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Roberto Carlos\Desktop\SBS\Indicador_Bone\base_datos\"/>
    </mc:Choice>
  </mc:AlternateContent>
  <xr:revisionPtr revIDLastSave="0" documentId="13_ncr:1_{4DFFFA52-A0A4-4150-BA8C-5AB50C70A15E}" xr6:coauthVersionLast="45" xr6:coauthVersionMax="45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Entidad" sheetId="3" r:id="rId1"/>
    <sheet name="CPI_mensual" sheetId="34" r:id="rId2"/>
    <sheet name="base_mayorista" sheetId="26" r:id="rId3"/>
    <sheet name="base_minorista" sheetId="27" r:id="rId4"/>
    <sheet name="costos_sf" sheetId="36" r:id="rId5"/>
    <sheet name="creditos_sf" sheetId="35" r:id="rId6"/>
    <sheet name="Costo_fondeo" sheetId="29" r:id="rId7"/>
    <sheet name="Costo_provisiones" sheetId="30" r:id="rId8"/>
    <sheet name="Capital_2" sheetId="37" r:id="rId9"/>
    <sheet name="costo_laboral" sheetId="38" r:id="rId10"/>
    <sheet name="Morosidad_control" sheetId="23" r:id="rId11"/>
    <sheet name="Participacion1" sheetId="21" r:id="rId12"/>
    <sheet name="Participacion2" sheetId="22" r:id="rId13"/>
    <sheet name="Cartera" sheetId="11" r:id="rId14"/>
    <sheet name="Creditos" sheetId="32" r:id="rId15"/>
    <sheet name="Total" sheetId="1" r:id="rId16"/>
    <sheet name="Costos" sheetId="12" r:id="rId17"/>
    <sheet name="Creditos_totales" sheetId="33" r:id="rId18"/>
    <sheet name="Creditos1" sheetId="13" r:id="rId19"/>
    <sheet name="Creditos2" sheetId="14" r:id="rId20"/>
    <sheet name="Laboral" sheetId="4" r:id="rId21"/>
    <sheet name="Fondeo" sheetId="5" r:id="rId22"/>
    <sheet name="Fon" sheetId="16" r:id="rId23"/>
    <sheet name="Provisiones" sheetId="6" r:id="rId24"/>
    <sheet name="Morosidad" sheetId="9" r:id="rId25"/>
    <sheet name="Participación" sheetId="10" r:id="rId26"/>
    <sheet name="Capital" sheetId="7" r:id="rId27"/>
  </sheets>
  <definedNames>
    <definedName name="_xlnm._FilterDatabase" localSheetId="3" hidden="1">base_minorista!$A$4:$F$3884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6" i="27" l="1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47" i="27"/>
  <c r="O148" i="27"/>
  <c r="O149" i="27"/>
  <c r="O150" i="27"/>
  <c r="O151" i="27"/>
  <c r="O152" i="27"/>
  <c r="O153" i="27"/>
  <c r="O154" i="27"/>
  <c r="O155" i="27"/>
  <c r="O156" i="27"/>
  <c r="O157" i="27"/>
  <c r="O158" i="27"/>
  <c r="O159" i="27"/>
  <c r="O160" i="27"/>
  <c r="O161" i="27"/>
  <c r="O162" i="27"/>
  <c r="O163" i="27"/>
  <c r="O164" i="27"/>
  <c r="O165" i="27"/>
  <c r="O166" i="27"/>
  <c r="O167" i="27"/>
  <c r="O168" i="27"/>
  <c r="O169" i="27"/>
  <c r="O170" i="27"/>
  <c r="O171" i="27"/>
  <c r="O172" i="27"/>
  <c r="O173" i="27"/>
  <c r="O174" i="27"/>
  <c r="O175" i="27"/>
  <c r="O176" i="27"/>
  <c r="O177" i="27"/>
  <c r="O178" i="27"/>
  <c r="O179" i="27"/>
  <c r="O180" i="27"/>
  <c r="O181" i="27"/>
  <c r="O182" i="27"/>
  <c r="O183" i="27"/>
  <c r="O184" i="27"/>
  <c r="O185" i="27"/>
  <c r="O18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236" i="27"/>
  <c r="O237" i="27"/>
  <c r="O238" i="27"/>
  <c r="O239" i="27"/>
  <c r="O240" i="27"/>
  <c r="O241" i="27"/>
  <c r="O242" i="27"/>
  <c r="O243" i="27"/>
  <c r="O244" i="27"/>
  <c r="O245" i="27"/>
  <c r="O246" i="27"/>
  <c r="O247" i="27"/>
  <c r="O248" i="27"/>
  <c r="O249" i="27"/>
  <c r="O250" i="27"/>
  <c r="O251" i="27"/>
  <c r="O252" i="27"/>
  <c r="O253" i="27"/>
  <c r="O254" i="27"/>
  <c r="O255" i="27"/>
  <c r="O256" i="27"/>
  <c r="O257" i="27"/>
  <c r="O258" i="27"/>
  <c r="O259" i="27"/>
  <c r="O260" i="27"/>
  <c r="O261" i="27"/>
  <c r="O262" i="27"/>
  <c r="O263" i="27"/>
  <c r="O264" i="27"/>
  <c r="O265" i="27"/>
  <c r="O266" i="27"/>
  <c r="O267" i="27"/>
  <c r="O268" i="27"/>
  <c r="O269" i="27"/>
  <c r="O270" i="27"/>
  <c r="O271" i="27"/>
  <c r="O272" i="27"/>
  <c r="O273" i="27"/>
  <c r="O274" i="27"/>
  <c r="O275" i="27"/>
  <c r="O276" i="27"/>
  <c r="O277" i="27"/>
  <c r="O278" i="27"/>
  <c r="O279" i="27"/>
  <c r="O280" i="27"/>
  <c r="O281" i="27"/>
  <c r="O282" i="27"/>
  <c r="O283" i="27"/>
  <c r="O284" i="27"/>
  <c r="O285" i="27"/>
  <c r="O286" i="27"/>
  <c r="O287" i="27"/>
  <c r="O288" i="27"/>
  <c r="O289" i="27"/>
  <c r="O290" i="27"/>
  <c r="O291" i="27"/>
  <c r="O292" i="27"/>
  <c r="O293" i="27"/>
  <c r="O294" i="27"/>
  <c r="O295" i="27"/>
  <c r="O5" i="27"/>
  <c r="O296" i="27"/>
  <c r="O297" i="27"/>
  <c r="O298" i="27"/>
  <c r="O299" i="27"/>
  <c r="O300" i="27"/>
  <c r="O301" i="27"/>
  <c r="O302" i="27"/>
  <c r="O303" i="27"/>
  <c r="O304" i="27"/>
  <c r="O305" i="27"/>
  <c r="O306" i="27"/>
  <c r="O307" i="27"/>
  <c r="O308" i="27"/>
  <c r="O309" i="27"/>
  <c r="O310" i="27"/>
  <c r="O311" i="27"/>
  <c r="O312" i="27"/>
  <c r="O313" i="27"/>
  <c r="O314" i="27"/>
  <c r="O315" i="27"/>
  <c r="O316" i="27"/>
  <c r="O317" i="27"/>
  <c r="O318" i="27"/>
  <c r="O319" i="27"/>
  <c r="O320" i="27"/>
  <c r="O321" i="27"/>
  <c r="O322" i="27"/>
  <c r="O323" i="27"/>
  <c r="O324" i="27"/>
  <c r="O325" i="27"/>
  <c r="O326" i="27"/>
  <c r="O327" i="27"/>
  <c r="O328" i="27"/>
  <c r="O329" i="27"/>
  <c r="O330" i="27"/>
  <c r="O331" i="27"/>
  <c r="O332" i="27"/>
  <c r="O333" i="27"/>
  <c r="O334" i="27"/>
  <c r="O335" i="27"/>
  <c r="O336" i="27"/>
  <c r="O337" i="27"/>
  <c r="O338" i="27"/>
  <c r="O339" i="27"/>
  <c r="O340" i="27"/>
  <c r="O341" i="27"/>
  <c r="O342" i="27"/>
  <c r="O343" i="27"/>
  <c r="O344" i="27"/>
  <c r="O345" i="27"/>
  <c r="O346" i="27"/>
  <c r="O347" i="27"/>
  <c r="O348" i="27"/>
  <c r="O349" i="27"/>
  <c r="O350" i="27"/>
  <c r="O351" i="27"/>
  <c r="O352" i="27"/>
  <c r="O353" i="27"/>
  <c r="O354" i="27"/>
  <c r="O355" i="27"/>
  <c r="O356" i="27"/>
  <c r="O357" i="27"/>
  <c r="O358" i="27"/>
  <c r="O359" i="27"/>
  <c r="O360" i="27"/>
  <c r="O361" i="27"/>
  <c r="O362" i="27"/>
  <c r="O363" i="27"/>
  <c r="O364" i="27"/>
  <c r="O365" i="27"/>
  <c r="O366" i="27"/>
  <c r="O367" i="27"/>
  <c r="O368" i="27"/>
  <c r="O369" i="27"/>
  <c r="O370" i="27"/>
  <c r="O371" i="27"/>
  <c r="O372" i="27"/>
  <c r="O373" i="27"/>
  <c r="O374" i="27"/>
  <c r="O375" i="27"/>
  <c r="O376" i="27"/>
  <c r="O377" i="27"/>
  <c r="O378" i="27"/>
  <c r="O379" i="27"/>
  <c r="O380" i="27"/>
  <c r="O381" i="27"/>
  <c r="O382" i="27"/>
  <c r="O383" i="27"/>
  <c r="O384" i="27"/>
  <c r="O385" i="27"/>
  <c r="O386" i="27"/>
  <c r="O387" i="27"/>
  <c r="O388" i="27"/>
  <c r="O389" i="27"/>
  <c r="O390" i="27"/>
  <c r="O391" i="27"/>
  <c r="O392" i="27"/>
  <c r="O393" i="27"/>
  <c r="O394" i="27"/>
  <c r="O395" i="27"/>
  <c r="O396" i="27"/>
  <c r="O397" i="27"/>
  <c r="O398" i="27"/>
  <c r="O399" i="27"/>
  <c r="O400" i="27"/>
  <c r="O401" i="27"/>
  <c r="O402" i="27"/>
  <c r="O403" i="27"/>
  <c r="O404" i="27"/>
  <c r="O405" i="27"/>
  <c r="O406" i="27"/>
  <c r="O407" i="27"/>
  <c r="O408" i="27"/>
  <c r="O409" i="27"/>
  <c r="O410" i="27"/>
  <c r="O411" i="27"/>
  <c r="O412" i="27"/>
  <c r="O413" i="27"/>
  <c r="O414" i="27"/>
  <c r="O415" i="27"/>
  <c r="O416" i="27"/>
  <c r="O417" i="27"/>
  <c r="O418" i="27"/>
  <c r="O419" i="27"/>
  <c r="O420" i="27"/>
  <c r="O421" i="27"/>
  <c r="O422" i="27"/>
  <c r="O423" i="27"/>
  <c r="O424" i="27"/>
  <c r="O425" i="27"/>
  <c r="O426" i="27"/>
  <c r="O427" i="27"/>
  <c r="O428" i="27"/>
  <c r="O429" i="27"/>
  <c r="O430" i="27"/>
  <c r="O431" i="27"/>
  <c r="O432" i="27"/>
  <c r="O433" i="27"/>
  <c r="O434" i="27"/>
  <c r="O435" i="27"/>
  <c r="O436" i="27"/>
  <c r="O437" i="27"/>
  <c r="O438" i="27"/>
  <c r="O439" i="27"/>
  <c r="O440" i="27"/>
  <c r="O441" i="27"/>
  <c r="O442" i="27"/>
  <c r="O443" i="27"/>
  <c r="O444" i="27"/>
  <c r="O445" i="27"/>
  <c r="O446" i="27"/>
  <c r="O447" i="27"/>
  <c r="O448" i="27"/>
  <c r="O449" i="27"/>
  <c r="O450" i="27"/>
  <c r="O451" i="27"/>
  <c r="O452" i="27"/>
  <c r="O453" i="27"/>
  <c r="O454" i="27"/>
  <c r="O455" i="27"/>
  <c r="O456" i="27"/>
  <c r="O457" i="27"/>
  <c r="O458" i="27"/>
  <c r="O459" i="27"/>
  <c r="O460" i="27"/>
  <c r="O461" i="27"/>
  <c r="O462" i="27"/>
  <c r="O463" i="27"/>
  <c r="O464" i="27"/>
  <c r="O465" i="27"/>
  <c r="O466" i="27"/>
  <c r="O467" i="27"/>
  <c r="O468" i="27"/>
  <c r="O469" i="27"/>
  <c r="O470" i="27"/>
  <c r="O471" i="27"/>
  <c r="O472" i="27"/>
  <c r="O473" i="27"/>
  <c r="O474" i="27"/>
  <c r="O475" i="27"/>
  <c r="O476" i="27"/>
  <c r="O477" i="27"/>
  <c r="O478" i="27"/>
  <c r="O479" i="27"/>
  <c r="O480" i="27"/>
  <c r="O481" i="27"/>
  <c r="O482" i="27"/>
  <c r="O483" i="27"/>
  <c r="O484" i="27"/>
  <c r="O485" i="27"/>
  <c r="O486" i="27"/>
  <c r="O487" i="27"/>
  <c r="O488" i="27"/>
  <c r="O489" i="27"/>
  <c r="O490" i="27"/>
  <c r="O491" i="27"/>
  <c r="O492" i="27"/>
  <c r="O493" i="27"/>
  <c r="O494" i="27"/>
  <c r="O495" i="27"/>
  <c r="O496" i="27"/>
  <c r="O497" i="27"/>
  <c r="O498" i="27"/>
  <c r="O499" i="27"/>
  <c r="O500" i="27"/>
  <c r="O501" i="27"/>
  <c r="O502" i="27"/>
  <c r="O503" i="27"/>
  <c r="O504" i="27"/>
  <c r="O505" i="27"/>
  <c r="O506" i="27"/>
  <c r="O507" i="27"/>
  <c r="O508" i="27"/>
  <c r="O509" i="27"/>
  <c r="O510" i="27"/>
  <c r="O511" i="27"/>
  <c r="O512" i="27"/>
  <c r="O513" i="27"/>
  <c r="O514" i="27"/>
  <c r="O515" i="27"/>
  <c r="O516" i="27"/>
  <c r="O517" i="27"/>
  <c r="O518" i="27"/>
  <c r="O519" i="27"/>
  <c r="O520" i="27"/>
  <c r="O521" i="27"/>
  <c r="O522" i="27"/>
  <c r="O523" i="27"/>
  <c r="O524" i="27"/>
  <c r="O525" i="27"/>
  <c r="O526" i="27"/>
  <c r="O527" i="27"/>
  <c r="O528" i="27"/>
  <c r="O529" i="27"/>
  <c r="O530" i="27"/>
  <c r="O531" i="27"/>
  <c r="O532" i="27"/>
  <c r="O533" i="27"/>
  <c r="O534" i="27"/>
  <c r="O535" i="27"/>
  <c r="O536" i="27"/>
  <c r="O537" i="27"/>
  <c r="O538" i="27"/>
  <c r="O539" i="27"/>
  <c r="O540" i="27"/>
  <c r="O541" i="27"/>
  <c r="O542" i="27"/>
  <c r="O543" i="27"/>
  <c r="O544" i="27"/>
  <c r="O545" i="27"/>
  <c r="O546" i="27"/>
  <c r="O547" i="27"/>
  <c r="O548" i="27"/>
  <c r="O549" i="27"/>
  <c r="O550" i="27"/>
  <c r="O551" i="27"/>
  <c r="O552" i="27"/>
  <c r="O553" i="27"/>
  <c r="O554" i="27"/>
  <c r="O555" i="27"/>
  <c r="O556" i="27"/>
  <c r="O557" i="27"/>
  <c r="O558" i="27"/>
  <c r="O559" i="27"/>
  <c r="O560" i="27"/>
  <c r="O561" i="27"/>
  <c r="O562" i="27"/>
  <c r="O563" i="27"/>
  <c r="O564" i="27"/>
  <c r="O565" i="27"/>
  <c r="O566" i="27"/>
  <c r="O567" i="27"/>
  <c r="O568" i="27"/>
  <c r="O569" i="27"/>
  <c r="O570" i="27"/>
  <c r="O571" i="27"/>
  <c r="O572" i="27"/>
  <c r="O573" i="27"/>
  <c r="O574" i="27"/>
  <c r="O575" i="27"/>
  <c r="O576" i="27"/>
  <c r="O577" i="27"/>
  <c r="O578" i="27"/>
  <c r="O579" i="27"/>
  <c r="O580" i="27"/>
  <c r="O581" i="27"/>
  <c r="O582" i="27"/>
  <c r="O583" i="27"/>
  <c r="O584" i="27"/>
  <c r="O585" i="27"/>
  <c r="O586" i="27"/>
  <c r="O587" i="27"/>
  <c r="O588" i="27"/>
  <c r="O589" i="27"/>
  <c r="O590" i="27"/>
  <c r="O591" i="27"/>
  <c r="O592" i="27"/>
  <c r="O593" i="27"/>
  <c r="O594" i="27"/>
  <c r="O595" i="27"/>
  <c r="O596" i="27"/>
  <c r="O597" i="27"/>
  <c r="O598" i="27"/>
  <c r="O599" i="27"/>
  <c r="O600" i="27"/>
  <c r="O601" i="27"/>
  <c r="O602" i="27"/>
  <c r="O603" i="27"/>
  <c r="O604" i="27"/>
  <c r="O605" i="27"/>
  <c r="O606" i="27"/>
  <c r="O607" i="27"/>
  <c r="O608" i="27"/>
  <c r="O609" i="27"/>
  <c r="O610" i="27"/>
  <c r="O611" i="27"/>
  <c r="O612" i="27"/>
  <c r="O613" i="27"/>
  <c r="O614" i="27"/>
  <c r="O615" i="27"/>
  <c r="O616" i="27"/>
  <c r="O617" i="27"/>
  <c r="O618" i="27"/>
  <c r="O619" i="27"/>
  <c r="O620" i="27"/>
  <c r="O621" i="27"/>
  <c r="O622" i="27"/>
  <c r="O623" i="27"/>
  <c r="O624" i="27"/>
  <c r="O625" i="27"/>
  <c r="O626" i="27"/>
  <c r="O627" i="27"/>
  <c r="O628" i="27"/>
  <c r="O629" i="27"/>
  <c r="O630" i="27"/>
  <c r="O631" i="27"/>
  <c r="O632" i="27"/>
  <c r="O633" i="27"/>
  <c r="O634" i="27"/>
  <c r="O635" i="27"/>
  <c r="O636" i="27"/>
  <c r="O637" i="27"/>
  <c r="O638" i="27"/>
  <c r="O639" i="27"/>
  <c r="O640" i="27"/>
  <c r="O641" i="27"/>
  <c r="O642" i="27"/>
  <c r="O643" i="27"/>
  <c r="O644" i="27"/>
  <c r="O645" i="27"/>
  <c r="O646" i="27"/>
  <c r="O647" i="27"/>
  <c r="O648" i="27"/>
  <c r="O649" i="27"/>
  <c r="O650" i="27"/>
  <c r="O651" i="27"/>
  <c r="O652" i="27"/>
  <c r="O653" i="27"/>
  <c r="O654" i="27"/>
  <c r="O655" i="27"/>
  <c r="O656" i="27"/>
  <c r="O657" i="27"/>
  <c r="O658" i="27"/>
  <c r="O659" i="27"/>
  <c r="O660" i="27"/>
  <c r="O661" i="27"/>
  <c r="O662" i="27"/>
  <c r="O663" i="27"/>
  <c r="O664" i="27"/>
  <c r="O665" i="27"/>
  <c r="O666" i="27"/>
  <c r="O667" i="27"/>
  <c r="O668" i="27"/>
  <c r="O669" i="27"/>
  <c r="O670" i="27"/>
  <c r="O671" i="27"/>
  <c r="O672" i="27"/>
  <c r="O673" i="27"/>
  <c r="O674" i="27"/>
  <c r="O675" i="27"/>
  <c r="O676" i="27"/>
  <c r="O677" i="27"/>
  <c r="O678" i="27"/>
  <c r="O679" i="27"/>
  <c r="O680" i="27"/>
  <c r="O681" i="27"/>
  <c r="O682" i="27"/>
  <c r="O683" i="27"/>
  <c r="O684" i="27"/>
  <c r="O685" i="27"/>
  <c r="O686" i="27"/>
  <c r="O687" i="27"/>
  <c r="O688" i="27"/>
  <c r="O689" i="27"/>
  <c r="O690" i="27"/>
  <c r="O691" i="27"/>
  <c r="O692" i="27"/>
  <c r="O693" i="27"/>
  <c r="O694" i="27"/>
  <c r="O695" i="27"/>
  <c r="O696" i="27"/>
  <c r="O697" i="27"/>
  <c r="O698" i="27"/>
  <c r="O699" i="27"/>
  <c r="O700" i="27"/>
  <c r="O701" i="27"/>
  <c r="O702" i="27"/>
  <c r="O703" i="27"/>
  <c r="O704" i="27"/>
  <c r="O705" i="27"/>
  <c r="O706" i="27"/>
  <c r="O707" i="27"/>
  <c r="O708" i="27"/>
  <c r="O709" i="27"/>
  <c r="O710" i="27"/>
  <c r="O711" i="27"/>
  <c r="O712" i="27"/>
  <c r="O713" i="27"/>
  <c r="O714" i="27"/>
  <c r="O715" i="27"/>
  <c r="O716" i="27"/>
  <c r="O717" i="27"/>
  <c r="O718" i="27"/>
  <c r="O719" i="27"/>
  <c r="O720" i="27"/>
  <c r="O721" i="27"/>
  <c r="O722" i="27"/>
  <c r="O723" i="27"/>
  <c r="O724" i="27"/>
  <c r="O725" i="27"/>
  <c r="O726" i="27"/>
  <c r="O727" i="27"/>
  <c r="O728" i="27"/>
  <c r="O729" i="27"/>
  <c r="O730" i="27"/>
  <c r="O731" i="27"/>
  <c r="O732" i="27"/>
  <c r="O733" i="27"/>
  <c r="O734" i="27"/>
  <c r="O735" i="27"/>
  <c r="O736" i="27"/>
  <c r="O737" i="27"/>
  <c r="O738" i="27"/>
  <c r="O739" i="27"/>
  <c r="O740" i="27"/>
  <c r="O741" i="27"/>
  <c r="O742" i="27"/>
  <c r="O743" i="27"/>
  <c r="O744" i="27"/>
  <c r="O745" i="27"/>
  <c r="O746" i="27"/>
  <c r="O747" i="27"/>
  <c r="O748" i="27"/>
  <c r="O749" i="27"/>
  <c r="O750" i="27"/>
  <c r="O751" i="27"/>
  <c r="O752" i="27"/>
  <c r="O753" i="27"/>
  <c r="O754" i="27"/>
  <c r="O755" i="27"/>
  <c r="O756" i="27"/>
  <c r="O757" i="27"/>
  <c r="O758" i="27"/>
  <c r="O759" i="27"/>
  <c r="O760" i="27"/>
  <c r="O761" i="27"/>
  <c r="O762" i="27"/>
  <c r="O763" i="27"/>
  <c r="O764" i="27"/>
  <c r="O765" i="27"/>
  <c r="O766" i="27"/>
  <c r="O767" i="27"/>
  <c r="O768" i="27"/>
  <c r="O769" i="27"/>
  <c r="O770" i="27"/>
  <c r="O771" i="27"/>
  <c r="O772" i="27"/>
  <c r="O773" i="27"/>
  <c r="O774" i="27"/>
  <c r="O775" i="27"/>
  <c r="O776" i="27"/>
  <c r="O777" i="27"/>
  <c r="O778" i="27"/>
  <c r="O779" i="27"/>
  <c r="O780" i="27"/>
  <c r="O781" i="27"/>
  <c r="O782" i="27"/>
  <c r="O783" i="27"/>
  <c r="O784" i="27"/>
  <c r="O785" i="27"/>
  <c r="O786" i="27"/>
  <c r="O787" i="27"/>
  <c r="O788" i="27"/>
  <c r="O789" i="27"/>
  <c r="O790" i="27"/>
  <c r="O791" i="27"/>
  <c r="O792" i="27"/>
  <c r="O793" i="27"/>
  <c r="O794" i="27"/>
  <c r="O795" i="27"/>
  <c r="O796" i="27"/>
  <c r="O797" i="27"/>
  <c r="O798" i="27"/>
  <c r="O799" i="27"/>
  <c r="O800" i="27"/>
  <c r="O801" i="27"/>
  <c r="O802" i="27"/>
  <c r="O803" i="27"/>
  <c r="O804" i="27"/>
  <c r="O805" i="27"/>
  <c r="O806" i="27"/>
  <c r="O807" i="27"/>
  <c r="O808" i="27"/>
  <c r="O809" i="27"/>
  <c r="O810" i="27"/>
  <c r="O811" i="27"/>
  <c r="O812" i="27"/>
  <c r="O813" i="27"/>
  <c r="O814" i="27"/>
  <c r="O815" i="27"/>
  <c r="O816" i="27"/>
  <c r="O817" i="27"/>
  <c r="O818" i="27"/>
  <c r="O819" i="27"/>
  <c r="O820" i="27"/>
  <c r="O821" i="27"/>
  <c r="O822" i="27"/>
  <c r="O823" i="27"/>
  <c r="O824" i="27"/>
  <c r="O825" i="27"/>
  <c r="O826" i="27"/>
  <c r="O827" i="27"/>
  <c r="O828" i="27"/>
  <c r="O829" i="27"/>
  <c r="O830" i="27"/>
  <c r="O831" i="27"/>
  <c r="O832" i="27"/>
  <c r="O833" i="27"/>
  <c r="O834" i="27"/>
  <c r="O835" i="27"/>
  <c r="O836" i="27"/>
  <c r="O837" i="27"/>
  <c r="O838" i="27"/>
  <c r="O839" i="27"/>
  <c r="O840" i="27"/>
  <c r="O841" i="27"/>
  <c r="O842" i="27"/>
  <c r="O843" i="27"/>
  <c r="O844" i="27"/>
  <c r="O845" i="27"/>
  <c r="O846" i="27"/>
  <c r="O847" i="27"/>
  <c r="O848" i="27"/>
  <c r="O849" i="27"/>
  <c r="O850" i="27"/>
  <c r="O851" i="27"/>
  <c r="O852" i="27"/>
  <c r="O853" i="27"/>
  <c r="O854" i="27"/>
  <c r="O855" i="27"/>
  <c r="O856" i="27"/>
  <c r="O857" i="27"/>
  <c r="O858" i="27"/>
  <c r="O859" i="27"/>
  <c r="O860" i="27"/>
  <c r="O861" i="27"/>
  <c r="O862" i="27"/>
  <c r="O863" i="27"/>
  <c r="O864" i="27"/>
  <c r="O865" i="27"/>
  <c r="O866" i="27"/>
  <c r="O867" i="27"/>
  <c r="O868" i="27"/>
  <c r="O869" i="27"/>
  <c r="O870" i="27"/>
  <c r="O871" i="27"/>
  <c r="O872" i="27"/>
  <c r="O873" i="27"/>
  <c r="O874" i="27"/>
  <c r="O875" i="27"/>
  <c r="O876" i="27"/>
  <c r="O877" i="27"/>
  <c r="O878" i="27"/>
  <c r="O879" i="27"/>
  <c r="O880" i="27"/>
  <c r="O881" i="27"/>
  <c r="O882" i="27"/>
  <c r="O883" i="27"/>
  <c r="O884" i="27"/>
  <c r="O885" i="27"/>
  <c r="O886" i="27"/>
  <c r="O887" i="27"/>
  <c r="O888" i="27"/>
  <c r="O889" i="27"/>
  <c r="O890" i="27"/>
  <c r="O891" i="27"/>
  <c r="O892" i="27"/>
  <c r="O893" i="27"/>
  <c r="O894" i="27"/>
  <c r="O895" i="27"/>
  <c r="O896" i="27"/>
  <c r="O897" i="27"/>
  <c r="O898" i="27"/>
  <c r="O899" i="27"/>
  <c r="O900" i="27"/>
  <c r="O901" i="27"/>
  <c r="O902" i="27"/>
  <c r="O903" i="27"/>
  <c r="O904" i="27"/>
  <c r="O905" i="27"/>
  <c r="O906" i="27"/>
  <c r="O907" i="27"/>
  <c r="O908" i="27"/>
  <c r="O909" i="27"/>
  <c r="O910" i="27"/>
  <c r="O911" i="27"/>
  <c r="O912" i="27"/>
  <c r="O913" i="27"/>
  <c r="O914" i="27"/>
  <c r="O915" i="27"/>
  <c r="O916" i="27"/>
  <c r="O917" i="27"/>
  <c r="O918" i="27"/>
  <c r="O919" i="27"/>
  <c r="O920" i="27"/>
  <c r="O921" i="27"/>
  <c r="O922" i="27"/>
  <c r="O923" i="27"/>
  <c r="O924" i="27"/>
  <c r="O925" i="27"/>
  <c r="O926" i="27"/>
  <c r="O927" i="27"/>
  <c r="O928" i="27"/>
  <c r="O929" i="27"/>
  <c r="O930" i="27"/>
  <c r="O931" i="27"/>
  <c r="O932" i="27"/>
  <c r="O933" i="27"/>
  <c r="O934" i="27"/>
  <c r="O935" i="27"/>
  <c r="O936" i="27"/>
  <c r="O937" i="27"/>
  <c r="O938" i="27"/>
  <c r="O939" i="27"/>
  <c r="O940" i="27"/>
  <c r="O941" i="27"/>
  <c r="O942" i="27"/>
  <c r="O943" i="27"/>
  <c r="O944" i="27"/>
  <c r="O945" i="27"/>
  <c r="O946" i="27"/>
  <c r="O947" i="27"/>
  <c r="O948" i="27"/>
  <c r="O949" i="27"/>
  <c r="O950" i="27"/>
  <c r="O951" i="27"/>
  <c r="O952" i="27"/>
  <c r="O953" i="27"/>
  <c r="O954" i="27"/>
  <c r="O955" i="27"/>
  <c r="O956" i="27"/>
  <c r="O957" i="27"/>
  <c r="O958" i="27"/>
  <c r="O959" i="27"/>
  <c r="O960" i="27"/>
  <c r="O961" i="27"/>
  <c r="O962" i="27"/>
  <c r="O963" i="27"/>
  <c r="O964" i="27"/>
  <c r="O965" i="27"/>
  <c r="O966" i="27"/>
  <c r="O967" i="27"/>
  <c r="O968" i="27"/>
  <c r="O969" i="27"/>
  <c r="O970" i="27"/>
  <c r="O971" i="27"/>
  <c r="O972" i="27"/>
  <c r="O973" i="27"/>
  <c r="O974" i="27"/>
  <c r="O975" i="27"/>
  <c r="O976" i="27"/>
  <c r="O977" i="27"/>
  <c r="O978" i="27"/>
  <c r="O979" i="27"/>
  <c r="O980" i="27"/>
  <c r="O981" i="27"/>
  <c r="O982" i="27"/>
  <c r="O983" i="27"/>
  <c r="O984" i="27"/>
  <c r="O985" i="27"/>
  <c r="O986" i="27"/>
  <c r="O987" i="27"/>
  <c r="O988" i="27"/>
  <c r="O989" i="27"/>
  <c r="O990" i="27"/>
  <c r="O991" i="27"/>
  <c r="O992" i="27"/>
  <c r="O993" i="27"/>
  <c r="O994" i="27"/>
  <c r="O995" i="27"/>
  <c r="O996" i="27"/>
  <c r="O997" i="27"/>
  <c r="O998" i="27"/>
  <c r="O999" i="27"/>
  <c r="O1000" i="27"/>
  <c r="O1001" i="27"/>
  <c r="O1002" i="27"/>
  <c r="O1003" i="27"/>
  <c r="O1004" i="27"/>
  <c r="O1005" i="27"/>
  <c r="O1006" i="27"/>
  <c r="O1007" i="27"/>
  <c r="O1008" i="27"/>
  <c r="O1009" i="27"/>
  <c r="O1010" i="27"/>
  <c r="O1011" i="27"/>
  <c r="O1012" i="27"/>
  <c r="O1013" i="27"/>
  <c r="O1014" i="27"/>
  <c r="O1015" i="27"/>
  <c r="O1016" i="27"/>
  <c r="O1017" i="27"/>
  <c r="O1018" i="27"/>
  <c r="O1019" i="27"/>
  <c r="O1020" i="27"/>
  <c r="O1021" i="27"/>
  <c r="O1022" i="27"/>
  <c r="O1023" i="27"/>
  <c r="O1024" i="27"/>
  <c r="O1025" i="27"/>
  <c r="O1026" i="27"/>
  <c r="O1027" i="27"/>
  <c r="O1028" i="27"/>
  <c r="O1029" i="27"/>
  <c r="O1030" i="27"/>
  <c r="O1031" i="27"/>
  <c r="O1032" i="27"/>
  <c r="O1033" i="27"/>
  <c r="O1034" i="27"/>
  <c r="O1035" i="27"/>
  <c r="O1036" i="27"/>
  <c r="O1037" i="27"/>
  <c r="O1038" i="27"/>
  <c r="O1039" i="27"/>
  <c r="O1040" i="27"/>
  <c r="O1041" i="27"/>
  <c r="O1042" i="27"/>
  <c r="O1043" i="27"/>
  <c r="O1044" i="27"/>
  <c r="O1045" i="27"/>
  <c r="O1046" i="27"/>
  <c r="O1047" i="27"/>
  <c r="O1048" i="27"/>
  <c r="O1049" i="27"/>
  <c r="O1050" i="27"/>
  <c r="O1051" i="27"/>
  <c r="O1052" i="27"/>
  <c r="O1053" i="27"/>
  <c r="O1054" i="27"/>
  <c r="O1055" i="27"/>
  <c r="O1056" i="27"/>
  <c r="O1057" i="27"/>
  <c r="O1058" i="27"/>
  <c r="O1059" i="27"/>
  <c r="O1060" i="27"/>
  <c r="O1061" i="27"/>
  <c r="O1062" i="27"/>
  <c r="O1063" i="27"/>
  <c r="O1064" i="27"/>
  <c r="O1065" i="27"/>
  <c r="O1066" i="27"/>
  <c r="O1067" i="27"/>
  <c r="O1068" i="27"/>
  <c r="O1069" i="27"/>
  <c r="O1070" i="27"/>
  <c r="O1071" i="27"/>
  <c r="O1072" i="27"/>
  <c r="O1073" i="27"/>
  <c r="O1074" i="27"/>
  <c r="O1075" i="27"/>
  <c r="O1076" i="27"/>
  <c r="O1077" i="27"/>
  <c r="O1078" i="27"/>
  <c r="O1079" i="27"/>
  <c r="O1080" i="27"/>
  <c r="O1081" i="27"/>
  <c r="O1082" i="27"/>
  <c r="O1083" i="27"/>
  <c r="O1084" i="27"/>
  <c r="O1085" i="27"/>
  <c r="O1086" i="27"/>
  <c r="O1087" i="27"/>
  <c r="O1088" i="27"/>
  <c r="O1089" i="27"/>
  <c r="O1090" i="27"/>
  <c r="O1091" i="27"/>
  <c r="O1092" i="27"/>
  <c r="O1093" i="27"/>
  <c r="O1094" i="27"/>
  <c r="O1095" i="27"/>
  <c r="O1096" i="27"/>
  <c r="O1097" i="27"/>
  <c r="O1098" i="27"/>
  <c r="O1099" i="27"/>
  <c r="O1100" i="27"/>
  <c r="O1101" i="27"/>
  <c r="O1102" i="27"/>
  <c r="O1103" i="27"/>
  <c r="O1104" i="27"/>
  <c r="O1105" i="27"/>
  <c r="O1106" i="27"/>
  <c r="O1107" i="27"/>
  <c r="O1108" i="27"/>
  <c r="O1109" i="27"/>
  <c r="O1110" i="27"/>
  <c r="O1111" i="27"/>
  <c r="O1112" i="27"/>
  <c r="O1113" i="27"/>
  <c r="O1114" i="27"/>
  <c r="O1115" i="27"/>
  <c r="O1116" i="27"/>
  <c r="O1117" i="27"/>
  <c r="O1118" i="27"/>
  <c r="O1119" i="27"/>
  <c r="O1120" i="27"/>
  <c r="O1121" i="27"/>
  <c r="O1122" i="27"/>
  <c r="O1123" i="27"/>
  <c r="O1124" i="27"/>
  <c r="O1125" i="27"/>
  <c r="O1126" i="27"/>
  <c r="O1127" i="27"/>
  <c r="O1128" i="27"/>
  <c r="O1129" i="27"/>
  <c r="O1130" i="27"/>
  <c r="O1131" i="27"/>
  <c r="O1132" i="27"/>
  <c r="O1133" i="27"/>
  <c r="O1134" i="27"/>
  <c r="O1135" i="27"/>
  <c r="O1136" i="27"/>
  <c r="O1137" i="27"/>
  <c r="O1138" i="27"/>
  <c r="O1139" i="27"/>
  <c r="O1140" i="27"/>
  <c r="O1141" i="27"/>
  <c r="O1142" i="27"/>
  <c r="O1143" i="27"/>
  <c r="O1144" i="27"/>
  <c r="O1145" i="27"/>
  <c r="O1146" i="27"/>
  <c r="O1147" i="27"/>
  <c r="O1148" i="27"/>
  <c r="O1149" i="27"/>
  <c r="O1150" i="27"/>
  <c r="O1151" i="27"/>
  <c r="O1152" i="27"/>
  <c r="O1153" i="27"/>
  <c r="O1154" i="27"/>
  <c r="O1155" i="27"/>
  <c r="O1156" i="27"/>
  <c r="O1157" i="27"/>
  <c r="O1158" i="27"/>
  <c r="O1159" i="27"/>
  <c r="O1160" i="27"/>
  <c r="O1161" i="27"/>
  <c r="O1162" i="27"/>
  <c r="O1163" i="27"/>
  <c r="O1164" i="27"/>
  <c r="O1165" i="27"/>
  <c r="O1166" i="27"/>
  <c r="O1167" i="27"/>
  <c r="O1168" i="27"/>
  <c r="O1169" i="27"/>
  <c r="O1170" i="27"/>
  <c r="O1171" i="27"/>
  <c r="O1172" i="27"/>
  <c r="O1173" i="27"/>
  <c r="O1174" i="27"/>
  <c r="O1175" i="27"/>
  <c r="O1176" i="27"/>
  <c r="O1177" i="27"/>
  <c r="O1178" i="27"/>
  <c r="O1179" i="27"/>
  <c r="O1180" i="27"/>
  <c r="O1181" i="27"/>
  <c r="O1182" i="27"/>
  <c r="O1183" i="27"/>
  <c r="O1184" i="27"/>
  <c r="O1185" i="27"/>
  <c r="O1186" i="27"/>
  <c r="O1187" i="27"/>
  <c r="O1188" i="27"/>
  <c r="O1189" i="27"/>
  <c r="O1190" i="27"/>
  <c r="O1191" i="27"/>
  <c r="O1192" i="27"/>
  <c r="O1193" i="27"/>
  <c r="O1194" i="27"/>
  <c r="O1195" i="27"/>
  <c r="O1196" i="27"/>
  <c r="O1197" i="27"/>
  <c r="O1198" i="27"/>
  <c r="O1199" i="27"/>
  <c r="O1200" i="27"/>
  <c r="O1201" i="27"/>
  <c r="O1202" i="27"/>
  <c r="O1203" i="27"/>
  <c r="O1204" i="27"/>
  <c r="O1205" i="27"/>
  <c r="O1206" i="27"/>
  <c r="O1207" i="27"/>
  <c r="O1208" i="27"/>
  <c r="O1209" i="27"/>
  <c r="O1210" i="27"/>
  <c r="O1211" i="27"/>
  <c r="O1212" i="27"/>
  <c r="O1213" i="27"/>
  <c r="O1214" i="27"/>
  <c r="O1215" i="27"/>
  <c r="O1216" i="27"/>
  <c r="O1217" i="27"/>
  <c r="O1218" i="27"/>
  <c r="O1219" i="27"/>
  <c r="O1220" i="27"/>
  <c r="O1221" i="27"/>
  <c r="O1222" i="27"/>
  <c r="O1223" i="27"/>
  <c r="O1224" i="27"/>
  <c r="O1225" i="27"/>
  <c r="O1226" i="27"/>
  <c r="O1227" i="27"/>
  <c r="O1228" i="27"/>
  <c r="O1229" i="27"/>
  <c r="O1230" i="27"/>
  <c r="O1231" i="27"/>
  <c r="O1232" i="27"/>
  <c r="O1233" i="27"/>
  <c r="O1234" i="27"/>
  <c r="O1235" i="27"/>
  <c r="O1236" i="27"/>
  <c r="O1237" i="27"/>
  <c r="O1238" i="27"/>
  <c r="O1239" i="27"/>
  <c r="O1240" i="27"/>
  <c r="O1241" i="27"/>
  <c r="O1242" i="27"/>
  <c r="O1243" i="27"/>
  <c r="O1244" i="27"/>
  <c r="O1245" i="27"/>
  <c r="O1246" i="27"/>
  <c r="O1247" i="27"/>
  <c r="O1248" i="27"/>
  <c r="O1249" i="27"/>
  <c r="O1250" i="27"/>
  <c r="O1251" i="27"/>
  <c r="O1252" i="27"/>
  <c r="O1253" i="27"/>
  <c r="O1254" i="27"/>
  <c r="O1255" i="27"/>
  <c r="O1256" i="27"/>
  <c r="O1257" i="27"/>
  <c r="O1258" i="27"/>
  <c r="O1259" i="27"/>
  <c r="O1260" i="27"/>
  <c r="O1261" i="27"/>
  <c r="O1262" i="27"/>
  <c r="O1263" i="27"/>
  <c r="O1264" i="27"/>
  <c r="O1265" i="27"/>
  <c r="O1266" i="27"/>
  <c r="O1267" i="27"/>
  <c r="O1268" i="27"/>
  <c r="O1269" i="27"/>
  <c r="O1270" i="27"/>
  <c r="O1271" i="27"/>
  <c r="O1272" i="27"/>
  <c r="O1273" i="27"/>
  <c r="O1274" i="27"/>
  <c r="O1275" i="27"/>
  <c r="O1276" i="27"/>
  <c r="O1277" i="27"/>
  <c r="O1278" i="27"/>
  <c r="O1279" i="27"/>
  <c r="O1280" i="27"/>
  <c r="O1281" i="27"/>
  <c r="O1282" i="27"/>
  <c r="O1283" i="27"/>
  <c r="O1284" i="27"/>
  <c r="O1285" i="27"/>
  <c r="O1286" i="27"/>
  <c r="O1287" i="27"/>
  <c r="O1288" i="27"/>
  <c r="O1289" i="27"/>
  <c r="O1290" i="27"/>
  <c r="O1291" i="27"/>
  <c r="O1292" i="27"/>
  <c r="O1293" i="27"/>
  <c r="O1294" i="27"/>
  <c r="O1295" i="27"/>
  <c r="O1296" i="27"/>
  <c r="O1297" i="27"/>
  <c r="O1298" i="27"/>
  <c r="O1299" i="27"/>
  <c r="O1300" i="27"/>
  <c r="O1301" i="27"/>
  <c r="O1302" i="27"/>
  <c r="O1303" i="27"/>
  <c r="O1304" i="27"/>
  <c r="O1305" i="27"/>
  <c r="O1306" i="27"/>
  <c r="O1307" i="27"/>
  <c r="O1308" i="27"/>
  <c r="O1309" i="27"/>
  <c r="O1310" i="27"/>
  <c r="O1311" i="27"/>
  <c r="O1312" i="27"/>
  <c r="O1313" i="27"/>
  <c r="O1314" i="27"/>
  <c r="O1315" i="27"/>
  <c r="O1316" i="27"/>
  <c r="O1317" i="27"/>
  <c r="O1318" i="27"/>
  <c r="O1319" i="27"/>
  <c r="O1320" i="27"/>
  <c r="O1321" i="27"/>
  <c r="O1322" i="27"/>
  <c r="O1323" i="27"/>
  <c r="O1324" i="27"/>
  <c r="O1325" i="27"/>
  <c r="O1326" i="27"/>
  <c r="O1327" i="27"/>
  <c r="O1328" i="27"/>
  <c r="O1329" i="27"/>
  <c r="O1330" i="27"/>
  <c r="O1331" i="27"/>
  <c r="O1332" i="27"/>
  <c r="O1333" i="27"/>
  <c r="O1334" i="27"/>
  <c r="O1335" i="27"/>
  <c r="O1336" i="27"/>
  <c r="O1337" i="27"/>
  <c r="O1338" i="27"/>
  <c r="O1339" i="27"/>
  <c r="O1340" i="27"/>
  <c r="O1341" i="27"/>
  <c r="O1342" i="27"/>
  <c r="O1343" i="27"/>
  <c r="O1344" i="27"/>
  <c r="O1345" i="27"/>
  <c r="O1346" i="27"/>
  <c r="O1347" i="27"/>
  <c r="O1348" i="27"/>
  <c r="O1349" i="27"/>
  <c r="O1350" i="27"/>
  <c r="O1351" i="27"/>
  <c r="O1352" i="27"/>
  <c r="O1353" i="27"/>
  <c r="O1354" i="27"/>
  <c r="O1355" i="27"/>
  <c r="O1356" i="27"/>
  <c r="O1357" i="27"/>
  <c r="O1358" i="27"/>
  <c r="O1359" i="27"/>
  <c r="O1360" i="27"/>
  <c r="O1361" i="27"/>
  <c r="O1362" i="27"/>
  <c r="O1363" i="27"/>
  <c r="O1364" i="27"/>
  <c r="O1365" i="27"/>
  <c r="O1366" i="27"/>
  <c r="O1367" i="27"/>
  <c r="O1368" i="27"/>
  <c r="O1369" i="27"/>
  <c r="O1370" i="27"/>
  <c r="O1371" i="27"/>
  <c r="O1372" i="27"/>
  <c r="O1373" i="27"/>
  <c r="O1374" i="27"/>
  <c r="O1375" i="27"/>
  <c r="O1376" i="27"/>
  <c r="O1377" i="27"/>
  <c r="O1378" i="27"/>
  <c r="O1379" i="27"/>
  <c r="O1380" i="27"/>
  <c r="O1381" i="27"/>
  <c r="O1382" i="27"/>
  <c r="O1383" i="27"/>
  <c r="O1384" i="27"/>
  <c r="O1385" i="27"/>
  <c r="O1386" i="27"/>
  <c r="O1387" i="27"/>
  <c r="O1388" i="27"/>
  <c r="O1389" i="27"/>
  <c r="O1390" i="27"/>
  <c r="O1391" i="27"/>
  <c r="O1392" i="27"/>
  <c r="O1393" i="27"/>
  <c r="O1394" i="27"/>
  <c r="O1395" i="27"/>
  <c r="O1396" i="27"/>
  <c r="O1397" i="27"/>
  <c r="O1398" i="27"/>
  <c r="O1399" i="27"/>
  <c r="O1400" i="27"/>
  <c r="O1401" i="27"/>
  <c r="O1402" i="27"/>
  <c r="O1403" i="27"/>
  <c r="O1404" i="27"/>
  <c r="O1405" i="27"/>
  <c r="O1406" i="27"/>
  <c r="O1407" i="27"/>
  <c r="O1408" i="27"/>
  <c r="O1409" i="27"/>
  <c r="O1410" i="27"/>
  <c r="O1411" i="27"/>
  <c r="O1412" i="27"/>
  <c r="O1413" i="27"/>
  <c r="O1414" i="27"/>
  <c r="O1415" i="27"/>
  <c r="O1416" i="27"/>
  <c r="O1417" i="27"/>
  <c r="O1418" i="27"/>
  <c r="O1419" i="27"/>
  <c r="O1420" i="27"/>
  <c r="O1421" i="27"/>
  <c r="O1422" i="27"/>
  <c r="O1423" i="27"/>
  <c r="O1424" i="27"/>
  <c r="O1425" i="27"/>
  <c r="O1426" i="27"/>
  <c r="O1427" i="27"/>
  <c r="O1428" i="27"/>
  <c r="O1429" i="27"/>
  <c r="O1430" i="27"/>
  <c r="O1431" i="27"/>
  <c r="O1432" i="27"/>
  <c r="O1433" i="27"/>
  <c r="O1434" i="27"/>
  <c r="O1435" i="27"/>
  <c r="O1436" i="27"/>
  <c r="O1437" i="27"/>
  <c r="O1438" i="27"/>
  <c r="O1439" i="27"/>
  <c r="O1440" i="27"/>
  <c r="O1441" i="27"/>
  <c r="O1442" i="27"/>
  <c r="O1443" i="27"/>
  <c r="O1444" i="27"/>
  <c r="O1445" i="27"/>
  <c r="O1446" i="27"/>
  <c r="O1447" i="27"/>
  <c r="O1448" i="27"/>
  <c r="O1449" i="27"/>
  <c r="O1450" i="27"/>
  <c r="O1451" i="27"/>
  <c r="O1452" i="27"/>
  <c r="O1453" i="27"/>
  <c r="O1454" i="27"/>
  <c r="O1455" i="27"/>
  <c r="O1456" i="27"/>
  <c r="O1457" i="27"/>
  <c r="O1458" i="27"/>
  <c r="O1459" i="27"/>
  <c r="O1460" i="27"/>
  <c r="O1461" i="27"/>
  <c r="O1462" i="27"/>
  <c r="O1463" i="27"/>
  <c r="O1464" i="27"/>
  <c r="O1465" i="27"/>
  <c r="O1466" i="27"/>
  <c r="O1467" i="27"/>
  <c r="O1468" i="27"/>
  <c r="O1469" i="27"/>
  <c r="O1470" i="27"/>
  <c r="O1471" i="27"/>
  <c r="O1472" i="27"/>
  <c r="O1473" i="27"/>
  <c r="O1474" i="27"/>
  <c r="O1475" i="27"/>
  <c r="O1476" i="27"/>
  <c r="O1477" i="27"/>
  <c r="O1478" i="27"/>
  <c r="O1479" i="27"/>
  <c r="O1480" i="27"/>
  <c r="O1481" i="27"/>
  <c r="O1482" i="27"/>
  <c r="O1483" i="27"/>
  <c r="O1484" i="27"/>
  <c r="O1485" i="27"/>
  <c r="O1486" i="27"/>
  <c r="O1487" i="27"/>
  <c r="O1488" i="27"/>
  <c r="O1489" i="27"/>
  <c r="O1490" i="27"/>
  <c r="O1491" i="27"/>
  <c r="O1492" i="27"/>
  <c r="O1493" i="27"/>
  <c r="O1494" i="27"/>
  <c r="O1495" i="27"/>
  <c r="O1496" i="27"/>
  <c r="O1497" i="27"/>
  <c r="O1498" i="27"/>
  <c r="O1499" i="27"/>
  <c r="O1500" i="27"/>
  <c r="O1501" i="27"/>
  <c r="O1502" i="27"/>
  <c r="O1503" i="27"/>
  <c r="O1504" i="27"/>
  <c r="O1505" i="27"/>
  <c r="O1506" i="27"/>
  <c r="O1507" i="27"/>
  <c r="O1508" i="27"/>
  <c r="O1509" i="27"/>
  <c r="O1510" i="27"/>
  <c r="O1511" i="27"/>
  <c r="O1512" i="27"/>
  <c r="O1513" i="27"/>
  <c r="O1514" i="27"/>
  <c r="O1515" i="27"/>
  <c r="O1516" i="27"/>
  <c r="O1517" i="27"/>
  <c r="O1518" i="27"/>
  <c r="O1519" i="27"/>
  <c r="O1520" i="27"/>
  <c r="O1521" i="27"/>
  <c r="O1522" i="27"/>
  <c r="O1523" i="27"/>
  <c r="O1524" i="27"/>
  <c r="O1525" i="27"/>
  <c r="O1526" i="27"/>
  <c r="O1527" i="27"/>
  <c r="O1528" i="27"/>
  <c r="O1529" i="27"/>
  <c r="O1530" i="27"/>
  <c r="O1531" i="27"/>
  <c r="O1532" i="27"/>
  <c r="O1533" i="27"/>
  <c r="O1534" i="27"/>
  <c r="O1535" i="27"/>
  <c r="O1536" i="27"/>
  <c r="O1537" i="27"/>
  <c r="O1538" i="27"/>
  <c r="O1539" i="27"/>
  <c r="O1540" i="27"/>
  <c r="O1541" i="27"/>
  <c r="O1542" i="27"/>
  <c r="O1543" i="27"/>
  <c r="O1544" i="27"/>
  <c r="O1545" i="27"/>
  <c r="O1546" i="27"/>
  <c r="O1547" i="27"/>
  <c r="O1548" i="27"/>
  <c r="O1549" i="27"/>
  <c r="O1550" i="27"/>
  <c r="O1551" i="27"/>
  <c r="O1552" i="27"/>
  <c r="O1553" i="27"/>
  <c r="O1554" i="27"/>
  <c r="O1555" i="27"/>
  <c r="O1556" i="27"/>
  <c r="O1557" i="27"/>
  <c r="O1558" i="27"/>
  <c r="O1559" i="27"/>
  <c r="O1560" i="27"/>
  <c r="O1561" i="27"/>
  <c r="O1562" i="27"/>
  <c r="O1563" i="27"/>
  <c r="O1564" i="27"/>
  <c r="O1565" i="27"/>
  <c r="O1566" i="27"/>
  <c r="O1567" i="27"/>
  <c r="O1568" i="27"/>
  <c r="O1569" i="27"/>
  <c r="O1570" i="27"/>
  <c r="O1571" i="27"/>
  <c r="O1572" i="27"/>
  <c r="O1573" i="27"/>
  <c r="O1574" i="27"/>
  <c r="O1575" i="27"/>
  <c r="O1576" i="27"/>
  <c r="O1577" i="27"/>
  <c r="O1578" i="27"/>
  <c r="O1579" i="27"/>
  <c r="O1580" i="27"/>
  <c r="O1581" i="27"/>
  <c r="O1582" i="27"/>
  <c r="O1583" i="27"/>
  <c r="O1584" i="27"/>
  <c r="O1585" i="27"/>
  <c r="O1586" i="27"/>
  <c r="O1587" i="27"/>
  <c r="O1588" i="27"/>
  <c r="O1589" i="27"/>
  <c r="O1590" i="27"/>
  <c r="O1591" i="27"/>
  <c r="O1592" i="27"/>
  <c r="O1593" i="27"/>
  <c r="O1594" i="27"/>
  <c r="O1595" i="27"/>
  <c r="O1596" i="27"/>
  <c r="O1597" i="27"/>
  <c r="O1598" i="27"/>
  <c r="O1599" i="27"/>
  <c r="O1600" i="27"/>
  <c r="O1601" i="27"/>
  <c r="O1602" i="27"/>
  <c r="O1603" i="27"/>
  <c r="O1604" i="27"/>
  <c r="O1605" i="27"/>
  <c r="O1606" i="27"/>
  <c r="O1607" i="27"/>
  <c r="O1608" i="27"/>
  <c r="O1609" i="27"/>
  <c r="O1610" i="27"/>
  <c r="O1611" i="27"/>
  <c r="O1612" i="27"/>
  <c r="O1613" i="27"/>
  <c r="O1614" i="27"/>
  <c r="O1615" i="27"/>
  <c r="O1616" i="27"/>
  <c r="O1617" i="27"/>
  <c r="O1618" i="27"/>
  <c r="O1619" i="27"/>
  <c r="O1620" i="27"/>
  <c r="O1621" i="27"/>
  <c r="O1622" i="27"/>
  <c r="O1623" i="27"/>
  <c r="O1624" i="27"/>
  <c r="O1625" i="27"/>
  <c r="O1626" i="27"/>
  <c r="O1627" i="27"/>
  <c r="O1628" i="27"/>
  <c r="O1629" i="27"/>
  <c r="O1630" i="27"/>
  <c r="O1631" i="27"/>
  <c r="O1632" i="27"/>
  <c r="O1633" i="27"/>
  <c r="O1634" i="27"/>
  <c r="O1635" i="27"/>
  <c r="O1636" i="27"/>
  <c r="O1637" i="27"/>
  <c r="O1638" i="27"/>
  <c r="O1639" i="27"/>
  <c r="O1640" i="27"/>
  <c r="O1641" i="27"/>
  <c r="O1642" i="27"/>
  <c r="O1643" i="27"/>
  <c r="O1644" i="27"/>
  <c r="O1645" i="27"/>
  <c r="O1646" i="27"/>
  <c r="O1647" i="27"/>
  <c r="O1648" i="27"/>
  <c r="O1649" i="27"/>
  <c r="O1650" i="27"/>
  <c r="O1651" i="27"/>
  <c r="O1652" i="27"/>
  <c r="O1653" i="27"/>
  <c r="O1654" i="27"/>
  <c r="O1655" i="27"/>
  <c r="O1656" i="27"/>
  <c r="O1657" i="27"/>
  <c r="O1658" i="27"/>
  <c r="O1659" i="27"/>
  <c r="O1660" i="27"/>
  <c r="O1661" i="27"/>
  <c r="O1662" i="27"/>
  <c r="O1663" i="27"/>
  <c r="O1664" i="27"/>
  <c r="O1665" i="27"/>
  <c r="O1666" i="27"/>
  <c r="O1667" i="27"/>
  <c r="O1668" i="27"/>
  <c r="O1669" i="27"/>
  <c r="O1670" i="27"/>
  <c r="O1671" i="27"/>
  <c r="O1672" i="27"/>
  <c r="O1673" i="27"/>
  <c r="O1674" i="27"/>
  <c r="O1675" i="27"/>
  <c r="O1676" i="27"/>
  <c r="O1677" i="27"/>
  <c r="O1678" i="27"/>
  <c r="O1679" i="27"/>
  <c r="O1680" i="27"/>
  <c r="O1681" i="27"/>
  <c r="O1682" i="27"/>
  <c r="O1683" i="27"/>
  <c r="O1684" i="27"/>
  <c r="O1685" i="27"/>
  <c r="O1686" i="27"/>
  <c r="O1687" i="27"/>
  <c r="O1688" i="27"/>
  <c r="O1689" i="27"/>
  <c r="O1690" i="27"/>
  <c r="O1691" i="27"/>
  <c r="O1692" i="27"/>
  <c r="O1693" i="27"/>
  <c r="O1694" i="27"/>
  <c r="O1695" i="27"/>
  <c r="O1696" i="27"/>
  <c r="O1697" i="27"/>
  <c r="O1698" i="27"/>
  <c r="O1699" i="27"/>
  <c r="O1700" i="27"/>
  <c r="O1701" i="27"/>
  <c r="O1702" i="27"/>
  <c r="O1703" i="27"/>
  <c r="O1704" i="27"/>
  <c r="O1705" i="27"/>
  <c r="O1706" i="27"/>
  <c r="O1707" i="27"/>
  <c r="O1708" i="27"/>
  <c r="O1709" i="27"/>
  <c r="O1710" i="27"/>
  <c r="O1711" i="27"/>
  <c r="O1712" i="27"/>
  <c r="O1713" i="27"/>
  <c r="O1714" i="27"/>
  <c r="O1715" i="27"/>
  <c r="O1716" i="27"/>
  <c r="O1717" i="27"/>
  <c r="O1718" i="27"/>
  <c r="O1719" i="27"/>
  <c r="O1720" i="27"/>
  <c r="O1721" i="27"/>
  <c r="O1722" i="27"/>
  <c r="O1723" i="27"/>
  <c r="O1724" i="27"/>
  <c r="O1725" i="27"/>
  <c r="O1726" i="27"/>
  <c r="O1727" i="27"/>
  <c r="O1728" i="27"/>
  <c r="O1729" i="27"/>
  <c r="O1730" i="27"/>
  <c r="O1731" i="27"/>
  <c r="O1732" i="27"/>
  <c r="O1733" i="27"/>
  <c r="O1734" i="27"/>
  <c r="O1735" i="27"/>
  <c r="O1736" i="27"/>
  <c r="O1737" i="27"/>
  <c r="O1738" i="27"/>
  <c r="O1739" i="27"/>
  <c r="O1740" i="27"/>
  <c r="O1741" i="27"/>
  <c r="O1742" i="27"/>
  <c r="O1743" i="27"/>
  <c r="O1744" i="27"/>
  <c r="O1745" i="27"/>
  <c r="O1746" i="27"/>
  <c r="O1747" i="27"/>
  <c r="O1748" i="27"/>
  <c r="O1749" i="27"/>
  <c r="O1750" i="27"/>
  <c r="O1751" i="27"/>
  <c r="O1752" i="27"/>
  <c r="O1753" i="27"/>
  <c r="O1754" i="27"/>
  <c r="O1755" i="27"/>
  <c r="O1756" i="27"/>
  <c r="O1757" i="27"/>
  <c r="O1758" i="27"/>
  <c r="O1759" i="27"/>
  <c r="O1760" i="27"/>
  <c r="O1761" i="27"/>
  <c r="O1762" i="27"/>
  <c r="O1763" i="27"/>
  <c r="O1764" i="27"/>
  <c r="O1765" i="27"/>
  <c r="O1766" i="27"/>
  <c r="O1767" i="27"/>
  <c r="O1768" i="27"/>
  <c r="O1769" i="27"/>
  <c r="O1770" i="27"/>
  <c r="O1771" i="27"/>
  <c r="O1772" i="27"/>
  <c r="O1773" i="27"/>
  <c r="O1774" i="27"/>
  <c r="O1775" i="27"/>
  <c r="O1776" i="27"/>
  <c r="O1777" i="27"/>
  <c r="O1778" i="27"/>
  <c r="O1779" i="27"/>
  <c r="O1780" i="27"/>
  <c r="O1781" i="27"/>
  <c r="O1782" i="27"/>
  <c r="O1783" i="27"/>
  <c r="O1784" i="27"/>
  <c r="O1785" i="27"/>
  <c r="O1786" i="27"/>
  <c r="O1787" i="27"/>
  <c r="O1788" i="27"/>
  <c r="O1789" i="27"/>
  <c r="O1790" i="27"/>
  <c r="O1791" i="27"/>
  <c r="O1792" i="27"/>
  <c r="O1793" i="27"/>
  <c r="O1794" i="27"/>
  <c r="O1795" i="27"/>
  <c r="O1796" i="27"/>
  <c r="O1797" i="27"/>
  <c r="O1798" i="27"/>
  <c r="O1799" i="27"/>
  <c r="O1800" i="27"/>
  <c r="O1801" i="27"/>
  <c r="O1802" i="27"/>
  <c r="O1803" i="27"/>
  <c r="O1804" i="27"/>
  <c r="O1805" i="27"/>
  <c r="O1806" i="27"/>
  <c r="O1807" i="27"/>
  <c r="O1808" i="27"/>
  <c r="O1809" i="27"/>
  <c r="O1810" i="27"/>
  <c r="O1811" i="27"/>
  <c r="O1812" i="27"/>
  <c r="O1813" i="27"/>
  <c r="O1814" i="27"/>
  <c r="O1815" i="27"/>
  <c r="O1816" i="27"/>
  <c r="O1817" i="27"/>
  <c r="O1818" i="27"/>
  <c r="O1819" i="27"/>
  <c r="O1820" i="27"/>
  <c r="O1821" i="27"/>
  <c r="O1822" i="27"/>
  <c r="O1823" i="27"/>
  <c r="O1824" i="27"/>
  <c r="O1825" i="27"/>
  <c r="O1826" i="27"/>
  <c r="O1827" i="27"/>
  <c r="O1828" i="27"/>
  <c r="O1829" i="27"/>
  <c r="O1830" i="27"/>
  <c r="O1831" i="27"/>
  <c r="O1832" i="27"/>
  <c r="O1833" i="27"/>
  <c r="O1834" i="27"/>
  <c r="O1835" i="27"/>
  <c r="O1836" i="27"/>
  <c r="O1837" i="27"/>
  <c r="O1838" i="27"/>
  <c r="O1839" i="27"/>
  <c r="O1840" i="27"/>
  <c r="O1841" i="27"/>
  <c r="O1842" i="27"/>
  <c r="O1843" i="27"/>
  <c r="O1844" i="27"/>
  <c r="O1845" i="27"/>
  <c r="O1846" i="27"/>
  <c r="O1847" i="27"/>
  <c r="O1848" i="27"/>
  <c r="O1849" i="27"/>
  <c r="O1850" i="27"/>
  <c r="O1851" i="27"/>
  <c r="O1852" i="27"/>
  <c r="O1853" i="27"/>
  <c r="O1854" i="27"/>
  <c r="O1855" i="27"/>
  <c r="O1856" i="27"/>
  <c r="O1857" i="27"/>
  <c r="O1858" i="27"/>
  <c r="O1859" i="27"/>
  <c r="O1860" i="27"/>
  <c r="O1861" i="27"/>
  <c r="O1862" i="27"/>
  <c r="O1863" i="27"/>
  <c r="O1864" i="27"/>
  <c r="O1865" i="27"/>
  <c r="O1866" i="27"/>
  <c r="O1867" i="27"/>
  <c r="O1868" i="27"/>
  <c r="O1869" i="27"/>
  <c r="O1870" i="27"/>
  <c r="O1871" i="27"/>
  <c r="O1872" i="27"/>
  <c r="O1873" i="27"/>
  <c r="O1874" i="27"/>
  <c r="O1875" i="27"/>
  <c r="O1876" i="27"/>
  <c r="O1877" i="27"/>
  <c r="O1878" i="27"/>
  <c r="O1879" i="27"/>
  <c r="O1880" i="27"/>
  <c r="O1881" i="27"/>
  <c r="O1882" i="27"/>
  <c r="O1883" i="27"/>
  <c r="O1884" i="27"/>
  <c r="O1885" i="27"/>
  <c r="O1886" i="27"/>
  <c r="O1887" i="27"/>
  <c r="O1888" i="27"/>
  <c r="O1889" i="27"/>
  <c r="O1890" i="27"/>
  <c r="O1891" i="27"/>
  <c r="O1892" i="27"/>
  <c r="O1893" i="27"/>
  <c r="O1894" i="27"/>
  <c r="O1895" i="27"/>
  <c r="O1896" i="27"/>
  <c r="O1897" i="27"/>
  <c r="O1898" i="27"/>
  <c r="O1899" i="27"/>
  <c r="O1900" i="27"/>
  <c r="O1901" i="27"/>
  <c r="O1902" i="27"/>
  <c r="O1903" i="27"/>
  <c r="O1904" i="27"/>
  <c r="O1905" i="27"/>
  <c r="O1906" i="27"/>
  <c r="O1907" i="27"/>
  <c r="O1908" i="27"/>
  <c r="O1909" i="27"/>
  <c r="O1910" i="27"/>
  <c r="O1911" i="27"/>
  <c r="O1912" i="27"/>
  <c r="O1913" i="27"/>
  <c r="O1914" i="27"/>
  <c r="O1915" i="27"/>
  <c r="O1916" i="27"/>
  <c r="O1917" i="27"/>
  <c r="O1918" i="27"/>
  <c r="O1919" i="27"/>
  <c r="O1920" i="27"/>
  <c r="O1921" i="27"/>
  <c r="O1922" i="27"/>
  <c r="O1923" i="27"/>
  <c r="O1924" i="27"/>
  <c r="O1925" i="27"/>
  <c r="O1926" i="27"/>
  <c r="O1927" i="27"/>
  <c r="O1928" i="27"/>
  <c r="O1929" i="27"/>
  <c r="O1930" i="27"/>
  <c r="O1931" i="27"/>
  <c r="O1932" i="27"/>
  <c r="O1933" i="27"/>
  <c r="O1934" i="27"/>
  <c r="O1935" i="27"/>
  <c r="O1936" i="27"/>
  <c r="O1937" i="27"/>
  <c r="O1938" i="27"/>
  <c r="O1939" i="27"/>
  <c r="O1940" i="27"/>
  <c r="O1941" i="27"/>
  <c r="O1942" i="27"/>
  <c r="O1943" i="27"/>
  <c r="O1944" i="27"/>
  <c r="O1945" i="27"/>
  <c r="O1946" i="27"/>
  <c r="O1947" i="27"/>
  <c r="O1948" i="27"/>
  <c r="O1949" i="27"/>
  <c r="O1950" i="27"/>
  <c r="O1951" i="27"/>
  <c r="O1952" i="27"/>
  <c r="O1953" i="27"/>
  <c r="O1954" i="27"/>
  <c r="O1955" i="27"/>
  <c r="O1956" i="27"/>
  <c r="O1957" i="27"/>
  <c r="O1958" i="27"/>
  <c r="O1959" i="27"/>
  <c r="O1960" i="27"/>
  <c r="O1961" i="27"/>
  <c r="O1962" i="27"/>
  <c r="O1963" i="27"/>
  <c r="O1964" i="27"/>
  <c r="O1965" i="27"/>
  <c r="O1966" i="27"/>
  <c r="O1967" i="27"/>
  <c r="O1968" i="27"/>
  <c r="O1969" i="27"/>
  <c r="O1970" i="27"/>
  <c r="O1971" i="27"/>
  <c r="O1972" i="27"/>
  <c r="O1973" i="27"/>
  <c r="O1974" i="27"/>
  <c r="O1975" i="27"/>
  <c r="O1976" i="27"/>
  <c r="O1977" i="27"/>
  <c r="O1978" i="27"/>
  <c r="O1979" i="27"/>
  <c r="O1980" i="27"/>
  <c r="O1981" i="27"/>
  <c r="O1982" i="27"/>
  <c r="O1983" i="27"/>
  <c r="O1984" i="27"/>
  <c r="O1985" i="27"/>
  <c r="O1986" i="27"/>
  <c r="O1987" i="27"/>
  <c r="O1988" i="27"/>
  <c r="O1989" i="27"/>
  <c r="O1990" i="27"/>
  <c r="O1991" i="27"/>
  <c r="O1992" i="27"/>
  <c r="O1993" i="27"/>
  <c r="O1994" i="27"/>
  <c r="O1995" i="27"/>
  <c r="O1996" i="27"/>
  <c r="O1997" i="27"/>
  <c r="O1998" i="27"/>
  <c r="O1999" i="27"/>
  <c r="O2000" i="27"/>
  <c r="O2001" i="27"/>
  <c r="O2002" i="27"/>
  <c r="O2003" i="27"/>
  <c r="O2004" i="27"/>
  <c r="O2005" i="27"/>
  <c r="O2006" i="27"/>
  <c r="O2007" i="27"/>
  <c r="O2008" i="27"/>
  <c r="O2009" i="27"/>
  <c r="O2010" i="27"/>
  <c r="O2011" i="27"/>
  <c r="O2012" i="27"/>
  <c r="O2013" i="27"/>
  <c r="O2014" i="27"/>
  <c r="O2015" i="27"/>
  <c r="O2016" i="27"/>
  <c r="O2017" i="27"/>
  <c r="O2018" i="27"/>
  <c r="O2019" i="27"/>
  <c r="O2020" i="27"/>
  <c r="O2021" i="27"/>
  <c r="O2022" i="27"/>
  <c r="O2023" i="27"/>
  <c r="O2024" i="27"/>
  <c r="O2025" i="27"/>
  <c r="O2026" i="27"/>
  <c r="O2027" i="27"/>
  <c r="O2028" i="27"/>
  <c r="O2029" i="27"/>
  <c r="O2030" i="27"/>
  <c r="O2031" i="27"/>
  <c r="O2032" i="27"/>
  <c r="O2033" i="27"/>
  <c r="O2034" i="27"/>
  <c r="O2035" i="27"/>
  <c r="O2036" i="27"/>
  <c r="O2037" i="27"/>
  <c r="O2038" i="27"/>
  <c r="O2039" i="27"/>
  <c r="O2040" i="27"/>
  <c r="O2041" i="27"/>
  <c r="O2042" i="27"/>
  <c r="O2043" i="27"/>
  <c r="O2044" i="27"/>
  <c r="O2045" i="27"/>
  <c r="O2046" i="27"/>
  <c r="O2047" i="27"/>
  <c r="O2048" i="27"/>
  <c r="O2049" i="27"/>
  <c r="O2050" i="27"/>
  <c r="O2051" i="27"/>
  <c r="O2052" i="27"/>
  <c r="O2053" i="27"/>
  <c r="O2054" i="27"/>
  <c r="O2055" i="27"/>
  <c r="O2056" i="27"/>
  <c r="O2057" i="27"/>
  <c r="O2058" i="27"/>
  <c r="O2059" i="27"/>
  <c r="O2060" i="27"/>
  <c r="O2061" i="27"/>
  <c r="O2062" i="27"/>
  <c r="O2063" i="27"/>
  <c r="O2064" i="27"/>
  <c r="O2065" i="27"/>
  <c r="O2066" i="27"/>
  <c r="O2067" i="27"/>
  <c r="O2068" i="27"/>
  <c r="O2069" i="27"/>
  <c r="O2070" i="27"/>
  <c r="O2071" i="27"/>
  <c r="O2072" i="27"/>
  <c r="O2073" i="27"/>
  <c r="O2074" i="27"/>
  <c r="O2075" i="27"/>
  <c r="O2076" i="27"/>
  <c r="O2077" i="27"/>
  <c r="O2078" i="27"/>
  <c r="O2079" i="27"/>
  <c r="O2080" i="27"/>
  <c r="O2081" i="27"/>
  <c r="O2082" i="27"/>
  <c r="O2083" i="27"/>
  <c r="O2084" i="27"/>
  <c r="O2085" i="27"/>
  <c r="O2086" i="27"/>
  <c r="O2087" i="27"/>
  <c r="O2088" i="27"/>
  <c r="O2089" i="27"/>
  <c r="O2090" i="27"/>
  <c r="O2091" i="27"/>
  <c r="O2092" i="27"/>
  <c r="O2093" i="27"/>
  <c r="O2094" i="27"/>
  <c r="O2095" i="27"/>
  <c r="O2096" i="27"/>
  <c r="O2097" i="27"/>
  <c r="O2098" i="27"/>
  <c r="O2099" i="27"/>
  <c r="O2100" i="27"/>
  <c r="O2101" i="27"/>
  <c r="O2102" i="27"/>
  <c r="O2103" i="27"/>
  <c r="O2104" i="27"/>
  <c r="O2105" i="27"/>
  <c r="O2106" i="27"/>
  <c r="O2107" i="27"/>
  <c r="O2108" i="27"/>
  <c r="O2109" i="27"/>
  <c r="O2110" i="27"/>
  <c r="O2111" i="27"/>
  <c r="O2112" i="27"/>
  <c r="O2113" i="27"/>
  <c r="O2114" i="27"/>
  <c r="O2115" i="27"/>
  <c r="O2116" i="27"/>
  <c r="O2117" i="27"/>
  <c r="O2118" i="27"/>
  <c r="O2119" i="27"/>
  <c r="O2120" i="27"/>
  <c r="O2121" i="27"/>
  <c r="O2122" i="27"/>
  <c r="O2123" i="27"/>
  <c r="O2124" i="27"/>
  <c r="O2125" i="27"/>
  <c r="O2126" i="27"/>
  <c r="O2127" i="27"/>
  <c r="O2128" i="27"/>
  <c r="O2129" i="27"/>
  <c r="O2130" i="27"/>
  <c r="O2131" i="27"/>
  <c r="O2132" i="27"/>
  <c r="O2133" i="27"/>
  <c r="O2134" i="27"/>
  <c r="O2135" i="27"/>
  <c r="O2136" i="27"/>
  <c r="O2137" i="27"/>
  <c r="O2138" i="27"/>
  <c r="O2139" i="27"/>
  <c r="O2140" i="27"/>
  <c r="O2141" i="27"/>
  <c r="O2142" i="27"/>
  <c r="O2143" i="27"/>
  <c r="O2144" i="27"/>
  <c r="O2145" i="27"/>
  <c r="O2146" i="27"/>
  <c r="O2147" i="27"/>
  <c r="O2148" i="27"/>
  <c r="O2149" i="27"/>
  <c r="O2150" i="27"/>
  <c r="O2151" i="27"/>
  <c r="O2152" i="27"/>
  <c r="O2153" i="27"/>
  <c r="O2154" i="27"/>
  <c r="O2155" i="27"/>
  <c r="O2156" i="27"/>
  <c r="O2157" i="27"/>
  <c r="O2158" i="27"/>
  <c r="O2159" i="27"/>
  <c r="O2160" i="27"/>
  <c r="O2161" i="27"/>
  <c r="O2162" i="27"/>
  <c r="O2163" i="27"/>
  <c r="O2164" i="27"/>
  <c r="O2165" i="27"/>
  <c r="O2166" i="27"/>
  <c r="O2167" i="27"/>
  <c r="O2168" i="27"/>
  <c r="O2169" i="27"/>
  <c r="O2170" i="27"/>
  <c r="O2171" i="27"/>
  <c r="O2172" i="27"/>
  <c r="O2173" i="27"/>
  <c r="O2174" i="27"/>
  <c r="O2175" i="27"/>
  <c r="O2176" i="27"/>
  <c r="O2177" i="27"/>
  <c r="O2178" i="27"/>
  <c r="O2179" i="27"/>
  <c r="O2180" i="27"/>
  <c r="O2181" i="27"/>
  <c r="O2182" i="27"/>
  <c r="O2183" i="27"/>
  <c r="O2184" i="27"/>
  <c r="O2185" i="27"/>
  <c r="O2186" i="27"/>
  <c r="O2187" i="27"/>
  <c r="O2188" i="27"/>
  <c r="O2189" i="27"/>
  <c r="O2190" i="27"/>
  <c r="O2191" i="27"/>
  <c r="O2192" i="27"/>
  <c r="O2193" i="27"/>
  <c r="O2194" i="27"/>
  <c r="O2195" i="27"/>
  <c r="O2196" i="27"/>
  <c r="O2197" i="27"/>
  <c r="O2198" i="27"/>
  <c r="O2199" i="27"/>
  <c r="O2200" i="27"/>
  <c r="O2201" i="27"/>
  <c r="O2202" i="27"/>
  <c r="O2203" i="27"/>
  <c r="O2204" i="27"/>
  <c r="O2205" i="27"/>
  <c r="O2206" i="27"/>
  <c r="O2207" i="27"/>
  <c r="O2208" i="27"/>
  <c r="O2209" i="27"/>
  <c r="O2210" i="27"/>
  <c r="O2211" i="27"/>
  <c r="O2212" i="27"/>
  <c r="O2213" i="27"/>
  <c r="O2214" i="27"/>
  <c r="O2215" i="27"/>
  <c r="O2216" i="27"/>
  <c r="O2217" i="27"/>
  <c r="O2218" i="27"/>
  <c r="O2219" i="27"/>
  <c r="O2220" i="27"/>
  <c r="O2221" i="27"/>
  <c r="O2222" i="27"/>
  <c r="O2223" i="27"/>
  <c r="O2224" i="27"/>
  <c r="O2225" i="27"/>
  <c r="O2226" i="27"/>
  <c r="O2227" i="27"/>
  <c r="O2228" i="27"/>
  <c r="O2229" i="27"/>
  <c r="O2230" i="27"/>
  <c r="O2231" i="27"/>
  <c r="O2232" i="27"/>
  <c r="O2233" i="27"/>
  <c r="O2234" i="27"/>
  <c r="O2235" i="27"/>
  <c r="O2236" i="27"/>
  <c r="O2237" i="27"/>
  <c r="O2238" i="27"/>
  <c r="O2239" i="27"/>
  <c r="O2240" i="27"/>
  <c r="O2241" i="27"/>
  <c r="O2242" i="27"/>
  <c r="O2243" i="27"/>
  <c r="O2244" i="27"/>
  <c r="O2245" i="27"/>
  <c r="O2246" i="27"/>
  <c r="O2247" i="27"/>
  <c r="O2248" i="27"/>
  <c r="O2249" i="27"/>
  <c r="O2250" i="27"/>
  <c r="O2251" i="27"/>
  <c r="O2252" i="27"/>
  <c r="O2253" i="27"/>
  <c r="O2254" i="27"/>
  <c r="O2255" i="27"/>
  <c r="O2256" i="27"/>
  <c r="O2257" i="27"/>
  <c r="O2258" i="27"/>
  <c r="O2259" i="27"/>
  <c r="O2260" i="27"/>
  <c r="O2261" i="27"/>
  <c r="O2262" i="27"/>
  <c r="O2263" i="27"/>
  <c r="O2264" i="27"/>
  <c r="O2265" i="27"/>
  <c r="O2266" i="27"/>
  <c r="O2267" i="27"/>
  <c r="O2268" i="27"/>
  <c r="O2269" i="27"/>
  <c r="O2270" i="27"/>
  <c r="O2271" i="27"/>
  <c r="O2272" i="27"/>
  <c r="O2273" i="27"/>
  <c r="O2274" i="27"/>
  <c r="O2275" i="27"/>
  <c r="O2276" i="27"/>
  <c r="O2277" i="27"/>
  <c r="O2278" i="27"/>
  <c r="O2279" i="27"/>
  <c r="O2280" i="27"/>
  <c r="O2281" i="27"/>
  <c r="O2282" i="27"/>
  <c r="O2283" i="27"/>
  <c r="O2284" i="27"/>
  <c r="O2285" i="27"/>
  <c r="O2286" i="27"/>
  <c r="O2287" i="27"/>
  <c r="O2288" i="27"/>
  <c r="O2289" i="27"/>
  <c r="O2290" i="27"/>
  <c r="O2291" i="27"/>
  <c r="O2292" i="27"/>
  <c r="O2293" i="27"/>
  <c r="O2294" i="27"/>
  <c r="O2295" i="27"/>
  <c r="O2296" i="27"/>
  <c r="O2297" i="27"/>
  <c r="O2298" i="27"/>
  <c r="O2299" i="27"/>
  <c r="O2300" i="27"/>
  <c r="O2301" i="27"/>
  <c r="O2302" i="27"/>
  <c r="O2303" i="27"/>
  <c r="O2304" i="27"/>
  <c r="O2305" i="27"/>
  <c r="O2306" i="27"/>
  <c r="O2307" i="27"/>
  <c r="O2308" i="27"/>
  <c r="O2309" i="27"/>
  <c r="O2310" i="27"/>
  <c r="O2311" i="27"/>
  <c r="O2312" i="27"/>
  <c r="O2313" i="27"/>
  <c r="O2314" i="27"/>
  <c r="O2315" i="27"/>
  <c r="O2316" i="27"/>
  <c r="O2317" i="27"/>
  <c r="O2318" i="27"/>
  <c r="O2319" i="27"/>
  <c r="O2320" i="27"/>
  <c r="O2321" i="27"/>
  <c r="O2322" i="27"/>
  <c r="O2323" i="27"/>
  <c r="O2324" i="27"/>
  <c r="O2325" i="27"/>
  <c r="O2326" i="27"/>
  <c r="O2327" i="27"/>
  <c r="O2328" i="27"/>
  <c r="O2329" i="27"/>
  <c r="O2330" i="27"/>
  <c r="O2331" i="27"/>
  <c r="O2332" i="27"/>
  <c r="O2333" i="27"/>
  <c r="O2334" i="27"/>
  <c r="O2335" i="27"/>
  <c r="O2336" i="27"/>
  <c r="O2337" i="27"/>
  <c r="O2338" i="27"/>
  <c r="O2339" i="27"/>
  <c r="O2340" i="27"/>
  <c r="O2341" i="27"/>
  <c r="O2342" i="27"/>
  <c r="O2343" i="27"/>
  <c r="O2344" i="27"/>
  <c r="O2345" i="27"/>
  <c r="O2346" i="27"/>
  <c r="O2347" i="27"/>
  <c r="O2348" i="27"/>
  <c r="O2349" i="27"/>
  <c r="O2350" i="27"/>
  <c r="O2351" i="27"/>
  <c r="O2352" i="27"/>
  <c r="O2353" i="27"/>
  <c r="O2354" i="27"/>
  <c r="O2355" i="27"/>
  <c r="O2356" i="27"/>
  <c r="O2357" i="27"/>
  <c r="O2358" i="27"/>
  <c r="O2359" i="27"/>
  <c r="O2360" i="27"/>
  <c r="O2361" i="27"/>
  <c r="O2362" i="27"/>
  <c r="O2363" i="27"/>
  <c r="O2364" i="27"/>
  <c r="O2365" i="27"/>
  <c r="O2366" i="27"/>
  <c r="O2367" i="27"/>
  <c r="O2368" i="27"/>
  <c r="O2369" i="27"/>
  <c r="O2370" i="27"/>
  <c r="O2371" i="27"/>
  <c r="O2372" i="27"/>
  <c r="O2373" i="27"/>
  <c r="O2374" i="27"/>
  <c r="O2375" i="27"/>
  <c r="O2376" i="27"/>
  <c r="O2377" i="27"/>
  <c r="O2378" i="27"/>
  <c r="O2379" i="27"/>
  <c r="O2380" i="27"/>
  <c r="O2381" i="27"/>
  <c r="O2382" i="27"/>
  <c r="O2383" i="27"/>
  <c r="O2384" i="27"/>
  <c r="O2385" i="27"/>
  <c r="O2386" i="27"/>
  <c r="O2387" i="27"/>
  <c r="O2388" i="27"/>
  <c r="O2389" i="27"/>
  <c r="O2390" i="27"/>
  <c r="O2391" i="27"/>
  <c r="O2392" i="27"/>
  <c r="O2393" i="27"/>
  <c r="O2394" i="27"/>
  <c r="O2395" i="27"/>
  <c r="O2396" i="27"/>
  <c r="O2397" i="27"/>
  <c r="O2398" i="27"/>
  <c r="O2399" i="27"/>
  <c r="O2400" i="27"/>
  <c r="O2401" i="27"/>
  <c r="O2402" i="27"/>
  <c r="O2403" i="27"/>
  <c r="O2404" i="27"/>
  <c r="O2405" i="27"/>
  <c r="O2406" i="27"/>
  <c r="O2407" i="27"/>
  <c r="O2408" i="27"/>
  <c r="O2409" i="27"/>
  <c r="O2410" i="27"/>
  <c r="O2411" i="27"/>
  <c r="O2412" i="27"/>
  <c r="O2413" i="27"/>
  <c r="O2414" i="27"/>
  <c r="O2415" i="27"/>
  <c r="O2416" i="27"/>
  <c r="O2417" i="27"/>
  <c r="O2418" i="27"/>
  <c r="O2419" i="27"/>
  <c r="O2420" i="27"/>
  <c r="O2421" i="27"/>
  <c r="O2422" i="27"/>
  <c r="O2423" i="27"/>
  <c r="O2424" i="27"/>
  <c r="O2425" i="27"/>
  <c r="O2426" i="27"/>
  <c r="O2427" i="27"/>
  <c r="O2428" i="27"/>
  <c r="O2429" i="27"/>
  <c r="O2430" i="27"/>
  <c r="O2431" i="27"/>
  <c r="O2432" i="27"/>
  <c r="O2433" i="27"/>
  <c r="O2434" i="27"/>
  <c r="O2435" i="27"/>
  <c r="O2436" i="27"/>
  <c r="O2437" i="27"/>
  <c r="O2438" i="27"/>
  <c r="O2439" i="27"/>
  <c r="O2440" i="27"/>
  <c r="O2441" i="27"/>
  <c r="O2442" i="27"/>
  <c r="O2443" i="27"/>
  <c r="O2444" i="27"/>
  <c r="O2445" i="27"/>
  <c r="O2446" i="27"/>
  <c r="O2447" i="27"/>
  <c r="O2448" i="27"/>
  <c r="O2449" i="27"/>
  <c r="O2450" i="27"/>
  <c r="O2451" i="27"/>
  <c r="O2452" i="27"/>
  <c r="O2453" i="27"/>
  <c r="O2454" i="27"/>
  <c r="O2455" i="27"/>
  <c r="O2456" i="27"/>
  <c r="O2457" i="27"/>
  <c r="O2458" i="27"/>
  <c r="O2459" i="27"/>
  <c r="O2460" i="27"/>
  <c r="O2461" i="27"/>
  <c r="O2462" i="27"/>
  <c r="O2463" i="27"/>
  <c r="O2464" i="27"/>
  <c r="O2465" i="27"/>
  <c r="O2466" i="27"/>
  <c r="O2467" i="27"/>
  <c r="O2468" i="27"/>
  <c r="O2469" i="27"/>
  <c r="O2470" i="27"/>
  <c r="O2471" i="27"/>
  <c r="O2472" i="27"/>
  <c r="O2473" i="27"/>
  <c r="O2474" i="27"/>
  <c r="O2475" i="27"/>
  <c r="O2476" i="27"/>
  <c r="O2477" i="27"/>
  <c r="O2478" i="27"/>
  <c r="O2479" i="27"/>
  <c r="O2480" i="27"/>
  <c r="O2481" i="27"/>
  <c r="O2482" i="27"/>
  <c r="O2483" i="27"/>
  <c r="O2484" i="27"/>
  <c r="O2485" i="27"/>
  <c r="O2486" i="27"/>
  <c r="O2487" i="27"/>
  <c r="O2488" i="27"/>
  <c r="O2489" i="27"/>
  <c r="O2490" i="27"/>
  <c r="O2491" i="27"/>
  <c r="O2492" i="27"/>
  <c r="O2493" i="27"/>
  <c r="O2494" i="27"/>
  <c r="O2495" i="27"/>
  <c r="O2496" i="27"/>
  <c r="O2497" i="27"/>
  <c r="O2498" i="27"/>
  <c r="O2499" i="27"/>
  <c r="O2500" i="27"/>
  <c r="O2501" i="27"/>
  <c r="O2502" i="27"/>
  <c r="O2503" i="27"/>
  <c r="O2504" i="27"/>
  <c r="O2505" i="27"/>
  <c r="O2506" i="27"/>
  <c r="O2507" i="27"/>
  <c r="O2508" i="27"/>
  <c r="O2509" i="27"/>
  <c r="O2510" i="27"/>
  <c r="O2511" i="27"/>
  <c r="O2512" i="27"/>
  <c r="O2513" i="27"/>
  <c r="O2514" i="27"/>
  <c r="O2515" i="27"/>
  <c r="O2516" i="27"/>
  <c r="O2517" i="27"/>
  <c r="O2518" i="27"/>
  <c r="O2519" i="27"/>
  <c r="O2520" i="27"/>
  <c r="O2521" i="27"/>
  <c r="O2522" i="27"/>
  <c r="O2523" i="27"/>
  <c r="O2524" i="27"/>
  <c r="O2525" i="27"/>
  <c r="O2526" i="27"/>
  <c r="O2527" i="27"/>
  <c r="O2528" i="27"/>
  <c r="O2529" i="27"/>
  <c r="O2530" i="27"/>
  <c r="O2531" i="27"/>
  <c r="O2532" i="27"/>
  <c r="O2533" i="27"/>
  <c r="O2534" i="27"/>
  <c r="O2535" i="27"/>
  <c r="O2536" i="27"/>
  <c r="O2537" i="27"/>
  <c r="O2538" i="27"/>
  <c r="O2539" i="27"/>
  <c r="O2540" i="27"/>
  <c r="O2541" i="27"/>
  <c r="O2542" i="27"/>
  <c r="O2543" i="27"/>
  <c r="O2544" i="27"/>
  <c r="O2545" i="27"/>
  <c r="O2546" i="27"/>
  <c r="O2547" i="27"/>
  <c r="O2548" i="27"/>
  <c r="O2549" i="27"/>
  <c r="O2550" i="27"/>
  <c r="O2551" i="27"/>
  <c r="O2552" i="27"/>
  <c r="O2553" i="27"/>
  <c r="O2554" i="27"/>
  <c r="O2555" i="27"/>
  <c r="O2556" i="27"/>
  <c r="O2557" i="27"/>
  <c r="O2558" i="27"/>
  <c r="O2559" i="27"/>
  <c r="O2560" i="27"/>
  <c r="O2561" i="27"/>
  <c r="O2562" i="27"/>
  <c r="O2563" i="27"/>
  <c r="O2564" i="27"/>
  <c r="O2565" i="27"/>
  <c r="O2566" i="27"/>
  <c r="O2567" i="27"/>
  <c r="O2568" i="27"/>
  <c r="O2569" i="27"/>
  <c r="O2570" i="27"/>
  <c r="O2571" i="27"/>
  <c r="O2572" i="27"/>
  <c r="O2573" i="27"/>
  <c r="O2574" i="27"/>
  <c r="O2575" i="27"/>
  <c r="O2576" i="27"/>
  <c r="O2577" i="27"/>
  <c r="O2578" i="27"/>
  <c r="O2579" i="27"/>
  <c r="O2580" i="27"/>
  <c r="O2581" i="27"/>
  <c r="O2582" i="27"/>
  <c r="O2583" i="27"/>
  <c r="O2584" i="27"/>
  <c r="O2585" i="27"/>
  <c r="O2586" i="27"/>
  <c r="O2587" i="27"/>
  <c r="O2588" i="27"/>
  <c r="O2589" i="27"/>
  <c r="O2590" i="27"/>
  <c r="O2591" i="27"/>
  <c r="O2592" i="27"/>
  <c r="O2593" i="27"/>
  <c r="O2594" i="27"/>
  <c r="O2595" i="27"/>
  <c r="O2596" i="27"/>
  <c r="O2597" i="27"/>
  <c r="O2598" i="27"/>
  <c r="O2599" i="27"/>
  <c r="O2600" i="27"/>
  <c r="O2601" i="27"/>
  <c r="O2602" i="27"/>
  <c r="O2603" i="27"/>
  <c r="O2604" i="27"/>
  <c r="O2605" i="27"/>
  <c r="O2606" i="27"/>
  <c r="O2607" i="27"/>
  <c r="O2608" i="27"/>
  <c r="O2609" i="27"/>
  <c r="O2610" i="27"/>
  <c r="O2611" i="27"/>
  <c r="O2612" i="27"/>
  <c r="O2613" i="27"/>
  <c r="O2614" i="27"/>
  <c r="O2615" i="27"/>
  <c r="O2616" i="27"/>
  <c r="O2617" i="27"/>
  <c r="O2618" i="27"/>
  <c r="O2619" i="27"/>
  <c r="O2620" i="27"/>
  <c r="O2621" i="27"/>
  <c r="O2622" i="27"/>
  <c r="O2623" i="27"/>
  <c r="O2624" i="27"/>
  <c r="O2625" i="27"/>
  <c r="O2626" i="27"/>
  <c r="O2627" i="27"/>
  <c r="O2628" i="27"/>
  <c r="O2629" i="27"/>
  <c r="O2630" i="27"/>
  <c r="O2631" i="27"/>
  <c r="O2632" i="27"/>
  <c r="O2633" i="27"/>
  <c r="O2634" i="27"/>
  <c r="O2635" i="27"/>
  <c r="O2636" i="27"/>
  <c r="O2637" i="27"/>
  <c r="O2638" i="27"/>
  <c r="O2639" i="27"/>
  <c r="O2640" i="27"/>
  <c r="O2641" i="27"/>
  <c r="O2642" i="27"/>
  <c r="O2643" i="27"/>
  <c r="O2644" i="27"/>
  <c r="O2645" i="27"/>
  <c r="O2646" i="27"/>
  <c r="O2647" i="27"/>
  <c r="O2648" i="27"/>
  <c r="O2649" i="27"/>
  <c r="O2650" i="27"/>
  <c r="O2651" i="27"/>
  <c r="O2652" i="27"/>
  <c r="O2653" i="27"/>
  <c r="O2654" i="27"/>
  <c r="O2655" i="27"/>
  <c r="O2656" i="27"/>
  <c r="O2657" i="27"/>
  <c r="O2658" i="27"/>
  <c r="O2659" i="27"/>
  <c r="O2660" i="27"/>
  <c r="O2661" i="27"/>
  <c r="O2662" i="27"/>
  <c r="O2663" i="27"/>
  <c r="O2664" i="27"/>
  <c r="O2665" i="27"/>
  <c r="O2666" i="27"/>
  <c r="O2667" i="27"/>
  <c r="O2668" i="27"/>
  <c r="O2669" i="27"/>
  <c r="O2670" i="27"/>
  <c r="O2671" i="27"/>
  <c r="O2672" i="27"/>
  <c r="O2673" i="27"/>
  <c r="O2674" i="27"/>
  <c r="O2675" i="27"/>
  <c r="O2676" i="27"/>
  <c r="O2677" i="27"/>
  <c r="O2678" i="27"/>
  <c r="O2679" i="27"/>
  <c r="O2680" i="27"/>
  <c r="O2681" i="27"/>
  <c r="O2682" i="27"/>
  <c r="O2683" i="27"/>
  <c r="O2684" i="27"/>
  <c r="O2685" i="27"/>
  <c r="O2686" i="27"/>
  <c r="O2687" i="27"/>
  <c r="O2688" i="27"/>
  <c r="O2689" i="27"/>
  <c r="O2690" i="27"/>
  <c r="O2691" i="27"/>
  <c r="O2692" i="27"/>
  <c r="O2693" i="27"/>
  <c r="O2694" i="27"/>
  <c r="O2695" i="27"/>
  <c r="O2696" i="27"/>
  <c r="O2697" i="27"/>
  <c r="O2698" i="27"/>
  <c r="O2699" i="27"/>
  <c r="O2700" i="27"/>
  <c r="O2701" i="27"/>
  <c r="O2702" i="27"/>
  <c r="O2703" i="27"/>
  <c r="O2704" i="27"/>
  <c r="O2705" i="27"/>
  <c r="O2706" i="27"/>
  <c r="O2707" i="27"/>
  <c r="O2708" i="27"/>
  <c r="O2709" i="27"/>
  <c r="O2710" i="27"/>
  <c r="O2711" i="27"/>
  <c r="O2712" i="27"/>
  <c r="O2713" i="27"/>
  <c r="O2714" i="27"/>
  <c r="O2715" i="27"/>
  <c r="O2716" i="27"/>
  <c r="O2717" i="27"/>
  <c r="O2718" i="27"/>
  <c r="O2719" i="27"/>
  <c r="O2720" i="27"/>
  <c r="O2721" i="27"/>
  <c r="O2722" i="27"/>
  <c r="O2723" i="27"/>
  <c r="O2724" i="27"/>
  <c r="O2725" i="27"/>
  <c r="O2726" i="27"/>
  <c r="O2727" i="27"/>
  <c r="O2728" i="27"/>
  <c r="O2729" i="27"/>
  <c r="O2730" i="27"/>
  <c r="O2731" i="27"/>
  <c r="O2732" i="27"/>
  <c r="O2733" i="27"/>
  <c r="O2734" i="27"/>
  <c r="O2735" i="27"/>
  <c r="O2736" i="27"/>
  <c r="O2737" i="27"/>
  <c r="O2738" i="27"/>
  <c r="O2739" i="27"/>
  <c r="O2740" i="27"/>
  <c r="O2741" i="27"/>
  <c r="O2742" i="27"/>
  <c r="O2743" i="27"/>
  <c r="O2744" i="27"/>
  <c r="O2745" i="27"/>
  <c r="O2746" i="27"/>
  <c r="O2747" i="27"/>
  <c r="O2748" i="27"/>
  <c r="O2749" i="27"/>
  <c r="O2750" i="27"/>
  <c r="O2751" i="27"/>
  <c r="O2752" i="27"/>
  <c r="O2753" i="27"/>
  <c r="O2754" i="27"/>
  <c r="O2755" i="27"/>
  <c r="O2756" i="27"/>
  <c r="O2757" i="27"/>
  <c r="O2758" i="27"/>
  <c r="O2759" i="27"/>
  <c r="O2760" i="27"/>
  <c r="O2761" i="27"/>
  <c r="O2762" i="27"/>
  <c r="O2763" i="27"/>
  <c r="O2764" i="27"/>
  <c r="O2765" i="27"/>
  <c r="O2766" i="27"/>
  <c r="O2767" i="27"/>
  <c r="O2768" i="27"/>
  <c r="O2769" i="27"/>
  <c r="O2770" i="27"/>
  <c r="O2771" i="27"/>
  <c r="O2772" i="27"/>
  <c r="O2773" i="27"/>
  <c r="O2774" i="27"/>
  <c r="O2775" i="27"/>
  <c r="O2776" i="27"/>
  <c r="O2777" i="27"/>
  <c r="O2778" i="27"/>
  <c r="O2779" i="27"/>
  <c r="O2780" i="27"/>
  <c r="O2781" i="27"/>
  <c r="O2782" i="27"/>
  <c r="O2783" i="27"/>
  <c r="O2784" i="27"/>
  <c r="O2785" i="27"/>
  <c r="O2786" i="27"/>
  <c r="O2787" i="27"/>
  <c r="O2788" i="27"/>
  <c r="O2789" i="27"/>
  <c r="O2790" i="27"/>
  <c r="O2791" i="27"/>
  <c r="O2792" i="27"/>
  <c r="O2793" i="27"/>
  <c r="O2794" i="27"/>
  <c r="O2795" i="27"/>
  <c r="O2796" i="27"/>
  <c r="O2797" i="27"/>
  <c r="O2798" i="27"/>
  <c r="O2799" i="27"/>
  <c r="O2800" i="27"/>
  <c r="O2801" i="27"/>
  <c r="O2802" i="27"/>
  <c r="O2803" i="27"/>
  <c r="O2804" i="27"/>
  <c r="O2805" i="27"/>
  <c r="O2806" i="27"/>
  <c r="O2807" i="27"/>
  <c r="O2808" i="27"/>
  <c r="O2809" i="27"/>
  <c r="O2810" i="27"/>
  <c r="O2811" i="27"/>
  <c r="O2812" i="27"/>
  <c r="O2813" i="27"/>
  <c r="O2814" i="27"/>
  <c r="O2815" i="27"/>
  <c r="O2816" i="27"/>
  <c r="O2817" i="27"/>
  <c r="O2818" i="27"/>
  <c r="O2819" i="27"/>
  <c r="O2820" i="27"/>
  <c r="O2821" i="27"/>
  <c r="O2822" i="27"/>
  <c r="O2823" i="27"/>
  <c r="O2824" i="27"/>
  <c r="O2825" i="27"/>
  <c r="O2826" i="27"/>
  <c r="O2827" i="27"/>
  <c r="O2828" i="27"/>
  <c r="O2829" i="27"/>
  <c r="O2830" i="27"/>
  <c r="O2831" i="27"/>
  <c r="O2832" i="27"/>
  <c r="O2833" i="27"/>
  <c r="O2834" i="27"/>
  <c r="O2835" i="27"/>
  <c r="O2836" i="27"/>
  <c r="O2837" i="27"/>
  <c r="O2838" i="27"/>
  <c r="O2839" i="27"/>
  <c r="O2840" i="27"/>
  <c r="O2841" i="27"/>
  <c r="O2842" i="27"/>
  <c r="O2843" i="27"/>
  <c r="O2844" i="27"/>
  <c r="O2845" i="27"/>
  <c r="O2846" i="27"/>
  <c r="O2847" i="27"/>
  <c r="O2848" i="27"/>
  <c r="O2849" i="27"/>
  <c r="O2850" i="27"/>
  <c r="O2851" i="27"/>
  <c r="O2852" i="27"/>
  <c r="O2853" i="27"/>
  <c r="O2854" i="27"/>
  <c r="O2855" i="27"/>
  <c r="O2856" i="27"/>
  <c r="O2857" i="27"/>
  <c r="O2858" i="27"/>
  <c r="O2859" i="27"/>
  <c r="O2860" i="27"/>
  <c r="O2861" i="27"/>
  <c r="O2862" i="27"/>
  <c r="O2863" i="27"/>
  <c r="O2864" i="27"/>
  <c r="O2865" i="27"/>
  <c r="O2866" i="27"/>
  <c r="O2867" i="27"/>
  <c r="O2868" i="27"/>
  <c r="O2869" i="27"/>
  <c r="O2870" i="27"/>
  <c r="O2871" i="27"/>
  <c r="O2872" i="27"/>
  <c r="O2873" i="27"/>
  <c r="O2874" i="27"/>
  <c r="O2875" i="27"/>
  <c r="O2876" i="27"/>
  <c r="O2877" i="27"/>
  <c r="O2878" i="27"/>
  <c r="O2879" i="27"/>
  <c r="O2880" i="27"/>
  <c r="O2881" i="27"/>
  <c r="O2882" i="27"/>
  <c r="O2883" i="27"/>
  <c r="O2884" i="27"/>
  <c r="O2885" i="27"/>
  <c r="O2886" i="27"/>
  <c r="O2887" i="27"/>
  <c r="O2888" i="27"/>
  <c r="O2889" i="27"/>
  <c r="O2890" i="27"/>
  <c r="O2891" i="27"/>
  <c r="O2892" i="27"/>
  <c r="O2893" i="27"/>
  <c r="O2894" i="27"/>
  <c r="O2895" i="27"/>
  <c r="O2896" i="27"/>
  <c r="O2897" i="27"/>
  <c r="O2898" i="27"/>
  <c r="O2899" i="27"/>
  <c r="O2900" i="27"/>
  <c r="O2901" i="27"/>
  <c r="O2902" i="27"/>
  <c r="O2903" i="27"/>
  <c r="O2904" i="27"/>
  <c r="O2905" i="27"/>
  <c r="O2906" i="27"/>
  <c r="O2907" i="27"/>
  <c r="O2908" i="27"/>
  <c r="O2909" i="27"/>
  <c r="O2910" i="27"/>
  <c r="O2911" i="27"/>
  <c r="O2912" i="27"/>
  <c r="O2913" i="27"/>
  <c r="O2914" i="27"/>
  <c r="O2915" i="27"/>
  <c r="O2916" i="27"/>
  <c r="O2917" i="27"/>
  <c r="O2918" i="27"/>
  <c r="O2919" i="27"/>
  <c r="O2920" i="27"/>
  <c r="O2921" i="27"/>
  <c r="O2922" i="27"/>
  <c r="O2923" i="27"/>
  <c r="O2924" i="27"/>
  <c r="O2925" i="27"/>
  <c r="O2926" i="27"/>
  <c r="O2927" i="27"/>
  <c r="O2928" i="27"/>
  <c r="O2929" i="27"/>
  <c r="O2930" i="27"/>
  <c r="O2931" i="27"/>
  <c r="O2932" i="27"/>
  <c r="O2933" i="27"/>
  <c r="O2934" i="27"/>
  <c r="O2935" i="27"/>
  <c r="O2936" i="27"/>
  <c r="O2937" i="27"/>
  <c r="O2938" i="27"/>
  <c r="O2939" i="27"/>
  <c r="O2940" i="27"/>
  <c r="O2941" i="27"/>
  <c r="O2942" i="27"/>
  <c r="O2943" i="27"/>
  <c r="O2944" i="27"/>
  <c r="O2945" i="27"/>
  <c r="O2946" i="27"/>
  <c r="O2947" i="27"/>
  <c r="O2948" i="27"/>
  <c r="O2949" i="27"/>
  <c r="O2950" i="27"/>
  <c r="O2951" i="27"/>
  <c r="O2952" i="27"/>
  <c r="O2953" i="27"/>
  <c r="O2954" i="27"/>
  <c r="O2955" i="27"/>
  <c r="O2956" i="27"/>
  <c r="O2957" i="27"/>
  <c r="O2958" i="27"/>
  <c r="O2959" i="27"/>
  <c r="O2960" i="27"/>
  <c r="O2961" i="27"/>
  <c r="O2962" i="27"/>
  <c r="O2963" i="27"/>
  <c r="O2964" i="27"/>
  <c r="O2965" i="27"/>
  <c r="O2966" i="27"/>
  <c r="O2967" i="27"/>
  <c r="O2968" i="27"/>
  <c r="O2969" i="27"/>
  <c r="O2970" i="27"/>
  <c r="O2971" i="27"/>
  <c r="O2972" i="27"/>
  <c r="O2973" i="27"/>
  <c r="O2974" i="27"/>
  <c r="O2975" i="27"/>
  <c r="O2976" i="27"/>
  <c r="O2977" i="27"/>
  <c r="O2978" i="27"/>
  <c r="O2979" i="27"/>
  <c r="O2980" i="27"/>
  <c r="O2981" i="27"/>
  <c r="O2982" i="27"/>
  <c r="O2983" i="27"/>
  <c r="O2984" i="27"/>
  <c r="O2985" i="27"/>
  <c r="O2986" i="27"/>
  <c r="O2987" i="27"/>
  <c r="O2988" i="27"/>
  <c r="O2989" i="27"/>
  <c r="O2990" i="27"/>
  <c r="O2991" i="27"/>
  <c r="O2992" i="27"/>
  <c r="O2993" i="27"/>
  <c r="O2994" i="27"/>
  <c r="O2995" i="27"/>
  <c r="O2996" i="27"/>
  <c r="O2997" i="27"/>
  <c r="O2998" i="27"/>
  <c r="O2999" i="27"/>
  <c r="O3000" i="27"/>
  <c r="O3001" i="27"/>
  <c r="O3002" i="27"/>
  <c r="O3003" i="27"/>
  <c r="O3004" i="27"/>
  <c r="O3005" i="27"/>
  <c r="O3006" i="27"/>
  <c r="O3007" i="27"/>
  <c r="O3008" i="27"/>
  <c r="O3009" i="27"/>
  <c r="O3010" i="27"/>
  <c r="O3011" i="27"/>
  <c r="O3012" i="27"/>
  <c r="O3013" i="27"/>
  <c r="O3014" i="27"/>
  <c r="O3015" i="27"/>
  <c r="O3016" i="27"/>
  <c r="O3017" i="27"/>
  <c r="O3018" i="27"/>
  <c r="O3019" i="27"/>
  <c r="O3020" i="27"/>
  <c r="O3021" i="27"/>
  <c r="O3022" i="27"/>
  <c r="O3023" i="27"/>
  <c r="O3024" i="27"/>
  <c r="O3025" i="27"/>
  <c r="O3026" i="27"/>
  <c r="O3027" i="27"/>
  <c r="O3028" i="27"/>
  <c r="O3029" i="27"/>
  <c r="O3030" i="27"/>
  <c r="O3031" i="27"/>
  <c r="O3032" i="27"/>
  <c r="O3033" i="27"/>
  <c r="O3034" i="27"/>
  <c r="O3035" i="27"/>
  <c r="O3036" i="27"/>
  <c r="O3037" i="27"/>
  <c r="O3038" i="27"/>
  <c r="O3039" i="27"/>
  <c r="O3040" i="27"/>
  <c r="O3041" i="27"/>
  <c r="O3042" i="27"/>
  <c r="O3043" i="27"/>
  <c r="O3044" i="27"/>
  <c r="O3045" i="27"/>
  <c r="O3046" i="27"/>
  <c r="O3047" i="27"/>
  <c r="O3048" i="27"/>
  <c r="O3049" i="27"/>
  <c r="O3050" i="27"/>
  <c r="O3051" i="27"/>
  <c r="O3052" i="27"/>
  <c r="O3053" i="27"/>
  <c r="O3054" i="27"/>
  <c r="O3055" i="27"/>
  <c r="O3056" i="27"/>
  <c r="O3057" i="27"/>
  <c r="O3058" i="27"/>
  <c r="O3059" i="27"/>
  <c r="O3060" i="27"/>
  <c r="O3061" i="27"/>
  <c r="O3062" i="27"/>
  <c r="O3063" i="27"/>
  <c r="O3064" i="27"/>
  <c r="O3065" i="27"/>
  <c r="O3066" i="27"/>
  <c r="O3067" i="27"/>
  <c r="O3068" i="27"/>
  <c r="O3069" i="27"/>
  <c r="O3070" i="27"/>
  <c r="O3071" i="27"/>
  <c r="O3072" i="27"/>
  <c r="O3073" i="27"/>
  <c r="O3074" i="27"/>
  <c r="O3075" i="27"/>
  <c r="O3076" i="27"/>
  <c r="O3077" i="27"/>
  <c r="O3078" i="27"/>
  <c r="O3079" i="27"/>
  <c r="O3080" i="27"/>
  <c r="O3081" i="27"/>
  <c r="O3082" i="27"/>
  <c r="O3083" i="27"/>
  <c r="O3084" i="27"/>
  <c r="O3085" i="27"/>
  <c r="O3086" i="27"/>
  <c r="O3087" i="27"/>
  <c r="O3088" i="27"/>
  <c r="O3089" i="27"/>
  <c r="O3090" i="27"/>
  <c r="O3091" i="27"/>
  <c r="O3092" i="27"/>
  <c r="O3093" i="27"/>
  <c r="O3094" i="27"/>
  <c r="O3095" i="27"/>
  <c r="O3096" i="27"/>
  <c r="O3097" i="27"/>
  <c r="O3098" i="27"/>
  <c r="O3099" i="27"/>
  <c r="O3100" i="27"/>
  <c r="O3101" i="27"/>
  <c r="O3102" i="27"/>
  <c r="O3103" i="27"/>
  <c r="O3104" i="27"/>
  <c r="O3105" i="27"/>
  <c r="O3106" i="27"/>
  <c r="O3107" i="27"/>
  <c r="O3108" i="27"/>
  <c r="O3109" i="27"/>
  <c r="O3110" i="27"/>
  <c r="O3111" i="27"/>
  <c r="O3112" i="27"/>
  <c r="O3113" i="27"/>
  <c r="O3114" i="27"/>
  <c r="O3115" i="27"/>
  <c r="O3116" i="27"/>
  <c r="O3117" i="27"/>
  <c r="O3118" i="27"/>
  <c r="O3119" i="27"/>
  <c r="O3120" i="27"/>
  <c r="O3121" i="27"/>
  <c r="O3122" i="27"/>
  <c r="O3123" i="27"/>
  <c r="O3124" i="27"/>
  <c r="O3125" i="27"/>
  <c r="O3126" i="27"/>
  <c r="O3127" i="27"/>
  <c r="O3128" i="27"/>
  <c r="O3129" i="27"/>
  <c r="O3130" i="27"/>
  <c r="O3131" i="27"/>
  <c r="O3132" i="27"/>
  <c r="O3133" i="27"/>
  <c r="O3134" i="27"/>
  <c r="O3135" i="27"/>
  <c r="O3136" i="27"/>
  <c r="O3137" i="27"/>
  <c r="O3138" i="27"/>
  <c r="O3139" i="27"/>
  <c r="O3140" i="27"/>
  <c r="O3141" i="27"/>
  <c r="O3142" i="27"/>
  <c r="O3143" i="27"/>
  <c r="O3144" i="27"/>
  <c r="O3145" i="27"/>
  <c r="O3146" i="27"/>
  <c r="O3147" i="27"/>
  <c r="O3148" i="27"/>
  <c r="O3149" i="27"/>
  <c r="O3150" i="27"/>
  <c r="O3151" i="27"/>
  <c r="O3152" i="27"/>
  <c r="O3153" i="27"/>
  <c r="O3154" i="27"/>
  <c r="O3155" i="27"/>
  <c r="O3156" i="27"/>
  <c r="O3157" i="27"/>
  <c r="O3158" i="27"/>
  <c r="O3159" i="27"/>
  <c r="O3160" i="27"/>
  <c r="O3161" i="27"/>
  <c r="O3162" i="27"/>
  <c r="O3163" i="27"/>
  <c r="O3164" i="27"/>
  <c r="O3165" i="27"/>
  <c r="O3166" i="27"/>
  <c r="O3167" i="27"/>
  <c r="O3168" i="27"/>
  <c r="O3169" i="27"/>
  <c r="O3170" i="27"/>
  <c r="O3171" i="27"/>
  <c r="O3172" i="27"/>
  <c r="O3173" i="27"/>
  <c r="O3174" i="27"/>
  <c r="O3175" i="27"/>
  <c r="O3176" i="27"/>
  <c r="O3177" i="27"/>
  <c r="O3178" i="27"/>
  <c r="O3179" i="27"/>
  <c r="O3180" i="27"/>
  <c r="O3181" i="27"/>
  <c r="O3182" i="27"/>
  <c r="O3183" i="27"/>
  <c r="O3184" i="27"/>
  <c r="O3185" i="27"/>
  <c r="O3186" i="27"/>
  <c r="O3187" i="27"/>
  <c r="O3188" i="27"/>
  <c r="O3189" i="27"/>
  <c r="O3190" i="27"/>
  <c r="O3191" i="27"/>
  <c r="O3192" i="27"/>
  <c r="O3193" i="27"/>
  <c r="O3194" i="27"/>
  <c r="O3195" i="27"/>
  <c r="O3196" i="27"/>
  <c r="O3197" i="27"/>
  <c r="O3198" i="27"/>
  <c r="O3199" i="27"/>
  <c r="O3200" i="27"/>
  <c r="O3201" i="27"/>
  <c r="O3202" i="27"/>
  <c r="O3203" i="27"/>
  <c r="O3204" i="27"/>
  <c r="O3205" i="27"/>
  <c r="O3206" i="27"/>
  <c r="O3207" i="27"/>
  <c r="O3208" i="27"/>
  <c r="O3209" i="27"/>
  <c r="O3210" i="27"/>
  <c r="O3211" i="27"/>
  <c r="O3212" i="27"/>
  <c r="O3213" i="27"/>
  <c r="O3214" i="27"/>
  <c r="O3215" i="27"/>
  <c r="O3216" i="27"/>
  <c r="O3217" i="27"/>
  <c r="O3218" i="27"/>
  <c r="O3219" i="27"/>
  <c r="O3220" i="27"/>
  <c r="O3221" i="27"/>
  <c r="O3222" i="27"/>
  <c r="O3223" i="27"/>
  <c r="O3224" i="27"/>
  <c r="O3225" i="27"/>
  <c r="O3226" i="27"/>
  <c r="O3227" i="27"/>
  <c r="O3228" i="27"/>
  <c r="O3229" i="27"/>
  <c r="O3230" i="27"/>
  <c r="O3231" i="27"/>
  <c r="O3232" i="27"/>
  <c r="O3233" i="27"/>
  <c r="O3234" i="27"/>
  <c r="O3235" i="27"/>
  <c r="O3236" i="27"/>
  <c r="O3237" i="27"/>
  <c r="O3238" i="27"/>
  <c r="O3239" i="27"/>
  <c r="O3240" i="27"/>
  <c r="O3241" i="27"/>
  <c r="O3242" i="27"/>
  <c r="O3243" i="27"/>
  <c r="O3244" i="27"/>
  <c r="O3245" i="27"/>
  <c r="O3246" i="27"/>
  <c r="O3247" i="27"/>
  <c r="O3248" i="27"/>
  <c r="O3249" i="27"/>
  <c r="O3250" i="27"/>
  <c r="O3251" i="27"/>
  <c r="O3252" i="27"/>
  <c r="O3253" i="27"/>
  <c r="O3254" i="27"/>
  <c r="O3255" i="27"/>
  <c r="O3256" i="27"/>
  <c r="O3257" i="27"/>
  <c r="O3258" i="27"/>
  <c r="O3259" i="27"/>
  <c r="O3260" i="27"/>
  <c r="O3261" i="27"/>
  <c r="O3262" i="27"/>
  <c r="O3263" i="27"/>
  <c r="O3264" i="27"/>
  <c r="O3265" i="27"/>
  <c r="O3266" i="27"/>
  <c r="O3267" i="27"/>
  <c r="O3268" i="27"/>
  <c r="O3269" i="27"/>
  <c r="O3270" i="27"/>
  <c r="O3271" i="27"/>
  <c r="O3272" i="27"/>
  <c r="O3273" i="27"/>
  <c r="O3274" i="27"/>
  <c r="O3275" i="27"/>
  <c r="O3276" i="27"/>
  <c r="O3277" i="27"/>
  <c r="O3278" i="27"/>
  <c r="O3279" i="27"/>
  <c r="O3280" i="27"/>
  <c r="O3281" i="27"/>
  <c r="O3282" i="27"/>
  <c r="O3283" i="27"/>
  <c r="O3284" i="27"/>
  <c r="O3285" i="27"/>
  <c r="O3286" i="27"/>
  <c r="O3287" i="27"/>
  <c r="O3288" i="27"/>
  <c r="O3289" i="27"/>
  <c r="O3290" i="27"/>
  <c r="O3291" i="27"/>
  <c r="O3292" i="27"/>
  <c r="O3293" i="27"/>
  <c r="O3294" i="27"/>
  <c r="O3295" i="27"/>
  <c r="O3296" i="27"/>
  <c r="O3297" i="27"/>
  <c r="O3298" i="27"/>
  <c r="O3299" i="27"/>
  <c r="O3300" i="27"/>
  <c r="O3301" i="27"/>
  <c r="O3302" i="27"/>
  <c r="O3303" i="27"/>
  <c r="O3304" i="27"/>
  <c r="O3305" i="27"/>
  <c r="O3306" i="27"/>
  <c r="O3307" i="27"/>
  <c r="O3308" i="27"/>
  <c r="O3309" i="27"/>
  <c r="O3310" i="27"/>
  <c r="O3311" i="27"/>
  <c r="O3312" i="27"/>
  <c r="O3313" i="27"/>
  <c r="O3314" i="27"/>
  <c r="O3315" i="27"/>
  <c r="O3316" i="27"/>
  <c r="O3317" i="27"/>
  <c r="O3318" i="27"/>
  <c r="O3319" i="27"/>
  <c r="O3320" i="27"/>
  <c r="O3321" i="27"/>
  <c r="O3322" i="27"/>
  <c r="O3323" i="27"/>
  <c r="O3324" i="27"/>
  <c r="O3325" i="27"/>
  <c r="O3326" i="27"/>
  <c r="O3327" i="27"/>
  <c r="O3328" i="27"/>
  <c r="O3329" i="27"/>
  <c r="O3330" i="27"/>
  <c r="O3331" i="27"/>
  <c r="O3332" i="27"/>
  <c r="O3333" i="27"/>
  <c r="O3334" i="27"/>
  <c r="O3335" i="27"/>
  <c r="O3336" i="27"/>
  <c r="O3337" i="27"/>
  <c r="O3338" i="27"/>
  <c r="O3339" i="27"/>
  <c r="O3340" i="27"/>
  <c r="O3341" i="27"/>
  <c r="O3342" i="27"/>
  <c r="O3343" i="27"/>
  <c r="O3344" i="27"/>
  <c r="O3345" i="27"/>
  <c r="O3346" i="27"/>
  <c r="O3347" i="27"/>
  <c r="O3348" i="27"/>
  <c r="O3349" i="27"/>
  <c r="O3350" i="27"/>
  <c r="O3351" i="27"/>
  <c r="O3352" i="27"/>
  <c r="O3353" i="27"/>
  <c r="O3354" i="27"/>
  <c r="O3355" i="27"/>
  <c r="O3356" i="27"/>
  <c r="O3357" i="27"/>
  <c r="O3358" i="27"/>
  <c r="O3359" i="27"/>
  <c r="O3360" i="27"/>
  <c r="O3361" i="27"/>
  <c r="O3362" i="27"/>
  <c r="O3363" i="27"/>
  <c r="O3364" i="27"/>
  <c r="O3365" i="27"/>
  <c r="O3366" i="27"/>
  <c r="O3367" i="27"/>
  <c r="O3368" i="27"/>
  <c r="O3369" i="27"/>
  <c r="O3370" i="27"/>
  <c r="O3371" i="27"/>
  <c r="O3372" i="27"/>
  <c r="O3373" i="27"/>
  <c r="O3374" i="27"/>
  <c r="O3375" i="27"/>
  <c r="O3376" i="27"/>
  <c r="O3377" i="27"/>
  <c r="O3378" i="27"/>
  <c r="O3379" i="27"/>
  <c r="O3380" i="27"/>
  <c r="O3381" i="27"/>
  <c r="O3382" i="27"/>
  <c r="O3383" i="27"/>
  <c r="O3384" i="27"/>
  <c r="O3385" i="27"/>
  <c r="O3386" i="27"/>
  <c r="O3387" i="27"/>
  <c r="O3388" i="27"/>
  <c r="O3389" i="27"/>
  <c r="O3390" i="27"/>
  <c r="O3391" i="27"/>
  <c r="O3392" i="27"/>
  <c r="O3393" i="27"/>
  <c r="O3394" i="27"/>
  <c r="O3395" i="27"/>
  <c r="O3396" i="27"/>
  <c r="O3397" i="27"/>
  <c r="O3398" i="27"/>
  <c r="O3399" i="27"/>
  <c r="O3400" i="27"/>
  <c r="O3401" i="27"/>
  <c r="O3402" i="27"/>
  <c r="O3403" i="27"/>
  <c r="O3404" i="27"/>
  <c r="O3405" i="27"/>
  <c r="O3406" i="27"/>
  <c r="O3407" i="27"/>
  <c r="O3408" i="27"/>
  <c r="O3409" i="27"/>
  <c r="O3410" i="27"/>
  <c r="O3411" i="27"/>
  <c r="O3412" i="27"/>
  <c r="O3413" i="27"/>
  <c r="O3414" i="27"/>
  <c r="O3415" i="27"/>
  <c r="O3416" i="27"/>
  <c r="O3417" i="27"/>
  <c r="O3418" i="27"/>
  <c r="O3419" i="27"/>
  <c r="O3420" i="27"/>
  <c r="O3421" i="27"/>
  <c r="O3422" i="27"/>
  <c r="O3423" i="27"/>
  <c r="O3424" i="27"/>
  <c r="O3425" i="27"/>
  <c r="O3426" i="27"/>
  <c r="O3427" i="27"/>
  <c r="O3428" i="27"/>
  <c r="O3429" i="27"/>
  <c r="O3430" i="27"/>
  <c r="O3431" i="27"/>
  <c r="O3432" i="27"/>
  <c r="O3433" i="27"/>
  <c r="O3434" i="27"/>
  <c r="O3435" i="27"/>
  <c r="O3436" i="27"/>
  <c r="O3437" i="27"/>
  <c r="O3438" i="27"/>
  <c r="O3439" i="27"/>
  <c r="O3440" i="27"/>
  <c r="O3441" i="27"/>
  <c r="O3442" i="27"/>
  <c r="O3443" i="27"/>
  <c r="O3444" i="27"/>
  <c r="O3445" i="27"/>
  <c r="O3446" i="27"/>
  <c r="O3447" i="27"/>
  <c r="O3448" i="27"/>
  <c r="O3449" i="27"/>
  <c r="O3450" i="27"/>
  <c r="O3451" i="27"/>
  <c r="O3452" i="27"/>
  <c r="O3453" i="27"/>
  <c r="O3454" i="27"/>
  <c r="O3455" i="27"/>
  <c r="O3456" i="27"/>
  <c r="O3457" i="27"/>
  <c r="O3458" i="27"/>
  <c r="O3459" i="27"/>
  <c r="O3460" i="27"/>
  <c r="O3461" i="27"/>
  <c r="O3462" i="27"/>
  <c r="O3463" i="27"/>
  <c r="O3464" i="27"/>
  <c r="O3465" i="27"/>
  <c r="O3466" i="27"/>
  <c r="O3467" i="27"/>
  <c r="O3468" i="27"/>
  <c r="O3469" i="27"/>
  <c r="O3470" i="27"/>
  <c r="O3471" i="27"/>
  <c r="O3472" i="27"/>
  <c r="O3473" i="27"/>
  <c r="O3474" i="27"/>
  <c r="O3475" i="27"/>
  <c r="O3476" i="27"/>
  <c r="O3477" i="27"/>
  <c r="O3478" i="27"/>
  <c r="O3479" i="27"/>
  <c r="O3480" i="27"/>
  <c r="O3481" i="27"/>
  <c r="O3482" i="27"/>
  <c r="O3483" i="27"/>
  <c r="O3484" i="27"/>
  <c r="O3485" i="27"/>
  <c r="O3486" i="27"/>
  <c r="O3487" i="27"/>
  <c r="O3488" i="27"/>
  <c r="O3489" i="27"/>
  <c r="O3490" i="27"/>
  <c r="O3491" i="27"/>
  <c r="O3492" i="27"/>
  <c r="O3493" i="27"/>
  <c r="O3494" i="27"/>
  <c r="O3495" i="27"/>
  <c r="O3496" i="27"/>
  <c r="O3497" i="27"/>
  <c r="O3498" i="27"/>
  <c r="O3499" i="27"/>
  <c r="O3500" i="27"/>
  <c r="O3501" i="27"/>
  <c r="O3502" i="27"/>
  <c r="O3503" i="27"/>
  <c r="O3504" i="27"/>
  <c r="O3505" i="27"/>
  <c r="O3506" i="27"/>
  <c r="O3507" i="27"/>
  <c r="O3508" i="27"/>
  <c r="O3509" i="27"/>
  <c r="O3510" i="27"/>
  <c r="O3511" i="27"/>
  <c r="O3512" i="27"/>
  <c r="O3513" i="27"/>
  <c r="O3514" i="27"/>
  <c r="O3515" i="27"/>
  <c r="O3516" i="27"/>
  <c r="O3517" i="27"/>
  <c r="O3518" i="27"/>
  <c r="O3519" i="27"/>
  <c r="O3520" i="27"/>
  <c r="O3521" i="27"/>
  <c r="O3522" i="27"/>
  <c r="O3523" i="27"/>
  <c r="O3524" i="27"/>
  <c r="O3525" i="27"/>
  <c r="O3526" i="27"/>
  <c r="O3527" i="27"/>
  <c r="O3528" i="27"/>
  <c r="O3529" i="27"/>
  <c r="O3530" i="27"/>
  <c r="O3531" i="27"/>
  <c r="O3532" i="27"/>
  <c r="O3533" i="27"/>
  <c r="O3534" i="27"/>
  <c r="O3535" i="27"/>
  <c r="O3536" i="27"/>
  <c r="O3537" i="27"/>
  <c r="O3538" i="27"/>
  <c r="O3539" i="27"/>
  <c r="O3540" i="27"/>
  <c r="O3541" i="27"/>
  <c r="O3542" i="27"/>
  <c r="O3543" i="27"/>
  <c r="O3544" i="27"/>
  <c r="O3545" i="27"/>
  <c r="O3546" i="27"/>
  <c r="O3547" i="27"/>
  <c r="O3548" i="27"/>
  <c r="O3549" i="27"/>
  <c r="O3550" i="27"/>
  <c r="O3551" i="27"/>
  <c r="O3552" i="27"/>
  <c r="O3553" i="27"/>
  <c r="O3554" i="27"/>
  <c r="O3555" i="27"/>
  <c r="O3556" i="27"/>
  <c r="O3557" i="27"/>
  <c r="O3558" i="27"/>
  <c r="O3559" i="27"/>
  <c r="O3560" i="27"/>
  <c r="O3561" i="27"/>
  <c r="O3562" i="27"/>
  <c r="O3563" i="27"/>
  <c r="O3564" i="27"/>
  <c r="O3565" i="27"/>
  <c r="O3566" i="27"/>
  <c r="O3567" i="27"/>
  <c r="O3568" i="27"/>
  <c r="O3569" i="27"/>
  <c r="O3570" i="27"/>
  <c r="O3571" i="27"/>
  <c r="O3572" i="27"/>
  <c r="O3573" i="27"/>
  <c r="O3574" i="27"/>
  <c r="O3575" i="27"/>
  <c r="O3576" i="27"/>
  <c r="O3577" i="27"/>
  <c r="O3578" i="27"/>
  <c r="O3579" i="27"/>
  <c r="O3580" i="27"/>
  <c r="O3581" i="27"/>
  <c r="O3582" i="27"/>
  <c r="O3583" i="27"/>
  <c r="O3584" i="27"/>
  <c r="O3585" i="27"/>
  <c r="O3586" i="27"/>
  <c r="O3587" i="27"/>
  <c r="O3588" i="27"/>
  <c r="O3589" i="27"/>
  <c r="O3590" i="27"/>
  <c r="O3591" i="27"/>
  <c r="O3592" i="27"/>
  <c r="O3593" i="27"/>
  <c r="O3594" i="27"/>
  <c r="O3595" i="27"/>
  <c r="O3596" i="27"/>
  <c r="O3597" i="27"/>
  <c r="O3598" i="27"/>
  <c r="O3599" i="27"/>
  <c r="O3600" i="27"/>
  <c r="O3601" i="27"/>
  <c r="O3602" i="27"/>
  <c r="O3603" i="27"/>
  <c r="O3604" i="27"/>
  <c r="O3605" i="27"/>
  <c r="O3606" i="27"/>
  <c r="O3607" i="27"/>
  <c r="O3608" i="27"/>
  <c r="O3609" i="27"/>
  <c r="O3610" i="27"/>
  <c r="O3611" i="27"/>
  <c r="O3612" i="27"/>
  <c r="O3613" i="27"/>
  <c r="O3614" i="27"/>
  <c r="O3615" i="27"/>
  <c r="O3616" i="27"/>
  <c r="O3617" i="27"/>
  <c r="O3618" i="27"/>
  <c r="O3619" i="27"/>
  <c r="O3620" i="27"/>
  <c r="O3621" i="27"/>
  <c r="O3622" i="27"/>
  <c r="O3623" i="27"/>
  <c r="O3624" i="27"/>
  <c r="O3625" i="27"/>
  <c r="O3626" i="27"/>
  <c r="O3627" i="27"/>
  <c r="O3628" i="27"/>
  <c r="O3629" i="27"/>
  <c r="O3630" i="27"/>
  <c r="O3631" i="27"/>
  <c r="O3632" i="27"/>
  <c r="O3633" i="27"/>
  <c r="O3634" i="27"/>
  <c r="O3635" i="27"/>
  <c r="O3636" i="27"/>
  <c r="O3637" i="27"/>
  <c r="O3638" i="27"/>
  <c r="O3639" i="27"/>
  <c r="O3640" i="27"/>
  <c r="O3641" i="27"/>
  <c r="O3642" i="27"/>
  <c r="O3643" i="27"/>
  <c r="O3644" i="27"/>
  <c r="O3645" i="27"/>
  <c r="O3646" i="27"/>
  <c r="O3647" i="27"/>
  <c r="O3648" i="27"/>
  <c r="O3649" i="27"/>
  <c r="O3650" i="27"/>
  <c r="O3651" i="27"/>
  <c r="O3652" i="27"/>
  <c r="O3653" i="27"/>
  <c r="O3654" i="27"/>
  <c r="O3655" i="27"/>
  <c r="O3656" i="27"/>
  <c r="O3657" i="27"/>
  <c r="O3658" i="27"/>
  <c r="O3659" i="27"/>
  <c r="O3660" i="27"/>
  <c r="O3661" i="27"/>
  <c r="O3662" i="27"/>
  <c r="O3663" i="27"/>
  <c r="O3664" i="27"/>
  <c r="O3665" i="27"/>
  <c r="O3666" i="27"/>
  <c r="O3667" i="27"/>
  <c r="O3668" i="27"/>
  <c r="O3669" i="27"/>
  <c r="O3670" i="27"/>
  <c r="O3671" i="27"/>
  <c r="O3672" i="27"/>
  <c r="O3673" i="27"/>
  <c r="O3674" i="27"/>
  <c r="O3675" i="27"/>
  <c r="O3676" i="27"/>
  <c r="O3677" i="27"/>
  <c r="O3678" i="27"/>
  <c r="O3679" i="27"/>
  <c r="O3680" i="27"/>
  <c r="O3681" i="27"/>
  <c r="O3682" i="27"/>
  <c r="O3683" i="27"/>
  <c r="O3684" i="27"/>
  <c r="O3685" i="27"/>
  <c r="O3686" i="27"/>
  <c r="O3687" i="27"/>
  <c r="O3688" i="27"/>
  <c r="O3689" i="27"/>
  <c r="O3690" i="27"/>
  <c r="O3691" i="27"/>
  <c r="O3692" i="27"/>
  <c r="O3693" i="27"/>
  <c r="O3694" i="27"/>
  <c r="O3695" i="27"/>
  <c r="O3696" i="27"/>
  <c r="O3697" i="27"/>
  <c r="O3698" i="27"/>
  <c r="O3699" i="27"/>
  <c r="O3700" i="27"/>
  <c r="O3701" i="27"/>
  <c r="O3702" i="27"/>
  <c r="O3703" i="27"/>
  <c r="O3704" i="27"/>
  <c r="O3705" i="27"/>
  <c r="O3706" i="27"/>
  <c r="O3707" i="27"/>
  <c r="O3708" i="27"/>
  <c r="O3709" i="27"/>
  <c r="O3710" i="27"/>
  <c r="O3711" i="27"/>
  <c r="O3712" i="27"/>
  <c r="O3713" i="27"/>
  <c r="O3714" i="27"/>
  <c r="O3715" i="27"/>
  <c r="O3716" i="27"/>
  <c r="O3717" i="27"/>
  <c r="O3718" i="27"/>
  <c r="O3719" i="27"/>
  <c r="O3720" i="27"/>
  <c r="O3721" i="27"/>
  <c r="O3722" i="27"/>
  <c r="O3723" i="27"/>
  <c r="O3724" i="27"/>
  <c r="O3725" i="27"/>
  <c r="O3726" i="27"/>
  <c r="O3727" i="27"/>
  <c r="O3728" i="27"/>
  <c r="O3729" i="27"/>
  <c r="O3730" i="27"/>
  <c r="O3731" i="27"/>
  <c r="O3732" i="27"/>
  <c r="O3733" i="27"/>
  <c r="O3734" i="27"/>
  <c r="O3735" i="27"/>
  <c r="O3736" i="27"/>
  <c r="O3737" i="27"/>
  <c r="O3738" i="27"/>
  <c r="O3739" i="27"/>
  <c r="O3740" i="27"/>
  <c r="O3741" i="27"/>
  <c r="O3742" i="27"/>
  <c r="O3743" i="27"/>
  <c r="O3744" i="27"/>
  <c r="O3745" i="27"/>
  <c r="O3746" i="27"/>
  <c r="O3747" i="27"/>
  <c r="O3748" i="27"/>
  <c r="O3749" i="27"/>
  <c r="O3750" i="27"/>
  <c r="O3751" i="27"/>
  <c r="O3752" i="27"/>
  <c r="O3753" i="27"/>
  <c r="O3754" i="27"/>
  <c r="O3755" i="27"/>
  <c r="O3756" i="27"/>
  <c r="O3757" i="27"/>
  <c r="O3758" i="27"/>
  <c r="O3759" i="27"/>
  <c r="O3760" i="27"/>
  <c r="O3761" i="27"/>
  <c r="O3762" i="27"/>
  <c r="O3763" i="27"/>
  <c r="O3764" i="27"/>
  <c r="O3765" i="27"/>
  <c r="O3766" i="27"/>
  <c r="O3767" i="27"/>
  <c r="O3768" i="27"/>
  <c r="O3769" i="27"/>
  <c r="O3770" i="27"/>
  <c r="O3771" i="27"/>
  <c r="O3772" i="27"/>
  <c r="O3773" i="27"/>
  <c r="O3774" i="27"/>
  <c r="O3775" i="27"/>
  <c r="O3776" i="27"/>
  <c r="O3777" i="27"/>
  <c r="O3778" i="27"/>
  <c r="O3779" i="27"/>
  <c r="O3780" i="27"/>
  <c r="O3781" i="27"/>
  <c r="O3782" i="27"/>
  <c r="O3783" i="27"/>
  <c r="O3784" i="27"/>
  <c r="O3785" i="27"/>
  <c r="O3786" i="27"/>
  <c r="O3787" i="27"/>
  <c r="O3788" i="27"/>
  <c r="O3789" i="27"/>
  <c r="O3790" i="27"/>
  <c r="O3791" i="27"/>
  <c r="O3792" i="27"/>
  <c r="O3793" i="27"/>
  <c r="O3794" i="27"/>
  <c r="O3795" i="27"/>
  <c r="O3796" i="27"/>
  <c r="O3797" i="27"/>
  <c r="O3798" i="27"/>
  <c r="O3799" i="27"/>
  <c r="O3800" i="27"/>
  <c r="O3801" i="27"/>
  <c r="O3802" i="27"/>
  <c r="O3803" i="27"/>
  <c r="O3804" i="27"/>
  <c r="O3805" i="27"/>
  <c r="O3806" i="27"/>
  <c r="O3807" i="27"/>
  <c r="O3808" i="27"/>
  <c r="O3809" i="27"/>
  <c r="O3810" i="27"/>
  <c r="O3811" i="27"/>
  <c r="O3812" i="27"/>
  <c r="O3813" i="27"/>
  <c r="O3814" i="27"/>
  <c r="O3815" i="27"/>
  <c r="O3816" i="27"/>
  <c r="O3817" i="27"/>
  <c r="O3818" i="27"/>
  <c r="O3819" i="27"/>
  <c r="O3820" i="27"/>
  <c r="O3821" i="27"/>
  <c r="O3822" i="27"/>
  <c r="O3823" i="27"/>
  <c r="O3824" i="27"/>
  <c r="O3825" i="27"/>
  <c r="O3826" i="27"/>
  <c r="O3827" i="27"/>
  <c r="O3828" i="27"/>
  <c r="O3829" i="27"/>
  <c r="O3830" i="27"/>
  <c r="O3831" i="27"/>
  <c r="O3832" i="27"/>
  <c r="O3833" i="27"/>
  <c r="O3834" i="27"/>
  <c r="O3835" i="27"/>
  <c r="O3836" i="27"/>
  <c r="O3837" i="27"/>
  <c r="O3838" i="27"/>
  <c r="O3839" i="27"/>
  <c r="O3840" i="27"/>
  <c r="O3841" i="27"/>
  <c r="O3842" i="27"/>
  <c r="O3843" i="27"/>
  <c r="O3844" i="27"/>
  <c r="O3845" i="27"/>
  <c r="O3846" i="27"/>
  <c r="O3847" i="27"/>
  <c r="O3848" i="27"/>
  <c r="O3849" i="27"/>
  <c r="O3850" i="27"/>
  <c r="O3851" i="27"/>
  <c r="O3852" i="27"/>
  <c r="O3853" i="27"/>
  <c r="O3854" i="27"/>
  <c r="O3855" i="27"/>
  <c r="O3856" i="27"/>
  <c r="O3857" i="27"/>
  <c r="O3858" i="27"/>
  <c r="O3859" i="27"/>
  <c r="O3860" i="27"/>
  <c r="O3861" i="27"/>
  <c r="O3862" i="27"/>
  <c r="O3863" i="27"/>
  <c r="O3864" i="27"/>
  <c r="O3865" i="27"/>
  <c r="O3866" i="27"/>
  <c r="O3867" i="27"/>
  <c r="O3868" i="27"/>
  <c r="O3869" i="27"/>
  <c r="O3870" i="27"/>
  <c r="O3871" i="27"/>
  <c r="O3872" i="27"/>
  <c r="O3873" i="27"/>
  <c r="O3874" i="27"/>
  <c r="O3875" i="27"/>
  <c r="O3876" i="27"/>
  <c r="O3877" i="27"/>
  <c r="O3878" i="27"/>
  <c r="O3879" i="27"/>
  <c r="O3880" i="27"/>
  <c r="O3881" i="27"/>
  <c r="O3882" i="27"/>
  <c r="O3883" i="27"/>
  <c r="O3884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50" i="27"/>
  <c r="N251" i="27"/>
  <c r="N252" i="27"/>
  <c r="N253" i="27"/>
  <c r="N254" i="27"/>
  <c r="N255" i="27"/>
  <c r="N256" i="27"/>
  <c r="N257" i="27"/>
  <c r="N258" i="27"/>
  <c r="N259" i="27"/>
  <c r="N260" i="27"/>
  <c r="N261" i="27"/>
  <c r="N262" i="27"/>
  <c r="N263" i="27"/>
  <c r="N264" i="27"/>
  <c r="N265" i="27"/>
  <c r="N266" i="27"/>
  <c r="N267" i="27"/>
  <c r="N268" i="27"/>
  <c r="N269" i="27"/>
  <c r="N270" i="27"/>
  <c r="N271" i="27"/>
  <c r="N272" i="27"/>
  <c r="N273" i="27"/>
  <c r="N274" i="27"/>
  <c r="N275" i="27"/>
  <c r="N276" i="27"/>
  <c r="N277" i="27"/>
  <c r="N278" i="27"/>
  <c r="N279" i="27"/>
  <c r="N280" i="27"/>
  <c r="N281" i="27"/>
  <c r="N282" i="27"/>
  <c r="N283" i="27"/>
  <c r="N284" i="27"/>
  <c r="N285" i="27"/>
  <c r="N286" i="27"/>
  <c r="N287" i="27"/>
  <c r="N288" i="27"/>
  <c r="N289" i="27"/>
  <c r="N290" i="27"/>
  <c r="N291" i="27"/>
  <c r="N292" i="27"/>
  <c r="N293" i="27"/>
  <c r="N294" i="27"/>
  <c r="N295" i="27"/>
  <c r="N296" i="27"/>
  <c r="N297" i="27"/>
  <c r="N298" i="27"/>
  <c r="N299" i="27"/>
  <c r="N300" i="27"/>
  <c r="N301" i="27"/>
  <c r="N302" i="27"/>
  <c r="N303" i="27"/>
  <c r="N304" i="27"/>
  <c r="N305" i="27"/>
  <c r="N306" i="27"/>
  <c r="N307" i="27"/>
  <c r="N308" i="27"/>
  <c r="N309" i="27"/>
  <c r="N310" i="27"/>
  <c r="N311" i="27"/>
  <c r="N312" i="27"/>
  <c r="N313" i="27"/>
  <c r="N314" i="27"/>
  <c r="N315" i="27"/>
  <c r="N316" i="27"/>
  <c r="N317" i="27"/>
  <c r="N318" i="27"/>
  <c r="N319" i="27"/>
  <c r="N320" i="27"/>
  <c r="N321" i="27"/>
  <c r="N322" i="27"/>
  <c r="N323" i="27"/>
  <c r="N324" i="27"/>
  <c r="N325" i="27"/>
  <c r="N326" i="27"/>
  <c r="N327" i="27"/>
  <c r="N328" i="27"/>
  <c r="N329" i="27"/>
  <c r="N330" i="27"/>
  <c r="N331" i="27"/>
  <c r="N332" i="27"/>
  <c r="N333" i="27"/>
  <c r="N334" i="27"/>
  <c r="N335" i="27"/>
  <c r="N336" i="27"/>
  <c r="N337" i="27"/>
  <c r="N338" i="27"/>
  <c r="N339" i="27"/>
  <c r="N340" i="27"/>
  <c r="N341" i="27"/>
  <c r="N342" i="27"/>
  <c r="N343" i="27"/>
  <c r="N344" i="27"/>
  <c r="N345" i="27"/>
  <c r="N346" i="27"/>
  <c r="N347" i="27"/>
  <c r="N348" i="27"/>
  <c r="N349" i="27"/>
  <c r="N350" i="27"/>
  <c r="N351" i="27"/>
  <c r="N352" i="27"/>
  <c r="N353" i="27"/>
  <c r="N354" i="27"/>
  <c r="N355" i="27"/>
  <c r="N356" i="27"/>
  <c r="N357" i="27"/>
  <c r="N358" i="27"/>
  <c r="N359" i="27"/>
  <c r="N360" i="27"/>
  <c r="N361" i="27"/>
  <c r="N362" i="27"/>
  <c r="N363" i="27"/>
  <c r="N364" i="27"/>
  <c r="N365" i="27"/>
  <c r="N366" i="27"/>
  <c r="N367" i="27"/>
  <c r="N368" i="27"/>
  <c r="N369" i="27"/>
  <c r="N370" i="27"/>
  <c r="N371" i="27"/>
  <c r="N372" i="27"/>
  <c r="N373" i="27"/>
  <c r="N374" i="27"/>
  <c r="N375" i="27"/>
  <c r="N376" i="27"/>
  <c r="N377" i="27"/>
  <c r="N378" i="27"/>
  <c r="N379" i="27"/>
  <c r="N380" i="27"/>
  <c r="N381" i="27"/>
  <c r="N382" i="27"/>
  <c r="N383" i="27"/>
  <c r="N384" i="27"/>
  <c r="N385" i="27"/>
  <c r="N386" i="27"/>
  <c r="N387" i="27"/>
  <c r="N388" i="27"/>
  <c r="N389" i="27"/>
  <c r="N390" i="27"/>
  <c r="N391" i="27"/>
  <c r="N392" i="27"/>
  <c r="N393" i="27"/>
  <c r="N394" i="27"/>
  <c r="N395" i="27"/>
  <c r="N396" i="27"/>
  <c r="N397" i="27"/>
  <c r="N398" i="27"/>
  <c r="N399" i="27"/>
  <c r="N400" i="27"/>
  <c r="N401" i="27"/>
  <c r="N402" i="27"/>
  <c r="N403" i="27"/>
  <c r="N404" i="27"/>
  <c r="N405" i="27"/>
  <c r="N406" i="27"/>
  <c r="N407" i="27"/>
  <c r="N408" i="27"/>
  <c r="N409" i="27"/>
  <c r="N410" i="27"/>
  <c r="N411" i="27"/>
  <c r="N412" i="27"/>
  <c r="N413" i="27"/>
  <c r="N414" i="27"/>
  <c r="N415" i="27"/>
  <c r="N416" i="27"/>
  <c r="N417" i="27"/>
  <c r="N418" i="27"/>
  <c r="N419" i="27"/>
  <c r="N420" i="27"/>
  <c r="N421" i="27"/>
  <c r="N422" i="27"/>
  <c r="N423" i="27"/>
  <c r="N424" i="27"/>
  <c r="N425" i="27"/>
  <c r="N426" i="27"/>
  <c r="N427" i="27"/>
  <c r="N428" i="27"/>
  <c r="N429" i="27"/>
  <c r="N430" i="27"/>
  <c r="N431" i="27"/>
  <c r="N432" i="27"/>
  <c r="N433" i="27"/>
  <c r="N434" i="27"/>
  <c r="N435" i="27"/>
  <c r="N436" i="27"/>
  <c r="N437" i="27"/>
  <c r="N438" i="27"/>
  <c r="N439" i="27"/>
  <c r="N440" i="27"/>
  <c r="N441" i="27"/>
  <c r="N442" i="27"/>
  <c r="N443" i="27"/>
  <c r="N444" i="27"/>
  <c r="N445" i="27"/>
  <c r="N446" i="27"/>
  <c r="N447" i="27"/>
  <c r="N448" i="27"/>
  <c r="N449" i="27"/>
  <c r="N450" i="27"/>
  <c r="N451" i="27"/>
  <c r="N452" i="27"/>
  <c r="N453" i="27"/>
  <c r="N454" i="27"/>
  <c r="N455" i="27"/>
  <c r="N456" i="27"/>
  <c r="N457" i="27"/>
  <c r="N458" i="27"/>
  <c r="N459" i="27"/>
  <c r="N460" i="27"/>
  <c r="N461" i="27"/>
  <c r="N462" i="27"/>
  <c r="N463" i="27"/>
  <c r="N464" i="27"/>
  <c r="N465" i="27"/>
  <c r="N466" i="27"/>
  <c r="N467" i="27"/>
  <c r="N468" i="27"/>
  <c r="N469" i="27"/>
  <c r="N470" i="27"/>
  <c r="N471" i="27"/>
  <c r="N472" i="27"/>
  <c r="N473" i="27"/>
  <c r="N474" i="27"/>
  <c r="N475" i="27"/>
  <c r="N476" i="27"/>
  <c r="N477" i="27"/>
  <c r="N478" i="27"/>
  <c r="N479" i="27"/>
  <c r="N480" i="27"/>
  <c r="N481" i="27"/>
  <c r="N482" i="27"/>
  <c r="N483" i="27"/>
  <c r="N484" i="27"/>
  <c r="N485" i="27"/>
  <c r="N486" i="27"/>
  <c r="N487" i="27"/>
  <c r="N488" i="27"/>
  <c r="N489" i="27"/>
  <c r="N490" i="27"/>
  <c r="N491" i="27"/>
  <c r="N492" i="27"/>
  <c r="N493" i="27"/>
  <c r="N494" i="27"/>
  <c r="N495" i="27"/>
  <c r="N496" i="27"/>
  <c r="N497" i="27"/>
  <c r="N498" i="27"/>
  <c r="N499" i="27"/>
  <c r="N500" i="27"/>
  <c r="N501" i="27"/>
  <c r="N502" i="27"/>
  <c r="N503" i="27"/>
  <c r="N504" i="27"/>
  <c r="N505" i="27"/>
  <c r="N506" i="27"/>
  <c r="N507" i="27"/>
  <c r="N508" i="27"/>
  <c r="N509" i="27"/>
  <c r="N510" i="27"/>
  <c r="N511" i="27"/>
  <c r="N512" i="27"/>
  <c r="N513" i="27"/>
  <c r="N514" i="27"/>
  <c r="N515" i="27"/>
  <c r="N516" i="27"/>
  <c r="N517" i="27"/>
  <c r="N518" i="27"/>
  <c r="N519" i="27"/>
  <c r="N520" i="27"/>
  <c r="N521" i="27"/>
  <c r="N522" i="27"/>
  <c r="N523" i="27"/>
  <c r="N524" i="27"/>
  <c r="N525" i="27"/>
  <c r="N526" i="27"/>
  <c r="N527" i="27"/>
  <c r="N528" i="27"/>
  <c r="N529" i="27"/>
  <c r="N530" i="27"/>
  <c r="N531" i="27"/>
  <c r="N532" i="27"/>
  <c r="N533" i="27"/>
  <c r="N534" i="27"/>
  <c r="N535" i="27"/>
  <c r="N536" i="27"/>
  <c r="N537" i="27"/>
  <c r="N538" i="27"/>
  <c r="N539" i="27"/>
  <c r="N540" i="27"/>
  <c r="N541" i="27"/>
  <c r="N542" i="27"/>
  <c r="N543" i="27"/>
  <c r="N544" i="27"/>
  <c r="N545" i="27"/>
  <c r="N546" i="27"/>
  <c r="N547" i="27"/>
  <c r="N548" i="27"/>
  <c r="N549" i="27"/>
  <c r="N550" i="27"/>
  <c r="N551" i="27"/>
  <c r="N552" i="27"/>
  <c r="N553" i="27"/>
  <c r="N554" i="27"/>
  <c r="N555" i="27"/>
  <c r="N556" i="27"/>
  <c r="N557" i="27"/>
  <c r="N558" i="27"/>
  <c r="N559" i="27"/>
  <c r="N560" i="27"/>
  <c r="N561" i="27"/>
  <c r="N562" i="27"/>
  <c r="N563" i="27"/>
  <c r="N564" i="27"/>
  <c r="N565" i="27"/>
  <c r="N566" i="27"/>
  <c r="N567" i="27"/>
  <c r="N568" i="27"/>
  <c r="N569" i="27"/>
  <c r="N570" i="27"/>
  <c r="N571" i="27"/>
  <c r="N572" i="27"/>
  <c r="N573" i="27"/>
  <c r="N574" i="27"/>
  <c r="N575" i="27"/>
  <c r="N576" i="27"/>
  <c r="N577" i="27"/>
  <c r="N578" i="27"/>
  <c r="N579" i="27"/>
  <c r="N580" i="27"/>
  <c r="N581" i="27"/>
  <c r="N582" i="27"/>
  <c r="N583" i="27"/>
  <c r="N584" i="27"/>
  <c r="N585" i="27"/>
  <c r="N586" i="27"/>
  <c r="N587" i="27"/>
  <c r="N588" i="27"/>
  <c r="N589" i="27"/>
  <c r="N590" i="27"/>
  <c r="N591" i="27"/>
  <c r="N592" i="27"/>
  <c r="N593" i="27"/>
  <c r="N594" i="27"/>
  <c r="N595" i="27"/>
  <c r="N596" i="27"/>
  <c r="N597" i="27"/>
  <c r="N598" i="27"/>
  <c r="N599" i="27"/>
  <c r="N600" i="27"/>
  <c r="N601" i="27"/>
  <c r="N602" i="27"/>
  <c r="N603" i="27"/>
  <c r="N604" i="27"/>
  <c r="N605" i="27"/>
  <c r="N606" i="27"/>
  <c r="N607" i="27"/>
  <c r="N608" i="27"/>
  <c r="N609" i="27"/>
  <c r="N610" i="27"/>
  <c r="N611" i="27"/>
  <c r="N612" i="27"/>
  <c r="N613" i="27"/>
  <c r="N614" i="27"/>
  <c r="N615" i="27"/>
  <c r="N616" i="27"/>
  <c r="N617" i="27"/>
  <c r="N618" i="27"/>
  <c r="N619" i="27"/>
  <c r="N620" i="27"/>
  <c r="N621" i="27"/>
  <c r="N622" i="27"/>
  <c r="N623" i="27"/>
  <c r="N624" i="27"/>
  <c r="N625" i="27"/>
  <c r="N626" i="27"/>
  <c r="N627" i="27"/>
  <c r="N628" i="27"/>
  <c r="N629" i="27"/>
  <c r="N630" i="27"/>
  <c r="N631" i="27"/>
  <c r="N632" i="27"/>
  <c r="N633" i="27"/>
  <c r="N634" i="27"/>
  <c r="N635" i="27"/>
  <c r="N636" i="27"/>
  <c r="N637" i="27"/>
  <c r="N638" i="27"/>
  <c r="N639" i="27"/>
  <c r="N640" i="27"/>
  <c r="N641" i="27"/>
  <c r="N642" i="27"/>
  <c r="N643" i="27"/>
  <c r="N644" i="27"/>
  <c r="N645" i="27"/>
  <c r="N646" i="27"/>
  <c r="N647" i="27"/>
  <c r="N648" i="27"/>
  <c r="N649" i="27"/>
  <c r="N650" i="27"/>
  <c r="N651" i="27"/>
  <c r="N652" i="27"/>
  <c r="N653" i="27"/>
  <c r="N654" i="27"/>
  <c r="N655" i="27"/>
  <c r="N656" i="27"/>
  <c r="N657" i="27"/>
  <c r="N658" i="27"/>
  <c r="N659" i="27"/>
  <c r="N660" i="27"/>
  <c r="N661" i="27"/>
  <c r="N662" i="27"/>
  <c r="N663" i="27"/>
  <c r="N664" i="27"/>
  <c r="N665" i="27"/>
  <c r="N666" i="27"/>
  <c r="N667" i="27"/>
  <c r="N668" i="27"/>
  <c r="N669" i="27"/>
  <c r="N670" i="27"/>
  <c r="N671" i="27"/>
  <c r="N672" i="27"/>
  <c r="N673" i="27"/>
  <c r="N674" i="27"/>
  <c r="N675" i="27"/>
  <c r="N676" i="27"/>
  <c r="N677" i="27"/>
  <c r="N678" i="27"/>
  <c r="N679" i="27"/>
  <c r="N680" i="27"/>
  <c r="N681" i="27"/>
  <c r="N682" i="27"/>
  <c r="N683" i="27"/>
  <c r="N684" i="27"/>
  <c r="N685" i="27"/>
  <c r="N686" i="27"/>
  <c r="N687" i="27"/>
  <c r="N688" i="27"/>
  <c r="N689" i="27"/>
  <c r="N690" i="27"/>
  <c r="N691" i="27"/>
  <c r="N692" i="27"/>
  <c r="N693" i="27"/>
  <c r="N694" i="27"/>
  <c r="N695" i="27"/>
  <c r="N696" i="27"/>
  <c r="N697" i="27"/>
  <c r="N698" i="27"/>
  <c r="N699" i="27"/>
  <c r="N700" i="27"/>
  <c r="N701" i="27"/>
  <c r="N702" i="27"/>
  <c r="N703" i="27"/>
  <c r="N704" i="27"/>
  <c r="N705" i="27"/>
  <c r="N706" i="27"/>
  <c r="N707" i="27"/>
  <c r="N708" i="27"/>
  <c r="N709" i="27"/>
  <c r="N710" i="27"/>
  <c r="N711" i="27"/>
  <c r="N712" i="27"/>
  <c r="N713" i="27"/>
  <c r="N714" i="27"/>
  <c r="N715" i="27"/>
  <c r="N716" i="27"/>
  <c r="N717" i="27"/>
  <c r="N718" i="27"/>
  <c r="N719" i="27"/>
  <c r="N720" i="27"/>
  <c r="N721" i="27"/>
  <c r="N722" i="27"/>
  <c r="N723" i="27"/>
  <c r="N724" i="27"/>
  <c r="N725" i="27"/>
  <c r="N726" i="27"/>
  <c r="N727" i="27"/>
  <c r="N728" i="27"/>
  <c r="N729" i="27"/>
  <c r="N730" i="27"/>
  <c r="N731" i="27"/>
  <c r="N732" i="27"/>
  <c r="N733" i="27"/>
  <c r="N734" i="27"/>
  <c r="N735" i="27"/>
  <c r="N736" i="27"/>
  <c r="N737" i="27"/>
  <c r="N738" i="27"/>
  <c r="N739" i="27"/>
  <c r="N740" i="27"/>
  <c r="N741" i="27"/>
  <c r="N742" i="27"/>
  <c r="N743" i="27"/>
  <c r="N744" i="27"/>
  <c r="N745" i="27"/>
  <c r="N746" i="27"/>
  <c r="N747" i="27"/>
  <c r="N748" i="27"/>
  <c r="N749" i="27"/>
  <c r="N750" i="27"/>
  <c r="N751" i="27"/>
  <c r="N752" i="27"/>
  <c r="N753" i="27"/>
  <c r="N754" i="27"/>
  <c r="N755" i="27"/>
  <c r="N756" i="27"/>
  <c r="N757" i="27"/>
  <c r="N758" i="27"/>
  <c r="N759" i="27"/>
  <c r="N760" i="27"/>
  <c r="N761" i="27"/>
  <c r="N762" i="27"/>
  <c r="N763" i="27"/>
  <c r="N764" i="27"/>
  <c r="N765" i="27"/>
  <c r="N766" i="27"/>
  <c r="N767" i="27"/>
  <c r="N768" i="27"/>
  <c r="N769" i="27"/>
  <c r="N770" i="27"/>
  <c r="N771" i="27"/>
  <c r="N772" i="27"/>
  <c r="N773" i="27"/>
  <c r="N774" i="27"/>
  <c r="N775" i="27"/>
  <c r="N776" i="27"/>
  <c r="N777" i="27"/>
  <c r="N778" i="27"/>
  <c r="N779" i="27"/>
  <c r="N780" i="27"/>
  <c r="N781" i="27"/>
  <c r="N782" i="27"/>
  <c r="N783" i="27"/>
  <c r="N784" i="27"/>
  <c r="N785" i="27"/>
  <c r="N786" i="27"/>
  <c r="N787" i="27"/>
  <c r="N788" i="27"/>
  <c r="N789" i="27"/>
  <c r="N790" i="27"/>
  <c r="N791" i="27"/>
  <c r="N792" i="27"/>
  <c r="N793" i="27"/>
  <c r="N794" i="27"/>
  <c r="N795" i="27"/>
  <c r="N796" i="27"/>
  <c r="N797" i="27"/>
  <c r="N798" i="27"/>
  <c r="N799" i="27"/>
  <c r="N800" i="27"/>
  <c r="N801" i="27"/>
  <c r="N802" i="27"/>
  <c r="N803" i="27"/>
  <c r="N804" i="27"/>
  <c r="N805" i="27"/>
  <c r="N806" i="27"/>
  <c r="N807" i="27"/>
  <c r="N808" i="27"/>
  <c r="N809" i="27"/>
  <c r="N810" i="27"/>
  <c r="N811" i="27"/>
  <c r="N812" i="27"/>
  <c r="N813" i="27"/>
  <c r="N814" i="27"/>
  <c r="N815" i="27"/>
  <c r="N816" i="27"/>
  <c r="N817" i="27"/>
  <c r="N818" i="27"/>
  <c r="N819" i="27"/>
  <c r="N820" i="27"/>
  <c r="N821" i="27"/>
  <c r="N822" i="27"/>
  <c r="N823" i="27"/>
  <c r="N824" i="27"/>
  <c r="N825" i="27"/>
  <c r="N826" i="27"/>
  <c r="N827" i="27"/>
  <c r="N828" i="27"/>
  <c r="N829" i="27"/>
  <c r="N830" i="27"/>
  <c r="N831" i="27"/>
  <c r="N832" i="27"/>
  <c r="N833" i="27"/>
  <c r="N834" i="27"/>
  <c r="N835" i="27"/>
  <c r="N836" i="27"/>
  <c r="N837" i="27"/>
  <c r="N838" i="27"/>
  <c r="N839" i="27"/>
  <c r="N840" i="27"/>
  <c r="N841" i="27"/>
  <c r="N842" i="27"/>
  <c r="N843" i="27"/>
  <c r="N844" i="27"/>
  <c r="N845" i="27"/>
  <c r="N846" i="27"/>
  <c r="N847" i="27"/>
  <c r="N848" i="27"/>
  <c r="N849" i="27"/>
  <c r="N850" i="27"/>
  <c r="N851" i="27"/>
  <c r="N852" i="27"/>
  <c r="N853" i="27"/>
  <c r="N854" i="27"/>
  <c r="N855" i="27"/>
  <c r="N856" i="27"/>
  <c r="N857" i="27"/>
  <c r="N858" i="27"/>
  <c r="N859" i="27"/>
  <c r="N860" i="27"/>
  <c r="N861" i="27"/>
  <c r="N862" i="27"/>
  <c r="N863" i="27"/>
  <c r="N864" i="27"/>
  <c r="N865" i="27"/>
  <c r="N866" i="27"/>
  <c r="N867" i="27"/>
  <c r="N868" i="27"/>
  <c r="N869" i="27"/>
  <c r="N870" i="27"/>
  <c r="N871" i="27"/>
  <c r="N872" i="27"/>
  <c r="N873" i="27"/>
  <c r="N874" i="27"/>
  <c r="N875" i="27"/>
  <c r="N876" i="27"/>
  <c r="N877" i="27"/>
  <c r="N878" i="27"/>
  <c r="N879" i="27"/>
  <c r="N880" i="27"/>
  <c r="N881" i="27"/>
  <c r="N882" i="27"/>
  <c r="N883" i="27"/>
  <c r="N884" i="27"/>
  <c r="N885" i="27"/>
  <c r="N886" i="27"/>
  <c r="N887" i="27"/>
  <c r="N888" i="27"/>
  <c r="N889" i="27"/>
  <c r="N890" i="27"/>
  <c r="N891" i="27"/>
  <c r="N892" i="27"/>
  <c r="N893" i="27"/>
  <c r="N894" i="27"/>
  <c r="N895" i="27"/>
  <c r="N896" i="27"/>
  <c r="N897" i="27"/>
  <c r="N898" i="27"/>
  <c r="N899" i="27"/>
  <c r="N900" i="27"/>
  <c r="N901" i="27"/>
  <c r="N902" i="27"/>
  <c r="N903" i="27"/>
  <c r="N904" i="27"/>
  <c r="N905" i="27"/>
  <c r="N906" i="27"/>
  <c r="N907" i="27"/>
  <c r="N908" i="27"/>
  <c r="N909" i="27"/>
  <c r="N910" i="27"/>
  <c r="N911" i="27"/>
  <c r="N912" i="27"/>
  <c r="N913" i="27"/>
  <c r="N914" i="27"/>
  <c r="N915" i="27"/>
  <c r="N916" i="27"/>
  <c r="N917" i="27"/>
  <c r="N918" i="27"/>
  <c r="N919" i="27"/>
  <c r="N920" i="27"/>
  <c r="N921" i="27"/>
  <c r="N922" i="27"/>
  <c r="N923" i="27"/>
  <c r="N924" i="27"/>
  <c r="N925" i="27"/>
  <c r="N926" i="27"/>
  <c r="N927" i="27"/>
  <c r="N928" i="27"/>
  <c r="N929" i="27"/>
  <c r="N930" i="27"/>
  <c r="N931" i="27"/>
  <c r="N932" i="27"/>
  <c r="N933" i="27"/>
  <c r="N934" i="27"/>
  <c r="N935" i="27"/>
  <c r="N936" i="27"/>
  <c r="N937" i="27"/>
  <c r="N938" i="27"/>
  <c r="N939" i="27"/>
  <c r="N940" i="27"/>
  <c r="N941" i="27"/>
  <c r="N942" i="27"/>
  <c r="N943" i="27"/>
  <c r="N944" i="27"/>
  <c r="N945" i="27"/>
  <c r="N946" i="27"/>
  <c r="N947" i="27"/>
  <c r="N948" i="27"/>
  <c r="N949" i="27"/>
  <c r="N950" i="27"/>
  <c r="N951" i="27"/>
  <c r="N952" i="27"/>
  <c r="N953" i="27"/>
  <c r="N954" i="27"/>
  <c r="N955" i="27"/>
  <c r="N956" i="27"/>
  <c r="N957" i="27"/>
  <c r="N958" i="27"/>
  <c r="N959" i="27"/>
  <c r="N960" i="27"/>
  <c r="N961" i="27"/>
  <c r="N962" i="27"/>
  <c r="N963" i="27"/>
  <c r="N964" i="27"/>
  <c r="N965" i="27"/>
  <c r="N966" i="27"/>
  <c r="N967" i="27"/>
  <c r="N968" i="27"/>
  <c r="N969" i="27"/>
  <c r="N970" i="27"/>
  <c r="N971" i="27"/>
  <c r="N972" i="27"/>
  <c r="N973" i="27"/>
  <c r="N974" i="27"/>
  <c r="N975" i="27"/>
  <c r="N976" i="27"/>
  <c r="N977" i="27"/>
  <c r="N978" i="27"/>
  <c r="N979" i="27"/>
  <c r="N980" i="27"/>
  <c r="N981" i="27"/>
  <c r="N982" i="27"/>
  <c r="N983" i="27"/>
  <c r="N984" i="27"/>
  <c r="N985" i="27"/>
  <c r="N986" i="27"/>
  <c r="N987" i="27"/>
  <c r="N988" i="27"/>
  <c r="N989" i="27"/>
  <c r="N990" i="27"/>
  <c r="N991" i="27"/>
  <c r="N992" i="27"/>
  <c r="N993" i="27"/>
  <c r="N994" i="27"/>
  <c r="N995" i="27"/>
  <c r="N996" i="27"/>
  <c r="N997" i="27"/>
  <c r="N998" i="27"/>
  <c r="N999" i="27"/>
  <c r="N1000" i="27"/>
  <c r="N1001" i="27"/>
  <c r="N1002" i="27"/>
  <c r="N1003" i="27"/>
  <c r="N1004" i="27"/>
  <c r="N1005" i="27"/>
  <c r="N1006" i="27"/>
  <c r="N1007" i="27"/>
  <c r="N1008" i="27"/>
  <c r="N1009" i="27"/>
  <c r="N1010" i="27"/>
  <c r="N1011" i="27"/>
  <c r="N1012" i="27"/>
  <c r="N1013" i="27"/>
  <c r="N1014" i="27"/>
  <c r="N1015" i="27"/>
  <c r="N1016" i="27"/>
  <c r="N1017" i="27"/>
  <c r="N1018" i="27"/>
  <c r="N1019" i="27"/>
  <c r="N1020" i="27"/>
  <c r="N1021" i="27"/>
  <c r="N1022" i="27"/>
  <c r="N1023" i="27"/>
  <c r="N1024" i="27"/>
  <c r="N1025" i="27"/>
  <c r="N1026" i="27"/>
  <c r="N1027" i="27"/>
  <c r="N1028" i="27"/>
  <c r="N1029" i="27"/>
  <c r="N1030" i="27"/>
  <c r="N1031" i="27"/>
  <c r="N1032" i="27"/>
  <c r="N1033" i="27"/>
  <c r="N1034" i="27"/>
  <c r="N1035" i="27"/>
  <c r="N1036" i="27"/>
  <c r="N1037" i="27"/>
  <c r="N1038" i="27"/>
  <c r="N1039" i="27"/>
  <c r="N1040" i="27"/>
  <c r="N1041" i="27"/>
  <c r="N1042" i="27"/>
  <c r="N1043" i="27"/>
  <c r="N1044" i="27"/>
  <c r="N1045" i="27"/>
  <c r="N1046" i="27"/>
  <c r="N1047" i="27"/>
  <c r="N1048" i="27"/>
  <c r="N1049" i="27"/>
  <c r="N1050" i="27"/>
  <c r="N1051" i="27"/>
  <c r="N1052" i="27"/>
  <c r="N1053" i="27"/>
  <c r="N1054" i="27"/>
  <c r="N1055" i="27"/>
  <c r="N1056" i="27"/>
  <c r="N1057" i="27"/>
  <c r="N1058" i="27"/>
  <c r="N1059" i="27"/>
  <c r="N1060" i="27"/>
  <c r="N1061" i="27"/>
  <c r="N1062" i="27"/>
  <c r="N1063" i="27"/>
  <c r="N1064" i="27"/>
  <c r="N1065" i="27"/>
  <c r="N1066" i="27"/>
  <c r="N1067" i="27"/>
  <c r="N1068" i="27"/>
  <c r="N1069" i="27"/>
  <c r="N1070" i="27"/>
  <c r="N1071" i="27"/>
  <c r="N1072" i="27"/>
  <c r="N1073" i="27"/>
  <c r="N1074" i="27"/>
  <c r="N1075" i="27"/>
  <c r="N1076" i="27"/>
  <c r="N1077" i="27"/>
  <c r="N1078" i="27"/>
  <c r="N1079" i="27"/>
  <c r="N1080" i="27"/>
  <c r="N1081" i="27"/>
  <c r="N1082" i="27"/>
  <c r="N1083" i="27"/>
  <c r="N1084" i="27"/>
  <c r="N1085" i="27"/>
  <c r="N1086" i="27"/>
  <c r="N1087" i="27"/>
  <c r="N1088" i="27"/>
  <c r="N1089" i="27"/>
  <c r="N1090" i="27"/>
  <c r="N1091" i="27"/>
  <c r="N1092" i="27"/>
  <c r="N1093" i="27"/>
  <c r="N1094" i="27"/>
  <c r="N1095" i="27"/>
  <c r="N1096" i="27"/>
  <c r="N1097" i="27"/>
  <c r="N1098" i="27"/>
  <c r="N1099" i="27"/>
  <c r="N1100" i="27"/>
  <c r="N1101" i="27"/>
  <c r="N1102" i="27"/>
  <c r="N1103" i="27"/>
  <c r="N1104" i="27"/>
  <c r="N1105" i="27"/>
  <c r="N1106" i="27"/>
  <c r="N1107" i="27"/>
  <c r="N1108" i="27"/>
  <c r="N1109" i="27"/>
  <c r="N1110" i="27"/>
  <c r="N1111" i="27"/>
  <c r="N1112" i="27"/>
  <c r="N1113" i="27"/>
  <c r="N1114" i="27"/>
  <c r="N1115" i="27"/>
  <c r="N1116" i="27"/>
  <c r="N1117" i="27"/>
  <c r="N1118" i="27"/>
  <c r="N1119" i="27"/>
  <c r="N1120" i="27"/>
  <c r="N1121" i="27"/>
  <c r="N1122" i="27"/>
  <c r="N1123" i="27"/>
  <c r="N1124" i="27"/>
  <c r="N1125" i="27"/>
  <c r="N1126" i="27"/>
  <c r="N1127" i="27"/>
  <c r="N1128" i="27"/>
  <c r="N1129" i="27"/>
  <c r="N1130" i="27"/>
  <c r="N1131" i="27"/>
  <c r="N1132" i="27"/>
  <c r="N1133" i="27"/>
  <c r="N1134" i="27"/>
  <c r="N1135" i="27"/>
  <c r="N1136" i="27"/>
  <c r="N1137" i="27"/>
  <c r="N1138" i="27"/>
  <c r="N1139" i="27"/>
  <c r="N1140" i="27"/>
  <c r="N1141" i="27"/>
  <c r="N1142" i="27"/>
  <c r="N1143" i="27"/>
  <c r="N1144" i="27"/>
  <c r="N1145" i="27"/>
  <c r="N1146" i="27"/>
  <c r="N1147" i="27"/>
  <c r="N1148" i="27"/>
  <c r="N1149" i="27"/>
  <c r="N1150" i="27"/>
  <c r="N1151" i="27"/>
  <c r="N1152" i="27"/>
  <c r="N1153" i="27"/>
  <c r="N1154" i="27"/>
  <c r="N1155" i="27"/>
  <c r="N1156" i="27"/>
  <c r="N1157" i="27"/>
  <c r="N1158" i="27"/>
  <c r="N1159" i="27"/>
  <c r="N1160" i="27"/>
  <c r="N1161" i="27"/>
  <c r="N1162" i="27"/>
  <c r="N1163" i="27"/>
  <c r="N1164" i="27"/>
  <c r="N1165" i="27"/>
  <c r="N1166" i="27"/>
  <c r="N1167" i="27"/>
  <c r="N1168" i="27"/>
  <c r="N1169" i="27"/>
  <c r="N1170" i="27"/>
  <c r="N1171" i="27"/>
  <c r="N1172" i="27"/>
  <c r="N1173" i="27"/>
  <c r="N1174" i="27"/>
  <c r="N1175" i="27"/>
  <c r="N1176" i="27"/>
  <c r="N1177" i="27"/>
  <c r="N1178" i="27"/>
  <c r="N1179" i="27"/>
  <c r="N1180" i="27"/>
  <c r="N1181" i="27"/>
  <c r="N1182" i="27"/>
  <c r="N1183" i="27"/>
  <c r="N1184" i="27"/>
  <c r="N1185" i="27"/>
  <c r="N1186" i="27"/>
  <c r="N1187" i="27"/>
  <c r="N1188" i="27"/>
  <c r="N1189" i="27"/>
  <c r="N1190" i="27"/>
  <c r="N1191" i="27"/>
  <c r="N1192" i="27"/>
  <c r="N1193" i="27"/>
  <c r="N1194" i="27"/>
  <c r="N1195" i="27"/>
  <c r="N1196" i="27"/>
  <c r="N1197" i="27"/>
  <c r="N1198" i="27"/>
  <c r="N1199" i="27"/>
  <c r="N1200" i="27"/>
  <c r="N1201" i="27"/>
  <c r="N1202" i="27"/>
  <c r="N1203" i="27"/>
  <c r="N1204" i="27"/>
  <c r="N1205" i="27"/>
  <c r="N1206" i="27"/>
  <c r="N1207" i="27"/>
  <c r="N1208" i="27"/>
  <c r="N1209" i="27"/>
  <c r="N1210" i="27"/>
  <c r="N1211" i="27"/>
  <c r="N1212" i="27"/>
  <c r="N1213" i="27"/>
  <c r="N1214" i="27"/>
  <c r="N1215" i="27"/>
  <c r="N1216" i="27"/>
  <c r="N1217" i="27"/>
  <c r="N1218" i="27"/>
  <c r="N1219" i="27"/>
  <c r="N1220" i="27"/>
  <c r="N1221" i="27"/>
  <c r="N1222" i="27"/>
  <c r="N1223" i="27"/>
  <c r="N1224" i="27"/>
  <c r="N1225" i="27"/>
  <c r="N1226" i="27"/>
  <c r="N1227" i="27"/>
  <c r="N1228" i="27"/>
  <c r="N1229" i="27"/>
  <c r="N1230" i="27"/>
  <c r="N1231" i="27"/>
  <c r="N1232" i="27"/>
  <c r="N1233" i="27"/>
  <c r="N1234" i="27"/>
  <c r="N1235" i="27"/>
  <c r="N1236" i="27"/>
  <c r="N1237" i="27"/>
  <c r="N1238" i="27"/>
  <c r="N1239" i="27"/>
  <c r="N1240" i="27"/>
  <c r="N1241" i="27"/>
  <c r="N1242" i="27"/>
  <c r="N1243" i="27"/>
  <c r="N1244" i="27"/>
  <c r="N1245" i="27"/>
  <c r="N1246" i="27"/>
  <c r="N1247" i="27"/>
  <c r="N1248" i="27"/>
  <c r="N1249" i="27"/>
  <c r="N1250" i="27"/>
  <c r="N1251" i="27"/>
  <c r="N1252" i="27"/>
  <c r="N1253" i="27"/>
  <c r="N1254" i="27"/>
  <c r="N1255" i="27"/>
  <c r="N1256" i="27"/>
  <c r="N1257" i="27"/>
  <c r="N1258" i="27"/>
  <c r="N1259" i="27"/>
  <c r="N1260" i="27"/>
  <c r="N1261" i="27"/>
  <c r="N1262" i="27"/>
  <c r="N1263" i="27"/>
  <c r="N1264" i="27"/>
  <c r="N1265" i="27"/>
  <c r="N1266" i="27"/>
  <c r="N1267" i="27"/>
  <c r="N1268" i="27"/>
  <c r="N1269" i="27"/>
  <c r="N1270" i="27"/>
  <c r="N1271" i="27"/>
  <c r="N1272" i="27"/>
  <c r="N1273" i="27"/>
  <c r="N1274" i="27"/>
  <c r="N1275" i="27"/>
  <c r="N1276" i="27"/>
  <c r="N1277" i="27"/>
  <c r="N1278" i="27"/>
  <c r="N1279" i="27"/>
  <c r="N1280" i="27"/>
  <c r="N1281" i="27"/>
  <c r="N1282" i="27"/>
  <c r="N1283" i="27"/>
  <c r="N1284" i="27"/>
  <c r="N1285" i="27"/>
  <c r="N1286" i="27"/>
  <c r="N1287" i="27"/>
  <c r="N1288" i="27"/>
  <c r="N1289" i="27"/>
  <c r="N1290" i="27"/>
  <c r="N1291" i="27"/>
  <c r="N1292" i="27"/>
  <c r="N1293" i="27"/>
  <c r="N1294" i="27"/>
  <c r="N1295" i="27"/>
  <c r="N1296" i="27"/>
  <c r="N1297" i="27"/>
  <c r="N1298" i="27"/>
  <c r="N1299" i="27"/>
  <c r="N1300" i="27"/>
  <c r="N1301" i="27"/>
  <c r="N1302" i="27"/>
  <c r="N1303" i="27"/>
  <c r="N1304" i="27"/>
  <c r="N1305" i="27"/>
  <c r="N1306" i="27"/>
  <c r="N1307" i="27"/>
  <c r="N1308" i="27"/>
  <c r="N1309" i="27"/>
  <c r="N1310" i="27"/>
  <c r="N1311" i="27"/>
  <c r="N1312" i="27"/>
  <c r="N1313" i="27"/>
  <c r="N1314" i="27"/>
  <c r="N1315" i="27"/>
  <c r="N1316" i="27"/>
  <c r="N1317" i="27"/>
  <c r="N1318" i="27"/>
  <c r="N1319" i="27"/>
  <c r="N1320" i="27"/>
  <c r="N1321" i="27"/>
  <c r="N1322" i="27"/>
  <c r="N1323" i="27"/>
  <c r="N1324" i="27"/>
  <c r="N1325" i="27"/>
  <c r="N1326" i="27"/>
  <c r="N1327" i="27"/>
  <c r="N1328" i="27"/>
  <c r="N1329" i="27"/>
  <c r="N1330" i="27"/>
  <c r="N1331" i="27"/>
  <c r="N1332" i="27"/>
  <c r="N1333" i="27"/>
  <c r="N1334" i="27"/>
  <c r="N1335" i="27"/>
  <c r="N1336" i="27"/>
  <c r="N1337" i="27"/>
  <c r="N1338" i="27"/>
  <c r="N1339" i="27"/>
  <c r="N1340" i="27"/>
  <c r="N1341" i="27"/>
  <c r="N1342" i="27"/>
  <c r="N1343" i="27"/>
  <c r="N1344" i="27"/>
  <c r="N1345" i="27"/>
  <c r="N1346" i="27"/>
  <c r="N1347" i="27"/>
  <c r="N1348" i="27"/>
  <c r="N1349" i="27"/>
  <c r="N1350" i="27"/>
  <c r="N1351" i="27"/>
  <c r="N1352" i="27"/>
  <c r="N1353" i="27"/>
  <c r="N1354" i="27"/>
  <c r="N1355" i="27"/>
  <c r="N1356" i="27"/>
  <c r="N1357" i="27"/>
  <c r="N1358" i="27"/>
  <c r="N1359" i="27"/>
  <c r="N1360" i="27"/>
  <c r="N1361" i="27"/>
  <c r="N1362" i="27"/>
  <c r="N1363" i="27"/>
  <c r="N1364" i="27"/>
  <c r="N1365" i="27"/>
  <c r="N1366" i="27"/>
  <c r="N1367" i="27"/>
  <c r="N1368" i="27"/>
  <c r="N1369" i="27"/>
  <c r="N1370" i="27"/>
  <c r="N1371" i="27"/>
  <c r="N1372" i="27"/>
  <c r="N1373" i="27"/>
  <c r="N1374" i="27"/>
  <c r="N1375" i="27"/>
  <c r="N1376" i="27"/>
  <c r="N1377" i="27"/>
  <c r="N1378" i="27"/>
  <c r="N1379" i="27"/>
  <c r="N1380" i="27"/>
  <c r="N1381" i="27"/>
  <c r="N1382" i="27"/>
  <c r="N1383" i="27"/>
  <c r="N1384" i="27"/>
  <c r="N1385" i="27"/>
  <c r="N1386" i="27"/>
  <c r="N1387" i="27"/>
  <c r="N1388" i="27"/>
  <c r="N1389" i="27"/>
  <c r="N1390" i="27"/>
  <c r="N1391" i="27"/>
  <c r="N1392" i="27"/>
  <c r="N1393" i="27"/>
  <c r="N1394" i="27"/>
  <c r="N1395" i="27"/>
  <c r="N1396" i="27"/>
  <c r="N1397" i="27"/>
  <c r="N1398" i="27"/>
  <c r="N1399" i="27"/>
  <c r="N1400" i="27"/>
  <c r="N1401" i="27"/>
  <c r="N1402" i="27"/>
  <c r="N1403" i="27"/>
  <c r="N1404" i="27"/>
  <c r="N1405" i="27"/>
  <c r="N1406" i="27"/>
  <c r="N1407" i="27"/>
  <c r="N1408" i="27"/>
  <c r="N1409" i="27"/>
  <c r="N1410" i="27"/>
  <c r="N1411" i="27"/>
  <c r="N1412" i="27"/>
  <c r="N1413" i="27"/>
  <c r="N1414" i="27"/>
  <c r="N1415" i="27"/>
  <c r="N1416" i="27"/>
  <c r="N1417" i="27"/>
  <c r="N1418" i="27"/>
  <c r="N1419" i="27"/>
  <c r="N1420" i="27"/>
  <c r="N1421" i="27"/>
  <c r="N1422" i="27"/>
  <c r="N1423" i="27"/>
  <c r="N1424" i="27"/>
  <c r="N1425" i="27"/>
  <c r="N1426" i="27"/>
  <c r="N1427" i="27"/>
  <c r="N1428" i="27"/>
  <c r="N1429" i="27"/>
  <c r="N1430" i="27"/>
  <c r="N1431" i="27"/>
  <c r="N1432" i="27"/>
  <c r="N1433" i="27"/>
  <c r="N1434" i="27"/>
  <c r="N1435" i="27"/>
  <c r="N1436" i="27"/>
  <c r="N1437" i="27"/>
  <c r="N1438" i="27"/>
  <c r="N1439" i="27"/>
  <c r="N1440" i="27"/>
  <c r="N1441" i="27"/>
  <c r="N1442" i="27"/>
  <c r="N1443" i="27"/>
  <c r="N1444" i="27"/>
  <c r="N1445" i="27"/>
  <c r="N1446" i="27"/>
  <c r="N1447" i="27"/>
  <c r="N1448" i="27"/>
  <c r="N1449" i="27"/>
  <c r="N1450" i="27"/>
  <c r="N1451" i="27"/>
  <c r="N1452" i="27"/>
  <c r="N1453" i="27"/>
  <c r="N1454" i="27"/>
  <c r="N1455" i="27"/>
  <c r="N1456" i="27"/>
  <c r="N1457" i="27"/>
  <c r="N1458" i="27"/>
  <c r="N1459" i="27"/>
  <c r="N1460" i="27"/>
  <c r="N1461" i="27"/>
  <c r="N1462" i="27"/>
  <c r="N1463" i="27"/>
  <c r="N1464" i="27"/>
  <c r="N1465" i="27"/>
  <c r="N1466" i="27"/>
  <c r="N1467" i="27"/>
  <c r="N1468" i="27"/>
  <c r="N1469" i="27"/>
  <c r="N1470" i="27"/>
  <c r="N1471" i="27"/>
  <c r="N1472" i="27"/>
  <c r="N1473" i="27"/>
  <c r="N1474" i="27"/>
  <c r="N1475" i="27"/>
  <c r="N1476" i="27"/>
  <c r="N1477" i="27"/>
  <c r="N1478" i="27"/>
  <c r="N1479" i="27"/>
  <c r="N1480" i="27"/>
  <c r="N1481" i="27"/>
  <c r="N1482" i="27"/>
  <c r="N1483" i="27"/>
  <c r="N1484" i="27"/>
  <c r="N1485" i="27"/>
  <c r="N1486" i="27"/>
  <c r="N1487" i="27"/>
  <c r="N1488" i="27"/>
  <c r="N1489" i="27"/>
  <c r="N1490" i="27"/>
  <c r="N1491" i="27"/>
  <c r="N1492" i="27"/>
  <c r="N1493" i="27"/>
  <c r="N1494" i="27"/>
  <c r="N1495" i="27"/>
  <c r="N1496" i="27"/>
  <c r="N1497" i="27"/>
  <c r="N1498" i="27"/>
  <c r="N1499" i="27"/>
  <c r="N1500" i="27"/>
  <c r="N1501" i="27"/>
  <c r="N1502" i="27"/>
  <c r="N1503" i="27"/>
  <c r="N1504" i="27"/>
  <c r="N1505" i="27"/>
  <c r="N1506" i="27"/>
  <c r="N1507" i="27"/>
  <c r="N1508" i="27"/>
  <c r="N1509" i="27"/>
  <c r="N1510" i="27"/>
  <c r="N1511" i="27"/>
  <c r="N1512" i="27"/>
  <c r="N1513" i="27"/>
  <c r="N1514" i="27"/>
  <c r="N1515" i="27"/>
  <c r="N1516" i="27"/>
  <c r="N1517" i="27"/>
  <c r="N1518" i="27"/>
  <c r="N1519" i="27"/>
  <c r="N1520" i="27"/>
  <c r="N1521" i="27"/>
  <c r="N1522" i="27"/>
  <c r="N1523" i="27"/>
  <c r="N1524" i="27"/>
  <c r="N1525" i="27"/>
  <c r="N1526" i="27"/>
  <c r="N1527" i="27"/>
  <c r="N1528" i="27"/>
  <c r="N1529" i="27"/>
  <c r="N1530" i="27"/>
  <c r="N1531" i="27"/>
  <c r="N1532" i="27"/>
  <c r="N1533" i="27"/>
  <c r="N1534" i="27"/>
  <c r="N1535" i="27"/>
  <c r="N1536" i="27"/>
  <c r="N1537" i="27"/>
  <c r="N1538" i="27"/>
  <c r="N1539" i="27"/>
  <c r="N1540" i="27"/>
  <c r="N1541" i="27"/>
  <c r="N1542" i="27"/>
  <c r="N1543" i="27"/>
  <c r="N1544" i="27"/>
  <c r="N1545" i="27"/>
  <c r="N1546" i="27"/>
  <c r="N1547" i="27"/>
  <c r="N1548" i="27"/>
  <c r="N1549" i="27"/>
  <c r="N1550" i="27"/>
  <c r="N1551" i="27"/>
  <c r="N1552" i="27"/>
  <c r="N1553" i="27"/>
  <c r="N1554" i="27"/>
  <c r="N1555" i="27"/>
  <c r="N1556" i="27"/>
  <c r="N1557" i="27"/>
  <c r="N1558" i="27"/>
  <c r="N1559" i="27"/>
  <c r="N1560" i="27"/>
  <c r="N1561" i="27"/>
  <c r="N1562" i="27"/>
  <c r="N1563" i="27"/>
  <c r="N1564" i="27"/>
  <c r="N1565" i="27"/>
  <c r="N1566" i="27"/>
  <c r="N1567" i="27"/>
  <c r="N1568" i="27"/>
  <c r="N1569" i="27"/>
  <c r="N1570" i="27"/>
  <c r="N1571" i="27"/>
  <c r="N1572" i="27"/>
  <c r="N1573" i="27"/>
  <c r="N1574" i="27"/>
  <c r="N1575" i="27"/>
  <c r="N1576" i="27"/>
  <c r="N1577" i="27"/>
  <c r="N1578" i="27"/>
  <c r="N1579" i="27"/>
  <c r="N1580" i="27"/>
  <c r="N1581" i="27"/>
  <c r="N1582" i="27"/>
  <c r="N1583" i="27"/>
  <c r="N1584" i="27"/>
  <c r="N1585" i="27"/>
  <c r="N1586" i="27"/>
  <c r="N1587" i="27"/>
  <c r="N1588" i="27"/>
  <c r="N1589" i="27"/>
  <c r="N1590" i="27"/>
  <c r="N1591" i="27"/>
  <c r="N1592" i="27"/>
  <c r="N1593" i="27"/>
  <c r="N1594" i="27"/>
  <c r="N1595" i="27"/>
  <c r="N1596" i="27"/>
  <c r="N1597" i="27"/>
  <c r="N1598" i="27"/>
  <c r="N1599" i="27"/>
  <c r="N1600" i="27"/>
  <c r="N1601" i="27"/>
  <c r="N1602" i="27"/>
  <c r="N1603" i="27"/>
  <c r="N1604" i="27"/>
  <c r="N1605" i="27"/>
  <c r="N1606" i="27"/>
  <c r="N1607" i="27"/>
  <c r="N1608" i="27"/>
  <c r="N1609" i="27"/>
  <c r="N1610" i="27"/>
  <c r="N1611" i="27"/>
  <c r="N1612" i="27"/>
  <c r="N1613" i="27"/>
  <c r="N1614" i="27"/>
  <c r="N1615" i="27"/>
  <c r="N1616" i="27"/>
  <c r="N1617" i="27"/>
  <c r="N1618" i="27"/>
  <c r="N1619" i="27"/>
  <c r="N1620" i="27"/>
  <c r="N1621" i="27"/>
  <c r="N1622" i="27"/>
  <c r="N1623" i="27"/>
  <c r="N1624" i="27"/>
  <c r="N1625" i="27"/>
  <c r="N1626" i="27"/>
  <c r="N1627" i="27"/>
  <c r="N1628" i="27"/>
  <c r="N1629" i="27"/>
  <c r="N1630" i="27"/>
  <c r="N1631" i="27"/>
  <c r="N1632" i="27"/>
  <c r="N1633" i="27"/>
  <c r="N1634" i="27"/>
  <c r="N1635" i="27"/>
  <c r="N1636" i="27"/>
  <c r="N1637" i="27"/>
  <c r="N1638" i="27"/>
  <c r="N1639" i="27"/>
  <c r="N1640" i="27"/>
  <c r="N1641" i="27"/>
  <c r="N1642" i="27"/>
  <c r="N1643" i="27"/>
  <c r="N1644" i="27"/>
  <c r="N1645" i="27"/>
  <c r="N1646" i="27"/>
  <c r="N1647" i="27"/>
  <c r="N1648" i="27"/>
  <c r="N1649" i="27"/>
  <c r="N1650" i="27"/>
  <c r="N1651" i="27"/>
  <c r="N1652" i="27"/>
  <c r="N1653" i="27"/>
  <c r="N1654" i="27"/>
  <c r="N1655" i="27"/>
  <c r="N1656" i="27"/>
  <c r="N1657" i="27"/>
  <c r="N1658" i="27"/>
  <c r="N1659" i="27"/>
  <c r="N1660" i="27"/>
  <c r="N1661" i="27"/>
  <c r="N1662" i="27"/>
  <c r="N1663" i="27"/>
  <c r="N1664" i="27"/>
  <c r="N1665" i="27"/>
  <c r="N1666" i="27"/>
  <c r="N1667" i="27"/>
  <c r="N1668" i="27"/>
  <c r="N1669" i="27"/>
  <c r="N1670" i="27"/>
  <c r="N1671" i="27"/>
  <c r="N1672" i="27"/>
  <c r="N1673" i="27"/>
  <c r="N1674" i="27"/>
  <c r="N1675" i="27"/>
  <c r="N1676" i="27"/>
  <c r="N1677" i="27"/>
  <c r="N1678" i="27"/>
  <c r="N1679" i="27"/>
  <c r="N1680" i="27"/>
  <c r="N1681" i="27"/>
  <c r="N1682" i="27"/>
  <c r="N1683" i="27"/>
  <c r="N1684" i="27"/>
  <c r="N1685" i="27"/>
  <c r="N1686" i="27"/>
  <c r="N1687" i="27"/>
  <c r="N1688" i="27"/>
  <c r="N1689" i="27"/>
  <c r="N1690" i="27"/>
  <c r="N1691" i="27"/>
  <c r="N1692" i="27"/>
  <c r="N1693" i="27"/>
  <c r="N1694" i="27"/>
  <c r="N1695" i="27"/>
  <c r="N1696" i="27"/>
  <c r="N1697" i="27"/>
  <c r="N1698" i="27"/>
  <c r="N1699" i="27"/>
  <c r="N1700" i="27"/>
  <c r="N1701" i="27"/>
  <c r="N1702" i="27"/>
  <c r="N1703" i="27"/>
  <c r="N1704" i="27"/>
  <c r="N1705" i="27"/>
  <c r="N1706" i="27"/>
  <c r="N1707" i="27"/>
  <c r="N1708" i="27"/>
  <c r="N1709" i="27"/>
  <c r="N1710" i="27"/>
  <c r="N1711" i="27"/>
  <c r="N1712" i="27"/>
  <c r="N1713" i="27"/>
  <c r="N1714" i="27"/>
  <c r="N1715" i="27"/>
  <c r="N1716" i="27"/>
  <c r="N1717" i="27"/>
  <c r="N1718" i="27"/>
  <c r="N1719" i="27"/>
  <c r="N1720" i="27"/>
  <c r="N1721" i="27"/>
  <c r="N1722" i="27"/>
  <c r="N1723" i="27"/>
  <c r="N1724" i="27"/>
  <c r="N1725" i="27"/>
  <c r="N1726" i="27"/>
  <c r="N1727" i="27"/>
  <c r="N1728" i="27"/>
  <c r="N1729" i="27"/>
  <c r="N1730" i="27"/>
  <c r="N1731" i="27"/>
  <c r="N1732" i="27"/>
  <c r="N1733" i="27"/>
  <c r="N1734" i="27"/>
  <c r="N1735" i="27"/>
  <c r="N1736" i="27"/>
  <c r="N1737" i="27"/>
  <c r="N1738" i="27"/>
  <c r="N1739" i="27"/>
  <c r="N1740" i="27"/>
  <c r="N1741" i="27"/>
  <c r="N1742" i="27"/>
  <c r="N1743" i="27"/>
  <c r="N1744" i="27"/>
  <c r="N1745" i="27"/>
  <c r="N1746" i="27"/>
  <c r="N1747" i="27"/>
  <c r="N1748" i="27"/>
  <c r="N1749" i="27"/>
  <c r="N1750" i="27"/>
  <c r="N1751" i="27"/>
  <c r="N1752" i="27"/>
  <c r="N1753" i="27"/>
  <c r="N1754" i="27"/>
  <c r="N1755" i="27"/>
  <c r="N1756" i="27"/>
  <c r="N1757" i="27"/>
  <c r="N1758" i="27"/>
  <c r="N1759" i="27"/>
  <c r="N1760" i="27"/>
  <c r="N1761" i="27"/>
  <c r="N1762" i="27"/>
  <c r="N1763" i="27"/>
  <c r="N1764" i="27"/>
  <c r="N1765" i="27"/>
  <c r="N1766" i="27"/>
  <c r="N1767" i="27"/>
  <c r="N1768" i="27"/>
  <c r="N1769" i="27"/>
  <c r="N1770" i="27"/>
  <c r="N1771" i="27"/>
  <c r="N1772" i="27"/>
  <c r="N1773" i="27"/>
  <c r="N1774" i="27"/>
  <c r="N1775" i="27"/>
  <c r="N1776" i="27"/>
  <c r="N1777" i="27"/>
  <c r="N1778" i="27"/>
  <c r="N1779" i="27"/>
  <c r="N1780" i="27"/>
  <c r="N1781" i="27"/>
  <c r="N1782" i="27"/>
  <c r="N1783" i="27"/>
  <c r="N1784" i="27"/>
  <c r="N1785" i="27"/>
  <c r="N1786" i="27"/>
  <c r="N1787" i="27"/>
  <c r="N1788" i="27"/>
  <c r="N1789" i="27"/>
  <c r="N1790" i="27"/>
  <c r="N1791" i="27"/>
  <c r="N1792" i="27"/>
  <c r="N1793" i="27"/>
  <c r="N1794" i="27"/>
  <c r="N1795" i="27"/>
  <c r="N1796" i="27"/>
  <c r="N1797" i="27"/>
  <c r="N1798" i="27"/>
  <c r="N1799" i="27"/>
  <c r="N1800" i="27"/>
  <c r="N1801" i="27"/>
  <c r="N1802" i="27"/>
  <c r="N1803" i="27"/>
  <c r="N1804" i="27"/>
  <c r="N1805" i="27"/>
  <c r="N1806" i="27"/>
  <c r="N1807" i="27"/>
  <c r="N1808" i="27"/>
  <c r="N1809" i="27"/>
  <c r="N1810" i="27"/>
  <c r="N1811" i="27"/>
  <c r="N1812" i="27"/>
  <c r="N1813" i="27"/>
  <c r="N1814" i="27"/>
  <c r="N1815" i="27"/>
  <c r="N1816" i="27"/>
  <c r="N1817" i="27"/>
  <c r="N1818" i="27"/>
  <c r="N1819" i="27"/>
  <c r="N1820" i="27"/>
  <c r="N1821" i="27"/>
  <c r="N1822" i="27"/>
  <c r="N1823" i="27"/>
  <c r="N1824" i="27"/>
  <c r="N1825" i="27"/>
  <c r="N1826" i="27"/>
  <c r="N1827" i="27"/>
  <c r="N1828" i="27"/>
  <c r="N1829" i="27"/>
  <c r="N1830" i="27"/>
  <c r="N1831" i="27"/>
  <c r="N1832" i="27"/>
  <c r="N1833" i="27"/>
  <c r="N1834" i="27"/>
  <c r="N1835" i="27"/>
  <c r="N1836" i="27"/>
  <c r="N1837" i="27"/>
  <c r="N1838" i="27"/>
  <c r="N1839" i="27"/>
  <c r="N1840" i="27"/>
  <c r="N1841" i="27"/>
  <c r="N1842" i="27"/>
  <c r="N1843" i="27"/>
  <c r="N1844" i="27"/>
  <c r="N1845" i="27"/>
  <c r="N1846" i="27"/>
  <c r="N1847" i="27"/>
  <c r="N1848" i="27"/>
  <c r="N1849" i="27"/>
  <c r="N1850" i="27"/>
  <c r="N1851" i="27"/>
  <c r="N1852" i="27"/>
  <c r="N1853" i="27"/>
  <c r="N1854" i="27"/>
  <c r="N1855" i="27"/>
  <c r="N1856" i="27"/>
  <c r="N1857" i="27"/>
  <c r="N1858" i="27"/>
  <c r="N1859" i="27"/>
  <c r="N1860" i="27"/>
  <c r="N1861" i="27"/>
  <c r="N1862" i="27"/>
  <c r="N1863" i="27"/>
  <c r="N1864" i="27"/>
  <c r="N1865" i="27"/>
  <c r="N1866" i="27"/>
  <c r="N1867" i="27"/>
  <c r="N1868" i="27"/>
  <c r="N1869" i="27"/>
  <c r="N1870" i="27"/>
  <c r="N1871" i="27"/>
  <c r="N1872" i="27"/>
  <c r="N1873" i="27"/>
  <c r="N1874" i="27"/>
  <c r="N1875" i="27"/>
  <c r="N1876" i="27"/>
  <c r="N1877" i="27"/>
  <c r="N1878" i="27"/>
  <c r="N1879" i="27"/>
  <c r="N1880" i="27"/>
  <c r="N1881" i="27"/>
  <c r="N1882" i="27"/>
  <c r="N1883" i="27"/>
  <c r="N1884" i="27"/>
  <c r="N1885" i="27"/>
  <c r="N1886" i="27"/>
  <c r="N1887" i="27"/>
  <c r="N1888" i="27"/>
  <c r="N1889" i="27"/>
  <c r="N1890" i="27"/>
  <c r="N1891" i="27"/>
  <c r="N1892" i="27"/>
  <c r="N1893" i="27"/>
  <c r="N1894" i="27"/>
  <c r="N1895" i="27"/>
  <c r="N1896" i="27"/>
  <c r="N1897" i="27"/>
  <c r="N1898" i="27"/>
  <c r="N1899" i="27"/>
  <c r="N1900" i="27"/>
  <c r="N1901" i="27"/>
  <c r="N1902" i="27"/>
  <c r="N1903" i="27"/>
  <c r="N1904" i="27"/>
  <c r="N1905" i="27"/>
  <c r="N1906" i="27"/>
  <c r="N1907" i="27"/>
  <c r="N1908" i="27"/>
  <c r="N1909" i="27"/>
  <c r="N1910" i="27"/>
  <c r="N1911" i="27"/>
  <c r="N1912" i="27"/>
  <c r="N1913" i="27"/>
  <c r="N1914" i="27"/>
  <c r="N1915" i="27"/>
  <c r="N1916" i="27"/>
  <c r="N1917" i="27"/>
  <c r="N1918" i="27"/>
  <c r="N1919" i="27"/>
  <c r="N1920" i="27"/>
  <c r="N1921" i="27"/>
  <c r="N1922" i="27"/>
  <c r="N1923" i="27"/>
  <c r="N1924" i="27"/>
  <c r="N1925" i="27"/>
  <c r="N1926" i="27"/>
  <c r="N1927" i="27"/>
  <c r="N1928" i="27"/>
  <c r="N1929" i="27"/>
  <c r="N1930" i="27"/>
  <c r="N1931" i="27"/>
  <c r="N1932" i="27"/>
  <c r="N1933" i="27"/>
  <c r="N1934" i="27"/>
  <c r="N1935" i="27"/>
  <c r="N1936" i="27"/>
  <c r="N1937" i="27"/>
  <c r="N1938" i="27"/>
  <c r="N1939" i="27"/>
  <c r="N1940" i="27"/>
  <c r="N1941" i="27"/>
  <c r="N1942" i="27"/>
  <c r="N1943" i="27"/>
  <c r="N1944" i="27"/>
  <c r="N1945" i="27"/>
  <c r="N1946" i="27"/>
  <c r="N1947" i="27"/>
  <c r="N1948" i="27"/>
  <c r="N1949" i="27"/>
  <c r="N1950" i="27"/>
  <c r="N1951" i="27"/>
  <c r="N1952" i="27"/>
  <c r="N1953" i="27"/>
  <c r="N1954" i="27"/>
  <c r="N1955" i="27"/>
  <c r="N1956" i="27"/>
  <c r="N1957" i="27"/>
  <c r="N1958" i="27"/>
  <c r="N1959" i="27"/>
  <c r="N1960" i="27"/>
  <c r="N1961" i="27"/>
  <c r="N1962" i="27"/>
  <c r="N1963" i="27"/>
  <c r="N1964" i="27"/>
  <c r="N1965" i="27"/>
  <c r="N1966" i="27"/>
  <c r="N1967" i="27"/>
  <c r="N1968" i="27"/>
  <c r="N1969" i="27"/>
  <c r="N1970" i="27"/>
  <c r="N1971" i="27"/>
  <c r="N1972" i="27"/>
  <c r="N1973" i="27"/>
  <c r="N1974" i="27"/>
  <c r="N1975" i="27"/>
  <c r="N1976" i="27"/>
  <c r="N1977" i="27"/>
  <c r="N1978" i="27"/>
  <c r="N1979" i="27"/>
  <c r="N1980" i="27"/>
  <c r="N1981" i="27"/>
  <c r="N1982" i="27"/>
  <c r="N1983" i="27"/>
  <c r="N1984" i="27"/>
  <c r="N1985" i="27"/>
  <c r="N1986" i="27"/>
  <c r="N1987" i="27"/>
  <c r="N1988" i="27"/>
  <c r="N1989" i="27"/>
  <c r="N1990" i="27"/>
  <c r="N1991" i="27"/>
  <c r="N1992" i="27"/>
  <c r="N1993" i="27"/>
  <c r="N1994" i="27"/>
  <c r="N1995" i="27"/>
  <c r="N1996" i="27"/>
  <c r="N1997" i="27"/>
  <c r="N1998" i="27"/>
  <c r="N1999" i="27"/>
  <c r="N2000" i="27"/>
  <c r="N2001" i="27"/>
  <c r="N2002" i="27"/>
  <c r="N2003" i="27"/>
  <c r="N2004" i="27"/>
  <c r="N2005" i="27"/>
  <c r="N2006" i="27"/>
  <c r="N2007" i="27"/>
  <c r="N2008" i="27"/>
  <c r="N2009" i="27"/>
  <c r="N2010" i="27"/>
  <c r="N2011" i="27"/>
  <c r="N2012" i="27"/>
  <c r="N2013" i="27"/>
  <c r="N2014" i="27"/>
  <c r="N2015" i="27"/>
  <c r="N2016" i="27"/>
  <c r="N2017" i="27"/>
  <c r="N2018" i="27"/>
  <c r="N2019" i="27"/>
  <c r="N2020" i="27"/>
  <c r="N2021" i="27"/>
  <c r="N2022" i="27"/>
  <c r="N2023" i="27"/>
  <c r="N2024" i="27"/>
  <c r="N2025" i="27"/>
  <c r="N2026" i="27"/>
  <c r="N2027" i="27"/>
  <c r="N2028" i="27"/>
  <c r="N2029" i="27"/>
  <c r="N2030" i="27"/>
  <c r="N2031" i="27"/>
  <c r="N2032" i="27"/>
  <c r="N2033" i="27"/>
  <c r="N2034" i="27"/>
  <c r="N2035" i="27"/>
  <c r="N2036" i="27"/>
  <c r="N2037" i="27"/>
  <c r="N2038" i="27"/>
  <c r="N2039" i="27"/>
  <c r="N2040" i="27"/>
  <c r="N2041" i="27"/>
  <c r="N2042" i="27"/>
  <c r="N2043" i="27"/>
  <c r="N2044" i="27"/>
  <c r="N2045" i="27"/>
  <c r="N2046" i="27"/>
  <c r="N2047" i="27"/>
  <c r="N2048" i="27"/>
  <c r="N2049" i="27"/>
  <c r="N2050" i="27"/>
  <c r="N2051" i="27"/>
  <c r="N2052" i="27"/>
  <c r="N2053" i="27"/>
  <c r="N2054" i="27"/>
  <c r="N2055" i="27"/>
  <c r="N2056" i="27"/>
  <c r="N2057" i="27"/>
  <c r="N2058" i="27"/>
  <c r="N2059" i="27"/>
  <c r="N2060" i="27"/>
  <c r="N2061" i="27"/>
  <c r="N2062" i="27"/>
  <c r="N2063" i="27"/>
  <c r="N2064" i="27"/>
  <c r="N2065" i="27"/>
  <c r="N2066" i="27"/>
  <c r="N2067" i="27"/>
  <c r="N2068" i="27"/>
  <c r="N2069" i="27"/>
  <c r="N2070" i="27"/>
  <c r="N2071" i="27"/>
  <c r="N2072" i="27"/>
  <c r="N2073" i="27"/>
  <c r="N2074" i="27"/>
  <c r="N2075" i="27"/>
  <c r="N2076" i="27"/>
  <c r="N2077" i="27"/>
  <c r="N2078" i="27"/>
  <c r="N2079" i="27"/>
  <c r="N2080" i="27"/>
  <c r="N2081" i="27"/>
  <c r="N2082" i="27"/>
  <c r="N2083" i="27"/>
  <c r="N2084" i="27"/>
  <c r="N2085" i="27"/>
  <c r="N2086" i="27"/>
  <c r="N2087" i="27"/>
  <c r="N2088" i="27"/>
  <c r="N2089" i="27"/>
  <c r="N2090" i="27"/>
  <c r="N2091" i="27"/>
  <c r="N2092" i="27"/>
  <c r="N2093" i="27"/>
  <c r="N2094" i="27"/>
  <c r="N2095" i="27"/>
  <c r="N2096" i="27"/>
  <c r="N2097" i="27"/>
  <c r="N2098" i="27"/>
  <c r="N2099" i="27"/>
  <c r="N2100" i="27"/>
  <c r="N2101" i="27"/>
  <c r="N2102" i="27"/>
  <c r="N2103" i="27"/>
  <c r="N2104" i="27"/>
  <c r="N2105" i="27"/>
  <c r="N2106" i="27"/>
  <c r="N2107" i="27"/>
  <c r="N2108" i="27"/>
  <c r="N2109" i="27"/>
  <c r="N2110" i="27"/>
  <c r="N2111" i="27"/>
  <c r="N2112" i="27"/>
  <c r="N2113" i="27"/>
  <c r="N2114" i="27"/>
  <c r="N2115" i="27"/>
  <c r="N2116" i="27"/>
  <c r="N2117" i="27"/>
  <c r="N2118" i="27"/>
  <c r="N2119" i="27"/>
  <c r="N2120" i="27"/>
  <c r="N2121" i="27"/>
  <c r="N2122" i="27"/>
  <c r="N2123" i="27"/>
  <c r="N2124" i="27"/>
  <c r="N2125" i="27"/>
  <c r="N2126" i="27"/>
  <c r="N2127" i="27"/>
  <c r="N2128" i="27"/>
  <c r="N2129" i="27"/>
  <c r="N2130" i="27"/>
  <c r="N2131" i="27"/>
  <c r="N2132" i="27"/>
  <c r="N2133" i="27"/>
  <c r="N2134" i="27"/>
  <c r="N2135" i="27"/>
  <c r="N2136" i="27"/>
  <c r="N2137" i="27"/>
  <c r="N2138" i="27"/>
  <c r="N2139" i="27"/>
  <c r="N2140" i="27"/>
  <c r="N2141" i="27"/>
  <c r="N2142" i="27"/>
  <c r="N2143" i="27"/>
  <c r="N2144" i="27"/>
  <c r="N2145" i="27"/>
  <c r="N2146" i="27"/>
  <c r="N2147" i="27"/>
  <c r="N2148" i="27"/>
  <c r="N2149" i="27"/>
  <c r="N2150" i="27"/>
  <c r="N2151" i="27"/>
  <c r="N2152" i="27"/>
  <c r="N2153" i="27"/>
  <c r="N2154" i="27"/>
  <c r="N2155" i="27"/>
  <c r="N2156" i="27"/>
  <c r="N2157" i="27"/>
  <c r="N2158" i="27"/>
  <c r="N2159" i="27"/>
  <c r="N2160" i="27"/>
  <c r="N2161" i="27"/>
  <c r="N2162" i="27"/>
  <c r="N2163" i="27"/>
  <c r="N2164" i="27"/>
  <c r="N2165" i="27"/>
  <c r="N2166" i="27"/>
  <c r="N2167" i="27"/>
  <c r="N2168" i="27"/>
  <c r="N2169" i="27"/>
  <c r="N2170" i="27"/>
  <c r="N2171" i="27"/>
  <c r="N2172" i="27"/>
  <c r="N2173" i="27"/>
  <c r="N2174" i="27"/>
  <c r="N2175" i="27"/>
  <c r="N2176" i="27"/>
  <c r="N2177" i="27"/>
  <c r="N2178" i="27"/>
  <c r="N2179" i="27"/>
  <c r="N2180" i="27"/>
  <c r="N2181" i="27"/>
  <c r="N2182" i="27"/>
  <c r="N2183" i="27"/>
  <c r="N2184" i="27"/>
  <c r="N2185" i="27"/>
  <c r="N2186" i="27"/>
  <c r="N2187" i="27"/>
  <c r="N2188" i="27"/>
  <c r="N2189" i="27"/>
  <c r="N2190" i="27"/>
  <c r="N2191" i="27"/>
  <c r="N2192" i="27"/>
  <c r="N2193" i="27"/>
  <c r="N2194" i="27"/>
  <c r="N2195" i="27"/>
  <c r="N2196" i="27"/>
  <c r="N2197" i="27"/>
  <c r="N2198" i="27"/>
  <c r="N2199" i="27"/>
  <c r="N2200" i="27"/>
  <c r="N2201" i="27"/>
  <c r="N2202" i="27"/>
  <c r="N2203" i="27"/>
  <c r="N2204" i="27"/>
  <c r="N2205" i="27"/>
  <c r="N2206" i="27"/>
  <c r="N2207" i="27"/>
  <c r="N2208" i="27"/>
  <c r="N2209" i="27"/>
  <c r="N2210" i="27"/>
  <c r="N2211" i="27"/>
  <c r="N2212" i="27"/>
  <c r="N2213" i="27"/>
  <c r="N2214" i="27"/>
  <c r="N2215" i="27"/>
  <c r="N2216" i="27"/>
  <c r="N2217" i="27"/>
  <c r="N2218" i="27"/>
  <c r="N2219" i="27"/>
  <c r="N2220" i="27"/>
  <c r="N2221" i="27"/>
  <c r="N2222" i="27"/>
  <c r="N2223" i="27"/>
  <c r="N2224" i="27"/>
  <c r="N2225" i="27"/>
  <c r="N2226" i="27"/>
  <c r="N2227" i="27"/>
  <c r="N2228" i="27"/>
  <c r="N2229" i="27"/>
  <c r="N2230" i="27"/>
  <c r="N2231" i="27"/>
  <c r="N2232" i="27"/>
  <c r="N2233" i="27"/>
  <c r="N2234" i="27"/>
  <c r="N2235" i="27"/>
  <c r="N2236" i="27"/>
  <c r="N2237" i="27"/>
  <c r="N2238" i="27"/>
  <c r="N2239" i="27"/>
  <c r="N2240" i="27"/>
  <c r="N2241" i="27"/>
  <c r="N2242" i="27"/>
  <c r="N2243" i="27"/>
  <c r="N2244" i="27"/>
  <c r="N2245" i="27"/>
  <c r="N2246" i="27"/>
  <c r="N2247" i="27"/>
  <c r="N2248" i="27"/>
  <c r="N2249" i="27"/>
  <c r="N2250" i="27"/>
  <c r="N2251" i="27"/>
  <c r="N2252" i="27"/>
  <c r="N2253" i="27"/>
  <c r="N2254" i="27"/>
  <c r="N2255" i="27"/>
  <c r="N2256" i="27"/>
  <c r="N2257" i="27"/>
  <c r="N2258" i="27"/>
  <c r="N2259" i="27"/>
  <c r="N2260" i="27"/>
  <c r="N2261" i="27"/>
  <c r="N2262" i="27"/>
  <c r="N2263" i="27"/>
  <c r="N2264" i="27"/>
  <c r="N2265" i="27"/>
  <c r="N2266" i="27"/>
  <c r="N2267" i="27"/>
  <c r="N2268" i="27"/>
  <c r="N2269" i="27"/>
  <c r="N2270" i="27"/>
  <c r="N2271" i="27"/>
  <c r="N2272" i="27"/>
  <c r="N2273" i="27"/>
  <c r="N2274" i="27"/>
  <c r="N2275" i="27"/>
  <c r="N2276" i="27"/>
  <c r="N2277" i="27"/>
  <c r="N2278" i="27"/>
  <c r="N2279" i="27"/>
  <c r="N2280" i="27"/>
  <c r="N2281" i="27"/>
  <c r="N2282" i="27"/>
  <c r="N2283" i="27"/>
  <c r="N2284" i="27"/>
  <c r="N2285" i="27"/>
  <c r="N2286" i="27"/>
  <c r="N2287" i="27"/>
  <c r="N2288" i="27"/>
  <c r="N2289" i="27"/>
  <c r="N2290" i="27"/>
  <c r="N2291" i="27"/>
  <c r="N2292" i="27"/>
  <c r="N2293" i="27"/>
  <c r="N2294" i="27"/>
  <c r="N2295" i="27"/>
  <c r="N2296" i="27"/>
  <c r="N2297" i="27"/>
  <c r="N2298" i="27"/>
  <c r="N2299" i="27"/>
  <c r="N2300" i="27"/>
  <c r="N2301" i="27"/>
  <c r="N2302" i="27"/>
  <c r="N2303" i="27"/>
  <c r="N2304" i="27"/>
  <c r="N2305" i="27"/>
  <c r="N2306" i="27"/>
  <c r="N2307" i="27"/>
  <c r="N2308" i="27"/>
  <c r="N2309" i="27"/>
  <c r="N2310" i="27"/>
  <c r="N2311" i="27"/>
  <c r="N2312" i="27"/>
  <c r="N2313" i="27"/>
  <c r="N2314" i="27"/>
  <c r="N2315" i="27"/>
  <c r="N2316" i="27"/>
  <c r="N2317" i="27"/>
  <c r="N2318" i="27"/>
  <c r="N2319" i="27"/>
  <c r="N2320" i="27"/>
  <c r="N2321" i="27"/>
  <c r="N2322" i="27"/>
  <c r="N2323" i="27"/>
  <c r="N2324" i="27"/>
  <c r="N2325" i="27"/>
  <c r="N2326" i="27"/>
  <c r="N2327" i="27"/>
  <c r="N2328" i="27"/>
  <c r="N2329" i="27"/>
  <c r="N2330" i="27"/>
  <c r="N2331" i="27"/>
  <c r="N2332" i="27"/>
  <c r="N2333" i="27"/>
  <c r="N2334" i="27"/>
  <c r="N2335" i="27"/>
  <c r="N2336" i="27"/>
  <c r="N2337" i="27"/>
  <c r="N2338" i="27"/>
  <c r="N2339" i="27"/>
  <c r="N2340" i="27"/>
  <c r="N2341" i="27"/>
  <c r="N2342" i="27"/>
  <c r="N2343" i="27"/>
  <c r="N2344" i="27"/>
  <c r="N2345" i="27"/>
  <c r="N2346" i="27"/>
  <c r="N2347" i="27"/>
  <c r="N2348" i="27"/>
  <c r="N2349" i="27"/>
  <c r="N2350" i="27"/>
  <c r="N2351" i="27"/>
  <c r="N2352" i="27"/>
  <c r="N2353" i="27"/>
  <c r="N2354" i="27"/>
  <c r="N2355" i="27"/>
  <c r="N2356" i="27"/>
  <c r="N2357" i="27"/>
  <c r="N2358" i="27"/>
  <c r="N2359" i="27"/>
  <c r="N2360" i="27"/>
  <c r="N2361" i="27"/>
  <c r="N2362" i="27"/>
  <c r="N2363" i="27"/>
  <c r="N2364" i="27"/>
  <c r="N2365" i="27"/>
  <c r="N2366" i="27"/>
  <c r="N2367" i="27"/>
  <c r="N2368" i="27"/>
  <c r="N2369" i="27"/>
  <c r="N2370" i="27"/>
  <c r="N2371" i="27"/>
  <c r="N2372" i="27"/>
  <c r="N2373" i="27"/>
  <c r="N2374" i="27"/>
  <c r="N2375" i="27"/>
  <c r="N2376" i="27"/>
  <c r="N2377" i="27"/>
  <c r="N2378" i="27"/>
  <c r="N2379" i="27"/>
  <c r="N2380" i="27"/>
  <c r="N2381" i="27"/>
  <c r="N2382" i="27"/>
  <c r="N2383" i="27"/>
  <c r="N2384" i="27"/>
  <c r="N2385" i="27"/>
  <c r="N2386" i="27"/>
  <c r="N2387" i="27"/>
  <c r="N2388" i="27"/>
  <c r="N2389" i="27"/>
  <c r="N2390" i="27"/>
  <c r="N2391" i="27"/>
  <c r="N2392" i="27"/>
  <c r="N2393" i="27"/>
  <c r="N2394" i="27"/>
  <c r="N2395" i="27"/>
  <c r="N2396" i="27"/>
  <c r="N2397" i="27"/>
  <c r="N2398" i="27"/>
  <c r="N2399" i="27"/>
  <c r="N2400" i="27"/>
  <c r="N2401" i="27"/>
  <c r="N2402" i="27"/>
  <c r="N2403" i="27"/>
  <c r="N2404" i="27"/>
  <c r="N2405" i="27"/>
  <c r="N2406" i="27"/>
  <c r="N2407" i="27"/>
  <c r="N2408" i="27"/>
  <c r="N2409" i="27"/>
  <c r="N2410" i="27"/>
  <c r="N2411" i="27"/>
  <c r="N2412" i="27"/>
  <c r="N2413" i="27"/>
  <c r="N2414" i="27"/>
  <c r="N2415" i="27"/>
  <c r="N2416" i="27"/>
  <c r="N2417" i="27"/>
  <c r="N2418" i="27"/>
  <c r="N2419" i="27"/>
  <c r="N2420" i="27"/>
  <c r="N2421" i="27"/>
  <c r="N2422" i="27"/>
  <c r="N2423" i="27"/>
  <c r="N2424" i="27"/>
  <c r="N2425" i="27"/>
  <c r="N2426" i="27"/>
  <c r="N2427" i="27"/>
  <c r="N2428" i="27"/>
  <c r="N2429" i="27"/>
  <c r="N2430" i="27"/>
  <c r="N2431" i="27"/>
  <c r="N2432" i="27"/>
  <c r="N2433" i="27"/>
  <c r="N2434" i="27"/>
  <c r="N2435" i="27"/>
  <c r="N2436" i="27"/>
  <c r="N2437" i="27"/>
  <c r="N2438" i="27"/>
  <c r="N2439" i="27"/>
  <c r="N2440" i="27"/>
  <c r="N2441" i="27"/>
  <c r="N2442" i="27"/>
  <c r="N2443" i="27"/>
  <c r="N2444" i="27"/>
  <c r="N2445" i="27"/>
  <c r="N2446" i="27"/>
  <c r="N2447" i="27"/>
  <c r="N2448" i="27"/>
  <c r="N2449" i="27"/>
  <c r="N2450" i="27"/>
  <c r="N2451" i="27"/>
  <c r="N2452" i="27"/>
  <c r="N2453" i="27"/>
  <c r="N2454" i="27"/>
  <c r="N2455" i="27"/>
  <c r="N2456" i="27"/>
  <c r="N2457" i="27"/>
  <c r="N2458" i="27"/>
  <c r="N2459" i="27"/>
  <c r="N2460" i="27"/>
  <c r="N2461" i="27"/>
  <c r="N2462" i="27"/>
  <c r="N2463" i="27"/>
  <c r="N2464" i="27"/>
  <c r="N2465" i="27"/>
  <c r="N2466" i="27"/>
  <c r="N2467" i="27"/>
  <c r="N2468" i="27"/>
  <c r="N2469" i="27"/>
  <c r="N2470" i="27"/>
  <c r="N2471" i="27"/>
  <c r="N2472" i="27"/>
  <c r="N2473" i="27"/>
  <c r="N2474" i="27"/>
  <c r="N2475" i="27"/>
  <c r="N2476" i="27"/>
  <c r="N2477" i="27"/>
  <c r="N2478" i="27"/>
  <c r="N2479" i="27"/>
  <c r="N2480" i="27"/>
  <c r="N2481" i="27"/>
  <c r="N2482" i="27"/>
  <c r="N2483" i="27"/>
  <c r="N2484" i="27"/>
  <c r="N2485" i="27"/>
  <c r="N2486" i="27"/>
  <c r="N2487" i="27"/>
  <c r="N2488" i="27"/>
  <c r="N2489" i="27"/>
  <c r="N2490" i="27"/>
  <c r="N2491" i="27"/>
  <c r="N2492" i="27"/>
  <c r="N2493" i="27"/>
  <c r="N2494" i="27"/>
  <c r="N2495" i="27"/>
  <c r="N2496" i="27"/>
  <c r="N2497" i="27"/>
  <c r="N2498" i="27"/>
  <c r="N2499" i="27"/>
  <c r="N2500" i="27"/>
  <c r="N2501" i="27"/>
  <c r="N2502" i="27"/>
  <c r="N2503" i="27"/>
  <c r="N2504" i="27"/>
  <c r="N2505" i="27"/>
  <c r="N2506" i="27"/>
  <c r="N2507" i="27"/>
  <c r="N2508" i="27"/>
  <c r="N2509" i="27"/>
  <c r="N2510" i="27"/>
  <c r="N2511" i="27"/>
  <c r="N2512" i="27"/>
  <c r="N2513" i="27"/>
  <c r="N2514" i="27"/>
  <c r="N2515" i="27"/>
  <c r="N2516" i="27"/>
  <c r="N2517" i="27"/>
  <c r="N2518" i="27"/>
  <c r="N2519" i="27"/>
  <c r="N2520" i="27"/>
  <c r="N2521" i="27"/>
  <c r="N2522" i="27"/>
  <c r="N2523" i="27"/>
  <c r="N2524" i="27"/>
  <c r="N2525" i="27"/>
  <c r="N2526" i="27"/>
  <c r="N2527" i="27"/>
  <c r="N2528" i="27"/>
  <c r="N2529" i="27"/>
  <c r="N2530" i="27"/>
  <c r="N2531" i="27"/>
  <c r="N2532" i="27"/>
  <c r="N2533" i="27"/>
  <c r="N2534" i="27"/>
  <c r="N2535" i="27"/>
  <c r="N2536" i="27"/>
  <c r="N2537" i="27"/>
  <c r="N2538" i="27"/>
  <c r="N2539" i="27"/>
  <c r="N2540" i="27"/>
  <c r="N2541" i="27"/>
  <c r="N2542" i="27"/>
  <c r="N2543" i="27"/>
  <c r="N2544" i="27"/>
  <c r="N2545" i="27"/>
  <c r="N2546" i="27"/>
  <c r="N2547" i="27"/>
  <c r="N2548" i="27"/>
  <c r="N2549" i="27"/>
  <c r="N2550" i="27"/>
  <c r="N2551" i="27"/>
  <c r="N2552" i="27"/>
  <c r="N2553" i="27"/>
  <c r="N2554" i="27"/>
  <c r="N2555" i="27"/>
  <c r="N2556" i="27"/>
  <c r="N2557" i="27"/>
  <c r="N2558" i="27"/>
  <c r="N2559" i="27"/>
  <c r="N2560" i="27"/>
  <c r="N2561" i="27"/>
  <c r="N2562" i="27"/>
  <c r="N2563" i="27"/>
  <c r="N2564" i="27"/>
  <c r="N2565" i="27"/>
  <c r="N2566" i="27"/>
  <c r="N2567" i="27"/>
  <c r="N2568" i="27"/>
  <c r="N2569" i="27"/>
  <c r="N2570" i="27"/>
  <c r="N2571" i="27"/>
  <c r="N2572" i="27"/>
  <c r="N2573" i="27"/>
  <c r="N2574" i="27"/>
  <c r="N2575" i="27"/>
  <c r="N2576" i="27"/>
  <c r="N2577" i="27"/>
  <c r="N2578" i="27"/>
  <c r="N2579" i="27"/>
  <c r="N2580" i="27"/>
  <c r="N2581" i="27"/>
  <c r="N2582" i="27"/>
  <c r="N2583" i="27"/>
  <c r="N2584" i="27"/>
  <c r="N2585" i="27"/>
  <c r="N2586" i="27"/>
  <c r="N2587" i="27"/>
  <c r="N2588" i="27"/>
  <c r="N2589" i="27"/>
  <c r="N2590" i="27"/>
  <c r="N2591" i="27"/>
  <c r="N2592" i="27"/>
  <c r="N2593" i="27"/>
  <c r="N2594" i="27"/>
  <c r="N2595" i="27"/>
  <c r="N2596" i="27"/>
  <c r="N2597" i="27"/>
  <c r="N2598" i="27"/>
  <c r="N2599" i="27"/>
  <c r="N2600" i="27"/>
  <c r="N2601" i="27"/>
  <c r="N2602" i="27"/>
  <c r="N2603" i="27"/>
  <c r="N2604" i="27"/>
  <c r="N2605" i="27"/>
  <c r="N2606" i="27"/>
  <c r="N2607" i="27"/>
  <c r="N2608" i="27"/>
  <c r="N2609" i="27"/>
  <c r="N2610" i="27"/>
  <c r="N2611" i="27"/>
  <c r="N2612" i="27"/>
  <c r="N2613" i="27"/>
  <c r="N2614" i="27"/>
  <c r="N2615" i="27"/>
  <c r="N2616" i="27"/>
  <c r="N2617" i="27"/>
  <c r="N2618" i="27"/>
  <c r="N2619" i="27"/>
  <c r="N2620" i="27"/>
  <c r="N2621" i="27"/>
  <c r="N2622" i="27"/>
  <c r="N2623" i="27"/>
  <c r="N2624" i="27"/>
  <c r="N2625" i="27"/>
  <c r="N2626" i="27"/>
  <c r="N2627" i="27"/>
  <c r="N2628" i="27"/>
  <c r="N2629" i="27"/>
  <c r="N2630" i="27"/>
  <c r="N2631" i="27"/>
  <c r="N2632" i="27"/>
  <c r="N2633" i="27"/>
  <c r="N2634" i="27"/>
  <c r="N2635" i="27"/>
  <c r="N2636" i="27"/>
  <c r="N2637" i="27"/>
  <c r="N2638" i="27"/>
  <c r="N2639" i="27"/>
  <c r="N2640" i="27"/>
  <c r="N2641" i="27"/>
  <c r="N2642" i="27"/>
  <c r="N2643" i="27"/>
  <c r="N2644" i="27"/>
  <c r="N2645" i="27"/>
  <c r="N2646" i="27"/>
  <c r="N2647" i="27"/>
  <c r="N2648" i="27"/>
  <c r="N2649" i="27"/>
  <c r="N2650" i="27"/>
  <c r="N2651" i="27"/>
  <c r="N2652" i="27"/>
  <c r="N2653" i="27"/>
  <c r="N2654" i="27"/>
  <c r="N2655" i="27"/>
  <c r="N2656" i="27"/>
  <c r="N2657" i="27"/>
  <c r="N2658" i="27"/>
  <c r="N2659" i="27"/>
  <c r="N2660" i="27"/>
  <c r="N2661" i="27"/>
  <c r="N2662" i="27"/>
  <c r="N2663" i="27"/>
  <c r="N2664" i="27"/>
  <c r="N2665" i="27"/>
  <c r="N2666" i="27"/>
  <c r="N2667" i="27"/>
  <c r="N2668" i="27"/>
  <c r="N2669" i="27"/>
  <c r="N2670" i="27"/>
  <c r="N2671" i="27"/>
  <c r="N2672" i="27"/>
  <c r="N2673" i="27"/>
  <c r="N2674" i="27"/>
  <c r="N2675" i="27"/>
  <c r="N2676" i="27"/>
  <c r="N2677" i="27"/>
  <c r="N2678" i="27"/>
  <c r="N2679" i="27"/>
  <c r="N2680" i="27"/>
  <c r="N2681" i="27"/>
  <c r="N2682" i="27"/>
  <c r="N2683" i="27"/>
  <c r="N2684" i="27"/>
  <c r="N2685" i="27"/>
  <c r="N2686" i="27"/>
  <c r="N2687" i="27"/>
  <c r="N2688" i="27"/>
  <c r="N2689" i="27"/>
  <c r="N2690" i="27"/>
  <c r="N2691" i="27"/>
  <c r="N2692" i="27"/>
  <c r="N2693" i="27"/>
  <c r="N2694" i="27"/>
  <c r="N2695" i="27"/>
  <c r="N2696" i="27"/>
  <c r="N2697" i="27"/>
  <c r="N2698" i="27"/>
  <c r="N2699" i="27"/>
  <c r="N2700" i="27"/>
  <c r="N2701" i="27"/>
  <c r="N2702" i="27"/>
  <c r="N2703" i="27"/>
  <c r="N2704" i="27"/>
  <c r="N2705" i="27"/>
  <c r="N2706" i="27"/>
  <c r="N2707" i="27"/>
  <c r="N2708" i="27"/>
  <c r="N2709" i="27"/>
  <c r="N2710" i="27"/>
  <c r="N2711" i="27"/>
  <c r="N2712" i="27"/>
  <c r="N2713" i="27"/>
  <c r="N2714" i="27"/>
  <c r="N2715" i="27"/>
  <c r="N2716" i="27"/>
  <c r="N2717" i="27"/>
  <c r="N2718" i="27"/>
  <c r="N2719" i="27"/>
  <c r="N2720" i="27"/>
  <c r="N2721" i="27"/>
  <c r="N2722" i="27"/>
  <c r="N2723" i="27"/>
  <c r="N2724" i="27"/>
  <c r="N2725" i="27"/>
  <c r="N2726" i="27"/>
  <c r="N2727" i="27"/>
  <c r="N2728" i="27"/>
  <c r="N2729" i="27"/>
  <c r="N2730" i="27"/>
  <c r="N2731" i="27"/>
  <c r="N2732" i="27"/>
  <c r="N2733" i="27"/>
  <c r="N2734" i="27"/>
  <c r="N2735" i="27"/>
  <c r="N2736" i="27"/>
  <c r="N2737" i="27"/>
  <c r="N2738" i="27"/>
  <c r="N2739" i="27"/>
  <c r="N2740" i="27"/>
  <c r="N2741" i="27"/>
  <c r="N2742" i="27"/>
  <c r="N2743" i="27"/>
  <c r="N2744" i="27"/>
  <c r="N2745" i="27"/>
  <c r="N2746" i="27"/>
  <c r="N2747" i="27"/>
  <c r="N2748" i="27"/>
  <c r="N2749" i="27"/>
  <c r="N2750" i="27"/>
  <c r="N2751" i="27"/>
  <c r="N2752" i="27"/>
  <c r="N2753" i="27"/>
  <c r="N2754" i="27"/>
  <c r="N2755" i="27"/>
  <c r="N2756" i="27"/>
  <c r="N2757" i="27"/>
  <c r="N2758" i="27"/>
  <c r="N2759" i="27"/>
  <c r="N2760" i="27"/>
  <c r="N2761" i="27"/>
  <c r="N2762" i="27"/>
  <c r="N2763" i="27"/>
  <c r="N2764" i="27"/>
  <c r="N2765" i="27"/>
  <c r="N2766" i="27"/>
  <c r="N2767" i="27"/>
  <c r="N2768" i="27"/>
  <c r="N2769" i="27"/>
  <c r="N2770" i="27"/>
  <c r="N2771" i="27"/>
  <c r="N2772" i="27"/>
  <c r="N2773" i="27"/>
  <c r="N2774" i="27"/>
  <c r="N2775" i="27"/>
  <c r="N2776" i="27"/>
  <c r="N2777" i="27"/>
  <c r="N2778" i="27"/>
  <c r="N2779" i="27"/>
  <c r="N2780" i="27"/>
  <c r="N2781" i="27"/>
  <c r="N2782" i="27"/>
  <c r="N2783" i="27"/>
  <c r="N2784" i="27"/>
  <c r="N2785" i="27"/>
  <c r="N2786" i="27"/>
  <c r="N2787" i="27"/>
  <c r="N2788" i="27"/>
  <c r="N2789" i="27"/>
  <c r="N2790" i="27"/>
  <c r="N2791" i="27"/>
  <c r="N2792" i="27"/>
  <c r="N2793" i="27"/>
  <c r="N2794" i="27"/>
  <c r="N2795" i="27"/>
  <c r="N2796" i="27"/>
  <c r="N2797" i="27"/>
  <c r="N2798" i="27"/>
  <c r="N2799" i="27"/>
  <c r="N2800" i="27"/>
  <c r="N2801" i="27"/>
  <c r="N2802" i="27"/>
  <c r="N2803" i="27"/>
  <c r="N2804" i="27"/>
  <c r="N2805" i="27"/>
  <c r="N2806" i="27"/>
  <c r="N2807" i="27"/>
  <c r="N2808" i="27"/>
  <c r="N2809" i="27"/>
  <c r="N2810" i="27"/>
  <c r="N2811" i="27"/>
  <c r="N2812" i="27"/>
  <c r="N2813" i="27"/>
  <c r="N2814" i="27"/>
  <c r="N2815" i="27"/>
  <c r="N2816" i="27"/>
  <c r="N2817" i="27"/>
  <c r="N2818" i="27"/>
  <c r="N2819" i="27"/>
  <c r="N2820" i="27"/>
  <c r="N2821" i="27"/>
  <c r="N2822" i="27"/>
  <c r="N2823" i="27"/>
  <c r="N2824" i="27"/>
  <c r="N2825" i="27"/>
  <c r="N2826" i="27"/>
  <c r="N2827" i="27"/>
  <c r="N2828" i="27"/>
  <c r="N2829" i="27"/>
  <c r="N2830" i="27"/>
  <c r="N2831" i="27"/>
  <c r="N2832" i="27"/>
  <c r="N2833" i="27"/>
  <c r="N2834" i="27"/>
  <c r="N2835" i="27"/>
  <c r="N2836" i="27"/>
  <c r="N2837" i="27"/>
  <c r="N2838" i="27"/>
  <c r="N2839" i="27"/>
  <c r="N2840" i="27"/>
  <c r="N2841" i="27"/>
  <c r="N2842" i="27"/>
  <c r="N2843" i="27"/>
  <c r="N2844" i="27"/>
  <c r="N2845" i="27"/>
  <c r="N2846" i="27"/>
  <c r="N2847" i="27"/>
  <c r="N2848" i="27"/>
  <c r="N2849" i="27"/>
  <c r="N2850" i="27"/>
  <c r="N2851" i="27"/>
  <c r="N2852" i="27"/>
  <c r="N2853" i="27"/>
  <c r="N2854" i="27"/>
  <c r="N2855" i="27"/>
  <c r="N2856" i="27"/>
  <c r="N2857" i="27"/>
  <c r="N2858" i="27"/>
  <c r="N2859" i="27"/>
  <c r="N2860" i="27"/>
  <c r="N2861" i="27"/>
  <c r="N2862" i="27"/>
  <c r="N2863" i="27"/>
  <c r="N2864" i="27"/>
  <c r="N2865" i="27"/>
  <c r="N2866" i="27"/>
  <c r="N2867" i="27"/>
  <c r="N2868" i="27"/>
  <c r="N2869" i="27"/>
  <c r="N2870" i="27"/>
  <c r="N2871" i="27"/>
  <c r="N2872" i="27"/>
  <c r="N2873" i="27"/>
  <c r="N2874" i="27"/>
  <c r="N2875" i="27"/>
  <c r="N2876" i="27"/>
  <c r="N2877" i="27"/>
  <c r="N2878" i="27"/>
  <c r="N2879" i="27"/>
  <c r="N2880" i="27"/>
  <c r="N2881" i="27"/>
  <c r="N2882" i="27"/>
  <c r="N2883" i="27"/>
  <c r="N2884" i="27"/>
  <c r="N2885" i="27"/>
  <c r="N2886" i="27"/>
  <c r="N2887" i="27"/>
  <c r="N2888" i="27"/>
  <c r="N2889" i="27"/>
  <c r="N2890" i="27"/>
  <c r="N2891" i="27"/>
  <c r="N2892" i="27"/>
  <c r="N2893" i="27"/>
  <c r="N2894" i="27"/>
  <c r="N2895" i="27"/>
  <c r="N2896" i="27"/>
  <c r="N2897" i="27"/>
  <c r="N2898" i="27"/>
  <c r="N2899" i="27"/>
  <c r="N2900" i="27"/>
  <c r="N2901" i="27"/>
  <c r="N2902" i="27"/>
  <c r="N2903" i="27"/>
  <c r="N2904" i="27"/>
  <c r="N2905" i="27"/>
  <c r="N2906" i="27"/>
  <c r="N2907" i="27"/>
  <c r="N2908" i="27"/>
  <c r="N2909" i="27"/>
  <c r="N2910" i="27"/>
  <c r="N2911" i="27"/>
  <c r="N2912" i="27"/>
  <c r="N2913" i="27"/>
  <c r="N2914" i="27"/>
  <c r="N2915" i="27"/>
  <c r="N2916" i="27"/>
  <c r="N2917" i="27"/>
  <c r="N2918" i="27"/>
  <c r="N2919" i="27"/>
  <c r="N2920" i="27"/>
  <c r="N2921" i="27"/>
  <c r="N2922" i="27"/>
  <c r="N2923" i="27"/>
  <c r="N2924" i="27"/>
  <c r="N2925" i="27"/>
  <c r="N2926" i="27"/>
  <c r="N2927" i="27"/>
  <c r="N2928" i="27"/>
  <c r="N2929" i="27"/>
  <c r="N2930" i="27"/>
  <c r="N2931" i="27"/>
  <c r="N2932" i="27"/>
  <c r="N2933" i="27"/>
  <c r="N2934" i="27"/>
  <c r="N2935" i="27"/>
  <c r="N2936" i="27"/>
  <c r="N2937" i="27"/>
  <c r="N2938" i="27"/>
  <c r="N2939" i="27"/>
  <c r="N2940" i="27"/>
  <c r="N2941" i="27"/>
  <c r="N2942" i="27"/>
  <c r="N2943" i="27"/>
  <c r="N2944" i="27"/>
  <c r="N2945" i="27"/>
  <c r="N2946" i="27"/>
  <c r="N2947" i="27"/>
  <c r="N2948" i="27"/>
  <c r="N2949" i="27"/>
  <c r="N2950" i="27"/>
  <c r="N2951" i="27"/>
  <c r="N2952" i="27"/>
  <c r="N2953" i="27"/>
  <c r="N2954" i="27"/>
  <c r="N2955" i="27"/>
  <c r="N2956" i="27"/>
  <c r="N2957" i="27"/>
  <c r="N2958" i="27"/>
  <c r="N2959" i="27"/>
  <c r="N2960" i="27"/>
  <c r="N2961" i="27"/>
  <c r="N2962" i="27"/>
  <c r="N2963" i="27"/>
  <c r="N2964" i="27"/>
  <c r="N2965" i="27"/>
  <c r="N2966" i="27"/>
  <c r="N2967" i="27"/>
  <c r="N2968" i="27"/>
  <c r="N2969" i="27"/>
  <c r="N2970" i="27"/>
  <c r="N2971" i="27"/>
  <c r="N2972" i="27"/>
  <c r="N2973" i="27"/>
  <c r="N2974" i="27"/>
  <c r="N2975" i="27"/>
  <c r="N2976" i="27"/>
  <c r="N2977" i="27"/>
  <c r="N2978" i="27"/>
  <c r="N2979" i="27"/>
  <c r="N2980" i="27"/>
  <c r="N2981" i="27"/>
  <c r="N2982" i="27"/>
  <c r="N2983" i="27"/>
  <c r="N2984" i="27"/>
  <c r="N2985" i="27"/>
  <c r="N2986" i="27"/>
  <c r="N2987" i="27"/>
  <c r="N2988" i="27"/>
  <c r="N2989" i="27"/>
  <c r="N2990" i="27"/>
  <c r="N2991" i="27"/>
  <c r="N2992" i="27"/>
  <c r="N2993" i="27"/>
  <c r="N2994" i="27"/>
  <c r="N2995" i="27"/>
  <c r="N2996" i="27"/>
  <c r="N2997" i="27"/>
  <c r="N2998" i="27"/>
  <c r="N2999" i="27"/>
  <c r="N3000" i="27"/>
  <c r="N3001" i="27"/>
  <c r="N3002" i="27"/>
  <c r="N3003" i="27"/>
  <c r="N3004" i="27"/>
  <c r="N3005" i="27"/>
  <c r="N3006" i="27"/>
  <c r="N3007" i="27"/>
  <c r="N3008" i="27"/>
  <c r="N3009" i="27"/>
  <c r="N3010" i="27"/>
  <c r="N3011" i="27"/>
  <c r="N3012" i="27"/>
  <c r="N3013" i="27"/>
  <c r="N3014" i="27"/>
  <c r="N3015" i="27"/>
  <c r="N3016" i="27"/>
  <c r="N3017" i="27"/>
  <c r="N3018" i="27"/>
  <c r="N3019" i="27"/>
  <c r="N3020" i="27"/>
  <c r="N3021" i="27"/>
  <c r="N3022" i="27"/>
  <c r="N3023" i="27"/>
  <c r="N3024" i="27"/>
  <c r="N3025" i="27"/>
  <c r="N3026" i="27"/>
  <c r="N3027" i="27"/>
  <c r="N3028" i="27"/>
  <c r="N3029" i="27"/>
  <c r="N3030" i="27"/>
  <c r="N3031" i="27"/>
  <c r="N3032" i="27"/>
  <c r="N3033" i="27"/>
  <c r="N3034" i="27"/>
  <c r="N3035" i="27"/>
  <c r="N3036" i="27"/>
  <c r="N3037" i="27"/>
  <c r="N3038" i="27"/>
  <c r="N3039" i="27"/>
  <c r="N3040" i="27"/>
  <c r="N3041" i="27"/>
  <c r="N3042" i="27"/>
  <c r="N3043" i="27"/>
  <c r="N3044" i="27"/>
  <c r="N3045" i="27"/>
  <c r="N3046" i="27"/>
  <c r="N3047" i="27"/>
  <c r="N3048" i="27"/>
  <c r="N3049" i="27"/>
  <c r="N3050" i="27"/>
  <c r="N3051" i="27"/>
  <c r="N3052" i="27"/>
  <c r="N3053" i="27"/>
  <c r="N3054" i="27"/>
  <c r="N3055" i="27"/>
  <c r="N3056" i="27"/>
  <c r="N3057" i="27"/>
  <c r="N3058" i="27"/>
  <c r="N3059" i="27"/>
  <c r="N3060" i="27"/>
  <c r="N3061" i="27"/>
  <c r="N3062" i="27"/>
  <c r="N3063" i="27"/>
  <c r="N3064" i="27"/>
  <c r="N3065" i="27"/>
  <c r="N3066" i="27"/>
  <c r="N3067" i="27"/>
  <c r="N3068" i="27"/>
  <c r="N3069" i="27"/>
  <c r="N3070" i="27"/>
  <c r="N3071" i="27"/>
  <c r="N3072" i="27"/>
  <c r="N3073" i="27"/>
  <c r="N3074" i="27"/>
  <c r="N3075" i="27"/>
  <c r="N3076" i="27"/>
  <c r="N3077" i="27"/>
  <c r="N3078" i="27"/>
  <c r="N3079" i="27"/>
  <c r="N3080" i="27"/>
  <c r="N3081" i="27"/>
  <c r="N3082" i="27"/>
  <c r="N3083" i="27"/>
  <c r="N3084" i="27"/>
  <c r="N3085" i="27"/>
  <c r="N3086" i="27"/>
  <c r="N3087" i="27"/>
  <c r="N3088" i="27"/>
  <c r="N3089" i="27"/>
  <c r="N3090" i="27"/>
  <c r="N3091" i="27"/>
  <c r="N3092" i="27"/>
  <c r="N3093" i="27"/>
  <c r="N3094" i="27"/>
  <c r="N3095" i="27"/>
  <c r="N3096" i="27"/>
  <c r="N3097" i="27"/>
  <c r="N3098" i="27"/>
  <c r="N3099" i="27"/>
  <c r="N3100" i="27"/>
  <c r="N3101" i="27"/>
  <c r="N3102" i="27"/>
  <c r="N3103" i="27"/>
  <c r="N3104" i="27"/>
  <c r="N3105" i="27"/>
  <c r="N3106" i="27"/>
  <c r="N3107" i="27"/>
  <c r="N3108" i="27"/>
  <c r="N3109" i="27"/>
  <c r="N3110" i="27"/>
  <c r="N3111" i="27"/>
  <c r="N3112" i="27"/>
  <c r="N3113" i="27"/>
  <c r="N3114" i="27"/>
  <c r="N3115" i="27"/>
  <c r="N3116" i="27"/>
  <c r="N3117" i="27"/>
  <c r="N3118" i="27"/>
  <c r="N3119" i="27"/>
  <c r="N3120" i="27"/>
  <c r="N3121" i="27"/>
  <c r="N3122" i="27"/>
  <c r="N3123" i="27"/>
  <c r="N3124" i="27"/>
  <c r="N3125" i="27"/>
  <c r="N3126" i="27"/>
  <c r="N3127" i="27"/>
  <c r="N3128" i="27"/>
  <c r="N3129" i="27"/>
  <c r="N3130" i="27"/>
  <c r="N3131" i="27"/>
  <c r="N3132" i="27"/>
  <c r="N3133" i="27"/>
  <c r="N3134" i="27"/>
  <c r="N3135" i="27"/>
  <c r="N3136" i="27"/>
  <c r="N3137" i="27"/>
  <c r="N3138" i="27"/>
  <c r="N3139" i="27"/>
  <c r="N3140" i="27"/>
  <c r="N3141" i="27"/>
  <c r="N3142" i="27"/>
  <c r="N3143" i="27"/>
  <c r="N3144" i="27"/>
  <c r="N3145" i="27"/>
  <c r="N3146" i="27"/>
  <c r="N3147" i="27"/>
  <c r="N3148" i="27"/>
  <c r="N3149" i="27"/>
  <c r="N3150" i="27"/>
  <c r="N3151" i="27"/>
  <c r="N3152" i="27"/>
  <c r="N3153" i="27"/>
  <c r="N3154" i="27"/>
  <c r="N3155" i="27"/>
  <c r="N3156" i="27"/>
  <c r="N3157" i="27"/>
  <c r="N3158" i="27"/>
  <c r="N3159" i="27"/>
  <c r="N3160" i="27"/>
  <c r="N3161" i="27"/>
  <c r="N3162" i="27"/>
  <c r="N3163" i="27"/>
  <c r="N3164" i="27"/>
  <c r="N3165" i="27"/>
  <c r="N3166" i="27"/>
  <c r="N3167" i="27"/>
  <c r="N3168" i="27"/>
  <c r="N3169" i="27"/>
  <c r="N3170" i="27"/>
  <c r="N3171" i="27"/>
  <c r="N3172" i="27"/>
  <c r="N3173" i="27"/>
  <c r="N3174" i="27"/>
  <c r="N3175" i="27"/>
  <c r="N3176" i="27"/>
  <c r="N3177" i="27"/>
  <c r="N3178" i="27"/>
  <c r="N3179" i="27"/>
  <c r="N3180" i="27"/>
  <c r="N3181" i="27"/>
  <c r="N3182" i="27"/>
  <c r="N3183" i="27"/>
  <c r="N3184" i="27"/>
  <c r="N3185" i="27"/>
  <c r="N3186" i="27"/>
  <c r="N3187" i="27"/>
  <c r="N3188" i="27"/>
  <c r="N3189" i="27"/>
  <c r="N3190" i="27"/>
  <c r="N3191" i="27"/>
  <c r="N3192" i="27"/>
  <c r="N3193" i="27"/>
  <c r="N3194" i="27"/>
  <c r="N3195" i="27"/>
  <c r="N3196" i="27"/>
  <c r="N3197" i="27"/>
  <c r="N3198" i="27"/>
  <c r="N3199" i="27"/>
  <c r="N3200" i="27"/>
  <c r="N3201" i="27"/>
  <c r="N3202" i="27"/>
  <c r="N3203" i="27"/>
  <c r="N3204" i="27"/>
  <c r="N3205" i="27"/>
  <c r="N3206" i="27"/>
  <c r="N3207" i="27"/>
  <c r="N3208" i="27"/>
  <c r="N3209" i="27"/>
  <c r="N3210" i="27"/>
  <c r="N3211" i="27"/>
  <c r="N3212" i="27"/>
  <c r="N3213" i="27"/>
  <c r="N3214" i="27"/>
  <c r="N3215" i="27"/>
  <c r="N3216" i="27"/>
  <c r="N3217" i="27"/>
  <c r="N3218" i="27"/>
  <c r="N3219" i="27"/>
  <c r="N3220" i="27"/>
  <c r="N3221" i="27"/>
  <c r="N3222" i="27"/>
  <c r="N3223" i="27"/>
  <c r="N3224" i="27"/>
  <c r="N3225" i="27"/>
  <c r="N3226" i="27"/>
  <c r="N3227" i="27"/>
  <c r="N3228" i="27"/>
  <c r="N3229" i="27"/>
  <c r="N3230" i="27"/>
  <c r="N3231" i="27"/>
  <c r="N3232" i="27"/>
  <c r="N3233" i="27"/>
  <c r="N3234" i="27"/>
  <c r="N3235" i="27"/>
  <c r="N3236" i="27"/>
  <c r="N3237" i="27"/>
  <c r="N3238" i="27"/>
  <c r="N3239" i="27"/>
  <c r="N3240" i="27"/>
  <c r="N3241" i="27"/>
  <c r="N3242" i="27"/>
  <c r="N3243" i="27"/>
  <c r="N3244" i="27"/>
  <c r="N3245" i="27"/>
  <c r="N3246" i="27"/>
  <c r="N3247" i="27"/>
  <c r="N3248" i="27"/>
  <c r="N3249" i="27"/>
  <c r="N3250" i="27"/>
  <c r="N3251" i="27"/>
  <c r="N3252" i="27"/>
  <c r="N3253" i="27"/>
  <c r="N3254" i="27"/>
  <c r="N3255" i="27"/>
  <c r="N3256" i="27"/>
  <c r="N3257" i="27"/>
  <c r="N3258" i="27"/>
  <c r="N3259" i="27"/>
  <c r="N3260" i="27"/>
  <c r="N3261" i="27"/>
  <c r="N3262" i="27"/>
  <c r="N3263" i="27"/>
  <c r="N3264" i="27"/>
  <c r="N3265" i="27"/>
  <c r="N3266" i="27"/>
  <c r="N3267" i="27"/>
  <c r="N3268" i="27"/>
  <c r="N3269" i="27"/>
  <c r="N3270" i="27"/>
  <c r="N3271" i="27"/>
  <c r="N3272" i="27"/>
  <c r="N3273" i="27"/>
  <c r="N3274" i="27"/>
  <c r="N3275" i="27"/>
  <c r="N3276" i="27"/>
  <c r="N3277" i="27"/>
  <c r="N3278" i="27"/>
  <c r="N3279" i="27"/>
  <c r="N3280" i="27"/>
  <c r="N3281" i="27"/>
  <c r="N3282" i="27"/>
  <c r="N3283" i="27"/>
  <c r="N3284" i="27"/>
  <c r="N3285" i="27"/>
  <c r="N3286" i="27"/>
  <c r="N3287" i="27"/>
  <c r="N3288" i="27"/>
  <c r="N3289" i="27"/>
  <c r="N3290" i="27"/>
  <c r="N3291" i="27"/>
  <c r="N3292" i="27"/>
  <c r="N3293" i="27"/>
  <c r="N3294" i="27"/>
  <c r="N3295" i="27"/>
  <c r="N3296" i="27"/>
  <c r="N3297" i="27"/>
  <c r="N3298" i="27"/>
  <c r="N3299" i="27"/>
  <c r="N3300" i="27"/>
  <c r="N3301" i="27"/>
  <c r="N3302" i="27"/>
  <c r="N3303" i="27"/>
  <c r="N3304" i="27"/>
  <c r="N3305" i="27"/>
  <c r="N3306" i="27"/>
  <c r="N3307" i="27"/>
  <c r="N3308" i="27"/>
  <c r="N3309" i="27"/>
  <c r="N3310" i="27"/>
  <c r="N3311" i="27"/>
  <c r="N3312" i="27"/>
  <c r="N3313" i="27"/>
  <c r="N3314" i="27"/>
  <c r="N3315" i="27"/>
  <c r="N3316" i="27"/>
  <c r="N3317" i="27"/>
  <c r="N3318" i="27"/>
  <c r="N3319" i="27"/>
  <c r="N3320" i="27"/>
  <c r="N3321" i="27"/>
  <c r="N3322" i="27"/>
  <c r="N3323" i="27"/>
  <c r="N3324" i="27"/>
  <c r="N3325" i="27"/>
  <c r="N3326" i="27"/>
  <c r="N3327" i="27"/>
  <c r="N3328" i="27"/>
  <c r="N3329" i="27"/>
  <c r="N3330" i="27"/>
  <c r="N3331" i="27"/>
  <c r="N3332" i="27"/>
  <c r="N3333" i="27"/>
  <c r="N3334" i="27"/>
  <c r="N3335" i="27"/>
  <c r="N3336" i="27"/>
  <c r="N3337" i="27"/>
  <c r="N3338" i="27"/>
  <c r="N3339" i="27"/>
  <c r="N3340" i="27"/>
  <c r="N3341" i="27"/>
  <c r="N3342" i="27"/>
  <c r="N3343" i="27"/>
  <c r="N3344" i="27"/>
  <c r="N3345" i="27"/>
  <c r="N3346" i="27"/>
  <c r="N3347" i="27"/>
  <c r="N3348" i="27"/>
  <c r="N3349" i="27"/>
  <c r="N3350" i="27"/>
  <c r="N3351" i="27"/>
  <c r="N3352" i="27"/>
  <c r="N3353" i="27"/>
  <c r="N3354" i="27"/>
  <c r="N3355" i="27"/>
  <c r="N3356" i="27"/>
  <c r="N3357" i="27"/>
  <c r="N3358" i="27"/>
  <c r="N3359" i="27"/>
  <c r="N3360" i="27"/>
  <c r="N3361" i="27"/>
  <c r="N3362" i="27"/>
  <c r="N3363" i="27"/>
  <c r="N3364" i="27"/>
  <c r="N3365" i="27"/>
  <c r="N3366" i="27"/>
  <c r="N3367" i="27"/>
  <c r="N3368" i="27"/>
  <c r="N3369" i="27"/>
  <c r="N3370" i="27"/>
  <c r="N3371" i="27"/>
  <c r="N3372" i="27"/>
  <c r="N3373" i="27"/>
  <c r="N3374" i="27"/>
  <c r="N3375" i="27"/>
  <c r="N3376" i="27"/>
  <c r="N3377" i="27"/>
  <c r="N3378" i="27"/>
  <c r="N3379" i="27"/>
  <c r="N3380" i="27"/>
  <c r="N3381" i="27"/>
  <c r="N3382" i="27"/>
  <c r="N3383" i="27"/>
  <c r="N3384" i="27"/>
  <c r="N3385" i="27"/>
  <c r="N3386" i="27"/>
  <c r="N3387" i="27"/>
  <c r="N3388" i="27"/>
  <c r="N3389" i="27"/>
  <c r="N3390" i="27"/>
  <c r="N3391" i="27"/>
  <c r="N3392" i="27"/>
  <c r="N3393" i="27"/>
  <c r="N3394" i="27"/>
  <c r="N3395" i="27"/>
  <c r="N3396" i="27"/>
  <c r="N3397" i="27"/>
  <c r="N3398" i="27"/>
  <c r="N3399" i="27"/>
  <c r="N3400" i="27"/>
  <c r="N3401" i="27"/>
  <c r="N3402" i="27"/>
  <c r="N3403" i="27"/>
  <c r="N3404" i="27"/>
  <c r="N3405" i="27"/>
  <c r="N3406" i="27"/>
  <c r="N3407" i="27"/>
  <c r="N3408" i="27"/>
  <c r="N3409" i="27"/>
  <c r="N3410" i="27"/>
  <c r="N3411" i="27"/>
  <c r="N3412" i="27"/>
  <c r="N3413" i="27"/>
  <c r="N3414" i="27"/>
  <c r="N3415" i="27"/>
  <c r="N3416" i="27"/>
  <c r="N3417" i="27"/>
  <c r="N3418" i="27"/>
  <c r="N3419" i="27"/>
  <c r="N3420" i="27"/>
  <c r="N3421" i="27"/>
  <c r="N3422" i="27"/>
  <c r="N3423" i="27"/>
  <c r="N3424" i="27"/>
  <c r="N3425" i="27"/>
  <c r="N3426" i="27"/>
  <c r="N3427" i="27"/>
  <c r="N3428" i="27"/>
  <c r="N3429" i="27"/>
  <c r="N3430" i="27"/>
  <c r="N3431" i="27"/>
  <c r="N3432" i="27"/>
  <c r="N3433" i="27"/>
  <c r="N3434" i="27"/>
  <c r="N3435" i="27"/>
  <c r="N3436" i="27"/>
  <c r="N3437" i="27"/>
  <c r="N3438" i="27"/>
  <c r="N3439" i="27"/>
  <c r="N3440" i="27"/>
  <c r="N3441" i="27"/>
  <c r="N3442" i="27"/>
  <c r="N3443" i="27"/>
  <c r="N3444" i="27"/>
  <c r="N3445" i="27"/>
  <c r="N3446" i="27"/>
  <c r="N3447" i="27"/>
  <c r="N3448" i="27"/>
  <c r="N3449" i="27"/>
  <c r="N3450" i="27"/>
  <c r="N3451" i="27"/>
  <c r="N3452" i="27"/>
  <c r="N3453" i="27"/>
  <c r="N3454" i="27"/>
  <c r="N3455" i="27"/>
  <c r="N3456" i="27"/>
  <c r="N3457" i="27"/>
  <c r="N3458" i="27"/>
  <c r="N3459" i="27"/>
  <c r="N3460" i="27"/>
  <c r="N3461" i="27"/>
  <c r="N3462" i="27"/>
  <c r="N3463" i="27"/>
  <c r="N3464" i="27"/>
  <c r="N3465" i="27"/>
  <c r="N3466" i="27"/>
  <c r="N3467" i="27"/>
  <c r="N3468" i="27"/>
  <c r="N3469" i="27"/>
  <c r="N3470" i="27"/>
  <c r="N3471" i="27"/>
  <c r="N3472" i="27"/>
  <c r="N3473" i="27"/>
  <c r="N3474" i="27"/>
  <c r="N3475" i="27"/>
  <c r="N3476" i="27"/>
  <c r="N3477" i="27"/>
  <c r="N3478" i="27"/>
  <c r="N3479" i="27"/>
  <c r="N3480" i="27"/>
  <c r="N3481" i="27"/>
  <c r="N3482" i="27"/>
  <c r="N3483" i="27"/>
  <c r="N3484" i="27"/>
  <c r="N3485" i="27"/>
  <c r="N3486" i="27"/>
  <c r="N3487" i="27"/>
  <c r="N3488" i="27"/>
  <c r="N3489" i="27"/>
  <c r="N3490" i="27"/>
  <c r="N3491" i="27"/>
  <c r="N3492" i="27"/>
  <c r="N3493" i="27"/>
  <c r="N3494" i="27"/>
  <c r="N3495" i="27"/>
  <c r="N3496" i="27"/>
  <c r="N3497" i="27"/>
  <c r="N3498" i="27"/>
  <c r="N3499" i="27"/>
  <c r="N3500" i="27"/>
  <c r="N3501" i="27"/>
  <c r="N3502" i="27"/>
  <c r="N3503" i="27"/>
  <c r="N3504" i="27"/>
  <c r="N3505" i="27"/>
  <c r="N3506" i="27"/>
  <c r="N3507" i="27"/>
  <c r="N3508" i="27"/>
  <c r="N3509" i="27"/>
  <c r="N3510" i="27"/>
  <c r="N3511" i="27"/>
  <c r="N3512" i="27"/>
  <c r="N3513" i="27"/>
  <c r="N3514" i="27"/>
  <c r="N3515" i="27"/>
  <c r="N3516" i="27"/>
  <c r="N3517" i="27"/>
  <c r="N3518" i="27"/>
  <c r="N3519" i="27"/>
  <c r="N3520" i="27"/>
  <c r="N3521" i="27"/>
  <c r="N3522" i="27"/>
  <c r="N3523" i="27"/>
  <c r="N3524" i="27"/>
  <c r="N3525" i="27"/>
  <c r="N3526" i="27"/>
  <c r="N3527" i="27"/>
  <c r="N3528" i="27"/>
  <c r="N3529" i="27"/>
  <c r="N3530" i="27"/>
  <c r="N3531" i="27"/>
  <c r="N3532" i="27"/>
  <c r="N3533" i="27"/>
  <c r="N3534" i="27"/>
  <c r="N3535" i="27"/>
  <c r="N3536" i="27"/>
  <c r="N3537" i="27"/>
  <c r="N3538" i="27"/>
  <c r="N3539" i="27"/>
  <c r="N3540" i="27"/>
  <c r="N3541" i="27"/>
  <c r="N3542" i="27"/>
  <c r="N3543" i="27"/>
  <c r="N3544" i="27"/>
  <c r="N3545" i="27"/>
  <c r="N3546" i="27"/>
  <c r="N3547" i="27"/>
  <c r="N3548" i="27"/>
  <c r="N3549" i="27"/>
  <c r="N3550" i="27"/>
  <c r="N3551" i="27"/>
  <c r="N3552" i="27"/>
  <c r="N3553" i="27"/>
  <c r="N3554" i="27"/>
  <c r="N3555" i="27"/>
  <c r="N3556" i="27"/>
  <c r="N3557" i="27"/>
  <c r="N3558" i="27"/>
  <c r="N3559" i="27"/>
  <c r="N3560" i="27"/>
  <c r="N3561" i="27"/>
  <c r="N3562" i="27"/>
  <c r="N3563" i="27"/>
  <c r="N3564" i="27"/>
  <c r="N3565" i="27"/>
  <c r="N3566" i="27"/>
  <c r="N3567" i="27"/>
  <c r="N3568" i="27"/>
  <c r="N3569" i="27"/>
  <c r="N3570" i="27"/>
  <c r="N3571" i="27"/>
  <c r="N3572" i="27"/>
  <c r="N3573" i="27"/>
  <c r="N3574" i="27"/>
  <c r="N3575" i="27"/>
  <c r="N3576" i="27"/>
  <c r="N3577" i="27"/>
  <c r="N3578" i="27"/>
  <c r="N3579" i="27"/>
  <c r="N3580" i="27"/>
  <c r="N3581" i="27"/>
  <c r="N3582" i="27"/>
  <c r="N3583" i="27"/>
  <c r="N3584" i="27"/>
  <c r="N3585" i="27"/>
  <c r="N3586" i="27"/>
  <c r="N3587" i="27"/>
  <c r="N3588" i="27"/>
  <c r="N3589" i="27"/>
  <c r="N3590" i="27"/>
  <c r="N3591" i="27"/>
  <c r="N3592" i="27"/>
  <c r="N3593" i="27"/>
  <c r="N3594" i="27"/>
  <c r="N3595" i="27"/>
  <c r="N3596" i="27"/>
  <c r="N3597" i="27"/>
  <c r="N3598" i="27"/>
  <c r="N3599" i="27"/>
  <c r="N3600" i="27"/>
  <c r="N3601" i="27"/>
  <c r="N3602" i="27"/>
  <c r="N3603" i="27"/>
  <c r="N3604" i="27"/>
  <c r="N3605" i="27"/>
  <c r="N3606" i="27"/>
  <c r="N3607" i="27"/>
  <c r="N3608" i="27"/>
  <c r="N3609" i="27"/>
  <c r="N3610" i="27"/>
  <c r="N3611" i="27"/>
  <c r="N3612" i="27"/>
  <c r="N3613" i="27"/>
  <c r="N3614" i="27"/>
  <c r="N3615" i="27"/>
  <c r="N3616" i="27"/>
  <c r="N3617" i="27"/>
  <c r="N3618" i="27"/>
  <c r="N3619" i="27"/>
  <c r="N3620" i="27"/>
  <c r="N3621" i="27"/>
  <c r="N3622" i="27"/>
  <c r="N3623" i="27"/>
  <c r="N3624" i="27"/>
  <c r="N3625" i="27"/>
  <c r="N3626" i="27"/>
  <c r="N3627" i="27"/>
  <c r="N3628" i="27"/>
  <c r="N3629" i="27"/>
  <c r="N3630" i="27"/>
  <c r="N3631" i="27"/>
  <c r="N3632" i="27"/>
  <c r="N3633" i="27"/>
  <c r="N3634" i="27"/>
  <c r="N3635" i="27"/>
  <c r="N3636" i="27"/>
  <c r="N3637" i="27"/>
  <c r="N3638" i="27"/>
  <c r="N3639" i="27"/>
  <c r="N3640" i="27"/>
  <c r="N3641" i="27"/>
  <c r="N3642" i="27"/>
  <c r="N3643" i="27"/>
  <c r="N3644" i="27"/>
  <c r="N3645" i="27"/>
  <c r="N3646" i="27"/>
  <c r="N3647" i="27"/>
  <c r="N3648" i="27"/>
  <c r="N3649" i="27"/>
  <c r="N3650" i="27"/>
  <c r="N3651" i="27"/>
  <c r="N3652" i="27"/>
  <c r="N3653" i="27"/>
  <c r="N3654" i="27"/>
  <c r="N3655" i="27"/>
  <c r="N3656" i="27"/>
  <c r="N3657" i="27"/>
  <c r="N3658" i="27"/>
  <c r="N3659" i="27"/>
  <c r="N3660" i="27"/>
  <c r="N3661" i="27"/>
  <c r="N3662" i="27"/>
  <c r="N3663" i="27"/>
  <c r="N3664" i="27"/>
  <c r="N3665" i="27"/>
  <c r="N3666" i="27"/>
  <c r="N3667" i="27"/>
  <c r="N3668" i="27"/>
  <c r="N3669" i="27"/>
  <c r="N3670" i="27"/>
  <c r="N3671" i="27"/>
  <c r="N3672" i="27"/>
  <c r="N3673" i="27"/>
  <c r="N3674" i="27"/>
  <c r="N3675" i="27"/>
  <c r="N3676" i="27"/>
  <c r="N3677" i="27"/>
  <c r="N3678" i="27"/>
  <c r="N3679" i="27"/>
  <c r="N3680" i="27"/>
  <c r="N3681" i="27"/>
  <c r="N3682" i="27"/>
  <c r="N3683" i="27"/>
  <c r="N3684" i="27"/>
  <c r="N3685" i="27"/>
  <c r="N3686" i="27"/>
  <c r="N3687" i="27"/>
  <c r="N3688" i="27"/>
  <c r="N3689" i="27"/>
  <c r="N3690" i="27"/>
  <c r="N3691" i="27"/>
  <c r="N3692" i="27"/>
  <c r="N3693" i="27"/>
  <c r="N3694" i="27"/>
  <c r="N3695" i="27"/>
  <c r="N3696" i="27"/>
  <c r="N3697" i="27"/>
  <c r="N3698" i="27"/>
  <c r="N3699" i="27"/>
  <c r="N3700" i="27"/>
  <c r="N3701" i="27"/>
  <c r="N3702" i="27"/>
  <c r="N3703" i="27"/>
  <c r="N3704" i="27"/>
  <c r="N3705" i="27"/>
  <c r="N3706" i="27"/>
  <c r="N3707" i="27"/>
  <c r="N3708" i="27"/>
  <c r="N3709" i="27"/>
  <c r="N3710" i="27"/>
  <c r="N3711" i="27"/>
  <c r="N3712" i="27"/>
  <c r="N3713" i="27"/>
  <c r="N3714" i="27"/>
  <c r="N3715" i="27"/>
  <c r="N3716" i="27"/>
  <c r="N3717" i="27"/>
  <c r="N3718" i="27"/>
  <c r="N3719" i="27"/>
  <c r="N3720" i="27"/>
  <c r="N3721" i="27"/>
  <c r="N3722" i="27"/>
  <c r="N3723" i="27"/>
  <c r="N3724" i="27"/>
  <c r="N3725" i="27"/>
  <c r="N3726" i="27"/>
  <c r="N3727" i="27"/>
  <c r="N3728" i="27"/>
  <c r="N3729" i="27"/>
  <c r="N3730" i="27"/>
  <c r="N3731" i="27"/>
  <c r="N3732" i="27"/>
  <c r="N3733" i="27"/>
  <c r="N3734" i="27"/>
  <c r="N3735" i="27"/>
  <c r="N3736" i="27"/>
  <c r="N3737" i="27"/>
  <c r="N3738" i="27"/>
  <c r="N3739" i="27"/>
  <c r="N3740" i="27"/>
  <c r="N3741" i="27"/>
  <c r="N3742" i="27"/>
  <c r="N3743" i="27"/>
  <c r="N3744" i="27"/>
  <c r="N3745" i="27"/>
  <c r="N3746" i="27"/>
  <c r="N3747" i="27"/>
  <c r="N3748" i="27"/>
  <c r="N3749" i="27"/>
  <c r="N3750" i="27"/>
  <c r="N3751" i="27"/>
  <c r="N3752" i="27"/>
  <c r="N3753" i="27"/>
  <c r="N3754" i="27"/>
  <c r="N3755" i="27"/>
  <c r="N3756" i="27"/>
  <c r="N3757" i="27"/>
  <c r="N3758" i="27"/>
  <c r="N3759" i="27"/>
  <c r="N3760" i="27"/>
  <c r="N3761" i="27"/>
  <c r="N3762" i="27"/>
  <c r="N3763" i="27"/>
  <c r="N3764" i="27"/>
  <c r="N3765" i="27"/>
  <c r="N3766" i="27"/>
  <c r="N3767" i="27"/>
  <c r="N3768" i="27"/>
  <c r="N3769" i="27"/>
  <c r="N3770" i="27"/>
  <c r="N3771" i="27"/>
  <c r="N3772" i="27"/>
  <c r="N3773" i="27"/>
  <c r="N3774" i="27"/>
  <c r="N3775" i="27"/>
  <c r="N3776" i="27"/>
  <c r="N3777" i="27"/>
  <c r="N3778" i="27"/>
  <c r="N3779" i="27"/>
  <c r="N3780" i="27"/>
  <c r="N3781" i="27"/>
  <c r="N3782" i="27"/>
  <c r="N3783" i="27"/>
  <c r="N3784" i="27"/>
  <c r="N3785" i="27"/>
  <c r="N3786" i="27"/>
  <c r="N3787" i="27"/>
  <c r="N3788" i="27"/>
  <c r="N3789" i="27"/>
  <c r="N3790" i="27"/>
  <c r="N3791" i="27"/>
  <c r="N3792" i="27"/>
  <c r="N3793" i="27"/>
  <c r="N3794" i="27"/>
  <c r="N3795" i="27"/>
  <c r="N3796" i="27"/>
  <c r="N3797" i="27"/>
  <c r="N3798" i="27"/>
  <c r="N3799" i="27"/>
  <c r="N3800" i="27"/>
  <c r="N3801" i="27"/>
  <c r="N3802" i="27"/>
  <c r="N3803" i="27"/>
  <c r="N3804" i="27"/>
  <c r="N3805" i="27"/>
  <c r="N3806" i="27"/>
  <c r="N3807" i="27"/>
  <c r="N3808" i="27"/>
  <c r="N3809" i="27"/>
  <c r="N3810" i="27"/>
  <c r="N3811" i="27"/>
  <c r="N3812" i="27"/>
  <c r="N3813" i="27"/>
  <c r="N3814" i="27"/>
  <c r="N3815" i="27"/>
  <c r="N3816" i="27"/>
  <c r="N3817" i="27"/>
  <c r="N3818" i="27"/>
  <c r="N3819" i="27"/>
  <c r="N3820" i="27"/>
  <c r="N3821" i="27"/>
  <c r="N3822" i="27"/>
  <c r="N3823" i="27"/>
  <c r="N3824" i="27"/>
  <c r="N3825" i="27"/>
  <c r="N3826" i="27"/>
  <c r="N3827" i="27"/>
  <c r="N3828" i="27"/>
  <c r="N3829" i="27"/>
  <c r="N3830" i="27"/>
  <c r="N3831" i="27"/>
  <c r="N3832" i="27"/>
  <c r="N3833" i="27"/>
  <c r="N3834" i="27"/>
  <c r="N3835" i="27"/>
  <c r="N3836" i="27"/>
  <c r="N3837" i="27"/>
  <c r="N3838" i="27"/>
  <c r="N3839" i="27"/>
  <c r="N3840" i="27"/>
  <c r="N3841" i="27"/>
  <c r="N3842" i="27"/>
  <c r="N3843" i="27"/>
  <c r="N3844" i="27"/>
  <c r="N3845" i="27"/>
  <c r="N3846" i="27"/>
  <c r="N3847" i="27"/>
  <c r="N3848" i="27"/>
  <c r="N3849" i="27"/>
  <c r="N3850" i="27"/>
  <c r="N3851" i="27"/>
  <c r="N3852" i="27"/>
  <c r="N3853" i="27"/>
  <c r="N3854" i="27"/>
  <c r="N3855" i="27"/>
  <c r="N3856" i="27"/>
  <c r="N3857" i="27"/>
  <c r="N3858" i="27"/>
  <c r="N3859" i="27"/>
  <c r="N3860" i="27"/>
  <c r="N3861" i="27"/>
  <c r="N3862" i="27"/>
  <c r="N3863" i="27"/>
  <c r="N3864" i="27"/>
  <c r="N3865" i="27"/>
  <c r="N3866" i="27"/>
  <c r="N3867" i="27"/>
  <c r="N3868" i="27"/>
  <c r="N3869" i="27"/>
  <c r="N3870" i="27"/>
  <c r="N3871" i="27"/>
  <c r="N3872" i="27"/>
  <c r="N3873" i="27"/>
  <c r="N3874" i="27"/>
  <c r="N3875" i="27"/>
  <c r="N3876" i="27"/>
  <c r="N3877" i="27"/>
  <c r="N3878" i="27"/>
  <c r="N3879" i="27"/>
  <c r="N3880" i="27"/>
  <c r="N3881" i="27"/>
  <c r="N3882" i="27"/>
  <c r="N3883" i="27"/>
  <c r="N3884" i="27"/>
  <c r="N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3" i="27"/>
  <c r="M184" i="27"/>
  <c r="M185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236" i="27"/>
  <c r="M237" i="27"/>
  <c r="M238" i="27"/>
  <c r="M239" i="27"/>
  <c r="M240" i="27"/>
  <c r="M241" i="27"/>
  <c r="M242" i="27"/>
  <c r="M243" i="27"/>
  <c r="M244" i="27"/>
  <c r="M245" i="27"/>
  <c r="M246" i="27"/>
  <c r="M247" i="27"/>
  <c r="M248" i="27"/>
  <c r="M249" i="27"/>
  <c r="M250" i="27"/>
  <c r="M251" i="27"/>
  <c r="M252" i="27"/>
  <c r="M253" i="27"/>
  <c r="M254" i="27"/>
  <c r="M255" i="27"/>
  <c r="M256" i="27"/>
  <c r="M257" i="27"/>
  <c r="M258" i="27"/>
  <c r="M259" i="27"/>
  <c r="M260" i="27"/>
  <c r="M261" i="27"/>
  <c r="M262" i="27"/>
  <c r="M263" i="27"/>
  <c r="M264" i="27"/>
  <c r="M265" i="27"/>
  <c r="M266" i="27"/>
  <c r="M267" i="27"/>
  <c r="M268" i="27"/>
  <c r="M269" i="27"/>
  <c r="M270" i="27"/>
  <c r="M271" i="27"/>
  <c r="M272" i="27"/>
  <c r="M273" i="27"/>
  <c r="M274" i="27"/>
  <c r="M275" i="27"/>
  <c r="M276" i="27"/>
  <c r="M277" i="27"/>
  <c r="M278" i="27"/>
  <c r="M279" i="27"/>
  <c r="M280" i="27"/>
  <c r="M281" i="27"/>
  <c r="M282" i="27"/>
  <c r="M283" i="27"/>
  <c r="M284" i="27"/>
  <c r="M285" i="27"/>
  <c r="M286" i="27"/>
  <c r="M287" i="27"/>
  <c r="M288" i="27"/>
  <c r="M289" i="27"/>
  <c r="M290" i="27"/>
  <c r="M291" i="27"/>
  <c r="M292" i="27"/>
  <c r="M293" i="27"/>
  <c r="M294" i="27"/>
  <c r="M295" i="27"/>
  <c r="M296" i="27"/>
  <c r="M297" i="27"/>
  <c r="M298" i="27"/>
  <c r="M299" i="27"/>
  <c r="M300" i="27"/>
  <c r="M301" i="27"/>
  <c r="M302" i="27"/>
  <c r="M303" i="27"/>
  <c r="M304" i="27"/>
  <c r="M305" i="27"/>
  <c r="M306" i="27"/>
  <c r="M307" i="27"/>
  <c r="M308" i="27"/>
  <c r="M309" i="27"/>
  <c r="M310" i="27"/>
  <c r="M311" i="27"/>
  <c r="M312" i="27"/>
  <c r="M313" i="27"/>
  <c r="M314" i="27"/>
  <c r="M315" i="27"/>
  <c r="M316" i="27"/>
  <c r="M317" i="27"/>
  <c r="M318" i="27"/>
  <c r="M319" i="27"/>
  <c r="M320" i="27"/>
  <c r="M321" i="27"/>
  <c r="M322" i="27"/>
  <c r="M323" i="27"/>
  <c r="M324" i="27"/>
  <c r="M325" i="27"/>
  <c r="M326" i="27"/>
  <c r="M327" i="27"/>
  <c r="M328" i="27"/>
  <c r="M329" i="27"/>
  <c r="M330" i="27"/>
  <c r="M331" i="27"/>
  <c r="M332" i="27"/>
  <c r="M333" i="27"/>
  <c r="M334" i="27"/>
  <c r="M335" i="27"/>
  <c r="M336" i="27"/>
  <c r="M337" i="27"/>
  <c r="M338" i="27"/>
  <c r="M339" i="27"/>
  <c r="M340" i="27"/>
  <c r="M341" i="27"/>
  <c r="M342" i="27"/>
  <c r="M343" i="27"/>
  <c r="M344" i="27"/>
  <c r="M345" i="27"/>
  <c r="M346" i="27"/>
  <c r="M347" i="27"/>
  <c r="M348" i="27"/>
  <c r="M349" i="27"/>
  <c r="M350" i="27"/>
  <c r="M351" i="27"/>
  <c r="M352" i="27"/>
  <c r="M353" i="27"/>
  <c r="M354" i="27"/>
  <c r="M355" i="27"/>
  <c r="M356" i="27"/>
  <c r="M357" i="27"/>
  <c r="M358" i="27"/>
  <c r="M359" i="27"/>
  <c r="M360" i="27"/>
  <c r="M361" i="27"/>
  <c r="M362" i="27"/>
  <c r="M363" i="27"/>
  <c r="M364" i="27"/>
  <c r="M365" i="27"/>
  <c r="M366" i="27"/>
  <c r="M367" i="27"/>
  <c r="M368" i="27"/>
  <c r="M369" i="27"/>
  <c r="M370" i="27"/>
  <c r="M371" i="27"/>
  <c r="M372" i="27"/>
  <c r="M373" i="27"/>
  <c r="M374" i="27"/>
  <c r="M375" i="27"/>
  <c r="M376" i="27"/>
  <c r="M377" i="27"/>
  <c r="M378" i="27"/>
  <c r="M379" i="27"/>
  <c r="M380" i="27"/>
  <c r="M381" i="27"/>
  <c r="M382" i="27"/>
  <c r="M383" i="27"/>
  <c r="M384" i="27"/>
  <c r="M385" i="27"/>
  <c r="M386" i="27"/>
  <c r="M387" i="27"/>
  <c r="M388" i="27"/>
  <c r="M389" i="27"/>
  <c r="M390" i="27"/>
  <c r="M391" i="27"/>
  <c r="M392" i="27"/>
  <c r="M393" i="27"/>
  <c r="M394" i="27"/>
  <c r="M395" i="27"/>
  <c r="M396" i="27"/>
  <c r="M397" i="27"/>
  <c r="M398" i="27"/>
  <c r="M399" i="27"/>
  <c r="M400" i="27"/>
  <c r="M401" i="27"/>
  <c r="M402" i="27"/>
  <c r="M403" i="27"/>
  <c r="M404" i="27"/>
  <c r="M405" i="27"/>
  <c r="M406" i="27"/>
  <c r="M407" i="27"/>
  <c r="M408" i="27"/>
  <c r="M409" i="27"/>
  <c r="M410" i="27"/>
  <c r="M411" i="27"/>
  <c r="M412" i="27"/>
  <c r="M413" i="27"/>
  <c r="M414" i="27"/>
  <c r="M415" i="27"/>
  <c r="M416" i="27"/>
  <c r="M417" i="27"/>
  <c r="M418" i="27"/>
  <c r="M419" i="27"/>
  <c r="M420" i="27"/>
  <c r="M421" i="27"/>
  <c r="M422" i="27"/>
  <c r="M423" i="27"/>
  <c r="M424" i="27"/>
  <c r="M425" i="27"/>
  <c r="M426" i="27"/>
  <c r="M427" i="27"/>
  <c r="M428" i="27"/>
  <c r="M429" i="27"/>
  <c r="M430" i="27"/>
  <c r="M431" i="27"/>
  <c r="M432" i="27"/>
  <c r="M433" i="27"/>
  <c r="M434" i="27"/>
  <c r="M435" i="27"/>
  <c r="M436" i="27"/>
  <c r="M437" i="27"/>
  <c r="M438" i="27"/>
  <c r="M439" i="27"/>
  <c r="M440" i="27"/>
  <c r="M441" i="27"/>
  <c r="M442" i="27"/>
  <c r="M443" i="27"/>
  <c r="M444" i="27"/>
  <c r="M445" i="27"/>
  <c r="M446" i="27"/>
  <c r="M447" i="27"/>
  <c r="M448" i="27"/>
  <c r="M449" i="27"/>
  <c r="M450" i="27"/>
  <c r="M451" i="27"/>
  <c r="M452" i="27"/>
  <c r="M453" i="27"/>
  <c r="M454" i="27"/>
  <c r="M455" i="27"/>
  <c r="M456" i="27"/>
  <c r="M457" i="27"/>
  <c r="M458" i="27"/>
  <c r="M459" i="27"/>
  <c r="M460" i="27"/>
  <c r="M461" i="27"/>
  <c r="M462" i="27"/>
  <c r="M463" i="27"/>
  <c r="M464" i="27"/>
  <c r="M465" i="27"/>
  <c r="M466" i="27"/>
  <c r="M467" i="27"/>
  <c r="M468" i="27"/>
  <c r="M469" i="27"/>
  <c r="M470" i="27"/>
  <c r="M471" i="27"/>
  <c r="M472" i="27"/>
  <c r="M473" i="27"/>
  <c r="M474" i="27"/>
  <c r="M475" i="27"/>
  <c r="M476" i="27"/>
  <c r="M477" i="27"/>
  <c r="M478" i="27"/>
  <c r="M479" i="27"/>
  <c r="M480" i="27"/>
  <c r="M481" i="27"/>
  <c r="M482" i="27"/>
  <c r="M483" i="27"/>
  <c r="M484" i="27"/>
  <c r="M485" i="27"/>
  <c r="M486" i="27"/>
  <c r="M487" i="27"/>
  <c r="M488" i="27"/>
  <c r="M489" i="27"/>
  <c r="M490" i="27"/>
  <c r="M491" i="27"/>
  <c r="M492" i="27"/>
  <c r="M493" i="27"/>
  <c r="M494" i="27"/>
  <c r="M495" i="27"/>
  <c r="M496" i="27"/>
  <c r="M497" i="27"/>
  <c r="M498" i="27"/>
  <c r="M499" i="27"/>
  <c r="M500" i="27"/>
  <c r="M501" i="27"/>
  <c r="M502" i="27"/>
  <c r="M503" i="27"/>
  <c r="M504" i="27"/>
  <c r="M505" i="27"/>
  <c r="M506" i="27"/>
  <c r="M507" i="27"/>
  <c r="M508" i="27"/>
  <c r="M509" i="27"/>
  <c r="M510" i="27"/>
  <c r="M511" i="27"/>
  <c r="M512" i="27"/>
  <c r="M513" i="27"/>
  <c r="M514" i="27"/>
  <c r="M515" i="27"/>
  <c r="M516" i="27"/>
  <c r="M517" i="27"/>
  <c r="M518" i="27"/>
  <c r="M519" i="27"/>
  <c r="M520" i="27"/>
  <c r="M521" i="27"/>
  <c r="M522" i="27"/>
  <c r="M523" i="27"/>
  <c r="M524" i="27"/>
  <c r="M525" i="27"/>
  <c r="M526" i="27"/>
  <c r="M527" i="27"/>
  <c r="M528" i="27"/>
  <c r="M529" i="27"/>
  <c r="M530" i="27"/>
  <c r="M531" i="27"/>
  <c r="M532" i="27"/>
  <c r="M533" i="27"/>
  <c r="M534" i="27"/>
  <c r="M535" i="27"/>
  <c r="M536" i="27"/>
  <c r="M537" i="27"/>
  <c r="M538" i="27"/>
  <c r="M539" i="27"/>
  <c r="M540" i="27"/>
  <c r="M541" i="27"/>
  <c r="M542" i="27"/>
  <c r="M543" i="27"/>
  <c r="M544" i="27"/>
  <c r="M545" i="27"/>
  <c r="M546" i="27"/>
  <c r="M547" i="27"/>
  <c r="M548" i="27"/>
  <c r="M549" i="27"/>
  <c r="M550" i="27"/>
  <c r="M551" i="27"/>
  <c r="M552" i="27"/>
  <c r="M553" i="27"/>
  <c r="M554" i="27"/>
  <c r="M555" i="27"/>
  <c r="M556" i="27"/>
  <c r="M557" i="27"/>
  <c r="M558" i="27"/>
  <c r="M559" i="27"/>
  <c r="M560" i="27"/>
  <c r="M561" i="27"/>
  <c r="M562" i="27"/>
  <c r="M563" i="27"/>
  <c r="M564" i="27"/>
  <c r="M565" i="27"/>
  <c r="M566" i="27"/>
  <c r="M567" i="27"/>
  <c r="M568" i="27"/>
  <c r="M569" i="27"/>
  <c r="M570" i="27"/>
  <c r="M571" i="27"/>
  <c r="M572" i="27"/>
  <c r="M573" i="27"/>
  <c r="M574" i="27"/>
  <c r="M575" i="27"/>
  <c r="M576" i="27"/>
  <c r="M577" i="27"/>
  <c r="M578" i="27"/>
  <c r="M579" i="27"/>
  <c r="M580" i="27"/>
  <c r="M581" i="27"/>
  <c r="M582" i="27"/>
  <c r="M583" i="27"/>
  <c r="M584" i="27"/>
  <c r="M585" i="27"/>
  <c r="M586" i="27"/>
  <c r="M587" i="27"/>
  <c r="M588" i="27"/>
  <c r="M589" i="27"/>
  <c r="M590" i="27"/>
  <c r="M591" i="27"/>
  <c r="M592" i="27"/>
  <c r="M593" i="27"/>
  <c r="M594" i="27"/>
  <c r="M595" i="27"/>
  <c r="M596" i="27"/>
  <c r="M597" i="27"/>
  <c r="M598" i="27"/>
  <c r="M599" i="27"/>
  <c r="M600" i="27"/>
  <c r="M601" i="27"/>
  <c r="M602" i="27"/>
  <c r="M603" i="27"/>
  <c r="M604" i="27"/>
  <c r="M605" i="27"/>
  <c r="M606" i="27"/>
  <c r="M607" i="27"/>
  <c r="M608" i="27"/>
  <c r="M609" i="27"/>
  <c r="M610" i="27"/>
  <c r="M611" i="27"/>
  <c r="M612" i="27"/>
  <c r="M613" i="27"/>
  <c r="M614" i="27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M628" i="27"/>
  <c r="M629" i="27"/>
  <c r="M630" i="27"/>
  <c r="M631" i="27"/>
  <c r="M632" i="27"/>
  <c r="M633" i="27"/>
  <c r="M634" i="27"/>
  <c r="M635" i="27"/>
  <c r="M636" i="27"/>
  <c r="M637" i="27"/>
  <c r="M638" i="27"/>
  <c r="M639" i="27"/>
  <c r="M640" i="27"/>
  <c r="M641" i="27"/>
  <c r="M642" i="27"/>
  <c r="M643" i="27"/>
  <c r="M644" i="27"/>
  <c r="M645" i="27"/>
  <c r="M646" i="27"/>
  <c r="M647" i="27"/>
  <c r="M648" i="27"/>
  <c r="M649" i="27"/>
  <c r="M650" i="27"/>
  <c r="M651" i="27"/>
  <c r="M652" i="27"/>
  <c r="M653" i="27"/>
  <c r="M654" i="27"/>
  <c r="M655" i="27"/>
  <c r="M656" i="27"/>
  <c r="M657" i="27"/>
  <c r="M658" i="27"/>
  <c r="M659" i="27"/>
  <c r="M660" i="27"/>
  <c r="M661" i="27"/>
  <c r="M662" i="27"/>
  <c r="M663" i="27"/>
  <c r="M664" i="27"/>
  <c r="M665" i="27"/>
  <c r="M666" i="27"/>
  <c r="M667" i="27"/>
  <c r="M668" i="27"/>
  <c r="M669" i="27"/>
  <c r="M670" i="27"/>
  <c r="M671" i="27"/>
  <c r="M672" i="27"/>
  <c r="M673" i="27"/>
  <c r="M674" i="27"/>
  <c r="M675" i="27"/>
  <c r="M676" i="27"/>
  <c r="M677" i="27"/>
  <c r="M678" i="27"/>
  <c r="M679" i="27"/>
  <c r="M680" i="27"/>
  <c r="M681" i="27"/>
  <c r="M682" i="27"/>
  <c r="M683" i="27"/>
  <c r="M684" i="27"/>
  <c r="M685" i="27"/>
  <c r="M686" i="27"/>
  <c r="M687" i="27"/>
  <c r="M688" i="27"/>
  <c r="M689" i="27"/>
  <c r="M690" i="27"/>
  <c r="M691" i="27"/>
  <c r="M692" i="27"/>
  <c r="M693" i="27"/>
  <c r="M694" i="27"/>
  <c r="M695" i="27"/>
  <c r="M696" i="27"/>
  <c r="M697" i="27"/>
  <c r="M698" i="27"/>
  <c r="M699" i="27"/>
  <c r="M700" i="27"/>
  <c r="M701" i="27"/>
  <c r="M702" i="27"/>
  <c r="M703" i="27"/>
  <c r="M704" i="27"/>
  <c r="M705" i="27"/>
  <c r="M706" i="27"/>
  <c r="M707" i="27"/>
  <c r="M708" i="27"/>
  <c r="M709" i="27"/>
  <c r="M710" i="27"/>
  <c r="M711" i="27"/>
  <c r="M712" i="27"/>
  <c r="M713" i="27"/>
  <c r="M714" i="27"/>
  <c r="M715" i="27"/>
  <c r="M716" i="27"/>
  <c r="M717" i="27"/>
  <c r="M718" i="27"/>
  <c r="M719" i="27"/>
  <c r="M720" i="27"/>
  <c r="M721" i="27"/>
  <c r="M722" i="27"/>
  <c r="M723" i="27"/>
  <c r="M724" i="27"/>
  <c r="M725" i="27"/>
  <c r="M726" i="27"/>
  <c r="M727" i="27"/>
  <c r="M728" i="27"/>
  <c r="M729" i="27"/>
  <c r="M730" i="27"/>
  <c r="M731" i="27"/>
  <c r="M732" i="27"/>
  <c r="M733" i="27"/>
  <c r="M734" i="27"/>
  <c r="M735" i="27"/>
  <c r="M736" i="27"/>
  <c r="M737" i="27"/>
  <c r="M738" i="27"/>
  <c r="M739" i="27"/>
  <c r="M740" i="27"/>
  <c r="M741" i="27"/>
  <c r="M742" i="27"/>
  <c r="M743" i="27"/>
  <c r="M744" i="27"/>
  <c r="M745" i="27"/>
  <c r="M746" i="27"/>
  <c r="M747" i="27"/>
  <c r="M748" i="27"/>
  <c r="M749" i="27"/>
  <c r="M750" i="27"/>
  <c r="M751" i="27"/>
  <c r="M752" i="27"/>
  <c r="M753" i="27"/>
  <c r="M754" i="27"/>
  <c r="M755" i="27"/>
  <c r="M756" i="27"/>
  <c r="M757" i="27"/>
  <c r="M758" i="27"/>
  <c r="M759" i="27"/>
  <c r="M760" i="27"/>
  <c r="M761" i="27"/>
  <c r="M762" i="27"/>
  <c r="M763" i="27"/>
  <c r="M764" i="27"/>
  <c r="M765" i="27"/>
  <c r="M766" i="27"/>
  <c r="M767" i="27"/>
  <c r="M768" i="27"/>
  <c r="M769" i="27"/>
  <c r="M770" i="27"/>
  <c r="M771" i="27"/>
  <c r="M772" i="27"/>
  <c r="M773" i="27"/>
  <c r="M774" i="27"/>
  <c r="M775" i="27"/>
  <c r="M776" i="27"/>
  <c r="M777" i="27"/>
  <c r="M778" i="27"/>
  <c r="M779" i="27"/>
  <c r="M780" i="27"/>
  <c r="M781" i="27"/>
  <c r="M782" i="27"/>
  <c r="M783" i="27"/>
  <c r="M784" i="27"/>
  <c r="M785" i="27"/>
  <c r="M786" i="27"/>
  <c r="M787" i="27"/>
  <c r="M788" i="27"/>
  <c r="M789" i="27"/>
  <c r="M790" i="27"/>
  <c r="M791" i="27"/>
  <c r="M792" i="27"/>
  <c r="M793" i="27"/>
  <c r="M794" i="27"/>
  <c r="M795" i="27"/>
  <c r="M796" i="27"/>
  <c r="M797" i="27"/>
  <c r="M798" i="27"/>
  <c r="M799" i="27"/>
  <c r="M800" i="27"/>
  <c r="M801" i="27"/>
  <c r="M802" i="27"/>
  <c r="M803" i="27"/>
  <c r="M804" i="27"/>
  <c r="M805" i="27"/>
  <c r="M806" i="27"/>
  <c r="M807" i="27"/>
  <c r="M808" i="27"/>
  <c r="M809" i="27"/>
  <c r="M810" i="27"/>
  <c r="M811" i="27"/>
  <c r="M812" i="27"/>
  <c r="M813" i="27"/>
  <c r="M814" i="27"/>
  <c r="M815" i="27"/>
  <c r="M816" i="27"/>
  <c r="M817" i="27"/>
  <c r="M818" i="27"/>
  <c r="M819" i="27"/>
  <c r="M820" i="27"/>
  <c r="M821" i="27"/>
  <c r="M822" i="27"/>
  <c r="M823" i="27"/>
  <c r="M824" i="27"/>
  <c r="M825" i="27"/>
  <c r="M826" i="27"/>
  <c r="M827" i="27"/>
  <c r="M828" i="27"/>
  <c r="M829" i="27"/>
  <c r="M830" i="27"/>
  <c r="M831" i="27"/>
  <c r="M832" i="27"/>
  <c r="M833" i="27"/>
  <c r="M834" i="27"/>
  <c r="M835" i="27"/>
  <c r="M836" i="27"/>
  <c r="M837" i="27"/>
  <c r="M838" i="27"/>
  <c r="M839" i="27"/>
  <c r="M840" i="27"/>
  <c r="M841" i="27"/>
  <c r="M842" i="27"/>
  <c r="M843" i="27"/>
  <c r="M844" i="27"/>
  <c r="M845" i="27"/>
  <c r="M846" i="27"/>
  <c r="M847" i="27"/>
  <c r="M848" i="27"/>
  <c r="M849" i="27"/>
  <c r="M850" i="27"/>
  <c r="M851" i="27"/>
  <c r="M852" i="27"/>
  <c r="M853" i="27"/>
  <c r="M854" i="27"/>
  <c r="M855" i="27"/>
  <c r="M856" i="27"/>
  <c r="M857" i="27"/>
  <c r="M858" i="27"/>
  <c r="M859" i="27"/>
  <c r="M860" i="27"/>
  <c r="M861" i="27"/>
  <c r="M862" i="27"/>
  <c r="M863" i="27"/>
  <c r="M864" i="27"/>
  <c r="M865" i="27"/>
  <c r="M866" i="27"/>
  <c r="M867" i="27"/>
  <c r="M868" i="27"/>
  <c r="M869" i="27"/>
  <c r="M870" i="27"/>
  <c r="M871" i="27"/>
  <c r="M872" i="27"/>
  <c r="M873" i="27"/>
  <c r="M874" i="27"/>
  <c r="M875" i="27"/>
  <c r="M876" i="27"/>
  <c r="M877" i="27"/>
  <c r="M878" i="27"/>
  <c r="M879" i="27"/>
  <c r="M880" i="27"/>
  <c r="M881" i="27"/>
  <c r="M882" i="27"/>
  <c r="M883" i="27"/>
  <c r="M884" i="27"/>
  <c r="M885" i="27"/>
  <c r="M886" i="27"/>
  <c r="M887" i="27"/>
  <c r="M888" i="27"/>
  <c r="M889" i="27"/>
  <c r="M890" i="27"/>
  <c r="M891" i="27"/>
  <c r="M892" i="27"/>
  <c r="M893" i="27"/>
  <c r="M894" i="27"/>
  <c r="M895" i="27"/>
  <c r="M896" i="27"/>
  <c r="M897" i="27"/>
  <c r="M898" i="27"/>
  <c r="M899" i="27"/>
  <c r="M900" i="27"/>
  <c r="M901" i="27"/>
  <c r="M902" i="27"/>
  <c r="M903" i="27"/>
  <c r="M904" i="27"/>
  <c r="M905" i="27"/>
  <c r="M906" i="27"/>
  <c r="M907" i="27"/>
  <c r="M908" i="27"/>
  <c r="M909" i="27"/>
  <c r="M910" i="27"/>
  <c r="M911" i="27"/>
  <c r="M912" i="27"/>
  <c r="M913" i="27"/>
  <c r="M914" i="27"/>
  <c r="M915" i="27"/>
  <c r="M916" i="27"/>
  <c r="M917" i="27"/>
  <c r="M918" i="27"/>
  <c r="M919" i="27"/>
  <c r="M920" i="27"/>
  <c r="M921" i="27"/>
  <c r="M922" i="27"/>
  <c r="M923" i="27"/>
  <c r="M924" i="27"/>
  <c r="M925" i="27"/>
  <c r="M926" i="27"/>
  <c r="M927" i="27"/>
  <c r="M928" i="27"/>
  <c r="M929" i="27"/>
  <c r="M930" i="27"/>
  <c r="M931" i="27"/>
  <c r="M932" i="27"/>
  <c r="M933" i="27"/>
  <c r="M934" i="27"/>
  <c r="M935" i="27"/>
  <c r="M936" i="27"/>
  <c r="M937" i="27"/>
  <c r="M938" i="27"/>
  <c r="M939" i="27"/>
  <c r="M940" i="27"/>
  <c r="M941" i="27"/>
  <c r="M942" i="27"/>
  <c r="M943" i="27"/>
  <c r="M944" i="27"/>
  <c r="M945" i="27"/>
  <c r="M946" i="27"/>
  <c r="M947" i="27"/>
  <c r="M948" i="27"/>
  <c r="M949" i="27"/>
  <c r="M950" i="27"/>
  <c r="M951" i="27"/>
  <c r="M952" i="27"/>
  <c r="M953" i="27"/>
  <c r="M954" i="27"/>
  <c r="M955" i="27"/>
  <c r="M956" i="27"/>
  <c r="M957" i="27"/>
  <c r="M958" i="27"/>
  <c r="M959" i="27"/>
  <c r="M960" i="27"/>
  <c r="M961" i="27"/>
  <c r="M962" i="27"/>
  <c r="M963" i="27"/>
  <c r="M964" i="27"/>
  <c r="M965" i="27"/>
  <c r="M966" i="27"/>
  <c r="M967" i="27"/>
  <c r="M968" i="27"/>
  <c r="M969" i="27"/>
  <c r="M970" i="27"/>
  <c r="M971" i="27"/>
  <c r="M972" i="27"/>
  <c r="M973" i="27"/>
  <c r="M974" i="27"/>
  <c r="M975" i="27"/>
  <c r="M976" i="27"/>
  <c r="M977" i="27"/>
  <c r="M978" i="27"/>
  <c r="M979" i="27"/>
  <c r="M980" i="27"/>
  <c r="M981" i="27"/>
  <c r="M982" i="27"/>
  <c r="M983" i="27"/>
  <c r="M984" i="27"/>
  <c r="M985" i="27"/>
  <c r="M986" i="27"/>
  <c r="M987" i="27"/>
  <c r="M988" i="27"/>
  <c r="M989" i="27"/>
  <c r="M990" i="27"/>
  <c r="M991" i="27"/>
  <c r="M992" i="27"/>
  <c r="M993" i="27"/>
  <c r="M994" i="27"/>
  <c r="M995" i="27"/>
  <c r="M996" i="27"/>
  <c r="M997" i="27"/>
  <c r="M998" i="27"/>
  <c r="M999" i="27"/>
  <c r="M1000" i="27"/>
  <c r="M1001" i="27"/>
  <c r="M1002" i="27"/>
  <c r="M1003" i="27"/>
  <c r="M1004" i="27"/>
  <c r="M1005" i="27"/>
  <c r="M1006" i="27"/>
  <c r="M1007" i="27"/>
  <c r="M1008" i="27"/>
  <c r="M1009" i="27"/>
  <c r="M1010" i="27"/>
  <c r="M1011" i="27"/>
  <c r="M1012" i="27"/>
  <c r="M1013" i="27"/>
  <c r="M1014" i="27"/>
  <c r="M1015" i="27"/>
  <c r="M1016" i="27"/>
  <c r="M1017" i="27"/>
  <c r="M1018" i="27"/>
  <c r="M1019" i="27"/>
  <c r="M1020" i="27"/>
  <c r="M1021" i="27"/>
  <c r="M1022" i="27"/>
  <c r="M1023" i="27"/>
  <c r="M1024" i="27"/>
  <c r="M1025" i="27"/>
  <c r="M1026" i="27"/>
  <c r="M1027" i="27"/>
  <c r="M1028" i="27"/>
  <c r="M1029" i="27"/>
  <c r="M1030" i="27"/>
  <c r="M1031" i="27"/>
  <c r="M1032" i="27"/>
  <c r="M1033" i="27"/>
  <c r="M1034" i="27"/>
  <c r="M1035" i="27"/>
  <c r="M1036" i="27"/>
  <c r="M1037" i="27"/>
  <c r="M1038" i="27"/>
  <c r="M1039" i="27"/>
  <c r="M1040" i="27"/>
  <c r="M1041" i="27"/>
  <c r="M1042" i="27"/>
  <c r="M1043" i="27"/>
  <c r="M1044" i="27"/>
  <c r="M1045" i="27"/>
  <c r="M1046" i="27"/>
  <c r="M1047" i="27"/>
  <c r="M1048" i="27"/>
  <c r="M1049" i="27"/>
  <c r="M1050" i="27"/>
  <c r="M1051" i="27"/>
  <c r="M1052" i="27"/>
  <c r="M1053" i="27"/>
  <c r="M1054" i="27"/>
  <c r="M1055" i="27"/>
  <c r="M1056" i="27"/>
  <c r="M1057" i="27"/>
  <c r="M1058" i="27"/>
  <c r="M1059" i="27"/>
  <c r="M1060" i="27"/>
  <c r="M1061" i="27"/>
  <c r="M1062" i="27"/>
  <c r="M1063" i="27"/>
  <c r="M1064" i="27"/>
  <c r="M1065" i="27"/>
  <c r="M1066" i="27"/>
  <c r="M1067" i="27"/>
  <c r="M1068" i="27"/>
  <c r="M1069" i="27"/>
  <c r="M1070" i="27"/>
  <c r="M1071" i="27"/>
  <c r="M1072" i="27"/>
  <c r="M1073" i="27"/>
  <c r="M1074" i="27"/>
  <c r="M1075" i="27"/>
  <c r="M1076" i="27"/>
  <c r="M1077" i="27"/>
  <c r="M1078" i="27"/>
  <c r="M1079" i="27"/>
  <c r="M1080" i="27"/>
  <c r="M1081" i="27"/>
  <c r="M1082" i="27"/>
  <c r="M1083" i="27"/>
  <c r="M1084" i="27"/>
  <c r="M1085" i="27"/>
  <c r="M1086" i="27"/>
  <c r="M1087" i="27"/>
  <c r="M1088" i="27"/>
  <c r="M1089" i="27"/>
  <c r="M1090" i="27"/>
  <c r="M1091" i="27"/>
  <c r="M1092" i="27"/>
  <c r="M1093" i="27"/>
  <c r="M1094" i="27"/>
  <c r="M1095" i="27"/>
  <c r="M1096" i="27"/>
  <c r="M1097" i="27"/>
  <c r="M1098" i="27"/>
  <c r="M1099" i="27"/>
  <c r="M1100" i="27"/>
  <c r="M1101" i="27"/>
  <c r="M1102" i="27"/>
  <c r="M1103" i="27"/>
  <c r="M1104" i="27"/>
  <c r="M1105" i="27"/>
  <c r="M1106" i="27"/>
  <c r="M1107" i="27"/>
  <c r="M1108" i="27"/>
  <c r="M1109" i="27"/>
  <c r="M1110" i="27"/>
  <c r="M1111" i="27"/>
  <c r="M1112" i="27"/>
  <c r="M1113" i="27"/>
  <c r="M1114" i="27"/>
  <c r="M1115" i="27"/>
  <c r="M1116" i="27"/>
  <c r="M1117" i="27"/>
  <c r="M1118" i="27"/>
  <c r="M1119" i="27"/>
  <c r="M1120" i="27"/>
  <c r="M1121" i="27"/>
  <c r="M1122" i="27"/>
  <c r="M1123" i="27"/>
  <c r="M1124" i="27"/>
  <c r="M1125" i="27"/>
  <c r="M1126" i="27"/>
  <c r="M1127" i="27"/>
  <c r="M1128" i="27"/>
  <c r="M1129" i="27"/>
  <c r="M1130" i="27"/>
  <c r="M1131" i="27"/>
  <c r="M1132" i="27"/>
  <c r="M1133" i="27"/>
  <c r="M1134" i="27"/>
  <c r="M1135" i="27"/>
  <c r="M1136" i="27"/>
  <c r="M1137" i="27"/>
  <c r="M1138" i="27"/>
  <c r="M1139" i="27"/>
  <c r="M1140" i="27"/>
  <c r="M1141" i="27"/>
  <c r="M1142" i="27"/>
  <c r="M1143" i="27"/>
  <c r="M1144" i="27"/>
  <c r="M1145" i="27"/>
  <c r="M1146" i="27"/>
  <c r="M1147" i="27"/>
  <c r="M1148" i="27"/>
  <c r="M1149" i="27"/>
  <c r="M1150" i="27"/>
  <c r="M1151" i="27"/>
  <c r="M1152" i="27"/>
  <c r="M1153" i="27"/>
  <c r="M1154" i="27"/>
  <c r="M1155" i="27"/>
  <c r="M1156" i="27"/>
  <c r="M1157" i="27"/>
  <c r="M1158" i="27"/>
  <c r="M1159" i="27"/>
  <c r="M1160" i="27"/>
  <c r="M1161" i="27"/>
  <c r="M1162" i="27"/>
  <c r="M1163" i="27"/>
  <c r="M1164" i="27"/>
  <c r="M1165" i="27"/>
  <c r="M1166" i="27"/>
  <c r="M1167" i="27"/>
  <c r="M1168" i="27"/>
  <c r="M1169" i="27"/>
  <c r="M1170" i="27"/>
  <c r="M1171" i="27"/>
  <c r="M1172" i="27"/>
  <c r="M1173" i="27"/>
  <c r="M1174" i="27"/>
  <c r="M1175" i="27"/>
  <c r="M1176" i="27"/>
  <c r="M1177" i="27"/>
  <c r="M1178" i="27"/>
  <c r="M1179" i="27"/>
  <c r="M1180" i="27"/>
  <c r="M1181" i="27"/>
  <c r="M1182" i="27"/>
  <c r="M1183" i="27"/>
  <c r="M1184" i="27"/>
  <c r="M1185" i="27"/>
  <c r="M1186" i="27"/>
  <c r="M1187" i="27"/>
  <c r="M1188" i="27"/>
  <c r="M1189" i="27"/>
  <c r="M1190" i="27"/>
  <c r="M1191" i="27"/>
  <c r="M1192" i="27"/>
  <c r="M1193" i="27"/>
  <c r="M1194" i="27"/>
  <c r="M1195" i="27"/>
  <c r="M1196" i="27"/>
  <c r="M1197" i="27"/>
  <c r="M1198" i="27"/>
  <c r="M1199" i="27"/>
  <c r="M1200" i="27"/>
  <c r="M1201" i="27"/>
  <c r="M1202" i="27"/>
  <c r="M1203" i="27"/>
  <c r="M1204" i="27"/>
  <c r="M1205" i="27"/>
  <c r="M1206" i="27"/>
  <c r="M1207" i="27"/>
  <c r="M1208" i="27"/>
  <c r="M1209" i="27"/>
  <c r="M1210" i="27"/>
  <c r="M1211" i="27"/>
  <c r="M1212" i="27"/>
  <c r="M1213" i="27"/>
  <c r="M1214" i="27"/>
  <c r="M1215" i="27"/>
  <c r="M1216" i="27"/>
  <c r="M1217" i="27"/>
  <c r="M1218" i="27"/>
  <c r="M1219" i="27"/>
  <c r="M1220" i="27"/>
  <c r="M1221" i="27"/>
  <c r="M1222" i="27"/>
  <c r="M1223" i="27"/>
  <c r="M1224" i="27"/>
  <c r="M1225" i="27"/>
  <c r="M1226" i="27"/>
  <c r="M1227" i="27"/>
  <c r="M1228" i="27"/>
  <c r="M1229" i="27"/>
  <c r="M1230" i="27"/>
  <c r="M1231" i="27"/>
  <c r="M1232" i="27"/>
  <c r="M1233" i="27"/>
  <c r="M1234" i="27"/>
  <c r="M1235" i="27"/>
  <c r="M1236" i="27"/>
  <c r="M1237" i="27"/>
  <c r="M1238" i="27"/>
  <c r="M1239" i="27"/>
  <c r="M1240" i="27"/>
  <c r="M1241" i="27"/>
  <c r="M1242" i="27"/>
  <c r="M1243" i="27"/>
  <c r="M1244" i="27"/>
  <c r="M1245" i="27"/>
  <c r="M1246" i="27"/>
  <c r="M1247" i="27"/>
  <c r="M1248" i="27"/>
  <c r="M1249" i="27"/>
  <c r="M1250" i="27"/>
  <c r="M1251" i="27"/>
  <c r="M1252" i="27"/>
  <c r="M1253" i="27"/>
  <c r="M1254" i="27"/>
  <c r="M1255" i="27"/>
  <c r="M1256" i="27"/>
  <c r="M1257" i="27"/>
  <c r="M1258" i="27"/>
  <c r="M1259" i="27"/>
  <c r="M1260" i="27"/>
  <c r="M1261" i="27"/>
  <c r="M1262" i="27"/>
  <c r="M1263" i="27"/>
  <c r="M1264" i="27"/>
  <c r="M1265" i="27"/>
  <c r="M1266" i="27"/>
  <c r="M1267" i="27"/>
  <c r="M1268" i="27"/>
  <c r="M1269" i="27"/>
  <c r="M1270" i="27"/>
  <c r="M1271" i="27"/>
  <c r="M1272" i="27"/>
  <c r="M1273" i="27"/>
  <c r="M1274" i="27"/>
  <c r="M1275" i="27"/>
  <c r="M1276" i="27"/>
  <c r="M1277" i="27"/>
  <c r="M1278" i="27"/>
  <c r="M1279" i="27"/>
  <c r="M1280" i="27"/>
  <c r="M1281" i="27"/>
  <c r="M1282" i="27"/>
  <c r="M1283" i="27"/>
  <c r="M1284" i="27"/>
  <c r="M1285" i="27"/>
  <c r="M1286" i="27"/>
  <c r="M1287" i="27"/>
  <c r="M1288" i="27"/>
  <c r="M1289" i="27"/>
  <c r="M1290" i="27"/>
  <c r="M1291" i="27"/>
  <c r="M1292" i="27"/>
  <c r="M1293" i="27"/>
  <c r="M1294" i="27"/>
  <c r="M1295" i="27"/>
  <c r="M1296" i="27"/>
  <c r="M1297" i="27"/>
  <c r="M1298" i="27"/>
  <c r="M1299" i="27"/>
  <c r="M1300" i="27"/>
  <c r="M1301" i="27"/>
  <c r="M1302" i="27"/>
  <c r="M1303" i="27"/>
  <c r="M1304" i="27"/>
  <c r="M1305" i="27"/>
  <c r="M1306" i="27"/>
  <c r="M1307" i="27"/>
  <c r="M1308" i="27"/>
  <c r="M1309" i="27"/>
  <c r="M1310" i="27"/>
  <c r="M1311" i="27"/>
  <c r="M1312" i="27"/>
  <c r="M1313" i="27"/>
  <c r="M1314" i="27"/>
  <c r="M1315" i="27"/>
  <c r="M1316" i="27"/>
  <c r="M1317" i="27"/>
  <c r="M1318" i="27"/>
  <c r="M1319" i="27"/>
  <c r="M1320" i="27"/>
  <c r="M1321" i="27"/>
  <c r="M1322" i="27"/>
  <c r="M1323" i="27"/>
  <c r="M1324" i="27"/>
  <c r="M1325" i="27"/>
  <c r="M1326" i="27"/>
  <c r="M1327" i="27"/>
  <c r="M1328" i="27"/>
  <c r="M1329" i="27"/>
  <c r="M1330" i="27"/>
  <c r="M1331" i="27"/>
  <c r="M1332" i="27"/>
  <c r="M1333" i="27"/>
  <c r="M1334" i="27"/>
  <c r="M1335" i="27"/>
  <c r="M1336" i="27"/>
  <c r="M1337" i="27"/>
  <c r="M1338" i="27"/>
  <c r="M1339" i="27"/>
  <c r="M1340" i="27"/>
  <c r="M1341" i="27"/>
  <c r="M1342" i="27"/>
  <c r="M1343" i="27"/>
  <c r="M1344" i="27"/>
  <c r="M1345" i="27"/>
  <c r="M1346" i="27"/>
  <c r="M1347" i="27"/>
  <c r="M1348" i="27"/>
  <c r="M1349" i="27"/>
  <c r="M1350" i="27"/>
  <c r="M1351" i="27"/>
  <c r="M1352" i="27"/>
  <c r="M1353" i="27"/>
  <c r="M1354" i="27"/>
  <c r="M1355" i="27"/>
  <c r="M1356" i="27"/>
  <c r="M1357" i="27"/>
  <c r="M1358" i="27"/>
  <c r="M1359" i="27"/>
  <c r="M1360" i="27"/>
  <c r="M1361" i="27"/>
  <c r="M1362" i="27"/>
  <c r="M1363" i="27"/>
  <c r="M1364" i="27"/>
  <c r="M1365" i="27"/>
  <c r="M1366" i="27"/>
  <c r="M1367" i="27"/>
  <c r="M1368" i="27"/>
  <c r="M1369" i="27"/>
  <c r="M1370" i="27"/>
  <c r="M1371" i="27"/>
  <c r="M1372" i="27"/>
  <c r="M1373" i="27"/>
  <c r="M1374" i="27"/>
  <c r="M1375" i="27"/>
  <c r="M1376" i="27"/>
  <c r="M1377" i="27"/>
  <c r="M1378" i="27"/>
  <c r="M1379" i="27"/>
  <c r="M1380" i="27"/>
  <c r="M1381" i="27"/>
  <c r="M1382" i="27"/>
  <c r="M1383" i="27"/>
  <c r="M1384" i="27"/>
  <c r="M1385" i="27"/>
  <c r="M1386" i="27"/>
  <c r="M1387" i="27"/>
  <c r="M1388" i="27"/>
  <c r="M1389" i="27"/>
  <c r="M1390" i="27"/>
  <c r="M1391" i="27"/>
  <c r="M1392" i="27"/>
  <c r="M1393" i="27"/>
  <c r="M1394" i="27"/>
  <c r="M1395" i="27"/>
  <c r="M1396" i="27"/>
  <c r="M1397" i="27"/>
  <c r="M1398" i="27"/>
  <c r="M1399" i="27"/>
  <c r="M1400" i="27"/>
  <c r="M1401" i="27"/>
  <c r="M1402" i="27"/>
  <c r="M1403" i="27"/>
  <c r="M1404" i="27"/>
  <c r="M1405" i="27"/>
  <c r="M1406" i="27"/>
  <c r="M1407" i="27"/>
  <c r="M1408" i="27"/>
  <c r="M1409" i="27"/>
  <c r="M1410" i="27"/>
  <c r="M1411" i="27"/>
  <c r="M1412" i="27"/>
  <c r="M1413" i="27"/>
  <c r="M1414" i="27"/>
  <c r="M1415" i="27"/>
  <c r="M1416" i="27"/>
  <c r="M1417" i="27"/>
  <c r="M1418" i="27"/>
  <c r="M1419" i="27"/>
  <c r="M1420" i="27"/>
  <c r="M1421" i="27"/>
  <c r="M1422" i="27"/>
  <c r="M1423" i="27"/>
  <c r="M1424" i="27"/>
  <c r="M1425" i="27"/>
  <c r="M1426" i="27"/>
  <c r="M1427" i="27"/>
  <c r="M1428" i="27"/>
  <c r="M1429" i="27"/>
  <c r="M1430" i="27"/>
  <c r="M1431" i="27"/>
  <c r="M1432" i="27"/>
  <c r="M1433" i="27"/>
  <c r="M1434" i="27"/>
  <c r="M1435" i="27"/>
  <c r="M1436" i="27"/>
  <c r="M1437" i="27"/>
  <c r="M1438" i="27"/>
  <c r="M1439" i="27"/>
  <c r="M1440" i="27"/>
  <c r="M1441" i="27"/>
  <c r="M1442" i="27"/>
  <c r="M1443" i="27"/>
  <c r="M1444" i="27"/>
  <c r="M1445" i="27"/>
  <c r="M1446" i="27"/>
  <c r="M1447" i="27"/>
  <c r="M1448" i="27"/>
  <c r="M1449" i="27"/>
  <c r="M1450" i="27"/>
  <c r="M1451" i="27"/>
  <c r="M1452" i="27"/>
  <c r="M1453" i="27"/>
  <c r="M1454" i="27"/>
  <c r="M1455" i="27"/>
  <c r="M1456" i="27"/>
  <c r="M1457" i="27"/>
  <c r="M1458" i="27"/>
  <c r="M1459" i="27"/>
  <c r="M1460" i="27"/>
  <c r="M1461" i="27"/>
  <c r="M1462" i="27"/>
  <c r="M1463" i="27"/>
  <c r="M1464" i="27"/>
  <c r="M1465" i="27"/>
  <c r="M1466" i="27"/>
  <c r="M1467" i="27"/>
  <c r="M1468" i="27"/>
  <c r="M1469" i="27"/>
  <c r="M1470" i="27"/>
  <c r="M1471" i="27"/>
  <c r="M1472" i="27"/>
  <c r="M1473" i="27"/>
  <c r="M1474" i="27"/>
  <c r="M1475" i="27"/>
  <c r="M1476" i="27"/>
  <c r="M1477" i="27"/>
  <c r="M1478" i="27"/>
  <c r="M1479" i="27"/>
  <c r="M1480" i="27"/>
  <c r="M1481" i="27"/>
  <c r="M1482" i="27"/>
  <c r="M1483" i="27"/>
  <c r="M1484" i="27"/>
  <c r="M1485" i="27"/>
  <c r="M1486" i="27"/>
  <c r="M1487" i="27"/>
  <c r="M1488" i="27"/>
  <c r="M1489" i="27"/>
  <c r="M1490" i="27"/>
  <c r="M1491" i="27"/>
  <c r="M1492" i="27"/>
  <c r="M1493" i="27"/>
  <c r="M1494" i="27"/>
  <c r="M1495" i="27"/>
  <c r="M1496" i="27"/>
  <c r="M1497" i="27"/>
  <c r="M1498" i="27"/>
  <c r="M1499" i="27"/>
  <c r="M1500" i="27"/>
  <c r="M1501" i="27"/>
  <c r="M1502" i="27"/>
  <c r="M1503" i="27"/>
  <c r="M1504" i="27"/>
  <c r="M1505" i="27"/>
  <c r="M1506" i="27"/>
  <c r="M1507" i="27"/>
  <c r="M1508" i="27"/>
  <c r="M1509" i="27"/>
  <c r="M1510" i="27"/>
  <c r="M1511" i="27"/>
  <c r="M1512" i="27"/>
  <c r="M1513" i="27"/>
  <c r="M1514" i="27"/>
  <c r="M1515" i="27"/>
  <c r="M1516" i="27"/>
  <c r="M1517" i="27"/>
  <c r="M1518" i="27"/>
  <c r="M1519" i="27"/>
  <c r="M1520" i="27"/>
  <c r="M1521" i="27"/>
  <c r="M1522" i="27"/>
  <c r="M1523" i="27"/>
  <c r="M1524" i="27"/>
  <c r="M1525" i="27"/>
  <c r="M1526" i="27"/>
  <c r="M1527" i="27"/>
  <c r="M1528" i="27"/>
  <c r="M1529" i="27"/>
  <c r="M1530" i="27"/>
  <c r="M1531" i="27"/>
  <c r="M1532" i="27"/>
  <c r="M1533" i="27"/>
  <c r="M1534" i="27"/>
  <c r="M1535" i="27"/>
  <c r="M1536" i="27"/>
  <c r="M1537" i="27"/>
  <c r="M1538" i="27"/>
  <c r="M1539" i="27"/>
  <c r="M1540" i="27"/>
  <c r="M1541" i="27"/>
  <c r="M1542" i="27"/>
  <c r="M1543" i="27"/>
  <c r="M1544" i="27"/>
  <c r="M1545" i="27"/>
  <c r="M1546" i="27"/>
  <c r="M1547" i="27"/>
  <c r="M1548" i="27"/>
  <c r="M1549" i="27"/>
  <c r="M1550" i="27"/>
  <c r="M1551" i="27"/>
  <c r="M1552" i="27"/>
  <c r="M1553" i="27"/>
  <c r="M1554" i="27"/>
  <c r="M1555" i="27"/>
  <c r="M1556" i="27"/>
  <c r="M1557" i="27"/>
  <c r="M1558" i="27"/>
  <c r="M1559" i="27"/>
  <c r="M1560" i="27"/>
  <c r="M1561" i="27"/>
  <c r="M1562" i="27"/>
  <c r="M1563" i="27"/>
  <c r="M1564" i="27"/>
  <c r="M1565" i="27"/>
  <c r="M1566" i="27"/>
  <c r="M1567" i="27"/>
  <c r="M1568" i="27"/>
  <c r="M1569" i="27"/>
  <c r="M1570" i="27"/>
  <c r="M1571" i="27"/>
  <c r="M1572" i="27"/>
  <c r="M1573" i="27"/>
  <c r="M1574" i="27"/>
  <c r="M1575" i="27"/>
  <c r="M1576" i="27"/>
  <c r="M1577" i="27"/>
  <c r="M1578" i="27"/>
  <c r="M1579" i="27"/>
  <c r="M1580" i="27"/>
  <c r="M1581" i="27"/>
  <c r="M1582" i="27"/>
  <c r="M1583" i="27"/>
  <c r="M1584" i="27"/>
  <c r="M1585" i="27"/>
  <c r="M1586" i="27"/>
  <c r="M1587" i="27"/>
  <c r="M1588" i="27"/>
  <c r="M1589" i="27"/>
  <c r="M1590" i="27"/>
  <c r="M1591" i="27"/>
  <c r="M1592" i="27"/>
  <c r="M1593" i="27"/>
  <c r="M1594" i="27"/>
  <c r="M1595" i="27"/>
  <c r="M1596" i="27"/>
  <c r="M1597" i="27"/>
  <c r="M1598" i="27"/>
  <c r="M1599" i="27"/>
  <c r="M1600" i="27"/>
  <c r="M1601" i="27"/>
  <c r="M1602" i="27"/>
  <c r="M1603" i="27"/>
  <c r="M1604" i="27"/>
  <c r="M1605" i="27"/>
  <c r="M1606" i="27"/>
  <c r="M1607" i="27"/>
  <c r="M1608" i="27"/>
  <c r="M1609" i="27"/>
  <c r="M1610" i="27"/>
  <c r="M1611" i="27"/>
  <c r="M1612" i="27"/>
  <c r="M1613" i="27"/>
  <c r="M1614" i="27"/>
  <c r="M1615" i="27"/>
  <c r="M1616" i="27"/>
  <c r="M1617" i="27"/>
  <c r="M1618" i="27"/>
  <c r="M1619" i="27"/>
  <c r="M1620" i="27"/>
  <c r="M1621" i="27"/>
  <c r="M1622" i="27"/>
  <c r="M1623" i="27"/>
  <c r="M1624" i="27"/>
  <c r="M1625" i="27"/>
  <c r="M1626" i="27"/>
  <c r="M1627" i="27"/>
  <c r="M1628" i="27"/>
  <c r="M1629" i="27"/>
  <c r="M1630" i="27"/>
  <c r="M1631" i="27"/>
  <c r="M1632" i="27"/>
  <c r="M1633" i="27"/>
  <c r="M1634" i="27"/>
  <c r="M1635" i="27"/>
  <c r="M1636" i="27"/>
  <c r="M1637" i="27"/>
  <c r="M1638" i="27"/>
  <c r="M1639" i="27"/>
  <c r="M1640" i="27"/>
  <c r="M1641" i="27"/>
  <c r="M1642" i="27"/>
  <c r="M1643" i="27"/>
  <c r="M1644" i="27"/>
  <c r="M1645" i="27"/>
  <c r="M1646" i="27"/>
  <c r="M1647" i="27"/>
  <c r="M1648" i="27"/>
  <c r="M1649" i="27"/>
  <c r="M1650" i="27"/>
  <c r="M1651" i="27"/>
  <c r="M1652" i="27"/>
  <c r="M1653" i="27"/>
  <c r="M1654" i="27"/>
  <c r="M1655" i="27"/>
  <c r="M1656" i="27"/>
  <c r="M1657" i="27"/>
  <c r="M1658" i="27"/>
  <c r="M1659" i="27"/>
  <c r="M1660" i="27"/>
  <c r="M1661" i="27"/>
  <c r="M1662" i="27"/>
  <c r="M1663" i="27"/>
  <c r="M1664" i="27"/>
  <c r="M1665" i="27"/>
  <c r="M1666" i="27"/>
  <c r="M1667" i="27"/>
  <c r="M1668" i="27"/>
  <c r="M1669" i="27"/>
  <c r="M1670" i="27"/>
  <c r="M1671" i="27"/>
  <c r="M1672" i="27"/>
  <c r="M1673" i="27"/>
  <c r="M1674" i="27"/>
  <c r="M1675" i="27"/>
  <c r="M1676" i="27"/>
  <c r="M1677" i="27"/>
  <c r="M1678" i="27"/>
  <c r="M1679" i="27"/>
  <c r="M1680" i="27"/>
  <c r="M1681" i="27"/>
  <c r="M1682" i="27"/>
  <c r="M1683" i="27"/>
  <c r="M1684" i="27"/>
  <c r="M1685" i="27"/>
  <c r="M1686" i="27"/>
  <c r="M1687" i="27"/>
  <c r="M1688" i="27"/>
  <c r="M1689" i="27"/>
  <c r="M1690" i="27"/>
  <c r="M1691" i="27"/>
  <c r="M1692" i="27"/>
  <c r="M1693" i="27"/>
  <c r="M1694" i="27"/>
  <c r="M1695" i="27"/>
  <c r="M1696" i="27"/>
  <c r="M1697" i="27"/>
  <c r="M1698" i="27"/>
  <c r="M1699" i="27"/>
  <c r="M1700" i="27"/>
  <c r="M1701" i="27"/>
  <c r="M1702" i="27"/>
  <c r="M1703" i="27"/>
  <c r="M1704" i="27"/>
  <c r="M1705" i="27"/>
  <c r="M1706" i="27"/>
  <c r="M1707" i="27"/>
  <c r="M1708" i="27"/>
  <c r="M1709" i="27"/>
  <c r="M1710" i="27"/>
  <c r="M1711" i="27"/>
  <c r="M1712" i="27"/>
  <c r="M1713" i="27"/>
  <c r="M1714" i="27"/>
  <c r="M1715" i="27"/>
  <c r="M1716" i="27"/>
  <c r="M1717" i="27"/>
  <c r="M1718" i="27"/>
  <c r="M1719" i="27"/>
  <c r="M1720" i="27"/>
  <c r="M1721" i="27"/>
  <c r="M1722" i="27"/>
  <c r="M1723" i="27"/>
  <c r="M1724" i="27"/>
  <c r="M1725" i="27"/>
  <c r="M1726" i="27"/>
  <c r="M1727" i="27"/>
  <c r="M1728" i="27"/>
  <c r="M1729" i="27"/>
  <c r="M1730" i="27"/>
  <c r="M1731" i="27"/>
  <c r="M1732" i="27"/>
  <c r="M1733" i="27"/>
  <c r="M1734" i="27"/>
  <c r="M1735" i="27"/>
  <c r="M1736" i="27"/>
  <c r="M1737" i="27"/>
  <c r="M1738" i="27"/>
  <c r="M1739" i="27"/>
  <c r="M1740" i="27"/>
  <c r="M1741" i="27"/>
  <c r="M1742" i="27"/>
  <c r="M1743" i="27"/>
  <c r="M1744" i="27"/>
  <c r="M1745" i="27"/>
  <c r="M1746" i="27"/>
  <c r="M1747" i="27"/>
  <c r="M1748" i="27"/>
  <c r="M1749" i="27"/>
  <c r="M1750" i="27"/>
  <c r="M1751" i="27"/>
  <c r="M1752" i="27"/>
  <c r="M1753" i="27"/>
  <c r="M1754" i="27"/>
  <c r="M1755" i="27"/>
  <c r="M1756" i="27"/>
  <c r="M1757" i="27"/>
  <c r="M1758" i="27"/>
  <c r="M1759" i="27"/>
  <c r="M1760" i="27"/>
  <c r="M1761" i="27"/>
  <c r="M1762" i="27"/>
  <c r="M1763" i="27"/>
  <c r="M1764" i="27"/>
  <c r="M1765" i="27"/>
  <c r="M1766" i="27"/>
  <c r="M1767" i="27"/>
  <c r="M1768" i="27"/>
  <c r="M1769" i="27"/>
  <c r="M1770" i="27"/>
  <c r="M1771" i="27"/>
  <c r="M1772" i="27"/>
  <c r="M1773" i="27"/>
  <c r="M1774" i="27"/>
  <c r="M1775" i="27"/>
  <c r="M1776" i="27"/>
  <c r="M1777" i="27"/>
  <c r="M1778" i="27"/>
  <c r="M1779" i="27"/>
  <c r="M1780" i="27"/>
  <c r="M1781" i="27"/>
  <c r="M1782" i="27"/>
  <c r="M1783" i="27"/>
  <c r="M1784" i="27"/>
  <c r="M1785" i="27"/>
  <c r="M1786" i="27"/>
  <c r="M1787" i="27"/>
  <c r="M1788" i="27"/>
  <c r="M1789" i="27"/>
  <c r="M1790" i="27"/>
  <c r="M1791" i="27"/>
  <c r="M1792" i="27"/>
  <c r="M1793" i="27"/>
  <c r="M1794" i="27"/>
  <c r="M1795" i="27"/>
  <c r="M1796" i="27"/>
  <c r="M1797" i="27"/>
  <c r="M1798" i="27"/>
  <c r="M1799" i="27"/>
  <c r="M1800" i="27"/>
  <c r="M1801" i="27"/>
  <c r="M1802" i="27"/>
  <c r="M1803" i="27"/>
  <c r="M1804" i="27"/>
  <c r="M1805" i="27"/>
  <c r="M1806" i="27"/>
  <c r="M1807" i="27"/>
  <c r="M1808" i="27"/>
  <c r="M1809" i="27"/>
  <c r="M1810" i="27"/>
  <c r="M1811" i="27"/>
  <c r="M1812" i="27"/>
  <c r="M1813" i="27"/>
  <c r="M1814" i="27"/>
  <c r="M1815" i="27"/>
  <c r="M1816" i="27"/>
  <c r="M1817" i="27"/>
  <c r="M1818" i="27"/>
  <c r="M1819" i="27"/>
  <c r="M1820" i="27"/>
  <c r="M1821" i="27"/>
  <c r="M1822" i="27"/>
  <c r="M1823" i="27"/>
  <c r="M1824" i="27"/>
  <c r="M1825" i="27"/>
  <c r="M1826" i="27"/>
  <c r="M1827" i="27"/>
  <c r="M1828" i="27"/>
  <c r="M1829" i="27"/>
  <c r="M1830" i="27"/>
  <c r="M1831" i="27"/>
  <c r="M1832" i="27"/>
  <c r="M1833" i="27"/>
  <c r="M1834" i="27"/>
  <c r="M1835" i="27"/>
  <c r="M1836" i="27"/>
  <c r="M1837" i="27"/>
  <c r="M1838" i="27"/>
  <c r="M1839" i="27"/>
  <c r="M1840" i="27"/>
  <c r="M1841" i="27"/>
  <c r="M1842" i="27"/>
  <c r="M1843" i="27"/>
  <c r="M1844" i="27"/>
  <c r="M1845" i="27"/>
  <c r="M1846" i="27"/>
  <c r="M1847" i="27"/>
  <c r="M1848" i="27"/>
  <c r="M1849" i="27"/>
  <c r="M1850" i="27"/>
  <c r="M1851" i="27"/>
  <c r="M1852" i="27"/>
  <c r="M1853" i="27"/>
  <c r="M1854" i="27"/>
  <c r="M1855" i="27"/>
  <c r="M1856" i="27"/>
  <c r="M1857" i="27"/>
  <c r="M1858" i="27"/>
  <c r="M1859" i="27"/>
  <c r="M1860" i="27"/>
  <c r="M1861" i="27"/>
  <c r="M1862" i="27"/>
  <c r="M1863" i="27"/>
  <c r="M1864" i="27"/>
  <c r="M1865" i="27"/>
  <c r="M1866" i="27"/>
  <c r="M1867" i="27"/>
  <c r="M1868" i="27"/>
  <c r="M1869" i="27"/>
  <c r="M1870" i="27"/>
  <c r="M1871" i="27"/>
  <c r="M1872" i="27"/>
  <c r="M1873" i="27"/>
  <c r="M1874" i="27"/>
  <c r="M1875" i="27"/>
  <c r="M1876" i="27"/>
  <c r="M1877" i="27"/>
  <c r="M1878" i="27"/>
  <c r="M1879" i="27"/>
  <c r="M1880" i="27"/>
  <c r="M1881" i="27"/>
  <c r="M1882" i="27"/>
  <c r="M1883" i="27"/>
  <c r="M1884" i="27"/>
  <c r="M1885" i="27"/>
  <c r="M1886" i="27"/>
  <c r="M1887" i="27"/>
  <c r="M1888" i="27"/>
  <c r="M1889" i="27"/>
  <c r="M1890" i="27"/>
  <c r="M1891" i="27"/>
  <c r="M1892" i="27"/>
  <c r="M1893" i="27"/>
  <c r="M1894" i="27"/>
  <c r="M1895" i="27"/>
  <c r="M1896" i="27"/>
  <c r="M1897" i="27"/>
  <c r="M1898" i="27"/>
  <c r="M1899" i="27"/>
  <c r="M1900" i="27"/>
  <c r="M1901" i="27"/>
  <c r="M1902" i="27"/>
  <c r="M1903" i="27"/>
  <c r="M1904" i="27"/>
  <c r="M1905" i="27"/>
  <c r="M1906" i="27"/>
  <c r="M1907" i="27"/>
  <c r="M1908" i="27"/>
  <c r="M1909" i="27"/>
  <c r="M1910" i="27"/>
  <c r="M1911" i="27"/>
  <c r="M1912" i="27"/>
  <c r="M1913" i="27"/>
  <c r="M1914" i="27"/>
  <c r="M1915" i="27"/>
  <c r="M1916" i="27"/>
  <c r="M1917" i="27"/>
  <c r="M1918" i="27"/>
  <c r="M1919" i="27"/>
  <c r="M1920" i="27"/>
  <c r="M1921" i="27"/>
  <c r="M1922" i="27"/>
  <c r="M1923" i="27"/>
  <c r="M1924" i="27"/>
  <c r="M1925" i="27"/>
  <c r="M1926" i="27"/>
  <c r="M1927" i="27"/>
  <c r="M1928" i="27"/>
  <c r="M1929" i="27"/>
  <c r="M1930" i="27"/>
  <c r="M1931" i="27"/>
  <c r="M1932" i="27"/>
  <c r="M1933" i="27"/>
  <c r="M1934" i="27"/>
  <c r="M1935" i="27"/>
  <c r="M1936" i="27"/>
  <c r="M1937" i="27"/>
  <c r="M1938" i="27"/>
  <c r="M1939" i="27"/>
  <c r="M1940" i="27"/>
  <c r="M1941" i="27"/>
  <c r="M1942" i="27"/>
  <c r="M1943" i="27"/>
  <c r="M1944" i="27"/>
  <c r="M1945" i="27"/>
  <c r="M1946" i="27"/>
  <c r="M1947" i="27"/>
  <c r="M1948" i="27"/>
  <c r="M1949" i="27"/>
  <c r="M1950" i="27"/>
  <c r="M1951" i="27"/>
  <c r="M1952" i="27"/>
  <c r="M1953" i="27"/>
  <c r="M1954" i="27"/>
  <c r="M1955" i="27"/>
  <c r="M1956" i="27"/>
  <c r="M1957" i="27"/>
  <c r="M1958" i="27"/>
  <c r="M1959" i="27"/>
  <c r="M1960" i="27"/>
  <c r="M1961" i="27"/>
  <c r="M1962" i="27"/>
  <c r="M1963" i="27"/>
  <c r="M1964" i="27"/>
  <c r="M1965" i="27"/>
  <c r="M1966" i="27"/>
  <c r="M1967" i="27"/>
  <c r="M1968" i="27"/>
  <c r="M1969" i="27"/>
  <c r="M1970" i="27"/>
  <c r="M1971" i="27"/>
  <c r="M1972" i="27"/>
  <c r="M1973" i="27"/>
  <c r="M1974" i="27"/>
  <c r="M1975" i="27"/>
  <c r="M1976" i="27"/>
  <c r="M1977" i="27"/>
  <c r="M1978" i="27"/>
  <c r="M1979" i="27"/>
  <c r="M1980" i="27"/>
  <c r="M1981" i="27"/>
  <c r="M1982" i="27"/>
  <c r="M1983" i="27"/>
  <c r="M1984" i="27"/>
  <c r="M1985" i="27"/>
  <c r="M1986" i="27"/>
  <c r="M1987" i="27"/>
  <c r="M1988" i="27"/>
  <c r="M1989" i="27"/>
  <c r="M1990" i="27"/>
  <c r="M1991" i="27"/>
  <c r="M1992" i="27"/>
  <c r="M1993" i="27"/>
  <c r="M1994" i="27"/>
  <c r="M1995" i="27"/>
  <c r="M1996" i="27"/>
  <c r="M1997" i="27"/>
  <c r="M1998" i="27"/>
  <c r="M1999" i="27"/>
  <c r="M2000" i="27"/>
  <c r="M2001" i="27"/>
  <c r="M2002" i="27"/>
  <c r="M2003" i="27"/>
  <c r="M2004" i="27"/>
  <c r="M2005" i="27"/>
  <c r="M2006" i="27"/>
  <c r="M2007" i="27"/>
  <c r="M2008" i="27"/>
  <c r="M2009" i="27"/>
  <c r="M2010" i="27"/>
  <c r="M2011" i="27"/>
  <c r="M2012" i="27"/>
  <c r="M2013" i="27"/>
  <c r="M2014" i="27"/>
  <c r="M2015" i="27"/>
  <c r="M2016" i="27"/>
  <c r="M2017" i="27"/>
  <c r="M2018" i="27"/>
  <c r="M2019" i="27"/>
  <c r="M2020" i="27"/>
  <c r="M2021" i="27"/>
  <c r="M2022" i="27"/>
  <c r="M2023" i="27"/>
  <c r="M2024" i="27"/>
  <c r="M2025" i="27"/>
  <c r="M2026" i="27"/>
  <c r="M2027" i="27"/>
  <c r="M2028" i="27"/>
  <c r="M2029" i="27"/>
  <c r="M2030" i="27"/>
  <c r="M2031" i="27"/>
  <c r="M2032" i="27"/>
  <c r="M2033" i="27"/>
  <c r="M2034" i="27"/>
  <c r="M2035" i="27"/>
  <c r="M2036" i="27"/>
  <c r="M2037" i="27"/>
  <c r="M2038" i="27"/>
  <c r="M2039" i="27"/>
  <c r="M2040" i="27"/>
  <c r="M2041" i="27"/>
  <c r="M2042" i="27"/>
  <c r="M2043" i="27"/>
  <c r="M2044" i="27"/>
  <c r="M2045" i="27"/>
  <c r="M2046" i="27"/>
  <c r="M2047" i="27"/>
  <c r="M2048" i="27"/>
  <c r="M2049" i="27"/>
  <c r="M2050" i="27"/>
  <c r="M2051" i="27"/>
  <c r="M2052" i="27"/>
  <c r="M2053" i="27"/>
  <c r="M2054" i="27"/>
  <c r="M2055" i="27"/>
  <c r="M2056" i="27"/>
  <c r="M2057" i="27"/>
  <c r="M2058" i="27"/>
  <c r="M2059" i="27"/>
  <c r="M2060" i="27"/>
  <c r="M2061" i="27"/>
  <c r="M2062" i="27"/>
  <c r="M2063" i="27"/>
  <c r="M2064" i="27"/>
  <c r="M2065" i="27"/>
  <c r="M2066" i="27"/>
  <c r="M2067" i="27"/>
  <c r="M2068" i="27"/>
  <c r="M2069" i="27"/>
  <c r="M2070" i="27"/>
  <c r="M2071" i="27"/>
  <c r="M2072" i="27"/>
  <c r="M2073" i="27"/>
  <c r="M2074" i="27"/>
  <c r="M2075" i="27"/>
  <c r="M2076" i="27"/>
  <c r="M2077" i="27"/>
  <c r="M2078" i="27"/>
  <c r="M2079" i="27"/>
  <c r="M2080" i="27"/>
  <c r="M2081" i="27"/>
  <c r="M2082" i="27"/>
  <c r="M2083" i="27"/>
  <c r="M2084" i="27"/>
  <c r="M2085" i="27"/>
  <c r="M2086" i="27"/>
  <c r="M2087" i="27"/>
  <c r="M2088" i="27"/>
  <c r="M2089" i="27"/>
  <c r="M2090" i="27"/>
  <c r="M2091" i="27"/>
  <c r="M2092" i="27"/>
  <c r="M2093" i="27"/>
  <c r="M2094" i="27"/>
  <c r="M2095" i="27"/>
  <c r="M2096" i="27"/>
  <c r="M2097" i="27"/>
  <c r="M2098" i="27"/>
  <c r="M2099" i="27"/>
  <c r="M2100" i="27"/>
  <c r="M2101" i="27"/>
  <c r="M2102" i="27"/>
  <c r="M2103" i="27"/>
  <c r="M2104" i="27"/>
  <c r="M2105" i="27"/>
  <c r="M2106" i="27"/>
  <c r="M2107" i="27"/>
  <c r="M2108" i="27"/>
  <c r="M2109" i="27"/>
  <c r="M2110" i="27"/>
  <c r="M2111" i="27"/>
  <c r="M2112" i="27"/>
  <c r="M2113" i="27"/>
  <c r="M2114" i="27"/>
  <c r="M2115" i="27"/>
  <c r="M2116" i="27"/>
  <c r="M2117" i="27"/>
  <c r="M2118" i="27"/>
  <c r="M2119" i="27"/>
  <c r="M2120" i="27"/>
  <c r="M2121" i="27"/>
  <c r="M2122" i="27"/>
  <c r="M2123" i="27"/>
  <c r="M2124" i="27"/>
  <c r="M2125" i="27"/>
  <c r="M2126" i="27"/>
  <c r="M2127" i="27"/>
  <c r="M2128" i="27"/>
  <c r="M2129" i="27"/>
  <c r="M2130" i="27"/>
  <c r="M2131" i="27"/>
  <c r="M2132" i="27"/>
  <c r="M2133" i="27"/>
  <c r="M2134" i="27"/>
  <c r="M2135" i="27"/>
  <c r="M2136" i="27"/>
  <c r="M2137" i="27"/>
  <c r="M2138" i="27"/>
  <c r="M2139" i="27"/>
  <c r="M2140" i="27"/>
  <c r="M2141" i="27"/>
  <c r="M2142" i="27"/>
  <c r="M2143" i="27"/>
  <c r="M2144" i="27"/>
  <c r="M2145" i="27"/>
  <c r="M2146" i="27"/>
  <c r="M2147" i="27"/>
  <c r="M2148" i="27"/>
  <c r="M2149" i="27"/>
  <c r="M2150" i="27"/>
  <c r="M2151" i="27"/>
  <c r="M2152" i="27"/>
  <c r="M2153" i="27"/>
  <c r="M2154" i="27"/>
  <c r="M2155" i="27"/>
  <c r="M2156" i="27"/>
  <c r="M2157" i="27"/>
  <c r="M2158" i="27"/>
  <c r="M2159" i="27"/>
  <c r="M2160" i="27"/>
  <c r="M2161" i="27"/>
  <c r="M2162" i="27"/>
  <c r="M2163" i="27"/>
  <c r="M2164" i="27"/>
  <c r="M2165" i="27"/>
  <c r="M2166" i="27"/>
  <c r="M2167" i="27"/>
  <c r="M2168" i="27"/>
  <c r="M2169" i="27"/>
  <c r="M2170" i="27"/>
  <c r="M2171" i="27"/>
  <c r="M2172" i="27"/>
  <c r="M2173" i="27"/>
  <c r="M2174" i="27"/>
  <c r="M2175" i="27"/>
  <c r="M2176" i="27"/>
  <c r="M2177" i="27"/>
  <c r="M2178" i="27"/>
  <c r="M2179" i="27"/>
  <c r="M2180" i="27"/>
  <c r="M2181" i="27"/>
  <c r="M2182" i="27"/>
  <c r="M2183" i="27"/>
  <c r="M2184" i="27"/>
  <c r="M2185" i="27"/>
  <c r="M2186" i="27"/>
  <c r="M2187" i="27"/>
  <c r="M2188" i="27"/>
  <c r="M2189" i="27"/>
  <c r="M2190" i="27"/>
  <c r="M2191" i="27"/>
  <c r="M2192" i="27"/>
  <c r="M2193" i="27"/>
  <c r="M2194" i="27"/>
  <c r="M2195" i="27"/>
  <c r="M2196" i="27"/>
  <c r="M2197" i="27"/>
  <c r="M2198" i="27"/>
  <c r="M2199" i="27"/>
  <c r="M2200" i="27"/>
  <c r="M2201" i="27"/>
  <c r="M2202" i="27"/>
  <c r="M2203" i="27"/>
  <c r="M2204" i="27"/>
  <c r="M2205" i="27"/>
  <c r="M2206" i="27"/>
  <c r="M2207" i="27"/>
  <c r="M2208" i="27"/>
  <c r="M2209" i="27"/>
  <c r="M2210" i="27"/>
  <c r="M2211" i="27"/>
  <c r="M2212" i="27"/>
  <c r="M2213" i="27"/>
  <c r="M2214" i="27"/>
  <c r="M2215" i="27"/>
  <c r="M2216" i="27"/>
  <c r="M2217" i="27"/>
  <c r="M2218" i="27"/>
  <c r="M2219" i="27"/>
  <c r="M2220" i="27"/>
  <c r="M2221" i="27"/>
  <c r="M2222" i="27"/>
  <c r="M2223" i="27"/>
  <c r="M2224" i="27"/>
  <c r="M2225" i="27"/>
  <c r="M2226" i="27"/>
  <c r="M2227" i="27"/>
  <c r="M2228" i="27"/>
  <c r="M2229" i="27"/>
  <c r="M2230" i="27"/>
  <c r="M2231" i="27"/>
  <c r="M2232" i="27"/>
  <c r="M2233" i="27"/>
  <c r="M2234" i="27"/>
  <c r="M2235" i="27"/>
  <c r="M2236" i="27"/>
  <c r="M2237" i="27"/>
  <c r="M2238" i="27"/>
  <c r="M2239" i="27"/>
  <c r="M2240" i="27"/>
  <c r="M2241" i="27"/>
  <c r="M2242" i="27"/>
  <c r="M2243" i="27"/>
  <c r="M2244" i="27"/>
  <c r="M2245" i="27"/>
  <c r="M2246" i="27"/>
  <c r="M2247" i="27"/>
  <c r="M2248" i="27"/>
  <c r="M2249" i="27"/>
  <c r="M2250" i="27"/>
  <c r="M2251" i="27"/>
  <c r="M2252" i="27"/>
  <c r="M2253" i="27"/>
  <c r="M2254" i="27"/>
  <c r="M2255" i="27"/>
  <c r="M2256" i="27"/>
  <c r="M2257" i="27"/>
  <c r="M2258" i="27"/>
  <c r="M2259" i="27"/>
  <c r="M2260" i="27"/>
  <c r="M2261" i="27"/>
  <c r="M2262" i="27"/>
  <c r="M2263" i="27"/>
  <c r="M2264" i="27"/>
  <c r="M2265" i="27"/>
  <c r="M2266" i="27"/>
  <c r="M2267" i="27"/>
  <c r="M2268" i="27"/>
  <c r="M2269" i="27"/>
  <c r="M2270" i="27"/>
  <c r="M2271" i="27"/>
  <c r="M2272" i="27"/>
  <c r="M2273" i="27"/>
  <c r="M2274" i="27"/>
  <c r="M2275" i="27"/>
  <c r="M2276" i="27"/>
  <c r="M2277" i="27"/>
  <c r="M2278" i="27"/>
  <c r="M2279" i="27"/>
  <c r="M2280" i="27"/>
  <c r="M2281" i="27"/>
  <c r="M2282" i="27"/>
  <c r="M2283" i="27"/>
  <c r="M2284" i="27"/>
  <c r="M2285" i="27"/>
  <c r="M2286" i="27"/>
  <c r="M2287" i="27"/>
  <c r="M2288" i="27"/>
  <c r="M2289" i="27"/>
  <c r="M2290" i="27"/>
  <c r="M2291" i="27"/>
  <c r="M2292" i="27"/>
  <c r="M2293" i="27"/>
  <c r="M2294" i="27"/>
  <c r="M2295" i="27"/>
  <c r="M2296" i="27"/>
  <c r="M2297" i="27"/>
  <c r="M2298" i="27"/>
  <c r="M2299" i="27"/>
  <c r="M2300" i="27"/>
  <c r="M2301" i="27"/>
  <c r="M2302" i="27"/>
  <c r="M2303" i="27"/>
  <c r="M2304" i="27"/>
  <c r="M2305" i="27"/>
  <c r="M2306" i="27"/>
  <c r="M2307" i="27"/>
  <c r="M2308" i="27"/>
  <c r="M2309" i="27"/>
  <c r="M2310" i="27"/>
  <c r="M2311" i="27"/>
  <c r="M2312" i="27"/>
  <c r="M2313" i="27"/>
  <c r="M2314" i="27"/>
  <c r="M2315" i="27"/>
  <c r="M2316" i="27"/>
  <c r="M2317" i="27"/>
  <c r="M2318" i="27"/>
  <c r="M2319" i="27"/>
  <c r="M2320" i="27"/>
  <c r="M2321" i="27"/>
  <c r="M2322" i="27"/>
  <c r="M2323" i="27"/>
  <c r="M2324" i="27"/>
  <c r="M2325" i="27"/>
  <c r="M2326" i="27"/>
  <c r="M2327" i="27"/>
  <c r="M2328" i="27"/>
  <c r="M2329" i="27"/>
  <c r="M2330" i="27"/>
  <c r="M2331" i="27"/>
  <c r="M2332" i="27"/>
  <c r="M2333" i="27"/>
  <c r="M2334" i="27"/>
  <c r="M2335" i="27"/>
  <c r="M2336" i="27"/>
  <c r="M2337" i="27"/>
  <c r="M2338" i="27"/>
  <c r="M2339" i="27"/>
  <c r="M2340" i="27"/>
  <c r="M2341" i="27"/>
  <c r="M2342" i="27"/>
  <c r="M2343" i="27"/>
  <c r="M2344" i="27"/>
  <c r="M2345" i="27"/>
  <c r="M2346" i="27"/>
  <c r="M2347" i="27"/>
  <c r="M2348" i="27"/>
  <c r="M2349" i="27"/>
  <c r="M2350" i="27"/>
  <c r="M2351" i="27"/>
  <c r="M2352" i="27"/>
  <c r="M2353" i="27"/>
  <c r="M2354" i="27"/>
  <c r="M2355" i="27"/>
  <c r="M2356" i="27"/>
  <c r="M2357" i="27"/>
  <c r="M2358" i="27"/>
  <c r="M2359" i="27"/>
  <c r="M2360" i="27"/>
  <c r="M2361" i="27"/>
  <c r="M2362" i="27"/>
  <c r="M2363" i="27"/>
  <c r="M2364" i="27"/>
  <c r="M2365" i="27"/>
  <c r="M2366" i="27"/>
  <c r="M2367" i="27"/>
  <c r="M2368" i="27"/>
  <c r="M2369" i="27"/>
  <c r="M2370" i="27"/>
  <c r="M2371" i="27"/>
  <c r="M2372" i="27"/>
  <c r="M2373" i="27"/>
  <c r="M2374" i="27"/>
  <c r="M2375" i="27"/>
  <c r="M2376" i="27"/>
  <c r="M2377" i="27"/>
  <c r="M2378" i="27"/>
  <c r="M2379" i="27"/>
  <c r="M2380" i="27"/>
  <c r="M2381" i="27"/>
  <c r="M2382" i="27"/>
  <c r="M2383" i="27"/>
  <c r="M2384" i="27"/>
  <c r="M2385" i="27"/>
  <c r="M2386" i="27"/>
  <c r="M2387" i="27"/>
  <c r="M2388" i="27"/>
  <c r="M2389" i="27"/>
  <c r="M2390" i="27"/>
  <c r="M2391" i="27"/>
  <c r="M2392" i="27"/>
  <c r="M2393" i="27"/>
  <c r="M2394" i="27"/>
  <c r="M2395" i="27"/>
  <c r="M2396" i="27"/>
  <c r="M2397" i="27"/>
  <c r="M2398" i="27"/>
  <c r="M2399" i="27"/>
  <c r="M2400" i="27"/>
  <c r="M2401" i="27"/>
  <c r="M2402" i="27"/>
  <c r="M2403" i="27"/>
  <c r="M2404" i="27"/>
  <c r="M2405" i="27"/>
  <c r="M2406" i="27"/>
  <c r="M2407" i="27"/>
  <c r="M2408" i="27"/>
  <c r="M2409" i="27"/>
  <c r="M2410" i="27"/>
  <c r="M2411" i="27"/>
  <c r="M2412" i="27"/>
  <c r="M2413" i="27"/>
  <c r="M2414" i="27"/>
  <c r="M2415" i="27"/>
  <c r="M2416" i="27"/>
  <c r="M2417" i="27"/>
  <c r="M2418" i="27"/>
  <c r="M2419" i="27"/>
  <c r="M2420" i="27"/>
  <c r="M2421" i="27"/>
  <c r="M2422" i="27"/>
  <c r="M2423" i="27"/>
  <c r="M2424" i="27"/>
  <c r="M2425" i="27"/>
  <c r="M2426" i="27"/>
  <c r="M2427" i="27"/>
  <c r="M2428" i="27"/>
  <c r="M2429" i="27"/>
  <c r="M2430" i="27"/>
  <c r="M2431" i="27"/>
  <c r="M2432" i="27"/>
  <c r="M2433" i="27"/>
  <c r="M2434" i="27"/>
  <c r="M2435" i="27"/>
  <c r="M2436" i="27"/>
  <c r="M2437" i="27"/>
  <c r="M2438" i="27"/>
  <c r="M2439" i="27"/>
  <c r="M2440" i="27"/>
  <c r="M2441" i="27"/>
  <c r="M2442" i="27"/>
  <c r="M2443" i="27"/>
  <c r="M2444" i="27"/>
  <c r="M2445" i="27"/>
  <c r="M2446" i="27"/>
  <c r="M2447" i="27"/>
  <c r="M2448" i="27"/>
  <c r="M2449" i="27"/>
  <c r="M2450" i="27"/>
  <c r="M2451" i="27"/>
  <c r="M2452" i="27"/>
  <c r="M2453" i="27"/>
  <c r="M2454" i="27"/>
  <c r="M2455" i="27"/>
  <c r="M2456" i="27"/>
  <c r="M2457" i="27"/>
  <c r="M2458" i="27"/>
  <c r="M2459" i="27"/>
  <c r="M2460" i="27"/>
  <c r="M2461" i="27"/>
  <c r="M2462" i="27"/>
  <c r="M2463" i="27"/>
  <c r="M2464" i="27"/>
  <c r="M2465" i="27"/>
  <c r="M2466" i="27"/>
  <c r="M2467" i="27"/>
  <c r="M2468" i="27"/>
  <c r="M2469" i="27"/>
  <c r="M2470" i="27"/>
  <c r="M2471" i="27"/>
  <c r="M2472" i="27"/>
  <c r="M2473" i="27"/>
  <c r="M2474" i="27"/>
  <c r="M2475" i="27"/>
  <c r="M2476" i="27"/>
  <c r="M2477" i="27"/>
  <c r="M2478" i="27"/>
  <c r="M2479" i="27"/>
  <c r="M2480" i="27"/>
  <c r="M2481" i="27"/>
  <c r="M2482" i="27"/>
  <c r="M2483" i="27"/>
  <c r="M2484" i="27"/>
  <c r="M2485" i="27"/>
  <c r="M2486" i="27"/>
  <c r="M2487" i="27"/>
  <c r="M2488" i="27"/>
  <c r="M2489" i="27"/>
  <c r="M2490" i="27"/>
  <c r="M2491" i="27"/>
  <c r="M2492" i="27"/>
  <c r="M2493" i="27"/>
  <c r="M2494" i="27"/>
  <c r="M2495" i="27"/>
  <c r="M2496" i="27"/>
  <c r="M2497" i="27"/>
  <c r="M2498" i="27"/>
  <c r="M2499" i="27"/>
  <c r="M2500" i="27"/>
  <c r="M2501" i="27"/>
  <c r="M2502" i="27"/>
  <c r="M2503" i="27"/>
  <c r="M2504" i="27"/>
  <c r="M2505" i="27"/>
  <c r="M2506" i="27"/>
  <c r="M2507" i="27"/>
  <c r="M2508" i="27"/>
  <c r="M2509" i="27"/>
  <c r="M2510" i="27"/>
  <c r="M2511" i="27"/>
  <c r="M2512" i="27"/>
  <c r="M2513" i="27"/>
  <c r="M2514" i="27"/>
  <c r="M2515" i="27"/>
  <c r="M2516" i="27"/>
  <c r="M2517" i="27"/>
  <c r="M2518" i="27"/>
  <c r="M2519" i="27"/>
  <c r="M2520" i="27"/>
  <c r="M2521" i="27"/>
  <c r="M2522" i="27"/>
  <c r="M2523" i="27"/>
  <c r="M2524" i="27"/>
  <c r="M2525" i="27"/>
  <c r="M2526" i="27"/>
  <c r="M2527" i="27"/>
  <c r="M2528" i="27"/>
  <c r="M2529" i="27"/>
  <c r="M2530" i="27"/>
  <c r="M2531" i="27"/>
  <c r="M2532" i="27"/>
  <c r="M2533" i="27"/>
  <c r="M2534" i="27"/>
  <c r="M2535" i="27"/>
  <c r="M2536" i="27"/>
  <c r="M2537" i="27"/>
  <c r="M2538" i="27"/>
  <c r="M2539" i="27"/>
  <c r="M2540" i="27"/>
  <c r="M2541" i="27"/>
  <c r="M2542" i="27"/>
  <c r="M2543" i="27"/>
  <c r="M2544" i="27"/>
  <c r="M2545" i="27"/>
  <c r="M2546" i="27"/>
  <c r="M2547" i="27"/>
  <c r="M2548" i="27"/>
  <c r="M2549" i="27"/>
  <c r="M2550" i="27"/>
  <c r="M2551" i="27"/>
  <c r="M2552" i="27"/>
  <c r="M2553" i="27"/>
  <c r="M2554" i="27"/>
  <c r="M2555" i="27"/>
  <c r="M2556" i="27"/>
  <c r="M2557" i="27"/>
  <c r="M2558" i="27"/>
  <c r="M2559" i="27"/>
  <c r="M2560" i="27"/>
  <c r="M2561" i="27"/>
  <c r="M2562" i="27"/>
  <c r="M2563" i="27"/>
  <c r="M2564" i="27"/>
  <c r="M2565" i="27"/>
  <c r="M2566" i="27"/>
  <c r="M2567" i="27"/>
  <c r="M2568" i="27"/>
  <c r="M2569" i="27"/>
  <c r="M2570" i="27"/>
  <c r="M2571" i="27"/>
  <c r="M2572" i="27"/>
  <c r="M2573" i="27"/>
  <c r="M2574" i="27"/>
  <c r="M2575" i="27"/>
  <c r="M2576" i="27"/>
  <c r="M2577" i="27"/>
  <c r="M2578" i="27"/>
  <c r="M2579" i="27"/>
  <c r="M2580" i="27"/>
  <c r="M2581" i="27"/>
  <c r="M2582" i="27"/>
  <c r="M2583" i="27"/>
  <c r="M2584" i="27"/>
  <c r="M2585" i="27"/>
  <c r="M2586" i="27"/>
  <c r="M2587" i="27"/>
  <c r="M2588" i="27"/>
  <c r="M2589" i="27"/>
  <c r="M2590" i="27"/>
  <c r="M2591" i="27"/>
  <c r="M2592" i="27"/>
  <c r="M2593" i="27"/>
  <c r="M2594" i="27"/>
  <c r="M2595" i="27"/>
  <c r="M2596" i="27"/>
  <c r="M2597" i="27"/>
  <c r="M2598" i="27"/>
  <c r="M2599" i="27"/>
  <c r="M2600" i="27"/>
  <c r="M2601" i="27"/>
  <c r="M2602" i="27"/>
  <c r="M2603" i="27"/>
  <c r="M2604" i="27"/>
  <c r="M2605" i="27"/>
  <c r="M2606" i="27"/>
  <c r="M2607" i="27"/>
  <c r="M2608" i="27"/>
  <c r="M2609" i="27"/>
  <c r="M2610" i="27"/>
  <c r="M2611" i="27"/>
  <c r="M2612" i="27"/>
  <c r="M2613" i="27"/>
  <c r="M2614" i="27"/>
  <c r="M2615" i="27"/>
  <c r="M2616" i="27"/>
  <c r="M2617" i="27"/>
  <c r="M2618" i="27"/>
  <c r="M2619" i="27"/>
  <c r="M2620" i="27"/>
  <c r="M2621" i="27"/>
  <c r="M2622" i="27"/>
  <c r="M2623" i="27"/>
  <c r="M2624" i="27"/>
  <c r="M2625" i="27"/>
  <c r="M2626" i="27"/>
  <c r="M2627" i="27"/>
  <c r="M2628" i="27"/>
  <c r="M2629" i="27"/>
  <c r="M2630" i="27"/>
  <c r="M2631" i="27"/>
  <c r="M2632" i="27"/>
  <c r="M2633" i="27"/>
  <c r="M2634" i="27"/>
  <c r="M2635" i="27"/>
  <c r="M2636" i="27"/>
  <c r="M2637" i="27"/>
  <c r="M2638" i="27"/>
  <c r="M2639" i="27"/>
  <c r="M2640" i="27"/>
  <c r="M2641" i="27"/>
  <c r="M2642" i="27"/>
  <c r="M2643" i="27"/>
  <c r="M2644" i="27"/>
  <c r="M2645" i="27"/>
  <c r="M2646" i="27"/>
  <c r="M2647" i="27"/>
  <c r="M2648" i="27"/>
  <c r="M2649" i="27"/>
  <c r="M2650" i="27"/>
  <c r="M2651" i="27"/>
  <c r="M2652" i="27"/>
  <c r="M2653" i="27"/>
  <c r="M2654" i="27"/>
  <c r="M2655" i="27"/>
  <c r="M2656" i="27"/>
  <c r="M2657" i="27"/>
  <c r="M2658" i="27"/>
  <c r="M2659" i="27"/>
  <c r="M2660" i="27"/>
  <c r="M2661" i="27"/>
  <c r="M2662" i="27"/>
  <c r="M2663" i="27"/>
  <c r="M2664" i="27"/>
  <c r="M2665" i="27"/>
  <c r="M2666" i="27"/>
  <c r="M2667" i="27"/>
  <c r="M2668" i="27"/>
  <c r="M2669" i="27"/>
  <c r="M2670" i="27"/>
  <c r="M2671" i="27"/>
  <c r="M2672" i="27"/>
  <c r="M2673" i="27"/>
  <c r="M2674" i="27"/>
  <c r="M2675" i="27"/>
  <c r="M2676" i="27"/>
  <c r="M2677" i="27"/>
  <c r="M2678" i="27"/>
  <c r="M2679" i="27"/>
  <c r="M2680" i="27"/>
  <c r="M2681" i="27"/>
  <c r="M2682" i="27"/>
  <c r="M2683" i="27"/>
  <c r="M2684" i="27"/>
  <c r="M2685" i="27"/>
  <c r="M2686" i="27"/>
  <c r="M2687" i="27"/>
  <c r="M2688" i="27"/>
  <c r="M2689" i="27"/>
  <c r="M2690" i="27"/>
  <c r="M2691" i="27"/>
  <c r="M2692" i="27"/>
  <c r="M2693" i="27"/>
  <c r="M2694" i="27"/>
  <c r="M2695" i="27"/>
  <c r="M2696" i="27"/>
  <c r="M2697" i="27"/>
  <c r="M2698" i="27"/>
  <c r="M2699" i="27"/>
  <c r="M2700" i="27"/>
  <c r="M2701" i="27"/>
  <c r="M2702" i="27"/>
  <c r="M2703" i="27"/>
  <c r="M2704" i="27"/>
  <c r="M2705" i="27"/>
  <c r="M2706" i="27"/>
  <c r="M2707" i="27"/>
  <c r="M2708" i="27"/>
  <c r="M2709" i="27"/>
  <c r="M2710" i="27"/>
  <c r="M2711" i="27"/>
  <c r="M2712" i="27"/>
  <c r="M2713" i="27"/>
  <c r="M2714" i="27"/>
  <c r="M2715" i="27"/>
  <c r="M2716" i="27"/>
  <c r="M2717" i="27"/>
  <c r="M2718" i="27"/>
  <c r="M2719" i="27"/>
  <c r="M2720" i="27"/>
  <c r="M2721" i="27"/>
  <c r="M2722" i="27"/>
  <c r="M2723" i="27"/>
  <c r="M2724" i="27"/>
  <c r="M2725" i="27"/>
  <c r="M2726" i="27"/>
  <c r="M2727" i="27"/>
  <c r="M2728" i="27"/>
  <c r="M2729" i="27"/>
  <c r="M2730" i="27"/>
  <c r="M2731" i="27"/>
  <c r="M2732" i="27"/>
  <c r="M2733" i="27"/>
  <c r="M2734" i="27"/>
  <c r="M2735" i="27"/>
  <c r="M2736" i="27"/>
  <c r="M2737" i="27"/>
  <c r="M2738" i="27"/>
  <c r="M2739" i="27"/>
  <c r="M2740" i="27"/>
  <c r="M2741" i="27"/>
  <c r="M2742" i="27"/>
  <c r="M2743" i="27"/>
  <c r="M2744" i="27"/>
  <c r="M2745" i="27"/>
  <c r="M2746" i="27"/>
  <c r="M2747" i="27"/>
  <c r="M2748" i="27"/>
  <c r="M2749" i="27"/>
  <c r="M2750" i="27"/>
  <c r="M2751" i="27"/>
  <c r="M2752" i="27"/>
  <c r="M2753" i="27"/>
  <c r="M2754" i="27"/>
  <c r="M2755" i="27"/>
  <c r="M2756" i="27"/>
  <c r="M2757" i="27"/>
  <c r="M2758" i="27"/>
  <c r="M2759" i="27"/>
  <c r="M2760" i="27"/>
  <c r="M2761" i="27"/>
  <c r="M2762" i="27"/>
  <c r="M2763" i="27"/>
  <c r="M2764" i="27"/>
  <c r="M2765" i="27"/>
  <c r="M2766" i="27"/>
  <c r="M2767" i="27"/>
  <c r="M2768" i="27"/>
  <c r="M2769" i="27"/>
  <c r="M2770" i="27"/>
  <c r="M2771" i="27"/>
  <c r="M2772" i="27"/>
  <c r="M2773" i="27"/>
  <c r="M2774" i="27"/>
  <c r="M2775" i="27"/>
  <c r="M2776" i="27"/>
  <c r="M2777" i="27"/>
  <c r="M2778" i="27"/>
  <c r="M2779" i="27"/>
  <c r="M2780" i="27"/>
  <c r="M2781" i="27"/>
  <c r="M2782" i="27"/>
  <c r="M2783" i="27"/>
  <c r="M2784" i="27"/>
  <c r="M2785" i="27"/>
  <c r="M2786" i="27"/>
  <c r="M2787" i="27"/>
  <c r="M2788" i="27"/>
  <c r="M2789" i="27"/>
  <c r="M2790" i="27"/>
  <c r="M2791" i="27"/>
  <c r="M2792" i="27"/>
  <c r="M2793" i="27"/>
  <c r="M2794" i="27"/>
  <c r="M2795" i="27"/>
  <c r="M2796" i="27"/>
  <c r="M2797" i="27"/>
  <c r="M2798" i="27"/>
  <c r="M2799" i="27"/>
  <c r="M2800" i="27"/>
  <c r="M2801" i="27"/>
  <c r="M2802" i="27"/>
  <c r="M2803" i="27"/>
  <c r="M2804" i="27"/>
  <c r="M2805" i="27"/>
  <c r="M2806" i="27"/>
  <c r="M2807" i="27"/>
  <c r="M2808" i="27"/>
  <c r="M2809" i="27"/>
  <c r="M2810" i="27"/>
  <c r="M2811" i="27"/>
  <c r="M2812" i="27"/>
  <c r="M2813" i="27"/>
  <c r="M2814" i="27"/>
  <c r="M2815" i="27"/>
  <c r="M2816" i="27"/>
  <c r="M2817" i="27"/>
  <c r="M2818" i="27"/>
  <c r="M2819" i="27"/>
  <c r="M2820" i="27"/>
  <c r="M2821" i="27"/>
  <c r="M2822" i="27"/>
  <c r="M2823" i="27"/>
  <c r="M2824" i="27"/>
  <c r="M2825" i="27"/>
  <c r="M2826" i="27"/>
  <c r="M2827" i="27"/>
  <c r="M2828" i="27"/>
  <c r="M2829" i="27"/>
  <c r="M2830" i="27"/>
  <c r="M2831" i="27"/>
  <c r="M2832" i="27"/>
  <c r="M2833" i="27"/>
  <c r="M2834" i="27"/>
  <c r="M2835" i="27"/>
  <c r="M2836" i="27"/>
  <c r="M2837" i="27"/>
  <c r="M2838" i="27"/>
  <c r="M2839" i="27"/>
  <c r="M2840" i="27"/>
  <c r="M2841" i="27"/>
  <c r="M2842" i="27"/>
  <c r="M2843" i="27"/>
  <c r="M2844" i="27"/>
  <c r="M2845" i="27"/>
  <c r="M2846" i="27"/>
  <c r="M2847" i="27"/>
  <c r="M2848" i="27"/>
  <c r="M2849" i="27"/>
  <c r="M2850" i="27"/>
  <c r="M2851" i="27"/>
  <c r="M2852" i="27"/>
  <c r="M2853" i="27"/>
  <c r="M2854" i="27"/>
  <c r="M2855" i="27"/>
  <c r="M2856" i="27"/>
  <c r="M2857" i="27"/>
  <c r="M2858" i="27"/>
  <c r="M2859" i="27"/>
  <c r="M2860" i="27"/>
  <c r="M2861" i="27"/>
  <c r="M2862" i="27"/>
  <c r="M2863" i="27"/>
  <c r="M2864" i="27"/>
  <c r="M2865" i="27"/>
  <c r="M2866" i="27"/>
  <c r="M2867" i="27"/>
  <c r="M2868" i="27"/>
  <c r="M2869" i="27"/>
  <c r="M2870" i="27"/>
  <c r="M2871" i="27"/>
  <c r="M2872" i="27"/>
  <c r="M2873" i="27"/>
  <c r="M2874" i="27"/>
  <c r="M2875" i="27"/>
  <c r="M2876" i="27"/>
  <c r="M2877" i="27"/>
  <c r="M2878" i="27"/>
  <c r="M2879" i="27"/>
  <c r="M2880" i="27"/>
  <c r="M2881" i="27"/>
  <c r="M2882" i="27"/>
  <c r="M2883" i="27"/>
  <c r="M2884" i="27"/>
  <c r="M2885" i="27"/>
  <c r="M2886" i="27"/>
  <c r="M2887" i="27"/>
  <c r="M2888" i="27"/>
  <c r="M2889" i="27"/>
  <c r="M2890" i="27"/>
  <c r="M2891" i="27"/>
  <c r="M2892" i="27"/>
  <c r="M2893" i="27"/>
  <c r="M2894" i="27"/>
  <c r="M2895" i="27"/>
  <c r="M2896" i="27"/>
  <c r="M2897" i="27"/>
  <c r="M2898" i="27"/>
  <c r="M2899" i="27"/>
  <c r="M2900" i="27"/>
  <c r="M2901" i="27"/>
  <c r="M2902" i="27"/>
  <c r="M2903" i="27"/>
  <c r="M2904" i="27"/>
  <c r="M2905" i="27"/>
  <c r="M2906" i="27"/>
  <c r="M2907" i="27"/>
  <c r="M2908" i="27"/>
  <c r="M2909" i="27"/>
  <c r="M2910" i="27"/>
  <c r="M2911" i="27"/>
  <c r="M2912" i="27"/>
  <c r="M2913" i="27"/>
  <c r="M2914" i="27"/>
  <c r="M2915" i="27"/>
  <c r="M2916" i="27"/>
  <c r="M2917" i="27"/>
  <c r="M2918" i="27"/>
  <c r="M2919" i="27"/>
  <c r="M2920" i="27"/>
  <c r="M2921" i="27"/>
  <c r="M2922" i="27"/>
  <c r="M2923" i="27"/>
  <c r="M2924" i="27"/>
  <c r="M2925" i="27"/>
  <c r="M2926" i="27"/>
  <c r="M2927" i="27"/>
  <c r="M2928" i="27"/>
  <c r="M2929" i="27"/>
  <c r="M2930" i="27"/>
  <c r="M2931" i="27"/>
  <c r="M2932" i="27"/>
  <c r="M2933" i="27"/>
  <c r="M2934" i="27"/>
  <c r="M2935" i="27"/>
  <c r="M2936" i="27"/>
  <c r="M2937" i="27"/>
  <c r="M2938" i="27"/>
  <c r="M2939" i="27"/>
  <c r="M2940" i="27"/>
  <c r="M2941" i="27"/>
  <c r="M2942" i="27"/>
  <c r="M2943" i="27"/>
  <c r="M2944" i="27"/>
  <c r="M2945" i="27"/>
  <c r="M2946" i="27"/>
  <c r="M2947" i="27"/>
  <c r="M2948" i="27"/>
  <c r="M2949" i="27"/>
  <c r="M2950" i="27"/>
  <c r="M2951" i="27"/>
  <c r="M2952" i="27"/>
  <c r="M2953" i="27"/>
  <c r="M2954" i="27"/>
  <c r="M2955" i="27"/>
  <c r="M2956" i="27"/>
  <c r="M2957" i="27"/>
  <c r="M2958" i="27"/>
  <c r="M2959" i="27"/>
  <c r="M2960" i="27"/>
  <c r="M2961" i="27"/>
  <c r="M2962" i="27"/>
  <c r="M2963" i="27"/>
  <c r="M2964" i="27"/>
  <c r="M2965" i="27"/>
  <c r="M2966" i="27"/>
  <c r="M2967" i="27"/>
  <c r="M2968" i="27"/>
  <c r="M2969" i="27"/>
  <c r="M2970" i="27"/>
  <c r="M2971" i="27"/>
  <c r="M2972" i="27"/>
  <c r="M2973" i="27"/>
  <c r="M2974" i="27"/>
  <c r="M2975" i="27"/>
  <c r="M2976" i="27"/>
  <c r="M2977" i="27"/>
  <c r="M2978" i="27"/>
  <c r="M2979" i="27"/>
  <c r="M2980" i="27"/>
  <c r="M2981" i="27"/>
  <c r="M2982" i="27"/>
  <c r="M2983" i="27"/>
  <c r="M2984" i="27"/>
  <c r="M2985" i="27"/>
  <c r="M2986" i="27"/>
  <c r="M2987" i="27"/>
  <c r="M2988" i="27"/>
  <c r="M2989" i="27"/>
  <c r="M2990" i="27"/>
  <c r="M2991" i="27"/>
  <c r="M2992" i="27"/>
  <c r="M2993" i="27"/>
  <c r="M2994" i="27"/>
  <c r="M2995" i="27"/>
  <c r="M2996" i="27"/>
  <c r="M2997" i="27"/>
  <c r="M2998" i="27"/>
  <c r="M2999" i="27"/>
  <c r="M3000" i="27"/>
  <c r="M3001" i="27"/>
  <c r="M3002" i="27"/>
  <c r="M3003" i="27"/>
  <c r="M3004" i="27"/>
  <c r="M3005" i="27"/>
  <c r="M3006" i="27"/>
  <c r="M3007" i="27"/>
  <c r="M3008" i="27"/>
  <c r="M3009" i="27"/>
  <c r="M3010" i="27"/>
  <c r="M3011" i="27"/>
  <c r="M3012" i="27"/>
  <c r="M3013" i="27"/>
  <c r="M3014" i="27"/>
  <c r="M3015" i="27"/>
  <c r="M3016" i="27"/>
  <c r="M3017" i="27"/>
  <c r="M3018" i="27"/>
  <c r="M3019" i="27"/>
  <c r="M3020" i="27"/>
  <c r="M3021" i="27"/>
  <c r="M3022" i="27"/>
  <c r="M3023" i="27"/>
  <c r="M3024" i="27"/>
  <c r="M3025" i="27"/>
  <c r="M3026" i="27"/>
  <c r="M3027" i="27"/>
  <c r="M3028" i="27"/>
  <c r="M3029" i="27"/>
  <c r="M3030" i="27"/>
  <c r="M3031" i="27"/>
  <c r="M3032" i="27"/>
  <c r="M3033" i="27"/>
  <c r="M3034" i="27"/>
  <c r="M3035" i="27"/>
  <c r="M3036" i="27"/>
  <c r="M3037" i="27"/>
  <c r="M3038" i="27"/>
  <c r="M3039" i="27"/>
  <c r="M3040" i="27"/>
  <c r="M3041" i="27"/>
  <c r="M3042" i="27"/>
  <c r="M3043" i="27"/>
  <c r="M3044" i="27"/>
  <c r="M3045" i="27"/>
  <c r="M3046" i="27"/>
  <c r="M3047" i="27"/>
  <c r="M3048" i="27"/>
  <c r="M3049" i="27"/>
  <c r="M3050" i="27"/>
  <c r="M3051" i="27"/>
  <c r="M3052" i="27"/>
  <c r="M3053" i="27"/>
  <c r="M3054" i="27"/>
  <c r="M3055" i="27"/>
  <c r="M3056" i="27"/>
  <c r="M3057" i="27"/>
  <c r="M3058" i="27"/>
  <c r="M3059" i="27"/>
  <c r="M3060" i="27"/>
  <c r="M3061" i="27"/>
  <c r="M3062" i="27"/>
  <c r="M3063" i="27"/>
  <c r="M3064" i="27"/>
  <c r="M3065" i="27"/>
  <c r="M3066" i="27"/>
  <c r="M3067" i="27"/>
  <c r="M3068" i="27"/>
  <c r="M3069" i="27"/>
  <c r="M3070" i="27"/>
  <c r="M3071" i="27"/>
  <c r="M3072" i="27"/>
  <c r="M3073" i="27"/>
  <c r="M3074" i="27"/>
  <c r="M3075" i="27"/>
  <c r="M3076" i="27"/>
  <c r="M3077" i="27"/>
  <c r="M3078" i="27"/>
  <c r="M3079" i="27"/>
  <c r="M3080" i="27"/>
  <c r="M3081" i="27"/>
  <c r="M3082" i="27"/>
  <c r="M3083" i="27"/>
  <c r="M3084" i="27"/>
  <c r="M3085" i="27"/>
  <c r="M3086" i="27"/>
  <c r="M3087" i="27"/>
  <c r="M3088" i="27"/>
  <c r="M3089" i="27"/>
  <c r="M3090" i="27"/>
  <c r="M3091" i="27"/>
  <c r="M3092" i="27"/>
  <c r="M3093" i="27"/>
  <c r="M3094" i="27"/>
  <c r="M3095" i="27"/>
  <c r="M3096" i="27"/>
  <c r="M3097" i="27"/>
  <c r="M3098" i="27"/>
  <c r="M3099" i="27"/>
  <c r="M3100" i="27"/>
  <c r="M3101" i="27"/>
  <c r="M3102" i="27"/>
  <c r="M3103" i="27"/>
  <c r="M3104" i="27"/>
  <c r="M3105" i="27"/>
  <c r="M3106" i="27"/>
  <c r="M3107" i="27"/>
  <c r="M3108" i="27"/>
  <c r="M3109" i="27"/>
  <c r="M3110" i="27"/>
  <c r="M3111" i="27"/>
  <c r="M3112" i="27"/>
  <c r="M3113" i="27"/>
  <c r="M3114" i="27"/>
  <c r="M3115" i="27"/>
  <c r="M3116" i="27"/>
  <c r="M3117" i="27"/>
  <c r="M3118" i="27"/>
  <c r="M3119" i="27"/>
  <c r="M3120" i="27"/>
  <c r="M3121" i="27"/>
  <c r="M3122" i="27"/>
  <c r="M3123" i="27"/>
  <c r="M3124" i="27"/>
  <c r="M3125" i="27"/>
  <c r="M3126" i="27"/>
  <c r="M3127" i="27"/>
  <c r="M3128" i="27"/>
  <c r="M3129" i="27"/>
  <c r="M3130" i="27"/>
  <c r="M3131" i="27"/>
  <c r="M3132" i="27"/>
  <c r="M3133" i="27"/>
  <c r="M3134" i="27"/>
  <c r="M3135" i="27"/>
  <c r="M3136" i="27"/>
  <c r="M3137" i="27"/>
  <c r="M3138" i="27"/>
  <c r="M3139" i="27"/>
  <c r="M3140" i="27"/>
  <c r="M3141" i="27"/>
  <c r="M3142" i="27"/>
  <c r="M3143" i="27"/>
  <c r="M3144" i="27"/>
  <c r="M3145" i="27"/>
  <c r="M3146" i="27"/>
  <c r="M3147" i="27"/>
  <c r="M3148" i="27"/>
  <c r="M3149" i="27"/>
  <c r="M3150" i="27"/>
  <c r="M3151" i="27"/>
  <c r="M3152" i="27"/>
  <c r="M3153" i="27"/>
  <c r="M3154" i="27"/>
  <c r="M3155" i="27"/>
  <c r="M3156" i="27"/>
  <c r="M3157" i="27"/>
  <c r="M3158" i="27"/>
  <c r="M3159" i="27"/>
  <c r="M3160" i="27"/>
  <c r="M3161" i="27"/>
  <c r="M3162" i="27"/>
  <c r="M3163" i="27"/>
  <c r="M3164" i="27"/>
  <c r="M3165" i="27"/>
  <c r="M3166" i="27"/>
  <c r="M3167" i="27"/>
  <c r="M3168" i="27"/>
  <c r="M3169" i="27"/>
  <c r="M3170" i="27"/>
  <c r="M3171" i="27"/>
  <c r="M3172" i="27"/>
  <c r="M3173" i="27"/>
  <c r="M3174" i="27"/>
  <c r="M3175" i="27"/>
  <c r="M3176" i="27"/>
  <c r="M3177" i="27"/>
  <c r="M3178" i="27"/>
  <c r="M3179" i="27"/>
  <c r="M3180" i="27"/>
  <c r="M3181" i="27"/>
  <c r="M3182" i="27"/>
  <c r="M3183" i="27"/>
  <c r="M3184" i="27"/>
  <c r="M3185" i="27"/>
  <c r="M3186" i="27"/>
  <c r="M3187" i="27"/>
  <c r="M3188" i="27"/>
  <c r="M3189" i="27"/>
  <c r="M3190" i="27"/>
  <c r="M3191" i="27"/>
  <c r="M3192" i="27"/>
  <c r="M3193" i="27"/>
  <c r="M3194" i="27"/>
  <c r="M3195" i="27"/>
  <c r="M3196" i="27"/>
  <c r="M3197" i="27"/>
  <c r="M3198" i="27"/>
  <c r="M3199" i="27"/>
  <c r="M3200" i="27"/>
  <c r="M3201" i="27"/>
  <c r="M3202" i="27"/>
  <c r="M3203" i="27"/>
  <c r="M3204" i="27"/>
  <c r="M3205" i="27"/>
  <c r="M3206" i="27"/>
  <c r="M3207" i="27"/>
  <c r="M3208" i="27"/>
  <c r="M3209" i="27"/>
  <c r="M3210" i="27"/>
  <c r="M3211" i="27"/>
  <c r="M3212" i="27"/>
  <c r="M3213" i="27"/>
  <c r="M3214" i="27"/>
  <c r="M3215" i="27"/>
  <c r="M3216" i="27"/>
  <c r="M3217" i="27"/>
  <c r="M3218" i="27"/>
  <c r="M3219" i="27"/>
  <c r="M3220" i="27"/>
  <c r="M3221" i="27"/>
  <c r="M3222" i="27"/>
  <c r="M3223" i="27"/>
  <c r="M3224" i="27"/>
  <c r="M3225" i="27"/>
  <c r="M3226" i="27"/>
  <c r="M3227" i="27"/>
  <c r="M3228" i="27"/>
  <c r="M3229" i="27"/>
  <c r="M3230" i="27"/>
  <c r="M3231" i="27"/>
  <c r="M3232" i="27"/>
  <c r="M3233" i="27"/>
  <c r="M3234" i="27"/>
  <c r="M3235" i="27"/>
  <c r="M3236" i="27"/>
  <c r="M3237" i="27"/>
  <c r="M3238" i="27"/>
  <c r="M3239" i="27"/>
  <c r="M3240" i="27"/>
  <c r="M3241" i="27"/>
  <c r="M3242" i="27"/>
  <c r="M3243" i="27"/>
  <c r="M3244" i="27"/>
  <c r="M3245" i="27"/>
  <c r="M3246" i="27"/>
  <c r="M3247" i="27"/>
  <c r="M3248" i="27"/>
  <c r="M3249" i="27"/>
  <c r="M3250" i="27"/>
  <c r="M3251" i="27"/>
  <c r="M3252" i="27"/>
  <c r="M3253" i="27"/>
  <c r="M3254" i="27"/>
  <c r="M3255" i="27"/>
  <c r="M3256" i="27"/>
  <c r="M3257" i="27"/>
  <c r="M3258" i="27"/>
  <c r="M3259" i="27"/>
  <c r="M3260" i="27"/>
  <c r="M3261" i="27"/>
  <c r="M3262" i="27"/>
  <c r="M3263" i="27"/>
  <c r="M3264" i="27"/>
  <c r="M3265" i="27"/>
  <c r="M3266" i="27"/>
  <c r="M3267" i="27"/>
  <c r="M3268" i="27"/>
  <c r="M3269" i="27"/>
  <c r="M3270" i="27"/>
  <c r="M3271" i="27"/>
  <c r="M3272" i="27"/>
  <c r="M3273" i="27"/>
  <c r="M3274" i="27"/>
  <c r="M3275" i="27"/>
  <c r="M3276" i="27"/>
  <c r="M3277" i="27"/>
  <c r="M3278" i="27"/>
  <c r="M3279" i="27"/>
  <c r="M3280" i="27"/>
  <c r="M3281" i="27"/>
  <c r="M3282" i="27"/>
  <c r="M3283" i="27"/>
  <c r="M3284" i="27"/>
  <c r="M3285" i="27"/>
  <c r="M3286" i="27"/>
  <c r="M3287" i="27"/>
  <c r="M3288" i="27"/>
  <c r="M3289" i="27"/>
  <c r="M3290" i="27"/>
  <c r="M3291" i="27"/>
  <c r="M3292" i="27"/>
  <c r="M3293" i="27"/>
  <c r="M3294" i="27"/>
  <c r="M3295" i="27"/>
  <c r="M3296" i="27"/>
  <c r="M3297" i="27"/>
  <c r="M3298" i="27"/>
  <c r="M3299" i="27"/>
  <c r="M3300" i="27"/>
  <c r="M3301" i="27"/>
  <c r="M3302" i="27"/>
  <c r="M3303" i="27"/>
  <c r="M3304" i="27"/>
  <c r="M3305" i="27"/>
  <c r="M3306" i="27"/>
  <c r="M3307" i="27"/>
  <c r="M3308" i="27"/>
  <c r="M3309" i="27"/>
  <c r="M3310" i="27"/>
  <c r="M3311" i="27"/>
  <c r="M3312" i="27"/>
  <c r="M3313" i="27"/>
  <c r="M3314" i="27"/>
  <c r="M3315" i="27"/>
  <c r="M3316" i="27"/>
  <c r="M3317" i="27"/>
  <c r="M3318" i="27"/>
  <c r="M3319" i="27"/>
  <c r="M3320" i="27"/>
  <c r="M3321" i="27"/>
  <c r="M3322" i="27"/>
  <c r="M3323" i="27"/>
  <c r="M3324" i="27"/>
  <c r="M3325" i="27"/>
  <c r="M3326" i="27"/>
  <c r="M3327" i="27"/>
  <c r="M3328" i="27"/>
  <c r="M3329" i="27"/>
  <c r="M3330" i="27"/>
  <c r="M3331" i="27"/>
  <c r="M3332" i="27"/>
  <c r="M3333" i="27"/>
  <c r="M3334" i="27"/>
  <c r="M3335" i="27"/>
  <c r="M3336" i="27"/>
  <c r="M3337" i="27"/>
  <c r="M3338" i="27"/>
  <c r="M3339" i="27"/>
  <c r="M3340" i="27"/>
  <c r="M3341" i="27"/>
  <c r="M3342" i="27"/>
  <c r="M3343" i="27"/>
  <c r="M3344" i="27"/>
  <c r="M3345" i="27"/>
  <c r="M3346" i="27"/>
  <c r="M3347" i="27"/>
  <c r="M3348" i="27"/>
  <c r="M3349" i="27"/>
  <c r="M3350" i="27"/>
  <c r="M3351" i="27"/>
  <c r="M3352" i="27"/>
  <c r="M3353" i="27"/>
  <c r="M3354" i="27"/>
  <c r="M3355" i="27"/>
  <c r="M3356" i="27"/>
  <c r="M3357" i="27"/>
  <c r="M3358" i="27"/>
  <c r="M3359" i="27"/>
  <c r="M3360" i="27"/>
  <c r="M3361" i="27"/>
  <c r="M3362" i="27"/>
  <c r="M3363" i="27"/>
  <c r="M3364" i="27"/>
  <c r="M3365" i="27"/>
  <c r="M3366" i="27"/>
  <c r="M3367" i="27"/>
  <c r="M3368" i="27"/>
  <c r="M3369" i="27"/>
  <c r="M3370" i="27"/>
  <c r="M3371" i="27"/>
  <c r="M3372" i="27"/>
  <c r="M3373" i="27"/>
  <c r="M3374" i="27"/>
  <c r="M3375" i="27"/>
  <c r="M3376" i="27"/>
  <c r="M3377" i="27"/>
  <c r="M3378" i="27"/>
  <c r="M3379" i="27"/>
  <c r="M3380" i="27"/>
  <c r="M3381" i="27"/>
  <c r="M3382" i="27"/>
  <c r="M3383" i="27"/>
  <c r="M3384" i="27"/>
  <c r="M3385" i="27"/>
  <c r="M3386" i="27"/>
  <c r="M3387" i="27"/>
  <c r="M3388" i="27"/>
  <c r="M3389" i="27"/>
  <c r="M3390" i="27"/>
  <c r="M3391" i="27"/>
  <c r="M3392" i="27"/>
  <c r="M3393" i="27"/>
  <c r="M3394" i="27"/>
  <c r="M3395" i="27"/>
  <c r="M3396" i="27"/>
  <c r="M3397" i="27"/>
  <c r="M3398" i="27"/>
  <c r="M3399" i="27"/>
  <c r="M3400" i="27"/>
  <c r="M3401" i="27"/>
  <c r="M3402" i="27"/>
  <c r="M3403" i="27"/>
  <c r="M3404" i="27"/>
  <c r="M3405" i="27"/>
  <c r="M3406" i="27"/>
  <c r="M3407" i="27"/>
  <c r="M3408" i="27"/>
  <c r="M3409" i="27"/>
  <c r="M3410" i="27"/>
  <c r="M3411" i="27"/>
  <c r="M3412" i="27"/>
  <c r="M3413" i="27"/>
  <c r="M3414" i="27"/>
  <c r="M3415" i="27"/>
  <c r="M3416" i="27"/>
  <c r="M3417" i="27"/>
  <c r="M3418" i="27"/>
  <c r="M3419" i="27"/>
  <c r="M3420" i="27"/>
  <c r="M3421" i="27"/>
  <c r="M3422" i="27"/>
  <c r="M3423" i="27"/>
  <c r="M3424" i="27"/>
  <c r="M3425" i="27"/>
  <c r="M3426" i="27"/>
  <c r="M3427" i="27"/>
  <c r="M3428" i="27"/>
  <c r="M3429" i="27"/>
  <c r="M3430" i="27"/>
  <c r="M3431" i="27"/>
  <c r="M3432" i="27"/>
  <c r="M3433" i="27"/>
  <c r="M3434" i="27"/>
  <c r="M3435" i="27"/>
  <c r="M3436" i="27"/>
  <c r="M3437" i="27"/>
  <c r="M3438" i="27"/>
  <c r="M3439" i="27"/>
  <c r="M3440" i="27"/>
  <c r="M3441" i="27"/>
  <c r="M3442" i="27"/>
  <c r="M3443" i="27"/>
  <c r="M3444" i="27"/>
  <c r="M3445" i="27"/>
  <c r="M3446" i="27"/>
  <c r="M3447" i="27"/>
  <c r="M3448" i="27"/>
  <c r="M3449" i="27"/>
  <c r="M3450" i="27"/>
  <c r="M3451" i="27"/>
  <c r="M3452" i="27"/>
  <c r="M3453" i="27"/>
  <c r="M3454" i="27"/>
  <c r="M3455" i="27"/>
  <c r="M3456" i="27"/>
  <c r="M3457" i="27"/>
  <c r="M3458" i="27"/>
  <c r="M3459" i="27"/>
  <c r="M3460" i="27"/>
  <c r="M3461" i="27"/>
  <c r="M3462" i="27"/>
  <c r="M3463" i="27"/>
  <c r="M3464" i="27"/>
  <c r="M3465" i="27"/>
  <c r="M3466" i="27"/>
  <c r="M3467" i="27"/>
  <c r="M3468" i="27"/>
  <c r="M3469" i="27"/>
  <c r="M3470" i="27"/>
  <c r="M3471" i="27"/>
  <c r="M3472" i="27"/>
  <c r="M3473" i="27"/>
  <c r="M3474" i="27"/>
  <c r="M3475" i="27"/>
  <c r="M3476" i="27"/>
  <c r="M3477" i="27"/>
  <c r="M3478" i="27"/>
  <c r="M3479" i="27"/>
  <c r="M3480" i="27"/>
  <c r="M3481" i="27"/>
  <c r="M3482" i="27"/>
  <c r="M3483" i="27"/>
  <c r="M3484" i="27"/>
  <c r="M3485" i="27"/>
  <c r="M3486" i="27"/>
  <c r="M3487" i="27"/>
  <c r="M3488" i="27"/>
  <c r="M3489" i="27"/>
  <c r="M3490" i="27"/>
  <c r="M3491" i="27"/>
  <c r="M3492" i="27"/>
  <c r="M3493" i="27"/>
  <c r="M3494" i="27"/>
  <c r="M3495" i="27"/>
  <c r="M3496" i="27"/>
  <c r="M3497" i="27"/>
  <c r="M3498" i="27"/>
  <c r="M3499" i="27"/>
  <c r="M3500" i="27"/>
  <c r="M3501" i="27"/>
  <c r="M3502" i="27"/>
  <c r="M3503" i="27"/>
  <c r="M3504" i="27"/>
  <c r="M3505" i="27"/>
  <c r="M3506" i="27"/>
  <c r="M3507" i="27"/>
  <c r="M3508" i="27"/>
  <c r="M3509" i="27"/>
  <c r="M3510" i="27"/>
  <c r="M3511" i="27"/>
  <c r="M3512" i="27"/>
  <c r="M3513" i="27"/>
  <c r="M3514" i="27"/>
  <c r="M3515" i="27"/>
  <c r="M3516" i="27"/>
  <c r="M3517" i="27"/>
  <c r="M3518" i="27"/>
  <c r="M3519" i="27"/>
  <c r="M3520" i="27"/>
  <c r="M3521" i="27"/>
  <c r="M3522" i="27"/>
  <c r="M3523" i="27"/>
  <c r="M3524" i="27"/>
  <c r="M3525" i="27"/>
  <c r="M3526" i="27"/>
  <c r="M3527" i="27"/>
  <c r="M3528" i="27"/>
  <c r="M3529" i="27"/>
  <c r="M3530" i="27"/>
  <c r="M3531" i="27"/>
  <c r="M3532" i="27"/>
  <c r="M3533" i="27"/>
  <c r="M3534" i="27"/>
  <c r="M3535" i="27"/>
  <c r="M3536" i="27"/>
  <c r="M3537" i="27"/>
  <c r="M3538" i="27"/>
  <c r="M3539" i="27"/>
  <c r="M3540" i="27"/>
  <c r="M3541" i="27"/>
  <c r="M3542" i="27"/>
  <c r="M3543" i="27"/>
  <c r="M3544" i="27"/>
  <c r="M3545" i="27"/>
  <c r="M3546" i="27"/>
  <c r="M3547" i="27"/>
  <c r="M3548" i="27"/>
  <c r="M3549" i="27"/>
  <c r="M3550" i="27"/>
  <c r="M3551" i="27"/>
  <c r="M3552" i="27"/>
  <c r="M3553" i="27"/>
  <c r="M3554" i="27"/>
  <c r="M3555" i="27"/>
  <c r="M3556" i="27"/>
  <c r="M3557" i="27"/>
  <c r="M3558" i="27"/>
  <c r="M3559" i="27"/>
  <c r="M3560" i="27"/>
  <c r="M3561" i="27"/>
  <c r="M3562" i="27"/>
  <c r="M3563" i="27"/>
  <c r="M3564" i="27"/>
  <c r="M3565" i="27"/>
  <c r="M3566" i="27"/>
  <c r="M3567" i="27"/>
  <c r="M3568" i="27"/>
  <c r="M3569" i="27"/>
  <c r="M3570" i="27"/>
  <c r="M3571" i="27"/>
  <c r="M3572" i="27"/>
  <c r="M3573" i="27"/>
  <c r="M3574" i="27"/>
  <c r="M3575" i="27"/>
  <c r="M3576" i="27"/>
  <c r="M3577" i="27"/>
  <c r="M3578" i="27"/>
  <c r="M3579" i="27"/>
  <c r="M3580" i="27"/>
  <c r="M3581" i="27"/>
  <c r="M3582" i="27"/>
  <c r="M3583" i="27"/>
  <c r="M3584" i="27"/>
  <c r="M3585" i="27"/>
  <c r="M3586" i="27"/>
  <c r="M3587" i="27"/>
  <c r="M3588" i="27"/>
  <c r="M3589" i="27"/>
  <c r="M3590" i="27"/>
  <c r="M3591" i="27"/>
  <c r="M3592" i="27"/>
  <c r="M3593" i="27"/>
  <c r="M3594" i="27"/>
  <c r="M3595" i="27"/>
  <c r="M3596" i="27"/>
  <c r="M3597" i="27"/>
  <c r="M3598" i="27"/>
  <c r="M3599" i="27"/>
  <c r="M3600" i="27"/>
  <c r="M3601" i="27"/>
  <c r="M3602" i="27"/>
  <c r="M3603" i="27"/>
  <c r="M3604" i="27"/>
  <c r="M3605" i="27"/>
  <c r="M3606" i="27"/>
  <c r="M3607" i="27"/>
  <c r="M3608" i="27"/>
  <c r="M3609" i="27"/>
  <c r="M3610" i="27"/>
  <c r="M3611" i="27"/>
  <c r="M3612" i="27"/>
  <c r="M3613" i="27"/>
  <c r="M3614" i="27"/>
  <c r="M3615" i="27"/>
  <c r="M3616" i="27"/>
  <c r="M3617" i="27"/>
  <c r="M3618" i="27"/>
  <c r="M3619" i="27"/>
  <c r="M3620" i="27"/>
  <c r="M3621" i="27"/>
  <c r="M3622" i="27"/>
  <c r="M3623" i="27"/>
  <c r="M3624" i="27"/>
  <c r="M3625" i="27"/>
  <c r="M3626" i="27"/>
  <c r="M3627" i="27"/>
  <c r="M3628" i="27"/>
  <c r="M3629" i="27"/>
  <c r="M3630" i="27"/>
  <c r="M3631" i="27"/>
  <c r="M3632" i="27"/>
  <c r="M3633" i="27"/>
  <c r="M3634" i="27"/>
  <c r="M3635" i="27"/>
  <c r="M3636" i="27"/>
  <c r="M3637" i="27"/>
  <c r="M3638" i="27"/>
  <c r="M3639" i="27"/>
  <c r="M3640" i="27"/>
  <c r="M3641" i="27"/>
  <c r="M3642" i="27"/>
  <c r="M3643" i="27"/>
  <c r="M3644" i="27"/>
  <c r="M3645" i="27"/>
  <c r="M3646" i="27"/>
  <c r="M3647" i="27"/>
  <c r="M3648" i="27"/>
  <c r="M3649" i="27"/>
  <c r="M3650" i="27"/>
  <c r="M3651" i="27"/>
  <c r="M3652" i="27"/>
  <c r="M3653" i="27"/>
  <c r="M3654" i="27"/>
  <c r="M3655" i="27"/>
  <c r="M3656" i="27"/>
  <c r="M3657" i="27"/>
  <c r="M3658" i="27"/>
  <c r="M3659" i="27"/>
  <c r="M3660" i="27"/>
  <c r="M3661" i="27"/>
  <c r="M3662" i="27"/>
  <c r="M3663" i="27"/>
  <c r="M3664" i="27"/>
  <c r="M3665" i="27"/>
  <c r="M3666" i="27"/>
  <c r="M3667" i="27"/>
  <c r="M3668" i="27"/>
  <c r="M3669" i="27"/>
  <c r="M3670" i="27"/>
  <c r="M3671" i="27"/>
  <c r="M3672" i="27"/>
  <c r="M3673" i="27"/>
  <c r="M3674" i="27"/>
  <c r="M3675" i="27"/>
  <c r="M3676" i="27"/>
  <c r="M3677" i="27"/>
  <c r="M3678" i="27"/>
  <c r="M3679" i="27"/>
  <c r="M3680" i="27"/>
  <c r="M3681" i="27"/>
  <c r="M3682" i="27"/>
  <c r="M3683" i="27"/>
  <c r="M3684" i="27"/>
  <c r="M3685" i="27"/>
  <c r="M3686" i="27"/>
  <c r="M3687" i="27"/>
  <c r="M3688" i="27"/>
  <c r="M3689" i="27"/>
  <c r="M3690" i="27"/>
  <c r="M3691" i="27"/>
  <c r="M3692" i="27"/>
  <c r="M3693" i="27"/>
  <c r="M3694" i="27"/>
  <c r="M3695" i="27"/>
  <c r="M3696" i="27"/>
  <c r="M3697" i="27"/>
  <c r="M3698" i="27"/>
  <c r="M3699" i="27"/>
  <c r="M3700" i="27"/>
  <c r="M3701" i="27"/>
  <c r="M3702" i="27"/>
  <c r="M3703" i="27"/>
  <c r="M3704" i="27"/>
  <c r="M3705" i="27"/>
  <c r="M3706" i="27"/>
  <c r="M3707" i="27"/>
  <c r="M3708" i="27"/>
  <c r="M3709" i="27"/>
  <c r="M3710" i="27"/>
  <c r="M3711" i="27"/>
  <c r="M3712" i="27"/>
  <c r="M3713" i="27"/>
  <c r="M3714" i="27"/>
  <c r="M3715" i="27"/>
  <c r="M3716" i="27"/>
  <c r="M3717" i="27"/>
  <c r="M3718" i="27"/>
  <c r="M3719" i="27"/>
  <c r="M3720" i="27"/>
  <c r="M3721" i="27"/>
  <c r="M3722" i="27"/>
  <c r="M3723" i="27"/>
  <c r="M3724" i="27"/>
  <c r="M3725" i="27"/>
  <c r="M3726" i="27"/>
  <c r="M3727" i="27"/>
  <c r="M3728" i="27"/>
  <c r="M3729" i="27"/>
  <c r="M3730" i="27"/>
  <c r="M3731" i="27"/>
  <c r="M3732" i="27"/>
  <c r="M3733" i="27"/>
  <c r="M3734" i="27"/>
  <c r="M3735" i="27"/>
  <c r="M3736" i="27"/>
  <c r="M3737" i="27"/>
  <c r="M3738" i="27"/>
  <c r="M3739" i="27"/>
  <c r="M3740" i="27"/>
  <c r="M3741" i="27"/>
  <c r="M3742" i="27"/>
  <c r="M3743" i="27"/>
  <c r="M3744" i="27"/>
  <c r="M3745" i="27"/>
  <c r="M3746" i="27"/>
  <c r="M3747" i="27"/>
  <c r="M3748" i="27"/>
  <c r="M3749" i="27"/>
  <c r="M3750" i="27"/>
  <c r="M3751" i="27"/>
  <c r="M3752" i="27"/>
  <c r="M3753" i="27"/>
  <c r="M3754" i="27"/>
  <c r="M3755" i="27"/>
  <c r="M3756" i="27"/>
  <c r="M3757" i="27"/>
  <c r="M3758" i="27"/>
  <c r="M3759" i="27"/>
  <c r="M3760" i="27"/>
  <c r="M3761" i="27"/>
  <c r="M3762" i="27"/>
  <c r="M3763" i="27"/>
  <c r="M3764" i="27"/>
  <c r="M3765" i="27"/>
  <c r="M3766" i="27"/>
  <c r="M3767" i="27"/>
  <c r="M3768" i="27"/>
  <c r="M3769" i="27"/>
  <c r="M3770" i="27"/>
  <c r="M3771" i="27"/>
  <c r="M3772" i="27"/>
  <c r="M3773" i="27"/>
  <c r="M3774" i="27"/>
  <c r="M3775" i="27"/>
  <c r="M3776" i="27"/>
  <c r="M3777" i="27"/>
  <c r="M3778" i="27"/>
  <c r="M3779" i="27"/>
  <c r="M3780" i="27"/>
  <c r="M3781" i="27"/>
  <c r="M3782" i="27"/>
  <c r="M3783" i="27"/>
  <c r="M3784" i="27"/>
  <c r="M3785" i="27"/>
  <c r="M3786" i="27"/>
  <c r="M3787" i="27"/>
  <c r="M3788" i="27"/>
  <c r="M3789" i="27"/>
  <c r="M3790" i="27"/>
  <c r="M3791" i="27"/>
  <c r="M3792" i="27"/>
  <c r="M3793" i="27"/>
  <c r="M3794" i="27"/>
  <c r="M3795" i="27"/>
  <c r="M3796" i="27"/>
  <c r="M3797" i="27"/>
  <c r="M3798" i="27"/>
  <c r="M3799" i="27"/>
  <c r="M3800" i="27"/>
  <c r="M3801" i="27"/>
  <c r="M3802" i="27"/>
  <c r="M3803" i="27"/>
  <c r="M3804" i="27"/>
  <c r="M3805" i="27"/>
  <c r="M3806" i="27"/>
  <c r="M3807" i="27"/>
  <c r="M3808" i="27"/>
  <c r="M3809" i="27"/>
  <c r="M3810" i="27"/>
  <c r="M3811" i="27"/>
  <c r="M3812" i="27"/>
  <c r="M3813" i="27"/>
  <c r="M3814" i="27"/>
  <c r="M3815" i="27"/>
  <c r="M3816" i="27"/>
  <c r="M3817" i="27"/>
  <c r="M3818" i="27"/>
  <c r="M3819" i="27"/>
  <c r="M3820" i="27"/>
  <c r="M3821" i="27"/>
  <c r="M3822" i="27"/>
  <c r="M3823" i="27"/>
  <c r="M3824" i="27"/>
  <c r="M3825" i="27"/>
  <c r="M3826" i="27"/>
  <c r="M3827" i="27"/>
  <c r="M3828" i="27"/>
  <c r="M3829" i="27"/>
  <c r="M3830" i="27"/>
  <c r="M3831" i="27"/>
  <c r="M3832" i="27"/>
  <c r="M3833" i="27"/>
  <c r="M3834" i="27"/>
  <c r="M3835" i="27"/>
  <c r="M3836" i="27"/>
  <c r="M3837" i="27"/>
  <c r="M3838" i="27"/>
  <c r="M3839" i="27"/>
  <c r="M3840" i="27"/>
  <c r="M3841" i="27"/>
  <c r="M3842" i="27"/>
  <c r="M3843" i="27"/>
  <c r="M3844" i="27"/>
  <c r="M3845" i="27"/>
  <c r="M3846" i="27"/>
  <c r="M3847" i="27"/>
  <c r="M3848" i="27"/>
  <c r="M3849" i="27"/>
  <c r="M3850" i="27"/>
  <c r="M3851" i="27"/>
  <c r="M3852" i="27"/>
  <c r="M3853" i="27"/>
  <c r="M3854" i="27"/>
  <c r="M3855" i="27"/>
  <c r="M3856" i="27"/>
  <c r="M3857" i="27"/>
  <c r="M3858" i="27"/>
  <c r="M3859" i="27"/>
  <c r="M3860" i="27"/>
  <c r="M3861" i="27"/>
  <c r="M3862" i="27"/>
  <c r="M3863" i="27"/>
  <c r="M3864" i="27"/>
  <c r="M3865" i="27"/>
  <c r="M3866" i="27"/>
  <c r="M3867" i="27"/>
  <c r="M3868" i="27"/>
  <c r="M3869" i="27"/>
  <c r="M3870" i="27"/>
  <c r="M3871" i="27"/>
  <c r="M3872" i="27"/>
  <c r="M3873" i="27"/>
  <c r="M3874" i="27"/>
  <c r="M3875" i="27"/>
  <c r="M3876" i="27"/>
  <c r="M3877" i="27"/>
  <c r="M3878" i="27"/>
  <c r="M3879" i="27"/>
  <c r="M3880" i="27"/>
  <c r="M3881" i="27"/>
  <c r="M3882" i="27"/>
  <c r="M3883" i="27"/>
  <c r="M3884" i="27"/>
  <c r="M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2" i="27"/>
  <c r="L173" i="27"/>
  <c r="L174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236" i="27"/>
  <c r="L237" i="27"/>
  <c r="L238" i="27"/>
  <c r="L239" i="27"/>
  <c r="L240" i="27"/>
  <c r="L241" i="27"/>
  <c r="L242" i="27"/>
  <c r="L243" i="27"/>
  <c r="L244" i="27"/>
  <c r="L245" i="27"/>
  <c r="L246" i="27"/>
  <c r="L247" i="27"/>
  <c r="L248" i="27"/>
  <c r="L249" i="27"/>
  <c r="L250" i="27"/>
  <c r="L251" i="27"/>
  <c r="L252" i="27"/>
  <c r="L253" i="27"/>
  <c r="L254" i="27"/>
  <c r="L255" i="27"/>
  <c r="L256" i="27"/>
  <c r="L257" i="27"/>
  <c r="L258" i="27"/>
  <c r="L259" i="27"/>
  <c r="L260" i="27"/>
  <c r="L261" i="27"/>
  <c r="L262" i="27"/>
  <c r="L263" i="27"/>
  <c r="L264" i="27"/>
  <c r="L265" i="27"/>
  <c r="L266" i="27"/>
  <c r="L267" i="27"/>
  <c r="L268" i="27"/>
  <c r="L269" i="27"/>
  <c r="L270" i="27"/>
  <c r="L271" i="27"/>
  <c r="L272" i="27"/>
  <c r="L273" i="27"/>
  <c r="L274" i="27"/>
  <c r="L275" i="27"/>
  <c r="L276" i="27"/>
  <c r="L277" i="27"/>
  <c r="L278" i="27"/>
  <c r="L279" i="27"/>
  <c r="L280" i="27"/>
  <c r="L281" i="27"/>
  <c r="L282" i="27"/>
  <c r="L283" i="27"/>
  <c r="L284" i="27"/>
  <c r="L285" i="27"/>
  <c r="L286" i="27"/>
  <c r="L287" i="27"/>
  <c r="L288" i="27"/>
  <c r="L289" i="27"/>
  <c r="L290" i="27"/>
  <c r="L291" i="27"/>
  <c r="L292" i="27"/>
  <c r="L293" i="27"/>
  <c r="L294" i="27"/>
  <c r="L295" i="27"/>
  <c r="L296" i="27"/>
  <c r="L297" i="27"/>
  <c r="L298" i="27"/>
  <c r="L299" i="27"/>
  <c r="L300" i="27"/>
  <c r="L301" i="27"/>
  <c r="L302" i="27"/>
  <c r="L303" i="27"/>
  <c r="L304" i="27"/>
  <c r="L305" i="27"/>
  <c r="L306" i="27"/>
  <c r="L307" i="27"/>
  <c r="L308" i="27"/>
  <c r="L309" i="27"/>
  <c r="L310" i="27"/>
  <c r="L311" i="27"/>
  <c r="L312" i="27"/>
  <c r="L313" i="27"/>
  <c r="L314" i="27"/>
  <c r="L315" i="27"/>
  <c r="L316" i="27"/>
  <c r="L317" i="27"/>
  <c r="L318" i="27"/>
  <c r="L319" i="27"/>
  <c r="L320" i="27"/>
  <c r="L321" i="27"/>
  <c r="L322" i="27"/>
  <c r="L323" i="27"/>
  <c r="L324" i="27"/>
  <c r="L325" i="27"/>
  <c r="L326" i="27"/>
  <c r="L327" i="27"/>
  <c r="L328" i="27"/>
  <c r="L329" i="27"/>
  <c r="L330" i="27"/>
  <c r="L331" i="27"/>
  <c r="L332" i="27"/>
  <c r="L333" i="27"/>
  <c r="L334" i="27"/>
  <c r="L335" i="27"/>
  <c r="L336" i="27"/>
  <c r="L337" i="27"/>
  <c r="L338" i="27"/>
  <c r="L339" i="27"/>
  <c r="L340" i="27"/>
  <c r="L341" i="27"/>
  <c r="L342" i="27"/>
  <c r="L343" i="27"/>
  <c r="L344" i="27"/>
  <c r="L345" i="27"/>
  <c r="L346" i="27"/>
  <c r="L347" i="27"/>
  <c r="L348" i="27"/>
  <c r="L349" i="27"/>
  <c r="L350" i="27"/>
  <c r="L351" i="27"/>
  <c r="L352" i="27"/>
  <c r="L353" i="27"/>
  <c r="L354" i="27"/>
  <c r="L355" i="27"/>
  <c r="L356" i="27"/>
  <c r="L357" i="27"/>
  <c r="L358" i="27"/>
  <c r="L359" i="27"/>
  <c r="L360" i="27"/>
  <c r="L361" i="27"/>
  <c r="L362" i="27"/>
  <c r="L363" i="27"/>
  <c r="L364" i="27"/>
  <c r="L365" i="27"/>
  <c r="L366" i="27"/>
  <c r="L367" i="27"/>
  <c r="L368" i="27"/>
  <c r="L369" i="27"/>
  <c r="L370" i="27"/>
  <c r="L371" i="27"/>
  <c r="L372" i="27"/>
  <c r="L373" i="27"/>
  <c r="L374" i="27"/>
  <c r="L375" i="27"/>
  <c r="L376" i="27"/>
  <c r="L377" i="27"/>
  <c r="L378" i="27"/>
  <c r="L379" i="27"/>
  <c r="L380" i="27"/>
  <c r="L381" i="27"/>
  <c r="L382" i="27"/>
  <c r="L383" i="27"/>
  <c r="L384" i="27"/>
  <c r="L385" i="27"/>
  <c r="L386" i="27"/>
  <c r="L387" i="27"/>
  <c r="L388" i="27"/>
  <c r="L389" i="27"/>
  <c r="L390" i="27"/>
  <c r="L391" i="27"/>
  <c r="L392" i="27"/>
  <c r="L393" i="27"/>
  <c r="L394" i="27"/>
  <c r="L395" i="27"/>
  <c r="L396" i="27"/>
  <c r="L397" i="27"/>
  <c r="L398" i="27"/>
  <c r="L399" i="27"/>
  <c r="L400" i="27"/>
  <c r="L401" i="27"/>
  <c r="L402" i="27"/>
  <c r="L403" i="27"/>
  <c r="L404" i="27"/>
  <c r="L405" i="27"/>
  <c r="L406" i="27"/>
  <c r="L407" i="27"/>
  <c r="L408" i="27"/>
  <c r="L409" i="27"/>
  <c r="L410" i="27"/>
  <c r="L411" i="27"/>
  <c r="L412" i="27"/>
  <c r="L413" i="27"/>
  <c r="L414" i="27"/>
  <c r="L415" i="27"/>
  <c r="L416" i="27"/>
  <c r="L417" i="27"/>
  <c r="L418" i="27"/>
  <c r="L419" i="27"/>
  <c r="L420" i="27"/>
  <c r="L421" i="27"/>
  <c r="L422" i="27"/>
  <c r="L423" i="27"/>
  <c r="L424" i="27"/>
  <c r="L425" i="27"/>
  <c r="L426" i="27"/>
  <c r="L427" i="27"/>
  <c r="L428" i="27"/>
  <c r="L429" i="27"/>
  <c r="L430" i="27"/>
  <c r="L431" i="27"/>
  <c r="L432" i="27"/>
  <c r="L433" i="27"/>
  <c r="L434" i="27"/>
  <c r="L435" i="27"/>
  <c r="L436" i="27"/>
  <c r="L437" i="27"/>
  <c r="L438" i="27"/>
  <c r="L439" i="27"/>
  <c r="L440" i="27"/>
  <c r="L441" i="27"/>
  <c r="L442" i="27"/>
  <c r="L443" i="27"/>
  <c r="L444" i="27"/>
  <c r="L445" i="27"/>
  <c r="L446" i="27"/>
  <c r="L447" i="27"/>
  <c r="L448" i="27"/>
  <c r="L449" i="27"/>
  <c r="L450" i="27"/>
  <c r="L451" i="27"/>
  <c r="L452" i="27"/>
  <c r="L453" i="27"/>
  <c r="L454" i="27"/>
  <c r="L455" i="27"/>
  <c r="L456" i="27"/>
  <c r="L457" i="27"/>
  <c r="L458" i="27"/>
  <c r="L459" i="27"/>
  <c r="L460" i="27"/>
  <c r="L461" i="27"/>
  <c r="L462" i="27"/>
  <c r="L463" i="27"/>
  <c r="L464" i="27"/>
  <c r="L465" i="27"/>
  <c r="L466" i="27"/>
  <c r="L467" i="27"/>
  <c r="L468" i="27"/>
  <c r="L469" i="27"/>
  <c r="L470" i="27"/>
  <c r="L471" i="27"/>
  <c r="L472" i="27"/>
  <c r="L473" i="27"/>
  <c r="L474" i="27"/>
  <c r="L475" i="27"/>
  <c r="L476" i="27"/>
  <c r="L477" i="27"/>
  <c r="L478" i="27"/>
  <c r="L479" i="27"/>
  <c r="L480" i="27"/>
  <c r="L481" i="27"/>
  <c r="L482" i="27"/>
  <c r="L483" i="27"/>
  <c r="L484" i="27"/>
  <c r="L485" i="27"/>
  <c r="L486" i="27"/>
  <c r="L487" i="27"/>
  <c r="L488" i="27"/>
  <c r="L489" i="27"/>
  <c r="L490" i="27"/>
  <c r="L491" i="27"/>
  <c r="L492" i="27"/>
  <c r="L493" i="27"/>
  <c r="L494" i="27"/>
  <c r="L495" i="27"/>
  <c r="L496" i="27"/>
  <c r="L497" i="27"/>
  <c r="L498" i="27"/>
  <c r="L499" i="27"/>
  <c r="L500" i="27"/>
  <c r="L501" i="27"/>
  <c r="L502" i="27"/>
  <c r="L503" i="27"/>
  <c r="L504" i="27"/>
  <c r="L505" i="27"/>
  <c r="L506" i="27"/>
  <c r="L507" i="27"/>
  <c r="L508" i="27"/>
  <c r="L509" i="27"/>
  <c r="L510" i="27"/>
  <c r="L511" i="27"/>
  <c r="L512" i="27"/>
  <c r="L513" i="27"/>
  <c r="L514" i="27"/>
  <c r="L515" i="27"/>
  <c r="L516" i="27"/>
  <c r="L517" i="27"/>
  <c r="L518" i="27"/>
  <c r="L519" i="27"/>
  <c r="L520" i="27"/>
  <c r="L521" i="27"/>
  <c r="L522" i="27"/>
  <c r="L523" i="27"/>
  <c r="L524" i="27"/>
  <c r="L525" i="27"/>
  <c r="L526" i="27"/>
  <c r="L527" i="27"/>
  <c r="L528" i="27"/>
  <c r="L529" i="27"/>
  <c r="L530" i="27"/>
  <c r="L531" i="27"/>
  <c r="L532" i="27"/>
  <c r="L533" i="27"/>
  <c r="L534" i="27"/>
  <c r="L535" i="27"/>
  <c r="L536" i="27"/>
  <c r="L537" i="27"/>
  <c r="L538" i="27"/>
  <c r="L539" i="27"/>
  <c r="L540" i="27"/>
  <c r="L541" i="27"/>
  <c r="L542" i="27"/>
  <c r="L543" i="27"/>
  <c r="L544" i="27"/>
  <c r="L545" i="27"/>
  <c r="L546" i="27"/>
  <c r="L547" i="27"/>
  <c r="L548" i="27"/>
  <c r="L549" i="27"/>
  <c r="L550" i="27"/>
  <c r="L551" i="27"/>
  <c r="L552" i="27"/>
  <c r="L553" i="27"/>
  <c r="L554" i="27"/>
  <c r="L555" i="27"/>
  <c r="L556" i="27"/>
  <c r="L557" i="27"/>
  <c r="L558" i="27"/>
  <c r="L559" i="27"/>
  <c r="L560" i="27"/>
  <c r="L561" i="27"/>
  <c r="L562" i="27"/>
  <c r="L563" i="27"/>
  <c r="L564" i="27"/>
  <c r="L565" i="27"/>
  <c r="L566" i="27"/>
  <c r="L567" i="27"/>
  <c r="L568" i="27"/>
  <c r="L569" i="27"/>
  <c r="L570" i="27"/>
  <c r="L571" i="27"/>
  <c r="L572" i="27"/>
  <c r="L573" i="27"/>
  <c r="L574" i="27"/>
  <c r="L575" i="27"/>
  <c r="L576" i="27"/>
  <c r="L577" i="27"/>
  <c r="L578" i="27"/>
  <c r="L579" i="27"/>
  <c r="L580" i="27"/>
  <c r="L581" i="27"/>
  <c r="L582" i="27"/>
  <c r="L583" i="27"/>
  <c r="L584" i="27"/>
  <c r="L585" i="27"/>
  <c r="L586" i="27"/>
  <c r="L587" i="27"/>
  <c r="L588" i="27"/>
  <c r="L589" i="27"/>
  <c r="L590" i="27"/>
  <c r="L591" i="27"/>
  <c r="L592" i="27"/>
  <c r="L593" i="27"/>
  <c r="L594" i="27"/>
  <c r="L595" i="27"/>
  <c r="L596" i="27"/>
  <c r="L597" i="27"/>
  <c r="L598" i="27"/>
  <c r="L599" i="27"/>
  <c r="L600" i="27"/>
  <c r="L601" i="27"/>
  <c r="L602" i="27"/>
  <c r="L603" i="27"/>
  <c r="L604" i="27"/>
  <c r="L605" i="27"/>
  <c r="L606" i="27"/>
  <c r="L607" i="27"/>
  <c r="L608" i="27"/>
  <c r="L609" i="27"/>
  <c r="L610" i="27"/>
  <c r="L611" i="27"/>
  <c r="L612" i="27"/>
  <c r="L613" i="27"/>
  <c r="L614" i="27"/>
  <c r="L615" i="27"/>
  <c r="L616" i="27"/>
  <c r="L617" i="27"/>
  <c r="L618" i="27"/>
  <c r="L619" i="27"/>
  <c r="L620" i="27"/>
  <c r="L621" i="27"/>
  <c r="L622" i="27"/>
  <c r="L623" i="27"/>
  <c r="L624" i="27"/>
  <c r="L625" i="27"/>
  <c r="L626" i="27"/>
  <c r="L627" i="27"/>
  <c r="L628" i="27"/>
  <c r="L629" i="27"/>
  <c r="L630" i="27"/>
  <c r="L631" i="27"/>
  <c r="L632" i="27"/>
  <c r="L633" i="27"/>
  <c r="L634" i="27"/>
  <c r="L635" i="27"/>
  <c r="L636" i="27"/>
  <c r="L637" i="27"/>
  <c r="L638" i="27"/>
  <c r="L639" i="27"/>
  <c r="L640" i="27"/>
  <c r="L641" i="27"/>
  <c r="L642" i="27"/>
  <c r="L643" i="27"/>
  <c r="L644" i="27"/>
  <c r="L645" i="27"/>
  <c r="L646" i="27"/>
  <c r="L647" i="27"/>
  <c r="L648" i="27"/>
  <c r="L649" i="27"/>
  <c r="L650" i="27"/>
  <c r="L651" i="27"/>
  <c r="L652" i="27"/>
  <c r="L653" i="27"/>
  <c r="L654" i="27"/>
  <c r="L655" i="27"/>
  <c r="L656" i="27"/>
  <c r="L657" i="27"/>
  <c r="L658" i="27"/>
  <c r="L659" i="27"/>
  <c r="L660" i="27"/>
  <c r="L661" i="27"/>
  <c r="L662" i="27"/>
  <c r="L663" i="27"/>
  <c r="L664" i="27"/>
  <c r="L665" i="27"/>
  <c r="L666" i="27"/>
  <c r="L667" i="27"/>
  <c r="L668" i="27"/>
  <c r="L669" i="27"/>
  <c r="L670" i="27"/>
  <c r="L671" i="27"/>
  <c r="L672" i="27"/>
  <c r="L673" i="27"/>
  <c r="L674" i="27"/>
  <c r="L675" i="27"/>
  <c r="L676" i="27"/>
  <c r="L677" i="27"/>
  <c r="L678" i="27"/>
  <c r="L679" i="27"/>
  <c r="L680" i="27"/>
  <c r="L681" i="27"/>
  <c r="L682" i="27"/>
  <c r="L683" i="27"/>
  <c r="L684" i="27"/>
  <c r="L685" i="27"/>
  <c r="L686" i="27"/>
  <c r="L687" i="27"/>
  <c r="L688" i="27"/>
  <c r="L689" i="27"/>
  <c r="L690" i="27"/>
  <c r="L691" i="27"/>
  <c r="L692" i="27"/>
  <c r="L693" i="27"/>
  <c r="L694" i="27"/>
  <c r="L695" i="27"/>
  <c r="L696" i="27"/>
  <c r="L697" i="27"/>
  <c r="L698" i="27"/>
  <c r="L699" i="27"/>
  <c r="L700" i="27"/>
  <c r="L701" i="27"/>
  <c r="L702" i="27"/>
  <c r="L703" i="27"/>
  <c r="L704" i="27"/>
  <c r="L705" i="27"/>
  <c r="L706" i="27"/>
  <c r="L707" i="27"/>
  <c r="L708" i="27"/>
  <c r="L709" i="27"/>
  <c r="L710" i="27"/>
  <c r="L711" i="27"/>
  <c r="L712" i="27"/>
  <c r="L713" i="27"/>
  <c r="L714" i="27"/>
  <c r="L715" i="27"/>
  <c r="L716" i="27"/>
  <c r="L717" i="27"/>
  <c r="L718" i="27"/>
  <c r="L719" i="27"/>
  <c r="L720" i="27"/>
  <c r="L721" i="27"/>
  <c r="L722" i="27"/>
  <c r="L723" i="27"/>
  <c r="L724" i="27"/>
  <c r="L725" i="27"/>
  <c r="L726" i="27"/>
  <c r="L727" i="27"/>
  <c r="L728" i="27"/>
  <c r="L729" i="27"/>
  <c r="L730" i="27"/>
  <c r="L731" i="27"/>
  <c r="L732" i="27"/>
  <c r="L733" i="27"/>
  <c r="L734" i="27"/>
  <c r="L735" i="27"/>
  <c r="L736" i="27"/>
  <c r="L737" i="27"/>
  <c r="L738" i="27"/>
  <c r="L739" i="27"/>
  <c r="L740" i="27"/>
  <c r="L741" i="27"/>
  <c r="L742" i="27"/>
  <c r="L743" i="27"/>
  <c r="L744" i="27"/>
  <c r="L745" i="27"/>
  <c r="L746" i="27"/>
  <c r="L747" i="27"/>
  <c r="L748" i="27"/>
  <c r="L749" i="27"/>
  <c r="L750" i="27"/>
  <c r="L751" i="27"/>
  <c r="L752" i="27"/>
  <c r="L753" i="27"/>
  <c r="L754" i="27"/>
  <c r="L755" i="27"/>
  <c r="L756" i="27"/>
  <c r="L757" i="27"/>
  <c r="L758" i="27"/>
  <c r="L759" i="27"/>
  <c r="L760" i="27"/>
  <c r="L761" i="27"/>
  <c r="L762" i="27"/>
  <c r="L763" i="27"/>
  <c r="L764" i="27"/>
  <c r="L765" i="27"/>
  <c r="L766" i="27"/>
  <c r="L767" i="27"/>
  <c r="L768" i="27"/>
  <c r="L769" i="27"/>
  <c r="L770" i="27"/>
  <c r="L771" i="27"/>
  <c r="L772" i="27"/>
  <c r="L773" i="27"/>
  <c r="L774" i="27"/>
  <c r="L775" i="27"/>
  <c r="L776" i="27"/>
  <c r="L777" i="27"/>
  <c r="L778" i="27"/>
  <c r="L779" i="27"/>
  <c r="L780" i="27"/>
  <c r="L781" i="27"/>
  <c r="L782" i="27"/>
  <c r="L783" i="27"/>
  <c r="L784" i="27"/>
  <c r="L785" i="27"/>
  <c r="L786" i="27"/>
  <c r="L787" i="27"/>
  <c r="L788" i="27"/>
  <c r="L789" i="27"/>
  <c r="L790" i="27"/>
  <c r="L791" i="27"/>
  <c r="L792" i="27"/>
  <c r="L793" i="27"/>
  <c r="L794" i="27"/>
  <c r="L795" i="27"/>
  <c r="L796" i="27"/>
  <c r="L797" i="27"/>
  <c r="L798" i="27"/>
  <c r="L799" i="27"/>
  <c r="L800" i="27"/>
  <c r="L801" i="27"/>
  <c r="L802" i="27"/>
  <c r="L803" i="27"/>
  <c r="L804" i="27"/>
  <c r="L805" i="27"/>
  <c r="L806" i="27"/>
  <c r="L807" i="27"/>
  <c r="L808" i="27"/>
  <c r="L809" i="27"/>
  <c r="L810" i="27"/>
  <c r="L811" i="27"/>
  <c r="L812" i="27"/>
  <c r="L813" i="27"/>
  <c r="L814" i="27"/>
  <c r="L815" i="27"/>
  <c r="L816" i="27"/>
  <c r="L817" i="27"/>
  <c r="L818" i="27"/>
  <c r="L819" i="27"/>
  <c r="L820" i="27"/>
  <c r="L821" i="27"/>
  <c r="L822" i="27"/>
  <c r="L823" i="27"/>
  <c r="L824" i="27"/>
  <c r="L825" i="27"/>
  <c r="L826" i="27"/>
  <c r="L827" i="27"/>
  <c r="L828" i="27"/>
  <c r="L829" i="27"/>
  <c r="L830" i="27"/>
  <c r="L831" i="27"/>
  <c r="L832" i="27"/>
  <c r="L833" i="27"/>
  <c r="L834" i="27"/>
  <c r="L835" i="27"/>
  <c r="L836" i="27"/>
  <c r="L837" i="27"/>
  <c r="L838" i="27"/>
  <c r="L839" i="27"/>
  <c r="L840" i="27"/>
  <c r="L841" i="27"/>
  <c r="L842" i="27"/>
  <c r="L843" i="27"/>
  <c r="L844" i="27"/>
  <c r="L845" i="27"/>
  <c r="L846" i="27"/>
  <c r="L847" i="27"/>
  <c r="L848" i="27"/>
  <c r="L849" i="27"/>
  <c r="L850" i="27"/>
  <c r="L851" i="27"/>
  <c r="L852" i="27"/>
  <c r="L853" i="27"/>
  <c r="L854" i="27"/>
  <c r="L855" i="27"/>
  <c r="L856" i="27"/>
  <c r="L857" i="27"/>
  <c r="L858" i="27"/>
  <c r="L859" i="27"/>
  <c r="L860" i="27"/>
  <c r="L861" i="27"/>
  <c r="L862" i="27"/>
  <c r="L863" i="27"/>
  <c r="L864" i="27"/>
  <c r="L865" i="27"/>
  <c r="L866" i="27"/>
  <c r="L867" i="27"/>
  <c r="L868" i="27"/>
  <c r="L869" i="27"/>
  <c r="L870" i="27"/>
  <c r="L871" i="27"/>
  <c r="L872" i="27"/>
  <c r="L873" i="27"/>
  <c r="L874" i="27"/>
  <c r="L875" i="27"/>
  <c r="L876" i="27"/>
  <c r="L877" i="27"/>
  <c r="L878" i="27"/>
  <c r="L879" i="27"/>
  <c r="L880" i="27"/>
  <c r="L881" i="27"/>
  <c r="L882" i="27"/>
  <c r="L883" i="27"/>
  <c r="L884" i="27"/>
  <c r="L885" i="27"/>
  <c r="L886" i="27"/>
  <c r="L887" i="27"/>
  <c r="L888" i="27"/>
  <c r="L889" i="27"/>
  <c r="L890" i="27"/>
  <c r="L891" i="27"/>
  <c r="L892" i="27"/>
  <c r="L893" i="27"/>
  <c r="L894" i="27"/>
  <c r="L895" i="27"/>
  <c r="L896" i="27"/>
  <c r="L897" i="27"/>
  <c r="L898" i="27"/>
  <c r="L899" i="27"/>
  <c r="L900" i="27"/>
  <c r="L901" i="27"/>
  <c r="L902" i="27"/>
  <c r="L903" i="27"/>
  <c r="L904" i="27"/>
  <c r="L905" i="27"/>
  <c r="L906" i="27"/>
  <c r="L907" i="27"/>
  <c r="L908" i="27"/>
  <c r="L909" i="27"/>
  <c r="L910" i="27"/>
  <c r="L911" i="27"/>
  <c r="L912" i="27"/>
  <c r="L913" i="27"/>
  <c r="L914" i="27"/>
  <c r="L915" i="27"/>
  <c r="L916" i="27"/>
  <c r="L917" i="27"/>
  <c r="L918" i="27"/>
  <c r="L919" i="27"/>
  <c r="L920" i="27"/>
  <c r="L921" i="27"/>
  <c r="L922" i="27"/>
  <c r="L923" i="27"/>
  <c r="L924" i="27"/>
  <c r="L925" i="27"/>
  <c r="L926" i="27"/>
  <c r="L927" i="27"/>
  <c r="L928" i="27"/>
  <c r="L929" i="27"/>
  <c r="L930" i="27"/>
  <c r="L931" i="27"/>
  <c r="L932" i="27"/>
  <c r="L933" i="27"/>
  <c r="L934" i="27"/>
  <c r="L935" i="27"/>
  <c r="L936" i="27"/>
  <c r="L937" i="27"/>
  <c r="L938" i="27"/>
  <c r="L939" i="27"/>
  <c r="L940" i="27"/>
  <c r="L941" i="27"/>
  <c r="L942" i="27"/>
  <c r="L943" i="27"/>
  <c r="L944" i="27"/>
  <c r="L945" i="27"/>
  <c r="L946" i="27"/>
  <c r="L947" i="27"/>
  <c r="L948" i="27"/>
  <c r="L949" i="27"/>
  <c r="L950" i="27"/>
  <c r="L951" i="27"/>
  <c r="L952" i="27"/>
  <c r="L953" i="27"/>
  <c r="L954" i="27"/>
  <c r="L955" i="27"/>
  <c r="L956" i="27"/>
  <c r="L957" i="27"/>
  <c r="L958" i="27"/>
  <c r="L959" i="27"/>
  <c r="L960" i="27"/>
  <c r="L961" i="27"/>
  <c r="L962" i="27"/>
  <c r="L963" i="27"/>
  <c r="L964" i="27"/>
  <c r="L965" i="27"/>
  <c r="L966" i="27"/>
  <c r="L967" i="27"/>
  <c r="L968" i="27"/>
  <c r="L969" i="27"/>
  <c r="L970" i="27"/>
  <c r="L971" i="27"/>
  <c r="L972" i="27"/>
  <c r="L973" i="27"/>
  <c r="L974" i="27"/>
  <c r="L975" i="27"/>
  <c r="L976" i="27"/>
  <c r="L977" i="27"/>
  <c r="L978" i="27"/>
  <c r="L979" i="27"/>
  <c r="L980" i="27"/>
  <c r="L981" i="27"/>
  <c r="L982" i="27"/>
  <c r="L983" i="27"/>
  <c r="L984" i="27"/>
  <c r="L985" i="27"/>
  <c r="L986" i="27"/>
  <c r="L987" i="27"/>
  <c r="L988" i="27"/>
  <c r="L989" i="27"/>
  <c r="L990" i="27"/>
  <c r="L991" i="27"/>
  <c r="L992" i="27"/>
  <c r="L993" i="27"/>
  <c r="L994" i="27"/>
  <c r="L995" i="27"/>
  <c r="L996" i="27"/>
  <c r="L997" i="27"/>
  <c r="L998" i="27"/>
  <c r="L999" i="27"/>
  <c r="L1000" i="27"/>
  <c r="L1001" i="27"/>
  <c r="L1002" i="27"/>
  <c r="L1003" i="27"/>
  <c r="L1004" i="27"/>
  <c r="L1005" i="27"/>
  <c r="L1006" i="27"/>
  <c r="L1007" i="27"/>
  <c r="L1008" i="27"/>
  <c r="L1009" i="27"/>
  <c r="L1010" i="27"/>
  <c r="L1011" i="27"/>
  <c r="L1012" i="27"/>
  <c r="L1013" i="27"/>
  <c r="L1014" i="27"/>
  <c r="L1015" i="27"/>
  <c r="L1016" i="27"/>
  <c r="L1017" i="27"/>
  <c r="L1018" i="27"/>
  <c r="L1019" i="27"/>
  <c r="L1020" i="27"/>
  <c r="L1021" i="27"/>
  <c r="L1022" i="27"/>
  <c r="L1023" i="27"/>
  <c r="L1024" i="27"/>
  <c r="L1025" i="27"/>
  <c r="L1026" i="27"/>
  <c r="L1027" i="27"/>
  <c r="L1028" i="27"/>
  <c r="L1029" i="27"/>
  <c r="L1030" i="27"/>
  <c r="L1031" i="27"/>
  <c r="L1032" i="27"/>
  <c r="L1033" i="27"/>
  <c r="L1034" i="27"/>
  <c r="L1035" i="27"/>
  <c r="L1036" i="27"/>
  <c r="L1037" i="27"/>
  <c r="L1038" i="27"/>
  <c r="L1039" i="27"/>
  <c r="L1040" i="27"/>
  <c r="L1041" i="27"/>
  <c r="L1042" i="27"/>
  <c r="L1043" i="27"/>
  <c r="L1044" i="27"/>
  <c r="L1045" i="27"/>
  <c r="L1046" i="27"/>
  <c r="L1047" i="27"/>
  <c r="L1048" i="27"/>
  <c r="L1049" i="27"/>
  <c r="L1050" i="27"/>
  <c r="L1051" i="27"/>
  <c r="L1052" i="27"/>
  <c r="L1053" i="27"/>
  <c r="L1054" i="27"/>
  <c r="L1055" i="27"/>
  <c r="L1056" i="27"/>
  <c r="L1057" i="27"/>
  <c r="L1058" i="27"/>
  <c r="L1059" i="27"/>
  <c r="L1060" i="27"/>
  <c r="L1061" i="27"/>
  <c r="L1062" i="27"/>
  <c r="L1063" i="27"/>
  <c r="L1064" i="27"/>
  <c r="L1065" i="27"/>
  <c r="L1066" i="27"/>
  <c r="L1067" i="27"/>
  <c r="L1068" i="27"/>
  <c r="L1069" i="27"/>
  <c r="L1070" i="27"/>
  <c r="L1071" i="27"/>
  <c r="L1072" i="27"/>
  <c r="L1073" i="27"/>
  <c r="L1074" i="27"/>
  <c r="L1075" i="27"/>
  <c r="L1076" i="27"/>
  <c r="L1077" i="27"/>
  <c r="L1078" i="27"/>
  <c r="L1079" i="27"/>
  <c r="L1080" i="27"/>
  <c r="L1081" i="27"/>
  <c r="L1082" i="27"/>
  <c r="L1083" i="27"/>
  <c r="L1084" i="27"/>
  <c r="L1085" i="27"/>
  <c r="L1086" i="27"/>
  <c r="L1087" i="27"/>
  <c r="L1088" i="27"/>
  <c r="L1089" i="27"/>
  <c r="L1090" i="27"/>
  <c r="L1091" i="27"/>
  <c r="L1092" i="27"/>
  <c r="L1093" i="27"/>
  <c r="L1094" i="27"/>
  <c r="L1095" i="27"/>
  <c r="L1096" i="27"/>
  <c r="L1097" i="27"/>
  <c r="L1098" i="27"/>
  <c r="L1099" i="27"/>
  <c r="L1100" i="27"/>
  <c r="L1101" i="27"/>
  <c r="L1102" i="27"/>
  <c r="L1103" i="27"/>
  <c r="L1104" i="27"/>
  <c r="L1105" i="27"/>
  <c r="L1106" i="27"/>
  <c r="L1107" i="27"/>
  <c r="L1108" i="27"/>
  <c r="L1109" i="27"/>
  <c r="L1110" i="27"/>
  <c r="L1111" i="27"/>
  <c r="L1112" i="27"/>
  <c r="L1113" i="27"/>
  <c r="L1114" i="27"/>
  <c r="L1115" i="27"/>
  <c r="L1116" i="27"/>
  <c r="L1117" i="27"/>
  <c r="L1118" i="27"/>
  <c r="L1119" i="27"/>
  <c r="L1120" i="27"/>
  <c r="L1121" i="27"/>
  <c r="L1122" i="27"/>
  <c r="L1123" i="27"/>
  <c r="L1124" i="27"/>
  <c r="L1125" i="27"/>
  <c r="L1126" i="27"/>
  <c r="L1127" i="27"/>
  <c r="L1128" i="27"/>
  <c r="L1129" i="27"/>
  <c r="L1130" i="27"/>
  <c r="L1131" i="27"/>
  <c r="L1132" i="27"/>
  <c r="L1133" i="27"/>
  <c r="L1134" i="27"/>
  <c r="L1135" i="27"/>
  <c r="L1136" i="27"/>
  <c r="L1137" i="27"/>
  <c r="L1138" i="27"/>
  <c r="L1139" i="27"/>
  <c r="L1140" i="27"/>
  <c r="L1141" i="27"/>
  <c r="L1142" i="27"/>
  <c r="L1143" i="27"/>
  <c r="L1144" i="27"/>
  <c r="L1145" i="27"/>
  <c r="L1146" i="27"/>
  <c r="L1147" i="27"/>
  <c r="L1148" i="27"/>
  <c r="L1149" i="27"/>
  <c r="L1150" i="27"/>
  <c r="L1151" i="27"/>
  <c r="L1152" i="27"/>
  <c r="L1153" i="27"/>
  <c r="L1154" i="27"/>
  <c r="L1155" i="27"/>
  <c r="L1156" i="27"/>
  <c r="L1157" i="27"/>
  <c r="L1158" i="27"/>
  <c r="L1159" i="27"/>
  <c r="L1160" i="27"/>
  <c r="L1161" i="27"/>
  <c r="L1162" i="27"/>
  <c r="L1163" i="27"/>
  <c r="L1164" i="27"/>
  <c r="L1165" i="27"/>
  <c r="L1166" i="27"/>
  <c r="L1167" i="27"/>
  <c r="L1168" i="27"/>
  <c r="L1169" i="27"/>
  <c r="L1170" i="27"/>
  <c r="L1171" i="27"/>
  <c r="L1172" i="27"/>
  <c r="L1173" i="27"/>
  <c r="L1174" i="27"/>
  <c r="L1175" i="27"/>
  <c r="L1176" i="27"/>
  <c r="L1177" i="27"/>
  <c r="L1178" i="27"/>
  <c r="L1179" i="27"/>
  <c r="L1180" i="27"/>
  <c r="L1181" i="27"/>
  <c r="L1182" i="27"/>
  <c r="L1183" i="27"/>
  <c r="L1184" i="27"/>
  <c r="L1185" i="27"/>
  <c r="L1186" i="27"/>
  <c r="L1187" i="27"/>
  <c r="L1188" i="27"/>
  <c r="L1189" i="27"/>
  <c r="L1190" i="27"/>
  <c r="L1191" i="27"/>
  <c r="L1192" i="27"/>
  <c r="L1193" i="27"/>
  <c r="L1194" i="27"/>
  <c r="L1195" i="27"/>
  <c r="L1196" i="27"/>
  <c r="L1197" i="27"/>
  <c r="L1198" i="27"/>
  <c r="L1199" i="27"/>
  <c r="L1200" i="27"/>
  <c r="L1201" i="27"/>
  <c r="L1202" i="27"/>
  <c r="L1203" i="27"/>
  <c r="L1204" i="27"/>
  <c r="L1205" i="27"/>
  <c r="L1206" i="27"/>
  <c r="L1207" i="27"/>
  <c r="L1208" i="27"/>
  <c r="L1209" i="27"/>
  <c r="L1210" i="27"/>
  <c r="L1211" i="27"/>
  <c r="L1212" i="27"/>
  <c r="L1213" i="27"/>
  <c r="L1214" i="27"/>
  <c r="L1215" i="27"/>
  <c r="L1216" i="27"/>
  <c r="L1217" i="27"/>
  <c r="L1218" i="27"/>
  <c r="L1219" i="27"/>
  <c r="L1220" i="27"/>
  <c r="L1221" i="27"/>
  <c r="L1222" i="27"/>
  <c r="L1223" i="27"/>
  <c r="L1224" i="27"/>
  <c r="L1225" i="27"/>
  <c r="L1226" i="27"/>
  <c r="L1227" i="27"/>
  <c r="L1228" i="27"/>
  <c r="L1229" i="27"/>
  <c r="L1230" i="27"/>
  <c r="L1231" i="27"/>
  <c r="L1232" i="27"/>
  <c r="L1233" i="27"/>
  <c r="L1234" i="27"/>
  <c r="L1235" i="27"/>
  <c r="L1236" i="27"/>
  <c r="L1237" i="27"/>
  <c r="L1238" i="27"/>
  <c r="L1239" i="27"/>
  <c r="L1240" i="27"/>
  <c r="L1241" i="27"/>
  <c r="L1242" i="27"/>
  <c r="L1243" i="27"/>
  <c r="L1244" i="27"/>
  <c r="L1245" i="27"/>
  <c r="L1246" i="27"/>
  <c r="L1247" i="27"/>
  <c r="L1248" i="27"/>
  <c r="L1249" i="27"/>
  <c r="L1250" i="27"/>
  <c r="L1251" i="27"/>
  <c r="L1252" i="27"/>
  <c r="L1253" i="27"/>
  <c r="L1254" i="27"/>
  <c r="L1255" i="27"/>
  <c r="L1256" i="27"/>
  <c r="L1257" i="27"/>
  <c r="L1258" i="27"/>
  <c r="L1259" i="27"/>
  <c r="L1260" i="27"/>
  <c r="L1261" i="27"/>
  <c r="L1262" i="27"/>
  <c r="L1263" i="27"/>
  <c r="L1264" i="27"/>
  <c r="L1265" i="27"/>
  <c r="L1266" i="27"/>
  <c r="L1267" i="27"/>
  <c r="L1268" i="27"/>
  <c r="L1269" i="27"/>
  <c r="L1270" i="27"/>
  <c r="L1271" i="27"/>
  <c r="L1272" i="27"/>
  <c r="L1273" i="27"/>
  <c r="L1274" i="27"/>
  <c r="L1275" i="27"/>
  <c r="L1276" i="27"/>
  <c r="L1277" i="27"/>
  <c r="L1278" i="27"/>
  <c r="L1279" i="27"/>
  <c r="L1280" i="27"/>
  <c r="L1281" i="27"/>
  <c r="L1282" i="27"/>
  <c r="L1283" i="27"/>
  <c r="L1284" i="27"/>
  <c r="L1285" i="27"/>
  <c r="L1286" i="27"/>
  <c r="L1287" i="27"/>
  <c r="L1288" i="27"/>
  <c r="L1289" i="27"/>
  <c r="L1290" i="27"/>
  <c r="L1291" i="27"/>
  <c r="L1292" i="27"/>
  <c r="L1293" i="27"/>
  <c r="L1294" i="27"/>
  <c r="L1295" i="27"/>
  <c r="L1296" i="27"/>
  <c r="L1297" i="27"/>
  <c r="L1298" i="27"/>
  <c r="L1299" i="27"/>
  <c r="L1300" i="27"/>
  <c r="L1301" i="27"/>
  <c r="L1302" i="27"/>
  <c r="L1303" i="27"/>
  <c r="L1304" i="27"/>
  <c r="L1305" i="27"/>
  <c r="L1306" i="27"/>
  <c r="L1307" i="27"/>
  <c r="L1308" i="27"/>
  <c r="L1309" i="27"/>
  <c r="L1310" i="27"/>
  <c r="L1311" i="27"/>
  <c r="L1312" i="27"/>
  <c r="L1313" i="27"/>
  <c r="L1314" i="27"/>
  <c r="L1315" i="27"/>
  <c r="L1316" i="27"/>
  <c r="L1317" i="27"/>
  <c r="L1318" i="27"/>
  <c r="L1319" i="27"/>
  <c r="L1320" i="27"/>
  <c r="L1321" i="27"/>
  <c r="L1322" i="27"/>
  <c r="L1323" i="27"/>
  <c r="L1324" i="27"/>
  <c r="L1325" i="27"/>
  <c r="L1326" i="27"/>
  <c r="L1327" i="27"/>
  <c r="L1328" i="27"/>
  <c r="L1329" i="27"/>
  <c r="L1330" i="27"/>
  <c r="L1331" i="27"/>
  <c r="L1332" i="27"/>
  <c r="L1333" i="27"/>
  <c r="L1334" i="27"/>
  <c r="L1335" i="27"/>
  <c r="L1336" i="27"/>
  <c r="L1337" i="27"/>
  <c r="L1338" i="27"/>
  <c r="L1339" i="27"/>
  <c r="L1340" i="27"/>
  <c r="L1341" i="27"/>
  <c r="L1342" i="27"/>
  <c r="L1343" i="27"/>
  <c r="L1344" i="27"/>
  <c r="L1345" i="27"/>
  <c r="L1346" i="27"/>
  <c r="L1347" i="27"/>
  <c r="L1348" i="27"/>
  <c r="L1349" i="27"/>
  <c r="L1350" i="27"/>
  <c r="L1351" i="27"/>
  <c r="L1352" i="27"/>
  <c r="L1353" i="27"/>
  <c r="L1354" i="27"/>
  <c r="L1355" i="27"/>
  <c r="L1356" i="27"/>
  <c r="L1357" i="27"/>
  <c r="L1358" i="27"/>
  <c r="L1359" i="27"/>
  <c r="L1360" i="27"/>
  <c r="L1361" i="27"/>
  <c r="L1362" i="27"/>
  <c r="L1363" i="27"/>
  <c r="L1364" i="27"/>
  <c r="L1365" i="27"/>
  <c r="L1366" i="27"/>
  <c r="L1367" i="27"/>
  <c r="L1368" i="27"/>
  <c r="L1369" i="27"/>
  <c r="L1370" i="27"/>
  <c r="L1371" i="27"/>
  <c r="L1372" i="27"/>
  <c r="L1373" i="27"/>
  <c r="L1374" i="27"/>
  <c r="L1375" i="27"/>
  <c r="L1376" i="27"/>
  <c r="L1377" i="27"/>
  <c r="L1378" i="27"/>
  <c r="L1379" i="27"/>
  <c r="L1380" i="27"/>
  <c r="L1381" i="27"/>
  <c r="L1382" i="27"/>
  <c r="L1383" i="27"/>
  <c r="L1384" i="27"/>
  <c r="L1385" i="27"/>
  <c r="L1386" i="27"/>
  <c r="L1387" i="27"/>
  <c r="L1388" i="27"/>
  <c r="L1389" i="27"/>
  <c r="L1390" i="27"/>
  <c r="L1391" i="27"/>
  <c r="L1392" i="27"/>
  <c r="L1393" i="27"/>
  <c r="L1394" i="27"/>
  <c r="L1395" i="27"/>
  <c r="L1396" i="27"/>
  <c r="L1397" i="27"/>
  <c r="L1398" i="27"/>
  <c r="L1399" i="27"/>
  <c r="L1400" i="27"/>
  <c r="L1401" i="27"/>
  <c r="L1402" i="27"/>
  <c r="L1403" i="27"/>
  <c r="L1404" i="27"/>
  <c r="L1405" i="27"/>
  <c r="L1406" i="27"/>
  <c r="L1407" i="27"/>
  <c r="L1408" i="27"/>
  <c r="L1409" i="27"/>
  <c r="L1410" i="27"/>
  <c r="L1411" i="27"/>
  <c r="L1412" i="27"/>
  <c r="L1413" i="27"/>
  <c r="L1414" i="27"/>
  <c r="L1415" i="27"/>
  <c r="L1416" i="27"/>
  <c r="L1417" i="27"/>
  <c r="L1418" i="27"/>
  <c r="L1419" i="27"/>
  <c r="L1420" i="27"/>
  <c r="L1421" i="27"/>
  <c r="L1422" i="27"/>
  <c r="L1423" i="27"/>
  <c r="L1424" i="27"/>
  <c r="L1425" i="27"/>
  <c r="L1426" i="27"/>
  <c r="L1427" i="27"/>
  <c r="L1428" i="27"/>
  <c r="L1429" i="27"/>
  <c r="L1430" i="27"/>
  <c r="L1431" i="27"/>
  <c r="L1432" i="27"/>
  <c r="L1433" i="27"/>
  <c r="L1434" i="27"/>
  <c r="L1435" i="27"/>
  <c r="L1436" i="27"/>
  <c r="L1437" i="27"/>
  <c r="L1438" i="27"/>
  <c r="L1439" i="27"/>
  <c r="L1440" i="27"/>
  <c r="L1441" i="27"/>
  <c r="L1442" i="27"/>
  <c r="L1443" i="27"/>
  <c r="L1444" i="27"/>
  <c r="L1445" i="27"/>
  <c r="L1446" i="27"/>
  <c r="L1447" i="27"/>
  <c r="L1448" i="27"/>
  <c r="L1449" i="27"/>
  <c r="L1450" i="27"/>
  <c r="L1451" i="27"/>
  <c r="L1452" i="27"/>
  <c r="L1453" i="27"/>
  <c r="L1454" i="27"/>
  <c r="L1455" i="27"/>
  <c r="L1456" i="27"/>
  <c r="L1457" i="27"/>
  <c r="L1458" i="27"/>
  <c r="L1459" i="27"/>
  <c r="L1460" i="27"/>
  <c r="L1461" i="27"/>
  <c r="L1462" i="27"/>
  <c r="L1463" i="27"/>
  <c r="L1464" i="27"/>
  <c r="L1465" i="27"/>
  <c r="L1466" i="27"/>
  <c r="L1467" i="27"/>
  <c r="L1468" i="27"/>
  <c r="L1469" i="27"/>
  <c r="L1470" i="27"/>
  <c r="L1471" i="27"/>
  <c r="L1472" i="27"/>
  <c r="L1473" i="27"/>
  <c r="L1474" i="27"/>
  <c r="L1475" i="27"/>
  <c r="L1476" i="27"/>
  <c r="L1477" i="27"/>
  <c r="L1478" i="27"/>
  <c r="L1479" i="27"/>
  <c r="L1480" i="27"/>
  <c r="L1481" i="27"/>
  <c r="L1482" i="27"/>
  <c r="L1483" i="27"/>
  <c r="L1484" i="27"/>
  <c r="L1485" i="27"/>
  <c r="L1486" i="27"/>
  <c r="L1487" i="27"/>
  <c r="L1488" i="27"/>
  <c r="L1489" i="27"/>
  <c r="L1490" i="27"/>
  <c r="L1491" i="27"/>
  <c r="L1492" i="27"/>
  <c r="L1493" i="27"/>
  <c r="L1494" i="27"/>
  <c r="L1495" i="27"/>
  <c r="L1496" i="27"/>
  <c r="L1497" i="27"/>
  <c r="L1498" i="27"/>
  <c r="L1499" i="27"/>
  <c r="L1500" i="27"/>
  <c r="L1501" i="27"/>
  <c r="L1502" i="27"/>
  <c r="L1503" i="27"/>
  <c r="L1504" i="27"/>
  <c r="L1505" i="27"/>
  <c r="L1506" i="27"/>
  <c r="L1507" i="27"/>
  <c r="L1508" i="27"/>
  <c r="L1509" i="27"/>
  <c r="L1510" i="27"/>
  <c r="L1511" i="27"/>
  <c r="L1512" i="27"/>
  <c r="L1513" i="27"/>
  <c r="L1514" i="27"/>
  <c r="L1515" i="27"/>
  <c r="L1516" i="27"/>
  <c r="L1517" i="27"/>
  <c r="L1518" i="27"/>
  <c r="L1519" i="27"/>
  <c r="L1520" i="27"/>
  <c r="L1521" i="27"/>
  <c r="L1522" i="27"/>
  <c r="L1523" i="27"/>
  <c r="L1524" i="27"/>
  <c r="L1525" i="27"/>
  <c r="L1526" i="27"/>
  <c r="L1527" i="27"/>
  <c r="L1528" i="27"/>
  <c r="L1529" i="27"/>
  <c r="L1530" i="27"/>
  <c r="L1531" i="27"/>
  <c r="L1532" i="27"/>
  <c r="L1533" i="27"/>
  <c r="L1534" i="27"/>
  <c r="L1535" i="27"/>
  <c r="L1536" i="27"/>
  <c r="L1537" i="27"/>
  <c r="L1538" i="27"/>
  <c r="L1539" i="27"/>
  <c r="L1540" i="27"/>
  <c r="L1541" i="27"/>
  <c r="L1542" i="27"/>
  <c r="L1543" i="27"/>
  <c r="L1544" i="27"/>
  <c r="L1545" i="27"/>
  <c r="L1546" i="27"/>
  <c r="L1547" i="27"/>
  <c r="L1548" i="27"/>
  <c r="L1549" i="27"/>
  <c r="L1550" i="27"/>
  <c r="L1551" i="27"/>
  <c r="L1552" i="27"/>
  <c r="L1553" i="27"/>
  <c r="L1554" i="27"/>
  <c r="L1555" i="27"/>
  <c r="L1556" i="27"/>
  <c r="L1557" i="27"/>
  <c r="L1558" i="27"/>
  <c r="L1559" i="27"/>
  <c r="L1560" i="27"/>
  <c r="L1561" i="27"/>
  <c r="L1562" i="27"/>
  <c r="L1563" i="27"/>
  <c r="L1564" i="27"/>
  <c r="L1565" i="27"/>
  <c r="L1566" i="27"/>
  <c r="L1567" i="27"/>
  <c r="L1568" i="27"/>
  <c r="L1569" i="27"/>
  <c r="L1570" i="27"/>
  <c r="L1571" i="27"/>
  <c r="L1572" i="27"/>
  <c r="L1573" i="27"/>
  <c r="L1574" i="27"/>
  <c r="L1575" i="27"/>
  <c r="L1576" i="27"/>
  <c r="L1577" i="27"/>
  <c r="L1578" i="27"/>
  <c r="L1579" i="27"/>
  <c r="L1580" i="27"/>
  <c r="L1581" i="27"/>
  <c r="L1582" i="27"/>
  <c r="L1583" i="27"/>
  <c r="L1584" i="27"/>
  <c r="L1585" i="27"/>
  <c r="L1586" i="27"/>
  <c r="L1587" i="27"/>
  <c r="L1588" i="27"/>
  <c r="L1589" i="27"/>
  <c r="L1590" i="27"/>
  <c r="L1591" i="27"/>
  <c r="L1592" i="27"/>
  <c r="L1593" i="27"/>
  <c r="L1594" i="27"/>
  <c r="L1595" i="27"/>
  <c r="L1596" i="27"/>
  <c r="L1597" i="27"/>
  <c r="L1598" i="27"/>
  <c r="L1599" i="27"/>
  <c r="L1600" i="27"/>
  <c r="L1601" i="27"/>
  <c r="L1602" i="27"/>
  <c r="L1603" i="27"/>
  <c r="L1604" i="27"/>
  <c r="L1605" i="27"/>
  <c r="L1606" i="27"/>
  <c r="L1607" i="27"/>
  <c r="L1608" i="27"/>
  <c r="L1609" i="27"/>
  <c r="L1610" i="27"/>
  <c r="L1611" i="27"/>
  <c r="L1612" i="27"/>
  <c r="L1613" i="27"/>
  <c r="L1614" i="27"/>
  <c r="L1615" i="27"/>
  <c r="L1616" i="27"/>
  <c r="L1617" i="27"/>
  <c r="L1618" i="27"/>
  <c r="L1619" i="27"/>
  <c r="L1620" i="27"/>
  <c r="L1621" i="27"/>
  <c r="L1622" i="27"/>
  <c r="L1623" i="27"/>
  <c r="L1624" i="27"/>
  <c r="L1625" i="27"/>
  <c r="L1626" i="27"/>
  <c r="L1627" i="27"/>
  <c r="L1628" i="27"/>
  <c r="L1629" i="27"/>
  <c r="L1630" i="27"/>
  <c r="L1631" i="27"/>
  <c r="L1632" i="27"/>
  <c r="L1633" i="27"/>
  <c r="L1634" i="27"/>
  <c r="L1635" i="27"/>
  <c r="L1636" i="27"/>
  <c r="L1637" i="27"/>
  <c r="L1638" i="27"/>
  <c r="L1639" i="27"/>
  <c r="L1640" i="27"/>
  <c r="L1641" i="27"/>
  <c r="L1642" i="27"/>
  <c r="L1643" i="27"/>
  <c r="L1644" i="27"/>
  <c r="L1645" i="27"/>
  <c r="L1646" i="27"/>
  <c r="L1647" i="27"/>
  <c r="L1648" i="27"/>
  <c r="L1649" i="27"/>
  <c r="L1650" i="27"/>
  <c r="L1651" i="27"/>
  <c r="L1652" i="27"/>
  <c r="L1653" i="27"/>
  <c r="L1654" i="27"/>
  <c r="L1655" i="27"/>
  <c r="L1656" i="27"/>
  <c r="L1657" i="27"/>
  <c r="L1658" i="27"/>
  <c r="L1659" i="27"/>
  <c r="L1660" i="27"/>
  <c r="L1661" i="27"/>
  <c r="L1662" i="27"/>
  <c r="L1663" i="27"/>
  <c r="L1664" i="27"/>
  <c r="L1665" i="27"/>
  <c r="L1666" i="27"/>
  <c r="L1667" i="27"/>
  <c r="L1668" i="27"/>
  <c r="L1669" i="27"/>
  <c r="L1670" i="27"/>
  <c r="L1671" i="27"/>
  <c r="L1672" i="27"/>
  <c r="L1673" i="27"/>
  <c r="L1674" i="27"/>
  <c r="L1675" i="27"/>
  <c r="L1676" i="27"/>
  <c r="L1677" i="27"/>
  <c r="L1678" i="27"/>
  <c r="L1679" i="27"/>
  <c r="L1680" i="27"/>
  <c r="L1681" i="27"/>
  <c r="L1682" i="27"/>
  <c r="L1683" i="27"/>
  <c r="L1684" i="27"/>
  <c r="L1685" i="27"/>
  <c r="L1686" i="27"/>
  <c r="L1687" i="27"/>
  <c r="L1688" i="27"/>
  <c r="L1689" i="27"/>
  <c r="L1690" i="27"/>
  <c r="L1691" i="27"/>
  <c r="L1692" i="27"/>
  <c r="L1693" i="27"/>
  <c r="L1694" i="27"/>
  <c r="L1695" i="27"/>
  <c r="L1696" i="27"/>
  <c r="L1697" i="27"/>
  <c r="L1698" i="27"/>
  <c r="L1699" i="27"/>
  <c r="L1700" i="27"/>
  <c r="L1701" i="27"/>
  <c r="L1702" i="27"/>
  <c r="L1703" i="27"/>
  <c r="L1704" i="27"/>
  <c r="L1705" i="27"/>
  <c r="L1706" i="27"/>
  <c r="L1707" i="27"/>
  <c r="L1708" i="27"/>
  <c r="L1709" i="27"/>
  <c r="L1710" i="27"/>
  <c r="L1711" i="27"/>
  <c r="L1712" i="27"/>
  <c r="L1713" i="27"/>
  <c r="L1714" i="27"/>
  <c r="L1715" i="27"/>
  <c r="L1716" i="27"/>
  <c r="L1717" i="27"/>
  <c r="L1718" i="27"/>
  <c r="L1719" i="27"/>
  <c r="L1720" i="27"/>
  <c r="L1721" i="27"/>
  <c r="L1722" i="27"/>
  <c r="L1723" i="27"/>
  <c r="L1724" i="27"/>
  <c r="L1725" i="27"/>
  <c r="L1726" i="27"/>
  <c r="L1727" i="27"/>
  <c r="L1728" i="27"/>
  <c r="L1729" i="27"/>
  <c r="L1730" i="27"/>
  <c r="L1731" i="27"/>
  <c r="L1732" i="27"/>
  <c r="L1733" i="27"/>
  <c r="L1734" i="27"/>
  <c r="L1735" i="27"/>
  <c r="L1736" i="27"/>
  <c r="L1737" i="27"/>
  <c r="L1738" i="27"/>
  <c r="L1739" i="27"/>
  <c r="L1740" i="27"/>
  <c r="L1741" i="27"/>
  <c r="L1742" i="27"/>
  <c r="L1743" i="27"/>
  <c r="L1744" i="27"/>
  <c r="L1745" i="27"/>
  <c r="L1746" i="27"/>
  <c r="L1747" i="27"/>
  <c r="L1748" i="27"/>
  <c r="L1749" i="27"/>
  <c r="L1750" i="27"/>
  <c r="L1751" i="27"/>
  <c r="L1752" i="27"/>
  <c r="L1753" i="27"/>
  <c r="L1754" i="27"/>
  <c r="L1755" i="27"/>
  <c r="L1756" i="27"/>
  <c r="L1757" i="27"/>
  <c r="L1758" i="27"/>
  <c r="L1759" i="27"/>
  <c r="L1760" i="27"/>
  <c r="L1761" i="27"/>
  <c r="L1762" i="27"/>
  <c r="L1763" i="27"/>
  <c r="L1764" i="27"/>
  <c r="L1765" i="27"/>
  <c r="L1766" i="27"/>
  <c r="L1767" i="27"/>
  <c r="L1768" i="27"/>
  <c r="L1769" i="27"/>
  <c r="L1770" i="27"/>
  <c r="L1771" i="27"/>
  <c r="L1772" i="27"/>
  <c r="L1773" i="27"/>
  <c r="L1774" i="27"/>
  <c r="L1775" i="27"/>
  <c r="L1776" i="27"/>
  <c r="L1777" i="27"/>
  <c r="L1778" i="27"/>
  <c r="L1779" i="27"/>
  <c r="L1780" i="27"/>
  <c r="L1781" i="27"/>
  <c r="L1782" i="27"/>
  <c r="L1783" i="27"/>
  <c r="L1784" i="27"/>
  <c r="L1785" i="27"/>
  <c r="L1786" i="27"/>
  <c r="L1787" i="27"/>
  <c r="L1788" i="27"/>
  <c r="L1789" i="27"/>
  <c r="L1790" i="27"/>
  <c r="L1791" i="27"/>
  <c r="L1792" i="27"/>
  <c r="L1793" i="27"/>
  <c r="L1794" i="27"/>
  <c r="L1795" i="27"/>
  <c r="L1796" i="27"/>
  <c r="L1797" i="27"/>
  <c r="L1798" i="27"/>
  <c r="L1799" i="27"/>
  <c r="L1800" i="27"/>
  <c r="L1801" i="27"/>
  <c r="L1802" i="27"/>
  <c r="L1803" i="27"/>
  <c r="L1804" i="27"/>
  <c r="L1805" i="27"/>
  <c r="L1806" i="27"/>
  <c r="L1807" i="27"/>
  <c r="L1808" i="27"/>
  <c r="L1809" i="27"/>
  <c r="L1810" i="27"/>
  <c r="L1811" i="27"/>
  <c r="L1812" i="27"/>
  <c r="L1813" i="27"/>
  <c r="L1814" i="27"/>
  <c r="L1815" i="27"/>
  <c r="L1816" i="27"/>
  <c r="L1817" i="27"/>
  <c r="L1818" i="27"/>
  <c r="L1819" i="27"/>
  <c r="L1820" i="27"/>
  <c r="L1821" i="27"/>
  <c r="L1822" i="27"/>
  <c r="L1823" i="27"/>
  <c r="L1824" i="27"/>
  <c r="L1825" i="27"/>
  <c r="L1826" i="27"/>
  <c r="L1827" i="27"/>
  <c r="L1828" i="27"/>
  <c r="L1829" i="27"/>
  <c r="L1830" i="27"/>
  <c r="L1831" i="27"/>
  <c r="L1832" i="27"/>
  <c r="L1833" i="27"/>
  <c r="L1834" i="27"/>
  <c r="L1835" i="27"/>
  <c r="L1836" i="27"/>
  <c r="L1837" i="27"/>
  <c r="L1838" i="27"/>
  <c r="L1839" i="27"/>
  <c r="L1840" i="27"/>
  <c r="L1841" i="27"/>
  <c r="L1842" i="27"/>
  <c r="L1843" i="27"/>
  <c r="L1844" i="27"/>
  <c r="L1845" i="27"/>
  <c r="L1846" i="27"/>
  <c r="L1847" i="27"/>
  <c r="L1848" i="27"/>
  <c r="L1849" i="27"/>
  <c r="L1850" i="27"/>
  <c r="L1851" i="27"/>
  <c r="L1852" i="27"/>
  <c r="L1853" i="27"/>
  <c r="L1854" i="27"/>
  <c r="L1855" i="27"/>
  <c r="L1856" i="27"/>
  <c r="L1857" i="27"/>
  <c r="L1858" i="27"/>
  <c r="L1859" i="27"/>
  <c r="L1860" i="27"/>
  <c r="L1861" i="27"/>
  <c r="L1862" i="27"/>
  <c r="L1863" i="27"/>
  <c r="L1864" i="27"/>
  <c r="L1865" i="27"/>
  <c r="L1866" i="27"/>
  <c r="L1867" i="27"/>
  <c r="L1868" i="27"/>
  <c r="L1869" i="27"/>
  <c r="L1870" i="27"/>
  <c r="L1871" i="27"/>
  <c r="L1872" i="27"/>
  <c r="L1873" i="27"/>
  <c r="L1874" i="27"/>
  <c r="L1875" i="27"/>
  <c r="L1876" i="27"/>
  <c r="L1877" i="27"/>
  <c r="L1878" i="27"/>
  <c r="L1879" i="27"/>
  <c r="L1880" i="27"/>
  <c r="L1881" i="27"/>
  <c r="L1882" i="27"/>
  <c r="L1883" i="27"/>
  <c r="L1884" i="27"/>
  <c r="L1885" i="27"/>
  <c r="L1886" i="27"/>
  <c r="L1887" i="27"/>
  <c r="L1888" i="27"/>
  <c r="L1889" i="27"/>
  <c r="L1890" i="27"/>
  <c r="L1891" i="27"/>
  <c r="L1892" i="27"/>
  <c r="L1893" i="27"/>
  <c r="L1894" i="27"/>
  <c r="L1895" i="27"/>
  <c r="L1896" i="27"/>
  <c r="L1897" i="27"/>
  <c r="L1898" i="27"/>
  <c r="L1899" i="27"/>
  <c r="L1900" i="27"/>
  <c r="L1901" i="27"/>
  <c r="L1902" i="27"/>
  <c r="L1903" i="27"/>
  <c r="L1904" i="27"/>
  <c r="L1905" i="27"/>
  <c r="L1906" i="27"/>
  <c r="L1907" i="27"/>
  <c r="L1908" i="27"/>
  <c r="L1909" i="27"/>
  <c r="L1910" i="27"/>
  <c r="L1911" i="27"/>
  <c r="L1912" i="27"/>
  <c r="L1913" i="27"/>
  <c r="L1914" i="27"/>
  <c r="L1915" i="27"/>
  <c r="L1916" i="27"/>
  <c r="L1917" i="27"/>
  <c r="L1918" i="27"/>
  <c r="L1919" i="27"/>
  <c r="L1920" i="27"/>
  <c r="L1921" i="27"/>
  <c r="L1922" i="27"/>
  <c r="L1923" i="27"/>
  <c r="L1924" i="27"/>
  <c r="L1925" i="27"/>
  <c r="L1926" i="27"/>
  <c r="L1927" i="27"/>
  <c r="L1928" i="27"/>
  <c r="L1929" i="27"/>
  <c r="L1930" i="27"/>
  <c r="L1931" i="27"/>
  <c r="L1932" i="27"/>
  <c r="L1933" i="27"/>
  <c r="L1934" i="27"/>
  <c r="L1935" i="27"/>
  <c r="L1936" i="27"/>
  <c r="L1937" i="27"/>
  <c r="L1938" i="27"/>
  <c r="L1939" i="27"/>
  <c r="L1940" i="27"/>
  <c r="L1941" i="27"/>
  <c r="L1942" i="27"/>
  <c r="L1943" i="27"/>
  <c r="L1944" i="27"/>
  <c r="L1945" i="27"/>
  <c r="L1946" i="27"/>
  <c r="L1947" i="27"/>
  <c r="L1948" i="27"/>
  <c r="L1949" i="27"/>
  <c r="L1950" i="27"/>
  <c r="L1951" i="27"/>
  <c r="L1952" i="27"/>
  <c r="L1953" i="27"/>
  <c r="L1954" i="27"/>
  <c r="L1955" i="27"/>
  <c r="L1956" i="27"/>
  <c r="L1957" i="27"/>
  <c r="L1958" i="27"/>
  <c r="L1959" i="27"/>
  <c r="L1960" i="27"/>
  <c r="L1961" i="27"/>
  <c r="L1962" i="27"/>
  <c r="L1963" i="27"/>
  <c r="L1964" i="27"/>
  <c r="L1965" i="27"/>
  <c r="L1966" i="27"/>
  <c r="L1967" i="27"/>
  <c r="L1968" i="27"/>
  <c r="L1969" i="27"/>
  <c r="L1970" i="27"/>
  <c r="L1971" i="27"/>
  <c r="L1972" i="27"/>
  <c r="L1973" i="27"/>
  <c r="L1974" i="27"/>
  <c r="L1975" i="27"/>
  <c r="L1976" i="27"/>
  <c r="L1977" i="27"/>
  <c r="L1978" i="27"/>
  <c r="L1979" i="27"/>
  <c r="L1980" i="27"/>
  <c r="L1981" i="27"/>
  <c r="L1982" i="27"/>
  <c r="L1983" i="27"/>
  <c r="L1984" i="27"/>
  <c r="L1985" i="27"/>
  <c r="L1986" i="27"/>
  <c r="L1987" i="27"/>
  <c r="L1988" i="27"/>
  <c r="L1989" i="27"/>
  <c r="L1990" i="27"/>
  <c r="L1991" i="27"/>
  <c r="L1992" i="27"/>
  <c r="L1993" i="27"/>
  <c r="L1994" i="27"/>
  <c r="L1995" i="27"/>
  <c r="L1996" i="27"/>
  <c r="L1997" i="27"/>
  <c r="L1998" i="27"/>
  <c r="L1999" i="27"/>
  <c r="L2000" i="27"/>
  <c r="L2001" i="27"/>
  <c r="L2002" i="27"/>
  <c r="L2003" i="27"/>
  <c r="L2004" i="27"/>
  <c r="L2005" i="27"/>
  <c r="L2006" i="27"/>
  <c r="L2007" i="27"/>
  <c r="L2008" i="27"/>
  <c r="L2009" i="27"/>
  <c r="L2010" i="27"/>
  <c r="L2011" i="27"/>
  <c r="L2012" i="27"/>
  <c r="L2013" i="27"/>
  <c r="L2014" i="27"/>
  <c r="L2015" i="27"/>
  <c r="L2016" i="27"/>
  <c r="L2017" i="27"/>
  <c r="L2018" i="27"/>
  <c r="L2019" i="27"/>
  <c r="L2020" i="27"/>
  <c r="L2021" i="27"/>
  <c r="L2022" i="27"/>
  <c r="L2023" i="27"/>
  <c r="L2024" i="27"/>
  <c r="L2025" i="27"/>
  <c r="L2026" i="27"/>
  <c r="L2027" i="27"/>
  <c r="L2028" i="27"/>
  <c r="L2029" i="27"/>
  <c r="L2030" i="27"/>
  <c r="L2031" i="27"/>
  <c r="L2032" i="27"/>
  <c r="L2033" i="27"/>
  <c r="L2034" i="27"/>
  <c r="L2035" i="27"/>
  <c r="L2036" i="27"/>
  <c r="L2037" i="27"/>
  <c r="L2038" i="27"/>
  <c r="L2039" i="27"/>
  <c r="L2040" i="27"/>
  <c r="L2041" i="27"/>
  <c r="L2042" i="27"/>
  <c r="L2043" i="27"/>
  <c r="L2044" i="27"/>
  <c r="L2045" i="27"/>
  <c r="L2046" i="27"/>
  <c r="L2047" i="27"/>
  <c r="L2048" i="27"/>
  <c r="L2049" i="27"/>
  <c r="L2050" i="27"/>
  <c r="L2051" i="27"/>
  <c r="L2052" i="27"/>
  <c r="L2053" i="27"/>
  <c r="L2054" i="27"/>
  <c r="L2055" i="27"/>
  <c r="L2056" i="27"/>
  <c r="L2057" i="27"/>
  <c r="L2058" i="27"/>
  <c r="L2059" i="27"/>
  <c r="L2060" i="27"/>
  <c r="L2061" i="27"/>
  <c r="L2062" i="27"/>
  <c r="L2063" i="27"/>
  <c r="L2064" i="27"/>
  <c r="L2065" i="27"/>
  <c r="L2066" i="27"/>
  <c r="L2067" i="27"/>
  <c r="L2068" i="27"/>
  <c r="L2069" i="27"/>
  <c r="L2070" i="27"/>
  <c r="L2071" i="27"/>
  <c r="L2072" i="27"/>
  <c r="L2073" i="27"/>
  <c r="L2074" i="27"/>
  <c r="L2075" i="27"/>
  <c r="L2076" i="27"/>
  <c r="L2077" i="27"/>
  <c r="L2078" i="27"/>
  <c r="L2079" i="27"/>
  <c r="L2080" i="27"/>
  <c r="L2081" i="27"/>
  <c r="L2082" i="27"/>
  <c r="L2083" i="27"/>
  <c r="L2084" i="27"/>
  <c r="L2085" i="27"/>
  <c r="L2086" i="27"/>
  <c r="L2087" i="27"/>
  <c r="L2088" i="27"/>
  <c r="L2089" i="27"/>
  <c r="L2090" i="27"/>
  <c r="L2091" i="27"/>
  <c r="L2092" i="27"/>
  <c r="L2093" i="27"/>
  <c r="L2094" i="27"/>
  <c r="L2095" i="27"/>
  <c r="L2096" i="27"/>
  <c r="L2097" i="27"/>
  <c r="L2098" i="27"/>
  <c r="L2099" i="27"/>
  <c r="L2100" i="27"/>
  <c r="L2101" i="27"/>
  <c r="L2102" i="27"/>
  <c r="L2103" i="27"/>
  <c r="L2104" i="27"/>
  <c r="L2105" i="27"/>
  <c r="L2106" i="27"/>
  <c r="L2107" i="27"/>
  <c r="L2108" i="27"/>
  <c r="L2109" i="27"/>
  <c r="L2110" i="27"/>
  <c r="L2111" i="27"/>
  <c r="L2112" i="27"/>
  <c r="L2113" i="27"/>
  <c r="L2114" i="27"/>
  <c r="L2115" i="27"/>
  <c r="L2116" i="27"/>
  <c r="L2117" i="27"/>
  <c r="L2118" i="27"/>
  <c r="L2119" i="27"/>
  <c r="L2120" i="27"/>
  <c r="L2121" i="27"/>
  <c r="L2122" i="27"/>
  <c r="L2123" i="27"/>
  <c r="L2124" i="27"/>
  <c r="L2125" i="27"/>
  <c r="L2126" i="27"/>
  <c r="L2127" i="27"/>
  <c r="L2128" i="27"/>
  <c r="L2129" i="27"/>
  <c r="L2130" i="27"/>
  <c r="L2131" i="27"/>
  <c r="L2132" i="27"/>
  <c r="L2133" i="27"/>
  <c r="L2134" i="27"/>
  <c r="L2135" i="27"/>
  <c r="L2136" i="27"/>
  <c r="L2137" i="27"/>
  <c r="L2138" i="27"/>
  <c r="L2139" i="27"/>
  <c r="L2140" i="27"/>
  <c r="L2141" i="27"/>
  <c r="L2142" i="27"/>
  <c r="L2143" i="27"/>
  <c r="L2144" i="27"/>
  <c r="L2145" i="27"/>
  <c r="L2146" i="27"/>
  <c r="L2147" i="27"/>
  <c r="L2148" i="27"/>
  <c r="L2149" i="27"/>
  <c r="L2150" i="27"/>
  <c r="L2151" i="27"/>
  <c r="L2152" i="27"/>
  <c r="L2153" i="27"/>
  <c r="L2154" i="27"/>
  <c r="L2155" i="27"/>
  <c r="L2156" i="27"/>
  <c r="L2157" i="27"/>
  <c r="L2158" i="27"/>
  <c r="L2159" i="27"/>
  <c r="L2160" i="27"/>
  <c r="L2161" i="27"/>
  <c r="L2162" i="27"/>
  <c r="L2163" i="27"/>
  <c r="L2164" i="27"/>
  <c r="L2165" i="27"/>
  <c r="L2166" i="27"/>
  <c r="L2167" i="27"/>
  <c r="L2168" i="27"/>
  <c r="L2169" i="27"/>
  <c r="L2170" i="27"/>
  <c r="L2171" i="27"/>
  <c r="L2172" i="27"/>
  <c r="L2173" i="27"/>
  <c r="L2174" i="27"/>
  <c r="L2175" i="27"/>
  <c r="L2176" i="27"/>
  <c r="L2177" i="27"/>
  <c r="L2178" i="27"/>
  <c r="L2179" i="27"/>
  <c r="L2180" i="27"/>
  <c r="L2181" i="27"/>
  <c r="L2182" i="27"/>
  <c r="L2183" i="27"/>
  <c r="L2184" i="27"/>
  <c r="L2185" i="27"/>
  <c r="L2186" i="27"/>
  <c r="L2187" i="27"/>
  <c r="L2188" i="27"/>
  <c r="L2189" i="27"/>
  <c r="L2190" i="27"/>
  <c r="L2191" i="27"/>
  <c r="L2192" i="27"/>
  <c r="L2193" i="27"/>
  <c r="L2194" i="27"/>
  <c r="L2195" i="27"/>
  <c r="L2196" i="27"/>
  <c r="L2197" i="27"/>
  <c r="L2198" i="27"/>
  <c r="L2199" i="27"/>
  <c r="L2200" i="27"/>
  <c r="L2201" i="27"/>
  <c r="L2202" i="27"/>
  <c r="L2203" i="27"/>
  <c r="L2204" i="27"/>
  <c r="L2205" i="27"/>
  <c r="L2206" i="27"/>
  <c r="L2207" i="27"/>
  <c r="L2208" i="27"/>
  <c r="L2209" i="27"/>
  <c r="L2210" i="27"/>
  <c r="L2211" i="27"/>
  <c r="L2212" i="27"/>
  <c r="L2213" i="27"/>
  <c r="L2214" i="27"/>
  <c r="L2215" i="27"/>
  <c r="L2216" i="27"/>
  <c r="L2217" i="27"/>
  <c r="L2218" i="27"/>
  <c r="L2219" i="27"/>
  <c r="L2220" i="27"/>
  <c r="L2221" i="27"/>
  <c r="L2222" i="27"/>
  <c r="L2223" i="27"/>
  <c r="L2224" i="27"/>
  <c r="L2225" i="27"/>
  <c r="L2226" i="27"/>
  <c r="L2227" i="27"/>
  <c r="L2228" i="27"/>
  <c r="L2229" i="27"/>
  <c r="L2230" i="27"/>
  <c r="L2231" i="27"/>
  <c r="L2232" i="27"/>
  <c r="L2233" i="27"/>
  <c r="L2234" i="27"/>
  <c r="L2235" i="27"/>
  <c r="L2236" i="27"/>
  <c r="L2237" i="27"/>
  <c r="L2238" i="27"/>
  <c r="L2239" i="27"/>
  <c r="L2240" i="27"/>
  <c r="L2241" i="27"/>
  <c r="L2242" i="27"/>
  <c r="L2243" i="27"/>
  <c r="L2244" i="27"/>
  <c r="L2245" i="27"/>
  <c r="L2246" i="27"/>
  <c r="L2247" i="27"/>
  <c r="L2248" i="27"/>
  <c r="L2249" i="27"/>
  <c r="L2250" i="27"/>
  <c r="L2251" i="27"/>
  <c r="L2252" i="27"/>
  <c r="L2253" i="27"/>
  <c r="L2254" i="27"/>
  <c r="L2255" i="27"/>
  <c r="L2256" i="27"/>
  <c r="L2257" i="27"/>
  <c r="L2258" i="27"/>
  <c r="L2259" i="27"/>
  <c r="L2260" i="27"/>
  <c r="L2261" i="27"/>
  <c r="L2262" i="27"/>
  <c r="L2263" i="27"/>
  <c r="L2264" i="27"/>
  <c r="L2265" i="27"/>
  <c r="L2266" i="27"/>
  <c r="L2267" i="27"/>
  <c r="L2268" i="27"/>
  <c r="L2269" i="27"/>
  <c r="L2270" i="27"/>
  <c r="L2271" i="27"/>
  <c r="L2272" i="27"/>
  <c r="L2273" i="27"/>
  <c r="L2274" i="27"/>
  <c r="L2275" i="27"/>
  <c r="L2276" i="27"/>
  <c r="L2277" i="27"/>
  <c r="L2278" i="27"/>
  <c r="L2279" i="27"/>
  <c r="L2280" i="27"/>
  <c r="L2281" i="27"/>
  <c r="L2282" i="27"/>
  <c r="L2283" i="27"/>
  <c r="L2284" i="27"/>
  <c r="L2285" i="27"/>
  <c r="L2286" i="27"/>
  <c r="L2287" i="27"/>
  <c r="L2288" i="27"/>
  <c r="L2289" i="27"/>
  <c r="L2290" i="27"/>
  <c r="L2291" i="27"/>
  <c r="L2292" i="27"/>
  <c r="L2293" i="27"/>
  <c r="L2294" i="27"/>
  <c r="L2295" i="27"/>
  <c r="L2296" i="27"/>
  <c r="L2297" i="27"/>
  <c r="L2298" i="27"/>
  <c r="L2299" i="27"/>
  <c r="L2300" i="27"/>
  <c r="L2301" i="27"/>
  <c r="L2302" i="27"/>
  <c r="L2303" i="27"/>
  <c r="L2304" i="27"/>
  <c r="L2305" i="27"/>
  <c r="L2306" i="27"/>
  <c r="L2307" i="27"/>
  <c r="L2308" i="27"/>
  <c r="L2309" i="27"/>
  <c r="L2310" i="27"/>
  <c r="L2311" i="27"/>
  <c r="L2312" i="27"/>
  <c r="L2313" i="27"/>
  <c r="L2314" i="27"/>
  <c r="L2315" i="27"/>
  <c r="L2316" i="27"/>
  <c r="L2317" i="27"/>
  <c r="L2318" i="27"/>
  <c r="L2319" i="27"/>
  <c r="L2320" i="27"/>
  <c r="L2321" i="27"/>
  <c r="L2322" i="27"/>
  <c r="L2323" i="27"/>
  <c r="L2324" i="27"/>
  <c r="L2325" i="27"/>
  <c r="L2326" i="27"/>
  <c r="L2327" i="27"/>
  <c r="L2328" i="27"/>
  <c r="L2329" i="27"/>
  <c r="L2330" i="27"/>
  <c r="L2331" i="27"/>
  <c r="L2332" i="27"/>
  <c r="L2333" i="27"/>
  <c r="L2334" i="27"/>
  <c r="L2335" i="27"/>
  <c r="L2336" i="27"/>
  <c r="L2337" i="27"/>
  <c r="L2338" i="27"/>
  <c r="L2339" i="27"/>
  <c r="L2340" i="27"/>
  <c r="L2341" i="27"/>
  <c r="L2342" i="27"/>
  <c r="L2343" i="27"/>
  <c r="L2344" i="27"/>
  <c r="L2345" i="27"/>
  <c r="L2346" i="27"/>
  <c r="L2347" i="27"/>
  <c r="L2348" i="27"/>
  <c r="L2349" i="27"/>
  <c r="L2350" i="27"/>
  <c r="L2351" i="27"/>
  <c r="L2352" i="27"/>
  <c r="L2353" i="27"/>
  <c r="L2354" i="27"/>
  <c r="L2355" i="27"/>
  <c r="L2356" i="27"/>
  <c r="L2357" i="27"/>
  <c r="L2358" i="27"/>
  <c r="L2359" i="27"/>
  <c r="L2360" i="27"/>
  <c r="L2361" i="27"/>
  <c r="L2362" i="27"/>
  <c r="L2363" i="27"/>
  <c r="L2364" i="27"/>
  <c r="L2365" i="27"/>
  <c r="L2366" i="27"/>
  <c r="L2367" i="27"/>
  <c r="L2368" i="27"/>
  <c r="L2369" i="27"/>
  <c r="L2370" i="27"/>
  <c r="L2371" i="27"/>
  <c r="L2372" i="27"/>
  <c r="L2373" i="27"/>
  <c r="L2374" i="27"/>
  <c r="L2375" i="27"/>
  <c r="L2376" i="27"/>
  <c r="L2377" i="27"/>
  <c r="L2378" i="27"/>
  <c r="L2379" i="27"/>
  <c r="L2380" i="27"/>
  <c r="L2381" i="27"/>
  <c r="L2382" i="27"/>
  <c r="L2383" i="27"/>
  <c r="L2384" i="27"/>
  <c r="L2385" i="27"/>
  <c r="L2386" i="27"/>
  <c r="L2387" i="27"/>
  <c r="L2388" i="27"/>
  <c r="L2389" i="27"/>
  <c r="L2390" i="27"/>
  <c r="L2391" i="27"/>
  <c r="L2392" i="27"/>
  <c r="L2393" i="27"/>
  <c r="L2394" i="27"/>
  <c r="L2395" i="27"/>
  <c r="L2396" i="27"/>
  <c r="L2397" i="27"/>
  <c r="L2398" i="27"/>
  <c r="L2399" i="27"/>
  <c r="L2400" i="27"/>
  <c r="L2401" i="27"/>
  <c r="L2402" i="27"/>
  <c r="L2403" i="27"/>
  <c r="L2404" i="27"/>
  <c r="L2405" i="27"/>
  <c r="L2406" i="27"/>
  <c r="L2407" i="27"/>
  <c r="L2408" i="27"/>
  <c r="L2409" i="27"/>
  <c r="L2410" i="27"/>
  <c r="L2411" i="27"/>
  <c r="L2412" i="27"/>
  <c r="L2413" i="27"/>
  <c r="L2414" i="27"/>
  <c r="L2415" i="27"/>
  <c r="L2416" i="27"/>
  <c r="L2417" i="27"/>
  <c r="L2418" i="27"/>
  <c r="L2419" i="27"/>
  <c r="L2420" i="27"/>
  <c r="L2421" i="27"/>
  <c r="L2422" i="27"/>
  <c r="L2423" i="27"/>
  <c r="L2424" i="27"/>
  <c r="L2425" i="27"/>
  <c r="L2426" i="27"/>
  <c r="L2427" i="27"/>
  <c r="L2428" i="27"/>
  <c r="L2429" i="27"/>
  <c r="L2430" i="27"/>
  <c r="L2431" i="27"/>
  <c r="L2432" i="27"/>
  <c r="L2433" i="27"/>
  <c r="L2434" i="27"/>
  <c r="L2435" i="27"/>
  <c r="L2436" i="27"/>
  <c r="L2437" i="27"/>
  <c r="L2438" i="27"/>
  <c r="L2439" i="27"/>
  <c r="L2440" i="27"/>
  <c r="L2441" i="27"/>
  <c r="L2442" i="27"/>
  <c r="L2443" i="27"/>
  <c r="L2444" i="27"/>
  <c r="L2445" i="27"/>
  <c r="L2446" i="27"/>
  <c r="L2447" i="27"/>
  <c r="L2448" i="27"/>
  <c r="L2449" i="27"/>
  <c r="L2450" i="27"/>
  <c r="L2451" i="27"/>
  <c r="L2452" i="27"/>
  <c r="L2453" i="27"/>
  <c r="L2454" i="27"/>
  <c r="L2455" i="27"/>
  <c r="L2456" i="27"/>
  <c r="L2457" i="27"/>
  <c r="L2458" i="27"/>
  <c r="L2459" i="27"/>
  <c r="L2460" i="27"/>
  <c r="L2461" i="27"/>
  <c r="L2462" i="27"/>
  <c r="L2463" i="27"/>
  <c r="L2464" i="27"/>
  <c r="L2465" i="27"/>
  <c r="L2466" i="27"/>
  <c r="L2467" i="27"/>
  <c r="L2468" i="27"/>
  <c r="L2469" i="27"/>
  <c r="L2470" i="27"/>
  <c r="L2471" i="27"/>
  <c r="L2472" i="27"/>
  <c r="L2473" i="27"/>
  <c r="L2474" i="27"/>
  <c r="L2475" i="27"/>
  <c r="L2476" i="27"/>
  <c r="L2477" i="27"/>
  <c r="L2478" i="27"/>
  <c r="L2479" i="27"/>
  <c r="L2480" i="27"/>
  <c r="L2481" i="27"/>
  <c r="L2482" i="27"/>
  <c r="L2483" i="27"/>
  <c r="L2484" i="27"/>
  <c r="L2485" i="27"/>
  <c r="L2486" i="27"/>
  <c r="L2487" i="27"/>
  <c r="L2488" i="27"/>
  <c r="L2489" i="27"/>
  <c r="L2490" i="27"/>
  <c r="L2491" i="27"/>
  <c r="L2492" i="27"/>
  <c r="L2493" i="27"/>
  <c r="L2494" i="27"/>
  <c r="L2495" i="27"/>
  <c r="L2496" i="27"/>
  <c r="L2497" i="27"/>
  <c r="L2498" i="27"/>
  <c r="L2499" i="27"/>
  <c r="L2500" i="27"/>
  <c r="L2501" i="27"/>
  <c r="L2502" i="27"/>
  <c r="L2503" i="27"/>
  <c r="L2504" i="27"/>
  <c r="L2505" i="27"/>
  <c r="L2506" i="27"/>
  <c r="L2507" i="27"/>
  <c r="L2508" i="27"/>
  <c r="L2509" i="27"/>
  <c r="L2510" i="27"/>
  <c r="L2511" i="27"/>
  <c r="L2512" i="27"/>
  <c r="L2513" i="27"/>
  <c r="L2514" i="27"/>
  <c r="L2515" i="27"/>
  <c r="L2516" i="27"/>
  <c r="L2517" i="27"/>
  <c r="L2518" i="27"/>
  <c r="L2519" i="27"/>
  <c r="L2520" i="27"/>
  <c r="L2521" i="27"/>
  <c r="L2522" i="27"/>
  <c r="L2523" i="27"/>
  <c r="L2524" i="27"/>
  <c r="L2525" i="27"/>
  <c r="L2526" i="27"/>
  <c r="L2527" i="27"/>
  <c r="L2528" i="27"/>
  <c r="L2529" i="27"/>
  <c r="L2530" i="27"/>
  <c r="L2531" i="27"/>
  <c r="L2532" i="27"/>
  <c r="L2533" i="27"/>
  <c r="L2534" i="27"/>
  <c r="L2535" i="27"/>
  <c r="L2536" i="27"/>
  <c r="L2537" i="27"/>
  <c r="L2538" i="27"/>
  <c r="L2539" i="27"/>
  <c r="L2540" i="27"/>
  <c r="L2541" i="27"/>
  <c r="L2542" i="27"/>
  <c r="L2543" i="27"/>
  <c r="L2544" i="27"/>
  <c r="L2545" i="27"/>
  <c r="L2546" i="27"/>
  <c r="L2547" i="27"/>
  <c r="L2548" i="27"/>
  <c r="L2549" i="27"/>
  <c r="L2550" i="27"/>
  <c r="L2551" i="27"/>
  <c r="L2552" i="27"/>
  <c r="L2553" i="27"/>
  <c r="L2554" i="27"/>
  <c r="L2555" i="27"/>
  <c r="L2556" i="27"/>
  <c r="L2557" i="27"/>
  <c r="L2558" i="27"/>
  <c r="L2559" i="27"/>
  <c r="L2560" i="27"/>
  <c r="L2561" i="27"/>
  <c r="L2562" i="27"/>
  <c r="L2563" i="27"/>
  <c r="L2564" i="27"/>
  <c r="L2565" i="27"/>
  <c r="L2566" i="27"/>
  <c r="L2567" i="27"/>
  <c r="L2568" i="27"/>
  <c r="L2569" i="27"/>
  <c r="L2570" i="27"/>
  <c r="L2571" i="27"/>
  <c r="L2572" i="27"/>
  <c r="L2573" i="27"/>
  <c r="L2574" i="27"/>
  <c r="L2575" i="27"/>
  <c r="L2576" i="27"/>
  <c r="L2577" i="27"/>
  <c r="L2578" i="27"/>
  <c r="L2579" i="27"/>
  <c r="L2580" i="27"/>
  <c r="L2581" i="27"/>
  <c r="L2582" i="27"/>
  <c r="L2583" i="27"/>
  <c r="L2584" i="27"/>
  <c r="L2585" i="27"/>
  <c r="L2586" i="27"/>
  <c r="L2587" i="27"/>
  <c r="L2588" i="27"/>
  <c r="L2589" i="27"/>
  <c r="L2590" i="27"/>
  <c r="L2591" i="27"/>
  <c r="L2592" i="27"/>
  <c r="L2593" i="27"/>
  <c r="L2594" i="27"/>
  <c r="L2595" i="27"/>
  <c r="L2596" i="27"/>
  <c r="L2597" i="27"/>
  <c r="L2598" i="27"/>
  <c r="L2599" i="27"/>
  <c r="L2600" i="27"/>
  <c r="L2601" i="27"/>
  <c r="L2602" i="27"/>
  <c r="L2603" i="27"/>
  <c r="L2604" i="27"/>
  <c r="L2605" i="27"/>
  <c r="L2606" i="27"/>
  <c r="L2607" i="27"/>
  <c r="L2608" i="27"/>
  <c r="L2609" i="27"/>
  <c r="L2610" i="27"/>
  <c r="L2611" i="27"/>
  <c r="L2612" i="27"/>
  <c r="L2613" i="27"/>
  <c r="L2614" i="27"/>
  <c r="L2615" i="27"/>
  <c r="L2616" i="27"/>
  <c r="L2617" i="27"/>
  <c r="L2618" i="27"/>
  <c r="L2619" i="27"/>
  <c r="L2620" i="27"/>
  <c r="L2621" i="27"/>
  <c r="L2622" i="27"/>
  <c r="L2623" i="27"/>
  <c r="L2624" i="27"/>
  <c r="L2625" i="27"/>
  <c r="L2626" i="27"/>
  <c r="L2627" i="27"/>
  <c r="L2628" i="27"/>
  <c r="L2629" i="27"/>
  <c r="L2630" i="27"/>
  <c r="L2631" i="27"/>
  <c r="L2632" i="27"/>
  <c r="L2633" i="27"/>
  <c r="L2634" i="27"/>
  <c r="L2635" i="27"/>
  <c r="L2636" i="27"/>
  <c r="L2637" i="27"/>
  <c r="L2638" i="27"/>
  <c r="L2639" i="27"/>
  <c r="L2640" i="27"/>
  <c r="L2641" i="27"/>
  <c r="L2642" i="27"/>
  <c r="L2643" i="27"/>
  <c r="L2644" i="27"/>
  <c r="L2645" i="27"/>
  <c r="L2646" i="27"/>
  <c r="L2647" i="27"/>
  <c r="L2648" i="27"/>
  <c r="L2649" i="27"/>
  <c r="L2650" i="27"/>
  <c r="L2651" i="27"/>
  <c r="L2652" i="27"/>
  <c r="L2653" i="27"/>
  <c r="L2654" i="27"/>
  <c r="L2655" i="27"/>
  <c r="L2656" i="27"/>
  <c r="L2657" i="27"/>
  <c r="L2658" i="27"/>
  <c r="L2659" i="27"/>
  <c r="L2660" i="27"/>
  <c r="L2661" i="27"/>
  <c r="L2662" i="27"/>
  <c r="L2663" i="27"/>
  <c r="L2664" i="27"/>
  <c r="L2665" i="27"/>
  <c r="L2666" i="27"/>
  <c r="L2667" i="27"/>
  <c r="L2668" i="27"/>
  <c r="L2669" i="27"/>
  <c r="L2670" i="27"/>
  <c r="L2671" i="27"/>
  <c r="L2672" i="27"/>
  <c r="L2673" i="27"/>
  <c r="L2674" i="27"/>
  <c r="L2675" i="27"/>
  <c r="L2676" i="27"/>
  <c r="L2677" i="27"/>
  <c r="L2678" i="27"/>
  <c r="L2679" i="27"/>
  <c r="L2680" i="27"/>
  <c r="L2681" i="27"/>
  <c r="L2682" i="27"/>
  <c r="L2683" i="27"/>
  <c r="L2684" i="27"/>
  <c r="L2685" i="27"/>
  <c r="L2686" i="27"/>
  <c r="L2687" i="27"/>
  <c r="L2688" i="27"/>
  <c r="L2689" i="27"/>
  <c r="L2690" i="27"/>
  <c r="L2691" i="27"/>
  <c r="L2692" i="27"/>
  <c r="L2693" i="27"/>
  <c r="L2694" i="27"/>
  <c r="L2695" i="27"/>
  <c r="L2696" i="27"/>
  <c r="L2697" i="27"/>
  <c r="L2698" i="27"/>
  <c r="L2699" i="27"/>
  <c r="L2700" i="27"/>
  <c r="L2701" i="27"/>
  <c r="L2702" i="27"/>
  <c r="L2703" i="27"/>
  <c r="L2704" i="27"/>
  <c r="L2705" i="27"/>
  <c r="L2706" i="27"/>
  <c r="L2707" i="27"/>
  <c r="L2708" i="27"/>
  <c r="L2709" i="27"/>
  <c r="L2710" i="27"/>
  <c r="L2711" i="27"/>
  <c r="L2712" i="27"/>
  <c r="L2713" i="27"/>
  <c r="L2714" i="27"/>
  <c r="L2715" i="27"/>
  <c r="L2716" i="27"/>
  <c r="L2717" i="27"/>
  <c r="L2718" i="27"/>
  <c r="L2719" i="27"/>
  <c r="L2720" i="27"/>
  <c r="L2721" i="27"/>
  <c r="L2722" i="27"/>
  <c r="L2723" i="27"/>
  <c r="L2724" i="27"/>
  <c r="L2725" i="27"/>
  <c r="L2726" i="27"/>
  <c r="L2727" i="27"/>
  <c r="L2728" i="27"/>
  <c r="L2729" i="27"/>
  <c r="L2730" i="27"/>
  <c r="L2731" i="27"/>
  <c r="L2732" i="27"/>
  <c r="L2733" i="27"/>
  <c r="L2734" i="27"/>
  <c r="L2735" i="27"/>
  <c r="L2736" i="27"/>
  <c r="L2737" i="27"/>
  <c r="L2738" i="27"/>
  <c r="L2739" i="27"/>
  <c r="L2740" i="27"/>
  <c r="L2741" i="27"/>
  <c r="L2742" i="27"/>
  <c r="L2743" i="27"/>
  <c r="L2744" i="27"/>
  <c r="L2745" i="27"/>
  <c r="L2746" i="27"/>
  <c r="L2747" i="27"/>
  <c r="L2748" i="27"/>
  <c r="L2749" i="27"/>
  <c r="L2750" i="27"/>
  <c r="L2751" i="27"/>
  <c r="L2752" i="27"/>
  <c r="L2753" i="27"/>
  <c r="L2754" i="27"/>
  <c r="L2755" i="27"/>
  <c r="L2756" i="27"/>
  <c r="L2757" i="27"/>
  <c r="L2758" i="27"/>
  <c r="L2759" i="27"/>
  <c r="L2760" i="27"/>
  <c r="L2761" i="27"/>
  <c r="L2762" i="27"/>
  <c r="L2763" i="27"/>
  <c r="L2764" i="27"/>
  <c r="L2765" i="27"/>
  <c r="L2766" i="27"/>
  <c r="L2767" i="27"/>
  <c r="L2768" i="27"/>
  <c r="L2769" i="27"/>
  <c r="L2770" i="27"/>
  <c r="L2771" i="27"/>
  <c r="L2772" i="27"/>
  <c r="L2773" i="27"/>
  <c r="L2774" i="27"/>
  <c r="L2775" i="27"/>
  <c r="L2776" i="27"/>
  <c r="L2777" i="27"/>
  <c r="L2778" i="27"/>
  <c r="L2779" i="27"/>
  <c r="L2780" i="27"/>
  <c r="L2781" i="27"/>
  <c r="L2782" i="27"/>
  <c r="L2783" i="27"/>
  <c r="L2784" i="27"/>
  <c r="L2785" i="27"/>
  <c r="L2786" i="27"/>
  <c r="L2787" i="27"/>
  <c r="L2788" i="27"/>
  <c r="L2789" i="27"/>
  <c r="L2790" i="27"/>
  <c r="L2791" i="27"/>
  <c r="L2792" i="27"/>
  <c r="L2793" i="27"/>
  <c r="L2794" i="27"/>
  <c r="L2795" i="27"/>
  <c r="L2796" i="27"/>
  <c r="L2797" i="27"/>
  <c r="L2798" i="27"/>
  <c r="L2799" i="27"/>
  <c r="L2800" i="27"/>
  <c r="L2801" i="27"/>
  <c r="L2802" i="27"/>
  <c r="L2803" i="27"/>
  <c r="L2804" i="27"/>
  <c r="L2805" i="27"/>
  <c r="L2806" i="27"/>
  <c r="L2807" i="27"/>
  <c r="L2808" i="27"/>
  <c r="L2809" i="27"/>
  <c r="L2810" i="27"/>
  <c r="L2811" i="27"/>
  <c r="L2812" i="27"/>
  <c r="L2813" i="27"/>
  <c r="L2814" i="27"/>
  <c r="L2815" i="27"/>
  <c r="L2816" i="27"/>
  <c r="L2817" i="27"/>
  <c r="L2818" i="27"/>
  <c r="L2819" i="27"/>
  <c r="L2820" i="27"/>
  <c r="L2821" i="27"/>
  <c r="L2822" i="27"/>
  <c r="L2823" i="27"/>
  <c r="L2824" i="27"/>
  <c r="L2825" i="27"/>
  <c r="L2826" i="27"/>
  <c r="L2827" i="27"/>
  <c r="L2828" i="27"/>
  <c r="L2829" i="27"/>
  <c r="L2830" i="27"/>
  <c r="L2831" i="27"/>
  <c r="L2832" i="27"/>
  <c r="L2833" i="27"/>
  <c r="L2834" i="27"/>
  <c r="L2835" i="27"/>
  <c r="L2836" i="27"/>
  <c r="L2837" i="27"/>
  <c r="L2838" i="27"/>
  <c r="L2839" i="27"/>
  <c r="L2840" i="27"/>
  <c r="L2841" i="27"/>
  <c r="L2842" i="27"/>
  <c r="L2843" i="27"/>
  <c r="L2844" i="27"/>
  <c r="L2845" i="27"/>
  <c r="L2846" i="27"/>
  <c r="L2847" i="27"/>
  <c r="L2848" i="27"/>
  <c r="L2849" i="27"/>
  <c r="L2850" i="27"/>
  <c r="L2851" i="27"/>
  <c r="L2852" i="27"/>
  <c r="L2853" i="27"/>
  <c r="L2854" i="27"/>
  <c r="L2855" i="27"/>
  <c r="L2856" i="27"/>
  <c r="L2857" i="27"/>
  <c r="L2858" i="27"/>
  <c r="L2859" i="27"/>
  <c r="L2860" i="27"/>
  <c r="L2861" i="27"/>
  <c r="L2862" i="27"/>
  <c r="L2863" i="27"/>
  <c r="L2864" i="27"/>
  <c r="L2865" i="27"/>
  <c r="L2866" i="27"/>
  <c r="L2867" i="27"/>
  <c r="L2868" i="27"/>
  <c r="L2869" i="27"/>
  <c r="L2870" i="27"/>
  <c r="L2871" i="27"/>
  <c r="L2872" i="27"/>
  <c r="L2873" i="27"/>
  <c r="L2874" i="27"/>
  <c r="L2875" i="27"/>
  <c r="L2876" i="27"/>
  <c r="L2877" i="27"/>
  <c r="L2878" i="27"/>
  <c r="L2879" i="27"/>
  <c r="L2880" i="27"/>
  <c r="L2881" i="27"/>
  <c r="L2882" i="27"/>
  <c r="L2883" i="27"/>
  <c r="L2884" i="27"/>
  <c r="L2885" i="27"/>
  <c r="L2886" i="27"/>
  <c r="L2887" i="27"/>
  <c r="L2888" i="27"/>
  <c r="L2889" i="27"/>
  <c r="L2890" i="27"/>
  <c r="L2891" i="27"/>
  <c r="L2892" i="27"/>
  <c r="L2893" i="27"/>
  <c r="L2894" i="27"/>
  <c r="L2895" i="27"/>
  <c r="L2896" i="27"/>
  <c r="L2897" i="27"/>
  <c r="L2898" i="27"/>
  <c r="L2899" i="27"/>
  <c r="L2900" i="27"/>
  <c r="L2901" i="27"/>
  <c r="L2902" i="27"/>
  <c r="L2903" i="27"/>
  <c r="L2904" i="27"/>
  <c r="L2905" i="27"/>
  <c r="L2906" i="27"/>
  <c r="L2907" i="27"/>
  <c r="L2908" i="27"/>
  <c r="L2909" i="27"/>
  <c r="L2910" i="27"/>
  <c r="L2911" i="27"/>
  <c r="L2912" i="27"/>
  <c r="L2913" i="27"/>
  <c r="L2914" i="27"/>
  <c r="L2915" i="27"/>
  <c r="L2916" i="27"/>
  <c r="L2917" i="27"/>
  <c r="L2918" i="27"/>
  <c r="L2919" i="27"/>
  <c r="L2920" i="27"/>
  <c r="L2921" i="27"/>
  <c r="L2922" i="27"/>
  <c r="L2923" i="27"/>
  <c r="L2924" i="27"/>
  <c r="L2925" i="27"/>
  <c r="L2926" i="27"/>
  <c r="L2927" i="27"/>
  <c r="L2928" i="27"/>
  <c r="L2929" i="27"/>
  <c r="L2930" i="27"/>
  <c r="L2931" i="27"/>
  <c r="L2932" i="27"/>
  <c r="L2933" i="27"/>
  <c r="L2934" i="27"/>
  <c r="L2935" i="27"/>
  <c r="L2936" i="27"/>
  <c r="L2937" i="27"/>
  <c r="L2938" i="27"/>
  <c r="L2939" i="27"/>
  <c r="L2940" i="27"/>
  <c r="L2941" i="27"/>
  <c r="L2942" i="27"/>
  <c r="L2943" i="27"/>
  <c r="L2944" i="27"/>
  <c r="L2945" i="27"/>
  <c r="L2946" i="27"/>
  <c r="L2947" i="27"/>
  <c r="L2948" i="27"/>
  <c r="L2949" i="27"/>
  <c r="L2950" i="27"/>
  <c r="L2951" i="27"/>
  <c r="L2952" i="27"/>
  <c r="L2953" i="27"/>
  <c r="L2954" i="27"/>
  <c r="L2955" i="27"/>
  <c r="L2956" i="27"/>
  <c r="L2957" i="27"/>
  <c r="L2958" i="27"/>
  <c r="L2959" i="27"/>
  <c r="L2960" i="27"/>
  <c r="L2961" i="27"/>
  <c r="L2962" i="27"/>
  <c r="L2963" i="27"/>
  <c r="L2964" i="27"/>
  <c r="L2965" i="27"/>
  <c r="L2966" i="27"/>
  <c r="L2967" i="27"/>
  <c r="L2968" i="27"/>
  <c r="L2969" i="27"/>
  <c r="L2970" i="27"/>
  <c r="L2971" i="27"/>
  <c r="L2972" i="27"/>
  <c r="L2973" i="27"/>
  <c r="L2974" i="27"/>
  <c r="L2975" i="27"/>
  <c r="L2976" i="27"/>
  <c r="L2977" i="27"/>
  <c r="L2978" i="27"/>
  <c r="L2979" i="27"/>
  <c r="L2980" i="27"/>
  <c r="L2981" i="27"/>
  <c r="L2982" i="27"/>
  <c r="L2983" i="27"/>
  <c r="L2984" i="27"/>
  <c r="L2985" i="27"/>
  <c r="L2986" i="27"/>
  <c r="L2987" i="27"/>
  <c r="L2988" i="27"/>
  <c r="L2989" i="27"/>
  <c r="L2990" i="27"/>
  <c r="L2991" i="27"/>
  <c r="L2992" i="27"/>
  <c r="L2993" i="27"/>
  <c r="L2994" i="27"/>
  <c r="L2995" i="27"/>
  <c r="L2996" i="27"/>
  <c r="L2997" i="27"/>
  <c r="L2998" i="27"/>
  <c r="L2999" i="27"/>
  <c r="L3000" i="27"/>
  <c r="L3001" i="27"/>
  <c r="L3002" i="27"/>
  <c r="L3003" i="27"/>
  <c r="L3004" i="27"/>
  <c r="L3005" i="27"/>
  <c r="L3006" i="27"/>
  <c r="L3007" i="27"/>
  <c r="L3008" i="27"/>
  <c r="L3009" i="27"/>
  <c r="L3010" i="27"/>
  <c r="L3011" i="27"/>
  <c r="L3012" i="27"/>
  <c r="L3013" i="27"/>
  <c r="L3014" i="27"/>
  <c r="L3015" i="27"/>
  <c r="L3016" i="27"/>
  <c r="L3017" i="27"/>
  <c r="L3018" i="27"/>
  <c r="L3019" i="27"/>
  <c r="L3020" i="27"/>
  <c r="L3021" i="27"/>
  <c r="L3022" i="27"/>
  <c r="L3023" i="27"/>
  <c r="L3024" i="27"/>
  <c r="L3025" i="27"/>
  <c r="L3026" i="27"/>
  <c r="L3027" i="27"/>
  <c r="L3028" i="27"/>
  <c r="L3029" i="27"/>
  <c r="L3030" i="27"/>
  <c r="L3031" i="27"/>
  <c r="L3032" i="27"/>
  <c r="L3033" i="27"/>
  <c r="L3034" i="27"/>
  <c r="L3035" i="27"/>
  <c r="L3036" i="27"/>
  <c r="L3037" i="27"/>
  <c r="L3038" i="27"/>
  <c r="L3039" i="27"/>
  <c r="L3040" i="27"/>
  <c r="L3041" i="27"/>
  <c r="L3042" i="27"/>
  <c r="L3043" i="27"/>
  <c r="L3044" i="27"/>
  <c r="L3045" i="27"/>
  <c r="L3046" i="27"/>
  <c r="L3047" i="27"/>
  <c r="L3048" i="27"/>
  <c r="L3049" i="27"/>
  <c r="L3050" i="27"/>
  <c r="L3051" i="27"/>
  <c r="L3052" i="27"/>
  <c r="L3053" i="27"/>
  <c r="L3054" i="27"/>
  <c r="L3055" i="27"/>
  <c r="L3056" i="27"/>
  <c r="L3057" i="27"/>
  <c r="L3058" i="27"/>
  <c r="L3059" i="27"/>
  <c r="L3060" i="27"/>
  <c r="L3061" i="27"/>
  <c r="L3062" i="27"/>
  <c r="L3063" i="27"/>
  <c r="L3064" i="27"/>
  <c r="L3065" i="27"/>
  <c r="L3066" i="27"/>
  <c r="L3067" i="27"/>
  <c r="L3068" i="27"/>
  <c r="L3069" i="27"/>
  <c r="L3070" i="27"/>
  <c r="L3071" i="27"/>
  <c r="L3072" i="27"/>
  <c r="L3073" i="27"/>
  <c r="L3074" i="27"/>
  <c r="L3075" i="27"/>
  <c r="L3076" i="27"/>
  <c r="L3077" i="27"/>
  <c r="L3078" i="27"/>
  <c r="L3079" i="27"/>
  <c r="L3080" i="27"/>
  <c r="L3081" i="27"/>
  <c r="L3082" i="27"/>
  <c r="L3083" i="27"/>
  <c r="L3084" i="27"/>
  <c r="L3085" i="27"/>
  <c r="L3086" i="27"/>
  <c r="L3087" i="27"/>
  <c r="L3088" i="27"/>
  <c r="L3089" i="27"/>
  <c r="L3090" i="27"/>
  <c r="L3091" i="27"/>
  <c r="L3092" i="27"/>
  <c r="L3093" i="27"/>
  <c r="L3094" i="27"/>
  <c r="L3095" i="27"/>
  <c r="L3096" i="27"/>
  <c r="L3097" i="27"/>
  <c r="L3098" i="27"/>
  <c r="L3099" i="27"/>
  <c r="L3100" i="27"/>
  <c r="L3101" i="27"/>
  <c r="L3102" i="27"/>
  <c r="L3103" i="27"/>
  <c r="L3104" i="27"/>
  <c r="L3105" i="27"/>
  <c r="L3106" i="27"/>
  <c r="L3107" i="27"/>
  <c r="L3108" i="27"/>
  <c r="L3109" i="27"/>
  <c r="L3110" i="27"/>
  <c r="L3111" i="27"/>
  <c r="L3112" i="27"/>
  <c r="L3113" i="27"/>
  <c r="L3114" i="27"/>
  <c r="L3115" i="27"/>
  <c r="L3116" i="27"/>
  <c r="L3117" i="27"/>
  <c r="L3118" i="27"/>
  <c r="L3119" i="27"/>
  <c r="L3120" i="27"/>
  <c r="L3121" i="27"/>
  <c r="L3122" i="27"/>
  <c r="L3123" i="27"/>
  <c r="L3124" i="27"/>
  <c r="L3125" i="27"/>
  <c r="L3126" i="27"/>
  <c r="L3127" i="27"/>
  <c r="L3128" i="27"/>
  <c r="L3129" i="27"/>
  <c r="L3130" i="27"/>
  <c r="L3131" i="27"/>
  <c r="L3132" i="27"/>
  <c r="L3133" i="27"/>
  <c r="L3134" i="27"/>
  <c r="L3135" i="27"/>
  <c r="L3136" i="27"/>
  <c r="L3137" i="27"/>
  <c r="L3138" i="27"/>
  <c r="L3139" i="27"/>
  <c r="L3140" i="27"/>
  <c r="L3141" i="27"/>
  <c r="L3142" i="27"/>
  <c r="L3143" i="27"/>
  <c r="L3144" i="27"/>
  <c r="L3145" i="27"/>
  <c r="L3146" i="27"/>
  <c r="L3147" i="27"/>
  <c r="L3148" i="27"/>
  <c r="L3149" i="27"/>
  <c r="L3150" i="27"/>
  <c r="L3151" i="27"/>
  <c r="L3152" i="27"/>
  <c r="L3153" i="27"/>
  <c r="L3154" i="27"/>
  <c r="L3155" i="27"/>
  <c r="L3156" i="27"/>
  <c r="L3157" i="27"/>
  <c r="L3158" i="27"/>
  <c r="L3159" i="27"/>
  <c r="L3160" i="27"/>
  <c r="L3161" i="27"/>
  <c r="L3162" i="27"/>
  <c r="L3163" i="27"/>
  <c r="L3164" i="27"/>
  <c r="L3165" i="27"/>
  <c r="L3166" i="27"/>
  <c r="L3167" i="27"/>
  <c r="L3168" i="27"/>
  <c r="L3169" i="27"/>
  <c r="L3170" i="27"/>
  <c r="L3171" i="27"/>
  <c r="L3172" i="27"/>
  <c r="L3173" i="27"/>
  <c r="L3174" i="27"/>
  <c r="L3175" i="27"/>
  <c r="L3176" i="27"/>
  <c r="L3177" i="27"/>
  <c r="L3178" i="27"/>
  <c r="L3179" i="27"/>
  <c r="L3180" i="27"/>
  <c r="L3181" i="27"/>
  <c r="L3182" i="27"/>
  <c r="L3183" i="27"/>
  <c r="L3184" i="27"/>
  <c r="L3185" i="27"/>
  <c r="L3186" i="27"/>
  <c r="L3187" i="27"/>
  <c r="L3188" i="27"/>
  <c r="L3189" i="27"/>
  <c r="L3190" i="27"/>
  <c r="L3191" i="27"/>
  <c r="L3192" i="27"/>
  <c r="L3193" i="27"/>
  <c r="L3194" i="27"/>
  <c r="L3195" i="27"/>
  <c r="L3196" i="27"/>
  <c r="L3197" i="27"/>
  <c r="L3198" i="27"/>
  <c r="L3199" i="27"/>
  <c r="L3200" i="27"/>
  <c r="L3201" i="27"/>
  <c r="L3202" i="27"/>
  <c r="L3203" i="27"/>
  <c r="L3204" i="27"/>
  <c r="L3205" i="27"/>
  <c r="L3206" i="27"/>
  <c r="L3207" i="27"/>
  <c r="L3208" i="27"/>
  <c r="L3209" i="27"/>
  <c r="L3210" i="27"/>
  <c r="L3211" i="27"/>
  <c r="L3212" i="27"/>
  <c r="L3213" i="27"/>
  <c r="L3214" i="27"/>
  <c r="L3215" i="27"/>
  <c r="L3216" i="27"/>
  <c r="L3217" i="27"/>
  <c r="L3218" i="27"/>
  <c r="L3219" i="27"/>
  <c r="L3220" i="27"/>
  <c r="L3221" i="27"/>
  <c r="L3222" i="27"/>
  <c r="L3223" i="27"/>
  <c r="L3224" i="27"/>
  <c r="L3225" i="27"/>
  <c r="L3226" i="27"/>
  <c r="L3227" i="27"/>
  <c r="L3228" i="27"/>
  <c r="L3229" i="27"/>
  <c r="L3230" i="27"/>
  <c r="L3231" i="27"/>
  <c r="L3232" i="27"/>
  <c r="L3233" i="27"/>
  <c r="L3234" i="27"/>
  <c r="L3235" i="27"/>
  <c r="L3236" i="27"/>
  <c r="L3237" i="27"/>
  <c r="L3238" i="27"/>
  <c r="L3239" i="27"/>
  <c r="L3240" i="27"/>
  <c r="L3241" i="27"/>
  <c r="L3242" i="27"/>
  <c r="L3243" i="27"/>
  <c r="L3244" i="27"/>
  <c r="L3245" i="27"/>
  <c r="L3246" i="27"/>
  <c r="L3247" i="27"/>
  <c r="L3248" i="27"/>
  <c r="L3249" i="27"/>
  <c r="L3250" i="27"/>
  <c r="L3251" i="27"/>
  <c r="L3252" i="27"/>
  <c r="L3253" i="27"/>
  <c r="L3254" i="27"/>
  <c r="L3255" i="27"/>
  <c r="L3256" i="27"/>
  <c r="L3257" i="27"/>
  <c r="L3258" i="27"/>
  <c r="L3259" i="27"/>
  <c r="L3260" i="27"/>
  <c r="L3261" i="27"/>
  <c r="L3262" i="27"/>
  <c r="L3263" i="27"/>
  <c r="L3264" i="27"/>
  <c r="L3265" i="27"/>
  <c r="L3266" i="27"/>
  <c r="L3267" i="27"/>
  <c r="L3268" i="27"/>
  <c r="L3269" i="27"/>
  <c r="L3270" i="27"/>
  <c r="L3271" i="27"/>
  <c r="L3272" i="27"/>
  <c r="L3273" i="27"/>
  <c r="L3274" i="27"/>
  <c r="L3275" i="27"/>
  <c r="L3276" i="27"/>
  <c r="L3277" i="27"/>
  <c r="L3278" i="27"/>
  <c r="L3279" i="27"/>
  <c r="L3280" i="27"/>
  <c r="L3281" i="27"/>
  <c r="L3282" i="27"/>
  <c r="L3283" i="27"/>
  <c r="L3284" i="27"/>
  <c r="L3285" i="27"/>
  <c r="L3286" i="27"/>
  <c r="L3287" i="27"/>
  <c r="L3288" i="27"/>
  <c r="L3289" i="27"/>
  <c r="L3290" i="27"/>
  <c r="L3291" i="27"/>
  <c r="L3292" i="27"/>
  <c r="L3293" i="27"/>
  <c r="L3294" i="27"/>
  <c r="L3295" i="27"/>
  <c r="L3296" i="27"/>
  <c r="L3297" i="27"/>
  <c r="L3298" i="27"/>
  <c r="L3299" i="27"/>
  <c r="L3300" i="27"/>
  <c r="L3301" i="27"/>
  <c r="L3302" i="27"/>
  <c r="L3303" i="27"/>
  <c r="L3304" i="27"/>
  <c r="L3305" i="27"/>
  <c r="L3306" i="27"/>
  <c r="L3307" i="27"/>
  <c r="L3308" i="27"/>
  <c r="L3309" i="27"/>
  <c r="L3310" i="27"/>
  <c r="L3311" i="27"/>
  <c r="L3312" i="27"/>
  <c r="L3313" i="27"/>
  <c r="L3314" i="27"/>
  <c r="L3315" i="27"/>
  <c r="L3316" i="27"/>
  <c r="L3317" i="27"/>
  <c r="L3318" i="27"/>
  <c r="L3319" i="27"/>
  <c r="L3320" i="27"/>
  <c r="L3321" i="27"/>
  <c r="L3322" i="27"/>
  <c r="L3323" i="27"/>
  <c r="L3324" i="27"/>
  <c r="L3325" i="27"/>
  <c r="L3326" i="27"/>
  <c r="L3327" i="27"/>
  <c r="L3328" i="27"/>
  <c r="L3329" i="27"/>
  <c r="L3330" i="27"/>
  <c r="L3331" i="27"/>
  <c r="L3332" i="27"/>
  <c r="L3333" i="27"/>
  <c r="L3334" i="27"/>
  <c r="L3335" i="27"/>
  <c r="L3336" i="27"/>
  <c r="L3337" i="27"/>
  <c r="L3338" i="27"/>
  <c r="L3339" i="27"/>
  <c r="L3340" i="27"/>
  <c r="L3341" i="27"/>
  <c r="L3342" i="27"/>
  <c r="L3343" i="27"/>
  <c r="L3344" i="27"/>
  <c r="L3345" i="27"/>
  <c r="L3346" i="27"/>
  <c r="L3347" i="27"/>
  <c r="L3348" i="27"/>
  <c r="L3349" i="27"/>
  <c r="L3350" i="27"/>
  <c r="L3351" i="27"/>
  <c r="L3352" i="27"/>
  <c r="L3353" i="27"/>
  <c r="L3354" i="27"/>
  <c r="L3355" i="27"/>
  <c r="L3356" i="27"/>
  <c r="L3357" i="27"/>
  <c r="L3358" i="27"/>
  <c r="L3359" i="27"/>
  <c r="L3360" i="27"/>
  <c r="L3361" i="27"/>
  <c r="L3362" i="27"/>
  <c r="L3363" i="27"/>
  <c r="L3364" i="27"/>
  <c r="L3365" i="27"/>
  <c r="L3366" i="27"/>
  <c r="L3367" i="27"/>
  <c r="L3368" i="27"/>
  <c r="L3369" i="27"/>
  <c r="L3370" i="27"/>
  <c r="L3371" i="27"/>
  <c r="L3372" i="27"/>
  <c r="L3373" i="27"/>
  <c r="L3374" i="27"/>
  <c r="L3375" i="27"/>
  <c r="L3376" i="27"/>
  <c r="L3377" i="27"/>
  <c r="L3378" i="27"/>
  <c r="L3379" i="27"/>
  <c r="L3380" i="27"/>
  <c r="L3381" i="27"/>
  <c r="L3382" i="27"/>
  <c r="L3383" i="27"/>
  <c r="L3384" i="27"/>
  <c r="L3385" i="27"/>
  <c r="L3386" i="27"/>
  <c r="L3387" i="27"/>
  <c r="L3388" i="27"/>
  <c r="L3389" i="27"/>
  <c r="L3390" i="27"/>
  <c r="L3391" i="27"/>
  <c r="L3392" i="27"/>
  <c r="L3393" i="27"/>
  <c r="L3394" i="27"/>
  <c r="L3395" i="27"/>
  <c r="L3396" i="27"/>
  <c r="L3397" i="27"/>
  <c r="L3398" i="27"/>
  <c r="L3399" i="27"/>
  <c r="L3400" i="27"/>
  <c r="L3401" i="27"/>
  <c r="L3402" i="27"/>
  <c r="L3403" i="27"/>
  <c r="L3404" i="27"/>
  <c r="L3405" i="27"/>
  <c r="L3406" i="27"/>
  <c r="L3407" i="27"/>
  <c r="L3408" i="27"/>
  <c r="L3409" i="27"/>
  <c r="L3410" i="27"/>
  <c r="L3411" i="27"/>
  <c r="L3412" i="27"/>
  <c r="L3413" i="27"/>
  <c r="L3414" i="27"/>
  <c r="L3415" i="27"/>
  <c r="L3416" i="27"/>
  <c r="L3417" i="27"/>
  <c r="L3418" i="27"/>
  <c r="L3419" i="27"/>
  <c r="L3420" i="27"/>
  <c r="L3421" i="27"/>
  <c r="L3422" i="27"/>
  <c r="L3423" i="27"/>
  <c r="L3424" i="27"/>
  <c r="L3425" i="27"/>
  <c r="L3426" i="27"/>
  <c r="L3427" i="27"/>
  <c r="L3428" i="27"/>
  <c r="L3429" i="27"/>
  <c r="L3430" i="27"/>
  <c r="L3431" i="27"/>
  <c r="L3432" i="27"/>
  <c r="L3433" i="27"/>
  <c r="L3434" i="27"/>
  <c r="L3435" i="27"/>
  <c r="L3436" i="27"/>
  <c r="L3437" i="27"/>
  <c r="L3438" i="27"/>
  <c r="L3439" i="27"/>
  <c r="L3440" i="27"/>
  <c r="L3441" i="27"/>
  <c r="L3442" i="27"/>
  <c r="L3443" i="27"/>
  <c r="L3444" i="27"/>
  <c r="L3445" i="27"/>
  <c r="L3446" i="27"/>
  <c r="L3447" i="27"/>
  <c r="L3448" i="27"/>
  <c r="L3449" i="27"/>
  <c r="L3450" i="27"/>
  <c r="L3451" i="27"/>
  <c r="L3452" i="27"/>
  <c r="L3453" i="27"/>
  <c r="L3454" i="27"/>
  <c r="L3455" i="27"/>
  <c r="L3456" i="27"/>
  <c r="L3457" i="27"/>
  <c r="L3458" i="27"/>
  <c r="L3459" i="27"/>
  <c r="L3460" i="27"/>
  <c r="L3461" i="27"/>
  <c r="L3462" i="27"/>
  <c r="L3463" i="27"/>
  <c r="L3464" i="27"/>
  <c r="L3465" i="27"/>
  <c r="L3466" i="27"/>
  <c r="L3467" i="27"/>
  <c r="L3468" i="27"/>
  <c r="L3469" i="27"/>
  <c r="L3470" i="27"/>
  <c r="L3471" i="27"/>
  <c r="L3472" i="27"/>
  <c r="L3473" i="27"/>
  <c r="L3474" i="27"/>
  <c r="L3475" i="27"/>
  <c r="L3476" i="27"/>
  <c r="L3477" i="27"/>
  <c r="L3478" i="27"/>
  <c r="L3479" i="27"/>
  <c r="L3480" i="27"/>
  <c r="L3481" i="27"/>
  <c r="L3482" i="27"/>
  <c r="L3483" i="27"/>
  <c r="L3484" i="27"/>
  <c r="L3485" i="27"/>
  <c r="L3486" i="27"/>
  <c r="L3487" i="27"/>
  <c r="L3488" i="27"/>
  <c r="L3489" i="27"/>
  <c r="L3490" i="27"/>
  <c r="L3491" i="27"/>
  <c r="L3492" i="27"/>
  <c r="L3493" i="27"/>
  <c r="L3494" i="27"/>
  <c r="L3495" i="27"/>
  <c r="L3496" i="27"/>
  <c r="L3497" i="27"/>
  <c r="L3498" i="27"/>
  <c r="L3499" i="27"/>
  <c r="L3500" i="27"/>
  <c r="L3501" i="27"/>
  <c r="L3502" i="27"/>
  <c r="L3503" i="27"/>
  <c r="L3504" i="27"/>
  <c r="L3505" i="27"/>
  <c r="L3506" i="27"/>
  <c r="L3507" i="27"/>
  <c r="L3508" i="27"/>
  <c r="L3509" i="27"/>
  <c r="L3510" i="27"/>
  <c r="L3511" i="27"/>
  <c r="L3512" i="27"/>
  <c r="L3513" i="27"/>
  <c r="L3514" i="27"/>
  <c r="L3515" i="27"/>
  <c r="L3516" i="27"/>
  <c r="L3517" i="27"/>
  <c r="L3518" i="27"/>
  <c r="L3519" i="27"/>
  <c r="L3520" i="27"/>
  <c r="L3521" i="27"/>
  <c r="L3522" i="27"/>
  <c r="L3523" i="27"/>
  <c r="L3524" i="27"/>
  <c r="L3525" i="27"/>
  <c r="L3526" i="27"/>
  <c r="L3527" i="27"/>
  <c r="L3528" i="27"/>
  <c r="L3529" i="27"/>
  <c r="L3530" i="27"/>
  <c r="L3531" i="27"/>
  <c r="L3532" i="27"/>
  <c r="L3533" i="27"/>
  <c r="L3534" i="27"/>
  <c r="L3535" i="27"/>
  <c r="L3536" i="27"/>
  <c r="L3537" i="27"/>
  <c r="L3538" i="27"/>
  <c r="L3539" i="27"/>
  <c r="L3540" i="27"/>
  <c r="L3541" i="27"/>
  <c r="L3542" i="27"/>
  <c r="L3543" i="27"/>
  <c r="L3544" i="27"/>
  <c r="L3545" i="27"/>
  <c r="L3546" i="27"/>
  <c r="L3547" i="27"/>
  <c r="L3548" i="27"/>
  <c r="L3549" i="27"/>
  <c r="L3550" i="27"/>
  <c r="L3551" i="27"/>
  <c r="L3552" i="27"/>
  <c r="L3553" i="27"/>
  <c r="L3554" i="27"/>
  <c r="L3555" i="27"/>
  <c r="L3556" i="27"/>
  <c r="L3557" i="27"/>
  <c r="L3558" i="27"/>
  <c r="L3559" i="27"/>
  <c r="L3560" i="27"/>
  <c r="L3561" i="27"/>
  <c r="L3562" i="27"/>
  <c r="L3563" i="27"/>
  <c r="L3564" i="27"/>
  <c r="L3565" i="27"/>
  <c r="L3566" i="27"/>
  <c r="L3567" i="27"/>
  <c r="L3568" i="27"/>
  <c r="L3569" i="27"/>
  <c r="L3570" i="27"/>
  <c r="L3571" i="27"/>
  <c r="L3572" i="27"/>
  <c r="L3573" i="27"/>
  <c r="L3574" i="27"/>
  <c r="L3575" i="27"/>
  <c r="L3576" i="27"/>
  <c r="L3577" i="27"/>
  <c r="L3578" i="27"/>
  <c r="L3579" i="27"/>
  <c r="L3580" i="27"/>
  <c r="L3581" i="27"/>
  <c r="L3582" i="27"/>
  <c r="L3583" i="27"/>
  <c r="L3584" i="27"/>
  <c r="L3585" i="27"/>
  <c r="L3586" i="27"/>
  <c r="L3587" i="27"/>
  <c r="L3588" i="27"/>
  <c r="L3589" i="27"/>
  <c r="L3590" i="27"/>
  <c r="L3591" i="27"/>
  <c r="L3592" i="27"/>
  <c r="L3593" i="27"/>
  <c r="L3594" i="27"/>
  <c r="L3595" i="27"/>
  <c r="L3596" i="27"/>
  <c r="L3597" i="27"/>
  <c r="L3598" i="27"/>
  <c r="L3599" i="27"/>
  <c r="L3600" i="27"/>
  <c r="L3601" i="27"/>
  <c r="L3602" i="27"/>
  <c r="L3603" i="27"/>
  <c r="L3604" i="27"/>
  <c r="L3605" i="27"/>
  <c r="L3606" i="27"/>
  <c r="L3607" i="27"/>
  <c r="L3608" i="27"/>
  <c r="L3609" i="27"/>
  <c r="L3610" i="27"/>
  <c r="L3611" i="27"/>
  <c r="L3612" i="27"/>
  <c r="L3613" i="27"/>
  <c r="L3614" i="27"/>
  <c r="L3615" i="27"/>
  <c r="L3616" i="27"/>
  <c r="L3617" i="27"/>
  <c r="L3618" i="27"/>
  <c r="L3619" i="27"/>
  <c r="L3620" i="27"/>
  <c r="L3621" i="27"/>
  <c r="L3622" i="27"/>
  <c r="L3623" i="27"/>
  <c r="L3624" i="27"/>
  <c r="L3625" i="27"/>
  <c r="L3626" i="27"/>
  <c r="L3627" i="27"/>
  <c r="L3628" i="27"/>
  <c r="L3629" i="27"/>
  <c r="L3630" i="27"/>
  <c r="L3631" i="27"/>
  <c r="L3632" i="27"/>
  <c r="L3633" i="27"/>
  <c r="L3634" i="27"/>
  <c r="L3635" i="27"/>
  <c r="L3636" i="27"/>
  <c r="L3637" i="27"/>
  <c r="L3638" i="27"/>
  <c r="L3639" i="27"/>
  <c r="L3640" i="27"/>
  <c r="L3641" i="27"/>
  <c r="L3642" i="27"/>
  <c r="L3643" i="27"/>
  <c r="L3644" i="27"/>
  <c r="L3645" i="27"/>
  <c r="L3646" i="27"/>
  <c r="L3647" i="27"/>
  <c r="L3648" i="27"/>
  <c r="L3649" i="27"/>
  <c r="L3650" i="27"/>
  <c r="L3651" i="27"/>
  <c r="L3652" i="27"/>
  <c r="L3653" i="27"/>
  <c r="L3654" i="27"/>
  <c r="L3655" i="27"/>
  <c r="L3656" i="27"/>
  <c r="L3657" i="27"/>
  <c r="L3658" i="27"/>
  <c r="L3659" i="27"/>
  <c r="L3660" i="27"/>
  <c r="L3661" i="27"/>
  <c r="L3662" i="27"/>
  <c r="L3663" i="27"/>
  <c r="L3664" i="27"/>
  <c r="L3665" i="27"/>
  <c r="L3666" i="27"/>
  <c r="L3667" i="27"/>
  <c r="L3668" i="27"/>
  <c r="L3669" i="27"/>
  <c r="L3670" i="27"/>
  <c r="L3671" i="27"/>
  <c r="L3672" i="27"/>
  <c r="L3673" i="27"/>
  <c r="L3674" i="27"/>
  <c r="L3675" i="27"/>
  <c r="L3676" i="27"/>
  <c r="L3677" i="27"/>
  <c r="L3678" i="27"/>
  <c r="L3679" i="27"/>
  <c r="L3680" i="27"/>
  <c r="L3681" i="27"/>
  <c r="L3682" i="27"/>
  <c r="L3683" i="27"/>
  <c r="L3684" i="27"/>
  <c r="L3685" i="27"/>
  <c r="L3686" i="27"/>
  <c r="L3687" i="27"/>
  <c r="L3688" i="27"/>
  <c r="L3689" i="27"/>
  <c r="L3690" i="27"/>
  <c r="L3691" i="27"/>
  <c r="L3692" i="27"/>
  <c r="L3693" i="27"/>
  <c r="L3694" i="27"/>
  <c r="L3695" i="27"/>
  <c r="L3696" i="27"/>
  <c r="L3697" i="27"/>
  <c r="L3698" i="27"/>
  <c r="L3699" i="27"/>
  <c r="L3700" i="27"/>
  <c r="L3701" i="27"/>
  <c r="L3702" i="27"/>
  <c r="L3703" i="27"/>
  <c r="L3704" i="27"/>
  <c r="L3705" i="27"/>
  <c r="L3706" i="27"/>
  <c r="L3707" i="27"/>
  <c r="L3708" i="27"/>
  <c r="L3709" i="27"/>
  <c r="L3710" i="27"/>
  <c r="L3711" i="27"/>
  <c r="L3712" i="27"/>
  <c r="L3713" i="27"/>
  <c r="L3714" i="27"/>
  <c r="L3715" i="27"/>
  <c r="L3716" i="27"/>
  <c r="L3717" i="27"/>
  <c r="L3718" i="27"/>
  <c r="L3719" i="27"/>
  <c r="L3720" i="27"/>
  <c r="L3721" i="27"/>
  <c r="L3722" i="27"/>
  <c r="L3723" i="27"/>
  <c r="L3724" i="27"/>
  <c r="L3725" i="27"/>
  <c r="L3726" i="27"/>
  <c r="L3727" i="27"/>
  <c r="L3728" i="27"/>
  <c r="L3729" i="27"/>
  <c r="L3730" i="27"/>
  <c r="L3731" i="27"/>
  <c r="L3732" i="27"/>
  <c r="L3733" i="27"/>
  <c r="L3734" i="27"/>
  <c r="L3735" i="27"/>
  <c r="L3736" i="27"/>
  <c r="L3737" i="27"/>
  <c r="L3738" i="27"/>
  <c r="L3739" i="27"/>
  <c r="L3740" i="27"/>
  <c r="L3741" i="27"/>
  <c r="L3742" i="27"/>
  <c r="L3743" i="27"/>
  <c r="L3744" i="27"/>
  <c r="L3745" i="27"/>
  <c r="L3746" i="27"/>
  <c r="L3747" i="27"/>
  <c r="L3748" i="27"/>
  <c r="L3749" i="27"/>
  <c r="L3750" i="27"/>
  <c r="L3751" i="27"/>
  <c r="L3752" i="27"/>
  <c r="L3753" i="27"/>
  <c r="L3754" i="27"/>
  <c r="L3755" i="27"/>
  <c r="L3756" i="27"/>
  <c r="L3757" i="27"/>
  <c r="L3758" i="27"/>
  <c r="L3759" i="27"/>
  <c r="L3760" i="27"/>
  <c r="L3761" i="27"/>
  <c r="L3762" i="27"/>
  <c r="L3763" i="27"/>
  <c r="L3764" i="27"/>
  <c r="L3765" i="27"/>
  <c r="L3766" i="27"/>
  <c r="L3767" i="27"/>
  <c r="L3768" i="27"/>
  <c r="L3769" i="27"/>
  <c r="L3770" i="27"/>
  <c r="L3771" i="27"/>
  <c r="L3772" i="27"/>
  <c r="L3773" i="27"/>
  <c r="L3774" i="27"/>
  <c r="L3775" i="27"/>
  <c r="L3776" i="27"/>
  <c r="L3777" i="27"/>
  <c r="L3778" i="27"/>
  <c r="L3779" i="27"/>
  <c r="L3780" i="27"/>
  <c r="L3781" i="27"/>
  <c r="L3782" i="27"/>
  <c r="L3783" i="27"/>
  <c r="L3784" i="27"/>
  <c r="L3785" i="27"/>
  <c r="L3786" i="27"/>
  <c r="L3787" i="27"/>
  <c r="L3788" i="27"/>
  <c r="L3789" i="27"/>
  <c r="L3790" i="27"/>
  <c r="L3791" i="27"/>
  <c r="L3792" i="27"/>
  <c r="L3793" i="27"/>
  <c r="L3794" i="27"/>
  <c r="L3795" i="27"/>
  <c r="L3796" i="27"/>
  <c r="L3797" i="27"/>
  <c r="L3798" i="27"/>
  <c r="L3799" i="27"/>
  <c r="L3800" i="27"/>
  <c r="L3801" i="27"/>
  <c r="L3802" i="27"/>
  <c r="L3803" i="27"/>
  <c r="L3804" i="27"/>
  <c r="L3805" i="27"/>
  <c r="L3806" i="27"/>
  <c r="L3807" i="27"/>
  <c r="L3808" i="27"/>
  <c r="L3809" i="27"/>
  <c r="L3810" i="27"/>
  <c r="L3811" i="27"/>
  <c r="L3812" i="27"/>
  <c r="L3813" i="27"/>
  <c r="L3814" i="27"/>
  <c r="L3815" i="27"/>
  <c r="L3816" i="27"/>
  <c r="L3817" i="27"/>
  <c r="L3818" i="27"/>
  <c r="L3819" i="27"/>
  <c r="L3820" i="27"/>
  <c r="L3821" i="27"/>
  <c r="L3822" i="27"/>
  <c r="L3823" i="27"/>
  <c r="L3824" i="27"/>
  <c r="L3825" i="27"/>
  <c r="L3826" i="27"/>
  <c r="L3827" i="27"/>
  <c r="L3828" i="27"/>
  <c r="L3829" i="27"/>
  <c r="L3830" i="27"/>
  <c r="L3831" i="27"/>
  <c r="L3832" i="27"/>
  <c r="L3833" i="27"/>
  <c r="L3834" i="27"/>
  <c r="L3835" i="27"/>
  <c r="L3836" i="27"/>
  <c r="L3837" i="27"/>
  <c r="L3838" i="27"/>
  <c r="L3839" i="27"/>
  <c r="L3840" i="27"/>
  <c r="L3841" i="27"/>
  <c r="L3842" i="27"/>
  <c r="L3843" i="27"/>
  <c r="L3844" i="27"/>
  <c r="L3845" i="27"/>
  <c r="L3846" i="27"/>
  <c r="L3847" i="27"/>
  <c r="L3848" i="27"/>
  <c r="L3849" i="27"/>
  <c r="L3850" i="27"/>
  <c r="L3851" i="27"/>
  <c r="L3852" i="27"/>
  <c r="L3853" i="27"/>
  <c r="L3854" i="27"/>
  <c r="L3855" i="27"/>
  <c r="L3856" i="27"/>
  <c r="L3857" i="27"/>
  <c r="L3858" i="27"/>
  <c r="L3859" i="27"/>
  <c r="L3860" i="27"/>
  <c r="L3861" i="27"/>
  <c r="L3862" i="27"/>
  <c r="L3863" i="27"/>
  <c r="L3864" i="27"/>
  <c r="L3865" i="27"/>
  <c r="L3866" i="27"/>
  <c r="L3867" i="27"/>
  <c r="L3868" i="27"/>
  <c r="L3869" i="27"/>
  <c r="L3870" i="27"/>
  <c r="L3871" i="27"/>
  <c r="L3872" i="27"/>
  <c r="L3873" i="27"/>
  <c r="L3874" i="27"/>
  <c r="L3875" i="27"/>
  <c r="L3876" i="27"/>
  <c r="L3877" i="27"/>
  <c r="L3878" i="27"/>
  <c r="L3879" i="27"/>
  <c r="L3880" i="27"/>
  <c r="L3881" i="27"/>
  <c r="L3882" i="27"/>
  <c r="L3883" i="27"/>
  <c r="L3884" i="27"/>
  <c r="L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K184" i="27"/>
  <c r="K185" i="27"/>
  <c r="K18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K236" i="27"/>
  <c r="K237" i="27"/>
  <c r="K238" i="27"/>
  <c r="K239" i="27"/>
  <c r="K240" i="27"/>
  <c r="K241" i="27"/>
  <c r="K242" i="27"/>
  <c r="K243" i="27"/>
  <c r="K244" i="27"/>
  <c r="K245" i="27"/>
  <c r="K246" i="27"/>
  <c r="K247" i="27"/>
  <c r="K248" i="27"/>
  <c r="K249" i="27"/>
  <c r="K250" i="27"/>
  <c r="K251" i="27"/>
  <c r="K252" i="27"/>
  <c r="K253" i="27"/>
  <c r="K254" i="27"/>
  <c r="K255" i="27"/>
  <c r="K256" i="27"/>
  <c r="K257" i="27"/>
  <c r="K258" i="27"/>
  <c r="K259" i="27"/>
  <c r="K260" i="27"/>
  <c r="K261" i="27"/>
  <c r="K262" i="27"/>
  <c r="K263" i="27"/>
  <c r="K264" i="27"/>
  <c r="K265" i="27"/>
  <c r="K266" i="27"/>
  <c r="K267" i="27"/>
  <c r="K268" i="27"/>
  <c r="K269" i="27"/>
  <c r="K270" i="27"/>
  <c r="K271" i="27"/>
  <c r="K272" i="27"/>
  <c r="K273" i="27"/>
  <c r="K274" i="27"/>
  <c r="K275" i="27"/>
  <c r="K276" i="27"/>
  <c r="K277" i="27"/>
  <c r="K278" i="27"/>
  <c r="K279" i="27"/>
  <c r="K280" i="27"/>
  <c r="K281" i="27"/>
  <c r="K282" i="27"/>
  <c r="K283" i="27"/>
  <c r="K284" i="27"/>
  <c r="K285" i="27"/>
  <c r="K286" i="27"/>
  <c r="K287" i="27"/>
  <c r="K288" i="27"/>
  <c r="K289" i="27"/>
  <c r="K290" i="27"/>
  <c r="K291" i="27"/>
  <c r="K292" i="27"/>
  <c r="K293" i="27"/>
  <c r="K294" i="27"/>
  <c r="K295" i="27"/>
  <c r="K296" i="27"/>
  <c r="K297" i="27"/>
  <c r="K298" i="27"/>
  <c r="K299" i="27"/>
  <c r="K300" i="27"/>
  <c r="K301" i="27"/>
  <c r="K302" i="27"/>
  <c r="K303" i="27"/>
  <c r="K304" i="27"/>
  <c r="K305" i="27"/>
  <c r="K306" i="27"/>
  <c r="K307" i="27"/>
  <c r="K308" i="27"/>
  <c r="K309" i="27"/>
  <c r="K310" i="27"/>
  <c r="K311" i="27"/>
  <c r="K312" i="27"/>
  <c r="K313" i="27"/>
  <c r="K314" i="27"/>
  <c r="K315" i="27"/>
  <c r="K316" i="27"/>
  <c r="K317" i="27"/>
  <c r="K318" i="27"/>
  <c r="K319" i="27"/>
  <c r="K320" i="27"/>
  <c r="K321" i="27"/>
  <c r="K322" i="27"/>
  <c r="K323" i="27"/>
  <c r="K324" i="27"/>
  <c r="K325" i="27"/>
  <c r="K326" i="27"/>
  <c r="K327" i="27"/>
  <c r="K328" i="27"/>
  <c r="K329" i="27"/>
  <c r="K330" i="27"/>
  <c r="K331" i="27"/>
  <c r="K332" i="27"/>
  <c r="K333" i="27"/>
  <c r="K334" i="27"/>
  <c r="K335" i="27"/>
  <c r="K336" i="27"/>
  <c r="K337" i="27"/>
  <c r="K338" i="27"/>
  <c r="K339" i="27"/>
  <c r="K340" i="27"/>
  <c r="K341" i="27"/>
  <c r="K342" i="27"/>
  <c r="K343" i="27"/>
  <c r="K344" i="27"/>
  <c r="K345" i="27"/>
  <c r="K346" i="27"/>
  <c r="K347" i="27"/>
  <c r="K348" i="27"/>
  <c r="K349" i="27"/>
  <c r="K350" i="27"/>
  <c r="K351" i="27"/>
  <c r="K352" i="27"/>
  <c r="K353" i="27"/>
  <c r="K354" i="27"/>
  <c r="K355" i="27"/>
  <c r="K356" i="27"/>
  <c r="K357" i="27"/>
  <c r="K358" i="27"/>
  <c r="K359" i="27"/>
  <c r="K360" i="27"/>
  <c r="K361" i="27"/>
  <c r="K362" i="27"/>
  <c r="K363" i="27"/>
  <c r="K364" i="27"/>
  <c r="K365" i="27"/>
  <c r="K366" i="27"/>
  <c r="K367" i="27"/>
  <c r="K368" i="27"/>
  <c r="K369" i="27"/>
  <c r="K370" i="27"/>
  <c r="K371" i="27"/>
  <c r="K372" i="27"/>
  <c r="K373" i="27"/>
  <c r="K374" i="27"/>
  <c r="K375" i="27"/>
  <c r="K376" i="27"/>
  <c r="K377" i="27"/>
  <c r="K378" i="27"/>
  <c r="K379" i="27"/>
  <c r="K380" i="27"/>
  <c r="K381" i="27"/>
  <c r="K382" i="27"/>
  <c r="K383" i="27"/>
  <c r="K384" i="27"/>
  <c r="K385" i="27"/>
  <c r="K386" i="27"/>
  <c r="K387" i="27"/>
  <c r="K388" i="27"/>
  <c r="K389" i="27"/>
  <c r="K390" i="27"/>
  <c r="K391" i="27"/>
  <c r="K392" i="27"/>
  <c r="K393" i="27"/>
  <c r="K394" i="27"/>
  <c r="K395" i="27"/>
  <c r="K396" i="27"/>
  <c r="K397" i="27"/>
  <c r="K398" i="27"/>
  <c r="K399" i="27"/>
  <c r="K400" i="27"/>
  <c r="K401" i="27"/>
  <c r="K402" i="27"/>
  <c r="K403" i="27"/>
  <c r="K404" i="27"/>
  <c r="K405" i="27"/>
  <c r="K406" i="27"/>
  <c r="K407" i="27"/>
  <c r="K408" i="27"/>
  <c r="K409" i="27"/>
  <c r="K410" i="27"/>
  <c r="K411" i="27"/>
  <c r="K412" i="27"/>
  <c r="K413" i="27"/>
  <c r="K414" i="27"/>
  <c r="K415" i="27"/>
  <c r="K416" i="27"/>
  <c r="K417" i="27"/>
  <c r="K418" i="27"/>
  <c r="K419" i="27"/>
  <c r="K420" i="27"/>
  <c r="K421" i="27"/>
  <c r="K422" i="27"/>
  <c r="K423" i="27"/>
  <c r="K424" i="27"/>
  <c r="K425" i="27"/>
  <c r="K426" i="27"/>
  <c r="K427" i="27"/>
  <c r="K428" i="27"/>
  <c r="K429" i="27"/>
  <c r="K430" i="27"/>
  <c r="K431" i="27"/>
  <c r="K432" i="27"/>
  <c r="K433" i="27"/>
  <c r="K434" i="27"/>
  <c r="K435" i="27"/>
  <c r="K436" i="27"/>
  <c r="K437" i="27"/>
  <c r="K438" i="27"/>
  <c r="K439" i="27"/>
  <c r="K440" i="27"/>
  <c r="K441" i="27"/>
  <c r="K442" i="27"/>
  <c r="K443" i="27"/>
  <c r="K444" i="27"/>
  <c r="K445" i="27"/>
  <c r="K446" i="27"/>
  <c r="K447" i="27"/>
  <c r="K448" i="27"/>
  <c r="K449" i="27"/>
  <c r="K450" i="27"/>
  <c r="K451" i="27"/>
  <c r="K452" i="27"/>
  <c r="K453" i="27"/>
  <c r="K454" i="27"/>
  <c r="K455" i="27"/>
  <c r="K456" i="27"/>
  <c r="K457" i="27"/>
  <c r="K458" i="27"/>
  <c r="K459" i="27"/>
  <c r="K460" i="27"/>
  <c r="K461" i="27"/>
  <c r="K462" i="27"/>
  <c r="K463" i="27"/>
  <c r="K464" i="27"/>
  <c r="K465" i="27"/>
  <c r="K466" i="27"/>
  <c r="K467" i="27"/>
  <c r="K468" i="27"/>
  <c r="K469" i="27"/>
  <c r="K470" i="27"/>
  <c r="K471" i="27"/>
  <c r="K472" i="27"/>
  <c r="K473" i="27"/>
  <c r="K474" i="27"/>
  <c r="K475" i="27"/>
  <c r="K476" i="27"/>
  <c r="K477" i="27"/>
  <c r="K478" i="27"/>
  <c r="K479" i="27"/>
  <c r="K480" i="27"/>
  <c r="K481" i="27"/>
  <c r="K482" i="27"/>
  <c r="K483" i="27"/>
  <c r="K484" i="27"/>
  <c r="K485" i="27"/>
  <c r="K486" i="27"/>
  <c r="K487" i="27"/>
  <c r="K488" i="27"/>
  <c r="K489" i="27"/>
  <c r="K490" i="27"/>
  <c r="K491" i="27"/>
  <c r="K492" i="27"/>
  <c r="K493" i="27"/>
  <c r="K494" i="27"/>
  <c r="K495" i="27"/>
  <c r="K496" i="27"/>
  <c r="K497" i="27"/>
  <c r="K498" i="27"/>
  <c r="K499" i="27"/>
  <c r="K500" i="27"/>
  <c r="K501" i="27"/>
  <c r="K502" i="27"/>
  <c r="K503" i="27"/>
  <c r="K504" i="27"/>
  <c r="K505" i="27"/>
  <c r="K506" i="27"/>
  <c r="K507" i="27"/>
  <c r="K508" i="27"/>
  <c r="K509" i="27"/>
  <c r="K510" i="27"/>
  <c r="K511" i="27"/>
  <c r="K512" i="27"/>
  <c r="K513" i="27"/>
  <c r="K514" i="27"/>
  <c r="K515" i="27"/>
  <c r="K516" i="27"/>
  <c r="K517" i="27"/>
  <c r="K518" i="27"/>
  <c r="K519" i="27"/>
  <c r="K520" i="27"/>
  <c r="K521" i="27"/>
  <c r="K522" i="27"/>
  <c r="K523" i="27"/>
  <c r="K524" i="27"/>
  <c r="K525" i="27"/>
  <c r="K526" i="27"/>
  <c r="K527" i="27"/>
  <c r="K528" i="27"/>
  <c r="K529" i="27"/>
  <c r="K530" i="27"/>
  <c r="K531" i="27"/>
  <c r="K532" i="27"/>
  <c r="K533" i="27"/>
  <c r="K534" i="27"/>
  <c r="K535" i="27"/>
  <c r="K536" i="27"/>
  <c r="K537" i="27"/>
  <c r="K538" i="27"/>
  <c r="K539" i="27"/>
  <c r="K540" i="27"/>
  <c r="K541" i="27"/>
  <c r="K542" i="27"/>
  <c r="K543" i="27"/>
  <c r="K544" i="27"/>
  <c r="K545" i="27"/>
  <c r="K546" i="27"/>
  <c r="K547" i="27"/>
  <c r="K548" i="27"/>
  <c r="K549" i="27"/>
  <c r="K550" i="27"/>
  <c r="K551" i="27"/>
  <c r="K552" i="27"/>
  <c r="K553" i="27"/>
  <c r="K554" i="27"/>
  <c r="K555" i="27"/>
  <c r="K556" i="27"/>
  <c r="K557" i="27"/>
  <c r="K558" i="27"/>
  <c r="K559" i="27"/>
  <c r="K560" i="27"/>
  <c r="K561" i="27"/>
  <c r="K562" i="27"/>
  <c r="K563" i="27"/>
  <c r="K564" i="27"/>
  <c r="K565" i="27"/>
  <c r="K566" i="27"/>
  <c r="K567" i="27"/>
  <c r="K568" i="27"/>
  <c r="K569" i="27"/>
  <c r="K570" i="27"/>
  <c r="K571" i="27"/>
  <c r="K572" i="27"/>
  <c r="K573" i="27"/>
  <c r="K574" i="27"/>
  <c r="K575" i="27"/>
  <c r="K576" i="27"/>
  <c r="K577" i="27"/>
  <c r="K578" i="27"/>
  <c r="K579" i="27"/>
  <c r="K580" i="27"/>
  <c r="K581" i="27"/>
  <c r="K582" i="27"/>
  <c r="K583" i="27"/>
  <c r="K584" i="27"/>
  <c r="K585" i="27"/>
  <c r="K586" i="27"/>
  <c r="K587" i="27"/>
  <c r="K588" i="27"/>
  <c r="K589" i="27"/>
  <c r="K590" i="27"/>
  <c r="K591" i="27"/>
  <c r="K592" i="27"/>
  <c r="K593" i="27"/>
  <c r="K594" i="27"/>
  <c r="K595" i="27"/>
  <c r="K596" i="27"/>
  <c r="K597" i="27"/>
  <c r="K598" i="27"/>
  <c r="K599" i="27"/>
  <c r="K600" i="27"/>
  <c r="K601" i="27"/>
  <c r="K602" i="27"/>
  <c r="K603" i="27"/>
  <c r="K604" i="27"/>
  <c r="K605" i="27"/>
  <c r="K606" i="27"/>
  <c r="K607" i="27"/>
  <c r="K608" i="27"/>
  <c r="K609" i="27"/>
  <c r="K610" i="27"/>
  <c r="K611" i="27"/>
  <c r="K612" i="27"/>
  <c r="K613" i="27"/>
  <c r="K614" i="27"/>
  <c r="K615" i="27"/>
  <c r="K616" i="27"/>
  <c r="K617" i="27"/>
  <c r="K618" i="27"/>
  <c r="K619" i="27"/>
  <c r="K620" i="27"/>
  <c r="K621" i="27"/>
  <c r="K622" i="27"/>
  <c r="K623" i="27"/>
  <c r="K624" i="27"/>
  <c r="K625" i="27"/>
  <c r="K626" i="27"/>
  <c r="K627" i="27"/>
  <c r="K628" i="27"/>
  <c r="K629" i="27"/>
  <c r="K630" i="27"/>
  <c r="K631" i="27"/>
  <c r="K632" i="27"/>
  <c r="K633" i="27"/>
  <c r="K634" i="27"/>
  <c r="K635" i="27"/>
  <c r="K636" i="27"/>
  <c r="K637" i="27"/>
  <c r="K638" i="27"/>
  <c r="K639" i="27"/>
  <c r="K640" i="27"/>
  <c r="K641" i="27"/>
  <c r="K642" i="27"/>
  <c r="K643" i="27"/>
  <c r="K644" i="27"/>
  <c r="K645" i="27"/>
  <c r="K646" i="27"/>
  <c r="K647" i="27"/>
  <c r="K648" i="27"/>
  <c r="K649" i="27"/>
  <c r="K650" i="27"/>
  <c r="K651" i="27"/>
  <c r="K652" i="27"/>
  <c r="K653" i="27"/>
  <c r="K654" i="27"/>
  <c r="K655" i="27"/>
  <c r="K656" i="27"/>
  <c r="K657" i="27"/>
  <c r="K658" i="27"/>
  <c r="K659" i="27"/>
  <c r="K660" i="27"/>
  <c r="K661" i="27"/>
  <c r="K662" i="27"/>
  <c r="K663" i="27"/>
  <c r="K664" i="27"/>
  <c r="K665" i="27"/>
  <c r="K666" i="27"/>
  <c r="K667" i="27"/>
  <c r="K668" i="27"/>
  <c r="K669" i="27"/>
  <c r="K670" i="27"/>
  <c r="K671" i="27"/>
  <c r="K672" i="27"/>
  <c r="K673" i="27"/>
  <c r="K674" i="27"/>
  <c r="K675" i="27"/>
  <c r="K676" i="27"/>
  <c r="K677" i="27"/>
  <c r="K678" i="27"/>
  <c r="K679" i="27"/>
  <c r="K680" i="27"/>
  <c r="K681" i="27"/>
  <c r="K682" i="27"/>
  <c r="K683" i="27"/>
  <c r="K684" i="27"/>
  <c r="K685" i="27"/>
  <c r="K686" i="27"/>
  <c r="K687" i="27"/>
  <c r="K688" i="27"/>
  <c r="K689" i="27"/>
  <c r="K690" i="27"/>
  <c r="K691" i="27"/>
  <c r="K692" i="27"/>
  <c r="K693" i="27"/>
  <c r="K694" i="27"/>
  <c r="K695" i="27"/>
  <c r="K696" i="27"/>
  <c r="K697" i="27"/>
  <c r="K698" i="27"/>
  <c r="K699" i="27"/>
  <c r="K700" i="27"/>
  <c r="K701" i="27"/>
  <c r="K702" i="27"/>
  <c r="K703" i="27"/>
  <c r="K704" i="27"/>
  <c r="K705" i="27"/>
  <c r="K706" i="27"/>
  <c r="K707" i="27"/>
  <c r="K708" i="27"/>
  <c r="K709" i="27"/>
  <c r="K710" i="27"/>
  <c r="K711" i="27"/>
  <c r="K712" i="27"/>
  <c r="K713" i="27"/>
  <c r="K714" i="27"/>
  <c r="K715" i="27"/>
  <c r="K716" i="27"/>
  <c r="K717" i="27"/>
  <c r="K718" i="27"/>
  <c r="K719" i="27"/>
  <c r="K720" i="27"/>
  <c r="K721" i="27"/>
  <c r="K722" i="27"/>
  <c r="K723" i="27"/>
  <c r="K724" i="27"/>
  <c r="K725" i="27"/>
  <c r="K726" i="27"/>
  <c r="K727" i="27"/>
  <c r="K728" i="27"/>
  <c r="K729" i="27"/>
  <c r="K730" i="27"/>
  <c r="K731" i="27"/>
  <c r="K732" i="27"/>
  <c r="K733" i="27"/>
  <c r="K734" i="27"/>
  <c r="K735" i="27"/>
  <c r="K736" i="27"/>
  <c r="K737" i="27"/>
  <c r="K738" i="27"/>
  <c r="K739" i="27"/>
  <c r="K740" i="27"/>
  <c r="K741" i="27"/>
  <c r="K742" i="27"/>
  <c r="K743" i="27"/>
  <c r="K744" i="27"/>
  <c r="K745" i="27"/>
  <c r="K746" i="27"/>
  <c r="K747" i="27"/>
  <c r="K748" i="27"/>
  <c r="K749" i="27"/>
  <c r="K750" i="27"/>
  <c r="K751" i="27"/>
  <c r="K752" i="27"/>
  <c r="K753" i="27"/>
  <c r="K754" i="27"/>
  <c r="K755" i="27"/>
  <c r="K756" i="27"/>
  <c r="K757" i="27"/>
  <c r="K758" i="27"/>
  <c r="K759" i="27"/>
  <c r="K760" i="27"/>
  <c r="K761" i="27"/>
  <c r="K762" i="27"/>
  <c r="K763" i="27"/>
  <c r="K764" i="27"/>
  <c r="K765" i="27"/>
  <c r="K766" i="27"/>
  <c r="K767" i="27"/>
  <c r="K768" i="27"/>
  <c r="K769" i="27"/>
  <c r="K770" i="27"/>
  <c r="K771" i="27"/>
  <c r="K772" i="27"/>
  <c r="K773" i="27"/>
  <c r="K774" i="27"/>
  <c r="K775" i="27"/>
  <c r="K776" i="27"/>
  <c r="K777" i="27"/>
  <c r="K778" i="27"/>
  <c r="K779" i="27"/>
  <c r="K780" i="27"/>
  <c r="K781" i="27"/>
  <c r="K782" i="27"/>
  <c r="K783" i="27"/>
  <c r="K784" i="27"/>
  <c r="K785" i="27"/>
  <c r="K786" i="27"/>
  <c r="K787" i="27"/>
  <c r="K788" i="27"/>
  <c r="K789" i="27"/>
  <c r="K790" i="27"/>
  <c r="K791" i="27"/>
  <c r="K792" i="27"/>
  <c r="K793" i="27"/>
  <c r="K794" i="27"/>
  <c r="K795" i="27"/>
  <c r="K796" i="27"/>
  <c r="K797" i="27"/>
  <c r="K798" i="27"/>
  <c r="K799" i="27"/>
  <c r="K800" i="27"/>
  <c r="K801" i="27"/>
  <c r="K802" i="27"/>
  <c r="K803" i="27"/>
  <c r="K804" i="27"/>
  <c r="K805" i="27"/>
  <c r="K806" i="27"/>
  <c r="K807" i="27"/>
  <c r="K808" i="27"/>
  <c r="K809" i="27"/>
  <c r="K810" i="27"/>
  <c r="K811" i="27"/>
  <c r="K812" i="27"/>
  <c r="K813" i="27"/>
  <c r="K814" i="27"/>
  <c r="K815" i="27"/>
  <c r="K816" i="27"/>
  <c r="K817" i="27"/>
  <c r="K818" i="27"/>
  <c r="K819" i="27"/>
  <c r="K820" i="27"/>
  <c r="K821" i="27"/>
  <c r="K822" i="27"/>
  <c r="K823" i="27"/>
  <c r="K824" i="27"/>
  <c r="K825" i="27"/>
  <c r="K826" i="27"/>
  <c r="K827" i="27"/>
  <c r="K828" i="27"/>
  <c r="K829" i="27"/>
  <c r="K830" i="27"/>
  <c r="K831" i="27"/>
  <c r="K832" i="27"/>
  <c r="K833" i="27"/>
  <c r="K834" i="27"/>
  <c r="K835" i="27"/>
  <c r="K836" i="27"/>
  <c r="K837" i="27"/>
  <c r="K838" i="27"/>
  <c r="K839" i="27"/>
  <c r="K840" i="27"/>
  <c r="K841" i="27"/>
  <c r="K842" i="27"/>
  <c r="K843" i="27"/>
  <c r="K844" i="27"/>
  <c r="K845" i="27"/>
  <c r="K846" i="27"/>
  <c r="K847" i="27"/>
  <c r="K848" i="27"/>
  <c r="K849" i="27"/>
  <c r="K850" i="27"/>
  <c r="K851" i="27"/>
  <c r="K852" i="27"/>
  <c r="K853" i="27"/>
  <c r="K854" i="27"/>
  <c r="K855" i="27"/>
  <c r="K856" i="27"/>
  <c r="K857" i="27"/>
  <c r="K858" i="27"/>
  <c r="K859" i="27"/>
  <c r="K860" i="27"/>
  <c r="K861" i="27"/>
  <c r="K862" i="27"/>
  <c r="K863" i="27"/>
  <c r="K864" i="27"/>
  <c r="K865" i="27"/>
  <c r="K866" i="27"/>
  <c r="K867" i="27"/>
  <c r="K868" i="27"/>
  <c r="K869" i="27"/>
  <c r="K870" i="27"/>
  <c r="K871" i="27"/>
  <c r="K872" i="27"/>
  <c r="K873" i="27"/>
  <c r="K874" i="27"/>
  <c r="K875" i="27"/>
  <c r="K876" i="27"/>
  <c r="K877" i="27"/>
  <c r="K878" i="27"/>
  <c r="K879" i="27"/>
  <c r="K880" i="27"/>
  <c r="K881" i="27"/>
  <c r="K882" i="27"/>
  <c r="K883" i="27"/>
  <c r="K884" i="27"/>
  <c r="K885" i="27"/>
  <c r="K886" i="27"/>
  <c r="K887" i="27"/>
  <c r="K888" i="27"/>
  <c r="K889" i="27"/>
  <c r="K890" i="27"/>
  <c r="K891" i="27"/>
  <c r="K892" i="27"/>
  <c r="K893" i="27"/>
  <c r="K894" i="27"/>
  <c r="K895" i="27"/>
  <c r="K896" i="27"/>
  <c r="K897" i="27"/>
  <c r="K898" i="27"/>
  <c r="K899" i="27"/>
  <c r="K900" i="27"/>
  <c r="K901" i="27"/>
  <c r="K902" i="27"/>
  <c r="K903" i="27"/>
  <c r="K904" i="27"/>
  <c r="K905" i="27"/>
  <c r="K906" i="27"/>
  <c r="K907" i="27"/>
  <c r="K908" i="27"/>
  <c r="K909" i="27"/>
  <c r="K910" i="27"/>
  <c r="K911" i="27"/>
  <c r="K912" i="27"/>
  <c r="K913" i="27"/>
  <c r="K914" i="27"/>
  <c r="K915" i="27"/>
  <c r="K916" i="27"/>
  <c r="K917" i="27"/>
  <c r="K918" i="27"/>
  <c r="K919" i="27"/>
  <c r="K920" i="27"/>
  <c r="K921" i="27"/>
  <c r="K922" i="27"/>
  <c r="K923" i="27"/>
  <c r="K924" i="27"/>
  <c r="K925" i="27"/>
  <c r="K926" i="27"/>
  <c r="K927" i="27"/>
  <c r="K928" i="27"/>
  <c r="K929" i="27"/>
  <c r="K930" i="27"/>
  <c r="K931" i="27"/>
  <c r="K932" i="27"/>
  <c r="K933" i="27"/>
  <c r="K934" i="27"/>
  <c r="K935" i="27"/>
  <c r="K936" i="27"/>
  <c r="K937" i="27"/>
  <c r="K938" i="27"/>
  <c r="K939" i="27"/>
  <c r="K940" i="27"/>
  <c r="K941" i="27"/>
  <c r="K942" i="27"/>
  <c r="K943" i="27"/>
  <c r="K944" i="27"/>
  <c r="K945" i="27"/>
  <c r="K946" i="27"/>
  <c r="K947" i="27"/>
  <c r="K948" i="27"/>
  <c r="K949" i="27"/>
  <c r="K950" i="27"/>
  <c r="K951" i="27"/>
  <c r="K952" i="27"/>
  <c r="K953" i="27"/>
  <c r="K954" i="27"/>
  <c r="K955" i="27"/>
  <c r="K956" i="27"/>
  <c r="K957" i="27"/>
  <c r="K958" i="27"/>
  <c r="K959" i="27"/>
  <c r="K960" i="27"/>
  <c r="K961" i="27"/>
  <c r="K962" i="27"/>
  <c r="K963" i="27"/>
  <c r="K964" i="27"/>
  <c r="K965" i="27"/>
  <c r="K966" i="27"/>
  <c r="K967" i="27"/>
  <c r="K968" i="27"/>
  <c r="K969" i="27"/>
  <c r="K970" i="27"/>
  <c r="K971" i="27"/>
  <c r="K972" i="27"/>
  <c r="K973" i="27"/>
  <c r="K974" i="27"/>
  <c r="K975" i="27"/>
  <c r="K976" i="27"/>
  <c r="K977" i="27"/>
  <c r="K978" i="27"/>
  <c r="K979" i="27"/>
  <c r="K980" i="27"/>
  <c r="K981" i="27"/>
  <c r="K982" i="27"/>
  <c r="K983" i="27"/>
  <c r="K984" i="27"/>
  <c r="K985" i="27"/>
  <c r="K986" i="27"/>
  <c r="K987" i="27"/>
  <c r="K988" i="27"/>
  <c r="K989" i="27"/>
  <c r="K990" i="27"/>
  <c r="K991" i="27"/>
  <c r="K992" i="27"/>
  <c r="K993" i="27"/>
  <c r="K994" i="27"/>
  <c r="K995" i="27"/>
  <c r="K996" i="27"/>
  <c r="K997" i="27"/>
  <c r="K998" i="27"/>
  <c r="K999" i="27"/>
  <c r="K1000" i="27"/>
  <c r="K1001" i="27"/>
  <c r="K1002" i="27"/>
  <c r="K1003" i="27"/>
  <c r="K1004" i="27"/>
  <c r="K1005" i="27"/>
  <c r="K1006" i="27"/>
  <c r="K1007" i="27"/>
  <c r="K1008" i="27"/>
  <c r="K1009" i="27"/>
  <c r="K1010" i="27"/>
  <c r="K1011" i="27"/>
  <c r="K1012" i="27"/>
  <c r="K1013" i="27"/>
  <c r="K1014" i="27"/>
  <c r="K1015" i="27"/>
  <c r="K1016" i="27"/>
  <c r="K1017" i="27"/>
  <c r="K1018" i="27"/>
  <c r="K1019" i="27"/>
  <c r="K1020" i="27"/>
  <c r="K1021" i="27"/>
  <c r="K1022" i="27"/>
  <c r="K1023" i="27"/>
  <c r="K1024" i="27"/>
  <c r="K1025" i="27"/>
  <c r="K1026" i="27"/>
  <c r="K1027" i="27"/>
  <c r="K1028" i="27"/>
  <c r="K1029" i="27"/>
  <c r="K1030" i="27"/>
  <c r="K1031" i="27"/>
  <c r="K1032" i="27"/>
  <c r="K1033" i="27"/>
  <c r="K1034" i="27"/>
  <c r="K1035" i="27"/>
  <c r="K1036" i="27"/>
  <c r="K1037" i="27"/>
  <c r="K1038" i="27"/>
  <c r="K1039" i="27"/>
  <c r="K1040" i="27"/>
  <c r="K1041" i="27"/>
  <c r="K1042" i="27"/>
  <c r="K1043" i="27"/>
  <c r="K1044" i="27"/>
  <c r="K1045" i="27"/>
  <c r="K1046" i="27"/>
  <c r="K1047" i="27"/>
  <c r="K1048" i="27"/>
  <c r="K1049" i="27"/>
  <c r="K1050" i="27"/>
  <c r="K1051" i="27"/>
  <c r="K1052" i="27"/>
  <c r="K1053" i="27"/>
  <c r="K1054" i="27"/>
  <c r="K1055" i="27"/>
  <c r="K1056" i="27"/>
  <c r="K1057" i="27"/>
  <c r="K1058" i="27"/>
  <c r="K1059" i="27"/>
  <c r="K1060" i="27"/>
  <c r="K1061" i="27"/>
  <c r="K1062" i="27"/>
  <c r="K1063" i="27"/>
  <c r="K1064" i="27"/>
  <c r="K1065" i="27"/>
  <c r="K1066" i="27"/>
  <c r="K1067" i="27"/>
  <c r="K1068" i="27"/>
  <c r="K1069" i="27"/>
  <c r="K1070" i="27"/>
  <c r="K1071" i="27"/>
  <c r="K1072" i="27"/>
  <c r="K1073" i="27"/>
  <c r="K1074" i="27"/>
  <c r="K1075" i="27"/>
  <c r="K1076" i="27"/>
  <c r="K1077" i="27"/>
  <c r="K1078" i="27"/>
  <c r="K1079" i="27"/>
  <c r="K1080" i="27"/>
  <c r="K1081" i="27"/>
  <c r="K1082" i="27"/>
  <c r="K1083" i="27"/>
  <c r="K1084" i="27"/>
  <c r="K1085" i="27"/>
  <c r="K1086" i="27"/>
  <c r="K1087" i="27"/>
  <c r="K1088" i="27"/>
  <c r="K1089" i="27"/>
  <c r="K1090" i="27"/>
  <c r="K1091" i="27"/>
  <c r="K1092" i="27"/>
  <c r="K1093" i="27"/>
  <c r="K1094" i="27"/>
  <c r="K1095" i="27"/>
  <c r="K1096" i="27"/>
  <c r="K1097" i="27"/>
  <c r="K1098" i="27"/>
  <c r="K1099" i="27"/>
  <c r="K1100" i="27"/>
  <c r="K1101" i="27"/>
  <c r="K1102" i="27"/>
  <c r="K1103" i="27"/>
  <c r="K1104" i="27"/>
  <c r="K1105" i="27"/>
  <c r="K1106" i="27"/>
  <c r="K1107" i="27"/>
  <c r="K1108" i="27"/>
  <c r="K1109" i="27"/>
  <c r="K1110" i="27"/>
  <c r="K1111" i="27"/>
  <c r="K1112" i="27"/>
  <c r="K1113" i="27"/>
  <c r="K1114" i="27"/>
  <c r="K1115" i="27"/>
  <c r="K1116" i="27"/>
  <c r="K1117" i="27"/>
  <c r="K1118" i="27"/>
  <c r="K1119" i="27"/>
  <c r="K1120" i="27"/>
  <c r="K1121" i="27"/>
  <c r="K1122" i="27"/>
  <c r="K1123" i="27"/>
  <c r="K1124" i="27"/>
  <c r="K1125" i="27"/>
  <c r="K1126" i="27"/>
  <c r="K1127" i="27"/>
  <c r="K1128" i="27"/>
  <c r="K1129" i="27"/>
  <c r="K1130" i="27"/>
  <c r="K1131" i="27"/>
  <c r="K1132" i="27"/>
  <c r="K1133" i="27"/>
  <c r="K1134" i="27"/>
  <c r="K1135" i="27"/>
  <c r="K1136" i="27"/>
  <c r="K1137" i="27"/>
  <c r="K1138" i="27"/>
  <c r="K1139" i="27"/>
  <c r="K1140" i="27"/>
  <c r="K1141" i="27"/>
  <c r="K1142" i="27"/>
  <c r="K1143" i="27"/>
  <c r="K1144" i="27"/>
  <c r="K1145" i="27"/>
  <c r="K1146" i="27"/>
  <c r="K1147" i="27"/>
  <c r="K1148" i="27"/>
  <c r="K1149" i="27"/>
  <c r="K1150" i="27"/>
  <c r="K1151" i="27"/>
  <c r="K1152" i="27"/>
  <c r="K1153" i="27"/>
  <c r="K1154" i="27"/>
  <c r="K1155" i="27"/>
  <c r="K1156" i="27"/>
  <c r="K1157" i="27"/>
  <c r="K1158" i="27"/>
  <c r="K1159" i="27"/>
  <c r="K1160" i="27"/>
  <c r="K1161" i="27"/>
  <c r="K1162" i="27"/>
  <c r="K1163" i="27"/>
  <c r="K1164" i="27"/>
  <c r="K1165" i="27"/>
  <c r="K1166" i="27"/>
  <c r="K1167" i="27"/>
  <c r="K1168" i="27"/>
  <c r="K1169" i="27"/>
  <c r="K1170" i="27"/>
  <c r="K1171" i="27"/>
  <c r="K1172" i="27"/>
  <c r="K1173" i="27"/>
  <c r="K1174" i="27"/>
  <c r="K1175" i="27"/>
  <c r="K1176" i="27"/>
  <c r="K1177" i="27"/>
  <c r="K1178" i="27"/>
  <c r="K1179" i="27"/>
  <c r="K1180" i="27"/>
  <c r="K1181" i="27"/>
  <c r="K1182" i="27"/>
  <c r="K1183" i="27"/>
  <c r="K1184" i="27"/>
  <c r="K1185" i="27"/>
  <c r="K1186" i="27"/>
  <c r="K1187" i="27"/>
  <c r="K1188" i="27"/>
  <c r="K1189" i="27"/>
  <c r="K1190" i="27"/>
  <c r="K1191" i="27"/>
  <c r="K1192" i="27"/>
  <c r="K1193" i="27"/>
  <c r="K1194" i="27"/>
  <c r="K1195" i="27"/>
  <c r="K1196" i="27"/>
  <c r="K1197" i="27"/>
  <c r="K1198" i="27"/>
  <c r="K1199" i="27"/>
  <c r="K1200" i="27"/>
  <c r="K1201" i="27"/>
  <c r="K1202" i="27"/>
  <c r="K1203" i="27"/>
  <c r="K1204" i="27"/>
  <c r="K1205" i="27"/>
  <c r="K1206" i="27"/>
  <c r="K1207" i="27"/>
  <c r="K1208" i="27"/>
  <c r="K1209" i="27"/>
  <c r="K1210" i="27"/>
  <c r="K1211" i="27"/>
  <c r="K1212" i="27"/>
  <c r="K1213" i="27"/>
  <c r="K1214" i="27"/>
  <c r="K1215" i="27"/>
  <c r="K1216" i="27"/>
  <c r="K1217" i="27"/>
  <c r="K1218" i="27"/>
  <c r="K1219" i="27"/>
  <c r="K1220" i="27"/>
  <c r="K1221" i="27"/>
  <c r="K1222" i="27"/>
  <c r="K1223" i="27"/>
  <c r="K1224" i="27"/>
  <c r="K1225" i="27"/>
  <c r="K1226" i="27"/>
  <c r="K1227" i="27"/>
  <c r="K1228" i="27"/>
  <c r="K1229" i="27"/>
  <c r="K1230" i="27"/>
  <c r="K1231" i="27"/>
  <c r="K1232" i="27"/>
  <c r="K1233" i="27"/>
  <c r="K1234" i="27"/>
  <c r="K1235" i="27"/>
  <c r="K1236" i="27"/>
  <c r="K1237" i="27"/>
  <c r="K1238" i="27"/>
  <c r="K1239" i="27"/>
  <c r="K1240" i="27"/>
  <c r="K1241" i="27"/>
  <c r="K1242" i="27"/>
  <c r="K1243" i="27"/>
  <c r="K1244" i="27"/>
  <c r="K1245" i="27"/>
  <c r="K1246" i="27"/>
  <c r="K1247" i="27"/>
  <c r="K1248" i="27"/>
  <c r="K1249" i="27"/>
  <c r="K1250" i="27"/>
  <c r="K1251" i="27"/>
  <c r="K1252" i="27"/>
  <c r="K1253" i="27"/>
  <c r="K1254" i="27"/>
  <c r="K1255" i="27"/>
  <c r="K1256" i="27"/>
  <c r="K1257" i="27"/>
  <c r="K1258" i="27"/>
  <c r="K1259" i="27"/>
  <c r="K1260" i="27"/>
  <c r="K1261" i="27"/>
  <c r="K1262" i="27"/>
  <c r="K1263" i="27"/>
  <c r="K1264" i="27"/>
  <c r="K1265" i="27"/>
  <c r="K1266" i="27"/>
  <c r="K1267" i="27"/>
  <c r="K1268" i="27"/>
  <c r="K1269" i="27"/>
  <c r="K1270" i="27"/>
  <c r="K1271" i="27"/>
  <c r="K1272" i="27"/>
  <c r="K1273" i="27"/>
  <c r="K1274" i="27"/>
  <c r="K1275" i="27"/>
  <c r="K1276" i="27"/>
  <c r="K1277" i="27"/>
  <c r="K1278" i="27"/>
  <c r="K1279" i="27"/>
  <c r="K1280" i="27"/>
  <c r="K1281" i="27"/>
  <c r="K1282" i="27"/>
  <c r="K1283" i="27"/>
  <c r="K1284" i="27"/>
  <c r="K1285" i="27"/>
  <c r="K1286" i="27"/>
  <c r="K1287" i="27"/>
  <c r="K1288" i="27"/>
  <c r="K1289" i="27"/>
  <c r="K1290" i="27"/>
  <c r="K1291" i="27"/>
  <c r="K1292" i="27"/>
  <c r="K1293" i="27"/>
  <c r="K1294" i="27"/>
  <c r="K1295" i="27"/>
  <c r="K1296" i="27"/>
  <c r="K1297" i="27"/>
  <c r="K1298" i="27"/>
  <c r="K1299" i="27"/>
  <c r="K1300" i="27"/>
  <c r="K1301" i="27"/>
  <c r="K1302" i="27"/>
  <c r="K1303" i="27"/>
  <c r="K1304" i="27"/>
  <c r="K1305" i="27"/>
  <c r="K1306" i="27"/>
  <c r="K1307" i="27"/>
  <c r="K1308" i="27"/>
  <c r="K1309" i="27"/>
  <c r="K1310" i="27"/>
  <c r="K1311" i="27"/>
  <c r="K1312" i="27"/>
  <c r="K1313" i="27"/>
  <c r="K1314" i="27"/>
  <c r="K1315" i="27"/>
  <c r="K1316" i="27"/>
  <c r="K1317" i="27"/>
  <c r="K1318" i="27"/>
  <c r="K1319" i="27"/>
  <c r="K1320" i="27"/>
  <c r="K1321" i="27"/>
  <c r="K1322" i="27"/>
  <c r="K1323" i="27"/>
  <c r="K1324" i="27"/>
  <c r="K1325" i="27"/>
  <c r="K1326" i="27"/>
  <c r="K1327" i="27"/>
  <c r="K1328" i="27"/>
  <c r="K1329" i="27"/>
  <c r="K1330" i="27"/>
  <c r="K1331" i="27"/>
  <c r="K1332" i="27"/>
  <c r="K1333" i="27"/>
  <c r="K1334" i="27"/>
  <c r="K1335" i="27"/>
  <c r="K1336" i="27"/>
  <c r="K1337" i="27"/>
  <c r="K1338" i="27"/>
  <c r="K1339" i="27"/>
  <c r="K1340" i="27"/>
  <c r="K1341" i="27"/>
  <c r="K1342" i="27"/>
  <c r="K1343" i="27"/>
  <c r="K1344" i="27"/>
  <c r="K1345" i="27"/>
  <c r="K1346" i="27"/>
  <c r="K1347" i="27"/>
  <c r="K1348" i="27"/>
  <c r="K1349" i="27"/>
  <c r="K1350" i="27"/>
  <c r="K1351" i="27"/>
  <c r="K1352" i="27"/>
  <c r="K1353" i="27"/>
  <c r="K1354" i="27"/>
  <c r="K1355" i="27"/>
  <c r="K1356" i="27"/>
  <c r="K1357" i="27"/>
  <c r="K1358" i="27"/>
  <c r="K1359" i="27"/>
  <c r="K1360" i="27"/>
  <c r="K1361" i="27"/>
  <c r="K1362" i="27"/>
  <c r="K1363" i="27"/>
  <c r="K1364" i="27"/>
  <c r="K1365" i="27"/>
  <c r="K1366" i="27"/>
  <c r="K1367" i="27"/>
  <c r="K1368" i="27"/>
  <c r="K1369" i="27"/>
  <c r="K1370" i="27"/>
  <c r="K1371" i="27"/>
  <c r="K1372" i="27"/>
  <c r="K1373" i="27"/>
  <c r="K1374" i="27"/>
  <c r="K1375" i="27"/>
  <c r="K1376" i="27"/>
  <c r="K1377" i="27"/>
  <c r="K1378" i="27"/>
  <c r="K1379" i="27"/>
  <c r="K1380" i="27"/>
  <c r="K1381" i="27"/>
  <c r="K1382" i="27"/>
  <c r="K1383" i="27"/>
  <c r="K1384" i="27"/>
  <c r="K1385" i="27"/>
  <c r="K1386" i="27"/>
  <c r="K1387" i="27"/>
  <c r="K1388" i="27"/>
  <c r="K1389" i="27"/>
  <c r="K1390" i="27"/>
  <c r="K1391" i="27"/>
  <c r="K1392" i="27"/>
  <c r="K1393" i="27"/>
  <c r="K1394" i="27"/>
  <c r="K1395" i="27"/>
  <c r="K1396" i="27"/>
  <c r="K1397" i="27"/>
  <c r="K1398" i="27"/>
  <c r="K1399" i="27"/>
  <c r="K1400" i="27"/>
  <c r="K1401" i="27"/>
  <c r="K1402" i="27"/>
  <c r="K1403" i="27"/>
  <c r="K1404" i="27"/>
  <c r="K1405" i="27"/>
  <c r="K1406" i="27"/>
  <c r="K1407" i="27"/>
  <c r="K1408" i="27"/>
  <c r="K1409" i="27"/>
  <c r="K1410" i="27"/>
  <c r="K1411" i="27"/>
  <c r="K1412" i="27"/>
  <c r="K1413" i="27"/>
  <c r="K1414" i="27"/>
  <c r="K1415" i="27"/>
  <c r="K1416" i="27"/>
  <c r="K1417" i="27"/>
  <c r="K1418" i="27"/>
  <c r="K1419" i="27"/>
  <c r="K1420" i="27"/>
  <c r="K1421" i="27"/>
  <c r="K1422" i="27"/>
  <c r="K1423" i="27"/>
  <c r="K1424" i="27"/>
  <c r="K1425" i="27"/>
  <c r="K1426" i="27"/>
  <c r="K1427" i="27"/>
  <c r="K1428" i="27"/>
  <c r="K1429" i="27"/>
  <c r="K1430" i="27"/>
  <c r="K1431" i="27"/>
  <c r="K1432" i="27"/>
  <c r="K1433" i="27"/>
  <c r="K1434" i="27"/>
  <c r="K1435" i="27"/>
  <c r="K1436" i="27"/>
  <c r="K1437" i="27"/>
  <c r="K1438" i="27"/>
  <c r="K1439" i="27"/>
  <c r="K1440" i="27"/>
  <c r="K1441" i="27"/>
  <c r="K1442" i="27"/>
  <c r="K1443" i="27"/>
  <c r="K1444" i="27"/>
  <c r="K1445" i="27"/>
  <c r="K1446" i="27"/>
  <c r="K1447" i="27"/>
  <c r="K1448" i="27"/>
  <c r="K1449" i="27"/>
  <c r="K1450" i="27"/>
  <c r="K1451" i="27"/>
  <c r="K1452" i="27"/>
  <c r="K1453" i="27"/>
  <c r="K1454" i="27"/>
  <c r="K1455" i="27"/>
  <c r="K1456" i="27"/>
  <c r="K1457" i="27"/>
  <c r="K1458" i="27"/>
  <c r="K1459" i="27"/>
  <c r="K1460" i="27"/>
  <c r="K1461" i="27"/>
  <c r="K1462" i="27"/>
  <c r="K1463" i="27"/>
  <c r="K1464" i="27"/>
  <c r="K1465" i="27"/>
  <c r="K1466" i="27"/>
  <c r="K1467" i="27"/>
  <c r="K1468" i="27"/>
  <c r="K1469" i="27"/>
  <c r="K1470" i="27"/>
  <c r="K1471" i="27"/>
  <c r="K1472" i="27"/>
  <c r="K1473" i="27"/>
  <c r="K1474" i="27"/>
  <c r="K1475" i="27"/>
  <c r="K1476" i="27"/>
  <c r="K1477" i="27"/>
  <c r="K1478" i="27"/>
  <c r="K1479" i="27"/>
  <c r="K1480" i="27"/>
  <c r="K1481" i="27"/>
  <c r="K1482" i="27"/>
  <c r="K1483" i="27"/>
  <c r="K1484" i="27"/>
  <c r="K1485" i="27"/>
  <c r="K1486" i="27"/>
  <c r="K1487" i="27"/>
  <c r="K1488" i="27"/>
  <c r="K1489" i="27"/>
  <c r="K1490" i="27"/>
  <c r="K1491" i="27"/>
  <c r="K1492" i="27"/>
  <c r="K1493" i="27"/>
  <c r="K1494" i="27"/>
  <c r="K1495" i="27"/>
  <c r="K1496" i="27"/>
  <c r="K1497" i="27"/>
  <c r="K1498" i="27"/>
  <c r="K1499" i="27"/>
  <c r="K1500" i="27"/>
  <c r="K1501" i="27"/>
  <c r="K1502" i="27"/>
  <c r="K1503" i="27"/>
  <c r="K1504" i="27"/>
  <c r="K1505" i="27"/>
  <c r="K1506" i="27"/>
  <c r="K1507" i="27"/>
  <c r="K1508" i="27"/>
  <c r="K1509" i="27"/>
  <c r="K1510" i="27"/>
  <c r="K1511" i="27"/>
  <c r="K1512" i="27"/>
  <c r="K1513" i="27"/>
  <c r="K1514" i="27"/>
  <c r="K1515" i="27"/>
  <c r="K1516" i="27"/>
  <c r="K1517" i="27"/>
  <c r="K1518" i="27"/>
  <c r="K1519" i="27"/>
  <c r="K1520" i="27"/>
  <c r="K1521" i="27"/>
  <c r="K1522" i="27"/>
  <c r="K1523" i="27"/>
  <c r="K1524" i="27"/>
  <c r="K1525" i="27"/>
  <c r="K1526" i="27"/>
  <c r="K1527" i="27"/>
  <c r="K1528" i="27"/>
  <c r="K1529" i="27"/>
  <c r="K1530" i="27"/>
  <c r="K1531" i="27"/>
  <c r="K1532" i="27"/>
  <c r="K1533" i="27"/>
  <c r="K1534" i="27"/>
  <c r="K1535" i="27"/>
  <c r="K1536" i="27"/>
  <c r="K1537" i="27"/>
  <c r="K1538" i="27"/>
  <c r="K1539" i="27"/>
  <c r="K1540" i="27"/>
  <c r="K1541" i="27"/>
  <c r="K1542" i="27"/>
  <c r="K1543" i="27"/>
  <c r="K1544" i="27"/>
  <c r="K1545" i="27"/>
  <c r="K1546" i="27"/>
  <c r="K1547" i="27"/>
  <c r="K1548" i="27"/>
  <c r="K1549" i="27"/>
  <c r="K1550" i="27"/>
  <c r="K1551" i="27"/>
  <c r="K1552" i="27"/>
  <c r="K1553" i="27"/>
  <c r="K1554" i="27"/>
  <c r="K1555" i="27"/>
  <c r="K1556" i="27"/>
  <c r="K1557" i="27"/>
  <c r="K1558" i="27"/>
  <c r="K1559" i="27"/>
  <c r="K1560" i="27"/>
  <c r="K1561" i="27"/>
  <c r="K1562" i="27"/>
  <c r="K1563" i="27"/>
  <c r="K1564" i="27"/>
  <c r="K1565" i="27"/>
  <c r="K1566" i="27"/>
  <c r="K1567" i="27"/>
  <c r="K1568" i="27"/>
  <c r="K1569" i="27"/>
  <c r="K1570" i="27"/>
  <c r="K1571" i="27"/>
  <c r="K1572" i="27"/>
  <c r="K1573" i="27"/>
  <c r="K1574" i="27"/>
  <c r="K1575" i="27"/>
  <c r="K1576" i="27"/>
  <c r="K1577" i="27"/>
  <c r="K1578" i="27"/>
  <c r="K1579" i="27"/>
  <c r="K1580" i="27"/>
  <c r="K1581" i="27"/>
  <c r="K1582" i="27"/>
  <c r="K1583" i="27"/>
  <c r="K1584" i="27"/>
  <c r="K1585" i="27"/>
  <c r="K1586" i="27"/>
  <c r="K1587" i="27"/>
  <c r="K1588" i="27"/>
  <c r="K1589" i="27"/>
  <c r="K1590" i="27"/>
  <c r="K1591" i="27"/>
  <c r="K1592" i="27"/>
  <c r="K1593" i="27"/>
  <c r="K1594" i="27"/>
  <c r="K1595" i="27"/>
  <c r="K1596" i="27"/>
  <c r="K1597" i="27"/>
  <c r="K1598" i="27"/>
  <c r="K1599" i="27"/>
  <c r="K1600" i="27"/>
  <c r="K1601" i="27"/>
  <c r="K1602" i="27"/>
  <c r="K1603" i="27"/>
  <c r="K1604" i="27"/>
  <c r="K1605" i="27"/>
  <c r="K1606" i="27"/>
  <c r="K1607" i="27"/>
  <c r="K1608" i="27"/>
  <c r="K1609" i="27"/>
  <c r="K1610" i="27"/>
  <c r="K1611" i="27"/>
  <c r="K1612" i="27"/>
  <c r="K1613" i="27"/>
  <c r="K1614" i="27"/>
  <c r="K1615" i="27"/>
  <c r="K1616" i="27"/>
  <c r="K1617" i="27"/>
  <c r="K1618" i="27"/>
  <c r="K1619" i="27"/>
  <c r="K1620" i="27"/>
  <c r="K1621" i="27"/>
  <c r="K1622" i="27"/>
  <c r="K1623" i="27"/>
  <c r="K1624" i="27"/>
  <c r="K1625" i="27"/>
  <c r="K1626" i="27"/>
  <c r="K1627" i="27"/>
  <c r="K1628" i="27"/>
  <c r="K1629" i="27"/>
  <c r="K1630" i="27"/>
  <c r="K1631" i="27"/>
  <c r="K1632" i="27"/>
  <c r="K1633" i="27"/>
  <c r="K1634" i="27"/>
  <c r="K1635" i="27"/>
  <c r="K1636" i="27"/>
  <c r="K1637" i="27"/>
  <c r="K1638" i="27"/>
  <c r="K1639" i="27"/>
  <c r="K1640" i="27"/>
  <c r="K1641" i="27"/>
  <c r="K1642" i="27"/>
  <c r="K1643" i="27"/>
  <c r="K1644" i="27"/>
  <c r="K1645" i="27"/>
  <c r="K1646" i="27"/>
  <c r="K1647" i="27"/>
  <c r="K1648" i="27"/>
  <c r="K1649" i="27"/>
  <c r="K1650" i="27"/>
  <c r="K1651" i="27"/>
  <c r="K1652" i="27"/>
  <c r="K1653" i="27"/>
  <c r="K1654" i="27"/>
  <c r="K1655" i="27"/>
  <c r="K1656" i="27"/>
  <c r="K1657" i="27"/>
  <c r="K1658" i="27"/>
  <c r="K1659" i="27"/>
  <c r="K1660" i="27"/>
  <c r="K1661" i="27"/>
  <c r="K1662" i="27"/>
  <c r="K1663" i="27"/>
  <c r="K1664" i="27"/>
  <c r="K1665" i="27"/>
  <c r="K1666" i="27"/>
  <c r="K1667" i="27"/>
  <c r="K1668" i="27"/>
  <c r="K1669" i="27"/>
  <c r="K1670" i="27"/>
  <c r="K1671" i="27"/>
  <c r="K1672" i="27"/>
  <c r="K1673" i="27"/>
  <c r="K1674" i="27"/>
  <c r="K1675" i="27"/>
  <c r="K1676" i="27"/>
  <c r="K1677" i="27"/>
  <c r="K1678" i="27"/>
  <c r="K1679" i="27"/>
  <c r="K1680" i="27"/>
  <c r="K1681" i="27"/>
  <c r="K1682" i="27"/>
  <c r="K1683" i="27"/>
  <c r="K1684" i="27"/>
  <c r="K1685" i="27"/>
  <c r="K1686" i="27"/>
  <c r="K1687" i="27"/>
  <c r="K1688" i="27"/>
  <c r="K1689" i="27"/>
  <c r="K1690" i="27"/>
  <c r="K1691" i="27"/>
  <c r="K1692" i="27"/>
  <c r="K1693" i="27"/>
  <c r="K1694" i="27"/>
  <c r="K1695" i="27"/>
  <c r="K1696" i="27"/>
  <c r="K1697" i="27"/>
  <c r="K1698" i="27"/>
  <c r="K1699" i="27"/>
  <c r="K1700" i="27"/>
  <c r="K1701" i="27"/>
  <c r="K1702" i="27"/>
  <c r="K1703" i="27"/>
  <c r="K1704" i="27"/>
  <c r="K1705" i="27"/>
  <c r="K1706" i="27"/>
  <c r="K1707" i="27"/>
  <c r="K1708" i="27"/>
  <c r="K1709" i="27"/>
  <c r="K1710" i="27"/>
  <c r="K1711" i="27"/>
  <c r="K1712" i="27"/>
  <c r="K1713" i="27"/>
  <c r="K1714" i="27"/>
  <c r="K1715" i="27"/>
  <c r="K1716" i="27"/>
  <c r="K1717" i="27"/>
  <c r="K1718" i="27"/>
  <c r="K1719" i="27"/>
  <c r="K1720" i="27"/>
  <c r="K1721" i="27"/>
  <c r="K1722" i="27"/>
  <c r="K1723" i="27"/>
  <c r="K1724" i="27"/>
  <c r="K1725" i="27"/>
  <c r="K1726" i="27"/>
  <c r="K1727" i="27"/>
  <c r="K1728" i="27"/>
  <c r="K1729" i="27"/>
  <c r="K1730" i="27"/>
  <c r="K1731" i="27"/>
  <c r="K1732" i="27"/>
  <c r="K1733" i="27"/>
  <c r="K1734" i="27"/>
  <c r="K1735" i="27"/>
  <c r="K1736" i="27"/>
  <c r="K1737" i="27"/>
  <c r="K1738" i="27"/>
  <c r="K1739" i="27"/>
  <c r="K1740" i="27"/>
  <c r="K1741" i="27"/>
  <c r="K1742" i="27"/>
  <c r="K1743" i="27"/>
  <c r="K1744" i="27"/>
  <c r="K1745" i="27"/>
  <c r="K1746" i="27"/>
  <c r="K1747" i="27"/>
  <c r="K1748" i="27"/>
  <c r="K1749" i="27"/>
  <c r="K1750" i="27"/>
  <c r="K1751" i="27"/>
  <c r="K1752" i="27"/>
  <c r="K1753" i="27"/>
  <c r="K1754" i="27"/>
  <c r="K1755" i="27"/>
  <c r="K1756" i="27"/>
  <c r="K1757" i="27"/>
  <c r="K1758" i="27"/>
  <c r="K1759" i="27"/>
  <c r="K1760" i="27"/>
  <c r="K1761" i="27"/>
  <c r="K1762" i="27"/>
  <c r="K1763" i="27"/>
  <c r="K1764" i="27"/>
  <c r="K1765" i="27"/>
  <c r="K1766" i="27"/>
  <c r="K1767" i="27"/>
  <c r="K1768" i="27"/>
  <c r="K1769" i="27"/>
  <c r="K1770" i="27"/>
  <c r="K1771" i="27"/>
  <c r="K1772" i="27"/>
  <c r="K1773" i="27"/>
  <c r="K1774" i="27"/>
  <c r="K1775" i="27"/>
  <c r="K1776" i="27"/>
  <c r="K1777" i="27"/>
  <c r="K1778" i="27"/>
  <c r="K1779" i="27"/>
  <c r="K1780" i="27"/>
  <c r="K1781" i="27"/>
  <c r="K1782" i="27"/>
  <c r="K1783" i="27"/>
  <c r="K1784" i="27"/>
  <c r="K1785" i="27"/>
  <c r="K1786" i="27"/>
  <c r="K1787" i="27"/>
  <c r="K1788" i="27"/>
  <c r="K1789" i="27"/>
  <c r="K1790" i="27"/>
  <c r="K1791" i="27"/>
  <c r="K1792" i="27"/>
  <c r="K1793" i="27"/>
  <c r="K1794" i="27"/>
  <c r="K1795" i="27"/>
  <c r="K1796" i="27"/>
  <c r="K1797" i="27"/>
  <c r="K1798" i="27"/>
  <c r="K1799" i="27"/>
  <c r="K1800" i="27"/>
  <c r="K1801" i="27"/>
  <c r="K1802" i="27"/>
  <c r="K1803" i="27"/>
  <c r="K1804" i="27"/>
  <c r="K1805" i="27"/>
  <c r="K1806" i="27"/>
  <c r="K1807" i="27"/>
  <c r="K1808" i="27"/>
  <c r="K1809" i="27"/>
  <c r="K1810" i="27"/>
  <c r="K1811" i="27"/>
  <c r="K1812" i="27"/>
  <c r="K1813" i="27"/>
  <c r="K1814" i="27"/>
  <c r="K1815" i="27"/>
  <c r="K1816" i="27"/>
  <c r="K1817" i="27"/>
  <c r="K1818" i="27"/>
  <c r="K1819" i="27"/>
  <c r="K1820" i="27"/>
  <c r="K1821" i="27"/>
  <c r="K1822" i="27"/>
  <c r="K1823" i="27"/>
  <c r="K1824" i="27"/>
  <c r="K1825" i="27"/>
  <c r="K1826" i="27"/>
  <c r="K1827" i="27"/>
  <c r="K1828" i="27"/>
  <c r="K1829" i="27"/>
  <c r="K1830" i="27"/>
  <c r="K1831" i="27"/>
  <c r="K1832" i="27"/>
  <c r="K1833" i="27"/>
  <c r="K1834" i="27"/>
  <c r="K1835" i="27"/>
  <c r="K1836" i="27"/>
  <c r="K1837" i="27"/>
  <c r="K1838" i="27"/>
  <c r="K1839" i="27"/>
  <c r="K1840" i="27"/>
  <c r="K1841" i="27"/>
  <c r="K1842" i="27"/>
  <c r="K1843" i="27"/>
  <c r="K1844" i="27"/>
  <c r="K1845" i="27"/>
  <c r="K1846" i="27"/>
  <c r="K1847" i="27"/>
  <c r="K1848" i="27"/>
  <c r="K1849" i="27"/>
  <c r="K1850" i="27"/>
  <c r="K1851" i="27"/>
  <c r="K1852" i="27"/>
  <c r="K1853" i="27"/>
  <c r="K1854" i="27"/>
  <c r="K1855" i="27"/>
  <c r="K1856" i="27"/>
  <c r="K1857" i="27"/>
  <c r="K1858" i="27"/>
  <c r="K1859" i="27"/>
  <c r="K1860" i="27"/>
  <c r="K1861" i="27"/>
  <c r="K1862" i="27"/>
  <c r="K1863" i="27"/>
  <c r="K1864" i="27"/>
  <c r="K1865" i="27"/>
  <c r="K1866" i="27"/>
  <c r="K1867" i="27"/>
  <c r="K1868" i="27"/>
  <c r="K1869" i="27"/>
  <c r="K1870" i="27"/>
  <c r="K1871" i="27"/>
  <c r="K1872" i="27"/>
  <c r="K1873" i="27"/>
  <c r="K1874" i="27"/>
  <c r="K1875" i="27"/>
  <c r="K1876" i="27"/>
  <c r="K1877" i="27"/>
  <c r="K1878" i="27"/>
  <c r="K1879" i="27"/>
  <c r="K1880" i="27"/>
  <c r="K1881" i="27"/>
  <c r="K1882" i="27"/>
  <c r="K1883" i="27"/>
  <c r="K1884" i="27"/>
  <c r="K1885" i="27"/>
  <c r="K1886" i="27"/>
  <c r="K1887" i="27"/>
  <c r="K1888" i="27"/>
  <c r="K1889" i="27"/>
  <c r="K1890" i="27"/>
  <c r="K1891" i="27"/>
  <c r="K1892" i="27"/>
  <c r="K1893" i="27"/>
  <c r="K1894" i="27"/>
  <c r="K1895" i="27"/>
  <c r="K1896" i="27"/>
  <c r="K1897" i="27"/>
  <c r="K1898" i="27"/>
  <c r="K1899" i="27"/>
  <c r="K1900" i="27"/>
  <c r="K1901" i="27"/>
  <c r="K1902" i="27"/>
  <c r="K1903" i="27"/>
  <c r="K1904" i="27"/>
  <c r="K1905" i="27"/>
  <c r="K1906" i="27"/>
  <c r="K1907" i="27"/>
  <c r="K1908" i="27"/>
  <c r="K1909" i="27"/>
  <c r="K1910" i="27"/>
  <c r="K1911" i="27"/>
  <c r="K1912" i="27"/>
  <c r="K1913" i="27"/>
  <c r="K1914" i="27"/>
  <c r="K1915" i="27"/>
  <c r="K1916" i="27"/>
  <c r="K1917" i="27"/>
  <c r="K1918" i="27"/>
  <c r="K1919" i="27"/>
  <c r="K1920" i="27"/>
  <c r="K1921" i="27"/>
  <c r="K1922" i="27"/>
  <c r="K1923" i="27"/>
  <c r="K1924" i="27"/>
  <c r="K1925" i="27"/>
  <c r="K1926" i="27"/>
  <c r="K1927" i="27"/>
  <c r="K1928" i="27"/>
  <c r="K1929" i="27"/>
  <c r="K1930" i="27"/>
  <c r="K1931" i="27"/>
  <c r="K1932" i="27"/>
  <c r="K1933" i="27"/>
  <c r="K1934" i="27"/>
  <c r="K1935" i="27"/>
  <c r="K1936" i="27"/>
  <c r="K1937" i="27"/>
  <c r="K1938" i="27"/>
  <c r="K1939" i="27"/>
  <c r="K1940" i="27"/>
  <c r="K1941" i="27"/>
  <c r="K1942" i="27"/>
  <c r="K1943" i="27"/>
  <c r="K1944" i="27"/>
  <c r="K1945" i="27"/>
  <c r="K1946" i="27"/>
  <c r="K1947" i="27"/>
  <c r="K1948" i="27"/>
  <c r="K1949" i="27"/>
  <c r="K1950" i="27"/>
  <c r="K1951" i="27"/>
  <c r="K1952" i="27"/>
  <c r="K1953" i="27"/>
  <c r="K1954" i="27"/>
  <c r="K1955" i="27"/>
  <c r="K1956" i="27"/>
  <c r="K1957" i="27"/>
  <c r="K1958" i="27"/>
  <c r="K1959" i="27"/>
  <c r="K1960" i="27"/>
  <c r="K1961" i="27"/>
  <c r="K1962" i="27"/>
  <c r="K1963" i="27"/>
  <c r="K1964" i="27"/>
  <c r="K1965" i="27"/>
  <c r="K1966" i="27"/>
  <c r="K1967" i="27"/>
  <c r="K1968" i="27"/>
  <c r="K1969" i="27"/>
  <c r="K1970" i="27"/>
  <c r="K1971" i="27"/>
  <c r="K1972" i="27"/>
  <c r="K1973" i="27"/>
  <c r="K1974" i="27"/>
  <c r="K1975" i="27"/>
  <c r="K1976" i="27"/>
  <c r="K1977" i="27"/>
  <c r="K1978" i="27"/>
  <c r="K1979" i="27"/>
  <c r="K1980" i="27"/>
  <c r="K1981" i="27"/>
  <c r="K1982" i="27"/>
  <c r="K1983" i="27"/>
  <c r="K1984" i="27"/>
  <c r="K1985" i="27"/>
  <c r="K1986" i="27"/>
  <c r="K1987" i="27"/>
  <c r="K1988" i="27"/>
  <c r="K1989" i="27"/>
  <c r="K1990" i="27"/>
  <c r="K1991" i="27"/>
  <c r="K1992" i="27"/>
  <c r="K1993" i="27"/>
  <c r="K1994" i="27"/>
  <c r="K1995" i="27"/>
  <c r="K1996" i="27"/>
  <c r="K1997" i="27"/>
  <c r="K1998" i="27"/>
  <c r="K1999" i="27"/>
  <c r="K2000" i="27"/>
  <c r="K2001" i="27"/>
  <c r="K2002" i="27"/>
  <c r="K2003" i="27"/>
  <c r="K2004" i="27"/>
  <c r="K2005" i="27"/>
  <c r="K2006" i="27"/>
  <c r="K2007" i="27"/>
  <c r="K2008" i="27"/>
  <c r="K2009" i="27"/>
  <c r="K2010" i="27"/>
  <c r="K2011" i="27"/>
  <c r="K2012" i="27"/>
  <c r="K2013" i="27"/>
  <c r="K2014" i="27"/>
  <c r="K2015" i="27"/>
  <c r="K2016" i="27"/>
  <c r="K2017" i="27"/>
  <c r="K2018" i="27"/>
  <c r="K2019" i="27"/>
  <c r="K2020" i="27"/>
  <c r="K2021" i="27"/>
  <c r="K2022" i="27"/>
  <c r="K2023" i="27"/>
  <c r="K2024" i="27"/>
  <c r="K2025" i="27"/>
  <c r="K2026" i="27"/>
  <c r="K2027" i="27"/>
  <c r="K2028" i="27"/>
  <c r="K2029" i="27"/>
  <c r="K2030" i="27"/>
  <c r="K2031" i="27"/>
  <c r="K2032" i="27"/>
  <c r="K2033" i="27"/>
  <c r="K2034" i="27"/>
  <c r="K2035" i="27"/>
  <c r="K2036" i="27"/>
  <c r="K2037" i="27"/>
  <c r="K2038" i="27"/>
  <c r="K2039" i="27"/>
  <c r="K2040" i="27"/>
  <c r="K2041" i="27"/>
  <c r="K2042" i="27"/>
  <c r="K2043" i="27"/>
  <c r="K2044" i="27"/>
  <c r="K2045" i="27"/>
  <c r="K2046" i="27"/>
  <c r="K2047" i="27"/>
  <c r="K2048" i="27"/>
  <c r="K2049" i="27"/>
  <c r="K2050" i="27"/>
  <c r="K2051" i="27"/>
  <c r="K2052" i="27"/>
  <c r="K2053" i="27"/>
  <c r="K2054" i="27"/>
  <c r="K2055" i="27"/>
  <c r="K2056" i="27"/>
  <c r="K2057" i="27"/>
  <c r="K2058" i="27"/>
  <c r="K2059" i="27"/>
  <c r="K2060" i="27"/>
  <c r="K2061" i="27"/>
  <c r="K2062" i="27"/>
  <c r="K2063" i="27"/>
  <c r="K2064" i="27"/>
  <c r="K2065" i="27"/>
  <c r="K2066" i="27"/>
  <c r="K2067" i="27"/>
  <c r="K2068" i="27"/>
  <c r="K2069" i="27"/>
  <c r="K2070" i="27"/>
  <c r="K2071" i="27"/>
  <c r="K2072" i="27"/>
  <c r="K2073" i="27"/>
  <c r="K2074" i="27"/>
  <c r="K2075" i="27"/>
  <c r="K2076" i="27"/>
  <c r="K2077" i="27"/>
  <c r="K2078" i="27"/>
  <c r="K2079" i="27"/>
  <c r="K2080" i="27"/>
  <c r="K2081" i="27"/>
  <c r="K2082" i="27"/>
  <c r="K2083" i="27"/>
  <c r="K2084" i="27"/>
  <c r="K2085" i="27"/>
  <c r="K2086" i="27"/>
  <c r="K2087" i="27"/>
  <c r="K2088" i="27"/>
  <c r="K2089" i="27"/>
  <c r="K2090" i="27"/>
  <c r="K2091" i="27"/>
  <c r="K2092" i="27"/>
  <c r="K2093" i="27"/>
  <c r="K2094" i="27"/>
  <c r="K2095" i="27"/>
  <c r="K2096" i="27"/>
  <c r="K2097" i="27"/>
  <c r="K2098" i="27"/>
  <c r="K2099" i="27"/>
  <c r="K2100" i="27"/>
  <c r="K2101" i="27"/>
  <c r="K2102" i="27"/>
  <c r="K2103" i="27"/>
  <c r="K2104" i="27"/>
  <c r="K2105" i="27"/>
  <c r="K2106" i="27"/>
  <c r="K2107" i="27"/>
  <c r="K2108" i="27"/>
  <c r="K2109" i="27"/>
  <c r="K2110" i="27"/>
  <c r="K2111" i="27"/>
  <c r="K2112" i="27"/>
  <c r="K2113" i="27"/>
  <c r="K2114" i="27"/>
  <c r="K2115" i="27"/>
  <c r="K2116" i="27"/>
  <c r="K2117" i="27"/>
  <c r="K2118" i="27"/>
  <c r="K2119" i="27"/>
  <c r="K2120" i="27"/>
  <c r="K2121" i="27"/>
  <c r="K2122" i="27"/>
  <c r="K2123" i="27"/>
  <c r="K2124" i="27"/>
  <c r="K2125" i="27"/>
  <c r="K2126" i="27"/>
  <c r="K2127" i="27"/>
  <c r="K2128" i="27"/>
  <c r="K2129" i="27"/>
  <c r="K2130" i="27"/>
  <c r="K2131" i="27"/>
  <c r="K2132" i="27"/>
  <c r="K2133" i="27"/>
  <c r="K2134" i="27"/>
  <c r="K2135" i="27"/>
  <c r="K2136" i="27"/>
  <c r="K2137" i="27"/>
  <c r="K2138" i="27"/>
  <c r="K2139" i="27"/>
  <c r="K2140" i="27"/>
  <c r="K2141" i="27"/>
  <c r="K2142" i="27"/>
  <c r="K2143" i="27"/>
  <c r="K2144" i="27"/>
  <c r="K2145" i="27"/>
  <c r="K2146" i="27"/>
  <c r="K2147" i="27"/>
  <c r="K2148" i="27"/>
  <c r="K2149" i="27"/>
  <c r="K2150" i="27"/>
  <c r="K2151" i="27"/>
  <c r="K2152" i="27"/>
  <c r="K2153" i="27"/>
  <c r="K2154" i="27"/>
  <c r="K2155" i="27"/>
  <c r="K2156" i="27"/>
  <c r="K2157" i="27"/>
  <c r="K2158" i="27"/>
  <c r="K2159" i="27"/>
  <c r="K2160" i="27"/>
  <c r="K2161" i="27"/>
  <c r="K2162" i="27"/>
  <c r="K2163" i="27"/>
  <c r="K2164" i="27"/>
  <c r="K2165" i="27"/>
  <c r="K2166" i="27"/>
  <c r="K2167" i="27"/>
  <c r="K2168" i="27"/>
  <c r="K2169" i="27"/>
  <c r="K2170" i="27"/>
  <c r="K2171" i="27"/>
  <c r="K2172" i="27"/>
  <c r="K2173" i="27"/>
  <c r="K2174" i="27"/>
  <c r="K2175" i="27"/>
  <c r="K2176" i="27"/>
  <c r="K2177" i="27"/>
  <c r="K2178" i="27"/>
  <c r="K2179" i="27"/>
  <c r="K2180" i="27"/>
  <c r="K2181" i="27"/>
  <c r="K2182" i="27"/>
  <c r="K2183" i="27"/>
  <c r="K2184" i="27"/>
  <c r="K2185" i="27"/>
  <c r="K2186" i="27"/>
  <c r="K2187" i="27"/>
  <c r="K2188" i="27"/>
  <c r="K2189" i="27"/>
  <c r="K2190" i="27"/>
  <c r="K2191" i="27"/>
  <c r="K2192" i="27"/>
  <c r="K2193" i="27"/>
  <c r="K2194" i="27"/>
  <c r="K2195" i="27"/>
  <c r="K2196" i="27"/>
  <c r="K2197" i="27"/>
  <c r="K2198" i="27"/>
  <c r="K2199" i="27"/>
  <c r="K2200" i="27"/>
  <c r="K2201" i="27"/>
  <c r="K2202" i="27"/>
  <c r="K2203" i="27"/>
  <c r="K2204" i="27"/>
  <c r="K2205" i="27"/>
  <c r="K2206" i="27"/>
  <c r="K2207" i="27"/>
  <c r="K2208" i="27"/>
  <c r="K2209" i="27"/>
  <c r="K2210" i="27"/>
  <c r="K2211" i="27"/>
  <c r="K2212" i="27"/>
  <c r="K2213" i="27"/>
  <c r="K2214" i="27"/>
  <c r="K2215" i="27"/>
  <c r="K2216" i="27"/>
  <c r="K2217" i="27"/>
  <c r="K2218" i="27"/>
  <c r="K2219" i="27"/>
  <c r="K2220" i="27"/>
  <c r="K2221" i="27"/>
  <c r="K2222" i="27"/>
  <c r="K2223" i="27"/>
  <c r="K2224" i="27"/>
  <c r="K2225" i="27"/>
  <c r="K2226" i="27"/>
  <c r="K2227" i="27"/>
  <c r="K2228" i="27"/>
  <c r="K2229" i="27"/>
  <c r="K2230" i="27"/>
  <c r="K2231" i="27"/>
  <c r="K2232" i="27"/>
  <c r="K2233" i="27"/>
  <c r="K2234" i="27"/>
  <c r="K2235" i="27"/>
  <c r="K2236" i="27"/>
  <c r="K2237" i="27"/>
  <c r="K2238" i="27"/>
  <c r="K2239" i="27"/>
  <c r="K2240" i="27"/>
  <c r="K2241" i="27"/>
  <c r="K2242" i="27"/>
  <c r="K2243" i="27"/>
  <c r="K2244" i="27"/>
  <c r="K2245" i="27"/>
  <c r="K2246" i="27"/>
  <c r="K2247" i="27"/>
  <c r="K2248" i="27"/>
  <c r="K2249" i="27"/>
  <c r="K2250" i="27"/>
  <c r="K2251" i="27"/>
  <c r="K2252" i="27"/>
  <c r="K2253" i="27"/>
  <c r="K2254" i="27"/>
  <c r="K2255" i="27"/>
  <c r="K2256" i="27"/>
  <c r="K2257" i="27"/>
  <c r="K2258" i="27"/>
  <c r="K2259" i="27"/>
  <c r="K2260" i="27"/>
  <c r="K2261" i="27"/>
  <c r="K2262" i="27"/>
  <c r="K2263" i="27"/>
  <c r="K2264" i="27"/>
  <c r="K2265" i="27"/>
  <c r="K2266" i="27"/>
  <c r="K2267" i="27"/>
  <c r="K2268" i="27"/>
  <c r="K2269" i="27"/>
  <c r="K2270" i="27"/>
  <c r="K2271" i="27"/>
  <c r="K2272" i="27"/>
  <c r="K2273" i="27"/>
  <c r="K2274" i="27"/>
  <c r="K2275" i="27"/>
  <c r="K2276" i="27"/>
  <c r="K2277" i="27"/>
  <c r="K2278" i="27"/>
  <c r="K2279" i="27"/>
  <c r="K2280" i="27"/>
  <c r="K2281" i="27"/>
  <c r="K2282" i="27"/>
  <c r="K2283" i="27"/>
  <c r="K2284" i="27"/>
  <c r="K2285" i="27"/>
  <c r="K2286" i="27"/>
  <c r="K2287" i="27"/>
  <c r="K2288" i="27"/>
  <c r="K2289" i="27"/>
  <c r="K2290" i="27"/>
  <c r="K2291" i="27"/>
  <c r="K2292" i="27"/>
  <c r="K2293" i="27"/>
  <c r="K2294" i="27"/>
  <c r="K2295" i="27"/>
  <c r="K2296" i="27"/>
  <c r="K2297" i="27"/>
  <c r="K2298" i="27"/>
  <c r="K2299" i="27"/>
  <c r="K2300" i="27"/>
  <c r="K2301" i="27"/>
  <c r="K2302" i="27"/>
  <c r="K2303" i="27"/>
  <c r="K2304" i="27"/>
  <c r="K2305" i="27"/>
  <c r="K2306" i="27"/>
  <c r="K2307" i="27"/>
  <c r="K2308" i="27"/>
  <c r="K2309" i="27"/>
  <c r="K2310" i="27"/>
  <c r="K2311" i="27"/>
  <c r="K2312" i="27"/>
  <c r="K2313" i="27"/>
  <c r="K2314" i="27"/>
  <c r="K2315" i="27"/>
  <c r="K2316" i="27"/>
  <c r="K2317" i="27"/>
  <c r="K2318" i="27"/>
  <c r="K2319" i="27"/>
  <c r="K2320" i="27"/>
  <c r="K2321" i="27"/>
  <c r="K2322" i="27"/>
  <c r="K2323" i="27"/>
  <c r="K2324" i="27"/>
  <c r="K2325" i="27"/>
  <c r="K2326" i="27"/>
  <c r="K2327" i="27"/>
  <c r="K2328" i="27"/>
  <c r="K2329" i="27"/>
  <c r="K2330" i="27"/>
  <c r="K2331" i="27"/>
  <c r="K2332" i="27"/>
  <c r="K2333" i="27"/>
  <c r="K2334" i="27"/>
  <c r="K2335" i="27"/>
  <c r="K2336" i="27"/>
  <c r="K2337" i="27"/>
  <c r="K2338" i="27"/>
  <c r="K2339" i="27"/>
  <c r="K2340" i="27"/>
  <c r="K2341" i="27"/>
  <c r="K2342" i="27"/>
  <c r="K2343" i="27"/>
  <c r="K2344" i="27"/>
  <c r="K2345" i="27"/>
  <c r="K2346" i="27"/>
  <c r="K2347" i="27"/>
  <c r="K2348" i="27"/>
  <c r="K2349" i="27"/>
  <c r="K2350" i="27"/>
  <c r="K2351" i="27"/>
  <c r="K2352" i="27"/>
  <c r="K2353" i="27"/>
  <c r="K2354" i="27"/>
  <c r="K2355" i="27"/>
  <c r="K2356" i="27"/>
  <c r="K2357" i="27"/>
  <c r="K2358" i="27"/>
  <c r="K2359" i="27"/>
  <c r="K2360" i="27"/>
  <c r="K2361" i="27"/>
  <c r="K2362" i="27"/>
  <c r="K2363" i="27"/>
  <c r="K2364" i="27"/>
  <c r="K2365" i="27"/>
  <c r="K2366" i="27"/>
  <c r="K2367" i="27"/>
  <c r="K2368" i="27"/>
  <c r="K2369" i="27"/>
  <c r="K2370" i="27"/>
  <c r="K2371" i="27"/>
  <c r="K2372" i="27"/>
  <c r="K2373" i="27"/>
  <c r="K2374" i="27"/>
  <c r="K2375" i="27"/>
  <c r="K2376" i="27"/>
  <c r="K2377" i="27"/>
  <c r="K2378" i="27"/>
  <c r="K2379" i="27"/>
  <c r="K2380" i="27"/>
  <c r="K2381" i="27"/>
  <c r="K2382" i="27"/>
  <c r="K2383" i="27"/>
  <c r="K2384" i="27"/>
  <c r="K2385" i="27"/>
  <c r="K2386" i="27"/>
  <c r="K2387" i="27"/>
  <c r="K2388" i="27"/>
  <c r="K2389" i="27"/>
  <c r="K2390" i="27"/>
  <c r="K2391" i="27"/>
  <c r="K2392" i="27"/>
  <c r="K2393" i="27"/>
  <c r="K2394" i="27"/>
  <c r="K2395" i="27"/>
  <c r="K2396" i="27"/>
  <c r="K2397" i="27"/>
  <c r="K2398" i="27"/>
  <c r="K2399" i="27"/>
  <c r="K2400" i="27"/>
  <c r="K2401" i="27"/>
  <c r="K2402" i="27"/>
  <c r="K2403" i="27"/>
  <c r="K2404" i="27"/>
  <c r="K2405" i="27"/>
  <c r="K2406" i="27"/>
  <c r="K2407" i="27"/>
  <c r="K2408" i="27"/>
  <c r="K2409" i="27"/>
  <c r="K2410" i="27"/>
  <c r="K2411" i="27"/>
  <c r="K2412" i="27"/>
  <c r="K2413" i="27"/>
  <c r="K2414" i="27"/>
  <c r="K2415" i="27"/>
  <c r="K2416" i="27"/>
  <c r="K2417" i="27"/>
  <c r="K2418" i="27"/>
  <c r="K2419" i="27"/>
  <c r="K2420" i="27"/>
  <c r="K2421" i="27"/>
  <c r="K2422" i="27"/>
  <c r="K2423" i="27"/>
  <c r="K2424" i="27"/>
  <c r="K2425" i="27"/>
  <c r="K2426" i="27"/>
  <c r="K2427" i="27"/>
  <c r="K2428" i="27"/>
  <c r="K2429" i="27"/>
  <c r="K2430" i="27"/>
  <c r="K2431" i="27"/>
  <c r="K2432" i="27"/>
  <c r="K2433" i="27"/>
  <c r="K2434" i="27"/>
  <c r="K2435" i="27"/>
  <c r="K2436" i="27"/>
  <c r="K2437" i="27"/>
  <c r="K2438" i="27"/>
  <c r="K2439" i="27"/>
  <c r="K2440" i="27"/>
  <c r="K2441" i="27"/>
  <c r="K2442" i="27"/>
  <c r="K2443" i="27"/>
  <c r="K2444" i="27"/>
  <c r="K2445" i="27"/>
  <c r="K2446" i="27"/>
  <c r="K2447" i="27"/>
  <c r="K2448" i="27"/>
  <c r="K2449" i="27"/>
  <c r="K2450" i="27"/>
  <c r="K2451" i="27"/>
  <c r="K2452" i="27"/>
  <c r="K2453" i="27"/>
  <c r="K2454" i="27"/>
  <c r="K2455" i="27"/>
  <c r="K2456" i="27"/>
  <c r="K2457" i="27"/>
  <c r="K2458" i="27"/>
  <c r="K2459" i="27"/>
  <c r="K2460" i="27"/>
  <c r="K2461" i="27"/>
  <c r="K2462" i="27"/>
  <c r="K2463" i="27"/>
  <c r="K2464" i="27"/>
  <c r="K2465" i="27"/>
  <c r="K2466" i="27"/>
  <c r="K2467" i="27"/>
  <c r="K2468" i="27"/>
  <c r="K2469" i="27"/>
  <c r="K2470" i="27"/>
  <c r="K2471" i="27"/>
  <c r="K2472" i="27"/>
  <c r="K2473" i="27"/>
  <c r="K2474" i="27"/>
  <c r="K2475" i="27"/>
  <c r="K2476" i="27"/>
  <c r="K2477" i="27"/>
  <c r="K2478" i="27"/>
  <c r="K2479" i="27"/>
  <c r="K2480" i="27"/>
  <c r="K2481" i="27"/>
  <c r="K2482" i="27"/>
  <c r="K2483" i="27"/>
  <c r="K2484" i="27"/>
  <c r="K2485" i="27"/>
  <c r="K2486" i="27"/>
  <c r="K2487" i="27"/>
  <c r="K2488" i="27"/>
  <c r="K2489" i="27"/>
  <c r="K2490" i="27"/>
  <c r="K2491" i="27"/>
  <c r="K2492" i="27"/>
  <c r="K2493" i="27"/>
  <c r="K2494" i="27"/>
  <c r="K2495" i="27"/>
  <c r="K2496" i="27"/>
  <c r="K2497" i="27"/>
  <c r="K2498" i="27"/>
  <c r="K2499" i="27"/>
  <c r="K2500" i="27"/>
  <c r="K2501" i="27"/>
  <c r="K2502" i="27"/>
  <c r="K2503" i="27"/>
  <c r="K2504" i="27"/>
  <c r="K2505" i="27"/>
  <c r="K2506" i="27"/>
  <c r="K2507" i="27"/>
  <c r="K2508" i="27"/>
  <c r="K2509" i="27"/>
  <c r="K2510" i="27"/>
  <c r="K2511" i="27"/>
  <c r="K2512" i="27"/>
  <c r="K2513" i="27"/>
  <c r="K2514" i="27"/>
  <c r="K2515" i="27"/>
  <c r="K2516" i="27"/>
  <c r="K2517" i="27"/>
  <c r="K2518" i="27"/>
  <c r="K2519" i="27"/>
  <c r="K2520" i="27"/>
  <c r="K2521" i="27"/>
  <c r="K2522" i="27"/>
  <c r="K2523" i="27"/>
  <c r="K2524" i="27"/>
  <c r="K2525" i="27"/>
  <c r="K2526" i="27"/>
  <c r="K2527" i="27"/>
  <c r="K2528" i="27"/>
  <c r="K2529" i="27"/>
  <c r="K2530" i="27"/>
  <c r="K2531" i="27"/>
  <c r="K2532" i="27"/>
  <c r="K2533" i="27"/>
  <c r="K2534" i="27"/>
  <c r="K2535" i="27"/>
  <c r="K2536" i="27"/>
  <c r="K2537" i="27"/>
  <c r="K2538" i="27"/>
  <c r="K2539" i="27"/>
  <c r="K2540" i="27"/>
  <c r="K2541" i="27"/>
  <c r="K2542" i="27"/>
  <c r="K2543" i="27"/>
  <c r="K2544" i="27"/>
  <c r="K2545" i="27"/>
  <c r="K2546" i="27"/>
  <c r="K2547" i="27"/>
  <c r="K2548" i="27"/>
  <c r="K2549" i="27"/>
  <c r="K2550" i="27"/>
  <c r="K2551" i="27"/>
  <c r="K2552" i="27"/>
  <c r="K2553" i="27"/>
  <c r="K2554" i="27"/>
  <c r="K2555" i="27"/>
  <c r="K2556" i="27"/>
  <c r="K2557" i="27"/>
  <c r="K2558" i="27"/>
  <c r="K2559" i="27"/>
  <c r="K2560" i="27"/>
  <c r="K2561" i="27"/>
  <c r="K2562" i="27"/>
  <c r="K2563" i="27"/>
  <c r="K2564" i="27"/>
  <c r="K2565" i="27"/>
  <c r="K2566" i="27"/>
  <c r="K2567" i="27"/>
  <c r="K2568" i="27"/>
  <c r="K2569" i="27"/>
  <c r="K2570" i="27"/>
  <c r="K2571" i="27"/>
  <c r="K2572" i="27"/>
  <c r="K2573" i="27"/>
  <c r="K2574" i="27"/>
  <c r="K2575" i="27"/>
  <c r="K2576" i="27"/>
  <c r="K2577" i="27"/>
  <c r="K2578" i="27"/>
  <c r="K2579" i="27"/>
  <c r="K2580" i="27"/>
  <c r="K2581" i="27"/>
  <c r="K2582" i="27"/>
  <c r="K2583" i="27"/>
  <c r="K2584" i="27"/>
  <c r="K2585" i="27"/>
  <c r="K2586" i="27"/>
  <c r="K2587" i="27"/>
  <c r="K2588" i="27"/>
  <c r="K2589" i="27"/>
  <c r="K2590" i="27"/>
  <c r="K2591" i="27"/>
  <c r="K2592" i="27"/>
  <c r="K2593" i="27"/>
  <c r="K2594" i="27"/>
  <c r="K2595" i="27"/>
  <c r="K2596" i="27"/>
  <c r="K2597" i="27"/>
  <c r="K2598" i="27"/>
  <c r="K2599" i="27"/>
  <c r="K2600" i="27"/>
  <c r="K2601" i="27"/>
  <c r="K2602" i="27"/>
  <c r="K2603" i="27"/>
  <c r="K2604" i="27"/>
  <c r="K2605" i="27"/>
  <c r="K2606" i="27"/>
  <c r="K2607" i="27"/>
  <c r="K2608" i="27"/>
  <c r="K2609" i="27"/>
  <c r="K2610" i="27"/>
  <c r="K2611" i="27"/>
  <c r="K2612" i="27"/>
  <c r="K2613" i="27"/>
  <c r="K2614" i="27"/>
  <c r="K2615" i="27"/>
  <c r="K2616" i="27"/>
  <c r="K2617" i="27"/>
  <c r="K2618" i="27"/>
  <c r="K2619" i="27"/>
  <c r="K2620" i="27"/>
  <c r="K2621" i="27"/>
  <c r="K2622" i="27"/>
  <c r="K2623" i="27"/>
  <c r="K2624" i="27"/>
  <c r="K2625" i="27"/>
  <c r="K2626" i="27"/>
  <c r="K2627" i="27"/>
  <c r="K2628" i="27"/>
  <c r="K2629" i="27"/>
  <c r="K2630" i="27"/>
  <c r="K2631" i="27"/>
  <c r="K2632" i="27"/>
  <c r="K2633" i="27"/>
  <c r="K2634" i="27"/>
  <c r="K2635" i="27"/>
  <c r="K2636" i="27"/>
  <c r="K2637" i="27"/>
  <c r="K2638" i="27"/>
  <c r="K2639" i="27"/>
  <c r="K2640" i="27"/>
  <c r="K2641" i="27"/>
  <c r="K2642" i="27"/>
  <c r="K2643" i="27"/>
  <c r="K2644" i="27"/>
  <c r="K2645" i="27"/>
  <c r="K2646" i="27"/>
  <c r="K2647" i="27"/>
  <c r="K2648" i="27"/>
  <c r="K2649" i="27"/>
  <c r="K2650" i="27"/>
  <c r="K2651" i="27"/>
  <c r="K2652" i="27"/>
  <c r="K2653" i="27"/>
  <c r="K2654" i="27"/>
  <c r="K2655" i="27"/>
  <c r="K2656" i="27"/>
  <c r="K2657" i="27"/>
  <c r="K2658" i="27"/>
  <c r="K2659" i="27"/>
  <c r="K2660" i="27"/>
  <c r="K2661" i="27"/>
  <c r="K2662" i="27"/>
  <c r="K2663" i="27"/>
  <c r="K2664" i="27"/>
  <c r="K2665" i="27"/>
  <c r="K2666" i="27"/>
  <c r="K2667" i="27"/>
  <c r="K2668" i="27"/>
  <c r="K2669" i="27"/>
  <c r="K2670" i="27"/>
  <c r="K2671" i="27"/>
  <c r="K2672" i="27"/>
  <c r="K2673" i="27"/>
  <c r="K2674" i="27"/>
  <c r="K2675" i="27"/>
  <c r="K2676" i="27"/>
  <c r="K2677" i="27"/>
  <c r="K2678" i="27"/>
  <c r="K2679" i="27"/>
  <c r="K2680" i="27"/>
  <c r="K2681" i="27"/>
  <c r="K2682" i="27"/>
  <c r="K2683" i="27"/>
  <c r="K2684" i="27"/>
  <c r="K2685" i="27"/>
  <c r="K2686" i="27"/>
  <c r="K2687" i="27"/>
  <c r="K2688" i="27"/>
  <c r="K2689" i="27"/>
  <c r="K2690" i="27"/>
  <c r="K2691" i="27"/>
  <c r="K2692" i="27"/>
  <c r="K2693" i="27"/>
  <c r="K2694" i="27"/>
  <c r="K2695" i="27"/>
  <c r="K2696" i="27"/>
  <c r="K2697" i="27"/>
  <c r="K2698" i="27"/>
  <c r="K2699" i="27"/>
  <c r="K2700" i="27"/>
  <c r="K2701" i="27"/>
  <c r="K2702" i="27"/>
  <c r="K2703" i="27"/>
  <c r="K2704" i="27"/>
  <c r="K2705" i="27"/>
  <c r="K2706" i="27"/>
  <c r="K2707" i="27"/>
  <c r="K2708" i="27"/>
  <c r="K2709" i="27"/>
  <c r="K2710" i="27"/>
  <c r="K2711" i="27"/>
  <c r="K2712" i="27"/>
  <c r="K2713" i="27"/>
  <c r="K2714" i="27"/>
  <c r="K2715" i="27"/>
  <c r="K2716" i="27"/>
  <c r="K2717" i="27"/>
  <c r="K2718" i="27"/>
  <c r="K2719" i="27"/>
  <c r="K2720" i="27"/>
  <c r="K2721" i="27"/>
  <c r="K2722" i="27"/>
  <c r="K2723" i="27"/>
  <c r="K2724" i="27"/>
  <c r="K2725" i="27"/>
  <c r="K2726" i="27"/>
  <c r="K2727" i="27"/>
  <c r="K2728" i="27"/>
  <c r="K2729" i="27"/>
  <c r="K2730" i="27"/>
  <c r="K2731" i="27"/>
  <c r="K2732" i="27"/>
  <c r="K2733" i="27"/>
  <c r="K2734" i="27"/>
  <c r="K2735" i="27"/>
  <c r="K2736" i="27"/>
  <c r="K2737" i="27"/>
  <c r="K2738" i="27"/>
  <c r="K2739" i="27"/>
  <c r="K2740" i="27"/>
  <c r="K2741" i="27"/>
  <c r="K2742" i="27"/>
  <c r="K2743" i="27"/>
  <c r="K2744" i="27"/>
  <c r="K2745" i="27"/>
  <c r="K2746" i="27"/>
  <c r="K2747" i="27"/>
  <c r="K2748" i="27"/>
  <c r="K2749" i="27"/>
  <c r="K2750" i="27"/>
  <c r="K2751" i="27"/>
  <c r="K2752" i="27"/>
  <c r="K2753" i="27"/>
  <c r="K2754" i="27"/>
  <c r="K2755" i="27"/>
  <c r="K2756" i="27"/>
  <c r="K2757" i="27"/>
  <c r="K2758" i="27"/>
  <c r="K2759" i="27"/>
  <c r="K2760" i="27"/>
  <c r="K2761" i="27"/>
  <c r="K2762" i="27"/>
  <c r="K2763" i="27"/>
  <c r="K2764" i="27"/>
  <c r="K2765" i="27"/>
  <c r="K2766" i="27"/>
  <c r="K2767" i="27"/>
  <c r="K2768" i="27"/>
  <c r="K2769" i="27"/>
  <c r="K2770" i="27"/>
  <c r="K2771" i="27"/>
  <c r="K2772" i="27"/>
  <c r="K2773" i="27"/>
  <c r="K2774" i="27"/>
  <c r="K2775" i="27"/>
  <c r="K2776" i="27"/>
  <c r="K2777" i="27"/>
  <c r="K2778" i="27"/>
  <c r="K2779" i="27"/>
  <c r="K2780" i="27"/>
  <c r="K2781" i="27"/>
  <c r="K2782" i="27"/>
  <c r="K2783" i="27"/>
  <c r="K2784" i="27"/>
  <c r="K2785" i="27"/>
  <c r="K2786" i="27"/>
  <c r="K2787" i="27"/>
  <c r="K2788" i="27"/>
  <c r="K2789" i="27"/>
  <c r="K2790" i="27"/>
  <c r="K2791" i="27"/>
  <c r="K2792" i="27"/>
  <c r="K2793" i="27"/>
  <c r="K2794" i="27"/>
  <c r="K2795" i="27"/>
  <c r="K2796" i="27"/>
  <c r="K2797" i="27"/>
  <c r="K2798" i="27"/>
  <c r="K2799" i="27"/>
  <c r="K2800" i="27"/>
  <c r="K2801" i="27"/>
  <c r="K2802" i="27"/>
  <c r="K2803" i="27"/>
  <c r="K2804" i="27"/>
  <c r="K2805" i="27"/>
  <c r="K2806" i="27"/>
  <c r="K2807" i="27"/>
  <c r="K2808" i="27"/>
  <c r="K2809" i="27"/>
  <c r="K2810" i="27"/>
  <c r="K2811" i="27"/>
  <c r="K2812" i="27"/>
  <c r="K2813" i="27"/>
  <c r="K2814" i="27"/>
  <c r="K2815" i="27"/>
  <c r="K2816" i="27"/>
  <c r="K2817" i="27"/>
  <c r="K2818" i="27"/>
  <c r="K2819" i="27"/>
  <c r="K2820" i="27"/>
  <c r="K2821" i="27"/>
  <c r="K2822" i="27"/>
  <c r="K2823" i="27"/>
  <c r="K2824" i="27"/>
  <c r="K2825" i="27"/>
  <c r="K2826" i="27"/>
  <c r="K2827" i="27"/>
  <c r="K2828" i="27"/>
  <c r="K2829" i="27"/>
  <c r="K2830" i="27"/>
  <c r="K2831" i="27"/>
  <c r="K2832" i="27"/>
  <c r="K2833" i="27"/>
  <c r="K2834" i="27"/>
  <c r="K2835" i="27"/>
  <c r="K2836" i="27"/>
  <c r="K2837" i="27"/>
  <c r="K2838" i="27"/>
  <c r="K2839" i="27"/>
  <c r="K2840" i="27"/>
  <c r="K2841" i="27"/>
  <c r="K2842" i="27"/>
  <c r="K2843" i="27"/>
  <c r="K2844" i="27"/>
  <c r="K2845" i="27"/>
  <c r="K2846" i="27"/>
  <c r="K2847" i="27"/>
  <c r="K2848" i="27"/>
  <c r="K2849" i="27"/>
  <c r="K2850" i="27"/>
  <c r="K2851" i="27"/>
  <c r="K2852" i="27"/>
  <c r="K2853" i="27"/>
  <c r="K2854" i="27"/>
  <c r="K2855" i="27"/>
  <c r="K2856" i="27"/>
  <c r="K2857" i="27"/>
  <c r="K2858" i="27"/>
  <c r="K2859" i="27"/>
  <c r="K2860" i="27"/>
  <c r="K2861" i="27"/>
  <c r="K2862" i="27"/>
  <c r="K2863" i="27"/>
  <c r="K2864" i="27"/>
  <c r="K2865" i="27"/>
  <c r="K2866" i="27"/>
  <c r="K2867" i="27"/>
  <c r="K2868" i="27"/>
  <c r="K2869" i="27"/>
  <c r="K2870" i="27"/>
  <c r="K2871" i="27"/>
  <c r="K2872" i="27"/>
  <c r="K2873" i="27"/>
  <c r="K2874" i="27"/>
  <c r="K2875" i="27"/>
  <c r="K2876" i="27"/>
  <c r="K2877" i="27"/>
  <c r="K2878" i="27"/>
  <c r="K2879" i="27"/>
  <c r="K2880" i="27"/>
  <c r="K2881" i="27"/>
  <c r="K2882" i="27"/>
  <c r="K2883" i="27"/>
  <c r="K2884" i="27"/>
  <c r="K2885" i="27"/>
  <c r="K2886" i="27"/>
  <c r="K2887" i="27"/>
  <c r="K2888" i="27"/>
  <c r="K2889" i="27"/>
  <c r="K2890" i="27"/>
  <c r="K2891" i="27"/>
  <c r="K2892" i="27"/>
  <c r="K2893" i="27"/>
  <c r="K2894" i="27"/>
  <c r="K2895" i="27"/>
  <c r="K2896" i="27"/>
  <c r="K2897" i="27"/>
  <c r="K2898" i="27"/>
  <c r="K2899" i="27"/>
  <c r="K2900" i="27"/>
  <c r="K2901" i="27"/>
  <c r="K2902" i="27"/>
  <c r="K2903" i="27"/>
  <c r="K2904" i="27"/>
  <c r="K2905" i="27"/>
  <c r="K2906" i="27"/>
  <c r="K2907" i="27"/>
  <c r="K2908" i="27"/>
  <c r="K2909" i="27"/>
  <c r="K2910" i="27"/>
  <c r="K2911" i="27"/>
  <c r="K2912" i="27"/>
  <c r="K2913" i="27"/>
  <c r="K2914" i="27"/>
  <c r="K2915" i="27"/>
  <c r="K2916" i="27"/>
  <c r="K2917" i="27"/>
  <c r="K2918" i="27"/>
  <c r="K2919" i="27"/>
  <c r="K2920" i="27"/>
  <c r="K2921" i="27"/>
  <c r="K2922" i="27"/>
  <c r="K2923" i="27"/>
  <c r="K2924" i="27"/>
  <c r="K2925" i="27"/>
  <c r="K2926" i="27"/>
  <c r="K2927" i="27"/>
  <c r="K2928" i="27"/>
  <c r="K2929" i="27"/>
  <c r="K2930" i="27"/>
  <c r="K2931" i="27"/>
  <c r="K2932" i="27"/>
  <c r="K2933" i="27"/>
  <c r="K2934" i="27"/>
  <c r="K2935" i="27"/>
  <c r="K2936" i="27"/>
  <c r="K2937" i="27"/>
  <c r="K2938" i="27"/>
  <c r="K2939" i="27"/>
  <c r="K2940" i="27"/>
  <c r="K2941" i="27"/>
  <c r="K2942" i="27"/>
  <c r="K2943" i="27"/>
  <c r="K2944" i="27"/>
  <c r="K2945" i="27"/>
  <c r="K2946" i="27"/>
  <c r="K2947" i="27"/>
  <c r="K2948" i="27"/>
  <c r="K2949" i="27"/>
  <c r="K2950" i="27"/>
  <c r="K2951" i="27"/>
  <c r="K2952" i="27"/>
  <c r="K2953" i="27"/>
  <c r="K2954" i="27"/>
  <c r="K2955" i="27"/>
  <c r="K2956" i="27"/>
  <c r="K2957" i="27"/>
  <c r="K2958" i="27"/>
  <c r="K2959" i="27"/>
  <c r="K2960" i="27"/>
  <c r="K2961" i="27"/>
  <c r="K2962" i="27"/>
  <c r="K2963" i="27"/>
  <c r="K2964" i="27"/>
  <c r="K2965" i="27"/>
  <c r="K2966" i="27"/>
  <c r="K2967" i="27"/>
  <c r="K2968" i="27"/>
  <c r="K2969" i="27"/>
  <c r="K2970" i="27"/>
  <c r="K2971" i="27"/>
  <c r="K2972" i="27"/>
  <c r="K2973" i="27"/>
  <c r="K2974" i="27"/>
  <c r="K2975" i="27"/>
  <c r="K2976" i="27"/>
  <c r="K2977" i="27"/>
  <c r="K2978" i="27"/>
  <c r="K2979" i="27"/>
  <c r="K2980" i="27"/>
  <c r="K2981" i="27"/>
  <c r="K2982" i="27"/>
  <c r="K2983" i="27"/>
  <c r="K2984" i="27"/>
  <c r="K2985" i="27"/>
  <c r="K2986" i="27"/>
  <c r="K2987" i="27"/>
  <c r="K2988" i="27"/>
  <c r="K2989" i="27"/>
  <c r="K2990" i="27"/>
  <c r="K2991" i="27"/>
  <c r="K2992" i="27"/>
  <c r="K2993" i="27"/>
  <c r="K2994" i="27"/>
  <c r="K2995" i="27"/>
  <c r="K2996" i="27"/>
  <c r="K2997" i="27"/>
  <c r="K2998" i="27"/>
  <c r="K2999" i="27"/>
  <c r="K3000" i="27"/>
  <c r="K3001" i="27"/>
  <c r="K3002" i="27"/>
  <c r="K3003" i="27"/>
  <c r="K3004" i="27"/>
  <c r="K3005" i="27"/>
  <c r="K3006" i="27"/>
  <c r="K3007" i="27"/>
  <c r="K3008" i="27"/>
  <c r="K3009" i="27"/>
  <c r="K3010" i="27"/>
  <c r="K3011" i="27"/>
  <c r="K3012" i="27"/>
  <c r="K3013" i="27"/>
  <c r="K3014" i="27"/>
  <c r="K3015" i="27"/>
  <c r="K3016" i="27"/>
  <c r="K3017" i="27"/>
  <c r="K3018" i="27"/>
  <c r="K3019" i="27"/>
  <c r="K3020" i="27"/>
  <c r="K3021" i="27"/>
  <c r="K3022" i="27"/>
  <c r="K3023" i="27"/>
  <c r="K3024" i="27"/>
  <c r="K3025" i="27"/>
  <c r="K3026" i="27"/>
  <c r="K3027" i="27"/>
  <c r="K3028" i="27"/>
  <c r="K3029" i="27"/>
  <c r="K3030" i="27"/>
  <c r="K3031" i="27"/>
  <c r="K3032" i="27"/>
  <c r="K3033" i="27"/>
  <c r="K3034" i="27"/>
  <c r="K3035" i="27"/>
  <c r="K3036" i="27"/>
  <c r="K3037" i="27"/>
  <c r="K3038" i="27"/>
  <c r="K3039" i="27"/>
  <c r="K3040" i="27"/>
  <c r="K3041" i="27"/>
  <c r="K3042" i="27"/>
  <c r="K3043" i="27"/>
  <c r="K3044" i="27"/>
  <c r="K3045" i="27"/>
  <c r="K3046" i="27"/>
  <c r="K3047" i="27"/>
  <c r="K3048" i="27"/>
  <c r="K3049" i="27"/>
  <c r="K3050" i="27"/>
  <c r="K3051" i="27"/>
  <c r="K3052" i="27"/>
  <c r="K3053" i="27"/>
  <c r="K3054" i="27"/>
  <c r="K3055" i="27"/>
  <c r="K3056" i="27"/>
  <c r="K3057" i="27"/>
  <c r="K3058" i="27"/>
  <c r="K3059" i="27"/>
  <c r="K3060" i="27"/>
  <c r="K3061" i="27"/>
  <c r="K3062" i="27"/>
  <c r="K3063" i="27"/>
  <c r="K3064" i="27"/>
  <c r="K3065" i="27"/>
  <c r="K3066" i="27"/>
  <c r="K3067" i="27"/>
  <c r="K3068" i="27"/>
  <c r="K3069" i="27"/>
  <c r="K3070" i="27"/>
  <c r="K3071" i="27"/>
  <c r="K3072" i="27"/>
  <c r="K3073" i="27"/>
  <c r="K3074" i="27"/>
  <c r="K3075" i="27"/>
  <c r="K3076" i="27"/>
  <c r="K3077" i="27"/>
  <c r="K3078" i="27"/>
  <c r="K3079" i="27"/>
  <c r="K3080" i="27"/>
  <c r="K3081" i="27"/>
  <c r="K3082" i="27"/>
  <c r="K3083" i="27"/>
  <c r="K3084" i="27"/>
  <c r="K3085" i="27"/>
  <c r="K3086" i="27"/>
  <c r="K3087" i="27"/>
  <c r="K3088" i="27"/>
  <c r="K3089" i="27"/>
  <c r="K3090" i="27"/>
  <c r="K3091" i="27"/>
  <c r="K3092" i="27"/>
  <c r="K3093" i="27"/>
  <c r="K3094" i="27"/>
  <c r="K3095" i="27"/>
  <c r="K3096" i="27"/>
  <c r="K3097" i="27"/>
  <c r="K3098" i="27"/>
  <c r="K3099" i="27"/>
  <c r="K3100" i="27"/>
  <c r="K3101" i="27"/>
  <c r="K3102" i="27"/>
  <c r="K3103" i="27"/>
  <c r="K3104" i="27"/>
  <c r="K3105" i="27"/>
  <c r="K3106" i="27"/>
  <c r="K3107" i="27"/>
  <c r="K3108" i="27"/>
  <c r="K3109" i="27"/>
  <c r="K3110" i="27"/>
  <c r="K3111" i="27"/>
  <c r="K3112" i="27"/>
  <c r="K3113" i="27"/>
  <c r="K3114" i="27"/>
  <c r="K3115" i="27"/>
  <c r="K3116" i="27"/>
  <c r="K3117" i="27"/>
  <c r="K3118" i="27"/>
  <c r="K3119" i="27"/>
  <c r="K3120" i="27"/>
  <c r="K3121" i="27"/>
  <c r="K3122" i="27"/>
  <c r="K3123" i="27"/>
  <c r="K3124" i="27"/>
  <c r="K3125" i="27"/>
  <c r="K3126" i="27"/>
  <c r="K3127" i="27"/>
  <c r="K3128" i="27"/>
  <c r="K3129" i="27"/>
  <c r="K3130" i="27"/>
  <c r="K3131" i="27"/>
  <c r="K3132" i="27"/>
  <c r="K3133" i="27"/>
  <c r="K3134" i="27"/>
  <c r="K3135" i="27"/>
  <c r="K3136" i="27"/>
  <c r="K3137" i="27"/>
  <c r="K3138" i="27"/>
  <c r="K3139" i="27"/>
  <c r="K3140" i="27"/>
  <c r="K3141" i="27"/>
  <c r="K3142" i="27"/>
  <c r="K3143" i="27"/>
  <c r="K3144" i="27"/>
  <c r="K3145" i="27"/>
  <c r="K3146" i="27"/>
  <c r="K3147" i="27"/>
  <c r="K3148" i="27"/>
  <c r="K3149" i="27"/>
  <c r="K3150" i="27"/>
  <c r="K3151" i="27"/>
  <c r="K3152" i="27"/>
  <c r="K3153" i="27"/>
  <c r="K3154" i="27"/>
  <c r="K3155" i="27"/>
  <c r="K3156" i="27"/>
  <c r="K3157" i="27"/>
  <c r="K3158" i="27"/>
  <c r="K3159" i="27"/>
  <c r="K3160" i="27"/>
  <c r="K3161" i="27"/>
  <c r="K3162" i="27"/>
  <c r="K3163" i="27"/>
  <c r="K3164" i="27"/>
  <c r="K3165" i="27"/>
  <c r="K3166" i="27"/>
  <c r="K3167" i="27"/>
  <c r="K3168" i="27"/>
  <c r="K3169" i="27"/>
  <c r="K3170" i="27"/>
  <c r="K3171" i="27"/>
  <c r="K3172" i="27"/>
  <c r="K3173" i="27"/>
  <c r="K3174" i="27"/>
  <c r="K3175" i="27"/>
  <c r="K3176" i="27"/>
  <c r="K3177" i="27"/>
  <c r="K3178" i="27"/>
  <c r="K3179" i="27"/>
  <c r="K3180" i="27"/>
  <c r="K3181" i="27"/>
  <c r="K3182" i="27"/>
  <c r="K3183" i="27"/>
  <c r="K3184" i="27"/>
  <c r="K3185" i="27"/>
  <c r="K3186" i="27"/>
  <c r="K3187" i="27"/>
  <c r="K3188" i="27"/>
  <c r="K3189" i="27"/>
  <c r="K3190" i="27"/>
  <c r="K3191" i="27"/>
  <c r="K3192" i="27"/>
  <c r="K3193" i="27"/>
  <c r="K3194" i="27"/>
  <c r="K3195" i="27"/>
  <c r="K3196" i="27"/>
  <c r="K3197" i="27"/>
  <c r="K3198" i="27"/>
  <c r="K3199" i="27"/>
  <c r="K3200" i="27"/>
  <c r="K3201" i="27"/>
  <c r="K3202" i="27"/>
  <c r="K3203" i="27"/>
  <c r="K3204" i="27"/>
  <c r="K3205" i="27"/>
  <c r="K3206" i="27"/>
  <c r="K3207" i="27"/>
  <c r="K3208" i="27"/>
  <c r="K3209" i="27"/>
  <c r="K3210" i="27"/>
  <c r="K3211" i="27"/>
  <c r="K3212" i="27"/>
  <c r="K3213" i="27"/>
  <c r="K3214" i="27"/>
  <c r="K3215" i="27"/>
  <c r="K3216" i="27"/>
  <c r="K3217" i="27"/>
  <c r="K3218" i="27"/>
  <c r="K3219" i="27"/>
  <c r="K3220" i="27"/>
  <c r="K3221" i="27"/>
  <c r="K3222" i="27"/>
  <c r="K3223" i="27"/>
  <c r="K3224" i="27"/>
  <c r="K3225" i="27"/>
  <c r="K3226" i="27"/>
  <c r="K3227" i="27"/>
  <c r="K3228" i="27"/>
  <c r="K3229" i="27"/>
  <c r="K3230" i="27"/>
  <c r="K3231" i="27"/>
  <c r="K3232" i="27"/>
  <c r="K3233" i="27"/>
  <c r="K3234" i="27"/>
  <c r="K3235" i="27"/>
  <c r="K3236" i="27"/>
  <c r="K3237" i="27"/>
  <c r="K3238" i="27"/>
  <c r="K3239" i="27"/>
  <c r="K3240" i="27"/>
  <c r="K3241" i="27"/>
  <c r="K3242" i="27"/>
  <c r="K3243" i="27"/>
  <c r="K3244" i="27"/>
  <c r="K3245" i="27"/>
  <c r="K3246" i="27"/>
  <c r="K3247" i="27"/>
  <c r="K3248" i="27"/>
  <c r="K3249" i="27"/>
  <c r="K3250" i="27"/>
  <c r="K3251" i="27"/>
  <c r="K3252" i="27"/>
  <c r="K3253" i="27"/>
  <c r="K3254" i="27"/>
  <c r="K3255" i="27"/>
  <c r="K3256" i="27"/>
  <c r="K3257" i="27"/>
  <c r="K3258" i="27"/>
  <c r="K3259" i="27"/>
  <c r="K3260" i="27"/>
  <c r="K3261" i="27"/>
  <c r="K3262" i="27"/>
  <c r="K3263" i="27"/>
  <c r="K3264" i="27"/>
  <c r="K3265" i="27"/>
  <c r="K3266" i="27"/>
  <c r="K3267" i="27"/>
  <c r="K3268" i="27"/>
  <c r="K3269" i="27"/>
  <c r="K3270" i="27"/>
  <c r="K3271" i="27"/>
  <c r="K3272" i="27"/>
  <c r="K3273" i="27"/>
  <c r="K3274" i="27"/>
  <c r="K3275" i="27"/>
  <c r="K3276" i="27"/>
  <c r="K3277" i="27"/>
  <c r="K3278" i="27"/>
  <c r="K3279" i="27"/>
  <c r="K3280" i="27"/>
  <c r="K3281" i="27"/>
  <c r="K3282" i="27"/>
  <c r="K3283" i="27"/>
  <c r="K3284" i="27"/>
  <c r="K3285" i="27"/>
  <c r="K3286" i="27"/>
  <c r="K3287" i="27"/>
  <c r="K3288" i="27"/>
  <c r="K3289" i="27"/>
  <c r="K3290" i="27"/>
  <c r="K3291" i="27"/>
  <c r="K3292" i="27"/>
  <c r="K3293" i="27"/>
  <c r="K3294" i="27"/>
  <c r="K3295" i="27"/>
  <c r="K3296" i="27"/>
  <c r="K3297" i="27"/>
  <c r="K3298" i="27"/>
  <c r="K3299" i="27"/>
  <c r="K3300" i="27"/>
  <c r="K3301" i="27"/>
  <c r="K3302" i="27"/>
  <c r="K3303" i="27"/>
  <c r="K3304" i="27"/>
  <c r="K3305" i="27"/>
  <c r="K3306" i="27"/>
  <c r="K3307" i="27"/>
  <c r="K3308" i="27"/>
  <c r="K3309" i="27"/>
  <c r="K3310" i="27"/>
  <c r="K3311" i="27"/>
  <c r="K3312" i="27"/>
  <c r="K3313" i="27"/>
  <c r="K3314" i="27"/>
  <c r="K3315" i="27"/>
  <c r="K3316" i="27"/>
  <c r="K3317" i="27"/>
  <c r="K3318" i="27"/>
  <c r="K3319" i="27"/>
  <c r="K3320" i="27"/>
  <c r="K3321" i="27"/>
  <c r="K3322" i="27"/>
  <c r="K3323" i="27"/>
  <c r="K3324" i="27"/>
  <c r="K3325" i="27"/>
  <c r="K3326" i="27"/>
  <c r="K3327" i="27"/>
  <c r="K3328" i="27"/>
  <c r="K3329" i="27"/>
  <c r="K3330" i="27"/>
  <c r="K3331" i="27"/>
  <c r="K3332" i="27"/>
  <c r="K3333" i="27"/>
  <c r="K3334" i="27"/>
  <c r="K3335" i="27"/>
  <c r="K3336" i="27"/>
  <c r="K3337" i="27"/>
  <c r="K3338" i="27"/>
  <c r="K3339" i="27"/>
  <c r="K3340" i="27"/>
  <c r="K3341" i="27"/>
  <c r="K3342" i="27"/>
  <c r="K3343" i="27"/>
  <c r="K3344" i="27"/>
  <c r="K3345" i="27"/>
  <c r="K3346" i="27"/>
  <c r="K3347" i="27"/>
  <c r="K3348" i="27"/>
  <c r="K3349" i="27"/>
  <c r="K3350" i="27"/>
  <c r="K3351" i="27"/>
  <c r="K3352" i="27"/>
  <c r="K3353" i="27"/>
  <c r="K3354" i="27"/>
  <c r="K3355" i="27"/>
  <c r="K3356" i="27"/>
  <c r="K3357" i="27"/>
  <c r="K3358" i="27"/>
  <c r="K3359" i="27"/>
  <c r="K3360" i="27"/>
  <c r="K3361" i="27"/>
  <c r="K3362" i="27"/>
  <c r="K3363" i="27"/>
  <c r="K3364" i="27"/>
  <c r="K3365" i="27"/>
  <c r="K3366" i="27"/>
  <c r="K3367" i="27"/>
  <c r="K3368" i="27"/>
  <c r="K3369" i="27"/>
  <c r="K3370" i="27"/>
  <c r="K3371" i="27"/>
  <c r="K3372" i="27"/>
  <c r="K3373" i="27"/>
  <c r="K3374" i="27"/>
  <c r="K3375" i="27"/>
  <c r="K3376" i="27"/>
  <c r="K3377" i="27"/>
  <c r="K3378" i="27"/>
  <c r="K3379" i="27"/>
  <c r="K3380" i="27"/>
  <c r="K3381" i="27"/>
  <c r="K3382" i="27"/>
  <c r="K3383" i="27"/>
  <c r="K3384" i="27"/>
  <c r="K3385" i="27"/>
  <c r="K3386" i="27"/>
  <c r="K3387" i="27"/>
  <c r="K3388" i="27"/>
  <c r="K3389" i="27"/>
  <c r="K3390" i="27"/>
  <c r="K3391" i="27"/>
  <c r="K3392" i="27"/>
  <c r="K3393" i="27"/>
  <c r="K3394" i="27"/>
  <c r="K3395" i="27"/>
  <c r="K3396" i="27"/>
  <c r="K3397" i="27"/>
  <c r="K3398" i="27"/>
  <c r="K3399" i="27"/>
  <c r="K3400" i="27"/>
  <c r="K3401" i="27"/>
  <c r="K3402" i="27"/>
  <c r="K3403" i="27"/>
  <c r="K3404" i="27"/>
  <c r="K3405" i="27"/>
  <c r="K3406" i="27"/>
  <c r="K3407" i="27"/>
  <c r="K3408" i="27"/>
  <c r="K3409" i="27"/>
  <c r="K3410" i="27"/>
  <c r="K3411" i="27"/>
  <c r="K3412" i="27"/>
  <c r="K3413" i="27"/>
  <c r="K3414" i="27"/>
  <c r="K3415" i="27"/>
  <c r="K3416" i="27"/>
  <c r="K3417" i="27"/>
  <c r="K3418" i="27"/>
  <c r="K3419" i="27"/>
  <c r="K3420" i="27"/>
  <c r="K3421" i="27"/>
  <c r="K3422" i="27"/>
  <c r="K3423" i="27"/>
  <c r="K3424" i="27"/>
  <c r="K3425" i="27"/>
  <c r="K3426" i="27"/>
  <c r="K3427" i="27"/>
  <c r="K3428" i="27"/>
  <c r="K3429" i="27"/>
  <c r="K3430" i="27"/>
  <c r="K3431" i="27"/>
  <c r="K3432" i="27"/>
  <c r="K3433" i="27"/>
  <c r="K3434" i="27"/>
  <c r="K3435" i="27"/>
  <c r="K3436" i="27"/>
  <c r="K3437" i="27"/>
  <c r="K3438" i="27"/>
  <c r="K3439" i="27"/>
  <c r="K3440" i="27"/>
  <c r="K3441" i="27"/>
  <c r="K3442" i="27"/>
  <c r="K3443" i="27"/>
  <c r="K3444" i="27"/>
  <c r="K3445" i="27"/>
  <c r="K3446" i="27"/>
  <c r="K3447" i="27"/>
  <c r="K3448" i="27"/>
  <c r="K3449" i="27"/>
  <c r="K3450" i="27"/>
  <c r="K3451" i="27"/>
  <c r="K3452" i="27"/>
  <c r="K3453" i="27"/>
  <c r="K3454" i="27"/>
  <c r="K3455" i="27"/>
  <c r="K3456" i="27"/>
  <c r="K3457" i="27"/>
  <c r="K3458" i="27"/>
  <c r="K3459" i="27"/>
  <c r="K3460" i="27"/>
  <c r="K3461" i="27"/>
  <c r="K3462" i="27"/>
  <c r="K3463" i="27"/>
  <c r="K3464" i="27"/>
  <c r="K3465" i="27"/>
  <c r="K3466" i="27"/>
  <c r="K3467" i="27"/>
  <c r="K3468" i="27"/>
  <c r="K3469" i="27"/>
  <c r="K3470" i="27"/>
  <c r="K3471" i="27"/>
  <c r="K3472" i="27"/>
  <c r="K3473" i="27"/>
  <c r="K3474" i="27"/>
  <c r="K3475" i="27"/>
  <c r="K3476" i="27"/>
  <c r="K3477" i="27"/>
  <c r="K3478" i="27"/>
  <c r="K3479" i="27"/>
  <c r="K3480" i="27"/>
  <c r="K3481" i="27"/>
  <c r="K3482" i="27"/>
  <c r="K3483" i="27"/>
  <c r="K3484" i="27"/>
  <c r="K3485" i="27"/>
  <c r="K3486" i="27"/>
  <c r="K3487" i="27"/>
  <c r="K3488" i="27"/>
  <c r="K3489" i="27"/>
  <c r="K3490" i="27"/>
  <c r="K3491" i="27"/>
  <c r="K3492" i="27"/>
  <c r="K3493" i="27"/>
  <c r="K3494" i="27"/>
  <c r="K3495" i="27"/>
  <c r="K3496" i="27"/>
  <c r="K3497" i="27"/>
  <c r="K3498" i="27"/>
  <c r="K3499" i="27"/>
  <c r="K3500" i="27"/>
  <c r="K3501" i="27"/>
  <c r="K3502" i="27"/>
  <c r="K3503" i="27"/>
  <c r="K3504" i="27"/>
  <c r="K3505" i="27"/>
  <c r="K3506" i="27"/>
  <c r="K3507" i="27"/>
  <c r="K3508" i="27"/>
  <c r="K3509" i="27"/>
  <c r="K3510" i="27"/>
  <c r="K3511" i="27"/>
  <c r="K3512" i="27"/>
  <c r="K3513" i="27"/>
  <c r="K3514" i="27"/>
  <c r="K3515" i="27"/>
  <c r="K3516" i="27"/>
  <c r="K3517" i="27"/>
  <c r="K3518" i="27"/>
  <c r="K3519" i="27"/>
  <c r="K3520" i="27"/>
  <c r="K3521" i="27"/>
  <c r="K3522" i="27"/>
  <c r="K3523" i="27"/>
  <c r="K3524" i="27"/>
  <c r="K3525" i="27"/>
  <c r="K3526" i="27"/>
  <c r="K3527" i="27"/>
  <c r="K3528" i="27"/>
  <c r="K3529" i="27"/>
  <c r="K3530" i="27"/>
  <c r="K3531" i="27"/>
  <c r="K3532" i="27"/>
  <c r="K3533" i="27"/>
  <c r="K3534" i="27"/>
  <c r="K3535" i="27"/>
  <c r="K3536" i="27"/>
  <c r="K3537" i="27"/>
  <c r="K3538" i="27"/>
  <c r="K3539" i="27"/>
  <c r="K3540" i="27"/>
  <c r="K3541" i="27"/>
  <c r="K3542" i="27"/>
  <c r="K3543" i="27"/>
  <c r="K3544" i="27"/>
  <c r="K3545" i="27"/>
  <c r="K3546" i="27"/>
  <c r="K3547" i="27"/>
  <c r="K3548" i="27"/>
  <c r="K3549" i="27"/>
  <c r="K3550" i="27"/>
  <c r="K3551" i="27"/>
  <c r="K3552" i="27"/>
  <c r="K3553" i="27"/>
  <c r="K3554" i="27"/>
  <c r="K3555" i="27"/>
  <c r="K3556" i="27"/>
  <c r="K3557" i="27"/>
  <c r="K3558" i="27"/>
  <c r="K3559" i="27"/>
  <c r="K3560" i="27"/>
  <c r="K3561" i="27"/>
  <c r="K3562" i="27"/>
  <c r="K3563" i="27"/>
  <c r="K3564" i="27"/>
  <c r="K3565" i="27"/>
  <c r="K3566" i="27"/>
  <c r="K3567" i="27"/>
  <c r="K3568" i="27"/>
  <c r="K3569" i="27"/>
  <c r="K3570" i="27"/>
  <c r="K3571" i="27"/>
  <c r="K3572" i="27"/>
  <c r="K3573" i="27"/>
  <c r="K3574" i="27"/>
  <c r="K3575" i="27"/>
  <c r="K3576" i="27"/>
  <c r="K3577" i="27"/>
  <c r="K3578" i="27"/>
  <c r="K3579" i="27"/>
  <c r="K3580" i="27"/>
  <c r="K3581" i="27"/>
  <c r="K3582" i="27"/>
  <c r="K3583" i="27"/>
  <c r="K3584" i="27"/>
  <c r="K3585" i="27"/>
  <c r="K3586" i="27"/>
  <c r="K3587" i="27"/>
  <c r="K3588" i="27"/>
  <c r="K3589" i="27"/>
  <c r="K3590" i="27"/>
  <c r="K3591" i="27"/>
  <c r="K3592" i="27"/>
  <c r="K3593" i="27"/>
  <c r="K3594" i="27"/>
  <c r="K3595" i="27"/>
  <c r="K3596" i="27"/>
  <c r="K3597" i="27"/>
  <c r="K3598" i="27"/>
  <c r="K3599" i="27"/>
  <c r="K3600" i="27"/>
  <c r="K3601" i="27"/>
  <c r="K3602" i="27"/>
  <c r="K3603" i="27"/>
  <c r="K3604" i="27"/>
  <c r="K3605" i="27"/>
  <c r="K3606" i="27"/>
  <c r="K3607" i="27"/>
  <c r="K3608" i="27"/>
  <c r="K3609" i="27"/>
  <c r="K3610" i="27"/>
  <c r="K3611" i="27"/>
  <c r="K3612" i="27"/>
  <c r="K3613" i="27"/>
  <c r="K3614" i="27"/>
  <c r="K3615" i="27"/>
  <c r="K3616" i="27"/>
  <c r="K3617" i="27"/>
  <c r="K3618" i="27"/>
  <c r="K3619" i="27"/>
  <c r="K3620" i="27"/>
  <c r="K3621" i="27"/>
  <c r="K3622" i="27"/>
  <c r="K3623" i="27"/>
  <c r="K3624" i="27"/>
  <c r="K3625" i="27"/>
  <c r="K3626" i="27"/>
  <c r="K3627" i="27"/>
  <c r="K3628" i="27"/>
  <c r="K3629" i="27"/>
  <c r="K3630" i="27"/>
  <c r="K3631" i="27"/>
  <c r="K3632" i="27"/>
  <c r="K3633" i="27"/>
  <c r="K3634" i="27"/>
  <c r="K3635" i="27"/>
  <c r="K3636" i="27"/>
  <c r="K3637" i="27"/>
  <c r="K3638" i="27"/>
  <c r="K3639" i="27"/>
  <c r="K3640" i="27"/>
  <c r="K3641" i="27"/>
  <c r="K3642" i="27"/>
  <c r="K3643" i="27"/>
  <c r="K3644" i="27"/>
  <c r="K3645" i="27"/>
  <c r="K3646" i="27"/>
  <c r="K3647" i="27"/>
  <c r="K3648" i="27"/>
  <c r="K3649" i="27"/>
  <c r="K3650" i="27"/>
  <c r="K3651" i="27"/>
  <c r="K3652" i="27"/>
  <c r="K3653" i="27"/>
  <c r="K3654" i="27"/>
  <c r="K3655" i="27"/>
  <c r="K3656" i="27"/>
  <c r="K3657" i="27"/>
  <c r="K3658" i="27"/>
  <c r="K3659" i="27"/>
  <c r="K3660" i="27"/>
  <c r="K3661" i="27"/>
  <c r="K3662" i="27"/>
  <c r="K3663" i="27"/>
  <c r="K3664" i="27"/>
  <c r="K3665" i="27"/>
  <c r="K3666" i="27"/>
  <c r="K3667" i="27"/>
  <c r="K3668" i="27"/>
  <c r="K3669" i="27"/>
  <c r="K3670" i="27"/>
  <c r="K3671" i="27"/>
  <c r="K3672" i="27"/>
  <c r="K3673" i="27"/>
  <c r="K3674" i="27"/>
  <c r="K3675" i="27"/>
  <c r="K3676" i="27"/>
  <c r="K3677" i="27"/>
  <c r="K3678" i="27"/>
  <c r="K3679" i="27"/>
  <c r="K3680" i="27"/>
  <c r="K3681" i="27"/>
  <c r="K3682" i="27"/>
  <c r="K3683" i="27"/>
  <c r="K3684" i="27"/>
  <c r="K3685" i="27"/>
  <c r="K3686" i="27"/>
  <c r="K3687" i="27"/>
  <c r="K3688" i="27"/>
  <c r="K3689" i="27"/>
  <c r="K3690" i="27"/>
  <c r="K3691" i="27"/>
  <c r="K3692" i="27"/>
  <c r="K3693" i="27"/>
  <c r="K3694" i="27"/>
  <c r="K3695" i="27"/>
  <c r="K3696" i="27"/>
  <c r="K3697" i="27"/>
  <c r="K3698" i="27"/>
  <c r="K3699" i="27"/>
  <c r="K3700" i="27"/>
  <c r="K3701" i="27"/>
  <c r="K3702" i="27"/>
  <c r="K3703" i="27"/>
  <c r="K3704" i="27"/>
  <c r="K3705" i="27"/>
  <c r="K3706" i="27"/>
  <c r="K3707" i="27"/>
  <c r="K3708" i="27"/>
  <c r="K3709" i="27"/>
  <c r="K3710" i="27"/>
  <c r="K3711" i="27"/>
  <c r="K3712" i="27"/>
  <c r="K3713" i="27"/>
  <c r="K3714" i="27"/>
  <c r="K3715" i="27"/>
  <c r="K3716" i="27"/>
  <c r="K3717" i="27"/>
  <c r="K3718" i="27"/>
  <c r="K3719" i="27"/>
  <c r="K3720" i="27"/>
  <c r="K3721" i="27"/>
  <c r="K3722" i="27"/>
  <c r="K3723" i="27"/>
  <c r="K3724" i="27"/>
  <c r="K3725" i="27"/>
  <c r="K3726" i="27"/>
  <c r="K3727" i="27"/>
  <c r="K3728" i="27"/>
  <c r="K3729" i="27"/>
  <c r="K3730" i="27"/>
  <c r="K3731" i="27"/>
  <c r="K3732" i="27"/>
  <c r="K3733" i="27"/>
  <c r="K3734" i="27"/>
  <c r="K3735" i="27"/>
  <c r="K3736" i="27"/>
  <c r="K3737" i="27"/>
  <c r="K3738" i="27"/>
  <c r="K3739" i="27"/>
  <c r="K3740" i="27"/>
  <c r="K3741" i="27"/>
  <c r="K3742" i="27"/>
  <c r="K3743" i="27"/>
  <c r="K3744" i="27"/>
  <c r="K3745" i="27"/>
  <c r="K3746" i="27"/>
  <c r="K3747" i="27"/>
  <c r="K3748" i="27"/>
  <c r="K3749" i="27"/>
  <c r="K3750" i="27"/>
  <c r="K3751" i="27"/>
  <c r="K3752" i="27"/>
  <c r="K3753" i="27"/>
  <c r="K3754" i="27"/>
  <c r="K3755" i="27"/>
  <c r="K3756" i="27"/>
  <c r="K3757" i="27"/>
  <c r="K3758" i="27"/>
  <c r="K3759" i="27"/>
  <c r="K3760" i="27"/>
  <c r="K3761" i="27"/>
  <c r="K3762" i="27"/>
  <c r="K3763" i="27"/>
  <c r="K3764" i="27"/>
  <c r="K3765" i="27"/>
  <c r="K3766" i="27"/>
  <c r="K3767" i="27"/>
  <c r="K3768" i="27"/>
  <c r="K3769" i="27"/>
  <c r="K3770" i="27"/>
  <c r="K3771" i="27"/>
  <c r="K3772" i="27"/>
  <c r="K3773" i="27"/>
  <c r="K3774" i="27"/>
  <c r="K3775" i="27"/>
  <c r="K3776" i="27"/>
  <c r="K3777" i="27"/>
  <c r="K3778" i="27"/>
  <c r="K3779" i="27"/>
  <c r="K3780" i="27"/>
  <c r="K3781" i="27"/>
  <c r="K3782" i="27"/>
  <c r="K3783" i="27"/>
  <c r="K3784" i="27"/>
  <c r="K3785" i="27"/>
  <c r="K3786" i="27"/>
  <c r="K3787" i="27"/>
  <c r="K3788" i="27"/>
  <c r="K3789" i="27"/>
  <c r="K3790" i="27"/>
  <c r="K3791" i="27"/>
  <c r="K3792" i="27"/>
  <c r="K3793" i="27"/>
  <c r="K3794" i="27"/>
  <c r="K3795" i="27"/>
  <c r="K3796" i="27"/>
  <c r="K3797" i="27"/>
  <c r="K3798" i="27"/>
  <c r="K3799" i="27"/>
  <c r="K3800" i="27"/>
  <c r="K3801" i="27"/>
  <c r="K3802" i="27"/>
  <c r="K3803" i="27"/>
  <c r="K3804" i="27"/>
  <c r="K3805" i="27"/>
  <c r="K3806" i="27"/>
  <c r="K3807" i="27"/>
  <c r="K3808" i="27"/>
  <c r="K3809" i="27"/>
  <c r="K3810" i="27"/>
  <c r="K3811" i="27"/>
  <c r="K3812" i="27"/>
  <c r="K3813" i="27"/>
  <c r="K3814" i="27"/>
  <c r="K3815" i="27"/>
  <c r="K3816" i="27"/>
  <c r="K3817" i="27"/>
  <c r="K3818" i="27"/>
  <c r="K3819" i="27"/>
  <c r="K3820" i="27"/>
  <c r="K3821" i="27"/>
  <c r="K3822" i="27"/>
  <c r="K3823" i="27"/>
  <c r="K3824" i="27"/>
  <c r="K3825" i="27"/>
  <c r="K3826" i="27"/>
  <c r="K3827" i="27"/>
  <c r="K3828" i="27"/>
  <c r="K3829" i="27"/>
  <c r="K3830" i="27"/>
  <c r="K3831" i="27"/>
  <c r="K3832" i="27"/>
  <c r="K3833" i="27"/>
  <c r="K3834" i="27"/>
  <c r="K3835" i="27"/>
  <c r="K3836" i="27"/>
  <c r="K3837" i="27"/>
  <c r="K3838" i="27"/>
  <c r="K3839" i="27"/>
  <c r="K3840" i="27"/>
  <c r="K3841" i="27"/>
  <c r="K3842" i="27"/>
  <c r="K3843" i="27"/>
  <c r="K3844" i="27"/>
  <c r="K3845" i="27"/>
  <c r="K3846" i="27"/>
  <c r="K3847" i="27"/>
  <c r="K3848" i="27"/>
  <c r="K3849" i="27"/>
  <c r="K3850" i="27"/>
  <c r="K3851" i="27"/>
  <c r="K3852" i="27"/>
  <c r="K3853" i="27"/>
  <c r="K3854" i="27"/>
  <c r="K3855" i="27"/>
  <c r="K3856" i="27"/>
  <c r="K3857" i="27"/>
  <c r="K3858" i="27"/>
  <c r="K3859" i="27"/>
  <c r="K3860" i="27"/>
  <c r="K3861" i="27"/>
  <c r="K3862" i="27"/>
  <c r="K3863" i="27"/>
  <c r="K3864" i="27"/>
  <c r="K3865" i="27"/>
  <c r="K3866" i="27"/>
  <c r="K3867" i="27"/>
  <c r="K3868" i="27"/>
  <c r="K3869" i="27"/>
  <c r="K3870" i="27"/>
  <c r="K3871" i="27"/>
  <c r="K3872" i="27"/>
  <c r="K3873" i="27"/>
  <c r="K3874" i="27"/>
  <c r="K3875" i="27"/>
  <c r="K3876" i="27"/>
  <c r="K3877" i="27"/>
  <c r="K3878" i="27"/>
  <c r="K3879" i="27"/>
  <c r="K3880" i="27"/>
  <c r="K3881" i="27"/>
  <c r="K3882" i="27"/>
  <c r="K3883" i="27"/>
  <c r="K3884" i="27"/>
  <c r="K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J701" i="27"/>
  <c r="J702" i="27"/>
  <c r="J703" i="27"/>
  <c r="J704" i="27"/>
  <c r="J705" i="27"/>
  <c r="J706" i="27"/>
  <c r="J707" i="27"/>
  <c r="J708" i="27"/>
  <c r="J709" i="27"/>
  <c r="J710" i="27"/>
  <c r="J711" i="27"/>
  <c r="J712" i="27"/>
  <c r="J713" i="27"/>
  <c r="J714" i="27"/>
  <c r="J715" i="27"/>
  <c r="J716" i="27"/>
  <c r="J717" i="27"/>
  <c r="J718" i="27"/>
  <c r="J719" i="27"/>
  <c r="J720" i="27"/>
  <c r="J721" i="27"/>
  <c r="J722" i="27"/>
  <c r="J723" i="27"/>
  <c r="J724" i="27"/>
  <c r="J725" i="27"/>
  <c r="J726" i="27"/>
  <c r="J727" i="27"/>
  <c r="J728" i="27"/>
  <c r="J729" i="27"/>
  <c r="J730" i="27"/>
  <c r="J731" i="27"/>
  <c r="J732" i="27"/>
  <c r="J733" i="27"/>
  <c r="J734" i="27"/>
  <c r="J735" i="27"/>
  <c r="J736" i="27"/>
  <c r="J737" i="27"/>
  <c r="J738" i="27"/>
  <c r="J739" i="27"/>
  <c r="J740" i="27"/>
  <c r="J741" i="27"/>
  <c r="J742" i="27"/>
  <c r="J743" i="27"/>
  <c r="J744" i="27"/>
  <c r="J745" i="27"/>
  <c r="J746" i="27"/>
  <c r="J747" i="27"/>
  <c r="J748" i="27"/>
  <c r="J749" i="27"/>
  <c r="J750" i="27"/>
  <c r="J751" i="27"/>
  <c r="J752" i="27"/>
  <c r="J753" i="27"/>
  <c r="J754" i="27"/>
  <c r="J755" i="27"/>
  <c r="J756" i="27"/>
  <c r="J757" i="27"/>
  <c r="J758" i="27"/>
  <c r="J759" i="27"/>
  <c r="J760" i="27"/>
  <c r="J761" i="27"/>
  <c r="J762" i="27"/>
  <c r="J763" i="27"/>
  <c r="J764" i="27"/>
  <c r="J765" i="27"/>
  <c r="J766" i="27"/>
  <c r="J767" i="27"/>
  <c r="J768" i="27"/>
  <c r="J769" i="27"/>
  <c r="J770" i="27"/>
  <c r="J771" i="27"/>
  <c r="J772" i="27"/>
  <c r="J773" i="27"/>
  <c r="J774" i="27"/>
  <c r="J775" i="27"/>
  <c r="J776" i="27"/>
  <c r="J777" i="27"/>
  <c r="J778" i="27"/>
  <c r="J779" i="27"/>
  <c r="J780" i="27"/>
  <c r="J781" i="27"/>
  <c r="J782" i="27"/>
  <c r="J783" i="27"/>
  <c r="J784" i="27"/>
  <c r="J785" i="27"/>
  <c r="J786" i="27"/>
  <c r="J787" i="27"/>
  <c r="J788" i="27"/>
  <c r="J789" i="27"/>
  <c r="J790" i="27"/>
  <c r="J791" i="27"/>
  <c r="J792" i="27"/>
  <c r="J793" i="27"/>
  <c r="J794" i="27"/>
  <c r="J795" i="27"/>
  <c r="J796" i="27"/>
  <c r="J797" i="27"/>
  <c r="J798" i="27"/>
  <c r="J799" i="27"/>
  <c r="J800" i="27"/>
  <c r="J801" i="27"/>
  <c r="J802" i="27"/>
  <c r="J803" i="27"/>
  <c r="J804" i="27"/>
  <c r="J805" i="27"/>
  <c r="J806" i="27"/>
  <c r="J807" i="27"/>
  <c r="J808" i="27"/>
  <c r="J809" i="27"/>
  <c r="J810" i="27"/>
  <c r="J811" i="27"/>
  <c r="J812" i="27"/>
  <c r="J813" i="27"/>
  <c r="J814" i="27"/>
  <c r="J815" i="27"/>
  <c r="J816" i="27"/>
  <c r="J817" i="27"/>
  <c r="J818" i="27"/>
  <c r="J819" i="27"/>
  <c r="J820" i="27"/>
  <c r="J821" i="27"/>
  <c r="J822" i="27"/>
  <c r="J823" i="27"/>
  <c r="J824" i="27"/>
  <c r="J825" i="27"/>
  <c r="J826" i="27"/>
  <c r="J827" i="27"/>
  <c r="J828" i="27"/>
  <c r="J829" i="27"/>
  <c r="J830" i="27"/>
  <c r="J831" i="27"/>
  <c r="J832" i="27"/>
  <c r="J833" i="27"/>
  <c r="J834" i="27"/>
  <c r="J835" i="27"/>
  <c r="J836" i="27"/>
  <c r="J837" i="27"/>
  <c r="J838" i="27"/>
  <c r="J839" i="27"/>
  <c r="J840" i="27"/>
  <c r="J841" i="27"/>
  <c r="J842" i="27"/>
  <c r="J843" i="27"/>
  <c r="J844" i="27"/>
  <c r="J845" i="27"/>
  <c r="J846" i="27"/>
  <c r="J847" i="27"/>
  <c r="J848" i="27"/>
  <c r="J849" i="27"/>
  <c r="J850" i="27"/>
  <c r="J851" i="27"/>
  <c r="J852" i="27"/>
  <c r="J853" i="27"/>
  <c r="J854" i="27"/>
  <c r="J855" i="27"/>
  <c r="J856" i="27"/>
  <c r="J857" i="27"/>
  <c r="J858" i="27"/>
  <c r="J859" i="27"/>
  <c r="J860" i="27"/>
  <c r="J861" i="27"/>
  <c r="J862" i="27"/>
  <c r="J863" i="27"/>
  <c r="J864" i="27"/>
  <c r="J865" i="27"/>
  <c r="J866" i="27"/>
  <c r="J867" i="27"/>
  <c r="J868" i="27"/>
  <c r="J869" i="27"/>
  <c r="J870" i="27"/>
  <c r="J871" i="27"/>
  <c r="J872" i="27"/>
  <c r="J873" i="27"/>
  <c r="J874" i="27"/>
  <c r="J875" i="27"/>
  <c r="J876" i="27"/>
  <c r="J877" i="27"/>
  <c r="J878" i="27"/>
  <c r="J879" i="27"/>
  <c r="J880" i="27"/>
  <c r="J881" i="27"/>
  <c r="J882" i="27"/>
  <c r="J883" i="27"/>
  <c r="J884" i="27"/>
  <c r="J885" i="27"/>
  <c r="J886" i="27"/>
  <c r="J887" i="27"/>
  <c r="J888" i="27"/>
  <c r="J889" i="27"/>
  <c r="J890" i="27"/>
  <c r="J891" i="27"/>
  <c r="J892" i="27"/>
  <c r="J893" i="27"/>
  <c r="J894" i="27"/>
  <c r="J895" i="27"/>
  <c r="J896" i="27"/>
  <c r="J897" i="27"/>
  <c r="J898" i="27"/>
  <c r="J899" i="27"/>
  <c r="J900" i="27"/>
  <c r="J901" i="27"/>
  <c r="J902" i="27"/>
  <c r="J903" i="27"/>
  <c r="J904" i="27"/>
  <c r="J905" i="27"/>
  <c r="J906" i="27"/>
  <c r="J907" i="27"/>
  <c r="J908" i="27"/>
  <c r="J909" i="27"/>
  <c r="J910" i="27"/>
  <c r="J911" i="27"/>
  <c r="J912" i="27"/>
  <c r="J913" i="27"/>
  <c r="J914" i="27"/>
  <c r="J915" i="27"/>
  <c r="J916" i="27"/>
  <c r="J917" i="27"/>
  <c r="J918" i="27"/>
  <c r="J919" i="27"/>
  <c r="J920" i="27"/>
  <c r="J921" i="27"/>
  <c r="J922" i="27"/>
  <c r="J923" i="27"/>
  <c r="J924" i="27"/>
  <c r="J925" i="27"/>
  <c r="J926" i="27"/>
  <c r="J927" i="27"/>
  <c r="J928" i="27"/>
  <c r="J929" i="27"/>
  <c r="J930" i="27"/>
  <c r="J931" i="27"/>
  <c r="J932" i="27"/>
  <c r="J933" i="27"/>
  <c r="J934" i="27"/>
  <c r="J935" i="27"/>
  <c r="J936" i="27"/>
  <c r="J937" i="27"/>
  <c r="J938" i="27"/>
  <c r="J939" i="27"/>
  <c r="J940" i="27"/>
  <c r="J941" i="27"/>
  <c r="J942" i="27"/>
  <c r="J943" i="27"/>
  <c r="J944" i="27"/>
  <c r="J945" i="27"/>
  <c r="J946" i="27"/>
  <c r="J947" i="27"/>
  <c r="J948" i="27"/>
  <c r="J949" i="27"/>
  <c r="J950" i="27"/>
  <c r="J951" i="27"/>
  <c r="J952" i="27"/>
  <c r="J953" i="27"/>
  <c r="J954" i="27"/>
  <c r="J955" i="27"/>
  <c r="J956" i="27"/>
  <c r="J957" i="27"/>
  <c r="J958" i="27"/>
  <c r="J959" i="27"/>
  <c r="J960" i="27"/>
  <c r="J961" i="27"/>
  <c r="J962" i="27"/>
  <c r="J963" i="27"/>
  <c r="J964" i="27"/>
  <c r="J965" i="27"/>
  <c r="J966" i="27"/>
  <c r="J967" i="27"/>
  <c r="J968" i="27"/>
  <c r="J969" i="27"/>
  <c r="J970" i="27"/>
  <c r="J971" i="27"/>
  <c r="J972" i="27"/>
  <c r="J973" i="27"/>
  <c r="J974" i="27"/>
  <c r="J975" i="27"/>
  <c r="J976" i="27"/>
  <c r="J977" i="27"/>
  <c r="J978" i="27"/>
  <c r="J979" i="27"/>
  <c r="J980" i="27"/>
  <c r="J981" i="27"/>
  <c r="J982" i="27"/>
  <c r="J983" i="27"/>
  <c r="J984" i="27"/>
  <c r="J985" i="27"/>
  <c r="J986" i="27"/>
  <c r="J987" i="27"/>
  <c r="J988" i="27"/>
  <c r="J989" i="27"/>
  <c r="J990" i="27"/>
  <c r="J991" i="27"/>
  <c r="J992" i="27"/>
  <c r="J993" i="27"/>
  <c r="J994" i="27"/>
  <c r="J995" i="27"/>
  <c r="J996" i="27"/>
  <c r="J997" i="27"/>
  <c r="J998" i="27"/>
  <c r="J999" i="27"/>
  <c r="J1000" i="27"/>
  <c r="J1001" i="27"/>
  <c r="J1002" i="27"/>
  <c r="J1003" i="27"/>
  <c r="J1004" i="27"/>
  <c r="J1005" i="27"/>
  <c r="J1006" i="27"/>
  <c r="J1007" i="27"/>
  <c r="J1008" i="27"/>
  <c r="J1009" i="27"/>
  <c r="J1010" i="27"/>
  <c r="J1011" i="27"/>
  <c r="J1012" i="27"/>
  <c r="J1013" i="27"/>
  <c r="J1014" i="27"/>
  <c r="J1015" i="27"/>
  <c r="J1016" i="27"/>
  <c r="J1017" i="27"/>
  <c r="J1018" i="27"/>
  <c r="J1019" i="27"/>
  <c r="J1020" i="27"/>
  <c r="J1021" i="27"/>
  <c r="J1022" i="27"/>
  <c r="J1023" i="27"/>
  <c r="J1024" i="27"/>
  <c r="J1025" i="27"/>
  <c r="J1026" i="27"/>
  <c r="J1027" i="27"/>
  <c r="J1028" i="27"/>
  <c r="J1029" i="27"/>
  <c r="J1030" i="27"/>
  <c r="J1031" i="27"/>
  <c r="J1032" i="27"/>
  <c r="J1033" i="27"/>
  <c r="J1034" i="27"/>
  <c r="J1035" i="27"/>
  <c r="J1036" i="27"/>
  <c r="J1037" i="27"/>
  <c r="J1038" i="27"/>
  <c r="J1039" i="27"/>
  <c r="J1040" i="27"/>
  <c r="J1041" i="27"/>
  <c r="J1042" i="27"/>
  <c r="J1043" i="27"/>
  <c r="J1044" i="27"/>
  <c r="J1045" i="27"/>
  <c r="J1046" i="27"/>
  <c r="J1047" i="27"/>
  <c r="J1048" i="27"/>
  <c r="J1049" i="27"/>
  <c r="J1050" i="27"/>
  <c r="J1051" i="27"/>
  <c r="J1052" i="27"/>
  <c r="J1053" i="27"/>
  <c r="J1054" i="27"/>
  <c r="J1055" i="27"/>
  <c r="J1056" i="27"/>
  <c r="J1057" i="27"/>
  <c r="J1058" i="27"/>
  <c r="J1059" i="27"/>
  <c r="J1060" i="27"/>
  <c r="J1061" i="27"/>
  <c r="J1062" i="27"/>
  <c r="J1063" i="27"/>
  <c r="J1064" i="27"/>
  <c r="J1065" i="27"/>
  <c r="J1066" i="27"/>
  <c r="J1067" i="27"/>
  <c r="J1068" i="27"/>
  <c r="J1069" i="27"/>
  <c r="J1070" i="27"/>
  <c r="J1071" i="27"/>
  <c r="J1072" i="27"/>
  <c r="J1073" i="27"/>
  <c r="J1074" i="27"/>
  <c r="J1075" i="27"/>
  <c r="J1076" i="27"/>
  <c r="J1077" i="27"/>
  <c r="J1078" i="27"/>
  <c r="J1079" i="27"/>
  <c r="J1080" i="27"/>
  <c r="J1081" i="27"/>
  <c r="J1082" i="27"/>
  <c r="J1083" i="27"/>
  <c r="J1084" i="27"/>
  <c r="J1085" i="27"/>
  <c r="J1086" i="27"/>
  <c r="J1087" i="27"/>
  <c r="J1088" i="27"/>
  <c r="J1089" i="27"/>
  <c r="J1090" i="27"/>
  <c r="J1091" i="27"/>
  <c r="J1092" i="27"/>
  <c r="J1093" i="27"/>
  <c r="J1094" i="27"/>
  <c r="J1095" i="27"/>
  <c r="J1096" i="27"/>
  <c r="J1097" i="27"/>
  <c r="J1098" i="27"/>
  <c r="J1099" i="27"/>
  <c r="J1100" i="27"/>
  <c r="J1101" i="27"/>
  <c r="J1102" i="27"/>
  <c r="J1103" i="27"/>
  <c r="J1104" i="27"/>
  <c r="J1105" i="27"/>
  <c r="J1106" i="27"/>
  <c r="J1107" i="27"/>
  <c r="J1108" i="27"/>
  <c r="J1109" i="27"/>
  <c r="J1110" i="27"/>
  <c r="J1111" i="27"/>
  <c r="J1112" i="27"/>
  <c r="J1113" i="27"/>
  <c r="J1114" i="27"/>
  <c r="J1115" i="27"/>
  <c r="J1116" i="27"/>
  <c r="J1117" i="27"/>
  <c r="J1118" i="27"/>
  <c r="J1119" i="27"/>
  <c r="J1120" i="27"/>
  <c r="J1121" i="27"/>
  <c r="J1122" i="27"/>
  <c r="J1123" i="27"/>
  <c r="J1124" i="27"/>
  <c r="J1125" i="27"/>
  <c r="J1126" i="27"/>
  <c r="J1127" i="27"/>
  <c r="J1128" i="27"/>
  <c r="J1129" i="27"/>
  <c r="J1130" i="27"/>
  <c r="J1131" i="27"/>
  <c r="J1132" i="27"/>
  <c r="J1133" i="27"/>
  <c r="J1134" i="27"/>
  <c r="J1135" i="27"/>
  <c r="J1136" i="27"/>
  <c r="J1137" i="27"/>
  <c r="J1138" i="27"/>
  <c r="J1139" i="27"/>
  <c r="J1140" i="27"/>
  <c r="J1141" i="27"/>
  <c r="J1142" i="27"/>
  <c r="J1143" i="27"/>
  <c r="J1144" i="27"/>
  <c r="J1145" i="27"/>
  <c r="J1146" i="27"/>
  <c r="J1147" i="27"/>
  <c r="J1148" i="27"/>
  <c r="J1149" i="27"/>
  <c r="J1150" i="27"/>
  <c r="J1151" i="27"/>
  <c r="J1152" i="27"/>
  <c r="J1153" i="27"/>
  <c r="J1154" i="27"/>
  <c r="J1155" i="27"/>
  <c r="J1156" i="27"/>
  <c r="J1157" i="27"/>
  <c r="J1158" i="27"/>
  <c r="J1159" i="27"/>
  <c r="J1160" i="27"/>
  <c r="J1161" i="27"/>
  <c r="J1162" i="27"/>
  <c r="J1163" i="27"/>
  <c r="J1164" i="27"/>
  <c r="J1165" i="27"/>
  <c r="J1166" i="27"/>
  <c r="J1167" i="27"/>
  <c r="J1168" i="27"/>
  <c r="J1169" i="27"/>
  <c r="J1170" i="27"/>
  <c r="J1171" i="27"/>
  <c r="J1172" i="27"/>
  <c r="J1173" i="27"/>
  <c r="J1174" i="27"/>
  <c r="J1175" i="27"/>
  <c r="J1176" i="27"/>
  <c r="J1177" i="27"/>
  <c r="J1178" i="27"/>
  <c r="J1179" i="27"/>
  <c r="J1180" i="27"/>
  <c r="J1181" i="27"/>
  <c r="J1182" i="27"/>
  <c r="J1183" i="27"/>
  <c r="J1184" i="27"/>
  <c r="J1185" i="27"/>
  <c r="J1186" i="27"/>
  <c r="J1187" i="27"/>
  <c r="J1188" i="27"/>
  <c r="J1189" i="27"/>
  <c r="J1190" i="27"/>
  <c r="J1191" i="27"/>
  <c r="J1192" i="27"/>
  <c r="J1193" i="27"/>
  <c r="J1194" i="27"/>
  <c r="J1195" i="27"/>
  <c r="J1196" i="27"/>
  <c r="J1197" i="27"/>
  <c r="J1198" i="27"/>
  <c r="J1199" i="27"/>
  <c r="J1200" i="27"/>
  <c r="J1201" i="27"/>
  <c r="J1202" i="27"/>
  <c r="J1203" i="27"/>
  <c r="J1204" i="27"/>
  <c r="J1205" i="27"/>
  <c r="J1206" i="27"/>
  <c r="J1207" i="27"/>
  <c r="J1208" i="27"/>
  <c r="J1209" i="27"/>
  <c r="J1210" i="27"/>
  <c r="J1211" i="27"/>
  <c r="J1212" i="27"/>
  <c r="J1213" i="27"/>
  <c r="J1214" i="27"/>
  <c r="J1215" i="27"/>
  <c r="J1216" i="27"/>
  <c r="J1217" i="27"/>
  <c r="J1218" i="27"/>
  <c r="J1219" i="27"/>
  <c r="J1220" i="27"/>
  <c r="J1221" i="27"/>
  <c r="J1222" i="27"/>
  <c r="J1223" i="27"/>
  <c r="J1224" i="27"/>
  <c r="J1225" i="27"/>
  <c r="J1226" i="27"/>
  <c r="J1227" i="27"/>
  <c r="J1228" i="27"/>
  <c r="J1229" i="27"/>
  <c r="J1230" i="27"/>
  <c r="J1231" i="27"/>
  <c r="J1232" i="27"/>
  <c r="J1233" i="27"/>
  <c r="J1234" i="27"/>
  <c r="J1235" i="27"/>
  <c r="J1236" i="27"/>
  <c r="J1237" i="27"/>
  <c r="J1238" i="27"/>
  <c r="J1239" i="27"/>
  <c r="J1240" i="27"/>
  <c r="J1241" i="27"/>
  <c r="J1242" i="27"/>
  <c r="J1243" i="27"/>
  <c r="J1244" i="27"/>
  <c r="J1245" i="27"/>
  <c r="J1246" i="27"/>
  <c r="J1247" i="27"/>
  <c r="J1248" i="27"/>
  <c r="J1249" i="27"/>
  <c r="J1250" i="27"/>
  <c r="J1251" i="27"/>
  <c r="J1252" i="27"/>
  <c r="J1253" i="27"/>
  <c r="J1254" i="27"/>
  <c r="J1255" i="27"/>
  <c r="J1256" i="27"/>
  <c r="J1257" i="27"/>
  <c r="J1258" i="27"/>
  <c r="J1259" i="27"/>
  <c r="J1260" i="27"/>
  <c r="J1261" i="27"/>
  <c r="J1262" i="27"/>
  <c r="J1263" i="27"/>
  <c r="J1264" i="27"/>
  <c r="J1265" i="27"/>
  <c r="J1266" i="27"/>
  <c r="J1267" i="27"/>
  <c r="J1268" i="27"/>
  <c r="J1269" i="27"/>
  <c r="J1270" i="27"/>
  <c r="J1271" i="27"/>
  <c r="J1272" i="27"/>
  <c r="J1273" i="27"/>
  <c r="J1274" i="27"/>
  <c r="J1275" i="27"/>
  <c r="J1276" i="27"/>
  <c r="J1277" i="27"/>
  <c r="J1278" i="27"/>
  <c r="J1279" i="27"/>
  <c r="J1280" i="27"/>
  <c r="J1281" i="27"/>
  <c r="J1282" i="27"/>
  <c r="J1283" i="27"/>
  <c r="J1284" i="27"/>
  <c r="J1285" i="27"/>
  <c r="J1286" i="27"/>
  <c r="J1287" i="27"/>
  <c r="J1288" i="27"/>
  <c r="J1289" i="27"/>
  <c r="J1290" i="27"/>
  <c r="J1291" i="27"/>
  <c r="J1292" i="27"/>
  <c r="J1293" i="27"/>
  <c r="J1294" i="27"/>
  <c r="J1295" i="27"/>
  <c r="J1296" i="27"/>
  <c r="J1297" i="27"/>
  <c r="J1298" i="27"/>
  <c r="J1299" i="27"/>
  <c r="J1300" i="27"/>
  <c r="J1301" i="27"/>
  <c r="J1302" i="27"/>
  <c r="J1303" i="27"/>
  <c r="J1304" i="27"/>
  <c r="J1305" i="27"/>
  <c r="J1306" i="27"/>
  <c r="J1307" i="27"/>
  <c r="J1308" i="27"/>
  <c r="J1309" i="27"/>
  <c r="J1310" i="27"/>
  <c r="J1311" i="27"/>
  <c r="J1312" i="27"/>
  <c r="J1313" i="27"/>
  <c r="J1314" i="27"/>
  <c r="J1315" i="27"/>
  <c r="J1316" i="27"/>
  <c r="J1317" i="27"/>
  <c r="J1318" i="27"/>
  <c r="J1319" i="27"/>
  <c r="J1320" i="27"/>
  <c r="J1321" i="27"/>
  <c r="J1322" i="27"/>
  <c r="J1323" i="27"/>
  <c r="J1324" i="27"/>
  <c r="J1325" i="27"/>
  <c r="J1326" i="27"/>
  <c r="J1327" i="27"/>
  <c r="J1328" i="27"/>
  <c r="J1329" i="27"/>
  <c r="J1330" i="27"/>
  <c r="J1331" i="27"/>
  <c r="J1332" i="27"/>
  <c r="J1333" i="27"/>
  <c r="J1334" i="27"/>
  <c r="J1335" i="27"/>
  <c r="J1336" i="27"/>
  <c r="J1337" i="27"/>
  <c r="J1338" i="27"/>
  <c r="J1339" i="27"/>
  <c r="J1340" i="27"/>
  <c r="J1341" i="27"/>
  <c r="J1342" i="27"/>
  <c r="J1343" i="27"/>
  <c r="J1344" i="27"/>
  <c r="J1345" i="27"/>
  <c r="J1346" i="27"/>
  <c r="J1347" i="27"/>
  <c r="J1348" i="27"/>
  <c r="J1349" i="27"/>
  <c r="J1350" i="27"/>
  <c r="J1351" i="27"/>
  <c r="J1352" i="27"/>
  <c r="J1353" i="27"/>
  <c r="J1354" i="27"/>
  <c r="J1355" i="27"/>
  <c r="J1356" i="27"/>
  <c r="J1357" i="27"/>
  <c r="J1358" i="27"/>
  <c r="J1359" i="27"/>
  <c r="J1360" i="27"/>
  <c r="J1361" i="27"/>
  <c r="J1362" i="27"/>
  <c r="J1363" i="27"/>
  <c r="J1364" i="27"/>
  <c r="J1365" i="27"/>
  <c r="J1366" i="27"/>
  <c r="J1367" i="27"/>
  <c r="J1368" i="27"/>
  <c r="J1369" i="27"/>
  <c r="J1370" i="27"/>
  <c r="J1371" i="27"/>
  <c r="J1372" i="27"/>
  <c r="J1373" i="27"/>
  <c r="J1374" i="27"/>
  <c r="J1375" i="27"/>
  <c r="J1376" i="27"/>
  <c r="J1377" i="27"/>
  <c r="J1378" i="27"/>
  <c r="J1379" i="27"/>
  <c r="J1380" i="27"/>
  <c r="J1381" i="27"/>
  <c r="J1382" i="27"/>
  <c r="J1383" i="27"/>
  <c r="J1384" i="27"/>
  <c r="J1385" i="27"/>
  <c r="J1386" i="27"/>
  <c r="J1387" i="27"/>
  <c r="J1388" i="27"/>
  <c r="J1389" i="27"/>
  <c r="J1390" i="27"/>
  <c r="J1391" i="27"/>
  <c r="J1392" i="27"/>
  <c r="J1393" i="27"/>
  <c r="J1394" i="27"/>
  <c r="J1395" i="27"/>
  <c r="J1396" i="27"/>
  <c r="J1397" i="27"/>
  <c r="J1398" i="27"/>
  <c r="J1399" i="27"/>
  <c r="J1400" i="27"/>
  <c r="J1401" i="27"/>
  <c r="J1402" i="27"/>
  <c r="J1403" i="27"/>
  <c r="J1404" i="27"/>
  <c r="J1405" i="27"/>
  <c r="J1406" i="27"/>
  <c r="J1407" i="27"/>
  <c r="J1408" i="27"/>
  <c r="J1409" i="27"/>
  <c r="J1410" i="27"/>
  <c r="J1411" i="27"/>
  <c r="J1412" i="27"/>
  <c r="J1413" i="27"/>
  <c r="J1414" i="27"/>
  <c r="J1415" i="27"/>
  <c r="J1416" i="27"/>
  <c r="J1417" i="27"/>
  <c r="J1418" i="27"/>
  <c r="J1419" i="27"/>
  <c r="J1420" i="27"/>
  <c r="J1421" i="27"/>
  <c r="J1422" i="27"/>
  <c r="J1423" i="27"/>
  <c r="J1424" i="27"/>
  <c r="J1425" i="27"/>
  <c r="J1426" i="27"/>
  <c r="J1427" i="27"/>
  <c r="J1428" i="27"/>
  <c r="J1429" i="27"/>
  <c r="J1430" i="27"/>
  <c r="J1431" i="27"/>
  <c r="J1432" i="27"/>
  <c r="J1433" i="27"/>
  <c r="J1434" i="27"/>
  <c r="J1435" i="27"/>
  <c r="J1436" i="27"/>
  <c r="J1437" i="27"/>
  <c r="J1438" i="27"/>
  <c r="J1439" i="27"/>
  <c r="J1440" i="27"/>
  <c r="J1441" i="27"/>
  <c r="J1442" i="27"/>
  <c r="J1443" i="27"/>
  <c r="J1444" i="27"/>
  <c r="J1445" i="27"/>
  <c r="J1446" i="27"/>
  <c r="J1447" i="27"/>
  <c r="J1448" i="27"/>
  <c r="J1449" i="27"/>
  <c r="J1450" i="27"/>
  <c r="J1451" i="27"/>
  <c r="J1452" i="27"/>
  <c r="J1453" i="27"/>
  <c r="J1454" i="27"/>
  <c r="J1455" i="27"/>
  <c r="J1456" i="27"/>
  <c r="J1457" i="27"/>
  <c r="J1458" i="27"/>
  <c r="J1459" i="27"/>
  <c r="J1460" i="27"/>
  <c r="J1461" i="27"/>
  <c r="J1462" i="27"/>
  <c r="J1463" i="27"/>
  <c r="J1464" i="27"/>
  <c r="J1465" i="27"/>
  <c r="J1466" i="27"/>
  <c r="J1467" i="27"/>
  <c r="J1468" i="27"/>
  <c r="J1469" i="27"/>
  <c r="J1470" i="27"/>
  <c r="J1471" i="27"/>
  <c r="J1472" i="27"/>
  <c r="J1473" i="27"/>
  <c r="J1474" i="27"/>
  <c r="J1475" i="27"/>
  <c r="J1476" i="27"/>
  <c r="J1477" i="27"/>
  <c r="J1478" i="27"/>
  <c r="J1479" i="27"/>
  <c r="J1480" i="27"/>
  <c r="J1481" i="27"/>
  <c r="J1482" i="27"/>
  <c r="J1483" i="27"/>
  <c r="J1484" i="27"/>
  <c r="J1485" i="27"/>
  <c r="J1486" i="27"/>
  <c r="J1487" i="27"/>
  <c r="J1488" i="27"/>
  <c r="J1489" i="27"/>
  <c r="J1490" i="27"/>
  <c r="J1491" i="27"/>
  <c r="J1492" i="27"/>
  <c r="J1493" i="27"/>
  <c r="J1494" i="27"/>
  <c r="J1495" i="27"/>
  <c r="J1496" i="27"/>
  <c r="J1497" i="27"/>
  <c r="J1498" i="27"/>
  <c r="J1499" i="27"/>
  <c r="J1500" i="27"/>
  <c r="J1501" i="27"/>
  <c r="J1502" i="27"/>
  <c r="J1503" i="27"/>
  <c r="J1504" i="27"/>
  <c r="J1505" i="27"/>
  <c r="J1506" i="27"/>
  <c r="J1507" i="27"/>
  <c r="J1508" i="27"/>
  <c r="J1509" i="27"/>
  <c r="J1510" i="27"/>
  <c r="J1511" i="27"/>
  <c r="J1512" i="27"/>
  <c r="J1513" i="27"/>
  <c r="J1514" i="27"/>
  <c r="J1515" i="27"/>
  <c r="J1516" i="27"/>
  <c r="J1517" i="27"/>
  <c r="J1518" i="27"/>
  <c r="J1519" i="27"/>
  <c r="J1520" i="27"/>
  <c r="J1521" i="27"/>
  <c r="J1522" i="27"/>
  <c r="J1523" i="27"/>
  <c r="J1524" i="27"/>
  <c r="J1525" i="27"/>
  <c r="J1526" i="27"/>
  <c r="J1527" i="27"/>
  <c r="J1528" i="27"/>
  <c r="J1529" i="27"/>
  <c r="J1530" i="27"/>
  <c r="J1531" i="27"/>
  <c r="J1532" i="27"/>
  <c r="J1533" i="27"/>
  <c r="J1534" i="27"/>
  <c r="J1535" i="27"/>
  <c r="J1536" i="27"/>
  <c r="J1537" i="27"/>
  <c r="J1538" i="27"/>
  <c r="J1539" i="27"/>
  <c r="J1540" i="27"/>
  <c r="J1541" i="27"/>
  <c r="J1542" i="27"/>
  <c r="J1543" i="27"/>
  <c r="J1544" i="27"/>
  <c r="J1545" i="27"/>
  <c r="J1546" i="27"/>
  <c r="J1547" i="27"/>
  <c r="J1548" i="27"/>
  <c r="J1549" i="27"/>
  <c r="J1550" i="27"/>
  <c r="J1551" i="27"/>
  <c r="J1552" i="27"/>
  <c r="J1553" i="27"/>
  <c r="J1554" i="27"/>
  <c r="J1555" i="27"/>
  <c r="J1556" i="27"/>
  <c r="J1557" i="27"/>
  <c r="J1558" i="27"/>
  <c r="J1559" i="27"/>
  <c r="J1560" i="27"/>
  <c r="J1561" i="27"/>
  <c r="J1562" i="27"/>
  <c r="J1563" i="27"/>
  <c r="J1564" i="27"/>
  <c r="J1565" i="27"/>
  <c r="J1566" i="27"/>
  <c r="J1567" i="27"/>
  <c r="J1568" i="27"/>
  <c r="J1569" i="27"/>
  <c r="J1570" i="27"/>
  <c r="J1571" i="27"/>
  <c r="J1572" i="27"/>
  <c r="J1573" i="27"/>
  <c r="J1574" i="27"/>
  <c r="J1575" i="27"/>
  <c r="J1576" i="27"/>
  <c r="J1577" i="27"/>
  <c r="J1578" i="27"/>
  <c r="J1579" i="27"/>
  <c r="J1580" i="27"/>
  <c r="J1581" i="27"/>
  <c r="J1582" i="27"/>
  <c r="J1583" i="27"/>
  <c r="J1584" i="27"/>
  <c r="J1585" i="27"/>
  <c r="J1586" i="27"/>
  <c r="J1587" i="27"/>
  <c r="J1588" i="27"/>
  <c r="J1589" i="27"/>
  <c r="J1590" i="27"/>
  <c r="J1591" i="27"/>
  <c r="J1592" i="27"/>
  <c r="J1593" i="27"/>
  <c r="J1594" i="27"/>
  <c r="J1595" i="27"/>
  <c r="J1596" i="27"/>
  <c r="J1597" i="27"/>
  <c r="J1598" i="27"/>
  <c r="J1599" i="27"/>
  <c r="J1600" i="27"/>
  <c r="J1601" i="27"/>
  <c r="J1602" i="27"/>
  <c r="J1603" i="27"/>
  <c r="J1604" i="27"/>
  <c r="J1605" i="27"/>
  <c r="J1606" i="27"/>
  <c r="J1607" i="27"/>
  <c r="J1608" i="27"/>
  <c r="J1609" i="27"/>
  <c r="J1610" i="27"/>
  <c r="J1611" i="27"/>
  <c r="J1612" i="27"/>
  <c r="J1613" i="27"/>
  <c r="J1614" i="27"/>
  <c r="J1615" i="27"/>
  <c r="J1616" i="27"/>
  <c r="J1617" i="27"/>
  <c r="J1618" i="27"/>
  <c r="J1619" i="27"/>
  <c r="J1620" i="27"/>
  <c r="J1621" i="27"/>
  <c r="J1622" i="27"/>
  <c r="J1623" i="27"/>
  <c r="J1624" i="27"/>
  <c r="J1625" i="27"/>
  <c r="J1626" i="27"/>
  <c r="J1627" i="27"/>
  <c r="J1628" i="27"/>
  <c r="J1629" i="27"/>
  <c r="J1630" i="27"/>
  <c r="J1631" i="27"/>
  <c r="J1632" i="27"/>
  <c r="J1633" i="27"/>
  <c r="J1634" i="27"/>
  <c r="J1635" i="27"/>
  <c r="J1636" i="27"/>
  <c r="J1637" i="27"/>
  <c r="J1638" i="27"/>
  <c r="J1639" i="27"/>
  <c r="J1640" i="27"/>
  <c r="J1641" i="27"/>
  <c r="J1642" i="27"/>
  <c r="J1643" i="27"/>
  <c r="J1644" i="27"/>
  <c r="J1645" i="27"/>
  <c r="J1646" i="27"/>
  <c r="J1647" i="27"/>
  <c r="J1648" i="27"/>
  <c r="J1649" i="27"/>
  <c r="J1650" i="27"/>
  <c r="J1651" i="27"/>
  <c r="J1652" i="27"/>
  <c r="J1653" i="27"/>
  <c r="J1654" i="27"/>
  <c r="J1655" i="27"/>
  <c r="J1656" i="27"/>
  <c r="J1657" i="27"/>
  <c r="J1658" i="27"/>
  <c r="J1659" i="27"/>
  <c r="J1660" i="27"/>
  <c r="J1661" i="27"/>
  <c r="J1662" i="27"/>
  <c r="J1663" i="27"/>
  <c r="J1664" i="27"/>
  <c r="J1665" i="27"/>
  <c r="J1666" i="27"/>
  <c r="J1667" i="27"/>
  <c r="J1668" i="27"/>
  <c r="J1669" i="27"/>
  <c r="J1670" i="27"/>
  <c r="J1671" i="27"/>
  <c r="J1672" i="27"/>
  <c r="J1673" i="27"/>
  <c r="J1674" i="27"/>
  <c r="J1675" i="27"/>
  <c r="J1676" i="27"/>
  <c r="J1677" i="27"/>
  <c r="J1678" i="27"/>
  <c r="J1679" i="27"/>
  <c r="J1680" i="27"/>
  <c r="J1681" i="27"/>
  <c r="J1682" i="27"/>
  <c r="J1683" i="27"/>
  <c r="J1684" i="27"/>
  <c r="J1685" i="27"/>
  <c r="J1686" i="27"/>
  <c r="J1687" i="27"/>
  <c r="J1688" i="27"/>
  <c r="J1689" i="27"/>
  <c r="J1690" i="27"/>
  <c r="J1691" i="27"/>
  <c r="J1692" i="27"/>
  <c r="J1693" i="27"/>
  <c r="J1694" i="27"/>
  <c r="J1695" i="27"/>
  <c r="J1696" i="27"/>
  <c r="J1697" i="27"/>
  <c r="J1698" i="27"/>
  <c r="J1699" i="27"/>
  <c r="J1700" i="27"/>
  <c r="J1701" i="27"/>
  <c r="J1702" i="27"/>
  <c r="J1703" i="27"/>
  <c r="J1704" i="27"/>
  <c r="J1705" i="27"/>
  <c r="J1706" i="27"/>
  <c r="J1707" i="27"/>
  <c r="J1708" i="27"/>
  <c r="J1709" i="27"/>
  <c r="J1710" i="27"/>
  <c r="J1711" i="27"/>
  <c r="J1712" i="27"/>
  <c r="J1713" i="27"/>
  <c r="J1714" i="27"/>
  <c r="J1715" i="27"/>
  <c r="J1716" i="27"/>
  <c r="J1717" i="27"/>
  <c r="J1718" i="27"/>
  <c r="J1719" i="27"/>
  <c r="J1720" i="27"/>
  <c r="J1721" i="27"/>
  <c r="J1722" i="27"/>
  <c r="J1723" i="27"/>
  <c r="J1724" i="27"/>
  <c r="J1725" i="27"/>
  <c r="J1726" i="27"/>
  <c r="J1727" i="27"/>
  <c r="J1728" i="27"/>
  <c r="J1729" i="27"/>
  <c r="J1730" i="27"/>
  <c r="J1731" i="27"/>
  <c r="J1732" i="27"/>
  <c r="J1733" i="27"/>
  <c r="J1734" i="27"/>
  <c r="J1735" i="27"/>
  <c r="J1736" i="27"/>
  <c r="J1737" i="27"/>
  <c r="J1738" i="27"/>
  <c r="J1739" i="27"/>
  <c r="J1740" i="27"/>
  <c r="J1741" i="27"/>
  <c r="J1742" i="27"/>
  <c r="J1743" i="27"/>
  <c r="J1744" i="27"/>
  <c r="J1745" i="27"/>
  <c r="J1746" i="27"/>
  <c r="J1747" i="27"/>
  <c r="J1748" i="27"/>
  <c r="J1749" i="27"/>
  <c r="J1750" i="27"/>
  <c r="J1751" i="27"/>
  <c r="J1752" i="27"/>
  <c r="J1753" i="27"/>
  <c r="J1754" i="27"/>
  <c r="J1755" i="27"/>
  <c r="J1756" i="27"/>
  <c r="J1757" i="27"/>
  <c r="J1758" i="27"/>
  <c r="J1759" i="27"/>
  <c r="J1760" i="27"/>
  <c r="J1761" i="27"/>
  <c r="J1762" i="27"/>
  <c r="J1763" i="27"/>
  <c r="J1764" i="27"/>
  <c r="J1765" i="27"/>
  <c r="J1766" i="27"/>
  <c r="J1767" i="27"/>
  <c r="J1768" i="27"/>
  <c r="J1769" i="27"/>
  <c r="J1770" i="27"/>
  <c r="J1771" i="27"/>
  <c r="J1772" i="27"/>
  <c r="J1773" i="27"/>
  <c r="J1774" i="27"/>
  <c r="J1775" i="27"/>
  <c r="J1776" i="27"/>
  <c r="J1777" i="27"/>
  <c r="J1778" i="27"/>
  <c r="J1779" i="27"/>
  <c r="J1780" i="27"/>
  <c r="J1781" i="27"/>
  <c r="J1782" i="27"/>
  <c r="J1783" i="27"/>
  <c r="J1784" i="27"/>
  <c r="J1785" i="27"/>
  <c r="J1786" i="27"/>
  <c r="J1787" i="27"/>
  <c r="J1788" i="27"/>
  <c r="J1789" i="27"/>
  <c r="J1790" i="27"/>
  <c r="J1791" i="27"/>
  <c r="J1792" i="27"/>
  <c r="J1793" i="27"/>
  <c r="J1794" i="27"/>
  <c r="J1795" i="27"/>
  <c r="J1796" i="27"/>
  <c r="J1797" i="27"/>
  <c r="J1798" i="27"/>
  <c r="J1799" i="27"/>
  <c r="J1800" i="27"/>
  <c r="J1801" i="27"/>
  <c r="J1802" i="27"/>
  <c r="J1803" i="27"/>
  <c r="J1804" i="27"/>
  <c r="J1805" i="27"/>
  <c r="J1806" i="27"/>
  <c r="J1807" i="27"/>
  <c r="J1808" i="27"/>
  <c r="J1809" i="27"/>
  <c r="J1810" i="27"/>
  <c r="J1811" i="27"/>
  <c r="J1812" i="27"/>
  <c r="J1813" i="27"/>
  <c r="J1814" i="27"/>
  <c r="J1815" i="27"/>
  <c r="J1816" i="27"/>
  <c r="J1817" i="27"/>
  <c r="J1818" i="27"/>
  <c r="J1819" i="27"/>
  <c r="J1820" i="27"/>
  <c r="J1821" i="27"/>
  <c r="J1822" i="27"/>
  <c r="J1823" i="27"/>
  <c r="J1824" i="27"/>
  <c r="J1825" i="27"/>
  <c r="J1826" i="27"/>
  <c r="J1827" i="27"/>
  <c r="J1828" i="27"/>
  <c r="J1829" i="27"/>
  <c r="J1830" i="27"/>
  <c r="J1831" i="27"/>
  <c r="J1832" i="27"/>
  <c r="J1833" i="27"/>
  <c r="J1834" i="27"/>
  <c r="J1835" i="27"/>
  <c r="J1836" i="27"/>
  <c r="J1837" i="27"/>
  <c r="J1838" i="27"/>
  <c r="J1839" i="27"/>
  <c r="J1840" i="27"/>
  <c r="J1841" i="27"/>
  <c r="J1842" i="27"/>
  <c r="J1843" i="27"/>
  <c r="J1844" i="27"/>
  <c r="J1845" i="27"/>
  <c r="J1846" i="27"/>
  <c r="J1847" i="27"/>
  <c r="J1848" i="27"/>
  <c r="J1849" i="27"/>
  <c r="J1850" i="27"/>
  <c r="J1851" i="27"/>
  <c r="J1852" i="27"/>
  <c r="J1853" i="27"/>
  <c r="J1854" i="27"/>
  <c r="J1855" i="27"/>
  <c r="J1856" i="27"/>
  <c r="J1857" i="27"/>
  <c r="J1858" i="27"/>
  <c r="J1859" i="27"/>
  <c r="J1860" i="27"/>
  <c r="J1861" i="27"/>
  <c r="J1862" i="27"/>
  <c r="J1863" i="27"/>
  <c r="J1864" i="27"/>
  <c r="J1865" i="27"/>
  <c r="J1866" i="27"/>
  <c r="J1867" i="27"/>
  <c r="J1868" i="27"/>
  <c r="J1869" i="27"/>
  <c r="J1870" i="27"/>
  <c r="J1871" i="27"/>
  <c r="J1872" i="27"/>
  <c r="J1873" i="27"/>
  <c r="J1874" i="27"/>
  <c r="J1875" i="27"/>
  <c r="J1876" i="27"/>
  <c r="J1877" i="27"/>
  <c r="J1878" i="27"/>
  <c r="J1879" i="27"/>
  <c r="J1880" i="27"/>
  <c r="J1881" i="27"/>
  <c r="J1882" i="27"/>
  <c r="J1883" i="27"/>
  <c r="J1884" i="27"/>
  <c r="J1885" i="27"/>
  <c r="J1886" i="27"/>
  <c r="J1887" i="27"/>
  <c r="J1888" i="27"/>
  <c r="J1889" i="27"/>
  <c r="J1890" i="27"/>
  <c r="J1891" i="27"/>
  <c r="J1892" i="27"/>
  <c r="J1893" i="27"/>
  <c r="J1894" i="27"/>
  <c r="J1895" i="27"/>
  <c r="J1896" i="27"/>
  <c r="J1897" i="27"/>
  <c r="J1898" i="27"/>
  <c r="J1899" i="27"/>
  <c r="J1900" i="27"/>
  <c r="J1901" i="27"/>
  <c r="J1902" i="27"/>
  <c r="J1903" i="27"/>
  <c r="J1904" i="27"/>
  <c r="J1905" i="27"/>
  <c r="J1906" i="27"/>
  <c r="J1907" i="27"/>
  <c r="J1908" i="27"/>
  <c r="J1909" i="27"/>
  <c r="J1910" i="27"/>
  <c r="J1911" i="27"/>
  <c r="J1912" i="27"/>
  <c r="J1913" i="27"/>
  <c r="J1914" i="27"/>
  <c r="J1915" i="27"/>
  <c r="J1916" i="27"/>
  <c r="J1917" i="27"/>
  <c r="J1918" i="27"/>
  <c r="J1919" i="27"/>
  <c r="J1920" i="27"/>
  <c r="J1921" i="27"/>
  <c r="J1922" i="27"/>
  <c r="J1923" i="27"/>
  <c r="J1924" i="27"/>
  <c r="J1925" i="27"/>
  <c r="J1926" i="27"/>
  <c r="J1927" i="27"/>
  <c r="J1928" i="27"/>
  <c r="J1929" i="27"/>
  <c r="J1930" i="27"/>
  <c r="J1931" i="27"/>
  <c r="J1932" i="27"/>
  <c r="J1933" i="27"/>
  <c r="J1934" i="27"/>
  <c r="J1935" i="27"/>
  <c r="J1936" i="27"/>
  <c r="J1937" i="27"/>
  <c r="J1938" i="27"/>
  <c r="J1939" i="27"/>
  <c r="J1940" i="27"/>
  <c r="J1941" i="27"/>
  <c r="J1942" i="27"/>
  <c r="J1943" i="27"/>
  <c r="J1944" i="27"/>
  <c r="J1945" i="27"/>
  <c r="J1946" i="27"/>
  <c r="J1947" i="27"/>
  <c r="J1948" i="27"/>
  <c r="J1949" i="27"/>
  <c r="J1950" i="27"/>
  <c r="J1951" i="27"/>
  <c r="J1952" i="27"/>
  <c r="J1953" i="27"/>
  <c r="J1954" i="27"/>
  <c r="J1955" i="27"/>
  <c r="J1956" i="27"/>
  <c r="J1957" i="27"/>
  <c r="J1958" i="27"/>
  <c r="J1959" i="27"/>
  <c r="J1960" i="27"/>
  <c r="J1961" i="27"/>
  <c r="J1962" i="27"/>
  <c r="J1963" i="27"/>
  <c r="J1964" i="27"/>
  <c r="J1965" i="27"/>
  <c r="J1966" i="27"/>
  <c r="J1967" i="27"/>
  <c r="J1968" i="27"/>
  <c r="J1969" i="27"/>
  <c r="J1970" i="27"/>
  <c r="J1971" i="27"/>
  <c r="J1972" i="27"/>
  <c r="J1973" i="27"/>
  <c r="J1974" i="27"/>
  <c r="J1975" i="27"/>
  <c r="J1976" i="27"/>
  <c r="J1977" i="27"/>
  <c r="J1978" i="27"/>
  <c r="J1979" i="27"/>
  <c r="J1980" i="27"/>
  <c r="J1981" i="27"/>
  <c r="J1982" i="27"/>
  <c r="J1983" i="27"/>
  <c r="J1984" i="27"/>
  <c r="J1985" i="27"/>
  <c r="J1986" i="27"/>
  <c r="J1987" i="27"/>
  <c r="J1988" i="27"/>
  <c r="J1989" i="27"/>
  <c r="J1990" i="27"/>
  <c r="J1991" i="27"/>
  <c r="J1992" i="27"/>
  <c r="J1993" i="27"/>
  <c r="J1994" i="27"/>
  <c r="J1995" i="27"/>
  <c r="J1996" i="27"/>
  <c r="J1997" i="27"/>
  <c r="J1998" i="27"/>
  <c r="J1999" i="27"/>
  <c r="J2000" i="27"/>
  <c r="J2001" i="27"/>
  <c r="J2002" i="27"/>
  <c r="J2003" i="27"/>
  <c r="J2004" i="27"/>
  <c r="J2005" i="27"/>
  <c r="J2006" i="27"/>
  <c r="J2007" i="27"/>
  <c r="J2008" i="27"/>
  <c r="J2009" i="27"/>
  <c r="J2010" i="27"/>
  <c r="J2011" i="27"/>
  <c r="J2012" i="27"/>
  <c r="J2013" i="27"/>
  <c r="J2014" i="27"/>
  <c r="J2015" i="27"/>
  <c r="J2016" i="27"/>
  <c r="J2017" i="27"/>
  <c r="J2018" i="27"/>
  <c r="J2019" i="27"/>
  <c r="J2020" i="27"/>
  <c r="J2021" i="27"/>
  <c r="J2022" i="27"/>
  <c r="J2023" i="27"/>
  <c r="J2024" i="27"/>
  <c r="J2025" i="27"/>
  <c r="J2026" i="27"/>
  <c r="J2027" i="27"/>
  <c r="J2028" i="27"/>
  <c r="J2029" i="27"/>
  <c r="J2030" i="27"/>
  <c r="J2031" i="27"/>
  <c r="J2032" i="27"/>
  <c r="J2033" i="27"/>
  <c r="J2034" i="27"/>
  <c r="J2035" i="27"/>
  <c r="J2036" i="27"/>
  <c r="J2037" i="27"/>
  <c r="J2038" i="27"/>
  <c r="J2039" i="27"/>
  <c r="J2040" i="27"/>
  <c r="J2041" i="27"/>
  <c r="J2042" i="27"/>
  <c r="J2043" i="27"/>
  <c r="J2044" i="27"/>
  <c r="J2045" i="27"/>
  <c r="J2046" i="27"/>
  <c r="J2047" i="27"/>
  <c r="J2048" i="27"/>
  <c r="J2049" i="27"/>
  <c r="J2050" i="27"/>
  <c r="J2051" i="27"/>
  <c r="J2052" i="27"/>
  <c r="J2053" i="27"/>
  <c r="J2054" i="27"/>
  <c r="J2055" i="27"/>
  <c r="J2056" i="27"/>
  <c r="J2057" i="27"/>
  <c r="J2058" i="27"/>
  <c r="J2059" i="27"/>
  <c r="J2060" i="27"/>
  <c r="J2061" i="27"/>
  <c r="J2062" i="27"/>
  <c r="J2063" i="27"/>
  <c r="J2064" i="27"/>
  <c r="J2065" i="27"/>
  <c r="J2066" i="27"/>
  <c r="J2067" i="27"/>
  <c r="J2068" i="27"/>
  <c r="J2069" i="27"/>
  <c r="J2070" i="27"/>
  <c r="J2071" i="27"/>
  <c r="J2072" i="27"/>
  <c r="J2073" i="27"/>
  <c r="J2074" i="27"/>
  <c r="J2075" i="27"/>
  <c r="J2076" i="27"/>
  <c r="J2077" i="27"/>
  <c r="J2078" i="27"/>
  <c r="J2079" i="27"/>
  <c r="J2080" i="27"/>
  <c r="J2081" i="27"/>
  <c r="J2082" i="27"/>
  <c r="J2083" i="27"/>
  <c r="J2084" i="27"/>
  <c r="J2085" i="27"/>
  <c r="J2086" i="27"/>
  <c r="J2087" i="27"/>
  <c r="J2088" i="27"/>
  <c r="J2089" i="27"/>
  <c r="J2090" i="27"/>
  <c r="J2091" i="27"/>
  <c r="J2092" i="27"/>
  <c r="J2093" i="27"/>
  <c r="J2094" i="27"/>
  <c r="J2095" i="27"/>
  <c r="J2096" i="27"/>
  <c r="J2097" i="27"/>
  <c r="J2098" i="27"/>
  <c r="J2099" i="27"/>
  <c r="J2100" i="27"/>
  <c r="J2101" i="27"/>
  <c r="J2102" i="27"/>
  <c r="J2103" i="27"/>
  <c r="J2104" i="27"/>
  <c r="J2105" i="27"/>
  <c r="J2106" i="27"/>
  <c r="J2107" i="27"/>
  <c r="J2108" i="27"/>
  <c r="J2109" i="27"/>
  <c r="J2110" i="27"/>
  <c r="J2111" i="27"/>
  <c r="J2112" i="27"/>
  <c r="J2113" i="27"/>
  <c r="J2114" i="27"/>
  <c r="J2115" i="27"/>
  <c r="J2116" i="27"/>
  <c r="J2117" i="27"/>
  <c r="J2118" i="27"/>
  <c r="J2119" i="27"/>
  <c r="J2120" i="27"/>
  <c r="J2121" i="27"/>
  <c r="J2122" i="27"/>
  <c r="J2123" i="27"/>
  <c r="J2124" i="27"/>
  <c r="J2125" i="27"/>
  <c r="J2126" i="27"/>
  <c r="J2127" i="27"/>
  <c r="J2128" i="27"/>
  <c r="J2129" i="27"/>
  <c r="J2130" i="27"/>
  <c r="J2131" i="27"/>
  <c r="J2132" i="27"/>
  <c r="J2133" i="27"/>
  <c r="J2134" i="27"/>
  <c r="J2135" i="27"/>
  <c r="J2136" i="27"/>
  <c r="J2137" i="27"/>
  <c r="J2138" i="27"/>
  <c r="J2139" i="27"/>
  <c r="J2140" i="27"/>
  <c r="J2141" i="27"/>
  <c r="J2142" i="27"/>
  <c r="J2143" i="27"/>
  <c r="J2144" i="27"/>
  <c r="J2145" i="27"/>
  <c r="J2146" i="27"/>
  <c r="J2147" i="27"/>
  <c r="J2148" i="27"/>
  <c r="J2149" i="27"/>
  <c r="J2150" i="27"/>
  <c r="J2151" i="27"/>
  <c r="J2152" i="27"/>
  <c r="J2153" i="27"/>
  <c r="J2154" i="27"/>
  <c r="J2155" i="27"/>
  <c r="J2156" i="27"/>
  <c r="J2157" i="27"/>
  <c r="J2158" i="27"/>
  <c r="J2159" i="27"/>
  <c r="J2160" i="27"/>
  <c r="J2161" i="27"/>
  <c r="J2162" i="27"/>
  <c r="J2163" i="27"/>
  <c r="J2164" i="27"/>
  <c r="J2165" i="27"/>
  <c r="J2166" i="27"/>
  <c r="J2167" i="27"/>
  <c r="J2168" i="27"/>
  <c r="J2169" i="27"/>
  <c r="J2170" i="27"/>
  <c r="J2171" i="27"/>
  <c r="J2172" i="27"/>
  <c r="J2173" i="27"/>
  <c r="J2174" i="27"/>
  <c r="J2175" i="27"/>
  <c r="J2176" i="27"/>
  <c r="J2177" i="27"/>
  <c r="J2178" i="27"/>
  <c r="J2179" i="27"/>
  <c r="J2180" i="27"/>
  <c r="J2181" i="27"/>
  <c r="J2182" i="27"/>
  <c r="J2183" i="27"/>
  <c r="J2184" i="27"/>
  <c r="J2185" i="27"/>
  <c r="J2186" i="27"/>
  <c r="J2187" i="27"/>
  <c r="J2188" i="27"/>
  <c r="J2189" i="27"/>
  <c r="J2190" i="27"/>
  <c r="J2191" i="27"/>
  <c r="J2192" i="27"/>
  <c r="J2193" i="27"/>
  <c r="J2194" i="27"/>
  <c r="J2195" i="27"/>
  <c r="J2196" i="27"/>
  <c r="J2197" i="27"/>
  <c r="J2198" i="27"/>
  <c r="J2199" i="27"/>
  <c r="J2200" i="27"/>
  <c r="J2201" i="27"/>
  <c r="J2202" i="27"/>
  <c r="J2203" i="27"/>
  <c r="J2204" i="27"/>
  <c r="J2205" i="27"/>
  <c r="J2206" i="27"/>
  <c r="J2207" i="27"/>
  <c r="J2208" i="27"/>
  <c r="J2209" i="27"/>
  <c r="J2210" i="27"/>
  <c r="J2211" i="27"/>
  <c r="J2212" i="27"/>
  <c r="J2213" i="27"/>
  <c r="J2214" i="27"/>
  <c r="J2215" i="27"/>
  <c r="J2216" i="27"/>
  <c r="J2217" i="27"/>
  <c r="J2218" i="27"/>
  <c r="J2219" i="27"/>
  <c r="J2220" i="27"/>
  <c r="J2221" i="27"/>
  <c r="J2222" i="27"/>
  <c r="J2223" i="27"/>
  <c r="J2224" i="27"/>
  <c r="J2225" i="27"/>
  <c r="J2226" i="27"/>
  <c r="J2227" i="27"/>
  <c r="J2228" i="27"/>
  <c r="J2229" i="27"/>
  <c r="J2230" i="27"/>
  <c r="J2231" i="27"/>
  <c r="J2232" i="27"/>
  <c r="J2233" i="27"/>
  <c r="J2234" i="27"/>
  <c r="J2235" i="27"/>
  <c r="J2236" i="27"/>
  <c r="J2237" i="27"/>
  <c r="J2238" i="27"/>
  <c r="J2239" i="27"/>
  <c r="J2240" i="27"/>
  <c r="J2241" i="27"/>
  <c r="J2242" i="27"/>
  <c r="J2243" i="27"/>
  <c r="J2244" i="27"/>
  <c r="J2245" i="27"/>
  <c r="J2246" i="27"/>
  <c r="J2247" i="27"/>
  <c r="J2248" i="27"/>
  <c r="J2249" i="27"/>
  <c r="J2250" i="27"/>
  <c r="J2251" i="27"/>
  <c r="J2252" i="27"/>
  <c r="J2253" i="27"/>
  <c r="J2254" i="27"/>
  <c r="J2255" i="27"/>
  <c r="J2256" i="27"/>
  <c r="J2257" i="27"/>
  <c r="J2258" i="27"/>
  <c r="J2259" i="27"/>
  <c r="J2260" i="27"/>
  <c r="J2261" i="27"/>
  <c r="J2262" i="27"/>
  <c r="J2263" i="27"/>
  <c r="J2264" i="27"/>
  <c r="J2265" i="27"/>
  <c r="J2266" i="27"/>
  <c r="J2267" i="27"/>
  <c r="J2268" i="27"/>
  <c r="J2269" i="27"/>
  <c r="J2270" i="27"/>
  <c r="J2271" i="27"/>
  <c r="J2272" i="27"/>
  <c r="J2273" i="27"/>
  <c r="J2274" i="27"/>
  <c r="J2275" i="27"/>
  <c r="J2276" i="27"/>
  <c r="J2277" i="27"/>
  <c r="J2278" i="27"/>
  <c r="J2279" i="27"/>
  <c r="J2280" i="27"/>
  <c r="J2281" i="27"/>
  <c r="J2282" i="27"/>
  <c r="J2283" i="27"/>
  <c r="J2284" i="27"/>
  <c r="J2285" i="27"/>
  <c r="J2286" i="27"/>
  <c r="J2287" i="27"/>
  <c r="J2288" i="27"/>
  <c r="J2289" i="27"/>
  <c r="J2290" i="27"/>
  <c r="J2291" i="27"/>
  <c r="J2292" i="27"/>
  <c r="J2293" i="27"/>
  <c r="J2294" i="27"/>
  <c r="J2295" i="27"/>
  <c r="J2296" i="27"/>
  <c r="J2297" i="27"/>
  <c r="J2298" i="27"/>
  <c r="J2299" i="27"/>
  <c r="J2300" i="27"/>
  <c r="J2301" i="27"/>
  <c r="J2302" i="27"/>
  <c r="J2303" i="27"/>
  <c r="J2304" i="27"/>
  <c r="J2305" i="27"/>
  <c r="J2306" i="27"/>
  <c r="J2307" i="27"/>
  <c r="J2308" i="27"/>
  <c r="J2309" i="27"/>
  <c r="J2310" i="27"/>
  <c r="J2311" i="27"/>
  <c r="J2312" i="27"/>
  <c r="J2313" i="27"/>
  <c r="J2314" i="27"/>
  <c r="J2315" i="27"/>
  <c r="J2316" i="27"/>
  <c r="J2317" i="27"/>
  <c r="J2318" i="27"/>
  <c r="J2319" i="27"/>
  <c r="J2320" i="27"/>
  <c r="J2321" i="27"/>
  <c r="J2322" i="27"/>
  <c r="J2323" i="27"/>
  <c r="J2324" i="27"/>
  <c r="J2325" i="27"/>
  <c r="J2326" i="27"/>
  <c r="J2327" i="27"/>
  <c r="J2328" i="27"/>
  <c r="J2329" i="27"/>
  <c r="J2330" i="27"/>
  <c r="J2331" i="27"/>
  <c r="J2332" i="27"/>
  <c r="J2333" i="27"/>
  <c r="J2334" i="27"/>
  <c r="J2335" i="27"/>
  <c r="J2336" i="27"/>
  <c r="J2337" i="27"/>
  <c r="J2338" i="27"/>
  <c r="J2339" i="27"/>
  <c r="J2340" i="27"/>
  <c r="J2341" i="27"/>
  <c r="J2342" i="27"/>
  <c r="J2343" i="27"/>
  <c r="J2344" i="27"/>
  <c r="J2345" i="27"/>
  <c r="J2346" i="27"/>
  <c r="J2347" i="27"/>
  <c r="J2348" i="27"/>
  <c r="J2349" i="27"/>
  <c r="J2350" i="27"/>
  <c r="J2351" i="27"/>
  <c r="J2352" i="27"/>
  <c r="J2353" i="27"/>
  <c r="J2354" i="27"/>
  <c r="J2355" i="27"/>
  <c r="J2356" i="27"/>
  <c r="J2357" i="27"/>
  <c r="J2358" i="27"/>
  <c r="J2359" i="27"/>
  <c r="J2360" i="27"/>
  <c r="J2361" i="27"/>
  <c r="J2362" i="27"/>
  <c r="J2363" i="27"/>
  <c r="J2364" i="27"/>
  <c r="J2365" i="27"/>
  <c r="J2366" i="27"/>
  <c r="J2367" i="27"/>
  <c r="J2368" i="27"/>
  <c r="J2369" i="27"/>
  <c r="J2370" i="27"/>
  <c r="J2371" i="27"/>
  <c r="J2372" i="27"/>
  <c r="J2373" i="27"/>
  <c r="J2374" i="27"/>
  <c r="J2375" i="27"/>
  <c r="J2376" i="27"/>
  <c r="J2377" i="27"/>
  <c r="J2378" i="27"/>
  <c r="J2379" i="27"/>
  <c r="J2380" i="27"/>
  <c r="J2381" i="27"/>
  <c r="J2382" i="27"/>
  <c r="J2383" i="27"/>
  <c r="J2384" i="27"/>
  <c r="J2385" i="27"/>
  <c r="J2386" i="27"/>
  <c r="J2387" i="27"/>
  <c r="J2388" i="27"/>
  <c r="J2389" i="27"/>
  <c r="J2390" i="27"/>
  <c r="J2391" i="27"/>
  <c r="J2392" i="27"/>
  <c r="J2393" i="27"/>
  <c r="J2394" i="27"/>
  <c r="J2395" i="27"/>
  <c r="J2396" i="27"/>
  <c r="J2397" i="27"/>
  <c r="J2398" i="27"/>
  <c r="J2399" i="27"/>
  <c r="J2400" i="27"/>
  <c r="J2401" i="27"/>
  <c r="J2402" i="27"/>
  <c r="J2403" i="27"/>
  <c r="J2404" i="27"/>
  <c r="J2405" i="27"/>
  <c r="J2406" i="27"/>
  <c r="J2407" i="27"/>
  <c r="J2408" i="27"/>
  <c r="J2409" i="27"/>
  <c r="J2410" i="27"/>
  <c r="J2411" i="27"/>
  <c r="J2412" i="27"/>
  <c r="J2413" i="27"/>
  <c r="J2414" i="27"/>
  <c r="J2415" i="27"/>
  <c r="J2416" i="27"/>
  <c r="J2417" i="27"/>
  <c r="J2418" i="27"/>
  <c r="J2419" i="27"/>
  <c r="J2420" i="27"/>
  <c r="J2421" i="27"/>
  <c r="J2422" i="27"/>
  <c r="J2423" i="27"/>
  <c r="J2424" i="27"/>
  <c r="J2425" i="27"/>
  <c r="J2426" i="27"/>
  <c r="J2427" i="27"/>
  <c r="J2428" i="27"/>
  <c r="J2429" i="27"/>
  <c r="J2430" i="27"/>
  <c r="J2431" i="27"/>
  <c r="J2432" i="27"/>
  <c r="J2433" i="27"/>
  <c r="J2434" i="27"/>
  <c r="J2435" i="27"/>
  <c r="J2436" i="27"/>
  <c r="J2437" i="27"/>
  <c r="J2438" i="27"/>
  <c r="J2439" i="27"/>
  <c r="J2440" i="27"/>
  <c r="J2441" i="27"/>
  <c r="J2442" i="27"/>
  <c r="J2443" i="27"/>
  <c r="J2444" i="27"/>
  <c r="J2445" i="27"/>
  <c r="J2446" i="27"/>
  <c r="J2447" i="27"/>
  <c r="J2448" i="27"/>
  <c r="J2449" i="27"/>
  <c r="J2450" i="27"/>
  <c r="J2451" i="27"/>
  <c r="J2452" i="27"/>
  <c r="J2453" i="27"/>
  <c r="J2454" i="27"/>
  <c r="J2455" i="27"/>
  <c r="J2456" i="27"/>
  <c r="J2457" i="27"/>
  <c r="J2458" i="27"/>
  <c r="J2459" i="27"/>
  <c r="J2460" i="27"/>
  <c r="J2461" i="27"/>
  <c r="J2462" i="27"/>
  <c r="J2463" i="27"/>
  <c r="J2464" i="27"/>
  <c r="J2465" i="27"/>
  <c r="J2466" i="27"/>
  <c r="J2467" i="27"/>
  <c r="J2468" i="27"/>
  <c r="J2469" i="27"/>
  <c r="J2470" i="27"/>
  <c r="J2471" i="27"/>
  <c r="J2472" i="27"/>
  <c r="J2473" i="27"/>
  <c r="J2474" i="27"/>
  <c r="J2475" i="27"/>
  <c r="J2476" i="27"/>
  <c r="J2477" i="27"/>
  <c r="J2478" i="27"/>
  <c r="J2479" i="27"/>
  <c r="J2480" i="27"/>
  <c r="J2481" i="27"/>
  <c r="J2482" i="27"/>
  <c r="J2483" i="27"/>
  <c r="J2484" i="27"/>
  <c r="J2485" i="27"/>
  <c r="J2486" i="27"/>
  <c r="J2487" i="27"/>
  <c r="J2488" i="27"/>
  <c r="J2489" i="27"/>
  <c r="J2490" i="27"/>
  <c r="J2491" i="27"/>
  <c r="J2492" i="27"/>
  <c r="J2493" i="27"/>
  <c r="J2494" i="27"/>
  <c r="J2495" i="27"/>
  <c r="J2496" i="27"/>
  <c r="J2497" i="27"/>
  <c r="J2498" i="27"/>
  <c r="J2499" i="27"/>
  <c r="J2500" i="27"/>
  <c r="J2501" i="27"/>
  <c r="J2502" i="27"/>
  <c r="J2503" i="27"/>
  <c r="J2504" i="27"/>
  <c r="J2505" i="27"/>
  <c r="J2506" i="27"/>
  <c r="J2507" i="27"/>
  <c r="J2508" i="27"/>
  <c r="J2509" i="27"/>
  <c r="J2510" i="27"/>
  <c r="J2511" i="27"/>
  <c r="J2512" i="27"/>
  <c r="J2513" i="27"/>
  <c r="J2514" i="27"/>
  <c r="J2515" i="27"/>
  <c r="J2516" i="27"/>
  <c r="J2517" i="27"/>
  <c r="J2518" i="27"/>
  <c r="J2519" i="27"/>
  <c r="J2520" i="27"/>
  <c r="J2521" i="27"/>
  <c r="J2522" i="27"/>
  <c r="J2523" i="27"/>
  <c r="J2524" i="27"/>
  <c r="J2525" i="27"/>
  <c r="J2526" i="27"/>
  <c r="J2527" i="27"/>
  <c r="J2528" i="27"/>
  <c r="J2529" i="27"/>
  <c r="J2530" i="27"/>
  <c r="J2531" i="27"/>
  <c r="J2532" i="27"/>
  <c r="J2533" i="27"/>
  <c r="J2534" i="27"/>
  <c r="J2535" i="27"/>
  <c r="J2536" i="27"/>
  <c r="J2537" i="27"/>
  <c r="J2538" i="27"/>
  <c r="J2539" i="27"/>
  <c r="J2540" i="27"/>
  <c r="J2541" i="27"/>
  <c r="J2542" i="27"/>
  <c r="J2543" i="27"/>
  <c r="J2544" i="27"/>
  <c r="J2545" i="27"/>
  <c r="J2546" i="27"/>
  <c r="J2547" i="27"/>
  <c r="J2548" i="27"/>
  <c r="J2549" i="27"/>
  <c r="J2550" i="27"/>
  <c r="J2551" i="27"/>
  <c r="J2552" i="27"/>
  <c r="J2553" i="27"/>
  <c r="J2554" i="27"/>
  <c r="J2555" i="27"/>
  <c r="J2556" i="27"/>
  <c r="J2557" i="27"/>
  <c r="J2558" i="27"/>
  <c r="J2559" i="27"/>
  <c r="J2560" i="27"/>
  <c r="J2561" i="27"/>
  <c r="J2562" i="27"/>
  <c r="J2563" i="27"/>
  <c r="J2564" i="27"/>
  <c r="J2565" i="27"/>
  <c r="J2566" i="27"/>
  <c r="J2567" i="27"/>
  <c r="J2568" i="27"/>
  <c r="J2569" i="27"/>
  <c r="J2570" i="27"/>
  <c r="J2571" i="27"/>
  <c r="J2572" i="27"/>
  <c r="J2573" i="27"/>
  <c r="J2574" i="27"/>
  <c r="J2575" i="27"/>
  <c r="J2576" i="27"/>
  <c r="J2577" i="27"/>
  <c r="J2578" i="27"/>
  <c r="J2579" i="27"/>
  <c r="J2580" i="27"/>
  <c r="J2581" i="27"/>
  <c r="J2582" i="27"/>
  <c r="J2583" i="27"/>
  <c r="J2584" i="27"/>
  <c r="J2585" i="27"/>
  <c r="J2586" i="27"/>
  <c r="J2587" i="27"/>
  <c r="J2588" i="27"/>
  <c r="J2589" i="27"/>
  <c r="J2590" i="27"/>
  <c r="J2591" i="27"/>
  <c r="J2592" i="27"/>
  <c r="J2593" i="27"/>
  <c r="J2594" i="27"/>
  <c r="J2595" i="27"/>
  <c r="J2596" i="27"/>
  <c r="J2597" i="27"/>
  <c r="J2598" i="27"/>
  <c r="J2599" i="27"/>
  <c r="J2600" i="27"/>
  <c r="J2601" i="27"/>
  <c r="J2602" i="27"/>
  <c r="J2603" i="27"/>
  <c r="J2604" i="27"/>
  <c r="J2605" i="27"/>
  <c r="J2606" i="27"/>
  <c r="J2607" i="27"/>
  <c r="J2608" i="27"/>
  <c r="J2609" i="27"/>
  <c r="J2610" i="27"/>
  <c r="J2611" i="27"/>
  <c r="J2612" i="27"/>
  <c r="J2613" i="27"/>
  <c r="J2614" i="27"/>
  <c r="J2615" i="27"/>
  <c r="J2616" i="27"/>
  <c r="J2617" i="27"/>
  <c r="J2618" i="27"/>
  <c r="J2619" i="27"/>
  <c r="J2620" i="27"/>
  <c r="J2621" i="27"/>
  <c r="J2622" i="27"/>
  <c r="J2623" i="27"/>
  <c r="J2624" i="27"/>
  <c r="J2625" i="27"/>
  <c r="J2626" i="27"/>
  <c r="J2627" i="27"/>
  <c r="J2628" i="27"/>
  <c r="J2629" i="27"/>
  <c r="J2630" i="27"/>
  <c r="J2631" i="27"/>
  <c r="J2632" i="27"/>
  <c r="J2633" i="27"/>
  <c r="J2634" i="27"/>
  <c r="J2635" i="27"/>
  <c r="J2636" i="27"/>
  <c r="J2637" i="27"/>
  <c r="J2638" i="27"/>
  <c r="J2639" i="27"/>
  <c r="J2640" i="27"/>
  <c r="J2641" i="27"/>
  <c r="J2642" i="27"/>
  <c r="J2643" i="27"/>
  <c r="J2644" i="27"/>
  <c r="J2645" i="27"/>
  <c r="J2646" i="27"/>
  <c r="J2647" i="27"/>
  <c r="J2648" i="27"/>
  <c r="J2649" i="27"/>
  <c r="J2650" i="27"/>
  <c r="J2651" i="27"/>
  <c r="J2652" i="27"/>
  <c r="J2653" i="27"/>
  <c r="J2654" i="27"/>
  <c r="J2655" i="27"/>
  <c r="J2656" i="27"/>
  <c r="J2657" i="27"/>
  <c r="J2658" i="27"/>
  <c r="J2659" i="27"/>
  <c r="J2660" i="27"/>
  <c r="J2661" i="27"/>
  <c r="J2662" i="27"/>
  <c r="J2663" i="27"/>
  <c r="J2664" i="27"/>
  <c r="J2665" i="27"/>
  <c r="J2666" i="27"/>
  <c r="J2667" i="27"/>
  <c r="J2668" i="27"/>
  <c r="J2669" i="27"/>
  <c r="J2670" i="27"/>
  <c r="J2671" i="27"/>
  <c r="J2672" i="27"/>
  <c r="J2673" i="27"/>
  <c r="J2674" i="27"/>
  <c r="J2675" i="27"/>
  <c r="J2676" i="27"/>
  <c r="J2677" i="27"/>
  <c r="J2678" i="27"/>
  <c r="J2679" i="27"/>
  <c r="J2680" i="27"/>
  <c r="J2681" i="27"/>
  <c r="J2682" i="27"/>
  <c r="J2683" i="27"/>
  <c r="J2684" i="27"/>
  <c r="J2685" i="27"/>
  <c r="J2686" i="27"/>
  <c r="J2687" i="27"/>
  <c r="J2688" i="27"/>
  <c r="J2689" i="27"/>
  <c r="J2690" i="27"/>
  <c r="J2691" i="27"/>
  <c r="J2692" i="27"/>
  <c r="J2693" i="27"/>
  <c r="J2694" i="27"/>
  <c r="J2695" i="27"/>
  <c r="J2696" i="27"/>
  <c r="J2697" i="27"/>
  <c r="J2698" i="27"/>
  <c r="J2699" i="27"/>
  <c r="J2700" i="27"/>
  <c r="J2701" i="27"/>
  <c r="J2702" i="27"/>
  <c r="J2703" i="27"/>
  <c r="J2704" i="27"/>
  <c r="J2705" i="27"/>
  <c r="J2706" i="27"/>
  <c r="J2707" i="27"/>
  <c r="J2708" i="27"/>
  <c r="J2709" i="27"/>
  <c r="J2710" i="27"/>
  <c r="J2711" i="27"/>
  <c r="J2712" i="27"/>
  <c r="J2713" i="27"/>
  <c r="J2714" i="27"/>
  <c r="J2715" i="27"/>
  <c r="J2716" i="27"/>
  <c r="J2717" i="27"/>
  <c r="J2718" i="27"/>
  <c r="J2719" i="27"/>
  <c r="J2720" i="27"/>
  <c r="J2721" i="27"/>
  <c r="J2722" i="27"/>
  <c r="J2723" i="27"/>
  <c r="J2724" i="27"/>
  <c r="J2725" i="27"/>
  <c r="J2726" i="27"/>
  <c r="J2727" i="27"/>
  <c r="J2728" i="27"/>
  <c r="J2729" i="27"/>
  <c r="J2730" i="27"/>
  <c r="J2731" i="27"/>
  <c r="J2732" i="27"/>
  <c r="J2733" i="27"/>
  <c r="J2734" i="27"/>
  <c r="J2735" i="27"/>
  <c r="J2736" i="27"/>
  <c r="J2737" i="27"/>
  <c r="J2738" i="27"/>
  <c r="J2739" i="27"/>
  <c r="J2740" i="27"/>
  <c r="J2741" i="27"/>
  <c r="J2742" i="27"/>
  <c r="J2743" i="27"/>
  <c r="J2744" i="27"/>
  <c r="J2745" i="27"/>
  <c r="J2746" i="27"/>
  <c r="J2747" i="27"/>
  <c r="J2748" i="27"/>
  <c r="J2749" i="27"/>
  <c r="J2750" i="27"/>
  <c r="J2751" i="27"/>
  <c r="J2752" i="27"/>
  <c r="J2753" i="27"/>
  <c r="J2754" i="27"/>
  <c r="J2755" i="27"/>
  <c r="J2756" i="27"/>
  <c r="J2757" i="27"/>
  <c r="J2758" i="27"/>
  <c r="J2759" i="27"/>
  <c r="J2760" i="27"/>
  <c r="J2761" i="27"/>
  <c r="J2762" i="27"/>
  <c r="J2763" i="27"/>
  <c r="J2764" i="27"/>
  <c r="J2765" i="27"/>
  <c r="J2766" i="27"/>
  <c r="J2767" i="27"/>
  <c r="J2768" i="27"/>
  <c r="J2769" i="27"/>
  <c r="J2770" i="27"/>
  <c r="J2771" i="27"/>
  <c r="J2772" i="27"/>
  <c r="J2773" i="27"/>
  <c r="J2774" i="27"/>
  <c r="J2775" i="27"/>
  <c r="J2776" i="27"/>
  <c r="J2777" i="27"/>
  <c r="J2778" i="27"/>
  <c r="J2779" i="27"/>
  <c r="J2780" i="27"/>
  <c r="J2781" i="27"/>
  <c r="J2782" i="27"/>
  <c r="J2783" i="27"/>
  <c r="J2784" i="27"/>
  <c r="J2785" i="27"/>
  <c r="J2786" i="27"/>
  <c r="J2787" i="27"/>
  <c r="J2788" i="27"/>
  <c r="J2789" i="27"/>
  <c r="J2790" i="27"/>
  <c r="J2791" i="27"/>
  <c r="J2792" i="27"/>
  <c r="J2793" i="27"/>
  <c r="J2794" i="27"/>
  <c r="J2795" i="27"/>
  <c r="J2796" i="27"/>
  <c r="J2797" i="27"/>
  <c r="J2798" i="27"/>
  <c r="J2799" i="27"/>
  <c r="J2800" i="27"/>
  <c r="J2801" i="27"/>
  <c r="J2802" i="27"/>
  <c r="J2803" i="27"/>
  <c r="J2804" i="27"/>
  <c r="J2805" i="27"/>
  <c r="J2806" i="27"/>
  <c r="J2807" i="27"/>
  <c r="J2808" i="27"/>
  <c r="J2809" i="27"/>
  <c r="J2810" i="27"/>
  <c r="J2811" i="27"/>
  <c r="J2812" i="27"/>
  <c r="J2813" i="27"/>
  <c r="J2814" i="27"/>
  <c r="J2815" i="27"/>
  <c r="J2816" i="27"/>
  <c r="J2817" i="27"/>
  <c r="J2818" i="27"/>
  <c r="J2819" i="27"/>
  <c r="J2820" i="27"/>
  <c r="J2821" i="27"/>
  <c r="J2822" i="27"/>
  <c r="J2823" i="27"/>
  <c r="J2824" i="27"/>
  <c r="J2825" i="27"/>
  <c r="J2826" i="27"/>
  <c r="J2827" i="27"/>
  <c r="J2828" i="27"/>
  <c r="J2829" i="27"/>
  <c r="J2830" i="27"/>
  <c r="J2831" i="27"/>
  <c r="J2832" i="27"/>
  <c r="J2833" i="27"/>
  <c r="J2834" i="27"/>
  <c r="J2835" i="27"/>
  <c r="J2836" i="27"/>
  <c r="J2837" i="27"/>
  <c r="J2838" i="27"/>
  <c r="J2839" i="27"/>
  <c r="J2840" i="27"/>
  <c r="J2841" i="27"/>
  <c r="J2842" i="27"/>
  <c r="J2843" i="27"/>
  <c r="J2844" i="27"/>
  <c r="J2845" i="27"/>
  <c r="J2846" i="27"/>
  <c r="J2847" i="27"/>
  <c r="J2848" i="27"/>
  <c r="J2849" i="27"/>
  <c r="J2850" i="27"/>
  <c r="J2851" i="27"/>
  <c r="J2852" i="27"/>
  <c r="J2853" i="27"/>
  <c r="J2854" i="27"/>
  <c r="J2855" i="27"/>
  <c r="J2856" i="27"/>
  <c r="J2857" i="27"/>
  <c r="J2858" i="27"/>
  <c r="J2859" i="27"/>
  <c r="J2860" i="27"/>
  <c r="J2861" i="27"/>
  <c r="J2862" i="27"/>
  <c r="J2863" i="27"/>
  <c r="J2864" i="27"/>
  <c r="J2865" i="27"/>
  <c r="J2866" i="27"/>
  <c r="J2867" i="27"/>
  <c r="J2868" i="27"/>
  <c r="J2869" i="27"/>
  <c r="J2870" i="27"/>
  <c r="J2871" i="27"/>
  <c r="J2872" i="27"/>
  <c r="J2873" i="27"/>
  <c r="J2874" i="27"/>
  <c r="J2875" i="27"/>
  <c r="J2876" i="27"/>
  <c r="J2877" i="27"/>
  <c r="J2878" i="27"/>
  <c r="J2879" i="27"/>
  <c r="J2880" i="27"/>
  <c r="J2881" i="27"/>
  <c r="J2882" i="27"/>
  <c r="J2883" i="27"/>
  <c r="J2884" i="27"/>
  <c r="J2885" i="27"/>
  <c r="J2886" i="27"/>
  <c r="J2887" i="27"/>
  <c r="J2888" i="27"/>
  <c r="J2889" i="27"/>
  <c r="J2890" i="27"/>
  <c r="J2891" i="27"/>
  <c r="J2892" i="27"/>
  <c r="J2893" i="27"/>
  <c r="J2894" i="27"/>
  <c r="J2895" i="27"/>
  <c r="J2896" i="27"/>
  <c r="J2897" i="27"/>
  <c r="J2898" i="27"/>
  <c r="J2899" i="27"/>
  <c r="J2900" i="27"/>
  <c r="J2901" i="27"/>
  <c r="J2902" i="27"/>
  <c r="J2903" i="27"/>
  <c r="J2904" i="27"/>
  <c r="J2905" i="27"/>
  <c r="J2906" i="27"/>
  <c r="J2907" i="27"/>
  <c r="J2908" i="27"/>
  <c r="J2909" i="27"/>
  <c r="J2910" i="27"/>
  <c r="J2911" i="27"/>
  <c r="J2912" i="27"/>
  <c r="J2913" i="27"/>
  <c r="J2914" i="27"/>
  <c r="J2915" i="27"/>
  <c r="J2916" i="27"/>
  <c r="J2917" i="27"/>
  <c r="J2918" i="27"/>
  <c r="J2919" i="27"/>
  <c r="J2920" i="27"/>
  <c r="J2921" i="27"/>
  <c r="J2922" i="27"/>
  <c r="J2923" i="27"/>
  <c r="J2924" i="27"/>
  <c r="J2925" i="27"/>
  <c r="J2926" i="27"/>
  <c r="J2927" i="27"/>
  <c r="J2928" i="27"/>
  <c r="J2929" i="27"/>
  <c r="J2930" i="27"/>
  <c r="J2931" i="27"/>
  <c r="J2932" i="27"/>
  <c r="J2933" i="27"/>
  <c r="J2934" i="27"/>
  <c r="J2935" i="27"/>
  <c r="J2936" i="27"/>
  <c r="J2937" i="27"/>
  <c r="J2938" i="27"/>
  <c r="J2939" i="27"/>
  <c r="J2940" i="27"/>
  <c r="J2941" i="27"/>
  <c r="J2942" i="27"/>
  <c r="J2943" i="27"/>
  <c r="J2944" i="27"/>
  <c r="J2945" i="27"/>
  <c r="J2946" i="27"/>
  <c r="J2947" i="27"/>
  <c r="J2948" i="27"/>
  <c r="J2949" i="27"/>
  <c r="J2950" i="27"/>
  <c r="J2951" i="27"/>
  <c r="J2952" i="27"/>
  <c r="J2953" i="27"/>
  <c r="J2954" i="27"/>
  <c r="J2955" i="27"/>
  <c r="J2956" i="27"/>
  <c r="J2957" i="27"/>
  <c r="J2958" i="27"/>
  <c r="J2959" i="27"/>
  <c r="J2960" i="27"/>
  <c r="J2961" i="27"/>
  <c r="J2962" i="27"/>
  <c r="J2963" i="27"/>
  <c r="J2964" i="27"/>
  <c r="J2965" i="27"/>
  <c r="J2966" i="27"/>
  <c r="J2967" i="27"/>
  <c r="J2968" i="27"/>
  <c r="J2969" i="27"/>
  <c r="J2970" i="27"/>
  <c r="J2971" i="27"/>
  <c r="J2972" i="27"/>
  <c r="J2973" i="27"/>
  <c r="J2974" i="27"/>
  <c r="J2975" i="27"/>
  <c r="J2976" i="27"/>
  <c r="J2977" i="27"/>
  <c r="J2978" i="27"/>
  <c r="J2979" i="27"/>
  <c r="J2980" i="27"/>
  <c r="J2981" i="27"/>
  <c r="J2982" i="27"/>
  <c r="J2983" i="27"/>
  <c r="J2984" i="27"/>
  <c r="J2985" i="27"/>
  <c r="J2986" i="27"/>
  <c r="J2987" i="27"/>
  <c r="J2988" i="27"/>
  <c r="J2989" i="27"/>
  <c r="J2990" i="27"/>
  <c r="J2991" i="27"/>
  <c r="J2992" i="27"/>
  <c r="J2993" i="27"/>
  <c r="J2994" i="27"/>
  <c r="J2995" i="27"/>
  <c r="J2996" i="27"/>
  <c r="J2997" i="27"/>
  <c r="J2998" i="27"/>
  <c r="J2999" i="27"/>
  <c r="J3000" i="27"/>
  <c r="J3001" i="27"/>
  <c r="J3002" i="27"/>
  <c r="J3003" i="27"/>
  <c r="J3004" i="27"/>
  <c r="J3005" i="27"/>
  <c r="J3006" i="27"/>
  <c r="J3007" i="27"/>
  <c r="J3008" i="27"/>
  <c r="J3009" i="27"/>
  <c r="J3010" i="27"/>
  <c r="J3011" i="27"/>
  <c r="J3012" i="27"/>
  <c r="J3013" i="27"/>
  <c r="J3014" i="27"/>
  <c r="J3015" i="27"/>
  <c r="J3016" i="27"/>
  <c r="J3017" i="27"/>
  <c r="J3018" i="27"/>
  <c r="J3019" i="27"/>
  <c r="J3020" i="27"/>
  <c r="J3021" i="27"/>
  <c r="J3022" i="27"/>
  <c r="J3023" i="27"/>
  <c r="J3024" i="27"/>
  <c r="J3025" i="27"/>
  <c r="J3026" i="27"/>
  <c r="J3027" i="27"/>
  <c r="J3028" i="27"/>
  <c r="J3029" i="27"/>
  <c r="J3030" i="27"/>
  <c r="J3031" i="27"/>
  <c r="J3032" i="27"/>
  <c r="J3033" i="27"/>
  <c r="J3034" i="27"/>
  <c r="J3035" i="27"/>
  <c r="J3036" i="27"/>
  <c r="J3037" i="27"/>
  <c r="J3038" i="27"/>
  <c r="J3039" i="27"/>
  <c r="J3040" i="27"/>
  <c r="J3041" i="27"/>
  <c r="J3042" i="27"/>
  <c r="J3043" i="27"/>
  <c r="J3044" i="27"/>
  <c r="J3045" i="27"/>
  <c r="J3046" i="27"/>
  <c r="J3047" i="27"/>
  <c r="J3048" i="27"/>
  <c r="J3049" i="27"/>
  <c r="J3050" i="27"/>
  <c r="J3051" i="27"/>
  <c r="J3052" i="27"/>
  <c r="J3053" i="27"/>
  <c r="J3054" i="27"/>
  <c r="J3055" i="27"/>
  <c r="J3056" i="27"/>
  <c r="J3057" i="27"/>
  <c r="J3058" i="27"/>
  <c r="J3059" i="27"/>
  <c r="J3060" i="27"/>
  <c r="J3061" i="27"/>
  <c r="J3062" i="27"/>
  <c r="J3063" i="27"/>
  <c r="J3064" i="27"/>
  <c r="J3065" i="27"/>
  <c r="J3066" i="27"/>
  <c r="J3067" i="27"/>
  <c r="J3068" i="27"/>
  <c r="J3069" i="27"/>
  <c r="J3070" i="27"/>
  <c r="J3071" i="27"/>
  <c r="J3072" i="27"/>
  <c r="J3073" i="27"/>
  <c r="J3074" i="27"/>
  <c r="J3075" i="27"/>
  <c r="J3076" i="27"/>
  <c r="J3077" i="27"/>
  <c r="J3078" i="27"/>
  <c r="J3079" i="27"/>
  <c r="J3080" i="27"/>
  <c r="J3081" i="27"/>
  <c r="J3082" i="27"/>
  <c r="J3083" i="27"/>
  <c r="J3084" i="27"/>
  <c r="J3085" i="27"/>
  <c r="J3086" i="27"/>
  <c r="J3087" i="27"/>
  <c r="J3088" i="27"/>
  <c r="J3089" i="27"/>
  <c r="J3090" i="27"/>
  <c r="J3091" i="27"/>
  <c r="J3092" i="27"/>
  <c r="J3093" i="27"/>
  <c r="J3094" i="27"/>
  <c r="J3095" i="27"/>
  <c r="J3096" i="27"/>
  <c r="J3097" i="27"/>
  <c r="J3098" i="27"/>
  <c r="J3099" i="27"/>
  <c r="J3100" i="27"/>
  <c r="J3101" i="27"/>
  <c r="J3102" i="27"/>
  <c r="J3103" i="27"/>
  <c r="J3104" i="27"/>
  <c r="J3105" i="27"/>
  <c r="J3106" i="27"/>
  <c r="J3107" i="27"/>
  <c r="J3108" i="27"/>
  <c r="J3109" i="27"/>
  <c r="J3110" i="27"/>
  <c r="J3111" i="27"/>
  <c r="J3112" i="27"/>
  <c r="J3113" i="27"/>
  <c r="J3114" i="27"/>
  <c r="J3115" i="27"/>
  <c r="J3116" i="27"/>
  <c r="J3117" i="27"/>
  <c r="J3118" i="27"/>
  <c r="J3119" i="27"/>
  <c r="J3120" i="27"/>
  <c r="J3121" i="27"/>
  <c r="J3122" i="27"/>
  <c r="J3123" i="27"/>
  <c r="J3124" i="27"/>
  <c r="J3125" i="27"/>
  <c r="J3126" i="27"/>
  <c r="J3127" i="27"/>
  <c r="J3128" i="27"/>
  <c r="J3129" i="27"/>
  <c r="J3130" i="27"/>
  <c r="J3131" i="27"/>
  <c r="J3132" i="27"/>
  <c r="J3133" i="27"/>
  <c r="J3134" i="27"/>
  <c r="J3135" i="27"/>
  <c r="J3136" i="27"/>
  <c r="J3137" i="27"/>
  <c r="J3138" i="27"/>
  <c r="J3139" i="27"/>
  <c r="J3140" i="27"/>
  <c r="J3141" i="27"/>
  <c r="J3142" i="27"/>
  <c r="J3143" i="27"/>
  <c r="J3144" i="27"/>
  <c r="J3145" i="27"/>
  <c r="J3146" i="27"/>
  <c r="J3147" i="27"/>
  <c r="J3148" i="27"/>
  <c r="J3149" i="27"/>
  <c r="J3150" i="27"/>
  <c r="J3151" i="27"/>
  <c r="J3152" i="27"/>
  <c r="J3153" i="27"/>
  <c r="J3154" i="27"/>
  <c r="J3155" i="27"/>
  <c r="J3156" i="27"/>
  <c r="J3157" i="27"/>
  <c r="J3158" i="27"/>
  <c r="J3159" i="27"/>
  <c r="J3160" i="27"/>
  <c r="J3161" i="27"/>
  <c r="J3162" i="27"/>
  <c r="J3163" i="27"/>
  <c r="J3164" i="27"/>
  <c r="J3165" i="27"/>
  <c r="J3166" i="27"/>
  <c r="J3167" i="27"/>
  <c r="J3168" i="27"/>
  <c r="J3169" i="27"/>
  <c r="J3170" i="27"/>
  <c r="J3171" i="27"/>
  <c r="J3172" i="27"/>
  <c r="J3173" i="27"/>
  <c r="J3174" i="27"/>
  <c r="J3175" i="27"/>
  <c r="J3176" i="27"/>
  <c r="J3177" i="27"/>
  <c r="J3178" i="27"/>
  <c r="J3179" i="27"/>
  <c r="J3180" i="27"/>
  <c r="J3181" i="27"/>
  <c r="J3182" i="27"/>
  <c r="J3183" i="27"/>
  <c r="J3184" i="27"/>
  <c r="J3185" i="27"/>
  <c r="J3186" i="27"/>
  <c r="J3187" i="27"/>
  <c r="J3188" i="27"/>
  <c r="J3189" i="27"/>
  <c r="J3190" i="27"/>
  <c r="J3191" i="27"/>
  <c r="J3192" i="27"/>
  <c r="J3193" i="27"/>
  <c r="J3194" i="27"/>
  <c r="J3195" i="27"/>
  <c r="J3196" i="27"/>
  <c r="J3197" i="27"/>
  <c r="J3198" i="27"/>
  <c r="J3199" i="27"/>
  <c r="J3200" i="27"/>
  <c r="J3201" i="27"/>
  <c r="J3202" i="27"/>
  <c r="J3203" i="27"/>
  <c r="J3204" i="27"/>
  <c r="J3205" i="27"/>
  <c r="J3206" i="27"/>
  <c r="J3207" i="27"/>
  <c r="J3208" i="27"/>
  <c r="J3209" i="27"/>
  <c r="J3210" i="27"/>
  <c r="J3211" i="27"/>
  <c r="J3212" i="27"/>
  <c r="J3213" i="27"/>
  <c r="J3214" i="27"/>
  <c r="J3215" i="27"/>
  <c r="J3216" i="27"/>
  <c r="J3217" i="27"/>
  <c r="J3218" i="27"/>
  <c r="J3219" i="27"/>
  <c r="J3220" i="27"/>
  <c r="J3221" i="27"/>
  <c r="J3222" i="27"/>
  <c r="J3223" i="27"/>
  <c r="J3224" i="27"/>
  <c r="J3225" i="27"/>
  <c r="J3226" i="27"/>
  <c r="J3227" i="27"/>
  <c r="J3228" i="27"/>
  <c r="J3229" i="27"/>
  <c r="J3230" i="27"/>
  <c r="J3231" i="27"/>
  <c r="J3232" i="27"/>
  <c r="J3233" i="27"/>
  <c r="J3234" i="27"/>
  <c r="J3235" i="27"/>
  <c r="J3236" i="27"/>
  <c r="J3237" i="27"/>
  <c r="J3238" i="27"/>
  <c r="J3239" i="27"/>
  <c r="J3240" i="27"/>
  <c r="J3241" i="27"/>
  <c r="J3242" i="27"/>
  <c r="J3243" i="27"/>
  <c r="J3244" i="27"/>
  <c r="J3245" i="27"/>
  <c r="J3246" i="27"/>
  <c r="J3247" i="27"/>
  <c r="J3248" i="27"/>
  <c r="J3249" i="27"/>
  <c r="J3250" i="27"/>
  <c r="J3251" i="27"/>
  <c r="J3252" i="27"/>
  <c r="J3253" i="27"/>
  <c r="J3254" i="27"/>
  <c r="J3255" i="27"/>
  <c r="J3256" i="27"/>
  <c r="J3257" i="27"/>
  <c r="J3258" i="27"/>
  <c r="J3259" i="27"/>
  <c r="J3260" i="27"/>
  <c r="J3261" i="27"/>
  <c r="J3262" i="27"/>
  <c r="J3263" i="27"/>
  <c r="J3264" i="27"/>
  <c r="J3265" i="27"/>
  <c r="J3266" i="27"/>
  <c r="J3267" i="27"/>
  <c r="J3268" i="27"/>
  <c r="J3269" i="27"/>
  <c r="J3270" i="27"/>
  <c r="J3271" i="27"/>
  <c r="J3272" i="27"/>
  <c r="J3273" i="27"/>
  <c r="J3274" i="27"/>
  <c r="J3275" i="27"/>
  <c r="J3276" i="27"/>
  <c r="J3277" i="27"/>
  <c r="J3278" i="27"/>
  <c r="J3279" i="27"/>
  <c r="J3280" i="27"/>
  <c r="J3281" i="27"/>
  <c r="J3282" i="27"/>
  <c r="J3283" i="27"/>
  <c r="J3284" i="27"/>
  <c r="J3285" i="27"/>
  <c r="J3286" i="27"/>
  <c r="J3287" i="27"/>
  <c r="J3288" i="27"/>
  <c r="J3289" i="27"/>
  <c r="J3290" i="27"/>
  <c r="J3291" i="27"/>
  <c r="J3292" i="27"/>
  <c r="J3293" i="27"/>
  <c r="J3294" i="27"/>
  <c r="J3295" i="27"/>
  <c r="J3296" i="27"/>
  <c r="J3297" i="27"/>
  <c r="J3298" i="27"/>
  <c r="J3299" i="27"/>
  <c r="J3300" i="27"/>
  <c r="J3301" i="27"/>
  <c r="J3302" i="27"/>
  <c r="J3303" i="27"/>
  <c r="J3304" i="27"/>
  <c r="J3305" i="27"/>
  <c r="J3306" i="27"/>
  <c r="J3307" i="27"/>
  <c r="J3308" i="27"/>
  <c r="J3309" i="27"/>
  <c r="J3310" i="27"/>
  <c r="J3311" i="27"/>
  <c r="J3312" i="27"/>
  <c r="J3313" i="27"/>
  <c r="J3314" i="27"/>
  <c r="J3315" i="27"/>
  <c r="J3316" i="27"/>
  <c r="J3317" i="27"/>
  <c r="J3318" i="27"/>
  <c r="J3319" i="27"/>
  <c r="J3320" i="27"/>
  <c r="J3321" i="27"/>
  <c r="J3322" i="27"/>
  <c r="J3323" i="27"/>
  <c r="J3324" i="27"/>
  <c r="J3325" i="27"/>
  <c r="J3326" i="27"/>
  <c r="J3327" i="27"/>
  <c r="J3328" i="27"/>
  <c r="J3329" i="27"/>
  <c r="J3330" i="27"/>
  <c r="J3331" i="27"/>
  <c r="J3332" i="27"/>
  <c r="J3333" i="27"/>
  <c r="J3334" i="27"/>
  <c r="J3335" i="27"/>
  <c r="J3336" i="27"/>
  <c r="J3337" i="27"/>
  <c r="J3338" i="27"/>
  <c r="J3339" i="27"/>
  <c r="J3340" i="27"/>
  <c r="J3341" i="27"/>
  <c r="J3342" i="27"/>
  <c r="J3343" i="27"/>
  <c r="J3344" i="27"/>
  <c r="J3345" i="27"/>
  <c r="J3346" i="27"/>
  <c r="J3347" i="27"/>
  <c r="J3348" i="27"/>
  <c r="J3349" i="27"/>
  <c r="J3350" i="27"/>
  <c r="J3351" i="27"/>
  <c r="J3352" i="27"/>
  <c r="J3353" i="27"/>
  <c r="J3354" i="27"/>
  <c r="J3355" i="27"/>
  <c r="J3356" i="27"/>
  <c r="J3357" i="27"/>
  <c r="J3358" i="27"/>
  <c r="J3359" i="27"/>
  <c r="J3360" i="27"/>
  <c r="J3361" i="27"/>
  <c r="J3362" i="27"/>
  <c r="J3363" i="27"/>
  <c r="J3364" i="27"/>
  <c r="J3365" i="27"/>
  <c r="J3366" i="27"/>
  <c r="J3367" i="27"/>
  <c r="J3368" i="27"/>
  <c r="J3369" i="27"/>
  <c r="J3370" i="27"/>
  <c r="J3371" i="27"/>
  <c r="J3372" i="27"/>
  <c r="J3373" i="27"/>
  <c r="J3374" i="27"/>
  <c r="J3375" i="27"/>
  <c r="J3376" i="27"/>
  <c r="J3377" i="27"/>
  <c r="J3378" i="27"/>
  <c r="J3379" i="27"/>
  <c r="J3380" i="27"/>
  <c r="J3381" i="27"/>
  <c r="J3382" i="27"/>
  <c r="J3383" i="27"/>
  <c r="J3384" i="27"/>
  <c r="J3385" i="27"/>
  <c r="J3386" i="27"/>
  <c r="J3387" i="27"/>
  <c r="J3388" i="27"/>
  <c r="J3389" i="27"/>
  <c r="J3390" i="27"/>
  <c r="J3391" i="27"/>
  <c r="J3392" i="27"/>
  <c r="J3393" i="27"/>
  <c r="J3394" i="27"/>
  <c r="J3395" i="27"/>
  <c r="J3396" i="27"/>
  <c r="J3397" i="27"/>
  <c r="J3398" i="27"/>
  <c r="J3399" i="27"/>
  <c r="J3400" i="27"/>
  <c r="J3401" i="27"/>
  <c r="J3402" i="27"/>
  <c r="J3403" i="27"/>
  <c r="J3404" i="27"/>
  <c r="J3405" i="27"/>
  <c r="J3406" i="27"/>
  <c r="J3407" i="27"/>
  <c r="J3408" i="27"/>
  <c r="J3409" i="27"/>
  <c r="J3410" i="27"/>
  <c r="J3411" i="27"/>
  <c r="J3412" i="27"/>
  <c r="J3413" i="27"/>
  <c r="J3414" i="27"/>
  <c r="J3415" i="27"/>
  <c r="J3416" i="27"/>
  <c r="J3417" i="27"/>
  <c r="J3418" i="27"/>
  <c r="J3419" i="27"/>
  <c r="J3420" i="27"/>
  <c r="J3421" i="27"/>
  <c r="J3422" i="27"/>
  <c r="J3423" i="27"/>
  <c r="J3424" i="27"/>
  <c r="J3425" i="27"/>
  <c r="J3426" i="27"/>
  <c r="J3427" i="27"/>
  <c r="J3428" i="27"/>
  <c r="J3429" i="27"/>
  <c r="J3430" i="27"/>
  <c r="J3431" i="27"/>
  <c r="J3432" i="27"/>
  <c r="J3433" i="27"/>
  <c r="J3434" i="27"/>
  <c r="J3435" i="27"/>
  <c r="J3436" i="27"/>
  <c r="J3437" i="27"/>
  <c r="J3438" i="27"/>
  <c r="J3439" i="27"/>
  <c r="J3440" i="27"/>
  <c r="J3441" i="27"/>
  <c r="J3442" i="27"/>
  <c r="J3443" i="27"/>
  <c r="J3444" i="27"/>
  <c r="J3445" i="27"/>
  <c r="J3446" i="27"/>
  <c r="J3447" i="27"/>
  <c r="J3448" i="27"/>
  <c r="J3449" i="27"/>
  <c r="J3450" i="27"/>
  <c r="J3451" i="27"/>
  <c r="J3452" i="27"/>
  <c r="J3453" i="27"/>
  <c r="J3454" i="27"/>
  <c r="J3455" i="27"/>
  <c r="J3456" i="27"/>
  <c r="J3457" i="27"/>
  <c r="J3458" i="27"/>
  <c r="J3459" i="27"/>
  <c r="J3460" i="27"/>
  <c r="J3461" i="27"/>
  <c r="J3462" i="27"/>
  <c r="J3463" i="27"/>
  <c r="J3464" i="27"/>
  <c r="J3465" i="27"/>
  <c r="J3466" i="27"/>
  <c r="J3467" i="27"/>
  <c r="J3468" i="27"/>
  <c r="J3469" i="27"/>
  <c r="J3470" i="27"/>
  <c r="J3471" i="27"/>
  <c r="J3472" i="27"/>
  <c r="J3473" i="27"/>
  <c r="J3474" i="27"/>
  <c r="J3475" i="27"/>
  <c r="J3476" i="27"/>
  <c r="J3477" i="27"/>
  <c r="J3478" i="27"/>
  <c r="J3479" i="27"/>
  <c r="J3480" i="27"/>
  <c r="J3481" i="27"/>
  <c r="J3482" i="27"/>
  <c r="J3483" i="27"/>
  <c r="J3484" i="27"/>
  <c r="J3485" i="27"/>
  <c r="J3486" i="27"/>
  <c r="J3487" i="27"/>
  <c r="J3488" i="27"/>
  <c r="J3489" i="27"/>
  <c r="J3490" i="27"/>
  <c r="J3491" i="27"/>
  <c r="J3492" i="27"/>
  <c r="J3493" i="27"/>
  <c r="J3494" i="27"/>
  <c r="J3495" i="27"/>
  <c r="J3496" i="27"/>
  <c r="J3497" i="27"/>
  <c r="J3498" i="27"/>
  <c r="J3499" i="27"/>
  <c r="J3500" i="27"/>
  <c r="J3501" i="27"/>
  <c r="J3502" i="27"/>
  <c r="J3503" i="27"/>
  <c r="J3504" i="27"/>
  <c r="J3505" i="27"/>
  <c r="J3506" i="27"/>
  <c r="J3507" i="27"/>
  <c r="J3508" i="27"/>
  <c r="J3509" i="27"/>
  <c r="J3510" i="27"/>
  <c r="J3511" i="27"/>
  <c r="J3512" i="27"/>
  <c r="J3513" i="27"/>
  <c r="J3514" i="27"/>
  <c r="J3515" i="27"/>
  <c r="J3516" i="27"/>
  <c r="J3517" i="27"/>
  <c r="J3518" i="27"/>
  <c r="J3519" i="27"/>
  <c r="J3520" i="27"/>
  <c r="J3521" i="27"/>
  <c r="J3522" i="27"/>
  <c r="J3523" i="27"/>
  <c r="J3524" i="27"/>
  <c r="J3525" i="27"/>
  <c r="J3526" i="27"/>
  <c r="J3527" i="27"/>
  <c r="J3528" i="27"/>
  <c r="J3529" i="27"/>
  <c r="J3530" i="27"/>
  <c r="J3531" i="27"/>
  <c r="J3532" i="27"/>
  <c r="J3533" i="27"/>
  <c r="J3534" i="27"/>
  <c r="J3535" i="27"/>
  <c r="J3536" i="27"/>
  <c r="J3537" i="27"/>
  <c r="J3538" i="27"/>
  <c r="J3539" i="27"/>
  <c r="J3540" i="27"/>
  <c r="J3541" i="27"/>
  <c r="J3542" i="27"/>
  <c r="J3543" i="27"/>
  <c r="J3544" i="27"/>
  <c r="J3545" i="27"/>
  <c r="J3546" i="27"/>
  <c r="J3547" i="27"/>
  <c r="J3548" i="27"/>
  <c r="J3549" i="27"/>
  <c r="J3550" i="27"/>
  <c r="J3551" i="27"/>
  <c r="J3552" i="27"/>
  <c r="J3553" i="27"/>
  <c r="J3554" i="27"/>
  <c r="J3555" i="27"/>
  <c r="J3556" i="27"/>
  <c r="J3557" i="27"/>
  <c r="J3558" i="27"/>
  <c r="J3559" i="27"/>
  <c r="J3560" i="27"/>
  <c r="J3561" i="27"/>
  <c r="J3562" i="27"/>
  <c r="J3563" i="27"/>
  <c r="J3564" i="27"/>
  <c r="J3565" i="27"/>
  <c r="J3566" i="27"/>
  <c r="J3567" i="27"/>
  <c r="J3568" i="27"/>
  <c r="J3569" i="27"/>
  <c r="J3570" i="27"/>
  <c r="J3571" i="27"/>
  <c r="J3572" i="27"/>
  <c r="J3573" i="27"/>
  <c r="J3574" i="27"/>
  <c r="J3575" i="27"/>
  <c r="J3576" i="27"/>
  <c r="J3577" i="27"/>
  <c r="J3578" i="27"/>
  <c r="J3579" i="27"/>
  <c r="J3580" i="27"/>
  <c r="J3581" i="27"/>
  <c r="J3582" i="27"/>
  <c r="J3583" i="27"/>
  <c r="J3584" i="27"/>
  <c r="J3585" i="27"/>
  <c r="J3586" i="27"/>
  <c r="J3587" i="27"/>
  <c r="J3588" i="27"/>
  <c r="J3589" i="27"/>
  <c r="J3590" i="27"/>
  <c r="J3591" i="27"/>
  <c r="J3592" i="27"/>
  <c r="J3593" i="27"/>
  <c r="J3594" i="27"/>
  <c r="J3595" i="27"/>
  <c r="J3596" i="27"/>
  <c r="J3597" i="27"/>
  <c r="J3598" i="27"/>
  <c r="J3599" i="27"/>
  <c r="J3600" i="27"/>
  <c r="J3601" i="27"/>
  <c r="J3602" i="27"/>
  <c r="J3603" i="27"/>
  <c r="J3604" i="27"/>
  <c r="J3605" i="27"/>
  <c r="J3606" i="27"/>
  <c r="J3607" i="27"/>
  <c r="J3608" i="27"/>
  <c r="J3609" i="27"/>
  <c r="J3610" i="27"/>
  <c r="J3611" i="27"/>
  <c r="J3612" i="27"/>
  <c r="J3613" i="27"/>
  <c r="J3614" i="27"/>
  <c r="J3615" i="27"/>
  <c r="J3616" i="27"/>
  <c r="J3617" i="27"/>
  <c r="J3618" i="27"/>
  <c r="J3619" i="27"/>
  <c r="J3620" i="27"/>
  <c r="J3621" i="27"/>
  <c r="J3622" i="27"/>
  <c r="J3623" i="27"/>
  <c r="J3624" i="27"/>
  <c r="J3625" i="27"/>
  <c r="J3626" i="27"/>
  <c r="J3627" i="27"/>
  <c r="J3628" i="27"/>
  <c r="J3629" i="27"/>
  <c r="J3630" i="27"/>
  <c r="J3631" i="27"/>
  <c r="J3632" i="27"/>
  <c r="J3633" i="27"/>
  <c r="J3634" i="27"/>
  <c r="J3635" i="27"/>
  <c r="J3636" i="27"/>
  <c r="J3637" i="27"/>
  <c r="J3638" i="27"/>
  <c r="J3639" i="27"/>
  <c r="J3640" i="27"/>
  <c r="J3641" i="27"/>
  <c r="J3642" i="27"/>
  <c r="J3643" i="27"/>
  <c r="J3644" i="27"/>
  <c r="J3645" i="27"/>
  <c r="J3646" i="27"/>
  <c r="J3647" i="27"/>
  <c r="J3648" i="27"/>
  <c r="J3649" i="27"/>
  <c r="J3650" i="27"/>
  <c r="J3651" i="27"/>
  <c r="J3652" i="27"/>
  <c r="J3653" i="27"/>
  <c r="J3654" i="27"/>
  <c r="J3655" i="27"/>
  <c r="J3656" i="27"/>
  <c r="J3657" i="27"/>
  <c r="J3658" i="27"/>
  <c r="J3659" i="27"/>
  <c r="J3660" i="27"/>
  <c r="J3661" i="27"/>
  <c r="J3662" i="27"/>
  <c r="J3663" i="27"/>
  <c r="J3664" i="27"/>
  <c r="J3665" i="27"/>
  <c r="J3666" i="27"/>
  <c r="J3667" i="27"/>
  <c r="J3668" i="27"/>
  <c r="J3669" i="27"/>
  <c r="J3670" i="27"/>
  <c r="J3671" i="27"/>
  <c r="J3672" i="27"/>
  <c r="J3673" i="27"/>
  <c r="J3674" i="27"/>
  <c r="J3675" i="27"/>
  <c r="J3676" i="27"/>
  <c r="J3677" i="27"/>
  <c r="J3678" i="27"/>
  <c r="J3679" i="27"/>
  <c r="J3680" i="27"/>
  <c r="J3681" i="27"/>
  <c r="J3682" i="27"/>
  <c r="J3683" i="27"/>
  <c r="J3684" i="27"/>
  <c r="J3685" i="27"/>
  <c r="J3686" i="27"/>
  <c r="J3687" i="27"/>
  <c r="J3688" i="27"/>
  <c r="J3689" i="27"/>
  <c r="J3690" i="27"/>
  <c r="J3691" i="27"/>
  <c r="J3692" i="27"/>
  <c r="J3693" i="27"/>
  <c r="J3694" i="27"/>
  <c r="J3695" i="27"/>
  <c r="J3696" i="27"/>
  <c r="J3697" i="27"/>
  <c r="J3698" i="27"/>
  <c r="J3699" i="27"/>
  <c r="J3700" i="27"/>
  <c r="J3701" i="27"/>
  <c r="J3702" i="27"/>
  <c r="J3703" i="27"/>
  <c r="J3704" i="27"/>
  <c r="J3705" i="27"/>
  <c r="J3706" i="27"/>
  <c r="J3707" i="27"/>
  <c r="J3708" i="27"/>
  <c r="J3709" i="27"/>
  <c r="J3710" i="27"/>
  <c r="J3711" i="27"/>
  <c r="J3712" i="27"/>
  <c r="J3713" i="27"/>
  <c r="J3714" i="27"/>
  <c r="J3715" i="27"/>
  <c r="J3716" i="27"/>
  <c r="J3717" i="27"/>
  <c r="J3718" i="27"/>
  <c r="J3719" i="27"/>
  <c r="J3720" i="27"/>
  <c r="J3721" i="27"/>
  <c r="J3722" i="27"/>
  <c r="J3723" i="27"/>
  <c r="J3724" i="27"/>
  <c r="J3725" i="27"/>
  <c r="J3726" i="27"/>
  <c r="J3727" i="27"/>
  <c r="J3728" i="27"/>
  <c r="J3729" i="27"/>
  <c r="J3730" i="27"/>
  <c r="J3731" i="27"/>
  <c r="J3732" i="27"/>
  <c r="J3733" i="27"/>
  <c r="J3734" i="27"/>
  <c r="J3735" i="27"/>
  <c r="J3736" i="27"/>
  <c r="J3737" i="27"/>
  <c r="J3738" i="27"/>
  <c r="J3739" i="27"/>
  <c r="J3740" i="27"/>
  <c r="J3741" i="27"/>
  <c r="J3742" i="27"/>
  <c r="J3743" i="27"/>
  <c r="J3744" i="27"/>
  <c r="J3745" i="27"/>
  <c r="J3746" i="27"/>
  <c r="J3747" i="27"/>
  <c r="J3748" i="27"/>
  <c r="J3749" i="27"/>
  <c r="J3750" i="27"/>
  <c r="J3751" i="27"/>
  <c r="J3752" i="27"/>
  <c r="J3753" i="27"/>
  <c r="J3754" i="27"/>
  <c r="J3755" i="27"/>
  <c r="J3756" i="27"/>
  <c r="J3757" i="27"/>
  <c r="J3758" i="27"/>
  <c r="J3759" i="27"/>
  <c r="J3760" i="27"/>
  <c r="J3761" i="27"/>
  <c r="J3762" i="27"/>
  <c r="J3763" i="27"/>
  <c r="J3764" i="27"/>
  <c r="J3765" i="27"/>
  <c r="J3766" i="27"/>
  <c r="J3767" i="27"/>
  <c r="J3768" i="27"/>
  <c r="J3769" i="27"/>
  <c r="J3770" i="27"/>
  <c r="J3771" i="27"/>
  <c r="J3772" i="27"/>
  <c r="J3773" i="27"/>
  <c r="J3774" i="27"/>
  <c r="J3775" i="27"/>
  <c r="J3776" i="27"/>
  <c r="J3777" i="27"/>
  <c r="J3778" i="27"/>
  <c r="J3779" i="27"/>
  <c r="J3780" i="27"/>
  <c r="J3781" i="27"/>
  <c r="J3782" i="27"/>
  <c r="J3783" i="27"/>
  <c r="J3784" i="27"/>
  <c r="J3785" i="27"/>
  <c r="J3786" i="27"/>
  <c r="J3787" i="27"/>
  <c r="J3788" i="27"/>
  <c r="J3789" i="27"/>
  <c r="J3790" i="27"/>
  <c r="J3791" i="27"/>
  <c r="J3792" i="27"/>
  <c r="J3793" i="27"/>
  <c r="J3794" i="27"/>
  <c r="J3795" i="27"/>
  <c r="J3796" i="27"/>
  <c r="J3797" i="27"/>
  <c r="J3798" i="27"/>
  <c r="J3799" i="27"/>
  <c r="J3800" i="27"/>
  <c r="J3801" i="27"/>
  <c r="J3802" i="27"/>
  <c r="J3803" i="27"/>
  <c r="J3804" i="27"/>
  <c r="J3805" i="27"/>
  <c r="J3806" i="27"/>
  <c r="J3807" i="27"/>
  <c r="J3808" i="27"/>
  <c r="J3809" i="27"/>
  <c r="J3810" i="27"/>
  <c r="J3811" i="27"/>
  <c r="J3812" i="27"/>
  <c r="J3813" i="27"/>
  <c r="J3814" i="27"/>
  <c r="J3815" i="27"/>
  <c r="J3816" i="27"/>
  <c r="J3817" i="27"/>
  <c r="J3818" i="27"/>
  <c r="J3819" i="27"/>
  <c r="J3820" i="27"/>
  <c r="J3821" i="27"/>
  <c r="J3822" i="27"/>
  <c r="J3823" i="27"/>
  <c r="J3824" i="27"/>
  <c r="J3825" i="27"/>
  <c r="J3826" i="27"/>
  <c r="J3827" i="27"/>
  <c r="J3828" i="27"/>
  <c r="J3829" i="27"/>
  <c r="J3830" i="27"/>
  <c r="J3831" i="27"/>
  <c r="J3832" i="27"/>
  <c r="J3833" i="27"/>
  <c r="J3834" i="27"/>
  <c r="J3835" i="27"/>
  <c r="J3836" i="27"/>
  <c r="J3837" i="27"/>
  <c r="J3838" i="27"/>
  <c r="J3839" i="27"/>
  <c r="J3840" i="27"/>
  <c r="J3841" i="27"/>
  <c r="J3842" i="27"/>
  <c r="J3843" i="27"/>
  <c r="J3844" i="27"/>
  <c r="J3845" i="27"/>
  <c r="J3846" i="27"/>
  <c r="J3847" i="27"/>
  <c r="J3848" i="27"/>
  <c r="J3849" i="27"/>
  <c r="J3850" i="27"/>
  <c r="J3851" i="27"/>
  <c r="J3852" i="27"/>
  <c r="J3853" i="27"/>
  <c r="J3854" i="27"/>
  <c r="J3855" i="27"/>
  <c r="J3856" i="27"/>
  <c r="J3857" i="27"/>
  <c r="J3858" i="27"/>
  <c r="J3859" i="27"/>
  <c r="J3860" i="27"/>
  <c r="J3861" i="27"/>
  <c r="J3862" i="27"/>
  <c r="J3863" i="27"/>
  <c r="J3864" i="27"/>
  <c r="J3865" i="27"/>
  <c r="J3866" i="27"/>
  <c r="J3867" i="27"/>
  <c r="J3868" i="27"/>
  <c r="J3869" i="27"/>
  <c r="J3870" i="27"/>
  <c r="J3871" i="27"/>
  <c r="J3872" i="27"/>
  <c r="J3873" i="27"/>
  <c r="J3874" i="27"/>
  <c r="J3875" i="27"/>
  <c r="J3876" i="27"/>
  <c r="J3877" i="27"/>
  <c r="J3878" i="27"/>
  <c r="J3879" i="27"/>
  <c r="J3880" i="27"/>
  <c r="J3881" i="27"/>
  <c r="J3882" i="27"/>
  <c r="J3883" i="27"/>
  <c r="J3884" i="27"/>
  <c r="J5" i="27"/>
  <c r="I297" i="27"/>
  <c r="I298" i="27"/>
  <c r="I299" i="27"/>
  <c r="I300" i="27"/>
  <c r="I301" i="27"/>
  <c r="I302" i="27"/>
  <c r="I303" i="27"/>
  <c r="I304" i="27"/>
  <c r="I305" i="27"/>
  <c r="I306" i="27"/>
  <c r="I307" i="27"/>
  <c r="I308" i="27"/>
  <c r="I309" i="27"/>
  <c r="I310" i="27"/>
  <c r="I311" i="27"/>
  <c r="I312" i="27"/>
  <c r="I313" i="27"/>
  <c r="I314" i="27"/>
  <c r="I315" i="27"/>
  <c r="I316" i="27"/>
  <c r="I317" i="27"/>
  <c r="I318" i="27"/>
  <c r="I319" i="27"/>
  <c r="I320" i="27"/>
  <c r="I321" i="27"/>
  <c r="I322" i="27"/>
  <c r="I323" i="27"/>
  <c r="I324" i="27"/>
  <c r="I325" i="27"/>
  <c r="I326" i="27"/>
  <c r="I327" i="27"/>
  <c r="I328" i="27"/>
  <c r="I329" i="27"/>
  <c r="I330" i="27"/>
  <c r="I331" i="27"/>
  <c r="I332" i="27"/>
  <c r="I333" i="27"/>
  <c r="I334" i="27"/>
  <c r="I335" i="27"/>
  <c r="I336" i="27"/>
  <c r="I337" i="27"/>
  <c r="I338" i="27"/>
  <c r="I339" i="27"/>
  <c r="I340" i="27"/>
  <c r="I341" i="27"/>
  <c r="I342" i="27"/>
  <c r="I343" i="27"/>
  <c r="I344" i="27"/>
  <c r="I345" i="27"/>
  <c r="I346" i="27"/>
  <c r="I347" i="27"/>
  <c r="I348" i="27"/>
  <c r="I349" i="27"/>
  <c r="I350" i="27"/>
  <c r="I351" i="27"/>
  <c r="I352" i="27"/>
  <c r="I353" i="27"/>
  <c r="I354" i="27"/>
  <c r="I355" i="27"/>
  <c r="I356" i="27"/>
  <c r="I357" i="27"/>
  <c r="I358" i="27"/>
  <c r="I359" i="27"/>
  <c r="I360" i="27"/>
  <c r="I361" i="27"/>
  <c r="I362" i="27"/>
  <c r="I363" i="27"/>
  <c r="I364" i="27"/>
  <c r="I365" i="27"/>
  <c r="I366" i="27"/>
  <c r="I367" i="27"/>
  <c r="I368" i="27"/>
  <c r="I369" i="27"/>
  <c r="I370" i="27"/>
  <c r="I371" i="27"/>
  <c r="I372" i="27"/>
  <c r="I373" i="27"/>
  <c r="I374" i="27"/>
  <c r="I375" i="27"/>
  <c r="I376" i="27"/>
  <c r="I377" i="27"/>
  <c r="I378" i="27"/>
  <c r="I379" i="27"/>
  <c r="I380" i="27"/>
  <c r="I381" i="27"/>
  <c r="I382" i="27"/>
  <c r="I383" i="27"/>
  <c r="I384" i="27"/>
  <c r="I385" i="27"/>
  <c r="I386" i="27"/>
  <c r="I387" i="27"/>
  <c r="I388" i="27"/>
  <c r="I389" i="27"/>
  <c r="I390" i="27"/>
  <c r="I391" i="27"/>
  <c r="I392" i="27"/>
  <c r="I393" i="27"/>
  <c r="I394" i="27"/>
  <c r="I395" i="27"/>
  <c r="I396" i="27"/>
  <c r="I397" i="27"/>
  <c r="I398" i="27"/>
  <c r="I399" i="27"/>
  <c r="I400" i="27"/>
  <c r="I401" i="27"/>
  <c r="I402" i="27"/>
  <c r="I403" i="27"/>
  <c r="I404" i="27"/>
  <c r="I405" i="27"/>
  <c r="I406" i="27"/>
  <c r="I407" i="27"/>
  <c r="I408" i="27"/>
  <c r="I409" i="27"/>
  <c r="I410" i="27"/>
  <c r="I411" i="27"/>
  <c r="I412" i="27"/>
  <c r="I413" i="27"/>
  <c r="I414" i="27"/>
  <c r="I415" i="27"/>
  <c r="I416" i="27"/>
  <c r="I417" i="27"/>
  <c r="I418" i="27"/>
  <c r="I419" i="27"/>
  <c r="I420" i="27"/>
  <c r="I421" i="27"/>
  <c r="I422" i="27"/>
  <c r="I423" i="27"/>
  <c r="I424" i="27"/>
  <c r="I425" i="27"/>
  <c r="I426" i="27"/>
  <c r="I427" i="27"/>
  <c r="I428" i="27"/>
  <c r="I429" i="27"/>
  <c r="I430" i="27"/>
  <c r="I431" i="27"/>
  <c r="I432" i="27"/>
  <c r="I433" i="27"/>
  <c r="I434" i="27"/>
  <c r="I435" i="27"/>
  <c r="I436" i="27"/>
  <c r="I437" i="27"/>
  <c r="I438" i="27"/>
  <c r="I439" i="27"/>
  <c r="I440" i="27"/>
  <c r="I441" i="27"/>
  <c r="I442" i="27"/>
  <c r="I443" i="27"/>
  <c r="I444" i="27"/>
  <c r="I445" i="27"/>
  <c r="I446" i="27"/>
  <c r="I447" i="27"/>
  <c r="I448" i="27"/>
  <c r="I449" i="27"/>
  <c r="I450" i="27"/>
  <c r="I451" i="27"/>
  <c r="I452" i="27"/>
  <c r="I453" i="27"/>
  <c r="I454" i="27"/>
  <c r="I455" i="27"/>
  <c r="I456" i="27"/>
  <c r="I457" i="27"/>
  <c r="I458" i="27"/>
  <c r="I459" i="27"/>
  <c r="I460" i="27"/>
  <c r="I461" i="27"/>
  <c r="I462" i="27"/>
  <c r="I463" i="27"/>
  <c r="I464" i="27"/>
  <c r="I465" i="27"/>
  <c r="I466" i="27"/>
  <c r="I467" i="27"/>
  <c r="I468" i="27"/>
  <c r="I469" i="27"/>
  <c r="I470" i="27"/>
  <c r="I471" i="27"/>
  <c r="I472" i="27"/>
  <c r="I473" i="27"/>
  <c r="I474" i="27"/>
  <c r="I475" i="27"/>
  <c r="I476" i="27"/>
  <c r="I477" i="27"/>
  <c r="I478" i="27"/>
  <c r="I479" i="27"/>
  <c r="I480" i="27"/>
  <c r="I481" i="27"/>
  <c r="I482" i="27"/>
  <c r="I483" i="27"/>
  <c r="I484" i="27"/>
  <c r="I485" i="27"/>
  <c r="I486" i="27"/>
  <c r="I487" i="27"/>
  <c r="I488" i="27"/>
  <c r="I489" i="27"/>
  <c r="I490" i="27"/>
  <c r="I491" i="27"/>
  <c r="I492" i="27"/>
  <c r="I493" i="27"/>
  <c r="I494" i="27"/>
  <c r="I495" i="27"/>
  <c r="I496" i="27"/>
  <c r="I497" i="27"/>
  <c r="I498" i="27"/>
  <c r="I499" i="27"/>
  <c r="I500" i="27"/>
  <c r="I501" i="27"/>
  <c r="I502" i="27"/>
  <c r="I503" i="27"/>
  <c r="I504" i="27"/>
  <c r="I505" i="27"/>
  <c r="I506" i="27"/>
  <c r="I507" i="27"/>
  <c r="I508" i="27"/>
  <c r="I509" i="27"/>
  <c r="I510" i="27"/>
  <c r="I511" i="27"/>
  <c r="I512" i="27"/>
  <c r="I513" i="27"/>
  <c r="I514" i="27"/>
  <c r="I515" i="27"/>
  <c r="I516" i="27"/>
  <c r="I517" i="27"/>
  <c r="I518" i="27"/>
  <c r="I519" i="27"/>
  <c r="I520" i="27"/>
  <c r="I521" i="27"/>
  <c r="I522" i="27"/>
  <c r="I523" i="27"/>
  <c r="I524" i="27"/>
  <c r="I525" i="27"/>
  <c r="I526" i="27"/>
  <c r="I527" i="27"/>
  <c r="I528" i="27"/>
  <c r="I529" i="27"/>
  <c r="I530" i="27"/>
  <c r="I531" i="27"/>
  <c r="I532" i="27"/>
  <c r="I533" i="27"/>
  <c r="I534" i="27"/>
  <c r="I535" i="27"/>
  <c r="I536" i="27"/>
  <c r="I537" i="27"/>
  <c r="I538" i="27"/>
  <c r="I539" i="27"/>
  <c r="I540" i="27"/>
  <c r="I541" i="27"/>
  <c r="I542" i="27"/>
  <c r="I543" i="27"/>
  <c r="I544" i="27"/>
  <c r="I545" i="27"/>
  <c r="I546" i="27"/>
  <c r="I547" i="27"/>
  <c r="I548" i="27"/>
  <c r="I549" i="27"/>
  <c r="I550" i="27"/>
  <c r="I551" i="27"/>
  <c r="I552" i="27"/>
  <c r="I553" i="27"/>
  <c r="I554" i="27"/>
  <c r="I555" i="27"/>
  <c r="I556" i="27"/>
  <c r="I557" i="27"/>
  <c r="I558" i="27"/>
  <c r="I559" i="27"/>
  <c r="I560" i="27"/>
  <c r="I561" i="27"/>
  <c r="I562" i="27"/>
  <c r="I563" i="27"/>
  <c r="I564" i="27"/>
  <c r="I565" i="27"/>
  <c r="I566" i="27"/>
  <c r="I567" i="27"/>
  <c r="I568" i="27"/>
  <c r="I569" i="27"/>
  <c r="I570" i="27"/>
  <c r="I571" i="27"/>
  <c r="I572" i="27"/>
  <c r="I573" i="27"/>
  <c r="I574" i="27"/>
  <c r="I575" i="27"/>
  <c r="I576" i="27"/>
  <c r="I577" i="27"/>
  <c r="I578" i="27"/>
  <c r="I579" i="27"/>
  <c r="I580" i="27"/>
  <c r="I581" i="27"/>
  <c r="I582" i="27"/>
  <c r="I583" i="27"/>
  <c r="I584" i="27"/>
  <c r="I585" i="27"/>
  <c r="I586" i="27"/>
  <c r="I587" i="27"/>
  <c r="I588" i="27"/>
  <c r="I589" i="27"/>
  <c r="I590" i="27"/>
  <c r="I591" i="27"/>
  <c r="I592" i="27"/>
  <c r="I593" i="27"/>
  <c r="I594" i="27"/>
  <c r="I595" i="27"/>
  <c r="I596" i="27"/>
  <c r="I597" i="27"/>
  <c r="I598" i="27"/>
  <c r="I599" i="27"/>
  <c r="I600" i="27"/>
  <c r="I601" i="27"/>
  <c r="I602" i="27"/>
  <c r="I603" i="27"/>
  <c r="I604" i="27"/>
  <c r="I605" i="27"/>
  <c r="I606" i="27"/>
  <c r="I607" i="27"/>
  <c r="I608" i="27"/>
  <c r="I609" i="27"/>
  <c r="I610" i="27"/>
  <c r="I611" i="27"/>
  <c r="I612" i="27"/>
  <c r="I613" i="27"/>
  <c r="I614" i="27"/>
  <c r="I615" i="27"/>
  <c r="I616" i="27"/>
  <c r="I617" i="27"/>
  <c r="I618" i="27"/>
  <c r="I619" i="27"/>
  <c r="I620" i="27"/>
  <c r="I621" i="27"/>
  <c r="I622" i="27"/>
  <c r="I623" i="27"/>
  <c r="I624" i="27"/>
  <c r="I625" i="27"/>
  <c r="I626" i="27"/>
  <c r="I627" i="27"/>
  <c r="I628" i="27"/>
  <c r="I629" i="27"/>
  <c r="I630" i="27"/>
  <c r="I631" i="27"/>
  <c r="I632" i="27"/>
  <c r="I633" i="27"/>
  <c r="I634" i="27"/>
  <c r="I635" i="27"/>
  <c r="I636" i="27"/>
  <c r="I637" i="27"/>
  <c r="I638" i="27"/>
  <c r="I639" i="27"/>
  <c r="I640" i="27"/>
  <c r="I641" i="27"/>
  <c r="I642" i="27"/>
  <c r="I643" i="27"/>
  <c r="I644" i="27"/>
  <c r="I645" i="27"/>
  <c r="I646" i="27"/>
  <c r="I647" i="27"/>
  <c r="I648" i="27"/>
  <c r="I649" i="27"/>
  <c r="I650" i="27"/>
  <c r="I651" i="27"/>
  <c r="I652" i="27"/>
  <c r="I653" i="27"/>
  <c r="I654" i="27"/>
  <c r="I655" i="27"/>
  <c r="I656" i="27"/>
  <c r="I657" i="27"/>
  <c r="I658" i="27"/>
  <c r="I659" i="27"/>
  <c r="I660" i="27"/>
  <c r="I661" i="27"/>
  <c r="I662" i="27"/>
  <c r="I663" i="27"/>
  <c r="I664" i="27"/>
  <c r="I665" i="27"/>
  <c r="I666" i="27"/>
  <c r="I667" i="27"/>
  <c r="I668" i="27"/>
  <c r="I669" i="27"/>
  <c r="I670" i="27"/>
  <c r="I671" i="27"/>
  <c r="I672" i="27"/>
  <c r="I673" i="27"/>
  <c r="I674" i="27"/>
  <c r="I675" i="27"/>
  <c r="I676" i="27"/>
  <c r="I677" i="27"/>
  <c r="I678" i="27"/>
  <c r="I679" i="27"/>
  <c r="I680" i="27"/>
  <c r="I681" i="27"/>
  <c r="I682" i="27"/>
  <c r="I683" i="27"/>
  <c r="I684" i="27"/>
  <c r="I685" i="27"/>
  <c r="I686" i="27"/>
  <c r="I687" i="27"/>
  <c r="I688" i="27"/>
  <c r="I689" i="27"/>
  <c r="I690" i="27"/>
  <c r="I691" i="27"/>
  <c r="I692" i="27"/>
  <c r="I693" i="27"/>
  <c r="I694" i="27"/>
  <c r="I695" i="27"/>
  <c r="I696" i="27"/>
  <c r="I697" i="27"/>
  <c r="I698" i="27"/>
  <c r="I699" i="27"/>
  <c r="I700" i="27"/>
  <c r="I701" i="27"/>
  <c r="I702" i="27"/>
  <c r="I703" i="27"/>
  <c r="I704" i="27"/>
  <c r="I705" i="27"/>
  <c r="I706" i="27"/>
  <c r="I707" i="27"/>
  <c r="I708" i="27"/>
  <c r="I709" i="27"/>
  <c r="I710" i="27"/>
  <c r="I711" i="27"/>
  <c r="I712" i="27"/>
  <c r="I713" i="27"/>
  <c r="I714" i="27"/>
  <c r="I715" i="27"/>
  <c r="I716" i="27"/>
  <c r="I717" i="27"/>
  <c r="I718" i="27"/>
  <c r="I719" i="27"/>
  <c r="I720" i="27"/>
  <c r="I721" i="27"/>
  <c r="I722" i="27"/>
  <c r="I723" i="27"/>
  <c r="I724" i="27"/>
  <c r="I725" i="27"/>
  <c r="I726" i="27"/>
  <c r="I727" i="27"/>
  <c r="I728" i="27"/>
  <c r="I729" i="27"/>
  <c r="I730" i="27"/>
  <c r="I731" i="27"/>
  <c r="I732" i="27"/>
  <c r="I733" i="27"/>
  <c r="I734" i="27"/>
  <c r="I735" i="27"/>
  <c r="I736" i="27"/>
  <c r="I737" i="27"/>
  <c r="I738" i="27"/>
  <c r="I739" i="27"/>
  <c r="I740" i="27"/>
  <c r="I741" i="27"/>
  <c r="I742" i="27"/>
  <c r="I743" i="27"/>
  <c r="I744" i="27"/>
  <c r="I745" i="27"/>
  <c r="I746" i="27"/>
  <c r="I747" i="27"/>
  <c r="I748" i="27"/>
  <c r="I749" i="27"/>
  <c r="I750" i="27"/>
  <c r="I751" i="27"/>
  <c r="I752" i="27"/>
  <c r="I753" i="27"/>
  <c r="I754" i="27"/>
  <c r="I755" i="27"/>
  <c r="I756" i="27"/>
  <c r="I757" i="27"/>
  <c r="I758" i="27"/>
  <c r="I759" i="27"/>
  <c r="I760" i="27"/>
  <c r="I761" i="27"/>
  <c r="I762" i="27"/>
  <c r="I763" i="27"/>
  <c r="I764" i="27"/>
  <c r="I765" i="27"/>
  <c r="I766" i="27"/>
  <c r="I767" i="27"/>
  <c r="I768" i="27"/>
  <c r="I769" i="27"/>
  <c r="I770" i="27"/>
  <c r="I771" i="27"/>
  <c r="I772" i="27"/>
  <c r="I773" i="27"/>
  <c r="I774" i="27"/>
  <c r="I775" i="27"/>
  <c r="I776" i="27"/>
  <c r="I777" i="27"/>
  <c r="I778" i="27"/>
  <c r="I779" i="27"/>
  <c r="I780" i="27"/>
  <c r="I781" i="27"/>
  <c r="I782" i="27"/>
  <c r="I783" i="27"/>
  <c r="I784" i="27"/>
  <c r="I785" i="27"/>
  <c r="I786" i="27"/>
  <c r="I787" i="27"/>
  <c r="I788" i="27"/>
  <c r="I789" i="27"/>
  <c r="I790" i="27"/>
  <c r="I791" i="27"/>
  <c r="I792" i="27"/>
  <c r="I793" i="27"/>
  <c r="I794" i="27"/>
  <c r="I795" i="27"/>
  <c r="I796" i="27"/>
  <c r="I797" i="27"/>
  <c r="I798" i="27"/>
  <c r="I799" i="27"/>
  <c r="I800" i="27"/>
  <c r="I801" i="27"/>
  <c r="I802" i="27"/>
  <c r="I803" i="27"/>
  <c r="I804" i="27"/>
  <c r="I805" i="27"/>
  <c r="I806" i="27"/>
  <c r="I807" i="27"/>
  <c r="I808" i="27"/>
  <c r="I809" i="27"/>
  <c r="I810" i="27"/>
  <c r="I811" i="27"/>
  <c r="I812" i="27"/>
  <c r="I813" i="27"/>
  <c r="I814" i="27"/>
  <c r="I815" i="27"/>
  <c r="I816" i="27"/>
  <c r="I817" i="27"/>
  <c r="I818" i="27"/>
  <c r="I819" i="27"/>
  <c r="I820" i="27"/>
  <c r="I821" i="27"/>
  <c r="I822" i="27"/>
  <c r="I823" i="27"/>
  <c r="I824" i="27"/>
  <c r="I825" i="27"/>
  <c r="I826" i="27"/>
  <c r="I827" i="27"/>
  <c r="I828" i="27"/>
  <c r="I829" i="27"/>
  <c r="I830" i="27"/>
  <c r="I831" i="27"/>
  <c r="I832" i="27"/>
  <c r="I833" i="27"/>
  <c r="I834" i="27"/>
  <c r="I835" i="27"/>
  <c r="I836" i="27"/>
  <c r="I837" i="27"/>
  <c r="I838" i="27"/>
  <c r="I839" i="27"/>
  <c r="I840" i="27"/>
  <c r="I841" i="27"/>
  <c r="I842" i="27"/>
  <c r="I843" i="27"/>
  <c r="I844" i="27"/>
  <c r="I845" i="27"/>
  <c r="I846" i="27"/>
  <c r="I847" i="27"/>
  <c r="I848" i="27"/>
  <c r="I849" i="27"/>
  <c r="I850" i="27"/>
  <c r="I851" i="27"/>
  <c r="I852" i="27"/>
  <c r="I853" i="27"/>
  <c r="I854" i="27"/>
  <c r="I855" i="27"/>
  <c r="I856" i="27"/>
  <c r="I857" i="27"/>
  <c r="I858" i="27"/>
  <c r="I859" i="27"/>
  <c r="I860" i="27"/>
  <c r="I861" i="27"/>
  <c r="I862" i="27"/>
  <c r="I863" i="27"/>
  <c r="I864" i="27"/>
  <c r="I865" i="27"/>
  <c r="I866" i="27"/>
  <c r="I867" i="27"/>
  <c r="I868" i="27"/>
  <c r="I869" i="27"/>
  <c r="I870" i="27"/>
  <c r="I871" i="27"/>
  <c r="I872" i="27"/>
  <c r="I873" i="27"/>
  <c r="I874" i="27"/>
  <c r="I875" i="27"/>
  <c r="I876" i="27"/>
  <c r="I877" i="27"/>
  <c r="I878" i="27"/>
  <c r="I879" i="27"/>
  <c r="I880" i="27"/>
  <c r="I881" i="27"/>
  <c r="I882" i="27"/>
  <c r="I883" i="27"/>
  <c r="I884" i="27"/>
  <c r="I885" i="27"/>
  <c r="I886" i="27"/>
  <c r="I887" i="27"/>
  <c r="I888" i="27"/>
  <c r="I889" i="27"/>
  <c r="I890" i="27"/>
  <c r="I891" i="27"/>
  <c r="I892" i="27"/>
  <c r="I893" i="27"/>
  <c r="I894" i="27"/>
  <c r="I895" i="27"/>
  <c r="I896" i="27"/>
  <c r="I897" i="27"/>
  <c r="I898" i="27"/>
  <c r="I899" i="27"/>
  <c r="I900" i="27"/>
  <c r="I901" i="27"/>
  <c r="I902" i="27"/>
  <c r="I903" i="27"/>
  <c r="I904" i="27"/>
  <c r="I905" i="27"/>
  <c r="I906" i="27"/>
  <c r="I907" i="27"/>
  <c r="I908" i="27"/>
  <c r="I909" i="27"/>
  <c r="I910" i="27"/>
  <c r="I911" i="27"/>
  <c r="I912" i="27"/>
  <c r="I913" i="27"/>
  <c r="I914" i="27"/>
  <c r="I915" i="27"/>
  <c r="I916" i="27"/>
  <c r="I917" i="27"/>
  <c r="I918" i="27"/>
  <c r="I919" i="27"/>
  <c r="I920" i="27"/>
  <c r="I921" i="27"/>
  <c r="I922" i="27"/>
  <c r="I923" i="27"/>
  <c r="I924" i="27"/>
  <c r="I925" i="27"/>
  <c r="I926" i="27"/>
  <c r="I927" i="27"/>
  <c r="I928" i="27"/>
  <c r="I929" i="27"/>
  <c r="I930" i="27"/>
  <c r="I931" i="27"/>
  <c r="I932" i="27"/>
  <c r="I933" i="27"/>
  <c r="I934" i="27"/>
  <c r="I935" i="27"/>
  <c r="I936" i="27"/>
  <c r="I937" i="27"/>
  <c r="I938" i="27"/>
  <c r="I939" i="27"/>
  <c r="I940" i="27"/>
  <c r="I941" i="27"/>
  <c r="I942" i="27"/>
  <c r="I943" i="27"/>
  <c r="I944" i="27"/>
  <c r="I945" i="27"/>
  <c r="I946" i="27"/>
  <c r="I947" i="27"/>
  <c r="I948" i="27"/>
  <c r="I949" i="27"/>
  <c r="I950" i="27"/>
  <c r="I951" i="27"/>
  <c r="I952" i="27"/>
  <c r="I953" i="27"/>
  <c r="I954" i="27"/>
  <c r="I955" i="27"/>
  <c r="I956" i="27"/>
  <c r="I957" i="27"/>
  <c r="I958" i="27"/>
  <c r="I959" i="27"/>
  <c r="I960" i="27"/>
  <c r="I961" i="27"/>
  <c r="I962" i="27"/>
  <c r="I963" i="27"/>
  <c r="I964" i="27"/>
  <c r="I965" i="27"/>
  <c r="I966" i="27"/>
  <c r="I967" i="27"/>
  <c r="I968" i="27"/>
  <c r="I969" i="27"/>
  <c r="I970" i="27"/>
  <c r="I971" i="27"/>
  <c r="I972" i="27"/>
  <c r="I973" i="27"/>
  <c r="I974" i="27"/>
  <c r="I975" i="27"/>
  <c r="I976" i="27"/>
  <c r="I977" i="27"/>
  <c r="I978" i="27"/>
  <c r="I979" i="27"/>
  <c r="I980" i="27"/>
  <c r="I981" i="27"/>
  <c r="I982" i="27"/>
  <c r="I983" i="27"/>
  <c r="I984" i="27"/>
  <c r="I985" i="27"/>
  <c r="I986" i="27"/>
  <c r="I987" i="27"/>
  <c r="I988" i="27"/>
  <c r="I989" i="27"/>
  <c r="I990" i="27"/>
  <c r="I991" i="27"/>
  <c r="I992" i="27"/>
  <c r="I993" i="27"/>
  <c r="I994" i="27"/>
  <c r="I995" i="27"/>
  <c r="I996" i="27"/>
  <c r="I997" i="27"/>
  <c r="I998" i="27"/>
  <c r="I999" i="27"/>
  <c r="I1000" i="27"/>
  <c r="I1001" i="27"/>
  <c r="I1002" i="27"/>
  <c r="I1003" i="27"/>
  <c r="I1004" i="27"/>
  <c r="I1005" i="27"/>
  <c r="I1006" i="27"/>
  <c r="I1007" i="27"/>
  <c r="I1008" i="27"/>
  <c r="I1009" i="27"/>
  <c r="I1010" i="27"/>
  <c r="I1011" i="27"/>
  <c r="I1012" i="27"/>
  <c r="I1013" i="27"/>
  <c r="I1014" i="27"/>
  <c r="I1015" i="27"/>
  <c r="I1016" i="27"/>
  <c r="I1017" i="27"/>
  <c r="I1018" i="27"/>
  <c r="I1019" i="27"/>
  <c r="I1020" i="27"/>
  <c r="I1021" i="27"/>
  <c r="I1022" i="27"/>
  <c r="I1023" i="27"/>
  <c r="I1024" i="27"/>
  <c r="I1025" i="27"/>
  <c r="I1026" i="27"/>
  <c r="I1027" i="27"/>
  <c r="I1028" i="27"/>
  <c r="I1029" i="27"/>
  <c r="I1030" i="27"/>
  <c r="I1031" i="27"/>
  <c r="I1032" i="27"/>
  <c r="I1033" i="27"/>
  <c r="I1034" i="27"/>
  <c r="I1035" i="27"/>
  <c r="I1036" i="27"/>
  <c r="I1037" i="27"/>
  <c r="I1038" i="27"/>
  <c r="I1039" i="27"/>
  <c r="I1040" i="27"/>
  <c r="I1041" i="27"/>
  <c r="I1042" i="27"/>
  <c r="I1043" i="27"/>
  <c r="I1044" i="27"/>
  <c r="I1045" i="27"/>
  <c r="I1046" i="27"/>
  <c r="I1047" i="27"/>
  <c r="I1048" i="27"/>
  <c r="I1049" i="27"/>
  <c r="I1050" i="27"/>
  <c r="I1051" i="27"/>
  <c r="I1052" i="27"/>
  <c r="I1053" i="27"/>
  <c r="I1054" i="27"/>
  <c r="I1055" i="27"/>
  <c r="I1056" i="27"/>
  <c r="I1057" i="27"/>
  <c r="I1058" i="27"/>
  <c r="I1059" i="27"/>
  <c r="I1060" i="27"/>
  <c r="I1061" i="27"/>
  <c r="I1062" i="27"/>
  <c r="I1063" i="27"/>
  <c r="I1064" i="27"/>
  <c r="I1065" i="27"/>
  <c r="I1066" i="27"/>
  <c r="I1067" i="27"/>
  <c r="I1068" i="27"/>
  <c r="I1069" i="27"/>
  <c r="I1070" i="27"/>
  <c r="I1071" i="27"/>
  <c r="I1072" i="27"/>
  <c r="I1073" i="27"/>
  <c r="I1074" i="27"/>
  <c r="I1075" i="27"/>
  <c r="I1076" i="27"/>
  <c r="I1077" i="27"/>
  <c r="I1078" i="27"/>
  <c r="I1079" i="27"/>
  <c r="I1080" i="27"/>
  <c r="I1081" i="27"/>
  <c r="I1082" i="27"/>
  <c r="I1083" i="27"/>
  <c r="I1084" i="27"/>
  <c r="I1085" i="27"/>
  <c r="I1086" i="27"/>
  <c r="I1087" i="27"/>
  <c r="I1088" i="27"/>
  <c r="I1089" i="27"/>
  <c r="I1090" i="27"/>
  <c r="I1091" i="27"/>
  <c r="I1092" i="27"/>
  <c r="I1093" i="27"/>
  <c r="I1094" i="27"/>
  <c r="I1095" i="27"/>
  <c r="I1096" i="27"/>
  <c r="I1097" i="27"/>
  <c r="I1098" i="27"/>
  <c r="I1099" i="27"/>
  <c r="I1100" i="27"/>
  <c r="I1101" i="27"/>
  <c r="I1102" i="27"/>
  <c r="I1103" i="27"/>
  <c r="I1104" i="27"/>
  <c r="I1105" i="27"/>
  <c r="I1106" i="27"/>
  <c r="I1107" i="27"/>
  <c r="I1108" i="27"/>
  <c r="I1109" i="27"/>
  <c r="I1110" i="27"/>
  <c r="I1111" i="27"/>
  <c r="I1112" i="27"/>
  <c r="I1113" i="27"/>
  <c r="I1114" i="27"/>
  <c r="I1115" i="27"/>
  <c r="I1116" i="27"/>
  <c r="I1117" i="27"/>
  <c r="I1118" i="27"/>
  <c r="I1119" i="27"/>
  <c r="I1120" i="27"/>
  <c r="I1121" i="27"/>
  <c r="I1122" i="27"/>
  <c r="I1123" i="27"/>
  <c r="I1124" i="27"/>
  <c r="I1125" i="27"/>
  <c r="I1126" i="27"/>
  <c r="I1127" i="27"/>
  <c r="I1128" i="27"/>
  <c r="I1129" i="27"/>
  <c r="I1130" i="27"/>
  <c r="I1131" i="27"/>
  <c r="I1132" i="27"/>
  <c r="I1133" i="27"/>
  <c r="I1134" i="27"/>
  <c r="I1135" i="27"/>
  <c r="I1136" i="27"/>
  <c r="I1137" i="27"/>
  <c r="I1138" i="27"/>
  <c r="I1139" i="27"/>
  <c r="I1140" i="27"/>
  <c r="I1141" i="27"/>
  <c r="I1142" i="27"/>
  <c r="I1143" i="27"/>
  <c r="I1144" i="27"/>
  <c r="I1145" i="27"/>
  <c r="I1146" i="27"/>
  <c r="I1147" i="27"/>
  <c r="I1148" i="27"/>
  <c r="I1149" i="27"/>
  <c r="I1150" i="27"/>
  <c r="I1151" i="27"/>
  <c r="I1152" i="27"/>
  <c r="I1153" i="27"/>
  <c r="I1154" i="27"/>
  <c r="I1155" i="27"/>
  <c r="I1156" i="27"/>
  <c r="I1157" i="27"/>
  <c r="I1158" i="27"/>
  <c r="I1159" i="27"/>
  <c r="I1160" i="27"/>
  <c r="I1161" i="27"/>
  <c r="I1162" i="27"/>
  <c r="I1163" i="27"/>
  <c r="I1164" i="27"/>
  <c r="I1165" i="27"/>
  <c r="I1166" i="27"/>
  <c r="I1167" i="27"/>
  <c r="I1168" i="27"/>
  <c r="I1169" i="27"/>
  <c r="I1170" i="27"/>
  <c r="I1171" i="27"/>
  <c r="I1172" i="27"/>
  <c r="I1173" i="27"/>
  <c r="I1174" i="27"/>
  <c r="I1175" i="27"/>
  <c r="I1176" i="27"/>
  <c r="I1177" i="27"/>
  <c r="I1178" i="27"/>
  <c r="I1179" i="27"/>
  <c r="I1180" i="27"/>
  <c r="I1181" i="27"/>
  <c r="I1182" i="27"/>
  <c r="I1183" i="27"/>
  <c r="I1184" i="27"/>
  <c r="I1185" i="27"/>
  <c r="I1186" i="27"/>
  <c r="I1187" i="27"/>
  <c r="I1188" i="27"/>
  <c r="I1189" i="27"/>
  <c r="I1190" i="27"/>
  <c r="I1191" i="27"/>
  <c r="I1192" i="27"/>
  <c r="I1193" i="27"/>
  <c r="I1194" i="27"/>
  <c r="I1195" i="27"/>
  <c r="I1196" i="27"/>
  <c r="I1197" i="27"/>
  <c r="I1198" i="27"/>
  <c r="I1199" i="27"/>
  <c r="I1200" i="27"/>
  <c r="I1201" i="27"/>
  <c r="I1202" i="27"/>
  <c r="I1203" i="27"/>
  <c r="I1204" i="27"/>
  <c r="I1205" i="27"/>
  <c r="I1206" i="27"/>
  <c r="I1207" i="27"/>
  <c r="I1208" i="27"/>
  <c r="I1209" i="27"/>
  <c r="I1210" i="27"/>
  <c r="I1211" i="27"/>
  <c r="I1212" i="27"/>
  <c r="I1213" i="27"/>
  <c r="I1214" i="27"/>
  <c r="I1215" i="27"/>
  <c r="I1216" i="27"/>
  <c r="I1217" i="27"/>
  <c r="I1218" i="27"/>
  <c r="I1219" i="27"/>
  <c r="I1220" i="27"/>
  <c r="I1221" i="27"/>
  <c r="I1222" i="27"/>
  <c r="I1223" i="27"/>
  <c r="I1224" i="27"/>
  <c r="I1225" i="27"/>
  <c r="I1226" i="27"/>
  <c r="I1227" i="27"/>
  <c r="I1228" i="27"/>
  <c r="I1229" i="27"/>
  <c r="I1230" i="27"/>
  <c r="I1231" i="27"/>
  <c r="I1232" i="27"/>
  <c r="I1233" i="27"/>
  <c r="I1234" i="27"/>
  <c r="I1235" i="27"/>
  <c r="I1236" i="27"/>
  <c r="I1237" i="27"/>
  <c r="I1238" i="27"/>
  <c r="I1239" i="27"/>
  <c r="I1240" i="27"/>
  <c r="I1241" i="27"/>
  <c r="I1242" i="27"/>
  <c r="I1243" i="27"/>
  <c r="I1244" i="27"/>
  <c r="I1245" i="27"/>
  <c r="I1246" i="27"/>
  <c r="I1247" i="27"/>
  <c r="I1248" i="27"/>
  <c r="I1249" i="27"/>
  <c r="I1250" i="27"/>
  <c r="I1251" i="27"/>
  <c r="I1252" i="27"/>
  <c r="I1253" i="27"/>
  <c r="I1254" i="27"/>
  <c r="I1255" i="27"/>
  <c r="I1256" i="27"/>
  <c r="I1257" i="27"/>
  <c r="I1258" i="27"/>
  <c r="I1259" i="27"/>
  <c r="I1260" i="27"/>
  <c r="I1261" i="27"/>
  <c r="I1262" i="27"/>
  <c r="I1263" i="27"/>
  <c r="I1264" i="27"/>
  <c r="I1265" i="27"/>
  <c r="I1266" i="27"/>
  <c r="I1267" i="27"/>
  <c r="I1268" i="27"/>
  <c r="I1269" i="27"/>
  <c r="I1270" i="27"/>
  <c r="I1271" i="27"/>
  <c r="I1272" i="27"/>
  <c r="I1273" i="27"/>
  <c r="I1274" i="27"/>
  <c r="I1275" i="27"/>
  <c r="I1276" i="27"/>
  <c r="I1277" i="27"/>
  <c r="I1278" i="27"/>
  <c r="I1279" i="27"/>
  <c r="I1280" i="27"/>
  <c r="I1281" i="27"/>
  <c r="I1282" i="27"/>
  <c r="I1283" i="27"/>
  <c r="I1284" i="27"/>
  <c r="I1285" i="27"/>
  <c r="I1286" i="27"/>
  <c r="I1287" i="27"/>
  <c r="I1288" i="27"/>
  <c r="I1289" i="27"/>
  <c r="I1290" i="27"/>
  <c r="I1291" i="27"/>
  <c r="I1292" i="27"/>
  <c r="I1293" i="27"/>
  <c r="I1294" i="27"/>
  <c r="I1295" i="27"/>
  <c r="I1296" i="27"/>
  <c r="I1297" i="27"/>
  <c r="I1298" i="27"/>
  <c r="I1299" i="27"/>
  <c r="I1300" i="27"/>
  <c r="I1301" i="27"/>
  <c r="I1302" i="27"/>
  <c r="I1303" i="27"/>
  <c r="I1304" i="27"/>
  <c r="I1305" i="27"/>
  <c r="I1306" i="27"/>
  <c r="I1307" i="27"/>
  <c r="I1308" i="27"/>
  <c r="I1309" i="27"/>
  <c r="I1310" i="27"/>
  <c r="I1311" i="27"/>
  <c r="I1312" i="27"/>
  <c r="I1313" i="27"/>
  <c r="I1314" i="27"/>
  <c r="I1315" i="27"/>
  <c r="I1316" i="27"/>
  <c r="I1317" i="27"/>
  <c r="I1318" i="27"/>
  <c r="I1319" i="27"/>
  <c r="I1320" i="27"/>
  <c r="I1321" i="27"/>
  <c r="I1322" i="27"/>
  <c r="I1323" i="27"/>
  <c r="I1324" i="27"/>
  <c r="I1325" i="27"/>
  <c r="I1326" i="27"/>
  <c r="I1327" i="27"/>
  <c r="I1328" i="27"/>
  <c r="I1329" i="27"/>
  <c r="I1330" i="27"/>
  <c r="I1331" i="27"/>
  <c r="I1332" i="27"/>
  <c r="I1333" i="27"/>
  <c r="I1334" i="27"/>
  <c r="I1335" i="27"/>
  <c r="I1336" i="27"/>
  <c r="I1337" i="27"/>
  <c r="I1338" i="27"/>
  <c r="I1339" i="27"/>
  <c r="I1340" i="27"/>
  <c r="I1341" i="27"/>
  <c r="I1342" i="27"/>
  <c r="I1343" i="27"/>
  <c r="I1344" i="27"/>
  <c r="I1345" i="27"/>
  <c r="I1346" i="27"/>
  <c r="I1347" i="27"/>
  <c r="I1348" i="27"/>
  <c r="I1349" i="27"/>
  <c r="I1350" i="27"/>
  <c r="I1351" i="27"/>
  <c r="I1352" i="27"/>
  <c r="I1353" i="27"/>
  <c r="I1354" i="27"/>
  <c r="I1355" i="27"/>
  <c r="I1356" i="27"/>
  <c r="I1357" i="27"/>
  <c r="I1358" i="27"/>
  <c r="I1359" i="27"/>
  <c r="I1360" i="27"/>
  <c r="I1361" i="27"/>
  <c r="I1362" i="27"/>
  <c r="I1363" i="27"/>
  <c r="I1364" i="27"/>
  <c r="I1365" i="27"/>
  <c r="I1366" i="27"/>
  <c r="I1367" i="27"/>
  <c r="I1368" i="27"/>
  <c r="I1369" i="27"/>
  <c r="I1370" i="27"/>
  <c r="I1371" i="27"/>
  <c r="I1372" i="27"/>
  <c r="I1373" i="27"/>
  <c r="I1374" i="27"/>
  <c r="I1375" i="27"/>
  <c r="I1376" i="27"/>
  <c r="I1377" i="27"/>
  <c r="I1378" i="27"/>
  <c r="I1379" i="27"/>
  <c r="I1380" i="27"/>
  <c r="I1381" i="27"/>
  <c r="I1382" i="27"/>
  <c r="I1383" i="27"/>
  <c r="I1384" i="27"/>
  <c r="I1385" i="27"/>
  <c r="I1386" i="27"/>
  <c r="I1387" i="27"/>
  <c r="I1388" i="27"/>
  <c r="I1389" i="27"/>
  <c r="I1390" i="27"/>
  <c r="I1391" i="27"/>
  <c r="I1392" i="27"/>
  <c r="I1393" i="27"/>
  <c r="I1394" i="27"/>
  <c r="I1395" i="27"/>
  <c r="I1396" i="27"/>
  <c r="I1397" i="27"/>
  <c r="I1398" i="27"/>
  <c r="I1399" i="27"/>
  <c r="I1400" i="27"/>
  <c r="I1401" i="27"/>
  <c r="I1402" i="27"/>
  <c r="I1403" i="27"/>
  <c r="I1404" i="27"/>
  <c r="I1405" i="27"/>
  <c r="I1406" i="27"/>
  <c r="I1407" i="27"/>
  <c r="I1408" i="27"/>
  <c r="I1409" i="27"/>
  <c r="I1410" i="27"/>
  <c r="I1411" i="27"/>
  <c r="I1412" i="27"/>
  <c r="I1413" i="27"/>
  <c r="I1414" i="27"/>
  <c r="I1415" i="27"/>
  <c r="I1416" i="27"/>
  <c r="I1417" i="27"/>
  <c r="I1418" i="27"/>
  <c r="I1419" i="27"/>
  <c r="I1420" i="27"/>
  <c r="I1421" i="27"/>
  <c r="I1422" i="27"/>
  <c r="I1423" i="27"/>
  <c r="I1424" i="27"/>
  <c r="I1425" i="27"/>
  <c r="I1426" i="27"/>
  <c r="I1427" i="27"/>
  <c r="I1428" i="27"/>
  <c r="I1429" i="27"/>
  <c r="I1430" i="27"/>
  <c r="I1431" i="27"/>
  <c r="I1432" i="27"/>
  <c r="I1433" i="27"/>
  <c r="I1434" i="27"/>
  <c r="I1435" i="27"/>
  <c r="I1436" i="27"/>
  <c r="I1437" i="27"/>
  <c r="I1438" i="27"/>
  <c r="I1439" i="27"/>
  <c r="I1440" i="27"/>
  <c r="I1441" i="27"/>
  <c r="I1442" i="27"/>
  <c r="I1443" i="27"/>
  <c r="I1444" i="27"/>
  <c r="I1445" i="27"/>
  <c r="I1446" i="27"/>
  <c r="I1447" i="27"/>
  <c r="I1448" i="27"/>
  <c r="I1449" i="27"/>
  <c r="I1450" i="27"/>
  <c r="I1451" i="27"/>
  <c r="I1452" i="27"/>
  <c r="I1453" i="27"/>
  <c r="I1454" i="27"/>
  <c r="I1455" i="27"/>
  <c r="I1456" i="27"/>
  <c r="I1457" i="27"/>
  <c r="I1458" i="27"/>
  <c r="I1459" i="27"/>
  <c r="I1460" i="27"/>
  <c r="I1461" i="27"/>
  <c r="I1462" i="27"/>
  <c r="I1463" i="27"/>
  <c r="I1464" i="27"/>
  <c r="I1465" i="27"/>
  <c r="I1466" i="27"/>
  <c r="I1467" i="27"/>
  <c r="I1468" i="27"/>
  <c r="I1469" i="27"/>
  <c r="I1470" i="27"/>
  <c r="I1471" i="27"/>
  <c r="I1472" i="27"/>
  <c r="I1473" i="27"/>
  <c r="I1474" i="27"/>
  <c r="I1475" i="27"/>
  <c r="I1476" i="27"/>
  <c r="I1477" i="27"/>
  <c r="I1478" i="27"/>
  <c r="I1479" i="27"/>
  <c r="I1480" i="27"/>
  <c r="I1481" i="27"/>
  <c r="I1482" i="27"/>
  <c r="I1483" i="27"/>
  <c r="I1484" i="27"/>
  <c r="I1485" i="27"/>
  <c r="I1486" i="27"/>
  <c r="I1487" i="27"/>
  <c r="I1488" i="27"/>
  <c r="I1489" i="27"/>
  <c r="I1490" i="27"/>
  <c r="I1491" i="27"/>
  <c r="I1492" i="27"/>
  <c r="I1493" i="27"/>
  <c r="I1494" i="27"/>
  <c r="I1495" i="27"/>
  <c r="I1496" i="27"/>
  <c r="I1497" i="27"/>
  <c r="I1498" i="27"/>
  <c r="I1499" i="27"/>
  <c r="I1500" i="27"/>
  <c r="I1501" i="27"/>
  <c r="I1502" i="27"/>
  <c r="I1503" i="27"/>
  <c r="I1504" i="27"/>
  <c r="I1505" i="27"/>
  <c r="I1506" i="27"/>
  <c r="I1507" i="27"/>
  <c r="I1508" i="27"/>
  <c r="I1509" i="27"/>
  <c r="I1510" i="27"/>
  <c r="I1511" i="27"/>
  <c r="I1512" i="27"/>
  <c r="I1513" i="27"/>
  <c r="I1514" i="27"/>
  <c r="I1515" i="27"/>
  <c r="I1516" i="27"/>
  <c r="I1517" i="27"/>
  <c r="I1518" i="27"/>
  <c r="I1519" i="27"/>
  <c r="I1520" i="27"/>
  <c r="I1521" i="27"/>
  <c r="I1522" i="27"/>
  <c r="I1523" i="27"/>
  <c r="I1524" i="27"/>
  <c r="I1525" i="27"/>
  <c r="I1526" i="27"/>
  <c r="I1527" i="27"/>
  <c r="I1528" i="27"/>
  <c r="I1529" i="27"/>
  <c r="I1530" i="27"/>
  <c r="I1531" i="27"/>
  <c r="I1532" i="27"/>
  <c r="I1533" i="27"/>
  <c r="I1534" i="27"/>
  <c r="I1535" i="27"/>
  <c r="I1536" i="27"/>
  <c r="I1537" i="27"/>
  <c r="I1538" i="27"/>
  <c r="I1539" i="27"/>
  <c r="I1540" i="27"/>
  <c r="I1541" i="27"/>
  <c r="I1542" i="27"/>
  <c r="I1543" i="27"/>
  <c r="I1544" i="27"/>
  <c r="I1545" i="27"/>
  <c r="I1546" i="27"/>
  <c r="I1547" i="27"/>
  <c r="I1548" i="27"/>
  <c r="I1549" i="27"/>
  <c r="I1550" i="27"/>
  <c r="I1551" i="27"/>
  <c r="I1552" i="27"/>
  <c r="I1553" i="27"/>
  <c r="I1554" i="27"/>
  <c r="I1555" i="27"/>
  <c r="I1556" i="27"/>
  <c r="I1557" i="27"/>
  <c r="I1558" i="27"/>
  <c r="I1559" i="27"/>
  <c r="I1560" i="27"/>
  <c r="I1561" i="27"/>
  <c r="I1562" i="27"/>
  <c r="I1563" i="27"/>
  <c r="I1564" i="27"/>
  <c r="I1565" i="27"/>
  <c r="I1566" i="27"/>
  <c r="I1567" i="27"/>
  <c r="I1568" i="27"/>
  <c r="I1569" i="27"/>
  <c r="I1570" i="27"/>
  <c r="I1571" i="27"/>
  <c r="I1572" i="27"/>
  <c r="I1573" i="27"/>
  <c r="I1574" i="27"/>
  <c r="I1575" i="27"/>
  <c r="I1576" i="27"/>
  <c r="I1577" i="27"/>
  <c r="I1578" i="27"/>
  <c r="I1579" i="27"/>
  <c r="I1580" i="27"/>
  <c r="I1581" i="27"/>
  <c r="I1582" i="27"/>
  <c r="I1583" i="27"/>
  <c r="I1584" i="27"/>
  <c r="I1585" i="27"/>
  <c r="I1586" i="27"/>
  <c r="I1587" i="27"/>
  <c r="I1588" i="27"/>
  <c r="I1589" i="27"/>
  <c r="I1590" i="27"/>
  <c r="I1591" i="27"/>
  <c r="I1592" i="27"/>
  <c r="I1593" i="27"/>
  <c r="I1594" i="27"/>
  <c r="I1595" i="27"/>
  <c r="I1596" i="27"/>
  <c r="I1597" i="27"/>
  <c r="I1598" i="27"/>
  <c r="I1599" i="27"/>
  <c r="I1600" i="27"/>
  <c r="I1601" i="27"/>
  <c r="I1602" i="27"/>
  <c r="I1603" i="27"/>
  <c r="I1604" i="27"/>
  <c r="I1605" i="27"/>
  <c r="I1606" i="27"/>
  <c r="I1607" i="27"/>
  <c r="I1608" i="27"/>
  <c r="I1609" i="27"/>
  <c r="I1610" i="27"/>
  <c r="I1611" i="27"/>
  <c r="I1612" i="27"/>
  <c r="I1613" i="27"/>
  <c r="I1614" i="27"/>
  <c r="I1615" i="27"/>
  <c r="I1616" i="27"/>
  <c r="I1617" i="27"/>
  <c r="I1618" i="27"/>
  <c r="I1619" i="27"/>
  <c r="I1620" i="27"/>
  <c r="I1621" i="27"/>
  <c r="I1622" i="27"/>
  <c r="I1623" i="27"/>
  <c r="I1624" i="27"/>
  <c r="I1625" i="27"/>
  <c r="I1626" i="27"/>
  <c r="I1627" i="27"/>
  <c r="I1628" i="27"/>
  <c r="I1629" i="27"/>
  <c r="I1630" i="27"/>
  <c r="I1631" i="27"/>
  <c r="I1632" i="27"/>
  <c r="I1633" i="27"/>
  <c r="I1634" i="27"/>
  <c r="I1635" i="27"/>
  <c r="I1636" i="27"/>
  <c r="I1637" i="27"/>
  <c r="I1638" i="27"/>
  <c r="I1639" i="27"/>
  <c r="I1640" i="27"/>
  <c r="I1641" i="27"/>
  <c r="I1642" i="27"/>
  <c r="I1643" i="27"/>
  <c r="I1644" i="27"/>
  <c r="I1645" i="27"/>
  <c r="I1646" i="27"/>
  <c r="I1647" i="27"/>
  <c r="I1648" i="27"/>
  <c r="I1649" i="27"/>
  <c r="I1650" i="27"/>
  <c r="I1651" i="27"/>
  <c r="I1652" i="27"/>
  <c r="I1653" i="27"/>
  <c r="I1654" i="27"/>
  <c r="I1655" i="27"/>
  <c r="I1656" i="27"/>
  <c r="I1657" i="27"/>
  <c r="I1658" i="27"/>
  <c r="I1659" i="27"/>
  <c r="I1660" i="27"/>
  <c r="I1661" i="27"/>
  <c r="I1662" i="27"/>
  <c r="I1663" i="27"/>
  <c r="I1664" i="27"/>
  <c r="I1665" i="27"/>
  <c r="I1666" i="27"/>
  <c r="I1667" i="27"/>
  <c r="I1668" i="27"/>
  <c r="I1669" i="27"/>
  <c r="I1670" i="27"/>
  <c r="I1671" i="27"/>
  <c r="I1672" i="27"/>
  <c r="I1673" i="27"/>
  <c r="I1674" i="27"/>
  <c r="I1675" i="27"/>
  <c r="I1676" i="27"/>
  <c r="I1677" i="27"/>
  <c r="I1678" i="27"/>
  <c r="I1679" i="27"/>
  <c r="I1680" i="27"/>
  <c r="I1681" i="27"/>
  <c r="I1682" i="27"/>
  <c r="I1683" i="27"/>
  <c r="I1684" i="27"/>
  <c r="I1685" i="27"/>
  <c r="I1686" i="27"/>
  <c r="I1687" i="27"/>
  <c r="I1688" i="27"/>
  <c r="I1689" i="27"/>
  <c r="I1690" i="27"/>
  <c r="I1691" i="27"/>
  <c r="I1692" i="27"/>
  <c r="I1693" i="27"/>
  <c r="I1694" i="27"/>
  <c r="I1695" i="27"/>
  <c r="I1696" i="27"/>
  <c r="I1697" i="27"/>
  <c r="I1698" i="27"/>
  <c r="I1699" i="27"/>
  <c r="I1700" i="27"/>
  <c r="I1701" i="27"/>
  <c r="I1702" i="27"/>
  <c r="I1703" i="27"/>
  <c r="I1704" i="27"/>
  <c r="I1705" i="27"/>
  <c r="I1706" i="27"/>
  <c r="I1707" i="27"/>
  <c r="I1708" i="27"/>
  <c r="I1709" i="27"/>
  <c r="I1710" i="27"/>
  <c r="I1711" i="27"/>
  <c r="I1712" i="27"/>
  <c r="I1713" i="27"/>
  <c r="I1714" i="27"/>
  <c r="I1715" i="27"/>
  <c r="I1716" i="27"/>
  <c r="I1717" i="27"/>
  <c r="I1718" i="27"/>
  <c r="I1719" i="27"/>
  <c r="I1720" i="27"/>
  <c r="I1721" i="27"/>
  <c r="I1722" i="27"/>
  <c r="I1723" i="27"/>
  <c r="I1724" i="27"/>
  <c r="I1725" i="27"/>
  <c r="I1726" i="27"/>
  <c r="I1727" i="27"/>
  <c r="I1728" i="27"/>
  <c r="I1729" i="27"/>
  <c r="I1730" i="27"/>
  <c r="I1731" i="27"/>
  <c r="I1732" i="27"/>
  <c r="I1733" i="27"/>
  <c r="I1734" i="27"/>
  <c r="I1735" i="27"/>
  <c r="I1736" i="27"/>
  <c r="I1737" i="27"/>
  <c r="I1738" i="27"/>
  <c r="I1739" i="27"/>
  <c r="I1740" i="27"/>
  <c r="I1741" i="27"/>
  <c r="I1742" i="27"/>
  <c r="I1743" i="27"/>
  <c r="I1744" i="27"/>
  <c r="I1745" i="27"/>
  <c r="I1746" i="27"/>
  <c r="I1747" i="27"/>
  <c r="I1748" i="27"/>
  <c r="I1749" i="27"/>
  <c r="I1750" i="27"/>
  <c r="I1751" i="27"/>
  <c r="I1752" i="27"/>
  <c r="I1753" i="27"/>
  <c r="I1754" i="27"/>
  <c r="I1755" i="27"/>
  <c r="I1756" i="27"/>
  <c r="I1757" i="27"/>
  <c r="I1758" i="27"/>
  <c r="I1759" i="27"/>
  <c r="I1760" i="27"/>
  <c r="I1761" i="27"/>
  <c r="I1762" i="27"/>
  <c r="I1763" i="27"/>
  <c r="I1764" i="27"/>
  <c r="I1765" i="27"/>
  <c r="I1766" i="27"/>
  <c r="I1767" i="27"/>
  <c r="I1768" i="27"/>
  <c r="I1769" i="27"/>
  <c r="I1770" i="27"/>
  <c r="I1771" i="27"/>
  <c r="I1772" i="27"/>
  <c r="I1773" i="27"/>
  <c r="I1774" i="27"/>
  <c r="I1775" i="27"/>
  <c r="I1776" i="27"/>
  <c r="I1777" i="27"/>
  <c r="I1778" i="27"/>
  <c r="I1779" i="27"/>
  <c r="I1780" i="27"/>
  <c r="I1781" i="27"/>
  <c r="I1782" i="27"/>
  <c r="I1783" i="27"/>
  <c r="I1784" i="27"/>
  <c r="I1785" i="27"/>
  <c r="I1786" i="27"/>
  <c r="I1787" i="27"/>
  <c r="I1788" i="27"/>
  <c r="I1789" i="27"/>
  <c r="I1790" i="27"/>
  <c r="I1791" i="27"/>
  <c r="I1792" i="27"/>
  <c r="I1793" i="27"/>
  <c r="I1794" i="27"/>
  <c r="I1795" i="27"/>
  <c r="I1796" i="27"/>
  <c r="I1797" i="27"/>
  <c r="I1798" i="27"/>
  <c r="I1799" i="27"/>
  <c r="I1800" i="27"/>
  <c r="I1801" i="27"/>
  <c r="I1802" i="27"/>
  <c r="I1803" i="27"/>
  <c r="I1804" i="27"/>
  <c r="I1805" i="27"/>
  <c r="I1806" i="27"/>
  <c r="I1807" i="27"/>
  <c r="I1808" i="27"/>
  <c r="I1809" i="27"/>
  <c r="I1810" i="27"/>
  <c r="I1811" i="27"/>
  <c r="I1812" i="27"/>
  <c r="I1813" i="27"/>
  <c r="I1814" i="27"/>
  <c r="I1815" i="27"/>
  <c r="I1816" i="27"/>
  <c r="I1817" i="27"/>
  <c r="I1818" i="27"/>
  <c r="I1819" i="27"/>
  <c r="I1820" i="27"/>
  <c r="I1821" i="27"/>
  <c r="I1822" i="27"/>
  <c r="I1823" i="27"/>
  <c r="I1824" i="27"/>
  <c r="I1825" i="27"/>
  <c r="I1826" i="27"/>
  <c r="I1827" i="27"/>
  <c r="I1828" i="27"/>
  <c r="I1829" i="27"/>
  <c r="I1830" i="27"/>
  <c r="I1831" i="27"/>
  <c r="I1832" i="27"/>
  <c r="I1833" i="27"/>
  <c r="I1834" i="27"/>
  <c r="I1835" i="27"/>
  <c r="I1836" i="27"/>
  <c r="I1837" i="27"/>
  <c r="I1838" i="27"/>
  <c r="I1839" i="27"/>
  <c r="I1840" i="27"/>
  <c r="I1841" i="27"/>
  <c r="I1842" i="27"/>
  <c r="I1843" i="27"/>
  <c r="I1844" i="27"/>
  <c r="I1845" i="27"/>
  <c r="I1846" i="27"/>
  <c r="I1847" i="27"/>
  <c r="I1848" i="27"/>
  <c r="I1849" i="27"/>
  <c r="I1850" i="27"/>
  <c r="I1851" i="27"/>
  <c r="I1852" i="27"/>
  <c r="I1853" i="27"/>
  <c r="I1854" i="27"/>
  <c r="I1855" i="27"/>
  <c r="I1856" i="27"/>
  <c r="I1857" i="27"/>
  <c r="I1858" i="27"/>
  <c r="I1859" i="27"/>
  <c r="I1860" i="27"/>
  <c r="I1861" i="27"/>
  <c r="I1862" i="27"/>
  <c r="I1863" i="27"/>
  <c r="I1864" i="27"/>
  <c r="I1865" i="27"/>
  <c r="I1866" i="27"/>
  <c r="I1867" i="27"/>
  <c r="I1868" i="27"/>
  <c r="I1869" i="27"/>
  <c r="I1870" i="27"/>
  <c r="I1871" i="27"/>
  <c r="I1872" i="27"/>
  <c r="I1873" i="27"/>
  <c r="I1874" i="27"/>
  <c r="I1875" i="27"/>
  <c r="I1876" i="27"/>
  <c r="I1877" i="27"/>
  <c r="I1878" i="27"/>
  <c r="I1879" i="27"/>
  <c r="I1880" i="27"/>
  <c r="I1881" i="27"/>
  <c r="I1882" i="27"/>
  <c r="I1883" i="27"/>
  <c r="I1884" i="27"/>
  <c r="I1885" i="27"/>
  <c r="I1886" i="27"/>
  <c r="I1887" i="27"/>
  <c r="I1888" i="27"/>
  <c r="I1889" i="27"/>
  <c r="I1890" i="27"/>
  <c r="I1891" i="27"/>
  <c r="I1892" i="27"/>
  <c r="I1893" i="27"/>
  <c r="I1894" i="27"/>
  <c r="I1895" i="27"/>
  <c r="I1896" i="27"/>
  <c r="I1897" i="27"/>
  <c r="I1898" i="27"/>
  <c r="I1899" i="27"/>
  <c r="I1900" i="27"/>
  <c r="I1901" i="27"/>
  <c r="I1902" i="27"/>
  <c r="I1903" i="27"/>
  <c r="I1904" i="27"/>
  <c r="I1905" i="27"/>
  <c r="I1906" i="27"/>
  <c r="I1907" i="27"/>
  <c r="I1908" i="27"/>
  <c r="I1909" i="27"/>
  <c r="I1910" i="27"/>
  <c r="I1911" i="27"/>
  <c r="I1912" i="27"/>
  <c r="I1913" i="27"/>
  <c r="I1914" i="27"/>
  <c r="I1915" i="27"/>
  <c r="I1916" i="27"/>
  <c r="I1917" i="27"/>
  <c r="I1918" i="27"/>
  <c r="I1919" i="27"/>
  <c r="I1920" i="27"/>
  <c r="I1921" i="27"/>
  <c r="I1922" i="27"/>
  <c r="I1923" i="27"/>
  <c r="I1924" i="27"/>
  <c r="I1925" i="27"/>
  <c r="I1926" i="27"/>
  <c r="I1927" i="27"/>
  <c r="I1928" i="27"/>
  <c r="I1929" i="27"/>
  <c r="I1930" i="27"/>
  <c r="I1931" i="27"/>
  <c r="I1932" i="27"/>
  <c r="I1933" i="27"/>
  <c r="I1934" i="27"/>
  <c r="I1935" i="27"/>
  <c r="I1936" i="27"/>
  <c r="I1937" i="27"/>
  <c r="I1938" i="27"/>
  <c r="I1939" i="27"/>
  <c r="I1940" i="27"/>
  <c r="I1941" i="27"/>
  <c r="I1942" i="27"/>
  <c r="I1943" i="27"/>
  <c r="I1944" i="27"/>
  <c r="I1945" i="27"/>
  <c r="I1946" i="27"/>
  <c r="I1947" i="27"/>
  <c r="I1948" i="27"/>
  <c r="I1949" i="27"/>
  <c r="I1950" i="27"/>
  <c r="I1951" i="27"/>
  <c r="I1952" i="27"/>
  <c r="I1953" i="27"/>
  <c r="I1954" i="27"/>
  <c r="I1955" i="27"/>
  <c r="I1956" i="27"/>
  <c r="I1957" i="27"/>
  <c r="I1958" i="27"/>
  <c r="I1959" i="27"/>
  <c r="I1960" i="27"/>
  <c r="I1961" i="27"/>
  <c r="I1962" i="27"/>
  <c r="I1963" i="27"/>
  <c r="I1964" i="27"/>
  <c r="I1965" i="27"/>
  <c r="I1966" i="27"/>
  <c r="I1967" i="27"/>
  <c r="I1968" i="27"/>
  <c r="I1969" i="27"/>
  <c r="I1970" i="27"/>
  <c r="I1971" i="27"/>
  <c r="I1972" i="27"/>
  <c r="I1973" i="27"/>
  <c r="I1974" i="27"/>
  <c r="I1975" i="27"/>
  <c r="I1976" i="27"/>
  <c r="I1977" i="27"/>
  <c r="I1978" i="27"/>
  <c r="I1979" i="27"/>
  <c r="I1980" i="27"/>
  <c r="I1981" i="27"/>
  <c r="I1982" i="27"/>
  <c r="I1983" i="27"/>
  <c r="I1984" i="27"/>
  <c r="I1985" i="27"/>
  <c r="I1986" i="27"/>
  <c r="I1987" i="27"/>
  <c r="I1988" i="27"/>
  <c r="I1989" i="27"/>
  <c r="I1990" i="27"/>
  <c r="I1991" i="27"/>
  <c r="I1992" i="27"/>
  <c r="I1993" i="27"/>
  <c r="I1994" i="27"/>
  <c r="I1995" i="27"/>
  <c r="I1996" i="27"/>
  <c r="I1997" i="27"/>
  <c r="I1998" i="27"/>
  <c r="I1999" i="27"/>
  <c r="I2000" i="27"/>
  <c r="I2001" i="27"/>
  <c r="I2002" i="27"/>
  <c r="I2003" i="27"/>
  <c r="I2004" i="27"/>
  <c r="I2005" i="27"/>
  <c r="I2006" i="27"/>
  <c r="I2007" i="27"/>
  <c r="I2008" i="27"/>
  <c r="I2009" i="27"/>
  <c r="I2010" i="27"/>
  <c r="I2011" i="27"/>
  <c r="I2012" i="27"/>
  <c r="I2013" i="27"/>
  <c r="I2014" i="27"/>
  <c r="I2015" i="27"/>
  <c r="I2016" i="27"/>
  <c r="I2017" i="27"/>
  <c r="I2018" i="27"/>
  <c r="I2019" i="27"/>
  <c r="I2020" i="27"/>
  <c r="I2021" i="27"/>
  <c r="I2022" i="27"/>
  <c r="I2023" i="27"/>
  <c r="I2024" i="27"/>
  <c r="I2025" i="27"/>
  <c r="I2026" i="27"/>
  <c r="I2027" i="27"/>
  <c r="I2028" i="27"/>
  <c r="I2029" i="27"/>
  <c r="I2030" i="27"/>
  <c r="I2031" i="27"/>
  <c r="I2032" i="27"/>
  <c r="I2033" i="27"/>
  <c r="I2034" i="27"/>
  <c r="I2035" i="27"/>
  <c r="I2036" i="27"/>
  <c r="I2037" i="27"/>
  <c r="I2038" i="27"/>
  <c r="I2039" i="27"/>
  <c r="I2040" i="27"/>
  <c r="I2041" i="27"/>
  <c r="I2042" i="27"/>
  <c r="I2043" i="27"/>
  <c r="I2044" i="27"/>
  <c r="I2045" i="27"/>
  <c r="I2046" i="27"/>
  <c r="I2047" i="27"/>
  <c r="I2048" i="27"/>
  <c r="I2049" i="27"/>
  <c r="I2050" i="27"/>
  <c r="I2051" i="27"/>
  <c r="I2052" i="27"/>
  <c r="I2053" i="27"/>
  <c r="I2054" i="27"/>
  <c r="I2055" i="27"/>
  <c r="I2056" i="27"/>
  <c r="I2057" i="27"/>
  <c r="I2058" i="27"/>
  <c r="I2059" i="27"/>
  <c r="I2060" i="27"/>
  <c r="I2061" i="27"/>
  <c r="I2062" i="27"/>
  <c r="I2063" i="27"/>
  <c r="I2064" i="27"/>
  <c r="I2065" i="27"/>
  <c r="I2066" i="27"/>
  <c r="I2067" i="27"/>
  <c r="I2068" i="27"/>
  <c r="I2069" i="27"/>
  <c r="I2070" i="27"/>
  <c r="I2071" i="27"/>
  <c r="I2072" i="27"/>
  <c r="I2073" i="27"/>
  <c r="I2074" i="27"/>
  <c r="I2075" i="27"/>
  <c r="I2076" i="27"/>
  <c r="I2077" i="27"/>
  <c r="I2078" i="27"/>
  <c r="I2079" i="27"/>
  <c r="I2080" i="27"/>
  <c r="I2081" i="27"/>
  <c r="I2082" i="27"/>
  <c r="I2083" i="27"/>
  <c r="I2084" i="27"/>
  <c r="I2085" i="27"/>
  <c r="I2086" i="27"/>
  <c r="I2087" i="27"/>
  <c r="I2088" i="27"/>
  <c r="I2089" i="27"/>
  <c r="I2090" i="27"/>
  <c r="I2091" i="27"/>
  <c r="I2092" i="27"/>
  <c r="I2093" i="27"/>
  <c r="I2094" i="27"/>
  <c r="I2095" i="27"/>
  <c r="I2096" i="27"/>
  <c r="I2097" i="27"/>
  <c r="I2098" i="27"/>
  <c r="I2099" i="27"/>
  <c r="I2100" i="27"/>
  <c r="I2101" i="27"/>
  <c r="I2102" i="27"/>
  <c r="I2103" i="27"/>
  <c r="I2104" i="27"/>
  <c r="I2105" i="27"/>
  <c r="I2106" i="27"/>
  <c r="I2107" i="27"/>
  <c r="I2108" i="27"/>
  <c r="I2109" i="27"/>
  <c r="I2110" i="27"/>
  <c r="I2111" i="27"/>
  <c r="I2112" i="27"/>
  <c r="I2113" i="27"/>
  <c r="I2114" i="27"/>
  <c r="I2115" i="27"/>
  <c r="I2116" i="27"/>
  <c r="I2117" i="27"/>
  <c r="I2118" i="27"/>
  <c r="I2119" i="27"/>
  <c r="I2120" i="27"/>
  <c r="I2121" i="27"/>
  <c r="I2122" i="27"/>
  <c r="I2123" i="27"/>
  <c r="I2124" i="27"/>
  <c r="I2125" i="27"/>
  <c r="I2126" i="27"/>
  <c r="I2127" i="27"/>
  <c r="I2128" i="27"/>
  <c r="I2129" i="27"/>
  <c r="I2130" i="27"/>
  <c r="I2131" i="27"/>
  <c r="I2132" i="27"/>
  <c r="I2133" i="27"/>
  <c r="I2134" i="27"/>
  <c r="I2135" i="27"/>
  <c r="I2136" i="27"/>
  <c r="I2137" i="27"/>
  <c r="I2138" i="27"/>
  <c r="I2139" i="27"/>
  <c r="I2140" i="27"/>
  <c r="I2141" i="27"/>
  <c r="I2142" i="27"/>
  <c r="I2143" i="27"/>
  <c r="I2144" i="27"/>
  <c r="I2145" i="27"/>
  <c r="I2146" i="27"/>
  <c r="I2147" i="27"/>
  <c r="I2148" i="27"/>
  <c r="I2149" i="27"/>
  <c r="I2150" i="27"/>
  <c r="I2151" i="27"/>
  <c r="I2152" i="27"/>
  <c r="I2153" i="27"/>
  <c r="I2154" i="27"/>
  <c r="I2155" i="27"/>
  <c r="I2156" i="27"/>
  <c r="I2157" i="27"/>
  <c r="I2158" i="27"/>
  <c r="I2159" i="27"/>
  <c r="I2160" i="27"/>
  <c r="I2161" i="27"/>
  <c r="I2162" i="27"/>
  <c r="I2163" i="27"/>
  <c r="I2164" i="27"/>
  <c r="I2165" i="27"/>
  <c r="I2166" i="27"/>
  <c r="I2167" i="27"/>
  <c r="I2168" i="27"/>
  <c r="I2169" i="27"/>
  <c r="I2170" i="27"/>
  <c r="I2171" i="27"/>
  <c r="I2172" i="27"/>
  <c r="I2173" i="27"/>
  <c r="I2174" i="27"/>
  <c r="I2175" i="27"/>
  <c r="I2176" i="27"/>
  <c r="I2177" i="27"/>
  <c r="I2178" i="27"/>
  <c r="I2179" i="27"/>
  <c r="I2180" i="27"/>
  <c r="I2181" i="27"/>
  <c r="I2182" i="27"/>
  <c r="I2183" i="27"/>
  <c r="I2184" i="27"/>
  <c r="I2185" i="27"/>
  <c r="I2186" i="27"/>
  <c r="I2187" i="27"/>
  <c r="I2188" i="27"/>
  <c r="I2189" i="27"/>
  <c r="I2190" i="27"/>
  <c r="I2191" i="27"/>
  <c r="I2192" i="27"/>
  <c r="I2193" i="27"/>
  <c r="I2194" i="27"/>
  <c r="I2195" i="27"/>
  <c r="I2196" i="27"/>
  <c r="I2197" i="27"/>
  <c r="I2198" i="27"/>
  <c r="I2199" i="27"/>
  <c r="I2200" i="27"/>
  <c r="I2201" i="27"/>
  <c r="I2202" i="27"/>
  <c r="I2203" i="27"/>
  <c r="I2204" i="27"/>
  <c r="I2205" i="27"/>
  <c r="I2206" i="27"/>
  <c r="I2207" i="27"/>
  <c r="I2208" i="27"/>
  <c r="I2209" i="27"/>
  <c r="I2210" i="27"/>
  <c r="I2211" i="27"/>
  <c r="I2212" i="27"/>
  <c r="I2213" i="27"/>
  <c r="I2214" i="27"/>
  <c r="I2215" i="27"/>
  <c r="I2216" i="27"/>
  <c r="I2217" i="27"/>
  <c r="I2218" i="27"/>
  <c r="I2219" i="27"/>
  <c r="I2220" i="27"/>
  <c r="I2221" i="27"/>
  <c r="I2222" i="27"/>
  <c r="I2223" i="27"/>
  <c r="I2224" i="27"/>
  <c r="I2225" i="27"/>
  <c r="I2226" i="27"/>
  <c r="I2227" i="27"/>
  <c r="I2228" i="27"/>
  <c r="I2229" i="27"/>
  <c r="I2230" i="27"/>
  <c r="I2231" i="27"/>
  <c r="I2232" i="27"/>
  <c r="I2233" i="27"/>
  <c r="I2234" i="27"/>
  <c r="I2235" i="27"/>
  <c r="I2236" i="27"/>
  <c r="I2237" i="27"/>
  <c r="I2238" i="27"/>
  <c r="I2239" i="27"/>
  <c r="I2240" i="27"/>
  <c r="I2241" i="27"/>
  <c r="I2242" i="27"/>
  <c r="I2243" i="27"/>
  <c r="I2244" i="27"/>
  <c r="I2245" i="27"/>
  <c r="I2246" i="27"/>
  <c r="I2247" i="27"/>
  <c r="I2248" i="27"/>
  <c r="I2249" i="27"/>
  <c r="I2250" i="27"/>
  <c r="I2251" i="27"/>
  <c r="I2252" i="27"/>
  <c r="I2253" i="27"/>
  <c r="I2254" i="27"/>
  <c r="I2255" i="27"/>
  <c r="I2256" i="27"/>
  <c r="I2257" i="27"/>
  <c r="I2258" i="27"/>
  <c r="I2259" i="27"/>
  <c r="I2260" i="27"/>
  <c r="I2261" i="27"/>
  <c r="I2262" i="27"/>
  <c r="I2263" i="27"/>
  <c r="I2264" i="27"/>
  <c r="I2265" i="27"/>
  <c r="I2266" i="27"/>
  <c r="I2267" i="27"/>
  <c r="I2268" i="27"/>
  <c r="I2269" i="27"/>
  <c r="I2270" i="27"/>
  <c r="I2271" i="27"/>
  <c r="I2272" i="27"/>
  <c r="I2273" i="27"/>
  <c r="I2274" i="27"/>
  <c r="I2275" i="27"/>
  <c r="I2276" i="27"/>
  <c r="I2277" i="27"/>
  <c r="I2278" i="27"/>
  <c r="I2279" i="27"/>
  <c r="I2280" i="27"/>
  <c r="I2281" i="27"/>
  <c r="I2282" i="27"/>
  <c r="I2283" i="27"/>
  <c r="I2284" i="27"/>
  <c r="I2285" i="27"/>
  <c r="I2286" i="27"/>
  <c r="I2287" i="27"/>
  <c r="I2288" i="27"/>
  <c r="I2289" i="27"/>
  <c r="I2290" i="27"/>
  <c r="I2291" i="27"/>
  <c r="I2292" i="27"/>
  <c r="I2293" i="27"/>
  <c r="I2294" i="27"/>
  <c r="I2295" i="27"/>
  <c r="I2296" i="27"/>
  <c r="I2297" i="27"/>
  <c r="I2298" i="27"/>
  <c r="I2299" i="27"/>
  <c r="I2300" i="27"/>
  <c r="I2301" i="27"/>
  <c r="I2302" i="27"/>
  <c r="I2303" i="27"/>
  <c r="I2304" i="27"/>
  <c r="I2305" i="27"/>
  <c r="I2306" i="27"/>
  <c r="I2307" i="27"/>
  <c r="I2308" i="27"/>
  <c r="I2309" i="27"/>
  <c r="I2310" i="27"/>
  <c r="I2311" i="27"/>
  <c r="I2312" i="27"/>
  <c r="I2313" i="27"/>
  <c r="I2314" i="27"/>
  <c r="I2315" i="27"/>
  <c r="I2316" i="27"/>
  <c r="I2317" i="27"/>
  <c r="I2318" i="27"/>
  <c r="I2319" i="27"/>
  <c r="I2320" i="27"/>
  <c r="I2321" i="27"/>
  <c r="I2322" i="27"/>
  <c r="I2323" i="27"/>
  <c r="I2324" i="27"/>
  <c r="I2325" i="27"/>
  <c r="I2326" i="27"/>
  <c r="I2327" i="27"/>
  <c r="I2328" i="27"/>
  <c r="I2329" i="27"/>
  <c r="I2330" i="27"/>
  <c r="I2331" i="27"/>
  <c r="I2332" i="27"/>
  <c r="I2333" i="27"/>
  <c r="I2334" i="27"/>
  <c r="I2335" i="27"/>
  <c r="I2336" i="27"/>
  <c r="I2337" i="27"/>
  <c r="I2338" i="27"/>
  <c r="I2339" i="27"/>
  <c r="I2340" i="27"/>
  <c r="I2341" i="27"/>
  <c r="I2342" i="27"/>
  <c r="I2343" i="27"/>
  <c r="I2344" i="27"/>
  <c r="I2345" i="27"/>
  <c r="I2346" i="27"/>
  <c r="I2347" i="27"/>
  <c r="I2348" i="27"/>
  <c r="I2349" i="27"/>
  <c r="I2350" i="27"/>
  <c r="I2351" i="27"/>
  <c r="I2352" i="27"/>
  <c r="I2353" i="27"/>
  <c r="I2354" i="27"/>
  <c r="I2355" i="27"/>
  <c r="I2356" i="27"/>
  <c r="I2357" i="27"/>
  <c r="I2358" i="27"/>
  <c r="I2359" i="27"/>
  <c r="I2360" i="27"/>
  <c r="I2361" i="27"/>
  <c r="I2362" i="27"/>
  <c r="I2363" i="27"/>
  <c r="I2364" i="27"/>
  <c r="I2365" i="27"/>
  <c r="I2366" i="27"/>
  <c r="I2367" i="27"/>
  <c r="I2368" i="27"/>
  <c r="I2369" i="27"/>
  <c r="I2370" i="27"/>
  <c r="I2371" i="27"/>
  <c r="I2372" i="27"/>
  <c r="I2373" i="27"/>
  <c r="I2374" i="27"/>
  <c r="I2375" i="27"/>
  <c r="I2376" i="27"/>
  <c r="I2377" i="27"/>
  <c r="I2378" i="27"/>
  <c r="I2379" i="27"/>
  <c r="I2380" i="27"/>
  <c r="I2381" i="27"/>
  <c r="I2382" i="27"/>
  <c r="I2383" i="27"/>
  <c r="I2384" i="27"/>
  <c r="I2385" i="27"/>
  <c r="I2386" i="27"/>
  <c r="I2387" i="27"/>
  <c r="I2388" i="27"/>
  <c r="I2389" i="27"/>
  <c r="I2390" i="27"/>
  <c r="I2391" i="27"/>
  <c r="I2392" i="27"/>
  <c r="I2393" i="27"/>
  <c r="I2394" i="27"/>
  <c r="I2395" i="27"/>
  <c r="I2396" i="27"/>
  <c r="I2397" i="27"/>
  <c r="I2398" i="27"/>
  <c r="I2399" i="27"/>
  <c r="I2400" i="27"/>
  <c r="I2401" i="27"/>
  <c r="I2402" i="27"/>
  <c r="I2403" i="27"/>
  <c r="I2404" i="27"/>
  <c r="I2405" i="27"/>
  <c r="I2406" i="27"/>
  <c r="I2407" i="27"/>
  <c r="I2408" i="27"/>
  <c r="I2409" i="27"/>
  <c r="I2410" i="27"/>
  <c r="I2411" i="27"/>
  <c r="I2412" i="27"/>
  <c r="I2413" i="27"/>
  <c r="I2414" i="27"/>
  <c r="I2415" i="27"/>
  <c r="I2416" i="27"/>
  <c r="I2417" i="27"/>
  <c r="I2418" i="27"/>
  <c r="I2419" i="27"/>
  <c r="I2420" i="27"/>
  <c r="I2421" i="27"/>
  <c r="I2422" i="27"/>
  <c r="I2423" i="27"/>
  <c r="I2424" i="27"/>
  <c r="I2425" i="27"/>
  <c r="I2426" i="27"/>
  <c r="I2427" i="27"/>
  <c r="I2428" i="27"/>
  <c r="I2429" i="27"/>
  <c r="I2430" i="27"/>
  <c r="I2431" i="27"/>
  <c r="I2432" i="27"/>
  <c r="I2433" i="27"/>
  <c r="I2434" i="27"/>
  <c r="I2435" i="27"/>
  <c r="I2436" i="27"/>
  <c r="I2437" i="27"/>
  <c r="I2438" i="27"/>
  <c r="I2439" i="27"/>
  <c r="I2440" i="27"/>
  <c r="I2441" i="27"/>
  <c r="I2442" i="27"/>
  <c r="I2443" i="27"/>
  <c r="I2444" i="27"/>
  <c r="I2445" i="27"/>
  <c r="I2446" i="27"/>
  <c r="I2447" i="27"/>
  <c r="I2448" i="27"/>
  <c r="I2449" i="27"/>
  <c r="I2450" i="27"/>
  <c r="I2451" i="27"/>
  <c r="I2452" i="27"/>
  <c r="I2453" i="27"/>
  <c r="I2454" i="27"/>
  <c r="I2455" i="27"/>
  <c r="I2456" i="27"/>
  <c r="I2457" i="27"/>
  <c r="I2458" i="27"/>
  <c r="I2459" i="27"/>
  <c r="I2460" i="27"/>
  <c r="I2461" i="27"/>
  <c r="I2462" i="27"/>
  <c r="I2463" i="27"/>
  <c r="I2464" i="27"/>
  <c r="I2465" i="27"/>
  <c r="I2466" i="27"/>
  <c r="I2467" i="27"/>
  <c r="I2468" i="27"/>
  <c r="I2469" i="27"/>
  <c r="I2470" i="27"/>
  <c r="I2471" i="27"/>
  <c r="I2472" i="27"/>
  <c r="I2473" i="27"/>
  <c r="I2474" i="27"/>
  <c r="I2475" i="27"/>
  <c r="I2476" i="27"/>
  <c r="I2477" i="27"/>
  <c r="I2478" i="27"/>
  <c r="I2479" i="27"/>
  <c r="I2480" i="27"/>
  <c r="I2481" i="27"/>
  <c r="I2482" i="27"/>
  <c r="I2483" i="27"/>
  <c r="I2484" i="27"/>
  <c r="I2485" i="27"/>
  <c r="I2486" i="27"/>
  <c r="I2487" i="27"/>
  <c r="I2488" i="27"/>
  <c r="I2489" i="27"/>
  <c r="I2490" i="27"/>
  <c r="I2491" i="27"/>
  <c r="I2492" i="27"/>
  <c r="I2493" i="27"/>
  <c r="I2494" i="27"/>
  <c r="I2495" i="27"/>
  <c r="I2496" i="27"/>
  <c r="I2497" i="27"/>
  <c r="I2498" i="27"/>
  <c r="I2499" i="27"/>
  <c r="I2500" i="27"/>
  <c r="I2501" i="27"/>
  <c r="I2502" i="27"/>
  <c r="I2503" i="27"/>
  <c r="I2504" i="27"/>
  <c r="I2505" i="27"/>
  <c r="I2506" i="27"/>
  <c r="I2507" i="27"/>
  <c r="I2508" i="27"/>
  <c r="I2509" i="27"/>
  <c r="I2510" i="27"/>
  <c r="I2511" i="27"/>
  <c r="I2512" i="27"/>
  <c r="I2513" i="27"/>
  <c r="I2514" i="27"/>
  <c r="I2515" i="27"/>
  <c r="I2516" i="27"/>
  <c r="I2517" i="27"/>
  <c r="I2518" i="27"/>
  <c r="I2519" i="27"/>
  <c r="I2520" i="27"/>
  <c r="I2521" i="27"/>
  <c r="I2522" i="27"/>
  <c r="I2523" i="27"/>
  <c r="I2524" i="27"/>
  <c r="I2525" i="27"/>
  <c r="I2526" i="27"/>
  <c r="I2527" i="27"/>
  <c r="I2528" i="27"/>
  <c r="I2529" i="27"/>
  <c r="I2530" i="27"/>
  <c r="I2531" i="27"/>
  <c r="I2532" i="27"/>
  <c r="I2533" i="27"/>
  <c r="I2534" i="27"/>
  <c r="I2535" i="27"/>
  <c r="I2536" i="27"/>
  <c r="I2537" i="27"/>
  <c r="I2538" i="27"/>
  <c r="I2539" i="27"/>
  <c r="I2540" i="27"/>
  <c r="I2541" i="27"/>
  <c r="I2542" i="27"/>
  <c r="I2543" i="27"/>
  <c r="I2544" i="27"/>
  <c r="I2545" i="27"/>
  <c r="I2546" i="27"/>
  <c r="I2547" i="27"/>
  <c r="I2548" i="27"/>
  <c r="I2549" i="27"/>
  <c r="I2550" i="27"/>
  <c r="I2551" i="27"/>
  <c r="I2552" i="27"/>
  <c r="I2553" i="27"/>
  <c r="I2554" i="27"/>
  <c r="I2555" i="27"/>
  <c r="I2556" i="27"/>
  <c r="I2557" i="27"/>
  <c r="I2558" i="27"/>
  <c r="I2559" i="27"/>
  <c r="I2560" i="27"/>
  <c r="I2561" i="27"/>
  <c r="I2562" i="27"/>
  <c r="I2563" i="27"/>
  <c r="I2564" i="27"/>
  <c r="I2565" i="27"/>
  <c r="I2566" i="27"/>
  <c r="I2567" i="27"/>
  <c r="I2568" i="27"/>
  <c r="I2569" i="27"/>
  <c r="I2570" i="27"/>
  <c r="I2571" i="27"/>
  <c r="I2572" i="27"/>
  <c r="I2573" i="27"/>
  <c r="I2574" i="27"/>
  <c r="I2575" i="27"/>
  <c r="I2576" i="27"/>
  <c r="I2577" i="27"/>
  <c r="I2578" i="27"/>
  <c r="I2579" i="27"/>
  <c r="I2580" i="27"/>
  <c r="I2581" i="27"/>
  <c r="I2582" i="27"/>
  <c r="I2583" i="27"/>
  <c r="I2584" i="27"/>
  <c r="I2585" i="27"/>
  <c r="I2586" i="27"/>
  <c r="I2587" i="27"/>
  <c r="I2588" i="27"/>
  <c r="I2589" i="27"/>
  <c r="I2590" i="27"/>
  <c r="I2591" i="27"/>
  <c r="I2592" i="27"/>
  <c r="I2593" i="27"/>
  <c r="I2594" i="27"/>
  <c r="I2595" i="27"/>
  <c r="I2596" i="27"/>
  <c r="I2597" i="27"/>
  <c r="I2598" i="27"/>
  <c r="I2599" i="27"/>
  <c r="I2600" i="27"/>
  <c r="I2601" i="27"/>
  <c r="I2602" i="27"/>
  <c r="I2603" i="27"/>
  <c r="I2604" i="27"/>
  <c r="I2605" i="27"/>
  <c r="I2606" i="27"/>
  <c r="I2607" i="27"/>
  <c r="I2608" i="27"/>
  <c r="I2609" i="27"/>
  <c r="I2610" i="27"/>
  <c r="I2611" i="27"/>
  <c r="I2612" i="27"/>
  <c r="I2613" i="27"/>
  <c r="I2614" i="27"/>
  <c r="I2615" i="27"/>
  <c r="I2616" i="27"/>
  <c r="I2617" i="27"/>
  <c r="I2618" i="27"/>
  <c r="I2619" i="27"/>
  <c r="I2620" i="27"/>
  <c r="I2621" i="27"/>
  <c r="I2622" i="27"/>
  <c r="I2623" i="27"/>
  <c r="I2624" i="27"/>
  <c r="I2625" i="27"/>
  <c r="I2626" i="27"/>
  <c r="I2627" i="27"/>
  <c r="I2628" i="27"/>
  <c r="I2629" i="27"/>
  <c r="I2630" i="27"/>
  <c r="I2631" i="27"/>
  <c r="I2632" i="27"/>
  <c r="I2633" i="27"/>
  <c r="I2634" i="27"/>
  <c r="I2635" i="27"/>
  <c r="I2636" i="27"/>
  <c r="I2637" i="27"/>
  <c r="I2638" i="27"/>
  <c r="I2639" i="27"/>
  <c r="I2640" i="27"/>
  <c r="I2641" i="27"/>
  <c r="I2642" i="27"/>
  <c r="I2643" i="27"/>
  <c r="I2644" i="27"/>
  <c r="I2645" i="27"/>
  <c r="I2646" i="27"/>
  <c r="I2647" i="27"/>
  <c r="I2648" i="27"/>
  <c r="I2649" i="27"/>
  <c r="I2650" i="27"/>
  <c r="I2651" i="27"/>
  <c r="I2652" i="27"/>
  <c r="I2653" i="27"/>
  <c r="I2654" i="27"/>
  <c r="I2655" i="27"/>
  <c r="I2656" i="27"/>
  <c r="I2657" i="27"/>
  <c r="I2658" i="27"/>
  <c r="I2659" i="27"/>
  <c r="I2660" i="27"/>
  <c r="I2661" i="27"/>
  <c r="I2662" i="27"/>
  <c r="I2663" i="27"/>
  <c r="I2664" i="27"/>
  <c r="I2665" i="27"/>
  <c r="I2666" i="27"/>
  <c r="I2667" i="27"/>
  <c r="I2668" i="27"/>
  <c r="I2669" i="27"/>
  <c r="I2670" i="27"/>
  <c r="I2671" i="27"/>
  <c r="I2672" i="27"/>
  <c r="I2673" i="27"/>
  <c r="I2674" i="27"/>
  <c r="I2675" i="27"/>
  <c r="I2676" i="27"/>
  <c r="I2677" i="27"/>
  <c r="I2678" i="27"/>
  <c r="I2679" i="27"/>
  <c r="I2680" i="27"/>
  <c r="I2681" i="27"/>
  <c r="I2682" i="27"/>
  <c r="I2683" i="27"/>
  <c r="I2684" i="27"/>
  <c r="I2685" i="27"/>
  <c r="I2686" i="27"/>
  <c r="I2687" i="27"/>
  <c r="I2688" i="27"/>
  <c r="I2689" i="27"/>
  <c r="I2690" i="27"/>
  <c r="I2691" i="27"/>
  <c r="I2692" i="27"/>
  <c r="I2693" i="27"/>
  <c r="I2694" i="27"/>
  <c r="I2695" i="27"/>
  <c r="I2696" i="27"/>
  <c r="I2697" i="27"/>
  <c r="I2698" i="27"/>
  <c r="I2699" i="27"/>
  <c r="I2700" i="27"/>
  <c r="I2701" i="27"/>
  <c r="I2702" i="27"/>
  <c r="I2703" i="27"/>
  <c r="I2704" i="27"/>
  <c r="I2705" i="27"/>
  <c r="I2706" i="27"/>
  <c r="I2707" i="27"/>
  <c r="I2708" i="27"/>
  <c r="I2709" i="27"/>
  <c r="I2710" i="27"/>
  <c r="I2711" i="27"/>
  <c r="I2712" i="27"/>
  <c r="I2713" i="27"/>
  <c r="I2714" i="27"/>
  <c r="I2715" i="27"/>
  <c r="I2716" i="27"/>
  <c r="I2717" i="27"/>
  <c r="I2718" i="27"/>
  <c r="I2719" i="27"/>
  <c r="I2720" i="27"/>
  <c r="I2721" i="27"/>
  <c r="I2722" i="27"/>
  <c r="I2723" i="27"/>
  <c r="I2724" i="27"/>
  <c r="I2725" i="27"/>
  <c r="I2726" i="27"/>
  <c r="I2727" i="27"/>
  <c r="I2728" i="27"/>
  <c r="I2729" i="27"/>
  <c r="I2730" i="27"/>
  <c r="I2731" i="27"/>
  <c r="I2732" i="27"/>
  <c r="I2733" i="27"/>
  <c r="I2734" i="27"/>
  <c r="I2735" i="27"/>
  <c r="I2736" i="27"/>
  <c r="I2737" i="27"/>
  <c r="I2738" i="27"/>
  <c r="I2739" i="27"/>
  <c r="I2740" i="27"/>
  <c r="I2741" i="27"/>
  <c r="I2742" i="27"/>
  <c r="I2743" i="27"/>
  <c r="I2744" i="27"/>
  <c r="I2745" i="27"/>
  <c r="I2746" i="27"/>
  <c r="I2747" i="27"/>
  <c r="I2748" i="27"/>
  <c r="I2749" i="27"/>
  <c r="I2750" i="27"/>
  <c r="I2751" i="27"/>
  <c r="I2752" i="27"/>
  <c r="I2753" i="27"/>
  <c r="I2754" i="27"/>
  <c r="I2755" i="27"/>
  <c r="I2756" i="27"/>
  <c r="I2757" i="27"/>
  <c r="I2758" i="27"/>
  <c r="I2759" i="27"/>
  <c r="I2760" i="27"/>
  <c r="I2761" i="27"/>
  <c r="I2762" i="27"/>
  <c r="I2763" i="27"/>
  <c r="I2764" i="27"/>
  <c r="I2765" i="27"/>
  <c r="I2766" i="27"/>
  <c r="I2767" i="27"/>
  <c r="I2768" i="27"/>
  <c r="I2769" i="27"/>
  <c r="I2770" i="27"/>
  <c r="I2771" i="27"/>
  <c r="I2772" i="27"/>
  <c r="I2773" i="27"/>
  <c r="I2774" i="27"/>
  <c r="I2775" i="27"/>
  <c r="I2776" i="27"/>
  <c r="I2777" i="27"/>
  <c r="I2778" i="27"/>
  <c r="I2779" i="27"/>
  <c r="I2780" i="27"/>
  <c r="I2781" i="27"/>
  <c r="I2782" i="27"/>
  <c r="I2783" i="27"/>
  <c r="I2784" i="27"/>
  <c r="I2785" i="27"/>
  <c r="I2786" i="27"/>
  <c r="I2787" i="27"/>
  <c r="I2788" i="27"/>
  <c r="I2789" i="27"/>
  <c r="I2790" i="27"/>
  <c r="I2791" i="27"/>
  <c r="I2792" i="27"/>
  <c r="I2793" i="27"/>
  <c r="I2794" i="27"/>
  <c r="I2795" i="27"/>
  <c r="I2796" i="27"/>
  <c r="I2797" i="27"/>
  <c r="I2798" i="27"/>
  <c r="I2799" i="27"/>
  <c r="I2800" i="27"/>
  <c r="I2801" i="27"/>
  <c r="I2802" i="27"/>
  <c r="I2803" i="27"/>
  <c r="I2804" i="27"/>
  <c r="I2805" i="27"/>
  <c r="I2806" i="27"/>
  <c r="I2807" i="27"/>
  <c r="I2808" i="27"/>
  <c r="I2809" i="27"/>
  <c r="I2810" i="27"/>
  <c r="I2811" i="27"/>
  <c r="I2812" i="27"/>
  <c r="I2813" i="27"/>
  <c r="I2814" i="27"/>
  <c r="I2815" i="27"/>
  <c r="I2816" i="27"/>
  <c r="I2817" i="27"/>
  <c r="I2818" i="27"/>
  <c r="I2819" i="27"/>
  <c r="I2820" i="27"/>
  <c r="I2821" i="27"/>
  <c r="I2822" i="27"/>
  <c r="I2823" i="27"/>
  <c r="I2824" i="27"/>
  <c r="I2825" i="27"/>
  <c r="I2826" i="27"/>
  <c r="I2827" i="27"/>
  <c r="I2828" i="27"/>
  <c r="I2829" i="27"/>
  <c r="I2830" i="27"/>
  <c r="I2831" i="27"/>
  <c r="I2832" i="27"/>
  <c r="I2833" i="27"/>
  <c r="I2834" i="27"/>
  <c r="I2835" i="27"/>
  <c r="I2836" i="27"/>
  <c r="I2837" i="27"/>
  <c r="I2838" i="27"/>
  <c r="I2839" i="27"/>
  <c r="I2840" i="27"/>
  <c r="I2841" i="27"/>
  <c r="I2842" i="27"/>
  <c r="I2843" i="27"/>
  <c r="I2844" i="27"/>
  <c r="I2845" i="27"/>
  <c r="I2846" i="27"/>
  <c r="I2847" i="27"/>
  <c r="I2848" i="27"/>
  <c r="I2849" i="27"/>
  <c r="I2850" i="27"/>
  <c r="I2851" i="27"/>
  <c r="I2852" i="27"/>
  <c r="I2853" i="27"/>
  <c r="I2854" i="27"/>
  <c r="I2855" i="27"/>
  <c r="I2856" i="27"/>
  <c r="I2857" i="27"/>
  <c r="I2858" i="27"/>
  <c r="I2859" i="27"/>
  <c r="I2860" i="27"/>
  <c r="I2861" i="27"/>
  <c r="I2862" i="27"/>
  <c r="I2863" i="27"/>
  <c r="I2864" i="27"/>
  <c r="I2865" i="27"/>
  <c r="I2866" i="27"/>
  <c r="I2867" i="27"/>
  <c r="I2868" i="27"/>
  <c r="I2869" i="27"/>
  <c r="I2870" i="27"/>
  <c r="I2871" i="27"/>
  <c r="I2872" i="27"/>
  <c r="I2873" i="27"/>
  <c r="I2874" i="27"/>
  <c r="I2875" i="27"/>
  <c r="I2876" i="27"/>
  <c r="I2877" i="27"/>
  <c r="I2878" i="27"/>
  <c r="I2879" i="27"/>
  <c r="I2880" i="27"/>
  <c r="I2881" i="27"/>
  <c r="I2882" i="27"/>
  <c r="I2883" i="27"/>
  <c r="I2884" i="27"/>
  <c r="I2885" i="27"/>
  <c r="I2886" i="27"/>
  <c r="I2887" i="27"/>
  <c r="I2888" i="27"/>
  <c r="I2889" i="27"/>
  <c r="I2890" i="27"/>
  <c r="I2891" i="27"/>
  <c r="I2892" i="27"/>
  <c r="I2893" i="27"/>
  <c r="I2894" i="27"/>
  <c r="I2895" i="27"/>
  <c r="I2896" i="27"/>
  <c r="I2897" i="27"/>
  <c r="I2898" i="27"/>
  <c r="I2899" i="27"/>
  <c r="I2900" i="27"/>
  <c r="I2901" i="27"/>
  <c r="I2902" i="27"/>
  <c r="I2903" i="27"/>
  <c r="I2904" i="27"/>
  <c r="I2905" i="27"/>
  <c r="I2906" i="27"/>
  <c r="I2907" i="27"/>
  <c r="I2908" i="27"/>
  <c r="I2909" i="27"/>
  <c r="I2910" i="27"/>
  <c r="I2911" i="27"/>
  <c r="I2912" i="27"/>
  <c r="I2913" i="27"/>
  <c r="I2914" i="27"/>
  <c r="I2915" i="27"/>
  <c r="I2916" i="27"/>
  <c r="I2917" i="27"/>
  <c r="I2918" i="27"/>
  <c r="I2919" i="27"/>
  <c r="I2920" i="27"/>
  <c r="I2921" i="27"/>
  <c r="I2922" i="27"/>
  <c r="I2923" i="27"/>
  <c r="I2924" i="27"/>
  <c r="I2925" i="27"/>
  <c r="I2926" i="27"/>
  <c r="I2927" i="27"/>
  <c r="I2928" i="27"/>
  <c r="I2929" i="27"/>
  <c r="I2930" i="27"/>
  <c r="I2931" i="27"/>
  <c r="I2932" i="27"/>
  <c r="I2933" i="27"/>
  <c r="I2934" i="27"/>
  <c r="I2935" i="27"/>
  <c r="I2936" i="27"/>
  <c r="I2937" i="27"/>
  <c r="I2938" i="27"/>
  <c r="I2939" i="27"/>
  <c r="I2940" i="27"/>
  <c r="I2941" i="27"/>
  <c r="I2942" i="27"/>
  <c r="I2943" i="27"/>
  <c r="I2944" i="27"/>
  <c r="I2945" i="27"/>
  <c r="I2946" i="27"/>
  <c r="I2947" i="27"/>
  <c r="I2948" i="27"/>
  <c r="I2949" i="27"/>
  <c r="I2950" i="27"/>
  <c r="I2951" i="27"/>
  <c r="I2952" i="27"/>
  <c r="I2953" i="27"/>
  <c r="I2954" i="27"/>
  <c r="I2955" i="27"/>
  <c r="I2956" i="27"/>
  <c r="I2957" i="27"/>
  <c r="I2958" i="27"/>
  <c r="I2959" i="27"/>
  <c r="I2960" i="27"/>
  <c r="I2961" i="27"/>
  <c r="I2962" i="27"/>
  <c r="I2963" i="27"/>
  <c r="I2964" i="27"/>
  <c r="I2965" i="27"/>
  <c r="I2966" i="27"/>
  <c r="I2967" i="27"/>
  <c r="I2968" i="27"/>
  <c r="I2969" i="27"/>
  <c r="I2970" i="27"/>
  <c r="I2971" i="27"/>
  <c r="I2972" i="27"/>
  <c r="I2973" i="27"/>
  <c r="I2974" i="27"/>
  <c r="I2975" i="27"/>
  <c r="I2976" i="27"/>
  <c r="I2977" i="27"/>
  <c r="I2978" i="27"/>
  <c r="I2979" i="27"/>
  <c r="I2980" i="27"/>
  <c r="I2981" i="27"/>
  <c r="I2982" i="27"/>
  <c r="I2983" i="27"/>
  <c r="I2984" i="27"/>
  <c r="I2985" i="27"/>
  <c r="I2986" i="27"/>
  <c r="I2987" i="27"/>
  <c r="I2988" i="27"/>
  <c r="I2989" i="27"/>
  <c r="I2990" i="27"/>
  <c r="I2991" i="27"/>
  <c r="I2992" i="27"/>
  <c r="I2993" i="27"/>
  <c r="I2994" i="27"/>
  <c r="I2995" i="27"/>
  <c r="I2996" i="27"/>
  <c r="I2997" i="27"/>
  <c r="I2998" i="27"/>
  <c r="I2999" i="27"/>
  <c r="I3000" i="27"/>
  <c r="I3001" i="27"/>
  <c r="I3002" i="27"/>
  <c r="I3003" i="27"/>
  <c r="I3004" i="27"/>
  <c r="I3005" i="27"/>
  <c r="I3006" i="27"/>
  <c r="I3007" i="27"/>
  <c r="I3008" i="27"/>
  <c r="I3009" i="27"/>
  <c r="I3010" i="27"/>
  <c r="I3011" i="27"/>
  <c r="I3012" i="27"/>
  <c r="I3013" i="27"/>
  <c r="I3014" i="27"/>
  <c r="I3015" i="27"/>
  <c r="I3016" i="27"/>
  <c r="I3017" i="27"/>
  <c r="I3018" i="27"/>
  <c r="I3019" i="27"/>
  <c r="I3020" i="27"/>
  <c r="I3021" i="27"/>
  <c r="I3022" i="27"/>
  <c r="I3023" i="27"/>
  <c r="I3024" i="27"/>
  <c r="I3025" i="27"/>
  <c r="I3026" i="27"/>
  <c r="I3027" i="27"/>
  <c r="I3028" i="27"/>
  <c r="I3029" i="27"/>
  <c r="I3030" i="27"/>
  <c r="I3031" i="27"/>
  <c r="I3032" i="27"/>
  <c r="I3033" i="27"/>
  <c r="I3034" i="27"/>
  <c r="I3035" i="27"/>
  <c r="I3036" i="27"/>
  <c r="I3037" i="27"/>
  <c r="I3038" i="27"/>
  <c r="I3039" i="27"/>
  <c r="I3040" i="27"/>
  <c r="I3041" i="27"/>
  <c r="I3042" i="27"/>
  <c r="I3043" i="27"/>
  <c r="I3044" i="27"/>
  <c r="I3045" i="27"/>
  <c r="I3046" i="27"/>
  <c r="I3047" i="27"/>
  <c r="I3048" i="27"/>
  <c r="I3049" i="27"/>
  <c r="I3050" i="27"/>
  <c r="I3051" i="27"/>
  <c r="I3052" i="27"/>
  <c r="I3053" i="27"/>
  <c r="I3054" i="27"/>
  <c r="I3055" i="27"/>
  <c r="I3056" i="27"/>
  <c r="I3057" i="27"/>
  <c r="I3058" i="27"/>
  <c r="I3059" i="27"/>
  <c r="I3060" i="27"/>
  <c r="I3061" i="27"/>
  <c r="I3062" i="27"/>
  <c r="I3063" i="27"/>
  <c r="I3064" i="27"/>
  <c r="I3065" i="27"/>
  <c r="I3066" i="27"/>
  <c r="I3067" i="27"/>
  <c r="I3068" i="27"/>
  <c r="I3069" i="27"/>
  <c r="I3070" i="27"/>
  <c r="I3071" i="27"/>
  <c r="I3072" i="27"/>
  <c r="I3073" i="27"/>
  <c r="I3074" i="27"/>
  <c r="I3075" i="27"/>
  <c r="I3076" i="27"/>
  <c r="I3077" i="27"/>
  <c r="I3078" i="27"/>
  <c r="I3079" i="27"/>
  <c r="I3080" i="27"/>
  <c r="I3081" i="27"/>
  <c r="I3082" i="27"/>
  <c r="I3083" i="27"/>
  <c r="I3084" i="27"/>
  <c r="I3085" i="27"/>
  <c r="I3086" i="27"/>
  <c r="I3087" i="27"/>
  <c r="I3088" i="27"/>
  <c r="I3089" i="27"/>
  <c r="I3090" i="27"/>
  <c r="I3091" i="27"/>
  <c r="I3092" i="27"/>
  <c r="I3093" i="27"/>
  <c r="I3094" i="27"/>
  <c r="I3095" i="27"/>
  <c r="I3096" i="27"/>
  <c r="I3097" i="27"/>
  <c r="I3098" i="27"/>
  <c r="I3099" i="27"/>
  <c r="I3100" i="27"/>
  <c r="I3101" i="27"/>
  <c r="I3102" i="27"/>
  <c r="I3103" i="27"/>
  <c r="I3104" i="27"/>
  <c r="I3105" i="27"/>
  <c r="I3106" i="27"/>
  <c r="I3107" i="27"/>
  <c r="I3108" i="27"/>
  <c r="I3109" i="27"/>
  <c r="I3110" i="27"/>
  <c r="I3111" i="27"/>
  <c r="I3112" i="27"/>
  <c r="I3113" i="27"/>
  <c r="I3114" i="27"/>
  <c r="I3115" i="27"/>
  <c r="I3116" i="27"/>
  <c r="I3117" i="27"/>
  <c r="I3118" i="27"/>
  <c r="I3119" i="27"/>
  <c r="I3120" i="27"/>
  <c r="I3121" i="27"/>
  <c r="I3122" i="27"/>
  <c r="I3123" i="27"/>
  <c r="I3124" i="27"/>
  <c r="I3125" i="27"/>
  <c r="I3126" i="27"/>
  <c r="I3127" i="27"/>
  <c r="I3128" i="27"/>
  <c r="I3129" i="27"/>
  <c r="I3130" i="27"/>
  <c r="I3131" i="27"/>
  <c r="I3132" i="27"/>
  <c r="I3133" i="27"/>
  <c r="I3134" i="27"/>
  <c r="I3135" i="27"/>
  <c r="I3136" i="27"/>
  <c r="I3137" i="27"/>
  <c r="I3138" i="27"/>
  <c r="I3139" i="27"/>
  <c r="I3140" i="27"/>
  <c r="I3141" i="27"/>
  <c r="I3142" i="27"/>
  <c r="I3143" i="27"/>
  <c r="I3144" i="27"/>
  <c r="I3145" i="27"/>
  <c r="I3146" i="27"/>
  <c r="I3147" i="27"/>
  <c r="I3148" i="27"/>
  <c r="I3149" i="27"/>
  <c r="I3150" i="27"/>
  <c r="I3151" i="27"/>
  <c r="I3152" i="27"/>
  <c r="I3153" i="27"/>
  <c r="I3154" i="27"/>
  <c r="I3155" i="27"/>
  <c r="I3156" i="27"/>
  <c r="I3157" i="27"/>
  <c r="I3158" i="27"/>
  <c r="I3159" i="27"/>
  <c r="I3160" i="27"/>
  <c r="I3161" i="27"/>
  <c r="I3162" i="27"/>
  <c r="I3163" i="27"/>
  <c r="I3164" i="27"/>
  <c r="I3165" i="27"/>
  <c r="I3166" i="27"/>
  <c r="I3167" i="27"/>
  <c r="I3168" i="27"/>
  <c r="I3169" i="27"/>
  <c r="I3170" i="27"/>
  <c r="I3171" i="27"/>
  <c r="I3172" i="27"/>
  <c r="I3173" i="27"/>
  <c r="I3174" i="27"/>
  <c r="I3175" i="27"/>
  <c r="I3176" i="27"/>
  <c r="I3177" i="27"/>
  <c r="I3178" i="27"/>
  <c r="I3179" i="27"/>
  <c r="I3180" i="27"/>
  <c r="I3181" i="27"/>
  <c r="I3182" i="27"/>
  <c r="I3183" i="27"/>
  <c r="I3184" i="27"/>
  <c r="I3185" i="27"/>
  <c r="I3186" i="27"/>
  <c r="I3187" i="27"/>
  <c r="I3188" i="27"/>
  <c r="I3189" i="27"/>
  <c r="I3190" i="27"/>
  <c r="I3191" i="27"/>
  <c r="I3192" i="27"/>
  <c r="I3193" i="27"/>
  <c r="I3194" i="27"/>
  <c r="I3195" i="27"/>
  <c r="I3196" i="27"/>
  <c r="I3197" i="27"/>
  <c r="I3198" i="27"/>
  <c r="I3199" i="27"/>
  <c r="I3200" i="27"/>
  <c r="I3201" i="27"/>
  <c r="I3202" i="27"/>
  <c r="I3203" i="27"/>
  <c r="I3204" i="27"/>
  <c r="I3205" i="27"/>
  <c r="I3206" i="27"/>
  <c r="I3207" i="27"/>
  <c r="I3208" i="27"/>
  <c r="I3209" i="27"/>
  <c r="I3210" i="27"/>
  <c r="I3211" i="27"/>
  <c r="I3212" i="27"/>
  <c r="I3213" i="27"/>
  <c r="I3214" i="27"/>
  <c r="I3215" i="27"/>
  <c r="I3216" i="27"/>
  <c r="I3217" i="27"/>
  <c r="I3218" i="27"/>
  <c r="I3219" i="27"/>
  <c r="I3220" i="27"/>
  <c r="I3221" i="27"/>
  <c r="I3222" i="27"/>
  <c r="I3223" i="27"/>
  <c r="I3224" i="27"/>
  <c r="I3225" i="27"/>
  <c r="I3226" i="27"/>
  <c r="I3227" i="27"/>
  <c r="I3228" i="27"/>
  <c r="I3229" i="27"/>
  <c r="I3230" i="27"/>
  <c r="I3231" i="27"/>
  <c r="I3232" i="27"/>
  <c r="I3233" i="27"/>
  <c r="I3234" i="27"/>
  <c r="I3235" i="27"/>
  <c r="I3236" i="27"/>
  <c r="I3237" i="27"/>
  <c r="I3238" i="27"/>
  <c r="I3239" i="27"/>
  <c r="I3240" i="27"/>
  <c r="I3241" i="27"/>
  <c r="I3242" i="27"/>
  <c r="I3243" i="27"/>
  <c r="I3244" i="27"/>
  <c r="I3245" i="27"/>
  <c r="I3246" i="27"/>
  <c r="I3247" i="27"/>
  <c r="I3248" i="27"/>
  <c r="I3249" i="27"/>
  <c r="I3250" i="27"/>
  <c r="I3251" i="27"/>
  <c r="I3252" i="27"/>
  <c r="I3253" i="27"/>
  <c r="I3254" i="27"/>
  <c r="I3255" i="27"/>
  <c r="I3256" i="27"/>
  <c r="I3257" i="27"/>
  <c r="I3258" i="27"/>
  <c r="I3259" i="27"/>
  <c r="I3260" i="27"/>
  <c r="I3261" i="27"/>
  <c r="I3262" i="27"/>
  <c r="I3263" i="27"/>
  <c r="I3264" i="27"/>
  <c r="I3265" i="27"/>
  <c r="I3266" i="27"/>
  <c r="I3267" i="27"/>
  <c r="I3268" i="27"/>
  <c r="I3269" i="27"/>
  <c r="I3270" i="27"/>
  <c r="I3271" i="27"/>
  <c r="I3272" i="27"/>
  <c r="I3273" i="27"/>
  <c r="I3274" i="27"/>
  <c r="I3275" i="27"/>
  <c r="I3276" i="27"/>
  <c r="I3277" i="27"/>
  <c r="I3278" i="27"/>
  <c r="I3279" i="27"/>
  <c r="I3280" i="27"/>
  <c r="I3281" i="27"/>
  <c r="I3282" i="27"/>
  <c r="I3283" i="27"/>
  <c r="I3284" i="27"/>
  <c r="I3285" i="27"/>
  <c r="I3286" i="27"/>
  <c r="I3287" i="27"/>
  <c r="I3288" i="27"/>
  <c r="I3289" i="27"/>
  <c r="I3290" i="27"/>
  <c r="I3291" i="27"/>
  <c r="I3292" i="27"/>
  <c r="I3293" i="27"/>
  <c r="I3294" i="27"/>
  <c r="I3295" i="27"/>
  <c r="I3296" i="27"/>
  <c r="I3297" i="27"/>
  <c r="I3298" i="27"/>
  <c r="I3299" i="27"/>
  <c r="I3300" i="27"/>
  <c r="I3301" i="27"/>
  <c r="I3302" i="27"/>
  <c r="I3303" i="27"/>
  <c r="I3304" i="27"/>
  <c r="I3305" i="27"/>
  <c r="I3306" i="27"/>
  <c r="I3307" i="27"/>
  <c r="I3308" i="27"/>
  <c r="I3309" i="27"/>
  <c r="I3310" i="27"/>
  <c r="I3311" i="27"/>
  <c r="I3312" i="27"/>
  <c r="I3313" i="27"/>
  <c r="I3314" i="27"/>
  <c r="I3315" i="27"/>
  <c r="I3316" i="27"/>
  <c r="I3317" i="27"/>
  <c r="I3318" i="27"/>
  <c r="I3319" i="27"/>
  <c r="I3320" i="27"/>
  <c r="I3321" i="27"/>
  <c r="I3322" i="27"/>
  <c r="I3323" i="27"/>
  <c r="I3324" i="27"/>
  <c r="I3325" i="27"/>
  <c r="I3326" i="27"/>
  <c r="I3327" i="27"/>
  <c r="I3328" i="27"/>
  <c r="I3329" i="27"/>
  <c r="I3330" i="27"/>
  <c r="I3331" i="27"/>
  <c r="I3332" i="27"/>
  <c r="I3333" i="27"/>
  <c r="I3334" i="27"/>
  <c r="I3335" i="27"/>
  <c r="I3336" i="27"/>
  <c r="I3337" i="27"/>
  <c r="I3338" i="27"/>
  <c r="I3339" i="27"/>
  <c r="I3340" i="27"/>
  <c r="I3341" i="27"/>
  <c r="I3342" i="27"/>
  <c r="I3343" i="27"/>
  <c r="I3344" i="27"/>
  <c r="I3345" i="27"/>
  <c r="I3346" i="27"/>
  <c r="I3347" i="27"/>
  <c r="I3348" i="27"/>
  <c r="I3349" i="27"/>
  <c r="I3350" i="27"/>
  <c r="I3351" i="27"/>
  <c r="I3352" i="27"/>
  <c r="I3353" i="27"/>
  <c r="I3354" i="27"/>
  <c r="I3355" i="27"/>
  <c r="I3356" i="27"/>
  <c r="I3357" i="27"/>
  <c r="I3358" i="27"/>
  <c r="I3359" i="27"/>
  <c r="I3360" i="27"/>
  <c r="I3361" i="27"/>
  <c r="I3362" i="27"/>
  <c r="I3363" i="27"/>
  <c r="I3364" i="27"/>
  <c r="I3365" i="27"/>
  <c r="I3366" i="27"/>
  <c r="I3367" i="27"/>
  <c r="I3368" i="27"/>
  <c r="I3369" i="27"/>
  <c r="I3370" i="27"/>
  <c r="I3371" i="27"/>
  <c r="I3372" i="27"/>
  <c r="I3373" i="27"/>
  <c r="I3374" i="27"/>
  <c r="I3375" i="27"/>
  <c r="I3376" i="27"/>
  <c r="I3377" i="27"/>
  <c r="I3378" i="27"/>
  <c r="I3379" i="27"/>
  <c r="I3380" i="27"/>
  <c r="I3381" i="27"/>
  <c r="I3382" i="27"/>
  <c r="I3383" i="27"/>
  <c r="I3384" i="27"/>
  <c r="I3385" i="27"/>
  <c r="I3386" i="27"/>
  <c r="I3387" i="27"/>
  <c r="I3388" i="27"/>
  <c r="I3389" i="27"/>
  <c r="I3390" i="27"/>
  <c r="I3391" i="27"/>
  <c r="I3392" i="27"/>
  <c r="I3393" i="27"/>
  <c r="I3394" i="27"/>
  <c r="I3395" i="27"/>
  <c r="I3396" i="27"/>
  <c r="I3397" i="27"/>
  <c r="I3398" i="27"/>
  <c r="I3399" i="27"/>
  <c r="I3400" i="27"/>
  <c r="I3401" i="27"/>
  <c r="I3402" i="27"/>
  <c r="I3403" i="27"/>
  <c r="I3404" i="27"/>
  <c r="I3405" i="27"/>
  <c r="I3406" i="27"/>
  <c r="I3407" i="27"/>
  <c r="I3408" i="27"/>
  <c r="I3409" i="27"/>
  <c r="I3410" i="27"/>
  <c r="I3411" i="27"/>
  <c r="I3412" i="27"/>
  <c r="I3413" i="27"/>
  <c r="I3414" i="27"/>
  <c r="I3415" i="27"/>
  <c r="I3416" i="27"/>
  <c r="I3417" i="27"/>
  <c r="I3418" i="27"/>
  <c r="I3419" i="27"/>
  <c r="I3420" i="27"/>
  <c r="I3421" i="27"/>
  <c r="I3422" i="27"/>
  <c r="I3423" i="27"/>
  <c r="I3424" i="27"/>
  <c r="I3425" i="27"/>
  <c r="I3426" i="27"/>
  <c r="I3427" i="27"/>
  <c r="I3428" i="27"/>
  <c r="I3429" i="27"/>
  <c r="I3430" i="27"/>
  <c r="I3431" i="27"/>
  <c r="I3432" i="27"/>
  <c r="I3433" i="27"/>
  <c r="I3434" i="27"/>
  <c r="I3435" i="27"/>
  <c r="I3436" i="27"/>
  <c r="I3437" i="27"/>
  <c r="I3438" i="27"/>
  <c r="I3439" i="27"/>
  <c r="I3440" i="27"/>
  <c r="I3441" i="27"/>
  <c r="I3442" i="27"/>
  <c r="I3443" i="27"/>
  <c r="I3444" i="27"/>
  <c r="I3445" i="27"/>
  <c r="I3446" i="27"/>
  <c r="I3447" i="27"/>
  <c r="I3448" i="27"/>
  <c r="I3449" i="27"/>
  <c r="I3450" i="27"/>
  <c r="I3451" i="27"/>
  <c r="I3452" i="27"/>
  <c r="I3453" i="27"/>
  <c r="I3454" i="27"/>
  <c r="I3455" i="27"/>
  <c r="I3456" i="27"/>
  <c r="I3457" i="27"/>
  <c r="I3458" i="27"/>
  <c r="I3459" i="27"/>
  <c r="I3460" i="27"/>
  <c r="I3461" i="27"/>
  <c r="I3462" i="27"/>
  <c r="I3463" i="27"/>
  <c r="I3464" i="27"/>
  <c r="I3465" i="27"/>
  <c r="I3466" i="27"/>
  <c r="I3467" i="27"/>
  <c r="I3468" i="27"/>
  <c r="I3469" i="27"/>
  <c r="I3470" i="27"/>
  <c r="I3471" i="27"/>
  <c r="I3472" i="27"/>
  <c r="I3473" i="27"/>
  <c r="I3474" i="27"/>
  <c r="I3475" i="27"/>
  <c r="I3476" i="27"/>
  <c r="I3477" i="27"/>
  <c r="I3478" i="27"/>
  <c r="I3479" i="27"/>
  <c r="I3480" i="27"/>
  <c r="I3481" i="27"/>
  <c r="I3482" i="27"/>
  <c r="I3483" i="27"/>
  <c r="I3484" i="27"/>
  <c r="I3485" i="27"/>
  <c r="I3486" i="27"/>
  <c r="I3487" i="27"/>
  <c r="I3488" i="27"/>
  <c r="I3489" i="27"/>
  <c r="I3490" i="27"/>
  <c r="I3491" i="27"/>
  <c r="I3492" i="27"/>
  <c r="I3493" i="27"/>
  <c r="I3494" i="27"/>
  <c r="I3495" i="27"/>
  <c r="I3496" i="27"/>
  <c r="I3497" i="27"/>
  <c r="I3498" i="27"/>
  <c r="I3499" i="27"/>
  <c r="I3500" i="27"/>
  <c r="I3501" i="27"/>
  <c r="I3502" i="27"/>
  <c r="I3503" i="27"/>
  <c r="I3504" i="27"/>
  <c r="I3505" i="27"/>
  <c r="I3506" i="27"/>
  <c r="I3507" i="27"/>
  <c r="I3508" i="27"/>
  <c r="I3509" i="27"/>
  <c r="I3510" i="27"/>
  <c r="I3511" i="27"/>
  <c r="I3512" i="27"/>
  <c r="I3513" i="27"/>
  <c r="I3514" i="27"/>
  <c r="I3515" i="27"/>
  <c r="I3516" i="27"/>
  <c r="I3517" i="27"/>
  <c r="I3518" i="27"/>
  <c r="I3519" i="27"/>
  <c r="I3520" i="27"/>
  <c r="I3521" i="27"/>
  <c r="I3522" i="27"/>
  <c r="I3523" i="27"/>
  <c r="I3524" i="27"/>
  <c r="I3525" i="27"/>
  <c r="I3526" i="27"/>
  <c r="I3527" i="27"/>
  <c r="I3528" i="27"/>
  <c r="I3529" i="27"/>
  <c r="I3530" i="27"/>
  <c r="I3531" i="27"/>
  <c r="I3532" i="27"/>
  <c r="I3533" i="27"/>
  <c r="I3534" i="27"/>
  <c r="I3535" i="27"/>
  <c r="I3536" i="27"/>
  <c r="I3537" i="27"/>
  <c r="I3538" i="27"/>
  <c r="I3539" i="27"/>
  <c r="I3540" i="27"/>
  <c r="I3541" i="27"/>
  <c r="I3542" i="27"/>
  <c r="I3543" i="27"/>
  <c r="I3544" i="27"/>
  <c r="I3545" i="27"/>
  <c r="I3546" i="27"/>
  <c r="I3547" i="27"/>
  <c r="I3548" i="27"/>
  <c r="I3549" i="27"/>
  <c r="I3550" i="27"/>
  <c r="I3551" i="27"/>
  <c r="I3552" i="27"/>
  <c r="I3553" i="27"/>
  <c r="I3554" i="27"/>
  <c r="I3555" i="27"/>
  <c r="I3556" i="27"/>
  <c r="I3557" i="27"/>
  <c r="I3558" i="27"/>
  <c r="I3559" i="27"/>
  <c r="I3560" i="27"/>
  <c r="I3561" i="27"/>
  <c r="I3562" i="27"/>
  <c r="I3563" i="27"/>
  <c r="I3564" i="27"/>
  <c r="I3565" i="27"/>
  <c r="I3566" i="27"/>
  <c r="I3567" i="27"/>
  <c r="I3568" i="27"/>
  <c r="I3569" i="27"/>
  <c r="I3570" i="27"/>
  <c r="I3571" i="27"/>
  <c r="I3572" i="27"/>
  <c r="I3573" i="27"/>
  <c r="I3574" i="27"/>
  <c r="I3575" i="27"/>
  <c r="I3576" i="27"/>
  <c r="I3577" i="27"/>
  <c r="I3578" i="27"/>
  <c r="I3579" i="27"/>
  <c r="I3580" i="27"/>
  <c r="I3581" i="27"/>
  <c r="I3582" i="27"/>
  <c r="I3583" i="27"/>
  <c r="I3584" i="27"/>
  <c r="I3585" i="27"/>
  <c r="I3586" i="27"/>
  <c r="I3587" i="27"/>
  <c r="I3588" i="27"/>
  <c r="I3589" i="27"/>
  <c r="I3590" i="27"/>
  <c r="I3591" i="27"/>
  <c r="I3592" i="27"/>
  <c r="I3593" i="27"/>
  <c r="I3594" i="27"/>
  <c r="I3595" i="27"/>
  <c r="I3596" i="27"/>
  <c r="I3597" i="27"/>
  <c r="I3598" i="27"/>
  <c r="I3599" i="27"/>
  <c r="I3600" i="27"/>
  <c r="I3601" i="27"/>
  <c r="I3602" i="27"/>
  <c r="I3603" i="27"/>
  <c r="I3604" i="27"/>
  <c r="I3605" i="27"/>
  <c r="I3606" i="27"/>
  <c r="I3607" i="27"/>
  <c r="I3608" i="27"/>
  <c r="I3609" i="27"/>
  <c r="I3610" i="27"/>
  <c r="I3611" i="27"/>
  <c r="I3612" i="27"/>
  <c r="I3613" i="27"/>
  <c r="I3614" i="27"/>
  <c r="I3615" i="27"/>
  <c r="I3616" i="27"/>
  <c r="I3617" i="27"/>
  <c r="I3618" i="27"/>
  <c r="I3619" i="27"/>
  <c r="I3620" i="27"/>
  <c r="I3621" i="27"/>
  <c r="I3622" i="27"/>
  <c r="I3623" i="27"/>
  <c r="I3624" i="27"/>
  <c r="I3625" i="27"/>
  <c r="I3626" i="27"/>
  <c r="I3627" i="27"/>
  <c r="I3628" i="27"/>
  <c r="I3629" i="27"/>
  <c r="I3630" i="27"/>
  <c r="I3631" i="27"/>
  <c r="I3632" i="27"/>
  <c r="I3633" i="27"/>
  <c r="I3634" i="27"/>
  <c r="I3635" i="27"/>
  <c r="I3636" i="27"/>
  <c r="I3637" i="27"/>
  <c r="I3638" i="27"/>
  <c r="I3639" i="27"/>
  <c r="I3640" i="27"/>
  <c r="I3641" i="27"/>
  <c r="I3642" i="27"/>
  <c r="I3643" i="27"/>
  <c r="I3644" i="27"/>
  <c r="I3645" i="27"/>
  <c r="I3646" i="27"/>
  <c r="I3647" i="27"/>
  <c r="I3648" i="27"/>
  <c r="I3649" i="27"/>
  <c r="I3650" i="27"/>
  <c r="I3651" i="27"/>
  <c r="I3652" i="27"/>
  <c r="I3653" i="27"/>
  <c r="I3654" i="27"/>
  <c r="I3655" i="27"/>
  <c r="I3656" i="27"/>
  <c r="I3657" i="27"/>
  <c r="I3658" i="27"/>
  <c r="I3659" i="27"/>
  <c r="I3660" i="27"/>
  <c r="I3661" i="27"/>
  <c r="I3662" i="27"/>
  <c r="I3663" i="27"/>
  <c r="I3664" i="27"/>
  <c r="I3665" i="27"/>
  <c r="I3666" i="27"/>
  <c r="I3667" i="27"/>
  <c r="I3668" i="27"/>
  <c r="I3669" i="27"/>
  <c r="I3670" i="27"/>
  <c r="I3671" i="27"/>
  <c r="I3672" i="27"/>
  <c r="I3673" i="27"/>
  <c r="I3674" i="27"/>
  <c r="I3675" i="27"/>
  <c r="I3676" i="27"/>
  <c r="I3677" i="27"/>
  <c r="I3678" i="27"/>
  <c r="I3679" i="27"/>
  <c r="I3680" i="27"/>
  <c r="I3681" i="27"/>
  <c r="I3682" i="27"/>
  <c r="I3683" i="27"/>
  <c r="I3684" i="27"/>
  <c r="I3685" i="27"/>
  <c r="I3686" i="27"/>
  <c r="I3687" i="27"/>
  <c r="I3688" i="27"/>
  <c r="I3689" i="27"/>
  <c r="I3690" i="27"/>
  <c r="I3691" i="27"/>
  <c r="I3692" i="27"/>
  <c r="I3693" i="27"/>
  <c r="I3694" i="27"/>
  <c r="I3695" i="27"/>
  <c r="I3696" i="27"/>
  <c r="I3697" i="27"/>
  <c r="I3698" i="27"/>
  <c r="I3699" i="27"/>
  <c r="I3700" i="27"/>
  <c r="I3701" i="27"/>
  <c r="I3702" i="27"/>
  <c r="I3703" i="27"/>
  <c r="I3704" i="27"/>
  <c r="I3705" i="27"/>
  <c r="I3706" i="27"/>
  <c r="I3707" i="27"/>
  <c r="I3708" i="27"/>
  <c r="I3709" i="27"/>
  <c r="I3710" i="27"/>
  <c r="I3711" i="27"/>
  <c r="I3712" i="27"/>
  <c r="I3713" i="27"/>
  <c r="I3714" i="27"/>
  <c r="I3715" i="27"/>
  <c r="I3716" i="27"/>
  <c r="I3717" i="27"/>
  <c r="I3718" i="27"/>
  <c r="I3719" i="27"/>
  <c r="I3720" i="27"/>
  <c r="I3721" i="27"/>
  <c r="I3722" i="27"/>
  <c r="I3723" i="27"/>
  <c r="I3724" i="27"/>
  <c r="I3725" i="27"/>
  <c r="I3726" i="27"/>
  <c r="I3727" i="27"/>
  <c r="I3728" i="27"/>
  <c r="I3729" i="27"/>
  <c r="I3730" i="27"/>
  <c r="I3731" i="27"/>
  <c r="I3732" i="27"/>
  <c r="I3733" i="27"/>
  <c r="I3734" i="27"/>
  <c r="I3735" i="27"/>
  <c r="I3736" i="27"/>
  <c r="I3737" i="27"/>
  <c r="I3738" i="27"/>
  <c r="I3739" i="27"/>
  <c r="I3740" i="27"/>
  <c r="I3741" i="27"/>
  <c r="I3742" i="27"/>
  <c r="I3743" i="27"/>
  <c r="I3744" i="27"/>
  <c r="I3745" i="27"/>
  <c r="I3746" i="27"/>
  <c r="I3747" i="27"/>
  <c r="I3748" i="27"/>
  <c r="I3749" i="27"/>
  <c r="I3750" i="27"/>
  <c r="I3751" i="27"/>
  <c r="I3752" i="27"/>
  <c r="I3753" i="27"/>
  <c r="I3754" i="27"/>
  <c r="I3755" i="27"/>
  <c r="I3756" i="27"/>
  <c r="I3757" i="27"/>
  <c r="I3758" i="27"/>
  <c r="I3759" i="27"/>
  <c r="I3760" i="27"/>
  <c r="I3761" i="27"/>
  <c r="I3762" i="27"/>
  <c r="I3763" i="27"/>
  <c r="I3764" i="27"/>
  <c r="I3765" i="27"/>
  <c r="I3766" i="27"/>
  <c r="I3767" i="27"/>
  <c r="I3768" i="27"/>
  <c r="I3769" i="27"/>
  <c r="I3770" i="27"/>
  <c r="I3771" i="27"/>
  <c r="I3772" i="27"/>
  <c r="I3773" i="27"/>
  <c r="I3774" i="27"/>
  <c r="I3775" i="27"/>
  <c r="I3776" i="27"/>
  <c r="I3777" i="27"/>
  <c r="I3778" i="27"/>
  <c r="I3779" i="27"/>
  <c r="I3780" i="27"/>
  <c r="I3781" i="27"/>
  <c r="I3782" i="27"/>
  <c r="I3783" i="27"/>
  <c r="I3784" i="27"/>
  <c r="I3785" i="27"/>
  <c r="I3786" i="27"/>
  <c r="I3787" i="27"/>
  <c r="I3788" i="27"/>
  <c r="I3789" i="27"/>
  <c r="I3790" i="27"/>
  <c r="I3791" i="27"/>
  <c r="I3792" i="27"/>
  <c r="I3793" i="27"/>
  <c r="I3794" i="27"/>
  <c r="I3795" i="27"/>
  <c r="I3796" i="27"/>
  <c r="I3797" i="27"/>
  <c r="I3798" i="27"/>
  <c r="I3799" i="27"/>
  <c r="I3800" i="27"/>
  <c r="I3801" i="27"/>
  <c r="I3802" i="27"/>
  <c r="I3803" i="27"/>
  <c r="I3804" i="27"/>
  <c r="I3805" i="27"/>
  <c r="I3806" i="27"/>
  <c r="I3807" i="27"/>
  <c r="I3808" i="27"/>
  <c r="I3809" i="27"/>
  <c r="I3810" i="27"/>
  <c r="I3811" i="27"/>
  <c r="I3812" i="27"/>
  <c r="I3813" i="27"/>
  <c r="I3814" i="27"/>
  <c r="I3815" i="27"/>
  <c r="I3816" i="27"/>
  <c r="I3817" i="27"/>
  <c r="I3818" i="27"/>
  <c r="I3819" i="27"/>
  <c r="I3820" i="27"/>
  <c r="I3821" i="27"/>
  <c r="I3822" i="27"/>
  <c r="I3823" i="27"/>
  <c r="I3824" i="27"/>
  <c r="I3825" i="27"/>
  <c r="I3826" i="27"/>
  <c r="I3827" i="27"/>
  <c r="I3828" i="27"/>
  <c r="I3829" i="27"/>
  <c r="I3830" i="27"/>
  <c r="I3831" i="27"/>
  <c r="I3832" i="27"/>
  <c r="I3833" i="27"/>
  <c r="I3834" i="27"/>
  <c r="I3835" i="27"/>
  <c r="I3836" i="27"/>
  <c r="I3837" i="27"/>
  <c r="I3838" i="27"/>
  <c r="I3839" i="27"/>
  <c r="I3840" i="27"/>
  <c r="I3841" i="27"/>
  <c r="I3842" i="27"/>
  <c r="I3843" i="27"/>
  <c r="I3844" i="27"/>
  <c r="I3845" i="27"/>
  <c r="I3846" i="27"/>
  <c r="I3847" i="27"/>
  <c r="I3848" i="27"/>
  <c r="I3849" i="27"/>
  <c r="I3850" i="27"/>
  <c r="I3851" i="27"/>
  <c r="I3852" i="27"/>
  <c r="I3853" i="27"/>
  <c r="I3854" i="27"/>
  <c r="I3855" i="27"/>
  <c r="I3856" i="27"/>
  <c r="I3857" i="27"/>
  <c r="I3858" i="27"/>
  <c r="I3859" i="27"/>
  <c r="I3860" i="27"/>
  <c r="I3861" i="27"/>
  <c r="I3862" i="27"/>
  <c r="I3863" i="27"/>
  <c r="I3864" i="27"/>
  <c r="I3865" i="27"/>
  <c r="I3866" i="27"/>
  <c r="I3867" i="27"/>
  <c r="I3868" i="27"/>
  <c r="I3869" i="27"/>
  <c r="I3870" i="27"/>
  <c r="I3871" i="27"/>
  <c r="I3872" i="27"/>
  <c r="I3873" i="27"/>
  <c r="I3874" i="27"/>
  <c r="I3875" i="27"/>
  <c r="I3876" i="27"/>
  <c r="I3877" i="27"/>
  <c r="I3878" i="27"/>
  <c r="I3879" i="27"/>
  <c r="I3880" i="27"/>
  <c r="I3881" i="27"/>
  <c r="I3882" i="27"/>
  <c r="I3883" i="27"/>
  <c r="I3884" i="27"/>
  <c r="I296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5" i="27"/>
  <c r="I146" i="27"/>
  <c r="I147" i="27"/>
  <c r="I148" i="27"/>
  <c r="I149" i="27"/>
  <c r="I150" i="27"/>
  <c r="I151" i="27"/>
  <c r="I152" i="27"/>
  <c r="I153" i="27"/>
  <c r="I154" i="27"/>
  <c r="I155" i="27"/>
  <c r="I156" i="27"/>
  <c r="I157" i="27"/>
  <c r="I158" i="27"/>
  <c r="I159" i="27"/>
  <c r="I160" i="27"/>
  <c r="I161" i="27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I223" i="27"/>
  <c r="I224" i="27"/>
  <c r="I225" i="27"/>
  <c r="I226" i="27"/>
  <c r="I227" i="27"/>
  <c r="I228" i="27"/>
  <c r="I229" i="27"/>
  <c r="I230" i="27"/>
  <c r="I231" i="27"/>
  <c r="I232" i="27"/>
  <c r="I233" i="27"/>
  <c r="I234" i="27"/>
  <c r="I235" i="27"/>
  <c r="I236" i="27"/>
  <c r="I237" i="27"/>
  <c r="I238" i="27"/>
  <c r="I239" i="27"/>
  <c r="I240" i="27"/>
  <c r="I241" i="27"/>
  <c r="I242" i="27"/>
  <c r="I243" i="27"/>
  <c r="I244" i="27"/>
  <c r="I245" i="27"/>
  <c r="I246" i="27"/>
  <c r="I247" i="27"/>
  <c r="I248" i="27"/>
  <c r="I249" i="27"/>
  <c r="I250" i="27"/>
  <c r="I251" i="27"/>
  <c r="I252" i="27"/>
  <c r="I253" i="27"/>
  <c r="I254" i="27"/>
  <c r="I255" i="27"/>
  <c r="I256" i="27"/>
  <c r="I257" i="27"/>
  <c r="I258" i="27"/>
  <c r="I259" i="27"/>
  <c r="I260" i="27"/>
  <c r="I261" i="27"/>
  <c r="I262" i="27"/>
  <c r="I263" i="27"/>
  <c r="I264" i="27"/>
  <c r="I265" i="27"/>
  <c r="I266" i="27"/>
  <c r="I267" i="27"/>
  <c r="I268" i="27"/>
  <c r="I269" i="27"/>
  <c r="I270" i="27"/>
  <c r="I271" i="27"/>
  <c r="I272" i="27"/>
  <c r="I273" i="27"/>
  <c r="I274" i="27"/>
  <c r="I275" i="27"/>
  <c r="I276" i="27"/>
  <c r="I277" i="27"/>
  <c r="I278" i="27"/>
  <c r="I279" i="27"/>
  <c r="I280" i="27"/>
  <c r="I281" i="27"/>
  <c r="I282" i="27"/>
  <c r="I283" i="27"/>
  <c r="I284" i="27"/>
  <c r="I285" i="27"/>
  <c r="I286" i="27"/>
  <c r="I287" i="27"/>
  <c r="I288" i="27"/>
  <c r="I289" i="27"/>
  <c r="I290" i="27"/>
  <c r="I291" i="27"/>
  <c r="I292" i="27"/>
  <c r="I293" i="27"/>
  <c r="I294" i="27"/>
  <c r="I295" i="27"/>
  <c r="I5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501" i="27"/>
  <c r="H502" i="27"/>
  <c r="H503" i="27"/>
  <c r="H504" i="27"/>
  <c r="H505" i="27"/>
  <c r="H506" i="27"/>
  <c r="H507" i="27"/>
  <c r="H508" i="27"/>
  <c r="H509" i="27"/>
  <c r="H510" i="27"/>
  <c r="H511" i="27"/>
  <c r="H512" i="27"/>
  <c r="H513" i="27"/>
  <c r="H514" i="27"/>
  <c r="H515" i="27"/>
  <c r="H516" i="27"/>
  <c r="H517" i="27"/>
  <c r="H518" i="27"/>
  <c r="H519" i="27"/>
  <c r="H520" i="27"/>
  <c r="H521" i="27"/>
  <c r="H522" i="27"/>
  <c r="H523" i="27"/>
  <c r="H524" i="27"/>
  <c r="H525" i="27"/>
  <c r="H526" i="27"/>
  <c r="H527" i="27"/>
  <c r="H528" i="27"/>
  <c r="H529" i="27"/>
  <c r="H530" i="27"/>
  <c r="H531" i="27"/>
  <c r="H532" i="27"/>
  <c r="H533" i="27"/>
  <c r="H534" i="27"/>
  <c r="H535" i="27"/>
  <c r="H536" i="27"/>
  <c r="H537" i="27"/>
  <c r="H538" i="27"/>
  <c r="H539" i="27"/>
  <c r="H540" i="27"/>
  <c r="H541" i="27"/>
  <c r="H542" i="27"/>
  <c r="H543" i="27"/>
  <c r="H544" i="27"/>
  <c r="H545" i="27"/>
  <c r="H546" i="27"/>
  <c r="H547" i="27"/>
  <c r="H548" i="27"/>
  <c r="H549" i="27"/>
  <c r="H550" i="27"/>
  <c r="H551" i="27"/>
  <c r="H552" i="27"/>
  <c r="H553" i="27"/>
  <c r="H554" i="27"/>
  <c r="H555" i="27"/>
  <c r="H556" i="27"/>
  <c r="H557" i="27"/>
  <c r="H558" i="27"/>
  <c r="H559" i="27"/>
  <c r="H560" i="27"/>
  <c r="H561" i="27"/>
  <c r="H562" i="27"/>
  <c r="H563" i="27"/>
  <c r="H564" i="27"/>
  <c r="H565" i="27"/>
  <c r="H566" i="27"/>
  <c r="H567" i="27"/>
  <c r="H568" i="27"/>
  <c r="H569" i="27"/>
  <c r="H570" i="27"/>
  <c r="H571" i="27"/>
  <c r="H572" i="27"/>
  <c r="H573" i="27"/>
  <c r="H574" i="27"/>
  <c r="H575" i="27"/>
  <c r="H576" i="27"/>
  <c r="H577" i="27"/>
  <c r="H578" i="27"/>
  <c r="H579" i="27"/>
  <c r="H580" i="27"/>
  <c r="H581" i="27"/>
  <c r="H582" i="27"/>
  <c r="H583" i="27"/>
  <c r="H584" i="27"/>
  <c r="H585" i="27"/>
  <c r="H586" i="27"/>
  <c r="H587" i="27"/>
  <c r="H588" i="27"/>
  <c r="H589" i="27"/>
  <c r="H590" i="27"/>
  <c r="H591" i="27"/>
  <c r="H592" i="27"/>
  <c r="H593" i="27"/>
  <c r="H594" i="27"/>
  <c r="H595" i="27"/>
  <c r="H596" i="27"/>
  <c r="H597" i="27"/>
  <c r="H598" i="27"/>
  <c r="H599" i="27"/>
  <c r="H600" i="27"/>
  <c r="H601" i="27"/>
  <c r="H602" i="27"/>
  <c r="H603" i="27"/>
  <c r="H604" i="27"/>
  <c r="H605" i="27"/>
  <c r="H606" i="27"/>
  <c r="H607" i="27"/>
  <c r="H608" i="27"/>
  <c r="H609" i="27"/>
  <c r="H610" i="27"/>
  <c r="H611" i="27"/>
  <c r="H612" i="27"/>
  <c r="H613" i="27"/>
  <c r="H614" i="27"/>
  <c r="H615" i="27"/>
  <c r="H616" i="27"/>
  <c r="H617" i="27"/>
  <c r="H618" i="27"/>
  <c r="H619" i="27"/>
  <c r="H620" i="27"/>
  <c r="H621" i="27"/>
  <c r="H622" i="27"/>
  <c r="H623" i="27"/>
  <c r="H624" i="27"/>
  <c r="H625" i="27"/>
  <c r="H626" i="27"/>
  <c r="H627" i="27"/>
  <c r="H628" i="27"/>
  <c r="H629" i="27"/>
  <c r="H630" i="27"/>
  <c r="H631" i="27"/>
  <c r="H632" i="27"/>
  <c r="H633" i="27"/>
  <c r="H634" i="27"/>
  <c r="H635" i="27"/>
  <c r="H636" i="27"/>
  <c r="H637" i="27"/>
  <c r="H638" i="27"/>
  <c r="H639" i="27"/>
  <c r="H640" i="27"/>
  <c r="H641" i="27"/>
  <c r="H642" i="27"/>
  <c r="H643" i="27"/>
  <c r="H644" i="27"/>
  <c r="H645" i="27"/>
  <c r="H646" i="27"/>
  <c r="H647" i="27"/>
  <c r="H648" i="27"/>
  <c r="H649" i="27"/>
  <c r="H650" i="27"/>
  <c r="H651" i="27"/>
  <c r="H652" i="27"/>
  <c r="H653" i="27"/>
  <c r="H654" i="27"/>
  <c r="H655" i="27"/>
  <c r="H656" i="27"/>
  <c r="H657" i="27"/>
  <c r="H658" i="27"/>
  <c r="H659" i="27"/>
  <c r="H660" i="27"/>
  <c r="H661" i="27"/>
  <c r="H662" i="27"/>
  <c r="H663" i="27"/>
  <c r="H664" i="27"/>
  <c r="H665" i="27"/>
  <c r="H666" i="27"/>
  <c r="H667" i="27"/>
  <c r="H668" i="27"/>
  <c r="H669" i="27"/>
  <c r="H670" i="27"/>
  <c r="H671" i="27"/>
  <c r="H672" i="27"/>
  <c r="H673" i="27"/>
  <c r="H674" i="27"/>
  <c r="H675" i="27"/>
  <c r="H676" i="27"/>
  <c r="H677" i="27"/>
  <c r="H678" i="27"/>
  <c r="H679" i="27"/>
  <c r="H680" i="27"/>
  <c r="H681" i="27"/>
  <c r="H682" i="27"/>
  <c r="H683" i="27"/>
  <c r="H684" i="27"/>
  <c r="H685" i="27"/>
  <c r="H686" i="27"/>
  <c r="H687" i="27"/>
  <c r="H688" i="27"/>
  <c r="H689" i="27"/>
  <c r="H690" i="27"/>
  <c r="H691" i="27"/>
  <c r="H692" i="27"/>
  <c r="H693" i="27"/>
  <c r="H694" i="27"/>
  <c r="H695" i="27"/>
  <c r="H696" i="27"/>
  <c r="H697" i="27"/>
  <c r="H698" i="27"/>
  <c r="H699" i="27"/>
  <c r="H700" i="27"/>
  <c r="H701" i="27"/>
  <c r="H702" i="27"/>
  <c r="H703" i="27"/>
  <c r="H704" i="27"/>
  <c r="H705" i="27"/>
  <c r="H706" i="27"/>
  <c r="H707" i="27"/>
  <c r="H708" i="27"/>
  <c r="H709" i="27"/>
  <c r="H710" i="27"/>
  <c r="H711" i="27"/>
  <c r="H712" i="27"/>
  <c r="H713" i="27"/>
  <c r="H714" i="27"/>
  <c r="H715" i="27"/>
  <c r="H716" i="27"/>
  <c r="H717" i="27"/>
  <c r="H718" i="27"/>
  <c r="H719" i="27"/>
  <c r="H720" i="27"/>
  <c r="H721" i="27"/>
  <c r="H722" i="27"/>
  <c r="H723" i="27"/>
  <c r="H724" i="27"/>
  <c r="H725" i="27"/>
  <c r="H726" i="27"/>
  <c r="H727" i="27"/>
  <c r="H728" i="27"/>
  <c r="H729" i="27"/>
  <c r="H730" i="27"/>
  <c r="H731" i="27"/>
  <c r="H732" i="27"/>
  <c r="H733" i="27"/>
  <c r="H734" i="27"/>
  <c r="H735" i="27"/>
  <c r="H736" i="27"/>
  <c r="H737" i="27"/>
  <c r="H738" i="27"/>
  <c r="H739" i="27"/>
  <c r="H740" i="27"/>
  <c r="H741" i="27"/>
  <c r="H742" i="27"/>
  <c r="H743" i="27"/>
  <c r="H744" i="27"/>
  <c r="H745" i="27"/>
  <c r="H746" i="27"/>
  <c r="H747" i="27"/>
  <c r="H748" i="27"/>
  <c r="H749" i="27"/>
  <c r="H750" i="27"/>
  <c r="H751" i="27"/>
  <c r="H752" i="27"/>
  <c r="H753" i="27"/>
  <c r="H754" i="27"/>
  <c r="H755" i="27"/>
  <c r="H756" i="27"/>
  <c r="H757" i="27"/>
  <c r="H758" i="27"/>
  <c r="H759" i="27"/>
  <c r="H760" i="27"/>
  <c r="H761" i="27"/>
  <c r="H762" i="27"/>
  <c r="H763" i="27"/>
  <c r="H764" i="27"/>
  <c r="H765" i="27"/>
  <c r="H766" i="27"/>
  <c r="H767" i="27"/>
  <c r="H768" i="27"/>
  <c r="H769" i="27"/>
  <c r="H770" i="27"/>
  <c r="H771" i="27"/>
  <c r="H772" i="27"/>
  <c r="H773" i="27"/>
  <c r="H774" i="27"/>
  <c r="H775" i="27"/>
  <c r="H776" i="27"/>
  <c r="H777" i="27"/>
  <c r="H778" i="27"/>
  <c r="H779" i="27"/>
  <c r="H780" i="27"/>
  <c r="H781" i="27"/>
  <c r="H782" i="27"/>
  <c r="H783" i="27"/>
  <c r="H784" i="27"/>
  <c r="H785" i="27"/>
  <c r="H786" i="27"/>
  <c r="H787" i="27"/>
  <c r="H788" i="27"/>
  <c r="H789" i="27"/>
  <c r="H790" i="27"/>
  <c r="H791" i="27"/>
  <c r="H792" i="27"/>
  <c r="H793" i="27"/>
  <c r="H794" i="27"/>
  <c r="H795" i="27"/>
  <c r="H796" i="27"/>
  <c r="H797" i="27"/>
  <c r="H798" i="27"/>
  <c r="H799" i="27"/>
  <c r="H800" i="27"/>
  <c r="H801" i="27"/>
  <c r="H802" i="27"/>
  <c r="H803" i="27"/>
  <c r="H804" i="27"/>
  <c r="H805" i="27"/>
  <c r="H806" i="27"/>
  <c r="H807" i="27"/>
  <c r="H808" i="27"/>
  <c r="H809" i="27"/>
  <c r="H810" i="27"/>
  <c r="H811" i="27"/>
  <c r="H812" i="27"/>
  <c r="H813" i="27"/>
  <c r="H814" i="27"/>
  <c r="H815" i="27"/>
  <c r="H816" i="27"/>
  <c r="H817" i="27"/>
  <c r="H818" i="27"/>
  <c r="H819" i="27"/>
  <c r="H820" i="27"/>
  <c r="H821" i="27"/>
  <c r="H822" i="27"/>
  <c r="H823" i="27"/>
  <c r="H824" i="27"/>
  <c r="H825" i="27"/>
  <c r="H826" i="27"/>
  <c r="H827" i="27"/>
  <c r="H828" i="27"/>
  <c r="H829" i="27"/>
  <c r="H830" i="27"/>
  <c r="H831" i="27"/>
  <c r="H832" i="27"/>
  <c r="H833" i="27"/>
  <c r="H834" i="27"/>
  <c r="H835" i="27"/>
  <c r="H836" i="27"/>
  <c r="H837" i="27"/>
  <c r="H838" i="27"/>
  <c r="H839" i="27"/>
  <c r="H840" i="27"/>
  <c r="H841" i="27"/>
  <c r="H842" i="27"/>
  <c r="H843" i="27"/>
  <c r="H844" i="27"/>
  <c r="H845" i="27"/>
  <c r="H846" i="27"/>
  <c r="H847" i="27"/>
  <c r="H848" i="27"/>
  <c r="H849" i="27"/>
  <c r="H850" i="27"/>
  <c r="H851" i="27"/>
  <c r="H852" i="27"/>
  <c r="H853" i="27"/>
  <c r="H854" i="27"/>
  <c r="H855" i="27"/>
  <c r="H856" i="27"/>
  <c r="H857" i="27"/>
  <c r="H858" i="27"/>
  <c r="H859" i="27"/>
  <c r="H860" i="27"/>
  <c r="H861" i="27"/>
  <c r="H862" i="27"/>
  <c r="H863" i="27"/>
  <c r="H864" i="27"/>
  <c r="H865" i="27"/>
  <c r="H866" i="27"/>
  <c r="H867" i="27"/>
  <c r="H868" i="27"/>
  <c r="H869" i="27"/>
  <c r="H870" i="27"/>
  <c r="H871" i="27"/>
  <c r="H872" i="27"/>
  <c r="H873" i="27"/>
  <c r="H874" i="27"/>
  <c r="H875" i="27"/>
  <c r="H876" i="27"/>
  <c r="H877" i="27"/>
  <c r="H878" i="27"/>
  <c r="H879" i="27"/>
  <c r="H880" i="27"/>
  <c r="H881" i="27"/>
  <c r="H882" i="27"/>
  <c r="H883" i="27"/>
  <c r="H884" i="27"/>
  <c r="H885" i="27"/>
  <c r="H886" i="27"/>
  <c r="H887" i="27"/>
  <c r="H888" i="27"/>
  <c r="H889" i="27"/>
  <c r="H890" i="27"/>
  <c r="H891" i="27"/>
  <c r="H892" i="27"/>
  <c r="H893" i="27"/>
  <c r="H894" i="27"/>
  <c r="H895" i="27"/>
  <c r="H896" i="27"/>
  <c r="H897" i="27"/>
  <c r="H898" i="27"/>
  <c r="H899" i="27"/>
  <c r="H900" i="27"/>
  <c r="H901" i="27"/>
  <c r="H902" i="27"/>
  <c r="H903" i="27"/>
  <c r="H904" i="27"/>
  <c r="H905" i="27"/>
  <c r="H906" i="27"/>
  <c r="H907" i="27"/>
  <c r="H908" i="27"/>
  <c r="H909" i="27"/>
  <c r="H910" i="27"/>
  <c r="H911" i="27"/>
  <c r="H912" i="27"/>
  <c r="H913" i="27"/>
  <c r="H914" i="27"/>
  <c r="H915" i="27"/>
  <c r="H916" i="27"/>
  <c r="H917" i="27"/>
  <c r="H918" i="27"/>
  <c r="H919" i="27"/>
  <c r="H920" i="27"/>
  <c r="H921" i="27"/>
  <c r="H922" i="27"/>
  <c r="H923" i="27"/>
  <c r="H924" i="27"/>
  <c r="H925" i="27"/>
  <c r="H926" i="27"/>
  <c r="H927" i="27"/>
  <c r="H928" i="27"/>
  <c r="H929" i="27"/>
  <c r="H930" i="27"/>
  <c r="H931" i="27"/>
  <c r="H932" i="27"/>
  <c r="H933" i="27"/>
  <c r="H934" i="27"/>
  <c r="H935" i="27"/>
  <c r="H936" i="27"/>
  <c r="H937" i="27"/>
  <c r="H938" i="27"/>
  <c r="H939" i="27"/>
  <c r="H940" i="27"/>
  <c r="H941" i="27"/>
  <c r="H942" i="27"/>
  <c r="H943" i="27"/>
  <c r="H944" i="27"/>
  <c r="H945" i="27"/>
  <c r="H946" i="27"/>
  <c r="H947" i="27"/>
  <c r="H948" i="27"/>
  <c r="H949" i="27"/>
  <c r="H950" i="27"/>
  <c r="H951" i="27"/>
  <c r="H952" i="27"/>
  <c r="H953" i="27"/>
  <c r="H954" i="27"/>
  <c r="H955" i="27"/>
  <c r="H956" i="27"/>
  <c r="H957" i="27"/>
  <c r="H958" i="27"/>
  <c r="H959" i="27"/>
  <c r="H960" i="27"/>
  <c r="H961" i="27"/>
  <c r="H962" i="27"/>
  <c r="H963" i="27"/>
  <c r="H964" i="27"/>
  <c r="H965" i="27"/>
  <c r="H966" i="27"/>
  <c r="H967" i="27"/>
  <c r="H968" i="27"/>
  <c r="H969" i="27"/>
  <c r="H970" i="27"/>
  <c r="H971" i="27"/>
  <c r="H972" i="27"/>
  <c r="H973" i="27"/>
  <c r="H974" i="27"/>
  <c r="H975" i="27"/>
  <c r="H976" i="27"/>
  <c r="H977" i="27"/>
  <c r="H978" i="27"/>
  <c r="H979" i="27"/>
  <c r="H980" i="27"/>
  <c r="H981" i="27"/>
  <c r="H982" i="27"/>
  <c r="H983" i="27"/>
  <c r="H984" i="27"/>
  <c r="H985" i="27"/>
  <c r="H986" i="27"/>
  <c r="H987" i="27"/>
  <c r="H988" i="27"/>
  <c r="H989" i="27"/>
  <c r="H990" i="27"/>
  <c r="H991" i="27"/>
  <c r="H992" i="27"/>
  <c r="H993" i="27"/>
  <c r="H994" i="27"/>
  <c r="H995" i="27"/>
  <c r="H996" i="27"/>
  <c r="H997" i="27"/>
  <c r="H998" i="27"/>
  <c r="H999" i="27"/>
  <c r="H1000" i="27"/>
  <c r="H1001" i="27"/>
  <c r="H1002" i="27"/>
  <c r="H1003" i="27"/>
  <c r="H1004" i="27"/>
  <c r="H1005" i="27"/>
  <c r="H1006" i="27"/>
  <c r="H1007" i="27"/>
  <c r="H1008" i="27"/>
  <c r="H1009" i="27"/>
  <c r="H1010" i="27"/>
  <c r="H1011" i="27"/>
  <c r="H1012" i="27"/>
  <c r="H1013" i="27"/>
  <c r="H1014" i="27"/>
  <c r="H1015" i="27"/>
  <c r="H1016" i="27"/>
  <c r="H1017" i="27"/>
  <c r="H1018" i="27"/>
  <c r="H1019" i="27"/>
  <c r="H1020" i="27"/>
  <c r="H1021" i="27"/>
  <c r="H1022" i="27"/>
  <c r="H1023" i="27"/>
  <c r="H1024" i="27"/>
  <c r="H1025" i="27"/>
  <c r="H1026" i="27"/>
  <c r="H1027" i="27"/>
  <c r="H1028" i="27"/>
  <c r="H1029" i="27"/>
  <c r="H1030" i="27"/>
  <c r="H1031" i="27"/>
  <c r="H1032" i="27"/>
  <c r="H1033" i="27"/>
  <c r="H1034" i="27"/>
  <c r="H1035" i="27"/>
  <c r="H1036" i="27"/>
  <c r="H1037" i="27"/>
  <c r="H1038" i="27"/>
  <c r="H1039" i="27"/>
  <c r="H1040" i="27"/>
  <c r="H1041" i="27"/>
  <c r="H1042" i="27"/>
  <c r="H1043" i="27"/>
  <c r="H1044" i="27"/>
  <c r="H1045" i="27"/>
  <c r="H1046" i="27"/>
  <c r="H1047" i="27"/>
  <c r="H1048" i="27"/>
  <c r="H1049" i="27"/>
  <c r="H1050" i="27"/>
  <c r="H1051" i="27"/>
  <c r="H1052" i="27"/>
  <c r="H1053" i="27"/>
  <c r="H1054" i="27"/>
  <c r="H1055" i="27"/>
  <c r="H1056" i="27"/>
  <c r="H1057" i="27"/>
  <c r="H1058" i="27"/>
  <c r="H1059" i="27"/>
  <c r="H1060" i="27"/>
  <c r="H1061" i="27"/>
  <c r="H1062" i="27"/>
  <c r="H1063" i="27"/>
  <c r="H1064" i="27"/>
  <c r="H1065" i="27"/>
  <c r="H1066" i="27"/>
  <c r="H1067" i="27"/>
  <c r="H1068" i="27"/>
  <c r="H1069" i="27"/>
  <c r="H1070" i="27"/>
  <c r="H1071" i="27"/>
  <c r="H1072" i="27"/>
  <c r="H1073" i="27"/>
  <c r="H1074" i="27"/>
  <c r="H1075" i="27"/>
  <c r="H1076" i="27"/>
  <c r="H1077" i="27"/>
  <c r="H1078" i="27"/>
  <c r="H1079" i="27"/>
  <c r="H1080" i="27"/>
  <c r="H1081" i="27"/>
  <c r="H1082" i="27"/>
  <c r="H1083" i="27"/>
  <c r="H1084" i="27"/>
  <c r="H1085" i="27"/>
  <c r="H1086" i="27"/>
  <c r="H1087" i="27"/>
  <c r="H1088" i="27"/>
  <c r="H1089" i="27"/>
  <c r="H1090" i="27"/>
  <c r="H1091" i="27"/>
  <c r="H1092" i="27"/>
  <c r="H1093" i="27"/>
  <c r="H1094" i="27"/>
  <c r="H1095" i="27"/>
  <c r="H1096" i="27"/>
  <c r="H1097" i="27"/>
  <c r="H1098" i="27"/>
  <c r="H1099" i="27"/>
  <c r="H1100" i="27"/>
  <c r="H1101" i="27"/>
  <c r="H1102" i="27"/>
  <c r="H1103" i="27"/>
  <c r="H1104" i="27"/>
  <c r="H1105" i="27"/>
  <c r="H1106" i="27"/>
  <c r="H1107" i="27"/>
  <c r="H1108" i="27"/>
  <c r="H1109" i="27"/>
  <c r="H1110" i="27"/>
  <c r="H1111" i="27"/>
  <c r="H1112" i="27"/>
  <c r="H1113" i="27"/>
  <c r="H1114" i="27"/>
  <c r="H1115" i="27"/>
  <c r="H1116" i="27"/>
  <c r="H1117" i="27"/>
  <c r="H1118" i="27"/>
  <c r="H1119" i="27"/>
  <c r="H1120" i="27"/>
  <c r="H1121" i="27"/>
  <c r="H1122" i="27"/>
  <c r="H1123" i="27"/>
  <c r="H1124" i="27"/>
  <c r="H1125" i="27"/>
  <c r="H1126" i="27"/>
  <c r="H1127" i="27"/>
  <c r="H1128" i="27"/>
  <c r="H1129" i="27"/>
  <c r="H1130" i="27"/>
  <c r="H1131" i="27"/>
  <c r="H1132" i="27"/>
  <c r="H1133" i="27"/>
  <c r="H1134" i="27"/>
  <c r="H1135" i="27"/>
  <c r="H1136" i="27"/>
  <c r="H1137" i="27"/>
  <c r="H1138" i="27"/>
  <c r="H1139" i="27"/>
  <c r="H1140" i="27"/>
  <c r="H1141" i="27"/>
  <c r="H1142" i="27"/>
  <c r="H1143" i="27"/>
  <c r="H1144" i="27"/>
  <c r="H1145" i="27"/>
  <c r="H1146" i="27"/>
  <c r="H1147" i="27"/>
  <c r="H1148" i="27"/>
  <c r="H1149" i="27"/>
  <c r="H1150" i="27"/>
  <c r="H1151" i="27"/>
  <c r="H1152" i="27"/>
  <c r="H1153" i="27"/>
  <c r="H1154" i="27"/>
  <c r="H1155" i="27"/>
  <c r="H1156" i="27"/>
  <c r="H1157" i="27"/>
  <c r="H1158" i="27"/>
  <c r="H1159" i="27"/>
  <c r="H1160" i="27"/>
  <c r="H1161" i="27"/>
  <c r="H1162" i="27"/>
  <c r="H1163" i="27"/>
  <c r="H1164" i="27"/>
  <c r="H1165" i="27"/>
  <c r="H1166" i="27"/>
  <c r="H1167" i="27"/>
  <c r="H1168" i="27"/>
  <c r="H1169" i="27"/>
  <c r="H1170" i="27"/>
  <c r="H1171" i="27"/>
  <c r="H1172" i="27"/>
  <c r="H1173" i="27"/>
  <c r="H1174" i="27"/>
  <c r="H1175" i="27"/>
  <c r="H1176" i="27"/>
  <c r="H1177" i="27"/>
  <c r="H1178" i="27"/>
  <c r="H1179" i="27"/>
  <c r="H1180" i="27"/>
  <c r="H1181" i="27"/>
  <c r="H1182" i="27"/>
  <c r="H1183" i="27"/>
  <c r="H1184" i="27"/>
  <c r="H1185" i="27"/>
  <c r="H1186" i="27"/>
  <c r="H1187" i="27"/>
  <c r="H1188" i="27"/>
  <c r="H1189" i="27"/>
  <c r="H1190" i="27"/>
  <c r="H1191" i="27"/>
  <c r="H1192" i="27"/>
  <c r="H1193" i="27"/>
  <c r="H1194" i="27"/>
  <c r="H1195" i="27"/>
  <c r="H1196" i="27"/>
  <c r="H1197" i="27"/>
  <c r="H1198" i="27"/>
  <c r="H1199" i="27"/>
  <c r="H1200" i="27"/>
  <c r="H1201" i="27"/>
  <c r="H1202" i="27"/>
  <c r="H1203" i="27"/>
  <c r="H1204" i="27"/>
  <c r="H1205" i="27"/>
  <c r="H1206" i="27"/>
  <c r="H1207" i="27"/>
  <c r="H1208" i="27"/>
  <c r="H1209" i="27"/>
  <c r="H1210" i="27"/>
  <c r="H1211" i="27"/>
  <c r="H1212" i="27"/>
  <c r="H1213" i="27"/>
  <c r="H1214" i="27"/>
  <c r="H1215" i="27"/>
  <c r="H1216" i="27"/>
  <c r="H1217" i="27"/>
  <c r="H1218" i="27"/>
  <c r="H1219" i="27"/>
  <c r="H1220" i="27"/>
  <c r="H1221" i="27"/>
  <c r="H1222" i="27"/>
  <c r="H1223" i="27"/>
  <c r="H1224" i="27"/>
  <c r="H1225" i="27"/>
  <c r="H1226" i="27"/>
  <c r="H1227" i="27"/>
  <c r="H1228" i="27"/>
  <c r="H1229" i="27"/>
  <c r="H1230" i="27"/>
  <c r="H1231" i="27"/>
  <c r="H1232" i="27"/>
  <c r="H1233" i="27"/>
  <c r="H1234" i="27"/>
  <c r="H1235" i="27"/>
  <c r="H1236" i="27"/>
  <c r="H1237" i="27"/>
  <c r="H1238" i="27"/>
  <c r="H1239" i="27"/>
  <c r="H1240" i="27"/>
  <c r="H1241" i="27"/>
  <c r="H1242" i="27"/>
  <c r="H1243" i="27"/>
  <c r="H1244" i="27"/>
  <c r="H1245" i="27"/>
  <c r="H1246" i="27"/>
  <c r="H1247" i="27"/>
  <c r="H1248" i="27"/>
  <c r="H1249" i="27"/>
  <c r="H1250" i="27"/>
  <c r="H1251" i="27"/>
  <c r="H1252" i="27"/>
  <c r="H1253" i="27"/>
  <c r="H1254" i="27"/>
  <c r="H1255" i="27"/>
  <c r="H1256" i="27"/>
  <c r="H1257" i="27"/>
  <c r="H1258" i="27"/>
  <c r="H1259" i="27"/>
  <c r="H1260" i="27"/>
  <c r="H1261" i="27"/>
  <c r="H1262" i="27"/>
  <c r="H1263" i="27"/>
  <c r="H1264" i="27"/>
  <c r="H1265" i="27"/>
  <c r="H1266" i="27"/>
  <c r="H1267" i="27"/>
  <c r="H1268" i="27"/>
  <c r="H1269" i="27"/>
  <c r="H1270" i="27"/>
  <c r="H1271" i="27"/>
  <c r="H1272" i="27"/>
  <c r="H1273" i="27"/>
  <c r="H1274" i="27"/>
  <c r="H1275" i="27"/>
  <c r="H1276" i="27"/>
  <c r="H1277" i="27"/>
  <c r="H1278" i="27"/>
  <c r="H1279" i="27"/>
  <c r="H1280" i="27"/>
  <c r="H1281" i="27"/>
  <c r="H1282" i="27"/>
  <c r="H1283" i="27"/>
  <c r="H1284" i="27"/>
  <c r="H1285" i="27"/>
  <c r="H1286" i="27"/>
  <c r="H1287" i="27"/>
  <c r="H1288" i="27"/>
  <c r="H1289" i="27"/>
  <c r="H1290" i="27"/>
  <c r="H1291" i="27"/>
  <c r="H1292" i="27"/>
  <c r="H1293" i="27"/>
  <c r="H1294" i="27"/>
  <c r="H1295" i="27"/>
  <c r="H1296" i="27"/>
  <c r="H1297" i="27"/>
  <c r="H1298" i="27"/>
  <c r="H1299" i="27"/>
  <c r="H1300" i="27"/>
  <c r="H1301" i="27"/>
  <c r="H1302" i="27"/>
  <c r="H1303" i="27"/>
  <c r="H1304" i="27"/>
  <c r="H1305" i="27"/>
  <c r="H1306" i="27"/>
  <c r="H1307" i="27"/>
  <c r="H1308" i="27"/>
  <c r="H1309" i="27"/>
  <c r="H1310" i="27"/>
  <c r="H1311" i="27"/>
  <c r="H1312" i="27"/>
  <c r="H1313" i="27"/>
  <c r="H1314" i="27"/>
  <c r="H1315" i="27"/>
  <c r="H1316" i="27"/>
  <c r="H1317" i="27"/>
  <c r="H1318" i="27"/>
  <c r="H1319" i="27"/>
  <c r="H1320" i="27"/>
  <c r="H1321" i="27"/>
  <c r="H1322" i="27"/>
  <c r="H1323" i="27"/>
  <c r="H1324" i="27"/>
  <c r="H1325" i="27"/>
  <c r="H1326" i="27"/>
  <c r="H1327" i="27"/>
  <c r="H1328" i="27"/>
  <c r="H1329" i="27"/>
  <c r="H1330" i="27"/>
  <c r="H1331" i="27"/>
  <c r="H1332" i="27"/>
  <c r="H1333" i="27"/>
  <c r="H1334" i="27"/>
  <c r="H1335" i="27"/>
  <c r="H1336" i="27"/>
  <c r="H1337" i="27"/>
  <c r="H1338" i="27"/>
  <c r="H1339" i="27"/>
  <c r="H1340" i="27"/>
  <c r="H1341" i="27"/>
  <c r="H1342" i="27"/>
  <c r="H1343" i="27"/>
  <c r="H1344" i="27"/>
  <c r="H1345" i="27"/>
  <c r="H1346" i="27"/>
  <c r="H1347" i="27"/>
  <c r="H1348" i="27"/>
  <c r="H1349" i="27"/>
  <c r="H1350" i="27"/>
  <c r="H1351" i="27"/>
  <c r="H1352" i="27"/>
  <c r="H1353" i="27"/>
  <c r="H1354" i="27"/>
  <c r="H1355" i="27"/>
  <c r="H1356" i="27"/>
  <c r="H1357" i="27"/>
  <c r="H1358" i="27"/>
  <c r="H1359" i="27"/>
  <c r="H1360" i="27"/>
  <c r="H1361" i="27"/>
  <c r="H1362" i="27"/>
  <c r="H1363" i="27"/>
  <c r="H1364" i="27"/>
  <c r="H1365" i="27"/>
  <c r="H1366" i="27"/>
  <c r="H1367" i="27"/>
  <c r="H1368" i="27"/>
  <c r="H1369" i="27"/>
  <c r="H1370" i="27"/>
  <c r="H1371" i="27"/>
  <c r="H1372" i="27"/>
  <c r="H1373" i="27"/>
  <c r="H1374" i="27"/>
  <c r="H1375" i="27"/>
  <c r="H1376" i="27"/>
  <c r="H1377" i="27"/>
  <c r="H1378" i="27"/>
  <c r="H1379" i="27"/>
  <c r="H1380" i="27"/>
  <c r="H1381" i="27"/>
  <c r="H1382" i="27"/>
  <c r="H1383" i="27"/>
  <c r="H1384" i="27"/>
  <c r="H1385" i="27"/>
  <c r="H1386" i="27"/>
  <c r="H1387" i="27"/>
  <c r="H1388" i="27"/>
  <c r="H1389" i="27"/>
  <c r="H1390" i="27"/>
  <c r="H1391" i="27"/>
  <c r="H1392" i="27"/>
  <c r="H1393" i="27"/>
  <c r="H1394" i="27"/>
  <c r="H1395" i="27"/>
  <c r="H1396" i="27"/>
  <c r="H1397" i="27"/>
  <c r="H1398" i="27"/>
  <c r="H1399" i="27"/>
  <c r="H1400" i="27"/>
  <c r="H1401" i="27"/>
  <c r="H1402" i="27"/>
  <c r="H1403" i="27"/>
  <c r="H1404" i="27"/>
  <c r="H1405" i="27"/>
  <c r="H1406" i="27"/>
  <c r="H1407" i="27"/>
  <c r="H1408" i="27"/>
  <c r="H1409" i="27"/>
  <c r="H1410" i="27"/>
  <c r="H1411" i="27"/>
  <c r="H1412" i="27"/>
  <c r="H1413" i="27"/>
  <c r="H1414" i="27"/>
  <c r="H1415" i="27"/>
  <c r="H1416" i="27"/>
  <c r="H1417" i="27"/>
  <c r="H1418" i="27"/>
  <c r="H1419" i="27"/>
  <c r="H1420" i="27"/>
  <c r="H1421" i="27"/>
  <c r="H1422" i="27"/>
  <c r="H1423" i="27"/>
  <c r="H1424" i="27"/>
  <c r="H1425" i="27"/>
  <c r="H1426" i="27"/>
  <c r="H1427" i="27"/>
  <c r="H1428" i="27"/>
  <c r="H1429" i="27"/>
  <c r="H1430" i="27"/>
  <c r="H1431" i="27"/>
  <c r="H1432" i="27"/>
  <c r="H1433" i="27"/>
  <c r="H1434" i="27"/>
  <c r="H1435" i="27"/>
  <c r="H1436" i="27"/>
  <c r="H1437" i="27"/>
  <c r="H1438" i="27"/>
  <c r="H1439" i="27"/>
  <c r="H1440" i="27"/>
  <c r="H1441" i="27"/>
  <c r="H1442" i="27"/>
  <c r="H1443" i="27"/>
  <c r="H1444" i="27"/>
  <c r="H1445" i="27"/>
  <c r="H1446" i="27"/>
  <c r="H1447" i="27"/>
  <c r="H1448" i="27"/>
  <c r="H1449" i="27"/>
  <c r="H1450" i="27"/>
  <c r="H1451" i="27"/>
  <c r="H1452" i="27"/>
  <c r="H1453" i="27"/>
  <c r="H1454" i="27"/>
  <c r="H1455" i="27"/>
  <c r="H1456" i="27"/>
  <c r="H1457" i="27"/>
  <c r="H1458" i="27"/>
  <c r="H1459" i="27"/>
  <c r="H1460" i="27"/>
  <c r="H1461" i="27"/>
  <c r="H1462" i="27"/>
  <c r="H1463" i="27"/>
  <c r="H1464" i="27"/>
  <c r="H1465" i="27"/>
  <c r="H1466" i="27"/>
  <c r="H1467" i="27"/>
  <c r="H1468" i="27"/>
  <c r="H1469" i="27"/>
  <c r="H1470" i="27"/>
  <c r="H1471" i="27"/>
  <c r="H1472" i="27"/>
  <c r="H1473" i="27"/>
  <c r="H1474" i="27"/>
  <c r="H1475" i="27"/>
  <c r="H1476" i="27"/>
  <c r="H1477" i="27"/>
  <c r="H1478" i="27"/>
  <c r="H1479" i="27"/>
  <c r="H1480" i="27"/>
  <c r="H1481" i="27"/>
  <c r="H1482" i="27"/>
  <c r="H1483" i="27"/>
  <c r="H1484" i="27"/>
  <c r="H1485" i="27"/>
  <c r="H1486" i="27"/>
  <c r="H1487" i="27"/>
  <c r="H1488" i="27"/>
  <c r="H1489" i="27"/>
  <c r="H1490" i="27"/>
  <c r="H1491" i="27"/>
  <c r="H1492" i="27"/>
  <c r="H1493" i="27"/>
  <c r="H1494" i="27"/>
  <c r="H1495" i="27"/>
  <c r="H1496" i="27"/>
  <c r="H1497" i="27"/>
  <c r="H1498" i="27"/>
  <c r="H1499" i="27"/>
  <c r="H1500" i="27"/>
  <c r="H1501" i="27"/>
  <c r="H1502" i="27"/>
  <c r="H1503" i="27"/>
  <c r="H1504" i="27"/>
  <c r="H1505" i="27"/>
  <c r="H1506" i="27"/>
  <c r="H1507" i="27"/>
  <c r="H1508" i="27"/>
  <c r="H1509" i="27"/>
  <c r="H1510" i="27"/>
  <c r="H1511" i="27"/>
  <c r="H1512" i="27"/>
  <c r="H1513" i="27"/>
  <c r="H1514" i="27"/>
  <c r="H1515" i="27"/>
  <c r="H1516" i="27"/>
  <c r="H1517" i="27"/>
  <c r="H1518" i="27"/>
  <c r="H1519" i="27"/>
  <c r="H1520" i="27"/>
  <c r="H1521" i="27"/>
  <c r="H1522" i="27"/>
  <c r="H1523" i="27"/>
  <c r="H1524" i="27"/>
  <c r="H1525" i="27"/>
  <c r="H1526" i="27"/>
  <c r="H1527" i="27"/>
  <c r="H1528" i="27"/>
  <c r="H1529" i="27"/>
  <c r="H1530" i="27"/>
  <c r="H1531" i="27"/>
  <c r="H1532" i="27"/>
  <c r="H1533" i="27"/>
  <c r="H1534" i="27"/>
  <c r="H1535" i="27"/>
  <c r="H1536" i="27"/>
  <c r="H1537" i="27"/>
  <c r="H1538" i="27"/>
  <c r="H1539" i="27"/>
  <c r="H1540" i="27"/>
  <c r="H1541" i="27"/>
  <c r="H1542" i="27"/>
  <c r="H1543" i="27"/>
  <c r="H1544" i="27"/>
  <c r="H1545" i="27"/>
  <c r="H1546" i="27"/>
  <c r="H1547" i="27"/>
  <c r="H1548" i="27"/>
  <c r="H1549" i="27"/>
  <c r="H1550" i="27"/>
  <c r="H1551" i="27"/>
  <c r="H1552" i="27"/>
  <c r="H1553" i="27"/>
  <c r="H1554" i="27"/>
  <c r="H1555" i="27"/>
  <c r="H1556" i="27"/>
  <c r="H1557" i="27"/>
  <c r="H1558" i="27"/>
  <c r="H1559" i="27"/>
  <c r="H1560" i="27"/>
  <c r="H1561" i="27"/>
  <c r="H1562" i="27"/>
  <c r="H1563" i="27"/>
  <c r="H1564" i="27"/>
  <c r="H1565" i="27"/>
  <c r="H1566" i="27"/>
  <c r="H1567" i="27"/>
  <c r="H1568" i="27"/>
  <c r="H1569" i="27"/>
  <c r="H1570" i="27"/>
  <c r="H1571" i="27"/>
  <c r="H1572" i="27"/>
  <c r="H1573" i="27"/>
  <c r="H1574" i="27"/>
  <c r="H1575" i="27"/>
  <c r="H1576" i="27"/>
  <c r="H1577" i="27"/>
  <c r="H1578" i="27"/>
  <c r="H1579" i="27"/>
  <c r="H1580" i="27"/>
  <c r="H1581" i="27"/>
  <c r="H1582" i="27"/>
  <c r="H1583" i="27"/>
  <c r="H1584" i="27"/>
  <c r="H1585" i="27"/>
  <c r="H1586" i="27"/>
  <c r="H1587" i="27"/>
  <c r="H1588" i="27"/>
  <c r="H1589" i="27"/>
  <c r="H1590" i="27"/>
  <c r="H1591" i="27"/>
  <c r="H1592" i="27"/>
  <c r="H1593" i="27"/>
  <c r="H1594" i="27"/>
  <c r="H1595" i="27"/>
  <c r="H1596" i="27"/>
  <c r="H1597" i="27"/>
  <c r="H1598" i="27"/>
  <c r="H1599" i="27"/>
  <c r="H1600" i="27"/>
  <c r="H1601" i="27"/>
  <c r="H1602" i="27"/>
  <c r="H1603" i="27"/>
  <c r="H1604" i="27"/>
  <c r="H1605" i="27"/>
  <c r="H1606" i="27"/>
  <c r="H1607" i="27"/>
  <c r="H1608" i="27"/>
  <c r="H1609" i="27"/>
  <c r="H1610" i="27"/>
  <c r="H1611" i="27"/>
  <c r="H1612" i="27"/>
  <c r="H1613" i="27"/>
  <c r="H1614" i="27"/>
  <c r="H1615" i="27"/>
  <c r="H1616" i="27"/>
  <c r="H1617" i="27"/>
  <c r="H1618" i="27"/>
  <c r="H1619" i="27"/>
  <c r="H1620" i="27"/>
  <c r="H1621" i="27"/>
  <c r="H1622" i="27"/>
  <c r="H1623" i="27"/>
  <c r="H1624" i="27"/>
  <c r="H1625" i="27"/>
  <c r="H1626" i="27"/>
  <c r="H1627" i="27"/>
  <c r="H1628" i="27"/>
  <c r="H1629" i="27"/>
  <c r="H1630" i="27"/>
  <c r="H1631" i="27"/>
  <c r="H1632" i="27"/>
  <c r="H1633" i="27"/>
  <c r="H1634" i="27"/>
  <c r="H1635" i="27"/>
  <c r="H1636" i="27"/>
  <c r="H1637" i="27"/>
  <c r="H1638" i="27"/>
  <c r="H1639" i="27"/>
  <c r="H1640" i="27"/>
  <c r="H1641" i="27"/>
  <c r="H1642" i="27"/>
  <c r="H1643" i="27"/>
  <c r="H1644" i="27"/>
  <c r="H1645" i="27"/>
  <c r="H1646" i="27"/>
  <c r="H1647" i="27"/>
  <c r="H1648" i="27"/>
  <c r="H1649" i="27"/>
  <c r="H1650" i="27"/>
  <c r="H1651" i="27"/>
  <c r="H1652" i="27"/>
  <c r="H1653" i="27"/>
  <c r="H1654" i="27"/>
  <c r="H1655" i="27"/>
  <c r="H1656" i="27"/>
  <c r="H1657" i="27"/>
  <c r="H1658" i="27"/>
  <c r="H1659" i="27"/>
  <c r="H1660" i="27"/>
  <c r="H1661" i="27"/>
  <c r="H1662" i="27"/>
  <c r="H1663" i="27"/>
  <c r="H1664" i="27"/>
  <c r="H1665" i="27"/>
  <c r="H1666" i="27"/>
  <c r="H1667" i="27"/>
  <c r="H1668" i="27"/>
  <c r="H1669" i="27"/>
  <c r="H1670" i="27"/>
  <c r="H1671" i="27"/>
  <c r="H1672" i="27"/>
  <c r="H1673" i="27"/>
  <c r="H1674" i="27"/>
  <c r="H1675" i="27"/>
  <c r="H1676" i="27"/>
  <c r="H1677" i="27"/>
  <c r="H1678" i="27"/>
  <c r="H1679" i="27"/>
  <c r="H1680" i="27"/>
  <c r="H1681" i="27"/>
  <c r="H1682" i="27"/>
  <c r="H1683" i="27"/>
  <c r="H1684" i="27"/>
  <c r="H1685" i="27"/>
  <c r="H1686" i="27"/>
  <c r="H1687" i="27"/>
  <c r="H1688" i="27"/>
  <c r="H1689" i="27"/>
  <c r="H1690" i="27"/>
  <c r="H1691" i="27"/>
  <c r="H1692" i="27"/>
  <c r="H1693" i="27"/>
  <c r="H1694" i="27"/>
  <c r="H1695" i="27"/>
  <c r="H1696" i="27"/>
  <c r="H1697" i="27"/>
  <c r="H1698" i="27"/>
  <c r="H1699" i="27"/>
  <c r="H1700" i="27"/>
  <c r="H1701" i="27"/>
  <c r="H1702" i="27"/>
  <c r="H1703" i="27"/>
  <c r="H1704" i="27"/>
  <c r="H1705" i="27"/>
  <c r="H1706" i="27"/>
  <c r="H1707" i="27"/>
  <c r="H1708" i="27"/>
  <c r="H1709" i="27"/>
  <c r="H1710" i="27"/>
  <c r="H1711" i="27"/>
  <c r="H1712" i="27"/>
  <c r="H1713" i="27"/>
  <c r="H1714" i="27"/>
  <c r="H1715" i="27"/>
  <c r="H1716" i="27"/>
  <c r="H1717" i="27"/>
  <c r="H1718" i="27"/>
  <c r="H1719" i="27"/>
  <c r="H1720" i="27"/>
  <c r="H1721" i="27"/>
  <c r="H1722" i="27"/>
  <c r="H1723" i="27"/>
  <c r="H1724" i="27"/>
  <c r="H1725" i="27"/>
  <c r="H1726" i="27"/>
  <c r="H1727" i="27"/>
  <c r="H1728" i="27"/>
  <c r="H1729" i="27"/>
  <c r="H1730" i="27"/>
  <c r="H1731" i="27"/>
  <c r="H1732" i="27"/>
  <c r="H1733" i="27"/>
  <c r="H1734" i="27"/>
  <c r="H1735" i="27"/>
  <c r="H1736" i="27"/>
  <c r="H1737" i="27"/>
  <c r="H1738" i="27"/>
  <c r="H1739" i="27"/>
  <c r="H1740" i="27"/>
  <c r="H1741" i="27"/>
  <c r="H1742" i="27"/>
  <c r="H1743" i="27"/>
  <c r="H1744" i="27"/>
  <c r="H1745" i="27"/>
  <c r="H1746" i="27"/>
  <c r="H1747" i="27"/>
  <c r="H1748" i="27"/>
  <c r="H1749" i="27"/>
  <c r="H1750" i="27"/>
  <c r="H1751" i="27"/>
  <c r="H1752" i="27"/>
  <c r="H1753" i="27"/>
  <c r="H1754" i="27"/>
  <c r="H1755" i="27"/>
  <c r="H1756" i="27"/>
  <c r="H1757" i="27"/>
  <c r="H1758" i="27"/>
  <c r="H1759" i="27"/>
  <c r="H1760" i="27"/>
  <c r="H1761" i="27"/>
  <c r="H1762" i="27"/>
  <c r="H1763" i="27"/>
  <c r="H1764" i="27"/>
  <c r="H1765" i="27"/>
  <c r="H1766" i="27"/>
  <c r="H1767" i="27"/>
  <c r="H1768" i="27"/>
  <c r="H1769" i="27"/>
  <c r="H1770" i="27"/>
  <c r="H1771" i="27"/>
  <c r="H1772" i="27"/>
  <c r="H1773" i="27"/>
  <c r="H1774" i="27"/>
  <c r="H1775" i="27"/>
  <c r="H1776" i="27"/>
  <c r="H1777" i="27"/>
  <c r="H1778" i="27"/>
  <c r="H1779" i="27"/>
  <c r="H1780" i="27"/>
  <c r="H1781" i="27"/>
  <c r="H1782" i="27"/>
  <c r="H1783" i="27"/>
  <c r="H1784" i="27"/>
  <c r="H1785" i="27"/>
  <c r="H1786" i="27"/>
  <c r="H1787" i="27"/>
  <c r="H1788" i="27"/>
  <c r="H1789" i="27"/>
  <c r="H1790" i="27"/>
  <c r="H1791" i="27"/>
  <c r="H1792" i="27"/>
  <c r="H1793" i="27"/>
  <c r="H1794" i="27"/>
  <c r="H1795" i="27"/>
  <c r="H1796" i="27"/>
  <c r="H1797" i="27"/>
  <c r="H1798" i="27"/>
  <c r="H1799" i="27"/>
  <c r="H1800" i="27"/>
  <c r="H1801" i="27"/>
  <c r="H1802" i="27"/>
  <c r="H1803" i="27"/>
  <c r="H1804" i="27"/>
  <c r="H1805" i="27"/>
  <c r="H1806" i="27"/>
  <c r="H1807" i="27"/>
  <c r="H1808" i="27"/>
  <c r="H1809" i="27"/>
  <c r="H1810" i="27"/>
  <c r="H1811" i="27"/>
  <c r="H1812" i="27"/>
  <c r="H1813" i="27"/>
  <c r="H1814" i="27"/>
  <c r="H1815" i="27"/>
  <c r="H1816" i="27"/>
  <c r="H1817" i="27"/>
  <c r="H1818" i="27"/>
  <c r="H1819" i="27"/>
  <c r="H1820" i="27"/>
  <c r="H1821" i="27"/>
  <c r="H1822" i="27"/>
  <c r="H1823" i="27"/>
  <c r="H1824" i="27"/>
  <c r="H1825" i="27"/>
  <c r="H1826" i="27"/>
  <c r="H1827" i="27"/>
  <c r="H1828" i="27"/>
  <c r="H1829" i="27"/>
  <c r="H1830" i="27"/>
  <c r="H1831" i="27"/>
  <c r="H1832" i="27"/>
  <c r="H1833" i="27"/>
  <c r="H1834" i="27"/>
  <c r="H1835" i="27"/>
  <c r="H1836" i="27"/>
  <c r="H1837" i="27"/>
  <c r="H1838" i="27"/>
  <c r="H1839" i="27"/>
  <c r="H1840" i="27"/>
  <c r="H1841" i="27"/>
  <c r="H1842" i="27"/>
  <c r="H1843" i="27"/>
  <c r="H1844" i="27"/>
  <c r="H1845" i="27"/>
  <c r="H1846" i="27"/>
  <c r="H1847" i="27"/>
  <c r="H1848" i="27"/>
  <c r="H1849" i="27"/>
  <c r="H1850" i="27"/>
  <c r="H1851" i="27"/>
  <c r="H1852" i="27"/>
  <c r="H1853" i="27"/>
  <c r="H1854" i="27"/>
  <c r="H1855" i="27"/>
  <c r="H1856" i="27"/>
  <c r="H1857" i="27"/>
  <c r="H1858" i="27"/>
  <c r="H1859" i="27"/>
  <c r="H1860" i="27"/>
  <c r="H1861" i="27"/>
  <c r="H1862" i="27"/>
  <c r="H1863" i="27"/>
  <c r="H1864" i="27"/>
  <c r="H1865" i="27"/>
  <c r="H1866" i="27"/>
  <c r="H1867" i="27"/>
  <c r="H1868" i="27"/>
  <c r="H1869" i="27"/>
  <c r="H1870" i="27"/>
  <c r="H1871" i="27"/>
  <c r="H1872" i="27"/>
  <c r="H1873" i="27"/>
  <c r="H1874" i="27"/>
  <c r="H1875" i="27"/>
  <c r="H1876" i="27"/>
  <c r="H1877" i="27"/>
  <c r="H1878" i="27"/>
  <c r="H1879" i="27"/>
  <c r="H1880" i="27"/>
  <c r="H1881" i="27"/>
  <c r="H1882" i="27"/>
  <c r="H1883" i="27"/>
  <c r="H1884" i="27"/>
  <c r="H1885" i="27"/>
  <c r="H1886" i="27"/>
  <c r="H1887" i="27"/>
  <c r="H1888" i="27"/>
  <c r="H1889" i="27"/>
  <c r="H1890" i="27"/>
  <c r="H1891" i="27"/>
  <c r="H1892" i="27"/>
  <c r="H1893" i="27"/>
  <c r="H1894" i="27"/>
  <c r="H1895" i="27"/>
  <c r="H1896" i="27"/>
  <c r="H1897" i="27"/>
  <c r="H1898" i="27"/>
  <c r="H1899" i="27"/>
  <c r="H1900" i="27"/>
  <c r="H1901" i="27"/>
  <c r="H1902" i="27"/>
  <c r="H1903" i="27"/>
  <c r="H1904" i="27"/>
  <c r="H1905" i="27"/>
  <c r="H1906" i="27"/>
  <c r="H1907" i="27"/>
  <c r="H1908" i="27"/>
  <c r="H1909" i="27"/>
  <c r="H1910" i="27"/>
  <c r="H1911" i="27"/>
  <c r="H1912" i="27"/>
  <c r="H1913" i="27"/>
  <c r="H1914" i="27"/>
  <c r="H1915" i="27"/>
  <c r="H1916" i="27"/>
  <c r="H1917" i="27"/>
  <c r="H1918" i="27"/>
  <c r="H1919" i="27"/>
  <c r="H1920" i="27"/>
  <c r="H1921" i="27"/>
  <c r="H1922" i="27"/>
  <c r="H1923" i="27"/>
  <c r="H1924" i="27"/>
  <c r="H1925" i="27"/>
  <c r="H1926" i="27"/>
  <c r="H1927" i="27"/>
  <c r="H1928" i="27"/>
  <c r="H1929" i="27"/>
  <c r="H1930" i="27"/>
  <c r="H1931" i="27"/>
  <c r="H1932" i="27"/>
  <c r="H1933" i="27"/>
  <c r="H1934" i="27"/>
  <c r="H1935" i="27"/>
  <c r="H1936" i="27"/>
  <c r="H1937" i="27"/>
  <c r="H1938" i="27"/>
  <c r="H1939" i="27"/>
  <c r="H1940" i="27"/>
  <c r="H1941" i="27"/>
  <c r="H1942" i="27"/>
  <c r="H1943" i="27"/>
  <c r="H1944" i="27"/>
  <c r="H1945" i="27"/>
  <c r="H1946" i="27"/>
  <c r="H1947" i="27"/>
  <c r="H1948" i="27"/>
  <c r="H1949" i="27"/>
  <c r="H1950" i="27"/>
  <c r="H1951" i="27"/>
  <c r="H1952" i="27"/>
  <c r="H1953" i="27"/>
  <c r="H1954" i="27"/>
  <c r="H1955" i="27"/>
  <c r="H1956" i="27"/>
  <c r="H1957" i="27"/>
  <c r="H1958" i="27"/>
  <c r="H1959" i="27"/>
  <c r="H1960" i="27"/>
  <c r="H1961" i="27"/>
  <c r="H1962" i="27"/>
  <c r="H1963" i="27"/>
  <c r="H1964" i="27"/>
  <c r="H1965" i="27"/>
  <c r="H1966" i="27"/>
  <c r="H1967" i="27"/>
  <c r="H1968" i="27"/>
  <c r="H1969" i="27"/>
  <c r="H1970" i="27"/>
  <c r="H1971" i="27"/>
  <c r="H1972" i="27"/>
  <c r="H1973" i="27"/>
  <c r="H1974" i="27"/>
  <c r="H1975" i="27"/>
  <c r="H1976" i="27"/>
  <c r="H1977" i="27"/>
  <c r="H1978" i="27"/>
  <c r="H1979" i="27"/>
  <c r="H1980" i="27"/>
  <c r="H1981" i="27"/>
  <c r="H1982" i="27"/>
  <c r="H1983" i="27"/>
  <c r="H1984" i="27"/>
  <c r="H1985" i="27"/>
  <c r="H1986" i="27"/>
  <c r="H1987" i="27"/>
  <c r="H1988" i="27"/>
  <c r="H1989" i="27"/>
  <c r="H1990" i="27"/>
  <c r="H1991" i="27"/>
  <c r="H1992" i="27"/>
  <c r="H1993" i="27"/>
  <c r="H1994" i="27"/>
  <c r="H1995" i="27"/>
  <c r="H1996" i="27"/>
  <c r="H1997" i="27"/>
  <c r="H1998" i="27"/>
  <c r="H1999" i="27"/>
  <c r="H2000" i="27"/>
  <c r="H2001" i="27"/>
  <c r="H2002" i="27"/>
  <c r="H2003" i="27"/>
  <c r="H2004" i="27"/>
  <c r="H2005" i="27"/>
  <c r="H2006" i="27"/>
  <c r="H2007" i="27"/>
  <c r="H2008" i="27"/>
  <c r="H2009" i="27"/>
  <c r="H2010" i="27"/>
  <c r="H2011" i="27"/>
  <c r="H2012" i="27"/>
  <c r="H2013" i="27"/>
  <c r="H2014" i="27"/>
  <c r="H2015" i="27"/>
  <c r="H2016" i="27"/>
  <c r="H2017" i="27"/>
  <c r="H2018" i="27"/>
  <c r="H2019" i="27"/>
  <c r="H2020" i="27"/>
  <c r="H2021" i="27"/>
  <c r="H2022" i="27"/>
  <c r="H2023" i="27"/>
  <c r="H2024" i="27"/>
  <c r="H2025" i="27"/>
  <c r="H2026" i="27"/>
  <c r="H2027" i="27"/>
  <c r="H2028" i="27"/>
  <c r="H2029" i="27"/>
  <c r="H2030" i="27"/>
  <c r="H2031" i="27"/>
  <c r="H2032" i="27"/>
  <c r="H2033" i="27"/>
  <c r="H2034" i="27"/>
  <c r="H2035" i="27"/>
  <c r="H2036" i="27"/>
  <c r="H2037" i="27"/>
  <c r="H2038" i="27"/>
  <c r="H2039" i="27"/>
  <c r="H2040" i="27"/>
  <c r="H2041" i="27"/>
  <c r="H2042" i="27"/>
  <c r="H2043" i="27"/>
  <c r="H2044" i="27"/>
  <c r="H2045" i="27"/>
  <c r="H2046" i="27"/>
  <c r="H2047" i="27"/>
  <c r="H2048" i="27"/>
  <c r="H2049" i="27"/>
  <c r="H2050" i="27"/>
  <c r="H2051" i="27"/>
  <c r="H2052" i="27"/>
  <c r="H2053" i="27"/>
  <c r="H2054" i="27"/>
  <c r="H2055" i="27"/>
  <c r="H2056" i="27"/>
  <c r="H2057" i="27"/>
  <c r="H2058" i="27"/>
  <c r="H2059" i="27"/>
  <c r="H2060" i="27"/>
  <c r="H2061" i="27"/>
  <c r="H2062" i="27"/>
  <c r="H2063" i="27"/>
  <c r="H2064" i="27"/>
  <c r="H2065" i="27"/>
  <c r="H2066" i="27"/>
  <c r="H2067" i="27"/>
  <c r="H2068" i="27"/>
  <c r="H2069" i="27"/>
  <c r="H2070" i="27"/>
  <c r="H2071" i="27"/>
  <c r="H2072" i="27"/>
  <c r="H2073" i="27"/>
  <c r="H2074" i="27"/>
  <c r="H2075" i="27"/>
  <c r="H2076" i="27"/>
  <c r="H2077" i="27"/>
  <c r="H2078" i="27"/>
  <c r="H2079" i="27"/>
  <c r="H2080" i="27"/>
  <c r="H2081" i="27"/>
  <c r="H2082" i="27"/>
  <c r="H2083" i="27"/>
  <c r="H2084" i="27"/>
  <c r="H2085" i="27"/>
  <c r="H2086" i="27"/>
  <c r="H2087" i="27"/>
  <c r="H2088" i="27"/>
  <c r="H2089" i="27"/>
  <c r="H2090" i="27"/>
  <c r="H2091" i="27"/>
  <c r="H2092" i="27"/>
  <c r="H2093" i="27"/>
  <c r="H2094" i="27"/>
  <c r="H2095" i="27"/>
  <c r="H2096" i="27"/>
  <c r="H2097" i="27"/>
  <c r="H2098" i="27"/>
  <c r="H2099" i="27"/>
  <c r="H2100" i="27"/>
  <c r="H2101" i="27"/>
  <c r="H2102" i="27"/>
  <c r="H2103" i="27"/>
  <c r="H2104" i="27"/>
  <c r="H2105" i="27"/>
  <c r="H2106" i="27"/>
  <c r="H2107" i="27"/>
  <c r="H2108" i="27"/>
  <c r="H2109" i="27"/>
  <c r="H2110" i="27"/>
  <c r="H2111" i="27"/>
  <c r="H2112" i="27"/>
  <c r="H2113" i="27"/>
  <c r="H2114" i="27"/>
  <c r="H2115" i="27"/>
  <c r="H2116" i="27"/>
  <c r="H2117" i="27"/>
  <c r="H2118" i="27"/>
  <c r="H2119" i="27"/>
  <c r="H2120" i="27"/>
  <c r="H2121" i="27"/>
  <c r="H2122" i="27"/>
  <c r="H2123" i="27"/>
  <c r="H2124" i="27"/>
  <c r="H2125" i="27"/>
  <c r="H2126" i="27"/>
  <c r="H2127" i="27"/>
  <c r="H2128" i="27"/>
  <c r="H2129" i="27"/>
  <c r="H2130" i="27"/>
  <c r="H2131" i="27"/>
  <c r="H2132" i="27"/>
  <c r="H2133" i="27"/>
  <c r="H2134" i="27"/>
  <c r="H2135" i="27"/>
  <c r="H2136" i="27"/>
  <c r="H2137" i="27"/>
  <c r="H2138" i="27"/>
  <c r="H2139" i="27"/>
  <c r="H2140" i="27"/>
  <c r="H2141" i="27"/>
  <c r="H2142" i="27"/>
  <c r="H2143" i="27"/>
  <c r="H2144" i="27"/>
  <c r="H2145" i="27"/>
  <c r="H2146" i="27"/>
  <c r="H2147" i="27"/>
  <c r="H2148" i="27"/>
  <c r="H2149" i="27"/>
  <c r="H2150" i="27"/>
  <c r="H2151" i="27"/>
  <c r="H2152" i="27"/>
  <c r="H2153" i="27"/>
  <c r="H2154" i="27"/>
  <c r="H2155" i="27"/>
  <c r="H2156" i="27"/>
  <c r="H2157" i="27"/>
  <c r="H2158" i="27"/>
  <c r="H2159" i="27"/>
  <c r="H2160" i="27"/>
  <c r="H2161" i="27"/>
  <c r="H2162" i="27"/>
  <c r="H2163" i="27"/>
  <c r="H2164" i="27"/>
  <c r="H2165" i="27"/>
  <c r="H2166" i="27"/>
  <c r="H2167" i="27"/>
  <c r="H2168" i="27"/>
  <c r="H2169" i="27"/>
  <c r="H2170" i="27"/>
  <c r="H2171" i="27"/>
  <c r="H2172" i="27"/>
  <c r="H2173" i="27"/>
  <c r="H2174" i="27"/>
  <c r="H2175" i="27"/>
  <c r="H2176" i="27"/>
  <c r="H2177" i="27"/>
  <c r="H2178" i="27"/>
  <c r="H2179" i="27"/>
  <c r="H2180" i="27"/>
  <c r="H2181" i="27"/>
  <c r="H2182" i="27"/>
  <c r="H2183" i="27"/>
  <c r="H2184" i="27"/>
  <c r="H2185" i="27"/>
  <c r="H2186" i="27"/>
  <c r="H2187" i="27"/>
  <c r="H2188" i="27"/>
  <c r="H2189" i="27"/>
  <c r="H2190" i="27"/>
  <c r="H2191" i="27"/>
  <c r="H2192" i="27"/>
  <c r="H2193" i="27"/>
  <c r="H2194" i="27"/>
  <c r="H2195" i="27"/>
  <c r="H2196" i="27"/>
  <c r="H2197" i="27"/>
  <c r="H2198" i="27"/>
  <c r="H2199" i="27"/>
  <c r="H2200" i="27"/>
  <c r="H2201" i="27"/>
  <c r="H2202" i="27"/>
  <c r="H2203" i="27"/>
  <c r="H2204" i="27"/>
  <c r="H2205" i="27"/>
  <c r="H2206" i="27"/>
  <c r="H2207" i="27"/>
  <c r="H2208" i="27"/>
  <c r="H2209" i="27"/>
  <c r="H2210" i="27"/>
  <c r="H2211" i="27"/>
  <c r="H2212" i="27"/>
  <c r="H2213" i="27"/>
  <c r="H2214" i="27"/>
  <c r="H2215" i="27"/>
  <c r="H2216" i="27"/>
  <c r="H2217" i="27"/>
  <c r="H2218" i="27"/>
  <c r="H2219" i="27"/>
  <c r="H2220" i="27"/>
  <c r="H2221" i="27"/>
  <c r="H2222" i="27"/>
  <c r="H2223" i="27"/>
  <c r="H2224" i="27"/>
  <c r="H2225" i="27"/>
  <c r="H2226" i="27"/>
  <c r="H2227" i="27"/>
  <c r="H2228" i="27"/>
  <c r="H2229" i="27"/>
  <c r="H2230" i="27"/>
  <c r="H2231" i="27"/>
  <c r="H2232" i="27"/>
  <c r="H2233" i="27"/>
  <c r="H2234" i="27"/>
  <c r="H2235" i="27"/>
  <c r="H2236" i="27"/>
  <c r="H2237" i="27"/>
  <c r="H2238" i="27"/>
  <c r="H2239" i="27"/>
  <c r="H2240" i="27"/>
  <c r="H2241" i="27"/>
  <c r="H2242" i="27"/>
  <c r="H2243" i="27"/>
  <c r="H2244" i="27"/>
  <c r="H2245" i="27"/>
  <c r="H2246" i="27"/>
  <c r="H2247" i="27"/>
  <c r="H2248" i="27"/>
  <c r="H2249" i="27"/>
  <c r="H2250" i="27"/>
  <c r="H2251" i="27"/>
  <c r="H2252" i="27"/>
  <c r="H2253" i="27"/>
  <c r="H2254" i="27"/>
  <c r="H2255" i="27"/>
  <c r="H2256" i="27"/>
  <c r="H2257" i="27"/>
  <c r="H2258" i="27"/>
  <c r="H2259" i="27"/>
  <c r="H2260" i="27"/>
  <c r="H2261" i="27"/>
  <c r="H2262" i="27"/>
  <c r="H2263" i="27"/>
  <c r="H2264" i="27"/>
  <c r="H2265" i="27"/>
  <c r="H2266" i="27"/>
  <c r="H2267" i="27"/>
  <c r="H2268" i="27"/>
  <c r="H2269" i="27"/>
  <c r="H2270" i="27"/>
  <c r="H2271" i="27"/>
  <c r="H2272" i="27"/>
  <c r="H2273" i="27"/>
  <c r="H2274" i="27"/>
  <c r="H2275" i="27"/>
  <c r="H2276" i="27"/>
  <c r="H2277" i="27"/>
  <c r="H2278" i="27"/>
  <c r="H2279" i="27"/>
  <c r="H2280" i="27"/>
  <c r="H2281" i="27"/>
  <c r="H2282" i="27"/>
  <c r="H2283" i="27"/>
  <c r="H2284" i="27"/>
  <c r="H2285" i="27"/>
  <c r="H2286" i="27"/>
  <c r="H2287" i="27"/>
  <c r="H2288" i="27"/>
  <c r="H2289" i="27"/>
  <c r="H2290" i="27"/>
  <c r="H2291" i="27"/>
  <c r="H2292" i="27"/>
  <c r="H2293" i="27"/>
  <c r="H2294" i="27"/>
  <c r="H2295" i="27"/>
  <c r="H2296" i="27"/>
  <c r="H2297" i="27"/>
  <c r="H2298" i="27"/>
  <c r="H2299" i="27"/>
  <c r="H2300" i="27"/>
  <c r="H2301" i="27"/>
  <c r="H2302" i="27"/>
  <c r="H2303" i="27"/>
  <c r="H2304" i="27"/>
  <c r="H2305" i="27"/>
  <c r="H2306" i="27"/>
  <c r="H2307" i="27"/>
  <c r="H2308" i="27"/>
  <c r="H2309" i="27"/>
  <c r="H2310" i="27"/>
  <c r="H2311" i="27"/>
  <c r="H2312" i="27"/>
  <c r="H2313" i="27"/>
  <c r="H2314" i="27"/>
  <c r="H2315" i="27"/>
  <c r="H2316" i="27"/>
  <c r="H2317" i="27"/>
  <c r="H2318" i="27"/>
  <c r="H2319" i="27"/>
  <c r="H2320" i="27"/>
  <c r="H2321" i="27"/>
  <c r="H2322" i="27"/>
  <c r="H2323" i="27"/>
  <c r="H2324" i="27"/>
  <c r="H2325" i="27"/>
  <c r="H2326" i="27"/>
  <c r="H2327" i="27"/>
  <c r="H2328" i="27"/>
  <c r="H2329" i="27"/>
  <c r="H2330" i="27"/>
  <c r="H2331" i="27"/>
  <c r="H2332" i="27"/>
  <c r="H2333" i="27"/>
  <c r="H2334" i="27"/>
  <c r="H2335" i="27"/>
  <c r="H2336" i="27"/>
  <c r="H2337" i="27"/>
  <c r="H2338" i="27"/>
  <c r="H2339" i="27"/>
  <c r="H2340" i="27"/>
  <c r="H2341" i="27"/>
  <c r="H2342" i="27"/>
  <c r="H2343" i="27"/>
  <c r="H2344" i="27"/>
  <c r="H2345" i="27"/>
  <c r="H2346" i="27"/>
  <c r="H2347" i="27"/>
  <c r="H2348" i="27"/>
  <c r="H2349" i="27"/>
  <c r="H2350" i="27"/>
  <c r="H2351" i="27"/>
  <c r="H2352" i="27"/>
  <c r="H2353" i="27"/>
  <c r="H2354" i="27"/>
  <c r="H2355" i="27"/>
  <c r="H2356" i="27"/>
  <c r="H2357" i="27"/>
  <c r="H2358" i="27"/>
  <c r="H2359" i="27"/>
  <c r="H2360" i="27"/>
  <c r="H2361" i="27"/>
  <c r="H2362" i="27"/>
  <c r="H2363" i="27"/>
  <c r="H2364" i="27"/>
  <c r="H2365" i="27"/>
  <c r="H2366" i="27"/>
  <c r="H2367" i="27"/>
  <c r="H2368" i="27"/>
  <c r="H2369" i="27"/>
  <c r="H2370" i="27"/>
  <c r="H2371" i="27"/>
  <c r="H2372" i="27"/>
  <c r="H2373" i="27"/>
  <c r="H2374" i="27"/>
  <c r="H2375" i="27"/>
  <c r="H2376" i="27"/>
  <c r="H2377" i="27"/>
  <c r="H2378" i="27"/>
  <c r="H2379" i="27"/>
  <c r="H2380" i="27"/>
  <c r="H2381" i="27"/>
  <c r="H2382" i="27"/>
  <c r="H2383" i="27"/>
  <c r="H2384" i="27"/>
  <c r="H2385" i="27"/>
  <c r="H2386" i="27"/>
  <c r="H2387" i="27"/>
  <c r="H2388" i="27"/>
  <c r="H2389" i="27"/>
  <c r="H2390" i="27"/>
  <c r="H2391" i="27"/>
  <c r="H2392" i="27"/>
  <c r="H2393" i="27"/>
  <c r="H2394" i="27"/>
  <c r="H2395" i="27"/>
  <c r="H2396" i="27"/>
  <c r="H2397" i="27"/>
  <c r="H2398" i="27"/>
  <c r="H2399" i="27"/>
  <c r="H2400" i="27"/>
  <c r="H2401" i="27"/>
  <c r="H2402" i="27"/>
  <c r="H2403" i="27"/>
  <c r="H2404" i="27"/>
  <c r="H2405" i="27"/>
  <c r="H2406" i="27"/>
  <c r="H2407" i="27"/>
  <c r="H2408" i="27"/>
  <c r="H2409" i="27"/>
  <c r="H2410" i="27"/>
  <c r="H2411" i="27"/>
  <c r="H2412" i="27"/>
  <c r="H2413" i="27"/>
  <c r="H2414" i="27"/>
  <c r="H2415" i="27"/>
  <c r="H2416" i="27"/>
  <c r="H2417" i="27"/>
  <c r="H2418" i="27"/>
  <c r="H2419" i="27"/>
  <c r="H2420" i="27"/>
  <c r="H2421" i="27"/>
  <c r="H2422" i="27"/>
  <c r="H2423" i="27"/>
  <c r="H2424" i="27"/>
  <c r="H2425" i="27"/>
  <c r="H2426" i="27"/>
  <c r="H2427" i="27"/>
  <c r="H2428" i="27"/>
  <c r="H2429" i="27"/>
  <c r="H2430" i="27"/>
  <c r="H2431" i="27"/>
  <c r="H2432" i="27"/>
  <c r="H2433" i="27"/>
  <c r="H2434" i="27"/>
  <c r="H2435" i="27"/>
  <c r="H2436" i="27"/>
  <c r="H2437" i="27"/>
  <c r="H2438" i="27"/>
  <c r="H2439" i="27"/>
  <c r="H2440" i="27"/>
  <c r="H2441" i="27"/>
  <c r="H2442" i="27"/>
  <c r="H2443" i="27"/>
  <c r="H2444" i="27"/>
  <c r="H2445" i="27"/>
  <c r="H2446" i="27"/>
  <c r="H2447" i="27"/>
  <c r="H2448" i="27"/>
  <c r="H2449" i="27"/>
  <c r="H2450" i="27"/>
  <c r="H2451" i="27"/>
  <c r="H2452" i="27"/>
  <c r="H2453" i="27"/>
  <c r="H2454" i="27"/>
  <c r="H2455" i="27"/>
  <c r="H2456" i="27"/>
  <c r="H2457" i="27"/>
  <c r="H2458" i="27"/>
  <c r="H2459" i="27"/>
  <c r="H2460" i="27"/>
  <c r="H2461" i="27"/>
  <c r="H2462" i="27"/>
  <c r="H2463" i="27"/>
  <c r="H2464" i="27"/>
  <c r="H2465" i="27"/>
  <c r="H2466" i="27"/>
  <c r="H2467" i="27"/>
  <c r="H2468" i="27"/>
  <c r="H2469" i="27"/>
  <c r="H2470" i="27"/>
  <c r="H2471" i="27"/>
  <c r="H2472" i="27"/>
  <c r="H2473" i="27"/>
  <c r="H2474" i="27"/>
  <c r="H2475" i="27"/>
  <c r="H2476" i="27"/>
  <c r="H2477" i="27"/>
  <c r="H2478" i="27"/>
  <c r="H2479" i="27"/>
  <c r="H2480" i="27"/>
  <c r="H2481" i="27"/>
  <c r="H2482" i="27"/>
  <c r="H2483" i="27"/>
  <c r="H2484" i="27"/>
  <c r="H2485" i="27"/>
  <c r="H2486" i="27"/>
  <c r="H2487" i="27"/>
  <c r="H2488" i="27"/>
  <c r="H2489" i="27"/>
  <c r="H2490" i="27"/>
  <c r="H2491" i="27"/>
  <c r="H2492" i="27"/>
  <c r="H2493" i="27"/>
  <c r="H2494" i="27"/>
  <c r="H2495" i="27"/>
  <c r="H2496" i="27"/>
  <c r="H2497" i="27"/>
  <c r="H2498" i="27"/>
  <c r="H2499" i="27"/>
  <c r="H2500" i="27"/>
  <c r="H2501" i="27"/>
  <c r="H2502" i="27"/>
  <c r="H2503" i="27"/>
  <c r="H2504" i="27"/>
  <c r="H2505" i="27"/>
  <c r="H2506" i="27"/>
  <c r="H2507" i="27"/>
  <c r="H2508" i="27"/>
  <c r="H2509" i="27"/>
  <c r="H2510" i="27"/>
  <c r="H2511" i="27"/>
  <c r="H2512" i="27"/>
  <c r="H2513" i="27"/>
  <c r="H2514" i="27"/>
  <c r="H2515" i="27"/>
  <c r="H2516" i="27"/>
  <c r="H2517" i="27"/>
  <c r="H2518" i="27"/>
  <c r="H2519" i="27"/>
  <c r="H2520" i="27"/>
  <c r="H2521" i="27"/>
  <c r="H2522" i="27"/>
  <c r="H2523" i="27"/>
  <c r="H2524" i="27"/>
  <c r="H2525" i="27"/>
  <c r="H2526" i="27"/>
  <c r="H2527" i="27"/>
  <c r="H2528" i="27"/>
  <c r="H2529" i="27"/>
  <c r="H2530" i="27"/>
  <c r="H2531" i="27"/>
  <c r="H2532" i="27"/>
  <c r="H2533" i="27"/>
  <c r="H2534" i="27"/>
  <c r="H2535" i="27"/>
  <c r="H2536" i="27"/>
  <c r="H2537" i="27"/>
  <c r="H2538" i="27"/>
  <c r="H2539" i="27"/>
  <c r="H2540" i="27"/>
  <c r="H2541" i="27"/>
  <c r="H2542" i="27"/>
  <c r="H2543" i="27"/>
  <c r="H2544" i="27"/>
  <c r="H2545" i="27"/>
  <c r="H2546" i="27"/>
  <c r="H2547" i="27"/>
  <c r="H2548" i="27"/>
  <c r="H2549" i="27"/>
  <c r="H2550" i="27"/>
  <c r="H2551" i="27"/>
  <c r="H2552" i="27"/>
  <c r="H2553" i="27"/>
  <c r="H2554" i="27"/>
  <c r="H2555" i="27"/>
  <c r="H2556" i="27"/>
  <c r="H2557" i="27"/>
  <c r="H2558" i="27"/>
  <c r="H2559" i="27"/>
  <c r="H2560" i="27"/>
  <c r="H2561" i="27"/>
  <c r="H2562" i="27"/>
  <c r="H2563" i="27"/>
  <c r="H2564" i="27"/>
  <c r="H2565" i="27"/>
  <c r="H2566" i="27"/>
  <c r="H2567" i="27"/>
  <c r="H2568" i="27"/>
  <c r="H2569" i="27"/>
  <c r="H2570" i="27"/>
  <c r="H2571" i="27"/>
  <c r="H2572" i="27"/>
  <c r="H2573" i="27"/>
  <c r="H2574" i="27"/>
  <c r="H2575" i="27"/>
  <c r="H2576" i="27"/>
  <c r="H2577" i="27"/>
  <c r="H2578" i="27"/>
  <c r="H2579" i="27"/>
  <c r="H2580" i="27"/>
  <c r="H2581" i="27"/>
  <c r="H2582" i="27"/>
  <c r="H2583" i="27"/>
  <c r="H2584" i="27"/>
  <c r="H2585" i="27"/>
  <c r="H2586" i="27"/>
  <c r="H2587" i="27"/>
  <c r="H2588" i="27"/>
  <c r="H2589" i="27"/>
  <c r="H2590" i="27"/>
  <c r="H2591" i="27"/>
  <c r="H2592" i="27"/>
  <c r="H2593" i="27"/>
  <c r="H2594" i="27"/>
  <c r="H2595" i="27"/>
  <c r="H2596" i="27"/>
  <c r="H2597" i="27"/>
  <c r="H2598" i="27"/>
  <c r="H2599" i="27"/>
  <c r="H2600" i="27"/>
  <c r="H2601" i="27"/>
  <c r="H2602" i="27"/>
  <c r="H2603" i="27"/>
  <c r="H2604" i="27"/>
  <c r="H2605" i="27"/>
  <c r="H2606" i="27"/>
  <c r="H2607" i="27"/>
  <c r="H2608" i="27"/>
  <c r="H2609" i="27"/>
  <c r="H2610" i="27"/>
  <c r="H2611" i="27"/>
  <c r="H2612" i="27"/>
  <c r="H2613" i="27"/>
  <c r="H2614" i="27"/>
  <c r="H2615" i="27"/>
  <c r="H2616" i="27"/>
  <c r="H2617" i="27"/>
  <c r="H2618" i="27"/>
  <c r="H2619" i="27"/>
  <c r="H2620" i="27"/>
  <c r="H2621" i="27"/>
  <c r="H2622" i="27"/>
  <c r="H2623" i="27"/>
  <c r="H2624" i="27"/>
  <c r="H2625" i="27"/>
  <c r="H2626" i="27"/>
  <c r="H2627" i="27"/>
  <c r="H2628" i="27"/>
  <c r="H2629" i="27"/>
  <c r="H2630" i="27"/>
  <c r="H2631" i="27"/>
  <c r="H2632" i="27"/>
  <c r="H2633" i="27"/>
  <c r="H2634" i="27"/>
  <c r="H2635" i="27"/>
  <c r="H2636" i="27"/>
  <c r="H2637" i="27"/>
  <c r="H2638" i="27"/>
  <c r="H2639" i="27"/>
  <c r="H2640" i="27"/>
  <c r="H2641" i="27"/>
  <c r="H2642" i="27"/>
  <c r="H2643" i="27"/>
  <c r="H2644" i="27"/>
  <c r="H2645" i="27"/>
  <c r="H2646" i="27"/>
  <c r="H2647" i="27"/>
  <c r="H2648" i="27"/>
  <c r="H2649" i="27"/>
  <c r="H2650" i="27"/>
  <c r="H2651" i="27"/>
  <c r="H2652" i="27"/>
  <c r="H2653" i="27"/>
  <c r="H2654" i="27"/>
  <c r="H2655" i="27"/>
  <c r="H2656" i="27"/>
  <c r="H2657" i="27"/>
  <c r="H2658" i="27"/>
  <c r="H2659" i="27"/>
  <c r="H2660" i="27"/>
  <c r="H2661" i="27"/>
  <c r="H2662" i="27"/>
  <c r="H2663" i="27"/>
  <c r="H2664" i="27"/>
  <c r="H2665" i="27"/>
  <c r="H2666" i="27"/>
  <c r="H2667" i="27"/>
  <c r="H2668" i="27"/>
  <c r="H2669" i="27"/>
  <c r="H2670" i="27"/>
  <c r="H2671" i="27"/>
  <c r="H2672" i="27"/>
  <c r="H2673" i="27"/>
  <c r="H2674" i="27"/>
  <c r="H2675" i="27"/>
  <c r="H2676" i="27"/>
  <c r="H2677" i="27"/>
  <c r="H2678" i="27"/>
  <c r="H2679" i="27"/>
  <c r="H2680" i="27"/>
  <c r="H2681" i="27"/>
  <c r="H2682" i="27"/>
  <c r="H2683" i="27"/>
  <c r="H2684" i="27"/>
  <c r="H2685" i="27"/>
  <c r="H2686" i="27"/>
  <c r="H2687" i="27"/>
  <c r="H2688" i="27"/>
  <c r="H2689" i="27"/>
  <c r="H2690" i="27"/>
  <c r="H2691" i="27"/>
  <c r="H2692" i="27"/>
  <c r="H2693" i="27"/>
  <c r="H2694" i="27"/>
  <c r="H2695" i="27"/>
  <c r="H2696" i="27"/>
  <c r="H2697" i="27"/>
  <c r="H2698" i="27"/>
  <c r="H2699" i="27"/>
  <c r="H2700" i="27"/>
  <c r="H2701" i="27"/>
  <c r="H2702" i="27"/>
  <c r="H2703" i="27"/>
  <c r="H2704" i="27"/>
  <c r="H2705" i="27"/>
  <c r="H2706" i="27"/>
  <c r="H2707" i="27"/>
  <c r="H2708" i="27"/>
  <c r="H2709" i="27"/>
  <c r="H2710" i="27"/>
  <c r="H2711" i="27"/>
  <c r="H2712" i="27"/>
  <c r="H2713" i="27"/>
  <c r="H2714" i="27"/>
  <c r="H2715" i="27"/>
  <c r="H2716" i="27"/>
  <c r="H2717" i="27"/>
  <c r="H2718" i="27"/>
  <c r="H2719" i="27"/>
  <c r="H2720" i="27"/>
  <c r="H2721" i="27"/>
  <c r="H2722" i="27"/>
  <c r="H2723" i="27"/>
  <c r="H2724" i="27"/>
  <c r="H2725" i="27"/>
  <c r="H2726" i="27"/>
  <c r="H2727" i="27"/>
  <c r="H2728" i="27"/>
  <c r="H2729" i="27"/>
  <c r="H2730" i="27"/>
  <c r="H2731" i="27"/>
  <c r="H2732" i="27"/>
  <c r="H2733" i="27"/>
  <c r="H2734" i="27"/>
  <c r="H2735" i="27"/>
  <c r="H2736" i="27"/>
  <c r="H2737" i="27"/>
  <c r="H2738" i="27"/>
  <c r="H2739" i="27"/>
  <c r="H2740" i="27"/>
  <c r="H2741" i="27"/>
  <c r="H2742" i="27"/>
  <c r="H2743" i="27"/>
  <c r="H2744" i="27"/>
  <c r="H2745" i="27"/>
  <c r="H2746" i="27"/>
  <c r="H2747" i="27"/>
  <c r="H2748" i="27"/>
  <c r="H2749" i="27"/>
  <c r="H2750" i="27"/>
  <c r="H2751" i="27"/>
  <c r="H2752" i="27"/>
  <c r="H2753" i="27"/>
  <c r="H2754" i="27"/>
  <c r="H2755" i="27"/>
  <c r="H2756" i="27"/>
  <c r="H2757" i="27"/>
  <c r="H2758" i="27"/>
  <c r="H2759" i="27"/>
  <c r="H2760" i="27"/>
  <c r="H2761" i="27"/>
  <c r="H2762" i="27"/>
  <c r="H2763" i="27"/>
  <c r="H2764" i="27"/>
  <c r="H2765" i="27"/>
  <c r="H2766" i="27"/>
  <c r="H2767" i="27"/>
  <c r="H2768" i="27"/>
  <c r="H2769" i="27"/>
  <c r="H2770" i="27"/>
  <c r="H2771" i="27"/>
  <c r="H2772" i="27"/>
  <c r="H2773" i="27"/>
  <c r="H2774" i="27"/>
  <c r="H2775" i="27"/>
  <c r="H2776" i="27"/>
  <c r="H2777" i="27"/>
  <c r="H2778" i="27"/>
  <c r="H2779" i="27"/>
  <c r="H2780" i="27"/>
  <c r="H2781" i="27"/>
  <c r="H2782" i="27"/>
  <c r="H2783" i="27"/>
  <c r="H2784" i="27"/>
  <c r="H2785" i="27"/>
  <c r="H2786" i="27"/>
  <c r="H2787" i="27"/>
  <c r="H2788" i="27"/>
  <c r="H2789" i="27"/>
  <c r="H2790" i="27"/>
  <c r="H2791" i="27"/>
  <c r="H2792" i="27"/>
  <c r="H2793" i="27"/>
  <c r="H2794" i="27"/>
  <c r="H2795" i="27"/>
  <c r="H2796" i="27"/>
  <c r="H2797" i="27"/>
  <c r="H2798" i="27"/>
  <c r="H2799" i="27"/>
  <c r="H2800" i="27"/>
  <c r="H2801" i="27"/>
  <c r="H2802" i="27"/>
  <c r="H2803" i="27"/>
  <c r="H2804" i="27"/>
  <c r="H2805" i="27"/>
  <c r="H2806" i="27"/>
  <c r="H2807" i="27"/>
  <c r="H2808" i="27"/>
  <c r="H2809" i="27"/>
  <c r="H2810" i="27"/>
  <c r="H2811" i="27"/>
  <c r="H2812" i="27"/>
  <c r="H2813" i="27"/>
  <c r="H2814" i="27"/>
  <c r="H2815" i="27"/>
  <c r="H2816" i="27"/>
  <c r="H2817" i="27"/>
  <c r="H2818" i="27"/>
  <c r="H2819" i="27"/>
  <c r="H2820" i="27"/>
  <c r="H2821" i="27"/>
  <c r="H2822" i="27"/>
  <c r="H2823" i="27"/>
  <c r="H2824" i="27"/>
  <c r="H2825" i="27"/>
  <c r="H2826" i="27"/>
  <c r="H2827" i="27"/>
  <c r="H2828" i="27"/>
  <c r="H2829" i="27"/>
  <c r="H2830" i="27"/>
  <c r="H2831" i="27"/>
  <c r="H2832" i="27"/>
  <c r="H2833" i="27"/>
  <c r="H2834" i="27"/>
  <c r="H2835" i="27"/>
  <c r="H2836" i="27"/>
  <c r="H2837" i="27"/>
  <c r="H2838" i="27"/>
  <c r="H2839" i="27"/>
  <c r="H2840" i="27"/>
  <c r="H2841" i="27"/>
  <c r="H2842" i="27"/>
  <c r="H2843" i="27"/>
  <c r="H2844" i="27"/>
  <c r="H2845" i="27"/>
  <c r="H2846" i="27"/>
  <c r="H2847" i="27"/>
  <c r="H2848" i="27"/>
  <c r="H2849" i="27"/>
  <c r="H2850" i="27"/>
  <c r="H2851" i="27"/>
  <c r="H2852" i="27"/>
  <c r="H2853" i="27"/>
  <c r="H2854" i="27"/>
  <c r="H2855" i="27"/>
  <c r="H2856" i="27"/>
  <c r="H2857" i="27"/>
  <c r="H2858" i="27"/>
  <c r="H2859" i="27"/>
  <c r="H2860" i="27"/>
  <c r="H2861" i="27"/>
  <c r="H2862" i="27"/>
  <c r="H2863" i="27"/>
  <c r="H2864" i="27"/>
  <c r="H2865" i="27"/>
  <c r="H2866" i="27"/>
  <c r="H2867" i="27"/>
  <c r="H2868" i="27"/>
  <c r="H2869" i="27"/>
  <c r="H2870" i="27"/>
  <c r="H2871" i="27"/>
  <c r="H2872" i="27"/>
  <c r="H2873" i="27"/>
  <c r="H2874" i="27"/>
  <c r="H2875" i="27"/>
  <c r="H2876" i="27"/>
  <c r="H2877" i="27"/>
  <c r="H2878" i="27"/>
  <c r="H2879" i="27"/>
  <c r="H2880" i="27"/>
  <c r="H2881" i="27"/>
  <c r="H2882" i="27"/>
  <c r="H2883" i="27"/>
  <c r="H2884" i="27"/>
  <c r="H2885" i="27"/>
  <c r="H2886" i="27"/>
  <c r="H2887" i="27"/>
  <c r="H2888" i="27"/>
  <c r="H2889" i="27"/>
  <c r="H2890" i="27"/>
  <c r="H2891" i="27"/>
  <c r="H2892" i="27"/>
  <c r="H2893" i="27"/>
  <c r="H2894" i="27"/>
  <c r="H2895" i="27"/>
  <c r="H2896" i="27"/>
  <c r="H2897" i="27"/>
  <c r="H2898" i="27"/>
  <c r="H2899" i="27"/>
  <c r="H2900" i="27"/>
  <c r="H2901" i="27"/>
  <c r="H2902" i="27"/>
  <c r="H2903" i="27"/>
  <c r="H2904" i="27"/>
  <c r="H2905" i="27"/>
  <c r="H2906" i="27"/>
  <c r="H2907" i="27"/>
  <c r="H2908" i="27"/>
  <c r="H2909" i="27"/>
  <c r="H2910" i="27"/>
  <c r="H2911" i="27"/>
  <c r="H2912" i="27"/>
  <c r="H2913" i="27"/>
  <c r="H2914" i="27"/>
  <c r="H2915" i="27"/>
  <c r="H2916" i="27"/>
  <c r="H2917" i="27"/>
  <c r="H2918" i="27"/>
  <c r="H2919" i="27"/>
  <c r="H2920" i="27"/>
  <c r="H2921" i="27"/>
  <c r="H2922" i="27"/>
  <c r="H2923" i="27"/>
  <c r="H2924" i="27"/>
  <c r="H2925" i="27"/>
  <c r="H2926" i="27"/>
  <c r="H2927" i="27"/>
  <c r="H2928" i="27"/>
  <c r="H2929" i="27"/>
  <c r="H2930" i="27"/>
  <c r="H2931" i="27"/>
  <c r="H2932" i="27"/>
  <c r="H2933" i="27"/>
  <c r="H2934" i="27"/>
  <c r="H2935" i="27"/>
  <c r="H2936" i="27"/>
  <c r="H2937" i="27"/>
  <c r="H2938" i="27"/>
  <c r="H2939" i="27"/>
  <c r="H2940" i="27"/>
  <c r="H2941" i="27"/>
  <c r="H2942" i="27"/>
  <c r="H2943" i="27"/>
  <c r="H2944" i="27"/>
  <c r="H2945" i="27"/>
  <c r="H2946" i="27"/>
  <c r="H2947" i="27"/>
  <c r="H2948" i="27"/>
  <c r="H2949" i="27"/>
  <c r="H2950" i="27"/>
  <c r="H2951" i="27"/>
  <c r="H2952" i="27"/>
  <c r="H2953" i="27"/>
  <c r="H2954" i="27"/>
  <c r="H2955" i="27"/>
  <c r="H2956" i="27"/>
  <c r="H2957" i="27"/>
  <c r="H2958" i="27"/>
  <c r="H2959" i="27"/>
  <c r="H2960" i="27"/>
  <c r="H2961" i="27"/>
  <c r="H2962" i="27"/>
  <c r="H2963" i="27"/>
  <c r="H2964" i="27"/>
  <c r="H2965" i="27"/>
  <c r="H2966" i="27"/>
  <c r="H2967" i="27"/>
  <c r="H2968" i="27"/>
  <c r="H2969" i="27"/>
  <c r="H2970" i="27"/>
  <c r="H2971" i="27"/>
  <c r="H2972" i="27"/>
  <c r="H2973" i="27"/>
  <c r="H2974" i="27"/>
  <c r="H2975" i="27"/>
  <c r="H2976" i="27"/>
  <c r="H2977" i="27"/>
  <c r="H2978" i="27"/>
  <c r="H2979" i="27"/>
  <c r="H2980" i="27"/>
  <c r="H2981" i="27"/>
  <c r="H2982" i="27"/>
  <c r="H2983" i="27"/>
  <c r="H2984" i="27"/>
  <c r="H2985" i="27"/>
  <c r="H2986" i="27"/>
  <c r="H2987" i="27"/>
  <c r="H2988" i="27"/>
  <c r="H2989" i="27"/>
  <c r="H2990" i="27"/>
  <c r="H2991" i="27"/>
  <c r="H2992" i="27"/>
  <c r="H2993" i="27"/>
  <c r="H2994" i="27"/>
  <c r="H2995" i="27"/>
  <c r="H2996" i="27"/>
  <c r="H2997" i="27"/>
  <c r="H2998" i="27"/>
  <c r="H2999" i="27"/>
  <c r="H3000" i="27"/>
  <c r="H3001" i="27"/>
  <c r="H3002" i="27"/>
  <c r="H3003" i="27"/>
  <c r="H3004" i="27"/>
  <c r="H3005" i="27"/>
  <c r="H3006" i="27"/>
  <c r="H3007" i="27"/>
  <c r="H3008" i="27"/>
  <c r="H3009" i="27"/>
  <c r="H3010" i="27"/>
  <c r="H3011" i="27"/>
  <c r="H3012" i="27"/>
  <c r="H3013" i="27"/>
  <c r="H3014" i="27"/>
  <c r="H3015" i="27"/>
  <c r="H3016" i="27"/>
  <c r="H3017" i="27"/>
  <c r="H3018" i="27"/>
  <c r="H3019" i="27"/>
  <c r="H3020" i="27"/>
  <c r="H3021" i="27"/>
  <c r="H3022" i="27"/>
  <c r="H3023" i="27"/>
  <c r="H3024" i="27"/>
  <c r="H3025" i="27"/>
  <c r="H3026" i="27"/>
  <c r="H3027" i="27"/>
  <c r="H3028" i="27"/>
  <c r="H3029" i="27"/>
  <c r="H3030" i="27"/>
  <c r="H3031" i="27"/>
  <c r="H3032" i="27"/>
  <c r="H3033" i="27"/>
  <c r="H3034" i="27"/>
  <c r="H3035" i="27"/>
  <c r="H3036" i="27"/>
  <c r="H3037" i="27"/>
  <c r="H3038" i="27"/>
  <c r="H3039" i="27"/>
  <c r="H3040" i="27"/>
  <c r="H3041" i="27"/>
  <c r="H3042" i="27"/>
  <c r="H3043" i="27"/>
  <c r="H3044" i="27"/>
  <c r="H3045" i="27"/>
  <c r="H3046" i="27"/>
  <c r="H3047" i="27"/>
  <c r="H3048" i="27"/>
  <c r="H3049" i="27"/>
  <c r="H3050" i="27"/>
  <c r="H3051" i="27"/>
  <c r="H3052" i="27"/>
  <c r="H3053" i="27"/>
  <c r="H3054" i="27"/>
  <c r="H3055" i="27"/>
  <c r="H3056" i="27"/>
  <c r="H3057" i="27"/>
  <c r="H3058" i="27"/>
  <c r="H3059" i="27"/>
  <c r="H3060" i="27"/>
  <c r="H3061" i="27"/>
  <c r="H3062" i="27"/>
  <c r="H3063" i="27"/>
  <c r="H3064" i="27"/>
  <c r="H3065" i="27"/>
  <c r="H3066" i="27"/>
  <c r="H3067" i="27"/>
  <c r="H3068" i="27"/>
  <c r="H3069" i="27"/>
  <c r="H3070" i="27"/>
  <c r="H3071" i="27"/>
  <c r="H3072" i="27"/>
  <c r="H3073" i="27"/>
  <c r="H3074" i="27"/>
  <c r="H3075" i="27"/>
  <c r="H3076" i="27"/>
  <c r="H3077" i="27"/>
  <c r="H3078" i="27"/>
  <c r="H3079" i="27"/>
  <c r="H3080" i="27"/>
  <c r="H3081" i="27"/>
  <c r="H3082" i="27"/>
  <c r="H3083" i="27"/>
  <c r="H3084" i="27"/>
  <c r="H3085" i="27"/>
  <c r="H3086" i="27"/>
  <c r="H3087" i="27"/>
  <c r="H3088" i="27"/>
  <c r="H3089" i="27"/>
  <c r="H3090" i="27"/>
  <c r="H3091" i="27"/>
  <c r="H3092" i="27"/>
  <c r="H3093" i="27"/>
  <c r="H3094" i="27"/>
  <c r="H3095" i="27"/>
  <c r="H3096" i="27"/>
  <c r="H3097" i="27"/>
  <c r="H3098" i="27"/>
  <c r="H3099" i="27"/>
  <c r="H3100" i="27"/>
  <c r="H3101" i="27"/>
  <c r="H3102" i="27"/>
  <c r="H3103" i="27"/>
  <c r="H3104" i="27"/>
  <c r="H3105" i="27"/>
  <c r="H3106" i="27"/>
  <c r="H3107" i="27"/>
  <c r="H3108" i="27"/>
  <c r="H3109" i="27"/>
  <c r="H3110" i="27"/>
  <c r="H3111" i="27"/>
  <c r="H3112" i="27"/>
  <c r="H3113" i="27"/>
  <c r="H3114" i="27"/>
  <c r="H3115" i="27"/>
  <c r="H3116" i="27"/>
  <c r="H3117" i="27"/>
  <c r="H3118" i="27"/>
  <c r="H3119" i="27"/>
  <c r="H3120" i="27"/>
  <c r="H3121" i="27"/>
  <c r="H3122" i="27"/>
  <c r="H3123" i="27"/>
  <c r="H3124" i="27"/>
  <c r="H3125" i="27"/>
  <c r="H3126" i="27"/>
  <c r="H3127" i="27"/>
  <c r="H3128" i="27"/>
  <c r="H3129" i="27"/>
  <c r="H3130" i="27"/>
  <c r="H3131" i="27"/>
  <c r="H3132" i="27"/>
  <c r="H3133" i="27"/>
  <c r="H3134" i="27"/>
  <c r="H3135" i="27"/>
  <c r="H3136" i="27"/>
  <c r="H3137" i="27"/>
  <c r="H3138" i="27"/>
  <c r="H3139" i="27"/>
  <c r="H3140" i="27"/>
  <c r="H3141" i="27"/>
  <c r="H3142" i="27"/>
  <c r="H3143" i="27"/>
  <c r="H3144" i="27"/>
  <c r="H3145" i="27"/>
  <c r="H3146" i="27"/>
  <c r="H3147" i="27"/>
  <c r="H3148" i="27"/>
  <c r="H3149" i="27"/>
  <c r="H3150" i="27"/>
  <c r="H3151" i="27"/>
  <c r="H3152" i="27"/>
  <c r="H3153" i="27"/>
  <c r="H3154" i="27"/>
  <c r="H3155" i="27"/>
  <c r="H3156" i="27"/>
  <c r="H3157" i="27"/>
  <c r="H3158" i="27"/>
  <c r="H3159" i="27"/>
  <c r="H3160" i="27"/>
  <c r="H3161" i="27"/>
  <c r="H3162" i="27"/>
  <c r="H3163" i="27"/>
  <c r="H3164" i="27"/>
  <c r="H3165" i="27"/>
  <c r="H3166" i="27"/>
  <c r="H3167" i="27"/>
  <c r="H3168" i="27"/>
  <c r="H3169" i="27"/>
  <c r="H3170" i="27"/>
  <c r="H3171" i="27"/>
  <c r="H3172" i="27"/>
  <c r="H3173" i="27"/>
  <c r="H3174" i="27"/>
  <c r="H3175" i="27"/>
  <c r="H3176" i="27"/>
  <c r="H3177" i="27"/>
  <c r="H3178" i="27"/>
  <c r="H3179" i="27"/>
  <c r="H3180" i="27"/>
  <c r="H3181" i="27"/>
  <c r="H3182" i="27"/>
  <c r="H3183" i="27"/>
  <c r="H3184" i="27"/>
  <c r="H3185" i="27"/>
  <c r="H3186" i="27"/>
  <c r="H3187" i="27"/>
  <c r="H3188" i="27"/>
  <c r="H3189" i="27"/>
  <c r="H3190" i="27"/>
  <c r="H3191" i="27"/>
  <c r="H3192" i="27"/>
  <c r="H3193" i="27"/>
  <c r="H3194" i="27"/>
  <c r="H3195" i="27"/>
  <c r="H3196" i="27"/>
  <c r="H3197" i="27"/>
  <c r="H3198" i="27"/>
  <c r="H3199" i="27"/>
  <c r="H3200" i="27"/>
  <c r="H3201" i="27"/>
  <c r="H3202" i="27"/>
  <c r="H3203" i="27"/>
  <c r="H3204" i="27"/>
  <c r="H3205" i="27"/>
  <c r="H3206" i="27"/>
  <c r="H3207" i="27"/>
  <c r="H3208" i="27"/>
  <c r="H3209" i="27"/>
  <c r="H3210" i="27"/>
  <c r="H3211" i="27"/>
  <c r="H3212" i="27"/>
  <c r="H3213" i="27"/>
  <c r="H3214" i="27"/>
  <c r="H3215" i="27"/>
  <c r="H3216" i="27"/>
  <c r="H3217" i="27"/>
  <c r="H3218" i="27"/>
  <c r="H3219" i="27"/>
  <c r="H3220" i="27"/>
  <c r="H3221" i="27"/>
  <c r="H3222" i="27"/>
  <c r="H3223" i="27"/>
  <c r="H3224" i="27"/>
  <c r="H3225" i="27"/>
  <c r="H3226" i="27"/>
  <c r="H3227" i="27"/>
  <c r="H3228" i="27"/>
  <c r="H3229" i="27"/>
  <c r="H3230" i="27"/>
  <c r="H3231" i="27"/>
  <c r="H3232" i="27"/>
  <c r="H3233" i="27"/>
  <c r="H3234" i="27"/>
  <c r="H3235" i="27"/>
  <c r="H3236" i="27"/>
  <c r="H3237" i="27"/>
  <c r="H3238" i="27"/>
  <c r="H3239" i="27"/>
  <c r="H3240" i="27"/>
  <c r="H3241" i="27"/>
  <c r="H3242" i="27"/>
  <c r="H3243" i="27"/>
  <c r="H3244" i="27"/>
  <c r="H3245" i="27"/>
  <c r="H3246" i="27"/>
  <c r="H3247" i="27"/>
  <c r="H3248" i="27"/>
  <c r="H3249" i="27"/>
  <c r="H3250" i="27"/>
  <c r="H3251" i="27"/>
  <c r="H3252" i="27"/>
  <c r="H3253" i="27"/>
  <c r="H3254" i="27"/>
  <c r="H3255" i="27"/>
  <c r="H3256" i="27"/>
  <c r="H3257" i="27"/>
  <c r="H3258" i="27"/>
  <c r="H3259" i="27"/>
  <c r="H3260" i="27"/>
  <c r="H3261" i="27"/>
  <c r="H3262" i="27"/>
  <c r="H3263" i="27"/>
  <c r="H3264" i="27"/>
  <c r="H3265" i="27"/>
  <c r="H3266" i="27"/>
  <c r="H3267" i="27"/>
  <c r="H3268" i="27"/>
  <c r="H3269" i="27"/>
  <c r="H3270" i="27"/>
  <c r="H3271" i="27"/>
  <c r="H3272" i="27"/>
  <c r="H3273" i="27"/>
  <c r="H3274" i="27"/>
  <c r="H3275" i="27"/>
  <c r="H3276" i="27"/>
  <c r="H3277" i="27"/>
  <c r="H3278" i="27"/>
  <c r="H3279" i="27"/>
  <c r="H3280" i="27"/>
  <c r="H3281" i="27"/>
  <c r="H3282" i="27"/>
  <c r="H3283" i="27"/>
  <c r="H3284" i="27"/>
  <c r="H3285" i="27"/>
  <c r="H3286" i="27"/>
  <c r="H3287" i="27"/>
  <c r="H3288" i="27"/>
  <c r="H3289" i="27"/>
  <c r="H3290" i="27"/>
  <c r="H3291" i="27"/>
  <c r="H3292" i="27"/>
  <c r="H3293" i="27"/>
  <c r="H3294" i="27"/>
  <c r="H3295" i="27"/>
  <c r="H3296" i="27"/>
  <c r="H3297" i="27"/>
  <c r="H3298" i="27"/>
  <c r="H3299" i="27"/>
  <c r="H3300" i="27"/>
  <c r="H3301" i="27"/>
  <c r="H3302" i="27"/>
  <c r="H3303" i="27"/>
  <c r="H3304" i="27"/>
  <c r="H3305" i="27"/>
  <c r="H3306" i="27"/>
  <c r="H3307" i="27"/>
  <c r="H3308" i="27"/>
  <c r="H3309" i="27"/>
  <c r="H3310" i="27"/>
  <c r="H3311" i="27"/>
  <c r="H3312" i="27"/>
  <c r="H3313" i="27"/>
  <c r="H3314" i="27"/>
  <c r="H3315" i="27"/>
  <c r="H3316" i="27"/>
  <c r="H3317" i="27"/>
  <c r="H3318" i="27"/>
  <c r="H3319" i="27"/>
  <c r="H3320" i="27"/>
  <c r="H3321" i="27"/>
  <c r="H3322" i="27"/>
  <c r="H3323" i="27"/>
  <c r="H3324" i="27"/>
  <c r="H3325" i="27"/>
  <c r="H3326" i="27"/>
  <c r="H3327" i="27"/>
  <c r="H3328" i="27"/>
  <c r="H3329" i="27"/>
  <c r="H3330" i="27"/>
  <c r="H3331" i="27"/>
  <c r="H3332" i="27"/>
  <c r="H3333" i="27"/>
  <c r="H3334" i="27"/>
  <c r="H3335" i="27"/>
  <c r="H3336" i="27"/>
  <c r="H3337" i="27"/>
  <c r="H3338" i="27"/>
  <c r="H3339" i="27"/>
  <c r="H3340" i="27"/>
  <c r="H3341" i="27"/>
  <c r="H3342" i="27"/>
  <c r="H3343" i="27"/>
  <c r="H3344" i="27"/>
  <c r="H3345" i="27"/>
  <c r="H3346" i="27"/>
  <c r="H3347" i="27"/>
  <c r="H3348" i="27"/>
  <c r="H3349" i="27"/>
  <c r="H3350" i="27"/>
  <c r="H3351" i="27"/>
  <c r="H3352" i="27"/>
  <c r="H3353" i="27"/>
  <c r="H3354" i="27"/>
  <c r="H3355" i="27"/>
  <c r="H3356" i="27"/>
  <c r="H3357" i="27"/>
  <c r="H3358" i="27"/>
  <c r="H3359" i="27"/>
  <c r="H3360" i="27"/>
  <c r="H3361" i="27"/>
  <c r="H3362" i="27"/>
  <c r="H3363" i="27"/>
  <c r="H3364" i="27"/>
  <c r="H3365" i="27"/>
  <c r="H3366" i="27"/>
  <c r="H3367" i="27"/>
  <c r="H3368" i="27"/>
  <c r="H3369" i="27"/>
  <c r="H3370" i="27"/>
  <c r="H3371" i="27"/>
  <c r="H3372" i="27"/>
  <c r="H3373" i="27"/>
  <c r="H3374" i="27"/>
  <c r="H3375" i="27"/>
  <c r="H3376" i="27"/>
  <c r="H3377" i="27"/>
  <c r="H3378" i="27"/>
  <c r="H3379" i="27"/>
  <c r="H3380" i="27"/>
  <c r="H3381" i="27"/>
  <c r="H3382" i="27"/>
  <c r="H3383" i="27"/>
  <c r="H3384" i="27"/>
  <c r="H3385" i="27"/>
  <c r="H3386" i="27"/>
  <c r="H3387" i="27"/>
  <c r="H3388" i="27"/>
  <c r="H3389" i="27"/>
  <c r="H3390" i="27"/>
  <c r="H3391" i="27"/>
  <c r="H3392" i="27"/>
  <c r="H3393" i="27"/>
  <c r="H3394" i="27"/>
  <c r="H3395" i="27"/>
  <c r="H3396" i="27"/>
  <c r="H3397" i="27"/>
  <c r="H3398" i="27"/>
  <c r="H3399" i="27"/>
  <c r="H3400" i="27"/>
  <c r="H3401" i="27"/>
  <c r="H3402" i="27"/>
  <c r="H3403" i="27"/>
  <c r="H3404" i="27"/>
  <c r="H3405" i="27"/>
  <c r="H3406" i="27"/>
  <c r="H3407" i="27"/>
  <c r="H3408" i="27"/>
  <c r="H3409" i="27"/>
  <c r="H3410" i="27"/>
  <c r="H3411" i="27"/>
  <c r="H3412" i="27"/>
  <c r="H3413" i="27"/>
  <c r="H3414" i="27"/>
  <c r="H3415" i="27"/>
  <c r="H3416" i="27"/>
  <c r="H3417" i="27"/>
  <c r="H3418" i="27"/>
  <c r="H3419" i="27"/>
  <c r="H3420" i="27"/>
  <c r="H3421" i="27"/>
  <c r="H3422" i="27"/>
  <c r="H3423" i="27"/>
  <c r="H3424" i="27"/>
  <c r="H3425" i="27"/>
  <c r="H3426" i="27"/>
  <c r="H3427" i="27"/>
  <c r="H3428" i="27"/>
  <c r="H3429" i="27"/>
  <c r="H3430" i="27"/>
  <c r="H3431" i="27"/>
  <c r="H3432" i="27"/>
  <c r="H3433" i="27"/>
  <c r="H3434" i="27"/>
  <c r="H3435" i="27"/>
  <c r="H3436" i="27"/>
  <c r="H3437" i="27"/>
  <c r="H3438" i="27"/>
  <c r="H3439" i="27"/>
  <c r="H3440" i="27"/>
  <c r="H3441" i="27"/>
  <c r="H3442" i="27"/>
  <c r="H3443" i="27"/>
  <c r="H3444" i="27"/>
  <c r="H3445" i="27"/>
  <c r="H3446" i="27"/>
  <c r="H3447" i="27"/>
  <c r="H3448" i="27"/>
  <c r="H3449" i="27"/>
  <c r="H3450" i="27"/>
  <c r="H3451" i="27"/>
  <c r="H3452" i="27"/>
  <c r="H3453" i="27"/>
  <c r="H3454" i="27"/>
  <c r="H3455" i="27"/>
  <c r="H3456" i="27"/>
  <c r="H3457" i="27"/>
  <c r="H3458" i="27"/>
  <c r="H3459" i="27"/>
  <c r="H3460" i="27"/>
  <c r="H3461" i="27"/>
  <c r="H3462" i="27"/>
  <c r="H3463" i="27"/>
  <c r="H3464" i="27"/>
  <c r="H3465" i="27"/>
  <c r="H3466" i="27"/>
  <c r="H3467" i="27"/>
  <c r="H3468" i="27"/>
  <c r="H3469" i="27"/>
  <c r="H3470" i="27"/>
  <c r="H3471" i="27"/>
  <c r="H3472" i="27"/>
  <c r="H3473" i="27"/>
  <c r="H3474" i="27"/>
  <c r="H3475" i="27"/>
  <c r="H3476" i="27"/>
  <c r="H3477" i="27"/>
  <c r="H3478" i="27"/>
  <c r="H3479" i="27"/>
  <c r="H3480" i="27"/>
  <c r="H3481" i="27"/>
  <c r="H3482" i="27"/>
  <c r="H3483" i="27"/>
  <c r="H3484" i="27"/>
  <c r="H3485" i="27"/>
  <c r="H3486" i="27"/>
  <c r="H3487" i="27"/>
  <c r="H3488" i="27"/>
  <c r="H3489" i="27"/>
  <c r="H3490" i="27"/>
  <c r="H3491" i="27"/>
  <c r="H3492" i="27"/>
  <c r="H3493" i="27"/>
  <c r="H3494" i="27"/>
  <c r="H3495" i="27"/>
  <c r="H3496" i="27"/>
  <c r="H3497" i="27"/>
  <c r="H3498" i="27"/>
  <c r="H3499" i="27"/>
  <c r="H3500" i="27"/>
  <c r="H3501" i="27"/>
  <c r="H3502" i="27"/>
  <c r="H3503" i="27"/>
  <c r="H3504" i="27"/>
  <c r="H3505" i="27"/>
  <c r="H3506" i="27"/>
  <c r="H3507" i="27"/>
  <c r="H3508" i="27"/>
  <c r="H3509" i="27"/>
  <c r="H3510" i="27"/>
  <c r="H3511" i="27"/>
  <c r="H3512" i="27"/>
  <c r="H3513" i="27"/>
  <c r="H3514" i="27"/>
  <c r="H3515" i="27"/>
  <c r="H3516" i="27"/>
  <c r="H3517" i="27"/>
  <c r="H3518" i="27"/>
  <c r="H3519" i="27"/>
  <c r="H3520" i="27"/>
  <c r="H3521" i="27"/>
  <c r="H3522" i="27"/>
  <c r="H3523" i="27"/>
  <c r="H3524" i="27"/>
  <c r="H3525" i="27"/>
  <c r="H3526" i="27"/>
  <c r="H3527" i="27"/>
  <c r="H3528" i="27"/>
  <c r="H3529" i="27"/>
  <c r="H3530" i="27"/>
  <c r="H3531" i="27"/>
  <c r="H3532" i="27"/>
  <c r="H3533" i="27"/>
  <c r="H3534" i="27"/>
  <c r="H3535" i="27"/>
  <c r="H3536" i="27"/>
  <c r="H3537" i="27"/>
  <c r="H3538" i="27"/>
  <c r="H3539" i="27"/>
  <c r="H3540" i="27"/>
  <c r="H3541" i="27"/>
  <c r="H3542" i="27"/>
  <c r="H3543" i="27"/>
  <c r="H3544" i="27"/>
  <c r="H3545" i="27"/>
  <c r="H3546" i="27"/>
  <c r="H3547" i="27"/>
  <c r="H3548" i="27"/>
  <c r="H3549" i="27"/>
  <c r="H3550" i="27"/>
  <c r="H3551" i="27"/>
  <c r="H3552" i="27"/>
  <c r="H3553" i="27"/>
  <c r="H3554" i="27"/>
  <c r="H3555" i="27"/>
  <c r="H3556" i="27"/>
  <c r="H3557" i="27"/>
  <c r="H3558" i="27"/>
  <c r="H3559" i="27"/>
  <c r="H3560" i="27"/>
  <c r="H3561" i="27"/>
  <c r="H3562" i="27"/>
  <c r="H3563" i="27"/>
  <c r="H3564" i="27"/>
  <c r="H3565" i="27"/>
  <c r="H3566" i="27"/>
  <c r="H3567" i="27"/>
  <c r="H3568" i="27"/>
  <c r="H3569" i="27"/>
  <c r="H3570" i="27"/>
  <c r="H3571" i="27"/>
  <c r="H3572" i="27"/>
  <c r="H3573" i="27"/>
  <c r="H3574" i="27"/>
  <c r="H3575" i="27"/>
  <c r="H3576" i="27"/>
  <c r="H3577" i="27"/>
  <c r="H3578" i="27"/>
  <c r="H3579" i="27"/>
  <c r="H3580" i="27"/>
  <c r="H3581" i="27"/>
  <c r="H3582" i="27"/>
  <c r="H3583" i="27"/>
  <c r="H3584" i="27"/>
  <c r="H3585" i="27"/>
  <c r="H3586" i="27"/>
  <c r="H3587" i="27"/>
  <c r="H3588" i="27"/>
  <c r="H3589" i="27"/>
  <c r="H3590" i="27"/>
  <c r="H3591" i="27"/>
  <c r="H3592" i="27"/>
  <c r="H3593" i="27"/>
  <c r="H3594" i="27"/>
  <c r="H3595" i="27"/>
  <c r="H3596" i="27"/>
  <c r="H3597" i="27"/>
  <c r="H3598" i="27"/>
  <c r="H3599" i="27"/>
  <c r="H3600" i="27"/>
  <c r="H3601" i="27"/>
  <c r="H3602" i="27"/>
  <c r="H3603" i="27"/>
  <c r="H3604" i="27"/>
  <c r="H3605" i="27"/>
  <c r="H3606" i="27"/>
  <c r="H3607" i="27"/>
  <c r="H3608" i="27"/>
  <c r="H3609" i="27"/>
  <c r="H3610" i="27"/>
  <c r="H3611" i="27"/>
  <c r="H3612" i="27"/>
  <c r="H3613" i="27"/>
  <c r="H3614" i="27"/>
  <c r="H3615" i="27"/>
  <c r="H3616" i="27"/>
  <c r="H3617" i="27"/>
  <c r="H3618" i="27"/>
  <c r="H3619" i="27"/>
  <c r="H3620" i="27"/>
  <c r="H3621" i="27"/>
  <c r="H3622" i="27"/>
  <c r="H3623" i="27"/>
  <c r="H3624" i="27"/>
  <c r="H3625" i="27"/>
  <c r="H3626" i="27"/>
  <c r="H3627" i="27"/>
  <c r="H3628" i="27"/>
  <c r="H3629" i="27"/>
  <c r="H3630" i="27"/>
  <c r="H3631" i="27"/>
  <c r="H3632" i="27"/>
  <c r="H3633" i="27"/>
  <c r="H3634" i="27"/>
  <c r="H3635" i="27"/>
  <c r="H3636" i="27"/>
  <c r="H3637" i="27"/>
  <c r="H3638" i="27"/>
  <c r="H3639" i="27"/>
  <c r="H3640" i="27"/>
  <c r="H3641" i="27"/>
  <c r="H3642" i="27"/>
  <c r="H3643" i="27"/>
  <c r="H3644" i="27"/>
  <c r="H3645" i="27"/>
  <c r="H3646" i="27"/>
  <c r="H3647" i="27"/>
  <c r="H3648" i="27"/>
  <c r="H3649" i="27"/>
  <c r="H3650" i="27"/>
  <c r="H3651" i="27"/>
  <c r="H3652" i="27"/>
  <c r="H3653" i="27"/>
  <c r="H3654" i="27"/>
  <c r="H3655" i="27"/>
  <c r="H3656" i="27"/>
  <c r="H3657" i="27"/>
  <c r="H3658" i="27"/>
  <c r="H3659" i="27"/>
  <c r="H3660" i="27"/>
  <c r="H3661" i="27"/>
  <c r="H3662" i="27"/>
  <c r="H3663" i="27"/>
  <c r="H3664" i="27"/>
  <c r="H3665" i="27"/>
  <c r="H3666" i="27"/>
  <c r="H3667" i="27"/>
  <c r="H3668" i="27"/>
  <c r="H3669" i="27"/>
  <c r="H3670" i="27"/>
  <c r="H3671" i="27"/>
  <c r="H3672" i="27"/>
  <c r="H3673" i="27"/>
  <c r="H3674" i="27"/>
  <c r="H3675" i="27"/>
  <c r="H3676" i="27"/>
  <c r="H3677" i="27"/>
  <c r="H3678" i="27"/>
  <c r="H3679" i="27"/>
  <c r="H3680" i="27"/>
  <c r="H3681" i="27"/>
  <c r="H3682" i="27"/>
  <c r="H3683" i="27"/>
  <c r="H3684" i="27"/>
  <c r="H3685" i="27"/>
  <c r="H3686" i="27"/>
  <c r="H3687" i="27"/>
  <c r="H3688" i="27"/>
  <c r="H3689" i="27"/>
  <c r="H3690" i="27"/>
  <c r="H3691" i="27"/>
  <c r="H3692" i="27"/>
  <c r="H3693" i="27"/>
  <c r="H3694" i="27"/>
  <c r="H3695" i="27"/>
  <c r="H3696" i="27"/>
  <c r="H3697" i="27"/>
  <c r="H3698" i="27"/>
  <c r="H3699" i="27"/>
  <c r="H3700" i="27"/>
  <c r="H3701" i="27"/>
  <c r="H3702" i="27"/>
  <c r="H3703" i="27"/>
  <c r="H3704" i="27"/>
  <c r="H3705" i="27"/>
  <c r="H3706" i="27"/>
  <c r="H3707" i="27"/>
  <c r="H3708" i="27"/>
  <c r="H3709" i="27"/>
  <c r="H3710" i="27"/>
  <c r="H3711" i="27"/>
  <c r="H3712" i="27"/>
  <c r="H3713" i="27"/>
  <c r="H3714" i="27"/>
  <c r="H3715" i="27"/>
  <c r="H3716" i="27"/>
  <c r="H3717" i="27"/>
  <c r="H3718" i="27"/>
  <c r="H3719" i="27"/>
  <c r="H3720" i="27"/>
  <c r="H3721" i="27"/>
  <c r="H3722" i="27"/>
  <c r="H3723" i="27"/>
  <c r="H3724" i="27"/>
  <c r="H3725" i="27"/>
  <c r="H3726" i="27"/>
  <c r="H3727" i="27"/>
  <c r="H3728" i="27"/>
  <c r="H3729" i="27"/>
  <c r="H3730" i="27"/>
  <c r="H3731" i="27"/>
  <c r="H3732" i="27"/>
  <c r="H3733" i="27"/>
  <c r="H3734" i="27"/>
  <c r="H3735" i="27"/>
  <c r="H3736" i="27"/>
  <c r="H3737" i="27"/>
  <c r="H3738" i="27"/>
  <c r="H3739" i="27"/>
  <c r="H3740" i="27"/>
  <c r="H3741" i="27"/>
  <c r="H3742" i="27"/>
  <c r="H3743" i="27"/>
  <c r="H3744" i="27"/>
  <c r="H3745" i="27"/>
  <c r="H3746" i="27"/>
  <c r="H3747" i="27"/>
  <c r="H3748" i="27"/>
  <c r="H3749" i="27"/>
  <c r="H3750" i="27"/>
  <c r="H3751" i="27"/>
  <c r="H3752" i="27"/>
  <c r="H3753" i="27"/>
  <c r="H3754" i="27"/>
  <c r="H3755" i="27"/>
  <c r="H3756" i="27"/>
  <c r="H3757" i="27"/>
  <c r="H3758" i="27"/>
  <c r="H3759" i="27"/>
  <c r="H3760" i="27"/>
  <c r="H3761" i="27"/>
  <c r="H3762" i="27"/>
  <c r="H3763" i="27"/>
  <c r="H3764" i="27"/>
  <c r="H3765" i="27"/>
  <c r="H3766" i="27"/>
  <c r="H3767" i="27"/>
  <c r="H3768" i="27"/>
  <c r="H3769" i="27"/>
  <c r="H3770" i="27"/>
  <c r="H3771" i="27"/>
  <c r="H3772" i="27"/>
  <c r="H3773" i="27"/>
  <c r="H3774" i="27"/>
  <c r="H3775" i="27"/>
  <c r="H3776" i="27"/>
  <c r="H3777" i="27"/>
  <c r="H3778" i="27"/>
  <c r="H3779" i="27"/>
  <c r="H3780" i="27"/>
  <c r="H3781" i="27"/>
  <c r="H3782" i="27"/>
  <c r="H3783" i="27"/>
  <c r="H3784" i="27"/>
  <c r="H3785" i="27"/>
  <c r="H3786" i="27"/>
  <c r="H3787" i="27"/>
  <c r="H3788" i="27"/>
  <c r="H3789" i="27"/>
  <c r="H3790" i="27"/>
  <c r="H3791" i="27"/>
  <c r="H3792" i="27"/>
  <c r="H3793" i="27"/>
  <c r="H3794" i="27"/>
  <c r="H3795" i="27"/>
  <c r="H3796" i="27"/>
  <c r="H3797" i="27"/>
  <c r="H3798" i="27"/>
  <c r="H3799" i="27"/>
  <c r="H3800" i="27"/>
  <c r="H3801" i="27"/>
  <c r="H3802" i="27"/>
  <c r="H3803" i="27"/>
  <c r="H3804" i="27"/>
  <c r="H3805" i="27"/>
  <c r="H3806" i="27"/>
  <c r="H3807" i="27"/>
  <c r="H3808" i="27"/>
  <c r="H3809" i="27"/>
  <c r="H3810" i="27"/>
  <c r="H3811" i="27"/>
  <c r="H3812" i="27"/>
  <c r="H3813" i="27"/>
  <c r="H3814" i="27"/>
  <c r="H3815" i="27"/>
  <c r="H3816" i="27"/>
  <c r="H3817" i="27"/>
  <c r="H3818" i="27"/>
  <c r="H3819" i="27"/>
  <c r="H3820" i="27"/>
  <c r="H3821" i="27"/>
  <c r="H3822" i="27"/>
  <c r="H3823" i="27"/>
  <c r="H3824" i="27"/>
  <c r="H3825" i="27"/>
  <c r="H3826" i="27"/>
  <c r="H3827" i="27"/>
  <c r="H3828" i="27"/>
  <c r="H3829" i="27"/>
  <c r="H3830" i="27"/>
  <c r="H3831" i="27"/>
  <c r="H3832" i="27"/>
  <c r="H3833" i="27"/>
  <c r="H3834" i="27"/>
  <c r="H3835" i="27"/>
  <c r="H3836" i="27"/>
  <c r="H3837" i="27"/>
  <c r="H3838" i="27"/>
  <c r="H3839" i="27"/>
  <c r="H3840" i="27"/>
  <c r="H3841" i="27"/>
  <c r="H3842" i="27"/>
  <c r="H3843" i="27"/>
  <c r="H3844" i="27"/>
  <c r="H3845" i="27"/>
  <c r="H3846" i="27"/>
  <c r="H3847" i="27"/>
  <c r="H3848" i="27"/>
  <c r="H3849" i="27"/>
  <c r="H3850" i="27"/>
  <c r="H3851" i="27"/>
  <c r="H3852" i="27"/>
  <c r="H3853" i="27"/>
  <c r="H3854" i="27"/>
  <c r="H3855" i="27"/>
  <c r="H3856" i="27"/>
  <c r="H3857" i="27"/>
  <c r="H3858" i="27"/>
  <c r="H3859" i="27"/>
  <c r="H3860" i="27"/>
  <c r="H3861" i="27"/>
  <c r="H3862" i="27"/>
  <c r="H3863" i="27"/>
  <c r="H3864" i="27"/>
  <c r="H3865" i="27"/>
  <c r="H3866" i="27"/>
  <c r="H3867" i="27"/>
  <c r="H3868" i="27"/>
  <c r="H3869" i="27"/>
  <c r="H3870" i="27"/>
  <c r="H3871" i="27"/>
  <c r="H3872" i="27"/>
  <c r="H3873" i="27"/>
  <c r="H3874" i="27"/>
  <c r="H3875" i="27"/>
  <c r="H3876" i="27"/>
  <c r="H3877" i="27"/>
  <c r="H3878" i="27"/>
  <c r="H3879" i="27"/>
  <c r="H3880" i="27"/>
  <c r="H3881" i="27"/>
  <c r="H3882" i="27"/>
  <c r="H3883" i="27"/>
  <c r="H3884" i="27"/>
  <c r="H296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5" i="27"/>
  <c r="G1489" i="27"/>
  <c r="G1490" i="27"/>
  <c r="G1491" i="27"/>
  <c r="G1492" i="27"/>
  <c r="G1493" i="27"/>
  <c r="G1494" i="27"/>
  <c r="G1495" i="27"/>
  <c r="G1496" i="27"/>
  <c r="G1497" i="27"/>
  <c r="G1498" i="27"/>
  <c r="G1499" i="27"/>
  <c r="G1500" i="27"/>
  <c r="G1501" i="27"/>
  <c r="G1502" i="27"/>
  <c r="G1503" i="27"/>
  <c r="G1504" i="27"/>
  <c r="G1505" i="27"/>
  <c r="G1506" i="27"/>
  <c r="G1507" i="27"/>
  <c r="G1508" i="27"/>
  <c r="G1509" i="27"/>
  <c r="G1510" i="27"/>
  <c r="G1511" i="27"/>
  <c r="G1512" i="27"/>
  <c r="G1513" i="27"/>
  <c r="G1514" i="27"/>
  <c r="G1515" i="27"/>
  <c r="G1516" i="27"/>
  <c r="G1517" i="27"/>
  <c r="G1518" i="27"/>
  <c r="G1519" i="27"/>
  <c r="G1520" i="27"/>
  <c r="G1521" i="27"/>
  <c r="G1522" i="27"/>
  <c r="G1523" i="27"/>
  <c r="G1524" i="27"/>
  <c r="G1525" i="27"/>
  <c r="G1526" i="27"/>
  <c r="G1527" i="27"/>
  <c r="G1528" i="27"/>
  <c r="G1529" i="27"/>
  <c r="G1530" i="27"/>
  <c r="G1531" i="27"/>
  <c r="G1532" i="27"/>
  <c r="G1533" i="27"/>
  <c r="G1534" i="27"/>
  <c r="G1535" i="27"/>
  <c r="G1536" i="27"/>
  <c r="G1537" i="27"/>
  <c r="G1538" i="27"/>
  <c r="G1539" i="27"/>
  <c r="G1540" i="27"/>
  <c r="G1541" i="27"/>
  <c r="G1542" i="27"/>
  <c r="G1543" i="27"/>
  <c r="G1544" i="27"/>
  <c r="G1545" i="27"/>
  <c r="G1546" i="27"/>
  <c r="G1547" i="27"/>
  <c r="G1548" i="27"/>
  <c r="G1549" i="27"/>
  <c r="G1550" i="27"/>
  <c r="G1551" i="27"/>
  <c r="G1552" i="27"/>
  <c r="G1553" i="27"/>
  <c r="G1554" i="27"/>
  <c r="G1555" i="27"/>
  <c r="G1556" i="27"/>
  <c r="G1484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302" i="27"/>
  <c r="G303" i="27"/>
  <c r="G304" i="27"/>
  <c r="G305" i="27"/>
  <c r="G306" i="27"/>
  <c r="G307" i="27"/>
  <c r="G308" i="27"/>
  <c r="G309" i="27"/>
  <c r="G310" i="27"/>
  <c r="G311" i="27"/>
  <c r="G312" i="27"/>
  <c r="G313" i="27"/>
  <c r="G314" i="27"/>
  <c r="G315" i="27"/>
  <c r="G316" i="27"/>
  <c r="G317" i="27"/>
  <c r="G318" i="27"/>
  <c r="G319" i="27"/>
  <c r="G320" i="27"/>
  <c r="G321" i="27"/>
  <c r="G322" i="27"/>
  <c r="G323" i="27"/>
  <c r="G324" i="27"/>
  <c r="G325" i="27"/>
  <c r="G326" i="27"/>
  <c r="G327" i="27"/>
  <c r="G328" i="27"/>
  <c r="G329" i="27"/>
  <c r="G330" i="27"/>
  <c r="G331" i="27"/>
  <c r="G332" i="27"/>
  <c r="G333" i="27"/>
  <c r="G334" i="27"/>
  <c r="G335" i="27"/>
  <c r="G336" i="27"/>
  <c r="G337" i="27"/>
  <c r="G338" i="27"/>
  <c r="G339" i="27"/>
  <c r="G340" i="27"/>
  <c r="G341" i="27"/>
  <c r="G342" i="27"/>
  <c r="G343" i="27"/>
  <c r="G344" i="27"/>
  <c r="G345" i="27"/>
  <c r="G346" i="27"/>
  <c r="G347" i="27"/>
  <c r="G348" i="27"/>
  <c r="G349" i="27"/>
  <c r="G350" i="27"/>
  <c r="G351" i="27"/>
  <c r="G352" i="27"/>
  <c r="G353" i="27"/>
  <c r="G354" i="27"/>
  <c r="G355" i="27"/>
  <c r="G356" i="27"/>
  <c r="G357" i="27"/>
  <c r="G358" i="27"/>
  <c r="G359" i="27"/>
  <c r="G360" i="27"/>
  <c r="G361" i="27"/>
  <c r="G362" i="27"/>
  <c r="G363" i="27"/>
  <c r="G364" i="27"/>
  <c r="G365" i="27"/>
  <c r="G366" i="27"/>
  <c r="G367" i="27"/>
  <c r="G368" i="27"/>
  <c r="G369" i="27"/>
  <c r="G370" i="27"/>
  <c r="G371" i="27"/>
  <c r="G372" i="27"/>
  <c r="G373" i="27"/>
  <c r="G374" i="27"/>
  <c r="G375" i="27"/>
  <c r="G376" i="27"/>
  <c r="G377" i="27"/>
  <c r="G378" i="27"/>
  <c r="G379" i="27"/>
  <c r="G380" i="27"/>
  <c r="G381" i="27"/>
  <c r="G382" i="27"/>
  <c r="G383" i="27"/>
  <c r="G384" i="27"/>
  <c r="G385" i="27"/>
  <c r="G386" i="27"/>
  <c r="G387" i="27"/>
  <c r="G388" i="27"/>
  <c r="G389" i="27"/>
  <c r="G390" i="27"/>
  <c r="G391" i="27"/>
  <c r="G392" i="27"/>
  <c r="G393" i="27"/>
  <c r="G394" i="27"/>
  <c r="G395" i="27"/>
  <c r="G396" i="27"/>
  <c r="G397" i="27"/>
  <c r="G398" i="27"/>
  <c r="G399" i="27"/>
  <c r="G400" i="27"/>
  <c r="G401" i="27"/>
  <c r="G402" i="27"/>
  <c r="G403" i="27"/>
  <c r="G404" i="27"/>
  <c r="G405" i="27"/>
  <c r="G406" i="27"/>
  <c r="G407" i="27"/>
  <c r="G408" i="27"/>
  <c r="G409" i="27"/>
  <c r="G410" i="27"/>
  <c r="G411" i="27"/>
  <c r="G412" i="27"/>
  <c r="G413" i="27"/>
  <c r="G414" i="27"/>
  <c r="G415" i="27"/>
  <c r="G416" i="27"/>
  <c r="G417" i="27"/>
  <c r="G418" i="27"/>
  <c r="G419" i="27"/>
  <c r="G420" i="27"/>
  <c r="G421" i="27"/>
  <c r="G422" i="27"/>
  <c r="G423" i="27"/>
  <c r="G424" i="27"/>
  <c r="G425" i="27"/>
  <c r="G426" i="27"/>
  <c r="G427" i="27"/>
  <c r="G428" i="27"/>
  <c r="G429" i="27"/>
  <c r="G430" i="27"/>
  <c r="G431" i="27"/>
  <c r="G432" i="27"/>
  <c r="G433" i="27"/>
  <c r="G434" i="27"/>
  <c r="G435" i="27"/>
  <c r="G436" i="27"/>
  <c r="G437" i="27"/>
  <c r="G438" i="27"/>
  <c r="G439" i="27"/>
  <c r="G440" i="27"/>
  <c r="G441" i="27"/>
  <c r="G442" i="27"/>
  <c r="G443" i="27"/>
  <c r="G444" i="27"/>
  <c r="G445" i="27"/>
  <c r="G446" i="27"/>
  <c r="G447" i="27"/>
  <c r="G448" i="27"/>
  <c r="G449" i="27"/>
  <c r="G450" i="27"/>
  <c r="G451" i="27"/>
  <c r="G452" i="27"/>
  <c r="G453" i="27"/>
  <c r="G454" i="27"/>
  <c r="G455" i="27"/>
  <c r="G456" i="27"/>
  <c r="G457" i="27"/>
  <c r="G458" i="27"/>
  <c r="G459" i="27"/>
  <c r="G460" i="27"/>
  <c r="G461" i="27"/>
  <c r="G462" i="27"/>
  <c r="G463" i="27"/>
  <c r="G464" i="27"/>
  <c r="G465" i="27"/>
  <c r="G466" i="27"/>
  <c r="G467" i="27"/>
  <c r="G468" i="27"/>
  <c r="G469" i="27"/>
  <c r="G470" i="27"/>
  <c r="G471" i="27"/>
  <c r="G472" i="27"/>
  <c r="G473" i="27"/>
  <c r="G474" i="27"/>
  <c r="G475" i="27"/>
  <c r="G476" i="27"/>
  <c r="G477" i="27"/>
  <c r="G478" i="27"/>
  <c r="G479" i="27"/>
  <c r="G480" i="27"/>
  <c r="G481" i="27"/>
  <c r="G482" i="27"/>
  <c r="G483" i="27"/>
  <c r="G484" i="27"/>
  <c r="G485" i="27"/>
  <c r="G486" i="27"/>
  <c r="G487" i="27"/>
  <c r="G488" i="27"/>
  <c r="G489" i="27"/>
  <c r="G490" i="27"/>
  <c r="G491" i="27"/>
  <c r="G492" i="27"/>
  <c r="G493" i="27"/>
  <c r="G494" i="27"/>
  <c r="G495" i="27"/>
  <c r="G496" i="27"/>
  <c r="G497" i="27"/>
  <c r="G498" i="27"/>
  <c r="G499" i="27"/>
  <c r="G500" i="27"/>
  <c r="G501" i="27"/>
  <c r="G502" i="27"/>
  <c r="G503" i="27"/>
  <c r="G504" i="27"/>
  <c r="G505" i="27"/>
  <c r="G506" i="27"/>
  <c r="G507" i="27"/>
  <c r="G508" i="27"/>
  <c r="G509" i="27"/>
  <c r="G510" i="27"/>
  <c r="G511" i="27"/>
  <c r="G512" i="27"/>
  <c r="G513" i="27"/>
  <c r="G514" i="27"/>
  <c r="G515" i="27"/>
  <c r="G516" i="27"/>
  <c r="G517" i="27"/>
  <c r="G518" i="27"/>
  <c r="G519" i="27"/>
  <c r="G520" i="27"/>
  <c r="G521" i="27"/>
  <c r="G522" i="27"/>
  <c r="G523" i="27"/>
  <c r="G524" i="27"/>
  <c r="G525" i="27"/>
  <c r="G526" i="27"/>
  <c r="G527" i="27"/>
  <c r="G528" i="27"/>
  <c r="G529" i="27"/>
  <c r="G530" i="27"/>
  <c r="G531" i="27"/>
  <c r="G532" i="27"/>
  <c r="G533" i="27"/>
  <c r="G534" i="27"/>
  <c r="G535" i="27"/>
  <c r="G536" i="27"/>
  <c r="G537" i="27"/>
  <c r="G538" i="27"/>
  <c r="G539" i="27"/>
  <c r="G540" i="27"/>
  <c r="G541" i="27"/>
  <c r="G542" i="27"/>
  <c r="G543" i="27"/>
  <c r="G544" i="27"/>
  <c r="G545" i="27"/>
  <c r="G546" i="27"/>
  <c r="G547" i="27"/>
  <c r="G548" i="27"/>
  <c r="G549" i="27"/>
  <c r="G550" i="27"/>
  <c r="G551" i="27"/>
  <c r="G552" i="27"/>
  <c r="G553" i="27"/>
  <c r="G554" i="27"/>
  <c r="G555" i="27"/>
  <c r="G556" i="27"/>
  <c r="G557" i="27"/>
  <c r="G558" i="27"/>
  <c r="G559" i="27"/>
  <c r="G560" i="27"/>
  <c r="G561" i="27"/>
  <c r="G56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580" i="27"/>
  <c r="G581" i="27"/>
  <c r="G582" i="27"/>
  <c r="G583" i="27"/>
  <c r="G584" i="27"/>
  <c r="G585" i="27"/>
  <c r="G586" i="27"/>
  <c r="G587" i="27"/>
  <c r="G588" i="27"/>
  <c r="G589" i="27"/>
  <c r="G590" i="27"/>
  <c r="G591" i="27"/>
  <c r="G592" i="27"/>
  <c r="G593" i="27"/>
  <c r="G594" i="27"/>
  <c r="G595" i="27"/>
  <c r="G596" i="27"/>
  <c r="G597" i="27"/>
  <c r="G598" i="27"/>
  <c r="G599" i="27"/>
  <c r="G600" i="27"/>
  <c r="G601" i="27"/>
  <c r="G602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632" i="27"/>
  <c r="G633" i="27"/>
  <c r="G634" i="27"/>
  <c r="G635" i="27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672" i="27"/>
  <c r="G673" i="27"/>
  <c r="G674" i="27"/>
  <c r="G675" i="27"/>
  <c r="G676" i="27"/>
  <c r="G677" i="27"/>
  <c r="G678" i="27"/>
  <c r="G679" i="27"/>
  <c r="G680" i="27"/>
  <c r="G681" i="27"/>
  <c r="G682" i="27"/>
  <c r="G683" i="27"/>
  <c r="G684" i="27"/>
  <c r="G685" i="27"/>
  <c r="G686" i="27"/>
  <c r="G687" i="27"/>
  <c r="G688" i="27"/>
  <c r="G689" i="27"/>
  <c r="G690" i="27"/>
  <c r="G691" i="27"/>
  <c r="G692" i="27"/>
  <c r="G693" i="27"/>
  <c r="G694" i="27"/>
  <c r="G695" i="27"/>
  <c r="G696" i="27"/>
  <c r="G697" i="27"/>
  <c r="G698" i="27"/>
  <c r="G699" i="27"/>
  <c r="G700" i="27"/>
  <c r="G701" i="27"/>
  <c r="G702" i="27"/>
  <c r="G703" i="27"/>
  <c r="G704" i="27"/>
  <c r="G705" i="27"/>
  <c r="G706" i="27"/>
  <c r="G707" i="27"/>
  <c r="G708" i="27"/>
  <c r="G709" i="27"/>
  <c r="G710" i="27"/>
  <c r="G711" i="27"/>
  <c r="G712" i="27"/>
  <c r="G713" i="27"/>
  <c r="G714" i="27"/>
  <c r="G715" i="27"/>
  <c r="G716" i="27"/>
  <c r="G717" i="27"/>
  <c r="G718" i="27"/>
  <c r="G719" i="27"/>
  <c r="G720" i="27"/>
  <c r="G721" i="27"/>
  <c r="G722" i="27"/>
  <c r="G723" i="27"/>
  <c r="G724" i="27"/>
  <c r="G725" i="27"/>
  <c r="G726" i="27"/>
  <c r="G727" i="27"/>
  <c r="G728" i="27"/>
  <c r="G729" i="27"/>
  <c r="G730" i="27"/>
  <c r="G731" i="27"/>
  <c r="G732" i="27"/>
  <c r="G733" i="27"/>
  <c r="G734" i="27"/>
  <c r="G735" i="27"/>
  <c r="G736" i="27"/>
  <c r="G737" i="27"/>
  <c r="G738" i="27"/>
  <c r="G739" i="27"/>
  <c r="G740" i="27"/>
  <c r="G741" i="27"/>
  <c r="G742" i="27"/>
  <c r="G743" i="27"/>
  <c r="G744" i="27"/>
  <c r="G745" i="27"/>
  <c r="G746" i="27"/>
  <c r="G747" i="27"/>
  <c r="G748" i="27"/>
  <c r="G749" i="27"/>
  <c r="G750" i="27"/>
  <c r="G751" i="27"/>
  <c r="G752" i="27"/>
  <c r="G753" i="27"/>
  <c r="G754" i="27"/>
  <c r="G755" i="27"/>
  <c r="G756" i="27"/>
  <c r="G757" i="27"/>
  <c r="G758" i="27"/>
  <c r="G759" i="27"/>
  <c r="G760" i="27"/>
  <c r="G761" i="27"/>
  <c r="G762" i="27"/>
  <c r="G763" i="27"/>
  <c r="G764" i="27"/>
  <c r="G765" i="27"/>
  <c r="G766" i="27"/>
  <c r="G767" i="27"/>
  <c r="G768" i="27"/>
  <c r="G769" i="27"/>
  <c r="G770" i="27"/>
  <c r="G771" i="27"/>
  <c r="G772" i="27"/>
  <c r="G773" i="27"/>
  <c r="G774" i="27"/>
  <c r="G775" i="27"/>
  <c r="G776" i="27"/>
  <c r="G777" i="27"/>
  <c r="G778" i="27"/>
  <c r="G779" i="27"/>
  <c r="G780" i="27"/>
  <c r="G781" i="27"/>
  <c r="G782" i="27"/>
  <c r="G783" i="27"/>
  <c r="G784" i="27"/>
  <c r="G785" i="27"/>
  <c r="G786" i="27"/>
  <c r="G787" i="27"/>
  <c r="G788" i="27"/>
  <c r="G789" i="27"/>
  <c r="G790" i="27"/>
  <c r="G791" i="27"/>
  <c r="G792" i="27"/>
  <c r="G793" i="27"/>
  <c r="G794" i="27"/>
  <c r="G795" i="27"/>
  <c r="G796" i="27"/>
  <c r="G797" i="27"/>
  <c r="G798" i="27"/>
  <c r="G799" i="27"/>
  <c r="G800" i="27"/>
  <c r="G801" i="27"/>
  <c r="G802" i="27"/>
  <c r="G803" i="27"/>
  <c r="G804" i="27"/>
  <c r="G805" i="27"/>
  <c r="G806" i="27"/>
  <c r="G807" i="27"/>
  <c r="G808" i="27"/>
  <c r="G809" i="27"/>
  <c r="G810" i="27"/>
  <c r="G811" i="27"/>
  <c r="G812" i="27"/>
  <c r="G813" i="27"/>
  <c r="G814" i="27"/>
  <c r="G815" i="27"/>
  <c r="G816" i="27"/>
  <c r="G817" i="27"/>
  <c r="G818" i="27"/>
  <c r="G819" i="27"/>
  <c r="G820" i="27"/>
  <c r="G821" i="27"/>
  <c r="G822" i="27"/>
  <c r="G823" i="27"/>
  <c r="G824" i="27"/>
  <c r="G825" i="27"/>
  <c r="G826" i="27"/>
  <c r="G827" i="27"/>
  <c r="G828" i="27"/>
  <c r="G829" i="27"/>
  <c r="G830" i="27"/>
  <c r="G831" i="27"/>
  <c r="G832" i="27"/>
  <c r="G833" i="27"/>
  <c r="G834" i="27"/>
  <c r="G835" i="27"/>
  <c r="G836" i="27"/>
  <c r="G837" i="27"/>
  <c r="G838" i="27"/>
  <c r="G839" i="27"/>
  <c r="G840" i="27"/>
  <c r="G841" i="27"/>
  <c r="G842" i="27"/>
  <c r="G843" i="27"/>
  <c r="G844" i="27"/>
  <c r="G845" i="27"/>
  <c r="G846" i="27"/>
  <c r="G847" i="27"/>
  <c r="G848" i="27"/>
  <c r="G849" i="27"/>
  <c r="G850" i="27"/>
  <c r="G851" i="27"/>
  <c r="G852" i="27"/>
  <c r="G853" i="27"/>
  <c r="G854" i="27"/>
  <c r="G855" i="27"/>
  <c r="G856" i="27"/>
  <c r="G857" i="27"/>
  <c r="G858" i="27"/>
  <c r="G859" i="27"/>
  <c r="G860" i="27"/>
  <c r="G861" i="27"/>
  <c r="G862" i="27"/>
  <c r="G863" i="27"/>
  <c r="G864" i="27"/>
  <c r="G865" i="27"/>
  <c r="G866" i="27"/>
  <c r="G867" i="27"/>
  <c r="G868" i="27"/>
  <c r="G869" i="27"/>
  <c r="G870" i="27"/>
  <c r="G871" i="27"/>
  <c r="G872" i="27"/>
  <c r="G873" i="27"/>
  <c r="G874" i="27"/>
  <c r="G875" i="27"/>
  <c r="G876" i="27"/>
  <c r="G877" i="27"/>
  <c r="G878" i="27"/>
  <c r="G879" i="27"/>
  <c r="G880" i="27"/>
  <c r="G881" i="27"/>
  <c r="G882" i="27"/>
  <c r="G883" i="27"/>
  <c r="G884" i="27"/>
  <c r="G885" i="27"/>
  <c r="G886" i="27"/>
  <c r="G887" i="27"/>
  <c r="G888" i="27"/>
  <c r="G889" i="27"/>
  <c r="G890" i="27"/>
  <c r="G891" i="27"/>
  <c r="G892" i="27"/>
  <c r="G893" i="27"/>
  <c r="G894" i="27"/>
  <c r="G895" i="27"/>
  <c r="G896" i="27"/>
  <c r="G897" i="27"/>
  <c r="G898" i="27"/>
  <c r="G899" i="27"/>
  <c r="G900" i="27"/>
  <c r="G901" i="27"/>
  <c r="G902" i="27"/>
  <c r="G903" i="27"/>
  <c r="G904" i="27"/>
  <c r="G905" i="27"/>
  <c r="G906" i="27"/>
  <c r="G907" i="27"/>
  <c r="G908" i="27"/>
  <c r="G909" i="27"/>
  <c r="G910" i="27"/>
  <c r="G911" i="27"/>
  <c r="G912" i="27"/>
  <c r="G913" i="27"/>
  <c r="G914" i="27"/>
  <c r="G915" i="27"/>
  <c r="G916" i="27"/>
  <c r="G917" i="27"/>
  <c r="G918" i="27"/>
  <c r="G919" i="27"/>
  <c r="G920" i="27"/>
  <c r="G921" i="27"/>
  <c r="G922" i="27"/>
  <c r="G923" i="27"/>
  <c r="G924" i="27"/>
  <c r="G925" i="27"/>
  <c r="G926" i="27"/>
  <c r="G927" i="27"/>
  <c r="G928" i="27"/>
  <c r="G929" i="27"/>
  <c r="G930" i="27"/>
  <c r="G931" i="27"/>
  <c r="G932" i="27"/>
  <c r="G933" i="27"/>
  <c r="G934" i="27"/>
  <c r="G935" i="27"/>
  <c r="G936" i="27"/>
  <c r="G937" i="27"/>
  <c r="G938" i="27"/>
  <c r="G939" i="27"/>
  <c r="G940" i="27"/>
  <c r="G941" i="27"/>
  <c r="G942" i="27"/>
  <c r="G943" i="27"/>
  <c r="G944" i="27"/>
  <c r="G945" i="27"/>
  <c r="G946" i="27"/>
  <c r="G947" i="27"/>
  <c r="G948" i="27"/>
  <c r="G949" i="27"/>
  <c r="G950" i="27"/>
  <c r="G951" i="27"/>
  <c r="G952" i="27"/>
  <c r="G953" i="27"/>
  <c r="G954" i="27"/>
  <c r="G955" i="27"/>
  <c r="G956" i="27"/>
  <c r="G957" i="27"/>
  <c r="G958" i="27"/>
  <c r="G959" i="27"/>
  <c r="G960" i="27"/>
  <c r="G961" i="27"/>
  <c r="G962" i="27"/>
  <c r="G963" i="27"/>
  <c r="G964" i="27"/>
  <c r="G965" i="27"/>
  <c r="G966" i="27"/>
  <c r="G967" i="27"/>
  <c r="G968" i="27"/>
  <c r="G969" i="27"/>
  <c r="G970" i="27"/>
  <c r="G971" i="27"/>
  <c r="G972" i="27"/>
  <c r="G973" i="27"/>
  <c r="G974" i="27"/>
  <c r="G975" i="27"/>
  <c r="G976" i="27"/>
  <c r="G977" i="27"/>
  <c r="G978" i="27"/>
  <c r="G979" i="27"/>
  <c r="G980" i="27"/>
  <c r="G981" i="27"/>
  <c r="G982" i="27"/>
  <c r="G983" i="27"/>
  <c r="G984" i="27"/>
  <c r="G985" i="27"/>
  <c r="G986" i="27"/>
  <c r="G987" i="27"/>
  <c r="G988" i="27"/>
  <c r="G989" i="27"/>
  <c r="G990" i="27"/>
  <c r="G991" i="27"/>
  <c r="G992" i="27"/>
  <c r="G993" i="27"/>
  <c r="G994" i="27"/>
  <c r="G995" i="27"/>
  <c r="G996" i="27"/>
  <c r="G997" i="27"/>
  <c r="G998" i="27"/>
  <c r="G999" i="27"/>
  <c r="G1000" i="27"/>
  <c r="G1001" i="27"/>
  <c r="G1002" i="27"/>
  <c r="G1003" i="27"/>
  <c r="G1004" i="27"/>
  <c r="G1005" i="27"/>
  <c r="G1006" i="27"/>
  <c r="G1007" i="27"/>
  <c r="G1008" i="27"/>
  <c r="G1009" i="27"/>
  <c r="G1010" i="27"/>
  <c r="G1011" i="27"/>
  <c r="G1012" i="27"/>
  <c r="G1013" i="27"/>
  <c r="G1014" i="27"/>
  <c r="G1015" i="27"/>
  <c r="G1016" i="27"/>
  <c r="G1017" i="27"/>
  <c r="G1018" i="27"/>
  <c r="G1019" i="27"/>
  <c r="G1020" i="27"/>
  <c r="G1021" i="27"/>
  <c r="G1022" i="27"/>
  <c r="G1023" i="27"/>
  <c r="G1024" i="27"/>
  <c r="G1025" i="27"/>
  <c r="G1026" i="27"/>
  <c r="G1027" i="27"/>
  <c r="G1028" i="27"/>
  <c r="G1029" i="27"/>
  <c r="G1030" i="27"/>
  <c r="G1031" i="27"/>
  <c r="G1032" i="27"/>
  <c r="G1033" i="27"/>
  <c r="G1034" i="27"/>
  <c r="G1035" i="27"/>
  <c r="G1036" i="27"/>
  <c r="G1037" i="27"/>
  <c r="G1038" i="27"/>
  <c r="G1039" i="27"/>
  <c r="G1040" i="27"/>
  <c r="G1041" i="27"/>
  <c r="G1042" i="27"/>
  <c r="G1043" i="27"/>
  <c r="G1044" i="27"/>
  <c r="G1045" i="27"/>
  <c r="G1046" i="27"/>
  <c r="G1047" i="27"/>
  <c r="G1048" i="27"/>
  <c r="G1049" i="27"/>
  <c r="G1050" i="27"/>
  <c r="G1051" i="27"/>
  <c r="G1052" i="27"/>
  <c r="G1053" i="27"/>
  <c r="G1054" i="27"/>
  <c r="G1055" i="27"/>
  <c r="G1056" i="27"/>
  <c r="G1057" i="27"/>
  <c r="G1058" i="27"/>
  <c r="G1059" i="27"/>
  <c r="G1060" i="27"/>
  <c r="G1061" i="27"/>
  <c r="G1062" i="27"/>
  <c r="G1063" i="27"/>
  <c r="G1064" i="27"/>
  <c r="G1065" i="27"/>
  <c r="G1066" i="27"/>
  <c r="G1067" i="27"/>
  <c r="G1068" i="27"/>
  <c r="G1069" i="27"/>
  <c r="G1070" i="27"/>
  <c r="G1071" i="27"/>
  <c r="G1072" i="27"/>
  <c r="G1073" i="27"/>
  <c r="G1074" i="27"/>
  <c r="G1075" i="27"/>
  <c r="G1076" i="27"/>
  <c r="G1077" i="27"/>
  <c r="G1078" i="27"/>
  <c r="G1079" i="27"/>
  <c r="G1080" i="27"/>
  <c r="G1081" i="27"/>
  <c r="G1082" i="27"/>
  <c r="G1083" i="27"/>
  <c r="G1084" i="27"/>
  <c r="G1085" i="27"/>
  <c r="G1086" i="27"/>
  <c r="G1087" i="27"/>
  <c r="G1088" i="27"/>
  <c r="G1089" i="27"/>
  <c r="G1090" i="27"/>
  <c r="G1091" i="27"/>
  <c r="G1092" i="27"/>
  <c r="G1093" i="27"/>
  <c r="G1094" i="27"/>
  <c r="G1095" i="27"/>
  <c r="G1096" i="27"/>
  <c r="G1097" i="27"/>
  <c r="G1098" i="27"/>
  <c r="G1099" i="27"/>
  <c r="G1100" i="27"/>
  <c r="G1101" i="27"/>
  <c r="G1102" i="27"/>
  <c r="G1103" i="27"/>
  <c r="G1104" i="27"/>
  <c r="G1105" i="27"/>
  <c r="G1106" i="27"/>
  <c r="G1107" i="27"/>
  <c r="G1108" i="27"/>
  <c r="G1109" i="27"/>
  <c r="G1110" i="27"/>
  <c r="G1111" i="27"/>
  <c r="G1112" i="27"/>
  <c r="G1113" i="27"/>
  <c r="G1114" i="27"/>
  <c r="G1115" i="27"/>
  <c r="G1116" i="27"/>
  <c r="G1117" i="27"/>
  <c r="G1118" i="27"/>
  <c r="G1119" i="27"/>
  <c r="G1120" i="27"/>
  <c r="G1121" i="27"/>
  <c r="G1122" i="27"/>
  <c r="G1123" i="27"/>
  <c r="G1124" i="27"/>
  <c r="G1125" i="27"/>
  <c r="G1126" i="27"/>
  <c r="G1127" i="27"/>
  <c r="G1128" i="27"/>
  <c r="G1129" i="27"/>
  <c r="G1130" i="27"/>
  <c r="G1131" i="27"/>
  <c r="G1132" i="27"/>
  <c r="G1133" i="27"/>
  <c r="G1134" i="27"/>
  <c r="G1135" i="27"/>
  <c r="G1136" i="27"/>
  <c r="G1137" i="27"/>
  <c r="G1138" i="27"/>
  <c r="G1139" i="27"/>
  <c r="G1140" i="27"/>
  <c r="G1141" i="27"/>
  <c r="G1142" i="27"/>
  <c r="G1143" i="27"/>
  <c r="G1144" i="27"/>
  <c r="G1145" i="27"/>
  <c r="G1146" i="27"/>
  <c r="G1147" i="27"/>
  <c r="G1148" i="27"/>
  <c r="G1149" i="27"/>
  <c r="G1150" i="27"/>
  <c r="G1151" i="27"/>
  <c r="G1152" i="27"/>
  <c r="G1153" i="27"/>
  <c r="G1154" i="27"/>
  <c r="G1155" i="27"/>
  <c r="G1156" i="27"/>
  <c r="G1157" i="27"/>
  <c r="G1158" i="27"/>
  <c r="G1159" i="27"/>
  <c r="G1160" i="27"/>
  <c r="G1161" i="27"/>
  <c r="G1162" i="27"/>
  <c r="G1163" i="27"/>
  <c r="G1164" i="27"/>
  <c r="G1165" i="27"/>
  <c r="G1166" i="27"/>
  <c r="G1167" i="27"/>
  <c r="G1168" i="27"/>
  <c r="G1169" i="27"/>
  <c r="G1170" i="27"/>
  <c r="G1171" i="27"/>
  <c r="G1172" i="27"/>
  <c r="G1173" i="27"/>
  <c r="G1174" i="27"/>
  <c r="G1175" i="27"/>
  <c r="G1176" i="27"/>
  <c r="G1177" i="27"/>
  <c r="G1178" i="27"/>
  <c r="G1179" i="27"/>
  <c r="G1180" i="27"/>
  <c r="G1181" i="27"/>
  <c r="G1182" i="27"/>
  <c r="G1183" i="27"/>
  <c r="G1184" i="27"/>
  <c r="G1185" i="27"/>
  <c r="G1186" i="27"/>
  <c r="G1187" i="27"/>
  <c r="G1188" i="27"/>
  <c r="G1189" i="27"/>
  <c r="G1190" i="27"/>
  <c r="G1191" i="27"/>
  <c r="G1192" i="27"/>
  <c r="G1193" i="27"/>
  <c r="G1194" i="27"/>
  <c r="G1195" i="27"/>
  <c r="G1196" i="27"/>
  <c r="G1197" i="27"/>
  <c r="G1198" i="27"/>
  <c r="G1199" i="27"/>
  <c r="G1200" i="27"/>
  <c r="G1201" i="27"/>
  <c r="G1202" i="27"/>
  <c r="G1203" i="27"/>
  <c r="G1204" i="27"/>
  <c r="G1205" i="27"/>
  <c r="G1206" i="27"/>
  <c r="G1207" i="27"/>
  <c r="G1208" i="27"/>
  <c r="G1209" i="27"/>
  <c r="G1210" i="27"/>
  <c r="G1211" i="27"/>
  <c r="G1212" i="27"/>
  <c r="G1213" i="27"/>
  <c r="G1214" i="27"/>
  <c r="G1215" i="27"/>
  <c r="G1216" i="27"/>
  <c r="G1217" i="27"/>
  <c r="G1218" i="27"/>
  <c r="G1219" i="27"/>
  <c r="G1220" i="27"/>
  <c r="G1221" i="27"/>
  <c r="G1222" i="27"/>
  <c r="G1223" i="27"/>
  <c r="G1224" i="27"/>
  <c r="G1225" i="27"/>
  <c r="G1226" i="27"/>
  <c r="G1227" i="27"/>
  <c r="G1228" i="27"/>
  <c r="G1229" i="27"/>
  <c r="G1230" i="27"/>
  <c r="G1231" i="27"/>
  <c r="G1232" i="27"/>
  <c r="G1233" i="27"/>
  <c r="G1234" i="27"/>
  <c r="G1235" i="27"/>
  <c r="G1236" i="27"/>
  <c r="G1237" i="27"/>
  <c r="G1238" i="27"/>
  <c r="G1239" i="27"/>
  <c r="G1240" i="27"/>
  <c r="G1241" i="27"/>
  <c r="G1242" i="27"/>
  <c r="G1243" i="27"/>
  <c r="G1244" i="27"/>
  <c r="G1245" i="27"/>
  <c r="G1246" i="27"/>
  <c r="G1247" i="27"/>
  <c r="G1248" i="27"/>
  <c r="G1249" i="27"/>
  <c r="G1250" i="27"/>
  <c r="G1251" i="27"/>
  <c r="G1252" i="27"/>
  <c r="G1253" i="27"/>
  <c r="G1254" i="27"/>
  <c r="G1255" i="27"/>
  <c r="G1256" i="27"/>
  <c r="G1257" i="27"/>
  <c r="G1258" i="27"/>
  <c r="G1259" i="27"/>
  <c r="G1260" i="27"/>
  <c r="G1261" i="27"/>
  <c r="G1262" i="27"/>
  <c r="G1263" i="27"/>
  <c r="G1264" i="27"/>
  <c r="G1265" i="27"/>
  <c r="G1266" i="27"/>
  <c r="G1267" i="27"/>
  <c r="G1268" i="27"/>
  <c r="G1269" i="27"/>
  <c r="G1270" i="27"/>
  <c r="G1271" i="27"/>
  <c r="G1272" i="27"/>
  <c r="G1273" i="27"/>
  <c r="G1274" i="27"/>
  <c r="G1275" i="27"/>
  <c r="G1276" i="27"/>
  <c r="G1277" i="27"/>
  <c r="G1278" i="27"/>
  <c r="G1279" i="27"/>
  <c r="G1280" i="27"/>
  <c r="G1281" i="27"/>
  <c r="G1282" i="27"/>
  <c r="G1283" i="27"/>
  <c r="G1284" i="27"/>
  <c r="G1285" i="27"/>
  <c r="G1286" i="27"/>
  <c r="G1287" i="27"/>
  <c r="G1288" i="27"/>
  <c r="G1289" i="27"/>
  <c r="G1290" i="27"/>
  <c r="G1291" i="27"/>
  <c r="G1292" i="27"/>
  <c r="G1293" i="27"/>
  <c r="G1294" i="27"/>
  <c r="G1295" i="27"/>
  <c r="G1296" i="27"/>
  <c r="G1297" i="27"/>
  <c r="G1298" i="27"/>
  <c r="G1299" i="27"/>
  <c r="G1300" i="27"/>
  <c r="G1301" i="27"/>
  <c r="G1302" i="27"/>
  <c r="G1303" i="27"/>
  <c r="G1304" i="27"/>
  <c r="G1305" i="27"/>
  <c r="G1306" i="27"/>
  <c r="G1307" i="27"/>
  <c r="G1308" i="27"/>
  <c r="G1309" i="27"/>
  <c r="G1310" i="27"/>
  <c r="G1311" i="27"/>
  <c r="G1312" i="27"/>
  <c r="G1313" i="27"/>
  <c r="G1314" i="27"/>
  <c r="G1315" i="27"/>
  <c r="G1316" i="27"/>
  <c r="G1317" i="27"/>
  <c r="G1318" i="27"/>
  <c r="G1319" i="27"/>
  <c r="G1320" i="27"/>
  <c r="G1321" i="27"/>
  <c r="G1322" i="27"/>
  <c r="G1323" i="27"/>
  <c r="G1324" i="27"/>
  <c r="G1325" i="27"/>
  <c r="G1326" i="27"/>
  <c r="G1327" i="27"/>
  <c r="G1328" i="27"/>
  <c r="G1329" i="27"/>
  <c r="G1330" i="27"/>
  <c r="G1331" i="27"/>
  <c r="G1332" i="27"/>
  <c r="G1333" i="27"/>
  <c r="G1334" i="27"/>
  <c r="G1335" i="27"/>
  <c r="G1336" i="27"/>
  <c r="G1337" i="27"/>
  <c r="G1338" i="27"/>
  <c r="G1339" i="27"/>
  <c r="G1340" i="27"/>
  <c r="G1341" i="27"/>
  <c r="G1342" i="27"/>
  <c r="G1343" i="27"/>
  <c r="G1344" i="27"/>
  <c r="G1345" i="27"/>
  <c r="G1346" i="27"/>
  <c r="G1347" i="27"/>
  <c r="G1348" i="27"/>
  <c r="G1349" i="27"/>
  <c r="G1350" i="27"/>
  <c r="G1351" i="27"/>
  <c r="G1352" i="27"/>
  <c r="G1353" i="27"/>
  <c r="G1354" i="27"/>
  <c r="G1355" i="27"/>
  <c r="G1356" i="27"/>
  <c r="G1357" i="27"/>
  <c r="G1358" i="27"/>
  <c r="G1359" i="27"/>
  <c r="G1360" i="27"/>
  <c r="G1361" i="27"/>
  <c r="G1362" i="27"/>
  <c r="G1363" i="27"/>
  <c r="G1364" i="27"/>
  <c r="G1365" i="27"/>
  <c r="G1366" i="27"/>
  <c r="G1367" i="27"/>
  <c r="G1368" i="27"/>
  <c r="G1369" i="27"/>
  <c r="G1370" i="27"/>
  <c r="G1371" i="27"/>
  <c r="G1372" i="27"/>
  <c r="G1373" i="27"/>
  <c r="G1374" i="27"/>
  <c r="G1375" i="27"/>
  <c r="G1376" i="27"/>
  <c r="G1377" i="27"/>
  <c r="G1378" i="27"/>
  <c r="G1379" i="27"/>
  <c r="G1380" i="27"/>
  <c r="G1381" i="27"/>
  <c r="G1382" i="27"/>
  <c r="G1383" i="27"/>
  <c r="G1384" i="27"/>
  <c r="G1385" i="27"/>
  <c r="G1386" i="27"/>
  <c r="G1387" i="27"/>
  <c r="G1388" i="27"/>
  <c r="G1389" i="27"/>
  <c r="G1390" i="27"/>
  <c r="G1391" i="27"/>
  <c r="G1392" i="27"/>
  <c r="G1393" i="27"/>
  <c r="G1394" i="27"/>
  <c r="G1395" i="27"/>
  <c r="G1396" i="27"/>
  <c r="G1397" i="27"/>
  <c r="G1398" i="27"/>
  <c r="G1399" i="27"/>
  <c r="G1400" i="27"/>
  <c r="G1401" i="27"/>
  <c r="G1402" i="27"/>
  <c r="G1403" i="27"/>
  <c r="G1404" i="27"/>
  <c r="G1405" i="27"/>
  <c r="G1406" i="27"/>
  <c r="G1407" i="27"/>
  <c r="G1408" i="27"/>
  <c r="G1409" i="27"/>
  <c r="G1410" i="27"/>
  <c r="G1411" i="27"/>
  <c r="G1412" i="27"/>
  <c r="G1413" i="27"/>
  <c r="G1414" i="27"/>
  <c r="G1415" i="27"/>
  <c r="G1416" i="27"/>
  <c r="G1417" i="27"/>
  <c r="G1418" i="27"/>
  <c r="G1419" i="27"/>
  <c r="G1420" i="27"/>
  <c r="G1421" i="27"/>
  <c r="G1422" i="27"/>
  <c r="G1423" i="27"/>
  <c r="G1424" i="27"/>
  <c r="G1425" i="27"/>
  <c r="G1426" i="27"/>
  <c r="G1427" i="27"/>
  <c r="G1428" i="27"/>
  <c r="G1429" i="27"/>
  <c r="G1430" i="27"/>
  <c r="G1431" i="27"/>
  <c r="G1432" i="27"/>
  <c r="G1433" i="27"/>
  <c r="G1434" i="27"/>
  <c r="G1435" i="27"/>
  <c r="G1436" i="27"/>
  <c r="G1437" i="27"/>
  <c r="G1438" i="27"/>
  <c r="G1439" i="27"/>
  <c r="G1440" i="27"/>
  <c r="G1441" i="27"/>
  <c r="G1442" i="27"/>
  <c r="G1443" i="27"/>
  <c r="G1444" i="27"/>
  <c r="G1445" i="27"/>
  <c r="G1446" i="27"/>
  <c r="G1447" i="27"/>
  <c r="G1448" i="27"/>
  <c r="G1449" i="27"/>
  <c r="G1450" i="27"/>
  <c r="G1451" i="27"/>
  <c r="G1452" i="27"/>
  <c r="G1453" i="27"/>
  <c r="G1454" i="27"/>
  <c r="G1455" i="27"/>
  <c r="G1456" i="27"/>
  <c r="G1457" i="27"/>
  <c r="G1458" i="27"/>
  <c r="G1459" i="27"/>
  <c r="G1460" i="27"/>
  <c r="G1461" i="27"/>
  <c r="G1462" i="27"/>
  <c r="G1463" i="27"/>
  <c r="G1464" i="27"/>
  <c r="G1465" i="27"/>
  <c r="G1466" i="27"/>
  <c r="G1467" i="27"/>
  <c r="G1468" i="27"/>
  <c r="G1469" i="27"/>
  <c r="G1470" i="27"/>
  <c r="G1471" i="27"/>
  <c r="G1472" i="27"/>
  <c r="G1473" i="27"/>
  <c r="G1474" i="27"/>
  <c r="G1475" i="27"/>
  <c r="G1476" i="27"/>
  <c r="G1477" i="27"/>
  <c r="G1478" i="27"/>
  <c r="G1479" i="27"/>
  <c r="G1480" i="27"/>
  <c r="G1481" i="27"/>
  <c r="G1482" i="27"/>
  <c r="G1483" i="27"/>
  <c r="G1485" i="27"/>
  <c r="G1486" i="27"/>
  <c r="G1487" i="27"/>
  <c r="G1488" i="27"/>
  <c r="G1557" i="27"/>
  <c r="G1558" i="27"/>
  <c r="G1559" i="27"/>
  <c r="G1560" i="27"/>
  <c r="G1561" i="27"/>
  <c r="G1562" i="27"/>
  <c r="G1563" i="27"/>
  <c r="G1564" i="27"/>
  <c r="G1565" i="27"/>
  <c r="G1566" i="27"/>
  <c r="G1567" i="27"/>
  <c r="G1568" i="27"/>
  <c r="G1569" i="27"/>
  <c r="G1570" i="27"/>
  <c r="G1571" i="27"/>
  <c r="G1572" i="27"/>
  <c r="G1573" i="27"/>
  <c r="G1574" i="27"/>
  <c r="G1575" i="27"/>
  <c r="G1576" i="27"/>
  <c r="G1577" i="27"/>
  <c r="G1578" i="27"/>
  <c r="G1579" i="27"/>
  <c r="G1580" i="27"/>
  <c r="G1581" i="27"/>
  <c r="G1582" i="27"/>
  <c r="G1583" i="27"/>
  <c r="G1584" i="27"/>
  <c r="G1585" i="27"/>
  <c r="G1586" i="27"/>
  <c r="G1587" i="27"/>
  <c r="G1588" i="27"/>
  <c r="G1589" i="27"/>
  <c r="G1590" i="27"/>
  <c r="G1591" i="27"/>
  <c r="G1592" i="27"/>
  <c r="G1593" i="27"/>
  <c r="G1594" i="27"/>
  <c r="G1595" i="27"/>
  <c r="G1596" i="27"/>
  <c r="G1597" i="27"/>
  <c r="G1598" i="27"/>
  <c r="G1599" i="27"/>
  <c r="G1600" i="27"/>
  <c r="G1601" i="27"/>
  <c r="G1602" i="27"/>
  <c r="G1603" i="27"/>
  <c r="G1604" i="27"/>
  <c r="G1605" i="27"/>
  <c r="G1606" i="27"/>
  <c r="G1607" i="27"/>
  <c r="G1608" i="27"/>
  <c r="G1609" i="27"/>
  <c r="G1610" i="27"/>
  <c r="G1611" i="27"/>
  <c r="G1612" i="27"/>
  <c r="G1613" i="27"/>
  <c r="G1614" i="27"/>
  <c r="G1615" i="27"/>
  <c r="G1616" i="27"/>
  <c r="G1617" i="27"/>
  <c r="G1618" i="27"/>
  <c r="G1619" i="27"/>
  <c r="G1620" i="27"/>
  <c r="G1621" i="27"/>
  <c r="G1622" i="27"/>
  <c r="G1623" i="27"/>
  <c r="G1624" i="27"/>
  <c r="G1625" i="27"/>
  <c r="G1626" i="27"/>
  <c r="G1627" i="27"/>
  <c r="G1628" i="27"/>
  <c r="G1629" i="27"/>
  <c r="G1630" i="27"/>
  <c r="G1631" i="27"/>
  <c r="G1632" i="27"/>
  <c r="G1633" i="27"/>
  <c r="G1634" i="27"/>
  <c r="G1635" i="27"/>
  <c r="G1636" i="27"/>
  <c r="G1637" i="27"/>
  <c r="G1638" i="27"/>
  <c r="G1639" i="27"/>
  <c r="G1640" i="27"/>
  <c r="G1641" i="27"/>
  <c r="G1642" i="27"/>
  <c r="G1643" i="27"/>
  <c r="G1644" i="27"/>
  <c r="G1645" i="27"/>
  <c r="G1646" i="27"/>
  <c r="G1647" i="27"/>
  <c r="G1648" i="27"/>
  <c r="G1649" i="27"/>
  <c r="G1650" i="27"/>
  <c r="G1651" i="27"/>
  <c r="G1652" i="27"/>
  <c r="G1653" i="27"/>
  <c r="G1654" i="27"/>
  <c r="G1655" i="27"/>
  <c r="G1656" i="27"/>
  <c r="G1657" i="27"/>
  <c r="G1658" i="27"/>
  <c r="G1659" i="27"/>
  <c r="G1660" i="27"/>
  <c r="G1661" i="27"/>
  <c r="G1662" i="27"/>
  <c r="G1663" i="27"/>
  <c r="G1664" i="27"/>
  <c r="G1665" i="27"/>
  <c r="G1666" i="27"/>
  <c r="G1667" i="27"/>
  <c r="G1668" i="27"/>
  <c r="G1669" i="27"/>
  <c r="G1670" i="27"/>
  <c r="G1671" i="27"/>
  <c r="G1672" i="27"/>
  <c r="G1673" i="27"/>
  <c r="G1674" i="27"/>
  <c r="G1675" i="27"/>
  <c r="G1676" i="27"/>
  <c r="G1677" i="27"/>
  <c r="G1678" i="27"/>
  <c r="G1679" i="27"/>
  <c r="G1680" i="27"/>
  <c r="G1681" i="27"/>
  <c r="G1682" i="27"/>
  <c r="G1683" i="27"/>
  <c r="G1684" i="27"/>
  <c r="G1685" i="27"/>
  <c r="G1686" i="27"/>
  <c r="G1687" i="27"/>
  <c r="G1688" i="27"/>
  <c r="G1689" i="27"/>
  <c r="G1690" i="27"/>
  <c r="G1691" i="27"/>
  <c r="G1692" i="27"/>
  <c r="G1693" i="27"/>
  <c r="G1694" i="27"/>
  <c r="G1695" i="27"/>
  <c r="G1696" i="27"/>
  <c r="G1697" i="27"/>
  <c r="G1698" i="27"/>
  <c r="G1699" i="27"/>
  <c r="G1700" i="27"/>
  <c r="G1701" i="27"/>
  <c r="G1702" i="27"/>
  <c r="G1703" i="27"/>
  <c r="G1704" i="27"/>
  <c r="G1705" i="27"/>
  <c r="G1706" i="27"/>
  <c r="G1707" i="27"/>
  <c r="G1708" i="27"/>
  <c r="G1709" i="27"/>
  <c r="G1710" i="27"/>
  <c r="G1711" i="27"/>
  <c r="G1712" i="27"/>
  <c r="G1713" i="27"/>
  <c r="G1714" i="27"/>
  <c r="G1715" i="27"/>
  <c r="G1716" i="27"/>
  <c r="G1717" i="27"/>
  <c r="G1718" i="27"/>
  <c r="G1719" i="27"/>
  <c r="G1720" i="27"/>
  <c r="G1721" i="27"/>
  <c r="G1722" i="27"/>
  <c r="G1723" i="27"/>
  <c r="G1724" i="27"/>
  <c r="G1725" i="27"/>
  <c r="G1726" i="27"/>
  <c r="G1727" i="27"/>
  <c r="G1728" i="27"/>
  <c r="G1729" i="27"/>
  <c r="G1730" i="27"/>
  <c r="G1731" i="27"/>
  <c r="G1732" i="27"/>
  <c r="G1733" i="27"/>
  <c r="G1734" i="27"/>
  <c r="G1735" i="27"/>
  <c r="G1736" i="27"/>
  <c r="G1737" i="27"/>
  <c r="G1738" i="27"/>
  <c r="G1739" i="27"/>
  <c r="G1740" i="27"/>
  <c r="G1741" i="27"/>
  <c r="G1742" i="27"/>
  <c r="G1743" i="27"/>
  <c r="G1744" i="27"/>
  <c r="G1745" i="27"/>
  <c r="G1746" i="27"/>
  <c r="G1747" i="27"/>
  <c r="G1748" i="27"/>
  <c r="G1749" i="27"/>
  <c r="G1750" i="27"/>
  <c r="G1751" i="27"/>
  <c r="G1752" i="27"/>
  <c r="G1753" i="27"/>
  <c r="G1754" i="27"/>
  <c r="G1755" i="27"/>
  <c r="G1756" i="27"/>
  <c r="G1757" i="27"/>
  <c r="G1758" i="27"/>
  <c r="G1759" i="27"/>
  <c r="G1760" i="27"/>
  <c r="G1761" i="27"/>
  <c r="G1762" i="27"/>
  <c r="G1763" i="27"/>
  <c r="G1764" i="27"/>
  <c r="G1765" i="27"/>
  <c r="G1766" i="27"/>
  <c r="G1767" i="27"/>
  <c r="G1768" i="27"/>
  <c r="G1769" i="27"/>
  <c r="G1770" i="27"/>
  <c r="G1771" i="27"/>
  <c r="G1772" i="27"/>
  <c r="G1773" i="27"/>
  <c r="G1774" i="27"/>
  <c r="G1775" i="27"/>
  <c r="G1776" i="27"/>
  <c r="G1777" i="27"/>
  <c r="G1778" i="27"/>
  <c r="G1779" i="27"/>
  <c r="G1780" i="27"/>
  <c r="G1781" i="27"/>
  <c r="G1782" i="27"/>
  <c r="G1783" i="27"/>
  <c r="G1784" i="27"/>
  <c r="G1785" i="27"/>
  <c r="G1786" i="27"/>
  <c r="G1787" i="27"/>
  <c r="G1788" i="27"/>
  <c r="G1789" i="27"/>
  <c r="G1790" i="27"/>
  <c r="G1791" i="27"/>
  <c r="G1792" i="27"/>
  <c r="G1793" i="27"/>
  <c r="G1794" i="27"/>
  <c r="G1795" i="27"/>
  <c r="G1796" i="27"/>
  <c r="G1797" i="27"/>
  <c r="G1798" i="27"/>
  <c r="G1799" i="27"/>
  <c r="G1800" i="27"/>
  <c r="G1801" i="27"/>
  <c r="G1802" i="27"/>
  <c r="G1803" i="27"/>
  <c r="G1804" i="27"/>
  <c r="G1805" i="27"/>
  <c r="G1806" i="27"/>
  <c r="G1807" i="27"/>
  <c r="G1808" i="27"/>
  <c r="G1809" i="27"/>
  <c r="G1810" i="27"/>
  <c r="G1811" i="27"/>
  <c r="G1812" i="27"/>
  <c r="G1813" i="27"/>
  <c r="G1814" i="27"/>
  <c r="G1815" i="27"/>
  <c r="G1816" i="27"/>
  <c r="G1817" i="27"/>
  <c r="G1818" i="27"/>
  <c r="G1819" i="27"/>
  <c r="G1820" i="27"/>
  <c r="G1821" i="27"/>
  <c r="G1822" i="27"/>
  <c r="G1823" i="27"/>
  <c r="G1824" i="27"/>
  <c r="G1825" i="27"/>
  <c r="G1826" i="27"/>
  <c r="G1827" i="27"/>
  <c r="G1828" i="27"/>
  <c r="G1829" i="27"/>
  <c r="G1830" i="27"/>
  <c r="G1831" i="27"/>
  <c r="G1832" i="27"/>
  <c r="G1833" i="27"/>
  <c r="G1834" i="27"/>
  <c r="G1835" i="27"/>
  <c r="G1836" i="27"/>
  <c r="G1837" i="27"/>
  <c r="G1838" i="27"/>
  <c r="G1839" i="27"/>
  <c r="G1840" i="27"/>
  <c r="G1841" i="27"/>
  <c r="G1842" i="27"/>
  <c r="G1843" i="27"/>
  <c r="G1844" i="27"/>
  <c r="G1845" i="27"/>
  <c r="G1846" i="27"/>
  <c r="G1847" i="27"/>
  <c r="G1848" i="27"/>
  <c r="G1849" i="27"/>
  <c r="G1850" i="27"/>
  <c r="G1851" i="27"/>
  <c r="G1852" i="27"/>
  <c r="G1853" i="27"/>
  <c r="G1854" i="27"/>
  <c r="G1855" i="27"/>
  <c r="G1856" i="27"/>
  <c r="G1857" i="27"/>
  <c r="G1858" i="27"/>
  <c r="G1859" i="27"/>
  <c r="G1860" i="27"/>
  <c r="G1861" i="27"/>
  <c r="G1862" i="27"/>
  <c r="G1863" i="27"/>
  <c r="G1864" i="27"/>
  <c r="G1865" i="27"/>
  <c r="G1866" i="27"/>
  <c r="G1867" i="27"/>
  <c r="G1868" i="27"/>
  <c r="G1869" i="27"/>
  <c r="G1870" i="27"/>
  <c r="G1871" i="27"/>
  <c r="G1872" i="27"/>
  <c r="G1873" i="27"/>
  <c r="G1874" i="27"/>
  <c r="G1875" i="27"/>
  <c r="G1876" i="27"/>
  <c r="G1877" i="27"/>
  <c r="G1878" i="27"/>
  <c r="G1879" i="27"/>
  <c r="G1880" i="27"/>
  <c r="G1881" i="27"/>
  <c r="G1882" i="27"/>
  <c r="G1883" i="27"/>
  <c r="G1884" i="27"/>
  <c r="G1885" i="27"/>
  <c r="G1886" i="27"/>
  <c r="G1887" i="27"/>
  <c r="G1888" i="27"/>
  <c r="G1889" i="27"/>
  <c r="G1890" i="27"/>
  <c r="G1891" i="27"/>
  <c r="G1892" i="27"/>
  <c r="G1893" i="27"/>
  <c r="G1894" i="27"/>
  <c r="G1895" i="27"/>
  <c r="G1896" i="27"/>
  <c r="G1897" i="27"/>
  <c r="G1898" i="27"/>
  <c r="G1899" i="27"/>
  <c r="G1900" i="27"/>
  <c r="G1901" i="27"/>
  <c r="G1902" i="27"/>
  <c r="G1903" i="27"/>
  <c r="G1904" i="27"/>
  <c r="G1905" i="27"/>
  <c r="G1906" i="27"/>
  <c r="G1907" i="27"/>
  <c r="G1908" i="27"/>
  <c r="G1909" i="27"/>
  <c r="G1910" i="27"/>
  <c r="G1911" i="27"/>
  <c r="G1912" i="27"/>
  <c r="G1913" i="27"/>
  <c r="G1914" i="27"/>
  <c r="G1915" i="27"/>
  <c r="G1916" i="27"/>
  <c r="G1917" i="27"/>
  <c r="G1918" i="27"/>
  <c r="G1919" i="27"/>
  <c r="G1920" i="27"/>
  <c r="G1921" i="27"/>
  <c r="G1922" i="27"/>
  <c r="G1923" i="27"/>
  <c r="G1924" i="27"/>
  <c r="G1925" i="27"/>
  <c r="G1926" i="27"/>
  <c r="G1927" i="27"/>
  <c r="G1928" i="27"/>
  <c r="G1929" i="27"/>
  <c r="G1930" i="27"/>
  <c r="G1931" i="27"/>
  <c r="G1932" i="27"/>
  <c r="G1933" i="27"/>
  <c r="G1934" i="27"/>
  <c r="G1935" i="27"/>
  <c r="G1936" i="27"/>
  <c r="G1937" i="27"/>
  <c r="G1938" i="27"/>
  <c r="G1939" i="27"/>
  <c r="G1940" i="27"/>
  <c r="G1941" i="27"/>
  <c r="G1942" i="27"/>
  <c r="G1943" i="27"/>
  <c r="G1944" i="27"/>
  <c r="G1945" i="27"/>
  <c r="G1946" i="27"/>
  <c r="G1947" i="27"/>
  <c r="G1948" i="27"/>
  <c r="G1949" i="27"/>
  <c r="G1950" i="27"/>
  <c r="G1951" i="27"/>
  <c r="G1952" i="27"/>
  <c r="G1953" i="27"/>
  <c r="G1954" i="27"/>
  <c r="G1955" i="27"/>
  <c r="G1956" i="27"/>
  <c r="G1957" i="27"/>
  <c r="G1958" i="27"/>
  <c r="G1959" i="27"/>
  <c r="G1960" i="27"/>
  <c r="G1961" i="27"/>
  <c r="G1962" i="27"/>
  <c r="G1963" i="27"/>
  <c r="G1964" i="27"/>
  <c r="G1965" i="27"/>
  <c r="G1966" i="27"/>
  <c r="G1967" i="27"/>
  <c r="G1968" i="27"/>
  <c r="G1969" i="27"/>
  <c r="G1970" i="27"/>
  <c r="G1971" i="27"/>
  <c r="G1972" i="27"/>
  <c r="G1973" i="27"/>
  <c r="G1974" i="27"/>
  <c r="G1975" i="27"/>
  <c r="G1976" i="27"/>
  <c r="G1977" i="27"/>
  <c r="G1978" i="27"/>
  <c r="G1979" i="27"/>
  <c r="G1980" i="27"/>
  <c r="G1981" i="27"/>
  <c r="G1982" i="27"/>
  <c r="G1983" i="27"/>
  <c r="G1984" i="27"/>
  <c r="G1985" i="27"/>
  <c r="G1986" i="27"/>
  <c r="G1987" i="27"/>
  <c r="G1988" i="27"/>
  <c r="G1989" i="27"/>
  <c r="G1990" i="27"/>
  <c r="G1991" i="27"/>
  <c r="G1992" i="27"/>
  <c r="G1993" i="27"/>
  <c r="G1994" i="27"/>
  <c r="G1995" i="27"/>
  <c r="G1996" i="27"/>
  <c r="G1997" i="27"/>
  <c r="G1998" i="27"/>
  <c r="G1999" i="27"/>
  <c r="G2000" i="27"/>
  <c r="G2001" i="27"/>
  <c r="G2002" i="27"/>
  <c r="G2003" i="27"/>
  <c r="G2004" i="27"/>
  <c r="G2005" i="27"/>
  <c r="G2006" i="27"/>
  <c r="G2007" i="27"/>
  <c r="G2008" i="27"/>
  <c r="G2009" i="27"/>
  <c r="G2010" i="27"/>
  <c r="G2011" i="27"/>
  <c r="G2012" i="27"/>
  <c r="G2013" i="27"/>
  <c r="G2014" i="27"/>
  <c r="G2015" i="27"/>
  <c r="G2016" i="27"/>
  <c r="G2017" i="27"/>
  <c r="G2018" i="27"/>
  <c r="G2019" i="27"/>
  <c r="G2020" i="27"/>
  <c r="G2021" i="27"/>
  <c r="G2022" i="27"/>
  <c r="G2023" i="27"/>
  <c r="G2024" i="27"/>
  <c r="G2025" i="27"/>
  <c r="G2026" i="27"/>
  <c r="G2027" i="27"/>
  <c r="G2028" i="27"/>
  <c r="G2029" i="27"/>
  <c r="G2030" i="27"/>
  <c r="G2031" i="27"/>
  <c r="G2032" i="27"/>
  <c r="G2033" i="27"/>
  <c r="G2034" i="27"/>
  <c r="G2035" i="27"/>
  <c r="G2036" i="27"/>
  <c r="G2037" i="27"/>
  <c r="G2038" i="27"/>
  <c r="G2039" i="27"/>
  <c r="G2040" i="27"/>
  <c r="G2041" i="27"/>
  <c r="G2042" i="27"/>
  <c r="G2043" i="27"/>
  <c r="G2044" i="27"/>
  <c r="G2045" i="27"/>
  <c r="G2046" i="27"/>
  <c r="G2047" i="27"/>
  <c r="G2048" i="27"/>
  <c r="G2049" i="27"/>
  <c r="G2050" i="27"/>
  <c r="G2051" i="27"/>
  <c r="G2052" i="27"/>
  <c r="G2053" i="27"/>
  <c r="G2054" i="27"/>
  <c r="G2055" i="27"/>
  <c r="G2056" i="27"/>
  <c r="G2057" i="27"/>
  <c r="G2058" i="27"/>
  <c r="G2059" i="27"/>
  <c r="G2060" i="27"/>
  <c r="G2061" i="27"/>
  <c r="G2062" i="27"/>
  <c r="G2063" i="27"/>
  <c r="G2064" i="27"/>
  <c r="G2065" i="27"/>
  <c r="G2066" i="27"/>
  <c r="G2067" i="27"/>
  <c r="G2068" i="27"/>
  <c r="G2069" i="27"/>
  <c r="G2070" i="27"/>
  <c r="G2071" i="27"/>
  <c r="G2072" i="27"/>
  <c r="G2073" i="27"/>
  <c r="G2074" i="27"/>
  <c r="G2075" i="27"/>
  <c r="G2076" i="27"/>
  <c r="G2077" i="27"/>
  <c r="G2078" i="27"/>
  <c r="G2079" i="27"/>
  <c r="G2080" i="27"/>
  <c r="G2081" i="27"/>
  <c r="G2082" i="27"/>
  <c r="G2083" i="27"/>
  <c r="G2084" i="27"/>
  <c r="G2085" i="27"/>
  <c r="G2086" i="27"/>
  <c r="G2087" i="27"/>
  <c r="G2088" i="27"/>
  <c r="G2089" i="27"/>
  <c r="G2090" i="27"/>
  <c r="G2091" i="27"/>
  <c r="G2092" i="27"/>
  <c r="G2093" i="27"/>
  <c r="G2094" i="27"/>
  <c r="G2095" i="27"/>
  <c r="G2096" i="27"/>
  <c r="G2097" i="27"/>
  <c r="G2098" i="27"/>
  <c r="G2099" i="27"/>
  <c r="G2100" i="27"/>
  <c r="G2101" i="27"/>
  <c r="G2102" i="27"/>
  <c r="G2103" i="27"/>
  <c r="G2104" i="27"/>
  <c r="G2105" i="27"/>
  <c r="G2106" i="27"/>
  <c r="G2107" i="27"/>
  <c r="G2108" i="27"/>
  <c r="G2109" i="27"/>
  <c r="G2110" i="27"/>
  <c r="G2111" i="27"/>
  <c r="G2112" i="27"/>
  <c r="G2113" i="27"/>
  <c r="G2114" i="27"/>
  <c r="G2115" i="27"/>
  <c r="G2116" i="27"/>
  <c r="G2117" i="27"/>
  <c r="G2118" i="27"/>
  <c r="G2119" i="27"/>
  <c r="G2120" i="27"/>
  <c r="G2121" i="27"/>
  <c r="G2122" i="27"/>
  <c r="G2123" i="27"/>
  <c r="G2124" i="27"/>
  <c r="G2125" i="27"/>
  <c r="G2126" i="27"/>
  <c r="G2127" i="27"/>
  <c r="G2128" i="27"/>
  <c r="G2129" i="27"/>
  <c r="G2130" i="27"/>
  <c r="G2131" i="27"/>
  <c r="G2132" i="27"/>
  <c r="G2133" i="27"/>
  <c r="G2134" i="27"/>
  <c r="G2135" i="27"/>
  <c r="G2136" i="27"/>
  <c r="G2137" i="27"/>
  <c r="G2138" i="27"/>
  <c r="G2139" i="27"/>
  <c r="G2140" i="27"/>
  <c r="G2141" i="27"/>
  <c r="G2142" i="27"/>
  <c r="G2143" i="27"/>
  <c r="G2144" i="27"/>
  <c r="G2145" i="27"/>
  <c r="G2146" i="27"/>
  <c r="G2147" i="27"/>
  <c r="G2148" i="27"/>
  <c r="G2149" i="27"/>
  <c r="G2150" i="27"/>
  <c r="G2151" i="27"/>
  <c r="G2152" i="27"/>
  <c r="G2153" i="27"/>
  <c r="G2154" i="27"/>
  <c r="G2155" i="27"/>
  <c r="G2156" i="27"/>
  <c r="G2157" i="27"/>
  <c r="G2158" i="27"/>
  <c r="G2159" i="27"/>
  <c r="G2160" i="27"/>
  <c r="G2161" i="27"/>
  <c r="G2162" i="27"/>
  <c r="G2163" i="27"/>
  <c r="G2164" i="27"/>
  <c r="G2165" i="27"/>
  <c r="G2166" i="27"/>
  <c r="G2167" i="27"/>
  <c r="G2168" i="27"/>
  <c r="G2169" i="27"/>
  <c r="G2170" i="27"/>
  <c r="G2171" i="27"/>
  <c r="G2172" i="27"/>
  <c r="G2173" i="27"/>
  <c r="G2174" i="27"/>
  <c r="G2175" i="27"/>
  <c r="G2176" i="27"/>
  <c r="G2177" i="27"/>
  <c r="G2178" i="27"/>
  <c r="G2179" i="27"/>
  <c r="G2180" i="27"/>
  <c r="G2181" i="27"/>
  <c r="G2182" i="27"/>
  <c r="G2183" i="27"/>
  <c r="G2184" i="27"/>
  <c r="G2185" i="27"/>
  <c r="G2186" i="27"/>
  <c r="G2187" i="27"/>
  <c r="G2188" i="27"/>
  <c r="G2189" i="27"/>
  <c r="G2190" i="27"/>
  <c r="G2191" i="27"/>
  <c r="G2192" i="27"/>
  <c r="G2193" i="27"/>
  <c r="G2194" i="27"/>
  <c r="G2195" i="27"/>
  <c r="G2196" i="27"/>
  <c r="G2197" i="27"/>
  <c r="G2198" i="27"/>
  <c r="G2199" i="27"/>
  <c r="G2200" i="27"/>
  <c r="G2201" i="27"/>
  <c r="G2202" i="27"/>
  <c r="G2203" i="27"/>
  <c r="G2204" i="27"/>
  <c r="G2205" i="27"/>
  <c r="G2206" i="27"/>
  <c r="G2207" i="27"/>
  <c r="G2208" i="27"/>
  <c r="G2209" i="27"/>
  <c r="G2210" i="27"/>
  <c r="G2211" i="27"/>
  <c r="G2212" i="27"/>
  <c r="G2213" i="27"/>
  <c r="G2214" i="27"/>
  <c r="G2215" i="27"/>
  <c r="G2216" i="27"/>
  <c r="G2217" i="27"/>
  <c r="G2218" i="27"/>
  <c r="G2219" i="27"/>
  <c r="G2220" i="27"/>
  <c r="G2221" i="27"/>
  <c r="G2222" i="27"/>
  <c r="G2223" i="27"/>
  <c r="G2224" i="27"/>
  <c r="G2225" i="27"/>
  <c r="G2226" i="27"/>
  <c r="G2227" i="27"/>
  <c r="G2228" i="27"/>
  <c r="G2229" i="27"/>
  <c r="G2230" i="27"/>
  <c r="G2231" i="27"/>
  <c r="G2232" i="27"/>
  <c r="G2233" i="27"/>
  <c r="G2234" i="27"/>
  <c r="G2235" i="27"/>
  <c r="G2236" i="27"/>
  <c r="G2237" i="27"/>
  <c r="G2238" i="27"/>
  <c r="G2239" i="27"/>
  <c r="G2240" i="27"/>
  <c r="G2241" i="27"/>
  <c r="G2242" i="27"/>
  <c r="G2243" i="27"/>
  <c r="G2244" i="27"/>
  <c r="G2245" i="27"/>
  <c r="G2246" i="27"/>
  <c r="G2247" i="27"/>
  <c r="G2248" i="27"/>
  <c r="G2249" i="27"/>
  <c r="G2250" i="27"/>
  <c r="G2251" i="27"/>
  <c r="G2252" i="27"/>
  <c r="G2253" i="27"/>
  <c r="G2254" i="27"/>
  <c r="G2255" i="27"/>
  <c r="G2256" i="27"/>
  <c r="G2257" i="27"/>
  <c r="G2258" i="27"/>
  <c r="G2259" i="27"/>
  <c r="G2260" i="27"/>
  <c r="G2261" i="27"/>
  <c r="G2262" i="27"/>
  <c r="G2263" i="27"/>
  <c r="G2264" i="27"/>
  <c r="G2265" i="27"/>
  <c r="G2266" i="27"/>
  <c r="G2267" i="27"/>
  <c r="G2268" i="27"/>
  <c r="G2269" i="27"/>
  <c r="G2270" i="27"/>
  <c r="G2271" i="27"/>
  <c r="G2272" i="27"/>
  <c r="G2273" i="27"/>
  <c r="G2274" i="27"/>
  <c r="G2275" i="27"/>
  <c r="G2276" i="27"/>
  <c r="G2277" i="27"/>
  <c r="G2278" i="27"/>
  <c r="G2279" i="27"/>
  <c r="G2280" i="27"/>
  <c r="G2281" i="27"/>
  <c r="G2282" i="27"/>
  <c r="G2283" i="27"/>
  <c r="G2284" i="27"/>
  <c r="G2285" i="27"/>
  <c r="G2286" i="27"/>
  <c r="G2287" i="27"/>
  <c r="G2288" i="27"/>
  <c r="G2289" i="27"/>
  <c r="G2290" i="27"/>
  <c r="G2291" i="27"/>
  <c r="G2292" i="27"/>
  <c r="G2293" i="27"/>
  <c r="G2294" i="27"/>
  <c r="G2295" i="27"/>
  <c r="G2296" i="27"/>
  <c r="G2297" i="27"/>
  <c r="G2298" i="27"/>
  <c r="G2299" i="27"/>
  <c r="G2300" i="27"/>
  <c r="G2301" i="27"/>
  <c r="G2302" i="27"/>
  <c r="G2303" i="27"/>
  <c r="G2304" i="27"/>
  <c r="G2305" i="27"/>
  <c r="G2306" i="27"/>
  <c r="G2307" i="27"/>
  <c r="G2308" i="27"/>
  <c r="G2309" i="27"/>
  <c r="G2310" i="27"/>
  <c r="G2311" i="27"/>
  <c r="G2312" i="27"/>
  <c r="G2313" i="27"/>
  <c r="G2314" i="27"/>
  <c r="G2315" i="27"/>
  <c r="G2316" i="27"/>
  <c r="G2317" i="27"/>
  <c r="G2318" i="27"/>
  <c r="G2319" i="27"/>
  <c r="G2320" i="27"/>
  <c r="G2321" i="27"/>
  <c r="G2322" i="27"/>
  <c r="G2323" i="27"/>
  <c r="G2324" i="27"/>
  <c r="G2325" i="27"/>
  <c r="G2326" i="27"/>
  <c r="G2327" i="27"/>
  <c r="G2328" i="27"/>
  <c r="G2329" i="27"/>
  <c r="G2330" i="27"/>
  <c r="G2331" i="27"/>
  <c r="G2332" i="27"/>
  <c r="G2333" i="27"/>
  <c r="G2334" i="27"/>
  <c r="G2335" i="27"/>
  <c r="G2336" i="27"/>
  <c r="G2337" i="27"/>
  <c r="G2338" i="27"/>
  <c r="G2339" i="27"/>
  <c r="G2340" i="27"/>
  <c r="G2341" i="27"/>
  <c r="G2342" i="27"/>
  <c r="G2343" i="27"/>
  <c r="G2344" i="27"/>
  <c r="G2345" i="27"/>
  <c r="G2346" i="27"/>
  <c r="G2347" i="27"/>
  <c r="G2348" i="27"/>
  <c r="G2349" i="27"/>
  <c r="G2350" i="27"/>
  <c r="G2351" i="27"/>
  <c r="G2352" i="27"/>
  <c r="G2353" i="27"/>
  <c r="G2354" i="27"/>
  <c r="G2355" i="27"/>
  <c r="G2356" i="27"/>
  <c r="G2357" i="27"/>
  <c r="G2358" i="27"/>
  <c r="G2359" i="27"/>
  <c r="G2360" i="27"/>
  <c r="G2361" i="27"/>
  <c r="G2362" i="27"/>
  <c r="G2363" i="27"/>
  <c r="G2364" i="27"/>
  <c r="G2365" i="27"/>
  <c r="G2366" i="27"/>
  <c r="G2367" i="27"/>
  <c r="G2368" i="27"/>
  <c r="G2369" i="27"/>
  <c r="G2370" i="27"/>
  <c r="G2371" i="27"/>
  <c r="G2372" i="27"/>
  <c r="G2373" i="27"/>
  <c r="G2374" i="27"/>
  <c r="G2375" i="27"/>
  <c r="G2376" i="27"/>
  <c r="G2377" i="27"/>
  <c r="G2378" i="27"/>
  <c r="G2379" i="27"/>
  <c r="G2380" i="27"/>
  <c r="G2381" i="27"/>
  <c r="G2382" i="27"/>
  <c r="G2383" i="27"/>
  <c r="G2384" i="27"/>
  <c r="G2385" i="27"/>
  <c r="G2386" i="27"/>
  <c r="G2387" i="27"/>
  <c r="G2388" i="27"/>
  <c r="G2389" i="27"/>
  <c r="G2390" i="27"/>
  <c r="G2391" i="27"/>
  <c r="G2392" i="27"/>
  <c r="G2393" i="27"/>
  <c r="G2394" i="27"/>
  <c r="G2395" i="27"/>
  <c r="G2396" i="27"/>
  <c r="G2397" i="27"/>
  <c r="G2398" i="27"/>
  <c r="G2399" i="27"/>
  <c r="G2400" i="27"/>
  <c r="G2401" i="27"/>
  <c r="G2402" i="27"/>
  <c r="G2403" i="27"/>
  <c r="G2404" i="27"/>
  <c r="G2405" i="27"/>
  <c r="G2406" i="27"/>
  <c r="G2407" i="27"/>
  <c r="G2408" i="27"/>
  <c r="G2409" i="27"/>
  <c r="G2410" i="27"/>
  <c r="G2411" i="27"/>
  <c r="G2412" i="27"/>
  <c r="G2413" i="27"/>
  <c r="G2414" i="27"/>
  <c r="G2415" i="27"/>
  <c r="G2416" i="27"/>
  <c r="G2417" i="27"/>
  <c r="G2418" i="27"/>
  <c r="G2419" i="27"/>
  <c r="G2420" i="27"/>
  <c r="G2421" i="27"/>
  <c r="G2422" i="27"/>
  <c r="G2423" i="27"/>
  <c r="G2424" i="27"/>
  <c r="G2425" i="27"/>
  <c r="G2426" i="27"/>
  <c r="G2427" i="27"/>
  <c r="G2428" i="27"/>
  <c r="G2429" i="27"/>
  <c r="G2430" i="27"/>
  <c r="G2431" i="27"/>
  <c r="G2432" i="27"/>
  <c r="G2433" i="27"/>
  <c r="G2434" i="27"/>
  <c r="G2435" i="27"/>
  <c r="G2436" i="27"/>
  <c r="G2437" i="27"/>
  <c r="G2438" i="27"/>
  <c r="G2439" i="27"/>
  <c r="G2440" i="27"/>
  <c r="G2441" i="27"/>
  <c r="G2442" i="27"/>
  <c r="G2443" i="27"/>
  <c r="G2444" i="27"/>
  <c r="G2445" i="27"/>
  <c r="G2446" i="27"/>
  <c r="G2447" i="27"/>
  <c r="G2448" i="27"/>
  <c r="G2449" i="27"/>
  <c r="G2450" i="27"/>
  <c r="G2451" i="27"/>
  <c r="G2452" i="27"/>
  <c r="G2453" i="27"/>
  <c r="G2454" i="27"/>
  <c r="G2455" i="27"/>
  <c r="G2456" i="27"/>
  <c r="G2457" i="27"/>
  <c r="G2458" i="27"/>
  <c r="G2459" i="27"/>
  <c r="G2460" i="27"/>
  <c r="G2461" i="27"/>
  <c r="G2462" i="27"/>
  <c r="G2463" i="27"/>
  <c r="G2464" i="27"/>
  <c r="G2465" i="27"/>
  <c r="G2466" i="27"/>
  <c r="G2467" i="27"/>
  <c r="G2468" i="27"/>
  <c r="G2469" i="27"/>
  <c r="G2470" i="27"/>
  <c r="G2471" i="27"/>
  <c r="G2472" i="27"/>
  <c r="G2473" i="27"/>
  <c r="G2474" i="27"/>
  <c r="G2475" i="27"/>
  <c r="G2476" i="27"/>
  <c r="G2477" i="27"/>
  <c r="G2478" i="27"/>
  <c r="G2479" i="27"/>
  <c r="G2480" i="27"/>
  <c r="G2481" i="27"/>
  <c r="G2482" i="27"/>
  <c r="G2483" i="27"/>
  <c r="G2484" i="27"/>
  <c r="G2485" i="27"/>
  <c r="G2486" i="27"/>
  <c r="G2487" i="27"/>
  <c r="G2488" i="27"/>
  <c r="G2489" i="27"/>
  <c r="G2490" i="27"/>
  <c r="G2491" i="27"/>
  <c r="G2492" i="27"/>
  <c r="G2493" i="27"/>
  <c r="G2494" i="27"/>
  <c r="G2495" i="27"/>
  <c r="G2496" i="27"/>
  <c r="G2497" i="27"/>
  <c r="G2498" i="27"/>
  <c r="G2499" i="27"/>
  <c r="G2500" i="27"/>
  <c r="G2501" i="27"/>
  <c r="G2502" i="27"/>
  <c r="G2503" i="27"/>
  <c r="G2504" i="27"/>
  <c r="G2505" i="27"/>
  <c r="G2506" i="27"/>
  <c r="G2507" i="27"/>
  <c r="G2508" i="27"/>
  <c r="G2509" i="27"/>
  <c r="G2510" i="27"/>
  <c r="G2511" i="27"/>
  <c r="G2512" i="27"/>
  <c r="G2513" i="27"/>
  <c r="G2514" i="27"/>
  <c r="G2515" i="27"/>
  <c r="G2516" i="27"/>
  <c r="G2517" i="27"/>
  <c r="G2518" i="27"/>
  <c r="G2519" i="27"/>
  <c r="G2520" i="27"/>
  <c r="G2521" i="27"/>
  <c r="G2522" i="27"/>
  <c r="G2523" i="27"/>
  <c r="G2524" i="27"/>
  <c r="G2525" i="27"/>
  <c r="G2526" i="27"/>
  <c r="G2527" i="27"/>
  <c r="G2528" i="27"/>
  <c r="G2529" i="27"/>
  <c r="G2530" i="27"/>
  <c r="G2531" i="27"/>
  <c r="G2532" i="27"/>
  <c r="G2533" i="27"/>
  <c r="G2534" i="27"/>
  <c r="G2535" i="27"/>
  <c r="G2536" i="27"/>
  <c r="G2537" i="27"/>
  <c r="G2538" i="27"/>
  <c r="G2539" i="27"/>
  <c r="G2540" i="27"/>
  <c r="G2541" i="27"/>
  <c r="G2542" i="27"/>
  <c r="G2543" i="27"/>
  <c r="G2544" i="27"/>
  <c r="G2545" i="27"/>
  <c r="G2546" i="27"/>
  <c r="G2547" i="27"/>
  <c r="G2548" i="27"/>
  <c r="G2549" i="27"/>
  <c r="G2550" i="27"/>
  <c r="G2551" i="27"/>
  <c r="G2552" i="27"/>
  <c r="G2553" i="27"/>
  <c r="G2554" i="27"/>
  <c r="G2555" i="27"/>
  <c r="G2556" i="27"/>
  <c r="G2557" i="27"/>
  <c r="G2558" i="27"/>
  <c r="G2559" i="27"/>
  <c r="G2560" i="27"/>
  <c r="G2561" i="27"/>
  <c r="G2562" i="27"/>
  <c r="G2563" i="27"/>
  <c r="G2564" i="27"/>
  <c r="G2565" i="27"/>
  <c r="G2566" i="27"/>
  <c r="G2567" i="27"/>
  <c r="G2568" i="27"/>
  <c r="G2569" i="27"/>
  <c r="G2570" i="27"/>
  <c r="G2571" i="27"/>
  <c r="G2572" i="27"/>
  <c r="G2573" i="27"/>
  <c r="G2574" i="27"/>
  <c r="G2575" i="27"/>
  <c r="G2576" i="27"/>
  <c r="G2577" i="27"/>
  <c r="G2578" i="27"/>
  <c r="G2579" i="27"/>
  <c r="G2580" i="27"/>
  <c r="G2581" i="27"/>
  <c r="G2582" i="27"/>
  <c r="G2583" i="27"/>
  <c r="G2584" i="27"/>
  <c r="G2585" i="27"/>
  <c r="G2586" i="27"/>
  <c r="G2587" i="27"/>
  <c r="G2588" i="27"/>
  <c r="G2589" i="27"/>
  <c r="G2590" i="27"/>
  <c r="G2591" i="27"/>
  <c r="G2592" i="27"/>
  <c r="G2593" i="27"/>
  <c r="G2594" i="27"/>
  <c r="G2595" i="27"/>
  <c r="G2596" i="27"/>
  <c r="G2597" i="27"/>
  <c r="G2598" i="27"/>
  <c r="G2599" i="27"/>
  <c r="G2600" i="27"/>
  <c r="G2601" i="27"/>
  <c r="G2602" i="27"/>
  <c r="G2603" i="27"/>
  <c r="G2604" i="27"/>
  <c r="G2605" i="27"/>
  <c r="G2606" i="27"/>
  <c r="G2607" i="27"/>
  <c r="G2608" i="27"/>
  <c r="G2609" i="27"/>
  <c r="G2610" i="27"/>
  <c r="G2611" i="27"/>
  <c r="G2612" i="27"/>
  <c r="G2613" i="27"/>
  <c r="G2614" i="27"/>
  <c r="G2615" i="27"/>
  <c r="G2616" i="27"/>
  <c r="G2617" i="27"/>
  <c r="G2618" i="27"/>
  <c r="G2619" i="27"/>
  <c r="G2620" i="27"/>
  <c r="G2621" i="27"/>
  <c r="G2622" i="27"/>
  <c r="G2623" i="27"/>
  <c r="G2624" i="27"/>
  <c r="G2625" i="27"/>
  <c r="G2626" i="27"/>
  <c r="G2627" i="27"/>
  <c r="G2628" i="27"/>
  <c r="G2629" i="27"/>
  <c r="G2630" i="27"/>
  <c r="G2631" i="27"/>
  <c r="G2632" i="27"/>
  <c r="G2633" i="27"/>
  <c r="G2634" i="27"/>
  <c r="G2635" i="27"/>
  <c r="G2636" i="27"/>
  <c r="G2637" i="27"/>
  <c r="G2638" i="27"/>
  <c r="G2639" i="27"/>
  <c r="G2640" i="27"/>
  <c r="G2641" i="27"/>
  <c r="G2642" i="27"/>
  <c r="G2643" i="27"/>
  <c r="G2644" i="27"/>
  <c r="G2645" i="27"/>
  <c r="G2646" i="27"/>
  <c r="G2647" i="27"/>
  <c r="G2648" i="27"/>
  <c r="G2649" i="27"/>
  <c r="G2650" i="27"/>
  <c r="G2651" i="27"/>
  <c r="G2652" i="27"/>
  <c r="G2653" i="27"/>
  <c r="G2654" i="27"/>
  <c r="G2655" i="27"/>
  <c r="G2656" i="27"/>
  <c r="G2657" i="27"/>
  <c r="G2658" i="27"/>
  <c r="G2659" i="27"/>
  <c r="G2660" i="27"/>
  <c r="G2661" i="27"/>
  <c r="G2662" i="27"/>
  <c r="G2663" i="27"/>
  <c r="G2664" i="27"/>
  <c r="G2665" i="27"/>
  <c r="G2666" i="27"/>
  <c r="G2667" i="27"/>
  <c r="G2668" i="27"/>
  <c r="G2669" i="27"/>
  <c r="G2670" i="27"/>
  <c r="G2671" i="27"/>
  <c r="G2672" i="27"/>
  <c r="G2673" i="27"/>
  <c r="G2674" i="27"/>
  <c r="G2675" i="27"/>
  <c r="G2676" i="27"/>
  <c r="G2677" i="27"/>
  <c r="G2678" i="27"/>
  <c r="G2679" i="27"/>
  <c r="G2680" i="27"/>
  <c r="G2681" i="27"/>
  <c r="G2682" i="27"/>
  <c r="G2683" i="27"/>
  <c r="G2684" i="27"/>
  <c r="G2685" i="27"/>
  <c r="G2686" i="27"/>
  <c r="G2687" i="27"/>
  <c r="G2688" i="27"/>
  <c r="G2689" i="27"/>
  <c r="G2690" i="27"/>
  <c r="G2691" i="27"/>
  <c r="G2692" i="27"/>
  <c r="G2693" i="27"/>
  <c r="G2694" i="27"/>
  <c r="G2695" i="27"/>
  <c r="G2696" i="27"/>
  <c r="G2697" i="27"/>
  <c r="G2698" i="27"/>
  <c r="G2699" i="27"/>
  <c r="G2700" i="27"/>
  <c r="G2701" i="27"/>
  <c r="G2702" i="27"/>
  <c r="G2703" i="27"/>
  <c r="G2704" i="27"/>
  <c r="G2705" i="27"/>
  <c r="G2706" i="27"/>
  <c r="G2707" i="27"/>
  <c r="G2708" i="27"/>
  <c r="G2709" i="27"/>
  <c r="G2710" i="27"/>
  <c r="G2711" i="27"/>
  <c r="G2712" i="27"/>
  <c r="G2713" i="27"/>
  <c r="G2714" i="27"/>
  <c r="G2715" i="27"/>
  <c r="G2716" i="27"/>
  <c r="G2717" i="27"/>
  <c r="G2718" i="27"/>
  <c r="G2719" i="27"/>
  <c r="G2720" i="27"/>
  <c r="G2721" i="27"/>
  <c r="G2722" i="27"/>
  <c r="G2723" i="27"/>
  <c r="G2724" i="27"/>
  <c r="G2725" i="27"/>
  <c r="G2726" i="27"/>
  <c r="G2727" i="27"/>
  <c r="G2728" i="27"/>
  <c r="G2729" i="27"/>
  <c r="G2730" i="27"/>
  <c r="G2731" i="27"/>
  <c r="G2732" i="27"/>
  <c r="G2733" i="27"/>
  <c r="G2734" i="27"/>
  <c r="G2735" i="27"/>
  <c r="G2736" i="27"/>
  <c r="G2737" i="27"/>
  <c r="G2738" i="27"/>
  <c r="G2739" i="27"/>
  <c r="G2740" i="27"/>
  <c r="G2741" i="27"/>
  <c r="G2742" i="27"/>
  <c r="G2743" i="27"/>
  <c r="G2744" i="27"/>
  <c r="G2745" i="27"/>
  <c r="G2746" i="27"/>
  <c r="G2747" i="27"/>
  <c r="G2748" i="27"/>
  <c r="G2749" i="27"/>
  <c r="G2750" i="27"/>
  <c r="G2751" i="27"/>
  <c r="G2752" i="27"/>
  <c r="G2753" i="27"/>
  <c r="G2754" i="27"/>
  <c r="G2755" i="27"/>
  <c r="G2756" i="27"/>
  <c r="G2757" i="27"/>
  <c r="G2758" i="27"/>
  <c r="G2759" i="27"/>
  <c r="G2760" i="27"/>
  <c r="G2761" i="27"/>
  <c r="G2762" i="27"/>
  <c r="G2763" i="27"/>
  <c r="G2764" i="27"/>
  <c r="G2765" i="27"/>
  <c r="G2766" i="27"/>
  <c r="G2767" i="27"/>
  <c r="G2768" i="27"/>
  <c r="G2769" i="27"/>
  <c r="G2770" i="27"/>
  <c r="G2771" i="27"/>
  <c r="G2772" i="27"/>
  <c r="G2773" i="27"/>
  <c r="G2774" i="27"/>
  <c r="G2775" i="27"/>
  <c r="G2776" i="27"/>
  <c r="G2777" i="27"/>
  <c r="G2778" i="27"/>
  <c r="G2779" i="27"/>
  <c r="G2780" i="27"/>
  <c r="G2781" i="27"/>
  <c r="G2782" i="27"/>
  <c r="G2783" i="27"/>
  <c r="G2784" i="27"/>
  <c r="G2785" i="27"/>
  <c r="G2786" i="27"/>
  <c r="G2787" i="27"/>
  <c r="G2788" i="27"/>
  <c r="G2789" i="27"/>
  <c r="G2790" i="27"/>
  <c r="G2791" i="27"/>
  <c r="G2792" i="27"/>
  <c r="G2793" i="27"/>
  <c r="G2794" i="27"/>
  <c r="G2795" i="27"/>
  <c r="G2796" i="27"/>
  <c r="G2797" i="27"/>
  <c r="G2798" i="27"/>
  <c r="G2799" i="27"/>
  <c r="G2800" i="27"/>
  <c r="G2801" i="27"/>
  <c r="G2802" i="27"/>
  <c r="G2803" i="27"/>
  <c r="G2804" i="27"/>
  <c r="G2805" i="27"/>
  <c r="G2806" i="27"/>
  <c r="G2807" i="27"/>
  <c r="G2808" i="27"/>
  <c r="G2809" i="27"/>
  <c r="G2810" i="27"/>
  <c r="G2811" i="27"/>
  <c r="G2812" i="27"/>
  <c r="G2813" i="27"/>
  <c r="G2814" i="27"/>
  <c r="G2815" i="27"/>
  <c r="G2816" i="27"/>
  <c r="G2817" i="27"/>
  <c r="G2818" i="27"/>
  <c r="G2819" i="27"/>
  <c r="G2820" i="27"/>
  <c r="G2821" i="27"/>
  <c r="G2822" i="27"/>
  <c r="G2823" i="27"/>
  <c r="G2824" i="27"/>
  <c r="G2825" i="27"/>
  <c r="G2826" i="27"/>
  <c r="G2827" i="27"/>
  <c r="G2828" i="27"/>
  <c r="G2829" i="27"/>
  <c r="G2830" i="27"/>
  <c r="G2831" i="27"/>
  <c r="G2832" i="27"/>
  <c r="G2833" i="27"/>
  <c r="G2834" i="27"/>
  <c r="G2835" i="27"/>
  <c r="G2836" i="27"/>
  <c r="G2837" i="27"/>
  <c r="G2838" i="27"/>
  <c r="G2839" i="27"/>
  <c r="G2840" i="27"/>
  <c r="G2841" i="27"/>
  <c r="G2842" i="27"/>
  <c r="G2843" i="27"/>
  <c r="G2844" i="27"/>
  <c r="G2845" i="27"/>
  <c r="G2846" i="27"/>
  <c r="G2847" i="27"/>
  <c r="G2848" i="27"/>
  <c r="G2849" i="27"/>
  <c r="G2850" i="27"/>
  <c r="G2851" i="27"/>
  <c r="G2852" i="27"/>
  <c r="G2853" i="27"/>
  <c r="G2854" i="27"/>
  <c r="G2855" i="27"/>
  <c r="G2856" i="27"/>
  <c r="G2857" i="27"/>
  <c r="G2858" i="27"/>
  <c r="G2859" i="27"/>
  <c r="G2860" i="27"/>
  <c r="G2861" i="27"/>
  <c r="G2862" i="27"/>
  <c r="G2863" i="27"/>
  <c r="G2864" i="27"/>
  <c r="G2865" i="27"/>
  <c r="G2866" i="27"/>
  <c r="G2867" i="27"/>
  <c r="G2868" i="27"/>
  <c r="G2869" i="27"/>
  <c r="G2870" i="27"/>
  <c r="G2871" i="27"/>
  <c r="G2872" i="27"/>
  <c r="G2873" i="27"/>
  <c r="G2874" i="27"/>
  <c r="G2875" i="27"/>
  <c r="G2876" i="27"/>
  <c r="G2877" i="27"/>
  <c r="G2878" i="27"/>
  <c r="G2879" i="27"/>
  <c r="G2880" i="27"/>
  <c r="G2881" i="27"/>
  <c r="G2882" i="27"/>
  <c r="G2883" i="27"/>
  <c r="G2884" i="27"/>
  <c r="G2885" i="27"/>
  <c r="G2886" i="27"/>
  <c r="G2887" i="27"/>
  <c r="G2888" i="27"/>
  <c r="G2889" i="27"/>
  <c r="G2890" i="27"/>
  <c r="G2891" i="27"/>
  <c r="G2892" i="27"/>
  <c r="G2893" i="27"/>
  <c r="G2894" i="27"/>
  <c r="G2895" i="27"/>
  <c r="G2896" i="27"/>
  <c r="G2897" i="27"/>
  <c r="G2898" i="27"/>
  <c r="G2899" i="27"/>
  <c r="G2900" i="27"/>
  <c r="G2901" i="27"/>
  <c r="G2902" i="27"/>
  <c r="G2903" i="27"/>
  <c r="G2904" i="27"/>
  <c r="G2905" i="27"/>
  <c r="G2906" i="27"/>
  <c r="G2907" i="27"/>
  <c r="G2908" i="27"/>
  <c r="G2909" i="27"/>
  <c r="G2910" i="27"/>
  <c r="G2911" i="27"/>
  <c r="G2912" i="27"/>
  <c r="G2913" i="27"/>
  <c r="G2914" i="27"/>
  <c r="G2915" i="27"/>
  <c r="G2916" i="27"/>
  <c r="G2917" i="27"/>
  <c r="G2918" i="27"/>
  <c r="G2919" i="27"/>
  <c r="G2920" i="27"/>
  <c r="G2921" i="27"/>
  <c r="G2922" i="27"/>
  <c r="G2923" i="27"/>
  <c r="G2924" i="27"/>
  <c r="G2925" i="27"/>
  <c r="G2926" i="27"/>
  <c r="G2927" i="27"/>
  <c r="G2928" i="27"/>
  <c r="G2929" i="27"/>
  <c r="G2930" i="27"/>
  <c r="G2931" i="27"/>
  <c r="G2932" i="27"/>
  <c r="G2933" i="27"/>
  <c r="G2934" i="27"/>
  <c r="G2935" i="27"/>
  <c r="G2936" i="27"/>
  <c r="G2937" i="27"/>
  <c r="G2938" i="27"/>
  <c r="G2939" i="27"/>
  <c r="G2940" i="27"/>
  <c r="G2941" i="27"/>
  <c r="G2942" i="27"/>
  <c r="G2943" i="27"/>
  <c r="G2944" i="27"/>
  <c r="G2945" i="27"/>
  <c r="G2946" i="27"/>
  <c r="G2947" i="27"/>
  <c r="G2948" i="27"/>
  <c r="G2949" i="27"/>
  <c r="G2950" i="27"/>
  <c r="G2951" i="27"/>
  <c r="G2952" i="27"/>
  <c r="G2953" i="27"/>
  <c r="G2954" i="27"/>
  <c r="G2955" i="27"/>
  <c r="G2956" i="27"/>
  <c r="G2957" i="27"/>
  <c r="G2958" i="27"/>
  <c r="G2959" i="27"/>
  <c r="G2960" i="27"/>
  <c r="G2961" i="27"/>
  <c r="G2962" i="27"/>
  <c r="G2963" i="27"/>
  <c r="G2964" i="27"/>
  <c r="G2965" i="27"/>
  <c r="G2966" i="27"/>
  <c r="G2967" i="27"/>
  <c r="G2968" i="27"/>
  <c r="G2969" i="27"/>
  <c r="G2970" i="27"/>
  <c r="G2971" i="27"/>
  <c r="G2972" i="27"/>
  <c r="G2973" i="27"/>
  <c r="G2974" i="27"/>
  <c r="G2975" i="27"/>
  <c r="G2976" i="27"/>
  <c r="G2977" i="27"/>
  <c r="G2978" i="27"/>
  <c r="G2979" i="27"/>
  <c r="G2980" i="27"/>
  <c r="G2981" i="27"/>
  <c r="G2982" i="27"/>
  <c r="G2983" i="27"/>
  <c r="G2984" i="27"/>
  <c r="G2985" i="27"/>
  <c r="G2986" i="27"/>
  <c r="G2987" i="27"/>
  <c r="G2988" i="27"/>
  <c r="G2989" i="27"/>
  <c r="G2990" i="27"/>
  <c r="G2991" i="27"/>
  <c r="G2992" i="27"/>
  <c r="G2993" i="27"/>
  <c r="G2994" i="27"/>
  <c r="G2995" i="27"/>
  <c r="G2996" i="27"/>
  <c r="G2997" i="27"/>
  <c r="G2998" i="27"/>
  <c r="G2999" i="27"/>
  <c r="G3000" i="27"/>
  <c r="G3001" i="27"/>
  <c r="G3002" i="27"/>
  <c r="G3003" i="27"/>
  <c r="G3004" i="27"/>
  <c r="G3005" i="27"/>
  <c r="G3006" i="27"/>
  <c r="G3007" i="27"/>
  <c r="G3008" i="27"/>
  <c r="G3009" i="27"/>
  <c r="G3010" i="27"/>
  <c r="G3011" i="27"/>
  <c r="G3012" i="27"/>
  <c r="G3013" i="27"/>
  <c r="G3014" i="27"/>
  <c r="G3015" i="27"/>
  <c r="G3016" i="27"/>
  <c r="G3017" i="27"/>
  <c r="G3018" i="27"/>
  <c r="G3019" i="27"/>
  <c r="G3020" i="27"/>
  <c r="G3021" i="27"/>
  <c r="G3022" i="27"/>
  <c r="G3023" i="27"/>
  <c r="G3024" i="27"/>
  <c r="G3025" i="27"/>
  <c r="G3026" i="27"/>
  <c r="G3027" i="27"/>
  <c r="G3028" i="27"/>
  <c r="G3029" i="27"/>
  <c r="G3030" i="27"/>
  <c r="G3031" i="27"/>
  <c r="G3032" i="27"/>
  <c r="G3033" i="27"/>
  <c r="G3034" i="27"/>
  <c r="G3035" i="27"/>
  <c r="G3036" i="27"/>
  <c r="G3037" i="27"/>
  <c r="G3038" i="27"/>
  <c r="G3039" i="27"/>
  <c r="G3040" i="27"/>
  <c r="G3041" i="27"/>
  <c r="G3042" i="27"/>
  <c r="G3043" i="27"/>
  <c r="G3044" i="27"/>
  <c r="G3045" i="27"/>
  <c r="G3046" i="27"/>
  <c r="G3047" i="27"/>
  <c r="G3048" i="27"/>
  <c r="G3049" i="27"/>
  <c r="G3050" i="27"/>
  <c r="G3051" i="27"/>
  <c r="G3052" i="27"/>
  <c r="G3053" i="27"/>
  <c r="G3054" i="27"/>
  <c r="G3055" i="27"/>
  <c r="G3056" i="27"/>
  <c r="G3057" i="27"/>
  <c r="G3058" i="27"/>
  <c r="G3059" i="27"/>
  <c r="G3060" i="27"/>
  <c r="G3061" i="27"/>
  <c r="G3062" i="27"/>
  <c r="G3063" i="27"/>
  <c r="G3064" i="27"/>
  <c r="G3065" i="27"/>
  <c r="G3066" i="27"/>
  <c r="G3067" i="27"/>
  <c r="G3068" i="27"/>
  <c r="G3069" i="27"/>
  <c r="G3070" i="27"/>
  <c r="G3071" i="27"/>
  <c r="G3072" i="27"/>
  <c r="G3073" i="27"/>
  <c r="G3074" i="27"/>
  <c r="G3075" i="27"/>
  <c r="G3076" i="27"/>
  <c r="G3077" i="27"/>
  <c r="G3078" i="27"/>
  <c r="G3079" i="27"/>
  <c r="G3080" i="27"/>
  <c r="G3081" i="27"/>
  <c r="G3082" i="27"/>
  <c r="G3083" i="27"/>
  <c r="G3084" i="27"/>
  <c r="G3085" i="27"/>
  <c r="G3086" i="27"/>
  <c r="G3087" i="27"/>
  <c r="G3088" i="27"/>
  <c r="G3089" i="27"/>
  <c r="G3090" i="27"/>
  <c r="G3091" i="27"/>
  <c r="G3092" i="27"/>
  <c r="G3093" i="27"/>
  <c r="G3094" i="27"/>
  <c r="G3095" i="27"/>
  <c r="G3096" i="27"/>
  <c r="G3097" i="27"/>
  <c r="G3098" i="27"/>
  <c r="G3099" i="27"/>
  <c r="G3100" i="27"/>
  <c r="G3101" i="27"/>
  <c r="G3102" i="27"/>
  <c r="G3103" i="27"/>
  <c r="G3104" i="27"/>
  <c r="G3105" i="27"/>
  <c r="G3106" i="27"/>
  <c r="G3107" i="27"/>
  <c r="G3108" i="27"/>
  <c r="G3109" i="27"/>
  <c r="G3110" i="27"/>
  <c r="G3111" i="27"/>
  <c r="G3112" i="27"/>
  <c r="G3113" i="27"/>
  <c r="G3114" i="27"/>
  <c r="G3115" i="27"/>
  <c r="G3116" i="27"/>
  <c r="G3117" i="27"/>
  <c r="G3118" i="27"/>
  <c r="G3119" i="27"/>
  <c r="G3120" i="27"/>
  <c r="G3121" i="27"/>
  <c r="G3122" i="27"/>
  <c r="G3123" i="27"/>
  <c r="G3124" i="27"/>
  <c r="G3125" i="27"/>
  <c r="G3126" i="27"/>
  <c r="G3127" i="27"/>
  <c r="G3128" i="27"/>
  <c r="G3129" i="27"/>
  <c r="G3130" i="27"/>
  <c r="G3131" i="27"/>
  <c r="G3132" i="27"/>
  <c r="G3133" i="27"/>
  <c r="G3134" i="27"/>
  <c r="G3135" i="27"/>
  <c r="G3136" i="27"/>
  <c r="G3137" i="27"/>
  <c r="G3138" i="27"/>
  <c r="G3139" i="27"/>
  <c r="G3140" i="27"/>
  <c r="G3141" i="27"/>
  <c r="G3142" i="27"/>
  <c r="G3143" i="27"/>
  <c r="G3144" i="27"/>
  <c r="G3145" i="27"/>
  <c r="G3146" i="27"/>
  <c r="G3147" i="27"/>
  <c r="G3148" i="27"/>
  <c r="G3149" i="27"/>
  <c r="G3150" i="27"/>
  <c r="G3151" i="27"/>
  <c r="G3152" i="27"/>
  <c r="G3153" i="27"/>
  <c r="G3154" i="27"/>
  <c r="G3155" i="27"/>
  <c r="G3156" i="27"/>
  <c r="G3157" i="27"/>
  <c r="G3158" i="27"/>
  <c r="G3159" i="27"/>
  <c r="G3160" i="27"/>
  <c r="G3161" i="27"/>
  <c r="G3162" i="27"/>
  <c r="G3163" i="27"/>
  <c r="G3164" i="27"/>
  <c r="G3165" i="27"/>
  <c r="G3166" i="27"/>
  <c r="G3167" i="27"/>
  <c r="G3168" i="27"/>
  <c r="G3169" i="27"/>
  <c r="G3170" i="27"/>
  <c r="G3171" i="27"/>
  <c r="G3172" i="27"/>
  <c r="G3173" i="27"/>
  <c r="G3174" i="27"/>
  <c r="G3175" i="27"/>
  <c r="G3176" i="27"/>
  <c r="G3177" i="27"/>
  <c r="G3178" i="27"/>
  <c r="G3179" i="27"/>
  <c r="G3180" i="27"/>
  <c r="G3181" i="27"/>
  <c r="G3182" i="27"/>
  <c r="G3183" i="27"/>
  <c r="G3184" i="27"/>
  <c r="G3185" i="27"/>
  <c r="G3186" i="27"/>
  <c r="G3187" i="27"/>
  <c r="G3188" i="27"/>
  <c r="G3189" i="27"/>
  <c r="G3190" i="27"/>
  <c r="G3191" i="27"/>
  <c r="G3192" i="27"/>
  <c r="G3193" i="27"/>
  <c r="G3194" i="27"/>
  <c r="G3195" i="27"/>
  <c r="G3196" i="27"/>
  <c r="G3197" i="27"/>
  <c r="G3198" i="27"/>
  <c r="G3199" i="27"/>
  <c r="G3200" i="27"/>
  <c r="G3201" i="27"/>
  <c r="G3202" i="27"/>
  <c r="G3203" i="27"/>
  <c r="G3204" i="27"/>
  <c r="G3205" i="27"/>
  <c r="G3206" i="27"/>
  <c r="G3207" i="27"/>
  <c r="G3208" i="27"/>
  <c r="G3209" i="27"/>
  <c r="G3210" i="27"/>
  <c r="G3211" i="27"/>
  <c r="G3212" i="27"/>
  <c r="G3213" i="27"/>
  <c r="G3214" i="27"/>
  <c r="G3215" i="27"/>
  <c r="G3216" i="27"/>
  <c r="G3217" i="27"/>
  <c r="G3218" i="27"/>
  <c r="G3219" i="27"/>
  <c r="G3220" i="27"/>
  <c r="G3221" i="27"/>
  <c r="G3222" i="27"/>
  <c r="G3223" i="27"/>
  <c r="G3224" i="27"/>
  <c r="G3225" i="27"/>
  <c r="G3226" i="27"/>
  <c r="G3227" i="27"/>
  <c r="G3228" i="27"/>
  <c r="G3229" i="27"/>
  <c r="G3230" i="27"/>
  <c r="G3231" i="27"/>
  <c r="G3232" i="27"/>
  <c r="G3233" i="27"/>
  <c r="G3234" i="27"/>
  <c r="G3235" i="27"/>
  <c r="G3236" i="27"/>
  <c r="G3237" i="27"/>
  <c r="G3238" i="27"/>
  <c r="G3239" i="27"/>
  <c r="G3240" i="27"/>
  <c r="G3241" i="27"/>
  <c r="G3242" i="27"/>
  <c r="G3243" i="27"/>
  <c r="G3244" i="27"/>
  <c r="G3245" i="27"/>
  <c r="G3246" i="27"/>
  <c r="G3247" i="27"/>
  <c r="G3248" i="27"/>
  <c r="G3249" i="27"/>
  <c r="G3250" i="27"/>
  <c r="G3251" i="27"/>
  <c r="G3252" i="27"/>
  <c r="G3253" i="27"/>
  <c r="G3254" i="27"/>
  <c r="G3255" i="27"/>
  <c r="G3256" i="27"/>
  <c r="G3257" i="27"/>
  <c r="G3258" i="27"/>
  <c r="G3259" i="27"/>
  <c r="G3260" i="27"/>
  <c r="G3261" i="27"/>
  <c r="G3262" i="27"/>
  <c r="G3263" i="27"/>
  <c r="G3264" i="27"/>
  <c r="G3265" i="27"/>
  <c r="G3266" i="27"/>
  <c r="G3267" i="27"/>
  <c r="G3268" i="27"/>
  <c r="G3269" i="27"/>
  <c r="G3270" i="27"/>
  <c r="G3271" i="27"/>
  <c r="G3272" i="27"/>
  <c r="G3273" i="27"/>
  <c r="G3274" i="27"/>
  <c r="G3275" i="27"/>
  <c r="G3276" i="27"/>
  <c r="G3277" i="27"/>
  <c r="G3278" i="27"/>
  <c r="G3279" i="27"/>
  <c r="G3280" i="27"/>
  <c r="G3281" i="27"/>
  <c r="G3282" i="27"/>
  <c r="G3283" i="27"/>
  <c r="G3284" i="27"/>
  <c r="G3285" i="27"/>
  <c r="G3286" i="27"/>
  <c r="G3287" i="27"/>
  <c r="G3288" i="27"/>
  <c r="G3289" i="27"/>
  <c r="G3290" i="27"/>
  <c r="G3291" i="27"/>
  <c r="G3292" i="27"/>
  <c r="G3293" i="27"/>
  <c r="G3294" i="27"/>
  <c r="G3295" i="27"/>
  <c r="G3296" i="27"/>
  <c r="G3297" i="27"/>
  <c r="G3298" i="27"/>
  <c r="G3299" i="27"/>
  <c r="G3300" i="27"/>
  <c r="G3301" i="27"/>
  <c r="G3302" i="27"/>
  <c r="G3303" i="27"/>
  <c r="G3304" i="27"/>
  <c r="G3305" i="27"/>
  <c r="G3306" i="27"/>
  <c r="G3307" i="27"/>
  <c r="G3308" i="27"/>
  <c r="G3309" i="27"/>
  <c r="G3310" i="27"/>
  <c r="G3311" i="27"/>
  <c r="G3312" i="27"/>
  <c r="G3313" i="27"/>
  <c r="G3314" i="27"/>
  <c r="G3315" i="27"/>
  <c r="G3316" i="27"/>
  <c r="G3317" i="27"/>
  <c r="G3318" i="27"/>
  <c r="G3319" i="27"/>
  <c r="G3320" i="27"/>
  <c r="G3321" i="27"/>
  <c r="G3322" i="27"/>
  <c r="G3323" i="27"/>
  <c r="G3324" i="27"/>
  <c r="G3325" i="27"/>
  <c r="G3326" i="27"/>
  <c r="G3327" i="27"/>
  <c r="G3328" i="27"/>
  <c r="G3329" i="27"/>
  <c r="G3330" i="27"/>
  <c r="G3331" i="27"/>
  <c r="G3332" i="27"/>
  <c r="G3333" i="27"/>
  <c r="G3334" i="27"/>
  <c r="G3335" i="27"/>
  <c r="G3336" i="27"/>
  <c r="G3337" i="27"/>
  <c r="G3338" i="27"/>
  <c r="G3339" i="27"/>
  <c r="G3340" i="27"/>
  <c r="G3341" i="27"/>
  <c r="G3342" i="27"/>
  <c r="G3343" i="27"/>
  <c r="G3344" i="27"/>
  <c r="G3345" i="27"/>
  <c r="G3346" i="27"/>
  <c r="G3347" i="27"/>
  <c r="G3348" i="27"/>
  <c r="G3349" i="27"/>
  <c r="G3350" i="27"/>
  <c r="G3351" i="27"/>
  <c r="G3352" i="27"/>
  <c r="G3353" i="27"/>
  <c r="G3354" i="27"/>
  <c r="G3355" i="27"/>
  <c r="G3356" i="27"/>
  <c r="G3357" i="27"/>
  <c r="G3358" i="27"/>
  <c r="G3359" i="27"/>
  <c r="G3360" i="27"/>
  <c r="G3361" i="27"/>
  <c r="G3362" i="27"/>
  <c r="G3363" i="27"/>
  <c r="G3364" i="27"/>
  <c r="G3365" i="27"/>
  <c r="G3366" i="27"/>
  <c r="G3367" i="27"/>
  <c r="G3368" i="27"/>
  <c r="G3369" i="27"/>
  <c r="G3370" i="27"/>
  <c r="G3371" i="27"/>
  <c r="G3372" i="27"/>
  <c r="G3373" i="27"/>
  <c r="G3374" i="27"/>
  <c r="G3375" i="27"/>
  <c r="G3376" i="27"/>
  <c r="G3377" i="27"/>
  <c r="G3378" i="27"/>
  <c r="G3379" i="27"/>
  <c r="G3380" i="27"/>
  <c r="G3381" i="27"/>
  <c r="G3382" i="27"/>
  <c r="G3383" i="27"/>
  <c r="G3384" i="27"/>
  <c r="G3385" i="27"/>
  <c r="G3386" i="27"/>
  <c r="G3387" i="27"/>
  <c r="G3388" i="27"/>
  <c r="G3389" i="27"/>
  <c r="G3390" i="27"/>
  <c r="G3391" i="27"/>
  <c r="G3392" i="27"/>
  <c r="G3393" i="27"/>
  <c r="G3394" i="27"/>
  <c r="G3395" i="27"/>
  <c r="G3396" i="27"/>
  <c r="G3397" i="27"/>
  <c r="G3398" i="27"/>
  <c r="G3399" i="27"/>
  <c r="G3400" i="27"/>
  <c r="G3401" i="27"/>
  <c r="G3402" i="27"/>
  <c r="G3403" i="27"/>
  <c r="G3404" i="27"/>
  <c r="G3405" i="27"/>
  <c r="G3406" i="27"/>
  <c r="G3407" i="27"/>
  <c r="G3408" i="27"/>
  <c r="G3409" i="27"/>
  <c r="G3410" i="27"/>
  <c r="G3411" i="27"/>
  <c r="G3412" i="27"/>
  <c r="G3413" i="27"/>
  <c r="G3414" i="27"/>
  <c r="G3415" i="27"/>
  <c r="G3416" i="27"/>
  <c r="G3417" i="27"/>
  <c r="G3418" i="27"/>
  <c r="G3419" i="27"/>
  <c r="G3420" i="27"/>
  <c r="G3421" i="27"/>
  <c r="G3422" i="27"/>
  <c r="G3423" i="27"/>
  <c r="G3424" i="27"/>
  <c r="G3425" i="27"/>
  <c r="G3426" i="27"/>
  <c r="G3427" i="27"/>
  <c r="G3428" i="27"/>
  <c r="G3429" i="27"/>
  <c r="G3430" i="27"/>
  <c r="G3431" i="27"/>
  <c r="G3432" i="27"/>
  <c r="G3433" i="27"/>
  <c r="G3434" i="27"/>
  <c r="G3435" i="27"/>
  <c r="G3436" i="27"/>
  <c r="G3437" i="27"/>
  <c r="G3438" i="27"/>
  <c r="G3439" i="27"/>
  <c r="G3440" i="27"/>
  <c r="G3441" i="27"/>
  <c r="G3442" i="27"/>
  <c r="G3443" i="27"/>
  <c r="G3444" i="27"/>
  <c r="G3445" i="27"/>
  <c r="G3446" i="27"/>
  <c r="G3447" i="27"/>
  <c r="G3448" i="27"/>
  <c r="G3449" i="27"/>
  <c r="G3450" i="27"/>
  <c r="G3451" i="27"/>
  <c r="G3452" i="27"/>
  <c r="G3453" i="27"/>
  <c r="G3454" i="27"/>
  <c r="G3455" i="27"/>
  <c r="G3456" i="27"/>
  <c r="G3457" i="27"/>
  <c r="G3458" i="27"/>
  <c r="G3459" i="27"/>
  <c r="G3460" i="27"/>
  <c r="G3461" i="27"/>
  <c r="G3462" i="27"/>
  <c r="G3463" i="27"/>
  <c r="G3464" i="27"/>
  <c r="G3465" i="27"/>
  <c r="G3466" i="27"/>
  <c r="G3467" i="27"/>
  <c r="G3468" i="27"/>
  <c r="G3469" i="27"/>
  <c r="G3470" i="27"/>
  <c r="G3471" i="27"/>
  <c r="G3472" i="27"/>
  <c r="G3473" i="27"/>
  <c r="G3474" i="27"/>
  <c r="G3475" i="27"/>
  <c r="G3476" i="27"/>
  <c r="G3477" i="27"/>
  <c r="G3478" i="27"/>
  <c r="G3479" i="27"/>
  <c r="G3480" i="27"/>
  <c r="G3481" i="27"/>
  <c r="G3482" i="27"/>
  <c r="G3483" i="27"/>
  <c r="G3484" i="27"/>
  <c r="G3485" i="27"/>
  <c r="G3486" i="27"/>
  <c r="G3487" i="27"/>
  <c r="G3488" i="27"/>
  <c r="G3489" i="27"/>
  <c r="G3490" i="27"/>
  <c r="G3491" i="27"/>
  <c r="G3492" i="27"/>
  <c r="G3493" i="27"/>
  <c r="G3494" i="27"/>
  <c r="G3495" i="27"/>
  <c r="G3496" i="27"/>
  <c r="G3497" i="27"/>
  <c r="G3498" i="27"/>
  <c r="G3499" i="27"/>
  <c r="G3500" i="27"/>
  <c r="G3501" i="27"/>
  <c r="G3502" i="27"/>
  <c r="G3503" i="27"/>
  <c r="G3504" i="27"/>
  <c r="G3505" i="27"/>
  <c r="G3506" i="27"/>
  <c r="G3507" i="27"/>
  <c r="G3508" i="27"/>
  <c r="G3509" i="27"/>
  <c r="G3510" i="27"/>
  <c r="G3511" i="27"/>
  <c r="G3512" i="27"/>
  <c r="G3513" i="27"/>
  <c r="G3514" i="27"/>
  <c r="G3515" i="27"/>
  <c r="G3516" i="27"/>
  <c r="G3517" i="27"/>
  <c r="G3518" i="27"/>
  <c r="G3519" i="27"/>
  <c r="G3520" i="27"/>
  <c r="G3521" i="27"/>
  <c r="G3522" i="27"/>
  <c r="G3523" i="27"/>
  <c r="G3524" i="27"/>
  <c r="G3525" i="27"/>
  <c r="G3526" i="27"/>
  <c r="G3527" i="27"/>
  <c r="G3528" i="27"/>
  <c r="G3529" i="27"/>
  <c r="G3530" i="27"/>
  <c r="G3531" i="27"/>
  <c r="G3532" i="27"/>
  <c r="G3533" i="27"/>
  <c r="G3534" i="27"/>
  <c r="G3535" i="27"/>
  <c r="G3536" i="27"/>
  <c r="G3537" i="27"/>
  <c r="G3538" i="27"/>
  <c r="G3539" i="27"/>
  <c r="G3540" i="27"/>
  <c r="G3541" i="27"/>
  <c r="G3542" i="27"/>
  <c r="G3543" i="27"/>
  <c r="G3544" i="27"/>
  <c r="G3545" i="27"/>
  <c r="G3546" i="27"/>
  <c r="G3547" i="27"/>
  <c r="G3548" i="27"/>
  <c r="G3549" i="27"/>
  <c r="G3550" i="27"/>
  <c r="G3551" i="27"/>
  <c r="G3552" i="27"/>
  <c r="G3553" i="27"/>
  <c r="G3554" i="27"/>
  <c r="G3555" i="27"/>
  <c r="G3556" i="27"/>
  <c r="G3557" i="27"/>
  <c r="G3558" i="27"/>
  <c r="G3559" i="27"/>
  <c r="G3560" i="27"/>
  <c r="G3561" i="27"/>
  <c r="G3562" i="27"/>
  <c r="G3563" i="27"/>
  <c r="G3564" i="27"/>
  <c r="G3565" i="27"/>
  <c r="G3566" i="27"/>
  <c r="G3567" i="27"/>
  <c r="G3568" i="27"/>
  <c r="G3569" i="27"/>
  <c r="G3570" i="27"/>
  <c r="G3571" i="27"/>
  <c r="G3572" i="27"/>
  <c r="G3573" i="27"/>
  <c r="G3574" i="27"/>
  <c r="G3575" i="27"/>
  <c r="G3576" i="27"/>
  <c r="G3577" i="27"/>
  <c r="G3578" i="27"/>
  <c r="G3579" i="27"/>
  <c r="G3580" i="27"/>
  <c r="G3581" i="27"/>
  <c r="G3582" i="27"/>
  <c r="G3583" i="27"/>
  <c r="G3584" i="27"/>
  <c r="G3585" i="27"/>
  <c r="G3586" i="27"/>
  <c r="G3587" i="27"/>
  <c r="G3588" i="27"/>
  <c r="G3589" i="27"/>
  <c r="G3590" i="27"/>
  <c r="G3591" i="27"/>
  <c r="G3592" i="27"/>
  <c r="G3593" i="27"/>
  <c r="G3594" i="27"/>
  <c r="G3595" i="27"/>
  <c r="G3596" i="27"/>
  <c r="G3597" i="27"/>
  <c r="G3598" i="27"/>
  <c r="G3599" i="27"/>
  <c r="G3600" i="27"/>
  <c r="G3601" i="27"/>
  <c r="G3602" i="27"/>
  <c r="G3603" i="27"/>
  <c r="G3604" i="27"/>
  <c r="G3605" i="27"/>
  <c r="G3606" i="27"/>
  <c r="G3607" i="27"/>
  <c r="G3608" i="27"/>
  <c r="G3609" i="27"/>
  <c r="G3610" i="27"/>
  <c r="G3611" i="27"/>
  <c r="G3612" i="27"/>
  <c r="G3613" i="27"/>
  <c r="G3614" i="27"/>
  <c r="G3615" i="27"/>
  <c r="G3616" i="27"/>
  <c r="G3617" i="27"/>
  <c r="G3618" i="27"/>
  <c r="G3619" i="27"/>
  <c r="G3620" i="27"/>
  <c r="G3621" i="27"/>
  <c r="G3622" i="27"/>
  <c r="G3623" i="27"/>
  <c r="G3624" i="27"/>
  <c r="G3625" i="27"/>
  <c r="G3626" i="27"/>
  <c r="G3627" i="27"/>
  <c r="G3628" i="27"/>
  <c r="G3629" i="27"/>
  <c r="G3630" i="27"/>
  <c r="G3631" i="27"/>
  <c r="G3632" i="27"/>
  <c r="G3633" i="27"/>
  <c r="G3634" i="27"/>
  <c r="G3635" i="27"/>
  <c r="G3636" i="27"/>
  <c r="G3637" i="27"/>
  <c r="G3638" i="27"/>
  <c r="G3639" i="27"/>
  <c r="G3640" i="27"/>
  <c r="G3641" i="27"/>
  <c r="G3642" i="27"/>
  <c r="G3643" i="27"/>
  <c r="G3644" i="27"/>
  <c r="G3645" i="27"/>
  <c r="G3646" i="27"/>
  <c r="G3647" i="27"/>
  <c r="G3648" i="27"/>
  <c r="G3649" i="27"/>
  <c r="G3650" i="27"/>
  <c r="G3651" i="27"/>
  <c r="G3652" i="27"/>
  <c r="G3653" i="27"/>
  <c r="G3654" i="27"/>
  <c r="G3655" i="27"/>
  <c r="G3656" i="27"/>
  <c r="G3657" i="27"/>
  <c r="G3658" i="27"/>
  <c r="G3659" i="27"/>
  <c r="G3660" i="27"/>
  <c r="G3661" i="27"/>
  <c r="G3662" i="27"/>
  <c r="G3663" i="27"/>
  <c r="G3664" i="27"/>
  <c r="G3665" i="27"/>
  <c r="G3666" i="27"/>
  <c r="G3667" i="27"/>
  <c r="G3668" i="27"/>
  <c r="G3669" i="27"/>
  <c r="G3670" i="27"/>
  <c r="G3671" i="27"/>
  <c r="G3672" i="27"/>
  <c r="G3673" i="27"/>
  <c r="G3674" i="27"/>
  <c r="G3675" i="27"/>
  <c r="G3676" i="27"/>
  <c r="G3677" i="27"/>
  <c r="G3678" i="27"/>
  <c r="G3679" i="27"/>
  <c r="G3680" i="27"/>
  <c r="G3681" i="27"/>
  <c r="G3682" i="27"/>
  <c r="G3683" i="27"/>
  <c r="G3684" i="27"/>
  <c r="G3685" i="27"/>
  <c r="G3686" i="27"/>
  <c r="G3687" i="27"/>
  <c r="G3688" i="27"/>
  <c r="G3689" i="27"/>
  <c r="G3690" i="27"/>
  <c r="G3691" i="27"/>
  <c r="G3692" i="27"/>
  <c r="G3693" i="27"/>
  <c r="G3694" i="27"/>
  <c r="G3695" i="27"/>
  <c r="G3696" i="27"/>
  <c r="G3697" i="27"/>
  <c r="G3698" i="27"/>
  <c r="G3699" i="27"/>
  <c r="G3700" i="27"/>
  <c r="G3701" i="27"/>
  <c r="G3702" i="27"/>
  <c r="G3703" i="27"/>
  <c r="G3704" i="27"/>
  <c r="G3705" i="27"/>
  <c r="G3706" i="27"/>
  <c r="G3707" i="27"/>
  <c r="G3708" i="27"/>
  <c r="G3709" i="27"/>
  <c r="G3710" i="27"/>
  <c r="G3711" i="27"/>
  <c r="G3712" i="27"/>
  <c r="G3713" i="27"/>
  <c r="G3714" i="27"/>
  <c r="G3715" i="27"/>
  <c r="G3716" i="27"/>
  <c r="G3717" i="27"/>
  <c r="G3718" i="27"/>
  <c r="G3719" i="27"/>
  <c r="G3720" i="27"/>
  <c r="G3721" i="27"/>
  <c r="G3722" i="27"/>
  <c r="G3723" i="27"/>
  <c r="G3724" i="27"/>
  <c r="G3725" i="27"/>
  <c r="G3726" i="27"/>
  <c r="G3727" i="27"/>
  <c r="G3728" i="27"/>
  <c r="G3729" i="27"/>
  <c r="G3730" i="27"/>
  <c r="G3731" i="27"/>
  <c r="G3732" i="27"/>
  <c r="G3733" i="27"/>
  <c r="G3734" i="27"/>
  <c r="G3735" i="27"/>
  <c r="G3736" i="27"/>
  <c r="G3737" i="27"/>
  <c r="G3738" i="27"/>
  <c r="G3739" i="27"/>
  <c r="G3740" i="27"/>
  <c r="G3741" i="27"/>
  <c r="G3742" i="27"/>
  <c r="G3743" i="27"/>
  <c r="G3744" i="27"/>
  <c r="G3745" i="27"/>
  <c r="G3746" i="27"/>
  <c r="G3747" i="27"/>
  <c r="G3748" i="27"/>
  <c r="G3749" i="27"/>
  <c r="G3750" i="27"/>
  <c r="G3751" i="27"/>
  <c r="G3752" i="27"/>
  <c r="G3753" i="27"/>
  <c r="G3754" i="27"/>
  <c r="G3755" i="27"/>
  <c r="G3756" i="27"/>
  <c r="G3757" i="27"/>
  <c r="G3758" i="27"/>
  <c r="G3759" i="27"/>
  <c r="G3760" i="27"/>
  <c r="G3761" i="27"/>
  <c r="G3762" i="27"/>
  <c r="G3763" i="27"/>
  <c r="G3764" i="27"/>
  <c r="G3765" i="27"/>
  <c r="G3766" i="27"/>
  <c r="G3767" i="27"/>
  <c r="G3768" i="27"/>
  <c r="G3769" i="27"/>
  <c r="G3770" i="27"/>
  <c r="G3771" i="27"/>
  <c r="G3772" i="27"/>
  <c r="G3773" i="27"/>
  <c r="G3774" i="27"/>
  <c r="G3775" i="27"/>
  <c r="G3776" i="27"/>
  <c r="G3777" i="27"/>
  <c r="G3778" i="27"/>
  <c r="G3779" i="27"/>
  <c r="G3780" i="27"/>
  <c r="G3781" i="27"/>
  <c r="G3782" i="27"/>
  <c r="G3783" i="27"/>
  <c r="G3784" i="27"/>
  <c r="G3785" i="27"/>
  <c r="G3786" i="27"/>
  <c r="G3787" i="27"/>
  <c r="G3788" i="27"/>
  <c r="G3789" i="27"/>
  <c r="G3790" i="27"/>
  <c r="G3791" i="27"/>
  <c r="G3792" i="27"/>
  <c r="G3793" i="27"/>
  <c r="G3794" i="27"/>
  <c r="G3795" i="27"/>
  <c r="G3796" i="27"/>
  <c r="G3797" i="27"/>
  <c r="G3798" i="27"/>
  <c r="G3799" i="27"/>
  <c r="G3800" i="27"/>
  <c r="G3801" i="27"/>
  <c r="G3802" i="27"/>
  <c r="G3803" i="27"/>
  <c r="G3804" i="27"/>
  <c r="G3805" i="27"/>
  <c r="G3806" i="27"/>
  <c r="G3807" i="27"/>
  <c r="G3808" i="27"/>
  <c r="G3809" i="27"/>
  <c r="G3810" i="27"/>
  <c r="G3811" i="27"/>
  <c r="G3812" i="27"/>
  <c r="G3813" i="27"/>
  <c r="G3814" i="27"/>
  <c r="G3815" i="27"/>
  <c r="G3816" i="27"/>
  <c r="G3817" i="27"/>
  <c r="G3818" i="27"/>
  <c r="G3819" i="27"/>
  <c r="G3820" i="27"/>
  <c r="G3821" i="27"/>
  <c r="G3822" i="27"/>
  <c r="G3823" i="27"/>
  <c r="G3824" i="27"/>
  <c r="G3825" i="27"/>
  <c r="G3826" i="27"/>
  <c r="G3827" i="27"/>
  <c r="G3828" i="27"/>
  <c r="G3829" i="27"/>
  <c r="G3830" i="27"/>
  <c r="G3831" i="27"/>
  <c r="G3832" i="27"/>
  <c r="G3833" i="27"/>
  <c r="G3834" i="27"/>
  <c r="G3835" i="27"/>
  <c r="G3836" i="27"/>
  <c r="G3837" i="27"/>
  <c r="G3838" i="27"/>
  <c r="G3839" i="27"/>
  <c r="G3840" i="27"/>
  <c r="G3841" i="27"/>
  <c r="G3842" i="27"/>
  <c r="G3843" i="27"/>
  <c r="G3844" i="27"/>
  <c r="G3845" i="27"/>
  <c r="G3846" i="27"/>
  <c r="G3847" i="27"/>
  <c r="G3848" i="27"/>
  <c r="G3849" i="27"/>
  <c r="G3850" i="27"/>
  <c r="G3851" i="27"/>
  <c r="G3852" i="27"/>
  <c r="G3853" i="27"/>
  <c r="G3854" i="27"/>
  <c r="G3855" i="27"/>
  <c r="G3856" i="27"/>
  <c r="G3857" i="27"/>
  <c r="G3858" i="27"/>
  <c r="G3859" i="27"/>
  <c r="G3860" i="27"/>
  <c r="G3861" i="27"/>
  <c r="G3862" i="27"/>
  <c r="G3863" i="27"/>
  <c r="G3864" i="27"/>
  <c r="G3865" i="27"/>
  <c r="G3866" i="27"/>
  <c r="G3867" i="27"/>
  <c r="G3868" i="27"/>
  <c r="G3869" i="27"/>
  <c r="G3870" i="27"/>
  <c r="G3871" i="27"/>
  <c r="G3872" i="27"/>
  <c r="G3873" i="27"/>
  <c r="G3874" i="27"/>
  <c r="G3875" i="27"/>
  <c r="G3876" i="27"/>
  <c r="G3877" i="27"/>
  <c r="G3878" i="27"/>
  <c r="G3879" i="27"/>
  <c r="G3880" i="27"/>
  <c r="G3881" i="27"/>
  <c r="G3882" i="27"/>
  <c r="G3883" i="27"/>
  <c r="G3884" i="27"/>
  <c r="G5" i="27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P4" i="38" l="1"/>
  <c r="R4" i="38"/>
  <c r="S4" i="38"/>
  <c r="T4" i="38"/>
  <c r="U4" i="38"/>
  <c r="V4" i="38"/>
  <c r="W4" i="38"/>
  <c r="X4" i="38"/>
  <c r="Y4" i="38"/>
  <c r="Z4" i="38"/>
  <c r="AA4" i="38"/>
  <c r="AB4" i="38"/>
  <c r="AD4" i="38"/>
  <c r="AE4" i="38"/>
  <c r="AF4" i="38"/>
  <c r="AG4" i="38"/>
  <c r="AH4" i="38"/>
  <c r="AJ4" i="38"/>
  <c r="AM4" i="38"/>
  <c r="AQ4" i="38"/>
  <c r="AR4" i="38"/>
  <c r="AU4" i="38"/>
  <c r="AV4" i="38"/>
  <c r="AY4" i="38"/>
  <c r="AZ4" i="38"/>
  <c r="P5" i="38"/>
  <c r="R5" i="38"/>
  <c r="S5" i="38"/>
  <c r="T5" i="38"/>
  <c r="U5" i="38"/>
  <c r="V5" i="38"/>
  <c r="W5" i="38"/>
  <c r="X5" i="38"/>
  <c r="Y5" i="38"/>
  <c r="Z5" i="38"/>
  <c r="AA5" i="38"/>
  <c r="AB5" i="38"/>
  <c r="AD5" i="38"/>
  <c r="AE5" i="38"/>
  <c r="AF5" i="38"/>
  <c r="AG5" i="38"/>
  <c r="AH5" i="38"/>
  <c r="AJ5" i="38"/>
  <c r="AM5" i="38"/>
  <c r="AQ5" i="38"/>
  <c r="AR5" i="38"/>
  <c r="AU5" i="38"/>
  <c r="AV5" i="38"/>
  <c r="AY5" i="38"/>
  <c r="AZ5" i="38"/>
  <c r="P6" i="38"/>
  <c r="R6" i="38"/>
  <c r="S6" i="38"/>
  <c r="T6" i="38"/>
  <c r="U6" i="38"/>
  <c r="V6" i="38"/>
  <c r="W6" i="38"/>
  <c r="X6" i="38"/>
  <c r="Y6" i="38"/>
  <c r="Z6" i="38"/>
  <c r="AA6" i="38"/>
  <c r="AB6" i="38"/>
  <c r="AD6" i="38"/>
  <c r="AE6" i="38"/>
  <c r="AF6" i="38"/>
  <c r="AG6" i="38"/>
  <c r="AH6" i="38"/>
  <c r="AJ6" i="38"/>
  <c r="AM6" i="38"/>
  <c r="AQ6" i="38"/>
  <c r="AR6" i="38"/>
  <c r="AU6" i="38"/>
  <c r="AV6" i="38"/>
  <c r="AY6" i="38"/>
  <c r="AZ6" i="38"/>
  <c r="P7" i="38"/>
  <c r="R7" i="38"/>
  <c r="S7" i="38"/>
  <c r="T7" i="38"/>
  <c r="U7" i="38"/>
  <c r="V7" i="38"/>
  <c r="W7" i="38"/>
  <c r="X7" i="38"/>
  <c r="Y7" i="38"/>
  <c r="Z7" i="38"/>
  <c r="AA7" i="38"/>
  <c r="AB7" i="38"/>
  <c r="AD7" i="38"/>
  <c r="AE7" i="38"/>
  <c r="AF7" i="38"/>
  <c r="AG7" i="38"/>
  <c r="AH7" i="38"/>
  <c r="AJ7" i="38"/>
  <c r="AM7" i="38"/>
  <c r="AQ7" i="38"/>
  <c r="AR7" i="38"/>
  <c r="AU7" i="38"/>
  <c r="AV7" i="38"/>
  <c r="AY7" i="38"/>
  <c r="AZ7" i="38"/>
  <c r="P8" i="38"/>
  <c r="R8" i="38"/>
  <c r="S8" i="38"/>
  <c r="T8" i="38"/>
  <c r="U8" i="38"/>
  <c r="V8" i="38"/>
  <c r="W8" i="38"/>
  <c r="X8" i="38"/>
  <c r="Y8" i="38"/>
  <c r="Z8" i="38"/>
  <c r="AA8" i="38"/>
  <c r="AB8" i="38"/>
  <c r="AD8" i="38"/>
  <c r="AE8" i="38"/>
  <c r="AF8" i="38"/>
  <c r="AG8" i="38"/>
  <c r="AH8" i="38"/>
  <c r="AJ8" i="38"/>
  <c r="AM8" i="38"/>
  <c r="AQ8" i="38"/>
  <c r="AR8" i="38"/>
  <c r="AU8" i="38"/>
  <c r="AV8" i="38"/>
  <c r="AY8" i="38"/>
  <c r="AZ8" i="38"/>
  <c r="P9" i="38"/>
  <c r="R9" i="38"/>
  <c r="S9" i="38"/>
  <c r="T9" i="38"/>
  <c r="U9" i="38"/>
  <c r="V9" i="38"/>
  <c r="W9" i="38"/>
  <c r="X9" i="38"/>
  <c r="Y9" i="38"/>
  <c r="Z9" i="38"/>
  <c r="AA9" i="38"/>
  <c r="AB9" i="38"/>
  <c r="AD9" i="38"/>
  <c r="AE9" i="38"/>
  <c r="AF9" i="38"/>
  <c r="AG9" i="38"/>
  <c r="AH9" i="38"/>
  <c r="AJ9" i="38"/>
  <c r="AM9" i="38"/>
  <c r="AQ9" i="38"/>
  <c r="AR9" i="38"/>
  <c r="AU9" i="38"/>
  <c r="AV9" i="38"/>
  <c r="AY9" i="38"/>
  <c r="AZ9" i="38"/>
  <c r="P10" i="38"/>
  <c r="R10" i="38"/>
  <c r="S10" i="38"/>
  <c r="T10" i="38"/>
  <c r="U10" i="38"/>
  <c r="V10" i="38"/>
  <c r="W10" i="38"/>
  <c r="X10" i="38"/>
  <c r="Y10" i="38"/>
  <c r="Z10" i="38"/>
  <c r="AA10" i="38"/>
  <c r="AB10" i="38"/>
  <c r="AD10" i="38"/>
  <c r="AE10" i="38"/>
  <c r="AF10" i="38"/>
  <c r="AG10" i="38"/>
  <c r="AH10" i="38"/>
  <c r="AJ10" i="38"/>
  <c r="AM10" i="38"/>
  <c r="AQ10" i="38"/>
  <c r="AR10" i="38"/>
  <c r="AU10" i="38"/>
  <c r="AV10" i="38"/>
  <c r="AY10" i="38"/>
  <c r="AZ10" i="38"/>
  <c r="P11" i="38"/>
  <c r="R11" i="38"/>
  <c r="S11" i="38"/>
  <c r="T11" i="38"/>
  <c r="U11" i="38"/>
  <c r="V11" i="38"/>
  <c r="W11" i="38"/>
  <c r="X11" i="38"/>
  <c r="Y11" i="38"/>
  <c r="Z11" i="38"/>
  <c r="AA11" i="38"/>
  <c r="AB11" i="38"/>
  <c r="AD11" i="38"/>
  <c r="AE11" i="38"/>
  <c r="AF11" i="38"/>
  <c r="AG11" i="38"/>
  <c r="AH11" i="38"/>
  <c r="AJ11" i="38"/>
  <c r="AM11" i="38"/>
  <c r="AQ11" i="38"/>
  <c r="AR11" i="38"/>
  <c r="AU11" i="38"/>
  <c r="AV11" i="38"/>
  <c r="AY11" i="38"/>
  <c r="AZ11" i="38"/>
  <c r="P12" i="38"/>
  <c r="R12" i="38"/>
  <c r="S12" i="38"/>
  <c r="T12" i="38"/>
  <c r="U12" i="38"/>
  <c r="V12" i="38"/>
  <c r="W12" i="38"/>
  <c r="X12" i="38"/>
  <c r="Y12" i="38"/>
  <c r="Z12" i="38"/>
  <c r="AA12" i="38"/>
  <c r="AB12" i="38"/>
  <c r="AD12" i="38"/>
  <c r="AE12" i="38"/>
  <c r="AF12" i="38"/>
  <c r="AG12" i="38"/>
  <c r="AH12" i="38"/>
  <c r="AJ12" i="38"/>
  <c r="AM12" i="38"/>
  <c r="AQ12" i="38"/>
  <c r="AR12" i="38"/>
  <c r="AU12" i="38"/>
  <c r="AV12" i="38"/>
  <c r="AY12" i="38"/>
  <c r="AZ12" i="38"/>
  <c r="P13" i="38"/>
  <c r="R13" i="38"/>
  <c r="S13" i="38"/>
  <c r="T13" i="38"/>
  <c r="U13" i="38"/>
  <c r="V13" i="38"/>
  <c r="W13" i="38"/>
  <c r="X13" i="38"/>
  <c r="Y13" i="38"/>
  <c r="Z13" i="38"/>
  <c r="AA13" i="38"/>
  <c r="AB13" i="38"/>
  <c r="AD13" i="38"/>
  <c r="AE13" i="38"/>
  <c r="AF13" i="38"/>
  <c r="AG13" i="38"/>
  <c r="AH13" i="38"/>
  <c r="AJ13" i="38"/>
  <c r="AM13" i="38"/>
  <c r="AQ13" i="38"/>
  <c r="AR13" i="38"/>
  <c r="AU13" i="38"/>
  <c r="AV13" i="38"/>
  <c r="AY13" i="38"/>
  <c r="AZ13" i="38"/>
  <c r="P14" i="38"/>
  <c r="R14" i="38"/>
  <c r="S14" i="38"/>
  <c r="T14" i="38"/>
  <c r="U14" i="38"/>
  <c r="V14" i="38"/>
  <c r="W14" i="38"/>
  <c r="X14" i="38"/>
  <c r="Y14" i="38"/>
  <c r="Z14" i="38"/>
  <c r="AA14" i="38"/>
  <c r="AB14" i="38"/>
  <c r="AD14" i="38"/>
  <c r="AE14" i="38"/>
  <c r="AF14" i="38"/>
  <c r="AG14" i="38"/>
  <c r="AH14" i="38"/>
  <c r="AJ14" i="38"/>
  <c r="AM14" i="38"/>
  <c r="AQ14" i="38"/>
  <c r="AR14" i="38"/>
  <c r="AU14" i="38"/>
  <c r="AV14" i="38"/>
  <c r="AY14" i="38"/>
  <c r="AZ14" i="38"/>
  <c r="P15" i="38"/>
  <c r="R15" i="38"/>
  <c r="S15" i="38"/>
  <c r="T15" i="38"/>
  <c r="U15" i="38"/>
  <c r="V15" i="38"/>
  <c r="W15" i="38"/>
  <c r="X15" i="38"/>
  <c r="Y15" i="38"/>
  <c r="Z15" i="38"/>
  <c r="AA15" i="38"/>
  <c r="AB15" i="38"/>
  <c r="AD15" i="38"/>
  <c r="AE15" i="38"/>
  <c r="AF15" i="38"/>
  <c r="AG15" i="38"/>
  <c r="AH15" i="38"/>
  <c r="AJ15" i="38"/>
  <c r="AM15" i="38"/>
  <c r="AQ15" i="38"/>
  <c r="AR15" i="38"/>
  <c r="AU15" i="38"/>
  <c r="AV15" i="38"/>
  <c r="AY15" i="38"/>
  <c r="AZ15" i="38"/>
  <c r="P16" i="38"/>
  <c r="R16" i="38"/>
  <c r="S16" i="38"/>
  <c r="T16" i="38"/>
  <c r="U16" i="38"/>
  <c r="V16" i="38"/>
  <c r="W16" i="38"/>
  <c r="X16" i="38"/>
  <c r="Y16" i="38"/>
  <c r="Z16" i="38"/>
  <c r="AA16" i="38"/>
  <c r="AB16" i="38"/>
  <c r="AD16" i="38"/>
  <c r="AE16" i="38"/>
  <c r="AF16" i="38"/>
  <c r="AG16" i="38"/>
  <c r="AH16" i="38"/>
  <c r="AJ16" i="38"/>
  <c r="AM16" i="38"/>
  <c r="AQ16" i="38"/>
  <c r="AR16" i="38"/>
  <c r="AU16" i="38"/>
  <c r="AV16" i="38"/>
  <c r="AY16" i="38"/>
  <c r="AZ16" i="38"/>
  <c r="P17" i="38"/>
  <c r="R17" i="38"/>
  <c r="S17" i="38"/>
  <c r="T17" i="38"/>
  <c r="U17" i="38"/>
  <c r="V17" i="38"/>
  <c r="W17" i="38"/>
  <c r="X17" i="38"/>
  <c r="Y17" i="38"/>
  <c r="Z17" i="38"/>
  <c r="AA17" i="38"/>
  <c r="AB17" i="38"/>
  <c r="AD17" i="38"/>
  <c r="AE17" i="38"/>
  <c r="AF17" i="38"/>
  <c r="AG17" i="38"/>
  <c r="AH17" i="38"/>
  <c r="AJ17" i="38"/>
  <c r="AM17" i="38"/>
  <c r="AQ17" i="38"/>
  <c r="AR17" i="38"/>
  <c r="AU17" i="38"/>
  <c r="AV17" i="38"/>
  <c r="AY17" i="38"/>
  <c r="AZ17" i="38"/>
  <c r="P18" i="38"/>
  <c r="R18" i="38"/>
  <c r="S18" i="38"/>
  <c r="T18" i="38"/>
  <c r="U18" i="38"/>
  <c r="V18" i="38"/>
  <c r="W18" i="38"/>
  <c r="X18" i="38"/>
  <c r="Y18" i="38"/>
  <c r="Z18" i="38"/>
  <c r="AA18" i="38"/>
  <c r="AB18" i="38"/>
  <c r="AD18" i="38"/>
  <c r="AE18" i="38"/>
  <c r="AF18" i="38"/>
  <c r="AG18" i="38"/>
  <c r="AH18" i="38"/>
  <c r="AJ18" i="38"/>
  <c r="AM18" i="38"/>
  <c r="AQ18" i="38"/>
  <c r="AR18" i="38"/>
  <c r="AU18" i="38"/>
  <c r="AV18" i="38"/>
  <c r="AY18" i="38"/>
  <c r="AZ18" i="38"/>
  <c r="P19" i="38"/>
  <c r="R19" i="38"/>
  <c r="S19" i="38"/>
  <c r="T19" i="38"/>
  <c r="U19" i="38"/>
  <c r="V19" i="38"/>
  <c r="W19" i="38"/>
  <c r="X19" i="38"/>
  <c r="Y19" i="38"/>
  <c r="Z19" i="38"/>
  <c r="AA19" i="38"/>
  <c r="AB19" i="38"/>
  <c r="AD19" i="38"/>
  <c r="AE19" i="38"/>
  <c r="AF19" i="38"/>
  <c r="AG19" i="38"/>
  <c r="AH19" i="38"/>
  <c r="AJ19" i="38"/>
  <c r="AM19" i="38"/>
  <c r="AQ19" i="38"/>
  <c r="AR19" i="38"/>
  <c r="AU19" i="38"/>
  <c r="AV19" i="38"/>
  <c r="AY19" i="38"/>
  <c r="AZ19" i="38"/>
  <c r="P20" i="38"/>
  <c r="R20" i="38"/>
  <c r="S20" i="38"/>
  <c r="T20" i="38"/>
  <c r="U20" i="38"/>
  <c r="V20" i="38"/>
  <c r="W20" i="38"/>
  <c r="X20" i="38"/>
  <c r="Y20" i="38"/>
  <c r="Z20" i="38"/>
  <c r="AA20" i="38"/>
  <c r="AB20" i="38"/>
  <c r="AD20" i="38"/>
  <c r="AE20" i="38"/>
  <c r="AF20" i="38"/>
  <c r="AG20" i="38"/>
  <c r="AH20" i="38"/>
  <c r="AJ20" i="38"/>
  <c r="AM20" i="38"/>
  <c r="AQ20" i="38"/>
  <c r="AR20" i="38"/>
  <c r="AU20" i="38"/>
  <c r="AV20" i="38"/>
  <c r="AY20" i="38"/>
  <c r="AZ20" i="38"/>
  <c r="P21" i="38"/>
  <c r="R21" i="38"/>
  <c r="S21" i="38"/>
  <c r="T21" i="38"/>
  <c r="U21" i="38"/>
  <c r="V21" i="38"/>
  <c r="W21" i="38"/>
  <c r="X21" i="38"/>
  <c r="Y21" i="38"/>
  <c r="Z21" i="38"/>
  <c r="AA21" i="38"/>
  <c r="AB21" i="38"/>
  <c r="AD21" i="38"/>
  <c r="AE21" i="38"/>
  <c r="AF21" i="38"/>
  <c r="AG21" i="38"/>
  <c r="AH21" i="38"/>
  <c r="AJ21" i="38"/>
  <c r="AM21" i="38"/>
  <c r="AQ21" i="38"/>
  <c r="AR21" i="38"/>
  <c r="AU21" i="38"/>
  <c r="AV21" i="38"/>
  <c r="AY21" i="38"/>
  <c r="AZ21" i="38"/>
  <c r="P22" i="38"/>
  <c r="R22" i="38"/>
  <c r="S22" i="38"/>
  <c r="T22" i="38"/>
  <c r="U22" i="38"/>
  <c r="V22" i="38"/>
  <c r="W22" i="38"/>
  <c r="X22" i="38"/>
  <c r="Y22" i="38"/>
  <c r="Z22" i="38"/>
  <c r="AA22" i="38"/>
  <c r="AB22" i="38"/>
  <c r="AD22" i="38"/>
  <c r="AE22" i="38"/>
  <c r="AF22" i="38"/>
  <c r="AG22" i="38"/>
  <c r="AH22" i="38"/>
  <c r="AJ22" i="38"/>
  <c r="AM22" i="38"/>
  <c r="AQ22" i="38"/>
  <c r="AR22" i="38"/>
  <c r="AU22" i="38"/>
  <c r="AV22" i="38"/>
  <c r="AY22" i="38"/>
  <c r="AZ22" i="38"/>
  <c r="P23" i="38"/>
  <c r="R23" i="38"/>
  <c r="S23" i="38"/>
  <c r="T23" i="38"/>
  <c r="U23" i="38"/>
  <c r="V23" i="38"/>
  <c r="W23" i="38"/>
  <c r="X23" i="38"/>
  <c r="Y23" i="38"/>
  <c r="Z23" i="38"/>
  <c r="AA23" i="38"/>
  <c r="AB23" i="38"/>
  <c r="AD23" i="38"/>
  <c r="AE23" i="38"/>
  <c r="AF23" i="38"/>
  <c r="AG23" i="38"/>
  <c r="AH23" i="38"/>
  <c r="AJ23" i="38"/>
  <c r="AM23" i="38"/>
  <c r="AQ23" i="38"/>
  <c r="AR23" i="38"/>
  <c r="AU23" i="38"/>
  <c r="AV23" i="38"/>
  <c r="AY23" i="38"/>
  <c r="AZ23" i="38"/>
  <c r="P24" i="38"/>
  <c r="R24" i="38"/>
  <c r="S24" i="38"/>
  <c r="T24" i="38"/>
  <c r="U24" i="38"/>
  <c r="V24" i="38"/>
  <c r="W24" i="38"/>
  <c r="X24" i="38"/>
  <c r="Y24" i="38"/>
  <c r="Z24" i="38"/>
  <c r="AA24" i="38"/>
  <c r="AB24" i="38"/>
  <c r="AD24" i="38"/>
  <c r="AE24" i="38"/>
  <c r="AF24" i="38"/>
  <c r="AG24" i="38"/>
  <c r="AH24" i="38"/>
  <c r="AJ24" i="38"/>
  <c r="AM24" i="38"/>
  <c r="AQ24" i="38"/>
  <c r="AR24" i="38"/>
  <c r="AU24" i="38"/>
  <c r="AV24" i="38"/>
  <c r="AY24" i="38"/>
  <c r="AZ24" i="38"/>
  <c r="P25" i="38"/>
  <c r="R25" i="38"/>
  <c r="S25" i="38"/>
  <c r="T25" i="38"/>
  <c r="U25" i="38"/>
  <c r="V25" i="38"/>
  <c r="W25" i="38"/>
  <c r="X25" i="38"/>
  <c r="Y25" i="38"/>
  <c r="Z25" i="38"/>
  <c r="AA25" i="38"/>
  <c r="AB25" i="38"/>
  <c r="AD25" i="38"/>
  <c r="AE25" i="38"/>
  <c r="AF25" i="38"/>
  <c r="AG25" i="38"/>
  <c r="AH25" i="38"/>
  <c r="AJ25" i="38"/>
  <c r="AM25" i="38"/>
  <c r="AQ25" i="38"/>
  <c r="AR25" i="38"/>
  <c r="AU25" i="38"/>
  <c r="AV25" i="38"/>
  <c r="AY25" i="38"/>
  <c r="AZ25" i="38"/>
  <c r="P26" i="38"/>
  <c r="R26" i="38"/>
  <c r="S26" i="38"/>
  <c r="T26" i="38"/>
  <c r="U26" i="38"/>
  <c r="V26" i="38"/>
  <c r="W26" i="38"/>
  <c r="X26" i="38"/>
  <c r="Y26" i="38"/>
  <c r="Z26" i="38"/>
  <c r="AA26" i="38"/>
  <c r="AB26" i="38"/>
  <c r="AD26" i="38"/>
  <c r="AE26" i="38"/>
  <c r="AF26" i="38"/>
  <c r="AG26" i="38"/>
  <c r="AH26" i="38"/>
  <c r="AJ26" i="38"/>
  <c r="AM26" i="38"/>
  <c r="AQ26" i="38"/>
  <c r="AR26" i="38"/>
  <c r="AU26" i="38"/>
  <c r="AV26" i="38"/>
  <c r="AY26" i="38"/>
  <c r="AZ26" i="38"/>
  <c r="P27" i="38"/>
  <c r="R27" i="38"/>
  <c r="S27" i="38"/>
  <c r="T27" i="38"/>
  <c r="U27" i="38"/>
  <c r="V27" i="38"/>
  <c r="W27" i="38"/>
  <c r="X27" i="38"/>
  <c r="Y27" i="38"/>
  <c r="Z27" i="38"/>
  <c r="AA27" i="38"/>
  <c r="AB27" i="38"/>
  <c r="AD27" i="38"/>
  <c r="AE27" i="38"/>
  <c r="AF27" i="38"/>
  <c r="AG27" i="38"/>
  <c r="AH27" i="38"/>
  <c r="AJ27" i="38"/>
  <c r="AM27" i="38"/>
  <c r="AQ27" i="38"/>
  <c r="AR27" i="38"/>
  <c r="AU27" i="38"/>
  <c r="AV27" i="38"/>
  <c r="AY27" i="38"/>
  <c r="AZ27" i="38"/>
  <c r="P28" i="38"/>
  <c r="R28" i="38"/>
  <c r="S28" i="38"/>
  <c r="T28" i="38"/>
  <c r="U28" i="38"/>
  <c r="V28" i="38"/>
  <c r="W28" i="38"/>
  <c r="X28" i="38"/>
  <c r="Y28" i="38"/>
  <c r="Z28" i="38"/>
  <c r="AA28" i="38"/>
  <c r="AB28" i="38"/>
  <c r="AD28" i="38"/>
  <c r="AE28" i="38"/>
  <c r="AF28" i="38"/>
  <c r="AG28" i="38"/>
  <c r="AH28" i="38"/>
  <c r="AJ28" i="38"/>
  <c r="AM28" i="38"/>
  <c r="AQ28" i="38"/>
  <c r="AR28" i="38"/>
  <c r="AU28" i="38"/>
  <c r="AV28" i="38"/>
  <c r="AY28" i="38"/>
  <c r="AZ28" i="38"/>
  <c r="P29" i="38"/>
  <c r="R29" i="38"/>
  <c r="S29" i="38"/>
  <c r="T29" i="38"/>
  <c r="U29" i="38"/>
  <c r="V29" i="38"/>
  <c r="W29" i="38"/>
  <c r="X29" i="38"/>
  <c r="Y29" i="38"/>
  <c r="Z29" i="38"/>
  <c r="AA29" i="38"/>
  <c r="AB29" i="38"/>
  <c r="AD29" i="38"/>
  <c r="AE29" i="38"/>
  <c r="AF29" i="38"/>
  <c r="AG29" i="38"/>
  <c r="AH29" i="38"/>
  <c r="AJ29" i="38"/>
  <c r="AM29" i="38"/>
  <c r="AQ29" i="38"/>
  <c r="AR29" i="38"/>
  <c r="AU29" i="38"/>
  <c r="AV29" i="38"/>
  <c r="AY29" i="38"/>
  <c r="AZ29" i="38"/>
  <c r="P30" i="38"/>
  <c r="R30" i="38"/>
  <c r="S30" i="38"/>
  <c r="T30" i="38"/>
  <c r="U30" i="38"/>
  <c r="V30" i="38"/>
  <c r="W30" i="38"/>
  <c r="X30" i="38"/>
  <c r="Y30" i="38"/>
  <c r="Z30" i="38"/>
  <c r="AA30" i="38"/>
  <c r="AB30" i="38"/>
  <c r="AD30" i="38"/>
  <c r="AE30" i="38"/>
  <c r="AF30" i="38"/>
  <c r="AG30" i="38"/>
  <c r="AH30" i="38"/>
  <c r="AJ30" i="38"/>
  <c r="AM30" i="38"/>
  <c r="AQ30" i="38"/>
  <c r="AR30" i="38"/>
  <c r="AU30" i="38"/>
  <c r="AV30" i="38"/>
  <c r="AY30" i="38"/>
  <c r="AZ30" i="38"/>
  <c r="P31" i="38"/>
  <c r="R31" i="38"/>
  <c r="S31" i="38"/>
  <c r="T31" i="38"/>
  <c r="U31" i="38"/>
  <c r="V31" i="38"/>
  <c r="W31" i="38"/>
  <c r="X31" i="38"/>
  <c r="Y31" i="38"/>
  <c r="Z31" i="38"/>
  <c r="AA31" i="38"/>
  <c r="AB31" i="38"/>
  <c r="AD31" i="38"/>
  <c r="AE31" i="38"/>
  <c r="AF31" i="38"/>
  <c r="AG31" i="38"/>
  <c r="AH31" i="38"/>
  <c r="AJ31" i="38"/>
  <c r="AM31" i="38"/>
  <c r="AQ31" i="38"/>
  <c r="AR31" i="38"/>
  <c r="AU31" i="38"/>
  <c r="AV31" i="38"/>
  <c r="AY31" i="38"/>
  <c r="AZ31" i="38"/>
  <c r="P32" i="38"/>
  <c r="R32" i="38"/>
  <c r="S32" i="38"/>
  <c r="T32" i="38"/>
  <c r="U32" i="38"/>
  <c r="V32" i="38"/>
  <c r="W32" i="38"/>
  <c r="X32" i="38"/>
  <c r="Y32" i="38"/>
  <c r="Z32" i="38"/>
  <c r="AA32" i="38"/>
  <c r="AB32" i="38"/>
  <c r="AD32" i="38"/>
  <c r="AE32" i="38"/>
  <c r="AF32" i="38"/>
  <c r="AG32" i="38"/>
  <c r="AH32" i="38"/>
  <c r="AJ32" i="38"/>
  <c r="AM32" i="38"/>
  <c r="AQ32" i="38"/>
  <c r="AR32" i="38"/>
  <c r="AU32" i="38"/>
  <c r="AV32" i="38"/>
  <c r="AY32" i="38"/>
  <c r="AZ32" i="38"/>
  <c r="P33" i="38"/>
  <c r="R33" i="38"/>
  <c r="S33" i="38"/>
  <c r="T33" i="38"/>
  <c r="U33" i="38"/>
  <c r="V33" i="38"/>
  <c r="W33" i="38"/>
  <c r="X33" i="38"/>
  <c r="Y33" i="38"/>
  <c r="Z33" i="38"/>
  <c r="AA33" i="38"/>
  <c r="AB33" i="38"/>
  <c r="AD33" i="38"/>
  <c r="AE33" i="38"/>
  <c r="AF33" i="38"/>
  <c r="AG33" i="38"/>
  <c r="AH33" i="38"/>
  <c r="AJ33" i="38"/>
  <c r="AM33" i="38"/>
  <c r="AQ33" i="38"/>
  <c r="AR33" i="38"/>
  <c r="AU33" i="38"/>
  <c r="AV33" i="38"/>
  <c r="AY33" i="38"/>
  <c r="AZ33" i="38"/>
  <c r="P34" i="38"/>
  <c r="R34" i="38"/>
  <c r="S34" i="38"/>
  <c r="T34" i="38"/>
  <c r="U34" i="38"/>
  <c r="V34" i="38"/>
  <c r="W34" i="38"/>
  <c r="X34" i="38"/>
  <c r="Y34" i="38"/>
  <c r="Z34" i="38"/>
  <c r="AA34" i="38"/>
  <c r="AB34" i="38"/>
  <c r="AD34" i="38"/>
  <c r="AE34" i="38"/>
  <c r="AF34" i="38"/>
  <c r="AG34" i="38"/>
  <c r="AH34" i="38"/>
  <c r="AJ34" i="38"/>
  <c r="AM34" i="38"/>
  <c r="AQ34" i="38"/>
  <c r="AR34" i="38"/>
  <c r="AU34" i="38"/>
  <c r="AV34" i="38"/>
  <c r="AY34" i="38"/>
  <c r="AZ34" i="38"/>
  <c r="P35" i="38"/>
  <c r="R35" i="38"/>
  <c r="S35" i="38"/>
  <c r="T35" i="38"/>
  <c r="U35" i="38"/>
  <c r="V35" i="38"/>
  <c r="W35" i="38"/>
  <c r="X35" i="38"/>
  <c r="Y35" i="38"/>
  <c r="Z35" i="38"/>
  <c r="AA35" i="38"/>
  <c r="AB35" i="38"/>
  <c r="AD35" i="38"/>
  <c r="AE35" i="38"/>
  <c r="AF35" i="38"/>
  <c r="AG35" i="38"/>
  <c r="AH35" i="38"/>
  <c r="AJ35" i="38"/>
  <c r="AM35" i="38"/>
  <c r="AQ35" i="38"/>
  <c r="AR35" i="38"/>
  <c r="AU35" i="38"/>
  <c r="AV35" i="38"/>
  <c r="AY35" i="38"/>
  <c r="AZ35" i="38"/>
  <c r="P36" i="38"/>
  <c r="R36" i="38"/>
  <c r="S36" i="38"/>
  <c r="T36" i="38"/>
  <c r="U36" i="38"/>
  <c r="V36" i="38"/>
  <c r="W36" i="38"/>
  <c r="X36" i="38"/>
  <c r="Y36" i="38"/>
  <c r="Z36" i="38"/>
  <c r="AA36" i="38"/>
  <c r="AB36" i="38"/>
  <c r="AD36" i="38"/>
  <c r="AE36" i="38"/>
  <c r="AF36" i="38"/>
  <c r="AG36" i="38"/>
  <c r="AH36" i="38"/>
  <c r="AJ36" i="38"/>
  <c r="AM36" i="38"/>
  <c r="AQ36" i="38"/>
  <c r="AR36" i="38"/>
  <c r="AU36" i="38"/>
  <c r="AV36" i="38"/>
  <c r="AY36" i="38"/>
  <c r="AZ36" i="38"/>
  <c r="P37" i="38"/>
  <c r="R37" i="38"/>
  <c r="S37" i="38"/>
  <c r="T37" i="38"/>
  <c r="U37" i="38"/>
  <c r="V37" i="38"/>
  <c r="W37" i="38"/>
  <c r="X37" i="38"/>
  <c r="Y37" i="38"/>
  <c r="Z37" i="38"/>
  <c r="AA37" i="38"/>
  <c r="AB37" i="38"/>
  <c r="AD37" i="38"/>
  <c r="AE37" i="38"/>
  <c r="AF37" i="38"/>
  <c r="AG37" i="38"/>
  <c r="AH37" i="38"/>
  <c r="AJ37" i="38"/>
  <c r="AM37" i="38"/>
  <c r="AQ37" i="38"/>
  <c r="AR37" i="38"/>
  <c r="AU37" i="38"/>
  <c r="AV37" i="38"/>
  <c r="AY37" i="38"/>
  <c r="AZ37" i="38"/>
  <c r="P38" i="38"/>
  <c r="R38" i="38"/>
  <c r="S38" i="38"/>
  <c r="T38" i="38"/>
  <c r="U38" i="38"/>
  <c r="V38" i="38"/>
  <c r="W38" i="38"/>
  <c r="X38" i="38"/>
  <c r="Y38" i="38"/>
  <c r="Z38" i="38"/>
  <c r="AA38" i="38"/>
  <c r="AB38" i="38"/>
  <c r="AD38" i="38"/>
  <c r="AE38" i="38"/>
  <c r="AF38" i="38"/>
  <c r="AG38" i="38"/>
  <c r="AH38" i="38"/>
  <c r="AJ38" i="38"/>
  <c r="AM38" i="38"/>
  <c r="AQ38" i="38"/>
  <c r="AR38" i="38"/>
  <c r="AU38" i="38"/>
  <c r="AV38" i="38"/>
  <c r="AY38" i="38"/>
  <c r="AZ38" i="38"/>
  <c r="P39" i="38"/>
  <c r="R39" i="38"/>
  <c r="S39" i="38"/>
  <c r="T39" i="38"/>
  <c r="U39" i="38"/>
  <c r="V39" i="38"/>
  <c r="W39" i="38"/>
  <c r="X39" i="38"/>
  <c r="Y39" i="38"/>
  <c r="Z39" i="38"/>
  <c r="AA39" i="38"/>
  <c r="AB39" i="38"/>
  <c r="AD39" i="38"/>
  <c r="AE39" i="38"/>
  <c r="AF39" i="38"/>
  <c r="AG39" i="38"/>
  <c r="AH39" i="38"/>
  <c r="AJ39" i="38"/>
  <c r="AM39" i="38"/>
  <c r="AQ39" i="38"/>
  <c r="AR39" i="38"/>
  <c r="AU39" i="38"/>
  <c r="AV39" i="38"/>
  <c r="AY39" i="38"/>
  <c r="AZ39" i="38"/>
  <c r="P40" i="38"/>
  <c r="R40" i="38"/>
  <c r="S40" i="38"/>
  <c r="T40" i="38"/>
  <c r="U40" i="38"/>
  <c r="V40" i="38"/>
  <c r="W40" i="38"/>
  <c r="X40" i="38"/>
  <c r="Y40" i="38"/>
  <c r="Z40" i="38"/>
  <c r="AA40" i="38"/>
  <c r="AB40" i="38"/>
  <c r="AD40" i="38"/>
  <c r="AE40" i="38"/>
  <c r="AF40" i="38"/>
  <c r="AG40" i="38"/>
  <c r="AH40" i="38"/>
  <c r="AJ40" i="38"/>
  <c r="AM40" i="38"/>
  <c r="AQ40" i="38"/>
  <c r="AR40" i="38"/>
  <c r="AU40" i="38"/>
  <c r="AV40" i="38"/>
  <c r="AY40" i="38"/>
  <c r="AZ40" i="38"/>
  <c r="P41" i="38"/>
  <c r="R41" i="38"/>
  <c r="S41" i="38"/>
  <c r="T41" i="38"/>
  <c r="U41" i="38"/>
  <c r="V41" i="38"/>
  <c r="W41" i="38"/>
  <c r="X41" i="38"/>
  <c r="Y41" i="38"/>
  <c r="Z41" i="38"/>
  <c r="AA41" i="38"/>
  <c r="AB41" i="38"/>
  <c r="AD41" i="38"/>
  <c r="AE41" i="38"/>
  <c r="AF41" i="38"/>
  <c r="AG41" i="38"/>
  <c r="AH41" i="38"/>
  <c r="AJ41" i="38"/>
  <c r="AM41" i="38"/>
  <c r="AQ41" i="38"/>
  <c r="AR41" i="38"/>
  <c r="AU41" i="38"/>
  <c r="AV41" i="38"/>
  <c r="AY41" i="38"/>
  <c r="AZ41" i="38"/>
  <c r="P42" i="38"/>
  <c r="R42" i="38"/>
  <c r="S42" i="38"/>
  <c r="T42" i="38"/>
  <c r="U42" i="38"/>
  <c r="V42" i="38"/>
  <c r="W42" i="38"/>
  <c r="X42" i="38"/>
  <c r="Y42" i="38"/>
  <c r="Z42" i="38"/>
  <c r="AA42" i="38"/>
  <c r="AB42" i="38"/>
  <c r="AD42" i="38"/>
  <c r="AE42" i="38"/>
  <c r="AF42" i="38"/>
  <c r="AG42" i="38"/>
  <c r="AH42" i="38"/>
  <c r="AJ42" i="38"/>
  <c r="AM42" i="38"/>
  <c r="AQ42" i="38"/>
  <c r="AR42" i="38"/>
  <c r="AU42" i="38"/>
  <c r="AV42" i="38"/>
  <c r="AY42" i="38"/>
  <c r="AZ42" i="38"/>
  <c r="P43" i="38"/>
  <c r="R43" i="38"/>
  <c r="S43" i="38"/>
  <c r="T43" i="38"/>
  <c r="U43" i="38"/>
  <c r="V43" i="38"/>
  <c r="W43" i="38"/>
  <c r="X43" i="38"/>
  <c r="Y43" i="38"/>
  <c r="Z43" i="38"/>
  <c r="AA43" i="38"/>
  <c r="AB43" i="38"/>
  <c r="AD43" i="38"/>
  <c r="AE43" i="38"/>
  <c r="AF43" i="38"/>
  <c r="AG43" i="38"/>
  <c r="AH43" i="38"/>
  <c r="AJ43" i="38"/>
  <c r="AM43" i="38"/>
  <c r="AQ43" i="38"/>
  <c r="AR43" i="38"/>
  <c r="AU43" i="38"/>
  <c r="AV43" i="38"/>
  <c r="AY43" i="38"/>
  <c r="AZ43" i="38"/>
  <c r="P44" i="38"/>
  <c r="R44" i="38"/>
  <c r="S44" i="38"/>
  <c r="T44" i="38"/>
  <c r="U44" i="38"/>
  <c r="V44" i="38"/>
  <c r="W44" i="38"/>
  <c r="X44" i="38"/>
  <c r="Y44" i="38"/>
  <c r="Z44" i="38"/>
  <c r="AA44" i="38"/>
  <c r="AB44" i="38"/>
  <c r="AD44" i="38"/>
  <c r="AE44" i="38"/>
  <c r="AF44" i="38"/>
  <c r="AG44" i="38"/>
  <c r="AH44" i="38"/>
  <c r="AJ44" i="38"/>
  <c r="AM44" i="38"/>
  <c r="AQ44" i="38"/>
  <c r="AR44" i="38"/>
  <c r="AU44" i="38"/>
  <c r="AV44" i="38"/>
  <c r="AY44" i="38"/>
  <c r="AZ44" i="38"/>
  <c r="P45" i="38"/>
  <c r="R45" i="38"/>
  <c r="S45" i="38"/>
  <c r="T45" i="38"/>
  <c r="U45" i="38"/>
  <c r="V45" i="38"/>
  <c r="W45" i="38"/>
  <c r="X45" i="38"/>
  <c r="Y45" i="38"/>
  <c r="Z45" i="38"/>
  <c r="AA45" i="38"/>
  <c r="AB45" i="38"/>
  <c r="AD45" i="38"/>
  <c r="AE45" i="38"/>
  <c r="AF45" i="38"/>
  <c r="AG45" i="38"/>
  <c r="AH45" i="38"/>
  <c r="AJ45" i="38"/>
  <c r="AM45" i="38"/>
  <c r="AQ45" i="38"/>
  <c r="AR45" i="38"/>
  <c r="AU45" i="38"/>
  <c r="AV45" i="38"/>
  <c r="AY45" i="38"/>
  <c r="AZ45" i="38"/>
  <c r="P46" i="38"/>
  <c r="R46" i="38"/>
  <c r="S46" i="38"/>
  <c r="T46" i="38"/>
  <c r="U46" i="38"/>
  <c r="V46" i="38"/>
  <c r="W46" i="38"/>
  <c r="X46" i="38"/>
  <c r="Y46" i="38"/>
  <c r="Z46" i="38"/>
  <c r="AA46" i="38"/>
  <c r="AB46" i="38"/>
  <c r="AD46" i="38"/>
  <c r="AE46" i="38"/>
  <c r="AF46" i="38"/>
  <c r="AG46" i="38"/>
  <c r="AH46" i="38"/>
  <c r="AJ46" i="38"/>
  <c r="AM46" i="38"/>
  <c r="AQ46" i="38"/>
  <c r="AR46" i="38"/>
  <c r="AU46" i="38"/>
  <c r="AV46" i="38"/>
  <c r="AY46" i="38"/>
  <c r="AZ46" i="38"/>
  <c r="P47" i="38"/>
  <c r="R47" i="38"/>
  <c r="S47" i="38"/>
  <c r="T47" i="38"/>
  <c r="U47" i="38"/>
  <c r="V47" i="38"/>
  <c r="W47" i="38"/>
  <c r="X47" i="38"/>
  <c r="Y47" i="38"/>
  <c r="Z47" i="38"/>
  <c r="AA47" i="38"/>
  <c r="AB47" i="38"/>
  <c r="AD47" i="38"/>
  <c r="AE47" i="38"/>
  <c r="AF47" i="38"/>
  <c r="AG47" i="38"/>
  <c r="AH47" i="38"/>
  <c r="AJ47" i="38"/>
  <c r="AM47" i="38"/>
  <c r="AQ47" i="38"/>
  <c r="AR47" i="38"/>
  <c r="AU47" i="38"/>
  <c r="AV47" i="38"/>
  <c r="AY47" i="38"/>
  <c r="AZ47" i="38"/>
  <c r="P48" i="38"/>
  <c r="R48" i="38"/>
  <c r="S48" i="38"/>
  <c r="T48" i="38"/>
  <c r="U48" i="38"/>
  <c r="V48" i="38"/>
  <c r="W48" i="38"/>
  <c r="X48" i="38"/>
  <c r="Y48" i="38"/>
  <c r="Z48" i="38"/>
  <c r="AA48" i="38"/>
  <c r="AB48" i="38"/>
  <c r="AD48" i="38"/>
  <c r="AE48" i="38"/>
  <c r="AF48" i="38"/>
  <c r="AG48" i="38"/>
  <c r="AH48" i="38"/>
  <c r="AJ48" i="38"/>
  <c r="AM48" i="38"/>
  <c r="AQ48" i="38"/>
  <c r="AR48" i="38"/>
  <c r="AU48" i="38"/>
  <c r="AV48" i="38"/>
  <c r="AY48" i="38"/>
  <c r="AZ48" i="38"/>
  <c r="P49" i="38"/>
  <c r="R49" i="38"/>
  <c r="S49" i="38"/>
  <c r="T49" i="38"/>
  <c r="U49" i="38"/>
  <c r="V49" i="38"/>
  <c r="W49" i="38"/>
  <c r="X49" i="38"/>
  <c r="Y49" i="38"/>
  <c r="Z49" i="38"/>
  <c r="AA49" i="38"/>
  <c r="AB49" i="38"/>
  <c r="AD49" i="38"/>
  <c r="AE49" i="38"/>
  <c r="AF49" i="38"/>
  <c r="AG49" i="38"/>
  <c r="AH49" i="38"/>
  <c r="AJ49" i="38"/>
  <c r="AM49" i="38"/>
  <c r="AQ49" i="38"/>
  <c r="AR49" i="38"/>
  <c r="AU49" i="38"/>
  <c r="AV49" i="38"/>
  <c r="AY49" i="38"/>
  <c r="AZ49" i="38"/>
  <c r="P50" i="38"/>
  <c r="R50" i="38"/>
  <c r="S50" i="38"/>
  <c r="T50" i="38"/>
  <c r="U50" i="38"/>
  <c r="V50" i="38"/>
  <c r="W50" i="38"/>
  <c r="X50" i="38"/>
  <c r="Y50" i="38"/>
  <c r="Z50" i="38"/>
  <c r="AA50" i="38"/>
  <c r="AB50" i="38"/>
  <c r="AD50" i="38"/>
  <c r="AE50" i="38"/>
  <c r="AF50" i="38"/>
  <c r="AG50" i="38"/>
  <c r="AH50" i="38"/>
  <c r="AJ50" i="38"/>
  <c r="AM50" i="38"/>
  <c r="AQ50" i="38"/>
  <c r="AR50" i="38"/>
  <c r="AU50" i="38"/>
  <c r="AV50" i="38"/>
  <c r="AY50" i="38"/>
  <c r="AZ50" i="38"/>
  <c r="P51" i="38"/>
  <c r="R51" i="38"/>
  <c r="S51" i="38"/>
  <c r="T51" i="38"/>
  <c r="U51" i="38"/>
  <c r="V51" i="38"/>
  <c r="W51" i="38"/>
  <c r="X51" i="38"/>
  <c r="Y51" i="38"/>
  <c r="Z51" i="38"/>
  <c r="AA51" i="38"/>
  <c r="AB51" i="38"/>
  <c r="AD51" i="38"/>
  <c r="AE51" i="38"/>
  <c r="AF51" i="38"/>
  <c r="AG51" i="38"/>
  <c r="AH51" i="38"/>
  <c r="AJ51" i="38"/>
  <c r="AM51" i="38"/>
  <c r="AQ51" i="38"/>
  <c r="AR51" i="38"/>
  <c r="AU51" i="38"/>
  <c r="AV51" i="38"/>
  <c r="AY51" i="38"/>
  <c r="AZ51" i="38"/>
  <c r="P52" i="38"/>
  <c r="R52" i="38"/>
  <c r="S52" i="38"/>
  <c r="T52" i="38"/>
  <c r="U52" i="38"/>
  <c r="V52" i="38"/>
  <c r="W52" i="38"/>
  <c r="X52" i="38"/>
  <c r="Y52" i="38"/>
  <c r="Z52" i="38"/>
  <c r="AA52" i="38"/>
  <c r="AB52" i="38"/>
  <c r="AD52" i="38"/>
  <c r="AE52" i="38"/>
  <c r="AF52" i="38"/>
  <c r="AG52" i="38"/>
  <c r="AH52" i="38"/>
  <c r="AJ52" i="38"/>
  <c r="AM52" i="38"/>
  <c r="AQ52" i="38"/>
  <c r="AR52" i="38"/>
  <c r="AU52" i="38"/>
  <c r="AV52" i="38"/>
  <c r="AY52" i="38"/>
  <c r="AZ52" i="38"/>
  <c r="P53" i="38"/>
  <c r="R53" i="38"/>
  <c r="S53" i="38"/>
  <c r="T53" i="38"/>
  <c r="U53" i="38"/>
  <c r="V53" i="38"/>
  <c r="W53" i="38"/>
  <c r="X53" i="38"/>
  <c r="Y53" i="38"/>
  <c r="Z53" i="38"/>
  <c r="AA53" i="38"/>
  <c r="AB53" i="38"/>
  <c r="AD53" i="38"/>
  <c r="AE53" i="38"/>
  <c r="AF53" i="38"/>
  <c r="AG53" i="38"/>
  <c r="AH53" i="38"/>
  <c r="AJ53" i="38"/>
  <c r="AM53" i="38"/>
  <c r="AQ53" i="38"/>
  <c r="AR53" i="38"/>
  <c r="AU53" i="38"/>
  <c r="AV53" i="38"/>
  <c r="AY53" i="38"/>
  <c r="AZ53" i="38"/>
  <c r="P54" i="38"/>
  <c r="R54" i="38"/>
  <c r="S54" i="38"/>
  <c r="T54" i="38"/>
  <c r="U54" i="38"/>
  <c r="V54" i="38"/>
  <c r="W54" i="38"/>
  <c r="X54" i="38"/>
  <c r="Y54" i="38"/>
  <c r="Z54" i="38"/>
  <c r="AA54" i="38"/>
  <c r="AB54" i="38"/>
  <c r="AD54" i="38"/>
  <c r="AE54" i="38"/>
  <c r="AF54" i="38"/>
  <c r="AG54" i="38"/>
  <c r="AH54" i="38"/>
  <c r="AJ54" i="38"/>
  <c r="AM54" i="38"/>
  <c r="AQ54" i="38"/>
  <c r="AR54" i="38"/>
  <c r="AU54" i="38"/>
  <c r="AV54" i="38"/>
  <c r="AY54" i="38"/>
  <c r="AZ54" i="38"/>
  <c r="P55" i="38"/>
  <c r="R55" i="38"/>
  <c r="S55" i="38"/>
  <c r="T55" i="38"/>
  <c r="U55" i="38"/>
  <c r="V55" i="38"/>
  <c r="W55" i="38"/>
  <c r="X55" i="38"/>
  <c r="Y55" i="38"/>
  <c r="Z55" i="38"/>
  <c r="AA55" i="38"/>
  <c r="AB55" i="38"/>
  <c r="AD55" i="38"/>
  <c r="AE55" i="38"/>
  <c r="AF55" i="38"/>
  <c r="AG55" i="38"/>
  <c r="AH55" i="38"/>
  <c r="AJ55" i="38"/>
  <c r="AM55" i="38"/>
  <c r="AQ55" i="38"/>
  <c r="AR55" i="38"/>
  <c r="AU55" i="38"/>
  <c r="AV55" i="38"/>
  <c r="AY55" i="38"/>
  <c r="AZ55" i="38"/>
  <c r="P56" i="38"/>
  <c r="R56" i="38"/>
  <c r="S56" i="38"/>
  <c r="T56" i="38"/>
  <c r="U56" i="38"/>
  <c r="V56" i="38"/>
  <c r="W56" i="38"/>
  <c r="X56" i="38"/>
  <c r="Y56" i="38"/>
  <c r="Z56" i="38"/>
  <c r="AA56" i="38"/>
  <c r="AB56" i="38"/>
  <c r="AD56" i="38"/>
  <c r="AE56" i="38"/>
  <c r="AF56" i="38"/>
  <c r="AG56" i="38"/>
  <c r="AH56" i="38"/>
  <c r="AJ56" i="38"/>
  <c r="AM56" i="38"/>
  <c r="AQ56" i="38"/>
  <c r="AR56" i="38"/>
  <c r="AU56" i="38"/>
  <c r="AV56" i="38"/>
  <c r="AY56" i="38"/>
  <c r="AZ56" i="38"/>
  <c r="P57" i="38"/>
  <c r="R57" i="38"/>
  <c r="S57" i="38"/>
  <c r="T57" i="38"/>
  <c r="U57" i="38"/>
  <c r="V57" i="38"/>
  <c r="W57" i="38"/>
  <c r="X57" i="38"/>
  <c r="Y57" i="38"/>
  <c r="Z57" i="38"/>
  <c r="AA57" i="38"/>
  <c r="AB57" i="38"/>
  <c r="AD57" i="38"/>
  <c r="AE57" i="38"/>
  <c r="AF57" i="38"/>
  <c r="AG57" i="38"/>
  <c r="AH57" i="38"/>
  <c r="AJ57" i="38"/>
  <c r="AM57" i="38"/>
  <c r="AQ57" i="38"/>
  <c r="AR57" i="38"/>
  <c r="AU57" i="38"/>
  <c r="AV57" i="38"/>
  <c r="AY57" i="38"/>
  <c r="AZ57" i="38"/>
  <c r="P58" i="38"/>
  <c r="R58" i="38"/>
  <c r="S58" i="38"/>
  <c r="T58" i="38"/>
  <c r="U58" i="38"/>
  <c r="V58" i="38"/>
  <c r="W58" i="38"/>
  <c r="X58" i="38"/>
  <c r="Y58" i="38"/>
  <c r="Z58" i="38"/>
  <c r="AA58" i="38"/>
  <c r="AB58" i="38"/>
  <c r="AD58" i="38"/>
  <c r="AE58" i="38"/>
  <c r="AF58" i="38"/>
  <c r="AG58" i="38"/>
  <c r="AH58" i="38"/>
  <c r="AJ58" i="38"/>
  <c r="AM58" i="38"/>
  <c r="AQ58" i="38"/>
  <c r="AR58" i="38"/>
  <c r="AU58" i="38"/>
  <c r="AV58" i="38"/>
  <c r="AY58" i="38"/>
  <c r="AZ58" i="38"/>
  <c r="P59" i="38"/>
  <c r="R59" i="38"/>
  <c r="S59" i="38"/>
  <c r="T59" i="38"/>
  <c r="U59" i="38"/>
  <c r="V59" i="38"/>
  <c r="W59" i="38"/>
  <c r="X59" i="38"/>
  <c r="Y59" i="38"/>
  <c r="Z59" i="38"/>
  <c r="AA59" i="38"/>
  <c r="AB59" i="38"/>
  <c r="AD59" i="38"/>
  <c r="AE59" i="38"/>
  <c r="AF59" i="38"/>
  <c r="AG59" i="38"/>
  <c r="AH59" i="38"/>
  <c r="AJ59" i="38"/>
  <c r="AM59" i="38"/>
  <c r="AQ59" i="38"/>
  <c r="AR59" i="38"/>
  <c r="AU59" i="38"/>
  <c r="AV59" i="38"/>
  <c r="AY59" i="38"/>
  <c r="AZ59" i="38"/>
  <c r="P60" i="38"/>
  <c r="R60" i="38"/>
  <c r="S60" i="38"/>
  <c r="T60" i="38"/>
  <c r="U60" i="38"/>
  <c r="V60" i="38"/>
  <c r="W60" i="38"/>
  <c r="X60" i="38"/>
  <c r="Y60" i="38"/>
  <c r="Z60" i="38"/>
  <c r="AA60" i="38"/>
  <c r="AB60" i="38"/>
  <c r="AD60" i="38"/>
  <c r="AE60" i="38"/>
  <c r="AF60" i="38"/>
  <c r="AG60" i="38"/>
  <c r="AH60" i="38"/>
  <c r="AJ60" i="38"/>
  <c r="AM60" i="38"/>
  <c r="AQ60" i="38"/>
  <c r="AR60" i="38"/>
  <c r="AU60" i="38"/>
  <c r="AV60" i="38"/>
  <c r="AY60" i="38"/>
  <c r="AZ60" i="38"/>
  <c r="P61" i="38"/>
  <c r="R61" i="38"/>
  <c r="S61" i="38"/>
  <c r="T61" i="38"/>
  <c r="U61" i="38"/>
  <c r="V61" i="38"/>
  <c r="W61" i="38"/>
  <c r="X61" i="38"/>
  <c r="Y61" i="38"/>
  <c r="Z61" i="38"/>
  <c r="AA61" i="38"/>
  <c r="AB61" i="38"/>
  <c r="AD61" i="38"/>
  <c r="AE61" i="38"/>
  <c r="AF61" i="38"/>
  <c r="AG61" i="38"/>
  <c r="AH61" i="38"/>
  <c r="AJ61" i="38"/>
  <c r="AM61" i="38"/>
  <c r="AQ61" i="38"/>
  <c r="AR61" i="38"/>
  <c r="AU61" i="38"/>
  <c r="AV61" i="38"/>
  <c r="AY61" i="38"/>
  <c r="AZ61" i="38"/>
  <c r="P62" i="38"/>
  <c r="R62" i="38"/>
  <c r="S62" i="38"/>
  <c r="T62" i="38"/>
  <c r="U62" i="38"/>
  <c r="V62" i="38"/>
  <c r="W62" i="38"/>
  <c r="X62" i="38"/>
  <c r="Y62" i="38"/>
  <c r="Z62" i="38"/>
  <c r="AA62" i="38"/>
  <c r="AB62" i="38"/>
  <c r="AD62" i="38"/>
  <c r="AE62" i="38"/>
  <c r="AF62" i="38"/>
  <c r="AG62" i="38"/>
  <c r="AH62" i="38"/>
  <c r="AJ62" i="38"/>
  <c r="AM62" i="38"/>
  <c r="AQ62" i="38"/>
  <c r="AR62" i="38"/>
  <c r="AU62" i="38"/>
  <c r="AV62" i="38"/>
  <c r="AY62" i="38"/>
  <c r="AZ62" i="38"/>
  <c r="P63" i="38"/>
  <c r="R63" i="38"/>
  <c r="S63" i="38"/>
  <c r="T63" i="38"/>
  <c r="U63" i="38"/>
  <c r="V63" i="38"/>
  <c r="W63" i="38"/>
  <c r="X63" i="38"/>
  <c r="Y63" i="38"/>
  <c r="Z63" i="38"/>
  <c r="AA63" i="38"/>
  <c r="AB63" i="38"/>
  <c r="AD63" i="38"/>
  <c r="AE63" i="38"/>
  <c r="AF63" i="38"/>
  <c r="AG63" i="38"/>
  <c r="AH63" i="38"/>
  <c r="AJ63" i="38"/>
  <c r="AM63" i="38"/>
  <c r="AQ63" i="38"/>
  <c r="AR63" i="38"/>
  <c r="AU63" i="38"/>
  <c r="AV63" i="38"/>
  <c r="AY63" i="38"/>
  <c r="AZ63" i="38"/>
  <c r="P64" i="38"/>
  <c r="R64" i="38"/>
  <c r="S64" i="38"/>
  <c r="T64" i="38"/>
  <c r="U64" i="38"/>
  <c r="V64" i="38"/>
  <c r="W64" i="38"/>
  <c r="X64" i="38"/>
  <c r="Y64" i="38"/>
  <c r="Z64" i="38"/>
  <c r="AA64" i="38"/>
  <c r="AB64" i="38"/>
  <c r="AD64" i="38"/>
  <c r="AE64" i="38"/>
  <c r="AF64" i="38"/>
  <c r="AG64" i="38"/>
  <c r="AH64" i="38"/>
  <c r="AJ64" i="38"/>
  <c r="AM64" i="38"/>
  <c r="AQ64" i="38"/>
  <c r="AR64" i="38"/>
  <c r="AU64" i="38"/>
  <c r="AV64" i="38"/>
  <c r="AY64" i="38"/>
  <c r="AZ64" i="38"/>
  <c r="P65" i="38"/>
  <c r="R65" i="38"/>
  <c r="S65" i="38"/>
  <c r="T65" i="38"/>
  <c r="U65" i="38"/>
  <c r="V65" i="38"/>
  <c r="W65" i="38"/>
  <c r="X65" i="38"/>
  <c r="Y65" i="38"/>
  <c r="Z65" i="38"/>
  <c r="AA65" i="38"/>
  <c r="AB65" i="38"/>
  <c r="AD65" i="38"/>
  <c r="AE65" i="38"/>
  <c r="AF65" i="38"/>
  <c r="AG65" i="38"/>
  <c r="AH65" i="38"/>
  <c r="AJ65" i="38"/>
  <c r="AM65" i="38"/>
  <c r="AQ65" i="38"/>
  <c r="AR65" i="38"/>
  <c r="AU65" i="38"/>
  <c r="AV65" i="38"/>
  <c r="AY65" i="38"/>
  <c r="AZ65" i="38"/>
  <c r="P66" i="38"/>
  <c r="R66" i="38"/>
  <c r="S66" i="38"/>
  <c r="T66" i="38"/>
  <c r="U66" i="38"/>
  <c r="V66" i="38"/>
  <c r="W66" i="38"/>
  <c r="X66" i="38"/>
  <c r="Y66" i="38"/>
  <c r="Z66" i="38"/>
  <c r="AA66" i="38"/>
  <c r="AB66" i="38"/>
  <c r="AD66" i="38"/>
  <c r="AE66" i="38"/>
  <c r="AF66" i="38"/>
  <c r="AG66" i="38"/>
  <c r="AH66" i="38"/>
  <c r="AJ66" i="38"/>
  <c r="AM66" i="38"/>
  <c r="AQ66" i="38"/>
  <c r="AR66" i="38"/>
  <c r="AU66" i="38"/>
  <c r="AV66" i="38"/>
  <c r="AY66" i="38"/>
  <c r="AZ66" i="38"/>
  <c r="P67" i="38"/>
  <c r="R67" i="38"/>
  <c r="S67" i="38"/>
  <c r="T67" i="38"/>
  <c r="U67" i="38"/>
  <c r="V67" i="38"/>
  <c r="W67" i="38"/>
  <c r="X67" i="38"/>
  <c r="Y67" i="38"/>
  <c r="Z67" i="38"/>
  <c r="AA67" i="38"/>
  <c r="AB67" i="38"/>
  <c r="AD67" i="38"/>
  <c r="AE67" i="38"/>
  <c r="AF67" i="38"/>
  <c r="AG67" i="38"/>
  <c r="AH67" i="38"/>
  <c r="AJ67" i="38"/>
  <c r="AM67" i="38"/>
  <c r="AQ67" i="38"/>
  <c r="AR67" i="38"/>
  <c r="AU67" i="38"/>
  <c r="AV67" i="38"/>
  <c r="AY67" i="38"/>
  <c r="AZ67" i="38"/>
  <c r="P68" i="38"/>
  <c r="R68" i="38"/>
  <c r="S68" i="38"/>
  <c r="T68" i="38"/>
  <c r="U68" i="38"/>
  <c r="V68" i="38"/>
  <c r="W68" i="38"/>
  <c r="X68" i="38"/>
  <c r="Y68" i="38"/>
  <c r="Z68" i="38"/>
  <c r="AA68" i="38"/>
  <c r="AB68" i="38"/>
  <c r="AD68" i="38"/>
  <c r="AE68" i="38"/>
  <c r="AF68" i="38"/>
  <c r="AG68" i="38"/>
  <c r="AH68" i="38"/>
  <c r="AJ68" i="38"/>
  <c r="AM68" i="38"/>
  <c r="AQ68" i="38"/>
  <c r="AR68" i="38"/>
  <c r="AU68" i="38"/>
  <c r="AV68" i="38"/>
  <c r="AY68" i="38"/>
  <c r="AZ68" i="38"/>
  <c r="P69" i="38"/>
  <c r="R69" i="38"/>
  <c r="S69" i="38"/>
  <c r="T69" i="38"/>
  <c r="U69" i="38"/>
  <c r="V69" i="38"/>
  <c r="W69" i="38"/>
  <c r="X69" i="38"/>
  <c r="Y69" i="38"/>
  <c r="Z69" i="38"/>
  <c r="AA69" i="38"/>
  <c r="AB69" i="38"/>
  <c r="AD69" i="38"/>
  <c r="AE69" i="38"/>
  <c r="AF69" i="38"/>
  <c r="AG69" i="38"/>
  <c r="AH69" i="38"/>
  <c r="AJ69" i="38"/>
  <c r="AM69" i="38"/>
  <c r="AQ69" i="38"/>
  <c r="AR69" i="38"/>
  <c r="AU69" i="38"/>
  <c r="AV69" i="38"/>
  <c r="AY69" i="38"/>
  <c r="AZ69" i="38"/>
  <c r="P70" i="38"/>
  <c r="R70" i="38"/>
  <c r="S70" i="38"/>
  <c r="T70" i="38"/>
  <c r="U70" i="38"/>
  <c r="V70" i="38"/>
  <c r="W70" i="38"/>
  <c r="X70" i="38"/>
  <c r="Y70" i="38"/>
  <c r="Z70" i="38"/>
  <c r="AA70" i="38"/>
  <c r="AB70" i="38"/>
  <c r="AD70" i="38"/>
  <c r="AE70" i="38"/>
  <c r="AF70" i="38"/>
  <c r="AG70" i="38"/>
  <c r="AH70" i="38"/>
  <c r="AJ70" i="38"/>
  <c r="AM70" i="38"/>
  <c r="AQ70" i="38"/>
  <c r="AR70" i="38"/>
  <c r="AU70" i="38"/>
  <c r="AV70" i="38"/>
  <c r="AY70" i="38"/>
  <c r="AZ70" i="38"/>
  <c r="P71" i="38"/>
  <c r="R71" i="38"/>
  <c r="S71" i="38"/>
  <c r="T71" i="38"/>
  <c r="U71" i="38"/>
  <c r="V71" i="38"/>
  <c r="W71" i="38"/>
  <c r="X71" i="38"/>
  <c r="Y71" i="38"/>
  <c r="Z71" i="38"/>
  <c r="AA71" i="38"/>
  <c r="AB71" i="38"/>
  <c r="AD71" i="38"/>
  <c r="AE71" i="38"/>
  <c r="AF71" i="38"/>
  <c r="AG71" i="38"/>
  <c r="AH71" i="38"/>
  <c r="AJ71" i="38"/>
  <c r="AM71" i="38"/>
  <c r="AQ71" i="38"/>
  <c r="AR71" i="38"/>
  <c r="AU71" i="38"/>
  <c r="AV71" i="38"/>
  <c r="AY71" i="38"/>
  <c r="AZ71" i="38"/>
  <c r="P72" i="38"/>
  <c r="R72" i="38"/>
  <c r="S72" i="38"/>
  <c r="T72" i="38"/>
  <c r="U72" i="38"/>
  <c r="V72" i="38"/>
  <c r="W72" i="38"/>
  <c r="X72" i="38"/>
  <c r="Y72" i="38"/>
  <c r="Z72" i="38"/>
  <c r="AA72" i="38"/>
  <c r="AB72" i="38"/>
  <c r="AD72" i="38"/>
  <c r="AE72" i="38"/>
  <c r="AF72" i="38"/>
  <c r="AG72" i="38"/>
  <c r="AH72" i="38"/>
  <c r="AJ72" i="38"/>
  <c r="AM72" i="38"/>
  <c r="AQ72" i="38"/>
  <c r="AR72" i="38"/>
  <c r="AU72" i="38"/>
  <c r="AV72" i="38"/>
  <c r="AY72" i="38"/>
  <c r="AZ72" i="38"/>
  <c r="P73" i="38"/>
  <c r="R73" i="38"/>
  <c r="S73" i="38"/>
  <c r="T73" i="38"/>
  <c r="U73" i="38"/>
  <c r="V73" i="38"/>
  <c r="W73" i="38"/>
  <c r="X73" i="38"/>
  <c r="Y73" i="38"/>
  <c r="Z73" i="38"/>
  <c r="AA73" i="38"/>
  <c r="AB73" i="38"/>
  <c r="AD73" i="38"/>
  <c r="AE73" i="38"/>
  <c r="AF73" i="38"/>
  <c r="AG73" i="38"/>
  <c r="AH73" i="38"/>
  <c r="AJ73" i="38"/>
  <c r="AM73" i="38"/>
  <c r="AQ73" i="38"/>
  <c r="AR73" i="38"/>
  <c r="AU73" i="38"/>
  <c r="AV73" i="38"/>
  <c r="AY73" i="38"/>
  <c r="AZ73" i="38"/>
  <c r="P74" i="38"/>
  <c r="R74" i="38"/>
  <c r="S74" i="38"/>
  <c r="T74" i="38"/>
  <c r="U74" i="38"/>
  <c r="V74" i="38"/>
  <c r="W74" i="38"/>
  <c r="X74" i="38"/>
  <c r="Y74" i="38"/>
  <c r="Z74" i="38"/>
  <c r="AA74" i="38"/>
  <c r="AB74" i="38"/>
  <c r="AD74" i="38"/>
  <c r="AE74" i="38"/>
  <c r="AF74" i="38"/>
  <c r="AG74" i="38"/>
  <c r="AH74" i="38"/>
  <c r="AJ74" i="38"/>
  <c r="AM74" i="38"/>
  <c r="AQ74" i="38"/>
  <c r="AR74" i="38"/>
  <c r="AU74" i="38"/>
  <c r="AV74" i="38"/>
  <c r="AY74" i="38"/>
  <c r="AZ74" i="38"/>
  <c r="P75" i="38"/>
  <c r="R75" i="38"/>
  <c r="S75" i="38"/>
  <c r="T75" i="38"/>
  <c r="U75" i="38"/>
  <c r="V75" i="38"/>
  <c r="W75" i="38"/>
  <c r="X75" i="38"/>
  <c r="Y75" i="38"/>
  <c r="Z75" i="38"/>
  <c r="AA75" i="38"/>
  <c r="AB75" i="38"/>
  <c r="AD75" i="38"/>
  <c r="AE75" i="38"/>
  <c r="AF75" i="38"/>
  <c r="AG75" i="38"/>
  <c r="AH75" i="38"/>
  <c r="AJ75" i="38"/>
  <c r="AM75" i="38"/>
  <c r="AQ75" i="38"/>
  <c r="AR75" i="38"/>
  <c r="AU75" i="38"/>
  <c r="AV75" i="38"/>
  <c r="AY75" i="38"/>
  <c r="AZ75" i="38"/>
  <c r="P76" i="38"/>
  <c r="R76" i="38"/>
  <c r="S76" i="38"/>
  <c r="T76" i="38"/>
  <c r="U76" i="38"/>
  <c r="V76" i="38"/>
  <c r="W76" i="38"/>
  <c r="X76" i="38"/>
  <c r="Y76" i="38"/>
  <c r="Z76" i="38"/>
  <c r="AA76" i="38"/>
  <c r="AB76" i="38"/>
  <c r="AD76" i="38"/>
  <c r="AE76" i="38"/>
  <c r="AF76" i="38"/>
  <c r="AG76" i="38"/>
  <c r="AH76" i="38"/>
  <c r="AJ76" i="38"/>
  <c r="AM76" i="38"/>
  <c r="AQ76" i="38"/>
  <c r="AR76" i="38"/>
  <c r="AU76" i="38"/>
  <c r="AV76" i="38"/>
  <c r="AY76" i="38"/>
  <c r="AZ76" i="38"/>
  <c r="P77" i="38"/>
  <c r="R77" i="38"/>
  <c r="S77" i="38"/>
  <c r="T77" i="38"/>
  <c r="U77" i="38"/>
  <c r="V77" i="38"/>
  <c r="W77" i="38"/>
  <c r="X77" i="38"/>
  <c r="Y77" i="38"/>
  <c r="Z77" i="38"/>
  <c r="AA77" i="38"/>
  <c r="AB77" i="38"/>
  <c r="AD77" i="38"/>
  <c r="AE77" i="38"/>
  <c r="AF77" i="38"/>
  <c r="AG77" i="38"/>
  <c r="AH77" i="38"/>
  <c r="AJ77" i="38"/>
  <c r="AM77" i="38"/>
  <c r="AQ77" i="38"/>
  <c r="AR77" i="38"/>
  <c r="AU77" i="38"/>
  <c r="AV77" i="38"/>
  <c r="AY77" i="38"/>
  <c r="AZ77" i="38"/>
  <c r="P78" i="38"/>
  <c r="R78" i="38"/>
  <c r="S78" i="38"/>
  <c r="T78" i="38"/>
  <c r="U78" i="38"/>
  <c r="V78" i="38"/>
  <c r="W78" i="38"/>
  <c r="X78" i="38"/>
  <c r="Y78" i="38"/>
  <c r="Z78" i="38"/>
  <c r="AA78" i="38"/>
  <c r="AB78" i="38"/>
  <c r="AD78" i="38"/>
  <c r="AE78" i="38"/>
  <c r="AF78" i="38"/>
  <c r="AG78" i="38"/>
  <c r="AH78" i="38"/>
  <c r="AJ78" i="38"/>
  <c r="AM78" i="38"/>
  <c r="AQ78" i="38"/>
  <c r="AR78" i="38"/>
  <c r="AU78" i="38"/>
  <c r="AV78" i="38"/>
  <c r="AY78" i="38"/>
  <c r="AZ78" i="38"/>
  <c r="P79" i="38"/>
  <c r="R79" i="38"/>
  <c r="S79" i="38"/>
  <c r="T79" i="38"/>
  <c r="U79" i="38"/>
  <c r="V79" i="38"/>
  <c r="W79" i="38"/>
  <c r="X79" i="38"/>
  <c r="Y79" i="38"/>
  <c r="Z79" i="38"/>
  <c r="AA79" i="38"/>
  <c r="AB79" i="38"/>
  <c r="AD79" i="38"/>
  <c r="AE79" i="38"/>
  <c r="AF79" i="38"/>
  <c r="AG79" i="38"/>
  <c r="AH79" i="38"/>
  <c r="AJ79" i="38"/>
  <c r="AM79" i="38"/>
  <c r="AQ79" i="38"/>
  <c r="AR79" i="38"/>
  <c r="AU79" i="38"/>
  <c r="AV79" i="38"/>
  <c r="AY79" i="38"/>
  <c r="AZ79" i="38"/>
  <c r="P80" i="38"/>
  <c r="R80" i="38"/>
  <c r="S80" i="38"/>
  <c r="T80" i="38"/>
  <c r="U80" i="38"/>
  <c r="V80" i="38"/>
  <c r="W80" i="38"/>
  <c r="X80" i="38"/>
  <c r="Y80" i="38"/>
  <c r="Z80" i="38"/>
  <c r="AA80" i="38"/>
  <c r="AB80" i="38"/>
  <c r="AD80" i="38"/>
  <c r="AE80" i="38"/>
  <c r="AF80" i="38"/>
  <c r="AG80" i="38"/>
  <c r="AH80" i="38"/>
  <c r="AJ80" i="38"/>
  <c r="AM80" i="38"/>
  <c r="AQ80" i="38"/>
  <c r="AR80" i="38"/>
  <c r="AU80" i="38"/>
  <c r="AV80" i="38"/>
  <c r="AY80" i="38"/>
  <c r="AZ80" i="38"/>
  <c r="P81" i="38"/>
  <c r="R81" i="38"/>
  <c r="S81" i="38"/>
  <c r="T81" i="38"/>
  <c r="U81" i="38"/>
  <c r="V81" i="38"/>
  <c r="W81" i="38"/>
  <c r="X81" i="38"/>
  <c r="Y81" i="38"/>
  <c r="Z81" i="38"/>
  <c r="AA81" i="38"/>
  <c r="AB81" i="38"/>
  <c r="AD81" i="38"/>
  <c r="AE81" i="38"/>
  <c r="AF81" i="38"/>
  <c r="AG81" i="38"/>
  <c r="AH81" i="38"/>
  <c r="AJ81" i="38"/>
  <c r="AM81" i="38"/>
  <c r="AQ81" i="38"/>
  <c r="AR81" i="38"/>
  <c r="AU81" i="38"/>
  <c r="AV81" i="38"/>
  <c r="AY81" i="38"/>
  <c r="AZ81" i="38"/>
  <c r="P82" i="38"/>
  <c r="R82" i="38"/>
  <c r="S82" i="38"/>
  <c r="T82" i="38"/>
  <c r="U82" i="38"/>
  <c r="V82" i="38"/>
  <c r="W82" i="38"/>
  <c r="X82" i="38"/>
  <c r="Y82" i="38"/>
  <c r="Z82" i="38"/>
  <c r="AA82" i="38"/>
  <c r="AB82" i="38"/>
  <c r="AD82" i="38"/>
  <c r="AE82" i="38"/>
  <c r="AF82" i="38"/>
  <c r="AG82" i="38"/>
  <c r="AH82" i="38"/>
  <c r="AJ82" i="38"/>
  <c r="AM82" i="38"/>
  <c r="AQ82" i="38"/>
  <c r="AR82" i="38"/>
  <c r="AU82" i="38"/>
  <c r="AV82" i="38"/>
  <c r="AY82" i="38"/>
  <c r="AZ82" i="38"/>
  <c r="P83" i="38"/>
  <c r="R83" i="38"/>
  <c r="S83" i="38"/>
  <c r="T83" i="38"/>
  <c r="U83" i="38"/>
  <c r="V83" i="38"/>
  <c r="W83" i="38"/>
  <c r="X83" i="38"/>
  <c r="Y83" i="38"/>
  <c r="Z83" i="38"/>
  <c r="AA83" i="38"/>
  <c r="AB83" i="38"/>
  <c r="AD83" i="38"/>
  <c r="AE83" i="38"/>
  <c r="AF83" i="38"/>
  <c r="AG83" i="38"/>
  <c r="AH83" i="38"/>
  <c r="AJ83" i="38"/>
  <c r="AM83" i="38"/>
  <c r="AQ83" i="38"/>
  <c r="AR83" i="38"/>
  <c r="AU83" i="38"/>
  <c r="AV83" i="38"/>
  <c r="AY83" i="38"/>
  <c r="AZ83" i="38"/>
  <c r="P84" i="38"/>
  <c r="R84" i="38"/>
  <c r="S84" i="38"/>
  <c r="T84" i="38"/>
  <c r="U84" i="38"/>
  <c r="V84" i="38"/>
  <c r="W84" i="38"/>
  <c r="X84" i="38"/>
  <c r="Y84" i="38"/>
  <c r="Z84" i="38"/>
  <c r="AA84" i="38"/>
  <c r="AB84" i="38"/>
  <c r="AD84" i="38"/>
  <c r="AE84" i="38"/>
  <c r="AF84" i="38"/>
  <c r="AG84" i="38"/>
  <c r="AH84" i="38"/>
  <c r="AJ84" i="38"/>
  <c r="AM84" i="38"/>
  <c r="AQ84" i="38"/>
  <c r="AR84" i="38"/>
  <c r="AU84" i="38"/>
  <c r="AV84" i="38"/>
  <c r="AY84" i="38"/>
  <c r="AZ84" i="38"/>
  <c r="P85" i="38"/>
  <c r="R85" i="38"/>
  <c r="S85" i="38"/>
  <c r="T85" i="38"/>
  <c r="U85" i="38"/>
  <c r="V85" i="38"/>
  <c r="W85" i="38"/>
  <c r="X85" i="38"/>
  <c r="Y85" i="38"/>
  <c r="Z85" i="38"/>
  <c r="AA85" i="38"/>
  <c r="AB85" i="38"/>
  <c r="AD85" i="38"/>
  <c r="AE85" i="38"/>
  <c r="AF85" i="38"/>
  <c r="AG85" i="38"/>
  <c r="AH85" i="38"/>
  <c r="AJ85" i="38"/>
  <c r="AM85" i="38"/>
  <c r="AQ85" i="38"/>
  <c r="AR85" i="38"/>
  <c r="AU85" i="38"/>
  <c r="AV85" i="38"/>
  <c r="AY85" i="38"/>
  <c r="AZ85" i="38"/>
  <c r="P86" i="38"/>
  <c r="R86" i="38"/>
  <c r="S86" i="38"/>
  <c r="T86" i="38"/>
  <c r="U86" i="38"/>
  <c r="V86" i="38"/>
  <c r="W86" i="38"/>
  <c r="X86" i="38"/>
  <c r="Y86" i="38"/>
  <c r="Z86" i="38"/>
  <c r="AA86" i="38"/>
  <c r="AB86" i="38"/>
  <c r="AD86" i="38"/>
  <c r="AE86" i="38"/>
  <c r="AF86" i="38"/>
  <c r="AG86" i="38"/>
  <c r="AH86" i="38"/>
  <c r="AJ86" i="38"/>
  <c r="AM86" i="38"/>
  <c r="AQ86" i="38"/>
  <c r="AR86" i="38"/>
  <c r="AU86" i="38"/>
  <c r="AV86" i="38"/>
  <c r="AY86" i="38"/>
  <c r="AZ86" i="38"/>
  <c r="P87" i="38"/>
  <c r="R87" i="38"/>
  <c r="S87" i="38"/>
  <c r="T87" i="38"/>
  <c r="U87" i="38"/>
  <c r="V87" i="38"/>
  <c r="W87" i="38"/>
  <c r="X87" i="38"/>
  <c r="Y87" i="38"/>
  <c r="Z87" i="38"/>
  <c r="AA87" i="38"/>
  <c r="AB87" i="38"/>
  <c r="AD87" i="38"/>
  <c r="AE87" i="38"/>
  <c r="AF87" i="38"/>
  <c r="AG87" i="38"/>
  <c r="AH87" i="38"/>
  <c r="AJ87" i="38"/>
  <c r="AM87" i="38"/>
  <c r="AQ87" i="38"/>
  <c r="AR87" i="38"/>
  <c r="AU87" i="38"/>
  <c r="AV87" i="38"/>
  <c r="AY87" i="38"/>
  <c r="AZ87" i="38"/>
  <c r="P88" i="38"/>
  <c r="R88" i="38"/>
  <c r="S88" i="38"/>
  <c r="T88" i="38"/>
  <c r="U88" i="38"/>
  <c r="V88" i="38"/>
  <c r="W88" i="38"/>
  <c r="X88" i="38"/>
  <c r="Y88" i="38"/>
  <c r="Z88" i="38"/>
  <c r="AA88" i="38"/>
  <c r="AB88" i="38"/>
  <c r="AD88" i="38"/>
  <c r="AE88" i="38"/>
  <c r="AF88" i="38"/>
  <c r="AG88" i="38"/>
  <c r="AH88" i="38"/>
  <c r="AJ88" i="38"/>
  <c r="AM88" i="38"/>
  <c r="AQ88" i="38"/>
  <c r="AR88" i="38"/>
  <c r="AU88" i="38"/>
  <c r="AV88" i="38"/>
  <c r="AY88" i="38"/>
  <c r="AZ88" i="38"/>
  <c r="P89" i="38"/>
  <c r="R89" i="38"/>
  <c r="S89" i="38"/>
  <c r="T89" i="38"/>
  <c r="U89" i="38"/>
  <c r="V89" i="38"/>
  <c r="W89" i="38"/>
  <c r="X89" i="38"/>
  <c r="Y89" i="38"/>
  <c r="Z89" i="38"/>
  <c r="AA89" i="38"/>
  <c r="AB89" i="38"/>
  <c r="AD89" i="38"/>
  <c r="AE89" i="38"/>
  <c r="AF89" i="38"/>
  <c r="AG89" i="38"/>
  <c r="AH89" i="38"/>
  <c r="AJ89" i="38"/>
  <c r="AM89" i="38"/>
  <c r="AQ89" i="38"/>
  <c r="AR89" i="38"/>
  <c r="AU89" i="38"/>
  <c r="AV89" i="38"/>
  <c r="AY89" i="38"/>
  <c r="AZ89" i="38"/>
  <c r="P90" i="38"/>
  <c r="R90" i="38"/>
  <c r="S90" i="38"/>
  <c r="T90" i="38"/>
  <c r="U90" i="38"/>
  <c r="V90" i="38"/>
  <c r="W90" i="38"/>
  <c r="X90" i="38"/>
  <c r="Y90" i="38"/>
  <c r="Z90" i="38"/>
  <c r="AA90" i="38"/>
  <c r="AB90" i="38"/>
  <c r="AD90" i="38"/>
  <c r="AE90" i="38"/>
  <c r="AF90" i="38"/>
  <c r="AG90" i="38"/>
  <c r="AH90" i="38"/>
  <c r="AJ90" i="38"/>
  <c r="AM90" i="38"/>
  <c r="AQ90" i="38"/>
  <c r="AR90" i="38"/>
  <c r="AU90" i="38"/>
  <c r="AV90" i="38"/>
  <c r="AY90" i="38"/>
  <c r="AZ90" i="38"/>
  <c r="P91" i="38"/>
  <c r="R91" i="38"/>
  <c r="S91" i="38"/>
  <c r="T91" i="38"/>
  <c r="U91" i="38"/>
  <c r="V91" i="38"/>
  <c r="W91" i="38"/>
  <c r="X91" i="38"/>
  <c r="Y91" i="38"/>
  <c r="Z91" i="38"/>
  <c r="AA91" i="38"/>
  <c r="AB91" i="38"/>
  <c r="AD91" i="38"/>
  <c r="AE91" i="38"/>
  <c r="AF91" i="38"/>
  <c r="AG91" i="38"/>
  <c r="AH91" i="38"/>
  <c r="AJ91" i="38"/>
  <c r="AM91" i="38"/>
  <c r="AQ91" i="38"/>
  <c r="AR91" i="38"/>
  <c r="AU91" i="38"/>
  <c r="AV91" i="38"/>
  <c r="AY91" i="38"/>
  <c r="AZ91" i="38"/>
  <c r="P92" i="38"/>
  <c r="R92" i="38"/>
  <c r="S92" i="38"/>
  <c r="T92" i="38"/>
  <c r="U92" i="38"/>
  <c r="V92" i="38"/>
  <c r="W92" i="38"/>
  <c r="X92" i="38"/>
  <c r="Y92" i="38"/>
  <c r="Z92" i="38"/>
  <c r="AA92" i="38"/>
  <c r="AB92" i="38"/>
  <c r="AD92" i="38"/>
  <c r="AE92" i="38"/>
  <c r="AF92" i="38"/>
  <c r="AG92" i="38"/>
  <c r="AH92" i="38"/>
  <c r="AJ92" i="38"/>
  <c r="AM92" i="38"/>
  <c r="AQ92" i="38"/>
  <c r="AR92" i="38"/>
  <c r="AU92" i="38"/>
  <c r="AV92" i="38"/>
  <c r="AY92" i="38"/>
  <c r="AZ92" i="38"/>
  <c r="P93" i="38"/>
  <c r="R93" i="38"/>
  <c r="S93" i="38"/>
  <c r="T93" i="38"/>
  <c r="U93" i="38"/>
  <c r="V93" i="38"/>
  <c r="W93" i="38"/>
  <c r="X93" i="38"/>
  <c r="Y93" i="38"/>
  <c r="Z93" i="38"/>
  <c r="AA93" i="38"/>
  <c r="AB93" i="38"/>
  <c r="AD93" i="38"/>
  <c r="AE93" i="38"/>
  <c r="AF93" i="38"/>
  <c r="AG93" i="38"/>
  <c r="AH93" i="38"/>
  <c r="AJ93" i="38"/>
  <c r="AM93" i="38"/>
  <c r="AQ93" i="38"/>
  <c r="AR93" i="38"/>
  <c r="AU93" i="38"/>
  <c r="AV93" i="38"/>
  <c r="AY93" i="38"/>
  <c r="AZ93" i="38"/>
  <c r="P94" i="38"/>
  <c r="R94" i="38"/>
  <c r="S94" i="38"/>
  <c r="T94" i="38"/>
  <c r="U94" i="38"/>
  <c r="V94" i="38"/>
  <c r="W94" i="38"/>
  <c r="X94" i="38"/>
  <c r="Y94" i="38"/>
  <c r="Z94" i="38"/>
  <c r="AA94" i="38"/>
  <c r="AB94" i="38"/>
  <c r="AD94" i="38"/>
  <c r="AE94" i="38"/>
  <c r="AF94" i="38"/>
  <c r="AG94" i="38"/>
  <c r="AH94" i="38"/>
  <c r="AJ94" i="38"/>
  <c r="AM94" i="38"/>
  <c r="AQ94" i="38"/>
  <c r="AR94" i="38"/>
  <c r="AU94" i="38"/>
  <c r="AV94" i="38"/>
  <c r="AY94" i="38"/>
  <c r="AZ94" i="38"/>
  <c r="P95" i="38"/>
  <c r="R95" i="38"/>
  <c r="S95" i="38"/>
  <c r="T95" i="38"/>
  <c r="U95" i="38"/>
  <c r="V95" i="38"/>
  <c r="W95" i="38"/>
  <c r="X95" i="38"/>
  <c r="Y95" i="38"/>
  <c r="Z95" i="38"/>
  <c r="AA95" i="38"/>
  <c r="AB95" i="38"/>
  <c r="AD95" i="38"/>
  <c r="AE95" i="38"/>
  <c r="AF95" i="38"/>
  <c r="AG95" i="38"/>
  <c r="AH95" i="38"/>
  <c r="AJ95" i="38"/>
  <c r="AM95" i="38"/>
  <c r="AQ95" i="38"/>
  <c r="AR95" i="38"/>
  <c r="AU95" i="38"/>
  <c r="AV95" i="38"/>
  <c r="AY95" i="38"/>
  <c r="AZ95" i="38"/>
  <c r="P96" i="38"/>
  <c r="R96" i="38"/>
  <c r="S96" i="38"/>
  <c r="T96" i="38"/>
  <c r="U96" i="38"/>
  <c r="V96" i="38"/>
  <c r="W96" i="38"/>
  <c r="X96" i="38"/>
  <c r="Y96" i="38"/>
  <c r="Z96" i="38"/>
  <c r="AA96" i="38"/>
  <c r="AB96" i="38"/>
  <c r="AD96" i="38"/>
  <c r="AE96" i="38"/>
  <c r="AF96" i="38"/>
  <c r="AG96" i="38"/>
  <c r="AH96" i="38"/>
  <c r="AJ96" i="38"/>
  <c r="AM96" i="38"/>
  <c r="AQ96" i="38"/>
  <c r="AR96" i="38"/>
  <c r="AU96" i="38"/>
  <c r="AV96" i="38"/>
  <c r="AY96" i="38"/>
  <c r="AZ96" i="38"/>
  <c r="P97" i="38"/>
  <c r="R97" i="38"/>
  <c r="S97" i="38"/>
  <c r="T97" i="38"/>
  <c r="U97" i="38"/>
  <c r="V97" i="38"/>
  <c r="W97" i="38"/>
  <c r="X97" i="38"/>
  <c r="Y97" i="38"/>
  <c r="Z97" i="38"/>
  <c r="AA97" i="38"/>
  <c r="AB97" i="38"/>
  <c r="AD97" i="38"/>
  <c r="AE97" i="38"/>
  <c r="AF97" i="38"/>
  <c r="AG97" i="38"/>
  <c r="AH97" i="38"/>
  <c r="AJ97" i="38"/>
  <c r="AM97" i="38"/>
  <c r="AQ97" i="38"/>
  <c r="AR97" i="38"/>
  <c r="AU97" i="38"/>
  <c r="AV97" i="38"/>
  <c r="AY97" i="38"/>
  <c r="AZ97" i="38"/>
  <c r="P98" i="38"/>
  <c r="R98" i="38"/>
  <c r="S98" i="38"/>
  <c r="T98" i="38"/>
  <c r="U98" i="38"/>
  <c r="V98" i="38"/>
  <c r="W98" i="38"/>
  <c r="X98" i="38"/>
  <c r="Y98" i="38"/>
  <c r="Z98" i="38"/>
  <c r="AA98" i="38"/>
  <c r="AB98" i="38"/>
  <c r="AD98" i="38"/>
  <c r="AE98" i="38"/>
  <c r="AF98" i="38"/>
  <c r="AG98" i="38"/>
  <c r="AH98" i="38"/>
  <c r="AJ98" i="38"/>
  <c r="AM98" i="38"/>
  <c r="AQ98" i="38"/>
  <c r="AR98" i="38"/>
  <c r="AU98" i="38"/>
  <c r="AV98" i="38"/>
  <c r="AY98" i="38"/>
  <c r="AZ98" i="38"/>
  <c r="P99" i="38"/>
  <c r="R99" i="38"/>
  <c r="S99" i="38"/>
  <c r="T99" i="38"/>
  <c r="U99" i="38"/>
  <c r="V99" i="38"/>
  <c r="W99" i="38"/>
  <c r="X99" i="38"/>
  <c r="Y99" i="38"/>
  <c r="Z99" i="38"/>
  <c r="AA99" i="38"/>
  <c r="AB99" i="38"/>
  <c r="AD99" i="38"/>
  <c r="AE99" i="38"/>
  <c r="AF99" i="38"/>
  <c r="AG99" i="38"/>
  <c r="AH99" i="38"/>
  <c r="AJ99" i="38"/>
  <c r="AM99" i="38"/>
  <c r="AQ99" i="38"/>
  <c r="AR99" i="38"/>
  <c r="AU99" i="38"/>
  <c r="AV99" i="38"/>
  <c r="AY99" i="38"/>
  <c r="AZ99" i="38"/>
  <c r="P3" i="38"/>
  <c r="R3" i="38"/>
  <c r="S3" i="38"/>
  <c r="T3" i="38"/>
  <c r="U3" i="38"/>
  <c r="V3" i="38"/>
  <c r="W3" i="38"/>
  <c r="X3" i="38"/>
  <c r="Y3" i="38"/>
  <c r="Z3" i="38"/>
  <c r="AA3" i="38"/>
  <c r="AB3" i="38"/>
  <c r="AD3" i="38"/>
  <c r="AE3" i="38"/>
  <c r="AF3" i="38"/>
  <c r="AG3" i="38"/>
  <c r="AH3" i="38"/>
  <c r="AJ3" i="38"/>
  <c r="AM3" i="38"/>
  <c r="AQ3" i="38"/>
  <c r="AR3" i="38"/>
  <c r="AU3" i="38"/>
  <c r="AV3" i="38"/>
  <c r="AY3" i="38"/>
  <c r="AZ3" i="38"/>
  <c r="E4" i="38"/>
  <c r="H4" i="38"/>
  <c r="I4" i="38"/>
  <c r="J4" i="38"/>
  <c r="K4" i="38"/>
  <c r="L4" i="38"/>
  <c r="M4" i="38"/>
  <c r="E5" i="38"/>
  <c r="H5" i="38"/>
  <c r="I5" i="38"/>
  <c r="J5" i="38"/>
  <c r="K5" i="38"/>
  <c r="L5" i="38"/>
  <c r="M5" i="38"/>
  <c r="E6" i="38"/>
  <c r="H6" i="38"/>
  <c r="I6" i="38"/>
  <c r="J6" i="38"/>
  <c r="K6" i="38"/>
  <c r="L6" i="38"/>
  <c r="M6" i="38"/>
  <c r="E7" i="38"/>
  <c r="H7" i="38"/>
  <c r="I7" i="38"/>
  <c r="J7" i="38"/>
  <c r="K7" i="38"/>
  <c r="L7" i="38"/>
  <c r="M7" i="38"/>
  <c r="E8" i="38"/>
  <c r="H8" i="38"/>
  <c r="I8" i="38"/>
  <c r="J8" i="38"/>
  <c r="K8" i="38"/>
  <c r="L8" i="38"/>
  <c r="M8" i="38"/>
  <c r="E9" i="38"/>
  <c r="H9" i="38"/>
  <c r="I9" i="38"/>
  <c r="J9" i="38"/>
  <c r="K9" i="38"/>
  <c r="L9" i="38"/>
  <c r="M9" i="38"/>
  <c r="E10" i="38"/>
  <c r="H10" i="38"/>
  <c r="I10" i="38"/>
  <c r="J10" i="38"/>
  <c r="K10" i="38"/>
  <c r="L10" i="38"/>
  <c r="M10" i="38"/>
  <c r="E11" i="38"/>
  <c r="H11" i="38"/>
  <c r="I11" i="38"/>
  <c r="J11" i="38"/>
  <c r="K11" i="38"/>
  <c r="L11" i="38"/>
  <c r="M11" i="38"/>
  <c r="E12" i="38"/>
  <c r="H12" i="38"/>
  <c r="I12" i="38"/>
  <c r="J12" i="38"/>
  <c r="K12" i="38"/>
  <c r="L12" i="38"/>
  <c r="M12" i="38"/>
  <c r="E13" i="38"/>
  <c r="H13" i="38"/>
  <c r="I13" i="38"/>
  <c r="J13" i="38"/>
  <c r="K13" i="38"/>
  <c r="L13" i="38"/>
  <c r="M13" i="38"/>
  <c r="E14" i="38"/>
  <c r="H14" i="38"/>
  <c r="I14" i="38"/>
  <c r="J14" i="38"/>
  <c r="K14" i="38"/>
  <c r="L14" i="38"/>
  <c r="M14" i="38"/>
  <c r="E15" i="38"/>
  <c r="H15" i="38"/>
  <c r="I15" i="38"/>
  <c r="J15" i="38"/>
  <c r="K15" i="38"/>
  <c r="L15" i="38"/>
  <c r="M15" i="38"/>
  <c r="E16" i="38"/>
  <c r="H16" i="38"/>
  <c r="I16" i="38"/>
  <c r="J16" i="38"/>
  <c r="K16" i="38"/>
  <c r="L16" i="38"/>
  <c r="M16" i="38"/>
  <c r="E17" i="38"/>
  <c r="H17" i="38"/>
  <c r="I17" i="38"/>
  <c r="J17" i="38"/>
  <c r="K17" i="38"/>
  <c r="L17" i="38"/>
  <c r="M17" i="38"/>
  <c r="E18" i="38"/>
  <c r="H18" i="38"/>
  <c r="I18" i="38"/>
  <c r="J18" i="38"/>
  <c r="K18" i="38"/>
  <c r="L18" i="38"/>
  <c r="M18" i="38"/>
  <c r="E19" i="38"/>
  <c r="H19" i="38"/>
  <c r="I19" i="38"/>
  <c r="J19" i="38"/>
  <c r="K19" i="38"/>
  <c r="L19" i="38"/>
  <c r="M19" i="38"/>
  <c r="E20" i="38"/>
  <c r="H20" i="38"/>
  <c r="I20" i="38"/>
  <c r="J20" i="38"/>
  <c r="K20" i="38"/>
  <c r="L20" i="38"/>
  <c r="M20" i="38"/>
  <c r="E21" i="38"/>
  <c r="H21" i="38"/>
  <c r="I21" i="38"/>
  <c r="J21" i="38"/>
  <c r="K21" i="38"/>
  <c r="L21" i="38"/>
  <c r="M21" i="38"/>
  <c r="E22" i="38"/>
  <c r="H22" i="38"/>
  <c r="I22" i="38"/>
  <c r="J22" i="38"/>
  <c r="K22" i="38"/>
  <c r="L22" i="38"/>
  <c r="M22" i="38"/>
  <c r="E23" i="38"/>
  <c r="H23" i="38"/>
  <c r="I23" i="38"/>
  <c r="J23" i="38"/>
  <c r="K23" i="38"/>
  <c r="L23" i="38"/>
  <c r="M23" i="38"/>
  <c r="E24" i="38"/>
  <c r="H24" i="38"/>
  <c r="I24" i="38"/>
  <c r="J24" i="38"/>
  <c r="K24" i="38"/>
  <c r="L24" i="38"/>
  <c r="M24" i="38"/>
  <c r="E25" i="38"/>
  <c r="H25" i="38"/>
  <c r="I25" i="38"/>
  <c r="J25" i="38"/>
  <c r="K25" i="38"/>
  <c r="L25" i="38"/>
  <c r="M25" i="38"/>
  <c r="E26" i="38"/>
  <c r="H26" i="38"/>
  <c r="I26" i="38"/>
  <c r="J26" i="38"/>
  <c r="K26" i="38"/>
  <c r="L26" i="38"/>
  <c r="M26" i="38"/>
  <c r="E27" i="38"/>
  <c r="H27" i="38"/>
  <c r="I27" i="38"/>
  <c r="J27" i="38"/>
  <c r="K27" i="38"/>
  <c r="L27" i="38"/>
  <c r="M27" i="38"/>
  <c r="E28" i="38"/>
  <c r="H28" i="38"/>
  <c r="I28" i="38"/>
  <c r="J28" i="38"/>
  <c r="K28" i="38"/>
  <c r="L28" i="38"/>
  <c r="M28" i="38"/>
  <c r="E29" i="38"/>
  <c r="H29" i="38"/>
  <c r="I29" i="38"/>
  <c r="J29" i="38"/>
  <c r="K29" i="38"/>
  <c r="L29" i="38"/>
  <c r="M29" i="38"/>
  <c r="E30" i="38"/>
  <c r="H30" i="38"/>
  <c r="I30" i="38"/>
  <c r="J30" i="38"/>
  <c r="K30" i="38"/>
  <c r="L30" i="38"/>
  <c r="M30" i="38"/>
  <c r="E31" i="38"/>
  <c r="H31" i="38"/>
  <c r="I31" i="38"/>
  <c r="J31" i="38"/>
  <c r="K31" i="38"/>
  <c r="L31" i="38"/>
  <c r="M31" i="38"/>
  <c r="E32" i="38"/>
  <c r="H32" i="38"/>
  <c r="I32" i="38"/>
  <c r="J32" i="38"/>
  <c r="K32" i="38"/>
  <c r="L32" i="38"/>
  <c r="M32" i="38"/>
  <c r="E33" i="38"/>
  <c r="H33" i="38"/>
  <c r="I33" i="38"/>
  <c r="J33" i="38"/>
  <c r="K33" i="38"/>
  <c r="L33" i="38"/>
  <c r="M33" i="38"/>
  <c r="E34" i="38"/>
  <c r="H34" i="38"/>
  <c r="I34" i="38"/>
  <c r="J34" i="38"/>
  <c r="K34" i="38"/>
  <c r="L34" i="38"/>
  <c r="M34" i="38"/>
  <c r="E35" i="38"/>
  <c r="H35" i="38"/>
  <c r="I35" i="38"/>
  <c r="J35" i="38"/>
  <c r="K35" i="38"/>
  <c r="L35" i="38"/>
  <c r="M35" i="38"/>
  <c r="E36" i="38"/>
  <c r="H36" i="38"/>
  <c r="I36" i="38"/>
  <c r="J36" i="38"/>
  <c r="K36" i="38"/>
  <c r="L36" i="38"/>
  <c r="M36" i="38"/>
  <c r="E37" i="38"/>
  <c r="H37" i="38"/>
  <c r="I37" i="38"/>
  <c r="J37" i="38"/>
  <c r="K37" i="38"/>
  <c r="L37" i="38"/>
  <c r="M37" i="38"/>
  <c r="E38" i="38"/>
  <c r="H38" i="38"/>
  <c r="I38" i="38"/>
  <c r="J38" i="38"/>
  <c r="K38" i="38"/>
  <c r="L38" i="38"/>
  <c r="M38" i="38"/>
  <c r="E39" i="38"/>
  <c r="H39" i="38"/>
  <c r="I39" i="38"/>
  <c r="J39" i="38"/>
  <c r="K39" i="38"/>
  <c r="L39" i="38"/>
  <c r="M39" i="38"/>
  <c r="E40" i="38"/>
  <c r="H40" i="38"/>
  <c r="I40" i="38"/>
  <c r="J40" i="38"/>
  <c r="K40" i="38"/>
  <c r="L40" i="38"/>
  <c r="M40" i="38"/>
  <c r="E41" i="38"/>
  <c r="H41" i="38"/>
  <c r="I41" i="38"/>
  <c r="J41" i="38"/>
  <c r="K41" i="38"/>
  <c r="L41" i="38"/>
  <c r="M41" i="38"/>
  <c r="E42" i="38"/>
  <c r="H42" i="38"/>
  <c r="I42" i="38"/>
  <c r="J42" i="38"/>
  <c r="K42" i="38"/>
  <c r="L42" i="38"/>
  <c r="M42" i="38"/>
  <c r="E43" i="38"/>
  <c r="H43" i="38"/>
  <c r="I43" i="38"/>
  <c r="J43" i="38"/>
  <c r="K43" i="38"/>
  <c r="L43" i="38"/>
  <c r="M43" i="38"/>
  <c r="E44" i="38"/>
  <c r="H44" i="38"/>
  <c r="I44" i="38"/>
  <c r="J44" i="38"/>
  <c r="K44" i="38"/>
  <c r="L44" i="38"/>
  <c r="M44" i="38"/>
  <c r="E45" i="38"/>
  <c r="H45" i="38"/>
  <c r="I45" i="38"/>
  <c r="J45" i="38"/>
  <c r="K45" i="38"/>
  <c r="L45" i="38"/>
  <c r="M45" i="38"/>
  <c r="E46" i="38"/>
  <c r="H46" i="38"/>
  <c r="I46" i="38"/>
  <c r="J46" i="38"/>
  <c r="K46" i="38"/>
  <c r="L46" i="38"/>
  <c r="M46" i="38"/>
  <c r="E47" i="38"/>
  <c r="H47" i="38"/>
  <c r="I47" i="38"/>
  <c r="J47" i="38"/>
  <c r="K47" i="38"/>
  <c r="L47" i="38"/>
  <c r="M47" i="38"/>
  <c r="E48" i="38"/>
  <c r="H48" i="38"/>
  <c r="I48" i="38"/>
  <c r="J48" i="38"/>
  <c r="K48" i="38"/>
  <c r="L48" i="38"/>
  <c r="M48" i="38"/>
  <c r="E49" i="38"/>
  <c r="H49" i="38"/>
  <c r="I49" i="38"/>
  <c r="J49" i="38"/>
  <c r="K49" i="38"/>
  <c r="L49" i="38"/>
  <c r="M49" i="38"/>
  <c r="E50" i="38"/>
  <c r="H50" i="38"/>
  <c r="I50" i="38"/>
  <c r="J50" i="38"/>
  <c r="K50" i="38"/>
  <c r="L50" i="38"/>
  <c r="M50" i="38"/>
  <c r="E51" i="38"/>
  <c r="H51" i="38"/>
  <c r="I51" i="38"/>
  <c r="J51" i="38"/>
  <c r="K51" i="38"/>
  <c r="L51" i="38"/>
  <c r="M51" i="38"/>
  <c r="E52" i="38"/>
  <c r="H52" i="38"/>
  <c r="I52" i="38"/>
  <c r="J52" i="38"/>
  <c r="K52" i="38"/>
  <c r="L52" i="38"/>
  <c r="M52" i="38"/>
  <c r="E53" i="38"/>
  <c r="H53" i="38"/>
  <c r="I53" i="38"/>
  <c r="J53" i="38"/>
  <c r="K53" i="38"/>
  <c r="L53" i="38"/>
  <c r="M53" i="38"/>
  <c r="E54" i="38"/>
  <c r="H54" i="38"/>
  <c r="I54" i="38"/>
  <c r="J54" i="38"/>
  <c r="K54" i="38"/>
  <c r="L54" i="38"/>
  <c r="M54" i="38"/>
  <c r="E55" i="38"/>
  <c r="H55" i="38"/>
  <c r="I55" i="38"/>
  <c r="J55" i="38"/>
  <c r="K55" i="38"/>
  <c r="L55" i="38"/>
  <c r="M55" i="38"/>
  <c r="E56" i="38"/>
  <c r="H56" i="38"/>
  <c r="I56" i="38"/>
  <c r="J56" i="38"/>
  <c r="K56" i="38"/>
  <c r="L56" i="38"/>
  <c r="M56" i="38"/>
  <c r="E57" i="38"/>
  <c r="H57" i="38"/>
  <c r="I57" i="38"/>
  <c r="J57" i="38"/>
  <c r="K57" i="38"/>
  <c r="L57" i="38"/>
  <c r="M57" i="38"/>
  <c r="E58" i="38"/>
  <c r="H58" i="38"/>
  <c r="I58" i="38"/>
  <c r="J58" i="38"/>
  <c r="K58" i="38"/>
  <c r="L58" i="38"/>
  <c r="M58" i="38"/>
  <c r="E59" i="38"/>
  <c r="H59" i="38"/>
  <c r="I59" i="38"/>
  <c r="J59" i="38"/>
  <c r="K59" i="38"/>
  <c r="L59" i="38"/>
  <c r="M59" i="38"/>
  <c r="E60" i="38"/>
  <c r="H60" i="38"/>
  <c r="I60" i="38"/>
  <c r="J60" i="38"/>
  <c r="K60" i="38"/>
  <c r="L60" i="38"/>
  <c r="M60" i="38"/>
  <c r="E61" i="38"/>
  <c r="H61" i="38"/>
  <c r="I61" i="38"/>
  <c r="J61" i="38"/>
  <c r="K61" i="38"/>
  <c r="L61" i="38"/>
  <c r="M61" i="38"/>
  <c r="E62" i="38"/>
  <c r="H62" i="38"/>
  <c r="I62" i="38"/>
  <c r="J62" i="38"/>
  <c r="K62" i="38"/>
  <c r="L62" i="38"/>
  <c r="M62" i="38"/>
  <c r="E63" i="38"/>
  <c r="H63" i="38"/>
  <c r="I63" i="38"/>
  <c r="J63" i="38"/>
  <c r="K63" i="38"/>
  <c r="L63" i="38"/>
  <c r="M63" i="38"/>
  <c r="E64" i="38"/>
  <c r="H64" i="38"/>
  <c r="I64" i="38"/>
  <c r="J64" i="38"/>
  <c r="K64" i="38"/>
  <c r="L64" i="38"/>
  <c r="M64" i="38"/>
  <c r="E65" i="38"/>
  <c r="H65" i="38"/>
  <c r="I65" i="38"/>
  <c r="J65" i="38"/>
  <c r="K65" i="38"/>
  <c r="L65" i="38"/>
  <c r="M65" i="38"/>
  <c r="E66" i="38"/>
  <c r="H66" i="38"/>
  <c r="I66" i="38"/>
  <c r="J66" i="38"/>
  <c r="K66" i="38"/>
  <c r="L66" i="38"/>
  <c r="M66" i="38"/>
  <c r="E67" i="38"/>
  <c r="H67" i="38"/>
  <c r="I67" i="38"/>
  <c r="J67" i="38"/>
  <c r="K67" i="38"/>
  <c r="L67" i="38"/>
  <c r="M67" i="38"/>
  <c r="E68" i="38"/>
  <c r="H68" i="38"/>
  <c r="I68" i="38"/>
  <c r="J68" i="38"/>
  <c r="K68" i="38"/>
  <c r="L68" i="38"/>
  <c r="M68" i="38"/>
  <c r="E69" i="38"/>
  <c r="H69" i="38"/>
  <c r="I69" i="38"/>
  <c r="J69" i="38"/>
  <c r="K69" i="38"/>
  <c r="L69" i="38"/>
  <c r="M69" i="38"/>
  <c r="E70" i="38"/>
  <c r="H70" i="38"/>
  <c r="I70" i="38"/>
  <c r="J70" i="38"/>
  <c r="K70" i="38"/>
  <c r="L70" i="38"/>
  <c r="M70" i="38"/>
  <c r="E71" i="38"/>
  <c r="H71" i="38"/>
  <c r="I71" i="38"/>
  <c r="J71" i="38"/>
  <c r="K71" i="38"/>
  <c r="L71" i="38"/>
  <c r="M71" i="38"/>
  <c r="E72" i="38"/>
  <c r="H72" i="38"/>
  <c r="I72" i="38"/>
  <c r="J72" i="38"/>
  <c r="K72" i="38"/>
  <c r="L72" i="38"/>
  <c r="M72" i="38"/>
  <c r="E73" i="38"/>
  <c r="H73" i="38"/>
  <c r="I73" i="38"/>
  <c r="J73" i="38"/>
  <c r="K73" i="38"/>
  <c r="L73" i="38"/>
  <c r="M73" i="38"/>
  <c r="E74" i="38"/>
  <c r="H74" i="38"/>
  <c r="I74" i="38"/>
  <c r="J74" i="38"/>
  <c r="K74" i="38"/>
  <c r="L74" i="38"/>
  <c r="M74" i="38"/>
  <c r="E75" i="38"/>
  <c r="H75" i="38"/>
  <c r="I75" i="38"/>
  <c r="J75" i="38"/>
  <c r="K75" i="38"/>
  <c r="L75" i="38"/>
  <c r="M75" i="38"/>
  <c r="E76" i="38"/>
  <c r="H76" i="38"/>
  <c r="I76" i="38"/>
  <c r="J76" i="38"/>
  <c r="K76" i="38"/>
  <c r="L76" i="38"/>
  <c r="M76" i="38"/>
  <c r="E77" i="38"/>
  <c r="H77" i="38"/>
  <c r="I77" i="38"/>
  <c r="J77" i="38"/>
  <c r="K77" i="38"/>
  <c r="L77" i="38"/>
  <c r="M77" i="38"/>
  <c r="E78" i="38"/>
  <c r="H78" i="38"/>
  <c r="I78" i="38"/>
  <c r="J78" i="38"/>
  <c r="K78" i="38"/>
  <c r="L78" i="38"/>
  <c r="M78" i="38"/>
  <c r="E79" i="38"/>
  <c r="H79" i="38"/>
  <c r="I79" i="38"/>
  <c r="J79" i="38"/>
  <c r="K79" i="38"/>
  <c r="L79" i="38"/>
  <c r="M79" i="38"/>
  <c r="E80" i="38"/>
  <c r="H80" i="38"/>
  <c r="I80" i="38"/>
  <c r="J80" i="38"/>
  <c r="K80" i="38"/>
  <c r="L80" i="38"/>
  <c r="M80" i="38"/>
  <c r="E81" i="38"/>
  <c r="H81" i="38"/>
  <c r="I81" i="38"/>
  <c r="J81" i="38"/>
  <c r="K81" i="38"/>
  <c r="L81" i="38"/>
  <c r="M81" i="38"/>
  <c r="E82" i="38"/>
  <c r="H82" i="38"/>
  <c r="I82" i="38"/>
  <c r="J82" i="38"/>
  <c r="K82" i="38"/>
  <c r="L82" i="38"/>
  <c r="M82" i="38"/>
  <c r="E83" i="38"/>
  <c r="H83" i="38"/>
  <c r="I83" i="38"/>
  <c r="J83" i="38"/>
  <c r="K83" i="38"/>
  <c r="L83" i="38"/>
  <c r="M83" i="38"/>
  <c r="E84" i="38"/>
  <c r="H84" i="38"/>
  <c r="I84" i="38"/>
  <c r="J84" i="38"/>
  <c r="K84" i="38"/>
  <c r="L84" i="38"/>
  <c r="M84" i="38"/>
  <c r="E85" i="38"/>
  <c r="H85" i="38"/>
  <c r="I85" i="38"/>
  <c r="J85" i="38"/>
  <c r="K85" i="38"/>
  <c r="L85" i="38"/>
  <c r="M85" i="38"/>
  <c r="E86" i="38"/>
  <c r="H86" i="38"/>
  <c r="I86" i="38"/>
  <c r="J86" i="38"/>
  <c r="K86" i="38"/>
  <c r="L86" i="38"/>
  <c r="M86" i="38"/>
  <c r="E87" i="38"/>
  <c r="H87" i="38"/>
  <c r="I87" i="38"/>
  <c r="J87" i="38"/>
  <c r="K87" i="38"/>
  <c r="L87" i="38"/>
  <c r="M87" i="38"/>
  <c r="E88" i="38"/>
  <c r="H88" i="38"/>
  <c r="I88" i="38"/>
  <c r="J88" i="38"/>
  <c r="K88" i="38"/>
  <c r="L88" i="38"/>
  <c r="M88" i="38"/>
  <c r="E89" i="38"/>
  <c r="H89" i="38"/>
  <c r="I89" i="38"/>
  <c r="J89" i="38"/>
  <c r="K89" i="38"/>
  <c r="L89" i="38"/>
  <c r="M89" i="38"/>
  <c r="E90" i="38"/>
  <c r="H90" i="38"/>
  <c r="I90" i="38"/>
  <c r="J90" i="38"/>
  <c r="K90" i="38"/>
  <c r="L90" i="38"/>
  <c r="M90" i="38"/>
  <c r="E91" i="38"/>
  <c r="H91" i="38"/>
  <c r="I91" i="38"/>
  <c r="J91" i="38"/>
  <c r="K91" i="38"/>
  <c r="L91" i="38"/>
  <c r="M91" i="38"/>
  <c r="E92" i="38"/>
  <c r="H92" i="38"/>
  <c r="I92" i="38"/>
  <c r="J92" i="38"/>
  <c r="K92" i="38"/>
  <c r="L92" i="38"/>
  <c r="M92" i="38"/>
  <c r="E93" i="38"/>
  <c r="H93" i="38"/>
  <c r="I93" i="38"/>
  <c r="J93" i="38"/>
  <c r="K93" i="38"/>
  <c r="L93" i="38"/>
  <c r="M93" i="38"/>
  <c r="E94" i="38"/>
  <c r="H94" i="38"/>
  <c r="I94" i="38"/>
  <c r="J94" i="38"/>
  <c r="K94" i="38"/>
  <c r="L94" i="38"/>
  <c r="M94" i="38"/>
  <c r="E95" i="38"/>
  <c r="H95" i="38"/>
  <c r="I95" i="38"/>
  <c r="J95" i="38"/>
  <c r="K95" i="38"/>
  <c r="L95" i="38"/>
  <c r="M95" i="38"/>
  <c r="E96" i="38"/>
  <c r="H96" i="38"/>
  <c r="I96" i="38"/>
  <c r="J96" i="38"/>
  <c r="K96" i="38"/>
  <c r="L96" i="38"/>
  <c r="M96" i="38"/>
  <c r="E97" i="38"/>
  <c r="H97" i="38"/>
  <c r="I97" i="38"/>
  <c r="J97" i="38"/>
  <c r="K97" i="38"/>
  <c r="L97" i="38"/>
  <c r="M97" i="38"/>
  <c r="E98" i="38"/>
  <c r="H98" i="38"/>
  <c r="I98" i="38"/>
  <c r="J98" i="38"/>
  <c r="K98" i="38"/>
  <c r="L98" i="38"/>
  <c r="M98" i="38"/>
  <c r="E99" i="38"/>
  <c r="H99" i="38"/>
  <c r="I99" i="38"/>
  <c r="J99" i="38"/>
  <c r="K99" i="38"/>
  <c r="L99" i="38"/>
  <c r="M99" i="38"/>
  <c r="H3" i="38"/>
  <c r="I3" i="38"/>
  <c r="J3" i="38"/>
  <c r="K3" i="38"/>
  <c r="L3" i="38"/>
  <c r="M3" i="38"/>
  <c r="E3" i="38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D3" i="22"/>
  <c r="E3" i="22"/>
  <c r="K3" i="22"/>
  <c r="M3" i="22"/>
  <c r="O3" i="22"/>
  <c r="P3" i="22"/>
  <c r="R3" i="22"/>
  <c r="S3" i="22"/>
  <c r="U3" i="22"/>
  <c r="V3" i="22"/>
  <c r="W3" i="22"/>
  <c r="X3" i="22"/>
  <c r="Z3" i="22"/>
  <c r="AA3" i="22"/>
  <c r="AB3" i="22"/>
  <c r="AC3" i="22"/>
  <c r="AD3" i="22"/>
  <c r="AE3" i="22"/>
  <c r="AF3" i="22"/>
  <c r="AG3" i="22"/>
  <c r="AI3" i="22"/>
  <c r="AJ3" i="22"/>
  <c r="AK3" i="22"/>
  <c r="AL3" i="22"/>
  <c r="AM3" i="22"/>
  <c r="D4" i="22"/>
  <c r="E4" i="22"/>
  <c r="K4" i="22"/>
  <c r="M4" i="22"/>
  <c r="O4" i="22"/>
  <c r="P4" i="22"/>
  <c r="R4" i="22"/>
  <c r="S4" i="22"/>
  <c r="U4" i="22"/>
  <c r="V4" i="22"/>
  <c r="W4" i="22"/>
  <c r="X4" i="22"/>
  <c r="Z4" i="22"/>
  <c r="AA4" i="22"/>
  <c r="AB4" i="22"/>
  <c r="AC4" i="22"/>
  <c r="AD4" i="22"/>
  <c r="AE4" i="22"/>
  <c r="AF4" i="22"/>
  <c r="AG4" i="22"/>
  <c r="AI4" i="22"/>
  <c r="AJ4" i="22"/>
  <c r="AK4" i="22"/>
  <c r="AL4" i="22"/>
  <c r="AM4" i="22"/>
  <c r="D5" i="22"/>
  <c r="E5" i="22"/>
  <c r="K5" i="22"/>
  <c r="M5" i="22"/>
  <c r="O5" i="22"/>
  <c r="P5" i="22"/>
  <c r="R5" i="22"/>
  <c r="S5" i="22"/>
  <c r="U5" i="22"/>
  <c r="V5" i="22"/>
  <c r="W5" i="22"/>
  <c r="X5" i="22"/>
  <c r="Z5" i="22"/>
  <c r="AA5" i="22"/>
  <c r="AB5" i="22"/>
  <c r="AC5" i="22"/>
  <c r="AD5" i="22"/>
  <c r="AE5" i="22"/>
  <c r="AF5" i="22"/>
  <c r="AG5" i="22"/>
  <c r="AI5" i="22"/>
  <c r="AJ5" i="22"/>
  <c r="AK5" i="22"/>
  <c r="AL5" i="22"/>
  <c r="AM5" i="22"/>
  <c r="D6" i="22"/>
  <c r="E6" i="22"/>
  <c r="K6" i="22"/>
  <c r="M6" i="22"/>
  <c r="O6" i="22"/>
  <c r="P6" i="22"/>
  <c r="R6" i="22"/>
  <c r="S6" i="22"/>
  <c r="U6" i="22"/>
  <c r="V6" i="22"/>
  <c r="W6" i="22"/>
  <c r="X6" i="22"/>
  <c r="Z6" i="22"/>
  <c r="AA6" i="22"/>
  <c r="AB6" i="22"/>
  <c r="AC6" i="22"/>
  <c r="AD6" i="22"/>
  <c r="AE6" i="22"/>
  <c r="AF6" i="22"/>
  <c r="AG6" i="22"/>
  <c r="AI6" i="22"/>
  <c r="AJ6" i="22"/>
  <c r="AK6" i="22"/>
  <c r="AL6" i="22"/>
  <c r="AM6" i="22"/>
  <c r="D7" i="22"/>
  <c r="E7" i="22"/>
  <c r="K7" i="22"/>
  <c r="M7" i="22"/>
  <c r="O7" i="22"/>
  <c r="P7" i="22"/>
  <c r="R7" i="22"/>
  <c r="S7" i="22"/>
  <c r="U7" i="22"/>
  <c r="V7" i="22"/>
  <c r="W7" i="22"/>
  <c r="X7" i="22"/>
  <c r="Z7" i="22"/>
  <c r="AA7" i="22"/>
  <c r="AB7" i="22"/>
  <c r="AC7" i="22"/>
  <c r="AD7" i="22"/>
  <c r="AE7" i="22"/>
  <c r="AF7" i="22"/>
  <c r="AG7" i="22"/>
  <c r="AI7" i="22"/>
  <c r="AJ7" i="22"/>
  <c r="AK7" i="22"/>
  <c r="AL7" i="22"/>
  <c r="AM7" i="22"/>
  <c r="D8" i="22"/>
  <c r="E8" i="22"/>
  <c r="K8" i="22"/>
  <c r="M8" i="22"/>
  <c r="O8" i="22"/>
  <c r="P8" i="22"/>
  <c r="R8" i="22"/>
  <c r="S8" i="22"/>
  <c r="U8" i="22"/>
  <c r="V8" i="22"/>
  <c r="W8" i="22"/>
  <c r="X8" i="22"/>
  <c r="Z8" i="22"/>
  <c r="AA8" i="22"/>
  <c r="AB8" i="22"/>
  <c r="AC8" i="22"/>
  <c r="AD8" i="22"/>
  <c r="AE8" i="22"/>
  <c r="AF8" i="22"/>
  <c r="AG8" i="22"/>
  <c r="AI8" i="22"/>
  <c r="AJ8" i="22"/>
  <c r="AK8" i="22"/>
  <c r="AL8" i="22"/>
  <c r="AM8" i="22"/>
  <c r="D9" i="22"/>
  <c r="E9" i="22"/>
  <c r="K9" i="22"/>
  <c r="M9" i="22"/>
  <c r="O9" i="22"/>
  <c r="P9" i="22"/>
  <c r="R9" i="22"/>
  <c r="S9" i="22"/>
  <c r="U9" i="22"/>
  <c r="V9" i="22"/>
  <c r="W9" i="22"/>
  <c r="X9" i="22"/>
  <c r="Z9" i="22"/>
  <c r="AA9" i="22"/>
  <c r="AB9" i="22"/>
  <c r="AC9" i="22"/>
  <c r="AD9" i="22"/>
  <c r="AE9" i="22"/>
  <c r="AF9" i="22"/>
  <c r="AG9" i="22"/>
  <c r="AI9" i="22"/>
  <c r="AJ9" i="22"/>
  <c r="AK9" i="22"/>
  <c r="AL9" i="22"/>
  <c r="AM9" i="22"/>
  <c r="D10" i="22"/>
  <c r="E10" i="22"/>
  <c r="K10" i="22"/>
  <c r="M10" i="22"/>
  <c r="O10" i="22"/>
  <c r="P10" i="22"/>
  <c r="R10" i="22"/>
  <c r="S10" i="22"/>
  <c r="U10" i="22"/>
  <c r="V10" i="22"/>
  <c r="W10" i="22"/>
  <c r="X10" i="22"/>
  <c r="Z10" i="22"/>
  <c r="AA10" i="22"/>
  <c r="AB10" i="22"/>
  <c r="AC10" i="22"/>
  <c r="AD10" i="22"/>
  <c r="AE10" i="22"/>
  <c r="AF10" i="22"/>
  <c r="AG10" i="22"/>
  <c r="AI10" i="22"/>
  <c r="AJ10" i="22"/>
  <c r="AK10" i="22"/>
  <c r="AL10" i="22"/>
  <c r="AM10" i="22"/>
  <c r="D11" i="22"/>
  <c r="E11" i="22"/>
  <c r="K11" i="22"/>
  <c r="M11" i="22"/>
  <c r="O11" i="22"/>
  <c r="P11" i="22"/>
  <c r="R11" i="22"/>
  <c r="S11" i="22"/>
  <c r="U11" i="22"/>
  <c r="V11" i="22"/>
  <c r="W11" i="22"/>
  <c r="X11" i="22"/>
  <c r="Z11" i="22"/>
  <c r="AA11" i="22"/>
  <c r="AB11" i="22"/>
  <c r="AC11" i="22"/>
  <c r="AD11" i="22"/>
  <c r="AE11" i="22"/>
  <c r="AF11" i="22"/>
  <c r="AG11" i="22"/>
  <c r="AI11" i="22"/>
  <c r="AJ11" i="22"/>
  <c r="AK11" i="22"/>
  <c r="AL11" i="22"/>
  <c r="AM11" i="22"/>
  <c r="D12" i="22"/>
  <c r="E12" i="22"/>
  <c r="K12" i="22"/>
  <c r="M12" i="22"/>
  <c r="O12" i="22"/>
  <c r="P12" i="22"/>
  <c r="R12" i="22"/>
  <c r="S12" i="22"/>
  <c r="U12" i="22"/>
  <c r="V12" i="22"/>
  <c r="W12" i="22"/>
  <c r="X12" i="22"/>
  <c r="Z12" i="22"/>
  <c r="AA12" i="22"/>
  <c r="AB12" i="22"/>
  <c r="AC12" i="22"/>
  <c r="AD12" i="22"/>
  <c r="AE12" i="22"/>
  <c r="AF12" i="22"/>
  <c r="AG12" i="22"/>
  <c r="AI12" i="22"/>
  <c r="AJ12" i="22"/>
  <c r="AK12" i="22"/>
  <c r="AL12" i="22"/>
  <c r="AM12" i="22"/>
  <c r="D13" i="22"/>
  <c r="E13" i="22"/>
  <c r="K13" i="22"/>
  <c r="M13" i="22"/>
  <c r="O13" i="22"/>
  <c r="P13" i="22"/>
  <c r="R13" i="22"/>
  <c r="S13" i="22"/>
  <c r="U13" i="22"/>
  <c r="V13" i="22"/>
  <c r="W13" i="22"/>
  <c r="X13" i="22"/>
  <c r="Z13" i="22"/>
  <c r="AA13" i="22"/>
  <c r="AB13" i="22"/>
  <c r="AC13" i="22"/>
  <c r="AD13" i="22"/>
  <c r="AE13" i="22"/>
  <c r="AF13" i="22"/>
  <c r="AG13" i="22"/>
  <c r="AI13" i="22"/>
  <c r="AJ13" i="22"/>
  <c r="AK13" i="22"/>
  <c r="AL13" i="22"/>
  <c r="AM13" i="22"/>
  <c r="D14" i="22"/>
  <c r="E14" i="22"/>
  <c r="K14" i="22"/>
  <c r="M14" i="22"/>
  <c r="O14" i="22"/>
  <c r="P14" i="22"/>
  <c r="R14" i="22"/>
  <c r="S14" i="22"/>
  <c r="U14" i="22"/>
  <c r="V14" i="22"/>
  <c r="W14" i="22"/>
  <c r="X14" i="22"/>
  <c r="Z14" i="22"/>
  <c r="AA14" i="22"/>
  <c r="AB14" i="22"/>
  <c r="AC14" i="22"/>
  <c r="AD14" i="22"/>
  <c r="AE14" i="22"/>
  <c r="AF14" i="22"/>
  <c r="AG14" i="22"/>
  <c r="AI14" i="22"/>
  <c r="AJ14" i="22"/>
  <c r="AK14" i="22"/>
  <c r="AL14" i="22"/>
  <c r="AM14" i="22"/>
  <c r="D15" i="22"/>
  <c r="E15" i="22"/>
  <c r="K15" i="22"/>
  <c r="M15" i="22"/>
  <c r="O15" i="22"/>
  <c r="P15" i="22"/>
  <c r="R15" i="22"/>
  <c r="S15" i="22"/>
  <c r="U15" i="22"/>
  <c r="V15" i="22"/>
  <c r="W15" i="22"/>
  <c r="X15" i="22"/>
  <c r="Z15" i="22"/>
  <c r="AA15" i="22"/>
  <c r="AB15" i="22"/>
  <c r="AC15" i="22"/>
  <c r="AD15" i="22"/>
  <c r="AE15" i="22"/>
  <c r="AF15" i="22"/>
  <c r="AG15" i="22"/>
  <c r="AI15" i="22"/>
  <c r="AJ15" i="22"/>
  <c r="AK15" i="22"/>
  <c r="AL15" i="22"/>
  <c r="AM15" i="22"/>
  <c r="D16" i="22"/>
  <c r="E16" i="22"/>
  <c r="K16" i="22"/>
  <c r="M16" i="22"/>
  <c r="O16" i="22"/>
  <c r="P16" i="22"/>
  <c r="R16" i="22"/>
  <c r="S16" i="22"/>
  <c r="U16" i="22"/>
  <c r="V16" i="22"/>
  <c r="W16" i="22"/>
  <c r="X16" i="22"/>
  <c r="Z16" i="22"/>
  <c r="AA16" i="22"/>
  <c r="AB16" i="22"/>
  <c r="AC16" i="22"/>
  <c r="AD16" i="22"/>
  <c r="AE16" i="22"/>
  <c r="AF16" i="22"/>
  <c r="AG16" i="22"/>
  <c r="AI16" i="22"/>
  <c r="AJ16" i="22"/>
  <c r="AK16" i="22"/>
  <c r="AL16" i="22"/>
  <c r="AM16" i="22"/>
  <c r="D17" i="22"/>
  <c r="E17" i="22"/>
  <c r="K17" i="22"/>
  <c r="M17" i="22"/>
  <c r="O17" i="22"/>
  <c r="P17" i="22"/>
  <c r="R17" i="22"/>
  <c r="S17" i="22"/>
  <c r="U17" i="22"/>
  <c r="V17" i="22"/>
  <c r="W17" i="22"/>
  <c r="X17" i="22"/>
  <c r="Z17" i="22"/>
  <c r="AA17" i="22"/>
  <c r="AB17" i="22"/>
  <c r="AC17" i="22"/>
  <c r="AD17" i="22"/>
  <c r="AE17" i="22"/>
  <c r="AF17" i="22"/>
  <c r="AG17" i="22"/>
  <c r="AI17" i="22"/>
  <c r="AJ17" i="22"/>
  <c r="AK17" i="22"/>
  <c r="AL17" i="22"/>
  <c r="AM17" i="22"/>
  <c r="D18" i="22"/>
  <c r="E18" i="22"/>
  <c r="K18" i="22"/>
  <c r="M18" i="22"/>
  <c r="O18" i="22"/>
  <c r="P18" i="22"/>
  <c r="R18" i="22"/>
  <c r="S18" i="22"/>
  <c r="U18" i="22"/>
  <c r="V18" i="22"/>
  <c r="W18" i="22"/>
  <c r="X18" i="22"/>
  <c r="Z18" i="22"/>
  <c r="AA18" i="22"/>
  <c r="AB18" i="22"/>
  <c r="AC18" i="22"/>
  <c r="AD18" i="22"/>
  <c r="AE18" i="22"/>
  <c r="AF18" i="22"/>
  <c r="AG18" i="22"/>
  <c r="AI18" i="22"/>
  <c r="AJ18" i="22"/>
  <c r="AK18" i="22"/>
  <c r="AL18" i="22"/>
  <c r="AM18" i="22"/>
  <c r="D19" i="22"/>
  <c r="E19" i="22"/>
  <c r="K19" i="22"/>
  <c r="M19" i="22"/>
  <c r="O19" i="22"/>
  <c r="P19" i="22"/>
  <c r="R19" i="22"/>
  <c r="S19" i="22"/>
  <c r="U19" i="22"/>
  <c r="V19" i="22"/>
  <c r="W19" i="22"/>
  <c r="X19" i="22"/>
  <c r="Z19" i="22"/>
  <c r="AA19" i="22"/>
  <c r="AB19" i="22"/>
  <c r="AC19" i="22"/>
  <c r="AD19" i="22"/>
  <c r="AE19" i="22"/>
  <c r="AF19" i="22"/>
  <c r="AG19" i="22"/>
  <c r="AI19" i="22"/>
  <c r="AJ19" i="22"/>
  <c r="AK19" i="22"/>
  <c r="AL19" i="22"/>
  <c r="AM19" i="22"/>
  <c r="D20" i="22"/>
  <c r="E20" i="22"/>
  <c r="K20" i="22"/>
  <c r="M20" i="22"/>
  <c r="O20" i="22"/>
  <c r="P20" i="22"/>
  <c r="R20" i="22"/>
  <c r="S20" i="22"/>
  <c r="U20" i="22"/>
  <c r="V20" i="22"/>
  <c r="W20" i="22"/>
  <c r="X20" i="22"/>
  <c r="Z20" i="22"/>
  <c r="AA20" i="22"/>
  <c r="AB20" i="22"/>
  <c r="AC20" i="22"/>
  <c r="AD20" i="22"/>
  <c r="AE20" i="22"/>
  <c r="AF20" i="22"/>
  <c r="AG20" i="22"/>
  <c r="AI20" i="22"/>
  <c r="AJ20" i="22"/>
  <c r="AK20" i="22"/>
  <c r="AL20" i="22"/>
  <c r="AM20" i="22"/>
  <c r="D21" i="22"/>
  <c r="E21" i="22"/>
  <c r="K21" i="22"/>
  <c r="M21" i="22"/>
  <c r="O21" i="22"/>
  <c r="P21" i="22"/>
  <c r="R21" i="22"/>
  <c r="S21" i="22"/>
  <c r="U21" i="22"/>
  <c r="V21" i="22"/>
  <c r="W21" i="22"/>
  <c r="X21" i="22"/>
  <c r="Z21" i="22"/>
  <c r="AA21" i="22"/>
  <c r="AB21" i="22"/>
  <c r="AC21" i="22"/>
  <c r="AD21" i="22"/>
  <c r="AE21" i="22"/>
  <c r="AF21" i="22"/>
  <c r="AG21" i="22"/>
  <c r="AI21" i="22"/>
  <c r="AJ21" i="22"/>
  <c r="AK21" i="22"/>
  <c r="AL21" i="22"/>
  <c r="AM21" i="22"/>
  <c r="D22" i="22"/>
  <c r="E22" i="22"/>
  <c r="K22" i="22"/>
  <c r="M22" i="22"/>
  <c r="O22" i="22"/>
  <c r="P22" i="22"/>
  <c r="R22" i="22"/>
  <c r="S22" i="22"/>
  <c r="U22" i="22"/>
  <c r="V22" i="22"/>
  <c r="W22" i="22"/>
  <c r="X22" i="22"/>
  <c r="Z22" i="22"/>
  <c r="AA22" i="22"/>
  <c r="AB22" i="22"/>
  <c r="AC22" i="22"/>
  <c r="AD22" i="22"/>
  <c r="AE22" i="22"/>
  <c r="AF22" i="22"/>
  <c r="AG22" i="22"/>
  <c r="AI22" i="22"/>
  <c r="AJ22" i="22"/>
  <c r="AK22" i="22"/>
  <c r="AL22" i="22"/>
  <c r="AM22" i="22"/>
  <c r="D23" i="22"/>
  <c r="E23" i="22"/>
  <c r="K23" i="22"/>
  <c r="M23" i="22"/>
  <c r="O23" i="22"/>
  <c r="P23" i="22"/>
  <c r="R23" i="22"/>
  <c r="S23" i="22"/>
  <c r="U23" i="22"/>
  <c r="V23" i="22"/>
  <c r="W23" i="22"/>
  <c r="X23" i="22"/>
  <c r="Z23" i="22"/>
  <c r="AA23" i="22"/>
  <c r="AB23" i="22"/>
  <c r="AC23" i="22"/>
  <c r="AD23" i="22"/>
  <c r="AE23" i="22"/>
  <c r="AF23" i="22"/>
  <c r="AG23" i="22"/>
  <c r="AI23" i="22"/>
  <c r="AJ23" i="22"/>
  <c r="AK23" i="22"/>
  <c r="AL23" i="22"/>
  <c r="AM23" i="22"/>
  <c r="D24" i="22"/>
  <c r="E24" i="22"/>
  <c r="K24" i="22"/>
  <c r="M24" i="22"/>
  <c r="O24" i="22"/>
  <c r="P24" i="22"/>
  <c r="R24" i="22"/>
  <c r="S24" i="22"/>
  <c r="U24" i="22"/>
  <c r="V24" i="22"/>
  <c r="W24" i="22"/>
  <c r="X24" i="22"/>
  <c r="Z24" i="22"/>
  <c r="AA24" i="22"/>
  <c r="AB24" i="22"/>
  <c r="AC24" i="22"/>
  <c r="AD24" i="22"/>
  <c r="AE24" i="22"/>
  <c r="AF24" i="22"/>
  <c r="AG24" i="22"/>
  <c r="AI24" i="22"/>
  <c r="AJ24" i="22"/>
  <c r="AK24" i="22"/>
  <c r="AL24" i="22"/>
  <c r="AM24" i="22"/>
  <c r="D25" i="22"/>
  <c r="E25" i="22"/>
  <c r="K25" i="22"/>
  <c r="M25" i="22"/>
  <c r="O25" i="22"/>
  <c r="P25" i="22"/>
  <c r="R25" i="22"/>
  <c r="S25" i="22"/>
  <c r="U25" i="22"/>
  <c r="V25" i="22"/>
  <c r="W25" i="22"/>
  <c r="X25" i="22"/>
  <c r="Z25" i="22"/>
  <c r="AA25" i="22"/>
  <c r="AB25" i="22"/>
  <c r="AC25" i="22"/>
  <c r="AD25" i="22"/>
  <c r="AE25" i="22"/>
  <c r="AF25" i="22"/>
  <c r="AG25" i="22"/>
  <c r="AI25" i="22"/>
  <c r="AJ25" i="22"/>
  <c r="AK25" i="22"/>
  <c r="AL25" i="22"/>
  <c r="AM25" i="22"/>
  <c r="D26" i="22"/>
  <c r="E26" i="22"/>
  <c r="K26" i="22"/>
  <c r="M26" i="22"/>
  <c r="O26" i="22"/>
  <c r="P26" i="22"/>
  <c r="R26" i="22"/>
  <c r="S26" i="22"/>
  <c r="U26" i="22"/>
  <c r="V26" i="22"/>
  <c r="W26" i="22"/>
  <c r="X26" i="22"/>
  <c r="Z26" i="22"/>
  <c r="AA26" i="22"/>
  <c r="AB26" i="22"/>
  <c r="AC26" i="22"/>
  <c r="AD26" i="22"/>
  <c r="AE26" i="22"/>
  <c r="AF26" i="22"/>
  <c r="AG26" i="22"/>
  <c r="AI26" i="22"/>
  <c r="AJ26" i="22"/>
  <c r="AK26" i="22"/>
  <c r="AL26" i="22"/>
  <c r="AM26" i="22"/>
  <c r="D27" i="22"/>
  <c r="E27" i="22"/>
  <c r="K27" i="22"/>
  <c r="M27" i="22"/>
  <c r="O27" i="22"/>
  <c r="P27" i="22"/>
  <c r="R27" i="22"/>
  <c r="S27" i="22"/>
  <c r="U27" i="22"/>
  <c r="V27" i="22"/>
  <c r="W27" i="22"/>
  <c r="X27" i="22"/>
  <c r="Z27" i="22"/>
  <c r="AA27" i="22"/>
  <c r="AB27" i="22"/>
  <c r="AC27" i="22"/>
  <c r="AD27" i="22"/>
  <c r="AE27" i="22"/>
  <c r="AF27" i="22"/>
  <c r="AG27" i="22"/>
  <c r="AI27" i="22"/>
  <c r="AJ27" i="22"/>
  <c r="AK27" i="22"/>
  <c r="AL27" i="22"/>
  <c r="AM27" i="22"/>
  <c r="D28" i="22"/>
  <c r="E28" i="22"/>
  <c r="K28" i="22"/>
  <c r="M28" i="22"/>
  <c r="O28" i="22"/>
  <c r="P28" i="22"/>
  <c r="R28" i="22"/>
  <c r="S28" i="22"/>
  <c r="U28" i="22"/>
  <c r="V28" i="22"/>
  <c r="W28" i="22"/>
  <c r="X28" i="22"/>
  <c r="Z28" i="22"/>
  <c r="AA28" i="22"/>
  <c r="AB28" i="22"/>
  <c r="AC28" i="22"/>
  <c r="AD28" i="22"/>
  <c r="AE28" i="22"/>
  <c r="AF28" i="22"/>
  <c r="AG28" i="22"/>
  <c r="AI28" i="22"/>
  <c r="AJ28" i="22"/>
  <c r="AK28" i="22"/>
  <c r="AL28" i="22"/>
  <c r="AM28" i="22"/>
  <c r="D29" i="22"/>
  <c r="E29" i="22"/>
  <c r="K29" i="22"/>
  <c r="M29" i="22"/>
  <c r="O29" i="22"/>
  <c r="P29" i="22"/>
  <c r="R29" i="22"/>
  <c r="S29" i="22"/>
  <c r="U29" i="22"/>
  <c r="V29" i="22"/>
  <c r="W29" i="22"/>
  <c r="X29" i="22"/>
  <c r="Z29" i="22"/>
  <c r="AA29" i="22"/>
  <c r="AB29" i="22"/>
  <c r="AC29" i="22"/>
  <c r="AD29" i="22"/>
  <c r="AE29" i="22"/>
  <c r="AF29" i="22"/>
  <c r="AG29" i="22"/>
  <c r="AI29" i="22"/>
  <c r="AJ29" i="22"/>
  <c r="AK29" i="22"/>
  <c r="AL29" i="22"/>
  <c r="AM29" i="22"/>
  <c r="D30" i="22"/>
  <c r="E30" i="22"/>
  <c r="K30" i="22"/>
  <c r="M30" i="22"/>
  <c r="O30" i="22"/>
  <c r="P30" i="22"/>
  <c r="R30" i="22"/>
  <c r="S30" i="22"/>
  <c r="U30" i="22"/>
  <c r="V30" i="22"/>
  <c r="W30" i="22"/>
  <c r="X30" i="22"/>
  <c r="Z30" i="22"/>
  <c r="AA30" i="22"/>
  <c r="AB30" i="22"/>
  <c r="AC30" i="22"/>
  <c r="AD30" i="22"/>
  <c r="AE30" i="22"/>
  <c r="AF30" i="22"/>
  <c r="AG30" i="22"/>
  <c r="AI30" i="22"/>
  <c r="AJ30" i="22"/>
  <c r="AK30" i="22"/>
  <c r="AL30" i="22"/>
  <c r="AM30" i="22"/>
  <c r="D31" i="22"/>
  <c r="E31" i="22"/>
  <c r="K31" i="22"/>
  <c r="M31" i="22"/>
  <c r="O31" i="22"/>
  <c r="P31" i="22"/>
  <c r="R31" i="22"/>
  <c r="S31" i="22"/>
  <c r="U31" i="22"/>
  <c r="V31" i="22"/>
  <c r="W31" i="22"/>
  <c r="X31" i="22"/>
  <c r="Z31" i="22"/>
  <c r="AA31" i="22"/>
  <c r="AB31" i="22"/>
  <c r="AC31" i="22"/>
  <c r="AD31" i="22"/>
  <c r="AE31" i="22"/>
  <c r="AF31" i="22"/>
  <c r="AG31" i="22"/>
  <c r="AI31" i="22"/>
  <c r="AJ31" i="22"/>
  <c r="AK31" i="22"/>
  <c r="AL31" i="22"/>
  <c r="AM31" i="22"/>
  <c r="D32" i="22"/>
  <c r="E32" i="22"/>
  <c r="K32" i="22"/>
  <c r="M32" i="22"/>
  <c r="O32" i="22"/>
  <c r="P32" i="22"/>
  <c r="R32" i="22"/>
  <c r="S32" i="22"/>
  <c r="U32" i="22"/>
  <c r="V32" i="22"/>
  <c r="W32" i="22"/>
  <c r="X32" i="22"/>
  <c r="Z32" i="22"/>
  <c r="AA32" i="22"/>
  <c r="AB32" i="22"/>
  <c r="AC32" i="22"/>
  <c r="AD32" i="22"/>
  <c r="AE32" i="22"/>
  <c r="AF32" i="22"/>
  <c r="AG32" i="22"/>
  <c r="AI32" i="22"/>
  <c r="AJ32" i="22"/>
  <c r="AK32" i="22"/>
  <c r="AL32" i="22"/>
  <c r="AM32" i="22"/>
  <c r="D33" i="22"/>
  <c r="E33" i="22"/>
  <c r="K33" i="22"/>
  <c r="M33" i="22"/>
  <c r="O33" i="22"/>
  <c r="P33" i="22"/>
  <c r="R33" i="22"/>
  <c r="S33" i="22"/>
  <c r="U33" i="22"/>
  <c r="V33" i="22"/>
  <c r="W33" i="22"/>
  <c r="X33" i="22"/>
  <c r="Z33" i="22"/>
  <c r="AA33" i="22"/>
  <c r="AB33" i="22"/>
  <c r="AC33" i="22"/>
  <c r="AD33" i="22"/>
  <c r="AE33" i="22"/>
  <c r="AF33" i="22"/>
  <c r="AG33" i="22"/>
  <c r="AI33" i="22"/>
  <c r="AJ33" i="22"/>
  <c r="AK33" i="22"/>
  <c r="AL33" i="22"/>
  <c r="AM33" i="22"/>
  <c r="D34" i="22"/>
  <c r="E34" i="22"/>
  <c r="K34" i="22"/>
  <c r="M34" i="22"/>
  <c r="O34" i="22"/>
  <c r="P34" i="22"/>
  <c r="R34" i="22"/>
  <c r="S34" i="22"/>
  <c r="U34" i="22"/>
  <c r="V34" i="22"/>
  <c r="W34" i="22"/>
  <c r="X34" i="22"/>
  <c r="Z34" i="22"/>
  <c r="AA34" i="22"/>
  <c r="AB34" i="22"/>
  <c r="AC34" i="22"/>
  <c r="AD34" i="22"/>
  <c r="AE34" i="22"/>
  <c r="AF34" i="22"/>
  <c r="AG34" i="22"/>
  <c r="AI34" i="22"/>
  <c r="AJ34" i="22"/>
  <c r="AK34" i="22"/>
  <c r="AL34" i="22"/>
  <c r="AM34" i="22"/>
  <c r="D35" i="22"/>
  <c r="E35" i="22"/>
  <c r="K35" i="22"/>
  <c r="M35" i="22"/>
  <c r="O35" i="22"/>
  <c r="P35" i="22"/>
  <c r="R35" i="22"/>
  <c r="S35" i="22"/>
  <c r="U35" i="22"/>
  <c r="V35" i="22"/>
  <c r="W35" i="22"/>
  <c r="X35" i="22"/>
  <c r="Z35" i="22"/>
  <c r="AA35" i="22"/>
  <c r="AB35" i="22"/>
  <c r="AC35" i="22"/>
  <c r="AD35" i="22"/>
  <c r="AE35" i="22"/>
  <c r="AF35" i="22"/>
  <c r="AG35" i="22"/>
  <c r="AI35" i="22"/>
  <c r="AJ35" i="22"/>
  <c r="AK35" i="22"/>
  <c r="AL35" i="22"/>
  <c r="AM35" i="22"/>
  <c r="D36" i="22"/>
  <c r="E36" i="22"/>
  <c r="K36" i="22"/>
  <c r="M36" i="22"/>
  <c r="O36" i="22"/>
  <c r="P36" i="22"/>
  <c r="R36" i="22"/>
  <c r="S36" i="22"/>
  <c r="U36" i="22"/>
  <c r="V36" i="22"/>
  <c r="W36" i="22"/>
  <c r="X36" i="22"/>
  <c r="Z36" i="22"/>
  <c r="AA36" i="22"/>
  <c r="AB36" i="22"/>
  <c r="AC36" i="22"/>
  <c r="AD36" i="22"/>
  <c r="AE36" i="22"/>
  <c r="AF36" i="22"/>
  <c r="AG36" i="22"/>
  <c r="AI36" i="22"/>
  <c r="AJ36" i="22"/>
  <c r="AK36" i="22"/>
  <c r="AL36" i="22"/>
  <c r="AM36" i="22"/>
  <c r="D37" i="22"/>
  <c r="E37" i="22"/>
  <c r="K37" i="22"/>
  <c r="M37" i="22"/>
  <c r="O37" i="22"/>
  <c r="P37" i="22"/>
  <c r="R37" i="22"/>
  <c r="S37" i="22"/>
  <c r="U37" i="22"/>
  <c r="V37" i="22"/>
  <c r="W37" i="22"/>
  <c r="X37" i="22"/>
  <c r="Z37" i="22"/>
  <c r="AA37" i="22"/>
  <c r="AB37" i="22"/>
  <c r="AC37" i="22"/>
  <c r="AD37" i="22"/>
  <c r="AE37" i="22"/>
  <c r="AF37" i="22"/>
  <c r="AG37" i="22"/>
  <c r="AI37" i="22"/>
  <c r="AJ37" i="22"/>
  <c r="AK37" i="22"/>
  <c r="AL37" i="22"/>
  <c r="AM37" i="22"/>
  <c r="D38" i="22"/>
  <c r="E38" i="22"/>
  <c r="K38" i="22"/>
  <c r="M38" i="22"/>
  <c r="O38" i="22"/>
  <c r="P38" i="22"/>
  <c r="R38" i="22"/>
  <c r="S38" i="22"/>
  <c r="U38" i="22"/>
  <c r="V38" i="22"/>
  <c r="W38" i="22"/>
  <c r="X38" i="22"/>
  <c r="Z38" i="22"/>
  <c r="AA38" i="22"/>
  <c r="AB38" i="22"/>
  <c r="AC38" i="22"/>
  <c r="AD38" i="22"/>
  <c r="AE38" i="22"/>
  <c r="AF38" i="22"/>
  <c r="AG38" i="22"/>
  <c r="AI38" i="22"/>
  <c r="AJ38" i="22"/>
  <c r="AK38" i="22"/>
  <c r="AL38" i="22"/>
  <c r="AM38" i="22"/>
  <c r="D39" i="22"/>
  <c r="E39" i="22"/>
  <c r="K39" i="22"/>
  <c r="M39" i="22"/>
  <c r="O39" i="22"/>
  <c r="P39" i="22"/>
  <c r="R39" i="22"/>
  <c r="S39" i="22"/>
  <c r="U39" i="22"/>
  <c r="V39" i="22"/>
  <c r="W39" i="22"/>
  <c r="X39" i="22"/>
  <c r="Z39" i="22"/>
  <c r="AA39" i="22"/>
  <c r="AB39" i="22"/>
  <c r="AC39" i="22"/>
  <c r="AD39" i="22"/>
  <c r="AE39" i="22"/>
  <c r="AF39" i="22"/>
  <c r="AG39" i="22"/>
  <c r="AI39" i="22"/>
  <c r="AJ39" i="22"/>
  <c r="AK39" i="22"/>
  <c r="AL39" i="22"/>
  <c r="AM39" i="22"/>
  <c r="D40" i="22"/>
  <c r="E40" i="22"/>
  <c r="K40" i="22"/>
  <c r="M40" i="22"/>
  <c r="O40" i="22"/>
  <c r="P40" i="22"/>
  <c r="R40" i="22"/>
  <c r="S40" i="22"/>
  <c r="U40" i="22"/>
  <c r="V40" i="22"/>
  <c r="W40" i="22"/>
  <c r="X40" i="22"/>
  <c r="Z40" i="22"/>
  <c r="AA40" i="22"/>
  <c r="AB40" i="22"/>
  <c r="AC40" i="22"/>
  <c r="AD40" i="22"/>
  <c r="AE40" i="22"/>
  <c r="AF40" i="22"/>
  <c r="AG40" i="22"/>
  <c r="AI40" i="22"/>
  <c r="AJ40" i="22"/>
  <c r="AK40" i="22"/>
  <c r="AL40" i="22"/>
  <c r="AM40" i="22"/>
  <c r="D41" i="22"/>
  <c r="E41" i="22"/>
  <c r="K41" i="22"/>
  <c r="M41" i="22"/>
  <c r="O41" i="22"/>
  <c r="P41" i="22"/>
  <c r="R41" i="22"/>
  <c r="S41" i="22"/>
  <c r="U41" i="22"/>
  <c r="V41" i="22"/>
  <c r="W41" i="22"/>
  <c r="X41" i="22"/>
  <c r="Z41" i="22"/>
  <c r="AA41" i="22"/>
  <c r="AB41" i="22"/>
  <c r="AC41" i="22"/>
  <c r="AD41" i="22"/>
  <c r="AE41" i="22"/>
  <c r="AF41" i="22"/>
  <c r="AG41" i="22"/>
  <c r="AI41" i="22"/>
  <c r="AJ41" i="22"/>
  <c r="AK41" i="22"/>
  <c r="AL41" i="22"/>
  <c r="AM41" i="22"/>
  <c r="D42" i="22"/>
  <c r="E42" i="22"/>
  <c r="K42" i="22"/>
  <c r="M42" i="22"/>
  <c r="O42" i="22"/>
  <c r="P42" i="22"/>
  <c r="R42" i="22"/>
  <c r="S42" i="22"/>
  <c r="U42" i="22"/>
  <c r="V42" i="22"/>
  <c r="W42" i="22"/>
  <c r="X42" i="22"/>
  <c r="Z42" i="22"/>
  <c r="AA42" i="22"/>
  <c r="AB42" i="22"/>
  <c r="AC42" i="22"/>
  <c r="AD42" i="22"/>
  <c r="AE42" i="22"/>
  <c r="AF42" i="22"/>
  <c r="AG42" i="22"/>
  <c r="AI42" i="22"/>
  <c r="AJ42" i="22"/>
  <c r="AK42" i="22"/>
  <c r="AL42" i="22"/>
  <c r="AM42" i="22"/>
  <c r="D43" i="22"/>
  <c r="E43" i="22"/>
  <c r="K43" i="22"/>
  <c r="M43" i="22"/>
  <c r="O43" i="22"/>
  <c r="P43" i="22"/>
  <c r="R43" i="22"/>
  <c r="S43" i="22"/>
  <c r="U43" i="22"/>
  <c r="V43" i="22"/>
  <c r="W43" i="22"/>
  <c r="X43" i="22"/>
  <c r="Z43" i="22"/>
  <c r="AA43" i="22"/>
  <c r="AB43" i="22"/>
  <c r="AC43" i="22"/>
  <c r="AD43" i="22"/>
  <c r="AE43" i="22"/>
  <c r="AF43" i="22"/>
  <c r="AG43" i="22"/>
  <c r="AI43" i="22"/>
  <c r="AJ43" i="22"/>
  <c r="AK43" i="22"/>
  <c r="AL43" i="22"/>
  <c r="AM43" i="22"/>
  <c r="D44" i="22"/>
  <c r="E44" i="22"/>
  <c r="K44" i="22"/>
  <c r="M44" i="22"/>
  <c r="O44" i="22"/>
  <c r="P44" i="22"/>
  <c r="R44" i="22"/>
  <c r="S44" i="22"/>
  <c r="U44" i="22"/>
  <c r="V44" i="22"/>
  <c r="W44" i="22"/>
  <c r="X44" i="22"/>
  <c r="Z44" i="22"/>
  <c r="AA44" i="22"/>
  <c r="AB44" i="22"/>
  <c r="AC44" i="22"/>
  <c r="AD44" i="22"/>
  <c r="AE44" i="22"/>
  <c r="AF44" i="22"/>
  <c r="AG44" i="22"/>
  <c r="AI44" i="22"/>
  <c r="AJ44" i="22"/>
  <c r="AK44" i="22"/>
  <c r="AL44" i="22"/>
  <c r="AM44" i="22"/>
  <c r="D45" i="22"/>
  <c r="E45" i="22"/>
  <c r="K45" i="22"/>
  <c r="M45" i="22"/>
  <c r="O45" i="22"/>
  <c r="P45" i="22"/>
  <c r="R45" i="22"/>
  <c r="S45" i="22"/>
  <c r="U45" i="22"/>
  <c r="V45" i="22"/>
  <c r="W45" i="22"/>
  <c r="X45" i="22"/>
  <c r="Z45" i="22"/>
  <c r="AA45" i="22"/>
  <c r="AB45" i="22"/>
  <c r="AC45" i="22"/>
  <c r="AD45" i="22"/>
  <c r="AE45" i="22"/>
  <c r="AF45" i="22"/>
  <c r="AG45" i="22"/>
  <c r="AI45" i="22"/>
  <c r="AJ45" i="22"/>
  <c r="AK45" i="22"/>
  <c r="AL45" i="22"/>
  <c r="AM45" i="22"/>
  <c r="D46" i="22"/>
  <c r="E46" i="22"/>
  <c r="K46" i="22"/>
  <c r="M46" i="22"/>
  <c r="O46" i="22"/>
  <c r="P46" i="22"/>
  <c r="R46" i="22"/>
  <c r="S46" i="22"/>
  <c r="U46" i="22"/>
  <c r="V46" i="22"/>
  <c r="W46" i="22"/>
  <c r="X46" i="22"/>
  <c r="Z46" i="22"/>
  <c r="AA46" i="22"/>
  <c r="AB46" i="22"/>
  <c r="AC46" i="22"/>
  <c r="AD46" i="22"/>
  <c r="AE46" i="22"/>
  <c r="AF46" i="22"/>
  <c r="AG46" i="22"/>
  <c r="AI46" i="22"/>
  <c r="AJ46" i="22"/>
  <c r="AK46" i="22"/>
  <c r="AL46" i="22"/>
  <c r="AM46" i="22"/>
  <c r="D47" i="22"/>
  <c r="E47" i="22"/>
  <c r="K47" i="22"/>
  <c r="M47" i="22"/>
  <c r="O47" i="22"/>
  <c r="P47" i="22"/>
  <c r="R47" i="22"/>
  <c r="S47" i="22"/>
  <c r="U47" i="22"/>
  <c r="V47" i="22"/>
  <c r="W47" i="22"/>
  <c r="X47" i="22"/>
  <c r="Z47" i="22"/>
  <c r="AA47" i="22"/>
  <c r="AB47" i="22"/>
  <c r="AC47" i="22"/>
  <c r="AD47" i="22"/>
  <c r="AE47" i="22"/>
  <c r="AF47" i="22"/>
  <c r="AG47" i="22"/>
  <c r="AI47" i="22"/>
  <c r="AJ47" i="22"/>
  <c r="AK47" i="22"/>
  <c r="AL47" i="22"/>
  <c r="AM47" i="22"/>
  <c r="D48" i="22"/>
  <c r="E48" i="22"/>
  <c r="K48" i="22"/>
  <c r="M48" i="22"/>
  <c r="O48" i="22"/>
  <c r="P48" i="22"/>
  <c r="R48" i="22"/>
  <c r="S48" i="22"/>
  <c r="U48" i="22"/>
  <c r="V48" i="22"/>
  <c r="W48" i="22"/>
  <c r="X48" i="22"/>
  <c r="Z48" i="22"/>
  <c r="AA48" i="22"/>
  <c r="AB48" i="22"/>
  <c r="AC48" i="22"/>
  <c r="AD48" i="22"/>
  <c r="AE48" i="22"/>
  <c r="AF48" i="22"/>
  <c r="AG48" i="22"/>
  <c r="AI48" i="22"/>
  <c r="AJ48" i="22"/>
  <c r="AK48" i="22"/>
  <c r="AL48" i="22"/>
  <c r="AM48" i="22"/>
  <c r="D49" i="22"/>
  <c r="E49" i="22"/>
  <c r="K49" i="22"/>
  <c r="M49" i="22"/>
  <c r="O49" i="22"/>
  <c r="P49" i="22"/>
  <c r="R49" i="22"/>
  <c r="S49" i="22"/>
  <c r="U49" i="22"/>
  <c r="V49" i="22"/>
  <c r="W49" i="22"/>
  <c r="X49" i="22"/>
  <c r="Z49" i="22"/>
  <c r="AA49" i="22"/>
  <c r="AB49" i="22"/>
  <c r="AC49" i="22"/>
  <c r="AD49" i="22"/>
  <c r="AE49" i="22"/>
  <c r="AF49" i="22"/>
  <c r="AG49" i="22"/>
  <c r="AI49" i="22"/>
  <c r="AJ49" i="22"/>
  <c r="AK49" i="22"/>
  <c r="AL49" i="22"/>
  <c r="AM49" i="22"/>
  <c r="D50" i="22"/>
  <c r="E50" i="22"/>
  <c r="K50" i="22"/>
  <c r="M50" i="22"/>
  <c r="O50" i="22"/>
  <c r="P50" i="22"/>
  <c r="R50" i="22"/>
  <c r="S50" i="22"/>
  <c r="U50" i="22"/>
  <c r="V50" i="22"/>
  <c r="W50" i="22"/>
  <c r="X50" i="22"/>
  <c r="Z50" i="22"/>
  <c r="AA50" i="22"/>
  <c r="AB50" i="22"/>
  <c r="AC50" i="22"/>
  <c r="AD50" i="22"/>
  <c r="AE50" i="22"/>
  <c r="AF50" i="22"/>
  <c r="AG50" i="22"/>
  <c r="AI50" i="22"/>
  <c r="AJ50" i="22"/>
  <c r="AK50" i="22"/>
  <c r="AL50" i="22"/>
  <c r="AM50" i="22"/>
  <c r="D51" i="22"/>
  <c r="E51" i="22"/>
  <c r="K51" i="22"/>
  <c r="M51" i="22"/>
  <c r="O51" i="22"/>
  <c r="P51" i="22"/>
  <c r="R51" i="22"/>
  <c r="S51" i="22"/>
  <c r="U51" i="22"/>
  <c r="V51" i="22"/>
  <c r="W51" i="22"/>
  <c r="X51" i="22"/>
  <c r="Z51" i="22"/>
  <c r="AA51" i="22"/>
  <c r="AB51" i="22"/>
  <c r="AC51" i="22"/>
  <c r="AD51" i="22"/>
  <c r="AE51" i="22"/>
  <c r="AF51" i="22"/>
  <c r="AG51" i="22"/>
  <c r="AI51" i="22"/>
  <c r="AJ51" i="22"/>
  <c r="AK51" i="22"/>
  <c r="AL51" i="22"/>
  <c r="AM51" i="22"/>
  <c r="D52" i="22"/>
  <c r="E52" i="22"/>
  <c r="K52" i="22"/>
  <c r="M52" i="22"/>
  <c r="O52" i="22"/>
  <c r="P52" i="22"/>
  <c r="R52" i="22"/>
  <c r="S52" i="22"/>
  <c r="U52" i="22"/>
  <c r="V52" i="22"/>
  <c r="W52" i="22"/>
  <c r="X52" i="22"/>
  <c r="Z52" i="22"/>
  <c r="AA52" i="22"/>
  <c r="AB52" i="22"/>
  <c r="AC52" i="22"/>
  <c r="AD52" i="22"/>
  <c r="AE52" i="22"/>
  <c r="AF52" i="22"/>
  <c r="AG52" i="22"/>
  <c r="AI52" i="22"/>
  <c r="AJ52" i="22"/>
  <c r="AK52" i="22"/>
  <c r="AL52" i="22"/>
  <c r="AM52" i="22"/>
  <c r="D53" i="22"/>
  <c r="E53" i="22"/>
  <c r="K53" i="22"/>
  <c r="M53" i="22"/>
  <c r="O53" i="22"/>
  <c r="P53" i="22"/>
  <c r="R53" i="22"/>
  <c r="S53" i="22"/>
  <c r="U53" i="22"/>
  <c r="V53" i="22"/>
  <c r="W53" i="22"/>
  <c r="X53" i="22"/>
  <c r="Z53" i="22"/>
  <c r="AA53" i="22"/>
  <c r="AB53" i="22"/>
  <c r="AC53" i="22"/>
  <c r="AD53" i="22"/>
  <c r="AE53" i="22"/>
  <c r="AF53" i="22"/>
  <c r="AG53" i="22"/>
  <c r="AI53" i="22"/>
  <c r="AJ53" i="22"/>
  <c r="AK53" i="22"/>
  <c r="AL53" i="22"/>
  <c r="AM53" i="22"/>
  <c r="D54" i="22"/>
  <c r="E54" i="22"/>
  <c r="K54" i="22"/>
  <c r="M54" i="22"/>
  <c r="O54" i="22"/>
  <c r="P54" i="22"/>
  <c r="R54" i="22"/>
  <c r="S54" i="22"/>
  <c r="U54" i="22"/>
  <c r="V54" i="22"/>
  <c r="W54" i="22"/>
  <c r="X54" i="22"/>
  <c r="Z54" i="22"/>
  <c r="AA54" i="22"/>
  <c r="AB54" i="22"/>
  <c r="AC54" i="22"/>
  <c r="AD54" i="22"/>
  <c r="AE54" i="22"/>
  <c r="AF54" i="22"/>
  <c r="AG54" i="22"/>
  <c r="AI54" i="22"/>
  <c r="AJ54" i="22"/>
  <c r="AK54" i="22"/>
  <c r="AL54" i="22"/>
  <c r="AM54" i="22"/>
  <c r="D55" i="22"/>
  <c r="E55" i="22"/>
  <c r="K55" i="22"/>
  <c r="M55" i="22"/>
  <c r="O55" i="22"/>
  <c r="P55" i="22"/>
  <c r="R55" i="22"/>
  <c r="S55" i="22"/>
  <c r="U55" i="22"/>
  <c r="V55" i="22"/>
  <c r="W55" i="22"/>
  <c r="X55" i="22"/>
  <c r="Z55" i="22"/>
  <c r="AA55" i="22"/>
  <c r="AB55" i="22"/>
  <c r="AC55" i="22"/>
  <c r="AD55" i="22"/>
  <c r="AE55" i="22"/>
  <c r="AF55" i="22"/>
  <c r="AG55" i="22"/>
  <c r="AI55" i="22"/>
  <c r="AJ55" i="22"/>
  <c r="AK55" i="22"/>
  <c r="AL55" i="22"/>
  <c r="AM55" i="22"/>
  <c r="D56" i="22"/>
  <c r="E56" i="22"/>
  <c r="K56" i="22"/>
  <c r="M56" i="22"/>
  <c r="O56" i="22"/>
  <c r="P56" i="22"/>
  <c r="R56" i="22"/>
  <c r="S56" i="22"/>
  <c r="U56" i="22"/>
  <c r="V56" i="22"/>
  <c r="W56" i="22"/>
  <c r="X56" i="22"/>
  <c r="Z56" i="22"/>
  <c r="AA56" i="22"/>
  <c r="AB56" i="22"/>
  <c r="AC56" i="22"/>
  <c r="AD56" i="22"/>
  <c r="AE56" i="22"/>
  <c r="AF56" i="22"/>
  <c r="AG56" i="22"/>
  <c r="AI56" i="22"/>
  <c r="AJ56" i="22"/>
  <c r="AK56" i="22"/>
  <c r="AL56" i="22"/>
  <c r="AM56" i="22"/>
  <c r="D57" i="22"/>
  <c r="E57" i="22"/>
  <c r="K57" i="22"/>
  <c r="M57" i="22"/>
  <c r="O57" i="22"/>
  <c r="P57" i="22"/>
  <c r="R57" i="22"/>
  <c r="S57" i="22"/>
  <c r="U57" i="22"/>
  <c r="V57" i="22"/>
  <c r="W57" i="22"/>
  <c r="X57" i="22"/>
  <c r="Z57" i="22"/>
  <c r="AA57" i="22"/>
  <c r="AB57" i="22"/>
  <c r="AC57" i="22"/>
  <c r="AD57" i="22"/>
  <c r="AE57" i="22"/>
  <c r="AF57" i="22"/>
  <c r="AG57" i="22"/>
  <c r="AI57" i="22"/>
  <c r="AJ57" i="22"/>
  <c r="AK57" i="22"/>
  <c r="AL57" i="22"/>
  <c r="AM57" i="22"/>
  <c r="D58" i="22"/>
  <c r="E58" i="22"/>
  <c r="K58" i="22"/>
  <c r="M58" i="22"/>
  <c r="O58" i="22"/>
  <c r="P58" i="22"/>
  <c r="R58" i="22"/>
  <c r="S58" i="22"/>
  <c r="U58" i="22"/>
  <c r="V58" i="22"/>
  <c r="W58" i="22"/>
  <c r="X58" i="22"/>
  <c r="Z58" i="22"/>
  <c r="AA58" i="22"/>
  <c r="AB58" i="22"/>
  <c r="AC58" i="22"/>
  <c r="AD58" i="22"/>
  <c r="AE58" i="22"/>
  <c r="AF58" i="22"/>
  <c r="AG58" i="22"/>
  <c r="AI58" i="22"/>
  <c r="AJ58" i="22"/>
  <c r="AK58" i="22"/>
  <c r="AL58" i="22"/>
  <c r="AM58" i="22"/>
  <c r="D59" i="22"/>
  <c r="E59" i="22"/>
  <c r="K59" i="22"/>
  <c r="M59" i="22"/>
  <c r="O59" i="22"/>
  <c r="P59" i="22"/>
  <c r="R59" i="22"/>
  <c r="S59" i="22"/>
  <c r="U59" i="22"/>
  <c r="V59" i="22"/>
  <c r="W59" i="22"/>
  <c r="X59" i="22"/>
  <c r="Z59" i="22"/>
  <c r="AA59" i="22"/>
  <c r="AB59" i="22"/>
  <c r="AC59" i="22"/>
  <c r="AD59" i="22"/>
  <c r="AE59" i="22"/>
  <c r="AF59" i="22"/>
  <c r="AG59" i="22"/>
  <c r="AI59" i="22"/>
  <c r="AJ59" i="22"/>
  <c r="AK59" i="22"/>
  <c r="AL59" i="22"/>
  <c r="AM59" i="22"/>
  <c r="D60" i="22"/>
  <c r="E60" i="22"/>
  <c r="K60" i="22"/>
  <c r="M60" i="22"/>
  <c r="O60" i="22"/>
  <c r="P60" i="22"/>
  <c r="R60" i="22"/>
  <c r="S60" i="22"/>
  <c r="U60" i="22"/>
  <c r="V60" i="22"/>
  <c r="W60" i="22"/>
  <c r="X60" i="22"/>
  <c r="Z60" i="22"/>
  <c r="AA60" i="22"/>
  <c r="AB60" i="22"/>
  <c r="AC60" i="22"/>
  <c r="AD60" i="22"/>
  <c r="AE60" i="22"/>
  <c r="AF60" i="22"/>
  <c r="AG60" i="22"/>
  <c r="AI60" i="22"/>
  <c r="AJ60" i="22"/>
  <c r="AK60" i="22"/>
  <c r="AL60" i="22"/>
  <c r="AM60" i="22"/>
  <c r="D61" i="22"/>
  <c r="E61" i="22"/>
  <c r="K61" i="22"/>
  <c r="M61" i="22"/>
  <c r="O61" i="22"/>
  <c r="P61" i="22"/>
  <c r="R61" i="22"/>
  <c r="S61" i="22"/>
  <c r="U61" i="22"/>
  <c r="V61" i="22"/>
  <c r="W61" i="22"/>
  <c r="X61" i="22"/>
  <c r="Z61" i="22"/>
  <c r="AA61" i="22"/>
  <c r="AB61" i="22"/>
  <c r="AC61" i="22"/>
  <c r="AD61" i="22"/>
  <c r="AE61" i="22"/>
  <c r="AF61" i="22"/>
  <c r="AG61" i="22"/>
  <c r="AI61" i="22"/>
  <c r="AJ61" i="22"/>
  <c r="AK61" i="22"/>
  <c r="AL61" i="22"/>
  <c r="AM61" i="22"/>
  <c r="D62" i="22"/>
  <c r="E62" i="22"/>
  <c r="K62" i="22"/>
  <c r="M62" i="22"/>
  <c r="O62" i="22"/>
  <c r="P62" i="22"/>
  <c r="R62" i="22"/>
  <c r="S62" i="22"/>
  <c r="U62" i="22"/>
  <c r="V62" i="22"/>
  <c r="W62" i="22"/>
  <c r="X62" i="22"/>
  <c r="Z62" i="22"/>
  <c r="AA62" i="22"/>
  <c r="AB62" i="22"/>
  <c r="AC62" i="22"/>
  <c r="AD62" i="22"/>
  <c r="AE62" i="22"/>
  <c r="AF62" i="22"/>
  <c r="AG62" i="22"/>
  <c r="AI62" i="22"/>
  <c r="AJ62" i="22"/>
  <c r="AK62" i="22"/>
  <c r="AL62" i="22"/>
  <c r="AM62" i="22"/>
  <c r="D63" i="22"/>
  <c r="E63" i="22"/>
  <c r="K63" i="22"/>
  <c r="M63" i="22"/>
  <c r="O63" i="22"/>
  <c r="P63" i="22"/>
  <c r="R63" i="22"/>
  <c r="S63" i="22"/>
  <c r="U63" i="22"/>
  <c r="V63" i="22"/>
  <c r="W63" i="22"/>
  <c r="X63" i="22"/>
  <c r="Z63" i="22"/>
  <c r="AA63" i="22"/>
  <c r="AB63" i="22"/>
  <c r="AC63" i="22"/>
  <c r="AD63" i="22"/>
  <c r="AE63" i="22"/>
  <c r="AF63" i="22"/>
  <c r="AG63" i="22"/>
  <c r="AI63" i="22"/>
  <c r="AJ63" i="22"/>
  <c r="AK63" i="22"/>
  <c r="AL63" i="22"/>
  <c r="AM63" i="22"/>
  <c r="D64" i="22"/>
  <c r="E64" i="22"/>
  <c r="K64" i="22"/>
  <c r="M64" i="22"/>
  <c r="O64" i="22"/>
  <c r="P64" i="22"/>
  <c r="R64" i="22"/>
  <c r="S64" i="22"/>
  <c r="U64" i="22"/>
  <c r="V64" i="22"/>
  <c r="W64" i="22"/>
  <c r="X64" i="22"/>
  <c r="Z64" i="22"/>
  <c r="AA64" i="22"/>
  <c r="AB64" i="22"/>
  <c r="AC64" i="22"/>
  <c r="AD64" i="22"/>
  <c r="AE64" i="22"/>
  <c r="AF64" i="22"/>
  <c r="AG64" i="22"/>
  <c r="AI64" i="22"/>
  <c r="AJ64" i="22"/>
  <c r="AK64" i="22"/>
  <c r="AL64" i="22"/>
  <c r="AM64" i="22"/>
  <c r="D65" i="22"/>
  <c r="E65" i="22"/>
  <c r="K65" i="22"/>
  <c r="M65" i="22"/>
  <c r="O65" i="22"/>
  <c r="P65" i="22"/>
  <c r="R65" i="22"/>
  <c r="S65" i="22"/>
  <c r="U65" i="22"/>
  <c r="V65" i="22"/>
  <c r="W65" i="22"/>
  <c r="X65" i="22"/>
  <c r="Z65" i="22"/>
  <c r="AA65" i="22"/>
  <c r="AB65" i="22"/>
  <c r="AC65" i="22"/>
  <c r="AD65" i="22"/>
  <c r="AE65" i="22"/>
  <c r="AF65" i="22"/>
  <c r="AG65" i="22"/>
  <c r="AI65" i="22"/>
  <c r="AJ65" i="22"/>
  <c r="AK65" i="22"/>
  <c r="AL65" i="22"/>
  <c r="AM65" i="22"/>
  <c r="D66" i="22"/>
  <c r="E66" i="22"/>
  <c r="K66" i="22"/>
  <c r="M66" i="22"/>
  <c r="O66" i="22"/>
  <c r="P66" i="22"/>
  <c r="R66" i="22"/>
  <c r="S66" i="22"/>
  <c r="U66" i="22"/>
  <c r="V66" i="22"/>
  <c r="W66" i="22"/>
  <c r="X66" i="22"/>
  <c r="Z66" i="22"/>
  <c r="AA66" i="22"/>
  <c r="AB66" i="22"/>
  <c r="AC66" i="22"/>
  <c r="AD66" i="22"/>
  <c r="AE66" i="22"/>
  <c r="AF66" i="22"/>
  <c r="AG66" i="22"/>
  <c r="AI66" i="22"/>
  <c r="AJ66" i="22"/>
  <c r="AK66" i="22"/>
  <c r="AL66" i="22"/>
  <c r="AM66" i="22"/>
  <c r="D67" i="22"/>
  <c r="E67" i="22"/>
  <c r="K67" i="22"/>
  <c r="M67" i="22"/>
  <c r="O67" i="22"/>
  <c r="P67" i="22"/>
  <c r="R67" i="22"/>
  <c r="S67" i="22"/>
  <c r="U67" i="22"/>
  <c r="V67" i="22"/>
  <c r="W67" i="22"/>
  <c r="X67" i="22"/>
  <c r="Z67" i="22"/>
  <c r="AA67" i="22"/>
  <c r="AB67" i="22"/>
  <c r="AC67" i="22"/>
  <c r="AD67" i="22"/>
  <c r="AE67" i="22"/>
  <c r="AF67" i="22"/>
  <c r="AG67" i="22"/>
  <c r="AI67" i="22"/>
  <c r="AJ67" i="22"/>
  <c r="AK67" i="22"/>
  <c r="AL67" i="22"/>
  <c r="AM67" i="22"/>
  <c r="D68" i="22"/>
  <c r="E68" i="22"/>
  <c r="K68" i="22"/>
  <c r="M68" i="22"/>
  <c r="O68" i="22"/>
  <c r="P68" i="22"/>
  <c r="R68" i="22"/>
  <c r="S68" i="22"/>
  <c r="U68" i="22"/>
  <c r="V68" i="22"/>
  <c r="W68" i="22"/>
  <c r="X68" i="22"/>
  <c r="Z68" i="22"/>
  <c r="AA68" i="22"/>
  <c r="AB68" i="22"/>
  <c r="AC68" i="22"/>
  <c r="AD68" i="22"/>
  <c r="AE68" i="22"/>
  <c r="AF68" i="22"/>
  <c r="AG68" i="22"/>
  <c r="AI68" i="22"/>
  <c r="AJ68" i="22"/>
  <c r="AK68" i="22"/>
  <c r="AL68" i="22"/>
  <c r="AM68" i="22"/>
  <c r="D69" i="22"/>
  <c r="E69" i="22"/>
  <c r="K69" i="22"/>
  <c r="M69" i="22"/>
  <c r="O69" i="22"/>
  <c r="P69" i="22"/>
  <c r="R69" i="22"/>
  <c r="S69" i="22"/>
  <c r="U69" i="22"/>
  <c r="V69" i="22"/>
  <c r="W69" i="22"/>
  <c r="X69" i="22"/>
  <c r="Z69" i="22"/>
  <c r="AA69" i="22"/>
  <c r="AB69" i="22"/>
  <c r="AC69" i="22"/>
  <c r="AD69" i="22"/>
  <c r="AE69" i="22"/>
  <c r="AF69" i="22"/>
  <c r="AG69" i="22"/>
  <c r="AI69" i="22"/>
  <c r="AJ69" i="22"/>
  <c r="AK69" i="22"/>
  <c r="AL69" i="22"/>
  <c r="AM69" i="22"/>
  <c r="D70" i="22"/>
  <c r="E70" i="22"/>
  <c r="K70" i="22"/>
  <c r="M70" i="22"/>
  <c r="O70" i="22"/>
  <c r="P70" i="22"/>
  <c r="R70" i="22"/>
  <c r="S70" i="22"/>
  <c r="U70" i="22"/>
  <c r="V70" i="22"/>
  <c r="W70" i="22"/>
  <c r="X70" i="22"/>
  <c r="Z70" i="22"/>
  <c r="AA70" i="22"/>
  <c r="AB70" i="22"/>
  <c r="AC70" i="22"/>
  <c r="AD70" i="22"/>
  <c r="AE70" i="22"/>
  <c r="AF70" i="22"/>
  <c r="AG70" i="22"/>
  <c r="AI70" i="22"/>
  <c r="AJ70" i="22"/>
  <c r="AK70" i="22"/>
  <c r="AL70" i="22"/>
  <c r="AM70" i="22"/>
  <c r="D71" i="22"/>
  <c r="E71" i="22"/>
  <c r="K71" i="22"/>
  <c r="M71" i="22"/>
  <c r="O71" i="22"/>
  <c r="P71" i="22"/>
  <c r="R71" i="22"/>
  <c r="S71" i="22"/>
  <c r="U71" i="22"/>
  <c r="V71" i="22"/>
  <c r="W71" i="22"/>
  <c r="X71" i="22"/>
  <c r="Z71" i="22"/>
  <c r="AA71" i="22"/>
  <c r="AB71" i="22"/>
  <c r="AC71" i="22"/>
  <c r="AD71" i="22"/>
  <c r="AE71" i="22"/>
  <c r="AF71" i="22"/>
  <c r="AG71" i="22"/>
  <c r="AI71" i="22"/>
  <c r="AJ71" i="22"/>
  <c r="AK71" i="22"/>
  <c r="AL71" i="22"/>
  <c r="AM71" i="22"/>
  <c r="D72" i="22"/>
  <c r="E72" i="22"/>
  <c r="K72" i="22"/>
  <c r="M72" i="22"/>
  <c r="O72" i="22"/>
  <c r="P72" i="22"/>
  <c r="R72" i="22"/>
  <c r="S72" i="22"/>
  <c r="U72" i="22"/>
  <c r="V72" i="22"/>
  <c r="W72" i="22"/>
  <c r="X72" i="22"/>
  <c r="Z72" i="22"/>
  <c r="AA72" i="22"/>
  <c r="AB72" i="22"/>
  <c r="AC72" i="22"/>
  <c r="AD72" i="22"/>
  <c r="AE72" i="22"/>
  <c r="AF72" i="22"/>
  <c r="AG72" i="22"/>
  <c r="AI72" i="22"/>
  <c r="AJ72" i="22"/>
  <c r="AK72" i="22"/>
  <c r="AL72" i="22"/>
  <c r="AM72" i="22"/>
  <c r="D73" i="22"/>
  <c r="E73" i="22"/>
  <c r="K73" i="22"/>
  <c r="M73" i="22"/>
  <c r="O73" i="22"/>
  <c r="P73" i="22"/>
  <c r="R73" i="22"/>
  <c r="S73" i="22"/>
  <c r="U73" i="22"/>
  <c r="V73" i="22"/>
  <c r="W73" i="22"/>
  <c r="X73" i="22"/>
  <c r="Z73" i="22"/>
  <c r="AA73" i="22"/>
  <c r="AB73" i="22"/>
  <c r="AC73" i="22"/>
  <c r="AD73" i="22"/>
  <c r="AE73" i="22"/>
  <c r="AF73" i="22"/>
  <c r="AG73" i="22"/>
  <c r="AI73" i="22"/>
  <c r="AJ73" i="22"/>
  <c r="AK73" i="22"/>
  <c r="AL73" i="22"/>
  <c r="AM73" i="22"/>
  <c r="D74" i="22"/>
  <c r="E74" i="22"/>
  <c r="K74" i="22"/>
  <c r="M74" i="22"/>
  <c r="O74" i="22"/>
  <c r="P74" i="22"/>
  <c r="R74" i="22"/>
  <c r="S74" i="22"/>
  <c r="U74" i="22"/>
  <c r="V74" i="22"/>
  <c r="W74" i="22"/>
  <c r="X74" i="22"/>
  <c r="Z74" i="22"/>
  <c r="AA74" i="22"/>
  <c r="AB74" i="22"/>
  <c r="AC74" i="22"/>
  <c r="AD74" i="22"/>
  <c r="AE74" i="22"/>
  <c r="AF74" i="22"/>
  <c r="AG74" i="22"/>
  <c r="AI74" i="22"/>
  <c r="AJ74" i="22"/>
  <c r="AK74" i="22"/>
  <c r="AL74" i="22"/>
  <c r="AM74" i="22"/>
  <c r="D75" i="22"/>
  <c r="E75" i="22"/>
  <c r="K75" i="22"/>
  <c r="M75" i="22"/>
  <c r="O75" i="22"/>
  <c r="P75" i="22"/>
  <c r="R75" i="22"/>
  <c r="S75" i="22"/>
  <c r="U75" i="22"/>
  <c r="V75" i="22"/>
  <c r="W75" i="22"/>
  <c r="X75" i="22"/>
  <c r="Z75" i="22"/>
  <c r="AA75" i="22"/>
  <c r="AB75" i="22"/>
  <c r="AC75" i="22"/>
  <c r="AD75" i="22"/>
  <c r="AE75" i="22"/>
  <c r="AF75" i="22"/>
  <c r="AG75" i="22"/>
  <c r="AI75" i="22"/>
  <c r="AJ75" i="22"/>
  <c r="AK75" i="22"/>
  <c r="AL75" i="22"/>
  <c r="AM75" i="22"/>
  <c r="D76" i="22"/>
  <c r="E76" i="22"/>
  <c r="K76" i="22"/>
  <c r="M76" i="22"/>
  <c r="O76" i="22"/>
  <c r="P76" i="22"/>
  <c r="R76" i="22"/>
  <c r="S76" i="22"/>
  <c r="U76" i="22"/>
  <c r="V76" i="22"/>
  <c r="W76" i="22"/>
  <c r="X76" i="22"/>
  <c r="Z76" i="22"/>
  <c r="AA76" i="22"/>
  <c r="AB76" i="22"/>
  <c r="AC76" i="22"/>
  <c r="AD76" i="22"/>
  <c r="AE76" i="22"/>
  <c r="AF76" i="22"/>
  <c r="AG76" i="22"/>
  <c r="AI76" i="22"/>
  <c r="AJ76" i="22"/>
  <c r="AK76" i="22"/>
  <c r="AL76" i="22"/>
  <c r="AM76" i="22"/>
  <c r="D77" i="22"/>
  <c r="E77" i="22"/>
  <c r="K77" i="22"/>
  <c r="M77" i="22"/>
  <c r="O77" i="22"/>
  <c r="P77" i="22"/>
  <c r="R77" i="22"/>
  <c r="S77" i="22"/>
  <c r="U77" i="22"/>
  <c r="V77" i="22"/>
  <c r="W77" i="22"/>
  <c r="X77" i="22"/>
  <c r="Z77" i="22"/>
  <c r="AA77" i="22"/>
  <c r="AB77" i="22"/>
  <c r="AC77" i="22"/>
  <c r="AD77" i="22"/>
  <c r="AE77" i="22"/>
  <c r="AF77" i="22"/>
  <c r="AG77" i="22"/>
  <c r="AI77" i="22"/>
  <c r="AJ77" i="22"/>
  <c r="AK77" i="22"/>
  <c r="AL77" i="22"/>
  <c r="AM77" i="22"/>
  <c r="D78" i="22"/>
  <c r="E78" i="22"/>
  <c r="K78" i="22"/>
  <c r="M78" i="22"/>
  <c r="O78" i="22"/>
  <c r="P78" i="22"/>
  <c r="R78" i="22"/>
  <c r="S78" i="22"/>
  <c r="U78" i="22"/>
  <c r="V78" i="22"/>
  <c r="W78" i="22"/>
  <c r="X78" i="22"/>
  <c r="Z78" i="22"/>
  <c r="AA78" i="22"/>
  <c r="AB78" i="22"/>
  <c r="AC78" i="22"/>
  <c r="AD78" i="22"/>
  <c r="AE78" i="22"/>
  <c r="AF78" i="22"/>
  <c r="AG78" i="22"/>
  <c r="AI78" i="22"/>
  <c r="AJ78" i="22"/>
  <c r="AK78" i="22"/>
  <c r="AL78" i="22"/>
  <c r="AM78" i="22"/>
  <c r="D79" i="22"/>
  <c r="E79" i="22"/>
  <c r="K79" i="22"/>
  <c r="M79" i="22"/>
  <c r="O79" i="22"/>
  <c r="P79" i="22"/>
  <c r="R79" i="22"/>
  <c r="S79" i="22"/>
  <c r="U79" i="22"/>
  <c r="V79" i="22"/>
  <c r="W79" i="22"/>
  <c r="X79" i="22"/>
  <c r="Z79" i="22"/>
  <c r="AA79" i="22"/>
  <c r="AB79" i="22"/>
  <c r="AC79" i="22"/>
  <c r="AD79" i="22"/>
  <c r="AE79" i="22"/>
  <c r="AF79" i="22"/>
  <c r="AG79" i="22"/>
  <c r="AI79" i="22"/>
  <c r="AJ79" i="22"/>
  <c r="AK79" i="22"/>
  <c r="AL79" i="22"/>
  <c r="AM79" i="22"/>
  <c r="D80" i="22"/>
  <c r="E80" i="22"/>
  <c r="K80" i="22"/>
  <c r="M80" i="22"/>
  <c r="O80" i="22"/>
  <c r="P80" i="22"/>
  <c r="R80" i="22"/>
  <c r="S80" i="22"/>
  <c r="U80" i="22"/>
  <c r="V80" i="22"/>
  <c r="W80" i="22"/>
  <c r="X80" i="22"/>
  <c r="Z80" i="22"/>
  <c r="AA80" i="22"/>
  <c r="AB80" i="22"/>
  <c r="AC80" i="22"/>
  <c r="AD80" i="22"/>
  <c r="AE80" i="22"/>
  <c r="AF80" i="22"/>
  <c r="AG80" i="22"/>
  <c r="AI80" i="22"/>
  <c r="AJ80" i="22"/>
  <c r="AK80" i="22"/>
  <c r="AL80" i="22"/>
  <c r="AM80" i="22"/>
  <c r="D81" i="22"/>
  <c r="E81" i="22"/>
  <c r="K81" i="22"/>
  <c r="M81" i="22"/>
  <c r="O81" i="22"/>
  <c r="P81" i="22"/>
  <c r="R81" i="22"/>
  <c r="S81" i="22"/>
  <c r="U81" i="22"/>
  <c r="V81" i="22"/>
  <c r="W81" i="22"/>
  <c r="X81" i="22"/>
  <c r="Z81" i="22"/>
  <c r="AA81" i="22"/>
  <c r="AB81" i="22"/>
  <c r="AC81" i="22"/>
  <c r="AD81" i="22"/>
  <c r="AE81" i="22"/>
  <c r="AF81" i="22"/>
  <c r="AG81" i="22"/>
  <c r="AI81" i="22"/>
  <c r="AJ81" i="22"/>
  <c r="AK81" i="22"/>
  <c r="AL81" i="22"/>
  <c r="AM81" i="22"/>
  <c r="D82" i="22"/>
  <c r="E82" i="22"/>
  <c r="K82" i="22"/>
  <c r="M82" i="22"/>
  <c r="O82" i="22"/>
  <c r="P82" i="22"/>
  <c r="R82" i="22"/>
  <c r="S82" i="22"/>
  <c r="U82" i="22"/>
  <c r="V82" i="22"/>
  <c r="W82" i="22"/>
  <c r="X82" i="22"/>
  <c r="Z82" i="22"/>
  <c r="AA82" i="22"/>
  <c r="AB82" i="22"/>
  <c r="AC82" i="22"/>
  <c r="AD82" i="22"/>
  <c r="AE82" i="22"/>
  <c r="AF82" i="22"/>
  <c r="AG82" i="22"/>
  <c r="AI82" i="22"/>
  <c r="AJ82" i="22"/>
  <c r="AK82" i="22"/>
  <c r="AL82" i="22"/>
  <c r="AM82" i="22"/>
  <c r="D83" i="22"/>
  <c r="E83" i="22"/>
  <c r="K83" i="22"/>
  <c r="M83" i="22"/>
  <c r="O83" i="22"/>
  <c r="P83" i="22"/>
  <c r="R83" i="22"/>
  <c r="S83" i="22"/>
  <c r="U83" i="22"/>
  <c r="V83" i="22"/>
  <c r="W83" i="22"/>
  <c r="X83" i="22"/>
  <c r="Z83" i="22"/>
  <c r="AA83" i="22"/>
  <c r="AB83" i="22"/>
  <c r="AC83" i="22"/>
  <c r="AD83" i="22"/>
  <c r="AE83" i="22"/>
  <c r="AF83" i="22"/>
  <c r="AG83" i="22"/>
  <c r="AI83" i="22"/>
  <c r="AJ83" i="22"/>
  <c r="AK83" i="22"/>
  <c r="AL83" i="22"/>
  <c r="AM83" i="22"/>
  <c r="D84" i="22"/>
  <c r="E84" i="22"/>
  <c r="K84" i="22"/>
  <c r="M84" i="22"/>
  <c r="O84" i="22"/>
  <c r="P84" i="22"/>
  <c r="R84" i="22"/>
  <c r="S84" i="22"/>
  <c r="U84" i="22"/>
  <c r="V84" i="22"/>
  <c r="W84" i="22"/>
  <c r="X84" i="22"/>
  <c r="Z84" i="22"/>
  <c r="AA84" i="22"/>
  <c r="AB84" i="22"/>
  <c r="AC84" i="22"/>
  <c r="AD84" i="22"/>
  <c r="AE84" i="22"/>
  <c r="AF84" i="22"/>
  <c r="AG84" i="22"/>
  <c r="AI84" i="22"/>
  <c r="AJ84" i="22"/>
  <c r="AK84" i="22"/>
  <c r="AL84" i="22"/>
  <c r="AM84" i="22"/>
  <c r="D85" i="22"/>
  <c r="E85" i="22"/>
  <c r="K85" i="22"/>
  <c r="M85" i="22"/>
  <c r="O85" i="22"/>
  <c r="P85" i="22"/>
  <c r="R85" i="22"/>
  <c r="S85" i="22"/>
  <c r="U85" i="22"/>
  <c r="V85" i="22"/>
  <c r="W85" i="22"/>
  <c r="X85" i="22"/>
  <c r="Z85" i="22"/>
  <c r="AA85" i="22"/>
  <c r="AB85" i="22"/>
  <c r="AC85" i="22"/>
  <c r="AD85" i="22"/>
  <c r="AE85" i="22"/>
  <c r="AF85" i="22"/>
  <c r="AG85" i="22"/>
  <c r="AI85" i="22"/>
  <c r="AJ85" i="22"/>
  <c r="AK85" i="22"/>
  <c r="AL85" i="22"/>
  <c r="AM85" i="22"/>
  <c r="D86" i="22"/>
  <c r="E86" i="22"/>
  <c r="K86" i="22"/>
  <c r="M86" i="22"/>
  <c r="O86" i="22"/>
  <c r="P86" i="22"/>
  <c r="R86" i="22"/>
  <c r="S86" i="22"/>
  <c r="U86" i="22"/>
  <c r="V86" i="22"/>
  <c r="W86" i="22"/>
  <c r="X86" i="22"/>
  <c r="Z86" i="22"/>
  <c r="AA86" i="22"/>
  <c r="AB86" i="22"/>
  <c r="AC86" i="22"/>
  <c r="AD86" i="22"/>
  <c r="AE86" i="22"/>
  <c r="AF86" i="22"/>
  <c r="AG86" i="22"/>
  <c r="AI86" i="22"/>
  <c r="AJ86" i="22"/>
  <c r="AK86" i="22"/>
  <c r="AL86" i="22"/>
  <c r="AM86" i="22"/>
  <c r="D87" i="22"/>
  <c r="E87" i="22"/>
  <c r="K87" i="22"/>
  <c r="M87" i="22"/>
  <c r="O87" i="22"/>
  <c r="P87" i="22"/>
  <c r="R87" i="22"/>
  <c r="S87" i="22"/>
  <c r="U87" i="22"/>
  <c r="V87" i="22"/>
  <c r="W87" i="22"/>
  <c r="X87" i="22"/>
  <c r="Z87" i="22"/>
  <c r="AA87" i="22"/>
  <c r="AB87" i="22"/>
  <c r="AC87" i="22"/>
  <c r="AD87" i="22"/>
  <c r="AE87" i="22"/>
  <c r="AF87" i="22"/>
  <c r="AG87" i="22"/>
  <c r="AI87" i="22"/>
  <c r="AJ87" i="22"/>
  <c r="AK87" i="22"/>
  <c r="AL87" i="22"/>
  <c r="AM87" i="22"/>
  <c r="D88" i="22"/>
  <c r="E88" i="22"/>
  <c r="K88" i="22"/>
  <c r="M88" i="22"/>
  <c r="O88" i="22"/>
  <c r="P88" i="22"/>
  <c r="R88" i="22"/>
  <c r="S88" i="22"/>
  <c r="U88" i="22"/>
  <c r="V88" i="22"/>
  <c r="W88" i="22"/>
  <c r="X88" i="22"/>
  <c r="Z88" i="22"/>
  <c r="AA88" i="22"/>
  <c r="AB88" i="22"/>
  <c r="AC88" i="22"/>
  <c r="AD88" i="22"/>
  <c r="AE88" i="22"/>
  <c r="AF88" i="22"/>
  <c r="AG88" i="22"/>
  <c r="AI88" i="22"/>
  <c r="AJ88" i="22"/>
  <c r="AK88" i="22"/>
  <c r="AL88" i="22"/>
  <c r="AM88" i="22"/>
  <c r="D89" i="22"/>
  <c r="E89" i="22"/>
  <c r="K89" i="22"/>
  <c r="M89" i="22"/>
  <c r="O89" i="22"/>
  <c r="P89" i="22"/>
  <c r="R89" i="22"/>
  <c r="S89" i="22"/>
  <c r="U89" i="22"/>
  <c r="V89" i="22"/>
  <c r="W89" i="22"/>
  <c r="X89" i="22"/>
  <c r="Z89" i="22"/>
  <c r="AA89" i="22"/>
  <c r="AB89" i="22"/>
  <c r="AC89" i="22"/>
  <c r="AD89" i="22"/>
  <c r="AE89" i="22"/>
  <c r="AF89" i="22"/>
  <c r="AG89" i="22"/>
  <c r="AI89" i="22"/>
  <c r="AJ89" i="22"/>
  <c r="AK89" i="22"/>
  <c r="AL89" i="22"/>
  <c r="AM89" i="22"/>
  <c r="D90" i="22"/>
  <c r="E90" i="22"/>
  <c r="K90" i="22"/>
  <c r="M90" i="22"/>
  <c r="O90" i="22"/>
  <c r="P90" i="22"/>
  <c r="R90" i="22"/>
  <c r="S90" i="22"/>
  <c r="U90" i="22"/>
  <c r="V90" i="22"/>
  <c r="W90" i="22"/>
  <c r="X90" i="22"/>
  <c r="Z90" i="22"/>
  <c r="AA90" i="22"/>
  <c r="AB90" i="22"/>
  <c r="AC90" i="22"/>
  <c r="AD90" i="22"/>
  <c r="AE90" i="22"/>
  <c r="AF90" i="22"/>
  <c r="AG90" i="22"/>
  <c r="AI90" i="22"/>
  <c r="AJ90" i="22"/>
  <c r="AK90" i="22"/>
  <c r="AL90" i="22"/>
  <c r="AM90" i="22"/>
  <c r="D91" i="22"/>
  <c r="E91" i="22"/>
  <c r="K91" i="22"/>
  <c r="M91" i="22"/>
  <c r="O91" i="22"/>
  <c r="P91" i="22"/>
  <c r="R91" i="22"/>
  <c r="S91" i="22"/>
  <c r="U91" i="22"/>
  <c r="V91" i="22"/>
  <c r="W91" i="22"/>
  <c r="X91" i="22"/>
  <c r="Z91" i="22"/>
  <c r="AA91" i="22"/>
  <c r="AB91" i="22"/>
  <c r="AC91" i="22"/>
  <c r="AD91" i="22"/>
  <c r="AE91" i="22"/>
  <c r="AF91" i="22"/>
  <c r="AG91" i="22"/>
  <c r="AI91" i="22"/>
  <c r="AJ91" i="22"/>
  <c r="AK91" i="22"/>
  <c r="AL91" i="22"/>
  <c r="AM91" i="22"/>
  <c r="D92" i="22"/>
  <c r="E92" i="22"/>
  <c r="K92" i="22"/>
  <c r="M92" i="22"/>
  <c r="O92" i="22"/>
  <c r="P92" i="22"/>
  <c r="R92" i="22"/>
  <c r="S92" i="22"/>
  <c r="U92" i="22"/>
  <c r="V92" i="22"/>
  <c r="W92" i="22"/>
  <c r="X92" i="22"/>
  <c r="Z92" i="22"/>
  <c r="AA92" i="22"/>
  <c r="AB92" i="22"/>
  <c r="AC92" i="22"/>
  <c r="AD92" i="22"/>
  <c r="AE92" i="22"/>
  <c r="AF92" i="22"/>
  <c r="AG92" i="22"/>
  <c r="AI92" i="22"/>
  <c r="AJ92" i="22"/>
  <c r="AK92" i="22"/>
  <c r="AL92" i="22"/>
  <c r="AM92" i="22"/>
  <c r="D93" i="22"/>
  <c r="E93" i="22"/>
  <c r="K93" i="22"/>
  <c r="M93" i="22"/>
  <c r="O93" i="22"/>
  <c r="P93" i="22"/>
  <c r="R93" i="22"/>
  <c r="S93" i="22"/>
  <c r="U93" i="22"/>
  <c r="V93" i="22"/>
  <c r="W93" i="22"/>
  <c r="X93" i="22"/>
  <c r="Z93" i="22"/>
  <c r="AA93" i="22"/>
  <c r="AB93" i="22"/>
  <c r="AC93" i="22"/>
  <c r="AD93" i="22"/>
  <c r="AE93" i="22"/>
  <c r="AF93" i="22"/>
  <c r="AG93" i="22"/>
  <c r="AI93" i="22"/>
  <c r="AJ93" i="22"/>
  <c r="AK93" i="22"/>
  <c r="AL93" i="22"/>
  <c r="AM93" i="22"/>
  <c r="D94" i="22"/>
  <c r="E94" i="22"/>
  <c r="K94" i="22"/>
  <c r="M94" i="22"/>
  <c r="O94" i="22"/>
  <c r="P94" i="22"/>
  <c r="R94" i="22"/>
  <c r="S94" i="22"/>
  <c r="U94" i="22"/>
  <c r="V94" i="22"/>
  <c r="W94" i="22"/>
  <c r="X94" i="22"/>
  <c r="Z94" i="22"/>
  <c r="AA94" i="22"/>
  <c r="AB94" i="22"/>
  <c r="AC94" i="22"/>
  <c r="AD94" i="22"/>
  <c r="AE94" i="22"/>
  <c r="AF94" i="22"/>
  <c r="AG94" i="22"/>
  <c r="AI94" i="22"/>
  <c r="AJ94" i="22"/>
  <c r="AK94" i="22"/>
  <c r="AL94" i="22"/>
  <c r="AM94" i="22"/>
  <c r="D95" i="22"/>
  <c r="E95" i="22"/>
  <c r="K95" i="22"/>
  <c r="M95" i="22"/>
  <c r="O95" i="22"/>
  <c r="P95" i="22"/>
  <c r="R95" i="22"/>
  <c r="S95" i="22"/>
  <c r="U95" i="22"/>
  <c r="V95" i="22"/>
  <c r="W95" i="22"/>
  <c r="X95" i="22"/>
  <c r="Z95" i="22"/>
  <c r="AA95" i="22"/>
  <c r="AB95" i="22"/>
  <c r="AC95" i="22"/>
  <c r="AD95" i="22"/>
  <c r="AE95" i="22"/>
  <c r="AF95" i="22"/>
  <c r="AG95" i="22"/>
  <c r="AI95" i="22"/>
  <c r="AJ95" i="22"/>
  <c r="AK95" i="22"/>
  <c r="AL95" i="22"/>
  <c r="AM95" i="22"/>
  <c r="D96" i="22"/>
  <c r="E96" i="22"/>
  <c r="K96" i="22"/>
  <c r="M96" i="22"/>
  <c r="O96" i="22"/>
  <c r="P96" i="22"/>
  <c r="R96" i="22"/>
  <c r="S96" i="22"/>
  <c r="U96" i="22"/>
  <c r="V96" i="22"/>
  <c r="W96" i="22"/>
  <c r="X96" i="22"/>
  <c r="Z96" i="22"/>
  <c r="AA96" i="22"/>
  <c r="AB96" i="22"/>
  <c r="AC96" i="22"/>
  <c r="AD96" i="22"/>
  <c r="AE96" i="22"/>
  <c r="AF96" i="22"/>
  <c r="AG96" i="22"/>
  <c r="AI96" i="22"/>
  <c r="AJ96" i="22"/>
  <c r="AK96" i="22"/>
  <c r="AL96" i="22"/>
  <c r="AM96" i="22"/>
  <c r="D97" i="22"/>
  <c r="E97" i="22"/>
  <c r="K97" i="22"/>
  <c r="M97" i="22"/>
  <c r="O97" i="22"/>
  <c r="P97" i="22"/>
  <c r="R97" i="22"/>
  <c r="S97" i="22"/>
  <c r="U97" i="22"/>
  <c r="V97" i="22"/>
  <c r="W97" i="22"/>
  <c r="X97" i="22"/>
  <c r="Z97" i="22"/>
  <c r="AA97" i="22"/>
  <c r="AB97" i="22"/>
  <c r="AC97" i="22"/>
  <c r="AD97" i="22"/>
  <c r="AE97" i="22"/>
  <c r="AF97" i="22"/>
  <c r="AG97" i="22"/>
  <c r="AI97" i="22"/>
  <c r="AJ97" i="22"/>
  <c r="AK97" i="22"/>
  <c r="AL97" i="22"/>
  <c r="AM97" i="22"/>
  <c r="D98" i="22"/>
  <c r="E98" i="22"/>
  <c r="K98" i="22"/>
  <c r="M98" i="22"/>
  <c r="O98" i="22"/>
  <c r="P98" i="22"/>
  <c r="R98" i="22"/>
  <c r="S98" i="22"/>
  <c r="U98" i="22"/>
  <c r="V98" i="22"/>
  <c r="W98" i="22"/>
  <c r="X98" i="22"/>
  <c r="Z98" i="22"/>
  <c r="AA98" i="22"/>
  <c r="AB98" i="22"/>
  <c r="AC98" i="22"/>
  <c r="AD98" i="22"/>
  <c r="AE98" i="22"/>
  <c r="AF98" i="22"/>
  <c r="AG98" i="22"/>
  <c r="AI98" i="22"/>
  <c r="AJ98" i="22"/>
  <c r="AK98" i="22"/>
  <c r="AL98" i="22"/>
  <c r="AM98" i="22"/>
  <c r="D99" i="22"/>
  <c r="E99" i="22"/>
  <c r="K99" i="22"/>
  <c r="M99" i="22"/>
  <c r="O99" i="22"/>
  <c r="P99" i="22"/>
  <c r="R99" i="22"/>
  <c r="S99" i="22"/>
  <c r="U99" i="22"/>
  <c r="V99" i="22"/>
  <c r="W99" i="22"/>
  <c r="X99" i="22"/>
  <c r="Z99" i="22"/>
  <c r="AA99" i="22"/>
  <c r="AB99" i="22"/>
  <c r="AC99" i="22"/>
  <c r="AD99" i="22"/>
  <c r="AE99" i="22"/>
  <c r="AF99" i="22"/>
  <c r="AG99" i="22"/>
  <c r="AI99" i="22"/>
  <c r="AJ99" i="22"/>
  <c r="AK99" i="22"/>
  <c r="AL99" i="22"/>
  <c r="AM99" i="22"/>
  <c r="O6" i="23"/>
  <c r="Q6" i="23"/>
  <c r="R6" i="23"/>
  <c r="S6" i="23"/>
  <c r="T6" i="23"/>
  <c r="U6" i="23"/>
  <c r="V6" i="23"/>
  <c r="W6" i="23"/>
  <c r="X6" i="23"/>
  <c r="Y6" i="23"/>
  <c r="Z6" i="23"/>
  <c r="AA6" i="23"/>
  <c r="AD6" i="23"/>
  <c r="AE6" i="23"/>
  <c r="AI6" i="23"/>
  <c r="AJ6" i="23"/>
  <c r="AK6" i="23"/>
  <c r="AO6" i="23"/>
  <c r="AP6" i="23"/>
  <c r="AR6" i="23"/>
  <c r="AS6" i="23"/>
  <c r="AU6" i="23"/>
  <c r="AV6" i="23"/>
  <c r="AY6" i="23"/>
  <c r="O7" i="23"/>
  <c r="Q7" i="23"/>
  <c r="R7" i="23"/>
  <c r="S7" i="23"/>
  <c r="T7" i="23"/>
  <c r="U7" i="23"/>
  <c r="V7" i="23"/>
  <c r="W7" i="23"/>
  <c r="X7" i="23"/>
  <c r="Y7" i="23"/>
  <c r="Z7" i="23"/>
  <c r="AA7" i="23"/>
  <c r="AD7" i="23"/>
  <c r="AE7" i="23"/>
  <c r="AI7" i="23"/>
  <c r="AJ7" i="23"/>
  <c r="AK7" i="23"/>
  <c r="AO7" i="23"/>
  <c r="AP7" i="23"/>
  <c r="AR7" i="23"/>
  <c r="AS7" i="23"/>
  <c r="AU7" i="23"/>
  <c r="AV7" i="23"/>
  <c r="AY7" i="23"/>
  <c r="O8" i="23"/>
  <c r="Q8" i="23"/>
  <c r="R8" i="23"/>
  <c r="S8" i="23"/>
  <c r="T8" i="23"/>
  <c r="U8" i="23"/>
  <c r="V8" i="23"/>
  <c r="W8" i="23"/>
  <c r="X8" i="23"/>
  <c r="Y8" i="23"/>
  <c r="Z8" i="23"/>
  <c r="AA8" i="23"/>
  <c r="AD8" i="23"/>
  <c r="AE8" i="23"/>
  <c r="AI8" i="23"/>
  <c r="AJ8" i="23"/>
  <c r="AK8" i="23"/>
  <c r="AO8" i="23"/>
  <c r="AP8" i="23"/>
  <c r="AR8" i="23"/>
  <c r="AS8" i="23"/>
  <c r="AU8" i="23"/>
  <c r="AV8" i="23"/>
  <c r="AY8" i="23"/>
  <c r="O9" i="23"/>
  <c r="Q9" i="23"/>
  <c r="R9" i="23"/>
  <c r="S9" i="23"/>
  <c r="T9" i="23"/>
  <c r="U9" i="23"/>
  <c r="V9" i="23"/>
  <c r="W9" i="23"/>
  <c r="X9" i="23"/>
  <c r="Y9" i="23"/>
  <c r="Z9" i="23"/>
  <c r="AA9" i="23"/>
  <c r="AD9" i="23"/>
  <c r="AE9" i="23"/>
  <c r="AI9" i="23"/>
  <c r="AJ9" i="23"/>
  <c r="AK9" i="23"/>
  <c r="AO9" i="23"/>
  <c r="AP9" i="23"/>
  <c r="AR9" i="23"/>
  <c r="AS9" i="23"/>
  <c r="AU9" i="23"/>
  <c r="AV9" i="23"/>
  <c r="AY9" i="23"/>
  <c r="O10" i="23"/>
  <c r="Q10" i="23"/>
  <c r="R10" i="23"/>
  <c r="S10" i="23"/>
  <c r="T10" i="23"/>
  <c r="U10" i="23"/>
  <c r="V10" i="23"/>
  <c r="W10" i="23"/>
  <c r="X10" i="23"/>
  <c r="Y10" i="23"/>
  <c r="Z10" i="23"/>
  <c r="AA10" i="23"/>
  <c r="AD10" i="23"/>
  <c r="AE10" i="23"/>
  <c r="AI10" i="23"/>
  <c r="AJ10" i="23"/>
  <c r="AK10" i="23"/>
  <c r="AO10" i="23"/>
  <c r="AP10" i="23"/>
  <c r="AR10" i="23"/>
  <c r="AS10" i="23"/>
  <c r="AU10" i="23"/>
  <c r="AV10" i="23"/>
  <c r="AY10" i="23"/>
  <c r="O11" i="23"/>
  <c r="Q11" i="23"/>
  <c r="R11" i="23"/>
  <c r="S11" i="23"/>
  <c r="T11" i="23"/>
  <c r="U11" i="23"/>
  <c r="V11" i="23"/>
  <c r="W11" i="23"/>
  <c r="X11" i="23"/>
  <c r="Y11" i="23"/>
  <c r="Z11" i="23"/>
  <c r="AA11" i="23"/>
  <c r="AD11" i="23"/>
  <c r="AE11" i="23"/>
  <c r="AI11" i="23"/>
  <c r="AJ11" i="23"/>
  <c r="AK11" i="23"/>
  <c r="AO11" i="23"/>
  <c r="AP11" i="23"/>
  <c r="AR11" i="23"/>
  <c r="AS11" i="23"/>
  <c r="AU11" i="23"/>
  <c r="AV11" i="23"/>
  <c r="AY11" i="23"/>
  <c r="O12" i="23"/>
  <c r="Q12" i="23"/>
  <c r="R12" i="23"/>
  <c r="S12" i="23"/>
  <c r="T12" i="23"/>
  <c r="U12" i="23"/>
  <c r="V12" i="23"/>
  <c r="W12" i="23"/>
  <c r="X12" i="23"/>
  <c r="Y12" i="23"/>
  <c r="Z12" i="23"/>
  <c r="AA12" i="23"/>
  <c r="AD12" i="23"/>
  <c r="AE12" i="23"/>
  <c r="AI12" i="23"/>
  <c r="AJ12" i="23"/>
  <c r="AK12" i="23"/>
  <c r="AO12" i="23"/>
  <c r="AP12" i="23"/>
  <c r="AR12" i="23"/>
  <c r="AS12" i="23"/>
  <c r="AU12" i="23"/>
  <c r="AV12" i="23"/>
  <c r="AY12" i="23"/>
  <c r="O13" i="23"/>
  <c r="Q13" i="23"/>
  <c r="R13" i="23"/>
  <c r="S13" i="23"/>
  <c r="T13" i="23"/>
  <c r="U13" i="23"/>
  <c r="V13" i="23"/>
  <c r="W13" i="23"/>
  <c r="X13" i="23"/>
  <c r="Y13" i="23"/>
  <c r="Z13" i="23"/>
  <c r="AA13" i="23"/>
  <c r="AD13" i="23"/>
  <c r="AE13" i="23"/>
  <c r="AI13" i="23"/>
  <c r="AJ13" i="23"/>
  <c r="AK13" i="23"/>
  <c r="AO13" i="23"/>
  <c r="AP13" i="23"/>
  <c r="AR13" i="23"/>
  <c r="AS13" i="23"/>
  <c r="AU13" i="23"/>
  <c r="AV13" i="23"/>
  <c r="AY13" i="23"/>
  <c r="O14" i="23"/>
  <c r="Q14" i="23"/>
  <c r="R14" i="23"/>
  <c r="S14" i="23"/>
  <c r="T14" i="23"/>
  <c r="U14" i="23"/>
  <c r="V14" i="23"/>
  <c r="W14" i="23"/>
  <c r="X14" i="23"/>
  <c r="Y14" i="23"/>
  <c r="Z14" i="23"/>
  <c r="AA14" i="23"/>
  <c r="AD14" i="23"/>
  <c r="AE14" i="23"/>
  <c r="AI14" i="23"/>
  <c r="AJ14" i="23"/>
  <c r="AK14" i="23"/>
  <c r="AO14" i="23"/>
  <c r="AP14" i="23"/>
  <c r="AR14" i="23"/>
  <c r="AS14" i="23"/>
  <c r="AU14" i="23"/>
  <c r="AV14" i="23"/>
  <c r="AY14" i="23"/>
  <c r="O15" i="23"/>
  <c r="Q15" i="23"/>
  <c r="R15" i="23"/>
  <c r="S15" i="23"/>
  <c r="T15" i="23"/>
  <c r="U15" i="23"/>
  <c r="V15" i="23"/>
  <c r="W15" i="23"/>
  <c r="X15" i="23"/>
  <c r="Y15" i="23"/>
  <c r="Z15" i="23"/>
  <c r="AA15" i="23"/>
  <c r="AD15" i="23"/>
  <c r="AE15" i="23"/>
  <c r="AI15" i="23"/>
  <c r="AJ15" i="23"/>
  <c r="AK15" i="23"/>
  <c r="AO15" i="23"/>
  <c r="AP15" i="23"/>
  <c r="AR15" i="23"/>
  <c r="AS15" i="23"/>
  <c r="AU15" i="23"/>
  <c r="AV15" i="23"/>
  <c r="AY15" i="23"/>
  <c r="O16" i="23"/>
  <c r="Q16" i="23"/>
  <c r="R16" i="23"/>
  <c r="S16" i="23"/>
  <c r="T16" i="23"/>
  <c r="U16" i="23"/>
  <c r="V16" i="23"/>
  <c r="W16" i="23"/>
  <c r="X16" i="23"/>
  <c r="Y16" i="23"/>
  <c r="Z16" i="23"/>
  <c r="AA16" i="23"/>
  <c r="AD16" i="23"/>
  <c r="AE16" i="23"/>
  <c r="AI16" i="23"/>
  <c r="AJ16" i="23"/>
  <c r="AK16" i="23"/>
  <c r="AO16" i="23"/>
  <c r="AP16" i="23"/>
  <c r="AR16" i="23"/>
  <c r="AS16" i="23"/>
  <c r="AU16" i="23"/>
  <c r="AV16" i="23"/>
  <c r="AY16" i="23"/>
  <c r="O17" i="23"/>
  <c r="Q17" i="23"/>
  <c r="R17" i="23"/>
  <c r="S17" i="23"/>
  <c r="T17" i="23"/>
  <c r="U17" i="23"/>
  <c r="V17" i="23"/>
  <c r="W17" i="23"/>
  <c r="X17" i="23"/>
  <c r="Y17" i="23"/>
  <c r="Z17" i="23"/>
  <c r="AA17" i="23"/>
  <c r="AD17" i="23"/>
  <c r="AE17" i="23"/>
  <c r="AI17" i="23"/>
  <c r="AJ17" i="23"/>
  <c r="AK17" i="23"/>
  <c r="AO17" i="23"/>
  <c r="AP17" i="23"/>
  <c r="AR17" i="23"/>
  <c r="AS17" i="23"/>
  <c r="AU17" i="23"/>
  <c r="AV17" i="23"/>
  <c r="AY17" i="23"/>
  <c r="O18" i="23"/>
  <c r="Q18" i="23"/>
  <c r="R18" i="23"/>
  <c r="S18" i="23"/>
  <c r="T18" i="23"/>
  <c r="U18" i="23"/>
  <c r="V18" i="23"/>
  <c r="W18" i="23"/>
  <c r="X18" i="23"/>
  <c r="Y18" i="23"/>
  <c r="Z18" i="23"/>
  <c r="AA18" i="23"/>
  <c r="AD18" i="23"/>
  <c r="AE18" i="23"/>
  <c r="AI18" i="23"/>
  <c r="AJ18" i="23"/>
  <c r="AK18" i="23"/>
  <c r="AO18" i="23"/>
  <c r="AP18" i="23"/>
  <c r="AR18" i="23"/>
  <c r="AS18" i="23"/>
  <c r="AU18" i="23"/>
  <c r="AV18" i="23"/>
  <c r="AY18" i="23"/>
  <c r="O19" i="23"/>
  <c r="Q19" i="23"/>
  <c r="R19" i="23"/>
  <c r="S19" i="23"/>
  <c r="T19" i="23"/>
  <c r="U19" i="23"/>
  <c r="V19" i="23"/>
  <c r="W19" i="23"/>
  <c r="X19" i="23"/>
  <c r="Y19" i="23"/>
  <c r="Z19" i="23"/>
  <c r="AA19" i="23"/>
  <c r="AD19" i="23"/>
  <c r="AE19" i="23"/>
  <c r="AI19" i="23"/>
  <c r="AJ19" i="23"/>
  <c r="AK19" i="23"/>
  <c r="AO19" i="23"/>
  <c r="AP19" i="23"/>
  <c r="AR19" i="23"/>
  <c r="AS19" i="23"/>
  <c r="AU19" i="23"/>
  <c r="AV19" i="23"/>
  <c r="AY19" i="23"/>
  <c r="O20" i="23"/>
  <c r="Q20" i="23"/>
  <c r="R20" i="23"/>
  <c r="S20" i="23"/>
  <c r="T20" i="23"/>
  <c r="U20" i="23"/>
  <c r="V20" i="23"/>
  <c r="W20" i="23"/>
  <c r="X20" i="23"/>
  <c r="Y20" i="23"/>
  <c r="Z20" i="23"/>
  <c r="AA20" i="23"/>
  <c r="AD20" i="23"/>
  <c r="AE20" i="23"/>
  <c r="AI20" i="23"/>
  <c r="AJ20" i="23"/>
  <c r="AK20" i="23"/>
  <c r="AO20" i="23"/>
  <c r="AP20" i="23"/>
  <c r="AR20" i="23"/>
  <c r="AS20" i="23"/>
  <c r="AU20" i="23"/>
  <c r="AV20" i="23"/>
  <c r="AY20" i="23"/>
  <c r="O21" i="23"/>
  <c r="Q21" i="23"/>
  <c r="R21" i="23"/>
  <c r="S21" i="23"/>
  <c r="T21" i="23"/>
  <c r="U21" i="23"/>
  <c r="V21" i="23"/>
  <c r="W21" i="23"/>
  <c r="X21" i="23"/>
  <c r="Y21" i="23"/>
  <c r="Z21" i="23"/>
  <c r="AA21" i="23"/>
  <c r="AD21" i="23"/>
  <c r="AE21" i="23"/>
  <c r="AI21" i="23"/>
  <c r="AJ21" i="23"/>
  <c r="AK21" i="23"/>
  <c r="AO21" i="23"/>
  <c r="AP21" i="23"/>
  <c r="AR21" i="23"/>
  <c r="AS21" i="23"/>
  <c r="AU21" i="23"/>
  <c r="AV21" i="23"/>
  <c r="AY21" i="23"/>
  <c r="O22" i="23"/>
  <c r="Q22" i="23"/>
  <c r="R22" i="23"/>
  <c r="S22" i="23"/>
  <c r="T22" i="23"/>
  <c r="U22" i="23"/>
  <c r="V22" i="23"/>
  <c r="W22" i="23"/>
  <c r="X22" i="23"/>
  <c r="Y22" i="23"/>
  <c r="Z22" i="23"/>
  <c r="AA22" i="23"/>
  <c r="AD22" i="23"/>
  <c r="AE22" i="23"/>
  <c r="AI22" i="23"/>
  <c r="AJ22" i="23"/>
  <c r="AK22" i="23"/>
  <c r="AO22" i="23"/>
  <c r="AP22" i="23"/>
  <c r="AR22" i="23"/>
  <c r="AS22" i="23"/>
  <c r="AU22" i="23"/>
  <c r="AV22" i="23"/>
  <c r="AY22" i="23"/>
  <c r="O23" i="23"/>
  <c r="Q23" i="23"/>
  <c r="R23" i="23"/>
  <c r="S23" i="23"/>
  <c r="T23" i="23"/>
  <c r="U23" i="23"/>
  <c r="V23" i="23"/>
  <c r="W23" i="23"/>
  <c r="X23" i="23"/>
  <c r="Y23" i="23"/>
  <c r="Z23" i="23"/>
  <c r="AA23" i="23"/>
  <c r="AD23" i="23"/>
  <c r="AE23" i="23"/>
  <c r="AI23" i="23"/>
  <c r="AJ23" i="23"/>
  <c r="AK23" i="23"/>
  <c r="AO23" i="23"/>
  <c r="AP23" i="23"/>
  <c r="AR23" i="23"/>
  <c r="AS23" i="23"/>
  <c r="AU23" i="23"/>
  <c r="AV23" i="23"/>
  <c r="AY23" i="23"/>
  <c r="O24" i="23"/>
  <c r="Q24" i="23"/>
  <c r="R24" i="23"/>
  <c r="S24" i="23"/>
  <c r="T24" i="23"/>
  <c r="U24" i="23"/>
  <c r="V24" i="23"/>
  <c r="W24" i="23"/>
  <c r="X24" i="23"/>
  <c r="Y24" i="23"/>
  <c r="Z24" i="23"/>
  <c r="AA24" i="23"/>
  <c r="AD24" i="23"/>
  <c r="AE24" i="23"/>
  <c r="AI24" i="23"/>
  <c r="AJ24" i="23"/>
  <c r="AK24" i="23"/>
  <c r="AO24" i="23"/>
  <c r="AP24" i="23"/>
  <c r="AR24" i="23"/>
  <c r="AS24" i="23"/>
  <c r="AU24" i="23"/>
  <c r="AV24" i="23"/>
  <c r="AY24" i="23"/>
  <c r="O25" i="23"/>
  <c r="Q25" i="23"/>
  <c r="R25" i="23"/>
  <c r="S25" i="23"/>
  <c r="T25" i="23"/>
  <c r="U25" i="23"/>
  <c r="V25" i="23"/>
  <c r="W25" i="23"/>
  <c r="X25" i="23"/>
  <c r="Y25" i="23"/>
  <c r="Z25" i="23"/>
  <c r="AA25" i="23"/>
  <c r="AD25" i="23"/>
  <c r="AE25" i="23"/>
  <c r="AI25" i="23"/>
  <c r="AJ25" i="23"/>
  <c r="AK25" i="23"/>
  <c r="AO25" i="23"/>
  <c r="AP25" i="23"/>
  <c r="AR25" i="23"/>
  <c r="AS25" i="23"/>
  <c r="AU25" i="23"/>
  <c r="AV25" i="23"/>
  <c r="AY25" i="23"/>
  <c r="O26" i="23"/>
  <c r="Q26" i="23"/>
  <c r="R26" i="23"/>
  <c r="S26" i="23"/>
  <c r="T26" i="23"/>
  <c r="U26" i="23"/>
  <c r="V26" i="23"/>
  <c r="W26" i="23"/>
  <c r="X26" i="23"/>
  <c r="Y26" i="23"/>
  <c r="Z26" i="23"/>
  <c r="AA26" i="23"/>
  <c r="AD26" i="23"/>
  <c r="AE26" i="23"/>
  <c r="AI26" i="23"/>
  <c r="AJ26" i="23"/>
  <c r="AK26" i="23"/>
  <c r="AO26" i="23"/>
  <c r="AP26" i="23"/>
  <c r="AR26" i="23"/>
  <c r="AS26" i="23"/>
  <c r="AU26" i="23"/>
  <c r="AV26" i="23"/>
  <c r="AY26" i="23"/>
  <c r="O27" i="23"/>
  <c r="Q27" i="23"/>
  <c r="R27" i="23"/>
  <c r="S27" i="23"/>
  <c r="T27" i="23"/>
  <c r="U27" i="23"/>
  <c r="V27" i="23"/>
  <c r="W27" i="23"/>
  <c r="X27" i="23"/>
  <c r="Y27" i="23"/>
  <c r="Z27" i="23"/>
  <c r="AA27" i="23"/>
  <c r="AD27" i="23"/>
  <c r="AE27" i="23"/>
  <c r="AI27" i="23"/>
  <c r="AJ27" i="23"/>
  <c r="AK27" i="23"/>
  <c r="AO27" i="23"/>
  <c r="AP27" i="23"/>
  <c r="AR27" i="23"/>
  <c r="AS27" i="23"/>
  <c r="AU27" i="23"/>
  <c r="AV27" i="23"/>
  <c r="AY27" i="23"/>
  <c r="O28" i="23"/>
  <c r="Q28" i="23"/>
  <c r="R28" i="23"/>
  <c r="S28" i="23"/>
  <c r="T28" i="23"/>
  <c r="U28" i="23"/>
  <c r="V28" i="23"/>
  <c r="W28" i="23"/>
  <c r="X28" i="23"/>
  <c r="Y28" i="23"/>
  <c r="Z28" i="23"/>
  <c r="AA28" i="23"/>
  <c r="AD28" i="23"/>
  <c r="AE28" i="23"/>
  <c r="AI28" i="23"/>
  <c r="AJ28" i="23"/>
  <c r="AK28" i="23"/>
  <c r="AO28" i="23"/>
  <c r="AP28" i="23"/>
  <c r="AR28" i="23"/>
  <c r="AS28" i="23"/>
  <c r="AU28" i="23"/>
  <c r="AV28" i="23"/>
  <c r="AY28" i="23"/>
  <c r="O29" i="23"/>
  <c r="Q29" i="23"/>
  <c r="R29" i="23"/>
  <c r="S29" i="23"/>
  <c r="T29" i="23"/>
  <c r="U29" i="23"/>
  <c r="V29" i="23"/>
  <c r="W29" i="23"/>
  <c r="X29" i="23"/>
  <c r="Y29" i="23"/>
  <c r="Z29" i="23"/>
  <c r="AA29" i="23"/>
  <c r="AD29" i="23"/>
  <c r="AE29" i="23"/>
  <c r="AI29" i="23"/>
  <c r="AJ29" i="23"/>
  <c r="AK29" i="23"/>
  <c r="AO29" i="23"/>
  <c r="AP29" i="23"/>
  <c r="AR29" i="23"/>
  <c r="AS29" i="23"/>
  <c r="AU29" i="23"/>
  <c r="AV29" i="23"/>
  <c r="AY29" i="23"/>
  <c r="O30" i="23"/>
  <c r="Q30" i="23"/>
  <c r="R30" i="23"/>
  <c r="S30" i="23"/>
  <c r="T30" i="23"/>
  <c r="U30" i="23"/>
  <c r="V30" i="23"/>
  <c r="W30" i="23"/>
  <c r="X30" i="23"/>
  <c r="Y30" i="23"/>
  <c r="Z30" i="23"/>
  <c r="AA30" i="23"/>
  <c r="AD30" i="23"/>
  <c r="AE30" i="23"/>
  <c r="AI30" i="23"/>
  <c r="AJ30" i="23"/>
  <c r="AK30" i="23"/>
  <c r="AO30" i="23"/>
  <c r="AP30" i="23"/>
  <c r="AR30" i="23"/>
  <c r="AS30" i="23"/>
  <c r="AU30" i="23"/>
  <c r="AV30" i="23"/>
  <c r="AY30" i="23"/>
  <c r="O31" i="23"/>
  <c r="Q31" i="23"/>
  <c r="R31" i="23"/>
  <c r="S31" i="23"/>
  <c r="T31" i="23"/>
  <c r="U31" i="23"/>
  <c r="V31" i="23"/>
  <c r="W31" i="23"/>
  <c r="X31" i="23"/>
  <c r="Y31" i="23"/>
  <c r="Z31" i="23"/>
  <c r="AA31" i="23"/>
  <c r="AD31" i="23"/>
  <c r="AE31" i="23"/>
  <c r="AI31" i="23"/>
  <c r="AJ31" i="23"/>
  <c r="AK31" i="23"/>
  <c r="AO31" i="23"/>
  <c r="AP31" i="23"/>
  <c r="AR31" i="23"/>
  <c r="AS31" i="23"/>
  <c r="AU31" i="23"/>
  <c r="AV31" i="23"/>
  <c r="AY31" i="23"/>
  <c r="O32" i="23"/>
  <c r="Q32" i="23"/>
  <c r="R32" i="23"/>
  <c r="S32" i="23"/>
  <c r="T32" i="23"/>
  <c r="U32" i="23"/>
  <c r="V32" i="23"/>
  <c r="W32" i="23"/>
  <c r="X32" i="23"/>
  <c r="Y32" i="23"/>
  <c r="Z32" i="23"/>
  <c r="AA32" i="23"/>
  <c r="AD32" i="23"/>
  <c r="AE32" i="23"/>
  <c r="AI32" i="23"/>
  <c r="AJ32" i="23"/>
  <c r="AK32" i="23"/>
  <c r="AO32" i="23"/>
  <c r="AP32" i="23"/>
  <c r="AR32" i="23"/>
  <c r="AS32" i="23"/>
  <c r="AU32" i="23"/>
  <c r="AV32" i="23"/>
  <c r="AY32" i="23"/>
  <c r="O33" i="23"/>
  <c r="Q33" i="23"/>
  <c r="R33" i="23"/>
  <c r="S33" i="23"/>
  <c r="T33" i="23"/>
  <c r="U33" i="23"/>
  <c r="V33" i="23"/>
  <c r="W33" i="23"/>
  <c r="X33" i="23"/>
  <c r="Y33" i="23"/>
  <c r="Z33" i="23"/>
  <c r="AA33" i="23"/>
  <c r="AD33" i="23"/>
  <c r="AE33" i="23"/>
  <c r="AI33" i="23"/>
  <c r="AJ33" i="23"/>
  <c r="AK33" i="23"/>
  <c r="AO33" i="23"/>
  <c r="AP33" i="23"/>
  <c r="AR33" i="23"/>
  <c r="AS33" i="23"/>
  <c r="AU33" i="23"/>
  <c r="AV33" i="23"/>
  <c r="AY33" i="23"/>
  <c r="O34" i="23"/>
  <c r="Q34" i="23"/>
  <c r="R34" i="23"/>
  <c r="S34" i="23"/>
  <c r="T34" i="23"/>
  <c r="U34" i="23"/>
  <c r="V34" i="23"/>
  <c r="W34" i="23"/>
  <c r="X34" i="23"/>
  <c r="Y34" i="23"/>
  <c r="Z34" i="23"/>
  <c r="AA34" i="23"/>
  <c r="AD34" i="23"/>
  <c r="AE34" i="23"/>
  <c r="AI34" i="23"/>
  <c r="AJ34" i="23"/>
  <c r="AK34" i="23"/>
  <c r="AO34" i="23"/>
  <c r="AP34" i="23"/>
  <c r="AR34" i="23"/>
  <c r="AS34" i="23"/>
  <c r="AU34" i="23"/>
  <c r="AV34" i="23"/>
  <c r="AY34" i="23"/>
  <c r="O35" i="23"/>
  <c r="Q35" i="23"/>
  <c r="R35" i="23"/>
  <c r="S35" i="23"/>
  <c r="T35" i="23"/>
  <c r="U35" i="23"/>
  <c r="V35" i="23"/>
  <c r="W35" i="23"/>
  <c r="X35" i="23"/>
  <c r="Y35" i="23"/>
  <c r="Z35" i="23"/>
  <c r="AA35" i="23"/>
  <c r="AD35" i="23"/>
  <c r="AE35" i="23"/>
  <c r="AI35" i="23"/>
  <c r="AJ35" i="23"/>
  <c r="AK35" i="23"/>
  <c r="AO35" i="23"/>
  <c r="AP35" i="23"/>
  <c r="AR35" i="23"/>
  <c r="AS35" i="23"/>
  <c r="AU35" i="23"/>
  <c r="AV35" i="23"/>
  <c r="AY35" i="23"/>
  <c r="O36" i="23"/>
  <c r="Q36" i="23"/>
  <c r="R36" i="23"/>
  <c r="S36" i="23"/>
  <c r="T36" i="23"/>
  <c r="U36" i="23"/>
  <c r="V36" i="23"/>
  <c r="W36" i="23"/>
  <c r="X36" i="23"/>
  <c r="Y36" i="23"/>
  <c r="Z36" i="23"/>
  <c r="AA36" i="23"/>
  <c r="AD36" i="23"/>
  <c r="AE36" i="23"/>
  <c r="AI36" i="23"/>
  <c r="AJ36" i="23"/>
  <c r="AK36" i="23"/>
  <c r="AO36" i="23"/>
  <c r="AP36" i="23"/>
  <c r="AR36" i="23"/>
  <c r="AS36" i="23"/>
  <c r="AU36" i="23"/>
  <c r="AV36" i="23"/>
  <c r="AY36" i="23"/>
  <c r="O37" i="23"/>
  <c r="Q37" i="23"/>
  <c r="R37" i="23"/>
  <c r="S37" i="23"/>
  <c r="T37" i="23"/>
  <c r="U37" i="23"/>
  <c r="V37" i="23"/>
  <c r="W37" i="23"/>
  <c r="X37" i="23"/>
  <c r="Y37" i="23"/>
  <c r="Z37" i="23"/>
  <c r="AA37" i="23"/>
  <c r="AD37" i="23"/>
  <c r="AE37" i="23"/>
  <c r="AI37" i="23"/>
  <c r="AJ37" i="23"/>
  <c r="AK37" i="23"/>
  <c r="AO37" i="23"/>
  <c r="AP37" i="23"/>
  <c r="AR37" i="23"/>
  <c r="AS37" i="23"/>
  <c r="AU37" i="23"/>
  <c r="AV37" i="23"/>
  <c r="AY37" i="23"/>
  <c r="O38" i="23"/>
  <c r="Q38" i="23"/>
  <c r="R38" i="23"/>
  <c r="S38" i="23"/>
  <c r="T38" i="23"/>
  <c r="U38" i="23"/>
  <c r="V38" i="23"/>
  <c r="W38" i="23"/>
  <c r="X38" i="23"/>
  <c r="Y38" i="23"/>
  <c r="Z38" i="23"/>
  <c r="AA38" i="23"/>
  <c r="AD38" i="23"/>
  <c r="AE38" i="23"/>
  <c r="AI38" i="23"/>
  <c r="AJ38" i="23"/>
  <c r="AK38" i="23"/>
  <c r="AO38" i="23"/>
  <c r="AP38" i="23"/>
  <c r="AR38" i="23"/>
  <c r="AS38" i="23"/>
  <c r="AU38" i="23"/>
  <c r="AV38" i="23"/>
  <c r="AY38" i="23"/>
  <c r="O39" i="23"/>
  <c r="Q39" i="23"/>
  <c r="R39" i="23"/>
  <c r="S39" i="23"/>
  <c r="T39" i="23"/>
  <c r="U39" i="23"/>
  <c r="V39" i="23"/>
  <c r="W39" i="23"/>
  <c r="X39" i="23"/>
  <c r="Y39" i="23"/>
  <c r="Z39" i="23"/>
  <c r="AA39" i="23"/>
  <c r="AD39" i="23"/>
  <c r="AE39" i="23"/>
  <c r="AI39" i="23"/>
  <c r="AJ39" i="23"/>
  <c r="AK39" i="23"/>
  <c r="AO39" i="23"/>
  <c r="AP39" i="23"/>
  <c r="AR39" i="23"/>
  <c r="AS39" i="23"/>
  <c r="AU39" i="23"/>
  <c r="AV39" i="23"/>
  <c r="AY39" i="23"/>
  <c r="O40" i="23"/>
  <c r="Q40" i="23"/>
  <c r="R40" i="23"/>
  <c r="S40" i="23"/>
  <c r="T40" i="23"/>
  <c r="U40" i="23"/>
  <c r="V40" i="23"/>
  <c r="W40" i="23"/>
  <c r="X40" i="23"/>
  <c r="Y40" i="23"/>
  <c r="Z40" i="23"/>
  <c r="AA40" i="23"/>
  <c r="AD40" i="23"/>
  <c r="AE40" i="23"/>
  <c r="AI40" i="23"/>
  <c r="AJ40" i="23"/>
  <c r="AK40" i="23"/>
  <c r="AO40" i="23"/>
  <c r="AP40" i="23"/>
  <c r="AR40" i="23"/>
  <c r="AS40" i="23"/>
  <c r="AU40" i="23"/>
  <c r="AV40" i="23"/>
  <c r="AY40" i="23"/>
  <c r="O41" i="23"/>
  <c r="Q41" i="23"/>
  <c r="R41" i="23"/>
  <c r="S41" i="23"/>
  <c r="T41" i="23"/>
  <c r="U41" i="23"/>
  <c r="V41" i="23"/>
  <c r="W41" i="23"/>
  <c r="X41" i="23"/>
  <c r="Y41" i="23"/>
  <c r="Z41" i="23"/>
  <c r="AA41" i="23"/>
  <c r="AD41" i="23"/>
  <c r="AE41" i="23"/>
  <c r="AI41" i="23"/>
  <c r="AJ41" i="23"/>
  <c r="AK41" i="23"/>
  <c r="AO41" i="23"/>
  <c r="AP41" i="23"/>
  <c r="AR41" i="23"/>
  <c r="AS41" i="23"/>
  <c r="AU41" i="23"/>
  <c r="AV41" i="23"/>
  <c r="AY41" i="23"/>
  <c r="O42" i="23"/>
  <c r="Q42" i="23"/>
  <c r="R42" i="23"/>
  <c r="S42" i="23"/>
  <c r="T42" i="23"/>
  <c r="U42" i="23"/>
  <c r="V42" i="23"/>
  <c r="W42" i="23"/>
  <c r="X42" i="23"/>
  <c r="Y42" i="23"/>
  <c r="Z42" i="23"/>
  <c r="AA42" i="23"/>
  <c r="AD42" i="23"/>
  <c r="AE42" i="23"/>
  <c r="AI42" i="23"/>
  <c r="AJ42" i="23"/>
  <c r="AK42" i="23"/>
  <c r="AO42" i="23"/>
  <c r="AP42" i="23"/>
  <c r="AR42" i="23"/>
  <c r="AS42" i="23"/>
  <c r="AU42" i="23"/>
  <c r="AV42" i="23"/>
  <c r="AY42" i="23"/>
  <c r="O43" i="23"/>
  <c r="Q43" i="23"/>
  <c r="R43" i="23"/>
  <c r="S43" i="23"/>
  <c r="T43" i="23"/>
  <c r="U43" i="23"/>
  <c r="V43" i="23"/>
  <c r="W43" i="23"/>
  <c r="X43" i="23"/>
  <c r="Y43" i="23"/>
  <c r="Z43" i="23"/>
  <c r="AA43" i="23"/>
  <c r="AD43" i="23"/>
  <c r="AE43" i="23"/>
  <c r="AI43" i="23"/>
  <c r="AJ43" i="23"/>
  <c r="AK43" i="23"/>
  <c r="AO43" i="23"/>
  <c r="AP43" i="23"/>
  <c r="AR43" i="23"/>
  <c r="AS43" i="23"/>
  <c r="AU43" i="23"/>
  <c r="AV43" i="23"/>
  <c r="AY43" i="23"/>
  <c r="O44" i="23"/>
  <c r="Q44" i="23"/>
  <c r="R44" i="23"/>
  <c r="S44" i="23"/>
  <c r="T44" i="23"/>
  <c r="U44" i="23"/>
  <c r="V44" i="23"/>
  <c r="W44" i="23"/>
  <c r="X44" i="23"/>
  <c r="Y44" i="23"/>
  <c r="Z44" i="23"/>
  <c r="AA44" i="23"/>
  <c r="AD44" i="23"/>
  <c r="AE44" i="23"/>
  <c r="AI44" i="23"/>
  <c r="AJ44" i="23"/>
  <c r="AK44" i="23"/>
  <c r="AO44" i="23"/>
  <c r="AP44" i="23"/>
  <c r="AR44" i="23"/>
  <c r="AS44" i="23"/>
  <c r="AU44" i="23"/>
  <c r="AV44" i="23"/>
  <c r="AY44" i="23"/>
  <c r="O45" i="23"/>
  <c r="Q45" i="23"/>
  <c r="R45" i="23"/>
  <c r="S45" i="23"/>
  <c r="T45" i="23"/>
  <c r="U45" i="23"/>
  <c r="V45" i="23"/>
  <c r="W45" i="23"/>
  <c r="X45" i="23"/>
  <c r="Y45" i="23"/>
  <c r="Z45" i="23"/>
  <c r="AA45" i="23"/>
  <c r="AD45" i="23"/>
  <c r="AE45" i="23"/>
  <c r="AI45" i="23"/>
  <c r="AJ45" i="23"/>
  <c r="AK45" i="23"/>
  <c r="AO45" i="23"/>
  <c r="AP45" i="23"/>
  <c r="AR45" i="23"/>
  <c r="AS45" i="23"/>
  <c r="AU45" i="23"/>
  <c r="AV45" i="23"/>
  <c r="AY45" i="23"/>
  <c r="O46" i="23"/>
  <c r="Q46" i="23"/>
  <c r="R46" i="23"/>
  <c r="S46" i="23"/>
  <c r="T46" i="23"/>
  <c r="U46" i="23"/>
  <c r="V46" i="23"/>
  <c r="W46" i="23"/>
  <c r="X46" i="23"/>
  <c r="Y46" i="23"/>
  <c r="Z46" i="23"/>
  <c r="AA46" i="23"/>
  <c r="AD46" i="23"/>
  <c r="AE46" i="23"/>
  <c r="AI46" i="23"/>
  <c r="AJ46" i="23"/>
  <c r="AK46" i="23"/>
  <c r="AO46" i="23"/>
  <c r="AP46" i="23"/>
  <c r="AR46" i="23"/>
  <c r="AS46" i="23"/>
  <c r="AU46" i="23"/>
  <c r="AV46" i="23"/>
  <c r="AY46" i="23"/>
  <c r="O47" i="23"/>
  <c r="Q47" i="23"/>
  <c r="R47" i="23"/>
  <c r="S47" i="23"/>
  <c r="T47" i="23"/>
  <c r="U47" i="23"/>
  <c r="V47" i="23"/>
  <c r="W47" i="23"/>
  <c r="X47" i="23"/>
  <c r="Y47" i="23"/>
  <c r="Z47" i="23"/>
  <c r="AA47" i="23"/>
  <c r="AD47" i="23"/>
  <c r="AE47" i="23"/>
  <c r="AI47" i="23"/>
  <c r="AJ47" i="23"/>
  <c r="AK47" i="23"/>
  <c r="AO47" i="23"/>
  <c r="AP47" i="23"/>
  <c r="AR47" i="23"/>
  <c r="AS47" i="23"/>
  <c r="AU47" i="23"/>
  <c r="AV47" i="23"/>
  <c r="AY47" i="23"/>
  <c r="O48" i="23"/>
  <c r="Q48" i="23"/>
  <c r="R48" i="23"/>
  <c r="S48" i="23"/>
  <c r="T48" i="23"/>
  <c r="U48" i="23"/>
  <c r="V48" i="23"/>
  <c r="W48" i="23"/>
  <c r="X48" i="23"/>
  <c r="Y48" i="23"/>
  <c r="Z48" i="23"/>
  <c r="AA48" i="23"/>
  <c r="AD48" i="23"/>
  <c r="AE48" i="23"/>
  <c r="AI48" i="23"/>
  <c r="AJ48" i="23"/>
  <c r="AK48" i="23"/>
  <c r="AO48" i="23"/>
  <c r="AP48" i="23"/>
  <c r="AR48" i="23"/>
  <c r="AS48" i="23"/>
  <c r="AU48" i="23"/>
  <c r="AV48" i="23"/>
  <c r="AY48" i="23"/>
  <c r="O49" i="23"/>
  <c r="Q49" i="23"/>
  <c r="R49" i="23"/>
  <c r="S49" i="23"/>
  <c r="T49" i="23"/>
  <c r="U49" i="23"/>
  <c r="V49" i="23"/>
  <c r="W49" i="23"/>
  <c r="X49" i="23"/>
  <c r="Y49" i="23"/>
  <c r="Z49" i="23"/>
  <c r="AA49" i="23"/>
  <c r="AD49" i="23"/>
  <c r="AE49" i="23"/>
  <c r="AI49" i="23"/>
  <c r="AJ49" i="23"/>
  <c r="AK49" i="23"/>
  <c r="AO49" i="23"/>
  <c r="AP49" i="23"/>
  <c r="AR49" i="23"/>
  <c r="AS49" i="23"/>
  <c r="AU49" i="23"/>
  <c r="AV49" i="23"/>
  <c r="AY49" i="23"/>
  <c r="O50" i="23"/>
  <c r="Q50" i="23"/>
  <c r="R50" i="23"/>
  <c r="S50" i="23"/>
  <c r="T50" i="23"/>
  <c r="U50" i="23"/>
  <c r="V50" i="23"/>
  <c r="W50" i="23"/>
  <c r="X50" i="23"/>
  <c r="Y50" i="23"/>
  <c r="Z50" i="23"/>
  <c r="AA50" i="23"/>
  <c r="AD50" i="23"/>
  <c r="AE50" i="23"/>
  <c r="AI50" i="23"/>
  <c r="AJ50" i="23"/>
  <c r="AK50" i="23"/>
  <c r="AO50" i="23"/>
  <c r="AP50" i="23"/>
  <c r="AR50" i="23"/>
  <c r="AS50" i="23"/>
  <c r="AU50" i="23"/>
  <c r="AV50" i="23"/>
  <c r="AY50" i="23"/>
  <c r="O51" i="23"/>
  <c r="Q51" i="23"/>
  <c r="R51" i="23"/>
  <c r="S51" i="23"/>
  <c r="T51" i="23"/>
  <c r="U51" i="23"/>
  <c r="V51" i="23"/>
  <c r="W51" i="23"/>
  <c r="X51" i="23"/>
  <c r="Y51" i="23"/>
  <c r="Z51" i="23"/>
  <c r="AA51" i="23"/>
  <c r="AD51" i="23"/>
  <c r="AE51" i="23"/>
  <c r="AI51" i="23"/>
  <c r="AJ51" i="23"/>
  <c r="AK51" i="23"/>
  <c r="AO51" i="23"/>
  <c r="AP51" i="23"/>
  <c r="AR51" i="23"/>
  <c r="AS51" i="23"/>
  <c r="AU51" i="23"/>
  <c r="AV51" i="23"/>
  <c r="AY51" i="23"/>
  <c r="O52" i="23"/>
  <c r="Q52" i="23"/>
  <c r="R52" i="23"/>
  <c r="S52" i="23"/>
  <c r="T52" i="23"/>
  <c r="U52" i="23"/>
  <c r="V52" i="23"/>
  <c r="W52" i="23"/>
  <c r="X52" i="23"/>
  <c r="Y52" i="23"/>
  <c r="Z52" i="23"/>
  <c r="AA52" i="23"/>
  <c r="AD52" i="23"/>
  <c r="AE52" i="23"/>
  <c r="AI52" i="23"/>
  <c r="AJ52" i="23"/>
  <c r="AK52" i="23"/>
  <c r="AO52" i="23"/>
  <c r="AP52" i="23"/>
  <c r="AR52" i="23"/>
  <c r="AS52" i="23"/>
  <c r="AU52" i="23"/>
  <c r="AV52" i="23"/>
  <c r="AY52" i="23"/>
  <c r="O53" i="23"/>
  <c r="Q53" i="23"/>
  <c r="R53" i="23"/>
  <c r="S53" i="23"/>
  <c r="T53" i="23"/>
  <c r="U53" i="23"/>
  <c r="V53" i="23"/>
  <c r="W53" i="23"/>
  <c r="X53" i="23"/>
  <c r="Y53" i="23"/>
  <c r="Z53" i="23"/>
  <c r="AA53" i="23"/>
  <c r="AD53" i="23"/>
  <c r="AE53" i="23"/>
  <c r="AI53" i="23"/>
  <c r="AJ53" i="23"/>
  <c r="AK53" i="23"/>
  <c r="AO53" i="23"/>
  <c r="AP53" i="23"/>
  <c r="AR53" i="23"/>
  <c r="AS53" i="23"/>
  <c r="AU53" i="23"/>
  <c r="AV53" i="23"/>
  <c r="AY53" i="23"/>
  <c r="O54" i="23"/>
  <c r="Q54" i="23"/>
  <c r="R54" i="23"/>
  <c r="S54" i="23"/>
  <c r="T54" i="23"/>
  <c r="U54" i="23"/>
  <c r="V54" i="23"/>
  <c r="W54" i="23"/>
  <c r="X54" i="23"/>
  <c r="Y54" i="23"/>
  <c r="Z54" i="23"/>
  <c r="AA54" i="23"/>
  <c r="AD54" i="23"/>
  <c r="AE54" i="23"/>
  <c r="AI54" i="23"/>
  <c r="AJ54" i="23"/>
  <c r="AK54" i="23"/>
  <c r="AO54" i="23"/>
  <c r="AP54" i="23"/>
  <c r="AR54" i="23"/>
  <c r="AS54" i="23"/>
  <c r="AU54" i="23"/>
  <c r="AV54" i="23"/>
  <c r="AY54" i="23"/>
  <c r="O55" i="23"/>
  <c r="Q55" i="23"/>
  <c r="R55" i="23"/>
  <c r="S55" i="23"/>
  <c r="T55" i="23"/>
  <c r="U55" i="23"/>
  <c r="V55" i="23"/>
  <c r="W55" i="23"/>
  <c r="X55" i="23"/>
  <c r="Y55" i="23"/>
  <c r="Z55" i="23"/>
  <c r="AA55" i="23"/>
  <c r="AD55" i="23"/>
  <c r="AE55" i="23"/>
  <c r="AI55" i="23"/>
  <c r="AJ55" i="23"/>
  <c r="AK55" i="23"/>
  <c r="AO55" i="23"/>
  <c r="AP55" i="23"/>
  <c r="AR55" i="23"/>
  <c r="AS55" i="23"/>
  <c r="AU55" i="23"/>
  <c r="AV55" i="23"/>
  <c r="AY55" i="23"/>
  <c r="O56" i="23"/>
  <c r="Q56" i="23"/>
  <c r="R56" i="23"/>
  <c r="S56" i="23"/>
  <c r="T56" i="23"/>
  <c r="U56" i="23"/>
  <c r="V56" i="23"/>
  <c r="W56" i="23"/>
  <c r="X56" i="23"/>
  <c r="Y56" i="23"/>
  <c r="Z56" i="23"/>
  <c r="AA56" i="23"/>
  <c r="AD56" i="23"/>
  <c r="AE56" i="23"/>
  <c r="AI56" i="23"/>
  <c r="AJ56" i="23"/>
  <c r="AK56" i="23"/>
  <c r="AO56" i="23"/>
  <c r="AP56" i="23"/>
  <c r="AR56" i="23"/>
  <c r="AS56" i="23"/>
  <c r="AU56" i="23"/>
  <c r="AV56" i="23"/>
  <c r="AY56" i="23"/>
  <c r="O57" i="23"/>
  <c r="Q57" i="23"/>
  <c r="R57" i="23"/>
  <c r="S57" i="23"/>
  <c r="T57" i="23"/>
  <c r="U57" i="23"/>
  <c r="V57" i="23"/>
  <c r="W57" i="23"/>
  <c r="X57" i="23"/>
  <c r="Y57" i="23"/>
  <c r="Z57" i="23"/>
  <c r="AA57" i="23"/>
  <c r="AD57" i="23"/>
  <c r="AE57" i="23"/>
  <c r="AI57" i="23"/>
  <c r="AJ57" i="23"/>
  <c r="AK57" i="23"/>
  <c r="AO57" i="23"/>
  <c r="AP57" i="23"/>
  <c r="AR57" i="23"/>
  <c r="AS57" i="23"/>
  <c r="AU57" i="23"/>
  <c r="AV57" i="23"/>
  <c r="AY57" i="23"/>
  <c r="O58" i="23"/>
  <c r="Q58" i="23"/>
  <c r="R58" i="23"/>
  <c r="S58" i="23"/>
  <c r="T58" i="23"/>
  <c r="U58" i="23"/>
  <c r="V58" i="23"/>
  <c r="W58" i="23"/>
  <c r="X58" i="23"/>
  <c r="Y58" i="23"/>
  <c r="Z58" i="23"/>
  <c r="AA58" i="23"/>
  <c r="AD58" i="23"/>
  <c r="AE58" i="23"/>
  <c r="AI58" i="23"/>
  <c r="AJ58" i="23"/>
  <c r="AK58" i="23"/>
  <c r="AO58" i="23"/>
  <c r="AP58" i="23"/>
  <c r="AR58" i="23"/>
  <c r="AS58" i="23"/>
  <c r="AU58" i="23"/>
  <c r="AV58" i="23"/>
  <c r="AY58" i="23"/>
  <c r="O59" i="23"/>
  <c r="Q59" i="23"/>
  <c r="R59" i="23"/>
  <c r="S59" i="23"/>
  <c r="T59" i="23"/>
  <c r="U59" i="23"/>
  <c r="V59" i="23"/>
  <c r="W59" i="23"/>
  <c r="X59" i="23"/>
  <c r="Y59" i="23"/>
  <c r="Z59" i="23"/>
  <c r="AA59" i="23"/>
  <c r="AD59" i="23"/>
  <c r="AE59" i="23"/>
  <c r="AI59" i="23"/>
  <c r="AJ59" i="23"/>
  <c r="AK59" i="23"/>
  <c r="AO59" i="23"/>
  <c r="AP59" i="23"/>
  <c r="AR59" i="23"/>
  <c r="AS59" i="23"/>
  <c r="AU59" i="23"/>
  <c r="AV59" i="23"/>
  <c r="AY59" i="23"/>
  <c r="O60" i="23"/>
  <c r="Q60" i="23"/>
  <c r="R60" i="23"/>
  <c r="S60" i="23"/>
  <c r="T60" i="23"/>
  <c r="U60" i="23"/>
  <c r="V60" i="23"/>
  <c r="W60" i="23"/>
  <c r="X60" i="23"/>
  <c r="Y60" i="23"/>
  <c r="Z60" i="23"/>
  <c r="AA60" i="23"/>
  <c r="AD60" i="23"/>
  <c r="AE60" i="23"/>
  <c r="AI60" i="23"/>
  <c r="AJ60" i="23"/>
  <c r="AK60" i="23"/>
  <c r="AO60" i="23"/>
  <c r="AP60" i="23"/>
  <c r="AR60" i="23"/>
  <c r="AS60" i="23"/>
  <c r="AU60" i="23"/>
  <c r="AV60" i="23"/>
  <c r="AY60" i="23"/>
  <c r="O61" i="23"/>
  <c r="Q61" i="23"/>
  <c r="R61" i="23"/>
  <c r="S61" i="23"/>
  <c r="T61" i="23"/>
  <c r="U61" i="23"/>
  <c r="V61" i="23"/>
  <c r="W61" i="23"/>
  <c r="X61" i="23"/>
  <c r="Y61" i="23"/>
  <c r="Z61" i="23"/>
  <c r="AA61" i="23"/>
  <c r="AD61" i="23"/>
  <c r="AE61" i="23"/>
  <c r="AI61" i="23"/>
  <c r="AJ61" i="23"/>
  <c r="AK61" i="23"/>
  <c r="AO61" i="23"/>
  <c r="AP61" i="23"/>
  <c r="AR61" i="23"/>
  <c r="AS61" i="23"/>
  <c r="AU61" i="23"/>
  <c r="AV61" i="23"/>
  <c r="AY61" i="23"/>
  <c r="O62" i="23"/>
  <c r="Q62" i="23"/>
  <c r="R62" i="23"/>
  <c r="S62" i="23"/>
  <c r="T62" i="23"/>
  <c r="U62" i="23"/>
  <c r="V62" i="23"/>
  <c r="W62" i="23"/>
  <c r="X62" i="23"/>
  <c r="Y62" i="23"/>
  <c r="Z62" i="23"/>
  <c r="AA62" i="23"/>
  <c r="AD62" i="23"/>
  <c r="AE62" i="23"/>
  <c r="AI62" i="23"/>
  <c r="AJ62" i="23"/>
  <c r="AK62" i="23"/>
  <c r="AO62" i="23"/>
  <c r="AP62" i="23"/>
  <c r="AR62" i="23"/>
  <c r="AS62" i="23"/>
  <c r="AU62" i="23"/>
  <c r="AV62" i="23"/>
  <c r="AY62" i="23"/>
  <c r="O63" i="23"/>
  <c r="Q63" i="23"/>
  <c r="R63" i="23"/>
  <c r="S63" i="23"/>
  <c r="T63" i="23"/>
  <c r="U63" i="23"/>
  <c r="V63" i="23"/>
  <c r="W63" i="23"/>
  <c r="X63" i="23"/>
  <c r="Y63" i="23"/>
  <c r="Z63" i="23"/>
  <c r="AA63" i="23"/>
  <c r="AD63" i="23"/>
  <c r="AE63" i="23"/>
  <c r="AI63" i="23"/>
  <c r="AJ63" i="23"/>
  <c r="AK63" i="23"/>
  <c r="AO63" i="23"/>
  <c r="AP63" i="23"/>
  <c r="AR63" i="23"/>
  <c r="AS63" i="23"/>
  <c r="AU63" i="23"/>
  <c r="AV63" i="23"/>
  <c r="AY63" i="23"/>
  <c r="O64" i="23"/>
  <c r="Q64" i="23"/>
  <c r="R64" i="23"/>
  <c r="S64" i="23"/>
  <c r="T64" i="23"/>
  <c r="U64" i="23"/>
  <c r="V64" i="23"/>
  <c r="W64" i="23"/>
  <c r="X64" i="23"/>
  <c r="Y64" i="23"/>
  <c r="Z64" i="23"/>
  <c r="AA64" i="23"/>
  <c r="AD64" i="23"/>
  <c r="AE64" i="23"/>
  <c r="AI64" i="23"/>
  <c r="AJ64" i="23"/>
  <c r="AK64" i="23"/>
  <c r="AO64" i="23"/>
  <c r="AP64" i="23"/>
  <c r="AR64" i="23"/>
  <c r="AS64" i="23"/>
  <c r="AU64" i="23"/>
  <c r="AV64" i="23"/>
  <c r="AY64" i="23"/>
  <c r="O65" i="23"/>
  <c r="Q65" i="23"/>
  <c r="R65" i="23"/>
  <c r="S65" i="23"/>
  <c r="T65" i="23"/>
  <c r="U65" i="23"/>
  <c r="V65" i="23"/>
  <c r="W65" i="23"/>
  <c r="X65" i="23"/>
  <c r="Y65" i="23"/>
  <c r="Z65" i="23"/>
  <c r="AA65" i="23"/>
  <c r="AD65" i="23"/>
  <c r="AE65" i="23"/>
  <c r="AI65" i="23"/>
  <c r="AJ65" i="23"/>
  <c r="AK65" i="23"/>
  <c r="AO65" i="23"/>
  <c r="AP65" i="23"/>
  <c r="AR65" i="23"/>
  <c r="AS65" i="23"/>
  <c r="AU65" i="23"/>
  <c r="AV65" i="23"/>
  <c r="AY65" i="23"/>
  <c r="O66" i="23"/>
  <c r="Q66" i="23"/>
  <c r="R66" i="23"/>
  <c r="S66" i="23"/>
  <c r="T66" i="23"/>
  <c r="U66" i="23"/>
  <c r="V66" i="23"/>
  <c r="W66" i="23"/>
  <c r="X66" i="23"/>
  <c r="Y66" i="23"/>
  <c r="Z66" i="23"/>
  <c r="AA66" i="23"/>
  <c r="AD66" i="23"/>
  <c r="AE66" i="23"/>
  <c r="AI66" i="23"/>
  <c r="AJ66" i="23"/>
  <c r="AK66" i="23"/>
  <c r="AO66" i="23"/>
  <c r="AP66" i="23"/>
  <c r="AR66" i="23"/>
  <c r="AS66" i="23"/>
  <c r="AU66" i="23"/>
  <c r="AV66" i="23"/>
  <c r="AY66" i="23"/>
  <c r="O67" i="23"/>
  <c r="Q67" i="23"/>
  <c r="R67" i="23"/>
  <c r="S67" i="23"/>
  <c r="T67" i="23"/>
  <c r="U67" i="23"/>
  <c r="V67" i="23"/>
  <c r="W67" i="23"/>
  <c r="X67" i="23"/>
  <c r="Y67" i="23"/>
  <c r="Z67" i="23"/>
  <c r="AA67" i="23"/>
  <c r="AD67" i="23"/>
  <c r="AE67" i="23"/>
  <c r="AI67" i="23"/>
  <c r="AJ67" i="23"/>
  <c r="AK67" i="23"/>
  <c r="AO67" i="23"/>
  <c r="AP67" i="23"/>
  <c r="AR67" i="23"/>
  <c r="AS67" i="23"/>
  <c r="AU67" i="23"/>
  <c r="AV67" i="23"/>
  <c r="AY67" i="23"/>
  <c r="O68" i="23"/>
  <c r="Q68" i="23"/>
  <c r="R68" i="23"/>
  <c r="S68" i="23"/>
  <c r="T68" i="23"/>
  <c r="U68" i="23"/>
  <c r="V68" i="23"/>
  <c r="W68" i="23"/>
  <c r="X68" i="23"/>
  <c r="Y68" i="23"/>
  <c r="Z68" i="23"/>
  <c r="AA68" i="23"/>
  <c r="AD68" i="23"/>
  <c r="AE68" i="23"/>
  <c r="AI68" i="23"/>
  <c r="AJ68" i="23"/>
  <c r="AK68" i="23"/>
  <c r="AO68" i="23"/>
  <c r="AP68" i="23"/>
  <c r="AR68" i="23"/>
  <c r="AS68" i="23"/>
  <c r="AU68" i="23"/>
  <c r="AV68" i="23"/>
  <c r="AY68" i="23"/>
  <c r="O69" i="23"/>
  <c r="Q69" i="23"/>
  <c r="R69" i="23"/>
  <c r="S69" i="23"/>
  <c r="T69" i="23"/>
  <c r="U69" i="23"/>
  <c r="V69" i="23"/>
  <c r="W69" i="23"/>
  <c r="X69" i="23"/>
  <c r="Y69" i="23"/>
  <c r="Z69" i="23"/>
  <c r="AA69" i="23"/>
  <c r="AD69" i="23"/>
  <c r="AE69" i="23"/>
  <c r="AI69" i="23"/>
  <c r="AJ69" i="23"/>
  <c r="AK69" i="23"/>
  <c r="AO69" i="23"/>
  <c r="AP69" i="23"/>
  <c r="AR69" i="23"/>
  <c r="AS69" i="23"/>
  <c r="AU69" i="23"/>
  <c r="AV69" i="23"/>
  <c r="AY69" i="23"/>
  <c r="O70" i="23"/>
  <c r="Q70" i="23"/>
  <c r="R70" i="23"/>
  <c r="S70" i="23"/>
  <c r="T70" i="23"/>
  <c r="U70" i="23"/>
  <c r="V70" i="23"/>
  <c r="W70" i="23"/>
  <c r="X70" i="23"/>
  <c r="Y70" i="23"/>
  <c r="Z70" i="23"/>
  <c r="AA70" i="23"/>
  <c r="AD70" i="23"/>
  <c r="AE70" i="23"/>
  <c r="AI70" i="23"/>
  <c r="AJ70" i="23"/>
  <c r="AK70" i="23"/>
  <c r="AO70" i="23"/>
  <c r="AP70" i="23"/>
  <c r="AR70" i="23"/>
  <c r="AS70" i="23"/>
  <c r="AU70" i="23"/>
  <c r="AV70" i="23"/>
  <c r="AY70" i="23"/>
  <c r="O71" i="23"/>
  <c r="Q71" i="23"/>
  <c r="R71" i="23"/>
  <c r="S71" i="23"/>
  <c r="T71" i="23"/>
  <c r="U71" i="23"/>
  <c r="V71" i="23"/>
  <c r="W71" i="23"/>
  <c r="X71" i="23"/>
  <c r="Y71" i="23"/>
  <c r="Z71" i="23"/>
  <c r="AA71" i="23"/>
  <c r="AD71" i="23"/>
  <c r="AE71" i="23"/>
  <c r="AI71" i="23"/>
  <c r="AJ71" i="23"/>
  <c r="AK71" i="23"/>
  <c r="AO71" i="23"/>
  <c r="AP71" i="23"/>
  <c r="AR71" i="23"/>
  <c r="AS71" i="23"/>
  <c r="AU71" i="23"/>
  <c r="AV71" i="23"/>
  <c r="AY71" i="23"/>
  <c r="O72" i="23"/>
  <c r="Q72" i="23"/>
  <c r="R72" i="23"/>
  <c r="S72" i="23"/>
  <c r="T72" i="23"/>
  <c r="U72" i="23"/>
  <c r="V72" i="23"/>
  <c r="W72" i="23"/>
  <c r="X72" i="23"/>
  <c r="Y72" i="23"/>
  <c r="Z72" i="23"/>
  <c r="AA72" i="23"/>
  <c r="AD72" i="23"/>
  <c r="AE72" i="23"/>
  <c r="AI72" i="23"/>
  <c r="AJ72" i="23"/>
  <c r="AK72" i="23"/>
  <c r="AO72" i="23"/>
  <c r="AP72" i="23"/>
  <c r="AR72" i="23"/>
  <c r="AS72" i="23"/>
  <c r="AU72" i="23"/>
  <c r="AV72" i="23"/>
  <c r="AY72" i="23"/>
  <c r="O73" i="23"/>
  <c r="Q73" i="23"/>
  <c r="R73" i="23"/>
  <c r="S73" i="23"/>
  <c r="T73" i="23"/>
  <c r="U73" i="23"/>
  <c r="V73" i="23"/>
  <c r="W73" i="23"/>
  <c r="X73" i="23"/>
  <c r="Y73" i="23"/>
  <c r="Z73" i="23"/>
  <c r="AA73" i="23"/>
  <c r="AD73" i="23"/>
  <c r="AE73" i="23"/>
  <c r="AI73" i="23"/>
  <c r="AJ73" i="23"/>
  <c r="AK73" i="23"/>
  <c r="AO73" i="23"/>
  <c r="AP73" i="23"/>
  <c r="AR73" i="23"/>
  <c r="AS73" i="23"/>
  <c r="AU73" i="23"/>
  <c r="AV73" i="23"/>
  <c r="AY73" i="23"/>
  <c r="O74" i="23"/>
  <c r="Q74" i="23"/>
  <c r="R74" i="23"/>
  <c r="S74" i="23"/>
  <c r="T74" i="23"/>
  <c r="U74" i="23"/>
  <c r="V74" i="23"/>
  <c r="W74" i="23"/>
  <c r="X74" i="23"/>
  <c r="Y74" i="23"/>
  <c r="Z74" i="23"/>
  <c r="AA74" i="23"/>
  <c r="AD74" i="23"/>
  <c r="AE74" i="23"/>
  <c r="AI74" i="23"/>
  <c r="AJ74" i="23"/>
  <c r="AK74" i="23"/>
  <c r="AO74" i="23"/>
  <c r="AP74" i="23"/>
  <c r="AR74" i="23"/>
  <c r="AS74" i="23"/>
  <c r="AU74" i="23"/>
  <c r="AV74" i="23"/>
  <c r="AY74" i="23"/>
  <c r="O75" i="23"/>
  <c r="Q75" i="23"/>
  <c r="R75" i="23"/>
  <c r="S75" i="23"/>
  <c r="T75" i="23"/>
  <c r="U75" i="23"/>
  <c r="V75" i="23"/>
  <c r="W75" i="23"/>
  <c r="X75" i="23"/>
  <c r="Y75" i="23"/>
  <c r="Z75" i="23"/>
  <c r="AA75" i="23"/>
  <c r="AD75" i="23"/>
  <c r="AE75" i="23"/>
  <c r="AI75" i="23"/>
  <c r="AJ75" i="23"/>
  <c r="AK75" i="23"/>
  <c r="AO75" i="23"/>
  <c r="AP75" i="23"/>
  <c r="AR75" i="23"/>
  <c r="AS75" i="23"/>
  <c r="AU75" i="23"/>
  <c r="AV75" i="23"/>
  <c r="AY75" i="23"/>
  <c r="O76" i="23"/>
  <c r="Q76" i="23"/>
  <c r="R76" i="23"/>
  <c r="S76" i="23"/>
  <c r="T76" i="23"/>
  <c r="U76" i="23"/>
  <c r="V76" i="23"/>
  <c r="W76" i="23"/>
  <c r="X76" i="23"/>
  <c r="Y76" i="23"/>
  <c r="Z76" i="23"/>
  <c r="AA76" i="23"/>
  <c r="AD76" i="23"/>
  <c r="AE76" i="23"/>
  <c r="AI76" i="23"/>
  <c r="AJ76" i="23"/>
  <c r="AK76" i="23"/>
  <c r="AO76" i="23"/>
  <c r="AP76" i="23"/>
  <c r="AR76" i="23"/>
  <c r="AS76" i="23"/>
  <c r="AU76" i="23"/>
  <c r="AV76" i="23"/>
  <c r="AY76" i="23"/>
  <c r="O77" i="23"/>
  <c r="Q77" i="23"/>
  <c r="R77" i="23"/>
  <c r="S77" i="23"/>
  <c r="T77" i="23"/>
  <c r="U77" i="23"/>
  <c r="V77" i="23"/>
  <c r="W77" i="23"/>
  <c r="X77" i="23"/>
  <c r="Y77" i="23"/>
  <c r="Z77" i="23"/>
  <c r="AA77" i="23"/>
  <c r="AD77" i="23"/>
  <c r="AE77" i="23"/>
  <c r="AI77" i="23"/>
  <c r="AJ77" i="23"/>
  <c r="AK77" i="23"/>
  <c r="AO77" i="23"/>
  <c r="AP77" i="23"/>
  <c r="AR77" i="23"/>
  <c r="AS77" i="23"/>
  <c r="AU77" i="23"/>
  <c r="AV77" i="23"/>
  <c r="AY77" i="23"/>
  <c r="O78" i="23"/>
  <c r="Q78" i="23"/>
  <c r="R78" i="23"/>
  <c r="S78" i="23"/>
  <c r="T78" i="23"/>
  <c r="U78" i="23"/>
  <c r="V78" i="23"/>
  <c r="W78" i="23"/>
  <c r="X78" i="23"/>
  <c r="Y78" i="23"/>
  <c r="Z78" i="23"/>
  <c r="AA78" i="23"/>
  <c r="AD78" i="23"/>
  <c r="AE78" i="23"/>
  <c r="AI78" i="23"/>
  <c r="AJ78" i="23"/>
  <c r="AK78" i="23"/>
  <c r="AO78" i="23"/>
  <c r="AP78" i="23"/>
  <c r="AR78" i="23"/>
  <c r="AS78" i="23"/>
  <c r="AU78" i="23"/>
  <c r="AV78" i="23"/>
  <c r="AY78" i="23"/>
  <c r="O79" i="23"/>
  <c r="Q79" i="23"/>
  <c r="R79" i="23"/>
  <c r="S79" i="23"/>
  <c r="T79" i="23"/>
  <c r="U79" i="23"/>
  <c r="V79" i="23"/>
  <c r="W79" i="23"/>
  <c r="X79" i="23"/>
  <c r="Y79" i="23"/>
  <c r="Z79" i="23"/>
  <c r="AA79" i="23"/>
  <c r="AD79" i="23"/>
  <c r="AE79" i="23"/>
  <c r="AI79" i="23"/>
  <c r="AJ79" i="23"/>
  <c r="AK79" i="23"/>
  <c r="AO79" i="23"/>
  <c r="AP79" i="23"/>
  <c r="AR79" i="23"/>
  <c r="AS79" i="23"/>
  <c r="AU79" i="23"/>
  <c r="AV79" i="23"/>
  <c r="AY79" i="23"/>
  <c r="O80" i="23"/>
  <c r="Q80" i="23"/>
  <c r="R80" i="23"/>
  <c r="S80" i="23"/>
  <c r="T80" i="23"/>
  <c r="U80" i="23"/>
  <c r="V80" i="23"/>
  <c r="W80" i="23"/>
  <c r="X80" i="23"/>
  <c r="Y80" i="23"/>
  <c r="Z80" i="23"/>
  <c r="AA80" i="23"/>
  <c r="AD80" i="23"/>
  <c r="AE80" i="23"/>
  <c r="AI80" i="23"/>
  <c r="AJ80" i="23"/>
  <c r="AK80" i="23"/>
  <c r="AO80" i="23"/>
  <c r="AP80" i="23"/>
  <c r="AR80" i="23"/>
  <c r="AS80" i="23"/>
  <c r="AU80" i="23"/>
  <c r="AV80" i="23"/>
  <c r="AY80" i="23"/>
  <c r="O81" i="23"/>
  <c r="Q81" i="23"/>
  <c r="R81" i="23"/>
  <c r="S81" i="23"/>
  <c r="T81" i="23"/>
  <c r="U81" i="23"/>
  <c r="V81" i="23"/>
  <c r="W81" i="23"/>
  <c r="X81" i="23"/>
  <c r="Y81" i="23"/>
  <c r="Z81" i="23"/>
  <c r="AA81" i="23"/>
  <c r="AD81" i="23"/>
  <c r="AE81" i="23"/>
  <c r="AI81" i="23"/>
  <c r="AJ81" i="23"/>
  <c r="AK81" i="23"/>
  <c r="AO81" i="23"/>
  <c r="AP81" i="23"/>
  <c r="AR81" i="23"/>
  <c r="AS81" i="23"/>
  <c r="AU81" i="23"/>
  <c r="AV81" i="23"/>
  <c r="AY81" i="23"/>
  <c r="O82" i="23"/>
  <c r="Q82" i="23"/>
  <c r="R82" i="23"/>
  <c r="S82" i="23"/>
  <c r="T82" i="23"/>
  <c r="U82" i="23"/>
  <c r="V82" i="23"/>
  <c r="W82" i="23"/>
  <c r="X82" i="23"/>
  <c r="Y82" i="23"/>
  <c r="Z82" i="23"/>
  <c r="AA82" i="23"/>
  <c r="AD82" i="23"/>
  <c r="AE82" i="23"/>
  <c r="AI82" i="23"/>
  <c r="AJ82" i="23"/>
  <c r="AK82" i="23"/>
  <c r="AO82" i="23"/>
  <c r="AP82" i="23"/>
  <c r="AR82" i="23"/>
  <c r="AS82" i="23"/>
  <c r="AU82" i="23"/>
  <c r="AV82" i="23"/>
  <c r="AY82" i="23"/>
  <c r="O83" i="23"/>
  <c r="Q83" i="23"/>
  <c r="R83" i="23"/>
  <c r="S83" i="23"/>
  <c r="T83" i="23"/>
  <c r="U83" i="23"/>
  <c r="V83" i="23"/>
  <c r="W83" i="23"/>
  <c r="X83" i="23"/>
  <c r="Y83" i="23"/>
  <c r="Z83" i="23"/>
  <c r="AA83" i="23"/>
  <c r="AD83" i="23"/>
  <c r="AE83" i="23"/>
  <c r="AI83" i="23"/>
  <c r="AJ83" i="23"/>
  <c r="AK83" i="23"/>
  <c r="AO83" i="23"/>
  <c r="AP83" i="23"/>
  <c r="AR83" i="23"/>
  <c r="AS83" i="23"/>
  <c r="AU83" i="23"/>
  <c r="AV83" i="23"/>
  <c r="AY83" i="23"/>
  <c r="O84" i="23"/>
  <c r="Q84" i="23"/>
  <c r="R84" i="23"/>
  <c r="S84" i="23"/>
  <c r="T84" i="23"/>
  <c r="U84" i="23"/>
  <c r="V84" i="23"/>
  <c r="W84" i="23"/>
  <c r="X84" i="23"/>
  <c r="Y84" i="23"/>
  <c r="Z84" i="23"/>
  <c r="AA84" i="23"/>
  <c r="AD84" i="23"/>
  <c r="AE84" i="23"/>
  <c r="AI84" i="23"/>
  <c r="AJ84" i="23"/>
  <c r="AK84" i="23"/>
  <c r="AO84" i="23"/>
  <c r="AP84" i="23"/>
  <c r="AR84" i="23"/>
  <c r="AS84" i="23"/>
  <c r="AU84" i="23"/>
  <c r="AV84" i="23"/>
  <c r="AY84" i="23"/>
  <c r="O85" i="23"/>
  <c r="Q85" i="23"/>
  <c r="R85" i="23"/>
  <c r="S85" i="23"/>
  <c r="T85" i="23"/>
  <c r="U85" i="23"/>
  <c r="V85" i="23"/>
  <c r="W85" i="23"/>
  <c r="X85" i="23"/>
  <c r="Y85" i="23"/>
  <c r="Z85" i="23"/>
  <c r="AA85" i="23"/>
  <c r="AD85" i="23"/>
  <c r="AE85" i="23"/>
  <c r="AI85" i="23"/>
  <c r="AJ85" i="23"/>
  <c r="AK85" i="23"/>
  <c r="AO85" i="23"/>
  <c r="AP85" i="23"/>
  <c r="AR85" i="23"/>
  <c r="AS85" i="23"/>
  <c r="AU85" i="23"/>
  <c r="AV85" i="23"/>
  <c r="AY85" i="23"/>
  <c r="O86" i="23"/>
  <c r="Q86" i="23"/>
  <c r="R86" i="23"/>
  <c r="S86" i="23"/>
  <c r="T86" i="23"/>
  <c r="U86" i="23"/>
  <c r="V86" i="23"/>
  <c r="W86" i="23"/>
  <c r="X86" i="23"/>
  <c r="Y86" i="23"/>
  <c r="Z86" i="23"/>
  <c r="AA86" i="23"/>
  <c r="AD86" i="23"/>
  <c r="AE86" i="23"/>
  <c r="AI86" i="23"/>
  <c r="AJ86" i="23"/>
  <c r="AK86" i="23"/>
  <c r="AO86" i="23"/>
  <c r="AP86" i="23"/>
  <c r="AR86" i="23"/>
  <c r="AS86" i="23"/>
  <c r="AU86" i="23"/>
  <c r="AV86" i="23"/>
  <c r="AY86" i="23"/>
  <c r="O87" i="23"/>
  <c r="Q87" i="23"/>
  <c r="R87" i="23"/>
  <c r="S87" i="23"/>
  <c r="T87" i="23"/>
  <c r="U87" i="23"/>
  <c r="V87" i="23"/>
  <c r="W87" i="23"/>
  <c r="X87" i="23"/>
  <c r="Y87" i="23"/>
  <c r="Z87" i="23"/>
  <c r="AA87" i="23"/>
  <c r="AD87" i="23"/>
  <c r="AE87" i="23"/>
  <c r="AI87" i="23"/>
  <c r="AJ87" i="23"/>
  <c r="AK87" i="23"/>
  <c r="AO87" i="23"/>
  <c r="AP87" i="23"/>
  <c r="AR87" i="23"/>
  <c r="AS87" i="23"/>
  <c r="AU87" i="23"/>
  <c r="AV87" i="23"/>
  <c r="AY87" i="23"/>
  <c r="O88" i="23"/>
  <c r="Q88" i="23"/>
  <c r="R88" i="23"/>
  <c r="S88" i="23"/>
  <c r="T88" i="23"/>
  <c r="U88" i="23"/>
  <c r="V88" i="23"/>
  <c r="W88" i="23"/>
  <c r="X88" i="23"/>
  <c r="Y88" i="23"/>
  <c r="Z88" i="23"/>
  <c r="AA88" i="23"/>
  <c r="AD88" i="23"/>
  <c r="AE88" i="23"/>
  <c r="AI88" i="23"/>
  <c r="AJ88" i="23"/>
  <c r="AK88" i="23"/>
  <c r="AO88" i="23"/>
  <c r="AP88" i="23"/>
  <c r="AR88" i="23"/>
  <c r="AS88" i="23"/>
  <c r="AU88" i="23"/>
  <c r="AV88" i="23"/>
  <c r="AY88" i="23"/>
  <c r="O89" i="23"/>
  <c r="Q89" i="23"/>
  <c r="R89" i="23"/>
  <c r="S89" i="23"/>
  <c r="T89" i="23"/>
  <c r="U89" i="23"/>
  <c r="V89" i="23"/>
  <c r="W89" i="23"/>
  <c r="X89" i="23"/>
  <c r="Y89" i="23"/>
  <c r="Z89" i="23"/>
  <c r="AA89" i="23"/>
  <c r="AD89" i="23"/>
  <c r="AE89" i="23"/>
  <c r="AI89" i="23"/>
  <c r="AJ89" i="23"/>
  <c r="AK89" i="23"/>
  <c r="AO89" i="23"/>
  <c r="AP89" i="23"/>
  <c r="AR89" i="23"/>
  <c r="AS89" i="23"/>
  <c r="AU89" i="23"/>
  <c r="AV89" i="23"/>
  <c r="AY89" i="23"/>
  <c r="O90" i="23"/>
  <c r="Q90" i="23"/>
  <c r="R90" i="23"/>
  <c r="S90" i="23"/>
  <c r="T90" i="23"/>
  <c r="U90" i="23"/>
  <c r="V90" i="23"/>
  <c r="W90" i="23"/>
  <c r="X90" i="23"/>
  <c r="Y90" i="23"/>
  <c r="Z90" i="23"/>
  <c r="AA90" i="23"/>
  <c r="AD90" i="23"/>
  <c r="AE90" i="23"/>
  <c r="AI90" i="23"/>
  <c r="AJ90" i="23"/>
  <c r="AK90" i="23"/>
  <c r="AO90" i="23"/>
  <c r="AP90" i="23"/>
  <c r="AR90" i="23"/>
  <c r="AS90" i="23"/>
  <c r="AU90" i="23"/>
  <c r="AV90" i="23"/>
  <c r="AY90" i="23"/>
  <c r="O91" i="23"/>
  <c r="Q91" i="23"/>
  <c r="R91" i="23"/>
  <c r="S91" i="23"/>
  <c r="T91" i="23"/>
  <c r="U91" i="23"/>
  <c r="V91" i="23"/>
  <c r="W91" i="23"/>
  <c r="X91" i="23"/>
  <c r="Y91" i="23"/>
  <c r="Z91" i="23"/>
  <c r="AA91" i="23"/>
  <c r="AD91" i="23"/>
  <c r="AE91" i="23"/>
  <c r="AI91" i="23"/>
  <c r="AJ91" i="23"/>
  <c r="AK91" i="23"/>
  <c r="AO91" i="23"/>
  <c r="AP91" i="23"/>
  <c r="AR91" i="23"/>
  <c r="AS91" i="23"/>
  <c r="AU91" i="23"/>
  <c r="AV91" i="23"/>
  <c r="AY91" i="23"/>
  <c r="O92" i="23"/>
  <c r="Q92" i="23"/>
  <c r="R92" i="23"/>
  <c r="S92" i="23"/>
  <c r="T92" i="23"/>
  <c r="U92" i="23"/>
  <c r="V92" i="23"/>
  <c r="W92" i="23"/>
  <c r="X92" i="23"/>
  <c r="Y92" i="23"/>
  <c r="Z92" i="23"/>
  <c r="AA92" i="23"/>
  <c r="AD92" i="23"/>
  <c r="AE92" i="23"/>
  <c r="AI92" i="23"/>
  <c r="AJ92" i="23"/>
  <c r="AK92" i="23"/>
  <c r="AO92" i="23"/>
  <c r="AP92" i="23"/>
  <c r="AR92" i="23"/>
  <c r="AS92" i="23"/>
  <c r="AU92" i="23"/>
  <c r="AV92" i="23"/>
  <c r="AY92" i="23"/>
  <c r="O93" i="23"/>
  <c r="Q93" i="23"/>
  <c r="R93" i="23"/>
  <c r="S93" i="23"/>
  <c r="T93" i="23"/>
  <c r="U93" i="23"/>
  <c r="V93" i="23"/>
  <c r="W93" i="23"/>
  <c r="X93" i="23"/>
  <c r="Y93" i="23"/>
  <c r="Z93" i="23"/>
  <c r="AA93" i="23"/>
  <c r="AD93" i="23"/>
  <c r="AE93" i="23"/>
  <c r="AI93" i="23"/>
  <c r="AJ93" i="23"/>
  <c r="AK93" i="23"/>
  <c r="AO93" i="23"/>
  <c r="AP93" i="23"/>
  <c r="AR93" i="23"/>
  <c r="AS93" i="23"/>
  <c r="AU93" i="23"/>
  <c r="AV93" i="23"/>
  <c r="AY93" i="23"/>
  <c r="O94" i="23"/>
  <c r="Q94" i="23"/>
  <c r="R94" i="23"/>
  <c r="S94" i="23"/>
  <c r="T94" i="23"/>
  <c r="U94" i="23"/>
  <c r="V94" i="23"/>
  <c r="W94" i="23"/>
  <c r="X94" i="23"/>
  <c r="Y94" i="23"/>
  <c r="Z94" i="23"/>
  <c r="AA94" i="23"/>
  <c r="AD94" i="23"/>
  <c r="AE94" i="23"/>
  <c r="AI94" i="23"/>
  <c r="AJ94" i="23"/>
  <c r="AK94" i="23"/>
  <c r="AO94" i="23"/>
  <c r="AP94" i="23"/>
  <c r="AR94" i="23"/>
  <c r="AS94" i="23"/>
  <c r="AU94" i="23"/>
  <c r="AV94" i="23"/>
  <c r="AY94" i="23"/>
  <c r="O95" i="23"/>
  <c r="Q95" i="23"/>
  <c r="R95" i="23"/>
  <c r="S95" i="23"/>
  <c r="T95" i="23"/>
  <c r="U95" i="23"/>
  <c r="V95" i="23"/>
  <c r="W95" i="23"/>
  <c r="X95" i="23"/>
  <c r="Y95" i="23"/>
  <c r="Z95" i="23"/>
  <c r="AA95" i="23"/>
  <c r="AD95" i="23"/>
  <c r="AE95" i="23"/>
  <c r="AI95" i="23"/>
  <c r="AJ95" i="23"/>
  <c r="AK95" i="23"/>
  <c r="AO95" i="23"/>
  <c r="AP95" i="23"/>
  <c r="AR95" i="23"/>
  <c r="AS95" i="23"/>
  <c r="AU95" i="23"/>
  <c r="AV95" i="23"/>
  <c r="AY95" i="23"/>
  <c r="O96" i="23"/>
  <c r="Q96" i="23"/>
  <c r="R96" i="23"/>
  <c r="S96" i="23"/>
  <c r="T96" i="23"/>
  <c r="U96" i="23"/>
  <c r="V96" i="23"/>
  <c r="W96" i="23"/>
  <c r="X96" i="23"/>
  <c r="Y96" i="23"/>
  <c r="Z96" i="23"/>
  <c r="AA96" i="23"/>
  <c r="AD96" i="23"/>
  <c r="AE96" i="23"/>
  <c r="AI96" i="23"/>
  <c r="AJ96" i="23"/>
  <c r="AK96" i="23"/>
  <c r="AO96" i="23"/>
  <c r="AP96" i="23"/>
  <c r="AR96" i="23"/>
  <c r="AS96" i="23"/>
  <c r="AU96" i="23"/>
  <c r="AV96" i="23"/>
  <c r="AY96" i="23"/>
  <c r="O97" i="23"/>
  <c r="Q97" i="23"/>
  <c r="R97" i="23"/>
  <c r="S97" i="23"/>
  <c r="T97" i="23"/>
  <c r="U97" i="23"/>
  <c r="V97" i="23"/>
  <c r="W97" i="23"/>
  <c r="X97" i="23"/>
  <c r="Y97" i="23"/>
  <c r="Z97" i="23"/>
  <c r="AA97" i="23"/>
  <c r="AD97" i="23"/>
  <c r="AE97" i="23"/>
  <c r="AI97" i="23"/>
  <c r="AJ97" i="23"/>
  <c r="AK97" i="23"/>
  <c r="AO97" i="23"/>
  <c r="AP97" i="23"/>
  <c r="AR97" i="23"/>
  <c r="AS97" i="23"/>
  <c r="AU97" i="23"/>
  <c r="AV97" i="23"/>
  <c r="AY97" i="23"/>
  <c r="O98" i="23"/>
  <c r="Q98" i="23"/>
  <c r="R98" i="23"/>
  <c r="S98" i="23"/>
  <c r="T98" i="23"/>
  <c r="U98" i="23"/>
  <c r="V98" i="23"/>
  <c r="W98" i="23"/>
  <c r="X98" i="23"/>
  <c r="Y98" i="23"/>
  <c r="Z98" i="23"/>
  <c r="AA98" i="23"/>
  <c r="AD98" i="23"/>
  <c r="AE98" i="23"/>
  <c r="AI98" i="23"/>
  <c r="AJ98" i="23"/>
  <c r="AK98" i="23"/>
  <c r="AO98" i="23"/>
  <c r="AP98" i="23"/>
  <c r="AR98" i="23"/>
  <c r="AS98" i="23"/>
  <c r="AU98" i="23"/>
  <c r="AV98" i="23"/>
  <c r="AY98" i="23"/>
  <c r="O99" i="23"/>
  <c r="Q99" i="23"/>
  <c r="R99" i="23"/>
  <c r="S99" i="23"/>
  <c r="T99" i="23"/>
  <c r="U99" i="23"/>
  <c r="V99" i="23"/>
  <c r="W99" i="23"/>
  <c r="X99" i="23"/>
  <c r="Y99" i="23"/>
  <c r="Z99" i="23"/>
  <c r="AA99" i="23"/>
  <c r="AD99" i="23"/>
  <c r="AE99" i="23"/>
  <c r="AI99" i="23"/>
  <c r="AJ99" i="23"/>
  <c r="AK99" i="23"/>
  <c r="AO99" i="23"/>
  <c r="AP99" i="23"/>
  <c r="AR99" i="23"/>
  <c r="AS99" i="23"/>
  <c r="AU99" i="23"/>
  <c r="AV99" i="23"/>
  <c r="AY99" i="23"/>
  <c r="O100" i="23"/>
  <c r="Q100" i="23"/>
  <c r="R100" i="23"/>
  <c r="S100" i="23"/>
  <c r="T100" i="23"/>
  <c r="U100" i="23"/>
  <c r="V100" i="23"/>
  <c r="W100" i="23"/>
  <c r="X100" i="23"/>
  <c r="Y100" i="23"/>
  <c r="Z100" i="23"/>
  <c r="AA100" i="23"/>
  <c r="AD100" i="23"/>
  <c r="AE100" i="23"/>
  <c r="AI100" i="23"/>
  <c r="AJ100" i="23"/>
  <c r="AK100" i="23"/>
  <c r="AO100" i="23"/>
  <c r="AP100" i="23"/>
  <c r="AR100" i="23"/>
  <c r="AS100" i="23"/>
  <c r="AU100" i="23"/>
  <c r="AV100" i="23"/>
  <c r="AY100" i="23"/>
  <c r="O101" i="23"/>
  <c r="Q101" i="23"/>
  <c r="R101" i="23"/>
  <c r="S101" i="23"/>
  <c r="T101" i="23"/>
  <c r="U101" i="23"/>
  <c r="V101" i="23"/>
  <c r="W101" i="23"/>
  <c r="X101" i="23"/>
  <c r="Y101" i="23"/>
  <c r="Z101" i="23"/>
  <c r="AA101" i="23"/>
  <c r="AD101" i="23"/>
  <c r="AE101" i="23"/>
  <c r="AI101" i="23"/>
  <c r="AJ101" i="23"/>
  <c r="AK101" i="23"/>
  <c r="AO101" i="23"/>
  <c r="AP101" i="23"/>
  <c r="AR101" i="23"/>
  <c r="AS101" i="23"/>
  <c r="AU101" i="23"/>
  <c r="AV101" i="23"/>
  <c r="AY101" i="23"/>
  <c r="T5" i="23"/>
  <c r="U5" i="23"/>
  <c r="V5" i="23"/>
  <c r="W5" i="23"/>
  <c r="X5" i="23"/>
  <c r="Y5" i="23"/>
  <c r="Z5" i="23"/>
  <c r="AA5" i="23"/>
  <c r="AD5" i="23"/>
  <c r="AE5" i="23"/>
  <c r="AI5" i="23"/>
  <c r="AJ5" i="23"/>
  <c r="AK5" i="23"/>
  <c r="AO5" i="23"/>
  <c r="AP5" i="23"/>
  <c r="AR5" i="23"/>
  <c r="AS5" i="23"/>
  <c r="AU5" i="23"/>
  <c r="AV5" i="23"/>
  <c r="AY5" i="23"/>
  <c r="O5" i="23"/>
  <c r="Q5" i="23"/>
  <c r="R5" i="23"/>
  <c r="D6" i="23"/>
  <c r="E6" i="23"/>
  <c r="F6" i="23"/>
  <c r="G6" i="23"/>
  <c r="H6" i="23"/>
  <c r="I6" i="23"/>
  <c r="J6" i="23"/>
  <c r="L6" i="23"/>
  <c r="D7" i="23"/>
  <c r="E7" i="23"/>
  <c r="F7" i="23"/>
  <c r="G7" i="23"/>
  <c r="H7" i="23"/>
  <c r="I7" i="23"/>
  <c r="J7" i="23"/>
  <c r="L7" i="23"/>
  <c r="D8" i="23"/>
  <c r="E8" i="23"/>
  <c r="F8" i="23"/>
  <c r="G8" i="23"/>
  <c r="H8" i="23"/>
  <c r="I8" i="23"/>
  <c r="J8" i="23"/>
  <c r="L8" i="23"/>
  <c r="D9" i="23"/>
  <c r="E9" i="23"/>
  <c r="F9" i="23"/>
  <c r="G9" i="23"/>
  <c r="H9" i="23"/>
  <c r="I9" i="23"/>
  <c r="J9" i="23"/>
  <c r="L9" i="23"/>
  <c r="D10" i="23"/>
  <c r="E10" i="23"/>
  <c r="F10" i="23"/>
  <c r="G10" i="23"/>
  <c r="H10" i="23"/>
  <c r="I10" i="23"/>
  <c r="J10" i="23"/>
  <c r="L10" i="23"/>
  <c r="D11" i="23"/>
  <c r="E11" i="23"/>
  <c r="F11" i="23"/>
  <c r="G11" i="23"/>
  <c r="H11" i="23"/>
  <c r="I11" i="23"/>
  <c r="J11" i="23"/>
  <c r="L11" i="23"/>
  <c r="D12" i="23"/>
  <c r="E12" i="23"/>
  <c r="F12" i="23"/>
  <c r="G12" i="23"/>
  <c r="H12" i="23"/>
  <c r="I12" i="23"/>
  <c r="J12" i="23"/>
  <c r="L12" i="23"/>
  <c r="D13" i="23"/>
  <c r="E13" i="23"/>
  <c r="F13" i="23"/>
  <c r="G13" i="23"/>
  <c r="H13" i="23"/>
  <c r="I13" i="23"/>
  <c r="J13" i="23"/>
  <c r="L13" i="23"/>
  <c r="D14" i="23"/>
  <c r="E14" i="23"/>
  <c r="F14" i="23"/>
  <c r="G14" i="23"/>
  <c r="H14" i="23"/>
  <c r="I14" i="23"/>
  <c r="J14" i="23"/>
  <c r="L14" i="23"/>
  <c r="D15" i="23"/>
  <c r="E15" i="23"/>
  <c r="F15" i="23"/>
  <c r="G15" i="23"/>
  <c r="H15" i="23"/>
  <c r="I15" i="23"/>
  <c r="J15" i="23"/>
  <c r="L15" i="23"/>
  <c r="D16" i="23"/>
  <c r="E16" i="23"/>
  <c r="F16" i="23"/>
  <c r="G16" i="23"/>
  <c r="H16" i="23"/>
  <c r="I16" i="23"/>
  <c r="J16" i="23"/>
  <c r="L16" i="23"/>
  <c r="D17" i="23"/>
  <c r="E17" i="23"/>
  <c r="F17" i="23"/>
  <c r="G17" i="23"/>
  <c r="H17" i="23"/>
  <c r="I17" i="23"/>
  <c r="J17" i="23"/>
  <c r="L17" i="23"/>
  <c r="D18" i="23"/>
  <c r="E18" i="23"/>
  <c r="F18" i="23"/>
  <c r="G18" i="23"/>
  <c r="H18" i="23"/>
  <c r="I18" i="23"/>
  <c r="J18" i="23"/>
  <c r="L18" i="23"/>
  <c r="D19" i="23"/>
  <c r="E19" i="23"/>
  <c r="F19" i="23"/>
  <c r="G19" i="23"/>
  <c r="H19" i="23"/>
  <c r="I19" i="23"/>
  <c r="J19" i="23"/>
  <c r="L19" i="23"/>
  <c r="D20" i="23"/>
  <c r="E20" i="23"/>
  <c r="F20" i="23"/>
  <c r="G20" i="23"/>
  <c r="H20" i="23"/>
  <c r="I20" i="23"/>
  <c r="J20" i="23"/>
  <c r="L20" i="23"/>
  <c r="D21" i="23"/>
  <c r="E21" i="23"/>
  <c r="F21" i="23"/>
  <c r="G21" i="23"/>
  <c r="H21" i="23"/>
  <c r="I21" i="23"/>
  <c r="J21" i="23"/>
  <c r="L21" i="23"/>
  <c r="D22" i="23"/>
  <c r="E22" i="23"/>
  <c r="F22" i="23"/>
  <c r="G22" i="23"/>
  <c r="H22" i="23"/>
  <c r="I22" i="23"/>
  <c r="J22" i="23"/>
  <c r="L22" i="23"/>
  <c r="D23" i="23"/>
  <c r="E23" i="23"/>
  <c r="F23" i="23"/>
  <c r="G23" i="23"/>
  <c r="H23" i="23"/>
  <c r="I23" i="23"/>
  <c r="J23" i="23"/>
  <c r="L23" i="23"/>
  <c r="D24" i="23"/>
  <c r="E24" i="23"/>
  <c r="F24" i="23"/>
  <c r="G24" i="23"/>
  <c r="H24" i="23"/>
  <c r="I24" i="23"/>
  <c r="J24" i="23"/>
  <c r="L24" i="23"/>
  <c r="D25" i="23"/>
  <c r="E25" i="23"/>
  <c r="F25" i="23"/>
  <c r="G25" i="23"/>
  <c r="H25" i="23"/>
  <c r="I25" i="23"/>
  <c r="J25" i="23"/>
  <c r="L25" i="23"/>
  <c r="D26" i="23"/>
  <c r="E26" i="23"/>
  <c r="F26" i="23"/>
  <c r="G26" i="23"/>
  <c r="H26" i="23"/>
  <c r="I26" i="23"/>
  <c r="J26" i="23"/>
  <c r="L26" i="23"/>
  <c r="D27" i="23"/>
  <c r="E27" i="23"/>
  <c r="F27" i="23"/>
  <c r="G27" i="23"/>
  <c r="H27" i="23"/>
  <c r="I27" i="23"/>
  <c r="J27" i="23"/>
  <c r="L27" i="23"/>
  <c r="D28" i="23"/>
  <c r="E28" i="23"/>
  <c r="F28" i="23"/>
  <c r="G28" i="23"/>
  <c r="H28" i="23"/>
  <c r="I28" i="23"/>
  <c r="J28" i="23"/>
  <c r="L28" i="23"/>
  <c r="D29" i="23"/>
  <c r="E29" i="23"/>
  <c r="F29" i="23"/>
  <c r="G29" i="23"/>
  <c r="H29" i="23"/>
  <c r="I29" i="23"/>
  <c r="J29" i="23"/>
  <c r="L29" i="23"/>
  <c r="D30" i="23"/>
  <c r="E30" i="23"/>
  <c r="F30" i="23"/>
  <c r="G30" i="23"/>
  <c r="H30" i="23"/>
  <c r="I30" i="23"/>
  <c r="J30" i="23"/>
  <c r="L30" i="23"/>
  <c r="D31" i="23"/>
  <c r="E31" i="23"/>
  <c r="F31" i="23"/>
  <c r="G31" i="23"/>
  <c r="H31" i="23"/>
  <c r="I31" i="23"/>
  <c r="J31" i="23"/>
  <c r="L31" i="23"/>
  <c r="D32" i="23"/>
  <c r="E32" i="23"/>
  <c r="F32" i="23"/>
  <c r="G32" i="23"/>
  <c r="H32" i="23"/>
  <c r="I32" i="23"/>
  <c r="J32" i="23"/>
  <c r="L32" i="23"/>
  <c r="D33" i="23"/>
  <c r="E33" i="23"/>
  <c r="F33" i="23"/>
  <c r="G33" i="23"/>
  <c r="H33" i="23"/>
  <c r="I33" i="23"/>
  <c r="J33" i="23"/>
  <c r="L33" i="23"/>
  <c r="D34" i="23"/>
  <c r="E34" i="23"/>
  <c r="F34" i="23"/>
  <c r="G34" i="23"/>
  <c r="H34" i="23"/>
  <c r="I34" i="23"/>
  <c r="J34" i="23"/>
  <c r="L34" i="23"/>
  <c r="D35" i="23"/>
  <c r="E35" i="23"/>
  <c r="F35" i="23"/>
  <c r="G35" i="23"/>
  <c r="H35" i="23"/>
  <c r="I35" i="23"/>
  <c r="J35" i="23"/>
  <c r="L35" i="23"/>
  <c r="D36" i="23"/>
  <c r="E36" i="23"/>
  <c r="F36" i="23"/>
  <c r="G36" i="23"/>
  <c r="H36" i="23"/>
  <c r="I36" i="23"/>
  <c r="J36" i="23"/>
  <c r="L36" i="23"/>
  <c r="D37" i="23"/>
  <c r="E37" i="23"/>
  <c r="F37" i="23"/>
  <c r="G37" i="23"/>
  <c r="H37" i="23"/>
  <c r="I37" i="23"/>
  <c r="J37" i="23"/>
  <c r="L37" i="23"/>
  <c r="D38" i="23"/>
  <c r="E38" i="23"/>
  <c r="F38" i="23"/>
  <c r="G38" i="23"/>
  <c r="H38" i="23"/>
  <c r="I38" i="23"/>
  <c r="J38" i="23"/>
  <c r="L38" i="23"/>
  <c r="D39" i="23"/>
  <c r="E39" i="23"/>
  <c r="F39" i="23"/>
  <c r="G39" i="23"/>
  <c r="H39" i="23"/>
  <c r="I39" i="23"/>
  <c r="J39" i="23"/>
  <c r="L39" i="23"/>
  <c r="D40" i="23"/>
  <c r="E40" i="23"/>
  <c r="F40" i="23"/>
  <c r="G40" i="23"/>
  <c r="H40" i="23"/>
  <c r="I40" i="23"/>
  <c r="J40" i="23"/>
  <c r="L40" i="23"/>
  <c r="D41" i="23"/>
  <c r="E41" i="23"/>
  <c r="F41" i="23"/>
  <c r="G41" i="23"/>
  <c r="H41" i="23"/>
  <c r="I41" i="23"/>
  <c r="J41" i="23"/>
  <c r="L41" i="23"/>
  <c r="D42" i="23"/>
  <c r="E42" i="23"/>
  <c r="F42" i="23"/>
  <c r="G42" i="23"/>
  <c r="H42" i="23"/>
  <c r="I42" i="23"/>
  <c r="J42" i="23"/>
  <c r="L42" i="23"/>
  <c r="D43" i="23"/>
  <c r="E43" i="23"/>
  <c r="F43" i="23"/>
  <c r="G43" i="23"/>
  <c r="H43" i="23"/>
  <c r="I43" i="23"/>
  <c r="J43" i="23"/>
  <c r="L43" i="23"/>
  <c r="D44" i="23"/>
  <c r="E44" i="23"/>
  <c r="F44" i="23"/>
  <c r="G44" i="23"/>
  <c r="H44" i="23"/>
  <c r="I44" i="23"/>
  <c r="J44" i="23"/>
  <c r="L44" i="23"/>
  <c r="D45" i="23"/>
  <c r="E45" i="23"/>
  <c r="F45" i="23"/>
  <c r="G45" i="23"/>
  <c r="H45" i="23"/>
  <c r="I45" i="23"/>
  <c r="J45" i="23"/>
  <c r="L45" i="23"/>
  <c r="D46" i="23"/>
  <c r="E46" i="23"/>
  <c r="F46" i="23"/>
  <c r="G46" i="23"/>
  <c r="H46" i="23"/>
  <c r="I46" i="23"/>
  <c r="J46" i="23"/>
  <c r="L46" i="23"/>
  <c r="D47" i="23"/>
  <c r="E47" i="23"/>
  <c r="F47" i="23"/>
  <c r="G47" i="23"/>
  <c r="H47" i="23"/>
  <c r="I47" i="23"/>
  <c r="J47" i="23"/>
  <c r="L47" i="23"/>
  <c r="D48" i="23"/>
  <c r="E48" i="23"/>
  <c r="F48" i="23"/>
  <c r="G48" i="23"/>
  <c r="H48" i="23"/>
  <c r="I48" i="23"/>
  <c r="J48" i="23"/>
  <c r="L48" i="23"/>
  <c r="D49" i="23"/>
  <c r="E49" i="23"/>
  <c r="F49" i="23"/>
  <c r="G49" i="23"/>
  <c r="H49" i="23"/>
  <c r="I49" i="23"/>
  <c r="J49" i="23"/>
  <c r="L49" i="23"/>
  <c r="D50" i="23"/>
  <c r="E50" i="23"/>
  <c r="F50" i="23"/>
  <c r="G50" i="23"/>
  <c r="H50" i="23"/>
  <c r="I50" i="23"/>
  <c r="J50" i="23"/>
  <c r="L50" i="23"/>
  <c r="D51" i="23"/>
  <c r="E51" i="23"/>
  <c r="F51" i="23"/>
  <c r="G51" i="23"/>
  <c r="H51" i="23"/>
  <c r="I51" i="23"/>
  <c r="J51" i="23"/>
  <c r="L51" i="23"/>
  <c r="D52" i="23"/>
  <c r="E52" i="23"/>
  <c r="F52" i="23"/>
  <c r="G52" i="23"/>
  <c r="H52" i="23"/>
  <c r="I52" i="23"/>
  <c r="J52" i="23"/>
  <c r="L52" i="23"/>
  <c r="D53" i="23"/>
  <c r="E53" i="23"/>
  <c r="F53" i="23"/>
  <c r="G53" i="23"/>
  <c r="H53" i="23"/>
  <c r="I53" i="23"/>
  <c r="J53" i="23"/>
  <c r="L53" i="23"/>
  <c r="D54" i="23"/>
  <c r="E54" i="23"/>
  <c r="F54" i="23"/>
  <c r="G54" i="23"/>
  <c r="H54" i="23"/>
  <c r="I54" i="23"/>
  <c r="J54" i="23"/>
  <c r="L54" i="23"/>
  <c r="D55" i="23"/>
  <c r="E55" i="23"/>
  <c r="F55" i="23"/>
  <c r="G55" i="23"/>
  <c r="H55" i="23"/>
  <c r="I55" i="23"/>
  <c r="J55" i="23"/>
  <c r="L55" i="23"/>
  <c r="D56" i="23"/>
  <c r="E56" i="23"/>
  <c r="F56" i="23"/>
  <c r="G56" i="23"/>
  <c r="H56" i="23"/>
  <c r="I56" i="23"/>
  <c r="J56" i="23"/>
  <c r="L56" i="23"/>
  <c r="D57" i="23"/>
  <c r="E57" i="23"/>
  <c r="F57" i="23"/>
  <c r="G57" i="23"/>
  <c r="H57" i="23"/>
  <c r="I57" i="23"/>
  <c r="J57" i="23"/>
  <c r="L57" i="23"/>
  <c r="D58" i="23"/>
  <c r="E58" i="23"/>
  <c r="F58" i="23"/>
  <c r="G58" i="23"/>
  <c r="H58" i="23"/>
  <c r="I58" i="23"/>
  <c r="J58" i="23"/>
  <c r="L58" i="23"/>
  <c r="D59" i="23"/>
  <c r="E59" i="23"/>
  <c r="F59" i="23"/>
  <c r="G59" i="23"/>
  <c r="H59" i="23"/>
  <c r="I59" i="23"/>
  <c r="J59" i="23"/>
  <c r="L59" i="23"/>
  <c r="D60" i="23"/>
  <c r="E60" i="23"/>
  <c r="F60" i="23"/>
  <c r="G60" i="23"/>
  <c r="H60" i="23"/>
  <c r="I60" i="23"/>
  <c r="J60" i="23"/>
  <c r="L60" i="23"/>
  <c r="D61" i="23"/>
  <c r="E61" i="23"/>
  <c r="F61" i="23"/>
  <c r="G61" i="23"/>
  <c r="H61" i="23"/>
  <c r="I61" i="23"/>
  <c r="J61" i="23"/>
  <c r="L61" i="23"/>
  <c r="D62" i="23"/>
  <c r="E62" i="23"/>
  <c r="F62" i="23"/>
  <c r="G62" i="23"/>
  <c r="H62" i="23"/>
  <c r="I62" i="23"/>
  <c r="J62" i="23"/>
  <c r="L62" i="23"/>
  <c r="D63" i="23"/>
  <c r="E63" i="23"/>
  <c r="F63" i="23"/>
  <c r="G63" i="23"/>
  <c r="H63" i="23"/>
  <c r="I63" i="23"/>
  <c r="J63" i="23"/>
  <c r="L63" i="23"/>
  <c r="D64" i="23"/>
  <c r="E64" i="23"/>
  <c r="F64" i="23"/>
  <c r="G64" i="23"/>
  <c r="H64" i="23"/>
  <c r="I64" i="23"/>
  <c r="J64" i="23"/>
  <c r="L64" i="23"/>
  <c r="D65" i="23"/>
  <c r="E65" i="23"/>
  <c r="F65" i="23"/>
  <c r="G65" i="23"/>
  <c r="H65" i="23"/>
  <c r="I65" i="23"/>
  <c r="J65" i="23"/>
  <c r="L65" i="23"/>
  <c r="D66" i="23"/>
  <c r="E66" i="23"/>
  <c r="F66" i="23"/>
  <c r="G66" i="23"/>
  <c r="H66" i="23"/>
  <c r="I66" i="23"/>
  <c r="J66" i="23"/>
  <c r="L66" i="23"/>
  <c r="D67" i="23"/>
  <c r="E67" i="23"/>
  <c r="F67" i="23"/>
  <c r="G67" i="23"/>
  <c r="H67" i="23"/>
  <c r="I67" i="23"/>
  <c r="J67" i="23"/>
  <c r="L67" i="23"/>
  <c r="D68" i="23"/>
  <c r="E68" i="23"/>
  <c r="F68" i="23"/>
  <c r="G68" i="23"/>
  <c r="H68" i="23"/>
  <c r="I68" i="23"/>
  <c r="J68" i="23"/>
  <c r="L68" i="23"/>
  <c r="D69" i="23"/>
  <c r="E69" i="23"/>
  <c r="F69" i="23"/>
  <c r="G69" i="23"/>
  <c r="H69" i="23"/>
  <c r="I69" i="23"/>
  <c r="J69" i="23"/>
  <c r="L69" i="23"/>
  <c r="D70" i="23"/>
  <c r="E70" i="23"/>
  <c r="F70" i="23"/>
  <c r="G70" i="23"/>
  <c r="H70" i="23"/>
  <c r="I70" i="23"/>
  <c r="J70" i="23"/>
  <c r="L70" i="23"/>
  <c r="D71" i="23"/>
  <c r="E71" i="23"/>
  <c r="F71" i="23"/>
  <c r="G71" i="23"/>
  <c r="H71" i="23"/>
  <c r="I71" i="23"/>
  <c r="J71" i="23"/>
  <c r="L71" i="23"/>
  <c r="D72" i="23"/>
  <c r="E72" i="23"/>
  <c r="F72" i="23"/>
  <c r="G72" i="23"/>
  <c r="H72" i="23"/>
  <c r="I72" i="23"/>
  <c r="J72" i="23"/>
  <c r="L72" i="23"/>
  <c r="D73" i="23"/>
  <c r="E73" i="23"/>
  <c r="F73" i="23"/>
  <c r="G73" i="23"/>
  <c r="H73" i="23"/>
  <c r="I73" i="23"/>
  <c r="J73" i="23"/>
  <c r="L73" i="23"/>
  <c r="D74" i="23"/>
  <c r="E74" i="23"/>
  <c r="F74" i="23"/>
  <c r="G74" i="23"/>
  <c r="H74" i="23"/>
  <c r="I74" i="23"/>
  <c r="J74" i="23"/>
  <c r="L74" i="23"/>
  <c r="D75" i="23"/>
  <c r="E75" i="23"/>
  <c r="F75" i="23"/>
  <c r="G75" i="23"/>
  <c r="H75" i="23"/>
  <c r="I75" i="23"/>
  <c r="J75" i="23"/>
  <c r="L75" i="23"/>
  <c r="D76" i="23"/>
  <c r="E76" i="23"/>
  <c r="F76" i="23"/>
  <c r="G76" i="23"/>
  <c r="H76" i="23"/>
  <c r="I76" i="23"/>
  <c r="J76" i="23"/>
  <c r="L76" i="23"/>
  <c r="D77" i="23"/>
  <c r="E77" i="23"/>
  <c r="F77" i="23"/>
  <c r="G77" i="23"/>
  <c r="H77" i="23"/>
  <c r="I77" i="23"/>
  <c r="J77" i="23"/>
  <c r="L77" i="23"/>
  <c r="D78" i="23"/>
  <c r="E78" i="23"/>
  <c r="F78" i="23"/>
  <c r="G78" i="23"/>
  <c r="H78" i="23"/>
  <c r="I78" i="23"/>
  <c r="J78" i="23"/>
  <c r="L78" i="23"/>
  <c r="D79" i="23"/>
  <c r="E79" i="23"/>
  <c r="F79" i="23"/>
  <c r="G79" i="23"/>
  <c r="H79" i="23"/>
  <c r="I79" i="23"/>
  <c r="J79" i="23"/>
  <c r="L79" i="23"/>
  <c r="D80" i="23"/>
  <c r="E80" i="23"/>
  <c r="F80" i="23"/>
  <c r="G80" i="23"/>
  <c r="H80" i="23"/>
  <c r="I80" i="23"/>
  <c r="J80" i="23"/>
  <c r="L80" i="23"/>
  <c r="D81" i="23"/>
  <c r="E81" i="23"/>
  <c r="F81" i="23"/>
  <c r="G81" i="23"/>
  <c r="H81" i="23"/>
  <c r="I81" i="23"/>
  <c r="J81" i="23"/>
  <c r="L81" i="23"/>
  <c r="D82" i="23"/>
  <c r="E82" i="23"/>
  <c r="F82" i="23"/>
  <c r="G82" i="23"/>
  <c r="H82" i="23"/>
  <c r="I82" i="23"/>
  <c r="J82" i="23"/>
  <c r="L82" i="23"/>
  <c r="D83" i="23"/>
  <c r="E83" i="23"/>
  <c r="F83" i="23"/>
  <c r="G83" i="23"/>
  <c r="H83" i="23"/>
  <c r="I83" i="23"/>
  <c r="J83" i="23"/>
  <c r="L83" i="23"/>
  <c r="D84" i="23"/>
  <c r="E84" i="23"/>
  <c r="F84" i="23"/>
  <c r="G84" i="23"/>
  <c r="H84" i="23"/>
  <c r="I84" i="23"/>
  <c r="J84" i="23"/>
  <c r="L84" i="23"/>
  <c r="D85" i="23"/>
  <c r="E85" i="23"/>
  <c r="F85" i="23"/>
  <c r="G85" i="23"/>
  <c r="H85" i="23"/>
  <c r="I85" i="23"/>
  <c r="J85" i="23"/>
  <c r="L85" i="23"/>
  <c r="D86" i="23"/>
  <c r="E86" i="23"/>
  <c r="F86" i="23"/>
  <c r="G86" i="23"/>
  <c r="H86" i="23"/>
  <c r="I86" i="23"/>
  <c r="J86" i="23"/>
  <c r="L86" i="23"/>
  <c r="D87" i="23"/>
  <c r="E87" i="23"/>
  <c r="F87" i="23"/>
  <c r="G87" i="23"/>
  <c r="H87" i="23"/>
  <c r="I87" i="23"/>
  <c r="J87" i="23"/>
  <c r="L87" i="23"/>
  <c r="D88" i="23"/>
  <c r="E88" i="23"/>
  <c r="F88" i="23"/>
  <c r="G88" i="23"/>
  <c r="H88" i="23"/>
  <c r="I88" i="23"/>
  <c r="J88" i="23"/>
  <c r="L88" i="23"/>
  <c r="D89" i="23"/>
  <c r="E89" i="23"/>
  <c r="F89" i="23"/>
  <c r="G89" i="23"/>
  <c r="H89" i="23"/>
  <c r="I89" i="23"/>
  <c r="J89" i="23"/>
  <c r="L89" i="23"/>
  <c r="D90" i="23"/>
  <c r="E90" i="23"/>
  <c r="F90" i="23"/>
  <c r="G90" i="23"/>
  <c r="H90" i="23"/>
  <c r="I90" i="23"/>
  <c r="J90" i="23"/>
  <c r="L90" i="23"/>
  <c r="D91" i="23"/>
  <c r="E91" i="23"/>
  <c r="F91" i="23"/>
  <c r="G91" i="23"/>
  <c r="H91" i="23"/>
  <c r="I91" i="23"/>
  <c r="J91" i="23"/>
  <c r="L91" i="23"/>
  <c r="D92" i="23"/>
  <c r="E92" i="23"/>
  <c r="F92" i="23"/>
  <c r="G92" i="23"/>
  <c r="H92" i="23"/>
  <c r="I92" i="23"/>
  <c r="J92" i="23"/>
  <c r="L92" i="23"/>
  <c r="D93" i="23"/>
  <c r="E93" i="23"/>
  <c r="F93" i="23"/>
  <c r="G93" i="23"/>
  <c r="H93" i="23"/>
  <c r="I93" i="23"/>
  <c r="J93" i="23"/>
  <c r="L93" i="23"/>
  <c r="D94" i="23"/>
  <c r="E94" i="23"/>
  <c r="F94" i="23"/>
  <c r="G94" i="23"/>
  <c r="H94" i="23"/>
  <c r="I94" i="23"/>
  <c r="J94" i="23"/>
  <c r="L94" i="23"/>
  <c r="D95" i="23"/>
  <c r="E95" i="23"/>
  <c r="F95" i="23"/>
  <c r="G95" i="23"/>
  <c r="H95" i="23"/>
  <c r="I95" i="23"/>
  <c r="J95" i="23"/>
  <c r="L95" i="23"/>
  <c r="D96" i="23"/>
  <c r="E96" i="23"/>
  <c r="F96" i="23"/>
  <c r="G96" i="23"/>
  <c r="H96" i="23"/>
  <c r="I96" i="23"/>
  <c r="J96" i="23"/>
  <c r="L96" i="23"/>
  <c r="D97" i="23"/>
  <c r="E97" i="23"/>
  <c r="F97" i="23"/>
  <c r="G97" i="23"/>
  <c r="H97" i="23"/>
  <c r="I97" i="23"/>
  <c r="J97" i="23"/>
  <c r="L97" i="23"/>
  <c r="D98" i="23"/>
  <c r="E98" i="23"/>
  <c r="F98" i="23"/>
  <c r="G98" i="23"/>
  <c r="H98" i="23"/>
  <c r="I98" i="23"/>
  <c r="J98" i="23"/>
  <c r="L98" i="23"/>
  <c r="D99" i="23"/>
  <c r="E99" i="23"/>
  <c r="F99" i="23"/>
  <c r="G99" i="23"/>
  <c r="H99" i="23"/>
  <c r="I99" i="23"/>
  <c r="J99" i="23"/>
  <c r="L99" i="23"/>
  <c r="D100" i="23"/>
  <c r="E100" i="23"/>
  <c r="F100" i="23"/>
  <c r="G100" i="23"/>
  <c r="H100" i="23"/>
  <c r="I100" i="23"/>
  <c r="J100" i="23"/>
  <c r="L100" i="23"/>
  <c r="D101" i="23"/>
  <c r="E101" i="23"/>
  <c r="F101" i="23"/>
  <c r="G101" i="23"/>
  <c r="H101" i="23"/>
  <c r="I101" i="23"/>
  <c r="J101" i="23"/>
  <c r="L101" i="23"/>
  <c r="H5" i="23"/>
  <c r="I5" i="23"/>
  <c r="J5" i="23"/>
  <c r="L5" i="23"/>
  <c r="D5" i="23"/>
  <c r="E5" i="23"/>
  <c r="F5" i="23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W5" i="30"/>
  <c r="AX5" i="30"/>
  <c r="AY5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W6" i="30"/>
  <c r="AX6" i="30"/>
  <c r="AY6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W7" i="30"/>
  <c r="AX7" i="30"/>
  <c r="AY7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AP8" i="30"/>
  <c r="AQ8" i="30"/>
  <c r="AR8" i="30"/>
  <c r="AS8" i="30"/>
  <c r="AT8" i="30"/>
  <c r="AU8" i="30"/>
  <c r="AW8" i="30"/>
  <c r="AX8" i="30"/>
  <c r="AY8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W9" i="30"/>
  <c r="AX9" i="30"/>
  <c r="AY9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AN10" i="30"/>
  <c r="AO10" i="30"/>
  <c r="AP10" i="30"/>
  <c r="AQ10" i="30"/>
  <c r="AR10" i="30"/>
  <c r="AS10" i="30"/>
  <c r="AT10" i="30"/>
  <c r="AU10" i="30"/>
  <c r="AW10" i="30"/>
  <c r="AX10" i="30"/>
  <c r="AY10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W11" i="30"/>
  <c r="AX11" i="30"/>
  <c r="AY11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W12" i="30"/>
  <c r="AX12" i="30"/>
  <c r="AY12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W13" i="30"/>
  <c r="AX13" i="30"/>
  <c r="AY13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L14" i="30"/>
  <c r="AM14" i="30"/>
  <c r="AN14" i="30"/>
  <c r="AO14" i="30"/>
  <c r="AP14" i="30"/>
  <c r="AQ14" i="30"/>
  <c r="AR14" i="30"/>
  <c r="AS14" i="30"/>
  <c r="AT14" i="30"/>
  <c r="AU14" i="30"/>
  <c r="AW14" i="30"/>
  <c r="AX14" i="30"/>
  <c r="AY14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W15" i="30"/>
  <c r="AX15" i="30"/>
  <c r="AY15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T16" i="30"/>
  <c r="AU16" i="30"/>
  <c r="AW16" i="30"/>
  <c r="AX16" i="30"/>
  <c r="AY16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W17" i="30"/>
  <c r="AX17" i="30"/>
  <c r="AY17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W18" i="30"/>
  <c r="AX18" i="30"/>
  <c r="AY18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L19" i="30"/>
  <c r="AM19" i="30"/>
  <c r="AN19" i="30"/>
  <c r="AO19" i="30"/>
  <c r="AP19" i="30"/>
  <c r="AQ19" i="30"/>
  <c r="AR19" i="30"/>
  <c r="AS19" i="30"/>
  <c r="AT19" i="30"/>
  <c r="AU19" i="30"/>
  <c r="AW19" i="30"/>
  <c r="AX19" i="30"/>
  <c r="AY19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AH20" i="30"/>
  <c r="AI20" i="30"/>
  <c r="AJ20" i="30"/>
  <c r="AK20" i="30"/>
  <c r="AL20" i="30"/>
  <c r="AM20" i="30"/>
  <c r="AN20" i="30"/>
  <c r="AO20" i="30"/>
  <c r="AP20" i="30"/>
  <c r="AQ20" i="30"/>
  <c r="AR20" i="30"/>
  <c r="AS20" i="30"/>
  <c r="AT20" i="30"/>
  <c r="AU20" i="30"/>
  <c r="AW20" i="30"/>
  <c r="AX20" i="30"/>
  <c r="AY20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AH21" i="30"/>
  <c r="AI21" i="30"/>
  <c r="AJ21" i="30"/>
  <c r="AK21" i="30"/>
  <c r="AL21" i="30"/>
  <c r="AM21" i="30"/>
  <c r="AN21" i="30"/>
  <c r="AO21" i="30"/>
  <c r="AP21" i="30"/>
  <c r="AQ21" i="30"/>
  <c r="AR21" i="30"/>
  <c r="AS21" i="30"/>
  <c r="AT21" i="30"/>
  <c r="AU21" i="30"/>
  <c r="AW21" i="30"/>
  <c r="AX21" i="30"/>
  <c r="AY21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W22" i="30"/>
  <c r="AX22" i="30"/>
  <c r="AY22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W23" i="30"/>
  <c r="AX23" i="30"/>
  <c r="AY23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W24" i="30"/>
  <c r="AX24" i="30"/>
  <c r="AY24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W25" i="30"/>
  <c r="AX25" i="30"/>
  <c r="AY25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W26" i="30"/>
  <c r="AX26" i="30"/>
  <c r="AY26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AH27" i="30"/>
  <c r="AI27" i="30"/>
  <c r="AJ27" i="30"/>
  <c r="AK27" i="30"/>
  <c r="AL27" i="30"/>
  <c r="AM27" i="30"/>
  <c r="AN27" i="30"/>
  <c r="AO27" i="30"/>
  <c r="AP27" i="30"/>
  <c r="AQ27" i="30"/>
  <c r="AR27" i="30"/>
  <c r="AS27" i="30"/>
  <c r="AT27" i="30"/>
  <c r="AU27" i="30"/>
  <c r="AW27" i="30"/>
  <c r="AX27" i="30"/>
  <c r="AY27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AH28" i="30"/>
  <c r="AI28" i="30"/>
  <c r="AJ28" i="30"/>
  <c r="AK28" i="30"/>
  <c r="AL28" i="30"/>
  <c r="AM28" i="30"/>
  <c r="AN28" i="30"/>
  <c r="AO28" i="30"/>
  <c r="AP28" i="30"/>
  <c r="AQ28" i="30"/>
  <c r="AR28" i="30"/>
  <c r="AS28" i="30"/>
  <c r="AT28" i="30"/>
  <c r="AU28" i="30"/>
  <c r="AW28" i="30"/>
  <c r="AX28" i="30"/>
  <c r="AY28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AP29" i="30"/>
  <c r="AQ29" i="30"/>
  <c r="AR29" i="30"/>
  <c r="AS29" i="30"/>
  <c r="AT29" i="30"/>
  <c r="AU29" i="30"/>
  <c r="AW29" i="30"/>
  <c r="AX29" i="30"/>
  <c r="AY29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AH30" i="30"/>
  <c r="AI30" i="30"/>
  <c r="AJ30" i="30"/>
  <c r="AK30" i="30"/>
  <c r="AL30" i="30"/>
  <c r="AM30" i="30"/>
  <c r="AN30" i="30"/>
  <c r="AO30" i="30"/>
  <c r="AP30" i="30"/>
  <c r="AQ30" i="30"/>
  <c r="AR30" i="30"/>
  <c r="AS30" i="30"/>
  <c r="AT30" i="30"/>
  <c r="AU30" i="30"/>
  <c r="AW30" i="30"/>
  <c r="AX30" i="30"/>
  <c r="AY30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AH31" i="30"/>
  <c r="AI31" i="30"/>
  <c r="AJ31" i="30"/>
  <c r="AK31" i="30"/>
  <c r="AL31" i="30"/>
  <c r="AM31" i="30"/>
  <c r="AN31" i="30"/>
  <c r="AO31" i="30"/>
  <c r="AP31" i="30"/>
  <c r="AQ31" i="30"/>
  <c r="AR31" i="30"/>
  <c r="AS31" i="30"/>
  <c r="AT31" i="30"/>
  <c r="AU31" i="30"/>
  <c r="AW31" i="30"/>
  <c r="AX31" i="30"/>
  <c r="AY31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AH32" i="30"/>
  <c r="AI32" i="30"/>
  <c r="AJ32" i="30"/>
  <c r="AK32" i="30"/>
  <c r="AL32" i="30"/>
  <c r="AM32" i="30"/>
  <c r="AN32" i="30"/>
  <c r="AO32" i="30"/>
  <c r="AP32" i="30"/>
  <c r="AQ32" i="30"/>
  <c r="AR32" i="30"/>
  <c r="AS32" i="30"/>
  <c r="AT32" i="30"/>
  <c r="AU32" i="30"/>
  <c r="AW32" i="30"/>
  <c r="AX32" i="30"/>
  <c r="AY32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AH33" i="30"/>
  <c r="AI33" i="30"/>
  <c r="AJ33" i="30"/>
  <c r="AK33" i="30"/>
  <c r="AL33" i="30"/>
  <c r="AM33" i="30"/>
  <c r="AN33" i="30"/>
  <c r="AO33" i="30"/>
  <c r="AP33" i="30"/>
  <c r="AQ33" i="30"/>
  <c r="AR33" i="30"/>
  <c r="AS33" i="30"/>
  <c r="AT33" i="30"/>
  <c r="AU33" i="30"/>
  <c r="AW33" i="30"/>
  <c r="AX33" i="30"/>
  <c r="AY33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W34" i="30"/>
  <c r="AX34" i="30"/>
  <c r="AY34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W35" i="30"/>
  <c r="AX35" i="30"/>
  <c r="AY35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AP36" i="30"/>
  <c r="AQ36" i="30"/>
  <c r="AR36" i="30"/>
  <c r="AS36" i="30"/>
  <c r="AT36" i="30"/>
  <c r="AU36" i="30"/>
  <c r="AW36" i="30"/>
  <c r="AX36" i="30"/>
  <c r="AY36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AD37" i="30"/>
  <c r="AE37" i="30"/>
  <c r="AF37" i="30"/>
  <c r="AG37" i="30"/>
  <c r="AH37" i="30"/>
  <c r="AI37" i="30"/>
  <c r="AJ37" i="30"/>
  <c r="AK37" i="30"/>
  <c r="AL37" i="30"/>
  <c r="AM37" i="30"/>
  <c r="AN37" i="30"/>
  <c r="AO37" i="30"/>
  <c r="AP37" i="30"/>
  <c r="AQ37" i="30"/>
  <c r="AR37" i="30"/>
  <c r="AS37" i="30"/>
  <c r="AT37" i="30"/>
  <c r="AU37" i="30"/>
  <c r="AW37" i="30"/>
  <c r="AX37" i="30"/>
  <c r="AY37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AD38" i="30"/>
  <c r="AE38" i="30"/>
  <c r="AF38" i="30"/>
  <c r="AG38" i="30"/>
  <c r="AH38" i="30"/>
  <c r="AI38" i="30"/>
  <c r="AJ38" i="30"/>
  <c r="AK38" i="30"/>
  <c r="AL38" i="30"/>
  <c r="AM38" i="30"/>
  <c r="AN38" i="30"/>
  <c r="AO38" i="30"/>
  <c r="AP38" i="30"/>
  <c r="AQ38" i="30"/>
  <c r="AR38" i="30"/>
  <c r="AS38" i="30"/>
  <c r="AT38" i="30"/>
  <c r="AU38" i="30"/>
  <c r="AW38" i="30"/>
  <c r="AX38" i="30"/>
  <c r="AY38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AD39" i="30"/>
  <c r="AE39" i="30"/>
  <c r="AF39" i="30"/>
  <c r="AG39" i="30"/>
  <c r="AH39" i="30"/>
  <c r="AI39" i="30"/>
  <c r="AJ39" i="30"/>
  <c r="AK39" i="30"/>
  <c r="AL39" i="30"/>
  <c r="AM39" i="30"/>
  <c r="AN39" i="30"/>
  <c r="AO39" i="30"/>
  <c r="AP39" i="30"/>
  <c r="AQ39" i="30"/>
  <c r="AR39" i="30"/>
  <c r="AS39" i="30"/>
  <c r="AT39" i="30"/>
  <c r="AU39" i="30"/>
  <c r="AW39" i="30"/>
  <c r="AX39" i="30"/>
  <c r="AY39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AD40" i="30"/>
  <c r="AE40" i="30"/>
  <c r="AF40" i="30"/>
  <c r="AG40" i="30"/>
  <c r="AH40" i="30"/>
  <c r="AI40" i="30"/>
  <c r="AJ40" i="30"/>
  <c r="AK40" i="30"/>
  <c r="AL40" i="30"/>
  <c r="AM40" i="30"/>
  <c r="AN40" i="30"/>
  <c r="AO40" i="30"/>
  <c r="AP40" i="30"/>
  <c r="AQ40" i="30"/>
  <c r="AR40" i="30"/>
  <c r="AS40" i="30"/>
  <c r="AT40" i="30"/>
  <c r="AU40" i="30"/>
  <c r="AW40" i="30"/>
  <c r="AX40" i="30"/>
  <c r="AY40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AD41" i="30"/>
  <c r="AE41" i="30"/>
  <c r="AF41" i="30"/>
  <c r="AG41" i="30"/>
  <c r="AH41" i="30"/>
  <c r="AI41" i="30"/>
  <c r="AJ41" i="30"/>
  <c r="AK41" i="30"/>
  <c r="AL41" i="30"/>
  <c r="AM41" i="30"/>
  <c r="AN41" i="30"/>
  <c r="AO41" i="30"/>
  <c r="AP41" i="30"/>
  <c r="AQ41" i="30"/>
  <c r="AR41" i="30"/>
  <c r="AS41" i="30"/>
  <c r="AT41" i="30"/>
  <c r="AU41" i="30"/>
  <c r="AW41" i="30"/>
  <c r="AX41" i="30"/>
  <c r="AY41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AP42" i="30"/>
  <c r="AQ42" i="30"/>
  <c r="AR42" i="30"/>
  <c r="AS42" i="30"/>
  <c r="AT42" i="30"/>
  <c r="AU42" i="30"/>
  <c r="AW42" i="30"/>
  <c r="AX42" i="30"/>
  <c r="AY42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AP43" i="30"/>
  <c r="AQ43" i="30"/>
  <c r="AR43" i="30"/>
  <c r="AS43" i="30"/>
  <c r="AT43" i="30"/>
  <c r="AU43" i="30"/>
  <c r="AW43" i="30"/>
  <c r="AX43" i="30"/>
  <c r="AY43" i="30"/>
  <c r="N44" i="30"/>
  <c r="O44" i="30"/>
  <c r="P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AD44" i="30"/>
  <c r="AE44" i="30"/>
  <c r="AF44" i="30"/>
  <c r="AG44" i="30"/>
  <c r="AH44" i="30"/>
  <c r="AI44" i="30"/>
  <c r="AJ44" i="30"/>
  <c r="AK44" i="30"/>
  <c r="AL44" i="30"/>
  <c r="AM44" i="30"/>
  <c r="AN44" i="30"/>
  <c r="AO44" i="30"/>
  <c r="AP44" i="30"/>
  <c r="AQ44" i="30"/>
  <c r="AR44" i="30"/>
  <c r="AS44" i="30"/>
  <c r="AT44" i="30"/>
  <c r="AU44" i="30"/>
  <c r="AW44" i="30"/>
  <c r="AX44" i="30"/>
  <c r="AY44" i="30"/>
  <c r="N45" i="30"/>
  <c r="O45" i="30"/>
  <c r="P45" i="3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AD45" i="30"/>
  <c r="AE45" i="30"/>
  <c r="AF45" i="30"/>
  <c r="AG45" i="30"/>
  <c r="AH45" i="30"/>
  <c r="AI45" i="30"/>
  <c r="AJ45" i="30"/>
  <c r="AK45" i="30"/>
  <c r="AL45" i="30"/>
  <c r="AM45" i="30"/>
  <c r="AN45" i="30"/>
  <c r="AO45" i="30"/>
  <c r="AP45" i="30"/>
  <c r="AQ45" i="30"/>
  <c r="AR45" i="30"/>
  <c r="AS45" i="30"/>
  <c r="AT45" i="30"/>
  <c r="AU45" i="30"/>
  <c r="AW45" i="30"/>
  <c r="AX45" i="30"/>
  <c r="AY45" i="30"/>
  <c r="N46" i="30"/>
  <c r="O46" i="30"/>
  <c r="P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AD46" i="30"/>
  <c r="AE46" i="30"/>
  <c r="AF46" i="30"/>
  <c r="AG46" i="30"/>
  <c r="AH46" i="30"/>
  <c r="AI46" i="30"/>
  <c r="AJ46" i="30"/>
  <c r="AK46" i="30"/>
  <c r="AL46" i="30"/>
  <c r="AM46" i="30"/>
  <c r="AN46" i="30"/>
  <c r="AO46" i="30"/>
  <c r="AP46" i="30"/>
  <c r="AQ46" i="30"/>
  <c r="AR46" i="30"/>
  <c r="AS46" i="30"/>
  <c r="AT46" i="30"/>
  <c r="AU46" i="30"/>
  <c r="AW46" i="30"/>
  <c r="AX46" i="30"/>
  <c r="AY46" i="30"/>
  <c r="N47" i="30"/>
  <c r="O47" i="30"/>
  <c r="P47" i="30"/>
  <c r="Q47" i="30"/>
  <c r="R47" i="30"/>
  <c r="S47" i="30"/>
  <c r="T47" i="30"/>
  <c r="U47" i="30"/>
  <c r="V47" i="30"/>
  <c r="W47" i="30"/>
  <c r="X47" i="30"/>
  <c r="Y47" i="30"/>
  <c r="Z47" i="30"/>
  <c r="AA47" i="30"/>
  <c r="AB47" i="30"/>
  <c r="AC47" i="30"/>
  <c r="AD47" i="30"/>
  <c r="AE47" i="30"/>
  <c r="AF47" i="30"/>
  <c r="AG47" i="30"/>
  <c r="AH47" i="30"/>
  <c r="AI47" i="30"/>
  <c r="AJ47" i="30"/>
  <c r="AK47" i="30"/>
  <c r="AL47" i="30"/>
  <c r="AM47" i="30"/>
  <c r="AN47" i="30"/>
  <c r="AO47" i="30"/>
  <c r="AP47" i="30"/>
  <c r="AQ47" i="30"/>
  <c r="AR47" i="30"/>
  <c r="AS47" i="30"/>
  <c r="AT47" i="30"/>
  <c r="AU47" i="30"/>
  <c r="AW47" i="30"/>
  <c r="AX47" i="30"/>
  <c r="AY47" i="30"/>
  <c r="N48" i="30"/>
  <c r="O48" i="30"/>
  <c r="P48" i="30"/>
  <c r="Q48" i="30"/>
  <c r="R48" i="30"/>
  <c r="S48" i="30"/>
  <c r="T48" i="30"/>
  <c r="U48" i="30"/>
  <c r="V48" i="30"/>
  <c r="W48" i="30"/>
  <c r="X48" i="30"/>
  <c r="Y48" i="30"/>
  <c r="Z48" i="30"/>
  <c r="AA48" i="30"/>
  <c r="AB48" i="30"/>
  <c r="AC48" i="30"/>
  <c r="AD48" i="30"/>
  <c r="AE48" i="30"/>
  <c r="AF48" i="30"/>
  <c r="AG48" i="30"/>
  <c r="AH48" i="30"/>
  <c r="AI48" i="30"/>
  <c r="AJ48" i="30"/>
  <c r="AK48" i="30"/>
  <c r="AL48" i="30"/>
  <c r="AM48" i="30"/>
  <c r="AN48" i="30"/>
  <c r="AO48" i="30"/>
  <c r="AP48" i="30"/>
  <c r="AQ48" i="30"/>
  <c r="AR48" i="30"/>
  <c r="AS48" i="30"/>
  <c r="AT48" i="30"/>
  <c r="AU48" i="30"/>
  <c r="AW48" i="30"/>
  <c r="AX48" i="30"/>
  <c r="AY48" i="30"/>
  <c r="N49" i="30"/>
  <c r="O49" i="30"/>
  <c r="P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AD49" i="30"/>
  <c r="AE49" i="30"/>
  <c r="AF49" i="30"/>
  <c r="AG49" i="30"/>
  <c r="AH49" i="30"/>
  <c r="AI49" i="30"/>
  <c r="AJ49" i="30"/>
  <c r="AK49" i="30"/>
  <c r="AL49" i="30"/>
  <c r="AM49" i="30"/>
  <c r="AN49" i="30"/>
  <c r="AO49" i="30"/>
  <c r="AP49" i="30"/>
  <c r="AQ49" i="30"/>
  <c r="AR49" i="30"/>
  <c r="AS49" i="30"/>
  <c r="AT49" i="30"/>
  <c r="AU49" i="30"/>
  <c r="AW49" i="30"/>
  <c r="AX49" i="30"/>
  <c r="AY49" i="30"/>
  <c r="N50" i="30"/>
  <c r="O50" i="30"/>
  <c r="P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AD50" i="30"/>
  <c r="AE50" i="30"/>
  <c r="AF50" i="30"/>
  <c r="AG50" i="30"/>
  <c r="AH50" i="30"/>
  <c r="AI50" i="30"/>
  <c r="AJ50" i="30"/>
  <c r="AK50" i="30"/>
  <c r="AL50" i="30"/>
  <c r="AM50" i="30"/>
  <c r="AN50" i="30"/>
  <c r="AO50" i="30"/>
  <c r="AP50" i="30"/>
  <c r="AQ50" i="30"/>
  <c r="AR50" i="30"/>
  <c r="AS50" i="30"/>
  <c r="AT50" i="30"/>
  <c r="AU50" i="30"/>
  <c r="AW50" i="30"/>
  <c r="AX50" i="30"/>
  <c r="AY50" i="30"/>
  <c r="N51" i="30"/>
  <c r="O51" i="30"/>
  <c r="P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AD51" i="30"/>
  <c r="AE51" i="30"/>
  <c r="AF51" i="30"/>
  <c r="AG51" i="30"/>
  <c r="AH51" i="30"/>
  <c r="AI51" i="30"/>
  <c r="AJ51" i="30"/>
  <c r="AK51" i="30"/>
  <c r="AL51" i="30"/>
  <c r="AM51" i="30"/>
  <c r="AN51" i="30"/>
  <c r="AO51" i="30"/>
  <c r="AP51" i="30"/>
  <c r="AQ51" i="30"/>
  <c r="AR51" i="30"/>
  <c r="AS51" i="30"/>
  <c r="AT51" i="30"/>
  <c r="AU51" i="30"/>
  <c r="AW51" i="30"/>
  <c r="AX51" i="30"/>
  <c r="AY51" i="30"/>
  <c r="N52" i="30"/>
  <c r="O52" i="30"/>
  <c r="P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AD52" i="30"/>
  <c r="AE52" i="30"/>
  <c r="AF52" i="30"/>
  <c r="AG52" i="30"/>
  <c r="AH52" i="30"/>
  <c r="AI52" i="30"/>
  <c r="AJ52" i="30"/>
  <c r="AK52" i="30"/>
  <c r="AL52" i="30"/>
  <c r="AM52" i="30"/>
  <c r="AN52" i="30"/>
  <c r="AO52" i="30"/>
  <c r="AP52" i="30"/>
  <c r="AQ52" i="30"/>
  <c r="AR52" i="30"/>
  <c r="AS52" i="30"/>
  <c r="AT52" i="30"/>
  <c r="AU52" i="30"/>
  <c r="AW52" i="30"/>
  <c r="AX52" i="30"/>
  <c r="AY52" i="30"/>
  <c r="N53" i="30"/>
  <c r="O53" i="30"/>
  <c r="P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AD53" i="30"/>
  <c r="AE53" i="30"/>
  <c r="AF53" i="30"/>
  <c r="AG53" i="30"/>
  <c r="AH53" i="30"/>
  <c r="AI53" i="30"/>
  <c r="AJ53" i="30"/>
  <c r="AK53" i="30"/>
  <c r="AL53" i="30"/>
  <c r="AM53" i="30"/>
  <c r="AN53" i="30"/>
  <c r="AO53" i="30"/>
  <c r="AP53" i="30"/>
  <c r="AQ53" i="30"/>
  <c r="AR53" i="30"/>
  <c r="AS53" i="30"/>
  <c r="AT53" i="30"/>
  <c r="AU53" i="30"/>
  <c r="AW53" i="30"/>
  <c r="AX53" i="30"/>
  <c r="AY53" i="30"/>
  <c r="N54" i="30"/>
  <c r="O54" i="30"/>
  <c r="P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AD54" i="30"/>
  <c r="AE54" i="30"/>
  <c r="AF54" i="30"/>
  <c r="AG54" i="30"/>
  <c r="AH54" i="30"/>
  <c r="AI54" i="30"/>
  <c r="AJ54" i="30"/>
  <c r="AK54" i="30"/>
  <c r="AL54" i="30"/>
  <c r="AM54" i="30"/>
  <c r="AN54" i="30"/>
  <c r="AO54" i="30"/>
  <c r="AP54" i="30"/>
  <c r="AQ54" i="30"/>
  <c r="AR54" i="30"/>
  <c r="AS54" i="30"/>
  <c r="AT54" i="30"/>
  <c r="AU54" i="30"/>
  <c r="AW54" i="30"/>
  <c r="AX54" i="30"/>
  <c r="AY54" i="30"/>
  <c r="N55" i="30"/>
  <c r="O55" i="30"/>
  <c r="P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AD55" i="30"/>
  <c r="AE55" i="30"/>
  <c r="AF55" i="30"/>
  <c r="AG55" i="30"/>
  <c r="AH55" i="30"/>
  <c r="AI55" i="30"/>
  <c r="AJ55" i="30"/>
  <c r="AK55" i="30"/>
  <c r="AL55" i="30"/>
  <c r="AM55" i="30"/>
  <c r="AN55" i="30"/>
  <c r="AO55" i="30"/>
  <c r="AP55" i="30"/>
  <c r="AQ55" i="30"/>
  <c r="AR55" i="30"/>
  <c r="AS55" i="30"/>
  <c r="AT55" i="30"/>
  <c r="AU55" i="30"/>
  <c r="AW55" i="30"/>
  <c r="AX55" i="30"/>
  <c r="AY55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AP56" i="30"/>
  <c r="AQ56" i="30"/>
  <c r="AR56" i="30"/>
  <c r="AS56" i="30"/>
  <c r="AT56" i="30"/>
  <c r="AU56" i="30"/>
  <c r="AW56" i="30"/>
  <c r="AX56" i="30"/>
  <c r="AY56" i="30"/>
  <c r="N57" i="30"/>
  <c r="O57" i="30"/>
  <c r="P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AD57" i="30"/>
  <c r="AE57" i="30"/>
  <c r="AF57" i="30"/>
  <c r="AG57" i="30"/>
  <c r="AH57" i="30"/>
  <c r="AI57" i="30"/>
  <c r="AJ57" i="30"/>
  <c r="AK57" i="30"/>
  <c r="AL57" i="30"/>
  <c r="AM57" i="30"/>
  <c r="AN57" i="30"/>
  <c r="AO57" i="30"/>
  <c r="AP57" i="30"/>
  <c r="AQ57" i="30"/>
  <c r="AR57" i="30"/>
  <c r="AS57" i="30"/>
  <c r="AT57" i="30"/>
  <c r="AU57" i="30"/>
  <c r="AW57" i="30"/>
  <c r="AX57" i="30"/>
  <c r="AY57" i="30"/>
  <c r="N58" i="30"/>
  <c r="O58" i="30"/>
  <c r="P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AD58" i="30"/>
  <c r="AE58" i="30"/>
  <c r="AF58" i="30"/>
  <c r="AG58" i="30"/>
  <c r="AH58" i="30"/>
  <c r="AI58" i="30"/>
  <c r="AJ58" i="30"/>
  <c r="AK58" i="30"/>
  <c r="AL58" i="30"/>
  <c r="AM58" i="30"/>
  <c r="AN58" i="30"/>
  <c r="AO58" i="30"/>
  <c r="AP58" i="30"/>
  <c r="AQ58" i="30"/>
  <c r="AR58" i="30"/>
  <c r="AS58" i="30"/>
  <c r="AT58" i="30"/>
  <c r="AU58" i="30"/>
  <c r="AW58" i="30"/>
  <c r="AX58" i="30"/>
  <c r="AY58" i="30"/>
  <c r="N59" i="30"/>
  <c r="O59" i="30"/>
  <c r="P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AD59" i="30"/>
  <c r="AE59" i="30"/>
  <c r="AF59" i="30"/>
  <c r="AG59" i="30"/>
  <c r="AH59" i="30"/>
  <c r="AI59" i="30"/>
  <c r="AJ59" i="30"/>
  <c r="AK59" i="30"/>
  <c r="AL59" i="30"/>
  <c r="AM59" i="30"/>
  <c r="AN59" i="30"/>
  <c r="AO59" i="30"/>
  <c r="AP59" i="30"/>
  <c r="AQ59" i="30"/>
  <c r="AR59" i="30"/>
  <c r="AS59" i="30"/>
  <c r="AT59" i="30"/>
  <c r="AU59" i="30"/>
  <c r="AW59" i="30"/>
  <c r="AX59" i="30"/>
  <c r="AY59" i="30"/>
  <c r="N60" i="30"/>
  <c r="O60" i="30"/>
  <c r="P60" i="30"/>
  <c r="Q60" i="30"/>
  <c r="R60" i="30"/>
  <c r="S60" i="30"/>
  <c r="T60" i="30"/>
  <c r="U60" i="30"/>
  <c r="V60" i="30"/>
  <c r="W60" i="30"/>
  <c r="X60" i="30"/>
  <c r="Y60" i="30"/>
  <c r="Z60" i="30"/>
  <c r="AA60" i="30"/>
  <c r="AB60" i="30"/>
  <c r="AC60" i="30"/>
  <c r="AD60" i="30"/>
  <c r="AE60" i="30"/>
  <c r="AF60" i="30"/>
  <c r="AG60" i="30"/>
  <c r="AH60" i="30"/>
  <c r="AI60" i="30"/>
  <c r="AJ60" i="30"/>
  <c r="AK60" i="30"/>
  <c r="AL60" i="30"/>
  <c r="AM60" i="30"/>
  <c r="AN60" i="30"/>
  <c r="AO60" i="30"/>
  <c r="AP60" i="30"/>
  <c r="AQ60" i="30"/>
  <c r="AR60" i="30"/>
  <c r="AS60" i="30"/>
  <c r="AT60" i="30"/>
  <c r="AU60" i="30"/>
  <c r="AW60" i="30"/>
  <c r="AX60" i="30"/>
  <c r="AY60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AP61" i="30"/>
  <c r="AQ61" i="30"/>
  <c r="AR61" i="30"/>
  <c r="AS61" i="30"/>
  <c r="AT61" i="30"/>
  <c r="AU61" i="30"/>
  <c r="AW61" i="30"/>
  <c r="AX61" i="30"/>
  <c r="AY61" i="30"/>
  <c r="N62" i="30"/>
  <c r="O62" i="30"/>
  <c r="P62" i="30"/>
  <c r="Q62" i="30"/>
  <c r="R62" i="30"/>
  <c r="S62" i="30"/>
  <c r="T62" i="30"/>
  <c r="U62" i="30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L62" i="30"/>
  <c r="AM62" i="30"/>
  <c r="AN62" i="30"/>
  <c r="AO62" i="30"/>
  <c r="AP62" i="30"/>
  <c r="AQ62" i="30"/>
  <c r="AR62" i="30"/>
  <c r="AS62" i="30"/>
  <c r="AT62" i="30"/>
  <c r="AU62" i="30"/>
  <c r="AW62" i="30"/>
  <c r="AX62" i="30"/>
  <c r="AY62" i="30"/>
  <c r="N63" i="30"/>
  <c r="O63" i="30"/>
  <c r="P63" i="30"/>
  <c r="Q63" i="30"/>
  <c r="R63" i="30"/>
  <c r="S63" i="30"/>
  <c r="T63" i="30"/>
  <c r="U63" i="30"/>
  <c r="V63" i="30"/>
  <c r="W63" i="30"/>
  <c r="X63" i="30"/>
  <c r="Y63" i="30"/>
  <c r="Z63" i="30"/>
  <c r="AA63" i="30"/>
  <c r="AB63" i="30"/>
  <c r="AC63" i="30"/>
  <c r="AD63" i="30"/>
  <c r="AE63" i="30"/>
  <c r="AF63" i="30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W63" i="30"/>
  <c r="AX63" i="30"/>
  <c r="AY63" i="30"/>
  <c r="N64" i="30"/>
  <c r="O64" i="30"/>
  <c r="P64" i="30"/>
  <c r="Q64" i="30"/>
  <c r="R64" i="30"/>
  <c r="S64" i="30"/>
  <c r="T64" i="30"/>
  <c r="U64" i="30"/>
  <c r="V64" i="30"/>
  <c r="W64" i="30"/>
  <c r="X64" i="30"/>
  <c r="Y64" i="30"/>
  <c r="Z64" i="30"/>
  <c r="AA64" i="30"/>
  <c r="AB64" i="30"/>
  <c r="AC64" i="30"/>
  <c r="AD64" i="30"/>
  <c r="AE64" i="30"/>
  <c r="AF64" i="30"/>
  <c r="AG64" i="30"/>
  <c r="AH64" i="30"/>
  <c r="AI64" i="30"/>
  <c r="AJ64" i="30"/>
  <c r="AK64" i="30"/>
  <c r="AL64" i="30"/>
  <c r="AM64" i="30"/>
  <c r="AN64" i="30"/>
  <c r="AO64" i="30"/>
  <c r="AP64" i="30"/>
  <c r="AQ64" i="30"/>
  <c r="AR64" i="30"/>
  <c r="AS64" i="30"/>
  <c r="AT64" i="30"/>
  <c r="AU64" i="30"/>
  <c r="AW64" i="30"/>
  <c r="AX64" i="30"/>
  <c r="AY64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W65" i="30"/>
  <c r="AX65" i="30"/>
  <c r="AY65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AP66" i="30"/>
  <c r="AQ66" i="30"/>
  <c r="AR66" i="30"/>
  <c r="AS66" i="30"/>
  <c r="AT66" i="30"/>
  <c r="AU66" i="30"/>
  <c r="AW66" i="30"/>
  <c r="AX66" i="30"/>
  <c r="AY66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C67" i="30"/>
  <c r="AD67" i="30"/>
  <c r="AE67" i="30"/>
  <c r="AF67" i="30"/>
  <c r="AG67" i="30"/>
  <c r="AH67" i="30"/>
  <c r="AI67" i="30"/>
  <c r="AJ67" i="30"/>
  <c r="AK67" i="30"/>
  <c r="AL67" i="30"/>
  <c r="AM67" i="30"/>
  <c r="AN67" i="30"/>
  <c r="AO67" i="30"/>
  <c r="AP67" i="30"/>
  <c r="AQ67" i="30"/>
  <c r="AR67" i="30"/>
  <c r="AS67" i="30"/>
  <c r="AT67" i="30"/>
  <c r="AU67" i="30"/>
  <c r="AW67" i="30"/>
  <c r="AX67" i="30"/>
  <c r="AY67" i="30"/>
  <c r="N68" i="30"/>
  <c r="O68" i="30"/>
  <c r="P68" i="30"/>
  <c r="Q68" i="30"/>
  <c r="R68" i="30"/>
  <c r="S68" i="30"/>
  <c r="T68" i="30"/>
  <c r="U68" i="30"/>
  <c r="V68" i="30"/>
  <c r="W68" i="30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N68" i="30"/>
  <c r="AO68" i="30"/>
  <c r="AP68" i="30"/>
  <c r="AQ68" i="30"/>
  <c r="AR68" i="30"/>
  <c r="AS68" i="30"/>
  <c r="AT68" i="30"/>
  <c r="AU68" i="30"/>
  <c r="AW68" i="30"/>
  <c r="AX68" i="30"/>
  <c r="AY68" i="30"/>
  <c r="N69" i="30"/>
  <c r="O69" i="30"/>
  <c r="P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AD69" i="30"/>
  <c r="AE69" i="30"/>
  <c r="AF69" i="30"/>
  <c r="AG69" i="30"/>
  <c r="AH69" i="30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W69" i="30"/>
  <c r="AX69" i="30"/>
  <c r="AY69" i="30"/>
  <c r="N70" i="30"/>
  <c r="O70" i="30"/>
  <c r="P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AD70" i="30"/>
  <c r="AE70" i="30"/>
  <c r="AF70" i="30"/>
  <c r="AG70" i="30"/>
  <c r="AH70" i="30"/>
  <c r="AI70" i="30"/>
  <c r="AJ70" i="30"/>
  <c r="AK70" i="30"/>
  <c r="AL70" i="30"/>
  <c r="AM70" i="30"/>
  <c r="AN70" i="30"/>
  <c r="AO70" i="30"/>
  <c r="AP70" i="30"/>
  <c r="AQ70" i="30"/>
  <c r="AR70" i="30"/>
  <c r="AS70" i="30"/>
  <c r="AT70" i="30"/>
  <c r="AU70" i="30"/>
  <c r="AW70" i="30"/>
  <c r="AX70" i="30"/>
  <c r="AY70" i="30"/>
  <c r="N71" i="30"/>
  <c r="O71" i="30"/>
  <c r="P71" i="30"/>
  <c r="Q71" i="30"/>
  <c r="R71" i="30"/>
  <c r="S71" i="30"/>
  <c r="T71" i="30"/>
  <c r="U71" i="30"/>
  <c r="V71" i="30"/>
  <c r="W71" i="30"/>
  <c r="X71" i="30"/>
  <c r="Y71" i="30"/>
  <c r="Z71" i="30"/>
  <c r="AA71" i="30"/>
  <c r="AB71" i="30"/>
  <c r="AC71" i="30"/>
  <c r="AD71" i="30"/>
  <c r="AE71" i="30"/>
  <c r="AF71" i="30"/>
  <c r="AG71" i="30"/>
  <c r="AH71" i="30"/>
  <c r="AI71" i="30"/>
  <c r="AJ71" i="30"/>
  <c r="AK71" i="30"/>
  <c r="AL71" i="30"/>
  <c r="AM71" i="30"/>
  <c r="AN71" i="30"/>
  <c r="AO71" i="30"/>
  <c r="AP71" i="30"/>
  <c r="AQ71" i="30"/>
  <c r="AR71" i="30"/>
  <c r="AS71" i="30"/>
  <c r="AT71" i="30"/>
  <c r="AU71" i="30"/>
  <c r="AW71" i="30"/>
  <c r="AX71" i="30"/>
  <c r="AY71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AP72" i="30"/>
  <c r="AQ72" i="30"/>
  <c r="AR72" i="30"/>
  <c r="AS72" i="30"/>
  <c r="AT72" i="30"/>
  <c r="AU72" i="30"/>
  <c r="AW72" i="30"/>
  <c r="AX72" i="30"/>
  <c r="AY72" i="30"/>
  <c r="N73" i="30"/>
  <c r="O73" i="30"/>
  <c r="P73" i="30"/>
  <c r="Q73" i="30"/>
  <c r="R73" i="30"/>
  <c r="S73" i="30"/>
  <c r="T73" i="30"/>
  <c r="U73" i="30"/>
  <c r="V73" i="30"/>
  <c r="W73" i="30"/>
  <c r="X73" i="30"/>
  <c r="Y73" i="30"/>
  <c r="Z73" i="30"/>
  <c r="AA73" i="30"/>
  <c r="AB73" i="30"/>
  <c r="AC73" i="30"/>
  <c r="AD73" i="30"/>
  <c r="AE73" i="30"/>
  <c r="AF73" i="30"/>
  <c r="AG73" i="30"/>
  <c r="AH73" i="30"/>
  <c r="AI73" i="30"/>
  <c r="AJ73" i="30"/>
  <c r="AK73" i="30"/>
  <c r="AL73" i="30"/>
  <c r="AM73" i="30"/>
  <c r="AN73" i="30"/>
  <c r="AO73" i="30"/>
  <c r="AP73" i="30"/>
  <c r="AQ73" i="30"/>
  <c r="AR73" i="30"/>
  <c r="AS73" i="30"/>
  <c r="AT73" i="30"/>
  <c r="AU73" i="30"/>
  <c r="AW73" i="30"/>
  <c r="AX73" i="30"/>
  <c r="AY73" i="30"/>
  <c r="N74" i="30"/>
  <c r="O74" i="30"/>
  <c r="P74" i="30"/>
  <c r="Q74" i="30"/>
  <c r="R74" i="30"/>
  <c r="S74" i="30"/>
  <c r="T74" i="30"/>
  <c r="U74" i="30"/>
  <c r="V74" i="30"/>
  <c r="W74" i="30"/>
  <c r="X74" i="30"/>
  <c r="Y74" i="30"/>
  <c r="Z74" i="30"/>
  <c r="AA74" i="30"/>
  <c r="AB74" i="30"/>
  <c r="AC74" i="30"/>
  <c r="AD74" i="30"/>
  <c r="AE74" i="30"/>
  <c r="AF74" i="30"/>
  <c r="AG74" i="30"/>
  <c r="AH74" i="30"/>
  <c r="AI74" i="30"/>
  <c r="AJ74" i="30"/>
  <c r="AK74" i="30"/>
  <c r="AL74" i="30"/>
  <c r="AM74" i="30"/>
  <c r="AN74" i="30"/>
  <c r="AO74" i="30"/>
  <c r="AP74" i="30"/>
  <c r="AQ74" i="30"/>
  <c r="AR74" i="30"/>
  <c r="AS74" i="30"/>
  <c r="AT74" i="30"/>
  <c r="AU74" i="30"/>
  <c r="AW74" i="30"/>
  <c r="AX74" i="30"/>
  <c r="AY74" i="30"/>
  <c r="N75" i="30"/>
  <c r="O75" i="30"/>
  <c r="P75" i="30"/>
  <c r="Q75" i="30"/>
  <c r="R75" i="30"/>
  <c r="S75" i="30"/>
  <c r="T75" i="30"/>
  <c r="U75" i="30"/>
  <c r="V75" i="30"/>
  <c r="W75" i="30"/>
  <c r="X75" i="30"/>
  <c r="Y75" i="30"/>
  <c r="Z75" i="30"/>
  <c r="AA75" i="30"/>
  <c r="AB75" i="30"/>
  <c r="AC75" i="30"/>
  <c r="AD75" i="30"/>
  <c r="AE75" i="30"/>
  <c r="AF75" i="30"/>
  <c r="AG75" i="30"/>
  <c r="AH75" i="30"/>
  <c r="AI75" i="30"/>
  <c r="AJ75" i="30"/>
  <c r="AK75" i="30"/>
  <c r="AL75" i="30"/>
  <c r="AM75" i="30"/>
  <c r="AN75" i="30"/>
  <c r="AO75" i="30"/>
  <c r="AP75" i="30"/>
  <c r="AQ75" i="30"/>
  <c r="AR75" i="30"/>
  <c r="AS75" i="30"/>
  <c r="AT75" i="30"/>
  <c r="AU75" i="30"/>
  <c r="AW75" i="30"/>
  <c r="AX75" i="30"/>
  <c r="AY75" i="30"/>
  <c r="N76" i="30"/>
  <c r="O76" i="30"/>
  <c r="P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AD76" i="30"/>
  <c r="AE76" i="30"/>
  <c r="AF76" i="30"/>
  <c r="AG76" i="30"/>
  <c r="AH76" i="30"/>
  <c r="AI76" i="30"/>
  <c r="AJ76" i="30"/>
  <c r="AK76" i="30"/>
  <c r="AL76" i="30"/>
  <c r="AM76" i="30"/>
  <c r="AN76" i="30"/>
  <c r="AO76" i="30"/>
  <c r="AP76" i="30"/>
  <c r="AQ76" i="30"/>
  <c r="AR76" i="30"/>
  <c r="AS76" i="30"/>
  <c r="AT76" i="30"/>
  <c r="AU76" i="30"/>
  <c r="AW76" i="30"/>
  <c r="AX76" i="30"/>
  <c r="AY76" i="30"/>
  <c r="N77" i="30"/>
  <c r="O77" i="30"/>
  <c r="P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AD77" i="30"/>
  <c r="AE77" i="30"/>
  <c r="AF77" i="30"/>
  <c r="AG77" i="30"/>
  <c r="AH77" i="30"/>
  <c r="AI77" i="30"/>
  <c r="AJ77" i="30"/>
  <c r="AK77" i="30"/>
  <c r="AL77" i="30"/>
  <c r="AM77" i="30"/>
  <c r="AN77" i="30"/>
  <c r="AO77" i="30"/>
  <c r="AP77" i="30"/>
  <c r="AQ77" i="30"/>
  <c r="AR77" i="30"/>
  <c r="AS77" i="30"/>
  <c r="AT77" i="30"/>
  <c r="AU77" i="30"/>
  <c r="AW77" i="30"/>
  <c r="AX77" i="30"/>
  <c r="AY77" i="30"/>
  <c r="N78" i="30"/>
  <c r="O78" i="30"/>
  <c r="P78" i="30"/>
  <c r="Q78" i="30"/>
  <c r="R78" i="30"/>
  <c r="S78" i="30"/>
  <c r="T78" i="30"/>
  <c r="U78" i="30"/>
  <c r="V78" i="30"/>
  <c r="W78" i="30"/>
  <c r="X78" i="30"/>
  <c r="Y78" i="30"/>
  <c r="Z78" i="30"/>
  <c r="AA78" i="30"/>
  <c r="AB78" i="30"/>
  <c r="AC78" i="30"/>
  <c r="AD78" i="30"/>
  <c r="AE78" i="30"/>
  <c r="AF78" i="30"/>
  <c r="AG78" i="30"/>
  <c r="AH78" i="30"/>
  <c r="AI78" i="30"/>
  <c r="AJ78" i="30"/>
  <c r="AK78" i="30"/>
  <c r="AL78" i="30"/>
  <c r="AM78" i="30"/>
  <c r="AN78" i="30"/>
  <c r="AO78" i="30"/>
  <c r="AP78" i="30"/>
  <c r="AQ78" i="30"/>
  <c r="AR78" i="30"/>
  <c r="AS78" i="30"/>
  <c r="AT78" i="30"/>
  <c r="AU78" i="30"/>
  <c r="AW78" i="30"/>
  <c r="AX78" i="30"/>
  <c r="AY78" i="30"/>
  <c r="N79" i="30"/>
  <c r="O79" i="30"/>
  <c r="P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AD79" i="30"/>
  <c r="AE79" i="30"/>
  <c r="AF79" i="30"/>
  <c r="AG79" i="30"/>
  <c r="AH79" i="30"/>
  <c r="AI79" i="30"/>
  <c r="AJ79" i="30"/>
  <c r="AK79" i="30"/>
  <c r="AL79" i="30"/>
  <c r="AM79" i="30"/>
  <c r="AN79" i="30"/>
  <c r="AO79" i="30"/>
  <c r="AP79" i="30"/>
  <c r="AQ79" i="30"/>
  <c r="AR79" i="30"/>
  <c r="AS79" i="30"/>
  <c r="AT79" i="30"/>
  <c r="AU79" i="30"/>
  <c r="AW79" i="30"/>
  <c r="AX79" i="30"/>
  <c r="AY79" i="30"/>
  <c r="N80" i="30"/>
  <c r="O80" i="30"/>
  <c r="P80" i="30"/>
  <c r="Q80" i="30"/>
  <c r="R80" i="30"/>
  <c r="S80" i="30"/>
  <c r="T80" i="30"/>
  <c r="U80" i="30"/>
  <c r="V80" i="30"/>
  <c r="W80" i="30"/>
  <c r="X80" i="30"/>
  <c r="Y80" i="30"/>
  <c r="Z80" i="30"/>
  <c r="AA80" i="30"/>
  <c r="AB80" i="30"/>
  <c r="AC80" i="30"/>
  <c r="AD80" i="30"/>
  <c r="AE80" i="30"/>
  <c r="AF80" i="30"/>
  <c r="AG80" i="30"/>
  <c r="AH80" i="30"/>
  <c r="AI80" i="30"/>
  <c r="AJ80" i="30"/>
  <c r="AK80" i="30"/>
  <c r="AL80" i="30"/>
  <c r="AM80" i="30"/>
  <c r="AN80" i="30"/>
  <c r="AO80" i="30"/>
  <c r="AP80" i="30"/>
  <c r="AQ80" i="30"/>
  <c r="AR80" i="30"/>
  <c r="AS80" i="30"/>
  <c r="AT80" i="30"/>
  <c r="AU80" i="30"/>
  <c r="AW80" i="30"/>
  <c r="AX80" i="30"/>
  <c r="AY80" i="30"/>
  <c r="N81" i="30"/>
  <c r="O81" i="30"/>
  <c r="P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AD81" i="30"/>
  <c r="AE81" i="30"/>
  <c r="AF81" i="30"/>
  <c r="AG81" i="30"/>
  <c r="AH81" i="30"/>
  <c r="AI81" i="30"/>
  <c r="AJ81" i="30"/>
  <c r="AK81" i="30"/>
  <c r="AL81" i="30"/>
  <c r="AM81" i="30"/>
  <c r="AN81" i="30"/>
  <c r="AO81" i="30"/>
  <c r="AP81" i="30"/>
  <c r="AQ81" i="30"/>
  <c r="AR81" i="30"/>
  <c r="AS81" i="30"/>
  <c r="AT81" i="30"/>
  <c r="AU81" i="30"/>
  <c r="AW81" i="30"/>
  <c r="AX81" i="30"/>
  <c r="AY81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AP82" i="30"/>
  <c r="AQ82" i="30"/>
  <c r="AR82" i="30"/>
  <c r="AS82" i="30"/>
  <c r="AT82" i="30"/>
  <c r="AU82" i="30"/>
  <c r="AW82" i="30"/>
  <c r="AX82" i="30"/>
  <c r="AY82" i="30"/>
  <c r="N83" i="30"/>
  <c r="O83" i="30"/>
  <c r="P83" i="30"/>
  <c r="Q83" i="30"/>
  <c r="R83" i="30"/>
  <c r="S83" i="30"/>
  <c r="T83" i="30"/>
  <c r="U83" i="30"/>
  <c r="V83" i="30"/>
  <c r="W83" i="30"/>
  <c r="X83" i="30"/>
  <c r="Y83" i="30"/>
  <c r="Z83" i="30"/>
  <c r="AA83" i="30"/>
  <c r="AB83" i="30"/>
  <c r="AC83" i="30"/>
  <c r="AD83" i="30"/>
  <c r="AE83" i="30"/>
  <c r="AF83" i="30"/>
  <c r="AG83" i="30"/>
  <c r="AH83" i="30"/>
  <c r="AI83" i="30"/>
  <c r="AJ83" i="30"/>
  <c r="AK83" i="30"/>
  <c r="AL83" i="30"/>
  <c r="AM83" i="30"/>
  <c r="AN83" i="30"/>
  <c r="AO83" i="30"/>
  <c r="AP83" i="30"/>
  <c r="AQ83" i="30"/>
  <c r="AR83" i="30"/>
  <c r="AS83" i="30"/>
  <c r="AT83" i="30"/>
  <c r="AU83" i="30"/>
  <c r="AW83" i="30"/>
  <c r="AX83" i="30"/>
  <c r="AY83" i="30"/>
  <c r="N84" i="30"/>
  <c r="O84" i="30"/>
  <c r="P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AD84" i="30"/>
  <c r="AE84" i="30"/>
  <c r="AF84" i="30"/>
  <c r="AG84" i="30"/>
  <c r="AH84" i="30"/>
  <c r="AI84" i="30"/>
  <c r="AJ84" i="30"/>
  <c r="AK84" i="30"/>
  <c r="AL84" i="30"/>
  <c r="AM84" i="30"/>
  <c r="AN84" i="30"/>
  <c r="AO84" i="30"/>
  <c r="AP84" i="30"/>
  <c r="AQ84" i="30"/>
  <c r="AR84" i="30"/>
  <c r="AS84" i="30"/>
  <c r="AT84" i="30"/>
  <c r="AU84" i="30"/>
  <c r="AW84" i="30"/>
  <c r="AX84" i="30"/>
  <c r="AY84" i="30"/>
  <c r="N85" i="30"/>
  <c r="O85" i="30"/>
  <c r="P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AD85" i="30"/>
  <c r="AE85" i="30"/>
  <c r="AF85" i="30"/>
  <c r="AG85" i="30"/>
  <c r="AH85" i="30"/>
  <c r="AI85" i="30"/>
  <c r="AJ85" i="30"/>
  <c r="AK85" i="30"/>
  <c r="AL85" i="30"/>
  <c r="AM85" i="30"/>
  <c r="AN85" i="30"/>
  <c r="AO85" i="30"/>
  <c r="AP85" i="30"/>
  <c r="AQ85" i="30"/>
  <c r="AR85" i="30"/>
  <c r="AS85" i="30"/>
  <c r="AT85" i="30"/>
  <c r="AU85" i="30"/>
  <c r="AW85" i="30"/>
  <c r="AX85" i="30"/>
  <c r="AY85" i="30"/>
  <c r="N86" i="30"/>
  <c r="O86" i="30"/>
  <c r="P86" i="30"/>
  <c r="Q86" i="30"/>
  <c r="R86" i="30"/>
  <c r="S86" i="30"/>
  <c r="T86" i="30"/>
  <c r="U86" i="30"/>
  <c r="V86" i="30"/>
  <c r="W86" i="30"/>
  <c r="X86" i="30"/>
  <c r="Y86" i="30"/>
  <c r="Z86" i="30"/>
  <c r="AA86" i="30"/>
  <c r="AB86" i="30"/>
  <c r="AC86" i="30"/>
  <c r="AD86" i="30"/>
  <c r="AE86" i="30"/>
  <c r="AF86" i="30"/>
  <c r="AG86" i="30"/>
  <c r="AH86" i="30"/>
  <c r="AI86" i="30"/>
  <c r="AJ86" i="30"/>
  <c r="AK86" i="30"/>
  <c r="AL86" i="30"/>
  <c r="AM86" i="30"/>
  <c r="AN86" i="30"/>
  <c r="AO86" i="30"/>
  <c r="AP86" i="30"/>
  <c r="AQ86" i="30"/>
  <c r="AR86" i="30"/>
  <c r="AS86" i="30"/>
  <c r="AT86" i="30"/>
  <c r="AU86" i="30"/>
  <c r="AW86" i="30"/>
  <c r="AX86" i="30"/>
  <c r="AY86" i="30"/>
  <c r="N87" i="30"/>
  <c r="O87" i="30"/>
  <c r="P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AD87" i="30"/>
  <c r="AE87" i="30"/>
  <c r="AF87" i="30"/>
  <c r="AG87" i="30"/>
  <c r="AH87" i="30"/>
  <c r="AI87" i="30"/>
  <c r="AJ87" i="30"/>
  <c r="AK87" i="30"/>
  <c r="AL87" i="30"/>
  <c r="AM87" i="30"/>
  <c r="AN87" i="30"/>
  <c r="AO87" i="30"/>
  <c r="AP87" i="30"/>
  <c r="AQ87" i="30"/>
  <c r="AR87" i="30"/>
  <c r="AS87" i="30"/>
  <c r="AT87" i="30"/>
  <c r="AU87" i="30"/>
  <c r="AW87" i="30"/>
  <c r="AX87" i="30"/>
  <c r="AY87" i="30"/>
  <c r="N88" i="30"/>
  <c r="O88" i="30"/>
  <c r="P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AD88" i="30"/>
  <c r="AE88" i="30"/>
  <c r="AF88" i="30"/>
  <c r="AG88" i="30"/>
  <c r="AH88" i="30"/>
  <c r="AI88" i="30"/>
  <c r="AJ88" i="30"/>
  <c r="AK88" i="30"/>
  <c r="AL88" i="30"/>
  <c r="AM88" i="30"/>
  <c r="AN88" i="30"/>
  <c r="AO88" i="30"/>
  <c r="AP88" i="30"/>
  <c r="AQ88" i="30"/>
  <c r="AR88" i="30"/>
  <c r="AS88" i="30"/>
  <c r="AT88" i="30"/>
  <c r="AU88" i="30"/>
  <c r="AW88" i="30"/>
  <c r="AX88" i="30"/>
  <c r="AY88" i="30"/>
  <c r="N89" i="30"/>
  <c r="O89" i="30"/>
  <c r="P89" i="30"/>
  <c r="Q89" i="30"/>
  <c r="R89" i="30"/>
  <c r="S89" i="30"/>
  <c r="T89" i="30"/>
  <c r="U89" i="30"/>
  <c r="V89" i="30"/>
  <c r="W89" i="30"/>
  <c r="X89" i="30"/>
  <c r="Y89" i="30"/>
  <c r="Z89" i="30"/>
  <c r="AA89" i="30"/>
  <c r="AB89" i="30"/>
  <c r="AC89" i="30"/>
  <c r="AD89" i="30"/>
  <c r="AE89" i="30"/>
  <c r="AF89" i="30"/>
  <c r="AG89" i="30"/>
  <c r="AH89" i="30"/>
  <c r="AI89" i="30"/>
  <c r="AJ89" i="30"/>
  <c r="AK89" i="30"/>
  <c r="AL89" i="30"/>
  <c r="AM89" i="30"/>
  <c r="AN89" i="30"/>
  <c r="AO89" i="30"/>
  <c r="AP89" i="30"/>
  <c r="AQ89" i="30"/>
  <c r="AR89" i="30"/>
  <c r="AS89" i="30"/>
  <c r="AT89" i="30"/>
  <c r="AU89" i="30"/>
  <c r="AW89" i="30"/>
  <c r="AX89" i="30"/>
  <c r="AY89" i="30"/>
  <c r="N90" i="30"/>
  <c r="O90" i="30"/>
  <c r="P90" i="30"/>
  <c r="Q90" i="30"/>
  <c r="R90" i="30"/>
  <c r="S90" i="30"/>
  <c r="T90" i="30"/>
  <c r="U90" i="30"/>
  <c r="V90" i="30"/>
  <c r="W90" i="30"/>
  <c r="X90" i="30"/>
  <c r="Y90" i="30"/>
  <c r="Z90" i="30"/>
  <c r="AA90" i="30"/>
  <c r="AB90" i="30"/>
  <c r="AC90" i="30"/>
  <c r="AD90" i="30"/>
  <c r="AE90" i="30"/>
  <c r="AF90" i="30"/>
  <c r="AG90" i="30"/>
  <c r="AH90" i="30"/>
  <c r="AI90" i="30"/>
  <c r="AJ90" i="30"/>
  <c r="AK90" i="30"/>
  <c r="AL90" i="30"/>
  <c r="AM90" i="30"/>
  <c r="AN90" i="30"/>
  <c r="AO90" i="30"/>
  <c r="AP90" i="30"/>
  <c r="AQ90" i="30"/>
  <c r="AR90" i="30"/>
  <c r="AS90" i="30"/>
  <c r="AT90" i="30"/>
  <c r="AU90" i="30"/>
  <c r="AW90" i="30"/>
  <c r="AX90" i="30"/>
  <c r="AY90" i="30"/>
  <c r="N91" i="30"/>
  <c r="O91" i="30"/>
  <c r="P91" i="30"/>
  <c r="Q91" i="30"/>
  <c r="R91" i="30"/>
  <c r="S91" i="30"/>
  <c r="T91" i="30"/>
  <c r="U91" i="30"/>
  <c r="V91" i="30"/>
  <c r="W91" i="30"/>
  <c r="X91" i="30"/>
  <c r="Y91" i="30"/>
  <c r="Z91" i="30"/>
  <c r="AA91" i="30"/>
  <c r="AB91" i="30"/>
  <c r="AC91" i="30"/>
  <c r="AD91" i="30"/>
  <c r="AE91" i="30"/>
  <c r="AF91" i="30"/>
  <c r="AG91" i="30"/>
  <c r="AH91" i="30"/>
  <c r="AI91" i="30"/>
  <c r="AJ91" i="30"/>
  <c r="AK91" i="30"/>
  <c r="AL91" i="30"/>
  <c r="AM91" i="30"/>
  <c r="AN91" i="30"/>
  <c r="AO91" i="30"/>
  <c r="AP91" i="30"/>
  <c r="AQ91" i="30"/>
  <c r="AR91" i="30"/>
  <c r="AS91" i="30"/>
  <c r="AT91" i="30"/>
  <c r="AU91" i="30"/>
  <c r="AW91" i="30"/>
  <c r="AX91" i="30"/>
  <c r="AY91" i="30"/>
  <c r="N92" i="30"/>
  <c r="O92" i="30"/>
  <c r="P92" i="30"/>
  <c r="Q92" i="30"/>
  <c r="R92" i="30"/>
  <c r="S92" i="30"/>
  <c r="T92" i="30"/>
  <c r="U92" i="30"/>
  <c r="V92" i="30"/>
  <c r="W92" i="30"/>
  <c r="X92" i="30"/>
  <c r="Y92" i="30"/>
  <c r="Z92" i="30"/>
  <c r="AA92" i="30"/>
  <c r="AB92" i="30"/>
  <c r="AC92" i="30"/>
  <c r="AD92" i="30"/>
  <c r="AE92" i="30"/>
  <c r="AF92" i="30"/>
  <c r="AG92" i="30"/>
  <c r="AH92" i="30"/>
  <c r="AI92" i="30"/>
  <c r="AJ92" i="30"/>
  <c r="AK92" i="30"/>
  <c r="AL92" i="30"/>
  <c r="AM92" i="30"/>
  <c r="AN92" i="30"/>
  <c r="AO92" i="30"/>
  <c r="AP92" i="30"/>
  <c r="AQ92" i="30"/>
  <c r="AR92" i="30"/>
  <c r="AS92" i="30"/>
  <c r="AT92" i="30"/>
  <c r="AU92" i="30"/>
  <c r="AW92" i="30"/>
  <c r="AX92" i="30"/>
  <c r="AY92" i="30"/>
  <c r="N93" i="30"/>
  <c r="O93" i="30"/>
  <c r="P93" i="30"/>
  <c r="Q93" i="30"/>
  <c r="R93" i="30"/>
  <c r="S93" i="30"/>
  <c r="T93" i="30"/>
  <c r="U93" i="30"/>
  <c r="V93" i="30"/>
  <c r="W93" i="30"/>
  <c r="X93" i="30"/>
  <c r="Y93" i="30"/>
  <c r="Z93" i="30"/>
  <c r="AA93" i="30"/>
  <c r="AB93" i="30"/>
  <c r="AC93" i="30"/>
  <c r="AD93" i="30"/>
  <c r="AE93" i="30"/>
  <c r="AF93" i="30"/>
  <c r="AG93" i="30"/>
  <c r="AH93" i="30"/>
  <c r="AI93" i="30"/>
  <c r="AJ93" i="30"/>
  <c r="AK93" i="30"/>
  <c r="AL93" i="30"/>
  <c r="AM93" i="30"/>
  <c r="AN93" i="30"/>
  <c r="AO93" i="30"/>
  <c r="AP93" i="30"/>
  <c r="AQ93" i="30"/>
  <c r="AR93" i="30"/>
  <c r="AS93" i="30"/>
  <c r="AT93" i="30"/>
  <c r="AU93" i="30"/>
  <c r="AW93" i="30"/>
  <c r="AX93" i="30"/>
  <c r="AY93" i="30"/>
  <c r="N94" i="30"/>
  <c r="O94" i="30"/>
  <c r="P94" i="30"/>
  <c r="Q94" i="30"/>
  <c r="R94" i="30"/>
  <c r="S94" i="30"/>
  <c r="T94" i="30"/>
  <c r="U94" i="30"/>
  <c r="V94" i="30"/>
  <c r="W94" i="30"/>
  <c r="X94" i="30"/>
  <c r="Y94" i="30"/>
  <c r="Z94" i="30"/>
  <c r="AA94" i="30"/>
  <c r="AB94" i="30"/>
  <c r="AC94" i="30"/>
  <c r="AD94" i="30"/>
  <c r="AE94" i="30"/>
  <c r="AF94" i="30"/>
  <c r="AG94" i="30"/>
  <c r="AH94" i="30"/>
  <c r="AI94" i="30"/>
  <c r="AJ94" i="30"/>
  <c r="AK94" i="30"/>
  <c r="AL94" i="30"/>
  <c r="AM94" i="30"/>
  <c r="AN94" i="30"/>
  <c r="AO94" i="30"/>
  <c r="AP94" i="30"/>
  <c r="AQ94" i="30"/>
  <c r="AR94" i="30"/>
  <c r="AS94" i="30"/>
  <c r="AT94" i="30"/>
  <c r="AU94" i="30"/>
  <c r="AW94" i="30"/>
  <c r="AX94" i="30"/>
  <c r="AY94" i="30"/>
  <c r="N95" i="30"/>
  <c r="O95" i="30"/>
  <c r="P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AD95" i="30"/>
  <c r="AE95" i="30"/>
  <c r="AF95" i="30"/>
  <c r="AG95" i="30"/>
  <c r="AH95" i="30"/>
  <c r="AI95" i="30"/>
  <c r="AJ95" i="30"/>
  <c r="AK95" i="30"/>
  <c r="AL95" i="30"/>
  <c r="AM95" i="30"/>
  <c r="AN95" i="30"/>
  <c r="AO95" i="30"/>
  <c r="AP95" i="30"/>
  <c r="AQ95" i="30"/>
  <c r="AR95" i="30"/>
  <c r="AS95" i="30"/>
  <c r="AT95" i="30"/>
  <c r="AU95" i="30"/>
  <c r="AW95" i="30"/>
  <c r="AX95" i="30"/>
  <c r="AY95" i="30"/>
  <c r="N96" i="30"/>
  <c r="O96" i="30"/>
  <c r="P96" i="30"/>
  <c r="Q96" i="30"/>
  <c r="R96" i="30"/>
  <c r="S96" i="30"/>
  <c r="T96" i="30"/>
  <c r="U96" i="30"/>
  <c r="V96" i="30"/>
  <c r="W96" i="30"/>
  <c r="X96" i="30"/>
  <c r="Y96" i="30"/>
  <c r="Z96" i="30"/>
  <c r="AA96" i="30"/>
  <c r="AB96" i="30"/>
  <c r="AC96" i="30"/>
  <c r="AD96" i="30"/>
  <c r="AE96" i="30"/>
  <c r="AF96" i="30"/>
  <c r="AG96" i="30"/>
  <c r="AH96" i="30"/>
  <c r="AI96" i="30"/>
  <c r="AJ96" i="30"/>
  <c r="AK96" i="30"/>
  <c r="AL96" i="30"/>
  <c r="AM96" i="30"/>
  <c r="AN96" i="30"/>
  <c r="AO96" i="30"/>
  <c r="AP96" i="30"/>
  <c r="AQ96" i="30"/>
  <c r="AR96" i="30"/>
  <c r="AS96" i="30"/>
  <c r="AT96" i="30"/>
  <c r="AU96" i="30"/>
  <c r="AW96" i="30"/>
  <c r="AX96" i="30"/>
  <c r="AY96" i="30"/>
  <c r="N97" i="30"/>
  <c r="O97" i="30"/>
  <c r="P97" i="30"/>
  <c r="Q97" i="30"/>
  <c r="R97" i="30"/>
  <c r="S97" i="30"/>
  <c r="T97" i="30"/>
  <c r="U97" i="30"/>
  <c r="V97" i="30"/>
  <c r="W97" i="30"/>
  <c r="X97" i="30"/>
  <c r="Y97" i="30"/>
  <c r="Z97" i="30"/>
  <c r="AA97" i="30"/>
  <c r="AB97" i="30"/>
  <c r="AC97" i="30"/>
  <c r="AD97" i="30"/>
  <c r="AE97" i="30"/>
  <c r="AF97" i="30"/>
  <c r="AG97" i="30"/>
  <c r="AH97" i="30"/>
  <c r="AI97" i="30"/>
  <c r="AJ97" i="30"/>
  <c r="AK97" i="30"/>
  <c r="AL97" i="30"/>
  <c r="AM97" i="30"/>
  <c r="AN97" i="30"/>
  <c r="AO97" i="30"/>
  <c r="AP97" i="30"/>
  <c r="AQ97" i="30"/>
  <c r="AR97" i="30"/>
  <c r="AS97" i="30"/>
  <c r="AT97" i="30"/>
  <c r="AU97" i="30"/>
  <c r="AW97" i="30"/>
  <c r="AX97" i="30"/>
  <c r="AY97" i="30"/>
  <c r="N98" i="30"/>
  <c r="O98" i="30"/>
  <c r="P98" i="30"/>
  <c r="Q98" i="30"/>
  <c r="R98" i="30"/>
  <c r="S98" i="30"/>
  <c r="T98" i="30"/>
  <c r="U98" i="30"/>
  <c r="V98" i="30"/>
  <c r="W98" i="30"/>
  <c r="X98" i="30"/>
  <c r="Y98" i="30"/>
  <c r="Z98" i="30"/>
  <c r="AA98" i="30"/>
  <c r="AB98" i="30"/>
  <c r="AC98" i="30"/>
  <c r="AD98" i="30"/>
  <c r="AE98" i="30"/>
  <c r="AF98" i="30"/>
  <c r="AG98" i="30"/>
  <c r="AH98" i="30"/>
  <c r="AI98" i="30"/>
  <c r="AJ98" i="30"/>
  <c r="AK98" i="30"/>
  <c r="AL98" i="30"/>
  <c r="AM98" i="30"/>
  <c r="AN98" i="30"/>
  <c r="AO98" i="30"/>
  <c r="AP98" i="30"/>
  <c r="AQ98" i="30"/>
  <c r="AR98" i="30"/>
  <c r="AS98" i="30"/>
  <c r="AT98" i="30"/>
  <c r="AU98" i="30"/>
  <c r="AW98" i="30"/>
  <c r="AX98" i="30"/>
  <c r="AY98" i="30"/>
  <c r="N99" i="30"/>
  <c r="O99" i="30"/>
  <c r="P99" i="30"/>
  <c r="Q99" i="30"/>
  <c r="R99" i="30"/>
  <c r="S99" i="30"/>
  <c r="T99" i="30"/>
  <c r="U99" i="30"/>
  <c r="V99" i="30"/>
  <c r="W99" i="30"/>
  <c r="X99" i="30"/>
  <c r="Y99" i="30"/>
  <c r="Z99" i="30"/>
  <c r="AA99" i="30"/>
  <c r="AB99" i="30"/>
  <c r="AC99" i="30"/>
  <c r="AD99" i="30"/>
  <c r="AE99" i="30"/>
  <c r="AF99" i="30"/>
  <c r="AG99" i="30"/>
  <c r="AH99" i="30"/>
  <c r="AI99" i="30"/>
  <c r="AJ99" i="30"/>
  <c r="AK99" i="30"/>
  <c r="AL99" i="30"/>
  <c r="AM99" i="30"/>
  <c r="AN99" i="30"/>
  <c r="AO99" i="30"/>
  <c r="AP99" i="30"/>
  <c r="AQ99" i="30"/>
  <c r="AR99" i="30"/>
  <c r="AS99" i="30"/>
  <c r="AT99" i="30"/>
  <c r="AU99" i="30"/>
  <c r="AW99" i="30"/>
  <c r="AX99" i="30"/>
  <c r="AY99" i="30"/>
  <c r="N100" i="30"/>
  <c r="O100" i="30"/>
  <c r="P100" i="30"/>
  <c r="Q100" i="30"/>
  <c r="R100" i="30"/>
  <c r="S100" i="30"/>
  <c r="T100" i="30"/>
  <c r="U100" i="30"/>
  <c r="V100" i="30"/>
  <c r="W100" i="30"/>
  <c r="X100" i="30"/>
  <c r="Y100" i="30"/>
  <c r="Z100" i="30"/>
  <c r="AA100" i="30"/>
  <c r="AB100" i="30"/>
  <c r="AC100" i="30"/>
  <c r="AD100" i="30"/>
  <c r="AE100" i="30"/>
  <c r="AF100" i="30"/>
  <c r="AG100" i="30"/>
  <c r="AH100" i="30"/>
  <c r="AI100" i="30"/>
  <c r="AJ100" i="30"/>
  <c r="AK100" i="30"/>
  <c r="AL100" i="30"/>
  <c r="AM100" i="30"/>
  <c r="AN100" i="30"/>
  <c r="AO100" i="30"/>
  <c r="AP100" i="30"/>
  <c r="AQ100" i="30"/>
  <c r="AR100" i="30"/>
  <c r="AS100" i="30"/>
  <c r="AT100" i="30"/>
  <c r="AU100" i="30"/>
  <c r="AW100" i="30"/>
  <c r="AX100" i="30"/>
  <c r="AY100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AJ4" i="30"/>
  <c r="AK4" i="30"/>
  <c r="AL4" i="30"/>
  <c r="AM4" i="30"/>
  <c r="AN4" i="30"/>
  <c r="AO4" i="30"/>
  <c r="AP4" i="30"/>
  <c r="AQ4" i="30"/>
  <c r="AR4" i="30"/>
  <c r="AS4" i="30"/>
  <c r="AT4" i="30"/>
  <c r="AU4" i="30"/>
  <c r="AW4" i="30"/>
  <c r="AX4" i="30"/>
  <c r="AY4" i="30"/>
  <c r="D5" i="30"/>
  <c r="E5" i="30"/>
  <c r="F5" i="30"/>
  <c r="G5" i="30"/>
  <c r="H5" i="30"/>
  <c r="I5" i="30"/>
  <c r="J5" i="30"/>
  <c r="K5" i="30"/>
  <c r="L5" i="30"/>
  <c r="M5" i="30"/>
  <c r="D6" i="30"/>
  <c r="E6" i="30"/>
  <c r="F6" i="30"/>
  <c r="G6" i="30"/>
  <c r="H6" i="30"/>
  <c r="I6" i="30"/>
  <c r="J6" i="30"/>
  <c r="K6" i="30"/>
  <c r="L6" i="30"/>
  <c r="M6" i="30"/>
  <c r="D7" i="30"/>
  <c r="E7" i="30"/>
  <c r="F7" i="30"/>
  <c r="G7" i="30"/>
  <c r="H7" i="30"/>
  <c r="I7" i="30"/>
  <c r="J7" i="30"/>
  <c r="K7" i="30"/>
  <c r="L7" i="30"/>
  <c r="M7" i="30"/>
  <c r="D8" i="30"/>
  <c r="E8" i="30"/>
  <c r="F8" i="30"/>
  <c r="G8" i="30"/>
  <c r="H8" i="30"/>
  <c r="I8" i="30"/>
  <c r="J8" i="30"/>
  <c r="K8" i="30"/>
  <c r="L8" i="30"/>
  <c r="M8" i="30"/>
  <c r="D9" i="30"/>
  <c r="E9" i="30"/>
  <c r="F9" i="30"/>
  <c r="G9" i="30"/>
  <c r="H9" i="30"/>
  <c r="I9" i="30"/>
  <c r="J9" i="30"/>
  <c r="K9" i="30"/>
  <c r="L9" i="30"/>
  <c r="M9" i="30"/>
  <c r="D10" i="30"/>
  <c r="E10" i="30"/>
  <c r="F10" i="30"/>
  <c r="G10" i="30"/>
  <c r="H10" i="30"/>
  <c r="I10" i="30"/>
  <c r="J10" i="30"/>
  <c r="K10" i="30"/>
  <c r="L10" i="30"/>
  <c r="M10" i="30"/>
  <c r="D11" i="30"/>
  <c r="E11" i="30"/>
  <c r="F11" i="30"/>
  <c r="G11" i="30"/>
  <c r="H11" i="30"/>
  <c r="I11" i="30"/>
  <c r="J11" i="30"/>
  <c r="K11" i="30"/>
  <c r="L11" i="30"/>
  <c r="M11" i="30"/>
  <c r="D12" i="30"/>
  <c r="E12" i="30"/>
  <c r="F12" i="30"/>
  <c r="G12" i="30"/>
  <c r="H12" i="30"/>
  <c r="I12" i="30"/>
  <c r="J12" i="30"/>
  <c r="K12" i="30"/>
  <c r="L12" i="30"/>
  <c r="M12" i="30"/>
  <c r="D13" i="30"/>
  <c r="E13" i="30"/>
  <c r="F13" i="30"/>
  <c r="G13" i="30"/>
  <c r="H13" i="30"/>
  <c r="I13" i="30"/>
  <c r="J13" i="30"/>
  <c r="K13" i="30"/>
  <c r="L13" i="30"/>
  <c r="M13" i="30"/>
  <c r="D14" i="30"/>
  <c r="E14" i="30"/>
  <c r="F14" i="30"/>
  <c r="G14" i="30"/>
  <c r="H14" i="30"/>
  <c r="I14" i="30"/>
  <c r="J14" i="30"/>
  <c r="K14" i="30"/>
  <c r="L14" i="30"/>
  <c r="M14" i="30"/>
  <c r="D15" i="30"/>
  <c r="E15" i="30"/>
  <c r="F15" i="30"/>
  <c r="G15" i="30"/>
  <c r="H15" i="30"/>
  <c r="I15" i="30"/>
  <c r="J15" i="30"/>
  <c r="K15" i="30"/>
  <c r="L15" i="30"/>
  <c r="M15" i="30"/>
  <c r="D16" i="30"/>
  <c r="E16" i="30"/>
  <c r="F16" i="30"/>
  <c r="G16" i="30"/>
  <c r="H16" i="30"/>
  <c r="I16" i="30"/>
  <c r="J16" i="30"/>
  <c r="K16" i="30"/>
  <c r="L16" i="30"/>
  <c r="M16" i="30"/>
  <c r="D17" i="30"/>
  <c r="E17" i="30"/>
  <c r="F17" i="30"/>
  <c r="G17" i="30"/>
  <c r="H17" i="30"/>
  <c r="I17" i="30"/>
  <c r="J17" i="30"/>
  <c r="K17" i="30"/>
  <c r="L17" i="30"/>
  <c r="M17" i="30"/>
  <c r="D18" i="30"/>
  <c r="E18" i="30"/>
  <c r="F18" i="30"/>
  <c r="G18" i="30"/>
  <c r="H18" i="30"/>
  <c r="I18" i="30"/>
  <c r="J18" i="30"/>
  <c r="K18" i="30"/>
  <c r="L18" i="30"/>
  <c r="M18" i="30"/>
  <c r="D19" i="30"/>
  <c r="E19" i="30"/>
  <c r="F19" i="30"/>
  <c r="G19" i="30"/>
  <c r="H19" i="30"/>
  <c r="I19" i="30"/>
  <c r="J19" i="30"/>
  <c r="K19" i="30"/>
  <c r="L19" i="30"/>
  <c r="M19" i="30"/>
  <c r="D20" i="30"/>
  <c r="E20" i="30"/>
  <c r="F20" i="30"/>
  <c r="G20" i="30"/>
  <c r="H20" i="30"/>
  <c r="I20" i="30"/>
  <c r="J20" i="30"/>
  <c r="K20" i="30"/>
  <c r="L20" i="30"/>
  <c r="M20" i="30"/>
  <c r="D21" i="30"/>
  <c r="E21" i="30"/>
  <c r="F21" i="30"/>
  <c r="G21" i="30"/>
  <c r="H21" i="30"/>
  <c r="I21" i="30"/>
  <c r="J21" i="30"/>
  <c r="K21" i="30"/>
  <c r="L21" i="30"/>
  <c r="M21" i="30"/>
  <c r="D22" i="30"/>
  <c r="E22" i="30"/>
  <c r="F22" i="30"/>
  <c r="G22" i="30"/>
  <c r="H22" i="30"/>
  <c r="I22" i="30"/>
  <c r="J22" i="30"/>
  <c r="K22" i="30"/>
  <c r="L22" i="30"/>
  <c r="M22" i="30"/>
  <c r="D23" i="30"/>
  <c r="E23" i="30"/>
  <c r="F23" i="30"/>
  <c r="G23" i="30"/>
  <c r="H23" i="30"/>
  <c r="I23" i="30"/>
  <c r="J23" i="30"/>
  <c r="K23" i="30"/>
  <c r="L23" i="30"/>
  <c r="M23" i="30"/>
  <c r="D24" i="30"/>
  <c r="E24" i="30"/>
  <c r="F24" i="30"/>
  <c r="G24" i="30"/>
  <c r="H24" i="30"/>
  <c r="I24" i="30"/>
  <c r="J24" i="30"/>
  <c r="K24" i="30"/>
  <c r="L24" i="30"/>
  <c r="M24" i="30"/>
  <c r="D25" i="30"/>
  <c r="E25" i="30"/>
  <c r="F25" i="30"/>
  <c r="G25" i="30"/>
  <c r="H25" i="30"/>
  <c r="I25" i="30"/>
  <c r="J25" i="30"/>
  <c r="K25" i="30"/>
  <c r="L25" i="30"/>
  <c r="M25" i="30"/>
  <c r="D26" i="30"/>
  <c r="E26" i="30"/>
  <c r="F26" i="30"/>
  <c r="G26" i="30"/>
  <c r="H26" i="30"/>
  <c r="I26" i="30"/>
  <c r="J26" i="30"/>
  <c r="K26" i="30"/>
  <c r="L26" i="30"/>
  <c r="M26" i="30"/>
  <c r="D27" i="30"/>
  <c r="E27" i="30"/>
  <c r="F27" i="30"/>
  <c r="G27" i="30"/>
  <c r="H27" i="30"/>
  <c r="I27" i="30"/>
  <c r="J27" i="30"/>
  <c r="K27" i="30"/>
  <c r="L27" i="30"/>
  <c r="M27" i="30"/>
  <c r="D28" i="30"/>
  <c r="E28" i="30"/>
  <c r="F28" i="30"/>
  <c r="G28" i="30"/>
  <c r="H28" i="30"/>
  <c r="I28" i="30"/>
  <c r="J28" i="30"/>
  <c r="K28" i="30"/>
  <c r="L28" i="30"/>
  <c r="M28" i="30"/>
  <c r="D29" i="30"/>
  <c r="E29" i="30"/>
  <c r="F29" i="30"/>
  <c r="G29" i="30"/>
  <c r="H29" i="30"/>
  <c r="I29" i="30"/>
  <c r="J29" i="30"/>
  <c r="K29" i="30"/>
  <c r="L29" i="30"/>
  <c r="M29" i="30"/>
  <c r="D30" i="30"/>
  <c r="E30" i="30"/>
  <c r="F30" i="30"/>
  <c r="G30" i="30"/>
  <c r="H30" i="30"/>
  <c r="I30" i="30"/>
  <c r="J30" i="30"/>
  <c r="K30" i="30"/>
  <c r="L30" i="30"/>
  <c r="M30" i="30"/>
  <c r="D31" i="30"/>
  <c r="E31" i="30"/>
  <c r="F31" i="30"/>
  <c r="G31" i="30"/>
  <c r="H31" i="30"/>
  <c r="I31" i="30"/>
  <c r="J31" i="30"/>
  <c r="K31" i="30"/>
  <c r="L31" i="30"/>
  <c r="M31" i="30"/>
  <c r="D32" i="30"/>
  <c r="E32" i="30"/>
  <c r="F32" i="30"/>
  <c r="G32" i="30"/>
  <c r="H32" i="30"/>
  <c r="I32" i="30"/>
  <c r="J32" i="30"/>
  <c r="K32" i="30"/>
  <c r="L32" i="30"/>
  <c r="M32" i="30"/>
  <c r="D33" i="30"/>
  <c r="E33" i="30"/>
  <c r="F33" i="30"/>
  <c r="G33" i="30"/>
  <c r="H33" i="30"/>
  <c r="I33" i="30"/>
  <c r="J33" i="30"/>
  <c r="K33" i="30"/>
  <c r="L33" i="30"/>
  <c r="M33" i="30"/>
  <c r="D34" i="30"/>
  <c r="E34" i="30"/>
  <c r="F34" i="30"/>
  <c r="G34" i="30"/>
  <c r="H34" i="30"/>
  <c r="I34" i="30"/>
  <c r="J34" i="30"/>
  <c r="K34" i="30"/>
  <c r="L34" i="30"/>
  <c r="M34" i="30"/>
  <c r="D35" i="30"/>
  <c r="E35" i="30"/>
  <c r="F35" i="30"/>
  <c r="G35" i="30"/>
  <c r="H35" i="30"/>
  <c r="I35" i="30"/>
  <c r="J35" i="30"/>
  <c r="K35" i="30"/>
  <c r="L35" i="30"/>
  <c r="M35" i="30"/>
  <c r="D36" i="30"/>
  <c r="E36" i="30"/>
  <c r="F36" i="30"/>
  <c r="G36" i="30"/>
  <c r="H36" i="30"/>
  <c r="I36" i="30"/>
  <c r="J36" i="30"/>
  <c r="K36" i="30"/>
  <c r="L36" i="30"/>
  <c r="M36" i="30"/>
  <c r="D37" i="30"/>
  <c r="E37" i="30"/>
  <c r="F37" i="30"/>
  <c r="G37" i="30"/>
  <c r="H37" i="30"/>
  <c r="I37" i="30"/>
  <c r="J37" i="30"/>
  <c r="K37" i="30"/>
  <c r="L37" i="30"/>
  <c r="M37" i="30"/>
  <c r="D38" i="30"/>
  <c r="E38" i="30"/>
  <c r="F38" i="30"/>
  <c r="G38" i="30"/>
  <c r="H38" i="30"/>
  <c r="I38" i="30"/>
  <c r="J38" i="30"/>
  <c r="K38" i="30"/>
  <c r="L38" i="30"/>
  <c r="M38" i="30"/>
  <c r="D39" i="30"/>
  <c r="E39" i="30"/>
  <c r="F39" i="30"/>
  <c r="G39" i="30"/>
  <c r="H39" i="30"/>
  <c r="I39" i="30"/>
  <c r="J39" i="30"/>
  <c r="K39" i="30"/>
  <c r="L39" i="30"/>
  <c r="M39" i="30"/>
  <c r="D40" i="30"/>
  <c r="E40" i="30"/>
  <c r="F40" i="30"/>
  <c r="G40" i="30"/>
  <c r="H40" i="30"/>
  <c r="I40" i="30"/>
  <c r="J40" i="30"/>
  <c r="K40" i="30"/>
  <c r="L40" i="30"/>
  <c r="M40" i="30"/>
  <c r="D41" i="30"/>
  <c r="E41" i="30"/>
  <c r="F41" i="30"/>
  <c r="G41" i="30"/>
  <c r="H41" i="30"/>
  <c r="I41" i="30"/>
  <c r="J41" i="30"/>
  <c r="K41" i="30"/>
  <c r="L41" i="30"/>
  <c r="M41" i="30"/>
  <c r="D42" i="30"/>
  <c r="E42" i="30"/>
  <c r="F42" i="30"/>
  <c r="G42" i="30"/>
  <c r="H42" i="30"/>
  <c r="I42" i="30"/>
  <c r="J42" i="30"/>
  <c r="K42" i="30"/>
  <c r="L42" i="30"/>
  <c r="M42" i="30"/>
  <c r="D43" i="30"/>
  <c r="E43" i="30"/>
  <c r="F43" i="30"/>
  <c r="G43" i="30"/>
  <c r="H43" i="30"/>
  <c r="I43" i="30"/>
  <c r="J43" i="30"/>
  <c r="K43" i="30"/>
  <c r="L43" i="30"/>
  <c r="M43" i="30"/>
  <c r="D44" i="30"/>
  <c r="E44" i="30"/>
  <c r="F44" i="30"/>
  <c r="G44" i="30"/>
  <c r="H44" i="30"/>
  <c r="I44" i="30"/>
  <c r="J44" i="30"/>
  <c r="K44" i="30"/>
  <c r="L44" i="30"/>
  <c r="M44" i="30"/>
  <c r="D45" i="30"/>
  <c r="E45" i="30"/>
  <c r="F45" i="30"/>
  <c r="G45" i="30"/>
  <c r="H45" i="30"/>
  <c r="I45" i="30"/>
  <c r="J45" i="30"/>
  <c r="K45" i="30"/>
  <c r="L45" i="30"/>
  <c r="M45" i="30"/>
  <c r="D46" i="30"/>
  <c r="E46" i="30"/>
  <c r="F46" i="30"/>
  <c r="G46" i="30"/>
  <c r="H46" i="30"/>
  <c r="I46" i="30"/>
  <c r="J46" i="30"/>
  <c r="K46" i="30"/>
  <c r="L46" i="30"/>
  <c r="M46" i="30"/>
  <c r="D47" i="30"/>
  <c r="E47" i="30"/>
  <c r="F47" i="30"/>
  <c r="G47" i="30"/>
  <c r="H47" i="30"/>
  <c r="I47" i="30"/>
  <c r="J47" i="30"/>
  <c r="K47" i="30"/>
  <c r="L47" i="30"/>
  <c r="M47" i="30"/>
  <c r="D48" i="30"/>
  <c r="E48" i="30"/>
  <c r="F48" i="30"/>
  <c r="G48" i="30"/>
  <c r="H48" i="30"/>
  <c r="I48" i="30"/>
  <c r="J48" i="30"/>
  <c r="K48" i="30"/>
  <c r="L48" i="30"/>
  <c r="M48" i="30"/>
  <c r="D49" i="30"/>
  <c r="E49" i="30"/>
  <c r="F49" i="30"/>
  <c r="G49" i="30"/>
  <c r="H49" i="30"/>
  <c r="I49" i="30"/>
  <c r="J49" i="30"/>
  <c r="K49" i="30"/>
  <c r="L49" i="30"/>
  <c r="M49" i="30"/>
  <c r="D50" i="30"/>
  <c r="E50" i="30"/>
  <c r="F50" i="30"/>
  <c r="G50" i="30"/>
  <c r="H50" i="30"/>
  <c r="I50" i="30"/>
  <c r="J50" i="30"/>
  <c r="K50" i="30"/>
  <c r="L50" i="30"/>
  <c r="M50" i="30"/>
  <c r="D51" i="30"/>
  <c r="E51" i="30"/>
  <c r="F51" i="30"/>
  <c r="G51" i="30"/>
  <c r="H51" i="30"/>
  <c r="I51" i="30"/>
  <c r="J51" i="30"/>
  <c r="K51" i="30"/>
  <c r="L51" i="30"/>
  <c r="M51" i="30"/>
  <c r="D52" i="30"/>
  <c r="E52" i="30"/>
  <c r="F52" i="30"/>
  <c r="G52" i="30"/>
  <c r="H52" i="30"/>
  <c r="I52" i="30"/>
  <c r="J52" i="30"/>
  <c r="K52" i="30"/>
  <c r="L52" i="30"/>
  <c r="M52" i="30"/>
  <c r="D53" i="30"/>
  <c r="E53" i="30"/>
  <c r="F53" i="30"/>
  <c r="G53" i="30"/>
  <c r="H53" i="30"/>
  <c r="I53" i="30"/>
  <c r="J53" i="30"/>
  <c r="K53" i="30"/>
  <c r="L53" i="30"/>
  <c r="M53" i="30"/>
  <c r="D54" i="30"/>
  <c r="E54" i="30"/>
  <c r="F54" i="30"/>
  <c r="G54" i="30"/>
  <c r="H54" i="30"/>
  <c r="I54" i="30"/>
  <c r="J54" i="30"/>
  <c r="K54" i="30"/>
  <c r="L54" i="30"/>
  <c r="M54" i="30"/>
  <c r="D55" i="30"/>
  <c r="E55" i="30"/>
  <c r="F55" i="30"/>
  <c r="G55" i="30"/>
  <c r="H55" i="30"/>
  <c r="I55" i="30"/>
  <c r="J55" i="30"/>
  <c r="K55" i="30"/>
  <c r="L55" i="30"/>
  <c r="M55" i="30"/>
  <c r="D56" i="30"/>
  <c r="E56" i="30"/>
  <c r="F56" i="30"/>
  <c r="G56" i="30"/>
  <c r="H56" i="30"/>
  <c r="I56" i="30"/>
  <c r="J56" i="30"/>
  <c r="K56" i="30"/>
  <c r="L56" i="30"/>
  <c r="M56" i="30"/>
  <c r="D57" i="30"/>
  <c r="E57" i="30"/>
  <c r="F57" i="30"/>
  <c r="G57" i="30"/>
  <c r="H57" i="30"/>
  <c r="I57" i="30"/>
  <c r="J57" i="30"/>
  <c r="K57" i="30"/>
  <c r="L57" i="30"/>
  <c r="M57" i="30"/>
  <c r="D58" i="30"/>
  <c r="E58" i="30"/>
  <c r="F58" i="30"/>
  <c r="G58" i="30"/>
  <c r="H58" i="30"/>
  <c r="I58" i="30"/>
  <c r="J58" i="30"/>
  <c r="K58" i="30"/>
  <c r="L58" i="30"/>
  <c r="M58" i="30"/>
  <c r="D59" i="30"/>
  <c r="E59" i="30"/>
  <c r="F59" i="30"/>
  <c r="G59" i="30"/>
  <c r="H59" i="30"/>
  <c r="I59" i="30"/>
  <c r="J59" i="30"/>
  <c r="K59" i="30"/>
  <c r="L59" i="30"/>
  <c r="M59" i="30"/>
  <c r="D60" i="30"/>
  <c r="E60" i="30"/>
  <c r="F60" i="30"/>
  <c r="G60" i="30"/>
  <c r="H60" i="30"/>
  <c r="I60" i="30"/>
  <c r="J60" i="30"/>
  <c r="K60" i="30"/>
  <c r="L60" i="30"/>
  <c r="M60" i="30"/>
  <c r="D61" i="30"/>
  <c r="E61" i="30"/>
  <c r="F61" i="30"/>
  <c r="G61" i="30"/>
  <c r="H61" i="30"/>
  <c r="I61" i="30"/>
  <c r="J61" i="30"/>
  <c r="K61" i="30"/>
  <c r="L61" i="30"/>
  <c r="M61" i="30"/>
  <c r="D62" i="30"/>
  <c r="E62" i="30"/>
  <c r="F62" i="30"/>
  <c r="G62" i="30"/>
  <c r="H62" i="30"/>
  <c r="I62" i="30"/>
  <c r="J62" i="30"/>
  <c r="K62" i="30"/>
  <c r="L62" i="30"/>
  <c r="M62" i="30"/>
  <c r="D63" i="30"/>
  <c r="E63" i="30"/>
  <c r="F63" i="30"/>
  <c r="G63" i="30"/>
  <c r="H63" i="30"/>
  <c r="I63" i="30"/>
  <c r="J63" i="30"/>
  <c r="K63" i="30"/>
  <c r="L63" i="30"/>
  <c r="M63" i="30"/>
  <c r="D64" i="30"/>
  <c r="E64" i="30"/>
  <c r="F64" i="30"/>
  <c r="G64" i="30"/>
  <c r="H64" i="30"/>
  <c r="I64" i="30"/>
  <c r="J64" i="30"/>
  <c r="K64" i="30"/>
  <c r="L64" i="30"/>
  <c r="M64" i="30"/>
  <c r="D65" i="30"/>
  <c r="E65" i="30"/>
  <c r="F65" i="30"/>
  <c r="G65" i="30"/>
  <c r="H65" i="30"/>
  <c r="I65" i="30"/>
  <c r="J65" i="30"/>
  <c r="K65" i="30"/>
  <c r="L65" i="30"/>
  <c r="M65" i="30"/>
  <c r="D66" i="30"/>
  <c r="E66" i="30"/>
  <c r="F66" i="30"/>
  <c r="G66" i="30"/>
  <c r="H66" i="30"/>
  <c r="I66" i="30"/>
  <c r="J66" i="30"/>
  <c r="K66" i="30"/>
  <c r="L66" i="30"/>
  <c r="M66" i="30"/>
  <c r="D67" i="30"/>
  <c r="E67" i="30"/>
  <c r="F67" i="30"/>
  <c r="G67" i="30"/>
  <c r="H67" i="30"/>
  <c r="I67" i="30"/>
  <c r="J67" i="30"/>
  <c r="K67" i="30"/>
  <c r="L67" i="30"/>
  <c r="M67" i="30"/>
  <c r="D68" i="30"/>
  <c r="E68" i="30"/>
  <c r="F68" i="30"/>
  <c r="G68" i="30"/>
  <c r="H68" i="30"/>
  <c r="I68" i="30"/>
  <c r="J68" i="30"/>
  <c r="K68" i="30"/>
  <c r="L68" i="30"/>
  <c r="M68" i="30"/>
  <c r="D69" i="30"/>
  <c r="E69" i="30"/>
  <c r="F69" i="30"/>
  <c r="G69" i="30"/>
  <c r="H69" i="30"/>
  <c r="I69" i="30"/>
  <c r="J69" i="30"/>
  <c r="K69" i="30"/>
  <c r="L69" i="30"/>
  <c r="M69" i="30"/>
  <c r="D70" i="30"/>
  <c r="E70" i="30"/>
  <c r="F70" i="30"/>
  <c r="G70" i="30"/>
  <c r="H70" i="30"/>
  <c r="I70" i="30"/>
  <c r="J70" i="30"/>
  <c r="K70" i="30"/>
  <c r="L70" i="30"/>
  <c r="M70" i="30"/>
  <c r="D71" i="30"/>
  <c r="E71" i="30"/>
  <c r="F71" i="30"/>
  <c r="G71" i="30"/>
  <c r="H71" i="30"/>
  <c r="I71" i="30"/>
  <c r="J71" i="30"/>
  <c r="K71" i="30"/>
  <c r="L71" i="30"/>
  <c r="M71" i="30"/>
  <c r="D72" i="30"/>
  <c r="E72" i="30"/>
  <c r="F72" i="30"/>
  <c r="G72" i="30"/>
  <c r="H72" i="30"/>
  <c r="I72" i="30"/>
  <c r="J72" i="30"/>
  <c r="K72" i="30"/>
  <c r="L72" i="30"/>
  <c r="M72" i="30"/>
  <c r="D73" i="30"/>
  <c r="E73" i="30"/>
  <c r="F73" i="30"/>
  <c r="G73" i="30"/>
  <c r="H73" i="30"/>
  <c r="I73" i="30"/>
  <c r="J73" i="30"/>
  <c r="K73" i="30"/>
  <c r="L73" i="30"/>
  <c r="M73" i="30"/>
  <c r="D74" i="30"/>
  <c r="E74" i="30"/>
  <c r="F74" i="30"/>
  <c r="G74" i="30"/>
  <c r="H74" i="30"/>
  <c r="I74" i="30"/>
  <c r="J74" i="30"/>
  <c r="K74" i="30"/>
  <c r="L74" i="30"/>
  <c r="M74" i="30"/>
  <c r="D75" i="30"/>
  <c r="E75" i="30"/>
  <c r="F75" i="30"/>
  <c r="G75" i="30"/>
  <c r="H75" i="30"/>
  <c r="I75" i="30"/>
  <c r="J75" i="30"/>
  <c r="K75" i="30"/>
  <c r="L75" i="30"/>
  <c r="M75" i="30"/>
  <c r="D76" i="30"/>
  <c r="E76" i="30"/>
  <c r="F76" i="30"/>
  <c r="G76" i="30"/>
  <c r="H76" i="30"/>
  <c r="I76" i="30"/>
  <c r="J76" i="30"/>
  <c r="K76" i="30"/>
  <c r="L76" i="30"/>
  <c r="M76" i="30"/>
  <c r="D77" i="30"/>
  <c r="E77" i="30"/>
  <c r="F77" i="30"/>
  <c r="G77" i="30"/>
  <c r="H77" i="30"/>
  <c r="I77" i="30"/>
  <c r="J77" i="30"/>
  <c r="K77" i="30"/>
  <c r="L77" i="30"/>
  <c r="M77" i="30"/>
  <c r="D78" i="30"/>
  <c r="E78" i="30"/>
  <c r="F78" i="30"/>
  <c r="G78" i="30"/>
  <c r="H78" i="30"/>
  <c r="I78" i="30"/>
  <c r="J78" i="30"/>
  <c r="K78" i="30"/>
  <c r="L78" i="30"/>
  <c r="M78" i="30"/>
  <c r="D79" i="30"/>
  <c r="E79" i="30"/>
  <c r="F79" i="30"/>
  <c r="G79" i="30"/>
  <c r="H79" i="30"/>
  <c r="I79" i="30"/>
  <c r="J79" i="30"/>
  <c r="K79" i="30"/>
  <c r="L79" i="30"/>
  <c r="M79" i="30"/>
  <c r="D80" i="30"/>
  <c r="E80" i="30"/>
  <c r="F80" i="30"/>
  <c r="G80" i="30"/>
  <c r="H80" i="30"/>
  <c r="I80" i="30"/>
  <c r="J80" i="30"/>
  <c r="K80" i="30"/>
  <c r="L80" i="30"/>
  <c r="M80" i="30"/>
  <c r="D81" i="30"/>
  <c r="E81" i="30"/>
  <c r="F81" i="30"/>
  <c r="G81" i="30"/>
  <c r="H81" i="30"/>
  <c r="I81" i="30"/>
  <c r="J81" i="30"/>
  <c r="K81" i="30"/>
  <c r="L81" i="30"/>
  <c r="M81" i="30"/>
  <c r="D82" i="30"/>
  <c r="E82" i="30"/>
  <c r="F82" i="30"/>
  <c r="G82" i="30"/>
  <c r="H82" i="30"/>
  <c r="I82" i="30"/>
  <c r="J82" i="30"/>
  <c r="K82" i="30"/>
  <c r="L82" i="30"/>
  <c r="M82" i="30"/>
  <c r="D83" i="30"/>
  <c r="E83" i="30"/>
  <c r="F83" i="30"/>
  <c r="G83" i="30"/>
  <c r="H83" i="30"/>
  <c r="I83" i="30"/>
  <c r="J83" i="30"/>
  <c r="K83" i="30"/>
  <c r="L83" i="30"/>
  <c r="M83" i="30"/>
  <c r="D84" i="30"/>
  <c r="E84" i="30"/>
  <c r="F84" i="30"/>
  <c r="G84" i="30"/>
  <c r="H84" i="30"/>
  <c r="I84" i="30"/>
  <c r="J84" i="30"/>
  <c r="K84" i="30"/>
  <c r="L84" i="30"/>
  <c r="M84" i="30"/>
  <c r="D85" i="30"/>
  <c r="E85" i="30"/>
  <c r="F85" i="30"/>
  <c r="G85" i="30"/>
  <c r="H85" i="30"/>
  <c r="I85" i="30"/>
  <c r="J85" i="30"/>
  <c r="K85" i="30"/>
  <c r="L85" i="30"/>
  <c r="M85" i="30"/>
  <c r="D86" i="30"/>
  <c r="E86" i="30"/>
  <c r="F86" i="30"/>
  <c r="G86" i="30"/>
  <c r="H86" i="30"/>
  <c r="I86" i="30"/>
  <c r="J86" i="30"/>
  <c r="K86" i="30"/>
  <c r="L86" i="30"/>
  <c r="M86" i="30"/>
  <c r="D87" i="30"/>
  <c r="E87" i="30"/>
  <c r="F87" i="30"/>
  <c r="G87" i="30"/>
  <c r="H87" i="30"/>
  <c r="I87" i="30"/>
  <c r="J87" i="30"/>
  <c r="K87" i="30"/>
  <c r="L87" i="30"/>
  <c r="M87" i="30"/>
  <c r="D88" i="30"/>
  <c r="E88" i="30"/>
  <c r="F88" i="30"/>
  <c r="G88" i="30"/>
  <c r="H88" i="30"/>
  <c r="I88" i="30"/>
  <c r="J88" i="30"/>
  <c r="K88" i="30"/>
  <c r="L88" i="30"/>
  <c r="M88" i="30"/>
  <c r="D89" i="30"/>
  <c r="E89" i="30"/>
  <c r="F89" i="30"/>
  <c r="G89" i="30"/>
  <c r="H89" i="30"/>
  <c r="I89" i="30"/>
  <c r="J89" i="30"/>
  <c r="K89" i="30"/>
  <c r="L89" i="30"/>
  <c r="M89" i="30"/>
  <c r="D90" i="30"/>
  <c r="E90" i="30"/>
  <c r="F90" i="30"/>
  <c r="G90" i="30"/>
  <c r="H90" i="30"/>
  <c r="I90" i="30"/>
  <c r="J90" i="30"/>
  <c r="K90" i="30"/>
  <c r="L90" i="30"/>
  <c r="M90" i="30"/>
  <c r="D91" i="30"/>
  <c r="E91" i="30"/>
  <c r="F91" i="30"/>
  <c r="G91" i="30"/>
  <c r="H91" i="30"/>
  <c r="I91" i="30"/>
  <c r="J91" i="30"/>
  <c r="K91" i="30"/>
  <c r="L91" i="30"/>
  <c r="M91" i="30"/>
  <c r="D92" i="30"/>
  <c r="E92" i="30"/>
  <c r="F92" i="30"/>
  <c r="G92" i="30"/>
  <c r="H92" i="30"/>
  <c r="I92" i="30"/>
  <c r="J92" i="30"/>
  <c r="K92" i="30"/>
  <c r="L92" i="30"/>
  <c r="M92" i="30"/>
  <c r="D93" i="30"/>
  <c r="E93" i="30"/>
  <c r="F93" i="30"/>
  <c r="G93" i="30"/>
  <c r="H93" i="30"/>
  <c r="I93" i="30"/>
  <c r="J93" i="30"/>
  <c r="K93" i="30"/>
  <c r="L93" i="30"/>
  <c r="M93" i="30"/>
  <c r="D94" i="30"/>
  <c r="E94" i="30"/>
  <c r="F94" i="30"/>
  <c r="G94" i="30"/>
  <c r="H94" i="30"/>
  <c r="I94" i="30"/>
  <c r="J94" i="30"/>
  <c r="K94" i="30"/>
  <c r="L94" i="30"/>
  <c r="M94" i="30"/>
  <c r="D95" i="30"/>
  <c r="E95" i="30"/>
  <c r="F95" i="30"/>
  <c r="G95" i="30"/>
  <c r="H95" i="30"/>
  <c r="I95" i="30"/>
  <c r="J95" i="30"/>
  <c r="K95" i="30"/>
  <c r="L95" i="30"/>
  <c r="M95" i="30"/>
  <c r="D96" i="30"/>
  <c r="E96" i="30"/>
  <c r="F96" i="30"/>
  <c r="G96" i="30"/>
  <c r="H96" i="30"/>
  <c r="I96" i="30"/>
  <c r="J96" i="30"/>
  <c r="K96" i="30"/>
  <c r="L96" i="30"/>
  <c r="M96" i="30"/>
  <c r="D97" i="30"/>
  <c r="E97" i="30"/>
  <c r="F97" i="30"/>
  <c r="G97" i="30"/>
  <c r="H97" i="30"/>
  <c r="I97" i="30"/>
  <c r="J97" i="30"/>
  <c r="K97" i="30"/>
  <c r="L97" i="30"/>
  <c r="M97" i="30"/>
  <c r="D98" i="30"/>
  <c r="E98" i="30"/>
  <c r="F98" i="30"/>
  <c r="G98" i="30"/>
  <c r="H98" i="30"/>
  <c r="I98" i="30"/>
  <c r="J98" i="30"/>
  <c r="K98" i="30"/>
  <c r="L98" i="30"/>
  <c r="M98" i="30"/>
  <c r="D99" i="30"/>
  <c r="E99" i="30"/>
  <c r="F99" i="30"/>
  <c r="G99" i="30"/>
  <c r="H99" i="30"/>
  <c r="I99" i="30"/>
  <c r="J99" i="30"/>
  <c r="K99" i="30"/>
  <c r="L99" i="30"/>
  <c r="M99" i="30"/>
  <c r="D100" i="30"/>
  <c r="E100" i="30"/>
  <c r="F100" i="30"/>
  <c r="G100" i="30"/>
  <c r="H100" i="30"/>
  <c r="I100" i="30"/>
  <c r="J100" i="30"/>
  <c r="K100" i="30"/>
  <c r="L100" i="30"/>
  <c r="M100" i="30"/>
  <c r="E4" i="30"/>
  <c r="F4" i="30"/>
  <c r="G4" i="30"/>
  <c r="H4" i="30"/>
  <c r="I4" i="30"/>
  <c r="J4" i="30"/>
  <c r="K4" i="30"/>
  <c r="L4" i="30"/>
  <c r="M4" i="30"/>
  <c r="N5" i="29"/>
  <c r="O5" i="29"/>
  <c r="Q5" i="29"/>
  <c r="R5" i="29"/>
  <c r="S5" i="29"/>
  <c r="T5" i="29"/>
  <c r="U5" i="29"/>
  <c r="V5" i="29"/>
  <c r="W5" i="29"/>
  <c r="X5" i="29"/>
  <c r="Y5" i="29"/>
  <c r="Z5" i="29"/>
  <c r="AA5" i="29"/>
  <c r="AB5" i="29"/>
  <c r="AC5" i="29"/>
  <c r="AD5" i="29"/>
  <c r="AE5" i="29"/>
  <c r="AF5" i="29"/>
  <c r="AG5" i="29"/>
  <c r="AI5" i="29"/>
  <c r="AJ5" i="29"/>
  <c r="AK5" i="29"/>
  <c r="AL5" i="29"/>
  <c r="AN5" i="29"/>
  <c r="AO5" i="29"/>
  <c r="AP5" i="29"/>
  <c r="AQ5" i="29"/>
  <c r="AR5" i="29"/>
  <c r="AS5" i="29"/>
  <c r="AT5" i="29"/>
  <c r="AU5" i="29"/>
  <c r="AV5" i="29"/>
  <c r="AW5" i="29"/>
  <c r="AX5" i="29"/>
  <c r="AY5" i="29"/>
  <c r="N6" i="29"/>
  <c r="O6" i="29"/>
  <c r="Q6" i="29"/>
  <c r="R6" i="29"/>
  <c r="S6" i="29"/>
  <c r="T6" i="29"/>
  <c r="U6" i="29"/>
  <c r="V6" i="29"/>
  <c r="W6" i="29"/>
  <c r="X6" i="29"/>
  <c r="Y6" i="29"/>
  <c r="Z6" i="29"/>
  <c r="AA6" i="29"/>
  <c r="AB6" i="29"/>
  <c r="AC6" i="29"/>
  <c r="AD6" i="29"/>
  <c r="AE6" i="29"/>
  <c r="AF6" i="29"/>
  <c r="AG6" i="29"/>
  <c r="AI6" i="29"/>
  <c r="AJ6" i="29"/>
  <c r="AK6" i="29"/>
  <c r="AL6" i="29"/>
  <c r="AN6" i="29"/>
  <c r="AO6" i="29"/>
  <c r="AP6" i="29"/>
  <c r="AQ6" i="29"/>
  <c r="AR6" i="29"/>
  <c r="AS6" i="29"/>
  <c r="AT6" i="29"/>
  <c r="AU6" i="29"/>
  <c r="AV6" i="29"/>
  <c r="AW6" i="29"/>
  <c r="AX6" i="29"/>
  <c r="AY6" i="29"/>
  <c r="N7" i="29"/>
  <c r="O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I7" i="29"/>
  <c r="AJ7" i="29"/>
  <c r="AK7" i="29"/>
  <c r="AL7" i="29"/>
  <c r="AN7" i="29"/>
  <c r="AO7" i="29"/>
  <c r="AP7" i="29"/>
  <c r="AQ7" i="29"/>
  <c r="AR7" i="29"/>
  <c r="AS7" i="29"/>
  <c r="AT7" i="29"/>
  <c r="AU7" i="29"/>
  <c r="AV7" i="29"/>
  <c r="AW7" i="29"/>
  <c r="AX7" i="29"/>
  <c r="AY7" i="29"/>
  <c r="N8" i="29"/>
  <c r="O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I8" i="29"/>
  <c r="AJ8" i="29"/>
  <c r="AK8" i="29"/>
  <c r="AL8" i="29"/>
  <c r="AN8" i="29"/>
  <c r="AO8" i="29"/>
  <c r="AP8" i="29"/>
  <c r="AQ8" i="29"/>
  <c r="AR8" i="29"/>
  <c r="AS8" i="29"/>
  <c r="AT8" i="29"/>
  <c r="AU8" i="29"/>
  <c r="AV8" i="29"/>
  <c r="AW8" i="29"/>
  <c r="AX8" i="29"/>
  <c r="AY8" i="29"/>
  <c r="N9" i="29"/>
  <c r="O9" i="29"/>
  <c r="Q9" i="29"/>
  <c r="R9" i="29"/>
  <c r="S9" i="29"/>
  <c r="T9" i="29"/>
  <c r="U9" i="29"/>
  <c r="V9" i="29"/>
  <c r="W9" i="29"/>
  <c r="X9" i="29"/>
  <c r="Y9" i="29"/>
  <c r="Z9" i="29"/>
  <c r="AA9" i="29"/>
  <c r="AB9" i="29"/>
  <c r="AC9" i="29"/>
  <c r="AD9" i="29"/>
  <c r="AE9" i="29"/>
  <c r="AF9" i="29"/>
  <c r="AG9" i="29"/>
  <c r="AI9" i="29"/>
  <c r="AJ9" i="29"/>
  <c r="AK9" i="29"/>
  <c r="AL9" i="29"/>
  <c r="AN9" i="29"/>
  <c r="AO9" i="29"/>
  <c r="AP9" i="29"/>
  <c r="AQ9" i="29"/>
  <c r="AR9" i="29"/>
  <c r="AS9" i="29"/>
  <c r="AT9" i="29"/>
  <c r="AU9" i="29"/>
  <c r="AV9" i="29"/>
  <c r="AW9" i="29"/>
  <c r="AX9" i="29"/>
  <c r="AY9" i="29"/>
  <c r="N10" i="29"/>
  <c r="O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AC10" i="29"/>
  <c r="AD10" i="29"/>
  <c r="AE10" i="29"/>
  <c r="AF10" i="29"/>
  <c r="AG10" i="29"/>
  <c r="AI10" i="29"/>
  <c r="AJ10" i="29"/>
  <c r="AK10" i="29"/>
  <c r="AL10" i="29"/>
  <c r="AN10" i="29"/>
  <c r="AO10" i="29"/>
  <c r="AP10" i="29"/>
  <c r="AQ10" i="29"/>
  <c r="AR10" i="29"/>
  <c r="AS10" i="29"/>
  <c r="AT10" i="29"/>
  <c r="AU10" i="29"/>
  <c r="AV10" i="29"/>
  <c r="AW10" i="29"/>
  <c r="AX10" i="29"/>
  <c r="AY10" i="29"/>
  <c r="N11" i="29"/>
  <c r="O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I11" i="29"/>
  <c r="AJ11" i="29"/>
  <c r="AK11" i="29"/>
  <c r="AL11" i="29"/>
  <c r="AN11" i="29"/>
  <c r="AO11" i="29"/>
  <c r="AP11" i="29"/>
  <c r="AQ11" i="29"/>
  <c r="AR11" i="29"/>
  <c r="AS11" i="29"/>
  <c r="AT11" i="29"/>
  <c r="AU11" i="29"/>
  <c r="AV11" i="29"/>
  <c r="AW11" i="29"/>
  <c r="AX11" i="29"/>
  <c r="AY11" i="29"/>
  <c r="N12" i="29"/>
  <c r="O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I12" i="29"/>
  <c r="AJ12" i="29"/>
  <c r="AK12" i="29"/>
  <c r="AL12" i="29"/>
  <c r="AN12" i="29"/>
  <c r="AO12" i="29"/>
  <c r="AP12" i="29"/>
  <c r="AQ12" i="29"/>
  <c r="AR12" i="29"/>
  <c r="AS12" i="29"/>
  <c r="AT12" i="29"/>
  <c r="AU12" i="29"/>
  <c r="AV12" i="29"/>
  <c r="AW12" i="29"/>
  <c r="AX12" i="29"/>
  <c r="AY12" i="29"/>
  <c r="N13" i="29"/>
  <c r="O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I13" i="29"/>
  <c r="AJ13" i="29"/>
  <c r="AK13" i="29"/>
  <c r="AL13" i="29"/>
  <c r="AN13" i="29"/>
  <c r="AO13" i="29"/>
  <c r="AP13" i="29"/>
  <c r="AQ13" i="29"/>
  <c r="AR13" i="29"/>
  <c r="AS13" i="29"/>
  <c r="AT13" i="29"/>
  <c r="AU13" i="29"/>
  <c r="AV13" i="29"/>
  <c r="AW13" i="29"/>
  <c r="AX13" i="29"/>
  <c r="AY13" i="29"/>
  <c r="N14" i="29"/>
  <c r="O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I14" i="29"/>
  <c r="AJ14" i="29"/>
  <c r="AK14" i="29"/>
  <c r="AL14" i="29"/>
  <c r="AN14" i="29"/>
  <c r="AO14" i="29"/>
  <c r="AP14" i="29"/>
  <c r="AQ14" i="29"/>
  <c r="AR14" i="29"/>
  <c r="AS14" i="29"/>
  <c r="AT14" i="29"/>
  <c r="AU14" i="29"/>
  <c r="AV14" i="29"/>
  <c r="AW14" i="29"/>
  <c r="AX14" i="29"/>
  <c r="AY14" i="29"/>
  <c r="N15" i="29"/>
  <c r="O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I15" i="29"/>
  <c r="AJ15" i="29"/>
  <c r="AK15" i="29"/>
  <c r="AL15" i="29"/>
  <c r="AN15" i="29"/>
  <c r="AO15" i="29"/>
  <c r="AP15" i="29"/>
  <c r="AQ15" i="29"/>
  <c r="AR15" i="29"/>
  <c r="AS15" i="29"/>
  <c r="AT15" i="29"/>
  <c r="AU15" i="29"/>
  <c r="AV15" i="29"/>
  <c r="AW15" i="29"/>
  <c r="AX15" i="29"/>
  <c r="AY15" i="29"/>
  <c r="N16" i="29"/>
  <c r="O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I16" i="29"/>
  <c r="AJ16" i="29"/>
  <c r="AK16" i="29"/>
  <c r="AL16" i="29"/>
  <c r="AN16" i="29"/>
  <c r="AO16" i="29"/>
  <c r="AP16" i="29"/>
  <c r="AQ16" i="29"/>
  <c r="AR16" i="29"/>
  <c r="AS16" i="29"/>
  <c r="AT16" i="29"/>
  <c r="AU16" i="29"/>
  <c r="AV16" i="29"/>
  <c r="AW16" i="29"/>
  <c r="AX16" i="29"/>
  <c r="AY16" i="29"/>
  <c r="N17" i="29"/>
  <c r="O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AC17" i="29"/>
  <c r="AD17" i="29"/>
  <c r="AE17" i="29"/>
  <c r="AF17" i="29"/>
  <c r="AG17" i="29"/>
  <c r="AI17" i="29"/>
  <c r="AJ17" i="29"/>
  <c r="AK17" i="29"/>
  <c r="AL17" i="29"/>
  <c r="AN17" i="29"/>
  <c r="AO17" i="29"/>
  <c r="AP17" i="29"/>
  <c r="AQ17" i="29"/>
  <c r="AR17" i="29"/>
  <c r="AS17" i="29"/>
  <c r="AT17" i="29"/>
  <c r="AU17" i="29"/>
  <c r="AV17" i="29"/>
  <c r="AW17" i="29"/>
  <c r="AX17" i="29"/>
  <c r="AY17" i="29"/>
  <c r="N18" i="29"/>
  <c r="O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AC18" i="29"/>
  <c r="AD18" i="29"/>
  <c r="AE18" i="29"/>
  <c r="AF18" i="29"/>
  <c r="AG18" i="29"/>
  <c r="AI18" i="29"/>
  <c r="AJ18" i="29"/>
  <c r="AK18" i="29"/>
  <c r="AL18" i="29"/>
  <c r="AN18" i="29"/>
  <c r="AO18" i="29"/>
  <c r="AP18" i="29"/>
  <c r="AQ18" i="29"/>
  <c r="AR18" i="29"/>
  <c r="AS18" i="29"/>
  <c r="AT18" i="29"/>
  <c r="AU18" i="29"/>
  <c r="AV18" i="29"/>
  <c r="AW18" i="29"/>
  <c r="AX18" i="29"/>
  <c r="AY18" i="29"/>
  <c r="N19" i="29"/>
  <c r="O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I19" i="29"/>
  <c r="AJ19" i="29"/>
  <c r="AK19" i="29"/>
  <c r="AL19" i="29"/>
  <c r="AN19" i="29"/>
  <c r="AO19" i="29"/>
  <c r="AP19" i="29"/>
  <c r="AQ19" i="29"/>
  <c r="AR19" i="29"/>
  <c r="AS19" i="29"/>
  <c r="AT19" i="29"/>
  <c r="AU19" i="29"/>
  <c r="AV19" i="29"/>
  <c r="AW19" i="29"/>
  <c r="AX19" i="29"/>
  <c r="AY19" i="29"/>
  <c r="N20" i="29"/>
  <c r="O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I20" i="29"/>
  <c r="AJ20" i="29"/>
  <c r="AK20" i="29"/>
  <c r="AL20" i="29"/>
  <c r="AN20" i="29"/>
  <c r="AO20" i="29"/>
  <c r="AP20" i="29"/>
  <c r="AQ20" i="29"/>
  <c r="AR20" i="29"/>
  <c r="AS20" i="29"/>
  <c r="AT20" i="29"/>
  <c r="AU20" i="29"/>
  <c r="AV20" i="29"/>
  <c r="AW20" i="29"/>
  <c r="AX20" i="29"/>
  <c r="AY20" i="29"/>
  <c r="N21" i="29"/>
  <c r="O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I21" i="29"/>
  <c r="AJ21" i="29"/>
  <c r="AK21" i="29"/>
  <c r="AL21" i="29"/>
  <c r="AN21" i="29"/>
  <c r="AO21" i="29"/>
  <c r="AP21" i="29"/>
  <c r="AQ21" i="29"/>
  <c r="AR21" i="29"/>
  <c r="AS21" i="29"/>
  <c r="AT21" i="29"/>
  <c r="AU21" i="29"/>
  <c r="AV21" i="29"/>
  <c r="AW21" i="29"/>
  <c r="AX21" i="29"/>
  <c r="AY21" i="29"/>
  <c r="N22" i="29"/>
  <c r="O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I22" i="29"/>
  <c r="AJ22" i="29"/>
  <c r="AK22" i="29"/>
  <c r="AL22" i="29"/>
  <c r="AN22" i="29"/>
  <c r="AO22" i="29"/>
  <c r="AP22" i="29"/>
  <c r="AQ22" i="29"/>
  <c r="AR22" i="29"/>
  <c r="AS22" i="29"/>
  <c r="AT22" i="29"/>
  <c r="AU22" i="29"/>
  <c r="AV22" i="29"/>
  <c r="AW22" i="29"/>
  <c r="AX22" i="29"/>
  <c r="AY22" i="29"/>
  <c r="N23" i="29"/>
  <c r="O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I23" i="29"/>
  <c r="AJ23" i="29"/>
  <c r="AK23" i="29"/>
  <c r="AL23" i="29"/>
  <c r="AN23" i="29"/>
  <c r="AO23" i="29"/>
  <c r="AP23" i="29"/>
  <c r="AQ23" i="29"/>
  <c r="AR23" i="29"/>
  <c r="AS23" i="29"/>
  <c r="AT23" i="29"/>
  <c r="AU23" i="29"/>
  <c r="AV23" i="29"/>
  <c r="AW23" i="29"/>
  <c r="AX23" i="29"/>
  <c r="AY23" i="29"/>
  <c r="N24" i="29"/>
  <c r="O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I24" i="29"/>
  <c r="AJ24" i="29"/>
  <c r="AK24" i="29"/>
  <c r="AL24" i="29"/>
  <c r="AN24" i="29"/>
  <c r="AO24" i="29"/>
  <c r="AP24" i="29"/>
  <c r="AQ24" i="29"/>
  <c r="AR24" i="29"/>
  <c r="AS24" i="29"/>
  <c r="AT24" i="29"/>
  <c r="AU24" i="29"/>
  <c r="AV24" i="29"/>
  <c r="AW24" i="29"/>
  <c r="AX24" i="29"/>
  <c r="AY24" i="29"/>
  <c r="N25" i="29"/>
  <c r="O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AC25" i="29"/>
  <c r="AD25" i="29"/>
  <c r="AE25" i="29"/>
  <c r="AF25" i="29"/>
  <c r="AG25" i="29"/>
  <c r="AI25" i="29"/>
  <c r="AJ25" i="29"/>
  <c r="AK25" i="29"/>
  <c r="AL25" i="29"/>
  <c r="AN25" i="29"/>
  <c r="AO25" i="29"/>
  <c r="AP25" i="29"/>
  <c r="AQ25" i="29"/>
  <c r="AR25" i="29"/>
  <c r="AS25" i="29"/>
  <c r="AT25" i="29"/>
  <c r="AU25" i="29"/>
  <c r="AV25" i="29"/>
  <c r="AW25" i="29"/>
  <c r="AX25" i="29"/>
  <c r="AY25" i="29"/>
  <c r="N26" i="29"/>
  <c r="O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AC26" i="29"/>
  <c r="AD26" i="29"/>
  <c r="AE26" i="29"/>
  <c r="AF26" i="29"/>
  <c r="AG26" i="29"/>
  <c r="AI26" i="29"/>
  <c r="AJ26" i="29"/>
  <c r="AK26" i="29"/>
  <c r="AL26" i="29"/>
  <c r="AN26" i="29"/>
  <c r="AO26" i="29"/>
  <c r="AP26" i="29"/>
  <c r="AQ26" i="29"/>
  <c r="AR26" i="29"/>
  <c r="AS26" i="29"/>
  <c r="AT26" i="29"/>
  <c r="AU26" i="29"/>
  <c r="AV26" i="29"/>
  <c r="AW26" i="29"/>
  <c r="AX26" i="29"/>
  <c r="AY26" i="29"/>
  <c r="N27" i="29"/>
  <c r="O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I27" i="29"/>
  <c r="AJ27" i="29"/>
  <c r="AK27" i="29"/>
  <c r="AL27" i="29"/>
  <c r="AN27" i="29"/>
  <c r="AO27" i="29"/>
  <c r="AP27" i="29"/>
  <c r="AQ27" i="29"/>
  <c r="AR27" i="29"/>
  <c r="AS27" i="29"/>
  <c r="AT27" i="29"/>
  <c r="AU27" i="29"/>
  <c r="AV27" i="29"/>
  <c r="AW27" i="29"/>
  <c r="AX27" i="29"/>
  <c r="AY27" i="29"/>
  <c r="N28" i="29"/>
  <c r="O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I28" i="29"/>
  <c r="AJ28" i="29"/>
  <c r="AK28" i="29"/>
  <c r="AL28" i="29"/>
  <c r="AN28" i="29"/>
  <c r="AO28" i="29"/>
  <c r="AP28" i="29"/>
  <c r="AQ28" i="29"/>
  <c r="AR28" i="29"/>
  <c r="AS28" i="29"/>
  <c r="AT28" i="29"/>
  <c r="AU28" i="29"/>
  <c r="AV28" i="29"/>
  <c r="AW28" i="29"/>
  <c r="AX28" i="29"/>
  <c r="AY28" i="29"/>
  <c r="N29" i="29"/>
  <c r="O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I29" i="29"/>
  <c r="AJ29" i="29"/>
  <c r="AK29" i="29"/>
  <c r="AL29" i="29"/>
  <c r="AN29" i="29"/>
  <c r="AO29" i="29"/>
  <c r="AP29" i="29"/>
  <c r="AQ29" i="29"/>
  <c r="AR29" i="29"/>
  <c r="AS29" i="29"/>
  <c r="AT29" i="29"/>
  <c r="AU29" i="29"/>
  <c r="AV29" i="29"/>
  <c r="AW29" i="29"/>
  <c r="AX29" i="29"/>
  <c r="AY29" i="29"/>
  <c r="N30" i="29"/>
  <c r="O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AC30" i="29"/>
  <c r="AD30" i="29"/>
  <c r="AE30" i="29"/>
  <c r="AF30" i="29"/>
  <c r="AG30" i="29"/>
  <c r="AI30" i="29"/>
  <c r="AJ30" i="29"/>
  <c r="AK30" i="29"/>
  <c r="AL30" i="29"/>
  <c r="AN30" i="29"/>
  <c r="AO30" i="29"/>
  <c r="AP30" i="29"/>
  <c r="AQ30" i="29"/>
  <c r="AR30" i="29"/>
  <c r="AS30" i="29"/>
  <c r="AT30" i="29"/>
  <c r="AU30" i="29"/>
  <c r="AV30" i="29"/>
  <c r="AW30" i="29"/>
  <c r="AX30" i="29"/>
  <c r="AY30" i="29"/>
  <c r="N31" i="29"/>
  <c r="O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AC31" i="29"/>
  <c r="AD31" i="29"/>
  <c r="AE31" i="29"/>
  <c r="AF31" i="29"/>
  <c r="AG31" i="29"/>
  <c r="AI31" i="29"/>
  <c r="AJ31" i="29"/>
  <c r="AK31" i="29"/>
  <c r="AL31" i="29"/>
  <c r="AN31" i="29"/>
  <c r="AO31" i="29"/>
  <c r="AP31" i="29"/>
  <c r="AQ31" i="29"/>
  <c r="AR31" i="29"/>
  <c r="AS31" i="29"/>
  <c r="AT31" i="29"/>
  <c r="AU31" i="29"/>
  <c r="AV31" i="29"/>
  <c r="AW31" i="29"/>
  <c r="AX31" i="29"/>
  <c r="AY31" i="29"/>
  <c r="N32" i="29"/>
  <c r="O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I32" i="29"/>
  <c r="AJ32" i="29"/>
  <c r="AK32" i="29"/>
  <c r="AL32" i="29"/>
  <c r="AN32" i="29"/>
  <c r="AO32" i="29"/>
  <c r="AP32" i="29"/>
  <c r="AQ32" i="29"/>
  <c r="AR32" i="29"/>
  <c r="AS32" i="29"/>
  <c r="AT32" i="29"/>
  <c r="AU32" i="29"/>
  <c r="AV32" i="29"/>
  <c r="AW32" i="29"/>
  <c r="AX32" i="29"/>
  <c r="AY32" i="29"/>
  <c r="N33" i="29"/>
  <c r="O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I33" i="29"/>
  <c r="AJ33" i="29"/>
  <c r="AK33" i="29"/>
  <c r="AL33" i="29"/>
  <c r="AN33" i="29"/>
  <c r="AO33" i="29"/>
  <c r="AP33" i="29"/>
  <c r="AQ33" i="29"/>
  <c r="AR33" i="29"/>
  <c r="AS33" i="29"/>
  <c r="AT33" i="29"/>
  <c r="AU33" i="29"/>
  <c r="AV33" i="29"/>
  <c r="AW33" i="29"/>
  <c r="AX33" i="29"/>
  <c r="AY33" i="29"/>
  <c r="N34" i="29"/>
  <c r="O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I34" i="29"/>
  <c r="AJ34" i="29"/>
  <c r="AK34" i="29"/>
  <c r="AL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N35" i="29"/>
  <c r="O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I35" i="29"/>
  <c r="AJ35" i="29"/>
  <c r="AK35" i="29"/>
  <c r="AL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N36" i="29"/>
  <c r="O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I36" i="29"/>
  <c r="AJ36" i="29"/>
  <c r="AK36" i="29"/>
  <c r="AL36" i="29"/>
  <c r="AN36" i="29"/>
  <c r="AO36" i="29"/>
  <c r="AP36" i="29"/>
  <c r="AQ36" i="29"/>
  <c r="AR36" i="29"/>
  <c r="AS36" i="29"/>
  <c r="AT36" i="29"/>
  <c r="AU36" i="29"/>
  <c r="AV36" i="29"/>
  <c r="AW36" i="29"/>
  <c r="AX36" i="29"/>
  <c r="AY36" i="29"/>
  <c r="N37" i="29"/>
  <c r="O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AC37" i="29"/>
  <c r="AD37" i="29"/>
  <c r="AE37" i="29"/>
  <c r="AF37" i="29"/>
  <c r="AG37" i="29"/>
  <c r="AI37" i="29"/>
  <c r="AJ37" i="29"/>
  <c r="AK37" i="29"/>
  <c r="AL37" i="29"/>
  <c r="AN37" i="29"/>
  <c r="AO37" i="29"/>
  <c r="AP37" i="29"/>
  <c r="AQ37" i="29"/>
  <c r="AR37" i="29"/>
  <c r="AS37" i="29"/>
  <c r="AT37" i="29"/>
  <c r="AU37" i="29"/>
  <c r="AV37" i="29"/>
  <c r="AW37" i="29"/>
  <c r="AX37" i="29"/>
  <c r="AY37" i="29"/>
  <c r="N38" i="29"/>
  <c r="O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I38" i="29"/>
  <c r="AJ38" i="29"/>
  <c r="AK38" i="29"/>
  <c r="AL38" i="29"/>
  <c r="AN38" i="29"/>
  <c r="AO38" i="29"/>
  <c r="AP38" i="29"/>
  <c r="AQ38" i="29"/>
  <c r="AR38" i="29"/>
  <c r="AS38" i="29"/>
  <c r="AT38" i="29"/>
  <c r="AU38" i="29"/>
  <c r="AV38" i="29"/>
  <c r="AW38" i="29"/>
  <c r="AX38" i="29"/>
  <c r="AY38" i="29"/>
  <c r="N39" i="29"/>
  <c r="O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I39" i="29"/>
  <c r="AJ39" i="29"/>
  <c r="AK39" i="29"/>
  <c r="AL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N40" i="29"/>
  <c r="O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I40" i="29"/>
  <c r="AJ40" i="29"/>
  <c r="AK40" i="29"/>
  <c r="AL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N41" i="29"/>
  <c r="O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I41" i="29"/>
  <c r="AJ41" i="29"/>
  <c r="AK41" i="29"/>
  <c r="AL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N42" i="29"/>
  <c r="O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I42" i="29"/>
  <c r="AJ42" i="29"/>
  <c r="AK42" i="29"/>
  <c r="AL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N43" i="29"/>
  <c r="O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I43" i="29"/>
  <c r="AJ43" i="29"/>
  <c r="AK43" i="29"/>
  <c r="AL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N44" i="29"/>
  <c r="O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I44" i="29"/>
  <c r="AJ44" i="29"/>
  <c r="AK44" i="29"/>
  <c r="AL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N45" i="29"/>
  <c r="O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I45" i="29"/>
  <c r="AJ45" i="29"/>
  <c r="AK45" i="29"/>
  <c r="AL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N46" i="29"/>
  <c r="O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I46" i="29"/>
  <c r="AJ46" i="29"/>
  <c r="AK46" i="29"/>
  <c r="AL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N47" i="29"/>
  <c r="O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I47" i="29"/>
  <c r="AJ47" i="29"/>
  <c r="AK47" i="29"/>
  <c r="AL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N48" i="29"/>
  <c r="O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I48" i="29"/>
  <c r="AJ48" i="29"/>
  <c r="AK48" i="29"/>
  <c r="AL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N49" i="29"/>
  <c r="O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I49" i="29"/>
  <c r="AJ49" i="29"/>
  <c r="AK49" i="29"/>
  <c r="AL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N50" i="29"/>
  <c r="O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I50" i="29"/>
  <c r="AJ50" i="29"/>
  <c r="AK50" i="29"/>
  <c r="AL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N51" i="29"/>
  <c r="O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I51" i="29"/>
  <c r="AJ51" i="29"/>
  <c r="AK51" i="29"/>
  <c r="AL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N52" i="29"/>
  <c r="O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I52" i="29"/>
  <c r="AJ52" i="29"/>
  <c r="AK52" i="29"/>
  <c r="AL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N53" i="29"/>
  <c r="O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I53" i="29"/>
  <c r="AJ53" i="29"/>
  <c r="AK53" i="29"/>
  <c r="AL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N54" i="29"/>
  <c r="O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I54" i="29"/>
  <c r="AJ54" i="29"/>
  <c r="AK54" i="29"/>
  <c r="AL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N55" i="29"/>
  <c r="O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I55" i="29"/>
  <c r="AJ55" i="29"/>
  <c r="AK55" i="29"/>
  <c r="AL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N56" i="29"/>
  <c r="O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I56" i="29"/>
  <c r="AJ56" i="29"/>
  <c r="AK56" i="29"/>
  <c r="AL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N57" i="29"/>
  <c r="O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I57" i="29"/>
  <c r="AJ57" i="29"/>
  <c r="AK57" i="29"/>
  <c r="AL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N58" i="29"/>
  <c r="O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I58" i="29"/>
  <c r="AJ58" i="29"/>
  <c r="AK58" i="29"/>
  <c r="AL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N59" i="29"/>
  <c r="O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I59" i="29"/>
  <c r="AJ59" i="29"/>
  <c r="AK59" i="29"/>
  <c r="AL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N60" i="29"/>
  <c r="O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I60" i="29"/>
  <c r="AJ60" i="29"/>
  <c r="AK60" i="29"/>
  <c r="AL60" i="29"/>
  <c r="AN60" i="29"/>
  <c r="AO60" i="29"/>
  <c r="AP60" i="29"/>
  <c r="AQ60" i="29"/>
  <c r="AR60" i="29"/>
  <c r="AS60" i="29"/>
  <c r="AT60" i="29"/>
  <c r="AU60" i="29"/>
  <c r="AV60" i="29"/>
  <c r="AW60" i="29"/>
  <c r="AX60" i="29"/>
  <c r="AY60" i="29"/>
  <c r="N61" i="29"/>
  <c r="O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I61" i="29"/>
  <c r="AJ61" i="29"/>
  <c r="AK61" i="29"/>
  <c r="AL61" i="29"/>
  <c r="AN61" i="29"/>
  <c r="AO61" i="29"/>
  <c r="AP61" i="29"/>
  <c r="AQ61" i="29"/>
  <c r="AR61" i="29"/>
  <c r="AS61" i="29"/>
  <c r="AT61" i="29"/>
  <c r="AU61" i="29"/>
  <c r="AV61" i="29"/>
  <c r="AW61" i="29"/>
  <c r="AX61" i="29"/>
  <c r="AY61" i="29"/>
  <c r="N62" i="29"/>
  <c r="O62" i="29"/>
  <c r="Q62" i="29"/>
  <c r="R62" i="29"/>
  <c r="S62" i="29"/>
  <c r="T62" i="29"/>
  <c r="U62" i="29"/>
  <c r="V62" i="29"/>
  <c r="W62" i="29"/>
  <c r="X62" i="29"/>
  <c r="Y62" i="29"/>
  <c r="Z62" i="29"/>
  <c r="AA62" i="29"/>
  <c r="AB62" i="29"/>
  <c r="AC62" i="29"/>
  <c r="AD62" i="29"/>
  <c r="AE62" i="29"/>
  <c r="AF62" i="29"/>
  <c r="AG62" i="29"/>
  <c r="AI62" i="29"/>
  <c r="AJ62" i="29"/>
  <c r="AK62" i="29"/>
  <c r="AL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N63" i="29"/>
  <c r="O63" i="29"/>
  <c r="Q63" i="29"/>
  <c r="R63" i="29"/>
  <c r="S63" i="29"/>
  <c r="T63" i="29"/>
  <c r="U63" i="29"/>
  <c r="V63" i="29"/>
  <c r="W63" i="29"/>
  <c r="X63" i="29"/>
  <c r="Y63" i="29"/>
  <c r="Z63" i="29"/>
  <c r="AA63" i="29"/>
  <c r="AB63" i="29"/>
  <c r="AC63" i="29"/>
  <c r="AD63" i="29"/>
  <c r="AE63" i="29"/>
  <c r="AF63" i="29"/>
  <c r="AG63" i="29"/>
  <c r="AI63" i="29"/>
  <c r="AJ63" i="29"/>
  <c r="AK63" i="29"/>
  <c r="AL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N64" i="29"/>
  <c r="O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I64" i="29"/>
  <c r="AJ64" i="29"/>
  <c r="AK64" i="29"/>
  <c r="AL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N65" i="29"/>
  <c r="O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I65" i="29"/>
  <c r="AJ65" i="29"/>
  <c r="AK65" i="29"/>
  <c r="AL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N66" i="29"/>
  <c r="O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I66" i="29"/>
  <c r="AJ66" i="29"/>
  <c r="AK66" i="29"/>
  <c r="AL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N67" i="29"/>
  <c r="O67" i="29"/>
  <c r="Q67" i="29"/>
  <c r="R67" i="29"/>
  <c r="S67" i="29"/>
  <c r="T67" i="29"/>
  <c r="U67" i="29"/>
  <c r="V67" i="29"/>
  <c r="W67" i="29"/>
  <c r="X67" i="29"/>
  <c r="Y67" i="29"/>
  <c r="Z67" i="29"/>
  <c r="AA67" i="29"/>
  <c r="AB67" i="29"/>
  <c r="AC67" i="29"/>
  <c r="AD67" i="29"/>
  <c r="AE67" i="29"/>
  <c r="AF67" i="29"/>
  <c r="AG67" i="29"/>
  <c r="AI67" i="29"/>
  <c r="AJ67" i="29"/>
  <c r="AK67" i="29"/>
  <c r="AL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N68" i="29"/>
  <c r="O68" i="29"/>
  <c r="Q68" i="29"/>
  <c r="R68" i="29"/>
  <c r="S68" i="29"/>
  <c r="T68" i="29"/>
  <c r="U68" i="29"/>
  <c r="V68" i="29"/>
  <c r="W68" i="29"/>
  <c r="X68" i="29"/>
  <c r="Y68" i="29"/>
  <c r="Z68" i="29"/>
  <c r="AA68" i="29"/>
  <c r="AB68" i="29"/>
  <c r="AC68" i="29"/>
  <c r="AD68" i="29"/>
  <c r="AE68" i="29"/>
  <c r="AF68" i="29"/>
  <c r="AG68" i="29"/>
  <c r="AI68" i="29"/>
  <c r="AJ68" i="29"/>
  <c r="AK68" i="29"/>
  <c r="AL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N69" i="29"/>
  <c r="O69" i="29"/>
  <c r="Q69" i="29"/>
  <c r="R69" i="29"/>
  <c r="S69" i="29"/>
  <c r="T69" i="29"/>
  <c r="U69" i="29"/>
  <c r="V69" i="29"/>
  <c r="W69" i="29"/>
  <c r="X69" i="29"/>
  <c r="Y69" i="29"/>
  <c r="Z69" i="29"/>
  <c r="AA69" i="29"/>
  <c r="AB69" i="29"/>
  <c r="AC69" i="29"/>
  <c r="AD69" i="29"/>
  <c r="AE69" i="29"/>
  <c r="AF69" i="29"/>
  <c r="AG69" i="29"/>
  <c r="AI69" i="29"/>
  <c r="AJ69" i="29"/>
  <c r="AK69" i="29"/>
  <c r="AL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N70" i="29"/>
  <c r="O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I70" i="29"/>
  <c r="AJ70" i="29"/>
  <c r="AK70" i="29"/>
  <c r="AL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N71" i="29"/>
  <c r="O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I71" i="29"/>
  <c r="AJ71" i="29"/>
  <c r="AK71" i="29"/>
  <c r="AL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N72" i="29"/>
  <c r="O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I72" i="29"/>
  <c r="AJ72" i="29"/>
  <c r="AK72" i="29"/>
  <c r="AL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N73" i="29"/>
  <c r="O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I73" i="29"/>
  <c r="AJ73" i="29"/>
  <c r="AK73" i="29"/>
  <c r="AL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N74" i="29"/>
  <c r="O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I74" i="29"/>
  <c r="AJ74" i="29"/>
  <c r="AK74" i="29"/>
  <c r="AL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N75" i="29"/>
  <c r="O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I75" i="29"/>
  <c r="AJ75" i="29"/>
  <c r="AK75" i="29"/>
  <c r="AL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N76" i="29"/>
  <c r="O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I76" i="29"/>
  <c r="AJ76" i="29"/>
  <c r="AK76" i="29"/>
  <c r="AL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N77" i="29"/>
  <c r="O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I77" i="29"/>
  <c r="AJ77" i="29"/>
  <c r="AK77" i="29"/>
  <c r="AL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N78" i="29"/>
  <c r="O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I78" i="29"/>
  <c r="AJ78" i="29"/>
  <c r="AK78" i="29"/>
  <c r="AL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N79" i="29"/>
  <c r="O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I79" i="29"/>
  <c r="AJ79" i="29"/>
  <c r="AK79" i="29"/>
  <c r="AL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N80" i="29"/>
  <c r="O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I80" i="29"/>
  <c r="AJ80" i="29"/>
  <c r="AK80" i="29"/>
  <c r="AL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N81" i="29"/>
  <c r="O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I81" i="29"/>
  <c r="AJ81" i="29"/>
  <c r="AK81" i="29"/>
  <c r="AL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N82" i="29"/>
  <c r="O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I82" i="29"/>
  <c r="AJ82" i="29"/>
  <c r="AK82" i="29"/>
  <c r="AL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N83" i="29"/>
  <c r="O83" i="29"/>
  <c r="Q83" i="29"/>
  <c r="R83" i="29"/>
  <c r="S83" i="29"/>
  <c r="T83" i="29"/>
  <c r="U83" i="29"/>
  <c r="V83" i="29"/>
  <c r="W83" i="29"/>
  <c r="X83" i="29"/>
  <c r="Y83" i="29"/>
  <c r="Z83" i="29"/>
  <c r="AA83" i="29"/>
  <c r="AB83" i="29"/>
  <c r="AC83" i="29"/>
  <c r="AD83" i="29"/>
  <c r="AE83" i="29"/>
  <c r="AF83" i="29"/>
  <c r="AG83" i="29"/>
  <c r="AI83" i="29"/>
  <c r="AJ83" i="29"/>
  <c r="AK83" i="29"/>
  <c r="AL83" i="29"/>
  <c r="AN83" i="29"/>
  <c r="AO83" i="29"/>
  <c r="AP83" i="29"/>
  <c r="AQ83" i="29"/>
  <c r="AR83" i="29"/>
  <c r="AS83" i="29"/>
  <c r="AT83" i="29"/>
  <c r="AU83" i="29"/>
  <c r="AV83" i="29"/>
  <c r="AW83" i="29"/>
  <c r="AX83" i="29"/>
  <c r="AY83" i="29"/>
  <c r="N84" i="29"/>
  <c r="O84" i="29"/>
  <c r="Q84" i="29"/>
  <c r="R84" i="29"/>
  <c r="S84" i="29"/>
  <c r="T84" i="29"/>
  <c r="U84" i="29"/>
  <c r="V84" i="29"/>
  <c r="W84" i="29"/>
  <c r="X84" i="29"/>
  <c r="Y84" i="29"/>
  <c r="Z84" i="29"/>
  <c r="AA84" i="29"/>
  <c r="AB84" i="29"/>
  <c r="AC84" i="29"/>
  <c r="AD84" i="29"/>
  <c r="AE84" i="29"/>
  <c r="AF84" i="29"/>
  <c r="AG84" i="29"/>
  <c r="AI84" i="29"/>
  <c r="AJ84" i="29"/>
  <c r="AK84" i="29"/>
  <c r="AL84" i="29"/>
  <c r="AN84" i="29"/>
  <c r="AO84" i="29"/>
  <c r="AP84" i="29"/>
  <c r="AQ84" i="29"/>
  <c r="AR84" i="29"/>
  <c r="AS84" i="29"/>
  <c r="AT84" i="29"/>
  <c r="AU84" i="29"/>
  <c r="AV84" i="29"/>
  <c r="AW84" i="29"/>
  <c r="AX84" i="29"/>
  <c r="AY84" i="29"/>
  <c r="N85" i="29"/>
  <c r="O85" i="29"/>
  <c r="Q85" i="29"/>
  <c r="R85" i="29"/>
  <c r="S85" i="29"/>
  <c r="T85" i="29"/>
  <c r="U85" i="29"/>
  <c r="V85" i="29"/>
  <c r="W85" i="29"/>
  <c r="X85" i="29"/>
  <c r="Y85" i="29"/>
  <c r="Z85" i="29"/>
  <c r="AA85" i="29"/>
  <c r="AB85" i="29"/>
  <c r="AC85" i="29"/>
  <c r="AD85" i="29"/>
  <c r="AE85" i="29"/>
  <c r="AF85" i="29"/>
  <c r="AG85" i="29"/>
  <c r="AI85" i="29"/>
  <c r="AJ85" i="29"/>
  <c r="AK85" i="29"/>
  <c r="AL85" i="29"/>
  <c r="AN85" i="29"/>
  <c r="AO85" i="29"/>
  <c r="AP85" i="29"/>
  <c r="AQ85" i="29"/>
  <c r="AR85" i="29"/>
  <c r="AS85" i="29"/>
  <c r="AT85" i="29"/>
  <c r="AU85" i="29"/>
  <c r="AV85" i="29"/>
  <c r="AW85" i="29"/>
  <c r="AX85" i="29"/>
  <c r="AY85" i="29"/>
  <c r="N86" i="29"/>
  <c r="O86" i="29"/>
  <c r="Q86" i="29"/>
  <c r="R86" i="29"/>
  <c r="S86" i="29"/>
  <c r="T86" i="29"/>
  <c r="U86" i="29"/>
  <c r="V86" i="29"/>
  <c r="W86" i="29"/>
  <c r="X86" i="29"/>
  <c r="Y86" i="29"/>
  <c r="Z86" i="29"/>
  <c r="AA86" i="29"/>
  <c r="AB86" i="29"/>
  <c r="AC86" i="29"/>
  <c r="AD86" i="29"/>
  <c r="AE86" i="29"/>
  <c r="AF86" i="29"/>
  <c r="AG86" i="29"/>
  <c r="AI86" i="29"/>
  <c r="AJ86" i="29"/>
  <c r="AK86" i="29"/>
  <c r="AL86" i="29"/>
  <c r="AN86" i="29"/>
  <c r="AO86" i="29"/>
  <c r="AP86" i="29"/>
  <c r="AQ86" i="29"/>
  <c r="AR86" i="29"/>
  <c r="AS86" i="29"/>
  <c r="AT86" i="29"/>
  <c r="AU86" i="29"/>
  <c r="AV86" i="29"/>
  <c r="AW86" i="29"/>
  <c r="AX86" i="29"/>
  <c r="AY86" i="29"/>
  <c r="N87" i="29"/>
  <c r="O87" i="29"/>
  <c r="Q87" i="29"/>
  <c r="R87" i="29"/>
  <c r="S87" i="29"/>
  <c r="T87" i="29"/>
  <c r="U87" i="29"/>
  <c r="V87" i="29"/>
  <c r="W87" i="29"/>
  <c r="X87" i="29"/>
  <c r="Y87" i="29"/>
  <c r="Z87" i="29"/>
  <c r="AA87" i="29"/>
  <c r="AB87" i="29"/>
  <c r="AC87" i="29"/>
  <c r="AD87" i="29"/>
  <c r="AE87" i="29"/>
  <c r="AF87" i="29"/>
  <c r="AG87" i="29"/>
  <c r="AI87" i="29"/>
  <c r="AJ87" i="29"/>
  <c r="AK87" i="29"/>
  <c r="AL87" i="29"/>
  <c r="AN87" i="29"/>
  <c r="AO87" i="29"/>
  <c r="AP87" i="29"/>
  <c r="AQ87" i="29"/>
  <c r="AR87" i="29"/>
  <c r="AS87" i="29"/>
  <c r="AT87" i="29"/>
  <c r="AU87" i="29"/>
  <c r="AV87" i="29"/>
  <c r="AW87" i="29"/>
  <c r="AX87" i="29"/>
  <c r="AY87" i="29"/>
  <c r="N88" i="29"/>
  <c r="O88" i="29"/>
  <c r="Q88" i="29"/>
  <c r="R88" i="29"/>
  <c r="S88" i="29"/>
  <c r="T88" i="29"/>
  <c r="U88" i="29"/>
  <c r="V88" i="29"/>
  <c r="W88" i="29"/>
  <c r="X88" i="29"/>
  <c r="Y88" i="29"/>
  <c r="Z88" i="29"/>
  <c r="AA88" i="29"/>
  <c r="AB88" i="29"/>
  <c r="AC88" i="29"/>
  <c r="AD88" i="29"/>
  <c r="AE88" i="29"/>
  <c r="AF88" i="29"/>
  <c r="AG88" i="29"/>
  <c r="AI88" i="29"/>
  <c r="AJ88" i="29"/>
  <c r="AK88" i="29"/>
  <c r="AL88" i="29"/>
  <c r="AN88" i="29"/>
  <c r="AO88" i="29"/>
  <c r="AP88" i="29"/>
  <c r="AQ88" i="29"/>
  <c r="AR88" i="29"/>
  <c r="AS88" i="29"/>
  <c r="AT88" i="29"/>
  <c r="AU88" i="29"/>
  <c r="AV88" i="29"/>
  <c r="AW88" i="29"/>
  <c r="AX88" i="29"/>
  <c r="AY88" i="29"/>
  <c r="N89" i="29"/>
  <c r="O89" i="29"/>
  <c r="Q89" i="29"/>
  <c r="R89" i="29"/>
  <c r="S89" i="29"/>
  <c r="T89" i="29"/>
  <c r="U89" i="29"/>
  <c r="V89" i="29"/>
  <c r="W89" i="29"/>
  <c r="X89" i="29"/>
  <c r="Y89" i="29"/>
  <c r="Z89" i="29"/>
  <c r="AA89" i="29"/>
  <c r="AB89" i="29"/>
  <c r="AC89" i="29"/>
  <c r="AD89" i="29"/>
  <c r="AE89" i="29"/>
  <c r="AF89" i="29"/>
  <c r="AG89" i="29"/>
  <c r="AI89" i="29"/>
  <c r="AJ89" i="29"/>
  <c r="AK89" i="29"/>
  <c r="AL89" i="29"/>
  <c r="AN89" i="29"/>
  <c r="AO89" i="29"/>
  <c r="AP89" i="29"/>
  <c r="AQ89" i="29"/>
  <c r="AR89" i="29"/>
  <c r="AS89" i="29"/>
  <c r="AT89" i="29"/>
  <c r="AU89" i="29"/>
  <c r="AV89" i="29"/>
  <c r="AW89" i="29"/>
  <c r="AX89" i="29"/>
  <c r="AY89" i="29"/>
  <c r="N90" i="29"/>
  <c r="O90" i="29"/>
  <c r="Q90" i="29"/>
  <c r="R90" i="29"/>
  <c r="S90" i="29"/>
  <c r="T90" i="29"/>
  <c r="U90" i="29"/>
  <c r="V90" i="29"/>
  <c r="W90" i="29"/>
  <c r="X90" i="29"/>
  <c r="Y90" i="29"/>
  <c r="Z90" i="29"/>
  <c r="AA90" i="29"/>
  <c r="AB90" i="29"/>
  <c r="AC90" i="29"/>
  <c r="AD90" i="29"/>
  <c r="AE90" i="29"/>
  <c r="AF90" i="29"/>
  <c r="AG90" i="29"/>
  <c r="AI90" i="29"/>
  <c r="AJ90" i="29"/>
  <c r="AK90" i="29"/>
  <c r="AL90" i="29"/>
  <c r="AN90" i="29"/>
  <c r="AO90" i="29"/>
  <c r="AP90" i="29"/>
  <c r="AQ90" i="29"/>
  <c r="AR90" i="29"/>
  <c r="AS90" i="29"/>
  <c r="AT90" i="29"/>
  <c r="AU90" i="29"/>
  <c r="AV90" i="29"/>
  <c r="AW90" i="29"/>
  <c r="AX90" i="29"/>
  <c r="AY90" i="29"/>
  <c r="N91" i="29"/>
  <c r="O91" i="29"/>
  <c r="Q91" i="29"/>
  <c r="R91" i="29"/>
  <c r="S91" i="29"/>
  <c r="T91" i="29"/>
  <c r="U91" i="29"/>
  <c r="V91" i="29"/>
  <c r="W91" i="29"/>
  <c r="X91" i="29"/>
  <c r="Y91" i="29"/>
  <c r="Z91" i="29"/>
  <c r="AA91" i="29"/>
  <c r="AB91" i="29"/>
  <c r="AC91" i="29"/>
  <c r="AD91" i="29"/>
  <c r="AE91" i="29"/>
  <c r="AF91" i="29"/>
  <c r="AG91" i="29"/>
  <c r="AI91" i="29"/>
  <c r="AJ91" i="29"/>
  <c r="AK91" i="29"/>
  <c r="AL91" i="29"/>
  <c r="AN91" i="29"/>
  <c r="AO91" i="29"/>
  <c r="AP91" i="29"/>
  <c r="AQ91" i="29"/>
  <c r="AR91" i="29"/>
  <c r="AS91" i="29"/>
  <c r="AT91" i="29"/>
  <c r="AU91" i="29"/>
  <c r="AV91" i="29"/>
  <c r="AW91" i="29"/>
  <c r="AX91" i="29"/>
  <c r="AY91" i="29"/>
  <c r="N92" i="29"/>
  <c r="O92" i="29"/>
  <c r="Q92" i="29"/>
  <c r="R92" i="29"/>
  <c r="S92" i="29"/>
  <c r="T92" i="29"/>
  <c r="U92" i="29"/>
  <c r="V92" i="29"/>
  <c r="W92" i="29"/>
  <c r="X92" i="29"/>
  <c r="Y92" i="29"/>
  <c r="Z92" i="29"/>
  <c r="AA92" i="29"/>
  <c r="AB92" i="29"/>
  <c r="AC92" i="29"/>
  <c r="AD92" i="29"/>
  <c r="AE92" i="29"/>
  <c r="AF92" i="29"/>
  <c r="AG92" i="29"/>
  <c r="AI92" i="29"/>
  <c r="AJ92" i="29"/>
  <c r="AK92" i="29"/>
  <c r="AL92" i="29"/>
  <c r="AN92" i="29"/>
  <c r="AO92" i="29"/>
  <c r="AP92" i="29"/>
  <c r="AQ92" i="29"/>
  <c r="AR92" i="29"/>
  <c r="AS92" i="29"/>
  <c r="AT92" i="29"/>
  <c r="AU92" i="29"/>
  <c r="AV92" i="29"/>
  <c r="AW92" i="29"/>
  <c r="AX92" i="29"/>
  <c r="AY92" i="29"/>
  <c r="N93" i="29"/>
  <c r="O93" i="29"/>
  <c r="Q93" i="29"/>
  <c r="R93" i="29"/>
  <c r="S93" i="29"/>
  <c r="T93" i="29"/>
  <c r="U93" i="29"/>
  <c r="V93" i="29"/>
  <c r="W93" i="29"/>
  <c r="X93" i="29"/>
  <c r="Y93" i="29"/>
  <c r="Z93" i="29"/>
  <c r="AA93" i="29"/>
  <c r="AB93" i="29"/>
  <c r="AC93" i="29"/>
  <c r="AD93" i="29"/>
  <c r="AE93" i="29"/>
  <c r="AF93" i="29"/>
  <c r="AG93" i="29"/>
  <c r="AI93" i="29"/>
  <c r="AJ93" i="29"/>
  <c r="AK93" i="29"/>
  <c r="AL93" i="29"/>
  <c r="AN93" i="29"/>
  <c r="AO93" i="29"/>
  <c r="AP93" i="29"/>
  <c r="AQ93" i="29"/>
  <c r="AR93" i="29"/>
  <c r="AS93" i="29"/>
  <c r="AT93" i="29"/>
  <c r="AU93" i="29"/>
  <c r="AV93" i="29"/>
  <c r="AW93" i="29"/>
  <c r="AX93" i="29"/>
  <c r="AY93" i="29"/>
  <c r="N94" i="29"/>
  <c r="O94" i="29"/>
  <c r="Q94" i="29"/>
  <c r="R94" i="29"/>
  <c r="S94" i="29"/>
  <c r="T94" i="29"/>
  <c r="U94" i="29"/>
  <c r="V94" i="29"/>
  <c r="W94" i="29"/>
  <c r="X94" i="29"/>
  <c r="Y94" i="29"/>
  <c r="Z94" i="29"/>
  <c r="AA94" i="29"/>
  <c r="AB94" i="29"/>
  <c r="AC94" i="29"/>
  <c r="AD94" i="29"/>
  <c r="AE94" i="29"/>
  <c r="AF94" i="29"/>
  <c r="AG94" i="29"/>
  <c r="AI94" i="29"/>
  <c r="AJ94" i="29"/>
  <c r="AK94" i="29"/>
  <c r="AL94" i="29"/>
  <c r="AN94" i="29"/>
  <c r="AO94" i="29"/>
  <c r="AP94" i="29"/>
  <c r="AQ94" i="29"/>
  <c r="AR94" i="29"/>
  <c r="AS94" i="29"/>
  <c r="AT94" i="29"/>
  <c r="AU94" i="29"/>
  <c r="AV94" i="29"/>
  <c r="AW94" i="29"/>
  <c r="AX94" i="29"/>
  <c r="AY94" i="29"/>
  <c r="N95" i="29"/>
  <c r="O95" i="29"/>
  <c r="Q95" i="29"/>
  <c r="R95" i="29"/>
  <c r="S95" i="29"/>
  <c r="T95" i="29"/>
  <c r="U95" i="29"/>
  <c r="V95" i="29"/>
  <c r="W95" i="29"/>
  <c r="X95" i="29"/>
  <c r="Y95" i="29"/>
  <c r="Z95" i="29"/>
  <c r="AA95" i="29"/>
  <c r="AB95" i="29"/>
  <c r="AC95" i="29"/>
  <c r="AD95" i="29"/>
  <c r="AE95" i="29"/>
  <c r="AF95" i="29"/>
  <c r="AG95" i="29"/>
  <c r="AI95" i="29"/>
  <c r="AJ95" i="29"/>
  <c r="AK95" i="29"/>
  <c r="AL95" i="29"/>
  <c r="AN95" i="29"/>
  <c r="AO95" i="29"/>
  <c r="AP95" i="29"/>
  <c r="AQ95" i="29"/>
  <c r="AR95" i="29"/>
  <c r="AS95" i="29"/>
  <c r="AT95" i="29"/>
  <c r="AU95" i="29"/>
  <c r="AV95" i="29"/>
  <c r="AW95" i="29"/>
  <c r="AX95" i="29"/>
  <c r="AY95" i="29"/>
  <c r="N96" i="29"/>
  <c r="O96" i="29"/>
  <c r="Q96" i="29"/>
  <c r="R96" i="29"/>
  <c r="S96" i="29"/>
  <c r="T96" i="29"/>
  <c r="U96" i="29"/>
  <c r="V96" i="29"/>
  <c r="W96" i="29"/>
  <c r="X96" i="29"/>
  <c r="Y96" i="29"/>
  <c r="Z96" i="29"/>
  <c r="AA96" i="29"/>
  <c r="AB96" i="29"/>
  <c r="AC96" i="29"/>
  <c r="AD96" i="29"/>
  <c r="AE96" i="29"/>
  <c r="AF96" i="29"/>
  <c r="AG96" i="29"/>
  <c r="AI96" i="29"/>
  <c r="AJ96" i="29"/>
  <c r="AK96" i="29"/>
  <c r="AL96" i="29"/>
  <c r="AN96" i="29"/>
  <c r="AO96" i="29"/>
  <c r="AP96" i="29"/>
  <c r="AQ96" i="29"/>
  <c r="AR96" i="29"/>
  <c r="AS96" i="29"/>
  <c r="AT96" i="29"/>
  <c r="AU96" i="29"/>
  <c r="AV96" i="29"/>
  <c r="AW96" i="29"/>
  <c r="AX96" i="29"/>
  <c r="AY96" i="29"/>
  <c r="N97" i="29"/>
  <c r="O97" i="29"/>
  <c r="Q97" i="29"/>
  <c r="R97" i="29"/>
  <c r="S97" i="29"/>
  <c r="T97" i="29"/>
  <c r="U97" i="29"/>
  <c r="V97" i="29"/>
  <c r="W97" i="29"/>
  <c r="X97" i="29"/>
  <c r="Y97" i="29"/>
  <c r="Z97" i="29"/>
  <c r="AA97" i="29"/>
  <c r="AB97" i="29"/>
  <c r="AC97" i="29"/>
  <c r="AD97" i="29"/>
  <c r="AE97" i="29"/>
  <c r="AF97" i="29"/>
  <c r="AG97" i="29"/>
  <c r="AI97" i="29"/>
  <c r="AJ97" i="29"/>
  <c r="AK97" i="29"/>
  <c r="AL97" i="29"/>
  <c r="AN97" i="29"/>
  <c r="AO97" i="29"/>
  <c r="AP97" i="29"/>
  <c r="AQ97" i="29"/>
  <c r="AR97" i="29"/>
  <c r="AS97" i="29"/>
  <c r="AT97" i="29"/>
  <c r="AU97" i="29"/>
  <c r="AV97" i="29"/>
  <c r="AW97" i="29"/>
  <c r="AX97" i="29"/>
  <c r="AY97" i="29"/>
  <c r="N98" i="29"/>
  <c r="O98" i="29"/>
  <c r="Q98" i="29"/>
  <c r="R98" i="29"/>
  <c r="S98" i="29"/>
  <c r="T98" i="29"/>
  <c r="U98" i="29"/>
  <c r="V98" i="29"/>
  <c r="W98" i="29"/>
  <c r="X98" i="29"/>
  <c r="Y98" i="29"/>
  <c r="Z98" i="29"/>
  <c r="AA98" i="29"/>
  <c r="AB98" i="29"/>
  <c r="AC98" i="29"/>
  <c r="AD98" i="29"/>
  <c r="AE98" i="29"/>
  <c r="AF98" i="29"/>
  <c r="AG98" i="29"/>
  <c r="AI98" i="29"/>
  <c r="AJ98" i="29"/>
  <c r="AK98" i="29"/>
  <c r="AL98" i="29"/>
  <c r="AN98" i="29"/>
  <c r="AO98" i="29"/>
  <c r="AP98" i="29"/>
  <c r="AQ98" i="29"/>
  <c r="AR98" i="29"/>
  <c r="AS98" i="29"/>
  <c r="AT98" i="29"/>
  <c r="AU98" i="29"/>
  <c r="AV98" i="29"/>
  <c r="AW98" i="29"/>
  <c r="AX98" i="29"/>
  <c r="AY98" i="29"/>
  <c r="N99" i="29"/>
  <c r="O99" i="29"/>
  <c r="Q99" i="29"/>
  <c r="R99" i="29"/>
  <c r="S99" i="29"/>
  <c r="T99" i="29"/>
  <c r="U99" i="29"/>
  <c r="V99" i="29"/>
  <c r="W99" i="29"/>
  <c r="X99" i="29"/>
  <c r="Y99" i="29"/>
  <c r="Z99" i="29"/>
  <c r="AA99" i="29"/>
  <c r="AB99" i="29"/>
  <c r="AC99" i="29"/>
  <c r="AD99" i="29"/>
  <c r="AE99" i="29"/>
  <c r="AF99" i="29"/>
  <c r="AG99" i="29"/>
  <c r="AI99" i="29"/>
  <c r="AJ99" i="29"/>
  <c r="AK99" i="29"/>
  <c r="AL99" i="29"/>
  <c r="AN99" i="29"/>
  <c r="AO99" i="29"/>
  <c r="AP99" i="29"/>
  <c r="AQ99" i="29"/>
  <c r="AR99" i="29"/>
  <c r="AS99" i="29"/>
  <c r="AT99" i="29"/>
  <c r="AU99" i="29"/>
  <c r="AV99" i="29"/>
  <c r="AW99" i="29"/>
  <c r="AX99" i="29"/>
  <c r="AY99" i="29"/>
  <c r="N100" i="29"/>
  <c r="O100" i="29"/>
  <c r="Q100" i="29"/>
  <c r="R100" i="29"/>
  <c r="S100" i="29"/>
  <c r="T100" i="29"/>
  <c r="U100" i="29"/>
  <c r="V100" i="29"/>
  <c r="W100" i="29"/>
  <c r="X100" i="29"/>
  <c r="Y100" i="29"/>
  <c r="Z100" i="29"/>
  <c r="AA100" i="29"/>
  <c r="AB100" i="29"/>
  <c r="AC100" i="29"/>
  <c r="AD100" i="29"/>
  <c r="AE100" i="29"/>
  <c r="AF100" i="29"/>
  <c r="AG100" i="29"/>
  <c r="AI100" i="29"/>
  <c r="AJ100" i="29"/>
  <c r="AK100" i="29"/>
  <c r="AL100" i="29"/>
  <c r="AN100" i="29"/>
  <c r="AO100" i="29"/>
  <c r="AP100" i="29"/>
  <c r="AQ100" i="29"/>
  <c r="AR100" i="29"/>
  <c r="AS100" i="29"/>
  <c r="AT100" i="29"/>
  <c r="AU100" i="29"/>
  <c r="AV100" i="29"/>
  <c r="AW100" i="29"/>
  <c r="AX100" i="29"/>
  <c r="AY100" i="29"/>
  <c r="O4" i="29"/>
  <c r="Q4" i="29"/>
  <c r="R4" i="29"/>
  <c r="S4" i="29"/>
  <c r="T4" i="29"/>
  <c r="U4" i="29"/>
  <c r="V4" i="29"/>
  <c r="W4" i="29"/>
  <c r="X4" i="29"/>
  <c r="Y4" i="29"/>
  <c r="Z4" i="29"/>
  <c r="AA4" i="29"/>
  <c r="AB4" i="29"/>
  <c r="AC4" i="29"/>
  <c r="AD4" i="29"/>
  <c r="AE4" i="29"/>
  <c r="AF4" i="29"/>
  <c r="AG4" i="29"/>
  <c r="AI4" i="29"/>
  <c r="AJ4" i="29"/>
  <c r="AK4" i="29"/>
  <c r="AL4" i="29"/>
  <c r="AN4" i="29"/>
  <c r="AO4" i="29"/>
  <c r="AP4" i="29"/>
  <c r="AQ4" i="29"/>
  <c r="AR4" i="29"/>
  <c r="AS4" i="29"/>
  <c r="AT4" i="29"/>
  <c r="AU4" i="29"/>
  <c r="AV4" i="29"/>
  <c r="AW4" i="29"/>
  <c r="AX4" i="29"/>
  <c r="AY4" i="29"/>
  <c r="N4" i="29"/>
  <c r="D5" i="29"/>
  <c r="E5" i="29"/>
  <c r="F5" i="29"/>
  <c r="G5" i="29"/>
  <c r="H5" i="29"/>
  <c r="I5" i="29"/>
  <c r="J5" i="29"/>
  <c r="K5" i="29"/>
  <c r="L5" i="29"/>
  <c r="M5" i="29"/>
  <c r="D6" i="29"/>
  <c r="E6" i="29"/>
  <c r="F6" i="29"/>
  <c r="G6" i="29"/>
  <c r="H6" i="29"/>
  <c r="I6" i="29"/>
  <c r="J6" i="29"/>
  <c r="K6" i="29"/>
  <c r="L6" i="29"/>
  <c r="M6" i="29"/>
  <c r="D7" i="29"/>
  <c r="E7" i="29"/>
  <c r="F7" i="29"/>
  <c r="G7" i="29"/>
  <c r="H7" i="29"/>
  <c r="I7" i="29"/>
  <c r="J7" i="29"/>
  <c r="K7" i="29"/>
  <c r="L7" i="29"/>
  <c r="M7" i="29"/>
  <c r="D8" i="29"/>
  <c r="E8" i="29"/>
  <c r="F8" i="29"/>
  <c r="G8" i="29"/>
  <c r="H8" i="29"/>
  <c r="I8" i="29"/>
  <c r="J8" i="29"/>
  <c r="K8" i="29"/>
  <c r="L8" i="29"/>
  <c r="M8" i="29"/>
  <c r="D9" i="29"/>
  <c r="E9" i="29"/>
  <c r="F9" i="29"/>
  <c r="G9" i="29"/>
  <c r="H9" i="29"/>
  <c r="I9" i="29"/>
  <c r="J9" i="29"/>
  <c r="K9" i="29"/>
  <c r="L9" i="29"/>
  <c r="M9" i="29"/>
  <c r="D10" i="29"/>
  <c r="E10" i="29"/>
  <c r="F10" i="29"/>
  <c r="G10" i="29"/>
  <c r="H10" i="29"/>
  <c r="I10" i="29"/>
  <c r="J10" i="29"/>
  <c r="K10" i="29"/>
  <c r="L10" i="29"/>
  <c r="M10" i="29"/>
  <c r="D11" i="29"/>
  <c r="E11" i="29"/>
  <c r="F11" i="29"/>
  <c r="G11" i="29"/>
  <c r="H11" i="29"/>
  <c r="I11" i="29"/>
  <c r="J11" i="29"/>
  <c r="K11" i="29"/>
  <c r="L11" i="29"/>
  <c r="M11" i="29"/>
  <c r="D12" i="29"/>
  <c r="E12" i="29"/>
  <c r="F12" i="29"/>
  <c r="G12" i="29"/>
  <c r="H12" i="29"/>
  <c r="I12" i="29"/>
  <c r="J12" i="29"/>
  <c r="K12" i="29"/>
  <c r="L12" i="29"/>
  <c r="M12" i="29"/>
  <c r="D13" i="29"/>
  <c r="E13" i="29"/>
  <c r="F13" i="29"/>
  <c r="G13" i="29"/>
  <c r="H13" i="29"/>
  <c r="I13" i="29"/>
  <c r="J13" i="29"/>
  <c r="K13" i="29"/>
  <c r="L13" i="29"/>
  <c r="M13" i="29"/>
  <c r="D14" i="29"/>
  <c r="E14" i="29"/>
  <c r="F14" i="29"/>
  <c r="G14" i="29"/>
  <c r="H14" i="29"/>
  <c r="I14" i="29"/>
  <c r="J14" i="29"/>
  <c r="K14" i="29"/>
  <c r="L14" i="29"/>
  <c r="M14" i="29"/>
  <c r="D15" i="29"/>
  <c r="E15" i="29"/>
  <c r="F15" i="29"/>
  <c r="G15" i="29"/>
  <c r="H15" i="29"/>
  <c r="I15" i="29"/>
  <c r="J15" i="29"/>
  <c r="K15" i="29"/>
  <c r="L15" i="29"/>
  <c r="M15" i="29"/>
  <c r="D16" i="29"/>
  <c r="E16" i="29"/>
  <c r="F16" i="29"/>
  <c r="G16" i="29"/>
  <c r="H16" i="29"/>
  <c r="I16" i="29"/>
  <c r="J16" i="29"/>
  <c r="K16" i="29"/>
  <c r="L16" i="29"/>
  <c r="M16" i="29"/>
  <c r="D17" i="29"/>
  <c r="E17" i="29"/>
  <c r="F17" i="29"/>
  <c r="G17" i="29"/>
  <c r="H17" i="29"/>
  <c r="I17" i="29"/>
  <c r="J17" i="29"/>
  <c r="K17" i="29"/>
  <c r="L17" i="29"/>
  <c r="M17" i="29"/>
  <c r="D18" i="29"/>
  <c r="E18" i="29"/>
  <c r="F18" i="29"/>
  <c r="G18" i="29"/>
  <c r="H18" i="29"/>
  <c r="I18" i="29"/>
  <c r="J18" i="29"/>
  <c r="K18" i="29"/>
  <c r="L18" i="29"/>
  <c r="M18" i="29"/>
  <c r="D19" i="29"/>
  <c r="E19" i="29"/>
  <c r="F19" i="29"/>
  <c r="G19" i="29"/>
  <c r="H19" i="29"/>
  <c r="I19" i="29"/>
  <c r="J19" i="29"/>
  <c r="K19" i="29"/>
  <c r="L19" i="29"/>
  <c r="M19" i="29"/>
  <c r="D20" i="29"/>
  <c r="E20" i="29"/>
  <c r="F20" i="29"/>
  <c r="G20" i="29"/>
  <c r="H20" i="29"/>
  <c r="I20" i="29"/>
  <c r="J20" i="29"/>
  <c r="K20" i="29"/>
  <c r="L20" i="29"/>
  <c r="M20" i="29"/>
  <c r="D21" i="29"/>
  <c r="E21" i="29"/>
  <c r="F21" i="29"/>
  <c r="G21" i="29"/>
  <c r="H21" i="29"/>
  <c r="I21" i="29"/>
  <c r="J21" i="29"/>
  <c r="K21" i="29"/>
  <c r="L21" i="29"/>
  <c r="M21" i="29"/>
  <c r="D22" i="29"/>
  <c r="E22" i="29"/>
  <c r="F22" i="29"/>
  <c r="G22" i="29"/>
  <c r="H22" i="29"/>
  <c r="I22" i="29"/>
  <c r="J22" i="29"/>
  <c r="K22" i="29"/>
  <c r="L22" i="29"/>
  <c r="M22" i="29"/>
  <c r="D23" i="29"/>
  <c r="E23" i="29"/>
  <c r="F23" i="29"/>
  <c r="G23" i="29"/>
  <c r="H23" i="29"/>
  <c r="I23" i="29"/>
  <c r="J23" i="29"/>
  <c r="K23" i="29"/>
  <c r="L23" i="29"/>
  <c r="M23" i="29"/>
  <c r="D24" i="29"/>
  <c r="E24" i="29"/>
  <c r="F24" i="29"/>
  <c r="G24" i="29"/>
  <c r="H24" i="29"/>
  <c r="I24" i="29"/>
  <c r="J24" i="29"/>
  <c r="K24" i="29"/>
  <c r="L24" i="29"/>
  <c r="M24" i="29"/>
  <c r="D25" i="29"/>
  <c r="E25" i="29"/>
  <c r="F25" i="29"/>
  <c r="G25" i="29"/>
  <c r="H25" i="29"/>
  <c r="I25" i="29"/>
  <c r="J25" i="29"/>
  <c r="K25" i="29"/>
  <c r="L25" i="29"/>
  <c r="M25" i="29"/>
  <c r="D26" i="29"/>
  <c r="E26" i="29"/>
  <c r="F26" i="29"/>
  <c r="G26" i="29"/>
  <c r="H26" i="29"/>
  <c r="I26" i="29"/>
  <c r="J26" i="29"/>
  <c r="K26" i="29"/>
  <c r="L26" i="29"/>
  <c r="M26" i="29"/>
  <c r="D27" i="29"/>
  <c r="E27" i="29"/>
  <c r="F27" i="29"/>
  <c r="G27" i="29"/>
  <c r="H27" i="29"/>
  <c r="I27" i="29"/>
  <c r="J27" i="29"/>
  <c r="K27" i="29"/>
  <c r="L27" i="29"/>
  <c r="M27" i="29"/>
  <c r="D28" i="29"/>
  <c r="E28" i="29"/>
  <c r="F28" i="29"/>
  <c r="G28" i="29"/>
  <c r="H28" i="29"/>
  <c r="I28" i="29"/>
  <c r="J28" i="29"/>
  <c r="K28" i="29"/>
  <c r="L28" i="29"/>
  <c r="M28" i="29"/>
  <c r="D29" i="29"/>
  <c r="E29" i="29"/>
  <c r="F29" i="29"/>
  <c r="G29" i="29"/>
  <c r="H29" i="29"/>
  <c r="I29" i="29"/>
  <c r="J29" i="29"/>
  <c r="K29" i="29"/>
  <c r="L29" i="29"/>
  <c r="M29" i="29"/>
  <c r="D30" i="29"/>
  <c r="E30" i="29"/>
  <c r="F30" i="29"/>
  <c r="G30" i="29"/>
  <c r="H30" i="29"/>
  <c r="I30" i="29"/>
  <c r="J30" i="29"/>
  <c r="K30" i="29"/>
  <c r="L30" i="29"/>
  <c r="M30" i="29"/>
  <c r="D31" i="29"/>
  <c r="E31" i="29"/>
  <c r="F31" i="29"/>
  <c r="G31" i="29"/>
  <c r="H31" i="29"/>
  <c r="I31" i="29"/>
  <c r="J31" i="29"/>
  <c r="K31" i="29"/>
  <c r="L31" i="29"/>
  <c r="M31" i="29"/>
  <c r="D32" i="29"/>
  <c r="E32" i="29"/>
  <c r="F32" i="29"/>
  <c r="G32" i="29"/>
  <c r="H32" i="29"/>
  <c r="I32" i="29"/>
  <c r="J32" i="29"/>
  <c r="K32" i="29"/>
  <c r="L32" i="29"/>
  <c r="M32" i="29"/>
  <c r="D33" i="29"/>
  <c r="E33" i="29"/>
  <c r="F33" i="29"/>
  <c r="G33" i="29"/>
  <c r="H33" i="29"/>
  <c r="I33" i="29"/>
  <c r="J33" i="29"/>
  <c r="K33" i="29"/>
  <c r="L33" i="29"/>
  <c r="M33" i="29"/>
  <c r="D34" i="29"/>
  <c r="E34" i="29"/>
  <c r="F34" i="29"/>
  <c r="G34" i="29"/>
  <c r="H34" i="29"/>
  <c r="I34" i="29"/>
  <c r="J34" i="29"/>
  <c r="K34" i="29"/>
  <c r="L34" i="29"/>
  <c r="M34" i="29"/>
  <c r="D35" i="29"/>
  <c r="E35" i="29"/>
  <c r="F35" i="29"/>
  <c r="G35" i="29"/>
  <c r="H35" i="29"/>
  <c r="I35" i="29"/>
  <c r="J35" i="29"/>
  <c r="K35" i="29"/>
  <c r="L35" i="29"/>
  <c r="M35" i="29"/>
  <c r="D36" i="29"/>
  <c r="E36" i="29"/>
  <c r="F36" i="29"/>
  <c r="G36" i="29"/>
  <c r="H36" i="29"/>
  <c r="I36" i="29"/>
  <c r="J36" i="29"/>
  <c r="K36" i="29"/>
  <c r="L36" i="29"/>
  <c r="M36" i="29"/>
  <c r="D37" i="29"/>
  <c r="E37" i="29"/>
  <c r="F37" i="29"/>
  <c r="G37" i="29"/>
  <c r="H37" i="29"/>
  <c r="I37" i="29"/>
  <c r="J37" i="29"/>
  <c r="K37" i="29"/>
  <c r="L37" i="29"/>
  <c r="M37" i="29"/>
  <c r="D38" i="29"/>
  <c r="E38" i="29"/>
  <c r="F38" i="29"/>
  <c r="G38" i="29"/>
  <c r="H38" i="29"/>
  <c r="I38" i="29"/>
  <c r="J38" i="29"/>
  <c r="K38" i="29"/>
  <c r="L38" i="29"/>
  <c r="M38" i="29"/>
  <c r="D39" i="29"/>
  <c r="E39" i="29"/>
  <c r="F39" i="29"/>
  <c r="G39" i="29"/>
  <c r="H39" i="29"/>
  <c r="I39" i="29"/>
  <c r="J39" i="29"/>
  <c r="K39" i="29"/>
  <c r="L39" i="29"/>
  <c r="M39" i="29"/>
  <c r="D40" i="29"/>
  <c r="E40" i="29"/>
  <c r="F40" i="29"/>
  <c r="G40" i="29"/>
  <c r="H40" i="29"/>
  <c r="I40" i="29"/>
  <c r="J40" i="29"/>
  <c r="K40" i="29"/>
  <c r="L40" i="29"/>
  <c r="M40" i="29"/>
  <c r="D41" i="29"/>
  <c r="E41" i="29"/>
  <c r="F41" i="29"/>
  <c r="G41" i="29"/>
  <c r="H41" i="29"/>
  <c r="I41" i="29"/>
  <c r="J41" i="29"/>
  <c r="K41" i="29"/>
  <c r="L41" i="29"/>
  <c r="M41" i="29"/>
  <c r="D42" i="29"/>
  <c r="E42" i="29"/>
  <c r="F42" i="29"/>
  <c r="G42" i="29"/>
  <c r="H42" i="29"/>
  <c r="I42" i="29"/>
  <c r="J42" i="29"/>
  <c r="K42" i="29"/>
  <c r="L42" i="29"/>
  <c r="M42" i="29"/>
  <c r="D43" i="29"/>
  <c r="E43" i="29"/>
  <c r="F43" i="29"/>
  <c r="G43" i="29"/>
  <c r="H43" i="29"/>
  <c r="I43" i="29"/>
  <c r="J43" i="29"/>
  <c r="K43" i="29"/>
  <c r="L43" i="29"/>
  <c r="M43" i="29"/>
  <c r="D44" i="29"/>
  <c r="E44" i="29"/>
  <c r="F44" i="29"/>
  <c r="G44" i="29"/>
  <c r="H44" i="29"/>
  <c r="I44" i="29"/>
  <c r="J44" i="29"/>
  <c r="K44" i="29"/>
  <c r="L44" i="29"/>
  <c r="M44" i="29"/>
  <c r="D45" i="29"/>
  <c r="E45" i="29"/>
  <c r="F45" i="29"/>
  <c r="G45" i="29"/>
  <c r="H45" i="29"/>
  <c r="I45" i="29"/>
  <c r="J45" i="29"/>
  <c r="K45" i="29"/>
  <c r="L45" i="29"/>
  <c r="M45" i="29"/>
  <c r="D46" i="29"/>
  <c r="E46" i="29"/>
  <c r="F46" i="29"/>
  <c r="G46" i="29"/>
  <c r="H46" i="29"/>
  <c r="I46" i="29"/>
  <c r="J46" i="29"/>
  <c r="K46" i="29"/>
  <c r="L46" i="29"/>
  <c r="M46" i="29"/>
  <c r="D47" i="29"/>
  <c r="E47" i="29"/>
  <c r="F47" i="29"/>
  <c r="G47" i="29"/>
  <c r="H47" i="29"/>
  <c r="I47" i="29"/>
  <c r="J47" i="29"/>
  <c r="K47" i="29"/>
  <c r="L47" i="29"/>
  <c r="M47" i="29"/>
  <c r="D48" i="29"/>
  <c r="E48" i="29"/>
  <c r="F48" i="29"/>
  <c r="G48" i="29"/>
  <c r="H48" i="29"/>
  <c r="I48" i="29"/>
  <c r="J48" i="29"/>
  <c r="K48" i="29"/>
  <c r="L48" i="29"/>
  <c r="M48" i="29"/>
  <c r="D49" i="29"/>
  <c r="E49" i="29"/>
  <c r="F49" i="29"/>
  <c r="G49" i="29"/>
  <c r="H49" i="29"/>
  <c r="I49" i="29"/>
  <c r="J49" i="29"/>
  <c r="K49" i="29"/>
  <c r="L49" i="29"/>
  <c r="M49" i="29"/>
  <c r="D50" i="29"/>
  <c r="E50" i="29"/>
  <c r="F50" i="29"/>
  <c r="G50" i="29"/>
  <c r="H50" i="29"/>
  <c r="I50" i="29"/>
  <c r="J50" i="29"/>
  <c r="K50" i="29"/>
  <c r="L50" i="29"/>
  <c r="M50" i="29"/>
  <c r="D51" i="29"/>
  <c r="E51" i="29"/>
  <c r="F51" i="29"/>
  <c r="G51" i="29"/>
  <c r="H51" i="29"/>
  <c r="I51" i="29"/>
  <c r="J51" i="29"/>
  <c r="K51" i="29"/>
  <c r="L51" i="29"/>
  <c r="M51" i="29"/>
  <c r="D52" i="29"/>
  <c r="E52" i="29"/>
  <c r="F52" i="29"/>
  <c r="G52" i="29"/>
  <c r="H52" i="29"/>
  <c r="I52" i="29"/>
  <c r="J52" i="29"/>
  <c r="K52" i="29"/>
  <c r="L52" i="29"/>
  <c r="M52" i="29"/>
  <c r="D53" i="29"/>
  <c r="E53" i="29"/>
  <c r="F53" i="29"/>
  <c r="G53" i="29"/>
  <c r="H53" i="29"/>
  <c r="I53" i="29"/>
  <c r="J53" i="29"/>
  <c r="K53" i="29"/>
  <c r="L53" i="29"/>
  <c r="M53" i="29"/>
  <c r="D54" i="29"/>
  <c r="E54" i="29"/>
  <c r="F54" i="29"/>
  <c r="G54" i="29"/>
  <c r="H54" i="29"/>
  <c r="I54" i="29"/>
  <c r="J54" i="29"/>
  <c r="K54" i="29"/>
  <c r="L54" i="29"/>
  <c r="M54" i="29"/>
  <c r="D55" i="29"/>
  <c r="E55" i="29"/>
  <c r="F55" i="29"/>
  <c r="G55" i="29"/>
  <c r="H55" i="29"/>
  <c r="I55" i="29"/>
  <c r="J55" i="29"/>
  <c r="K55" i="29"/>
  <c r="L55" i="29"/>
  <c r="M55" i="29"/>
  <c r="D56" i="29"/>
  <c r="E56" i="29"/>
  <c r="F56" i="29"/>
  <c r="G56" i="29"/>
  <c r="H56" i="29"/>
  <c r="I56" i="29"/>
  <c r="J56" i="29"/>
  <c r="K56" i="29"/>
  <c r="L56" i="29"/>
  <c r="M56" i="29"/>
  <c r="D57" i="29"/>
  <c r="E57" i="29"/>
  <c r="F57" i="29"/>
  <c r="G57" i="29"/>
  <c r="H57" i="29"/>
  <c r="I57" i="29"/>
  <c r="J57" i="29"/>
  <c r="K57" i="29"/>
  <c r="L57" i="29"/>
  <c r="M57" i="29"/>
  <c r="D58" i="29"/>
  <c r="E58" i="29"/>
  <c r="F58" i="29"/>
  <c r="G58" i="29"/>
  <c r="H58" i="29"/>
  <c r="I58" i="29"/>
  <c r="J58" i="29"/>
  <c r="K58" i="29"/>
  <c r="L58" i="29"/>
  <c r="M58" i="29"/>
  <c r="D59" i="29"/>
  <c r="E59" i="29"/>
  <c r="F59" i="29"/>
  <c r="G59" i="29"/>
  <c r="H59" i="29"/>
  <c r="I59" i="29"/>
  <c r="J59" i="29"/>
  <c r="K59" i="29"/>
  <c r="L59" i="29"/>
  <c r="M59" i="29"/>
  <c r="D60" i="29"/>
  <c r="E60" i="29"/>
  <c r="F60" i="29"/>
  <c r="G60" i="29"/>
  <c r="H60" i="29"/>
  <c r="I60" i="29"/>
  <c r="J60" i="29"/>
  <c r="K60" i="29"/>
  <c r="L60" i="29"/>
  <c r="M60" i="29"/>
  <c r="D61" i="29"/>
  <c r="E61" i="29"/>
  <c r="F61" i="29"/>
  <c r="G61" i="29"/>
  <c r="H61" i="29"/>
  <c r="I61" i="29"/>
  <c r="J61" i="29"/>
  <c r="K61" i="29"/>
  <c r="L61" i="29"/>
  <c r="M61" i="29"/>
  <c r="D62" i="29"/>
  <c r="E62" i="29"/>
  <c r="F62" i="29"/>
  <c r="G62" i="29"/>
  <c r="H62" i="29"/>
  <c r="I62" i="29"/>
  <c r="J62" i="29"/>
  <c r="K62" i="29"/>
  <c r="L62" i="29"/>
  <c r="M62" i="29"/>
  <c r="D63" i="29"/>
  <c r="E63" i="29"/>
  <c r="F63" i="29"/>
  <c r="G63" i="29"/>
  <c r="H63" i="29"/>
  <c r="I63" i="29"/>
  <c r="J63" i="29"/>
  <c r="K63" i="29"/>
  <c r="L63" i="29"/>
  <c r="M63" i="29"/>
  <c r="D64" i="29"/>
  <c r="E64" i="29"/>
  <c r="F64" i="29"/>
  <c r="G64" i="29"/>
  <c r="H64" i="29"/>
  <c r="I64" i="29"/>
  <c r="J64" i="29"/>
  <c r="K64" i="29"/>
  <c r="L64" i="29"/>
  <c r="M64" i="29"/>
  <c r="D65" i="29"/>
  <c r="E65" i="29"/>
  <c r="F65" i="29"/>
  <c r="G65" i="29"/>
  <c r="H65" i="29"/>
  <c r="I65" i="29"/>
  <c r="J65" i="29"/>
  <c r="K65" i="29"/>
  <c r="L65" i="29"/>
  <c r="M65" i="29"/>
  <c r="D66" i="29"/>
  <c r="E66" i="29"/>
  <c r="F66" i="29"/>
  <c r="G66" i="29"/>
  <c r="H66" i="29"/>
  <c r="I66" i="29"/>
  <c r="J66" i="29"/>
  <c r="K66" i="29"/>
  <c r="L66" i="29"/>
  <c r="M66" i="29"/>
  <c r="D67" i="29"/>
  <c r="E67" i="29"/>
  <c r="F67" i="29"/>
  <c r="G67" i="29"/>
  <c r="H67" i="29"/>
  <c r="I67" i="29"/>
  <c r="J67" i="29"/>
  <c r="K67" i="29"/>
  <c r="L67" i="29"/>
  <c r="M67" i="29"/>
  <c r="D68" i="29"/>
  <c r="E68" i="29"/>
  <c r="F68" i="29"/>
  <c r="G68" i="29"/>
  <c r="H68" i="29"/>
  <c r="I68" i="29"/>
  <c r="J68" i="29"/>
  <c r="K68" i="29"/>
  <c r="L68" i="29"/>
  <c r="M68" i="29"/>
  <c r="D69" i="29"/>
  <c r="E69" i="29"/>
  <c r="F69" i="29"/>
  <c r="G69" i="29"/>
  <c r="H69" i="29"/>
  <c r="I69" i="29"/>
  <c r="J69" i="29"/>
  <c r="K69" i="29"/>
  <c r="L69" i="29"/>
  <c r="M69" i="29"/>
  <c r="D70" i="29"/>
  <c r="E70" i="29"/>
  <c r="F70" i="29"/>
  <c r="G70" i="29"/>
  <c r="H70" i="29"/>
  <c r="I70" i="29"/>
  <c r="J70" i="29"/>
  <c r="K70" i="29"/>
  <c r="L70" i="29"/>
  <c r="M70" i="29"/>
  <c r="D71" i="29"/>
  <c r="E71" i="29"/>
  <c r="F71" i="29"/>
  <c r="G71" i="29"/>
  <c r="H71" i="29"/>
  <c r="I71" i="29"/>
  <c r="J71" i="29"/>
  <c r="K71" i="29"/>
  <c r="L71" i="29"/>
  <c r="M71" i="29"/>
  <c r="D72" i="29"/>
  <c r="E72" i="29"/>
  <c r="F72" i="29"/>
  <c r="G72" i="29"/>
  <c r="H72" i="29"/>
  <c r="I72" i="29"/>
  <c r="J72" i="29"/>
  <c r="K72" i="29"/>
  <c r="L72" i="29"/>
  <c r="M72" i="29"/>
  <c r="D73" i="29"/>
  <c r="E73" i="29"/>
  <c r="F73" i="29"/>
  <c r="G73" i="29"/>
  <c r="H73" i="29"/>
  <c r="I73" i="29"/>
  <c r="J73" i="29"/>
  <c r="K73" i="29"/>
  <c r="L73" i="29"/>
  <c r="M73" i="29"/>
  <c r="D74" i="29"/>
  <c r="E74" i="29"/>
  <c r="F74" i="29"/>
  <c r="G74" i="29"/>
  <c r="H74" i="29"/>
  <c r="I74" i="29"/>
  <c r="J74" i="29"/>
  <c r="K74" i="29"/>
  <c r="L74" i="29"/>
  <c r="M74" i="29"/>
  <c r="D75" i="29"/>
  <c r="E75" i="29"/>
  <c r="F75" i="29"/>
  <c r="G75" i="29"/>
  <c r="H75" i="29"/>
  <c r="I75" i="29"/>
  <c r="J75" i="29"/>
  <c r="K75" i="29"/>
  <c r="L75" i="29"/>
  <c r="M75" i="29"/>
  <c r="D76" i="29"/>
  <c r="E76" i="29"/>
  <c r="F76" i="29"/>
  <c r="G76" i="29"/>
  <c r="H76" i="29"/>
  <c r="I76" i="29"/>
  <c r="J76" i="29"/>
  <c r="K76" i="29"/>
  <c r="L76" i="29"/>
  <c r="M76" i="29"/>
  <c r="D77" i="29"/>
  <c r="E77" i="29"/>
  <c r="F77" i="29"/>
  <c r="G77" i="29"/>
  <c r="H77" i="29"/>
  <c r="I77" i="29"/>
  <c r="J77" i="29"/>
  <c r="K77" i="29"/>
  <c r="L77" i="29"/>
  <c r="M77" i="29"/>
  <c r="D78" i="29"/>
  <c r="E78" i="29"/>
  <c r="F78" i="29"/>
  <c r="G78" i="29"/>
  <c r="H78" i="29"/>
  <c r="I78" i="29"/>
  <c r="J78" i="29"/>
  <c r="K78" i="29"/>
  <c r="L78" i="29"/>
  <c r="M78" i="29"/>
  <c r="D79" i="29"/>
  <c r="E79" i="29"/>
  <c r="F79" i="29"/>
  <c r="G79" i="29"/>
  <c r="H79" i="29"/>
  <c r="I79" i="29"/>
  <c r="J79" i="29"/>
  <c r="K79" i="29"/>
  <c r="L79" i="29"/>
  <c r="M79" i="29"/>
  <c r="D80" i="29"/>
  <c r="E80" i="29"/>
  <c r="F80" i="29"/>
  <c r="G80" i="29"/>
  <c r="H80" i="29"/>
  <c r="I80" i="29"/>
  <c r="J80" i="29"/>
  <c r="K80" i="29"/>
  <c r="L80" i="29"/>
  <c r="M80" i="29"/>
  <c r="D81" i="29"/>
  <c r="E81" i="29"/>
  <c r="F81" i="29"/>
  <c r="G81" i="29"/>
  <c r="H81" i="29"/>
  <c r="I81" i="29"/>
  <c r="J81" i="29"/>
  <c r="K81" i="29"/>
  <c r="L81" i="29"/>
  <c r="M81" i="29"/>
  <c r="D82" i="29"/>
  <c r="E82" i="29"/>
  <c r="F82" i="29"/>
  <c r="G82" i="29"/>
  <c r="H82" i="29"/>
  <c r="I82" i="29"/>
  <c r="J82" i="29"/>
  <c r="K82" i="29"/>
  <c r="L82" i="29"/>
  <c r="M82" i="29"/>
  <c r="D83" i="29"/>
  <c r="E83" i="29"/>
  <c r="F83" i="29"/>
  <c r="G83" i="29"/>
  <c r="H83" i="29"/>
  <c r="I83" i="29"/>
  <c r="J83" i="29"/>
  <c r="K83" i="29"/>
  <c r="L83" i="29"/>
  <c r="M83" i="29"/>
  <c r="D84" i="29"/>
  <c r="E84" i="29"/>
  <c r="F84" i="29"/>
  <c r="G84" i="29"/>
  <c r="H84" i="29"/>
  <c r="I84" i="29"/>
  <c r="J84" i="29"/>
  <c r="K84" i="29"/>
  <c r="L84" i="29"/>
  <c r="M84" i="29"/>
  <c r="D85" i="29"/>
  <c r="E85" i="29"/>
  <c r="F85" i="29"/>
  <c r="G85" i="29"/>
  <c r="H85" i="29"/>
  <c r="I85" i="29"/>
  <c r="J85" i="29"/>
  <c r="K85" i="29"/>
  <c r="L85" i="29"/>
  <c r="M85" i="29"/>
  <c r="D86" i="29"/>
  <c r="E86" i="29"/>
  <c r="F86" i="29"/>
  <c r="G86" i="29"/>
  <c r="H86" i="29"/>
  <c r="I86" i="29"/>
  <c r="J86" i="29"/>
  <c r="K86" i="29"/>
  <c r="L86" i="29"/>
  <c r="M86" i="29"/>
  <c r="D87" i="29"/>
  <c r="E87" i="29"/>
  <c r="F87" i="29"/>
  <c r="G87" i="29"/>
  <c r="H87" i="29"/>
  <c r="I87" i="29"/>
  <c r="J87" i="29"/>
  <c r="K87" i="29"/>
  <c r="L87" i="29"/>
  <c r="M87" i="29"/>
  <c r="D88" i="29"/>
  <c r="E88" i="29"/>
  <c r="F88" i="29"/>
  <c r="G88" i="29"/>
  <c r="H88" i="29"/>
  <c r="I88" i="29"/>
  <c r="J88" i="29"/>
  <c r="K88" i="29"/>
  <c r="L88" i="29"/>
  <c r="M88" i="29"/>
  <c r="D89" i="29"/>
  <c r="E89" i="29"/>
  <c r="F89" i="29"/>
  <c r="G89" i="29"/>
  <c r="H89" i="29"/>
  <c r="I89" i="29"/>
  <c r="J89" i="29"/>
  <c r="K89" i="29"/>
  <c r="L89" i="29"/>
  <c r="M89" i="29"/>
  <c r="D90" i="29"/>
  <c r="E90" i="29"/>
  <c r="F90" i="29"/>
  <c r="G90" i="29"/>
  <c r="H90" i="29"/>
  <c r="I90" i="29"/>
  <c r="J90" i="29"/>
  <c r="K90" i="29"/>
  <c r="L90" i="29"/>
  <c r="M90" i="29"/>
  <c r="D91" i="29"/>
  <c r="E91" i="29"/>
  <c r="F91" i="29"/>
  <c r="G91" i="29"/>
  <c r="H91" i="29"/>
  <c r="I91" i="29"/>
  <c r="J91" i="29"/>
  <c r="K91" i="29"/>
  <c r="L91" i="29"/>
  <c r="M91" i="29"/>
  <c r="D92" i="29"/>
  <c r="E92" i="29"/>
  <c r="F92" i="29"/>
  <c r="G92" i="29"/>
  <c r="H92" i="29"/>
  <c r="I92" i="29"/>
  <c r="J92" i="29"/>
  <c r="K92" i="29"/>
  <c r="L92" i="29"/>
  <c r="M92" i="29"/>
  <c r="D93" i="29"/>
  <c r="E93" i="29"/>
  <c r="F93" i="29"/>
  <c r="G93" i="29"/>
  <c r="H93" i="29"/>
  <c r="I93" i="29"/>
  <c r="J93" i="29"/>
  <c r="K93" i="29"/>
  <c r="L93" i="29"/>
  <c r="M93" i="29"/>
  <c r="D94" i="29"/>
  <c r="E94" i="29"/>
  <c r="F94" i="29"/>
  <c r="G94" i="29"/>
  <c r="H94" i="29"/>
  <c r="I94" i="29"/>
  <c r="J94" i="29"/>
  <c r="K94" i="29"/>
  <c r="L94" i="29"/>
  <c r="M94" i="29"/>
  <c r="D95" i="29"/>
  <c r="E95" i="29"/>
  <c r="F95" i="29"/>
  <c r="G95" i="29"/>
  <c r="H95" i="29"/>
  <c r="I95" i="29"/>
  <c r="J95" i="29"/>
  <c r="K95" i="29"/>
  <c r="L95" i="29"/>
  <c r="M95" i="29"/>
  <c r="D96" i="29"/>
  <c r="E96" i="29"/>
  <c r="F96" i="29"/>
  <c r="G96" i="29"/>
  <c r="H96" i="29"/>
  <c r="I96" i="29"/>
  <c r="J96" i="29"/>
  <c r="K96" i="29"/>
  <c r="L96" i="29"/>
  <c r="M96" i="29"/>
  <c r="D97" i="29"/>
  <c r="E97" i="29"/>
  <c r="F97" i="29"/>
  <c r="G97" i="29"/>
  <c r="H97" i="29"/>
  <c r="I97" i="29"/>
  <c r="J97" i="29"/>
  <c r="K97" i="29"/>
  <c r="L97" i="29"/>
  <c r="M97" i="29"/>
  <c r="D98" i="29"/>
  <c r="E98" i="29"/>
  <c r="F98" i="29"/>
  <c r="G98" i="29"/>
  <c r="H98" i="29"/>
  <c r="I98" i="29"/>
  <c r="J98" i="29"/>
  <c r="K98" i="29"/>
  <c r="L98" i="29"/>
  <c r="M98" i="29"/>
  <c r="D99" i="29"/>
  <c r="E99" i="29"/>
  <c r="F99" i="29"/>
  <c r="G99" i="29"/>
  <c r="H99" i="29"/>
  <c r="I99" i="29"/>
  <c r="J99" i="29"/>
  <c r="K99" i="29"/>
  <c r="L99" i="29"/>
  <c r="M99" i="29"/>
  <c r="D100" i="29"/>
  <c r="E100" i="29"/>
  <c r="F100" i="29"/>
  <c r="G100" i="29"/>
  <c r="H100" i="29"/>
  <c r="I100" i="29"/>
  <c r="J100" i="29"/>
  <c r="K100" i="29"/>
  <c r="L100" i="29"/>
  <c r="M100" i="29"/>
  <c r="E4" i="29"/>
  <c r="F4" i="29"/>
  <c r="G4" i="29"/>
  <c r="H4" i="29"/>
  <c r="I4" i="29"/>
  <c r="J4" i="29"/>
  <c r="K4" i="29"/>
  <c r="L4" i="29"/>
  <c r="M4" i="29"/>
  <c r="D4" i="29"/>
  <c r="O4" i="36" l="1"/>
  <c r="P4" i="36"/>
  <c r="Q4" i="36"/>
  <c r="R4" i="36"/>
  <c r="S4" i="36"/>
  <c r="T4" i="36"/>
  <c r="U4" i="36"/>
  <c r="V4" i="36"/>
  <c r="W4" i="36"/>
  <c r="X4" i="36"/>
  <c r="Y4" i="36"/>
  <c r="Z4" i="36"/>
  <c r="AA4" i="36"/>
  <c r="AC4" i="36"/>
  <c r="AD4" i="36"/>
  <c r="AE4" i="36"/>
  <c r="AG4" i="36"/>
  <c r="AH4" i="36"/>
  <c r="AI4" i="36"/>
  <c r="AJ4" i="36"/>
  <c r="AK4" i="36"/>
  <c r="AL4" i="36"/>
  <c r="AO4" i="36"/>
  <c r="AP4" i="36"/>
  <c r="AQ4" i="36"/>
  <c r="AS4" i="36"/>
  <c r="AT4" i="36"/>
  <c r="AU4" i="36"/>
  <c r="AV4" i="36"/>
  <c r="AX4" i="36"/>
  <c r="O5" i="36"/>
  <c r="P5" i="36"/>
  <c r="Q5" i="36"/>
  <c r="R5" i="36"/>
  <c r="S5" i="36"/>
  <c r="T5" i="36"/>
  <c r="U5" i="36"/>
  <c r="V5" i="36"/>
  <c r="W5" i="36"/>
  <c r="X5" i="36"/>
  <c r="Y5" i="36"/>
  <c r="Z5" i="36"/>
  <c r="AA5" i="36"/>
  <c r="AC5" i="36"/>
  <c r="AD5" i="36"/>
  <c r="AE5" i="36"/>
  <c r="AG5" i="36"/>
  <c r="AH5" i="36"/>
  <c r="AI5" i="36"/>
  <c r="AJ5" i="36"/>
  <c r="AK5" i="36"/>
  <c r="AL5" i="36"/>
  <c r="AO5" i="36"/>
  <c r="AP5" i="36"/>
  <c r="AQ5" i="36"/>
  <c r="AS5" i="36"/>
  <c r="AT5" i="36"/>
  <c r="AU5" i="36"/>
  <c r="AV5" i="36"/>
  <c r="AX5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C6" i="36"/>
  <c r="AD6" i="36"/>
  <c r="AE6" i="36"/>
  <c r="AG6" i="36"/>
  <c r="AH6" i="36"/>
  <c r="AI6" i="36"/>
  <c r="AJ6" i="36"/>
  <c r="AK6" i="36"/>
  <c r="AL6" i="36"/>
  <c r="AO6" i="36"/>
  <c r="AP6" i="36"/>
  <c r="AQ6" i="36"/>
  <c r="AS6" i="36"/>
  <c r="AT6" i="36"/>
  <c r="AU6" i="36"/>
  <c r="AV6" i="36"/>
  <c r="AX6" i="36"/>
  <c r="O7" i="36"/>
  <c r="P7" i="36"/>
  <c r="Q7" i="36"/>
  <c r="R7" i="36"/>
  <c r="S7" i="36"/>
  <c r="T7" i="36"/>
  <c r="U7" i="36"/>
  <c r="V7" i="36"/>
  <c r="W7" i="36"/>
  <c r="X7" i="36"/>
  <c r="Y7" i="36"/>
  <c r="Z7" i="36"/>
  <c r="AA7" i="36"/>
  <c r="AC7" i="36"/>
  <c r="AD7" i="36"/>
  <c r="AE7" i="36"/>
  <c r="AG7" i="36"/>
  <c r="AH7" i="36"/>
  <c r="AI7" i="36"/>
  <c r="AJ7" i="36"/>
  <c r="AK7" i="36"/>
  <c r="AL7" i="36"/>
  <c r="AO7" i="36"/>
  <c r="AP7" i="36"/>
  <c r="AQ7" i="36"/>
  <c r="AS7" i="36"/>
  <c r="AT7" i="36"/>
  <c r="AU7" i="36"/>
  <c r="AV7" i="36"/>
  <c r="AX7" i="36"/>
  <c r="O8" i="36"/>
  <c r="P8" i="36"/>
  <c r="Q8" i="36"/>
  <c r="R8" i="36"/>
  <c r="S8" i="36"/>
  <c r="T8" i="36"/>
  <c r="U8" i="36"/>
  <c r="V8" i="36"/>
  <c r="W8" i="36"/>
  <c r="X8" i="36"/>
  <c r="Y8" i="36"/>
  <c r="Z8" i="36"/>
  <c r="AA8" i="36"/>
  <c r="AC8" i="36"/>
  <c r="AD8" i="36"/>
  <c r="AE8" i="36"/>
  <c r="AG8" i="36"/>
  <c r="AH8" i="36"/>
  <c r="AI8" i="36"/>
  <c r="AJ8" i="36"/>
  <c r="AK8" i="36"/>
  <c r="AL8" i="36"/>
  <c r="AO8" i="36"/>
  <c r="AP8" i="36"/>
  <c r="AQ8" i="36"/>
  <c r="AS8" i="36"/>
  <c r="AT8" i="36"/>
  <c r="AU8" i="36"/>
  <c r="AV8" i="36"/>
  <c r="AX8" i="36"/>
  <c r="O9" i="36"/>
  <c r="P9" i="36"/>
  <c r="Q9" i="36"/>
  <c r="R9" i="36"/>
  <c r="S9" i="36"/>
  <c r="T9" i="36"/>
  <c r="U9" i="36"/>
  <c r="V9" i="36"/>
  <c r="W9" i="36"/>
  <c r="X9" i="36"/>
  <c r="Y9" i="36"/>
  <c r="Z9" i="36"/>
  <c r="AA9" i="36"/>
  <c r="AC9" i="36"/>
  <c r="AD9" i="36"/>
  <c r="AE9" i="36"/>
  <c r="AG9" i="36"/>
  <c r="AH9" i="36"/>
  <c r="AI9" i="36"/>
  <c r="AJ9" i="36"/>
  <c r="AK9" i="36"/>
  <c r="AL9" i="36"/>
  <c r="AO9" i="36"/>
  <c r="AP9" i="36"/>
  <c r="AQ9" i="36"/>
  <c r="AS9" i="36"/>
  <c r="AT9" i="36"/>
  <c r="AU9" i="36"/>
  <c r="AV9" i="36"/>
  <c r="AX9" i="36"/>
  <c r="O10" i="36"/>
  <c r="P10" i="36"/>
  <c r="Q10" i="36"/>
  <c r="R10" i="36"/>
  <c r="S10" i="36"/>
  <c r="T10" i="36"/>
  <c r="U10" i="36"/>
  <c r="V10" i="36"/>
  <c r="W10" i="36"/>
  <c r="X10" i="36"/>
  <c r="Y10" i="36"/>
  <c r="Z10" i="36"/>
  <c r="AA10" i="36"/>
  <c r="AC10" i="36"/>
  <c r="AD10" i="36"/>
  <c r="AE10" i="36"/>
  <c r="AG10" i="36"/>
  <c r="AH10" i="36"/>
  <c r="AI10" i="36"/>
  <c r="AJ10" i="36"/>
  <c r="AK10" i="36"/>
  <c r="AL10" i="36"/>
  <c r="AO10" i="36"/>
  <c r="AP10" i="36"/>
  <c r="AQ10" i="36"/>
  <c r="AS10" i="36"/>
  <c r="AT10" i="36"/>
  <c r="AU10" i="36"/>
  <c r="AV10" i="36"/>
  <c r="AX10" i="36"/>
  <c r="O11" i="36"/>
  <c r="P11" i="36"/>
  <c r="Q11" i="36"/>
  <c r="R11" i="36"/>
  <c r="S11" i="36"/>
  <c r="T11" i="36"/>
  <c r="U11" i="36"/>
  <c r="V11" i="36"/>
  <c r="W11" i="36"/>
  <c r="X11" i="36"/>
  <c r="Y11" i="36"/>
  <c r="Z11" i="36"/>
  <c r="AA11" i="36"/>
  <c r="AC11" i="36"/>
  <c r="AD11" i="36"/>
  <c r="AE11" i="36"/>
  <c r="AG11" i="36"/>
  <c r="AH11" i="36"/>
  <c r="AI11" i="36"/>
  <c r="AJ11" i="36"/>
  <c r="AK11" i="36"/>
  <c r="AL11" i="36"/>
  <c r="AO11" i="36"/>
  <c r="AP11" i="36"/>
  <c r="AQ11" i="36"/>
  <c r="AS11" i="36"/>
  <c r="AT11" i="36"/>
  <c r="AU11" i="36"/>
  <c r="AV11" i="36"/>
  <c r="AX11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C12" i="36"/>
  <c r="AD12" i="36"/>
  <c r="AE12" i="36"/>
  <c r="AG12" i="36"/>
  <c r="AH12" i="36"/>
  <c r="AI12" i="36"/>
  <c r="AJ12" i="36"/>
  <c r="AK12" i="36"/>
  <c r="AL12" i="36"/>
  <c r="AO12" i="36"/>
  <c r="AP12" i="36"/>
  <c r="AQ12" i="36"/>
  <c r="AS12" i="36"/>
  <c r="AT12" i="36"/>
  <c r="AU12" i="36"/>
  <c r="AV12" i="36"/>
  <c r="AX12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C13" i="36"/>
  <c r="AD13" i="36"/>
  <c r="AE13" i="36"/>
  <c r="AG13" i="36"/>
  <c r="AH13" i="36"/>
  <c r="AI13" i="36"/>
  <c r="AJ13" i="36"/>
  <c r="AK13" i="36"/>
  <c r="AL13" i="36"/>
  <c r="AO13" i="36"/>
  <c r="AP13" i="36"/>
  <c r="AQ13" i="36"/>
  <c r="AS13" i="36"/>
  <c r="AT13" i="36"/>
  <c r="AU13" i="36"/>
  <c r="AV13" i="36"/>
  <c r="AX13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C14" i="36"/>
  <c r="AD14" i="36"/>
  <c r="AE14" i="36"/>
  <c r="AG14" i="36"/>
  <c r="AH14" i="36"/>
  <c r="AI14" i="36"/>
  <c r="AJ14" i="36"/>
  <c r="AK14" i="36"/>
  <c r="AL14" i="36"/>
  <c r="AO14" i="36"/>
  <c r="AP14" i="36"/>
  <c r="AQ14" i="36"/>
  <c r="AS14" i="36"/>
  <c r="AT14" i="36"/>
  <c r="AU14" i="36"/>
  <c r="AV14" i="36"/>
  <c r="AX14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C15" i="36"/>
  <c r="AD15" i="36"/>
  <c r="AE15" i="36"/>
  <c r="AG15" i="36"/>
  <c r="AH15" i="36"/>
  <c r="AI15" i="36"/>
  <c r="AJ15" i="36"/>
  <c r="AK15" i="36"/>
  <c r="AL15" i="36"/>
  <c r="AO15" i="36"/>
  <c r="AP15" i="36"/>
  <c r="AQ15" i="36"/>
  <c r="AS15" i="36"/>
  <c r="AT15" i="36"/>
  <c r="AU15" i="36"/>
  <c r="AV15" i="36"/>
  <c r="AX15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C16" i="36"/>
  <c r="AD16" i="36"/>
  <c r="AE16" i="36"/>
  <c r="AG16" i="36"/>
  <c r="AH16" i="36"/>
  <c r="AI16" i="36"/>
  <c r="AJ16" i="36"/>
  <c r="AK16" i="36"/>
  <c r="AL16" i="36"/>
  <c r="AO16" i="36"/>
  <c r="AP16" i="36"/>
  <c r="AQ16" i="36"/>
  <c r="AS16" i="36"/>
  <c r="AT16" i="36"/>
  <c r="AU16" i="36"/>
  <c r="AV16" i="36"/>
  <c r="AX16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C17" i="36"/>
  <c r="AD17" i="36"/>
  <c r="AE17" i="36"/>
  <c r="AG17" i="36"/>
  <c r="AH17" i="36"/>
  <c r="AI17" i="36"/>
  <c r="AJ17" i="36"/>
  <c r="AK17" i="36"/>
  <c r="AL17" i="36"/>
  <c r="AO17" i="36"/>
  <c r="AP17" i="36"/>
  <c r="AQ17" i="36"/>
  <c r="AS17" i="36"/>
  <c r="AT17" i="36"/>
  <c r="AU17" i="36"/>
  <c r="AV17" i="36"/>
  <c r="AX17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C18" i="36"/>
  <c r="AD18" i="36"/>
  <c r="AE18" i="36"/>
  <c r="AG18" i="36"/>
  <c r="AH18" i="36"/>
  <c r="AI18" i="36"/>
  <c r="AJ18" i="36"/>
  <c r="AK18" i="36"/>
  <c r="AL18" i="36"/>
  <c r="AO18" i="36"/>
  <c r="AP18" i="36"/>
  <c r="AQ18" i="36"/>
  <c r="AS18" i="36"/>
  <c r="AT18" i="36"/>
  <c r="AU18" i="36"/>
  <c r="AV18" i="36"/>
  <c r="AX18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C19" i="36"/>
  <c r="AD19" i="36"/>
  <c r="AE19" i="36"/>
  <c r="AG19" i="36"/>
  <c r="AH19" i="36"/>
  <c r="AI19" i="36"/>
  <c r="AJ19" i="36"/>
  <c r="AK19" i="36"/>
  <c r="AL19" i="36"/>
  <c r="AO19" i="36"/>
  <c r="AP19" i="36"/>
  <c r="AQ19" i="36"/>
  <c r="AS19" i="36"/>
  <c r="AT19" i="36"/>
  <c r="AU19" i="36"/>
  <c r="AV19" i="36"/>
  <c r="AX19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C20" i="36"/>
  <c r="AD20" i="36"/>
  <c r="AE20" i="36"/>
  <c r="AG20" i="36"/>
  <c r="AH20" i="36"/>
  <c r="AI20" i="36"/>
  <c r="AJ20" i="36"/>
  <c r="AK20" i="36"/>
  <c r="AL20" i="36"/>
  <c r="AO20" i="36"/>
  <c r="AP20" i="36"/>
  <c r="AQ20" i="36"/>
  <c r="AS20" i="36"/>
  <c r="AT20" i="36"/>
  <c r="AU20" i="36"/>
  <c r="AV20" i="36"/>
  <c r="AX20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C21" i="36"/>
  <c r="AD21" i="36"/>
  <c r="AE21" i="36"/>
  <c r="AG21" i="36"/>
  <c r="AH21" i="36"/>
  <c r="AI21" i="36"/>
  <c r="AJ21" i="36"/>
  <c r="AK21" i="36"/>
  <c r="AL21" i="36"/>
  <c r="AO21" i="36"/>
  <c r="AP21" i="36"/>
  <c r="AQ21" i="36"/>
  <c r="AS21" i="36"/>
  <c r="AT21" i="36"/>
  <c r="AU21" i="36"/>
  <c r="AV21" i="36"/>
  <c r="AX21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C22" i="36"/>
  <c r="AD22" i="36"/>
  <c r="AE22" i="36"/>
  <c r="AG22" i="36"/>
  <c r="AH22" i="36"/>
  <c r="AI22" i="36"/>
  <c r="AJ22" i="36"/>
  <c r="AK22" i="36"/>
  <c r="AL22" i="36"/>
  <c r="AO22" i="36"/>
  <c r="AP22" i="36"/>
  <c r="AQ22" i="36"/>
  <c r="AS22" i="36"/>
  <c r="AT22" i="36"/>
  <c r="AU22" i="36"/>
  <c r="AV22" i="36"/>
  <c r="AX22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C23" i="36"/>
  <c r="AD23" i="36"/>
  <c r="AE23" i="36"/>
  <c r="AG23" i="36"/>
  <c r="AH23" i="36"/>
  <c r="AI23" i="36"/>
  <c r="AJ23" i="36"/>
  <c r="AK23" i="36"/>
  <c r="AL23" i="36"/>
  <c r="AO23" i="36"/>
  <c r="AP23" i="36"/>
  <c r="AQ23" i="36"/>
  <c r="AS23" i="36"/>
  <c r="AT23" i="36"/>
  <c r="AU23" i="36"/>
  <c r="AV23" i="36"/>
  <c r="AX23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C24" i="36"/>
  <c r="AD24" i="36"/>
  <c r="AE24" i="36"/>
  <c r="AG24" i="36"/>
  <c r="AH24" i="36"/>
  <c r="AI24" i="36"/>
  <c r="AJ24" i="36"/>
  <c r="AK24" i="36"/>
  <c r="AL24" i="36"/>
  <c r="AO24" i="36"/>
  <c r="AP24" i="36"/>
  <c r="AQ24" i="36"/>
  <c r="AS24" i="36"/>
  <c r="AT24" i="36"/>
  <c r="AU24" i="36"/>
  <c r="AV24" i="36"/>
  <c r="AX24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C25" i="36"/>
  <c r="AD25" i="36"/>
  <c r="AE25" i="36"/>
  <c r="AG25" i="36"/>
  <c r="AH25" i="36"/>
  <c r="AI25" i="36"/>
  <c r="AJ25" i="36"/>
  <c r="AK25" i="36"/>
  <c r="AL25" i="36"/>
  <c r="AO25" i="36"/>
  <c r="AP25" i="36"/>
  <c r="AQ25" i="36"/>
  <c r="AS25" i="36"/>
  <c r="AT25" i="36"/>
  <c r="AU25" i="36"/>
  <c r="AV25" i="36"/>
  <c r="AX25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C26" i="36"/>
  <c r="AD26" i="36"/>
  <c r="AE26" i="36"/>
  <c r="AG26" i="36"/>
  <c r="AH26" i="36"/>
  <c r="AI26" i="36"/>
  <c r="AJ26" i="36"/>
  <c r="AK26" i="36"/>
  <c r="AL26" i="36"/>
  <c r="AO26" i="36"/>
  <c r="AP26" i="36"/>
  <c r="AQ26" i="36"/>
  <c r="AS26" i="36"/>
  <c r="AT26" i="36"/>
  <c r="AU26" i="36"/>
  <c r="AV26" i="36"/>
  <c r="AX26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C27" i="36"/>
  <c r="AD27" i="36"/>
  <c r="AE27" i="36"/>
  <c r="AG27" i="36"/>
  <c r="AH27" i="36"/>
  <c r="AI27" i="36"/>
  <c r="AJ27" i="36"/>
  <c r="AK27" i="36"/>
  <c r="AL27" i="36"/>
  <c r="AO27" i="36"/>
  <c r="AP27" i="36"/>
  <c r="AQ27" i="36"/>
  <c r="AS27" i="36"/>
  <c r="AT27" i="36"/>
  <c r="AU27" i="36"/>
  <c r="AV27" i="36"/>
  <c r="AX27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C28" i="36"/>
  <c r="AD28" i="36"/>
  <c r="AE28" i="36"/>
  <c r="AG28" i="36"/>
  <c r="AH28" i="36"/>
  <c r="AI28" i="36"/>
  <c r="AJ28" i="36"/>
  <c r="AK28" i="36"/>
  <c r="AL28" i="36"/>
  <c r="AO28" i="36"/>
  <c r="AP28" i="36"/>
  <c r="AQ28" i="36"/>
  <c r="AS28" i="36"/>
  <c r="AT28" i="36"/>
  <c r="AU28" i="36"/>
  <c r="AV28" i="36"/>
  <c r="AX28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C29" i="36"/>
  <c r="AD29" i="36"/>
  <c r="AE29" i="36"/>
  <c r="AG29" i="36"/>
  <c r="AH29" i="36"/>
  <c r="AI29" i="36"/>
  <c r="AJ29" i="36"/>
  <c r="AK29" i="36"/>
  <c r="AL29" i="36"/>
  <c r="AO29" i="36"/>
  <c r="AP29" i="36"/>
  <c r="AQ29" i="36"/>
  <c r="AS29" i="36"/>
  <c r="AT29" i="36"/>
  <c r="AU29" i="36"/>
  <c r="AV29" i="36"/>
  <c r="AX29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C30" i="36"/>
  <c r="AD30" i="36"/>
  <c r="AE30" i="36"/>
  <c r="AG30" i="36"/>
  <c r="AH30" i="36"/>
  <c r="AI30" i="36"/>
  <c r="AJ30" i="36"/>
  <c r="AK30" i="36"/>
  <c r="AL30" i="36"/>
  <c r="AO30" i="36"/>
  <c r="AP30" i="36"/>
  <c r="AQ30" i="36"/>
  <c r="AS30" i="36"/>
  <c r="AT30" i="36"/>
  <c r="AU30" i="36"/>
  <c r="AV30" i="36"/>
  <c r="AX30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C31" i="36"/>
  <c r="AD31" i="36"/>
  <c r="AE31" i="36"/>
  <c r="AG31" i="36"/>
  <c r="AH31" i="36"/>
  <c r="AI31" i="36"/>
  <c r="AJ31" i="36"/>
  <c r="AK31" i="36"/>
  <c r="AL31" i="36"/>
  <c r="AO31" i="36"/>
  <c r="AP31" i="36"/>
  <c r="AQ31" i="36"/>
  <c r="AS31" i="36"/>
  <c r="AT31" i="36"/>
  <c r="AU31" i="36"/>
  <c r="AV31" i="36"/>
  <c r="AX31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C32" i="36"/>
  <c r="AD32" i="36"/>
  <c r="AE32" i="36"/>
  <c r="AG32" i="36"/>
  <c r="AH32" i="36"/>
  <c r="AI32" i="36"/>
  <c r="AJ32" i="36"/>
  <c r="AK32" i="36"/>
  <c r="AL32" i="36"/>
  <c r="AO32" i="36"/>
  <c r="AP32" i="36"/>
  <c r="AQ32" i="36"/>
  <c r="AS32" i="36"/>
  <c r="AT32" i="36"/>
  <c r="AU32" i="36"/>
  <c r="AV32" i="36"/>
  <c r="AX32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C33" i="36"/>
  <c r="AD33" i="36"/>
  <c r="AE33" i="36"/>
  <c r="AG33" i="36"/>
  <c r="AH33" i="36"/>
  <c r="AI33" i="36"/>
  <c r="AJ33" i="36"/>
  <c r="AK33" i="36"/>
  <c r="AL33" i="36"/>
  <c r="AO33" i="36"/>
  <c r="AP33" i="36"/>
  <c r="AQ33" i="36"/>
  <c r="AS33" i="36"/>
  <c r="AT33" i="36"/>
  <c r="AU33" i="36"/>
  <c r="AV33" i="36"/>
  <c r="AX33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C34" i="36"/>
  <c r="AD34" i="36"/>
  <c r="AE34" i="36"/>
  <c r="AG34" i="36"/>
  <c r="AH34" i="36"/>
  <c r="AI34" i="36"/>
  <c r="AJ34" i="36"/>
  <c r="AK34" i="36"/>
  <c r="AL34" i="36"/>
  <c r="AO34" i="36"/>
  <c r="AP34" i="36"/>
  <c r="AQ34" i="36"/>
  <c r="AS34" i="36"/>
  <c r="AT34" i="36"/>
  <c r="AU34" i="36"/>
  <c r="AV34" i="36"/>
  <c r="AX34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C35" i="36"/>
  <c r="AD35" i="36"/>
  <c r="AE35" i="36"/>
  <c r="AG35" i="36"/>
  <c r="AH35" i="36"/>
  <c r="AI35" i="36"/>
  <c r="AJ35" i="36"/>
  <c r="AK35" i="36"/>
  <c r="AL35" i="36"/>
  <c r="AO35" i="36"/>
  <c r="AP35" i="36"/>
  <c r="AQ35" i="36"/>
  <c r="AS35" i="36"/>
  <c r="AT35" i="36"/>
  <c r="AU35" i="36"/>
  <c r="AV35" i="36"/>
  <c r="AX35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C36" i="36"/>
  <c r="AD36" i="36"/>
  <c r="AE36" i="36"/>
  <c r="AG36" i="36"/>
  <c r="AH36" i="36"/>
  <c r="AI36" i="36"/>
  <c r="AJ36" i="36"/>
  <c r="AK36" i="36"/>
  <c r="AL36" i="36"/>
  <c r="AO36" i="36"/>
  <c r="AP36" i="36"/>
  <c r="AQ36" i="36"/>
  <c r="AS36" i="36"/>
  <c r="AT36" i="36"/>
  <c r="AU36" i="36"/>
  <c r="AV36" i="36"/>
  <c r="AX36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C37" i="36"/>
  <c r="AD37" i="36"/>
  <c r="AE37" i="36"/>
  <c r="AG37" i="36"/>
  <c r="AH37" i="36"/>
  <c r="AI37" i="36"/>
  <c r="AJ37" i="36"/>
  <c r="AK37" i="36"/>
  <c r="AL37" i="36"/>
  <c r="AO37" i="36"/>
  <c r="AP37" i="36"/>
  <c r="AQ37" i="36"/>
  <c r="AS37" i="36"/>
  <c r="AT37" i="36"/>
  <c r="AU37" i="36"/>
  <c r="AV37" i="36"/>
  <c r="AX37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C38" i="36"/>
  <c r="AD38" i="36"/>
  <c r="AE38" i="36"/>
  <c r="AG38" i="36"/>
  <c r="AH38" i="36"/>
  <c r="AI38" i="36"/>
  <c r="AJ38" i="36"/>
  <c r="AK38" i="36"/>
  <c r="AL38" i="36"/>
  <c r="AO38" i="36"/>
  <c r="AP38" i="36"/>
  <c r="AQ38" i="36"/>
  <c r="AS38" i="36"/>
  <c r="AT38" i="36"/>
  <c r="AU38" i="36"/>
  <c r="AV38" i="36"/>
  <c r="AX38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C39" i="36"/>
  <c r="AD39" i="36"/>
  <c r="AE39" i="36"/>
  <c r="AG39" i="36"/>
  <c r="AH39" i="36"/>
  <c r="AI39" i="36"/>
  <c r="AJ39" i="36"/>
  <c r="AK39" i="36"/>
  <c r="AL39" i="36"/>
  <c r="AO39" i="36"/>
  <c r="AP39" i="36"/>
  <c r="AQ39" i="36"/>
  <c r="AS39" i="36"/>
  <c r="AT39" i="36"/>
  <c r="AU39" i="36"/>
  <c r="AV39" i="36"/>
  <c r="AX39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C40" i="36"/>
  <c r="AD40" i="36"/>
  <c r="AE40" i="36"/>
  <c r="AG40" i="36"/>
  <c r="AH40" i="36"/>
  <c r="AI40" i="36"/>
  <c r="AJ40" i="36"/>
  <c r="AK40" i="36"/>
  <c r="AL40" i="36"/>
  <c r="AO40" i="36"/>
  <c r="AP40" i="36"/>
  <c r="AQ40" i="36"/>
  <c r="AS40" i="36"/>
  <c r="AT40" i="36"/>
  <c r="AU40" i="36"/>
  <c r="AV40" i="36"/>
  <c r="AX40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C41" i="36"/>
  <c r="AD41" i="36"/>
  <c r="AE41" i="36"/>
  <c r="AG41" i="36"/>
  <c r="AH41" i="36"/>
  <c r="AI41" i="36"/>
  <c r="AJ41" i="36"/>
  <c r="AK41" i="36"/>
  <c r="AL41" i="36"/>
  <c r="AO41" i="36"/>
  <c r="AP41" i="36"/>
  <c r="AQ41" i="36"/>
  <c r="AS41" i="36"/>
  <c r="AT41" i="36"/>
  <c r="AU41" i="36"/>
  <c r="AV41" i="36"/>
  <c r="AX41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C42" i="36"/>
  <c r="AD42" i="36"/>
  <c r="AE42" i="36"/>
  <c r="AG42" i="36"/>
  <c r="AH42" i="36"/>
  <c r="AI42" i="36"/>
  <c r="AJ42" i="36"/>
  <c r="AK42" i="36"/>
  <c r="AL42" i="36"/>
  <c r="AO42" i="36"/>
  <c r="AP42" i="36"/>
  <c r="AQ42" i="36"/>
  <c r="AS42" i="36"/>
  <c r="AT42" i="36"/>
  <c r="AU42" i="36"/>
  <c r="AV42" i="36"/>
  <c r="AX42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C43" i="36"/>
  <c r="AD43" i="36"/>
  <c r="AE43" i="36"/>
  <c r="AG43" i="36"/>
  <c r="AH43" i="36"/>
  <c r="AI43" i="36"/>
  <c r="AJ43" i="36"/>
  <c r="AK43" i="36"/>
  <c r="AL43" i="36"/>
  <c r="AO43" i="36"/>
  <c r="AP43" i="36"/>
  <c r="AQ43" i="36"/>
  <c r="AS43" i="36"/>
  <c r="AT43" i="36"/>
  <c r="AU43" i="36"/>
  <c r="AV43" i="36"/>
  <c r="AX43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C44" i="36"/>
  <c r="AD44" i="36"/>
  <c r="AE44" i="36"/>
  <c r="AG44" i="36"/>
  <c r="AH44" i="36"/>
  <c r="AI44" i="36"/>
  <c r="AJ44" i="36"/>
  <c r="AK44" i="36"/>
  <c r="AL44" i="36"/>
  <c r="AO44" i="36"/>
  <c r="AP44" i="36"/>
  <c r="AQ44" i="36"/>
  <c r="AS44" i="36"/>
  <c r="AT44" i="36"/>
  <c r="AU44" i="36"/>
  <c r="AV44" i="36"/>
  <c r="AX44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C45" i="36"/>
  <c r="AD45" i="36"/>
  <c r="AE45" i="36"/>
  <c r="AG45" i="36"/>
  <c r="AH45" i="36"/>
  <c r="AI45" i="36"/>
  <c r="AJ45" i="36"/>
  <c r="AK45" i="36"/>
  <c r="AL45" i="36"/>
  <c r="AO45" i="36"/>
  <c r="AP45" i="36"/>
  <c r="AQ45" i="36"/>
  <c r="AS45" i="36"/>
  <c r="AT45" i="36"/>
  <c r="AU45" i="36"/>
  <c r="AV45" i="36"/>
  <c r="AX45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C46" i="36"/>
  <c r="AD46" i="36"/>
  <c r="AE46" i="36"/>
  <c r="AG46" i="36"/>
  <c r="AH46" i="36"/>
  <c r="AI46" i="36"/>
  <c r="AJ46" i="36"/>
  <c r="AK46" i="36"/>
  <c r="AL46" i="36"/>
  <c r="AO46" i="36"/>
  <c r="AP46" i="36"/>
  <c r="AQ46" i="36"/>
  <c r="AS46" i="36"/>
  <c r="AT46" i="36"/>
  <c r="AU46" i="36"/>
  <c r="AV46" i="36"/>
  <c r="AX46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C47" i="36"/>
  <c r="AD47" i="36"/>
  <c r="AE47" i="36"/>
  <c r="AG47" i="36"/>
  <c r="AH47" i="36"/>
  <c r="AI47" i="36"/>
  <c r="AJ47" i="36"/>
  <c r="AK47" i="36"/>
  <c r="AL47" i="36"/>
  <c r="AO47" i="36"/>
  <c r="AP47" i="36"/>
  <c r="AQ47" i="36"/>
  <c r="AS47" i="36"/>
  <c r="AT47" i="36"/>
  <c r="AU47" i="36"/>
  <c r="AV47" i="36"/>
  <c r="AX47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C48" i="36"/>
  <c r="AD48" i="36"/>
  <c r="AE48" i="36"/>
  <c r="AG48" i="36"/>
  <c r="AH48" i="36"/>
  <c r="AI48" i="36"/>
  <c r="AJ48" i="36"/>
  <c r="AK48" i="36"/>
  <c r="AL48" i="36"/>
  <c r="AO48" i="36"/>
  <c r="AP48" i="36"/>
  <c r="AQ48" i="36"/>
  <c r="AS48" i="36"/>
  <c r="AT48" i="36"/>
  <c r="AU48" i="36"/>
  <c r="AV48" i="36"/>
  <c r="AX48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C49" i="36"/>
  <c r="AD49" i="36"/>
  <c r="AE49" i="36"/>
  <c r="AG49" i="36"/>
  <c r="AH49" i="36"/>
  <c r="AI49" i="36"/>
  <c r="AJ49" i="36"/>
  <c r="AK49" i="36"/>
  <c r="AL49" i="36"/>
  <c r="AO49" i="36"/>
  <c r="AP49" i="36"/>
  <c r="AQ49" i="36"/>
  <c r="AS49" i="36"/>
  <c r="AT49" i="36"/>
  <c r="AU49" i="36"/>
  <c r="AV49" i="36"/>
  <c r="AX49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C50" i="36"/>
  <c r="AD50" i="36"/>
  <c r="AE50" i="36"/>
  <c r="AG50" i="36"/>
  <c r="AH50" i="36"/>
  <c r="AI50" i="36"/>
  <c r="AJ50" i="36"/>
  <c r="AK50" i="36"/>
  <c r="AL50" i="36"/>
  <c r="AO50" i="36"/>
  <c r="AP50" i="36"/>
  <c r="AQ50" i="36"/>
  <c r="AS50" i="36"/>
  <c r="AT50" i="36"/>
  <c r="AU50" i="36"/>
  <c r="AV50" i="36"/>
  <c r="AX50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C51" i="36"/>
  <c r="AD51" i="36"/>
  <c r="AE51" i="36"/>
  <c r="AG51" i="36"/>
  <c r="AH51" i="36"/>
  <c r="AI51" i="36"/>
  <c r="AJ51" i="36"/>
  <c r="AK51" i="36"/>
  <c r="AL51" i="36"/>
  <c r="AO51" i="36"/>
  <c r="AP51" i="36"/>
  <c r="AQ51" i="36"/>
  <c r="AS51" i="36"/>
  <c r="AT51" i="36"/>
  <c r="AU51" i="36"/>
  <c r="AV51" i="36"/>
  <c r="AX51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C52" i="36"/>
  <c r="AD52" i="36"/>
  <c r="AE52" i="36"/>
  <c r="AG52" i="36"/>
  <c r="AH52" i="36"/>
  <c r="AI52" i="36"/>
  <c r="AJ52" i="36"/>
  <c r="AK52" i="36"/>
  <c r="AL52" i="36"/>
  <c r="AO52" i="36"/>
  <c r="AP52" i="36"/>
  <c r="AQ52" i="36"/>
  <c r="AS52" i="36"/>
  <c r="AT52" i="36"/>
  <c r="AU52" i="36"/>
  <c r="AV52" i="36"/>
  <c r="AX52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C53" i="36"/>
  <c r="AD53" i="36"/>
  <c r="AE53" i="36"/>
  <c r="AG53" i="36"/>
  <c r="AH53" i="36"/>
  <c r="AI53" i="36"/>
  <c r="AJ53" i="36"/>
  <c r="AK53" i="36"/>
  <c r="AL53" i="36"/>
  <c r="AO53" i="36"/>
  <c r="AP53" i="36"/>
  <c r="AQ53" i="36"/>
  <c r="AS53" i="36"/>
  <c r="AT53" i="36"/>
  <c r="AU53" i="36"/>
  <c r="AV53" i="36"/>
  <c r="AX53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C54" i="36"/>
  <c r="AD54" i="36"/>
  <c r="AE54" i="36"/>
  <c r="AG54" i="36"/>
  <c r="AH54" i="36"/>
  <c r="AI54" i="36"/>
  <c r="AJ54" i="36"/>
  <c r="AK54" i="36"/>
  <c r="AL54" i="36"/>
  <c r="AO54" i="36"/>
  <c r="AP54" i="36"/>
  <c r="AQ54" i="36"/>
  <c r="AS54" i="36"/>
  <c r="AT54" i="36"/>
  <c r="AU54" i="36"/>
  <c r="AV54" i="36"/>
  <c r="AX54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C55" i="36"/>
  <c r="AD55" i="36"/>
  <c r="AE55" i="36"/>
  <c r="AG55" i="36"/>
  <c r="AH55" i="36"/>
  <c r="AI55" i="36"/>
  <c r="AJ55" i="36"/>
  <c r="AK55" i="36"/>
  <c r="AL55" i="36"/>
  <c r="AO55" i="36"/>
  <c r="AP55" i="36"/>
  <c r="AQ55" i="36"/>
  <c r="AS55" i="36"/>
  <c r="AT55" i="36"/>
  <c r="AU55" i="36"/>
  <c r="AV55" i="36"/>
  <c r="AX55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C56" i="36"/>
  <c r="AD56" i="36"/>
  <c r="AE56" i="36"/>
  <c r="AG56" i="36"/>
  <c r="AH56" i="36"/>
  <c r="AI56" i="36"/>
  <c r="AJ56" i="36"/>
  <c r="AK56" i="36"/>
  <c r="AL56" i="36"/>
  <c r="AO56" i="36"/>
  <c r="AP56" i="36"/>
  <c r="AQ56" i="36"/>
  <c r="AS56" i="36"/>
  <c r="AT56" i="36"/>
  <c r="AU56" i="36"/>
  <c r="AV56" i="36"/>
  <c r="AX56" i="36"/>
  <c r="O57" i="36"/>
  <c r="P57" i="36"/>
  <c r="Q57" i="36"/>
  <c r="R57" i="36"/>
  <c r="S57" i="36"/>
  <c r="T57" i="36"/>
  <c r="U57" i="36"/>
  <c r="V57" i="36"/>
  <c r="W57" i="36"/>
  <c r="X57" i="36"/>
  <c r="Y57" i="36"/>
  <c r="Z57" i="36"/>
  <c r="AA57" i="36"/>
  <c r="AC57" i="36"/>
  <c r="AD57" i="36"/>
  <c r="AE57" i="36"/>
  <c r="AG57" i="36"/>
  <c r="AH57" i="36"/>
  <c r="AI57" i="36"/>
  <c r="AJ57" i="36"/>
  <c r="AK57" i="36"/>
  <c r="AL57" i="36"/>
  <c r="AO57" i="36"/>
  <c r="AP57" i="36"/>
  <c r="AQ57" i="36"/>
  <c r="AS57" i="36"/>
  <c r="AT57" i="36"/>
  <c r="AU57" i="36"/>
  <c r="AV57" i="36"/>
  <c r="AX57" i="36"/>
  <c r="O58" i="36"/>
  <c r="P58" i="36"/>
  <c r="Q58" i="36"/>
  <c r="R58" i="36"/>
  <c r="S58" i="36"/>
  <c r="T58" i="36"/>
  <c r="U58" i="36"/>
  <c r="V58" i="36"/>
  <c r="W58" i="36"/>
  <c r="X58" i="36"/>
  <c r="Y58" i="36"/>
  <c r="Z58" i="36"/>
  <c r="AA58" i="36"/>
  <c r="AC58" i="36"/>
  <c r="AD58" i="36"/>
  <c r="AE58" i="36"/>
  <c r="AG58" i="36"/>
  <c r="AH58" i="36"/>
  <c r="AI58" i="36"/>
  <c r="AJ58" i="36"/>
  <c r="AK58" i="36"/>
  <c r="AL58" i="36"/>
  <c r="AO58" i="36"/>
  <c r="AP58" i="36"/>
  <c r="AQ58" i="36"/>
  <c r="AS58" i="36"/>
  <c r="AT58" i="36"/>
  <c r="AU58" i="36"/>
  <c r="AV58" i="36"/>
  <c r="AX58" i="36"/>
  <c r="O59" i="36"/>
  <c r="P59" i="36"/>
  <c r="Q59" i="36"/>
  <c r="R59" i="36"/>
  <c r="S59" i="36"/>
  <c r="T59" i="36"/>
  <c r="U59" i="36"/>
  <c r="V59" i="36"/>
  <c r="W59" i="36"/>
  <c r="X59" i="36"/>
  <c r="Y59" i="36"/>
  <c r="Z59" i="36"/>
  <c r="AA59" i="36"/>
  <c r="AC59" i="36"/>
  <c r="AD59" i="36"/>
  <c r="AE59" i="36"/>
  <c r="AG59" i="36"/>
  <c r="AH59" i="36"/>
  <c r="AI59" i="36"/>
  <c r="AJ59" i="36"/>
  <c r="AK59" i="36"/>
  <c r="AL59" i="36"/>
  <c r="AO59" i="36"/>
  <c r="AP59" i="36"/>
  <c r="AQ59" i="36"/>
  <c r="AS59" i="36"/>
  <c r="AT59" i="36"/>
  <c r="AU59" i="36"/>
  <c r="AV59" i="36"/>
  <c r="AX59" i="36"/>
  <c r="O60" i="36"/>
  <c r="P60" i="36"/>
  <c r="Q60" i="36"/>
  <c r="R60" i="36"/>
  <c r="S60" i="36"/>
  <c r="T60" i="36"/>
  <c r="U60" i="36"/>
  <c r="V60" i="36"/>
  <c r="W60" i="36"/>
  <c r="X60" i="36"/>
  <c r="Y60" i="36"/>
  <c r="Z60" i="36"/>
  <c r="AA60" i="36"/>
  <c r="AC60" i="36"/>
  <c r="AD60" i="36"/>
  <c r="AE60" i="36"/>
  <c r="AG60" i="36"/>
  <c r="AH60" i="36"/>
  <c r="AI60" i="36"/>
  <c r="AJ60" i="36"/>
  <c r="AK60" i="36"/>
  <c r="AL60" i="36"/>
  <c r="AO60" i="36"/>
  <c r="AP60" i="36"/>
  <c r="AQ60" i="36"/>
  <c r="AS60" i="36"/>
  <c r="AT60" i="36"/>
  <c r="AU60" i="36"/>
  <c r="AV60" i="36"/>
  <c r="AX60" i="36"/>
  <c r="O61" i="36"/>
  <c r="P61" i="36"/>
  <c r="Q61" i="36"/>
  <c r="R61" i="36"/>
  <c r="S61" i="36"/>
  <c r="T61" i="36"/>
  <c r="U61" i="36"/>
  <c r="V61" i="36"/>
  <c r="W61" i="36"/>
  <c r="X61" i="36"/>
  <c r="Y61" i="36"/>
  <c r="Z61" i="36"/>
  <c r="AA61" i="36"/>
  <c r="AC61" i="36"/>
  <c r="AD61" i="36"/>
  <c r="AE61" i="36"/>
  <c r="AG61" i="36"/>
  <c r="AH61" i="36"/>
  <c r="AI61" i="36"/>
  <c r="AJ61" i="36"/>
  <c r="AK61" i="36"/>
  <c r="AL61" i="36"/>
  <c r="AO61" i="36"/>
  <c r="AP61" i="36"/>
  <c r="AQ61" i="36"/>
  <c r="AS61" i="36"/>
  <c r="AT61" i="36"/>
  <c r="AU61" i="36"/>
  <c r="AV61" i="36"/>
  <c r="AX61" i="36"/>
  <c r="O62" i="36"/>
  <c r="P62" i="36"/>
  <c r="Q62" i="36"/>
  <c r="R62" i="36"/>
  <c r="S62" i="36"/>
  <c r="T62" i="36"/>
  <c r="U62" i="36"/>
  <c r="V62" i="36"/>
  <c r="W62" i="36"/>
  <c r="X62" i="36"/>
  <c r="Y62" i="36"/>
  <c r="Z62" i="36"/>
  <c r="AA62" i="36"/>
  <c r="AC62" i="36"/>
  <c r="AD62" i="36"/>
  <c r="AE62" i="36"/>
  <c r="AG62" i="36"/>
  <c r="AH62" i="36"/>
  <c r="AI62" i="36"/>
  <c r="AJ62" i="36"/>
  <c r="AK62" i="36"/>
  <c r="AL62" i="36"/>
  <c r="AO62" i="36"/>
  <c r="AP62" i="36"/>
  <c r="AQ62" i="36"/>
  <c r="AS62" i="36"/>
  <c r="AT62" i="36"/>
  <c r="AU62" i="36"/>
  <c r="AV62" i="36"/>
  <c r="AX62" i="36"/>
  <c r="O63" i="36"/>
  <c r="P63" i="36"/>
  <c r="Q63" i="36"/>
  <c r="R63" i="36"/>
  <c r="S63" i="36"/>
  <c r="T63" i="36"/>
  <c r="U63" i="36"/>
  <c r="V63" i="36"/>
  <c r="W63" i="36"/>
  <c r="X63" i="36"/>
  <c r="Y63" i="36"/>
  <c r="Z63" i="36"/>
  <c r="AA63" i="36"/>
  <c r="AC63" i="36"/>
  <c r="AD63" i="36"/>
  <c r="AE63" i="36"/>
  <c r="AG63" i="36"/>
  <c r="AH63" i="36"/>
  <c r="AI63" i="36"/>
  <c r="AJ63" i="36"/>
  <c r="AK63" i="36"/>
  <c r="AL63" i="36"/>
  <c r="AO63" i="36"/>
  <c r="AP63" i="36"/>
  <c r="AQ63" i="36"/>
  <c r="AS63" i="36"/>
  <c r="AT63" i="36"/>
  <c r="AU63" i="36"/>
  <c r="AV63" i="36"/>
  <c r="AX63" i="36"/>
  <c r="O64" i="36"/>
  <c r="P64" i="36"/>
  <c r="Q64" i="36"/>
  <c r="R64" i="36"/>
  <c r="S64" i="36"/>
  <c r="T64" i="36"/>
  <c r="U64" i="36"/>
  <c r="V64" i="36"/>
  <c r="W64" i="36"/>
  <c r="X64" i="36"/>
  <c r="Y64" i="36"/>
  <c r="Z64" i="36"/>
  <c r="AA64" i="36"/>
  <c r="AC64" i="36"/>
  <c r="AD64" i="36"/>
  <c r="AE64" i="36"/>
  <c r="AG64" i="36"/>
  <c r="AH64" i="36"/>
  <c r="AI64" i="36"/>
  <c r="AJ64" i="36"/>
  <c r="AK64" i="36"/>
  <c r="AL64" i="36"/>
  <c r="AO64" i="36"/>
  <c r="AP64" i="36"/>
  <c r="AQ64" i="36"/>
  <c r="AS64" i="36"/>
  <c r="AT64" i="36"/>
  <c r="AU64" i="36"/>
  <c r="AV64" i="36"/>
  <c r="AX64" i="36"/>
  <c r="O65" i="36"/>
  <c r="P65" i="36"/>
  <c r="Q65" i="36"/>
  <c r="R65" i="36"/>
  <c r="S65" i="36"/>
  <c r="T65" i="36"/>
  <c r="U65" i="36"/>
  <c r="V65" i="36"/>
  <c r="W65" i="36"/>
  <c r="X65" i="36"/>
  <c r="Y65" i="36"/>
  <c r="Z65" i="36"/>
  <c r="AA65" i="36"/>
  <c r="AC65" i="36"/>
  <c r="AD65" i="36"/>
  <c r="AE65" i="36"/>
  <c r="AG65" i="36"/>
  <c r="AH65" i="36"/>
  <c r="AI65" i="36"/>
  <c r="AJ65" i="36"/>
  <c r="AK65" i="36"/>
  <c r="AL65" i="36"/>
  <c r="AO65" i="36"/>
  <c r="AP65" i="36"/>
  <c r="AQ65" i="36"/>
  <c r="AS65" i="36"/>
  <c r="AT65" i="36"/>
  <c r="AU65" i="36"/>
  <c r="AV65" i="36"/>
  <c r="AX65" i="36"/>
  <c r="O66" i="36"/>
  <c r="P66" i="36"/>
  <c r="Q66" i="36"/>
  <c r="R66" i="36"/>
  <c r="S66" i="36"/>
  <c r="T66" i="36"/>
  <c r="U66" i="36"/>
  <c r="V66" i="36"/>
  <c r="W66" i="36"/>
  <c r="X66" i="36"/>
  <c r="Y66" i="36"/>
  <c r="Z66" i="36"/>
  <c r="AA66" i="36"/>
  <c r="AC66" i="36"/>
  <c r="AD66" i="36"/>
  <c r="AE66" i="36"/>
  <c r="AG66" i="36"/>
  <c r="AH66" i="36"/>
  <c r="AI66" i="36"/>
  <c r="AJ66" i="36"/>
  <c r="AK66" i="36"/>
  <c r="AL66" i="36"/>
  <c r="AO66" i="36"/>
  <c r="AP66" i="36"/>
  <c r="AQ66" i="36"/>
  <c r="AS66" i="36"/>
  <c r="AT66" i="36"/>
  <c r="AU66" i="36"/>
  <c r="AV66" i="36"/>
  <c r="AX66" i="36"/>
  <c r="O67" i="36"/>
  <c r="P67" i="36"/>
  <c r="Q67" i="36"/>
  <c r="R67" i="36"/>
  <c r="S67" i="36"/>
  <c r="T67" i="36"/>
  <c r="U67" i="36"/>
  <c r="V67" i="36"/>
  <c r="W67" i="36"/>
  <c r="X67" i="36"/>
  <c r="Y67" i="36"/>
  <c r="Z67" i="36"/>
  <c r="AA67" i="36"/>
  <c r="AC67" i="36"/>
  <c r="AD67" i="36"/>
  <c r="AE67" i="36"/>
  <c r="AG67" i="36"/>
  <c r="AH67" i="36"/>
  <c r="AI67" i="36"/>
  <c r="AJ67" i="36"/>
  <c r="AK67" i="36"/>
  <c r="AL67" i="36"/>
  <c r="AO67" i="36"/>
  <c r="AP67" i="36"/>
  <c r="AQ67" i="36"/>
  <c r="AS67" i="36"/>
  <c r="AT67" i="36"/>
  <c r="AU67" i="36"/>
  <c r="AV67" i="36"/>
  <c r="AX67" i="36"/>
  <c r="O68" i="36"/>
  <c r="P68" i="36"/>
  <c r="Q68" i="36"/>
  <c r="R68" i="36"/>
  <c r="S68" i="36"/>
  <c r="T68" i="36"/>
  <c r="U68" i="36"/>
  <c r="V68" i="36"/>
  <c r="W68" i="36"/>
  <c r="X68" i="36"/>
  <c r="Y68" i="36"/>
  <c r="Z68" i="36"/>
  <c r="AA68" i="36"/>
  <c r="AC68" i="36"/>
  <c r="AD68" i="36"/>
  <c r="AE68" i="36"/>
  <c r="AG68" i="36"/>
  <c r="AH68" i="36"/>
  <c r="AI68" i="36"/>
  <c r="AJ68" i="36"/>
  <c r="AK68" i="36"/>
  <c r="AL68" i="36"/>
  <c r="AO68" i="36"/>
  <c r="AP68" i="36"/>
  <c r="AQ68" i="36"/>
  <c r="AS68" i="36"/>
  <c r="AT68" i="36"/>
  <c r="AU68" i="36"/>
  <c r="AV68" i="36"/>
  <c r="AX68" i="36"/>
  <c r="O69" i="36"/>
  <c r="P69" i="36"/>
  <c r="Q69" i="36"/>
  <c r="R69" i="36"/>
  <c r="S69" i="36"/>
  <c r="T69" i="36"/>
  <c r="U69" i="36"/>
  <c r="V69" i="36"/>
  <c r="W69" i="36"/>
  <c r="X69" i="36"/>
  <c r="Y69" i="36"/>
  <c r="Z69" i="36"/>
  <c r="AA69" i="36"/>
  <c r="AC69" i="36"/>
  <c r="AD69" i="36"/>
  <c r="AE69" i="36"/>
  <c r="AG69" i="36"/>
  <c r="AH69" i="36"/>
  <c r="AI69" i="36"/>
  <c r="AJ69" i="36"/>
  <c r="AK69" i="36"/>
  <c r="AL69" i="36"/>
  <c r="AO69" i="36"/>
  <c r="AP69" i="36"/>
  <c r="AQ69" i="36"/>
  <c r="AS69" i="36"/>
  <c r="AT69" i="36"/>
  <c r="AU69" i="36"/>
  <c r="AV69" i="36"/>
  <c r="AX69" i="36"/>
  <c r="O70" i="36"/>
  <c r="P70" i="36"/>
  <c r="Q70" i="36"/>
  <c r="R70" i="36"/>
  <c r="S70" i="36"/>
  <c r="T70" i="36"/>
  <c r="U70" i="36"/>
  <c r="V70" i="36"/>
  <c r="W70" i="36"/>
  <c r="X70" i="36"/>
  <c r="Y70" i="36"/>
  <c r="Z70" i="36"/>
  <c r="AA70" i="36"/>
  <c r="AC70" i="36"/>
  <c r="AD70" i="36"/>
  <c r="AE70" i="36"/>
  <c r="AG70" i="36"/>
  <c r="AH70" i="36"/>
  <c r="AI70" i="36"/>
  <c r="AJ70" i="36"/>
  <c r="AK70" i="36"/>
  <c r="AL70" i="36"/>
  <c r="AO70" i="36"/>
  <c r="AP70" i="36"/>
  <c r="AQ70" i="36"/>
  <c r="AS70" i="36"/>
  <c r="AT70" i="36"/>
  <c r="AU70" i="36"/>
  <c r="AV70" i="36"/>
  <c r="AX70" i="36"/>
  <c r="O71" i="36"/>
  <c r="P71" i="36"/>
  <c r="Q71" i="36"/>
  <c r="R71" i="36"/>
  <c r="S71" i="36"/>
  <c r="T71" i="36"/>
  <c r="U71" i="36"/>
  <c r="V71" i="36"/>
  <c r="W71" i="36"/>
  <c r="X71" i="36"/>
  <c r="Y71" i="36"/>
  <c r="Z71" i="36"/>
  <c r="AA71" i="36"/>
  <c r="AC71" i="36"/>
  <c r="AD71" i="36"/>
  <c r="AE71" i="36"/>
  <c r="AG71" i="36"/>
  <c r="AH71" i="36"/>
  <c r="AI71" i="36"/>
  <c r="AJ71" i="36"/>
  <c r="AK71" i="36"/>
  <c r="AL71" i="36"/>
  <c r="AO71" i="36"/>
  <c r="AP71" i="36"/>
  <c r="AQ71" i="36"/>
  <c r="AS71" i="36"/>
  <c r="AT71" i="36"/>
  <c r="AU71" i="36"/>
  <c r="AV71" i="36"/>
  <c r="AX71" i="36"/>
  <c r="O72" i="36"/>
  <c r="P72" i="36"/>
  <c r="Q72" i="36"/>
  <c r="R72" i="36"/>
  <c r="S72" i="36"/>
  <c r="T72" i="36"/>
  <c r="U72" i="36"/>
  <c r="V72" i="36"/>
  <c r="W72" i="36"/>
  <c r="X72" i="36"/>
  <c r="Y72" i="36"/>
  <c r="Z72" i="36"/>
  <c r="AA72" i="36"/>
  <c r="AC72" i="36"/>
  <c r="AD72" i="36"/>
  <c r="AE72" i="36"/>
  <c r="AG72" i="36"/>
  <c r="AH72" i="36"/>
  <c r="AI72" i="36"/>
  <c r="AJ72" i="36"/>
  <c r="AK72" i="36"/>
  <c r="AL72" i="36"/>
  <c r="AO72" i="36"/>
  <c r="AP72" i="36"/>
  <c r="AQ72" i="36"/>
  <c r="AS72" i="36"/>
  <c r="AT72" i="36"/>
  <c r="AU72" i="36"/>
  <c r="AV72" i="36"/>
  <c r="AX72" i="36"/>
  <c r="O73" i="36"/>
  <c r="P73" i="36"/>
  <c r="Q73" i="36"/>
  <c r="R73" i="36"/>
  <c r="S73" i="36"/>
  <c r="T73" i="36"/>
  <c r="U73" i="36"/>
  <c r="V73" i="36"/>
  <c r="W73" i="36"/>
  <c r="X73" i="36"/>
  <c r="Y73" i="36"/>
  <c r="Z73" i="36"/>
  <c r="AA73" i="36"/>
  <c r="AC73" i="36"/>
  <c r="AD73" i="36"/>
  <c r="AE73" i="36"/>
  <c r="AG73" i="36"/>
  <c r="AH73" i="36"/>
  <c r="AI73" i="36"/>
  <c r="AJ73" i="36"/>
  <c r="AK73" i="36"/>
  <c r="AL73" i="36"/>
  <c r="AO73" i="36"/>
  <c r="AP73" i="36"/>
  <c r="AQ73" i="36"/>
  <c r="AS73" i="36"/>
  <c r="AT73" i="36"/>
  <c r="AU73" i="36"/>
  <c r="AV73" i="36"/>
  <c r="AX73" i="36"/>
  <c r="O74" i="36"/>
  <c r="P74" i="36"/>
  <c r="Q74" i="36"/>
  <c r="R74" i="36"/>
  <c r="S74" i="36"/>
  <c r="T74" i="36"/>
  <c r="U74" i="36"/>
  <c r="V74" i="36"/>
  <c r="W74" i="36"/>
  <c r="X74" i="36"/>
  <c r="Y74" i="36"/>
  <c r="Z74" i="36"/>
  <c r="AA74" i="36"/>
  <c r="AC74" i="36"/>
  <c r="AD74" i="36"/>
  <c r="AE74" i="36"/>
  <c r="AG74" i="36"/>
  <c r="AH74" i="36"/>
  <c r="AI74" i="36"/>
  <c r="AJ74" i="36"/>
  <c r="AK74" i="36"/>
  <c r="AL74" i="36"/>
  <c r="AO74" i="36"/>
  <c r="AP74" i="36"/>
  <c r="AQ74" i="36"/>
  <c r="AS74" i="36"/>
  <c r="AT74" i="36"/>
  <c r="AU74" i="36"/>
  <c r="AV74" i="36"/>
  <c r="AX74" i="36"/>
  <c r="O75" i="36"/>
  <c r="P75" i="36"/>
  <c r="Q75" i="36"/>
  <c r="R75" i="36"/>
  <c r="S75" i="36"/>
  <c r="T75" i="36"/>
  <c r="U75" i="36"/>
  <c r="V75" i="36"/>
  <c r="W75" i="36"/>
  <c r="X75" i="36"/>
  <c r="Y75" i="36"/>
  <c r="Z75" i="36"/>
  <c r="AA75" i="36"/>
  <c r="AC75" i="36"/>
  <c r="AD75" i="36"/>
  <c r="AE75" i="36"/>
  <c r="AG75" i="36"/>
  <c r="AH75" i="36"/>
  <c r="AI75" i="36"/>
  <c r="AJ75" i="36"/>
  <c r="AK75" i="36"/>
  <c r="AL75" i="36"/>
  <c r="AO75" i="36"/>
  <c r="AP75" i="36"/>
  <c r="AQ75" i="36"/>
  <c r="AS75" i="36"/>
  <c r="AT75" i="36"/>
  <c r="AU75" i="36"/>
  <c r="AV75" i="36"/>
  <c r="AX75" i="36"/>
  <c r="O76" i="36"/>
  <c r="P76" i="36"/>
  <c r="Q76" i="36"/>
  <c r="R76" i="36"/>
  <c r="S76" i="36"/>
  <c r="T76" i="36"/>
  <c r="U76" i="36"/>
  <c r="V76" i="36"/>
  <c r="W76" i="36"/>
  <c r="X76" i="36"/>
  <c r="Y76" i="36"/>
  <c r="Z76" i="36"/>
  <c r="AA76" i="36"/>
  <c r="AC76" i="36"/>
  <c r="AD76" i="36"/>
  <c r="AE76" i="36"/>
  <c r="AG76" i="36"/>
  <c r="AH76" i="36"/>
  <c r="AI76" i="36"/>
  <c r="AJ76" i="36"/>
  <c r="AK76" i="36"/>
  <c r="AL76" i="36"/>
  <c r="AO76" i="36"/>
  <c r="AP76" i="36"/>
  <c r="AQ76" i="36"/>
  <c r="AS76" i="36"/>
  <c r="AT76" i="36"/>
  <c r="AU76" i="36"/>
  <c r="AV76" i="36"/>
  <c r="AX76" i="36"/>
  <c r="O77" i="36"/>
  <c r="P77" i="36"/>
  <c r="Q77" i="36"/>
  <c r="R77" i="36"/>
  <c r="S77" i="36"/>
  <c r="T77" i="36"/>
  <c r="U77" i="36"/>
  <c r="V77" i="36"/>
  <c r="W77" i="36"/>
  <c r="X77" i="36"/>
  <c r="Y77" i="36"/>
  <c r="Z77" i="36"/>
  <c r="AA77" i="36"/>
  <c r="AC77" i="36"/>
  <c r="AD77" i="36"/>
  <c r="AE77" i="36"/>
  <c r="AG77" i="36"/>
  <c r="AH77" i="36"/>
  <c r="AI77" i="36"/>
  <c r="AJ77" i="36"/>
  <c r="AK77" i="36"/>
  <c r="AL77" i="36"/>
  <c r="AO77" i="36"/>
  <c r="AP77" i="36"/>
  <c r="AQ77" i="36"/>
  <c r="AS77" i="36"/>
  <c r="AT77" i="36"/>
  <c r="AU77" i="36"/>
  <c r="AV77" i="36"/>
  <c r="AX77" i="36"/>
  <c r="O78" i="36"/>
  <c r="P78" i="36"/>
  <c r="Q78" i="36"/>
  <c r="R78" i="36"/>
  <c r="S78" i="36"/>
  <c r="T78" i="36"/>
  <c r="U78" i="36"/>
  <c r="V78" i="36"/>
  <c r="W78" i="36"/>
  <c r="X78" i="36"/>
  <c r="Y78" i="36"/>
  <c r="Z78" i="36"/>
  <c r="AA78" i="36"/>
  <c r="AC78" i="36"/>
  <c r="AD78" i="36"/>
  <c r="AE78" i="36"/>
  <c r="AG78" i="36"/>
  <c r="AH78" i="36"/>
  <c r="AI78" i="36"/>
  <c r="AJ78" i="36"/>
  <c r="AK78" i="36"/>
  <c r="AL78" i="36"/>
  <c r="AO78" i="36"/>
  <c r="AP78" i="36"/>
  <c r="AQ78" i="36"/>
  <c r="AS78" i="36"/>
  <c r="AT78" i="36"/>
  <c r="AU78" i="36"/>
  <c r="AV78" i="36"/>
  <c r="AX78" i="36"/>
  <c r="O79" i="36"/>
  <c r="P79" i="36"/>
  <c r="Q79" i="36"/>
  <c r="R79" i="36"/>
  <c r="S79" i="36"/>
  <c r="T79" i="36"/>
  <c r="U79" i="36"/>
  <c r="V79" i="36"/>
  <c r="W79" i="36"/>
  <c r="X79" i="36"/>
  <c r="Y79" i="36"/>
  <c r="Z79" i="36"/>
  <c r="AA79" i="36"/>
  <c r="AC79" i="36"/>
  <c r="AD79" i="36"/>
  <c r="AE79" i="36"/>
  <c r="AG79" i="36"/>
  <c r="AH79" i="36"/>
  <c r="AI79" i="36"/>
  <c r="AJ79" i="36"/>
  <c r="AK79" i="36"/>
  <c r="AL79" i="36"/>
  <c r="AO79" i="36"/>
  <c r="AP79" i="36"/>
  <c r="AQ79" i="36"/>
  <c r="AS79" i="36"/>
  <c r="AT79" i="36"/>
  <c r="AU79" i="36"/>
  <c r="AV79" i="36"/>
  <c r="AX79" i="36"/>
  <c r="O80" i="36"/>
  <c r="P80" i="36"/>
  <c r="Q80" i="36"/>
  <c r="R80" i="36"/>
  <c r="S80" i="36"/>
  <c r="T80" i="36"/>
  <c r="U80" i="36"/>
  <c r="V80" i="36"/>
  <c r="W80" i="36"/>
  <c r="X80" i="36"/>
  <c r="Y80" i="36"/>
  <c r="Z80" i="36"/>
  <c r="AA80" i="36"/>
  <c r="AC80" i="36"/>
  <c r="AD80" i="36"/>
  <c r="AE80" i="36"/>
  <c r="AG80" i="36"/>
  <c r="AH80" i="36"/>
  <c r="AI80" i="36"/>
  <c r="AJ80" i="36"/>
  <c r="AK80" i="36"/>
  <c r="AL80" i="36"/>
  <c r="AO80" i="36"/>
  <c r="AP80" i="36"/>
  <c r="AQ80" i="36"/>
  <c r="AS80" i="36"/>
  <c r="AT80" i="36"/>
  <c r="AU80" i="36"/>
  <c r="AV80" i="36"/>
  <c r="AX80" i="36"/>
  <c r="O81" i="36"/>
  <c r="P81" i="36"/>
  <c r="Q81" i="36"/>
  <c r="R81" i="36"/>
  <c r="S81" i="36"/>
  <c r="T81" i="36"/>
  <c r="U81" i="36"/>
  <c r="V81" i="36"/>
  <c r="W81" i="36"/>
  <c r="X81" i="36"/>
  <c r="Y81" i="36"/>
  <c r="Z81" i="36"/>
  <c r="AA81" i="36"/>
  <c r="AC81" i="36"/>
  <c r="AD81" i="36"/>
  <c r="AE81" i="36"/>
  <c r="AG81" i="36"/>
  <c r="AH81" i="36"/>
  <c r="AI81" i="36"/>
  <c r="AJ81" i="36"/>
  <c r="AK81" i="36"/>
  <c r="AL81" i="36"/>
  <c r="AO81" i="36"/>
  <c r="AP81" i="36"/>
  <c r="AQ81" i="36"/>
  <c r="AS81" i="36"/>
  <c r="AT81" i="36"/>
  <c r="AU81" i="36"/>
  <c r="AV81" i="36"/>
  <c r="AX81" i="36"/>
  <c r="O82" i="36"/>
  <c r="P82" i="36"/>
  <c r="Q82" i="36"/>
  <c r="R82" i="36"/>
  <c r="S82" i="36"/>
  <c r="T82" i="36"/>
  <c r="U82" i="36"/>
  <c r="V82" i="36"/>
  <c r="W82" i="36"/>
  <c r="X82" i="36"/>
  <c r="Y82" i="36"/>
  <c r="Z82" i="36"/>
  <c r="AA82" i="36"/>
  <c r="AC82" i="36"/>
  <c r="AD82" i="36"/>
  <c r="AE82" i="36"/>
  <c r="AG82" i="36"/>
  <c r="AH82" i="36"/>
  <c r="AI82" i="36"/>
  <c r="AJ82" i="36"/>
  <c r="AK82" i="36"/>
  <c r="AL82" i="36"/>
  <c r="AO82" i="36"/>
  <c r="AP82" i="36"/>
  <c r="AQ82" i="36"/>
  <c r="AS82" i="36"/>
  <c r="AT82" i="36"/>
  <c r="AU82" i="36"/>
  <c r="AV82" i="36"/>
  <c r="AX82" i="36"/>
  <c r="O83" i="36"/>
  <c r="P83" i="36"/>
  <c r="Q83" i="36"/>
  <c r="R83" i="36"/>
  <c r="S83" i="36"/>
  <c r="T83" i="36"/>
  <c r="U83" i="36"/>
  <c r="V83" i="36"/>
  <c r="W83" i="36"/>
  <c r="X83" i="36"/>
  <c r="Y83" i="36"/>
  <c r="Z83" i="36"/>
  <c r="AA83" i="36"/>
  <c r="AC83" i="36"/>
  <c r="AD83" i="36"/>
  <c r="AE83" i="36"/>
  <c r="AG83" i="36"/>
  <c r="AH83" i="36"/>
  <c r="AI83" i="36"/>
  <c r="AJ83" i="36"/>
  <c r="AK83" i="36"/>
  <c r="AL83" i="36"/>
  <c r="AO83" i="36"/>
  <c r="AP83" i="36"/>
  <c r="AQ83" i="36"/>
  <c r="AS83" i="36"/>
  <c r="AT83" i="36"/>
  <c r="AU83" i="36"/>
  <c r="AV83" i="36"/>
  <c r="AX83" i="36"/>
  <c r="O84" i="36"/>
  <c r="P84" i="36"/>
  <c r="Q84" i="36"/>
  <c r="R84" i="36"/>
  <c r="S84" i="36"/>
  <c r="T84" i="36"/>
  <c r="U84" i="36"/>
  <c r="V84" i="36"/>
  <c r="W84" i="36"/>
  <c r="X84" i="36"/>
  <c r="Y84" i="36"/>
  <c r="Z84" i="36"/>
  <c r="AA84" i="36"/>
  <c r="AC84" i="36"/>
  <c r="AD84" i="36"/>
  <c r="AE84" i="36"/>
  <c r="AG84" i="36"/>
  <c r="AH84" i="36"/>
  <c r="AI84" i="36"/>
  <c r="AJ84" i="36"/>
  <c r="AK84" i="36"/>
  <c r="AL84" i="36"/>
  <c r="AO84" i="36"/>
  <c r="AP84" i="36"/>
  <c r="AQ84" i="36"/>
  <c r="AS84" i="36"/>
  <c r="AT84" i="36"/>
  <c r="AU84" i="36"/>
  <c r="AV84" i="36"/>
  <c r="AX84" i="36"/>
  <c r="O85" i="36"/>
  <c r="P85" i="36"/>
  <c r="Q85" i="36"/>
  <c r="R85" i="36"/>
  <c r="S85" i="36"/>
  <c r="T85" i="36"/>
  <c r="U85" i="36"/>
  <c r="V85" i="36"/>
  <c r="W85" i="36"/>
  <c r="X85" i="36"/>
  <c r="Y85" i="36"/>
  <c r="Z85" i="36"/>
  <c r="AA85" i="36"/>
  <c r="AC85" i="36"/>
  <c r="AD85" i="36"/>
  <c r="AE85" i="36"/>
  <c r="AG85" i="36"/>
  <c r="AH85" i="36"/>
  <c r="AI85" i="36"/>
  <c r="AJ85" i="36"/>
  <c r="AK85" i="36"/>
  <c r="AL85" i="36"/>
  <c r="AO85" i="36"/>
  <c r="AP85" i="36"/>
  <c r="AQ85" i="36"/>
  <c r="AS85" i="36"/>
  <c r="AT85" i="36"/>
  <c r="AU85" i="36"/>
  <c r="AV85" i="36"/>
  <c r="AX85" i="36"/>
  <c r="O86" i="36"/>
  <c r="P86" i="36"/>
  <c r="Q86" i="36"/>
  <c r="R86" i="36"/>
  <c r="S86" i="36"/>
  <c r="T86" i="36"/>
  <c r="U86" i="36"/>
  <c r="V86" i="36"/>
  <c r="W86" i="36"/>
  <c r="X86" i="36"/>
  <c r="Y86" i="36"/>
  <c r="Z86" i="36"/>
  <c r="AA86" i="36"/>
  <c r="AC86" i="36"/>
  <c r="AD86" i="36"/>
  <c r="AE86" i="36"/>
  <c r="AG86" i="36"/>
  <c r="AH86" i="36"/>
  <c r="AI86" i="36"/>
  <c r="AJ86" i="36"/>
  <c r="AK86" i="36"/>
  <c r="AL86" i="36"/>
  <c r="AO86" i="36"/>
  <c r="AP86" i="36"/>
  <c r="AQ86" i="36"/>
  <c r="AS86" i="36"/>
  <c r="AT86" i="36"/>
  <c r="AU86" i="36"/>
  <c r="AV86" i="36"/>
  <c r="AX86" i="36"/>
  <c r="O87" i="36"/>
  <c r="P87" i="36"/>
  <c r="Q87" i="36"/>
  <c r="R87" i="36"/>
  <c r="S87" i="36"/>
  <c r="T87" i="36"/>
  <c r="U87" i="36"/>
  <c r="V87" i="36"/>
  <c r="W87" i="36"/>
  <c r="X87" i="36"/>
  <c r="Y87" i="36"/>
  <c r="Z87" i="36"/>
  <c r="AA87" i="36"/>
  <c r="AC87" i="36"/>
  <c r="AD87" i="36"/>
  <c r="AE87" i="36"/>
  <c r="AG87" i="36"/>
  <c r="AH87" i="36"/>
  <c r="AI87" i="36"/>
  <c r="AJ87" i="36"/>
  <c r="AK87" i="36"/>
  <c r="AL87" i="36"/>
  <c r="AO87" i="36"/>
  <c r="AP87" i="36"/>
  <c r="AQ87" i="36"/>
  <c r="AS87" i="36"/>
  <c r="AT87" i="36"/>
  <c r="AU87" i="36"/>
  <c r="AV87" i="36"/>
  <c r="AX87" i="36"/>
  <c r="O88" i="36"/>
  <c r="P88" i="36"/>
  <c r="Q88" i="36"/>
  <c r="R88" i="36"/>
  <c r="S88" i="36"/>
  <c r="T88" i="36"/>
  <c r="U88" i="36"/>
  <c r="V88" i="36"/>
  <c r="W88" i="36"/>
  <c r="X88" i="36"/>
  <c r="Y88" i="36"/>
  <c r="Z88" i="36"/>
  <c r="AA88" i="36"/>
  <c r="AC88" i="36"/>
  <c r="AD88" i="36"/>
  <c r="AE88" i="36"/>
  <c r="AG88" i="36"/>
  <c r="AH88" i="36"/>
  <c r="AI88" i="36"/>
  <c r="AJ88" i="36"/>
  <c r="AK88" i="36"/>
  <c r="AL88" i="36"/>
  <c r="AO88" i="36"/>
  <c r="AP88" i="36"/>
  <c r="AQ88" i="36"/>
  <c r="AS88" i="36"/>
  <c r="AT88" i="36"/>
  <c r="AU88" i="36"/>
  <c r="AV88" i="36"/>
  <c r="AX88" i="36"/>
  <c r="O89" i="36"/>
  <c r="P89" i="36"/>
  <c r="Q89" i="36"/>
  <c r="R89" i="36"/>
  <c r="S89" i="36"/>
  <c r="T89" i="36"/>
  <c r="U89" i="36"/>
  <c r="V89" i="36"/>
  <c r="W89" i="36"/>
  <c r="X89" i="36"/>
  <c r="Y89" i="36"/>
  <c r="Z89" i="36"/>
  <c r="AA89" i="36"/>
  <c r="AC89" i="36"/>
  <c r="AD89" i="36"/>
  <c r="AE89" i="36"/>
  <c r="AG89" i="36"/>
  <c r="AH89" i="36"/>
  <c r="AI89" i="36"/>
  <c r="AJ89" i="36"/>
  <c r="AK89" i="36"/>
  <c r="AL89" i="36"/>
  <c r="AO89" i="36"/>
  <c r="AP89" i="36"/>
  <c r="AQ89" i="36"/>
  <c r="AS89" i="36"/>
  <c r="AT89" i="36"/>
  <c r="AU89" i="36"/>
  <c r="AV89" i="36"/>
  <c r="AX89" i="36"/>
  <c r="O90" i="36"/>
  <c r="P90" i="36"/>
  <c r="Q90" i="36"/>
  <c r="R90" i="36"/>
  <c r="S90" i="36"/>
  <c r="T90" i="36"/>
  <c r="U90" i="36"/>
  <c r="V90" i="36"/>
  <c r="W90" i="36"/>
  <c r="X90" i="36"/>
  <c r="Y90" i="36"/>
  <c r="Z90" i="36"/>
  <c r="AA90" i="36"/>
  <c r="AC90" i="36"/>
  <c r="AD90" i="36"/>
  <c r="AE90" i="36"/>
  <c r="AG90" i="36"/>
  <c r="AH90" i="36"/>
  <c r="AI90" i="36"/>
  <c r="AJ90" i="36"/>
  <c r="AK90" i="36"/>
  <c r="AL90" i="36"/>
  <c r="AO90" i="36"/>
  <c r="AP90" i="36"/>
  <c r="AQ90" i="36"/>
  <c r="AS90" i="36"/>
  <c r="AT90" i="36"/>
  <c r="AU90" i="36"/>
  <c r="AV90" i="36"/>
  <c r="AX90" i="36"/>
  <c r="O91" i="36"/>
  <c r="P91" i="36"/>
  <c r="Q91" i="36"/>
  <c r="R91" i="36"/>
  <c r="S91" i="36"/>
  <c r="T91" i="36"/>
  <c r="U91" i="36"/>
  <c r="V91" i="36"/>
  <c r="W91" i="36"/>
  <c r="X91" i="36"/>
  <c r="Y91" i="36"/>
  <c r="Z91" i="36"/>
  <c r="AA91" i="36"/>
  <c r="AC91" i="36"/>
  <c r="AD91" i="36"/>
  <c r="AE91" i="36"/>
  <c r="AG91" i="36"/>
  <c r="AH91" i="36"/>
  <c r="AI91" i="36"/>
  <c r="AJ91" i="36"/>
  <c r="AK91" i="36"/>
  <c r="AL91" i="36"/>
  <c r="AO91" i="36"/>
  <c r="AP91" i="36"/>
  <c r="AQ91" i="36"/>
  <c r="AS91" i="36"/>
  <c r="AT91" i="36"/>
  <c r="AU91" i="36"/>
  <c r="AV91" i="36"/>
  <c r="AX91" i="36"/>
  <c r="O92" i="36"/>
  <c r="P92" i="36"/>
  <c r="Q92" i="36"/>
  <c r="R92" i="36"/>
  <c r="S92" i="36"/>
  <c r="T92" i="36"/>
  <c r="U92" i="36"/>
  <c r="V92" i="36"/>
  <c r="W92" i="36"/>
  <c r="X92" i="36"/>
  <c r="Y92" i="36"/>
  <c r="Z92" i="36"/>
  <c r="AA92" i="36"/>
  <c r="AC92" i="36"/>
  <c r="AD92" i="36"/>
  <c r="AE92" i="36"/>
  <c r="AG92" i="36"/>
  <c r="AH92" i="36"/>
  <c r="AI92" i="36"/>
  <c r="AJ92" i="36"/>
  <c r="AK92" i="36"/>
  <c r="AL92" i="36"/>
  <c r="AO92" i="36"/>
  <c r="AP92" i="36"/>
  <c r="AQ92" i="36"/>
  <c r="AS92" i="36"/>
  <c r="AT92" i="36"/>
  <c r="AU92" i="36"/>
  <c r="AV92" i="36"/>
  <c r="AX92" i="36"/>
  <c r="O93" i="36"/>
  <c r="P93" i="36"/>
  <c r="Q93" i="36"/>
  <c r="R93" i="36"/>
  <c r="S93" i="36"/>
  <c r="T93" i="36"/>
  <c r="U93" i="36"/>
  <c r="V93" i="36"/>
  <c r="W93" i="36"/>
  <c r="X93" i="36"/>
  <c r="Y93" i="36"/>
  <c r="Z93" i="36"/>
  <c r="AA93" i="36"/>
  <c r="AC93" i="36"/>
  <c r="AD93" i="36"/>
  <c r="AE93" i="36"/>
  <c r="AG93" i="36"/>
  <c r="AH93" i="36"/>
  <c r="AI93" i="36"/>
  <c r="AJ93" i="36"/>
  <c r="AK93" i="36"/>
  <c r="AL93" i="36"/>
  <c r="AO93" i="36"/>
  <c r="AP93" i="36"/>
  <c r="AQ93" i="36"/>
  <c r="AS93" i="36"/>
  <c r="AT93" i="36"/>
  <c r="AU93" i="36"/>
  <c r="AV93" i="36"/>
  <c r="AX93" i="36"/>
  <c r="O94" i="36"/>
  <c r="P94" i="36"/>
  <c r="Q94" i="36"/>
  <c r="R94" i="36"/>
  <c r="S94" i="36"/>
  <c r="T94" i="36"/>
  <c r="U94" i="36"/>
  <c r="V94" i="36"/>
  <c r="W94" i="36"/>
  <c r="X94" i="36"/>
  <c r="Y94" i="36"/>
  <c r="Z94" i="36"/>
  <c r="AA94" i="36"/>
  <c r="AC94" i="36"/>
  <c r="AD94" i="36"/>
  <c r="AE94" i="36"/>
  <c r="AG94" i="36"/>
  <c r="AH94" i="36"/>
  <c r="AI94" i="36"/>
  <c r="AJ94" i="36"/>
  <c r="AK94" i="36"/>
  <c r="AL94" i="36"/>
  <c r="AO94" i="36"/>
  <c r="AP94" i="36"/>
  <c r="AQ94" i="36"/>
  <c r="AS94" i="36"/>
  <c r="AT94" i="36"/>
  <c r="AU94" i="36"/>
  <c r="AV94" i="36"/>
  <c r="AX94" i="36"/>
  <c r="O95" i="36"/>
  <c r="P95" i="36"/>
  <c r="Q95" i="36"/>
  <c r="R95" i="36"/>
  <c r="S95" i="36"/>
  <c r="T95" i="36"/>
  <c r="U95" i="36"/>
  <c r="V95" i="36"/>
  <c r="W95" i="36"/>
  <c r="X95" i="36"/>
  <c r="Y95" i="36"/>
  <c r="Z95" i="36"/>
  <c r="AA95" i="36"/>
  <c r="AC95" i="36"/>
  <c r="AD95" i="36"/>
  <c r="AE95" i="36"/>
  <c r="AG95" i="36"/>
  <c r="AH95" i="36"/>
  <c r="AI95" i="36"/>
  <c r="AJ95" i="36"/>
  <c r="AK95" i="36"/>
  <c r="AL95" i="36"/>
  <c r="AO95" i="36"/>
  <c r="AP95" i="36"/>
  <c r="AQ95" i="36"/>
  <c r="AS95" i="36"/>
  <c r="AT95" i="36"/>
  <c r="AU95" i="36"/>
  <c r="AV95" i="36"/>
  <c r="AX95" i="36"/>
  <c r="O96" i="36"/>
  <c r="P96" i="36"/>
  <c r="Q96" i="36"/>
  <c r="R96" i="36"/>
  <c r="S96" i="36"/>
  <c r="T96" i="36"/>
  <c r="U96" i="36"/>
  <c r="V96" i="36"/>
  <c r="W96" i="36"/>
  <c r="X96" i="36"/>
  <c r="Y96" i="36"/>
  <c r="Z96" i="36"/>
  <c r="AA96" i="36"/>
  <c r="AC96" i="36"/>
  <c r="AD96" i="36"/>
  <c r="AE96" i="36"/>
  <c r="AG96" i="36"/>
  <c r="AH96" i="36"/>
  <c r="AI96" i="36"/>
  <c r="AJ96" i="36"/>
  <c r="AK96" i="36"/>
  <c r="AL96" i="36"/>
  <c r="AO96" i="36"/>
  <c r="AP96" i="36"/>
  <c r="AQ96" i="36"/>
  <c r="AS96" i="36"/>
  <c r="AT96" i="36"/>
  <c r="AU96" i="36"/>
  <c r="AV96" i="36"/>
  <c r="AX96" i="36"/>
  <c r="O97" i="36"/>
  <c r="P97" i="36"/>
  <c r="Q97" i="36"/>
  <c r="R97" i="36"/>
  <c r="S97" i="36"/>
  <c r="T97" i="36"/>
  <c r="U97" i="36"/>
  <c r="V97" i="36"/>
  <c r="W97" i="36"/>
  <c r="X97" i="36"/>
  <c r="Y97" i="36"/>
  <c r="Z97" i="36"/>
  <c r="AA97" i="36"/>
  <c r="AC97" i="36"/>
  <c r="AD97" i="36"/>
  <c r="AE97" i="36"/>
  <c r="AG97" i="36"/>
  <c r="AH97" i="36"/>
  <c r="AI97" i="36"/>
  <c r="AJ97" i="36"/>
  <c r="AK97" i="36"/>
  <c r="AL97" i="36"/>
  <c r="AO97" i="36"/>
  <c r="AP97" i="36"/>
  <c r="AQ97" i="36"/>
  <c r="AS97" i="36"/>
  <c r="AT97" i="36"/>
  <c r="AU97" i="36"/>
  <c r="AV97" i="36"/>
  <c r="AX97" i="36"/>
  <c r="O98" i="36"/>
  <c r="P98" i="36"/>
  <c r="Q98" i="36"/>
  <c r="R98" i="36"/>
  <c r="S98" i="36"/>
  <c r="T98" i="36"/>
  <c r="U98" i="36"/>
  <c r="V98" i="36"/>
  <c r="W98" i="36"/>
  <c r="X98" i="36"/>
  <c r="Y98" i="36"/>
  <c r="Z98" i="36"/>
  <c r="AA98" i="36"/>
  <c r="AC98" i="36"/>
  <c r="AD98" i="36"/>
  <c r="AE98" i="36"/>
  <c r="AG98" i="36"/>
  <c r="AH98" i="36"/>
  <c r="AI98" i="36"/>
  <c r="AJ98" i="36"/>
  <c r="AK98" i="36"/>
  <c r="AL98" i="36"/>
  <c r="AO98" i="36"/>
  <c r="AP98" i="36"/>
  <c r="AQ98" i="36"/>
  <c r="AS98" i="36"/>
  <c r="AT98" i="36"/>
  <c r="AU98" i="36"/>
  <c r="AV98" i="36"/>
  <c r="AX98" i="36"/>
  <c r="O99" i="36"/>
  <c r="P99" i="36"/>
  <c r="Q99" i="36"/>
  <c r="R99" i="36"/>
  <c r="S99" i="36"/>
  <c r="T99" i="36"/>
  <c r="U99" i="36"/>
  <c r="V99" i="36"/>
  <c r="W99" i="36"/>
  <c r="X99" i="36"/>
  <c r="Y99" i="36"/>
  <c r="Z99" i="36"/>
  <c r="AA99" i="36"/>
  <c r="AC99" i="36"/>
  <c r="AD99" i="36"/>
  <c r="AE99" i="36"/>
  <c r="AG99" i="36"/>
  <c r="AH99" i="36"/>
  <c r="AI99" i="36"/>
  <c r="AJ99" i="36"/>
  <c r="AK99" i="36"/>
  <c r="AL99" i="36"/>
  <c r="AO99" i="36"/>
  <c r="AP99" i="36"/>
  <c r="AQ99" i="36"/>
  <c r="AS99" i="36"/>
  <c r="AT99" i="36"/>
  <c r="AU99" i="36"/>
  <c r="AV99" i="36"/>
  <c r="AX99" i="36"/>
  <c r="O3" i="36"/>
  <c r="P3" i="36"/>
  <c r="Q3" i="36"/>
  <c r="R3" i="36"/>
  <c r="S3" i="36"/>
  <c r="T3" i="36"/>
  <c r="U3" i="36"/>
  <c r="V3" i="36"/>
  <c r="W3" i="36"/>
  <c r="X3" i="36"/>
  <c r="Y3" i="36"/>
  <c r="Z3" i="36"/>
  <c r="AA3" i="36"/>
  <c r="AC3" i="36"/>
  <c r="AD3" i="36"/>
  <c r="AE3" i="36"/>
  <c r="AG3" i="36"/>
  <c r="AH3" i="36"/>
  <c r="AI3" i="36"/>
  <c r="AJ3" i="36"/>
  <c r="AK3" i="36"/>
  <c r="AL3" i="36"/>
  <c r="AO3" i="36"/>
  <c r="AP3" i="36"/>
  <c r="AQ3" i="36"/>
  <c r="AS3" i="36"/>
  <c r="AT3" i="36"/>
  <c r="AU3" i="36"/>
  <c r="AV3" i="36"/>
  <c r="AX3" i="36"/>
  <c r="D4" i="36"/>
  <c r="F4" i="36"/>
  <c r="G4" i="36"/>
  <c r="H4" i="36"/>
  <c r="I4" i="36"/>
  <c r="J4" i="36"/>
  <c r="K4" i="36"/>
  <c r="L4" i="36"/>
  <c r="D5" i="36"/>
  <c r="F5" i="36"/>
  <c r="G5" i="36"/>
  <c r="H5" i="36"/>
  <c r="I5" i="36"/>
  <c r="J5" i="36"/>
  <c r="K5" i="36"/>
  <c r="L5" i="36"/>
  <c r="D6" i="36"/>
  <c r="F6" i="36"/>
  <c r="G6" i="36"/>
  <c r="H6" i="36"/>
  <c r="I6" i="36"/>
  <c r="J6" i="36"/>
  <c r="K6" i="36"/>
  <c r="L6" i="36"/>
  <c r="D7" i="36"/>
  <c r="F7" i="36"/>
  <c r="G7" i="36"/>
  <c r="H7" i="36"/>
  <c r="I7" i="36"/>
  <c r="J7" i="36"/>
  <c r="K7" i="36"/>
  <c r="L7" i="36"/>
  <c r="D8" i="36"/>
  <c r="F8" i="36"/>
  <c r="G8" i="36"/>
  <c r="H8" i="36"/>
  <c r="I8" i="36"/>
  <c r="J8" i="36"/>
  <c r="K8" i="36"/>
  <c r="L8" i="36"/>
  <c r="D9" i="36"/>
  <c r="F9" i="36"/>
  <c r="G9" i="36"/>
  <c r="H9" i="36"/>
  <c r="I9" i="36"/>
  <c r="J9" i="36"/>
  <c r="K9" i="36"/>
  <c r="L9" i="36"/>
  <c r="D10" i="36"/>
  <c r="F10" i="36"/>
  <c r="G10" i="36"/>
  <c r="H10" i="36"/>
  <c r="I10" i="36"/>
  <c r="J10" i="36"/>
  <c r="K10" i="36"/>
  <c r="L10" i="36"/>
  <c r="D11" i="36"/>
  <c r="F11" i="36"/>
  <c r="G11" i="36"/>
  <c r="H11" i="36"/>
  <c r="I11" i="36"/>
  <c r="J11" i="36"/>
  <c r="K11" i="36"/>
  <c r="L11" i="36"/>
  <c r="D12" i="36"/>
  <c r="F12" i="36"/>
  <c r="G12" i="36"/>
  <c r="H12" i="36"/>
  <c r="I12" i="36"/>
  <c r="J12" i="36"/>
  <c r="K12" i="36"/>
  <c r="L12" i="36"/>
  <c r="D13" i="36"/>
  <c r="F13" i="36"/>
  <c r="G13" i="36"/>
  <c r="H13" i="36"/>
  <c r="I13" i="36"/>
  <c r="J13" i="36"/>
  <c r="K13" i="36"/>
  <c r="L13" i="36"/>
  <c r="D14" i="36"/>
  <c r="F14" i="36"/>
  <c r="G14" i="36"/>
  <c r="H14" i="36"/>
  <c r="I14" i="36"/>
  <c r="J14" i="36"/>
  <c r="K14" i="36"/>
  <c r="L14" i="36"/>
  <c r="D15" i="36"/>
  <c r="F15" i="36"/>
  <c r="G15" i="36"/>
  <c r="H15" i="36"/>
  <c r="I15" i="36"/>
  <c r="J15" i="36"/>
  <c r="K15" i="36"/>
  <c r="L15" i="36"/>
  <c r="D16" i="36"/>
  <c r="F16" i="36"/>
  <c r="G16" i="36"/>
  <c r="H16" i="36"/>
  <c r="I16" i="36"/>
  <c r="J16" i="36"/>
  <c r="K16" i="36"/>
  <c r="L16" i="36"/>
  <c r="D17" i="36"/>
  <c r="F17" i="36"/>
  <c r="G17" i="36"/>
  <c r="H17" i="36"/>
  <c r="I17" i="36"/>
  <c r="J17" i="36"/>
  <c r="K17" i="36"/>
  <c r="L17" i="36"/>
  <c r="D18" i="36"/>
  <c r="F18" i="36"/>
  <c r="G18" i="36"/>
  <c r="H18" i="36"/>
  <c r="I18" i="36"/>
  <c r="J18" i="36"/>
  <c r="K18" i="36"/>
  <c r="L18" i="36"/>
  <c r="D19" i="36"/>
  <c r="F19" i="36"/>
  <c r="G19" i="36"/>
  <c r="H19" i="36"/>
  <c r="I19" i="36"/>
  <c r="J19" i="36"/>
  <c r="K19" i="36"/>
  <c r="L19" i="36"/>
  <c r="D20" i="36"/>
  <c r="F20" i="36"/>
  <c r="G20" i="36"/>
  <c r="H20" i="36"/>
  <c r="I20" i="36"/>
  <c r="J20" i="36"/>
  <c r="K20" i="36"/>
  <c r="L20" i="36"/>
  <c r="D21" i="36"/>
  <c r="F21" i="36"/>
  <c r="G21" i="36"/>
  <c r="H21" i="36"/>
  <c r="I21" i="36"/>
  <c r="J21" i="36"/>
  <c r="K21" i="36"/>
  <c r="L21" i="36"/>
  <c r="D22" i="36"/>
  <c r="F22" i="36"/>
  <c r="G22" i="36"/>
  <c r="H22" i="36"/>
  <c r="I22" i="36"/>
  <c r="J22" i="36"/>
  <c r="K22" i="36"/>
  <c r="L22" i="36"/>
  <c r="D23" i="36"/>
  <c r="F23" i="36"/>
  <c r="G23" i="36"/>
  <c r="H23" i="36"/>
  <c r="I23" i="36"/>
  <c r="J23" i="36"/>
  <c r="K23" i="36"/>
  <c r="L23" i="36"/>
  <c r="D24" i="36"/>
  <c r="F24" i="36"/>
  <c r="G24" i="36"/>
  <c r="H24" i="36"/>
  <c r="I24" i="36"/>
  <c r="J24" i="36"/>
  <c r="K24" i="36"/>
  <c r="L24" i="36"/>
  <c r="D25" i="36"/>
  <c r="F25" i="36"/>
  <c r="G25" i="36"/>
  <c r="H25" i="36"/>
  <c r="I25" i="36"/>
  <c r="J25" i="36"/>
  <c r="K25" i="36"/>
  <c r="L25" i="36"/>
  <c r="D26" i="36"/>
  <c r="F26" i="36"/>
  <c r="G26" i="36"/>
  <c r="H26" i="36"/>
  <c r="I26" i="36"/>
  <c r="J26" i="36"/>
  <c r="K26" i="36"/>
  <c r="L26" i="36"/>
  <c r="D27" i="36"/>
  <c r="F27" i="36"/>
  <c r="G27" i="36"/>
  <c r="H27" i="36"/>
  <c r="I27" i="36"/>
  <c r="J27" i="36"/>
  <c r="K27" i="36"/>
  <c r="L27" i="36"/>
  <c r="D28" i="36"/>
  <c r="F28" i="36"/>
  <c r="G28" i="36"/>
  <c r="H28" i="36"/>
  <c r="I28" i="36"/>
  <c r="J28" i="36"/>
  <c r="K28" i="36"/>
  <c r="L28" i="36"/>
  <c r="D29" i="36"/>
  <c r="F29" i="36"/>
  <c r="G29" i="36"/>
  <c r="H29" i="36"/>
  <c r="I29" i="36"/>
  <c r="J29" i="36"/>
  <c r="K29" i="36"/>
  <c r="L29" i="36"/>
  <c r="D30" i="36"/>
  <c r="F30" i="36"/>
  <c r="G30" i="36"/>
  <c r="H30" i="36"/>
  <c r="I30" i="36"/>
  <c r="J30" i="36"/>
  <c r="K30" i="36"/>
  <c r="L30" i="36"/>
  <c r="D31" i="36"/>
  <c r="F31" i="36"/>
  <c r="G31" i="36"/>
  <c r="H31" i="36"/>
  <c r="I31" i="36"/>
  <c r="J31" i="36"/>
  <c r="K31" i="36"/>
  <c r="L31" i="36"/>
  <c r="D32" i="36"/>
  <c r="F32" i="36"/>
  <c r="G32" i="36"/>
  <c r="H32" i="36"/>
  <c r="I32" i="36"/>
  <c r="J32" i="36"/>
  <c r="K32" i="36"/>
  <c r="L32" i="36"/>
  <c r="D33" i="36"/>
  <c r="F33" i="36"/>
  <c r="G33" i="36"/>
  <c r="H33" i="36"/>
  <c r="I33" i="36"/>
  <c r="J33" i="36"/>
  <c r="K33" i="36"/>
  <c r="L33" i="36"/>
  <c r="D34" i="36"/>
  <c r="F34" i="36"/>
  <c r="G34" i="36"/>
  <c r="H34" i="36"/>
  <c r="I34" i="36"/>
  <c r="J34" i="36"/>
  <c r="K34" i="36"/>
  <c r="L34" i="36"/>
  <c r="D35" i="36"/>
  <c r="F35" i="36"/>
  <c r="G35" i="36"/>
  <c r="H35" i="36"/>
  <c r="I35" i="36"/>
  <c r="J35" i="36"/>
  <c r="K35" i="36"/>
  <c r="L35" i="36"/>
  <c r="D36" i="36"/>
  <c r="F36" i="36"/>
  <c r="G36" i="36"/>
  <c r="H36" i="36"/>
  <c r="I36" i="36"/>
  <c r="J36" i="36"/>
  <c r="K36" i="36"/>
  <c r="L36" i="36"/>
  <c r="D37" i="36"/>
  <c r="F37" i="36"/>
  <c r="G37" i="36"/>
  <c r="H37" i="36"/>
  <c r="I37" i="36"/>
  <c r="J37" i="36"/>
  <c r="K37" i="36"/>
  <c r="L37" i="36"/>
  <c r="D38" i="36"/>
  <c r="F38" i="36"/>
  <c r="G38" i="36"/>
  <c r="H38" i="36"/>
  <c r="I38" i="36"/>
  <c r="J38" i="36"/>
  <c r="K38" i="36"/>
  <c r="L38" i="36"/>
  <c r="D39" i="36"/>
  <c r="F39" i="36"/>
  <c r="G39" i="36"/>
  <c r="H39" i="36"/>
  <c r="I39" i="36"/>
  <c r="J39" i="36"/>
  <c r="K39" i="36"/>
  <c r="L39" i="36"/>
  <c r="D40" i="36"/>
  <c r="F40" i="36"/>
  <c r="G40" i="36"/>
  <c r="H40" i="36"/>
  <c r="I40" i="36"/>
  <c r="J40" i="36"/>
  <c r="K40" i="36"/>
  <c r="L40" i="36"/>
  <c r="D41" i="36"/>
  <c r="F41" i="36"/>
  <c r="G41" i="36"/>
  <c r="H41" i="36"/>
  <c r="I41" i="36"/>
  <c r="J41" i="36"/>
  <c r="K41" i="36"/>
  <c r="L41" i="36"/>
  <c r="D42" i="36"/>
  <c r="F42" i="36"/>
  <c r="G42" i="36"/>
  <c r="H42" i="36"/>
  <c r="I42" i="36"/>
  <c r="J42" i="36"/>
  <c r="K42" i="36"/>
  <c r="L42" i="36"/>
  <c r="D43" i="36"/>
  <c r="F43" i="36"/>
  <c r="G43" i="36"/>
  <c r="H43" i="36"/>
  <c r="I43" i="36"/>
  <c r="J43" i="36"/>
  <c r="K43" i="36"/>
  <c r="L43" i="36"/>
  <c r="D44" i="36"/>
  <c r="F44" i="36"/>
  <c r="G44" i="36"/>
  <c r="H44" i="36"/>
  <c r="I44" i="36"/>
  <c r="J44" i="36"/>
  <c r="K44" i="36"/>
  <c r="L44" i="36"/>
  <c r="D45" i="36"/>
  <c r="F45" i="36"/>
  <c r="G45" i="36"/>
  <c r="H45" i="36"/>
  <c r="I45" i="36"/>
  <c r="J45" i="36"/>
  <c r="K45" i="36"/>
  <c r="L45" i="36"/>
  <c r="D46" i="36"/>
  <c r="F46" i="36"/>
  <c r="G46" i="36"/>
  <c r="H46" i="36"/>
  <c r="I46" i="36"/>
  <c r="J46" i="36"/>
  <c r="K46" i="36"/>
  <c r="L46" i="36"/>
  <c r="D47" i="36"/>
  <c r="F47" i="36"/>
  <c r="G47" i="36"/>
  <c r="H47" i="36"/>
  <c r="I47" i="36"/>
  <c r="J47" i="36"/>
  <c r="K47" i="36"/>
  <c r="L47" i="36"/>
  <c r="D48" i="36"/>
  <c r="F48" i="36"/>
  <c r="G48" i="36"/>
  <c r="H48" i="36"/>
  <c r="I48" i="36"/>
  <c r="J48" i="36"/>
  <c r="K48" i="36"/>
  <c r="L48" i="36"/>
  <c r="D49" i="36"/>
  <c r="F49" i="36"/>
  <c r="G49" i="36"/>
  <c r="H49" i="36"/>
  <c r="I49" i="36"/>
  <c r="J49" i="36"/>
  <c r="K49" i="36"/>
  <c r="L49" i="36"/>
  <c r="D50" i="36"/>
  <c r="F50" i="36"/>
  <c r="G50" i="36"/>
  <c r="H50" i="36"/>
  <c r="I50" i="36"/>
  <c r="J50" i="36"/>
  <c r="K50" i="36"/>
  <c r="L50" i="36"/>
  <c r="D51" i="36"/>
  <c r="F51" i="36"/>
  <c r="G51" i="36"/>
  <c r="H51" i="36"/>
  <c r="I51" i="36"/>
  <c r="J51" i="36"/>
  <c r="K51" i="36"/>
  <c r="L51" i="36"/>
  <c r="D52" i="36"/>
  <c r="F52" i="36"/>
  <c r="G52" i="36"/>
  <c r="H52" i="36"/>
  <c r="I52" i="36"/>
  <c r="J52" i="36"/>
  <c r="K52" i="36"/>
  <c r="L52" i="36"/>
  <c r="D53" i="36"/>
  <c r="F53" i="36"/>
  <c r="G53" i="36"/>
  <c r="H53" i="36"/>
  <c r="I53" i="36"/>
  <c r="J53" i="36"/>
  <c r="K53" i="36"/>
  <c r="L53" i="36"/>
  <c r="D54" i="36"/>
  <c r="F54" i="36"/>
  <c r="G54" i="36"/>
  <c r="H54" i="36"/>
  <c r="I54" i="36"/>
  <c r="J54" i="36"/>
  <c r="K54" i="36"/>
  <c r="L54" i="36"/>
  <c r="D55" i="36"/>
  <c r="F55" i="36"/>
  <c r="G55" i="36"/>
  <c r="H55" i="36"/>
  <c r="I55" i="36"/>
  <c r="J55" i="36"/>
  <c r="K55" i="36"/>
  <c r="L55" i="36"/>
  <c r="D56" i="36"/>
  <c r="F56" i="36"/>
  <c r="G56" i="36"/>
  <c r="H56" i="36"/>
  <c r="I56" i="36"/>
  <c r="J56" i="36"/>
  <c r="K56" i="36"/>
  <c r="L56" i="36"/>
  <c r="D57" i="36"/>
  <c r="F57" i="36"/>
  <c r="G57" i="36"/>
  <c r="H57" i="36"/>
  <c r="I57" i="36"/>
  <c r="J57" i="36"/>
  <c r="K57" i="36"/>
  <c r="L57" i="36"/>
  <c r="D58" i="36"/>
  <c r="F58" i="36"/>
  <c r="G58" i="36"/>
  <c r="H58" i="36"/>
  <c r="I58" i="36"/>
  <c r="J58" i="36"/>
  <c r="K58" i="36"/>
  <c r="L58" i="36"/>
  <c r="D59" i="36"/>
  <c r="F59" i="36"/>
  <c r="G59" i="36"/>
  <c r="H59" i="36"/>
  <c r="I59" i="36"/>
  <c r="J59" i="36"/>
  <c r="K59" i="36"/>
  <c r="L59" i="36"/>
  <c r="D60" i="36"/>
  <c r="F60" i="36"/>
  <c r="G60" i="36"/>
  <c r="H60" i="36"/>
  <c r="I60" i="36"/>
  <c r="J60" i="36"/>
  <c r="K60" i="36"/>
  <c r="L60" i="36"/>
  <c r="D61" i="36"/>
  <c r="F61" i="36"/>
  <c r="G61" i="36"/>
  <c r="H61" i="36"/>
  <c r="I61" i="36"/>
  <c r="J61" i="36"/>
  <c r="K61" i="36"/>
  <c r="L61" i="36"/>
  <c r="D62" i="36"/>
  <c r="F62" i="36"/>
  <c r="G62" i="36"/>
  <c r="H62" i="36"/>
  <c r="I62" i="36"/>
  <c r="J62" i="36"/>
  <c r="K62" i="36"/>
  <c r="L62" i="36"/>
  <c r="D63" i="36"/>
  <c r="F63" i="36"/>
  <c r="G63" i="36"/>
  <c r="H63" i="36"/>
  <c r="I63" i="36"/>
  <c r="J63" i="36"/>
  <c r="K63" i="36"/>
  <c r="L63" i="36"/>
  <c r="D64" i="36"/>
  <c r="F64" i="36"/>
  <c r="G64" i="36"/>
  <c r="H64" i="36"/>
  <c r="I64" i="36"/>
  <c r="J64" i="36"/>
  <c r="K64" i="36"/>
  <c r="L64" i="36"/>
  <c r="D65" i="36"/>
  <c r="F65" i="36"/>
  <c r="G65" i="36"/>
  <c r="H65" i="36"/>
  <c r="I65" i="36"/>
  <c r="J65" i="36"/>
  <c r="K65" i="36"/>
  <c r="L65" i="36"/>
  <c r="D66" i="36"/>
  <c r="F66" i="36"/>
  <c r="G66" i="36"/>
  <c r="H66" i="36"/>
  <c r="I66" i="36"/>
  <c r="J66" i="36"/>
  <c r="K66" i="36"/>
  <c r="L66" i="36"/>
  <c r="D67" i="36"/>
  <c r="F67" i="36"/>
  <c r="G67" i="36"/>
  <c r="H67" i="36"/>
  <c r="I67" i="36"/>
  <c r="J67" i="36"/>
  <c r="K67" i="36"/>
  <c r="L67" i="36"/>
  <c r="D68" i="36"/>
  <c r="F68" i="36"/>
  <c r="G68" i="36"/>
  <c r="H68" i="36"/>
  <c r="I68" i="36"/>
  <c r="J68" i="36"/>
  <c r="K68" i="36"/>
  <c r="L68" i="36"/>
  <c r="D69" i="36"/>
  <c r="F69" i="36"/>
  <c r="G69" i="36"/>
  <c r="H69" i="36"/>
  <c r="I69" i="36"/>
  <c r="J69" i="36"/>
  <c r="K69" i="36"/>
  <c r="L69" i="36"/>
  <c r="D70" i="36"/>
  <c r="F70" i="36"/>
  <c r="G70" i="36"/>
  <c r="H70" i="36"/>
  <c r="I70" i="36"/>
  <c r="J70" i="36"/>
  <c r="K70" i="36"/>
  <c r="L70" i="36"/>
  <c r="D71" i="36"/>
  <c r="F71" i="36"/>
  <c r="G71" i="36"/>
  <c r="H71" i="36"/>
  <c r="I71" i="36"/>
  <c r="J71" i="36"/>
  <c r="K71" i="36"/>
  <c r="L71" i="36"/>
  <c r="D72" i="36"/>
  <c r="F72" i="36"/>
  <c r="G72" i="36"/>
  <c r="H72" i="36"/>
  <c r="I72" i="36"/>
  <c r="J72" i="36"/>
  <c r="K72" i="36"/>
  <c r="L72" i="36"/>
  <c r="D73" i="36"/>
  <c r="F73" i="36"/>
  <c r="G73" i="36"/>
  <c r="H73" i="36"/>
  <c r="I73" i="36"/>
  <c r="J73" i="36"/>
  <c r="K73" i="36"/>
  <c r="L73" i="36"/>
  <c r="D74" i="36"/>
  <c r="F74" i="36"/>
  <c r="G74" i="36"/>
  <c r="H74" i="36"/>
  <c r="I74" i="36"/>
  <c r="J74" i="36"/>
  <c r="K74" i="36"/>
  <c r="L74" i="36"/>
  <c r="D75" i="36"/>
  <c r="F75" i="36"/>
  <c r="G75" i="36"/>
  <c r="H75" i="36"/>
  <c r="I75" i="36"/>
  <c r="J75" i="36"/>
  <c r="K75" i="36"/>
  <c r="L75" i="36"/>
  <c r="D76" i="36"/>
  <c r="F76" i="36"/>
  <c r="G76" i="36"/>
  <c r="H76" i="36"/>
  <c r="I76" i="36"/>
  <c r="J76" i="36"/>
  <c r="K76" i="36"/>
  <c r="L76" i="36"/>
  <c r="D77" i="36"/>
  <c r="F77" i="36"/>
  <c r="G77" i="36"/>
  <c r="H77" i="36"/>
  <c r="I77" i="36"/>
  <c r="J77" i="36"/>
  <c r="K77" i="36"/>
  <c r="L77" i="36"/>
  <c r="D78" i="36"/>
  <c r="F78" i="36"/>
  <c r="G78" i="36"/>
  <c r="H78" i="36"/>
  <c r="I78" i="36"/>
  <c r="J78" i="36"/>
  <c r="K78" i="36"/>
  <c r="L78" i="36"/>
  <c r="D79" i="36"/>
  <c r="F79" i="36"/>
  <c r="G79" i="36"/>
  <c r="H79" i="36"/>
  <c r="I79" i="36"/>
  <c r="J79" i="36"/>
  <c r="K79" i="36"/>
  <c r="L79" i="36"/>
  <c r="D80" i="36"/>
  <c r="F80" i="36"/>
  <c r="G80" i="36"/>
  <c r="H80" i="36"/>
  <c r="I80" i="36"/>
  <c r="J80" i="36"/>
  <c r="K80" i="36"/>
  <c r="L80" i="36"/>
  <c r="D81" i="36"/>
  <c r="F81" i="36"/>
  <c r="G81" i="36"/>
  <c r="H81" i="36"/>
  <c r="I81" i="36"/>
  <c r="J81" i="36"/>
  <c r="K81" i="36"/>
  <c r="L81" i="36"/>
  <c r="D82" i="36"/>
  <c r="F82" i="36"/>
  <c r="G82" i="36"/>
  <c r="H82" i="36"/>
  <c r="I82" i="36"/>
  <c r="J82" i="36"/>
  <c r="K82" i="36"/>
  <c r="L82" i="36"/>
  <c r="D83" i="36"/>
  <c r="F83" i="36"/>
  <c r="G83" i="36"/>
  <c r="H83" i="36"/>
  <c r="I83" i="36"/>
  <c r="J83" i="36"/>
  <c r="K83" i="36"/>
  <c r="L83" i="36"/>
  <c r="D84" i="36"/>
  <c r="F84" i="36"/>
  <c r="G84" i="36"/>
  <c r="H84" i="36"/>
  <c r="I84" i="36"/>
  <c r="J84" i="36"/>
  <c r="K84" i="36"/>
  <c r="L84" i="36"/>
  <c r="D85" i="36"/>
  <c r="F85" i="36"/>
  <c r="G85" i="36"/>
  <c r="H85" i="36"/>
  <c r="I85" i="36"/>
  <c r="J85" i="36"/>
  <c r="K85" i="36"/>
  <c r="L85" i="36"/>
  <c r="D86" i="36"/>
  <c r="F86" i="36"/>
  <c r="G86" i="36"/>
  <c r="H86" i="36"/>
  <c r="I86" i="36"/>
  <c r="J86" i="36"/>
  <c r="K86" i="36"/>
  <c r="L86" i="36"/>
  <c r="D87" i="36"/>
  <c r="F87" i="36"/>
  <c r="G87" i="36"/>
  <c r="H87" i="36"/>
  <c r="I87" i="36"/>
  <c r="J87" i="36"/>
  <c r="K87" i="36"/>
  <c r="L87" i="36"/>
  <c r="D88" i="36"/>
  <c r="F88" i="36"/>
  <c r="G88" i="36"/>
  <c r="H88" i="36"/>
  <c r="I88" i="36"/>
  <c r="J88" i="36"/>
  <c r="K88" i="36"/>
  <c r="L88" i="36"/>
  <c r="D89" i="36"/>
  <c r="F89" i="36"/>
  <c r="G89" i="36"/>
  <c r="H89" i="36"/>
  <c r="I89" i="36"/>
  <c r="J89" i="36"/>
  <c r="K89" i="36"/>
  <c r="L89" i="36"/>
  <c r="D90" i="36"/>
  <c r="F90" i="36"/>
  <c r="G90" i="36"/>
  <c r="H90" i="36"/>
  <c r="I90" i="36"/>
  <c r="J90" i="36"/>
  <c r="K90" i="36"/>
  <c r="L90" i="36"/>
  <c r="D91" i="36"/>
  <c r="F91" i="36"/>
  <c r="G91" i="36"/>
  <c r="H91" i="36"/>
  <c r="I91" i="36"/>
  <c r="J91" i="36"/>
  <c r="K91" i="36"/>
  <c r="L91" i="36"/>
  <c r="D92" i="36"/>
  <c r="F92" i="36"/>
  <c r="G92" i="36"/>
  <c r="H92" i="36"/>
  <c r="I92" i="36"/>
  <c r="J92" i="36"/>
  <c r="K92" i="36"/>
  <c r="L92" i="36"/>
  <c r="D93" i="36"/>
  <c r="F93" i="36"/>
  <c r="G93" i="36"/>
  <c r="H93" i="36"/>
  <c r="I93" i="36"/>
  <c r="J93" i="36"/>
  <c r="K93" i="36"/>
  <c r="L93" i="36"/>
  <c r="D94" i="36"/>
  <c r="F94" i="36"/>
  <c r="G94" i="36"/>
  <c r="H94" i="36"/>
  <c r="I94" i="36"/>
  <c r="J94" i="36"/>
  <c r="K94" i="36"/>
  <c r="L94" i="36"/>
  <c r="D95" i="36"/>
  <c r="F95" i="36"/>
  <c r="G95" i="36"/>
  <c r="H95" i="36"/>
  <c r="I95" i="36"/>
  <c r="J95" i="36"/>
  <c r="K95" i="36"/>
  <c r="L95" i="36"/>
  <c r="D96" i="36"/>
  <c r="F96" i="36"/>
  <c r="G96" i="36"/>
  <c r="H96" i="36"/>
  <c r="I96" i="36"/>
  <c r="J96" i="36"/>
  <c r="K96" i="36"/>
  <c r="L96" i="36"/>
  <c r="D97" i="36"/>
  <c r="F97" i="36"/>
  <c r="G97" i="36"/>
  <c r="H97" i="36"/>
  <c r="I97" i="36"/>
  <c r="J97" i="36"/>
  <c r="K97" i="36"/>
  <c r="L97" i="36"/>
  <c r="D98" i="36"/>
  <c r="F98" i="36"/>
  <c r="G98" i="36"/>
  <c r="H98" i="36"/>
  <c r="I98" i="36"/>
  <c r="J98" i="36"/>
  <c r="K98" i="36"/>
  <c r="L98" i="36"/>
  <c r="D99" i="36"/>
  <c r="F99" i="36"/>
  <c r="G99" i="36"/>
  <c r="H99" i="36"/>
  <c r="I99" i="36"/>
  <c r="J99" i="36"/>
  <c r="K99" i="36"/>
  <c r="L99" i="36"/>
  <c r="F3" i="36"/>
  <c r="G3" i="36"/>
  <c r="H3" i="36"/>
  <c r="I3" i="36"/>
  <c r="J3" i="36"/>
  <c r="K3" i="36"/>
  <c r="L3" i="36"/>
  <c r="D3" i="36"/>
  <c r="G41" i="35"/>
  <c r="G49" i="35"/>
  <c r="J49" i="35"/>
  <c r="D54" i="35"/>
  <c r="G57" i="35"/>
  <c r="J57" i="35"/>
  <c r="D62" i="35"/>
  <c r="I62" i="35"/>
  <c r="G65" i="35"/>
  <c r="J65" i="35"/>
  <c r="D70" i="35"/>
  <c r="I70" i="35"/>
  <c r="D73" i="35"/>
  <c r="G73" i="35"/>
  <c r="I73" i="35"/>
  <c r="J73" i="35"/>
  <c r="D78" i="35"/>
  <c r="H78" i="35"/>
  <c r="I78" i="35"/>
  <c r="J78" i="35"/>
  <c r="I79" i="35"/>
  <c r="D81" i="35"/>
  <c r="G81" i="35"/>
  <c r="I81" i="35"/>
  <c r="J81" i="35"/>
  <c r="J82" i="35"/>
  <c r="H84" i="35"/>
  <c r="D86" i="35"/>
  <c r="H86" i="35"/>
  <c r="I86" i="35"/>
  <c r="J86" i="35"/>
  <c r="I87" i="35"/>
  <c r="D89" i="35"/>
  <c r="G89" i="35"/>
  <c r="I89" i="35"/>
  <c r="J89" i="35"/>
  <c r="J90" i="35"/>
  <c r="H92" i="35"/>
  <c r="D94" i="35"/>
  <c r="H94" i="35"/>
  <c r="I94" i="35"/>
  <c r="J94" i="35"/>
  <c r="D95" i="35"/>
  <c r="I95" i="35"/>
  <c r="D97" i="35"/>
  <c r="G97" i="35"/>
  <c r="I97" i="35"/>
  <c r="J97" i="35"/>
  <c r="G98" i="35"/>
  <c r="J98" i="35"/>
  <c r="I3" i="35"/>
  <c r="A200" i="35"/>
  <c r="A199" i="35"/>
  <c r="A198" i="35"/>
  <c r="A197" i="35"/>
  <c r="A196" i="35"/>
  <c r="A195" i="35"/>
  <c r="A194" i="35"/>
  <c r="A193" i="35"/>
  <c r="A192" i="35"/>
  <c r="A191" i="35"/>
  <c r="A190" i="35"/>
  <c r="A189" i="35"/>
  <c r="A188" i="35"/>
  <c r="A187" i="35"/>
  <c r="A186" i="35"/>
  <c r="A185" i="35"/>
  <c r="A184" i="35"/>
  <c r="A183" i="35"/>
  <c r="A182" i="35"/>
  <c r="A181" i="35"/>
  <c r="A180" i="35"/>
  <c r="A179" i="35"/>
  <c r="A178" i="35"/>
  <c r="A177" i="35"/>
  <c r="A176" i="35"/>
  <c r="A175" i="35"/>
  <c r="A174" i="35"/>
  <c r="A173" i="35"/>
  <c r="A172" i="35"/>
  <c r="A171" i="35"/>
  <c r="A170" i="35"/>
  <c r="A169" i="35"/>
  <c r="A168" i="35"/>
  <c r="A167" i="35"/>
  <c r="A166" i="35"/>
  <c r="A165" i="35"/>
  <c r="A164" i="35"/>
  <c r="A163" i="35"/>
  <c r="A162" i="35"/>
  <c r="A161" i="35"/>
  <c r="A160" i="35"/>
  <c r="A159" i="35"/>
  <c r="A158" i="35"/>
  <c r="A157" i="35"/>
  <c r="A156" i="35"/>
  <c r="A155" i="35"/>
  <c r="A154" i="35"/>
  <c r="A153" i="35"/>
  <c r="A152" i="35"/>
  <c r="A151" i="35"/>
  <c r="A150" i="35"/>
  <c r="A149" i="35"/>
  <c r="A148" i="35"/>
  <c r="A147" i="35"/>
  <c r="A146" i="35"/>
  <c r="A145" i="35"/>
  <c r="A144" i="35"/>
  <c r="A143" i="35"/>
  <c r="A142" i="35"/>
  <c r="A141" i="35"/>
  <c r="A140" i="35"/>
  <c r="A139" i="35"/>
  <c r="A138" i="35"/>
  <c r="A137" i="35"/>
  <c r="A136" i="35"/>
  <c r="A135" i="35"/>
  <c r="A134" i="35"/>
  <c r="A133" i="35"/>
  <c r="A132" i="35"/>
  <c r="A131" i="35"/>
  <c r="A130" i="35"/>
  <c r="A129" i="35"/>
  <c r="A128" i="35"/>
  <c r="A127" i="35"/>
  <c r="A126" i="35"/>
  <c r="A125" i="35"/>
  <c r="A124" i="35"/>
  <c r="A123" i="35"/>
  <c r="A122" i="35"/>
  <c r="A121" i="35"/>
  <c r="A120" i="35"/>
  <c r="A119" i="35"/>
  <c r="A118" i="35"/>
  <c r="A117" i="35"/>
  <c r="A116" i="35"/>
  <c r="A115" i="35"/>
  <c r="A114" i="35"/>
  <c r="A113" i="35"/>
  <c r="A112" i="35"/>
  <c r="A111" i="35"/>
  <c r="A110" i="35"/>
  <c r="A109" i="35"/>
  <c r="A108" i="35"/>
  <c r="A107" i="35"/>
  <c r="A106" i="35"/>
  <c r="A105" i="35"/>
  <c r="A104" i="35"/>
  <c r="A4" i="35"/>
  <c r="D4" i="35" s="1"/>
  <c r="A5" i="35"/>
  <c r="I5" i="35" s="1"/>
  <c r="A6" i="35"/>
  <c r="D6" i="35" s="1"/>
  <c r="A7" i="35"/>
  <c r="I7" i="35" s="1"/>
  <c r="A8" i="35"/>
  <c r="A9" i="35"/>
  <c r="A10" i="35"/>
  <c r="D10" i="35" s="1"/>
  <c r="A11" i="35"/>
  <c r="I11" i="35" s="1"/>
  <c r="A12" i="35"/>
  <c r="D12" i="35" s="1"/>
  <c r="A13" i="35"/>
  <c r="I13" i="35" s="1"/>
  <c r="A14" i="35"/>
  <c r="D14" i="35" s="1"/>
  <c r="A15" i="35"/>
  <c r="I15" i="35" s="1"/>
  <c r="A16" i="35"/>
  <c r="A17" i="35"/>
  <c r="A18" i="35"/>
  <c r="D18" i="35" s="1"/>
  <c r="A19" i="35"/>
  <c r="I19" i="35" s="1"/>
  <c r="A20" i="35"/>
  <c r="D20" i="35" s="1"/>
  <c r="A21" i="35"/>
  <c r="I21" i="35" s="1"/>
  <c r="A22" i="35"/>
  <c r="D22" i="35" s="1"/>
  <c r="A23" i="35"/>
  <c r="I23" i="35" s="1"/>
  <c r="A24" i="35"/>
  <c r="A25" i="35"/>
  <c r="A26" i="35"/>
  <c r="D26" i="35" s="1"/>
  <c r="A27" i="35"/>
  <c r="I27" i="35" s="1"/>
  <c r="A28" i="35"/>
  <c r="D28" i="35" s="1"/>
  <c r="A29" i="35"/>
  <c r="I29" i="35" s="1"/>
  <c r="A30" i="35"/>
  <c r="D30" i="35" s="1"/>
  <c r="A31" i="35"/>
  <c r="I31" i="35" s="1"/>
  <c r="A32" i="35"/>
  <c r="A33" i="35"/>
  <c r="A34" i="35"/>
  <c r="D34" i="35" s="1"/>
  <c r="A35" i="35"/>
  <c r="I35" i="35" s="1"/>
  <c r="A36" i="35"/>
  <c r="D36" i="35" s="1"/>
  <c r="A37" i="35"/>
  <c r="I37" i="35" s="1"/>
  <c r="A38" i="35"/>
  <c r="D38" i="35" s="1"/>
  <c r="A39" i="35"/>
  <c r="I39" i="35" s="1"/>
  <c r="A40" i="35"/>
  <c r="A41" i="35"/>
  <c r="A42" i="35"/>
  <c r="D42" i="35" s="1"/>
  <c r="A43" i="35"/>
  <c r="I43" i="35" s="1"/>
  <c r="A44" i="35"/>
  <c r="D44" i="35" s="1"/>
  <c r="A45" i="35"/>
  <c r="I45" i="35" s="1"/>
  <c r="A46" i="35"/>
  <c r="D46" i="35" s="1"/>
  <c r="A47" i="35"/>
  <c r="I47" i="35" s="1"/>
  <c r="A48" i="35"/>
  <c r="A49" i="35"/>
  <c r="A50" i="35"/>
  <c r="D50" i="35" s="1"/>
  <c r="A51" i="35"/>
  <c r="I51" i="35" s="1"/>
  <c r="A52" i="35"/>
  <c r="D52" i="35" s="1"/>
  <c r="A53" i="35"/>
  <c r="I53" i="35" s="1"/>
  <c r="A54" i="35"/>
  <c r="G54" i="35" s="1"/>
  <c r="A55" i="35"/>
  <c r="I55" i="35" s="1"/>
  <c r="A56" i="35"/>
  <c r="A57" i="35"/>
  <c r="A58" i="35"/>
  <c r="D58" i="35" s="1"/>
  <c r="A59" i="35"/>
  <c r="I59" i="35" s="1"/>
  <c r="A60" i="35"/>
  <c r="D60" i="35" s="1"/>
  <c r="A61" i="35"/>
  <c r="I61" i="35" s="1"/>
  <c r="A62" i="35"/>
  <c r="G62" i="35" s="1"/>
  <c r="A63" i="35"/>
  <c r="I63" i="35" s="1"/>
  <c r="A64" i="35"/>
  <c r="A65" i="35"/>
  <c r="A66" i="35"/>
  <c r="D66" i="35" s="1"/>
  <c r="A67" i="35"/>
  <c r="I67" i="35" s="1"/>
  <c r="A68" i="35"/>
  <c r="D68" i="35" s="1"/>
  <c r="A69" i="35"/>
  <c r="I69" i="35" s="1"/>
  <c r="A70" i="35"/>
  <c r="G70" i="35" s="1"/>
  <c r="A71" i="35"/>
  <c r="I71" i="35" s="1"/>
  <c r="A72" i="35"/>
  <c r="A73" i="35"/>
  <c r="A74" i="35"/>
  <c r="D74" i="35" s="1"/>
  <c r="A75" i="35"/>
  <c r="AJ75" i="35" s="1"/>
  <c r="A76" i="35"/>
  <c r="O76" i="35" s="1"/>
  <c r="A77" i="35"/>
  <c r="W77" i="35" s="1"/>
  <c r="A78" i="35"/>
  <c r="S78" i="35" s="1"/>
  <c r="A79" i="35"/>
  <c r="Q79" i="35" s="1"/>
  <c r="A80" i="35"/>
  <c r="AH80" i="35" s="1"/>
  <c r="A81" i="35"/>
  <c r="A82" i="35"/>
  <c r="Y82" i="35" s="1"/>
  <c r="A83" i="35"/>
  <c r="O83" i="35" s="1"/>
  <c r="A84" i="35"/>
  <c r="R84" i="35" s="1"/>
  <c r="A85" i="35"/>
  <c r="T85" i="35" s="1"/>
  <c r="A86" i="35"/>
  <c r="W86" i="35" s="1"/>
  <c r="A87" i="35"/>
  <c r="R87" i="35" s="1"/>
  <c r="A88" i="35"/>
  <c r="U88" i="35" s="1"/>
  <c r="A89" i="35"/>
  <c r="O89" i="35" s="1"/>
  <c r="A90" i="35"/>
  <c r="S90" i="35" s="1"/>
  <c r="A91" i="35"/>
  <c r="V91" i="35" s="1"/>
  <c r="A92" i="35"/>
  <c r="Q92" i="35" s="1"/>
  <c r="A93" i="35"/>
  <c r="T93" i="35" s="1"/>
  <c r="A94" i="35"/>
  <c r="W94" i="35" s="1"/>
  <c r="A95" i="35"/>
  <c r="R95" i="35" s="1"/>
  <c r="A96" i="35"/>
  <c r="U96" i="35" s="1"/>
  <c r="A97" i="35"/>
  <c r="O97" i="35" s="1"/>
  <c r="A98" i="35"/>
  <c r="S98" i="35" s="1"/>
  <c r="A99" i="35"/>
  <c r="V99" i="35" s="1"/>
  <c r="A3" i="35"/>
  <c r="Q3" i="35" s="1"/>
  <c r="Q81" i="35" l="1"/>
  <c r="U81" i="35"/>
  <c r="AD81" i="35"/>
  <c r="O81" i="35"/>
  <c r="X81" i="35"/>
  <c r="AJ81" i="35"/>
  <c r="Q73" i="35"/>
  <c r="Y73" i="35"/>
  <c r="AL73" i="35"/>
  <c r="R73" i="35"/>
  <c r="Z73" i="35"/>
  <c r="AO73" i="35"/>
  <c r="S73" i="35"/>
  <c r="AA73" i="35"/>
  <c r="AP73" i="35"/>
  <c r="T73" i="35"/>
  <c r="AC73" i="35"/>
  <c r="AQ73" i="35"/>
  <c r="U73" i="35"/>
  <c r="AD73" i="35"/>
  <c r="V73" i="35"/>
  <c r="AE73" i="35"/>
  <c r="W73" i="35"/>
  <c r="AH73" i="35"/>
  <c r="O73" i="35"/>
  <c r="X73" i="35"/>
  <c r="AJ73" i="35"/>
  <c r="Q65" i="35"/>
  <c r="Y65" i="35"/>
  <c r="AL65" i="35"/>
  <c r="R65" i="35"/>
  <c r="Z65" i="35"/>
  <c r="AO65" i="35"/>
  <c r="S65" i="35"/>
  <c r="AA65" i="35"/>
  <c r="AP65" i="35"/>
  <c r="T65" i="35"/>
  <c r="AC65" i="35"/>
  <c r="AQ65" i="35"/>
  <c r="U65" i="35"/>
  <c r="AD65" i="35"/>
  <c r="V65" i="35"/>
  <c r="AE65" i="35"/>
  <c r="W65" i="35"/>
  <c r="AH65" i="35"/>
  <c r="O65" i="35"/>
  <c r="X65" i="35"/>
  <c r="AJ65" i="35"/>
  <c r="Q57" i="35"/>
  <c r="Y57" i="35"/>
  <c r="AL57" i="35"/>
  <c r="R57" i="35"/>
  <c r="Z57" i="35"/>
  <c r="AO57" i="35"/>
  <c r="S57" i="35"/>
  <c r="AA57" i="35"/>
  <c r="AP57" i="35"/>
  <c r="T57" i="35"/>
  <c r="AC57" i="35"/>
  <c r="AQ57" i="35"/>
  <c r="U57" i="35"/>
  <c r="AD57" i="35"/>
  <c r="V57" i="35"/>
  <c r="AE57" i="35"/>
  <c r="W57" i="35"/>
  <c r="AH57" i="35"/>
  <c r="O57" i="35"/>
  <c r="X57" i="35"/>
  <c r="AJ57" i="35"/>
  <c r="Q49" i="35"/>
  <c r="Y49" i="35"/>
  <c r="AL49" i="35"/>
  <c r="R49" i="35"/>
  <c r="Z49" i="35"/>
  <c r="AO49" i="35"/>
  <c r="S49" i="35"/>
  <c r="AA49" i="35"/>
  <c r="AP49" i="35"/>
  <c r="T49" i="35"/>
  <c r="AC49" i="35"/>
  <c r="AQ49" i="35"/>
  <c r="U49" i="35"/>
  <c r="AD49" i="35"/>
  <c r="V49" i="35"/>
  <c r="AE49" i="35"/>
  <c r="W49" i="35"/>
  <c r="AH49" i="35"/>
  <c r="O49" i="35"/>
  <c r="X49" i="35"/>
  <c r="AJ49" i="35"/>
  <c r="Q41" i="35"/>
  <c r="Y41" i="35"/>
  <c r="AL41" i="35"/>
  <c r="R41" i="35"/>
  <c r="Z41" i="35"/>
  <c r="AO41" i="35"/>
  <c r="S41" i="35"/>
  <c r="AA41" i="35"/>
  <c r="AP41" i="35"/>
  <c r="T41" i="35"/>
  <c r="AC41" i="35"/>
  <c r="AQ41" i="35"/>
  <c r="U41" i="35"/>
  <c r="AD41" i="35"/>
  <c r="V41" i="35"/>
  <c r="AE41" i="35"/>
  <c r="W41" i="35"/>
  <c r="AH41" i="35"/>
  <c r="O41" i="35"/>
  <c r="X41" i="35"/>
  <c r="AJ41" i="35"/>
  <c r="Q33" i="35"/>
  <c r="Y33" i="35"/>
  <c r="AL33" i="35"/>
  <c r="R33" i="35"/>
  <c r="Z33" i="35"/>
  <c r="AO33" i="35"/>
  <c r="S33" i="35"/>
  <c r="AA33" i="35"/>
  <c r="AP33" i="35"/>
  <c r="T33" i="35"/>
  <c r="AC33" i="35"/>
  <c r="AQ33" i="35"/>
  <c r="U33" i="35"/>
  <c r="AD33" i="35"/>
  <c r="V33" i="35"/>
  <c r="AE33" i="35"/>
  <c r="W33" i="35"/>
  <c r="AH33" i="35"/>
  <c r="O33" i="35"/>
  <c r="X33" i="35"/>
  <c r="AJ33" i="35"/>
  <c r="Q25" i="35"/>
  <c r="Y25" i="35"/>
  <c r="AL25" i="35"/>
  <c r="R25" i="35"/>
  <c r="Z25" i="35"/>
  <c r="AO25" i="35"/>
  <c r="S25" i="35"/>
  <c r="AA25" i="35"/>
  <c r="AP25" i="35"/>
  <c r="T25" i="35"/>
  <c r="AC25" i="35"/>
  <c r="AQ25" i="35"/>
  <c r="U25" i="35"/>
  <c r="AD25" i="35"/>
  <c r="V25" i="35"/>
  <c r="AE25" i="35"/>
  <c r="W25" i="35"/>
  <c r="AH25" i="35"/>
  <c r="O25" i="35"/>
  <c r="X25" i="35"/>
  <c r="AJ25" i="35"/>
  <c r="U17" i="35"/>
  <c r="AD17" i="35"/>
  <c r="V17" i="35"/>
  <c r="AE17" i="35"/>
  <c r="W17" i="35"/>
  <c r="AH17" i="35"/>
  <c r="O17" i="35"/>
  <c r="X17" i="35"/>
  <c r="Q17" i="35"/>
  <c r="Y17" i="35"/>
  <c r="R17" i="35"/>
  <c r="Z17" i="35"/>
  <c r="AO17" i="35"/>
  <c r="S17" i="35"/>
  <c r="AA17" i="35"/>
  <c r="AP17" i="35"/>
  <c r="T17" i="35"/>
  <c r="AC17" i="35"/>
  <c r="AQ17" i="35"/>
  <c r="AJ17" i="35"/>
  <c r="AL17" i="35"/>
  <c r="U9" i="35"/>
  <c r="AD9" i="35"/>
  <c r="V9" i="35"/>
  <c r="AE9" i="35"/>
  <c r="W9" i="35"/>
  <c r="AH9" i="35"/>
  <c r="O9" i="35"/>
  <c r="X9" i="35"/>
  <c r="AJ9" i="35"/>
  <c r="Q9" i="35"/>
  <c r="Y9" i="35"/>
  <c r="AL9" i="35"/>
  <c r="R9" i="35"/>
  <c r="Z9" i="35"/>
  <c r="AO9" i="35"/>
  <c r="S9" i="35"/>
  <c r="AA9" i="35"/>
  <c r="AP9" i="35"/>
  <c r="T9" i="35"/>
  <c r="AC9" i="35"/>
  <c r="AQ9" i="35"/>
  <c r="X106" i="35"/>
  <c r="AN106" i="35"/>
  <c r="AV106" i="35"/>
  <c r="R106" i="35"/>
  <c r="Z106" i="35"/>
  <c r="AH106" i="35"/>
  <c r="AP106" i="35"/>
  <c r="S106" i="35"/>
  <c r="AA106" i="35"/>
  <c r="AI106" i="35"/>
  <c r="AQ106" i="35"/>
  <c r="AY106" i="35"/>
  <c r="T106" i="35"/>
  <c r="AB106" i="35"/>
  <c r="AJ106" i="35"/>
  <c r="U106" i="35"/>
  <c r="V106" i="35"/>
  <c r="AD106" i="35"/>
  <c r="O106" i="35"/>
  <c r="W106" i="35"/>
  <c r="AE106" i="35"/>
  <c r="AM106" i="35"/>
  <c r="AU106" i="35"/>
  <c r="Q106" i="35"/>
  <c r="Y106" i="35"/>
  <c r="AO106" i="35"/>
  <c r="H106" i="35"/>
  <c r="I106" i="35"/>
  <c r="K106" i="35"/>
  <c r="M106" i="35"/>
  <c r="D106" i="35"/>
  <c r="X114" i="35"/>
  <c r="AN114" i="35"/>
  <c r="AV114" i="35"/>
  <c r="R114" i="35"/>
  <c r="Z114" i="35"/>
  <c r="AH114" i="35"/>
  <c r="AP114" i="35"/>
  <c r="S114" i="35"/>
  <c r="AA114" i="35"/>
  <c r="AI114" i="35"/>
  <c r="AQ114" i="35"/>
  <c r="AY114" i="35"/>
  <c r="T114" i="35"/>
  <c r="AB114" i="35"/>
  <c r="AJ114" i="35"/>
  <c r="U114" i="35"/>
  <c r="V114" i="35"/>
  <c r="AD114" i="35"/>
  <c r="O114" i="35"/>
  <c r="W114" i="35"/>
  <c r="AE114" i="35"/>
  <c r="AM114" i="35"/>
  <c r="AU114" i="35"/>
  <c r="Q114" i="35"/>
  <c r="Y114" i="35"/>
  <c r="AO114" i="35"/>
  <c r="H114" i="35"/>
  <c r="I114" i="35"/>
  <c r="K114" i="35"/>
  <c r="M114" i="35"/>
  <c r="D114" i="35"/>
  <c r="O122" i="35"/>
  <c r="W122" i="35"/>
  <c r="AE122" i="35"/>
  <c r="AM122" i="35"/>
  <c r="AU122" i="35"/>
  <c r="V122" i="35"/>
  <c r="AO122" i="35"/>
  <c r="X122" i="35"/>
  <c r="AP122" i="35"/>
  <c r="AY122" i="35"/>
  <c r="Y122" i="35"/>
  <c r="AH122" i="35"/>
  <c r="AQ122" i="35"/>
  <c r="Q122" i="35"/>
  <c r="Z122" i="35"/>
  <c r="AI122" i="35"/>
  <c r="R122" i="35"/>
  <c r="AA122" i="35"/>
  <c r="AJ122" i="35"/>
  <c r="S122" i="35"/>
  <c r="AB122" i="35"/>
  <c r="T122" i="35"/>
  <c r="AV122" i="35"/>
  <c r="U122" i="35"/>
  <c r="AD122" i="35"/>
  <c r="AN122" i="35"/>
  <c r="H122" i="35"/>
  <c r="I122" i="35"/>
  <c r="K122" i="35"/>
  <c r="M122" i="35"/>
  <c r="D122" i="35"/>
  <c r="R130" i="35"/>
  <c r="Z130" i="35"/>
  <c r="AH130" i="35"/>
  <c r="AP130" i="35"/>
  <c r="S130" i="35"/>
  <c r="AA130" i="35"/>
  <c r="AI130" i="35"/>
  <c r="AQ130" i="35"/>
  <c r="AY130" i="35"/>
  <c r="T130" i="35"/>
  <c r="AB130" i="35"/>
  <c r="AJ130" i="35"/>
  <c r="U130" i="35"/>
  <c r="V130" i="35"/>
  <c r="AD130" i="35"/>
  <c r="O130" i="35"/>
  <c r="W130" i="35"/>
  <c r="AE130" i="35"/>
  <c r="AM130" i="35"/>
  <c r="AU130" i="35"/>
  <c r="X130" i="35"/>
  <c r="AN130" i="35"/>
  <c r="AV130" i="35"/>
  <c r="Y130" i="35"/>
  <c r="AO130" i="35"/>
  <c r="Q130" i="35"/>
  <c r="H130" i="35"/>
  <c r="I130" i="35"/>
  <c r="K130" i="35"/>
  <c r="M130" i="35"/>
  <c r="D130" i="35"/>
  <c r="U138" i="35"/>
  <c r="V138" i="35"/>
  <c r="AD138" i="35"/>
  <c r="O138" i="35"/>
  <c r="W138" i="35"/>
  <c r="AE138" i="35"/>
  <c r="AM138" i="35"/>
  <c r="AU138" i="35"/>
  <c r="X138" i="35"/>
  <c r="AN138" i="35"/>
  <c r="AV138" i="35"/>
  <c r="Q138" i="35"/>
  <c r="Y138" i="35"/>
  <c r="AO138" i="35"/>
  <c r="R138" i="35"/>
  <c r="Z138" i="35"/>
  <c r="AH138" i="35"/>
  <c r="AP138" i="35"/>
  <c r="T138" i="35"/>
  <c r="AB138" i="35"/>
  <c r="AJ138" i="35"/>
  <c r="AI138" i="35"/>
  <c r="AQ138" i="35"/>
  <c r="AY138" i="35"/>
  <c r="S138" i="35"/>
  <c r="AA138" i="35"/>
  <c r="H138" i="35"/>
  <c r="I138" i="35"/>
  <c r="K138" i="35"/>
  <c r="M138" i="35"/>
  <c r="D138" i="35"/>
  <c r="U146" i="35"/>
  <c r="V146" i="35"/>
  <c r="AD146" i="35"/>
  <c r="O146" i="35"/>
  <c r="W146" i="35"/>
  <c r="AE146" i="35"/>
  <c r="AM146" i="35"/>
  <c r="AU146" i="35"/>
  <c r="X146" i="35"/>
  <c r="AN146" i="35"/>
  <c r="AV146" i="35"/>
  <c r="Q146" i="35"/>
  <c r="Y146" i="35"/>
  <c r="AO146" i="35"/>
  <c r="R146" i="35"/>
  <c r="Z146" i="35"/>
  <c r="AH146" i="35"/>
  <c r="AP146" i="35"/>
  <c r="T146" i="35"/>
  <c r="AB146" i="35"/>
  <c r="AJ146" i="35"/>
  <c r="AY146" i="35"/>
  <c r="S146" i="35"/>
  <c r="AA146" i="35"/>
  <c r="AI146" i="35"/>
  <c r="AQ146" i="35"/>
  <c r="I146" i="35"/>
  <c r="K146" i="35"/>
  <c r="M146" i="35"/>
  <c r="D146" i="35"/>
  <c r="H146" i="35"/>
  <c r="S154" i="35"/>
  <c r="AA154" i="35"/>
  <c r="AI154" i="35"/>
  <c r="AQ154" i="35"/>
  <c r="AY154" i="35"/>
  <c r="T154" i="35"/>
  <c r="AB154" i="35"/>
  <c r="AJ154" i="35"/>
  <c r="U154" i="35"/>
  <c r="V154" i="35"/>
  <c r="AD154" i="35"/>
  <c r="O154" i="35"/>
  <c r="W154" i="35"/>
  <c r="AE154" i="35"/>
  <c r="AM154" i="35"/>
  <c r="AU154" i="35"/>
  <c r="X154" i="35"/>
  <c r="AN154" i="35"/>
  <c r="AV154" i="35"/>
  <c r="Q154" i="35"/>
  <c r="Y154" i="35"/>
  <c r="AO154" i="35"/>
  <c r="R154" i="35"/>
  <c r="Z154" i="35"/>
  <c r="AH154" i="35"/>
  <c r="AP154" i="35"/>
  <c r="M154" i="35"/>
  <c r="D154" i="35"/>
  <c r="K154" i="35"/>
  <c r="H154" i="35"/>
  <c r="I154" i="35"/>
  <c r="S162" i="35"/>
  <c r="AA162" i="35"/>
  <c r="AI162" i="35"/>
  <c r="AQ162" i="35"/>
  <c r="AY162" i="35"/>
  <c r="T162" i="35"/>
  <c r="AB162" i="35"/>
  <c r="AJ162" i="35"/>
  <c r="U162" i="35"/>
  <c r="V162" i="35"/>
  <c r="AD162" i="35"/>
  <c r="O162" i="35"/>
  <c r="W162" i="35"/>
  <c r="AE162" i="35"/>
  <c r="AM162" i="35"/>
  <c r="AU162" i="35"/>
  <c r="X162" i="35"/>
  <c r="AN162" i="35"/>
  <c r="Q162" i="35"/>
  <c r="Y162" i="35"/>
  <c r="AO162" i="35"/>
  <c r="R162" i="35"/>
  <c r="Z162" i="35"/>
  <c r="AH162" i="35"/>
  <c r="AP162" i="35"/>
  <c r="AV162" i="35"/>
  <c r="D162" i="35"/>
  <c r="H162" i="35"/>
  <c r="I162" i="35"/>
  <c r="K162" i="35"/>
  <c r="M162" i="35"/>
  <c r="U170" i="35"/>
  <c r="V170" i="35"/>
  <c r="AD170" i="35"/>
  <c r="O170" i="35"/>
  <c r="W170" i="35"/>
  <c r="AE170" i="35"/>
  <c r="AM170" i="35"/>
  <c r="AU170" i="35"/>
  <c r="X170" i="35"/>
  <c r="AN170" i="35"/>
  <c r="AV170" i="35"/>
  <c r="Q170" i="35"/>
  <c r="Y170" i="35"/>
  <c r="AO170" i="35"/>
  <c r="R170" i="35"/>
  <c r="Z170" i="35"/>
  <c r="AH170" i="35"/>
  <c r="AP170" i="35"/>
  <c r="S170" i="35"/>
  <c r="AA170" i="35"/>
  <c r="AI170" i="35"/>
  <c r="AQ170" i="35"/>
  <c r="AY170" i="35"/>
  <c r="T170" i="35"/>
  <c r="AB170" i="35"/>
  <c r="AJ170" i="35"/>
  <c r="K170" i="35"/>
  <c r="M170" i="35"/>
  <c r="D170" i="35"/>
  <c r="H170" i="35"/>
  <c r="I170" i="35"/>
  <c r="U178" i="35"/>
  <c r="V178" i="35"/>
  <c r="AD178" i="35"/>
  <c r="O178" i="35"/>
  <c r="W178" i="35"/>
  <c r="AE178" i="35"/>
  <c r="AM178" i="35"/>
  <c r="AU178" i="35"/>
  <c r="X178" i="35"/>
  <c r="AN178" i="35"/>
  <c r="AV178" i="35"/>
  <c r="Q178" i="35"/>
  <c r="Y178" i="35"/>
  <c r="AO178" i="35"/>
  <c r="R178" i="35"/>
  <c r="Z178" i="35"/>
  <c r="AH178" i="35"/>
  <c r="AP178" i="35"/>
  <c r="S178" i="35"/>
  <c r="AA178" i="35"/>
  <c r="AI178" i="35"/>
  <c r="AQ178" i="35"/>
  <c r="AY178" i="35"/>
  <c r="T178" i="35"/>
  <c r="AB178" i="35"/>
  <c r="AJ178" i="35"/>
  <c r="M178" i="35"/>
  <c r="D178" i="35"/>
  <c r="H178" i="35"/>
  <c r="I178" i="35"/>
  <c r="K178" i="35"/>
  <c r="S186" i="35"/>
  <c r="AA186" i="35"/>
  <c r="AI186" i="35"/>
  <c r="AQ186" i="35"/>
  <c r="AY186" i="35"/>
  <c r="T186" i="35"/>
  <c r="AB186" i="35"/>
  <c r="AJ186" i="35"/>
  <c r="U186" i="35"/>
  <c r="V186" i="35"/>
  <c r="AD186" i="35"/>
  <c r="O186" i="35"/>
  <c r="W186" i="35"/>
  <c r="AE186" i="35"/>
  <c r="AM186" i="35"/>
  <c r="AU186" i="35"/>
  <c r="X186" i="35"/>
  <c r="AN186" i="35"/>
  <c r="AV186" i="35"/>
  <c r="Q186" i="35"/>
  <c r="Y186" i="35"/>
  <c r="AO186" i="35"/>
  <c r="R186" i="35"/>
  <c r="Z186" i="35"/>
  <c r="AH186" i="35"/>
  <c r="AP186" i="35"/>
  <c r="M186" i="35"/>
  <c r="D186" i="35"/>
  <c r="H186" i="35"/>
  <c r="I186" i="35"/>
  <c r="K186" i="35"/>
  <c r="S194" i="35"/>
  <c r="AA194" i="35"/>
  <c r="AI194" i="35"/>
  <c r="AQ194" i="35"/>
  <c r="AY194" i="35"/>
  <c r="T194" i="35"/>
  <c r="AB194" i="35"/>
  <c r="AJ194" i="35"/>
  <c r="U194" i="35"/>
  <c r="V194" i="35"/>
  <c r="AD194" i="35"/>
  <c r="O194" i="35"/>
  <c r="W194" i="35"/>
  <c r="AE194" i="35"/>
  <c r="AM194" i="35"/>
  <c r="AU194" i="35"/>
  <c r="X194" i="35"/>
  <c r="AN194" i="35"/>
  <c r="AV194" i="35"/>
  <c r="Q194" i="35"/>
  <c r="Y194" i="35"/>
  <c r="AO194" i="35"/>
  <c r="R194" i="35"/>
  <c r="Z194" i="35"/>
  <c r="AH194" i="35"/>
  <c r="AP194" i="35"/>
  <c r="M194" i="35"/>
  <c r="D194" i="35"/>
  <c r="H194" i="35"/>
  <c r="I194" i="35"/>
  <c r="K194" i="35"/>
  <c r="J3" i="35"/>
  <c r="D99" i="35"/>
  <c r="H97" i="35"/>
  <c r="J95" i="35"/>
  <c r="G94" i="35"/>
  <c r="I92" i="35"/>
  <c r="D91" i="35"/>
  <c r="H89" i="35"/>
  <c r="J87" i="35"/>
  <c r="G86" i="35"/>
  <c r="I84" i="35"/>
  <c r="D83" i="35"/>
  <c r="H81" i="35"/>
  <c r="J79" i="35"/>
  <c r="G78" i="35"/>
  <c r="I76" i="35"/>
  <c r="D75" i="35"/>
  <c r="H73" i="35"/>
  <c r="J71" i="35"/>
  <c r="I68" i="35"/>
  <c r="D67" i="35"/>
  <c r="H65" i="35"/>
  <c r="J63" i="35"/>
  <c r="I60" i="35"/>
  <c r="D59" i="35"/>
  <c r="H57" i="35"/>
  <c r="J55" i="35"/>
  <c r="I52" i="35"/>
  <c r="D51" i="35"/>
  <c r="H49" i="35"/>
  <c r="J47" i="35"/>
  <c r="G46" i="35"/>
  <c r="I44" i="35"/>
  <c r="D43" i="35"/>
  <c r="H41" i="35"/>
  <c r="J39" i="35"/>
  <c r="G38" i="35"/>
  <c r="I36" i="35"/>
  <c r="D35" i="35"/>
  <c r="H33" i="35"/>
  <c r="J31" i="35"/>
  <c r="G30" i="35"/>
  <c r="I28" i="35"/>
  <c r="D27" i="35"/>
  <c r="H25" i="35"/>
  <c r="J23" i="35"/>
  <c r="G22" i="35"/>
  <c r="I20" i="35"/>
  <c r="D19" i="35"/>
  <c r="H17" i="35"/>
  <c r="J15" i="35"/>
  <c r="G14" i="35"/>
  <c r="I12" i="35"/>
  <c r="D11" i="35"/>
  <c r="H9" i="35"/>
  <c r="J7" i="35"/>
  <c r="G6" i="35"/>
  <c r="I4" i="35"/>
  <c r="AJ3" i="35"/>
  <c r="X3" i="35"/>
  <c r="O3" i="35"/>
  <c r="AD99" i="35"/>
  <c r="U99" i="35"/>
  <c r="AO98" i="35"/>
  <c r="Z98" i="35"/>
  <c r="R98" i="35"/>
  <c r="AH97" i="35"/>
  <c r="W97" i="35"/>
  <c r="AQ96" i="35"/>
  <c r="AC96" i="35"/>
  <c r="T96" i="35"/>
  <c r="AL95" i="35"/>
  <c r="Y95" i="35"/>
  <c r="Q95" i="35"/>
  <c r="AE94" i="35"/>
  <c r="V94" i="35"/>
  <c r="AP93" i="35"/>
  <c r="AA93" i="35"/>
  <c r="S93" i="35"/>
  <c r="AJ92" i="35"/>
  <c r="X92" i="35"/>
  <c r="O92" i="35"/>
  <c r="AD91" i="35"/>
  <c r="U91" i="35"/>
  <c r="AO90" i="35"/>
  <c r="Z90" i="35"/>
  <c r="R90" i="35"/>
  <c r="AH89" i="35"/>
  <c r="W89" i="35"/>
  <c r="AQ88" i="35"/>
  <c r="AC88" i="35"/>
  <c r="T88" i="35"/>
  <c r="AL87" i="35"/>
  <c r="Y87" i="35"/>
  <c r="Q87" i="35"/>
  <c r="AE86" i="35"/>
  <c r="V86" i="35"/>
  <c r="AP85" i="35"/>
  <c r="AA85" i="35"/>
  <c r="S85" i="35"/>
  <c r="AJ84" i="35"/>
  <c r="W84" i="35"/>
  <c r="AL83" i="35"/>
  <c r="W83" i="35"/>
  <c r="AL82" i="35"/>
  <c r="V82" i="35"/>
  <c r="AL81" i="35"/>
  <c r="V81" i="35"/>
  <c r="AQ79" i="35"/>
  <c r="T79" i="35"/>
  <c r="Y78" i="35"/>
  <c r="AE77" i="35"/>
  <c r="AJ76" i="35"/>
  <c r="V80" i="35"/>
  <c r="AE80" i="35"/>
  <c r="R80" i="35"/>
  <c r="Z80" i="35"/>
  <c r="AO80" i="35"/>
  <c r="S80" i="35"/>
  <c r="AA80" i="35"/>
  <c r="U80" i="35"/>
  <c r="AD80" i="35"/>
  <c r="V72" i="35"/>
  <c r="AE72" i="35"/>
  <c r="W72" i="35"/>
  <c r="AH72" i="35"/>
  <c r="O72" i="35"/>
  <c r="X72" i="35"/>
  <c r="AJ72" i="35"/>
  <c r="Q72" i="35"/>
  <c r="Y72" i="35"/>
  <c r="AL72" i="35"/>
  <c r="R72" i="35"/>
  <c r="Z72" i="35"/>
  <c r="AO72" i="35"/>
  <c r="S72" i="35"/>
  <c r="AA72" i="35"/>
  <c r="AP72" i="35"/>
  <c r="T72" i="35"/>
  <c r="AC72" i="35"/>
  <c r="AQ72" i="35"/>
  <c r="U72" i="35"/>
  <c r="AD72" i="35"/>
  <c r="V64" i="35"/>
  <c r="AE64" i="35"/>
  <c r="W64" i="35"/>
  <c r="AH64" i="35"/>
  <c r="O64" i="35"/>
  <c r="X64" i="35"/>
  <c r="AJ64" i="35"/>
  <c r="Q64" i="35"/>
  <c r="Y64" i="35"/>
  <c r="AL64" i="35"/>
  <c r="R64" i="35"/>
  <c r="Z64" i="35"/>
  <c r="AO64" i="35"/>
  <c r="S64" i="35"/>
  <c r="AA64" i="35"/>
  <c r="AP64" i="35"/>
  <c r="T64" i="35"/>
  <c r="AC64" i="35"/>
  <c r="AQ64" i="35"/>
  <c r="U64" i="35"/>
  <c r="AD64" i="35"/>
  <c r="V56" i="35"/>
  <c r="AE56" i="35"/>
  <c r="W56" i="35"/>
  <c r="AH56" i="35"/>
  <c r="O56" i="35"/>
  <c r="X56" i="35"/>
  <c r="AJ56" i="35"/>
  <c r="Q56" i="35"/>
  <c r="Y56" i="35"/>
  <c r="AL56" i="35"/>
  <c r="R56" i="35"/>
  <c r="Z56" i="35"/>
  <c r="AO56" i="35"/>
  <c r="S56" i="35"/>
  <c r="AA56" i="35"/>
  <c r="AP56" i="35"/>
  <c r="T56" i="35"/>
  <c r="AC56" i="35"/>
  <c r="AQ56" i="35"/>
  <c r="U56" i="35"/>
  <c r="AD56" i="35"/>
  <c r="V48" i="35"/>
  <c r="AE48" i="35"/>
  <c r="W48" i="35"/>
  <c r="AH48" i="35"/>
  <c r="O48" i="35"/>
  <c r="X48" i="35"/>
  <c r="AJ48" i="35"/>
  <c r="Q48" i="35"/>
  <c r="Y48" i="35"/>
  <c r="AL48" i="35"/>
  <c r="R48" i="35"/>
  <c r="Z48" i="35"/>
  <c r="AO48" i="35"/>
  <c r="S48" i="35"/>
  <c r="AA48" i="35"/>
  <c r="AP48" i="35"/>
  <c r="T48" i="35"/>
  <c r="AC48" i="35"/>
  <c r="AQ48" i="35"/>
  <c r="U48" i="35"/>
  <c r="AD48" i="35"/>
  <c r="V40" i="35"/>
  <c r="AE40" i="35"/>
  <c r="W40" i="35"/>
  <c r="AH40" i="35"/>
  <c r="O40" i="35"/>
  <c r="X40" i="35"/>
  <c r="AJ40" i="35"/>
  <c r="Q40" i="35"/>
  <c r="Y40" i="35"/>
  <c r="AL40" i="35"/>
  <c r="R40" i="35"/>
  <c r="Z40" i="35"/>
  <c r="AO40" i="35"/>
  <c r="S40" i="35"/>
  <c r="AA40" i="35"/>
  <c r="AP40" i="35"/>
  <c r="T40" i="35"/>
  <c r="AC40" i="35"/>
  <c r="AQ40" i="35"/>
  <c r="U40" i="35"/>
  <c r="AD40" i="35"/>
  <c r="V32" i="35"/>
  <c r="AE32" i="35"/>
  <c r="W32" i="35"/>
  <c r="AH32" i="35"/>
  <c r="O32" i="35"/>
  <c r="X32" i="35"/>
  <c r="AJ32" i="35"/>
  <c r="Q32" i="35"/>
  <c r="Y32" i="35"/>
  <c r="AL32" i="35"/>
  <c r="R32" i="35"/>
  <c r="Z32" i="35"/>
  <c r="AO32" i="35"/>
  <c r="S32" i="35"/>
  <c r="AA32" i="35"/>
  <c r="AP32" i="35"/>
  <c r="T32" i="35"/>
  <c r="AC32" i="35"/>
  <c r="AQ32" i="35"/>
  <c r="U32" i="35"/>
  <c r="AD32" i="35"/>
  <c r="V24" i="35"/>
  <c r="AE24" i="35"/>
  <c r="W24" i="35"/>
  <c r="AH24" i="35"/>
  <c r="O24" i="35"/>
  <c r="X24" i="35"/>
  <c r="AJ24" i="35"/>
  <c r="Q24" i="35"/>
  <c r="Y24" i="35"/>
  <c r="AL24" i="35"/>
  <c r="R24" i="35"/>
  <c r="Z24" i="35"/>
  <c r="AO24" i="35"/>
  <c r="S24" i="35"/>
  <c r="AA24" i="35"/>
  <c r="AP24" i="35"/>
  <c r="T24" i="35"/>
  <c r="AC24" i="35"/>
  <c r="AQ24" i="35"/>
  <c r="U24" i="35"/>
  <c r="AD24" i="35"/>
  <c r="R16" i="35"/>
  <c r="Z16" i="35"/>
  <c r="AO16" i="35"/>
  <c r="S16" i="35"/>
  <c r="AA16" i="35"/>
  <c r="AP16" i="35"/>
  <c r="T16" i="35"/>
  <c r="AC16" i="35"/>
  <c r="AQ16" i="35"/>
  <c r="U16" i="35"/>
  <c r="AD16" i="35"/>
  <c r="V16" i="35"/>
  <c r="AE16" i="35"/>
  <c r="W16" i="35"/>
  <c r="AH16" i="35"/>
  <c r="O16" i="35"/>
  <c r="X16" i="35"/>
  <c r="AJ16" i="35"/>
  <c r="Q16" i="35"/>
  <c r="Y16" i="35"/>
  <c r="AL16" i="35"/>
  <c r="R8" i="35"/>
  <c r="Z8" i="35"/>
  <c r="AO8" i="35"/>
  <c r="S8" i="35"/>
  <c r="AA8" i="35"/>
  <c r="AP8" i="35"/>
  <c r="T8" i="35"/>
  <c r="AC8" i="35"/>
  <c r="AQ8" i="35"/>
  <c r="U8" i="35"/>
  <c r="AD8" i="35"/>
  <c r="V8" i="35"/>
  <c r="AE8" i="35"/>
  <c r="W8" i="35"/>
  <c r="AH8" i="35"/>
  <c r="O8" i="35"/>
  <c r="X8" i="35"/>
  <c r="AJ8" i="35"/>
  <c r="Q8" i="35"/>
  <c r="Y8" i="35"/>
  <c r="AL8" i="35"/>
  <c r="R107" i="35"/>
  <c r="Z107" i="35"/>
  <c r="AH107" i="35"/>
  <c r="AP107" i="35"/>
  <c r="T107" i="35"/>
  <c r="AB107" i="35"/>
  <c r="AJ107" i="35"/>
  <c r="U107" i="35"/>
  <c r="V107" i="35"/>
  <c r="AD107" i="35"/>
  <c r="O107" i="35"/>
  <c r="W107" i="35"/>
  <c r="AE107" i="35"/>
  <c r="AM107" i="35"/>
  <c r="AU107" i="35"/>
  <c r="X107" i="35"/>
  <c r="AN107" i="35"/>
  <c r="AV107" i="35"/>
  <c r="Q107" i="35"/>
  <c r="Y107" i="35"/>
  <c r="AO107" i="35"/>
  <c r="S107" i="35"/>
  <c r="AA107" i="35"/>
  <c r="AI107" i="35"/>
  <c r="AQ107" i="35"/>
  <c r="AY107" i="35"/>
  <c r="H107" i="35"/>
  <c r="I107" i="35"/>
  <c r="K107" i="35"/>
  <c r="M107" i="35"/>
  <c r="D107" i="35"/>
  <c r="R115" i="35"/>
  <c r="Z115" i="35"/>
  <c r="AH115" i="35"/>
  <c r="AP115" i="35"/>
  <c r="T115" i="35"/>
  <c r="AB115" i="35"/>
  <c r="AJ115" i="35"/>
  <c r="U115" i="35"/>
  <c r="V115" i="35"/>
  <c r="AD115" i="35"/>
  <c r="O115" i="35"/>
  <c r="W115" i="35"/>
  <c r="AE115" i="35"/>
  <c r="AM115" i="35"/>
  <c r="AU115" i="35"/>
  <c r="X115" i="35"/>
  <c r="AN115" i="35"/>
  <c r="AV115" i="35"/>
  <c r="Q115" i="35"/>
  <c r="Y115" i="35"/>
  <c r="AO115" i="35"/>
  <c r="AA115" i="35"/>
  <c r="AI115" i="35"/>
  <c r="AQ115" i="35"/>
  <c r="AY115" i="35"/>
  <c r="S115" i="35"/>
  <c r="H115" i="35"/>
  <c r="I115" i="35"/>
  <c r="K115" i="35"/>
  <c r="M115" i="35"/>
  <c r="D115" i="35"/>
  <c r="T123" i="35"/>
  <c r="AB123" i="35"/>
  <c r="AJ123" i="35"/>
  <c r="U123" i="35"/>
  <c r="V123" i="35"/>
  <c r="AD123" i="35"/>
  <c r="O123" i="35"/>
  <c r="W123" i="35"/>
  <c r="AE123" i="35"/>
  <c r="AM123" i="35"/>
  <c r="AU123" i="35"/>
  <c r="X123" i="35"/>
  <c r="AN123" i="35"/>
  <c r="AV123" i="35"/>
  <c r="Q123" i="35"/>
  <c r="Y123" i="35"/>
  <c r="AO123" i="35"/>
  <c r="R123" i="35"/>
  <c r="Z123" i="35"/>
  <c r="AH123" i="35"/>
  <c r="AP123" i="35"/>
  <c r="AI123" i="35"/>
  <c r="AQ123" i="35"/>
  <c r="AY123" i="35"/>
  <c r="S123" i="35"/>
  <c r="AA123" i="35"/>
  <c r="H123" i="35"/>
  <c r="I123" i="35"/>
  <c r="K123" i="35"/>
  <c r="M123" i="35"/>
  <c r="D123" i="35"/>
  <c r="T131" i="35"/>
  <c r="AB131" i="35"/>
  <c r="AJ131" i="35"/>
  <c r="U131" i="35"/>
  <c r="V131" i="35"/>
  <c r="AD131" i="35"/>
  <c r="O131" i="35"/>
  <c r="W131" i="35"/>
  <c r="AE131" i="35"/>
  <c r="AM131" i="35"/>
  <c r="AU131" i="35"/>
  <c r="X131" i="35"/>
  <c r="AN131" i="35"/>
  <c r="AV131" i="35"/>
  <c r="Q131" i="35"/>
  <c r="Y131" i="35"/>
  <c r="AO131" i="35"/>
  <c r="R131" i="35"/>
  <c r="Z131" i="35"/>
  <c r="AH131" i="35"/>
  <c r="AP131" i="35"/>
  <c r="AY131" i="35"/>
  <c r="S131" i="35"/>
  <c r="AA131" i="35"/>
  <c r="AI131" i="35"/>
  <c r="AQ131" i="35"/>
  <c r="H131" i="35"/>
  <c r="I131" i="35"/>
  <c r="K131" i="35"/>
  <c r="M131" i="35"/>
  <c r="D131" i="35"/>
  <c r="O139" i="35"/>
  <c r="W139" i="35"/>
  <c r="AE139" i="35"/>
  <c r="AM139" i="35"/>
  <c r="AU139" i="35"/>
  <c r="X139" i="35"/>
  <c r="AN139" i="35"/>
  <c r="AV139" i="35"/>
  <c r="Q139" i="35"/>
  <c r="Y139" i="35"/>
  <c r="AO139" i="35"/>
  <c r="R139" i="35"/>
  <c r="Z139" i="35"/>
  <c r="AH139" i="35"/>
  <c r="AP139" i="35"/>
  <c r="S139" i="35"/>
  <c r="AA139" i="35"/>
  <c r="AI139" i="35"/>
  <c r="AQ139" i="35"/>
  <c r="AY139" i="35"/>
  <c r="T139" i="35"/>
  <c r="AB139" i="35"/>
  <c r="AJ139" i="35"/>
  <c r="V139" i="35"/>
  <c r="AD139" i="35"/>
  <c r="U139" i="35"/>
  <c r="H139" i="35"/>
  <c r="I139" i="35"/>
  <c r="K139" i="35"/>
  <c r="M139" i="35"/>
  <c r="D139" i="35"/>
  <c r="O147" i="35"/>
  <c r="W147" i="35"/>
  <c r="AE147" i="35"/>
  <c r="AM147" i="35"/>
  <c r="AU147" i="35"/>
  <c r="X147" i="35"/>
  <c r="AN147" i="35"/>
  <c r="Q147" i="35"/>
  <c r="Y147" i="35"/>
  <c r="AO147" i="35"/>
  <c r="R147" i="35"/>
  <c r="Z147" i="35"/>
  <c r="AH147" i="35"/>
  <c r="AP147" i="35"/>
  <c r="S147" i="35"/>
  <c r="AA147" i="35"/>
  <c r="AI147" i="35"/>
  <c r="AQ147" i="35"/>
  <c r="AY147" i="35"/>
  <c r="T147" i="35"/>
  <c r="AB147" i="35"/>
  <c r="AJ147" i="35"/>
  <c r="V147" i="35"/>
  <c r="AD147" i="35"/>
  <c r="U147" i="35"/>
  <c r="AV147" i="35"/>
  <c r="I147" i="35"/>
  <c r="K147" i="35"/>
  <c r="M147" i="35"/>
  <c r="D147" i="35"/>
  <c r="H147" i="35"/>
  <c r="U155" i="35"/>
  <c r="V155" i="35"/>
  <c r="AD155" i="35"/>
  <c r="O155" i="35"/>
  <c r="W155" i="35"/>
  <c r="AE155" i="35"/>
  <c r="AM155" i="35"/>
  <c r="AU155" i="35"/>
  <c r="X155" i="35"/>
  <c r="AN155" i="35"/>
  <c r="AV155" i="35"/>
  <c r="Q155" i="35"/>
  <c r="Y155" i="35"/>
  <c r="AO155" i="35"/>
  <c r="R155" i="35"/>
  <c r="Z155" i="35"/>
  <c r="AH155" i="35"/>
  <c r="AP155" i="35"/>
  <c r="S155" i="35"/>
  <c r="AA155" i="35"/>
  <c r="AI155" i="35"/>
  <c r="AQ155" i="35"/>
  <c r="AY155" i="35"/>
  <c r="T155" i="35"/>
  <c r="AB155" i="35"/>
  <c r="AJ155" i="35"/>
  <c r="M155" i="35"/>
  <c r="D155" i="35"/>
  <c r="H155" i="35"/>
  <c r="I155" i="35"/>
  <c r="K155" i="35"/>
  <c r="U163" i="35"/>
  <c r="O163" i="35"/>
  <c r="W163" i="35"/>
  <c r="AE163" i="35"/>
  <c r="AM163" i="35"/>
  <c r="AU163" i="35"/>
  <c r="X163" i="35"/>
  <c r="Q163" i="35"/>
  <c r="Y163" i="35"/>
  <c r="S163" i="35"/>
  <c r="AA163" i="35"/>
  <c r="AI163" i="35"/>
  <c r="AQ163" i="35"/>
  <c r="AY163" i="35"/>
  <c r="T163" i="35"/>
  <c r="AB163" i="35"/>
  <c r="AJ163" i="35"/>
  <c r="AH163" i="35"/>
  <c r="AV163" i="35"/>
  <c r="R163" i="35"/>
  <c r="V163" i="35"/>
  <c r="Z163" i="35"/>
  <c r="AN163" i="35"/>
  <c r="AO163" i="35"/>
  <c r="AD163" i="35"/>
  <c r="AP163" i="35"/>
  <c r="D163" i="35"/>
  <c r="H163" i="35"/>
  <c r="I163" i="35"/>
  <c r="K163" i="35"/>
  <c r="M163" i="35"/>
  <c r="O171" i="35"/>
  <c r="W171" i="35"/>
  <c r="AE171" i="35"/>
  <c r="AM171" i="35"/>
  <c r="AU171" i="35"/>
  <c r="X171" i="35"/>
  <c r="AN171" i="35"/>
  <c r="AV171" i="35"/>
  <c r="Q171" i="35"/>
  <c r="Y171" i="35"/>
  <c r="AO171" i="35"/>
  <c r="R171" i="35"/>
  <c r="Z171" i="35"/>
  <c r="AH171" i="35"/>
  <c r="AP171" i="35"/>
  <c r="S171" i="35"/>
  <c r="AA171" i="35"/>
  <c r="AI171" i="35"/>
  <c r="AQ171" i="35"/>
  <c r="AY171" i="35"/>
  <c r="T171" i="35"/>
  <c r="AB171" i="35"/>
  <c r="AJ171" i="35"/>
  <c r="U171" i="35"/>
  <c r="V171" i="35"/>
  <c r="AD171" i="35"/>
  <c r="K171" i="35"/>
  <c r="M171" i="35"/>
  <c r="D171" i="35"/>
  <c r="H171" i="35"/>
  <c r="I171" i="35"/>
  <c r="O179" i="35"/>
  <c r="W179" i="35"/>
  <c r="AE179" i="35"/>
  <c r="AM179" i="35"/>
  <c r="AU179" i="35"/>
  <c r="X179" i="35"/>
  <c r="Q179" i="35"/>
  <c r="Y179" i="35"/>
  <c r="AO179" i="35"/>
  <c r="R179" i="35"/>
  <c r="S179" i="35"/>
  <c r="AA179" i="35"/>
  <c r="AI179" i="35"/>
  <c r="AQ179" i="35"/>
  <c r="AY179" i="35"/>
  <c r="T179" i="35"/>
  <c r="AB179" i="35"/>
  <c r="U179" i="35"/>
  <c r="V179" i="35"/>
  <c r="AD179" i="35"/>
  <c r="Z179" i="35"/>
  <c r="AH179" i="35"/>
  <c r="AJ179" i="35"/>
  <c r="AN179" i="35"/>
  <c r="AP179" i="35"/>
  <c r="AV179" i="35"/>
  <c r="M179" i="35"/>
  <c r="D179" i="35"/>
  <c r="H179" i="35"/>
  <c r="I179" i="35"/>
  <c r="K179" i="35"/>
  <c r="U187" i="35"/>
  <c r="V187" i="35"/>
  <c r="AD187" i="35"/>
  <c r="O187" i="35"/>
  <c r="W187" i="35"/>
  <c r="AE187" i="35"/>
  <c r="AM187" i="35"/>
  <c r="AU187" i="35"/>
  <c r="X187" i="35"/>
  <c r="AN187" i="35"/>
  <c r="AV187" i="35"/>
  <c r="Q187" i="35"/>
  <c r="Y187" i="35"/>
  <c r="AO187" i="35"/>
  <c r="R187" i="35"/>
  <c r="Z187" i="35"/>
  <c r="AH187" i="35"/>
  <c r="AP187" i="35"/>
  <c r="S187" i="35"/>
  <c r="AA187" i="35"/>
  <c r="AI187" i="35"/>
  <c r="AQ187" i="35"/>
  <c r="AY187" i="35"/>
  <c r="T187" i="35"/>
  <c r="AB187" i="35"/>
  <c r="AJ187" i="35"/>
  <c r="M187" i="35"/>
  <c r="D187" i="35"/>
  <c r="H187" i="35"/>
  <c r="I187" i="35"/>
  <c r="K187" i="35"/>
  <c r="U195" i="35"/>
  <c r="V195" i="35"/>
  <c r="AD195" i="35"/>
  <c r="O195" i="35"/>
  <c r="W195" i="35"/>
  <c r="AE195" i="35"/>
  <c r="AM195" i="35"/>
  <c r="AU195" i="35"/>
  <c r="X195" i="35"/>
  <c r="AN195" i="35"/>
  <c r="AV195" i="35"/>
  <c r="Q195" i="35"/>
  <c r="Y195" i="35"/>
  <c r="AO195" i="35"/>
  <c r="R195" i="35"/>
  <c r="Z195" i="35"/>
  <c r="AH195" i="35"/>
  <c r="AP195" i="35"/>
  <c r="S195" i="35"/>
  <c r="AA195" i="35"/>
  <c r="AI195" i="35"/>
  <c r="AQ195" i="35"/>
  <c r="AY195" i="35"/>
  <c r="T195" i="35"/>
  <c r="AB195" i="35"/>
  <c r="AJ195" i="35"/>
  <c r="M195" i="35"/>
  <c r="D195" i="35"/>
  <c r="H195" i="35"/>
  <c r="I195" i="35"/>
  <c r="K195" i="35"/>
  <c r="H76" i="35"/>
  <c r="J74" i="35"/>
  <c r="H68" i="35"/>
  <c r="J66" i="35"/>
  <c r="H60" i="35"/>
  <c r="J58" i="35"/>
  <c r="H52" i="35"/>
  <c r="J50" i="35"/>
  <c r="H44" i="35"/>
  <c r="J42" i="35"/>
  <c r="H36" i="35"/>
  <c r="J34" i="35"/>
  <c r="G33" i="35"/>
  <c r="H28" i="35"/>
  <c r="J26" i="35"/>
  <c r="G25" i="35"/>
  <c r="H20" i="35"/>
  <c r="J18" i="35"/>
  <c r="G17" i="35"/>
  <c r="H12" i="35"/>
  <c r="J10" i="35"/>
  <c r="G9" i="35"/>
  <c r="H4" i="35"/>
  <c r="AH3" i="35"/>
  <c r="W3" i="35"/>
  <c r="AQ99" i="35"/>
  <c r="AC99" i="35"/>
  <c r="T99" i="35"/>
  <c r="AL98" i="35"/>
  <c r="Y98" i="35"/>
  <c r="Q98" i="35"/>
  <c r="AE97" i="35"/>
  <c r="V97" i="35"/>
  <c r="AP96" i="35"/>
  <c r="AA96" i="35"/>
  <c r="S96" i="35"/>
  <c r="AJ95" i="35"/>
  <c r="X95" i="35"/>
  <c r="O95" i="35"/>
  <c r="AD94" i="35"/>
  <c r="U94" i="35"/>
  <c r="AO93" i="35"/>
  <c r="Z93" i="35"/>
  <c r="R93" i="35"/>
  <c r="AH92" i="35"/>
  <c r="W92" i="35"/>
  <c r="AQ91" i="35"/>
  <c r="AC91" i="35"/>
  <c r="T91" i="35"/>
  <c r="AL90" i="35"/>
  <c r="Y90" i="35"/>
  <c r="Q90" i="35"/>
  <c r="AE89" i="35"/>
  <c r="V89" i="35"/>
  <c r="AP88" i="35"/>
  <c r="AA88" i="35"/>
  <c r="S88" i="35"/>
  <c r="AJ87" i="35"/>
  <c r="X87" i="35"/>
  <c r="O87" i="35"/>
  <c r="AD86" i="35"/>
  <c r="U86" i="35"/>
  <c r="AO85" i="35"/>
  <c r="Z85" i="35"/>
  <c r="R85" i="35"/>
  <c r="AH84" i="35"/>
  <c r="U84" i="35"/>
  <c r="AJ83" i="35"/>
  <c r="U83" i="35"/>
  <c r="AH82" i="35"/>
  <c r="U82" i="35"/>
  <c r="AH81" i="35"/>
  <c r="T81" i="35"/>
  <c r="AC80" i="35"/>
  <c r="AL79" i="35"/>
  <c r="V78" i="35"/>
  <c r="AA77" i="35"/>
  <c r="AA76" i="35"/>
  <c r="S79" i="35"/>
  <c r="AA79" i="35"/>
  <c r="AP79" i="35"/>
  <c r="W79" i="35"/>
  <c r="AH79" i="35"/>
  <c r="O79" i="35"/>
  <c r="X79" i="35"/>
  <c r="AJ79" i="35"/>
  <c r="R79" i="35"/>
  <c r="Z79" i="35"/>
  <c r="AO79" i="35"/>
  <c r="S71" i="35"/>
  <c r="AA71" i="35"/>
  <c r="AP71" i="35"/>
  <c r="T71" i="35"/>
  <c r="AC71" i="35"/>
  <c r="AQ71" i="35"/>
  <c r="U71" i="35"/>
  <c r="AD71" i="35"/>
  <c r="V71" i="35"/>
  <c r="AE71" i="35"/>
  <c r="W71" i="35"/>
  <c r="AH71" i="35"/>
  <c r="O71" i="35"/>
  <c r="X71" i="35"/>
  <c r="AJ71" i="35"/>
  <c r="Q71" i="35"/>
  <c r="Y71" i="35"/>
  <c r="AL71" i="35"/>
  <c r="R71" i="35"/>
  <c r="Z71" i="35"/>
  <c r="AO71" i="35"/>
  <c r="S63" i="35"/>
  <c r="AA63" i="35"/>
  <c r="AP63" i="35"/>
  <c r="T63" i="35"/>
  <c r="AC63" i="35"/>
  <c r="AQ63" i="35"/>
  <c r="U63" i="35"/>
  <c r="AD63" i="35"/>
  <c r="V63" i="35"/>
  <c r="AE63" i="35"/>
  <c r="W63" i="35"/>
  <c r="AH63" i="35"/>
  <c r="O63" i="35"/>
  <c r="X63" i="35"/>
  <c r="AJ63" i="35"/>
  <c r="Q63" i="35"/>
  <c r="Y63" i="35"/>
  <c r="AL63" i="35"/>
  <c r="R63" i="35"/>
  <c r="Z63" i="35"/>
  <c r="AO63" i="35"/>
  <c r="S55" i="35"/>
  <c r="AA55" i="35"/>
  <c r="AP55" i="35"/>
  <c r="T55" i="35"/>
  <c r="AC55" i="35"/>
  <c r="AQ55" i="35"/>
  <c r="U55" i="35"/>
  <c r="AD55" i="35"/>
  <c r="V55" i="35"/>
  <c r="AE55" i="35"/>
  <c r="W55" i="35"/>
  <c r="AH55" i="35"/>
  <c r="O55" i="35"/>
  <c r="X55" i="35"/>
  <c r="AJ55" i="35"/>
  <c r="Q55" i="35"/>
  <c r="Y55" i="35"/>
  <c r="AL55" i="35"/>
  <c r="R55" i="35"/>
  <c r="Z55" i="35"/>
  <c r="AO55" i="35"/>
  <c r="S47" i="35"/>
  <c r="AA47" i="35"/>
  <c r="AP47" i="35"/>
  <c r="T47" i="35"/>
  <c r="AC47" i="35"/>
  <c r="AQ47" i="35"/>
  <c r="U47" i="35"/>
  <c r="AD47" i="35"/>
  <c r="V47" i="35"/>
  <c r="AE47" i="35"/>
  <c r="W47" i="35"/>
  <c r="AH47" i="35"/>
  <c r="O47" i="35"/>
  <c r="X47" i="35"/>
  <c r="AJ47" i="35"/>
  <c r="Q47" i="35"/>
  <c r="Y47" i="35"/>
  <c r="AL47" i="35"/>
  <c r="R47" i="35"/>
  <c r="Z47" i="35"/>
  <c r="AO47" i="35"/>
  <c r="S39" i="35"/>
  <c r="AA39" i="35"/>
  <c r="AP39" i="35"/>
  <c r="T39" i="35"/>
  <c r="AC39" i="35"/>
  <c r="AQ39" i="35"/>
  <c r="U39" i="35"/>
  <c r="AD39" i="35"/>
  <c r="V39" i="35"/>
  <c r="AE39" i="35"/>
  <c r="W39" i="35"/>
  <c r="AH39" i="35"/>
  <c r="O39" i="35"/>
  <c r="X39" i="35"/>
  <c r="AJ39" i="35"/>
  <c r="Q39" i="35"/>
  <c r="Y39" i="35"/>
  <c r="AL39" i="35"/>
  <c r="R39" i="35"/>
  <c r="Z39" i="35"/>
  <c r="AO39" i="35"/>
  <c r="S31" i="35"/>
  <c r="AA31" i="35"/>
  <c r="AP31" i="35"/>
  <c r="T31" i="35"/>
  <c r="AC31" i="35"/>
  <c r="AQ31" i="35"/>
  <c r="U31" i="35"/>
  <c r="AD31" i="35"/>
  <c r="V31" i="35"/>
  <c r="AE31" i="35"/>
  <c r="W31" i="35"/>
  <c r="AH31" i="35"/>
  <c r="O31" i="35"/>
  <c r="X31" i="35"/>
  <c r="AJ31" i="35"/>
  <c r="Q31" i="35"/>
  <c r="Y31" i="35"/>
  <c r="AL31" i="35"/>
  <c r="R31" i="35"/>
  <c r="Z31" i="35"/>
  <c r="AO31" i="35"/>
  <c r="S23" i="35"/>
  <c r="AA23" i="35"/>
  <c r="AP23" i="35"/>
  <c r="T23" i="35"/>
  <c r="AC23" i="35"/>
  <c r="AQ23" i="35"/>
  <c r="U23" i="35"/>
  <c r="AD23" i="35"/>
  <c r="V23" i="35"/>
  <c r="AE23" i="35"/>
  <c r="W23" i="35"/>
  <c r="AH23" i="35"/>
  <c r="O23" i="35"/>
  <c r="X23" i="35"/>
  <c r="AJ23" i="35"/>
  <c r="Q23" i="35"/>
  <c r="Y23" i="35"/>
  <c r="AL23" i="35"/>
  <c r="R23" i="35"/>
  <c r="Z23" i="35"/>
  <c r="AO23" i="35"/>
  <c r="W15" i="35"/>
  <c r="AH15" i="35"/>
  <c r="O15" i="35"/>
  <c r="X15" i="35"/>
  <c r="AJ15" i="35"/>
  <c r="Q15" i="35"/>
  <c r="Y15" i="35"/>
  <c r="AL15" i="35"/>
  <c r="R15" i="35"/>
  <c r="Z15" i="35"/>
  <c r="AO15" i="35"/>
  <c r="S15" i="35"/>
  <c r="AA15" i="35"/>
  <c r="AP15" i="35"/>
  <c r="T15" i="35"/>
  <c r="AC15" i="35"/>
  <c r="AQ15" i="35"/>
  <c r="U15" i="35"/>
  <c r="AD15" i="35"/>
  <c r="V15" i="35"/>
  <c r="AE15" i="35"/>
  <c r="W7" i="35"/>
  <c r="AH7" i="35"/>
  <c r="O7" i="35"/>
  <c r="X7" i="35"/>
  <c r="AJ7" i="35"/>
  <c r="Q7" i="35"/>
  <c r="Y7" i="35"/>
  <c r="AL7" i="35"/>
  <c r="R7" i="35"/>
  <c r="Z7" i="35"/>
  <c r="AO7" i="35"/>
  <c r="S7" i="35"/>
  <c r="AA7" i="35"/>
  <c r="AP7" i="35"/>
  <c r="T7" i="35"/>
  <c r="AC7" i="35"/>
  <c r="AQ7" i="35"/>
  <c r="U7" i="35"/>
  <c r="AD7" i="35"/>
  <c r="V7" i="35"/>
  <c r="AE7" i="35"/>
  <c r="T108" i="35"/>
  <c r="AB108" i="35"/>
  <c r="AJ108" i="35"/>
  <c r="V108" i="35"/>
  <c r="AD108" i="35"/>
  <c r="O108" i="35"/>
  <c r="W108" i="35"/>
  <c r="AE108" i="35"/>
  <c r="AM108" i="35"/>
  <c r="AU108" i="35"/>
  <c r="X108" i="35"/>
  <c r="AN108" i="35"/>
  <c r="AV108" i="35"/>
  <c r="Q108" i="35"/>
  <c r="Y108" i="35"/>
  <c r="AO108" i="35"/>
  <c r="R108" i="35"/>
  <c r="Z108" i="35"/>
  <c r="AH108" i="35"/>
  <c r="AP108" i="35"/>
  <c r="S108" i="35"/>
  <c r="AA108" i="35"/>
  <c r="AI108" i="35"/>
  <c r="AQ108" i="35"/>
  <c r="AY108" i="35"/>
  <c r="U108" i="35"/>
  <c r="H108" i="35"/>
  <c r="I108" i="35"/>
  <c r="K108" i="35"/>
  <c r="M108" i="35"/>
  <c r="D108" i="35"/>
  <c r="T116" i="35"/>
  <c r="AB116" i="35"/>
  <c r="AJ116" i="35"/>
  <c r="V116" i="35"/>
  <c r="AD116" i="35"/>
  <c r="O116" i="35"/>
  <c r="W116" i="35"/>
  <c r="AE116" i="35"/>
  <c r="AM116" i="35"/>
  <c r="AU116" i="35"/>
  <c r="X116" i="35"/>
  <c r="AN116" i="35"/>
  <c r="AV116" i="35"/>
  <c r="Q116" i="35"/>
  <c r="Y116" i="35"/>
  <c r="AO116" i="35"/>
  <c r="R116" i="35"/>
  <c r="Z116" i="35"/>
  <c r="AH116" i="35"/>
  <c r="AP116" i="35"/>
  <c r="S116" i="35"/>
  <c r="AA116" i="35"/>
  <c r="AI116" i="35"/>
  <c r="AQ116" i="35"/>
  <c r="AY116" i="35"/>
  <c r="U116" i="35"/>
  <c r="H116" i="35"/>
  <c r="I116" i="35"/>
  <c r="K116" i="35"/>
  <c r="M116" i="35"/>
  <c r="D116" i="35"/>
  <c r="V124" i="35"/>
  <c r="AD124" i="35"/>
  <c r="O124" i="35"/>
  <c r="W124" i="35"/>
  <c r="AE124" i="35"/>
  <c r="AM124" i="35"/>
  <c r="AU124" i="35"/>
  <c r="X124" i="35"/>
  <c r="AN124" i="35"/>
  <c r="AV124" i="35"/>
  <c r="Q124" i="35"/>
  <c r="Y124" i="35"/>
  <c r="AO124" i="35"/>
  <c r="R124" i="35"/>
  <c r="Z124" i="35"/>
  <c r="AH124" i="35"/>
  <c r="AP124" i="35"/>
  <c r="S124" i="35"/>
  <c r="AA124" i="35"/>
  <c r="AI124" i="35"/>
  <c r="AQ124" i="35"/>
  <c r="AY124" i="35"/>
  <c r="T124" i="35"/>
  <c r="AB124" i="35"/>
  <c r="AJ124" i="35"/>
  <c r="U124" i="35"/>
  <c r="H124" i="35"/>
  <c r="I124" i="35"/>
  <c r="K124" i="35"/>
  <c r="M124" i="35"/>
  <c r="D124" i="35"/>
  <c r="V132" i="35"/>
  <c r="AD132" i="35"/>
  <c r="O132" i="35"/>
  <c r="W132" i="35"/>
  <c r="AE132" i="35"/>
  <c r="AM132" i="35"/>
  <c r="AU132" i="35"/>
  <c r="X132" i="35"/>
  <c r="AN132" i="35"/>
  <c r="AV132" i="35"/>
  <c r="Q132" i="35"/>
  <c r="Y132" i="35"/>
  <c r="AO132" i="35"/>
  <c r="R132" i="35"/>
  <c r="Z132" i="35"/>
  <c r="AH132" i="35"/>
  <c r="AP132" i="35"/>
  <c r="S132" i="35"/>
  <c r="AA132" i="35"/>
  <c r="AI132" i="35"/>
  <c r="AQ132" i="35"/>
  <c r="AY132" i="35"/>
  <c r="T132" i="35"/>
  <c r="AB132" i="35"/>
  <c r="AJ132" i="35"/>
  <c r="U132" i="35"/>
  <c r="H132" i="35"/>
  <c r="I132" i="35"/>
  <c r="K132" i="35"/>
  <c r="M132" i="35"/>
  <c r="D132" i="35"/>
  <c r="Q140" i="35"/>
  <c r="Y140" i="35"/>
  <c r="AO140" i="35"/>
  <c r="R140" i="35"/>
  <c r="Z140" i="35"/>
  <c r="AH140" i="35"/>
  <c r="AP140" i="35"/>
  <c r="S140" i="35"/>
  <c r="AA140" i="35"/>
  <c r="AI140" i="35"/>
  <c r="AQ140" i="35"/>
  <c r="AY140" i="35"/>
  <c r="T140" i="35"/>
  <c r="AB140" i="35"/>
  <c r="AJ140" i="35"/>
  <c r="U140" i="35"/>
  <c r="V140" i="35"/>
  <c r="AD140" i="35"/>
  <c r="X140" i="35"/>
  <c r="AN140" i="35"/>
  <c r="AV140" i="35"/>
  <c r="W140" i="35"/>
  <c r="AE140" i="35"/>
  <c r="AM140" i="35"/>
  <c r="AU140" i="35"/>
  <c r="O140" i="35"/>
  <c r="H140" i="35"/>
  <c r="I140" i="35"/>
  <c r="K140" i="35"/>
  <c r="M140" i="35"/>
  <c r="D140" i="35"/>
  <c r="Q148" i="35"/>
  <c r="Y148" i="35"/>
  <c r="AO148" i="35"/>
  <c r="S148" i="35"/>
  <c r="AA148" i="35"/>
  <c r="AI148" i="35"/>
  <c r="AQ148" i="35"/>
  <c r="AY148" i="35"/>
  <c r="T148" i="35"/>
  <c r="AB148" i="35"/>
  <c r="AJ148" i="35"/>
  <c r="U148" i="35"/>
  <c r="X148" i="35"/>
  <c r="AN148" i="35"/>
  <c r="AV148" i="35"/>
  <c r="R148" i="35"/>
  <c r="AM148" i="35"/>
  <c r="V148" i="35"/>
  <c r="AP148" i="35"/>
  <c r="W148" i="35"/>
  <c r="Z148" i="35"/>
  <c r="AU148" i="35"/>
  <c r="AD148" i="35"/>
  <c r="AE148" i="35"/>
  <c r="AH148" i="35"/>
  <c r="O148" i="35"/>
  <c r="I148" i="35"/>
  <c r="K148" i="35"/>
  <c r="M148" i="35"/>
  <c r="D148" i="35"/>
  <c r="H148" i="35"/>
  <c r="O156" i="35"/>
  <c r="W156" i="35"/>
  <c r="AE156" i="35"/>
  <c r="AM156" i="35"/>
  <c r="AU156" i="35"/>
  <c r="X156" i="35"/>
  <c r="AN156" i="35"/>
  <c r="AV156" i="35"/>
  <c r="Q156" i="35"/>
  <c r="Y156" i="35"/>
  <c r="AO156" i="35"/>
  <c r="R156" i="35"/>
  <c r="Z156" i="35"/>
  <c r="AH156" i="35"/>
  <c r="AP156" i="35"/>
  <c r="S156" i="35"/>
  <c r="AA156" i="35"/>
  <c r="AI156" i="35"/>
  <c r="AQ156" i="35"/>
  <c r="AY156" i="35"/>
  <c r="T156" i="35"/>
  <c r="AB156" i="35"/>
  <c r="AJ156" i="35"/>
  <c r="U156" i="35"/>
  <c r="V156" i="35"/>
  <c r="AD156" i="35"/>
  <c r="D156" i="35"/>
  <c r="K156" i="35"/>
  <c r="M156" i="35"/>
  <c r="H156" i="35"/>
  <c r="I156" i="35"/>
  <c r="Q164" i="35"/>
  <c r="U164" i="35"/>
  <c r="R164" i="35"/>
  <c r="AA164" i="35"/>
  <c r="AJ164" i="35"/>
  <c r="S164" i="35"/>
  <c r="AB164" i="35"/>
  <c r="AU164" i="35"/>
  <c r="T164" i="35"/>
  <c r="AD164" i="35"/>
  <c r="AM164" i="35"/>
  <c r="AV164" i="35"/>
  <c r="V164" i="35"/>
  <c r="AE164" i="35"/>
  <c r="AN164" i="35"/>
  <c r="W164" i="35"/>
  <c r="AO164" i="35"/>
  <c r="X164" i="35"/>
  <c r="AP164" i="35"/>
  <c r="AY164" i="35"/>
  <c r="O164" i="35"/>
  <c r="Y164" i="35"/>
  <c r="AH164" i="35"/>
  <c r="AQ164" i="35"/>
  <c r="Z164" i="35"/>
  <c r="AI164" i="35"/>
  <c r="D164" i="35"/>
  <c r="K164" i="35"/>
  <c r="M164" i="35"/>
  <c r="H164" i="35"/>
  <c r="I164" i="35"/>
  <c r="Q172" i="35"/>
  <c r="Y172" i="35"/>
  <c r="AO172" i="35"/>
  <c r="R172" i="35"/>
  <c r="Z172" i="35"/>
  <c r="AH172" i="35"/>
  <c r="AP172" i="35"/>
  <c r="S172" i="35"/>
  <c r="AA172" i="35"/>
  <c r="AI172" i="35"/>
  <c r="AQ172" i="35"/>
  <c r="AY172" i="35"/>
  <c r="T172" i="35"/>
  <c r="AB172" i="35"/>
  <c r="AJ172" i="35"/>
  <c r="U172" i="35"/>
  <c r="V172" i="35"/>
  <c r="AD172" i="35"/>
  <c r="O172" i="35"/>
  <c r="W172" i="35"/>
  <c r="AE172" i="35"/>
  <c r="AM172" i="35"/>
  <c r="AU172" i="35"/>
  <c r="X172" i="35"/>
  <c r="AN172" i="35"/>
  <c r="AV172" i="35"/>
  <c r="M172" i="35"/>
  <c r="D172" i="35"/>
  <c r="H172" i="35"/>
  <c r="I172" i="35"/>
  <c r="K172" i="35"/>
  <c r="Q180" i="35"/>
  <c r="Y180" i="35"/>
  <c r="AO180" i="35"/>
  <c r="S180" i="35"/>
  <c r="AA180" i="35"/>
  <c r="U180" i="35"/>
  <c r="O180" i="35"/>
  <c r="W180" i="35"/>
  <c r="AE180" i="35"/>
  <c r="AM180" i="35"/>
  <c r="AU180" i="35"/>
  <c r="X180" i="35"/>
  <c r="AN180" i="35"/>
  <c r="AV180" i="35"/>
  <c r="AH180" i="35"/>
  <c r="AI180" i="35"/>
  <c r="AY180" i="35"/>
  <c r="R180" i="35"/>
  <c r="AJ180" i="35"/>
  <c r="T180" i="35"/>
  <c r="V180" i="35"/>
  <c r="AP180" i="35"/>
  <c r="Z180" i="35"/>
  <c r="AQ180" i="35"/>
  <c r="AB180" i="35"/>
  <c r="AD180" i="35"/>
  <c r="M180" i="35"/>
  <c r="D180" i="35"/>
  <c r="H180" i="35"/>
  <c r="I180" i="35"/>
  <c r="K180" i="35"/>
  <c r="O188" i="35"/>
  <c r="W188" i="35"/>
  <c r="AE188" i="35"/>
  <c r="AM188" i="35"/>
  <c r="AU188" i="35"/>
  <c r="X188" i="35"/>
  <c r="AN188" i="35"/>
  <c r="AV188" i="35"/>
  <c r="Q188" i="35"/>
  <c r="Y188" i="35"/>
  <c r="AO188" i="35"/>
  <c r="R188" i="35"/>
  <c r="Z188" i="35"/>
  <c r="AH188" i="35"/>
  <c r="AP188" i="35"/>
  <c r="S188" i="35"/>
  <c r="AA188" i="35"/>
  <c r="AI188" i="35"/>
  <c r="AQ188" i="35"/>
  <c r="AY188" i="35"/>
  <c r="T188" i="35"/>
  <c r="AB188" i="35"/>
  <c r="AJ188" i="35"/>
  <c r="U188" i="35"/>
  <c r="V188" i="35"/>
  <c r="AD188" i="35"/>
  <c r="M188" i="35"/>
  <c r="D188" i="35"/>
  <c r="H188" i="35"/>
  <c r="I188" i="35"/>
  <c r="K188" i="35"/>
  <c r="O196" i="35"/>
  <c r="W196" i="35"/>
  <c r="AE196" i="35"/>
  <c r="AM196" i="35"/>
  <c r="AU196" i="35"/>
  <c r="X196" i="35"/>
  <c r="AN196" i="35"/>
  <c r="AV196" i="35"/>
  <c r="Q196" i="35"/>
  <c r="Y196" i="35"/>
  <c r="AO196" i="35"/>
  <c r="R196" i="35"/>
  <c r="Z196" i="35"/>
  <c r="AH196" i="35"/>
  <c r="AP196" i="35"/>
  <c r="S196" i="35"/>
  <c r="AA196" i="35"/>
  <c r="AI196" i="35"/>
  <c r="AQ196" i="35"/>
  <c r="AY196" i="35"/>
  <c r="T196" i="35"/>
  <c r="AB196" i="35"/>
  <c r="AJ196" i="35"/>
  <c r="U196" i="35"/>
  <c r="V196" i="35"/>
  <c r="AD196" i="35"/>
  <c r="M196" i="35"/>
  <c r="D196" i="35"/>
  <c r="H196" i="35"/>
  <c r="I196" i="35"/>
  <c r="K196" i="35"/>
  <c r="H3" i="35"/>
  <c r="I98" i="35"/>
  <c r="H95" i="35"/>
  <c r="J93" i="35"/>
  <c r="G92" i="35"/>
  <c r="I90" i="35"/>
  <c r="H87" i="35"/>
  <c r="J85" i="35"/>
  <c r="G84" i="35"/>
  <c r="I82" i="35"/>
  <c r="H79" i="35"/>
  <c r="J77" i="35"/>
  <c r="G76" i="35"/>
  <c r="I74" i="35"/>
  <c r="H71" i="35"/>
  <c r="J69" i="35"/>
  <c r="G68" i="35"/>
  <c r="I66" i="35"/>
  <c r="D65" i="35"/>
  <c r="H63" i="35"/>
  <c r="J61" i="35"/>
  <c r="G60" i="35"/>
  <c r="I58" i="35"/>
  <c r="D57" i="35"/>
  <c r="H55" i="35"/>
  <c r="J53" i="35"/>
  <c r="G52" i="35"/>
  <c r="I50" i="35"/>
  <c r="D49" i="35"/>
  <c r="H47" i="35"/>
  <c r="J45" i="35"/>
  <c r="G44" i="35"/>
  <c r="I42" i="35"/>
  <c r="D41" i="35"/>
  <c r="H39" i="35"/>
  <c r="J37" i="35"/>
  <c r="G36" i="35"/>
  <c r="I34" i="35"/>
  <c r="D33" i="35"/>
  <c r="H31" i="35"/>
  <c r="J29" i="35"/>
  <c r="G28" i="35"/>
  <c r="I26" i="35"/>
  <c r="D25" i="35"/>
  <c r="H23" i="35"/>
  <c r="J21" i="35"/>
  <c r="G20" i="35"/>
  <c r="I18" i="35"/>
  <c r="D17" i="35"/>
  <c r="H15" i="35"/>
  <c r="J13" i="35"/>
  <c r="G12" i="35"/>
  <c r="I10" i="35"/>
  <c r="D9" i="35"/>
  <c r="H7" i="35"/>
  <c r="J5" i="35"/>
  <c r="G4" i="35"/>
  <c r="AE3" i="35"/>
  <c r="V3" i="35"/>
  <c r="AP99" i="35"/>
  <c r="AA99" i="35"/>
  <c r="S99" i="35"/>
  <c r="AJ98" i="35"/>
  <c r="X98" i="35"/>
  <c r="O98" i="35"/>
  <c r="AD97" i="35"/>
  <c r="U97" i="35"/>
  <c r="AO96" i="35"/>
  <c r="Z96" i="35"/>
  <c r="R96" i="35"/>
  <c r="AH95" i="35"/>
  <c r="W95" i="35"/>
  <c r="AQ94" i="35"/>
  <c r="AC94" i="35"/>
  <c r="T94" i="35"/>
  <c r="AL93" i="35"/>
  <c r="Y93" i="35"/>
  <c r="Q93" i="35"/>
  <c r="AE92" i="35"/>
  <c r="V92" i="35"/>
  <c r="AP91" i="35"/>
  <c r="AA91" i="35"/>
  <c r="S91" i="35"/>
  <c r="AJ90" i="35"/>
  <c r="X90" i="35"/>
  <c r="O90" i="35"/>
  <c r="AD89" i="35"/>
  <c r="U89" i="35"/>
  <c r="AO88" i="35"/>
  <c r="Z88" i="35"/>
  <c r="R88" i="35"/>
  <c r="AH87" i="35"/>
  <c r="W87" i="35"/>
  <c r="AQ86" i="35"/>
  <c r="AC86" i="35"/>
  <c r="T86" i="35"/>
  <c r="AL85" i="35"/>
  <c r="Y85" i="35"/>
  <c r="Q85" i="35"/>
  <c r="AE84" i="35"/>
  <c r="T84" i="35"/>
  <c r="AH83" i="35"/>
  <c r="T83" i="35"/>
  <c r="AE82" i="35"/>
  <c r="T82" i="35"/>
  <c r="AE81" i="35"/>
  <c r="S81" i="35"/>
  <c r="Y80" i="35"/>
  <c r="AE79" i="35"/>
  <c r="AP78" i="35"/>
  <c r="X77" i="35"/>
  <c r="X76" i="35"/>
  <c r="O78" i="35"/>
  <c r="X78" i="35"/>
  <c r="AJ78" i="35"/>
  <c r="T78" i="35"/>
  <c r="AC78" i="35"/>
  <c r="AQ78" i="35"/>
  <c r="U78" i="35"/>
  <c r="AD78" i="35"/>
  <c r="W78" i="35"/>
  <c r="AH78" i="35"/>
  <c r="O70" i="35"/>
  <c r="X70" i="35"/>
  <c r="AJ70" i="35"/>
  <c r="Q70" i="35"/>
  <c r="Y70" i="35"/>
  <c r="AL70" i="35"/>
  <c r="R70" i="35"/>
  <c r="Z70" i="35"/>
  <c r="AO70" i="35"/>
  <c r="S70" i="35"/>
  <c r="AA70" i="35"/>
  <c r="AP70" i="35"/>
  <c r="T70" i="35"/>
  <c r="AC70" i="35"/>
  <c r="AQ70" i="35"/>
  <c r="U70" i="35"/>
  <c r="AD70" i="35"/>
  <c r="V70" i="35"/>
  <c r="AE70" i="35"/>
  <c r="W70" i="35"/>
  <c r="AH70" i="35"/>
  <c r="O62" i="35"/>
  <c r="X62" i="35"/>
  <c r="AJ62" i="35"/>
  <c r="Q62" i="35"/>
  <c r="Y62" i="35"/>
  <c r="AL62" i="35"/>
  <c r="R62" i="35"/>
  <c r="Z62" i="35"/>
  <c r="AO62" i="35"/>
  <c r="S62" i="35"/>
  <c r="AA62" i="35"/>
  <c r="AP62" i="35"/>
  <c r="T62" i="35"/>
  <c r="AC62" i="35"/>
  <c r="AQ62" i="35"/>
  <c r="U62" i="35"/>
  <c r="AD62" i="35"/>
  <c r="V62" i="35"/>
  <c r="AE62" i="35"/>
  <c r="W62" i="35"/>
  <c r="AH62" i="35"/>
  <c r="O54" i="35"/>
  <c r="X54" i="35"/>
  <c r="AJ54" i="35"/>
  <c r="Q54" i="35"/>
  <c r="Y54" i="35"/>
  <c r="AL54" i="35"/>
  <c r="R54" i="35"/>
  <c r="Z54" i="35"/>
  <c r="AO54" i="35"/>
  <c r="S54" i="35"/>
  <c r="AA54" i="35"/>
  <c r="AP54" i="35"/>
  <c r="T54" i="35"/>
  <c r="AC54" i="35"/>
  <c r="AQ54" i="35"/>
  <c r="U54" i="35"/>
  <c r="AD54" i="35"/>
  <c r="V54" i="35"/>
  <c r="AE54" i="35"/>
  <c r="W54" i="35"/>
  <c r="AH54" i="35"/>
  <c r="O46" i="35"/>
  <c r="X46" i="35"/>
  <c r="AJ46" i="35"/>
  <c r="Q46" i="35"/>
  <c r="Y46" i="35"/>
  <c r="AL46" i="35"/>
  <c r="R46" i="35"/>
  <c r="Z46" i="35"/>
  <c r="AO46" i="35"/>
  <c r="S46" i="35"/>
  <c r="AA46" i="35"/>
  <c r="AP46" i="35"/>
  <c r="T46" i="35"/>
  <c r="AC46" i="35"/>
  <c r="AQ46" i="35"/>
  <c r="U46" i="35"/>
  <c r="AD46" i="35"/>
  <c r="V46" i="35"/>
  <c r="AE46" i="35"/>
  <c r="W46" i="35"/>
  <c r="AH46" i="35"/>
  <c r="O38" i="35"/>
  <c r="X38" i="35"/>
  <c r="AJ38" i="35"/>
  <c r="Q38" i="35"/>
  <c r="Y38" i="35"/>
  <c r="AL38" i="35"/>
  <c r="R38" i="35"/>
  <c r="Z38" i="35"/>
  <c r="AO38" i="35"/>
  <c r="S38" i="35"/>
  <c r="AA38" i="35"/>
  <c r="AP38" i="35"/>
  <c r="T38" i="35"/>
  <c r="AC38" i="35"/>
  <c r="AQ38" i="35"/>
  <c r="U38" i="35"/>
  <c r="AD38" i="35"/>
  <c r="V38" i="35"/>
  <c r="AE38" i="35"/>
  <c r="W38" i="35"/>
  <c r="AH38" i="35"/>
  <c r="O30" i="35"/>
  <c r="X30" i="35"/>
  <c r="AJ30" i="35"/>
  <c r="Q30" i="35"/>
  <c r="Y30" i="35"/>
  <c r="AL30" i="35"/>
  <c r="R30" i="35"/>
  <c r="Z30" i="35"/>
  <c r="AO30" i="35"/>
  <c r="S30" i="35"/>
  <c r="AA30" i="35"/>
  <c r="AP30" i="35"/>
  <c r="T30" i="35"/>
  <c r="AC30" i="35"/>
  <c r="AQ30" i="35"/>
  <c r="U30" i="35"/>
  <c r="AD30" i="35"/>
  <c r="V30" i="35"/>
  <c r="AE30" i="35"/>
  <c r="W30" i="35"/>
  <c r="AH30" i="35"/>
  <c r="Q22" i="35"/>
  <c r="Y22" i="35"/>
  <c r="S22" i="35"/>
  <c r="W22" i="35"/>
  <c r="AJ22" i="35"/>
  <c r="X22" i="35"/>
  <c r="AL22" i="35"/>
  <c r="Z22" i="35"/>
  <c r="AO22" i="35"/>
  <c r="O22" i="35"/>
  <c r="AA22" i="35"/>
  <c r="AP22" i="35"/>
  <c r="R22" i="35"/>
  <c r="AC22" i="35"/>
  <c r="AQ22" i="35"/>
  <c r="T22" i="35"/>
  <c r="AD22" i="35"/>
  <c r="U22" i="35"/>
  <c r="AE22" i="35"/>
  <c r="V22" i="35"/>
  <c r="AH22" i="35"/>
  <c r="T14" i="35"/>
  <c r="AC14" i="35"/>
  <c r="AQ14" i="35"/>
  <c r="U14" i="35"/>
  <c r="AD14" i="35"/>
  <c r="V14" i="35"/>
  <c r="AE14" i="35"/>
  <c r="W14" i="35"/>
  <c r="AH14" i="35"/>
  <c r="O14" i="35"/>
  <c r="X14" i="35"/>
  <c r="AJ14" i="35"/>
  <c r="Q14" i="35"/>
  <c r="Y14" i="35"/>
  <c r="AL14" i="35"/>
  <c r="R14" i="35"/>
  <c r="Z14" i="35"/>
  <c r="AO14" i="35"/>
  <c r="S14" i="35"/>
  <c r="AA14" i="35"/>
  <c r="AP14" i="35"/>
  <c r="T6" i="35"/>
  <c r="AC6" i="35"/>
  <c r="AQ6" i="35"/>
  <c r="U6" i="35"/>
  <c r="AD6" i="35"/>
  <c r="V6" i="35"/>
  <c r="AE6" i="35"/>
  <c r="W6" i="35"/>
  <c r="AH6" i="35"/>
  <c r="O6" i="35"/>
  <c r="X6" i="35"/>
  <c r="AJ6" i="35"/>
  <c r="Q6" i="35"/>
  <c r="Y6" i="35"/>
  <c r="AL6" i="35"/>
  <c r="R6" i="35"/>
  <c r="Z6" i="35"/>
  <c r="AO6" i="35"/>
  <c r="S6" i="35"/>
  <c r="AA6" i="35"/>
  <c r="AP6" i="35"/>
  <c r="V109" i="35"/>
  <c r="AD109" i="35"/>
  <c r="X109" i="35"/>
  <c r="AN109" i="35"/>
  <c r="AV109" i="35"/>
  <c r="Q109" i="35"/>
  <c r="Y109" i="35"/>
  <c r="AO109" i="35"/>
  <c r="R109" i="35"/>
  <c r="Z109" i="35"/>
  <c r="AH109" i="35"/>
  <c r="AP109" i="35"/>
  <c r="S109" i="35"/>
  <c r="AA109" i="35"/>
  <c r="AI109" i="35"/>
  <c r="AQ109" i="35"/>
  <c r="AY109" i="35"/>
  <c r="T109" i="35"/>
  <c r="AB109" i="35"/>
  <c r="AJ109" i="35"/>
  <c r="U109" i="35"/>
  <c r="O109" i="35"/>
  <c r="W109" i="35"/>
  <c r="AE109" i="35"/>
  <c r="AM109" i="35"/>
  <c r="AU109" i="35"/>
  <c r="H109" i="35"/>
  <c r="I109" i="35"/>
  <c r="K109" i="35"/>
  <c r="M109" i="35"/>
  <c r="D109" i="35"/>
  <c r="V117" i="35"/>
  <c r="AD117" i="35"/>
  <c r="X117" i="35"/>
  <c r="AN117" i="35"/>
  <c r="AV117" i="35"/>
  <c r="Q117" i="35"/>
  <c r="Y117" i="35"/>
  <c r="AO117" i="35"/>
  <c r="R117" i="35"/>
  <c r="Z117" i="35"/>
  <c r="AH117" i="35"/>
  <c r="AP117" i="35"/>
  <c r="S117" i="35"/>
  <c r="AA117" i="35"/>
  <c r="AI117" i="35"/>
  <c r="AQ117" i="35"/>
  <c r="AY117" i="35"/>
  <c r="T117" i="35"/>
  <c r="AB117" i="35"/>
  <c r="AJ117" i="35"/>
  <c r="U117" i="35"/>
  <c r="O117" i="35"/>
  <c r="W117" i="35"/>
  <c r="AE117" i="35"/>
  <c r="AM117" i="35"/>
  <c r="AU117" i="35"/>
  <c r="H117" i="35"/>
  <c r="I117" i="35"/>
  <c r="K117" i="35"/>
  <c r="M117" i="35"/>
  <c r="D117" i="35"/>
  <c r="X125" i="35"/>
  <c r="AN125" i="35"/>
  <c r="AV125" i="35"/>
  <c r="Q125" i="35"/>
  <c r="Y125" i="35"/>
  <c r="AO125" i="35"/>
  <c r="R125" i="35"/>
  <c r="Z125" i="35"/>
  <c r="AH125" i="35"/>
  <c r="AP125" i="35"/>
  <c r="S125" i="35"/>
  <c r="AA125" i="35"/>
  <c r="AI125" i="35"/>
  <c r="AQ125" i="35"/>
  <c r="AY125" i="35"/>
  <c r="T125" i="35"/>
  <c r="AB125" i="35"/>
  <c r="AJ125" i="35"/>
  <c r="U125" i="35"/>
  <c r="V125" i="35"/>
  <c r="AD125" i="35"/>
  <c r="W125" i="35"/>
  <c r="AE125" i="35"/>
  <c r="AM125" i="35"/>
  <c r="AU125" i="35"/>
  <c r="O125" i="35"/>
  <c r="H125" i="35"/>
  <c r="I125" i="35"/>
  <c r="K125" i="35"/>
  <c r="M125" i="35"/>
  <c r="D125" i="35"/>
  <c r="X133" i="35"/>
  <c r="AN133" i="35"/>
  <c r="AV133" i="35"/>
  <c r="Q133" i="35"/>
  <c r="Y133" i="35"/>
  <c r="AO133" i="35"/>
  <c r="R133" i="35"/>
  <c r="S133" i="35"/>
  <c r="AA133" i="35"/>
  <c r="AI133" i="35"/>
  <c r="AQ133" i="35"/>
  <c r="AY133" i="35"/>
  <c r="T133" i="35"/>
  <c r="AB133" i="35"/>
  <c r="AJ133" i="35"/>
  <c r="U133" i="35"/>
  <c r="V133" i="35"/>
  <c r="AD133" i="35"/>
  <c r="AE133" i="35"/>
  <c r="AH133" i="35"/>
  <c r="AM133" i="35"/>
  <c r="AP133" i="35"/>
  <c r="AU133" i="35"/>
  <c r="O133" i="35"/>
  <c r="W133" i="35"/>
  <c r="Z133" i="35"/>
  <c r="H133" i="35"/>
  <c r="I133" i="35"/>
  <c r="K133" i="35"/>
  <c r="M133" i="35"/>
  <c r="D133" i="35"/>
  <c r="S141" i="35"/>
  <c r="AA141" i="35"/>
  <c r="AI141" i="35"/>
  <c r="AQ141" i="35"/>
  <c r="AY141" i="35"/>
  <c r="T141" i="35"/>
  <c r="AB141" i="35"/>
  <c r="AJ141" i="35"/>
  <c r="U141" i="35"/>
  <c r="V141" i="35"/>
  <c r="AD141" i="35"/>
  <c r="O141" i="35"/>
  <c r="W141" i="35"/>
  <c r="AE141" i="35"/>
  <c r="AM141" i="35"/>
  <c r="AU141" i="35"/>
  <c r="X141" i="35"/>
  <c r="AN141" i="35"/>
  <c r="AV141" i="35"/>
  <c r="R141" i="35"/>
  <c r="Z141" i="35"/>
  <c r="AH141" i="35"/>
  <c r="AP141" i="35"/>
  <c r="Q141" i="35"/>
  <c r="Y141" i="35"/>
  <c r="AO141" i="35"/>
  <c r="I141" i="35"/>
  <c r="K141" i="35"/>
  <c r="M141" i="35"/>
  <c r="D141" i="35"/>
  <c r="H141" i="35"/>
  <c r="S149" i="35"/>
  <c r="AA149" i="35"/>
  <c r="AI149" i="35"/>
  <c r="AQ149" i="35"/>
  <c r="AY149" i="35"/>
  <c r="U149" i="35"/>
  <c r="V149" i="35"/>
  <c r="AD149" i="35"/>
  <c r="O149" i="35"/>
  <c r="W149" i="35"/>
  <c r="AE149" i="35"/>
  <c r="AM149" i="35"/>
  <c r="AU149" i="35"/>
  <c r="R149" i="35"/>
  <c r="Z149" i="35"/>
  <c r="AH149" i="35"/>
  <c r="X149" i="35"/>
  <c r="AN149" i="35"/>
  <c r="Y149" i="35"/>
  <c r="AO149" i="35"/>
  <c r="AB149" i="35"/>
  <c r="AP149" i="35"/>
  <c r="AV149" i="35"/>
  <c r="Q149" i="35"/>
  <c r="AJ149" i="35"/>
  <c r="T149" i="35"/>
  <c r="I149" i="35"/>
  <c r="K149" i="35"/>
  <c r="M149" i="35"/>
  <c r="D149" i="35"/>
  <c r="H149" i="35"/>
  <c r="Q157" i="35"/>
  <c r="Y157" i="35"/>
  <c r="AO157" i="35"/>
  <c r="R157" i="35"/>
  <c r="Z157" i="35"/>
  <c r="AH157" i="35"/>
  <c r="AP157" i="35"/>
  <c r="S157" i="35"/>
  <c r="AA157" i="35"/>
  <c r="AI157" i="35"/>
  <c r="AQ157" i="35"/>
  <c r="AY157" i="35"/>
  <c r="T157" i="35"/>
  <c r="AB157" i="35"/>
  <c r="AJ157" i="35"/>
  <c r="U157" i="35"/>
  <c r="V157" i="35"/>
  <c r="AD157" i="35"/>
  <c r="O157" i="35"/>
  <c r="W157" i="35"/>
  <c r="AE157" i="35"/>
  <c r="AM157" i="35"/>
  <c r="AU157" i="35"/>
  <c r="X157" i="35"/>
  <c r="AN157" i="35"/>
  <c r="AV157" i="35"/>
  <c r="D157" i="35"/>
  <c r="M157" i="35"/>
  <c r="H157" i="35"/>
  <c r="I157" i="35"/>
  <c r="K157" i="35"/>
  <c r="O165" i="35"/>
  <c r="W165" i="35"/>
  <c r="AE165" i="35"/>
  <c r="Q165" i="35"/>
  <c r="Z165" i="35"/>
  <c r="AI165" i="35"/>
  <c r="AQ165" i="35"/>
  <c r="AY165" i="35"/>
  <c r="R165" i="35"/>
  <c r="AA165" i="35"/>
  <c r="AJ165" i="35"/>
  <c r="S165" i="35"/>
  <c r="AB165" i="35"/>
  <c r="T165" i="35"/>
  <c r="U165" i="35"/>
  <c r="AD165" i="35"/>
  <c r="AM165" i="35"/>
  <c r="AU165" i="35"/>
  <c r="V165" i="35"/>
  <c r="AN165" i="35"/>
  <c r="AV165" i="35"/>
  <c r="X165" i="35"/>
  <c r="AO165" i="35"/>
  <c r="Y165" i="35"/>
  <c r="AH165" i="35"/>
  <c r="AP165" i="35"/>
  <c r="D165" i="35"/>
  <c r="M165" i="35"/>
  <c r="H165" i="35"/>
  <c r="I165" i="35"/>
  <c r="K165" i="35"/>
  <c r="S173" i="35"/>
  <c r="AA173" i="35"/>
  <c r="AI173" i="35"/>
  <c r="AQ173" i="35"/>
  <c r="AY173" i="35"/>
  <c r="T173" i="35"/>
  <c r="AB173" i="35"/>
  <c r="AJ173" i="35"/>
  <c r="U173" i="35"/>
  <c r="V173" i="35"/>
  <c r="AD173" i="35"/>
  <c r="O173" i="35"/>
  <c r="W173" i="35"/>
  <c r="AE173" i="35"/>
  <c r="AM173" i="35"/>
  <c r="AU173" i="35"/>
  <c r="X173" i="35"/>
  <c r="AN173" i="35"/>
  <c r="AV173" i="35"/>
  <c r="Q173" i="35"/>
  <c r="Y173" i="35"/>
  <c r="AO173" i="35"/>
  <c r="R173" i="35"/>
  <c r="Z173" i="35"/>
  <c r="AH173" i="35"/>
  <c r="AP173" i="35"/>
  <c r="M173" i="35"/>
  <c r="D173" i="35"/>
  <c r="H173" i="35"/>
  <c r="I173" i="35"/>
  <c r="K173" i="35"/>
  <c r="S181" i="35"/>
  <c r="AA181" i="35"/>
  <c r="O181" i="35"/>
  <c r="W181" i="35"/>
  <c r="AE181" i="35"/>
  <c r="AM181" i="35"/>
  <c r="AU181" i="35"/>
  <c r="Q181" i="35"/>
  <c r="R181" i="35"/>
  <c r="Y181" i="35"/>
  <c r="AI181" i="35"/>
  <c r="Z181" i="35"/>
  <c r="AJ181" i="35"/>
  <c r="AB181" i="35"/>
  <c r="AV181" i="35"/>
  <c r="T181" i="35"/>
  <c r="AD181" i="35"/>
  <c r="AN181" i="35"/>
  <c r="U181" i="35"/>
  <c r="AO181" i="35"/>
  <c r="V181" i="35"/>
  <c r="AP181" i="35"/>
  <c r="AY181" i="35"/>
  <c r="X181" i="35"/>
  <c r="AH181" i="35"/>
  <c r="AQ181" i="35"/>
  <c r="M181" i="35"/>
  <c r="D181" i="35"/>
  <c r="H181" i="35"/>
  <c r="I181" i="35"/>
  <c r="K181" i="35"/>
  <c r="Q189" i="35"/>
  <c r="Y189" i="35"/>
  <c r="AO189" i="35"/>
  <c r="R189" i="35"/>
  <c r="Z189" i="35"/>
  <c r="AH189" i="35"/>
  <c r="AP189" i="35"/>
  <c r="S189" i="35"/>
  <c r="AA189" i="35"/>
  <c r="AI189" i="35"/>
  <c r="AQ189" i="35"/>
  <c r="AY189" i="35"/>
  <c r="T189" i="35"/>
  <c r="AB189" i="35"/>
  <c r="AJ189" i="35"/>
  <c r="U189" i="35"/>
  <c r="V189" i="35"/>
  <c r="AD189" i="35"/>
  <c r="O189" i="35"/>
  <c r="W189" i="35"/>
  <c r="AE189" i="35"/>
  <c r="AM189" i="35"/>
  <c r="AU189" i="35"/>
  <c r="X189" i="35"/>
  <c r="AN189" i="35"/>
  <c r="AV189" i="35"/>
  <c r="M189" i="35"/>
  <c r="D189" i="35"/>
  <c r="H189" i="35"/>
  <c r="I189" i="35"/>
  <c r="K189" i="35"/>
  <c r="Q197" i="35"/>
  <c r="Y197" i="35"/>
  <c r="AO197" i="35"/>
  <c r="R197" i="35"/>
  <c r="S197" i="35"/>
  <c r="AA197" i="35"/>
  <c r="AI197" i="35"/>
  <c r="AQ197" i="35"/>
  <c r="AY197" i="35"/>
  <c r="T197" i="35"/>
  <c r="AB197" i="35"/>
  <c r="AJ197" i="35"/>
  <c r="U197" i="35"/>
  <c r="O197" i="35"/>
  <c r="W197" i="35"/>
  <c r="AE197" i="35"/>
  <c r="AM197" i="35"/>
  <c r="AU197" i="35"/>
  <c r="X197" i="35"/>
  <c r="AN197" i="35"/>
  <c r="AV197" i="35"/>
  <c r="V197" i="35"/>
  <c r="Z197" i="35"/>
  <c r="AD197" i="35"/>
  <c r="AH197" i="35"/>
  <c r="AP197" i="35"/>
  <c r="M197" i="35"/>
  <c r="D197" i="35"/>
  <c r="H197" i="35"/>
  <c r="I197" i="35"/>
  <c r="K197" i="35"/>
  <c r="G3" i="35"/>
  <c r="H98" i="35"/>
  <c r="J96" i="35"/>
  <c r="G95" i="35"/>
  <c r="I93" i="35"/>
  <c r="D92" i="35"/>
  <c r="H90" i="35"/>
  <c r="J88" i="35"/>
  <c r="G87" i="35"/>
  <c r="I85" i="35"/>
  <c r="D84" i="35"/>
  <c r="H82" i="35"/>
  <c r="J80" i="35"/>
  <c r="G79" i="35"/>
  <c r="I77" i="35"/>
  <c r="D76" i="35"/>
  <c r="H74" i="35"/>
  <c r="J72" i="35"/>
  <c r="G71" i="35"/>
  <c r="H66" i="35"/>
  <c r="J64" i="35"/>
  <c r="G63" i="35"/>
  <c r="H58" i="35"/>
  <c r="J56" i="35"/>
  <c r="G55" i="35"/>
  <c r="H50" i="35"/>
  <c r="J48" i="35"/>
  <c r="G47" i="35"/>
  <c r="H42" i="35"/>
  <c r="J40" i="35"/>
  <c r="G39" i="35"/>
  <c r="H34" i="35"/>
  <c r="J32" i="35"/>
  <c r="G31" i="35"/>
  <c r="H26" i="35"/>
  <c r="J24" i="35"/>
  <c r="G23" i="35"/>
  <c r="H18" i="35"/>
  <c r="J16" i="35"/>
  <c r="G15" i="35"/>
  <c r="H10" i="35"/>
  <c r="J8" i="35"/>
  <c r="G7" i="35"/>
  <c r="AD3" i="35"/>
  <c r="U3" i="35"/>
  <c r="AO99" i="35"/>
  <c r="Z99" i="35"/>
  <c r="R99" i="35"/>
  <c r="AH98" i="35"/>
  <c r="W98" i="35"/>
  <c r="AQ97" i="35"/>
  <c r="AC97" i="35"/>
  <c r="T97" i="35"/>
  <c r="AL96" i="35"/>
  <c r="Y96" i="35"/>
  <c r="Q96" i="35"/>
  <c r="AE95" i="35"/>
  <c r="V95" i="35"/>
  <c r="AP94" i="35"/>
  <c r="AA94" i="35"/>
  <c r="S94" i="35"/>
  <c r="AJ93" i="35"/>
  <c r="X93" i="35"/>
  <c r="O93" i="35"/>
  <c r="AD92" i="35"/>
  <c r="U92" i="35"/>
  <c r="AO91" i="35"/>
  <c r="Z91" i="35"/>
  <c r="R91" i="35"/>
  <c r="AH90" i="35"/>
  <c r="W90" i="35"/>
  <c r="AQ89" i="35"/>
  <c r="AC89" i="35"/>
  <c r="T89" i="35"/>
  <c r="AL88" i="35"/>
  <c r="Y88" i="35"/>
  <c r="Q88" i="35"/>
  <c r="AE87" i="35"/>
  <c r="V87" i="35"/>
  <c r="AP86" i="35"/>
  <c r="AA86" i="35"/>
  <c r="S86" i="35"/>
  <c r="AJ85" i="35"/>
  <c r="X85" i="35"/>
  <c r="O85" i="35"/>
  <c r="AD84" i="35"/>
  <c r="S84" i="35"/>
  <c r="AD83" i="35"/>
  <c r="R83" i="35"/>
  <c r="AD82" i="35"/>
  <c r="R82" i="35"/>
  <c r="AC81" i="35"/>
  <c r="R81" i="35"/>
  <c r="X80" i="35"/>
  <c r="AD79" i="35"/>
  <c r="AO78" i="35"/>
  <c r="R78" i="35"/>
  <c r="S76" i="35"/>
  <c r="U77" i="35"/>
  <c r="AD77" i="35"/>
  <c r="Q77" i="35"/>
  <c r="Y77" i="35"/>
  <c r="AL77" i="35"/>
  <c r="R77" i="35"/>
  <c r="Z77" i="35"/>
  <c r="AO77" i="35"/>
  <c r="T77" i="35"/>
  <c r="AC77" i="35"/>
  <c r="AQ77" i="35"/>
  <c r="U69" i="35"/>
  <c r="AD69" i="35"/>
  <c r="V69" i="35"/>
  <c r="AE69" i="35"/>
  <c r="W69" i="35"/>
  <c r="AH69" i="35"/>
  <c r="O69" i="35"/>
  <c r="X69" i="35"/>
  <c r="AJ69" i="35"/>
  <c r="Q69" i="35"/>
  <c r="Y69" i="35"/>
  <c r="AL69" i="35"/>
  <c r="R69" i="35"/>
  <c r="Z69" i="35"/>
  <c r="AO69" i="35"/>
  <c r="S69" i="35"/>
  <c r="AA69" i="35"/>
  <c r="AP69" i="35"/>
  <c r="T69" i="35"/>
  <c r="AC69" i="35"/>
  <c r="AQ69" i="35"/>
  <c r="U61" i="35"/>
  <c r="AD61" i="35"/>
  <c r="V61" i="35"/>
  <c r="AE61" i="35"/>
  <c r="W61" i="35"/>
  <c r="AH61" i="35"/>
  <c r="O61" i="35"/>
  <c r="X61" i="35"/>
  <c r="AJ61" i="35"/>
  <c r="Q61" i="35"/>
  <c r="Y61" i="35"/>
  <c r="AL61" i="35"/>
  <c r="R61" i="35"/>
  <c r="Z61" i="35"/>
  <c r="AO61" i="35"/>
  <c r="S61" i="35"/>
  <c r="AA61" i="35"/>
  <c r="AP61" i="35"/>
  <c r="T61" i="35"/>
  <c r="AC61" i="35"/>
  <c r="AQ61" i="35"/>
  <c r="U53" i="35"/>
  <c r="AD53" i="35"/>
  <c r="V53" i="35"/>
  <c r="AE53" i="35"/>
  <c r="W53" i="35"/>
  <c r="AH53" i="35"/>
  <c r="O53" i="35"/>
  <c r="X53" i="35"/>
  <c r="AJ53" i="35"/>
  <c r="Q53" i="35"/>
  <c r="Y53" i="35"/>
  <c r="AL53" i="35"/>
  <c r="R53" i="35"/>
  <c r="Z53" i="35"/>
  <c r="AO53" i="35"/>
  <c r="S53" i="35"/>
  <c r="AA53" i="35"/>
  <c r="AP53" i="35"/>
  <c r="T53" i="35"/>
  <c r="AC53" i="35"/>
  <c r="AQ53" i="35"/>
  <c r="U45" i="35"/>
  <c r="AD45" i="35"/>
  <c r="V45" i="35"/>
  <c r="AE45" i="35"/>
  <c r="W45" i="35"/>
  <c r="AH45" i="35"/>
  <c r="O45" i="35"/>
  <c r="X45" i="35"/>
  <c r="AJ45" i="35"/>
  <c r="Q45" i="35"/>
  <c r="Y45" i="35"/>
  <c r="AL45" i="35"/>
  <c r="R45" i="35"/>
  <c r="Z45" i="35"/>
  <c r="AO45" i="35"/>
  <c r="S45" i="35"/>
  <c r="AA45" i="35"/>
  <c r="AP45" i="35"/>
  <c r="T45" i="35"/>
  <c r="AC45" i="35"/>
  <c r="AQ45" i="35"/>
  <c r="U37" i="35"/>
  <c r="AD37" i="35"/>
  <c r="V37" i="35"/>
  <c r="AE37" i="35"/>
  <c r="W37" i="35"/>
  <c r="AH37" i="35"/>
  <c r="O37" i="35"/>
  <c r="X37" i="35"/>
  <c r="AJ37" i="35"/>
  <c r="Q37" i="35"/>
  <c r="Y37" i="35"/>
  <c r="AL37" i="35"/>
  <c r="R37" i="35"/>
  <c r="Z37" i="35"/>
  <c r="AO37" i="35"/>
  <c r="S37" i="35"/>
  <c r="AA37" i="35"/>
  <c r="AP37" i="35"/>
  <c r="T37" i="35"/>
  <c r="AC37" i="35"/>
  <c r="AQ37" i="35"/>
  <c r="U29" i="35"/>
  <c r="AD29" i="35"/>
  <c r="V29" i="35"/>
  <c r="AE29" i="35"/>
  <c r="W29" i="35"/>
  <c r="AH29" i="35"/>
  <c r="O29" i="35"/>
  <c r="X29" i="35"/>
  <c r="AJ29" i="35"/>
  <c r="Q29" i="35"/>
  <c r="Y29" i="35"/>
  <c r="AL29" i="35"/>
  <c r="R29" i="35"/>
  <c r="Z29" i="35"/>
  <c r="AO29" i="35"/>
  <c r="S29" i="35"/>
  <c r="AA29" i="35"/>
  <c r="AP29" i="35"/>
  <c r="T29" i="35"/>
  <c r="AC29" i="35"/>
  <c r="AQ29" i="35"/>
  <c r="V21" i="35"/>
  <c r="AE21" i="35"/>
  <c r="O21" i="35"/>
  <c r="X21" i="35"/>
  <c r="AJ21" i="35"/>
  <c r="W21" i="35"/>
  <c r="AO21" i="35"/>
  <c r="Y21" i="35"/>
  <c r="AP21" i="35"/>
  <c r="Z21" i="35"/>
  <c r="AQ21" i="35"/>
  <c r="Q21" i="35"/>
  <c r="AA21" i="35"/>
  <c r="R21" i="35"/>
  <c r="AC21" i="35"/>
  <c r="S21" i="35"/>
  <c r="AD21" i="35"/>
  <c r="T21" i="35"/>
  <c r="AH21" i="35"/>
  <c r="U21" i="35"/>
  <c r="AL21" i="35"/>
  <c r="Q13" i="35"/>
  <c r="Y13" i="35"/>
  <c r="AL13" i="35"/>
  <c r="R13" i="35"/>
  <c r="Z13" i="35"/>
  <c r="AO13" i="35"/>
  <c r="S13" i="35"/>
  <c r="AA13" i="35"/>
  <c r="AP13" i="35"/>
  <c r="T13" i="35"/>
  <c r="AC13" i="35"/>
  <c r="AQ13" i="35"/>
  <c r="U13" i="35"/>
  <c r="AD13" i="35"/>
  <c r="V13" i="35"/>
  <c r="AE13" i="35"/>
  <c r="W13" i="35"/>
  <c r="AH13" i="35"/>
  <c r="O13" i="35"/>
  <c r="X13" i="35"/>
  <c r="AJ13" i="35"/>
  <c r="Q5" i="35"/>
  <c r="Y5" i="35"/>
  <c r="AL5" i="35"/>
  <c r="R5" i="35"/>
  <c r="Z5" i="35"/>
  <c r="AO5" i="35"/>
  <c r="S5" i="35"/>
  <c r="AA5" i="35"/>
  <c r="AP5" i="35"/>
  <c r="T5" i="35"/>
  <c r="AC5" i="35"/>
  <c r="AQ5" i="35"/>
  <c r="U5" i="35"/>
  <c r="AD5" i="35"/>
  <c r="V5" i="35"/>
  <c r="AE5" i="35"/>
  <c r="W5" i="35"/>
  <c r="AH5" i="35"/>
  <c r="O5" i="35"/>
  <c r="X5" i="35"/>
  <c r="AJ5" i="35"/>
  <c r="X110" i="35"/>
  <c r="AN110" i="35"/>
  <c r="AV110" i="35"/>
  <c r="R110" i="35"/>
  <c r="Z110" i="35"/>
  <c r="AH110" i="35"/>
  <c r="AP110" i="35"/>
  <c r="S110" i="35"/>
  <c r="AA110" i="35"/>
  <c r="AI110" i="35"/>
  <c r="AQ110" i="35"/>
  <c r="AY110" i="35"/>
  <c r="T110" i="35"/>
  <c r="AB110" i="35"/>
  <c r="AJ110" i="35"/>
  <c r="U110" i="35"/>
  <c r="V110" i="35"/>
  <c r="AD110" i="35"/>
  <c r="O110" i="35"/>
  <c r="W110" i="35"/>
  <c r="AE110" i="35"/>
  <c r="AM110" i="35"/>
  <c r="AU110" i="35"/>
  <c r="Y110" i="35"/>
  <c r="AO110" i="35"/>
  <c r="Q110" i="35"/>
  <c r="H110" i="35"/>
  <c r="I110" i="35"/>
  <c r="K110" i="35"/>
  <c r="M110" i="35"/>
  <c r="D110" i="35"/>
  <c r="X118" i="35"/>
  <c r="AN118" i="35"/>
  <c r="AV118" i="35"/>
  <c r="R118" i="35"/>
  <c r="Z118" i="35"/>
  <c r="AH118" i="35"/>
  <c r="AP118" i="35"/>
  <c r="S118" i="35"/>
  <c r="AA118" i="35"/>
  <c r="AI118" i="35"/>
  <c r="AQ118" i="35"/>
  <c r="AY118" i="35"/>
  <c r="T118" i="35"/>
  <c r="AB118" i="35"/>
  <c r="AJ118" i="35"/>
  <c r="U118" i="35"/>
  <c r="V118" i="35"/>
  <c r="AD118" i="35"/>
  <c r="O118" i="35"/>
  <c r="W118" i="35"/>
  <c r="AE118" i="35"/>
  <c r="AM118" i="35"/>
  <c r="AU118" i="35"/>
  <c r="AO118" i="35"/>
  <c r="Q118" i="35"/>
  <c r="Y118" i="35"/>
  <c r="H118" i="35"/>
  <c r="I118" i="35"/>
  <c r="K118" i="35"/>
  <c r="M118" i="35"/>
  <c r="D118" i="35"/>
  <c r="R126" i="35"/>
  <c r="Z126" i="35"/>
  <c r="AH126" i="35"/>
  <c r="AP126" i="35"/>
  <c r="S126" i="35"/>
  <c r="AA126" i="35"/>
  <c r="AI126" i="35"/>
  <c r="AQ126" i="35"/>
  <c r="AY126" i="35"/>
  <c r="T126" i="35"/>
  <c r="AB126" i="35"/>
  <c r="AJ126" i="35"/>
  <c r="U126" i="35"/>
  <c r="V126" i="35"/>
  <c r="AD126" i="35"/>
  <c r="O126" i="35"/>
  <c r="W126" i="35"/>
  <c r="AE126" i="35"/>
  <c r="AM126" i="35"/>
  <c r="AU126" i="35"/>
  <c r="X126" i="35"/>
  <c r="AN126" i="35"/>
  <c r="AV126" i="35"/>
  <c r="Q126" i="35"/>
  <c r="Y126" i="35"/>
  <c r="AO126" i="35"/>
  <c r="H126" i="35"/>
  <c r="I126" i="35"/>
  <c r="K126" i="35"/>
  <c r="M126" i="35"/>
  <c r="D126" i="35"/>
  <c r="R134" i="35"/>
  <c r="S134" i="35"/>
  <c r="AA134" i="35"/>
  <c r="AI134" i="35"/>
  <c r="AQ134" i="35"/>
  <c r="AY134" i="35"/>
  <c r="U134" i="35"/>
  <c r="O134" i="35"/>
  <c r="W134" i="35"/>
  <c r="AE134" i="35"/>
  <c r="AM134" i="35"/>
  <c r="AU134" i="35"/>
  <c r="X134" i="35"/>
  <c r="AN134" i="35"/>
  <c r="AV134" i="35"/>
  <c r="V134" i="35"/>
  <c r="Y134" i="35"/>
  <c r="AO134" i="35"/>
  <c r="Z134" i="35"/>
  <c r="AP134" i="35"/>
  <c r="AB134" i="35"/>
  <c r="AD134" i="35"/>
  <c r="Q134" i="35"/>
  <c r="T134" i="35"/>
  <c r="AJ134" i="35"/>
  <c r="AH134" i="35"/>
  <c r="H134" i="35"/>
  <c r="I134" i="35"/>
  <c r="K134" i="35"/>
  <c r="M134" i="35"/>
  <c r="D134" i="35"/>
  <c r="U142" i="35"/>
  <c r="V142" i="35"/>
  <c r="AD142" i="35"/>
  <c r="O142" i="35"/>
  <c r="W142" i="35"/>
  <c r="AE142" i="35"/>
  <c r="AM142" i="35"/>
  <c r="AU142" i="35"/>
  <c r="X142" i="35"/>
  <c r="AN142" i="35"/>
  <c r="AV142" i="35"/>
  <c r="Q142" i="35"/>
  <c r="Y142" i="35"/>
  <c r="AO142" i="35"/>
  <c r="R142" i="35"/>
  <c r="Z142" i="35"/>
  <c r="AH142" i="35"/>
  <c r="AP142" i="35"/>
  <c r="T142" i="35"/>
  <c r="AB142" i="35"/>
  <c r="AJ142" i="35"/>
  <c r="S142" i="35"/>
  <c r="AA142" i="35"/>
  <c r="AI142" i="35"/>
  <c r="AQ142" i="35"/>
  <c r="AY142" i="35"/>
  <c r="I142" i="35"/>
  <c r="K142" i="35"/>
  <c r="M142" i="35"/>
  <c r="D142" i="35"/>
  <c r="H142" i="35"/>
  <c r="Q150" i="35"/>
  <c r="Y150" i="35"/>
  <c r="AO150" i="35"/>
  <c r="X150" i="35"/>
  <c r="AH150" i="35"/>
  <c r="AQ150" i="35"/>
  <c r="AY150" i="35"/>
  <c r="O150" i="35"/>
  <c r="Z150" i="35"/>
  <c r="AI150" i="35"/>
  <c r="R150" i="35"/>
  <c r="AA150" i="35"/>
  <c r="AJ150" i="35"/>
  <c r="S150" i="35"/>
  <c r="AB150" i="35"/>
  <c r="T150" i="35"/>
  <c r="AU150" i="35"/>
  <c r="U150" i="35"/>
  <c r="AD150" i="35"/>
  <c r="AM150" i="35"/>
  <c r="AV150" i="35"/>
  <c r="V150" i="35"/>
  <c r="AE150" i="35"/>
  <c r="AN150" i="35"/>
  <c r="W150" i="35"/>
  <c r="AP150" i="35"/>
  <c r="I150" i="35"/>
  <c r="K150" i="35"/>
  <c r="M150" i="35"/>
  <c r="D150" i="35"/>
  <c r="H150" i="35"/>
  <c r="S158" i="35"/>
  <c r="AA158" i="35"/>
  <c r="AI158" i="35"/>
  <c r="AQ158" i="35"/>
  <c r="AY158" i="35"/>
  <c r="T158" i="35"/>
  <c r="AB158" i="35"/>
  <c r="AJ158" i="35"/>
  <c r="U158" i="35"/>
  <c r="V158" i="35"/>
  <c r="AD158" i="35"/>
  <c r="O158" i="35"/>
  <c r="W158" i="35"/>
  <c r="AE158" i="35"/>
  <c r="AM158" i="35"/>
  <c r="AU158" i="35"/>
  <c r="X158" i="35"/>
  <c r="AN158" i="35"/>
  <c r="AV158" i="35"/>
  <c r="Q158" i="35"/>
  <c r="Y158" i="35"/>
  <c r="AO158" i="35"/>
  <c r="R158" i="35"/>
  <c r="Z158" i="35"/>
  <c r="AH158" i="35"/>
  <c r="AP158" i="35"/>
  <c r="D158" i="35"/>
  <c r="H158" i="35"/>
  <c r="I158" i="35"/>
  <c r="K158" i="35"/>
  <c r="M158" i="35"/>
  <c r="U166" i="35"/>
  <c r="V166" i="35"/>
  <c r="AD166" i="35"/>
  <c r="O166" i="35"/>
  <c r="W166" i="35"/>
  <c r="AE166" i="35"/>
  <c r="AM166" i="35"/>
  <c r="AU166" i="35"/>
  <c r="X166" i="35"/>
  <c r="AN166" i="35"/>
  <c r="AV166" i="35"/>
  <c r="Q166" i="35"/>
  <c r="Y166" i="35"/>
  <c r="AO166" i="35"/>
  <c r="R166" i="35"/>
  <c r="Z166" i="35"/>
  <c r="AH166" i="35"/>
  <c r="AP166" i="35"/>
  <c r="S166" i="35"/>
  <c r="AA166" i="35"/>
  <c r="AI166" i="35"/>
  <c r="AQ166" i="35"/>
  <c r="AY166" i="35"/>
  <c r="T166" i="35"/>
  <c r="AB166" i="35"/>
  <c r="AJ166" i="35"/>
  <c r="D166" i="35"/>
  <c r="H166" i="35"/>
  <c r="I166" i="35"/>
  <c r="K166" i="35"/>
  <c r="M166" i="35"/>
  <c r="U174" i="35"/>
  <c r="V174" i="35"/>
  <c r="AD174" i="35"/>
  <c r="O174" i="35"/>
  <c r="W174" i="35"/>
  <c r="AE174" i="35"/>
  <c r="AM174" i="35"/>
  <c r="AU174" i="35"/>
  <c r="X174" i="35"/>
  <c r="AN174" i="35"/>
  <c r="AV174" i="35"/>
  <c r="Q174" i="35"/>
  <c r="Y174" i="35"/>
  <c r="AO174" i="35"/>
  <c r="R174" i="35"/>
  <c r="Z174" i="35"/>
  <c r="AH174" i="35"/>
  <c r="AP174" i="35"/>
  <c r="S174" i="35"/>
  <c r="AA174" i="35"/>
  <c r="AI174" i="35"/>
  <c r="AQ174" i="35"/>
  <c r="AY174" i="35"/>
  <c r="T174" i="35"/>
  <c r="AB174" i="35"/>
  <c r="AJ174" i="35"/>
  <c r="M174" i="35"/>
  <c r="D174" i="35"/>
  <c r="H174" i="35"/>
  <c r="I174" i="35"/>
  <c r="K174" i="35"/>
  <c r="Q182" i="35"/>
  <c r="Y182" i="35"/>
  <c r="AO182" i="35"/>
  <c r="O182" i="35"/>
  <c r="X182" i="35"/>
  <c r="AH182" i="35"/>
  <c r="AQ182" i="35"/>
  <c r="AY182" i="35"/>
  <c r="Z182" i="35"/>
  <c r="AI182" i="35"/>
  <c r="R182" i="35"/>
  <c r="AA182" i="35"/>
  <c r="AJ182" i="35"/>
  <c r="S182" i="35"/>
  <c r="AB182" i="35"/>
  <c r="T182" i="35"/>
  <c r="AU182" i="35"/>
  <c r="U182" i="35"/>
  <c r="AD182" i="35"/>
  <c r="AM182" i="35"/>
  <c r="AV182" i="35"/>
  <c r="V182" i="35"/>
  <c r="AE182" i="35"/>
  <c r="AN182" i="35"/>
  <c r="W182" i="35"/>
  <c r="AP182" i="35"/>
  <c r="M182" i="35"/>
  <c r="D182" i="35"/>
  <c r="H182" i="35"/>
  <c r="I182" i="35"/>
  <c r="K182" i="35"/>
  <c r="S190" i="35"/>
  <c r="AA190" i="35"/>
  <c r="AI190" i="35"/>
  <c r="AQ190" i="35"/>
  <c r="AY190" i="35"/>
  <c r="T190" i="35"/>
  <c r="AB190" i="35"/>
  <c r="AJ190" i="35"/>
  <c r="U190" i="35"/>
  <c r="V190" i="35"/>
  <c r="AD190" i="35"/>
  <c r="O190" i="35"/>
  <c r="W190" i="35"/>
  <c r="AE190" i="35"/>
  <c r="AM190" i="35"/>
  <c r="AU190" i="35"/>
  <c r="X190" i="35"/>
  <c r="AN190" i="35"/>
  <c r="AV190" i="35"/>
  <c r="Q190" i="35"/>
  <c r="Y190" i="35"/>
  <c r="AO190" i="35"/>
  <c r="R190" i="35"/>
  <c r="Z190" i="35"/>
  <c r="AH190" i="35"/>
  <c r="AP190" i="35"/>
  <c r="M190" i="35"/>
  <c r="D190" i="35"/>
  <c r="H190" i="35"/>
  <c r="I190" i="35"/>
  <c r="K190" i="35"/>
  <c r="S198" i="35"/>
  <c r="U198" i="35"/>
  <c r="V198" i="35"/>
  <c r="AD198" i="35"/>
  <c r="O198" i="35"/>
  <c r="W198" i="35"/>
  <c r="AE198" i="35"/>
  <c r="AM198" i="35"/>
  <c r="Q198" i="35"/>
  <c r="Y198" i="35"/>
  <c r="AO198" i="35"/>
  <c r="R198" i="35"/>
  <c r="Z198" i="35"/>
  <c r="AH198" i="35"/>
  <c r="AJ198" i="35"/>
  <c r="AU198" i="35"/>
  <c r="T198" i="35"/>
  <c r="AV198" i="35"/>
  <c r="X198" i="35"/>
  <c r="AN198" i="35"/>
  <c r="AA198" i="35"/>
  <c r="AP198" i="35"/>
  <c r="AY198" i="35"/>
  <c r="AB198" i="35"/>
  <c r="AQ198" i="35"/>
  <c r="AI198" i="35"/>
  <c r="M198" i="35"/>
  <c r="D198" i="35"/>
  <c r="H198" i="35"/>
  <c r="I198" i="35"/>
  <c r="K198" i="35"/>
  <c r="J99" i="35"/>
  <c r="I96" i="35"/>
  <c r="H93" i="35"/>
  <c r="J91" i="35"/>
  <c r="G90" i="35"/>
  <c r="I88" i="35"/>
  <c r="D87" i="35"/>
  <c r="H85" i="35"/>
  <c r="J83" i="35"/>
  <c r="G82" i="35"/>
  <c r="I80" i="35"/>
  <c r="D79" i="35"/>
  <c r="H77" i="35"/>
  <c r="J75" i="35"/>
  <c r="G74" i="35"/>
  <c r="I72" i="35"/>
  <c r="D71" i="35"/>
  <c r="H69" i="35"/>
  <c r="J67" i="35"/>
  <c r="G66" i="35"/>
  <c r="I64" i="35"/>
  <c r="D63" i="35"/>
  <c r="H61" i="35"/>
  <c r="J59" i="35"/>
  <c r="G58" i="35"/>
  <c r="I56" i="35"/>
  <c r="D55" i="35"/>
  <c r="H53" i="35"/>
  <c r="J51" i="35"/>
  <c r="G50" i="35"/>
  <c r="I48" i="35"/>
  <c r="D47" i="35"/>
  <c r="H45" i="35"/>
  <c r="J43" i="35"/>
  <c r="G42" i="35"/>
  <c r="I40" i="35"/>
  <c r="D39" i="35"/>
  <c r="H37" i="35"/>
  <c r="J35" i="35"/>
  <c r="G34" i="35"/>
  <c r="I32" i="35"/>
  <c r="D31" i="35"/>
  <c r="H29" i="35"/>
  <c r="J27" i="35"/>
  <c r="G26" i="35"/>
  <c r="I24" i="35"/>
  <c r="D23" i="35"/>
  <c r="H21" i="35"/>
  <c r="J19" i="35"/>
  <c r="G18" i="35"/>
  <c r="I16" i="35"/>
  <c r="D15" i="35"/>
  <c r="H13" i="35"/>
  <c r="J11" i="35"/>
  <c r="G10" i="35"/>
  <c r="I8" i="35"/>
  <c r="D7" i="35"/>
  <c r="H5" i="35"/>
  <c r="AQ3" i="35"/>
  <c r="AC3" i="35"/>
  <c r="T3" i="35"/>
  <c r="AL99" i="35"/>
  <c r="Y99" i="35"/>
  <c r="Q99" i="35"/>
  <c r="AE98" i="35"/>
  <c r="V98" i="35"/>
  <c r="AP97" i="35"/>
  <c r="AA97" i="35"/>
  <c r="S97" i="35"/>
  <c r="AJ96" i="35"/>
  <c r="X96" i="35"/>
  <c r="O96" i="35"/>
  <c r="AD95" i="35"/>
  <c r="U95" i="35"/>
  <c r="AO94" i="35"/>
  <c r="Z94" i="35"/>
  <c r="R94" i="35"/>
  <c r="AH93" i="35"/>
  <c r="W93" i="35"/>
  <c r="AQ92" i="35"/>
  <c r="AC92" i="35"/>
  <c r="T92" i="35"/>
  <c r="AL91" i="35"/>
  <c r="Y91" i="35"/>
  <c r="Q91" i="35"/>
  <c r="AE90" i="35"/>
  <c r="V90" i="35"/>
  <c r="AP89" i="35"/>
  <c r="AA89" i="35"/>
  <c r="S89" i="35"/>
  <c r="AJ88" i="35"/>
  <c r="X88" i="35"/>
  <c r="O88" i="35"/>
  <c r="AD87" i="35"/>
  <c r="U87" i="35"/>
  <c r="AO86" i="35"/>
  <c r="Z86" i="35"/>
  <c r="R86" i="35"/>
  <c r="AH85" i="35"/>
  <c r="W85" i="35"/>
  <c r="AQ84" i="35"/>
  <c r="AC84" i="35"/>
  <c r="AC83" i="35"/>
  <c r="Q83" i="35"/>
  <c r="AC82" i="35"/>
  <c r="Q82" i="35"/>
  <c r="AA81" i="35"/>
  <c r="AQ80" i="35"/>
  <c r="W80" i="35"/>
  <c r="AC79" i="35"/>
  <c r="AL78" i="35"/>
  <c r="Q78" i="35"/>
  <c r="V77" i="35"/>
  <c r="V84" i="35"/>
  <c r="Q84" i="35"/>
  <c r="Y84" i="35"/>
  <c r="R76" i="35"/>
  <c r="Z76" i="35"/>
  <c r="AO76" i="35"/>
  <c r="T76" i="35"/>
  <c r="AC76" i="35"/>
  <c r="AQ76" i="35"/>
  <c r="U76" i="35"/>
  <c r="AD76" i="35"/>
  <c r="V76" i="35"/>
  <c r="AE76" i="35"/>
  <c r="W76" i="35"/>
  <c r="AH76" i="35"/>
  <c r="Q76" i="35"/>
  <c r="Y76" i="35"/>
  <c r="AL76" i="35"/>
  <c r="R68" i="35"/>
  <c r="Z68" i="35"/>
  <c r="AO68" i="35"/>
  <c r="S68" i="35"/>
  <c r="AA68" i="35"/>
  <c r="AP68" i="35"/>
  <c r="T68" i="35"/>
  <c r="AC68" i="35"/>
  <c r="AQ68" i="35"/>
  <c r="U68" i="35"/>
  <c r="AD68" i="35"/>
  <c r="V68" i="35"/>
  <c r="AE68" i="35"/>
  <c r="W68" i="35"/>
  <c r="AH68" i="35"/>
  <c r="O68" i="35"/>
  <c r="X68" i="35"/>
  <c r="AJ68" i="35"/>
  <c r="Q68" i="35"/>
  <c r="Y68" i="35"/>
  <c r="AL68" i="35"/>
  <c r="R60" i="35"/>
  <c r="Z60" i="35"/>
  <c r="AO60" i="35"/>
  <c r="S60" i="35"/>
  <c r="AA60" i="35"/>
  <c r="AP60" i="35"/>
  <c r="T60" i="35"/>
  <c r="AC60" i="35"/>
  <c r="AQ60" i="35"/>
  <c r="U60" i="35"/>
  <c r="AD60" i="35"/>
  <c r="V60" i="35"/>
  <c r="AE60" i="35"/>
  <c r="W60" i="35"/>
  <c r="AH60" i="35"/>
  <c r="O60" i="35"/>
  <c r="X60" i="35"/>
  <c r="AJ60" i="35"/>
  <c r="Q60" i="35"/>
  <c r="Y60" i="35"/>
  <c r="AL60" i="35"/>
  <c r="R52" i="35"/>
  <c r="Z52" i="35"/>
  <c r="AO52" i="35"/>
  <c r="S52" i="35"/>
  <c r="AA52" i="35"/>
  <c r="AP52" i="35"/>
  <c r="T52" i="35"/>
  <c r="AC52" i="35"/>
  <c r="AQ52" i="35"/>
  <c r="U52" i="35"/>
  <c r="AD52" i="35"/>
  <c r="V52" i="35"/>
  <c r="AE52" i="35"/>
  <c r="W52" i="35"/>
  <c r="AH52" i="35"/>
  <c r="O52" i="35"/>
  <c r="X52" i="35"/>
  <c r="AJ52" i="35"/>
  <c r="Q52" i="35"/>
  <c r="Y52" i="35"/>
  <c r="AL52" i="35"/>
  <c r="R44" i="35"/>
  <c r="Z44" i="35"/>
  <c r="AO44" i="35"/>
  <c r="S44" i="35"/>
  <c r="AA44" i="35"/>
  <c r="AP44" i="35"/>
  <c r="T44" i="35"/>
  <c r="AC44" i="35"/>
  <c r="AQ44" i="35"/>
  <c r="U44" i="35"/>
  <c r="AD44" i="35"/>
  <c r="V44" i="35"/>
  <c r="AE44" i="35"/>
  <c r="W44" i="35"/>
  <c r="AH44" i="35"/>
  <c r="O44" i="35"/>
  <c r="X44" i="35"/>
  <c r="AJ44" i="35"/>
  <c r="Q44" i="35"/>
  <c r="Y44" i="35"/>
  <c r="AL44" i="35"/>
  <c r="R36" i="35"/>
  <c r="Z36" i="35"/>
  <c r="AO36" i="35"/>
  <c r="S36" i="35"/>
  <c r="AA36" i="35"/>
  <c r="AP36" i="35"/>
  <c r="T36" i="35"/>
  <c r="AC36" i="35"/>
  <c r="AQ36" i="35"/>
  <c r="U36" i="35"/>
  <c r="AD36" i="35"/>
  <c r="V36" i="35"/>
  <c r="AE36" i="35"/>
  <c r="W36" i="35"/>
  <c r="AH36" i="35"/>
  <c r="O36" i="35"/>
  <c r="X36" i="35"/>
  <c r="AJ36" i="35"/>
  <c r="Q36" i="35"/>
  <c r="Y36" i="35"/>
  <c r="AL36" i="35"/>
  <c r="R28" i="35"/>
  <c r="Z28" i="35"/>
  <c r="AO28" i="35"/>
  <c r="S28" i="35"/>
  <c r="AA28" i="35"/>
  <c r="AP28" i="35"/>
  <c r="T28" i="35"/>
  <c r="AC28" i="35"/>
  <c r="AQ28" i="35"/>
  <c r="U28" i="35"/>
  <c r="AD28" i="35"/>
  <c r="V28" i="35"/>
  <c r="AE28" i="35"/>
  <c r="W28" i="35"/>
  <c r="AH28" i="35"/>
  <c r="O28" i="35"/>
  <c r="X28" i="35"/>
  <c r="AJ28" i="35"/>
  <c r="Q28" i="35"/>
  <c r="Y28" i="35"/>
  <c r="AL28" i="35"/>
  <c r="S20" i="35"/>
  <c r="AA20" i="35"/>
  <c r="AP20" i="35"/>
  <c r="U20" i="35"/>
  <c r="AD20" i="35"/>
  <c r="W20" i="35"/>
  <c r="AL20" i="35"/>
  <c r="X20" i="35"/>
  <c r="AO20" i="35"/>
  <c r="Y20" i="35"/>
  <c r="AQ20" i="35"/>
  <c r="O20" i="35"/>
  <c r="Z20" i="35"/>
  <c r="Q20" i="35"/>
  <c r="AC20" i="35"/>
  <c r="R20" i="35"/>
  <c r="AE20" i="35"/>
  <c r="T20" i="35"/>
  <c r="AH20" i="35"/>
  <c r="V20" i="35"/>
  <c r="AJ20" i="35"/>
  <c r="V12" i="35"/>
  <c r="AE12" i="35"/>
  <c r="W12" i="35"/>
  <c r="AH12" i="35"/>
  <c r="O12" i="35"/>
  <c r="X12" i="35"/>
  <c r="AJ12" i="35"/>
  <c r="Q12" i="35"/>
  <c r="Y12" i="35"/>
  <c r="AL12" i="35"/>
  <c r="R12" i="35"/>
  <c r="Z12" i="35"/>
  <c r="AO12" i="35"/>
  <c r="S12" i="35"/>
  <c r="AA12" i="35"/>
  <c r="AP12" i="35"/>
  <c r="T12" i="35"/>
  <c r="AC12" i="35"/>
  <c r="AQ12" i="35"/>
  <c r="U12" i="35"/>
  <c r="AD12" i="35"/>
  <c r="V4" i="35"/>
  <c r="AE4" i="35"/>
  <c r="W4" i="35"/>
  <c r="AH4" i="35"/>
  <c r="O4" i="35"/>
  <c r="X4" i="35"/>
  <c r="AJ4" i="35"/>
  <c r="Q4" i="35"/>
  <c r="Y4" i="35"/>
  <c r="AL4" i="35"/>
  <c r="R4" i="35"/>
  <c r="Z4" i="35"/>
  <c r="AO4" i="35"/>
  <c r="S4" i="35"/>
  <c r="AA4" i="35"/>
  <c r="AP4" i="35"/>
  <c r="T4" i="35"/>
  <c r="AC4" i="35"/>
  <c r="AQ4" i="35"/>
  <c r="U4" i="35"/>
  <c r="AD4" i="35"/>
  <c r="R111" i="35"/>
  <c r="Z111" i="35"/>
  <c r="AH111" i="35"/>
  <c r="AP111" i="35"/>
  <c r="T111" i="35"/>
  <c r="AB111" i="35"/>
  <c r="AJ111" i="35"/>
  <c r="U111" i="35"/>
  <c r="V111" i="35"/>
  <c r="AD111" i="35"/>
  <c r="O111" i="35"/>
  <c r="W111" i="35"/>
  <c r="AE111" i="35"/>
  <c r="AM111" i="35"/>
  <c r="AU111" i="35"/>
  <c r="X111" i="35"/>
  <c r="AN111" i="35"/>
  <c r="AV111" i="35"/>
  <c r="Q111" i="35"/>
  <c r="Y111" i="35"/>
  <c r="AO111" i="35"/>
  <c r="AY111" i="35"/>
  <c r="S111" i="35"/>
  <c r="AA111" i="35"/>
  <c r="AI111" i="35"/>
  <c r="AQ111" i="35"/>
  <c r="H111" i="35"/>
  <c r="I111" i="35"/>
  <c r="K111" i="35"/>
  <c r="M111" i="35"/>
  <c r="D111" i="35"/>
  <c r="R119" i="35"/>
  <c r="Z119" i="35"/>
  <c r="T119" i="35"/>
  <c r="AB119" i="35"/>
  <c r="AJ119" i="35"/>
  <c r="U119" i="35"/>
  <c r="V119" i="35"/>
  <c r="AD119" i="35"/>
  <c r="O119" i="35"/>
  <c r="W119" i="35"/>
  <c r="AE119" i="35"/>
  <c r="AM119" i="35"/>
  <c r="AU119" i="35"/>
  <c r="Q119" i="35"/>
  <c r="Y119" i="35"/>
  <c r="AO119" i="35"/>
  <c r="AH119" i="35"/>
  <c r="AI119" i="35"/>
  <c r="AY119" i="35"/>
  <c r="AN119" i="35"/>
  <c r="S119" i="35"/>
  <c r="AP119" i="35"/>
  <c r="X119" i="35"/>
  <c r="AQ119" i="35"/>
  <c r="AA119" i="35"/>
  <c r="AV119" i="35"/>
  <c r="H119" i="35"/>
  <c r="I119" i="35"/>
  <c r="K119" i="35"/>
  <c r="M119" i="35"/>
  <c r="D119" i="35"/>
  <c r="T127" i="35"/>
  <c r="AB127" i="35"/>
  <c r="AJ127" i="35"/>
  <c r="U127" i="35"/>
  <c r="V127" i="35"/>
  <c r="AD127" i="35"/>
  <c r="O127" i="35"/>
  <c r="W127" i="35"/>
  <c r="AE127" i="35"/>
  <c r="AM127" i="35"/>
  <c r="AU127" i="35"/>
  <c r="X127" i="35"/>
  <c r="AN127" i="35"/>
  <c r="AV127" i="35"/>
  <c r="Q127" i="35"/>
  <c r="Y127" i="35"/>
  <c r="AO127" i="35"/>
  <c r="R127" i="35"/>
  <c r="Z127" i="35"/>
  <c r="AH127" i="35"/>
  <c r="AP127" i="35"/>
  <c r="S127" i="35"/>
  <c r="AA127" i="35"/>
  <c r="AI127" i="35"/>
  <c r="AQ127" i="35"/>
  <c r="AY127" i="35"/>
  <c r="H127" i="35"/>
  <c r="I127" i="35"/>
  <c r="K127" i="35"/>
  <c r="M127" i="35"/>
  <c r="D127" i="35"/>
  <c r="U135" i="35"/>
  <c r="O135" i="35"/>
  <c r="W135" i="35"/>
  <c r="AE135" i="35"/>
  <c r="AM135" i="35"/>
  <c r="AU135" i="35"/>
  <c r="Q135" i="35"/>
  <c r="Y135" i="35"/>
  <c r="AO135" i="35"/>
  <c r="R135" i="35"/>
  <c r="Z135" i="35"/>
  <c r="AH135" i="35"/>
  <c r="S135" i="35"/>
  <c r="AI135" i="35"/>
  <c r="T135" i="35"/>
  <c r="AJ135" i="35"/>
  <c r="V135" i="35"/>
  <c r="AV135" i="35"/>
  <c r="X135" i="35"/>
  <c r="AA135" i="35"/>
  <c r="AN135" i="35"/>
  <c r="AY135" i="35"/>
  <c r="AD135" i="35"/>
  <c r="AQ135" i="35"/>
  <c r="AB135" i="35"/>
  <c r="AP135" i="35"/>
  <c r="H135" i="35"/>
  <c r="I135" i="35"/>
  <c r="K135" i="35"/>
  <c r="M135" i="35"/>
  <c r="D135" i="35"/>
  <c r="O143" i="35"/>
  <c r="W143" i="35"/>
  <c r="AE143" i="35"/>
  <c r="AM143" i="35"/>
  <c r="AU143" i="35"/>
  <c r="X143" i="35"/>
  <c r="AN143" i="35"/>
  <c r="AV143" i="35"/>
  <c r="Q143" i="35"/>
  <c r="Y143" i="35"/>
  <c r="AO143" i="35"/>
  <c r="R143" i="35"/>
  <c r="Z143" i="35"/>
  <c r="AH143" i="35"/>
  <c r="AP143" i="35"/>
  <c r="S143" i="35"/>
  <c r="AA143" i="35"/>
  <c r="AI143" i="35"/>
  <c r="AQ143" i="35"/>
  <c r="AY143" i="35"/>
  <c r="T143" i="35"/>
  <c r="AB143" i="35"/>
  <c r="AJ143" i="35"/>
  <c r="V143" i="35"/>
  <c r="AD143" i="35"/>
  <c r="U143" i="35"/>
  <c r="I143" i="35"/>
  <c r="K143" i="35"/>
  <c r="M143" i="35"/>
  <c r="D143" i="35"/>
  <c r="H143" i="35"/>
  <c r="U151" i="35"/>
  <c r="V151" i="35"/>
  <c r="AD151" i="35"/>
  <c r="O151" i="35"/>
  <c r="W151" i="35"/>
  <c r="AE151" i="35"/>
  <c r="AM151" i="35"/>
  <c r="AU151" i="35"/>
  <c r="X151" i="35"/>
  <c r="AN151" i="35"/>
  <c r="AV151" i="35"/>
  <c r="Q151" i="35"/>
  <c r="Y151" i="35"/>
  <c r="AO151" i="35"/>
  <c r="R151" i="35"/>
  <c r="Z151" i="35"/>
  <c r="AH151" i="35"/>
  <c r="AP151" i="35"/>
  <c r="S151" i="35"/>
  <c r="AA151" i="35"/>
  <c r="AI151" i="35"/>
  <c r="AQ151" i="35"/>
  <c r="AY151" i="35"/>
  <c r="T151" i="35"/>
  <c r="AB151" i="35"/>
  <c r="AJ151" i="35"/>
  <c r="I151" i="35"/>
  <c r="K151" i="35"/>
  <c r="M151" i="35"/>
  <c r="D151" i="35"/>
  <c r="H151" i="35"/>
  <c r="U159" i="35"/>
  <c r="V159" i="35"/>
  <c r="AD159" i="35"/>
  <c r="O159" i="35"/>
  <c r="W159" i="35"/>
  <c r="AE159" i="35"/>
  <c r="AM159" i="35"/>
  <c r="AU159" i="35"/>
  <c r="X159" i="35"/>
  <c r="AN159" i="35"/>
  <c r="AV159" i="35"/>
  <c r="Q159" i="35"/>
  <c r="Y159" i="35"/>
  <c r="AO159" i="35"/>
  <c r="R159" i="35"/>
  <c r="Z159" i="35"/>
  <c r="AH159" i="35"/>
  <c r="AP159" i="35"/>
  <c r="S159" i="35"/>
  <c r="AA159" i="35"/>
  <c r="AI159" i="35"/>
  <c r="AQ159" i="35"/>
  <c r="AY159" i="35"/>
  <c r="T159" i="35"/>
  <c r="AB159" i="35"/>
  <c r="AJ159" i="35"/>
  <c r="D159" i="35"/>
  <c r="H159" i="35"/>
  <c r="I159" i="35"/>
  <c r="K159" i="35"/>
  <c r="M159" i="35"/>
  <c r="O167" i="35"/>
  <c r="W167" i="35"/>
  <c r="AE167" i="35"/>
  <c r="AM167" i="35"/>
  <c r="AU167" i="35"/>
  <c r="X167" i="35"/>
  <c r="AN167" i="35"/>
  <c r="AV167" i="35"/>
  <c r="Q167" i="35"/>
  <c r="Y167" i="35"/>
  <c r="AO167" i="35"/>
  <c r="R167" i="35"/>
  <c r="Z167" i="35"/>
  <c r="AH167" i="35"/>
  <c r="AP167" i="35"/>
  <c r="S167" i="35"/>
  <c r="AA167" i="35"/>
  <c r="AI167" i="35"/>
  <c r="AQ167" i="35"/>
  <c r="AY167" i="35"/>
  <c r="T167" i="35"/>
  <c r="AB167" i="35"/>
  <c r="AJ167" i="35"/>
  <c r="U167" i="35"/>
  <c r="V167" i="35"/>
  <c r="AD167" i="35"/>
  <c r="H167" i="35"/>
  <c r="I167" i="35"/>
  <c r="K167" i="35"/>
  <c r="M167" i="35"/>
  <c r="D167" i="35"/>
  <c r="O175" i="35"/>
  <c r="W175" i="35"/>
  <c r="AE175" i="35"/>
  <c r="AM175" i="35"/>
  <c r="AU175" i="35"/>
  <c r="X175" i="35"/>
  <c r="AN175" i="35"/>
  <c r="AV175" i="35"/>
  <c r="Q175" i="35"/>
  <c r="Y175" i="35"/>
  <c r="AO175" i="35"/>
  <c r="R175" i="35"/>
  <c r="Z175" i="35"/>
  <c r="AH175" i="35"/>
  <c r="AP175" i="35"/>
  <c r="S175" i="35"/>
  <c r="AA175" i="35"/>
  <c r="AI175" i="35"/>
  <c r="AQ175" i="35"/>
  <c r="AY175" i="35"/>
  <c r="T175" i="35"/>
  <c r="AB175" i="35"/>
  <c r="AJ175" i="35"/>
  <c r="U175" i="35"/>
  <c r="V175" i="35"/>
  <c r="AD175" i="35"/>
  <c r="M175" i="35"/>
  <c r="D175" i="35"/>
  <c r="H175" i="35"/>
  <c r="I175" i="35"/>
  <c r="K175" i="35"/>
  <c r="U183" i="35"/>
  <c r="V183" i="35"/>
  <c r="AD183" i="35"/>
  <c r="O183" i="35"/>
  <c r="W183" i="35"/>
  <c r="AE183" i="35"/>
  <c r="AM183" i="35"/>
  <c r="AU183" i="35"/>
  <c r="X183" i="35"/>
  <c r="AN183" i="35"/>
  <c r="AV183" i="35"/>
  <c r="Q183" i="35"/>
  <c r="Y183" i="35"/>
  <c r="AO183" i="35"/>
  <c r="R183" i="35"/>
  <c r="Z183" i="35"/>
  <c r="AH183" i="35"/>
  <c r="AP183" i="35"/>
  <c r="S183" i="35"/>
  <c r="AA183" i="35"/>
  <c r="AI183" i="35"/>
  <c r="AQ183" i="35"/>
  <c r="AY183" i="35"/>
  <c r="T183" i="35"/>
  <c r="AB183" i="35"/>
  <c r="AJ183" i="35"/>
  <c r="M183" i="35"/>
  <c r="D183" i="35"/>
  <c r="H183" i="35"/>
  <c r="I183" i="35"/>
  <c r="K183" i="35"/>
  <c r="U191" i="35"/>
  <c r="V191" i="35"/>
  <c r="AD191" i="35"/>
  <c r="O191" i="35"/>
  <c r="W191" i="35"/>
  <c r="AE191" i="35"/>
  <c r="AM191" i="35"/>
  <c r="AU191" i="35"/>
  <c r="X191" i="35"/>
  <c r="AN191" i="35"/>
  <c r="AV191" i="35"/>
  <c r="Q191" i="35"/>
  <c r="Y191" i="35"/>
  <c r="AO191" i="35"/>
  <c r="R191" i="35"/>
  <c r="Z191" i="35"/>
  <c r="AH191" i="35"/>
  <c r="AP191" i="35"/>
  <c r="S191" i="35"/>
  <c r="AA191" i="35"/>
  <c r="AI191" i="35"/>
  <c r="AQ191" i="35"/>
  <c r="AY191" i="35"/>
  <c r="T191" i="35"/>
  <c r="AB191" i="35"/>
  <c r="AJ191" i="35"/>
  <c r="M191" i="35"/>
  <c r="D191" i="35"/>
  <c r="H191" i="35"/>
  <c r="I191" i="35"/>
  <c r="K191" i="35"/>
  <c r="Q199" i="35"/>
  <c r="Y199" i="35"/>
  <c r="AO199" i="35"/>
  <c r="R199" i="35"/>
  <c r="Z199" i="35"/>
  <c r="AH199" i="35"/>
  <c r="AP199" i="35"/>
  <c r="S199" i="35"/>
  <c r="AA199" i="35"/>
  <c r="AI199" i="35"/>
  <c r="AQ199" i="35"/>
  <c r="AY199" i="35"/>
  <c r="T199" i="35"/>
  <c r="AB199" i="35"/>
  <c r="AJ199" i="35"/>
  <c r="U199" i="35"/>
  <c r="V199" i="35"/>
  <c r="AD199" i="35"/>
  <c r="O199" i="35"/>
  <c r="W199" i="35"/>
  <c r="AE199" i="35"/>
  <c r="AM199" i="35"/>
  <c r="AU199" i="35"/>
  <c r="X199" i="35"/>
  <c r="AN199" i="35"/>
  <c r="AV199" i="35"/>
  <c r="M199" i="35"/>
  <c r="D199" i="35"/>
  <c r="H199" i="35"/>
  <c r="I199" i="35"/>
  <c r="K199" i="35"/>
  <c r="I99" i="35"/>
  <c r="D98" i="35"/>
  <c r="H96" i="35"/>
  <c r="G93" i="35"/>
  <c r="I91" i="35"/>
  <c r="D90" i="35"/>
  <c r="H88" i="35"/>
  <c r="G85" i="35"/>
  <c r="I83" i="35"/>
  <c r="D82" i="35"/>
  <c r="H80" i="35"/>
  <c r="G77" i="35"/>
  <c r="I75" i="35"/>
  <c r="H72" i="35"/>
  <c r="J70" i="35"/>
  <c r="G69" i="35"/>
  <c r="H64" i="35"/>
  <c r="J62" i="35"/>
  <c r="G61" i="35"/>
  <c r="H56" i="35"/>
  <c r="J54" i="35"/>
  <c r="G53" i="35"/>
  <c r="H48" i="35"/>
  <c r="J46" i="35"/>
  <c r="G45" i="35"/>
  <c r="H40" i="35"/>
  <c r="J38" i="35"/>
  <c r="G37" i="35"/>
  <c r="H32" i="35"/>
  <c r="J30" i="35"/>
  <c r="G29" i="35"/>
  <c r="H24" i="35"/>
  <c r="J22" i="35"/>
  <c r="G21" i="35"/>
  <c r="H16" i="35"/>
  <c r="J14" i="35"/>
  <c r="G13" i="35"/>
  <c r="H8" i="35"/>
  <c r="J6" i="35"/>
  <c r="G5" i="35"/>
  <c r="AP3" i="35"/>
  <c r="AA3" i="35"/>
  <c r="S3" i="35"/>
  <c r="AJ99" i="35"/>
  <c r="X99" i="35"/>
  <c r="O99" i="35"/>
  <c r="AD98" i="35"/>
  <c r="U98" i="35"/>
  <c r="AO97" i="35"/>
  <c r="Z97" i="35"/>
  <c r="R97" i="35"/>
  <c r="AH96" i="35"/>
  <c r="W96" i="35"/>
  <c r="AQ95" i="35"/>
  <c r="AC95" i="35"/>
  <c r="T95" i="35"/>
  <c r="AL94" i="35"/>
  <c r="Y94" i="35"/>
  <c r="Q94" i="35"/>
  <c r="AE93" i="35"/>
  <c r="V93" i="35"/>
  <c r="AP92" i="35"/>
  <c r="AA92" i="35"/>
  <c r="S92" i="35"/>
  <c r="AJ91" i="35"/>
  <c r="X91" i="35"/>
  <c r="O91" i="35"/>
  <c r="AD90" i="35"/>
  <c r="U90" i="35"/>
  <c r="AO89" i="35"/>
  <c r="Z89" i="35"/>
  <c r="R89" i="35"/>
  <c r="AH88" i="35"/>
  <c r="W88" i="35"/>
  <c r="AQ87" i="35"/>
  <c r="AC87" i="35"/>
  <c r="T87" i="35"/>
  <c r="AL86" i="35"/>
  <c r="Y86" i="35"/>
  <c r="Q86" i="35"/>
  <c r="AE85" i="35"/>
  <c r="V85" i="35"/>
  <c r="AP84" i="35"/>
  <c r="AA84" i="35"/>
  <c r="O84" i="35"/>
  <c r="Z83" i="35"/>
  <c r="Z82" i="35"/>
  <c r="AQ81" i="35"/>
  <c r="Z81" i="35"/>
  <c r="AP80" i="35"/>
  <c r="T80" i="35"/>
  <c r="Y79" i="35"/>
  <c r="AE78" i="35"/>
  <c r="AP77" i="35"/>
  <c r="S77" i="35"/>
  <c r="S83" i="35"/>
  <c r="AA83" i="35"/>
  <c r="AP83" i="35"/>
  <c r="V83" i="35"/>
  <c r="AE83" i="35"/>
  <c r="W75" i="35"/>
  <c r="AH75" i="35"/>
  <c r="O75" i="35"/>
  <c r="Q75" i="35"/>
  <c r="Y75" i="35"/>
  <c r="AL75" i="35"/>
  <c r="R75" i="35"/>
  <c r="Z75" i="35"/>
  <c r="AO75" i="35"/>
  <c r="S75" i="35"/>
  <c r="AA75" i="35"/>
  <c r="AP75" i="35"/>
  <c r="T75" i="35"/>
  <c r="AC75" i="35"/>
  <c r="AQ75" i="35"/>
  <c r="U75" i="35"/>
  <c r="V75" i="35"/>
  <c r="AE75" i="35"/>
  <c r="W67" i="35"/>
  <c r="AH67" i="35"/>
  <c r="O67" i="35"/>
  <c r="X67" i="35"/>
  <c r="AJ67" i="35"/>
  <c r="Q67" i="35"/>
  <c r="Y67" i="35"/>
  <c r="AL67" i="35"/>
  <c r="R67" i="35"/>
  <c r="Z67" i="35"/>
  <c r="AO67" i="35"/>
  <c r="S67" i="35"/>
  <c r="AA67" i="35"/>
  <c r="AP67" i="35"/>
  <c r="T67" i="35"/>
  <c r="AC67" i="35"/>
  <c r="AQ67" i="35"/>
  <c r="U67" i="35"/>
  <c r="AD67" i="35"/>
  <c r="V67" i="35"/>
  <c r="AE67" i="35"/>
  <c r="W59" i="35"/>
  <c r="AH59" i="35"/>
  <c r="O59" i="35"/>
  <c r="X59" i="35"/>
  <c r="AJ59" i="35"/>
  <c r="Q59" i="35"/>
  <c r="Y59" i="35"/>
  <c r="AL59" i="35"/>
  <c r="R59" i="35"/>
  <c r="Z59" i="35"/>
  <c r="AO59" i="35"/>
  <c r="S59" i="35"/>
  <c r="AA59" i="35"/>
  <c r="AP59" i="35"/>
  <c r="T59" i="35"/>
  <c r="AC59" i="35"/>
  <c r="AQ59" i="35"/>
  <c r="U59" i="35"/>
  <c r="AD59" i="35"/>
  <c r="V59" i="35"/>
  <c r="AE59" i="35"/>
  <c r="W51" i="35"/>
  <c r="AH51" i="35"/>
  <c r="O51" i="35"/>
  <c r="X51" i="35"/>
  <c r="AJ51" i="35"/>
  <c r="Q51" i="35"/>
  <c r="Y51" i="35"/>
  <c r="AL51" i="35"/>
  <c r="R51" i="35"/>
  <c r="Z51" i="35"/>
  <c r="AO51" i="35"/>
  <c r="S51" i="35"/>
  <c r="AA51" i="35"/>
  <c r="AP51" i="35"/>
  <c r="T51" i="35"/>
  <c r="AC51" i="35"/>
  <c r="AQ51" i="35"/>
  <c r="U51" i="35"/>
  <c r="AD51" i="35"/>
  <c r="V51" i="35"/>
  <c r="AE51" i="35"/>
  <c r="W43" i="35"/>
  <c r="AH43" i="35"/>
  <c r="O43" i="35"/>
  <c r="X43" i="35"/>
  <c r="AJ43" i="35"/>
  <c r="Q43" i="35"/>
  <c r="Y43" i="35"/>
  <c r="AL43" i="35"/>
  <c r="R43" i="35"/>
  <c r="Z43" i="35"/>
  <c r="AO43" i="35"/>
  <c r="S43" i="35"/>
  <c r="AA43" i="35"/>
  <c r="AP43" i="35"/>
  <c r="T43" i="35"/>
  <c r="AC43" i="35"/>
  <c r="AQ43" i="35"/>
  <c r="U43" i="35"/>
  <c r="AD43" i="35"/>
  <c r="V43" i="35"/>
  <c r="AE43" i="35"/>
  <c r="W35" i="35"/>
  <c r="AH35" i="35"/>
  <c r="O35" i="35"/>
  <c r="X35" i="35"/>
  <c r="AJ35" i="35"/>
  <c r="Q35" i="35"/>
  <c r="Y35" i="35"/>
  <c r="AL35" i="35"/>
  <c r="R35" i="35"/>
  <c r="Z35" i="35"/>
  <c r="AO35" i="35"/>
  <c r="S35" i="35"/>
  <c r="AA35" i="35"/>
  <c r="AP35" i="35"/>
  <c r="T35" i="35"/>
  <c r="AC35" i="35"/>
  <c r="AQ35" i="35"/>
  <c r="U35" i="35"/>
  <c r="AD35" i="35"/>
  <c r="V35" i="35"/>
  <c r="AE35" i="35"/>
  <c r="W27" i="35"/>
  <c r="AH27" i="35"/>
  <c r="O27" i="35"/>
  <c r="X27" i="35"/>
  <c r="AJ27" i="35"/>
  <c r="Q27" i="35"/>
  <c r="Y27" i="35"/>
  <c r="AL27" i="35"/>
  <c r="R27" i="35"/>
  <c r="Z27" i="35"/>
  <c r="AO27" i="35"/>
  <c r="S27" i="35"/>
  <c r="AA27" i="35"/>
  <c r="AP27" i="35"/>
  <c r="T27" i="35"/>
  <c r="AC27" i="35"/>
  <c r="AQ27" i="35"/>
  <c r="U27" i="35"/>
  <c r="AD27" i="35"/>
  <c r="V27" i="35"/>
  <c r="AE27" i="35"/>
  <c r="S19" i="35"/>
  <c r="O19" i="35"/>
  <c r="X19" i="35"/>
  <c r="AJ19" i="35"/>
  <c r="Q19" i="35"/>
  <c r="Y19" i="35"/>
  <c r="AL19" i="35"/>
  <c r="R19" i="35"/>
  <c r="Z19" i="35"/>
  <c r="AO19" i="35"/>
  <c r="T19" i="35"/>
  <c r="AH19" i="35"/>
  <c r="U19" i="35"/>
  <c r="AP19" i="35"/>
  <c r="V19" i="35"/>
  <c r="AQ19" i="35"/>
  <c r="W19" i="35"/>
  <c r="AA19" i="35"/>
  <c r="AC19" i="35"/>
  <c r="AD19" i="35"/>
  <c r="AE19" i="35"/>
  <c r="S11" i="35"/>
  <c r="AA11" i="35"/>
  <c r="AP11" i="35"/>
  <c r="T11" i="35"/>
  <c r="AC11" i="35"/>
  <c r="AQ11" i="35"/>
  <c r="U11" i="35"/>
  <c r="AD11" i="35"/>
  <c r="V11" i="35"/>
  <c r="AE11" i="35"/>
  <c r="W11" i="35"/>
  <c r="AH11" i="35"/>
  <c r="O11" i="35"/>
  <c r="X11" i="35"/>
  <c r="AJ11" i="35"/>
  <c r="Q11" i="35"/>
  <c r="Y11" i="35"/>
  <c r="AL11" i="35"/>
  <c r="R11" i="35"/>
  <c r="Z11" i="35"/>
  <c r="AO11" i="35"/>
  <c r="V104" i="35"/>
  <c r="AD104" i="35"/>
  <c r="O104" i="35"/>
  <c r="W104" i="35"/>
  <c r="AE104" i="35"/>
  <c r="AM104" i="35"/>
  <c r="AU104" i="35"/>
  <c r="X104" i="35"/>
  <c r="AN104" i="35"/>
  <c r="AV104" i="35"/>
  <c r="Q104" i="35"/>
  <c r="Y104" i="35"/>
  <c r="AO104" i="35"/>
  <c r="R104" i="35"/>
  <c r="Z104" i="35"/>
  <c r="AH104" i="35"/>
  <c r="AP104" i="35"/>
  <c r="S104" i="35"/>
  <c r="AA104" i="35"/>
  <c r="AI104" i="35"/>
  <c r="AQ104" i="35"/>
  <c r="AY104" i="35"/>
  <c r="T104" i="35"/>
  <c r="AB104" i="35"/>
  <c r="AJ104" i="35"/>
  <c r="U104" i="35"/>
  <c r="M104" i="35"/>
  <c r="D104" i="35"/>
  <c r="H104" i="35"/>
  <c r="I104" i="35"/>
  <c r="K104" i="35"/>
  <c r="T112" i="35"/>
  <c r="AB112" i="35"/>
  <c r="AJ112" i="35"/>
  <c r="V112" i="35"/>
  <c r="AD112" i="35"/>
  <c r="O112" i="35"/>
  <c r="W112" i="35"/>
  <c r="AE112" i="35"/>
  <c r="AM112" i="35"/>
  <c r="AU112" i="35"/>
  <c r="X112" i="35"/>
  <c r="AN112" i="35"/>
  <c r="AV112" i="35"/>
  <c r="Q112" i="35"/>
  <c r="Y112" i="35"/>
  <c r="AO112" i="35"/>
  <c r="R112" i="35"/>
  <c r="Z112" i="35"/>
  <c r="AH112" i="35"/>
  <c r="AP112" i="35"/>
  <c r="S112" i="35"/>
  <c r="AA112" i="35"/>
  <c r="AI112" i="35"/>
  <c r="AQ112" i="35"/>
  <c r="AY112" i="35"/>
  <c r="U112" i="35"/>
  <c r="H112" i="35"/>
  <c r="I112" i="35"/>
  <c r="K112" i="35"/>
  <c r="M112" i="35"/>
  <c r="D112" i="35"/>
  <c r="V120" i="35"/>
  <c r="AD120" i="35"/>
  <c r="S120" i="35"/>
  <c r="AA120" i="35"/>
  <c r="AI120" i="35"/>
  <c r="AQ120" i="35"/>
  <c r="AY120" i="35"/>
  <c r="W120" i="35"/>
  <c r="X120" i="35"/>
  <c r="AH120" i="35"/>
  <c r="O120" i="35"/>
  <c r="Y120" i="35"/>
  <c r="AJ120" i="35"/>
  <c r="Z120" i="35"/>
  <c r="AU120" i="35"/>
  <c r="Q120" i="35"/>
  <c r="AB120" i="35"/>
  <c r="AM120" i="35"/>
  <c r="AV120" i="35"/>
  <c r="R120" i="35"/>
  <c r="AN120" i="35"/>
  <c r="T120" i="35"/>
  <c r="AE120" i="35"/>
  <c r="AO120" i="35"/>
  <c r="U120" i="35"/>
  <c r="AP120" i="35"/>
  <c r="H120" i="35"/>
  <c r="I120" i="35"/>
  <c r="K120" i="35"/>
  <c r="M120" i="35"/>
  <c r="D120" i="35"/>
  <c r="V128" i="35"/>
  <c r="AD128" i="35"/>
  <c r="O128" i="35"/>
  <c r="W128" i="35"/>
  <c r="AE128" i="35"/>
  <c r="AM128" i="35"/>
  <c r="AU128" i="35"/>
  <c r="X128" i="35"/>
  <c r="AN128" i="35"/>
  <c r="AV128" i="35"/>
  <c r="Q128" i="35"/>
  <c r="Y128" i="35"/>
  <c r="AO128" i="35"/>
  <c r="R128" i="35"/>
  <c r="Z128" i="35"/>
  <c r="AH128" i="35"/>
  <c r="AP128" i="35"/>
  <c r="S128" i="35"/>
  <c r="AA128" i="35"/>
  <c r="AI128" i="35"/>
  <c r="AQ128" i="35"/>
  <c r="AY128" i="35"/>
  <c r="T128" i="35"/>
  <c r="AB128" i="35"/>
  <c r="AJ128" i="35"/>
  <c r="U128" i="35"/>
  <c r="H128" i="35"/>
  <c r="I128" i="35"/>
  <c r="K128" i="35"/>
  <c r="M128" i="35"/>
  <c r="D128" i="35"/>
  <c r="Q136" i="35"/>
  <c r="Y136" i="35"/>
  <c r="AO136" i="35"/>
  <c r="R136" i="35"/>
  <c r="Z136" i="35"/>
  <c r="AH136" i="35"/>
  <c r="AP136" i="35"/>
  <c r="S136" i="35"/>
  <c r="AA136" i="35"/>
  <c r="AI136" i="35"/>
  <c r="AQ136" i="35"/>
  <c r="AY136" i="35"/>
  <c r="T136" i="35"/>
  <c r="AB136" i="35"/>
  <c r="AJ136" i="35"/>
  <c r="U136" i="35"/>
  <c r="V136" i="35"/>
  <c r="AD136" i="35"/>
  <c r="O136" i="35"/>
  <c r="X136" i="35"/>
  <c r="AN136" i="35"/>
  <c r="AV136" i="35"/>
  <c r="AU136" i="35"/>
  <c r="W136" i="35"/>
  <c r="AE136" i="35"/>
  <c r="AM136" i="35"/>
  <c r="H136" i="35"/>
  <c r="I136" i="35"/>
  <c r="K136" i="35"/>
  <c r="M136" i="35"/>
  <c r="D136" i="35"/>
  <c r="Q144" i="35"/>
  <c r="Y144" i="35"/>
  <c r="AO144" i="35"/>
  <c r="R144" i="35"/>
  <c r="Z144" i="35"/>
  <c r="AH144" i="35"/>
  <c r="AP144" i="35"/>
  <c r="S144" i="35"/>
  <c r="AA144" i="35"/>
  <c r="AI144" i="35"/>
  <c r="AQ144" i="35"/>
  <c r="AY144" i="35"/>
  <c r="T144" i="35"/>
  <c r="AB144" i="35"/>
  <c r="AJ144" i="35"/>
  <c r="U144" i="35"/>
  <c r="V144" i="35"/>
  <c r="AD144" i="35"/>
  <c r="X144" i="35"/>
  <c r="AN144" i="35"/>
  <c r="AV144" i="35"/>
  <c r="O144" i="35"/>
  <c r="W144" i="35"/>
  <c r="AE144" i="35"/>
  <c r="AM144" i="35"/>
  <c r="AU144" i="35"/>
  <c r="I144" i="35"/>
  <c r="K144" i="35"/>
  <c r="M144" i="35"/>
  <c r="D144" i="35"/>
  <c r="H144" i="35"/>
  <c r="O152" i="35"/>
  <c r="W152" i="35"/>
  <c r="AE152" i="35"/>
  <c r="AM152" i="35"/>
  <c r="AU152" i="35"/>
  <c r="X152" i="35"/>
  <c r="AN152" i="35"/>
  <c r="AV152" i="35"/>
  <c r="Q152" i="35"/>
  <c r="Y152" i="35"/>
  <c r="AO152" i="35"/>
  <c r="R152" i="35"/>
  <c r="Z152" i="35"/>
  <c r="AH152" i="35"/>
  <c r="AP152" i="35"/>
  <c r="S152" i="35"/>
  <c r="AA152" i="35"/>
  <c r="AI152" i="35"/>
  <c r="AQ152" i="35"/>
  <c r="AY152" i="35"/>
  <c r="T152" i="35"/>
  <c r="AB152" i="35"/>
  <c r="AJ152" i="35"/>
  <c r="U152" i="35"/>
  <c r="V152" i="35"/>
  <c r="AD152" i="35"/>
  <c r="I152" i="35"/>
  <c r="K152" i="35"/>
  <c r="M152" i="35"/>
  <c r="D152" i="35"/>
  <c r="H152" i="35"/>
  <c r="O160" i="35"/>
  <c r="W160" i="35"/>
  <c r="AE160" i="35"/>
  <c r="AM160" i="35"/>
  <c r="AU160" i="35"/>
  <c r="X160" i="35"/>
  <c r="AN160" i="35"/>
  <c r="AV160" i="35"/>
  <c r="Q160" i="35"/>
  <c r="Y160" i="35"/>
  <c r="AO160" i="35"/>
  <c r="R160" i="35"/>
  <c r="Z160" i="35"/>
  <c r="AH160" i="35"/>
  <c r="AP160" i="35"/>
  <c r="S160" i="35"/>
  <c r="AA160" i="35"/>
  <c r="AI160" i="35"/>
  <c r="AQ160" i="35"/>
  <c r="AY160" i="35"/>
  <c r="T160" i="35"/>
  <c r="AB160" i="35"/>
  <c r="AJ160" i="35"/>
  <c r="U160" i="35"/>
  <c r="V160" i="35"/>
  <c r="AD160" i="35"/>
  <c r="D160" i="35"/>
  <c r="K160" i="35"/>
  <c r="M160" i="35"/>
  <c r="H160" i="35"/>
  <c r="I160" i="35"/>
  <c r="Q168" i="35"/>
  <c r="Y168" i="35"/>
  <c r="AO168" i="35"/>
  <c r="R168" i="35"/>
  <c r="Z168" i="35"/>
  <c r="AH168" i="35"/>
  <c r="AP168" i="35"/>
  <c r="S168" i="35"/>
  <c r="AA168" i="35"/>
  <c r="AI168" i="35"/>
  <c r="AQ168" i="35"/>
  <c r="AY168" i="35"/>
  <c r="T168" i="35"/>
  <c r="AB168" i="35"/>
  <c r="AJ168" i="35"/>
  <c r="U168" i="35"/>
  <c r="V168" i="35"/>
  <c r="AD168" i="35"/>
  <c r="O168" i="35"/>
  <c r="W168" i="35"/>
  <c r="AE168" i="35"/>
  <c r="AM168" i="35"/>
  <c r="AU168" i="35"/>
  <c r="X168" i="35"/>
  <c r="AN168" i="35"/>
  <c r="AV168" i="35"/>
  <c r="H168" i="35"/>
  <c r="I168" i="35"/>
  <c r="K168" i="35"/>
  <c r="M168" i="35"/>
  <c r="D168" i="35"/>
  <c r="Q176" i="35"/>
  <c r="Y176" i="35"/>
  <c r="AO176" i="35"/>
  <c r="R176" i="35"/>
  <c r="Z176" i="35"/>
  <c r="AH176" i="35"/>
  <c r="AP176" i="35"/>
  <c r="S176" i="35"/>
  <c r="AA176" i="35"/>
  <c r="AI176" i="35"/>
  <c r="AQ176" i="35"/>
  <c r="AY176" i="35"/>
  <c r="T176" i="35"/>
  <c r="AB176" i="35"/>
  <c r="AJ176" i="35"/>
  <c r="U176" i="35"/>
  <c r="V176" i="35"/>
  <c r="AD176" i="35"/>
  <c r="O176" i="35"/>
  <c r="W176" i="35"/>
  <c r="AE176" i="35"/>
  <c r="AM176" i="35"/>
  <c r="AU176" i="35"/>
  <c r="X176" i="35"/>
  <c r="AN176" i="35"/>
  <c r="AV176" i="35"/>
  <c r="M176" i="35"/>
  <c r="D176" i="35"/>
  <c r="H176" i="35"/>
  <c r="I176" i="35"/>
  <c r="K176" i="35"/>
  <c r="O184" i="35"/>
  <c r="W184" i="35"/>
  <c r="AE184" i="35"/>
  <c r="AM184" i="35"/>
  <c r="AU184" i="35"/>
  <c r="X184" i="35"/>
  <c r="AN184" i="35"/>
  <c r="AV184" i="35"/>
  <c r="Q184" i="35"/>
  <c r="Y184" i="35"/>
  <c r="AO184" i="35"/>
  <c r="R184" i="35"/>
  <c r="Z184" i="35"/>
  <c r="AH184" i="35"/>
  <c r="AP184" i="35"/>
  <c r="S184" i="35"/>
  <c r="AA184" i="35"/>
  <c r="AI184" i="35"/>
  <c r="AQ184" i="35"/>
  <c r="AY184" i="35"/>
  <c r="T184" i="35"/>
  <c r="AB184" i="35"/>
  <c r="AJ184" i="35"/>
  <c r="U184" i="35"/>
  <c r="V184" i="35"/>
  <c r="AD184" i="35"/>
  <c r="M184" i="35"/>
  <c r="D184" i="35"/>
  <c r="H184" i="35"/>
  <c r="I184" i="35"/>
  <c r="K184" i="35"/>
  <c r="O192" i="35"/>
  <c r="W192" i="35"/>
  <c r="AE192" i="35"/>
  <c r="AM192" i="35"/>
  <c r="AU192" i="35"/>
  <c r="X192" i="35"/>
  <c r="AN192" i="35"/>
  <c r="AV192" i="35"/>
  <c r="Q192" i="35"/>
  <c r="Y192" i="35"/>
  <c r="AO192" i="35"/>
  <c r="R192" i="35"/>
  <c r="Z192" i="35"/>
  <c r="AH192" i="35"/>
  <c r="AP192" i="35"/>
  <c r="S192" i="35"/>
  <c r="AA192" i="35"/>
  <c r="AI192" i="35"/>
  <c r="AQ192" i="35"/>
  <c r="AY192" i="35"/>
  <c r="T192" i="35"/>
  <c r="AB192" i="35"/>
  <c r="AJ192" i="35"/>
  <c r="U192" i="35"/>
  <c r="V192" i="35"/>
  <c r="AD192" i="35"/>
  <c r="M192" i="35"/>
  <c r="D192" i="35"/>
  <c r="H192" i="35"/>
  <c r="I192" i="35"/>
  <c r="K192" i="35"/>
  <c r="S200" i="35"/>
  <c r="AA200" i="35"/>
  <c r="AI200" i="35"/>
  <c r="AQ200" i="35"/>
  <c r="AY200" i="35"/>
  <c r="T200" i="35"/>
  <c r="AB200" i="35"/>
  <c r="AJ200" i="35"/>
  <c r="U200" i="35"/>
  <c r="V200" i="35"/>
  <c r="AD200" i="35"/>
  <c r="O200" i="35"/>
  <c r="W200" i="35"/>
  <c r="AE200" i="35"/>
  <c r="AM200" i="35"/>
  <c r="AU200" i="35"/>
  <c r="X200" i="35"/>
  <c r="AN200" i="35"/>
  <c r="AV200" i="35"/>
  <c r="Q200" i="35"/>
  <c r="Y200" i="35"/>
  <c r="AO200" i="35"/>
  <c r="R200" i="35"/>
  <c r="Z200" i="35"/>
  <c r="AH200" i="35"/>
  <c r="AP200" i="35"/>
  <c r="M200" i="35"/>
  <c r="D200" i="35"/>
  <c r="H200" i="35"/>
  <c r="I200" i="35"/>
  <c r="K200" i="35"/>
  <c r="H99" i="35"/>
  <c r="G96" i="35"/>
  <c r="D93" i="35"/>
  <c r="H91" i="35"/>
  <c r="G88" i="35"/>
  <c r="D85" i="35"/>
  <c r="H83" i="35"/>
  <c r="G80" i="35"/>
  <c r="D77" i="35"/>
  <c r="H75" i="35"/>
  <c r="G72" i="35"/>
  <c r="D69" i="35"/>
  <c r="H67" i="35"/>
  <c r="G64" i="35"/>
  <c r="D61" i="35"/>
  <c r="H59" i="35"/>
  <c r="G56" i="35"/>
  <c r="I54" i="35"/>
  <c r="D53" i="35"/>
  <c r="H51" i="35"/>
  <c r="G48" i="35"/>
  <c r="I46" i="35"/>
  <c r="D45" i="35"/>
  <c r="H43" i="35"/>
  <c r="J41" i="35"/>
  <c r="G40" i="35"/>
  <c r="I38" i="35"/>
  <c r="D37" i="35"/>
  <c r="H35" i="35"/>
  <c r="J33" i="35"/>
  <c r="G32" i="35"/>
  <c r="I30" i="35"/>
  <c r="D29" i="35"/>
  <c r="H27" i="35"/>
  <c r="J25" i="35"/>
  <c r="G24" i="35"/>
  <c r="I22" i="35"/>
  <c r="D21" i="35"/>
  <c r="H19" i="35"/>
  <c r="J17" i="35"/>
  <c r="G16" i="35"/>
  <c r="I14" i="35"/>
  <c r="D13" i="35"/>
  <c r="H11" i="35"/>
  <c r="J9" i="35"/>
  <c r="G8" i="35"/>
  <c r="I6" i="35"/>
  <c r="D5" i="35"/>
  <c r="AO3" i="35"/>
  <c r="Z3" i="35"/>
  <c r="R3" i="35"/>
  <c r="AH99" i="35"/>
  <c r="W99" i="35"/>
  <c r="AQ98" i="35"/>
  <c r="AC98" i="35"/>
  <c r="T98" i="35"/>
  <c r="AL97" i="35"/>
  <c r="Y97" i="35"/>
  <c r="Q97" i="35"/>
  <c r="AE96" i="35"/>
  <c r="V96" i="35"/>
  <c r="AP95" i="35"/>
  <c r="AA95" i="35"/>
  <c r="S95" i="35"/>
  <c r="AJ94" i="35"/>
  <c r="X94" i="35"/>
  <c r="O94" i="35"/>
  <c r="AD93" i="35"/>
  <c r="U93" i="35"/>
  <c r="AO92" i="35"/>
  <c r="Z92" i="35"/>
  <c r="R92" i="35"/>
  <c r="AH91" i="35"/>
  <c r="W91" i="35"/>
  <c r="AQ90" i="35"/>
  <c r="AC90" i="35"/>
  <c r="T90" i="35"/>
  <c r="AL89" i="35"/>
  <c r="Y89" i="35"/>
  <c r="Q89" i="35"/>
  <c r="AE88" i="35"/>
  <c r="V88" i="35"/>
  <c r="AP87" i="35"/>
  <c r="AA87" i="35"/>
  <c r="S87" i="35"/>
  <c r="AJ86" i="35"/>
  <c r="X86" i="35"/>
  <c r="O86" i="35"/>
  <c r="AD85" i="35"/>
  <c r="U85" i="35"/>
  <c r="AO84" i="35"/>
  <c r="Z84" i="35"/>
  <c r="AQ83" i="35"/>
  <c r="Y83" i="35"/>
  <c r="AQ82" i="35"/>
  <c r="AP81" i="35"/>
  <c r="Y81" i="35"/>
  <c r="AL80" i="35"/>
  <c r="Q80" i="35"/>
  <c r="V79" i="35"/>
  <c r="AA78" i="35"/>
  <c r="AJ77" i="35"/>
  <c r="O77" i="35"/>
  <c r="AD75" i="35"/>
  <c r="O82" i="35"/>
  <c r="X82" i="35"/>
  <c r="AJ82" i="35"/>
  <c r="S82" i="35"/>
  <c r="AA82" i="35"/>
  <c r="AP82" i="35"/>
  <c r="T74" i="35"/>
  <c r="AC74" i="35"/>
  <c r="AQ74" i="35"/>
  <c r="U74" i="35"/>
  <c r="AD74" i="35"/>
  <c r="V74" i="35"/>
  <c r="AE74" i="35"/>
  <c r="W74" i="35"/>
  <c r="AH74" i="35"/>
  <c r="O74" i="35"/>
  <c r="X74" i="35"/>
  <c r="AJ74" i="35"/>
  <c r="Q74" i="35"/>
  <c r="Y74" i="35"/>
  <c r="AL74" i="35"/>
  <c r="R74" i="35"/>
  <c r="Z74" i="35"/>
  <c r="AO74" i="35"/>
  <c r="S74" i="35"/>
  <c r="AA74" i="35"/>
  <c r="AP74" i="35"/>
  <c r="T66" i="35"/>
  <c r="AC66" i="35"/>
  <c r="AQ66" i="35"/>
  <c r="U66" i="35"/>
  <c r="AD66" i="35"/>
  <c r="V66" i="35"/>
  <c r="AE66" i="35"/>
  <c r="W66" i="35"/>
  <c r="AH66" i="35"/>
  <c r="O66" i="35"/>
  <c r="X66" i="35"/>
  <c r="AJ66" i="35"/>
  <c r="Q66" i="35"/>
  <c r="Y66" i="35"/>
  <c r="AL66" i="35"/>
  <c r="R66" i="35"/>
  <c r="Z66" i="35"/>
  <c r="AO66" i="35"/>
  <c r="S66" i="35"/>
  <c r="AA66" i="35"/>
  <c r="AP66" i="35"/>
  <c r="T58" i="35"/>
  <c r="AC58" i="35"/>
  <c r="AQ58" i="35"/>
  <c r="U58" i="35"/>
  <c r="AD58" i="35"/>
  <c r="V58" i="35"/>
  <c r="AE58" i="35"/>
  <c r="W58" i="35"/>
  <c r="AH58" i="35"/>
  <c r="O58" i="35"/>
  <c r="X58" i="35"/>
  <c r="AJ58" i="35"/>
  <c r="Q58" i="35"/>
  <c r="Y58" i="35"/>
  <c r="AL58" i="35"/>
  <c r="R58" i="35"/>
  <c r="Z58" i="35"/>
  <c r="AO58" i="35"/>
  <c r="S58" i="35"/>
  <c r="AA58" i="35"/>
  <c r="AP58" i="35"/>
  <c r="T50" i="35"/>
  <c r="AC50" i="35"/>
  <c r="AQ50" i="35"/>
  <c r="U50" i="35"/>
  <c r="AD50" i="35"/>
  <c r="V50" i="35"/>
  <c r="AE50" i="35"/>
  <c r="W50" i="35"/>
  <c r="AH50" i="35"/>
  <c r="O50" i="35"/>
  <c r="X50" i="35"/>
  <c r="AJ50" i="35"/>
  <c r="Q50" i="35"/>
  <c r="Y50" i="35"/>
  <c r="AL50" i="35"/>
  <c r="R50" i="35"/>
  <c r="Z50" i="35"/>
  <c r="AO50" i="35"/>
  <c r="S50" i="35"/>
  <c r="AA50" i="35"/>
  <c r="AP50" i="35"/>
  <c r="T42" i="35"/>
  <c r="AC42" i="35"/>
  <c r="AQ42" i="35"/>
  <c r="U42" i="35"/>
  <c r="AD42" i="35"/>
  <c r="V42" i="35"/>
  <c r="AE42" i="35"/>
  <c r="W42" i="35"/>
  <c r="AH42" i="35"/>
  <c r="O42" i="35"/>
  <c r="X42" i="35"/>
  <c r="AJ42" i="35"/>
  <c r="Q42" i="35"/>
  <c r="Y42" i="35"/>
  <c r="AL42" i="35"/>
  <c r="R42" i="35"/>
  <c r="Z42" i="35"/>
  <c r="AO42" i="35"/>
  <c r="S42" i="35"/>
  <c r="AA42" i="35"/>
  <c r="AP42" i="35"/>
  <c r="T34" i="35"/>
  <c r="AC34" i="35"/>
  <c r="AQ34" i="35"/>
  <c r="U34" i="35"/>
  <c r="AD34" i="35"/>
  <c r="V34" i="35"/>
  <c r="AE34" i="35"/>
  <c r="W34" i="35"/>
  <c r="AH34" i="35"/>
  <c r="O34" i="35"/>
  <c r="X34" i="35"/>
  <c r="AJ34" i="35"/>
  <c r="Q34" i="35"/>
  <c r="Y34" i="35"/>
  <c r="AL34" i="35"/>
  <c r="R34" i="35"/>
  <c r="Z34" i="35"/>
  <c r="AO34" i="35"/>
  <c r="S34" i="35"/>
  <c r="AA34" i="35"/>
  <c r="AP34" i="35"/>
  <c r="T26" i="35"/>
  <c r="AC26" i="35"/>
  <c r="AQ26" i="35"/>
  <c r="U26" i="35"/>
  <c r="AD26" i="35"/>
  <c r="V26" i="35"/>
  <c r="AE26" i="35"/>
  <c r="W26" i="35"/>
  <c r="AH26" i="35"/>
  <c r="O26" i="35"/>
  <c r="X26" i="35"/>
  <c r="AJ26" i="35"/>
  <c r="Q26" i="35"/>
  <c r="Y26" i="35"/>
  <c r="AL26" i="35"/>
  <c r="R26" i="35"/>
  <c r="Z26" i="35"/>
  <c r="AO26" i="35"/>
  <c r="S26" i="35"/>
  <c r="AA26" i="35"/>
  <c r="AP26" i="35"/>
  <c r="O18" i="35"/>
  <c r="X18" i="35"/>
  <c r="AJ18" i="35"/>
  <c r="Q18" i="35"/>
  <c r="Y18" i="35"/>
  <c r="AL18" i="35"/>
  <c r="R18" i="35"/>
  <c r="Z18" i="35"/>
  <c r="AO18" i="35"/>
  <c r="U18" i="35"/>
  <c r="AD18" i="35"/>
  <c r="V18" i="35"/>
  <c r="AE18" i="35"/>
  <c r="W18" i="35"/>
  <c r="AH18" i="35"/>
  <c r="S18" i="35"/>
  <c r="T18" i="35"/>
  <c r="AA18" i="35"/>
  <c r="AC18" i="35"/>
  <c r="AP18" i="35"/>
  <c r="AQ18" i="35"/>
  <c r="O10" i="35"/>
  <c r="X10" i="35"/>
  <c r="AJ10" i="35"/>
  <c r="Q10" i="35"/>
  <c r="Y10" i="35"/>
  <c r="AL10" i="35"/>
  <c r="R10" i="35"/>
  <c r="Z10" i="35"/>
  <c r="AO10" i="35"/>
  <c r="S10" i="35"/>
  <c r="AA10" i="35"/>
  <c r="AP10" i="35"/>
  <c r="T10" i="35"/>
  <c r="AC10" i="35"/>
  <c r="AQ10" i="35"/>
  <c r="U10" i="35"/>
  <c r="AD10" i="35"/>
  <c r="V10" i="35"/>
  <c r="AE10" i="35"/>
  <c r="W10" i="35"/>
  <c r="AH10" i="35"/>
  <c r="V105" i="35"/>
  <c r="AD105" i="35"/>
  <c r="O105" i="35"/>
  <c r="X105" i="35"/>
  <c r="AN105" i="35"/>
  <c r="AV105" i="35"/>
  <c r="Q105" i="35"/>
  <c r="Y105" i="35"/>
  <c r="AO105" i="35"/>
  <c r="R105" i="35"/>
  <c r="Z105" i="35"/>
  <c r="AH105" i="35"/>
  <c r="AP105" i="35"/>
  <c r="S105" i="35"/>
  <c r="AA105" i="35"/>
  <c r="AI105" i="35"/>
  <c r="AQ105" i="35"/>
  <c r="AY105" i="35"/>
  <c r="T105" i="35"/>
  <c r="AB105" i="35"/>
  <c r="AJ105" i="35"/>
  <c r="U105" i="35"/>
  <c r="W105" i="35"/>
  <c r="AE105" i="35"/>
  <c r="AM105" i="35"/>
  <c r="AU105" i="35"/>
  <c r="H105" i="35"/>
  <c r="I105" i="35"/>
  <c r="K105" i="35"/>
  <c r="M105" i="35"/>
  <c r="D105" i="35"/>
  <c r="V113" i="35"/>
  <c r="AD113" i="35"/>
  <c r="X113" i="35"/>
  <c r="AN113" i="35"/>
  <c r="AV113" i="35"/>
  <c r="Q113" i="35"/>
  <c r="Y113" i="35"/>
  <c r="AO113" i="35"/>
  <c r="R113" i="35"/>
  <c r="Z113" i="35"/>
  <c r="AH113" i="35"/>
  <c r="AP113" i="35"/>
  <c r="S113" i="35"/>
  <c r="AA113" i="35"/>
  <c r="AI113" i="35"/>
  <c r="AQ113" i="35"/>
  <c r="AY113" i="35"/>
  <c r="T113" i="35"/>
  <c r="AB113" i="35"/>
  <c r="AJ113" i="35"/>
  <c r="U113" i="35"/>
  <c r="AM113" i="35"/>
  <c r="AU113" i="35"/>
  <c r="O113" i="35"/>
  <c r="W113" i="35"/>
  <c r="AE113" i="35"/>
  <c r="H113" i="35"/>
  <c r="I113" i="35"/>
  <c r="K113" i="35"/>
  <c r="M113" i="35"/>
  <c r="D113" i="35"/>
  <c r="U121" i="35"/>
  <c r="O121" i="35"/>
  <c r="X121" i="35"/>
  <c r="AP121" i="35"/>
  <c r="AY121" i="35"/>
  <c r="Y121" i="35"/>
  <c r="AH121" i="35"/>
  <c r="AQ121" i="35"/>
  <c r="Q121" i="35"/>
  <c r="Z121" i="35"/>
  <c r="AI121" i="35"/>
  <c r="R121" i="35"/>
  <c r="AA121" i="35"/>
  <c r="AJ121" i="35"/>
  <c r="S121" i="35"/>
  <c r="AB121" i="35"/>
  <c r="AU121" i="35"/>
  <c r="T121" i="35"/>
  <c r="AD121" i="35"/>
  <c r="AM121" i="35"/>
  <c r="AV121" i="35"/>
  <c r="V121" i="35"/>
  <c r="AE121" i="35"/>
  <c r="AN121" i="35"/>
  <c r="AO121" i="35"/>
  <c r="W121" i="35"/>
  <c r="H121" i="35"/>
  <c r="I121" i="35"/>
  <c r="K121" i="35"/>
  <c r="M121" i="35"/>
  <c r="D121" i="35"/>
  <c r="X129" i="35"/>
  <c r="AN129" i="35"/>
  <c r="AV129" i="35"/>
  <c r="Q129" i="35"/>
  <c r="Y129" i="35"/>
  <c r="AO129" i="35"/>
  <c r="R129" i="35"/>
  <c r="Z129" i="35"/>
  <c r="AH129" i="35"/>
  <c r="AP129" i="35"/>
  <c r="S129" i="35"/>
  <c r="AA129" i="35"/>
  <c r="AI129" i="35"/>
  <c r="AQ129" i="35"/>
  <c r="AY129" i="35"/>
  <c r="T129" i="35"/>
  <c r="AB129" i="35"/>
  <c r="AJ129" i="35"/>
  <c r="U129" i="35"/>
  <c r="V129" i="35"/>
  <c r="AD129" i="35"/>
  <c r="O129" i="35"/>
  <c r="W129" i="35"/>
  <c r="AE129" i="35"/>
  <c r="AM129" i="35"/>
  <c r="AU129" i="35"/>
  <c r="H129" i="35"/>
  <c r="I129" i="35"/>
  <c r="K129" i="35"/>
  <c r="M129" i="35"/>
  <c r="D129" i="35"/>
  <c r="S137" i="35"/>
  <c r="AA137" i="35"/>
  <c r="AI137" i="35"/>
  <c r="AQ137" i="35"/>
  <c r="AY137" i="35"/>
  <c r="T137" i="35"/>
  <c r="AB137" i="35"/>
  <c r="AJ137" i="35"/>
  <c r="U137" i="35"/>
  <c r="V137" i="35"/>
  <c r="AD137" i="35"/>
  <c r="O137" i="35"/>
  <c r="W137" i="35"/>
  <c r="AE137" i="35"/>
  <c r="AM137" i="35"/>
  <c r="AU137" i="35"/>
  <c r="X137" i="35"/>
  <c r="AN137" i="35"/>
  <c r="AV137" i="35"/>
  <c r="R137" i="35"/>
  <c r="Z137" i="35"/>
  <c r="AH137" i="35"/>
  <c r="AP137" i="35"/>
  <c r="Q137" i="35"/>
  <c r="Y137" i="35"/>
  <c r="AO137" i="35"/>
  <c r="H137" i="35"/>
  <c r="I137" i="35"/>
  <c r="K137" i="35"/>
  <c r="M137" i="35"/>
  <c r="D137" i="35"/>
  <c r="S145" i="35"/>
  <c r="AA145" i="35"/>
  <c r="AI145" i="35"/>
  <c r="AQ145" i="35"/>
  <c r="AY145" i="35"/>
  <c r="T145" i="35"/>
  <c r="AB145" i="35"/>
  <c r="AJ145" i="35"/>
  <c r="U145" i="35"/>
  <c r="V145" i="35"/>
  <c r="AD145" i="35"/>
  <c r="O145" i="35"/>
  <c r="W145" i="35"/>
  <c r="AE145" i="35"/>
  <c r="AM145" i="35"/>
  <c r="AU145" i="35"/>
  <c r="X145" i="35"/>
  <c r="AN145" i="35"/>
  <c r="AV145" i="35"/>
  <c r="R145" i="35"/>
  <c r="Z145" i="35"/>
  <c r="AH145" i="35"/>
  <c r="AP145" i="35"/>
  <c r="Y145" i="35"/>
  <c r="AO145" i="35"/>
  <c r="Q145" i="35"/>
  <c r="I145" i="35"/>
  <c r="K145" i="35"/>
  <c r="M145" i="35"/>
  <c r="D145" i="35"/>
  <c r="H145" i="35"/>
  <c r="Q153" i="35"/>
  <c r="Y153" i="35"/>
  <c r="AO153" i="35"/>
  <c r="R153" i="35"/>
  <c r="Z153" i="35"/>
  <c r="AH153" i="35"/>
  <c r="AP153" i="35"/>
  <c r="S153" i="35"/>
  <c r="AA153" i="35"/>
  <c r="AI153" i="35"/>
  <c r="AQ153" i="35"/>
  <c r="AY153" i="35"/>
  <c r="T153" i="35"/>
  <c r="AB153" i="35"/>
  <c r="AJ153" i="35"/>
  <c r="U153" i="35"/>
  <c r="V153" i="35"/>
  <c r="AD153" i="35"/>
  <c r="O153" i="35"/>
  <c r="W153" i="35"/>
  <c r="AE153" i="35"/>
  <c r="AM153" i="35"/>
  <c r="AU153" i="35"/>
  <c r="X153" i="35"/>
  <c r="AN153" i="35"/>
  <c r="AV153" i="35"/>
  <c r="K153" i="35"/>
  <c r="M153" i="35"/>
  <c r="D153" i="35"/>
  <c r="H153" i="35"/>
  <c r="I153" i="35"/>
  <c r="Q161" i="35"/>
  <c r="Y161" i="35"/>
  <c r="AO161" i="35"/>
  <c r="R161" i="35"/>
  <c r="Z161" i="35"/>
  <c r="AH161" i="35"/>
  <c r="AP161" i="35"/>
  <c r="S161" i="35"/>
  <c r="AA161" i="35"/>
  <c r="AI161" i="35"/>
  <c r="AQ161" i="35"/>
  <c r="AY161" i="35"/>
  <c r="T161" i="35"/>
  <c r="AB161" i="35"/>
  <c r="AJ161" i="35"/>
  <c r="U161" i="35"/>
  <c r="V161" i="35"/>
  <c r="AD161" i="35"/>
  <c r="O161" i="35"/>
  <c r="W161" i="35"/>
  <c r="AE161" i="35"/>
  <c r="AM161" i="35"/>
  <c r="AU161" i="35"/>
  <c r="X161" i="35"/>
  <c r="AN161" i="35"/>
  <c r="AV161" i="35"/>
  <c r="D161" i="35"/>
  <c r="M161" i="35"/>
  <c r="H161" i="35"/>
  <c r="I161" i="35"/>
  <c r="K161" i="35"/>
  <c r="S169" i="35"/>
  <c r="AA169" i="35"/>
  <c r="AI169" i="35"/>
  <c r="AQ169" i="35"/>
  <c r="AY169" i="35"/>
  <c r="T169" i="35"/>
  <c r="AB169" i="35"/>
  <c r="AJ169" i="35"/>
  <c r="U169" i="35"/>
  <c r="V169" i="35"/>
  <c r="AD169" i="35"/>
  <c r="O169" i="35"/>
  <c r="W169" i="35"/>
  <c r="AE169" i="35"/>
  <c r="AM169" i="35"/>
  <c r="AU169" i="35"/>
  <c r="X169" i="35"/>
  <c r="AN169" i="35"/>
  <c r="AV169" i="35"/>
  <c r="Q169" i="35"/>
  <c r="Y169" i="35"/>
  <c r="AO169" i="35"/>
  <c r="R169" i="35"/>
  <c r="Z169" i="35"/>
  <c r="AH169" i="35"/>
  <c r="AP169" i="35"/>
  <c r="I169" i="35"/>
  <c r="K169" i="35"/>
  <c r="M169" i="35"/>
  <c r="D169" i="35"/>
  <c r="H169" i="35"/>
  <c r="S177" i="35"/>
  <c r="AA177" i="35"/>
  <c r="AI177" i="35"/>
  <c r="AQ177" i="35"/>
  <c r="AY177" i="35"/>
  <c r="T177" i="35"/>
  <c r="AB177" i="35"/>
  <c r="AJ177" i="35"/>
  <c r="U177" i="35"/>
  <c r="V177" i="35"/>
  <c r="AD177" i="35"/>
  <c r="O177" i="35"/>
  <c r="W177" i="35"/>
  <c r="AE177" i="35"/>
  <c r="AM177" i="35"/>
  <c r="AU177" i="35"/>
  <c r="X177" i="35"/>
  <c r="AN177" i="35"/>
  <c r="AV177" i="35"/>
  <c r="Q177" i="35"/>
  <c r="Y177" i="35"/>
  <c r="AO177" i="35"/>
  <c r="R177" i="35"/>
  <c r="Z177" i="35"/>
  <c r="AH177" i="35"/>
  <c r="AP177" i="35"/>
  <c r="M177" i="35"/>
  <c r="D177" i="35"/>
  <c r="H177" i="35"/>
  <c r="I177" i="35"/>
  <c r="K177" i="35"/>
  <c r="Q185" i="35"/>
  <c r="Y185" i="35"/>
  <c r="AO185" i="35"/>
  <c r="R185" i="35"/>
  <c r="Z185" i="35"/>
  <c r="AH185" i="35"/>
  <c r="AP185" i="35"/>
  <c r="S185" i="35"/>
  <c r="AA185" i="35"/>
  <c r="AI185" i="35"/>
  <c r="AQ185" i="35"/>
  <c r="AY185" i="35"/>
  <c r="T185" i="35"/>
  <c r="AB185" i="35"/>
  <c r="AJ185" i="35"/>
  <c r="U185" i="35"/>
  <c r="V185" i="35"/>
  <c r="AD185" i="35"/>
  <c r="O185" i="35"/>
  <c r="W185" i="35"/>
  <c r="AE185" i="35"/>
  <c r="AM185" i="35"/>
  <c r="AU185" i="35"/>
  <c r="X185" i="35"/>
  <c r="AN185" i="35"/>
  <c r="AV185" i="35"/>
  <c r="M185" i="35"/>
  <c r="D185" i="35"/>
  <c r="H185" i="35"/>
  <c r="I185" i="35"/>
  <c r="K185" i="35"/>
  <c r="Q193" i="35"/>
  <c r="Y193" i="35"/>
  <c r="AO193" i="35"/>
  <c r="R193" i="35"/>
  <c r="Z193" i="35"/>
  <c r="AH193" i="35"/>
  <c r="AP193" i="35"/>
  <c r="S193" i="35"/>
  <c r="AA193" i="35"/>
  <c r="AI193" i="35"/>
  <c r="AQ193" i="35"/>
  <c r="AY193" i="35"/>
  <c r="T193" i="35"/>
  <c r="AB193" i="35"/>
  <c r="AJ193" i="35"/>
  <c r="U193" i="35"/>
  <c r="V193" i="35"/>
  <c r="AD193" i="35"/>
  <c r="O193" i="35"/>
  <c r="W193" i="35"/>
  <c r="AE193" i="35"/>
  <c r="AM193" i="35"/>
  <c r="AU193" i="35"/>
  <c r="X193" i="35"/>
  <c r="AN193" i="35"/>
  <c r="AV193" i="35"/>
  <c r="M193" i="35"/>
  <c r="D193" i="35"/>
  <c r="H193" i="35"/>
  <c r="I193" i="35"/>
  <c r="K193" i="35"/>
  <c r="D3" i="35"/>
  <c r="G99" i="35"/>
  <c r="D96" i="35"/>
  <c r="J92" i="35"/>
  <c r="G91" i="35"/>
  <c r="D88" i="35"/>
  <c r="J84" i="35"/>
  <c r="G83" i="35"/>
  <c r="D80" i="35"/>
  <c r="J76" i="35"/>
  <c r="G75" i="35"/>
  <c r="D72" i="35"/>
  <c r="H70" i="35"/>
  <c r="J68" i="35"/>
  <c r="G67" i="35"/>
  <c r="I65" i="35"/>
  <c r="D64" i="35"/>
  <c r="H62" i="35"/>
  <c r="J60" i="35"/>
  <c r="G59" i="35"/>
  <c r="I57" i="35"/>
  <c r="D56" i="35"/>
  <c r="H54" i="35"/>
  <c r="J52" i="35"/>
  <c r="G51" i="35"/>
  <c r="I49" i="35"/>
  <c r="D48" i="35"/>
  <c r="H46" i="35"/>
  <c r="J44" i="35"/>
  <c r="G43" i="35"/>
  <c r="I41" i="35"/>
  <c r="D40" i="35"/>
  <c r="H38" i="35"/>
  <c r="J36" i="35"/>
  <c r="G35" i="35"/>
  <c r="I33" i="35"/>
  <c r="D32" i="35"/>
  <c r="H30" i="35"/>
  <c r="J28" i="35"/>
  <c r="G27" i="35"/>
  <c r="I25" i="35"/>
  <c r="D24" i="35"/>
  <c r="H22" i="35"/>
  <c r="J20" i="35"/>
  <c r="G19" i="35"/>
  <c r="I17" i="35"/>
  <c r="D16" i="35"/>
  <c r="H14" i="35"/>
  <c r="J12" i="35"/>
  <c r="G11" i="35"/>
  <c r="I9" i="35"/>
  <c r="D8" i="35"/>
  <c r="H6" i="35"/>
  <c r="J4" i="35"/>
  <c r="AL3" i="35"/>
  <c r="Y3" i="35"/>
  <c r="AE99" i="35"/>
  <c r="AP98" i="35"/>
  <c r="AA98" i="35"/>
  <c r="AJ97" i="35"/>
  <c r="X97" i="35"/>
  <c r="AD96" i="35"/>
  <c r="AO95" i="35"/>
  <c r="Z95" i="35"/>
  <c r="AH94" i="35"/>
  <c r="AQ93" i="35"/>
  <c r="AC93" i="35"/>
  <c r="AL92" i="35"/>
  <c r="Y92" i="35"/>
  <c r="AE91" i="35"/>
  <c r="AP90" i="35"/>
  <c r="AA90" i="35"/>
  <c r="AJ89" i="35"/>
  <c r="X89" i="35"/>
  <c r="AD88" i="35"/>
  <c r="AO87" i="35"/>
  <c r="Z87" i="35"/>
  <c r="AH86" i="35"/>
  <c r="AQ85" i="35"/>
  <c r="AC85" i="35"/>
  <c r="AL84" i="35"/>
  <c r="X84" i="35"/>
  <c r="AO83" i="35"/>
  <c r="X83" i="35"/>
  <c r="AO82" i="35"/>
  <c r="W82" i="35"/>
  <c r="AO81" i="35"/>
  <c r="W81" i="35"/>
  <c r="AJ80" i="35"/>
  <c r="O80" i="35"/>
  <c r="U79" i="35"/>
  <c r="Z78" i="35"/>
  <c r="AH77" i="35"/>
  <c r="AP76" i="35"/>
  <c r="X75" i="35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E5" i="21"/>
  <c r="G5" i="21"/>
  <c r="H5" i="21"/>
  <c r="K5" i="21"/>
  <c r="L5" i="21"/>
  <c r="E6" i="21"/>
  <c r="G6" i="21"/>
  <c r="H6" i="21"/>
  <c r="K6" i="21"/>
  <c r="L6" i="21"/>
  <c r="E7" i="21"/>
  <c r="G7" i="21"/>
  <c r="H7" i="21"/>
  <c r="K7" i="21"/>
  <c r="L7" i="21"/>
  <c r="E8" i="21"/>
  <c r="G8" i="21"/>
  <c r="H8" i="21"/>
  <c r="K8" i="21"/>
  <c r="L8" i="21"/>
  <c r="E9" i="21"/>
  <c r="G9" i="21"/>
  <c r="H9" i="21"/>
  <c r="K9" i="21"/>
  <c r="L9" i="21"/>
  <c r="E10" i="21"/>
  <c r="G10" i="21"/>
  <c r="H10" i="21"/>
  <c r="K10" i="21"/>
  <c r="L10" i="21"/>
  <c r="E11" i="21"/>
  <c r="G11" i="21"/>
  <c r="H11" i="21"/>
  <c r="K11" i="21"/>
  <c r="L11" i="21"/>
  <c r="E12" i="21"/>
  <c r="G12" i="21"/>
  <c r="H12" i="21"/>
  <c r="K12" i="21"/>
  <c r="L12" i="21"/>
  <c r="E13" i="21"/>
  <c r="G13" i="21"/>
  <c r="H13" i="21"/>
  <c r="K13" i="21"/>
  <c r="L13" i="21"/>
  <c r="E14" i="21"/>
  <c r="G14" i="21"/>
  <c r="H14" i="21"/>
  <c r="K14" i="21"/>
  <c r="L14" i="21"/>
  <c r="E15" i="21"/>
  <c r="G15" i="21"/>
  <c r="H15" i="21"/>
  <c r="K15" i="21"/>
  <c r="L15" i="21"/>
  <c r="E16" i="21"/>
  <c r="G16" i="21"/>
  <c r="H16" i="21"/>
  <c r="K16" i="21"/>
  <c r="L16" i="21"/>
  <c r="E17" i="21"/>
  <c r="G17" i="21"/>
  <c r="H17" i="21"/>
  <c r="K17" i="21"/>
  <c r="L17" i="21"/>
  <c r="E18" i="21"/>
  <c r="G18" i="21"/>
  <c r="H18" i="21"/>
  <c r="K18" i="21"/>
  <c r="L18" i="21"/>
  <c r="E19" i="21"/>
  <c r="G19" i="21"/>
  <c r="H19" i="21"/>
  <c r="K19" i="21"/>
  <c r="L19" i="21"/>
  <c r="E20" i="21"/>
  <c r="G20" i="21"/>
  <c r="H20" i="21"/>
  <c r="K20" i="21"/>
  <c r="L20" i="21"/>
  <c r="E21" i="21"/>
  <c r="G21" i="21"/>
  <c r="H21" i="21"/>
  <c r="K21" i="21"/>
  <c r="L21" i="21"/>
  <c r="E22" i="21"/>
  <c r="G22" i="21"/>
  <c r="H22" i="21"/>
  <c r="K22" i="21"/>
  <c r="L22" i="21"/>
  <c r="E23" i="21"/>
  <c r="G23" i="21"/>
  <c r="H23" i="21"/>
  <c r="K23" i="21"/>
  <c r="L23" i="21"/>
  <c r="E24" i="21"/>
  <c r="G24" i="21"/>
  <c r="H24" i="21"/>
  <c r="K24" i="21"/>
  <c r="L24" i="21"/>
  <c r="E25" i="21"/>
  <c r="G25" i="21"/>
  <c r="H25" i="21"/>
  <c r="K25" i="21"/>
  <c r="L25" i="21"/>
  <c r="E26" i="21"/>
  <c r="G26" i="21"/>
  <c r="H26" i="21"/>
  <c r="K26" i="21"/>
  <c r="L26" i="21"/>
  <c r="E27" i="21"/>
  <c r="G27" i="21"/>
  <c r="H27" i="21"/>
  <c r="K27" i="21"/>
  <c r="L27" i="21"/>
  <c r="E28" i="21"/>
  <c r="G28" i="21"/>
  <c r="H28" i="21"/>
  <c r="K28" i="21"/>
  <c r="L28" i="21"/>
  <c r="E29" i="21"/>
  <c r="G29" i="21"/>
  <c r="H29" i="21"/>
  <c r="K29" i="21"/>
  <c r="L29" i="21"/>
  <c r="E30" i="21"/>
  <c r="G30" i="21"/>
  <c r="H30" i="21"/>
  <c r="K30" i="21"/>
  <c r="L30" i="21"/>
  <c r="E31" i="21"/>
  <c r="G31" i="21"/>
  <c r="H31" i="21"/>
  <c r="K31" i="21"/>
  <c r="L31" i="21"/>
  <c r="E32" i="21"/>
  <c r="G32" i="21"/>
  <c r="H32" i="21"/>
  <c r="K32" i="21"/>
  <c r="L32" i="21"/>
  <c r="E33" i="21"/>
  <c r="G33" i="21"/>
  <c r="H33" i="21"/>
  <c r="K33" i="21"/>
  <c r="L33" i="21"/>
  <c r="E34" i="21"/>
  <c r="G34" i="21"/>
  <c r="H34" i="21"/>
  <c r="K34" i="21"/>
  <c r="L34" i="21"/>
  <c r="E35" i="21"/>
  <c r="G35" i="21"/>
  <c r="H35" i="21"/>
  <c r="K35" i="21"/>
  <c r="L35" i="21"/>
  <c r="E36" i="21"/>
  <c r="G36" i="21"/>
  <c r="H36" i="21"/>
  <c r="K36" i="21"/>
  <c r="L36" i="21"/>
  <c r="E37" i="21"/>
  <c r="G37" i="21"/>
  <c r="H37" i="21"/>
  <c r="K37" i="21"/>
  <c r="L37" i="21"/>
  <c r="E38" i="21"/>
  <c r="G38" i="21"/>
  <c r="H38" i="21"/>
  <c r="K38" i="21"/>
  <c r="L38" i="21"/>
  <c r="E39" i="21"/>
  <c r="G39" i="21"/>
  <c r="H39" i="21"/>
  <c r="K39" i="21"/>
  <c r="L39" i="21"/>
  <c r="E40" i="21"/>
  <c r="G40" i="21"/>
  <c r="H40" i="21"/>
  <c r="K40" i="21"/>
  <c r="L40" i="21"/>
  <c r="E41" i="21"/>
  <c r="G41" i="21"/>
  <c r="H41" i="21"/>
  <c r="K41" i="21"/>
  <c r="L41" i="21"/>
  <c r="E42" i="21"/>
  <c r="G42" i="21"/>
  <c r="H42" i="21"/>
  <c r="K42" i="21"/>
  <c r="L42" i="21"/>
  <c r="E43" i="21"/>
  <c r="G43" i="21"/>
  <c r="H43" i="21"/>
  <c r="K43" i="21"/>
  <c r="L43" i="21"/>
  <c r="E44" i="21"/>
  <c r="G44" i="21"/>
  <c r="H44" i="21"/>
  <c r="K44" i="21"/>
  <c r="L44" i="21"/>
  <c r="E45" i="21"/>
  <c r="G45" i="21"/>
  <c r="H45" i="21"/>
  <c r="K45" i="21"/>
  <c r="L45" i="21"/>
  <c r="E46" i="21"/>
  <c r="G46" i="21"/>
  <c r="H46" i="21"/>
  <c r="K46" i="21"/>
  <c r="L46" i="21"/>
  <c r="E47" i="21"/>
  <c r="G47" i="21"/>
  <c r="H47" i="21"/>
  <c r="K47" i="21"/>
  <c r="L47" i="21"/>
  <c r="E48" i="21"/>
  <c r="G48" i="21"/>
  <c r="H48" i="21"/>
  <c r="K48" i="21"/>
  <c r="L48" i="21"/>
  <c r="E49" i="21"/>
  <c r="G49" i="21"/>
  <c r="H49" i="21"/>
  <c r="K49" i="21"/>
  <c r="L49" i="21"/>
  <c r="E50" i="21"/>
  <c r="G50" i="21"/>
  <c r="H50" i="21"/>
  <c r="K50" i="21"/>
  <c r="L50" i="21"/>
  <c r="E51" i="21"/>
  <c r="G51" i="21"/>
  <c r="H51" i="21"/>
  <c r="K51" i="21"/>
  <c r="L51" i="21"/>
  <c r="E52" i="21"/>
  <c r="G52" i="21"/>
  <c r="H52" i="21"/>
  <c r="K52" i="21"/>
  <c r="L52" i="21"/>
  <c r="E53" i="21"/>
  <c r="G53" i="21"/>
  <c r="H53" i="21"/>
  <c r="K53" i="21"/>
  <c r="L53" i="21"/>
  <c r="E54" i="21"/>
  <c r="G54" i="21"/>
  <c r="H54" i="21"/>
  <c r="K54" i="21"/>
  <c r="L54" i="21"/>
  <c r="E55" i="21"/>
  <c r="G55" i="21"/>
  <c r="H55" i="21"/>
  <c r="K55" i="21"/>
  <c r="L55" i="21"/>
  <c r="E56" i="21"/>
  <c r="G56" i="21"/>
  <c r="H56" i="21"/>
  <c r="K56" i="21"/>
  <c r="L56" i="21"/>
  <c r="E57" i="21"/>
  <c r="G57" i="21"/>
  <c r="H57" i="21"/>
  <c r="K57" i="21"/>
  <c r="L57" i="21"/>
  <c r="E58" i="21"/>
  <c r="G58" i="21"/>
  <c r="H58" i="21"/>
  <c r="K58" i="21"/>
  <c r="L58" i="21"/>
  <c r="E59" i="21"/>
  <c r="G59" i="21"/>
  <c r="H59" i="21"/>
  <c r="K59" i="21"/>
  <c r="L59" i="21"/>
  <c r="E60" i="21"/>
  <c r="G60" i="21"/>
  <c r="H60" i="21"/>
  <c r="K60" i="21"/>
  <c r="L60" i="21"/>
  <c r="E61" i="21"/>
  <c r="G61" i="21"/>
  <c r="H61" i="21"/>
  <c r="K61" i="21"/>
  <c r="L61" i="21"/>
  <c r="E62" i="21"/>
  <c r="G62" i="21"/>
  <c r="H62" i="21"/>
  <c r="K62" i="21"/>
  <c r="L62" i="21"/>
  <c r="E63" i="21"/>
  <c r="G63" i="21"/>
  <c r="H63" i="21"/>
  <c r="K63" i="21"/>
  <c r="L63" i="21"/>
  <c r="E64" i="21"/>
  <c r="G64" i="21"/>
  <c r="H64" i="21"/>
  <c r="K64" i="21"/>
  <c r="L64" i="21"/>
  <c r="E65" i="21"/>
  <c r="G65" i="21"/>
  <c r="H65" i="21"/>
  <c r="K65" i="21"/>
  <c r="L65" i="21"/>
  <c r="E66" i="21"/>
  <c r="G66" i="21"/>
  <c r="H66" i="21"/>
  <c r="K66" i="21"/>
  <c r="L66" i="21"/>
  <c r="E67" i="21"/>
  <c r="G67" i="21"/>
  <c r="H67" i="21"/>
  <c r="K67" i="21"/>
  <c r="L67" i="21"/>
  <c r="E68" i="21"/>
  <c r="G68" i="21"/>
  <c r="H68" i="21"/>
  <c r="K68" i="21"/>
  <c r="L68" i="21"/>
  <c r="E69" i="21"/>
  <c r="G69" i="21"/>
  <c r="H69" i="21"/>
  <c r="K69" i="21"/>
  <c r="L69" i="21"/>
  <c r="E70" i="21"/>
  <c r="G70" i="21"/>
  <c r="H70" i="21"/>
  <c r="K70" i="21"/>
  <c r="L70" i="21"/>
  <c r="E71" i="21"/>
  <c r="G71" i="21"/>
  <c r="H71" i="21"/>
  <c r="K71" i="21"/>
  <c r="L71" i="21"/>
  <c r="E72" i="21"/>
  <c r="G72" i="21"/>
  <c r="H72" i="21"/>
  <c r="K72" i="21"/>
  <c r="L72" i="21"/>
  <c r="E73" i="21"/>
  <c r="G73" i="21"/>
  <c r="H73" i="21"/>
  <c r="K73" i="21"/>
  <c r="L73" i="21"/>
  <c r="E74" i="21"/>
  <c r="G74" i="21"/>
  <c r="H74" i="21"/>
  <c r="K74" i="21"/>
  <c r="L74" i="21"/>
  <c r="E75" i="21"/>
  <c r="G75" i="21"/>
  <c r="H75" i="21"/>
  <c r="K75" i="21"/>
  <c r="L75" i="21"/>
  <c r="E76" i="21"/>
  <c r="G76" i="21"/>
  <c r="H76" i="21"/>
  <c r="K76" i="21"/>
  <c r="L76" i="21"/>
  <c r="E77" i="21"/>
  <c r="G77" i="21"/>
  <c r="H77" i="21"/>
  <c r="K77" i="21"/>
  <c r="L77" i="21"/>
  <c r="E78" i="21"/>
  <c r="G78" i="21"/>
  <c r="H78" i="21"/>
  <c r="K78" i="21"/>
  <c r="L78" i="21"/>
  <c r="E79" i="21"/>
  <c r="G79" i="21"/>
  <c r="H79" i="21"/>
  <c r="K79" i="21"/>
  <c r="L79" i="21"/>
  <c r="E80" i="21"/>
  <c r="G80" i="21"/>
  <c r="H80" i="21"/>
  <c r="K80" i="21"/>
  <c r="L80" i="21"/>
  <c r="E81" i="21"/>
  <c r="G81" i="21"/>
  <c r="H81" i="21"/>
  <c r="K81" i="21"/>
  <c r="L81" i="21"/>
  <c r="E82" i="21"/>
  <c r="G82" i="21"/>
  <c r="H82" i="21"/>
  <c r="K82" i="21"/>
  <c r="L82" i="21"/>
  <c r="E83" i="21"/>
  <c r="G83" i="21"/>
  <c r="H83" i="21"/>
  <c r="K83" i="21"/>
  <c r="L83" i="21"/>
  <c r="E84" i="21"/>
  <c r="G84" i="21"/>
  <c r="H84" i="21"/>
  <c r="K84" i="21"/>
  <c r="L84" i="21"/>
  <c r="E85" i="21"/>
  <c r="G85" i="21"/>
  <c r="H85" i="21"/>
  <c r="K85" i="21"/>
  <c r="L85" i="21"/>
  <c r="E86" i="21"/>
  <c r="G86" i="21"/>
  <c r="H86" i="21"/>
  <c r="K86" i="21"/>
  <c r="L86" i="21"/>
  <c r="E87" i="21"/>
  <c r="G87" i="21"/>
  <c r="H87" i="21"/>
  <c r="K87" i="21"/>
  <c r="L87" i="21"/>
  <c r="E88" i="21"/>
  <c r="G88" i="21"/>
  <c r="H88" i="21"/>
  <c r="K88" i="21"/>
  <c r="L88" i="21"/>
  <c r="E89" i="21"/>
  <c r="G89" i="21"/>
  <c r="H89" i="21"/>
  <c r="K89" i="21"/>
  <c r="L89" i="21"/>
  <c r="E90" i="21"/>
  <c r="G90" i="21"/>
  <c r="H90" i="21"/>
  <c r="K90" i="21"/>
  <c r="L90" i="21"/>
  <c r="E91" i="21"/>
  <c r="G91" i="21"/>
  <c r="H91" i="21"/>
  <c r="K91" i="21"/>
  <c r="L91" i="21"/>
  <c r="E92" i="21"/>
  <c r="G92" i="21"/>
  <c r="H92" i="21"/>
  <c r="K92" i="21"/>
  <c r="L92" i="21"/>
  <c r="E93" i="21"/>
  <c r="G93" i="21"/>
  <c r="H93" i="21"/>
  <c r="K93" i="21"/>
  <c r="L93" i="21"/>
  <c r="E94" i="21"/>
  <c r="G94" i="21"/>
  <c r="H94" i="21"/>
  <c r="K94" i="21"/>
  <c r="L94" i="21"/>
  <c r="E95" i="21"/>
  <c r="G95" i="21"/>
  <c r="H95" i="21"/>
  <c r="K95" i="21"/>
  <c r="L95" i="21"/>
  <c r="E96" i="21"/>
  <c r="G96" i="21"/>
  <c r="H96" i="21"/>
  <c r="K96" i="21"/>
  <c r="L96" i="21"/>
  <c r="E97" i="21"/>
  <c r="G97" i="21"/>
  <c r="H97" i="21"/>
  <c r="K97" i="21"/>
  <c r="L97" i="21"/>
  <c r="E98" i="21"/>
  <c r="G98" i="21"/>
  <c r="H98" i="21"/>
  <c r="K98" i="21"/>
  <c r="L98" i="21"/>
  <c r="E99" i="21"/>
  <c r="G99" i="21"/>
  <c r="H99" i="21"/>
  <c r="K99" i="21"/>
  <c r="L99" i="21"/>
  <c r="E100" i="21"/>
  <c r="G100" i="21"/>
  <c r="H100" i="21"/>
  <c r="K100" i="21"/>
  <c r="L100" i="21"/>
  <c r="E101" i="21"/>
  <c r="G101" i="21"/>
  <c r="H101" i="21"/>
  <c r="I101" i="21"/>
  <c r="K101" i="21"/>
  <c r="L101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9" i="11" l="1"/>
  <c r="D86" i="11"/>
  <c r="BG106" i="33"/>
  <c r="BG107" i="33"/>
  <c r="BG108" i="33"/>
  <c r="BG109" i="33"/>
  <c r="BG110" i="33"/>
  <c r="BG111" i="33"/>
  <c r="BG112" i="33"/>
  <c r="BG113" i="33"/>
  <c r="BG114" i="33"/>
  <c r="BG115" i="33"/>
  <c r="BG116" i="33"/>
  <c r="BG117" i="33"/>
  <c r="BG118" i="33"/>
  <c r="BG119" i="33"/>
  <c r="BG120" i="33"/>
  <c r="BG121" i="33"/>
  <c r="BG122" i="33"/>
  <c r="BG123" i="33"/>
  <c r="BG124" i="33"/>
  <c r="BG125" i="33"/>
  <c r="BG126" i="33"/>
  <c r="BG127" i="33"/>
  <c r="BG128" i="33"/>
  <c r="BG129" i="33"/>
  <c r="BG130" i="33"/>
  <c r="BG131" i="33"/>
  <c r="BG132" i="33"/>
  <c r="BG133" i="33"/>
  <c r="BG134" i="33"/>
  <c r="BG135" i="33"/>
  <c r="BG136" i="33"/>
  <c r="BG137" i="33"/>
  <c r="BG138" i="33"/>
  <c r="BG139" i="33"/>
  <c r="BG140" i="33"/>
  <c r="BG141" i="33"/>
  <c r="BG142" i="33"/>
  <c r="BG143" i="33"/>
  <c r="BG144" i="33"/>
  <c r="BG145" i="33"/>
  <c r="BG146" i="33"/>
  <c r="BG147" i="33"/>
  <c r="BG148" i="33"/>
  <c r="BG149" i="33"/>
  <c r="BG150" i="33"/>
  <c r="BG151" i="33"/>
  <c r="BG152" i="33"/>
  <c r="BG153" i="33"/>
  <c r="BG154" i="33"/>
  <c r="BG155" i="33"/>
  <c r="BG156" i="33"/>
  <c r="BG157" i="33"/>
  <c r="BG158" i="33"/>
  <c r="BG159" i="33"/>
  <c r="BG160" i="33"/>
  <c r="BG161" i="33"/>
  <c r="BG162" i="33"/>
  <c r="BG163" i="33"/>
  <c r="BG164" i="33"/>
  <c r="BG165" i="33"/>
  <c r="BG166" i="33"/>
  <c r="BG167" i="33"/>
  <c r="BG168" i="33"/>
  <c r="BG169" i="33"/>
  <c r="BG170" i="33"/>
  <c r="BG171" i="33"/>
  <c r="BG172" i="33"/>
  <c r="BG173" i="33"/>
  <c r="BG174" i="33"/>
  <c r="BG175" i="33"/>
  <c r="BG176" i="33"/>
  <c r="BG177" i="33"/>
  <c r="BG178" i="33"/>
  <c r="BG179" i="33"/>
  <c r="BG180" i="33"/>
  <c r="BG181" i="33"/>
  <c r="BG182" i="33"/>
  <c r="BG183" i="33"/>
  <c r="BG184" i="33"/>
  <c r="BG185" i="33"/>
  <c r="BG186" i="33"/>
  <c r="BG187" i="33"/>
  <c r="BG188" i="33"/>
  <c r="BG189" i="33"/>
  <c r="BG190" i="33"/>
  <c r="BG191" i="33"/>
  <c r="BG192" i="33"/>
  <c r="BG193" i="33"/>
  <c r="BG194" i="33"/>
  <c r="BG195" i="33"/>
  <c r="BG196" i="33"/>
  <c r="BG197" i="33"/>
  <c r="BG198" i="33"/>
  <c r="BG199" i="33"/>
  <c r="BG200" i="33"/>
  <c r="BG201" i="33"/>
  <c r="BG105" i="33"/>
  <c r="BF103" i="33" l="1"/>
  <c r="BE103" i="33"/>
  <c r="BD103" i="33"/>
  <c r="BC103" i="33"/>
  <c r="BB103" i="33"/>
  <c r="BA103" i="33"/>
  <c r="AZ103" i="33"/>
  <c r="AY103" i="33"/>
  <c r="AX103" i="33"/>
  <c r="AW103" i="33"/>
  <c r="AV103" i="33"/>
  <c r="AU103" i="33"/>
  <c r="AT103" i="33"/>
  <c r="AS103" i="33"/>
  <c r="AR103" i="33"/>
  <c r="AQ103" i="33"/>
  <c r="AP103" i="33"/>
  <c r="AO103" i="33"/>
  <c r="AN103" i="33"/>
  <c r="AM103" i="33"/>
  <c r="AL103" i="33"/>
  <c r="AK103" i="33"/>
  <c r="AJ103" i="33"/>
  <c r="AI103" i="33"/>
  <c r="AH103" i="33"/>
  <c r="AG103" i="33"/>
  <c r="AF103" i="33"/>
  <c r="AE103" i="33"/>
  <c r="AD103" i="33"/>
  <c r="AC103" i="33"/>
  <c r="AB103" i="33"/>
  <c r="AA103" i="33"/>
  <c r="Z103" i="33"/>
  <c r="Y103" i="33"/>
  <c r="X103" i="33"/>
  <c r="W103" i="33"/>
  <c r="V103" i="33"/>
  <c r="U103" i="33"/>
  <c r="T103" i="33"/>
  <c r="S103" i="33"/>
  <c r="R103" i="33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BU86" i="11"/>
  <c r="BV86" i="11"/>
  <c r="BW86" i="11"/>
  <c r="BX86" i="11"/>
  <c r="BY86" i="11"/>
  <c r="BZ86" i="11"/>
  <c r="CA86" i="11"/>
  <c r="CB86" i="11"/>
  <c r="CC86" i="11"/>
  <c r="CD86" i="11"/>
  <c r="CE86" i="11"/>
  <c r="CF86" i="11"/>
  <c r="CG86" i="11"/>
  <c r="CH86" i="11"/>
  <c r="CI86" i="11"/>
  <c r="CJ86" i="11"/>
  <c r="CK86" i="11"/>
  <c r="CL86" i="11"/>
  <c r="CM86" i="11"/>
  <c r="CN86" i="11"/>
  <c r="CO86" i="11"/>
  <c r="CP86" i="11"/>
  <c r="CQ86" i="11"/>
  <c r="CR86" i="11"/>
  <c r="CS86" i="11"/>
  <c r="CT86" i="11"/>
  <c r="CU86" i="11"/>
  <c r="CV86" i="11"/>
  <c r="CW86" i="11"/>
  <c r="CX86" i="11"/>
  <c r="CY86" i="11"/>
  <c r="CZ86" i="11"/>
  <c r="DA86" i="11"/>
  <c r="DB86" i="11"/>
  <c r="DC86" i="11"/>
  <c r="DD86" i="11"/>
  <c r="DE86" i="11"/>
  <c r="DF86" i="11"/>
  <c r="DG86" i="11"/>
  <c r="U106" i="33"/>
  <c r="V106" i="33"/>
  <c r="W106" i="33"/>
  <c r="X106" i="33"/>
  <c r="Y106" i="33"/>
  <c r="Z106" i="33"/>
  <c r="AA106" i="33"/>
  <c r="AB106" i="33"/>
  <c r="AC106" i="33"/>
  <c r="AD106" i="33"/>
  <c r="AE106" i="33"/>
  <c r="AF106" i="33"/>
  <c r="AG106" i="33"/>
  <c r="AH106" i="33"/>
  <c r="AI106" i="33"/>
  <c r="AJ106" i="33"/>
  <c r="AK106" i="33"/>
  <c r="AL106" i="33"/>
  <c r="AM106" i="33"/>
  <c r="AN106" i="33"/>
  <c r="AO106" i="33"/>
  <c r="AP106" i="33"/>
  <c r="AQ106" i="33"/>
  <c r="AR106" i="33"/>
  <c r="AS106" i="33"/>
  <c r="AT106" i="33"/>
  <c r="AU106" i="33"/>
  <c r="AV106" i="33"/>
  <c r="AW106" i="33"/>
  <c r="AX106" i="33"/>
  <c r="AY106" i="33"/>
  <c r="AZ106" i="33"/>
  <c r="BA106" i="33"/>
  <c r="BB106" i="33"/>
  <c r="BC106" i="33"/>
  <c r="BD106" i="33"/>
  <c r="BE106" i="33"/>
  <c r="BF106" i="33"/>
  <c r="U107" i="33"/>
  <c r="V107" i="33"/>
  <c r="W107" i="33"/>
  <c r="X107" i="33"/>
  <c r="Y107" i="33"/>
  <c r="Z107" i="33"/>
  <c r="AA107" i="33"/>
  <c r="AB107" i="33"/>
  <c r="AC107" i="33"/>
  <c r="AD107" i="33"/>
  <c r="AE107" i="33"/>
  <c r="AF107" i="33"/>
  <c r="AG107" i="33"/>
  <c r="AH107" i="33"/>
  <c r="AI107" i="33"/>
  <c r="AJ107" i="33"/>
  <c r="AK107" i="33"/>
  <c r="AL107" i="33"/>
  <c r="AM107" i="33"/>
  <c r="AN107" i="33"/>
  <c r="AO107" i="33"/>
  <c r="AP107" i="33"/>
  <c r="AQ107" i="33"/>
  <c r="AR107" i="33"/>
  <c r="AS107" i="33"/>
  <c r="AT107" i="33"/>
  <c r="AU107" i="33"/>
  <c r="AV107" i="33"/>
  <c r="AW107" i="33"/>
  <c r="AX107" i="33"/>
  <c r="AY107" i="33"/>
  <c r="AZ107" i="33"/>
  <c r="BA107" i="33"/>
  <c r="BB107" i="33"/>
  <c r="BC107" i="33"/>
  <c r="BD107" i="33"/>
  <c r="BE107" i="33"/>
  <c r="BF107" i="33"/>
  <c r="U108" i="33"/>
  <c r="V108" i="33"/>
  <c r="W108" i="33"/>
  <c r="X108" i="33"/>
  <c r="Y108" i="33"/>
  <c r="Z108" i="33"/>
  <c r="AA108" i="33"/>
  <c r="AB108" i="33"/>
  <c r="AC108" i="33"/>
  <c r="AD108" i="33"/>
  <c r="AE108" i="33"/>
  <c r="AF108" i="33"/>
  <c r="AG108" i="33"/>
  <c r="AH108" i="33"/>
  <c r="AI108" i="33"/>
  <c r="AJ108" i="33"/>
  <c r="AK108" i="33"/>
  <c r="AL108" i="33"/>
  <c r="AM108" i="33"/>
  <c r="AN108" i="33"/>
  <c r="AO108" i="33"/>
  <c r="AP108" i="33"/>
  <c r="AQ108" i="33"/>
  <c r="AR108" i="33"/>
  <c r="AS108" i="33"/>
  <c r="AT108" i="33"/>
  <c r="AU108" i="33"/>
  <c r="AV108" i="33"/>
  <c r="AW108" i="33"/>
  <c r="AX108" i="33"/>
  <c r="AY108" i="33"/>
  <c r="AZ108" i="33"/>
  <c r="BA108" i="33"/>
  <c r="BB108" i="33"/>
  <c r="BC108" i="33"/>
  <c r="BD108" i="33"/>
  <c r="BE108" i="33"/>
  <c r="BF108" i="33"/>
  <c r="U109" i="33"/>
  <c r="V109" i="33"/>
  <c r="W109" i="33"/>
  <c r="X109" i="33"/>
  <c r="Y109" i="33"/>
  <c r="Z109" i="33"/>
  <c r="AA109" i="33"/>
  <c r="AB109" i="33"/>
  <c r="AC109" i="33"/>
  <c r="AD109" i="33"/>
  <c r="AE109" i="33"/>
  <c r="AF109" i="33"/>
  <c r="AG109" i="33"/>
  <c r="AH109" i="33"/>
  <c r="AI109" i="33"/>
  <c r="AJ109" i="33"/>
  <c r="AK109" i="33"/>
  <c r="AL109" i="33"/>
  <c r="AM109" i="33"/>
  <c r="AN109" i="33"/>
  <c r="AO109" i="33"/>
  <c r="AP109" i="33"/>
  <c r="AQ109" i="33"/>
  <c r="AR109" i="33"/>
  <c r="AS109" i="33"/>
  <c r="AT109" i="33"/>
  <c r="AU109" i="33"/>
  <c r="AV109" i="33"/>
  <c r="AW109" i="33"/>
  <c r="AX109" i="33"/>
  <c r="AY109" i="33"/>
  <c r="AZ109" i="33"/>
  <c r="BA109" i="33"/>
  <c r="BB109" i="33"/>
  <c r="BC109" i="33"/>
  <c r="BD109" i="33"/>
  <c r="BE109" i="33"/>
  <c r="BF109" i="33"/>
  <c r="U110" i="33"/>
  <c r="V110" i="33"/>
  <c r="W110" i="33"/>
  <c r="X110" i="33"/>
  <c r="Y110" i="33"/>
  <c r="Z110" i="33"/>
  <c r="AA110" i="33"/>
  <c r="AB110" i="33"/>
  <c r="AC110" i="33"/>
  <c r="AD110" i="33"/>
  <c r="AE110" i="33"/>
  <c r="AF110" i="33"/>
  <c r="AG110" i="33"/>
  <c r="AH110" i="33"/>
  <c r="AI110" i="33"/>
  <c r="AJ110" i="33"/>
  <c r="AK110" i="33"/>
  <c r="AL110" i="33"/>
  <c r="AM110" i="33"/>
  <c r="AN110" i="33"/>
  <c r="AO110" i="33"/>
  <c r="AP110" i="33"/>
  <c r="AQ110" i="33"/>
  <c r="AR110" i="33"/>
  <c r="AS110" i="33"/>
  <c r="AT110" i="33"/>
  <c r="AU110" i="33"/>
  <c r="AV110" i="33"/>
  <c r="AW110" i="33"/>
  <c r="AX110" i="33"/>
  <c r="AY110" i="33"/>
  <c r="AZ110" i="33"/>
  <c r="BA110" i="33"/>
  <c r="BB110" i="33"/>
  <c r="BC110" i="33"/>
  <c r="BD110" i="33"/>
  <c r="BE110" i="33"/>
  <c r="BF110" i="33"/>
  <c r="U111" i="33"/>
  <c r="V111" i="33"/>
  <c r="W111" i="33"/>
  <c r="X111" i="33"/>
  <c r="Y111" i="33"/>
  <c r="Z111" i="33"/>
  <c r="AA111" i="33"/>
  <c r="AB111" i="33"/>
  <c r="AC111" i="33"/>
  <c r="AD111" i="33"/>
  <c r="AE111" i="33"/>
  <c r="AF111" i="33"/>
  <c r="AG111" i="33"/>
  <c r="AH111" i="33"/>
  <c r="AI111" i="33"/>
  <c r="AJ111" i="33"/>
  <c r="AK111" i="33"/>
  <c r="AL111" i="33"/>
  <c r="AM111" i="33"/>
  <c r="AN111" i="33"/>
  <c r="AO111" i="33"/>
  <c r="AP111" i="33"/>
  <c r="AQ111" i="33"/>
  <c r="AR111" i="33"/>
  <c r="AS111" i="33"/>
  <c r="AT111" i="33"/>
  <c r="AU111" i="33"/>
  <c r="AV111" i="33"/>
  <c r="AW111" i="33"/>
  <c r="AX111" i="33"/>
  <c r="AY111" i="33"/>
  <c r="AZ111" i="33"/>
  <c r="BA111" i="33"/>
  <c r="BB111" i="33"/>
  <c r="BC111" i="33"/>
  <c r="BD111" i="33"/>
  <c r="BE111" i="33"/>
  <c r="BF111" i="33"/>
  <c r="U112" i="33"/>
  <c r="V112" i="33"/>
  <c r="W112" i="33"/>
  <c r="X112" i="33"/>
  <c r="Y112" i="33"/>
  <c r="Z112" i="33"/>
  <c r="AA112" i="33"/>
  <c r="AB112" i="33"/>
  <c r="AC112" i="33"/>
  <c r="AD112" i="33"/>
  <c r="AE112" i="33"/>
  <c r="AF112" i="33"/>
  <c r="AG112" i="33"/>
  <c r="AH112" i="33"/>
  <c r="AI112" i="33"/>
  <c r="AJ112" i="33"/>
  <c r="AK112" i="33"/>
  <c r="AL112" i="33"/>
  <c r="AM112" i="33"/>
  <c r="AN112" i="33"/>
  <c r="AO112" i="33"/>
  <c r="AP112" i="33"/>
  <c r="AQ112" i="33"/>
  <c r="AR112" i="33"/>
  <c r="AS112" i="33"/>
  <c r="AT112" i="33"/>
  <c r="AU112" i="33"/>
  <c r="AV112" i="33"/>
  <c r="AW112" i="33"/>
  <c r="AX112" i="33"/>
  <c r="AY112" i="33"/>
  <c r="AZ112" i="33"/>
  <c r="BA112" i="33"/>
  <c r="BB112" i="33"/>
  <c r="BC112" i="33"/>
  <c r="BD112" i="33"/>
  <c r="BE112" i="33"/>
  <c r="BF112" i="33"/>
  <c r="U113" i="33"/>
  <c r="V113" i="33"/>
  <c r="W113" i="33"/>
  <c r="X113" i="33"/>
  <c r="Y113" i="33"/>
  <c r="Z113" i="33"/>
  <c r="AA113" i="33"/>
  <c r="AB113" i="33"/>
  <c r="AC113" i="33"/>
  <c r="AD113" i="33"/>
  <c r="AE113" i="33"/>
  <c r="AF113" i="33"/>
  <c r="AG113" i="33"/>
  <c r="AH113" i="33"/>
  <c r="AI113" i="33"/>
  <c r="AJ113" i="33"/>
  <c r="AK113" i="33"/>
  <c r="AL113" i="33"/>
  <c r="AM113" i="33"/>
  <c r="AN113" i="33"/>
  <c r="AO113" i="33"/>
  <c r="AP113" i="33"/>
  <c r="AQ113" i="33"/>
  <c r="AR113" i="33"/>
  <c r="AS113" i="33"/>
  <c r="AT113" i="33"/>
  <c r="AU113" i="33"/>
  <c r="AV113" i="33"/>
  <c r="AW113" i="33"/>
  <c r="AX113" i="33"/>
  <c r="AY113" i="33"/>
  <c r="AZ113" i="33"/>
  <c r="BA113" i="33"/>
  <c r="BB113" i="33"/>
  <c r="BC113" i="33"/>
  <c r="BD113" i="33"/>
  <c r="BE113" i="33"/>
  <c r="BF113" i="33"/>
  <c r="U114" i="33"/>
  <c r="V114" i="33"/>
  <c r="W114" i="33"/>
  <c r="X114" i="33"/>
  <c r="Y114" i="33"/>
  <c r="Z114" i="33"/>
  <c r="AA114" i="33"/>
  <c r="AB114" i="33"/>
  <c r="AC114" i="33"/>
  <c r="AD114" i="33"/>
  <c r="AE114" i="33"/>
  <c r="AF114" i="33"/>
  <c r="AG114" i="33"/>
  <c r="AH114" i="33"/>
  <c r="AI114" i="33"/>
  <c r="AJ114" i="33"/>
  <c r="AK114" i="33"/>
  <c r="AL114" i="33"/>
  <c r="AM114" i="33"/>
  <c r="AN114" i="33"/>
  <c r="AO114" i="33"/>
  <c r="AP114" i="33"/>
  <c r="AQ114" i="33"/>
  <c r="AR114" i="33"/>
  <c r="AS114" i="33"/>
  <c r="AT114" i="33"/>
  <c r="AU114" i="33"/>
  <c r="AV114" i="33"/>
  <c r="AW114" i="33"/>
  <c r="AX114" i="33"/>
  <c r="AY114" i="33"/>
  <c r="AZ114" i="33"/>
  <c r="BA114" i="33"/>
  <c r="BB114" i="33"/>
  <c r="BC114" i="33"/>
  <c r="BD114" i="33"/>
  <c r="BE114" i="33"/>
  <c r="BF114" i="33"/>
  <c r="U115" i="33"/>
  <c r="V115" i="33"/>
  <c r="W115" i="33"/>
  <c r="X115" i="33"/>
  <c r="Y115" i="33"/>
  <c r="Z115" i="33"/>
  <c r="AA115" i="33"/>
  <c r="AB115" i="33"/>
  <c r="AC115" i="33"/>
  <c r="AD115" i="33"/>
  <c r="AE115" i="33"/>
  <c r="AF115" i="33"/>
  <c r="AG115" i="33"/>
  <c r="AH115" i="33"/>
  <c r="AI115" i="33"/>
  <c r="AJ115" i="33"/>
  <c r="AK115" i="33"/>
  <c r="AL115" i="33"/>
  <c r="AM115" i="33"/>
  <c r="AN115" i="33"/>
  <c r="AO115" i="33"/>
  <c r="AP115" i="33"/>
  <c r="AQ115" i="33"/>
  <c r="AR115" i="33"/>
  <c r="AS115" i="33"/>
  <c r="AT115" i="33"/>
  <c r="AU115" i="33"/>
  <c r="AV115" i="33"/>
  <c r="AW115" i="33"/>
  <c r="AX115" i="33"/>
  <c r="AY115" i="33"/>
  <c r="AZ115" i="33"/>
  <c r="BA115" i="33"/>
  <c r="BB115" i="33"/>
  <c r="BC115" i="33"/>
  <c r="BD115" i="33"/>
  <c r="BE115" i="33"/>
  <c r="BF115" i="33"/>
  <c r="U116" i="33"/>
  <c r="V116" i="33"/>
  <c r="W116" i="33"/>
  <c r="X116" i="33"/>
  <c r="Y116" i="33"/>
  <c r="Z116" i="33"/>
  <c r="AA116" i="33"/>
  <c r="AB116" i="33"/>
  <c r="AC116" i="33"/>
  <c r="AD116" i="33"/>
  <c r="AE116" i="33"/>
  <c r="AF116" i="33"/>
  <c r="AG116" i="33"/>
  <c r="AH116" i="33"/>
  <c r="AI116" i="33"/>
  <c r="AJ116" i="33"/>
  <c r="AK116" i="33"/>
  <c r="AL116" i="33"/>
  <c r="AM116" i="33"/>
  <c r="AN116" i="33"/>
  <c r="AO116" i="33"/>
  <c r="AP116" i="33"/>
  <c r="AQ116" i="33"/>
  <c r="AR116" i="33"/>
  <c r="AS116" i="33"/>
  <c r="AT116" i="33"/>
  <c r="AU116" i="33"/>
  <c r="AV116" i="33"/>
  <c r="AW116" i="33"/>
  <c r="AX116" i="33"/>
  <c r="AY116" i="33"/>
  <c r="AZ116" i="33"/>
  <c r="BA116" i="33"/>
  <c r="BB116" i="33"/>
  <c r="BC116" i="33"/>
  <c r="BD116" i="33"/>
  <c r="BE116" i="33"/>
  <c r="BF116" i="33"/>
  <c r="U117" i="33"/>
  <c r="V117" i="33"/>
  <c r="W117" i="33"/>
  <c r="X117" i="33"/>
  <c r="Y117" i="33"/>
  <c r="Z117" i="33"/>
  <c r="AA117" i="33"/>
  <c r="AB117" i="33"/>
  <c r="AC117" i="33"/>
  <c r="AD117" i="33"/>
  <c r="AE117" i="33"/>
  <c r="AF117" i="33"/>
  <c r="AG117" i="33"/>
  <c r="AH117" i="33"/>
  <c r="AI117" i="33"/>
  <c r="AJ117" i="33"/>
  <c r="AK117" i="33"/>
  <c r="AL117" i="33"/>
  <c r="AM117" i="33"/>
  <c r="AN117" i="33"/>
  <c r="AO117" i="33"/>
  <c r="AP117" i="33"/>
  <c r="AQ117" i="33"/>
  <c r="AR117" i="33"/>
  <c r="AS117" i="33"/>
  <c r="AT117" i="33"/>
  <c r="AU117" i="33"/>
  <c r="AV117" i="33"/>
  <c r="AW117" i="33"/>
  <c r="AX117" i="33"/>
  <c r="AY117" i="33"/>
  <c r="AZ117" i="33"/>
  <c r="BA117" i="33"/>
  <c r="BB117" i="33"/>
  <c r="BC117" i="33"/>
  <c r="BD117" i="33"/>
  <c r="BE117" i="33"/>
  <c r="BF117" i="33"/>
  <c r="U118" i="33"/>
  <c r="V118" i="33"/>
  <c r="W118" i="33"/>
  <c r="X118" i="33"/>
  <c r="Y118" i="33"/>
  <c r="Z118" i="33"/>
  <c r="AA118" i="33"/>
  <c r="AB118" i="33"/>
  <c r="AC118" i="33"/>
  <c r="AD118" i="33"/>
  <c r="AE118" i="33"/>
  <c r="AF118" i="33"/>
  <c r="AG118" i="33"/>
  <c r="AH118" i="33"/>
  <c r="AI118" i="33"/>
  <c r="AJ118" i="33"/>
  <c r="AK118" i="33"/>
  <c r="AL118" i="33"/>
  <c r="AM118" i="33"/>
  <c r="AN118" i="33"/>
  <c r="AO118" i="33"/>
  <c r="AP118" i="33"/>
  <c r="AQ118" i="33"/>
  <c r="AR118" i="33"/>
  <c r="AS118" i="33"/>
  <c r="AT118" i="33"/>
  <c r="AU118" i="33"/>
  <c r="AV118" i="33"/>
  <c r="AW118" i="33"/>
  <c r="AX118" i="33"/>
  <c r="AY118" i="33"/>
  <c r="AZ118" i="33"/>
  <c r="BA118" i="33"/>
  <c r="BB118" i="33"/>
  <c r="BC118" i="33"/>
  <c r="BD118" i="33"/>
  <c r="BE118" i="33"/>
  <c r="BF118" i="33"/>
  <c r="U119" i="33"/>
  <c r="V119" i="33"/>
  <c r="W119" i="33"/>
  <c r="X119" i="33"/>
  <c r="Y119" i="33"/>
  <c r="Z119" i="33"/>
  <c r="AA119" i="33"/>
  <c r="AB119" i="33"/>
  <c r="AC119" i="33"/>
  <c r="AD119" i="33"/>
  <c r="AE119" i="33"/>
  <c r="AF119" i="33"/>
  <c r="AG119" i="33"/>
  <c r="AH119" i="33"/>
  <c r="AI119" i="33"/>
  <c r="AJ119" i="33"/>
  <c r="AK119" i="33"/>
  <c r="AL119" i="33"/>
  <c r="AM119" i="33"/>
  <c r="AN119" i="33"/>
  <c r="AO119" i="33"/>
  <c r="AP119" i="33"/>
  <c r="AQ119" i="33"/>
  <c r="AR119" i="33"/>
  <c r="AS119" i="33"/>
  <c r="AT119" i="33"/>
  <c r="AU119" i="33"/>
  <c r="AV119" i="33"/>
  <c r="AW119" i="33"/>
  <c r="AX119" i="33"/>
  <c r="AY119" i="33"/>
  <c r="AZ119" i="33"/>
  <c r="BA119" i="33"/>
  <c r="BB119" i="33"/>
  <c r="BC119" i="33"/>
  <c r="BD119" i="33"/>
  <c r="BE119" i="33"/>
  <c r="BF119" i="33"/>
  <c r="U120" i="33"/>
  <c r="V120" i="33"/>
  <c r="W120" i="33"/>
  <c r="X120" i="33"/>
  <c r="Y120" i="33"/>
  <c r="Z120" i="33"/>
  <c r="AA120" i="33"/>
  <c r="AB120" i="33"/>
  <c r="AC120" i="33"/>
  <c r="AD120" i="33"/>
  <c r="AE120" i="33"/>
  <c r="AF120" i="33"/>
  <c r="AG120" i="33"/>
  <c r="AH120" i="33"/>
  <c r="AI120" i="33"/>
  <c r="AJ120" i="33"/>
  <c r="AK120" i="33"/>
  <c r="AL120" i="33"/>
  <c r="AM120" i="33"/>
  <c r="AN120" i="33"/>
  <c r="AO120" i="33"/>
  <c r="AP120" i="33"/>
  <c r="AQ120" i="33"/>
  <c r="AR120" i="33"/>
  <c r="AS120" i="33"/>
  <c r="AT120" i="33"/>
  <c r="AU120" i="33"/>
  <c r="AV120" i="33"/>
  <c r="AW120" i="33"/>
  <c r="AX120" i="33"/>
  <c r="AY120" i="33"/>
  <c r="AZ120" i="33"/>
  <c r="BA120" i="33"/>
  <c r="BB120" i="33"/>
  <c r="BC120" i="33"/>
  <c r="BD120" i="33"/>
  <c r="BE120" i="33"/>
  <c r="BF120" i="33"/>
  <c r="U121" i="33"/>
  <c r="V121" i="33"/>
  <c r="W121" i="33"/>
  <c r="X121" i="33"/>
  <c r="Y121" i="33"/>
  <c r="Z121" i="33"/>
  <c r="AA121" i="33"/>
  <c r="AB121" i="33"/>
  <c r="AC121" i="33"/>
  <c r="AD121" i="33"/>
  <c r="AE121" i="33"/>
  <c r="AF121" i="33"/>
  <c r="AG121" i="33"/>
  <c r="AH121" i="33"/>
  <c r="AI121" i="33"/>
  <c r="AJ121" i="33"/>
  <c r="AK121" i="33"/>
  <c r="AL121" i="33"/>
  <c r="AM121" i="33"/>
  <c r="AN121" i="33"/>
  <c r="AO121" i="33"/>
  <c r="AP121" i="33"/>
  <c r="AQ121" i="33"/>
  <c r="AR121" i="33"/>
  <c r="AS121" i="33"/>
  <c r="AT121" i="33"/>
  <c r="AU121" i="33"/>
  <c r="AV121" i="33"/>
  <c r="AW121" i="33"/>
  <c r="AX121" i="33"/>
  <c r="AY121" i="33"/>
  <c r="AZ121" i="33"/>
  <c r="BA121" i="33"/>
  <c r="BB121" i="33"/>
  <c r="BC121" i="33"/>
  <c r="BD121" i="33"/>
  <c r="BE121" i="33"/>
  <c r="BF121" i="33"/>
  <c r="U122" i="33"/>
  <c r="V122" i="33"/>
  <c r="W122" i="33"/>
  <c r="X122" i="33"/>
  <c r="Y122" i="33"/>
  <c r="Z122" i="33"/>
  <c r="AA122" i="33"/>
  <c r="AB122" i="33"/>
  <c r="AC122" i="33"/>
  <c r="AD122" i="33"/>
  <c r="AE122" i="33"/>
  <c r="AF122" i="33"/>
  <c r="AG122" i="33"/>
  <c r="AH122" i="33"/>
  <c r="AI122" i="33"/>
  <c r="AJ122" i="33"/>
  <c r="AK122" i="33"/>
  <c r="AL122" i="33"/>
  <c r="AM122" i="33"/>
  <c r="AN122" i="33"/>
  <c r="AO122" i="33"/>
  <c r="AP122" i="33"/>
  <c r="AQ122" i="33"/>
  <c r="AR122" i="33"/>
  <c r="AS122" i="33"/>
  <c r="AT122" i="33"/>
  <c r="AU122" i="33"/>
  <c r="AV122" i="33"/>
  <c r="AW122" i="33"/>
  <c r="AX122" i="33"/>
  <c r="AY122" i="33"/>
  <c r="AZ122" i="33"/>
  <c r="BA122" i="33"/>
  <c r="BB122" i="33"/>
  <c r="BC122" i="33"/>
  <c r="BD122" i="33"/>
  <c r="BE122" i="33"/>
  <c r="BF122" i="33"/>
  <c r="U123" i="33"/>
  <c r="V123" i="33"/>
  <c r="W123" i="33"/>
  <c r="X123" i="33"/>
  <c r="Y123" i="33"/>
  <c r="Z123" i="33"/>
  <c r="AA123" i="33"/>
  <c r="AB123" i="33"/>
  <c r="AC123" i="33"/>
  <c r="AD123" i="33"/>
  <c r="AE123" i="33"/>
  <c r="AF123" i="33"/>
  <c r="AG123" i="33"/>
  <c r="AH123" i="33"/>
  <c r="AI123" i="33"/>
  <c r="AJ123" i="33"/>
  <c r="AK123" i="33"/>
  <c r="AL123" i="33"/>
  <c r="AM123" i="33"/>
  <c r="AN123" i="33"/>
  <c r="AO123" i="33"/>
  <c r="AP123" i="33"/>
  <c r="AQ123" i="33"/>
  <c r="AR123" i="33"/>
  <c r="AS123" i="33"/>
  <c r="AT123" i="33"/>
  <c r="AU123" i="33"/>
  <c r="AV123" i="33"/>
  <c r="AW123" i="33"/>
  <c r="AX123" i="33"/>
  <c r="AY123" i="33"/>
  <c r="AZ123" i="33"/>
  <c r="BA123" i="33"/>
  <c r="BB123" i="33"/>
  <c r="BC123" i="33"/>
  <c r="BD123" i="33"/>
  <c r="BE123" i="33"/>
  <c r="BF123" i="33"/>
  <c r="U124" i="33"/>
  <c r="V124" i="33"/>
  <c r="W124" i="33"/>
  <c r="X124" i="33"/>
  <c r="Y124" i="33"/>
  <c r="Z124" i="33"/>
  <c r="AA124" i="33"/>
  <c r="AB124" i="33"/>
  <c r="AC124" i="33"/>
  <c r="AD124" i="33"/>
  <c r="AE124" i="33"/>
  <c r="AF124" i="33"/>
  <c r="AG124" i="33"/>
  <c r="AH124" i="33"/>
  <c r="AI124" i="33"/>
  <c r="AJ124" i="33"/>
  <c r="AK124" i="33"/>
  <c r="AL124" i="33"/>
  <c r="AM124" i="33"/>
  <c r="AN124" i="33"/>
  <c r="AO124" i="33"/>
  <c r="AP124" i="33"/>
  <c r="AQ124" i="33"/>
  <c r="AR124" i="33"/>
  <c r="AS124" i="33"/>
  <c r="AT124" i="33"/>
  <c r="AU124" i="33"/>
  <c r="AV124" i="33"/>
  <c r="AW124" i="33"/>
  <c r="AX124" i="33"/>
  <c r="AY124" i="33"/>
  <c r="AZ124" i="33"/>
  <c r="BA124" i="33"/>
  <c r="BB124" i="33"/>
  <c r="BC124" i="33"/>
  <c r="BD124" i="33"/>
  <c r="BE124" i="33"/>
  <c r="BF124" i="33"/>
  <c r="U125" i="33"/>
  <c r="V125" i="33"/>
  <c r="W125" i="33"/>
  <c r="X125" i="33"/>
  <c r="Y125" i="33"/>
  <c r="Z125" i="33"/>
  <c r="AA125" i="33"/>
  <c r="AB125" i="33"/>
  <c r="AC125" i="33"/>
  <c r="AD125" i="33"/>
  <c r="AE125" i="33"/>
  <c r="AF125" i="33"/>
  <c r="AG125" i="33"/>
  <c r="AH125" i="33"/>
  <c r="AI125" i="33"/>
  <c r="AJ125" i="33"/>
  <c r="AK125" i="33"/>
  <c r="AL125" i="33"/>
  <c r="AM125" i="33"/>
  <c r="AN125" i="33"/>
  <c r="AO125" i="33"/>
  <c r="AP125" i="33"/>
  <c r="AQ125" i="33"/>
  <c r="AR125" i="33"/>
  <c r="AS125" i="33"/>
  <c r="AT125" i="33"/>
  <c r="AU125" i="33"/>
  <c r="AV125" i="33"/>
  <c r="AW125" i="33"/>
  <c r="AX125" i="33"/>
  <c r="AY125" i="33"/>
  <c r="AZ125" i="33"/>
  <c r="BA125" i="33"/>
  <c r="BB125" i="33"/>
  <c r="BC125" i="33"/>
  <c r="BD125" i="33"/>
  <c r="BE125" i="33"/>
  <c r="BF125" i="33"/>
  <c r="U126" i="33"/>
  <c r="V126" i="33"/>
  <c r="W126" i="33"/>
  <c r="X126" i="33"/>
  <c r="Y126" i="33"/>
  <c r="Z126" i="33"/>
  <c r="AA126" i="33"/>
  <c r="AB126" i="33"/>
  <c r="AC126" i="33"/>
  <c r="AD126" i="33"/>
  <c r="AE126" i="33"/>
  <c r="AF126" i="33"/>
  <c r="AG126" i="33"/>
  <c r="AH126" i="33"/>
  <c r="AI126" i="33"/>
  <c r="AJ126" i="33"/>
  <c r="AK126" i="33"/>
  <c r="AL126" i="33"/>
  <c r="AM126" i="33"/>
  <c r="AN126" i="33"/>
  <c r="AO126" i="33"/>
  <c r="AP126" i="33"/>
  <c r="AQ126" i="33"/>
  <c r="AR126" i="33"/>
  <c r="AS126" i="33"/>
  <c r="AT126" i="33"/>
  <c r="AU126" i="33"/>
  <c r="AV126" i="33"/>
  <c r="AW126" i="33"/>
  <c r="AX126" i="33"/>
  <c r="AY126" i="33"/>
  <c r="AZ126" i="33"/>
  <c r="BA126" i="33"/>
  <c r="BB126" i="33"/>
  <c r="BC126" i="33"/>
  <c r="BD126" i="33"/>
  <c r="BE126" i="33"/>
  <c r="BF126" i="33"/>
  <c r="U127" i="33"/>
  <c r="V127" i="33"/>
  <c r="W127" i="33"/>
  <c r="X127" i="33"/>
  <c r="Y127" i="33"/>
  <c r="Z127" i="33"/>
  <c r="AA127" i="33"/>
  <c r="AB127" i="33"/>
  <c r="AC127" i="33"/>
  <c r="AD127" i="33"/>
  <c r="AE127" i="33"/>
  <c r="AF127" i="33"/>
  <c r="AG127" i="33"/>
  <c r="AH127" i="33"/>
  <c r="AI127" i="33"/>
  <c r="AJ127" i="33"/>
  <c r="AK127" i="33"/>
  <c r="AL127" i="33"/>
  <c r="AM127" i="33"/>
  <c r="AN127" i="33"/>
  <c r="AO127" i="33"/>
  <c r="AP127" i="33"/>
  <c r="AQ127" i="33"/>
  <c r="AR127" i="33"/>
  <c r="AS127" i="33"/>
  <c r="AT127" i="33"/>
  <c r="AU127" i="33"/>
  <c r="AV127" i="33"/>
  <c r="AW127" i="33"/>
  <c r="AX127" i="33"/>
  <c r="AY127" i="33"/>
  <c r="AZ127" i="33"/>
  <c r="BA127" i="33"/>
  <c r="BB127" i="33"/>
  <c r="BC127" i="33"/>
  <c r="BD127" i="33"/>
  <c r="BE127" i="33"/>
  <c r="BF127" i="33"/>
  <c r="U128" i="33"/>
  <c r="V128" i="33"/>
  <c r="W128" i="33"/>
  <c r="X128" i="33"/>
  <c r="Y128" i="33"/>
  <c r="Z128" i="33"/>
  <c r="AA128" i="33"/>
  <c r="AB128" i="33"/>
  <c r="AC128" i="33"/>
  <c r="AD128" i="33"/>
  <c r="AE128" i="33"/>
  <c r="AF128" i="33"/>
  <c r="AG128" i="33"/>
  <c r="AH128" i="33"/>
  <c r="AI128" i="33"/>
  <c r="AJ128" i="33"/>
  <c r="AK128" i="33"/>
  <c r="AL128" i="33"/>
  <c r="AM128" i="33"/>
  <c r="AN128" i="33"/>
  <c r="AO128" i="33"/>
  <c r="AP128" i="33"/>
  <c r="AQ128" i="33"/>
  <c r="AR128" i="33"/>
  <c r="AS128" i="33"/>
  <c r="AT128" i="33"/>
  <c r="AU128" i="33"/>
  <c r="AV128" i="33"/>
  <c r="AW128" i="33"/>
  <c r="AX128" i="33"/>
  <c r="AY128" i="33"/>
  <c r="AZ128" i="33"/>
  <c r="BA128" i="33"/>
  <c r="BB128" i="33"/>
  <c r="BC128" i="33"/>
  <c r="BD128" i="33"/>
  <c r="BE128" i="33"/>
  <c r="BF128" i="33"/>
  <c r="U129" i="33"/>
  <c r="V129" i="33"/>
  <c r="W129" i="33"/>
  <c r="X129" i="33"/>
  <c r="Y129" i="33"/>
  <c r="Z129" i="33"/>
  <c r="AA129" i="33"/>
  <c r="AB129" i="33"/>
  <c r="AC129" i="33"/>
  <c r="AD129" i="33"/>
  <c r="AE129" i="33"/>
  <c r="AF129" i="33"/>
  <c r="AG129" i="33"/>
  <c r="AH129" i="33"/>
  <c r="AI129" i="33"/>
  <c r="AJ129" i="33"/>
  <c r="AK129" i="33"/>
  <c r="AL129" i="33"/>
  <c r="AM129" i="33"/>
  <c r="AN129" i="33"/>
  <c r="AO129" i="33"/>
  <c r="AP129" i="33"/>
  <c r="AQ129" i="33"/>
  <c r="AR129" i="33"/>
  <c r="AS129" i="33"/>
  <c r="AT129" i="33"/>
  <c r="AU129" i="33"/>
  <c r="AV129" i="33"/>
  <c r="AW129" i="33"/>
  <c r="AX129" i="33"/>
  <c r="AY129" i="33"/>
  <c r="AZ129" i="33"/>
  <c r="BA129" i="33"/>
  <c r="BB129" i="33"/>
  <c r="BC129" i="33"/>
  <c r="BD129" i="33"/>
  <c r="BE129" i="33"/>
  <c r="BF129" i="33"/>
  <c r="U130" i="33"/>
  <c r="V130" i="33"/>
  <c r="W130" i="33"/>
  <c r="X130" i="33"/>
  <c r="Y130" i="33"/>
  <c r="Z130" i="33"/>
  <c r="AA130" i="33"/>
  <c r="AB130" i="33"/>
  <c r="AC130" i="33"/>
  <c r="AD130" i="33"/>
  <c r="AE130" i="33"/>
  <c r="AF130" i="33"/>
  <c r="AG130" i="33"/>
  <c r="AH130" i="33"/>
  <c r="AI130" i="33"/>
  <c r="AJ130" i="33"/>
  <c r="AK130" i="33"/>
  <c r="AL130" i="33"/>
  <c r="AM130" i="33"/>
  <c r="AN130" i="33"/>
  <c r="AO130" i="33"/>
  <c r="AP130" i="33"/>
  <c r="AQ130" i="33"/>
  <c r="AR130" i="33"/>
  <c r="AS130" i="33"/>
  <c r="AT130" i="33"/>
  <c r="AU130" i="33"/>
  <c r="AV130" i="33"/>
  <c r="AW130" i="33"/>
  <c r="AX130" i="33"/>
  <c r="AY130" i="33"/>
  <c r="AZ130" i="33"/>
  <c r="BA130" i="33"/>
  <c r="BB130" i="33"/>
  <c r="BC130" i="33"/>
  <c r="BD130" i="33"/>
  <c r="BE130" i="33"/>
  <c r="BF130" i="33"/>
  <c r="U131" i="33"/>
  <c r="V131" i="33"/>
  <c r="W131" i="33"/>
  <c r="X131" i="33"/>
  <c r="Y131" i="33"/>
  <c r="Z131" i="33"/>
  <c r="AA131" i="33"/>
  <c r="AB131" i="33"/>
  <c r="AC131" i="33"/>
  <c r="AD131" i="33"/>
  <c r="AE131" i="33"/>
  <c r="AF131" i="33"/>
  <c r="AG131" i="33"/>
  <c r="AH131" i="33"/>
  <c r="AI131" i="33"/>
  <c r="AJ131" i="33"/>
  <c r="AK131" i="33"/>
  <c r="AL131" i="33"/>
  <c r="AM131" i="33"/>
  <c r="AN131" i="33"/>
  <c r="AO131" i="33"/>
  <c r="AP131" i="33"/>
  <c r="AQ131" i="33"/>
  <c r="AR131" i="33"/>
  <c r="AS131" i="33"/>
  <c r="AT131" i="33"/>
  <c r="AU131" i="33"/>
  <c r="AV131" i="33"/>
  <c r="AW131" i="33"/>
  <c r="AX131" i="33"/>
  <c r="AY131" i="33"/>
  <c r="AZ131" i="33"/>
  <c r="BA131" i="33"/>
  <c r="BB131" i="33"/>
  <c r="BC131" i="33"/>
  <c r="BD131" i="33"/>
  <c r="BE131" i="33"/>
  <c r="BF131" i="33"/>
  <c r="U132" i="33"/>
  <c r="V132" i="33"/>
  <c r="W132" i="33"/>
  <c r="X132" i="33"/>
  <c r="Y132" i="33"/>
  <c r="Z132" i="33"/>
  <c r="AA132" i="33"/>
  <c r="AB132" i="33"/>
  <c r="AC132" i="33"/>
  <c r="AD132" i="33"/>
  <c r="AE132" i="33"/>
  <c r="AF132" i="33"/>
  <c r="AG132" i="33"/>
  <c r="AH132" i="33"/>
  <c r="AI132" i="33"/>
  <c r="AJ132" i="33"/>
  <c r="AK132" i="33"/>
  <c r="AL132" i="33"/>
  <c r="AM132" i="33"/>
  <c r="AN132" i="33"/>
  <c r="AO132" i="33"/>
  <c r="AP132" i="33"/>
  <c r="AQ132" i="33"/>
  <c r="AR132" i="33"/>
  <c r="AS132" i="33"/>
  <c r="AT132" i="33"/>
  <c r="AU132" i="33"/>
  <c r="AV132" i="33"/>
  <c r="AW132" i="33"/>
  <c r="AX132" i="33"/>
  <c r="AY132" i="33"/>
  <c r="AZ132" i="33"/>
  <c r="BA132" i="33"/>
  <c r="BB132" i="33"/>
  <c r="BC132" i="33"/>
  <c r="BD132" i="33"/>
  <c r="BE132" i="33"/>
  <c r="BF132" i="33"/>
  <c r="U133" i="33"/>
  <c r="V133" i="33"/>
  <c r="W133" i="33"/>
  <c r="X133" i="33"/>
  <c r="Y133" i="33"/>
  <c r="Z133" i="33"/>
  <c r="AA133" i="33"/>
  <c r="AB133" i="33"/>
  <c r="AC133" i="33"/>
  <c r="AD133" i="33"/>
  <c r="AE133" i="33"/>
  <c r="AF133" i="33"/>
  <c r="AG133" i="33"/>
  <c r="AH133" i="33"/>
  <c r="AI133" i="33"/>
  <c r="AJ133" i="33"/>
  <c r="AK133" i="33"/>
  <c r="AL133" i="33"/>
  <c r="AM133" i="33"/>
  <c r="AN133" i="33"/>
  <c r="AO133" i="33"/>
  <c r="AP133" i="33"/>
  <c r="AQ133" i="33"/>
  <c r="AR133" i="33"/>
  <c r="AS133" i="33"/>
  <c r="AT133" i="33"/>
  <c r="AU133" i="33"/>
  <c r="AV133" i="33"/>
  <c r="AW133" i="33"/>
  <c r="AX133" i="33"/>
  <c r="AY133" i="33"/>
  <c r="AZ133" i="33"/>
  <c r="BA133" i="33"/>
  <c r="BB133" i="33"/>
  <c r="BC133" i="33"/>
  <c r="BD133" i="33"/>
  <c r="BE133" i="33"/>
  <c r="BF133" i="33"/>
  <c r="U134" i="33"/>
  <c r="V134" i="33"/>
  <c r="W134" i="33"/>
  <c r="X134" i="33"/>
  <c r="Y134" i="33"/>
  <c r="Z134" i="33"/>
  <c r="AA134" i="33"/>
  <c r="AB134" i="33"/>
  <c r="AC134" i="33"/>
  <c r="AD134" i="33"/>
  <c r="AE134" i="33"/>
  <c r="AF134" i="33"/>
  <c r="AG134" i="33"/>
  <c r="AH134" i="33"/>
  <c r="AI134" i="33"/>
  <c r="AJ134" i="33"/>
  <c r="AK134" i="33"/>
  <c r="AL134" i="33"/>
  <c r="AM134" i="33"/>
  <c r="AN134" i="33"/>
  <c r="AO134" i="33"/>
  <c r="AP134" i="33"/>
  <c r="AQ134" i="33"/>
  <c r="AR134" i="33"/>
  <c r="AS134" i="33"/>
  <c r="AT134" i="33"/>
  <c r="AU134" i="33"/>
  <c r="AV134" i="33"/>
  <c r="AW134" i="33"/>
  <c r="AX134" i="33"/>
  <c r="AY134" i="33"/>
  <c r="AZ134" i="33"/>
  <c r="BA134" i="33"/>
  <c r="BB134" i="33"/>
  <c r="BC134" i="33"/>
  <c r="BD134" i="33"/>
  <c r="BE134" i="33"/>
  <c r="BF134" i="33"/>
  <c r="U135" i="33"/>
  <c r="V135" i="33"/>
  <c r="W135" i="33"/>
  <c r="X135" i="33"/>
  <c r="Y135" i="33"/>
  <c r="Z135" i="33"/>
  <c r="AA135" i="33"/>
  <c r="AB135" i="33"/>
  <c r="AC135" i="33"/>
  <c r="AD135" i="33"/>
  <c r="AE135" i="33"/>
  <c r="AF135" i="33"/>
  <c r="AG135" i="33"/>
  <c r="AH135" i="33"/>
  <c r="AI135" i="33"/>
  <c r="AJ135" i="33"/>
  <c r="AK135" i="33"/>
  <c r="AL135" i="33"/>
  <c r="AM135" i="33"/>
  <c r="AN135" i="33"/>
  <c r="AO135" i="33"/>
  <c r="AP135" i="33"/>
  <c r="AQ135" i="33"/>
  <c r="AR135" i="33"/>
  <c r="AS135" i="33"/>
  <c r="AT135" i="33"/>
  <c r="AU135" i="33"/>
  <c r="AV135" i="33"/>
  <c r="AW135" i="33"/>
  <c r="AX135" i="33"/>
  <c r="AY135" i="33"/>
  <c r="AZ135" i="33"/>
  <c r="BA135" i="33"/>
  <c r="BB135" i="33"/>
  <c r="BC135" i="33"/>
  <c r="BD135" i="33"/>
  <c r="BE135" i="33"/>
  <c r="BF135" i="33"/>
  <c r="U136" i="33"/>
  <c r="V136" i="33"/>
  <c r="W136" i="33"/>
  <c r="X136" i="33"/>
  <c r="Y136" i="33"/>
  <c r="Z136" i="33"/>
  <c r="AA136" i="33"/>
  <c r="AB136" i="33"/>
  <c r="AC136" i="33"/>
  <c r="AD136" i="33"/>
  <c r="AE136" i="33"/>
  <c r="AF136" i="33"/>
  <c r="AG136" i="33"/>
  <c r="AH136" i="33"/>
  <c r="AI136" i="33"/>
  <c r="AJ136" i="33"/>
  <c r="AK136" i="33"/>
  <c r="AL136" i="33"/>
  <c r="AM136" i="33"/>
  <c r="AN136" i="33"/>
  <c r="AO136" i="33"/>
  <c r="AP136" i="33"/>
  <c r="AQ136" i="33"/>
  <c r="AR136" i="33"/>
  <c r="AS136" i="33"/>
  <c r="AT136" i="33"/>
  <c r="AU136" i="33"/>
  <c r="AV136" i="33"/>
  <c r="AW136" i="33"/>
  <c r="AX136" i="33"/>
  <c r="AY136" i="33"/>
  <c r="AZ136" i="33"/>
  <c r="BA136" i="33"/>
  <c r="BB136" i="33"/>
  <c r="BC136" i="33"/>
  <c r="BD136" i="33"/>
  <c r="BE136" i="33"/>
  <c r="BF136" i="33"/>
  <c r="U137" i="33"/>
  <c r="V137" i="33"/>
  <c r="W137" i="33"/>
  <c r="X137" i="33"/>
  <c r="Y137" i="33"/>
  <c r="Z137" i="33"/>
  <c r="AA137" i="33"/>
  <c r="AB137" i="33"/>
  <c r="AC137" i="33"/>
  <c r="AD137" i="33"/>
  <c r="AE137" i="33"/>
  <c r="AF137" i="33"/>
  <c r="AG137" i="33"/>
  <c r="AH137" i="33"/>
  <c r="AI137" i="33"/>
  <c r="AJ137" i="33"/>
  <c r="AK137" i="33"/>
  <c r="AL137" i="33"/>
  <c r="AM137" i="33"/>
  <c r="AN137" i="33"/>
  <c r="AO137" i="33"/>
  <c r="AP137" i="33"/>
  <c r="AQ137" i="33"/>
  <c r="AR137" i="33"/>
  <c r="AS137" i="33"/>
  <c r="AT137" i="33"/>
  <c r="AU137" i="33"/>
  <c r="AV137" i="33"/>
  <c r="AW137" i="33"/>
  <c r="AX137" i="33"/>
  <c r="AY137" i="33"/>
  <c r="AZ137" i="33"/>
  <c r="BA137" i="33"/>
  <c r="BB137" i="33"/>
  <c r="BC137" i="33"/>
  <c r="BD137" i="33"/>
  <c r="BE137" i="33"/>
  <c r="BF137" i="33"/>
  <c r="U138" i="33"/>
  <c r="V138" i="33"/>
  <c r="W138" i="33"/>
  <c r="X138" i="33"/>
  <c r="Y138" i="33"/>
  <c r="Z138" i="33"/>
  <c r="AA138" i="33"/>
  <c r="AB138" i="33"/>
  <c r="AC138" i="33"/>
  <c r="AD138" i="33"/>
  <c r="AE138" i="33"/>
  <c r="AF138" i="33"/>
  <c r="AG138" i="33"/>
  <c r="AH138" i="33"/>
  <c r="AI138" i="33"/>
  <c r="AJ138" i="33"/>
  <c r="AK138" i="33"/>
  <c r="AL138" i="33"/>
  <c r="AM138" i="33"/>
  <c r="AN138" i="33"/>
  <c r="AO138" i="33"/>
  <c r="AP138" i="33"/>
  <c r="AQ138" i="33"/>
  <c r="AR138" i="33"/>
  <c r="AS138" i="33"/>
  <c r="AT138" i="33"/>
  <c r="AU138" i="33"/>
  <c r="AV138" i="33"/>
  <c r="AW138" i="33"/>
  <c r="AX138" i="33"/>
  <c r="AY138" i="33"/>
  <c r="AZ138" i="33"/>
  <c r="BA138" i="33"/>
  <c r="BB138" i="33"/>
  <c r="BC138" i="33"/>
  <c r="BD138" i="33"/>
  <c r="BE138" i="33"/>
  <c r="BF138" i="33"/>
  <c r="U139" i="33"/>
  <c r="V139" i="33"/>
  <c r="W139" i="33"/>
  <c r="X139" i="33"/>
  <c r="Y139" i="33"/>
  <c r="Z139" i="33"/>
  <c r="AA139" i="33"/>
  <c r="AB139" i="33"/>
  <c r="AC139" i="33"/>
  <c r="AD139" i="33"/>
  <c r="AE139" i="33"/>
  <c r="AF139" i="33"/>
  <c r="AG139" i="33"/>
  <c r="AH139" i="33"/>
  <c r="AI139" i="33"/>
  <c r="AJ139" i="33"/>
  <c r="AK139" i="33"/>
  <c r="AL139" i="33"/>
  <c r="AM139" i="33"/>
  <c r="AN139" i="33"/>
  <c r="AO139" i="33"/>
  <c r="AP139" i="33"/>
  <c r="AQ139" i="33"/>
  <c r="AR139" i="33"/>
  <c r="AS139" i="33"/>
  <c r="AT139" i="33"/>
  <c r="AU139" i="33"/>
  <c r="AV139" i="33"/>
  <c r="AW139" i="33"/>
  <c r="AX139" i="33"/>
  <c r="AY139" i="33"/>
  <c r="AZ139" i="33"/>
  <c r="BA139" i="33"/>
  <c r="BB139" i="33"/>
  <c r="BC139" i="33"/>
  <c r="BD139" i="33"/>
  <c r="BE139" i="33"/>
  <c r="BF139" i="33"/>
  <c r="U140" i="33"/>
  <c r="V140" i="33"/>
  <c r="W140" i="33"/>
  <c r="X140" i="33"/>
  <c r="Y140" i="33"/>
  <c r="Z140" i="33"/>
  <c r="AA140" i="33"/>
  <c r="AB140" i="33"/>
  <c r="AC140" i="33"/>
  <c r="AD140" i="33"/>
  <c r="AE140" i="33"/>
  <c r="AF140" i="33"/>
  <c r="AG140" i="33"/>
  <c r="AH140" i="33"/>
  <c r="AI140" i="33"/>
  <c r="AJ140" i="33"/>
  <c r="AK140" i="33"/>
  <c r="AL140" i="33"/>
  <c r="AM140" i="33"/>
  <c r="AN140" i="33"/>
  <c r="AO140" i="33"/>
  <c r="AP140" i="33"/>
  <c r="AQ140" i="33"/>
  <c r="AR140" i="33"/>
  <c r="AS140" i="33"/>
  <c r="AT140" i="33"/>
  <c r="AU140" i="33"/>
  <c r="AV140" i="33"/>
  <c r="AW140" i="33"/>
  <c r="AX140" i="33"/>
  <c r="AY140" i="33"/>
  <c r="AZ140" i="33"/>
  <c r="BA140" i="33"/>
  <c r="BB140" i="33"/>
  <c r="BC140" i="33"/>
  <c r="BD140" i="33"/>
  <c r="BE140" i="33"/>
  <c r="BF140" i="33"/>
  <c r="U141" i="33"/>
  <c r="V141" i="33"/>
  <c r="W141" i="33"/>
  <c r="X141" i="33"/>
  <c r="Y141" i="33"/>
  <c r="Z141" i="33"/>
  <c r="AA141" i="33"/>
  <c r="AB141" i="33"/>
  <c r="AC141" i="33"/>
  <c r="AD141" i="33"/>
  <c r="AE141" i="33"/>
  <c r="AF141" i="33"/>
  <c r="AG141" i="33"/>
  <c r="AH141" i="33"/>
  <c r="AI141" i="33"/>
  <c r="AJ141" i="33"/>
  <c r="AK141" i="33"/>
  <c r="AL141" i="33"/>
  <c r="AM141" i="33"/>
  <c r="AN141" i="33"/>
  <c r="AO141" i="33"/>
  <c r="AP141" i="33"/>
  <c r="AQ141" i="33"/>
  <c r="AR141" i="33"/>
  <c r="AS141" i="33"/>
  <c r="AT141" i="33"/>
  <c r="AU141" i="33"/>
  <c r="AV141" i="33"/>
  <c r="AW141" i="33"/>
  <c r="AX141" i="33"/>
  <c r="AY141" i="33"/>
  <c r="AZ141" i="33"/>
  <c r="BA141" i="33"/>
  <c r="BB141" i="33"/>
  <c r="BC141" i="33"/>
  <c r="BD141" i="33"/>
  <c r="BE141" i="33"/>
  <c r="BF141" i="33"/>
  <c r="U142" i="33"/>
  <c r="V142" i="33"/>
  <c r="W142" i="33"/>
  <c r="X142" i="33"/>
  <c r="Y142" i="33"/>
  <c r="Z142" i="33"/>
  <c r="AA142" i="33"/>
  <c r="AB142" i="33"/>
  <c r="AC142" i="33"/>
  <c r="AD142" i="33"/>
  <c r="AE142" i="33"/>
  <c r="AF142" i="33"/>
  <c r="AG142" i="33"/>
  <c r="AH142" i="33"/>
  <c r="AI142" i="33"/>
  <c r="AJ142" i="33"/>
  <c r="AK142" i="33"/>
  <c r="AL142" i="33"/>
  <c r="AM142" i="33"/>
  <c r="AN142" i="33"/>
  <c r="AO142" i="33"/>
  <c r="AP142" i="33"/>
  <c r="AQ142" i="33"/>
  <c r="AR142" i="33"/>
  <c r="AS142" i="33"/>
  <c r="AT142" i="33"/>
  <c r="AU142" i="33"/>
  <c r="AV142" i="33"/>
  <c r="AW142" i="33"/>
  <c r="AX142" i="33"/>
  <c r="AY142" i="33"/>
  <c r="AZ142" i="33"/>
  <c r="BA142" i="33"/>
  <c r="BB142" i="33"/>
  <c r="BC142" i="33"/>
  <c r="BD142" i="33"/>
  <c r="BE142" i="33"/>
  <c r="BF142" i="33"/>
  <c r="U143" i="33"/>
  <c r="V143" i="33"/>
  <c r="W143" i="33"/>
  <c r="X143" i="33"/>
  <c r="Y143" i="33"/>
  <c r="Z143" i="33"/>
  <c r="AA143" i="33"/>
  <c r="AB143" i="33"/>
  <c r="AC143" i="33"/>
  <c r="AD143" i="33"/>
  <c r="AE143" i="33"/>
  <c r="AF143" i="33"/>
  <c r="AG143" i="33"/>
  <c r="AH143" i="33"/>
  <c r="AI143" i="33"/>
  <c r="AJ143" i="33"/>
  <c r="AK143" i="33"/>
  <c r="AL143" i="33"/>
  <c r="AM143" i="33"/>
  <c r="AN143" i="33"/>
  <c r="AO143" i="33"/>
  <c r="AP143" i="33"/>
  <c r="AQ143" i="33"/>
  <c r="AR143" i="33"/>
  <c r="AS143" i="33"/>
  <c r="AT143" i="33"/>
  <c r="AU143" i="33"/>
  <c r="AV143" i="33"/>
  <c r="AW143" i="33"/>
  <c r="AX143" i="33"/>
  <c r="AY143" i="33"/>
  <c r="AZ143" i="33"/>
  <c r="BA143" i="33"/>
  <c r="BB143" i="33"/>
  <c r="BC143" i="33"/>
  <c r="BD143" i="33"/>
  <c r="BE143" i="33"/>
  <c r="BF143" i="33"/>
  <c r="U144" i="33"/>
  <c r="V144" i="33"/>
  <c r="W144" i="33"/>
  <c r="X144" i="33"/>
  <c r="Y144" i="33"/>
  <c r="Z144" i="33"/>
  <c r="AA144" i="33"/>
  <c r="AB144" i="33"/>
  <c r="AC144" i="33"/>
  <c r="AD144" i="33"/>
  <c r="AE144" i="33"/>
  <c r="AF144" i="33"/>
  <c r="AG144" i="33"/>
  <c r="AH144" i="33"/>
  <c r="AI144" i="33"/>
  <c r="AJ144" i="33"/>
  <c r="AK144" i="33"/>
  <c r="AL144" i="33"/>
  <c r="AM144" i="33"/>
  <c r="AN144" i="33"/>
  <c r="AO144" i="33"/>
  <c r="AP144" i="33"/>
  <c r="AQ144" i="33"/>
  <c r="AR144" i="33"/>
  <c r="AS144" i="33"/>
  <c r="AT144" i="33"/>
  <c r="AU144" i="33"/>
  <c r="AV144" i="33"/>
  <c r="AW144" i="33"/>
  <c r="AX144" i="33"/>
  <c r="AY144" i="33"/>
  <c r="AZ144" i="33"/>
  <c r="BA144" i="33"/>
  <c r="BB144" i="33"/>
  <c r="BC144" i="33"/>
  <c r="BD144" i="33"/>
  <c r="BE144" i="33"/>
  <c r="BF144" i="33"/>
  <c r="U145" i="33"/>
  <c r="V145" i="33"/>
  <c r="W145" i="33"/>
  <c r="X145" i="33"/>
  <c r="Y145" i="33"/>
  <c r="Z145" i="33"/>
  <c r="AA145" i="33"/>
  <c r="AB145" i="33"/>
  <c r="AC145" i="33"/>
  <c r="AD145" i="33"/>
  <c r="AE145" i="33"/>
  <c r="AF145" i="33"/>
  <c r="AG145" i="33"/>
  <c r="AH145" i="33"/>
  <c r="AI145" i="33"/>
  <c r="AJ145" i="33"/>
  <c r="AK145" i="33"/>
  <c r="AL145" i="33"/>
  <c r="AM145" i="33"/>
  <c r="AN145" i="33"/>
  <c r="AO145" i="33"/>
  <c r="AP145" i="33"/>
  <c r="AQ145" i="33"/>
  <c r="AR145" i="33"/>
  <c r="AS145" i="33"/>
  <c r="AT145" i="33"/>
  <c r="AU145" i="33"/>
  <c r="AV145" i="33"/>
  <c r="AW145" i="33"/>
  <c r="AX145" i="33"/>
  <c r="AY145" i="33"/>
  <c r="AZ145" i="33"/>
  <c r="BA145" i="33"/>
  <c r="BB145" i="33"/>
  <c r="BC145" i="33"/>
  <c r="BD145" i="33"/>
  <c r="BE145" i="33"/>
  <c r="BF145" i="33"/>
  <c r="U146" i="33"/>
  <c r="V146" i="33"/>
  <c r="W146" i="33"/>
  <c r="X146" i="33"/>
  <c r="Y146" i="33"/>
  <c r="Z146" i="33"/>
  <c r="AA146" i="33"/>
  <c r="AB146" i="33"/>
  <c r="AC146" i="33"/>
  <c r="AD146" i="33"/>
  <c r="AE146" i="33"/>
  <c r="AF146" i="33"/>
  <c r="AG146" i="33"/>
  <c r="AH146" i="33"/>
  <c r="AI146" i="33"/>
  <c r="AJ146" i="33"/>
  <c r="AK146" i="33"/>
  <c r="AL146" i="33"/>
  <c r="AM146" i="33"/>
  <c r="AN146" i="33"/>
  <c r="AO146" i="33"/>
  <c r="AP146" i="33"/>
  <c r="AQ146" i="33"/>
  <c r="AR146" i="33"/>
  <c r="AS146" i="33"/>
  <c r="AT146" i="33"/>
  <c r="AU146" i="33"/>
  <c r="AV146" i="33"/>
  <c r="AW146" i="33"/>
  <c r="AX146" i="33"/>
  <c r="AY146" i="33"/>
  <c r="AZ146" i="33"/>
  <c r="BA146" i="33"/>
  <c r="BB146" i="33"/>
  <c r="BC146" i="33"/>
  <c r="BD146" i="33"/>
  <c r="BE146" i="33"/>
  <c r="BF146" i="33"/>
  <c r="U147" i="33"/>
  <c r="V147" i="33"/>
  <c r="W147" i="33"/>
  <c r="X147" i="33"/>
  <c r="Y147" i="33"/>
  <c r="Z147" i="33"/>
  <c r="AA147" i="33"/>
  <c r="AB147" i="33"/>
  <c r="AC147" i="33"/>
  <c r="AD147" i="33"/>
  <c r="AE147" i="33"/>
  <c r="AF147" i="33"/>
  <c r="AG147" i="33"/>
  <c r="AH147" i="33"/>
  <c r="AI147" i="33"/>
  <c r="AJ147" i="33"/>
  <c r="AK147" i="33"/>
  <c r="AL147" i="33"/>
  <c r="AM147" i="33"/>
  <c r="AN147" i="33"/>
  <c r="AO147" i="33"/>
  <c r="AP147" i="33"/>
  <c r="AQ147" i="33"/>
  <c r="AR147" i="33"/>
  <c r="AS147" i="33"/>
  <c r="AT147" i="33"/>
  <c r="AU147" i="33"/>
  <c r="AV147" i="33"/>
  <c r="AW147" i="33"/>
  <c r="AX147" i="33"/>
  <c r="AY147" i="33"/>
  <c r="AZ147" i="33"/>
  <c r="BA147" i="33"/>
  <c r="BB147" i="33"/>
  <c r="BC147" i="33"/>
  <c r="BD147" i="33"/>
  <c r="BE147" i="33"/>
  <c r="BF147" i="33"/>
  <c r="U148" i="33"/>
  <c r="V148" i="33"/>
  <c r="W148" i="33"/>
  <c r="X148" i="33"/>
  <c r="Y148" i="33"/>
  <c r="Z148" i="33"/>
  <c r="AA148" i="33"/>
  <c r="AB148" i="33"/>
  <c r="AC148" i="33"/>
  <c r="AD148" i="33"/>
  <c r="AE148" i="33"/>
  <c r="AF148" i="33"/>
  <c r="AG148" i="33"/>
  <c r="AH148" i="33"/>
  <c r="AI148" i="33"/>
  <c r="AJ148" i="33"/>
  <c r="AK148" i="33"/>
  <c r="AL148" i="33"/>
  <c r="AM148" i="33"/>
  <c r="AN148" i="33"/>
  <c r="AO148" i="33"/>
  <c r="AP148" i="33"/>
  <c r="AQ148" i="33"/>
  <c r="AR148" i="33"/>
  <c r="AS148" i="33"/>
  <c r="AT148" i="33"/>
  <c r="AU148" i="33"/>
  <c r="AV148" i="33"/>
  <c r="AW148" i="33"/>
  <c r="AX148" i="33"/>
  <c r="AY148" i="33"/>
  <c r="AZ148" i="33"/>
  <c r="BA148" i="33"/>
  <c r="BB148" i="33"/>
  <c r="BC148" i="33"/>
  <c r="BD148" i="33"/>
  <c r="BE148" i="33"/>
  <c r="BF148" i="33"/>
  <c r="U149" i="33"/>
  <c r="V149" i="33"/>
  <c r="W149" i="33"/>
  <c r="X149" i="33"/>
  <c r="Y149" i="33"/>
  <c r="Z149" i="33"/>
  <c r="AA149" i="33"/>
  <c r="AB149" i="33"/>
  <c r="AC149" i="33"/>
  <c r="AD149" i="33"/>
  <c r="AE149" i="33"/>
  <c r="AF149" i="33"/>
  <c r="AG149" i="33"/>
  <c r="AH149" i="33"/>
  <c r="AI149" i="33"/>
  <c r="AJ149" i="33"/>
  <c r="AK149" i="33"/>
  <c r="AL149" i="33"/>
  <c r="AM149" i="33"/>
  <c r="AN149" i="33"/>
  <c r="AO149" i="33"/>
  <c r="AP149" i="33"/>
  <c r="AQ149" i="33"/>
  <c r="AR149" i="33"/>
  <c r="AS149" i="33"/>
  <c r="AT149" i="33"/>
  <c r="AU149" i="33"/>
  <c r="AV149" i="33"/>
  <c r="AW149" i="33"/>
  <c r="AX149" i="33"/>
  <c r="AY149" i="33"/>
  <c r="AZ149" i="33"/>
  <c r="BA149" i="33"/>
  <c r="BB149" i="33"/>
  <c r="BC149" i="33"/>
  <c r="BD149" i="33"/>
  <c r="BE149" i="33"/>
  <c r="BF149" i="33"/>
  <c r="U150" i="33"/>
  <c r="V150" i="33"/>
  <c r="W150" i="33"/>
  <c r="X150" i="33"/>
  <c r="Y150" i="33"/>
  <c r="Z150" i="33"/>
  <c r="AA150" i="33"/>
  <c r="AB150" i="33"/>
  <c r="AC150" i="33"/>
  <c r="AD150" i="33"/>
  <c r="AE150" i="33"/>
  <c r="AF150" i="33"/>
  <c r="AG150" i="33"/>
  <c r="AH150" i="33"/>
  <c r="AI150" i="33"/>
  <c r="AJ150" i="33"/>
  <c r="AK150" i="33"/>
  <c r="AL150" i="33"/>
  <c r="AM150" i="33"/>
  <c r="AN150" i="33"/>
  <c r="AO150" i="33"/>
  <c r="AP150" i="33"/>
  <c r="AQ150" i="33"/>
  <c r="AR150" i="33"/>
  <c r="AS150" i="33"/>
  <c r="AT150" i="33"/>
  <c r="AU150" i="33"/>
  <c r="AV150" i="33"/>
  <c r="AW150" i="33"/>
  <c r="AX150" i="33"/>
  <c r="AY150" i="33"/>
  <c r="AZ150" i="33"/>
  <c r="BA150" i="33"/>
  <c r="BB150" i="33"/>
  <c r="BC150" i="33"/>
  <c r="BD150" i="33"/>
  <c r="BE150" i="33"/>
  <c r="BF150" i="33"/>
  <c r="U151" i="33"/>
  <c r="V151" i="33"/>
  <c r="W151" i="33"/>
  <c r="X151" i="33"/>
  <c r="Y151" i="33"/>
  <c r="Z151" i="33"/>
  <c r="AA151" i="33"/>
  <c r="AB151" i="33"/>
  <c r="AC151" i="33"/>
  <c r="AD151" i="33"/>
  <c r="AE151" i="33"/>
  <c r="AF151" i="33"/>
  <c r="AG151" i="33"/>
  <c r="AH151" i="33"/>
  <c r="AI151" i="33"/>
  <c r="AJ151" i="33"/>
  <c r="AK151" i="33"/>
  <c r="AL151" i="33"/>
  <c r="AM151" i="33"/>
  <c r="AN151" i="33"/>
  <c r="AO151" i="33"/>
  <c r="AP151" i="33"/>
  <c r="AQ151" i="33"/>
  <c r="AR151" i="33"/>
  <c r="AS151" i="33"/>
  <c r="AT151" i="33"/>
  <c r="AU151" i="33"/>
  <c r="AV151" i="33"/>
  <c r="AW151" i="33"/>
  <c r="AX151" i="33"/>
  <c r="AY151" i="33"/>
  <c r="AZ151" i="33"/>
  <c r="BA151" i="33"/>
  <c r="BB151" i="33"/>
  <c r="BC151" i="33"/>
  <c r="BD151" i="33"/>
  <c r="BE151" i="33"/>
  <c r="BF151" i="33"/>
  <c r="U152" i="33"/>
  <c r="V152" i="33"/>
  <c r="W152" i="33"/>
  <c r="X152" i="33"/>
  <c r="Y152" i="33"/>
  <c r="Z152" i="33"/>
  <c r="AA152" i="33"/>
  <c r="AB152" i="33"/>
  <c r="AC152" i="33"/>
  <c r="AD152" i="33"/>
  <c r="AE152" i="33"/>
  <c r="AF152" i="33"/>
  <c r="AG152" i="33"/>
  <c r="AH152" i="33"/>
  <c r="AI152" i="33"/>
  <c r="AJ152" i="33"/>
  <c r="AK152" i="33"/>
  <c r="AL152" i="33"/>
  <c r="AM152" i="33"/>
  <c r="AN152" i="33"/>
  <c r="AO152" i="33"/>
  <c r="AP152" i="33"/>
  <c r="AQ152" i="33"/>
  <c r="AR152" i="33"/>
  <c r="AS152" i="33"/>
  <c r="AT152" i="33"/>
  <c r="AU152" i="33"/>
  <c r="AV152" i="33"/>
  <c r="AW152" i="33"/>
  <c r="AX152" i="33"/>
  <c r="AY152" i="33"/>
  <c r="AZ152" i="33"/>
  <c r="BA152" i="33"/>
  <c r="BB152" i="33"/>
  <c r="BC152" i="33"/>
  <c r="BD152" i="33"/>
  <c r="BE152" i="33"/>
  <c r="BF152" i="33"/>
  <c r="U153" i="33"/>
  <c r="V153" i="33"/>
  <c r="W153" i="33"/>
  <c r="X153" i="33"/>
  <c r="Y153" i="33"/>
  <c r="Z153" i="33"/>
  <c r="AA153" i="33"/>
  <c r="AB153" i="33"/>
  <c r="AC153" i="33"/>
  <c r="AD153" i="33"/>
  <c r="AE153" i="33"/>
  <c r="AF153" i="33"/>
  <c r="AG153" i="33"/>
  <c r="AH153" i="33"/>
  <c r="AI153" i="33"/>
  <c r="AJ153" i="33"/>
  <c r="AK153" i="33"/>
  <c r="AL153" i="33"/>
  <c r="AM153" i="33"/>
  <c r="AN153" i="33"/>
  <c r="AO153" i="33"/>
  <c r="AP153" i="33"/>
  <c r="AQ153" i="33"/>
  <c r="AR153" i="33"/>
  <c r="AS153" i="33"/>
  <c r="AT153" i="33"/>
  <c r="AU153" i="33"/>
  <c r="AV153" i="33"/>
  <c r="AW153" i="33"/>
  <c r="AX153" i="33"/>
  <c r="AY153" i="33"/>
  <c r="AZ153" i="33"/>
  <c r="BA153" i="33"/>
  <c r="BB153" i="33"/>
  <c r="BC153" i="33"/>
  <c r="BD153" i="33"/>
  <c r="BE153" i="33"/>
  <c r="BF153" i="33"/>
  <c r="U154" i="33"/>
  <c r="V154" i="33"/>
  <c r="W154" i="33"/>
  <c r="X154" i="33"/>
  <c r="Y154" i="33"/>
  <c r="Z154" i="33"/>
  <c r="AA154" i="33"/>
  <c r="AB154" i="33"/>
  <c r="AC154" i="33"/>
  <c r="AD154" i="33"/>
  <c r="AE154" i="33"/>
  <c r="AF154" i="33"/>
  <c r="AG154" i="33"/>
  <c r="AH154" i="33"/>
  <c r="AI154" i="33"/>
  <c r="AJ154" i="33"/>
  <c r="AK154" i="33"/>
  <c r="AL154" i="33"/>
  <c r="AM154" i="33"/>
  <c r="AN154" i="33"/>
  <c r="AO154" i="33"/>
  <c r="AP154" i="33"/>
  <c r="AQ154" i="33"/>
  <c r="AR154" i="33"/>
  <c r="AS154" i="33"/>
  <c r="AT154" i="33"/>
  <c r="AU154" i="33"/>
  <c r="AV154" i="33"/>
  <c r="AW154" i="33"/>
  <c r="AX154" i="33"/>
  <c r="AY154" i="33"/>
  <c r="AZ154" i="33"/>
  <c r="BA154" i="33"/>
  <c r="BB154" i="33"/>
  <c r="BC154" i="33"/>
  <c r="BD154" i="33"/>
  <c r="BE154" i="33"/>
  <c r="BF154" i="33"/>
  <c r="U155" i="33"/>
  <c r="V155" i="33"/>
  <c r="W155" i="33"/>
  <c r="X155" i="33"/>
  <c r="Y155" i="33"/>
  <c r="Z155" i="33"/>
  <c r="AA155" i="33"/>
  <c r="AB155" i="33"/>
  <c r="AC155" i="33"/>
  <c r="AD155" i="33"/>
  <c r="AE155" i="33"/>
  <c r="AF155" i="33"/>
  <c r="AG155" i="33"/>
  <c r="AH155" i="33"/>
  <c r="AI155" i="33"/>
  <c r="AJ155" i="33"/>
  <c r="AK155" i="33"/>
  <c r="AL155" i="33"/>
  <c r="AM155" i="33"/>
  <c r="AN155" i="33"/>
  <c r="AO155" i="33"/>
  <c r="AP155" i="33"/>
  <c r="AQ155" i="33"/>
  <c r="AR155" i="33"/>
  <c r="AS155" i="33"/>
  <c r="AT155" i="33"/>
  <c r="AU155" i="33"/>
  <c r="AV155" i="33"/>
  <c r="AW155" i="33"/>
  <c r="AX155" i="33"/>
  <c r="AY155" i="33"/>
  <c r="AZ155" i="33"/>
  <c r="BA155" i="33"/>
  <c r="BB155" i="33"/>
  <c r="BC155" i="33"/>
  <c r="BD155" i="33"/>
  <c r="BE155" i="33"/>
  <c r="BF155" i="33"/>
  <c r="U156" i="33"/>
  <c r="V156" i="33"/>
  <c r="W156" i="33"/>
  <c r="X156" i="33"/>
  <c r="Y156" i="33"/>
  <c r="Z156" i="33"/>
  <c r="AA156" i="33"/>
  <c r="AB156" i="33"/>
  <c r="AC156" i="33"/>
  <c r="AD156" i="33"/>
  <c r="AE156" i="33"/>
  <c r="AF156" i="33"/>
  <c r="AG156" i="33"/>
  <c r="AH156" i="33"/>
  <c r="AI156" i="33"/>
  <c r="AJ156" i="33"/>
  <c r="AK156" i="33"/>
  <c r="AL156" i="33"/>
  <c r="AM156" i="33"/>
  <c r="AN156" i="33"/>
  <c r="AO156" i="33"/>
  <c r="AP156" i="33"/>
  <c r="AQ156" i="33"/>
  <c r="AR156" i="33"/>
  <c r="AS156" i="33"/>
  <c r="AT156" i="33"/>
  <c r="AU156" i="33"/>
  <c r="AV156" i="33"/>
  <c r="AW156" i="33"/>
  <c r="AX156" i="33"/>
  <c r="AY156" i="33"/>
  <c r="AZ156" i="33"/>
  <c r="BA156" i="33"/>
  <c r="BB156" i="33"/>
  <c r="BC156" i="33"/>
  <c r="BD156" i="33"/>
  <c r="BE156" i="33"/>
  <c r="BF156" i="33"/>
  <c r="U157" i="33"/>
  <c r="V157" i="33"/>
  <c r="W157" i="33"/>
  <c r="X157" i="33"/>
  <c r="Y157" i="33"/>
  <c r="Z157" i="33"/>
  <c r="AA157" i="33"/>
  <c r="AB157" i="33"/>
  <c r="AC157" i="33"/>
  <c r="AD157" i="33"/>
  <c r="AE157" i="33"/>
  <c r="AF157" i="33"/>
  <c r="AG157" i="33"/>
  <c r="AH157" i="33"/>
  <c r="AI157" i="33"/>
  <c r="AJ157" i="33"/>
  <c r="AK157" i="33"/>
  <c r="AL157" i="33"/>
  <c r="AM157" i="33"/>
  <c r="AN157" i="33"/>
  <c r="AO157" i="33"/>
  <c r="AP157" i="33"/>
  <c r="AQ157" i="33"/>
  <c r="AR157" i="33"/>
  <c r="AS157" i="33"/>
  <c r="AT157" i="33"/>
  <c r="AU157" i="33"/>
  <c r="AV157" i="33"/>
  <c r="AW157" i="33"/>
  <c r="AX157" i="33"/>
  <c r="AY157" i="33"/>
  <c r="AZ157" i="33"/>
  <c r="BA157" i="33"/>
  <c r="BB157" i="33"/>
  <c r="BC157" i="33"/>
  <c r="BD157" i="33"/>
  <c r="BE157" i="33"/>
  <c r="BF157" i="33"/>
  <c r="U158" i="33"/>
  <c r="V158" i="33"/>
  <c r="W158" i="33"/>
  <c r="X158" i="33"/>
  <c r="Y158" i="33"/>
  <c r="Z158" i="33"/>
  <c r="AA158" i="33"/>
  <c r="AB158" i="33"/>
  <c r="AC158" i="33"/>
  <c r="AD158" i="33"/>
  <c r="AE158" i="33"/>
  <c r="AF158" i="33"/>
  <c r="AG158" i="33"/>
  <c r="AH158" i="33"/>
  <c r="AI158" i="33"/>
  <c r="AJ158" i="33"/>
  <c r="AK158" i="33"/>
  <c r="AL158" i="33"/>
  <c r="AM158" i="33"/>
  <c r="AN158" i="33"/>
  <c r="AO158" i="33"/>
  <c r="AP158" i="33"/>
  <c r="AQ158" i="33"/>
  <c r="AR158" i="33"/>
  <c r="AS158" i="33"/>
  <c r="AT158" i="33"/>
  <c r="AU158" i="33"/>
  <c r="AV158" i="33"/>
  <c r="AW158" i="33"/>
  <c r="AX158" i="33"/>
  <c r="AY158" i="33"/>
  <c r="AZ158" i="33"/>
  <c r="BA158" i="33"/>
  <c r="BB158" i="33"/>
  <c r="BC158" i="33"/>
  <c r="BD158" i="33"/>
  <c r="BE158" i="33"/>
  <c r="BF158" i="33"/>
  <c r="U159" i="33"/>
  <c r="V159" i="33"/>
  <c r="W159" i="33"/>
  <c r="X159" i="33"/>
  <c r="Y159" i="33"/>
  <c r="Z159" i="33"/>
  <c r="AA159" i="33"/>
  <c r="AB159" i="33"/>
  <c r="AC159" i="33"/>
  <c r="AD159" i="33"/>
  <c r="AE159" i="33"/>
  <c r="AF159" i="33"/>
  <c r="AG159" i="33"/>
  <c r="AH159" i="33"/>
  <c r="AI159" i="33"/>
  <c r="AJ159" i="33"/>
  <c r="AK159" i="33"/>
  <c r="AL159" i="33"/>
  <c r="AM159" i="33"/>
  <c r="AN159" i="33"/>
  <c r="AO159" i="33"/>
  <c r="AP159" i="33"/>
  <c r="AQ159" i="33"/>
  <c r="AR159" i="33"/>
  <c r="AS159" i="33"/>
  <c r="AT159" i="33"/>
  <c r="AU159" i="33"/>
  <c r="AV159" i="33"/>
  <c r="AW159" i="33"/>
  <c r="AX159" i="33"/>
  <c r="AY159" i="33"/>
  <c r="AZ159" i="33"/>
  <c r="BA159" i="33"/>
  <c r="BB159" i="33"/>
  <c r="BC159" i="33"/>
  <c r="BD159" i="33"/>
  <c r="BE159" i="33"/>
  <c r="BF159" i="33"/>
  <c r="U160" i="33"/>
  <c r="V160" i="33"/>
  <c r="W160" i="33"/>
  <c r="X160" i="33"/>
  <c r="Y160" i="33"/>
  <c r="Z160" i="33"/>
  <c r="AA160" i="33"/>
  <c r="AB160" i="33"/>
  <c r="AC160" i="33"/>
  <c r="AD160" i="33"/>
  <c r="AE160" i="33"/>
  <c r="AF160" i="33"/>
  <c r="AG160" i="33"/>
  <c r="AH160" i="33"/>
  <c r="AI160" i="33"/>
  <c r="AJ160" i="33"/>
  <c r="AK160" i="33"/>
  <c r="AL160" i="33"/>
  <c r="AM160" i="33"/>
  <c r="AN160" i="33"/>
  <c r="AO160" i="33"/>
  <c r="AP160" i="33"/>
  <c r="AQ160" i="33"/>
  <c r="AR160" i="33"/>
  <c r="AS160" i="33"/>
  <c r="AT160" i="33"/>
  <c r="AU160" i="33"/>
  <c r="AV160" i="33"/>
  <c r="AW160" i="33"/>
  <c r="AX160" i="33"/>
  <c r="AY160" i="33"/>
  <c r="AZ160" i="33"/>
  <c r="BA160" i="33"/>
  <c r="BB160" i="33"/>
  <c r="BC160" i="33"/>
  <c r="BD160" i="33"/>
  <c r="BE160" i="33"/>
  <c r="BF160" i="33"/>
  <c r="U161" i="33"/>
  <c r="V161" i="33"/>
  <c r="W161" i="33"/>
  <c r="X161" i="33"/>
  <c r="Y161" i="33"/>
  <c r="Z161" i="33"/>
  <c r="AA161" i="33"/>
  <c r="AB161" i="33"/>
  <c r="AC161" i="33"/>
  <c r="AD161" i="33"/>
  <c r="AE161" i="33"/>
  <c r="AF161" i="33"/>
  <c r="AG161" i="33"/>
  <c r="AH161" i="33"/>
  <c r="AI161" i="33"/>
  <c r="AJ161" i="33"/>
  <c r="AK161" i="33"/>
  <c r="AL161" i="33"/>
  <c r="AM161" i="33"/>
  <c r="AN161" i="33"/>
  <c r="AO161" i="33"/>
  <c r="AP161" i="33"/>
  <c r="AQ161" i="33"/>
  <c r="AR161" i="33"/>
  <c r="AS161" i="33"/>
  <c r="AT161" i="33"/>
  <c r="AU161" i="33"/>
  <c r="AV161" i="33"/>
  <c r="AW161" i="33"/>
  <c r="AX161" i="33"/>
  <c r="AY161" i="33"/>
  <c r="AZ161" i="33"/>
  <c r="BA161" i="33"/>
  <c r="BB161" i="33"/>
  <c r="BC161" i="33"/>
  <c r="BD161" i="33"/>
  <c r="BE161" i="33"/>
  <c r="BF161" i="33"/>
  <c r="U162" i="33"/>
  <c r="V162" i="33"/>
  <c r="W162" i="33"/>
  <c r="X162" i="33"/>
  <c r="Y162" i="33"/>
  <c r="Z162" i="33"/>
  <c r="AA162" i="33"/>
  <c r="AB162" i="33"/>
  <c r="AC162" i="33"/>
  <c r="AD162" i="33"/>
  <c r="AE162" i="33"/>
  <c r="AF162" i="33"/>
  <c r="AG162" i="33"/>
  <c r="AH162" i="33"/>
  <c r="AI162" i="33"/>
  <c r="AJ162" i="33"/>
  <c r="AK162" i="33"/>
  <c r="AL162" i="33"/>
  <c r="AM162" i="33"/>
  <c r="AN162" i="33"/>
  <c r="AO162" i="33"/>
  <c r="AP162" i="33"/>
  <c r="AQ162" i="33"/>
  <c r="AR162" i="33"/>
  <c r="AS162" i="33"/>
  <c r="AT162" i="33"/>
  <c r="AU162" i="33"/>
  <c r="AV162" i="33"/>
  <c r="AW162" i="33"/>
  <c r="AX162" i="33"/>
  <c r="AY162" i="33"/>
  <c r="AZ162" i="33"/>
  <c r="BA162" i="33"/>
  <c r="BB162" i="33"/>
  <c r="BC162" i="33"/>
  <c r="BD162" i="33"/>
  <c r="BE162" i="33"/>
  <c r="BF162" i="33"/>
  <c r="U163" i="33"/>
  <c r="V163" i="33"/>
  <c r="W163" i="33"/>
  <c r="X163" i="33"/>
  <c r="Y163" i="33"/>
  <c r="Z163" i="33"/>
  <c r="AA163" i="33"/>
  <c r="AB163" i="33"/>
  <c r="AC163" i="33"/>
  <c r="AD163" i="33"/>
  <c r="AE163" i="33"/>
  <c r="AF163" i="33"/>
  <c r="AG163" i="33"/>
  <c r="AH163" i="33"/>
  <c r="AI163" i="33"/>
  <c r="AJ163" i="33"/>
  <c r="AK163" i="33"/>
  <c r="AL163" i="33"/>
  <c r="AM163" i="33"/>
  <c r="AN163" i="33"/>
  <c r="AO163" i="33"/>
  <c r="AP163" i="33"/>
  <c r="AQ163" i="33"/>
  <c r="AR163" i="33"/>
  <c r="AS163" i="33"/>
  <c r="AT163" i="33"/>
  <c r="AU163" i="33"/>
  <c r="AV163" i="33"/>
  <c r="AW163" i="33"/>
  <c r="AX163" i="33"/>
  <c r="AY163" i="33"/>
  <c r="AZ163" i="33"/>
  <c r="BA163" i="33"/>
  <c r="BB163" i="33"/>
  <c r="BC163" i="33"/>
  <c r="BD163" i="33"/>
  <c r="BE163" i="33"/>
  <c r="BF163" i="33"/>
  <c r="U164" i="33"/>
  <c r="V164" i="33"/>
  <c r="W164" i="33"/>
  <c r="X164" i="33"/>
  <c r="Y164" i="33"/>
  <c r="Z164" i="33"/>
  <c r="AA164" i="33"/>
  <c r="AB164" i="33"/>
  <c r="AC164" i="33"/>
  <c r="AD164" i="33"/>
  <c r="AE164" i="33"/>
  <c r="AF164" i="33"/>
  <c r="AG164" i="33"/>
  <c r="AH164" i="33"/>
  <c r="AI164" i="33"/>
  <c r="AJ164" i="33"/>
  <c r="AK164" i="33"/>
  <c r="AL164" i="33"/>
  <c r="AM164" i="33"/>
  <c r="AN164" i="33"/>
  <c r="AO164" i="33"/>
  <c r="AP164" i="33"/>
  <c r="AQ164" i="33"/>
  <c r="AR164" i="33"/>
  <c r="AS164" i="33"/>
  <c r="AT164" i="33"/>
  <c r="AU164" i="33"/>
  <c r="AV164" i="33"/>
  <c r="AW164" i="33"/>
  <c r="AX164" i="33"/>
  <c r="AY164" i="33"/>
  <c r="AZ164" i="33"/>
  <c r="BA164" i="33"/>
  <c r="BB164" i="33"/>
  <c r="BC164" i="33"/>
  <c r="BD164" i="33"/>
  <c r="BE164" i="33"/>
  <c r="BF164" i="33"/>
  <c r="U165" i="33"/>
  <c r="V165" i="33"/>
  <c r="W165" i="33"/>
  <c r="X165" i="33"/>
  <c r="Y165" i="33"/>
  <c r="Z165" i="33"/>
  <c r="AA165" i="33"/>
  <c r="AB165" i="33"/>
  <c r="AC165" i="33"/>
  <c r="AD165" i="33"/>
  <c r="AE165" i="33"/>
  <c r="AF165" i="33"/>
  <c r="AG165" i="33"/>
  <c r="AH165" i="33"/>
  <c r="AI165" i="33"/>
  <c r="AJ165" i="33"/>
  <c r="AK165" i="33"/>
  <c r="AL165" i="33"/>
  <c r="AM165" i="33"/>
  <c r="AN165" i="33"/>
  <c r="AO165" i="33"/>
  <c r="AP165" i="33"/>
  <c r="AQ165" i="33"/>
  <c r="AR165" i="33"/>
  <c r="AS165" i="33"/>
  <c r="AT165" i="33"/>
  <c r="AU165" i="33"/>
  <c r="AV165" i="33"/>
  <c r="AW165" i="33"/>
  <c r="AX165" i="33"/>
  <c r="AY165" i="33"/>
  <c r="AZ165" i="33"/>
  <c r="BA165" i="33"/>
  <c r="BB165" i="33"/>
  <c r="BC165" i="33"/>
  <c r="BD165" i="33"/>
  <c r="BE165" i="33"/>
  <c r="BF165" i="33"/>
  <c r="U166" i="33"/>
  <c r="V166" i="33"/>
  <c r="W166" i="33"/>
  <c r="X166" i="33"/>
  <c r="Y166" i="33"/>
  <c r="Z166" i="33"/>
  <c r="AA166" i="33"/>
  <c r="AB166" i="33"/>
  <c r="AC166" i="33"/>
  <c r="AD166" i="33"/>
  <c r="AE166" i="33"/>
  <c r="AF166" i="33"/>
  <c r="AG166" i="33"/>
  <c r="AH166" i="33"/>
  <c r="AI166" i="33"/>
  <c r="AJ166" i="33"/>
  <c r="AK166" i="33"/>
  <c r="AL166" i="33"/>
  <c r="AM166" i="33"/>
  <c r="AN166" i="33"/>
  <c r="AO166" i="33"/>
  <c r="AP166" i="33"/>
  <c r="AQ166" i="33"/>
  <c r="AR166" i="33"/>
  <c r="AS166" i="33"/>
  <c r="AT166" i="33"/>
  <c r="AU166" i="33"/>
  <c r="AV166" i="33"/>
  <c r="AW166" i="33"/>
  <c r="AX166" i="33"/>
  <c r="AY166" i="33"/>
  <c r="AZ166" i="33"/>
  <c r="BA166" i="33"/>
  <c r="BB166" i="33"/>
  <c r="BC166" i="33"/>
  <c r="BD166" i="33"/>
  <c r="BE166" i="33"/>
  <c r="BF166" i="33"/>
  <c r="U167" i="33"/>
  <c r="V167" i="33"/>
  <c r="W167" i="33"/>
  <c r="X167" i="33"/>
  <c r="Y167" i="33"/>
  <c r="Z167" i="33"/>
  <c r="AA167" i="33"/>
  <c r="AB167" i="33"/>
  <c r="AC167" i="33"/>
  <c r="AD167" i="33"/>
  <c r="AE167" i="33"/>
  <c r="AF167" i="33"/>
  <c r="AG167" i="33"/>
  <c r="AH167" i="33"/>
  <c r="AI167" i="33"/>
  <c r="AJ167" i="33"/>
  <c r="AK167" i="33"/>
  <c r="AL167" i="33"/>
  <c r="AM167" i="33"/>
  <c r="AN167" i="33"/>
  <c r="AO167" i="33"/>
  <c r="AP167" i="33"/>
  <c r="AQ167" i="33"/>
  <c r="AR167" i="33"/>
  <c r="AS167" i="33"/>
  <c r="AT167" i="33"/>
  <c r="AU167" i="33"/>
  <c r="AV167" i="33"/>
  <c r="AW167" i="33"/>
  <c r="AX167" i="33"/>
  <c r="AY167" i="33"/>
  <c r="AZ167" i="33"/>
  <c r="BA167" i="33"/>
  <c r="BB167" i="33"/>
  <c r="BC167" i="33"/>
  <c r="BD167" i="33"/>
  <c r="BE167" i="33"/>
  <c r="BF167" i="33"/>
  <c r="U168" i="33"/>
  <c r="V168" i="33"/>
  <c r="W168" i="33"/>
  <c r="X168" i="33"/>
  <c r="Y168" i="33"/>
  <c r="Z168" i="33"/>
  <c r="AA168" i="33"/>
  <c r="AB168" i="33"/>
  <c r="AC168" i="33"/>
  <c r="AD168" i="33"/>
  <c r="AE168" i="33"/>
  <c r="AF168" i="33"/>
  <c r="AG168" i="33"/>
  <c r="AH168" i="33"/>
  <c r="AI168" i="33"/>
  <c r="AJ168" i="33"/>
  <c r="AK168" i="33"/>
  <c r="AL168" i="33"/>
  <c r="AM168" i="33"/>
  <c r="AN168" i="33"/>
  <c r="AO168" i="33"/>
  <c r="AP168" i="33"/>
  <c r="AQ168" i="33"/>
  <c r="AR168" i="33"/>
  <c r="AS168" i="33"/>
  <c r="AT168" i="33"/>
  <c r="AU168" i="33"/>
  <c r="AV168" i="33"/>
  <c r="AW168" i="33"/>
  <c r="AX168" i="33"/>
  <c r="AY168" i="33"/>
  <c r="AZ168" i="33"/>
  <c r="BA168" i="33"/>
  <c r="BB168" i="33"/>
  <c r="BC168" i="33"/>
  <c r="BD168" i="33"/>
  <c r="BE168" i="33"/>
  <c r="BF168" i="33"/>
  <c r="U169" i="33"/>
  <c r="V169" i="33"/>
  <c r="W169" i="33"/>
  <c r="X169" i="33"/>
  <c r="Y169" i="33"/>
  <c r="Z169" i="33"/>
  <c r="AA169" i="33"/>
  <c r="AB169" i="33"/>
  <c r="AC169" i="33"/>
  <c r="AD169" i="33"/>
  <c r="AE169" i="33"/>
  <c r="AF169" i="33"/>
  <c r="AG169" i="33"/>
  <c r="AH169" i="33"/>
  <c r="AI169" i="33"/>
  <c r="AJ169" i="33"/>
  <c r="AK169" i="33"/>
  <c r="AL169" i="33"/>
  <c r="AM169" i="33"/>
  <c r="AN169" i="33"/>
  <c r="AO169" i="33"/>
  <c r="AP169" i="33"/>
  <c r="AQ169" i="33"/>
  <c r="AR169" i="33"/>
  <c r="AS169" i="33"/>
  <c r="AT169" i="33"/>
  <c r="AU169" i="33"/>
  <c r="AV169" i="33"/>
  <c r="AW169" i="33"/>
  <c r="AX169" i="33"/>
  <c r="AY169" i="33"/>
  <c r="AZ169" i="33"/>
  <c r="BA169" i="33"/>
  <c r="BB169" i="33"/>
  <c r="BC169" i="33"/>
  <c r="BD169" i="33"/>
  <c r="BE169" i="33"/>
  <c r="BF169" i="33"/>
  <c r="U170" i="33"/>
  <c r="V170" i="33"/>
  <c r="W170" i="33"/>
  <c r="X170" i="33"/>
  <c r="Y170" i="33"/>
  <c r="Z170" i="33"/>
  <c r="AA170" i="33"/>
  <c r="AB170" i="33"/>
  <c r="AC170" i="33"/>
  <c r="AD170" i="33"/>
  <c r="AE170" i="33"/>
  <c r="AF170" i="33"/>
  <c r="AG170" i="33"/>
  <c r="AH170" i="33"/>
  <c r="AI170" i="33"/>
  <c r="AJ170" i="33"/>
  <c r="AK170" i="33"/>
  <c r="AL170" i="33"/>
  <c r="AM170" i="33"/>
  <c r="AN170" i="33"/>
  <c r="AO170" i="33"/>
  <c r="AP170" i="33"/>
  <c r="AQ170" i="33"/>
  <c r="AR170" i="33"/>
  <c r="AS170" i="33"/>
  <c r="AT170" i="33"/>
  <c r="AU170" i="33"/>
  <c r="AV170" i="33"/>
  <c r="AW170" i="33"/>
  <c r="AX170" i="33"/>
  <c r="AY170" i="33"/>
  <c r="AZ170" i="33"/>
  <c r="BA170" i="33"/>
  <c r="BB170" i="33"/>
  <c r="BC170" i="33"/>
  <c r="BD170" i="33"/>
  <c r="BE170" i="33"/>
  <c r="BF170" i="33"/>
  <c r="U171" i="33"/>
  <c r="V171" i="33"/>
  <c r="W171" i="33"/>
  <c r="X171" i="33"/>
  <c r="Y171" i="33"/>
  <c r="Z171" i="33"/>
  <c r="AA171" i="33"/>
  <c r="AB171" i="33"/>
  <c r="AC171" i="33"/>
  <c r="AD171" i="33"/>
  <c r="AE171" i="33"/>
  <c r="AF171" i="33"/>
  <c r="AG171" i="33"/>
  <c r="AH171" i="33"/>
  <c r="AI171" i="33"/>
  <c r="AJ171" i="33"/>
  <c r="AK171" i="33"/>
  <c r="AL171" i="33"/>
  <c r="AM171" i="33"/>
  <c r="AN171" i="33"/>
  <c r="AO171" i="33"/>
  <c r="AP171" i="33"/>
  <c r="AQ171" i="33"/>
  <c r="AR171" i="33"/>
  <c r="AS171" i="33"/>
  <c r="AT171" i="33"/>
  <c r="AU171" i="33"/>
  <c r="AV171" i="33"/>
  <c r="AW171" i="33"/>
  <c r="AX171" i="33"/>
  <c r="AY171" i="33"/>
  <c r="AZ171" i="33"/>
  <c r="BA171" i="33"/>
  <c r="BB171" i="33"/>
  <c r="BC171" i="33"/>
  <c r="BD171" i="33"/>
  <c r="BE171" i="33"/>
  <c r="BF171" i="33"/>
  <c r="U172" i="33"/>
  <c r="V172" i="33"/>
  <c r="W172" i="33"/>
  <c r="X172" i="33"/>
  <c r="Y172" i="33"/>
  <c r="Z172" i="33"/>
  <c r="AA172" i="33"/>
  <c r="AB172" i="33"/>
  <c r="AC172" i="33"/>
  <c r="AD172" i="33"/>
  <c r="AE172" i="33"/>
  <c r="AF172" i="33"/>
  <c r="AG172" i="33"/>
  <c r="AH172" i="33"/>
  <c r="AI172" i="33"/>
  <c r="AJ172" i="33"/>
  <c r="AK172" i="33"/>
  <c r="AL172" i="33"/>
  <c r="AM172" i="33"/>
  <c r="AN172" i="33"/>
  <c r="AO172" i="33"/>
  <c r="AP172" i="33"/>
  <c r="AQ172" i="33"/>
  <c r="AR172" i="33"/>
  <c r="AS172" i="33"/>
  <c r="AT172" i="33"/>
  <c r="AU172" i="33"/>
  <c r="AV172" i="33"/>
  <c r="AW172" i="33"/>
  <c r="AX172" i="33"/>
  <c r="AY172" i="33"/>
  <c r="AZ172" i="33"/>
  <c r="BA172" i="33"/>
  <c r="BB172" i="33"/>
  <c r="BC172" i="33"/>
  <c r="BD172" i="33"/>
  <c r="BE172" i="33"/>
  <c r="BF172" i="33"/>
  <c r="U173" i="33"/>
  <c r="V173" i="33"/>
  <c r="W173" i="33"/>
  <c r="X173" i="33"/>
  <c r="Y173" i="33"/>
  <c r="Z173" i="33"/>
  <c r="AA173" i="33"/>
  <c r="AB173" i="33"/>
  <c r="AC173" i="33"/>
  <c r="AD173" i="33"/>
  <c r="AE173" i="33"/>
  <c r="AF173" i="33"/>
  <c r="AG173" i="33"/>
  <c r="AH173" i="33"/>
  <c r="AI173" i="33"/>
  <c r="AJ173" i="33"/>
  <c r="AK173" i="33"/>
  <c r="AL173" i="33"/>
  <c r="AM173" i="33"/>
  <c r="AN173" i="33"/>
  <c r="AO173" i="33"/>
  <c r="AP173" i="33"/>
  <c r="AQ173" i="33"/>
  <c r="AR173" i="33"/>
  <c r="AS173" i="33"/>
  <c r="AT173" i="33"/>
  <c r="AU173" i="33"/>
  <c r="AV173" i="33"/>
  <c r="AW173" i="33"/>
  <c r="AX173" i="33"/>
  <c r="AY173" i="33"/>
  <c r="AZ173" i="33"/>
  <c r="BA173" i="33"/>
  <c r="BB173" i="33"/>
  <c r="BC173" i="33"/>
  <c r="BD173" i="33"/>
  <c r="BE173" i="33"/>
  <c r="BF173" i="33"/>
  <c r="U174" i="33"/>
  <c r="V174" i="33"/>
  <c r="W174" i="33"/>
  <c r="X174" i="33"/>
  <c r="Y174" i="33"/>
  <c r="Z174" i="33"/>
  <c r="AA174" i="33"/>
  <c r="AB174" i="33"/>
  <c r="AC174" i="33"/>
  <c r="AD174" i="33"/>
  <c r="AE174" i="33"/>
  <c r="AF174" i="33"/>
  <c r="AG174" i="33"/>
  <c r="AH174" i="33"/>
  <c r="AI174" i="33"/>
  <c r="AJ174" i="33"/>
  <c r="AK174" i="33"/>
  <c r="AL174" i="33"/>
  <c r="AM174" i="33"/>
  <c r="AN174" i="33"/>
  <c r="AO174" i="33"/>
  <c r="AP174" i="33"/>
  <c r="AQ174" i="33"/>
  <c r="AR174" i="33"/>
  <c r="AS174" i="33"/>
  <c r="AT174" i="33"/>
  <c r="AU174" i="33"/>
  <c r="AV174" i="33"/>
  <c r="AW174" i="33"/>
  <c r="AX174" i="33"/>
  <c r="AY174" i="33"/>
  <c r="AZ174" i="33"/>
  <c r="BA174" i="33"/>
  <c r="BB174" i="33"/>
  <c r="BC174" i="33"/>
  <c r="BD174" i="33"/>
  <c r="BE174" i="33"/>
  <c r="BF174" i="33"/>
  <c r="U175" i="33"/>
  <c r="V175" i="33"/>
  <c r="W175" i="33"/>
  <c r="X175" i="33"/>
  <c r="Y175" i="33"/>
  <c r="Z175" i="33"/>
  <c r="AA175" i="33"/>
  <c r="AB175" i="33"/>
  <c r="AC175" i="33"/>
  <c r="AD175" i="33"/>
  <c r="AE175" i="33"/>
  <c r="AF175" i="33"/>
  <c r="AG175" i="33"/>
  <c r="AH175" i="33"/>
  <c r="AI175" i="33"/>
  <c r="AJ175" i="33"/>
  <c r="AK175" i="33"/>
  <c r="AL175" i="33"/>
  <c r="AM175" i="33"/>
  <c r="AN175" i="33"/>
  <c r="AO175" i="33"/>
  <c r="AP175" i="33"/>
  <c r="AQ175" i="33"/>
  <c r="AR175" i="33"/>
  <c r="AS175" i="33"/>
  <c r="AT175" i="33"/>
  <c r="AU175" i="33"/>
  <c r="AV175" i="33"/>
  <c r="AW175" i="33"/>
  <c r="AX175" i="33"/>
  <c r="AY175" i="33"/>
  <c r="AZ175" i="33"/>
  <c r="BA175" i="33"/>
  <c r="BB175" i="33"/>
  <c r="BC175" i="33"/>
  <c r="BD175" i="33"/>
  <c r="BE175" i="33"/>
  <c r="BF175" i="33"/>
  <c r="U176" i="33"/>
  <c r="V176" i="33"/>
  <c r="W176" i="33"/>
  <c r="X176" i="33"/>
  <c r="Y176" i="33"/>
  <c r="Z176" i="33"/>
  <c r="AA176" i="33"/>
  <c r="AB176" i="33"/>
  <c r="AC176" i="33"/>
  <c r="AD176" i="33"/>
  <c r="AE176" i="33"/>
  <c r="AF176" i="33"/>
  <c r="AG176" i="33"/>
  <c r="AH176" i="33"/>
  <c r="AI176" i="33"/>
  <c r="AJ176" i="33"/>
  <c r="AK176" i="33"/>
  <c r="AL176" i="33"/>
  <c r="AM176" i="33"/>
  <c r="AN176" i="33"/>
  <c r="AO176" i="33"/>
  <c r="AP176" i="33"/>
  <c r="AQ176" i="33"/>
  <c r="AR176" i="33"/>
  <c r="AS176" i="33"/>
  <c r="AT176" i="33"/>
  <c r="AU176" i="33"/>
  <c r="AV176" i="33"/>
  <c r="AW176" i="33"/>
  <c r="AX176" i="33"/>
  <c r="AY176" i="33"/>
  <c r="AZ176" i="33"/>
  <c r="BA176" i="33"/>
  <c r="BB176" i="33"/>
  <c r="BC176" i="33"/>
  <c r="BD176" i="33"/>
  <c r="BE176" i="33"/>
  <c r="BF176" i="33"/>
  <c r="U177" i="33"/>
  <c r="V177" i="33"/>
  <c r="W177" i="33"/>
  <c r="X177" i="33"/>
  <c r="Y177" i="33"/>
  <c r="Z177" i="33"/>
  <c r="AA177" i="33"/>
  <c r="AB177" i="33"/>
  <c r="AC177" i="33"/>
  <c r="AD177" i="33"/>
  <c r="AE177" i="33"/>
  <c r="AF177" i="33"/>
  <c r="AG177" i="33"/>
  <c r="AH177" i="33"/>
  <c r="AI177" i="33"/>
  <c r="AJ177" i="33"/>
  <c r="AK177" i="33"/>
  <c r="AL177" i="33"/>
  <c r="AM177" i="33"/>
  <c r="AN177" i="33"/>
  <c r="AO177" i="33"/>
  <c r="AP177" i="33"/>
  <c r="AQ177" i="33"/>
  <c r="AR177" i="33"/>
  <c r="AS177" i="33"/>
  <c r="AT177" i="33"/>
  <c r="AU177" i="33"/>
  <c r="AV177" i="33"/>
  <c r="AW177" i="33"/>
  <c r="AX177" i="33"/>
  <c r="AY177" i="33"/>
  <c r="AZ177" i="33"/>
  <c r="BA177" i="33"/>
  <c r="BB177" i="33"/>
  <c r="BC177" i="33"/>
  <c r="BD177" i="33"/>
  <c r="BE177" i="33"/>
  <c r="BF177" i="33"/>
  <c r="U178" i="33"/>
  <c r="V178" i="33"/>
  <c r="W178" i="33"/>
  <c r="X178" i="33"/>
  <c r="Y178" i="33"/>
  <c r="Z178" i="33"/>
  <c r="AA178" i="33"/>
  <c r="AB178" i="33"/>
  <c r="AC178" i="33"/>
  <c r="AD178" i="33"/>
  <c r="AE178" i="33"/>
  <c r="AF178" i="33"/>
  <c r="AG178" i="33"/>
  <c r="AH178" i="33"/>
  <c r="AI178" i="33"/>
  <c r="AJ178" i="33"/>
  <c r="AK178" i="33"/>
  <c r="AL178" i="33"/>
  <c r="AM178" i="33"/>
  <c r="AN178" i="33"/>
  <c r="AO178" i="33"/>
  <c r="AP178" i="33"/>
  <c r="AQ178" i="33"/>
  <c r="AR178" i="33"/>
  <c r="AS178" i="33"/>
  <c r="AT178" i="33"/>
  <c r="AU178" i="33"/>
  <c r="AV178" i="33"/>
  <c r="AW178" i="33"/>
  <c r="AX178" i="33"/>
  <c r="AY178" i="33"/>
  <c r="AZ178" i="33"/>
  <c r="BA178" i="33"/>
  <c r="BB178" i="33"/>
  <c r="BC178" i="33"/>
  <c r="BD178" i="33"/>
  <c r="BE178" i="33"/>
  <c r="BF178" i="33"/>
  <c r="U179" i="33"/>
  <c r="V179" i="33"/>
  <c r="W179" i="33"/>
  <c r="X179" i="33"/>
  <c r="Y179" i="33"/>
  <c r="Z179" i="33"/>
  <c r="AA179" i="33"/>
  <c r="AB179" i="33"/>
  <c r="AC179" i="33"/>
  <c r="AD179" i="33"/>
  <c r="AE179" i="33"/>
  <c r="AF179" i="33"/>
  <c r="AG179" i="33"/>
  <c r="AH179" i="33"/>
  <c r="AI179" i="33"/>
  <c r="AJ179" i="33"/>
  <c r="AK179" i="33"/>
  <c r="AL179" i="33"/>
  <c r="AM179" i="33"/>
  <c r="AN179" i="33"/>
  <c r="AO179" i="33"/>
  <c r="AP179" i="33"/>
  <c r="AQ179" i="33"/>
  <c r="AR179" i="33"/>
  <c r="AS179" i="33"/>
  <c r="AT179" i="33"/>
  <c r="AU179" i="33"/>
  <c r="AV179" i="33"/>
  <c r="AW179" i="33"/>
  <c r="AX179" i="33"/>
  <c r="AY179" i="33"/>
  <c r="AZ179" i="33"/>
  <c r="BA179" i="33"/>
  <c r="BB179" i="33"/>
  <c r="BC179" i="33"/>
  <c r="BD179" i="33"/>
  <c r="BE179" i="33"/>
  <c r="BF179" i="33"/>
  <c r="U180" i="33"/>
  <c r="V180" i="33"/>
  <c r="W180" i="33"/>
  <c r="X180" i="33"/>
  <c r="Y180" i="33"/>
  <c r="Z180" i="33"/>
  <c r="AA180" i="33"/>
  <c r="AB180" i="33"/>
  <c r="AC180" i="33"/>
  <c r="AD180" i="33"/>
  <c r="AE180" i="33"/>
  <c r="AF180" i="33"/>
  <c r="AG180" i="33"/>
  <c r="AH180" i="33"/>
  <c r="AI180" i="33"/>
  <c r="AJ180" i="33"/>
  <c r="AK180" i="33"/>
  <c r="AL180" i="33"/>
  <c r="AM180" i="33"/>
  <c r="AN180" i="33"/>
  <c r="AO180" i="33"/>
  <c r="AP180" i="33"/>
  <c r="AQ180" i="33"/>
  <c r="AR180" i="33"/>
  <c r="AS180" i="33"/>
  <c r="AT180" i="33"/>
  <c r="AU180" i="33"/>
  <c r="AV180" i="33"/>
  <c r="AW180" i="33"/>
  <c r="AX180" i="33"/>
  <c r="AY180" i="33"/>
  <c r="AZ180" i="33"/>
  <c r="BA180" i="33"/>
  <c r="BB180" i="33"/>
  <c r="BC180" i="33"/>
  <c r="BD180" i="33"/>
  <c r="BE180" i="33"/>
  <c r="BF180" i="33"/>
  <c r="U181" i="33"/>
  <c r="V181" i="33"/>
  <c r="W181" i="33"/>
  <c r="X181" i="33"/>
  <c r="Y181" i="33"/>
  <c r="Z181" i="33"/>
  <c r="AA181" i="33"/>
  <c r="AB181" i="33"/>
  <c r="AC181" i="33"/>
  <c r="AD181" i="33"/>
  <c r="AE181" i="33"/>
  <c r="AF181" i="33"/>
  <c r="AG181" i="33"/>
  <c r="AH181" i="33"/>
  <c r="AI181" i="33"/>
  <c r="AJ181" i="33"/>
  <c r="AK181" i="33"/>
  <c r="AL181" i="33"/>
  <c r="AM181" i="33"/>
  <c r="AN181" i="33"/>
  <c r="AO181" i="33"/>
  <c r="AP181" i="33"/>
  <c r="AQ181" i="33"/>
  <c r="AR181" i="33"/>
  <c r="AS181" i="33"/>
  <c r="AT181" i="33"/>
  <c r="AU181" i="33"/>
  <c r="AV181" i="33"/>
  <c r="AW181" i="33"/>
  <c r="AX181" i="33"/>
  <c r="AY181" i="33"/>
  <c r="AZ181" i="33"/>
  <c r="BA181" i="33"/>
  <c r="BB181" i="33"/>
  <c r="BC181" i="33"/>
  <c r="BD181" i="33"/>
  <c r="BE181" i="33"/>
  <c r="BF181" i="33"/>
  <c r="U182" i="33"/>
  <c r="V182" i="33"/>
  <c r="W182" i="33"/>
  <c r="X182" i="33"/>
  <c r="Y182" i="33"/>
  <c r="Z182" i="33"/>
  <c r="AA182" i="33"/>
  <c r="AB182" i="33"/>
  <c r="AC182" i="33"/>
  <c r="AD182" i="33"/>
  <c r="AE182" i="33"/>
  <c r="AF182" i="33"/>
  <c r="AG182" i="33"/>
  <c r="AH182" i="33"/>
  <c r="AI182" i="33"/>
  <c r="AJ182" i="33"/>
  <c r="AK182" i="33"/>
  <c r="AL182" i="33"/>
  <c r="AM182" i="33"/>
  <c r="AN182" i="33"/>
  <c r="AO182" i="33"/>
  <c r="AP182" i="33"/>
  <c r="AQ182" i="33"/>
  <c r="AR182" i="33"/>
  <c r="AS182" i="33"/>
  <c r="AT182" i="33"/>
  <c r="AU182" i="33"/>
  <c r="AV182" i="33"/>
  <c r="AW182" i="33"/>
  <c r="AX182" i="33"/>
  <c r="AY182" i="33"/>
  <c r="AZ182" i="33"/>
  <c r="BA182" i="33"/>
  <c r="BB182" i="33"/>
  <c r="BC182" i="33"/>
  <c r="BD182" i="33"/>
  <c r="BE182" i="33"/>
  <c r="BF182" i="33"/>
  <c r="U183" i="33"/>
  <c r="V183" i="33"/>
  <c r="W183" i="33"/>
  <c r="X183" i="33"/>
  <c r="Y183" i="33"/>
  <c r="Z183" i="33"/>
  <c r="AA183" i="33"/>
  <c r="AB183" i="33"/>
  <c r="AC183" i="33"/>
  <c r="AD183" i="33"/>
  <c r="AE183" i="33"/>
  <c r="AF183" i="33"/>
  <c r="AG183" i="33"/>
  <c r="AH183" i="33"/>
  <c r="AI183" i="33"/>
  <c r="AJ183" i="33"/>
  <c r="AK183" i="33"/>
  <c r="AL183" i="33"/>
  <c r="AM183" i="33"/>
  <c r="AN183" i="33"/>
  <c r="AO183" i="33"/>
  <c r="AP183" i="33"/>
  <c r="AQ183" i="33"/>
  <c r="AR183" i="33"/>
  <c r="AS183" i="33"/>
  <c r="AT183" i="33"/>
  <c r="AU183" i="33"/>
  <c r="AV183" i="33"/>
  <c r="AW183" i="33"/>
  <c r="AX183" i="33"/>
  <c r="AY183" i="33"/>
  <c r="AZ183" i="33"/>
  <c r="BA183" i="33"/>
  <c r="BB183" i="33"/>
  <c r="BC183" i="33"/>
  <c r="BD183" i="33"/>
  <c r="BE183" i="33"/>
  <c r="BF183" i="33"/>
  <c r="U184" i="33"/>
  <c r="V184" i="33"/>
  <c r="W184" i="33"/>
  <c r="X184" i="33"/>
  <c r="Y184" i="33"/>
  <c r="Z184" i="33"/>
  <c r="AA184" i="33"/>
  <c r="AB184" i="33"/>
  <c r="AC184" i="33"/>
  <c r="AD184" i="33"/>
  <c r="AE184" i="33"/>
  <c r="AF184" i="33"/>
  <c r="AG184" i="33"/>
  <c r="AH184" i="33"/>
  <c r="AI184" i="33"/>
  <c r="AJ184" i="33"/>
  <c r="AK184" i="33"/>
  <c r="AL184" i="33"/>
  <c r="AM184" i="33"/>
  <c r="AN184" i="33"/>
  <c r="AO184" i="33"/>
  <c r="AP184" i="33"/>
  <c r="AQ184" i="33"/>
  <c r="AR184" i="33"/>
  <c r="AS184" i="33"/>
  <c r="AT184" i="33"/>
  <c r="AU184" i="33"/>
  <c r="AV184" i="33"/>
  <c r="AW184" i="33"/>
  <c r="AX184" i="33"/>
  <c r="AY184" i="33"/>
  <c r="AZ184" i="33"/>
  <c r="BA184" i="33"/>
  <c r="BB184" i="33"/>
  <c r="BC184" i="33"/>
  <c r="BD184" i="33"/>
  <c r="BE184" i="33"/>
  <c r="BF184" i="33"/>
  <c r="U185" i="33"/>
  <c r="V185" i="33"/>
  <c r="W185" i="33"/>
  <c r="X185" i="33"/>
  <c r="Y185" i="33"/>
  <c r="Z185" i="33"/>
  <c r="AA185" i="33"/>
  <c r="AB185" i="33"/>
  <c r="AC185" i="33"/>
  <c r="AD185" i="33"/>
  <c r="AE185" i="33"/>
  <c r="AF185" i="33"/>
  <c r="AG185" i="33"/>
  <c r="AH185" i="33"/>
  <c r="AI185" i="33"/>
  <c r="AJ185" i="33"/>
  <c r="AK185" i="33"/>
  <c r="AL185" i="33"/>
  <c r="AM185" i="33"/>
  <c r="AN185" i="33"/>
  <c r="AO185" i="33"/>
  <c r="AP185" i="33"/>
  <c r="AQ185" i="33"/>
  <c r="AR185" i="33"/>
  <c r="AS185" i="33"/>
  <c r="AT185" i="33"/>
  <c r="AU185" i="33"/>
  <c r="AV185" i="33"/>
  <c r="AW185" i="33"/>
  <c r="AX185" i="33"/>
  <c r="AY185" i="33"/>
  <c r="AZ185" i="33"/>
  <c r="BA185" i="33"/>
  <c r="BB185" i="33"/>
  <c r="BC185" i="33"/>
  <c r="BD185" i="33"/>
  <c r="BE185" i="33"/>
  <c r="BF185" i="33"/>
  <c r="U186" i="33"/>
  <c r="V186" i="33"/>
  <c r="W186" i="33"/>
  <c r="X186" i="33"/>
  <c r="Y186" i="33"/>
  <c r="Z186" i="33"/>
  <c r="AA186" i="33"/>
  <c r="AB186" i="33"/>
  <c r="AC186" i="33"/>
  <c r="AD186" i="33"/>
  <c r="AE186" i="33"/>
  <c r="AF186" i="33"/>
  <c r="AG186" i="33"/>
  <c r="AH186" i="33"/>
  <c r="AI186" i="33"/>
  <c r="AJ186" i="33"/>
  <c r="AK186" i="33"/>
  <c r="AL186" i="33"/>
  <c r="AM186" i="33"/>
  <c r="AN186" i="33"/>
  <c r="AO186" i="33"/>
  <c r="AP186" i="33"/>
  <c r="AQ186" i="33"/>
  <c r="AR186" i="33"/>
  <c r="AS186" i="33"/>
  <c r="AT186" i="33"/>
  <c r="AU186" i="33"/>
  <c r="AV186" i="33"/>
  <c r="AW186" i="33"/>
  <c r="AX186" i="33"/>
  <c r="AY186" i="33"/>
  <c r="AZ186" i="33"/>
  <c r="BA186" i="33"/>
  <c r="BB186" i="33"/>
  <c r="BC186" i="33"/>
  <c r="BD186" i="33"/>
  <c r="BE186" i="33"/>
  <c r="BF186" i="33"/>
  <c r="U187" i="33"/>
  <c r="V187" i="33"/>
  <c r="W187" i="33"/>
  <c r="X187" i="33"/>
  <c r="Y187" i="33"/>
  <c r="Z187" i="33"/>
  <c r="AA187" i="33"/>
  <c r="AB187" i="33"/>
  <c r="AC187" i="33"/>
  <c r="AD187" i="33"/>
  <c r="AE187" i="33"/>
  <c r="AF187" i="33"/>
  <c r="AG187" i="33"/>
  <c r="AH187" i="33"/>
  <c r="AI187" i="33"/>
  <c r="AJ187" i="33"/>
  <c r="AK187" i="33"/>
  <c r="AL187" i="33"/>
  <c r="AM187" i="33"/>
  <c r="AN187" i="33"/>
  <c r="AO187" i="33"/>
  <c r="AP187" i="33"/>
  <c r="AQ187" i="33"/>
  <c r="AR187" i="33"/>
  <c r="AS187" i="33"/>
  <c r="AT187" i="33"/>
  <c r="AU187" i="33"/>
  <c r="AV187" i="33"/>
  <c r="AW187" i="33"/>
  <c r="AX187" i="33"/>
  <c r="AY187" i="33"/>
  <c r="AZ187" i="33"/>
  <c r="BA187" i="33"/>
  <c r="BB187" i="33"/>
  <c r="BC187" i="33"/>
  <c r="BD187" i="33"/>
  <c r="BE187" i="33"/>
  <c r="BF187" i="33"/>
  <c r="U188" i="33"/>
  <c r="V188" i="33"/>
  <c r="W188" i="33"/>
  <c r="X188" i="33"/>
  <c r="Y188" i="33"/>
  <c r="Z188" i="33"/>
  <c r="AA188" i="33"/>
  <c r="AB188" i="33"/>
  <c r="AC188" i="33"/>
  <c r="AD188" i="33"/>
  <c r="AE188" i="33"/>
  <c r="AF188" i="33"/>
  <c r="AG188" i="33"/>
  <c r="AH188" i="33"/>
  <c r="AI188" i="33"/>
  <c r="AJ188" i="33"/>
  <c r="AK188" i="33"/>
  <c r="AL188" i="33"/>
  <c r="AM188" i="33"/>
  <c r="AN188" i="33"/>
  <c r="AO188" i="33"/>
  <c r="AP188" i="33"/>
  <c r="AQ188" i="33"/>
  <c r="AR188" i="33"/>
  <c r="AS188" i="33"/>
  <c r="AT188" i="33"/>
  <c r="AU188" i="33"/>
  <c r="AV188" i="33"/>
  <c r="AW188" i="33"/>
  <c r="AX188" i="33"/>
  <c r="AY188" i="33"/>
  <c r="AZ188" i="33"/>
  <c r="BA188" i="33"/>
  <c r="BB188" i="33"/>
  <c r="BC188" i="33"/>
  <c r="BD188" i="33"/>
  <c r="BE188" i="33"/>
  <c r="BF188" i="33"/>
  <c r="U189" i="33"/>
  <c r="V189" i="33"/>
  <c r="W189" i="33"/>
  <c r="X189" i="33"/>
  <c r="Y189" i="33"/>
  <c r="Z189" i="33"/>
  <c r="AA189" i="33"/>
  <c r="AB189" i="33"/>
  <c r="AC189" i="33"/>
  <c r="AD189" i="33"/>
  <c r="AE189" i="33"/>
  <c r="AF189" i="33"/>
  <c r="AG189" i="33"/>
  <c r="AH189" i="33"/>
  <c r="AI189" i="33"/>
  <c r="AJ189" i="33"/>
  <c r="AK189" i="33"/>
  <c r="AL189" i="33"/>
  <c r="AM189" i="33"/>
  <c r="AN189" i="33"/>
  <c r="AO189" i="33"/>
  <c r="AP189" i="33"/>
  <c r="AQ189" i="33"/>
  <c r="AR189" i="33"/>
  <c r="AS189" i="33"/>
  <c r="AT189" i="33"/>
  <c r="AU189" i="33"/>
  <c r="AV189" i="33"/>
  <c r="AW189" i="33"/>
  <c r="AX189" i="33"/>
  <c r="AY189" i="33"/>
  <c r="AZ189" i="33"/>
  <c r="BA189" i="33"/>
  <c r="BB189" i="33"/>
  <c r="BC189" i="33"/>
  <c r="BD189" i="33"/>
  <c r="BE189" i="33"/>
  <c r="BF189" i="33"/>
  <c r="U190" i="33"/>
  <c r="V190" i="33"/>
  <c r="W190" i="33"/>
  <c r="X190" i="33"/>
  <c r="Y190" i="33"/>
  <c r="Z190" i="33"/>
  <c r="AA190" i="33"/>
  <c r="AB190" i="33"/>
  <c r="AC190" i="33"/>
  <c r="AD190" i="33"/>
  <c r="AE190" i="33"/>
  <c r="AF190" i="33"/>
  <c r="AG190" i="33"/>
  <c r="AH190" i="33"/>
  <c r="AI190" i="33"/>
  <c r="AJ190" i="33"/>
  <c r="AK190" i="33"/>
  <c r="AL190" i="33"/>
  <c r="AM190" i="33"/>
  <c r="AN190" i="33"/>
  <c r="AO190" i="33"/>
  <c r="AP190" i="33"/>
  <c r="AQ190" i="33"/>
  <c r="AR190" i="33"/>
  <c r="AS190" i="33"/>
  <c r="AT190" i="33"/>
  <c r="AU190" i="33"/>
  <c r="AV190" i="33"/>
  <c r="AW190" i="33"/>
  <c r="AX190" i="33"/>
  <c r="AY190" i="33"/>
  <c r="AZ190" i="33"/>
  <c r="BA190" i="33"/>
  <c r="BB190" i="33"/>
  <c r="BC190" i="33"/>
  <c r="BD190" i="33"/>
  <c r="BE190" i="33"/>
  <c r="BF190" i="33"/>
  <c r="U191" i="33"/>
  <c r="V191" i="33"/>
  <c r="W191" i="33"/>
  <c r="X191" i="33"/>
  <c r="Y191" i="33"/>
  <c r="Z191" i="33"/>
  <c r="AA191" i="33"/>
  <c r="AB191" i="33"/>
  <c r="AC191" i="33"/>
  <c r="AD191" i="33"/>
  <c r="AE191" i="33"/>
  <c r="AF191" i="33"/>
  <c r="AG191" i="33"/>
  <c r="AH191" i="33"/>
  <c r="AI191" i="33"/>
  <c r="AJ191" i="33"/>
  <c r="AK191" i="33"/>
  <c r="AL191" i="33"/>
  <c r="AM191" i="33"/>
  <c r="AN191" i="33"/>
  <c r="AO191" i="33"/>
  <c r="AP191" i="33"/>
  <c r="AQ191" i="33"/>
  <c r="AR191" i="33"/>
  <c r="AS191" i="33"/>
  <c r="AT191" i="33"/>
  <c r="AU191" i="33"/>
  <c r="AV191" i="33"/>
  <c r="AW191" i="33"/>
  <c r="AX191" i="33"/>
  <c r="AY191" i="33"/>
  <c r="AZ191" i="33"/>
  <c r="BA191" i="33"/>
  <c r="BB191" i="33"/>
  <c r="BC191" i="33"/>
  <c r="BD191" i="33"/>
  <c r="BE191" i="33"/>
  <c r="BF191" i="33"/>
  <c r="U192" i="33"/>
  <c r="V192" i="33"/>
  <c r="W192" i="33"/>
  <c r="X192" i="33"/>
  <c r="Y192" i="33"/>
  <c r="Z192" i="33"/>
  <c r="AA192" i="33"/>
  <c r="AB192" i="33"/>
  <c r="AC192" i="33"/>
  <c r="AD192" i="33"/>
  <c r="AE192" i="33"/>
  <c r="AF192" i="33"/>
  <c r="AG192" i="33"/>
  <c r="AH192" i="33"/>
  <c r="AI192" i="33"/>
  <c r="AJ192" i="33"/>
  <c r="AK192" i="33"/>
  <c r="AL192" i="33"/>
  <c r="AM192" i="33"/>
  <c r="AN192" i="33"/>
  <c r="AO192" i="33"/>
  <c r="AP192" i="33"/>
  <c r="AQ192" i="33"/>
  <c r="AR192" i="33"/>
  <c r="AS192" i="33"/>
  <c r="AT192" i="33"/>
  <c r="AU192" i="33"/>
  <c r="AV192" i="33"/>
  <c r="AW192" i="33"/>
  <c r="AX192" i="33"/>
  <c r="AY192" i="33"/>
  <c r="AZ192" i="33"/>
  <c r="BA192" i="33"/>
  <c r="BB192" i="33"/>
  <c r="BC192" i="33"/>
  <c r="BD192" i="33"/>
  <c r="BE192" i="33"/>
  <c r="BF192" i="33"/>
  <c r="U193" i="33"/>
  <c r="V193" i="33"/>
  <c r="W193" i="33"/>
  <c r="X193" i="33"/>
  <c r="Y193" i="33"/>
  <c r="Z193" i="33"/>
  <c r="AA193" i="33"/>
  <c r="AB193" i="33"/>
  <c r="AC193" i="33"/>
  <c r="AD193" i="33"/>
  <c r="AE193" i="33"/>
  <c r="AF193" i="33"/>
  <c r="AG193" i="33"/>
  <c r="AH193" i="33"/>
  <c r="AI193" i="33"/>
  <c r="AJ193" i="33"/>
  <c r="AK193" i="33"/>
  <c r="AL193" i="33"/>
  <c r="AM193" i="33"/>
  <c r="AN193" i="33"/>
  <c r="AO193" i="33"/>
  <c r="AP193" i="33"/>
  <c r="AQ193" i="33"/>
  <c r="AR193" i="33"/>
  <c r="AS193" i="33"/>
  <c r="AT193" i="33"/>
  <c r="AU193" i="33"/>
  <c r="AV193" i="33"/>
  <c r="AW193" i="33"/>
  <c r="AX193" i="33"/>
  <c r="AY193" i="33"/>
  <c r="AZ193" i="33"/>
  <c r="BA193" i="33"/>
  <c r="BB193" i="33"/>
  <c r="BC193" i="33"/>
  <c r="BD193" i="33"/>
  <c r="BE193" i="33"/>
  <c r="BF193" i="33"/>
  <c r="U194" i="33"/>
  <c r="V194" i="33"/>
  <c r="W194" i="33"/>
  <c r="X194" i="33"/>
  <c r="Y194" i="33"/>
  <c r="Z194" i="33"/>
  <c r="AA194" i="33"/>
  <c r="AB194" i="33"/>
  <c r="AC194" i="33"/>
  <c r="AD194" i="33"/>
  <c r="AE194" i="33"/>
  <c r="AF194" i="33"/>
  <c r="AG194" i="33"/>
  <c r="AH194" i="33"/>
  <c r="AI194" i="33"/>
  <c r="AJ194" i="33"/>
  <c r="AK194" i="33"/>
  <c r="AL194" i="33"/>
  <c r="AM194" i="33"/>
  <c r="AN194" i="33"/>
  <c r="AO194" i="33"/>
  <c r="AP194" i="33"/>
  <c r="AQ194" i="33"/>
  <c r="AR194" i="33"/>
  <c r="AS194" i="33"/>
  <c r="AT194" i="33"/>
  <c r="AU194" i="33"/>
  <c r="AV194" i="33"/>
  <c r="AW194" i="33"/>
  <c r="AX194" i="33"/>
  <c r="AY194" i="33"/>
  <c r="AZ194" i="33"/>
  <c r="BA194" i="33"/>
  <c r="BB194" i="33"/>
  <c r="BC194" i="33"/>
  <c r="BD194" i="33"/>
  <c r="BE194" i="33"/>
  <c r="BF194" i="33"/>
  <c r="U195" i="33"/>
  <c r="V195" i="33"/>
  <c r="W195" i="33"/>
  <c r="X195" i="33"/>
  <c r="Y195" i="33"/>
  <c r="Z195" i="33"/>
  <c r="AA195" i="33"/>
  <c r="AB195" i="33"/>
  <c r="AC195" i="33"/>
  <c r="AD195" i="33"/>
  <c r="AE195" i="33"/>
  <c r="AF195" i="33"/>
  <c r="AG195" i="33"/>
  <c r="AH195" i="33"/>
  <c r="AI195" i="33"/>
  <c r="AJ195" i="33"/>
  <c r="AK195" i="33"/>
  <c r="AL195" i="33"/>
  <c r="AM195" i="33"/>
  <c r="AN195" i="33"/>
  <c r="AO195" i="33"/>
  <c r="AP195" i="33"/>
  <c r="AQ195" i="33"/>
  <c r="AR195" i="33"/>
  <c r="AS195" i="33"/>
  <c r="AT195" i="33"/>
  <c r="AU195" i="33"/>
  <c r="AV195" i="33"/>
  <c r="AW195" i="33"/>
  <c r="AX195" i="33"/>
  <c r="AY195" i="33"/>
  <c r="AZ195" i="33"/>
  <c r="BA195" i="33"/>
  <c r="BB195" i="33"/>
  <c r="BC195" i="33"/>
  <c r="BD195" i="33"/>
  <c r="BE195" i="33"/>
  <c r="BF195" i="33"/>
  <c r="U196" i="33"/>
  <c r="V196" i="33"/>
  <c r="W196" i="33"/>
  <c r="X196" i="33"/>
  <c r="Y196" i="33"/>
  <c r="Z196" i="33"/>
  <c r="AA196" i="33"/>
  <c r="AB196" i="33"/>
  <c r="AC196" i="33"/>
  <c r="AD196" i="33"/>
  <c r="AE196" i="33"/>
  <c r="AF196" i="33"/>
  <c r="AG196" i="33"/>
  <c r="AH196" i="33"/>
  <c r="AI196" i="33"/>
  <c r="AJ196" i="33"/>
  <c r="AK196" i="33"/>
  <c r="AL196" i="33"/>
  <c r="AM196" i="33"/>
  <c r="AN196" i="33"/>
  <c r="AO196" i="33"/>
  <c r="AP196" i="33"/>
  <c r="AQ196" i="33"/>
  <c r="AR196" i="33"/>
  <c r="AS196" i="33"/>
  <c r="AT196" i="33"/>
  <c r="AU196" i="33"/>
  <c r="AV196" i="33"/>
  <c r="AW196" i="33"/>
  <c r="AX196" i="33"/>
  <c r="AY196" i="33"/>
  <c r="AZ196" i="33"/>
  <c r="BA196" i="33"/>
  <c r="BB196" i="33"/>
  <c r="BC196" i="33"/>
  <c r="BD196" i="33"/>
  <c r="BE196" i="33"/>
  <c r="BF196" i="33"/>
  <c r="U197" i="33"/>
  <c r="V197" i="33"/>
  <c r="W197" i="33"/>
  <c r="X197" i="33"/>
  <c r="Y197" i="33"/>
  <c r="Z197" i="33"/>
  <c r="AA197" i="33"/>
  <c r="AB197" i="33"/>
  <c r="AC197" i="33"/>
  <c r="AD197" i="33"/>
  <c r="AE197" i="33"/>
  <c r="AF197" i="33"/>
  <c r="AG197" i="33"/>
  <c r="AH197" i="33"/>
  <c r="AI197" i="33"/>
  <c r="AJ197" i="33"/>
  <c r="AK197" i="33"/>
  <c r="AL197" i="33"/>
  <c r="AM197" i="33"/>
  <c r="AN197" i="33"/>
  <c r="AO197" i="33"/>
  <c r="AP197" i="33"/>
  <c r="AQ197" i="33"/>
  <c r="AR197" i="33"/>
  <c r="AS197" i="33"/>
  <c r="AT197" i="33"/>
  <c r="AU197" i="33"/>
  <c r="AV197" i="33"/>
  <c r="AW197" i="33"/>
  <c r="AX197" i="33"/>
  <c r="AY197" i="33"/>
  <c r="AZ197" i="33"/>
  <c r="BA197" i="33"/>
  <c r="BB197" i="33"/>
  <c r="BC197" i="33"/>
  <c r="BD197" i="33"/>
  <c r="BE197" i="33"/>
  <c r="BF197" i="33"/>
  <c r="U198" i="33"/>
  <c r="V198" i="33"/>
  <c r="W198" i="33"/>
  <c r="X198" i="33"/>
  <c r="Y198" i="33"/>
  <c r="Z198" i="33"/>
  <c r="AA198" i="33"/>
  <c r="AB198" i="33"/>
  <c r="AC198" i="33"/>
  <c r="AD198" i="33"/>
  <c r="AE198" i="33"/>
  <c r="AF198" i="33"/>
  <c r="AG198" i="33"/>
  <c r="AH198" i="33"/>
  <c r="AI198" i="33"/>
  <c r="AJ198" i="33"/>
  <c r="AK198" i="33"/>
  <c r="AL198" i="33"/>
  <c r="AM198" i="33"/>
  <c r="AN198" i="33"/>
  <c r="AO198" i="33"/>
  <c r="AP198" i="33"/>
  <c r="AQ198" i="33"/>
  <c r="AR198" i="33"/>
  <c r="AS198" i="33"/>
  <c r="AT198" i="33"/>
  <c r="AU198" i="33"/>
  <c r="AV198" i="33"/>
  <c r="AW198" i="33"/>
  <c r="AX198" i="33"/>
  <c r="AY198" i="33"/>
  <c r="AZ198" i="33"/>
  <c r="BA198" i="33"/>
  <c r="BB198" i="33"/>
  <c r="BC198" i="33"/>
  <c r="BD198" i="33"/>
  <c r="BE198" i="33"/>
  <c r="BF198" i="33"/>
  <c r="U199" i="33"/>
  <c r="V199" i="33"/>
  <c r="W199" i="33"/>
  <c r="X199" i="33"/>
  <c r="Y199" i="33"/>
  <c r="Z199" i="33"/>
  <c r="AA199" i="33"/>
  <c r="AB199" i="33"/>
  <c r="AC199" i="33"/>
  <c r="AD199" i="33"/>
  <c r="AE199" i="33"/>
  <c r="AF199" i="33"/>
  <c r="AG199" i="33"/>
  <c r="AH199" i="33"/>
  <c r="AI199" i="33"/>
  <c r="AJ199" i="33"/>
  <c r="AK199" i="33"/>
  <c r="AL199" i="33"/>
  <c r="AM199" i="33"/>
  <c r="AN199" i="33"/>
  <c r="AO199" i="33"/>
  <c r="AP199" i="33"/>
  <c r="AQ199" i="33"/>
  <c r="AR199" i="33"/>
  <c r="AS199" i="33"/>
  <c r="AT199" i="33"/>
  <c r="AU199" i="33"/>
  <c r="AV199" i="33"/>
  <c r="AW199" i="33"/>
  <c r="AX199" i="33"/>
  <c r="AY199" i="33"/>
  <c r="AZ199" i="33"/>
  <c r="BA199" i="33"/>
  <c r="BB199" i="33"/>
  <c r="BC199" i="33"/>
  <c r="BD199" i="33"/>
  <c r="BE199" i="33"/>
  <c r="BF199" i="33"/>
  <c r="U200" i="33"/>
  <c r="V200" i="33"/>
  <c r="W200" i="33"/>
  <c r="X200" i="33"/>
  <c r="Y200" i="33"/>
  <c r="Z200" i="33"/>
  <c r="AA200" i="33"/>
  <c r="AB200" i="33"/>
  <c r="AC200" i="33"/>
  <c r="AD200" i="33"/>
  <c r="AE200" i="33"/>
  <c r="AF200" i="33"/>
  <c r="AG200" i="33"/>
  <c r="AH200" i="33"/>
  <c r="AI200" i="33"/>
  <c r="AJ200" i="33"/>
  <c r="AK200" i="33"/>
  <c r="AL200" i="33"/>
  <c r="AM200" i="33"/>
  <c r="AN200" i="33"/>
  <c r="AO200" i="33"/>
  <c r="AP200" i="33"/>
  <c r="AQ200" i="33"/>
  <c r="AR200" i="33"/>
  <c r="AS200" i="33"/>
  <c r="AT200" i="33"/>
  <c r="AU200" i="33"/>
  <c r="AV200" i="33"/>
  <c r="AW200" i="33"/>
  <c r="AX200" i="33"/>
  <c r="AY200" i="33"/>
  <c r="AZ200" i="33"/>
  <c r="BA200" i="33"/>
  <c r="BB200" i="33"/>
  <c r="BC200" i="33"/>
  <c r="BD200" i="33"/>
  <c r="BE200" i="33"/>
  <c r="BF200" i="33"/>
  <c r="U201" i="33"/>
  <c r="V201" i="33"/>
  <c r="W201" i="33"/>
  <c r="X201" i="33"/>
  <c r="Y201" i="33"/>
  <c r="Z201" i="33"/>
  <c r="AA201" i="33"/>
  <c r="AB201" i="33"/>
  <c r="AC201" i="33"/>
  <c r="AD201" i="33"/>
  <c r="AE201" i="33"/>
  <c r="AF201" i="33"/>
  <c r="AG201" i="33"/>
  <c r="AH201" i="33"/>
  <c r="AI201" i="33"/>
  <c r="AJ201" i="33"/>
  <c r="AK201" i="33"/>
  <c r="AL201" i="33"/>
  <c r="AM201" i="33"/>
  <c r="AN201" i="33"/>
  <c r="AO201" i="33"/>
  <c r="AP201" i="33"/>
  <c r="AQ201" i="33"/>
  <c r="AR201" i="33"/>
  <c r="AS201" i="33"/>
  <c r="AT201" i="33"/>
  <c r="AU201" i="33"/>
  <c r="AV201" i="33"/>
  <c r="AW201" i="33"/>
  <c r="AX201" i="33"/>
  <c r="AY201" i="33"/>
  <c r="AZ201" i="33"/>
  <c r="BA201" i="33"/>
  <c r="BB201" i="33"/>
  <c r="BC201" i="33"/>
  <c r="BD201" i="33"/>
  <c r="BE201" i="33"/>
  <c r="BF201" i="33"/>
  <c r="V105" i="33"/>
  <c r="W105" i="33"/>
  <c r="X105" i="33"/>
  <c r="Y105" i="33"/>
  <c r="Z105" i="33"/>
  <c r="AA105" i="33"/>
  <c r="AB105" i="33"/>
  <c r="AC105" i="33"/>
  <c r="AD105" i="33"/>
  <c r="AE105" i="33"/>
  <c r="AF105" i="33"/>
  <c r="AG105" i="33"/>
  <c r="AH105" i="33"/>
  <c r="AI105" i="33"/>
  <c r="AJ105" i="33"/>
  <c r="AK105" i="33"/>
  <c r="AL105" i="33"/>
  <c r="AM105" i="33"/>
  <c r="AN105" i="33"/>
  <c r="AO105" i="33"/>
  <c r="AP105" i="33"/>
  <c r="AQ105" i="33"/>
  <c r="AR105" i="33"/>
  <c r="AS105" i="33"/>
  <c r="AT105" i="33"/>
  <c r="AU105" i="33"/>
  <c r="AV105" i="33"/>
  <c r="AW105" i="33"/>
  <c r="AX105" i="33"/>
  <c r="AY105" i="33"/>
  <c r="AZ105" i="33"/>
  <c r="BA105" i="33"/>
  <c r="BB105" i="33"/>
  <c r="BC105" i="33"/>
  <c r="BD105" i="33"/>
  <c r="BE105" i="33"/>
  <c r="BF105" i="33"/>
  <c r="U105" i="33"/>
  <c r="K108" i="33"/>
  <c r="D106" i="33"/>
  <c r="S106" i="33" s="1"/>
  <c r="E106" i="33"/>
  <c r="F106" i="33"/>
  <c r="T106" i="33" s="1"/>
  <c r="G106" i="33"/>
  <c r="R106" i="33" s="1"/>
  <c r="H106" i="33"/>
  <c r="I106" i="33"/>
  <c r="J106" i="33"/>
  <c r="K106" i="33"/>
  <c r="L106" i="33"/>
  <c r="M106" i="33"/>
  <c r="D107" i="33"/>
  <c r="S107" i="33" s="1"/>
  <c r="E107" i="33"/>
  <c r="F107" i="33"/>
  <c r="T107" i="33" s="1"/>
  <c r="G107" i="33"/>
  <c r="R107" i="33" s="1"/>
  <c r="H107" i="33"/>
  <c r="I107" i="33"/>
  <c r="J107" i="33"/>
  <c r="K107" i="33"/>
  <c r="L107" i="33"/>
  <c r="M107" i="33"/>
  <c r="D108" i="33"/>
  <c r="S108" i="33" s="1"/>
  <c r="E108" i="33"/>
  <c r="F108" i="33"/>
  <c r="T108" i="33" s="1"/>
  <c r="G108" i="33"/>
  <c r="R108" i="33" s="1"/>
  <c r="H108" i="33"/>
  <c r="I108" i="33"/>
  <c r="J108" i="33"/>
  <c r="L108" i="33"/>
  <c r="M108" i="33"/>
  <c r="D109" i="33"/>
  <c r="S109" i="33" s="1"/>
  <c r="E109" i="33"/>
  <c r="F109" i="33"/>
  <c r="T109" i="33" s="1"/>
  <c r="G109" i="33"/>
  <c r="R109" i="33" s="1"/>
  <c r="H109" i="33"/>
  <c r="I109" i="33"/>
  <c r="J109" i="33"/>
  <c r="K109" i="33"/>
  <c r="L109" i="33"/>
  <c r="M109" i="33"/>
  <c r="D110" i="33"/>
  <c r="S110" i="33" s="1"/>
  <c r="E110" i="33"/>
  <c r="F110" i="33"/>
  <c r="T110" i="33" s="1"/>
  <c r="G110" i="33"/>
  <c r="R110" i="33" s="1"/>
  <c r="H110" i="33"/>
  <c r="I110" i="33"/>
  <c r="J110" i="33"/>
  <c r="K110" i="33"/>
  <c r="L110" i="33"/>
  <c r="M110" i="33"/>
  <c r="D111" i="33"/>
  <c r="S111" i="33" s="1"/>
  <c r="E111" i="33"/>
  <c r="F111" i="33"/>
  <c r="T111" i="33" s="1"/>
  <c r="G111" i="33"/>
  <c r="R111" i="33" s="1"/>
  <c r="H111" i="33"/>
  <c r="I111" i="33"/>
  <c r="J111" i="33"/>
  <c r="K111" i="33"/>
  <c r="L111" i="33"/>
  <c r="M111" i="33"/>
  <c r="D112" i="33"/>
  <c r="S112" i="33" s="1"/>
  <c r="E112" i="33"/>
  <c r="F112" i="33"/>
  <c r="T112" i="33" s="1"/>
  <c r="G112" i="33"/>
  <c r="R112" i="33" s="1"/>
  <c r="H112" i="33"/>
  <c r="I112" i="33"/>
  <c r="J112" i="33"/>
  <c r="K112" i="33"/>
  <c r="L112" i="33"/>
  <c r="M112" i="33"/>
  <c r="D113" i="33"/>
  <c r="S113" i="33" s="1"/>
  <c r="E113" i="33"/>
  <c r="F113" i="33"/>
  <c r="T113" i="33" s="1"/>
  <c r="G113" i="33"/>
  <c r="R113" i="33" s="1"/>
  <c r="H113" i="33"/>
  <c r="I113" i="33"/>
  <c r="J113" i="33"/>
  <c r="K113" i="33"/>
  <c r="L113" i="33"/>
  <c r="M113" i="33"/>
  <c r="D114" i="33"/>
  <c r="S114" i="33" s="1"/>
  <c r="E114" i="33"/>
  <c r="F114" i="33"/>
  <c r="T114" i="33" s="1"/>
  <c r="G114" i="33"/>
  <c r="R114" i="33" s="1"/>
  <c r="H114" i="33"/>
  <c r="I114" i="33"/>
  <c r="J114" i="33"/>
  <c r="K114" i="33"/>
  <c r="L114" i="33"/>
  <c r="M114" i="33"/>
  <c r="D115" i="33"/>
  <c r="S115" i="33" s="1"/>
  <c r="E115" i="33"/>
  <c r="F115" i="33"/>
  <c r="T115" i="33" s="1"/>
  <c r="G115" i="33"/>
  <c r="R115" i="33" s="1"/>
  <c r="H115" i="33"/>
  <c r="I115" i="33"/>
  <c r="J115" i="33"/>
  <c r="K115" i="33"/>
  <c r="L115" i="33"/>
  <c r="M115" i="33"/>
  <c r="D116" i="33"/>
  <c r="S116" i="33" s="1"/>
  <c r="E116" i="33"/>
  <c r="F116" i="33"/>
  <c r="T116" i="33" s="1"/>
  <c r="G116" i="33"/>
  <c r="R116" i="33" s="1"/>
  <c r="H116" i="33"/>
  <c r="I116" i="33"/>
  <c r="J116" i="33"/>
  <c r="K116" i="33"/>
  <c r="L116" i="33"/>
  <c r="M116" i="33"/>
  <c r="D117" i="33"/>
  <c r="S117" i="33" s="1"/>
  <c r="E117" i="33"/>
  <c r="F117" i="33"/>
  <c r="T117" i="33" s="1"/>
  <c r="G117" i="33"/>
  <c r="R117" i="33" s="1"/>
  <c r="H117" i="33"/>
  <c r="I117" i="33"/>
  <c r="J117" i="33"/>
  <c r="K117" i="33"/>
  <c r="L117" i="33"/>
  <c r="M117" i="33"/>
  <c r="D118" i="33"/>
  <c r="S118" i="33" s="1"/>
  <c r="E118" i="33"/>
  <c r="F118" i="33"/>
  <c r="T118" i="33" s="1"/>
  <c r="G118" i="33"/>
  <c r="R118" i="33" s="1"/>
  <c r="H118" i="33"/>
  <c r="I118" i="33"/>
  <c r="J118" i="33"/>
  <c r="K118" i="33"/>
  <c r="L118" i="33"/>
  <c r="M118" i="33"/>
  <c r="D119" i="33"/>
  <c r="S119" i="33" s="1"/>
  <c r="E119" i="33"/>
  <c r="F119" i="33"/>
  <c r="T119" i="33" s="1"/>
  <c r="G119" i="33"/>
  <c r="R119" i="33" s="1"/>
  <c r="H119" i="33"/>
  <c r="I119" i="33"/>
  <c r="J119" i="33"/>
  <c r="K119" i="33"/>
  <c r="L119" i="33"/>
  <c r="M119" i="33"/>
  <c r="D120" i="33"/>
  <c r="S120" i="33" s="1"/>
  <c r="E120" i="33"/>
  <c r="F120" i="33"/>
  <c r="T120" i="33" s="1"/>
  <c r="G120" i="33"/>
  <c r="R120" i="33" s="1"/>
  <c r="H120" i="33"/>
  <c r="I120" i="33"/>
  <c r="J120" i="33"/>
  <c r="K120" i="33"/>
  <c r="L120" i="33"/>
  <c r="M120" i="33"/>
  <c r="D121" i="33"/>
  <c r="S121" i="33" s="1"/>
  <c r="E121" i="33"/>
  <c r="F121" i="33"/>
  <c r="T121" i="33" s="1"/>
  <c r="G121" i="33"/>
  <c r="R121" i="33" s="1"/>
  <c r="H121" i="33"/>
  <c r="I121" i="33"/>
  <c r="J121" i="33"/>
  <c r="K121" i="33"/>
  <c r="L121" i="33"/>
  <c r="M121" i="33"/>
  <c r="D122" i="33"/>
  <c r="S122" i="33" s="1"/>
  <c r="E122" i="33"/>
  <c r="F122" i="33"/>
  <c r="T122" i="33" s="1"/>
  <c r="G122" i="33"/>
  <c r="R122" i="33" s="1"/>
  <c r="H122" i="33"/>
  <c r="I122" i="33"/>
  <c r="J122" i="33"/>
  <c r="K122" i="33"/>
  <c r="L122" i="33"/>
  <c r="M122" i="33"/>
  <c r="D123" i="33"/>
  <c r="S123" i="33" s="1"/>
  <c r="E123" i="33"/>
  <c r="F123" i="33"/>
  <c r="T123" i="33" s="1"/>
  <c r="G123" i="33"/>
  <c r="R123" i="33" s="1"/>
  <c r="H123" i="33"/>
  <c r="I123" i="33"/>
  <c r="J123" i="33"/>
  <c r="K123" i="33"/>
  <c r="L123" i="33"/>
  <c r="M123" i="33"/>
  <c r="D124" i="33"/>
  <c r="S124" i="33" s="1"/>
  <c r="E124" i="33"/>
  <c r="F124" i="33"/>
  <c r="T124" i="33" s="1"/>
  <c r="G124" i="33"/>
  <c r="R124" i="33" s="1"/>
  <c r="H124" i="33"/>
  <c r="I124" i="33"/>
  <c r="J124" i="33"/>
  <c r="K124" i="33"/>
  <c r="L124" i="33"/>
  <c r="M124" i="33"/>
  <c r="D125" i="33"/>
  <c r="S125" i="33" s="1"/>
  <c r="E125" i="33"/>
  <c r="F125" i="33"/>
  <c r="T125" i="33" s="1"/>
  <c r="G125" i="33"/>
  <c r="R125" i="33" s="1"/>
  <c r="H125" i="33"/>
  <c r="I125" i="33"/>
  <c r="J125" i="33"/>
  <c r="K125" i="33"/>
  <c r="L125" i="33"/>
  <c r="M125" i="33"/>
  <c r="D126" i="33"/>
  <c r="S126" i="33" s="1"/>
  <c r="E126" i="33"/>
  <c r="F126" i="33"/>
  <c r="T126" i="33" s="1"/>
  <c r="G126" i="33"/>
  <c r="R126" i="33" s="1"/>
  <c r="H126" i="33"/>
  <c r="I126" i="33"/>
  <c r="J126" i="33"/>
  <c r="K126" i="33"/>
  <c r="L126" i="33"/>
  <c r="M126" i="33"/>
  <c r="D127" i="33"/>
  <c r="S127" i="33" s="1"/>
  <c r="E127" i="33"/>
  <c r="F127" i="33"/>
  <c r="T127" i="33" s="1"/>
  <c r="G127" i="33"/>
  <c r="R127" i="33" s="1"/>
  <c r="H127" i="33"/>
  <c r="I127" i="33"/>
  <c r="J127" i="33"/>
  <c r="K127" i="33"/>
  <c r="L127" i="33"/>
  <c r="M127" i="33"/>
  <c r="D128" i="33"/>
  <c r="S128" i="33" s="1"/>
  <c r="E128" i="33"/>
  <c r="F128" i="33"/>
  <c r="T128" i="33" s="1"/>
  <c r="G128" i="33"/>
  <c r="R128" i="33" s="1"/>
  <c r="H128" i="33"/>
  <c r="I128" i="33"/>
  <c r="J128" i="33"/>
  <c r="K128" i="33"/>
  <c r="L128" i="33"/>
  <c r="M128" i="33"/>
  <c r="D129" i="33"/>
  <c r="S129" i="33" s="1"/>
  <c r="E129" i="33"/>
  <c r="F129" i="33"/>
  <c r="T129" i="33" s="1"/>
  <c r="G129" i="33"/>
  <c r="R129" i="33" s="1"/>
  <c r="H129" i="33"/>
  <c r="I129" i="33"/>
  <c r="J129" i="33"/>
  <c r="K129" i="33"/>
  <c r="L129" i="33"/>
  <c r="M129" i="33"/>
  <c r="D130" i="33"/>
  <c r="S130" i="33" s="1"/>
  <c r="E130" i="33"/>
  <c r="F130" i="33"/>
  <c r="T130" i="33" s="1"/>
  <c r="G130" i="33"/>
  <c r="R130" i="33" s="1"/>
  <c r="H130" i="33"/>
  <c r="I130" i="33"/>
  <c r="J130" i="33"/>
  <c r="K130" i="33"/>
  <c r="L130" i="33"/>
  <c r="M130" i="33"/>
  <c r="D131" i="33"/>
  <c r="S131" i="33" s="1"/>
  <c r="E131" i="33"/>
  <c r="F131" i="33"/>
  <c r="T131" i="33" s="1"/>
  <c r="G131" i="33"/>
  <c r="R131" i="33" s="1"/>
  <c r="H131" i="33"/>
  <c r="I131" i="33"/>
  <c r="J131" i="33"/>
  <c r="K131" i="33"/>
  <c r="L131" i="33"/>
  <c r="M131" i="33"/>
  <c r="D132" i="33"/>
  <c r="S132" i="33" s="1"/>
  <c r="E132" i="33"/>
  <c r="F132" i="33"/>
  <c r="T132" i="33" s="1"/>
  <c r="G132" i="33"/>
  <c r="R132" i="33" s="1"/>
  <c r="H132" i="33"/>
  <c r="I132" i="33"/>
  <c r="J132" i="33"/>
  <c r="K132" i="33"/>
  <c r="L132" i="33"/>
  <c r="M132" i="33"/>
  <c r="D133" i="33"/>
  <c r="S133" i="33" s="1"/>
  <c r="E133" i="33"/>
  <c r="F133" i="33"/>
  <c r="T133" i="33" s="1"/>
  <c r="G133" i="33"/>
  <c r="R133" i="33" s="1"/>
  <c r="H133" i="33"/>
  <c r="I133" i="33"/>
  <c r="J133" i="33"/>
  <c r="K133" i="33"/>
  <c r="L133" i="33"/>
  <c r="M133" i="33"/>
  <c r="D134" i="33"/>
  <c r="S134" i="33" s="1"/>
  <c r="E134" i="33"/>
  <c r="F134" i="33"/>
  <c r="T134" i="33" s="1"/>
  <c r="G134" i="33"/>
  <c r="R134" i="33" s="1"/>
  <c r="H134" i="33"/>
  <c r="I134" i="33"/>
  <c r="J134" i="33"/>
  <c r="K134" i="33"/>
  <c r="L134" i="33"/>
  <c r="M134" i="33"/>
  <c r="D135" i="33"/>
  <c r="S135" i="33" s="1"/>
  <c r="E135" i="33"/>
  <c r="F135" i="33"/>
  <c r="T135" i="33" s="1"/>
  <c r="G135" i="33"/>
  <c r="R135" i="33" s="1"/>
  <c r="H135" i="33"/>
  <c r="I135" i="33"/>
  <c r="J135" i="33"/>
  <c r="K135" i="33"/>
  <c r="L135" i="33"/>
  <c r="M135" i="33"/>
  <c r="D136" i="33"/>
  <c r="S136" i="33" s="1"/>
  <c r="E136" i="33"/>
  <c r="F136" i="33"/>
  <c r="T136" i="33" s="1"/>
  <c r="G136" i="33"/>
  <c r="R136" i="33" s="1"/>
  <c r="H136" i="33"/>
  <c r="I136" i="33"/>
  <c r="J136" i="33"/>
  <c r="K136" i="33"/>
  <c r="L136" i="33"/>
  <c r="M136" i="33"/>
  <c r="D137" i="33"/>
  <c r="S137" i="33" s="1"/>
  <c r="E137" i="33"/>
  <c r="F137" i="33"/>
  <c r="T137" i="33" s="1"/>
  <c r="G137" i="33"/>
  <c r="R137" i="33" s="1"/>
  <c r="H137" i="33"/>
  <c r="I137" i="33"/>
  <c r="J137" i="33"/>
  <c r="K137" i="33"/>
  <c r="L137" i="33"/>
  <c r="M137" i="33"/>
  <c r="D138" i="33"/>
  <c r="S138" i="33" s="1"/>
  <c r="E138" i="33"/>
  <c r="F138" i="33"/>
  <c r="T138" i="33" s="1"/>
  <c r="G138" i="33"/>
  <c r="R138" i="33" s="1"/>
  <c r="H138" i="33"/>
  <c r="I138" i="33"/>
  <c r="J138" i="33"/>
  <c r="K138" i="33"/>
  <c r="L138" i="33"/>
  <c r="M138" i="33"/>
  <c r="D139" i="33"/>
  <c r="S139" i="33" s="1"/>
  <c r="E139" i="33"/>
  <c r="F139" i="33"/>
  <c r="T139" i="33" s="1"/>
  <c r="G139" i="33"/>
  <c r="R139" i="33" s="1"/>
  <c r="H139" i="33"/>
  <c r="I139" i="33"/>
  <c r="J139" i="33"/>
  <c r="K139" i="33"/>
  <c r="L139" i="33"/>
  <c r="M139" i="33"/>
  <c r="D140" i="33"/>
  <c r="S140" i="33" s="1"/>
  <c r="E140" i="33"/>
  <c r="F140" i="33"/>
  <c r="T140" i="33" s="1"/>
  <c r="G140" i="33"/>
  <c r="R140" i="33" s="1"/>
  <c r="H140" i="33"/>
  <c r="I140" i="33"/>
  <c r="J140" i="33"/>
  <c r="K140" i="33"/>
  <c r="L140" i="33"/>
  <c r="M140" i="33"/>
  <c r="D141" i="33"/>
  <c r="S141" i="33" s="1"/>
  <c r="E141" i="33"/>
  <c r="F141" i="33"/>
  <c r="T141" i="33" s="1"/>
  <c r="G141" i="33"/>
  <c r="R141" i="33" s="1"/>
  <c r="H141" i="33"/>
  <c r="I141" i="33"/>
  <c r="J141" i="33"/>
  <c r="K141" i="33"/>
  <c r="L141" i="33"/>
  <c r="M141" i="33"/>
  <c r="D142" i="33"/>
  <c r="S142" i="33" s="1"/>
  <c r="E142" i="33"/>
  <c r="F142" i="33"/>
  <c r="T142" i="33" s="1"/>
  <c r="G142" i="33"/>
  <c r="R142" i="33" s="1"/>
  <c r="H142" i="33"/>
  <c r="I142" i="33"/>
  <c r="J142" i="33"/>
  <c r="K142" i="33"/>
  <c r="L142" i="33"/>
  <c r="M142" i="33"/>
  <c r="D143" i="33"/>
  <c r="S143" i="33" s="1"/>
  <c r="E143" i="33"/>
  <c r="F143" i="33"/>
  <c r="T143" i="33" s="1"/>
  <c r="G143" i="33"/>
  <c r="R143" i="33" s="1"/>
  <c r="H143" i="33"/>
  <c r="I143" i="33"/>
  <c r="J143" i="33"/>
  <c r="K143" i="33"/>
  <c r="L143" i="33"/>
  <c r="M143" i="33"/>
  <c r="D144" i="33"/>
  <c r="S144" i="33" s="1"/>
  <c r="E144" i="33"/>
  <c r="F144" i="33"/>
  <c r="T144" i="33" s="1"/>
  <c r="G144" i="33"/>
  <c r="R144" i="33" s="1"/>
  <c r="H144" i="33"/>
  <c r="I144" i="33"/>
  <c r="J144" i="33"/>
  <c r="K144" i="33"/>
  <c r="L144" i="33"/>
  <c r="M144" i="33"/>
  <c r="D145" i="33"/>
  <c r="S145" i="33" s="1"/>
  <c r="E145" i="33"/>
  <c r="F145" i="33"/>
  <c r="T145" i="33" s="1"/>
  <c r="G145" i="33"/>
  <c r="R145" i="33" s="1"/>
  <c r="H145" i="33"/>
  <c r="I145" i="33"/>
  <c r="J145" i="33"/>
  <c r="K145" i="33"/>
  <c r="L145" i="33"/>
  <c r="M145" i="33"/>
  <c r="D146" i="33"/>
  <c r="S146" i="33" s="1"/>
  <c r="E146" i="33"/>
  <c r="F146" i="33"/>
  <c r="T146" i="33" s="1"/>
  <c r="G146" i="33"/>
  <c r="R146" i="33" s="1"/>
  <c r="H146" i="33"/>
  <c r="I146" i="33"/>
  <c r="J146" i="33"/>
  <c r="K146" i="33"/>
  <c r="L146" i="33"/>
  <c r="M146" i="33"/>
  <c r="D147" i="33"/>
  <c r="S147" i="33" s="1"/>
  <c r="E147" i="33"/>
  <c r="F147" i="33"/>
  <c r="T147" i="33" s="1"/>
  <c r="G147" i="33"/>
  <c r="R147" i="33" s="1"/>
  <c r="H147" i="33"/>
  <c r="I147" i="33"/>
  <c r="J147" i="33"/>
  <c r="K147" i="33"/>
  <c r="L147" i="33"/>
  <c r="M147" i="33"/>
  <c r="D148" i="33"/>
  <c r="S148" i="33" s="1"/>
  <c r="E148" i="33"/>
  <c r="F148" i="33"/>
  <c r="T148" i="33" s="1"/>
  <c r="G148" i="33"/>
  <c r="R148" i="33" s="1"/>
  <c r="H148" i="33"/>
  <c r="I148" i="33"/>
  <c r="J148" i="33"/>
  <c r="K148" i="33"/>
  <c r="L148" i="33"/>
  <c r="M148" i="33"/>
  <c r="D149" i="33"/>
  <c r="S149" i="33" s="1"/>
  <c r="E149" i="33"/>
  <c r="F149" i="33"/>
  <c r="T149" i="33" s="1"/>
  <c r="G149" i="33"/>
  <c r="R149" i="33" s="1"/>
  <c r="H149" i="33"/>
  <c r="I149" i="33"/>
  <c r="J149" i="33"/>
  <c r="K149" i="33"/>
  <c r="L149" i="33"/>
  <c r="M149" i="33"/>
  <c r="D150" i="33"/>
  <c r="S150" i="33" s="1"/>
  <c r="E150" i="33"/>
  <c r="F150" i="33"/>
  <c r="T150" i="33" s="1"/>
  <c r="G150" i="33"/>
  <c r="R150" i="33" s="1"/>
  <c r="H150" i="33"/>
  <c r="I150" i="33"/>
  <c r="J150" i="33"/>
  <c r="K150" i="33"/>
  <c r="L150" i="33"/>
  <c r="M150" i="33"/>
  <c r="D151" i="33"/>
  <c r="S151" i="33" s="1"/>
  <c r="E151" i="33"/>
  <c r="F151" i="33"/>
  <c r="T151" i="33" s="1"/>
  <c r="G151" i="33"/>
  <c r="R151" i="33" s="1"/>
  <c r="H151" i="33"/>
  <c r="I151" i="33"/>
  <c r="J151" i="33"/>
  <c r="K151" i="33"/>
  <c r="L151" i="33"/>
  <c r="M151" i="33"/>
  <c r="D152" i="33"/>
  <c r="S152" i="33" s="1"/>
  <c r="E152" i="33"/>
  <c r="F152" i="33"/>
  <c r="T152" i="33" s="1"/>
  <c r="G152" i="33"/>
  <c r="R152" i="33" s="1"/>
  <c r="H152" i="33"/>
  <c r="I152" i="33"/>
  <c r="J152" i="33"/>
  <c r="K152" i="33"/>
  <c r="L152" i="33"/>
  <c r="M152" i="33"/>
  <c r="D153" i="33"/>
  <c r="S153" i="33" s="1"/>
  <c r="E153" i="33"/>
  <c r="F153" i="33"/>
  <c r="T153" i="33" s="1"/>
  <c r="G153" i="33"/>
  <c r="R153" i="33" s="1"/>
  <c r="H153" i="33"/>
  <c r="I153" i="33"/>
  <c r="J153" i="33"/>
  <c r="K153" i="33"/>
  <c r="L153" i="33"/>
  <c r="M153" i="33"/>
  <c r="D154" i="33"/>
  <c r="S154" i="33" s="1"/>
  <c r="E154" i="33"/>
  <c r="F154" i="33"/>
  <c r="T154" i="33" s="1"/>
  <c r="G154" i="33"/>
  <c r="R154" i="33" s="1"/>
  <c r="H154" i="33"/>
  <c r="I154" i="33"/>
  <c r="J154" i="33"/>
  <c r="K154" i="33"/>
  <c r="L154" i="33"/>
  <c r="M154" i="33"/>
  <c r="D155" i="33"/>
  <c r="S155" i="33" s="1"/>
  <c r="E155" i="33"/>
  <c r="F155" i="33"/>
  <c r="T155" i="33" s="1"/>
  <c r="G155" i="33"/>
  <c r="R155" i="33" s="1"/>
  <c r="H155" i="33"/>
  <c r="I155" i="33"/>
  <c r="J155" i="33"/>
  <c r="K155" i="33"/>
  <c r="L155" i="33"/>
  <c r="M155" i="33"/>
  <c r="D156" i="33"/>
  <c r="S156" i="33" s="1"/>
  <c r="E156" i="33"/>
  <c r="F156" i="33"/>
  <c r="T156" i="33" s="1"/>
  <c r="G156" i="33"/>
  <c r="R156" i="33" s="1"/>
  <c r="H156" i="33"/>
  <c r="I156" i="33"/>
  <c r="J156" i="33"/>
  <c r="K156" i="33"/>
  <c r="L156" i="33"/>
  <c r="M156" i="33"/>
  <c r="D157" i="33"/>
  <c r="S157" i="33" s="1"/>
  <c r="E157" i="33"/>
  <c r="F157" i="33"/>
  <c r="T157" i="33" s="1"/>
  <c r="G157" i="33"/>
  <c r="R157" i="33" s="1"/>
  <c r="H157" i="33"/>
  <c r="I157" i="33"/>
  <c r="J157" i="33"/>
  <c r="K157" i="33"/>
  <c r="L157" i="33"/>
  <c r="M157" i="33"/>
  <c r="D158" i="33"/>
  <c r="S158" i="33" s="1"/>
  <c r="E158" i="33"/>
  <c r="F158" i="33"/>
  <c r="T158" i="33" s="1"/>
  <c r="G158" i="33"/>
  <c r="R158" i="33" s="1"/>
  <c r="H158" i="33"/>
  <c r="I158" i="33"/>
  <c r="J158" i="33"/>
  <c r="K158" i="33"/>
  <c r="L158" i="33"/>
  <c r="M158" i="33"/>
  <c r="D159" i="33"/>
  <c r="S159" i="33" s="1"/>
  <c r="E159" i="33"/>
  <c r="F159" i="33"/>
  <c r="T159" i="33" s="1"/>
  <c r="G159" i="33"/>
  <c r="R159" i="33" s="1"/>
  <c r="H159" i="33"/>
  <c r="I159" i="33"/>
  <c r="J159" i="33"/>
  <c r="K159" i="33"/>
  <c r="L159" i="33"/>
  <c r="M159" i="33"/>
  <c r="D160" i="33"/>
  <c r="S160" i="33" s="1"/>
  <c r="E160" i="33"/>
  <c r="F160" i="33"/>
  <c r="T160" i="33" s="1"/>
  <c r="G160" i="33"/>
  <c r="R160" i="33" s="1"/>
  <c r="H160" i="33"/>
  <c r="I160" i="33"/>
  <c r="J160" i="33"/>
  <c r="K160" i="33"/>
  <c r="L160" i="33"/>
  <c r="M160" i="33"/>
  <c r="D161" i="33"/>
  <c r="S161" i="33" s="1"/>
  <c r="E161" i="33"/>
  <c r="F161" i="33"/>
  <c r="T161" i="33" s="1"/>
  <c r="G161" i="33"/>
  <c r="R161" i="33" s="1"/>
  <c r="H161" i="33"/>
  <c r="I161" i="33"/>
  <c r="J161" i="33"/>
  <c r="K161" i="33"/>
  <c r="L161" i="33"/>
  <c r="M161" i="33"/>
  <c r="D162" i="33"/>
  <c r="S162" i="33" s="1"/>
  <c r="E162" i="33"/>
  <c r="F162" i="33"/>
  <c r="T162" i="33" s="1"/>
  <c r="G162" i="33"/>
  <c r="R162" i="33" s="1"/>
  <c r="H162" i="33"/>
  <c r="I162" i="33"/>
  <c r="J162" i="33"/>
  <c r="K162" i="33"/>
  <c r="L162" i="33"/>
  <c r="M162" i="33"/>
  <c r="D163" i="33"/>
  <c r="S163" i="33" s="1"/>
  <c r="E163" i="33"/>
  <c r="F163" i="33"/>
  <c r="T163" i="33" s="1"/>
  <c r="G163" i="33"/>
  <c r="R163" i="33" s="1"/>
  <c r="H163" i="33"/>
  <c r="I163" i="33"/>
  <c r="J163" i="33"/>
  <c r="K163" i="33"/>
  <c r="L163" i="33"/>
  <c r="M163" i="33"/>
  <c r="D164" i="33"/>
  <c r="S164" i="33" s="1"/>
  <c r="E164" i="33"/>
  <c r="F164" i="33"/>
  <c r="T164" i="33" s="1"/>
  <c r="G164" i="33"/>
  <c r="R164" i="33" s="1"/>
  <c r="H164" i="33"/>
  <c r="I164" i="33"/>
  <c r="J164" i="33"/>
  <c r="K164" i="33"/>
  <c r="L164" i="33"/>
  <c r="M164" i="33"/>
  <c r="D165" i="33"/>
  <c r="S165" i="33" s="1"/>
  <c r="E165" i="33"/>
  <c r="F165" i="33"/>
  <c r="T165" i="33" s="1"/>
  <c r="G165" i="33"/>
  <c r="R165" i="33" s="1"/>
  <c r="H165" i="33"/>
  <c r="I165" i="33"/>
  <c r="J165" i="33"/>
  <c r="K165" i="33"/>
  <c r="L165" i="33"/>
  <c r="M165" i="33"/>
  <c r="D166" i="33"/>
  <c r="S166" i="33" s="1"/>
  <c r="E166" i="33"/>
  <c r="F166" i="33"/>
  <c r="T166" i="33" s="1"/>
  <c r="G166" i="33"/>
  <c r="R166" i="33" s="1"/>
  <c r="H166" i="33"/>
  <c r="I166" i="33"/>
  <c r="J166" i="33"/>
  <c r="K166" i="33"/>
  <c r="L166" i="33"/>
  <c r="M166" i="33"/>
  <c r="D167" i="33"/>
  <c r="S167" i="33" s="1"/>
  <c r="E167" i="33"/>
  <c r="F167" i="33"/>
  <c r="T167" i="33" s="1"/>
  <c r="G167" i="33"/>
  <c r="R167" i="33" s="1"/>
  <c r="H167" i="33"/>
  <c r="I167" i="33"/>
  <c r="J167" i="33"/>
  <c r="K167" i="33"/>
  <c r="L167" i="33"/>
  <c r="M167" i="33"/>
  <c r="D168" i="33"/>
  <c r="S168" i="33" s="1"/>
  <c r="E168" i="33"/>
  <c r="F168" i="33"/>
  <c r="T168" i="33" s="1"/>
  <c r="G168" i="33"/>
  <c r="R168" i="33" s="1"/>
  <c r="H168" i="33"/>
  <c r="I168" i="33"/>
  <c r="J168" i="33"/>
  <c r="K168" i="33"/>
  <c r="L168" i="33"/>
  <c r="M168" i="33"/>
  <c r="D169" i="33"/>
  <c r="S169" i="33" s="1"/>
  <c r="E169" i="33"/>
  <c r="F169" i="33"/>
  <c r="T169" i="33" s="1"/>
  <c r="G169" i="33"/>
  <c r="R169" i="33" s="1"/>
  <c r="H169" i="33"/>
  <c r="I169" i="33"/>
  <c r="J169" i="33"/>
  <c r="K169" i="33"/>
  <c r="L169" i="33"/>
  <c r="M169" i="33"/>
  <c r="D170" i="33"/>
  <c r="S170" i="33" s="1"/>
  <c r="E170" i="33"/>
  <c r="F170" i="33"/>
  <c r="T170" i="33" s="1"/>
  <c r="G170" i="33"/>
  <c r="R170" i="33" s="1"/>
  <c r="H170" i="33"/>
  <c r="I170" i="33"/>
  <c r="J170" i="33"/>
  <c r="K170" i="33"/>
  <c r="L170" i="33"/>
  <c r="M170" i="33"/>
  <c r="D171" i="33"/>
  <c r="S171" i="33" s="1"/>
  <c r="E171" i="33"/>
  <c r="F171" i="33"/>
  <c r="T171" i="33" s="1"/>
  <c r="G171" i="33"/>
  <c r="R171" i="33" s="1"/>
  <c r="H171" i="33"/>
  <c r="I171" i="33"/>
  <c r="J171" i="33"/>
  <c r="K171" i="33"/>
  <c r="L171" i="33"/>
  <c r="M171" i="33"/>
  <c r="D172" i="33"/>
  <c r="S172" i="33" s="1"/>
  <c r="E172" i="33"/>
  <c r="F172" i="33"/>
  <c r="T172" i="33" s="1"/>
  <c r="G172" i="33"/>
  <c r="R172" i="33" s="1"/>
  <c r="H172" i="33"/>
  <c r="I172" i="33"/>
  <c r="J172" i="33"/>
  <c r="K172" i="33"/>
  <c r="L172" i="33"/>
  <c r="M172" i="33"/>
  <c r="D173" i="33"/>
  <c r="S173" i="33" s="1"/>
  <c r="E173" i="33"/>
  <c r="F173" i="33"/>
  <c r="T173" i="33" s="1"/>
  <c r="G173" i="33"/>
  <c r="R173" i="33" s="1"/>
  <c r="H173" i="33"/>
  <c r="I173" i="33"/>
  <c r="J173" i="33"/>
  <c r="K173" i="33"/>
  <c r="L173" i="33"/>
  <c r="M173" i="33"/>
  <c r="D174" i="33"/>
  <c r="S174" i="33" s="1"/>
  <c r="E174" i="33"/>
  <c r="F174" i="33"/>
  <c r="T174" i="33" s="1"/>
  <c r="G174" i="33"/>
  <c r="R174" i="33" s="1"/>
  <c r="H174" i="33"/>
  <c r="I174" i="33"/>
  <c r="J174" i="33"/>
  <c r="K174" i="33"/>
  <c r="L174" i="33"/>
  <c r="M174" i="33"/>
  <c r="D175" i="33"/>
  <c r="S175" i="33" s="1"/>
  <c r="E175" i="33"/>
  <c r="F175" i="33"/>
  <c r="T175" i="33" s="1"/>
  <c r="G175" i="33"/>
  <c r="R175" i="33" s="1"/>
  <c r="H175" i="33"/>
  <c r="I175" i="33"/>
  <c r="J175" i="33"/>
  <c r="K175" i="33"/>
  <c r="L175" i="33"/>
  <c r="M175" i="33"/>
  <c r="D176" i="33"/>
  <c r="S176" i="33" s="1"/>
  <c r="E176" i="33"/>
  <c r="F176" i="33"/>
  <c r="T176" i="33" s="1"/>
  <c r="G176" i="33"/>
  <c r="R176" i="33" s="1"/>
  <c r="H176" i="33"/>
  <c r="I176" i="33"/>
  <c r="J176" i="33"/>
  <c r="K176" i="33"/>
  <c r="L176" i="33"/>
  <c r="M176" i="33"/>
  <c r="D177" i="33"/>
  <c r="S177" i="33" s="1"/>
  <c r="E177" i="33"/>
  <c r="F177" i="33"/>
  <c r="T177" i="33" s="1"/>
  <c r="G177" i="33"/>
  <c r="R177" i="33" s="1"/>
  <c r="H177" i="33"/>
  <c r="I177" i="33"/>
  <c r="J177" i="33"/>
  <c r="K177" i="33"/>
  <c r="L177" i="33"/>
  <c r="M177" i="33"/>
  <c r="D178" i="33"/>
  <c r="S178" i="33" s="1"/>
  <c r="E178" i="33"/>
  <c r="F178" i="33"/>
  <c r="T178" i="33" s="1"/>
  <c r="G178" i="33"/>
  <c r="R178" i="33" s="1"/>
  <c r="H178" i="33"/>
  <c r="I178" i="33"/>
  <c r="J178" i="33"/>
  <c r="K178" i="33"/>
  <c r="L178" i="33"/>
  <c r="M178" i="33"/>
  <c r="D179" i="33"/>
  <c r="S179" i="33" s="1"/>
  <c r="E179" i="33"/>
  <c r="F179" i="33"/>
  <c r="T179" i="33" s="1"/>
  <c r="G179" i="33"/>
  <c r="R179" i="33" s="1"/>
  <c r="H179" i="33"/>
  <c r="I179" i="33"/>
  <c r="J179" i="33"/>
  <c r="K179" i="33"/>
  <c r="L179" i="33"/>
  <c r="M179" i="33"/>
  <c r="D180" i="33"/>
  <c r="S180" i="33" s="1"/>
  <c r="E180" i="33"/>
  <c r="F180" i="33"/>
  <c r="T180" i="33" s="1"/>
  <c r="G180" i="33"/>
  <c r="R180" i="33" s="1"/>
  <c r="H180" i="33"/>
  <c r="I180" i="33"/>
  <c r="J180" i="33"/>
  <c r="K180" i="33"/>
  <c r="L180" i="33"/>
  <c r="M180" i="33"/>
  <c r="D181" i="33"/>
  <c r="S181" i="33" s="1"/>
  <c r="E181" i="33"/>
  <c r="F181" i="33"/>
  <c r="T181" i="33" s="1"/>
  <c r="G181" i="33"/>
  <c r="R181" i="33" s="1"/>
  <c r="H181" i="33"/>
  <c r="I181" i="33"/>
  <c r="J181" i="33"/>
  <c r="K181" i="33"/>
  <c r="L181" i="33"/>
  <c r="M181" i="33"/>
  <c r="D182" i="33"/>
  <c r="S182" i="33" s="1"/>
  <c r="E182" i="33"/>
  <c r="F182" i="33"/>
  <c r="T182" i="33" s="1"/>
  <c r="G182" i="33"/>
  <c r="R182" i="33" s="1"/>
  <c r="H182" i="33"/>
  <c r="I182" i="33"/>
  <c r="J182" i="33"/>
  <c r="K182" i="33"/>
  <c r="L182" i="33"/>
  <c r="M182" i="33"/>
  <c r="D183" i="33"/>
  <c r="S183" i="33" s="1"/>
  <c r="E183" i="33"/>
  <c r="F183" i="33"/>
  <c r="T183" i="33" s="1"/>
  <c r="G183" i="33"/>
  <c r="R183" i="33" s="1"/>
  <c r="H183" i="33"/>
  <c r="I183" i="33"/>
  <c r="J183" i="33"/>
  <c r="K183" i="33"/>
  <c r="L183" i="33"/>
  <c r="M183" i="33"/>
  <c r="D184" i="33"/>
  <c r="S184" i="33" s="1"/>
  <c r="E184" i="33"/>
  <c r="F184" i="33"/>
  <c r="T184" i="33" s="1"/>
  <c r="G184" i="33"/>
  <c r="R184" i="33" s="1"/>
  <c r="H184" i="33"/>
  <c r="I184" i="33"/>
  <c r="J184" i="33"/>
  <c r="K184" i="33"/>
  <c r="L184" i="33"/>
  <c r="M184" i="33"/>
  <c r="D185" i="33"/>
  <c r="S185" i="33" s="1"/>
  <c r="E185" i="33"/>
  <c r="F185" i="33"/>
  <c r="T185" i="33" s="1"/>
  <c r="G185" i="33"/>
  <c r="R185" i="33" s="1"/>
  <c r="H185" i="33"/>
  <c r="I185" i="33"/>
  <c r="J185" i="33"/>
  <c r="K185" i="33"/>
  <c r="L185" i="33"/>
  <c r="M185" i="33"/>
  <c r="D186" i="33"/>
  <c r="S186" i="33" s="1"/>
  <c r="E186" i="33"/>
  <c r="F186" i="33"/>
  <c r="T186" i="33" s="1"/>
  <c r="G186" i="33"/>
  <c r="R186" i="33" s="1"/>
  <c r="H186" i="33"/>
  <c r="I186" i="33"/>
  <c r="J186" i="33"/>
  <c r="K186" i="33"/>
  <c r="L186" i="33"/>
  <c r="M186" i="33"/>
  <c r="D187" i="33"/>
  <c r="S187" i="33" s="1"/>
  <c r="E187" i="33"/>
  <c r="F187" i="33"/>
  <c r="T187" i="33" s="1"/>
  <c r="G187" i="33"/>
  <c r="R187" i="33" s="1"/>
  <c r="H187" i="33"/>
  <c r="I187" i="33"/>
  <c r="J187" i="33"/>
  <c r="K187" i="33"/>
  <c r="L187" i="33"/>
  <c r="M187" i="33"/>
  <c r="D188" i="33"/>
  <c r="S188" i="33" s="1"/>
  <c r="E188" i="33"/>
  <c r="F188" i="33"/>
  <c r="T188" i="33" s="1"/>
  <c r="G188" i="33"/>
  <c r="R188" i="33" s="1"/>
  <c r="H188" i="33"/>
  <c r="I188" i="33"/>
  <c r="J188" i="33"/>
  <c r="K188" i="33"/>
  <c r="L188" i="33"/>
  <c r="M188" i="33"/>
  <c r="D189" i="33"/>
  <c r="S189" i="33" s="1"/>
  <c r="E189" i="33"/>
  <c r="F189" i="33"/>
  <c r="T189" i="33" s="1"/>
  <c r="G189" i="33"/>
  <c r="R189" i="33" s="1"/>
  <c r="H189" i="33"/>
  <c r="I189" i="33"/>
  <c r="J189" i="33"/>
  <c r="K189" i="33"/>
  <c r="L189" i="33"/>
  <c r="M189" i="33"/>
  <c r="D190" i="33"/>
  <c r="S190" i="33" s="1"/>
  <c r="E190" i="33"/>
  <c r="F190" i="33"/>
  <c r="T190" i="33" s="1"/>
  <c r="G190" i="33"/>
  <c r="R190" i="33" s="1"/>
  <c r="H190" i="33"/>
  <c r="I190" i="33"/>
  <c r="J190" i="33"/>
  <c r="K190" i="33"/>
  <c r="L190" i="33"/>
  <c r="M190" i="33"/>
  <c r="D191" i="33"/>
  <c r="S191" i="33" s="1"/>
  <c r="E191" i="33"/>
  <c r="F191" i="33"/>
  <c r="T191" i="33" s="1"/>
  <c r="G191" i="33"/>
  <c r="R191" i="33" s="1"/>
  <c r="H191" i="33"/>
  <c r="I191" i="33"/>
  <c r="J191" i="33"/>
  <c r="K191" i="33"/>
  <c r="L191" i="33"/>
  <c r="M191" i="33"/>
  <c r="D192" i="33"/>
  <c r="S192" i="33" s="1"/>
  <c r="E192" i="33"/>
  <c r="F192" i="33"/>
  <c r="T192" i="33" s="1"/>
  <c r="G192" i="33"/>
  <c r="R192" i="33" s="1"/>
  <c r="H192" i="33"/>
  <c r="I192" i="33"/>
  <c r="J192" i="33"/>
  <c r="K192" i="33"/>
  <c r="L192" i="33"/>
  <c r="M192" i="33"/>
  <c r="D193" i="33"/>
  <c r="S193" i="33" s="1"/>
  <c r="E193" i="33"/>
  <c r="F193" i="33"/>
  <c r="T193" i="33" s="1"/>
  <c r="G193" i="33"/>
  <c r="R193" i="33" s="1"/>
  <c r="H193" i="33"/>
  <c r="I193" i="33"/>
  <c r="J193" i="33"/>
  <c r="K193" i="33"/>
  <c r="L193" i="33"/>
  <c r="M193" i="33"/>
  <c r="D194" i="33"/>
  <c r="S194" i="33" s="1"/>
  <c r="E194" i="33"/>
  <c r="F194" i="33"/>
  <c r="T194" i="33" s="1"/>
  <c r="G194" i="33"/>
  <c r="R194" i="33" s="1"/>
  <c r="H194" i="33"/>
  <c r="I194" i="33"/>
  <c r="J194" i="33"/>
  <c r="K194" i="33"/>
  <c r="L194" i="33"/>
  <c r="M194" i="33"/>
  <c r="D195" i="33"/>
  <c r="S195" i="33" s="1"/>
  <c r="E195" i="33"/>
  <c r="F195" i="33"/>
  <c r="T195" i="33" s="1"/>
  <c r="G195" i="33"/>
  <c r="R195" i="33" s="1"/>
  <c r="H195" i="33"/>
  <c r="I195" i="33"/>
  <c r="J195" i="33"/>
  <c r="K195" i="33"/>
  <c r="L195" i="33"/>
  <c r="M195" i="33"/>
  <c r="D196" i="33"/>
  <c r="S196" i="33" s="1"/>
  <c r="E196" i="33"/>
  <c r="F196" i="33"/>
  <c r="T196" i="33" s="1"/>
  <c r="G196" i="33"/>
  <c r="R196" i="33" s="1"/>
  <c r="H196" i="33"/>
  <c r="I196" i="33"/>
  <c r="J196" i="33"/>
  <c r="K196" i="33"/>
  <c r="L196" i="33"/>
  <c r="M196" i="33"/>
  <c r="D197" i="33"/>
  <c r="S197" i="33" s="1"/>
  <c r="E197" i="33"/>
  <c r="F197" i="33"/>
  <c r="T197" i="33" s="1"/>
  <c r="G197" i="33"/>
  <c r="R197" i="33" s="1"/>
  <c r="H197" i="33"/>
  <c r="I197" i="33"/>
  <c r="J197" i="33"/>
  <c r="K197" i="33"/>
  <c r="L197" i="33"/>
  <c r="M197" i="33"/>
  <c r="D198" i="33"/>
  <c r="S198" i="33" s="1"/>
  <c r="E198" i="33"/>
  <c r="F198" i="33"/>
  <c r="T198" i="33" s="1"/>
  <c r="G198" i="33"/>
  <c r="R198" i="33" s="1"/>
  <c r="H198" i="33"/>
  <c r="I198" i="33"/>
  <c r="J198" i="33"/>
  <c r="K198" i="33"/>
  <c r="L198" i="33"/>
  <c r="M198" i="33"/>
  <c r="D199" i="33"/>
  <c r="S199" i="33" s="1"/>
  <c r="E199" i="33"/>
  <c r="F199" i="33"/>
  <c r="T199" i="33" s="1"/>
  <c r="G199" i="33"/>
  <c r="R199" i="33" s="1"/>
  <c r="H199" i="33"/>
  <c r="I199" i="33"/>
  <c r="J199" i="33"/>
  <c r="K199" i="33"/>
  <c r="L199" i="33"/>
  <c r="M199" i="33"/>
  <c r="D200" i="33"/>
  <c r="S200" i="33" s="1"/>
  <c r="E200" i="33"/>
  <c r="F200" i="33"/>
  <c r="T200" i="33" s="1"/>
  <c r="G200" i="33"/>
  <c r="R200" i="33" s="1"/>
  <c r="H200" i="33"/>
  <c r="I200" i="33"/>
  <c r="J200" i="33"/>
  <c r="K200" i="33"/>
  <c r="L200" i="33"/>
  <c r="M200" i="33"/>
  <c r="D201" i="33"/>
  <c r="S201" i="33" s="1"/>
  <c r="E201" i="33"/>
  <c r="F201" i="33"/>
  <c r="T201" i="33" s="1"/>
  <c r="G201" i="33"/>
  <c r="R201" i="33" s="1"/>
  <c r="H201" i="33"/>
  <c r="I201" i="33"/>
  <c r="J201" i="33"/>
  <c r="K201" i="33"/>
  <c r="L201" i="33"/>
  <c r="M201" i="33"/>
  <c r="E105" i="33"/>
  <c r="F105" i="33"/>
  <c r="T105" i="33" s="1"/>
  <c r="G105" i="33"/>
  <c r="R105" i="33" s="1"/>
  <c r="H105" i="33"/>
  <c r="I105" i="33"/>
  <c r="J105" i="33"/>
  <c r="K105" i="33"/>
  <c r="L105" i="33"/>
  <c r="M105" i="33"/>
  <c r="D105" i="33"/>
  <c r="S105" i="33" s="1"/>
  <c r="BF1" i="33"/>
  <c r="BE1" i="33"/>
  <c r="BD1" i="33"/>
  <c r="BC1" i="33"/>
  <c r="BB1" i="33"/>
  <c r="BA1" i="33"/>
  <c r="AZ1" i="33"/>
  <c r="AY1" i="33"/>
  <c r="AX1" i="33"/>
  <c r="AW1" i="33"/>
  <c r="AV1" i="33"/>
  <c r="AU1" i="33"/>
  <c r="AT1" i="33"/>
  <c r="AS1" i="33"/>
  <c r="AR1" i="33"/>
  <c r="AQ1" i="33"/>
  <c r="AP1" i="33"/>
  <c r="AO1" i="33"/>
  <c r="AN1" i="33"/>
  <c r="AM1" i="33"/>
  <c r="AL1" i="33"/>
  <c r="AK1" i="33"/>
  <c r="AJ1" i="33"/>
  <c r="AI1" i="33"/>
  <c r="AH1" i="33"/>
  <c r="AG1" i="33"/>
  <c r="AF1" i="33"/>
  <c r="AE1" i="33"/>
  <c r="AD1" i="33"/>
  <c r="AC1" i="33"/>
  <c r="AB1" i="33"/>
  <c r="AA1" i="33"/>
  <c r="Z1" i="33"/>
  <c r="Y1" i="33"/>
  <c r="X1" i="33"/>
  <c r="W1" i="33"/>
  <c r="V1" i="33"/>
  <c r="U1" i="33"/>
  <c r="T1" i="33"/>
  <c r="S1" i="33"/>
  <c r="R1" i="33"/>
  <c r="R106" i="32"/>
  <c r="R32" i="33" s="1"/>
  <c r="S106" i="32"/>
  <c r="S32" i="33" s="1"/>
  <c r="T106" i="32"/>
  <c r="T32" i="33" s="1"/>
  <c r="U106" i="32"/>
  <c r="U32" i="33" s="1"/>
  <c r="V106" i="32"/>
  <c r="V32" i="33" s="1"/>
  <c r="W106" i="32"/>
  <c r="W32" i="33" s="1"/>
  <c r="X106" i="32"/>
  <c r="X32" i="33" s="1"/>
  <c r="Y106" i="32"/>
  <c r="Y32" i="33" s="1"/>
  <c r="Z106" i="32"/>
  <c r="Z32" i="33" s="1"/>
  <c r="AA106" i="32"/>
  <c r="AA32" i="33" s="1"/>
  <c r="AB106" i="32"/>
  <c r="AB32" i="33" s="1"/>
  <c r="AC106" i="32"/>
  <c r="AC32" i="33" s="1"/>
  <c r="AD106" i="32"/>
  <c r="AD32" i="33" s="1"/>
  <c r="AE106" i="32"/>
  <c r="AE32" i="33" s="1"/>
  <c r="AF106" i="32"/>
  <c r="AF32" i="33" s="1"/>
  <c r="AG106" i="32"/>
  <c r="AG32" i="33" s="1"/>
  <c r="AH106" i="32"/>
  <c r="AH32" i="33" s="1"/>
  <c r="AI106" i="32"/>
  <c r="AI32" i="33" s="1"/>
  <c r="AJ106" i="32"/>
  <c r="AJ32" i="33" s="1"/>
  <c r="AK106" i="32"/>
  <c r="AK32" i="33" s="1"/>
  <c r="AL106" i="32"/>
  <c r="AL32" i="33" s="1"/>
  <c r="AM106" i="32"/>
  <c r="AM32" i="33" s="1"/>
  <c r="AN106" i="32"/>
  <c r="AN32" i="33" s="1"/>
  <c r="AO106" i="32"/>
  <c r="AO32" i="33" s="1"/>
  <c r="AP106" i="32"/>
  <c r="AP32" i="33" s="1"/>
  <c r="AQ106" i="32"/>
  <c r="AQ32" i="33" s="1"/>
  <c r="AR106" i="32"/>
  <c r="AR32" i="33" s="1"/>
  <c r="AS106" i="32"/>
  <c r="AS32" i="33" s="1"/>
  <c r="AT106" i="32"/>
  <c r="AT32" i="33" s="1"/>
  <c r="AU106" i="32"/>
  <c r="AU32" i="33" s="1"/>
  <c r="AV106" i="32"/>
  <c r="AV32" i="33" s="1"/>
  <c r="AW106" i="32"/>
  <c r="AW32" i="33" s="1"/>
  <c r="AX106" i="32"/>
  <c r="AX32" i="33" s="1"/>
  <c r="AY106" i="32"/>
  <c r="AY32" i="33" s="1"/>
  <c r="AZ106" i="32"/>
  <c r="AZ32" i="33" s="1"/>
  <c r="BA106" i="32"/>
  <c r="BA32" i="33" s="1"/>
  <c r="BB106" i="32"/>
  <c r="BB32" i="33" s="1"/>
  <c r="BC106" i="32"/>
  <c r="BC32" i="33" s="1"/>
  <c r="BD106" i="32"/>
  <c r="BD32" i="33" s="1"/>
  <c r="BE106" i="32"/>
  <c r="BE32" i="33" s="1"/>
  <c r="BF106" i="32"/>
  <c r="BF32" i="33" s="1"/>
  <c r="R107" i="32"/>
  <c r="R33" i="33" s="1"/>
  <c r="S107" i="32"/>
  <c r="S33" i="33" s="1"/>
  <c r="T107" i="32"/>
  <c r="T33" i="33" s="1"/>
  <c r="U107" i="32"/>
  <c r="U33" i="33" s="1"/>
  <c r="V107" i="32"/>
  <c r="V33" i="33" s="1"/>
  <c r="W107" i="32"/>
  <c r="W33" i="33" s="1"/>
  <c r="X107" i="32"/>
  <c r="X33" i="33" s="1"/>
  <c r="Y107" i="32"/>
  <c r="Y33" i="33" s="1"/>
  <c r="Z107" i="32"/>
  <c r="Z33" i="33" s="1"/>
  <c r="AA107" i="32"/>
  <c r="AA33" i="33" s="1"/>
  <c r="AB107" i="32"/>
  <c r="AB33" i="33" s="1"/>
  <c r="AC107" i="32"/>
  <c r="AC33" i="33" s="1"/>
  <c r="AD107" i="32"/>
  <c r="AD33" i="33" s="1"/>
  <c r="AE107" i="32"/>
  <c r="AE33" i="33" s="1"/>
  <c r="AF107" i="32"/>
  <c r="AF33" i="33" s="1"/>
  <c r="AG107" i="32"/>
  <c r="AG33" i="33" s="1"/>
  <c r="AH107" i="32"/>
  <c r="AH33" i="33" s="1"/>
  <c r="AI107" i="32"/>
  <c r="AI33" i="33" s="1"/>
  <c r="AJ107" i="32"/>
  <c r="AJ33" i="33" s="1"/>
  <c r="AK107" i="32"/>
  <c r="AK33" i="33" s="1"/>
  <c r="AL107" i="32"/>
  <c r="AL33" i="33" s="1"/>
  <c r="AM107" i="32"/>
  <c r="AM33" i="33" s="1"/>
  <c r="AN107" i="32"/>
  <c r="AN33" i="33" s="1"/>
  <c r="AO107" i="32"/>
  <c r="AO33" i="33" s="1"/>
  <c r="AP107" i="32"/>
  <c r="AP33" i="33" s="1"/>
  <c r="AQ107" i="32"/>
  <c r="AQ33" i="33" s="1"/>
  <c r="AR107" i="32"/>
  <c r="AR33" i="33" s="1"/>
  <c r="AS107" i="32"/>
  <c r="AS33" i="33" s="1"/>
  <c r="AT107" i="32"/>
  <c r="AT33" i="33" s="1"/>
  <c r="AU107" i="32"/>
  <c r="AU33" i="33" s="1"/>
  <c r="AV107" i="32"/>
  <c r="AV33" i="33" s="1"/>
  <c r="AW107" i="32"/>
  <c r="AW33" i="33" s="1"/>
  <c r="AX107" i="32"/>
  <c r="AX33" i="33" s="1"/>
  <c r="AY107" i="32"/>
  <c r="AY33" i="33" s="1"/>
  <c r="AZ107" i="32"/>
  <c r="AZ33" i="33" s="1"/>
  <c r="BA107" i="32"/>
  <c r="BA33" i="33" s="1"/>
  <c r="BB107" i="32"/>
  <c r="BB33" i="33" s="1"/>
  <c r="BC107" i="32"/>
  <c r="BC33" i="33" s="1"/>
  <c r="BD107" i="32"/>
  <c r="BD33" i="33" s="1"/>
  <c r="BE107" i="32"/>
  <c r="BE33" i="33" s="1"/>
  <c r="BF107" i="32"/>
  <c r="BF33" i="33" s="1"/>
  <c r="R108" i="32"/>
  <c r="R34" i="33" s="1"/>
  <c r="S108" i="32"/>
  <c r="S34" i="33" s="1"/>
  <c r="T108" i="32"/>
  <c r="T34" i="33" s="1"/>
  <c r="U108" i="32"/>
  <c r="U34" i="33" s="1"/>
  <c r="V108" i="32"/>
  <c r="V34" i="33" s="1"/>
  <c r="W108" i="32"/>
  <c r="W34" i="33" s="1"/>
  <c r="X108" i="32"/>
  <c r="X34" i="33" s="1"/>
  <c r="Y108" i="32"/>
  <c r="Y34" i="33" s="1"/>
  <c r="Z108" i="32"/>
  <c r="Z34" i="33" s="1"/>
  <c r="AA108" i="32"/>
  <c r="AA34" i="33" s="1"/>
  <c r="AB108" i="32"/>
  <c r="AB34" i="33" s="1"/>
  <c r="AC108" i="32"/>
  <c r="AC34" i="33" s="1"/>
  <c r="AD108" i="32"/>
  <c r="AD34" i="33" s="1"/>
  <c r="AE108" i="32"/>
  <c r="AE34" i="33" s="1"/>
  <c r="AF108" i="32"/>
  <c r="AF34" i="33" s="1"/>
  <c r="AG108" i="32"/>
  <c r="AG34" i="33" s="1"/>
  <c r="AH108" i="32"/>
  <c r="AH34" i="33" s="1"/>
  <c r="AI108" i="32"/>
  <c r="AI34" i="33" s="1"/>
  <c r="AJ108" i="32"/>
  <c r="AJ34" i="33" s="1"/>
  <c r="AK108" i="32"/>
  <c r="AK34" i="33" s="1"/>
  <c r="AL108" i="32"/>
  <c r="AL34" i="33" s="1"/>
  <c r="AM108" i="32"/>
  <c r="AM34" i="33" s="1"/>
  <c r="AN108" i="32"/>
  <c r="AN34" i="33" s="1"/>
  <c r="AO108" i="32"/>
  <c r="AO34" i="33" s="1"/>
  <c r="AP108" i="32"/>
  <c r="AP34" i="33" s="1"/>
  <c r="AQ108" i="32"/>
  <c r="AQ34" i="33" s="1"/>
  <c r="AR108" i="32"/>
  <c r="AR34" i="33" s="1"/>
  <c r="AS108" i="32"/>
  <c r="AS34" i="33" s="1"/>
  <c r="AT108" i="32"/>
  <c r="AT34" i="33" s="1"/>
  <c r="AU108" i="32"/>
  <c r="AU34" i="33" s="1"/>
  <c r="AV108" i="32"/>
  <c r="AV34" i="33" s="1"/>
  <c r="AW108" i="32"/>
  <c r="AW34" i="33" s="1"/>
  <c r="AX108" i="32"/>
  <c r="AX34" i="33" s="1"/>
  <c r="AY108" i="32"/>
  <c r="AY34" i="33" s="1"/>
  <c r="AZ108" i="32"/>
  <c r="AZ34" i="33" s="1"/>
  <c r="BA108" i="32"/>
  <c r="BA34" i="33" s="1"/>
  <c r="BB108" i="32"/>
  <c r="BB34" i="33" s="1"/>
  <c r="BC108" i="32"/>
  <c r="BC34" i="33" s="1"/>
  <c r="BD108" i="32"/>
  <c r="BD34" i="33" s="1"/>
  <c r="BE108" i="32"/>
  <c r="BE34" i="33" s="1"/>
  <c r="BF108" i="32"/>
  <c r="BF34" i="33" s="1"/>
  <c r="R109" i="32"/>
  <c r="R35" i="33" s="1"/>
  <c r="S109" i="32"/>
  <c r="S35" i="33" s="1"/>
  <c r="T109" i="32"/>
  <c r="T35" i="33" s="1"/>
  <c r="U109" i="32"/>
  <c r="U35" i="33" s="1"/>
  <c r="V109" i="32"/>
  <c r="V35" i="33" s="1"/>
  <c r="W109" i="32"/>
  <c r="W35" i="33" s="1"/>
  <c r="X109" i="32"/>
  <c r="X35" i="33" s="1"/>
  <c r="Y109" i="32"/>
  <c r="Y35" i="33" s="1"/>
  <c r="Z109" i="32"/>
  <c r="Z35" i="33" s="1"/>
  <c r="AA109" i="32"/>
  <c r="AA35" i="33" s="1"/>
  <c r="AB109" i="32"/>
  <c r="AB35" i="33" s="1"/>
  <c r="AC109" i="32"/>
  <c r="AC35" i="33" s="1"/>
  <c r="AD109" i="32"/>
  <c r="AD35" i="33" s="1"/>
  <c r="AE109" i="32"/>
  <c r="AE35" i="33" s="1"/>
  <c r="AF109" i="32"/>
  <c r="AF35" i="33" s="1"/>
  <c r="AG109" i="32"/>
  <c r="AG35" i="33" s="1"/>
  <c r="AH109" i="32"/>
  <c r="AH35" i="33" s="1"/>
  <c r="AI109" i="32"/>
  <c r="AI35" i="33" s="1"/>
  <c r="AJ109" i="32"/>
  <c r="AJ35" i="33" s="1"/>
  <c r="AK109" i="32"/>
  <c r="AK35" i="33" s="1"/>
  <c r="AL109" i="32"/>
  <c r="AL35" i="33" s="1"/>
  <c r="AM109" i="32"/>
  <c r="AM35" i="33" s="1"/>
  <c r="AN109" i="32"/>
  <c r="AN35" i="33" s="1"/>
  <c r="AO109" i="32"/>
  <c r="AO35" i="33" s="1"/>
  <c r="AP109" i="32"/>
  <c r="AP35" i="33" s="1"/>
  <c r="AQ109" i="32"/>
  <c r="AQ35" i="33" s="1"/>
  <c r="AR109" i="32"/>
  <c r="AR35" i="33" s="1"/>
  <c r="AS109" i="32"/>
  <c r="AS35" i="33" s="1"/>
  <c r="AT109" i="32"/>
  <c r="AT35" i="33" s="1"/>
  <c r="AU109" i="32"/>
  <c r="AU35" i="33" s="1"/>
  <c r="AV109" i="32"/>
  <c r="AV35" i="33" s="1"/>
  <c r="AW109" i="32"/>
  <c r="AW35" i="33" s="1"/>
  <c r="AX109" i="32"/>
  <c r="AX35" i="33" s="1"/>
  <c r="AY109" i="32"/>
  <c r="AY35" i="33" s="1"/>
  <c r="AZ109" i="32"/>
  <c r="AZ35" i="33" s="1"/>
  <c r="BA109" i="32"/>
  <c r="BA35" i="33" s="1"/>
  <c r="BB109" i="32"/>
  <c r="BB35" i="33" s="1"/>
  <c r="BC109" i="32"/>
  <c r="BC35" i="33" s="1"/>
  <c r="BD109" i="32"/>
  <c r="BD35" i="33" s="1"/>
  <c r="BE109" i="32"/>
  <c r="BE35" i="33" s="1"/>
  <c r="BF109" i="32"/>
  <c r="BF35" i="33" s="1"/>
  <c r="R110" i="32"/>
  <c r="R36" i="33" s="1"/>
  <c r="S110" i="32"/>
  <c r="S36" i="33" s="1"/>
  <c r="T110" i="32"/>
  <c r="T36" i="33" s="1"/>
  <c r="U110" i="32"/>
  <c r="U36" i="33" s="1"/>
  <c r="V110" i="32"/>
  <c r="V36" i="33" s="1"/>
  <c r="W110" i="32"/>
  <c r="W36" i="33" s="1"/>
  <c r="X110" i="32"/>
  <c r="X36" i="33" s="1"/>
  <c r="Y110" i="32"/>
  <c r="Y36" i="33" s="1"/>
  <c r="Z110" i="32"/>
  <c r="Z36" i="33" s="1"/>
  <c r="AA110" i="32"/>
  <c r="AA36" i="33" s="1"/>
  <c r="AB110" i="32"/>
  <c r="AB36" i="33" s="1"/>
  <c r="AC110" i="32"/>
  <c r="AC36" i="33" s="1"/>
  <c r="AD110" i="32"/>
  <c r="AD36" i="33" s="1"/>
  <c r="AE110" i="32"/>
  <c r="AE36" i="33" s="1"/>
  <c r="AF110" i="32"/>
  <c r="AF36" i="33" s="1"/>
  <c r="AG110" i="32"/>
  <c r="AG36" i="33" s="1"/>
  <c r="AH110" i="32"/>
  <c r="AH36" i="33" s="1"/>
  <c r="AI110" i="32"/>
  <c r="AI36" i="33" s="1"/>
  <c r="AJ110" i="32"/>
  <c r="AJ36" i="33" s="1"/>
  <c r="AK110" i="32"/>
  <c r="AK36" i="33" s="1"/>
  <c r="AL110" i="32"/>
  <c r="AL36" i="33" s="1"/>
  <c r="AM110" i="32"/>
  <c r="AM36" i="33" s="1"/>
  <c r="AN110" i="32"/>
  <c r="AN36" i="33" s="1"/>
  <c r="AO110" i="32"/>
  <c r="AO36" i="33" s="1"/>
  <c r="AP110" i="32"/>
  <c r="AP36" i="33" s="1"/>
  <c r="AQ110" i="32"/>
  <c r="AQ36" i="33" s="1"/>
  <c r="AR110" i="32"/>
  <c r="AR36" i="33" s="1"/>
  <c r="AS110" i="32"/>
  <c r="AS36" i="33" s="1"/>
  <c r="AT110" i="32"/>
  <c r="AT36" i="33" s="1"/>
  <c r="AU110" i="32"/>
  <c r="AU36" i="33" s="1"/>
  <c r="AV110" i="32"/>
  <c r="AV36" i="33" s="1"/>
  <c r="AW110" i="32"/>
  <c r="AW36" i="33" s="1"/>
  <c r="AX110" i="32"/>
  <c r="AX36" i="33" s="1"/>
  <c r="AY110" i="32"/>
  <c r="AY36" i="33" s="1"/>
  <c r="AZ110" i="32"/>
  <c r="AZ36" i="33" s="1"/>
  <c r="BA110" i="32"/>
  <c r="BA36" i="33" s="1"/>
  <c r="BB110" i="32"/>
  <c r="BB36" i="33" s="1"/>
  <c r="BC110" i="32"/>
  <c r="BC36" i="33" s="1"/>
  <c r="BD110" i="32"/>
  <c r="BD36" i="33" s="1"/>
  <c r="BE110" i="32"/>
  <c r="BE36" i="33" s="1"/>
  <c r="BF110" i="32"/>
  <c r="BF36" i="33" s="1"/>
  <c r="R111" i="32"/>
  <c r="R37" i="33" s="1"/>
  <c r="S111" i="32"/>
  <c r="S37" i="33" s="1"/>
  <c r="T111" i="32"/>
  <c r="T37" i="33" s="1"/>
  <c r="U111" i="32"/>
  <c r="U37" i="33" s="1"/>
  <c r="V111" i="32"/>
  <c r="V37" i="33" s="1"/>
  <c r="W111" i="32"/>
  <c r="W37" i="33" s="1"/>
  <c r="X111" i="32"/>
  <c r="X37" i="33" s="1"/>
  <c r="Y111" i="32"/>
  <c r="Y37" i="33" s="1"/>
  <c r="Z111" i="32"/>
  <c r="Z37" i="33" s="1"/>
  <c r="AA111" i="32"/>
  <c r="AA37" i="33" s="1"/>
  <c r="AB111" i="32"/>
  <c r="AB37" i="33" s="1"/>
  <c r="AC111" i="32"/>
  <c r="AC37" i="33" s="1"/>
  <c r="AD111" i="32"/>
  <c r="AD37" i="33" s="1"/>
  <c r="AE111" i="32"/>
  <c r="AE37" i="33" s="1"/>
  <c r="AF111" i="32"/>
  <c r="AF37" i="33" s="1"/>
  <c r="AG111" i="32"/>
  <c r="AG37" i="33" s="1"/>
  <c r="AH111" i="32"/>
  <c r="AH37" i="33" s="1"/>
  <c r="AI111" i="32"/>
  <c r="AI37" i="33" s="1"/>
  <c r="AJ111" i="32"/>
  <c r="AJ37" i="33" s="1"/>
  <c r="AK111" i="32"/>
  <c r="AK37" i="33" s="1"/>
  <c r="AL111" i="32"/>
  <c r="AL37" i="33" s="1"/>
  <c r="AM111" i="32"/>
  <c r="AM37" i="33" s="1"/>
  <c r="AN111" i="32"/>
  <c r="AN37" i="33" s="1"/>
  <c r="AO111" i="32"/>
  <c r="AO37" i="33" s="1"/>
  <c r="AP111" i="32"/>
  <c r="AP37" i="33" s="1"/>
  <c r="AQ111" i="32"/>
  <c r="AQ37" i="33" s="1"/>
  <c r="AR111" i="32"/>
  <c r="AR37" i="33" s="1"/>
  <c r="AS111" i="32"/>
  <c r="AS37" i="33" s="1"/>
  <c r="AT111" i="32"/>
  <c r="AT37" i="33" s="1"/>
  <c r="AU111" i="32"/>
  <c r="AU37" i="33" s="1"/>
  <c r="AV111" i="32"/>
  <c r="AV37" i="33" s="1"/>
  <c r="AW111" i="32"/>
  <c r="AW37" i="33" s="1"/>
  <c r="AX111" i="32"/>
  <c r="AX37" i="33" s="1"/>
  <c r="AY111" i="32"/>
  <c r="AY37" i="33" s="1"/>
  <c r="AZ111" i="32"/>
  <c r="AZ37" i="33" s="1"/>
  <c r="BA111" i="32"/>
  <c r="BA37" i="33" s="1"/>
  <c r="BB111" i="32"/>
  <c r="BB37" i="33" s="1"/>
  <c r="BC111" i="32"/>
  <c r="BC37" i="33" s="1"/>
  <c r="BD111" i="32"/>
  <c r="BD37" i="33" s="1"/>
  <c r="BE111" i="32"/>
  <c r="BE37" i="33" s="1"/>
  <c r="BF111" i="32"/>
  <c r="BF37" i="33" s="1"/>
  <c r="R112" i="32"/>
  <c r="R38" i="33" s="1"/>
  <c r="S112" i="32"/>
  <c r="S38" i="33" s="1"/>
  <c r="T112" i="32"/>
  <c r="T38" i="33" s="1"/>
  <c r="U112" i="32"/>
  <c r="U38" i="33" s="1"/>
  <c r="V112" i="32"/>
  <c r="V38" i="33" s="1"/>
  <c r="W112" i="32"/>
  <c r="W38" i="33" s="1"/>
  <c r="X112" i="32"/>
  <c r="X38" i="33" s="1"/>
  <c r="Y112" i="32"/>
  <c r="Y38" i="33" s="1"/>
  <c r="Z112" i="32"/>
  <c r="Z38" i="33" s="1"/>
  <c r="AA112" i="32"/>
  <c r="AA38" i="33" s="1"/>
  <c r="AB112" i="32"/>
  <c r="AB38" i="33" s="1"/>
  <c r="AC112" i="32"/>
  <c r="AC38" i="33" s="1"/>
  <c r="AD112" i="32"/>
  <c r="AD38" i="33" s="1"/>
  <c r="AE112" i="32"/>
  <c r="AE38" i="33" s="1"/>
  <c r="AF112" i="32"/>
  <c r="AF38" i="33" s="1"/>
  <c r="AG112" i="32"/>
  <c r="AG38" i="33" s="1"/>
  <c r="AH112" i="32"/>
  <c r="AH38" i="33" s="1"/>
  <c r="AI112" i="32"/>
  <c r="AI38" i="33" s="1"/>
  <c r="AJ112" i="32"/>
  <c r="AJ38" i="33" s="1"/>
  <c r="AK112" i="32"/>
  <c r="AK38" i="33" s="1"/>
  <c r="AL112" i="32"/>
  <c r="AL38" i="33" s="1"/>
  <c r="AM112" i="32"/>
  <c r="AM38" i="33" s="1"/>
  <c r="AN112" i="32"/>
  <c r="AN38" i="33" s="1"/>
  <c r="AO112" i="32"/>
  <c r="AO38" i="33" s="1"/>
  <c r="AP112" i="32"/>
  <c r="AP38" i="33" s="1"/>
  <c r="AQ112" i="32"/>
  <c r="AQ38" i="33" s="1"/>
  <c r="AR112" i="32"/>
  <c r="AR38" i="33" s="1"/>
  <c r="AS112" i="32"/>
  <c r="AS38" i="33" s="1"/>
  <c r="AT112" i="32"/>
  <c r="AT38" i="33" s="1"/>
  <c r="AU112" i="32"/>
  <c r="AU38" i="33" s="1"/>
  <c r="AV112" i="32"/>
  <c r="AV38" i="33" s="1"/>
  <c r="AW112" i="32"/>
  <c r="AW38" i="33" s="1"/>
  <c r="AX112" i="32"/>
  <c r="AX38" i="33" s="1"/>
  <c r="AY112" i="32"/>
  <c r="AY38" i="33" s="1"/>
  <c r="AZ112" i="32"/>
  <c r="AZ38" i="33" s="1"/>
  <c r="BA112" i="32"/>
  <c r="BA38" i="33" s="1"/>
  <c r="BB112" i="32"/>
  <c r="BB38" i="33" s="1"/>
  <c r="BC112" i="32"/>
  <c r="BC38" i="33" s="1"/>
  <c r="BD112" i="32"/>
  <c r="BD38" i="33" s="1"/>
  <c r="BE112" i="32"/>
  <c r="BE38" i="33" s="1"/>
  <c r="BF112" i="32"/>
  <c r="BF38" i="33" s="1"/>
  <c r="R113" i="32"/>
  <c r="R39" i="33" s="1"/>
  <c r="S113" i="32"/>
  <c r="S39" i="33" s="1"/>
  <c r="T113" i="32"/>
  <c r="T39" i="33" s="1"/>
  <c r="U113" i="32"/>
  <c r="U39" i="33" s="1"/>
  <c r="V113" i="32"/>
  <c r="V39" i="33" s="1"/>
  <c r="W113" i="32"/>
  <c r="W39" i="33" s="1"/>
  <c r="X113" i="32"/>
  <c r="X39" i="33" s="1"/>
  <c r="Y113" i="32"/>
  <c r="Y39" i="33" s="1"/>
  <c r="Z113" i="32"/>
  <c r="Z39" i="33" s="1"/>
  <c r="AA113" i="32"/>
  <c r="AA39" i="33" s="1"/>
  <c r="AB113" i="32"/>
  <c r="AB39" i="33" s="1"/>
  <c r="AC113" i="32"/>
  <c r="AC39" i="33" s="1"/>
  <c r="AD113" i="32"/>
  <c r="AD39" i="33" s="1"/>
  <c r="AE113" i="32"/>
  <c r="AE39" i="33" s="1"/>
  <c r="AF113" i="32"/>
  <c r="AF39" i="33" s="1"/>
  <c r="AG113" i="32"/>
  <c r="AG39" i="33" s="1"/>
  <c r="AH113" i="32"/>
  <c r="AH39" i="33" s="1"/>
  <c r="AI113" i="32"/>
  <c r="AI39" i="33" s="1"/>
  <c r="AJ113" i="32"/>
  <c r="AJ39" i="33" s="1"/>
  <c r="AK113" i="32"/>
  <c r="AK39" i="33" s="1"/>
  <c r="AL113" i="32"/>
  <c r="AL39" i="33" s="1"/>
  <c r="AM113" i="32"/>
  <c r="AM39" i="33" s="1"/>
  <c r="AN113" i="32"/>
  <c r="AN39" i="33" s="1"/>
  <c r="AO113" i="32"/>
  <c r="AO39" i="33" s="1"/>
  <c r="AP113" i="32"/>
  <c r="AP39" i="33" s="1"/>
  <c r="AQ113" i="32"/>
  <c r="AQ39" i="33" s="1"/>
  <c r="AR113" i="32"/>
  <c r="AR39" i="33" s="1"/>
  <c r="AS113" i="32"/>
  <c r="AS39" i="33" s="1"/>
  <c r="AT113" i="32"/>
  <c r="AT39" i="33" s="1"/>
  <c r="AU113" i="32"/>
  <c r="AU39" i="33" s="1"/>
  <c r="AV113" i="32"/>
  <c r="AV39" i="33" s="1"/>
  <c r="AW113" i="32"/>
  <c r="AW39" i="33" s="1"/>
  <c r="AX113" i="32"/>
  <c r="AX39" i="33" s="1"/>
  <c r="AY113" i="32"/>
  <c r="AY39" i="33" s="1"/>
  <c r="AZ113" i="32"/>
  <c r="AZ39" i="33" s="1"/>
  <c r="BA113" i="32"/>
  <c r="BA39" i="33" s="1"/>
  <c r="BB113" i="32"/>
  <c r="BB39" i="33" s="1"/>
  <c r="BC113" i="32"/>
  <c r="BC39" i="33" s="1"/>
  <c r="BD113" i="32"/>
  <c r="BD39" i="33" s="1"/>
  <c r="BE113" i="32"/>
  <c r="BE39" i="33" s="1"/>
  <c r="BF113" i="32"/>
  <c r="BF39" i="33" s="1"/>
  <c r="R114" i="32"/>
  <c r="R40" i="33" s="1"/>
  <c r="S114" i="32"/>
  <c r="S40" i="33" s="1"/>
  <c r="T114" i="32"/>
  <c r="T40" i="33" s="1"/>
  <c r="U114" i="32"/>
  <c r="U40" i="33" s="1"/>
  <c r="V114" i="32"/>
  <c r="V40" i="33" s="1"/>
  <c r="W114" i="32"/>
  <c r="W40" i="33" s="1"/>
  <c r="X114" i="32"/>
  <c r="X40" i="33" s="1"/>
  <c r="Y114" i="32"/>
  <c r="Y40" i="33" s="1"/>
  <c r="Z114" i="32"/>
  <c r="Z40" i="33" s="1"/>
  <c r="AA114" i="32"/>
  <c r="AA40" i="33" s="1"/>
  <c r="AB114" i="32"/>
  <c r="AB40" i="33" s="1"/>
  <c r="AC114" i="32"/>
  <c r="AC40" i="33" s="1"/>
  <c r="AD114" i="32"/>
  <c r="AD40" i="33" s="1"/>
  <c r="AE114" i="32"/>
  <c r="AE40" i="33" s="1"/>
  <c r="AF114" i="32"/>
  <c r="AF40" i="33" s="1"/>
  <c r="AG114" i="32"/>
  <c r="AG40" i="33" s="1"/>
  <c r="AH114" i="32"/>
  <c r="AH40" i="33" s="1"/>
  <c r="AI114" i="32"/>
  <c r="AI40" i="33" s="1"/>
  <c r="AJ114" i="32"/>
  <c r="AJ40" i="33" s="1"/>
  <c r="AK114" i="32"/>
  <c r="AK40" i="33" s="1"/>
  <c r="AL114" i="32"/>
  <c r="AL40" i="33" s="1"/>
  <c r="AM114" i="32"/>
  <c r="AM40" i="33" s="1"/>
  <c r="AN114" i="32"/>
  <c r="AN40" i="33" s="1"/>
  <c r="AO114" i="32"/>
  <c r="AO40" i="33" s="1"/>
  <c r="AP114" i="32"/>
  <c r="AP40" i="33" s="1"/>
  <c r="AQ114" i="32"/>
  <c r="AQ40" i="33" s="1"/>
  <c r="AR114" i="32"/>
  <c r="AR40" i="33" s="1"/>
  <c r="AS114" i="32"/>
  <c r="AS40" i="33" s="1"/>
  <c r="AT114" i="32"/>
  <c r="AT40" i="33" s="1"/>
  <c r="AU114" i="32"/>
  <c r="AU40" i="33" s="1"/>
  <c r="AV114" i="32"/>
  <c r="AV40" i="33" s="1"/>
  <c r="AW114" i="32"/>
  <c r="AW40" i="33" s="1"/>
  <c r="AX114" i="32"/>
  <c r="AX40" i="33" s="1"/>
  <c r="AY114" i="32"/>
  <c r="AY40" i="33" s="1"/>
  <c r="AZ114" i="32"/>
  <c r="AZ40" i="33" s="1"/>
  <c r="BA114" i="32"/>
  <c r="BA40" i="33" s="1"/>
  <c r="BB114" i="32"/>
  <c r="BB40" i="33" s="1"/>
  <c r="BC114" i="32"/>
  <c r="BC40" i="33" s="1"/>
  <c r="BD114" i="32"/>
  <c r="BD40" i="33" s="1"/>
  <c r="BE114" i="32"/>
  <c r="BE40" i="33" s="1"/>
  <c r="BF114" i="32"/>
  <c r="BF40" i="33" s="1"/>
  <c r="R115" i="32"/>
  <c r="R41" i="33" s="1"/>
  <c r="S115" i="32"/>
  <c r="S41" i="33" s="1"/>
  <c r="T115" i="32"/>
  <c r="T41" i="33" s="1"/>
  <c r="U115" i="32"/>
  <c r="U41" i="33" s="1"/>
  <c r="V115" i="32"/>
  <c r="V41" i="33" s="1"/>
  <c r="W115" i="32"/>
  <c r="W41" i="33" s="1"/>
  <c r="X115" i="32"/>
  <c r="X41" i="33" s="1"/>
  <c r="Y115" i="32"/>
  <c r="Y41" i="33" s="1"/>
  <c r="Z115" i="32"/>
  <c r="Z41" i="33" s="1"/>
  <c r="AA115" i="32"/>
  <c r="AA41" i="33" s="1"/>
  <c r="AB115" i="32"/>
  <c r="AB41" i="33" s="1"/>
  <c r="AC115" i="32"/>
  <c r="AC41" i="33" s="1"/>
  <c r="AD115" i="32"/>
  <c r="AD41" i="33" s="1"/>
  <c r="AE115" i="32"/>
  <c r="AE41" i="33" s="1"/>
  <c r="AF115" i="32"/>
  <c r="AF41" i="33" s="1"/>
  <c r="AG115" i="32"/>
  <c r="AG41" i="33" s="1"/>
  <c r="AH115" i="32"/>
  <c r="AH41" i="33" s="1"/>
  <c r="AI115" i="32"/>
  <c r="AI41" i="33" s="1"/>
  <c r="AJ115" i="32"/>
  <c r="AJ41" i="33" s="1"/>
  <c r="AK115" i="32"/>
  <c r="AK41" i="33" s="1"/>
  <c r="AL115" i="32"/>
  <c r="AL41" i="33" s="1"/>
  <c r="AM115" i="32"/>
  <c r="AM41" i="33" s="1"/>
  <c r="AN115" i="32"/>
  <c r="AN41" i="33" s="1"/>
  <c r="AO115" i="32"/>
  <c r="AO41" i="33" s="1"/>
  <c r="AP115" i="32"/>
  <c r="AP41" i="33" s="1"/>
  <c r="AQ115" i="32"/>
  <c r="AQ41" i="33" s="1"/>
  <c r="AR115" i="32"/>
  <c r="AR41" i="33" s="1"/>
  <c r="AS115" i="32"/>
  <c r="AS41" i="33" s="1"/>
  <c r="AT115" i="32"/>
  <c r="AT41" i="33" s="1"/>
  <c r="AU115" i="32"/>
  <c r="AU41" i="33" s="1"/>
  <c r="AV115" i="32"/>
  <c r="AV41" i="33" s="1"/>
  <c r="AW115" i="32"/>
  <c r="AW41" i="33" s="1"/>
  <c r="AX115" i="32"/>
  <c r="AX41" i="33" s="1"/>
  <c r="AY115" i="32"/>
  <c r="AY41" i="33" s="1"/>
  <c r="AZ115" i="32"/>
  <c r="AZ41" i="33" s="1"/>
  <c r="BA115" i="32"/>
  <c r="BA41" i="33" s="1"/>
  <c r="BB115" i="32"/>
  <c r="BB41" i="33" s="1"/>
  <c r="BC115" i="32"/>
  <c r="BC41" i="33" s="1"/>
  <c r="BD115" i="32"/>
  <c r="BD41" i="33" s="1"/>
  <c r="BE115" i="32"/>
  <c r="BE41" i="33" s="1"/>
  <c r="BF115" i="32"/>
  <c r="BF41" i="33" s="1"/>
  <c r="R116" i="32"/>
  <c r="R42" i="33" s="1"/>
  <c r="S116" i="32"/>
  <c r="S42" i="33" s="1"/>
  <c r="T116" i="32"/>
  <c r="T42" i="33" s="1"/>
  <c r="U116" i="32"/>
  <c r="U42" i="33" s="1"/>
  <c r="V116" i="32"/>
  <c r="V42" i="33" s="1"/>
  <c r="W116" i="32"/>
  <c r="W42" i="33" s="1"/>
  <c r="X116" i="32"/>
  <c r="X42" i="33" s="1"/>
  <c r="Y116" i="32"/>
  <c r="Y42" i="33" s="1"/>
  <c r="Z116" i="32"/>
  <c r="Z42" i="33" s="1"/>
  <c r="AA116" i="32"/>
  <c r="AA42" i="33" s="1"/>
  <c r="AB116" i="32"/>
  <c r="AB42" i="33" s="1"/>
  <c r="AC116" i="32"/>
  <c r="AC42" i="33" s="1"/>
  <c r="AD116" i="32"/>
  <c r="AD42" i="33" s="1"/>
  <c r="AE116" i="32"/>
  <c r="AE42" i="33" s="1"/>
  <c r="AF116" i="32"/>
  <c r="AF42" i="33" s="1"/>
  <c r="AG116" i="32"/>
  <c r="AG42" i="33" s="1"/>
  <c r="AH116" i="32"/>
  <c r="AH42" i="33" s="1"/>
  <c r="AI116" i="32"/>
  <c r="AI42" i="33" s="1"/>
  <c r="AJ116" i="32"/>
  <c r="AJ42" i="33" s="1"/>
  <c r="AK116" i="32"/>
  <c r="AK42" i="33" s="1"/>
  <c r="AL116" i="32"/>
  <c r="AL42" i="33" s="1"/>
  <c r="AM116" i="32"/>
  <c r="AM42" i="33" s="1"/>
  <c r="AN116" i="32"/>
  <c r="AN42" i="33" s="1"/>
  <c r="AO116" i="32"/>
  <c r="AO42" i="33" s="1"/>
  <c r="AP116" i="32"/>
  <c r="AP42" i="33" s="1"/>
  <c r="AQ116" i="32"/>
  <c r="AQ42" i="33" s="1"/>
  <c r="AR116" i="32"/>
  <c r="AR42" i="33" s="1"/>
  <c r="AS116" i="32"/>
  <c r="AS42" i="33" s="1"/>
  <c r="AT116" i="32"/>
  <c r="AT42" i="33" s="1"/>
  <c r="AU116" i="32"/>
  <c r="AU42" i="33" s="1"/>
  <c r="AV116" i="32"/>
  <c r="AV42" i="33" s="1"/>
  <c r="AW116" i="32"/>
  <c r="AW42" i="33" s="1"/>
  <c r="AX116" i="32"/>
  <c r="AX42" i="33" s="1"/>
  <c r="AY116" i="32"/>
  <c r="AY42" i="33" s="1"/>
  <c r="AZ116" i="32"/>
  <c r="AZ42" i="33" s="1"/>
  <c r="BA116" i="32"/>
  <c r="BA42" i="33" s="1"/>
  <c r="BB116" i="32"/>
  <c r="BB42" i="33" s="1"/>
  <c r="BC116" i="32"/>
  <c r="BC42" i="33" s="1"/>
  <c r="BD116" i="32"/>
  <c r="BD42" i="33" s="1"/>
  <c r="BE116" i="32"/>
  <c r="BE42" i="33" s="1"/>
  <c r="BF116" i="32"/>
  <c r="BF42" i="33" s="1"/>
  <c r="R117" i="32"/>
  <c r="R43" i="33" s="1"/>
  <c r="S117" i="32"/>
  <c r="S43" i="33" s="1"/>
  <c r="T117" i="32"/>
  <c r="T43" i="33" s="1"/>
  <c r="U117" i="32"/>
  <c r="U43" i="33" s="1"/>
  <c r="V117" i="32"/>
  <c r="V43" i="33" s="1"/>
  <c r="W117" i="32"/>
  <c r="W43" i="33" s="1"/>
  <c r="X117" i="32"/>
  <c r="X43" i="33" s="1"/>
  <c r="Y117" i="32"/>
  <c r="Y43" i="33" s="1"/>
  <c r="Z117" i="32"/>
  <c r="Z43" i="33" s="1"/>
  <c r="AA117" i="32"/>
  <c r="AA43" i="33" s="1"/>
  <c r="AB117" i="32"/>
  <c r="AB43" i="33" s="1"/>
  <c r="AC117" i="32"/>
  <c r="AC43" i="33" s="1"/>
  <c r="AD117" i="32"/>
  <c r="AD43" i="33" s="1"/>
  <c r="AE117" i="32"/>
  <c r="AE43" i="33" s="1"/>
  <c r="AF117" i="32"/>
  <c r="AF43" i="33" s="1"/>
  <c r="AG117" i="32"/>
  <c r="AG43" i="33" s="1"/>
  <c r="AH117" i="32"/>
  <c r="AH43" i="33" s="1"/>
  <c r="AI117" i="32"/>
  <c r="AI43" i="33" s="1"/>
  <c r="AJ117" i="32"/>
  <c r="AJ43" i="33" s="1"/>
  <c r="AK117" i="32"/>
  <c r="AK43" i="33" s="1"/>
  <c r="AL117" i="32"/>
  <c r="AL43" i="33" s="1"/>
  <c r="AM117" i="32"/>
  <c r="AM43" i="33" s="1"/>
  <c r="AN117" i="32"/>
  <c r="AN43" i="33" s="1"/>
  <c r="AO117" i="32"/>
  <c r="AO43" i="33" s="1"/>
  <c r="AP117" i="32"/>
  <c r="AP43" i="33" s="1"/>
  <c r="AQ117" i="32"/>
  <c r="AQ43" i="33" s="1"/>
  <c r="AR117" i="32"/>
  <c r="AR43" i="33" s="1"/>
  <c r="AS117" i="32"/>
  <c r="AS43" i="33" s="1"/>
  <c r="AT117" i="32"/>
  <c r="AT43" i="33" s="1"/>
  <c r="AU117" i="32"/>
  <c r="AU43" i="33" s="1"/>
  <c r="AV117" i="32"/>
  <c r="AV43" i="33" s="1"/>
  <c r="AW117" i="32"/>
  <c r="AW43" i="33" s="1"/>
  <c r="AX117" i="32"/>
  <c r="AX43" i="33" s="1"/>
  <c r="AY117" i="32"/>
  <c r="AY43" i="33" s="1"/>
  <c r="AZ117" i="32"/>
  <c r="AZ43" i="33" s="1"/>
  <c r="BA117" i="32"/>
  <c r="BA43" i="33" s="1"/>
  <c r="BB117" i="32"/>
  <c r="BB43" i="33" s="1"/>
  <c r="BC117" i="32"/>
  <c r="BC43" i="33" s="1"/>
  <c r="BD117" i="32"/>
  <c r="BD43" i="33" s="1"/>
  <c r="BE117" i="32"/>
  <c r="BE43" i="33" s="1"/>
  <c r="BF117" i="32"/>
  <c r="BF43" i="33" s="1"/>
  <c r="R118" i="32"/>
  <c r="R44" i="33" s="1"/>
  <c r="S118" i="32"/>
  <c r="S44" i="33" s="1"/>
  <c r="T118" i="32"/>
  <c r="T44" i="33" s="1"/>
  <c r="U118" i="32"/>
  <c r="U44" i="33" s="1"/>
  <c r="V118" i="32"/>
  <c r="V44" i="33" s="1"/>
  <c r="W118" i="32"/>
  <c r="W44" i="33" s="1"/>
  <c r="X118" i="32"/>
  <c r="X44" i="33" s="1"/>
  <c r="Y118" i="32"/>
  <c r="Y44" i="33" s="1"/>
  <c r="Z118" i="32"/>
  <c r="Z44" i="33" s="1"/>
  <c r="AA118" i="32"/>
  <c r="AA44" i="33" s="1"/>
  <c r="AB118" i="32"/>
  <c r="AB44" i="33" s="1"/>
  <c r="AC118" i="32"/>
  <c r="AC44" i="33" s="1"/>
  <c r="AD118" i="32"/>
  <c r="AD44" i="33" s="1"/>
  <c r="AE118" i="32"/>
  <c r="AE44" i="33" s="1"/>
  <c r="AF118" i="32"/>
  <c r="AF44" i="33" s="1"/>
  <c r="AG118" i="32"/>
  <c r="AG44" i="33" s="1"/>
  <c r="AH118" i="32"/>
  <c r="AH44" i="33" s="1"/>
  <c r="AI118" i="32"/>
  <c r="AI44" i="33" s="1"/>
  <c r="AJ118" i="32"/>
  <c r="AJ44" i="33" s="1"/>
  <c r="AK118" i="32"/>
  <c r="AK44" i="33" s="1"/>
  <c r="AL118" i="32"/>
  <c r="AL44" i="33" s="1"/>
  <c r="AM118" i="32"/>
  <c r="AM44" i="33" s="1"/>
  <c r="AN118" i="32"/>
  <c r="AN44" i="33" s="1"/>
  <c r="AO118" i="32"/>
  <c r="AO44" i="33" s="1"/>
  <c r="AP118" i="32"/>
  <c r="AP44" i="33" s="1"/>
  <c r="AQ118" i="32"/>
  <c r="AQ44" i="33" s="1"/>
  <c r="AR118" i="32"/>
  <c r="AR44" i="33" s="1"/>
  <c r="AS118" i="32"/>
  <c r="AS44" i="33" s="1"/>
  <c r="AT118" i="32"/>
  <c r="AT44" i="33" s="1"/>
  <c r="AU118" i="32"/>
  <c r="AU44" i="33" s="1"/>
  <c r="AV118" i="32"/>
  <c r="AV44" i="33" s="1"/>
  <c r="AW118" i="32"/>
  <c r="AW44" i="33" s="1"/>
  <c r="AX118" i="32"/>
  <c r="AX44" i="33" s="1"/>
  <c r="AY118" i="32"/>
  <c r="AY44" i="33" s="1"/>
  <c r="AZ118" i="32"/>
  <c r="AZ44" i="33" s="1"/>
  <c r="BA118" i="32"/>
  <c r="BA44" i="33" s="1"/>
  <c r="BB118" i="32"/>
  <c r="BB44" i="33" s="1"/>
  <c r="BC118" i="32"/>
  <c r="BC44" i="33" s="1"/>
  <c r="BD118" i="32"/>
  <c r="BD44" i="33" s="1"/>
  <c r="BE118" i="32"/>
  <c r="BE44" i="33" s="1"/>
  <c r="BF118" i="32"/>
  <c r="BF44" i="33" s="1"/>
  <c r="R119" i="32"/>
  <c r="R45" i="33" s="1"/>
  <c r="S119" i="32"/>
  <c r="S45" i="33" s="1"/>
  <c r="T119" i="32"/>
  <c r="T45" i="33" s="1"/>
  <c r="U119" i="32"/>
  <c r="U45" i="33" s="1"/>
  <c r="V119" i="32"/>
  <c r="V45" i="33" s="1"/>
  <c r="W119" i="32"/>
  <c r="W45" i="33" s="1"/>
  <c r="X119" i="32"/>
  <c r="X45" i="33" s="1"/>
  <c r="Y119" i="32"/>
  <c r="Y45" i="33" s="1"/>
  <c r="Z119" i="32"/>
  <c r="Z45" i="33" s="1"/>
  <c r="AA119" i="32"/>
  <c r="AA45" i="33" s="1"/>
  <c r="AB119" i="32"/>
  <c r="AB45" i="33" s="1"/>
  <c r="AC119" i="32"/>
  <c r="AC45" i="33" s="1"/>
  <c r="AD119" i="32"/>
  <c r="AD45" i="33" s="1"/>
  <c r="AE119" i="32"/>
  <c r="AE45" i="33" s="1"/>
  <c r="AF119" i="32"/>
  <c r="AF45" i="33" s="1"/>
  <c r="AG119" i="32"/>
  <c r="AG45" i="33" s="1"/>
  <c r="AH119" i="32"/>
  <c r="AH45" i="33" s="1"/>
  <c r="AI119" i="32"/>
  <c r="AI45" i="33" s="1"/>
  <c r="AJ119" i="32"/>
  <c r="AJ45" i="33" s="1"/>
  <c r="AK119" i="32"/>
  <c r="AK45" i="33" s="1"/>
  <c r="AL119" i="32"/>
  <c r="AL45" i="33" s="1"/>
  <c r="AM119" i="32"/>
  <c r="AM45" i="33" s="1"/>
  <c r="AN119" i="32"/>
  <c r="AN45" i="33" s="1"/>
  <c r="AO119" i="32"/>
  <c r="AO45" i="33" s="1"/>
  <c r="AP119" i="32"/>
  <c r="AP45" i="33" s="1"/>
  <c r="AQ119" i="32"/>
  <c r="AQ45" i="33" s="1"/>
  <c r="AR119" i="32"/>
  <c r="AR45" i="33" s="1"/>
  <c r="AS119" i="32"/>
  <c r="AS45" i="33" s="1"/>
  <c r="AT119" i="32"/>
  <c r="AT45" i="33" s="1"/>
  <c r="AU119" i="32"/>
  <c r="AU45" i="33" s="1"/>
  <c r="AV119" i="32"/>
  <c r="AV45" i="33" s="1"/>
  <c r="AW119" i="32"/>
  <c r="AW45" i="33" s="1"/>
  <c r="AX119" i="32"/>
  <c r="AX45" i="33" s="1"/>
  <c r="AY119" i="32"/>
  <c r="AY45" i="33" s="1"/>
  <c r="AZ119" i="32"/>
  <c r="AZ45" i="33" s="1"/>
  <c r="BA119" i="32"/>
  <c r="BA45" i="33" s="1"/>
  <c r="BB119" i="32"/>
  <c r="BB45" i="33" s="1"/>
  <c r="BC119" i="32"/>
  <c r="BC45" i="33" s="1"/>
  <c r="BD119" i="32"/>
  <c r="BD45" i="33" s="1"/>
  <c r="BE119" i="32"/>
  <c r="BE45" i="33" s="1"/>
  <c r="BF119" i="32"/>
  <c r="BF45" i="33" s="1"/>
  <c r="R120" i="32"/>
  <c r="R46" i="33" s="1"/>
  <c r="S120" i="32"/>
  <c r="S46" i="33" s="1"/>
  <c r="T120" i="32"/>
  <c r="T46" i="33" s="1"/>
  <c r="U120" i="32"/>
  <c r="U46" i="33" s="1"/>
  <c r="V120" i="32"/>
  <c r="V46" i="33" s="1"/>
  <c r="W120" i="32"/>
  <c r="W46" i="33" s="1"/>
  <c r="X120" i="32"/>
  <c r="X46" i="33" s="1"/>
  <c r="Y120" i="32"/>
  <c r="Y46" i="33" s="1"/>
  <c r="Z120" i="32"/>
  <c r="Z46" i="33" s="1"/>
  <c r="AA120" i="32"/>
  <c r="AA46" i="33" s="1"/>
  <c r="AB120" i="32"/>
  <c r="AB46" i="33" s="1"/>
  <c r="AC120" i="32"/>
  <c r="AC46" i="33" s="1"/>
  <c r="AD120" i="32"/>
  <c r="AD46" i="33" s="1"/>
  <c r="AE120" i="32"/>
  <c r="AE46" i="33" s="1"/>
  <c r="AF120" i="32"/>
  <c r="AF46" i="33" s="1"/>
  <c r="AG120" i="32"/>
  <c r="AG46" i="33" s="1"/>
  <c r="AH120" i="32"/>
  <c r="AH46" i="33" s="1"/>
  <c r="AI120" i="32"/>
  <c r="AI46" i="33" s="1"/>
  <c r="AJ120" i="32"/>
  <c r="AJ46" i="33" s="1"/>
  <c r="AK120" i="32"/>
  <c r="AK46" i="33" s="1"/>
  <c r="AL120" i="32"/>
  <c r="AL46" i="33" s="1"/>
  <c r="AM120" i="32"/>
  <c r="AM46" i="33" s="1"/>
  <c r="AN120" i="32"/>
  <c r="AN46" i="33" s="1"/>
  <c r="AO120" i="32"/>
  <c r="AO46" i="33" s="1"/>
  <c r="AP120" i="32"/>
  <c r="AP46" i="33" s="1"/>
  <c r="AQ120" i="32"/>
  <c r="AQ46" i="33" s="1"/>
  <c r="AR120" i="32"/>
  <c r="AR46" i="33" s="1"/>
  <c r="AS120" i="32"/>
  <c r="AS46" i="33" s="1"/>
  <c r="AT120" i="32"/>
  <c r="AT46" i="33" s="1"/>
  <c r="AU120" i="32"/>
  <c r="AU46" i="33" s="1"/>
  <c r="AV120" i="32"/>
  <c r="AV46" i="33" s="1"/>
  <c r="AW120" i="32"/>
  <c r="AW46" i="33" s="1"/>
  <c r="AX120" i="32"/>
  <c r="AX46" i="33" s="1"/>
  <c r="AY120" i="32"/>
  <c r="AY46" i="33" s="1"/>
  <c r="AZ120" i="32"/>
  <c r="AZ46" i="33" s="1"/>
  <c r="BA120" i="32"/>
  <c r="BA46" i="33" s="1"/>
  <c r="BB120" i="32"/>
  <c r="BB46" i="33" s="1"/>
  <c r="BC120" i="32"/>
  <c r="BC46" i="33" s="1"/>
  <c r="BD120" i="32"/>
  <c r="BD46" i="33" s="1"/>
  <c r="BE120" i="32"/>
  <c r="BE46" i="33" s="1"/>
  <c r="BF120" i="32"/>
  <c r="BF46" i="33" s="1"/>
  <c r="R121" i="32"/>
  <c r="R47" i="33" s="1"/>
  <c r="S121" i="32"/>
  <c r="S47" i="33" s="1"/>
  <c r="T121" i="32"/>
  <c r="T47" i="33" s="1"/>
  <c r="U121" i="32"/>
  <c r="U47" i="33" s="1"/>
  <c r="V121" i="32"/>
  <c r="V47" i="33" s="1"/>
  <c r="W121" i="32"/>
  <c r="W47" i="33" s="1"/>
  <c r="X121" i="32"/>
  <c r="X47" i="33" s="1"/>
  <c r="Y121" i="32"/>
  <c r="Y47" i="33" s="1"/>
  <c r="Z121" i="32"/>
  <c r="Z47" i="33" s="1"/>
  <c r="AA121" i="32"/>
  <c r="AA47" i="33" s="1"/>
  <c r="AB121" i="32"/>
  <c r="AB47" i="33" s="1"/>
  <c r="AC121" i="32"/>
  <c r="AC47" i="33" s="1"/>
  <c r="AD121" i="32"/>
  <c r="AD47" i="33" s="1"/>
  <c r="AE121" i="32"/>
  <c r="AE47" i="33" s="1"/>
  <c r="AF121" i="32"/>
  <c r="AF47" i="33" s="1"/>
  <c r="AG121" i="32"/>
  <c r="AG47" i="33" s="1"/>
  <c r="AH121" i="32"/>
  <c r="AH47" i="33" s="1"/>
  <c r="AI121" i="32"/>
  <c r="AI47" i="33" s="1"/>
  <c r="AJ121" i="32"/>
  <c r="AJ47" i="33" s="1"/>
  <c r="AK121" i="32"/>
  <c r="AK47" i="33" s="1"/>
  <c r="AL121" i="32"/>
  <c r="AL47" i="33" s="1"/>
  <c r="AM121" i="32"/>
  <c r="AM47" i="33" s="1"/>
  <c r="AN121" i="32"/>
  <c r="AN47" i="33" s="1"/>
  <c r="AO121" i="32"/>
  <c r="AO47" i="33" s="1"/>
  <c r="AP121" i="32"/>
  <c r="AP47" i="33" s="1"/>
  <c r="AQ121" i="32"/>
  <c r="AQ47" i="33" s="1"/>
  <c r="AR121" i="32"/>
  <c r="AR47" i="33" s="1"/>
  <c r="AS121" i="32"/>
  <c r="AS47" i="33" s="1"/>
  <c r="AT121" i="32"/>
  <c r="AT47" i="33" s="1"/>
  <c r="AU121" i="32"/>
  <c r="AU47" i="33" s="1"/>
  <c r="AV121" i="32"/>
  <c r="AV47" i="33" s="1"/>
  <c r="AW121" i="32"/>
  <c r="AW47" i="33" s="1"/>
  <c r="AX121" i="32"/>
  <c r="AX47" i="33" s="1"/>
  <c r="AY121" i="32"/>
  <c r="AY47" i="33" s="1"/>
  <c r="AZ121" i="32"/>
  <c r="AZ47" i="33" s="1"/>
  <c r="BA121" i="32"/>
  <c r="BA47" i="33" s="1"/>
  <c r="BB121" i="32"/>
  <c r="BB47" i="33" s="1"/>
  <c r="BC121" i="32"/>
  <c r="BC47" i="33" s="1"/>
  <c r="BD121" i="32"/>
  <c r="BD47" i="33" s="1"/>
  <c r="BE121" i="32"/>
  <c r="BE47" i="33" s="1"/>
  <c r="BF121" i="32"/>
  <c r="BF47" i="33" s="1"/>
  <c r="R122" i="32"/>
  <c r="R48" i="33" s="1"/>
  <c r="S122" i="32"/>
  <c r="S48" i="33" s="1"/>
  <c r="T122" i="32"/>
  <c r="T48" i="33" s="1"/>
  <c r="U122" i="32"/>
  <c r="U48" i="33" s="1"/>
  <c r="V122" i="32"/>
  <c r="V48" i="33" s="1"/>
  <c r="W122" i="32"/>
  <c r="W48" i="33" s="1"/>
  <c r="X122" i="32"/>
  <c r="X48" i="33" s="1"/>
  <c r="Y122" i="32"/>
  <c r="Y48" i="33" s="1"/>
  <c r="Z122" i="32"/>
  <c r="Z48" i="33" s="1"/>
  <c r="AA122" i="32"/>
  <c r="AA48" i="33" s="1"/>
  <c r="AB122" i="32"/>
  <c r="AB48" i="33" s="1"/>
  <c r="AC122" i="32"/>
  <c r="AC48" i="33" s="1"/>
  <c r="AD122" i="32"/>
  <c r="AD48" i="33" s="1"/>
  <c r="AE122" i="32"/>
  <c r="AE48" i="33" s="1"/>
  <c r="AF122" i="32"/>
  <c r="AF48" i="33" s="1"/>
  <c r="AG122" i="32"/>
  <c r="AG48" i="33" s="1"/>
  <c r="AH122" i="32"/>
  <c r="AH48" i="33" s="1"/>
  <c r="AI122" i="32"/>
  <c r="AI48" i="33" s="1"/>
  <c r="AJ122" i="32"/>
  <c r="AJ48" i="33" s="1"/>
  <c r="AK122" i="32"/>
  <c r="AK48" i="33" s="1"/>
  <c r="AL122" i="32"/>
  <c r="AL48" i="33" s="1"/>
  <c r="AM122" i="32"/>
  <c r="AM48" i="33" s="1"/>
  <c r="AN122" i="32"/>
  <c r="AN48" i="33" s="1"/>
  <c r="AO122" i="32"/>
  <c r="AO48" i="33" s="1"/>
  <c r="AP122" i="32"/>
  <c r="AP48" i="33" s="1"/>
  <c r="AQ122" i="32"/>
  <c r="AQ48" i="33" s="1"/>
  <c r="AR122" i="32"/>
  <c r="AR48" i="33" s="1"/>
  <c r="AS122" i="32"/>
  <c r="AS48" i="33" s="1"/>
  <c r="AT122" i="32"/>
  <c r="AT48" i="33" s="1"/>
  <c r="AU122" i="32"/>
  <c r="AU48" i="33" s="1"/>
  <c r="AV122" i="32"/>
  <c r="AV48" i="33" s="1"/>
  <c r="AW122" i="32"/>
  <c r="AW48" i="33" s="1"/>
  <c r="AX122" i="32"/>
  <c r="AX48" i="33" s="1"/>
  <c r="AY122" i="32"/>
  <c r="AY48" i="33" s="1"/>
  <c r="AZ122" i="32"/>
  <c r="AZ48" i="33" s="1"/>
  <c r="BA122" i="32"/>
  <c r="BA48" i="33" s="1"/>
  <c r="BB122" i="32"/>
  <c r="BB48" i="33" s="1"/>
  <c r="BC122" i="32"/>
  <c r="BC48" i="33" s="1"/>
  <c r="BD122" i="32"/>
  <c r="BD48" i="33" s="1"/>
  <c r="BE122" i="32"/>
  <c r="BE48" i="33" s="1"/>
  <c r="BF122" i="32"/>
  <c r="BF48" i="33" s="1"/>
  <c r="R123" i="32"/>
  <c r="R49" i="33" s="1"/>
  <c r="S123" i="32"/>
  <c r="S49" i="33" s="1"/>
  <c r="T123" i="32"/>
  <c r="T49" i="33" s="1"/>
  <c r="U123" i="32"/>
  <c r="U49" i="33" s="1"/>
  <c r="V123" i="32"/>
  <c r="V49" i="33" s="1"/>
  <c r="W123" i="32"/>
  <c r="W49" i="33" s="1"/>
  <c r="X123" i="32"/>
  <c r="X49" i="33" s="1"/>
  <c r="Y123" i="32"/>
  <c r="Y49" i="33" s="1"/>
  <c r="Z123" i="32"/>
  <c r="Z49" i="33" s="1"/>
  <c r="AA123" i="32"/>
  <c r="AA49" i="33" s="1"/>
  <c r="AB123" i="32"/>
  <c r="AB49" i="33" s="1"/>
  <c r="AC123" i="32"/>
  <c r="AC49" i="33" s="1"/>
  <c r="AD123" i="32"/>
  <c r="AD49" i="33" s="1"/>
  <c r="AE123" i="32"/>
  <c r="AE49" i="33" s="1"/>
  <c r="AF123" i="32"/>
  <c r="AF49" i="33" s="1"/>
  <c r="AG123" i="32"/>
  <c r="AG49" i="33" s="1"/>
  <c r="AH123" i="32"/>
  <c r="AH49" i="33" s="1"/>
  <c r="AI123" i="32"/>
  <c r="AI49" i="33" s="1"/>
  <c r="AJ123" i="32"/>
  <c r="AJ49" i="33" s="1"/>
  <c r="AK123" i="32"/>
  <c r="AK49" i="33" s="1"/>
  <c r="AL123" i="32"/>
  <c r="AL49" i="33" s="1"/>
  <c r="AM123" i="32"/>
  <c r="AM49" i="33" s="1"/>
  <c r="AN123" i="32"/>
  <c r="AN49" i="33" s="1"/>
  <c r="AO123" i="32"/>
  <c r="AO49" i="33" s="1"/>
  <c r="AP123" i="32"/>
  <c r="AP49" i="33" s="1"/>
  <c r="AQ123" i="32"/>
  <c r="AQ49" i="33" s="1"/>
  <c r="AR123" i="32"/>
  <c r="AR49" i="33" s="1"/>
  <c r="AS123" i="32"/>
  <c r="AS49" i="33" s="1"/>
  <c r="AT123" i="32"/>
  <c r="AT49" i="33" s="1"/>
  <c r="AU123" i="32"/>
  <c r="AU49" i="33" s="1"/>
  <c r="AV123" i="32"/>
  <c r="AV49" i="33" s="1"/>
  <c r="AW123" i="32"/>
  <c r="AW49" i="33" s="1"/>
  <c r="AX123" i="32"/>
  <c r="AX49" i="33" s="1"/>
  <c r="AY123" i="32"/>
  <c r="AY49" i="33" s="1"/>
  <c r="AZ123" i="32"/>
  <c r="AZ49" i="33" s="1"/>
  <c r="BA123" i="32"/>
  <c r="BA49" i="33" s="1"/>
  <c r="BB123" i="32"/>
  <c r="BB49" i="33" s="1"/>
  <c r="BC123" i="32"/>
  <c r="BC49" i="33" s="1"/>
  <c r="BD123" i="32"/>
  <c r="BD49" i="33" s="1"/>
  <c r="BE123" i="32"/>
  <c r="BE49" i="33" s="1"/>
  <c r="BF123" i="32"/>
  <c r="BF49" i="33" s="1"/>
  <c r="R124" i="32"/>
  <c r="R50" i="33" s="1"/>
  <c r="S124" i="32"/>
  <c r="S50" i="33" s="1"/>
  <c r="T124" i="32"/>
  <c r="T50" i="33" s="1"/>
  <c r="U124" i="32"/>
  <c r="U50" i="33" s="1"/>
  <c r="V124" i="32"/>
  <c r="V50" i="33" s="1"/>
  <c r="W124" i="32"/>
  <c r="W50" i="33" s="1"/>
  <c r="X124" i="32"/>
  <c r="X50" i="33" s="1"/>
  <c r="Y124" i="32"/>
  <c r="Y50" i="33" s="1"/>
  <c r="Z124" i="32"/>
  <c r="Z50" i="33" s="1"/>
  <c r="AA124" i="32"/>
  <c r="AA50" i="33" s="1"/>
  <c r="AB124" i="32"/>
  <c r="AB50" i="33" s="1"/>
  <c r="AC124" i="32"/>
  <c r="AC50" i="33" s="1"/>
  <c r="AD124" i="32"/>
  <c r="AD50" i="33" s="1"/>
  <c r="AE124" i="32"/>
  <c r="AE50" i="33" s="1"/>
  <c r="AF124" i="32"/>
  <c r="AF50" i="33" s="1"/>
  <c r="AG124" i="32"/>
  <c r="AG50" i="33" s="1"/>
  <c r="AH124" i="32"/>
  <c r="AH50" i="33" s="1"/>
  <c r="AI124" i="32"/>
  <c r="AI50" i="33" s="1"/>
  <c r="AJ124" i="32"/>
  <c r="AJ50" i="33" s="1"/>
  <c r="AK124" i="32"/>
  <c r="AK50" i="33" s="1"/>
  <c r="AL124" i="32"/>
  <c r="AL50" i="33" s="1"/>
  <c r="AM124" i="32"/>
  <c r="AM50" i="33" s="1"/>
  <c r="AN124" i="32"/>
  <c r="AN50" i="33" s="1"/>
  <c r="AO124" i="32"/>
  <c r="AO50" i="33" s="1"/>
  <c r="AP124" i="32"/>
  <c r="AP50" i="33" s="1"/>
  <c r="AQ124" i="32"/>
  <c r="AQ50" i="33" s="1"/>
  <c r="AR124" i="32"/>
  <c r="AR50" i="33" s="1"/>
  <c r="AS124" i="32"/>
  <c r="AS50" i="33" s="1"/>
  <c r="AT124" i="32"/>
  <c r="AT50" i="33" s="1"/>
  <c r="AU124" i="32"/>
  <c r="AU50" i="33" s="1"/>
  <c r="AV124" i="32"/>
  <c r="AV50" i="33" s="1"/>
  <c r="AW124" i="32"/>
  <c r="AW50" i="33" s="1"/>
  <c r="AX124" i="32"/>
  <c r="AX50" i="33" s="1"/>
  <c r="AY124" i="32"/>
  <c r="AY50" i="33" s="1"/>
  <c r="AZ124" i="32"/>
  <c r="AZ50" i="33" s="1"/>
  <c r="BA124" i="32"/>
  <c r="BA50" i="33" s="1"/>
  <c r="BB124" i="32"/>
  <c r="BB50" i="33" s="1"/>
  <c r="BC124" i="32"/>
  <c r="BC50" i="33" s="1"/>
  <c r="BD124" i="32"/>
  <c r="BD50" i="33" s="1"/>
  <c r="BE124" i="32"/>
  <c r="BE50" i="33" s="1"/>
  <c r="BF124" i="32"/>
  <c r="BF50" i="33" s="1"/>
  <c r="R125" i="32"/>
  <c r="R51" i="33" s="1"/>
  <c r="S125" i="32"/>
  <c r="S51" i="33" s="1"/>
  <c r="T125" i="32"/>
  <c r="T51" i="33" s="1"/>
  <c r="U125" i="32"/>
  <c r="U51" i="33" s="1"/>
  <c r="V125" i="32"/>
  <c r="V51" i="33" s="1"/>
  <c r="W125" i="32"/>
  <c r="W51" i="33" s="1"/>
  <c r="X125" i="32"/>
  <c r="X51" i="33" s="1"/>
  <c r="Y125" i="32"/>
  <c r="Y51" i="33" s="1"/>
  <c r="Z125" i="32"/>
  <c r="Z51" i="33" s="1"/>
  <c r="AA125" i="32"/>
  <c r="AA51" i="33" s="1"/>
  <c r="AB125" i="32"/>
  <c r="AB51" i="33" s="1"/>
  <c r="AC125" i="32"/>
  <c r="AC51" i="33" s="1"/>
  <c r="AD125" i="32"/>
  <c r="AD51" i="33" s="1"/>
  <c r="AE125" i="32"/>
  <c r="AE51" i="33" s="1"/>
  <c r="AF125" i="32"/>
  <c r="AF51" i="33" s="1"/>
  <c r="AG125" i="32"/>
  <c r="AG51" i="33" s="1"/>
  <c r="AH125" i="32"/>
  <c r="AH51" i="33" s="1"/>
  <c r="AI125" i="32"/>
  <c r="AI51" i="33" s="1"/>
  <c r="AJ125" i="32"/>
  <c r="AJ51" i="33" s="1"/>
  <c r="AK125" i="32"/>
  <c r="AK51" i="33" s="1"/>
  <c r="AL125" i="32"/>
  <c r="AL51" i="33" s="1"/>
  <c r="AM125" i="32"/>
  <c r="AM51" i="33" s="1"/>
  <c r="AN125" i="32"/>
  <c r="AN51" i="33" s="1"/>
  <c r="AO125" i="32"/>
  <c r="AO51" i="33" s="1"/>
  <c r="AP125" i="32"/>
  <c r="AP51" i="33" s="1"/>
  <c r="AQ125" i="32"/>
  <c r="AQ51" i="33" s="1"/>
  <c r="AR125" i="32"/>
  <c r="AR51" i="33" s="1"/>
  <c r="AS125" i="32"/>
  <c r="AS51" i="33" s="1"/>
  <c r="AT125" i="32"/>
  <c r="AT51" i="33" s="1"/>
  <c r="AU125" i="32"/>
  <c r="AU51" i="33" s="1"/>
  <c r="AV125" i="32"/>
  <c r="AV51" i="33" s="1"/>
  <c r="AW125" i="32"/>
  <c r="AW51" i="33" s="1"/>
  <c r="AX125" i="32"/>
  <c r="AX51" i="33" s="1"/>
  <c r="AY125" i="32"/>
  <c r="AY51" i="33" s="1"/>
  <c r="AZ125" i="32"/>
  <c r="AZ51" i="33" s="1"/>
  <c r="BA125" i="32"/>
  <c r="BA51" i="33" s="1"/>
  <c r="BB125" i="32"/>
  <c r="BB51" i="33" s="1"/>
  <c r="BC125" i="32"/>
  <c r="BC51" i="33" s="1"/>
  <c r="BD125" i="32"/>
  <c r="BD51" i="33" s="1"/>
  <c r="BE125" i="32"/>
  <c r="BE51" i="33" s="1"/>
  <c r="BF125" i="32"/>
  <c r="BF51" i="33" s="1"/>
  <c r="R126" i="32"/>
  <c r="R52" i="33" s="1"/>
  <c r="S126" i="32"/>
  <c r="S52" i="33" s="1"/>
  <c r="T126" i="32"/>
  <c r="T52" i="33" s="1"/>
  <c r="U126" i="32"/>
  <c r="U52" i="33" s="1"/>
  <c r="V126" i="32"/>
  <c r="V52" i="33" s="1"/>
  <c r="W126" i="32"/>
  <c r="W52" i="33" s="1"/>
  <c r="X126" i="32"/>
  <c r="X52" i="33" s="1"/>
  <c r="Y126" i="32"/>
  <c r="Y52" i="33" s="1"/>
  <c r="Z126" i="32"/>
  <c r="Z52" i="33" s="1"/>
  <c r="AA126" i="32"/>
  <c r="AA52" i="33" s="1"/>
  <c r="AB126" i="32"/>
  <c r="AB52" i="33" s="1"/>
  <c r="AC126" i="32"/>
  <c r="AC52" i="33" s="1"/>
  <c r="AD126" i="32"/>
  <c r="AD52" i="33" s="1"/>
  <c r="AE126" i="32"/>
  <c r="AE52" i="33" s="1"/>
  <c r="AF126" i="32"/>
  <c r="AF52" i="33" s="1"/>
  <c r="AG126" i="32"/>
  <c r="AG52" i="33" s="1"/>
  <c r="AH126" i="32"/>
  <c r="AH52" i="33" s="1"/>
  <c r="AI126" i="32"/>
  <c r="AI52" i="33" s="1"/>
  <c r="AJ126" i="32"/>
  <c r="AJ52" i="33" s="1"/>
  <c r="AK126" i="32"/>
  <c r="AK52" i="33" s="1"/>
  <c r="AL126" i="32"/>
  <c r="AL52" i="33" s="1"/>
  <c r="AM126" i="32"/>
  <c r="AM52" i="33" s="1"/>
  <c r="AN126" i="32"/>
  <c r="AN52" i="33" s="1"/>
  <c r="AO126" i="32"/>
  <c r="AO52" i="33" s="1"/>
  <c r="AP126" i="32"/>
  <c r="AP52" i="33" s="1"/>
  <c r="AQ126" i="32"/>
  <c r="AQ52" i="33" s="1"/>
  <c r="AR126" i="32"/>
  <c r="AR52" i="33" s="1"/>
  <c r="AS126" i="32"/>
  <c r="AS52" i="33" s="1"/>
  <c r="AT126" i="32"/>
  <c r="AT52" i="33" s="1"/>
  <c r="AU126" i="32"/>
  <c r="AU52" i="33" s="1"/>
  <c r="AV126" i="32"/>
  <c r="AV52" i="33" s="1"/>
  <c r="AW126" i="32"/>
  <c r="AW52" i="33" s="1"/>
  <c r="AX126" i="32"/>
  <c r="AX52" i="33" s="1"/>
  <c r="AY126" i="32"/>
  <c r="AY52" i="33" s="1"/>
  <c r="AZ126" i="32"/>
  <c r="AZ52" i="33" s="1"/>
  <c r="BA126" i="32"/>
  <c r="BA52" i="33" s="1"/>
  <c r="BB126" i="32"/>
  <c r="BB52" i="33" s="1"/>
  <c r="BC126" i="32"/>
  <c r="BC52" i="33" s="1"/>
  <c r="BD126" i="32"/>
  <c r="BD52" i="33" s="1"/>
  <c r="BE126" i="32"/>
  <c r="BE52" i="33" s="1"/>
  <c r="BF126" i="32"/>
  <c r="BF52" i="33" s="1"/>
  <c r="R127" i="32"/>
  <c r="R53" i="33" s="1"/>
  <c r="S127" i="32"/>
  <c r="S53" i="33" s="1"/>
  <c r="T127" i="32"/>
  <c r="T53" i="33" s="1"/>
  <c r="U127" i="32"/>
  <c r="U53" i="33" s="1"/>
  <c r="V127" i="32"/>
  <c r="V53" i="33" s="1"/>
  <c r="W127" i="32"/>
  <c r="W53" i="33" s="1"/>
  <c r="X127" i="32"/>
  <c r="X53" i="33" s="1"/>
  <c r="Y127" i="32"/>
  <c r="Y53" i="33" s="1"/>
  <c r="Z127" i="32"/>
  <c r="Z53" i="33" s="1"/>
  <c r="AA127" i="32"/>
  <c r="AA53" i="33" s="1"/>
  <c r="AB127" i="32"/>
  <c r="AB53" i="33" s="1"/>
  <c r="AC127" i="32"/>
  <c r="AC53" i="33" s="1"/>
  <c r="AD127" i="32"/>
  <c r="AD53" i="33" s="1"/>
  <c r="AE127" i="32"/>
  <c r="AE53" i="33" s="1"/>
  <c r="AF127" i="32"/>
  <c r="AF53" i="33" s="1"/>
  <c r="AG127" i="32"/>
  <c r="AG53" i="33" s="1"/>
  <c r="AH127" i="32"/>
  <c r="AH53" i="33" s="1"/>
  <c r="AI127" i="32"/>
  <c r="AI53" i="33" s="1"/>
  <c r="AJ127" i="32"/>
  <c r="AJ53" i="33" s="1"/>
  <c r="AK127" i="32"/>
  <c r="AK53" i="33" s="1"/>
  <c r="AL127" i="32"/>
  <c r="AL53" i="33" s="1"/>
  <c r="AM127" i="32"/>
  <c r="AM53" i="33" s="1"/>
  <c r="AN127" i="32"/>
  <c r="AN53" i="33" s="1"/>
  <c r="AO127" i="32"/>
  <c r="AO53" i="33" s="1"/>
  <c r="AP127" i="32"/>
  <c r="AP53" i="33" s="1"/>
  <c r="AQ127" i="32"/>
  <c r="AQ53" i="33" s="1"/>
  <c r="AR127" i="32"/>
  <c r="AR53" i="33" s="1"/>
  <c r="AS127" i="32"/>
  <c r="AS53" i="33" s="1"/>
  <c r="AT127" i="32"/>
  <c r="AT53" i="33" s="1"/>
  <c r="AU127" i="32"/>
  <c r="AU53" i="33" s="1"/>
  <c r="AV127" i="32"/>
  <c r="AV53" i="33" s="1"/>
  <c r="AW127" i="32"/>
  <c r="AW53" i="33" s="1"/>
  <c r="AX127" i="32"/>
  <c r="AX53" i="33" s="1"/>
  <c r="AY127" i="32"/>
  <c r="AY53" i="33" s="1"/>
  <c r="AZ127" i="32"/>
  <c r="AZ53" i="33" s="1"/>
  <c r="BA127" i="32"/>
  <c r="BA53" i="33" s="1"/>
  <c r="BB127" i="32"/>
  <c r="BB53" i="33" s="1"/>
  <c r="BC127" i="32"/>
  <c r="BC53" i="33" s="1"/>
  <c r="BD127" i="32"/>
  <c r="BD53" i="33" s="1"/>
  <c r="BE127" i="32"/>
  <c r="BE53" i="33" s="1"/>
  <c r="BF127" i="32"/>
  <c r="BF53" i="33" s="1"/>
  <c r="R128" i="32"/>
  <c r="R54" i="33" s="1"/>
  <c r="S128" i="32"/>
  <c r="S54" i="33" s="1"/>
  <c r="T128" i="32"/>
  <c r="T54" i="33" s="1"/>
  <c r="U128" i="32"/>
  <c r="U54" i="33" s="1"/>
  <c r="V128" i="32"/>
  <c r="V54" i="33" s="1"/>
  <c r="W128" i="32"/>
  <c r="W54" i="33" s="1"/>
  <c r="X128" i="32"/>
  <c r="X54" i="33" s="1"/>
  <c r="Y128" i="32"/>
  <c r="Y54" i="33" s="1"/>
  <c r="Z128" i="32"/>
  <c r="Z54" i="33" s="1"/>
  <c r="AA128" i="32"/>
  <c r="AA54" i="33" s="1"/>
  <c r="AB128" i="32"/>
  <c r="AB54" i="33" s="1"/>
  <c r="AC128" i="32"/>
  <c r="AC54" i="33" s="1"/>
  <c r="AD128" i="32"/>
  <c r="AD54" i="33" s="1"/>
  <c r="AE128" i="32"/>
  <c r="AE54" i="33" s="1"/>
  <c r="AF128" i="32"/>
  <c r="AF54" i="33" s="1"/>
  <c r="AG128" i="32"/>
  <c r="AG54" i="33" s="1"/>
  <c r="AH128" i="32"/>
  <c r="AH54" i="33" s="1"/>
  <c r="AI128" i="32"/>
  <c r="AI54" i="33" s="1"/>
  <c r="AJ128" i="32"/>
  <c r="AJ54" i="33" s="1"/>
  <c r="AK128" i="32"/>
  <c r="AK54" i="33" s="1"/>
  <c r="AL128" i="32"/>
  <c r="AL54" i="33" s="1"/>
  <c r="AM128" i="32"/>
  <c r="AM54" i="33" s="1"/>
  <c r="AN128" i="32"/>
  <c r="AN54" i="33" s="1"/>
  <c r="AO128" i="32"/>
  <c r="AO54" i="33" s="1"/>
  <c r="AP128" i="32"/>
  <c r="AP54" i="33" s="1"/>
  <c r="AQ128" i="32"/>
  <c r="AQ54" i="33" s="1"/>
  <c r="AR128" i="32"/>
  <c r="AR54" i="33" s="1"/>
  <c r="AS128" i="32"/>
  <c r="AS54" i="33" s="1"/>
  <c r="AT128" i="32"/>
  <c r="AT54" i="33" s="1"/>
  <c r="AU128" i="32"/>
  <c r="AU54" i="33" s="1"/>
  <c r="AV128" i="32"/>
  <c r="AV54" i="33" s="1"/>
  <c r="AW128" i="32"/>
  <c r="AW54" i="33" s="1"/>
  <c r="AX128" i="32"/>
  <c r="AX54" i="33" s="1"/>
  <c r="AY128" i="32"/>
  <c r="AY54" i="33" s="1"/>
  <c r="AZ128" i="32"/>
  <c r="AZ54" i="33" s="1"/>
  <c r="BA128" i="32"/>
  <c r="BA54" i="33" s="1"/>
  <c r="BB128" i="32"/>
  <c r="BB54" i="33" s="1"/>
  <c r="BC128" i="32"/>
  <c r="BC54" i="33" s="1"/>
  <c r="BD128" i="32"/>
  <c r="BD54" i="33" s="1"/>
  <c r="BE128" i="32"/>
  <c r="BE54" i="33" s="1"/>
  <c r="BF128" i="32"/>
  <c r="BF54" i="33" s="1"/>
  <c r="R129" i="32"/>
  <c r="R55" i="33" s="1"/>
  <c r="S129" i="32"/>
  <c r="S55" i="33" s="1"/>
  <c r="T129" i="32"/>
  <c r="T55" i="33" s="1"/>
  <c r="U129" i="32"/>
  <c r="U55" i="33" s="1"/>
  <c r="V129" i="32"/>
  <c r="V55" i="33" s="1"/>
  <c r="W129" i="32"/>
  <c r="W55" i="33" s="1"/>
  <c r="X129" i="32"/>
  <c r="X55" i="33" s="1"/>
  <c r="Y129" i="32"/>
  <c r="Y55" i="33" s="1"/>
  <c r="Z129" i="32"/>
  <c r="Z55" i="33" s="1"/>
  <c r="AA129" i="32"/>
  <c r="AA55" i="33" s="1"/>
  <c r="AB129" i="32"/>
  <c r="AB55" i="33" s="1"/>
  <c r="AC129" i="32"/>
  <c r="AC55" i="33" s="1"/>
  <c r="AD129" i="32"/>
  <c r="AD55" i="33" s="1"/>
  <c r="AE129" i="32"/>
  <c r="AE55" i="33" s="1"/>
  <c r="AF129" i="32"/>
  <c r="AF55" i="33" s="1"/>
  <c r="AG129" i="32"/>
  <c r="AG55" i="33" s="1"/>
  <c r="AH129" i="32"/>
  <c r="AH55" i="33" s="1"/>
  <c r="AI129" i="32"/>
  <c r="AI55" i="33" s="1"/>
  <c r="AJ129" i="32"/>
  <c r="AJ55" i="33" s="1"/>
  <c r="AK129" i="32"/>
  <c r="AK55" i="33" s="1"/>
  <c r="AL129" i="32"/>
  <c r="AL55" i="33" s="1"/>
  <c r="AM129" i="32"/>
  <c r="AM55" i="33" s="1"/>
  <c r="AN129" i="32"/>
  <c r="AN55" i="33" s="1"/>
  <c r="AO129" i="32"/>
  <c r="AO55" i="33" s="1"/>
  <c r="AP129" i="32"/>
  <c r="AP55" i="33" s="1"/>
  <c r="AQ129" i="32"/>
  <c r="AQ55" i="33" s="1"/>
  <c r="AR129" i="32"/>
  <c r="AR55" i="33" s="1"/>
  <c r="AS129" i="32"/>
  <c r="AS55" i="33" s="1"/>
  <c r="AT129" i="32"/>
  <c r="AT55" i="33" s="1"/>
  <c r="AU129" i="32"/>
  <c r="AU55" i="33" s="1"/>
  <c r="AV129" i="32"/>
  <c r="AV55" i="33" s="1"/>
  <c r="AW129" i="32"/>
  <c r="AW55" i="33" s="1"/>
  <c r="AX129" i="32"/>
  <c r="AX55" i="33" s="1"/>
  <c r="AY129" i="32"/>
  <c r="AY55" i="33" s="1"/>
  <c r="AZ129" i="32"/>
  <c r="AZ55" i="33" s="1"/>
  <c r="BA129" i="32"/>
  <c r="BA55" i="33" s="1"/>
  <c r="BB129" i="32"/>
  <c r="BB55" i="33" s="1"/>
  <c r="BC129" i="32"/>
  <c r="BC55" i="33" s="1"/>
  <c r="BD129" i="32"/>
  <c r="BD55" i="33" s="1"/>
  <c r="BE129" i="32"/>
  <c r="BE55" i="33" s="1"/>
  <c r="BF129" i="32"/>
  <c r="BF55" i="33" s="1"/>
  <c r="R130" i="32"/>
  <c r="R56" i="33" s="1"/>
  <c r="S130" i="32"/>
  <c r="S56" i="33" s="1"/>
  <c r="T130" i="32"/>
  <c r="T56" i="33" s="1"/>
  <c r="U130" i="32"/>
  <c r="U56" i="33" s="1"/>
  <c r="V130" i="32"/>
  <c r="V56" i="33" s="1"/>
  <c r="W130" i="32"/>
  <c r="W56" i="33" s="1"/>
  <c r="X130" i="32"/>
  <c r="X56" i="33" s="1"/>
  <c r="Y130" i="32"/>
  <c r="Y56" i="33" s="1"/>
  <c r="Z130" i="32"/>
  <c r="Z56" i="33" s="1"/>
  <c r="AA130" i="32"/>
  <c r="AA56" i="33" s="1"/>
  <c r="AB130" i="32"/>
  <c r="AB56" i="33" s="1"/>
  <c r="AC130" i="32"/>
  <c r="AC56" i="33" s="1"/>
  <c r="AD130" i="32"/>
  <c r="AD56" i="33" s="1"/>
  <c r="AE130" i="32"/>
  <c r="AE56" i="33" s="1"/>
  <c r="AF130" i="32"/>
  <c r="AF56" i="33" s="1"/>
  <c r="AG130" i="32"/>
  <c r="AG56" i="33" s="1"/>
  <c r="AH130" i="32"/>
  <c r="AH56" i="33" s="1"/>
  <c r="AI130" i="32"/>
  <c r="AI56" i="33" s="1"/>
  <c r="AJ130" i="32"/>
  <c r="AJ56" i="33" s="1"/>
  <c r="AK130" i="32"/>
  <c r="AK56" i="33" s="1"/>
  <c r="AL130" i="32"/>
  <c r="AL56" i="33" s="1"/>
  <c r="AM130" i="32"/>
  <c r="AM56" i="33" s="1"/>
  <c r="AN130" i="32"/>
  <c r="AN56" i="33" s="1"/>
  <c r="AO130" i="32"/>
  <c r="AO56" i="33" s="1"/>
  <c r="AP130" i="32"/>
  <c r="AP56" i="33" s="1"/>
  <c r="AQ130" i="32"/>
  <c r="AQ56" i="33" s="1"/>
  <c r="AR130" i="32"/>
  <c r="AR56" i="33" s="1"/>
  <c r="AS130" i="32"/>
  <c r="AS56" i="33" s="1"/>
  <c r="AT130" i="32"/>
  <c r="AT56" i="33" s="1"/>
  <c r="AU130" i="32"/>
  <c r="AU56" i="33" s="1"/>
  <c r="AV130" i="32"/>
  <c r="AV56" i="33" s="1"/>
  <c r="AW130" i="32"/>
  <c r="AW56" i="33" s="1"/>
  <c r="AX130" i="32"/>
  <c r="AX56" i="33" s="1"/>
  <c r="AY130" i="32"/>
  <c r="AY56" i="33" s="1"/>
  <c r="AZ130" i="32"/>
  <c r="AZ56" i="33" s="1"/>
  <c r="BA130" i="32"/>
  <c r="BA56" i="33" s="1"/>
  <c r="BB130" i="32"/>
  <c r="BB56" i="33" s="1"/>
  <c r="BC130" i="32"/>
  <c r="BC56" i="33" s="1"/>
  <c r="BD130" i="32"/>
  <c r="BD56" i="33" s="1"/>
  <c r="BE130" i="32"/>
  <c r="BE56" i="33" s="1"/>
  <c r="BF130" i="32"/>
  <c r="BF56" i="33" s="1"/>
  <c r="R131" i="32"/>
  <c r="R57" i="33" s="1"/>
  <c r="S131" i="32"/>
  <c r="S57" i="33" s="1"/>
  <c r="T131" i="32"/>
  <c r="T57" i="33" s="1"/>
  <c r="U131" i="32"/>
  <c r="U57" i="33" s="1"/>
  <c r="V131" i="32"/>
  <c r="V57" i="33" s="1"/>
  <c r="W131" i="32"/>
  <c r="W57" i="33" s="1"/>
  <c r="X131" i="32"/>
  <c r="X57" i="33" s="1"/>
  <c r="Y131" i="32"/>
  <c r="Y57" i="33" s="1"/>
  <c r="Z131" i="32"/>
  <c r="Z57" i="33" s="1"/>
  <c r="AA131" i="32"/>
  <c r="AA57" i="33" s="1"/>
  <c r="AB131" i="32"/>
  <c r="AB57" i="33" s="1"/>
  <c r="AC131" i="32"/>
  <c r="AC57" i="33" s="1"/>
  <c r="AD131" i="32"/>
  <c r="AD57" i="33" s="1"/>
  <c r="AE131" i="32"/>
  <c r="AE57" i="33" s="1"/>
  <c r="AF131" i="32"/>
  <c r="AF57" i="33" s="1"/>
  <c r="AG131" i="32"/>
  <c r="AG57" i="33" s="1"/>
  <c r="AH131" i="32"/>
  <c r="AH57" i="33" s="1"/>
  <c r="AI131" i="32"/>
  <c r="AI57" i="33" s="1"/>
  <c r="AJ131" i="32"/>
  <c r="AJ57" i="33" s="1"/>
  <c r="AK131" i="32"/>
  <c r="AK57" i="33" s="1"/>
  <c r="AL131" i="32"/>
  <c r="AL57" i="33" s="1"/>
  <c r="AM131" i="32"/>
  <c r="AM57" i="33" s="1"/>
  <c r="AN131" i="32"/>
  <c r="AN57" i="33" s="1"/>
  <c r="AO131" i="32"/>
  <c r="AO57" i="33" s="1"/>
  <c r="AP131" i="32"/>
  <c r="AP57" i="33" s="1"/>
  <c r="AQ131" i="32"/>
  <c r="AQ57" i="33" s="1"/>
  <c r="AR131" i="32"/>
  <c r="AR57" i="33" s="1"/>
  <c r="AS131" i="32"/>
  <c r="AS57" i="33" s="1"/>
  <c r="AT131" i="32"/>
  <c r="AT57" i="33" s="1"/>
  <c r="AU131" i="32"/>
  <c r="AU57" i="33" s="1"/>
  <c r="AV131" i="32"/>
  <c r="AV57" i="33" s="1"/>
  <c r="AW131" i="32"/>
  <c r="AW57" i="33" s="1"/>
  <c r="AX131" i="32"/>
  <c r="AX57" i="33" s="1"/>
  <c r="AY131" i="32"/>
  <c r="AY57" i="33" s="1"/>
  <c r="AZ131" i="32"/>
  <c r="AZ57" i="33" s="1"/>
  <c r="BA131" i="32"/>
  <c r="BA57" i="33" s="1"/>
  <c r="BB131" i="32"/>
  <c r="BB57" i="33" s="1"/>
  <c r="BC131" i="32"/>
  <c r="BC57" i="33" s="1"/>
  <c r="BD131" i="32"/>
  <c r="BD57" i="33" s="1"/>
  <c r="BE131" i="32"/>
  <c r="BE57" i="33" s="1"/>
  <c r="BF131" i="32"/>
  <c r="BF57" i="33" s="1"/>
  <c r="R132" i="32"/>
  <c r="R58" i="33" s="1"/>
  <c r="S132" i="32"/>
  <c r="S58" i="33" s="1"/>
  <c r="T132" i="32"/>
  <c r="T58" i="33" s="1"/>
  <c r="U132" i="32"/>
  <c r="U58" i="33" s="1"/>
  <c r="V132" i="32"/>
  <c r="V58" i="33" s="1"/>
  <c r="W132" i="32"/>
  <c r="W58" i="33" s="1"/>
  <c r="X132" i="32"/>
  <c r="X58" i="33" s="1"/>
  <c r="Y132" i="32"/>
  <c r="Y58" i="33" s="1"/>
  <c r="Z132" i="32"/>
  <c r="Z58" i="33" s="1"/>
  <c r="AA132" i="32"/>
  <c r="AA58" i="33" s="1"/>
  <c r="AB132" i="32"/>
  <c r="AB58" i="33" s="1"/>
  <c r="AC132" i="32"/>
  <c r="AC58" i="33" s="1"/>
  <c r="AD132" i="32"/>
  <c r="AD58" i="33" s="1"/>
  <c r="AE132" i="32"/>
  <c r="AE58" i="33" s="1"/>
  <c r="AF132" i="32"/>
  <c r="AF58" i="33" s="1"/>
  <c r="AG132" i="32"/>
  <c r="AG58" i="33" s="1"/>
  <c r="AH132" i="32"/>
  <c r="AH58" i="33" s="1"/>
  <c r="AI132" i="32"/>
  <c r="AI58" i="33" s="1"/>
  <c r="AJ132" i="32"/>
  <c r="AJ58" i="33" s="1"/>
  <c r="AK132" i="32"/>
  <c r="AK58" i="33" s="1"/>
  <c r="AL132" i="32"/>
  <c r="AL58" i="33" s="1"/>
  <c r="AM132" i="32"/>
  <c r="AM58" i="33" s="1"/>
  <c r="AN132" i="32"/>
  <c r="AN58" i="33" s="1"/>
  <c r="AO132" i="32"/>
  <c r="AO58" i="33" s="1"/>
  <c r="AP132" i="32"/>
  <c r="AP58" i="33" s="1"/>
  <c r="AQ132" i="32"/>
  <c r="AQ58" i="33" s="1"/>
  <c r="AR132" i="32"/>
  <c r="AR58" i="33" s="1"/>
  <c r="AS132" i="32"/>
  <c r="AS58" i="33" s="1"/>
  <c r="AT132" i="32"/>
  <c r="AT58" i="33" s="1"/>
  <c r="AU132" i="32"/>
  <c r="AU58" i="33" s="1"/>
  <c r="AV132" i="32"/>
  <c r="AV58" i="33" s="1"/>
  <c r="AW132" i="32"/>
  <c r="AW58" i="33" s="1"/>
  <c r="AX132" i="32"/>
  <c r="AX58" i="33" s="1"/>
  <c r="AY132" i="32"/>
  <c r="AY58" i="33" s="1"/>
  <c r="AZ132" i="32"/>
  <c r="AZ58" i="33" s="1"/>
  <c r="BA132" i="32"/>
  <c r="BA58" i="33" s="1"/>
  <c r="BB132" i="32"/>
  <c r="BB58" i="33" s="1"/>
  <c r="BC132" i="32"/>
  <c r="BC58" i="33" s="1"/>
  <c r="BD132" i="32"/>
  <c r="BD58" i="33" s="1"/>
  <c r="BE132" i="32"/>
  <c r="BE58" i="33" s="1"/>
  <c r="BF132" i="32"/>
  <c r="BF58" i="33" s="1"/>
  <c r="R133" i="32"/>
  <c r="R59" i="33" s="1"/>
  <c r="S133" i="32"/>
  <c r="S59" i="33" s="1"/>
  <c r="T133" i="32"/>
  <c r="T59" i="33" s="1"/>
  <c r="U133" i="32"/>
  <c r="U59" i="33" s="1"/>
  <c r="V133" i="32"/>
  <c r="V59" i="33" s="1"/>
  <c r="W133" i="32"/>
  <c r="W59" i="33" s="1"/>
  <c r="X133" i="32"/>
  <c r="X59" i="33" s="1"/>
  <c r="Y133" i="32"/>
  <c r="Y59" i="33" s="1"/>
  <c r="Z133" i="32"/>
  <c r="Z59" i="33" s="1"/>
  <c r="AA133" i="32"/>
  <c r="AA59" i="33" s="1"/>
  <c r="AB133" i="32"/>
  <c r="AB59" i="33" s="1"/>
  <c r="AC133" i="32"/>
  <c r="AC59" i="33" s="1"/>
  <c r="AD133" i="32"/>
  <c r="AD59" i="33" s="1"/>
  <c r="AE133" i="32"/>
  <c r="AE59" i="33" s="1"/>
  <c r="AF133" i="32"/>
  <c r="AF59" i="33" s="1"/>
  <c r="AG133" i="32"/>
  <c r="AG59" i="33" s="1"/>
  <c r="AH133" i="32"/>
  <c r="AH59" i="33" s="1"/>
  <c r="AI133" i="32"/>
  <c r="AI59" i="33" s="1"/>
  <c r="AJ133" i="32"/>
  <c r="AJ59" i="33" s="1"/>
  <c r="AK133" i="32"/>
  <c r="AK59" i="33" s="1"/>
  <c r="AL133" i="32"/>
  <c r="AL59" i="33" s="1"/>
  <c r="AM133" i="32"/>
  <c r="AM59" i="33" s="1"/>
  <c r="AN133" i="32"/>
  <c r="AN59" i="33" s="1"/>
  <c r="AO133" i="32"/>
  <c r="AO59" i="33" s="1"/>
  <c r="AP133" i="32"/>
  <c r="AP59" i="33" s="1"/>
  <c r="AQ133" i="32"/>
  <c r="AQ59" i="33" s="1"/>
  <c r="AR133" i="32"/>
  <c r="AR59" i="33" s="1"/>
  <c r="AS133" i="32"/>
  <c r="AS59" i="33" s="1"/>
  <c r="AT133" i="32"/>
  <c r="AT59" i="33" s="1"/>
  <c r="AU133" i="32"/>
  <c r="AU59" i="33" s="1"/>
  <c r="AV133" i="32"/>
  <c r="AV59" i="33" s="1"/>
  <c r="AW133" i="32"/>
  <c r="AW59" i="33" s="1"/>
  <c r="AX133" i="32"/>
  <c r="AX59" i="33" s="1"/>
  <c r="AY133" i="32"/>
  <c r="AY59" i="33" s="1"/>
  <c r="AZ133" i="32"/>
  <c r="AZ59" i="33" s="1"/>
  <c r="BA133" i="32"/>
  <c r="BA59" i="33" s="1"/>
  <c r="BB133" i="32"/>
  <c r="BB59" i="33" s="1"/>
  <c r="BC133" i="32"/>
  <c r="BC59" i="33" s="1"/>
  <c r="BD133" i="32"/>
  <c r="BD59" i="33" s="1"/>
  <c r="BE133" i="32"/>
  <c r="BE59" i="33" s="1"/>
  <c r="BF133" i="32"/>
  <c r="BF59" i="33" s="1"/>
  <c r="R134" i="32"/>
  <c r="R60" i="33" s="1"/>
  <c r="S134" i="32"/>
  <c r="S60" i="33" s="1"/>
  <c r="T134" i="32"/>
  <c r="T60" i="33" s="1"/>
  <c r="U134" i="32"/>
  <c r="U60" i="33" s="1"/>
  <c r="V134" i="32"/>
  <c r="V60" i="33" s="1"/>
  <c r="W134" i="32"/>
  <c r="W60" i="33" s="1"/>
  <c r="X134" i="32"/>
  <c r="X60" i="33" s="1"/>
  <c r="Y134" i="32"/>
  <c r="Y60" i="33" s="1"/>
  <c r="Z134" i="32"/>
  <c r="Z60" i="33" s="1"/>
  <c r="AA134" i="32"/>
  <c r="AA60" i="33" s="1"/>
  <c r="AB134" i="32"/>
  <c r="AB60" i="33" s="1"/>
  <c r="AC134" i="32"/>
  <c r="AC60" i="33" s="1"/>
  <c r="AD134" i="32"/>
  <c r="AD60" i="33" s="1"/>
  <c r="AE134" i="32"/>
  <c r="AE60" i="33" s="1"/>
  <c r="AF134" i="32"/>
  <c r="AF60" i="33" s="1"/>
  <c r="AG134" i="32"/>
  <c r="AG60" i="33" s="1"/>
  <c r="AH134" i="32"/>
  <c r="AH60" i="33" s="1"/>
  <c r="AI134" i="32"/>
  <c r="AI60" i="33" s="1"/>
  <c r="AJ134" i="32"/>
  <c r="AJ60" i="33" s="1"/>
  <c r="AK134" i="32"/>
  <c r="AK60" i="33" s="1"/>
  <c r="AL134" i="32"/>
  <c r="AL60" i="33" s="1"/>
  <c r="AM134" i="32"/>
  <c r="AM60" i="33" s="1"/>
  <c r="AN134" i="32"/>
  <c r="AN60" i="33" s="1"/>
  <c r="AO134" i="32"/>
  <c r="AO60" i="33" s="1"/>
  <c r="AP134" i="32"/>
  <c r="AP60" i="33" s="1"/>
  <c r="AQ134" i="32"/>
  <c r="AQ60" i="33" s="1"/>
  <c r="AR134" i="32"/>
  <c r="AR60" i="33" s="1"/>
  <c r="AS134" i="32"/>
  <c r="AS60" i="33" s="1"/>
  <c r="AT134" i="32"/>
  <c r="AT60" i="33" s="1"/>
  <c r="AU134" i="32"/>
  <c r="AU60" i="33" s="1"/>
  <c r="AV134" i="32"/>
  <c r="AV60" i="33" s="1"/>
  <c r="AW134" i="32"/>
  <c r="AW60" i="33" s="1"/>
  <c r="AX134" i="32"/>
  <c r="AX60" i="33" s="1"/>
  <c r="AY134" i="32"/>
  <c r="AY60" i="33" s="1"/>
  <c r="AZ134" i="32"/>
  <c r="AZ60" i="33" s="1"/>
  <c r="BA134" i="32"/>
  <c r="BA60" i="33" s="1"/>
  <c r="BB134" i="32"/>
  <c r="BB60" i="33" s="1"/>
  <c r="BC134" i="32"/>
  <c r="BC60" i="33" s="1"/>
  <c r="BD134" i="32"/>
  <c r="BD60" i="33" s="1"/>
  <c r="BE134" i="32"/>
  <c r="BE60" i="33" s="1"/>
  <c r="BF134" i="32"/>
  <c r="BF60" i="33" s="1"/>
  <c r="R135" i="32"/>
  <c r="R61" i="33" s="1"/>
  <c r="S135" i="32"/>
  <c r="S61" i="33" s="1"/>
  <c r="T135" i="32"/>
  <c r="T61" i="33" s="1"/>
  <c r="U135" i="32"/>
  <c r="U61" i="33" s="1"/>
  <c r="V135" i="32"/>
  <c r="V61" i="33" s="1"/>
  <c r="W135" i="32"/>
  <c r="W61" i="33" s="1"/>
  <c r="X135" i="32"/>
  <c r="X61" i="33" s="1"/>
  <c r="Y135" i="32"/>
  <c r="Y61" i="33" s="1"/>
  <c r="Z135" i="32"/>
  <c r="Z61" i="33" s="1"/>
  <c r="AA135" i="32"/>
  <c r="AA61" i="33" s="1"/>
  <c r="AB135" i="32"/>
  <c r="AB61" i="33" s="1"/>
  <c r="AC135" i="32"/>
  <c r="AC61" i="33" s="1"/>
  <c r="AD135" i="32"/>
  <c r="AD61" i="33" s="1"/>
  <c r="AE135" i="32"/>
  <c r="AE61" i="33" s="1"/>
  <c r="AF135" i="32"/>
  <c r="AF61" i="33" s="1"/>
  <c r="AG135" i="32"/>
  <c r="AG61" i="33" s="1"/>
  <c r="AH135" i="32"/>
  <c r="AH61" i="33" s="1"/>
  <c r="AI135" i="32"/>
  <c r="AI61" i="33" s="1"/>
  <c r="AJ135" i="32"/>
  <c r="AJ61" i="33" s="1"/>
  <c r="AK135" i="32"/>
  <c r="AK61" i="33" s="1"/>
  <c r="AL135" i="32"/>
  <c r="AL61" i="33" s="1"/>
  <c r="AM135" i="32"/>
  <c r="AM61" i="33" s="1"/>
  <c r="AN135" i="32"/>
  <c r="AN61" i="33" s="1"/>
  <c r="AO135" i="32"/>
  <c r="AO61" i="33" s="1"/>
  <c r="AP135" i="32"/>
  <c r="AP61" i="33" s="1"/>
  <c r="AQ135" i="32"/>
  <c r="AQ61" i="33" s="1"/>
  <c r="AR135" i="32"/>
  <c r="AR61" i="33" s="1"/>
  <c r="AS135" i="32"/>
  <c r="AS61" i="33" s="1"/>
  <c r="AT135" i="32"/>
  <c r="AT61" i="33" s="1"/>
  <c r="AU135" i="32"/>
  <c r="AU61" i="33" s="1"/>
  <c r="AV135" i="32"/>
  <c r="AV61" i="33" s="1"/>
  <c r="AW135" i="32"/>
  <c r="AW61" i="33" s="1"/>
  <c r="AX135" i="32"/>
  <c r="AX61" i="33" s="1"/>
  <c r="AY135" i="32"/>
  <c r="AY61" i="33" s="1"/>
  <c r="AZ135" i="32"/>
  <c r="AZ61" i="33" s="1"/>
  <c r="BA135" i="32"/>
  <c r="BA61" i="33" s="1"/>
  <c r="BB135" i="32"/>
  <c r="BB61" i="33" s="1"/>
  <c r="BC135" i="32"/>
  <c r="BC61" i="33" s="1"/>
  <c r="BD135" i="32"/>
  <c r="BD61" i="33" s="1"/>
  <c r="BE135" i="32"/>
  <c r="BE61" i="33" s="1"/>
  <c r="BF135" i="32"/>
  <c r="BF61" i="33" s="1"/>
  <c r="R136" i="32"/>
  <c r="R62" i="33" s="1"/>
  <c r="S136" i="32"/>
  <c r="S62" i="33" s="1"/>
  <c r="T136" i="32"/>
  <c r="T62" i="33" s="1"/>
  <c r="U136" i="32"/>
  <c r="U62" i="33" s="1"/>
  <c r="V136" i="32"/>
  <c r="V62" i="33" s="1"/>
  <c r="W136" i="32"/>
  <c r="W62" i="33" s="1"/>
  <c r="X136" i="32"/>
  <c r="X62" i="33" s="1"/>
  <c r="Y136" i="32"/>
  <c r="Y62" i="33" s="1"/>
  <c r="Z136" i="32"/>
  <c r="Z62" i="33" s="1"/>
  <c r="AA136" i="32"/>
  <c r="AA62" i="33" s="1"/>
  <c r="AB136" i="32"/>
  <c r="AB62" i="33" s="1"/>
  <c r="AC136" i="32"/>
  <c r="AC62" i="33" s="1"/>
  <c r="AD136" i="32"/>
  <c r="AD62" i="33" s="1"/>
  <c r="AE136" i="32"/>
  <c r="AE62" i="33" s="1"/>
  <c r="AF136" i="32"/>
  <c r="AF62" i="33" s="1"/>
  <c r="AG136" i="32"/>
  <c r="AG62" i="33" s="1"/>
  <c r="AH136" i="32"/>
  <c r="AH62" i="33" s="1"/>
  <c r="AI136" i="32"/>
  <c r="AI62" i="33" s="1"/>
  <c r="AJ136" i="32"/>
  <c r="AJ62" i="33" s="1"/>
  <c r="AK136" i="32"/>
  <c r="AK62" i="33" s="1"/>
  <c r="AL136" i="32"/>
  <c r="AL62" i="33" s="1"/>
  <c r="AM136" i="32"/>
  <c r="AM62" i="33" s="1"/>
  <c r="AN136" i="32"/>
  <c r="AN62" i="33" s="1"/>
  <c r="AO136" i="32"/>
  <c r="AO62" i="33" s="1"/>
  <c r="AP136" i="32"/>
  <c r="AP62" i="33" s="1"/>
  <c r="AQ136" i="32"/>
  <c r="AQ62" i="33" s="1"/>
  <c r="AR136" i="32"/>
  <c r="AR62" i="33" s="1"/>
  <c r="AS136" i="32"/>
  <c r="AS62" i="33" s="1"/>
  <c r="AT136" i="32"/>
  <c r="AT62" i="33" s="1"/>
  <c r="AU136" i="32"/>
  <c r="AU62" i="33" s="1"/>
  <c r="AV136" i="32"/>
  <c r="AV62" i="33" s="1"/>
  <c r="AW136" i="32"/>
  <c r="AW62" i="33" s="1"/>
  <c r="AX136" i="32"/>
  <c r="AX62" i="33" s="1"/>
  <c r="AY136" i="32"/>
  <c r="AY62" i="33" s="1"/>
  <c r="AZ136" i="32"/>
  <c r="AZ62" i="33" s="1"/>
  <c r="BA136" i="32"/>
  <c r="BA62" i="33" s="1"/>
  <c r="BB136" i="32"/>
  <c r="BB62" i="33" s="1"/>
  <c r="BC136" i="32"/>
  <c r="BC62" i="33" s="1"/>
  <c r="BD136" i="32"/>
  <c r="BD62" i="33" s="1"/>
  <c r="BE136" i="32"/>
  <c r="BE62" i="33" s="1"/>
  <c r="BF136" i="32"/>
  <c r="BF62" i="33" s="1"/>
  <c r="R137" i="32"/>
  <c r="R63" i="33" s="1"/>
  <c r="S137" i="32"/>
  <c r="S63" i="33" s="1"/>
  <c r="T137" i="32"/>
  <c r="T63" i="33" s="1"/>
  <c r="U137" i="32"/>
  <c r="U63" i="33" s="1"/>
  <c r="V137" i="32"/>
  <c r="V63" i="33" s="1"/>
  <c r="W137" i="32"/>
  <c r="W63" i="33" s="1"/>
  <c r="X137" i="32"/>
  <c r="X63" i="33" s="1"/>
  <c r="Y137" i="32"/>
  <c r="Y63" i="33" s="1"/>
  <c r="Z137" i="32"/>
  <c r="Z63" i="33" s="1"/>
  <c r="AA137" i="32"/>
  <c r="AA63" i="33" s="1"/>
  <c r="AB137" i="32"/>
  <c r="AB63" i="33" s="1"/>
  <c r="AC137" i="32"/>
  <c r="AC63" i="33" s="1"/>
  <c r="AD137" i="32"/>
  <c r="AD63" i="33" s="1"/>
  <c r="AE137" i="32"/>
  <c r="AE63" i="33" s="1"/>
  <c r="AF137" i="32"/>
  <c r="AF63" i="33" s="1"/>
  <c r="AG137" i="32"/>
  <c r="AG63" i="33" s="1"/>
  <c r="AH137" i="32"/>
  <c r="AH63" i="33" s="1"/>
  <c r="AI137" i="32"/>
  <c r="AI63" i="33" s="1"/>
  <c r="AJ137" i="32"/>
  <c r="AJ63" i="33" s="1"/>
  <c r="AK137" i="32"/>
  <c r="AK63" i="33" s="1"/>
  <c r="AL137" i="32"/>
  <c r="AL63" i="33" s="1"/>
  <c r="AM137" i="32"/>
  <c r="AM63" i="33" s="1"/>
  <c r="AN137" i="32"/>
  <c r="AN63" i="33" s="1"/>
  <c r="AO137" i="32"/>
  <c r="AO63" i="33" s="1"/>
  <c r="AP137" i="32"/>
  <c r="AP63" i="33" s="1"/>
  <c r="AQ137" i="32"/>
  <c r="AQ63" i="33" s="1"/>
  <c r="AR137" i="32"/>
  <c r="AR63" i="33" s="1"/>
  <c r="AS137" i="32"/>
  <c r="AS63" i="33" s="1"/>
  <c r="AT137" i="32"/>
  <c r="AT63" i="33" s="1"/>
  <c r="AU137" i="32"/>
  <c r="AU63" i="33" s="1"/>
  <c r="AV137" i="32"/>
  <c r="AV63" i="33" s="1"/>
  <c r="AW137" i="32"/>
  <c r="AW63" i="33" s="1"/>
  <c r="AX137" i="32"/>
  <c r="AX63" i="33" s="1"/>
  <c r="AY137" i="32"/>
  <c r="AY63" i="33" s="1"/>
  <c r="AZ137" i="32"/>
  <c r="AZ63" i="33" s="1"/>
  <c r="BA137" i="32"/>
  <c r="BA63" i="33" s="1"/>
  <c r="BB137" i="32"/>
  <c r="BB63" i="33" s="1"/>
  <c r="BC137" i="32"/>
  <c r="BC63" i="33" s="1"/>
  <c r="BD137" i="32"/>
  <c r="BD63" i="33" s="1"/>
  <c r="BE137" i="32"/>
  <c r="BE63" i="33" s="1"/>
  <c r="BF137" i="32"/>
  <c r="BF63" i="33" s="1"/>
  <c r="R138" i="32"/>
  <c r="R64" i="33" s="1"/>
  <c r="S138" i="32"/>
  <c r="S64" i="33" s="1"/>
  <c r="T138" i="32"/>
  <c r="T64" i="33" s="1"/>
  <c r="U138" i="32"/>
  <c r="U64" i="33" s="1"/>
  <c r="V138" i="32"/>
  <c r="V64" i="33" s="1"/>
  <c r="W138" i="32"/>
  <c r="W64" i="33" s="1"/>
  <c r="X138" i="32"/>
  <c r="X64" i="33" s="1"/>
  <c r="Y138" i="32"/>
  <c r="Y64" i="33" s="1"/>
  <c r="Z138" i="32"/>
  <c r="Z64" i="33" s="1"/>
  <c r="AA138" i="32"/>
  <c r="AA64" i="33" s="1"/>
  <c r="AB138" i="32"/>
  <c r="AB64" i="33" s="1"/>
  <c r="AC138" i="32"/>
  <c r="AC64" i="33" s="1"/>
  <c r="AD138" i="32"/>
  <c r="AD64" i="33" s="1"/>
  <c r="AE138" i="32"/>
  <c r="AE64" i="33" s="1"/>
  <c r="AF138" i="32"/>
  <c r="AF64" i="33" s="1"/>
  <c r="AG138" i="32"/>
  <c r="AG64" i="33" s="1"/>
  <c r="AH138" i="32"/>
  <c r="AH64" i="33" s="1"/>
  <c r="AI138" i="32"/>
  <c r="AI64" i="33" s="1"/>
  <c r="AJ138" i="32"/>
  <c r="AJ64" i="33" s="1"/>
  <c r="AK138" i="32"/>
  <c r="AK64" i="33" s="1"/>
  <c r="AL138" i="32"/>
  <c r="AL64" i="33" s="1"/>
  <c r="AM138" i="32"/>
  <c r="AM64" i="33" s="1"/>
  <c r="AN138" i="32"/>
  <c r="AN64" i="33" s="1"/>
  <c r="AO138" i="32"/>
  <c r="AO64" i="33" s="1"/>
  <c r="AP138" i="32"/>
  <c r="AP64" i="33" s="1"/>
  <c r="AQ138" i="32"/>
  <c r="AQ64" i="33" s="1"/>
  <c r="AR138" i="32"/>
  <c r="AR64" i="33" s="1"/>
  <c r="AS138" i="32"/>
  <c r="AS64" i="33" s="1"/>
  <c r="AT138" i="32"/>
  <c r="AT64" i="33" s="1"/>
  <c r="AU138" i="32"/>
  <c r="AU64" i="33" s="1"/>
  <c r="AV138" i="32"/>
  <c r="AV64" i="33" s="1"/>
  <c r="AW138" i="32"/>
  <c r="AW64" i="33" s="1"/>
  <c r="AX138" i="32"/>
  <c r="AX64" i="33" s="1"/>
  <c r="AY138" i="32"/>
  <c r="AY64" i="33" s="1"/>
  <c r="AZ138" i="32"/>
  <c r="AZ64" i="33" s="1"/>
  <c r="BA138" i="32"/>
  <c r="BA64" i="33" s="1"/>
  <c r="BB138" i="32"/>
  <c r="BB64" i="33" s="1"/>
  <c r="BC138" i="32"/>
  <c r="BC64" i="33" s="1"/>
  <c r="BD138" i="32"/>
  <c r="BD64" i="33" s="1"/>
  <c r="BE138" i="32"/>
  <c r="BE64" i="33" s="1"/>
  <c r="BF138" i="32"/>
  <c r="BF64" i="33" s="1"/>
  <c r="R139" i="32"/>
  <c r="R65" i="33" s="1"/>
  <c r="S139" i="32"/>
  <c r="S65" i="33" s="1"/>
  <c r="T139" i="32"/>
  <c r="T65" i="33" s="1"/>
  <c r="U139" i="32"/>
  <c r="U65" i="33" s="1"/>
  <c r="V139" i="32"/>
  <c r="V65" i="33" s="1"/>
  <c r="W139" i="32"/>
  <c r="W65" i="33" s="1"/>
  <c r="X139" i="32"/>
  <c r="X65" i="33" s="1"/>
  <c r="Y139" i="32"/>
  <c r="Y65" i="33" s="1"/>
  <c r="Z139" i="32"/>
  <c r="Z65" i="33" s="1"/>
  <c r="AA139" i="32"/>
  <c r="AA65" i="33" s="1"/>
  <c r="AB139" i="32"/>
  <c r="AB65" i="33" s="1"/>
  <c r="AC139" i="32"/>
  <c r="AC65" i="33" s="1"/>
  <c r="AD139" i="32"/>
  <c r="AD65" i="33" s="1"/>
  <c r="AE139" i="32"/>
  <c r="AE65" i="33" s="1"/>
  <c r="AF139" i="32"/>
  <c r="AF65" i="33" s="1"/>
  <c r="AG139" i="32"/>
  <c r="AG65" i="33" s="1"/>
  <c r="AH139" i="32"/>
  <c r="AH65" i="33" s="1"/>
  <c r="AI139" i="32"/>
  <c r="AI65" i="33" s="1"/>
  <c r="AJ139" i="32"/>
  <c r="AJ65" i="33" s="1"/>
  <c r="AK139" i="32"/>
  <c r="AK65" i="33" s="1"/>
  <c r="AL139" i="32"/>
  <c r="AL65" i="33" s="1"/>
  <c r="AM139" i="32"/>
  <c r="AM65" i="33" s="1"/>
  <c r="AN139" i="32"/>
  <c r="AN65" i="33" s="1"/>
  <c r="AO139" i="32"/>
  <c r="AO65" i="33" s="1"/>
  <c r="AP139" i="32"/>
  <c r="AP65" i="33" s="1"/>
  <c r="AQ139" i="32"/>
  <c r="AQ65" i="33" s="1"/>
  <c r="AR139" i="32"/>
  <c r="AR65" i="33" s="1"/>
  <c r="AS139" i="32"/>
  <c r="AS65" i="33" s="1"/>
  <c r="AT139" i="32"/>
  <c r="AT65" i="33" s="1"/>
  <c r="AU139" i="32"/>
  <c r="AU65" i="33" s="1"/>
  <c r="AV139" i="32"/>
  <c r="AV65" i="33" s="1"/>
  <c r="AW139" i="32"/>
  <c r="AW65" i="33" s="1"/>
  <c r="AX139" i="32"/>
  <c r="AX65" i="33" s="1"/>
  <c r="AY139" i="32"/>
  <c r="AY65" i="33" s="1"/>
  <c r="AZ139" i="32"/>
  <c r="AZ65" i="33" s="1"/>
  <c r="BA139" i="32"/>
  <c r="BA65" i="33" s="1"/>
  <c r="BB139" i="32"/>
  <c r="BB65" i="33" s="1"/>
  <c r="BC139" i="32"/>
  <c r="BC65" i="33" s="1"/>
  <c r="BD139" i="32"/>
  <c r="BD65" i="33" s="1"/>
  <c r="BE139" i="32"/>
  <c r="BE65" i="33" s="1"/>
  <c r="BF139" i="32"/>
  <c r="BF65" i="33" s="1"/>
  <c r="R140" i="32"/>
  <c r="R66" i="33" s="1"/>
  <c r="S140" i="32"/>
  <c r="S66" i="33" s="1"/>
  <c r="T140" i="32"/>
  <c r="T66" i="33" s="1"/>
  <c r="U140" i="32"/>
  <c r="U66" i="33" s="1"/>
  <c r="V140" i="32"/>
  <c r="V66" i="33" s="1"/>
  <c r="W140" i="32"/>
  <c r="W66" i="33" s="1"/>
  <c r="X140" i="32"/>
  <c r="X66" i="33" s="1"/>
  <c r="Y140" i="32"/>
  <c r="Y66" i="33" s="1"/>
  <c r="Z140" i="32"/>
  <c r="Z66" i="33" s="1"/>
  <c r="AA140" i="32"/>
  <c r="AA66" i="33" s="1"/>
  <c r="AB140" i="32"/>
  <c r="AB66" i="33" s="1"/>
  <c r="AC140" i="32"/>
  <c r="AC66" i="33" s="1"/>
  <c r="AD140" i="32"/>
  <c r="AD66" i="33" s="1"/>
  <c r="AE140" i="32"/>
  <c r="AE66" i="33" s="1"/>
  <c r="AF140" i="32"/>
  <c r="AF66" i="33" s="1"/>
  <c r="AG140" i="32"/>
  <c r="AG66" i="33" s="1"/>
  <c r="AH140" i="32"/>
  <c r="AH66" i="33" s="1"/>
  <c r="AI140" i="32"/>
  <c r="AI66" i="33" s="1"/>
  <c r="AJ140" i="32"/>
  <c r="AJ66" i="33" s="1"/>
  <c r="AK140" i="32"/>
  <c r="AK66" i="33" s="1"/>
  <c r="AL140" i="32"/>
  <c r="AL66" i="33" s="1"/>
  <c r="AM140" i="32"/>
  <c r="AM66" i="33" s="1"/>
  <c r="AN140" i="32"/>
  <c r="AN66" i="33" s="1"/>
  <c r="AO140" i="32"/>
  <c r="AO66" i="33" s="1"/>
  <c r="AP140" i="32"/>
  <c r="AP66" i="33" s="1"/>
  <c r="AQ140" i="32"/>
  <c r="AQ66" i="33" s="1"/>
  <c r="AR140" i="32"/>
  <c r="AR66" i="33" s="1"/>
  <c r="AS140" i="32"/>
  <c r="AS66" i="33" s="1"/>
  <c r="AT140" i="32"/>
  <c r="AT66" i="33" s="1"/>
  <c r="AU140" i="32"/>
  <c r="AU66" i="33" s="1"/>
  <c r="AV140" i="32"/>
  <c r="AV66" i="33" s="1"/>
  <c r="AW140" i="32"/>
  <c r="AW66" i="33" s="1"/>
  <c r="AX140" i="32"/>
  <c r="AX66" i="33" s="1"/>
  <c r="AY140" i="32"/>
  <c r="AY66" i="33" s="1"/>
  <c r="AZ140" i="32"/>
  <c r="AZ66" i="33" s="1"/>
  <c r="BA140" i="32"/>
  <c r="BA66" i="33" s="1"/>
  <c r="BB140" i="32"/>
  <c r="BB66" i="33" s="1"/>
  <c r="BC140" i="32"/>
  <c r="BC66" i="33" s="1"/>
  <c r="BD140" i="32"/>
  <c r="BD66" i="33" s="1"/>
  <c r="BE140" i="32"/>
  <c r="BE66" i="33" s="1"/>
  <c r="BF140" i="32"/>
  <c r="BF66" i="33" s="1"/>
  <c r="R141" i="32"/>
  <c r="R67" i="33" s="1"/>
  <c r="S141" i="32"/>
  <c r="S67" i="33" s="1"/>
  <c r="T141" i="32"/>
  <c r="T67" i="33" s="1"/>
  <c r="U141" i="32"/>
  <c r="U67" i="33" s="1"/>
  <c r="V141" i="32"/>
  <c r="V67" i="33" s="1"/>
  <c r="W141" i="32"/>
  <c r="W67" i="33" s="1"/>
  <c r="X141" i="32"/>
  <c r="X67" i="33" s="1"/>
  <c r="Y141" i="32"/>
  <c r="Y67" i="33" s="1"/>
  <c r="Z141" i="32"/>
  <c r="Z67" i="33" s="1"/>
  <c r="AA141" i="32"/>
  <c r="AA67" i="33" s="1"/>
  <c r="AB141" i="32"/>
  <c r="AB67" i="33" s="1"/>
  <c r="AC141" i="32"/>
  <c r="AC67" i="33" s="1"/>
  <c r="AD141" i="32"/>
  <c r="AD67" i="33" s="1"/>
  <c r="AE141" i="32"/>
  <c r="AE67" i="33" s="1"/>
  <c r="AF141" i="32"/>
  <c r="AF67" i="33" s="1"/>
  <c r="AG141" i="32"/>
  <c r="AG67" i="33" s="1"/>
  <c r="AH141" i="32"/>
  <c r="AH67" i="33" s="1"/>
  <c r="AI141" i="32"/>
  <c r="AI67" i="33" s="1"/>
  <c r="AJ141" i="32"/>
  <c r="AJ67" i="33" s="1"/>
  <c r="AK141" i="32"/>
  <c r="AK67" i="33" s="1"/>
  <c r="AL141" i="32"/>
  <c r="AL67" i="33" s="1"/>
  <c r="AM141" i="32"/>
  <c r="AM67" i="33" s="1"/>
  <c r="AN141" i="32"/>
  <c r="AN67" i="33" s="1"/>
  <c r="AO141" i="32"/>
  <c r="AO67" i="33" s="1"/>
  <c r="AP141" i="32"/>
  <c r="AP67" i="33" s="1"/>
  <c r="AQ141" i="32"/>
  <c r="AQ67" i="33" s="1"/>
  <c r="AR141" i="32"/>
  <c r="AR67" i="33" s="1"/>
  <c r="AS141" i="32"/>
  <c r="AS67" i="33" s="1"/>
  <c r="AT141" i="32"/>
  <c r="AT67" i="33" s="1"/>
  <c r="AU141" i="32"/>
  <c r="AU67" i="33" s="1"/>
  <c r="AV141" i="32"/>
  <c r="AV67" i="33" s="1"/>
  <c r="AW141" i="32"/>
  <c r="AW67" i="33" s="1"/>
  <c r="AX141" i="32"/>
  <c r="AX67" i="33" s="1"/>
  <c r="AY141" i="32"/>
  <c r="AY67" i="33" s="1"/>
  <c r="AZ141" i="32"/>
  <c r="AZ67" i="33" s="1"/>
  <c r="BA141" i="32"/>
  <c r="BA67" i="33" s="1"/>
  <c r="BB141" i="32"/>
  <c r="BB67" i="33" s="1"/>
  <c r="BC141" i="32"/>
  <c r="BC67" i="33" s="1"/>
  <c r="BD141" i="32"/>
  <c r="BD67" i="33" s="1"/>
  <c r="BE141" i="32"/>
  <c r="BE67" i="33" s="1"/>
  <c r="BF141" i="32"/>
  <c r="BF67" i="33" s="1"/>
  <c r="R142" i="32"/>
  <c r="R68" i="33" s="1"/>
  <c r="S142" i="32"/>
  <c r="S68" i="33" s="1"/>
  <c r="T142" i="32"/>
  <c r="T68" i="33" s="1"/>
  <c r="U142" i="32"/>
  <c r="U68" i="33" s="1"/>
  <c r="V142" i="32"/>
  <c r="V68" i="33" s="1"/>
  <c r="W142" i="32"/>
  <c r="W68" i="33" s="1"/>
  <c r="X142" i="32"/>
  <c r="X68" i="33" s="1"/>
  <c r="Y142" i="32"/>
  <c r="Y68" i="33" s="1"/>
  <c r="Z142" i="32"/>
  <c r="Z68" i="33" s="1"/>
  <c r="AA142" i="32"/>
  <c r="AA68" i="33" s="1"/>
  <c r="AB142" i="32"/>
  <c r="AB68" i="33" s="1"/>
  <c r="AC142" i="32"/>
  <c r="AC68" i="33" s="1"/>
  <c r="AD142" i="32"/>
  <c r="AD68" i="33" s="1"/>
  <c r="AE142" i="32"/>
  <c r="AE68" i="33" s="1"/>
  <c r="AF142" i="32"/>
  <c r="AF68" i="33" s="1"/>
  <c r="AG142" i="32"/>
  <c r="AG68" i="33" s="1"/>
  <c r="AH142" i="32"/>
  <c r="AH68" i="33" s="1"/>
  <c r="AI142" i="32"/>
  <c r="AI68" i="33" s="1"/>
  <c r="AJ142" i="32"/>
  <c r="AJ68" i="33" s="1"/>
  <c r="AK142" i="32"/>
  <c r="AK68" i="33" s="1"/>
  <c r="AL142" i="32"/>
  <c r="AL68" i="33" s="1"/>
  <c r="AM142" i="32"/>
  <c r="AM68" i="33" s="1"/>
  <c r="AN142" i="32"/>
  <c r="AN68" i="33" s="1"/>
  <c r="AO142" i="32"/>
  <c r="AO68" i="33" s="1"/>
  <c r="AP142" i="32"/>
  <c r="AP68" i="33" s="1"/>
  <c r="AQ142" i="32"/>
  <c r="AQ68" i="33" s="1"/>
  <c r="AR142" i="32"/>
  <c r="AR68" i="33" s="1"/>
  <c r="AS142" i="32"/>
  <c r="AS68" i="33" s="1"/>
  <c r="AT142" i="32"/>
  <c r="AT68" i="33" s="1"/>
  <c r="AU142" i="32"/>
  <c r="AU68" i="33" s="1"/>
  <c r="AV142" i="32"/>
  <c r="AV68" i="33" s="1"/>
  <c r="AW142" i="32"/>
  <c r="AW68" i="33" s="1"/>
  <c r="AX142" i="32"/>
  <c r="AX68" i="33" s="1"/>
  <c r="AY142" i="32"/>
  <c r="AY68" i="33" s="1"/>
  <c r="AZ142" i="32"/>
  <c r="AZ68" i="33" s="1"/>
  <c r="BA142" i="32"/>
  <c r="BA68" i="33" s="1"/>
  <c r="BB142" i="32"/>
  <c r="BB68" i="33" s="1"/>
  <c r="BC142" i="32"/>
  <c r="BC68" i="33" s="1"/>
  <c r="BD142" i="32"/>
  <c r="BD68" i="33" s="1"/>
  <c r="BE142" i="32"/>
  <c r="BE68" i="33" s="1"/>
  <c r="BF142" i="32"/>
  <c r="BF68" i="33" s="1"/>
  <c r="R143" i="32"/>
  <c r="R69" i="33" s="1"/>
  <c r="S143" i="32"/>
  <c r="S69" i="33" s="1"/>
  <c r="T143" i="32"/>
  <c r="T69" i="33" s="1"/>
  <c r="U143" i="32"/>
  <c r="U69" i="33" s="1"/>
  <c r="V143" i="32"/>
  <c r="V69" i="33" s="1"/>
  <c r="W143" i="32"/>
  <c r="W69" i="33" s="1"/>
  <c r="X143" i="32"/>
  <c r="X69" i="33" s="1"/>
  <c r="Y143" i="32"/>
  <c r="Y69" i="33" s="1"/>
  <c r="Z143" i="32"/>
  <c r="Z69" i="33" s="1"/>
  <c r="AA143" i="32"/>
  <c r="AA69" i="33" s="1"/>
  <c r="AB143" i="32"/>
  <c r="AB69" i="33" s="1"/>
  <c r="AC143" i="32"/>
  <c r="AC69" i="33" s="1"/>
  <c r="AD143" i="32"/>
  <c r="AD69" i="33" s="1"/>
  <c r="AE143" i="32"/>
  <c r="AE69" i="33" s="1"/>
  <c r="AF143" i="32"/>
  <c r="AF69" i="33" s="1"/>
  <c r="AG143" i="32"/>
  <c r="AG69" i="33" s="1"/>
  <c r="AH143" i="32"/>
  <c r="AH69" i="33" s="1"/>
  <c r="AI143" i="32"/>
  <c r="AI69" i="33" s="1"/>
  <c r="AJ143" i="32"/>
  <c r="AJ69" i="33" s="1"/>
  <c r="AK143" i="32"/>
  <c r="AK69" i="33" s="1"/>
  <c r="AL143" i="32"/>
  <c r="AL69" i="33" s="1"/>
  <c r="AM143" i="32"/>
  <c r="AM69" i="33" s="1"/>
  <c r="AN143" i="32"/>
  <c r="AN69" i="33" s="1"/>
  <c r="AO143" i="32"/>
  <c r="AO69" i="33" s="1"/>
  <c r="AP143" i="32"/>
  <c r="AP69" i="33" s="1"/>
  <c r="AQ143" i="32"/>
  <c r="AQ69" i="33" s="1"/>
  <c r="AR143" i="32"/>
  <c r="AR69" i="33" s="1"/>
  <c r="AS143" i="32"/>
  <c r="AS69" i="33" s="1"/>
  <c r="AT143" i="32"/>
  <c r="AT69" i="33" s="1"/>
  <c r="AU143" i="32"/>
  <c r="AU69" i="33" s="1"/>
  <c r="AV143" i="32"/>
  <c r="AV69" i="33" s="1"/>
  <c r="AW143" i="32"/>
  <c r="AW69" i="33" s="1"/>
  <c r="AX143" i="32"/>
  <c r="AX69" i="33" s="1"/>
  <c r="AY143" i="32"/>
  <c r="AY69" i="33" s="1"/>
  <c r="AZ143" i="32"/>
  <c r="AZ69" i="33" s="1"/>
  <c r="BA143" i="32"/>
  <c r="BA69" i="33" s="1"/>
  <c r="BB143" i="32"/>
  <c r="BB69" i="33" s="1"/>
  <c r="BC143" i="32"/>
  <c r="BC69" i="33" s="1"/>
  <c r="BD143" i="32"/>
  <c r="BD69" i="33" s="1"/>
  <c r="BE143" i="32"/>
  <c r="BE69" i="33" s="1"/>
  <c r="BF143" i="32"/>
  <c r="BF69" i="33" s="1"/>
  <c r="R144" i="32"/>
  <c r="R70" i="33" s="1"/>
  <c r="S144" i="32"/>
  <c r="S70" i="33" s="1"/>
  <c r="T144" i="32"/>
  <c r="T70" i="33" s="1"/>
  <c r="U144" i="32"/>
  <c r="U70" i="33" s="1"/>
  <c r="V144" i="32"/>
  <c r="V70" i="33" s="1"/>
  <c r="W144" i="32"/>
  <c r="W70" i="33" s="1"/>
  <c r="X144" i="32"/>
  <c r="X70" i="33" s="1"/>
  <c r="Y144" i="32"/>
  <c r="Y70" i="33" s="1"/>
  <c r="Z144" i="32"/>
  <c r="Z70" i="33" s="1"/>
  <c r="AA144" i="32"/>
  <c r="AA70" i="33" s="1"/>
  <c r="AB144" i="32"/>
  <c r="AB70" i="33" s="1"/>
  <c r="AC144" i="32"/>
  <c r="AC70" i="33" s="1"/>
  <c r="AD144" i="32"/>
  <c r="AD70" i="33" s="1"/>
  <c r="AE144" i="32"/>
  <c r="AE70" i="33" s="1"/>
  <c r="AF144" i="32"/>
  <c r="AF70" i="33" s="1"/>
  <c r="AG144" i="32"/>
  <c r="AG70" i="33" s="1"/>
  <c r="AH144" i="32"/>
  <c r="AH70" i="33" s="1"/>
  <c r="AI144" i="32"/>
  <c r="AI70" i="33" s="1"/>
  <c r="AJ144" i="32"/>
  <c r="AJ70" i="33" s="1"/>
  <c r="AK144" i="32"/>
  <c r="AK70" i="33" s="1"/>
  <c r="AL144" i="32"/>
  <c r="AL70" i="33" s="1"/>
  <c r="AM144" i="32"/>
  <c r="AM70" i="33" s="1"/>
  <c r="AN144" i="32"/>
  <c r="AN70" i="33" s="1"/>
  <c r="AO144" i="32"/>
  <c r="AO70" i="33" s="1"/>
  <c r="AP144" i="32"/>
  <c r="AP70" i="33" s="1"/>
  <c r="AQ144" i="32"/>
  <c r="AQ70" i="33" s="1"/>
  <c r="AR144" i="32"/>
  <c r="AR70" i="33" s="1"/>
  <c r="AS144" i="32"/>
  <c r="AS70" i="33" s="1"/>
  <c r="AT144" i="32"/>
  <c r="AT70" i="33" s="1"/>
  <c r="AU144" i="32"/>
  <c r="AU70" i="33" s="1"/>
  <c r="AV144" i="32"/>
  <c r="AV70" i="33" s="1"/>
  <c r="AW144" i="32"/>
  <c r="AW70" i="33" s="1"/>
  <c r="AX144" i="32"/>
  <c r="AX70" i="33" s="1"/>
  <c r="AY144" i="32"/>
  <c r="AY70" i="33" s="1"/>
  <c r="AZ144" i="32"/>
  <c r="AZ70" i="33" s="1"/>
  <c r="BA144" i="32"/>
  <c r="BA70" i="33" s="1"/>
  <c r="BB144" i="32"/>
  <c r="BB70" i="33" s="1"/>
  <c r="BC144" i="32"/>
  <c r="BC70" i="33" s="1"/>
  <c r="BD144" i="32"/>
  <c r="BD70" i="33" s="1"/>
  <c r="BE144" i="32"/>
  <c r="BE70" i="33" s="1"/>
  <c r="BF144" i="32"/>
  <c r="BF70" i="33" s="1"/>
  <c r="R145" i="32"/>
  <c r="R71" i="33" s="1"/>
  <c r="S145" i="32"/>
  <c r="S71" i="33" s="1"/>
  <c r="T145" i="32"/>
  <c r="T71" i="33" s="1"/>
  <c r="U145" i="32"/>
  <c r="U71" i="33" s="1"/>
  <c r="V145" i="32"/>
  <c r="V71" i="33" s="1"/>
  <c r="W145" i="32"/>
  <c r="W71" i="33" s="1"/>
  <c r="X145" i="32"/>
  <c r="X71" i="33" s="1"/>
  <c r="Y145" i="32"/>
  <c r="Y71" i="33" s="1"/>
  <c r="Z145" i="32"/>
  <c r="Z71" i="33" s="1"/>
  <c r="AA145" i="32"/>
  <c r="AA71" i="33" s="1"/>
  <c r="AB145" i="32"/>
  <c r="AB71" i="33" s="1"/>
  <c r="AC145" i="32"/>
  <c r="AC71" i="33" s="1"/>
  <c r="AD145" i="32"/>
  <c r="AD71" i="33" s="1"/>
  <c r="AE145" i="32"/>
  <c r="AE71" i="33" s="1"/>
  <c r="AF145" i="32"/>
  <c r="AF71" i="33" s="1"/>
  <c r="AG145" i="32"/>
  <c r="AG71" i="33" s="1"/>
  <c r="AH145" i="32"/>
  <c r="AH71" i="33" s="1"/>
  <c r="AI145" i="32"/>
  <c r="AI71" i="33" s="1"/>
  <c r="AJ145" i="32"/>
  <c r="AJ71" i="33" s="1"/>
  <c r="AK145" i="32"/>
  <c r="AK71" i="33" s="1"/>
  <c r="AL145" i="32"/>
  <c r="AL71" i="33" s="1"/>
  <c r="AM145" i="32"/>
  <c r="AM71" i="33" s="1"/>
  <c r="AN145" i="32"/>
  <c r="AN71" i="33" s="1"/>
  <c r="AO145" i="32"/>
  <c r="AO71" i="33" s="1"/>
  <c r="AP145" i="32"/>
  <c r="AP71" i="33" s="1"/>
  <c r="AQ145" i="32"/>
  <c r="AQ71" i="33" s="1"/>
  <c r="AR145" i="32"/>
  <c r="AR71" i="33" s="1"/>
  <c r="AS145" i="32"/>
  <c r="AS71" i="33" s="1"/>
  <c r="AT145" i="32"/>
  <c r="AT71" i="33" s="1"/>
  <c r="AU145" i="32"/>
  <c r="AU71" i="33" s="1"/>
  <c r="AV145" i="32"/>
  <c r="AV71" i="33" s="1"/>
  <c r="AW145" i="32"/>
  <c r="AW71" i="33" s="1"/>
  <c r="AX145" i="32"/>
  <c r="AX71" i="33" s="1"/>
  <c r="AY145" i="32"/>
  <c r="AY71" i="33" s="1"/>
  <c r="AZ145" i="32"/>
  <c r="AZ71" i="33" s="1"/>
  <c r="BA145" i="32"/>
  <c r="BA71" i="33" s="1"/>
  <c r="BB145" i="32"/>
  <c r="BB71" i="33" s="1"/>
  <c r="BC145" i="32"/>
  <c r="BC71" i="33" s="1"/>
  <c r="BD145" i="32"/>
  <c r="BD71" i="33" s="1"/>
  <c r="BE145" i="32"/>
  <c r="BE71" i="33" s="1"/>
  <c r="BF145" i="32"/>
  <c r="BF71" i="33" s="1"/>
  <c r="R146" i="32"/>
  <c r="R72" i="33" s="1"/>
  <c r="S146" i="32"/>
  <c r="S72" i="33" s="1"/>
  <c r="T146" i="32"/>
  <c r="T72" i="33" s="1"/>
  <c r="U146" i="32"/>
  <c r="U72" i="33" s="1"/>
  <c r="V146" i="32"/>
  <c r="V72" i="33" s="1"/>
  <c r="W146" i="32"/>
  <c r="W72" i="33" s="1"/>
  <c r="X146" i="32"/>
  <c r="X72" i="33" s="1"/>
  <c r="Y146" i="32"/>
  <c r="Y72" i="33" s="1"/>
  <c r="Z146" i="32"/>
  <c r="Z72" i="33" s="1"/>
  <c r="AA146" i="32"/>
  <c r="AA72" i="33" s="1"/>
  <c r="AB146" i="32"/>
  <c r="AB72" i="33" s="1"/>
  <c r="AC146" i="32"/>
  <c r="AC72" i="33" s="1"/>
  <c r="AD146" i="32"/>
  <c r="AD72" i="33" s="1"/>
  <c r="AE146" i="32"/>
  <c r="AE72" i="33" s="1"/>
  <c r="AF146" i="32"/>
  <c r="AF72" i="33" s="1"/>
  <c r="AG146" i="32"/>
  <c r="AG72" i="33" s="1"/>
  <c r="AH146" i="32"/>
  <c r="AH72" i="33" s="1"/>
  <c r="AI146" i="32"/>
  <c r="AI72" i="33" s="1"/>
  <c r="AJ146" i="32"/>
  <c r="AJ72" i="33" s="1"/>
  <c r="AK146" i="32"/>
  <c r="AK72" i="33" s="1"/>
  <c r="AL146" i="32"/>
  <c r="AL72" i="33" s="1"/>
  <c r="AM146" i="32"/>
  <c r="AM72" i="33" s="1"/>
  <c r="AN146" i="32"/>
  <c r="AN72" i="33" s="1"/>
  <c r="AO146" i="32"/>
  <c r="AO72" i="33" s="1"/>
  <c r="AP146" i="32"/>
  <c r="AP72" i="33" s="1"/>
  <c r="AQ146" i="32"/>
  <c r="AQ72" i="33" s="1"/>
  <c r="AR146" i="32"/>
  <c r="AR72" i="33" s="1"/>
  <c r="AS146" i="32"/>
  <c r="AS72" i="33" s="1"/>
  <c r="AT146" i="32"/>
  <c r="AT72" i="33" s="1"/>
  <c r="AU146" i="32"/>
  <c r="AU72" i="33" s="1"/>
  <c r="AV146" i="32"/>
  <c r="AV72" i="33" s="1"/>
  <c r="AW146" i="32"/>
  <c r="AW72" i="33" s="1"/>
  <c r="AX146" i="32"/>
  <c r="AX72" i="33" s="1"/>
  <c r="AY146" i="32"/>
  <c r="AY72" i="33" s="1"/>
  <c r="AZ146" i="32"/>
  <c r="AZ72" i="33" s="1"/>
  <c r="BA146" i="32"/>
  <c r="BA72" i="33" s="1"/>
  <c r="BB146" i="32"/>
  <c r="BB72" i="33" s="1"/>
  <c r="BC146" i="32"/>
  <c r="BC72" i="33" s="1"/>
  <c r="BD146" i="32"/>
  <c r="BD72" i="33" s="1"/>
  <c r="BE146" i="32"/>
  <c r="BE72" i="33" s="1"/>
  <c r="BF146" i="32"/>
  <c r="BF72" i="33" s="1"/>
  <c r="R147" i="32"/>
  <c r="R73" i="33" s="1"/>
  <c r="S147" i="32"/>
  <c r="S73" i="33" s="1"/>
  <c r="T147" i="32"/>
  <c r="T73" i="33" s="1"/>
  <c r="U147" i="32"/>
  <c r="U73" i="33" s="1"/>
  <c r="V147" i="32"/>
  <c r="V73" i="33" s="1"/>
  <c r="W147" i="32"/>
  <c r="W73" i="33" s="1"/>
  <c r="X147" i="32"/>
  <c r="X73" i="33" s="1"/>
  <c r="Y147" i="32"/>
  <c r="Y73" i="33" s="1"/>
  <c r="Z147" i="32"/>
  <c r="Z73" i="33" s="1"/>
  <c r="AA147" i="32"/>
  <c r="AA73" i="33" s="1"/>
  <c r="AB147" i="32"/>
  <c r="AB73" i="33" s="1"/>
  <c r="AC147" i="32"/>
  <c r="AC73" i="33" s="1"/>
  <c r="AD147" i="32"/>
  <c r="AD73" i="33" s="1"/>
  <c r="AE147" i="32"/>
  <c r="AE73" i="33" s="1"/>
  <c r="AF147" i="32"/>
  <c r="AF73" i="33" s="1"/>
  <c r="AG147" i="32"/>
  <c r="AG73" i="33" s="1"/>
  <c r="AH147" i="32"/>
  <c r="AH73" i="33" s="1"/>
  <c r="AI147" i="32"/>
  <c r="AI73" i="33" s="1"/>
  <c r="AJ147" i="32"/>
  <c r="AJ73" i="33" s="1"/>
  <c r="AK147" i="32"/>
  <c r="AK73" i="33" s="1"/>
  <c r="AL147" i="32"/>
  <c r="AL73" i="33" s="1"/>
  <c r="AM147" i="32"/>
  <c r="AM73" i="33" s="1"/>
  <c r="AN147" i="32"/>
  <c r="AN73" i="33" s="1"/>
  <c r="AO147" i="32"/>
  <c r="AO73" i="33" s="1"/>
  <c r="AP147" i="32"/>
  <c r="AP73" i="33" s="1"/>
  <c r="AQ147" i="32"/>
  <c r="AQ73" i="33" s="1"/>
  <c r="AR147" i="32"/>
  <c r="AR73" i="33" s="1"/>
  <c r="AS147" i="32"/>
  <c r="AS73" i="33" s="1"/>
  <c r="AT147" i="32"/>
  <c r="AT73" i="33" s="1"/>
  <c r="AU147" i="32"/>
  <c r="AU73" i="33" s="1"/>
  <c r="AV147" i="32"/>
  <c r="AV73" i="33" s="1"/>
  <c r="AW147" i="32"/>
  <c r="AW73" i="33" s="1"/>
  <c r="AX147" i="32"/>
  <c r="AX73" i="33" s="1"/>
  <c r="AY147" i="32"/>
  <c r="AY73" i="33" s="1"/>
  <c r="AZ147" i="32"/>
  <c r="AZ73" i="33" s="1"/>
  <c r="BA147" i="32"/>
  <c r="BA73" i="33" s="1"/>
  <c r="BB147" i="32"/>
  <c r="BB73" i="33" s="1"/>
  <c r="BC147" i="32"/>
  <c r="BC73" i="33" s="1"/>
  <c r="BD147" i="32"/>
  <c r="BD73" i="33" s="1"/>
  <c r="BE147" i="32"/>
  <c r="BE73" i="33" s="1"/>
  <c r="BF147" i="32"/>
  <c r="BF73" i="33" s="1"/>
  <c r="R148" i="32"/>
  <c r="R74" i="33" s="1"/>
  <c r="S148" i="32"/>
  <c r="S74" i="33" s="1"/>
  <c r="T148" i="32"/>
  <c r="T74" i="33" s="1"/>
  <c r="U148" i="32"/>
  <c r="U74" i="33" s="1"/>
  <c r="V148" i="32"/>
  <c r="V74" i="33" s="1"/>
  <c r="W148" i="32"/>
  <c r="W74" i="33" s="1"/>
  <c r="X148" i="32"/>
  <c r="X74" i="33" s="1"/>
  <c r="Y148" i="32"/>
  <c r="Y74" i="33" s="1"/>
  <c r="Z148" i="32"/>
  <c r="Z74" i="33" s="1"/>
  <c r="AA148" i="32"/>
  <c r="AA74" i="33" s="1"/>
  <c r="AB148" i="32"/>
  <c r="AB74" i="33" s="1"/>
  <c r="AC148" i="32"/>
  <c r="AC74" i="33" s="1"/>
  <c r="AD148" i="32"/>
  <c r="AD74" i="33" s="1"/>
  <c r="AE148" i="32"/>
  <c r="AE74" i="33" s="1"/>
  <c r="AF148" i="32"/>
  <c r="AF74" i="33" s="1"/>
  <c r="AG148" i="32"/>
  <c r="AG74" i="33" s="1"/>
  <c r="AH148" i="32"/>
  <c r="AH74" i="33" s="1"/>
  <c r="AI148" i="32"/>
  <c r="AI74" i="33" s="1"/>
  <c r="AJ148" i="32"/>
  <c r="AJ74" i="33" s="1"/>
  <c r="AK148" i="32"/>
  <c r="AK74" i="33" s="1"/>
  <c r="AL148" i="32"/>
  <c r="AL74" i="33" s="1"/>
  <c r="AM148" i="32"/>
  <c r="AM74" i="33" s="1"/>
  <c r="AN148" i="32"/>
  <c r="AN74" i="33" s="1"/>
  <c r="AO148" i="32"/>
  <c r="AO74" i="33" s="1"/>
  <c r="AP148" i="32"/>
  <c r="AP74" i="33" s="1"/>
  <c r="AQ148" i="32"/>
  <c r="AQ74" i="33" s="1"/>
  <c r="AR148" i="32"/>
  <c r="AR74" i="33" s="1"/>
  <c r="AS148" i="32"/>
  <c r="AS74" i="33" s="1"/>
  <c r="AT148" i="32"/>
  <c r="AT74" i="33" s="1"/>
  <c r="AU148" i="32"/>
  <c r="AU74" i="33" s="1"/>
  <c r="AV148" i="32"/>
  <c r="AV74" i="33" s="1"/>
  <c r="AW148" i="32"/>
  <c r="AW74" i="33" s="1"/>
  <c r="AX148" i="32"/>
  <c r="AX74" i="33" s="1"/>
  <c r="AY148" i="32"/>
  <c r="AY74" i="33" s="1"/>
  <c r="AZ148" i="32"/>
  <c r="AZ74" i="33" s="1"/>
  <c r="BA148" i="32"/>
  <c r="BA74" i="33" s="1"/>
  <c r="BB148" i="32"/>
  <c r="BB74" i="33" s="1"/>
  <c r="BC148" i="32"/>
  <c r="BC74" i="33" s="1"/>
  <c r="BD148" i="32"/>
  <c r="BD74" i="33" s="1"/>
  <c r="BE148" i="32"/>
  <c r="BE74" i="33" s="1"/>
  <c r="BF148" i="32"/>
  <c r="BF74" i="33" s="1"/>
  <c r="R149" i="32"/>
  <c r="R75" i="33" s="1"/>
  <c r="S149" i="32"/>
  <c r="S75" i="33" s="1"/>
  <c r="T149" i="32"/>
  <c r="T75" i="33" s="1"/>
  <c r="U149" i="32"/>
  <c r="U75" i="33" s="1"/>
  <c r="V149" i="32"/>
  <c r="V75" i="33" s="1"/>
  <c r="W149" i="32"/>
  <c r="W75" i="33" s="1"/>
  <c r="X149" i="32"/>
  <c r="X75" i="33" s="1"/>
  <c r="Y149" i="32"/>
  <c r="Y75" i="33" s="1"/>
  <c r="Z149" i="32"/>
  <c r="Z75" i="33" s="1"/>
  <c r="AA149" i="32"/>
  <c r="AA75" i="33" s="1"/>
  <c r="AB149" i="32"/>
  <c r="AB75" i="33" s="1"/>
  <c r="AC149" i="32"/>
  <c r="AC75" i="33" s="1"/>
  <c r="AD149" i="32"/>
  <c r="AD75" i="33" s="1"/>
  <c r="AE149" i="32"/>
  <c r="AE75" i="33" s="1"/>
  <c r="AF149" i="32"/>
  <c r="AF75" i="33" s="1"/>
  <c r="AG149" i="32"/>
  <c r="AG75" i="33" s="1"/>
  <c r="AH149" i="32"/>
  <c r="AH75" i="33" s="1"/>
  <c r="AI149" i="32"/>
  <c r="AI75" i="33" s="1"/>
  <c r="AJ149" i="32"/>
  <c r="AJ75" i="33" s="1"/>
  <c r="AK149" i="32"/>
  <c r="AK75" i="33" s="1"/>
  <c r="AL149" i="32"/>
  <c r="AL75" i="33" s="1"/>
  <c r="AM149" i="32"/>
  <c r="AM75" i="33" s="1"/>
  <c r="AN149" i="32"/>
  <c r="AN75" i="33" s="1"/>
  <c r="AO149" i="32"/>
  <c r="AO75" i="33" s="1"/>
  <c r="AP149" i="32"/>
  <c r="AP75" i="33" s="1"/>
  <c r="AQ149" i="32"/>
  <c r="AQ75" i="33" s="1"/>
  <c r="AR149" i="32"/>
  <c r="AR75" i="33" s="1"/>
  <c r="AS149" i="32"/>
  <c r="AS75" i="33" s="1"/>
  <c r="AT149" i="32"/>
  <c r="AT75" i="33" s="1"/>
  <c r="AU149" i="32"/>
  <c r="AU75" i="33" s="1"/>
  <c r="AV149" i="32"/>
  <c r="AV75" i="33" s="1"/>
  <c r="AW149" i="32"/>
  <c r="AW75" i="33" s="1"/>
  <c r="AX149" i="32"/>
  <c r="AX75" i="33" s="1"/>
  <c r="AY149" i="32"/>
  <c r="AY75" i="33" s="1"/>
  <c r="AZ149" i="32"/>
  <c r="AZ75" i="33" s="1"/>
  <c r="BA149" i="32"/>
  <c r="BA75" i="33" s="1"/>
  <c r="BB149" i="32"/>
  <c r="BB75" i="33" s="1"/>
  <c r="BC149" i="32"/>
  <c r="BC75" i="33" s="1"/>
  <c r="BD149" i="32"/>
  <c r="BD75" i="33" s="1"/>
  <c r="BE149" i="32"/>
  <c r="BE75" i="33" s="1"/>
  <c r="BF149" i="32"/>
  <c r="BF75" i="33" s="1"/>
  <c r="R150" i="32"/>
  <c r="R76" i="33" s="1"/>
  <c r="S150" i="32"/>
  <c r="S76" i="33" s="1"/>
  <c r="T150" i="32"/>
  <c r="T76" i="33" s="1"/>
  <c r="U150" i="32"/>
  <c r="U76" i="33" s="1"/>
  <c r="V150" i="32"/>
  <c r="V76" i="33" s="1"/>
  <c r="W150" i="32"/>
  <c r="W76" i="33" s="1"/>
  <c r="X150" i="32"/>
  <c r="X76" i="33" s="1"/>
  <c r="Y150" i="32"/>
  <c r="Y76" i="33" s="1"/>
  <c r="Z150" i="32"/>
  <c r="Z76" i="33" s="1"/>
  <c r="AA150" i="32"/>
  <c r="AA76" i="33" s="1"/>
  <c r="AB150" i="32"/>
  <c r="AB76" i="33" s="1"/>
  <c r="AC150" i="32"/>
  <c r="AC76" i="33" s="1"/>
  <c r="AD150" i="32"/>
  <c r="AD76" i="33" s="1"/>
  <c r="AE150" i="32"/>
  <c r="AE76" i="33" s="1"/>
  <c r="AF150" i="32"/>
  <c r="AF76" i="33" s="1"/>
  <c r="AG150" i="32"/>
  <c r="AG76" i="33" s="1"/>
  <c r="AH150" i="32"/>
  <c r="AH76" i="33" s="1"/>
  <c r="AI150" i="32"/>
  <c r="AI76" i="33" s="1"/>
  <c r="AJ150" i="32"/>
  <c r="AJ76" i="33" s="1"/>
  <c r="AK150" i="32"/>
  <c r="AK76" i="33" s="1"/>
  <c r="AL150" i="32"/>
  <c r="AL76" i="33" s="1"/>
  <c r="AM150" i="32"/>
  <c r="AM76" i="33" s="1"/>
  <c r="AN150" i="32"/>
  <c r="AN76" i="33" s="1"/>
  <c r="AO150" i="32"/>
  <c r="AO76" i="33" s="1"/>
  <c r="AP150" i="32"/>
  <c r="AP76" i="33" s="1"/>
  <c r="AQ150" i="32"/>
  <c r="AQ76" i="33" s="1"/>
  <c r="AR150" i="32"/>
  <c r="AR76" i="33" s="1"/>
  <c r="AS150" i="32"/>
  <c r="AS76" i="33" s="1"/>
  <c r="AT150" i="32"/>
  <c r="AT76" i="33" s="1"/>
  <c r="AU150" i="32"/>
  <c r="AU76" i="33" s="1"/>
  <c r="AV150" i="32"/>
  <c r="AV76" i="33" s="1"/>
  <c r="AW150" i="32"/>
  <c r="AW76" i="33" s="1"/>
  <c r="AX150" i="32"/>
  <c r="AX76" i="33" s="1"/>
  <c r="AY150" i="32"/>
  <c r="AY76" i="33" s="1"/>
  <c r="AZ150" i="32"/>
  <c r="AZ76" i="33" s="1"/>
  <c r="BA150" i="32"/>
  <c r="BA76" i="33" s="1"/>
  <c r="BB150" i="32"/>
  <c r="BB76" i="33" s="1"/>
  <c r="BC150" i="32"/>
  <c r="BC76" i="33" s="1"/>
  <c r="BD150" i="32"/>
  <c r="BD76" i="33" s="1"/>
  <c r="BE150" i="32"/>
  <c r="BE76" i="33" s="1"/>
  <c r="BF150" i="32"/>
  <c r="BF76" i="33" s="1"/>
  <c r="R151" i="32"/>
  <c r="R77" i="33" s="1"/>
  <c r="S151" i="32"/>
  <c r="S77" i="33" s="1"/>
  <c r="T151" i="32"/>
  <c r="T77" i="33" s="1"/>
  <c r="U151" i="32"/>
  <c r="U77" i="33" s="1"/>
  <c r="V151" i="32"/>
  <c r="V77" i="33" s="1"/>
  <c r="W151" i="32"/>
  <c r="W77" i="33" s="1"/>
  <c r="X151" i="32"/>
  <c r="X77" i="33" s="1"/>
  <c r="Y151" i="32"/>
  <c r="Y77" i="33" s="1"/>
  <c r="Z151" i="32"/>
  <c r="Z77" i="33" s="1"/>
  <c r="AA151" i="32"/>
  <c r="AA77" i="33" s="1"/>
  <c r="AB151" i="32"/>
  <c r="AB77" i="33" s="1"/>
  <c r="AC151" i="32"/>
  <c r="AC77" i="33" s="1"/>
  <c r="AD151" i="32"/>
  <c r="AD77" i="33" s="1"/>
  <c r="AE151" i="32"/>
  <c r="AE77" i="33" s="1"/>
  <c r="AF151" i="32"/>
  <c r="AF77" i="33" s="1"/>
  <c r="AG151" i="32"/>
  <c r="AG77" i="33" s="1"/>
  <c r="AH151" i="32"/>
  <c r="AH77" i="33" s="1"/>
  <c r="AI151" i="32"/>
  <c r="AI77" i="33" s="1"/>
  <c r="AJ151" i="32"/>
  <c r="AJ77" i="33" s="1"/>
  <c r="AK151" i="32"/>
  <c r="AK77" i="33" s="1"/>
  <c r="AL151" i="32"/>
  <c r="AL77" i="33" s="1"/>
  <c r="AM151" i="32"/>
  <c r="AM77" i="33" s="1"/>
  <c r="AN151" i="32"/>
  <c r="AN77" i="33" s="1"/>
  <c r="AO151" i="32"/>
  <c r="AO77" i="33" s="1"/>
  <c r="AP151" i="32"/>
  <c r="AP77" i="33" s="1"/>
  <c r="AQ151" i="32"/>
  <c r="AQ77" i="33" s="1"/>
  <c r="AR151" i="32"/>
  <c r="AR77" i="33" s="1"/>
  <c r="AS151" i="32"/>
  <c r="AS77" i="33" s="1"/>
  <c r="AT151" i="32"/>
  <c r="AT77" i="33" s="1"/>
  <c r="AU151" i="32"/>
  <c r="AU77" i="33" s="1"/>
  <c r="AV151" i="32"/>
  <c r="AV77" i="33" s="1"/>
  <c r="AW151" i="32"/>
  <c r="AW77" i="33" s="1"/>
  <c r="AX151" i="32"/>
  <c r="AX77" i="33" s="1"/>
  <c r="AY151" i="32"/>
  <c r="AY77" i="33" s="1"/>
  <c r="AZ151" i="32"/>
  <c r="AZ77" i="33" s="1"/>
  <c r="BA151" i="32"/>
  <c r="BA77" i="33" s="1"/>
  <c r="BB151" i="32"/>
  <c r="BB77" i="33" s="1"/>
  <c r="BC151" i="32"/>
  <c r="BC77" i="33" s="1"/>
  <c r="BD151" i="32"/>
  <c r="BD77" i="33" s="1"/>
  <c r="BE151" i="32"/>
  <c r="BE77" i="33" s="1"/>
  <c r="BF151" i="32"/>
  <c r="BF77" i="33" s="1"/>
  <c r="R152" i="32"/>
  <c r="R78" i="33" s="1"/>
  <c r="S152" i="32"/>
  <c r="S78" i="33" s="1"/>
  <c r="T152" i="32"/>
  <c r="T78" i="33" s="1"/>
  <c r="U152" i="32"/>
  <c r="U78" i="33" s="1"/>
  <c r="V152" i="32"/>
  <c r="V78" i="33" s="1"/>
  <c r="W152" i="32"/>
  <c r="W78" i="33" s="1"/>
  <c r="X152" i="32"/>
  <c r="X78" i="33" s="1"/>
  <c r="Y152" i="32"/>
  <c r="Y78" i="33" s="1"/>
  <c r="Z152" i="32"/>
  <c r="Z78" i="33" s="1"/>
  <c r="AA152" i="32"/>
  <c r="AA78" i="33" s="1"/>
  <c r="AB152" i="32"/>
  <c r="AB78" i="33" s="1"/>
  <c r="AC152" i="32"/>
  <c r="AC78" i="33" s="1"/>
  <c r="AD152" i="32"/>
  <c r="AD78" i="33" s="1"/>
  <c r="AE152" i="32"/>
  <c r="AE78" i="33" s="1"/>
  <c r="AF152" i="32"/>
  <c r="AF78" i="33" s="1"/>
  <c r="AG152" i="32"/>
  <c r="AG78" i="33" s="1"/>
  <c r="AH152" i="32"/>
  <c r="AH78" i="33" s="1"/>
  <c r="AI152" i="32"/>
  <c r="AI78" i="33" s="1"/>
  <c r="AJ152" i="32"/>
  <c r="AJ78" i="33" s="1"/>
  <c r="AK152" i="32"/>
  <c r="AK78" i="33" s="1"/>
  <c r="AL152" i="32"/>
  <c r="AL78" i="33" s="1"/>
  <c r="AM152" i="32"/>
  <c r="AM78" i="33" s="1"/>
  <c r="AN152" i="32"/>
  <c r="AN78" i="33" s="1"/>
  <c r="AO152" i="32"/>
  <c r="AO78" i="33" s="1"/>
  <c r="AP152" i="32"/>
  <c r="AP78" i="33" s="1"/>
  <c r="AQ152" i="32"/>
  <c r="AQ78" i="33" s="1"/>
  <c r="AR152" i="32"/>
  <c r="AR78" i="33" s="1"/>
  <c r="AS152" i="32"/>
  <c r="AS78" i="33" s="1"/>
  <c r="AT152" i="32"/>
  <c r="AT78" i="33" s="1"/>
  <c r="AU152" i="32"/>
  <c r="AU78" i="33" s="1"/>
  <c r="AV152" i="32"/>
  <c r="AV78" i="33" s="1"/>
  <c r="AW152" i="32"/>
  <c r="AW78" i="33" s="1"/>
  <c r="AX152" i="32"/>
  <c r="AX78" i="33" s="1"/>
  <c r="AY152" i="32"/>
  <c r="AY78" i="33" s="1"/>
  <c r="AZ152" i="32"/>
  <c r="AZ78" i="33" s="1"/>
  <c r="BA152" i="32"/>
  <c r="BA78" i="33" s="1"/>
  <c r="BB152" i="32"/>
  <c r="BB78" i="33" s="1"/>
  <c r="BC152" i="32"/>
  <c r="BC78" i="33" s="1"/>
  <c r="BD152" i="32"/>
  <c r="BD78" i="33" s="1"/>
  <c r="BE152" i="32"/>
  <c r="BE78" i="33" s="1"/>
  <c r="BF152" i="32"/>
  <c r="BF78" i="33" s="1"/>
  <c r="R153" i="32"/>
  <c r="R79" i="33" s="1"/>
  <c r="S153" i="32"/>
  <c r="S79" i="33" s="1"/>
  <c r="T153" i="32"/>
  <c r="T79" i="33" s="1"/>
  <c r="U153" i="32"/>
  <c r="U79" i="33" s="1"/>
  <c r="V153" i="32"/>
  <c r="V79" i="33" s="1"/>
  <c r="W153" i="32"/>
  <c r="W79" i="33" s="1"/>
  <c r="X153" i="32"/>
  <c r="X79" i="33" s="1"/>
  <c r="Y153" i="32"/>
  <c r="Y79" i="33" s="1"/>
  <c r="Z153" i="32"/>
  <c r="Z79" i="33" s="1"/>
  <c r="AA153" i="32"/>
  <c r="AA79" i="33" s="1"/>
  <c r="AB153" i="32"/>
  <c r="AB79" i="33" s="1"/>
  <c r="AC153" i="32"/>
  <c r="AC79" i="33" s="1"/>
  <c r="AD153" i="32"/>
  <c r="AD79" i="33" s="1"/>
  <c r="AE153" i="32"/>
  <c r="AE79" i="33" s="1"/>
  <c r="AF153" i="32"/>
  <c r="AF79" i="33" s="1"/>
  <c r="AG153" i="32"/>
  <c r="AG79" i="33" s="1"/>
  <c r="AH153" i="32"/>
  <c r="AH79" i="33" s="1"/>
  <c r="AI153" i="32"/>
  <c r="AI79" i="33" s="1"/>
  <c r="AJ153" i="32"/>
  <c r="AJ79" i="33" s="1"/>
  <c r="AK153" i="32"/>
  <c r="AK79" i="33" s="1"/>
  <c r="AL153" i="32"/>
  <c r="AL79" i="33" s="1"/>
  <c r="AM153" i="32"/>
  <c r="AM79" i="33" s="1"/>
  <c r="AN153" i="32"/>
  <c r="AN79" i="33" s="1"/>
  <c r="AO153" i="32"/>
  <c r="AO79" i="33" s="1"/>
  <c r="AP153" i="32"/>
  <c r="AP79" i="33" s="1"/>
  <c r="AQ153" i="32"/>
  <c r="AQ79" i="33" s="1"/>
  <c r="AR153" i="32"/>
  <c r="AR79" i="33" s="1"/>
  <c r="AS153" i="32"/>
  <c r="AS79" i="33" s="1"/>
  <c r="AT153" i="32"/>
  <c r="AT79" i="33" s="1"/>
  <c r="AU153" i="32"/>
  <c r="AU79" i="33" s="1"/>
  <c r="AV153" i="32"/>
  <c r="AV79" i="33" s="1"/>
  <c r="AW153" i="32"/>
  <c r="AW79" i="33" s="1"/>
  <c r="AX153" i="32"/>
  <c r="AX79" i="33" s="1"/>
  <c r="AY153" i="32"/>
  <c r="AY79" i="33" s="1"/>
  <c r="AZ153" i="32"/>
  <c r="AZ79" i="33" s="1"/>
  <c r="BA153" i="32"/>
  <c r="BA79" i="33" s="1"/>
  <c r="BB153" i="32"/>
  <c r="BB79" i="33" s="1"/>
  <c r="BC153" i="32"/>
  <c r="BC79" i="33" s="1"/>
  <c r="BD153" i="32"/>
  <c r="BD79" i="33" s="1"/>
  <c r="BE153" i="32"/>
  <c r="BE79" i="33" s="1"/>
  <c r="BF153" i="32"/>
  <c r="BF79" i="33" s="1"/>
  <c r="R154" i="32"/>
  <c r="R80" i="33" s="1"/>
  <c r="S154" i="32"/>
  <c r="S80" i="33" s="1"/>
  <c r="T154" i="32"/>
  <c r="T80" i="33" s="1"/>
  <c r="U154" i="32"/>
  <c r="U80" i="33" s="1"/>
  <c r="V154" i="32"/>
  <c r="V80" i="33" s="1"/>
  <c r="W154" i="32"/>
  <c r="W80" i="33" s="1"/>
  <c r="X154" i="32"/>
  <c r="X80" i="33" s="1"/>
  <c r="Y154" i="32"/>
  <c r="Y80" i="33" s="1"/>
  <c r="Z154" i="32"/>
  <c r="Z80" i="33" s="1"/>
  <c r="AA154" i="32"/>
  <c r="AA80" i="33" s="1"/>
  <c r="AB154" i="32"/>
  <c r="AB80" i="33" s="1"/>
  <c r="AC154" i="32"/>
  <c r="AC80" i="33" s="1"/>
  <c r="AD154" i="32"/>
  <c r="AD80" i="33" s="1"/>
  <c r="AE154" i="32"/>
  <c r="AE80" i="33" s="1"/>
  <c r="AF154" i="32"/>
  <c r="AF80" i="33" s="1"/>
  <c r="AG154" i="32"/>
  <c r="AG80" i="33" s="1"/>
  <c r="AH154" i="32"/>
  <c r="AH80" i="33" s="1"/>
  <c r="AI154" i="32"/>
  <c r="AI80" i="33" s="1"/>
  <c r="AJ154" i="32"/>
  <c r="AJ80" i="33" s="1"/>
  <c r="AK154" i="32"/>
  <c r="AK80" i="33" s="1"/>
  <c r="AL154" i="32"/>
  <c r="AL80" i="33" s="1"/>
  <c r="AM154" i="32"/>
  <c r="AM80" i="33" s="1"/>
  <c r="AN154" i="32"/>
  <c r="AN80" i="33" s="1"/>
  <c r="AO154" i="32"/>
  <c r="AO80" i="33" s="1"/>
  <c r="AP154" i="32"/>
  <c r="AP80" i="33" s="1"/>
  <c r="AQ154" i="32"/>
  <c r="AQ80" i="33" s="1"/>
  <c r="AR154" i="32"/>
  <c r="AR80" i="33" s="1"/>
  <c r="AS154" i="32"/>
  <c r="AS80" i="33" s="1"/>
  <c r="AT154" i="32"/>
  <c r="AT80" i="33" s="1"/>
  <c r="AU154" i="32"/>
  <c r="AU80" i="33" s="1"/>
  <c r="AV154" i="32"/>
  <c r="AV80" i="33" s="1"/>
  <c r="AW154" i="32"/>
  <c r="AW80" i="33" s="1"/>
  <c r="AX154" i="32"/>
  <c r="AX80" i="33" s="1"/>
  <c r="AY154" i="32"/>
  <c r="AY80" i="33" s="1"/>
  <c r="AZ154" i="32"/>
  <c r="AZ80" i="33" s="1"/>
  <c r="BA154" i="32"/>
  <c r="BA80" i="33" s="1"/>
  <c r="BB154" i="32"/>
  <c r="BB80" i="33" s="1"/>
  <c r="BC154" i="32"/>
  <c r="BC80" i="33" s="1"/>
  <c r="BD154" i="32"/>
  <c r="BD80" i="33" s="1"/>
  <c r="BE154" i="32"/>
  <c r="BE80" i="33" s="1"/>
  <c r="BF154" i="32"/>
  <c r="BF80" i="33" s="1"/>
  <c r="R155" i="32"/>
  <c r="R81" i="33" s="1"/>
  <c r="S155" i="32"/>
  <c r="S81" i="33" s="1"/>
  <c r="T155" i="32"/>
  <c r="T81" i="33" s="1"/>
  <c r="U155" i="32"/>
  <c r="U81" i="33" s="1"/>
  <c r="V155" i="32"/>
  <c r="V81" i="33" s="1"/>
  <c r="W155" i="32"/>
  <c r="W81" i="33" s="1"/>
  <c r="X155" i="32"/>
  <c r="X81" i="33" s="1"/>
  <c r="Y155" i="32"/>
  <c r="Y81" i="33" s="1"/>
  <c r="Z155" i="32"/>
  <c r="Z81" i="33" s="1"/>
  <c r="AA155" i="32"/>
  <c r="AA81" i="33" s="1"/>
  <c r="AB155" i="32"/>
  <c r="AB81" i="33" s="1"/>
  <c r="AC155" i="32"/>
  <c r="AC81" i="33" s="1"/>
  <c r="AD155" i="32"/>
  <c r="AD81" i="33" s="1"/>
  <c r="AE155" i="32"/>
  <c r="AE81" i="33" s="1"/>
  <c r="AF155" i="32"/>
  <c r="AF81" i="33" s="1"/>
  <c r="AG155" i="32"/>
  <c r="AG81" i="33" s="1"/>
  <c r="AH155" i="32"/>
  <c r="AH81" i="33" s="1"/>
  <c r="AI155" i="32"/>
  <c r="AI81" i="33" s="1"/>
  <c r="AJ155" i="32"/>
  <c r="AJ81" i="33" s="1"/>
  <c r="AK155" i="32"/>
  <c r="AK81" i="33" s="1"/>
  <c r="AL155" i="32"/>
  <c r="AL81" i="33" s="1"/>
  <c r="AM155" i="32"/>
  <c r="AM81" i="33" s="1"/>
  <c r="AN155" i="32"/>
  <c r="AN81" i="33" s="1"/>
  <c r="AO155" i="32"/>
  <c r="AO81" i="33" s="1"/>
  <c r="AP155" i="32"/>
  <c r="AP81" i="33" s="1"/>
  <c r="AQ155" i="32"/>
  <c r="AQ81" i="33" s="1"/>
  <c r="AR155" i="32"/>
  <c r="AR81" i="33" s="1"/>
  <c r="AS155" i="32"/>
  <c r="AS81" i="33" s="1"/>
  <c r="AT155" i="32"/>
  <c r="AT81" i="33" s="1"/>
  <c r="AU155" i="32"/>
  <c r="AU81" i="33" s="1"/>
  <c r="AV155" i="32"/>
  <c r="AV81" i="33" s="1"/>
  <c r="AW155" i="32"/>
  <c r="AW81" i="33" s="1"/>
  <c r="AX155" i="32"/>
  <c r="AX81" i="33" s="1"/>
  <c r="AY155" i="32"/>
  <c r="AY81" i="33" s="1"/>
  <c r="AZ155" i="32"/>
  <c r="AZ81" i="33" s="1"/>
  <c r="BA155" i="32"/>
  <c r="BA81" i="33" s="1"/>
  <c r="BB155" i="32"/>
  <c r="BB81" i="33" s="1"/>
  <c r="BC155" i="32"/>
  <c r="BC81" i="33" s="1"/>
  <c r="BD155" i="32"/>
  <c r="BD81" i="33" s="1"/>
  <c r="BE155" i="32"/>
  <c r="BE81" i="33" s="1"/>
  <c r="BF155" i="32"/>
  <c r="BF81" i="33" s="1"/>
  <c r="R156" i="32"/>
  <c r="R82" i="33" s="1"/>
  <c r="S156" i="32"/>
  <c r="S82" i="33" s="1"/>
  <c r="T156" i="32"/>
  <c r="T82" i="33" s="1"/>
  <c r="U156" i="32"/>
  <c r="U82" i="33" s="1"/>
  <c r="V156" i="32"/>
  <c r="V82" i="33" s="1"/>
  <c r="W156" i="32"/>
  <c r="W82" i="33" s="1"/>
  <c r="X156" i="32"/>
  <c r="X82" i="33" s="1"/>
  <c r="Y156" i="32"/>
  <c r="Y82" i="33" s="1"/>
  <c r="Z156" i="32"/>
  <c r="Z82" i="33" s="1"/>
  <c r="AA156" i="32"/>
  <c r="AA82" i="33" s="1"/>
  <c r="AB156" i="32"/>
  <c r="AB82" i="33" s="1"/>
  <c r="AC156" i="32"/>
  <c r="AC82" i="33" s="1"/>
  <c r="AD156" i="32"/>
  <c r="AD82" i="33" s="1"/>
  <c r="AE156" i="32"/>
  <c r="AE82" i="33" s="1"/>
  <c r="AF156" i="32"/>
  <c r="AF82" i="33" s="1"/>
  <c r="AG156" i="32"/>
  <c r="AG82" i="33" s="1"/>
  <c r="AH156" i="32"/>
  <c r="AH82" i="33" s="1"/>
  <c r="AI156" i="32"/>
  <c r="AI82" i="33" s="1"/>
  <c r="AJ156" i="32"/>
  <c r="AJ82" i="33" s="1"/>
  <c r="AK156" i="32"/>
  <c r="AK82" i="33" s="1"/>
  <c r="AL156" i="32"/>
  <c r="AL82" i="33" s="1"/>
  <c r="AM156" i="32"/>
  <c r="AM82" i="33" s="1"/>
  <c r="AN156" i="32"/>
  <c r="AN82" i="33" s="1"/>
  <c r="AO156" i="32"/>
  <c r="AO82" i="33" s="1"/>
  <c r="AP156" i="32"/>
  <c r="AP82" i="33" s="1"/>
  <c r="AQ156" i="32"/>
  <c r="AQ82" i="33" s="1"/>
  <c r="AR156" i="32"/>
  <c r="AR82" i="33" s="1"/>
  <c r="AS156" i="32"/>
  <c r="AS82" i="33" s="1"/>
  <c r="AT156" i="32"/>
  <c r="AT82" i="33" s="1"/>
  <c r="AU156" i="32"/>
  <c r="AU82" i="33" s="1"/>
  <c r="AV156" i="32"/>
  <c r="AV82" i="33" s="1"/>
  <c r="AW156" i="32"/>
  <c r="AW82" i="33" s="1"/>
  <c r="AX156" i="32"/>
  <c r="AX82" i="33" s="1"/>
  <c r="AY156" i="32"/>
  <c r="AY82" i="33" s="1"/>
  <c r="AZ156" i="32"/>
  <c r="AZ82" i="33" s="1"/>
  <c r="BA156" i="32"/>
  <c r="BA82" i="33" s="1"/>
  <c r="BB156" i="32"/>
  <c r="BB82" i="33" s="1"/>
  <c r="BC156" i="32"/>
  <c r="BC82" i="33" s="1"/>
  <c r="BD156" i="32"/>
  <c r="BD82" i="33" s="1"/>
  <c r="BE156" i="32"/>
  <c r="BE82" i="33" s="1"/>
  <c r="BF156" i="32"/>
  <c r="BF82" i="33" s="1"/>
  <c r="R157" i="32"/>
  <c r="R83" i="33" s="1"/>
  <c r="S157" i="32"/>
  <c r="S83" i="33" s="1"/>
  <c r="T157" i="32"/>
  <c r="T83" i="33" s="1"/>
  <c r="U157" i="32"/>
  <c r="U83" i="33" s="1"/>
  <c r="V157" i="32"/>
  <c r="V83" i="33" s="1"/>
  <c r="W157" i="32"/>
  <c r="W83" i="33" s="1"/>
  <c r="X157" i="32"/>
  <c r="X83" i="33" s="1"/>
  <c r="Y157" i="32"/>
  <c r="Y83" i="33" s="1"/>
  <c r="Z157" i="32"/>
  <c r="Z83" i="33" s="1"/>
  <c r="AA157" i="32"/>
  <c r="AA83" i="33" s="1"/>
  <c r="AB157" i="32"/>
  <c r="AB83" i="33" s="1"/>
  <c r="AC157" i="32"/>
  <c r="AC83" i="33" s="1"/>
  <c r="AD157" i="32"/>
  <c r="AD83" i="33" s="1"/>
  <c r="AE157" i="32"/>
  <c r="AE83" i="33" s="1"/>
  <c r="AF157" i="32"/>
  <c r="AF83" i="33" s="1"/>
  <c r="AG157" i="32"/>
  <c r="AG83" i="33" s="1"/>
  <c r="AH157" i="32"/>
  <c r="AH83" i="33" s="1"/>
  <c r="AI157" i="32"/>
  <c r="AI83" i="33" s="1"/>
  <c r="AJ157" i="32"/>
  <c r="AJ83" i="33" s="1"/>
  <c r="AK157" i="32"/>
  <c r="AK83" i="33" s="1"/>
  <c r="AL157" i="32"/>
  <c r="AL83" i="33" s="1"/>
  <c r="AM157" i="32"/>
  <c r="AM83" i="33" s="1"/>
  <c r="AN157" i="32"/>
  <c r="AN83" i="33" s="1"/>
  <c r="AO157" i="32"/>
  <c r="AO83" i="33" s="1"/>
  <c r="AP157" i="32"/>
  <c r="AP83" i="33" s="1"/>
  <c r="AQ157" i="32"/>
  <c r="AQ83" i="33" s="1"/>
  <c r="AR157" i="32"/>
  <c r="AR83" i="33" s="1"/>
  <c r="AS157" i="32"/>
  <c r="AS83" i="33" s="1"/>
  <c r="AT157" i="32"/>
  <c r="AT83" i="33" s="1"/>
  <c r="AU157" i="32"/>
  <c r="AU83" i="33" s="1"/>
  <c r="AV157" i="32"/>
  <c r="AV83" i="33" s="1"/>
  <c r="AW157" i="32"/>
  <c r="AW83" i="33" s="1"/>
  <c r="AX157" i="32"/>
  <c r="AX83" i="33" s="1"/>
  <c r="AY157" i="32"/>
  <c r="AY83" i="33" s="1"/>
  <c r="AZ157" i="32"/>
  <c r="AZ83" i="33" s="1"/>
  <c r="BA157" i="32"/>
  <c r="BA83" i="33" s="1"/>
  <c r="BB157" i="32"/>
  <c r="BB83" i="33" s="1"/>
  <c r="BC157" i="32"/>
  <c r="BC83" i="33" s="1"/>
  <c r="BD157" i="32"/>
  <c r="BD83" i="33" s="1"/>
  <c r="BE157" i="32"/>
  <c r="BE83" i="33" s="1"/>
  <c r="BF157" i="32"/>
  <c r="BF83" i="33" s="1"/>
  <c r="R158" i="32"/>
  <c r="R84" i="33" s="1"/>
  <c r="S158" i="32"/>
  <c r="S84" i="33" s="1"/>
  <c r="T158" i="32"/>
  <c r="T84" i="33" s="1"/>
  <c r="U158" i="32"/>
  <c r="U84" i="33" s="1"/>
  <c r="V158" i="32"/>
  <c r="V84" i="33" s="1"/>
  <c r="W158" i="32"/>
  <c r="W84" i="33" s="1"/>
  <c r="X158" i="32"/>
  <c r="X84" i="33" s="1"/>
  <c r="Y158" i="32"/>
  <c r="Y84" i="33" s="1"/>
  <c r="Z158" i="32"/>
  <c r="Z84" i="33" s="1"/>
  <c r="AA158" i="32"/>
  <c r="AA84" i="33" s="1"/>
  <c r="AB158" i="32"/>
  <c r="AB84" i="33" s="1"/>
  <c r="AC158" i="32"/>
  <c r="AC84" i="33" s="1"/>
  <c r="AD158" i="32"/>
  <c r="AD84" i="33" s="1"/>
  <c r="AE158" i="32"/>
  <c r="AE84" i="33" s="1"/>
  <c r="AF158" i="32"/>
  <c r="AF84" i="33" s="1"/>
  <c r="AG158" i="32"/>
  <c r="AG84" i="33" s="1"/>
  <c r="AH158" i="32"/>
  <c r="AH84" i="33" s="1"/>
  <c r="AI158" i="32"/>
  <c r="AI84" i="33" s="1"/>
  <c r="AJ158" i="32"/>
  <c r="AJ84" i="33" s="1"/>
  <c r="AK158" i="32"/>
  <c r="AK84" i="33" s="1"/>
  <c r="AL158" i="32"/>
  <c r="AL84" i="33" s="1"/>
  <c r="AM158" i="32"/>
  <c r="AM84" i="33" s="1"/>
  <c r="AN158" i="32"/>
  <c r="AN84" i="33" s="1"/>
  <c r="AO158" i="32"/>
  <c r="AO84" i="33" s="1"/>
  <c r="AP158" i="32"/>
  <c r="AP84" i="33" s="1"/>
  <c r="AQ158" i="32"/>
  <c r="AQ84" i="33" s="1"/>
  <c r="AR158" i="32"/>
  <c r="AR84" i="33" s="1"/>
  <c r="AS158" i="32"/>
  <c r="AS84" i="33" s="1"/>
  <c r="AT158" i="32"/>
  <c r="AT84" i="33" s="1"/>
  <c r="AU158" i="32"/>
  <c r="AU84" i="33" s="1"/>
  <c r="AV158" i="32"/>
  <c r="AV84" i="33" s="1"/>
  <c r="AW158" i="32"/>
  <c r="AW84" i="33" s="1"/>
  <c r="AX158" i="32"/>
  <c r="AX84" i="33" s="1"/>
  <c r="AY158" i="32"/>
  <c r="AY84" i="33" s="1"/>
  <c r="AZ158" i="32"/>
  <c r="AZ84" i="33" s="1"/>
  <c r="BA158" i="32"/>
  <c r="BA84" i="33" s="1"/>
  <c r="BB158" i="32"/>
  <c r="BB84" i="33" s="1"/>
  <c r="BC158" i="32"/>
  <c r="BC84" i="33" s="1"/>
  <c r="BD158" i="32"/>
  <c r="BD84" i="33" s="1"/>
  <c r="BE158" i="32"/>
  <c r="BE84" i="33" s="1"/>
  <c r="BF158" i="32"/>
  <c r="BF84" i="33" s="1"/>
  <c r="R159" i="32"/>
  <c r="R85" i="33" s="1"/>
  <c r="S159" i="32"/>
  <c r="S85" i="33" s="1"/>
  <c r="T159" i="32"/>
  <c r="T85" i="33" s="1"/>
  <c r="U159" i="32"/>
  <c r="U85" i="33" s="1"/>
  <c r="V159" i="32"/>
  <c r="V85" i="33" s="1"/>
  <c r="W159" i="32"/>
  <c r="W85" i="33" s="1"/>
  <c r="X159" i="32"/>
  <c r="X85" i="33" s="1"/>
  <c r="Y159" i="32"/>
  <c r="Y85" i="33" s="1"/>
  <c r="Z159" i="32"/>
  <c r="Z85" i="33" s="1"/>
  <c r="AA159" i="32"/>
  <c r="AA85" i="33" s="1"/>
  <c r="AB159" i="32"/>
  <c r="AB85" i="33" s="1"/>
  <c r="AC159" i="32"/>
  <c r="AC85" i="33" s="1"/>
  <c r="AD159" i="32"/>
  <c r="AD85" i="33" s="1"/>
  <c r="AE159" i="32"/>
  <c r="AE85" i="33" s="1"/>
  <c r="AF159" i="32"/>
  <c r="AF85" i="33" s="1"/>
  <c r="AG159" i="32"/>
  <c r="AG85" i="33" s="1"/>
  <c r="AH159" i="32"/>
  <c r="AH85" i="33" s="1"/>
  <c r="AI159" i="32"/>
  <c r="AI85" i="33" s="1"/>
  <c r="AJ159" i="32"/>
  <c r="AJ85" i="33" s="1"/>
  <c r="AK159" i="32"/>
  <c r="AK85" i="33" s="1"/>
  <c r="AL159" i="32"/>
  <c r="AL85" i="33" s="1"/>
  <c r="AM159" i="32"/>
  <c r="AM85" i="33" s="1"/>
  <c r="AN159" i="32"/>
  <c r="AN85" i="33" s="1"/>
  <c r="AO159" i="32"/>
  <c r="AO85" i="33" s="1"/>
  <c r="AP159" i="32"/>
  <c r="AP85" i="33" s="1"/>
  <c r="AQ159" i="32"/>
  <c r="AQ85" i="33" s="1"/>
  <c r="AR159" i="32"/>
  <c r="AR85" i="33" s="1"/>
  <c r="AS159" i="32"/>
  <c r="AS85" i="33" s="1"/>
  <c r="AT159" i="32"/>
  <c r="AT85" i="33" s="1"/>
  <c r="AU159" i="32"/>
  <c r="AU85" i="33" s="1"/>
  <c r="AV159" i="32"/>
  <c r="AV85" i="33" s="1"/>
  <c r="AW159" i="32"/>
  <c r="AW85" i="33" s="1"/>
  <c r="AX159" i="32"/>
  <c r="AX85" i="33" s="1"/>
  <c r="AY159" i="32"/>
  <c r="AY85" i="33" s="1"/>
  <c r="AZ159" i="32"/>
  <c r="AZ85" i="33" s="1"/>
  <c r="BA159" i="32"/>
  <c r="BA85" i="33" s="1"/>
  <c r="BB159" i="32"/>
  <c r="BB85" i="33" s="1"/>
  <c r="BC159" i="32"/>
  <c r="BC85" i="33" s="1"/>
  <c r="BD159" i="32"/>
  <c r="BD85" i="33" s="1"/>
  <c r="BE159" i="32"/>
  <c r="BE85" i="33" s="1"/>
  <c r="BF159" i="32"/>
  <c r="BF85" i="33" s="1"/>
  <c r="R160" i="32"/>
  <c r="R86" i="33" s="1"/>
  <c r="S160" i="32"/>
  <c r="S86" i="33" s="1"/>
  <c r="T160" i="32"/>
  <c r="T86" i="33" s="1"/>
  <c r="U160" i="32"/>
  <c r="U86" i="33" s="1"/>
  <c r="V160" i="32"/>
  <c r="V86" i="33" s="1"/>
  <c r="W160" i="32"/>
  <c r="W86" i="33" s="1"/>
  <c r="X160" i="32"/>
  <c r="X86" i="33" s="1"/>
  <c r="Y160" i="32"/>
  <c r="Y86" i="33" s="1"/>
  <c r="Z160" i="32"/>
  <c r="Z86" i="33" s="1"/>
  <c r="AA160" i="32"/>
  <c r="AA86" i="33" s="1"/>
  <c r="AB160" i="32"/>
  <c r="AB86" i="33" s="1"/>
  <c r="AC160" i="32"/>
  <c r="AC86" i="33" s="1"/>
  <c r="AD160" i="32"/>
  <c r="AD86" i="33" s="1"/>
  <c r="AE160" i="32"/>
  <c r="AE86" i="33" s="1"/>
  <c r="AF160" i="32"/>
  <c r="AF86" i="33" s="1"/>
  <c r="AG160" i="32"/>
  <c r="AG86" i="33" s="1"/>
  <c r="AH160" i="32"/>
  <c r="AH86" i="33" s="1"/>
  <c r="AI160" i="32"/>
  <c r="AI86" i="33" s="1"/>
  <c r="AJ160" i="32"/>
  <c r="AJ86" i="33" s="1"/>
  <c r="AK160" i="32"/>
  <c r="AK86" i="33" s="1"/>
  <c r="AL160" i="32"/>
  <c r="AL86" i="33" s="1"/>
  <c r="AM160" i="32"/>
  <c r="AM86" i="33" s="1"/>
  <c r="AN160" i="32"/>
  <c r="AN86" i="33" s="1"/>
  <c r="AO160" i="32"/>
  <c r="AO86" i="33" s="1"/>
  <c r="AP160" i="32"/>
  <c r="AP86" i="33" s="1"/>
  <c r="AQ160" i="32"/>
  <c r="AQ86" i="33" s="1"/>
  <c r="AR160" i="32"/>
  <c r="AR86" i="33" s="1"/>
  <c r="AS160" i="32"/>
  <c r="AS86" i="33" s="1"/>
  <c r="AT160" i="32"/>
  <c r="AT86" i="33" s="1"/>
  <c r="AU160" i="32"/>
  <c r="AU86" i="33" s="1"/>
  <c r="AV160" i="32"/>
  <c r="AV86" i="33" s="1"/>
  <c r="AW160" i="32"/>
  <c r="AW86" i="33" s="1"/>
  <c r="AX160" i="32"/>
  <c r="AX86" i="33" s="1"/>
  <c r="AY160" i="32"/>
  <c r="AY86" i="33" s="1"/>
  <c r="AZ160" i="32"/>
  <c r="AZ86" i="33" s="1"/>
  <c r="BA160" i="32"/>
  <c r="BA86" i="33" s="1"/>
  <c r="BB160" i="32"/>
  <c r="BB86" i="33" s="1"/>
  <c r="BC160" i="32"/>
  <c r="BC86" i="33" s="1"/>
  <c r="BD160" i="32"/>
  <c r="BD86" i="33" s="1"/>
  <c r="BE160" i="32"/>
  <c r="BE86" i="33" s="1"/>
  <c r="BF160" i="32"/>
  <c r="BF86" i="33" s="1"/>
  <c r="R161" i="32"/>
  <c r="R87" i="33" s="1"/>
  <c r="S161" i="32"/>
  <c r="S87" i="33" s="1"/>
  <c r="T161" i="32"/>
  <c r="T87" i="33" s="1"/>
  <c r="U161" i="32"/>
  <c r="U87" i="33" s="1"/>
  <c r="V161" i="32"/>
  <c r="V87" i="33" s="1"/>
  <c r="W161" i="32"/>
  <c r="W87" i="33" s="1"/>
  <c r="X161" i="32"/>
  <c r="X87" i="33" s="1"/>
  <c r="Y161" i="32"/>
  <c r="Y87" i="33" s="1"/>
  <c r="Z161" i="32"/>
  <c r="Z87" i="33" s="1"/>
  <c r="AA161" i="32"/>
  <c r="AA87" i="33" s="1"/>
  <c r="AB161" i="32"/>
  <c r="AB87" i="33" s="1"/>
  <c r="AC161" i="32"/>
  <c r="AC87" i="33" s="1"/>
  <c r="AD161" i="32"/>
  <c r="AD87" i="33" s="1"/>
  <c r="AE161" i="32"/>
  <c r="AE87" i="33" s="1"/>
  <c r="AF161" i="32"/>
  <c r="AF87" i="33" s="1"/>
  <c r="AG161" i="32"/>
  <c r="AG87" i="33" s="1"/>
  <c r="AH161" i="32"/>
  <c r="AH87" i="33" s="1"/>
  <c r="AI161" i="32"/>
  <c r="AI87" i="33" s="1"/>
  <c r="AJ161" i="32"/>
  <c r="AJ87" i="33" s="1"/>
  <c r="AK161" i="32"/>
  <c r="AK87" i="33" s="1"/>
  <c r="AL161" i="32"/>
  <c r="AL87" i="33" s="1"/>
  <c r="AM161" i="32"/>
  <c r="AM87" i="33" s="1"/>
  <c r="AN161" i="32"/>
  <c r="AN87" i="33" s="1"/>
  <c r="AO161" i="32"/>
  <c r="AO87" i="33" s="1"/>
  <c r="AP161" i="32"/>
  <c r="AP87" i="33" s="1"/>
  <c r="AQ161" i="32"/>
  <c r="AQ87" i="33" s="1"/>
  <c r="AR161" i="32"/>
  <c r="AR87" i="33" s="1"/>
  <c r="AS161" i="32"/>
  <c r="AS87" i="33" s="1"/>
  <c r="AT161" i="32"/>
  <c r="AT87" i="33" s="1"/>
  <c r="AU161" i="32"/>
  <c r="AU87" i="33" s="1"/>
  <c r="AV161" i="32"/>
  <c r="AV87" i="33" s="1"/>
  <c r="AW161" i="32"/>
  <c r="AW87" i="33" s="1"/>
  <c r="AX161" i="32"/>
  <c r="AX87" i="33" s="1"/>
  <c r="AY161" i="32"/>
  <c r="AY87" i="33" s="1"/>
  <c r="AZ161" i="32"/>
  <c r="AZ87" i="33" s="1"/>
  <c r="BA161" i="32"/>
  <c r="BA87" i="33" s="1"/>
  <c r="BB161" i="32"/>
  <c r="BB87" i="33" s="1"/>
  <c r="BC161" i="32"/>
  <c r="BC87" i="33" s="1"/>
  <c r="BD161" i="32"/>
  <c r="BD87" i="33" s="1"/>
  <c r="BE161" i="32"/>
  <c r="BE87" i="33" s="1"/>
  <c r="BF161" i="32"/>
  <c r="BF87" i="33" s="1"/>
  <c r="R162" i="32"/>
  <c r="R88" i="33" s="1"/>
  <c r="S162" i="32"/>
  <c r="S88" i="33" s="1"/>
  <c r="T162" i="32"/>
  <c r="T88" i="33" s="1"/>
  <c r="U162" i="32"/>
  <c r="U88" i="33" s="1"/>
  <c r="V162" i="32"/>
  <c r="V88" i="33" s="1"/>
  <c r="W162" i="32"/>
  <c r="W88" i="33" s="1"/>
  <c r="X162" i="32"/>
  <c r="X88" i="33" s="1"/>
  <c r="Y162" i="32"/>
  <c r="Y88" i="33" s="1"/>
  <c r="Z162" i="32"/>
  <c r="Z88" i="33" s="1"/>
  <c r="AA162" i="32"/>
  <c r="AA88" i="33" s="1"/>
  <c r="AB162" i="32"/>
  <c r="AB88" i="33" s="1"/>
  <c r="AC162" i="32"/>
  <c r="AC88" i="33" s="1"/>
  <c r="AD162" i="32"/>
  <c r="AD88" i="33" s="1"/>
  <c r="AE162" i="32"/>
  <c r="AE88" i="33" s="1"/>
  <c r="AF162" i="32"/>
  <c r="AF88" i="33" s="1"/>
  <c r="AG162" i="32"/>
  <c r="AG88" i="33" s="1"/>
  <c r="AH162" i="32"/>
  <c r="AH88" i="33" s="1"/>
  <c r="AI162" i="32"/>
  <c r="AI88" i="33" s="1"/>
  <c r="AJ162" i="32"/>
  <c r="AJ88" i="33" s="1"/>
  <c r="AK162" i="32"/>
  <c r="AK88" i="33" s="1"/>
  <c r="AL162" i="32"/>
  <c r="AL88" i="33" s="1"/>
  <c r="AM162" i="32"/>
  <c r="AM88" i="33" s="1"/>
  <c r="AN162" i="32"/>
  <c r="AN88" i="33" s="1"/>
  <c r="AO162" i="32"/>
  <c r="AO88" i="33" s="1"/>
  <c r="AP162" i="32"/>
  <c r="AP88" i="33" s="1"/>
  <c r="AQ162" i="32"/>
  <c r="AQ88" i="33" s="1"/>
  <c r="AR162" i="32"/>
  <c r="AR88" i="33" s="1"/>
  <c r="AS162" i="32"/>
  <c r="AS88" i="33" s="1"/>
  <c r="AT162" i="32"/>
  <c r="AT88" i="33" s="1"/>
  <c r="AU162" i="32"/>
  <c r="AU88" i="33" s="1"/>
  <c r="AV162" i="32"/>
  <c r="AV88" i="33" s="1"/>
  <c r="AW162" i="32"/>
  <c r="AW88" i="33" s="1"/>
  <c r="AX162" i="32"/>
  <c r="AX88" i="33" s="1"/>
  <c r="AY162" i="32"/>
  <c r="AY88" i="33" s="1"/>
  <c r="AZ162" i="32"/>
  <c r="AZ88" i="33" s="1"/>
  <c r="BA162" i="32"/>
  <c r="BA88" i="33" s="1"/>
  <c r="BB162" i="32"/>
  <c r="BB88" i="33" s="1"/>
  <c r="BC162" i="32"/>
  <c r="BC88" i="33" s="1"/>
  <c r="BD162" i="32"/>
  <c r="BD88" i="33" s="1"/>
  <c r="BE162" i="32"/>
  <c r="BE88" i="33" s="1"/>
  <c r="BF162" i="32"/>
  <c r="BF88" i="33" s="1"/>
  <c r="R163" i="32"/>
  <c r="R89" i="33" s="1"/>
  <c r="S163" i="32"/>
  <c r="S89" i="33" s="1"/>
  <c r="T163" i="32"/>
  <c r="T89" i="33" s="1"/>
  <c r="U163" i="32"/>
  <c r="U89" i="33" s="1"/>
  <c r="V163" i="32"/>
  <c r="V89" i="33" s="1"/>
  <c r="W163" i="32"/>
  <c r="W89" i="33" s="1"/>
  <c r="X163" i="32"/>
  <c r="X89" i="33" s="1"/>
  <c r="Y163" i="32"/>
  <c r="Y89" i="33" s="1"/>
  <c r="Z163" i="32"/>
  <c r="Z89" i="33" s="1"/>
  <c r="AA163" i="32"/>
  <c r="AA89" i="33" s="1"/>
  <c r="AB163" i="32"/>
  <c r="AB89" i="33" s="1"/>
  <c r="AC163" i="32"/>
  <c r="AC89" i="33" s="1"/>
  <c r="AD163" i="32"/>
  <c r="AD89" i="33" s="1"/>
  <c r="AE163" i="32"/>
  <c r="AE89" i="33" s="1"/>
  <c r="AF163" i="32"/>
  <c r="AF89" i="33" s="1"/>
  <c r="AG163" i="32"/>
  <c r="AG89" i="33" s="1"/>
  <c r="AH163" i="32"/>
  <c r="AH89" i="33" s="1"/>
  <c r="AI163" i="32"/>
  <c r="AI89" i="33" s="1"/>
  <c r="AJ163" i="32"/>
  <c r="AJ89" i="33" s="1"/>
  <c r="AK163" i="32"/>
  <c r="AK89" i="33" s="1"/>
  <c r="AL163" i="32"/>
  <c r="AL89" i="33" s="1"/>
  <c r="AM163" i="32"/>
  <c r="AM89" i="33" s="1"/>
  <c r="AN163" i="32"/>
  <c r="AN89" i="33" s="1"/>
  <c r="AO163" i="32"/>
  <c r="AO89" i="33" s="1"/>
  <c r="AP163" i="32"/>
  <c r="AP89" i="33" s="1"/>
  <c r="AQ163" i="32"/>
  <c r="AQ89" i="33" s="1"/>
  <c r="AR163" i="32"/>
  <c r="AR89" i="33" s="1"/>
  <c r="AS163" i="32"/>
  <c r="AS89" i="33" s="1"/>
  <c r="AT163" i="32"/>
  <c r="AT89" i="33" s="1"/>
  <c r="AU163" i="32"/>
  <c r="AU89" i="33" s="1"/>
  <c r="AV163" i="32"/>
  <c r="AV89" i="33" s="1"/>
  <c r="AW163" i="32"/>
  <c r="AW89" i="33" s="1"/>
  <c r="AX163" i="32"/>
  <c r="AX89" i="33" s="1"/>
  <c r="AY163" i="32"/>
  <c r="AY89" i="33" s="1"/>
  <c r="AZ163" i="32"/>
  <c r="AZ89" i="33" s="1"/>
  <c r="BA163" i="32"/>
  <c r="BA89" i="33" s="1"/>
  <c r="BB163" i="32"/>
  <c r="BB89" i="33" s="1"/>
  <c r="BC163" i="32"/>
  <c r="BC89" i="33" s="1"/>
  <c r="BD163" i="32"/>
  <c r="BD89" i="33" s="1"/>
  <c r="BE163" i="32"/>
  <c r="BE89" i="33" s="1"/>
  <c r="BF163" i="32"/>
  <c r="BF89" i="33" s="1"/>
  <c r="R164" i="32"/>
  <c r="R90" i="33" s="1"/>
  <c r="S164" i="32"/>
  <c r="S90" i="33" s="1"/>
  <c r="T164" i="32"/>
  <c r="T90" i="33" s="1"/>
  <c r="U164" i="32"/>
  <c r="U90" i="33" s="1"/>
  <c r="V164" i="32"/>
  <c r="V90" i="33" s="1"/>
  <c r="W164" i="32"/>
  <c r="W90" i="33" s="1"/>
  <c r="X164" i="32"/>
  <c r="X90" i="33" s="1"/>
  <c r="Y164" i="32"/>
  <c r="Y90" i="33" s="1"/>
  <c r="Z164" i="32"/>
  <c r="Z90" i="33" s="1"/>
  <c r="AA164" i="32"/>
  <c r="AA90" i="33" s="1"/>
  <c r="AB164" i="32"/>
  <c r="AB90" i="33" s="1"/>
  <c r="AC164" i="32"/>
  <c r="AC90" i="33" s="1"/>
  <c r="AD164" i="32"/>
  <c r="AD90" i="33" s="1"/>
  <c r="AE164" i="32"/>
  <c r="AE90" i="33" s="1"/>
  <c r="AF164" i="32"/>
  <c r="AF90" i="33" s="1"/>
  <c r="AG164" i="32"/>
  <c r="AG90" i="33" s="1"/>
  <c r="AH164" i="32"/>
  <c r="AH90" i="33" s="1"/>
  <c r="AI164" i="32"/>
  <c r="AI90" i="33" s="1"/>
  <c r="AJ164" i="32"/>
  <c r="AJ90" i="33" s="1"/>
  <c r="AK164" i="32"/>
  <c r="AK90" i="33" s="1"/>
  <c r="AL164" i="32"/>
  <c r="AL90" i="33" s="1"/>
  <c r="AM164" i="32"/>
  <c r="AM90" i="33" s="1"/>
  <c r="AN164" i="32"/>
  <c r="AN90" i="33" s="1"/>
  <c r="AO164" i="32"/>
  <c r="AO90" i="33" s="1"/>
  <c r="AP164" i="32"/>
  <c r="AP90" i="33" s="1"/>
  <c r="AQ164" i="32"/>
  <c r="AQ90" i="33" s="1"/>
  <c r="AR164" i="32"/>
  <c r="AR90" i="33" s="1"/>
  <c r="AS164" i="32"/>
  <c r="AS90" i="33" s="1"/>
  <c r="AT164" i="32"/>
  <c r="AT90" i="33" s="1"/>
  <c r="AU164" i="32"/>
  <c r="AU90" i="33" s="1"/>
  <c r="AV164" i="32"/>
  <c r="AV90" i="33" s="1"/>
  <c r="AW164" i="32"/>
  <c r="AW90" i="33" s="1"/>
  <c r="AX164" i="32"/>
  <c r="AX90" i="33" s="1"/>
  <c r="AY164" i="32"/>
  <c r="AY90" i="33" s="1"/>
  <c r="AZ164" i="32"/>
  <c r="AZ90" i="33" s="1"/>
  <c r="BA164" i="32"/>
  <c r="BA90" i="33" s="1"/>
  <c r="BB164" i="32"/>
  <c r="BB90" i="33" s="1"/>
  <c r="BC164" i="32"/>
  <c r="BC90" i="33" s="1"/>
  <c r="BD164" i="32"/>
  <c r="BD90" i="33" s="1"/>
  <c r="BE164" i="32"/>
  <c r="BE90" i="33" s="1"/>
  <c r="BF164" i="32"/>
  <c r="BF90" i="33" s="1"/>
  <c r="R165" i="32"/>
  <c r="R91" i="33" s="1"/>
  <c r="S165" i="32"/>
  <c r="S91" i="33" s="1"/>
  <c r="T165" i="32"/>
  <c r="T91" i="33" s="1"/>
  <c r="U165" i="32"/>
  <c r="U91" i="33" s="1"/>
  <c r="V165" i="32"/>
  <c r="V91" i="33" s="1"/>
  <c r="W165" i="32"/>
  <c r="W91" i="33" s="1"/>
  <c r="X165" i="32"/>
  <c r="X91" i="33" s="1"/>
  <c r="Y165" i="32"/>
  <c r="Y91" i="33" s="1"/>
  <c r="Z165" i="32"/>
  <c r="Z91" i="33" s="1"/>
  <c r="AA165" i="32"/>
  <c r="AA91" i="33" s="1"/>
  <c r="AB165" i="32"/>
  <c r="AB91" i="33" s="1"/>
  <c r="AC165" i="32"/>
  <c r="AC91" i="33" s="1"/>
  <c r="AD165" i="32"/>
  <c r="AD91" i="33" s="1"/>
  <c r="AE165" i="32"/>
  <c r="AE91" i="33" s="1"/>
  <c r="AF165" i="32"/>
  <c r="AF91" i="33" s="1"/>
  <c r="AG165" i="32"/>
  <c r="AG91" i="33" s="1"/>
  <c r="AH165" i="32"/>
  <c r="AH91" i="33" s="1"/>
  <c r="AI165" i="32"/>
  <c r="AI91" i="33" s="1"/>
  <c r="AJ165" i="32"/>
  <c r="AJ91" i="33" s="1"/>
  <c r="AK165" i="32"/>
  <c r="AK91" i="33" s="1"/>
  <c r="AL165" i="32"/>
  <c r="AL91" i="33" s="1"/>
  <c r="AM165" i="32"/>
  <c r="AM91" i="33" s="1"/>
  <c r="AN165" i="32"/>
  <c r="AN91" i="33" s="1"/>
  <c r="AO165" i="32"/>
  <c r="AO91" i="33" s="1"/>
  <c r="AP165" i="32"/>
  <c r="AP91" i="33" s="1"/>
  <c r="AQ165" i="32"/>
  <c r="AQ91" i="33" s="1"/>
  <c r="AR165" i="32"/>
  <c r="AR91" i="33" s="1"/>
  <c r="AS165" i="32"/>
  <c r="AS91" i="33" s="1"/>
  <c r="AT165" i="32"/>
  <c r="AT91" i="33" s="1"/>
  <c r="AU165" i="32"/>
  <c r="AU91" i="33" s="1"/>
  <c r="AV165" i="32"/>
  <c r="AV91" i="33" s="1"/>
  <c r="AW165" i="32"/>
  <c r="AW91" i="33" s="1"/>
  <c r="AX165" i="32"/>
  <c r="AX91" i="33" s="1"/>
  <c r="AY165" i="32"/>
  <c r="AY91" i="33" s="1"/>
  <c r="AZ165" i="32"/>
  <c r="AZ91" i="33" s="1"/>
  <c r="BA165" i="32"/>
  <c r="BA91" i="33" s="1"/>
  <c r="BB165" i="32"/>
  <c r="BB91" i="33" s="1"/>
  <c r="BC165" i="32"/>
  <c r="BC91" i="33" s="1"/>
  <c r="BD165" i="32"/>
  <c r="BD91" i="33" s="1"/>
  <c r="BE165" i="32"/>
  <c r="BE91" i="33" s="1"/>
  <c r="BF165" i="32"/>
  <c r="BF91" i="33" s="1"/>
  <c r="R166" i="32"/>
  <c r="R92" i="33" s="1"/>
  <c r="S166" i="32"/>
  <c r="S92" i="33" s="1"/>
  <c r="T166" i="32"/>
  <c r="T92" i="33" s="1"/>
  <c r="U166" i="32"/>
  <c r="U92" i="33" s="1"/>
  <c r="V166" i="32"/>
  <c r="V92" i="33" s="1"/>
  <c r="W166" i="32"/>
  <c r="W92" i="33" s="1"/>
  <c r="X166" i="32"/>
  <c r="X92" i="33" s="1"/>
  <c r="Y166" i="32"/>
  <c r="Y92" i="33" s="1"/>
  <c r="Z166" i="32"/>
  <c r="Z92" i="33" s="1"/>
  <c r="AA166" i="32"/>
  <c r="AA92" i="33" s="1"/>
  <c r="AB166" i="32"/>
  <c r="AB92" i="33" s="1"/>
  <c r="AC166" i="32"/>
  <c r="AC92" i="33" s="1"/>
  <c r="AD166" i="32"/>
  <c r="AD92" i="33" s="1"/>
  <c r="AE166" i="32"/>
  <c r="AE92" i="33" s="1"/>
  <c r="AF166" i="32"/>
  <c r="AF92" i="33" s="1"/>
  <c r="AG166" i="32"/>
  <c r="AG92" i="33" s="1"/>
  <c r="AH166" i="32"/>
  <c r="AH92" i="33" s="1"/>
  <c r="AI166" i="32"/>
  <c r="AI92" i="33" s="1"/>
  <c r="AJ166" i="32"/>
  <c r="AJ92" i="33" s="1"/>
  <c r="AK166" i="32"/>
  <c r="AK92" i="33" s="1"/>
  <c r="AL166" i="32"/>
  <c r="AL92" i="33" s="1"/>
  <c r="AM166" i="32"/>
  <c r="AM92" i="33" s="1"/>
  <c r="AN166" i="32"/>
  <c r="AN92" i="33" s="1"/>
  <c r="AO166" i="32"/>
  <c r="AO92" i="33" s="1"/>
  <c r="AP166" i="32"/>
  <c r="AP92" i="33" s="1"/>
  <c r="AQ166" i="32"/>
  <c r="AQ92" i="33" s="1"/>
  <c r="AR166" i="32"/>
  <c r="AR92" i="33" s="1"/>
  <c r="AS166" i="32"/>
  <c r="AS92" i="33" s="1"/>
  <c r="AT166" i="32"/>
  <c r="AT92" i="33" s="1"/>
  <c r="AU166" i="32"/>
  <c r="AU92" i="33" s="1"/>
  <c r="AV166" i="32"/>
  <c r="AV92" i="33" s="1"/>
  <c r="AW166" i="32"/>
  <c r="AW92" i="33" s="1"/>
  <c r="AX166" i="32"/>
  <c r="AX92" i="33" s="1"/>
  <c r="AY166" i="32"/>
  <c r="AY92" i="33" s="1"/>
  <c r="AZ166" i="32"/>
  <c r="AZ92" i="33" s="1"/>
  <c r="BA166" i="32"/>
  <c r="BA92" i="33" s="1"/>
  <c r="BB166" i="32"/>
  <c r="BB92" i="33" s="1"/>
  <c r="BC166" i="32"/>
  <c r="BC92" i="33" s="1"/>
  <c r="BD166" i="32"/>
  <c r="BD92" i="33" s="1"/>
  <c r="BE166" i="32"/>
  <c r="BE92" i="33" s="1"/>
  <c r="BF166" i="32"/>
  <c r="BF92" i="33" s="1"/>
  <c r="R167" i="32"/>
  <c r="R93" i="33" s="1"/>
  <c r="S167" i="32"/>
  <c r="S93" i="33" s="1"/>
  <c r="T167" i="32"/>
  <c r="T93" i="33" s="1"/>
  <c r="U167" i="32"/>
  <c r="U93" i="33" s="1"/>
  <c r="V167" i="32"/>
  <c r="V93" i="33" s="1"/>
  <c r="W167" i="32"/>
  <c r="W93" i="33" s="1"/>
  <c r="X167" i="32"/>
  <c r="X93" i="33" s="1"/>
  <c r="Y167" i="32"/>
  <c r="Y93" i="33" s="1"/>
  <c r="Z167" i="32"/>
  <c r="Z93" i="33" s="1"/>
  <c r="AA167" i="32"/>
  <c r="AA93" i="33" s="1"/>
  <c r="AB167" i="32"/>
  <c r="AB93" i="33" s="1"/>
  <c r="AC167" i="32"/>
  <c r="AC93" i="33" s="1"/>
  <c r="AD167" i="32"/>
  <c r="AD93" i="33" s="1"/>
  <c r="AE167" i="32"/>
  <c r="AE93" i="33" s="1"/>
  <c r="AF167" i="32"/>
  <c r="AF93" i="33" s="1"/>
  <c r="AG167" i="32"/>
  <c r="AG93" i="33" s="1"/>
  <c r="AH167" i="32"/>
  <c r="AH93" i="33" s="1"/>
  <c r="AI167" i="32"/>
  <c r="AI93" i="33" s="1"/>
  <c r="AJ167" i="32"/>
  <c r="AJ93" i="33" s="1"/>
  <c r="AK167" i="32"/>
  <c r="AK93" i="33" s="1"/>
  <c r="AL167" i="32"/>
  <c r="AL93" i="33" s="1"/>
  <c r="AM167" i="32"/>
  <c r="AM93" i="33" s="1"/>
  <c r="AN167" i="32"/>
  <c r="AN93" i="33" s="1"/>
  <c r="AO167" i="32"/>
  <c r="AO93" i="33" s="1"/>
  <c r="AP167" i="32"/>
  <c r="AP93" i="33" s="1"/>
  <c r="AQ167" i="32"/>
  <c r="AQ93" i="33" s="1"/>
  <c r="AR167" i="32"/>
  <c r="AR93" i="33" s="1"/>
  <c r="AS167" i="32"/>
  <c r="AS93" i="33" s="1"/>
  <c r="AT167" i="32"/>
  <c r="AT93" i="33" s="1"/>
  <c r="AU167" i="32"/>
  <c r="AU93" i="33" s="1"/>
  <c r="AV167" i="32"/>
  <c r="AV93" i="33" s="1"/>
  <c r="AW167" i="32"/>
  <c r="AW93" i="33" s="1"/>
  <c r="AX167" i="32"/>
  <c r="AX93" i="33" s="1"/>
  <c r="AY167" i="32"/>
  <c r="AY93" i="33" s="1"/>
  <c r="AZ167" i="32"/>
  <c r="AZ93" i="33" s="1"/>
  <c r="BA167" i="32"/>
  <c r="BA93" i="33" s="1"/>
  <c r="BB167" i="32"/>
  <c r="BB93" i="33" s="1"/>
  <c r="BC167" i="32"/>
  <c r="BC93" i="33" s="1"/>
  <c r="BD167" i="32"/>
  <c r="BD93" i="33" s="1"/>
  <c r="BE167" i="32"/>
  <c r="BE93" i="33" s="1"/>
  <c r="BF167" i="32"/>
  <c r="BF93" i="33" s="1"/>
  <c r="R168" i="32"/>
  <c r="R94" i="33" s="1"/>
  <c r="S168" i="32"/>
  <c r="S94" i="33" s="1"/>
  <c r="T168" i="32"/>
  <c r="T94" i="33" s="1"/>
  <c r="U168" i="32"/>
  <c r="U94" i="33" s="1"/>
  <c r="V168" i="32"/>
  <c r="V94" i="33" s="1"/>
  <c r="W168" i="32"/>
  <c r="W94" i="33" s="1"/>
  <c r="X168" i="32"/>
  <c r="X94" i="33" s="1"/>
  <c r="Y168" i="32"/>
  <c r="Y94" i="33" s="1"/>
  <c r="Z168" i="32"/>
  <c r="Z94" i="33" s="1"/>
  <c r="AA168" i="32"/>
  <c r="AA94" i="33" s="1"/>
  <c r="AB168" i="32"/>
  <c r="AB94" i="33" s="1"/>
  <c r="AC168" i="32"/>
  <c r="AC94" i="33" s="1"/>
  <c r="AD168" i="32"/>
  <c r="AD94" i="33" s="1"/>
  <c r="AE168" i="32"/>
  <c r="AE94" i="33" s="1"/>
  <c r="AF168" i="32"/>
  <c r="AF94" i="33" s="1"/>
  <c r="AG168" i="32"/>
  <c r="AG94" i="33" s="1"/>
  <c r="AH168" i="32"/>
  <c r="AH94" i="33" s="1"/>
  <c r="AI168" i="32"/>
  <c r="AI94" i="33" s="1"/>
  <c r="AJ168" i="32"/>
  <c r="AJ94" i="33" s="1"/>
  <c r="AK168" i="32"/>
  <c r="AK94" i="33" s="1"/>
  <c r="AL168" i="32"/>
  <c r="AL94" i="33" s="1"/>
  <c r="AM168" i="32"/>
  <c r="AM94" i="33" s="1"/>
  <c r="AN168" i="32"/>
  <c r="AN94" i="33" s="1"/>
  <c r="AO168" i="32"/>
  <c r="AO94" i="33" s="1"/>
  <c r="AP168" i="32"/>
  <c r="AP94" i="33" s="1"/>
  <c r="AQ168" i="32"/>
  <c r="AQ94" i="33" s="1"/>
  <c r="AR168" i="32"/>
  <c r="AR94" i="33" s="1"/>
  <c r="AS168" i="32"/>
  <c r="AS94" i="33" s="1"/>
  <c r="AT168" i="32"/>
  <c r="AT94" i="33" s="1"/>
  <c r="AU168" i="32"/>
  <c r="AU94" i="33" s="1"/>
  <c r="AV168" i="32"/>
  <c r="AV94" i="33" s="1"/>
  <c r="AW168" i="32"/>
  <c r="AW94" i="33" s="1"/>
  <c r="AX168" i="32"/>
  <c r="AX94" i="33" s="1"/>
  <c r="AY168" i="32"/>
  <c r="AY94" i="33" s="1"/>
  <c r="AZ168" i="32"/>
  <c r="AZ94" i="33" s="1"/>
  <c r="BA168" i="32"/>
  <c r="BA94" i="33" s="1"/>
  <c r="BB168" i="32"/>
  <c r="BB94" i="33" s="1"/>
  <c r="BC168" i="32"/>
  <c r="BC94" i="33" s="1"/>
  <c r="BD168" i="32"/>
  <c r="BD94" i="33" s="1"/>
  <c r="BE168" i="32"/>
  <c r="BE94" i="33" s="1"/>
  <c r="BF168" i="32"/>
  <c r="BF94" i="33" s="1"/>
  <c r="R169" i="32"/>
  <c r="R95" i="33" s="1"/>
  <c r="S169" i="32"/>
  <c r="S95" i="33" s="1"/>
  <c r="T169" i="32"/>
  <c r="T95" i="33" s="1"/>
  <c r="U169" i="32"/>
  <c r="U95" i="33" s="1"/>
  <c r="V169" i="32"/>
  <c r="V95" i="33" s="1"/>
  <c r="W169" i="32"/>
  <c r="W95" i="33" s="1"/>
  <c r="X169" i="32"/>
  <c r="X95" i="33" s="1"/>
  <c r="Y169" i="32"/>
  <c r="Y95" i="33" s="1"/>
  <c r="Z169" i="32"/>
  <c r="Z95" i="33" s="1"/>
  <c r="AA169" i="32"/>
  <c r="AA95" i="33" s="1"/>
  <c r="AB169" i="32"/>
  <c r="AB95" i="33" s="1"/>
  <c r="AC169" i="32"/>
  <c r="AC95" i="33" s="1"/>
  <c r="AD169" i="32"/>
  <c r="AD95" i="33" s="1"/>
  <c r="AE169" i="32"/>
  <c r="AE95" i="33" s="1"/>
  <c r="AF169" i="32"/>
  <c r="AF95" i="33" s="1"/>
  <c r="AG169" i="32"/>
  <c r="AG95" i="33" s="1"/>
  <c r="AH169" i="32"/>
  <c r="AH95" i="33" s="1"/>
  <c r="AI169" i="32"/>
  <c r="AI95" i="33" s="1"/>
  <c r="AJ169" i="32"/>
  <c r="AJ95" i="33" s="1"/>
  <c r="AK169" i="32"/>
  <c r="AK95" i="33" s="1"/>
  <c r="AL169" i="32"/>
  <c r="AL95" i="33" s="1"/>
  <c r="AM169" i="32"/>
  <c r="AM95" i="33" s="1"/>
  <c r="AN169" i="32"/>
  <c r="AN95" i="33" s="1"/>
  <c r="AO169" i="32"/>
  <c r="AO95" i="33" s="1"/>
  <c r="AP169" i="32"/>
  <c r="AP95" i="33" s="1"/>
  <c r="AQ169" i="32"/>
  <c r="AQ95" i="33" s="1"/>
  <c r="AR169" i="32"/>
  <c r="AR95" i="33" s="1"/>
  <c r="AS169" i="32"/>
  <c r="AS95" i="33" s="1"/>
  <c r="AT169" i="32"/>
  <c r="AT95" i="33" s="1"/>
  <c r="AU169" i="32"/>
  <c r="AU95" i="33" s="1"/>
  <c r="AV169" i="32"/>
  <c r="AV95" i="33" s="1"/>
  <c r="AW169" i="32"/>
  <c r="AW95" i="33" s="1"/>
  <c r="AX169" i="32"/>
  <c r="AX95" i="33" s="1"/>
  <c r="AY169" i="32"/>
  <c r="AY95" i="33" s="1"/>
  <c r="AZ169" i="32"/>
  <c r="AZ95" i="33" s="1"/>
  <c r="BA169" i="32"/>
  <c r="BA95" i="33" s="1"/>
  <c r="BB169" i="32"/>
  <c r="BB95" i="33" s="1"/>
  <c r="BC169" i="32"/>
  <c r="BC95" i="33" s="1"/>
  <c r="BD169" i="32"/>
  <c r="BD95" i="33" s="1"/>
  <c r="BE169" i="32"/>
  <c r="BE95" i="33" s="1"/>
  <c r="BF169" i="32"/>
  <c r="BF95" i="33" s="1"/>
  <c r="R170" i="32"/>
  <c r="R96" i="33" s="1"/>
  <c r="S170" i="32"/>
  <c r="S96" i="33" s="1"/>
  <c r="T170" i="32"/>
  <c r="T96" i="33" s="1"/>
  <c r="U170" i="32"/>
  <c r="U96" i="33" s="1"/>
  <c r="V170" i="32"/>
  <c r="V96" i="33" s="1"/>
  <c r="W170" i="32"/>
  <c r="W96" i="33" s="1"/>
  <c r="X170" i="32"/>
  <c r="X96" i="33" s="1"/>
  <c r="Y170" i="32"/>
  <c r="Y96" i="33" s="1"/>
  <c r="Z170" i="32"/>
  <c r="Z96" i="33" s="1"/>
  <c r="AA170" i="32"/>
  <c r="AA96" i="33" s="1"/>
  <c r="AB170" i="32"/>
  <c r="AB96" i="33" s="1"/>
  <c r="AC170" i="32"/>
  <c r="AC96" i="33" s="1"/>
  <c r="AD170" i="32"/>
  <c r="AD96" i="33" s="1"/>
  <c r="AE170" i="32"/>
  <c r="AE96" i="33" s="1"/>
  <c r="AF170" i="32"/>
  <c r="AF96" i="33" s="1"/>
  <c r="AG170" i="32"/>
  <c r="AG96" i="33" s="1"/>
  <c r="AH170" i="32"/>
  <c r="AH96" i="33" s="1"/>
  <c r="AI170" i="32"/>
  <c r="AI96" i="33" s="1"/>
  <c r="AJ170" i="32"/>
  <c r="AJ96" i="33" s="1"/>
  <c r="AK170" i="32"/>
  <c r="AK96" i="33" s="1"/>
  <c r="AL170" i="32"/>
  <c r="AL96" i="33" s="1"/>
  <c r="AM170" i="32"/>
  <c r="AM96" i="33" s="1"/>
  <c r="AN170" i="32"/>
  <c r="AN96" i="33" s="1"/>
  <c r="AO170" i="32"/>
  <c r="AO96" i="33" s="1"/>
  <c r="AP170" i="32"/>
  <c r="AP96" i="33" s="1"/>
  <c r="AQ170" i="32"/>
  <c r="AQ96" i="33" s="1"/>
  <c r="AR170" i="32"/>
  <c r="AR96" i="33" s="1"/>
  <c r="AS170" i="32"/>
  <c r="AS96" i="33" s="1"/>
  <c r="AT170" i="32"/>
  <c r="AT96" i="33" s="1"/>
  <c r="AU170" i="32"/>
  <c r="AU96" i="33" s="1"/>
  <c r="AV170" i="32"/>
  <c r="AV96" i="33" s="1"/>
  <c r="AW170" i="32"/>
  <c r="AW96" i="33" s="1"/>
  <c r="AX170" i="32"/>
  <c r="AX96" i="33" s="1"/>
  <c r="AY170" i="32"/>
  <c r="AY96" i="33" s="1"/>
  <c r="AZ170" i="32"/>
  <c r="AZ96" i="33" s="1"/>
  <c r="BA170" i="32"/>
  <c r="BA96" i="33" s="1"/>
  <c r="BB170" i="32"/>
  <c r="BB96" i="33" s="1"/>
  <c r="BC170" i="32"/>
  <c r="BC96" i="33" s="1"/>
  <c r="BD170" i="32"/>
  <c r="BD96" i="33" s="1"/>
  <c r="BE170" i="32"/>
  <c r="BE96" i="33" s="1"/>
  <c r="BF170" i="32"/>
  <c r="BF96" i="33" s="1"/>
  <c r="R171" i="32"/>
  <c r="R97" i="33" s="1"/>
  <c r="S171" i="32"/>
  <c r="S97" i="33" s="1"/>
  <c r="T171" i="32"/>
  <c r="T97" i="33" s="1"/>
  <c r="U171" i="32"/>
  <c r="U97" i="33" s="1"/>
  <c r="V171" i="32"/>
  <c r="V97" i="33" s="1"/>
  <c r="W171" i="32"/>
  <c r="W97" i="33" s="1"/>
  <c r="X171" i="32"/>
  <c r="X97" i="33" s="1"/>
  <c r="Y171" i="32"/>
  <c r="Y97" i="33" s="1"/>
  <c r="Z171" i="32"/>
  <c r="Z97" i="33" s="1"/>
  <c r="AA171" i="32"/>
  <c r="AA97" i="33" s="1"/>
  <c r="AB171" i="32"/>
  <c r="AB97" i="33" s="1"/>
  <c r="AC171" i="32"/>
  <c r="AC97" i="33" s="1"/>
  <c r="AD171" i="32"/>
  <c r="AD97" i="33" s="1"/>
  <c r="AE171" i="32"/>
  <c r="AE97" i="33" s="1"/>
  <c r="AF171" i="32"/>
  <c r="AF97" i="33" s="1"/>
  <c r="AG171" i="32"/>
  <c r="AG97" i="33" s="1"/>
  <c r="AH171" i="32"/>
  <c r="AH97" i="33" s="1"/>
  <c r="AI171" i="32"/>
  <c r="AI97" i="33" s="1"/>
  <c r="AJ171" i="32"/>
  <c r="AJ97" i="33" s="1"/>
  <c r="AK171" i="32"/>
  <c r="AK97" i="33" s="1"/>
  <c r="AL171" i="32"/>
  <c r="AL97" i="33" s="1"/>
  <c r="AM171" i="32"/>
  <c r="AM97" i="33" s="1"/>
  <c r="AN171" i="32"/>
  <c r="AN97" i="33" s="1"/>
  <c r="AO171" i="32"/>
  <c r="AO97" i="33" s="1"/>
  <c r="AP171" i="32"/>
  <c r="AP97" i="33" s="1"/>
  <c r="AQ171" i="32"/>
  <c r="AQ97" i="33" s="1"/>
  <c r="AR171" i="32"/>
  <c r="AR97" i="33" s="1"/>
  <c r="AS171" i="32"/>
  <c r="AS97" i="33" s="1"/>
  <c r="AT171" i="32"/>
  <c r="AT97" i="33" s="1"/>
  <c r="AU171" i="32"/>
  <c r="AU97" i="33" s="1"/>
  <c r="AV171" i="32"/>
  <c r="AV97" i="33" s="1"/>
  <c r="AW171" i="32"/>
  <c r="AW97" i="33" s="1"/>
  <c r="AX171" i="32"/>
  <c r="AX97" i="33" s="1"/>
  <c r="AY171" i="32"/>
  <c r="AY97" i="33" s="1"/>
  <c r="AZ171" i="32"/>
  <c r="AZ97" i="33" s="1"/>
  <c r="BA171" i="32"/>
  <c r="BA97" i="33" s="1"/>
  <c r="BB171" i="32"/>
  <c r="BB97" i="33" s="1"/>
  <c r="BC171" i="32"/>
  <c r="BC97" i="33" s="1"/>
  <c r="BD171" i="32"/>
  <c r="BD97" i="33" s="1"/>
  <c r="BE171" i="32"/>
  <c r="BE97" i="33" s="1"/>
  <c r="BF171" i="32"/>
  <c r="BF97" i="33" s="1"/>
  <c r="R172" i="32"/>
  <c r="R98" i="33" s="1"/>
  <c r="S172" i="32"/>
  <c r="S98" i="33" s="1"/>
  <c r="T172" i="32"/>
  <c r="T98" i="33" s="1"/>
  <c r="U172" i="32"/>
  <c r="U98" i="33" s="1"/>
  <c r="V172" i="32"/>
  <c r="V98" i="33" s="1"/>
  <c r="W172" i="32"/>
  <c r="W98" i="33" s="1"/>
  <c r="X172" i="32"/>
  <c r="X98" i="33" s="1"/>
  <c r="Y172" i="32"/>
  <c r="Y98" i="33" s="1"/>
  <c r="Z172" i="32"/>
  <c r="Z98" i="33" s="1"/>
  <c r="AA172" i="32"/>
  <c r="AA98" i="33" s="1"/>
  <c r="AB172" i="32"/>
  <c r="AB98" i="33" s="1"/>
  <c r="AC172" i="32"/>
  <c r="AC98" i="33" s="1"/>
  <c r="AD172" i="32"/>
  <c r="AD98" i="33" s="1"/>
  <c r="AE172" i="32"/>
  <c r="AE98" i="33" s="1"/>
  <c r="AF172" i="32"/>
  <c r="AF98" i="33" s="1"/>
  <c r="AG172" i="32"/>
  <c r="AG98" i="33" s="1"/>
  <c r="AH172" i="32"/>
  <c r="AH98" i="33" s="1"/>
  <c r="AI172" i="32"/>
  <c r="AI98" i="33" s="1"/>
  <c r="AJ172" i="32"/>
  <c r="AJ98" i="33" s="1"/>
  <c r="AK172" i="32"/>
  <c r="AK98" i="33" s="1"/>
  <c r="AL172" i="32"/>
  <c r="AL98" i="33" s="1"/>
  <c r="AM172" i="32"/>
  <c r="AM98" i="33" s="1"/>
  <c r="AN172" i="32"/>
  <c r="AN98" i="33" s="1"/>
  <c r="AO172" i="32"/>
  <c r="AO98" i="33" s="1"/>
  <c r="AP172" i="32"/>
  <c r="AP98" i="33" s="1"/>
  <c r="AQ172" i="32"/>
  <c r="AQ98" i="33" s="1"/>
  <c r="AR172" i="32"/>
  <c r="AR98" i="33" s="1"/>
  <c r="AS172" i="32"/>
  <c r="AS98" i="33" s="1"/>
  <c r="AT172" i="32"/>
  <c r="AT98" i="33" s="1"/>
  <c r="AU172" i="32"/>
  <c r="AU98" i="33" s="1"/>
  <c r="AV172" i="32"/>
  <c r="AV98" i="33" s="1"/>
  <c r="AW172" i="32"/>
  <c r="AW98" i="33" s="1"/>
  <c r="AX172" i="32"/>
  <c r="AX98" i="33" s="1"/>
  <c r="AY172" i="32"/>
  <c r="AY98" i="33" s="1"/>
  <c r="AZ172" i="32"/>
  <c r="AZ98" i="33" s="1"/>
  <c r="BA172" i="32"/>
  <c r="BA98" i="33" s="1"/>
  <c r="BB172" i="32"/>
  <c r="BB98" i="33" s="1"/>
  <c r="BC172" i="32"/>
  <c r="BC98" i="33" s="1"/>
  <c r="BD172" i="32"/>
  <c r="BD98" i="33" s="1"/>
  <c r="BE172" i="32"/>
  <c r="BE98" i="33" s="1"/>
  <c r="BF172" i="32"/>
  <c r="BF98" i="33" s="1"/>
  <c r="R173" i="32"/>
  <c r="R99" i="33" s="1"/>
  <c r="S173" i="32"/>
  <c r="S99" i="33" s="1"/>
  <c r="T173" i="32"/>
  <c r="T99" i="33" s="1"/>
  <c r="U173" i="32"/>
  <c r="U99" i="33" s="1"/>
  <c r="V173" i="32"/>
  <c r="V99" i="33" s="1"/>
  <c r="W173" i="32"/>
  <c r="W99" i="33" s="1"/>
  <c r="X173" i="32"/>
  <c r="X99" i="33" s="1"/>
  <c r="Y173" i="32"/>
  <c r="Y99" i="33" s="1"/>
  <c r="Z173" i="32"/>
  <c r="Z99" i="33" s="1"/>
  <c r="AA173" i="32"/>
  <c r="AA99" i="33" s="1"/>
  <c r="AB173" i="32"/>
  <c r="AB99" i="33" s="1"/>
  <c r="AC173" i="32"/>
  <c r="AC99" i="33" s="1"/>
  <c r="AD173" i="32"/>
  <c r="AD99" i="33" s="1"/>
  <c r="AE173" i="32"/>
  <c r="AE99" i="33" s="1"/>
  <c r="AF173" i="32"/>
  <c r="AF99" i="33" s="1"/>
  <c r="AG173" i="32"/>
  <c r="AG99" i="33" s="1"/>
  <c r="AH173" i="32"/>
  <c r="AH99" i="33" s="1"/>
  <c r="AI173" i="32"/>
  <c r="AI99" i="33" s="1"/>
  <c r="AJ173" i="32"/>
  <c r="AJ99" i="33" s="1"/>
  <c r="AK173" i="32"/>
  <c r="AK99" i="33" s="1"/>
  <c r="AL173" i="32"/>
  <c r="AL99" i="33" s="1"/>
  <c r="AM173" i="32"/>
  <c r="AM99" i="33" s="1"/>
  <c r="AN173" i="32"/>
  <c r="AN99" i="33" s="1"/>
  <c r="AO173" i="32"/>
  <c r="AO99" i="33" s="1"/>
  <c r="AP173" i="32"/>
  <c r="AP99" i="33" s="1"/>
  <c r="AQ173" i="32"/>
  <c r="AQ99" i="33" s="1"/>
  <c r="AR173" i="32"/>
  <c r="AR99" i="33" s="1"/>
  <c r="AS173" i="32"/>
  <c r="AS99" i="33" s="1"/>
  <c r="AT173" i="32"/>
  <c r="AT99" i="33" s="1"/>
  <c r="AU173" i="32"/>
  <c r="AU99" i="33" s="1"/>
  <c r="AV173" i="32"/>
  <c r="AV99" i="33" s="1"/>
  <c r="AW173" i="32"/>
  <c r="AW99" i="33" s="1"/>
  <c r="AX173" i="32"/>
  <c r="AX99" i="33" s="1"/>
  <c r="AY173" i="32"/>
  <c r="AY99" i="33" s="1"/>
  <c r="AZ173" i="32"/>
  <c r="AZ99" i="33" s="1"/>
  <c r="BA173" i="32"/>
  <c r="BA99" i="33" s="1"/>
  <c r="BB173" i="32"/>
  <c r="BB99" i="33" s="1"/>
  <c r="BC173" i="32"/>
  <c r="BC99" i="33" s="1"/>
  <c r="BD173" i="32"/>
  <c r="BD99" i="33" s="1"/>
  <c r="BE173" i="32"/>
  <c r="BE99" i="33" s="1"/>
  <c r="BF173" i="32"/>
  <c r="BF99" i="33" s="1"/>
  <c r="R78" i="32"/>
  <c r="R4" i="33" s="1"/>
  <c r="S78" i="32"/>
  <c r="S4" i="33" s="1"/>
  <c r="T78" i="32"/>
  <c r="T4" i="33" s="1"/>
  <c r="U78" i="32"/>
  <c r="U4" i="33" s="1"/>
  <c r="V78" i="32"/>
  <c r="V4" i="33" s="1"/>
  <c r="W78" i="32"/>
  <c r="W4" i="33" s="1"/>
  <c r="X78" i="32"/>
  <c r="X4" i="33" s="1"/>
  <c r="Y78" i="32"/>
  <c r="Y4" i="33" s="1"/>
  <c r="Z78" i="32"/>
  <c r="Z4" i="33" s="1"/>
  <c r="AA78" i="32"/>
  <c r="AA4" i="33" s="1"/>
  <c r="AB78" i="32"/>
  <c r="AB4" i="33" s="1"/>
  <c r="AC78" i="32"/>
  <c r="AC4" i="33" s="1"/>
  <c r="AD78" i="32"/>
  <c r="AD4" i="33" s="1"/>
  <c r="AE78" i="32"/>
  <c r="AE4" i="33" s="1"/>
  <c r="AF78" i="32"/>
  <c r="AF4" i="33" s="1"/>
  <c r="AG78" i="32"/>
  <c r="AG4" i="33" s="1"/>
  <c r="AH78" i="32"/>
  <c r="AH4" i="33" s="1"/>
  <c r="AI78" i="32"/>
  <c r="AI4" i="33" s="1"/>
  <c r="AJ78" i="32"/>
  <c r="AJ4" i="33" s="1"/>
  <c r="AK78" i="32"/>
  <c r="AK4" i="33" s="1"/>
  <c r="AL78" i="32"/>
  <c r="AL4" i="33" s="1"/>
  <c r="AM78" i="32"/>
  <c r="AM4" i="33" s="1"/>
  <c r="AN78" i="32"/>
  <c r="AN4" i="33" s="1"/>
  <c r="AO78" i="32"/>
  <c r="AO4" i="33" s="1"/>
  <c r="AP78" i="32"/>
  <c r="AP4" i="33" s="1"/>
  <c r="AQ78" i="32"/>
  <c r="AQ4" i="33" s="1"/>
  <c r="AR78" i="32"/>
  <c r="AR4" i="33" s="1"/>
  <c r="AS78" i="32"/>
  <c r="AS4" i="33" s="1"/>
  <c r="AT78" i="32"/>
  <c r="AT4" i="33" s="1"/>
  <c r="AU78" i="32"/>
  <c r="AU4" i="33" s="1"/>
  <c r="AV78" i="32"/>
  <c r="AV4" i="33" s="1"/>
  <c r="AW78" i="32"/>
  <c r="AW4" i="33" s="1"/>
  <c r="AX78" i="32"/>
  <c r="AX4" i="33" s="1"/>
  <c r="AY78" i="32"/>
  <c r="AY4" i="33" s="1"/>
  <c r="AZ78" i="32"/>
  <c r="AZ4" i="33" s="1"/>
  <c r="BA78" i="32"/>
  <c r="BA4" i="33" s="1"/>
  <c r="BB78" i="32"/>
  <c r="BB4" i="33" s="1"/>
  <c r="BC78" i="32"/>
  <c r="BC4" i="33" s="1"/>
  <c r="BD78" i="32"/>
  <c r="BD4" i="33" s="1"/>
  <c r="BE78" i="32"/>
  <c r="BE4" i="33" s="1"/>
  <c r="BF78" i="32"/>
  <c r="BF4" i="33" s="1"/>
  <c r="R79" i="32"/>
  <c r="R5" i="33" s="1"/>
  <c r="S79" i="32"/>
  <c r="S5" i="33" s="1"/>
  <c r="T79" i="32"/>
  <c r="T5" i="33" s="1"/>
  <c r="U79" i="32"/>
  <c r="U5" i="33" s="1"/>
  <c r="V79" i="32"/>
  <c r="V5" i="33" s="1"/>
  <c r="W79" i="32"/>
  <c r="W5" i="33" s="1"/>
  <c r="X79" i="32"/>
  <c r="X5" i="33" s="1"/>
  <c r="Y79" i="32"/>
  <c r="Y5" i="33" s="1"/>
  <c r="Z79" i="32"/>
  <c r="Z5" i="33" s="1"/>
  <c r="AA79" i="32"/>
  <c r="AA5" i="33" s="1"/>
  <c r="AB79" i="32"/>
  <c r="AB5" i="33" s="1"/>
  <c r="AC79" i="32"/>
  <c r="AC5" i="33" s="1"/>
  <c r="AD79" i="32"/>
  <c r="AD5" i="33" s="1"/>
  <c r="AE79" i="32"/>
  <c r="AE5" i="33" s="1"/>
  <c r="AF79" i="32"/>
  <c r="AF5" i="33" s="1"/>
  <c r="AG79" i="32"/>
  <c r="AG5" i="33" s="1"/>
  <c r="AH79" i="32"/>
  <c r="AH5" i="33" s="1"/>
  <c r="AI79" i="32"/>
  <c r="AI5" i="33" s="1"/>
  <c r="AJ79" i="32"/>
  <c r="AJ5" i="33" s="1"/>
  <c r="AK79" i="32"/>
  <c r="AK5" i="33" s="1"/>
  <c r="AL79" i="32"/>
  <c r="AL5" i="33" s="1"/>
  <c r="AM79" i="32"/>
  <c r="AM5" i="33" s="1"/>
  <c r="AN79" i="32"/>
  <c r="AN5" i="33" s="1"/>
  <c r="AO79" i="32"/>
  <c r="AO5" i="33" s="1"/>
  <c r="AP79" i="32"/>
  <c r="AP5" i="33" s="1"/>
  <c r="AQ79" i="32"/>
  <c r="AQ5" i="33" s="1"/>
  <c r="AR79" i="32"/>
  <c r="AR5" i="33" s="1"/>
  <c r="AS79" i="32"/>
  <c r="AS5" i="33" s="1"/>
  <c r="AT79" i="32"/>
  <c r="AT5" i="33" s="1"/>
  <c r="AU79" i="32"/>
  <c r="AU5" i="33" s="1"/>
  <c r="AV79" i="32"/>
  <c r="AV5" i="33" s="1"/>
  <c r="AW79" i="32"/>
  <c r="AW5" i="33" s="1"/>
  <c r="AX79" i="32"/>
  <c r="AX5" i="33" s="1"/>
  <c r="AY79" i="32"/>
  <c r="AY5" i="33" s="1"/>
  <c r="AZ79" i="32"/>
  <c r="AZ5" i="33" s="1"/>
  <c r="BA79" i="32"/>
  <c r="BA5" i="33" s="1"/>
  <c r="BB79" i="32"/>
  <c r="BB5" i="33" s="1"/>
  <c r="BC79" i="32"/>
  <c r="BC5" i="33" s="1"/>
  <c r="BD79" i="32"/>
  <c r="BD5" i="33" s="1"/>
  <c r="BE79" i="32"/>
  <c r="BE5" i="33" s="1"/>
  <c r="BF79" i="32"/>
  <c r="BF5" i="33" s="1"/>
  <c r="R80" i="32"/>
  <c r="R6" i="33" s="1"/>
  <c r="S80" i="32"/>
  <c r="S6" i="33" s="1"/>
  <c r="T80" i="32"/>
  <c r="T6" i="33" s="1"/>
  <c r="U80" i="32"/>
  <c r="U6" i="33" s="1"/>
  <c r="V80" i="32"/>
  <c r="V6" i="33" s="1"/>
  <c r="W80" i="32"/>
  <c r="W6" i="33" s="1"/>
  <c r="X80" i="32"/>
  <c r="X6" i="33" s="1"/>
  <c r="Y80" i="32"/>
  <c r="Y6" i="33" s="1"/>
  <c r="Z80" i="32"/>
  <c r="Z6" i="33" s="1"/>
  <c r="AA80" i="32"/>
  <c r="AA6" i="33" s="1"/>
  <c r="AB80" i="32"/>
  <c r="AB6" i="33" s="1"/>
  <c r="AC80" i="32"/>
  <c r="AC6" i="33" s="1"/>
  <c r="AD80" i="32"/>
  <c r="AD6" i="33" s="1"/>
  <c r="AE80" i="32"/>
  <c r="AE6" i="33" s="1"/>
  <c r="AF80" i="32"/>
  <c r="AF6" i="33" s="1"/>
  <c r="AG80" i="32"/>
  <c r="AG6" i="33" s="1"/>
  <c r="AH80" i="32"/>
  <c r="AH6" i="33" s="1"/>
  <c r="AI80" i="32"/>
  <c r="AI6" i="33" s="1"/>
  <c r="AJ80" i="32"/>
  <c r="AJ6" i="33" s="1"/>
  <c r="AK80" i="32"/>
  <c r="AK6" i="33" s="1"/>
  <c r="AL80" i="32"/>
  <c r="AL6" i="33" s="1"/>
  <c r="AM80" i="32"/>
  <c r="AM6" i="33" s="1"/>
  <c r="AN80" i="32"/>
  <c r="AN6" i="33" s="1"/>
  <c r="AO80" i="32"/>
  <c r="AO6" i="33" s="1"/>
  <c r="AP80" i="32"/>
  <c r="AP6" i="33" s="1"/>
  <c r="AQ80" i="32"/>
  <c r="AQ6" i="33" s="1"/>
  <c r="AR80" i="32"/>
  <c r="AR6" i="33" s="1"/>
  <c r="AS80" i="32"/>
  <c r="AS6" i="33" s="1"/>
  <c r="AT80" i="32"/>
  <c r="AT6" i="33" s="1"/>
  <c r="AU80" i="32"/>
  <c r="AU6" i="33" s="1"/>
  <c r="AV80" i="32"/>
  <c r="AV6" i="33" s="1"/>
  <c r="AW80" i="32"/>
  <c r="AW6" i="33" s="1"/>
  <c r="AX80" i="32"/>
  <c r="AX6" i="33" s="1"/>
  <c r="AY80" i="32"/>
  <c r="AY6" i="33" s="1"/>
  <c r="AZ80" i="32"/>
  <c r="AZ6" i="33" s="1"/>
  <c r="BA80" i="32"/>
  <c r="BA6" i="33" s="1"/>
  <c r="BB80" i="32"/>
  <c r="BB6" i="33" s="1"/>
  <c r="BC80" i="32"/>
  <c r="BC6" i="33" s="1"/>
  <c r="BD80" i="32"/>
  <c r="BD6" i="33" s="1"/>
  <c r="BE80" i="32"/>
  <c r="BE6" i="33" s="1"/>
  <c r="BF80" i="32"/>
  <c r="BF6" i="33" s="1"/>
  <c r="R81" i="32"/>
  <c r="R7" i="33" s="1"/>
  <c r="S81" i="32"/>
  <c r="S7" i="33" s="1"/>
  <c r="T81" i="32"/>
  <c r="T7" i="33" s="1"/>
  <c r="U81" i="32"/>
  <c r="U7" i="33" s="1"/>
  <c r="V81" i="32"/>
  <c r="V7" i="33" s="1"/>
  <c r="W81" i="32"/>
  <c r="W7" i="33" s="1"/>
  <c r="X81" i="32"/>
  <c r="X7" i="33" s="1"/>
  <c r="Y81" i="32"/>
  <c r="Y7" i="33" s="1"/>
  <c r="Z81" i="32"/>
  <c r="Z7" i="33" s="1"/>
  <c r="AA81" i="32"/>
  <c r="AA7" i="33" s="1"/>
  <c r="AB81" i="32"/>
  <c r="AB7" i="33" s="1"/>
  <c r="AC81" i="32"/>
  <c r="AC7" i="33" s="1"/>
  <c r="AD81" i="32"/>
  <c r="AD7" i="33" s="1"/>
  <c r="AE81" i="32"/>
  <c r="AE7" i="33" s="1"/>
  <c r="AF81" i="32"/>
  <c r="AF7" i="33" s="1"/>
  <c r="AG81" i="32"/>
  <c r="AG7" i="33" s="1"/>
  <c r="AH81" i="32"/>
  <c r="AH7" i="33" s="1"/>
  <c r="AI81" i="32"/>
  <c r="AI7" i="33" s="1"/>
  <c r="AJ81" i="32"/>
  <c r="AJ7" i="33" s="1"/>
  <c r="AK81" i="32"/>
  <c r="AK7" i="33" s="1"/>
  <c r="AL81" i="32"/>
  <c r="AL7" i="33" s="1"/>
  <c r="AM81" i="32"/>
  <c r="AM7" i="33" s="1"/>
  <c r="AN81" i="32"/>
  <c r="AN7" i="33" s="1"/>
  <c r="AO81" i="32"/>
  <c r="AO7" i="33" s="1"/>
  <c r="AP81" i="32"/>
  <c r="AP7" i="33" s="1"/>
  <c r="AQ81" i="32"/>
  <c r="AQ7" i="33" s="1"/>
  <c r="AR81" i="32"/>
  <c r="AR7" i="33" s="1"/>
  <c r="AS81" i="32"/>
  <c r="AS7" i="33" s="1"/>
  <c r="AT81" i="32"/>
  <c r="AT7" i="33" s="1"/>
  <c r="AU81" i="32"/>
  <c r="AU7" i="33" s="1"/>
  <c r="AV81" i="32"/>
  <c r="AV7" i="33" s="1"/>
  <c r="AW81" i="32"/>
  <c r="AW7" i="33" s="1"/>
  <c r="AX81" i="32"/>
  <c r="AX7" i="33" s="1"/>
  <c r="AY81" i="32"/>
  <c r="AY7" i="33" s="1"/>
  <c r="AZ81" i="32"/>
  <c r="AZ7" i="33" s="1"/>
  <c r="BA81" i="32"/>
  <c r="BA7" i="33" s="1"/>
  <c r="BB81" i="32"/>
  <c r="BB7" i="33" s="1"/>
  <c r="BC81" i="32"/>
  <c r="BC7" i="33" s="1"/>
  <c r="BD81" i="32"/>
  <c r="BD7" i="33" s="1"/>
  <c r="BE81" i="32"/>
  <c r="BE7" i="33" s="1"/>
  <c r="BF81" i="32"/>
  <c r="BF7" i="33" s="1"/>
  <c r="R82" i="32"/>
  <c r="R8" i="33" s="1"/>
  <c r="S82" i="32"/>
  <c r="S8" i="33" s="1"/>
  <c r="T82" i="32"/>
  <c r="T8" i="33" s="1"/>
  <c r="U82" i="32"/>
  <c r="U8" i="33" s="1"/>
  <c r="V82" i="32"/>
  <c r="V8" i="33" s="1"/>
  <c r="W82" i="32"/>
  <c r="W8" i="33" s="1"/>
  <c r="X82" i="32"/>
  <c r="X8" i="33" s="1"/>
  <c r="Y82" i="32"/>
  <c r="Y8" i="33" s="1"/>
  <c r="Z82" i="32"/>
  <c r="Z8" i="33" s="1"/>
  <c r="AA82" i="32"/>
  <c r="AA8" i="33" s="1"/>
  <c r="AB82" i="32"/>
  <c r="AB8" i="33" s="1"/>
  <c r="AC82" i="32"/>
  <c r="AC8" i="33" s="1"/>
  <c r="AD82" i="32"/>
  <c r="AD8" i="33" s="1"/>
  <c r="AE82" i="32"/>
  <c r="AE8" i="33" s="1"/>
  <c r="AF82" i="32"/>
  <c r="AF8" i="33" s="1"/>
  <c r="AG82" i="32"/>
  <c r="AG8" i="33" s="1"/>
  <c r="AH82" i="32"/>
  <c r="AH8" i="33" s="1"/>
  <c r="AI82" i="32"/>
  <c r="AI8" i="33" s="1"/>
  <c r="AJ82" i="32"/>
  <c r="AJ8" i="33" s="1"/>
  <c r="AK82" i="32"/>
  <c r="AK8" i="33" s="1"/>
  <c r="AL82" i="32"/>
  <c r="AL8" i="33" s="1"/>
  <c r="AM82" i="32"/>
  <c r="AM8" i="33" s="1"/>
  <c r="AN82" i="32"/>
  <c r="AN8" i="33" s="1"/>
  <c r="AO82" i="32"/>
  <c r="AO8" i="33" s="1"/>
  <c r="AP82" i="32"/>
  <c r="AP8" i="33" s="1"/>
  <c r="AQ82" i="32"/>
  <c r="AQ8" i="33" s="1"/>
  <c r="AR82" i="32"/>
  <c r="AR8" i="33" s="1"/>
  <c r="AS82" i="32"/>
  <c r="AS8" i="33" s="1"/>
  <c r="AT82" i="32"/>
  <c r="AT8" i="33" s="1"/>
  <c r="AU82" i="32"/>
  <c r="AU8" i="33" s="1"/>
  <c r="AV82" i="32"/>
  <c r="AV8" i="33" s="1"/>
  <c r="AW82" i="32"/>
  <c r="AW8" i="33" s="1"/>
  <c r="AX82" i="32"/>
  <c r="AX8" i="33" s="1"/>
  <c r="AY82" i="32"/>
  <c r="AY8" i="33" s="1"/>
  <c r="AZ82" i="32"/>
  <c r="AZ8" i="33" s="1"/>
  <c r="BA82" i="32"/>
  <c r="BA8" i="33" s="1"/>
  <c r="BB82" i="32"/>
  <c r="BB8" i="33" s="1"/>
  <c r="BC82" i="32"/>
  <c r="BC8" i="33" s="1"/>
  <c r="BD82" i="32"/>
  <c r="BD8" i="33" s="1"/>
  <c r="BE82" i="32"/>
  <c r="BE8" i="33" s="1"/>
  <c r="BF82" i="32"/>
  <c r="BF8" i="33" s="1"/>
  <c r="R83" i="32"/>
  <c r="R9" i="33" s="1"/>
  <c r="S83" i="32"/>
  <c r="S9" i="33" s="1"/>
  <c r="T83" i="32"/>
  <c r="T9" i="33" s="1"/>
  <c r="U83" i="32"/>
  <c r="U9" i="33" s="1"/>
  <c r="V83" i="32"/>
  <c r="V9" i="33" s="1"/>
  <c r="W83" i="32"/>
  <c r="W9" i="33" s="1"/>
  <c r="X83" i="32"/>
  <c r="X9" i="33" s="1"/>
  <c r="Y83" i="32"/>
  <c r="Y9" i="33" s="1"/>
  <c r="Z83" i="32"/>
  <c r="Z9" i="33" s="1"/>
  <c r="AA83" i="32"/>
  <c r="AA9" i="33" s="1"/>
  <c r="AB83" i="32"/>
  <c r="AB9" i="33" s="1"/>
  <c r="AC83" i="32"/>
  <c r="AC9" i="33" s="1"/>
  <c r="AD83" i="32"/>
  <c r="AD9" i="33" s="1"/>
  <c r="AE83" i="32"/>
  <c r="AE9" i="33" s="1"/>
  <c r="AF83" i="32"/>
  <c r="AF9" i="33" s="1"/>
  <c r="AG83" i="32"/>
  <c r="AG9" i="33" s="1"/>
  <c r="AH83" i="32"/>
  <c r="AH9" i="33" s="1"/>
  <c r="AI83" i="32"/>
  <c r="AI9" i="33" s="1"/>
  <c r="AJ83" i="32"/>
  <c r="AJ9" i="33" s="1"/>
  <c r="AK83" i="32"/>
  <c r="AK9" i="33" s="1"/>
  <c r="AL83" i="32"/>
  <c r="AL9" i="33" s="1"/>
  <c r="AM83" i="32"/>
  <c r="AM9" i="33" s="1"/>
  <c r="AN83" i="32"/>
  <c r="AN9" i="33" s="1"/>
  <c r="AO83" i="32"/>
  <c r="AO9" i="33" s="1"/>
  <c r="AP83" i="32"/>
  <c r="AP9" i="33" s="1"/>
  <c r="AQ83" i="32"/>
  <c r="AQ9" i="33" s="1"/>
  <c r="AR83" i="32"/>
  <c r="AR9" i="33" s="1"/>
  <c r="AS83" i="32"/>
  <c r="AS9" i="33" s="1"/>
  <c r="AT83" i="32"/>
  <c r="AT9" i="33" s="1"/>
  <c r="AU83" i="32"/>
  <c r="AU9" i="33" s="1"/>
  <c r="AV83" i="32"/>
  <c r="AV9" i="33" s="1"/>
  <c r="AW83" i="32"/>
  <c r="AW9" i="33" s="1"/>
  <c r="AX83" i="32"/>
  <c r="AX9" i="33" s="1"/>
  <c r="AY83" i="32"/>
  <c r="AY9" i="33" s="1"/>
  <c r="AZ83" i="32"/>
  <c r="AZ9" i="33" s="1"/>
  <c r="BA83" i="32"/>
  <c r="BA9" i="33" s="1"/>
  <c r="BB83" i="32"/>
  <c r="BB9" i="33" s="1"/>
  <c r="BC83" i="32"/>
  <c r="BC9" i="33" s="1"/>
  <c r="BD83" i="32"/>
  <c r="BD9" i="33" s="1"/>
  <c r="BE83" i="32"/>
  <c r="BE9" i="33" s="1"/>
  <c r="BF83" i="32"/>
  <c r="BF9" i="33" s="1"/>
  <c r="R84" i="32"/>
  <c r="R10" i="33" s="1"/>
  <c r="S84" i="32"/>
  <c r="S10" i="33" s="1"/>
  <c r="T84" i="32"/>
  <c r="T10" i="33" s="1"/>
  <c r="U84" i="32"/>
  <c r="U10" i="33" s="1"/>
  <c r="V84" i="32"/>
  <c r="V10" i="33" s="1"/>
  <c r="W84" i="32"/>
  <c r="W10" i="33" s="1"/>
  <c r="X84" i="32"/>
  <c r="X10" i="33" s="1"/>
  <c r="Y84" i="32"/>
  <c r="Y10" i="33" s="1"/>
  <c r="Z84" i="32"/>
  <c r="Z10" i="33" s="1"/>
  <c r="AA84" i="32"/>
  <c r="AA10" i="33" s="1"/>
  <c r="AB84" i="32"/>
  <c r="AB10" i="33" s="1"/>
  <c r="AC84" i="32"/>
  <c r="AC10" i="33" s="1"/>
  <c r="AD84" i="32"/>
  <c r="AD10" i="33" s="1"/>
  <c r="AE84" i="32"/>
  <c r="AE10" i="33" s="1"/>
  <c r="AF84" i="32"/>
  <c r="AF10" i="33" s="1"/>
  <c r="AG84" i="32"/>
  <c r="AG10" i="33" s="1"/>
  <c r="AH84" i="32"/>
  <c r="AH10" i="33" s="1"/>
  <c r="AI84" i="32"/>
  <c r="AI10" i="33" s="1"/>
  <c r="AJ84" i="32"/>
  <c r="AJ10" i="33" s="1"/>
  <c r="AK84" i="32"/>
  <c r="AK10" i="33" s="1"/>
  <c r="AL84" i="32"/>
  <c r="AL10" i="33" s="1"/>
  <c r="AM84" i="32"/>
  <c r="AM10" i="33" s="1"/>
  <c r="AN84" i="32"/>
  <c r="AN10" i="33" s="1"/>
  <c r="AO84" i="32"/>
  <c r="AO10" i="33" s="1"/>
  <c r="AP84" i="32"/>
  <c r="AP10" i="33" s="1"/>
  <c r="AQ84" i="32"/>
  <c r="AQ10" i="33" s="1"/>
  <c r="AR84" i="32"/>
  <c r="AR10" i="33" s="1"/>
  <c r="AS84" i="32"/>
  <c r="AS10" i="33" s="1"/>
  <c r="AT84" i="32"/>
  <c r="AT10" i="33" s="1"/>
  <c r="AU84" i="32"/>
  <c r="AU10" i="33" s="1"/>
  <c r="AV84" i="32"/>
  <c r="AV10" i="33" s="1"/>
  <c r="AW84" i="32"/>
  <c r="AW10" i="33" s="1"/>
  <c r="AX84" i="32"/>
  <c r="AX10" i="33" s="1"/>
  <c r="AY84" i="32"/>
  <c r="AY10" i="33" s="1"/>
  <c r="AZ84" i="32"/>
  <c r="AZ10" i="33" s="1"/>
  <c r="BA84" i="32"/>
  <c r="BA10" i="33" s="1"/>
  <c r="BB84" i="32"/>
  <c r="BB10" i="33" s="1"/>
  <c r="BC84" i="32"/>
  <c r="BC10" i="33" s="1"/>
  <c r="BD84" i="32"/>
  <c r="BD10" i="33" s="1"/>
  <c r="BE84" i="32"/>
  <c r="BE10" i="33" s="1"/>
  <c r="BF84" i="32"/>
  <c r="BF10" i="33" s="1"/>
  <c r="R85" i="32"/>
  <c r="R11" i="33" s="1"/>
  <c r="S85" i="32"/>
  <c r="S11" i="33" s="1"/>
  <c r="T85" i="32"/>
  <c r="T11" i="33" s="1"/>
  <c r="U85" i="32"/>
  <c r="U11" i="33" s="1"/>
  <c r="V85" i="32"/>
  <c r="V11" i="33" s="1"/>
  <c r="W85" i="32"/>
  <c r="W11" i="33" s="1"/>
  <c r="X85" i="32"/>
  <c r="X11" i="33" s="1"/>
  <c r="Y85" i="32"/>
  <c r="Y11" i="33" s="1"/>
  <c r="Z85" i="32"/>
  <c r="Z11" i="33" s="1"/>
  <c r="AA85" i="32"/>
  <c r="AA11" i="33" s="1"/>
  <c r="AB85" i="32"/>
  <c r="AB11" i="33" s="1"/>
  <c r="AC85" i="32"/>
  <c r="AC11" i="33" s="1"/>
  <c r="AD85" i="32"/>
  <c r="AD11" i="33" s="1"/>
  <c r="AE85" i="32"/>
  <c r="AE11" i="33" s="1"/>
  <c r="AF85" i="32"/>
  <c r="AF11" i="33" s="1"/>
  <c r="AG85" i="32"/>
  <c r="AG11" i="33" s="1"/>
  <c r="AH85" i="32"/>
  <c r="AH11" i="33" s="1"/>
  <c r="AI85" i="32"/>
  <c r="AI11" i="33" s="1"/>
  <c r="AJ85" i="32"/>
  <c r="AJ11" i="33" s="1"/>
  <c r="AK85" i="32"/>
  <c r="AK11" i="33" s="1"/>
  <c r="AL85" i="32"/>
  <c r="AL11" i="33" s="1"/>
  <c r="AM85" i="32"/>
  <c r="AM11" i="33" s="1"/>
  <c r="AN85" i="32"/>
  <c r="AN11" i="33" s="1"/>
  <c r="AO85" i="32"/>
  <c r="AO11" i="33" s="1"/>
  <c r="AP85" i="32"/>
  <c r="AP11" i="33" s="1"/>
  <c r="AQ85" i="32"/>
  <c r="AQ11" i="33" s="1"/>
  <c r="AR85" i="32"/>
  <c r="AR11" i="33" s="1"/>
  <c r="AS85" i="32"/>
  <c r="AS11" i="33" s="1"/>
  <c r="AT85" i="32"/>
  <c r="AT11" i="33" s="1"/>
  <c r="AU85" i="32"/>
  <c r="AU11" i="33" s="1"/>
  <c r="AV85" i="32"/>
  <c r="AV11" i="33" s="1"/>
  <c r="AW85" i="32"/>
  <c r="AW11" i="33" s="1"/>
  <c r="AX85" i="32"/>
  <c r="AX11" i="33" s="1"/>
  <c r="AY85" i="32"/>
  <c r="AY11" i="33" s="1"/>
  <c r="AZ85" i="32"/>
  <c r="AZ11" i="33" s="1"/>
  <c r="BA85" i="32"/>
  <c r="BA11" i="33" s="1"/>
  <c r="BB85" i="32"/>
  <c r="BB11" i="33" s="1"/>
  <c r="BC85" i="32"/>
  <c r="BC11" i="33" s="1"/>
  <c r="BD85" i="32"/>
  <c r="BD11" i="33" s="1"/>
  <c r="BE85" i="32"/>
  <c r="BE11" i="33" s="1"/>
  <c r="BF85" i="32"/>
  <c r="BF11" i="33" s="1"/>
  <c r="R86" i="32"/>
  <c r="R12" i="33" s="1"/>
  <c r="S86" i="32"/>
  <c r="S12" i="33" s="1"/>
  <c r="T86" i="32"/>
  <c r="T12" i="33" s="1"/>
  <c r="U86" i="32"/>
  <c r="U12" i="33" s="1"/>
  <c r="V86" i="32"/>
  <c r="V12" i="33" s="1"/>
  <c r="W86" i="32"/>
  <c r="W12" i="33" s="1"/>
  <c r="X86" i="32"/>
  <c r="X12" i="33" s="1"/>
  <c r="Y86" i="32"/>
  <c r="Y12" i="33" s="1"/>
  <c r="Z86" i="32"/>
  <c r="Z12" i="33" s="1"/>
  <c r="AA86" i="32"/>
  <c r="AA12" i="33" s="1"/>
  <c r="AB86" i="32"/>
  <c r="AB12" i="33" s="1"/>
  <c r="AC86" i="32"/>
  <c r="AC12" i="33" s="1"/>
  <c r="AD86" i="32"/>
  <c r="AD12" i="33" s="1"/>
  <c r="AE86" i="32"/>
  <c r="AE12" i="33" s="1"/>
  <c r="AF86" i="32"/>
  <c r="AF12" i="33" s="1"/>
  <c r="AG86" i="32"/>
  <c r="AG12" i="33" s="1"/>
  <c r="AH86" i="32"/>
  <c r="AH12" i="33" s="1"/>
  <c r="AI86" i="32"/>
  <c r="AI12" i="33" s="1"/>
  <c r="AJ86" i="32"/>
  <c r="AJ12" i="33" s="1"/>
  <c r="AK86" i="32"/>
  <c r="AK12" i="33" s="1"/>
  <c r="AL86" i="32"/>
  <c r="AL12" i="33" s="1"/>
  <c r="AM86" i="32"/>
  <c r="AM12" i="33" s="1"/>
  <c r="AN86" i="32"/>
  <c r="AN12" i="33" s="1"/>
  <c r="AO86" i="32"/>
  <c r="AO12" i="33" s="1"/>
  <c r="AP86" i="32"/>
  <c r="AP12" i="33" s="1"/>
  <c r="AQ86" i="32"/>
  <c r="AQ12" i="33" s="1"/>
  <c r="AR86" i="32"/>
  <c r="AR12" i="33" s="1"/>
  <c r="AS86" i="32"/>
  <c r="AS12" i="33" s="1"/>
  <c r="AT86" i="32"/>
  <c r="AT12" i="33" s="1"/>
  <c r="AU86" i="32"/>
  <c r="AU12" i="33" s="1"/>
  <c r="AV86" i="32"/>
  <c r="AV12" i="33" s="1"/>
  <c r="AW86" i="32"/>
  <c r="AW12" i="33" s="1"/>
  <c r="AX86" i="32"/>
  <c r="AX12" i="33" s="1"/>
  <c r="AY86" i="32"/>
  <c r="AY12" i="33" s="1"/>
  <c r="AZ86" i="32"/>
  <c r="AZ12" i="33" s="1"/>
  <c r="BA86" i="32"/>
  <c r="BA12" i="33" s="1"/>
  <c r="BB86" i="32"/>
  <c r="BB12" i="33" s="1"/>
  <c r="BC86" i="32"/>
  <c r="BC12" i="33" s="1"/>
  <c r="BD86" i="32"/>
  <c r="BD12" i="33" s="1"/>
  <c r="BE86" i="32"/>
  <c r="BE12" i="33" s="1"/>
  <c r="BF86" i="32"/>
  <c r="BF12" i="33" s="1"/>
  <c r="R87" i="32"/>
  <c r="R13" i="33" s="1"/>
  <c r="S87" i="32"/>
  <c r="S13" i="33" s="1"/>
  <c r="T87" i="32"/>
  <c r="T13" i="33" s="1"/>
  <c r="U87" i="32"/>
  <c r="U13" i="33" s="1"/>
  <c r="V87" i="32"/>
  <c r="V13" i="33" s="1"/>
  <c r="W87" i="32"/>
  <c r="W13" i="33" s="1"/>
  <c r="X87" i="32"/>
  <c r="X13" i="33" s="1"/>
  <c r="Y87" i="32"/>
  <c r="Y13" i="33" s="1"/>
  <c r="Z87" i="32"/>
  <c r="Z13" i="33" s="1"/>
  <c r="AA87" i="32"/>
  <c r="AA13" i="33" s="1"/>
  <c r="AB87" i="32"/>
  <c r="AB13" i="33" s="1"/>
  <c r="AC87" i="32"/>
  <c r="AC13" i="33" s="1"/>
  <c r="AD87" i="32"/>
  <c r="AD13" i="33" s="1"/>
  <c r="AE87" i="32"/>
  <c r="AE13" i="33" s="1"/>
  <c r="AF87" i="32"/>
  <c r="AF13" i="33" s="1"/>
  <c r="AG87" i="32"/>
  <c r="AG13" i="33" s="1"/>
  <c r="AH87" i="32"/>
  <c r="AH13" i="33" s="1"/>
  <c r="AI87" i="32"/>
  <c r="AI13" i="33" s="1"/>
  <c r="AJ87" i="32"/>
  <c r="AJ13" i="33" s="1"/>
  <c r="AK87" i="32"/>
  <c r="AK13" i="33" s="1"/>
  <c r="AL87" i="32"/>
  <c r="AL13" i="33" s="1"/>
  <c r="AM87" i="32"/>
  <c r="AM13" i="33" s="1"/>
  <c r="AN87" i="32"/>
  <c r="AN13" i="33" s="1"/>
  <c r="AO87" i="32"/>
  <c r="AO13" i="33" s="1"/>
  <c r="AP87" i="32"/>
  <c r="AP13" i="33" s="1"/>
  <c r="AQ87" i="32"/>
  <c r="AQ13" i="33" s="1"/>
  <c r="AR87" i="32"/>
  <c r="AR13" i="33" s="1"/>
  <c r="AS87" i="32"/>
  <c r="AS13" i="33" s="1"/>
  <c r="AT87" i="32"/>
  <c r="AT13" i="33" s="1"/>
  <c r="AU87" i="32"/>
  <c r="AU13" i="33" s="1"/>
  <c r="AV87" i="32"/>
  <c r="AV13" i="33" s="1"/>
  <c r="AW87" i="32"/>
  <c r="AW13" i="33" s="1"/>
  <c r="AX87" i="32"/>
  <c r="AX13" i="33" s="1"/>
  <c r="AY87" i="32"/>
  <c r="AY13" i="33" s="1"/>
  <c r="AZ87" i="32"/>
  <c r="AZ13" i="33" s="1"/>
  <c r="BA87" i="32"/>
  <c r="BA13" i="33" s="1"/>
  <c r="BB87" i="32"/>
  <c r="BB13" i="33" s="1"/>
  <c r="BC87" i="32"/>
  <c r="BC13" i="33" s="1"/>
  <c r="BD87" i="32"/>
  <c r="BD13" i="33" s="1"/>
  <c r="BE87" i="32"/>
  <c r="BE13" i="33" s="1"/>
  <c r="BF87" i="32"/>
  <c r="BF13" i="33" s="1"/>
  <c r="R88" i="32"/>
  <c r="R14" i="33" s="1"/>
  <c r="S88" i="32"/>
  <c r="S14" i="33" s="1"/>
  <c r="T88" i="32"/>
  <c r="T14" i="33" s="1"/>
  <c r="U88" i="32"/>
  <c r="U14" i="33" s="1"/>
  <c r="V88" i="32"/>
  <c r="V14" i="33" s="1"/>
  <c r="W88" i="32"/>
  <c r="W14" i="33" s="1"/>
  <c r="X88" i="32"/>
  <c r="X14" i="33" s="1"/>
  <c r="Y88" i="32"/>
  <c r="Y14" i="33" s="1"/>
  <c r="Z88" i="32"/>
  <c r="Z14" i="33" s="1"/>
  <c r="AA88" i="32"/>
  <c r="AA14" i="33" s="1"/>
  <c r="AB88" i="32"/>
  <c r="AB14" i="33" s="1"/>
  <c r="AC88" i="32"/>
  <c r="AC14" i="33" s="1"/>
  <c r="AD88" i="32"/>
  <c r="AD14" i="33" s="1"/>
  <c r="AE88" i="32"/>
  <c r="AE14" i="33" s="1"/>
  <c r="AF88" i="32"/>
  <c r="AF14" i="33" s="1"/>
  <c r="AG88" i="32"/>
  <c r="AG14" i="33" s="1"/>
  <c r="AH88" i="32"/>
  <c r="AH14" i="33" s="1"/>
  <c r="AI88" i="32"/>
  <c r="AI14" i="33" s="1"/>
  <c r="AJ88" i="32"/>
  <c r="AJ14" i="33" s="1"/>
  <c r="AK88" i="32"/>
  <c r="AK14" i="33" s="1"/>
  <c r="AL88" i="32"/>
  <c r="AL14" i="33" s="1"/>
  <c r="AM88" i="32"/>
  <c r="AM14" i="33" s="1"/>
  <c r="AN88" i="32"/>
  <c r="AN14" i="33" s="1"/>
  <c r="AO88" i="32"/>
  <c r="AO14" i="33" s="1"/>
  <c r="AP88" i="32"/>
  <c r="AP14" i="33" s="1"/>
  <c r="AQ88" i="32"/>
  <c r="AQ14" i="33" s="1"/>
  <c r="AR88" i="32"/>
  <c r="AR14" i="33" s="1"/>
  <c r="AS88" i="32"/>
  <c r="AS14" i="33" s="1"/>
  <c r="AT88" i="32"/>
  <c r="AT14" i="33" s="1"/>
  <c r="AU88" i="32"/>
  <c r="AU14" i="33" s="1"/>
  <c r="AV88" i="32"/>
  <c r="AV14" i="33" s="1"/>
  <c r="AW88" i="32"/>
  <c r="AW14" i="33" s="1"/>
  <c r="AX88" i="32"/>
  <c r="AX14" i="33" s="1"/>
  <c r="AY88" i="32"/>
  <c r="AY14" i="33" s="1"/>
  <c r="AZ88" i="32"/>
  <c r="AZ14" i="33" s="1"/>
  <c r="BA88" i="32"/>
  <c r="BA14" i="33" s="1"/>
  <c r="BB88" i="32"/>
  <c r="BB14" i="33" s="1"/>
  <c r="BC88" i="32"/>
  <c r="BC14" i="33" s="1"/>
  <c r="BD88" i="32"/>
  <c r="BD14" i="33" s="1"/>
  <c r="BE88" i="32"/>
  <c r="BE14" i="33" s="1"/>
  <c r="BF88" i="32"/>
  <c r="BF14" i="33" s="1"/>
  <c r="R89" i="32"/>
  <c r="R15" i="33" s="1"/>
  <c r="S89" i="32"/>
  <c r="S15" i="33" s="1"/>
  <c r="T89" i="32"/>
  <c r="T15" i="33" s="1"/>
  <c r="U89" i="32"/>
  <c r="U15" i="33" s="1"/>
  <c r="V89" i="32"/>
  <c r="V15" i="33" s="1"/>
  <c r="W89" i="32"/>
  <c r="W15" i="33" s="1"/>
  <c r="X89" i="32"/>
  <c r="X15" i="33" s="1"/>
  <c r="Y89" i="32"/>
  <c r="Y15" i="33" s="1"/>
  <c r="Z89" i="32"/>
  <c r="Z15" i="33" s="1"/>
  <c r="AA89" i="32"/>
  <c r="AA15" i="33" s="1"/>
  <c r="AB89" i="32"/>
  <c r="AB15" i="33" s="1"/>
  <c r="AC89" i="32"/>
  <c r="AC15" i="33" s="1"/>
  <c r="AD89" i="32"/>
  <c r="AD15" i="33" s="1"/>
  <c r="AE89" i="32"/>
  <c r="AE15" i="33" s="1"/>
  <c r="AF89" i="32"/>
  <c r="AF15" i="33" s="1"/>
  <c r="AG89" i="32"/>
  <c r="AG15" i="33" s="1"/>
  <c r="AH89" i="32"/>
  <c r="AH15" i="33" s="1"/>
  <c r="AI89" i="32"/>
  <c r="AI15" i="33" s="1"/>
  <c r="AJ89" i="32"/>
  <c r="AJ15" i="33" s="1"/>
  <c r="AK89" i="32"/>
  <c r="AK15" i="33" s="1"/>
  <c r="AL89" i="32"/>
  <c r="AL15" i="33" s="1"/>
  <c r="AM89" i="32"/>
  <c r="AM15" i="33" s="1"/>
  <c r="AN89" i="32"/>
  <c r="AN15" i="33" s="1"/>
  <c r="AO89" i="32"/>
  <c r="AO15" i="33" s="1"/>
  <c r="AP89" i="32"/>
  <c r="AP15" i="33" s="1"/>
  <c r="AQ89" i="32"/>
  <c r="AQ15" i="33" s="1"/>
  <c r="AR89" i="32"/>
  <c r="AR15" i="33" s="1"/>
  <c r="AS89" i="32"/>
  <c r="AS15" i="33" s="1"/>
  <c r="AT89" i="32"/>
  <c r="AT15" i="33" s="1"/>
  <c r="AU89" i="32"/>
  <c r="AU15" i="33" s="1"/>
  <c r="AV89" i="32"/>
  <c r="AV15" i="33" s="1"/>
  <c r="AW89" i="32"/>
  <c r="AW15" i="33" s="1"/>
  <c r="AX89" i="32"/>
  <c r="AX15" i="33" s="1"/>
  <c r="AY89" i="32"/>
  <c r="AY15" i="33" s="1"/>
  <c r="AZ89" i="32"/>
  <c r="AZ15" i="33" s="1"/>
  <c r="BA89" i="32"/>
  <c r="BA15" i="33" s="1"/>
  <c r="BB89" i="32"/>
  <c r="BB15" i="33" s="1"/>
  <c r="BC89" i="32"/>
  <c r="BC15" i="33" s="1"/>
  <c r="BD89" i="32"/>
  <c r="BD15" i="33" s="1"/>
  <c r="BE89" i="32"/>
  <c r="BE15" i="33" s="1"/>
  <c r="BF89" i="32"/>
  <c r="BF15" i="33" s="1"/>
  <c r="R90" i="32"/>
  <c r="R16" i="33" s="1"/>
  <c r="S90" i="32"/>
  <c r="S16" i="33" s="1"/>
  <c r="T90" i="32"/>
  <c r="T16" i="33" s="1"/>
  <c r="U90" i="32"/>
  <c r="U16" i="33" s="1"/>
  <c r="V90" i="32"/>
  <c r="V16" i="33" s="1"/>
  <c r="W90" i="32"/>
  <c r="W16" i="33" s="1"/>
  <c r="X90" i="32"/>
  <c r="X16" i="33" s="1"/>
  <c r="Y90" i="32"/>
  <c r="Y16" i="33" s="1"/>
  <c r="Z90" i="32"/>
  <c r="Z16" i="33" s="1"/>
  <c r="AA90" i="32"/>
  <c r="AA16" i="33" s="1"/>
  <c r="AB90" i="32"/>
  <c r="AB16" i="33" s="1"/>
  <c r="AC90" i="32"/>
  <c r="AC16" i="33" s="1"/>
  <c r="AD90" i="32"/>
  <c r="AD16" i="33" s="1"/>
  <c r="AE90" i="32"/>
  <c r="AE16" i="33" s="1"/>
  <c r="AF90" i="32"/>
  <c r="AF16" i="33" s="1"/>
  <c r="AG90" i="32"/>
  <c r="AG16" i="33" s="1"/>
  <c r="AH90" i="32"/>
  <c r="AH16" i="33" s="1"/>
  <c r="AI90" i="32"/>
  <c r="AI16" i="33" s="1"/>
  <c r="AJ90" i="32"/>
  <c r="AJ16" i="33" s="1"/>
  <c r="AK90" i="32"/>
  <c r="AK16" i="33" s="1"/>
  <c r="AL90" i="32"/>
  <c r="AL16" i="33" s="1"/>
  <c r="AM90" i="32"/>
  <c r="AM16" i="33" s="1"/>
  <c r="AN90" i="32"/>
  <c r="AN16" i="33" s="1"/>
  <c r="AO90" i="32"/>
  <c r="AO16" i="33" s="1"/>
  <c r="AP90" i="32"/>
  <c r="AP16" i="33" s="1"/>
  <c r="AQ90" i="32"/>
  <c r="AQ16" i="33" s="1"/>
  <c r="AR90" i="32"/>
  <c r="AR16" i="33" s="1"/>
  <c r="AS90" i="32"/>
  <c r="AS16" i="33" s="1"/>
  <c r="AT90" i="32"/>
  <c r="AT16" i="33" s="1"/>
  <c r="AU90" i="32"/>
  <c r="AU16" i="33" s="1"/>
  <c r="AV90" i="32"/>
  <c r="AV16" i="33" s="1"/>
  <c r="AW90" i="32"/>
  <c r="AW16" i="33" s="1"/>
  <c r="AX90" i="32"/>
  <c r="AX16" i="33" s="1"/>
  <c r="AY90" i="32"/>
  <c r="AY16" i="33" s="1"/>
  <c r="AZ90" i="32"/>
  <c r="AZ16" i="33" s="1"/>
  <c r="BA90" i="32"/>
  <c r="BA16" i="33" s="1"/>
  <c r="BB90" i="32"/>
  <c r="BB16" i="33" s="1"/>
  <c r="BC90" i="32"/>
  <c r="BC16" i="33" s="1"/>
  <c r="BD90" i="32"/>
  <c r="BD16" i="33" s="1"/>
  <c r="BE90" i="32"/>
  <c r="BE16" i="33" s="1"/>
  <c r="BF90" i="32"/>
  <c r="BF16" i="33" s="1"/>
  <c r="R91" i="32"/>
  <c r="R17" i="33" s="1"/>
  <c r="S91" i="32"/>
  <c r="S17" i="33" s="1"/>
  <c r="T91" i="32"/>
  <c r="T17" i="33" s="1"/>
  <c r="U91" i="32"/>
  <c r="U17" i="33" s="1"/>
  <c r="V91" i="32"/>
  <c r="V17" i="33" s="1"/>
  <c r="W91" i="32"/>
  <c r="W17" i="33" s="1"/>
  <c r="X91" i="32"/>
  <c r="X17" i="33" s="1"/>
  <c r="Y91" i="32"/>
  <c r="Y17" i="33" s="1"/>
  <c r="Z91" i="32"/>
  <c r="Z17" i="33" s="1"/>
  <c r="AA91" i="32"/>
  <c r="AA17" i="33" s="1"/>
  <c r="AB91" i="32"/>
  <c r="AB17" i="33" s="1"/>
  <c r="AC91" i="32"/>
  <c r="AC17" i="33" s="1"/>
  <c r="AD91" i="32"/>
  <c r="AD17" i="33" s="1"/>
  <c r="AE91" i="32"/>
  <c r="AE17" i="33" s="1"/>
  <c r="AF91" i="32"/>
  <c r="AF17" i="33" s="1"/>
  <c r="AG91" i="32"/>
  <c r="AG17" i="33" s="1"/>
  <c r="AH91" i="32"/>
  <c r="AH17" i="33" s="1"/>
  <c r="AI91" i="32"/>
  <c r="AI17" i="33" s="1"/>
  <c r="AJ91" i="32"/>
  <c r="AJ17" i="33" s="1"/>
  <c r="AK91" i="32"/>
  <c r="AK17" i="33" s="1"/>
  <c r="AL91" i="32"/>
  <c r="AL17" i="33" s="1"/>
  <c r="AM91" i="32"/>
  <c r="AM17" i="33" s="1"/>
  <c r="AN91" i="32"/>
  <c r="AN17" i="33" s="1"/>
  <c r="AO91" i="32"/>
  <c r="AO17" i="33" s="1"/>
  <c r="AP91" i="32"/>
  <c r="AP17" i="33" s="1"/>
  <c r="AQ91" i="32"/>
  <c r="AQ17" i="33" s="1"/>
  <c r="AR91" i="32"/>
  <c r="AR17" i="33" s="1"/>
  <c r="AS91" i="32"/>
  <c r="AS17" i="33" s="1"/>
  <c r="AT91" i="32"/>
  <c r="AT17" i="33" s="1"/>
  <c r="AU91" i="32"/>
  <c r="AU17" i="33" s="1"/>
  <c r="AV91" i="32"/>
  <c r="AV17" i="33" s="1"/>
  <c r="AW91" i="32"/>
  <c r="AW17" i="33" s="1"/>
  <c r="AX91" i="32"/>
  <c r="AX17" i="33" s="1"/>
  <c r="AY91" i="32"/>
  <c r="AY17" i="33" s="1"/>
  <c r="AZ91" i="32"/>
  <c r="AZ17" i="33" s="1"/>
  <c r="BA91" i="32"/>
  <c r="BA17" i="33" s="1"/>
  <c r="BB91" i="32"/>
  <c r="BB17" i="33" s="1"/>
  <c r="BC91" i="32"/>
  <c r="BC17" i="33" s="1"/>
  <c r="BD91" i="32"/>
  <c r="BD17" i="33" s="1"/>
  <c r="BE91" i="32"/>
  <c r="BE17" i="33" s="1"/>
  <c r="BF91" i="32"/>
  <c r="BF17" i="33" s="1"/>
  <c r="R92" i="32"/>
  <c r="R18" i="33" s="1"/>
  <c r="S92" i="32"/>
  <c r="S18" i="33" s="1"/>
  <c r="T92" i="32"/>
  <c r="T18" i="33" s="1"/>
  <c r="U92" i="32"/>
  <c r="U18" i="33" s="1"/>
  <c r="V92" i="32"/>
  <c r="V18" i="33" s="1"/>
  <c r="W92" i="32"/>
  <c r="W18" i="33" s="1"/>
  <c r="X92" i="32"/>
  <c r="X18" i="33" s="1"/>
  <c r="Y92" i="32"/>
  <c r="Y18" i="33" s="1"/>
  <c r="Z92" i="32"/>
  <c r="Z18" i="33" s="1"/>
  <c r="AA92" i="32"/>
  <c r="AA18" i="33" s="1"/>
  <c r="AB92" i="32"/>
  <c r="AB18" i="33" s="1"/>
  <c r="AC92" i="32"/>
  <c r="AC18" i="33" s="1"/>
  <c r="AD92" i="32"/>
  <c r="AD18" i="33" s="1"/>
  <c r="AE92" i="32"/>
  <c r="AE18" i="33" s="1"/>
  <c r="AF92" i="32"/>
  <c r="AF18" i="33" s="1"/>
  <c r="AG92" i="32"/>
  <c r="AG18" i="33" s="1"/>
  <c r="AH92" i="32"/>
  <c r="AH18" i="33" s="1"/>
  <c r="AI92" i="32"/>
  <c r="AI18" i="33" s="1"/>
  <c r="AJ92" i="32"/>
  <c r="AJ18" i="33" s="1"/>
  <c r="AK92" i="32"/>
  <c r="AK18" i="33" s="1"/>
  <c r="AL92" i="32"/>
  <c r="AL18" i="33" s="1"/>
  <c r="AM92" i="32"/>
  <c r="AM18" i="33" s="1"/>
  <c r="AN92" i="32"/>
  <c r="AN18" i="33" s="1"/>
  <c r="AO92" i="32"/>
  <c r="AO18" i="33" s="1"/>
  <c r="AP92" i="32"/>
  <c r="AP18" i="33" s="1"/>
  <c r="AQ92" i="32"/>
  <c r="AQ18" i="33" s="1"/>
  <c r="AR92" i="32"/>
  <c r="AR18" i="33" s="1"/>
  <c r="AS92" i="32"/>
  <c r="AS18" i="33" s="1"/>
  <c r="AT92" i="32"/>
  <c r="AT18" i="33" s="1"/>
  <c r="AU92" i="32"/>
  <c r="AU18" i="33" s="1"/>
  <c r="AV92" i="32"/>
  <c r="AV18" i="33" s="1"/>
  <c r="AW92" i="32"/>
  <c r="AW18" i="33" s="1"/>
  <c r="AX92" i="32"/>
  <c r="AX18" i="33" s="1"/>
  <c r="AY92" i="32"/>
  <c r="AY18" i="33" s="1"/>
  <c r="AZ92" i="32"/>
  <c r="AZ18" i="33" s="1"/>
  <c r="BA92" i="32"/>
  <c r="BA18" i="33" s="1"/>
  <c r="BB92" i="32"/>
  <c r="BB18" i="33" s="1"/>
  <c r="BC92" i="32"/>
  <c r="BC18" i="33" s="1"/>
  <c r="BD92" i="32"/>
  <c r="BD18" i="33" s="1"/>
  <c r="BE92" i="32"/>
  <c r="BE18" i="33" s="1"/>
  <c r="BF92" i="32"/>
  <c r="BF18" i="33" s="1"/>
  <c r="R93" i="32"/>
  <c r="R19" i="33" s="1"/>
  <c r="S93" i="32"/>
  <c r="S19" i="33" s="1"/>
  <c r="T93" i="32"/>
  <c r="T19" i="33" s="1"/>
  <c r="U93" i="32"/>
  <c r="U19" i="33" s="1"/>
  <c r="V93" i="32"/>
  <c r="V19" i="33" s="1"/>
  <c r="W93" i="32"/>
  <c r="W19" i="33" s="1"/>
  <c r="X93" i="32"/>
  <c r="X19" i="33" s="1"/>
  <c r="Y93" i="32"/>
  <c r="Y19" i="33" s="1"/>
  <c r="Z93" i="32"/>
  <c r="Z19" i="33" s="1"/>
  <c r="AA93" i="32"/>
  <c r="AA19" i="33" s="1"/>
  <c r="AB93" i="32"/>
  <c r="AB19" i="33" s="1"/>
  <c r="AC93" i="32"/>
  <c r="AC19" i="33" s="1"/>
  <c r="AD93" i="32"/>
  <c r="AD19" i="33" s="1"/>
  <c r="AE93" i="32"/>
  <c r="AE19" i="33" s="1"/>
  <c r="AF93" i="32"/>
  <c r="AF19" i="33" s="1"/>
  <c r="AG93" i="32"/>
  <c r="AG19" i="33" s="1"/>
  <c r="AH93" i="32"/>
  <c r="AH19" i="33" s="1"/>
  <c r="AI93" i="32"/>
  <c r="AI19" i="33" s="1"/>
  <c r="AJ93" i="32"/>
  <c r="AJ19" i="33" s="1"/>
  <c r="AK93" i="32"/>
  <c r="AK19" i="33" s="1"/>
  <c r="AL93" i="32"/>
  <c r="AL19" i="33" s="1"/>
  <c r="AM93" i="32"/>
  <c r="AM19" i="33" s="1"/>
  <c r="AN93" i="32"/>
  <c r="AN19" i="33" s="1"/>
  <c r="AO93" i="32"/>
  <c r="AO19" i="33" s="1"/>
  <c r="AP93" i="32"/>
  <c r="AP19" i="33" s="1"/>
  <c r="AQ93" i="32"/>
  <c r="AQ19" i="33" s="1"/>
  <c r="AR93" i="32"/>
  <c r="AR19" i="33" s="1"/>
  <c r="AS93" i="32"/>
  <c r="AS19" i="33" s="1"/>
  <c r="AT93" i="32"/>
  <c r="AT19" i="33" s="1"/>
  <c r="AU93" i="32"/>
  <c r="AU19" i="33" s="1"/>
  <c r="AV93" i="32"/>
  <c r="AV19" i="33" s="1"/>
  <c r="AW93" i="32"/>
  <c r="AW19" i="33" s="1"/>
  <c r="AX93" i="32"/>
  <c r="AX19" i="33" s="1"/>
  <c r="AY93" i="32"/>
  <c r="AY19" i="33" s="1"/>
  <c r="AZ93" i="32"/>
  <c r="AZ19" i="33" s="1"/>
  <c r="BA93" i="32"/>
  <c r="BA19" i="33" s="1"/>
  <c r="BB93" i="32"/>
  <c r="BB19" i="33" s="1"/>
  <c r="BC93" i="32"/>
  <c r="BC19" i="33" s="1"/>
  <c r="BD93" i="32"/>
  <c r="BD19" i="33" s="1"/>
  <c r="BE93" i="32"/>
  <c r="BE19" i="33" s="1"/>
  <c r="BF93" i="32"/>
  <c r="BF19" i="33" s="1"/>
  <c r="R94" i="32"/>
  <c r="R20" i="33" s="1"/>
  <c r="S94" i="32"/>
  <c r="S20" i="33" s="1"/>
  <c r="T94" i="32"/>
  <c r="T20" i="33" s="1"/>
  <c r="U94" i="32"/>
  <c r="U20" i="33" s="1"/>
  <c r="V94" i="32"/>
  <c r="V20" i="33" s="1"/>
  <c r="W94" i="32"/>
  <c r="W20" i="33" s="1"/>
  <c r="X94" i="32"/>
  <c r="X20" i="33" s="1"/>
  <c r="Y94" i="32"/>
  <c r="Y20" i="33" s="1"/>
  <c r="Z94" i="32"/>
  <c r="Z20" i="33" s="1"/>
  <c r="AA94" i="32"/>
  <c r="AA20" i="33" s="1"/>
  <c r="AB94" i="32"/>
  <c r="AB20" i="33" s="1"/>
  <c r="AC94" i="32"/>
  <c r="AC20" i="33" s="1"/>
  <c r="AD94" i="32"/>
  <c r="AD20" i="33" s="1"/>
  <c r="AE94" i="32"/>
  <c r="AE20" i="33" s="1"/>
  <c r="AF94" i="32"/>
  <c r="AF20" i="33" s="1"/>
  <c r="AG94" i="32"/>
  <c r="AG20" i="33" s="1"/>
  <c r="AH94" i="32"/>
  <c r="AH20" i="33" s="1"/>
  <c r="AI94" i="32"/>
  <c r="AI20" i="33" s="1"/>
  <c r="AJ94" i="32"/>
  <c r="AJ20" i="33" s="1"/>
  <c r="AK94" i="32"/>
  <c r="AK20" i="33" s="1"/>
  <c r="AL94" i="32"/>
  <c r="AL20" i="33" s="1"/>
  <c r="AM94" i="32"/>
  <c r="AM20" i="33" s="1"/>
  <c r="AN94" i="32"/>
  <c r="AN20" i="33" s="1"/>
  <c r="AO94" i="32"/>
  <c r="AO20" i="33" s="1"/>
  <c r="AP94" i="32"/>
  <c r="AP20" i="33" s="1"/>
  <c r="AQ94" i="32"/>
  <c r="AQ20" i="33" s="1"/>
  <c r="AR94" i="32"/>
  <c r="AR20" i="33" s="1"/>
  <c r="AS94" i="32"/>
  <c r="AS20" i="33" s="1"/>
  <c r="AT94" i="32"/>
  <c r="AT20" i="33" s="1"/>
  <c r="AU94" i="32"/>
  <c r="AU20" i="33" s="1"/>
  <c r="AV94" i="32"/>
  <c r="AV20" i="33" s="1"/>
  <c r="AW94" i="32"/>
  <c r="AW20" i="33" s="1"/>
  <c r="AX94" i="32"/>
  <c r="AX20" i="33" s="1"/>
  <c r="AY94" i="32"/>
  <c r="AY20" i="33" s="1"/>
  <c r="AZ94" i="32"/>
  <c r="AZ20" i="33" s="1"/>
  <c r="BA94" i="32"/>
  <c r="BA20" i="33" s="1"/>
  <c r="BB94" i="32"/>
  <c r="BB20" i="33" s="1"/>
  <c r="BC94" i="32"/>
  <c r="BC20" i="33" s="1"/>
  <c r="BD94" i="32"/>
  <c r="BD20" i="33" s="1"/>
  <c r="BE94" i="32"/>
  <c r="BE20" i="33" s="1"/>
  <c r="BF94" i="32"/>
  <c r="BF20" i="33" s="1"/>
  <c r="R95" i="32"/>
  <c r="R21" i="33" s="1"/>
  <c r="S95" i="32"/>
  <c r="S21" i="33" s="1"/>
  <c r="T95" i="32"/>
  <c r="T21" i="33" s="1"/>
  <c r="U95" i="32"/>
  <c r="U21" i="33" s="1"/>
  <c r="V95" i="32"/>
  <c r="V21" i="33" s="1"/>
  <c r="W95" i="32"/>
  <c r="W21" i="33" s="1"/>
  <c r="X95" i="32"/>
  <c r="X21" i="33" s="1"/>
  <c r="Y95" i="32"/>
  <c r="Y21" i="33" s="1"/>
  <c r="Z95" i="32"/>
  <c r="Z21" i="33" s="1"/>
  <c r="AA95" i="32"/>
  <c r="AA21" i="33" s="1"/>
  <c r="AB95" i="32"/>
  <c r="AB21" i="33" s="1"/>
  <c r="AC95" i="32"/>
  <c r="AC21" i="33" s="1"/>
  <c r="AD95" i="32"/>
  <c r="AD21" i="33" s="1"/>
  <c r="AE95" i="32"/>
  <c r="AE21" i="33" s="1"/>
  <c r="AF95" i="32"/>
  <c r="AF21" i="33" s="1"/>
  <c r="AG95" i="32"/>
  <c r="AG21" i="33" s="1"/>
  <c r="AH95" i="32"/>
  <c r="AH21" i="33" s="1"/>
  <c r="AI95" i="32"/>
  <c r="AI21" i="33" s="1"/>
  <c r="AJ95" i="32"/>
  <c r="AJ21" i="33" s="1"/>
  <c r="AK95" i="32"/>
  <c r="AK21" i="33" s="1"/>
  <c r="AL95" i="32"/>
  <c r="AL21" i="33" s="1"/>
  <c r="AM95" i="32"/>
  <c r="AM21" i="33" s="1"/>
  <c r="AN95" i="32"/>
  <c r="AN21" i="33" s="1"/>
  <c r="AO95" i="32"/>
  <c r="AO21" i="33" s="1"/>
  <c r="AP95" i="32"/>
  <c r="AP21" i="33" s="1"/>
  <c r="AQ95" i="32"/>
  <c r="AQ21" i="33" s="1"/>
  <c r="AR95" i="32"/>
  <c r="AR21" i="33" s="1"/>
  <c r="AS95" i="32"/>
  <c r="AS21" i="33" s="1"/>
  <c r="AT95" i="32"/>
  <c r="AT21" i="33" s="1"/>
  <c r="AU95" i="32"/>
  <c r="AU21" i="33" s="1"/>
  <c r="AV95" i="32"/>
  <c r="AV21" i="33" s="1"/>
  <c r="AW95" i="32"/>
  <c r="AW21" i="33" s="1"/>
  <c r="AX95" i="32"/>
  <c r="AX21" i="33" s="1"/>
  <c r="AY95" i="32"/>
  <c r="AY21" i="33" s="1"/>
  <c r="AZ95" i="32"/>
  <c r="AZ21" i="33" s="1"/>
  <c r="BA95" i="32"/>
  <c r="BA21" i="33" s="1"/>
  <c r="BB95" i="32"/>
  <c r="BB21" i="33" s="1"/>
  <c r="BC95" i="32"/>
  <c r="BC21" i="33" s="1"/>
  <c r="BD95" i="32"/>
  <c r="BD21" i="33" s="1"/>
  <c r="BE95" i="32"/>
  <c r="BE21" i="33" s="1"/>
  <c r="BF95" i="32"/>
  <c r="BF21" i="33" s="1"/>
  <c r="R96" i="32"/>
  <c r="R22" i="33" s="1"/>
  <c r="S96" i="32"/>
  <c r="S22" i="33" s="1"/>
  <c r="T96" i="32"/>
  <c r="T22" i="33" s="1"/>
  <c r="U96" i="32"/>
  <c r="U22" i="33" s="1"/>
  <c r="V96" i="32"/>
  <c r="V22" i="33" s="1"/>
  <c r="W96" i="32"/>
  <c r="W22" i="33" s="1"/>
  <c r="X96" i="32"/>
  <c r="X22" i="33" s="1"/>
  <c r="Y96" i="32"/>
  <c r="Y22" i="33" s="1"/>
  <c r="Z96" i="32"/>
  <c r="Z22" i="33" s="1"/>
  <c r="AA96" i="32"/>
  <c r="AA22" i="33" s="1"/>
  <c r="AB96" i="32"/>
  <c r="AB22" i="33" s="1"/>
  <c r="AC96" i="32"/>
  <c r="AC22" i="33" s="1"/>
  <c r="AD96" i="32"/>
  <c r="AD22" i="33" s="1"/>
  <c r="AE96" i="32"/>
  <c r="AE22" i="33" s="1"/>
  <c r="AF96" i="32"/>
  <c r="AF22" i="33" s="1"/>
  <c r="AG96" i="32"/>
  <c r="AG22" i="33" s="1"/>
  <c r="AH96" i="32"/>
  <c r="AH22" i="33" s="1"/>
  <c r="AI96" i="32"/>
  <c r="AI22" i="33" s="1"/>
  <c r="AJ96" i="32"/>
  <c r="AJ22" i="33" s="1"/>
  <c r="AK96" i="32"/>
  <c r="AK22" i="33" s="1"/>
  <c r="AL96" i="32"/>
  <c r="AL22" i="33" s="1"/>
  <c r="AM96" i="32"/>
  <c r="AM22" i="33" s="1"/>
  <c r="AN96" i="32"/>
  <c r="AN22" i="33" s="1"/>
  <c r="AO96" i="32"/>
  <c r="AO22" i="33" s="1"/>
  <c r="AP96" i="32"/>
  <c r="AP22" i="33" s="1"/>
  <c r="AQ96" i="32"/>
  <c r="AQ22" i="33" s="1"/>
  <c r="AR96" i="32"/>
  <c r="AR22" i="33" s="1"/>
  <c r="AS96" i="32"/>
  <c r="AS22" i="33" s="1"/>
  <c r="AT96" i="32"/>
  <c r="AT22" i="33" s="1"/>
  <c r="AU96" i="32"/>
  <c r="AU22" i="33" s="1"/>
  <c r="AV96" i="32"/>
  <c r="AV22" i="33" s="1"/>
  <c r="AW96" i="32"/>
  <c r="AW22" i="33" s="1"/>
  <c r="AX96" i="32"/>
  <c r="AX22" i="33" s="1"/>
  <c r="AY96" i="32"/>
  <c r="AY22" i="33" s="1"/>
  <c r="AZ96" i="32"/>
  <c r="AZ22" i="33" s="1"/>
  <c r="BA96" i="32"/>
  <c r="BA22" i="33" s="1"/>
  <c r="BB96" i="32"/>
  <c r="BB22" i="33" s="1"/>
  <c r="BC96" i="32"/>
  <c r="BC22" i="33" s="1"/>
  <c r="BD96" i="32"/>
  <c r="BD22" i="33" s="1"/>
  <c r="BE96" i="32"/>
  <c r="BE22" i="33" s="1"/>
  <c r="BF96" i="32"/>
  <c r="BF22" i="33" s="1"/>
  <c r="R97" i="32"/>
  <c r="R23" i="33" s="1"/>
  <c r="S97" i="32"/>
  <c r="S23" i="33" s="1"/>
  <c r="T97" i="32"/>
  <c r="T23" i="33" s="1"/>
  <c r="U97" i="32"/>
  <c r="U23" i="33" s="1"/>
  <c r="V97" i="32"/>
  <c r="V23" i="33" s="1"/>
  <c r="W97" i="32"/>
  <c r="W23" i="33" s="1"/>
  <c r="X97" i="32"/>
  <c r="X23" i="33" s="1"/>
  <c r="Y97" i="32"/>
  <c r="Y23" i="33" s="1"/>
  <c r="Z97" i="32"/>
  <c r="Z23" i="33" s="1"/>
  <c r="AA97" i="32"/>
  <c r="AA23" i="33" s="1"/>
  <c r="AB97" i="32"/>
  <c r="AB23" i="33" s="1"/>
  <c r="AC97" i="32"/>
  <c r="AC23" i="33" s="1"/>
  <c r="AD97" i="32"/>
  <c r="AD23" i="33" s="1"/>
  <c r="AE97" i="32"/>
  <c r="AE23" i="33" s="1"/>
  <c r="AF97" i="32"/>
  <c r="AF23" i="33" s="1"/>
  <c r="AG97" i="32"/>
  <c r="AG23" i="33" s="1"/>
  <c r="AH97" i="32"/>
  <c r="AH23" i="33" s="1"/>
  <c r="AI97" i="32"/>
  <c r="AI23" i="33" s="1"/>
  <c r="AJ97" i="32"/>
  <c r="AJ23" i="33" s="1"/>
  <c r="AK97" i="32"/>
  <c r="AK23" i="33" s="1"/>
  <c r="AL97" i="32"/>
  <c r="AL23" i="33" s="1"/>
  <c r="AM97" i="32"/>
  <c r="AM23" i="33" s="1"/>
  <c r="AN97" i="32"/>
  <c r="AN23" i="33" s="1"/>
  <c r="AO97" i="32"/>
  <c r="AO23" i="33" s="1"/>
  <c r="AP97" i="32"/>
  <c r="AP23" i="33" s="1"/>
  <c r="AQ97" i="32"/>
  <c r="AQ23" i="33" s="1"/>
  <c r="AR97" i="32"/>
  <c r="AR23" i="33" s="1"/>
  <c r="AS97" i="32"/>
  <c r="AS23" i="33" s="1"/>
  <c r="AT97" i="32"/>
  <c r="AT23" i="33" s="1"/>
  <c r="AU97" i="32"/>
  <c r="AU23" i="33" s="1"/>
  <c r="AV97" i="32"/>
  <c r="AV23" i="33" s="1"/>
  <c r="AW97" i="32"/>
  <c r="AW23" i="33" s="1"/>
  <c r="AX97" i="32"/>
  <c r="AX23" i="33" s="1"/>
  <c r="AY97" i="32"/>
  <c r="AY23" i="33" s="1"/>
  <c r="AZ97" i="32"/>
  <c r="AZ23" i="33" s="1"/>
  <c r="BA97" i="32"/>
  <c r="BA23" i="33" s="1"/>
  <c r="BB97" i="32"/>
  <c r="BB23" i="33" s="1"/>
  <c r="BC97" i="32"/>
  <c r="BC23" i="33" s="1"/>
  <c r="BD97" i="32"/>
  <c r="BD23" i="33" s="1"/>
  <c r="BE97" i="32"/>
  <c r="BE23" i="33" s="1"/>
  <c r="BF97" i="32"/>
  <c r="BF23" i="33" s="1"/>
  <c r="R98" i="32"/>
  <c r="R24" i="33" s="1"/>
  <c r="S98" i="32"/>
  <c r="S24" i="33" s="1"/>
  <c r="T98" i="32"/>
  <c r="T24" i="33" s="1"/>
  <c r="U98" i="32"/>
  <c r="U24" i="33" s="1"/>
  <c r="V98" i="32"/>
  <c r="V24" i="33" s="1"/>
  <c r="W98" i="32"/>
  <c r="W24" i="33" s="1"/>
  <c r="X98" i="32"/>
  <c r="X24" i="33" s="1"/>
  <c r="Y98" i="32"/>
  <c r="Y24" i="33" s="1"/>
  <c r="Z98" i="32"/>
  <c r="Z24" i="33" s="1"/>
  <c r="AA98" i="32"/>
  <c r="AA24" i="33" s="1"/>
  <c r="AB98" i="32"/>
  <c r="AB24" i="33" s="1"/>
  <c r="AC98" i="32"/>
  <c r="AC24" i="33" s="1"/>
  <c r="AD98" i="32"/>
  <c r="AD24" i="33" s="1"/>
  <c r="AE98" i="32"/>
  <c r="AE24" i="33" s="1"/>
  <c r="AF98" i="32"/>
  <c r="AF24" i="33" s="1"/>
  <c r="AG98" i="32"/>
  <c r="AG24" i="33" s="1"/>
  <c r="AH98" i="32"/>
  <c r="AH24" i="33" s="1"/>
  <c r="AI98" i="32"/>
  <c r="AI24" i="33" s="1"/>
  <c r="AJ98" i="32"/>
  <c r="AJ24" i="33" s="1"/>
  <c r="AK98" i="32"/>
  <c r="AK24" i="33" s="1"/>
  <c r="AL98" i="32"/>
  <c r="AL24" i="33" s="1"/>
  <c r="AM98" i="32"/>
  <c r="AM24" i="33" s="1"/>
  <c r="AN98" i="32"/>
  <c r="AN24" i="33" s="1"/>
  <c r="AO98" i="32"/>
  <c r="AO24" i="33" s="1"/>
  <c r="AP98" i="32"/>
  <c r="AP24" i="33" s="1"/>
  <c r="AQ98" i="32"/>
  <c r="AQ24" i="33" s="1"/>
  <c r="AR98" i="32"/>
  <c r="AR24" i="33" s="1"/>
  <c r="AS98" i="32"/>
  <c r="AS24" i="33" s="1"/>
  <c r="AT98" i="32"/>
  <c r="AT24" i="33" s="1"/>
  <c r="AU98" i="32"/>
  <c r="AU24" i="33" s="1"/>
  <c r="AV98" i="32"/>
  <c r="AV24" i="33" s="1"/>
  <c r="AW98" i="32"/>
  <c r="AW24" i="33" s="1"/>
  <c r="AX98" i="32"/>
  <c r="AX24" i="33" s="1"/>
  <c r="AY98" i="32"/>
  <c r="AY24" i="33" s="1"/>
  <c r="AZ98" i="32"/>
  <c r="AZ24" i="33" s="1"/>
  <c r="BA98" i="32"/>
  <c r="BA24" i="33" s="1"/>
  <c r="BB98" i="32"/>
  <c r="BB24" i="33" s="1"/>
  <c r="BC98" i="32"/>
  <c r="BC24" i="33" s="1"/>
  <c r="BD98" i="32"/>
  <c r="BD24" i="33" s="1"/>
  <c r="BE98" i="32"/>
  <c r="BE24" i="33" s="1"/>
  <c r="BF98" i="32"/>
  <c r="BF24" i="33" s="1"/>
  <c r="R99" i="32"/>
  <c r="R25" i="33" s="1"/>
  <c r="S99" i="32"/>
  <c r="S25" i="33" s="1"/>
  <c r="T99" i="32"/>
  <c r="T25" i="33" s="1"/>
  <c r="U99" i="32"/>
  <c r="U25" i="33" s="1"/>
  <c r="V99" i="32"/>
  <c r="V25" i="33" s="1"/>
  <c r="W99" i="32"/>
  <c r="W25" i="33" s="1"/>
  <c r="X99" i="32"/>
  <c r="X25" i="33" s="1"/>
  <c r="Y99" i="32"/>
  <c r="Y25" i="33" s="1"/>
  <c r="Z99" i="32"/>
  <c r="Z25" i="33" s="1"/>
  <c r="AA99" i="32"/>
  <c r="AA25" i="33" s="1"/>
  <c r="AB99" i="32"/>
  <c r="AB25" i="33" s="1"/>
  <c r="AC99" i="32"/>
  <c r="AC25" i="33" s="1"/>
  <c r="AD99" i="32"/>
  <c r="AD25" i="33" s="1"/>
  <c r="AE99" i="32"/>
  <c r="AE25" i="33" s="1"/>
  <c r="AF99" i="32"/>
  <c r="AF25" i="33" s="1"/>
  <c r="AG99" i="32"/>
  <c r="AG25" i="33" s="1"/>
  <c r="AH99" i="32"/>
  <c r="AH25" i="33" s="1"/>
  <c r="AI99" i="32"/>
  <c r="AI25" i="33" s="1"/>
  <c r="AJ99" i="32"/>
  <c r="AJ25" i="33" s="1"/>
  <c r="AK99" i="32"/>
  <c r="AK25" i="33" s="1"/>
  <c r="AL99" i="32"/>
  <c r="AL25" i="33" s="1"/>
  <c r="AM99" i="32"/>
  <c r="AM25" i="33" s="1"/>
  <c r="AN99" i="32"/>
  <c r="AN25" i="33" s="1"/>
  <c r="AO99" i="32"/>
  <c r="AO25" i="33" s="1"/>
  <c r="AP99" i="32"/>
  <c r="AP25" i="33" s="1"/>
  <c r="AQ99" i="32"/>
  <c r="AQ25" i="33" s="1"/>
  <c r="AR99" i="32"/>
  <c r="AR25" i="33" s="1"/>
  <c r="AS99" i="32"/>
  <c r="AS25" i="33" s="1"/>
  <c r="AT99" i="32"/>
  <c r="AT25" i="33" s="1"/>
  <c r="AU99" i="32"/>
  <c r="AU25" i="33" s="1"/>
  <c r="AV99" i="32"/>
  <c r="AV25" i="33" s="1"/>
  <c r="AW99" i="32"/>
  <c r="AW25" i="33" s="1"/>
  <c r="AX99" i="32"/>
  <c r="AX25" i="33" s="1"/>
  <c r="AY99" i="32"/>
  <c r="AY25" i="33" s="1"/>
  <c r="AZ99" i="32"/>
  <c r="AZ25" i="33" s="1"/>
  <c r="BA99" i="32"/>
  <c r="BA25" i="33" s="1"/>
  <c r="BB99" i="32"/>
  <c r="BB25" i="33" s="1"/>
  <c r="BC99" i="32"/>
  <c r="BC25" i="33" s="1"/>
  <c r="BD99" i="32"/>
  <c r="BD25" i="33" s="1"/>
  <c r="BE99" i="32"/>
  <c r="BE25" i="33" s="1"/>
  <c r="BF99" i="32"/>
  <c r="BF25" i="33" s="1"/>
  <c r="R100" i="32"/>
  <c r="R26" i="33" s="1"/>
  <c r="S100" i="32"/>
  <c r="S26" i="33" s="1"/>
  <c r="T100" i="32"/>
  <c r="T26" i="33" s="1"/>
  <c r="U100" i="32"/>
  <c r="U26" i="33" s="1"/>
  <c r="V100" i="32"/>
  <c r="V26" i="33" s="1"/>
  <c r="W100" i="32"/>
  <c r="W26" i="33" s="1"/>
  <c r="X100" i="32"/>
  <c r="X26" i="33" s="1"/>
  <c r="Y100" i="32"/>
  <c r="Y26" i="33" s="1"/>
  <c r="Z100" i="32"/>
  <c r="Z26" i="33" s="1"/>
  <c r="AA100" i="32"/>
  <c r="AA26" i="33" s="1"/>
  <c r="AB100" i="32"/>
  <c r="AB26" i="33" s="1"/>
  <c r="AC100" i="32"/>
  <c r="AC26" i="33" s="1"/>
  <c r="AD100" i="32"/>
  <c r="AD26" i="33" s="1"/>
  <c r="AE100" i="32"/>
  <c r="AE26" i="33" s="1"/>
  <c r="AF100" i="32"/>
  <c r="AF26" i="33" s="1"/>
  <c r="AG100" i="32"/>
  <c r="AG26" i="33" s="1"/>
  <c r="AH100" i="32"/>
  <c r="AH26" i="33" s="1"/>
  <c r="AI100" i="32"/>
  <c r="AI26" i="33" s="1"/>
  <c r="AJ100" i="32"/>
  <c r="AJ26" i="33" s="1"/>
  <c r="AK100" i="32"/>
  <c r="AK26" i="33" s="1"/>
  <c r="AL100" i="32"/>
  <c r="AL26" i="33" s="1"/>
  <c r="AM100" i="32"/>
  <c r="AM26" i="33" s="1"/>
  <c r="AN100" i="32"/>
  <c r="AN26" i="33" s="1"/>
  <c r="AO100" i="32"/>
  <c r="AO26" i="33" s="1"/>
  <c r="AP100" i="32"/>
  <c r="AP26" i="33" s="1"/>
  <c r="AQ100" i="32"/>
  <c r="AQ26" i="33" s="1"/>
  <c r="AR100" i="32"/>
  <c r="AR26" i="33" s="1"/>
  <c r="AS100" i="32"/>
  <c r="AS26" i="33" s="1"/>
  <c r="AT100" i="32"/>
  <c r="AT26" i="33" s="1"/>
  <c r="AU100" i="32"/>
  <c r="AU26" i="33" s="1"/>
  <c r="AV100" i="32"/>
  <c r="AV26" i="33" s="1"/>
  <c r="AW100" i="32"/>
  <c r="AW26" i="33" s="1"/>
  <c r="AX100" i="32"/>
  <c r="AX26" i="33" s="1"/>
  <c r="AY100" i="32"/>
  <c r="AY26" i="33" s="1"/>
  <c r="AZ100" i="32"/>
  <c r="AZ26" i="33" s="1"/>
  <c r="BA100" i="32"/>
  <c r="BA26" i="33" s="1"/>
  <c r="BB100" i="32"/>
  <c r="BB26" i="33" s="1"/>
  <c r="BC100" i="32"/>
  <c r="BC26" i="33" s="1"/>
  <c r="BD100" i="32"/>
  <c r="BD26" i="33" s="1"/>
  <c r="BE100" i="32"/>
  <c r="BE26" i="33" s="1"/>
  <c r="BF100" i="32"/>
  <c r="BF26" i="33" s="1"/>
  <c r="R101" i="32"/>
  <c r="R27" i="33" s="1"/>
  <c r="S101" i="32"/>
  <c r="S27" i="33" s="1"/>
  <c r="T101" i="32"/>
  <c r="T27" i="33" s="1"/>
  <c r="U101" i="32"/>
  <c r="U27" i="33" s="1"/>
  <c r="V101" i="32"/>
  <c r="V27" i="33" s="1"/>
  <c r="W101" i="32"/>
  <c r="W27" i="33" s="1"/>
  <c r="X101" i="32"/>
  <c r="X27" i="33" s="1"/>
  <c r="Y101" i="32"/>
  <c r="Y27" i="33" s="1"/>
  <c r="Z101" i="32"/>
  <c r="Z27" i="33" s="1"/>
  <c r="AA101" i="32"/>
  <c r="AA27" i="33" s="1"/>
  <c r="AB101" i="32"/>
  <c r="AB27" i="33" s="1"/>
  <c r="AC101" i="32"/>
  <c r="AC27" i="33" s="1"/>
  <c r="AD101" i="32"/>
  <c r="AD27" i="33" s="1"/>
  <c r="AE101" i="32"/>
  <c r="AE27" i="33" s="1"/>
  <c r="AF101" i="32"/>
  <c r="AF27" i="33" s="1"/>
  <c r="AG101" i="32"/>
  <c r="AG27" i="33" s="1"/>
  <c r="AH101" i="32"/>
  <c r="AH27" i="33" s="1"/>
  <c r="AI101" i="32"/>
  <c r="AI27" i="33" s="1"/>
  <c r="AJ101" i="32"/>
  <c r="AJ27" i="33" s="1"/>
  <c r="AK101" i="32"/>
  <c r="AK27" i="33" s="1"/>
  <c r="AL101" i="32"/>
  <c r="AL27" i="33" s="1"/>
  <c r="AM101" i="32"/>
  <c r="AM27" i="33" s="1"/>
  <c r="AN101" i="32"/>
  <c r="AN27" i="33" s="1"/>
  <c r="AO101" i="32"/>
  <c r="AO27" i="33" s="1"/>
  <c r="AP101" i="32"/>
  <c r="AP27" i="33" s="1"/>
  <c r="AQ101" i="32"/>
  <c r="AQ27" i="33" s="1"/>
  <c r="AR101" i="32"/>
  <c r="AR27" i="33" s="1"/>
  <c r="AS101" i="32"/>
  <c r="AS27" i="33" s="1"/>
  <c r="AT101" i="32"/>
  <c r="AT27" i="33" s="1"/>
  <c r="AU101" i="32"/>
  <c r="AU27" i="33" s="1"/>
  <c r="AV101" i="32"/>
  <c r="AV27" i="33" s="1"/>
  <c r="AW101" i="32"/>
  <c r="AW27" i="33" s="1"/>
  <c r="AX101" i="32"/>
  <c r="AX27" i="33" s="1"/>
  <c r="AY101" i="32"/>
  <c r="AY27" i="33" s="1"/>
  <c r="AZ101" i="32"/>
  <c r="AZ27" i="33" s="1"/>
  <c r="BA101" i="32"/>
  <c r="BA27" i="33" s="1"/>
  <c r="BB101" i="32"/>
  <c r="BB27" i="33" s="1"/>
  <c r="BC101" i="32"/>
  <c r="BC27" i="33" s="1"/>
  <c r="BD101" i="32"/>
  <c r="BD27" i="33" s="1"/>
  <c r="BE101" i="32"/>
  <c r="BE27" i="33" s="1"/>
  <c r="BF101" i="32"/>
  <c r="BF27" i="33" s="1"/>
  <c r="R102" i="32"/>
  <c r="R28" i="33" s="1"/>
  <c r="S102" i="32"/>
  <c r="S28" i="33" s="1"/>
  <c r="T102" i="32"/>
  <c r="T28" i="33" s="1"/>
  <c r="U102" i="32"/>
  <c r="U28" i="33" s="1"/>
  <c r="V102" i="32"/>
  <c r="V28" i="33" s="1"/>
  <c r="W102" i="32"/>
  <c r="W28" i="33" s="1"/>
  <c r="X102" i="32"/>
  <c r="X28" i="33" s="1"/>
  <c r="Y102" i="32"/>
  <c r="Y28" i="33" s="1"/>
  <c r="Z102" i="32"/>
  <c r="Z28" i="33" s="1"/>
  <c r="AA102" i="32"/>
  <c r="AA28" i="33" s="1"/>
  <c r="AB102" i="32"/>
  <c r="AB28" i="33" s="1"/>
  <c r="AC102" i="32"/>
  <c r="AC28" i="33" s="1"/>
  <c r="AD102" i="32"/>
  <c r="AD28" i="33" s="1"/>
  <c r="AE102" i="32"/>
  <c r="AE28" i="33" s="1"/>
  <c r="AF102" i="32"/>
  <c r="AF28" i="33" s="1"/>
  <c r="AG102" i="32"/>
  <c r="AG28" i="33" s="1"/>
  <c r="AH102" i="32"/>
  <c r="AH28" i="33" s="1"/>
  <c r="AI102" i="32"/>
  <c r="AI28" i="33" s="1"/>
  <c r="AJ102" i="32"/>
  <c r="AJ28" i="33" s="1"/>
  <c r="AK102" i="32"/>
  <c r="AK28" i="33" s="1"/>
  <c r="AL102" i="32"/>
  <c r="AL28" i="33" s="1"/>
  <c r="AM102" i="32"/>
  <c r="AM28" i="33" s="1"/>
  <c r="AN102" i="32"/>
  <c r="AN28" i="33" s="1"/>
  <c r="AO102" i="32"/>
  <c r="AO28" i="33" s="1"/>
  <c r="AP102" i="32"/>
  <c r="AP28" i="33" s="1"/>
  <c r="AQ102" i="32"/>
  <c r="AQ28" i="33" s="1"/>
  <c r="AR102" i="32"/>
  <c r="AR28" i="33" s="1"/>
  <c r="AS102" i="32"/>
  <c r="AS28" i="33" s="1"/>
  <c r="AT102" i="32"/>
  <c r="AT28" i="33" s="1"/>
  <c r="AU102" i="32"/>
  <c r="AU28" i="33" s="1"/>
  <c r="AV102" i="32"/>
  <c r="AV28" i="33" s="1"/>
  <c r="AW102" i="32"/>
  <c r="AW28" i="33" s="1"/>
  <c r="AX102" i="32"/>
  <c r="AX28" i="33" s="1"/>
  <c r="AY102" i="32"/>
  <c r="AY28" i="33" s="1"/>
  <c r="AZ102" i="32"/>
  <c r="AZ28" i="33" s="1"/>
  <c r="BA102" i="32"/>
  <c r="BA28" i="33" s="1"/>
  <c r="BB102" i="32"/>
  <c r="BB28" i="33" s="1"/>
  <c r="BC102" i="32"/>
  <c r="BC28" i="33" s="1"/>
  <c r="BD102" i="32"/>
  <c r="BD28" i="33" s="1"/>
  <c r="BE102" i="32"/>
  <c r="BE28" i="33" s="1"/>
  <c r="BF102" i="32"/>
  <c r="BF28" i="33" s="1"/>
  <c r="R103" i="32"/>
  <c r="R29" i="33" s="1"/>
  <c r="S103" i="32"/>
  <c r="S29" i="33" s="1"/>
  <c r="T103" i="32"/>
  <c r="T29" i="33" s="1"/>
  <c r="U103" i="32"/>
  <c r="U29" i="33" s="1"/>
  <c r="V103" i="32"/>
  <c r="V29" i="33" s="1"/>
  <c r="W103" i="32"/>
  <c r="W29" i="33" s="1"/>
  <c r="X103" i="32"/>
  <c r="X29" i="33" s="1"/>
  <c r="Y103" i="32"/>
  <c r="Y29" i="33" s="1"/>
  <c r="Z103" i="32"/>
  <c r="Z29" i="33" s="1"/>
  <c r="AA103" i="32"/>
  <c r="AA29" i="33" s="1"/>
  <c r="AB103" i="32"/>
  <c r="AB29" i="33" s="1"/>
  <c r="AC103" i="32"/>
  <c r="AC29" i="33" s="1"/>
  <c r="AD103" i="32"/>
  <c r="AD29" i="33" s="1"/>
  <c r="AE103" i="32"/>
  <c r="AE29" i="33" s="1"/>
  <c r="AF103" i="32"/>
  <c r="AF29" i="33" s="1"/>
  <c r="AG103" i="32"/>
  <c r="AG29" i="33" s="1"/>
  <c r="AH103" i="32"/>
  <c r="AH29" i="33" s="1"/>
  <c r="AI103" i="32"/>
  <c r="AI29" i="33" s="1"/>
  <c r="AJ103" i="32"/>
  <c r="AJ29" i="33" s="1"/>
  <c r="AK103" i="32"/>
  <c r="AK29" i="33" s="1"/>
  <c r="AL103" i="32"/>
  <c r="AL29" i="33" s="1"/>
  <c r="AM103" i="32"/>
  <c r="AM29" i="33" s="1"/>
  <c r="AN103" i="32"/>
  <c r="AN29" i="33" s="1"/>
  <c r="AO103" i="32"/>
  <c r="AO29" i="33" s="1"/>
  <c r="AP103" i="32"/>
  <c r="AP29" i="33" s="1"/>
  <c r="AQ103" i="32"/>
  <c r="AQ29" i="33" s="1"/>
  <c r="AR103" i="32"/>
  <c r="AR29" i="33" s="1"/>
  <c r="AS103" i="32"/>
  <c r="AS29" i="33" s="1"/>
  <c r="AT103" i="32"/>
  <c r="AT29" i="33" s="1"/>
  <c r="AU103" i="32"/>
  <c r="AU29" i="33" s="1"/>
  <c r="AV103" i="32"/>
  <c r="AV29" i="33" s="1"/>
  <c r="AW103" i="32"/>
  <c r="AW29" i="33" s="1"/>
  <c r="AX103" i="32"/>
  <c r="AX29" i="33" s="1"/>
  <c r="AY103" i="32"/>
  <c r="AY29" i="33" s="1"/>
  <c r="AZ103" i="32"/>
  <c r="AZ29" i="33" s="1"/>
  <c r="BA103" i="32"/>
  <c r="BA29" i="33" s="1"/>
  <c r="BB103" i="32"/>
  <c r="BB29" i="33" s="1"/>
  <c r="BC103" i="32"/>
  <c r="BC29" i="33" s="1"/>
  <c r="BD103" i="32"/>
  <c r="BD29" i="33" s="1"/>
  <c r="BE103" i="32"/>
  <c r="BE29" i="33" s="1"/>
  <c r="BF103" i="32"/>
  <c r="BF29" i="33" s="1"/>
  <c r="R104" i="32"/>
  <c r="R30" i="33" s="1"/>
  <c r="S104" i="32"/>
  <c r="S30" i="33" s="1"/>
  <c r="T104" i="32"/>
  <c r="T30" i="33" s="1"/>
  <c r="U104" i="32"/>
  <c r="U30" i="33" s="1"/>
  <c r="V104" i="32"/>
  <c r="V30" i="33" s="1"/>
  <c r="W104" i="32"/>
  <c r="W30" i="33" s="1"/>
  <c r="X104" i="32"/>
  <c r="X30" i="33" s="1"/>
  <c r="Y104" i="32"/>
  <c r="Y30" i="33" s="1"/>
  <c r="Z104" i="32"/>
  <c r="Z30" i="33" s="1"/>
  <c r="AA104" i="32"/>
  <c r="AA30" i="33" s="1"/>
  <c r="AB104" i="32"/>
  <c r="AB30" i="33" s="1"/>
  <c r="AC104" i="32"/>
  <c r="AC30" i="33" s="1"/>
  <c r="AD104" i="32"/>
  <c r="AD30" i="33" s="1"/>
  <c r="AE104" i="32"/>
  <c r="AE30" i="33" s="1"/>
  <c r="AF104" i="32"/>
  <c r="AF30" i="33" s="1"/>
  <c r="AG104" i="32"/>
  <c r="AG30" i="33" s="1"/>
  <c r="AH104" i="32"/>
  <c r="AH30" i="33" s="1"/>
  <c r="AI104" i="32"/>
  <c r="AI30" i="33" s="1"/>
  <c r="AJ104" i="32"/>
  <c r="AJ30" i="33" s="1"/>
  <c r="AK104" i="32"/>
  <c r="AK30" i="33" s="1"/>
  <c r="AL104" i="32"/>
  <c r="AL30" i="33" s="1"/>
  <c r="AM104" i="32"/>
  <c r="AM30" i="33" s="1"/>
  <c r="AN104" i="32"/>
  <c r="AN30" i="33" s="1"/>
  <c r="AO104" i="32"/>
  <c r="AO30" i="33" s="1"/>
  <c r="AP104" i="32"/>
  <c r="AP30" i="33" s="1"/>
  <c r="AQ104" i="32"/>
  <c r="AQ30" i="33" s="1"/>
  <c r="AR104" i="32"/>
  <c r="AR30" i="33" s="1"/>
  <c r="AS104" i="32"/>
  <c r="AS30" i="33" s="1"/>
  <c r="AT104" i="32"/>
  <c r="AT30" i="33" s="1"/>
  <c r="AU104" i="32"/>
  <c r="AU30" i="33" s="1"/>
  <c r="AV104" i="32"/>
  <c r="AV30" i="33" s="1"/>
  <c r="AW104" i="32"/>
  <c r="AW30" i="33" s="1"/>
  <c r="AX104" i="32"/>
  <c r="AX30" i="33" s="1"/>
  <c r="AY104" i="32"/>
  <c r="AY30" i="33" s="1"/>
  <c r="AZ104" i="32"/>
  <c r="AZ30" i="33" s="1"/>
  <c r="BA104" i="32"/>
  <c r="BA30" i="33" s="1"/>
  <c r="BB104" i="32"/>
  <c r="BB30" i="33" s="1"/>
  <c r="BC104" i="32"/>
  <c r="BC30" i="33" s="1"/>
  <c r="BD104" i="32"/>
  <c r="BD30" i="33" s="1"/>
  <c r="BE104" i="32"/>
  <c r="BE30" i="33" s="1"/>
  <c r="BF104" i="32"/>
  <c r="BF30" i="33" s="1"/>
  <c r="R105" i="32"/>
  <c r="R31" i="33" s="1"/>
  <c r="S105" i="32"/>
  <c r="S31" i="33" s="1"/>
  <c r="T105" i="32"/>
  <c r="T31" i="33" s="1"/>
  <c r="U105" i="32"/>
  <c r="U31" i="33" s="1"/>
  <c r="V105" i="32"/>
  <c r="V31" i="33" s="1"/>
  <c r="W105" i="32"/>
  <c r="W31" i="33" s="1"/>
  <c r="X105" i="32"/>
  <c r="X31" i="33" s="1"/>
  <c r="Y105" i="32"/>
  <c r="Y31" i="33" s="1"/>
  <c r="Z105" i="32"/>
  <c r="Z31" i="33" s="1"/>
  <c r="AA105" i="32"/>
  <c r="AA31" i="33" s="1"/>
  <c r="AB105" i="32"/>
  <c r="AB31" i="33" s="1"/>
  <c r="AC105" i="32"/>
  <c r="AC31" i="33" s="1"/>
  <c r="AD105" i="32"/>
  <c r="AD31" i="33" s="1"/>
  <c r="AE105" i="32"/>
  <c r="AE31" i="33" s="1"/>
  <c r="AF105" i="32"/>
  <c r="AF31" i="33" s="1"/>
  <c r="AG105" i="32"/>
  <c r="AG31" i="33" s="1"/>
  <c r="AH105" i="32"/>
  <c r="AH31" i="33" s="1"/>
  <c r="AI105" i="32"/>
  <c r="AI31" i="33" s="1"/>
  <c r="AJ105" i="32"/>
  <c r="AJ31" i="33" s="1"/>
  <c r="AK105" i="32"/>
  <c r="AK31" i="33" s="1"/>
  <c r="AL105" i="32"/>
  <c r="AL31" i="33" s="1"/>
  <c r="AM105" i="32"/>
  <c r="AM31" i="33" s="1"/>
  <c r="AN105" i="32"/>
  <c r="AN31" i="33" s="1"/>
  <c r="AO105" i="32"/>
  <c r="AO31" i="33" s="1"/>
  <c r="AP105" i="32"/>
  <c r="AP31" i="33" s="1"/>
  <c r="AQ105" i="32"/>
  <c r="AQ31" i="33" s="1"/>
  <c r="AR105" i="32"/>
  <c r="AR31" i="33" s="1"/>
  <c r="AS105" i="32"/>
  <c r="AS31" i="33" s="1"/>
  <c r="AT105" i="32"/>
  <c r="AT31" i="33" s="1"/>
  <c r="AU105" i="32"/>
  <c r="AU31" i="33" s="1"/>
  <c r="AV105" i="32"/>
  <c r="AV31" i="33" s="1"/>
  <c r="AW105" i="32"/>
  <c r="AW31" i="33" s="1"/>
  <c r="AX105" i="32"/>
  <c r="AX31" i="33" s="1"/>
  <c r="AY105" i="32"/>
  <c r="AY31" i="33" s="1"/>
  <c r="AZ105" i="32"/>
  <c r="AZ31" i="33" s="1"/>
  <c r="BA105" i="32"/>
  <c r="BA31" i="33" s="1"/>
  <c r="BB105" i="32"/>
  <c r="BB31" i="33" s="1"/>
  <c r="BC105" i="32"/>
  <c r="BC31" i="33" s="1"/>
  <c r="BD105" i="32"/>
  <c r="BD31" i="33" s="1"/>
  <c r="BE105" i="32"/>
  <c r="BE31" i="33" s="1"/>
  <c r="BF105" i="32"/>
  <c r="BF31" i="33" s="1"/>
  <c r="S77" i="32"/>
  <c r="S3" i="33" s="1"/>
  <c r="T77" i="32"/>
  <c r="T3" i="33" s="1"/>
  <c r="U77" i="32"/>
  <c r="U3" i="33" s="1"/>
  <c r="V77" i="32"/>
  <c r="V3" i="33" s="1"/>
  <c r="W77" i="32"/>
  <c r="W3" i="33" s="1"/>
  <c r="X77" i="32"/>
  <c r="X3" i="33" s="1"/>
  <c r="Y77" i="32"/>
  <c r="Y3" i="33" s="1"/>
  <c r="Z77" i="32"/>
  <c r="Z3" i="33" s="1"/>
  <c r="AA77" i="32"/>
  <c r="AA3" i="33" s="1"/>
  <c r="AB77" i="32"/>
  <c r="AB3" i="33" s="1"/>
  <c r="AC77" i="32"/>
  <c r="AC3" i="33" s="1"/>
  <c r="AD77" i="32"/>
  <c r="AD3" i="33" s="1"/>
  <c r="AE77" i="32"/>
  <c r="AE3" i="33" s="1"/>
  <c r="AF77" i="32"/>
  <c r="AF3" i="33" s="1"/>
  <c r="AG77" i="32"/>
  <c r="AG3" i="33" s="1"/>
  <c r="AH77" i="32"/>
  <c r="AH3" i="33" s="1"/>
  <c r="AI77" i="32"/>
  <c r="AI3" i="33" s="1"/>
  <c r="AJ77" i="32"/>
  <c r="AJ3" i="33" s="1"/>
  <c r="AK77" i="32"/>
  <c r="AK3" i="33" s="1"/>
  <c r="AL77" i="32"/>
  <c r="AL3" i="33" s="1"/>
  <c r="AM77" i="32"/>
  <c r="AM3" i="33" s="1"/>
  <c r="AN77" i="32"/>
  <c r="AN3" i="33" s="1"/>
  <c r="AO77" i="32"/>
  <c r="AO3" i="33" s="1"/>
  <c r="AP77" i="32"/>
  <c r="AP3" i="33" s="1"/>
  <c r="AQ77" i="32"/>
  <c r="AQ3" i="33" s="1"/>
  <c r="AR77" i="32"/>
  <c r="AR3" i="33" s="1"/>
  <c r="AS77" i="32"/>
  <c r="AS3" i="33" s="1"/>
  <c r="AT77" i="32"/>
  <c r="AT3" i="33" s="1"/>
  <c r="AU77" i="32"/>
  <c r="AU3" i="33" s="1"/>
  <c r="AV77" i="32"/>
  <c r="AV3" i="33" s="1"/>
  <c r="AW77" i="32"/>
  <c r="AW3" i="33" s="1"/>
  <c r="AX77" i="32"/>
  <c r="AX3" i="33" s="1"/>
  <c r="AY77" i="32"/>
  <c r="AY3" i="33" s="1"/>
  <c r="AZ77" i="32"/>
  <c r="AZ3" i="33" s="1"/>
  <c r="BA77" i="32"/>
  <c r="BA3" i="33" s="1"/>
  <c r="BB77" i="32"/>
  <c r="BB3" i="33" s="1"/>
  <c r="BC77" i="32"/>
  <c r="BC3" i="33" s="1"/>
  <c r="BD77" i="32"/>
  <c r="BD3" i="33" s="1"/>
  <c r="BE77" i="32"/>
  <c r="BE3" i="33" s="1"/>
  <c r="BF77" i="32"/>
  <c r="BF3" i="33" s="1"/>
  <c r="R77" i="32"/>
  <c r="R3" i="33" s="1"/>
  <c r="E77" i="32"/>
  <c r="E3" i="33" s="1"/>
  <c r="F77" i="32"/>
  <c r="F3" i="33" s="1"/>
  <c r="G77" i="32"/>
  <c r="G3" i="33" s="1"/>
  <c r="H77" i="32"/>
  <c r="H3" i="33" s="1"/>
  <c r="I77" i="32"/>
  <c r="I3" i="33" s="1"/>
  <c r="J77" i="32"/>
  <c r="J3" i="33" s="1"/>
  <c r="K77" i="32"/>
  <c r="K3" i="33" s="1"/>
  <c r="L77" i="32"/>
  <c r="L3" i="33" s="1"/>
  <c r="M77" i="32"/>
  <c r="M3" i="33" s="1"/>
  <c r="E78" i="32"/>
  <c r="E4" i="33" s="1"/>
  <c r="F78" i="32"/>
  <c r="F4" i="33" s="1"/>
  <c r="G78" i="32"/>
  <c r="G4" i="33" s="1"/>
  <c r="H78" i="32"/>
  <c r="H4" i="33" s="1"/>
  <c r="I78" i="32"/>
  <c r="I4" i="33" s="1"/>
  <c r="J78" i="32"/>
  <c r="J4" i="33" s="1"/>
  <c r="K78" i="32"/>
  <c r="K4" i="33" s="1"/>
  <c r="L78" i="32"/>
  <c r="L4" i="33" s="1"/>
  <c r="M78" i="32"/>
  <c r="M4" i="33" s="1"/>
  <c r="E79" i="32"/>
  <c r="E5" i="33" s="1"/>
  <c r="F79" i="32"/>
  <c r="F5" i="33" s="1"/>
  <c r="G79" i="32"/>
  <c r="G5" i="33" s="1"/>
  <c r="H79" i="32"/>
  <c r="H5" i="33" s="1"/>
  <c r="I79" i="32"/>
  <c r="I5" i="33" s="1"/>
  <c r="J79" i="32"/>
  <c r="J5" i="33" s="1"/>
  <c r="K79" i="32"/>
  <c r="K5" i="33" s="1"/>
  <c r="L79" i="32"/>
  <c r="L5" i="33" s="1"/>
  <c r="M79" i="32"/>
  <c r="M5" i="33" s="1"/>
  <c r="E80" i="32"/>
  <c r="E6" i="33" s="1"/>
  <c r="F80" i="32"/>
  <c r="F6" i="33" s="1"/>
  <c r="G80" i="32"/>
  <c r="G6" i="33" s="1"/>
  <c r="H80" i="32"/>
  <c r="H6" i="33" s="1"/>
  <c r="I80" i="32"/>
  <c r="I6" i="33" s="1"/>
  <c r="J80" i="32"/>
  <c r="J6" i="33" s="1"/>
  <c r="K80" i="32"/>
  <c r="K6" i="33" s="1"/>
  <c r="L80" i="32"/>
  <c r="L6" i="33" s="1"/>
  <c r="M80" i="32"/>
  <c r="M6" i="33" s="1"/>
  <c r="E81" i="32"/>
  <c r="E7" i="33" s="1"/>
  <c r="F81" i="32"/>
  <c r="F7" i="33" s="1"/>
  <c r="G81" i="32"/>
  <c r="G7" i="33" s="1"/>
  <c r="H81" i="32"/>
  <c r="H7" i="33" s="1"/>
  <c r="I81" i="32"/>
  <c r="I7" i="33" s="1"/>
  <c r="J81" i="32"/>
  <c r="J7" i="33" s="1"/>
  <c r="K81" i="32"/>
  <c r="K7" i="33" s="1"/>
  <c r="L81" i="32"/>
  <c r="L7" i="33" s="1"/>
  <c r="M81" i="32"/>
  <c r="M7" i="33" s="1"/>
  <c r="E82" i="32"/>
  <c r="E8" i="33" s="1"/>
  <c r="F82" i="32"/>
  <c r="F8" i="33" s="1"/>
  <c r="G82" i="32"/>
  <c r="G8" i="33" s="1"/>
  <c r="H82" i="32"/>
  <c r="H8" i="33" s="1"/>
  <c r="I82" i="32"/>
  <c r="I8" i="33" s="1"/>
  <c r="J82" i="32"/>
  <c r="J8" i="33" s="1"/>
  <c r="K82" i="32"/>
  <c r="K8" i="33" s="1"/>
  <c r="L82" i="32"/>
  <c r="L8" i="33" s="1"/>
  <c r="M82" i="32"/>
  <c r="M8" i="33" s="1"/>
  <c r="E83" i="32"/>
  <c r="E9" i="33" s="1"/>
  <c r="F83" i="32"/>
  <c r="F9" i="33" s="1"/>
  <c r="G83" i="32"/>
  <c r="G9" i="33" s="1"/>
  <c r="H83" i="32"/>
  <c r="H9" i="33" s="1"/>
  <c r="I83" i="32"/>
  <c r="I9" i="33" s="1"/>
  <c r="J83" i="32"/>
  <c r="J9" i="33" s="1"/>
  <c r="K83" i="32"/>
  <c r="K9" i="33" s="1"/>
  <c r="L83" i="32"/>
  <c r="L9" i="33" s="1"/>
  <c r="M83" i="32"/>
  <c r="M9" i="33" s="1"/>
  <c r="E84" i="32"/>
  <c r="E10" i="33" s="1"/>
  <c r="F84" i="32"/>
  <c r="F10" i="33" s="1"/>
  <c r="G84" i="32"/>
  <c r="G10" i="33" s="1"/>
  <c r="H84" i="32"/>
  <c r="H10" i="33" s="1"/>
  <c r="I84" i="32"/>
  <c r="I10" i="33" s="1"/>
  <c r="J84" i="32"/>
  <c r="J10" i="33" s="1"/>
  <c r="K84" i="32"/>
  <c r="K10" i="33" s="1"/>
  <c r="L84" i="32"/>
  <c r="L10" i="33" s="1"/>
  <c r="M84" i="32"/>
  <c r="M10" i="33" s="1"/>
  <c r="E85" i="32"/>
  <c r="E11" i="33" s="1"/>
  <c r="F85" i="32"/>
  <c r="F11" i="33" s="1"/>
  <c r="G85" i="32"/>
  <c r="G11" i="33" s="1"/>
  <c r="H85" i="32"/>
  <c r="H11" i="33" s="1"/>
  <c r="I85" i="32"/>
  <c r="I11" i="33" s="1"/>
  <c r="J85" i="32"/>
  <c r="J11" i="33" s="1"/>
  <c r="K85" i="32"/>
  <c r="K11" i="33" s="1"/>
  <c r="L85" i="32"/>
  <c r="L11" i="33" s="1"/>
  <c r="M85" i="32"/>
  <c r="M11" i="33" s="1"/>
  <c r="E86" i="32"/>
  <c r="E12" i="33" s="1"/>
  <c r="F86" i="32"/>
  <c r="F12" i="33" s="1"/>
  <c r="G86" i="32"/>
  <c r="G12" i="33" s="1"/>
  <c r="H86" i="32"/>
  <c r="H12" i="33" s="1"/>
  <c r="I86" i="32"/>
  <c r="I12" i="33" s="1"/>
  <c r="J86" i="32"/>
  <c r="J12" i="33" s="1"/>
  <c r="K86" i="32"/>
  <c r="K12" i="33" s="1"/>
  <c r="L86" i="32"/>
  <c r="L12" i="33" s="1"/>
  <c r="M86" i="32"/>
  <c r="M12" i="33" s="1"/>
  <c r="E87" i="32"/>
  <c r="E13" i="33" s="1"/>
  <c r="F87" i="32"/>
  <c r="F13" i="33" s="1"/>
  <c r="G87" i="32"/>
  <c r="G13" i="33" s="1"/>
  <c r="H87" i="32"/>
  <c r="H13" i="33" s="1"/>
  <c r="I87" i="32"/>
  <c r="I13" i="33" s="1"/>
  <c r="J87" i="32"/>
  <c r="J13" i="33" s="1"/>
  <c r="K87" i="32"/>
  <c r="K13" i="33" s="1"/>
  <c r="L87" i="32"/>
  <c r="L13" i="33" s="1"/>
  <c r="M87" i="32"/>
  <c r="M13" i="33" s="1"/>
  <c r="E88" i="32"/>
  <c r="E14" i="33" s="1"/>
  <c r="F88" i="32"/>
  <c r="F14" i="33" s="1"/>
  <c r="G88" i="32"/>
  <c r="G14" i="33" s="1"/>
  <c r="H88" i="32"/>
  <c r="H14" i="33" s="1"/>
  <c r="I88" i="32"/>
  <c r="I14" i="33" s="1"/>
  <c r="J88" i="32"/>
  <c r="J14" i="33" s="1"/>
  <c r="K88" i="32"/>
  <c r="K14" i="33" s="1"/>
  <c r="L88" i="32"/>
  <c r="L14" i="33" s="1"/>
  <c r="M88" i="32"/>
  <c r="M14" i="33" s="1"/>
  <c r="E89" i="32"/>
  <c r="E15" i="33" s="1"/>
  <c r="F89" i="32"/>
  <c r="F15" i="33" s="1"/>
  <c r="G89" i="32"/>
  <c r="G15" i="33" s="1"/>
  <c r="H89" i="32"/>
  <c r="H15" i="33" s="1"/>
  <c r="I89" i="32"/>
  <c r="I15" i="33" s="1"/>
  <c r="J89" i="32"/>
  <c r="J15" i="33" s="1"/>
  <c r="K89" i="32"/>
  <c r="K15" i="33" s="1"/>
  <c r="L89" i="32"/>
  <c r="L15" i="33" s="1"/>
  <c r="M89" i="32"/>
  <c r="M15" i="33" s="1"/>
  <c r="E90" i="32"/>
  <c r="E16" i="33" s="1"/>
  <c r="F90" i="32"/>
  <c r="F16" i="33" s="1"/>
  <c r="G90" i="32"/>
  <c r="G16" i="33" s="1"/>
  <c r="H90" i="32"/>
  <c r="H16" i="33" s="1"/>
  <c r="I90" i="32"/>
  <c r="I16" i="33" s="1"/>
  <c r="J90" i="32"/>
  <c r="J16" i="33" s="1"/>
  <c r="K90" i="32"/>
  <c r="K16" i="33" s="1"/>
  <c r="L90" i="32"/>
  <c r="L16" i="33" s="1"/>
  <c r="M90" i="32"/>
  <c r="M16" i="33" s="1"/>
  <c r="E91" i="32"/>
  <c r="E17" i="33" s="1"/>
  <c r="F91" i="32"/>
  <c r="F17" i="33" s="1"/>
  <c r="G91" i="32"/>
  <c r="G17" i="33" s="1"/>
  <c r="H91" i="32"/>
  <c r="H17" i="33" s="1"/>
  <c r="I91" i="32"/>
  <c r="I17" i="33" s="1"/>
  <c r="J91" i="32"/>
  <c r="J17" i="33" s="1"/>
  <c r="K91" i="32"/>
  <c r="K17" i="33" s="1"/>
  <c r="L91" i="32"/>
  <c r="L17" i="33" s="1"/>
  <c r="M91" i="32"/>
  <c r="M17" i="33" s="1"/>
  <c r="E92" i="32"/>
  <c r="E18" i="33" s="1"/>
  <c r="F92" i="32"/>
  <c r="F18" i="33" s="1"/>
  <c r="G92" i="32"/>
  <c r="G18" i="33" s="1"/>
  <c r="H92" i="32"/>
  <c r="H18" i="33" s="1"/>
  <c r="I92" i="32"/>
  <c r="I18" i="33" s="1"/>
  <c r="J92" i="32"/>
  <c r="J18" i="33" s="1"/>
  <c r="K92" i="32"/>
  <c r="K18" i="33" s="1"/>
  <c r="L92" i="32"/>
  <c r="L18" i="33" s="1"/>
  <c r="M92" i="32"/>
  <c r="M18" i="33" s="1"/>
  <c r="E93" i="32"/>
  <c r="E19" i="33" s="1"/>
  <c r="F93" i="32"/>
  <c r="F19" i="33" s="1"/>
  <c r="G93" i="32"/>
  <c r="G19" i="33" s="1"/>
  <c r="H93" i="32"/>
  <c r="H19" i="33" s="1"/>
  <c r="I93" i="32"/>
  <c r="I19" i="33" s="1"/>
  <c r="J93" i="32"/>
  <c r="J19" i="33" s="1"/>
  <c r="K93" i="32"/>
  <c r="K19" i="33" s="1"/>
  <c r="L93" i="32"/>
  <c r="L19" i="33" s="1"/>
  <c r="M93" i="32"/>
  <c r="M19" i="33" s="1"/>
  <c r="E94" i="32"/>
  <c r="E20" i="33" s="1"/>
  <c r="F94" i="32"/>
  <c r="F20" i="33" s="1"/>
  <c r="G94" i="32"/>
  <c r="G20" i="33" s="1"/>
  <c r="H94" i="32"/>
  <c r="H20" i="33" s="1"/>
  <c r="I94" i="32"/>
  <c r="I20" i="33" s="1"/>
  <c r="J94" i="32"/>
  <c r="J20" i="33" s="1"/>
  <c r="K94" i="32"/>
  <c r="K20" i="33" s="1"/>
  <c r="L94" i="32"/>
  <c r="L20" i="33" s="1"/>
  <c r="M94" i="32"/>
  <c r="M20" i="33" s="1"/>
  <c r="E95" i="32"/>
  <c r="E21" i="33" s="1"/>
  <c r="F95" i="32"/>
  <c r="F21" i="33" s="1"/>
  <c r="G95" i="32"/>
  <c r="G21" i="33" s="1"/>
  <c r="H95" i="32"/>
  <c r="H21" i="33" s="1"/>
  <c r="I95" i="32"/>
  <c r="I21" i="33" s="1"/>
  <c r="J95" i="32"/>
  <c r="J21" i="33" s="1"/>
  <c r="K95" i="32"/>
  <c r="K21" i="33" s="1"/>
  <c r="L95" i="32"/>
  <c r="L21" i="33" s="1"/>
  <c r="M95" i="32"/>
  <c r="M21" i="33" s="1"/>
  <c r="E96" i="32"/>
  <c r="E22" i="33" s="1"/>
  <c r="F96" i="32"/>
  <c r="F22" i="33" s="1"/>
  <c r="G96" i="32"/>
  <c r="G22" i="33" s="1"/>
  <c r="H96" i="32"/>
  <c r="H22" i="33" s="1"/>
  <c r="I96" i="32"/>
  <c r="I22" i="33" s="1"/>
  <c r="J96" i="32"/>
  <c r="J22" i="33" s="1"/>
  <c r="K96" i="32"/>
  <c r="K22" i="33" s="1"/>
  <c r="L96" i="32"/>
  <c r="L22" i="33" s="1"/>
  <c r="M96" i="32"/>
  <c r="M22" i="33" s="1"/>
  <c r="E97" i="32"/>
  <c r="E23" i="33" s="1"/>
  <c r="F97" i="32"/>
  <c r="F23" i="33" s="1"/>
  <c r="G97" i="32"/>
  <c r="G23" i="33" s="1"/>
  <c r="H97" i="32"/>
  <c r="H23" i="33" s="1"/>
  <c r="I97" i="32"/>
  <c r="I23" i="33" s="1"/>
  <c r="J97" i="32"/>
  <c r="J23" i="33" s="1"/>
  <c r="K97" i="32"/>
  <c r="K23" i="33" s="1"/>
  <c r="L97" i="32"/>
  <c r="L23" i="33" s="1"/>
  <c r="M97" i="32"/>
  <c r="M23" i="33" s="1"/>
  <c r="E98" i="32"/>
  <c r="E24" i="33" s="1"/>
  <c r="F98" i="32"/>
  <c r="F24" i="33" s="1"/>
  <c r="G98" i="32"/>
  <c r="G24" i="33" s="1"/>
  <c r="H98" i="32"/>
  <c r="H24" i="33" s="1"/>
  <c r="I98" i="32"/>
  <c r="I24" i="33" s="1"/>
  <c r="J98" i="32"/>
  <c r="J24" i="33" s="1"/>
  <c r="K98" i="32"/>
  <c r="K24" i="33" s="1"/>
  <c r="L98" i="32"/>
  <c r="L24" i="33" s="1"/>
  <c r="M98" i="32"/>
  <c r="M24" i="33" s="1"/>
  <c r="E99" i="32"/>
  <c r="E25" i="33" s="1"/>
  <c r="F99" i="32"/>
  <c r="F25" i="33" s="1"/>
  <c r="G99" i="32"/>
  <c r="G25" i="33" s="1"/>
  <c r="H99" i="32"/>
  <c r="H25" i="33" s="1"/>
  <c r="I99" i="32"/>
  <c r="I25" i="33" s="1"/>
  <c r="J99" i="32"/>
  <c r="J25" i="33" s="1"/>
  <c r="K99" i="32"/>
  <c r="K25" i="33" s="1"/>
  <c r="L99" i="32"/>
  <c r="L25" i="33" s="1"/>
  <c r="M99" i="32"/>
  <c r="M25" i="33" s="1"/>
  <c r="E100" i="32"/>
  <c r="E26" i="33" s="1"/>
  <c r="F100" i="32"/>
  <c r="F26" i="33" s="1"/>
  <c r="G100" i="32"/>
  <c r="G26" i="33" s="1"/>
  <c r="H100" i="32"/>
  <c r="H26" i="33" s="1"/>
  <c r="I100" i="32"/>
  <c r="I26" i="33" s="1"/>
  <c r="J100" i="32"/>
  <c r="J26" i="33" s="1"/>
  <c r="K100" i="32"/>
  <c r="K26" i="33" s="1"/>
  <c r="L100" i="32"/>
  <c r="L26" i="33" s="1"/>
  <c r="M100" i="32"/>
  <c r="M26" i="33" s="1"/>
  <c r="E101" i="32"/>
  <c r="E27" i="33" s="1"/>
  <c r="F101" i="32"/>
  <c r="F27" i="33" s="1"/>
  <c r="G101" i="32"/>
  <c r="G27" i="33" s="1"/>
  <c r="H101" i="32"/>
  <c r="H27" i="33" s="1"/>
  <c r="I101" i="32"/>
  <c r="I27" i="33" s="1"/>
  <c r="J101" i="32"/>
  <c r="J27" i="33" s="1"/>
  <c r="K101" i="32"/>
  <c r="K27" i="33" s="1"/>
  <c r="L101" i="32"/>
  <c r="L27" i="33" s="1"/>
  <c r="M101" i="32"/>
  <c r="M27" i="33" s="1"/>
  <c r="E102" i="32"/>
  <c r="E28" i="33" s="1"/>
  <c r="F102" i="32"/>
  <c r="F28" i="33" s="1"/>
  <c r="G102" i="32"/>
  <c r="G28" i="33" s="1"/>
  <c r="H102" i="32"/>
  <c r="H28" i="33" s="1"/>
  <c r="I102" i="32"/>
  <c r="I28" i="33" s="1"/>
  <c r="J102" i="32"/>
  <c r="J28" i="33" s="1"/>
  <c r="K102" i="32"/>
  <c r="K28" i="33" s="1"/>
  <c r="L102" i="32"/>
  <c r="L28" i="33" s="1"/>
  <c r="M102" i="32"/>
  <c r="M28" i="33" s="1"/>
  <c r="E103" i="32"/>
  <c r="E29" i="33" s="1"/>
  <c r="F103" i="32"/>
  <c r="F29" i="33" s="1"/>
  <c r="G103" i="32"/>
  <c r="G29" i="33" s="1"/>
  <c r="H103" i="32"/>
  <c r="H29" i="33" s="1"/>
  <c r="I103" i="32"/>
  <c r="I29" i="33" s="1"/>
  <c r="J103" i="32"/>
  <c r="J29" i="33" s="1"/>
  <c r="K103" i="32"/>
  <c r="K29" i="33" s="1"/>
  <c r="L103" i="32"/>
  <c r="L29" i="33" s="1"/>
  <c r="M103" i="32"/>
  <c r="M29" i="33" s="1"/>
  <c r="E104" i="32"/>
  <c r="E30" i="33" s="1"/>
  <c r="F104" i="32"/>
  <c r="F30" i="33" s="1"/>
  <c r="G104" i="32"/>
  <c r="G30" i="33" s="1"/>
  <c r="H104" i="32"/>
  <c r="H30" i="33" s="1"/>
  <c r="I104" i="32"/>
  <c r="I30" i="33" s="1"/>
  <c r="J104" i="32"/>
  <c r="J30" i="33" s="1"/>
  <c r="K104" i="32"/>
  <c r="K30" i="33" s="1"/>
  <c r="L104" i="32"/>
  <c r="L30" i="33" s="1"/>
  <c r="M104" i="32"/>
  <c r="M30" i="33" s="1"/>
  <c r="E105" i="32"/>
  <c r="E31" i="33" s="1"/>
  <c r="F105" i="32"/>
  <c r="F31" i="33" s="1"/>
  <c r="G105" i="32"/>
  <c r="G31" i="33" s="1"/>
  <c r="H105" i="32"/>
  <c r="H31" i="33" s="1"/>
  <c r="I105" i="32"/>
  <c r="I31" i="33" s="1"/>
  <c r="J105" i="32"/>
  <c r="J31" i="33" s="1"/>
  <c r="K105" i="32"/>
  <c r="K31" i="33" s="1"/>
  <c r="L105" i="32"/>
  <c r="L31" i="33" s="1"/>
  <c r="M105" i="32"/>
  <c r="M31" i="33" s="1"/>
  <c r="E106" i="32"/>
  <c r="E32" i="33" s="1"/>
  <c r="F106" i="32"/>
  <c r="F32" i="33" s="1"/>
  <c r="G106" i="32"/>
  <c r="G32" i="33" s="1"/>
  <c r="H106" i="32"/>
  <c r="H32" i="33" s="1"/>
  <c r="I106" i="32"/>
  <c r="I32" i="33" s="1"/>
  <c r="J106" i="32"/>
  <c r="J32" i="33" s="1"/>
  <c r="K106" i="32"/>
  <c r="K32" i="33" s="1"/>
  <c r="L106" i="32"/>
  <c r="L32" i="33" s="1"/>
  <c r="M106" i="32"/>
  <c r="M32" i="33" s="1"/>
  <c r="E107" i="32"/>
  <c r="E33" i="33" s="1"/>
  <c r="F107" i="32"/>
  <c r="F33" i="33" s="1"/>
  <c r="G107" i="32"/>
  <c r="G33" i="33" s="1"/>
  <c r="H107" i="32"/>
  <c r="H33" i="33" s="1"/>
  <c r="I107" i="32"/>
  <c r="I33" i="33" s="1"/>
  <c r="J107" i="32"/>
  <c r="J33" i="33" s="1"/>
  <c r="K107" i="32"/>
  <c r="K33" i="33" s="1"/>
  <c r="L107" i="32"/>
  <c r="L33" i="33" s="1"/>
  <c r="M107" i="32"/>
  <c r="M33" i="33" s="1"/>
  <c r="E108" i="32"/>
  <c r="E34" i="33" s="1"/>
  <c r="F108" i="32"/>
  <c r="F34" i="33" s="1"/>
  <c r="G108" i="32"/>
  <c r="G34" i="33" s="1"/>
  <c r="H108" i="32"/>
  <c r="H34" i="33" s="1"/>
  <c r="I108" i="32"/>
  <c r="I34" i="33" s="1"/>
  <c r="J108" i="32"/>
  <c r="J34" i="33" s="1"/>
  <c r="K108" i="32"/>
  <c r="K34" i="33" s="1"/>
  <c r="L108" i="32"/>
  <c r="L34" i="33" s="1"/>
  <c r="M108" i="32"/>
  <c r="M34" i="33" s="1"/>
  <c r="E109" i="32"/>
  <c r="E35" i="33" s="1"/>
  <c r="F109" i="32"/>
  <c r="F35" i="33" s="1"/>
  <c r="G109" i="32"/>
  <c r="G35" i="33" s="1"/>
  <c r="H109" i="32"/>
  <c r="H35" i="33" s="1"/>
  <c r="I109" i="32"/>
  <c r="I35" i="33" s="1"/>
  <c r="J109" i="32"/>
  <c r="J35" i="33" s="1"/>
  <c r="K109" i="32"/>
  <c r="K35" i="33" s="1"/>
  <c r="L109" i="32"/>
  <c r="L35" i="33" s="1"/>
  <c r="M109" i="32"/>
  <c r="M35" i="33" s="1"/>
  <c r="E110" i="32"/>
  <c r="E36" i="33" s="1"/>
  <c r="F110" i="32"/>
  <c r="F36" i="33" s="1"/>
  <c r="G110" i="32"/>
  <c r="G36" i="33" s="1"/>
  <c r="H110" i="32"/>
  <c r="H36" i="33" s="1"/>
  <c r="I110" i="32"/>
  <c r="I36" i="33" s="1"/>
  <c r="J110" i="32"/>
  <c r="J36" i="33" s="1"/>
  <c r="K110" i="32"/>
  <c r="K36" i="33" s="1"/>
  <c r="L110" i="32"/>
  <c r="L36" i="33" s="1"/>
  <c r="M110" i="32"/>
  <c r="M36" i="33" s="1"/>
  <c r="E111" i="32"/>
  <c r="E37" i="33" s="1"/>
  <c r="F111" i="32"/>
  <c r="F37" i="33" s="1"/>
  <c r="G111" i="32"/>
  <c r="G37" i="33" s="1"/>
  <c r="H111" i="32"/>
  <c r="H37" i="33" s="1"/>
  <c r="I111" i="32"/>
  <c r="I37" i="33" s="1"/>
  <c r="J111" i="32"/>
  <c r="J37" i="33" s="1"/>
  <c r="K111" i="32"/>
  <c r="K37" i="33" s="1"/>
  <c r="L111" i="32"/>
  <c r="L37" i="33" s="1"/>
  <c r="M111" i="32"/>
  <c r="M37" i="33" s="1"/>
  <c r="E112" i="32"/>
  <c r="E38" i="33" s="1"/>
  <c r="F112" i="32"/>
  <c r="F38" i="33" s="1"/>
  <c r="G112" i="32"/>
  <c r="G38" i="33" s="1"/>
  <c r="H112" i="32"/>
  <c r="H38" i="33" s="1"/>
  <c r="I112" i="32"/>
  <c r="I38" i="33" s="1"/>
  <c r="J112" i="32"/>
  <c r="J38" i="33" s="1"/>
  <c r="K112" i="32"/>
  <c r="K38" i="33" s="1"/>
  <c r="L112" i="32"/>
  <c r="L38" i="33" s="1"/>
  <c r="M112" i="32"/>
  <c r="M38" i="33" s="1"/>
  <c r="E113" i="32"/>
  <c r="E39" i="33" s="1"/>
  <c r="F113" i="32"/>
  <c r="F39" i="33" s="1"/>
  <c r="G113" i="32"/>
  <c r="G39" i="33" s="1"/>
  <c r="H113" i="32"/>
  <c r="H39" i="33" s="1"/>
  <c r="I113" i="32"/>
  <c r="I39" i="33" s="1"/>
  <c r="J113" i="32"/>
  <c r="J39" i="33" s="1"/>
  <c r="K113" i="32"/>
  <c r="K39" i="33" s="1"/>
  <c r="L113" i="32"/>
  <c r="L39" i="33" s="1"/>
  <c r="M113" i="32"/>
  <c r="M39" i="33" s="1"/>
  <c r="E114" i="32"/>
  <c r="E40" i="33" s="1"/>
  <c r="F114" i="32"/>
  <c r="F40" i="33" s="1"/>
  <c r="G114" i="32"/>
  <c r="G40" i="33" s="1"/>
  <c r="H114" i="32"/>
  <c r="H40" i="33" s="1"/>
  <c r="I114" i="32"/>
  <c r="I40" i="33" s="1"/>
  <c r="J114" i="32"/>
  <c r="J40" i="33" s="1"/>
  <c r="K114" i="32"/>
  <c r="K40" i="33" s="1"/>
  <c r="L114" i="32"/>
  <c r="L40" i="33" s="1"/>
  <c r="M114" i="32"/>
  <c r="M40" i="33" s="1"/>
  <c r="E115" i="32"/>
  <c r="E41" i="33" s="1"/>
  <c r="F115" i="32"/>
  <c r="F41" i="33" s="1"/>
  <c r="G115" i="32"/>
  <c r="G41" i="33" s="1"/>
  <c r="H115" i="32"/>
  <c r="H41" i="33" s="1"/>
  <c r="I115" i="32"/>
  <c r="I41" i="33" s="1"/>
  <c r="J115" i="32"/>
  <c r="J41" i="33" s="1"/>
  <c r="K115" i="32"/>
  <c r="K41" i="33" s="1"/>
  <c r="L115" i="32"/>
  <c r="L41" i="33" s="1"/>
  <c r="M115" i="32"/>
  <c r="M41" i="33" s="1"/>
  <c r="E116" i="32"/>
  <c r="E42" i="33" s="1"/>
  <c r="F116" i="32"/>
  <c r="F42" i="33" s="1"/>
  <c r="G116" i="32"/>
  <c r="G42" i="33" s="1"/>
  <c r="H116" i="32"/>
  <c r="H42" i="33" s="1"/>
  <c r="I116" i="32"/>
  <c r="I42" i="33" s="1"/>
  <c r="J116" i="32"/>
  <c r="J42" i="33" s="1"/>
  <c r="K116" i="32"/>
  <c r="K42" i="33" s="1"/>
  <c r="L116" i="32"/>
  <c r="L42" i="33" s="1"/>
  <c r="M116" i="32"/>
  <c r="M42" i="33" s="1"/>
  <c r="E117" i="32"/>
  <c r="E43" i="33" s="1"/>
  <c r="F117" i="32"/>
  <c r="F43" i="33" s="1"/>
  <c r="G117" i="32"/>
  <c r="G43" i="33" s="1"/>
  <c r="H117" i="32"/>
  <c r="H43" i="33" s="1"/>
  <c r="I117" i="32"/>
  <c r="I43" i="33" s="1"/>
  <c r="J117" i="32"/>
  <c r="J43" i="33" s="1"/>
  <c r="K117" i="32"/>
  <c r="K43" i="33" s="1"/>
  <c r="L117" i="32"/>
  <c r="L43" i="33" s="1"/>
  <c r="M117" i="32"/>
  <c r="M43" i="33" s="1"/>
  <c r="E118" i="32"/>
  <c r="E44" i="33" s="1"/>
  <c r="F118" i="32"/>
  <c r="F44" i="33" s="1"/>
  <c r="G118" i="32"/>
  <c r="G44" i="33" s="1"/>
  <c r="H118" i="32"/>
  <c r="H44" i="33" s="1"/>
  <c r="I118" i="32"/>
  <c r="I44" i="33" s="1"/>
  <c r="J118" i="32"/>
  <c r="J44" i="33" s="1"/>
  <c r="K118" i="32"/>
  <c r="K44" i="33" s="1"/>
  <c r="L118" i="32"/>
  <c r="L44" i="33" s="1"/>
  <c r="M118" i="32"/>
  <c r="M44" i="33" s="1"/>
  <c r="E119" i="32"/>
  <c r="E45" i="33" s="1"/>
  <c r="F119" i="32"/>
  <c r="F45" i="33" s="1"/>
  <c r="G119" i="32"/>
  <c r="G45" i="33" s="1"/>
  <c r="H119" i="32"/>
  <c r="H45" i="33" s="1"/>
  <c r="I119" i="32"/>
  <c r="I45" i="33" s="1"/>
  <c r="J119" i="32"/>
  <c r="J45" i="33" s="1"/>
  <c r="K119" i="32"/>
  <c r="K45" i="33" s="1"/>
  <c r="L119" i="32"/>
  <c r="L45" i="33" s="1"/>
  <c r="M119" i="32"/>
  <c r="M45" i="33" s="1"/>
  <c r="E120" i="32"/>
  <c r="E46" i="33" s="1"/>
  <c r="F120" i="32"/>
  <c r="F46" i="33" s="1"/>
  <c r="G120" i="32"/>
  <c r="G46" i="33" s="1"/>
  <c r="H120" i="32"/>
  <c r="H46" i="33" s="1"/>
  <c r="I120" i="32"/>
  <c r="I46" i="33" s="1"/>
  <c r="J120" i="32"/>
  <c r="J46" i="33" s="1"/>
  <c r="K120" i="32"/>
  <c r="K46" i="33" s="1"/>
  <c r="L120" i="32"/>
  <c r="L46" i="33" s="1"/>
  <c r="M120" i="32"/>
  <c r="M46" i="33" s="1"/>
  <c r="E121" i="32"/>
  <c r="E47" i="33" s="1"/>
  <c r="F121" i="32"/>
  <c r="F47" i="33" s="1"/>
  <c r="G121" i="32"/>
  <c r="G47" i="33" s="1"/>
  <c r="H121" i="32"/>
  <c r="H47" i="33" s="1"/>
  <c r="I121" i="32"/>
  <c r="I47" i="33" s="1"/>
  <c r="J121" i="32"/>
  <c r="J47" i="33" s="1"/>
  <c r="K121" i="32"/>
  <c r="K47" i="33" s="1"/>
  <c r="L121" i="32"/>
  <c r="L47" i="33" s="1"/>
  <c r="M121" i="32"/>
  <c r="M47" i="33" s="1"/>
  <c r="E122" i="32"/>
  <c r="E48" i="33" s="1"/>
  <c r="F122" i="32"/>
  <c r="F48" i="33" s="1"/>
  <c r="G122" i="32"/>
  <c r="G48" i="33" s="1"/>
  <c r="H122" i="32"/>
  <c r="H48" i="33" s="1"/>
  <c r="I122" i="32"/>
  <c r="I48" i="33" s="1"/>
  <c r="J122" i="32"/>
  <c r="J48" i="33" s="1"/>
  <c r="K122" i="32"/>
  <c r="K48" i="33" s="1"/>
  <c r="L122" i="32"/>
  <c r="L48" i="33" s="1"/>
  <c r="M122" i="32"/>
  <c r="M48" i="33" s="1"/>
  <c r="E123" i="32"/>
  <c r="E49" i="33" s="1"/>
  <c r="F123" i="32"/>
  <c r="F49" i="33" s="1"/>
  <c r="G123" i="32"/>
  <c r="G49" i="33" s="1"/>
  <c r="H123" i="32"/>
  <c r="H49" i="33" s="1"/>
  <c r="I123" i="32"/>
  <c r="I49" i="33" s="1"/>
  <c r="J123" i="32"/>
  <c r="J49" i="33" s="1"/>
  <c r="K123" i="32"/>
  <c r="K49" i="33" s="1"/>
  <c r="L123" i="32"/>
  <c r="L49" i="33" s="1"/>
  <c r="M123" i="32"/>
  <c r="M49" i="33" s="1"/>
  <c r="E124" i="32"/>
  <c r="E50" i="33" s="1"/>
  <c r="F124" i="32"/>
  <c r="F50" i="33" s="1"/>
  <c r="G124" i="32"/>
  <c r="G50" i="33" s="1"/>
  <c r="H124" i="32"/>
  <c r="H50" i="33" s="1"/>
  <c r="I124" i="32"/>
  <c r="I50" i="33" s="1"/>
  <c r="J124" i="32"/>
  <c r="J50" i="33" s="1"/>
  <c r="K124" i="32"/>
  <c r="K50" i="33" s="1"/>
  <c r="L124" i="32"/>
  <c r="L50" i="33" s="1"/>
  <c r="M124" i="32"/>
  <c r="M50" i="33" s="1"/>
  <c r="E125" i="32"/>
  <c r="E51" i="33" s="1"/>
  <c r="F125" i="32"/>
  <c r="F51" i="33" s="1"/>
  <c r="G125" i="32"/>
  <c r="G51" i="33" s="1"/>
  <c r="H125" i="32"/>
  <c r="H51" i="33" s="1"/>
  <c r="I125" i="32"/>
  <c r="I51" i="33" s="1"/>
  <c r="J125" i="32"/>
  <c r="J51" i="33" s="1"/>
  <c r="K125" i="32"/>
  <c r="K51" i="33" s="1"/>
  <c r="L125" i="32"/>
  <c r="L51" i="33" s="1"/>
  <c r="M125" i="32"/>
  <c r="M51" i="33" s="1"/>
  <c r="E126" i="32"/>
  <c r="E52" i="33" s="1"/>
  <c r="F126" i="32"/>
  <c r="F52" i="33" s="1"/>
  <c r="G126" i="32"/>
  <c r="G52" i="33" s="1"/>
  <c r="H126" i="32"/>
  <c r="H52" i="33" s="1"/>
  <c r="I126" i="32"/>
  <c r="I52" i="33" s="1"/>
  <c r="J126" i="32"/>
  <c r="J52" i="33" s="1"/>
  <c r="K126" i="32"/>
  <c r="K52" i="33" s="1"/>
  <c r="L126" i="32"/>
  <c r="L52" i="33" s="1"/>
  <c r="M126" i="32"/>
  <c r="M52" i="33" s="1"/>
  <c r="E127" i="32"/>
  <c r="E53" i="33" s="1"/>
  <c r="F127" i="32"/>
  <c r="F53" i="33" s="1"/>
  <c r="G127" i="32"/>
  <c r="G53" i="33" s="1"/>
  <c r="H127" i="32"/>
  <c r="H53" i="33" s="1"/>
  <c r="I127" i="32"/>
  <c r="I53" i="33" s="1"/>
  <c r="J127" i="32"/>
  <c r="J53" i="33" s="1"/>
  <c r="K127" i="32"/>
  <c r="K53" i="33" s="1"/>
  <c r="L127" i="32"/>
  <c r="L53" i="33" s="1"/>
  <c r="M127" i="32"/>
  <c r="M53" i="33" s="1"/>
  <c r="E128" i="32"/>
  <c r="E54" i="33" s="1"/>
  <c r="F128" i="32"/>
  <c r="F54" i="33" s="1"/>
  <c r="G128" i="32"/>
  <c r="G54" i="33" s="1"/>
  <c r="H128" i="32"/>
  <c r="H54" i="33" s="1"/>
  <c r="I128" i="32"/>
  <c r="I54" i="33" s="1"/>
  <c r="J128" i="32"/>
  <c r="J54" i="33" s="1"/>
  <c r="K128" i="32"/>
  <c r="K54" i="33" s="1"/>
  <c r="L128" i="32"/>
  <c r="L54" i="33" s="1"/>
  <c r="M128" i="32"/>
  <c r="M54" i="33" s="1"/>
  <c r="E129" i="32"/>
  <c r="E55" i="33" s="1"/>
  <c r="F129" i="32"/>
  <c r="F55" i="33" s="1"/>
  <c r="G129" i="32"/>
  <c r="G55" i="33" s="1"/>
  <c r="H129" i="32"/>
  <c r="H55" i="33" s="1"/>
  <c r="I129" i="32"/>
  <c r="I55" i="33" s="1"/>
  <c r="J129" i="32"/>
  <c r="J55" i="33" s="1"/>
  <c r="K129" i="32"/>
  <c r="K55" i="33" s="1"/>
  <c r="L129" i="32"/>
  <c r="L55" i="33" s="1"/>
  <c r="M129" i="32"/>
  <c r="M55" i="33" s="1"/>
  <c r="E130" i="32"/>
  <c r="E56" i="33" s="1"/>
  <c r="F130" i="32"/>
  <c r="F56" i="33" s="1"/>
  <c r="G130" i="32"/>
  <c r="G56" i="33" s="1"/>
  <c r="H130" i="32"/>
  <c r="H56" i="33" s="1"/>
  <c r="I130" i="32"/>
  <c r="I56" i="33" s="1"/>
  <c r="J130" i="32"/>
  <c r="J56" i="33" s="1"/>
  <c r="K130" i="32"/>
  <c r="K56" i="33" s="1"/>
  <c r="L130" i="32"/>
  <c r="L56" i="33" s="1"/>
  <c r="M130" i="32"/>
  <c r="M56" i="33" s="1"/>
  <c r="E131" i="32"/>
  <c r="E57" i="33" s="1"/>
  <c r="F131" i="32"/>
  <c r="F57" i="33" s="1"/>
  <c r="G131" i="32"/>
  <c r="G57" i="33" s="1"/>
  <c r="H131" i="32"/>
  <c r="H57" i="33" s="1"/>
  <c r="I131" i="32"/>
  <c r="I57" i="33" s="1"/>
  <c r="J131" i="32"/>
  <c r="J57" i="33" s="1"/>
  <c r="K131" i="32"/>
  <c r="K57" i="33" s="1"/>
  <c r="L131" i="32"/>
  <c r="L57" i="33" s="1"/>
  <c r="M131" i="32"/>
  <c r="M57" i="33" s="1"/>
  <c r="E132" i="32"/>
  <c r="E58" i="33" s="1"/>
  <c r="F132" i="32"/>
  <c r="F58" i="33" s="1"/>
  <c r="G132" i="32"/>
  <c r="G58" i="33" s="1"/>
  <c r="H132" i="32"/>
  <c r="H58" i="33" s="1"/>
  <c r="I132" i="32"/>
  <c r="I58" i="33" s="1"/>
  <c r="J132" i="32"/>
  <c r="J58" i="33" s="1"/>
  <c r="K132" i="32"/>
  <c r="K58" i="33" s="1"/>
  <c r="L132" i="32"/>
  <c r="L58" i="33" s="1"/>
  <c r="M132" i="32"/>
  <c r="M58" i="33" s="1"/>
  <c r="E133" i="32"/>
  <c r="E59" i="33" s="1"/>
  <c r="F133" i="32"/>
  <c r="F59" i="33" s="1"/>
  <c r="G133" i="32"/>
  <c r="G59" i="33" s="1"/>
  <c r="H133" i="32"/>
  <c r="H59" i="33" s="1"/>
  <c r="I133" i="32"/>
  <c r="I59" i="33" s="1"/>
  <c r="J133" i="32"/>
  <c r="J59" i="33" s="1"/>
  <c r="K133" i="32"/>
  <c r="K59" i="33" s="1"/>
  <c r="L133" i="32"/>
  <c r="L59" i="33" s="1"/>
  <c r="M133" i="32"/>
  <c r="M59" i="33" s="1"/>
  <c r="E134" i="32"/>
  <c r="E60" i="33" s="1"/>
  <c r="F134" i="32"/>
  <c r="F60" i="33" s="1"/>
  <c r="G134" i="32"/>
  <c r="G60" i="33" s="1"/>
  <c r="H134" i="32"/>
  <c r="H60" i="33" s="1"/>
  <c r="I134" i="32"/>
  <c r="I60" i="33" s="1"/>
  <c r="J134" i="32"/>
  <c r="J60" i="33" s="1"/>
  <c r="K134" i="32"/>
  <c r="K60" i="33" s="1"/>
  <c r="L134" i="32"/>
  <c r="L60" i="33" s="1"/>
  <c r="M134" i="32"/>
  <c r="M60" i="33" s="1"/>
  <c r="E135" i="32"/>
  <c r="E61" i="33" s="1"/>
  <c r="F135" i="32"/>
  <c r="F61" i="33" s="1"/>
  <c r="G135" i="32"/>
  <c r="G61" i="33" s="1"/>
  <c r="H135" i="32"/>
  <c r="H61" i="33" s="1"/>
  <c r="I135" i="32"/>
  <c r="I61" i="33" s="1"/>
  <c r="J135" i="32"/>
  <c r="J61" i="33" s="1"/>
  <c r="K135" i="32"/>
  <c r="K61" i="33" s="1"/>
  <c r="L135" i="32"/>
  <c r="L61" i="33" s="1"/>
  <c r="M135" i="32"/>
  <c r="M61" i="33" s="1"/>
  <c r="E136" i="32"/>
  <c r="E62" i="33" s="1"/>
  <c r="F136" i="32"/>
  <c r="F62" i="33" s="1"/>
  <c r="G136" i="32"/>
  <c r="G62" i="33" s="1"/>
  <c r="H136" i="32"/>
  <c r="H62" i="33" s="1"/>
  <c r="I136" i="32"/>
  <c r="I62" i="33" s="1"/>
  <c r="J136" i="32"/>
  <c r="J62" i="33" s="1"/>
  <c r="K136" i="32"/>
  <c r="K62" i="33" s="1"/>
  <c r="L136" i="32"/>
  <c r="L62" i="33" s="1"/>
  <c r="M136" i="32"/>
  <c r="M62" i="33" s="1"/>
  <c r="E137" i="32"/>
  <c r="E63" i="33" s="1"/>
  <c r="F137" i="32"/>
  <c r="F63" i="33" s="1"/>
  <c r="G137" i="32"/>
  <c r="G63" i="33" s="1"/>
  <c r="H137" i="32"/>
  <c r="H63" i="33" s="1"/>
  <c r="I137" i="32"/>
  <c r="I63" i="33" s="1"/>
  <c r="J137" i="32"/>
  <c r="J63" i="33" s="1"/>
  <c r="K137" i="32"/>
  <c r="K63" i="33" s="1"/>
  <c r="L137" i="32"/>
  <c r="L63" i="33" s="1"/>
  <c r="M137" i="32"/>
  <c r="M63" i="33" s="1"/>
  <c r="E138" i="32"/>
  <c r="E64" i="33" s="1"/>
  <c r="F138" i="32"/>
  <c r="F64" i="33" s="1"/>
  <c r="G138" i="32"/>
  <c r="G64" i="33" s="1"/>
  <c r="H138" i="32"/>
  <c r="H64" i="33" s="1"/>
  <c r="I138" i="32"/>
  <c r="I64" i="33" s="1"/>
  <c r="J138" i="32"/>
  <c r="J64" i="33" s="1"/>
  <c r="K138" i="32"/>
  <c r="K64" i="33" s="1"/>
  <c r="L138" i="32"/>
  <c r="L64" i="33" s="1"/>
  <c r="M138" i="32"/>
  <c r="M64" i="33" s="1"/>
  <c r="E139" i="32"/>
  <c r="E65" i="33" s="1"/>
  <c r="F139" i="32"/>
  <c r="F65" i="33" s="1"/>
  <c r="G139" i="32"/>
  <c r="G65" i="33" s="1"/>
  <c r="H139" i="32"/>
  <c r="H65" i="33" s="1"/>
  <c r="I139" i="32"/>
  <c r="I65" i="33" s="1"/>
  <c r="J139" i="32"/>
  <c r="J65" i="33" s="1"/>
  <c r="K139" i="32"/>
  <c r="K65" i="33" s="1"/>
  <c r="L139" i="32"/>
  <c r="L65" i="33" s="1"/>
  <c r="M139" i="32"/>
  <c r="M65" i="33" s="1"/>
  <c r="E140" i="32"/>
  <c r="E66" i="33" s="1"/>
  <c r="F140" i="32"/>
  <c r="F66" i="33" s="1"/>
  <c r="G140" i="32"/>
  <c r="G66" i="33" s="1"/>
  <c r="H140" i="32"/>
  <c r="H66" i="33" s="1"/>
  <c r="I140" i="32"/>
  <c r="I66" i="33" s="1"/>
  <c r="J140" i="32"/>
  <c r="J66" i="33" s="1"/>
  <c r="K140" i="32"/>
  <c r="K66" i="33" s="1"/>
  <c r="L140" i="32"/>
  <c r="L66" i="33" s="1"/>
  <c r="M140" i="32"/>
  <c r="M66" i="33" s="1"/>
  <c r="E141" i="32"/>
  <c r="E67" i="33" s="1"/>
  <c r="F141" i="32"/>
  <c r="F67" i="33" s="1"/>
  <c r="G141" i="32"/>
  <c r="G67" i="33" s="1"/>
  <c r="H141" i="32"/>
  <c r="H67" i="33" s="1"/>
  <c r="I141" i="32"/>
  <c r="I67" i="33" s="1"/>
  <c r="J141" i="32"/>
  <c r="J67" i="33" s="1"/>
  <c r="K141" i="32"/>
  <c r="K67" i="33" s="1"/>
  <c r="L141" i="32"/>
  <c r="L67" i="33" s="1"/>
  <c r="M141" i="32"/>
  <c r="M67" i="33" s="1"/>
  <c r="E142" i="32"/>
  <c r="E68" i="33" s="1"/>
  <c r="F142" i="32"/>
  <c r="F68" i="33" s="1"/>
  <c r="G142" i="32"/>
  <c r="G68" i="33" s="1"/>
  <c r="H142" i="32"/>
  <c r="H68" i="33" s="1"/>
  <c r="I142" i="32"/>
  <c r="I68" i="33" s="1"/>
  <c r="J142" i="32"/>
  <c r="J68" i="33" s="1"/>
  <c r="K142" i="32"/>
  <c r="K68" i="33" s="1"/>
  <c r="L142" i="32"/>
  <c r="L68" i="33" s="1"/>
  <c r="M142" i="32"/>
  <c r="M68" i="33" s="1"/>
  <c r="E143" i="32"/>
  <c r="E69" i="33" s="1"/>
  <c r="F143" i="32"/>
  <c r="F69" i="33" s="1"/>
  <c r="G143" i="32"/>
  <c r="G69" i="33" s="1"/>
  <c r="H143" i="32"/>
  <c r="H69" i="33" s="1"/>
  <c r="I143" i="32"/>
  <c r="I69" i="33" s="1"/>
  <c r="J143" i="32"/>
  <c r="J69" i="33" s="1"/>
  <c r="K143" i="32"/>
  <c r="K69" i="33" s="1"/>
  <c r="L143" i="32"/>
  <c r="L69" i="33" s="1"/>
  <c r="M143" i="32"/>
  <c r="M69" i="33" s="1"/>
  <c r="E144" i="32"/>
  <c r="E70" i="33" s="1"/>
  <c r="F144" i="32"/>
  <c r="F70" i="33" s="1"/>
  <c r="G144" i="32"/>
  <c r="G70" i="33" s="1"/>
  <c r="H144" i="32"/>
  <c r="H70" i="33" s="1"/>
  <c r="I144" i="32"/>
  <c r="I70" i="33" s="1"/>
  <c r="J144" i="32"/>
  <c r="J70" i="33" s="1"/>
  <c r="K144" i="32"/>
  <c r="K70" i="33" s="1"/>
  <c r="L144" i="32"/>
  <c r="L70" i="33" s="1"/>
  <c r="M144" i="32"/>
  <c r="M70" i="33" s="1"/>
  <c r="E145" i="32"/>
  <c r="E71" i="33" s="1"/>
  <c r="F145" i="32"/>
  <c r="F71" i="33" s="1"/>
  <c r="G145" i="32"/>
  <c r="G71" i="33" s="1"/>
  <c r="H145" i="32"/>
  <c r="H71" i="33" s="1"/>
  <c r="I145" i="32"/>
  <c r="I71" i="33" s="1"/>
  <c r="J145" i="32"/>
  <c r="J71" i="33" s="1"/>
  <c r="K145" i="32"/>
  <c r="K71" i="33" s="1"/>
  <c r="L145" i="32"/>
  <c r="L71" i="33" s="1"/>
  <c r="M145" i="32"/>
  <c r="M71" i="33" s="1"/>
  <c r="E146" i="32"/>
  <c r="E72" i="33" s="1"/>
  <c r="F146" i="32"/>
  <c r="F72" i="33" s="1"/>
  <c r="G146" i="32"/>
  <c r="G72" i="33" s="1"/>
  <c r="H146" i="32"/>
  <c r="H72" i="33" s="1"/>
  <c r="I146" i="32"/>
  <c r="I72" i="33" s="1"/>
  <c r="J146" i="32"/>
  <c r="J72" i="33" s="1"/>
  <c r="K146" i="32"/>
  <c r="K72" i="33" s="1"/>
  <c r="L146" i="32"/>
  <c r="L72" i="33" s="1"/>
  <c r="M146" i="32"/>
  <c r="M72" i="33" s="1"/>
  <c r="E147" i="32"/>
  <c r="E73" i="33" s="1"/>
  <c r="F147" i="32"/>
  <c r="F73" i="33" s="1"/>
  <c r="G147" i="32"/>
  <c r="G73" i="33" s="1"/>
  <c r="H147" i="32"/>
  <c r="H73" i="33" s="1"/>
  <c r="I147" i="32"/>
  <c r="I73" i="33" s="1"/>
  <c r="J147" i="32"/>
  <c r="J73" i="33" s="1"/>
  <c r="K147" i="32"/>
  <c r="K73" i="33" s="1"/>
  <c r="L147" i="32"/>
  <c r="L73" i="33" s="1"/>
  <c r="M147" i="32"/>
  <c r="M73" i="33" s="1"/>
  <c r="E148" i="32"/>
  <c r="E74" i="33" s="1"/>
  <c r="F148" i="32"/>
  <c r="F74" i="33" s="1"/>
  <c r="G148" i="32"/>
  <c r="G74" i="33" s="1"/>
  <c r="H148" i="32"/>
  <c r="H74" i="33" s="1"/>
  <c r="I148" i="32"/>
  <c r="I74" i="33" s="1"/>
  <c r="J148" i="32"/>
  <c r="J74" i="33" s="1"/>
  <c r="K148" i="32"/>
  <c r="K74" i="33" s="1"/>
  <c r="L148" i="32"/>
  <c r="L74" i="33" s="1"/>
  <c r="M148" i="32"/>
  <c r="M74" i="33" s="1"/>
  <c r="E149" i="32"/>
  <c r="E75" i="33" s="1"/>
  <c r="F149" i="32"/>
  <c r="F75" i="33" s="1"/>
  <c r="G149" i="32"/>
  <c r="G75" i="33" s="1"/>
  <c r="H149" i="32"/>
  <c r="H75" i="33" s="1"/>
  <c r="I149" i="32"/>
  <c r="I75" i="33" s="1"/>
  <c r="J149" i="32"/>
  <c r="J75" i="33" s="1"/>
  <c r="K149" i="32"/>
  <c r="K75" i="33" s="1"/>
  <c r="L149" i="32"/>
  <c r="L75" i="33" s="1"/>
  <c r="M149" i="32"/>
  <c r="M75" i="33" s="1"/>
  <c r="E150" i="32"/>
  <c r="E76" i="33" s="1"/>
  <c r="F150" i="32"/>
  <c r="F76" i="33" s="1"/>
  <c r="G150" i="32"/>
  <c r="G76" i="33" s="1"/>
  <c r="H150" i="32"/>
  <c r="H76" i="33" s="1"/>
  <c r="I150" i="32"/>
  <c r="I76" i="33" s="1"/>
  <c r="J150" i="32"/>
  <c r="J76" i="33" s="1"/>
  <c r="K150" i="32"/>
  <c r="K76" i="33" s="1"/>
  <c r="L150" i="32"/>
  <c r="L76" i="33" s="1"/>
  <c r="M150" i="32"/>
  <c r="M76" i="33" s="1"/>
  <c r="E151" i="32"/>
  <c r="E77" i="33" s="1"/>
  <c r="F151" i="32"/>
  <c r="F77" i="33" s="1"/>
  <c r="G151" i="32"/>
  <c r="G77" i="33" s="1"/>
  <c r="H151" i="32"/>
  <c r="H77" i="33" s="1"/>
  <c r="I151" i="32"/>
  <c r="I77" i="33" s="1"/>
  <c r="J151" i="32"/>
  <c r="J77" i="33" s="1"/>
  <c r="K151" i="32"/>
  <c r="K77" i="33" s="1"/>
  <c r="L151" i="32"/>
  <c r="L77" i="33" s="1"/>
  <c r="M151" i="32"/>
  <c r="M77" i="33" s="1"/>
  <c r="E152" i="32"/>
  <c r="E78" i="33" s="1"/>
  <c r="F152" i="32"/>
  <c r="F78" i="33" s="1"/>
  <c r="G152" i="32"/>
  <c r="G78" i="33" s="1"/>
  <c r="H152" i="32"/>
  <c r="H78" i="33" s="1"/>
  <c r="I152" i="32"/>
  <c r="I78" i="33" s="1"/>
  <c r="J152" i="32"/>
  <c r="J78" i="33" s="1"/>
  <c r="K152" i="32"/>
  <c r="K78" i="33" s="1"/>
  <c r="L152" i="32"/>
  <c r="L78" i="33" s="1"/>
  <c r="M152" i="32"/>
  <c r="M78" i="33" s="1"/>
  <c r="E153" i="32"/>
  <c r="E79" i="33" s="1"/>
  <c r="F153" i="32"/>
  <c r="F79" i="33" s="1"/>
  <c r="G153" i="32"/>
  <c r="G79" i="33" s="1"/>
  <c r="H153" i="32"/>
  <c r="H79" i="33" s="1"/>
  <c r="I153" i="32"/>
  <c r="I79" i="33" s="1"/>
  <c r="J153" i="32"/>
  <c r="J79" i="33" s="1"/>
  <c r="K153" i="32"/>
  <c r="K79" i="33" s="1"/>
  <c r="L153" i="32"/>
  <c r="L79" i="33" s="1"/>
  <c r="M153" i="32"/>
  <c r="M79" i="33" s="1"/>
  <c r="E154" i="32"/>
  <c r="E80" i="33" s="1"/>
  <c r="F154" i="32"/>
  <c r="F80" i="33" s="1"/>
  <c r="G154" i="32"/>
  <c r="G80" i="33" s="1"/>
  <c r="H154" i="32"/>
  <c r="H80" i="33" s="1"/>
  <c r="I154" i="32"/>
  <c r="I80" i="33" s="1"/>
  <c r="J154" i="32"/>
  <c r="J80" i="33" s="1"/>
  <c r="K154" i="32"/>
  <c r="K80" i="33" s="1"/>
  <c r="L154" i="32"/>
  <c r="L80" i="33" s="1"/>
  <c r="M154" i="32"/>
  <c r="M80" i="33" s="1"/>
  <c r="E155" i="32"/>
  <c r="E81" i="33" s="1"/>
  <c r="F155" i="32"/>
  <c r="F81" i="33" s="1"/>
  <c r="G155" i="32"/>
  <c r="G81" i="33" s="1"/>
  <c r="H155" i="32"/>
  <c r="H81" i="33" s="1"/>
  <c r="I155" i="32"/>
  <c r="I81" i="33" s="1"/>
  <c r="J155" i="32"/>
  <c r="J81" i="33" s="1"/>
  <c r="K155" i="32"/>
  <c r="K81" i="33" s="1"/>
  <c r="L155" i="32"/>
  <c r="L81" i="33" s="1"/>
  <c r="M155" i="32"/>
  <c r="M81" i="33" s="1"/>
  <c r="E156" i="32"/>
  <c r="E82" i="33" s="1"/>
  <c r="F156" i="32"/>
  <c r="F82" i="33" s="1"/>
  <c r="G156" i="32"/>
  <c r="G82" i="33" s="1"/>
  <c r="H156" i="32"/>
  <c r="H82" i="33" s="1"/>
  <c r="I156" i="32"/>
  <c r="I82" i="33" s="1"/>
  <c r="J156" i="32"/>
  <c r="J82" i="33" s="1"/>
  <c r="K156" i="32"/>
  <c r="K82" i="33" s="1"/>
  <c r="L156" i="32"/>
  <c r="L82" i="33" s="1"/>
  <c r="M156" i="32"/>
  <c r="M82" i="33" s="1"/>
  <c r="E157" i="32"/>
  <c r="E83" i="33" s="1"/>
  <c r="F157" i="32"/>
  <c r="F83" i="33" s="1"/>
  <c r="G157" i="32"/>
  <c r="G83" i="33" s="1"/>
  <c r="H157" i="32"/>
  <c r="H83" i="33" s="1"/>
  <c r="I157" i="32"/>
  <c r="I83" i="33" s="1"/>
  <c r="J157" i="32"/>
  <c r="J83" i="33" s="1"/>
  <c r="K157" i="32"/>
  <c r="K83" i="33" s="1"/>
  <c r="L157" i="32"/>
  <c r="L83" i="33" s="1"/>
  <c r="M157" i="32"/>
  <c r="M83" i="33" s="1"/>
  <c r="E158" i="32"/>
  <c r="E84" i="33" s="1"/>
  <c r="F158" i="32"/>
  <c r="F84" i="33" s="1"/>
  <c r="G158" i="32"/>
  <c r="G84" i="33" s="1"/>
  <c r="H158" i="32"/>
  <c r="H84" i="33" s="1"/>
  <c r="I158" i="32"/>
  <c r="I84" i="33" s="1"/>
  <c r="J158" i="32"/>
  <c r="J84" i="33" s="1"/>
  <c r="K158" i="32"/>
  <c r="K84" i="33" s="1"/>
  <c r="L158" i="32"/>
  <c r="L84" i="33" s="1"/>
  <c r="M158" i="32"/>
  <c r="M84" i="33" s="1"/>
  <c r="E159" i="32"/>
  <c r="E85" i="33" s="1"/>
  <c r="F159" i="32"/>
  <c r="F85" i="33" s="1"/>
  <c r="G159" i="32"/>
  <c r="G85" i="33" s="1"/>
  <c r="H159" i="32"/>
  <c r="H85" i="33" s="1"/>
  <c r="I159" i="32"/>
  <c r="I85" i="33" s="1"/>
  <c r="J159" i="32"/>
  <c r="J85" i="33" s="1"/>
  <c r="K159" i="32"/>
  <c r="K85" i="33" s="1"/>
  <c r="L159" i="32"/>
  <c r="L85" i="33" s="1"/>
  <c r="M159" i="32"/>
  <c r="M85" i="33" s="1"/>
  <c r="E160" i="32"/>
  <c r="E86" i="33" s="1"/>
  <c r="F160" i="32"/>
  <c r="F86" i="33" s="1"/>
  <c r="G160" i="32"/>
  <c r="G86" i="33" s="1"/>
  <c r="H160" i="32"/>
  <c r="H86" i="33" s="1"/>
  <c r="I160" i="32"/>
  <c r="I86" i="33" s="1"/>
  <c r="J160" i="32"/>
  <c r="J86" i="33" s="1"/>
  <c r="K160" i="32"/>
  <c r="K86" i="33" s="1"/>
  <c r="L160" i="32"/>
  <c r="L86" i="33" s="1"/>
  <c r="M160" i="32"/>
  <c r="M86" i="33" s="1"/>
  <c r="E161" i="32"/>
  <c r="E87" i="33" s="1"/>
  <c r="F161" i="32"/>
  <c r="F87" i="33" s="1"/>
  <c r="G161" i="32"/>
  <c r="G87" i="33" s="1"/>
  <c r="H161" i="32"/>
  <c r="H87" i="33" s="1"/>
  <c r="I161" i="32"/>
  <c r="I87" i="33" s="1"/>
  <c r="J161" i="32"/>
  <c r="J87" i="33" s="1"/>
  <c r="K161" i="32"/>
  <c r="K87" i="33" s="1"/>
  <c r="L161" i="32"/>
  <c r="L87" i="33" s="1"/>
  <c r="M161" i="32"/>
  <c r="M87" i="33" s="1"/>
  <c r="E162" i="32"/>
  <c r="E88" i="33" s="1"/>
  <c r="F162" i="32"/>
  <c r="F88" i="33" s="1"/>
  <c r="G162" i="32"/>
  <c r="G88" i="33" s="1"/>
  <c r="H162" i="32"/>
  <c r="H88" i="33" s="1"/>
  <c r="I162" i="32"/>
  <c r="I88" i="33" s="1"/>
  <c r="J162" i="32"/>
  <c r="J88" i="33" s="1"/>
  <c r="K162" i="32"/>
  <c r="K88" i="33" s="1"/>
  <c r="L162" i="32"/>
  <c r="L88" i="33" s="1"/>
  <c r="M162" i="32"/>
  <c r="M88" i="33" s="1"/>
  <c r="E163" i="32"/>
  <c r="E89" i="33" s="1"/>
  <c r="F163" i="32"/>
  <c r="F89" i="33" s="1"/>
  <c r="G163" i="32"/>
  <c r="G89" i="33" s="1"/>
  <c r="H163" i="32"/>
  <c r="H89" i="33" s="1"/>
  <c r="I163" i="32"/>
  <c r="I89" i="33" s="1"/>
  <c r="J163" i="32"/>
  <c r="J89" i="33" s="1"/>
  <c r="K163" i="32"/>
  <c r="K89" i="33" s="1"/>
  <c r="L163" i="32"/>
  <c r="L89" i="33" s="1"/>
  <c r="M163" i="32"/>
  <c r="M89" i="33" s="1"/>
  <c r="E164" i="32"/>
  <c r="E90" i="33" s="1"/>
  <c r="F164" i="32"/>
  <c r="F90" i="33" s="1"/>
  <c r="G164" i="32"/>
  <c r="G90" i="33" s="1"/>
  <c r="H164" i="32"/>
  <c r="H90" i="33" s="1"/>
  <c r="I164" i="32"/>
  <c r="I90" i="33" s="1"/>
  <c r="J164" i="32"/>
  <c r="J90" i="33" s="1"/>
  <c r="K164" i="32"/>
  <c r="K90" i="33" s="1"/>
  <c r="L164" i="32"/>
  <c r="L90" i="33" s="1"/>
  <c r="M164" i="32"/>
  <c r="M90" i="33" s="1"/>
  <c r="E165" i="32"/>
  <c r="E91" i="33" s="1"/>
  <c r="F165" i="32"/>
  <c r="F91" i="33" s="1"/>
  <c r="G165" i="32"/>
  <c r="G91" i="33" s="1"/>
  <c r="H165" i="32"/>
  <c r="H91" i="33" s="1"/>
  <c r="I165" i="32"/>
  <c r="I91" i="33" s="1"/>
  <c r="J165" i="32"/>
  <c r="J91" i="33" s="1"/>
  <c r="K165" i="32"/>
  <c r="K91" i="33" s="1"/>
  <c r="L165" i="32"/>
  <c r="L91" i="33" s="1"/>
  <c r="M165" i="32"/>
  <c r="M91" i="33" s="1"/>
  <c r="E166" i="32"/>
  <c r="E92" i="33" s="1"/>
  <c r="F166" i="32"/>
  <c r="F92" i="33" s="1"/>
  <c r="G166" i="32"/>
  <c r="G92" i="33" s="1"/>
  <c r="H166" i="32"/>
  <c r="H92" i="33" s="1"/>
  <c r="I166" i="32"/>
  <c r="I92" i="33" s="1"/>
  <c r="J166" i="32"/>
  <c r="J92" i="33" s="1"/>
  <c r="K166" i="32"/>
  <c r="K92" i="33" s="1"/>
  <c r="L166" i="32"/>
  <c r="L92" i="33" s="1"/>
  <c r="M166" i="32"/>
  <c r="M92" i="33" s="1"/>
  <c r="E167" i="32"/>
  <c r="E93" i="33" s="1"/>
  <c r="F167" i="32"/>
  <c r="F93" i="33" s="1"/>
  <c r="G167" i="32"/>
  <c r="G93" i="33" s="1"/>
  <c r="H167" i="32"/>
  <c r="H93" i="33" s="1"/>
  <c r="I167" i="32"/>
  <c r="I93" i="33" s="1"/>
  <c r="J167" i="32"/>
  <c r="J93" i="33" s="1"/>
  <c r="K167" i="32"/>
  <c r="K93" i="33" s="1"/>
  <c r="L167" i="32"/>
  <c r="L93" i="33" s="1"/>
  <c r="M167" i="32"/>
  <c r="M93" i="33" s="1"/>
  <c r="E168" i="32"/>
  <c r="E94" i="33" s="1"/>
  <c r="F168" i="32"/>
  <c r="F94" i="33" s="1"/>
  <c r="G168" i="32"/>
  <c r="G94" i="33" s="1"/>
  <c r="H168" i="32"/>
  <c r="H94" i="33" s="1"/>
  <c r="I168" i="32"/>
  <c r="I94" i="33" s="1"/>
  <c r="J168" i="32"/>
  <c r="J94" i="33" s="1"/>
  <c r="K168" i="32"/>
  <c r="K94" i="33" s="1"/>
  <c r="L168" i="32"/>
  <c r="L94" i="33" s="1"/>
  <c r="M168" i="32"/>
  <c r="M94" i="33" s="1"/>
  <c r="E169" i="32"/>
  <c r="E95" i="33" s="1"/>
  <c r="F169" i="32"/>
  <c r="F95" i="33" s="1"/>
  <c r="G169" i="32"/>
  <c r="G95" i="33" s="1"/>
  <c r="H169" i="32"/>
  <c r="H95" i="33" s="1"/>
  <c r="I169" i="32"/>
  <c r="I95" i="33" s="1"/>
  <c r="J169" i="32"/>
  <c r="J95" i="33" s="1"/>
  <c r="K169" i="32"/>
  <c r="K95" i="33" s="1"/>
  <c r="L169" i="32"/>
  <c r="L95" i="33" s="1"/>
  <c r="M169" i="32"/>
  <c r="M95" i="33" s="1"/>
  <c r="E170" i="32"/>
  <c r="E96" i="33" s="1"/>
  <c r="F170" i="32"/>
  <c r="F96" i="33" s="1"/>
  <c r="G170" i="32"/>
  <c r="G96" i="33" s="1"/>
  <c r="H170" i="32"/>
  <c r="H96" i="33" s="1"/>
  <c r="I170" i="32"/>
  <c r="I96" i="33" s="1"/>
  <c r="J170" i="32"/>
  <c r="J96" i="33" s="1"/>
  <c r="K170" i="32"/>
  <c r="K96" i="33" s="1"/>
  <c r="L170" i="32"/>
  <c r="L96" i="33" s="1"/>
  <c r="M170" i="32"/>
  <c r="M96" i="33" s="1"/>
  <c r="E171" i="32"/>
  <c r="E97" i="33" s="1"/>
  <c r="F171" i="32"/>
  <c r="F97" i="33" s="1"/>
  <c r="G171" i="32"/>
  <c r="G97" i="33" s="1"/>
  <c r="H171" i="32"/>
  <c r="H97" i="33" s="1"/>
  <c r="I171" i="32"/>
  <c r="I97" i="33" s="1"/>
  <c r="J171" i="32"/>
  <c r="J97" i="33" s="1"/>
  <c r="K171" i="32"/>
  <c r="K97" i="33" s="1"/>
  <c r="L171" i="32"/>
  <c r="L97" i="33" s="1"/>
  <c r="M171" i="32"/>
  <c r="M97" i="33" s="1"/>
  <c r="E172" i="32"/>
  <c r="E98" i="33" s="1"/>
  <c r="F172" i="32"/>
  <c r="F98" i="33" s="1"/>
  <c r="G172" i="32"/>
  <c r="G98" i="33" s="1"/>
  <c r="H172" i="32"/>
  <c r="H98" i="33" s="1"/>
  <c r="I172" i="32"/>
  <c r="I98" i="33" s="1"/>
  <c r="J172" i="32"/>
  <c r="J98" i="33" s="1"/>
  <c r="K172" i="32"/>
  <c r="K98" i="33" s="1"/>
  <c r="L172" i="32"/>
  <c r="L98" i="33" s="1"/>
  <c r="M172" i="32"/>
  <c r="M98" i="33" s="1"/>
  <c r="E173" i="32"/>
  <c r="E99" i="33" s="1"/>
  <c r="F173" i="32"/>
  <c r="F99" i="33" s="1"/>
  <c r="G173" i="32"/>
  <c r="G99" i="33" s="1"/>
  <c r="H173" i="32"/>
  <c r="H99" i="33" s="1"/>
  <c r="I173" i="32"/>
  <c r="I99" i="33" s="1"/>
  <c r="J173" i="32"/>
  <c r="J99" i="33" s="1"/>
  <c r="K173" i="32"/>
  <c r="K99" i="33" s="1"/>
  <c r="L173" i="32"/>
  <c r="L99" i="33" s="1"/>
  <c r="M173" i="32"/>
  <c r="M99" i="33" s="1"/>
  <c r="D78" i="32"/>
  <c r="D4" i="33" s="1"/>
  <c r="D79" i="32"/>
  <c r="D5" i="33" s="1"/>
  <c r="D80" i="32"/>
  <c r="D6" i="33" s="1"/>
  <c r="D81" i="32"/>
  <c r="D7" i="33" s="1"/>
  <c r="D82" i="32"/>
  <c r="D8" i="33" s="1"/>
  <c r="D83" i="32"/>
  <c r="D9" i="33" s="1"/>
  <c r="D84" i="32"/>
  <c r="D10" i="33" s="1"/>
  <c r="D85" i="32"/>
  <c r="D11" i="33" s="1"/>
  <c r="D86" i="32"/>
  <c r="D12" i="33" s="1"/>
  <c r="D87" i="32"/>
  <c r="D13" i="33" s="1"/>
  <c r="D88" i="32"/>
  <c r="D14" i="33" s="1"/>
  <c r="D89" i="32"/>
  <c r="D15" i="33" s="1"/>
  <c r="D90" i="32"/>
  <c r="D16" i="33" s="1"/>
  <c r="D91" i="32"/>
  <c r="D17" i="33" s="1"/>
  <c r="D92" i="32"/>
  <c r="D18" i="33" s="1"/>
  <c r="D93" i="32"/>
  <c r="D19" i="33" s="1"/>
  <c r="D94" i="32"/>
  <c r="D20" i="33" s="1"/>
  <c r="D95" i="32"/>
  <c r="D21" i="33" s="1"/>
  <c r="D96" i="32"/>
  <c r="D22" i="33" s="1"/>
  <c r="D97" i="32"/>
  <c r="D23" i="33" s="1"/>
  <c r="D98" i="32"/>
  <c r="D24" i="33" s="1"/>
  <c r="D99" i="32"/>
  <c r="D25" i="33" s="1"/>
  <c r="D100" i="32"/>
  <c r="D26" i="33" s="1"/>
  <c r="D101" i="32"/>
  <c r="D27" i="33" s="1"/>
  <c r="D102" i="32"/>
  <c r="D28" i="33" s="1"/>
  <c r="D103" i="32"/>
  <c r="D29" i="33" s="1"/>
  <c r="D104" i="32"/>
  <c r="D30" i="33" s="1"/>
  <c r="D105" i="32"/>
  <c r="D31" i="33" s="1"/>
  <c r="D106" i="32"/>
  <c r="D32" i="33" s="1"/>
  <c r="D107" i="32"/>
  <c r="D33" i="33" s="1"/>
  <c r="D108" i="32"/>
  <c r="D34" i="33" s="1"/>
  <c r="D109" i="32"/>
  <c r="D35" i="33" s="1"/>
  <c r="D110" i="32"/>
  <c r="D36" i="33" s="1"/>
  <c r="D111" i="32"/>
  <c r="D37" i="33" s="1"/>
  <c r="D112" i="32"/>
  <c r="D38" i="33" s="1"/>
  <c r="D113" i="32"/>
  <c r="D39" i="33" s="1"/>
  <c r="D114" i="32"/>
  <c r="D40" i="33" s="1"/>
  <c r="D115" i="32"/>
  <c r="D41" i="33" s="1"/>
  <c r="D116" i="32"/>
  <c r="D42" i="33" s="1"/>
  <c r="D117" i="32"/>
  <c r="D43" i="33" s="1"/>
  <c r="D118" i="32"/>
  <c r="D44" i="33" s="1"/>
  <c r="D119" i="32"/>
  <c r="D45" i="33" s="1"/>
  <c r="D120" i="32"/>
  <c r="D46" i="33" s="1"/>
  <c r="D121" i="32"/>
  <c r="D47" i="33" s="1"/>
  <c r="D122" i="32"/>
  <c r="D48" i="33" s="1"/>
  <c r="D123" i="32"/>
  <c r="D49" i="33" s="1"/>
  <c r="D124" i="32"/>
  <c r="D50" i="33" s="1"/>
  <c r="D125" i="32"/>
  <c r="D51" i="33" s="1"/>
  <c r="D126" i="32"/>
  <c r="D52" i="33" s="1"/>
  <c r="D127" i="32"/>
  <c r="D53" i="33" s="1"/>
  <c r="D128" i="32"/>
  <c r="D54" i="33" s="1"/>
  <c r="D129" i="32"/>
  <c r="D55" i="33" s="1"/>
  <c r="D130" i="32"/>
  <c r="D56" i="33" s="1"/>
  <c r="D131" i="32"/>
  <c r="D57" i="33" s="1"/>
  <c r="D132" i="32"/>
  <c r="D58" i="33" s="1"/>
  <c r="D133" i="32"/>
  <c r="D59" i="33" s="1"/>
  <c r="D134" i="32"/>
  <c r="D60" i="33" s="1"/>
  <c r="D135" i="32"/>
  <c r="D61" i="33" s="1"/>
  <c r="D136" i="32"/>
  <c r="D62" i="33" s="1"/>
  <c r="D137" i="32"/>
  <c r="D63" i="33" s="1"/>
  <c r="D138" i="32"/>
  <c r="D64" i="33" s="1"/>
  <c r="D139" i="32"/>
  <c r="D65" i="33" s="1"/>
  <c r="D140" i="32"/>
  <c r="D66" i="33" s="1"/>
  <c r="D141" i="32"/>
  <c r="D67" i="33" s="1"/>
  <c r="D142" i="32"/>
  <c r="D68" i="33" s="1"/>
  <c r="D143" i="32"/>
  <c r="D69" i="33" s="1"/>
  <c r="D144" i="32"/>
  <c r="D70" i="33" s="1"/>
  <c r="D145" i="32"/>
  <c r="D71" i="33" s="1"/>
  <c r="D146" i="32"/>
  <c r="D72" i="33" s="1"/>
  <c r="D147" i="32"/>
  <c r="D73" i="33" s="1"/>
  <c r="D148" i="32"/>
  <c r="D74" i="33" s="1"/>
  <c r="D149" i="32"/>
  <c r="D75" i="33" s="1"/>
  <c r="D150" i="32"/>
  <c r="D76" i="33" s="1"/>
  <c r="D151" i="32"/>
  <c r="D77" i="33" s="1"/>
  <c r="D152" i="32"/>
  <c r="D78" i="33" s="1"/>
  <c r="D153" i="32"/>
  <c r="D79" i="33" s="1"/>
  <c r="D154" i="32"/>
  <c r="D80" i="33" s="1"/>
  <c r="D155" i="32"/>
  <c r="D81" i="33" s="1"/>
  <c r="D156" i="32"/>
  <c r="D82" i="33" s="1"/>
  <c r="D157" i="32"/>
  <c r="D83" i="33" s="1"/>
  <c r="D158" i="32"/>
  <c r="D84" i="33" s="1"/>
  <c r="D159" i="32"/>
  <c r="D85" i="33" s="1"/>
  <c r="D160" i="32"/>
  <c r="D86" i="33" s="1"/>
  <c r="D161" i="32"/>
  <c r="D87" i="33" s="1"/>
  <c r="D162" i="32"/>
  <c r="D88" i="33" s="1"/>
  <c r="D163" i="32"/>
  <c r="D89" i="33" s="1"/>
  <c r="D164" i="32"/>
  <c r="D90" i="33" s="1"/>
  <c r="D165" i="32"/>
  <c r="D91" i="33" s="1"/>
  <c r="D166" i="32"/>
  <c r="D92" i="33" s="1"/>
  <c r="D167" i="32"/>
  <c r="D93" i="33" s="1"/>
  <c r="D168" i="32"/>
  <c r="D94" i="33" s="1"/>
  <c r="D169" i="32"/>
  <c r="D95" i="33" s="1"/>
  <c r="D170" i="32"/>
  <c r="D96" i="33" s="1"/>
  <c r="D171" i="32"/>
  <c r="D97" i="33" s="1"/>
  <c r="D172" i="32"/>
  <c r="D98" i="33" s="1"/>
  <c r="D173" i="32"/>
  <c r="D99" i="33" s="1"/>
  <c r="D77" i="32"/>
  <c r="D3" i="33" s="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D1" i="11"/>
  <c r="E19" i="11" l="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BU19" i="11"/>
  <c r="BV19" i="11"/>
  <c r="BW19" i="11"/>
  <c r="BX19" i="11"/>
  <c r="BY19" i="11"/>
  <c r="BZ19" i="11"/>
  <c r="CA19" i="11"/>
  <c r="CB19" i="11"/>
  <c r="CC19" i="11"/>
  <c r="CD19" i="11"/>
  <c r="CE19" i="11"/>
  <c r="CF19" i="11"/>
  <c r="CG19" i="11"/>
  <c r="CH19" i="11"/>
  <c r="CI19" i="11"/>
  <c r="CJ19" i="11"/>
  <c r="CK19" i="11"/>
  <c r="CL19" i="11"/>
  <c r="CM19" i="11"/>
  <c r="CN19" i="11"/>
  <c r="CO19" i="11"/>
  <c r="CP19" i="11"/>
  <c r="CQ19" i="11"/>
  <c r="CR19" i="11"/>
  <c r="CS19" i="11"/>
  <c r="CT19" i="11"/>
  <c r="CU19" i="11"/>
  <c r="CV19" i="11"/>
  <c r="CW19" i="11"/>
  <c r="CX19" i="11"/>
  <c r="CY19" i="11"/>
  <c r="CZ19" i="11"/>
  <c r="DA19" i="11"/>
  <c r="DB19" i="11"/>
  <c r="DC19" i="11"/>
  <c r="DD19" i="11"/>
  <c r="DE19" i="11"/>
  <c r="DF19" i="11"/>
  <c r="DG19" i="11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28" i="7"/>
  <c r="A4" i="26" l="1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A592" i="26"/>
  <c r="A593" i="26"/>
  <c r="A594" i="26"/>
  <c r="A595" i="26"/>
  <c r="A596" i="26"/>
  <c r="A597" i="26"/>
  <c r="A598" i="26"/>
  <c r="A599" i="26"/>
  <c r="A600" i="26"/>
  <c r="A601" i="26"/>
  <c r="A602" i="26"/>
  <c r="A603" i="26"/>
  <c r="A604" i="26"/>
  <c r="A605" i="26"/>
  <c r="A606" i="26"/>
  <c r="A607" i="26"/>
  <c r="A608" i="26"/>
  <c r="A609" i="26"/>
  <c r="A610" i="26"/>
  <c r="A611" i="26"/>
  <c r="A612" i="26"/>
  <c r="A613" i="26"/>
  <c r="A614" i="26"/>
  <c r="A615" i="26"/>
  <c r="A616" i="26"/>
  <c r="A617" i="26"/>
  <c r="A618" i="26"/>
  <c r="A619" i="26"/>
  <c r="A620" i="26"/>
  <c r="A621" i="26"/>
  <c r="A622" i="26"/>
  <c r="A623" i="26"/>
  <c r="A624" i="26"/>
  <c r="A625" i="26"/>
  <c r="A626" i="26"/>
  <c r="A627" i="26"/>
  <c r="A628" i="26"/>
  <c r="A629" i="26"/>
  <c r="A630" i="26"/>
  <c r="A631" i="26"/>
  <c r="A632" i="26"/>
  <c r="A633" i="26"/>
  <c r="A634" i="26"/>
  <c r="A635" i="26"/>
  <c r="A636" i="26"/>
  <c r="A637" i="26"/>
  <c r="A638" i="26"/>
  <c r="A639" i="26"/>
  <c r="A640" i="26"/>
  <c r="A641" i="26"/>
  <c r="A642" i="26"/>
  <c r="A643" i="26"/>
  <c r="A644" i="26"/>
  <c r="A645" i="26"/>
  <c r="A646" i="26"/>
  <c r="A647" i="26"/>
  <c r="A648" i="26"/>
  <c r="A649" i="26"/>
  <c r="A650" i="26"/>
  <c r="A651" i="26"/>
  <c r="A652" i="26"/>
  <c r="A653" i="26"/>
  <c r="A654" i="26"/>
  <c r="A655" i="26"/>
  <c r="A656" i="26"/>
  <c r="A657" i="26"/>
  <c r="A658" i="26"/>
  <c r="A659" i="26"/>
  <c r="A660" i="26"/>
  <c r="A661" i="26"/>
  <c r="A662" i="26"/>
  <c r="A663" i="26"/>
  <c r="A664" i="26"/>
  <c r="A665" i="26"/>
  <c r="A666" i="26"/>
  <c r="A667" i="26"/>
  <c r="A668" i="26"/>
  <c r="A669" i="26"/>
  <c r="A670" i="26"/>
  <c r="A671" i="26"/>
  <c r="A672" i="26"/>
  <c r="A673" i="26"/>
  <c r="A674" i="26"/>
  <c r="A675" i="26"/>
  <c r="A676" i="26"/>
  <c r="A677" i="26"/>
  <c r="A678" i="26"/>
  <c r="A679" i="26"/>
  <c r="A680" i="26"/>
  <c r="A681" i="26"/>
  <c r="A682" i="26"/>
  <c r="A683" i="26"/>
  <c r="A684" i="26"/>
  <c r="A685" i="26"/>
  <c r="A686" i="26"/>
  <c r="A687" i="26"/>
  <c r="A688" i="26"/>
  <c r="A689" i="26"/>
  <c r="A690" i="26"/>
  <c r="A691" i="26"/>
  <c r="A692" i="26"/>
  <c r="A693" i="26"/>
  <c r="A694" i="26"/>
  <c r="A695" i="26"/>
  <c r="A696" i="26"/>
  <c r="A697" i="26"/>
  <c r="A698" i="26"/>
  <c r="A699" i="26"/>
  <c r="A700" i="26"/>
  <c r="A701" i="26"/>
  <c r="A702" i="26"/>
  <c r="A703" i="26"/>
  <c r="A704" i="26"/>
  <c r="A705" i="26"/>
  <c r="A706" i="26"/>
  <c r="A707" i="26"/>
  <c r="A708" i="26"/>
  <c r="A709" i="26"/>
  <c r="A710" i="26"/>
  <c r="A711" i="26"/>
  <c r="A712" i="26"/>
  <c r="A713" i="26"/>
  <c r="A714" i="26"/>
  <c r="A715" i="26"/>
  <c r="A716" i="26"/>
  <c r="A717" i="26"/>
  <c r="A718" i="26"/>
  <c r="A719" i="26"/>
  <c r="A720" i="26"/>
  <c r="A721" i="26"/>
  <c r="A722" i="26"/>
  <c r="A723" i="26"/>
  <c r="A724" i="26"/>
  <c r="A725" i="26"/>
  <c r="A726" i="26"/>
  <c r="A727" i="26"/>
  <c r="A728" i="26"/>
  <c r="A729" i="26"/>
  <c r="A730" i="26"/>
  <c r="A731" i="26"/>
  <c r="A732" i="26"/>
  <c r="A733" i="26"/>
  <c r="A734" i="26"/>
  <c r="A735" i="26"/>
  <c r="A736" i="26"/>
  <c r="A737" i="26"/>
  <c r="A738" i="26"/>
  <c r="A739" i="26"/>
  <c r="A740" i="26"/>
  <c r="A741" i="26"/>
  <c r="A742" i="26"/>
  <c r="A743" i="26"/>
  <c r="A744" i="26"/>
  <c r="A745" i="26"/>
  <c r="A746" i="26"/>
  <c r="A747" i="26"/>
  <c r="A748" i="26"/>
  <c r="A749" i="26"/>
  <c r="A750" i="26"/>
  <c r="A751" i="26"/>
  <c r="A752" i="26"/>
  <c r="A753" i="26"/>
  <c r="A754" i="26"/>
  <c r="A755" i="26"/>
  <c r="A756" i="26"/>
  <c r="A757" i="26"/>
  <c r="A758" i="26"/>
  <c r="A759" i="26"/>
  <c r="A760" i="26"/>
  <c r="A761" i="26"/>
  <c r="A762" i="26"/>
  <c r="A763" i="26"/>
  <c r="A764" i="26"/>
  <c r="A765" i="26"/>
  <c r="A766" i="26"/>
  <c r="A767" i="26"/>
  <c r="A768" i="26"/>
  <c r="A769" i="26"/>
  <c r="A770" i="26"/>
  <c r="A771" i="26"/>
  <c r="A772" i="26"/>
  <c r="A773" i="26"/>
  <c r="A774" i="26"/>
  <c r="A775" i="26"/>
  <c r="A776" i="26"/>
  <c r="A777" i="26"/>
  <c r="A778" i="26"/>
  <c r="A779" i="26"/>
  <c r="A780" i="26"/>
  <c r="A781" i="26"/>
  <c r="A782" i="26"/>
  <c r="A783" i="26"/>
  <c r="A784" i="26"/>
  <c r="A785" i="26"/>
  <c r="A786" i="26"/>
  <c r="A787" i="26"/>
  <c r="A788" i="26"/>
  <c r="A789" i="26"/>
  <c r="A790" i="26"/>
  <c r="A791" i="26"/>
  <c r="A792" i="26"/>
  <c r="A793" i="26"/>
  <c r="A794" i="26"/>
  <c r="A795" i="26"/>
  <c r="A796" i="26"/>
  <c r="A797" i="26"/>
  <c r="A798" i="26"/>
  <c r="A799" i="26"/>
  <c r="A800" i="26"/>
  <c r="A801" i="26"/>
  <c r="A802" i="26"/>
  <c r="A803" i="26"/>
  <c r="A804" i="26"/>
  <c r="A805" i="26"/>
  <c r="A806" i="26"/>
  <c r="A807" i="26"/>
  <c r="A808" i="26"/>
  <c r="A809" i="26"/>
  <c r="A810" i="26"/>
  <c r="A811" i="26"/>
  <c r="A812" i="26"/>
  <c r="A813" i="26"/>
  <c r="A814" i="26"/>
  <c r="A815" i="26"/>
  <c r="A816" i="26"/>
  <c r="A817" i="26"/>
  <c r="A818" i="26"/>
  <c r="A819" i="26"/>
  <c r="A820" i="26"/>
  <c r="A821" i="26"/>
  <c r="A822" i="26"/>
  <c r="A823" i="26"/>
  <c r="A824" i="26"/>
  <c r="A825" i="26"/>
  <c r="A826" i="26"/>
  <c r="A827" i="26"/>
  <c r="A828" i="26"/>
  <c r="A829" i="26"/>
  <c r="A830" i="26"/>
  <c r="A831" i="26"/>
  <c r="A832" i="26"/>
  <c r="A833" i="26"/>
  <c r="A834" i="26"/>
  <c r="A835" i="26"/>
  <c r="A836" i="26"/>
  <c r="A837" i="26"/>
  <c r="A838" i="26"/>
  <c r="A839" i="26"/>
  <c r="A840" i="26"/>
  <c r="A841" i="26"/>
  <c r="A842" i="26"/>
  <c r="A843" i="26"/>
  <c r="A844" i="26"/>
  <c r="A845" i="26"/>
  <c r="A846" i="26"/>
  <c r="A847" i="26"/>
  <c r="A848" i="26"/>
  <c r="A849" i="26"/>
  <c r="A850" i="26"/>
  <c r="A851" i="26"/>
  <c r="A852" i="26"/>
  <c r="A853" i="26"/>
  <c r="A854" i="26"/>
  <c r="A855" i="26"/>
  <c r="A856" i="26"/>
  <c r="A857" i="26"/>
  <c r="A858" i="26"/>
  <c r="A859" i="26"/>
  <c r="A860" i="26"/>
  <c r="A861" i="26"/>
  <c r="A862" i="26"/>
  <c r="A863" i="26"/>
  <c r="A864" i="26"/>
  <c r="A865" i="26"/>
  <c r="A866" i="26"/>
  <c r="A867" i="26"/>
  <c r="A868" i="26"/>
  <c r="A869" i="26"/>
  <c r="A870" i="26"/>
  <c r="A871" i="26"/>
  <c r="A872" i="26"/>
  <c r="A873" i="26"/>
  <c r="A874" i="26"/>
  <c r="A875" i="26"/>
  <c r="A876" i="26"/>
  <c r="A877" i="26"/>
  <c r="A878" i="26"/>
  <c r="A879" i="26"/>
  <c r="A880" i="26"/>
  <c r="A881" i="26"/>
  <c r="A882" i="26"/>
  <c r="A883" i="26"/>
  <c r="A884" i="26"/>
  <c r="A885" i="26"/>
  <c r="A886" i="26"/>
  <c r="A887" i="26"/>
  <c r="A888" i="26"/>
  <c r="A889" i="26"/>
  <c r="A890" i="26"/>
  <c r="A891" i="26"/>
  <c r="A892" i="26"/>
  <c r="A893" i="26"/>
  <c r="A894" i="26"/>
  <c r="A895" i="26"/>
  <c r="A896" i="26"/>
  <c r="A897" i="26"/>
  <c r="A898" i="26"/>
  <c r="A899" i="26"/>
  <c r="A900" i="26"/>
  <c r="A901" i="26"/>
  <c r="A902" i="26"/>
  <c r="A903" i="26"/>
  <c r="A904" i="26"/>
  <c r="A905" i="26"/>
  <c r="A906" i="26"/>
  <c r="A907" i="26"/>
  <c r="A908" i="26"/>
  <c r="A909" i="26"/>
  <c r="A910" i="26"/>
  <c r="A911" i="26"/>
  <c r="A912" i="26"/>
  <c r="A913" i="26"/>
  <c r="A914" i="26"/>
  <c r="A915" i="26"/>
  <c r="A916" i="26"/>
  <c r="A917" i="26"/>
  <c r="A918" i="26"/>
  <c r="A919" i="26"/>
  <c r="A920" i="26"/>
  <c r="A921" i="26"/>
  <c r="A922" i="26"/>
  <c r="A923" i="26"/>
  <c r="A924" i="26"/>
  <c r="A925" i="26"/>
  <c r="A926" i="26"/>
  <c r="A927" i="26"/>
  <c r="A928" i="26"/>
  <c r="A929" i="26"/>
  <c r="A930" i="26"/>
  <c r="A931" i="26"/>
  <c r="A932" i="26"/>
  <c r="A933" i="26"/>
  <c r="A934" i="26"/>
  <c r="A935" i="26"/>
  <c r="A936" i="26"/>
  <c r="A937" i="26"/>
  <c r="A938" i="26"/>
  <c r="A939" i="26"/>
  <c r="A940" i="26"/>
  <c r="A941" i="26"/>
  <c r="A942" i="26"/>
  <c r="A943" i="26"/>
  <c r="A944" i="26"/>
  <c r="A945" i="26"/>
  <c r="A946" i="26"/>
  <c r="A947" i="26"/>
  <c r="A948" i="26"/>
  <c r="A949" i="26"/>
  <c r="A950" i="26"/>
  <c r="A951" i="26"/>
  <c r="A952" i="26"/>
  <c r="A953" i="26"/>
  <c r="A954" i="26"/>
  <c r="A955" i="26"/>
  <c r="A956" i="26"/>
  <c r="A957" i="26"/>
  <c r="A958" i="26"/>
  <c r="A959" i="26"/>
  <c r="A960" i="26"/>
  <c r="A961" i="26"/>
  <c r="A962" i="26"/>
  <c r="A963" i="26"/>
  <c r="A964" i="26"/>
  <c r="A965" i="26"/>
  <c r="A966" i="26"/>
  <c r="A967" i="26"/>
  <c r="A968" i="26"/>
  <c r="A969" i="26"/>
  <c r="A970" i="26"/>
  <c r="A971" i="26"/>
  <c r="A972" i="26"/>
  <c r="A3" i="26"/>
  <c r="C1" i="12"/>
  <c r="D1" i="12"/>
  <c r="E1" i="12"/>
  <c r="G1" i="12"/>
  <c r="H1" i="12"/>
  <c r="I1" i="12"/>
  <c r="F1" i="12"/>
  <c r="M946" i="26" l="1"/>
  <c r="O946" i="26"/>
  <c r="N946" i="26"/>
  <c r="L946" i="26"/>
  <c r="K946" i="26"/>
  <c r="I946" i="26"/>
  <c r="H946" i="26"/>
  <c r="J946" i="26"/>
  <c r="G946" i="26"/>
  <c r="M906" i="26"/>
  <c r="O906" i="26"/>
  <c r="L906" i="26"/>
  <c r="N906" i="26"/>
  <c r="K906" i="26"/>
  <c r="I906" i="26"/>
  <c r="J906" i="26"/>
  <c r="H906" i="26"/>
  <c r="G906" i="26"/>
  <c r="M866" i="26"/>
  <c r="O866" i="26"/>
  <c r="L866" i="26"/>
  <c r="N866" i="26"/>
  <c r="K866" i="26"/>
  <c r="I866" i="26"/>
  <c r="H866" i="26"/>
  <c r="J866" i="26"/>
  <c r="G866" i="26"/>
  <c r="M834" i="26"/>
  <c r="O834" i="26"/>
  <c r="L834" i="26"/>
  <c r="N834" i="26"/>
  <c r="K834" i="26"/>
  <c r="I834" i="26"/>
  <c r="J834" i="26"/>
  <c r="H834" i="26"/>
  <c r="G834" i="26"/>
  <c r="M810" i="26"/>
  <c r="O810" i="26"/>
  <c r="N810" i="26"/>
  <c r="L810" i="26"/>
  <c r="K810" i="26"/>
  <c r="I810" i="26"/>
  <c r="J810" i="26"/>
  <c r="H810" i="26"/>
  <c r="G810" i="26"/>
  <c r="M754" i="26"/>
  <c r="O754" i="26"/>
  <c r="N754" i="26"/>
  <c r="L754" i="26"/>
  <c r="K754" i="26"/>
  <c r="I754" i="26"/>
  <c r="J754" i="26"/>
  <c r="H754" i="26"/>
  <c r="G754" i="26"/>
  <c r="M722" i="26"/>
  <c r="O722" i="26"/>
  <c r="N722" i="26"/>
  <c r="L722" i="26"/>
  <c r="K722" i="26"/>
  <c r="I722" i="26"/>
  <c r="J722" i="26"/>
  <c r="H722" i="26"/>
  <c r="G722" i="26"/>
  <c r="M690" i="26"/>
  <c r="N690" i="26"/>
  <c r="O690" i="26"/>
  <c r="L690" i="26"/>
  <c r="K690" i="26"/>
  <c r="I690" i="26"/>
  <c r="J690" i="26"/>
  <c r="H690" i="26"/>
  <c r="G690" i="26"/>
  <c r="M642" i="26"/>
  <c r="N642" i="26"/>
  <c r="O642" i="26"/>
  <c r="L642" i="26"/>
  <c r="K642" i="26"/>
  <c r="I642" i="26"/>
  <c r="J642" i="26"/>
  <c r="H642" i="26"/>
  <c r="G642" i="26"/>
  <c r="M618" i="26"/>
  <c r="N618" i="26"/>
  <c r="O618" i="26"/>
  <c r="L618" i="26"/>
  <c r="K618" i="26"/>
  <c r="I618" i="26"/>
  <c r="J618" i="26"/>
  <c r="H618" i="26"/>
  <c r="G618" i="26"/>
  <c r="M594" i="26"/>
  <c r="N594" i="26"/>
  <c r="O594" i="26"/>
  <c r="L594" i="26"/>
  <c r="K594" i="26"/>
  <c r="I594" i="26"/>
  <c r="J594" i="26"/>
  <c r="H594" i="26"/>
  <c r="G594" i="26"/>
  <c r="M562" i="26"/>
  <c r="N562" i="26"/>
  <c r="O562" i="26"/>
  <c r="L562" i="26"/>
  <c r="K562" i="26"/>
  <c r="I562" i="26"/>
  <c r="J562" i="26"/>
  <c r="H562" i="26"/>
  <c r="G562" i="26"/>
  <c r="M530" i="26"/>
  <c r="O530" i="26"/>
  <c r="N530" i="26"/>
  <c r="L530" i="26"/>
  <c r="K530" i="26"/>
  <c r="I530" i="26"/>
  <c r="J530" i="26"/>
  <c r="H530" i="26"/>
  <c r="G530" i="26"/>
  <c r="M498" i="26"/>
  <c r="O498" i="26"/>
  <c r="N498" i="26"/>
  <c r="L498" i="26"/>
  <c r="K498" i="26"/>
  <c r="I498" i="26"/>
  <c r="J498" i="26"/>
  <c r="H498" i="26"/>
  <c r="G498" i="26"/>
  <c r="M466" i="26"/>
  <c r="O466" i="26"/>
  <c r="N466" i="26"/>
  <c r="L466" i="26"/>
  <c r="K466" i="26"/>
  <c r="I466" i="26"/>
  <c r="J466" i="26"/>
  <c r="H466" i="26"/>
  <c r="G466" i="26"/>
  <c r="M434" i="26"/>
  <c r="O434" i="26"/>
  <c r="N434" i="26"/>
  <c r="L434" i="26"/>
  <c r="K434" i="26"/>
  <c r="I434" i="26"/>
  <c r="J434" i="26"/>
  <c r="H434" i="26"/>
  <c r="G434" i="26"/>
  <c r="M418" i="26"/>
  <c r="O418" i="26"/>
  <c r="N418" i="26"/>
  <c r="L418" i="26"/>
  <c r="K418" i="26"/>
  <c r="I418" i="26"/>
  <c r="J418" i="26"/>
  <c r="H418" i="26"/>
  <c r="G418" i="26"/>
  <c r="M386" i="26"/>
  <c r="O386" i="26"/>
  <c r="N386" i="26"/>
  <c r="L386" i="26"/>
  <c r="K386" i="26"/>
  <c r="I386" i="26"/>
  <c r="J386" i="26"/>
  <c r="H386" i="26"/>
  <c r="G386" i="26"/>
  <c r="M370" i="26"/>
  <c r="O370" i="26"/>
  <c r="N370" i="26"/>
  <c r="L370" i="26"/>
  <c r="K370" i="26"/>
  <c r="I370" i="26"/>
  <c r="J370" i="26"/>
  <c r="H370" i="26"/>
  <c r="G370" i="26"/>
  <c r="M338" i="26"/>
  <c r="O338" i="26"/>
  <c r="N338" i="26"/>
  <c r="L338" i="26"/>
  <c r="K338" i="26"/>
  <c r="I338" i="26"/>
  <c r="J338" i="26"/>
  <c r="H338" i="26"/>
  <c r="G338" i="26"/>
  <c r="M322" i="26"/>
  <c r="O322" i="26"/>
  <c r="N322" i="26"/>
  <c r="L322" i="26"/>
  <c r="K322" i="26"/>
  <c r="I322" i="26"/>
  <c r="J322" i="26"/>
  <c r="H322" i="26"/>
  <c r="G322" i="26"/>
  <c r="M306" i="26"/>
  <c r="O306" i="26"/>
  <c r="N306" i="26"/>
  <c r="L306" i="26"/>
  <c r="K306" i="26"/>
  <c r="I306" i="26"/>
  <c r="J306" i="26"/>
  <c r="H306" i="26"/>
  <c r="G306" i="26"/>
  <c r="M290" i="26"/>
  <c r="O290" i="26"/>
  <c r="N290" i="26"/>
  <c r="L290" i="26"/>
  <c r="K290" i="26"/>
  <c r="I290" i="26"/>
  <c r="J290" i="26"/>
  <c r="H290" i="26"/>
  <c r="G290" i="26"/>
  <c r="M274" i="26"/>
  <c r="O274" i="26"/>
  <c r="N274" i="26"/>
  <c r="L274" i="26"/>
  <c r="K274" i="26"/>
  <c r="I274" i="26"/>
  <c r="J274" i="26"/>
  <c r="H274" i="26"/>
  <c r="G274" i="26"/>
  <c r="M242" i="26"/>
  <c r="O242" i="26"/>
  <c r="N242" i="26"/>
  <c r="L242" i="26"/>
  <c r="K242" i="26"/>
  <c r="I242" i="26"/>
  <c r="J242" i="26"/>
  <c r="H242" i="26"/>
  <c r="G242" i="26"/>
  <c r="M226" i="26"/>
  <c r="O226" i="26"/>
  <c r="N226" i="26"/>
  <c r="L226" i="26"/>
  <c r="K226" i="26"/>
  <c r="I226" i="26"/>
  <c r="J226" i="26"/>
  <c r="H226" i="26"/>
  <c r="G226" i="26"/>
  <c r="M210" i="26"/>
  <c r="O210" i="26"/>
  <c r="N210" i="26"/>
  <c r="L210" i="26"/>
  <c r="K210" i="26"/>
  <c r="I210" i="26"/>
  <c r="J210" i="26"/>
  <c r="H210" i="26"/>
  <c r="G210" i="26"/>
  <c r="M194" i="26"/>
  <c r="O194" i="26"/>
  <c r="N194" i="26"/>
  <c r="L194" i="26"/>
  <c r="K194" i="26"/>
  <c r="I194" i="26"/>
  <c r="J194" i="26"/>
  <c r="H194" i="26"/>
  <c r="G194" i="26"/>
  <c r="M178" i="26"/>
  <c r="O178" i="26"/>
  <c r="N178" i="26"/>
  <c r="L178" i="26"/>
  <c r="K178" i="26"/>
  <c r="I178" i="26"/>
  <c r="J178" i="26"/>
  <c r="H178" i="26"/>
  <c r="G178" i="26"/>
  <c r="M162" i="26"/>
  <c r="O162" i="26"/>
  <c r="N162" i="26"/>
  <c r="L162" i="26"/>
  <c r="K162" i="26"/>
  <c r="I162" i="26"/>
  <c r="J162" i="26"/>
  <c r="H162" i="26"/>
  <c r="G162" i="26"/>
  <c r="M146" i="26"/>
  <c r="O146" i="26"/>
  <c r="N146" i="26"/>
  <c r="L146" i="26"/>
  <c r="K146" i="26"/>
  <c r="I146" i="26"/>
  <c r="J146" i="26"/>
  <c r="H146" i="26"/>
  <c r="G146" i="26"/>
  <c r="O130" i="26"/>
  <c r="M130" i="26"/>
  <c r="N130" i="26"/>
  <c r="L130" i="26"/>
  <c r="K130" i="26"/>
  <c r="I130" i="26"/>
  <c r="J130" i="26"/>
  <c r="H130" i="26"/>
  <c r="G130" i="26"/>
  <c r="M114" i="26"/>
  <c r="O114" i="26"/>
  <c r="N114" i="26"/>
  <c r="L114" i="26"/>
  <c r="K114" i="26"/>
  <c r="I114" i="26"/>
  <c r="J114" i="26"/>
  <c r="H114" i="26"/>
  <c r="G114" i="26"/>
  <c r="M98" i="26"/>
  <c r="O98" i="26"/>
  <c r="N98" i="26"/>
  <c r="L98" i="26"/>
  <c r="K98" i="26"/>
  <c r="I98" i="26"/>
  <c r="J98" i="26"/>
  <c r="H98" i="26"/>
  <c r="G98" i="26"/>
  <c r="M82" i="26"/>
  <c r="O82" i="26"/>
  <c r="N82" i="26"/>
  <c r="L82" i="26"/>
  <c r="K82" i="26"/>
  <c r="I82" i="26"/>
  <c r="J82" i="26"/>
  <c r="G82" i="26"/>
  <c r="H82" i="26"/>
  <c r="O66" i="26"/>
  <c r="M66" i="26"/>
  <c r="N66" i="26"/>
  <c r="L66" i="26"/>
  <c r="K66" i="26"/>
  <c r="I66" i="26"/>
  <c r="J66" i="26"/>
  <c r="H66" i="26"/>
  <c r="G66" i="26"/>
  <c r="O42" i="26"/>
  <c r="M42" i="26"/>
  <c r="N42" i="26"/>
  <c r="L42" i="26"/>
  <c r="K42" i="26"/>
  <c r="I42" i="26"/>
  <c r="J42" i="26"/>
  <c r="H42" i="26"/>
  <c r="G42" i="26"/>
  <c r="M971" i="26"/>
  <c r="O971" i="26"/>
  <c r="N971" i="26"/>
  <c r="L971" i="26"/>
  <c r="K971" i="26"/>
  <c r="I971" i="26"/>
  <c r="J971" i="26"/>
  <c r="H971" i="26"/>
  <c r="G971" i="26"/>
  <c r="M963" i="26"/>
  <c r="O963" i="26"/>
  <c r="N963" i="26"/>
  <c r="L963" i="26"/>
  <c r="K963" i="26"/>
  <c r="I963" i="26"/>
  <c r="J963" i="26"/>
  <c r="H963" i="26"/>
  <c r="G963" i="26"/>
  <c r="M955" i="26"/>
  <c r="O955" i="26"/>
  <c r="N955" i="26"/>
  <c r="L955" i="26"/>
  <c r="K955" i="26"/>
  <c r="I955" i="26"/>
  <c r="J955" i="26"/>
  <c r="H955" i="26"/>
  <c r="G955" i="26"/>
  <c r="M947" i="26"/>
  <c r="O947" i="26"/>
  <c r="N947" i="26"/>
  <c r="K947" i="26"/>
  <c r="L947" i="26"/>
  <c r="I947" i="26"/>
  <c r="J947" i="26"/>
  <c r="H947" i="26"/>
  <c r="G947" i="26"/>
  <c r="M939" i="26"/>
  <c r="O939" i="26"/>
  <c r="N939" i="26"/>
  <c r="K939" i="26"/>
  <c r="L939" i="26"/>
  <c r="I939" i="26"/>
  <c r="J939" i="26"/>
  <c r="H939" i="26"/>
  <c r="G939" i="26"/>
  <c r="O931" i="26"/>
  <c r="M931" i="26"/>
  <c r="N931" i="26"/>
  <c r="L931" i="26"/>
  <c r="K931" i="26"/>
  <c r="I931" i="26"/>
  <c r="J931" i="26"/>
  <c r="H931" i="26"/>
  <c r="G931" i="26"/>
  <c r="M923" i="26"/>
  <c r="O923" i="26"/>
  <c r="N923" i="26"/>
  <c r="L923" i="26"/>
  <c r="K923" i="26"/>
  <c r="I923" i="26"/>
  <c r="J923" i="26"/>
  <c r="H923" i="26"/>
  <c r="G923" i="26"/>
  <c r="M915" i="26"/>
  <c r="O915" i="26"/>
  <c r="N915" i="26"/>
  <c r="L915" i="26"/>
  <c r="K915" i="26"/>
  <c r="I915" i="26"/>
  <c r="J915" i="26"/>
  <c r="H915" i="26"/>
  <c r="G915" i="26"/>
  <c r="M907" i="26"/>
  <c r="O907" i="26"/>
  <c r="N907" i="26"/>
  <c r="L907" i="26"/>
  <c r="K907" i="26"/>
  <c r="I907" i="26"/>
  <c r="J907" i="26"/>
  <c r="H907" i="26"/>
  <c r="G907" i="26"/>
  <c r="M899" i="26"/>
  <c r="O899" i="26"/>
  <c r="N899" i="26"/>
  <c r="L899" i="26"/>
  <c r="K899" i="26"/>
  <c r="I899" i="26"/>
  <c r="J899" i="26"/>
  <c r="H899" i="26"/>
  <c r="G899" i="26"/>
  <c r="M891" i="26"/>
  <c r="O891" i="26"/>
  <c r="N891" i="26"/>
  <c r="L891" i="26"/>
  <c r="K891" i="26"/>
  <c r="I891" i="26"/>
  <c r="J891" i="26"/>
  <c r="H891" i="26"/>
  <c r="G891" i="26"/>
  <c r="M883" i="26"/>
  <c r="O883" i="26"/>
  <c r="N883" i="26"/>
  <c r="L883" i="26"/>
  <c r="K883" i="26"/>
  <c r="I883" i="26"/>
  <c r="J883" i="26"/>
  <c r="H883" i="26"/>
  <c r="G883" i="26"/>
  <c r="M875" i="26"/>
  <c r="O875" i="26"/>
  <c r="N875" i="26"/>
  <c r="L875" i="26"/>
  <c r="K875" i="26"/>
  <c r="I875" i="26"/>
  <c r="J875" i="26"/>
  <c r="H875" i="26"/>
  <c r="G875" i="26"/>
  <c r="O867" i="26"/>
  <c r="M867" i="26"/>
  <c r="N867" i="26"/>
  <c r="L867" i="26"/>
  <c r="K867" i="26"/>
  <c r="I867" i="26"/>
  <c r="J867" i="26"/>
  <c r="H867" i="26"/>
  <c r="G867" i="26"/>
  <c r="M859" i="26"/>
  <c r="O859" i="26"/>
  <c r="N859" i="26"/>
  <c r="L859" i="26"/>
  <c r="K859" i="26"/>
  <c r="I859" i="26"/>
  <c r="J859" i="26"/>
  <c r="H859" i="26"/>
  <c r="G859" i="26"/>
  <c r="M851" i="26"/>
  <c r="O851" i="26"/>
  <c r="N851" i="26"/>
  <c r="L851" i="26"/>
  <c r="K851" i="26"/>
  <c r="J851" i="26"/>
  <c r="I851" i="26"/>
  <c r="H851" i="26"/>
  <c r="G851" i="26"/>
  <c r="M843" i="26"/>
  <c r="O843" i="26"/>
  <c r="N843" i="26"/>
  <c r="L843" i="26"/>
  <c r="K843" i="26"/>
  <c r="J843" i="26"/>
  <c r="I843" i="26"/>
  <c r="H843" i="26"/>
  <c r="G843" i="26"/>
  <c r="M835" i="26"/>
  <c r="O835" i="26"/>
  <c r="N835" i="26"/>
  <c r="L835" i="26"/>
  <c r="K835" i="26"/>
  <c r="J835" i="26"/>
  <c r="I835" i="26"/>
  <c r="H835" i="26"/>
  <c r="G835" i="26"/>
  <c r="M827" i="26"/>
  <c r="O827" i="26"/>
  <c r="N827" i="26"/>
  <c r="L827" i="26"/>
  <c r="K827" i="26"/>
  <c r="J827" i="26"/>
  <c r="I827" i="26"/>
  <c r="H827" i="26"/>
  <c r="G827" i="26"/>
  <c r="M819" i="26"/>
  <c r="O819" i="26"/>
  <c r="N819" i="26"/>
  <c r="L819" i="26"/>
  <c r="K819" i="26"/>
  <c r="J819" i="26"/>
  <c r="I819" i="26"/>
  <c r="H819" i="26"/>
  <c r="G819" i="26"/>
  <c r="M811" i="26"/>
  <c r="O811" i="26"/>
  <c r="N811" i="26"/>
  <c r="L811" i="26"/>
  <c r="K811" i="26"/>
  <c r="J811" i="26"/>
  <c r="I811" i="26"/>
  <c r="H811" i="26"/>
  <c r="G811" i="26"/>
  <c r="O803" i="26"/>
  <c r="M803" i="26"/>
  <c r="N803" i="26"/>
  <c r="L803" i="26"/>
  <c r="K803" i="26"/>
  <c r="J803" i="26"/>
  <c r="I803" i="26"/>
  <c r="H803" i="26"/>
  <c r="G803" i="26"/>
  <c r="M795" i="26"/>
  <c r="O795" i="26"/>
  <c r="N795" i="26"/>
  <c r="L795" i="26"/>
  <c r="K795" i="26"/>
  <c r="J795" i="26"/>
  <c r="I795" i="26"/>
  <c r="H795" i="26"/>
  <c r="G795" i="26"/>
  <c r="M787" i="26"/>
  <c r="O787" i="26"/>
  <c r="N787" i="26"/>
  <c r="L787" i="26"/>
  <c r="K787" i="26"/>
  <c r="J787" i="26"/>
  <c r="I787" i="26"/>
  <c r="H787" i="26"/>
  <c r="G787" i="26"/>
  <c r="M779" i="26"/>
  <c r="O779" i="26"/>
  <c r="N779" i="26"/>
  <c r="L779" i="26"/>
  <c r="K779" i="26"/>
  <c r="J779" i="26"/>
  <c r="I779" i="26"/>
  <c r="H779" i="26"/>
  <c r="G779" i="26"/>
  <c r="M771" i="26"/>
  <c r="O771" i="26"/>
  <c r="N771" i="26"/>
  <c r="L771" i="26"/>
  <c r="K771" i="26"/>
  <c r="J771" i="26"/>
  <c r="I771" i="26"/>
  <c r="H771" i="26"/>
  <c r="G771" i="26"/>
  <c r="M763" i="26"/>
  <c r="O763" i="26"/>
  <c r="N763" i="26"/>
  <c r="L763" i="26"/>
  <c r="K763" i="26"/>
  <c r="J763" i="26"/>
  <c r="I763" i="26"/>
  <c r="H763" i="26"/>
  <c r="G763" i="26"/>
  <c r="M755" i="26"/>
  <c r="O755" i="26"/>
  <c r="N755" i="26"/>
  <c r="L755" i="26"/>
  <c r="K755" i="26"/>
  <c r="J755" i="26"/>
  <c r="I755" i="26"/>
  <c r="H755" i="26"/>
  <c r="G755" i="26"/>
  <c r="M747" i="26"/>
  <c r="O747" i="26"/>
  <c r="N747" i="26"/>
  <c r="L747" i="26"/>
  <c r="K747" i="26"/>
  <c r="J747" i="26"/>
  <c r="I747" i="26"/>
  <c r="H747" i="26"/>
  <c r="G747" i="26"/>
  <c r="O739" i="26"/>
  <c r="M739" i="26"/>
  <c r="N739" i="26"/>
  <c r="L739" i="26"/>
  <c r="K739" i="26"/>
  <c r="J739" i="26"/>
  <c r="I739" i="26"/>
  <c r="H739" i="26"/>
  <c r="G739" i="26"/>
  <c r="M731" i="26"/>
  <c r="O731" i="26"/>
  <c r="N731" i="26"/>
  <c r="L731" i="26"/>
  <c r="K731" i="26"/>
  <c r="J731" i="26"/>
  <c r="I731" i="26"/>
  <c r="H731" i="26"/>
  <c r="G731" i="26"/>
  <c r="M723" i="26"/>
  <c r="O723" i="26"/>
  <c r="N723" i="26"/>
  <c r="L723" i="26"/>
  <c r="K723" i="26"/>
  <c r="J723" i="26"/>
  <c r="I723" i="26"/>
  <c r="H723" i="26"/>
  <c r="G723" i="26"/>
  <c r="M715" i="26"/>
  <c r="O715" i="26"/>
  <c r="N715" i="26"/>
  <c r="L715" i="26"/>
  <c r="K715" i="26"/>
  <c r="J715" i="26"/>
  <c r="I715" i="26"/>
  <c r="H715" i="26"/>
  <c r="G715" i="26"/>
  <c r="O707" i="26"/>
  <c r="M707" i="26"/>
  <c r="N707" i="26"/>
  <c r="L707" i="26"/>
  <c r="K707" i="26"/>
  <c r="J707" i="26"/>
  <c r="I707" i="26"/>
  <c r="H707" i="26"/>
  <c r="G707" i="26"/>
  <c r="M699" i="26"/>
  <c r="O699" i="26"/>
  <c r="N699" i="26"/>
  <c r="L699" i="26"/>
  <c r="K699" i="26"/>
  <c r="J699" i="26"/>
  <c r="I699" i="26"/>
  <c r="H699" i="26"/>
  <c r="G699" i="26"/>
  <c r="M691" i="26"/>
  <c r="O691" i="26"/>
  <c r="N691" i="26"/>
  <c r="L691" i="26"/>
  <c r="K691" i="26"/>
  <c r="J691" i="26"/>
  <c r="I691" i="26"/>
  <c r="H691" i="26"/>
  <c r="G691" i="26"/>
  <c r="M683" i="26"/>
  <c r="O683" i="26"/>
  <c r="N683" i="26"/>
  <c r="L683" i="26"/>
  <c r="K683" i="26"/>
  <c r="J683" i="26"/>
  <c r="I683" i="26"/>
  <c r="H683" i="26"/>
  <c r="G683" i="26"/>
  <c r="M675" i="26"/>
  <c r="O675" i="26"/>
  <c r="N675" i="26"/>
  <c r="L675" i="26"/>
  <c r="K675" i="26"/>
  <c r="J675" i="26"/>
  <c r="I675" i="26"/>
  <c r="H675" i="26"/>
  <c r="G675" i="26"/>
  <c r="M667" i="26"/>
  <c r="O667" i="26"/>
  <c r="N667" i="26"/>
  <c r="L667" i="26"/>
  <c r="K667" i="26"/>
  <c r="J667" i="26"/>
  <c r="I667" i="26"/>
  <c r="H667" i="26"/>
  <c r="G667" i="26"/>
  <c r="M659" i="26"/>
  <c r="O659" i="26"/>
  <c r="N659" i="26"/>
  <c r="L659" i="26"/>
  <c r="K659" i="26"/>
  <c r="J659" i="26"/>
  <c r="I659" i="26"/>
  <c r="H659" i="26"/>
  <c r="G659" i="26"/>
  <c r="M651" i="26"/>
  <c r="O651" i="26"/>
  <c r="N651" i="26"/>
  <c r="L651" i="26"/>
  <c r="K651" i="26"/>
  <c r="J651" i="26"/>
  <c r="I651" i="26"/>
  <c r="H651" i="26"/>
  <c r="G651" i="26"/>
  <c r="M643" i="26"/>
  <c r="O643" i="26"/>
  <c r="N643" i="26"/>
  <c r="L643" i="26"/>
  <c r="K643" i="26"/>
  <c r="J643" i="26"/>
  <c r="I643" i="26"/>
  <c r="H643" i="26"/>
  <c r="G643" i="26"/>
  <c r="M635" i="26"/>
  <c r="O635" i="26"/>
  <c r="N635" i="26"/>
  <c r="L635" i="26"/>
  <c r="K635" i="26"/>
  <c r="J635" i="26"/>
  <c r="I635" i="26"/>
  <c r="H635" i="26"/>
  <c r="G635" i="26"/>
  <c r="M627" i="26"/>
  <c r="O627" i="26"/>
  <c r="N627" i="26"/>
  <c r="L627" i="26"/>
  <c r="K627" i="26"/>
  <c r="J627" i="26"/>
  <c r="I627" i="26"/>
  <c r="H627" i="26"/>
  <c r="G627" i="26"/>
  <c r="M619" i="26"/>
  <c r="O619" i="26"/>
  <c r="N619" i="26"/>
  <c r="L619" i="26"/>
  <c r="K619" i="26"/>
  <c r="J619" i="26"/>
  <c r="I619" i="26"/>
  <c r="H619" i="26"/>
  <c r="G619" i="26"/>
  <c r="M611" i="26"/>
  <c r="O611" i="26"/>
  <c r="N611" i="26"/>
  <c r="L611" i="26"/>
  <c r="K611" i="26"/>
  <c r="J611" i="26"/>
  <c r="I611" i="26"/>
  <c r="H611" i="26"/>
  <c r="G611" i="26"/>
  <c r="M603" i="26"/>
  <c r="O603" i="26"/>
  <c r="N603" i="26"/>
  <c r="L603" i="26"/>
  <c r="K603" i="26"/>
  <c r="J603" i="26"/>
  <c r="I603" i="26"/>
  <c r="H603" i="26"/>
  <c r="G603" i="26"/>
  <c r="M595" i="26"/>
  <c r="O595" i="26"/>
  <c r="N595" i="26"/>
  <c r="L595" i="26"/>
  <c r="K595" i="26"/>
  <c r="J595" i="26"/>
  <c r="I595" i="26"/>
  <c r="H595" i="26"/>
  <c r="G595" i="26"/>
  <c r="M587" i="26"/>
  <c r="O587" i="26"/>
  <c r="N587" i="26"/>
  <c r="L587" i="26"/>
  <c r="J587" i="26"/>
  <c r="I587" i="26"/>
  <c r="K587" i="26"/>
  <c r="H587" i="26"/>
  <c r="G587" i="26"/>
  <c r="M579" i="26"/>
  <c r="O579" i="26"/>
  <c r="N579" i="26"/>
  <c r="L579" i="26"/>
  <c r="K579" i="26"/>
  <c r="J579" i="26"/>
  <c r="I579" i="26"/>
  <c r="H579" i="26"/>
  <c r="G579" i="26"/>
  <c r="M571" i="26"/>
  <c r="O571" i="26"/>
  <c r="N571" i="26"/>
  <c r="L571" i="26"/>
  <c r="K571" i="26"/>
  <c r="J571" i="26"/>
  <c r="I571" i="26"/>
  <c r="H571" i="26"/>
  <c r="G571" i="26"/>
  <c r="M563" i="26"/>
  <c r="O563" i="26"/>
  <c r="N563" i="26"/>
  <c r="L563" i="26"/>
  <c r="K563" i="26"/>
  <c r="J563" i="26"/>
  <c r="I563" i="26"/>
  <c r="H563" i="26"/>
  <c r="G563" i="26"/>
  <c r="M555" i="26"/>
  <c r="O555" i="26"/>
  <c r="N555" i="26"/>
  <c r="L555" i="26"/>
  <c r="K555" i="26"/>
  <c r="J555" i="26"/>
  <c r="I555" i="26"/>
  <c r="H555" i="26"/>
  <c r="G555" i="26"/>
  <c r="M547" i="26"/>
  <c r="O547" i="26"/>
  <c r="N547" i="26"/>
  <c r="L547" i="26"/>
  <c r="K547" i="26"/>
  <c r="J547" i="26"/>
  <c r="I547" i="26"/>
  <c r="H547" i="26"/>
  <c r="G547" i="26"/>
  <c r="M539" i="26"/>
  <c r="O539" i="26"/>
  <c r="N539" i="26"/>
  <c r="L539" i="26"/>
  <c r="K539" i="26"/>
  <c r="J539" i="26"/>
  <c r="I539" i="26"/>
  <c r="H539" i="26"/>
  <c r="G539" i="26"/>
  <c r="M531" i="26"/>
  <c r="O531" i="26"/>
  <c r="N531" i="26"/>
  <c r="L531" i="26"/>
  <c r="K531" i="26"/>
  <c r="J531" i="26"/>
  <c r="I531" i="26"/>
  <c r="H531" i="26"/>
  <c r="G531" i="26"/>
  <c r="M523" i="26"/>
  <c r="O523" i="26"/>
  <c r="N523" i="26"/>
  <c r="L523" i="26"/>
  <c r="K523" i="26"/>
  <c r="J523" i="26"/>
  <c r="I523" i="26"/>
  <c r="H523" i="26"/>
  <c r="G523" i="26"/>
  <c r="M515" i="26"/>
  <c r="O515" i="26"/>
  <c r="N515" i="26"/>
  <c r="L515" i="26"/>
  <c r="K515" i="26"/>
  <c r="J515" i="26"/>
  <c r="I515" i="26"/>
  <c r="H515" i="26"/>
  <c r="G515" i="26"/>
  <c r="M507" i="26"/>
  <c r="O507" i="26"/>
  <c r="N507" i="26"/>
  <c r="L507" i="26"/>
  <c r="K507" i="26"/>
  <c r="J507" i="26"/>
  <c r="I507" i="26"/>
  <c r="H507" i="26"/>
  <c r="G507" i="26"/>
  <c r="M499" i="26"/>
  <c r="N499" i="26"/>
  <c r="O499" i="26"/>
  <c r="L499" i="26"/>
  <c r="K499" i="26"/>
  <c r="J499" i="26"/>
  <c r="I499" i="26"/>
  <c r="H499" i="26"/>
  <c r="G499" i="26"/>
  <c r="M491" i="26"/>
  <c r="O491" i="26"/>
  <c r="N491" i="26"/>
  <c r="L491" i="26"/>
  <c r="K491" i="26"/>
  <c r="J491" i="26"/>
  <c r="I491" i="26"/>
  <c r="H491" i="26"/>
  <c r="G491" i="26"/>
  <c r="M483" i="26"/>
  <c r="O483" i="26"/>
  <c r="N483" i="26"/>
  <c r="L483" i="26"/>
  <c r="K483" i="26"/>
  <c r="J483" i="26"/>
  <c r="I483" i="26"/>
  <c r="H483" i="26"/>
  <c r="G483" i="26"/>
  <c r="M475" i="26"/>
  <c r="O475" i="26"/>
  <c r="N475" i="26"/>
  <c r="L475" i="26"/>
  <c r="K475" i="26"/>
  <c r="J475" i="26"/>
  <c r="I475" i="26"/>
  <c r="H475" i="26"/>
  <c r="G475" i="26"/>
  <c r="O467" i="26"/>
  <c r="M467" i="26"/>
  <c r="N467" i="26"/>
  <c r="L467" i="26"/>
  <c r="K467" i="26"/>
  <c r="J467" i="26"/>
  <c r="I467" i="26"/>
  <c r="H467" i="26"/>
  <c r="G467" i="26"/>
  <c r="M459" i="26"/>
  <c r="O459" i="26"/>
  <c r="N459" i="26"/>
  <c r="L459" i="26"/>
  <c r="K459" i="26"/>
  <c r="J459" i="26"/>
  <c r="I459" i="26"/>
  <c r="H459" i="26"/>
  <c r="G459" i="26"/>
  <c r="O451" i="26"/>
  <c r="M451" i="26"/>
  <c r="N451" i="26"/>
  <c r="L451" i="26"/>
  <c r="K451" i="26"/>
  <c r="J451" i="26"/>
  <c r="I451" i="26"/>
  <c r="H451" i="26"/>
  <c r="G451" i="26"/>
  <c r="M443" i="26"/>
  <c r="O443" i="26"/>
  <c r="N443" i="26"/>
  <c r="L443" i="26"/>
  <c r="K443" i="26"/>
  <c r="J443" i="26"/>
  <c r="I443" i="26"/>
  <c r="H443" i="26"/>
  <c r="G443" i="26"/>
  <c r="M435" i="26"/>
  <c r="O435" i="26"/>
  <c r="N435" i="26"/>
  <c r="L435" i="26"/>
  <c r="K435" i="26"/>
  <c r="J435" i="26"/>
  <c r="I435" i="26"/>
  <c r="H435" i="26"/>
  <c r="G435" i="26"/>
  <c r="M427" i="26"/>
  <c r="O427" i="26"/>
  <c r="N427" i="26"/>
  <c r="L427" i="26"/>
  <c r="K427" i="26"/>
  <c r="J427" i="26"/>
  <c r="I427" i="26"/>
  <c r="H427" i="26"/>
  <c r="G427" i="26"/>
  <c r="O419" i="26"/>
  <c r="M419" i="26"/>
  <c r="N419" i="26"/>
  <c r="L419" i="26"/>
  <c r="K419" i="26"/>
  <c r="J419" i="26"/>
  <c r="I419" i="26"/>
  <c r="H419" i="26"/>
  <c r="G419" i="26"/>
  <c r="M411" i="26"/>
  <c r="O411" i="26"/>
  <c r="N411" i="26"/>
  <c r="L411" i="26"/>
  <c r="K411" i="26"/>
  <c r="J411" i="26"/>
  <c r="I411" i="26"/>
  <c r="H411" i="26"/>
  <c r="G411" i="26"/>
  <c r="O403" i="26"/>
  <c r="M403" i="26"/>
  <c r="N403" i="26"/>
  <c r="L403" i="26"/>
  <c r="K403" i="26"/>
  <c r="J403" i="26"/>
  <c r="I403" i="26"/>
  <c r="H403" i="26"/>
  <c r="G403" i="26"/>
  <c r="M395" i="26"/>
  <c r="O395" i="26"/>
  <c r="N395" i="26"/>
  <c r="L395" i="26"/>
  <c r="K395" i="26"/>
  <c r="J395" i="26"/>
  <c r="I395" i="26"/>
  <c r="H395" i="26"/>
  <c r="G395" i="26"/>
  <c r="O387" i="26"/>
  <c r="M387" i="26"/>
  <c r="N387" i="26"/>
  <c r="L387" i="26"/>
  <c r="K387" i="26"/>
  <c r="J387" i="26"/>
  <c r="I387" i="26"/>
  <c r="H387" i="26"/>
  <c r="G387" i="26"/>
  <c r="M379" i="26"/>
  <c r="O379" i="26"/>
  <c r="N379" i="26"/>
  <c r="L379" i="26"/>
  <c r="K379" i="26"/>
  <c r="J379" i="26"/>
  <c r="I379" i="26"/>
  <c r="H379" i="26"/>
  <c r="G379" i="26"/>
  <c r="M371" i="26"/>
  <c r="O371" i="26"/>
  <c r="N371" i="26"/>
  <c r="L371" i="26"/>
  <c r="K371" i="26"/>
  <c r="J371" i="26"/>
  <c r="I371" i="26"/>
  <c r="H371" i="26"/>
  <c r="G371" i="26"/>
  <c r="M363" i="26"/>
  <c r="O363" i="26"/>
  <c r="N363" i="26"/>
  <c r="L363" i="26"/>
  <c r="K363" i="26"/>
  <c r="J363" i="26"/>
  <c r="I363" i="26"/>
  <c r="H363" i="26"/>
  <c r="G363" i="26"/>
  <c r="O355" i="26"/>
  <c r="M355" i="26"/>
  <c r="N355" i="26"/>
  <c r="L355" i="26"/>
  <c r="K355" i="26"/>
  <c r="J355" i="26"/>
  <c r="I355" i="26"/>
  <c r="H355" i="26"/>
  <c r="G355" i="26"/>
  <c r="M347" i="26"/>
  <c r="O347" i="26"/>
  <c r="N347" i="26"/>
  <c r="L347" i="26"/>
  <c r="K347" i="26"/>
  <c r="J347" i="26"/>
  <c r="I347" i="26"/>
  <c r="H347" i="26"/>
  <c r="G347" i="26"/>
  <c r="O339" i="26"/>
  <c r="M339" i="26"/>
  <c r="N339" i="26"/>
  <c r="L339" i="26"/>
  <c r="K339" i="26"/>
  <c r="J339" i="26"/>
  <c r="I339" i="26"/>
  <c r="H339" i="26"/>
  <c r="G339" i="26"/>
  <c r="M331" i="26"/>
  <c r="O331" i="26"/>
  <c r="N331" i="26"/>
  <c r="L331" i="26"/>
  <c r="K331" i="26"/>
  <c r="J331" i="26"/>
  <c r="I331" i="26"/>
  <c r="H331" i="26"/>
  <c r="G331" i="26"/>
  <c r="O323" i="26"/>
  <c r="M323" i="26"/>
  <c r="N323" i="26"/>
  <c r="L323" i="26"/>
  <c r="K323" i="26"/>
  <c r="J323" i="26"/>
  <c r="I323" i="26"/>
  <c r="H323" i="26"/>
  <c r="G323" i="26"/>
  <c r="M315" i="26"/>
  <c r="O315" i="26"/>
  <c r="N315" i="26"/>
  <c r="L315" i="26"/>
  <c r="K315" i="26"/>
  <c r="J315" i="26"/>
  <c r="I315" i="26"/>
  <c r="H315" i="26"/>
  <c r="G315" i="26"/>
  <c r="M307" i="26"/>
  <c r="O307" i="26"/>
  <c r="N307" i="26"/>
  <c r="L307" i="26"/>
  <c r="K307" i="26"/>
  <c r="J307" i="26"/>
  <c r="I307" i="26"/>
  <c r="H307" i="26"/>
  <c r="G307" i="26"/>
  <c r="M299" i="26"/>
  <c r="O299" i="26"/>
  <c r="N299" i="26"/>
  <c r="L299" i="26"/>
  <c r="K299" i="26"/>
  <c r="J299" i="26"/>
  <c r="I299" i="26"/>
  <c r="H299" i="26"/>
  <c r="G299" i="26"/>
  <c r="O291" i="26"/>
  <c r="M291" i="26"/>
  <c r="N291" i="26"/>
  <c r="L291" i="26"/>
  <c r="K291" i="26"/>
  <c r="J291" i="26"/>
  <c r="I291" i="26"/>
  <c r="H291" i="26"/>
  <c r="G291" i="26"/>
  <c r="M283" i="26"/>
  <c r="O283" i="26"/>
  <c r="N283" i="26"/>
  <c r="L283" i="26"/>
  <c r="K283" i="26"/>
  <c r="J283" i="26"/>
  <c r="I283" i="26"/>
  <c r="H283" i="26"/>
  <c r="G283" i="26"/>
  <c r="O275" i="26"/>
  <c r="M275" i="26"/>
  <c r="N275" i="26"/>
  <c r="L275" i="26"/>
  <c r="K275" i="26"/>
  <c r="J275" i="26"/>
  <c r="I275" i="26"/>
  <c r="H275" i="26"/>
  <c r="G275" i="26"/>
  <c r="M267" i="26"/>
  <c r="O267" i="26"/>
  <c r="N267" i="26"/>
  <c r="L267" i="26"/>
  <c r="K267" i="26"/>
  <c r="J267" i="26"/>
  <c r="I267" i="26"/>
  <c r="H267" i="26"/>
  <c r="G267" i="26"/>
  <c r="O259" i="26"/>
  <c r="M259" i="26"/>
  <c r="N259" i="26"/>
  <c r="L259" i="26"/>
  <c r="K259" i="26"/>
  <c r="J259" i="26"/>
  <c r="I259" i="26"/>
  <c r="H259" i="26"/>
  <c r="G259" i="26"/>
  <c r="M251" i="26"/>
  <c r="O251" i="26"/>
  <c r="N251" i="26"/>
  <c r="L251" i="26"/>
  <c r="K251" i="26"/>
  <c r="J251" i="26"/>
  <c r="I251" i="26"/>
  <c r="H251" i="26"/>
  <c r="G251" i="26"/>
  <c r="M243" i="26"/>
  <c r="O243" i="26"/>
  <c r="N243" i="26"/>
  <c r="L243" i="26"/>
  <c r="K243" i="26"/>
  <c r="J243" i="26"/>
  <c r="I243" i="26"/>
  <c r="H243" i="26"/>
  <c r="G243" i="26"/>
  <c r="M235" i="26"/>
  <c r="O235" i="26"/>
  <c r="N235" i="26"/>
  <c r="L235" i="26"/>
  <c r="K235" i="26"/>
  <c r="J235" i="26"/>
  <c r="I235" i="26"/>
  <c r="H235" i="26"/>
  <c r="G235" i="26"/>
  <c r="O227" i="26"/>
  <c r="M227" i="26"/>
  <c r="N227" i="26"/>
  <c r="L227" i="26"/>
  <c r="K227" i="26"/>
  <c r="J227" i="26"/>
  <c r="I227" i="26"/>
  <c r="H227" i="26"/>
  <c r="G227" i="26"/>
  <c r="M219" i="26"/>
  <c r="O219" i="26"/>
  <c r="N219" i="26"/>
  <c r="L219" i="26"/>
  <c r="K219" i="26"/>
  <c r="J219" i="26"/>
  <c r="I219" i="26"/>
  <c r="H219" i="26"/>
  <c r="G219" i="26"/>
  <c r="O211" i="26"/>
  <c r="M211" i="26"/>
  <c r="N211" i="26"/>
  <c r="L211" i="26"/>
  <c r="K211" i="26"/>
  <c r="J211" i="26"/>
  <c r="I211" i="26"/>
  <c r="H211" i="26"/>
  <c r="G211" i="26"/>
  <c r="M203" i="26"/>
  <c r="O203" i="26"/>
  <c r="N203" i="26"/>
  <c r="L203" i="26"/>
  <c r="K203" i="26"/>
  <c r="J203" i="26"/>
  <c r="I203" i="26"/>
  <c r="H203" i="26"/>
  <c r="G203" i="26"/>
  <c r="O195" i="26"/>
  <c r="M195" i="26"/>
  <c r="N195" i="26"/>
  <c r="L195" i="26"/>
  <c r="K195" i="26"/>
  <c r="J195" i="26"/>
  <c r="I195" i="26"/>
  <c r="H195" i="26"/>
  <c r="G195" i="26"/>
  <c r="M187" i="26"/>
  <c r="O187" i="26"/>
  <c r="N187" i="26"/>
  <c r="L187" i="26"/>
  <c r="K187" i="26"/>
  <c r="J187" i="26"/>
  <c r="I187" i="26"/>
  <c r="H187" i="26"/>
  <c r="G187" i="26"/>
  <c r="M179" i="26"/>
  <c r="O179" i="26"/>
  <c r="N179" i="26"/>
  <c r="L179" i="26"/>
  <c r="K179" i="26"/>
  <c r="J179" i="26"/>
  <c r="I179" i="26"/>
  <c r="H179" i="26"/>
  <c r="G179" i="26"/>
  <c r="M171" i="26"/>
  <c r="O171" i="26"/>
  <c r="N171" i="26"/>
  <c r="L171" i="26"/>
  <c r="K171" i="26"/>
  <c r="J171" i="26"/>
  <c r="I171" i="26"/>
  <c r="H171" i="26"/>
  <c r="G171" i="26"/>
  <c r="O163" i="26"/>
  <c r="M163" i="26"/>
  <c r="N163" i="26"/>
  <c r="L163" i="26"/>
  <c r="K163" i="26"/>
  <c r="J163" i="26"/>
  <c r="I163" i="26"/>
  <c r="H163" i="26"/>
  <c r="G163" i="26"/>
  <c r="M155" i="26"/>
  <c r="O155" i="26"/>
  <c r="N155" i="26"/>
  <c r="L155" i="26"/>
  <c r="K155" i="26"/>
  <c r="J155" i="26"/>
  <c r="I155" i="26"/>
  <c r="H155" i="26"/>
  <c r="G155" i="26"/>
  <c r="O147" i="26"/>
  <c r="M147" i="26"/>
  <c r="N147" i="26"/>
  <c r="L147" i="26"/>
  <c r="K147" i="26"/>
  <c r="J147" i="26"/>
  <c r="I147" i="26"/>
  <c r="H147" i="26"/>
  <c r="G147" i="26"/>
  <c r="M139" i="26"/>
  <c r="O139" i="26"/>
  <c r="N139" i="26"/>
  <c r="L139" i="26"/>
  <c r="K139" i="26"/>
  <c r="J139" i="26"/>
  <c r="I139" i="26"/>
  <c r="H139" i="26"/>
  <c r="G139" i="26"/>
  <c r="M131" i="26"/>
  <c r="O131" i="26"/>
  <c r="N131" i="26"/>
  <c r="L131" i="26"/>
  <c r="K131" i="26"/>
  <c r="J131" i="26"/>
  <c r="I131" i="26"/>
  <c r="H131" i="26"/>
  <c r="G131" i="26"/>
  <c r="M123" i="26"/>
  <c r="O123" i="26"/>
  <c r="N123" i="26"/>
  <c r="L123" i="26"/>
  <c r="K123" i="26"/>
  <c r="J123" i="26"/>
  <c r="I123" i="26"/>
  <c r="H123" i="26"/>
  <c r="G123" i="26"/>
  <c r="M115" i="26"/>
  <c r="O115" i="26"/>
  <c r="N115" i="26"/>
  <c r="L115" i="26"/>
  <c r="K115" i="26"/>
  <c r="J115" i="26"/>
  <c r="I115" i="26"/>
  <c r="H115" i="26"/>
  <c r="G115" i="26"/>
  <c r="M107" i="26"/>
  <c r="O107" i="26"/>
  <c r="N107" i="26"/>
  <c r="L107" i="26"/>
  <c r="K107" i="26"/>
  <c r="J107" i="26"/>
  <c r="I107" i="26"/>
  <c r="H107" i="26"/>
  <c r="G107" i="26"/>
  <c r="M99" i="26"/>
  <c r="O99" i="26"/>
  <c r="N99" i="26"/>
  <c r="L99" i="26"/>
  <c r="K99" i="26"/>
  <c r="J99" i="26"/>
  <c r="I99" i="26"/>
  <c r="H99" i="26"/>
  <c r="G99" i="26"/>
  <c r="M91" i="26"/>
  <c r="O91" i="26"/>
  <c r="N91" i="26"/>
  <c r="L91" i="26"/>
  <c r="K91" i="26"/>
  <c r="J91" i="26"/>
  <c r="I91" i="26"/>
  <c r="H91" i="26"/>
  <c r="G91" i="26"/>
  <c r="M83" i="26"/>
  <c r="O83" i="26"/>
  <c r="N83" i="26"/>
  <c r="L83" i="26"/>
  <c r="K83" i="26"/>
  <c r="J83" i="26"/>
  <c r="I83" i="26"/>
  <c r="H83" i="26"/>
  <c r="G83" i="26"/>
  <c r="M75" i="26"/>
  <c r="O75" i="26"/>
  <c r="N75" i="26"/>
  <c r="L75" i="26"/>
  <c r="K75" i="26"/>
  <c r="J75" i="26"/>
  <c r="I75" i="26"/>
  <c r="H75" i="26"/>
  <c r="G75" i="26"/>
  <c r="M67" i="26"/>
  <c r="O67" i="26"/>
  <c r="N67" i="26"/>
  <c r="L67" i="26"/>
  <c r="K67" i="26"/>
  <c r="J67" i="26"/>
  <c r="I67" i="26"/>
  <c r="H67" i="26"/>
  <c r="G67" i="26"/>
  <c r="M59" i="26"/>
  <c r="O59" i="26"/>
  <c r="N59" i="26"/>
  <c r="L59" i="26"/>
  <c r="K59" i="26"/>
  <c r="J59" i="26"/>
  <c r="I59" i="26"/>
  <c r="H59" i="26"/>
  <c r="G59" i="26"/>
  <c r="M51" i="26"/>
  <c r="O51" i="26"/>
  <c r="N51" i="26"/>
  <c r="L51" i="26"/>
  <c r="K51" i="26"/>
  <c r="J51" i="26"/>
  <c r="I51" i="26"/>
  <c r="H51" i="26"/>
  <c r="G51" i="26"/>
  <c r="M43" i="26"/>
  <c r="O43" i="26"/>
  <c r="N43" i="26"/>
  <c r="L43" i="26"/>
  <c r="K43" i="26"/>
  <c r="J43" i="26"/>
  <c r="I43" i="26"/>
  <c r="H43" i="26"/>
  <c r="G43" i="26"/>
  <c r="M35" i="26"/>
  <c r="O35" i="26"/>
  <c r="N35" i="26"/>
  <c r="L35" i="26"/>
  <c r="K35" i="26"/>
  <c r="J35" i="26"/>
  <c r="I35" i="26"/>
  <c r="H35" i="26"/>
  <c r="G35" i="26"/>
  <c r="M27" i="26"/>
  <c r="O27" i="26"/>
  <c r="N27" i="26"/>
  <c r="L27" i="26"/>
  <c r="K27" i="26"/>
  <c r="J27" i="26"/>
  <c r="I27" i="26"/>
  <c r="H27" i="26"/>
  <c r="G27" i="26"/>
  <c r="M19" i="26"/>
  <c r="O19" i="26"/>
  <c r="N19" i="26"/>
  <c r="L19" i="26"/>
  <c r="K19" i="26"/>
  <c r="J19" i="26"/>
  <c r="I19" i="26"/>
  <c r="H19" i="26"/>
  <c r="G19" i="26"/>
  <c r="M11" i="26"/>
  <c r="O11" i="26"/>
  <c r="N11" i="26"/>
  <c r="L11" i="26"/>
  <c r="K11" i="26"/>
  <c r="J11" i="26"/>
  <c r="I11" i="26"/>
  <c r="H11" i="26"/>
  <c r="G11" i="26"/>
  <c r="M970" i="26"/>
  <c r="O970" i="26"/>
  <c r="N970" i="26"/>
  <c r="L970" i="26"/>
  <c r="K970" i="26"/>
  <c r="J970" i="26"/>
  <c r="H970" i="26"/>
  <c r="I970" i="26"/>
  <c r="G970" i="26"/>
  <c r="M922" i="26"/>
  <c r="O922" i="26"/>
  <c r="N922" i="26"/>
  <c r="L922" i="26"/>
  <c r="K922" i="26"/>
  <c r="I922" i="26"/>
  <c r="J922" i="26"/>
  <c r="H922" i="26"/>
  <c r="G922" i="26"/>
  <c r="M890" i="26"/>
  <c r="O890" i="26"/>
  <c r="N890" i="26"/>
  <c r="L890" i="26"/>
  <c r="K890" i="26"/>
  <c r="I890" i="26"/>
  <c r="H890" i="26"/>
  <c r="J890" i="26"/>
  <c r="G890" i="26"/>
  <c r="M842" i="26"/>
  <c r="O842" i="26"/>
  <c r="L842" i="26"/>
  <c r="N842" i="26"/>
  <c r="K842" i="26"/>
  <c r="J842" i="26"/>
  <c r="I842" i="26"/>
  <c r="H842" i="26"/>
  <c r="G842" i="26"/>
  <c r="M802" i="26"/>
  <c r="O802" i="26"/>
  <c r="L802" i="26"/>
  <c r="N802" i="26"/>
  <c r="K802" i="26"/>
  <c r="I802" i="26"/>
  <c r="J802" i="26"/>
  <c r="H802" i="26"/>
  <c r="G802" i="26"/>
  <c r="M738" i="26"/>
  <c r="O738" i="26"/>
  <c r="L738" i="26"/>
  <c r="N738" i="26"/>
  <c r="K738" i="26"/>
  <c r="I738" i="26"/>
  <c r="J738" i="26"/>
  <c r="H738" i="26"/>
  <c r="G738" i="26"/>
  <c r="M706" i="26"/>
  <c r="O706" i="26"/>
  <c r="N706" i="26"/>
  <c r="L706" i="26"/>
  <c r="K706" i="26"/>
  <c r="I706" i="26"/>
  <c r="J706" i="26"/>
  <c r="H706" i="26"/>
  <c r="G706" i="26"/>
  <c r="M674" i="26"/>
  <c r="N674" i="26"/>
  <c r="O674" i="26"/>
  <c r="L674" i="26"/>
  <c r="K674" i="26"/>
  <c r="I674" i="26"/>
  <c r="J674" i="26"/>
  <c r="H674" i="26"/>
  <c r="G674" i="26"/>
  <c r="M626" i="26"/>
  <c r="N626" i="26"/>
  <c r="O626" i="26"/>
  <c r="L626" i="26"/>
  <c r="K626" i="26"/>
  <c r="I626" i="26"/>
  <c r="J626" i="26"/>
  <c r="H626" i="26"/>
  <c r="G626" i="26"/>
  <c r="M586" i="26"/>
  <c r="O586" i="26"/>
  <c r="N586" i="26"/>
  <c r="L586" i="26"/>
  <c r="K586" i="26"/>
  <c r="J586" i="26"/>
  <c r="I586" i="26"/>
  <c r="H586" i="26"/>
  <c r="G586" i="26"/>
  <c r="M546" i="26"/>
  <c r="N546" i="26"/>
  <c r="O546" i="26"/>
  <c r="L546" i="26"/>
  <c r="K546" i="26"/>
  <c r="I546" i="26"/>
  <c r="J546" i="26"/>
  <c r="H546" i="26"/>
  <c r="G546" i="26"/>
  <c r="M514" i="26"/>
  <c r="O514" i="26"/>
  <c r="N514" i="26"/>
  <c r="L514" i="26"/>
  <c r="K514" i="26"/>
  <c r="I514" i="26"/>
  <c r="J514" i="26"/>
  <c r="H514" i="26"/>
  <c r="G514" i="26"/>
  <c r="M458" i="26"/>
  <c r="O458" i="26"/>
  <c r="N458" i="26"/>
  <c r="L458" i="26"/>
  <c r="K458" i="26"/>
  <c r="J458" i="26"/>
  <c r="I458" i="26"/>
  <c r="H458" i="26"/>
  <c r="G458" i="26"/>
  <c r="M410" i="26"/>
  <c r="O410" i="26"/>
  <c r="N410" i="26"/>
  <c r="L410" i="26"/>
  <c r="K410" i="26"/>
  <c r="I410" i="26"/>
  <c r="J410" i="26"/>
  <c r="H410" i="26"/>
  <c r="G410" i="26"/>
  <c r="M346" i="26"/>
  <c r="O346" i="26"/>
  <c r="N346" i="26"/>
  <c r="L346" i="26"/>
  <c r="K346" i="26"/>
  <c r="I346" i="26"/>
  <c r="J346" i="26"/>
  <c r="H346" i="26"/>
  <c r="G346" i="26"/>
  <c r="M266" i="26"/>
  <c r="O266" i="26"/>
  <c r="N266" i="26"/>
  <c r="L266" i="26"/>
  <c r="K266" i="26"/>
  <c r="J266" i="26"/>
  <c r="I266" i="26"/>
  <c r="H266" i="26"/>
  <c r="G266" i="26"/>
  <c r="M18" i="26"/>
  <c r="O18" i="26"/>
  <c r="N18" i="26"/>
  <c r="L18" i="26"/>
  <c r="K18" i="26"/>
  <c r="I18" i="26"/>
  <c r="J18" i="26"/>
  <c r="G18" i="26"/>
  <c r="H18" i="26"/>
  <c r="M969" i="26"/>
  <c r="O969" i="26"/>
  <c r="N969" i="26"/>
  <c r="L969" i="26"/>
  <c r="K969" i="26"/>
  <c r="J969" i="26"/>
  <c r="I969" i="26"/>
  <c r="H969" i="26"/>
  <c r="G969" i="26"/>
  <c r="M961" i="26"/>
  <c r="O961" i="26"/>
  <c r="N961" i="26"/>
  <c r="L961" i="26"/>
  <c r="K961" i="26"/>
  <c r="J961" i="26"/>
  <c r="I961" i="26"/>
  <c r="H961" i="26"/>
  <c r="G961" i="26"/>
  <c r="M953" i="26"/>
  <c r="O953" i="26"/>
  <c r="N953" i="26"/>
  <c r="L953" i="26"/>
  <c r="K953" i="26"/>
  <c r="J953" i="26"/>
  <c r="I953" i="26"/>
  <c r="H953" i="26"/>
  <c r="G953" i="26"/>
  <c r="M945" i="26"/>
  <c r="O945" i="26"/>
  <c r="N945" i="26"/>
  <c r="L945" i="26"/>
  <c r="K945" i="26"/>
  <c r="J945" i="26"/>
  <c r="I945" i="26"/>
  <c r="H945" i="26"/>
  <c r="G945" i="26"/>
  <c r="M937" i="26"/>
  <c r="O937" i="26"/>
  <c r="N937" i="26"/>
  <c r="L937" i="26"/>
  <c r="K937" i="26"/>
  <c r="J937" i="26"/>
  <c r="I937" i="26"/>
  <c r="H937" i="26"/>
  <c r="G937" i="26"/>
  <c r="M929" i="26"/>
  <c r="O929" i="26"/>
  <c r="N929" i="26"/>
  <c r="L929" i="26"/>
  <c r="K929" i="26"/>
  <c r="J929" i="26"/>
  <c r="I929" i="26"/>
  <c r="H929" i="26"/>
  <c r="G929" i="26"/>
  <c r="M921" i="26"/>
  <c r="O921" i="26"/>
  <c r="N921" i="26"/>
  <c r="L921" i="26"/>
  <c r="K921" i="26"/>
  <c r="J921" i="26"/>
  <c r="I921" i="26"/>
  <c r="H921" i="26"/>
  <c r="G921" i="26"/>
  <c r="M913" i="26"/>
  <c r="O913" i="26"/>
  <c r="N913" i="26"/>
  <c r="L913" i="26"/>
  <c r="K913" i="26"/>
  <c r="J913" i="26"/>
  <c r="I913" i="26"/>
  <c r="H913" i="26"/>
  <c r="G913" i="26"/>
  <c r="M905" i="26"/>
  <c r="O905" i="26"/>
  <c r="N905" i="26"/>
  <c r="L905" i="26"/>
  <c r="K905" i="26"/>
  <c r="J905" i="26"/>
  <c r="I905" i="26"/>
  <c r="H905" i="26"/>
  <c r="G905" i="26"/>
  <c r="M897" i="26"/>
  <c r="O897" i="26"/>
  <c r="N897" i="26"/>
  <c r="L897" i="26"/>
  <c r="K897" i="26"/>
  <c r="J897" i="26"/>
  <c r="I897" i="26"/>
  <c r="H897" i="26"/>
  <c r="G897" i="26"/>
  <c r="M889" i="26"/>
  <c r="O889" i="26"/>
  <c r="N889" i="26"/>
  <c r="L889" i="26"/>
  <c r="K889" i="26"/>
  <c r="J889" i="26"/>
  <c r="I889" i="26"/>
  <c r="H889" i="26"/>
  <c r="G889" i="26"/>
  <c r="M881" i="26"/>
  <c r="O881" i="26"/>
  <c r="N881" i="26"/>
  <c r="L881" i="26"/>
  <c r="K881" i="26"/>
  <c r="J881" i="26"/>
  <c r="I881" i="26"/>
  <c r="H881" i="26"/>
  <c r="G881" i="26"/>
  <c r="M873" i="26"/>
  <c r="O873" i="26"/>
  <c r="N873" i="26"/>
  <c r="L873" i="26"/>
  <c r="K873" i="26"/>
  <c r="J873" i="26"/>
  <c r="I873" i="26"/>
  <c r="H873" i="26"/>
  <c r="G873" i="26"/>
  <c r="M865" i="26"/>
  <c r="O865" i="26"/>
  <c r="N865" i="26"/>
  <c r="L865" i="26"/>
  <c r="K865" i="26"/>
  <c r="J865" i="26"/>
  <c r="I865" i="26"/>
  <c r="H865" i="26"/>
  <c r="G865" i="26"/>
  <c r="M857" i="26"/>
  <c r="O857" i="26"/>
  <c r="N857" i="26"/>
  <c r="L857" i="26"/>
  <c r="K857" i="26"/>
  <c r="J857" i="26"/>
  <c r="I857" i="26"/>
  <c r="H857" i="26"/>
  <c r="G857" i="26"/>
  <c r="M849" i="26"/>
  <c r="O849" i="26"/>
  <c r="N849" i="26"/>
  <c r="L849" i="26"/>
  <c r="K849" i="26"/>
  <c r="I849" i="26"/>
  <c r="J849" i="26"/>
  <c r="H849" i="26"/>
  <c r="G849" i="26"/>
  <c r="M841" i="26"/>
  <c r="O841" i="26"/>
  <c r="N841" i="26"/>
  <c r="L841" i="26"/>
  <c r="K841" i="26"/>
  <c r="J841" i="26"/>
  <c r="I841" i="26"/>
  <c r="H841" i="26"/>
  <c r="G841" i="26"/>
  <c r="M833" i="26"/>
  <c r="O833" i="26"/>
  <c r="N833" i="26"/>
  <c r="L833" i="26"/>
  <c r="K833" i="26"/>
  <c r="J833" i="26"/>
  <c r="I833" i="26"/>
  <c r="H833" i="26"/>
  <c r="G833" i="26"/>
  <c r="M825" i="26"/>
  <c r="O825" i="26"/>
  <c r="N825" i="26"/>
  <c r="L825" i="26"/>
  <c r="K825" i="26"/>
  <c r="J825" i="26"/>
  <c r="I825" i="26"/>
  <c r="H825" i="26"/>
  <c r="G825" i="26"/>
  <c r="M817" i="26"/>
  <c r="O817" i="26"/>
  <c r="N817" i="26"/>
  <c r="L817" i="26"/>
  <c r="K817" i="26"/>
  <c r="J817" i="26"/>
  <c r="I817" i="26"/>
  <c r="H817" i="26"/>
  <c r="G817" i="26"/>
  <c r="M809" i="26"/>
  <c r="O809" i="26"/>
  <c r="N809" i="26"/>
  <c r="L809" i="26"/>
  <c r="K809" i="26"/>
  <c r="J809" i="26"/>
  <c r="I809" i="26"/>
  <c r="H809" i="26"/>
  <c r="G809" i="26"/>
  <c r="M801" i="26"/>
  <c r="O801" i="26"/>
  <c r="N801" i="26"/>
  <c r="L801" i="26"/>
  <c r="K801" i="26"/>
  <c r="J801" i="26"/>
  <c r="I801" i="26"/>
  <c r="H801" i="26"/>
  <c r="G801" i="26"/>
  <c r="M793" i="26"/>
  <c r="O793" i="26"/>
  <c r="N793" i="26"/>
  <c r="L793" i="26"/>
  <c r="K793" i="26"/>
  <c r="J793" i="26"/>
  <c r="I793" i="26"/>
  <c r="H793" i="26"/>
  <c r="G793" i="26"/>
  <c r="M785" i="26"/>
  <c r="O785" i="26"/>
  <c r="N785" i="26"/>
  <c r="L785" i="26"/>
  <c r="K785" i="26"/>
  <c r="J785" i="26"/>
  <c r="I785" i="26"/>
  <c r="H785" i="26"/>
  <c r="G785" i="26"/>
  <c r="M777" i="26"/>
  <c r="O777" i="26"/>
  <c r="N777" i="26"/>
  <c r="L777" i="26"/>
  <c r="K777" i="26"/>
  <c r="J777" i="26"/>
  <c r="I777" i="26"/>
  <c r="H777" i="26"/>
  <c r="G777" i="26"/>
  <c r="M769" i="26"/>
  <c r="O769" i="26"/>
  <c r="N769" i="26"/>
  <c r="L769" i="26"/>
  <c r="K769" i="26"/>
  <c r="J769" i="26"/>
  <c r="I769" i="26"/>
  <c r="H769" i="26"/>
  <c r="G769" i="26"/>
  <c r="M761" i="26"/>
  <c r="O761" i="26"/>
  <c r="N761" i="26"/>
  <c r="L761" i="26"/>
  <c r="K761" i="26"/>
  <c r="J761" i="26"/>
  <c r="I761" i="26"/>
  <c r="H761" i="26"/>
  <c r="G761" i="26"/>
  <c r="M753" i="26"/>
  <c r="O753" i="26"/>
  <c r="N753" i="26"/>
  <c r="L753" i="26"/>
  <c r="K753" i="26"/>
  <c r="J753" i="26"/>
  <c r="I753" i="26"/>
  <c r="H753" i="26"/>
  <c r="G753" i="26"/>
  <c r="M745" i="26"/>
  <c r="O745" i="26"/>
  <c r="N745" i="26"/>
  <c r="L745" i="26"/>
  <c r="K745" i="26"/>
  <c r="J745" i="26"/>
  <c r="I745" i="26"/>
  <c r="H745" i="26"/>
  <c r="G745" i="26"/>
  <c r="M737" i="26"/>
  <c r="O737" i="26"/>
  <c r="N737" i="26"/>
  <c r="L737" i="26"/>
  <c r="K737" i="26"/>
  <c r="J737" i="26"/>
  <c r="I737" i="26"/>
  <c r="H737" i="26"/>
  <c r="G737" i="26"/>
  <c r="M729" i="26"/>
  <c r="O729" i="26"/>
  <c r="N729" i="26"/>
  <c r="L729" i="26"/>
  <c r="K729" i="26"/>
  <c r="J729" i="26"/>
  <c r="I729" i="26"/>
  <c r="H729" i="26"/>
  <c r="G729" i="26"/>
  <c r="M721" i="26"/>
  <c r="O721" i="26"/>
  <c r="N721" i="26"/>
  <c r="L721" i="26"/>
  <c r="K721" i="26"/>
  <c r="J721" i="26"/>
  <c r="I721" i="26"/>
  <c r="H721" i="26"/>
  <c r="G721" i="26"/>
  <c r="M713" i="26"/>
  <c r="O713" i="26"/>
  <c r="N713" i="26"/>
  <c r="L713" i="26"/>
  <c r="K713" i="26"/>
  <c r="J713" i="26"/>
  <c r="I713" i="26"/>
  <c r="H713" i="26"/>
  <c r="G713" i="26"/>
  <c r="M705" i="26"/>
  <c r="O705" i="26"/>
  <c r="N705" i="26"/>
  <c r="L705" i="26"/>
  <c r="K705" i="26"/>
  <c r="J705" i="26"/>
  <c r="I705" i="26"/>
  <c r="H705" i="26"/>
  <c r="G705" i="26"/>
  <c r="M697" i="26"/>
  <c r="O697" i="26"/>
  <c r="N697" i="26"/>
  <c r="L697" i="26"/>
  <c r="K697" i="26"/>
  <c r="J697" i="26"/>
  <c r="I697" i="26"/>
  <c r="H697" i="26"/>
  <c r="G697" i="26"/>
  <c r="M689" i="26"/>
  <c r="O689" i="26"/>
  <c r="N689" i="26"/>
  <c r="L689" i="26"/>
  <c r="K689" i="26"/>
  <c r="J689" i="26"/>
  <c r="I689" i="26"/>
  <c r="H689" i="26"/>
  <c r="G689" i="26"/>
  <c r="M681" i="26"/>
  <c r="O681" i="26"/>
  <c r="N681" i="26"/>
  <c r="L681" i="26"/>
  <c r="K681" i="26"/>
  <c r="J681" i="26"/>
  <c r="I681" i="26"/>
  <c r="H681" i="26"/>
  <c r="G681" i="26"/>
  <c r="M673" i="26"/>
  <c r="O673" i="26"/>
  <c r="N673" i="26"/>
  <c r="L673" i="26"/>
  <c r="K673" i="26"/>
  <c r="J673" i="26"/>
  <c r="I673" i="26"/>
  <c r="H673" i="26"/>
  <c r="G673" i="26"/>
  <c r="M665" i="26"/>
  <c r="O665" i="26"/>
  <c r="N665" i="26"/>
  <c r="L665" i="26"/>
  <c r="K665" i="26"/>
  <c r="J665" i="26"/>
  <c r="I665" i="26"/>
  <c r="H665" i="26"/>
  <c r="G665" i="26"/>
  <c r="M657" i="26"/>
  <c r="O657" i="26"/>
  <c r="N657" i="26"/>
  <c r="L657" i="26"/>
  <c r="K657" i="26"/>
  <c r="J657" i="26"/>
  <c r="I657" i="26"/>
  <c r="H657" i="26"/>
  <c r="G657" i="26"/>
  <c r="M649" i="26"/>
  <c r="O649" i="26"/>
  <c r="N649" i="26"/>
  <c r="L649" i="26"/>
  <c r="K649" i="26"/>
  <c r="J649" i="26"/>
  <c r="I649" i="26"/>
  <c r="H649" i="26"/>
  <c r="G649" i="26"/>
  <c r="M641" i="26"/>
  <c r="O641" i="26"/>
  <c r="N641" i="26"/>
  <c r="L641" i="26"/>
  <c r="K641" i="26"/>
  <c r="J641" i="26"/>
  <c r="I641" i="26"/>
  <c r="H641" i="26"/>
  <c r="G641" i="26"/>
  <c r="M633" i="26"/>
  <c r="O633" i="26"/>
  <c r="N633" i="26"/>
  <c r="L633" i="26"/>
  <c r="K633" i="26"/>
  <c r="J633" i="26"/>
  <c r="I633" i="26"/>
  <c r="H633" i="26"/>
  <c r="G633" i="26"/>
  <c r="M625" i="26"/>
  <c r="O625" i="26"/>
  <c r="N625" i="26"/>
  <c r="L625" i="26"/>
  <c r="K625" i="26"/>
  <c r="J625" i="26"/>
  <c r="I625" i="26"/>
  <c r="H625" i="26"/>
  <c r="G625" i="26"/>
  <c r="M617" i="26"/>
  <c r="O617" i="26"/>
  <c r="N617" i="26"/>
  <c r="L617" i="26"/>
  <c r="K617" i="26"/>
  <c r="J617" i="26"/>
  <c r="I617" i="26"/>
  <c r="H617" i="26"/>
  <c r="G617" i="26"/>
  <c r="M609" i="26"/>
  <c r="O609" i="26"/>
  <c r="N609" i="26"/>
  <c r="L609" i="26"/>
  <c r="K609" i="26"/>
  <c r="J609" i="26"/>
  <c r="I609" i="26"/>
  <c r="H609" i="26"/>
  <c r="G609" i="26"/>
  <c r="M601" i="26"/>
  <c r="O601" i="26"/>
  <c r="N601" i="26"/>
  <c r="L601" i="26"/>
  <c r="K601" i="26"/>
  <c r="J601" i="26"/>
  <c r="I601" i="26"/>
  <c r="H601" i="26"/>
  <c r="G601" i="26"/>
  <c r="M593" i="26"/>
  <c r="O593" i="26"/>
  <c r="N593" i="26"/>
  <c r="L593" i="26"/>
  <c r="K593" i="26"/>
  <c r="J593" i="26"/>
  <c r="I593" i="26"/>
  <c r="H593" i="26"/>
  <c r="G593" i="26"/>
  <c r="M585" i="26"/>
  <c r="O585" i="26"/>
  <c r="N585" i="26"/>
  <c r="L585" i="26"/>
  <c r="K585" i="26"/>
  <c r="J585" i="26"/>
  <c r="I585" i="26"/>
  <c r="H585" i="26"/>
  <c r="G585" i="26"/>
  <c r="M577" i="26"/>
  <c r="O577" i="26"/>
  <c r="N577" i="26"/>
  <c r="L577" i="26"/>
  <c r="J577" i="26"/>
  <c r="I577" i="26"/>
  <c r="K577" i="26"/>
  <c r="H577" i="26"/>
  <c r="G577" i="26"/>
  <c r="M569" i="26"/>
  <c r="O569" i="26"/>
  <c r="N569" i="26"/>
  <c r="L569" i="26"/>
  <c r="J569" i="26"/>
  <c r="K569" i="26"/>
  <c r="I569" i="26"/>
  <c r="H569" i="26"/>
  <c r="G569" i="26"/>
  <c r="M561" i="26"/>
  <c r="O561" i="26"/>
  <c r="N561" i="26"/>
  <c r="L561" i="26"/>
  <c r="K561" i="26"/>
  <c r="J561" i="26"/>
  <c r="I561" i="26"/>
  <c r="H561" i="26"/>
  <c r="G561" i="26"/>
  <c r="M553" i="26"/>
  <c r="O553" i="26"/>
  <c r="N553" i="26"/>
  <c r="L553" i="26"/>
  <c r="K553" i="26"/>
  <c r="J553" i="26"/>
  <c r="I553" i="26"/>
  <c r="H553" i="26"/>
  <c r="G553" i="26"/>
  <c r="M545" i="26"/>
  <c r="O545" i="26"/>
  <c r="N545" i="26"/>
  <c r="L545" i="26"/>
  <c r="K545" i="26"/>
  <c r="J545" i="26"/>
  <c r="I545" i="26"/>
  <c r="H545" i="26"/>
  <c r="G545" i="26"/>
  <c r="M537" i="26"/>
  <c r="O537" i="26"/>
  <c r="N537" i="26"/>
  <c r="L537" i="26"/>
  <c r="K537" i="26"/>
  <c r="J537" i="26"/>
  <c r="I537" i="26"/>
  <c r="H537" i="26"/>
  <c r="G537" i="26"/>
  <c r="M529" i="26"/>
  <c r="O529" i="26"/>
  <c r="N529" i="26"/>
  <c r="L529" i="26"/>
  <c r="K529" i="26"/>
  <c r="J529" i="26"/>
  <c r="I529" i="26"/>
  <c r="H529" i="26"/>
  <c r="G529" i="26"/>
  <c r="M521" i="26"/>
  <c r="O521" i="26"/>
  <c r="N521" i="26"/>
  <c r="L521" i="26"/>
  <c r="K521" i="26"/>
  <c r="J521" i="26"/>
  <c r="I521" i="26"/>
  <c r="H521" i="26"/>
  <c r="G521" i="26"/>
  <c r="M513" i="26"/>
  <c r="O513" i="26"/>
  <c r="N513" i="26"/>
  <c r="L513" i="26"/>
  <c r="K513" i="26"/>
  <c r="J513" i="26"/>
  <c r="I513" i="26"/>
  <c r="H513" i="26"/>
  <c r="G513" i="26"/>
  <c r="M505" i="26"/>
  <c r="O505" i="26"/>
  <c r="N505" i="26"/>
  <c r="L505" i="26"/>
  <c r="K505" i="26"/>
  <c r="J505" i="26"/>
  <c r="I505" i="26"/>
  <c r="H505" i="26"/>
  <c r="G505" i="26"/>
  <c r="M497" i="26"/>
  <c r="O497" i="26"/>
  <c r="N497" i="26"/>
  <c r="L497" i="26"/>
  <c r="K497" i="26"/>
  <c r="J497" i="26"/>
  <c r="I497" i="26"/>
  <c r="H497" i="26"/>
  <c r="G497" i="26"/>
  <c r="M489" i="26"/>
  <c r="O489" i="26"/>
  <c r="N489" i="26"/>
  <c r="L489" i="26"/>
  <c r="J489" i="26"/>
  <c r="K489" i="26"/>
  <c r="I489" i="26"/>
  <c r="H489" i="26"/>
  <c r="G489" i="26"/>
  <c r="M481" i="26"/>
  <c r="O481" i="26"/>
  <c r="N481" i="26"/>
  <c r="L481" i="26"/>
  <c r="J481" i="26"/>
  <c r="K481" i="26"/>
  <c r="I481" i="26"/>
  <c r="H481" i="26"/>
  <c r="G481" i="26"/>
  <c r="M473" i="26"/>
  <c r="O473" i="26"/>
  <c r="N473" i="26"/>
  <c r="L473" i="26"/>
  <c r="K473" i="26"/>
  <c r="J473" i="26"/>
  <c r="I473" i="26"/>
  <c r="H473" i="26"/>
  <c r="G473" i="26"/>
  <c r="M465" i="26"/>
  <c r="O465" i="26"/>
  <c r="N465" i="26"/>
  <c r="L465" i="26"/>
  <c r="K465" i="26"/>
  <c r="J465" i="26"/>
  <c r="I465" i="26"/>
  <c r="H465" i="26"/>
  <c r="G465" i="26"/>
  <c r="M457" i="26"/>
  <c r="O457" i="26"/>
  <c r="N457" i="26"/>
  <c r="L457" i="26"/>
  <c r="K457" i="26"/>
  <c r="J457" i="26"/>
  <c r="I457" i="26"/>
  <c r="H457" i="26"/>
  <c r="G457" i="26"/>
  <c r="M449" i="26"/>
  <c r="O449" i="26"/>
  <c r="N449" i="26"/>
  <c r="L449" i="26"/>
  <c r="K449" i="26"/>
  <c r="J449" i="26"/>
  <c r="I449" i="26"/>
  <c r="H449" i="26"/>
  <c r="G449" i="26"/>
  <c r="M441" i="26"/>
  <c r="O441" i="26"/>
  <c r="N441" i="26"/>
  <c r="L441" i="26"/>
  <c r="K441" i="26"/>
  <c r="J441" i="26"/>
  <c r="I441" i="26"/>
  <c r="H441" i="26"/>
  <c r="G441" i="26"/>
  <c r="M433" i="26"/>
  <c r="O433" i="26"/>
  <c r="N433" i="26"/>
  <c r="L433" i="26"/>
  <c r="K433" i="26"/>
  <c r="J433" i="26"/>
  <c r="I433" i="26"/>
  <c r="H433" i="26"/>
  <c r="G433" i="26"/>
  <c r="M425" i="26"/>
  <c r="O425" i="26"/>
  <c r="N425" i="26"/>
  <c r="L425" i="26"/>
  <c r="J425" i="26"/>
  <c r="K425" i="26"/>
  <c r="I425" i="26"/>
  <c r="H425" i="26"/>
  <c r="G425" i="26"/>
  <c r="M417" i="26"/>
  <c r="O417" i="26"/>
  <c r="N417" i="26"/>
  <c r="L417" i="26"/>
  <c r="J417" i="26"/>
  <c r="K417" i="26"/>
  <c r="I417" i="26"/>
  <c r="H417" i="26"/>
  <c r="G417" i="26"/>
  <c r="M409" i="26"/>
  <c r="O409" i="26"/>
  <c r="N409" i="26"/>
  <c r="L409" i="26"/>
  <c r="K409" i="26"/>
  <c r="J409" i="26"/>
  <c r="I409" i="26"/>
  <c r="H409" i="26"/>
  <c r="G409" i="26"/>
  <c r="M401" i="26"/>
  <c r="O401" i="26"/>
  <c r="N401" i="26"/>
  <c r="L401" i="26"/>
  <c r="K401" i="26"/>
  <c r="J401" i="26"/>
  <c r="I401" i="26"/>
  <c r="H401" i="26"/>
  <c r="G401" i="26"/>
  <c r="M393" i="26"/>
  <c r="O393" i="26"/>
  <c r="N393" i="26"/>
  <c r="L393" i="26"/>
  <c r="K393" i="26"/>
  <c r="J393" i="26"/>
  <c r="I393" i="26"/>
  <c r="H393" i="26"/>
  <c r="G393" i="26"/>
  <c r="M385" i="26"/>
  <c r="O385" i="26"/>
  <c r="N385" i="26"/>
  <c r="L385" i="26"/>
  <c r="K385" i="26"/>
  <c r="J385" i="26"/>
  <c r="I385" i="26"/>
  <c r="H385" i="26"/>
  <c r="G385" i="26"/>
  <c r="M377" i="26"/>
  <c r="O377" i="26"/>
  <c r="N377" i="26"/>
  <c r="L377" i="26"/>
  <c r="K377" i="26"/>
  <c r="J377" i="26"/>
  <c r="I377" i="26"/>
  <c r="H377" i="26"/>
  <c r="G377" i="26"/>
  <c r="M369" i="26"/>
  <c r="O369" i="26"/>
  <c r="N369" i="26"/>
  <c r="L369" i="26"/>
  <c r="K369" i="26"/>
  <c r="J369" i="26"/>
  <c r="I369" i="26"/>
  <c r="H369" i="26"/>
  <c r="G369" i="26"/>
  <c r="M361" i="26"/>
  <c r="O361" i="26"/>
  <c r="N361" i="26"/>
  <c r="L361" i="26"/>
  <c r="J361" i="26"/>
  <c r="K361" i="26"/>
  <c r="I361" i="26"/>
  <c r="H361" i="26"/>
  <c r="G361" i="26"/>
  <c r="M353" i="26"/>
  <c r="O353" i="26"/>
  <c r="N353" i="26"/>
  <c r="L353" i="26"/>
  <c r="J353" i="26"/>
  <c r="K353" i="26"/>
  <c r="I353" i="26"/>
  <c r="H353" i="26"/>
  <c r="G353" i="26"/>
  <c r="M345" i="26"/>
  <c r="O345" i="26"/>
  <c r="N345" i="26"/>
  <c r="L345" i="26"/>
  <c r="K345" i="26"/>
  <c r="J345" i="26"/>
  <c r="I345" i="26"/>
  <c r="H345" i="26"/>
  <c r="G345" i="26"/>
  <c r="M337" i="26"/>
  <c r="O337" i="26"/>
  <c r="N337" i="26"/>
  <c r="L337" i="26"/>
  <c r="K337" i="26"/>
  <c r="J337" i="26"/>
  <c r="I337" i="26"/>
  <c r="H337" i="26"/>
  <c r="G337" i="26"/>
  <c r="M329" i="26"/>
  <c r="O329" i="26"/>
  <c r="N329" i="26"/>
  <c r="L329" i="26"/>
  <c r="K329" i="26"/>
  <c r="J329" i="26"/>
  <c r="I329" i="26"/>
  <c r="H329" i="26"/>
  <c r="G329" i="26"/>
  <c r="M321" i="26"/>
  <c r="O321" i="26"/>
  <c r="N321" i="26"/>
  <c r="L321" i="26"/>
  <c r="K321" i="26"/>
  <c r="J321" i="26"/>
  <c r="I321" i="26"/>
  <c r="H321" i="26"/>
  <c r="G321" i="26"/>
  <c r="M313" i="26"/>
  <c r="O313" i="26"/>
  <c r="N313" i="26"/>
  <c r="L313" i="26"/>
  <c r="K313" i="26"/>
  <c r="J313" i="26"/>
  <c r="I313" i="26"/>
  <c r="H313" i="26"/>
  <c r="G313" i="26"/>
  <c r="M305" i="26"/>
  <c r="O305" i="26"/>
  <c r="N305" i="26"/>
  <c r="L305" i="26"/>
  <c r="K305" i="26"/>
  <c r="J305" i="26"/>
  <c r="I305" i="26"/>
  <c r="H305" i="26"/>
  <c r="G305" i="26"/>
  <c r="M297" i="26"/>
  <c r="N297" i="26"/>
  <c r="O297" i="26"/>
  <c r="L297" i="26"/>
  <c r="J297" i="26"/>
  <c r="K297" i="26"/>
  <c r="I297" i="26"/>
  <c r="H297" i="26"/>
  <c r="G297" i="26"/>
  <c r="M289" i="26"/>
  <c r="O289" i="26"/>
  <c r="N289" i="26"/>
  <c r="L289" i="26"/>
  <c r="J289" i="26"/>
  <c r="I289" i="26"/>
  <c r="K289" i="26"/>
  <c r="H289" i="26"/>
  <c r="G289" i="26"/>
  <c r="M281" i="26"/>
  <c r="O281" i="26"/>
  <c r="N281" i="26"/>
  <c r="L281" i="26"/>
  <c r="K281" i="26"/>
  <c r="J281" i="26"/>
  <c r="I281" i="26"/>
  <c r="H281" i="26"/>
  <c r="G281" i="26"/>
  <c r="M273" i="26"/>
  <c r="O273" i="26"/>
  <c r="N273" i="26"/>
  <c r="L273" i="26"/>
  <c r="K273" i="26"/>
  <c r="J273" i="26"/>
  <c r="I273" i="26"/>
  <c r="H273" i="26"/>
  <c r="G273" i="26"/>
  <c r="M265" i="26"/>
  <c r="O265" i="26"/>
  <c r="N265" i="26"/>
  <c r="L265" i="26"/>
  <c r="K265" i="26"/>
  <c r="J265" i="26"/>
  <c r="I265" i="26"/>
  <c r="H265" i="26"/>
  <c r="G265" i="26"/>
  <c r="M257" i="26"/>
  <c r="O257" i="26"/>
  <c r="N257" i="26"/>
  <c r="L257" i="26"/>
  <c r="K257" i="26"/>
  <c r="J257" i="26"/>
  <c r="I257" i="26"/>
  <c r="H257" i="26"/>
  <c r="G257" i="26"/>
  <c r="M249" i="26"/>
  <c r="O249" i="26"/>
  <c r="N249" i="26"/>
  <c r="L249" i="26"/>
  <c r="K249" i="26"/>
  <c r="J249" i="26"/>
  <c r="I249" i="26"/>
  <c r="H249" i="26"/>
  <c r="G249" i="26"/>
  <c r="M241" i="26"/>
  <c r="O241" i="26"/>
  <c r="N241" i="26"/>
  <c r="L241" i="26"/>
  <c r="K241" i="26"/>
  <c r="J241" i="26"/>
  <c r="I241" i="26"/>
  <c r="H241" i="26"/>
  <c r="G241" i="26"/>
  <c r="M233" i="26"/>
  <c r="O233" i="26"/>
  <c r="N233" i="26"/>
  <c r="L233" i="26"/>
  <c r="J233" i="26"/>
  <c r="K233" i="26"/>
  <c r="I233" i="26"/>
  <c r="H233" i="26"/>
  <c r="G233" i="26"/>
  <c r="M225" i="26"/>
  <c r="O225" i="26"/>
  <c r="N225" i="26"/>
  <c r="L225" i="26"/>
  <c r="J225" i="26"/>
  <c r="K225" i="26"/>
  <c r="I225" i="26"/>
  <c r="H225" i="26"/>
  <c r="G225" i="26"/>
  <c r="M217" i="26"/>
  <c r="O217" i="26"/>
  <c r="N217" i="26"/>
  <c r="L217" i="26"/>
  <c r="K217" i="26"/>
  <c r="J217" i="26"/>
  <c r="I217" i="26"/>
  <c r="H217" i="26"/>
  <c r="G217" i="26"/>
  <c r="M209" i="26"/>
  <c r="O209" i="26"/>
  <c r="N209" i="26"/>
  <c r="L209" i="26"/>
  <c r="K209" i="26"/>
  <c r="J209" i="26"/>
  <c r="I209" i="26"/>
  <c r="H209" i="26"/>
  <c r="G209" i="26"/>
  <c r="M201" i="26"/>
  <c r="O201" i="26"/>
  <c r="N201" i="26"/>
  <c r="L201" i="26"/>
  <c r="K201" i="26"/>
  <c r="J201" i="26"/>
  <c r="I201" i="26"/>
  <c r="H201" i="26"/>
  <c r="G201" i="26"/>
  <c r="M193" i="26"/>
  <c r="O193" i="26"/>
  <c r="N193" i="26"/>
  <c r="L193" i="26"/>
  <c r="K193" i="26"/>
  <c r="J193" i="26"/>
  <c r="I193" i="26"/>
  <c r="H193" i="26"/>
  <c r="G193" i="26"/>
  <c r="M185" i="26"/>
  <c r="O185" i="26"/>
  <c r="N185" i="26"/>
  <c r="L185" i="26"/>
  <c r="K185" i="26"/>
  <c r="J185" i="26"/>
  <c r="I185" i="26"/>
  <c r="H185" i="26"/>
  <c r="G185" i="26"/>
  <c r="M177" i="26"/>
  <c r="O177" i="26"/>
  <c r="N177" i="26"/>
  <c r="L177" i="26"/>
  <c r="K177" i="26"/>
  <c r="J177" i="26"/>
  <c r="I177" i="26"/>
  <c r="H177" i="26"/>
  <c r="G177" i="26"/>
  <c r="M169" i="26"/>
  <c r="O169" i="26"/>
  <c r="N169" i="26"/>
  <c r="L169" i="26"/>
  <c r="J169" i="26"/>
  <c r="K169" i="26"/>
  <c r="I169" i="26"/>
  <c r="H169" i="26"/>
  <c r="G169" i="26"/>
  <c r="M161" i="26"/>
  <c r="O161" i="26"/>
  <c r="N161" i="26"/>
  <c r="L161" i="26"/>
  <c r="J161" i="26"/>
  <c r="K161" i="26"/>
  <c r="I161" i="26"/>
  <c r="H161" i="26"/>
  <c r="G161" i="26"/>
  <c r="M153" i="26"/>
  <c r="O153" i="26"/>
  <c r="N153" i="26"/>
  <c r="L153" i="26"/>
  <c r="K153" i="26"/>
  <c r="J153" i="26"/>
  <c r="I153" i="26"/>
  <c r="H153" i="26"/>
  <c r="G153" i="26"/>
  <c r="M145" i="26"/>
  <c r="O145" i="26"/>
  <c r="N145" i="26"/>
  <c r="L145" i="26"/>
  <c r="K145" i="26"/>
  <c r="J145" i="26"/>
  <c r="I145" i="26"/>
  <c r="H145" i="26"/>
  <c r="G145" i="26"/>
  <c r="M137" i="26"/>
  <c r="O137" i="26"/>
  <c r="N137" i="26"/>
  <c r="L137" i="26"/>
  <c r="K137" i="26"/>
  <c r="J137" i="26"/>
  <c r="I137" i="26"/>
  <c r="H137" i="26"/>
  <c r="G137" i="26"/>
  <c r="M129" i="26"/>
  <c r="O129" i="26"/>
  <c r="N129" i="26"/>
  <c r="L129" i="26"/>
  <c r="K129" i="26"/>
  <c r="J129" i="26"/>
  <c r="I129" i="26"/>
  <c r="H129" i="26"/>
  <c r="G129" i="26"/>
  <c r="M121" i="26"/>
  <c r="O121" i="26"/>
  <c r="N121" i="26"/>
  <c r="L121" i="26"/>
  <c r="K121" i="26"/>
  <c r="J121" i="26"/>
  <c r="I121" i="26"/>
  <c r="H121" i="26"/>
  <c r="G121" i="26"/>
  <c r="M113" i="26"/>
  <c r="N113" i="26"/>
  <c r="O113" i="26"/>
  <c r="L113" i="26"/>
  <c r="K113" i="26"/>
  <c r="J113" i="26"/>
  <c r="I113" i="26"/>
  <c r="H113" i="26"/>
  <c r="G113" i="26"/>
  <c r="M105" i="26"/>
  <c r="N105" i="26"/>
  <c r="O105" i="26"/>
  <c r="L105" i="26"/>
  <c r="J105" i="26"/>
  <c r="K105" i="26"/>
  <c r="I105" i="26"/>
  <c r="H105" i="26"/>
  <c r="G105" i="26"/>
  <c r="M97" i="26"/>
  <c r="N97" i="26"/>
  <c r="O97" i="26"/>
  <c r="L97" i="26"/>
  <c r="J97" i="26"/>
  <c r="K97" i="26"/>
  <c r="I97" i="26"/>
  <c r="H97" i="26"/>
  <c r="G97" i="26"/>
  <c r="M89" i="26"/>
  <c r="N89" i="26"/>
  <c r="O89" i="26"/>
  <c r="L89" i="26"/>
  <c r="K89" i="26"/>
  <c r="J89" i="26"/>
  <c r="I89" i="26"/>
  <c r="G89" i="26"/>
  <c r="H89" i="26"/>
  <c r="M81" i="26"/>
  <c r="N81" i="26"/>
  <c r="O81" i="26"/>
  <c r="L81" i="26"/>
  <c r="K81" i="26"/>
  <c r="J81" i="26"/>
  <c r="I81" i="26"/>
  <c r="G81" i="26"/>
  <c r="H81" i="26"/>
  <c r="M73" i="26"/>
  <c r="N73" i="26"/>
  <c r="O73" i="26"/>
  <c r="L73" i="26"/>
  <c r="K73" i="26"/>
  <c r="J73" i="26"/>
  <c r="I73" i="26"/>
  <c r="G73" i="26"/>
  <c r="H73" i="26"/>
  <c r="O65" i="26"/>
  <c r="M65" i="26"/>
  <c r="N65" i="26"/>
  <c r="L65" i="26"/>
  <c r="K65" i="26"/>
  <c r="J65" i="26"/>
  <c r="I65" i="26"/>
  <c r="H65" i="26"/>
  <c r="G65" i="26"/>
  <c r="M57" i="26"/>
  <c r="O57" i="26"/>
  <c r="N57" i="26"/>
  <c r="L57" i="26"/>
  <c r="K57" i="26"/>
  <c r="J57" i="26"/>
  <c r="I57" i="26"/>
  <c r="H57" i="26"/>
  <c r="G57" i="26"/>
  <c r="M49" i="26"/>
  <c r="O49" i="26"/>
  <c r="N49" i="26"/>
  <c r="L49" i="26"/>
  <c r="K49" i="26"/>
  <c r="J49" i="26"/>
  <c r="H49" i="26"/>
  <c r="I49" i="26"/>
  <c r="G49" i="26"/>
  <c r="M41" i="26"/>
  <c r="O41" i="26"/>
  <c r="N41" i="26"/>
  <c r="L41" i="26"/>
  <c r="J41" i="26"/>
  <c r="K41" i="26"/>
  <c r="H41" i="26"/>
  <c r="I41" i="26"/>
  <c r="G41" i="26"/>
  <c r="M33" i="26"/>
  <c r="O33" i="26"/>
  <c r="N33" i="26"/>
  <c r="L33" i="26"/>
  <c r="J33" i="26"/>
  <c r="H33" i="26"/>
  <c r="K33" i="26"/>
  <c r="I33" i="26"/>
  <c r="G33" i="26"/>
  <c r="M25" i="26"/>
  <c r="N25" i="26"/>
  <c r="O25" i="26"/>
  <c r="L25" i="26"/>
  <c r="K25" i="26"/>
  <c r="J25" i="26"/>
  <c r="H25" i="26"/>
  <c r="I25" i="26"/>
  <c r="G25" i="26"/>
  <c r="M17" i="26"/>
  <c r="O17" i="26"/>
  <c r="N17" i="26"/>
  <c r="L17" i="26"/>
  <c r="K17" i="26"/>
  <c r="J17" i="26"/>
  <c r="H17" i="26"/>
  <c r="I17" i="26"/>
  <c r="G17" i="26"/>
  <c r="M9" i="26"/>
  <c r="O9" i="26"/>
  <c r="N9" i="26"/>
  <c r="L9" i="26"/>
  <c r="K9" i="26"/>
  <c r="J9" i="26"/>
  <c r="H9" i="26"/>
  <c r="I9" i="26"/>
  <c r="G9" i="26"/>
  <c r="M930" i="26"/>
  <c r="O930" i="26"/>
  <c r="N930" i="26"/>
  <c r="L930" i="26"/>
  <c r="K930" i="26"/>
  <c r="I930" i="26"/>
  <c r="H930" i="26"/>
  <c r="J930" i="26"/>
  <c r="G930" i="26"/>
  <c r="M898" i="26"/>
  <c r="O898" i="26"/>
  <c r="L898" i="26"/>
  <c r="N898" i="26"/>
  <c r="K898" i="26"/>
  <c r="I898" i="26"/>
  <c r="J898" i="26"/>
  <c r="H898" i="26"/>
  <c r="G898" i="26"/>
  <c r="M850" i="26"/>
  <c r="O850" i="26"/>
  <c r="L850" i="26"/>
  <c r="N850" i="26"/>
  <c r="K850" i="26"/>
  <c r="I850" i="26"/>
  <c r="J850" i="26"/>
  <c r="H850" i="26"/>
  <c r="G850" i="26"/>
  <c r="M818" i="26"/>
  <c r="O818" i="26"/>
  <c r="N818" i="26"/>
  <c r="L818" i="26"/>
  <c r="K818" i="26"/>
  <c r="I818" i="26"/>
  <c r="J818" i="26"/>
  <c r="H818" i="26"/>
  <c r="G818" i="26"/>
  <c r="M794" i="26"/>
  <c r="O794" i="26"/>
  <c r="L794" i="26"/>
  <c r="N794" i="26"/>
  <c r="K794" i="26"/>
  <c r="J794" i="26"/>
  <c r="I794" i="26"/>
  <c r="H794" i="26"/>
  <c r="G794" i="26"/>
  <c r="M746" i="26"/>
  <c r="O746" i="26"/>
  <c r="N746" i="26"/>
  <c r="L746" i="26"/>
  <c r="K746" i="26"/>
  <c r="I746" i="26"/>
  <c r="J746" i="26"/>
  <c r="H746" i="26"/>
  <c r="G746" i="26"/>
  <c r="M714" i="26"/>
  <c r="O714" i="26"/>
  <c r="N714" i="26"/>
  <c r="L714" i="26"/>
  <c r="K714" i="26"/>
  <c r="J714" i="26"/>
  <c r="I714" i="26"/>
  <c r="H714" i="26"/>
  <c r="G714" i="26"/>
  <c r="M682" i="26"/>
  <c r="N682" i="26"/>
  <c r="O682" i="26"/>
  <c r="L682" i="26"/>
  <c r="K682" i="26"/>
  <c r="I682" i="26"/>
  <c r="J682" i="26"/>
  <c r="H682" i="26"/>
  <c r="G682" i="26"/>
  <c r="M634" i="26"/>
  <c r="N634" i="26"/>
  <c r="O634" i="26"/>
  <c r="L634" i="26"/>
  <c r="K634" i="26"/>
  <c r="I634" i="26"/>
  <c r="J634" i="26"/>
  <c r="H634" i="26"/>
  <c r="G634" i="26"/>
  <c r="M602" i="26"/>
  <c r="N602" i="26"/>
  <c r="O602" i="26"/>
  <c r="L602" i="26"/>
  <c r="K602" i="26"/>
  <c r="I602" i="26"/>
  <c r="J602" i="26"/>
  <c r="H602" i="26"/>
  <c r="G602" i="26"/>
  <c r="M570" i="26"/>
  <c r="N570" i="26"/>
  <c r="O570" i="26"/>
  <c r="L570" i="26"/>
  <c r="K570" i="26"/>
  <c r="I570" i="26"/>
  <c r="J570" i="26"/>
  <c r="H570" i="26"/>
  <c r="G570" i="26"/>
  <c r="M554" i="26"/>
  <c r="N554" i="26"/>
  <c r="O554" i="26"/>
  <c r="L554" i="26"/>
  <c r="K554" i="26"/>
  <c r="I554" i="26"/>
  <c r="J554" i="26"/>
  <c r="H554" i="26"/>
  <c r="G554" i="26"/>
  <c r="M522" i="26"/>
  <c r="O522" i="26"/>
  <c r="N522" i="26"/>
  <c r="L522" i="26"/>
  <c r="K522" i="26"/>
  <c r="J522" i="26"/>
  <c r="I522" i="26"/>
  <c r="H522" i="26"/>
  <c r="G522" i="26"/>
  <c r="M490" i="26"/>
  <c r="O490" i="26"/>
  <c r="N490" i="26"/>
  <c r="L490" i="26"/>
  <c r="K490" i="26"/>
  <c r="I490" i="26"/>
  <c r="J490" i="26"/>
  <c r="H490" i="26"/>
  <c r="G490" i="26"/>
  <c r="M450" i="26"/>
  <c r="O450" i="26"/>
  <c r="N450" i="26"/>
  <c r="L450" i="26"/>
  <c r="K450" i="26"/>
  <c r="I450" i="26"/>
  <c r="J450" i="26"/>
  <c r="H450" i="26"/>
  <c r="G450" i="26"/>
  <c r="M426" i="26"/>
  <c r="O426" i="26"/>
  <c r="N426" i="26"/>
  <c r="L426" i="26"/>
  <c r="K426" i="26"/>
  <c r="I426" i="26"/>
  <c r="J426" i="26"/>
  <c r="H426" i="26"/>
  <c r="G426" i="26"/>
  <c r="M394" i="26"/>
  <c r="O394" i="26"/>
  <c r="N394" i="26"/>
  <c r="L394" i="26"/>
  <c r="K394" i="26"/>
  <c r="J394" i="26"/>
  <c r="I394" i="26"/>
  <c r="H394" i="26"/>
  <c r="G394" i="26"/>
  <c r="M378" i="26"/>
  <c r="O378" i="26"/>
  <c r="N378" i="26"/>
  <c r="L378" i="26"/>
  <c r="K378" i="26"/>
  <c r="I378" i="26"/>
  <c r="H378" i="26"/>
  <c r="J378" i="26"/>
  <c r="G378" i="26"/>
  <c r="M362" i="26"/>
  <c r="O362" i="26"/>
  <c r="N362" i="26"/>
  <c r="L362" i="26"/>
  <c r="K362" i="26"/>
  <c r="I362" i="26"/>
  <c r="J362" i="26"/>
  <c r="H362" i="26"/>
  <c r="G362" i="26"/>
  <c r="M330" i="26"/>
  <c r="O330" i="26"/>
  <c r="N330" i="26"/>
  <c r="L330" i="26"/>
  <c r="K330" i="26"/>
  <c r="J330" i="26"/>
  <c r="I330" i="26"/>
  <c r="H330" i="26"/>
  <c r="G330" i="26"/>
  <c r="M314" i="26"/>
  <c r="O314" i="26"/>
  <c r="N314" i="26"/>
  <c r="L314" i="26"/>
  <c r="K314" i="26"/>
  <c r="I314" i="26"/>
  <c r="H314" i="26"/>
  <c r="J314" i="26"/>
  <c r="G314" i="26"/>
  <c r="M298" i="26"/>
  <c r="O298" i="26"/>
  <c r="N298" i="26"/>
  <c r="L298" i="26"/>
  <c r="K298" i="26"/>
  <c r="I298" i="26"/>
  <c r="J298" i="26"/>
  <c r="H298" i="26"/>
  <c r="G298" i="26"/>
  <c r="M282" i="26"/>
  <c r="O282" i="26"/>
  <c r="N282" i="26"/>
  <c r="L282" i="26"/>
  <c r="K282" i="26"/>
  <c r="I282" i="26"/>
  <c r="J282" i="26"/>
  <c r="H282" i="26"/>
  <c r="G282" i="26"/>
  <c r="M250" i="26"/>
  <c r="O250" i="26"/>
  <c r="N250" i="26"/>
  <c r="L250" i="26"/>
  <c r="K250" i="26"/>
  <c r="I250" i="26"/>
  <c r="J250" i="26"/>
  <c r="H250" i="26"/>
  <c r="G250" i="26"/>
  <c r="M234" i="26"/>
  <c r="O234" i="26"/>
  <c r="N234" i="26"/>
  <c r="L234" i="26"/>
  <c r="K234" i="26"/>
  <c r="I234" i="26"/>
  <c r="J234" i="26"/>
  <c r="H234" i="26"/>
  <c r="G234" i="26"/>
  <c r="M218" i="26"/>
  <c r="O218" i="26"/>
  <c r="N218" i="26"/>
  <c r="L218" i="26"/>
  <c r="K218" i="26"/>
  <c r="I218" i="26"/>
  <c r="J218" i="26"/>
  <c r="H218" i="26"/>
  <c r="G218" i="26"/>
  <c r="M202" i="26"/>
  <c r="O202" i="26"/>
  <c r="N202" i="26"/>
  <c r="L202" i="26"/>
  <c r="K202" i="26"/>
  <c r="J202" i="26"/>
  <c r="I202" i="26"/>
  <c r="H202" i="26"/>
  <c r="G202" i="26"/>
  <c r="M186" i="26"/>
  <c r="O186" i="26"/>
  <c r="N186" i="26"/>
  <c r="L186" i="26"/>
  <c r="K186" i="26"/>
  <c r="I186" i="26"/>
  <c r="J186" i="26"/>
  <c r="H186" i="26"/>
  <c r="G186" i="26"/>
  <c r="M170" i="26"/>
  <c r="O170" i="26"/>
  <c r="N170" i="26"/>
  <c r="L170" i="26"/>
  <c r="K170" i="26"/>
  <c r="I170" i="26"/>
  <c r="J170" i="26"/>
  <c r="H170" i="26"/>
  <c r="G170" i="26"/>
  <c r="M154" i="26"/>
  <c r="O154" i="26"/>
  <c r="N154" i="26"/>
  <c r="L154" i="26"/>
  <c r="K154" i="26"/>
  <c r="I154" i="26"/>
  <c r="J154" i="26"/>
  <c r="H154" i="26"/>
  <c r="G154" i="26"/>
  <c r="M138" i="26"/>
  <c r="O138" i="26"/>
  <c r="N138" i="26"/>
  <c r="L138" i="26"/>
  <c r="K138" i="26"/>
  <c r="J138" i="26"/>
  <c r="I138" i="26"/>
  <c r="H138" i="26"/>
  <c r="G138" i="26"/>
  <c r="M122" i="26"/>
  <c r="O122" i="26"/>
  <c r="N122" i="26"/>
  <c r="L122" i="26"/>
  <c r="K122" i="26"/>
  <c r="I122" i="26"/>
  <c r="J122" i="26"/>
  <c r="H122" i="26"/>
  <c r="G122" i="26"/>
  <c r="M106" i="26"/>
  <c r="O106" i="26"/>
  <c r="N106" i="26"/>
  <c r="L106" i="26"/>
  <c r="K106" i="26"/>
  <c r="I106" i="26"/>
  <c r="J106" i="26"/>
  <c r="H106" i="26"/>
  <c r="G106" i="26"/>
  <c r="M90" i="26"/>
  <c r="O90" i="26"/>
  <c r="N90" i="26"/>
  <c r="L90" i="26"/>
  <c r="K90" i="26"/>
  <c r="I90" i="26"/>
  <c r="J90" i="26"/>
  <c r="G90" i="26"/>
  <c r="H90" i="26"/>
  <c r="M74" i="26"/>
  <c r="O74" i="26"/>
  <c r="N74" i="26"/>
  <c r="L74" i="26"/>
  <c r="K74" i="26"/>
  <c r="J74" i="26"/>
  <c r="I74" i="26"/>
  <c r="H74" i="26"/>
  <c r="G74" i="26"/>
  <c r="M10" i="26"/>
  <c r="O10" i="26"/>
  <c r="N10" i="26"/>
  <c r="L10" i="26"/>
  <c r="K10" i="26"/>
  <c r="J10" i="26"/>
  <c r="I10" i="26"/>
  <c r="H10" i="26"/>
  <c r="G10" i="26"/>
  <c r="M968" i="26"/>
  <c r="O968" i="26"/>
  <c r="N968" i="26"/>
  <c r="L968" i="26"/>
  <c r="K968" i="26"/>
  <c r="J968" i="26"/>
  <c r="H968" i="26"/>
  <c r="I968" i="26"/>
  <c r="G968" i="26"/>
  <c r="M960" i="26"/>
  <c r="O960" i="26"/>
  <c r="N960" i="26"/>
  <c r="L960" i="26"/>
  <c r="K960" i="26"/>
  <c r="J960" i="26"/>
  <c r="I960" i="26"/>
  <c r="H960" i="26"/>
  <c r="G960" i="26"/>
  <c r="M952" i="26"/>
  <c r="O952" i="26"/>
  <c r="N952" i="26"/>
  <c r="L952" i="26"/>
  <c r="K952" i="26"/>
  <c r="J952" i="26"/>
  <c r="I952" i="26"/>
  <c r="H952" i="26"/>
  <c r="G952" i="26"/>
  <c r="M944" i="26"/>
  <c r="O944" i="26"/>
  <c r="N944" i="26"/>
  <c r="L944" i="26"/>
  <c r="K944" i="26"/>
  <c r="J944" i="26"/>
  <c r="H944" i="26"/>
  <c r="I944" i="26"/>
  <c r="G944" i="26"/>
  <c r="M936" i="26"/>
  <c r="O936" i="26"/>
  <c r="N936" i="26"/>
  <c r="L936" i="26"/>
  <c r="K936" i="26"/>
  <c r="J936" i="26"/>
  <c r="H936" i="26"/>
  <c r="G936" i="26"/>
  <c r="I936" i="26"/>
  <c r="M928" i="26"/>
  <c r="O928" i="26"/>
  <c r="N928" i="26"/>
  <c r="L928" i="26"/>
  <c r="K928" i="26"/>
  <c r="J928" i="26"/>
  <c r="H928" i="26"/>
  <c r="I928" i="26"/>
  <c r="G928" i="26"/>
  <c r="M920" i="26"/>
  <c r="O920" i="26"/>
  <c r="N920" i="26"/>
  <c r="L920" i="26"/>
  <c r="K920" i="26"/>
  <c r="J920" i="26"/>
  <c r="H920" i="26"/>
  <c r="I920" i="26"/>
  <c r="G920" i="26"/>
  <c r="M912" i="26"/>
  <c r="O912" i="26"/>
  <c r="N912" i="26"/>
  <c r="L912" i="26"/>
  <c r="K912" i="26"/>
  <c r="J912" i="26"/>
  <c r="H912" i="26"/>
  <c r="I912" i="26"/>
  <c r="G912" i="26"/>
  <c r="M904" i="26"/>
  <c r="O904" i="26"/>
  <c r="N904" i="26"/>
  <c r="L904" i="26"/>
  <c r="K904" i="26"/>
  <c r="J904" i="26"/>
  <c r="H904" i="26"/>
  <c r="I904" i="26"/>
  <c r="G904" i="26"/>
  <c r="M896" i="26"/>
  <c r="O896" i="26"/>
  <c r="N896" i="26"/>
  <c r="L896" i="26"/>
  <c r="K896" i="26"/>
  <c r="J896" i="26"/>
  <c r="I896" i="26"/>
  <c r="H896" i="26"/>
  <c r="G896" i="26"/>
  <c r="M888" i="26"/>
  <c r="O888" i="26"/>
  <c r="N888" i="26"/>
  <c r="L888" i="26"/>
  <c r="K888" i="26"/>
  <c r="J888" i="26"/>
  <c r="I888" i="26"/>
  <c r="H888" i="26"/>
  <c r="G888" i="26"/>
  <c r="M880" i="26"/>
  <c r="O880" i="26"/>
  <c r="N880" i="26"/>
  <c r="L880" i="26"/>
  <c r="K880" i="26"/>
  <c r="J880" i="26"/>
  <c r="H880" i="26"/>
  <c r="I880" i="26"/>
  <c r="G880" i="26"/>
  <c r="M872" i="26"/>
  <c r="O872" i="26"/>
  <c r="N872" i="26"/>
  <c r="L872" i="26"/>
  <c r="K872" i="26"/>
  <c r="J872" i="26"/>
  <c r="H872" i="26"/>
  <c r="I872" i="26"/>
  <c r="G872" i="26"/>
  <c r="M864" i="26"/>
  <c r="O864" i="26"/>
  <c r="N864" i="26"/>
  <c r="L864" i="26"/>
  <c r="K864" i="26"/>
  <c r="J864" i="26"/>
  <c r="H864" i="26"/>
  <c r="I864" i="26"/>
  <c r="G864" i="26"/>
  <c r="M856" i="26"/>
  <c r="O856" i="26"/>
  <c r="N856" i="26"/>
  <c r="L856" i="26"/>
  <c r="K856" i="26"/>
  <c r="J856" i="26"/>
  <c r="H856" i="26"/>
  <c r="I856" i="26"/>
  <c r="G856" i="26"/>
  <c r="M848" i="26"/>
  <c r="O848" i="26"/>
  <c r="N848" i="26"/>
  <c r="L848" i="26"/>
  <c r="K848" i="26"/>
  <c r="J848" i="26"/>
  <c r="H848" i="26"/>
  <c r="I848" i="26"/>
  <c r="G848" i="26"/>
  <c r="M840" i="26"/>
  <c r="O840" i="26"/>
  <c r="N840" i="26"/>
  <c r="L840" i="26"/>
  <c r="K840" i="26"/>
  <c r="J840" i="26"/>
  <c r="H840" i="26"/>
  <c r="I840" i="26"/>
  <c r="G840" i="26"/>
  <c r="M832" i="26"/>
  <c r="O832" i="26"/>
  <c r="N832" i="26"/>
  <c r="L832" i="26"/>
  <c r="K832" i="26"/>
  <c r="J832" i="26"/>
  <c r="I832" i="26"/>
  <c r="H832" i="26"/>
  <c r="G832" i="26"/>
  <c r="M824" i="26"/>
  <c r="O824" i="26"/>
  <c r="N824" i="26"/>
  <c r="L824" i="26"/>
  <c r="K824" i="26"/>
  <c r="J824" i="26"/>
  <c r="I824" i="26"/>
  <c r="H824" i="26"/>
  <c r="G824" i="26"/>
  <c r="M816" i="26"/>
  <c r="O816" i="26"/>
  <c r="N816" i="26"/>
  <c r="L816" i="26"/>
  <c r="K816" i="26"/>
  <c r="J816" i="26"/>
  <c r="H816" i="26"/>
  <c r="I816" i="26"/>
  <c r="G816" i="26"/>
  <c r="M808" i="26"/>
  <c r="O808" i="26"/>
  <c r="N808" i="26"/>
  <c r="L808" i="26"/>
  <c r="K808" i="26"/>
  <c r="J808" i="26"/>
  <c r="H808" i="26"/>
  <c r="I808" i="26"/>
  <c r="G808" i="26"/>
  <c r="M800" i="26"/>
  <c r="O800" i="26"/>
  <c r="N800" i="26"/>
  <c r="L800" i="26"/>
  <c r="K800" i="26"/>
  <c r="J800" i="26"/>
  <c r="H800" i="26"/>
  <c r="I800" i="26"/>
  <c r="G800" i="26"/>
  <c r="M792" i="26"/>
  <c r="O792" i="26"/>
  <c r="N792" i="26"/>
  <c r="L792" i="26"/>
  <c r="K792" i="26"/>
  <c r="J792" i="26"/>
  <c r="H792" i="26"/>
  <c r="I792" i="26"/>
  <c r="G792" i="26"/>
  <c r="M784" i="26"/>
  <c r="O784" i="26"/>
  <c r="N784" i="26"/>
  <c r="L784" i="26"/>
  <c r="K784" i="26"/>
  <c r="J784" i="26"/>
  <c r="H784" i="26"/>
  <c r="I784" i="26"/>
  <c r="G784" i="26"/>
  <c r="M776" i="26"/>
  <c r="O776" i="26"/>
  <c r="N776" i="26"/>
  <c r="L776" i="26"/>
  <c r="K776" i="26"/>
  <c r="J776" i="26"/>
  <c r="H776" i="26"/>
  <c r="I776" i="26"/>
  <c r="G776" i="26"/>
  <c r="M768" i="26"/>
  <c r="O768" i="26"/>
  <c r="N768" i="26"/>
  <c r="L768" i="26"/>
  <c r="K768" i="26"/>
  <c r="J768" i="26"/>
  <c r="I768" i="26"/>
  <c r="H768" i="26"/>
  <c r="G768" i="26"/>
  <c r="M760" i="26"/>
  <c r="O760" i="26"/>
  <c r="N760" i="26"/>
  <c r="L760" i="26"/>
  <c r="K760" i="26"/>
  <c r="J760" i="26"/>
  <c r="I760" i="26"/>
  <c r="H760" i="26"/>
  <c r="G760" i="26"/>
  <c r="M752" i="26"/>
  <c r="O752" i="26"/>
  <c r="N752" i="26"/>
  <c r="L752" i="26"/>
  <c r="K752" i="26"/>
  <c r="J752" i="26"/>
  <c r="H752" i="26"/>
  <c r="I752" i="26"/>
  <c r="G752" i="26"/>
  <c r="M744" i="26"/>
  <c r="O744" i="26"/>
  <c r="N744" i="26"/>
  <c r="L744" i="26"/>
  <c r="K744" i="26"/>
  <c r="J744" i="26"/>
  <c r="H744" i="26"/>
  <c r="I744" i="26"/>
  <c r="G744" i="26"/>
  <c r="M736" i="26"/>
  <c r="O736" i="26"/>
  <c r="N736" i="26"/>
  <c r="L736" i="26"/>
  <c r="K736" i="26"/>
  <c r="J736" i="26"/>
  <c r="H736" i="26"/>
  <c r="I736" i="26"/>
  <c r="G736" i="26"/>
  <c r="M728" i="26"/>
  <c r="O728" i="26"/>
  <c r="N728" i="26"/>
  <c r="L728" i="26"/>
  <c r="K728" i="26"/>
  <c r="J728" i="26"/>
  <c r="H728" i="26"/>
  <c r="I728" i="26"/>
  <c r="G728" i="26"/>
  <c r="M720" i="26"/>
  <c r="O720" i="26"/>
  <c r="L720" i="26"/>
  <c r="N720" i="26"/>
  <c r="K720" i="26"/>
  <c r="J720" i="26"/>
  <c r="H720" i="26"/>
  <c r="I720" i="26"/>
  <c r="G720" i="26"/>
  <c r="M712" i="26"/>
  <c r="O712" i="26"/>
  <c r="N712" i="26"/>
  <c r="L712" i="26"/>
  <c r="K712" i="26"/>
  <c r="J712" i="26"/>
  <c r="H712" i="26"/>
  <c r="I712" i="26"/>
  <c r="G712" i="26"/>
  <c r="M704" i="26"/>
  <c r="O704" i="26"/>
  <c r="N704" i="26"/>
  <c r="L704" i="26"/>
  <c r="K704" i="26"/>
  <c r="J704" i="26"/>
  <c r="I704" i="26"/>
  <c r="H704" i="26"/>
  <c r="G704" i="26"/>
  <c r="M696" i="26"/>
  <c r="O696" i="26"/>
  <c r="N696" i="26"/>
  <c r="L696" i="26"/>
  <c r="K696" i="26"/>
  <c r="J696" i="26"/>
  <c r="I696" i="26"/>
  <c r="H696" i="26"/>
  <c r="G696" i="26"/>
  <c r="M688" i="26"/>
  <c r="O688" i="26"/>
  <c r="N688" i="26"/>
  <c r="L688" i="26"/>
  <c r="K688" i="26"/>
  <c r="J688" i="26"/>
  <c r="H688" i="26"/>
  <c r="I688" i="26"/>
  <c r="G688" i="26"/>
  <c r="M680" i="26"/>
  <c r="O680" i="26"/>
  <c r="N680" i="26"/>
  <c r="L680" i="26"/>
  <c r="K680" i="26"/>
  <c r="J680" i="26"/>
  <c r="H680" i="26"/>
  <c r="G680" i="26"/>
  <c r="I680" i="26"/>
  <c r="M672" i="26"/>
  <c r="O672" i="26"/>
  <c r="N672" i="26"/>
  <c r="L672" i="26"/>
  <c r="K672" i="26"/>
  <c r="J672" i="26"/>
  <c r="H672" i="26"/>
  <c r="I672" i="26"/>
  <c r="G672" i="26"/>
  <c r="M664" i="26"/>
  <c r="O664" i="26"/>
  <c r="N664" i="26"/>
  <c r="L664" i="26"/>
  <c r="K664" i="26"/>
  <c r="J664" i="26"/>
  <c r="H664" i="26"/>
  <c r="I664" i="26"/>
  <c r="G664" i="26"/>
  <c r="M656" i="26"/>
  <c r="O656" i="26"/>
  <c r="N656" i="26"/>
  <c r="L656" i="26"/>
  <c r="K656" i="26"/>
  <c r="J656" i="26"/>
  <c r="H656" i="26"/>
  <c r="I656" i="26"/>
  <c r="G656" i="26"/>
  <c r="M648" i="26"/>
  <c r="O648" i="26"/>
  <c r="L648" i="26"/>
  <c r="N648" i="26"/>
  <c r="K648" i="26"/>
  <c r="J648" i="26"/>
  <c r="H648" i="26"/>
  <c r="I648" i="26"/>
  <c r="G648" i="26"/>
  <c r="M640" i="26"/>
  <c r="O640" i="26"/>
  <c r="N640" i="26"/>
  <c r="L640" i="26"/>
  <c r="K640" i="26"/>
  <c r="J640" i="26"/>
  <c r="I640" i="26"/>
  <c r="H640" i="26"/>
  <c r="G640" i="26"/>
  <c r="M632" i="26"/>
  <c r="O632" i="26"/>
  <c r="N632" i="26"/>
  <c r="L632" i="26"/>
  <c r="K632" i="26"/>
  <c r="J632" i="26"/>
  <c r="I632" i="26"/>
  <c r="H632" i="26"/>
  <c r="G632" i="26"/>
  <c r="M624" i="26"/>
  <c r="O624" i="26"/>
  <c r="N624" i="26"/>
  <c r="L624" i="26"/>
  <c r="K624" i="26"/>
  <c r="J624" i="26"/>
  <c r="H624" i="26"/>
  <c r="I624" i="26"/>
  <c r="G624" i="26"/>
  <c r="M616" i="26"/>
  <c r="O616" i="26"/>
  <c r="N616" i="26"/>
  <c r="L616" i="26"/>
  <c r="K616" i="26"/>
  <c r="J616" i="26"/>
  <c r="H616" i="26"/>
  <c r="G616" i="26"/>
  <c r="I616" i="26"/>
  <c r="M608" i="26"/>
  <c r="O608" i="26"/>
  <c r="N608" i="26"/>
  <c r="L608" i="26"/>
  <c r="K608" i="26"/>
  <c r="J608" i="26"/>
  <c r="H608" i="26"/>
  <c r="I608" i="26"/>
  <c r="G608" i="26"/>
  <c r="M600" i="26"/>
  <c r="O600" i="26"/>
  <c r="N600" i="26"/>
  <c r="L600" i="26"/>
  <c r="K600" i="26"/>
  <c r="J600" i="26"/>
  <c r="H600" i="26"/>
  <c r="I600" i="26"/>
  <c r="G600" i="26"/>
  <c r="M592" i="26"/>
  <c r="O592" i="26"/>
  <c r="N592" i="26"/>
  <c r="L592" i="26"/>
  <c r="K592" i="26"/>
  <c r="J592" i="26"/>
  <c r="H592" i="26"/>
  <c r="I592" i="26"/>
  <c r="G592" i="26"/>
  <c r="M584" i="26"/>
  <c r="O584" i="26"/>
  <c r="N584" i="26"/>
  <c r="L584" i="26"/>
  <c r="K584" i="26"/>
  <c r="J584" i="26"/>
  <c r="H584" i="26"/>
  <c r="I584" i="26"/>
  <c r="G584" i="26"/>
  <c r="M576" i="26"/>
  <c r="O576" i="26"/>
  <c r="N576" i="26"/>
  <c r="L576" i="26"/>
  <c r="J576" i="26"/>
  <c r="K576" i="26"/>
  <c r="I576" i="26"/>
  <c r="H576" i="26"/>
  <c r="G576" i="26"/>
  <c r="M568" i="26"/>
  <c r="O568" i="26"/>
  <c r="N568" i="26"/>
  <c r="L568" i="26"/>
  <c r="J568" i="26"/>
  <c r="K568" i="26"/>
  <c r="I568" i="26"/>
  <c r="H568" i="26"/>
  <c r="G568" i="26"/>
  <c r="M560" i="26"/>
  <c r="O560" i="26"/>
  <c r="N560" i="26"/>
  <c r="L560" i="26"/>
  <c r="J560" i="26"/>
  <c r="K560" i="26"/>
  <c r="H560" i="26"/>
  <c r="I560" i="26"/>
  <c r="G560" i="26"/>
  <c r="M552" i="26"/>
  <c r="O552" i="26"/>
  <c r="N552" i="26"/>
  <c r="L552" i="26"/>
  <c r="K552" i="26"/>
  <c r="J552" i="26"/>
  <c r="H552" i="26"/>
  <c r="G552" i="26"/>
  <c r="I552" i="26"/>
  <c r="M544" i="26"/>
  <c r="O544" i="26"/>
  <c r="N544" i="26"/>
  <c r="L544" i="26"/>
  <c r="K544" i="26"/>
  <c r="J544" i="26"/>
  <c r="H544" i="26"/>
  <c r="I544" i="26"/>
  <c r="G544" i="26"/>
  <c r="M536" i="26"/>
  <c r="O536" i="26"/>
  <c r="N536" i="26"/>
  <c r="L536" i="26"/>
  <c r="K536" i="26"/>
  <c r="J536" i="26"/>
  <c r="H536" i="26"/>
  <c r="I536" i="26"/>
  <c r="G536" i="26"/>
  <c r="M528" i="26"/>
  <c r="O528" i="26"/>
  <c r="N528" i="26"/>
  <c r="L528" i="26"/>
  <c r="K528" i="26"/>
  <c r="J528" i="26"/>
  <c r="H528" i="26"/>
  <c r="I528" i="26"/>
  <c r="G528" i="26"/>
  <c r="M520" i="26"/>
  <c r="O520" i="26"/>
  <c r="L520" i="26"/>
  <c r="N520" i="26"/>
  <c r="K520" i="26"/>
  <c r="J520" i="26"/>
  <c r="H520" i="26"/>
  <c r="I520" i="26"/>
  <c r="G520" i="26"/>
  <c r="M512" i="26"/>
  <c r="O512" i="26"/>
  <c r="N512" i="26"/>
  <c r="L512" i="26"/>
  <c r="K512" i="26"/>
  <c r="J512" i="26"/>
  <c r="I512" i="26"/>
  <c r="H512" i="26"/>
  <c r="G512" i="26"/>
  <c r="M504" i="26"/>
  <c r="O504" i="26"/>
  <c r="N504" i="26"/>
  <c r="L504" i="26"/>
  <c r="K504" i="26"/>
  <c r="J504" i="26"/>
  <c r="I504" i="26"/>
  <c r="H504" i="26"/>
  <c r="G504" i="26"/>
  <c r="M496" i="26"/>
  <c r="O496" i="26"/>
  <c r="N496" i="26"/>
  <c r="L496" i="26"/>
  <c r="K496" i="26"/>
  <c r="J496" i="26"/>
  <c r="H496" i="26"/>
  <c r="I496" i="26"/>
  <c r="G496" i="26"/>
  <c r="M488" i="26"/>
  <c r="O488" i="26"/>
  <c r="N488" i="26"/>
  <c r="L488" i="26"/>
  <c r="K488" i="26"/>
  <c r="J488" i="26"/>
  <c r="H488" i="26"/>
  <c r="G488" i="26"/>
  <c r="I488" i="26"/>
  <c r="M480" i="26"/>
  <c r="O480" i="26"/>
  <c r="N480" i="26"/>
  <c r="L480" i="26"/>
  <c r="K480" i="26"/>
  <c r="J480" i="26"/>
  <c r="H480" i="26"/>
  <c r="I480" i="26"/>
  <c r="G480" i="26"/>
  <c r="M472" i="26"/>
  <c r="O472" i="26"/>
  <c r="N472" i="26"/>
  <c r="L472" i="26"/>
  <c r="K472" i="26"/>
  <c r="J472" i="26"/>
  <c r="H472" i="26"/>
  <c r="I472" i="26"/>
  <c r="G472" i="26"/>
  <c r="M464" i="26"/>
  <c r="O464" i="26"/>
  <c r="N464" i="26"/>
  <c r="L464" i="26"/>
  <c r="K464" i="26"/>
  <c r="J464" i="26"/>
  <c r="H464" i="26"/>
  <c r="I464" i="26"/>
  <c r="G464" i="26"/>
  <c r="M456" i="26"/>
  <c r="O456" i="26"/>
  <c r="L456" i="26"/>
  <c r="N456" i="26"/>
  <c r="K456" i="26"/>
  <c r="J456" i="26"/>
  <c r="H456" i="26"/>
  <c r="I456" i="26"/>
  <c r="G456" i="26"/>
  <c r="M448" i="26"/>
  <c r="O448" i="26"/>
  <c r="N448" i="26"/>
  <c r="L448" i="26"/>
  <c r="K448" i="26"/>
  <c r="J448" i="26"/>
  <c r="I448" i="26"/>
  <c r="H448" i="26"/>
  <c r="G448" i="26"/>
  <c r="M440" i="26"/>
  <c r="O440" i="26"/>
  <c r="N440" i="26"/>
  <c r="L440" i="26"/>
  <c r="K440" i="26"/>
  <c r="J440" i="26"/>
  <c r="I440" i="26"/>
  <c r="H440" i="26"/>
  <c r="G440" i="26"/>
  <c r="M432" i="26"/>
  <c r="O432" i="26"/>
  <c r="N432" i="26"/>
  <c r="L432" i="26"/>
  <c r="K432" i="26"/>
  <c r="J432" i="26"/>
  <c r="H432" i="26"/>
  <c r="I432" i="26"/>
  <c r="G432" i="26"/>
  <c r="M424" i="26"/>
  <c r="O424" i="26"/>
  <c r="N424" i="26"/>
  <c r="L424" i="26"/>
  <c r="K424" i="26"/>
  <c r="J424" i="26"/>
  <c r="H424" i="26"/>
  <c r="G424" i="26"/>
  <c r="I424" i="26"/>
  <c r="M416" i="26"/>
  <c r="O416" i="26"/>
  <c r="N416" i="26"/>
  <c r="L416" i="26"/>
  <c r="K416" i="26"/>
  <c r="J416" i="26"/>
  <c r="H416" i="26"/>
  <c r="I416" i="26"/>
  <c r="G416" i="26"/>
  <c r="M408" i="26"/>
  <c r="O408" i="26"/>
  <c r="N408" i="26"/>
  <c r="L408" i="26"/>
  <c r="K408" i="26"/>
  <c r="J408" i="26"/>
  <c r="H408" i="26"/>
  <c r="I408" i="26"/>
  <c r="G408" i="26"/>
  <c r="M400" i="26"/>
  <c r="O400" i="26"/>
  <c r="N400" i="26"/>
  <c r="L400" i="26"/>
  <c r="K400" i="26"/>
  <c r="J400" i="26"/>
  <c r="H400" i="26"/>
  <c r="I400" i="26"/>
  <c r="G400" i="26"/>
  <c r="M392" i="26"/>
  <c r="O392" i="26"/>
  <c r="L392" i="26"/>
  <c r="N392" i="26"/>
  <c r="K392" i="26"/>
  <c r="J392" i="26"/>
  <c r="H392" i="26"/>
  <c r="I392" i="26"/>
  <c r="G392" i="26"/>
  <c r="M384" i="26"/>
  <c r="O384" i="26"/>
  <c r="N384" i="26"/>
  <c r="L384" i="26"/>
  <c r="K384" i="26"/>
  <c r="J384" i="26"/>
  <c r="I384" i="26"/>
  <c r="H384" i="26"/>
  <c r="G384" i="26"/>
  <c r="M376" i="26"/>
  <c r="O376" i="26"/>
  <c r="N376" i="26"/>
  <c r="L376" i="26"/>
  <c r="K376" i="26"/>
  <c r="J376" i="26"/>
  <c r="I376" i="26"/>
  <c r="H376" i="26"/>
  <c r="G376" i="26"/>
  <c r="M368" i="26"/>
  <c r="O368" i="26"/>
  <c r="N368" i="26"/>
  <c r="L368" i="26"/>
  <c r="K368" i="26"/>
  <c r="J368" i="26"/>
  <c r="H368" i="26"/>
  <c r="I368" i="26"/>
  <c r="G368" i="26"/>
  <c r="M360" i="26"/>
  <c r="O360" i="26"/>
  <c r="N360" i="26"/>
  <c r="L360" i="26"/>
  <c r="K360" i="26"/>
  <c r="J360" i="26"/>
  <c r="H360" i="26"/>
  <c r="I360" i="26"/>
  <c r="G360" i="26"/>
  <c r="M352" i="26"/>
  <c r="O352" i="26"/>
  <c r="N352" i="26"/>
  <c r="L352" i="26"/>
  <c r="K352" i="26"/>
  <c r="J352" i="26"/>
  <c r="H352" i="26"/>
  <c r="I352" i="26"/>
  <c r="G352" i="26"/>
  <c r="M344" i="26"/>
  <c r="O344" i="26"/>
  <c r="N344" i="26"/>
  <c r="L344" i="26"/>
  <c r="K344" i="26"/>
  <c r="J344" i="26"/>
  <c r="H344" i="26"/>
  <c r="I344" i="26"/>
  <c r="G344" i="26"/>
  <c r="M336" i="26"/>
  <c r="O336" i="26"/>
  <c r="N336" i="26"/>
  <c r="L336" i="26"/>
  <c r="K336" i="26"/>
  <c r="J336" i="26"/>
  <c r="H336" i="26"/>
  <c r="I336" i="26"/>
  <c r="G336" i="26"/>
  <c r="M328" i="26"/>
  <c r="O328" i="26"/>
  <c r="L328" i="26"/>
  <c r="N328" i="26"/>
  <c r="K328" i="26"/>
  <c r="J328" i="26"/>
  <c r="H328" i="26"/>
  <c r="I328" i="26"/>
  <c r="G328" i="26"/>
  <c r="M320" i="26"/>
  <c r="O320" i="26"/>
  <c r="N320" i="26"/>
  <c r="L320" i="26"/>
  <c r="K320" i="26"/>
  <c r="J320" i="26"/>
  <c r="I320" i="26"/>
  <c r="H320" i="26"/>
  <c r="G320" i="26"/>
  <c r="M312" i="26"/>
  <c r="O312" i="26"/>
  <c r="N312" i="26"/>
  <c r="L312" i="26"/>
  <c r="K312" i="26"/>
  <c r="J312" i="26"/>
  <c r="I312" i="26"/>
  <c r="H312" i="26"/>
  <c r="G312" i="26"/>
  <c r="M304" i="26"/>
  <c r="O304" i="26"/>
  <c r="N304" i="26"/>
  <c r="L304" i="26"/>
  <c r="K304" i="26"/>
  <c r="J304" i="26"/>
  <c r="H304" i="26"/>
  <c r="I304" i="26"/>
  <c r="G304" i="26"/>
  <c r="M296" i="26"/>
  <c r="O296" i="26"/>
  <c r="N296" i="26"/>
  <c r="L296" i="26"/>
  <c r="K296" i="26"/>
  <c r="J296" i="26"/>
  <c r="H296" i="26"/>
  <c r="I296" i="26"/>
  <c r="G296" i="26"/>
  <c r="M288" i="26"/>
  <c r="O288" i="26"/>
  <c r="N288" i="26"/>
  <c r="L288" i="26"/>
  <c r="K288" i="26"/>
  <c r="J288" i="26"/>
  <c r="H288" i="26"/>
  <c r="I288" i="26"/>
  <c r="G288" i="26"/>
  <c r="M280" i="26"/>
  <c r="O280" i="26"/>
  <c r="N280" i="26"/>
  <c r="L280" i="26"/>
  <c r="K280" i="26"/>
  <c r="J280" i="26"/>
  <c r="H280" i="26"/>
  <c r="I280" i="26"/>
  <c r="G280" i="26"/>
  <c r="M272" i="26"/>
  <c r="O272" i="26"/>
  <c r="N272" i="26"/>
  <c r="L272" i="26"/>
  <c r="K272" i="26"/>
  <c r="J272" i="26"/>
  <c r="H272" i="26"/>
  <c r="I272" i="26"/>
  <c r="G272" i="26"/>
  <c r="M264" i="26"/>
  <c r="O264" i="26"/>
  <c r="N264" i="26"/>
  <c r="L264" i="26"/>
  <c r="K264" i="26"/>
  <c r="J264" i="26"/>
  <c r="H264" i="26"/>
  <c r="I264" i="26"/>
  <c r="G264" i="26"/>
  <c r="M256" i="26"/>
  <c r="O256" i="26"/>
  <c r="N256" i="26"/>
  <c r="L256" i="26"/>
  <c r="K256" i="26"/>
  <c r="J256" i="26"/>
  <c r="I256" i="26"/>
  <c r="H256" i="26"/>
  <c r="G256" i="26"/>
  <c r="M248" i="26"/>
  <c r="O248" i="26"/>
  <c r="N248" i="26"/>
  <c r="L248" i="26"/>
  <c r="K248" i="26"/>
  <c r="J248" i="26"/>
  <c r="I248" i="26"/>
  <c r="H248" i="26"/>
  <c r="G248" i="26"/>
  <c r="M240" i="26"/>
  <c r="O240" i="26"/>
  <c r="N240" i="26"/>
  <c r="L240" i="26"/>
  <c r="K240" i="26"/>
  <c r="J240" i="26"/>
  <c r="H240" i="26"/>
  <c r="I240" i="26"/>
  <c r="G240" i="26"/>
  <c r="M232" i="26"/>
  <c r="O232" i="26"/>
  <c r="N232" i="26"/>
  <c r="L232" i="26"/>
  <c r="K232" i="26"/>
  <c r="J232" i="26"/>
  <c r="H232" i="26"/>
  <c r="I232" i="26"/>
  <c r="G232" i="26"/>
  <c r="M224" i="26"/>
  <c r="O224" i="26"/>
  <c r="N224" i="26"/>
  <c r="L224" i="26"/>
  <c r="K224" i="26"/>
  <c r="J224" i="26"/>
  <c r="H224" i="26"/>
  <c r="G224" i="26"/>
  <c r="I224" i="26"/>
  <c r="M216" i="26"/>
  <c r="O216" i="26"/>
  <c r="N216" i="26"/>
  <c r="L216" i="26"/>
  <c r="K216" i="26"/>
  <c r="J216" i="26"/>
  <c r="H216" i="26"/>
  <c r="G216" i="26"/>
  <c r="I216" i="26"/>
  <c r="M208" i="26"/>
  <c r="O208" i="26"/>
  <c r="N208" i="26"/>
  <c r="L208" i="26"/>
  <c r="K208" i="26"/>
  <c r="J208" i="26"/>
  <c r="H208" i="26"/>
  <c r="I208" i="26"/>
  <c r="G208" i="26"/>
  <c r="M200" i="26"/>
  <c r="O200" i="26"/>
  <c r="N200" i="26"/>
  <c r="L200" i="26"/>
  <c r="K200" i="26"/>
  <c r="J200" i="26"/>
  <c r="H200" i="26"/>
  <c r="I200" i="26"/>
  <c r="G200" i="26"/>
  <c r="M192" i="26"/>
  <c r="O192" i="26"/>
  <c r="N192" i="26"/>
  <c r="L192" i="26"/>
  <c r="K192" i="26"/>
  <c r="J192" i="26"/>
  <c r="I192" i="26"/>
  <c r="H192" i="26"/>
  <c r="G192" i="26"/>
  <c r="M184" i="26"/>
  <c r="O184" i="26"/>
  <c r="N184" i="26"/>
  <c r="L184" i="26"/>
  <c r="K184" i="26"/>
  <c r="J184" i="26"/>
  <c r="I184" i="26"/>
  <c r="H184" i="26"/>
  <c r="G184" i="26"/>
  <c r="M176" i="26"/>
  <c r="O176" i="26"/>
  <c r="N176" i="26"/>
  <c r="L176" i="26"/>
  <c r="K176" i="26"/>
  <c r="J176" i="26"/>
  <c r="H176" i="26"/>
  <c r="G176" i="26"/>
  <c r="I176" i="26"/>
  <c r="M168" i="26"/>
  <c r="O168" i="26"/>
  <c r="N168" i="26"/>
  <c r="L168" i="26"/>
  <c r="K168" i="26"/>
  <c r="J168" i="26"/>
  <c r="H168" i="26"/>
  <c r="G168" i="26"/>
  <c r="I168" i="26"/>
  <c r="M160" i="26"/>
  <c r="O160" i="26"/>
  <c r="N160" i="26"/>
  <c r="L160" i="26"/>
  <c r="K160" i="26"/>
  <c r="J160" i="26"/>
  <c r="H160" i="26"/>
  <c r="G160" i="26"/>
  <c r="I160" i="26"/>
  <c r="M152" i="26"/>
  <c r="O152" i="26"/>
  <c r="N152" i="26"/>
  <c r="K152" i="26"/>
  <c r="L152" i="26"/>
  <c r="J152" i="26"/>
  <c r="H152" i="26"/>
  <c r="G152" i="26"/>
  <c r="I152" i="26"/>
  <c r="M144" i="26"/>
  <c r="O144" i="26"/>
  <c r="N144" i="26"/>
  <c r="L144" i="26"/>
  <c r="K144" i="26"/>
  <c r="J144" i="26"/>
  <c r="H144" i="26"/>
  <c r="I144" i="26"/>
  <c r="G144" i="26"/>
  <c r="M136" i="26"/>
  <c r="O136" i="26"/>
  <c r="N136" i="26"/>
  <c r="L136" i="26"/>
  <c r="K136" i="26"/>
  <c r="J136" i="26"/>
  <c r="H136" i="26"/>
  <c r="I136" i="26"/>
  <c r="G136" i="26"/>
  <c r="M128" i="26"/>
  <c r="O128" i="26"/>
  <c r="N128" i="26"/>
  <c r="L128" i="26"/>
  <c r="K128" i="26"/>
  <c r="J128" i="26"/>
  <c r="I128" i="26"/>
  <c r="H128" i="26"/>
  <c r="G128" i="26"/>
  <c r="M120" i="26"/>
  <c r="O120" i="26"/>
  <c r="N120" i="26"/>
  <c r="L120" i="26"/>
  <c r="K120" i="26"/>
  <c r="J120" i="26"/>
  <c r="I120" i="26"/>
  <c r="H120" i="26"/>
  <c r="G120" i="26"/>
  <c r="M112" i="26"/>
  <c r="O112" i="26"/>
  <c r="N112" i="26"/>
  <c r="L112" i="26"/>
  <c r="K112" i="26"/>
  <c r="J112" i="26"/>
  <c r="H112" i="26"/>
  <c r="G112" i="26"/>
  <c r="I112" i="26"/>
  <c r="M104" i="26"/>
  <c r="O104" i="26"/>
  <c r="N104" i="26"/>
  <c r="L104" i="26"/>
  <c r="K104" i="26"/>
  <c r="J104" i="26"/>
  <c r="H104" i="26"/>
  <c r="G104" i="26"/>
  <c r="I104" i="26"/>
  <c r="M96" i="26"/>
  <c r="O96" i="26"/>
  <c r="N96" i="26"/>
  <c r="L96" i="26"/>
  <c r="K96" i="26"/>
  <c r="J96" i="26"/>
  <c r="H96" i="26"/>
  <c r="G96" i="26"/>
  <c r="I96" i="26"/>
  <c r="M88" i="26"/>
  <c r="O88" i="26"/>
  <c r="N88" i="26"/>
  <c r="K88" i="26"/>
  <c r="L88" i="26"/>
  <c r="J88" i="26"/>
  <c r="G88" i="26"/>
  <c r="I88" i="26"/>
  <c r="H88" i="26"/>
  <c r="M80" i="26"/>
  <c r="O80" i="26"/>
  <c r="N80" i="26"/>
  <c r="L80" i="26"/>
  <c r="K80" i="26"/>
  <c r="J80" i="26"/>
  <c r="I80" i="26"/>
  <c r="G80" i="26"/>
  <c r="H80" i="26"/>
  <c r="M72" i="26"/>
  <c r="O72" i="26"/>
  <c r="N72" i="26"/>
  <c r="L72" i="26"/>
  <c r="K72" i="26"/>
  <c r="J72" i="26"/>
  <c r="I72" i="26"/>
  <c r="G72" i="26"/>
  <c r="H72" i="26"/>
  <c r="M64" i="26"/>
  <c r="O64" i="26"/>
  <c r="N64" i="26"/>
  <c r="L64" i="26"/>
  <c r="K64" i="26"/>
  <c r="J64" i="26"/>
  <c r="I64" i="26"/>
  <c r="G64" i="26"/>
  <c r="H64" i="26"/>
  <c r="M56" i="26"/>
  <c r="O56" i="26"/>
  <c r="N56" i="26"/>
  <c r="L56" i="26"/>
  <c r="K56" i="26"/>
  <c r="J56" i="26"/>
  <c r="I56" i="26"/>
  <c r="H56" i="26"/>
  <c r="G56" i="26"/>
  <c r="M48" i="26"/>
  <c r="O48" i="26"/>
  <c r="N48" i="26"/>
  <c r="L48" i="26"/>
  <c r="K48" i="26"/>
  <c r="J48" i="26"/>
  <c r="H48" i="26"/>
  <c r="G48" i="26"/>
  <c r="I48" i="26"/>
  <c r="M40" i="26"/>
  <c r="O40" i="26"/>
  <c r="N40" i="26"/>
  <c r="L40" i="26"/>
  <c r="K40" i="26"/>
  <c r="J40" i="26"/>
  <c r="G40" i="26"/>
  <c r="H40" i="26"/>
  <c r="I40" i="26"/>
  <c r="M32" i="26"/>
  <c r="O32" i="26"/>
  <c r="N32" i="26"/>
  <c r="L32" i="26"/>
  <c r="K32" i="26"/>
  <c r="J32" i="26"/>
  <c r="G32" i="26"/>
  <c r="I32" i="26"/>
  <c r="H32" i="26"/>
  <c r="M24" i="26"/>
  <c r="O24" i="26"/>
  <c r="N24" i="26"/>
  <c r="L24" i="26"/>
  <c r="K24" i="26"/>
  <c r="J24" i="26"/>
  <c r="H24" i="26"/>
  <c r="G24" i="26"/>
  <c r="I24" i="26"/>
  <c r="M16" i="26"/>
  <c r="O16" i="26"/>
  <c r="N16" i="26"/>
  <c r="L16" i="26"/>
  <c r="K16" i="26"/>
  <c r="J16" i="26"/>
  <c r="I16" i="26"/>
  <c r="G16" i="26"/>
  <c r="H16" i="26"/>
  <c r="M8" i="26"/>
  <c r="O8" i="26"/>
  <c r="N8" i="26"/>
  <c r="L8" i="26"/>
  <c r="K8" i="26"/>
  <c r="J8" i="26"/>
  <c r="H8" i="26"/>
  <c r="I8" i="26"/>
  <c r="G8" i="26"/>
  <c r="M770" i="26"/>
  <c r="O770" i="26"/>
  <c r="L770" i="26"/>
  <c r="N770" i="26"/>
  <c r="K770" i="26"/>
  <c r="I770" i="26"/>
  <c r="J770" i="26"/>
  <c r="H770" i="26"/>
  <c r="G770" i="26"/>
  <c r="M58" i="26"/>
  <c r="O58" i="26"/>
  <c r="N58" i="26"/>
  <c r="L58" i="26"/>
  <c r="K58" i="26"/>
  <c r="I58" i="26"/>
  <c r="J58" i="26"/>
  <c r="H58" i="26"/>
  <c r="G58" i="26"/>
  <c r="M967" i="26"/>
  <c r="O967" i="26"/>
  <c r="N967" i="26"/>
  <c r="L967" i="26"/>
  <c r="K967" i="26"/>
  <c r="J967" i="26"/>
  <c r="I967" i="26"/>
  <c r="H967" i="26"/>
  <c r="G967" i="26"/>
  <c r="M959" i="26"/>
  <c r="O959" i="26"/>
  <c r="N959" i="26"/>
  <c r="L959" i="26"/>
  <c r="K959" i="26"/>
  <c r="J959" i="26"/>
  <c r="I959" i="26"/>
  <c r="H959" i="26"/>
  <c r="G959" i="26"/>
  <c r="M951" i="26"/>
  <c r="O951" i="26"/>
  <c r="N951" i="26"/>
  <c r="L951" i="26"/>
  <c r="K951" i="26"/>
  <c r="J951" i="26"/>
  <c r="I951" i="26"/>
  <c r="H951" i="26"/>
  <c r="G951" i="26"/>
  <c r="M943" i="26"/>
  <c r="O943" i="26"/>
  <c r="N943" i="26"/>
  <c r="L943" i="26"/>
  <c r="K943" i="26"/>
  <c r="J943" i="26"/>
  <c r="I943" i="26"/>
  <c r="H943" i="26"/>
  <c r="G943" i="26"/>
  <c r="M935" i="26"/>
  <c r="O935" i="26"/>
  <c r="N935" i="26"/>
  <c r="L935" i="26"/>
  <c r="K935" i="26"/>
  <c r="J935" i="26"/>
  <c r="I935" i="26"/>
  <c r="H935" i="26"/>
  <c r="G935" i="26"/>
  <c r="M927" i="26"/>
  <c r="O927" i="26"/>
  <c r="N927" i="26"/>
  <c r="L927" i="26"/>
  <c r="K927" i="26"/>
  <c r="J927" i="26"/>
  <c r="I927" i="26"/>
  <c r="H927" i="26"/>
  <c r="G927" i="26"/>
  <c r="M919" i="26"/>
  <c r="O919" i="26"/>
  <c r="N919" i="26"/>
  <c r="L919" i="26"/>
  <c r="K919" i="26"/>
  <c r="J919" i="26"/>
  <c r="I919" i="26"/>
  <c r="H919" i="26"/>
  <c r="G919" i="26"/>
  <c r="M911" i="26"/>
  <c r="O911" i="26"/>
  <c r="N911" i="26"/>
  <c r="L911" i="26"/>
  <c r="K911" i="26"/>
  <c r="J911" i="26"/>
  <c r="I911" i="26"/>
  <c r="H911" i="26"/>
  <c r="G911" i="26"/>
  <c r="M903" i="26"/>
  <c r="O903" i="26"/>
  <c r="N903" i="26"/>
  <c r="L903" i="26"/>
  <c r="K903" i="26"/>
  <c r="J903" i="26"/>
  <c r="I903" i="26"/>
  <c r="H903" i="26"/>
  <c r="G903" i="26"/>
  <c r="M895" i="26"/>
  <c r="O895" i="26"/>
  <c r="N895" i="26"/>
  <c r="L895" i="26"/>
  <c r="K895" i="26"/>
  <c r="J895" i="26"/>
  <c r="I895" i="26"/>
  <c r="H895" i="26"/>
  <c r="G895" i="26"/>
  <c r="M887" i="26"/>
  <c r="O887" i="26"/>
  <c r="N887" i="26"/>
  <c r="L887" i="26"/>
  <c r="K887" i="26"/>
  <c r="J887" i="26"/>
  <c r="I887" i="26"/>
  <c r="H887" i="26"/>
  <c r="G887" i="26"/>
  <c r="M879" i="26"/>
  <c r="O879" i="26"/>
  <c r="N879" i="26"/>
  <c r="L879" i="26"/>
  <c r="K879" i="26"/>
  <c r="J879" i="26"/>
  <c r="I879" i="26"/>
  <c r="H879" i="26"/>
  <c r="G879" i="26"/>
  <c r="M871" i="26"/>
  <c r="O871" i="26"/>
  <c r="N871" i="26"/>
  <c r="L871" i="26"/>
  <c r="K871" i="26"/>
  <c r="J871" i="26"/>
  <c r="I871" i="26"/>
  <c r="H871" i="26"/>
  <c r="G871" i="26"/>
  <c r="M863" i="26"/>
  <c r="O863" i="26"/>
  <c r="N863" i="26"/>
  <c r="L863" i="26"/>
  <c r="K863" i="26"/>
  <c r="J863" i="26"/>
  <c r="I863" i="26"/>
  <c r="H863" i="26"/>
  <c r="G863" i="26"/>
  <c r="M855" i="26"/>
  <c r="O855" i="26"/>
  <c r="N855" i="26"/>
  <c r="L855" i="26"/>
  <c r="K855" i="26"/>
  <c r="J855" i="26"/>
  <c r="I855" i="26"/>
  <c r="H855" i="26"/>
  <c r="G855" i="26"/>
  <c r="M847" i="26"/>
  <c r="O847" i="26"/>
  <c r="N847" i="26"/>
  <c r="L847" i="26"/>
  <c r="K847" i="26"/>
  <c r="J847" i="26"/>
  <c r="I847" i="26"/>
  <c r="H847" i="26"/>
  <c r="G847" i="26"/>
  <c r="M839" i="26"/>
  <c r="O839" i="26"/>
  <c r="N839" i="26"/>
  <c r="L839" i="26"/>
  <c r="K839" i="26"/>
  <c r="J839" i="26"/>
  <c r="I839" i="26"/>
  <c r="H839" i="26"/>
  <c r="G839" i="26"/>
  <c r="M831" i="26"/>
  <c r="O831" i="26"/>
  <c r="N831" i="26"/>
  <c r="L831" i="26"/>
  <c r="K831" i="26"/>
  <c r="I831" i="26"/>
  <c r="J831" i="26"/>
  <c r="H831" i="26"/>
  <c r="G831" i="26"/>
  <c r="M823" i="26"/>
  <c r="O823" i="26"/>
  <c r="N823" i="26"/>
  <c r="L823" i="26"/>
  <c r="K823" i="26"/>
  <c r="I823" i="26"/>
  <c r="J823" i="26"/>
  <c r="H823" i="26"/>
  <c r="G823" i="26"/>
  <c r="M815" i="26"/>
  <c r="O815" i="26"/>
  <c r="N815" i="26"/>
  <c r="L815" i="26"/>
  <c r="K815" i="26"/>
  <c r="J815" i="26"/>
  <c r="I815" i="26"/>
  <c r="H815" i="26"/>
  <c r="G815" i="26"/>
  <c r="M807" i="26"/>
  <c r="O807" i="26"/>
  <c r="N807" i="26"/>
  <c r="L807" i="26"/>
  <c r="K807" i="26"/>
  <c r="J807" i="26"/>
  <c r="I807" i="26"/>
  <c r="H807" i="26"/>
  <c r="G807" i="26"/>
  <c r="M799" i="26"/>
  <c r="O799" i="26"/>
  <c r="N799" i="26"/>
  <c r="L799" i="26"/>
  <c r="K799" i="26"/>
  <c r="J799" i="26"/>
  <c r="I799" i="26"/>
  <c r="H799" i="26"/>
  <c r="G799" i="26"/>
  <c r="M791" i="26"/>
  <c r="O791" i="26"/>
  <c r="N791" i="26"/>
  <c r="L791" i="26"/>
  <c r="K791" i="26"/>
  <c r="I791" i="26"/>
  <c r="J791" i="26"/>
  <c r="H791" i="26"/>
  <c r="G791" i="26"/>
  <c r="M783" i="26"/>
  <c r="O783" i="26"/>
  <c r="N783" i="26"/>
  <c r="L783" i="26"/>
  <c r="K783" i="26"/>
  <c r="J783" i="26"/>
  <c r="I783" i="26"/>
  <c r="H783" i="26"/>
  <c r="G783" i="26"/>
  <c r="M775" i="26"/>
  <c r="O775" i="26"/>
  <c r="N775" i="26"/>
  <c r="L775" i="26"/>
  <c r="K775" i="26"/>
  <c r="J775" i="26"/>
  <c r="I775" i="26"/>
  <c r="H775" i="26"/>
  <c r="G775" i="26"/>
  <c r="M767" i="26"/>
  <c r="O767" i="26"/>
  <c r="N767" i="26"/>
  <c r="L767" i="26"/>
  <c r="K767" i="26"/>
  <c r="J767" i="26"/>
  <c r="I767" i="26"/>
  <c r="H767" i="26"/>
  <c r="G767" i="26"/>
  <c r="M759" i="26"/>
  <c r="O759" i="26"/>
  <c r="N759" i="26"/>
  <c r="L759" i="26"/>
  <c r="K759" i="26"/>
  <c r="J759" i="26"/>
  <c r="I759" i="26"/>
  <c r="H759" i="26"/>
  <c r="G759" i="26"/>
  <c r="M751" i="26"/>
  <c r="O751" i="26"/>
  <c r="N751" i="26"/>
  <c r="L751" i="26"/>
  <c r="K751" i="26"/>
  <c r="J751" i="26"/>
  <c r="I751" i="26"/>
  <c r="H751" i="26"/>
  <c r="G751" i="26"/>
  <c r="M743" i="26"/>
  <c r="O743" i="26"/>
  <c r="N743" i="26"/>
  <c r="L743" i="26"/>
  <c r="K743" i="26"/>
  <c r="J743" i="26"/>
  <c r="I743" i="26"/>
  <c r="H743" i="26"/>
  <c r="G743" i="26"/>
  <c r="M735" i="26"/>
  <c r="O735" i="26"/>
  <c r="N735" i="26"/>
  <c r="K735" i="26"/>
  <c r="J735" i="26"/>
  <c r="L735" i="26"/>
  <c r="I735" i="26"/>
  <c r="H735" i="26"/>
  <c r="G735" i="26"/>
  <c r="M727" i="26"/>
  <c r="O727" i="26"/>
  <c r="N727" i="26"/>
  <c r="L727" i="26"/>
  <c r="K727" i="26"/>
  <c r="J727" i="26"/>
  <c r="I727" i="26"/>
  <c r="H727" i="26"/>
  <c r="G727" i="26"/>
  <c r="M719" i="26"/>
  <c r="O719" i="26"/>
  <c r="N719" i="26"/>
  <c r="L719" i="26"/>
  <c r="K719" i="26"/>
  <c r="J719" i="26"/>
  <c r="I719" i="26"/>
  <c r="H719" i="26"/>
  <c r="G719" i="26"/>
  <c r="M711" i="26"/>
  <c r="O711" i="26"/>
  <c r="N711" i="26"/>
  <c r="L711" i="26"/>
  <c r="K711" i="26"/>
  <c r="J711" i="26"/>
  <c r="I711" i="26"/>
  <c r="H711" i="26"/>
  <c r="G711" i="26"/>
  <c r="M703" i="26"/>
  <c r="O703" i="26"/>
  <c r="N703" i="26"/>
  <c r="L703" i="26"/>
  <c r="K703" i="26"/>
  <c r="J703" i="26"/>
  <c r="I703" i="26"/>
  <c r="H703" i="26"/>
  <c r="G703" i="26"/>
  <c r="M695" i="26"/>
  <c r="O695" i="26"/>
  <c r="N695" i="26"/>
  <c r="L695" i="26"/>
  <c r="K695" i="26"/>
  <c r="J695" i="26"/>
  <c r="I695" i="26"/>
  <c r="H695" i="26"/>
  <c r="G695" i="26"/>
  <c r="M687" i="26"/>
  <c r="O687" i="26"/>
  <c r="N687" i="26"/>
  <c r="L687" i="26"/>
  <c r="K687" i="26"/>
  <c r="J687" i="26"/>
  <c r="I687" i="26"/>
  <c r="H687" i="26"/>
  <c r="G687" i="26"/>
  <c r="M679" i="26"/>
  <c r="O679" i="26"/>
  <c r="N679" i="26"/>
  <c r="L679" i="26"/>
  <c r="K679" i="26"/>
  <c r="J679" i="26"/>
  <c r="I679" i="26"/>
  <c r="H679" i="26"/>
  <c r="G679" i="26"/>
  <c r="M671" i="26"/>
  <c r="O671" i="26"/>
  <c r="N671" i="26"/>
  <c r="K671" i="26"/>
  <c r="J671" i="26"/>
  <c r="L671" i="26"/>
  <c r="I671" i="26"/>
  <c r="H671" i="26"/>
  <c r="G671" i="26"/>
  <c r="M663" i="26"/>
  <c r="O663" i="26"/>
  <c r="N663" i="26"/>
  <c r="L663" i="26"/>
  <c r="K663" i="26"/>
  <c r="J663" i="26"/>
  <c r="I663" i="26"/>
  <c r="H663" i="26"/>
  <c r="G663" i="26"/>
  <c r="M655" i="26"/>
  <c r="O655" i="26"/>
  <c r="N655" i="26"/>
  <c r="L655" i="26"/>
  <c r="K655" i="26"/>
  <c r="J655" i="26"/>
  <c r="I655" i="26"/>
  <c r="H655" i="26"/>
  <c r="G655" i="26"/>
  <c r="M647" i="26"/>
  <c r="O647" i="26"/>
  <c r="N647" i="26"/>
  <c r="L647" i="26"/>
  <c r="K647" i="26"/>
  <c r="J647" i="26"/>
  <c r="I647" i="26"/>
  <c r="H647" i="26"/>
  <c r="G647" i="26"/>
  <c r="M639" i="26"/>
  <c r="O639" i="26"/>
  <c r="N639" i="26"/>
  <c r="L639" i="26"/>
  <c r="K639" i="26"/>
  <c r="J639" i="26"/>
  <c r="I639" i="26"/>
  <c r="H639" i="26"/>
  <c r="G639" i="26"/>
  <c r="M631" i="26"/>
  <c r="O631" i="26"/>
  <c r="N631" i="26"/>
  <c r="L631" i="26"/>
  <c r="K631" i="26"/>
  <c r="J631" i="26"/>
  <c r="I631" i="26"/>
  <c r="H631" i="26"/>
  <c r="G631" i="26"/>
  <c r="M623" i="26"/>
  <c r="O623" i="26"/>
  <c r="N623" i="26"/>
  <c r="L623" i="26"/>
  <c r="K623" i="26"/>
  <c r="J623" i="26"/>
  <c r="I623" i="26"/>
  <c r="H623" i="26"/>
  <c r="G623" i="26"/>
  <c r="M615" i="26"/>
  <c r="O615" i="26"/>
  <c r="N615" i="26"/>
  <c r="L615" i="26"/>
  <c r="K615" i="26"/>
  <c r="J615" i="26"/>
  <c r="I615" i="26"/>
  <c r="H615" i="26"/>
  <c r="G615" i="26"/>
  <c r="M607" i="26"/>
  <c r="O607" i="26"/>
  <c r="N607" i="26"/>
  <c r="K607" i="26"/>
  <c r="J607" i="26"/>
  <c r="L607" i="26"/>
  <c r="I607" i="26"/>
  <c r="H607" i="26"/>
  <c r="G607" i="26"/>
  <c r="M599" i="26"/>
  <c r="O599" i="26"/>
  <c r="N599" i="26"/>
  <c r="L599" i="26"/>
  <c r="K599" i="26"/>
  <c r="J599" i="26"/>
  <c r="I599" i="26"/>
  <c r="H599" i="26"/>
  <c r="G599" i="26"/>
  <c r="M591" i="26"/>
  <c r="O591" i="26"/>
  <c r="N591" i="26"/>
  <c r="L591" i="26"/>
  <c r="K591" i="26"/>
  <c r="J591" i="26"/>
  <c r="I591" i="26"/>
  <c r="H591" i="26"/>
  <c r="G591" i="26"/>
  <c r="M583" i="26"/>
  <c r="O583" i="26"/>
  <c r="N583" i="26"/>
  <c r="L583" i="26"/>
  <c r="K583" i="26"/>
  <c r="J583" i="26"/>
  <c r="I583" i="26"/>
  <c r="H583" i="26"/>
  <c r="G583" i="26"/>
  <c r="M575" i="26"/>
  <c r="O575" i="26"/>
  <c r="N575" i="26"/>
  <c r="L575" i="26"/>
  <c r="J575" i="26"/>
  <c r="K575" i="26"/>
  <c r="I575" i="26"/>
  <c r="H575" i="26"/>
  <c r="G575" i="26"/>
  <c r="M567" i="26"/>
  <c r="O567" i="26"/>
  <c r="N567" i="26"/>
  <c r="L567" i="26"/>
  <c r="J567" i="26"/>
  <c r="K567" i="26"/>
  <c r="I567" i="26"/>
  <c r="H567" i="26"/>
  <c r="G567" i="26"/>
  <c r="M559" i="26"/>
  <c r="O559" i="26"/>
  <c r="N559" i="26"/>
  <c r="L559" i="26"/>
  <c r="J559" i="26"/>
  <c r="K559" i="26"/>
  <c r="I559" i="26"/>
  <c r="H559" i="26"/>
  <c r="G559" i="26"/>
  <c r="O551" i="26"/>
  <c r="M551" i="26"/>
  <c r="N551" i="26"/>
  <c r="K551" i="26"/>
  <c r="L551" i="26"/>
  <c r="J551" i="26"/>
  <c r="I551" i="26"/>
  <c r="H551" i="26"/>
  <c r="G551" i="26"/>
  <c r="M543" i="26"/>
  <c r="O543" i="26"/>
  <c r="N543" i="26"/>
  <c r="K543" i="26"/>
  <c r="J543" i="26"/>
  <c r="L543" i="26"/>
  <c r="I543" i="26"/>
  <c r="H543" i="26"/>
  <c r="G543" i="26"/>
  <c r="M535" i="26"/>
  <c r="O535" i="26"/>
  <c r="N535" i="26"/>
  <c r="K535" i="26"/>
  <c r="L535" i="26"/>
  <c r="J535" i="26"/>
  <c r="I535" i="26"/>
  <c r="H535" i="26"/>
  <c r="G535" i="26"/>
  <c r="M527" i="26"/>
  <c r="O527" i="26"/>
  <c r="N527" i="26"/>
  <c r="L527" i="26"/>
  <c r="K527" i="26"/>
  <c r="J527" i="26"/>
  <c r="I527" i="26"/>
  <c r="H527" i="26"/>
  <c r="G527" i="26"/>
  <c r="M519" i="26"/>
  <c r="O519" i="26"/>
  <c r="N519" i="26"/>
  <c r="L519" i="26"/>
  <c r="K519" i="26"/>
  <c r="J519" i="26"/>
  <c r="I519" i="26"/>
  <c r="H519" i="26"/>
  <c r="G519" i="26"/>
  <c r="M511" i="26"/>
  <c r="O511" i="26"/>
  <c r="N511" i="26"/>
  <c r="L511" i="26"/>
  <c r="K511" i="26"/>
  <c r="J511" i="26"/>
  <c r="I511" i="26"/>
  <c r="H511" i="26"/>
  <c r="G511" i="26"/>
  <c r="M503" i="26"/>
  <c r="O503" i="26"/>
  <c r="N503" i="26"/>
  <c r="L503" i="26"/>
  <c r="K503" i="26"/>
  <c r="J503" i="26"/>
  <c r="I503" i="26"/>
  <c r="H503" i="26"/>
  <c r="G503" i="26"/>
  <c r="M495" i="26"/>
  <c r="O495" i="26"/>
  <c r="N495" i="26"/>
  <c r="L495" i="26"/>
  <c r="K495" i="26"/>
  <c r="J495" i="26"/>
  <c r="I495" i="26"/>
  <c r="H495" i="26"/>
  <c r="G495" i="26"/>
  <c r="O487" i="26"/>
  <c r="M487" i="26"/>
  <c r="N487" i="26"/>
  <c r="K487" i="26"/>
  <c r="L487" i="26"/>
  <c r="J487" i="26"/>
  <c r="I487" i="26"/>
  <c r="H487" i="26"/>
  <c r="G487" i="26"/>
  <c r="M479" i="26"/>
  <c r="O479" i="26"/>
  <c r="N479" i="26"/>
  <c r="K479" i="26"/>
  <c r="L479" i="26"/>
  <c r="J479" i="26"/>
  <c r="I479" i="26"/>
  <c r="H479" i="26"/>
  <c r="G479" i="26"/>
  <c r="M471" i="26"/>
  <c r="O471" i="26"/>
  <c r="N471" i="26"/>
  <c r="K471" i="26"/>
  <c r="L471" i="26"/>
  <c r="J471" i="26"/>
  <c r="I471" i="26"/>
  <c r="H471" i="26"/>
  <c r="G471" i="26"/>
  <c r="M463" i="26"/>
  <c r="O463" i="26"/>
  <c r="N463" i="26"/>
  <c r="L463" i="26"/>
  <c r="K463" i="26"/>
  <c r="J463" i="26"/>
  <c r="I463" i="26"/>
  <c r="H463" i="26"/>
  <c r="G463" i="26"/>
  <c r="M455" i="26"/>
  <c r="O455" i="26"/>
  <c r="N455" i="26"/>
  <c r="L455" i="26"/>
  <c r="K455" i="26"/>
  <c r="J455" i="26"/>
  <c r="I455" i="26"/>
  <c r="H455" i="26"/>
  <c r="G455" i="26"/>
  <c r="M447" i="26"/>
  <c r="O447" i="26"/>
  <c r="N447" i="26"/>
  <c r="L447" i="26"/>
  <c r="K447" i="26"/>
  <c r="J447" i="26"/>
  <c r="I447" i="26"/>
  <c r="H447" i="26"/>
  <c r="G447" i="26"/>
  <c r="M439" i="26"/>
  <c r="O439" i="26"/>
  <c r="N439" i="26"/>
  <c r="L439" i="26"/>
  <c r="K439" i="26"/>
  <c r="J439" i="26"/>
  <c r="I439" i="26"/>
  <c r="H439" i="26"/>
  <c r="G439" i="26"/>
  <c r="M431" i="26"/>
  <c r="O431" i="26"/>
  <c r="N431" i="26"/>
  <c r="L431" i="26"/>
  <c r="K431" i="26"/>
  <c r="J431" i="26"/>
  <c r="I431" i="26"/>
  <c r="H431" i="26"/>
  <c r="G431" i="26"/>
  <c r="O423" i="26"/>
  <c r="M423" i="26"/>
  <c r="N423" i="26"/>
  <c r="K423" i="26"/>
  <c r="L423" i="26"/>
  <c r="J423" i="26"/>
  <c r="I423" i="26"/>
  <c r="H423" i="26"/>
  <c r="G423" i="26"/>
  <c r="M415" i="26"/>
  <c r="O415" i="26"/>
  <c r="N415" i="26"/>
  <c r="K415" i="26"/>
  <c r="L415" i="26"/>
  <c r="J415" i="26"/>
  <c r="I415" i="26"/>
  <c r="H415" i="26"/>
  <c r="G415" i="26"/>
  <c r="M407" i="26"/>
  <c r="O407" i="26"/>
  <c r="N407" i="26"/>
  <c r="K407" i="26"/>
  <c r="L407" i="26"/>
  <c r="J407" i="26"/>
  <c r="I407" i="26"/>
  <c r="H407" i="26"/>
  <c r="G407" i="26"/>
  <c r="M399" i="26"/>
  <c r="O399" i="26"/>
  <c r="N399" i="26"/>
  <c r="L399" i="26"/>
  <c r="K399" i="26"/>
  <c r="J399" i="26"/>
  <c r="I399" i="26"/>
  <c r="H399" i="26"/>
  <c r="G399" i="26"/>
  <c r="M391" i="26"/>
  <c r="O391" i="26"/>
  <c r="N391" i="26"/>
  <c r="L391" i="26"/>
  <c r="K391" i="26"/>
  <c r="J391" i="26"/>
  <c r="I391" i="26"/>
  <c r="H391" i="26"/>
  <c r="G391" i="26"/>
  <c r="M383" i="26"/>
  <c r="O383" i="26"/>
  <c r="N383" i="26"/>
  <c r="L383" i="26"/>
  <c r="K383" i="26"/>
  <c r="J383" i="26"/>
  <c r="I383" i="26"/>
  <c r="H383" i="26"/>
  <c r="G383" i="26"/>
  <c r="M375" i="26"/>
  <c r="O375" i="26"/>
  <c r="N375" i="26"/>
  <c r="L375" i="26"/>
  <c r="K375" i="26"/>
  <c r="J375" i="26"/>
  <c r="I375" i="26"/>
  <c r="H375" i="26"/>
  <c r="G375" i="26"/>
  <c r="M367" i="26"/>
  <c r="O367" i="26"/>
  <c r="N367" i="26"/>
  <c r="L367" i="26"/>
  <c r="K367" i="26"/>
  <c r="J367" i="26"/>
  <c r="I367" i="26"/>
  <c r="H367" i="26"/>
  <c r="G367" i="26"/>
  <c r="O359" i="26"/>
  <c r="M359" i="26"/>
  <c r="N359" i="26"/>
  <c r="K359" i="26"/>
  <c r="L359" i="26"/>
  <c r="J359" i="26"/>
  <c r="I359" i="26"/>
  <c r="H359" i="26"/>
  <c r="G359" i="26"/>
  <c r="M351" i="26"/>
  <c r="O351" i="26"/>
  <c r="N351" i="26"/>
  <c r="K351" i="26"/>
  <c r="L351" i="26"/>
  <c r="J351" i="26"/>
  <c r="I351" i="26"/>
  <c r="H351" i="26"/>
  <c r="G351" i="26"/>
  <c r="M343" i="26"/>
  <c r="O343" i="26"/>
  <c r="N343" i="26"/>
  <c r="K343" i="26"/>
  <c r="L343" i="26"/>
  <c r="J343" i="26"/>
  <c r="I343" i="26"/>
  <c r="H343" i="26"/>
  <c r="G343" i="26"/>
  <c r="M335" i="26"/>
  <c r="O335" i="26"/>
  <c r="N335" i="26"/>
  <c r="L335" i="26"/>
  <c r="K335" i="26"/>
  <c r="J335" i="26"/>
  <c r="I335" i="26"/>
  <c r="H335" i="26"/>
  <c r="G335" i="26"/>
  <c r="M327" i="26"/>
  <c r="O327" i="26"/>
  <c r="N327" i="26"/>
  <c r="L327" i="26"/>
  <c r="K327" i="26"/>
  <c r="J327" i="26"/>
  <c r="I327" i="26"/>
  <c r="H327" i="26"/>
  <c r="G327" i="26"/>
  <c r="M319" i="26"/>
  <c r="O319" i="26"/>
  <c r="N319" i="26"/>
  <c r="L319" i="26"/>
  <c r="K319" i="26"/>
  <c r="J319" i="26"/>
  <c r="I319" i="26"/>
  <c r="H319" i="26"/>
  <c r="G319" i="26"/>
  <c r="M311" i="26"/>
  <c r="O311" i="26"/>
  <c r="N311" i="26"/>
  <c r="L311" i="26"/>
  <c r="K311" i="26"/>
  <c r="J311" i="26"/>
  <c r="I311" i="26"/>
  <c r="H311" i="26"/>
  <c r="G311" i="26"/>
  <c r="M303" i="26"/>
  <c r="O303" i="26"/>
  <c r="N303" i="26"/>
  <c r="L303" i="26"/>
  <c r="K303" i="26"/>
  <c r="J303" i="26"/>
  <c r="I303" i="26"/>
  <c r="H303" i="26"/>
  <c r="G303" i="26"/>
  <c r="O295" i="26"/>
  <c r="M295" i="26"/>
  <c r="N295" i="26"/>
  <c r="L295" i="26"/>
  <c r="K295" i="26"/>
  <c r="J295" i="26"/>
  <c r="I295" i="26"/>
  <c r="H295" i="26"/>
  <c r="G295" i="26"/>
  <c r="M287" i="26"/>
  <c r="O287" i="26"/>
  <c r="N287" i="26"/>
  <c r="L287" i="26"/>
  <c r="K287" i="26"/>
  <c r="J287" i="26"/>
  <c r="I287" i="26"/>
  <c r="H287" i="26"/>
  <c r="G287" i="26"/>
  <c r="M279" i="26"/>
  <c r="O279" i="26"/>
  <c r="N279" i="26"/>
  <c r="L279" i="26"/>
  <c r="K279" i="26"/>
  <c r="J279" i="26"/>
  <c r="I279" i="26"/>
  <c r="H279" i="26"/>
  <c r="G279" i="26"/>
  <c r="M271" i="26"/>
  <c r="O271" i="26"/>
  <c r="N271" i="26"/>
  <c r="L271" i="26"/>
  <c r="K271" i="26"/>
  <c r="J271" i="26"/>
  <c r="I271" i="26"/>
  <c r="H271" i="26"/>
  <c r="G271" i="26"/>
  <c r="M263" i="26"/>
  <c r="O263" i="26"/>
  <c r="N263" i="26"/>
  <c r="L263" i="26"/>
  <c r="K263" i="26"/>
  <c r="J263" i="26"/>
  <c r="I263" i="26"/>
  <c r="H263" i="26"/>
  <c r="G263" i="26"/>
  <c r="M255" i="26"/>
  <c r="O255" i="26"/>
  <c r="N255" i="26"/>
  <c r="L255" i="26"/>
  <c r="K255" i="26"/>
  <c r="J255" i="26"/>
  <c r="I255" i="26"/>
  <c r="H255" i="26"/>
  <c r="G255" i="26"/>
  <c r="M247" i="26"/>
  <c r="O247" i="26"/>
  <c r="N247" i="26"/>
  <c r="L247" i="26"/>
  <c r="K247" i="26"/>
  <c r="J247" i="26"/>
  <c r="I247" i="26"/>
  <c r="H247" i="26"/>
  <c r="G247" i="26"/>
  <c r="M239" i="26"/>
  <c r="O239" i="26"/>
  <c r="N239" i="26"/>
  <c r="L239" i="26"/>
  <c r="K239" i="26"/>
  <c r="J239" i="26"/>
  <c r="I239" i="26"/>
  <c r="H239" i="26"/>
  <c r="G239" i="26"/>
  <c r="O231" i="26"/>
  <c r="M231" i="26"/>
  <c r="N231" i="26"/>
  <c r="L231" i="26"/>
  <c r="K231" i="26"/>
  <c r="J231" i="26"/>
  <c r="I231" i="26"/>
  <c r="H231" i="26"/>
  <c r="G231" i="26"/>
  <c r="M223" i="26"/>
  <c r="O223" i="26"/>
  <c r="N223" i="26"/>
  <c r="L223" i="26"/>
  <c r="K223" i="26"/>
  <c r="J223" i="26"/>
  <c r="I223" i="26"/>
  <c r="H223" i="26"/>
  <c r="G223" i="26"/>
  <c r="M215" i="26"/>
  <c r="O215" i="26"/>
  <c r="N215" i="26"/>
  <c r="L215" i="26"/>
  <c r="K215" i="26"/>
  <c r="J215" i="26"/>
  <c r="I215" i="26"/>
  <c r="H215" i="26"/>
  <c r="G215" i="26"/>
  <c r="M207" i="26"/>
  <c r="O207" i="26"/>
  <c r="N207" i="26"/>
  <c r="L207" i="26"/>
  <c r="K207" i="26"/>
  <c r="J207" i="26"/>
  <c r="I207" i="26"/>
  <c r="H207" i="26"/>
  <c r="G207" i="26"/>
  <c r="M199" i="26"/>
  <c r="O199" i="26"/>
  <c r="N199" i="26"/>
  <c r="L199" i="26"/>
  <c r="K199" i="26"/>
  <c r="J199" i="26"/>
  <c r="I199" i="26"/>
  <c r="H199" i="26"/>
  <c r="G199" i="26"/>
  <c r="M191" i="26"/>
  <c r="O191" i="26"/>
  <c r="N191" i="26"/>
  <c r="L191" i="26"/>
  <c r="K191" i="26"/>
  <c r="J191" i="26"/>
  <c r="I191" i="26"/>
  <c r="H191" i="26"/>
  <c r="G191" i="26"/>
  <c r="M183" i="26"/>
  <c r="O183" i="26"/>
  <c r="N183" i="26"/>
  <c r="L183" i="26"/>
  <c r="K183" i="26"/>
  <c r="J183" i="26"/>
  <c r="I183" i="26"/>
  <c r="H183" i="26"/>
  <c r="G183" i="26"/>
  <c r="M175" i="26"/>
  <c r="O175" i="26"/>
  <c r="N175" i="26"/>
  <c r="L175" i="26"/>
  <c r="K175" i="26"/>
  <c r="J175" i="26"/>
  <c r="I175" i="26"/>
  <c r="H175" i="26"/>
  <c r="G175" i="26"/>
  <c r="O167" i="26"/>
  <c r="M167" i="26"/>
  <c r="N167" i="26"/>
  <c r="L167" i="26"/>
  <c r="K167" i="26"/>
  <c r="J167" i="26"/>
  <c r="I167" i="26"/>
  <c r="H167" i="26"/>
  <c r="G167" i="26"/>
  <c r="M159" i="26"/>
  <c r="O159" i="26"/>
  <c r="N159" i="26"/>
  <c r="L159" i="26"/>
  <c r="K159" i="26"/>
  <c r="J159" i="26"/>
  <c r="I159" i="26"/>
  <c r="H159" i="26"/>
  <c r="G159" i="26"/>
  <c r="M151" i="26"/>
  <c r="O151" i="26"/>
  <c r="N151" i="26"/>
  <c r="L151" i="26"/>
  <c r="K151" i="26"/>
  <c r="J151" i="26"/>
  <c r="I151" i="26"/>
  <c r="H151" i="26"/>
  <c r="G151" i="26"/>
  <c r="M143" i="26"/>
  <c r="O143" i="26"/>
  <c r="N143" i="26"/>
  <c r="L143" i="26"/>
  <c r="K143" i="26"/>
  <c r="J143" i="26"/>
  <c r="I143" i="26"/>
  <c r="H143" i="26"/>
  <c r="G143" i="26"/>
  <c r="M135" i="26"/>
  <c r="O135" i="26"/>
  <c r="N135" i="26"/>
  <c r="L135" i="26"/>
  <c r="K135" i="26"/>
  <c r="J135" i="26"/>
  <c r="I135" i="26"/>
  <c r="H135" i="26"/>
  <c r="G135" i="26"/>
  <c r="M127" i="26"/>
  <c r="O127" i="26"/>
  <c r="N127" i="26"/>
  <c r="L127" i="26"/>
  <c r="K127" i="26"/>
  <c r="J127" i="26"/>
  <c r="I127" i="26"/>
  <c r="H127" i="26"/>
  <c r="G127" i="26"/>
  <c r="M119" i="26"/>
  <c r="O119" i="26"/>
  <c r="N119" i="26"/>
  <c r="L119" i="26"/>
  <c r="K119" i="26"/>
  <c r="J119" i="26"/>
  <c r="I119" i="26"/>
  <c r="H119" i="26"/>
  <c r="G119" i="26"/>
  <c r="M111" i="26"/>
  <c r="O111" i="26"/>
  <c r="N111" i="26"/>
  <c r="L111" i="26"/>
  <c r="K111" i="26"/>
  <c r="J111" i="26"/>
  <c r="I111" i="26"/>
  <c r="H111" i="26"/>
  <c r="G111" i="26"/>
  <c r="M103" i="26"/>
  <c r="O103" i="26"/>
  <c r="N103" i="26"/>
  <c r="L103" i="26"/>
  <c r="K103" i="26"/>
  <c r="J103" i="26"/>
  <c r="I103" i="26"/>
  <c r="H103" i="26"/>
  <c r="G103" i="26"/>
  <c r="M95" i="26"/>
  <c r="O95" i="26"/>
  <c r="N95" i="26"/>
  <c r="L95" i="26"/>
  <c r="K95" i="26"/>
  <c r="J95" i="26"/>
  <c r="I95" i="26"/>
  <c r="H95" i="26"/>
  <c r="G95" i="26"/>
  <c r="O87" i="26"/>
  <c r="M87" i="26"/>
  <c r="N87" i="26"/>
  <c r="L87" i="26"/>
  <c r="K87" i="26"/>
  <c r="J87" i="26"/>
  <c r="I87" i="26"/>
  <c r="H87" i="26"/>
  <c r="G87" i="26"/>
  <c r="M79" i="26"/>
  <c r="O79" i="26"/>
  <c r="N79" i="26"/>
  <c r="L79" i="26"/>
  <c r="K79" i="26"/>
  <c r="J79" i="26"/>
  <c r="I79" i="26"/>
  <c r="H79" i="26"/>
  <c r="G79" i="26"/>
  <c r="O71" i="26"/>
  <c r="M71" i="26"/>
  <c r="N71" i="26"/>
  <c r="L71" i="26"/>
  <c r="K71" i="26"/>
  <c r="J71" i="26"/>
  <c r="I71" i="26"/>
  <c r="H71" i="26"/>
  <c r="G71" i="26"/>
  <c r="M63" i="26"/>
  <c r="O63" i="26"/>
  <c r="N63" i="26"/>
  <c r="L63" i="26"/>
  <c r="K63" i="26"/>
  <c r="J63" i="26"/>
  <c r="I63" i="26"/>
  <c r="H63" i="26"/>
  <c r="G63" i="26"/>
  <c r="M55" i="26"/>
  <c r="O55" i="26"/>
  <c r="N55" i="26"/>
  <c r="L55" i="26"/>
  <c r="K55" i="26"/>
  <c r="J55" i="26"/>
  <c r="I55" i="26"/>
  <c r="H55" i="26"/>
  <c r="G55" i="26"/>
  <c r="O47" i="26"/>
  <c r="M47" i="26"/>
  <c r="N47" i="26"/>
  <c r="L47" i="26"/>
  <c r="K47" i="26"/>
  <c r="J47" i="26"/>
  <c r="I47" i="26"/>
  <c r="H47" i="26"/>
  <c r="G47" i="26"/>
  <c r="M39" i="26"/>
  <c r="O39" i="26"/>
  <c r="N39" i="26"/>
  <c r="L39" i="26"/>
  <c r="K39" i="26"/>
  <c r="J39" i="26"/>
  <c r="I39" i="26"/>
  <c r="H39" i="26"/>
  <c r="G39" i="26"/>
  <c r="M31" i="26"/>
  <c r="O31" i="26"/>
  <c r="N31" i="26"/>
  <c r="L31" i="26"/>
  <c r="K31" i="26"/>
  <c r="J31" i="26"/>
  <c r="I31" i="26"/>
  <c r="H31" i="26"/>
  <c r="G31" i="26"/>
  <c r="O23" i="26"/>
  <c r="M23" i="26"/>
  <c r="N23" i="26"/>
  <c r="L23" i="26"/>
  <c r="K23" i="26"/>
  <c r="J23" i="26"/>
  <c r="I23" i="26"/>
  <c r="H23" i="26"/>
  <c r="G23" i="26"/>
  <c r="M15" i="26"/>
  <c r="O15" i="26"/>
  <c r="N15" i="26"/>
  <c r="L15" i="26"/>
  <c r="K15" i="26"/>
  <c r="J15" i="26"/>
  <c r="I15" i="26"/>
  <c r="H15" i="26"/>
  <c r="G15" i="26"/>
  <c r="M7" i="26"/>
  <c r="O7" i="26"/>
  <c r="N7" i="26"/>
  <c r="L7" i="26"/>
  <c r="K7" i="26"/>
  <c r="J7" i="26"/>
  <c r="I7" i="26"/>
  <c r="H7" i="26"/>
  <c r="G7" i="26"/>
  <c r="M954" i="26"/>
  <c r="O954" i="26"/>
  <c r="N954" i="26"/>
  <c r="L954" i="26"/>
  <c r="K954" i="26"/>
  <c r="I954" i="26"/>
  <c r="H954" i="26"/>
  <c r="J954" i="26"/>
  <c r="G954" i="26"/>
  <c r="M874" i="26"/>
  <c r="O874" i="26"/>
  <c r="N874" i="26"/>
  <c r="L874" i="26"/>
  <c r="K874" i="26"/>
  <c r="I874" i="26"/>
  <c r="H874" i="26"/>
  <c r="J874" i="26"/>
  <c r="G874" i="26"/>
  <c r="M778" i="26"/>
  <c r="O778" i="26"/>
  <c r="L778" i="26"/>
  <c r="N778" i="26"/>
  <c r="K778" i="26"/>
  <c r="J778" i="26"/>
  <c r="I778" i="26"/>
  <c r="H778" i="26"/>
  <c r="G778" i="26"/>
  <c r="M658" i="26"/>
  <c r="N658" i="26"/>
  <c r="O658" i="26"/>
  <c r="L658" i="26"/>
  <c r="K658" i="26"/>
  <c r="I658" i="26"/>
  <c r="J658" i="26"/>
  <c r="H658" i="26"/>
  <c r="G658" i="26"/>
  <c r="M482" i="26"/>
  <c r="O482" i="26"/>
  <c r="N482" i="26"/>
  <c r="L482" i="26"/>
  <c r="K482" i="26"/>
  <c r="I482" i="26"/>
  <c r="J482" i="26"/>
  <c r="H482" i="26"/>
  <c r="G482" i="26"/>
  <c r="M34" i="26"/>
  <c r="O34" i="26"/>
  <c r="N34" i="26"/>
  <c r="L34" i="26"/>
  <c r="K34" i="26"/>
  <c r="I34" i="26"/>
  <c r="J34" i="26"/>
  <c r="G34" i="26"/>
  <c r="H34" i="26"/>
  <c r="M966" i="26"/>
  <c r="O966" i="26"/>
  <c r="N966" i="26"/>
  <c r="L966" i="26"/>
  <c r="K966" i="26"/>
  <c r="J966" i="26"/>
  <c r="I966" i="26"/>
  <c r="H966" i="26"/>
  <c r="G966" i="26"/>
  <c r="M958" i="26"/>
  <c r="O958" i="26"/>
  <c r="N958" i="26"/>
  <c r="L958" i="26"/>
  <c r="K958" i="26"/>
  <c r="J958" i="26"/>
  <c r="I958" i="26"/>
  <c r="H958" i="26"/>
  <c r="G958" i="26"/>
  <c r="M950" i="26"/>
  <c r="O950" i="26"/>
  <c r="N950" i="26"/>
  <c r="L950" i="26"/>
  <c r="K950" i="26"/>
  <c r="J950" i="26"/>
  <c r="I950" i="26"/>
  <c r="H950" i="26"/>
  <c r="G950" i="26"/>
  <c r="M942" i="26"/>
  <c r="O942" i="26"/>
  <c r="N942" i="26"/>
  <c r="L942" i="26"/>
  <c r="K942" i="26"/>
  <c r="J942" i="26"/>
  <c r="I942" i="26"/>
  <c r="H942" i="26"/>
  <c r="G942" i="26"/>
  <c r="M934" i="26"/>
  <c r="O934" i="26"/>
  <c r="N934" i="26"/>
  <c r="L934" i="26"/>
  <c r="K934" i="26"/>
  <c r="J934" i="26"/>
  <c r="I934" i="26"/>
  <c r="H934" i="26"/>
  <c r="G934" i="26"/>
  <c r="M926" i="26"/>
  <c r="O926" i="26"/>
  <c r="N926" i="26"/>
  <c r="L926" i="26"/>
  <c r="K926" i="26"/>
  <c r="J926" i="26"/>
  <c r="I926" i="26"/>
  <c r="H926" i="26"/>
  <c r="G926" i="26"/>
  <c r="M918" i="26"/>
  <c r="O918" i="26"/>
  <c r="N918" i="26"/>
  <c r="L918" i="26"/>
  <c r="K918" i="26"/>
  <c r="J918" i="26"/>
  <c r="I918" i="26"/>
  <c r="H918" i="26"/>
  <c r="G918" i="26"/>
  <c r="M910" i="26"/>
  <c r="O910" i="26"/>
  <c r="N910" i="26"/>
  <c r="L910" i="26"/>
  <c r="K910" i="26"/>
  <c r="J910" i="26"/>
  <c r="I910" i="26"/>
  <c r="H910" i="26"/>
  <c r="G910" i="26"/>
  <c r="M902" i="26"/>
  <c r="O902" i="26"/>
  <c r="N902" i="26"/>
  <c r="L902" i="26"/>
  <c r="K902" i="26"/>
  <c r="J902" i="26"/>
  <c r="I902" i="26"/>
  <c r="H902" i="26"/>
  <c r="G902" i="26"/>
  <c r="M894" i="26"/>
  <c r="O894" i="26"/>
  <c r="N894" i="26"/>
  <c r="L894" i="26"/>
  <c r="K894" i="26"/>
  <c r="J894" i="26"/>
  <c r="I894" i="26"/>
  <c r="H894" i="26"/>
  <c r="G894" i="26"/>
  <c r="M886" i="26"/>
  <c r="O886" i="26"/>
  <c r="N886" i="26"/>
  <c r="L886" i="26"/>
  <c r="K886" i="26"/>
  <c r="J886" i="26"/>
  <c r="I886" i="26"/>
  <c r="H886" i="26"/>
  <c r="G886" i="26"/>
  <c r="M878" i="26"/>
  <c r="O878" i="26"/>
  <c r="N878" i="26"/>
  <c r="L878" i="26"/>
  <c r="K878" i="26"/>
  <c r="J878" i="26"/>
  <c r="I878" i="26"/>
  <c r="H878" i="26"/>
  <c r="G878" i="26"/>
  <c r="M870" i="26"/>
  <c r="O870" i="26"/>
  <c r="N870" i="26"/>
  <c r="L870" i="26"/>
  <c r="K870" i="26"/>
  <c r="J870" i="26"/>
  <c r="I870" i="26"/>
  <c r="H870" i="26"/>
  <c r="G870" i="26"/>
  <c r="M862" i="26"/>
  <c r="O862" i="26"/>
  <c r="N862" i="26"/>
  <c r="L862" i="26"/>
  <c r="K862" i="26"/>
  <c r="J862" i="26"/>
  <c r="I862" i="26"/>
  <c r="H862" i="26"/>
  <c r="G862" i="26"/>
  <c r="M854" i="26"/>
  <c r="O854" i="26"/>
  <c r="N854" i="26"/>
  <c r="L854" i="26"/>
  <c r="K854" i="26"/>
  <c r="J854" i="26"/>
  <c r="I854" i="26"/>
  <c r="H854" i="26"/>
  <c r="G854" i="26"/>
  <c r="M846" i="26"/>
  <c r="O846" i="26"/>
  <c r="N846" i="26"/>
  <c r="L846" i="26"/>
  <c r="K846" i="26"/>
  <c r="J846" i="26"/>
  <c r="I846" i="26"/>
  <c r="H846" i="26"/>
  <c r="G846" i="26"/>
  <c r="M838" i="26"/>
  <c r="O838" i="26"/>
  <c r="N838" i="26"/>
  <c r="L838" i="26"/>
  <c r="K838" i="26"/>
  <c r="J838" i="26"/>
  <c r="I838" i="26"/>
  <c r="H838" i="26"/>
  <c r="G838" i="26"/>
  <c r="M830" i="26"/>
  <c r="O830" i="26"/>
  <c r="N830" i="26"/>
  <c r="L830" i="26"/>
  <c r="K830" i="26"/>
  <c r="I830" i="26"/>
  <c r="J830" i="26"/>
  <c r="H830" i="26"/>
  <c r="G830" i="26"/>
  <c r="M822" i="26"/>
  <c r="O822" i="26"/>
  <c r="N822" i="26"/>
  <c r="L822" i="26"/>
  <c r="K822" i="26"/>
  <c r="I822" i="26"/>
  <c r="J822" i="26"/>
  <c r="H822" i="26"/>
  <c r="G822" i="26"/>
  <c r="M814" i="26"/>
  <c r="O814" i="26"/>
  <c r="N814" i="26"/>
  <c r="L814" i="26"/>
  <c r="K814" i="26"/>
  <c r="I814" i="26"/>
  <c r="J814" i="26"/>
  <c r="H814" i="26"/>
  <c r="G814" i="26"/>
  <c r="M806" i="26"/>
  <c r="O806" i="26"/>
  <c r="N806" i="26"/>
  <c r="L806" i="26"/>
  <c r="K806" i="26"/>
  <c r="J806" i="26"/>
  <c r="I806" i="26"/>
  <c r="H806" i="26"/>
  <c r="G806" i="26"/>
  <c r="M798" i="26"/>
  <c r="O798" i="26"/>
  <c r="N798" i="26"/>
  <c r="L798" i="26"/>
  <c r="K798" i="26"/>
  <c r="J798" i="26"/>
  <c r="I798" i="26"/>
  <c r="H798" i="26"/>
  <c r="G798" i="26"/>
  <c r="M790" i="26"/>
  <c r="O790" i="26"/>
  <c r="N790" i="26"/>
  <c r="L790" i="26"/>
  <c r="K790" i="26"/>
  <c r="I790" i="26"/>
  <c r="J790" i="26"/>
  <c r="H790" i="26"/>
  <c r="G790" i="26"/>
  <c r="M782" i="26"/>
  <c r="O782" i="26"/>
  <c r="N782" i="26"/>
  <c r="L782" i="26"/>
  <c r="K782" i="26"/>
  <c r="J782" i="26"/>
  <c r="I782" i="26"/>
  <c r="H782" i="26"/>
  <c r="G782" i="26"/>
  <c r="M774" i="26"/>
  <c r="O774" i="26"/>
  <c r="N774" i="26"/>
  <c r="L774" i="26"/>
  <c r="K774" i="26"/>
  <c r="J774" i="26"/>
  <c r="I774" i="26"/>
  <c r="H774" i="26"/>
  <c r="G774" i="26"/>
  <c r="M766" i="26"/>
  <c r="O766" i="26"/>
  <c r="N766" i="26"/>
  <c r="L766" i="26"/>
  <c r="K766" i="26"/>
  <c r="J766" i="26"/>
  <c r="I766" i="26"/>
  <c r="H766" i="26"/>
  <c r="G766" i="26"/>
  <c r="M758" i="26"/>
  <c r="O758" i="26"/>
  <c r="N758" i="26"/>
  <c r="L758" i="26"/>
  <c r="K758" i="26"/>
  <c r="J758" i="26"/>
  <c r="I758" i="26"/>
  <c r="H758" i="26"/>
  <c r="G758" i="26"/>
  <c r="M750" i="26"/>
  <c r="O750" i="26"/>
  <c r="N750" i="26"/>
  <c r="L750" i="26"/>
  <c r="K750" i="26"/>
  <c r="J750" i="26"/>
  <c r="I750" i="26"/>
  <c r="H750" i="26"/>
  <c r="G750" i="26"/>
  <c r="M742" i="26"/>
  <c r="O742" i="26"/>
  <c r="N742" i="26"/>
  <c r="L742" i="26"/>
  <c r="K742" i="26"/>
  <c r="J742" i="26"/>
  <c r="I742" i="26"/>
  <c r="H742" i="26"/>
  <c r="G742" i="26"/>
  <c r="M734" i="26"/>
  <c r="O734" i="26"/>
  <c r="N734" i="26"/>
  <c r="L734" i="26"/>
  <c r="K734" i="26"/>
  <c r="J734" i="26"/>
  <c r="I734" i="26"/>
  <c r="H734" i="26"/>
  <c r="G734" i="26"/>
  <c r="M726" i="26"/>
  <c r="O726" i="26"/>
  <c r="N726" i="26"/>
  <c r="L726" i="26"/>
  <c r="K726" i="26"/>
  <c r="J726" i="26"/>
  <c r="I726" i="26"/>
  <c r="H726" i="26"/>
  <c r="G726" i="26"/>
  <c r="M718" i="26"/>
  <c r="O718" i="26"/>
  <c r="N718" i="26"/>
  <c r="L718" i="26"/>
  <c r="K718" i="26"/>
  <c r="J718" i="26"/>
  <c r="I718" i="26"/>
  <c r="H718" i="26"/>
  <c r="G718" i="26"/>
  <c r="M710" i="26"/>
  <c r="O710" i="26"/>
  <c r="N710" i="26"/>
  <c r="L710" i="26"/>
  <c r="K710" i="26"/>
  <c r="J710" i="26"/>
  <c r="I710" i="26"/>
  <c r="H710" i="26"/>
  <c r="G710" i="26"/>
  <c r="M702" i="26"/>
  <c r="O702" i="26"/>
  <c r="N702" i="26"/>
  <c r="L702" i="26"/>
  <c r="K702" i="26"/>
  <c r="J702" i="26"/>
  <c r="I702" i="26"/>
  <c r="H702" i="26"/>
  <c r="G702" i="26"/>
  <c r="M694" i="26"/>
  <c r="O694" i="26"/>
  <c r="N694" i="26"/>
  <c r="L694" i="26"/>
  <c r="K694" i="26"/>
  <c r="J694" i="26"/>
  <c r="I694" i="26"/>
  <c r="H694" i="26"/>
  <c r="G694" i="26"/>
  <c r="M686" i="26"/>
  <c r="O686" i="26"/>
  <c r="N686" i="26"/>
  <c r="L686" i="26"/>
  <c r="K686" i="26"/>
  <c r="J686" i="26"/>
  <c r="I686" i="26"/>
  <c r="H686" i="26"/>
  <c r="G686" i="26"/>
  <c r="M678" i="26"/>
  <c r="O678" i="26"/>
  <c r="N678" i="26"/>
  <c r="L678" i="26"/>
  <c r="K678" i="26"/>
  <c r="J678" i="26"/>
  <c r="I678" i="26"/>
  <c r="H678" i="26"/>
  <c r="G678" i="26"/>
  <c r="M670" i="26"/>
  <c r="O670" i="26"/>
  <c r="N670" i="26"/>
  <c r="L670" i="26"/>
  <c r="K670" i="26"/>
  <c r="J670" i="26"/>
  <c r="I670" i="26"/>
  <c r="H670" i="26"/>
  <c r="G670" i="26"/>
  <c r="M662" i="26"/>
  <c r="O662" i="26"/>
  <c r="N662" i="26"/>
  <c r="L662" i="26"/>
  <c r="K662" i="26"/>
  <c r="J662" i="26"/>
  <c r="I662" i="26"/>
  <c r="H662" i="26"/>
  <c r="G662" i="26"/>
  <c r="M654" i="26"/>
  <c r="O654" i="26"/>
  <c r="N654" i="26"/>
  <c r="L654" i="26"/>
  <c r="K654" i="26"/>
  <c r="J654" i="26"/>
  <c r="I654" i="26"/>
  <c r="H654" i="26"/>
  <c r="G654" i="26"/>
  <c r="M646" i="26"/>
  <c r="O646" i="26"/>
  <c r="N646" i="26"/>
  <c r="L646" i="26"/>
  <c r="K646" i="26"/>
  <c r="J646" i="26"/>
  <c r="I646" i="26"/>
  <c r="H646" i="26"/>
  <c r="G646" i="26"/>
  <c r="M638" i="26"/>
  <c r="O638" i="26"/>
  <c r="N638" i="26"/>
  <c r="L638" i="26"/>
  <c r="K638" i="26"/>
  <c r="J638" i="26"/>
  <c r="I638" i="26"/>
  <c r="H638" i="26"/>
  <c r="G638" i="26"/>
  <c r="M630" i="26"/>
  <c r="O630" i="26"/>
  <c r="N630" i="26"/>
  <c r="L630" i="26"/>
  <c r="K630" i="26"/>
  <c r="J630" i="26"/>
  <c r="I630" i="26"/>
  <c r="H630" i="26"/>
  <c r="G630" i="26"/>
  <c r="M622" i="26"/>
  <c r="O622" i="26"/>
  <c r="N622" i="26"/>
  <c r="L622" i="26"/>
  <c r="K622" i="26"/>
  <c r="J622" i="26"/>
  <c r="I622" i="26"/>
  <c r="H622" i="26"/>
  <c r="G622" i="26"/>
  <c r="M614" i="26"/>
  <c r="O614" i="26"/>
  <c r="N614" i="26"/>
  <c r="L614" i="26"/>
  <c r="K614" i="26"/>
  <c r="J614" i="26"/>
  <c r="I614" i="26"/>
  <c r="H614" i="26"/>
  <c r="G614" i="26"/>
  <c r="M606" i="26"/>
  <c r="O606" i="26"/>
  <c r="N606" i="26"/>
  <c r="L606" i="26"/>
  <c r="K606" i="26"/>
  <c r="J606" i="26"/>
  <c r="I606" i="26"/>
  <c r="H606" i="26"/>
  <c r="G606" i="26"/>
  <c r="M598" i="26"/>
  <c r="O598" i="26"/>
  <c r="N598" i="26"/>
  <c r="L598" i="26"/>
  <c r="K598" i="26"/>
  <c r="J598" i="26"/>
  <c r="I598" i="26"/>
  <c r="H598" i="26"/>
  <c r="G598" i="26"/>
  <c r="M590" i="26"/>
  <c r="O590" i="26"/>
  <c r="N590" i="26"/>
  <c r="L590" i="26"/>
  <c r="K590" i="26"/>
  <c r="J590" i="26"/>
  <c r="I590" i="26"/>
  <c r="H590" i="26"/>
  <c r="G590" i="26"/>
  <c r="M582" i="26"/>
  <c r="O582" i="26"/>
  <c r="N582" i="26"/>
  <c r="L582" i="26"/>
  <c r="K582" i="26"/>
  <c r="J582" i="26"/>
  <c r="I582" i="26"/>
  <c r="H582" i="26"/>
  <c r="G582" i="26"/>
  <c r="M574" i="26"/>
  <c r="O574" i="26"/>
  <c r="N574" i="26"/>
  <c r="L574" i="26"/>
  <c r="J574" i="26"/>
  <c r="K574" i="26"/>
  <c r="I574" i="26"/>
  <c r="H574" i="26"/>
  <c r="G574" i="26"/>
  <c r="M566" i="26"/>
  <c r="O566" i="26"/>
  <c r="N566" i="26"/>
  <c r="L566" i="26"/>
  <c r="J566" i="26"/>
  <c r="K566" i="26"/>
  <c r="I566" i="26"/>
  <c r="H566" i="26"/>
  <c r="G566" i="26"/>
  <c r="M558" i="26"/>
  <c r="O558" i="26"/>
  <c r="N558" i="26"/>
  <c r="L558" i="26"/>
  <c r="J558" i="26"/>
  <c r="K558" i="26"/>
  <c r="I558" i="26"/>
  <c r="H558" i="26"/>
  <c r="G558" i="26"/>
  <c r="M550" i="26"/>
  <c r="O550" i="26"/>
  <c r="N550" i="26"/>
  <c r="L550" i="26"/>
  <c r="J550" i="26"/>
  <c r="K550" i="26"/>
  <c r="I550" i="26"/>
  <c r="H550" i="26"/>
  <c r="G550" i="26"/>
  <c r="M542" i="26"/>
  <c r="O542" i="26"/>
  <c r="N542" i="26"/>
  <c r="L542" i="26"/>
  <c r="J542" i="26"/>
  <c r="K542" i="26"/>
  <c r="I542" i="26"/>
  <c r="H542" i="26"/>
  <c r="G542" i="26"/>
  <c r="M534" i="26"/>
  <c r="O534" i="26"/>
  <c r="N534" i="26"/>
  <c r="L534" i="26"/>
  <c r="J534" i="26"/>
  <c r="K534" i="26"/>
  <c r="I534" i="26"/>
  <c r="H534" i="26"/>
  <c r="G534" i="26"/>
  <c r="M526" i="26"/>
  <c r="O526" i="26"/>
  <c r="N526" i="26"/>
  <c r="L526" i="26"/>
  <c r="K526" i="26"/>
  <c r="J526" i="26"/>
  <c r="I526" i="26"/>
  <c r="H526" i="26"/>
  <c r="G526" i="26"/>
  <c r="M518" i="26"/>
  <c r="O518" i="26"/>
  <c r="N518" i="26"/>
  <c r="L518" i="26"/>
  <c r="K518" i="26"/>
  <c r="J518" i="26"/>
  <c r="I518" i="26"/>
  <c r="H518" i="26"/>
  <c r="G518" i="26"/>
  <c r="M510" i="26"/>
  <c r="N510" i="26"/>
  <c r="O510" i="26"/>
  <c r="L510" i="26"/>
  <c r="K510" i="26"/>
  <c r="J510" i="26"/>
  <c r="I510" i="26"/>
  <c r="H510" i="26"/>
  <c r="G510" i="26"/>
  <c r="M502" i="26"/>
  <c r="O502" i="26"/>
  <c r="N502" i="26"/>
  <c r="L502" i="26"/>
  <c r="K502" i="26"/>
  <c r="J502" i="26"/>
  <c r="I502" i="26"/>
  <c r="H502" i="26"/>
  <c r="G502" i="26"/>
  <c r="M494" i="26"/>
  <c r="O494" i="26"/>
  <c r="N494" i="26"/>
  <c r="L494" i="26"/>
  <c r="K494" i="26"/>
  <c r="J494" i="26"/>
  <c r="I494" i="26"/>
  <c r="H494" i="26"/>
  <c r="G494" i="26"/>
  <c r="M486" i="26"/>
  <c r="O486" i="26"/>
  <c r="N486" i="26"/>
  <c r="L486" i="26"/>
  <c r="K486" i="26"/>
  <c r="J486" i="26"/>
  <c r="I486" i="26"/>
  <c r="H486" i="26"/>
  <c r="G486" i="26"/>
  <c r="M478" i="26"/>
  <c r="O478" i="26"/>
  <c r="N478" i="26"/>
  <c r="L478" i="26"/>
  <c r="K478" i="26"/>
  <c r="J478" i="26"/>
  <c r="I478" i="26"/>
  <c r="H478" i="26"/>
  <c r="G478" i="26"/>
  <c r="M470" i="26"/>
  <c r="O470" i="26"/>
  <c r="N470" i="26"/>
  <c r="L470" i="26"/>
  <c r="K470" i="26"/>
  <c r="J470" i="26"/>
  <c r="I470" i="26"/>
  <c r="H470" i="26"/>
  <c r="G470" i="26"/>
  <c r="M462" i="26"/>
  <c r="O462" i="26"/>
  <c r="N462" i="26"/>
  <c r="L462" i="26"/>
  <c r="K462" i="26"/>
  <c r="J462" i="26"/>
  <c r="I462" i="26"/>
  <c r="H462" i="26"/>
  <c r="G462" i="26"/>
  <c r="M454" i="26"/>
  <c r="O454" i="26"/>
  <c r="N454" i="26"/>
  <c r="L454" i="26"/>
  <c r="K454" i="26"/>
  <c r="J454" i="26"/>
  <c r="I454" i="26"/>
  <c r="H454" i="26"/>
  <c r="G454" i="26"/>
  <c r="M446" i="26"/>
  <c r="O446" i="26"/>
  <c r="N446" i="26"/>
  <c r="L446" i="26"/>
  <c r="K446" i="26"/>
  <c r="J446" i="26"/>
  <c r="I446" i="26"/>
  <c r="H446" i="26"/>
  <c r="G446" i="26"/>
  <c r="M438" i="26"/>
  <c r="O438" i="26"/>
  <c r="N438" i="26"/>
  <c r="L438" i="26"/>
  <c r="K438" i="26"/>
  <c r="J438" i="26"/>
  <c r="I438" i="26"/>
  <c r="H438" i="26"/>
  <c r="G438" i="26"/>
  <c r="M430" i="26"/>
  <c r="O430" i="26"/>
  <c r="N430" i="26"/>
  <c r="L430" i="26"/>
  <c r="K430" i="26"/>
  <c r="J430" i="26"/>
  <c r="I430" i="26"/>
  <c r="H430" i="26"/>
  <c r="G430" i="26"/>
  <c r="M422" i="26"/>
  <c r="O422" i="26"/>
  <c r="N422" i="26"/>
  <c r="L422" i="26"/>
  <c r="K422" i="26"/>
  <c r="J422" i="26"/>
  <c r="I422" i="26"/>
  <c r="H422" i="26"/>
  <c r="G422" i="26"/>
  <c r="M414" i="26"/>
  <c r="O414" i="26"/>
  <c r="N414" i="26"/>
  <c r="L414" i="26"/>
  <c r="K414" i="26"/>
  <c r="J414" i="26"/>
  <c r="I414" i="26"/>
  <c r="H414" i="26"/>
  <c r="G414" i="26"/>
  <c r="M406" i="26"/>
  <c r="O406" i="26"/>
  <c r="N406" i="26"/>
  <c r="L406" i="26"/>
  <c r="K406" i="26"/>
  <c r="J406" i="26"/>
  <c r="I406" i="26"/>
  <c r="H406" i="26"/>
  <c r="G406" i="26"/>
  <c r="M398" i="26"/>
  <c r="O398" i="26"/>
  <c r="N398" i="26"/>
  <c r="L398" i="26"/>
  <c r="K398" i="26"/>
  <c r="J398" i="26"/>
  <c r="I398" i="26"/>
  <c r="H398" i="26"/>
  <c r="G398" i="26"/>
  <c r="M390" i="26"/>
  <c r="O390" i="26"/>
  <c r="N390" i="26"/>
  <c r="L390" i="26"/>
  <c r="K390" i="26"/>
  <c r="J390" i="26"/>
  <c r="I390" i="26"/>
  <c r="H390" i="26"/>
  <c r="G390" i="26"/>
  <c r="M382" i="26"/>
  <c r="O382" i="26"/>
  <c r="N382" i="26"/>
  <c r="L382" i="26"/>
  <c r="K382" i="26"/>
  <c r="J382" i="26"/>
  <c r="I382" i="26"/>
  <c r="H382" i="26"/>
  <c r="G382" i="26"/>
  <c r="M374" i="26"/>
  <c r="O374" i="26"/>
  <c r="N374" i="26"/>
  <c r="L374" i="26"/>
  <c r="K374" i="26"/>
  <c r="J374" i="26"/>
  <c r="I374" i="26"/>
  <c r="H374" i="26"/>
  <c r="G374" i="26"/>
  <c r="M366" i="26"/>
  <c r="O366" i="26"/>
  <c r="N366" i="26"/>
  <c r="L366" i="26"/>
  <c r="K366" i="26"/>
  <c r="J366" i="26"/>
  <c r="I366" i="26"/>
  <c r="H366" i="26"/>
  <c r="G366" i="26"/>
  <c r="M358" i="26"/>
  <c r="O358" i="26"/>
  <c r="N358" i="26"/>
  <c r="L358" i="26"/>
  <c r="K358" i="26"/>
  <c r="J358" i="26"/>
  <c r="I358" i="26"/>
  <c r="H358" i="26"/>
  <c r="G358" i="26"/>
  <c r="M350" i="26"/>
  <c r="O350" i="26"/>
  <c r="N350" i="26"/>
  <c r="L350" i="26"/>
  <c r="K350" i="26"/>
  <c r="J350" i="26"/>
  <c r="I350" i="26"/>
  <c r="H350" i="26"/>
  <c r="G350" i="26"/>
  <c r="M342" i="26"/>
  <c r="O342" i="26"/>
  <c r="N342" i="26"/>
  <c r="L342" i="26"/>
  <c r="K342" i="26"/>
  <c r="J342" i="26"/>
  <c r="I342" i="26"/>
  <c r="H342" i="26"/>
  <c r="G342" i="26"/>
  <c r="M334" i="26"/>
  <c r="O334" i="26"/>
  <c r="N334" i="26"/>
  <c r="K334" i="26"/>
  <c r="L334" i="26"/>
  <c r="J334" i="26"/>
  <c r="I334" i="26"/>
  <c r="H334" i="26"/>
  <c r="G334" i="26"/>
  <c r="M326" i="26"/>
  <c r="O326" i="26"/>
  <c r="N326" i="26"/>
  <c r="L326" i="26"/>
  <c r="K326" i="26"/>
  <c r="J326" i="26"/>
  <c r="I326" i="26"/>
  <c r="H326" i="26"/>
  <c r="G326" i="26"/>
  <c r="M318" i="26"/>
  <c r="O318" i="26"/>
  <c r="N318" i="26"/>
  <c r="L318" i="26"/>
  <c r="K318" i="26"/>
  <c r="J318" i="26"/>
  <c r="I318" i="26"/>
  <c r="H318" i="26"/>
  <c r="G318" i="26"/>
  <c r="M310" i="26"/>
  <c r="O310" i="26"/>
  <c r="N310" i="26"/>
  <c r="L310" i="26"/>
  <c r="K310" i="26"/>
  <c r="J310" i="26"/>
  <c r="I310" i="26"/>
  <c r="H310" i="26"/>
  <c r="G310" i="26"/>
  <c r="M302" i="26"/>
  <c r="O302" i="26"/>
  <c r="N302" i="26"/>
  <c r="L302" i="26"/>
  <c r="K302" i="26"/>
  <c r="J302" i="26"/>
  <c r="I302" i="26"/>
  <c r="H302" i="26"/>
  <c r="G302" i="26"/>
  <c r="M294" i="26"/>
  <c r="O294" i="26"/>
  <c r="N294" i="26"/>
  <c r="L294" i="26"/>
  <c r="K294" i="26"/>
  <c r="J294" i="26"/>
  <c r="I294" i="26"/>
  <c r="H294" i="26"/>
  <c r="G294" i="26"/>
  <c r="M286" i="26"/>
  <c r="O286" i="26"/>
  <c r="N286" i="26"/>
  <c r="L286" i="26"/>
  <c r="K286" i="26"/>
  <c r="J286" i="26"/>
  <c r="I286" i="26"/>
  <c r="H286" i="26"/>
  <c r="G286" i="26"/>
  <c r="M278" i="26"/>
  <c r="O278" i="26"/>
  <c r="N278" i="26"/>
  <c r="L278" i="26"/>
  <c r="K278" i="26"/>
  <c r="J278" i="26"/>
  <c r="I278" i="26"/>
  <c r="H278" i="26"/>
  <c r="G278" i="26"/>
  <c r="M270" i="26"/>
  <c r="O270" i="26"/>
  <c r="N270" i="26"/>
  <c r="L270" i="26"/>
  <c r="K270" i="26"/>
  <c r="J270" i="26"/>
  <c r="I270" i="26"/>
  <c r="H270" i="26"/>
  <c r="G270" i="26"/>
  <c r="M262" i="26"/>
  <c r="O262" i="26"/>
  <c r="N262" i="26"/>
  <c r="L262" i="26"/>
  <c r="K262" i="26"/>
  <c r="J262" i="26"/>
  <c r="I262" i="26"/>
  <c r="H262" i="26"/>
  <c r="G262" i="26"/>
  <c r="M254" i="26"/>
  <c r="O254" i="26"/>
  <c r="N254" i="26"/>
  <c r="L254" i="26"/>
  <c r="K254" i="26"/>
  <c r="J254" i="26"/>
  <c r="I254" i="26"/>
  <c r="H254" i="26"/>
  <c r="G254" i="26"/>
  <c r="M246" i="26"/>
  <c r="O246" i="26"/>
  <c r="N246" i="26"/>
  <c r="L246" i="26"/>
  <c r="K246" i="26"/>
  <c r="J246" i="26"/>
  <c r="I246" i="26"/>
  <c r="G246" i="26"/>
  <c r="H246" i="26"/>
  <c r="M238" i="26"/>
  <c r="O238" i="26"/>
  <c r="N238" i="26"/>
  <c r="L238" i="26"/>
  <c r="K238" i="26"/>
  <c r="J238" i="26"/>
  <c r="I238" i="26"/>
  <c r="G238" i="26"/>
  <c r="H238" i="26"/>
  <c r="M230" i="26"/>
  <c r="O230" i="26"/>
  <c r="N230" i="26"/>
  <c r="L230" i="26"/>
  <c r="K230" i="26"/>
  <c r="J230" i="26"/>
  <c r="I230" i="26"/>
  <c r="G230" i="26"/>
  <c r="H230" i="26"/>
  <c r="M222" i="26"/>
  <c r="O222" i="26"/>
  <c r="N222" i="26"/>
  <c r="L222" i="26"/>
  <c r="K222" i="26"/>
  <c r="J222" i="26"/>
  <c r="I222" i="26"/>
  <c r="G222" i="26"/>
  <c r="H222" i="26"/>
  <c r="M214" i="26"/>
  <c r="O214" i="26"/>
  <c r="N214" i="26"/>
  <c r="L214" i="26"/>
  <c r="K214" i="26"/>
  <c r="J214" i="26"/>
  <c r="I214" i="26"/>
  <c r="G214" i="26"/>
  <c r="H214" i="26"/>
  <c r="M206" i="26"/>
  <c r="O206" i="26"/>
  <c r="N206" i="26"/>
  <c r="L206" i="26"/>
  <c r="K206" i="26"/>
  <c r="J206" i="26"/>
  <c r="I206" i="26"/>
  <c r="G206" i="26"/>
  <c r="H206" i="26"/>
  <c r="M198" i="26"/>
  <c r="O198" i="26"/>
  <c r="N198" i="26"/>
  <c r="L198" i="26"/>
  <c r="K198" i="26"/>
  <c r="J198" i="26"/>
  <c r="I198" i="26"/>
  <c r="G198" i="26"/>
  <c r="H198" i="26"/>
  <c r="M190" i="26"/>
  <c r="O190" i="26"/>
  <c r="N190" i="26"/>
  <c r="L190" i="26"/>
  <c r="K190" i="26"/>
  <c r="J190" i="26"/>
  <c r="I190" i="26"/>
  <c r="G190" i="26"/>
  <c r="H190" i="26"/>
  <c r="M182" i="26"/>
  <c r="O182" i="26"/>
  <c r="N182" i="26"/>
  <c r="L182" i="26"/>
  <c r="K182" i="26"/>
  <c r="J182" i="26"/>
  <c r="I182" i="26"/>
  <c r="G182" i="26"/>
  <c r="H182" i="26"/>
  <c r="M174" i="26"/>
  <c r="O174" i="26"/>
  <c r="N174" i="26"/>
  <c r="L174" i="26"/>
  <c r="K174" i="26"/>
  <c r="J174" i="26"/>
  <c r="I174" i="26"/>
  <c r="G174" i="26"/>
  <c r="H174" i="26"/>
  <c r="M166" i="26"/>
  <c r="O166" i="26"/>
  <c r="N166" i="26"/>
  <c r="L166" i="26"/>
  <c r="K166" i="26"/>
  <c r="J166" i="26"/>
  <c r="I166" i="26"/>
  <c r="G166" i="26"/>
  <c r="H166" i="26"/>
  <c r="M158" i="26"/>
  <c r="O158" i="26"/>
  <c r="N158" i="26"/>
  <c r="L158" i="26"/>
  <c r="K158" i="26"/>
  <c r="J158" i="26"/>
  <c r="I158" i="26"/>
  <c r="G158" i="26"/>
  <c r="H158" i="26"/>
  <c r="M150" i="26"/>
  <c r="O150" i="26"/>
  <c r="N150" i="26"/>
  <c r="L150" i="26"/>
  <c r="K150" i="26"/>
  <c r="J150" i="26"/>
  <c r="I150" i="26"/>
  <c r="G150" i="26"/>
  <c r="H150" i="26"/>
  <c r="M142" i="26"/>
  <c r="O142" i="26"/>
  <c r="N142" i="26"/>
  <c r="L142" i="26"/>
  <c r="K142" i="26"/>
  <c r="J142" i="26"/>
  <c r="I142" i="26"/>
  <c r="G142" i="26"/>
  <c r="H142" i="26"/>
  <c r="M134" i="26"/>
  <c r="O134" i="26"/>
  <c r="N134" i="26"/>
  <c r="L134" i="26"/>
  <c r="K134" i="26"/>
  <c r="J134" i="26"/>
  <c r="I134" i="26"/>
  <c r="G134" i="26"/>
  <c r="H134" i="26"/>
  <c r="M126" i="26"/>
  <c r="O126" i="26"/>
  <c r="N126" i="26"/>
  <c r="L126" i="26"/>
  <c r="K126" i="26"/>
  <c r="J126" i="26"/>
  <c r="I126" i="26"/>
  <c r="G126" i="26"/>
  <c r="H126" i="26"/>
  <c r="M118" i="26"/>
  <c r="O118" i="26"/>
  <c r="N118" i="26"/>
  <c r="L118" i="26"/>
  <c r="K118" i="26"/>
  <c r="J118" i="26"/>
  <c r="I118" i="26"/>
  <c r="G118" i="26"/>
  <c r="H118" i="26"/>
  <c r="M110" i="26"/>
  <c r="O110" i="26"/>
  <c r="N110" i="26"/>
  <c r="L110" i="26"/>
  <c r="K110" i="26"/>
  <c r="J110" i="26"/>
  <c r="I110" i="26"/>
  <c r="H110" i="26"/>
  <c r="G110" i="26"/>
  <c r="M102" i="26"/>
  <c r="O102" i="26"/>
  <c r="N102" i="26"/>
  <c r="L102" i="26"/>
  <c r="K102" i="26"/>
  <c r="J102" i="26"/>
  <c r="I102" i="26"/>
  <c r="H102" i="26"/>
  <c r="G102" i="26"/>
  <c r="M94" i="26"/>
  <c r="O94" i="26"/>
  <c r="N94" i="26"/>
  <c r="L94" i="26"/>
  <c r="K94" i="26"/>
  <c r="J94" i="26"/>
  <c r="I94" i="26"/>
  <c r="G94" i="26"/>
  <c r="H94" i="26"/>
  <c r="M86" i="26"/>
  <c r="O86" i="26"/>
  <c r="N86" i="26"/>
  <c r="L86" i="26"/>
  <c r="K86" i="26"/>
  <c r="J86" i="26"/>
  <c r="I86" i="26"/>
  <c r="G86" i="26"/>
  <c r="H86" i="26"/>
  <c r="M78" i="26"/>
  <c r="O78" i="26"/>
  <c r="N78" i="26"/>
  <c r="L78" i="26"/>
  <c r="K78" i="26"/>
  <c r="J78" i="26"/>
  <c r="I78" i="26"/>
  <c r="G78" i="26"/>
  <c r="H78" i="26"/>
  <c r="M70" i="26"/>
  <c r="O70" i="26"/>
  <c r="N70" i="26"/>
  <c r="L70" i="26"/>
  <c r="K70" i="26"/>
  <c r="J70" i="26"/>
  <c r="I70" i="26"/>
  <c r="G70" i="26"/>
  <c r="H70" i="26"/>
  <c r="M62" i="26"/>
  <c r="O62" i="26"/>
  <c r="N62" i="26"/>
  <c r="L62" i="26"/>
  <c r="K62" i="26"/>
  <c r="J62" i="26"/>
  <c r="I62" i="26"/>
  <c r="G62" i="26"/>
  <c r="H62" i="26"/>
  <c r="M54" i="26"/>
  <c r="O54" i="26"/>
  <c r="N54" i="26"/>
  <c r="L54" i="26"/>
  <c r="K54" i="26"/>
  <c r="J54" i="26"/>
  <c r="I54" i="26"/>
  <c r="G54" i="26"/>
  <c r="H54" i="26"/>
  <c r="M46" i="26"/>
  <c r="O46" i="26"/>
  <c r="N46" i="26"/>
  <c r="L46" i="26"/>
  <c r="K46" i="26"/>
  <c r="J46" i="26"/>
  <c r="I46" i="26"/>
  <c r="H46" i="26"/>
  <c r="G46" i="26"/>
  <c r="M38" i="26"/>
  <c r="O38" i="26"/>
  <c r="N38" i="26"/>
  <c r="L38" i="26"/>
  <c r="K38" i="26"/>
  <c r="J38" i="26"/>
  <c r="I38" i="26"/>
  <c r="G38" i="26"/>
  <c r="H38" i="26"/>
  <c r="M30" i="26"/>
  <c r="O30" i="26"/>
  <c r="N30" i="26"/>
  <c r="L30" i="26"/>
  <c r="K30" i="26"/>
  <c r="J30" i="26"/>
  <c r="I30" i="26"/>
  <c r="G30" i="26"/>
  <c r="H30" i="26"/>
  <c r="M22" i="26"/>
  <c r="O22" i="26"/>
  <c r="N22" i="26"/>
  <c r="L22" i="26"/>
  <c r="K22" i="26"/>
  <c r="J22" i="26"/>
  <c r="I22" i="26"/>
  <c r="H22" i="26"/>
  <c r="G22" i="26"/>
  <c r="M14" i="26"/>
  <c r="O14" i="26"/>
  <c r="N14" i="26"/>
  <c r="L14" i="26"/>
  <c r="K14" i="26"/>
  <c r="J14" i="26"/>
  <c r="I14" i="26"/>
  <c r="G14" i="26"/>
  <c r="H14" i="26"/>
  <c r="M6" i="26"/>
  <c r="N6" i="26"/>
  <c r="O6" i="26"/>
  <c r="L6" i="26"/>
  <c r="K6" i="26"/>
  <c r="J6" i="26"/>
  <c r="I6" i="26"/>
  <c r="H6" i="26"/>
  <c r="G6" i="26"/>
  <c r="M938" i="26"/>
  <c r="O938" i="26"/>
  <c r="N938" i="26"/>
  <c r="L938" i="26"/>
  <c r="K938" i="26"/>
  <c r="I938" i="26"/>
  <c r="H938" i="26"/>
  <c r="J938" i="26"/>
  <c r="G938" i="26"/>
  <c r="M858" i="26"/>
  <c r="O858" i="26"/>
  <c r="L858" i="26"/>
  <c r="N858" i="26"/>
  <c r="K858" i="26"/>
  <c r="I858" i="26"/>
  <c r="J858" i="26"/>
  <c r="H858" i="26"/>
  <c r="G858" i="26"/>
  <c r="M762" i="26"/>
  <c r="O762" i="26"/>
  <c r="N762" i="26"/>
  <c r="L762" i="26"/>
  <c r="K762" i="26"/>
  <c r="I762" i="26"/>
  <c r="J762" i="26"/>
  <c r="H762" i="26"/>
  <c r="G762" i="26"/>
  <c r="M650" i="26"/>
  <c r="O650" i="26"/>
  <c r="N650" i="26"/>
  <c r="L650" i="26"/>
  <c r="K650" i="26"/>
  <c r="J650" i="26"/>
  <c r="I650" i="26"/>
  <c r="H650" i="26"/>
  <c r="G650" i="26"/>
  <c r="M474" i="26"/>
  <c r="O474" i="26"/>
  <c r="N474" i="26"/>
  <c r="L474" i="26"/>
  <c r="K474" i="26"/>
  <c r="I474" i="26"/>
  <c r="J474" i="26"/>
  <c r="H474" i="26"/>
  <c r="G474" i="26"/>
  <c r="M26" i="26"/>
  <c r="O26" i="26"/>
  <c r="N26" i="26"/>
  <c r="L26" i="26"/>
  <c r="K26" i="26"/>
  <c r="I26" i="26"/>
  <c r="J26" i="26"/>
  <c r="H26" i="26"/>
  <c r="G26" i="26"/>
  <c r="M3" i="26"/>
  <c r="O3" i="26"/>
  <c r="N3" i="26"/>
  <c r="L3" i="26"/>
  <c r="K3" i="26"/>
  <c r="J3" i="26"/>
  <c r="I3" i="26"/>
  <c r="H3" i="26"/>
  <c r="G3" i="26"/>
  <c r="M965" i="26"/>
  <c r="O965" i="26"/>
  <c r="N965" i="26"/>
  <c r="L965" i="26"/>
  <c r="K965" i="26"/>
  <c r="J965" i="26"/>
  <c r="I965" i="26"/>
  <c r="G965" i="26"/>
  <c r="H965" i="26"/>
  <c r="M957" i="26"/>
  <c r="O957" i="26"/>
  <c r="N957" i="26"/>
  <c r="L957" i="26"/>
  <c r="K957" i="26"/>
  <c r="J957" i="26"/>
  <c r="I957" i="26"/>
  <c r="H957" i="26"/>
  <c r="G957" i="26"/>
  <c r="M949" i="26"/>
  <c r="O949" i="26"/>
  <c r="N949" i="26"/>
  <c r="L949" i="26"/>
  <c r="K949" i="26"/>
  <c r="J949" i="26"/>
  <c r="I949" i="26"/>
  <c r="H949" i="26"/>
  <c r="G949" i="26"/>
  <c r="M941" i="26"/>
  <c r="O941" i="26"/>
  <c r="N941" i="26"/>
  <c r="L941" i="26"/>
  <c r="K941" i="26"/>
  <c r="J941" i="26"/>
  <c r="I941" i="26"/>
  <c r="G941" i="26"/>
  <c r="H941" i="26"/>
  <c r="M933" i="26"/>
  <c r="O933" i="26"/>
  <c r="N933" i="26"/>
  <c r="L933" i="26"/>
  <c r="K933" i="26"/>
  <c r="J933" i="26"/>
  <c r="I933" i="26"/>
  <c r="H933" i="26"/>
  <c r="G933" i="26"/>
  <c r="M925" i="26"/>
  <c r="O925" i="26"/>
  <c r="N925" i="26"/>
  <c r="L925" i="26"/>
  <c r="K925" i="26"/>
  <c r="J925" i="26"/>
  <c r="I925" i="26"/>
  <c r="H925" i="26"/>
  <c r="G925" i="26"/>
  <c r="M917" i="26"/>
  <c r="O917" i="26"/>
  <c r="N917" i="26"/>
  <c r="L917" i="26"/>
  <c r="K917" i="26"/>
  <c r="J917" i="26"/>
  <c r="I917" i="26"/>
  <c r="H917" i="26"/>
  <c r="G917" i="26"/>
  <c r="M909" i="26"/>
  <c r="O909" i="26"/>
  <c r="N909" i="26"/>
  <c r="L909" i="26"/>
  <c r="K909" i="26"/>
  <c r="J909" i="26"/>
  <c r="I909" i="26"/>
  <c r="H909" i="26"/>
  <c r="G909" i="26"/>
  <c r="M901" i="26"/>
  <c r="O901" i="26"/>
  <c r="N901" i="26"/>
  <c r="L901" i="26"/>
  <c r="K901" i="26"/>
  <c r="J901" i="26"/>
  <c r="I901" i="26"/>
  <c r="G901" i="26"/>
  <c r="H901" i="26"/>
  <c r="M893" i="26"/>
  <c r="O893" i="26"/>
  <c r="N893" i="26"/>
  <c r="L893" i="26"/>
  <c r="K893" i="26"/>
  <c r="J893" i="26"/>
  <c r="I893" i="26"/>
  <c r="H893" i="26"/>
  <c r="G893" i="26"/>
  <c r="M885" i="26"/>
  <c r="O885" i="26"/>
  <c r="N885" i="26"/>
  <c r="L885" i="26"/>
  <c r="K885" i="26"/>
  <c r="J885" i="26"/>
  <c r="I885" i="26"/>
  <c r="H885" i="26"/>
  <c r="G885" i="26"/>
  <c r="M877" i="26"/>
  <c r="O877" i="26"/>
  <c r="N877" i="26"/>
  <c r="L877" i="26"/>
  <c r="K877" i="26"/>
  <c r="J877" i="26"/>
  <c r="I877" i="26"/>
  <c r="G877" i="26"/>
  <c r="H877" i="26"/>
  <c r="M869" i="26"/>
  <c r="O869" i="26"/>
  <c r="N869" i="26"/>
  <c r="L869" i="26"/>
  <c r="K869" i="26"/>
  <c r="J869" i="26"/>
  <c r="I869" i="26"/>
  <c r="G869" i="26"/>
  <c r="H869" i="26"/>
  <c r="M861" i="26"/>
  <c r="O861" i="26"/>
  <c r="N861" i="26"/>
  <c r="L861" i="26"/>
  <c r="K861" i="26"/>
  <c r="J861" i="26"/>
  <c r="I861" i="26"/>
  <c r="G861" i="26"/>
  <c r="H861" i="26"/>
  <c r="M853" i="26"/>
  <c r="O853" i="26"/>
  <c r="N853" i="26"/>
  <c r="L853" i="26"/>
  <c r="K853" i="26"/>
  <c r="J853" i="26"/>
  <c r="I853" i="26"/>
  <c r="G853" i="26"/>
  <c r="H853" i="26"/>
  <c r="M845" i="26"/>
  <c r="O845" i="26"/>
  <c r="N845" i="26"/>
  <c r="L845" i="26"/>
  <c r="K845" i="26"/>
  <c r="J845" i="26"/>
  <c r="I845" i="26"/>
  <c r="H845" i="26"/>
  <c r="G845" i="26"/>
  <c r="M837" i="26"/>
  <c r="O837" i="26"/>
  <c r="N837" i="26"/>
  <c r="L837" i="26"/>
  <c r="K837" i="26"/>
  <c r="J837" i="26"/>
  <c r="I837" i="26"/>
  <c r="H837" i="26"/>
  <c r="G837" i="26"/>
  <c r="M829" i="26"/>
  <c r="O829" i="26"/>
  <c r="N829" i="26"/>
  <c r="L829" i="26"/>
  <c r="K829" i="26"/>
  <c r="I829" i="26"/>
  <c r="J829" i="26"/>
  <c r="H829" i="26"/>
  <c r="G829" i="26"/>
  <c r="M821" i="26"/>
  <c r="O821" i="26"/>
  <c r="N821" i="26"/>
  <c r="L821" i="26"/>
  <c r="K821" i="26"/>
  <c r="I821" i="26"/>
  <c r="J821" i="26"/>
  <c r="G821" i="26"/>
  <c r="H821" i="26"/>
  <c r="M813" i="26"/>
  <c r="O813" i="26"/>
  <c r="N813" i="26"/>
  <c r="L813" i="26"/>
  <c r="K813" i="26"/>
  <c r="I813" i="26"/>
  <c r="J813" i="26"/>
  <c r="G813" i="26"/>
  <c r="H813" i="26"/>
  <c r="M805" i="26"/>
  <c r="O805" i="26"/>
  <c r="N805" i="26"/>
  <c r="L805" i="26"/>
  <c r="K805" i="26"/>
  <c r="I805" i="26"/>
  <c r="J805" i="26"/>
  <c r="G805" i="26"/>
  <c r="H805" i="26"/>
  <c r="M797" i="26"/>
  <c r="O797" i="26"/>
  <c r="N797" i="26"/>
  <c r="L797" i="26"/>
  <c r="K797" i="26"/>
  <c r="J797" i="26"/>
  <c r="I797" i="26"/>
  <c r="G797" i="26"/>
  <c r="H797" i="26"/>
  <c r="M789" i="26"/>
  <c r="O789" i="26"/>
  <c r="N789" i="26"/>
  <c r="L789" i="26"/>
  <c r="K789" i="26"/>
  <c r="I789" i="26"/>
  <c r="J789" i="26"/>
  <c r="H789" i="26"/>
  <c r="G789" i="26"/>
  <c r="M781" i="26"/>
  <c r="O781" i="26"/>
  <c r="N781" i="26"/>
  <c r="L781" i="26"/>
  <c r="K781" i="26"/>
  <c r="J781" i="26"/>
  <c r="I781" i="26"/>
  <c r="H781" i="26"/>
  <c r="G781" i="26"/>
  <c r="M773" i="26"/>
  <c r="O773" i="26"/>
  <c r="N773" i="26"/>
  <c r="L773" i="26"/>
  <c r="J773" i="26"/>
  <c r="K773" i="26"/>
  <c r="I773" i="26"/>
  <c r="H773" i="26"/>
  <c r="G773" i="26"/>
  <c r="M765" i="26"/>
  <c r="O765" i="26"/>
  <c r="N765" i="26"/>
  <c r="L765" i="26"/>
  <c r="J765" i="26"/>
  <c r="K765" i="26"/>
  <c r="I765" i="26"/>
  <c r="H765" i="26"/>
  <c r="G765" i="26"/>
  <c r="M757" i="26"/>
  <c r="O757" i="26"/>
  <c r="N757" i="26"/>
  <c r="L757" i="26"/>
  <c r="J757" i="26"/>
  <c r="K757" i="26"/>
  <c r="I757" i="26"/>
  <c r="G757" i="26"/>
  <c r="H757" i="26"/>
  <c r="M749" i="26"/>
  <c r="O749" i="26"/>
  <c r="N749" i="26"/>
  <c r="L749" i="26"/>
  <c r="J749" i="26"/>
  <c r="K749" i="26"/>
  <c r="I749" i="26"/>
  <c r="G749" i="26"/>
  <c r="H749" i="26"/>
  <c r="M741" i="26"/>
  <c r="O741" i="26"/>
  <c r="N741" i="26"/>
  <c r="L741" i="26"/>
  <c r="J741" i="26"/>
  <c r="K741" i="26"/>
  <c r="I741" i="26"/>
  <c r="G741" i="26"/>
  <c r="H741" i="26"/>
  <c r="M733" i="26"/>
  <c r="O733" i="26"/>
  <c r="N733" i="26"/>
  <c r="L733" i="26"/>
  <c r="J733" i="26"/>
  <c r="K733" i="26"/>
  <c r="I733" i="26"/>
  <c r="H733" i="26"/>
  <c r="G733" i="26"/>
  <c r="M725" i="26"/>
  <c r="O725" i="26"/>
  <c r="N725" i="26"/>
  <c r="L725" i="26"/>
  <c r="J725" i="26"/>
  <c r="K725" i="26"/>
  <c r="I725" i="26"/>
  <c r="H725" i="26"/>
  <c r="G725" i="26"/>
  <c r="M717" i="26"/>
  <c r="O717" i="26"/>
  <c r="N717" i="26"/>
  <c r="L717" i="26"/>
  <c r="J717" i="26"/>
  <c r="K717" i="26"/>
  <c r="I717" i="26"/>
  <c r="H717" i="26"/>
  <c r="G717" i="26"/>
  <c r="M709" i="26"/>
  <c r="O709" i="26"/>
  <c r="N709" i="26"/>
  <c r="L709" i="26"/>
  <c r="J709" i="26"/>
  <c r="K709" i="26"/>
  <c r="I709" i="26"/>
  <c r="H709" i="26"/>
  <c r="G709" i="26"/>
  <c r="M701" i="26"/>
  <c r="O701" i="26"/>
  <c r="N701" i="26"/>
  <c r="L701" i="26"/>
  <c r="J701" i="26"/>
  <c r="K701" i="26"/>
  <c r="I701" i="26"/>
  <c r="H701" i="26"/>
  <c r="G701" i="26"/>
  <c r="M693" i="26"/>
  <c r="O693" i="26"/>
  <c r="N693" i="26"/>
  <c r="L693" i="26"/>
  <c r="J693" i="26"/>
  <c r="K693" i="26"/>
  <c r="I693" i="26"/>
  <c r="H693" i="26"/>
  <c r="G693" i="26"/>
  <c r="M685" i="26"/>
  <c r="O685" i="26"/>
  <c r="N685" i="26"/>
  <c r="L685" i="26"/>
  <c r="J685" i="26"/>
  <c r="K685" i="26"/>
  <c r="I685" i="26"/>
  <c r="G685" i="26"/>
  <c r="H685" i="26"/>
  <c r="M677" i="26"/>
  <c r="O677" i="26"/>
  <c r="N677" i="26"/>
  <c r="L677" i="26"/>
  <c r="J677" i="26"/>
  <c r="K677" i="26"/>
  <c r="I677" i="26"/>
  <c r="G677" i="26"/>
  <c r="H677" i="26"/>
  <c r="M669" i="26"/>
  <c r="O669" i="26"/>
  <c r="N669" i="26"/>
  <c r="L669" i="26"/>
  <c r="J669" i="26"/>
  <c r="K669" i="26"/>
  <c r="I669" i="26"/>
  <c r="H669" i="26"/>
  <c r="G669" i="26"/>
  <c r="M661" i="26"/>
  <c r="O661" i="26"/>
  <c r="N661" i="26"/>
  <c r="L661" i="26"/>
  <c r="J661" i="26"/>
  <c r="K661" i="26"/>
  <c r="I661" i="26"/>
  <c r="H661" i="26"/>
  <c r="G661" i="26"/>
  <c r="M653" i="26"/>
  <c r="O653" i="26"/>
  <c r="N653" i="26"/>
  <c r="L653" i="26"/>
  <c r="J653" i="26"/>
  <c r="K653" i="26"/>
  <c r="I653" i="26"/>
  <c r="G653" i="26"/>
  <c r="H653" i="26"/>
  <c r="M645" i="26"/>
  <c r="O645" i="26"/>
  <c r="N645" i="26"/>
  <c r="L645" i="26"/>
  <c r="J645" i="26"/>
  <c r="K645" i="26"/>
  <c r="I645" i="26"/>
  <c r="H645" i="26"/>
  <c r="G645" i="26"/>
  <c r="M637" i="26"/>
  <c r="O637" i="26"/>
  <c r="N637" i="26"/>
  <c r="L637" i="26"/>
  <c r="J637" i="26"/>
  <c r="K637" i="26"/>
  <c r="I637" i="26"/>
  <c r="H637" i="26"/>
  <c r="G637" i="26"/>
  <c r="M629" i="26"/>
  <c r="O629" i="26"/>
  <c r="N629" i="26"/>
  <c r="L629" i="26"/>
  <c r="J629" i="26"/>
  <c r="K629" i="26"/>
  <c r="I629" i="26"/>
  <c r="H629" i="26"/>
  <c r="G629" i="26"/>
  <c r="M621" i="26"/>
  <c r="O621" i="26"/>
  <c r="N621" i="26"/>
  <c r="L621" i="26"/>
  <c r="J621" i="26"/>
  <c r="K621" i="26"/>
  <c r="I621" i="26"/>
  <c r="G621" i="26"/>
  <c r="H621" i="26"/>
  <c r="M613" i="26"/>
  <c r="O613" i="26"/>
  <c r="N613" i="26"/>
  <c r="L613" i="26"/>
  <c r="J613" i="26"/>
  <c r="K613" i="26"/>
  <c r="I613" i="26"/>
  <c r="H613" i="26"/>
  <c r="G613" i="26"/>
  <c r="M605" i="26"/>
  <c r="O605" i="26"/>
  <c r="N605" i="26"/>
  <c r="L605" i="26"/>
  <c r="J605" i="26"/>
  <c r="K605" i="26"/>
  <c r="I605" i="26"/>
  <c r="H605" i="26"/>
  <c r="G605" i="26"/>
  <c r="M597" i="26"/>
  <c r="O597" i="26"/>
  <c r="N597" i="26"/>
  <c r="L597" i="26"/>
  <c r="J597" i="26"/>
  <c r="K597" i="26"/>
  <c r="I597" i="26"/>
  <c r="G597" i="26"/>
  <c r="H597" i="26"/>
  <c r="M589" i="26"/>
  <c r="O589" i="26"/>
  <c r="N589" i="26"/>
  <c r="L589" i="26"/>
  <c r="K589" i="26"/>
  <c r="J589" i="26"/>
  <c r="I589" i="26"/>
  <c r="G589" i="26"/>
  <c r="H589" i="26"/>
  <c r="M581" i="26"/>
  <c r="O581" i="26"/>
  <c r="N581" i="26"/>
  <c r="L581" i="26"/>
  <c r="K581" i="26"/>
  <c r="J581" i="26"/>
  <c r="I581" i="26"/>
  <c r="H581" i="26"/>
  <c r="G581" i="26"/>
  <c r="M573" i="26"/>
  <c r="O573" i="26"/>
  <c r="N573" i="26"/>
  <c r="L573" i="26"/>
  <c r="J573" i="26"/>
  <c r="K573" i="26"/>
  <c r="I573" i="26"/>
  <c r="H573" i="26"/>
  <c r="G573" i="26"/>
  <c r="M565" i="26"/>
  <c r="O565" i="26"/>
  <c r="N565" i="26"/>
  <c r="L565" i="26"/>
  <c r="J565" i="26"/>
  <c r="K565" i="26"/>
  <c r="I565" i="26"/>
  <c r="G565" i="26"/>
  <c r="H565" i="26"/>
  <c r="M557" i="26"/>
  <c r="O557" i="26"/>
  <c r="N557" i="26"/>
  <c r="L557" i="26"/>
  <c r="J557" i="26"/>
  <c r="K557" i="26"/>
  <c r="I557" i="26"/>
  <c r="H557" i="26"/>
  <c r="G557" i="26"/>
  <c r="M549" i="26"/>
  <c r="O549" i="26"/>
  <c r="N549" i="26"/>
  <c r="L549" i="26"/>
  <c r="J549" i="26"/>
  <c r="K549" i="26"/>
  <c r="I549" i="26"/>
  <c r="H549" i="26"/>
  <c r="G549" i="26"/>
  <c r="M541" i="26"/>
  <c r="O541" i="26"/>
  <c r="N541" i="26"/>
  <c r="L541" i="26"/>
  <c r="J541" i="26"/>
  <c r="K541" i="26"/>
  <c r="I541" i="26"/>
  <c r="G541" i="26"/>
  <c r="H541" i="26"/>
  <c r="M533" i="26"/>
  <c r="O533" i="26"/>
  <c r="N533" i="26"/>
  <c r="L533" i="26"/>
  <c r="J533" i="26"/>
  <c r="K533" i="26"/>
  <c r="I533" i="26"/>
  <c r="G533" i="26"/>
  <c r="H533" i="26"/>
  <c r="M525" i="26"/>
  <c r="O525" i="26"/>
  <c r="N525" i="26"/>
  <c r="L525" i="26"/>
  <c r="K525" i="26"/>
  <c r="J525" i="26"/>
  <c r="I525" i="26"/>
  <c r="H525" i="26"/>
  <c r="G525" i="26"/>
  <c r="M517" i="26"/>
  <c r="O517" i="26"/>
  <c r="N517" i="26"/>
  <c r="L517" i="26"/>
  <c r="K517" i="26"/>
  <c r="J517" i="26"/>
  <c r="I517" i="26"/>
  <c r="H517" i="26"/>
  <c r="G517" i="26"/>
  <c r="M509" i="26"/>
  <c r="O509" i="26"/>
  <c r="N509" i="26"/>
  <c r="L509" i="26"/>
  <c r="K509" i="26"/>
  <c r="J509" i="26"/>
  <c r="I509" i="26"/>
  <c r="H509" i="26"/>
  <c r="G509" i="26"/>
  <c r="M501" i="26"/>
  <c r="O501" i="26"/>
  <c r="N501" i="26"/>
  <c r="L501" i="26"/>
  <c r="K501" i="26"/>
  <c r="J501" i="26"/>
  <c r="I501" i="26"/>
  <c r="H501" i="26"/>
  <c r="G501" i="26"/>
  <c r="M493" i="26"/>
  <c r="O493" i="26"/>
  <c r="N493" i="26"/>
  <c r="L493" i="26"/>
  <c r="K493" i="26"/>
  <c r="J493" i="26"/>
  <c r="I493" i="26"/>
  <c r="G493" i="26"/>
  <c r="H493" i="26"/>
  <c r="M485" i="26"/>
  <c r="O485" i="26"/>
  <c r="N485" i="26"/>
  <c r="L485" i="26"/>
  <c r="K485" i="26"/>
  <c r="J485" i="26"/>
  <c r="I485" i="26"/>
  <c r="G485" i="26"/>
  <c r="H485" i="26"/>
  <c r="M477" i="26"/>
  <c r="O477" i="26"/>
  <c r="N477" i="26"/>
  <c r="L477" i="26"/>
  <c r="K477" i="26"/>
  <c r="J477" i="26"/>
  <c r="I477" i="26"/>
  <c r="G477" i="26"/>
  <c r="H477" i="26"/>
  <c r="M469" i="26"/>
  <c r="O469" i="26"/>
  <c r="N469" i="26"/>
  <c r="L469" i="26"/>
  <c r="K469" i="26"/>
  <c r="J469" i="26"/>
  <c r="I469" i="26"/>
  <c r="H469" i="26"/>
  <c r="G469" i="26"/>
  <c r="M461" i="26"/>
  <c r="O461" i="26"/>
  <c r="N461" i="26"/>
  <c r="L461" i="26"/>
  <c r="K461" i="26"/>
  <c r="J461" i="26"/>
  <c r="I461" i="26"/>
  <c r="G461" i="26"/>
  <c r="H461" i="26"/>
  <c r="M453" i="26"/>
  <c r="O453" i="26"/>
  <c r="N453" i="26"/>
  <c r="L453" i="26"/>
  <c r="K453" i="26"/>
  <c r="J453" i="26"/>
  <c r="I453" i="26"/>
  <c r="H453" i="26"/>
  <c r="G453" i="26"/>
  <c r="M445" i="26"/>
  <c r="O445" i="26"/>
  <c r="N445" i="26"/>
  <c r="L445" i="26"/>
  <c r="K445" i="26"/>
  <c r="J445" i="26"/>
  <c r="I445" i="26"/>
  <c r="H445" i="26"/>
  <c r="G445" i="26"/>
  <c r="M437" i="26"/>
  <c r="O437" i="26"/>
  <c r="N437" i="26"/>
  <c r="L437" i="26"/>
  <c r="K437" i="26"/>
  <c r="J437" i="26"/>
  <c r="I437" i="26"/>
  <c r="H437" i="26"/>
  <c r="G437" i="26"/>
  <c r="M429" i="26"/>
  <c r="O429" i="26"/>
  <c r="N429" i="26"/>
  <c r="L429" i="26"/>
  <c r="K429" i="26"/>
  <c r="J429" i="26"/>
  <c r="I429" i="26"/>
  <c r="G429" i="26"/>
  <c r="H429" i="26"/>
  <c r="M421" i="26"/>
  <c r="O421" i="26"/>
  <c r="N421" i="26"/>
  <c r="L421" i="26"/>
  <c r="K421" i="26"/>
  <c r="J421" i="26"/>
  <c r="I421" i="26"/>
  <c r="G421" i="26"/>
  <c r="H421" i="26"/>
  <c r="M413" i="26"/>
  <c r="O413" i="26"/>
  <c r="N413" i="26"/>
  <c r="L413" i="26"/>
  <c r="K413" i="26"/>
  <c r="J413" i="26"/>
  <c r="I413" i="26"/>
  <c r="H413" i="26"/>
  <c r="G413" i="26"/>
  <c r="M405" i="26"/>
  <c r="O405" i="26"/>
  <c r="N405" i="26"/>
  <c r="L405" i="26"/>
  <c r="K405" i="26"/>
  <c r="J405" i="26"/>
  <c r="I405" i="26"/>
  <c r="H405" i="26"/>
  <c r="G405" i="26"/>
  <c r="M397" i="26"/>
  <c r="O397" i="26"/>
  <c r="N397" i="26"/>
  <c r="L397" i="26"/>
  <c r="K397" i="26"/>
  <c r="J397" i="26"/>
  <c r="I397" i="26"/>
  <c r="G397" i="26"/>
  <c r="H397" i="26"/>
  <c r="M389" i="26"/>
  <c r="O389" i="26"/>
  <c r="N389" i="26"/>
  <c r="L389" i="26"/>
  <c r="K389" i="26"/>
  <c r="J389" i="26"/>
  <c r="I389" i="26"/>
  <c r="H389" i="26"/>
  <c r="G389" i="26"/>
  <c r="M381" i="26"/>
  <c r="O381" i="26"/>
  <c r="N381" i="26"/>
  <c r="L381" i="26"/>
  <c r="K381" i="26"/>
  <c r="J381" i="26"/>
  <c r="I381" i="26"/>
  <c r="H381" i="26"/>
  <c r="G381" i="26"/>
  <c r="M373" i="26"/>
  <c r="O373" i="26"/>
  <c r="N373" i="26"/>
  <c r="L373" i="26"/>
  <c r="K373" i="26"/>
  <c r="J373" i="26"/>
  <c r="I373" i="26"/>
  <c r="G373" i="26"/>
  <c r="H373" i="26"/>
  <c r="M365" i="26"/>
  <c r="O365" i="26"/>
  <c r="N365" i="26"/>
  <c r="L365" i="26"/>
  <c r="K365" i="26"/>
  <c r="J365" i="26"/>
  <c r="I365" i="26"/>
  <c r="G365" i="26"/>
  <c r="H365" i="26"/>
  <c r="M357" i="26"/>
  <c r="O357" i="26"/>
  <c r="N357" i="26"/>
  <c r="L357" i="26"/>
  <c r="K357" i="26"/>
  <c r="J357" i="26"/>
  <c r="I357" i="26"/>
  <c r="G357" i="26"/>
  <c r="H357" i="26"/>
  <c r="M349" i="26"/>
  <c r="O349" i="26"/>
  <c r="N349" i="26"/>
  <c r="L349" i="26"/>
  <c r="K349" i="26"/>
  <c r="J349" i="26"/>
  <c r="I349" i="26"/>
  <c r="G349" i="26"/>
  <c r="H349" i="26"/>
  <c r="M341" i="26"/>
  <c r="O341" i="26"/>
  <c r="N341" i="26"/>
  <c r="L341" i="26"/>
  <c r="K341" i="26"/>
  <c r="J341" i="26"/>
  <c r="I341" i="26"/>
  <c r="G341" i="26"/>
  <c r="H341" i="26"/>
  <c r="M333" i="26"/>
  <c r="O333" i="26"/>
  <c r="N333" i="26"/>
  <c r="L333" i="26"/>
  <c r="K333" i="26"/>
  <c r="J333" i="26"/>
  <c r="I333" i="26"/>
  <c r="H333" i="26"/>
  <c r="G333" i="26"/>
  <c r="M325" i="26"/>
  <c r="O325" i="26"/>
  <c r="N325" i="26"/>
  <c r="K325" i="26"/>
  <c r="L325" i="26"/>
  <c r="J325" i="26"/>
  <c r="I325" i="26"/>
  <c r="H325" i="26"/>
  <c r="G325" i="26"/>
  <c r="M317" i="26"/>
  <c r="O317" i="26"/>
  <c r="N317" i="26"/>
  <c r="L317" i="26"/>
  <c r="K317" i="26"/>
  <c r="J317" i="26"/>
  <c r="I317" i="26"/>
  <c r="H317" i="26"/>
  <c r="G317" i="26"/>
  <c r="M309" i="26"/>
  <c r="O309" i="26"/>
  <c r="N309" i="26"/>
  <c r="L309" i="26"/>
  <c r="K309" i="26"/>
  <c r="J309" i="26"/>
  <c r="I309" i="26"/>
  <c r="H309" i="26"/>
  <c r="G309" i="26"/>
  <c r="M301" i="26"/>
  <c r="O301" i="26"/>
  <c r="N301" i="26"/>
  <c r="L301" i="26"/>
  <c r="K301" i="26"/>
  <c r="J301" i="26"/>
  <c r="I301" i="26"/>
  <c r="G301" i="26"/>
  <c r="H301" i="26"/>
  <c r="M293" i="26"/>
  <c r="O293" i="26"/>
  <c r="N293" i="26"/>
  <c r="L293" i="26"/>
  <c r="K293" i="26"/>
  <c r="J293" i="26"/>
  <c r="I293" i="26"/>
  <c r="G293" i="26"/>
  <c r="H293" i="26"/>
  <c r="M285" i="26"/>
  <c r="O285" i="26"/>
  <c r="N285" i="26"/>
  <c r="L285" i="26"/>
  <c r="K285" i="26"/>
  <c r="J285" i="26"/>
  <c r="I285" i="26"/>
  <c r="G285" i="26"/>
  <c r="H285" i="26"/>
  <c r="M277" i="26"/>
  <c r="O277" i="26"/>
  <c r="N277" i="26"/>
  <c r="L277" i="26"/>
  <c r="K277" i="26"/>
  <c r="J277" i="26"/>
  <c r="I277" i="26"/>
  <c r="G277" i="26"/>
  <c r="H277" i="26"/>
  <c r="M269" i="26"/>
  <c r="O269" i="26"/>
  <c r="N269" i="26"/>
  <c r="L269" i="26"/>
  <c r="K269" i="26"/>
  <c r="J269" i="26"/>
  <c r="I269" i="26"/>
  <c r="H269" i="26"/>
  <c r="G269" i="26"/>
  <c r="M261" i="26"/>
  <c r="O261" i="26"/>
  <c r="N261" i="26"/>
  <c r="L261" i="26"/>
  <c r="K261" i="26"/>
  <c r="J261" i="26"/>
  <c r="I261" i="26"/>
  <c r="H261" i="26"/>
  <c r="G261" i="26"/>
  <c r="M253" i="26"/>
  <c r="O253" i="26"/>
  <c r="N253" i="26"/>
  <c r="L253" i="26"/>
  <c r="K253" i="26"/>
  <c r="J253" i="26"/>
  <c r="I253" i="26"/>
  <c r="H253" i="26"/>
  <c r="G253" i="26"/>
  <c r="M245" i="26"/>
  <c r="O245" i="26"/>
  <c r="N245" i="26"/>
  <c r="L245" i="26"/>
  <c r="K245" i="26"/>
  <c r="J245" i="26"/>
  <c r="I245" i="26"/>
  <c r="G245" i="26"/>
  <c r="H245" i="26"/>
  <c r="M237" i="26"/>
  <c r="O237" i="26"/>
  <c r="N237" i="26"/>
  <c r="L237" i="26"/>
  <c r="K237" i="26"/>
  <c r="J237" i="26"/>
  <c r="I237" i="26"/>
  <c r="G237" i="26"/>
  <c r="H237" i="26"/>
  <c r="M229" i="26"/>
  <c r="O229" i="26"/>
  <c r="N229" i="26"/>
  <c r="L229" i="26"/>
  <c r="K229" i="26"/>
  <c r="J229" i="26"/>
  <c r="I229" i="26"/>
  <c r="G229" i="26"/>
  <c r="H229" i="26"/>
  <c r="M221" i="26"/>
  <c r="O221" i="26"/>
  <c r="N221" i="26"/>
  <c r="L221" i="26"/>
  <c r="K221" i="26"/>
  <c r="J221" i="26"/>
  <c r="I221" i="26"/>
  <c r="G221" i="26"/>
  <c r="H221" i="26"/>
  <c r="M213" i="26"/>
  <c r="O213" i="26"/>
  <c r="N213" i="26"/>
  <c r="L213" i="26"/>
  <c r="K213" i="26"/>
  <c r="J213" i="26"/>
  <c r="I213" i="26"/>
  <c r="G213" i="26"/>
  <c r="H213" i="26"/>
  <c r="M205" i="26"/>
  <c r="O205" i="26"/>
  <c r="N205" i="26"/>
  <c r="L205" i="26"/>
  <c r="K205" i="26"/>
  <c r="J205" i="26"/>
  <c r="I205" i="26"/>
  <c r="G205" i="26"/>
  <c r="H205" i="26"/>
  <c r="M197" i="26"/>
  <c r="O197" i="26"/>
  <c r="N197" i="26"/>
  <c r="L197" i="26"/>
  <c r="K197" i="26"/>
  <c r="J197" i="26"/>
  <c r="I197" i="26"/>
  <c r="G197" i="26"/>
  <c r="H197" i="26"/>
  <c r="M189" i="26"/>
  <c r="O189" i="26"/>
  <c r="N189" i="26"/>
  <c r="L189" i="26"/>
  <c r="K189" i="26"/>
  <c r="J189" i="26"/>
  <c r="I189" i="26"/>
  <c r="G189" i="26"/>
  <c r="H189" i="26"/>
  <c r="M181" i="26"/>
  <c r="O181" i="26"/>
  <c r="N181" i="26"/>
  <c r="L181" i="26"/>
  <c r="K181" i="26"/>
  <c r="J181" i="26"/>
  <c r="I181" i="26"/>
  <c r="G181" i="26"/>
  <c r="H181" i="26"/>
  <c r="M173" i="26"/>
  <c r="O173" i="26"/>
  <c r="N173" i="26"/>
  <c r="L173" i="26"/>
  <c r="K173" i="26"/>
  <c r="J173" i="26"/>
  <c r="I173" i="26"/>
  <c r="G173" i="26"/>
  <c r="H173" i="26"/>
  <c r="M165" i="26"/>
  <c r="O165" i="26"/>
  <c r="N165" i="26"/>
  <c r="L165" i="26"/>
  <c r="K165" i="26"/>
  <c r="J165" i="26"/>
  <c r="I165" i="26"/>
  <c r="G165" i="26"/>
  <c r="H165" i="26"/>
  <c r="M157" i="26"/>
  <c r="O157" i="26"/>
  <c r="N157" i="26"/>
  <c r="L157" i="26"/>
  <c r="K157" i="26"/>
  <c r="J157" i="26"/>
  <c r="I157" i="26"/>
  <c r="G157" i="26"/>
  <c r="H157" i="26"/>
  <c r="M149" i="26"/>
  <c r="O149" i="26"/>
  <c r="N149" i="26"/>
  <c r="L149" i="26"/>
  <c r="K149" i="26"/>
  <c r="J149" i="26"/>
  <c r="I149" i="26"/>
  <c r="G149" i="26"/>
  <c r="H149" i="26"/>
  <c r="M141" i="26"/>
  <c r="O141" i="26"/>
  <c r="N141" i="26"/>
  <c r="L141" i="26"/>
  <c r="K141" i="26"/>
  <c r="J141" i="26"/>
  <c r="I141" i="26"/>
  <c r="G141" i="26"/>
  <c r="H141" i="26"/>
  <c r="M133" i="26"/>
  <c r="O133" i="26"/>
  <c r="N133" i="26"/>
  <c r="L133" i="26"/>
  <c r="K133" i="26"/>
  <c r="J133" i="26"/>
  <c r="I133" i="26"/>
  <c r="G133" i="26"/>
  <c r="H133" i="26"/>
  <c r="M125" i="26"/>
  <c r="O125" i="26"/>
  <c r="N125" i="26"/>
  <c r="L125" i="26"/>
  <c r="K125" i="26"/>
  <c r="J125" i="26"/>
  <c r="I125" i="26"/>
  <c r="G125" i="26"/>
  <c r="H125" i="26"/>
  <c r="M117" i="26"/>
  <c r="O117" i="26"/>
  <c r="N117" i="26"/>
  <c r="L117" i="26"/>
  <c r="K117" i="26"/>
  <c r="J117" i="26"/>
  <c r="I117" i="26"/>
  <c r="G117" i="26"/>
  <c r="H117" i="26"/>
  <c r="M109" i="26"/>
  <c r="O109" i="26"/>
  <c r="N109" i="26"/>
  <c r="L109" i="26"/>
  <c r="K109" i="26"/>
  <c r="J109" i="26"/>
  <c r="I109" i="26"/>
  <c r="G109" i="26"/>
  <c r="H109" i="26"/>
  <c r="M101" i="26"/>
  <c r="O101" i="26"/>
  <c r="N101" i="26"/>
  <c r="L101" i="26"/>
  <c r="K101" i="26"/>
  <c r="J101" i="26"/>
  <c r="I101" i="26"/>
  <c r="H101" i="26"/>
  <c r="G101" i="26"/>
  <c r="M93" i="26"/>
  <c r="O93" i="26"/>
  <c r="N93" i="26"/>
  <c r="L93" i="26"/>
  <c r="K93" i="26"/>
  <c r="J93" i="26"/>
  <c r="I93" i="26"/>
  <c r="G93" i="26"/>
  <c r="H93" i="26"/>
  <c r="M85" i="26"/>
  <c r="O85" i="26"/>
  <c r="N85" i="26"/>
  <c r="L85" i="26"/>
  <c r="K85" i="26"/>
  <c r="J85" i="26"/>
  <c r="I85" i="26"/>
  <c r="G85" i="26"/>
  <c r="H85" i="26"/>
  <c r="M77" i="26"/>
  <c r="O77" i="26"/>
  <c r="N77" i="26"/>
  <c r="L77" i="26"/>
  <c r="K77" i="26"/>
  <c r="J77" i="26"/>
  <c r="I77" i="26"/>
  <c r="G77" i="26"/>
  <c r="H77" i="26"/>
  <c r="M69" i="26"/>
  <c r="O69" i="26"/>
  <c r="N69" i="26"/>
  <c r="L69" i="26"/>
  <c r="K69" i="26"/>
  <c r="J69" i="26"/>
  <c r="I69" i="26"/>
  <c r="G69" i="26"/>
  <c r="H69" i="26"/>
  <c r="M61" i="26"/>
  <c r="O61" i="26"/>
  <c r="N61" i="26"/>
  <c r="L61" i="26"/>
  <c r="K61" i="26"/>
  <c r="J61" i="26"/>
  <c r="I61" i="26"/>
  <c r="G61" i="26"/>
  <c r="H61" i="26"/>
  <c r="M53" i="26"/>
  <c r="O53" i="26"/>
  <c r="N53" i="26"/>
  <c r="L53" i="26"/>
  <c r="K53" i="26"/>
  <c r="J53" i="26"/>
  <c r="I53" i="26"/>
  <c r="G53" i="26"/>
  <c r="H53" i="26"/>
  <c r="M45" i="26"/>
  <c r="O45" i="26"/>
  <c r="N45" i="26"/>
  <c r="L45" i="26"/>
  <c r="K45" i="26"/>
  <c r="J45" i="26"/>
  <c r="I45" i="26"/>
  <c r="H45" i="26"/>
  <c r="G45" i="26"/>
  <c r="M37" i="26"/>
  <c r="O37" i="26"/>
  <c r="N37" i="26"/>
  <c r="L37" i="26"/>
  <c r="K37" i="26"/>
  <c r="J37" i="26"/>
  <c r="I37" i="26"/>
  <c r="G37" i="26"/>
  <c r="H37" i="26"/>
  <c r="M29" i="26"/>
  <c r="O29" i="26"/>
  <c r="N29" i="26"/>
  <c r="L29" i="26"/>
  <c r="K29" i="26"/>
  <c r="J29" i="26"/>
  <c r="I29" i="26"/>
  <c r="H29" i="26"/>
  <c r="G29" i="26"/>
  <c r="M21" i="26"/>
  <c r="O21" i="26"/>
  <c r="N21" i="26"/>
  <c r="L21" i="26"/>
  <c r="K21" i="26"/>
  <c r="J21" i="26"/>
  <c r="I21" i="26"/>
  <c r="H21" i="26"/>
  <c r="G21" i="26"/>
  <c r="M13" i="26"/>
  <c r="O13" i="26"/>
  <c r="N13" i="26"/>
  <c r="L13" i="26"/>
  <c r="K13" i="26"/>
  <c r="J13" i="26"/>
  <c r="I13" i="26"/>
  <c r="H13" i="26"/>
  <c r="G13" i="26"/>
  <c r="M5" i="26"/>
  <c r="O5" i="26"/>
  <c r="N5" i="26"/>
  <c r="L5" i="26"/>
  <c r="K5" i="26"/>
  <c r="J5" i="26"/>
  <c r="I5" i="26"/>
  <c r="H5" i="26"/>
  <c r="G5" i="26"/>
  <c r="M962" i="26"/>
  <c r="O962" i="26"/>
  <c r="N962" i="26"/>
  <c r="L962" i="26"/>
  <c r="K962" i="26"/>
  <c r="I962" i="26"/>
  <c r="J962" i="26"/>
  <c r="H962" i="26"/>
  <c r="G962" i="26"/>
  <c r="M914" i="26"/>
  <c r="O914" i="26"/>
  <c r="N914" i="26"/>
  <c r="L914" i="26"/>
  <c r="K914" i="26"/>
  <c r="I914" i="26"/>
  <c r="J914" i="26"/>
  <c r="H914" i="26"/>
  <c r="G914" i="26"/>
  <c r="M882" i="26"/>
  <c r="O882" i="26"/>
  <c r="N882" i="26"/>
  <c r="L882" i="26"/>
  <c r="K882" i="26"/>
  <c r="I882" i="26"/>
  <c r="H882" i="26"/>
  <c r="J882" i="26"/>
  <c r="G882" i="26"/>
  <c r="M826" i="26"/>
  <c r="O826" i="26"/>
  <c r="N826" i="26"/>
  <c r="L826" i="26"/>
  <c r="K826" i="26"/>
  <c r="I826" i="26"/>
  <c r="J826" i="26"/>
  <c r="H826" i="26"/>
  <c r="G826" i="26"/>
  <c r="M786" i="26"/>
  <c r="O786" i="26"/>
  <c r="L786" i="26"/>
  <c r="N786" i="26"/>
  <c r="K786" i="26"/>
  <c r="I786" i="26"/>
  <c r="J786" i="26"/>
  <c r="H786" i="26"/>
  <c r="G786" i="26"/>
  <c r="M730" i="26"/>
  <c r="O730" i="26"/>
  <c r="L730" i="26"/>
  <c r="N730" i="26"/>
  <c r="K730" i="26"/>
  <c r="I730" i="26"/>
  <c r="J730" i="26"/>
  <c r="H730" i="26"/>
  <c r="G730" i="26"/>
  <c r="M698" i="26"/>
  <c r="N698" i="26"/>
  <c r="O698" i="26"/>
  <c r="L698" i="26"/>
  <c r="K698" i="26"/>
  <c r="I698" i="26"/>
  <c r="J698" i="26"/>
  <c r="H698" i="26"/>
  <c r="G698" i="26"/>
  <c r="M666" i="26"/>
  <c r="N666" i="26"/>
  <c r="O666" i="26"/>
  <c r="L666" i="26"/>
  <c r="K666" i="26"/>
  <c r="I666" i="26"/>
  <c r="J666" i="26"/>
  <c r="H666" i="26"/>
  <c r="G666" i="26"/>
  <c r="M610" i="26"/>
  <c r="N610" i="26"/>
  <c r="O610" i="26"/>
  <c r="L610" i="26"/>
  <c r="K610" i="26"/>
  <c r="I610" i="26"/>
  <c r="J610" i="26"/>
  <c r="H610" i="26"/>
  <c r="G610" i="26"/>
  <c r="M578" i="26"/>
  <c r="N578" i="26"/>
  <c r="O578" i="26"/>
  <c r="L578" i="26"/>
  <c r="K578" i="26"/>
  <c r="I578" i="26"/>
  <c r="J578" i="26"/>
  <c r="H578" i="26"/>
  <c r="G578" i="26"/>
  <c r="M538" i="26"/>
  <c r="N538" i="26"/>
  <c r="O538" i="26"/>
  <c r="L538" i="26"/>
  <c r="K538" i="26"/>
  <c r="I538" i="26"/>
  <c r="J538" i="26"/>
  <c r="H538" i="26"/>
  <c r="G538" i="26"/>
  <c r="M506" i="26"/>
  <c r="O506" i="26"/>
  <c r="N506" i="26"/>
  <c r="L506" i="26"/>
  <c r="K506" i="26"/>
  <c r="I506" i="26"/>
  <c r="H506" i="26"/>
  <c r="J506" i="26"/>
  <c r="G506" i="26"/>
  <c r="M442" i="26"/>
  <c r="O442" i="26"/>
  <c r="N442" i="26"/>
  <c r="L442" i="26"/>
  <c r="K442" i="26"/>
  <c r="I442" i="26"/>
  <c r="H442" i="26"/>
  <c r="J442" i="26"/>
  <c r="G442" i="26"/>
  <c r="M402" i="26"/>
  <c r="O402" i="26"/>
  <c r="N402" i="26"/>
  <c r="L402" i="26"/>
  <c r="K402" i="26"/>
  <c r="I402" i="26"/>
  <c r="J402" i="26"/>
  <c r="H402" i="26"/>
  <c r="G402" i="26"/>
  <c r="M354" i="26"/>
  <c r="O354" i="26"/>
  <c r="N354" i="26"/>
  <c r="L354" i="26"/>
  <c r="K354" i="26"/>
  <c r="I354" i="26"/>
  <c r="J354" i="26"/>
  <c r="H354" i="26"/>
  <c r="G354" i="26"/>
  <c r="M258" i="26"/>
  <c r="O258" i="26"/>
  <c r="N258" i="26"/>
  <c r="L258" i="26"/>
  <c r="K258" i="26"/>
  <c r="I258" i="26"/>
  <c r="J258" i="26"/>
  <c r="H258" i="26"/>
  <c r="G258" i="26"/>
  <c r="M50" i="26"/>
  <c r="O50" i="26"/>
  <c r="N50" i="26"/>
  <c r="L50" i="26"/>
  <c r="K50" i="26"/>
  <c r="I50" i="26"/>
  <c r="J50" i="26"/>
  <c r="H50" i="26"/>
  <c r="G50" i="26"/>
  <c r="M972" i="26"/>
  <c r="O972" i="26"/>
  <c r="N972" i="26"/>
  <c r="L972" i="26"/>
  <c r="J972" i="26"/>
  <c r="K972" i="26"/>
  <c r="H972" i="26"/>
  <c r="I972" i="26"/>
  <c r="G972" i="26"/>
  <c r="M964" i="26"/>
  <c r="O964" i="26"/>
  <c r="N964" i="26"/>
  <c r="L964" i="26"/>
  <c r="J964" i="26"/>
  <c r="I964" i="26"/>
  <c r="H964" i="26"/>
  <c r="K964" i="26"/>
  <c r="G964" i="26"/>
  <c r="M956" i="26"/>
  <c r="O956" i="26"/>
  <c r="N956" i="26"/>
  <c r="L956" i="26"/>
  <c r="J956" i="26"/>
  <c r="I956" i="26"/>
  <c r="K956" i="26"/>
  <c r="H956" i="26"/>
  <c r="G956" i="26"/>
  <c r="M948" i="26"/>
  <c r="O948" i="26"/>
  <c r="N948" i="26"/>
  <c r="L948" i="26"/>
  <c r="J948" i="26"/>
  <c r="I948" i="26"/>
  <c r="K948" i="26"/>
  <c r="H948" i="26"/>
  <c r="G948" i="26"/>
  <c r="M940" i="26"/>
  <c r="O940" i="26"/>
  <c r="N940" i="26"/>
  <c r="L940" i="26"/>
  <c r="J940" i="26"/>
  <c r="I940" i="26"/>
  <c r="K940" i="26"/>
  <c r="H940" i="26"/>
  <c r="G940" i="26"/>
  <c r="M932" i="26"/>
  <c r="O932" i="26"/>
  <c r="N932" i="26"/>
  <c r="L932" i="26"/>
  <c r="J932" i="26"/>
  <c r="K932" i="26"/>
  <c r="I932" i="26"/>
  <c r="H932" i="26"/>
  <c r="G932" i="26"/>
  <c r="M924" i="26"/>
  <c r="O924" i="26"/>
  <c r="N924" i="26"/>
  <c r="L924" i="26"/>
  <c r="J924" i="26"/>
  <c r="K924" i="26"/>
  <c r="I924" i="26"/>
  <c r="H924" i="26"/>
  <c r="G924" i="26"/>
  <c r="M916" i="26"/>
  <c r="O916" i="26"/>
  <c r="N916" i="26"/>
  <c r="L916" i="26"/>
  <c r="K916" i="26"/>
  <c r="J916" i="26"/>
  <c r="I916" i="26"/>
  <c r="H916" i="26"/>
  <c r="G916" i="26"/>
  <c r="M908" i="26"/>
  <c r="O908" i="26"/>
  <c r="N908" i="26"/>
  <c r="L908" i="26"/>
  <c r="J908" i="26"/>
  <c r="I908" i="26"/>
  <c r="K908" i="26"/>
  <c r="H908" i="26"/>
  <c r="G908" i="26"/>
  <c r="M900" i="26"/>
  <c r="O900" i="26"/>
  <c r="N900" i="26"/>
  <c r="L900" i="26"/>
  <c r="J900" i="26"/>
  <c r="I900" i="26"/>
  <c r="H900" i="26"/>
  <c r="K900" i="26"/>
  <c r="G900" i="26"/>
  <c r="M892" i="26"/>
  <c r="O892" i="26"/>
  <c r="N892" i="26"/>
  <c r="L892" i="26"/>
  <c r="J892" i="26"/>
  <c r="I892" i="26"/>
  <c r="K892" i="26"/>
  <c r="H892" i="26"/>
  <c r="G892" i="26"/>
  <c r="M884" i="26"/>
  <c r="O884" i="26"/>
  <c r="N884" i="26"/>
  <c r="L884" i="26"/>
  <c r="J884" i="26"/>
  <c r="I884" i="26"/>
  <c r="K884" i="26"/>
  <c r="H884" i="26"/>
  <c r="G884" i="26"/>
  <c r="M876" i="26"/>
  <c r="O876" i="26"/>
  <c r="N876" i="26"/>
  <c r="L876" i="26"/>
  <c r="J876" i="26"/>
  <c r="I876" i="26"/>
  <c r="K876" i="26"/>
  <c r="H876" i="26"/>
  <c r="G876" i="26"/>
  <c r="M868" i="26"/>
  <c r="O868" i="26"/>
  <c r="N868" i="26"/>
  <c r="L868" i="26"/>
  <c r="J868" i="26"/>
  <c r="K868" i="26"/>
  <c r="I868" i="26"/>
  <c r="H868" i="26"/>
  <c r="G868" i="26"/>
  <c r="M860" i="26"/>
  <c r="O860" i="26"/>
  <c r="N860" i="26"/>
  <c r="L860" i="26"/>
  <c r="J860" i="26"/>
  <c r="K860" i="26"/>
  <c r="I860" i="26"/>
  <c r="H860" i="26"/>
  <c r="G860" i="26"/>
  <c r="M852" i="26"/>
  <c r="O852" i="26"/>
  <c r="N852" i="26"/>
  <c r="L852" i="26"/>
  <c r="K852" i="26"/>
  <c r="J852" i="26"/>
  <c r="I852" i="26"/>
  <c r="H852" i="26"/>
  <c r="G852" i="26"/>
  <c r="M844" i="26"/>
  <c r="O844" i="26"/>
  <c r="N844" i="26"/>
  <c r="L844" i="26"/>
  <c r="J844" i="26"/>
  <c r="I844" i="26"/>
  <c r="K844" i="26"/>
  <c r="H844" i="26"/>
  <c r="G844" i="26"/>
  <c r="M836" i="26"/>
  <c r="O836" i="26"/>
  <c r="N836" i="26"/>
  <c r="L836" i="26"/>
  <c r="J836" i="26"/>
  <c r="I836" i="26"/>
  <c r="K836" i="26"/>
  <c r="H836" i="26"/>
  <c r="G836" i="26"/>
  <c r="M828" i="26"/>
  <c r="O828" i="26"/>
  <c r="N828" i="26"/>
  <c r="L828" i="26"/>
  <c r="I828" i="26"/>
  <c r="J828" i="26"/>
  <c r="K828" i="26"/>
  <c r="H828" i="26"/>
  <c r="G828" i="26"/>
  <c r="M820" i="26"/>
  <c r="O820" i="26"/>
  <c r="N820" i="26"/>
  <c r="L820" i="26"/>
  <c r="I820" i="26"/>
  <c r="K820" i="26"/>
  <c r="J820" i="26"/>
  <c r="H820" i="26"/>
  <c r="G820" i="26"/>
  <c r="M812" i="26"/>
  <c r="O812" i="26"/>
  <c r="N812" i="26"/>
  <c r="L812" i="26"/>
  <c r="I812" i="26"/>
  <c r="K812" i="26"/>
  <c r="J812" i="26"/>
  <c r="H812" i="26"/>
  <c r="G812" i="26"/>
  <c r="M804" i="26"/>
  <c r="O804" i="26"/>
  <c r="N804" i="26"/>
  <c r="L804" i="26"/>
  <c r="K804" i="26"/>
  <c r="I804" i="26"/>
  <c r="J804" i="26"/>
  <c r="H804" i="26"/>
  <c r="G804" i="26"/>
  <c r="M796" i="26"/>
  <c r="O796" i="26"/>
  <c r="N796" i="26"/>
  <c r="L796" i="26"/>
  <c r="J796" i="26"/>
  <c r="K796" i="26"/>
  <c r="I796" i="26"/>
  <c r="H796" i="26"/>
  <c r="G796" i="26"/>
  <c r="M788" i="26"/>
  <c r="O788" i="26"/>
  <c r="N788" i="26"/>
  <c r="L788" i="26"/>
  <c r="J788" i="26"/>
  <c r="K788" i="26"/>
  <c r="I788" i="26"/>
  <c r="H788" i="26"/>
  <c r="G788" i="26"/>
  <c r="M780" i="26"/>
  <c r="O780" i="26"/>
  <c r="N780" i="26"/>
  <c r="L780" i="26"/>
  <c r="J780" i="26"/>
  <c r="I780" i="26"/>
  <c r="K780" i="26"/>
  <c r="H780" i="26"/>
  <c r="G780" i="26"/>
  <c r="M772" i="26"/>
  <c r="O772" i="26"/>
  <c r="N772" i="26"/>
  <c r="L772" i="26"/>
  <c r="J772" i="26"/>
  <c r="I772" i="26"/>
  <c r="K772" i="26"/>
  <c r="H772" i="26"/>
  <c r="G772" i="26"/>
  <c r="M764" i="26"/>
  <c r="O764" i="26"/>
  <c r="N764" i="26"/>
  <c r="L764" i="26"/>
  <c r="J764" i="26"/>
  <c r="I764" i="26"/>
  <c r="K764" i="26"/>
  <c r="H764" i="26"/>
  <c r="G764" i="26"/>
  <c r="M756" i="26"/>
  <c r="O756" i="26"/>
  <c r="N756" i="26"/>
  <c r="L756" i="26"/>
  <c r="J756" i="26"/>
  <c r="I756" i="26"/>
  <c r="K756" i="26"/>
  <c r="H756" i="26"/>
  <c r="G756" i="26"/>
  <c r="M748" i="26"/>
  <c r="O748" i="26"/>
  <c r="N748" i="26"/>
  <c r="L748" i="26"/>
  <c r="J748" i="26"/>
  <c r="I748" i="26"/>
  <c r="K748" i="26"/>
  <c r="H748" i="26"/>
  <c r="G748" i="26"/>
  <c r="M740" i="26"/>
  <c r="O740" i="26"/>
  <c r="N740" i="26"/>
  <c r="L740" i="26"/>
  <c r="J740" i="26"/>
  <c r="K740" i="26"/>
  <c r="I740" i="26"/>
  <c r="H740" i="26"/>
  <c r="G740" i="26"/>
  <c r="M732" i="26"/>
  <c r="O732" i="26"/>
  <c r="N732" i="26"/>
  <c r="L732" i="26"/>
  <c r="J732" i="26"/>
  <c r="K732" i="26"/>
  <c r="I732" i="26"/>
  <c r="H732" i="26"/>
  <c r="G732" i="26"/>
  <c r="M724" i="26"/>
  <c r="O724" i="26"/>
  <c r="N724" i="26"/>
  <c r="L724" i="26"/>
  <c r="J724" i="26"/>
  <c r="K724" i="26"/>
  <c r="I724" i="26"/>
  <c r="H724" i="26"/>
  <c r="G724" i="26"/>
  <c r="M716" i="26"/>
  <c r="O716" i="26"/>
  <c r="N716" i="26"/>
  <c r="L716" i="26"/>
  <c r="J716" i="26"/>
  <c r="I716" i="26"/>
  <c r="K716" i="26"/>
  <c r="H716" i="26"/>
  <c r="G716" i="26"/>
  <c r="M708" i="26"/>
  <c r="O708" i="26"/>
  <c r="N708" i="26"/>
  <c r="L708" i="26"/>
  <c r="J708" i="26"/>
  <c r="I708" i="26"/>
  <c r="K708" i="26"/>
  <c r="H708" i="26"/>
  <c r="G708" i="26"/>
  <c r="M700" i="26"/>
  <c r="O700" i="26"/>
  <c r="N700" i="26"/>
  <c r="L700" i="26"/>
  <c r="J700" i="26"/>
  <c r="I700" i="26"/>
  <c r="K700" i="26"/>
  <c r="H700" i="26"/>
  <c r="G700" i="26"/>
  <c r="M692" i="26"/>
  <c r="O692" i="26"/>
  <c r="N692" i="26"/>
  <c r="L692" i="26"/>
  <c r="J692" i="26"/>
  <c r="I692" i="26"/>
  <c r="K692" i="26"/>
  <c r="H692" i="26"/>
  <c r="G692" i="26"/>
  <c r="M684" i="26"/>
  <c r="O684" i="26"/>
  <c r="N684" i="26"/>
  <c r="L684" i="26"/>
  <c r="J684" i="26"/>
  <c r="I684" i="26"/>
  <c r="K684" i="26"/>
  <c r="H684" i="26"/>
  <c r="G684" i="26"/>
  <c r="M676" i="26"/>
  <c r="O676" i="26"/>
  <c r="N676" i="26"/>
  <c r="L676" i="26"/>
  <c r="J676" i="26"/>
  <c r="K676" i="26"/>
  <c r="I676" i="26"/>
  <c r="H676" i="26"/>
  <c r="G676" i="26"/>
  <c r="M668" i="26"/>
  <c r="O668" i="26"/>
  <c r="N668" i="26"/>
  <c r="L668" i="26"/>
  <c r="J668" i="26"/>
  <c r="K668" i="26"/>
  <c r="I668" i="26"/>
  <c r="H668" i="26"/>
  <c r="G668" i="26"/>
  <c r="M660" i="26"/>
  <c r="O660" i="26"/>
  <c r="N660" i="26"/>
  <c r="L660" i="26"/>
  <c r="J660" i="26"/>
  <c r="K660" i="26"/>
  <c r="I660" i="26"/>
  <c r="H660" i="26"/>
  <c r="G660" i="26"/>
  <c r="M652" i="26"/>
  <c r="O652" i="26"/>
  <c r="N652" i="26"/>
  <c r="L652" i="26"/>
  <c r="J652" i="26"/>
  <c r="I652" i="26"/>
  <c r="K652" i="26"/>
  <c r="H652" i="26"/>
  <c r="G652" i="26"/>
  <c r="M644" i="26"/>
  <c r="O644" i="26"/>
  <c r="N644" i="26"/>
  <c r="L644" i="26"/>
  <c r="J644" i="26"/>
  <c r="I644" i="26"/>
  <c r="K644" i="26"/>
  <c r="H644" i="26"/>
  <c r="G644" i="26"/>
  <c r="M636" i="26"/>
  <c r="O636" i="26"/>
  <c r="N636" i="26"/>
  <c r="L636" i="26"/>
  <c r="J636" i="26"/>
  <c r="I636" i="26"/>
  <c r="K636" i="26"/>
  <c r="H636" i="26"/>
  <c r="G636" i="26"/>
  <c r="M628" i="26"/>
  <c r="O628" i="26"/>
  <c r="N628" i="26"/>
  <c r="L628" i="26"/>
  <c r="J628" i="26"/>
  <c r="I628" i="26"/>
  <c r="K628" i="26"/>
  <c r="H628" i="26"/>
  <c r="G628" i="26"/>
  <c r="M620" i="26"/>
  <c r="O620" i="26"/>
  <c r="N620" i="26"/>
  <c r="L620" i="26"/>
  <c r="J620" i="26"/>
  <c r="I620" i="26"/>
  <c r="K620" i="26"/>
  <c r="H620" i="26"/>
  <c r="G620" i="26"/>
  <c r="M612" i="26"/>
  <c r="O612" i="26"/>
  <c r="N612" i="26"/>
  <c r="L612" i="26"/>
  <c r="J612" i="26"/>
  <c r="K612" i="26"/>
  <c r="I612" i="26"/>
  <c r="H612" i="26"/>
  <c r="G612" i="26"/>
  <c r="M604" i="26"/>
  <c r="O604" i="26"/>
  <c r="N604" i="26"/>
  <c r="L604" i="26"/>
  <c r="J604" i="26"/>
  <c r="K604" i="26"/>
  <c r="I604" i="26"/>
  <c r="H604" i="26"/>
  <c r="G604" i="26"/>
  <c r="M596" i="26"/>
  <c r="O596" i="26"/>
  <c r="N596" i="26"/>
  <c r="L596" i="26"/>
  <c r="J596" i="26"/>
  <c r="K596" i="26"/>
  <c r="I596" i="26"/>
  <c r="H596" i="26"/>
  <c r="G596" i="26"/>
  <c r="M588" i="26"/>
  <c r="O588" i="26"/>
  <c r="N588" i="26"/>
  <c r="L588" i="26"/>
  <c r="J588" i="26"/>
  <c r="K588" i="26"/>
  <c r="I588" i="26"/>
  <c r="H588" i="26"/>
  <c r="G588" i="26"/>
  <c r="M580" i="26"/>
  <c r="O580" i="26"/>
  <c r="N580" i="26"/>
  <c r="L580" i="26"/>
  <c r="K580" i="26"/>
  <c r="J580" i="26"/>
  <c r="I580" i="26"/>
  <c r="H580" i="26"/>
  <c r="G580" i="26"/>
  <c r="M572" i="26"/>
  <c r="O572" i="26"/>
  <c r="N572" i="26"/>
  <c r="L572" i="26"/>
  <c r="J572" i="26"/>
  <c r="K572" i="26"/>
  <c r="I572" i="26"/>
  <c r="H572" i="26"/>
  <c r="G572" i="26"/>
  <c r="M564" i="26"/>
  <c r="O564" i="26"/>
  <c r="N564" i="26"/>
  <c r="L564" i="26"/>
  <c r="J564" i="26"/>
  <c r="K564" i="26"/>
  <c r="I564" i="26"/>
  <c r="H564" i="26"/>
  <c r="G564" i="26"/>
  <c r="M556" i="26"/>
  <c r="O556" i="26"/>
  <c r="N556" i="26"/>
  <c r="L556" i="26"/>
  <c r="J556" i="26"/>
  <c r="K556" i="26"/>
  <c r="I556" i="26"/>
  <c r="H556" i="26"/>
  <c r="G556" i="26"/>
  <c r="M548" i="26"/>
  <c r="O548" i="26"/>
  <c r="N548" i="26"/>
  <c r="L548" i="26"/>
  <c r="J548" i="26"/>
  <c r="K548" i="26"/>
  <c r="I548" i="26"/>
  <c r="H548" i="26"/>
  <c r="G548" i="26"/>
  <c r="M540" i="26"/>
  <c r="O540" i="26"/>
  <c r="N540" i="26"/>
  <c r="L540" i="26"/>
  <c r="J540" i="26"/>
  <c r="K540" i="26"/>
  <c r="I540" i="26"/>
  <c r="H540" i="26"/>
  <c r="G540" i="26"/>
  <c r="M532" i="26"/>
  <c r="O532" i="26"/>
  <c r="N532" i="26"/>
  <c r="L532" i="26"/>
  <c r="J532" i="26"/>
  <c r="K532" i="26"/>
  <c r="I532" i="26"/>
  <c r="H532" i="26"/>
  <c r="G532" i="26"/>
  <c r="M524" i="26"/>
  <c r="O524" i="26"/>
  <c r="N524" i="26"/>
  <c r="L524" i="26"/>
  <c r="K524" i="26"/>
  <c r="J524" i="26"/>
  <c r="I524" i="26"/>
  <c r="H524" i="26"/>
  <c r="G524" i="26"/>
  <c r="M516" i="26"/>
  <c r="O516" i="26"/>
  <c r="N516" i="26"/>
  <c r="L516" i="26"/>
  <c r="K516" i="26"/>
  <c r="J516" i="26"/>
  <c r="I516" i="26"/>
  <c r="H516" i="26"/>
  <c r="G516" i="26"/>
  <c r="M508" i="26"/>
  <c r="O508" i="26"/>
  <c r="N508" i="26"/>
  <c r="L508" i="26"/>
  <c r="K508" i="26"/>
  <c r="J508" i="26"/>
  <c r="I508" i="26"/>
  <c r="H508" i="26"/>
  <c r="G508" i="26"/>
  <c r="M500" i="26"/>
  <c r="O500" i="26"/>
  <c r="N500" i="26"/>
  <c r="L500" i="26"/>
  <c r="K500" i="26"/>
  <c r="J500" i="26"/>
  <c r="I500" i="26"/>
  <c r="H500" i="26"/>
  <c r="G500" i="26"/>
  <c r="M492" i="26"/>
  <c r="O492" i="26"/>
  <c r="N492" i="26"/>
  <c r="L492" i="26"/>
  <c r="K492" i="26"/>
  <c r="J492" i="26"/>
  <c r="I492" i="26"/>
  <c r="H492" i="26"/>
  <c r="G492" i="26"/>
  <c r="M484" i="26"/>
  <c r="O484" i="26"/>
  <c r="N484" i="26"/>
  <c r="L484" i="26"/>
  <c r="K484" i="26"/>
  <c r="J484" i="26"/>
  <c r="I484" i="26"/>
  <c r="H484" i="26"/>
  <c r="G484" i="26"/>
  <c r="M476" i="26"/>
  <c r="O476" i="26"/>
  <c r="N476" i="26"/>
  <c r="L476" i="26"/>
  <c r="K476" i="26"/>
  <c r="J476" i="26"/>
  <c r="I476" i="26"/>
  <c r="H476" i="26"/>
  <c r="G476" i="26"/>
  <c r="M468" i="26"/>
  <c r="O468" i="26"/>
  <c r="N468" i="26"/>
  <c r="L468" i="26"/>
  <c r="K468" i="26"/>
  <c r="J468" i="26"/>
  <c r="I468" i="26"/>
  <c r="H468" i="26"/>
  <c r="G468" i="26"/>
  <c r="M460" i="26"/>
  <c r="O460" i="26"/>
  <c r="N460" i="26"/>
  <c r="L460" i="26"/>
  <c r="K460" i="26"/>
  <c r="J460" i="26"/>
  <c r="I460" i="26"/>
  <c r="H460" i="26"/>
  <c r="G460" i="26"/>
  <c r="M452" i="26"/>
  <c r="O452" i="26"/>
  <c r="N452" i="26"/>
  <c r="L452" i="26"/>
  <c r="K452" i="26"/>
  <c r="J452" i="26"/>
  <c r="I452" i="26"/>
  <c r="H452" i="26"/>
  <c r="G452" i="26"/>
  <c r="M444" i="26"/>
  <c r="O444" i="26"/>
  <c r="N444" i="26"/>
  <c r="L444" i="26"/>
  <c r="K444" i="26"/>
  <c r="J444" i="26"/>
  <c r="I444" i="26"/>
  <c r="H444" i="26"/>
  <c r="G444" i="26"/>
  <c r="M436" i="26"/>
  <c r="O436" i="26"/>
  <c r="N436" i="26"/>
  <c r="L436" i="26"/>
  <c r="K436" i="26"/>
  <c r="J436" i="26"/>
  <c r="I436" i="26"/>
  <c r="H436" i="26"/>
  <c r="G436" i="26"/>
  <c r="M428" i="26"/>
  <c r="O428" i="26"/>
  <c r="N428" i="26"/>
  <c r="L428" i="26"/>
  <c r="K428" i="26"/>
  <c r="J428" i="26"/>
  <c r="I428" i="26"/>
  <c r="H428" i="26"/>
  <c r="G428" i="26"/>
  <c r="M420" i="26"/>
  <c r="O420" i="26"/>
  <c r="N420" i="26"/>
  <c r="L420" i="26"/>
  <c r="K420" i="26"/>
  <c r="J420" i="26"/>
  <c r="I420" i="26"/>
  <c r="H420" i="26"/>
  <c r="G420" i="26"/>
  <c r="M412" i="26"/>
  <c r="O412" i="26"/>
  <c r="N412" i="26"/>
  <c r="L412" i="26"/>
  <c r="K412" i="26"/>
  <c r="J412" i="26"/>
  <c r="I412" i="26"/>
  <c r="H412" i="26"/>
  <c r="G412" i="26"/>
  <c r="M404" i="26"/>
  <c r="O404" i="26"/>
  <c r="N404" i="26"/>
  <c r="L404" i="26"/>
  <c r="K404" i="26"/>
  <c r="J404" i="26"/>
  <c r="I404" i="26"/>
  <c r="H404" i="26"/>
  <c r="G404" i="26"/>
  <c r="M396" i="26"/>
  <c r="O396" i="26"/>
  <c r="N396" i="26"/>
  <c r="L396" i="26"/>
  <c r="K396" i="26"/>
  <c r="J396" i="26"/>
  <c r="I396" i="26"/>
  <c r="H396" i="26"/>
  <c r="G396" i="26"/>
  <c r="M388" i="26"/>
  <c r="O388" i="26"/>
  <c r="N388" i="26"/>
  <c r="L388" i="26"/>
  <c r="K388" i="26"/>
  <c r="J388" i="26"/>
  <c r="I388" i="26"/>
  <c r="H388" i="26"/>
  <c r="G388" i="26"/>
  <c r="M380" i="26"/>
  <c r="O380" i="26"/>
  <c r="N380" i="26"/>
  <c r="L380" i="26"/>
  <c r="K380" i="26"/>
  <c r="J380" i="26"/>
  <c r="I380" i="26"/>
  <c r="H380" i="26"/>
  <c r="G380" i="26"/>
  <c r="M372" i="26"/>
  <c r="O372" i="26"/>
  <c r="N372" i="26"/>
  <c r="L372" i="26"/>
  <c r="K372" i="26"/>
  <c r="J372" i="26"/>
  <c r="I372" i="26"/>
  <c r="H372" i="26"/>
  <c r="G372" i="26"/>
  <c r="M364" i="26"/>
  <c r="O364" i="26"/>
  <c r="N364" i="26"/>
  <c r="L364" i="26"/>
  <c r="K364" i="26"/>
  <c r="J364" i="26"/>
  <c r="I364" i="26"/>
  <c r="H364" i="26"/>
  <c r="G364" i="26"/>
  <c r="M356" i="26"/>
  <c r="O356" i="26"/>
  <c r="N356" i="26"/>
  <c r="L356" i="26"/>
  <c r="K356" i="26"/>
  <c r="J356" i="26"/>
  <c r="I356" i="26"/>
  <c r="H356" i="26"/>
  <c r="G356" i="26"/>
  <c r="M348" i="26"/>
  <c r="O348" i="26"/>
  <c r="N348" i="26"/>
  <c r="L348" i="26"/>
  <c r="K348" i="26"/>
  <c r="J348" i="26"/>
  <c r="I348" i="26"/>
  <c r="H348" i="26"/>
  <c r="G348" i="26"/>
  <c r="M340" i="26"/>
  <c r="O340" i="26"/>
  <c r="N340" i="26"/>
  <c r="L340" i="26"/>
  <c r="K340" i="26"/>
  <c r="J340" i="26"/>
  <c r="I340" i="26"/>
  <c r="H340" i="26"/>
  <c r="G340" i="26"/>
  <c r="M332" i="26"/>
  <c r="O332" i="26"/>
  <c r="N332" i="26"/>
  <c r="L332" i="26"/>
  <c r="K332" i="26"/>
  <c r="J332" i="26"/>
  <c r="I332" i="26"/>
  <c r="H332" i="26"/>
  <c r="G332" i="26"/>
  <c r="M324" i="26"/>
  <c r="O324" i="26"/>
  <c r="N324" i="26"/>
  <c r="L324" i="26"/>
  <c r="K324" i="26"/>
  <c r="J324" i="26"/>
  <c r="I324" i="26"/>
  <c r="H324" i="26"/>
  <c r="G324" i="26"/>
  <c r="M316" i="26"/>
  <c r="O316" i="26"/>
  <c r="N316" i="26"/>
  <c r="K316" i="26"/>
  <c r="L316" i="26"/>
  <c r="J316" i="26"/>
  <c r="I316" i="26"/>
  <c r="H316" i="26"/>
  <c r="G316" i="26"/>
  <c r="M308" i="26"/>
  <c r="O308" i="26"/>
  <c r="N308" i="26"/>
  <c r="L308" i="26"/>
  <c r="K308" i="26"/>
  <c r="J308" i="26"/>
  <c r="I308" i="26"/>
  <c r="H308" i="26"/>
  <c r="G308" i="26"/>
  <c r="M300" i="26"/>
  <c r="O300" i="26"/>
  <c r="N300" i="26"/>
  <c r="L300" i="26"/>
  <c r="K300" i="26"/>
  <c r="J300" i="26"/>
  <c r="I300" i="26"/>
  <c r="H300" i="26"/>
  <c r="G300" i="26"/>
  <c r="M292" i="26"/>
  <c r="O292" i="26"/>
  <c r="N292" i="26"/>
  <c r="L292" i="26"/>
  <c r="K292" i="26"/>
  <c r="J292" i="26"/>
  <c r="I292" i="26"/>
  <c r="H292" i="26"/>
  <c r="G292" i="26"/>
  <c r="M284" i="26"/>
  <c r="O284" i="26"/>
  <c r="N284" i="26"/>
  <c r="L284" i="26"/>
  <c r="K284" i="26"/>
  <c r="J284" i="26"/>
  <c r="I284" i="26"/>
  <c r="H284" i="26"/>
  <c r="G284" i="26"/>
  <c r="M276" i="26"/>
  <c r="O276" i="26"/>
  <c r="N276" i="26"/>
  <c r="L276" i="26"/>
  <c r="K276" i="26"/>
  <c r="J276" i="26"/>
  <c r="I276" i="26"/>
  <c r="H276" i="26"/>
  <c r="G276" i="26"/>
  <c r="M268" i="26"/>
  <c r="O268" i="26"/>
  <c r="N268" i="26"/>
  <c r="L268" i="26"/>
  <c r="K268" i="26"/>
  <c r="J268" i="26"/>
  <c r="I268" i="26"/>
  <c r="H268" i="26"/>
  <c r="G268" i="26"/>
  <c r="M260" i="26"/>
  <c r="O260" i="26"/>
  <c r="N260" i="26"/>
  <c r="L260" i="26"/>
  <c r="K260" i="26"/>
  <c r="J260" i="26"/>
  <c r="I260" i="26"/>
  <c r="H260" i="26"/>
  <c r="G260" i="26"/>
  <c r="M252" i="26"/>
  <c r="O252" i="26"/>
  <c r="N252" i="26"/>
  <c r="L252" i="26"/>
  <c r="K252" i="26"/>
  <c r="J252" i="26"/>
  <c r="I252" i="26"/>
  <c r="H252" i="26"/>
  <c r="G252" i="26"/>
  <c r="M244" i="26"/>
  <c r="O244" i="26"/>
  <c r="N244" i="26"/>
  <c r="L244" i="26"/>
  <c r="K244" i="26"/>
  <c r="J244" i="26"/>
  <c r="I244" i="26"/>
  <c r="H244" i="26"/>
  <c r="G244" i="26"/>
  <c r="M236" i="26"/>
  <c r="O236" i="26"/>
  <c r="N236" i="26"/>
  <c r="L236" i="26"/>
  <c r="K236" i="26"/>
  <c r="J236" i="26"/>
  <c r="I236" i="26"/>
  <c r="H236" i="26"/>
  <c r="G236" i="26"/>
  <c r="M228" i="26"/>
  <c r="O228" i="26"/>
  <c r="N228" i="26"/>
  <c r="L228" i="26"/>
  <c r="K228" i="26"/>
  <c r="J228" i="26"/>
  <c r="I228" i="26"/>
  <c r="H228" i="26"/>
  <c r="G228" i="26"/>
  <c r="M220" i="26"/>
  <c r="O220" i="26"/>
  <c r="N220" i="26"/>
  <c r="L220" i="26"/>
  <c r="K220" i="26"/>
  <c r="J220" i="26"/>
  <c r="I220" i="26"/>
  <c r="H220" i="26"/>
  <c r="G220" i="26"/>
  <c r="M212" i="26"/>
  <c r="O212" i="26"/>
  <c r="N212" i="26"/>
  <c r="L212" i="26"/>
  <c r="K212" i="26"/>
  <c r="J212" i="26"/>
  <c r="I212" i="26"/>
  <c r="H212" i="26"/>
  <c r="G212" i="26"/>
  <c r="M204" i="26"/>
  <c r="O204" i="26"/>
  <c r="N204" i="26"/>
  <c r="L204" i="26"/>
  <c r="K204" i="26"/>
  <c r="J204" i="26"/>
  <c r="I204" i="26"/>
  <c r="H204" i="26"/>
  <c r="G204" i="26"/>
  <c r="M196" i="26"/>
  <c r="O196" i="26"/>
  <c r="N196" i="26"/>
  <c r="L196" i="26"/>
  <c r="K196" i="26"/>
  <c r="J196" i="26"/>
  <c r="I196" i="26"/>
  <c r="H196" i="26"/>
  <c r="G196" i="26"/>
  <c r="M188" i="26"/>
  <c r="O188" i="26"/>
  <c r="N188" i="26"/>
  <c r="L188" i="26"/>
  <c r="K188" i="26"/>
  <c r="J188" i="26"/>
  <c r="I188" i="26"/>
  <c r="H188" i="26"/>
  <c r="G188" i="26"/>
  <c r="M180" i="26"/>
  <c r="O180" i="26"/>
  <c r="N180" i="26"/>
  <c r="L180" i="26"/>
  <c r="K180" i="26"/>
  <c r="J180" i="26"/>
  <c r="I180" i="26"/>
  <c r="H180" i="26"/>
  <c r="G180" i="26"/>
  <c r="M172" i="26"/>
  <c r="O172" i="26"/>
  <c r="N172" i="26"/>
  <c r="L172" i="26"/>
  <c r="K172" i="26"/>
  <c r="J172" i="26"/>
  <c r="I172" i="26"/>
  <c r="H172" i="26"/>
  <c r="G172" i="26"/>
  <c r="M164" i="26"/>
  <c r="O164" i="26"/>
  <c r="N164" i="26"/>
  <c r="L164" i="26"/>
  <c r="K164" i="26"/>
  <c r="J164" i="26"/>
  <c r="I164" i="26"/>
  <c r="H164" i="26"/>
  <c r="G164" i="26"/>
  <c r="M156" i="26"/>
  <c r="O156" i="26"/>
  <c r="N156" i="26"/>
  <c r="L156" i="26"/>
  <c r="K156" i="26"/>
  <c r="J156" i="26"/>
  <c r="I156" i="26"/>
  <c r="H156" i="26"/>
  <c r="G156" i="26"/>
  <c r="M148" i="26"/>
  <c r="O148" i="26"/>
  <c r="N148" i="26"/>
  <c r="L148" i="26"/>
  <c r="K148" i="26"/>
  <c r="J148" i="26"/>
  <c r="I148" i="26"/>
  <c r="H148" i="26"/>
  <c r="G148" i="26"/>
  <c r="M140" i="26"/>
  <c r="O140" i="26"/>
  <c r="N140" i="26"/>
  <c r="L140" i="26"/>
  <c r="K140" i="26"/>
  <c r="J140" i="26"/>
  <c r="I140" i="26"/>
  <c r="H140" i="26"/>
  <c r="G140" i="26"/>
  <c r="M132" i="26"/>
  <c r="O132" i="26"/>
  <c r="N132" i="26"/>
  <c r="L132" i="26"/>
  <c r="K132" i="26"/>
  <c r="J132" i="26"/>
  <c r="I132" i="26"/>
  <c r="H132" i="26"/>
  <c r="G132" i="26"/>
  <c r="M124" i="26"/>
  <c r="O124" i="26"/>
  <c r="N124" i="26"/>
  <c r="L124" i="26"/>
  <c r="K124" i="26"/>
  <c r="J124" i="26"/>
  <c r="I124" i="26"/>
  <c r="H124" i="26"/>
  <c r="G124" i="26"/>
  <c r="M116" i="26"/>
  <c r="O116" i="26"/>
  <c r="N116" i="26"/>
  <c r="L116" i="26"/>
  <c r="K116" i="26"/>
  <c r="J116" i="26"/>
  <c r="I116" i="26"/>
  <c r="H116" i="26"/>
  <c r="G116" i="26"/>
  <c r="M108" i="26"/>
  <c r="O108" i="26"/>
  <c r="N108" i="26"/>
  <c r="L108" i="26"/>
  <c r="K108" i="26"/>
  <c r="J108" i="26"/>
  <c r="I108" i="26"/>
  <c r="G108" i="26"/>
  <c r="H108" i="26"/>
  <c r="M100" i="26"/>
  <c r="O100" i="26"/>
  <c r="N100" i="26"/>
  <c r="L100" i="26"/>
  <c r="K100" i="26"/>
  <c r="J100" i="26"/>
  <c r="I100" i="26"/>
  <c r="H100" i="26"/>
  <c r="G100" i="26"/>
  <c r="M92" i="26"/>
  <c r="O92" i="26"/>
  <c r="N92" i="26"/>
  <c r="L92" i="26"/>
  <c r="K92" i="26"/>
  <c r="J92" i="26"/>
  <c r="I92" i="26"/>
  <c r="H92" i="26"/>
  <c r="G92" i="26"/>
  <c r="M84" i="26"/>
  <c r="O84" i="26"/>
  <c r="N84" i="26"/>
  <c r="L84" i="26"/>
  <c r="K84" i="26"/>
  <c r="J84" i="26"/>
  <c r="I84" i="26"/>
  <c r="H84" i="26"/>
  <c r="G84" i="26"/>
  <c r="M76" i="26"/>
  <c r="O76" i="26"/>
  <c r="N76" i="26"/>
  <c r="L76" i="26"/>
  <c r="K76" i="26"/>
  <c r="J76" i="26"/>
  <c r="I76" i="26"/>
  <c r="H76" i="26"/>
  <c r="G76" i="26"/>
  <c r="M68" i="26"/>
  <c r="O68" i="26"/>
  <c r="N68" i="26"/>
  <c r="L68" i="26"/>
  <c r="K68" i="26"/>
  <c r="J68" i="26"/>
  <c r="I68" i="26"/>
  <c r="H68" i="26"/>
  <c r="G68" i="26"/>
  <c r="M60" i="26"/>
  <c r="O60" i="26"/>
  <c r="N60" i="26"/>
  <c r="L60" i="26"/>
  <c r="K60" i="26"/>
  <c r="J60" i="26"/>
  <c r="I60" i="26"/>
  <c r="H60" i="26"/>
  <c r="G60" i="26"/>
  <c r="M52" i="26"/>
  <c r="O52" i="26"/>
  <c r="N52" i="26"/>
  <c r="L52" i="26"/>
  <c r="K52" i="26"/>
  <c r="J52" i="26"/>
  <c r="I52" i="26"/>
  <c r="H52" i="26"/>
  <c r="G52" i="26"/>
  <c r="M44" i="26"/>
  <c r="O44" i="26"/>
  <c r="N44" i="26"/>
  <c r="L44" i="26"/>
  <c r="K44" i="26"/>
  <c r="J44" i="26"/>
  <c r="I44" i="26"/>
  <c r="H44" i="26"/>
  <c r="G44" i="26"/>
  <c r="M36" i="26"/>
  <c r="O36" i="26"/>
  <c r="N36" i="26"/>
  <c r="L36" i="26"/>
  <c r="K36" i="26"/>
  <c r="J36" i="26"/>
  <c r="I36" i="26"/>
  <c r="H36" i="26"/>
  <c r="G36" i="26"/>
  <c r="M28" i="26"/>
  <c r="O28" i="26"/>
  <c r="N28" i="26"/>
  <c r="L28" i="26"/>
  <c r="K28" i="26"/>
  <c r="J28" i="26"/>
  <c r="I28" i="26"/>
  <c r="H28" i="26"/>
  <c r="G28" i="26"/>
  <c r="M20" i="26"/>
  <c r="O20" i="26"/>
  <c r="N20" i="26"/>
  <c r="L20" i="26"/>
  <c r="K20" i="26"/>
  <c r="J20" i="26"/>
  <c r="I20" i="26"/>
  <c r="H20" i="26"/>
  <c r="G20" i="26"/>
  <c r="M12" i="26"/>
  <c r="O12" i="26"/>
  <c r="N12" i="26"/>
  <c r="L12" i="26"/>
  <c r="K12" i="26"/>
  <c r="J12" i="26"/>
  <c r="I12" i="26"/>
  <c r="H12" i="26"/>
  <c r="G12" i="26"/>
  <c r="M4" i="26"/>
  <c r="O4" i="26"/>
  <c r="N4" i="26"/>
  <c r="L4" i="26"/>
  <c r="K4" i="26"/>
  <c r="J4" i="26"/>
  <c r="I4" i="26"/>
  <c r="H4" i="26"/>
  <c r="G4" i="26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F114" i="14"/>
  <c r="AG114" i="14"/>
  <c r="AH114" i="14"/>
  <c r="AI114" i="14"/>
  <c r="AJ114" i="14"/>
  <c r="AK114" i="14"/>
  <c r="AL114" i="14"/>
  <c r="AM114" i="14"/>
  <c r="AN114" i="14"/>
  <c r="AO114" i="14"/>
  <c r="AP114" i="14"/>
  <c r="AQ114" i="14"/>
  <c r="C114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AB1" i="14"/>
  <c r="AC1" i="14"/>
  <c r="AD1" i="14"/>
  <c r="AE1" i="14"/>
  <c r="AF1" i="14"/>
  <c r="AG1" i="14"/>
  <c r="AH1" i="14"/>
  <c r="AI1" i="14"/>
  <c r="AJ1" i="14"/>
  <c r="AK1" i="14"/>
  <c r="AL1" i="14"/>
  <c r="AM1" i="14"/>
  <c r="AN1" i="14"/>
  <c r="AO1" i="14"/>
  <c r="AP1" i="14"/>
  <c r="AQ1" i="14"/>
  <c r="C1" i="14"/>
  <c r="G5" i="23" l="1"/>
  <c r="D5" i="16" l="1"/>
  <c r="E5" i="16"/>
  <c r="G5" i="16"/>
  <c r="L5" i="16"/>
  <c r="N5" i="16"/>
  <c r="Q5" i="16"/>
  <c r="AD5" i="16"/>
  <c r="AG5" i="16"/>
  <c r="AH5" i="16"/>
  <c r="AI5" i="16"/>
  <c r="AJ5" i="16"/>
  <c r="AK5" i="16"/>
  <c r="AL5" i="16"/>
  <c r="AM5" i="16"/>
  <c r="AN5" i="16"/>
  <c r="AO5" i="16"/>
  <c r="AQ5" i="16"/>
  <c r="AU5" i="16"/>
  <c r="AV5" i="16"/>
  <c r="D6" i="16"/>
  <c r="G6" i="16"/>
  <c r="L6" i="16"/>
  <c r="N6" i="16"/>
  <c r="Q6" i="16"/>
  <c r="AD6" i="16"/>
  <c r="AG6" i="16"/>
  <c r="AH6" i="16"/>
  <c r="AI6" i="16"/>
  <c r="AJ6" i="16"/>
  <c r="AK6" i="16"/>
  <c r="AL6" i="16"/>
  <c r="AM6" i="16"/>
  <c r="AN6" i="16"/>
  <c r="AO6" i="16"/>
  <c r="AQ6" i="16"/>
  <c r="AU6" i="16"/>
  <c r="AV6" i="16"/>
  <c r="D7" i="16"/>
  <c r="G7" i="16"/>
  <c r="L7" i="16"/>
  <c r="N7" i="16"/>
  <c r="Q7" i="16"/>
  <c r="AD7" i="16"/>
  <c r="AG7" i="16"/>
  <c r="AH7" i="16"/>
  <c r="AI7" i="16"/>
  <c r="AJ7" i="16"/>
  <c r="AK7" i="16"/>
  <c r="AL7" i="16"/>
  <c r="AM7" i="16"/>
  <c r="AN7" i="16"/>
  <c r="AO7" i="16"/>
  <c r="AQ7" i="16"/>
  <c r="AU7" i="16"/>
  <c r="AV7" i="16"/>
  <c r="D8" i="16"/>
  <c r="G8" i="16"/>
  <c r="L8" i="16"/>
  <c r="N8" i="16"/>
  <c r="Q8" i="16"/>
  <c r="AD8" i="16"/>
  <c r="AG8" i="16"/>
  <c r="AH8" i="16"/>
  <c r="AI8" i="16"/>
  <c r="AJ8" i="16"/>
  <c r="AK8" i="16"/>
  <c r="AL8" i="16"/>
  <c r="AM8" i="16"/>
  <c r="AN8" i="16"/>
  <c r="AO8" i="16"/>
  <c r="AQ8" i="16"/>
  <c r="AU8" i="16"/>
  <c r="AV8" i="16"/>
  <c r="D9" i="16"/>
  <c r="G9" i="16"/>
  <c r="L9" i="16"/>
  <c r="N9" i="16"/>
  <c r="Q9" i="16"/>
  <c r="AD9" i="16"/>
  <c r="AG9" i="16"/>
  <c r="AH9" i="16"/>
  <c r="AI9" i="16"/>
  <c r="AJ9" i="16"/>
  <c r="AK9" i="16"/>
  <c r="AL9" i="16"/>
  <c r="AM9" i="16"/>
  <c r="AN9" i="16"/>
  <c r="AO9" i="16"/>
  <c r="AQ9" i="16"/>
  <c r="AU9" i="16"/>
  <c r="AV9" i="16"/>
  <c r="D10" i="16"/>
  <c r="G10" i="16"/>
  <c r="L10" i="16"/>
  <c r="N10" i="16"/>
  <c r="Q10" i="16"/>
  <c r="AD10" i="16"/>
  <c r="AG10" i="16"/>
  <c r="AH10" i="16"/>
  <c r="AI10" i="16"/>
  <c r="AJ10" i="16"/>
  <c r="AK10" i="16"/>
  <c r="AL10" i="16"/>
  <c r="AM10" i="16"/>
  <c r="AN10" i="16"/>
  <c r="AO10" i="16"/>
  <c r="AQ10" i="16"/>
  <c r="AU10" i="16"/>
  <c r="AV10" i="16"/>
  <c r="D11" i="16"/>
  <c r="G11" i="16"/>
  <c r="L11" i="16"/>
  <c r="N11" i="16"/>
  <c r="Q11" i="16"/>
  <c r="AD11" i="16"/>
  <c r="AG11" i="16"/>
  <c r="AH11" i="16"/>
  <c r="AI11" i="16"/>
  <c r="AJ11" i="16"/>
  <c r="AK11" i="16"/>
  <c r="AL11" i="16"/>
  <c r="AM11" i="16"/>
  <c r="AN11" i="16"/>
  <c r="AO11" i="16"/>
  <c r="AQ11" i="16"/>
  <c r="AU11" i="16"/>
  <c r="AV11" i="16"/>
  <c r="D12" i="16"/>
  <c r="G12" i="16"/>
  <c r="L12" i="16"/>
  <c r="N12" i="16"/>
  <c r="Q12" i="16"/>
  <c r="AD12" i="16"/>
  <c r="AG12" i="16"/>
  <c r="AH12" i="16"/>
  <c r="AI12" i="16"/>
  <c r="AJ12" i="16"/>
  <c r="AK12" i="16"/>
  <c r="AL12" i="16"/>
  <c r="AM12" i="16"/>
  <c r="AN12" i="16"/>
  <c r="AO12" i="16"/>
  <c r="AQ12" i="16"/>
  <c r="AU12" i="16"/>
  <c r="AV12" i="16"/>
  <c r="D13" i="16"/>
  <c r="G13" i="16"/>
  <c r="L13" i="16"/>
  <c r="N13" i="16"/>
  <c r="Q13" i="16"/>
  <c r="AD13" i="16"/>
  <c r="AG13" i="16"/>
  <c r="AH13" i="16"/>
  <c r="AI13" i="16"/>
  <c r="AJ13" i="16"/>
  <c r="AK13" i="16"/>
  <c r="AL13" i="16"/>
  <c r="AM13" i="16"/>
  <c r="AN13" i="16"/>
  <c r="AO13" i="16"/>
  <c r="AQ13" i="16"/>
  <c r="AU13" i="16"/>
  <c r="AV13" i="16"/>
  <c r="D14" i="16"/>
  <c r="G14" i="16"/>
  <c r="L14" i="16"/>
  <c r="N14" i="16"/>
  <c r="Q14" i="16"/>
  <c r="AD14" i="16"/>
  <c r="AG14" i="16"/>
  <c r="AH14" i="16"/>
  <c r="AI14" i="16"/>
  <c r="AJ14" i="16"/>
  <c r="AK14" i="16"/>
  <c r="AL14" i="16"/>
  <c r="AM14" i="16"/>
  <c r="AN14" i="16"/>
  <c r="AO14" i="16"/>
  <c r="AQ14" i="16"/>
  <c r="AU14" i="16"/>
  <c r="AV14" i="16"/>
  <c r="D15" i="16"/>
  <c r="G15" i="16"/>
  <c r="L15" i="16"/>
  <c r="N15" i="16"/>
  <c r="Q15" i="16"/>
  <c r="AD15" i="16"/>
  <c r="AG15" i="16"/>
  <c r="AH15" i="16"/>
  <c r="AI15" i="16"/>
  <c r="AJ15" i="16"/>
  <c r="AK15" i="16"/>
  <c r="AL15" i="16"/>
  <c r="AM15" i="16"/>
  <c r="AN15" i="16"/>
  <c r="AO15" i="16"/>
  <c r="AQ15" i="16"/>
  <c r="AU15" i="16"/>
  <c r="AV15" i="16"/>
  <c r="D16" i="16"/>
  <c r="G16" i="16"/>
  <c r="L16" i="16"/>
  <c r="N16" i="16"/>
  <c r="Q16" i="16"/>
  <c r="AD16" i="16"/>
  <c r="AG16" i="16"/>
  <c r="AH16" i="16"/>
  <c r="AI16" i="16"/>
  <c r="AJ16" i="16"/>
  <c r="AK16" i="16"/>
  <c r="AL16" i="16"/>
  <c r="AM16" i="16"/>
  <c r="AN16" i="16"/>
  <c r="AO16" i="16"/>
  <c r="AQ16" i="16"/>
  <c r="AU16" i="16"/>
  <c r="AV16" i="16"/>
  <c r="D17" i="16"/>
  <c r="G17" i="16"/>
  <c r="L17" i="16"/>
  <c r="N17" i="16"/>
  <c r="Q17" i="16"/>
  <c r="AD17" i="16"/>
  <c r="AG17" i="16"/>
  <c r="AH17" i="16"/>
  <c r="AI17" i="16"/>
  <c r="AJ17" i="16"/>
  <c r="AK17" i="16"/>
  <c r="AL17" i="16"/>
  <c r="AM17" i="16"/>
  <c r="AN17" i="16"/>
  <c r="AO17" i="16"/>
  <c r="AQ17" i="16"/>
  <c r="AU17" i="16"/>
  <c r="AV17" i="16"/>
  <c r="D18" i="16"/>
  <c r="G18" i="16"/>
  <c r="L18" i="16"/>
  <c r="N18" i="16"/>
  <c r="Q18" i="16"/>
  <c r="AD18" i="16"/>
  <c r="AG18" i="16"/>
  <c r="AH18" i="16"/>
  <c r="AI18" i="16"/>
  <c r="AJ18" i="16"/>
  <c r="AK18" i="16"/>
  <c r="AL18" i="16"/>
  <c r="AM18" i="16"/>
  <c r="AN18" i="16"/>
  <c r="AO18" i="16"/>
  <c r="AQ18" i="16"/>
  <c r="AU18" i="16"/>
  <c r="AV18" i="16"/>
  <c r="D19" i="16"/>
  <c r="G19" i="16"/>
  <c r="L19" i="16"/>
  <c r="N19" i="16"/>
  <c r="Q19" i="16"/>
  <c r="AD19" i="16"/>
  <c r="AG19" i="16"/>
  <c r="AH19" i="16"/>
  <c r="AI19" i="16"/>
  <c r="AJ19" i="16"/>
  <c r="AK19" i="16"/>
  <c r="AL19" i="16"/>
  <c r="AM19" i="16"/>
  <c r="AN19" i="16"/>
  <c r="AO19" i="16"/>
  <c r="AQ19" i="16"/>
  <c r="AU19" i="16"/>
  <c r="AV19" i="16"/>
  <c r="D20" i="16"/>
  <c r="G20" i="16"/>
  <c r="L20" i="16"/>
  <c r="N20" i="16"/>
  <c r="Q20" i="16"/>
  <c r="AD20" i="16"/>
  <c r="AG20" i="16"/>
  <c r="AH20" i="16"/>
  <c r="AI20" i="16"/>
  <c r="AJ20" i="16"/>
  <c r="AK20" i="16"/>
  <c r="AL20" i="16"/>
  <c r="AM20" i="16"/>
  <c r="AN20" i="16"/>
  <c r="AO20" i="16"/>
  <c r="AQ20" i="16"/>
  <c r="AU20" i="16"/>
  <c r="AV20" i="16"/>
  <c r="D21" i="16"/>
  <c r="G21" i="16"/>
  <c r="L21" i="16"/>
  <c r="N21" i="16"/>
  <c r="Q21" i="16"/>
  <c r="AD21" i="16"/>
  <c r="AG21" i="16"/>
  <c r="AH21" i="16"/>
  <c r="AI21" i="16"/>
  <c r="AJ21" i="16"/>
  <c r="AK21" i="16"/>
  <c r="AL21" i="16"/>
  <c r="AM21" i="16"/>
  <c r="AN21" i="16"/>
  <c r="AO21" i="16"/>
  <c r="AQ21" i="16"/>
  <c r="AU21" i="16"/>
  <c r="AV21" i="16"/>
  <c r="D22" i="16"/>
  <c r="G22" i="16"/>
  <c r="L22" i="16"/>
  <c r="N22" i="16"/>
  <c r="Q22" i="16"/>
  <c r="AD22" i="16"/>
  <c r="AG22" i="16"/>
  <c r="AH22" i="16"/>
  <c r="AI22" i="16"/>
  <c r="AJ22" i="16"/>
  <c r="AK22" i="16"/>
  <c r="AL22" i="16"/>
  <c r="AM22" i="16"/>
  <c r="AN22" i="16"/>
  <c r="AO22" i="16"/>
  <c r="AQ22" i="16"/>
  <c r="AU22" i="16"/>
  <c r="AV22" i="16"/>
  <c r="D23" i="16"/>
  <c r="G23" i="16"/>
  <c r="L23" i="16"/>
  <c r="N23" i="16"/>
  <c r="Q23" i="16"/>
  <c r="AD23" i="16"/>
  <c r="AG23" i="16"/>
  <c r="AH23" i="16"/>
  <c r="AI23" i="16"/>
  <c r="AJ23" i="16"/>
  <c r="AK23" i="16"/>
  <c r="AL23" i="16"/>
  <c r="AM23" i="16"/>
  <c r="AN23" i="16"/>
  <c r="AO23" i="16"/>
  <c r="AQ23" i="16"/>
  <c r="AU23" i="16"/>
  <c r="AV23" i="16"/>
  <c r="D24" i="16"/>
  <c r="G24" i="16"/>
  <c r="L24" i="16"/>
  <c r="N24" i="16"/>
  <c r="Q24" i="16"/>
  <c r="AD24" i="16"/>
  <c r="AG24" i="16"/>
  <c r="AH24" i="16"/>
  <c r="AI24" i="16"/>
  <c r="AJ24" i="16"/>
  <c r="AK24" i="16"/>
  <c r="AL24" i="16"/>
  <c r="AM24" i="16"/>
  <c r="AN24" i="16"/>
  <c r="AO24" i="16"/>
  <c r="AQ24" i="16"/>
  <c r="AU24" i="16"/>
  <c r="AV24" i="16"/>
  <c r="D25" i="16"/>
  <c r="G25" i="16"/>
  <c r="L25" i="16"/>
  <c r="N25" i="16"/>
  <c r="Q25" i="16"/>
  <c r="AD25" i="16"/>
  <c r="AG25" i="16"/>
  <c r="AH25" i="16"/>
  <c r="AI25" i="16"/>
  <c r="AJ25" i="16"/>
  <c r="AK25" i="16"/>
  <c r="AL25" i="16"/>
  <c r="AM25" i="16"/>
  <c r="AN25" i="16"/>
  <c r="AO25" i="16"/>
  <c r="AQ25" i="16"/>
  <c r="AU25" i="16"/>
  <c r="AV25" i="16"/>
  <c r="D26" i="16"/>
  <c r="G26" i="16"/>
  <c r="L26" i="16"/>
  <c r="N26" i="16"/>
  <c r="Q26" i="16"/>
  <c r="AD26" i="16"/>
  <c r="AG26" i="16"/>
  <c r="AH26" i="16"/>
  <c r="AI26" i="16"/>
  <c r="AJ26" i="16"/>
  <c r="AK26" i="16"/>
  <c r="AL26" i="16"/>
  <c r="AM26" i="16"/>
  <c r="AN26" i="16"/>
  <c r="AO26" i="16"/>
  <c r="AQ26" i="16"/>
  <c r="AU26" i="16"/>
  <c r="AV26" i="16"/>
  <c r="D27" i="16"/>
  <c r="G27" i="16"/>
  <c r="L27" i="16"/>
  <c r="N27" i="16"/>
  <c r="Q27" i="16"/>
  <c r="AD27" i="16"/>
  <c r="AG27" i="16"/>
  <c r="AH27" i="16"/>
  <c r="AI27" i="16"/>
  <c r="AJ27" i="16"/>
  <c r="AK27" i="16"/>
  <c r="AL27" i="16"/>
  <c r="AM27" i="16"/>
  <c r="AN27" i="16"/>
  <c r="AO27" i="16"/>
  <c r="AQ27" i="16"/>
  <c r="AU27" i="16"/>
  <c r="AV27" i="16"/>
  <c r="D28" i="16"/>
  <c r="G28" i="16"/>
  <c r="L28" i="16"/>
  <c r="N28" i="16"/>
  <c r="Q28" i="16"/>
  <c r="AD28" i="16"/>
  <c r="AG28" i="16"/>
  <c r="AH28" i="16"/>
  <c r="AI28" i="16"/>
  <c r="AJ28" i="16"/>
  <c r="AK28" i="16"/>
  <c r="AL28" i="16"/>
  <c r="AM28" i="16"/>
  <c r="AN28" i="16"/>
  <c r="AO28" i="16"/>
  <c r="AQ28" i="16"/>
  <c r="AU28" i="16"/>
  <c r="AV28" i="16"/>
  <c r="D29" i="16"/>
  <c r="G29" i="16"/>
  <c r="L29" i="16"/>
  <c r="N29" i="16"/>
  <c r="Q29" i="16"/>
  <c r="AD29" i="16"/>
  <c r="AG29" i="16"/>
  <c r="AH29" i="16"/>
  <c r="AI29" i="16"/>
  <c r="AJ29" i="16"/>
  <c r="AK29" i="16"/>
  <c r="AL29" i="16"/>
  <c r="AM29" i="16"/>
  <c r="AN29" i="16"/>
  <c r="AO29" i="16"/>
  <c r="AQ29" i="16"/>
  <c r="AU29" i="16"/>
  <c r="AV29" i="16"/>
  <c r="D30" i="16"/>
  <c r="G30" i="16"/>
  <c r="L30" i="16"/>
  <c r="N30" i="16"/>
  <c r="Q30" i="16"/>
  <c r="AD30" i="16"/>
  <c r="AG30" i="16"/>
  <c r="AH30" i="16"/>
  <c r="AI30" i="16"/>
  <c r="AJ30" i="16"/>
  <c r="AK30" i="16"/>
  <c r="AL30" i="16"/>
  <c r="AM30" i="16"/>
  <c r="AN30" i="16"/>
  <c r="AO30" i="16"/>
  <c r="AQ30" i="16"/>
  <c r="AU30" i="16"/>
  <c r="AV30" i="16"/>
  <c r="D31" i="16"/>
  <c r="G31" i="16"/>
  <c r="L31" i="16"/>
  <c r="N31" i="16"/>
  <c r="Q31" i="16"/>
  <c r="AD31" i="16"/>
  <c r="AG31" i="16"/>
  <c r="AH31" i="16"/>
  <c r="AI31" i="16"/>
  <c r="AJ31" i="16"/>
  <c r="AK31" i="16"/>
  <c r="AL31" i="16"/>
  <c r="AM31" i="16"/>
  <c r="AN31" i="16"/>
  <c r="AO31" i="16"/>
  <c r="AQ31" i="16"/>
  <c r="AU31" i="16"/>
  <c r="AV31" i="16"/>
  <c r="D32" i="16"/>
  <c r="G32" i="16"/>
  <c r="L32" i="16"/>
  <c r="N32" i="16"/>
  <c r="Q32" i="16"/>
  <c r="AD32" i="16"/>
  <c r="AG32" i="16"/>
  <c r="AH32" i="16"/>
  <c r="AI32" i="16"/>
  <c r="AJ32" i="16"/>
  <c r="AK32" i="16"/>
  <c r="AL32" i="16"/>
  <c r="AM32" i="16"/>
  <c r="AN32" i="16"/>
  <c r="AO32" i="16"/>
  <c r="AQ32" i="16"/>
  <c r="AU32" i="16"/>
  <c r="AV32" i="16"/>
  <c r="D33" i="16"/>
  <c r="G33" i="16"/>
  <c r="L33" i="16"/>
  <c r="N33" i="16"/>
  <c r="Q33" i="16"/>
  <c r="AD33" i="16"/>
  <c r="AG33" i="16"/>
  <c r="AH33" i="16"/>
  <c r="AI33" i="16"/>
  <c r="AJ33" i="16"/>
  <c r="AK33" i="16"/>
  <c r="AL33" i="16"/>
  <c r="AM33" i="16"/>
  <c r="AN33" i="16"/>
  <c r="AO33" i="16"/>
  <c r="AQ33" i="16"/>
  <c r="AU33" i="16"/>
  <c r="AV33" i="16"/>
  <c r="D34" i="16"/>
  <c r="G34" i="16"/>
  <c r="L34" i="16"/>
  <c r="N34" i="16"/>
  <c r="Q34" i="16"/>
  <c r="AD34" i="16"/>
  <c r="AG34" i="16"/>
  <c r="AH34" i="16"/>
  <c r="AI34" i="16"/>
  <c r="AJ34" i="16"/>
  <c r="AK34" i="16"/>
  <c r="AL34" i="16"/>
  <c r="AM34" i="16"/>
  <c r="AN34" i="16"/>
  <c r="AO34" i="16"/>
  <c r="AQ34" i="16"/>
  <c r="AU34" i="16"/>
  <c r="AV34" i="16"/>
  <c r="D35" i="16"/>
  <c r="G35" i="16"/>
  <c r="L35" i="16"/>
  <c r="N35" i="16"/>
  <c r="Q35" i="16"/>
  <c r="AD35" i="16"/>
  <c r="AG35" i="16"/>
  <c r="AH35" i="16"/>
  <c r="AI35" i="16"/>
  <c r="AJ35" i="16"/>
  <c r="AK35" i="16"/>
  <c r="AL35" i="16"/>
  <c r="AM35" i="16"/>
  <c r="AN35" i="16"/>
  <c r="AO35" i="16"/>
  <c r="AQ35" i="16"/>
  <c r="AU35" i="16"/>
  <c r="AV35" i="16"/>
  <c r="D36" i="16"/>
  <c r="G36" i="16"/>
  <c r="L36" i="16"/>
  <c r="N36" i="16"/>
  <c r="Q36" i="16"/>
  <c r="AD36" i="16"/>
  <c r="AG36" i="16"/>
  <c r="AH36" i="16"/>
  <c r="AI36" i="16"/>
  <c r="AJ36" i="16"/>
  <c r="AK36" i="16"/>
  <c r="AL36" i="16"/>
  <c r="AM36" i="16"/>
  <c r="AN36" i="16"/>
  <c r="AO36" i="16"/>
  <c r="AQ36" i="16"/>
  <c r="AU36" i="16"/>
  <c r="AV36" i="16"/>
  <c r="D37" i="16"/>
  <c r="G37" i="16"/>
  <c r="L37" i="16"/>
  <c r="N37" i="16"/>
  <c r="Q37" i="16"/>
  <c r="AD37" i="16"/>
  <c r="AG37" i="16"/>
  <c r="AH37" i="16"/>
  <c r="AI37" i="16"/>
  <c r="AJ37" i="16"/>
  <c r="AK37" i="16"/>
  <c r="AL37" i="16"/>
  <c r="AM37" i="16"/>
  <c r="AN37" i="16"/>
  <c r="AO37" i="16"/>
  <c r="AQ37" i="16"/>
  <c r="AU37" i="16"/>
  <c r="AV37" i="16"/>
  <c r="D38" i="16"/>
  <c r="G38" i="16"/>
  <c r="L38" i="16"/>
  <c r="N38" i="16"/>
  <c r="Q38" i="16"/>
  <c r="AD38" i="16"/>
  <c r="AG38" i="16"/>
  <c r="AH38" i="16"/>
  <c r="AI38" i="16"/>
  <c r="AJ38" i="16"/>
  <c r="AK38" i="16"/>
  <c r="AL38" i="16"/>
  <c r="AM38" i="16"/>
  <c r="AN38" i="16"/>
  <c r="AO38" i="16"/>
  <c r="AQ38" i="16"/>
  <c r="AU38" i="16"/>
  <c r="AV38" i="16"/>
  <c r="D39" i="16"/>
  <c r="G39" i="16"/>
  <c r="L39" i="16"/>
  <c r="N39" i="16"/>
  <c r="Q39" i="16"/>
  <c r="AD39" i="16"/>
  <c r="AG39" i="16"/>
  <c r="AH39" i="16"/>
  <c r="AI39" i="16"/>
  <c r="AJ39" i="16"/>
  <c r="AK39" i="16"/>
  <c r="AL39" i="16"/>
  <c r="AM39" i="16"/>
  <c r="AN39" i="16"/>
  <c r="AO39" i="16"/>
  <c r="AQ39" i="16"/>
  <c r="AU39" i="16"/>
  <c r="AV39" i="16"/>
  <c r="D40" i="16"/>
  <c r="G40" i="16"/>
  <c r="L40" i="16"/>
  <c r="N40" i="16"/>
  <c r="Q40" i="16"/>
  <c r="AD40" i="16"/>
  <c r="AG40" i="16"/>
  <c r="AH40" i="16"/>
  <c r="AI40" i="16"/>
  <c r="AJ40" i="16"/>
  <c r="AK40" i="16"/>
  <c r="AL40" i="16"/>
  <c r="AM40" i="16"/>
  <c r="AN40" i="16"/>
  <c r="AO40" i="16"/>
  <c r="AQ40" i="16"/>
  <c r="AU40" i="16"/>
  <c r="AV40" i="16"/>
  <c r="D41" i="16"/>
  <c r="G41" i="16"/>
  <c r="L41" i="16"/>
  <c r="N41" i="16"/>
  <c r="Q41" i="16"/>
  <c r="AD41" i="16"/>
  <c r="AG41" i="16"/>
  <c r="AH41" i="16"/>
  <c r="AI41" i="16"/>
  <c r="AJ41" i="16"/>
  <c r="AK41" i="16"/>
  <c r="AL41" i="16"/>
  <c r="AM41" i="16"/>
  <c r="AN41" i="16"/>
  <c r="AO41" i="16"/>
  <c r="AQ41" i="16"/>
  <c r="AU41" i="16"/>
  <c r="AV41" i="16"/>
  <c r="D42" i="16"/>
  <c r="G42" i="16"/>
  <c r="L42" i="16"/>
  <c r="N42" i="16"/>
  <c r="Q42" i="16"/>
  <c r="AD42" i="16"/>
  <c r="AG42" i="16"/>
  <c r="AH42" i="16"/>
  <c r="AI42" i="16"/>
  <c r="AJ42" i="16"/>
  <c r="AK42" i="16"/>
  <c r="AL42" i="16"/>
  <c r="AM42" i="16"/>
  <c r="AN42" i="16"/>
  <c r="AO42" i="16"/>
  <c r="AQ42" i="16"/>
  <c r="AU42" i="16"/>
  <c r="AV42" i="16"/>
  <c r="D43" i="16"/>
  <c r="G43" i="16"/>
  <c r="L43" i="16"/>
  <c r="N43" i="16"/>
  <c r="Q43" i="16"/>
  <c r="AD43" i="16"/>
  <c r="AG43" i="16"/>
  <c r="AH43" i="16"/>
  <c r="AI43" i="16"/>
  <c r="AJ43" i="16"/>
  <c r="AK43" i="16"/>
  <c r="AL43" i="16"/>
  <c r="AM43" i="16"/>
  <c r="AN43" i="16"/>
  <c r="AO43" i="16"/>
  <c r="AQ43" i="16"/>
  <c r="AU43" i="16"/>
  <c r="AV43" i="16"/>
  <c r="D44" i="16"/>
  <c r="G44" i="16"/>
  <c r="L44" i="16"/>
  <c r="N44" i="16"/>
  <c r="Q44" i="16"/>
  <c r="AD44" i="16"/>
  <c r="AG44" i="16"/>
  <c r="AH44" i="16"/>
  <c r="AI44" i="16"/>
  <c r="AJ44" i="16"/>
  <c r="AK44" i="16"/>
  <c r="AL44" i="16"/>
  <c r="AM44" i="16"/>
  <c r="AN44" i="16"/>
  <c r="AO44" i="16"/>
  <c r="AQ44" i="16"/>
  <c r="AU44" i="16"/>
  <c r="AV44" i="16"/>
  <c r="D45" i="16"/>
  <c r="G45" i="16"/>
  <c r="L45" i="16"/>
  <c r="N45" i="16"/>
  <c r="Q45" i="16"/>
  <c r="AD45" i="16"/>
  <c r="AG45" i="16"/>
  <c r="AH45" i="16"/>
  <c r="AI45" i="16"/>
  <c r="AJ45" i="16"/>
  <c r="AK45" i="16"/>
  <c r="AL45" i="16"/>
  <c r="AM45" i="16"/>
  <c r="AN45" i="16"/>
  <c r="AO45" i="16"/>
  <c r="AQ45" i="16"/>
  <c r="AU45" i="16"/>
  <c r="AV45" i="16"/>
  <c r="D46" i="16"/>
  <c r="G46" i="16"/>
  <c r="L46" i="16"/>
  <c r="N46" i="16"/>
  <c r="Q46" i="16"/>
  <c r="AD46" i="16"/>
  <c r="AG46" i="16"/>
  <c r="AH46" i="16"/>
  <c r="AI46" i="16"/>
  <c r="AJ46" i="16"/>
  <c r="AK46" i="16"/>
  <c r="AL46" i="16"/>
  <c r="AM46" i="16"/>
  <c r="AN46" i="16"/>
  <c r="AO46" i="16"/>
  <c r="AQ46" i="16"/>
  <c r="AU46" i="16"/>
  <c r="AV46" i="16"/>
  <c r="D47" i="16"/>
  <c r="G47" i="16"/>
  <c r="L47" i="16"/>
  <c r="N47" i="16"/>
  <c r="Q47" i="16"/>
  <c r="AD47" i="16"/>
  <c r="AG47" i="16"/>
  <c r="AH47" i="16"/>
  <c r="AI47" i="16"/>
  <c r="AJ47" i="16"/>
  <c r="AK47" i="16"/>
  <c r="AL47" i="16"/>
  <c r="AM47" i="16"/>
  <c r="AN47" i="16"/>
  <c r="AO47" i="16"/>
  <c r="AQ47" i="16"/>
  <c r="AU47" i="16"/>
  <c r="AV47" i="16"/>
  <c r="D48" i="16"/>
  <c r="G48" i="16"/>
  <c r="L48" i="16"/>
  <c r="N48" i="16"/>
  <c r="Q48" i="16"/>
  <c r="AD48" i="16"/>
  <c r="AG48" i="16"/>
  <c r="AH48" i="16"/>
  <c r="AI48" i="16"/>
  <c r="AJ48" i="16"/>
  <c r="AK48" i="16"/>
  <c r="AL48" i="16"/>
  <c r="AM48" i="16"/>
  <c r="AN48" i="16"/>
  <c r="AO48" i="16"/>
  <c r="AQ48" i="16"/>
  <c r="AU48" i="16"/>
  <c r="AV48" i="16"/>
  <c r="D49" i="16"/>
  <c r="G49" i="16"/>
  <c r="L49" i="16"/>
  <c r="N49" i="16"/>
  <c r="Q49" i="16"/>
  <c r="AD49" i="16"/>
  <c r="AG49" i="16"/>
  <c r="AH49" i="16"/>
  <c r="AI49" i="16"/>
  <c r="AJ49" i="16"/>
  <c r="AK49" i="16"/>
  <c r="AL49" i="16"/>
  <c r="AM49" i="16"/>
  <c r="AN49" i="16"/>
  <c r="AO49" i="16"/>
  <c r="AQ49" i="16"/>
  <c r="AU49" i="16"/>
  <c r="AV49" i="16"/>
  <c r="D50" i="16"/>
  <c r="G50" i="16"/>
  <c r="L50" i="16"/>
  <c r="N50" i="16"/>
  <c r="Q50" i="16"/>
  <c r="AD50" i="16"/>
  <c r="AG50" i="16"/>
  <c r="AH50" i="16"/>
  <c r="AI50" i="16"/>
  <c r="AJ50" i="16"/>
  <c r="AK50" i="16"/>
  <c r="AL50" i="16"/>
  <c r="AM50" i="16"/>
  <c r="AN50" i="16"/>
  <c r="AO50" i="16"/>
  <c r="AQ50" i="16"/>
  <c r="AU50" i="16"/>
  <c r="AV50" i="16"/>
  <c r="D51" i="16"/>
  <c r="G51" i="16"/>
  <c r="L51" i="16"/>
  <c r="N51" i="16"/>
  <c r="Q51" i="16"/>
  <c r="AD51" i="16"/>
  <c r="AG51" i="16"/>
  <c r="AH51" i="16"/>
  <c r="AI51" i="16"/>
  <c r="AJ51" i="16"/>
  <c r="AK51" i="16"/>
  <c r="AL51" i="16"/>
  <c r="AM51" i="16"/>
  <c r="AN51" i="16"/>
  <c r="AO51" i="16"/>
  <c r="AQ51" i="16"/>
  <c r="AU51" i="16"/>
  <c r="AV51" i="16"/>
  <c r="D52" i="16"/>
  <c r="G52" i="16"/>
  <c r="L52" i="16"/>
  <c r="N52" i="16"/>
  <c r="Q52" i="16"/>
  <c r="AD52" i="16"/>
  <c r="AG52" i="16"/>
  <c r="AH52" i="16"/>
  <c r="AI52" i="16"/>
  <c r="AJ52" i="16"/>
  <c r="AK52" i="16"/>
  <c r="AL52" i="16"/>
  <c r="AM52" i="16"/>
  <c r="AN52" i="16"/>
  <c r="AO52" i="16"/>
  <c r="AQ52" i="16"/>
  <c r="AU52" i="16"/>
  <c r="AV52" i="16"/>
  <c r="D53" i="16"/>
  <c r="G53" i="16"/>
  <c r="L53" i="16"/>
  <c r="N53" i="16"/>
  <c r="Q53" i="16"/>
  <c r="AD53" i="16"/>
  <c r="AG53" i="16"/>
  <c r="AH53" i="16"/>
  <c r="AI53" i="16"/>
  <c r="AJ53" i="16"/>
  <c r="AK53" i="16"/>
  <c r="AL53" i="16"/>
  <c r="AM53" i="16"/>
  <c r="AN53" i="16"/>
  <c r="AO53" i="16"/>
  <c r="AQ53" i="16"/>
  <c r="AU53" i="16"/>
  <c r="AV53" i="16"/>
  <c r="D54" i="16"/>
  <c r="G54" i="16"/>
  <c r="L54" i="16"/>
  <c r="N54" i="16"/>
  <c r="Q54" i="16"/>
  <c r="AD54" i="16"/>
  <c r="AG54" i="16"/>
  <c r="AH54" i="16"/>
  <c r="AI54" i="16"/>
  <c r="AJ54" i="16"/>
  <c r="AK54" i="16"/>
  <c r="AL54" i="16"/>
  <c r="AM54" i="16"/>
  <c r="AN54" i="16"/>
  <c r="AO54" i="16"/>
  <c r="AQ54" i="16"/>
  <c r="AU54" i="16"/>
  <c r="AV54" i="16"/>
  <c r="D55" i="16"/>
  <c r="G55" i="16"/>
  <c r="L55" i="16"/>
  <c r="N55" i="16"/>
  <c r="Q55" i="16"/>
  <c r="AD55" i="16"/>
  <c r="AG55" i="16"/>
  <c r="AH55" i="16"/>
  <c r="AI55" i="16"/>
  <c r="AJ55" i="16"/>
  <c r="AK55" i="16"/>
  <c r="AL55" i="16"/>
  <c r="AM55" i="16"/>
  <c r="AN55" i="16"/>
  <c r="AO55" i="16"/>
  <c r="AQ55" i="16"/>
  <c r="AU55" i="16"/>
  <c r="AV55" i="16"/>
  <c r="D56" i="16"/>
  <c r="G56" i="16"/>
  <c r="L56" i="16"/>
  <c r="N56" i="16"/>
  <c r="Q56" i="16"/>
  <c r="AD56" i="16"/>
  <c r="AG56" i="16"/>
  <c r="AH56" i="16"/>
  <c r="AI56" i="16"/>
  <c r="AJ56" i="16"/>
  <c r="AK56" i="16"/>
  <c r="AL56" i="16"/>
  <c r="AM56" i="16"/>
  <c r="AN56" i="16"/>
  <c r="AO56" i="16"/>
  <c r="AQ56" i="16"/>
  <c r="AU56" i="16"/>
  <c r="AV56" i="16"/>
  <c r="D57" i="16"/>
  <c r="G57" i="16"/>
  <c r="L57" i="16"/>
  <c r="N57" i="16"/>
  <c r="Q57" i="16"/>
  <c r="AD57" i="16"/>
  <c r="AG57" i="16"/>
  <c r="AH57" i="16"/>
  <c r="AI57" i="16"/>
  <c r="AJ57" i="16"/>
  <c r="AK57" i="16"/>
  <c r="AL57" i="16"/>
  <c r="AM57" i="16"/>
  <c r="AN57" i="16"/>
  <c r="AO57" i="16"/>
  <c r="AQ57" i="16"/>
  <c r="AU57" i="16"/>
  <c r="AV57" i="16"/>
  <c r="D58" i="16"/>
  <c r="G58" i="16"/>
  <c r="L58" i="16"/>
  <c r="N58" i="16"/>
  <c r="Q58" i="16"/>
  <c r="AD58" i="16"/>
  <c r="AG58" i="16"/>
  <c r="AH58" i="16"/>
  <c r="AI58" i="16"/>
  <c r="AJ58" i="16"/>
  <c r="AK58" i="16"/>
  <c r="AL58" i="16"/>
  <c r="AM58" i="16"/>
  <c r="AN58" i="16"/>
  <c r="AO58" i="16"/>
  <c r="AQ58" i="16"/>
  <c r="AU58" i="16"/>
  <c r="AV58" i="16"/>
  <c r="D59" i="16"/>
  <c r="G59" i="16"/>
  <c r="L59" i="16"/>
  <c r="N59" i="16"/>
  <c r="Q59" i="16"/>
  <c r="AD59" i="16"/>
  <c r="AG59" i="16"/>
  <c r="AH59" i="16"/>
  <c r="AI59" i="16"/>
  <c r="AJ59" i="16"/>
  <c r="AK59" i="16"/>
  <c r="AL59" i="16"/>
  <c r="AM59" i="16"/>
  <c r="AN59" i="16"/>
  <c r="AO59" i="16"/>
  <c r="AQ59" i="16"/>
  <c r="AU59" i="16"/>
  <c r="AV59" i="16"/>
  <c r="D60" i="16"/>
  <c r="G60" i="16"/>
  <c r="L60" i="16"/>
  <c r="N60" i="16"/>
  <c r="Q60" i="16"/>
  <c r="AD60" i="16"/>
  <c r="AG60" i="16"/>
  <c r="AH60" i="16"/>
  <c r="AI60" i="16"/>
  <c r="AJ60" i="16"/>
  <c r="AK60" i="16"/>
  <c r="AL60" i="16"/>
  <c r="AM60" i="16"/>
  <c r="AN60" i="16"/>
  <c r="AO60" i="16"/>
  <c r="AQ60" i="16"/>
  <c r="AU60" i="16"/>
  <c r="AV60" i="16"/>
  <c r="D61" i="16"/>
  <c r="G61" i="16"/>
  <c r="L61" i="16"/>
  <c r="N61" i="16"/>
  <c r="Q61" i="16"/>
  <c r="AD61" i="16"/>
  <c r="AG61" i="16"/>
  <c r="AH61" i="16"/>
  <c r="AI61" i="16"/>
  <c r="AJ61" i="16"/>
  <c r="AK61" i="16"/>
  <c r="AL61" i="16"/>
  <c r="AM61" i="16"/>
  <c r="AN61" i="16"/>
  <c r="AO61" i="16"/>
  <c r="AQ61" i="16"/>
  <c r="AU61" i="16"/>
  <c r="AV61" i="16"/>
  <c r="D62" i="16"/>
  <c r="G62" i="16"/>
  <c r="L62" i="16"/>
  <c r="N62" i="16"/>
  <c r="Q62" i="16"/>
  <c r="AD62" i="16"/>
  <c r="AG62" i="16"/>
  <c r="AH62" i="16"/>
  <c r="AI62" i="16"/>
  <c r="AJ62" i="16"/>
  <c r="AK62" i="16"/>
  <c r="AL62" i="16"/>
  <c r="AM62" i="16"/>
  <c r="AN62" i="16"/>
  <c r="AO62" i="16"/>
  <c r="AQ62" i="16"/>
  <c r="AU62" i="16"/>
  <c r="AV62" i="16"/>
  <c r="D63" i="16"/>
  <c r="G63" i="16"/>
  <c r="L63" i="16"/>
  <c r="N63" i="16"/>
  <c r="Q63" i="16"/>
  <c r="AD63" i="16"/>
  <c r="AG63" i="16"/>
  <c r="AH63" i="16"/>
  <c r="AI63" i="16"/>
  <c r="AJ63" i="16"/>
  <c r="AK63" i="16"/>
  <c r="AL63" i="16"/>
  <c r="AM63" i="16"/>
  <c r="AN63" i="16"/>
  <c r="AO63" i="16"/>
  <c r="AQ63" i="16"/>
  <c r="AU63" i="16"/>
  <c r="AV63" i="16"/>
  <c r="D64" i="16"/>
  <c r="G64" i="16"/>
  <c r="L64" i="16"/>
  <c r="N64" i="16"/>
  <c r="Q64" i="16"/>
  <c r="AD64" i="16"/>
  <c r="AG64" i="16"/>
  <c r="AH64" i="16"/>
  <c r="AI64" i="16"/>
  <c r="AJ64" i="16"/>
  <c r="AK64" i="16"/>
  <c r="AL64" i="16"/>
  <c r="AM64" i="16"/>
  <c r="AN64" i="16"/>
  <c r="AO64" i="16"/>
  <c r="AQ64" i="16"/>
  <c r="AU64" i="16"/>
  <c r="AV64" i="16"/>
  <c r="D65" i="16"/>
  <c r="G65" i="16"/>
  <c r="L65" i="16"/>
  <c r="N65" i="16"/>
  <c r="Q65" i="16"/>
  <c r="AD65" i="16"/>
  <c r="AG65" i="16"/>
  <c r="AH65" i="16"/>
  <c r="AI65" i="16"/>
  <c r="AJ65" i="16"/>
  <c r="AK65" i="16"/>
  <c r="AL65" i="16"/>
  <c r="AM65" i="16"/>
  <c r="AN65" i="16"/>
  <c r="AO65" i="16"/>
  <c r="AQ65" i="16"/>
  <c r="AU65" i="16"/>
  <c r="AV65" i="16"/>
  <c r="D66" i="16"/>
  <c r="G66" i="16"/>
  <c r="L66" i="16"/>
  <c r="N66" i="16"/>
  <c r="Q66" i="16"/>
  <c r="AD66" i="16"/>
  <c r="AG66" i="16"/>
  <c r="AH66" i="16"/>
  <c r="AI66" i="16"/>
  <c r="AJ66" i="16"/>
  <c r="AK66" i="16"/>
  <c r="AL66" i="16"/>
  <c r="AM66" i="16"/>
  <c r="AN66" i="16"/>
  <c r="AO66" i="16"/>
  <c r="AQ66" i="16"/>
  <c r="AU66" i="16"/>
  <c r="AV66" i="16"/>
  <c r="D67" i="16"/>
  <c r="G67" i="16"/>
  <c r="L67" i="16"/>
  <c r="N67" i="16"/>
  <c r="Q67" i="16"/>
  <c r="AD67" i="16"/>
  <c r="AG67" i="16"/>
  <c r="AH67" i="16"/>
  <c r="AI67" i="16"/>
  <c r="AJ67" i="16"/>
  <c r="AK67" i="16"/>
  <c r="AL67" i="16"/>
  <c r="AM67" i="16"/>
  <c r="AN67" i="16"/>
  <c r="AO67" i="16"/>
  <c r="AQ67" i="16"/>
  <c r="AU67" i="16"/>
  <c r="AV67" i="16"/>
  <c r="D68" i="16"/>
  <c r="G68" i="16"/>
  <c r="L68" i="16"/>
  <c r="N68" i="16"/>
  <c r="Q68" i="16"/>
  <c r="AD68" i="16"/>
  <c r="AG68" i="16"/>
  <c r="AH68" i="16"/>
  <c r="AI68" i="16"/>
  <c r="AJ68" i="16"/>
  <c r="AK68" i="16"/>
  <c r="AL68" i="16"/>
  <c r="AM68" i="16"/>
  <c r="AN68" i="16"/>
  <c r="AO68" i="16"/>
  <c r="AQ68" i="16"/>
  <c r="AU68" i="16"/>
  <c r="AV68" i="16"/>
  <c r="D69" i="16"/>
  <c r="G69" i="16"/>
  <c r="L69" i="16"/>
  <c r="N69" i="16"/>
  <c r="Q69" i="16"/>
  <c r="AD69" i="16"/>
  <c r="AG69" i="16"/>
  <c r="AH69" i="16"/>
  <c r="AI69" i="16"/>
  <c r="AJ69" i="16"/>
  <c r="AK69" i="16"/>
  <c r="AL69" i="16"/>
  <c r="AM69" i="16"/>
  <c r="AN69" i="16"/>
  <c r="AO69" i="16"/>
  <c r="AQ69" i="16"/>
  <c r="AU69" i="16"/>
  <c r="AV69" i="16"/>
  <c r="D70" i="16"/>
  <c r="G70" i="16"/>
  <c r="L70" i="16"/>
  <c r="N70" i="16"/>
  <c r="Q70" i="16"/>
  <c r="AD70" i="16"/>
  <c r="AG70" i="16"/>
  <c r="AH70" i="16"/>
  <c r="AI70" i="16"/>
  <c r="AJ70" i="16"/>
  <c r="AK70" i="16"/>
  <c r="AL70" i="16"/>
  <c r="AM70" i="16"/>
  <c r="AN70" i="16"/>
  <c r="AO70" i="16"/>
  <c r="AQ70" i="16"/>
  <c r="AU70" i="16"/>
  <c r="AV70" i="16"/>
  <c r="D71" i="16"/>
  <c r="G71" i="16"/>
  <c r="L71" i="16"/>
  <c r="N71" i="16"/>
  <c r="Q71" i="16"/>
  <c r="AD71" i="16"/>
  <c r="AG71" i="16"/>
  <c r="AH71" i="16"/>
  <c r="AI71" i="16"/>
  <c r="AJ71" i="16"/>
  <c r="AK71" i="16"/>
  <c r="AL71" i="16"/>
  <c r="AM71" i="16"/>
  <c r="AN71" i="16"/>
  <c r="AO71" i="16"/>
  <c r="AQ71" i="16"/>
  <c r="AU71" i="16"/>
  <c r="AV71" i="16"/>
  <c r="D72" i="16"/>
  <c r="G72" i="16"/>
  <c r="L72" i="16"/>
  <c r="N72" i="16"/>
  <c r="Q72" i="16"/>
  <c r="AD72" i="16"/>
  <c r="AG72" i="16"/>
  <c r="AH72" i="16"/>
  <c r="AI72" i="16"/>
  <c r="AJ72" i="16"/>
  <c r="AK72" i="16"/>
  <c r="AL72" i="16"/>
  <c r="AM72" i="16"/>
  <c r="AN72" i="16"/>
  <c r="AO72" i="16"/>
  <c r="AQ72" i="16"/>
  <c r="AU72" i="16"/>
  <c r="AV72" i="16"/>
  <c r="D73" i="16"/>
  <c r="G73" i="16"/>
  <c r="L73" i="16"/>
  <c r="N73" i="16"/>
  <c r="Q73" i="16"/>
  <c r="AD73" i="16"/>
  <c r="AG73" i="16"/>
  <c r="AH73" i="16"/>
  <c r="AI73" i="16"/>
  <c r="AJ73" i="16"/>
  <c r="AK73" i="16"/>
  <c r="AL73" i="16"/>
  <c r="AM73" i="16"/>
  <c r="AN73" i="16"/>
  <c r="AO73" i="16"/>
  <c r="AQ73" i="16"/>
  <c r="AU73" i="16"/>
  <c r="AV73" i="16"/>
  <c r="D74" i="16"/>
  <c r="G74" i="16"/>
  <c r="L74" i="16"/>
  <c r="N74" i="16"/>
  <c r="Q74" i="16"/>
  <c r="AD74" i="16"/>
  <c r="AG74" i="16"/>
  <c r="AH74" i="16"/>
  <c r="AI74" i="16"/>
  <c r="AJ74" i="16"/>
  <c r="AK74" i="16"/>
  <c r="AL74" i="16"/>
  <c r="AM74" i="16"/>
  <c r="AN74" i="16"/>
  <c r="AO74" i="16"/>
  <c r="AQ74" i="16"/>
  <c r="AU74" i="16"/>
  <c r="AV74" i="16"/>
  <c r="D75" i="16"/>
  <c r="G75" i="16"/>
  <c r="L75" i="16"/>
  <c r="N75" i="16"/>
  <c r="Q75" i="16"/>
  <c r="AD75" i="16"/>
  <c r="AG75" i="16"/>
  <c r="AH75" i="16"/>
  <c r="AI75" i="16"/>
  <c r="AJ75" i="16"/>
  <c r="AK75" i="16"/>
  <c r="AL75" i="16"/>
  <c r="AM75" i="16"/>
  <c r="AN75" i="16"/>
  <c r="AO75" i="16"/>
  <c r="AQ75" i="16"/>
  <c r="AU75" i="16"/>
  <c r="AV75" i="16"/>
  <c r="D76" i="16"/>
  <c r="G76" i="16"/>
  <c r="L76" i="16"/>
  <c r="N76" i="16"/>
  <c r="Q76" i="16"/>
  <c r="AD76" i="16"/>
  <c r="AG76" i="16"/>
  <c r="AH76" i="16"/>
  <c r="AI76" i="16"/>
  <c r="AJ76" i="16"/>
  <c r="AK76" i="16"/>
  <c r="AL76" i="16"/>
  <c r="AM76" i="16"/>
  <c r="AN76" i="16"/>
  <c r="AO76" i="16"/>
  <c r="AQ76" i="16"/>
  <c r="AU76" i="16"/>
  <c r="AV76" i="16"/>
  <c r="D77" i="16"/>
  <c r="G77" i="16"/>
  <c r="L77" i="16"/>
  <c r="N77" i="16"/>
  <c r="Q77" i="16"/>
  <c r="AD77" i="16"/>
  <c r="AG77" i="16"/>
  <c r="AH77" i="16"/>
  <c r="AI77" i="16"/>
  <c r="AJ77" i="16"/>
  <c r="AK77" i="16"/>
  <c r="AL77" i="16"/>
  <c r="AM77" i="16"/>
  <c r="AN77" i="16"/>
  <c r="AO77" i="16"/>
  <c r="AQ77" i="16"/>
  <c r="AU77" i="16"/>
  <c r="AV77" i="16"/>
  <c r="D78" i="16"/>
  <c r="G78" i="16"/>
  <c r="L78" i="16"/>
  <c r="N78" i="16"/>
  <c r="Q78" i="16"/>
  <c r="AD78" i="16"/>
  <c r="AG78" i="16"/>
  <c r="AH78" i="16"/>
  <c r="AI78" i="16"/>
  <c r="AJ78" i="16"/>
  <c r="AK78" i="16"/>
  <c r="AL78" i="16"/>
  <c r="AM78" i="16"/>
  <c r="AN78" i="16"/>
  <c r="AO78" i="16"/>
  <c r="AQ78" i="16"/>
  <c r="AU78" i="16"/>
  <c r="AV78" i="16"/>
  <c r="D79" i="16"/>
  <c r="G79" i="16"/>
  <c r="L79" i="16"/>
  <c r="N79" i="16"/>
  <c r="Q79" i="16"/>
  <c r="AD79" i="16"/>
  <c r="AG79" i="16"/>
  <c r="AH79" i="16"/>
  <c r="AI79" i="16"/>
  <c r="AJ79" i="16"/>
  <c r="AK79" i="16"/>
  <c r="AL79" i="16"/>
  <c r="AM79" i="16"/>
  <c r="AN79" i="16"/>
  <c r="AO79" i="16"/>
  <c r="AQ79" i="16"/>
  <c r="AU79" i="16"/>
  <c r="AV79" i="16"/>
  <c r="D80" i="16"/>
  <c r="G80" i="16"/>
  <c r="L80" i="16"/>
  <c r="N80" i="16"/>
  <c r="Q80" i="16"/>
  <c r="AD80" i="16"/>
  <c r="AG80" i="16"/>
  <c r="AH80" i="16"/>
  <c r="AI80" i="16"/>
  <c r="AJ80" i="16"/>
  <c r="AK80" i="16"/>
  <c r="AL80" i="16"/>
  <c r="AM80" i="16"/>
  <c r="AN80" i="16"/>
  <c r="AO80" i="16"/>
  <c r="AQ80" i="16"/>
  <c r="AU80" i="16"/>
  <c r="AV80" i="16"/>
  <c r="D81" i="16"/>
  <c r="G81" i="16"/>
  <c r="L81" i="16"/>
  <c r="N81" i="16"/>
  <c r="Q81" i="16"/>
  <c r="AD81" i="16"/>
  <c r="AG81" i="16"/>
  <c r="AH81" i="16"/>
  <c r="AI81" i="16"/>
  <c r="AJ81" i="16"/>
  <c r="AK81" i="16"/>
  <c r="AL81" i="16"/>
  <c r="AM81" i="16"/>
  <c r="AN81" i="16"/>
  <c r="AO81" i="16"/>
  <c r="AQ81" i="16"/>
  <c r="AU81" i="16"/>
  <c r="AV81" i="16"/>
  <c r="D82" i="16"/>
  <c r="G82" i="16"/>
  <c r="L82" i="16"/>
  <c r="N82" i="16"/>
  <c r="Q82" i="16"/>
  <c r="AD82" i="16"/>
  <c r="AG82" i="16"/>
  <c r="AH82" i="16"/>
  <c r="AI82" i="16"/>
  <c r="AJ82" i="16"/>
  <c r="AK82" i="16"/>
  <c r="AL82" i="16"/>
  <c r="AM82" i="16"/>
  <c r="AN82" i="16"/>
  <c r="AO82" i="16"/>
  <c r="AQ82" i="16"/>
  <c r="AU82" i="16"/>
  <c r="AV82" i="16"/>
  <c r="D83" i="16"/>
  <c r="G83" i="16"/>
  <c r="L83" i="16"/>
  <c r="N83" i="16"/>
  <c r="Q83" i="16"/>
  <c r="AD83" i="16"/>
  <c r="AG83" i="16"/>
  <c r="AH83" i="16"/>
  <c r="AI83" i="16"/>
  <c r="AJ83" i="16"/>
  <c r="AK83" i="16"/>
  <c r="AL83" i="16"/>
  <c r="AM83" i="16"/>
  <c r="AN83" i="16"/>
  <c r="AO83" i="16"/>
  <c r="AQ83" i="16"/>
  <c r="AU83" i="16"/>
  <c r="AV83" i="16"/>
  <c r="D84" i="16"/>
  <c r="G84" i="16"/>
  <c r="L84" i="16"/>
  <c r="N84" i="16"/>
  <c r="Q84" i="16"/>
  <c r="AD84" i="16"/>
  <c r="AG84" i="16"/>
  <c r="AH84" i="16"/>
  <c r="AI84" i="16"/>
  <c r="AJ84" i="16"/>
  <c r="AK84" i="16"/>
  <c r="AL84" i="16"/>
  <c r="AM84" i="16"/>
  <c r="AN84" i="16"/>
  <c r="AO84" i="16"/>
  <c r="AQ84" i="16"/>
  <c r="AU84" i="16"/>
  <c r="AV84" i="16"/>
  <c r="D85" i="16"/>
  <c r="G85" i="16"/>
  <c r="L85" i="16"/>
  <c r="N85" i="16"/>
  <c r="Q85" i="16"/>
  <c r="AD85" i="16"/>
  <c r="AG85" i="16"/>
  <c r="AH85" i="16"/>
  <c r="AI85" i="16"/>
  <c r="AJ85" i="16"/>
  <c r="AK85" i="16"/>
  <c r="AL85" i="16"/>
  <c r="AM85" i="16"/>
  <c r="AN85" i="16"/>
  <c r="AO85" i="16"/>
  <c r="AQ85" i="16"/>
  <c r="AU85" i="16"/>
  <c r="AV85" i="16"/>
  <c r="D86" i="16"/>
  <c r="G86" i="16"/>
  <c r="L86" i="16"/>
  <c r="N86" i="16"/>
  <c r="Q86" i="16"/>
  <c r="AD86" i="16"/>
  <c r="AG86" i="16"/>
  <c r="AH86" i="16"/>
  <c r="AI86" i="16"/>
  <c r="AJ86" i="16"/>
  <c r="AK86" i="16"/>
  <c r="AL86" i="16"/>
  <c r="AM86" i="16"/>
  <c r="AN86" i="16"/>
  <c r="AO86" i="16"/>
  <c r="AQ86" i="16"/>
  <c r="AU86" i="16"/>
  <c r="AV86" i="16"/>
  <c r="D87" i="16"/>
  <c r="G87" i="16"/>
  <c r="L87" i="16"/>
  <c r="N87" i="16"/>
  <c r="Q87" i="16"/>
  <c r="AD87" i="16"/>
  <c r="AG87" i="16"/>
  <c r="AH87" i="16"/>
  <c r="AI87" i="16"/>
  <c r="AJ87" i="16"/>
  <c r="AK87" i="16"/>
  <c r="AL87" i="16"/>
  <c r="AM87" i="16"/>
  <c r="AN87" i="16"/>
  <c r="AO87" i="16"/>
  <c r="AQ87" i="16"/>
  <c r="AU87" i="16"/>
  <c r="AV87" i="16"/>
  <c r="D88" i="16"/>
  <c r="G88" i="16"/>
  <c r="L88" i="16"/>
  <c r="N88" i="16"/>
  <c r="Q88" i="16"/>
  <c r="AD88" i="16"/>
  <c r="AG88" i="16"/>
  <c r="AH88" i="16"/>
  <c r="AI88" i="16"/>
  <c r="AJ88" i="16"/>
  <c r="AK88" i="16"/>
  <c r="AL88" i="16"/>
  <c r="AM88" i="16"/>
  <c r="AN88" i="16"/>
  <c r="AO88" i="16"/>
  <c r="AQ88" i="16"/>
  <c r="AU88" i="16"/>
  <c r="AV88" i="16"/>
  <c r="D89" i="16"/>
  <c r="G89" i="16"/>
  <c r="L89" i="16"/>
  <c r="N89" i="16"/>
  <c r="Q89" i="16"/>
  <c r="AD89" i="16"/>
  <c r="AG89" i="16"/>
  <c r="AH89" i="16"/>
  <c r="AI89" i="16"/>
  <c r="AJ89" i="16"/>
  <c r="AK89" i="16"/>
  <c r="AL89" i="16"/>
  <c r="AM89" i="16"/>
  <c r="AN89" i="16"/>
  <c r="AO89" i="16"/>
  <c r="AQ89" i="16"/>
  <c r="AU89" i="16"/>
  <c r="AV89" i="16"/>
  <c r="D90" i="16"/>
  <c r="G90" i="16"/>
  <c r="L90" i="16"/>
  <c r="N90" i="16"/>
  <c r="Q90" i="16"/>
  <c r="AD90" i="16"/>
  <c r="AG90" i="16"/>
  <c r="AH90" i="16"/>
  <c r="AI90" i="16"/>
  <c r="AJ90" i="16"/>
  <c r="AK90" i="16"/>
  <c r="AL90" i="16"/>
  <c r="AM90" i="16"/>
  <c r="AN90" i="16"/>
  <c r="AO90" i="16"/>
  <c r="AQ90" i="16"/>
  <c r="AU90" i="16"/>
  <c r="AV90" i="16"/>
  <c r="D91" i="16"/>
  <c r="G91" i="16"/>
  <c r="L91" i="16"/>
  <c r="N91" i="16"/>
  <c r="Q91" i="16"/>
  <c r="AD91" i="16"/>
  <c r="AG91" i="16"/>
  <c r="AH91" i="16"/>
  <c r="AI91" i="16"/>
  <c r="AJ91" i="16"/>
  <c r="AK91" i="16"/>
  <c r="AL91" i="16"/>
  <c r="AM91" i="16"/>
  <c r="AN91" i="16"/>
  <c r="AO91" i="16"/>
  <c r="AQ91" i="16"/>
  <c r="AU91" i="16"/>
  <c r="AV91" i="16"/>
  <c r="D92" i="16"/>
  <c r="G92" i="16"/>
  <c r="L92" i="16"/>
  <c r="N92" i="16"/>
  <c r="Q92" i="16"/>
  <c r="AD92" i="16"/>
  <c r="AG92" i="16"/>
  <c r="AH92" i="16"/>
  <c r="AI92" i="16"/>
  <c r="AJ92" i="16"/>
  <c r="AK92" i="16"/>
  <c r="AL92" i="16"/>
  <c r="AM92" i="16"/>
  <c r="AN92" i="16"/>
  <c r="AO92" i="16"/>
  <c r="AQ92" i="16"/>
  <c r="AU92" i="16"/>
  <c r="AV92" i="16"/>
  <c r="D93" i="16"/>
  <c r="G93" i="16"/>
  <c r="L93" i="16"/>
  <c r="N93" i="16"/>
  <c r="Q93" i="16"/>
  <c r="AD93" i="16"/>
  <c r="AG93" i="16"/>
  <c r="AH93" i="16"/>
  <c r="AI93" i="16"/>
  <c r="AJ93" i="16"/>
  <c r="AK93" i="16"/>
  <c r="AL93" i="16"/>
  <c r="AM93" i="16"/>
  <c r="AN93" i="16"/>
  <c r="AO93" i="16"/>
  <c r="AQ93" i="16"/>
  <c r="AU93" i="16"/>
  <c r="AV93" i="16"/>
  <c r="D94" i="16"/>
  <c r="G94" i="16"/>
  <c r="L94" i="16"/>
  <c r="N94" i="16"/>
  <c r="Q94" i="16"/>
  <c r="AD94" i="16"/>
  <c r="AG94" i="16"/>
  <c r="AH94" i="16"/>
  <c r="AI94" i="16"/>
  <c r="AJ94" i="16"/>
  <c r="AK94" i="16"/>
  <c r="AL94" i="16"/>
  <c r="AM94" i="16"/>
  <c r="AN94" i="16"/>
  <c r="AO94" i="16"/>
  <c r="AQ94" i="16"/>
  <c r="AU94" i="16"/>
  <c r="AV94" i="16"/>
  <c r="D95" i="16"/>
  <c r="G95" i="16"/>
  <c r="L95" i="16"/>
  <c r="N95" i="16"/>
  <c r="Q95" i="16"/>
  <c r="AD95" i="16"/>
  <c r="AG95" i="16"/>
  <c r="AH95" i="16"/>
  <c r="AI95" i="16"/>
  <c r="AJ95" i="16"/>
  <c r="AK95" i="16"/>
  <c r="AL95" i="16"/>
  <c r="AM95" i="16"/>
  <c r="AN95" i="16"/>
  <c r="AO95" i="16"/>
  <c r="AQ95" i="16"/>
  <c r="AU95" i="16"/>
  <c r="AV95" i="16"/>
  <c r="D96" i="16"/>
  <c r="G96" i="16"/>
  <c r="L96" i="16"/>
  <c r="N96" i="16"/>
  <c r="Q96" i="16"/>
  <c r="AD96" i="16"/>
  <c r="AG96" i="16"/>
  <c r="AH96" i="16"/>
  <c r="AI96" i="16"/>
  <c r="AJ96" i="16"/>
  <c r="AK96" i="16"/>
  <c r="AL96" i="16"/>
  <c r="AM96" i="16"/>
  <c r="AN96" i="16"/>
  <c r="AO96" i="16"/>
  <c r="AQ96" i="16"/>
  <c r="AU96" i="16"/>
  <c r="AV96" i="16"/>
  <c r="D97" i="16"/>
  <c r="G97" i="16"/>
  <c r="L97" i="16"/>
  <c r="N97" i="16"/>
  <c r="Q97" i="16"/>
  <c r="AD97" i="16"/>
  <c r="AG97" i="16"/>
  <c r="AH97" i="16"/>
  <c r="AI97" i="16"/>
  <c r="AJ97" i="16"/>
  <c r="AK97" i="16"/>
  <c r="AL97" i="16"/>
  <c r="AM97" i="16"/>
  <c r="AN97" i="16"/>
  <c r="AO97" i="16"/>
  <c r="AQ97" i="16"/>
  <c r="AU97" i="16"/>
  <c r="AV97" i="16"/>
  <c r="D98" i="16"/>
  <c r="G98" i="16"/>
  <c r="L98" i="16"/>
  <c r="N98" i="16"/>
  <c r="Q98" i="16"/>
  <c r="AD98" i="16"/>
  <c r="AG98" i="16"/>
  <c r="AH98" i="16"/>
  <c r="AI98" i="16"/>
  <c r="AJ98" i="16"/>
  <c r="AK98" i="16"/>
  <c r="AL98" i="16"/>
  <c r="AM98" i="16"/>
  <c r="AN98" i="16"/>
  <c r="AO98" i="16"/>
  <c r="AQ98" i="16"/>
  <c r="AU98" i="16"/>
  <c r="AV98" i="16"/>
  <c r="D99" i="16"/>
  <c r="G99" i="16"/>
  <c r="L99" i="16"/>
  <c r="N99" i="16"/>
  <c r="Q99" i="16"/>
  <c r="AD99" i="16"/>
  <c r="AG99" i="16"/>
  <c r="AH99" i="16"/>
  <c r="AI99" i="16"/>
  <c r="AJ99" i="16"/>
  <c r="AK99" i="16"/>
  <c r="AL99" i="16"/>
  <c r="AM99" i="16"/>
  <c r="AN99" i="16"/>
  <c r="AO99" i="16"/>
  <c r="AQ99" i="16"/>
  <c r="AU99" i="16"/>
  <c r="AV99" i="16"/>
  <c r="D100" i="16"/>
  <c r="G100" i="16"/>
  <c r="L100" i="16"/>
  <c r="N100" i="16"/>
  <c r="Q100" i="16"/>
  <c r="AD100" i="16"/>
  <c r="AG100" i="16"/>
  <c r="AH100" i="16"/>
  <c r="AI100" i="16"/>
  <c r="AJ100" i="16"/>
  <c r="AK100" i="16"/>
  <c r="AL100" i="16"/>
  <c r="AM100" i="16"/>
  <c r="AN100" i="16"/>
  <c r="AO100" i="16"/>
  <c r="AQ100" i="16"/>
  <c r="AU100" i="16"/>
  <c r="AV100" i="16"/>
  <c r="G4" i="16"/>
  <c r="L4" i="16"/>
  <c r="N4" i="16"/>
  <c r="Q4" i="16"/>
  <c r="AD4" i="16"/>
  <c r="AG4" i="16"/>
  <c r="AH4" i="16"/>
  <c r="AI4" i="16"/>
  <c r="AJ4" i="16"/>
  <c r="AK4" i="16"/>
  <c r="AL4" i="16"/>
  <c r="AM4" i="16"/>
  <c r="AN4" i="16"/>
  <c r="AO4" i="16"/>
  <c r="AQ4" i="16"/>
  <c r="AU4" i="16"/>
  <c r="AV4" i="16"/>
  <c r="D4" i="16"/>
  <c r="N4" i="30"/>
  <c r="D4" i="30"/>
  <c r="R5" i="16"/>
  <c r="AA5" i="16"/>
  <c r="R6" i="16"/>
  <c r="AA6" i="16"/>
  <c r="R7" i="16"/>
  <c r="AA7" i="16"/>
  <c r="R8" i="16"/>
  <c r="AA8" i="16"/>
  <c r="R9" i="16"/>
  <c r="AA9" i="16"/>
  <c r="R10" i="16"/>
  <c r="AA10" i="16"/>
  <c r="R11" i="16"/>
  <c r="AA11" i="16"/>
  <c r="R12" i="16"/>
  <c r="AA12" i="16"/>
  <c r="R13" i="16"/>
  <c r="AA13" i="16"/>
  <c r="R14" i="16"/>
  <c r="AA14" i="16"/>
  <c r="R15" i="16"/>
  <c r="AA15" i="16"/>
  <c r="R16" i="16"/>
  <c r="AA16" i="16"/>
  <c r="AP16" i="16"/>
  <c r="R17" i="16"/>
  <c r="AA17" i="16"/>
  <c r="AP17" i="16"/>
  <c r="R18" i="16"/>
  <c r="AA18" i="16"/>
  <c r="AP18" i="16"/>
  <c r="R19" i="16"/>
  <c r="AA19" i="16"/>
  <c r="AP19" i="16"/>
  <c r="R20" i="16"/>
  <c r="AA20" i="16"/>
  <c r="AP20" i="16"/>
  <c r="R21" i="16"/>
  <c r="AA21" i="16"/>
  <c r="AP21" i="16"/>
  <c r="R22" i="16"/>
  <c r="AA22" i="16"/>
  <c r="AP22" i="16"/>
  <c r="R23" i="16"/>
  <c r="AA23" i="16"/>
  <c r="AP23" i="16"/>
  <c r="R24" i="16"/>
  <c r="AA24" i="16"/>
  <c r="AP24" i="16"/>
  <c r="R25" i="16"/>
  <c r="AA25" i="16"/>
  <c r="AP25" i="16"/>
  <c r="R26" i="16"/>
  <c r="AA26" i="16"/>
  <c r="AP26" i="16"/>
  <c r="R27" i="16"/>
  <c r="AA27" i="16"/>
  <c r="AP27" i="16"/>
  <c r="R28" i="16"/>
  <c r="Z28" i="16"/>
  <c r="AA28" i="16"/>
  <c r="AP28" i="16"/>
  <c r="R29" i="16"/>
  <c r="AA29" i="16"/>
  <c r="AP29" i="16"/>
  <c r="R30" i="16"/>
  <c r="AA30" i="16"/>
  <c r="AP30" i="16"/>
  <c r="R31" i="16"/>
  <c r="AA31" i="16"/>
  <c r="AP31" i="16"/>
  <c r="R32" i="16"/>
  <c r="Z32" i="16"/>
  <c r="AA32" i="16"/>
  <c r="AP32" i="16"/>
  <c r="R33" i="16"/>
  <c r="Z33" i="16"/>
  <c r="AA33" i="16"/>
  <c r="AP33" i="16"/>
  <c r="R34" i="16"/>
  <c r="Z34" i="16"/>
  <c r="AA34" i="16"/>
  <c r="AP34" i="16"/>
  <c r="R35" i="16"/>
  <c r="Z35" i="16"/>
  <c r="AA35" i="16"/>
  <c r="AP35" i="16"/>
  <c r="R36" i="16"/>
  <c r="Z36" i="16"/>
  <c r="AA36" i="16"/>
  <c r="AP36" i="16"/>
  <c r="Z37" i="16"/>
  <c r="AA37" i="16"/>
  <c r="AP37" i="16"/>
  <c r="Z38" i="16"/>
  <c r="AA38" i="16"/>
  <c r="AP38" i="16"/>
  <c r="Z39" i="16"/>
  <c r="AA39" i="16"/>
  <c r="AP39" i="16"/>
  <c r="Z40" i="16"/>
  <c r="AA40" i="16"/>
  <c r="AP40" i="16"/>
  <c r="Z41" i="16"/>
  <c r="AA41" i="16"/>
  <c r="AP41" i="16"/>
  <c r="Z42" i="16"/>
  <c r="AA42" i="16"/>
  <c r="AP42" i="16"/>
  <c r="Z43" i="16"/>
  <c r="AA43" i="16"/>
  <c r="AP43" i="16"/>
  <c r="Z44" i="16"/>
  <c r="AA44" i="16"/>
  <c r="AP44" i="16"/>
  <c r="Z45" i="16"/>
  <c r="AA45" i="16"/>
  <c r="AP45" i="16"/>
  <c r="Z46" i="16"/>
  <c r="AA46" i="16"/>
  <c r="AP46" i="16"/>
  <c r="Z47" i="16"/>
  <c r="AA47" i="16"/>
  <c r="AP47" i="16"/>
  <c r="Z48" i="16"/>
  <c r="AA48" i="16"/>
  <c r="AP48" i="16"/>
  <c r="Z49" i="16"/>
  <c r="AA49" i="16"/>
  <c r="AP49" i="16"/>
  <c r="Z50" i="16"/>
  <c r="AA50" i="16"/>
  <c r="AP50" i="16"/>
  <c r="Z51" i="16"/>
  <c r="AA51" i="16"/>
  <c r="AP51" i="16"/>
  <c r="S52" i="16"/>
  <c r="V52" i="16"/>
  <c r="W52" i="16"/>
  <c r="Z52" i="16"/>
  <c r="AA52" i="16"/>
  <c r="AP52" i="16"/>
  <c r="Z53" i="16"/>
  <c r="AA53" i="16"/>
  <c r="AP53" i="16"/>
  <c r="Z54" i="16"/>
  <c r="AA54" i="16"/>
  <c r="AP54" i="16"/>
  <c r="X55" i="16"/>
  <c r="Z55" i="16"/>
  <c r="AA55" i="16"/>
  <c r="AP55" i="16"/>
  <c r="X56" i="16"/>
  <c r="Z56" i="16"/>
  <c r="AA56" i="16"/>
  <c r="AP56" i="16"/>
  <c r="X57" i="16"/>
  <c r="Z57" i="16"/>
  <c r="AA57" i="16"/>
  <c r="AP57" i="16"/>
  <c r="W58" i="16"/>
  <c r="X58" i="16"/>
  <c r="Z58" i="16"/>
  <c r="AA58" i="16"/>
  <c r="AP58" i="16"/>
  <c r="W59" i="16"/>
  <c r="X59" i="16"/>
  <c r="Z59" i="16"/>
  <c r="AA59" i="16"/>
  <c r="AP59" i="16"/>
  <c r="V60" i="16"/>
  <c r="W60" i="16"/>
  <c r="X60" i="16"/>
  <c r="Z60" i="16"/>
  <c r="AA60" i="16"/>
  <c r="AP60" i="16"/>
  <c r="S61" i="16"/>
  <c r="V61" i="16"/>
  <c r="W61" i="16"/>
  <c r="X61" i="16"/>
  <c r="Z61" i="16"/>
  <c r="AA61" i="16"/>
  <c r="AP61" i="16"/>
  <c r="S62" i="16"/>
  <c r="V62" i="16"/>
  <c r="W62" i="16"/>
  <c r="X62" i="16"/>
  <c r="Z62" i="16"/>
  <c r="AA62" i="16"/>
  <c r="AP62" i="16"/>
  <c r="S63" i="16"/>
  <c r="V63" i="16"/>
  <c r="W63" i="16"/>
  <c r="X63" i="16"/>
  <c r="Z63" i="16"/>
  <c r="AA63" i="16"/>
  <c r="AP63" i="16"/>
  <c r="S64" i="16"/>
  <c r="V64" i="16"/>
  <c r="W64" i="16"/>
  <c r="X64" i="16"/>
  <c r="Y64" i="16"/>
  <c r="Z64" i="16"/>
  <c r="AA64" i="16"/>
  <c r="AP64" i="16"/>
  <c r="S65" i="16"/>
  <c r="V65" i="16"/>
  <c r="W65" i="16"/>
  <c r="X65" i="16"/>
  <c r="Z65" i="16"/>
  <c r="AA65" i="16"/>
  <c r="AP65" i="16"/>
  <c r="S66" i="16"/>
  <c r="V66" i="16"/>
  <c r="W66" i="16"/>
  <c r="X66" i="16"/>
  <c r="Z66" i="16"/>
  <c r="AA66" i="16"/>
  <c r="AP66" i="16"/>
  <c r="S67" i="16"/>
  <c r="V67" i="16"/>
  <c r="W67" i="16"/>
  <c r="X67" i="16"/>
  <c r="Z67" i="16"/>
  <c r="AA67" i="16"/>
  <c r="AP67" i="16"/>
  <c r="S68" i="16"/>
  <c r="V68" i="16"/>
  <c r="W68" i="16"/>
  <c r="X68" i="16"/>
  <c r="Y68" i="16"/>
  <c r="Z68" i="16"/>
  <c r="AA68" i="16"/>
  <c r="AP68" i="16"/>
  <c r="S69" i="16"/>
  <c r="V69" i="16"/>
  <c r="W69" i="16"/>
  <c r="X69" i="16"/>
  <c r="Y69" i="16"/>
  <c r="Z69" i="16"/>
  <c r="AA69" i="16"/>
  <c r="AP69" i="16"/>
  <c r="S70" i="16"/>
  <c r="V70" i="16"/>
  <c r="W70" i="16"/>
  <c r="X70" i="16"/>
  <c r="Y70" i="16"/>
  <c r="Z70" i="16"/>
  <c r="AA70" i="16"/>
  <c r="AP70" i="16"/>
  <c r="S71" i="16"/>
  <c r="T71" i="16"/>
  <c r="V71" i="16"/>
  <c r="W71" i="16"/>
  <c r="X71" i="16"/>
  <c r="Y71" i="16"/>
  <c r="Z71" i="16"/>
  <c r="AA71" i="16"/>
  <c r="AP71" i="16"/>
  <c r="S72" i="16"/>
  <c r="T72" i="16"/>
  <c r="U72" i="16"/>
  <c r="V72" i="16"/>
  <c r="W72" i="16"/>
  <c r="X72" i="16"/>
  <c r="Y72" i="16"/>
  <c r="Z72" i="16"/>
  <c r="AA72" i="16"/>
  <c r="AP72" i="16"/>
  <c r="S73" i="16"/>
  <c r="T73" i="16"/>
  <c r="U73" i="16"/>
  <c r="V73" i="16"/>
  <c r="W73" i="16"/>
  <c r="X73" i="16"/>
  <c r="Y73" i="16"/>
  <c r="Z73" i="16"/>
  <c r="AA73" i="16"/>
  <c r="AP73" i="16"/>
  <c r="S74" i="16"/>
  <c r="T74" i="16"/>
  <c r="U74" i="16"/>
  <c r="V74" i="16"/>
  <c r="W74" i="16"/>
  <c r="X74" i="16"/>
  <c r="Y74" i="16"/>
  <c r="Z74" i="16"/>
  <c r="AA74" i="16"/>
  <c r="AP74" i="16"/>
  <c r="S75" i="16"/>
  <c r="T75" i="16"/>
  <c r="U75" i="16"/>
  <c r="V75" i="16"/>
  <c r="W75" i="16"/>
  <c r="X75" i="16"/>
  <c r="Y75" i="16"/>
  <c r="Z75" i="16"/>
  <c r="AA75" i="16"/>
  <c r="AP75" i="16"/>
  <c r="O76" i="16"/>
  <c r="S76" i="16"/>
  <c r="T76" i="16"/>
  <c r="U76" i="16"/>
  <c r="V76" i="16"/>
  <c r="W76" i="16"/>
  <c r="X76" i="16"/>
  <c r="Y76" i="16"/>
  <c r="Z76" i="16"/>
  <c r="AA76" i="16"/>
  <c r="AP76" i="16"/>
  <c r="S77" i="16"/>
  <c r="T77" i="16"/>
  <c r="U77" i="16"/>
  <c r="V77" i="16"/>
  <c r="W77" i="16"/>
  <c r="X77" i="16"/>
  <c r="Y77" i="16"/>
  <c r="Z77" i="16"/>
  <c r="AA77" i="16"/>
  <c r="AP77" i="16"/>
  <c r="S78" i="16"/>
  <c r="T78" i="16"/>
  <c r="U78" i="16"/>
  <c r="V78" i="16"/>
  <c r="W78" i="16"/>
  <c r="X78" i="16"/>
  <c r="Y78" i="16"/>
  <c r="Z78" i="16"/>
  <c r="AA78" i="16"/>
  <c r="AP78" i="16"/>
  <c r="S79" i="16"/>
  <c r="T79" i="16"/>
  <c r="U79" i="16"/>
  <c r="V79" i="16"/>
  <c r="W79" i="16"/>
  <c r="X79" i="16"/>
  <c r="Y79" i="16"/>
  <c r="Z79" i="16"/>
  <c r="AA79" i="16"/>
  <c r="AP79" i="16"/>
  <c r="S80" i="16"/>
  <c r="T80" i="16"/>
  <c r="U80" i="16"/>
  <c r="V80" i="16"/>
  <c r="W80" i="16"/>
  <c r="X80" i="16"/>
  <c r="Y80" i="16"/>
  <c r="Z80" i="16"/>
  <c r="AA80" i="16"/>
  <c r="AP80" i="16"/>
  <c r="O81" i="16"/>
  <c r="S81" i="16"/>
  <c r="T81" i="16"/>
  <c r="U81" i="16"/>
  <c r="V81" i="16"/>
  <c r="W81" i="16"/>
  <c r="X81" i="16"/>
  <c r="Y81" i="16"/>
  <c r="Z81" i="16"/>
  <c r="AA81" i="16"/>
  <c r="AP81" i="16"/>
  <c r="O82" i="16"/>
  <c r="S82" i="16"/>
  <c r="T82" i="16"/>
  <c r="U82" i="16"/>
  <c r="V82" i="16"/>
  <c r="W82" i="16"/>
  <c r="X82" i="16"/>
  <c r="Y82" i="16"/>
  <c r="Z82" i="16"/>
  <c r="AA82" i="16"/>
  <c r="AP82" i="16"/>
  <c r="O83" i="16"/>
  <c r="S83" i="16"/>
  <c r="T83" i="16"/>
  <c r="U83" i="16"/>
  <c r="V83" i="16"/>
  <c r="W83" i="16"/>
  <c r="X83" i="16"/>
  <c r="Y83" i="16"/>
  <c r="Z83" i="16"/>
  <c r="AA83" i="16"/>
  <c r="AP83" i="16"/>
  <c r="O84" i="16"/>
  <c r="S84" i="16"/>
  <c r="T84" i="16"/>
  <c r="U84" i="16"/>
  <c r="V84" i="16"/>
  <c r="W84" i="16"/>
  <c r="X84" i="16"/>
  <c r="Y84" i="16"/>
  <c r="Z84" i="16"/>
  <c r="AA84" i="16"/>
  <c r="AP84" i="16"/>
  <c r="O85" i="16"/>
  <c r="S85" i="16"/>
  <c r="T85" i="16"/>
  <c r="U85" i="16"/>
  <c r="V85" i="16"/>
  <c r="W85" i="16"/>
  <c r="X85" i="16"/>
  <c r="Y85" i="16"/>
  <c r="Z85" i="16"/>
  <c r="AA85" i="16"/>
  <c r="AP85" i="16"/>
  <c r="O86" i="16"/>
  <c r="S86" i="16"/>
  <c r="T86" i="16"/>
  <c r="U86" i="16"/>
  <c r="V86" i="16"/>
  <c r="W86" i="16"/>
  <c r="X86" i="16"/>
  <c r="Y86" i="16"/>
  <c r="Z86" i="16"/>
  <c r="AA86" i="16"/>
  <c r="AP86" i="16"/>
  <c r="O87" i="16"/>
  <c r="S87" i="16"/>
  <c r="T87" i="16"/>
  <c r="U87" i="16"/>
  <c r="V87" i="16"/>
  <c r="W87" i="16"/>
  <c r="X87" i="16"/>
  <c r="Y87" i="16"/>
  <c r="Z87" i="16"/>
  <c r="AA87" i="16"/>
  <c r="AP87" i="16"/>
  <c r="O88" i="16"/>
  <c r="S88" i="16"/>
  <c r="T88" i="16"/>
  <c r="U88" i="16"/>
  <c r="V88" i="16"/>
  <c r="W88" i="16"/>
  <c r="X88" i="16"/>
  <c r="Y88" i="16"/>
  <c r="Z88" i="16"/>
  <c r="AA88" i="16"/>
  <c r="AP88" i="16"/>
  <c r="O89" i="16"/>
  <c r="S89" i="16"/>
  <c r="T89" i="16"/>
  <c r="U89" i="16"/>
  <c r="V89" i="16"/>
  <c r="W89" i="16"/>
  <c r="X89" i="16"/>
  <c r="Y89" i="16"/>
  <c r="Z89" i="16"/>
  <c r="AA89" i="16"/>
  <c r="AP89" i="16"/>
  <c r="O90" i="16"/>
  <c r="S90" i="16"/>
  <c r="T90" i="16"/>
  <c r="U90" i="16"/>
  <c r="V90" i="16"/>
  <c r="W90" i="16"/>
  <c r="X90" i="16"/>
  <c r="Y90" i="16"/>
  <c r="Z90" i="16"/>
  <c r="AA90" i="16"/>
  <c r="AP90" i="16"/>
  <c r="O91" i="16"/>
  <c r="S91" i="16"/>
  <c r="T91" i="16"/>
  <c r="U91" i="16"/>
  <c r="V91" i="16"/>
  <c r="W91" i="16"/>
  <c r="X91" i="16"/>
  <c r="Y91" i="16"/>
  <c r="Z91" i="16"/>
  <c r="AA91" i="16"/>
  <c r="AP91" i="16"/>
  <c r="O92" i="16"/>
  <c r="S92" i="16"/>
  <c r="T92" i="16"/>
  <c r="U92" i="16"/>
  <c r="V92" i="16"/>
  <c r="W92" i="16"/>
  <c r="X92" i="16"/>
  <c r="Y92" i="16"/>
  <c r="Z92" i="16"/>
  <c r="AA92" i="16"/>
  <c r="AP92" i="16"/>
  <c r="O93" i="16"/>
  <c r="S93" i="16"/>
  <c r="T93" i="16"/>
  <c r="U93" i="16"/>
  <c r="V93" i="16"/>
  <c r="W93" i="16"/>
  <c r="X93" i="16"/>
  <c r="Y93" i="16"/>
  <c r="Z93" i="16"/>
  <c r="AA93" i="16"/>
  <c r="AP93" i="16"/>
  <c r="O94" i="16"/>
  <c r="S94" i="16"/>
  <c r="T94" i="16"/>
  <c r="U94" i="16"/>
  <c r="V94" i="16"/>
  <c r="W94" i="16"/>
  <c r="X94" i="16"/>
  <c r="Y94" i="16"/>
  <c r="Z94" i="16"/>
  <c r="AA94" i="16"/>
  <c r="AP94" i="16"/>
  <c r="O95" i="16"/>
  <c r="S95" i="16"/>
  <c r="T95" i="16"/>
  <c r="U95" i="16"/>
  <c r="V95" i="16"/>
  <c r="W95" i="16"/>
  <c r="X95" i="16"/>
  <c r="Y95" i="16"/>
  <c r="Z95" i="16"/>
  <c r="AA95" i="16"/>
  <c r="AP95" i="16"/>
  <c r="O96" i="16"/>
  <c r="S96" i="16"/>
  <c r="T96" i="16"/>
  <c r="U96" i="16"/>
  <c r="V96" i="16"/>
  <c r="W96" i="16"/>
  <c r="X96" i="16"/>
  <c r="Y96" i="16"/>
  <c r="Z96" i="16"/>
  <c r="AA96" i="16"/>
  <c r="AP96" i="16"/>
  <c r="O97" i="16"/>
  <c r="S97" i="16"/>
  <c r="T97" i="16"/>
  <c r="U97" i="16"/>
  <c r="V97" i="16"/>
  <c r="W97" i="16"/>
  <c r="X97" i="16"/>
  <c r="Y97" i="16"/>
  <c r="Z97" i="16"/>
  <c r="AA97" i="16"/>
  <c r="AP97" i="16"/>
  <c r="O98" i="16"/>
  <c r="S98" i="16"/>
  <c r="T98" i="16"/>
  <c r="U98" i="16"/>
  <c r="V98" i="16"/>
  <c r="W98" i="16"/>
  <c r="X98" i="16"/>
  <c r="Y98" i="16"/>
  <c r="Z98" i="16"/>
  <c r="AA98" i="16"/>
  <c r="AP98" i="16"/>
  <c r="O99" i="16"/>
  <c r="S99" i="16"/>
  <c r="T99" i="16"/>
  <c r="U99" i="16"/>
  <c r="V99" i="16"/>
  <c r="W99" i="16"/>
  <c r="X99" i="16"/>
  <c r="Y99" i="16"/>
  <c r="Z99" i="16"/>
  <c r="AA99" i="16"/>
  <c r="AP99" i="16"/>
  <c r="O100" i="16"/>
  <c r="S100" i="16"/>
  <c r="T100" i="16"/>
  <c r="U100" i="16"/>
  <c r="V100" i="16"/>
  <c r="W100" i="16"/>
  <c r="X100" i="16"/>
  <c r="Y100" i="16"/>
  <c r="Z100" i="16"/>
  <c r="AA100" i="16"/>
  <c r="AP100" i="16"/>
  <c r="R4" i="16"/>
  <c r="AA4" i="16"/>
  <c r="M93" i="16" l="1"/>
  <c r="F83" i="16"/>
  <c r="F75" i="16"/>
  <c r="F67" i="16"/>
  <c r="M57" i="16"/>
  <c r="F47" i="16"/>
  <c r="F39" i="16"/>
  <c r="F31" i="16"/>
  <c r="M21" i="16"/>
  <c r="M9" i="16"/>
  <c r="F7" i="16"/>
  <c r="S4" i="16"/>
  <c r="R100" i="16"/>
  <c r="AC95" i="16"/>
  <c r="AT93" i="16"/>
  <c r="AC79" i="16"/>
  <c r="AB70" i="16"/>
  <c r="AW62" i="16"/>
  <c r="AS60" i="16"/>
  <c r="AY56" i="16"/>
  <c r="V56" i="16"/>
  <c r="AW54" i="16"/>
  <c r="AT53" i="16"/>
  <c r="AF49" i="16"/>
  <c r="AX47" i="16"/>
  <c r="U47" i="16"/>
  <c r="T46" i="16"/>
  <c r="AS44" i="16"/>
  <c r="AF41" i="16"/>
  <c r="AX39" i="16"/>
  <c r="U39" i="16"/>
  <c r="T38" i="16"/>
  <c r="AT37" i="16"/>
  <c r="S37" i="16"/>
  <c r="Y35" i="16"/>
  <c r="AY32" i="16"/>
  <c r="V32" i="16"/>
  <c r="AW30" i="16"/>
  <c r="AT29" i="16"/>
  <c r="AF25" i="16"/>
  <c r="AX23" i="16"/>
  <c r="AB22" i="16"/>
  <c r="AT21" i="16"/>
  <c r="S21" i="16"/>
  <c r="AR19" i="16"/>
  <c r="AY16" i="16"/>
  <c r="V16" i="16"/>
  <c r="AW14" i="16"/>
  <c r="AS12" i="16"/>
  <c r="AP10" i="16"/>
  <c r="AF9" i="16"/>
  <c r="AX7" i="16"/>
  <c r="AB6" i="16"/>
  <c r="H95" i="16"/>
  <c r="H71" i="16"/>
  <c r="H47" i="16"/>
  <c r="H23" i="16"/>
  <c r="J100" i="16"/>
  <c r="M89" i="16"/>
  <c r="J76" i="16"/>
  <c r="M65" i="16"/>
  <c r="J52" i="16"/>
  <c r="J40" i="16"/>
  <c r="M29" i="16"/>
  <c r="J16" i="16"/>
  <c r="AY96" i="16"/>
  <c r="AW86" i="16"/>
  <c r="AR83" i="16"/>
  <c r="P83" i="16"/>
  <c r="R76" i="16"/>
  <c r="P75" i="16"/>
  <c r="AW70" i="16"/>
  <c r="AF65" i="16"/>
  <c r="AB62" i="16"/>
  <c r="O58" i="16"/>
  <c r="W57" i="16"/>
  <c r="AE56" i="16"/>
  <c r="AC55" i="16"/>
  <c r="U55" i="16"/>
  <c r="T54" i="16"/>
  <c r="AS52" i="16"/>
  <c r="R52" i="16"/>
  <c r="Y51" i="16"/>
  <c r="AY48" i="16"/>
  <c r="V48" i="16"/>
  <c r="AW46" i="16"/>
  <c r="S45" i="16"/>
  <c r="AR43" i="16"/>
  <c r="P43" i="16"/>
  <c r="X42" i="16"/>
  <c r="O42" i="16"/>
  <c r="W41" i="16"/>
  <c r="AE40" i="16"/>
  <c r="AC39" i="16"/>
  <c r="AB38" i="16"/>
  <c r="AS36" i="16"/>
  <c r="AR35" i="16"/>
  <c r="P35" i="16"/>
  <c r="X34" i="16"/>
  <c r="O34" i="16"/>
  <c r="W33" i="16"/>
  <c r="AE32" i="16"/>
  <c r="AC31" i="16"/>
  <c r="U31" i="16"/>
  <c r="T30" i="16"/>
  <c r="S29" i="16"/>
  <c r="AR27" i="16"/>
  <c r="P27" i="16"/>
  <c r="X26" i="16"/>
  <c r="O26" i="16"/>
  <c r="W25" i="16"/>
  <c r="AE24" i="16"/>
  <c r="AC23" i="16"/>
  <c r="U23" i="16"/>
  <c r="T22" i="16"/>
  <c r="Y19" i="16"/>
  <c r="P19" i="16"/>
  <c r="X18" i="16"/>
  <c r="O18" i="16"/>
  <c r="W17" i="16"/>
  <c r="AE16" i="16"/>
  <c r="AC15" i="16"/>
  <c r="AB14" i="16"/>
  <c r="AT13" i="16"/>
  <c r="S13" i="16"/>
  <c r="Z12" i="16"/>
  <c r="Y11" i="16"/>
  <c r="P11" i="16"/>
  <c r="X10" i="16"/>
  <c r="O10" i="16"/>
  <c r="W9" i="16"/>
  <c r="AE8" i="16"/>
  <c r="AC7" i="16"/>
  <c r="U7" i="16"/>
  <c r="T6" i="16"/>
  <c r="S5" i="16"/>
  <c r="H79" i="16"/>
  <c r="H55" i="16"/>
  <c r="H31" i="16"/>
  <c r="H7" i="16"/>
  <c r="K4" i="16"/>
  <c r="E99" i="16"/>
  <c r="I96" i="16"/>
  <c r="K93" i="16"/>
  <c r="E91" i="16"/>
  <c r="I88" i="16"/>
  <c r="K85" i="16"/>
  <c r="E83" i="16"/>
  <c r="I80" i="16"/>
  <c r="K77" i="16"/>
  <c r="K73" i="16"/>
  <c r="E71" i="16"/>
  <c r="I68" i="16"/>
  <c r="K65" i="16"/>
  <c r="E63" i="16"/>
  <c r="I60" i="16"/>
  <c r="K57" i="16"/>
  <c r="E55" i="16"/>
  <c r="I52" i="16"/>
  <c r="K49" i="16"/>
  <c r="E47" i="16"/>
  <c r="I44" i="16"/>
  <c r="K41" i="16"/>
  <c r="E39" i="16"/>
  <c r="I36" i="16"/>
  <c r="K33" i="16"/>
  <c r="E31" i="16"/>
  <c r="I28" i="16"/>
  <c r="K25" i="16"/>
  <c r="K21" i="16"/>
  <c r="E19" i="16"/>
  <c r="I16" i="16"/>
  <c r="K13" i="16"/>
  <c r="K9" i="16"/>
  <c r="AS4" i="16"/>
  <c r="AY97" i="16"/>
  <c r="AE97" i="16"/>
  <c r="AX96" i="16"/>
  <c r="AC96" i="16"/>
  <c r="AW95" i="16"/>
  <c r="AB95" i="16"/>
  <c r="AT94" i="16"/>
  <c r="AS93" i="16"/>
  <c r="R93" i="16"/>
  <c r="AR92" i="16"/>
  <c r="P92" i="16"/>
  <c r="AF90" i="16"/>
  <c r="AY89" i="16"/>
  <c r="AE89" i="16"/>
  <c r="AX88" i="16"/>
  <c r="AC88" i="16"/>
  <c r="AW87" i="16"/>
  <c r="AB87" i="16"/>
  <c r="AT86" i="16"/>
  <c r="AS85" i="16"/>
  <c r="R85" i="16"/>
  <c r="AR84" i="16"/>
  <c r="P84" i="16"/>
  <c r="AF82" i="16"/>
  <c r="AY81" i="16"/>
  <c r="AE81" i="16"/>
  <c r="AX80" i="16"/>
  <c r="AC80" i="16"/>
  <c r="AW79" i="16"/>
  <c r="AB79" i="16"/>
  <c r="AT78" i="16"/>
  <c r="AS77" i="16"/>
  <c r="R77" i="16"/>
  <c r="AR76" i="16"/>
  <c r="P76" i="16"/>
  <c r="O75" i="16"/>
  <c r="AF74" i="16"/>
  <c r="AY73" i="16"/>
  <c r="AE73" i="16"/>
  <c r="AX72" i="16"/>
  <c r="AC72" i="16"/>
  <c r="AW71" i="16"/>
  <c r="AB71" i="16"/>
  <c r="AT70" i="16"/>
  <c r="AS69" i="16"/>
  <c r="R69" i="16"/>
  <c r="AR68" i="16"/>
  <c r="P68" i="16"/>
  <c r="O67" i="16"/>
  <c r="AF66" i="16"/>
  <c r="AY65" i="16"/>
  <c r="AE65" i="16"/>
  <c r="AX64" i="16"/>
  <c r="AC64" i="16"/>
  <c r="U64" i="16"/>
  <c r="AW63" i="16"/>
  <c r="AB63" i="16"/>
  <c r="T63" i="16"/>
  <c r="AT62" i="16"/>
  <c r="AS61" i="16"/>
  <c r="R61" i="16"/>
  <c r="AR60" i="16"/>
  <c r="Y60" i="16"/>
  <c r="P60" i="16"/>
  <c r="O59" i="16"/>
  <c r="AF58" i="16"/>
  <c r="AY57" i="16"/>
  <c r="AE57" i="16"/>
  <c r="V57" i="16"/>
  <c r="AX56" i="16"/>
  <c r="AC56" i="16"/>
  <c r="U56" i="16"/>
  <c r="AW55" i="16"/>
  <c r="AB55" i="16"/>
  <c r="T55" i="16"/>
  <c r="AT54" i="16"/>
  <c r="S54" i="16"/>
  <c r="AS53" i="16"/>
  <c r="R53" i="16"/>
  <c r="AR52" i="16"/>
  <c r="Y52" i="16"/>
  <c r="P52" i="16"/>
  <c r="X51" i="16"/>
  <c r="O51" i="16"/>
  <c r="AF50" i="16"/>
  <c r="W50" i="16"/>
  <c r="AY49" i="16"/>
  <c r="AE49" i="16"/>
  <c r="V49" i="16"/>
  <c r="AX48" i="16"/>
  <c r="AC48" i="16"/>
  <c r="U48" i="16"/>
  <c r="AW47" i="16"/>
  <c r="AB47" i="16"/>
  <c r="T47" i="16"/>
  <c r="AT46" i="16"/>
  <c r="S46" i="16"/>
  <c r="AS45" i="16"/>
  <c r="R45" i="16"/>
  <c r="AR44" i="16"/>
  <c r="Y44" i="16"/>
  <c r="P44" i="16"/>
  <c r="X43" i="16"/>
  <c r="O43" i="16"/>
  <c r="AF42" i="16"/>
  <c r="W42" i="16"/>
  <c r="AY41" i="16"/>
  <c r="AE41" i="16"/>
  <c r="V41" i="16"/>
  <c r="AX40" i="16"/>
  <c r="AC40" i="16"/>
  <c r="U40" i="16"/>
  <c r="AW39" i="16"/>
  <c r="AB39" i="16"/>
  <c r="T39" i="16"/>
  <c r="AT38" i="16"/>
  <c r="S38" i="16"/>
  <c r="AS37" i="16"/>
  <c r="R37" i="16"/>
  <c r="AR36" i="16"/>
  <c r="Y36" i="16"/>
  <c r="P36" i="16"/>
  <c r="X35" i="16"/>
  <c r="O35" i="16"/>
  <c r="AF34" i="16"/>
  <c r="W34" i="16"/>
  <c r="AY33" i="16"/>
  <c r="AE33" i="16"/>
  <c r="V33" i="16"/>
  <c r="AX32" i="16"/>
  <c r="AC32" i="16"/>
  <c r="U32" i="16"/>
  <c r="AW31" i="16"/>
  <c r="AB31" i="16"/>
  <c r="T31" i="16"/>
  <c r="AT30" i="16"/>
  <c r="S30" i="16"/>
  <c r="AS29" i="16"/>
  <c r="Z29" i="16"/>
  <c r="AR28" i="16"/>
  <c r="Y28" i="16"/>
  <c r="P28" i="16"/>
  <c r="X27" i="16"/>
  <c r="O27" i="16"/>
  <c r="AF26" i="16"/>
  <c r="W26" i="16"/>
  <c r="AY25" i="16"/>
  <c r="AE25" i="16"/>
  <c r="V25" i="16"/>
  <c r="AX24" i="16"/>
  <c r="AC24" i="16"/>
  <c r="U24" i="16"/>
  <c r="AW23" i="16"/>
  <c r="AB23" i="16"/>
  <c r="T23" i="16"/>
  <c r="AT22" i="16"/>
  <c r="S22" i="16"/>
  <c r="AS21" i="16"/>
  <c r="Z21" i="16"/>
  <c r="AR20" i="16"/>
  <c r="Y20" i="16"/>
  <c r="P20" i="16"/>
  <c r="X19" i="16"/>
  <c r="O19" i="16"/>
  <c r="AF18" i="16"/>
  <c r="W18" i="16"/>
  <c r="AY17" i="16"/>
  <c r="AE17" i="16"/>
  <c r="V17" i="16"/>
  <c r="AX16" i="16"/>
  <c r="AC16" i="16"/>
  <c r="U16" i="16"/>
  <c r="AW15" i="16"/>
  <c r="AB15" i="16"/>
  <c r="T15" i="16"/>
  <c r="AT14" i="16"/>
  <c r="S14" i="16"/>
  <c r="AS13" i="16"/>
  <c r="Z13" i="16"/>
  <c r="AR12" i="16"/>
  <c r="Y12" i="16"/>
  <c r="P12" i="16"/>
  <c r="AP11" i="16"/>
  <c r="X11" i="16"/>
  <c r="O11" i="16"/>
  <c r="AF10" i="16"/>
  <c r="W10" i="16"/>
  <c r="AY9" i="16"/>
  <c r="AE9" i="16"/>
  <c r="V9" i="16"/>
  <c r="AX8" i="16"/>
  <c r="AC8" i="16"/>
  <c r="U8" i="16"/>
  <c r="AW7" i="16"/>
  <c r="AB7" i="16"/>
  <c r="T7" i="16"/>
  <c r="AT6" i="16"/>
  <c r="S6" i="16"/>
  <c r="AS5" i="16"/>
  <c r="Z5" i="16"/>
  <c r="H94" i="16"/>
  <c r="H86" i="16"/>
  <c r="H78" i="16"/>
  <c r="H70" i="16"/>
  <c r="H62" i="16"/>
  <c r="H54" i="16"/>
  <c r="H46" i="16"/>
  <c r="H38" i="16"/>
  <c r="H30" i="16"/>
  <c r="H22" i="16"/>
  <c r="H14" i="16"/>
  <c r="H6" i="16"/>
  <c r="M97" i="16"/>
  <c r="F91" i="16"/>
  <c r="M81" i="16"/>
  <c r="F71" i="16"/>
  <c r="M61" i="16"/>
  <c r="M53" i="16"/>
  <c r="M41" i="16"/>
  <c r="J28" i="16"/>
  <c r="M17" i="16"/>
  <c r="AT4" i="16"/>
  <c r="R92" i="16"/>
  <c r="AF89" i="16"/>
  <c r="AE88" i="16"/>
  <c r="AT77" i="16"/>
  <c r="AY72" i="16"/>
  <c r="AS68" i="16"/>
  <c r="AX63" i="16"/>
  <c r="AF57" i="16"/>
  <c r="AX55" i="16"/>
  <c r="AB54" i="16"/>
  <c r="S53" i="16"/>
  <c r="AR51" i="16"/>
  <c r="P51" i="16"/>
  <c r="X50" i="16"/>
  <c r="O50" i="16"/>
  <c r="W49" i="16"/>
  <c r="AE48" i="16"/>
  <c r="AC47" i="16"/>
  <c r="AB46" i="16"/>
  <c r="AT45" i="16"/>
  <c r="R44" i="16"/>
  <c r="Y43" i="16"/>
  <c r="AY40" i="16"/>
  <c r="V40" i="16"/>
  <c r="AW38" i="16"/>
  <c r="AF33" i="16"/>
  <c r="AX31" i="16"/>
  <c r="AB30" i="16"/>
  <c r="AS28" i="16"/>
  <c r="Y27" i="16"/>
  <c r="AY24" i="16"/>
  <c r="V24" i="16"/>
  <c r="AW22" i="16"/>
  <c r="AS20" i="16"/>
  <c r="Z20" i="16"/>
  <c r="AF17" i="16"/>
  <c r="AX15" i="16"/>
  <c r="U15" i="16"/>
  <c r="T14" i="16"/>
  <c r="AR11" i="16"/>
  <c r="AY8" i="16"/>
  <c r="V8" i="16"/>
  <c r="AW6" i="16"/>
  <c r="AT5" i="16"/>
  <c r="H87" i="16"/>
  <c r="H63" i="16"/>
  <c r="H39" i="16"/>
  <c r="H15" i="16"/>
  <c r="I100" i="16"/>
  <c r="K97" i="16"/>
  <c r="E95" i="16"/>
  <c r="I92" i="16"/>
  <c r="K89" i="16"/>
  <c r="E87" i="16"/>
  <c r="I84" i="16"/>
  <c r="K81" i="16"/>
  <c r="E79" i="16"/>
  <c r="I76" i="16"/>
  <c r="E75" i="16"/>
  <c r="I72" i="16"/>
  <c r="K69" i="16"/>
  <c r="E67" i="16"/>
  <c r="I64" i="16"/>
  <c r="K61" i="16"/>
  <c r="E59" i="16"/>
  <c r="I56" i="16"/>
  <c r="K53" i="16"/>
  <c r="E51" i="16"/>
  <c r="I48" i="16"/>
  <c r="K45" i="16"/>
  <c r="E43" i="16"/>
  <c r="I40" i="16"/>
  <c r="K37" i="16"/>
  <c r="E35" i="16"/>
  <c r="I32" i="16"/>
  <c r="K29" i="16"/>
  <c r="E27" i="16"/>
  <c r="I24" i="16"/>
  <c r="E23" i="16"/>
  <c r="I20" i="16"/>
  <c r="K17" i="16"/>
  <c r="E15" i="16"/>
  <c r="I12" i="16"/>
  <c r="E11" i="16"/>
  <c r="I8" i="16"/>
  <c r="E7" i="16"/>
  <c r="K5" i="16"/>
  <c r="Z4" i="16"/>
  <c r="AR100" i="16"/>
  <c r="P100" i="16"/>
  <c r="AF98" i="16"/>
  <c r="J4" i="16"/>
  <c r="F100" i="16"/>
  <c r="M98" i="16"/>
  <c r="J97" i="16"/>
  <c r="F96" i="16"/>
  <c r="M94" i="16"/>
  <c r="J93" i="16"/>
  <c r="F92" i="16"/>
  <c r="M90" i="16"/>
  <c r="J89" i="16"/>
  <c r="F88" i="16"/>
  <c r="M86" i="16"/>
  <c r="J85" i="16"/>
  <c r="F84" i="16"/>
  <c r="M82" i="16"/>
  <c r="J81" i="16"/>
  <c r="F80" i="16"/>
  <c r="M78" i="16"/>
  <c r="J77" i="16"/>
  <c r="F76" i="16"/>
  <c r="M74" i="16"/>
  <c r="J73" i="16"/>
  <c r="F72" i="16"/>
  <c r="M70" i="16"/>
  <c r="J69" i="16"/>
  <c r="F68" i="16"/>
  <c r="M66" i="16"/>
  <c r="J65" i="16"/>
  <c r="F64" i="16"/>
  <c r="M62" i="16"/>
  <c r="J61" i="16"/>
  <c r="F60" i="16"/>
  <c r="M58" i="16"/>
  <c r="J57" i="16"/>
  <c r="F56" i="16"/>
  <c r="M54" i="16"/>
  <c r="J53" i="16"/>
  <c r="F52" i="16"/>
  <c r="M50" i="16"/>
  <c r="J49" i="16"/>
  <c r="F48" i="16"/>
  <c r="M46" i="16"/>
  <c r="J45" i="16"/>
  <c r="F44" i="16"/>
  <c r="M42" i="16"/>
  <c r="J41" i="16"/>
  <c r="F40" i="16"/>
  <c r="M38" i="16"/>
  <c r="J37" i="16"/>
  <c r="F36" i="16"/>
  <c r="M34" i="16"/>
  <c r="J33" i="16"/>
  <c r="F32" i="16"/>
  <c r="M30" i="16"/>
  <c r="J29" i="16"/>
  <c r="F28" i="16"/>
  <c r="M26" i="16"/>
  <c r="J25" i="16"/>
  <c r="F24" i="16"/>
  <c r="M22" i="16"/>
  <c r="J21" i="16"/>
  <c r="F20" i="16"/>
  <c r="M18" i="16"/>
  <c r="J17" i="16"/>
  <c r="F16" i="16"/>
  <c r="M14" i="16"/>
  <c r="J13" i="16"/>
  <c r="F12" i="16"/>
  <c r="M10" i="16"/>
  <c r="J9" i="16"/>
  <c r="F8" i="16"/>
  <c r="M6" i="16"/>
  <c r="J5" i="16"/>
  <c r="AR4" i="16"/>
  <c r="Y4" i="16"/>
  <c r="P4" i="16"/>
  <c r="AF99" i="16"/>
  <c r="AY98" i="16"/>
  <c r="AE98" i="16"/>
  <c r="AX97" i="16"/>
  <c r="AC97" i="16"/>
  <c r="AW96" i="16"/>
  <c r="AB96" i="16"/>
  <c r="AT95" i="16"/>
  <c r="AS94" i="16"/>
  <c r="R94" i="16"/>
  <c r="AR93" i="16"/>
  <c r="P93" i="16"/>
  <c r="AF91" i="16"/>
  <c r="AY90" i="16"/>
  <c r="AE90" i="16"/>
  <c r="AX89" i="16"/>
  <c r="AC89" i="16"/>
  <c r="AW88" i="16"/>
  <c r="AB88" i="16"/>
  <c r="AT87" i="16"/>
  <c r="AS86" i="16"/>
  <c r="R86" i="16"/>
  <c r="AR85" i="16"/>
  <c r="P85" i="16"/>
  <c r="AF83" i="16"/>
  <c r="AY82" i="16"/>
  <c r="AE82" i="16"/>
  <c r="AX81" i="16"/>
  <c r="AC81" i="16"/>
  <c r="AW80" i="16"/>
  <c r="AB80" i="16"/>
  <c r="AT79" i="16"/>
  <c r="AS78" i="16"/>
  <c r="R78" i="16"/>
  <c r="AR77" i="16"/>
  <c r="P77" i="16"/>
  <c r="AF75" i="16"/>
  <c r="AY74" i="16"/>
  <c r="AE74" i="16"/>
  <c r="AX73" i="16"/>
  <c r="AC73" i="16"/>
  <c r="AW72" i="16"/>
  <c r="AB72" i="16"/>
  <c r="AT71" i="16"/>
  <c r="AS70" i="16"/>
  <c r="R70" i="16"/>
  <c r="AR69" i="16"/>
  <c r="P69" i="16"/>
  <c r="O68" i="16"/>
  <c r="AF67" i="16"/>
  <c r="AY66" i="16"/>
  <c r="AE66" i="16"/>
  <c r="AX65" i="16"/>
  <c r="AC65" i="16"/>
  <c r="U65" i="16"/>
  <c r="AW64" i="16"/>
  <c r="AB64" i="16"/>
  <c r="T64" i="16"/>
  <c r="AT63" i="16"/>
  <c r="AS62" i="16"/>
  <c r="R62" i="16"/>
  <c r="AR61" i="16"/>
  <c r="Y61" i="16"/>
  <c r="P61" i="16"/>
  <c r="O60" i="16"/>
  <c r="AF59" i="16"/>
  <c r="AY58" i="16"/>
  <c r="AE58" i="16"/>
  <c r="V58" i="16"/>
  <c r="AX57" i="16"/>
  <c r="AC57" i="16"/>
  <c r="U57" i="16"/>
  <c r="AW56" i="16"/>
  <c r="AB56" i="16"/>
  <c r="T56" i="16"/>
  <c r="AT55" i="16"/>
  <c r="S55" i="16"/>
  <c r="AS54" i="16"/>
  <c r="R54" i="16"/>
  <c r="AR53" i="16"/>
  <c r="Y53" i="16"/>
  <c r="P53" i="16"/>
  <c r="X52" i="16"/>
  <c r="O52" i="16"/>
  <c r="AF51" i="16"/>
  <c r="W51" i="16"/>
  <c r="AY50" i="16"/>
  <c r="AE50" i="16"/>
  <c r="V50" i="16"/>
  <c r="AX49" i="16"/>
  <c r="AC49" i="16"/>
  <c r="U49" i="16"/>
  <c r="AW48" i="16"/>
  <c r="AB48" i="16"/>
  <c r="T48" i="16"/>
  <c r="AT47" i="16"/>
  <c r="S47" i="16"/>
  <c r="AS46" i="16"/>
  <c r="R46" i="16"/>
  <c r="AR45" i="16"/>
  <c r="Y45" i="16"/>
  <c r="P45" i="16"/>
  <c r="X44" i="16"/>
  <c r="O44" i="16"/>
  <c r="AF43" i="16"/>
  <c r="W43" i="16"/>
  <c r="AY42" i="16"/>
  <c r="AE42" i="16"/>
  <c r="V42" i="16"/>
  <c r="AX41" i="16"/>
  <c r="AC41" i="16"/>
  <c r="U41" i="16"/>
  <c r="AW40" i="16"/>
  <c r="AB40" i="16"/>
  <c r="T40" i="16"/>
  <c r="AT39" i="16"/>
  <c r="S39" i="16"/>
  <c r="AS38" i="16"/>
  <c r="R38" i="16"/>
  <c r="AR37" i="16"/>
  <c r="Y37" i="16"/>
  <c r="P37" i="16"/>
  <c r="X36" i="16"/>
  <c r="O36" i="16"/>
  <c r="AF35" i="16"/>
  <c r="W35" i="16"/>
  <c r="AY34" i="16"/>
  <c r="AE34" i="16"/>
  <c r="V34" i="16"/>
  <c r="AX33" i="16"/>
  <c r="AC33" i="16"/>
  <c r="U33" i="16"/>
  <c r="AW32" i="16"/>
  <c r="AB32" i="16"/>
  <c r="T32" i="16"/>
  <c r="AT31" i="16"/>
  <c r="S31" i="16"/>
  <c r="AS30" i="16"/>
  <c r="Z30" i="16"/>
  <c r="AR29" i="16"/>
  <c r="Y29" i="16"/>
  <c r="P29" i="16"/>
  <c r="X28" i="16"/>
  <c r="O28" i="16"/>
  <c r="AF27" i="16"/>
  <c r="W27" i="16"/>
  <c r="AY26" i="16"/>
  <c r="AE26" i="16"/>
  <c r="V26" i="16"/>
  <c r="AX25" i="16"/>
  <c r="AC25" i="16"/>
  <c r="U25" i="16"/>
  <c r="AW24" i="16"/>
  <c r="AB24" i="16"/>
  <c r="T24" i="16"/>
  <c r="AT23" i="16"/>
  <c r="S23" i="16"/>
  <c r="AS22" i="16"/>
  <c r="Z22" i="16"/>
  <c r="AR21" i="16"/>
  <c r="Y21" i="16"/>
  <c r="P21" i="16"/>
  <c r="X20" i="16"/>
  <c r="O20" i="16"/>
  <c r="AF19" i="16"/>
  <c r="W19" i="16"/>
  <c r="AY18" i="16"/>
  <c r="AE18" i="16"/>
  <c r="V18" i="16"/>
  <c r="AX17" i="16"/>
  <c r="AC17" i="16"/>
  <c r="U17" i="16"/>
  <c r="AW16" i="16"/>
  <c r="AB16" i="16"/>
  <c r="T16" i="16"/>
  <c r="AT15" i="16"/>
  <c r="S15" i="16"/>
  <c r="AS14" i="16"/>
  <c r="Z14" i="16"/>
  <c r="AR13" i="16"/>
  <c r="Y13" i="16"/>
  <c r="P13" i="16"/>
  <c r="AP12" i="16"/>
  <c r="X12" i="16"/>
  <c r="O12" i="16"/>
  <c r="AF11" i="16"/>
  <c r="W11" i="16"/>
  <c r="AY10" i="16"/>
  <c r="AE10" i="16"/>
  <c r="V10" i="16"/>
  <c r="AX9" i="16"/>
  <c r="AC9" i="16"/>
  <c r="U9" i="16"/>
  <c r="AW8" i="16"/>
  <c r="AB8" i="16"/>
  <c r="T8" i="16"/>
  <c r="AT7" i="16"/>
  <c r="S7" i="16"/>
  <c r="AS6" i="16"/>
  <c r="Z6" i="16"/>
  <c r="AR5" i="16"/>
  <c r="Y5" i="16"/>
  <c r="P5" i="16"/>
  <c r="H93" i="16"/>
  <c r="H85" i="16"/>
  <c r="H77" i="16"/>
  <c r="H69" i="16"/>
  <c r="H61" i="16"/>
  <c r="H53" i="16"/>
  <c r="H45" i="16"/>
  <c r="H37" i="16"/>
  <c r="H29" i="16"/>
  <c r="H21" i="16"/>
  <c r="H13" i="16"/>
  <c r="H5" i="16"/>
  <c r="F99" i="16"/>
  <c r="J84" i="16"/>
  <c r="M73" i="16"/>
  <c r="J60" i="16"/>
  <c r="M49" i="16"/>
  <c r="J36" i="16"/>
  <c r="F27" i="16"/>
  <c r="F19" i="16"/>
  <c r="AS100" i="16"/>
  <c r="AF97" i="16"/>
  <c r="AE96" i="16"/>
  <c r="AS92" i="16"/>
  <c r="P91" i="16"/>
  <c r="R84" i="16"/>
  <c r="AF81" i="16"/>
  <c r="AE80" i="16"/>
  <c r="AS76" i="16"/>
  <c r="AF73" i="16"/>
  <c r="U71" i="16"/>
  <c r="AR67" i="16"/>
  <c r="P67" i="16"/>
  <c r="O66" i="16"/>
  <c r="AC63" i="16"/>
  <c r="T62" i="16"/>
  <c r="R60" i="16"/>
  <c r="K98" i="16"/>
  <c r="I93" i="16"/>
  <c r="E88" i="16"/>
  <c r="I81" i="16"/>
  <c r="E76" i="16"/>
  <c r="K66" i="16"/>
  <c r="K58" i="16"/>
  <c r="I53" i="16"/>
  <c r="E48" i="16"/>
  <c r="E44" i="16"/>
  <c r="E40" i="16"/>
  <c r="E36" i="16"/>
  <c r="E32" i="16"/>
  <c r="E28" i="16"/>
  <c r="E24" i="16"/>
  <c r="E20" i="16"/>
  <c r="E16" i="16"/>
  <c r="E12" i="16"/>
  <c r="E8" i="16"/>
  <c r="AY99" i="16"/>
  <c r="AC98" i="16"/>
  <c r="AB97" i="16"/>
  <c r="AR94" i="16"/>
  <c r="P94" i="16"/>
  <c r="AF92" i="16"/>
  <c r="AW89" i="16"/>
  <c r="AS87" i="16"/>
  <c r="R87" i="16"/>
  <c r="AE83" i="16"/>
  <c r="AW81" i="16"/>
  <c r="AS79" i="16"/>
  <c r="AE75" i="16"/>
  <c r="AT72" i="16"/>
  <c r="AE67" i="16"/>
  <c r="AC66" i="16"/>
  <c r="O61" i="16"/>
  <c r="AF60" i="16"/>
  <c r="AE59" i="16"/>
  <c r="V59" i="16"/>
  <c r="AX58" i="16"/>
  <c r="AC58" i="16"/>
  <c r="U58" i="16"/>
  <c r="AW57" i="16"/>
  <c r="AB57" i="16"/>
  <c r="T57" i="16"/>
  <c r="AT56" i="16"/>
  <c r="S56" i="16"/>
  <c r="AS55" i="16"/>
  <c r="R55" i="16"/>
  <c r="AR54" i="16"/>
  <c r="Y54" i="16"/>
  <c r="P54" i="16"/>
  <c r="X53" i="16"/>
  <c r="O53" i="16"/>
  <c r="AF52" i="16"/>
  <c r="AY51" i="16"/>
  <c r="AE51" i="16"/>
  <c r="V51" i="16"/>
  <c r="AX50" i="16"/>
  <c r="AC50" i="16"/>
  <c r="U50" i="16"/>
  <c r="AW49" i="16"/>
  <c r="AB49" i="16"/>
  <c r="T49" i="16"/>
  <c r="AT48" i="16"/>
  <c r="S48" i="16"/>
  <c r="AS47" i="16"/>
  <c r="R47" i="16"/>
  <c r="AR46" i="16"/>
  <c r="Y46" i="16"/>
  <c r="P46" i="16"/>
  <c r="X45" i="16"/>
  <c r="O45" i="16"/>
  <c r="AF44" i="16"/>
  <c r="W44" i="16"/>
  <c r="AY43" i="16"/>
  <c r="AE43" i="16"/>
  <c r="V43" i="16"/>
  <c r="AX42" i="16"/>
  <c r="AC42" i="16"/>
  <c r="U42" i="16"/>
  <c r="AW41" i="16"/>
  <c r="AB41" i="16"/>
  <c r="T41" i="16"/>
  <c r="AT40" i="16"/>
  <c r="S40" i="16"/>
  <c r="AS39" i="16"/>
  <c r="R39" i="16"/>
  <c r="AR38" i="16"/>
  <c r="Y38" i="16"/>
  <c r="P38" i="16"/>
  <c r="X37" i="16"/>
  <c r="O37" i="16"/>
  <c r="AF36" i="16"/>
  <c r="W36" i="16"/>
  <c r="AY35" i="16"/>
  <c r="AE35" i="16"/>
  <c r="V35" i="16"/>
  <c r="AX34" i="16"/>
  <c r="AC34" i="16"/>
  <c r="U34" i="16"/>
  <c r="AW33" i="16"/>
  <c r="AB33" i="16"/>
  <c r="T33" i="16"/>
  <c r="AT32" i="16"/>
  <c r="S32" i="16"/>
  <c r="AS31" i="16"/>
  <c r="Z31" i="16"/>
  <c r="AR30" i="16"/>
  <c r="Y30" i="16"/>
  <c r="P30" i="16"/>
  <c r="X29" i="16"/>
  <c r="O29" i="16"/>
  <c r="AF28" i="16"/>
  <c r="W28" i="16"/>
  <c r="AY27" i="16"/>
  <c r="AE27" i="16"/>
  <c r="V27" i="16"/>
  <c r="AX26" i="16"/>
  <c r="AC26" i="16"/>
  <c r="U26" i="16"/>
  <c r="AW25" i="16"/>
  <c r="AB25" i="16"/>
  <c r="T25" i="16"/>
  <c r="AT24" i="16"/>
  <c r="S24" i="16"/>
  <c r="AS23" i="16"/>
  <c r="Z23" i="16"/>
  <c r="AR22" i="16"/>
  <c r="Y22" i="16"/>
  <c r="P22" i="16"/>
  <c r="X21" i="16"/>
  <c r="O21" i="16"/>
  <c r="AF20" i="16"/>
  <c r="W20" i="16"/>
  <c r="AY19" i="16"/>
  <c r="AE19" i="16"/>
  <c r="V19" i="16"/>
  <c r="AX18" i="16"/>
  <c r="AC18" i="16"/>
  <c r="U18" i="16"/>
  <c r="AW17" i="16"/>
  <c r="AB17" i="16"/>
  <c r="T17" i="16"/>
  <c r="AT16" i="16"/>
  <c r="S16" i="16"/>
  <c r="AS15" i="16"/>
  <c r="Z15" i="16"/>
  <c r="AR14" i="16"/>
  <c r="Y14" i="16"/>
  <c r="P14" i="16"/>
  <c r="AP13" i="16"/>
  <c r="X13" i="16"/>
  <c r="O13" i="16"/>
  <c r="AF12" i="16"/>
  <c r="W12" i="16"/>
  <c r="AY11" i="16"/>
  <c r="AE11" i="16"/>
  <c r="V11" i="16"/>
  <c r="AX10" i="16"/>
  <c r="AC10" i="16"/>
  <c r="U10" i="16"/>
  <c r="AW9" i="16"/>
  <c r="AB9" i="16"/>
  <c r="T9" i="16"/>
  <c r="AT8" i="16"/>
  <c r="S8" i="16"/>
  <c r="AS7" i="16"/>
  <c r="Z7" i="16"/>
  <c r="AR6" i="16"/>
  <c r="Y6" i="16"/>
  <c r="P6" i="16"/>
  <c r="AP5" i="16"/>
  <c r="X5" i="16"/>
  <c r="O5" i="16"/>
  <c r="H100" i="16"/>
  <c r="H92" i="16"/>
  <c r="H84" i="16"/>
  <c r="H76" i="16"/>
  <c r="H68" i="16"/>
  <c r="H60" i="16"/>
  <c r="H52" i="16"/>
  <c r="H44" i="16"/>
  <c r="H36" i="16"/>
  <c r="H28" i="16"/>
  <c r="H20" i="16"/>
  <c r="H12" i="16"/>
  <c r="H4" i="16"/>
  <c r="J92" i="16"/>
  <c r="J80" i="16"/>
  <c r="J68" i="16"/>
  <c r="J56" i="16"/>
  <c r="M45" i="16"/>
  <c r="F35" i="16"/>
  <c r="J24" i="16"/>
  <c r="F15" i="16"/>
  <c r="J8" i="16"/>
  <c r="AW94" i="16"/>
  <c r="AB86" i="16"/>
  <c r="AX79" i="16"/>
  <c r="AC71" i="16"/>
  <c r="Y67" i="16"/>
  <c r="AT61" i="16"/>
  <c r="P59" i="16"/>
  <c r="I97" i="16"/>
  <c r="E92" i="16"/>
  <c r="K82" i="16"/>
  <c r="I77" i="16"/>
  <c r="E72" i="16"/>
  <c r="I65" i="16"/>
  <c r="E60" i="16"/>
  <c r="E56" i="16"/>
  <c r="E52" i="16"/>
  <c r="I45" i="16"/>
  <c r="K38" i="16"/>
  <c r="I33" i="16"/>
  <c r="K26" i="16"/>
  <c r="I21" i="16"/>
  <c r="K14" i="16"/>
  <c r="K6" i="16"/>
  <c r="X4" i="16"/>
  <c r="O4" i="16"/>
  <c r="AW97" i="16"/>
  <c r="AS95" i="16"/>
  <c r="R95" i="16"/>
  <c r="AE91" i="16"/>
  <c r="AT88" i="16"/>
  <c r="AY83" i="16"/>
  <c r="AC82" i="16"/>
  <c r="AY75" i="16"/>
  <c r="AC74" i="16"/>
  <c r="AY67" i="16"/>
  <c r="AW65" i="16"/>
  <c r="AT64" i="16"/>
  <c r="AR62" i="16"/>
  <c r="F4" i="16"/>
  <c r="J98" i="16"/>
  <c r="M95" i="16"/>
  <c r="J94" i="16"/>
  <c r="M91" i="16"/>
  <c r="J90" i="16"/>
  <c r="M87" i="16"/>
  <c r="F85" i="16"/>
  <c r="J82" i="16"/>
  <c r="M79" i="16"/>
  <c r="F77" i="16"/>
  <c r="J74" i="16"/>
  <c r="M71" i="16"/>
  <c r="F69" i="16"/>
  <c r="J66" i="16"/>
  <c r="M63" i="16"/>
  <c r="F61" i="16"/>
  <c r="J58" i="16"/>
  <c r="M55" i="16"/>
  <c r="F53" i="16"/>
  <c r="J50" i="16"/>
  <c r="M47" i="16"/>
  <c r="F45" i="16"/>
  <c r="J42" i="16"/>
  <c r="M39" i="16"/>
  <c r="F37" i="16"/>
  <c r="J34" i="16"/>
  <c r="M31" i="16"/>
  <c r="F29" i="16"/>
  <c r="J26" i="16"/>
  <c r="M23" i="16"/>
  <c r="F21" i="16"/>
  <c r="J18" i="16"/>
  <c r="M15" i="16"/>
  <c r="F13" i="16"/>
  <c r="J10" i="16"/>
  <c r="J6" i="16"/>
  <c r="AY100" i="16"/>
  <c r="AX99" i="16"/>
  <c r="AC99" i="16"/>
  <c r="AW98" i="16"/>
  <c r="AB98" i="16"/>
  <c r="AT97" i="16"/>
  <c r="AS96" i="16"/>
  <c r="R96" i="16"/>
  <c r="AR95" i="16"/>
  <c r="P95" i="16"/>
  <c r="AF93" i="16"/>
  <c r="AY92" i="16"/>
  <c r="AE92" i="16"/>
  <c r="AX91" i="16"/>
  <c r="AC91" i="16"/>
  <c r="AW90" i="16"/>
  <c r="AB90" i="16"/>
  <c r="AT89" i="16"/>
  <c r="AS88" i="16"/>
  <c r="R88" i="16"/>
  <c r="AR87" i="16"/>
  <c r="P87" i="16"/>
  <c r="AF85" i="16"/>
  <c r="AY84" i="16"/>
  <c r="AE84" i="16"/>
  <c r="AX83" i="16"/>
  <c r="AC83" i="16"/>
  <c r="AW82" i="16"/>
  <c r="AB82" i="16"/>
  <c r="AT81" i="16"/>
  <c r="AS80" i="16"/>
  <c r="R80" i="16"/>
  <c r="AR79" i="16"/>
  <c r="P79" i="16"/>
  <c r="O78" i="16"/>
  <c r="AF77" i="16"/>
  <c r="AY76" i="16"/>
  <c r="AE76" i="16"/>
  <c r="AX75" i="16"/>
  <c r="AC75" i="16"/>
  <c r="AW74" i="16"/>
  <c r="AB74" i="16"/>
  <c r="AT73" i="16"/>
  <c r="AS72" i="16"/>
  <c r="R72" i="16"/>
  <c r="AR71" i="16"/>
  <c r="P71" i="16"/>
  <c r="O70" i="16"/>
  <c r="AF69" i="16"/>
  <c r="AY68" i="16"/>
  <c r="AE68" i="16"/>
  <c r="AX67" i="16"/>
  <c r="AC67" i="16"/>
  <c r="U67" i="16"/>
  <c r="AW66" i="16"/>
  <c r="AB66" i="16"/>
  <c r="T66" i="16"/>
  <c r="AT65" i="16"/>
  <c r="AS64" i="16"/>
  <c r="R64" i="16"/>
  <c r="AR63" i="16"/>
  <c r="Y63" i="16"/>
  <c r="P63" i="16"/>
  <c r="O62" i="16"/>
  <c r="AF61" i="16"/>
  <c r="AY60" i="16"/>
  <c r="AE60" i="16"/>
  <c r="AX59" i="16"/>
  <c r="AC59" i="16"/>
  <c r="U59" i="16"/>
  <c r="AW58" i="16"/>
  <c r="AB58" i="16"/>
  <c r="T58" i="16"/>
  <c r="AT57" i="16"/>
  <c r="S57" i="16"/>
  <c r="AS56" i="16"/>
  <c r="R56" i="16"/>
  <c r="AR55" i="16"/>
  <c r="Y55" i="16"/>
  <c r="P55" i="16"/>
  <c r="X54" i="16"/>
  <c r="O54" i="16"/>
  <c r="AF53" i="16"/>
  <c r="W53" i="16"/>
  <c r="AY52" i="16"/>
  <c r="AE52" i="16"/>
  <c r="AX51" i="16"/>
  <c r="AC51" i="16"/>
  <c r="U51" i="16"/>
  <c r="AW50" i="16"/>
  <c r="AB50" i="16"/>
  <c r="T50" i="16"/>
  <c r="AT49" i="16"/>
  <c r="S49" i="16"/>
  <c r="AS48" i="16"/>
  <c r="R48" i="16"/>
  <c r="AR47" i="16"/>
  <c r="Y47" i="16"/>
  <c r="P47" i="16"/>
  <c r="X46" i="16"/>
  <c r="O46" i="16"/>
  <c r="AF45" i="16"/>
  <c r="W45" i="16"/>
  <c r="AY44" i="16"/>
  <c r="AE44" i="16"/>
  <c r="V44" i="16"/>
  <c r="AX43" i="16"/>
  <c r="AC43" i="16"/>
  <c r="U43" i="16"/>
  <c r="AW42" i="16"/>
  <c r="AB42" i="16"/>
  <c r="T42" i="16"/>
  <c r="AT41" i="16"/>
  <c r="S41" i="16"/>
  <c r="AS40" i="16"/>
  <c r="R40" i="16"/>
  <c r="AR39" i="16"/>
  <c r="Y39" i="16"/>
  <c r="P39" i="16"/>
  <c r="X38" i="16"/>
  <c r="O38" i="16"/>
  <c r="AF37" i="16"/>
  <c r="W37" i="16"/>
  <c r="AY36" i="16"/>
  <c r="AE36" i="16"/>
  <c r="V36" i="16"/>
  <c r="AX35" i="16"/>
  <c r="AC35" i="16"/>
  <c r="U35" i="16"/>
  <c r="AW34" i="16"/>
  <c r="AB34" i="16"/>
  <c r="T34" i="16"/>
  <c r="AT33" i="16"/>
  <c r="S33" i="16"/>
  <c r="AS32" i="16"/>
  <c r="AR31" i="16"/>
  <c r="Y31" i="16"/>
  <c r="P31" i="16"/>
  <c r="X30" i="16"/>
  <c r="O30" i="16"/>
  <c r="AF29" i="16"/>
  <c r="W29" i="16"/>
  <c r="AY28" i="16"/>
  <c r="AE28" i="16"/>
  <c r="V28" i="16"/>
  <c r="AX27" i="16"/>
  <c r="AC27" i="16"/>
  <c r="U27" i="16"/>
  <c r="AW26" i="16"/>
  <c r="AB26" i="16"/>
  <c r="T26" i="16"/>
  <c r="AT25" i="16"/>
  <c r="S25" i="16"/>
  <c r="AS24" i="16"/>
  <c r="Z24" i="16"/>
  <c r="AR23" i="16"/>
  <c r="Y23" i="16"/>
  <c r="P23" i="16"/>
  <c r="X22" i="16"/>
  <c r="O22" i="16"/>
  <c r="AF21" i="16"/>
  <c r="W21" i="16"/>
  <c r="AY20" i="16"/>
  <c r="AE20" i="16"/>
  <c r="V20" i="16"/>
  <c r="AX19" i="16"/>
  <c r="AC19" i="16"/>
  <c r="U19" i="16"/>
  <c r="AW18" i="16"/>
  <c r="AB18" i="16"/>
  <c r="T18" i="16"/>
  <c r="AT17" i="16"/>
  <c r="S17" i="16"/>
  <c r="AS16" i="16"/>
  <c r="Z16" i="16"/>
  <c r="AR15" i="16"/>
  <c r="Y15" i="16"/>
  <c r="P15" i="16"/>
  <c r="AP14" i="16"/>
  <c r="X14" i="16"/>
  <c r="O14" i="16"/>
  <c r="AF13" i="16"/>
  <c r="W13" i="16"/>
  <c r="AY12" i="16"/>
  <c r="AE12" i="16"/>
  <c r="V12" i="16"/>
  <c r="AX11" i="16"/>
  <c r="AC11" i="16"/>
  <c r="U11" i="16"/>
  <c r="AW10" i="16"/>
  <c r="AB10" i="16"/>
  <c r="T10" i="16"/>
  <c r="AT9" i="16"/>
  <c r="S9" i="16"/>
  <c r="AS8" i="16"/>
  <c r="Z8" i="16"/>
  <c r="AR7" i="16"/>
  <c r="Y7" i="16"/>
  <c r="P7" i="16"/>
  <c r="AP6" i="16"/>
  <c r="X6" i="16"/>
  <c r="O6" i="16"/>
  <c r="AF5" i="16"/>
  <c r="W5" i="16"/>
  <c r="H99" i="16"/>
  <c r="H91" i="16"/>
  <c r="H83" i="16"/>
  <c r="H75" i="16"/>
  <c r="H67" i="16"/>
  <c r="H59" i="16"/>
  <c r="H51" i="16"/>
  <c r="H43" i="16"/>
  <c r="H35" i="16"/>
  <c r="H27" i="16"/>
  <c r="H19" i="16"/>
  <c r="H11" i="16"/>
  <c r="J96" i="16"/>
  <c r="M85" i="16"/>
  <c r="J72" i="16"/>
  <c r="F63" i="16"/>
  <c r="J48" i="16"/>
  <c r="M37" i="16"/>
  <c r="M25" i="16"/>
  <c r="M13" i="16"/>
  <c r="AB94" i="16"/>
  <c r="AX87" i="16"/>
  <c r="AS84" i="16"/>
  <c r="AB78" i="16"/>
  <c r="R68" i="16"/>
  <c r="AR59" i="16"/>
  <c r="E100" i="16"/>
  <c r="K90" i="16"/>
  <c r="I85" i="16"/>
  <c r="E80" i="16"/>
  <c r="K70" i="16"/>
  <c r="K62" i="16"/>
  <c r="K54" i="16"/>
  <c r="K46" i="16"/>
  <c r="I41" i="16"/>
  <c r="K34" i="16"/>
  <c r="I29" i="16"/>
  <c r="K22" i="16"/>
  <c r="I17" i="16"/>
  <c r="K10" i="16"/>
  <c r="I5" i="16"/>
  <c r="AF100" i="16"/>
  <c r="AX98" i="16"/>
  <c r="AY91" i="16"/>
  <c r="AC90" i="16"/>
  <c r="AX82" i="16"/>
  <c r="AB81" i="16"/>
  <c r="AR78" i="16"/>
  <c r="P78" i="16"/>
  <c r="AF76" i="16"/>
  <c r="AX74" i="16"/>
  <c r="AB73" i="16"/>
  <c r="AS71" i="16"/>
  <c r="R71" i="16"/>
  <c r="O69" i="16"/>
  <c r="AX66" i="16"/>
  <c r="U66" i="16"/>
  <c r="T65" i="16"/>
  <c r="R63" i="16"/>
  <c r="Y62" i="16"/>
  <c r="AY59" i="16"/>
  <c r="M99" i="16"/>
  <c r="F97" i="16"/>
  <c r="F93" i="16"/>
  <c r="F89" i="16"/>
  <c r="J86" i="16"/>
  <c r="M83" i="16"/>
  <c r="F81" i="16"/>
  <c r="J78" i="16"/>
  <c r="M75" i="16"/>
  <c r="F73" i="16"/>
  <c r="J70" i="16"/>
  <c r="M67" i="16"/>
  <c r="F65" i="16"/>
  <c r="J62" i="16"/>
  <c r="M59" i="16"/>
  <c r="F57" i="16"/>
  <c r="J54" i="16"/>
  <c r="M51" i="16"/>
  <c r="F49" i="16"/>
  <c r="J46" i="16"/>
  <c r="M43" i="16"/>
  <c r="F41" i="16"/>
  <c r="J38" i="16"/>
  <c r="M35" i="16"/>
  <c r="F33" i="16"/>
  <c r="J30" i="16"/>
  <c r="M27" i="16"/>
  <c r="F25" i="16"/>
  <c r="J22" i="16"/>
  <c r="M19" i="16"/>
  <c r="F17" i="16"/>
  <c r="J14" i="16"/>
  <c r="M11" i="16"/>
  <c r="F9" i="16"/>
  <c r="M7" i="16"/>
  <c r="F5" i="16"/>
  <c r="AF4" i="16"/>
  <c r="W4" i="16"/>
  <c r="AE100" i="16"/>
  <c r="E4" i="16"/>
  <c r="K99" i="16"/>
  <c r="I98" i="16"/>
  <c r="E97" i="16"/>
  <c r="K95" i="16"/>
  <c r="I94" i="16"/>
  <c r="E93" i="16"/>
  <c r="K91" i="16"/>
  <c r="I90" i="16"/>
  <c r="E89" i="16"/>
  <c r="K87" i="16"/>
  <c r="I86" i="16"/>
  <c r="E85" i="16"/>
  <c r="K83" i="16"/>
  <c r="I82" i="16"/>
  <c r="E81" i="16"/>
  <c r="K79" i="16"/>
  <c r="I78" i="16"/>
  <c r="E77" i="16"/>
  <c r="K75" i="16"/>
  <c r="I74" i="16"/>
  <c r="E73" i="16"/>
  <c r="K71" i="16"/>
  <c r="I70" i="16"/>
  <c r="E69" i="16"/>
  <c r="K67" i="16"/>
  <c r="I66" i="16"/>
  <c r="E65" i="16"/>
  <c r="K63" i="16"/>
  <c r="I62" i="16"/>
  <c r="E61" i="16"/>
  <c r="K59" i="16"/>
  <c r="I58" i="16"/>
  <c r="E57" i="16"/>
  <c r="K55" i="16"/>
  <c r="I54" i="16"/>
  <c r="E53" i="16"/>
  <c r="K51" i="16"/>
  <c r="I50" i="16"/>
  <c r="E49" i="16"/>
  <c r="K47" i="16"/>
  <c r="I46" i="16"/>
  <c r="E45" i="16"/>
  <c r="K43" i="16"/>
  <c r="I42" i="16"/>
  <c r="E41" i="16"/>
  <c r="K39" i="16"/>
  <c r="I38" i="16"/>
  <c r="E37" i="16"/>
  <c r="K35" i="16"/>
  <c r="I34" i="16"/>
  <c r="E33" i="16"/>
  <c r="K31" i="16"/>
  <c r="I30" i="16"/>
  <c r="E29" i="16"/>
  <c r="K27" i="16"/>
  <c r="I26" i="16"/>
  <c r="E25" i="16"/>
  <c r="K23" i="16"/>
  <c r="I22" i="16"/>
  <c r="E21" i="16"/>
  <c r="K19" i="16"/>
  <c r="I18" i="16"/>
  <c r="E17" i="16"/>
  <c r="K15" i="16"/>
  <c r="I14" i="16"/>
  <c r="E13" i="16"/>
  <c r="K11" i="16"/>
  <c r="I10" i="16"/>
  <c r="E9" i="16"/>
  <c r="K7" i="16"/>
  <c r="I6" i="16"/>
  <c r="AY4" i="16"/>
  <c r="AE4" i="16"/>
  <c r="V4" i="16"/>
  <c r="AX100" i="16"/>
  <c r="AC100" i="16"/>
  <c r="AW99" i="16"/>
  <c r="AB99" i="16"/>
  <c r="AT98" i="16"/>
  <c r="AS97" i="16"/>
  <c r="R97" i="16"/>
  <c r="AR96" i="16"/>
  <c r="P96" i="16"/>
  <c r="AF94" i="16"/>
  <c r="AY93" i="16"/>
  <c r="AE93" i="16"/>
  <c r="AX92" i="16"/>
  <c r="AC92" i="16"/>
  <c r="AW91" i="16"/>
  <c r="AB91" i="16"/>
  <c r="AT90" i="16"/>
  <c r="AS89" i="16"/>
  <c r="R89" i="16"/>
  <c r="AR88" i="16"/>
  <c r="P88" i="16"/>
  <c r="AF86" i="16"/>
  <c r="AY85" i="16"/>
  <c r="AE85" i="16"/>
  <c r="AX84" i="16"/>
  <c r="AC84" i="16"/>
  <c r="AW83" i="16"/>
  <c r="AB83" i="16"/>
  <c r="AT82" i="16"/>
  <c r="AS81" i="16"/>
  <c r="R81" i="16"/>
  <c r="AR80" i="16"/>
  <c r="P80" i="16"/>
  <c r="O79" i="16"/>
  <c r="AF78" i="16"/>
  <c r="AY77" i="16"/>
  <c r="AE77" i="16"/>
  <c r="AX76" i="16"/>
  <c r="AC76" i="16"/>
  <c r="AW75" i="16"/>
  <c r="AB75" i="16"/>
  <c r="AT74" i="16"/>
  <c r="AS73" i="16"/>
  <c r="R73" i="16"/>
  <c r="AR72" i="16"/>
  <c r="P72" i="16"/>
  <c r="O71" i="16"/>
  <c r="AF70" i="16"/>
  <c r="AY69" i="16"/>
  <c r="AE69" i="16"/>
  <c r="AX68" i="16"/>
  <c r="AC68" i="16"/>
  <c r="U68" i="16"/>
  <c r="AW67" i="16"/>
  <c r="AB67" i="16"/>
  <c r="T67" i="16"/>
  <c r="AT66" i="16"/>
  <c r="AS65" i="16"/>
  <c r="R65" i="16"/>
  <c r="AR64" i="16"/>
  <c r="P64" i="16"/>
  <c r="O63" i="16"/>
  <c r="AF62" i="16"/>
  <c r="AY61" i="16"/>
  <c r="AE61" i="16"/>
  <c r="AX60" i="16"/>
  <c r="AC60" i="16"/>
  <c r="U60" i="16"/>
  <c r="AW59" i="16"/>
  <c r="AB59" i="16"/>
  <c r="T59" i="16"/>
  <c r="AT58" i="16"/>
  <c r="S58" i="16"/>
  <c r="AS57" i="16"/>
  <c r="R57" i="16"/>
  <c r="AR56" i="16"/>
  <c r="Y56" i="16"/>
  <c r="P56" i="16"/>
  <c r="O55" i="16"/>
  <c r="AF54" i="16"/>
  <c r="W54" i="16"/>
  <c r="AY53" i="16"/>
  <c r="AE53" i="16"/>
  <c r="V53" i="16"/>
  <c r="AX52" i="16"/>
  <c r="AC52" i="16"/>
  <c r="U52" i="16"/>
  <c r="AW51" i="16"/>
  <c r="AB51" i="16"/>
  <c r="T51" i="16"/>
  <c r="AT50" i="16"/>
  <c r="S50" i="16"/>
  <c r="AS49" i="16"/>
  <c r="R49" i="16"/>
  <c r="AR48" i="16"/>
  <c r="Y48" i="16"/>
  <c r="P48" i="16"/>
  <c r="X47" i="16"/>
  <c r="O47" i="16"/>
  <c r="AF46" i="16"/>
  <c r="W46" i="16"/>
  <c r="AY45" i="16"/>
  <c r="AE45" i="16"/>
  <c r="V45" i="16"/>
  <c r="AX44" i="16"/>
  <c r="AC44" i="16"/>
  <c r="U44" i="16"/>
  <c r="AW43" i="16"/>
  <c r="AB43" i="16"/>
  <c r="T43" i="16"/>
  <c r="AT42" i="16"/>
  <c r="S42" i="16"/>
  <c r="AS41" i="16"/>
  <c r="R41" i="16"/>
  <c r="AR40" i="16"/>
  <c r="Y40" i="16"/>
  <c r="P40" i="16"/>
  <c r="X39" i="16"/>
  <c r="O39" i="16"/>
  <c r="AF38" i="16"/>
  <c r="W38" i="16"/>
  <c r="AY37" i="16"/>
  <c r="AE37" i="16"/>
  <c r="V37" i="16"/>
  <c r="AX36" i="16"/>
  <c r="AC36" i="16"/>
  <c r="U36" i="16"/>
  <c r="AW35" i="16"/>
  <c r="AB35" i="16"/>
  <c r="T35" i="16"/>
  <c r="AT34" i="16"/>
  <c r="S34" i="16"/>
  <c r="AS33" i="16"/>
  <c r="AR32" i="16"/>
  <c r="Y32" i="16"/>
  <c r="P32" i="16"/>
  <c r="X31" i="16"/>
  <c r="O31" i="16"/>
  <c r="AF30" i="16"/>
  <c r="W30" i="16"/>
  <c r="AY29" i="16"/>
  <c r="AE29" i="16"/>
  <c r="V29" i="16"/>
  <c r="AX28" i="16"/>
  <c r="AC28" i="16"/>
  <c r="U28" i="16"/>
  <c r="AW27" i="16"/>
  <c r="AB27" i="16"/>
  <c r="T27" i="16"/>
  <c r="AT26" i="16"/>
  <c r="S26" i="16"/>
  <c r="AS25" i="16"/>
  <c r="Z25" i="16"/>
  <c r="AR24" i="16"/>
  <c r="Y24" i="16"/>
  <c r="P24" i="16"/>
  <c r="X23" i="16"/>
  <c r="O23" i="16"/>
  <c r="AF22" i="16"/>
  <c r="W22" i="16"/>
  <c r="AY21" i="16"/>
  <c r="AE21" i="16"/>
  <c r="V21" i="16"/>
  <c r="AX20" i="16"/>
  <c r="AC20" i="16"/>
  <c r="U20" i="16"/>
  <c r="AW19" i="16"/>
  <c r="AB19" i="16"/>
  <c r="T19" i="16"/>
  <c r="AT18" i="16"/>
  <c r="S18" i="16"/>
  <c r="AS17" i="16"/>
  <c r="Z17" i="16"/>
  <c r="AR16" i="16"/>
  <c r="Y16" i="16"/>
  <c r="P16" i="16"/>
  <c r="AP15" i="16"/>
  <c r="X15" i="16"/>
  <c r="O15" i="16"/>
  <c r="AF14" i="16"/>
  <c r="W14" i="16"/>
  <c r="AY13" i="16"/>
  <c r="AE13" i="16"/>
  <c r="V13" i="16"/>
  <c r="AX12" i="16"/>
  <c r="AC12" i="16"/>
  <c r="U12" i="16"/>
  <c r="AW11" i="16"/>
  <c r="AB11" i="16"/>
  <c r="T11" i="16"/>
  <c r="AT10" i="16"/>
  <c r="S10" i="16"/>
  <c r="AS9" i="16"/>
  <c r="Z9" i="16"/>
  <c r="AR8" i="16"/>
  <c r="Y8" i="16"/>
  <c r="P8" i="16"/>
  <c r="AP7" i="16"/>
  <c r="X7" i="16"/>
  <c r="O7" i="16"/>
  <c r="AF6" i="16"/>
  <c r="W6" i="16"/>
  <c r="AY5" i="16"/>
  <c r="AE5" i="16"/>
  <c r="V5" i="16"/>
  <c r="H98" i="16"/>
  <c r="H90" i="16"/>
  <c r="H82" i="16"/>
  <c r="H74" i="16"/>
  <c r="H66" i="16"/>
  <c r="H58" i="16"/>
  <c r="H50" i="16"/>
  <c r="H42" i="16"/>
  <c r="H34" i="16"/>
  <c r="H26" i="16"/>
  <c r="H18" i="16"/>
  <c r="H10" i="16"/>
  <c r="M4" i="16"/>
  <c r="J88" i="16"/>
  <c r="F79" i="16"/>
  <c r="M69" i="16"/>
  <c r="F59" i="16"/>
  <c r="F51" i="16"/>
  <c r="F43" i="16"/>
  <c r="M33" i="16"/>
  <c r="F23" i="16"/>
  <c r="J12" i="16"/>
  <c r="M5" i="16"/>
  <c r="AX95" i="16"/>
  <c r="AR91" i="16"/>
  <c r="AC87" i="16"/>
  <c r="AT85" i="16"/>
  <c r="AY80" i="16"/>
  <c r="O74" i="16"/>
  <c r="AE72" i="16"/>
  <c r="AT69" i="16"/>
  <c r="AE64" i="16"/>
  <c r="I4" i="16"/>
  <c r="E96" i="16"/>
  <c r="I89" i="16"/>
  <c r="E84" i="16"/>
  <c r="K74" i="16"/>
  <c r="I69" i="16"/>
  <c r="E64" i="16"/>
  <c r="I57" i="16"/>
  <c r="I49" i="16"/>
  <c r="K42" i="16"/>
  <c r="I37" i="16"/>
  <c r="K30" i="16"/>
  <c r="I25" i="16"/>
  <c r="K18" i="16"/>
  <c r="I13" i="16"/>
  <c r="I9" i="16"/>
  <c r="AP4" i="16"/>
  <c r="AE99" i="16"/>
  <c r="AT96" i="16"/>
  <c r="AX90" i="16"/>
  <c r="AB89" i="16"/>
  <c r="AR86" i="16"/>
  <c r="P86" i="16"/>
  <c r="AF84" i="16"/>
  <c r="AT80" i="16"/>
  <c r="R79" i="16"/>
  <c r="O77" i="16"/>
  <c r="AW73" i="16"/>
  <c r="AR70" i="16"/>
  <c r="P70" i="16"/>
  <c r="AF68" i="16"/>
  <c r="AB65" i="16"/>
  <c r="AS63" i="16"/>
  <c r="P62" i="16"/>
  <c r="M100" i="16"/>
  <c r="J99" i="16"/>
  <c r="F98" i="16"/>
  <c r="M96" i="16"/>
  <c r="J95" i="16"/>
  <c r="F94" i="16"/>
  <c r="M92" i="16"/>
  <c r="J91" i="16"/>
  <c r="F90" i="16"/>
  <c r="M88" i="16"/>
  <c r="J87" i="16"/>
  <c r="F86" i="16"/>
  <c r="M84" i="16"/>
  <c r="J83" i="16"/>
  <c r="F82" i="16"/>
  <c r="M80" i="16"/>
  <c r="J79" i="16"/>
  <c r="F78" i="16"/>
  <c r="M76" i="16"/>
  <c r="J75" i="16"/>
  <c r="F74" i="16"/>
  <c r="M72" i="16"/>
  <c r="J71" i="16"/>
  <c r="F70" i="16"/>
  <c r="M68" i="16"/>
  <c r="J67" i="16"/>
  <c r="F66" i="16"/>
  <c r="M64" i="16"/>
  <c r="J63" i="16"/>
  <c r="F62" i="16"/>
  <c r="M60" i="16"/>
  <c r="J59" i="16"/>
  <c r="F58" i="16"/>
  <c r="M56" i="16"/>
  <c r="J55" i="16"/>
  <c r="F54" i="16"/>
  <c r="M52" i="16"/>
  <c r="J51" i="16"/>
  <c r="F50" i="16"/>
  <c r="M48" i="16"/>
  <c r="J47" i="16"/>
  <c r="F46" i="16"/>
  <c r="M44" i="16"/>
  <c r="J43" i="16"/>
  <c r="F42" i="16"/>
  <c r="M40" i="16"/>
  <c r="J39" i="16"/>
  <c r="F38" i="16"/>
  <c r="M36" i="16"/>
  <c r="J35" i="16"/>
  <c r="F34" i="16"/>
  <c r="M32" i="16"/>
  <c r="J31" i="16"/>
  <c r="F30" i="16"/>
  <c r="M28" i="16"/>
  <c r="J27" i="16"/>
  <c r="F26" i="16"/>
  <c r="M24" i="16"/>
  <c r="J23" i="16"/>
  <c r="F22" i="16"/>
  <c r="M20" i="16"/>
  <c r="J19" i="16"/>
  <c r="F18" i="16"/>
  <c r="M16" i="16"/>
  <c r="J15" i="16"/>
  <c r="F14" i="16"/>
  <c r="M12" i="16"/>
  <c r="J11" i="16"/>
  <c r="F10" i="16"/>
  <c r="M8" i="16"/>
  <c r="J7" i="16"/>
  <c r="F6" i="16"/>
  <c r="AX4" i="16"/>
  <c r="AC4" i="16"/>
  <c r="U4" i="16"/>
  <c r="AW100" i="16"/>
  <c r="AB100" i="16"/>
  <c r="AT99" i="16"/>
  <c r="AS98" i="16"/>
  <c r="R98" i="16"/>
  <c r="AR97" i="16"/>
  <c r="P97" i="16"/>
  <c r="AF95" i="16"/>
  <c r="AY94" i="16"/>
  <c r="AE94" i="16"/>
  <c r="AX93" i="16"/>
  <c r="AC93" i="16"/>
  <c r="AW92" i="16"/>
  <c r="AB92" i="16"/>
  <c r="AT91" i="16"/>
  <c r="AS90" i="16"/>
  <c r="R90" i="16"/>
  <c r="AR89" i="16"/>
  <c r="P89" i="16"/>
  <c r="AF87" i="16"/>
  <c r="AY86" i="16"/>
  <c r="AE86" i="16"/>
  <c r="AX85" i="16"/>
  <c r="AC85" i="16"/>
  <c r="AW84" i="16"/>
  <c r="AB84" i="16"/>
  <c r="AT83" i="16"/>
  <c r="AS82" i="16"/>
  <c r="R82" i="16"/>
  <c r="AR81" i="16"/>
  <c r="P81" i="16"/>
  <c r="O80" i="16"/>
  <c r="AF79" i="16"/>
  <c r="AY78" i="16"/>
  <c r="AE78" i="16"/>
  <c r="AX77" i="16"/>
  <c r="AC77" i="16"/>
  <c r="AW76" i="16"/>
  <c r="AB76" i="16"/>
  <c r="AT75" i="16"/>
  <c r="AS74" i="16"/>
  <c r="R74" i="16"/>
  <c r="AR73" i="16"/>
  <c r="P73" i="16"/>
  <c r="O72" i="16"/>
  <c r="AF71" i="16"/>
  <c r="AY70" i="16"/>
  <c r="AE70" i="16"/>
  <c r="AX69" i="16"/>
  <c r="AC69" i="16"/>
  <c r="U69" i="16"/>
  <c r="AW68" i="16"/>
  <c r="AB68" i="16"/>
  <c r="T68" i="16"/>
  <c r="AT67" i="16"/>
  <c r="AS66" i="16"/>
  <c r="R66" i="16"/>
  <c r="AR65" i="16"/>
  <c r="Y65" i="16"/>
  <c r="P65" i="16"/>
  <c r="O64" i="16"/>
  <c r="AF63" i="16"/>
  <c r="AY62" i="16"/>
  <c r="AE62" i="16"/>
  <c r="AX61" i="16"/>
  <c r="AC61" i="16"/>
  <c r="U61" i="16"/>
  <c r="AW60" i="16"/>
  <c r="AB60" i="16"/>
  <c r="T60" i="16"/>
  <c r="AT59" i="16"/>
  <c r="S59" i="16"/>
  <c r="AS58" i="16"/>
  <c r="R58" i="16"/>
  <c r="AR57" i="16"/>
  <c r="Y57" i="16"/>
  <c r="P57" i="16"/>
  <c r="O56" i="16"/>
  <c r="AF55" i="16"/>
  <c r="W55" i="16"/>
  <c r="AY54" i="16"/>
  <c r="AE54" i="16"/>
  <c r="V54" i="16"/>
  <c r="AX53" i="16"/>
  <c r="AC53" i="16"/>
  <c r="U53" i="16"/>
  <c r="AW52" i="16"/>
  <c r="AB52" i="16"/>
  <c r="T52" i="16"/>
  <c r="AT51" i="16"/>
  <c r="S51" i="16"/>
  <c r="AS50" i="16"/>
  <c r="R50" i="16"/>
  <c r="AR49" i="16"/>
  <c r="Y49" i="16"/>
  <c r="P49" i="16"/>
  <c r="X48" i="16"/>
  <c r="O48" i="16"/>
  <c r="AF47" i="16"/>
  <c r="W47" i="16"/>
  <c r="AY46" i="16"/>
  <c r="AE46" i="16"/>
  <c r="V46" i="16"/>
  <c r="AX45" i="16"/>
  <c r="AC45" i="16"/>
  <c r="U45" i="16"/>
  <c r="AW44" i="16"/>
  <c r="AB44" i="16"/>
  <c r="T44" i="16"/>
  <c r="AT43" i="16"/>
  <c r="S43" i="16"/>
  <c r="AS42" i="16"/>
  <c r="R42" i="16"/>
  <c r="AR41" i="16"/>
  <c r="Y41" i="16"/>
  <c r="P41" i="16"/>
  <c r="X40" i="16"/>
  <c r="O40" i="16"/>
  <c r="AF39" i="16"/>
  <c r="W39" i="16"/>
  <c r="AY38" i="16"/>
  <c r="AE38" i="16"/>
  <c r="V38" i="16"/>
  <c r="AX37" i="16"/>
  <c r="AC37" i="16"/>
  <c r="U37" i="16"/>
  <c r="AW36" i="16"/>
  <c r="AB36" i="16"/>
  <c r="T36" i="16"/>
  <c r="AT35" i="16"/>
  <c r="S35" i="16"/>
  <c r="AS34" i="16"/>
  <c r="AR33" i="16"/>
  <c r="Y33" i="16"/>
  <c r="P33" i="16"/>
  <c r="X32" i="16"/>
  <c r="O32" i="16"/>
  <c r="AF31" i="16"/>
  <c r="W31" i="16"/>
  <c r="AY30" i="16"/>
  <c r="AE30" i="16"/>
  <c r="V30" i="16"/>
  <c r="AX29" i="16"/>
  <c r="AC29" i="16"/>
  <c r="U29" i="16"/>
  <c r="AW28" i="16"/>
  <c r="AB28" i="16"/>
  <c r="T28" i="16"/>
  <c r="AT27" i="16"/>
  <c r="S27" i="16"/>
  <c r="AS26" i="16"/>
  <c r="Z26" i="16"/>
  <c r="AR25" i="16"/>
  <c r="Y25" i="16"/>
  <c r="P25" i="16"/>
  <c r="X24" i="16"/>
  <c r="O24" i="16"/>
  <c r="AF23" i="16"/>
  <c r="W23" i="16"/>
  <c r="AY22" i="16"/>
  <c r="AE22" i="16"/>
  <c r="V22" i="16"/>
  <c r="AX21" i="16"/>
  <c r="AC21" i="16"/>
  <c r="U21" i="16"/>
  <c r="AW20" i="16"/>
  <c r="AB20" i="16"/>
  <c r="T20" i="16"/>
  <c r="AT19" i="16"/>
  <c r="S19" i="16"/>
  <c r="AS18" i="16"/>
  <c r="Z18" i="16"/>
  <c r="AR17" i="16"/>
  <c r="Y17" i="16"/>
  <c r="P17" i="16"/>
  <c r="X16" i="16"/>
  <c r="O16" i="16"/>
  <c r="AF15" i="16"/>
  <c r="W15" i="16"/>
  <c r="AY14" i="16"/>
  <c r="AE14" i="16"/>
  <c r="V14" i="16"/>
  <c r="AX13" i="16"/>
  <c r="AC13" i="16"/>
  <c r="U13" i="16"/>
  <c r="AW12" i="16"/>
  <c r="AB12" i="16"/>
  <c r="T12" i="16"/>
  <c r="AT11" i="16"/>
  <c r="S11" i="16"/>
  <c r="AS10" i="16"/>
  <c r="Z10" i="16"/>
  <c r="AR9" i="16"/>
  <c r="Y9" i="16"/>
  <c r="P9" i="16"/>
  <c r="AP8" i="16"/>
  <c r="X8" i="16"/>
  <c r="O8" i="16"/>
  <c r="AF7" i="16"/>
  <c r="W7" i="16"/>
  <c r="AY6" i="16"/>
  <c r="AE6" i="16"/>
  <c r="V6" i="16"/>
  <c r="AX5" i="16"/>
  <c r="AC5" i="16"/>
  <c r="U5" i="16"/>
  <c r="H97" i="16"/>
  <c r="H89" i="16"/>
  <c r="H81" i="16"/>
  <c r="H73" i="16"/>
  <c r="H65" i="16"/>
  <c r="H57" i="16"/>
  <c r="H49" i="16"/>
  <c r="H41" i="16"/>
  <c r="H33" i="16"/>
  <c r="H25" i="16"/>
  <c r="H17" i="16"/>
  <c r="H9" i="16"/>
  <c r="F95" i="16"/>
  <c r="F87" i="16"/>
  <c r="M77" i="16"/>
  <c r="J64" i="16"/>
  <c r="F55" i="16"/>
  <c r="J44" i="16"/>
  <c r="J32" i="16"/>
  <c r="J20" i="16"/>
  <c r="F11" i="16"/>
  <c r="AR99" i="16"/>
  <c r="P99" i="16"/>
  <c r="AY88" i="16"/>
  <c r="AW78" i="16"/>
  <c r="AR75" i="16"/>
  <c r="AX71" i="16"/>
  <c r="T70" i="16"/>
  <c r="AY64" i="16"/>
  <c r="U63" i="16"/>
  <c r="Y59" i="16"/>
  <c r="K94" i="16"/>
  <c r="K86" i="16"/>
  <c r="K78" i="16"/>
  <c r="I73" i="16"/>
  <c r="E68" i="16"/>
  <c r="I61" i="16"/>
  <c r="K50" i="16"/>
  <c r="K100" i="16"/>
  <c r="I99" i="16"/>
  <c r="E98" i="16"/>
  <c r="K96" i="16"/>
  <c r="I95" i="16"/>
  <c r="E94" i="16"/>
  <c r="K92" i="16"/>
  <c r="I91" i="16"/>
  <c r="E90" i="16"/>
  <c r="K88" i="16"/>
  <c r="I87" i="16"/>
  <c r="E86" i="16"/>
  <c r="K84" i="16"/>
  <c r="I83" i="16"/>
  <c r="E82" i="16"/>
  <c r="K80" i="16"/>
  <c r="I79" i="16"/>
  <c r="E78" i="16"/>
  <c r="K76" i="16"/>
  <c r="I75" i="16"/>
  <c r="E74" i="16"/>
  <c r="K72" i="16"/>
  <c r="I71" i="16"/>
  <c r="E70" i="16"/>
  <c r="K68" i="16"/>
  <c r="I67" i="16"/>
  <c r="E66" i="16"/>
  <c r="K64" i="16"/>
  <c r="I63" i="16"/>
  <c r="E62" i="16"/>
  <c r="K60" i="16"/>
  <c r="I59" i="16"/>
  <c r="E58" i="16"/>
  <c r="K56" i="16"/>
  <c r="I55" i="16"/>
  <c r="E54" i="16"/>
  <c r="K52" i="16"/>
  <c r="I51" i="16"/>
  <c r="E50" i="16"/>
  <c r="K48" i="16"/>
  <c r="I47" i="16"/>
  <c r="E46" i="16"/>
  <c r="K44" i="16"/>
  <c r="I43" i="16"/>
  <c r="E42" i="16"/>
  <c r="K40" i="16"/>
  <c r="I39" i="16"/>
  <c r="E38" i="16"/>
  <c r="K36" i="16"/>
  <c r="I35" i="16"/>
  <c r="E34" i="16"/>
  <c r="K32" i="16"/>
  <c r="I31" i="16"/>
  <c r="E30" i="16"/>
  <c r="K28" i="16"/>
  <c r="I27" i="16"/>
  <c r="E26" i="16"/>
  <c r="K24" i="16"/>
  <c r="I23" i="16"/>
  <c r="E22" i="16"/>
  <c r="K20" i="16"/>
  <c r="I19" i="16"/>
  <c r="E18" i="16"/>
  <c r="K16" i="16"/>
  <c r="I15" i="16"/>
  <c r="E14" i="16"/>
  <c r="K12" i="16"/>
  <c r="I11" i="16"/>
  <c r="E10" i="16"/>
  <c r="K8" i="16"/>
  <c r="I7" i="16"/>
  <c r="E6" i="16"/>
  <c r="AW4" i="16"/>
  <c r="AB4" i="16"/>
  <c r="T4" i="16"/>
  <c r="AT100" i="16"/>
  <c r="AS99" i="16"/>
  <c r="R99" i="16"/>
  <c r="AR98" i="16"/>
  <c r="P98" i="16"/>
  <c r="AF96" i="16"/>
  <c r="AY95" i="16"/>
  <c r="AE95" i="16"/>
  <c r="AX94" i="16"/>
  <c r="AC94" i="16"/>
  <c r="AW93" i="16"/>
  <c r="AB93" i="16"/>
  <c r="AT92" i="16"/>
  <c r="AS91" i="16"/>
  <c r="R91" i="16"/>
  <c r="AR90" i="16"/>
  <c r="P90" i="16"/>
  <c r="AF88" i="16"/>
  <c r="AY87" i="16"/>
  <c r="AE87" i="16"/>
  <c r="AX86" i="16"/>
  <c r="AC86" i="16"/>
  <c r="AW85" i="16"/>
  <c r="AB85" i="16"/>
  <c r="AT84" i="16"/>
  <c r="AS83" i="16"/>
  <c r="R83" i="16"/>
  <c r="AR82" i="16"/>
  <c r="P82" i="16"/>
  <c r="AF80" i="16"/>
  <c r="AY79" i="16"/>
  <c r="AE79" i="16"/>
  <c r="AX78" i="16"/>
  <c r="AC78" i="16"/>
  <c r="AW77" i="16"/>
  <c r="AB77" i="16"/>
  <c r="AT76" i="16"/>
  <c r="AS75" i="16"/>
  <c r="R75" i="16"/>
  <c r="AR74" i="16"/>
  <c r="P74" i="16"/>
  <c r="O73" i="16"/>
  <c r="AF72" i="16"/>
  <c r="AY71" i="16"/>
  <c r="AE71" i="16"/>
  <c r="AX70" i="16"/>
  <c r="AC70" i="16"/>
  <c r="U70" i="16"/>
  <c r="AW69" i="16"/>
  <c r="AB69" i="16"/>
  <c r="T69" i="16"/>
  <c r="AT68" i="16"/>
  <c r="AS67" i="16"/>
  <c r="R67" i="16"/>
  <c r="AR66" i="16"/>
  <c r="Y66" i="16"/>
  <c r="P66" i="16"/>
  <c r="O65" i="16"/>
  <c r="AF64" i="16"/>
  <c r="AY63" i="16"/>
  <c r="AE63" i="16"/>
  <c r="AX62" i="16"/>
  <c r="AC62" i="16"/>
  <c r="U62" i="16"/>
  <c r="AW61" i="16"/>
  <c r="AB61" i="16"/>
  <c r="T61" i="16"/>
  <c r="AT60" i="16"/>
  <c r="S60" i="16"/>
  <c r="AS59" i="16"/>
  <c r="R59" i="16"/>
  <c r="AR58" i="16"/>
  <c r="Y58" i="16"/>
  <c r="P58" i="16"/>
  <c r="O57" i="16"/>
  <c r="AF56" i="16"/>
  <c r="W56" i="16"/>
  <c r="AY55" i="16"/>
  <c r="AE55" i="16"/>
  <c r="V55" i="16"/>
  <c r="AX54" i="16"/>
  <c r="AC54" i="16"/>
  <c r="U54" i="16"/>
  <c r="AW53" i="16"/>
  <c r="AB53" i="16"/>
  <c r="T53" i="16"/>
  <c r="AT52" i="16"/>
  <c r="AS51" i="16"/>
  <c r="R51" i="16"/>
  <c r="AR50" i="16"/>
  <c r="Y50" i="16"/>
  <c r="P50" i="16"/>
  <c r="X49" i="16"/>
  <c r="O49" i="16"/>
  <c r="AF48" i="16"/>
  <c r="W48" i="16"/>
  <c r="AY47" i="16"/>
  <c r="AE47" i="16"/>
  <c r="V47" i="16"/>
  <c r="AX46" i="16"/>
  <c r="AC46" i="16"/>
  <c r="U46" i="16"/>
  <c r="AW45" i="16"/>
  <c r="AB45" i="16"/>
  <c r="T45" i="16"/>
  <c r="AT44" i="16"/>
  <c r="S44" i="16"/>
  <c r="AS43" i="16"/>
  <c r="R43" i="16"/>
  <c r="AR42" i="16"/>
  <c r="Y42" i="16"/>
  <c r="P42" i="16"/>
  <c r="X41" i="16"/>
  <c r="O41" i="16"/>
  <c r="AF40" i="16"/>
  <c r="W40" i="16"/>
  <c r="AY39" i="16"/>
  <c r="AE39" i="16"/>
  <c r="V39" i="16"/>
  <c r="AX38" i="16"/>
  <c r="AC38" i="16"/>
  <c r="U38" i="16"/>
  <c r="AW37" i="16"/>
  <c r="AB37" i="16"/>
  <c r="T37" i="16"/>
  <c r="AT36" i="16"/>
  <c r="S36" i="16"/>
  <c r="AS35" i="16"/>
  <c r="AR34" i="16"/>
  <c r="Y34" i="16"/>
  <c r="P34" i="16"/>
  <c r="X33" i="16"/>
  <c r="O33" i="16"/>
  <c r="AF32" i="16"/>
  <c r="W32" i="16"/>
  <c r="AY31" i="16"/>
  <c r="AE31" i="16"/>
  <c r="V31" i="16"/>
  <c r="AX30" i="16"/>
  <c r="AC30" i="16"/>
  <c r="U30" i="16"/>
  <c r="AW29" i="16"/>
  <c r="AB29" i="16"/>
  <c r="T29" i="16"/>
  <c r="AT28" i="16"/>
  <c r="S28" i="16"/>
  <c r="AS27" i="16"/>
  <c r="Z27" i="16"/>
  <c r="AR26" i="16"/>
  <c r="Y26" i="16"/>
  <c r="P26" i="16"/>
  <c r="X25" i="16"/>
  <c r="O25" i="16"/>
  <c r="AF24" i="16"/>
  <c r="W24" i="16"/>
  <c r="AY23" i="16"/>
  <c r="AE23" i="16"/>
  <c r="V23" i="16"/>
  <c r="AX22" i="16"/>
  <c r="AC22" i="16"/>
  <c r="U22" i="16"/>
  <c r="AW21" i="16"/>
  <c r="AB21" i="16"/>
  <c r="T21" i="16"/>
  <c r="AT20" i="16"/>
  <c r="S20" i="16"/>
  <c r="AS19" i="16"/>
  <c r="Z19" i="16"/>
  <c r="AR18" i="16"/>
  <c r="Y18" i="16"/>
  <c r="P18" i="16"/>
  <c r="X17" i="16"/>
  <c r="O17" i="16"/>
  <c r="AF16" i="16"/>
  <c r="W16" i="16"/>
  <c r="AY15" i="16"/>
  <c r="AE15" i="16"/>
  <c r="V15" i="16"/>
  <c r="AX14" i="16"/>
  <c r="AC14" i="16"/>
  <c r="U14" i="16"/>
  <c r="AW13" i="16"/>
  <c r="AB13" i="16"/>
  <c r="T13" i="16"/>
  <c r="AT12" i="16"/>
  <c r="S12" i="16"/>
  <c r="AS11" i="16"/>
  <c r="Z11" i="16"/>
  <c r="AR10" i="16"/>
  <c r="Y10" i="16"/>
  <c r="P10" i="16"/>
  <c r="AP9" i="16"/>
  <c r="X9" i="16"/>
  <c r="O9" i="16"/>
  <c r="AF8" i="16"/>
  <c r="W8" i="16"/>
  <c r="AY7" i="16"/>
  <c r="AE7" i="16"/>
  <c r="V7" i="16"/>
  <c r="AX6" i="16"/>
  <c r="AC6" i="16"/>
  <c r="U6" i="16"/>
  <c r="AW5" i="16"/>
  <c r="AB5" i="16"/>
  <c r="T5" i="16"/>
  <c r="H96" i="16"/>
  <c r="H88" i="16"/>
  <c r="H80" i="16"/>
  <c r="H72" i="16"/>
  <c r="H64" i="16"/>
  <c r="H56" i="16"/>
  <c r="H48" i="16"/>
  <c r="H40" i="16"/>
  <c r="H32" i="16"/>
  <c r="H24" i="16"/>
  <c r="H16" i="16"/>
  <c r="H8" i="16"/>
  <c r="S5" i="23"/>
  <c r="P5" i="21"/>
  <c r="P6" i="21"/>
  <c r="P7" i="21"/>
  <c r="P8" i="21"/>
  <c r="P9" i="21"/>
  <c r="P10" i="21"/>
  <c r="P11" i="21"/>
  <c r="P12" i="21"/>
  <c r="P13" i="21"/>
  <c r="P14" i="21"/>
  <c r="P15" i="21"/>
  <c r="P16" i="21"/>
  <c r="P17" i="21"/>
  <c r="P18" i="21"/>
  <c r="P19" i="21"/>
  <c r="P20" i="21"/>
  <c r="P21" i="21"/>
  <c r="P22" i="21"/>
  <c r="P23" i="21"/>
  <c r="P24" i="21"/>
  <c r="P25" i="21"/>
  <c r="P26" i="21"/>
  <c r="P27" i="21"/>
  <c r="P28" i="21"/>
  <c r="P29" i="21"/>
  <c r="P30" i="21"/>
  <c r="P31" i="21"/>
  <c r="P32" i="21"/>
  <c r="P33" i="21"/>
  <c r="P34" i="21"/>
  <c r="P35" i="21"/>
  <c r="P36" i="21"/>
  <c r="P37" i="21"/>
  <c r="P38" i="21"/>
  <c r="P39" i="21"/>
  <c r="P40" i="21"/>
  <c r="P41" i="21"/>
  <c r="P42" i="21"/>
  <c r="P43" i="21"/>
  <c r="P44" i="21"/>
  <c r="P45" i="21"/>
  <c r="P46" i="21"/>
  <c r="P47" i="21"/>
  <c r="P48" i="21"/>
  <c r="P49" i="21"/>
  <c r="P50" i="21"/>
  <c r="P51" i="21"/>
  <c r="P52" i="21"/>
  <c r="P53" i="21"/>
  <c r="P54" i="21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AE3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4" i="7"/>
  <c r="Q116" i="14"/>
  <c r="U116" i="14"/>
  <c r="W116" i="14"/>
  <c r="X116" i="14"/>
  <c r="Z116" i="14"/>
  <c r="AB116" i="14"/>
  <c r="AF116" i="14"/>
  <c r="AG116" i="14"/>
  <c r="AI116" i="14"/>
  <c r="AO116" i="14"/>
  <c r="Q117" i="14"/>
  <c r="U117" i="14"/>
  <c r="W117" i="14"/>
  <c r="X117" i="14"/>
  <c r="Z117" i="14"/>
  <c r="AB117" i="14"/>
  <c r="AF117" i="14"/>
  <c r="AG117" i="14"/>
  <c r="AI117" i="14"/>
  <c r="AO117" i="14"/>
  <c r="Q118" i="14"/>
  <c r="U118" i="14"/>
  <c r="W118" i="14"/>
  <c r="X118" i="14"/>
  <c r="Z118" i="14"/>
  <c r="AB118" i="14"/>
  <c r="AF118" i="14"/>
  <c r="AG118" i="14"/>
  <c r="AI118" i="14"/>
  <c r="AO118" i="14"/>
  <c r="Q119" i="14"/>
  <c r="U119" i="14"/>
  <c r="W119" i="14"/>
  <c r="X119" i="14"/>
  <c r="Z119" i="14"/>
  <c r="AB119" i="14"/>
  <c r="AF119" i="14"/>
  <c r="AG119" i="14"/>
  <c r="AI119" i="14"/>
  <c r="AO119" i="14"/>
  <c r="Q120" i="14"/>
  <c r="U120" i="14"/>
  <c r="W120" i="14"/>
  <c r="X120" i="14"/>
  <c r="Z120" i="14"/>
  <c r="AB120" i="14"/>
  <c r="AF120" i="14"/>
  <c r="AG120" i="14"/>
  <c r="AI120" i="14"/>
  <c r="AO120" i="14"/>
  <c r="Q121" i="14"/>
  <c r="U121" i="14"/>
  <c r="W121" i="14"/>
  <c r="X121" i="14"/>
  <c r="Z121" i="14"/>
  <c r="AB121" i="14"/>
  <c r="AF121" i="14"/>
  <c r="AG121" i="14"/>
  <c r="AI121" i="14"/>
  <c r="AO121" i="14"/>
  <c r="Q122" i="14"/>
  <c r="U122" i="14"/>
  <c r="W122" i="14"/>
  <c r="X122" i="14"/>
  <c r="Z122" i="14"/>
  <c r="AB122" i="14"/>
  <c r="AF122" i="14"/>
  <c r="AG122" i="14"/>
  <c r="AI122" i="14"/>
  <c r="AO122" i="14"/>
  <c r="Q123" i="14"/>
  <c r="U123" i="14"/>
  <c r="W123" i="14"/>
  <c r="X123" i="14"/>
  <c r="Z123" i="14"/>
  <c r="AB123" i="14"/>
  <c r="AF123" i="14"/>
  <c r="AG123" i="14"/>
  <c r="AI123" i="14"/>
  <c r="AO123" i="14"/>
  <c r="Q124" i="14"/>
  <c r="U124" i="14"/>
  <c r="W124" i="14"/>
  <c r="X124" i="14"/>
  <c r="Z124" i="14"/>
  <c r="AB124" i="14"/>
  <c r="AF124" i="14"/>
  <c r="AG124" i="14"/>
  <c r="AI124" i="14"/>
  <c r="AO124" i="14"/>
  <c r="Q125" i="14"/>
  <c r="U125" i="14"/>
  <c r="W125" i="14"/>
  <c r="X125" i="14"/>
  <c r="Z125" i="14"/>
  <c r="AB125" i="14"/>
  <c r="AF125" i="14"/>
  <c r="AG125" i="14"/>
  <c r="AI125" i="14"/>
  <c r="AO125" i="14"/>
  <c r="Q126" i="14"/>
  <c r="U126" i="14"/>
  <c r="W126" i="14"/>
  <c r="X126" i="14"/>
  <c r="Z126" i="14"/>
  <c r="AB126" i="14"/>
  <c r="AF126" i="14"/>
  <c r="AG126" i="14"/>
  <c r="AI126" i="14"/>
  <c r="AO126" i="14"/>
  <c r="Q127" i="14"/>
  <c r="U127" i="14"/>
  <c r="W127" i="14"/>
  <c r="X127" i="14"/>
  <c r="Z127" i="14"/>
  <c r="AB127" i="14"/>
  <c r="AF127" i="14"/>
  <c r="AG127" i="14"/>
  <c r="AI127" i="14"/>
  <c r="AO127" i="14"/>
  <c r="Q128" i="14"/>
  <c r="U128" i="14"/>
  <c r="W128" i="14"/>
  <c r="X128" i="14"/>
  <c r="Z128" i="14"/>
  <c r="AB128" i="14"/>
  <c r="AF128" i="14"/>
  <c r="AG128" i="14"/>
  <c r="AI128" i="14"/>
  <c r="AO128" i="14"/>
  <c r="Q129" i="14"/>
  <c r="U129" i="14"/>
  <c r="W129" i="14"/>
  <c r="X129" i="14"/>
  <c r="Z129" i="14"/>
  <c r="AB129" i="14"/>
  <c r="AF129" i="14"/>
  <c r="AG129" i="14"/>
  <c r="AI129" i="14"/>
  <c r="AO129" i="14"/>
  <c r="Q130" i="14"/>
  <c r="U130" i="14"/>
  <c r="W130" i="14"/>
  <c r="X130" i="14"/>
  <c r="Z130" i="14"/>
  <c r="AB130" i="14"/>
  <c r="AF130" i="14"/>
  <c r="AG130" i="14"/>
  <c r="AI130" i="14"/>
  <c r="AO130" i="14"/>
  <c r="Q131" i="14"/>
  <c r="U131" i="14"/>
  <c r="W131" i="14"/>
  <c r="X131" i="14"/>
  <c r="Z131" i="14"/>
  <c r="AB131" i="14"/>
  <c r="AF131" i="14"/>
  <c r="AG131" i="14"/>
  <c r="AI131" i="14"/>
  <c r="AO131" i="14"/>
  <c r="Q132" i="14"/>
  <c r="U132" i="14"/>
  <c r="W132" i="14"/>
  <c r="X132" i="14"/>
  <c r="Z132" i="14"/>
  <c r="AB132" i="14"/>
  <c r="AF132" i="14"/>
  <c r="AG132" i="14"/>
  <c r="AI132" i="14"/>
  <c r="AO132" i="14"/>
  <c r="Q133" i="14"/>
  <c r="U133" i="14"/>
  <c r="W133" i="14"/>
  <c r="X133" i="14"/>
  <c r="Z133" i="14"/>
  <c r="AB133" i="14"/>
  <c r="AF133" i="14"/>
  <c r="AG133" i="14"/>
  <c r="AI133" i="14"/>
  <c r="AO133" i="14"/>
  <c r="Q134" i="14"/>
  <c r="U134" i="14"/>
  <c r="W134" i="14"/>
  <c r="X134" i="14"/>
  <c r="Z134" i="14"/>
  <c r="AB134" i="14"/>
  <c r="AF134" i="14"/>
  <c r="AG134" i="14"/>
  <c r="AI134" i="14"/>
  <c r="AO134" i="14"/>
  <c r="Q135" i="14"/>
  <c r="U135" i="14"/>
  <c r="W135" i="14"/>
  <c r="X135" i="14"/>
  <c r="Z135" i="14"/>
  <c r="AB135" i="14"/>
  <c r="AF135" i="14"/>
  <c r="AG135" i="14"/>
  <c r="AI135" i="14"/>
  <c r="AO135" i="14"/>
  <c r="Q136" i="14"/>
  <c r="U136" i="14"/>
  <c r="W136" i="14"/>
  <c r="X136" i="14"/>
  <c r="Z136" i="14"/>
  <c r="AB136" i="14"/>
  <c r="AF136" i="14"/>
  <c r="AG136" i="14"/>
  <c r="AI136" i="14"/>
  <c r="AO136" i="14"/>
  <c r="Q137" i="14"/>
  <c r="U137" i="14"/>
  <c r="W137" i="14"/>
  <c r="X137" i="14"/>
  <c r="Z137" i="14"/>
  <c r="AB137" i="14"/>
  <c r="AF137" i="14"/>
  <c r="AG137" i="14"/>
  <c r="AI137" i="14"/>
  <c r="AO137" i="14"/>
  <c r="Q138" i="14"/>
  <c r="U138" i="14"/>
  <c r="W138" i="14"/>
  <c r="X138" i="14"/>
  <c r="Z138" i="14"/>
  <c r="AB138" i="14"/>
  <c r="AF138" i="14"/>
  <c r="AG138" i="14"/>
  <c r="AI138" i="14"/>
  <c r="AO138" i="14"/>
  <c r="Q139" i="14"/>
  <c r="U139" i="14"/>
  <c r="W139" i="14"/>
  <c r="X139" i="14"/>
  <c r="Z139" i="14"/>
  <c r="AB139" i="14"/>
  <c r="AF139" i="14"/>
  <c r="AG139" i="14"/>
  <c r="AI139" i="14"/>
  <c r="AO139" i="14"/>
  <c r="Q140" i="14"/>
  <c r="U140" i="14"/>
  <c r="W140" i="14"/>
  <c r="X140" i="14"/>
  <c r="Z140" i="14"/>
  <c r="AB140" i="14"/>
  <c r="AF140" i="14"/>
  <c r="AG140" i="14"/>
  <c r="AI140" i="14"/>
  <c r="AO140" i="14"/>
  <c r="Q141" i="14"/>
  <c r="U141" i="14"/>
  <c r="W141" i="14"/>
  <c r="X141" i="14"/>
  <c r="Z141" i="14"/>
  <c r="AB141" i="14"/>
  <c r="AF141" i="14"/>
  <c r="AG141" i="14"/>
  <c r="AI141" i="14"/>
  <c r="AO141" i="14"/>
  <c r="Q142" i="14"/>
  <c r="U142" i="14"/>
  <c r="W142" i="14"/>
  <c r="X142" i="14"/>
  <c r="Z142" i="14"/>
  <c r="AB142" i="14"/>
  <c r="AF142" i="14"/>
  <c r="AG142" i="14"/>
  <c r="AI142" i="14"/>
  <c r="AO142" i="14"/>
  <c r="Q143" i="14"/>
  <c r="U143" i="14"/>
  <c r="W143" i="14"/>
  <c r="X143" i="14"/>
  <c r="Z143" i="14"/>
  <c r="AB143" i="14"/>
  <c r="AF143" i="14"/>
  <c r="AG143" i="14"/>
  <c r="AI143" i="14"/>
  <c r="AO143" i="14"/>
  <c r="Q144" i="14"/>
  <c r="U144" i="14"/>
  <c r="W144" i="14"/>
  <c r="X144" i="14"/>
  <c r="Z144" i="14"/>
  <c r="AB144" i="14"/>
  <c r="AF144" i="14"/>
  <c r="AG144" i="14"/>
  <c r="AI144" i="14"/>
  <c r="AO144" i="14"/>
  <c r="Q145" i="14"/>
  <c r="U145" i="14"/>
  <c r="W145" i="14"/>
  <c r="X145" i="14"/>
  <c r="Z145" i="14"/>
  <c r="AB145" i="14"/>
  <c r="AF145" i="14"/>
  <c r="AG145" i="14"/>
  <c r="AI145" i="14"/>
  <c r="AO145" i="14"/>
  <c r="Q146" i="14"/>
  <c r="U146" i="14"/>
  <c r="W146" i="14"/>
  <c r="X146" i="14"/>
  <c r="Z146" i="14"/>
  <c r="AB146" i="14"/>
  <c r="AF146" i="14"/>
  <c r="AG146" i="14"/>
  <c r="AI146" i="14"/>
  <c r="AO146" i="14"/>
  <c r="Q147" i="14"/>
  <c r="U147" i="14"/>
  <c r="W147" i="14"/>
  <c r="X147" i="14"/>
  <c r="Z147" i="14"/>
  <c r="AB147" i="14"/>
  <c r="AF147" i="14"/>
  <c r="AG147" i="14"/>
  <c r="AI147" i="14"/>
  <c r="AO147" i="14"/>
  <c r="Q148" i="14"/>
  <c r="U148" i="14"/>
  <c r="W148" i="14"/>
  <c r="X148" i="14"/>
  <c r="Z148" i="14"/>
  <c r="AB148" i="14"/>
  <c r="AF148" i="14"/>
  <c r="AG148" i="14"/>
  <c r="AI148" i="14"/>
  <c r="AO148" i="14"/>
  <c r="Q149" i="14"/>
  <c r="U149" i="14"/>
  <c r="W149" i="14"/>
  <c r="X149" i="14"/>
  <c r="Z149" i="14"/>
  <c r="AB149" i="14"/>
  <c r="AF149" i="14"/>
  <c r="AG149" i="14"/>
  <c r="AI149" i="14"/>
  <c r="AO149" i="14"/>
  <c r="Q150" i="14"/>
  <c r="U150" i="14"/>
  <c r="W150" i="14"/>
  <c r="X150" i="14"/>
  <c r="Z150" i="14"/>
  <c r="AB150" i="14"/>
  <c r="AF150" i="14"/>
  <c r="AG150" i="14"/>
  <c r="AI150" i="14"/>
  <c r="AO150" i="14"/>
  <c r="Q151" i="14"/>
  <c r="U151" i="14"/>
  <c r="W151" i="14"/>
  <c r="X151" i="14"/>
  <c r="Z151" i="14"/>
  <c r="AB151" i="14"/>
  <c r="AF151" i="14"/>
  <c r="AG151" i="14"/>
  <c r="AI151" i="14"/>
  <c r="AO151" i="14"/>
  <c r="Q152" i="14"/>
  <c r="U152" i="14"/>
  <c r="W152" i="14"/>
  <c r="X152" i="14"/>
  <c r="Z152" i="14"/>
  <c r="AB152" i="14"/>
  <c r="AF152" i="14"/>
  <c r="AG152" i="14"/>
  <c r="AI152" i="14"/>
  <c r="AO152" i="14"/>
  <c r="Q153" i="14"/>
  <c r="U153" i="14"/>
  <c r="W153" i="14"/>
  <c r="X153" i="14"/>
  <c r="Z153" i="14"/>
  <c r="AB153" i="14"/>
  <c r="AF153" i="14"/>
  <c r="AG153" i="14"/>
  <c r="AI153" i="14"/>
  <c r="AO153" i="14"/>
  <c r="Q154" i="14"/>
  <c r="U154" i="14"/>
  <c r="W154" i="14"/>
  <c r="X154" i="14"/>
  <c r="Z154" i="14"/>
  <c r="AB154" i="14"/>
  <c r="AF154" i="14"/>
  <c r="AG154" i="14"/>
  <c r="AI154" i="14"/>
  <c r="AO154" i="14"/>
  <c r="Q155" i="14"/>
  <c r="U155" i="14"/>
  <c r="W155" i="14"/>
  <c r="X155" i="14"/>
  <c r="Z155" i="14"/>
  <c r="AB155" i="14"/>
  <c r="AF155" i="14"/>
  <c r="AG155" i="14"/>
  <c r="AI155" i="14"/>
  <c r="AO155" i="14"/>
  <c r="Q156" i="14"/>
  <c r="U156" i="14"/>
  <c r="W156" i="14"/>
  <c r="X156" i="14"/>
  <c r="Z156" i="14"/>
  <c r="AB156" i="14"/>
  <c r="AF156" i="14"/>
  <c r="AG156" i="14"/>
  <c r="AI156" i="14"/>
  <c r="AO156" i="14"/>
  <c r="Q157" i="14"/>
  <c r="U157" i="14"/>
  <c r="W157" i="14"/>
  <c r="X157" i="14"/>
  <c r="Z157" i="14"/>
  <c r="AB157" i="14"/>
  <c r="AF157" i="14"/>
  <c r="AG157" i="14"/>
  <c r="AI157" i="14"/>
  <c r="AO157" i="14"/>
  <c r="Q158" i="14"/>
  <c r="U158" i="14"/>
  <c r="W158" i="14"/>
  <c r="X158" i="14"/>
  <c r="Z158" i="14"/>
  <c r="AB158" i="14"/>
  <c r="AF158" i="14"/>
  <c r="AG158" i="14"/>
  <c r="AI158" i="14"/>
  <c r="AO158" i="14"/>
  <c r="Q159" i="14"/>
  <c r="U159" i="14"/>
  <c r="W159" i="14"/>
  <c r="X159" i="14"/>
  <c r="Z159" i="14"/>
  <c r="AB159" i="14"/>
  <c r="AF159" i="14"/>
  <c r="AG159" i="14"/>
  <c r="AI159" i="14"/>
  <c r="AO159" i="14"/>
  <c r="Q160" i="14"/>
  <c r="U160" i="14"/>
  <c r="W160" i="14"/>
  <c r="X160" i="14"/>
  <c r="Z160" i="14"/>
  <c r="AB160" i="14"/>
  <c r="AF160" i="14"/>
  <c r="AG160" i="14"/>
  <c r="AI160" i="14"/>
  <c r="AO160" i="14"/>
  <c r="Q161" i="14"/>
  <c r="U161" i="14"/>
  <c r="W161" i="14"/>
  <c r="X161" i="14"/>
  <c r="Z161" i="14"/>
  <c r="AB161" i="14"/>
  <c r="AF161" i="14"/>
  <c r="AG161" i="14"/>
  <c r="AI161" i="14"/>
  <c r="AO161" i="14"/>
  <c r="Q162" i="14"/>
  <c r="U162" i="14"/>
  <c r="W162" i="14"/>
  <c r="X162" i="14"/>
  <c r="Z162" i="14"/>
  <c r="AB162" i="14"/>
  <c r="AF162" i="14"/>
  <c r="AG162" i="14"/>
  <c r="AI162" i="14"/>
  <c r="AO162" i="14"/>
  <c r="Q163" i="14"/>
  <c r="U163" i="14"/>
  <c r="W163" i="14"/>
  <c r="X163" i="14"/>
  <c r="Z163" i="14"/>
  <c r="AB163" i="14"/>
  <c r="AF163" i="14"/>
  <c r="AG163" i="14"/>
  <c r="AI163" i="14"/>
  <c r="AO163" i="14"/>
  <c r="Q164" i="14"/>
  <c r="U164" i="14"/>
  <c r="W164" i="14"/>
  <c r="X164" i="14"/>
  <c r="Z164" i="14"/>
  <c r="AB164" i="14"/>
  <c r="AF164" i="14"/>
  <c r="AG164" i="14"/>
  <c r="AI164" i="14"/>
  <c r="AO164" i="14"/>
  <c r="Q165" i="14"/>
  <c r="U165" i="14"/>
  <c r="W165" i="14"/>
  <c r="X165" i="14"/>
  <c r="Z165" i="14"/>
  <c r="AB165" i="14"/>
  <c r="AF165" i="14"/>
  <c r="AG165" i="14"/>
  <c r="AI165" i="14"/>
  <c r="AO165" i="14"/>
  <c r="Q166" i="14"/>
  <c r="U166" i="14"/>
  <c r="W166" i="14"/>
  <c r="X166" i="14"/>
  <c r="Z166" i="14"/>
  <c r="AB166" i="14"/>
  <c r="AF166" i="14"/>
  <c r="AG166" i="14"/>
  <c r="AI166" i="14"/>
  <c r="AO166" i="14"/>
  <c r="Q167" i="14"/>
  <c r="U167" i="14"/>
  <c r="W167" i="14"/>
  <c r="X167" i="14"/>
  <c r="Z167" i="14"/>
  <c r="AB167" i="14"/>
  <c r="AF167" i="14"/>
  <c r="AG167" i="14"/>
  <c r="AI167" i="14"/>
  <c r="AO167" i="14"/>
  <c r="Q168" i="14"/>
  <c r="U168" i="14"/>
  <c r="W168" i="14"/>
  <c r="X168" i="14"/>
  <c r="Z168" i="14"/>
  <c r="AB168" i="14"/>
  <c r="AF168" i="14"/>
  <c r="AG168" i="14"/>
  <c r="AI168" i="14"/>
  <c r="AO168" i="14"/>
  <c r="Q169" i="14"/>
  <c r="U169" i="14"/>
  <c r="W169" i="14"/>
  <c r="X169" i="14"/>
  <c r="Z169" i="14"/>
  <c r="AB169" i="14"/>
  <c r="AF169" i="14"/>
  <c r="AG169" i="14"/>
  <c r="AI169" i="14"/>
  <c r="AO169" i="14"/>
  <c r="Q170" i="14"/>
  <c r="U170" i="14"/>
  <c r="W170" i="14"/>
  <c r="X170" i="14"/>
  <c r="Z170" i="14"/>
  <c r="AB170" i="14"/>
  <c r="AF170" i="14"/>
  <c r="AG170" i="14"/>
  <c r="AI170" i="14"/>
  <c r="AO170" i="14"/>
  <c r="Q171" i="14"/>
  <c r="U171" i="14"/>
  <c r="W171" i="14"/>
  <c r="X171" i="14"/>
  <c r="Z171" i="14"/>
  <c r="AB171" i="14"/>
  <c r="AF171" i="14"/>
  <c r="AG171" i="14"/>
  <c r="AI171" i="14"/>
  <c r="AO171" i="14"/>
  <c r="Q172" i="14"/>
  <c r="U172" i="14"/>
  <c r="W172" i="14"/>
  <c r="X172" i="14"/>
  <c r="Z172" i="14"/>
  <c r="AB172" i="14"/>
  <c r="AF172" i="14"/>
  <c r="AG172" i="14"/>
  <c r="AI172" i="14"/>
  <c r="AO172" i="14"/>
  <c r="Q173" i="14"/>
  <c r="U173" i="14"/>
  <c r="W173" i="14"/>
  <c r="X173" i="14"/>
  <c r="Z173" i="14"/>
  <c r="AB173" i="14"/>
  <c r="AF173" i="14"/>
  <c r="AG173" i="14"/>
  <c r="AI173" i="14"/>
  <c r="AO173" i="14"/>
  <c r="Q174" i="14"/>
  <c r="U174" i="14"/>
  <c r="W174" i="14"/>
  <c r="X174" i="14"/>
  <c r="Z174" i="14"/>
  <c r="AB174" i="14"/>
  <c r="AF174" i="14"/>
  <c r="AG174" i="14"/>
  <c r="AI174" i="14"/>
  <c r="AO174" i="14"/>
  <c r="Q175" i="14"/>
  <c r="U175" i="14"/>
  <c r="W175" i="14"/>
  <c r="X175" i="14"/>
  <c r="Z175" i="14"/>
  <c r="AB175" i="14"/>
  <c r="AF175" i="14"/>
  <c r="AG175" i="14"/>
  <c r="AI175" i="14"/>
  <c r="AO175" i="14"/>
  <c r="Q176" i="14"/>
  <c r="U176" i="14"/>
  <c r="W176" i="14"/>
  <c r="X176" i="14"/>
  <c r="Z176" i="14"/>
  <c r="AB176" i="14"/>
  <c r="AF176" i="14"/>
  <c r="AG176" i="14"/>
  <c r="AI176" i="14"/>
  <c r="AO176" i="14"/>
  <c r="Q177" i="14"/>
  <c r="U177" i="14"/>
  <c r="W177" i="14"/>
  <c r="X177" i="14"/>
  <c r="Z177" i="14"/>
  <c r="AB177" i="14"/>
  <c r="AF177" i="14"/>
  <c r="AG177" i="14"/>
  <c r="AI177" i="14"/>
  <c r="AO177" i="14"/>
  <c r="Q178" i="14"/>
  <c r="U178" i="14"/>
  <c r="W178" i="14"/>
  <c r="X178" i="14"/>
  <c r="Z178" i="14"/>
  <c r="AB178" i="14"/>
  <c r="AF178" i="14"/>
  <c r="AG178" i="14"/>
  <c r="AI178" i="14"/>
  <c r="AO178" i="14"/>
  <c r="Q179" i="14"/>
  <c r="U179" i="14"/>
  <c r="W179" i="14"/>
  <c r="X179" i="14"/>
  <c r="Z179" i="14"/>
  <c r="AB179" i="14"/>
  <c r="AF179" i="14"/>
  <c r="AG179" i="14"/>
  <c r="AI179" i="14"/>
  <c r="AO179" i="14"/>
  <c r="Q180" i="14"/>
  <c r="U180" i="14"/>
  <c r="W180" i="14"/>
  <c r="X180" i="14"/>
  <c r="Z180" i="14"/>
  <c r="AB180" i="14"/>
  <c r="AF180" i="14"/>
  <c r="AG180" i="14"/>
  <c r="AI180" i="14"/>
  <c r="AO180" i="14"/>
  <c r="Q181" i="14"/>
  <c r="U181" i="14"/>
  <c r="W181" i="14"/>
  <c r="X181" i="14"/>
  <c r="Z181" i="14"/>
  <c r="AB181" i="14"/>
  <c r="AF181" i="14"/>
  <c r="AG181" i="14"/>
  <c r="AI181" i="14"/>
  <c r="AO181" i="14"/>
  <c r="Q182" i="14"/>
  <c r="U182" i="14"/>
  <c r="W182" i="14"/>
  <c r="X182" i="14"/>
  <c r="Z182" i="14"/>
  <c r="AB182" i="14"/>
  <c r="AF182" i="14"/>
  <c r="AG182" i="14"/>
  <c r="AI182" i="14"/>
  <c r="AO182" i="14"/>
  <c r="Q183" i="14"/>
  <c r="U183" i="14"/>
  <c r="W183" i="14"/>
  <c r="X183" i="14"/>
  <c r="Z183" i="14"/>
  <c r="AB183" i="14"/>
  <c r="AF183" i="14"/>
  <c r="AG183" i="14"/>
  <c r="AI183" i="14"/>
  <c r="AO183" i="14"/>
  <c r="Q184" i="14"/>
  <c r="U184" i="14"/>
  <c r="W184" i="14"/>
  <c r="X184" i="14"/>
  <c r="Z184" i="14"/>
  <c r="AB184" i="14"/>
  <c r="AF184" i="14"/>
  <c r="AG184" i="14"/>
  <c r="AI184" i="14"/>
  <c r="AO184" i="14"/>
  <c r="Q185" i="14"/>
  <c r="U185" i="14"/>
  <c r="W185" i="14"/>
  <c r="X185" i="14"/>
  <c r="Z185" i="14"/>
  <c r="AB185" i="14"/>
  <c r="AF185" i="14"/>
  <c r="AG185" i="14"/>
  <c r="AI185" i="14"/>
  <c r="AO185" i="14"/>
  <c r="Q186" i="14"/>
  <c r="U186" i="14"/>
  <c r="W186" i="14"/>
  <c r="X186" i="14"/>
  <c r="Z186" i="14"/>
  <c r="AB186" i="14"/>
  <c r="AF186" i="14"/>
  <c r="AG186" i="14"/>
  <c r="AI186" i="14"/>
  <c r="AO186" i="14"/>
  <c r="Q187" i="14"/>
  <c r="U187" i="14"/>
  <c r="W187" i="14"/>
  <c r="X187" i="14"/>
  <c r="Z187" i="14"/>
  <c r="AB187" i="14"/>
  <c r="AF187" i="14"/>
  <c r="AG187" i="14"/>
  <c r="AI187" i="14"/>
  <c r="AO187" i="14"/>
  <c r="Q188" i="14"/>
  <c r="U188" i="14"/>
  <c r="W188" i="14"/>
  <c r="X188" i="14"/>
  <c r="Z188" i="14"/>
  <c r="AB188" i="14"/>
  <c r="AF188" i="14"/>
  <c r="AG188" i="14"/>
  <c r="AI188" i="14"/>
  <c r="AO188" i="14"/>
  <c r="Q189" i="14"/>
  <c r="U189" i="14"/>
  <c r="W189" i="14"/>
  <c r="X189" i="14"/>
  <c r="Z189" i="14"/>
  <c r="AB189" i="14"/>
  <c r="AF189" i="14"/>
  <c r="AG189" i="14"/>
  <c r="AI189" i="14"/>
  <c r="AO189" i="14"/>
  <c r="Q190" i="14"/>
  <c r="U190" i="14"/>
  <c r="W190" i="14"/>
  <c r="X190" i="14"/>
  <c r="Z190" i="14"/>
  <c r="AB190" i="14"/>
  <c r="AF190" i="14"/>
  <c r="AG190" i="14"/>
  <c r="AI190" i="14"/>
  <c r="AO190" i="14"/>
  <c r="Q191" i="14"/>
  <c r="U191" i="14"/>
  <c r="W191" i="14"/>
  <c r="X191" i="14"/>
  <c r="Z191" i="14"/>
  <c r="AB191" i="14"/>
  <c r="AF191" i="14"/>
  <c r="AG191" i="14"/>
  <c r="AI191" i="14"/>
  <c r="AO191" i="14"/>
  <c r="Q192" i="14"/>
  <c r="U192" i="14"/>
  <c r="W192" i="14"/>
  <c r="X192" i="14"/>
  <c r="Z192" i="14"/>
  <c r="AB192" i="14"/>
  <c r="AF192" i="14"/>
  <c r="AG192" i="14"/>
  <c r="AI192" i="14"/>
  <c r="AO192" i="14"/>
  <c r="Q193" i="14"/>
  <c r="U193" i="14"/>
  <c r="W193" i="14"/>
  <c r="X193" i="14"/>
  <c r="Z193" i="14"/>
  <c r="AB193" i="14"/>
  <c r="AF193" i="14"/>
  <c r="AG193" i="14"/>
  <c r="AI193" i="14"/>
  <c r="AO193" i="14"/>
  <c r="Q194" i="14"/>
  <c r="U194" i="14"/>
  <c r="W194" i="14"/>
  <c r="X194" i="14"/>
  <c r="Z194" i="14"/>
  <c r="AB194" i="14"/>
  <c r="AF194" i="14"/>
  <c r="AG194" i="14"/>
  <c r="AI194" i="14"/>
  <c r="AO194" i="14"/>
  <c r="Q195" i="14"/>
  <c r="U195" i="14"/>
  <c r="W195" i="14"/>
  <c r="X195" i="14"/>
  <c r="Z195" i="14"/>
  <c r="AB195" i="14"/>
  <c r="AF195" i="14"/>
  <c r="AG195" i="14"/>
  <c r="AI195" i="14"/>
  <c r="AO195" i="14"/>
  <c r="Q196" i="14"/>
  <c r="U196" i="14"/>
  <c r="W196" i="14"/>
  <c r="X196" i="14"/>
  <c r="Z196" i="14"/>
  <c r="AB196" i="14"/>
  <c r="AF196" i="14"/>
  <c r="AG196" i="14"/>
  <c r="AI196" i="14"/>
  <c r="AO196" i="14"/>
  <c r="Q197" i="14"/>
  <c r="U197" i="14"/>
  <c r="W197" i="14"/>
  <c r="X197" i="14"/>
  <c r="Z197" i="14"/>
  <c r="AB197" i="14"/>
  <c r="AF197" i="14"/>
  <c r="AG197" i="14"/>
  <c r="AI197" i="14"/>
  <c r="AO197" i="14"/>
  <c r="Q198" i="14"/>
  <c r="U198" i="14"/>
  <c r="W198" i="14"/>
  <c r="X198" i="14"/>
  <c r="Z198" i="14"/>
  <c r="AB198" i="14"/>
  <c r="AF198" i="14"/>
  <c r="AG198" i="14"/>
  <c r="AI198" i="14"/>
  <c r="AO198" i="14"/>
  <c r="Q199" i="14"/>
  <c r="U199" i="14"/>
  <c r="W199" i="14"/>
  <c r="X199" i="14"/>
  <c r="Z199" i="14"/>
  <c r="AB199" i="14"/>
  <c r="AF199" i="14"/>
  <c r="AG199" i="14"/>
  <c r="AI199" i="14"/>
  <c r="AO199" i="14"/>
  <c r="Q200" i="14"/>
  <c r="U200" i="14"/>
  <c r="W200" i="14"/>
  <c r="X200" i="14"/>
  <c r="Z200" i="14"/>
  <c r="AB200" i="14"/>
  <c r="AF200" i="14"/>
  <c r="AG200" i="14"/>
  <c r="AI200" i="14"/>
  <c r="AO200" i="14"/>
  <c r="Q201" i="14"/>
  <c r="U201" i="14"/>
  <c r="W201" i="14"/>
  <c r="X201" i="14"/>
  <c r="Z201" i="14"/>
  <c r="AB201" i="14"/>
  <c r="AF201" i="14"/>
  <c r="AG201" i="14"/>
  <c r="AI201" i="14"/>
  <c r="AO201" i="14"/>
  <c r="Q202" i="14"/>
  <c r="U202" i="14"/>
  <c r="W202" i="14"/>
  <c r="X202" i="14"/>
  <c r="Z202" i="14"/>
  <c r="AB202" i="14"/>
  <c r="AF202" i="14"/>
  <c r="AG202" i="14"/>
  <c r="AI202" i="14"/>
  <c r="AO202" i="14"/>
  <c r="Q203" i="14"/>
  <c r="U203" i="14"/>
  <c r="W203" i="14"/>
  <c r="X203" i="14"/>
  <c r="Z203" i="14"/>
  <c r="AB203" i="14"/>
  <c r="AF203" i="14"/>
  <c r="AG203" i="14"/>
  <c r="AI203" i="14"/>
  <c r="AO203" i="14"/>
  <c r="Q204" i="14"/>
  <c r="U204" i="14"/>
  <c r="W204" i="14"/>
  <c r="X204" i="14"/>
  <c r="Z204" i="14"/>
  <c r="AB204" i="14"/>
  <c r="AF204" i="14"/>
  <c r="AG204" i="14"/>
  <c r="AI204" i="14"/>
  <c r="AO204" i="14"/>
  <c r="Q205" i="14"/>
  <c r="U205" i="14"/>
  <c r="W205" i="14"/>
  <c r="X205" i="14"/>
  <c r="Z205" i="14"/>
  <c r="AB205" i="14"/>
  <c r="AF205" i="14"/>
  <c r="AG205" i="14"/>
  <c r="AI205" i="14"/>
  <c r="AO205" i="14"/>
  <c r="Q206" i="14"/>
  <c r="U206" i="14"/>
  <c r="W206" i="14"/>
  <c r="X206" i="14"/>
  <c r="Z206" i="14"/>
  <c r="AB206" i="14"/>
  <c r="AF206" i="14"/>
  <c r="AG206" i="14"/>
  <c r="AI206" i="14"/>
  <c r="AO206" i="14"/>
  <c r="Q207" i="14"/>
  <c r="U207" i="14"/>
  <c r="W207" i="14"/>
  <c r="X207" i="14"/>
  <c r="Z207" i="14"/>
  <c r="AB207" i="14"/>
  <c r="AF207" i="14"/>
  <c r="AG207" i="14"/>
  <c r="AI207" i="14"/>
  <c r="AO207" i="14"/>
  <c r="Q208" i="14"/>
  <c r="U208" i="14"/>
  <c r="W208" i="14"/>
  <c r="X208" i="14"/>
  <c r="Z208" i="14"/>
  <c r="AB208" i="14"/>
  <c r="AF208" i="14"/>
  <c r="AG208" i="14"/>
  <c r="AI208" i="14"/>
  <c r="AO208" i="14"/>
  <c r="Q209" i="14"/>
  <c r="U209" i="14"/>
  <c r="W209" i="14"/>
  <c r="X209" i="14"/>
  <c r="Z209" i="14"/>
  <c r="AB209" i="14"/>
  <c r="AF209" i="14"/>
  <c r="AG209" i="14"/>
  <c r="AI209" i="14"/>
  <c r="AO209" i="14"/>
  <c r="Q210" i="14"/>
  <c r="U210" i="14"/>
  <c r="W210" i="14"/>
  <c r="X210" i="14"/>
  <c r="Z210" i="14"/>
  <c r="AB210" i="14"/>
  <c r="AF210" i="14"/>
  <c r="AG210" i="14"/>
  <c r="AI210" i="14"/>
  <c r="AO210" i="14"/>
  <c r="Q211" i="14"/>
  <c r="U211" i="14"/>
  <c r="W211" i="14"/>
  <c r="X211" i="14"/>
  <c r="Z211" i="14"/>
  <c r="AB211" i="14"/>
  <c r="AF211" i="14"/>
  <c r="AG211" i="14"/>
  <c r="AI211" i="14"/>
  <c r="AO211" i="14"/>
  <c r="Q212" i="14"/>
  <c r="U212" i="14"/>
  <c r="W212" i="14"/>
  <c r="X212" i="14"/>
  <c r="Z212" i="14"/>
  <c r="AB212" i="14"/>
  <c r="AF212" i="14"/>
  <c r="AG212" i="14"/>
  <c r="AI212" i="14"/>
  <c r="AO212" i="14"/>
  <c r="Q213" i="14"/>
  <c r="U213" i="14"/>
  <c r="W213" i="14"/>
  <c r="X213" i="14"/>
  <c r="Z213" i="14"/>
  <c r="AB213" i="14"/>
  <c r="AF213" i="14"/>
  <c r="AG213" i="14"/>
  <c r="AI213" i="14"/>
  <c r="AO213" i="14"/>
  <c r="Q214" i="14"/>
  <c r="U214" i="14"/>
  <c r="W214" i="14"/>
  <c r="X214" i="14"/>
  <c r="Z214" i="14"/>
  <c r="AB214" i="14"/>
  <c r="AF214" i="14"/>
  <c r="AG214" i="14"/>
  <c r="AI214" i="14"/>
  <c r="AO214" i="14"/>
  <c r="Q215" i="14"/>
  <c r="U215" i="14"/>
  <c r="W215" i="14"/>
  <c r="X215" i="14"/>
  <c r="Z215" i="14"/>
  <c r="AB215" i="14"/>
  <c r="AF215" i="14"/>
  <c r="AG215" i="14"/>
  <c r="AI215" i="14"/>
  <c r="AO215" i="14"/>
  <c r="Q216" i="14"/>
  <c r="U216" i="14"/>
  <c r="W216" i="14"/>
  <c r="X216" i="14"/>
  <c r="Z216" i="14"/>
  <c r="AB216" i="14"/>
  <c r="AF216" i="14"/>
  <c r="AG216" i="14"/>
  <c r="AI216" i="14"/>
  <c r="AO216" i="14"/>
  <c r="Q217" i="14"/>
  <c r="U217" i="14"/>
  <c r="W217" i="14"/>
  <c r="X217" i="14"/>
  <c r="Z217" i="14"/>
  <c r="AB217" i="14"/>
  <c r="AF217" i="14"/>
  <c r="AG217" i="14"/>
  <c r="AI217" i="14"/>
  <c r="AO217" i="14"/>
  <c r="Q218" i="14"/>
  <c r="U218" i="14"/>
  <c r="W218" i="14"/>
  <c r="X218" i="14"/>
  <c r="Z218" i="14"/>
  <c r="AB218" i="14"/>
  <c r="AF218" i="14"/>
  <c r="AG218" i="14"/>
  <c r="AI218" i="14"/>
  <c r="AO218" i="14"/>
  <c r="Q219" i="14"/>
  <c r="U219" i="14"/>
  <c r="W219" i="14"/>
  <c r="X219" i="14"/>
  <c r="Z219" i="14"/>
  <c r="AB219" i="14"/>
  <c r="AF219" i="14"/>
  <c r="AG219" i="14"/>
  <c r="AI219" i="14"/>
  <c r="AO219" i="14"/>
  <c r="Q220" i="14"/>
  <c r="U220" i="14"/>
  <c r="W220" i="14"/>
  <c r="X220" i="14"/>
  <c r="Z220" i="14"/>
  <c r="AB220" i="14"/>
  <c r="AF220" i="14"/>
  <c r="AG220" i="14"/>
  <c r="AI220" i="14"/>
  <c r="AO220" i="14"/>
  <c r="Q221" i="14"/>
  <c r="U221" i="14"/>
  <c r="W221" i="14"/>
  <c r="X221" i="14"/>
  <c r="Z221" i="14"/>
  <c r="AB221" i="14"/>
  <c r="AF221" i="14"/>
  <c r="AG221" i="14"/>
  <c r="AI221" i="14"/>
  <c r="AO221" i="14"/>
  <c r="Q222" i="14"/>
  <c r="U222" i="14"/>
  <c r="W222" i="14"/>
  <c r="X222" i="14"/>
  <c r="Z222" i="14"/>
  <c r="AB222" i="14"/>
  <c r="AF222" i="14"/>
  <c r="AG222" i="14"/>
  <c r="AI222" i="14"/>
  <c r="AO222" i="14"/>
  <c r="Q223" i="14"/>
  <c r="U223" i="14"/>
  <c r="W223" i="14"/>
  <c r="X223" i="14"/>
  <c r="Z223" i="14"/>
  <c r="AB223" i="14"/>
  <c r="AF223" i="14"/>
  <c r="AG223" i="14"/>
  <c r="AI223" i="14"/>
  <c r="AO223" i="14"/>
  <c r="X3" i="14"/>
  <c r="Z3" i="14"/>
  <c r="AF3" i="14"/>
  <c r="AG3" i="14"/>
  <c r="X4" i="14"/>
  <c r="Z4" i="14"/>
  <c r="AF4" i="14"/>
  <c r="AG4" i="14"/>
  <c r="X5" i="14"/>
  <c r="Z5" i="14"/>
  <c r="AF5" i="14"/>
  <c r="AG5" i="14"/>
  <c r="X6" i="14"/>
  <c r="Z6" i="14"/>
  <c r="AF6" i="14"/>
  <c r="AG6" i="14"/>
  <c r="X7" i="14"/>
  <c r="Z7" i="14"/>
  <c r="AF7" i="14"/>
  <c r="AG7" i="14"/>
  <c r="X8" i="14"/>
  <c r="Z8" i="14"/>
  <c r="AF8" i="14"/>
  <c r="AG8" i="14"/>
  <c r="X9" i="14"/>
  <c r="Z9" i="14"/>
  <c r="AF9" i="14"/>
  <c r="AG9" i="14"/>
  <c r="X10" i="14"/>
  <c r="Z10" i="14"/>
  <c r="AF10" i="14"/>
  <c r="AG10" i="14"/>
  <c r="X11" i="14"/>
  <c r="Z11" i="14"/>
  <c r="AF11" i="14"/>
  <c r="AG11" i="14"/>
  <c r="X12" i="14"/>
  <c r="Z12" i="14"/>
  <c r="AF12" i="14"/>
  <c r="AG12" i="14"/>
  <c r="X13" i="14"/>
  <c r="Z13" i="14"/>
  <c r="AF13" i="14"/>
  <c r="AG13" i="14"/>
  <c r="X14" i="14"/>
  <c r="Z14" i="14"/>
  <c r="AF14" i="14"/>
  <c r="AG14" i="14"/>
  <c r="X15" i="14"/>
  <c r="Z15" i="14"/>
  <c r="AF15" i="14"/>
  <c r="AG15" i="14"/>
  <c r="X16" i="14"/>
  <c r="Z16" i="14"/>
  <c r="AF16" i="14"/>
  <c r="AG16" i="14"/>
  <c r="X17" i="14"/>
  <c r="Z17" i="14"/>
  <c r="AF17" i="14"/>
  <c r="AG17" i="14"/>
  <c r="X18" i="14"/>
  <c r="Z18" i="14"/>
  <c r="AF18" i="14"/>
  <c r="AG18" i="14"/>
  <c r="X19" i="14"/>
  <c r="Z19" i="14"/>
  <c r="AF19" i="14"/>
  <c r="AG19" i="14"/>
  <c r="X20" i="14"/>
  <c r="Z20" i="14"/>
  <c r="AF20" i="14"/>
  <c r="AG20" i="14"/>
  <c r="X21" i="14"/>
  <c r="Z21" i="14"/>
  <c r="AF21" i="14"/>
  <c r="AG21" i="14"/>
  <c r="X22" i="14"/>
  <c r="Z22" i="14"/>
  <c r="AF22" i="14"/>
  <c r="AG22" i="14"/>
  <c r="X23" i="14"/>
  <c r="Z23" i="14"/>
  <c r="AF23" i="14"/>
  <c r="AG23" i="14"/>
  <c r="X24" i="14"/>
  <c r="Z24" i="14"/>
  <c r="AF24" i="14"/>
  <c r="AG24" i="14"/>
  <c r="X25" i="14"/>
  <c r="Z25" i="14"/>
  <c r="AF25" i="14"/>
  <c r="AG25" i="14"/>
  <c r="X26" i="14"/>
  <c r="Z26" i="14"/>
  <c r="AF26" i="14"/>
  <c r="AG26" i="14"/>
  <c r="X27" i="14"/>
  <c r="Z27" i="14"/>
  <c r="AF27" i="14"/>
  <c r="AG27" i="14"/>
  <c r="X28" i="14"/>
  <c r="Z28" i="14"/>
  <c r="AF28" i="14"/>
  <c r="AG28" i="14"/>
  <c r="X29" i="14"/>
  <c r="Z29" i="14"/>
  <c r="AF29" i="14"/>
  <c r="AG29" i="14"/>
  <c r="X30" i="14"/>
  <c r="Z30" i="14"/>
  <c r="AF30" i="14"/>
  <c r="AG30" i="14"/>
  <c r="X31" i="14"/>
  <c r="Z31" i="14"/>
  <c r="AF31" i="14"/>
  <c r="AG31" i="14"/>
  <c r="X32" i="14"/>
  <c r="Z32" i="14"/>
  <c r="AF32" i="14"/>
  <c r="AG32" i="14"/>
  <c r="X33" i="14"/>
  <c r="Z33" i="14"/>
  <c r="AF33" i="14"/>
  <c r="AG33" i="14"/>
  <c r="X34" i="14"/>
  <c r="Z34" i="14"/>
  <c r="AF34" i="14"/>
  <c r="AG34" i="14"/>
  <c r="X35" i="14"/>
  <c r="Z35" i="14"/>
  <c r="AF35" i="14"/>
  <c r="AG35" i="14"/>
  <c r="X36" i="14"/>
  <c r="Z36" i="14"/>
  <c r="AF36" i="14"/>
  <c r="AG36" i="14"/>
  <c r="X37" i="14"/>
  <c r="Z37" i="14"/>
  <c r="AF37" i="14"/>
  <c r="AG37" i="14"/>
  <c r="X38" i="14"/>
  <c r="Z38" i="14"/>
  <c r="AF38" i="14"/>
  <c r="AG38" i="14"/>
  <c r="X39" i="14"/>
  <c r="Z39" i="14"/>
  <c r="AF39" i="14"/>
  <c r="AG39" i="14"/>
  <c r="X40" i="14"/>
  <c r="Z40" i="14"/>
  <c r="AF40" i="14"/>
  <c r="AG40" i="14"/>
  <c r="X41" i="14"/>
  <c r="Z41" i="14"/>
  <c r="AF41" i="14"/>
  <c r="AG41" i="14"/>
  <c r="X42" i="14"/>
  <c r="Z42" i="14"/>
  <c r="AF42" i="14"/>
  <c r="AG42" i="14"/>
  <c r="X43" i="14"/>
  <c r="Z43" i="14"/>
  <c r="AF43" i="14"/>
  <c r="AG43" i="14"/>
  <c r="X44" i="14"/>
  <c r="Z44" i="14"/>
  <c r="AF44" i="14"/>
  <c r="AG44" i="14"/>
  <c r="X45" i="14"/>
  <c r="Z45" i="14"/>
  <c r="AF45" i="14"/>
  <c r="AG45" i="14"/>
  <c r="X46" i="14"/>
  <c r="Z46" i="14"/>
  <c r="AF46" i="14"/>
  <c r="AG46" i="14"/>
  <c r="X47" i="14"/>
  <c r="Z47" i="14"/>
  <c r="AF47" i="14"/>
  <c r="AG47" i="14"/>
  <c r="X48" i="14"/>
  <c r="Z48" i="14"/>
  <c r="AF48" i="14"/>
  <c r="AG48" i="14"/>
  <c r="X49" i="14"/>
  <c r="Z49" i="14"/>
  <c r="AF49" i="14"/>
  <c r="AG49" i="14"/>
  <c r="X50" i="14"/>
  <c r="Z50" i="14"/>
  <c r="AF50" i="14"/>
  <c r="AG50" i="14"/>
  <c r="X51" i="14"/>
  <c r="Z51" i="14"/>
  <c r="AF51" i="14"/>
  <c r="AG51" i="14"/>
  <c r="X52" i="14"/>
  <c r="Z52" i="14"/>
  <c r="AF52" i="14"/>
  <c r="AG52" i="14"/>
  <c r="X53" i="14"/>
  <c r="Z53" i="14"/>
  <c r="AF53" i="14"/>
  <c r="AG53" i="14"/>
  <c r="X54" i="14"/>
  <c r="Z54" i="14"/>
  <c r="AF54" i="14"/>
  <c r="AG54" i="14"/>
  <c r="X55" i="14"/>
  <c r="Z55" i="14"/>
  <c r="AF55" i="14"/>
  <c r="AG55" i="14"/>
  <c r="X56" i="14"/>
  <c r="Z56" i="14"/>
  <c r="AF56" i="14"/>
  <c r="AG56" i="14"/>
  <c r="X57" i="14"/>
  <c r="Z57" i="14"/>
  <c r="AF57" i="14"/>
  <c r="AG57" i="14"/>
  <c r="X58" i="14"/>
  <c r="Z58" i="14"/>
  <c r="AF58" i="14"/>
  <c r="AG58" i="14"/>
  <c r="X59" i="14"/>
  <c r="Z59" i="14"/>
  <c r="AF59" i="14"/>
  <c r="AG59" i="14"/>
  <c r="X60" i="14"/>
  <c r="Z60" i="14"/>
  <c r="AF60" i="14"/>
  <c r="AG60" i="14"/>
  <c r="X61" i="14"/>
  <c r="Z61" i="14"/>
  <c r="AF61" i="14"/>
  <c r="AG61" i="14"/>
  <c r="X62" i="14"/>
  <c r="Z62" i="14"/>
  <c r="AF62" i="14"/>
  <c r="AG62" i="14"/>
  <c r="X63" i="14"/>
  <c r="Z63" i="14"/>
  <c r="AF63" i="14"/>
  <c r="AG63" i="14"/>
  <c r="X64" i="14"/>
  <c r="Z64" i="14"/>
  <c r="AF64" i="14"/>
  <c r="AG64" i="14"/>
  <c r="X65" i="14"/>
  <c r="Z65" i="14"/>
  <c r="AF65" i="14"/>
  <c r="AG65" i="14"/>
  <c r="X66" i="14"/>
  <c r="Z66" i="14"/>
  <c r="AF66" i="14"/>
  <c r="AG66" i="14"/>
  <c r="X67" i="14"/>
  <c r="Z67" i="14"/>
  <c r="AF67" i="14"/>
  <c r="AG67" i="14"/>
  <c r="X68" i="14"/>
  <c r="Z68" i="14"/>
  <c r="AF68" i="14"/>
  <c r="AG68" i="14"/>
  <c r="X69" i="14"/>
  <c r="Z69" i="14"/>
  <c r="AF69" i="14"/>
  <c r="AG69" i="14"/>
  <c r="X70" i="14"/>
  <c r="Z70" i="14"/>
  <c r="AF70" i="14"/>
  <c r="AG70" i="14"/>
  <c r="X71" i="14"/>
  <c r="Z71" i="14"/>
  <c r="AF71" i="14"/>
  <c r="AG71" i="14"/>
  <c r="X72" i="14"/>
  <c r="Z72" i="14"/>
  <c r="AF72" i="14"/>
  <c r="AG72" i="14"/>
  <c r="X73" i="14"/>
  <c r="Z73" i="14"/>
  <c r="AF73" i="14"/>
  <c r="AG73" i="14"/>
  <c r="X74" i="14"/>
  <c r="Z74" i="14"/>
  <c r="AF74" i="14"/>
  <c r="AG74" i="14"/>
  <c r="X75" i="14"/>
  <c r="Z75" i="14"/>
  <c r="AF75" i="14"/>
  <c r="AG75" i="14"/>
  <c r="X76" i="14"/>
  <c r="Z76" i="14"/>
  <c r="AF76" i="14"/>
  <c r="AG76" i="14"/>
  <c r="X77" i="14"/>
  <c r="Z77" i="14"/>
  <c r="AF77" i="14"/>
  <c r="AG77" i="14"/>
  <c r="X78" i="14"/>
  <c r="Z78" i="14"/>
  <c r="AF78" i="14"/>
  <c r="AG78" i="14"/>
  <c r="X79" i="14"/>
  <c r="Z79" i="14"/>
  <c r="AF79" i="14"/>
  <c r="AG79" i="14"/>
  <c r="X80" i="14"/>
  <c r="Z80" i="14"/>
  <c r="AF80" i="14"/>
  <c r="AG80" i="14"/>
  <c r="X81" i="14"/>
  <c r="Z81" i="14"/>
  <c r="AF81" i="14"/>
  <c r="AG81" i="14"/>
  <c r="X82" i="14"/>
  <c r="Z82" i="14"/>
  <c r="AF82" i="14"/>
  <c r="AG82" i="14"/>
  <c r="X83" i="14"/>
  <c r="Z83" i="14"/>
  <c r="AF83" i="14"/>
  <c r="AG83" i="14"/>
  <c r="X84" i="14"/>
  <c r="Z84" i="14"/>
  <c r="AF84" i="14"/>
  <c r="AG84" i="14"/>
  <c r="X85" i="14"/>
  <c r="Z85" i="14"/>
  <c r="AF85" i="14"/>
  <c r="AG85" i="14"/>
  <c r="X86" i="14"/>
  <c r="Z86" i="14"/>
  <c r="AF86" i="14"/>
  <c r="AG86" i="14"/>
  <c r="X87" i="14"/>
  <c r="Z87" i="14"/>
  <c r="AF87" i="14"/>
  <c r="AG87" i="14"/>
  <c r="X88" i="14"/>
  <c r="Z88" i="14"/>
  <c r="AF88" i="14"/>
  <c r="AG88" i="14"/>
  <c r="X89" i="14"/>
  <c r="Z89" i="14"/>
  <c r="AF89" i="14"/>
  <c r="AG89" i="14"/>
  <c r="X90" i="14"/>
  <c r="Z90" i="14"/>
  <c r="AF90" i="14"/>
  <c r="AG90" i="14"/>
  <c r="X91" i="14"/>
  <c r="Z91" i="14"/>
  <c r="AF91" i="14"/>
  <c r="AG91" i="14"/>
  <c r="X92" i="14"/>
  <c r="Z92" i="14"/>
  <c r="AF92" i="14"/>
  <c r="AG92" i="14"/>
  <c r="X93" i="14"/>
  <c r="Z93" i="14"/>
  <c r="AF93" i="14"/>
  <c r="AG93" i="14"/>
  <c r="X94" i="14"/>
  <c r="Z94" i="14"/>
  <c r="AF94" i="14"/>
  <c r="AG94" i="14"/>
  <c r="X95" i="14"/>
  <c r="Z95" i="14"/>
  <c r="AF95" i="14"/>
  <c r="AG95" i="14"/>
  <c r="X96" i="14"/>
  <c r="Z96" i="14"/>
  <c r="AF96" i="14"/>
  <c r="AG96" i="14"/>
  <c r="X97" i="14"/>
  <c r="Z97" i="14"/>
  <c r="AF97" i="14"/>
  <c r="AG97" i="14"/>
  <c r="X98" i="14"/>
  <c r="Z98" i="14"/>
  <c r="AF98" i="14"/>
  <c r="AG98" i="14"/>
  <c r="X99" i="14"/>
  <c r="Z99" i="14"/>
  <c r="AF99" i="14"/>
  <c r="AG99" i="14"/>
  <c r="X100" i="14"/>
  <c r="Z100" i="14"/>
  <c r="AF100" i="14"/>
  <c r="AG100" i="14"/>
  <c r="X101" i="14"/>
  <c r="Z101" i="14"/>
  <c r="AF101" i="14"/>
  <c r="AG101" i="14"/>
  <c r="X102" i="14"/>
  <c r="Z102" i="14"/>
  <c r="AF102" i="14"/>
  <c r="AG102" i="14"/>
  <c r="X103" i="14"/>
  <c r="Z103" i="14"/>
  <c r="AF103" i="14"/>
  <c r="AG103" i="14"/>
  <c r="X104" i="14"/>
  <c r="Z104" i="14"/>
  <c r="AF104" i="14"/>
  <c r="AG104" i="14"/>
  <c r="X105" i="14"/>
  <c r="Z105" i="14"/>
  <c r="AF105" i="14"/>
  <c r="AG105" i="14"/>
  <c r="X106" i="14"/>
  <c r="Z106" i="14"/>
  <c r="AF106" i="14"/>
  <c r="AG106" i="14"/>
  <c r="X107" i="14"/>
  <c r="Z107" i="14"/>
  <c r="AF107" i="14"/>
  <c r="AG107" i="14"/>
  <c r="X108" i="14"/>
  <c r="Z108" i="14"/>
  <c r="AF108" i="14"/>
  <c r="AG108" i="14"/>
  <c r="X109" i="14"/>
  <c r="Z109" i="14"/>
  <c r="AF109" i="14"/>
  <c r="AG109" i="14"/>
  <c r="X110" i="14"/>
  <c r="Z110" i="14"/>
  <c r="AF110" i="14"/>
  <c r="AG110" i="14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G4" i="13"/>
  <c r="L4" i="13"/>
  <c r="G5" i="13"/>
  <c r="L5" i="13"/>
  <c r="G6" i="13"/>
  <c r="L6" i="13"/>
  <c r="G7" i="13"/>
  <c r="L7" i="13"/>
  <c r="G8" i="13"/>
  <c r="L8" i="13"/>
  <c r="G9" i="13"/>
  <c r="L9" i="13"/>
  <c r="G10" i="13"/>
  <c r="L10" i="13"/>
  <c r="G11" i="13"/>
  <c r="L11" i="13"/>
  <c r="G12" i="13"/>
  <c r="L12" i="13"/>
  <c r="G13" i="13"/>
  <c r="L13" i="13"/>
  <c r="G14" i="13"/>
  <c r="L14" i="13"/>
  <c r="G15" i="13"/>
  <c r="L15" i="13"/>
  <c r="G16" i="13"/>
  <c r="L16" i="13"/>
  <c r="G17" i="13"/>
  <c r="L17" i="13"/>
  <c r="G18" i="13"/>
  <c r="L18" i="13"/>
  <c r="G19" i="13"/>
  <c r="L19" i="13"/>
  <c r="G20" i="13"/>
  <c r="L20" i="13"/>
  <c r="G21" i="13"/>
  <c r="L21" i="13"/>
  <c r="G22" i="13"/>
  <c r="L22" i="13"/>
  <c r="G23" i="13"/>
  <c r="L23" i="13"/>
  <c r="G24" i="13"/>
  <c r="L24" i="13"/>
  <c r="G25" i="13"/>
  <c r="L25" i="13"/>
  <c r="G26" i="13"/>
  <c r="L26" i="13"/>
  <c r="G27" i="13"/>
  <c r="L27" i="13"/>
  <c r="G28" i="13"/>
  <c r="L28" i="13"/>
  <c r="G29" i="13"/>
  <c r="L29" i="13"/>
  <c r="G30" i="13"/>
  <c r="L30" i="13"/>
  <c r="G31" i="13"/>
  <c r="L31" i="13"/>
  <c r="G32" i="13"/>
  <c r="L32" i="13"/>
  <c r="G33" i="13"/>
  <c r="L33" i="13"/>
  <c r="G34" i="13"/>
  <c r="L34" i="13"/>
  <c r="G35" i="13"/>
  <c r="L35" i="13"/>
  <c r="G36" i="13"/>
  <c r="L36" i="13"/>
  <c r="G37" i="13"/>
  <c r="L37" i="13"/>
  <c r="G38" i="13"/>
  <c r="L38" i="13"/>
  <c r="G39" i="13"/>
  <c r="L39" i="13"/>
  <c r="G40" i="13"/>
  <c r="L40" i="13"/>
  <c r="G41" i="13"/>
  <c r="L41" i="13"/>
  <c r="G42" i="13"/>
  <c r="L42" i="13"/>
  <c r="G43" i="13"/>
  <c r="L43" i="13"/>
  <c r="G44" i="13"/>
  <c r="L44" i="13"/>
  <c r="G45" i="13"/>
  <c r="L45" i="13"/>
  <c r="G46" i="13"/>
  <c r="L46" i="13"/>
  <c r="G47" i="13"/>
  <c r="L47" i="13"/>
  <c r="G48" i="13"/>
  <c r="L48" i="13"/>
  <c r="G49" i="13"/>
  <c r="L49" i="13"/>
  <c r="G50" i="13"/>
  <c r="L50" i="13"/>
  <c r="G51" i="13"/>
  <c r="L51" i="13"/>
  <c r="G52" i="13"/>
  <c r="L52" i="13"/>
  <c r="G53" i="13"/>
  <c r="L53" i="13"/>
  <c r="G54" i="13"/>
  <c r="L54" i="13"/>
  <c r="G55" i="13"/>
  <c r="L55" i="13"/>
  <c r="G56" i="13"/>
  <c r="L56" i="13"/>
  <c r="G57" i="13"/>
  <c r="L57" i="13"/>
  <c r="G58" i="13"/>
  <c r="L58" i="13"/>
  <c r="G59" i="13"/>
  <c r="L59" i="13"/>
  <c r="G60" i="13"/>
  <c r="L60" i="13"/>
  <c r="G61" i="13"/>
  <c r="L61" i="13"/>
  <c r="G62" i="13"/>
  <c r="L62" i="13"/>
  <c r="G63" i="13"/>
  <c r="L63" i="13"/>
  <c r="G64" i="13"/>
  <c r="L64" i="13"/>
  <c r="G65" i="13"/>
  <c r="L65" i="13"/>
  <c r="G66" i="13"/>
  <c r="L66" i="13"/>
  <c r="G67" i="13"/>
  <c r="L67" i="13"/>
  <c r="G68" i="13"/>
  <c r="L68" i="13"/>
  <c r="G69" i="13"/>
  <c r="L69" i="13"/>
  <c r="G70" i="13"/>
  <c r="L70" i="13"/>
  <c r="G71" i="13"/>
  <c r="L71" i="13"/>
  <c r="G72" i="13"/>
  <c r="L72" i="13"/>
  <c r="G73" i="13"/>
  <c r="L73" i="13"/>
  <c r="G74" i="13"/>
  <c r="L74" i="13"/>
  <c r="G75" i="13"/>
  <c r="L75" i="13"/>
  <c r="G76" i="13"/>
  <c r="L76" i="13"/>
  <c r="G77" i="13"/>
  <c r="L77" i="13"/>
  <c r="G78" i="13"/>
  <c r="L78" i="13"/>
  <c r="G79" i="13"/>
  <c r="L79" i="13"/>
  <c r="G80" i="13"/>
  <c r="L80" i="13"/>
  <c r="G81" i="13"/>
  <c r="L81" i="13"/>
  <c r="G82" i="13"/>
  <c r="L82" i="13"/>
  <c r="G83" i="13"/>
  <c r="L83" i="13"/>
  <c r="G84" i="13"/>
  <c r="L84" i="13"/>
  <c r="G85" i="13"/>
  <c r="L85" i="13"/>
  <c r="G86" i="13"/>
  <c r="L86" i="13"/>
  <c r="G87" i="13"/>
  <c r="L87" i="13"/>
  <c r="G88" i="13"/>
  <c r="L88" i="13"/>
  <c r="G89" i="13"/>
  <c r="L89" i="13"/>
  <c r="G90" i="13"/>
  <c r="L90" i="13"/>
  <c r="G91" i="13"/>
  <c r="L91" i="13"/>
  <c r="G92" i="13"/>
  <c r="L92" i="13"/>
  <c r="G93" i="13"/>
  <c r="L93" i="13"/>
  <c r="G94" i="13"/>
  <c r="L94" i="13"/>
  <c r="G95" i="13"/>
  <c r="L95" i="13"/>
  <c r="G96" i="13"/>
  <c r="L96" i="13"/>
  <c r="G97" i="13"/>
  <c r="L97" i="13"/>
  <c r="G98" i="13"/>
  <c r="L98" i="13"/>
  <c r="G99" i="13"/>
  <c r="L99" i="13"/>
  <c r="G100" i="13"/>
  <c r="L100" i="13"/>
  <c r="G101" i="13"/>
  <c r="L101" i="13"/>
  <c r="G102" i="13"/>
  <c r="L102" i="13"/>
  <c r="G103" i="13"/>
  <c r="L103" i="13"/>
  <c r="G104" i="13"/>
  <c r="L104" i="13"/>
  <c r="G105" i="13"/>
  <c r="L105" i="13"/>
  <c r="G106" i="13"/>
  <c r="L106" i="13"/>
  <c r="G107" i="13"/>
  <c r="L107" i="13"/>
  <c r="G108" i="13"/>
  <c r="L108" i="13"/>
  <c r="G109" i="13"/>
  <c r="L109" i="13"/>
  <c r="G110" i="13"/>
  <c r="L110" i="13"/>
  <c r="G111" i="13"/>
  <c r="L111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4" i="13"/>
  <c r="Q3" i="12"/>
  <c r="R3" i="12"/>
  <c r="S3" i="12"/>
  <c r="W3" i="12"/>
  <c r="Y3" i="12"/>
  <c r="Z3" i="12"/>
  <c r="AA3" i="12"/>
  <c r="AB3" i="12"/>
  <c r="AH3" i="12"/>
  <c r="AI3" i="12"/>
  <c r="AM3" i="12"/>
  <c r="AR3" i="12"/>
  <c r="AU3" i="12"/>
  <c r="AV3" i="12"/>
  <c r="AX3" i="12"/>
  <c r="R4" i="12"/>
  <c r="S4" i="12"/>
  <c r="W4" i="12"/>
  <c r="Y4" i="12"/>
  <c r="Z4" i="12"/>
  <c r="AA4" i="12"/>
  <c r="AB4" i="12"/>
  <c r="AH4" i="12"/>
  <c r="AI4" i="12"/>
  <c r="AM4" i="12"/>
  <c r="AR4" i="12"/>
  <c r="AU4" i="12"/>
  <c r="AV4" i="12"/>
  <c r="AX4" i="12"/>
  <c r="R5" i="12"/>
  <c r="S5" i="12"/>
  <c r="W5" i="12"/>
  <c r="Y5" i="12"/>
  <c r="Z5" i="12"/>
  <c r="AA5" i="12"/>
  <c r="AB5" i="12"/>
  <c r="AH5" i="12"/>
  <c r="AI5" i="12"/>
  <c r="AM5" i="12"/>
  <c r="AR5" i="12"/>
  <c r="AU5" i="12"/>
  <c r="AV5" i="12"/>
  <c r="AX5" i="12"/>
  <c r="R6" i="12"/>
  <c r="S6" i="12"/>
  <c r="W6" i="12"/>
  <c r="Y6" i="12"/>
  <c r="Z6" i="12"/>
  <c r="AA6" i="12"/>
  <c r="AB6" i="12"/>
  <c r="AH6" i="12"/>
  <c r="AI6" i="12"/>
  <c r="AM6" i="12"/>
  <c r="AR6" i="12"/>
  <c r="AU6" i="12"/>
  <c r="AV6" i="12"/>
  <c r="AX6" i="12"/>
  <c r="R7" i="12"/>
  <c r="S7" i="12"/>
  <c r="W7" i="12"/>
  <c r="Y7" i="12"/>
  <c r="Z7" i="12"/>
  <c r="AA7" i="12"/>
  <c r="AB7" i="12"/>
  <c r="AH7" i="12"/>
  <c r="AI7" i="12"/>
  <c r="AM7" i="12"/>
  <c r="AR7" i="12"/>
  <c r="AU7" i="12"/>
  <c r="AV7" i="12"/>
  <c r="AX7" i="12"/>
  <c r="R8" i="12"/>
  <c r="S8" i="12"/>
  <c r="W8" i="12"/>
  <c r="Y8" i="12"/>
  <c r="Z8" i="12"/>
  <c r="AA8" i="12"/>
  <c r="AB8" i="12"/>
  <c r="AH8" i="12"/>
  <c r="AI8" i="12"/>
  <c r="AM8" i="12"/>
  <c r="AR8" i="12"/>
  <c r="AU8" i="12"/>
  <c r="AV8" i="12"/>
  <c r="AX8" i="12"/>
  <c r="R9" i="12"/>
  <c r="S9" i="12"/>
  <c r="W9" i="12"/>
  <c r="Y9" i="12"/>
  <c r="Z9" i="12"/>
  <c r="AA9" i="12"/>
  <c r="AB9" i="12"/>
  <c r="AH9" i="12"/>
  <c r="AI9" i="12"/>
  <c r="AM9" i="12"/>
  <c r="AR9" i="12"/>
  <c r="AU9" i="12"/>
  <c r="AV9" i="12"/>
  <c r="AX9" i="12"/>
  <c r="R10" i="12"/>
  <c r="S10" i="12"/>
  <c r="W10" i="12"/>
  <c r="Y10" i="12"/>
  <c r="Z10" i="12"/>
  <c r="AA10" i="12"/>
  <c r="AB10" i="12"/>
  <c r="AH10" i="12"/>
  <c r="AI10" i="12"/>
  <c r="AM10" i="12"/>
  <c r="AR10" i="12"/>
  <c r="AU10" i="12"/>
  <c r="AV10" i="12"/>
  <c r="AX10" i="12"/>
  <c r="R11" i="12"/>
  <c r="S11" i="12"/>
  <c r="W11" i="12"/>
  <c r="Y11" i="12"/>
  <c r="Z11" i="12"/>
  <c r="AA11" i="12"/>
  <c r="AB11" i="12"/>
  <c r="AH11" i="12"/>
  <c r="AI11" i="12"/>
  <c r="AM11" i="12"/>
  <c r="AR11" i="12"/>
  <c r="AU11" i="12"/>
  <c r="AV11" i="12"/>
  <c r="AX11" i="12"/>
  <c r="R12" i="12"/>
  <c r="S12" i="12"/>
  <c r="W12" i="12"/>
  <c r="Y12" i="12"/>
  <c r="Z12" i="12"/>
  <c r="AA12" i="12"/>
  <c r="AB12" i="12"/>
  <c r="AH12" i="12"/>
  <c r="AI12" i="12"/>
  <c r="AM12" i="12"/>
  <c r="AR12" i="12"/>
  <c r="AU12" i="12"/>
  <c r="AV12" i="12"/>
  <c r="AX12" i="12"/>
  <c r="R13" i="12"/>
  <c r="S13" i="12"/>
  <c r="W13" i="12"/>
  <c r="Y13" i="12"/>
  <c r="Z13" i="12"/>
  <c r="AA13" i="12"/>
  <c r="AB13" i="12"/>
  <c r="AH13" i="12"/>
  <c r="AI13" i="12"/>
  <c r="AM13" i="12"/>
  <c r="AR13" i="12"/>
  <c r="AU13" i="12"/>
  <c r="AV13" i="12"/>
  <c r="AX13" i="12"/>
  <c r="R14" i="12"/>
  <c r="S14" i="12"/>
  <c r="W14" i="12"/>
  <c r="Y14" i="12"/>
  <c r="Z14" i="12"/>
  <c r="AA14" i="12"/>
  <c r="AB14" i="12"/>
  <c r="AH14" i="12"/>
  <c r="AI14" i="12"/>
  <c r="AM14" i="12"/>
  <c r="AR14" i="12"/>
  <c r="AU14" i="12"/>
  <c r="AV14" i="12"/>
  <c r="AX14" i="12"/>
  <c r="R15" i="12"/>
  <c r="S15" i="12"/>
  <c r="W15" i="12"/>
  <c r="Y15" i="12"/>
  <c r="Z15" i="12"/>
  <c r="AA15" i="12"/>
  <c r="AB15" i="12"/>
  <c r="AH15" i="12"/>
  <c r="AI15" i="12"/>
  <c r="AM15" i="12"/>
  <c r="AR15" i="12"/>
  <c r="AU15" i="12"/>
  <c r="AV15" i="12"/>
  <c r="AX15" i="12"/>
  <c r="R16" i="12"/>
  <c r="S16" i="12"/>
  <c r="W16" i="12"/>
  <c r="Y16" i="12"/>
  <c r="Z16" i="12"/>
  <c r="AA16" i="12"/>
  <c r="AB16" i="12"/>
  <c r="AH16" i="12"/>
  <c r="AI16" i="12"/>
  <c r="AM16" i="12"/>
  <c r="AR16" i="12"/>
  <c r="AU16" i="12"/>
  <c r="AV16" i="12"/>
  <c r="AX16" i="12"/>
  <c r="R17" i="12"/>
  <c r="S17" i="12"/>
  <c r="W17" i="12"/>
  <c r="Y17" i="12"/>
  <c r="Z17" i="12"/>
  <c r="AA17" i="12"/>
  <c r="AB17" i="12"/>
  <c r="AH17" i="12"/>
  <c r="AI17" i="12"/>
  <c r="AM17" i="12"/>
  <c r="AR17" i="12"/>
  <c r="AU17" i="12"/>
  <c r="AV17" i="12"/>
  <c r="AX17" i="12"/>
  <c r="R18" i="12"/>
  <c r="S18" i="12"/>
  <c r="W18" i="12"/>
  <c r="Y18" i="12"/>
  <c r="Z18" i="12"/>
  <c r="AA18" i="12"/>
  <c r="AB18" i="12"/>
  <c r="AH18" i="12"/>
  <c r="AI18" i="12"/>
  <c r="AM18" i="12"/>
  <c r="AR18" i="12"/>
  <c r="AU18" i="12"/>
  <c r="AV18" i="12"/>
  <c r="AX18" i="12"/>
  <c r="R19" i="12"/>
  <c r="S19" i="12"/>
  <c r="W19" i="12"/>
  <c r="Y19" i="12"/>
  <c r="Z19" i="12"/>
  <c r="AA19" i="12"/>
  <c r="AB19" i="12"/>
  <c r="AH19" i="12"/>
  <c r="AI19" i="12"/>
  <c r="AM19" i="12"/>
  <c r="AR19" i="12"/>
  <c r="AU19" i="12"/>
  <c r="AV19" i="12"/>
  <c r="AX19" i="12"/>
  <c r="R20" i="12"/>
  <c r="S20" i="12"/>
  <c r="W20" i="12"/>
  <c r="Y20" i="12"/>
  <c r="Z20" i="12"/>
  <c r="AA20" i="12"/>
  <c r="AB20" i="12"/>
  <c r="AH20" i="12"/>
  <c r="AI20" i="12"/>
  <c r="AM20" i="12"/>
  <c r="AR20" i="12"/>
  <c r="AU20" i="12"/>
  <c r="AV20" i="12"/>
  <c r="AX20" i="12"/>
  <c r="R21" i="12"/>
  <c r="S21" i="12"/>
  <c r="W21" i="12"/>
  <c r="Y21" i="12"/>
  <c r="Z21" i="12"/>
  <c r="AA21" i="12"/>
  <c r="AB21" i="12"/>
  <c r="AH21" i="12"/>
  <c r="AI21" i="12"/>
  <c r="AM21" i="12"/>
  <c r="AR21" i="12"/>
  <c r="AU21" i="12"/>
  <c r="AV21" i="12"/>
  <c r="AX21" i="12"/>
  <c r="R22" i="12"/>
  <c r="S22" i="12"/>
  <c r="W22" i="12"/>
  <c r="Y22" i="12"/>
  <c r="Z22" i="12"/>
  <c r="AA22" i="12"/>
  <c r="AB22" i="12"/>
  <c r="AH22" i="12"/>
  <c r="AI22" i="12"/>
  <c r="AM22" i="12"/>
  <c r="AR22" i="12"/>
  <c r="AU22" i="12"/>
  <c r="AV22" i="12"/>
  <c r="AX22" i="12"/>
  <c r="R23" i="12"/>
  <c r="S23" i="12"/>
  <c r="W23" i="12"/>
  <c r="Y23" i="12"/>
  <c r="Z23" i="12"/>
  <c r="AA23" i="12"/>
  <c r="AB23" i="12"/>
  <c r="AH23" i="12"/>
  <c r="AI23" i="12"/>
  <c r="AM23" i="12"/>
  <c r="AR23" i="12"/>
  <c r="AU23" i="12"/>
  <c r="AV23" i="12"/>
  <c r="AX23" i="12"/>
  <c r="R24" i="12"/>
  <c r="S24" i="12"/>
  <c r="W24" i="12"/>
  <c r="Y24" i="12"/>
  <c r="Z24" i="12"/>
  <c r="AA24" i="12"/>
  <c r="AB24" i="12"/>
  <c r="AH24" i="12"/>
  <c r="AI24" i="12"/>
  <c r="AM24" i="12"/>
  <c r="AR24" i="12"/>
  <c r="AU24" i="12"/>
  <c r="AV24" i="12"/>
  <c r="AX24" i="12"/>
  <c r="R25" i="12"/>
  <c r="S25" i="12"/>
  <c r="W25" i="12"/>
  <c r="Y25" i="12"/>
  <c r="Z25" i="12"/>
  <c r="AA25" i="12"/>
  <c r="AB25" i="12"/>
  <c r="AH25" i="12"/>
  <c r="AI25" i="12"/>
  <c r="AM25" i="12"/>
  <c r="AR25" i="12"/>
  <c r="AU25" i="12"/>
  <c r="AV25" i="12"/>
  <c r="AX25" i="12"/>
  <c r="R26" i="12"/>
  <c r="S26" i="12"/>
  <c r="W26" i="12"/>
  <c r="Y26" i="12"/>
  <c r="Z26" i="12"/>
  <c r="AA26" i="12"/>
  <c r="AB26" i="12"/>
  <c r="AH26" i="12"/>
  <c r="AI26" i="12"/>
  <c r="AM26" i="12"/>
  <c r="AR26" i="12"/>
  <c r="AU26" i="12"/>
  <c r="AV26" i="12"/>
  <c r="AX26" i="12"/>
  <c r="R27" i="12"/>
  <c r="S27" i="12"/>
  <c r="W27" i="12"/>
  <c r="Y27" i="12"/>
  <c r="Z27" i="12"/>
  <c r="AA27" i="12"/>
  <c r="AB27" i="12"/>
  <c r="AH27" i="12"/>
  <c r="AI27" i="12"/>
  <c r="AM27" i="12"/>
  <c r="AR27" i="12"/>
  <c r="AU27" i="12"/>
  <c r="AV27" i="12"/>
  <c r="AX27" i="12"/>
  <c r="R28" i="12"/>
  <c r="S28" i="12"/>
  <c r="W28" i="12"/>
  <c r="Y28" i="12"/>
  <c r="Z28" i="12"/>
  <c r="AA28" i="12"/>
  <c r="AB28" i="12"/>
  <c r="AH28" i="12"/>
  <c r="AI28" i="12"/>
  <c r="AM28" i="12"/>
  <c r="AR28" i="12"/>
  <c r="AU28" i="12"/>
  <c r="AV28" i="12"/>
  <c r="AX28" i="12"/>
  <c r="R29" i="12"/>
  <c r="S29" i="12"/>
  <c r="W29" i="12"/>
  <c r="Y29" i="12"/>
  <c r="Z29" i="12"/>
  <c r="AA29" i="12"/>
  <c r="AB29" i="12"/>
  <c r="AH29" i="12"/>
  <c r="AI29" i="12"/>
  <c r="AM29" i="12"/>
  <c r="AR29" i="12"/>
  <c r="AU29" i="12"/>
  <c r="AV29" i="12"/>
  <c r="AX29" i="12"/>
  <c r="R30" i="12"/>
  <c r="S30" i="12"/>
  <c r="W30" i="12"/>
  <c r="Y30" i="12"/>
  <c r="Z30" i="12"/>
  <c r="AA30" i="12"/>
  <c r="AB30" i="12"/>
  <c r="AH30" i="12"/>
  <c r="AI30" i="12"/>
  <c r="AM30" i="12"/>
  <c r="AR30" i="12"/>
  <c r="AU30" i="12"/>
  <c r="AV30" i="12"/>
  <c r="AX30" i="12"/>
  <c r="R31" i="12"/>
  <c r="S31" i="12"/>
  <c r="W31" i="12"/>
  <c r="Y31" i="12"/>
  <c r="Z31" i="12"/>
  <c r="AA31" i="12"/>
  <c r="AB31" i="12"/>
  <c r="AH31" i="12"/>
  <c r="AI31" i="12"/>
  <c r="AM31" i="12"/>
  <c r="AR31" i="12"/>
  <c r="AU31" i="12"/>
  <c r="AV31" i="12"/>
  <c r="AX31" i="12"/>
  <c r="R32" i="12"/>
  <c r="S32" i="12"/>
  <c r="W32" i="12"/>
  <c r="Y32" i="12"/>
  <c r="Z32" i="12"/>
  <c r="AA32" i="12"/>
  <c r="AB32" i="12"/>
  <c r="AH32" i="12"/>
  <c r="AI32" i="12"/>
  <c r="AM32" i="12"/>
  <c r="AR32" i="12"/>
  <c r="AU32" i="12"/>
  <c r="AV32" i="12"/>
  <c r="AX32" i="12"/>
  <c r="R33" i="12"/>
  <c r="S33" i="12"/>
  <c r="W33" i="12"/>
  <c r="Y33" i="12"/>
  <c r="Z33" i="12"/>
  <c r="AA33" i="12"/>
  <c r="AB33" i="12"/>
  <c r="AH33" i="12"/>
  <c r="AI33" i="12"/>
  <c r="AM33" i="12"/>
  <c r="AR33" i="12"/>
  <c r="AU33" i="12"/>
  <c r="AV33" i="12"/>
  <c r="AX33" i="12"/>
  <c r="R34" i="12"/>
  <c r="S34" i="12"/>
  <c r="W34" i="12"/>
  <c r="Y34" i="12"/>
  <c r="Z34" i="12"/>
  <c r="AA34" i="12"/>
  <c r="AB34" i="12"/>
  <c r="AH34" i="12"/>
  <c r="AI34" i="12"/>
  <c r="AM34" i="12"/>
  <c r="AR34" i="12"/>
  <c r="AU34" i="12"/>
  <c r="AV34" i="12"/>
  <c r="AX34" i="12"/>
  <c r="R35" i="12"/>
  <c r="S35" i="12"/>
  <c r="W35" i="12"/>
  <c r="Y35" i="12"/>
  <c r="Z35" i="12"/>
  <c r="AA35" i="12"/>
  <c r="AB35" i="12"/>
  <c r="AH35" i="12"/>
  <c r="AI35" i="12"/>
  <c r="AM35" i="12"/>
  <c r="AR35" i="12"/>
  <c r="AU35" i="12"/>
  <c r="AV35" i="12"/>
  <c r="AX35" i="12"/>
  <c r="R36" i="12"/>
  <c r="S36" i="12"/>
  <c r="W36" i="12"/>
  <c r="Y36" i="12"/>
  <c r="Z36" i="12"/>
  <c r="AA36" i="12"/>
  <c r="AB36" i="12"/>
  <c r="AH36" i="12"/>
  <c r="AI36" i="12"/>
  <c r="AM36" i="12"/>
  <c r="AR36" i="12"/>
  <c r="AU36" i="12"/>
  <c r="AV36" i="12"/>
  <c r="AX36" i="12"/>
  <c r="R37" i="12"/>
  <c r="S37" i="12"/>
  <c r="W37" i="12"/>
  <c r="Y37" i="12"/>
  <c r="Z37" i="12"/>
  <c r="AA37" i="12"/>
  <c r="AB37" i="12"/>
  <c r="AH37" i="12"/>
  <c r="AI37" i="12"/>
  <c r="AM37" i="12"/>
  <c r="AR37" i="12"/>
  <c r="AU37" i="12"/>
  <c r="AV37" i="12"/>
  <c r="AX37" i="12"/>
  <c r="R38" i="12"/>
  <c r="S38" i="12"/>
  <c r="W38" i="12"/>
  <c r="Y38" i="12"/>
  <c r="Z38" i="12"/>
  <c r="AA38" i="12"/>
  <c r="AB38" i="12"/>
  <c r="AH38" i="12"/>
  <c r="AI38" i="12"/>
  <c r="AM38" i="12"/>
  <c r="AR38" i="12"/>
  <c r="AU38" i="12"/>
  <c r="AV38" i="12"/>
  <c r="AX38" i="12"/>
  <c r="R39" i="12"/>
  <c r="S39" i="12"/>
  <c r="W39" i="12"/>
  <c r="Y39" i="12"/>
  <c r="Z39" i="12"/>
  <c r="AA39" i="12"/>
  <c r="AB39" i="12"/>
  <c r="AH39" i="12"/>
  <c r="AI39" i="12"/>
  <c r="AM39" i="12"/>
  <c r="AR39" i="12"/>
  <c r="AU39" i="12"/>
  <c r="AV39" i="12"/>
  <c r="AX39" i="12"/>
  <c r="R40" i="12"/>
  <c r="S40" i="12"/>
  <c r="W40" i="12"/>
  <c r="Y40" i="12"/>
  <c r="Z40" i="12"/>
  <c r="AA40" i="12"/>
  <c r="AB40" i="12"/>
  <c r="AH40" i="12"/>
  <c r="AI40" i="12"/>
  <c r="AM40" i="12"/>
  <c r="AR40" i="12"/>
  <c r="AU40" i="12"/>
  <c r="AV40" i="12"/>
  <c r="AX40" i="12"/>
  <c r="R41" i="12"/>
  <c r="S41" i="12"/>
  <c r="W41" i="12"/>
  <c r="Y41" i="12"/>
  <c r="Z41" i="12"/>
  <c r="AA41" i="12"/>
  <c r="AB41" i="12"/>
  <c r="AH41" i="12"/>
  <c r="AI41" i="12"/>
  <c r="AM41" i="12"/>
  <c r="AR41" i="12"/>
  <c r="AU41" i="12"/>
  <c r="AV41" i="12"/>
  <c r="AX41" i="12"/>
  <c r="R42" i="12"/>
  <c r="S42" i="12"/>
  <c r="W42" i="12"/>
  <c r="Y42" i="12"/>
  <c r="Z42" i="12"/>
  <c r="AA42" i="12"/>
  <c r="AB42" i="12"/>
  <c r="AH42" i="12"/>
  <c r="AI42" i="12"/>
  <c r="AM42" i="12"/>
  <c r="AR42" i="12"/>
  <c r="AU42" i="12"/>
  <c r="AV42" i="12"/>
  <c r="AX42" i="12"/>
  <c r="R43" i="12"/>
  <c r="S43" i="12"/>
  <c r="W43" i="12"/>
  <c r="Y43" i="12"/>
  <c r="Z43" i="12"/>
  <c r="AA43" i="12"/>
  <c r="AB43" i="12"/>
  <c r="AH43" i="12"/>
  <c r="AI43" i="12"/>
  <c r="AM43" i="12"/>
  <c r="AR43" i="12"/>
  <c r="AU43" i="12"/>
  <c r="AV43" i="12"/>
  <c r="AX43" i="12"/>
  <c r="R44" i="12"/>
  <c r="S44" i="12"/>
  <c r="W44" i="12"/>
  <c r="Y44" i="12"/>
  <c r="Z44" i="12"/>
  <c r="AA44" i="12"/>
  <c r="AB44" i="12"/>
  <c r="AH44" i="12"/>
  <c r="AI44" i="12"/>
  <c r="AM44" i="12"/>
  <c r="AR44" i="12"/>
  <c r="AU44" i="12"/>
  <c r="AV44" i="12"/>
  <c r="AX44" i="12"/>
  <c r="R45" i="12"/>
  <c r="S45" i="12"/>
  <c r="W45" i="12"/>
  <c r="Y45" i="12"/>
  <c r="Z45" i="12"/>
  <c r="AA45" i="12"/>
  <c r="AB45" i="12"/>
  <c r="AH45" i="12"/>
  <c r="AI45" i="12"/>
  <c r="AM45" i="12"/>
  <c r="AR45" i="12"/>
  <c r="AU45" i="12"/>
  <c r="AV45" i="12"/>
  <c r="AX45" i="12"/>
  <c r="R46" i="12"/>
  <c r="S46" i="12"/>
  <c r="W46" i="12"/>
  <c r="Y46" i="12"/>
  <c r="Z46" i="12"/>
  <c r="AA46" i="12"/>
  <c r="AB46" i="12"/>
  <c r="AH46" i="12"/>
  <c r="AI46" i="12"/>
  <c r="AM46" i="12"/>
  <c r="AR46" i="12"/>
  <c r="AU46" i="12"/>
  <c r="AV46" i="12"/>
  <c r="AX46" i="12"/>
  <c r="R47" i="12"/>
  <c r="S47" i="12"/>
  <c r="W47" i="12"/>
  <c r="Y47" i="12"/>
  <c r="Z47" i="12"/>
  <c r="AA47" i="12"/>
  <c r="AB47" i="12"/>
  <c r="AH47" i="12"/>
  <c r="AI47" i="12"/>
  <c r="AM47" i="12"/>
  <c r="AR47" i="12"/>
  <c r="AU47" i="12"/>
  <c r="AV47" i="12"/>
  <c r="AX47" i="12"/>
  <c r="R48" i="12"/>
  <c r="S48" i="12"/>
  <c r="W48" i="12"/>
  <c r="Y48" i="12"/>
  <c r="Z48" i="12"/>
  <c r="AA48" i="12"/>
  <c r="AB48" i="12"/>
  <c r="AH48" i="12"/>
  <c r="AI48" i="12"/>
  <c r="AM48" i="12"/>
  <c r="AR48" i="12"/>
  <c r="AU48" i="12"/>
  <c r="AV48" i="12"/>
  <c r="AX48" i="12"/>
  <c r="R49" i="12"/>
  <c r="S49" i="12"/>
  <c r="W49" i="12"/>
  <c r="Y49" i="12"/>
  <c r="Z49" i="12"/>
  <c r="AA49" i="12"/>
  <c r="AB49" i="12"/>
  <c r="AH49" i="12"/>
  <c r="AI49" i="12"/>
  <c r="AM49" i="12"/>
  <c r="AR49" i="12"/>
  <c r="AU49" i="12"/>
  <c r="AV49" i="12"/>
  <c r="AX49" i="12"/>
  <c r="R50" i="12"/>
  <c r="S50" i="12"/>
  <c r="W50" i="12"/>
  <c r="Y50" i="12"/>
  <c r="Z50" i="12"/>
  <c r="AA50" i="12"/>
  <c r="AB50" i="12"/>
  <c r="AH50" i="12"/>
  <c r="AI50" i="12"/>
  <c r="AM50" i="12"/>
  <c r="AR50" i="12"/>
  <c r="AU50" i="12"/>
  <c r="AV50" i="12"/>
  <c r="AX50" i="12"/>
  <c r="R51" i="12"/>
  <c r="S51" i="12"/>
  <c r="U51" i="12"/>
  <c r="W51" i="12"/>
  <c r="Y51" i="12"/>
  <c r="Z51" i="12"/>
  <c r="AA51" i="12"/>
  <c r="AB51" i="12"/>
  <c r="AH51" i="12"/>
  <c r="AI51" i="12"/>
  <c r="AM51" i="12"/>
  <c r="AR51" i="12"/>
  <c r="AU51" i="12"/>
  <c r="AV51" i="12"/>
  <c r="AX51" i="12"/>
  <c r="R52" i="12"/>
  <c r="S52" i="12"/>
  <c r="U52" i="12"/>
  <c r="W52" i="12"/>
  <c r="Y52" i="12"/>
  <c r="Z52" i="12"/>
  <c r="AA52" i="12"/>
  <c r="AB52" i="12"/>
  <c r="AH52" i="12"/>
  <c r="AI52" i="12"/>
  <c r="AM52" i="12"/>
  <c r="AR52" i="12"/>
  <c r="AU52" i="12"/>
  <c r="AV52" i="12"/>
  <c r="AX52" i="12"/>
  <c r="R53" i="12"/>
  <c r="S53" i="12"/>
  <c r="U53" i="12"/>
  <c r="W53" i="12"/>
  <c r="Y53" i="12"/>
  <c r="Z53" i="12"/>
  <c r="AA53" i="12"/>
  <c r="AB53" i="12"/>
  <c r="AH53" i="12"/>
  <c r="AI53" i="12"/>
  <c r="AM53" i="12"/>
  <c r="AR53" i="12"/>
  <c r="AU53" i="12"/>
  <c r="AV53" i="12"/>
  <c r="AX53" i="12"/>
  <c r="R54" i="12"/>
  <c r="S54" i="12"/>
  <c r="U54" i="12"/>
  <c r="W54" i="12"/>
  <c r="Y54" i="12"/>
  <c r="Z54" i="12"/>
  <c r="AA54" i="12"/>
  <c r="AB54" i="12"/>
  <c r="AH54" i="12"/>
  <c r="AI54" i="12"/>
  <c r="AM54" i="12"/>
  <c r="AR54" i="12"/>
  <c r="AU54" i="12"/>
  <c r="AV54" i="12"/>
  <c r="AX54" i="12"/>
  <c r="R55" i="12"/>
  <c r="S55" i="12"/>
  <c r="U55" i="12"/>
  <c r="W55" i="12"/>
  <c r="Y55" i="12"/>
  <c r="Z55" i="12"/>
  <c r="AA55" i="12"/>
  <c r="AB55" i="12"/>
  <c r="AH55" i="12"/>
  <c r="AI55" i="12"/>
  <c r="AM55" i="12"/>
  <c r="AR55" i="12"/>
  <c r="AU55" i="12"/>
  <c r="AV55" i="12"/>
  <c r="AX55" i="12"/>
  <c r="R56" i="12"/>
  <c r="S56" i="12"/>
  <c r="U56" i="12"/>
  <c r="W56" i="12"/>
  <c r="Y56" i="12"/>
  <c r="Z56" i="12"/>
  <c r="AA56" i="12"/>
  <c r="AB56" i="12"/>
  <c r="AH56" i="12"/>
  <c r="AI56" i="12"/>
  <c r="AM56" i="12"/>
  <c r="AR56" i="12"/>
  <c r="AU56" i="12"/>
  <c r="AV56" i="12"/>
  <c r="AX56" i="12"/>
  <c r="R57" i="12"/>
  <c r="S57" i="12"/>
  <c r="U57" i="12"/>
  <c r="W57" i="12"/>
  <c r="Y57" i="12"/>
  <c r="Z57" i="12"/>
  <c r="AA57" i="12"/>
  <c r="AB57" i="12"/>
  <c r="AH57" i="12"/>
  <c r="AI57" i="12"/>
  <c r="AM57" i="12"/>
  <c r="AR57" i="12"/>
  <c r="AU57" i="12"/>
  <c r="AV57" i="12"/>
  <c r="AX57" i="12"/>
  <c r="R58" i="12"/>
  <c r="S58" i="12"/>
  <c r="U58" i="12"/>
  <c r="W58" i="12"/>
  <c r="Y58" i="12"/>
  <c r="Z58" i="12"/>
  <c r="AA58" i="12"/>
  <c r="AB58" i="12"/>
  <c r="AH58" i="12"/>
  <c r="AI58" i="12"/>
  <c r="AM58" i="12"/>
  <c r="AR58" i="12"/>
  <c r="AU58" i="12"/>
  <c r="AV58" i="12"/>
  <c r="AX58" i="12"/>
  <c r="R59" i="12"/>
  <c r="S59" i="12"/>
  <c r="U59" i="12"/>
  <c r="W59" i="12"/>
  <c r="Y59" i="12"/>
  <c r="Z59" i="12"/>
  <c r="AA59" i="12"/>
  <c r="AB59" i="12"/>
  <c r="AH59" i="12"/>
  <c r="AI59" i="12"/>
  <c r="AM59" i="12"/>
  <c r="AR59" i="12"/>
  <c r="AU59" i="12"/>
  <c r="AV59" i="12"/>
  <c r="AX59" i="12"/>
  <c r="R60" i="12"/>
  <c r="S60" i="12"/>
  <c r="U60" i="12"/>
  <c r="W60" i="12"/>
  <c r="Y60" i="12"/>
  <c r="Z60" i="12"/>
  <c r="AA60" i="12"/>
  <c r="AB60" i="12"/>
  <c r="AH60" i="12"/>
  <c r="AI60" i="12"/>
  <c r="AM60" i="12"/>
  <c r="AR60" i="12"/>
  <c r="AU60" i="12"/>
  <c r="AV60" i="12"/>
  <c r="AX60" i="12"/>
  <c r="R61" i="12"/>
  <c r="S61" i="12"/>
  <c r="U61" i="12"/>
  <c r="W61" i="12"/>
  <c r="Y61" i="12"/>
  <c r="Z61" i="12"/>
  <c r="AA61" i="12"/>
  <c r="AB61" i="12"/>
  <c r="AH61" i="12"/>
  <c r="AI61" i="12"/>
  <c r="AM61" i="12"/>
  <c r="AR61" i="12"/>
  <c r="AU61" i="12"/>
  <c r="AV61" i="12"/>
  <c r="AX61" i="12"/>
  <c r="R62" i="12"/>
  <c r="S62" i="12"/>
  <c r="U62" i="12"/>
  <c r="W62" i="12"/>
  <c r="Y62" i="12"/>
  <c r="Z62" i="12"/>
  <c r="AA62" i="12"/>
  <c r="AB62" i="12"/>
  <c r="AH62" i="12"/>
  <c r="AI62" i="12"/>
  <c r="AM62" i="12"/>
  <c r="AR62" i="12"/>
  <c r="AU62" i="12"/>
  <c r="AV62" i="12"/>
  <c r="AX62" i="12"/>
  <c r="R63" i="12"/>
  <c r="S63" i="12"/>
  <c r="U63" i="12"/>
  <c r="W63" i="12"/>
  <c r="Y63" i="12"/>
  <c r="Z63" i="12"/>
  <c r="AA63" i="12"/>
  <c r="AB63" i="12"/>
  <c r="AH63" i="12"/>
  <c r="AI63" i="12"/>
  <c r="AM63" i="12"/>
  <c r="AR63" i="12"/>
  <c r="AU63" i="12"/>
  <c r="AV63" i="12"/>
  <c r="AX63" i="12"/>
  <c r="R64" i="12"/>
  <c r="S64" i="12"/>
  <c r="U64" i="12"/>
  <c r="W64" i="12"/>
  <c r="Y64" i="12"/>
  <c r="Z64" i="12"/>
  <c r="AA64" i="12"/>
  <c r="AB64" i="12"/>
  <c r="AH64" i="12"/>
  <c r="AI64" i="12"/>
  <c r="AM64" i="12"/>
  <c r="AR64" i="12"/>
  <c r="AU64" i="12"/>
  <c r="AV64" i="12"/>
  <c r="AX64" i="12"/>
  <c r="R65" i="12"/>
  <c r="S65" i="12"/>
  <c r="U65" i="12"/>
  <c r="W65" i="12"/>
  <c r="Y65" i="12"/>
  <c r="Z65" i="12"/>
  <c r="AA65" i="12"/>
  <c r="AB65" i="12"/>
  <c r="AH65" i="12"/>
  <c r="AI65" i="12"/>
  <c r="AM65" i="12"/>
  <c r="AR65" i="12"/>
  <c r="AU65" i="12"/>
  <c r="AV65" i="12"/>
  <c r="AX65" i="12"/>
  <c r="R66" i="12"/>
  <c r="S66" i="12"/>
  <c r="U66" i="12"/>
  <c r="W66" i="12"/>
  <c r="Y66" i="12"/>
  <c r="Z66" i="12"/>
  <c r="AA66" i="12"/>
  <c r="AB66" i="12"/>
  <c r="AH66" i="12"/>
  <c r="AI66" i="12"/>
  <c r="AM66" i="12"/>
  <c r="AR66" i="12"/>
  <c r="AU66" i="12"/>
  <c r="AV66" i="12"/>
  <c r="AX66" i="12"/>
  <c r="R67" i="12"/>
  <c r="S67" i="12"/>
  <c r="U67" i="12"/>
  <c r="W67" i="12"/>
  <c r="Y67" i="12"/>
  <c r="Z67" i="12"/>
  <c r="AA67" i="12"/>
  <c r="AB67" i="12"/>
  <c r="AH67" i="12"/>
  <c r="AI67" i="12"/>
  <c r="AM67" i="12"/>
  <c r="AR67" i="12"/>
  <c r="AU67" i="12"/>
  <c r="AV67" i="12"/>
  <c r="AX67" i="12"/>
  <c r="R68" i="12"/>
  <c r="S68" i="12"/>
  <c r="U68" i="12"/>
  <c r="W68" i="12"/>
  <c r="Y68" i="12"/>
  <c r="Z68" i="12"/>
  <c r="AA68" i="12"/>
  <c r="AB68" i="12"/>
  <c r="AH68" i="12"/>
  <c r="AI68" i="12"/>
  <c r="AM68" i="12"/>
  <c r="AR68" i="12"/>
  <c r="AU68" i="12"/>
  <c r="AV68" i="12"/>
  <c r="AX68" i="12"/>
  <c r="R69" i="12"/>
  <c r="S69" i="12"/>
  <c r="U69" i="12"/>
  <c r="W69" i="12"/>
  <c r="Y69" i="12"/>
  <c r="Z69" i="12"/>
  <c r="AA69" i="12"/>
  <c r="AB69" i="12"/>
  <c r="AH69" i="12"/>
  <c r="AI69" i="12"/>
  <c r="AM69" i="12"/>
  <c r="AR69" i="12"/>
  <c r="AU69" i="12"/>
  <c r="AV69" i="12"/>
  <c r="AX69" i="12"/>
  <c r="R70" i="12"/>
  <c r="S70" i="12"/>
  <c r="U70" i="12"/>
  <c r="W70" i="12"/>
  <c r="Y70" i="12"/>
  <c r="Z70" i="12"/>
  <c r="AA70" i="12"/>
  <c r="AB70" i="12"/>
  <c r="AH70" i="12"/>
  <c r="AI70" i="12"/>
  <c r="AM70" i="12"/>
  <c r="AR70" i="12"/>
  <c r="AU70" i="12"/>
  <c r="AV70" i="12"/>
  <c r="AX70" i="12"/>
  <c r="R71" i="12"/>
  <c r="S71" i="12"/>
  <c r="U71" i="12"/>
  <c r="W71" i="12"/>
  <c r="Y71" i="12"/>
  <c r="Z71" i="12"/>
  <c r="AA71" i="12"/>
  <c r="AB71" i="12"/>
  <c r="AH71" i="12"/>
  <c r="AI71" i="12"/>
  <c r="AM71" i="12"/>
  <c r="AR71" i="12"/>
  <c r="AU71" i="12"/>
  <c r="AV71" i="12"/>
  <c r="AX71" i="12"/>
  <c r="R72" i="12"/>
  <c r="S72" i="12"/>
  <c r="U72" i="12"/>
  <c r="W72" i="12"/>
  <c r="Y72" i="12"/>
  <c r="Z72" i="12"/>
  <c r="AA72" i="12"/>
  <c r="AB72" i="12"/>
  <c r="AH72" i="12"/>
  <c r="AI72" i="12"/>
  <c r="AM72" i="12"/>
  <c r="AR72" i="12"/>
  <c r="AU72" i="12"/>
  <c r="AV72" i="12"/>
  <c r="AX72" i="12"/>
  <c r="R73" i="12"/>
  <c r="S73" i="12"/>
  <c r="U73" i="12"/>
  <c r="W73" i="12"/>
  <c r="Y73" i="12"/>
  <c r="Z73" i="12"/>
  <c r="AA73" i="12"/>
  <c r="AB73" i="12"/>
  <c r="AH73" i="12"/>
  <c r="AI73" i="12"/>
  <c r="AM73" i="12"/>
  <c r="AR73" i="12"/>
  <c r="AU73" i="12"/>
  <c r="AV73" i="12"/>
  <c r="AX73" i="12"/>
  <c r="R74" i="12"/>
  <c r="S74" i="12"/>
  <c r="U74" i="12"/>
  <c r="W74" i="12"/>
  <c r="Y74" i="12"/>
  <c r="Z74" i="12"/>
  <c r="AA74" i="12"/>
  <c r="AB74" i="12"/>
  <c r="AH74" i="12"/>
  <c r="AI74" i="12"/>
  <c r="AM74" i="12"/>
  <c r="AR74" i="12"/>
  <c r="AU74" i="12"/>
  <c r="AV74" i="12"/>
  <c r="AX74" i="12"/>
  <c r="R75" i="12"/>
  <c r="S75" i="12"/>
  <c r="U75" i="12"/>
  <c r="W75" i="12"/>
  <c r="Y75" i="12"/>
  <c r="Z75" i="12"/>
  <c r="AA75" i="12"/>
  <c r="AB75" i="12"/>
  <c r="AH75" i="12"/>
  <c r="AI75" i="12"/>
  <c r="AM75" i="12"/>
  <c r="AR75" i="12"/>
  <c r="AU75" i="12"/>
  <c r="AV75" i="12"/>
  <c r="AX75" i="12"/>
  <c r="R76" i="12"/>
  <c r="S76" i="12"/>
  <c r="U76" i="12"/>
  <c r="W76" i="12"/>
  <c r="Y76" i="12"/>
  <c r="Z76" i="12"/>
  <c r="AA76" i="12"/>
  <c r="AB76" i="12"/>
  <c r="AH76" i="12"/>
  <c r="AI76" i="12"/>
  <c r="AM76" i="12"/>
  <c r="AR76" i="12"/>
  <c r="AU76" i="12"/>
  <c r="AV76" i="12"/>
  <c r="AX76" i="12"/>
  <c r="R77" i="12"/>
  <c r="S77" i="12"/>
  <c r="U77" i="12"/>
  <c r="W77" i="12"/>
  <c r="Y77" i="12"/>
  <c r="Z77" i="12"/>
  <c r="AA77" i="12"/>
  <c r="AB77" i="12"/>
  <c r="AH77" i="12"/>
  <c r="AI77" i="12"/>
  <c r="AM77" i="12"/>
  <c r="AR77" i="12"/>
  <c r="AU77" i="12"/>
  <c r="AV77" i="12"/>
  <c r="AX77" i="12"/>
  <c r="R78" i="12"/>
  <c r="S78" i="12"/>
  <c r="U78" i="12"/>
  <c r="W78" i="12"/>
  <c r="Y78" i="12"/>
  <c r="Z78" i="12"/>
  <c r="AA78" i="12"/>
  <c r="AB78" i="12"/>
  <c r="AH78" i="12"/>
  <c r="AI78" i="12"/>
  <c r="AM78" i="12"/>
  <c r="AR78" i="12"/>
  <c r="AU78" i="12"/>
  <c r="AV78" i="12"/>
  <c r="AX78" i="12"/>
  <c r="R79" i="12"/>
  <c r="S79" i="12"/>
  <c r="U79" i="12"/>
  <c r="W79" i="12"/>
  <c r="Y79" i="12"/>
  <c r="Z79" i="12"/>
  <c r="AA79" i="12"/>
  <c r="AB79" i="12"/>
  <c r="AH79" i="12"/>
  <c r="AI79" i="12"/>
  <c r="AM79" i="12"/>
  <c r="AR79" i="12"/>
  <c r="AU79" i="12"/>
  <c r="AV79" i="12"/>
  <c r="AX79" i="12"/>
  <c r="R80" i="12"/>
  <c r="S80" i="12"/>
  <c r="U80" i="12"/>
  <c r="W80" i="12"/>
  <c r="Y80" i="12"/>
  <c r="Z80" i="12"/>
  <c r="AA80" i="12"/>
  <c r="AB80" i="12"/>
  <c r="AH80" i="12"/>
  <c r="AI80" i="12"/>
  <c r="AM80" i="12"/>
  <c r="AR80" i="12"/>
  <c r="AU80" i="12"/>
  <c r="AV80" i="12"/>
  <c r="AX80" i="12"/>
  <c r="R81" i="12"/>
  <c r="S81" i="12"/>
  <c r="U81" i="12"/>
  <c r="W81" i="12"/>
  <c r="Y81" i="12"/>
  <c r="Z81" i="12"/>
  <c r="AA81" i="12"/>
  <c r="AB81" i="12"/>
  <c r="AH81" i="12"/>
  <c r="AI81" i="12"/>
  <c r="AM81" i="12"/>
  <c r="AR81" i="12"/>
  <c r="AU81" i="12"/>
  <c r="AV81" i="12"/>
  <c r="AX81" i="12"/>
  <c r="R82" i="12"/>
  <c r="S82" i="12"/>
  <c r="U82" i="12"/>
  <c r="W82" i="12"/>
  <c r="Y82" i="12"/>
  <c r="Z82" i="12"/>
  <c r="AA82" i="12"/>
  <c r="AB82" i="12"/>
  <c r="AH82" i="12"/>
  <c r="AI82" i="12"/>
  <c r="AM82" i="12"/>
  <c r="AR82" i="12"/>
  <c r="AU82" i="12"/>
  <c r="AV82" i="12"/>
  <c r="AX82" i="12"/>
  <c r="R83" i="12"/>
  <c r="S83" i="12"/>
  <c r="U83" i="12"/>
  <c r="W83" i="12"/>
  <c r="Y83" i="12"/>
  <c r="Z83" i="12"/>
  <c r="AA83" i="12"/>
  <c r="AB83" i="12"/>
  <c r="AH83" i="12"/>
  <c r="AI83" i="12"/>
  <c r="AM83" i="12"/>
  <c r="AR83" i="12"/>
  <c r="AU83" i="12"/>
  <c r="AV83" i="12"/>
  <c r="AX83" i="12"/>
  <c r="R84" i="12"/>
  <c r="S84" i="12"/>
  <c r="U84" i="12"/>
  <c r="W84" i="12"/>
  <c r="Y84" i="12"/>
  <c r="Z84" i="12"/>
  <c r="AA84" i="12"/>
  <c r="AB84" i="12"/>
  <c r="AH84" i="12"/>
  <c r="AI84" i="12"/>
  <c r="AM84" i="12"/>
  <c r="AR84" i="12"/>
  <c r="AU84" i="12"/>
  <c r="AV84" i="12"/>
  <c r="AX84" i="12"/>
  <c r="R85" i="12"/>
  <c r="S85" i="12"/>
  <c r="U85" i="12"/>
  <c r="W85" i="12"/>
  <c r="Y85" i="12"/>
  <c r="Z85" i="12"/>
  <c r="AA85" i="12"/>
  <c r="AB85" i="12"/>
  <c r="AH85" i="12"/>
  <c r="AI85" i="12"/>
  <c r="AM85" i="12"/>
  <c r="AR85" i="12"/>
  <c r="AU85" i="12"/>
  <c r="AV85" i="12"/>
  <c r="AX85" i="12"/>
  <c r="R86" i="12"/>
  <c r="S86" i="12"/>
  <c r="U86" i="12"/>
  <c r="W86" i="12"/>
  <c r="Y86" i="12"/>
  <c r="Z86" i="12"/>
  <c r="AA86" i="12"/>
  <c r="AB86" i="12"/>
  <c r="AH86" i="12"/>
  <c r="AI86" i="12"/>
  <c r="AM86" i="12"/>
  <c r="AR86" i="12"/>
  <c r="AU86" i="12"/>
  <c r="AV86" i="12"/>
  <c r="AX86" i="12"/>
  <c r="R87" i="12"/>
  <c r="S87" i="12"/>
  <c r="U87" i="12"/>
  <c r="W87" i="12"/>
  <c r="Y87" i="12"/>
  <c r="Z87" i="12"/>
  <c r="AA87" i="12"/>
  <c r="AB87" i="12"/>
  <c r="AH87" i="12"/>
  <c r="AI87" i="12"/>
  <c r="AM87" i="12"/>
  <c r="AR87" i="12"/>
  <c r="AU87" i="12"/>
  <c r="AV87" i="12"/>
  <c r="AX87" i="12"/>
  <c r="R88" i="12"/>
  <c r="S88" i="12"/>
  <c r="U88" i="12"/>
  <c r="W88" i="12"/>
  <c r="Y88" i="12"/>
  <c r="Z88" i="12"/>
  <c r="AA88" i="12"/>
  <c r="AB88" i="12"/>
  <c r="AH88" i="12"/>
  <c r="AI88" i="12"/>
  <c r="AM88" i="12"/>
  <c r="AR88" i="12"/>
  <c r="AU88" i="12"/>
  <c r="AV88" i="12"/>
  <c r="AX88" i="12"/>
  <c r="R89" i="12"/>
  <c r="S89" i="12"/>
  <c r="U89" i="12"/>
  <c r="W89" i="12"/>
  <c r="Y89" i="12"/>
  <c r="Z89" i="12"/>
  <c r="AA89" i="12"/>
  <c r="AB89" i="12"/>
  <c r="AH89" i="12"/>
  <c r="AI89" i="12"/>
  <c r="AM89" i="12"/>
  <c r="AR89" i="12"/>
  <c r="AU89" i="12"/>
  <c r="AV89" i="12"/>
  <c r="AX89" i="12"/>
  <c r="R90" i="12"/>
  <c r="S90" i="12"/>
  <c r="U90" i="12"/>
  <c r="W90" i="12"/>
  <c r="Y90" i="12"/>
  <c r="Z90" i="12"/>
  <c r="AA90" i="12"/>
  <c r="AB90" i="12"/>
  <c r="AH90" i="12"/>
  <c r="AI90" i="12"/>
  <c r="AM90" i="12"/>
  <c r="AR90" i="12"/>
  <c r="AU90" i="12"/>
  <c r="AV90" i="12"/>
  <c r="AX90" i="12"/>
  <c r="R91" i="12"/>
  <c r="S91" i="12"/>
  <c r="U91" i="12"/>
  <c r="W91" i="12"/>
  <c r="Y91" i="12"/>
  <c r="Z91" i="12"/>
  <c r="AA91" i="12"/>
  <c r="AB91" i="12"/>
  <c r="AH91" i="12"/>
  <c r="AI91" i="12"/>
  <c r="AM91" i="12"/>
  <c r="AR91" i="12"/>
  <c r="AU91" i="12"/>
  <c r="AV91" i="12"/>
  <c r="AX91" i="12"/>
  <c r="R92" i="12"/>
  <c r="S92" i="12"/>
  <c r="U92" i="12"/>
  <c r="W92" i="12"/>
  <c r="Y92" i="12"/>
  <c r="Z92" i="12"/>
  <c r="AA92" i="12"/>
  <c r="AB92" i="12"/>
  <c r="AH92" i="12"/>
  <c r="AI92" i="12"/>
  <c r="AM92" i="12"/>
  <c r="AR92" i="12"/>
  <c r="AU92" i="12"/>
  <c r="AV92" i="12"/>
  <c r="AX92" i="12"/>
  <c r="R93" i="12"/>
  <c r="S93" i="12"/>
  <c r="U93" i="12"/>
  <c r="W93" i="12"/>
  <c r="Y93" i="12"/>
  <c r="Z93" i="12"/>
  <c r="AA93" i="12"/>
  <c r="AB93" i="12"/>
  <c r="AH93" i="12"/>
  <c r="AI93" i="12"/>
  <c r="AM93" i="12"/>
  <c r="AR93" i="12"/>
  <c r="AU93" i="12"/>
  <c r="AV93" i="12"/>
  <c r="AX93" i="12"/>
  <c r="R94" i="12"/>
  <c r="S94" i="12"/>
  <c r="U94" i="12"/>
  <c r="W94" i="12"/>
  <c r="Y94" i="12"/>
  <c r="Z94" i="12"/>
  <c r="AA94" i="12"/>
  <c r="AB94" i="12"/>
  <c r="AH94" i="12"/>
  <c r="AI94" i="12"/>
  <c r="AM94" i="12"/>
  <c r="AR94" i="12"/>
  <c r="AU94" i="12"/>
  <c r="AV94" i="12"/>
  <c r="AX94" i="12"/>
  <c r="R95" i="12"/>
  <c r="S95" i="12"/>
  <c r="U95" i="12"/>
  <c r="W95" i="12"/>
  <c r="Y95" i="12"/>
  <c r="Z95" i="12"/>
  <c r="AA95" i="12"/>
  <c r="AB95" i="12"/>
  <c r="AH95" i="12"/>
  <c r="AI95" i="12"/>
  <c r="AM95" i="12"/>
  <c r="AR95" i="12"/>
  <c r="AU95" i="12"/>
  <c r="AV95" i="12"/>
  <c r="AX95" i="12"/>
  <c r="R96" i="12"/>
  <c r="S96" i="12"/>
  <c r="U96" i="12"/>
  <c r="W96" i="12"/>
  <c r="Y96" i="12"/>
  <c r="Z96" i="12"/>
  <c r="AA96" i="12"/>
  <c r="AB96" i="12"/>
  <c r="AH96" i="12"/>
  <c r="AI96" i="12"/>
  <c r="AM96" i="12"/>
  <c r="AR96" i="12"/>
  <c r="AU96" i="12"/>
  <c r="AV96" i="12"/>
  <c r="AX96" i="12"/>
  <c r="R97" i="12"/>
  <c r="S97" i="12"/>
  <c r="U97" i="12"/>
  <c r="W97" i="12"/>
  <c r="Y97" i="12"/>
  <c r="Z97" i="12"/>
  <c r="AA97" i="12"/>
  <c r="AB97" i="12"/>
  <c r="AH97" i="12"/>
  <c r="AI97" i="12"/>
  <c r="AM97" i="12"/>
  <c r="AR97" i="12"/>
  <c r="AU97" i="12"/>
  <c r="AV97" i="12"/>
  <c r="AX97" i="12"/>
  <c r="R98" i="12"/>
  <c r="S98" i="12"/>
  <c r="U98" i="12"/>
  <c r="W98" i="12"/>
  <c r="Y98" i="12"/>
  <c r="Z98" i="12"/>
  <c r="AA98" i="12"/>
  <c r="AB98" i="12"/>
  <c r="AH98" i="12"/>
  <c r="AI98" i="12"/>
  <c r="AM98" i="12"/>
  <c r="AR98" i="12"/>
  <c r="AU98" i="12"/>
  <c r="AV98" i="12"/>
  <c r="AX98" i="12"/>
  <c r="R99" i="12"/>
  <c r="S99" i="12"/>
  <c r="U99" i="12"/>
  <c r="W99" i="12"/>
  <c r="Y99" i="12"/>
  <c r="Z99" i="12"/>
  <c r="AA99" i="12"/>
  <c r="AB99" i="12"/>
  <c r="AH99" i="12"/>
  <c r="AI99" i="12"/>
  <c r="AM99" i="12"/>
  <c r="AR99" i="12"/>
  <c r="AU99" i="12"/>
  <c r="AV99" i="12"/>
  <c r="AX99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3" i="12"/>
  <c r="D3" i="12"/>
  <c r="E3" i="12"/>
  <c r="H3" i="12"/>
  <c r="I3" i="12"/>
  <c r="J3" i="12"/>
  <c r="K3" i="12"/>
  <c r="L3" i="12"/>
  <c r="D4" i="12"/>
  <c r="E4" i="12"/>
  <c r="H4" i="12"/>
  <c r="I4" i="12"/>
  <c r="J4" i="12"/>
  <c r="K4" i="12"/>
  <c r="L4" i="12"/>
  <c r="D5" i="12"/>
  <c r="E5" i="12"/>
  <c r="H5" i="12"/>
  <c r="I5" i="12"/>
  <c r="J5" i="12"/>
  <c r="K5" i="12"/>
  <c r="L5" i="12"/>
  <c r="D6" i="12"/>
  <c r="E6" i="12"/>
  <c r="H6" i="12"/>
  <c r="I6" i="12"/>
  <c r="J6" i="12"/>
  <c r="K6" i="12"/>
  <c r="L6" i="12"/>
  <c r="D7" i="12"/>
  <c r="E7" i="12"/>
  <c r="H7" i="12"/>
  <c r="I7" i="12"/>
  <c r="J7" i="12"/>
  <c r="K7" i="12"/>
  <c r="L7" i="12"/>
  <c r="D8" i="12"/>
  <c r="E8" i="12"/>
  <c r="H8" i="12"/>
  <c r="I8" i="12"/>
  <c r="J8" i="12"/>
  <c r="K8" i="12"/>
  <c r="L8" i="12"/>
  <c r="D9" i="12"/>
  <c r="E9" i="12"/>
  <c r="H9" i="12"/>
  <c r="I9" i="12"/>
  <c r="J9" i="12"/>
  <c r="K9" i="12"/>
  <c r="L9" i="12"/>
  <c r="D10" i="12"/>
  <c r="E10" i="12"/>
  <c r="H10" i="12"/>
  <c r="I10" i="12"/>
  <c r="J10" i="12"/>
  <c r="K10" i="12"/>
  <c r="L10" i="12"/>
  <c r="D11" i="12"/>
  <c r="E11" i="12"/>
  <c r="H11" i="12"/>
  <c r="I11" i="12"/>
  <c r="J11" i="12"/>
  <c r="K11" i="12"/>
  <c r="L11" i="12"/>
  <c r="D12" i="12"/>
  <c r="E12" i="12"/>
  <c r="H12" i="12"/>
  <c r="I12" i="12"/>
  <c r="J12" i="12"/>
  <c r="K12" i="12"/>
  <c r="L12" i="12"/>
  <c r="D13" i="12"/>
  <c r="E13" i="12"/>
  <c r="H13" i="12"/>
  <c r="I13" i="12"/>
  <c r="J13" i="12"/>
  <c r="K13" i="12"/>
  <c r="L13" i="12"/>
  <c r="D14" i="12"/>
  <c r="E14" i="12"/>
  <c r="H14" i="12"/>
  <c r="I14" i="12"/>
  <c r="J14" i="12"/>
  <c r="K14" i="12"/>
  <c r="L14" i="12"/>
  <c r="D15" i="12"/>
  <c r="E15" i="12"/>
  <c r="H15" i="12"/>
  <c r="I15" i="12"/>
  <c r="J15" i="12"/>
  <c r="K15" i="12"/>
  <c r="L15" i="12"/>
  <c r="D16" i="12"/>
  <c r="E16" i="12"/>
  <c r="H16" i="12"/>
  <c r="I16" i="12"/>
  <c r="J16" i="12"/>
  <c r="K16" i="12"/>
  <c r="L16" i="12"/>
  <c r="D17" i="12"/>
  <c r="E17" i="12"/>
  <c r="H17" i="12"/>
  <c r="I17" i="12"/>
  <c r="J17" i="12"/>
  <c r="K17" i="12"/>
  <c r="L17" i="12"/>
  <c r="D18" i="12"/>
  <c r="E18" i="12"/>
  <c r="H18" i="12"/>
  <c r="I18" i="12"/>
  <c r="J18" i="12"/>
  <c r="K18" i="12"/>
  <c r="L18" i="12"/>
  <c r="D19" i="12"/>
  <c r="E19" i="12"/>
  <c r="H19" i="12"/>
  <c r="I19" i="12"/>
  <c r="J19" i="12"/>
  <c r="K19" i="12"/>
  <c r="L19" i="12"/>
  <c r="D20" i="12"/>
  <c r="E20" i="12"/>
  <c r="H20" i="12"/>
  <c r="I20" i="12"/>
  <c r="J20" i="12"/>
  <c r="K20" i="12"/>
  <c r="L20" i="12"/>
  <c r="D21" i="12"/>
  <c r="E21" i="12"/>
  <c r="H21" i="12"/>
  <c r="I21" i="12"/>
  <c r="J21" i="12"/>
  <c r="K21" i="12"/>
  <c r="L21" i="12"/>
  <c r="D22" i="12"/>
  <c r="E22" i="12"/>
  <c r="H22" i="12"/>
  <c r="I22" i="12"/>
  <c r="J22" i="12"/>
  <c r="K22" i="12"/>
  <c r="L22" i="12"/>
  <c r="D23" i="12"/>
  <c r="E23" i="12"/>
  <c r="H23" i="12"/>
  <c r="I23" i="12"/>
  <c r="J23" i="12"/>
  <c r="K23" i="12"/>
  <c r="L23" i="12"/>
  <c r="D24" i="12"/>
  <c r="E24" i="12"/>
  <c r="H24" i="12"/>
  <c r="I24" i="12"/>
  <c r="J24" i="12"/>
  <c r="K24" i="12"/>
  <c r="L24" i="12"/>
  <c r="D25" i="12"/>
  <c r="E25" i="12"/>
  <c r="H25" i="12"/>
  <c r="I25" i="12"/>
  <c r="J25" i="12"/>
  <c r="K25" i="12"/>
  <c r="L25" i="12"/>
  <c r="D26" i="12"/>
  <c r="E26" i="12"/>
  <c r="H26" i="12"/>
  <c r="I26" i="12"/>
  <c r="J26" i="12"/>
  <c r="K26" i="12"/>
  <c r="L26" i="12"/>
  <c r="D27" i="12"/>
  <c r="E27" i="12"/>
  <c r="H27" i="12"/>
  <c r="I27" i="12"/>
  <c r="J27" i="12"/>
  <c r="K27" i="12"/>
  <c r="L27" i="12"/>
  <c r="D28" i="12"/>
  <c r="E28" i="12"/>
  <c r="H28" i="12"/>
  <c r="I28" i="12"/>
  <c r="J28" i="12"/>
  <c r="K28" i="12"/>
  <c r="L28" i="12"/>
  <c r="D29" i="12"/>
  <c r="E29" i="12"/>
  <c r="G29" i="12"/>
  <c r="H29" i="12"/>
  <c r="I29" i="12"/>
  <c r="J29" i="12"/>
  <c r="K29" i="12"/>
  <c r="L29" i="12"/>
  <c r="D30" i="12"/>
  <c r="E30" i="12"/>
  <c r="G30" i="12"/>
  <c r="H30" i="12"/>
  <c r="I30" i="12"/>
  <c r="J30" i="12"/>
  <c r="K30" i="12"/>
  <c r="L30" i="12"/>
  <c r="D31" i="12"/>
  <c r="E31" i="12"/>
  <c r="G31" i="12"/>
  <c r="H31" i="12"/>
  <c r="I31" i="12"/>
  <c r="J31" i="12"/>
  <c r="K31" i="12"/>
  <c r="L31" i="12"/>
  <c r="D32" i="12"/>
  <c r="E32" i="12"/>
  <c r="G32" i="12"/>
  <c r="H32" i="12"/>
  <c r="I32" i="12"/>
  <c r="J32" i="12"/>
  <c r="K32" i="12"/>
  <c r="L32" i="12"/>
  <c r="D33" i="12"/>
  <c r="E33" i="12"/>
  <c r="G33" i="12"/>
  <c r="H33" i="12"/>
  <c r="I33" i="12"/>
  <c r="J33" i="12"/>
  <c r="K33" i="12"/>
  <c r="L33" i="12"/>
  <c r="D34" i="12"/>
  <c r="E34" i="12"/>
  <c r="G34" i="12"/>
  <c r="H34" i="12"/>
  <c r="I34" i="12"/>
  <c r="J34" i="12"/>
  <c r="K34" i="12"/>
  <c r="L34" i="12"/>
  <c r="D35" i="12"/>
  <c r="E35" i="12"/>
  <c r="G35" i="12"/>
  <c r="H35" i="12"/>
  <c r="I35" i="12"/>
  <c r="J35" i="12"/>
  <c r="K35" i="12"/>
  <c r="L35" i="12"/>
  <c r="D36" i="12"/>
  <c r="E36" i="12"/>
  <c r="G36" i="12"/>
  <c r="H36" i="12"/>
  <c r="I36" i="12"/>
  <c r="J36" i="12"/>
  <c r="K36" i="12"/>
  <c r="L36" i="12"/>
  <c r="D37" i="12"/>
  <c r="E37" i="12"/>
  <c r="G37" i="12"/>
  <c r="H37" i="12"/>
  <c r="I37" i="12"/>
  <c r="J37" i="12"/>
  <c r="K37" i="12"/>
  <c r="L37" i="12"/>
  <c r="D38" i="12"/>
  <c r="E38" i="12"/>
  <c r="G38" i="12"/>
  <c r="H38" i="12"/>
  <c r="I38" i="12"/>
  <c r="J38" i="12"/>
  <c r="K38" i="12"/>
  <c r="L38" i="12"/>
  <c r="D39" i="12"/>
  <c r="E39" i="12"/>
  <c r="G39" i="12"/>
  <c r="H39" i="12"/>
  <c r="I39" i="12"/>
  <c r="J39" i="12"/>
  <c r="K39" i="12"/>
  <c r="L39" i="12"/>
  <c r="D40" i="12"/>
  <c r="E40" i="12"/>
  <c r="G40" i="12"/>
  <c r="H40" i="12"/>
  <c r="I40" i="12"/>
  <c r="J40" i="12"/>
  <c r="K40" i="12"/>
  <c r="L40" i="12"/>
  <c r="D41" i="12"/>
  <c r="E41" i="12"/>
  <c r="G41" i="12"/>
  <c r="H41" i="12"/>
  <c r="I41" i="12"/>
  <c r="J41" i="12"/>
  <c r="K41" i="12"/>
  <c r="L41" i="12"/>
  <c r="D42" i="12"/>
  <c r="E42" i="12"/>
  <c r="G42" i="12"/>
  <c r="H42" i="12"/>
  <c r="I42" i="12"/>
  <c r="J42" i="12"/>
  <c r="K42" i="12"/>
  <c r="L42" i="12"/>
  <c r="D43" i="12"/>
  <c r="E43" i="12"/>
  <c r="G43" i="12"/>
  <c r="H43" i="12"/>
  <c r="I43" i="12"/>
  <c r="J43" i="12"/>
  <c r="K43" i="12"/>
  <c r="L43" i="12"/>
  <c r="D44" i="12"/>
  <c r="E44" i="12"/>
  <c r="G44" i="12"/>
  <c r="H44" i="12"/>
  <c r="I44" i="12"/>
  <c r="J44" i="12"/>
  <c r="K44" i="12"/>
  <c r="L44" i="12"/>
  <c r="D45" i="12"/>
  <c r="E45" i="12"/>
  <c r="G45" i="12"/>
  <c r="H45" i="12"/>
  <c r="I45" i="12"/>
  <c r="J45" i="12"/>
  <c r="K45" i="12"/>
  <c r="L45" i="12"/>
  <c r="D46" i="12"/>
  <c r="E46" i="12"/>
  <c r="G46" i="12"/>
  <c r="H46" i="12"/>
  <c r="I46" i="12"/>
  <c r="J46" i="12"/>
  <c r="K46" i="12"/>
  <c r="L46" i="12"/>
  <c r="D47" i="12"/>
  <c r="E47" i="12"/>
  <c r="G47" i="12"/>
  <c r="H47" i="12"/>
  <c r="I47" i="12"/>
  <c r="J47" i="12"/>
  <c r="K47" i="12"/>
  <c r="L47" i="12"/>
  <c r="D48" i="12"/>
  <c r="E48" i="12"/>
  <c r="G48" i="12"/>
  <c r="H48" i="12"/>
  <c r="I48" i="12"/>
  <c r="J48" i="12"/>
  <c r="K48" i="12"/>
  <c r="L48" i="12"/>
  <c r="D49" i="12"/>
  <c r="E49" i="12"/>
  <c r="G49" i="12"/>
  <c r="H49" i="12"/>
  <c r="I49" i="12"/>
  <c r="J49" i="12"/>
  <c r="K49" i="12"/>
  <c r="L49" i="12"/>
  <c r="D50" i="12"/>
  <c r="E50" i="12"/>
  <c r="G50" i="12"/>
  <c r="H50" i="12"/>
  <c r="I50" i="12"/>
  <c r="J50" i="12"/>
  <c r="K50" i="12"/>
  <c r="L50" i="12"/>
  <c r="D51" i="12"/>
  <c r="E51" i="12"/>
  <c r="G51" i="12"/>
  <c r="H51" i="12"/>
  <c r="I51" i="12"/>
  <c r="J51" i="12"/>
  <c r="K51" i="12"/>
  <c r="L51" i="12"/>
  <c r="D52" i="12"/>
  <c r="E52" i="12"/>
  <c r="G52" i="12"/>
  <c r="H52" i="12"/>
  <c r="I52" i="12"/>
  <c r="J52" i="12"/>
  <c r="K52" i="12"/>
  <c r="L52" i="12"/>
  <c r="D53" i="12"/>
  <c r="E53" i="12"/>
  <c r="G53" i="12"/>
  <c r="H53" i="12"/>
  <c r="I53" i="12"/>
  <c r="J53" i="12"/>
  <c r="K53" i="12"/>
  <c r="L53" i="12"/>
  <c r="D54" i="12"/>
  <c r="E54" i="12"/>
  <c r="G54" i="12"/>
  <c r="H54" i="12"/>
  <c r="I54" i="12"/>
  <c r="J54" i="12"/>
  <c r="K54" i="12"/>
  <c r="L54" i="12"/>
  <c r="D55" i="12"/>
  <c r="E55" i="12"/>
  <c r="G55" i="12"/>
  <c r="H55" i="12"/>
  <c r="I55" i="12"/>
  <c r="J55" i="12"/>
  <c r="K55" i="12"/>
  <c r="L55" i="12"/>
  <c r="D56" i="12"/>
  <c r="E56" i="12"/>
  <c r="G56" i="12"/>
  <c r="H56" i="12"/>
  <c r="I56" i="12"/>
  <c r="J56" i="12"/>
  <c r="K56" i="12"/>
  <c r="L56" i="12"/>
  <c r="D57" i="12"/>
  <c r="E57" i="12"/>
  <c r="G57" i="12"/>
  <c r="H57" i="12"/>
  <c r="I57" i="12"/>
  <c r="J57" i="12"/>
  <c r="K57" i="12"/>
  <c r="L57" i="12"/>
  <c r="D58" i="12"/>
  <c r="E58" i="12"/>
  <c r="G58" i="12"/>
  <c r="H58" i="12"/>
  <c r="I58" i="12"/>
  <c r="J58" i="12"/>
  <c r="K58" i="12"/>
  <c r="L58" i="12"/>
  <c r="D59" i="12"/>
  <c r="E59" i="12"/>
  <c r="G59" i="12"/>
  <c r="H59" i="12"/>
  <c r="I59" i="12"/>
  <c r="J59" i="12"/>
  <c r="K59" i="12"/>
  <c r="L59" i="12"/>
  <c r="D60" i="12"/>
  <c r="E60" i="12"/>
  <c r="G60" i="12"/>
  <c r="H60" i="12"/>
  <c r="I60" i="12"/>
  <c r="J60" i="12"/>
  <c r="K60" i="12"/>
  <c r="L60" i="12"/>
  <c r="D61" i="12"/>
  <c r="E61" i="12"/>
  <c r="G61" i="12"/>
  <c r="H61" i="12"/>
  <c r="I61" i="12"/>
  <c r="J61" i="12"/>
  <c r="K61" i="12"/>
  <c r="L61" i="12"/>
  <c r="D62" i="12"/>
  <c r="E62" i="12"/>
  <c r="G62" i="12"/>
  <c r="H62" i="12"/>
  <c r="I62" i="12"/>
  <c r="J62" i="12"/>
  <c r="K62" i="12"/>
  <c r="L62" i="12"/>
  <c r="D63" i="12"/>
  <c r="E63" i="12"/>
  <c r="G63" i="12"/>
  <c r="H63" i="12"/>
  <c r="I63" i="12"/>
  <c r="J63" i="12"/>
  <c r="K63" i="12"/>
  <c r="L63" i="12"/>
  <c r="D64" i="12"/>
  <c r="E64" i="12"/>
  <c r="G64" i="12"/>
  <c r="H64" i="12"/>
  <c r="I64" i="12"/>
  <c r="J64" i="12"/>
  <c r="K64" i="12"/>
  <c r="L64" i="12"/>
  <c r="D65" i="12"/>
  <c r="E65" i="12"/>
  <c r="G65" i="12"/>
  <c r="H65" i="12"/>
  <c r="I65" i="12"/>
  <c r="J65" i="12"/>
  <c r="K65" i="12"/>
  <c r="L65" i="12"/>
  <c r="D66" i="12"/>
  <c r="E66" i="12"/>
  <c r="G66" i="12"/>
  <c r="H66" i="12"/>
  <c r="I66" i="12"/>
  <c r="J66" i="12"/>
  <c r="K66" i="12"/>
  <c r="L66" i="12"/>
  <c r="D67" i="12"/>
  <c r="E67" i="12"/>
  <c r="G67" i="12"/>
  <c r="H67" i="12"/>
  <c r="I67" i="12"/>
  <c r="J67" i="12"/>
  <c r="K67" i="12"/>
  <c r="L67" i="12"/>
  <c r="D68" i="12"/>
  <c r="E68" i="12"/>
  <c r="G68" i="12"/>
  <c r="H68" i="12"/>
  <c r="I68" i="12"/>
  <c r="J68" i="12"/>
  <c r="K68" i="12"/>
  <c r="L68" i="12"/>
  <c r="D69" i="12"/>
  <c r="E69" i="12"/>
  <c r="G69" i="12"/>
  <c r="H69" i="12"/>
  <c r="I69" i="12"/>
  <c r="J69" i="12"/>
  <c r="K69" i="12"/>
  <c r="L69" i="12"/>
  <c r="D70" i="12"/>
  <c r="E70" i="12"/>
  <c r="G70" i="12"/>
  <c r="H70" i="12"/>
  <c r="I70" i="12"/>
  <c r="J70" i="12"/>
  <c r="K70" i="12"/>
  <c r="L70" i="12"/>
  <c r="D71" i="12"/>
  <c r="E71" i="12"/>
  <c r="G71" i="12"/>
  <c r="H71" i="12"/>
  <c r="I71" i="12"/>
  <c r="J71" i="12"/>
  <c r="K71" i="12"/>
  <c r="L71" i="12"/>
  <c r="D72" i="12"/>
  <c r="E72" i="12"/>
  <c r="G72" i="12"/>
  <c r="H72" i="12"/>
  <c r="I72" i="12"/>
  <c r="J72" i="12"/>
  <c r="K72" i="12"/>
  <c r="L72" i="12"/>
  <c r="D73" i="12"/>
  <c r="E73" i="12"/>
  <c r="G73" i="12"/>
  <c r="H73" i="12"/>
  <c r="I73" i="12"/>
  <c r="J73" i="12"/>
  <c r="K73" i="12"/>
  <c r="L73" i="12"/>
  <c r="D74" i="12"/>
  <c r="E74" i="12"/>
  <c r="G74" i="12"/>
  <c r="H74" i="12"/>
  <c r="I74" i="12"/>
  <c r="J74" i="12"/>
  <c r="K74" i="12"/>
  <c r="L74" i="12"/>
  <c r="D75" i="12"/>
  <c r="E75" i="12"/>
  <c r="G75" i="12"/>
  <c r="H75" i="12"/>
  <c r="I75" i="12"/>
  <c r="J75" i="12"/>
  <c r="K75" i="12"/>
  <c r="L75" i="12"/>
  <c r="D76" i="12"/>
  <c r="E76" i="12"/>
  <c r="G76" i="12"/>
  <c r="H76" i="12"/>
  <c r="I76" i="12"/>
  <c r="J76" i="12"/>
  <c r="K76" i="12"/>
  <c r="L76" i="12"/>
  <c r="D77" i="12"/>
  <c r="E77" i="12"/>
  <c r="G77" i="12"/>
  <c r="H77" i="12"/>
  <c r="I77" i="12"/>
  <c r="J77" i="12"/>
  <c r="K77" i="12"/>
  <c r="L77" i="12"/>
  <c r="D78" i="12"/>
  <c r="E78" i="12"/>
  <c r="G78" i="12"/>
  <c r="H78" i="12"/>
  <c r="I78" i="12"/>
  <c r="J78" i="12"/>
  <c r="K78" i="12"/>
  <c r="L78" i="12"/>
  <c r="D79" i="12"/>
  <c r="E79" i="12"/>
  <c r="G79" i="12"/>
  <c r="H79" i="12"/>
  <c r="I79" i="12"/>
  <c r="J79" i="12"/>
  <c r="K79" i="12"/>
  <c r="L79" i="12"/>
  <c r="D80" i="12"/>
  <c r="E80" i="12"/>
  <c r="G80" i="12"/>
  <c r="H80" i="12"/>
  <c r="I80" i="12"/>
  <c r="J80" i="12"/>
  <c r="K80" i="12"/>
  <c r="L80" i="12"/>
  <c r="D81" i="12"/>
  <c r="E81" i="12"/>
  <c r="G81" i="12"/>
  <c r="H81" i="12"/>
  <c r="I81" i="12"/>
  <c r="J81" i="12"/>
  <c r="K81" i="12"/>
  <c r="L81" i="12"/>
  <c r="D82" i="12"/>
  <c r="E82" i="12"/>
  <c r="G82" i="12"/>
  <c r="H82" i="12"/>
  <c r="I82" i="12"/>
  <c r="J82" i="12"/>
  <c r="K82" i="12"/>
  <c r="L82" i="12"/>
  <c r="D83" i="12"/>
  <c r="E83" i="12"/>
  <c r="G83" i="12"/>
  <c r="H83" i="12"/>
  <c r="I83" i="12"/>
  <c r="J83" i="12"/>
  <c r="K83" i="12"/>
  <c r="L83" i="12"/>
  <c r="D84" i="12"/>
  <c r="E84" i="12"/>
  <c r="G84" i="12"/>
  <c r="H84" i="12"/>
  <c r="I84" i="12"/>
  <c r="J84" i="12"/>
  <c r="K84" i="12"/>
  <c r="L84" i="12"/>
  <c r="D85" i="12"/>
  <c r="E85" i="12"/>
  <c r="G85" i="12"/>
  <c r="H85" i="12"/>
  <c r="I85" i="12"/>
  <c r="J85" i="12"/>
  <c r="K85" i="12"/>
  <c r="L85" i="12"/>
  <c r="D86" i="12"/>
  <c r="E86" i="12"/>
  <c r="G86" i="12"/>
  <c r="H86" i="12"/>
  <c r="I86" i="12"/>
  <c r="J86" i="12"/>
  <c r="K86" i="12"/>
  <c r="L86" i="12"/>
  <c r="D87" i="12"/>
  <c r="E87" i="12"/>
  <c r="G87" i="12"/>
  <c r="H87" i="12"/>
  <c r="I87" i="12"/>
  <c r="J87" i="12"/>
  <c r="K87" i="12"/>
  <c r="L87" i="12"/>
  <c r="D88" i="12"/>
  <c r="E88" i="12"/>
  <c r="G88" i="12"/>
  <c r="H88" i="12"/>
  <c r="I88" i="12"/>
  <c r="J88" i="12"/>
  <c r="K88" i="12"/>
  <c r="L88" i="12"/>
  <c r="D89" i="12"/>
  <c r="E89" i="12"/>
  <c r="G89" i="12"/>
  <c r="H89" i="12"/>
  <c r="I89" i="12"/>
  <c r="J89" i="12"/>
  <c r="K89" i="12"/>
  <c r="L89" i="12"/>
  <c r="D90" i="12"/>
  <c r="E90" i="12"/>
  <c r="G90" i="12"/>
  <c r="H90" i="12"/>
  <c r="I90" i="12"/>
  <c r="J90" i="12"/>
  <c r="K90" i="12"/>
  <c r="L90" i="12"/>
  <c r="D91" i="12"/>
  <c r="E91" i="12"/>
  <c r="G91" i="12"/>
  <c r="H91" i="12"/>
  <c r="I91" i="12"/>
  <c r="J91" i="12"/>
  <c r="K91" i="12"/>
  <c r="L91" i="12"/>
  <c r="D92" i="12"/>
  <c r="E92" i="12"/>
  <c r="G92" i="12"/>
  <c r="H92" i="12"/>
  <c r="I92" i="12"/>
  <c r="J92" i="12"/>
  <c r="K92" i="12"/>
  <c r="L92" i="12"/>
  <c r="D93" i="12"/>
  <c r="E93" i="12"/>
  <c r="G93" i="12"/>
  <c r="H93" i="12"/>
  <c r="I93" i="12"/>
  <c r="J93" i="12"/>
  <c r="K93" i="12"/>
  <c r="L93" i="12"/>
  <c r="D94" i="12"/>
  <c r="E94" i="12"/>
  <c r="G94" i="12"/>
  <c r="H94" i="12"/>
  <c r="I94" i="12"/>
  <c r="J94" i="12"/>
  <c r="K94" i="12"/>
  <c r="L94" i="12"/>
  <c r="D95" i="12"/>
  <c r="E95" i="12"/>
  <c r="G95" i="12"/>
  <c r="H95" i="12"/>
  <c r="I95" i="12"/>
  <c r="J95" i="12"/>
  <c r="K95" i="12"/>
  <c r="L95" i="12"/>
  <c r="D96" i="12"/>
  <c r="E96" i="12"/>
  <c r="G96" i="12"/>
  <c r="H96" i="12"/>
  <c r="I96" i="12"/>
  <c r="J96" i="12"/>
  <c r="K96" i="12"/>
  <c r="L96" i="12"/>
  <c r="D97" i="12"/>
  <c r="E97" i="12"/>
  <c r="G97" i="12"/>
  <c r="H97" i="12"/>
  <c r="I97" i="12"/>
  <c r="J97" i="12"/>
  <c r="K97" i="12"/>
  <c r="L97" i="12"/>
  <c r="D98" i="12"/>
  <c r="E98" i="12"/>
  <c r="G98" i="12"/>
  <c r="H98" i="12"/>
  <c r="I98" i="12"/>
  <c r="J98" i="12"/>
  <c r="K98" i="12"/>
  <c r="L98" i="12"/>
  <c r="D99" i="12"/>
  <c r="E99" i="12"/>
  <c r="G99" i="12"/>
  <c r="H99" i="12"/>
  <c r="I99" i="12"/>
  <c r="J99" i="12"/>
  <c r="K99" i="12"/>
  <c r="L99" i="12"/>
</calcChain>
</file>

<file path=xl/sharedStrings.xml><?xml version="1.0" encoding="utf-8"?>
<sst xmlns="http://schemas.openxmlformats.org/spreadsheetml/2006/main" count="2072" uniqueCount="338">
  <si>
    <t>Código</t>
  </si>
  <si>
    <t>Entidad</t>
  </si>
  <si>
    <t>Banco Santander</t>
  </si>
  <si>
    <t>BanBif</t>
  </si>
  <si>
    <t>Pichincha</t>
  </si>
  <si>
    <t>Banco GNB</t>
  </si>
  <si>
    <t>Clúster</t>
  </si>
  <si>
    <t>MERCADO MAYORISTA</t>
  </si>
  <si>
    <t>Banco ICBC</t>
  </si>
  <si>
    <t>Citibank</t>
  </si>
  <si>
    <t>Interbank</t>
  </si>
  <si>
    <t>BBVA</t>
  </si>
  <si>
    <t>Crédito</t>
  </si>
  <si>
    <t>Scotiabank</t>
  </si>
  <si>
    <t>Total</t>
  </si>
  <si>
    <t>Gastos totales anualizados</t>
  </si>
  <si>
    <t>Clúster 1</t>
  </si>
  <si>
    <t>Clúster 2</t>
  </si>
  <si>
    <t>Gastos totales anualizados (2011-2019)</t>
  </si>
  <si>
    <t>Promedio 2011-2019</t>
  </si>
  <si>
    <t>Media</t>
  </si>
  <si>
    <t>Std</t>
  </si>
  <si>
    <t>Promedio 2011-2019 (Miles S/)</t>
  </si>
  <si>
    <t>MERCADO MINORISTA</t>
  </si>
  <si>
    <t>CMAC Tacna</t>
  </si>
  <si>
    <t>Edpyme Solidaridad</t>
  </si>
  <si>
    <t>CMAC Huancayo</t>
  </si>
  <si>
    <t>Confianza</t>
  </si>
  <si>
    <t>CRAC Del Centro</t>
  </si>
  <si>
    <t>CRAC Libertadores Ayacucho</t>
  </si>
  <si>
    <t>CRAC Cajamarca</t>
  </si>
  <si>
    <t>CMAC Pisco</t>
  </si>
  <si>
    <t>CRAC Credinka</t>
  </si>
  <si>
    <t>CRAC Señor de Luren</t>
  </si>
  <si>
    <t>Edyficar</t>
  </si>
  <si>
    <t>Edpyme Raíz</t>
  </si>
  <si>
    <t>CRAC Nuestra Gente</t>
  </si>
  <si>
    <t>CRAC Profinanzas</t>
  </si>
  <si>
    <t>CMAC Ica</t>
  </si>
  <si>
    <t>CRAC Los Andes</t>
  </si>
  <si>
    <t>CRAC Incasur</t>
  </si>
  <si>
    <t>Edpyme Credivisión</t>
  </si>
  <si>
    <t>CMAC Cusco</t>
  </si>
  <si>
    <t>CMAC Arequipa</t>
  </si>
  <si>
    <t>Credinka</t>
  </si>
  <si>
    <t>CMAC Del Santa</t>
  </si>
  <si>
    <t>Edpyme Acceso Crediticio</t>
  </si>
  <si>
    <t>CMCP Lima</t>
  </si>
  <si>
    <t>Mibanco</t>
  </si>
  <si>
    <t>Proempresa</t>
  </si>
  <si>
    <t>Compartamos</t>
  </si>
  <si>
    <t>CRAC Raíz</t>
  </si>
  <si>
    <t>Peruana Soluciones</t>
  </si>
  <si>
    <t>Financiera Qapaq</t>
  </si>
  <si>
    <t>CRAC Prymera</t>
  </si>
  <si>
    <t>CMAC Maynas</t>
  </si>
  <si>
    <t>CRAC Señor de Sipán</t>
  </si>
  <si>
    <t>Edpyme Alternativa</t>
  </si>
  <si>
    <t>CMAC Paita</t>
  </si>
  <si>
    <t>CMAC Trujillo</t>
  </si>
  <si>
    <t>CMAC Sullana</t>
  </si>
  <si>
    <t>CMAC Piura</t>
  </si>
  <si>
    <t>CODIGO_ENTIDAD_ID</t>
  </si>
  <si>
    <t>NOMBRE</t>
  </si>
  <si>
    <t>Banco de Comercio</t>
  </si>
  <si>
    <t>Nación</t>
  </si>
  <si>
    <t>Crediscotia</t>
  </si>
  <si>
    <t>Ripley</t>
  </si>
  <si>
    <t>Solución</t>
  </si>
  <si>
    <t>Amérika</t>
  </si>
  <si>
    <t>Agrobanco</t>
  </si>
  <si>
    <t>CRAC CAT</t>
  </si>
  <si>
    <t>Azteca</t>
  </si>
  <si>
    <t>Falabella</t>
  </si>
  <si>
    <t>Financiera TFC</t>
  </si>
  <si>
    <t>Financiera Oh!</t>
  </si>
  <si>
    <t>Edpyme BBVA Consumer Finance</t>
  </si>
  <si>
    <t>Edpyme GMG</t>
  </si>
  <si>
    <t>Leasing Perú</t>
  </si>
  <si>
    <t>Leasing Total</t>
  </si>
  <si>
    <t>Mitsui</t>
  </si>
  <si>
    <t>Edpyme Santander</t>
  </si>
  <si>
    <t>Efectiva</t>
  </si>
  <si>
    <t>Edpyme Progreso</t>
  </si>
  <si>
    <t>Edpyme Micasita</t>
  </si>
  <si>
    <t>Edpyme Inversiones La Cruz</t>
  </si>
  <si>
    <t>Sura EAH</t>
  </si>
  <si>
    <t>Costo Laboral</t>
  </si>
  <si>
    <t>Costos laborales anualizados (2011-2019)</t>
  </si>
  <si>
    <t>Costo de fondeo</t>
  </si>
  <si>
    <t>Costos de fondeo anualizados (2011-2019)</t>
  </si>
  <si>
    <t>Costo del fondeo</t>
  </si>
  <si>
    <t>Costo de fondeo anualizados (2011-2019)</t>
  </si>
  <si>
    <t>Fecha</t>
  </si>
  <si>
    <t>TasaCMAC</t>
  </si>
  <si>
    <t>MAX</t>
  </si>
  <si>
    <t>MIN</t>
  </si>
  <si>
    <t>Desviación</t>
  </si>
  <si>
    <t>Costo de provisiones</t>
  </si>
  <si>
    <t>Costo de provisiones anualizados (2011-2019)</t>
  </si>
  <si>
    <t>Ratio de Morosidad</t>
  </si>
  <si>
    <t>Ratio de Morosidad (2011-2019)</t>
  </si>
  <si>
    <t>PARTICIPACIÓN EN EL MERCADO DE CRÉDITOS MINORISTA</t>
  </si>
  <si>
    <t>Codigo</t>
  </si>
  <si>
    <t>Estándar 2011-2019</t>
  </si>
  <si>
    <t>PARTICIPACIÓN EN EL MERCADO OTROS</t>
  </si>
  <si>
    <t>PARTICIPACIÓN EN EL MERCADO MAYORISTA</t>
  </si>
  <si>
    <t>MAYORISTA - SALDO</t>
  </si>
  <si>
    <t>Promedio 2011-2019 (S/ Miles)</t>
  </si>
  <si>
    <t>Estándar 2011-2019 (Miles S/)</t>
  </si>
  <si>
    <t>OTROS - SALDO</t>
  </si>
  <si>
    <t>MINORISTA - SALDO</t>
  </si>
  <si>
    <t>Mayoristas</t>
  </si>
  <si>
    <t>Otros</t>
  </si>
  <si>
    <t>MAYORISTA</t>
  </si>
  <si>
    <t>OTROS</t>
  </si>
  <si>
    <t>ln_capital</t>
  </si>
  <si>
    <t>Tasa_cmac</t>
  </si>
  <si>
    <t>cluster</t>
  </si>
  <si>
    <t>lab</t>
  </si>
  <si>
    <t>prov</t>
  </si>
  <si>
    <t>moro</t>
  </si>
  <si>
    <t>fecha</t>
  </si>
  <si>
    <t>entidad</t>
  </si>
  <si>
    <t>anual</t>
  </si>
  <si>
    <t>id</t>
  </si>
  <si>
    <t>Entidad SAEE</t>
  </si>
  <si>
    <t>Dic-2011</t>
  </si>
  <si>
    <t>Ene-2012</t>
  </si>
  <si>
    <t>Feb-2012</t>
  </si>
  <si>
    <t>Mar-2012</t>
  </si>
  <si>
    <t>Abr-2012</t>
  </si>
  <si>
    <t>May-2012</t>
  </si>
  <si>
    <t>Jun-2012</t>
  </si>
  <si>
    <t>Jul-2012</t>
  </si>
  <si>
    <t>Ago-2012</t>
  </si>
  <si>
    <t>Set-2012</t>
  </si>
  <si>
    <t>Oct-2012</t>
  </si>
  <si>
    <t>Nov-2012</t>
  </si>
  <si>
    <t>Dic-2012</t>
  </si>
  <si>
    <t>Ene-2013</t>
  </si>
  <si>
    <t>Feb-2013</t>
  </si>
  <si>
    <t>Mar-2013</t>
  </si>
  <si>
    <t>Abr-2013</t>
  </si>
  <si>
    <t>May-2013</t>
  </si>
  <si>
    <t>Jun-2013</t>
  </si>
  <si>
    <t>Jul-2013</t>
  </si>
  <si>
    <t>Ago-2013</t>
  </si>
  <si>
    <t>Set-2013</t>
  </si>
  <si>
    <t>Oct-2013</t>
  </si>
  <si>
    <t>Nov-2013</t>
  </si>
  <si>
    <t>Dic-2013</t>
  </si>
  <si>
    <t>Ene-2014</t>
  </si>
  <si>
    <t>Feb-2014</t>
  </si>
  <si>
    <t>Mar-2014</t>
  </si>
  <si>
    <t>Abr-2014</t>
  </si>
  <si>
    <t>May-2014</t>
  </si>
  <si>
    <t>Jun-2014</t>
  </si>
  <si>
    <t>Jul-2014</t>
  </si>
  <si>
    <t>Ago-2014</t>
  </si>
  <si>
    <t>Set-2014</t>
  </si>
  <si>
    <t>Oct-2014</t>
  </si>
  <si>
    <t>Nov-2014</t>
  </si>
  <si>
    <t>Dic-2014</t>
  </si>
  <si>
    <t>Ene-2015</t>
  </si>
  <si>
    <t>Feb-2015</t>
  </si>
  <si>
    <t>Mar-2015</t>
  </si>
  <si>
    <t>Abr-2015</t>
  </si>
  <si>
    <t>May-2015</t>
  </si>
  <si>
    <t>Jun-2015</t>
  </si>
  <si>
    <t>Jul-2015</t>
  </si>
  <si>
    <t>Ago-2015</t>
  </si>
  <si>
    <t>Set-2015</t>
  </si>
  <si>
    <t>Oct-2015</t>
  </si>
  <si>
    <t>Nov-2015</t>
  </si>
  <si>
    <t>Dic-2015</t>
  </si>
  <si>
    <t>Ene-2016</t>
  </si>
  <si>
    <t>Feb-2016</t>
  </si>
  <si>
    <t>Mar-2016</t>
  </si>
  <si>
    <t>Abr-2016</t>
  </si>
  <si>
    <t>May-2016</t>
  </si>
  <si>
    <t>Jun-2016</t>
  </si>
  <si>
    <t>Jul-2016</t>
  </si>
  <si>
    <t>Ago-2016</t>
  </si>
  <si>
    <t>Set-2016</t>
  </si>
  <si>
    <t>Oct-2016</t>
  </si>
  <si>
    <t>Nov-2016</t>
  </si>
  <si>
    <t>Dic-2016</t>
  </si>
  <si>
    <t>Ene-2017</t>
  </si>
  <si>
    <t>Feb-2017</t>
  </si>
  <si>
    <t>Mar-2017</t>
  </si>
  <si>
    <t>Abr-2017</t>
  </si>
  <si>
    <t>May-2017</t>
  </si>
  <si>
    <t>Jun-2017</t>
  </si>
  <si>
    <t>Jul-2017</t>
  </si>
  <si>
    <t>Ago-2017</t>
  </si>
  <si>
    <t>Set-2017</t>
  </si>
  <si>
    <t>Oct-2017</t>
  </si>
  <si>
    <t>Nov-2017</t>
  </si>
  <si>
    <t>Dic-2017</t>
  </si>
  <si>
    <t>Ene-2018</t>
  </si>
  <si>
    <t>Feb-2018</t>
  </si>
  <si>
    <t>Mar-2018</t>
  </si>
  <si>
    <t>Abr-2018</t>
  </si>
  <si>
    <t>May-2018</t>
  </si>
  <si>
    <t>Jun-2018</t>
  </si>
  <si>
    <t>Jul-2018</t>
  </si>
  <si>
    <t>Ago-2018</t>
  </si>
  <si>
    <t>Set-2018</t>
  </si>
  <si>
    <t>Oct-2018</t>
  </si>
  <si>
    <t>Nov-2018</t>
  </si>
  <si>
    <t>Dic-2018</t>
  </si>
  <si>
    <t>Ene-2019</t>
  </si>
  <si>
    <t>Feb-2019</t>
  </si>
  <si>
    <t>Mar-2019</t>
  </si>
  <si>
    <t>Abr-2019</t>
  </si>
  <si>
    <t>May-2019</t>
  </si>
  <si>
    <t>Jun-2019</t>
  </si>
  <si>
    <t>Jul-2019</t>
  </si>
  <si>
    <t>Ago-2019</t>
  </si>
  <si>
    <t>Set-2019</t>
  </si>
  <si>
    <t>Oct-2019</t>
  </si>
  <si>
    <t>Nov-2019</t>
  </si>
  <si>
    <t>Dic-2019</t>
  </si>
  <si>
    <t>banco</t>
  </si>
  <si>
    <t>micro</t>
  </si>
  <si>
    <t>Dic19</t>
  </si>
  <si>
    <t>Nov19</t>
  </si>
  <si>
    <t>Oct19</t>
  </si>
  <si>
    <t>Sep19</t>
  </si>
  <si>
    <t>Ago19</t>
  </si>
  <si>
    <t>Jul19</t>
  </si>
  <si>
    <t>Jun19</t>
  </si>
  <si>
    <t>May19</t>
  </si>
  <si>
    <t>Abr19</t>
  </si>
  <si>
    <t>Mar19</t>
  </si>
  <si>
    <t>Feb19</t>
  </si>
  <si>
    <t>Ene19</t>
  </si>
  <si>
    <t>Dic18</t>
  </si>
  <si>
    <t>Nov18</t>
  </si>
  <si>
    <t>Oct18</t>
  </si>
  <si>
    <t>Sep18</t>
  </si>
  <si>
    <t>Ago18</t>
  </si>
  <si>
    <t>Jul18</t>
  </si>
  <si>
    <t>Jun18</t>
  </si>
  <si>
    <t>May18</t>
  </si>
  <si>
    <t>Abr18</t>
  </si>
  <si>
    <t>Mar18</t>
  </si>
  <si>
    <t>Feb18</t>
  </si>
  <si>
    <t>Ene18</t>
  </si>
  <si>
    <t>Dic17</t>
  </si>
  <si>
    <t>Nov17</t>
  </si>
  <si>
    <t>Oct17</t>
  </si>
  <si>
    <t>Sep17</t>
  </si>
  <si>
    <t>Ago17</t>
  </si>
  <si>
    <t>Jul17</t>
  </si>
  <si>
    <t>Jun17</t>
  </si>
  <si>
    <t>May17</t>
  </si>
  <si>
    <t>Abr17</t>
  </si>
  <si>
    <t>Mar17</t>
  </si>
  <si>
    <t>Feb17</t>
  </si>
  <si>
    <t>Ene17</t>
  </si>
  <si>
    <t>Dic16</t>
  </si>
  <si>
    <t>Nov16</t>
  </si>
  <si>
    <t>Oct16</t>
  </si>
  <si>
    <t>Sep16</t>
  </si>
  <si>
    <t>Ago16</t>
  </si>
  <si>
    <t>Jul16</t>
  </si>
  <si>
    <t>Jun16</t>
  </si>
  <si>
    <t>May16</t>
  </si>
  <si>
    <t>Abr16</t>
  </si>
  <si>
    <t>Mar16</t>
  </si>
  <si>
    <t>Feb16</t>
  </si>
  <si>
    <t>Ene16</t>
  </si>
  <si>
    <t>Dic15</t>
  </si>
  <si>
    <t>Nov15</t>
  </si>
  <si>
    <t>Oct15</t>
  </si>
  <si>
    <t>Sep15</t>
  </si>
  <si>
    <t>Ago15</t>
  </si>
  <si>
    <t>Jul15</t>
  </si>
  <si>
    <t>Jun15</t>
  </si>
  <si>
    <t>May15</t>
  </si>
  <si>
    <t>Abr15</t>
  </si>
  <si>
    <t>Mar15</t>
  </si>
  <si>
    <t>Feb15</t>
  </si>
  <si>
    <t>Ene15</t>
  </si>
  <si>
    <t>Dic14</t>
  </si>
  <si>
    <t>Nov14</t>
  </si>
  <si>
    <t>Oct14</t>
  </si>
  <si>
    <t>Sep14</t>
  </si>
  <si>
    <t>Ago14</t>
  </si>
  <si>
    <t>Jul14</t>
  </si>
  <si>
    <t>Jun14</t>
  </si>
  <si>
    <t>May14</t>
  </si>
  <si>
    <t>Abr14</t>
  </si>
  <si>
    <t>Mar14</t>
  </si>
  <si>
    <t>Feb14</t>
  </si>
  <si>
    <t>Ene14</t>
  </si>
  <si>
    <t>Dic13</t>
  </si>
  <si>
    <t>Nov13</t>
  </si>
  <si>
    <t>Oct13</t>
  </si>
  <si>
    <t>Sep13</t>
  </si>
  <si>
    <t>Ago13</t>
  </si>
  <si>
    <t>Jul13</t>
  </si>
  <si>
    <t>Jun13</t>
  </si>
  <si>
    <t>May13</t>
  </si>
  <si>
    <t>Abr13</t>
  </si>
  <si>
    <t>Mar13</t>
  </si>
  <si>
    <t>Feb13</t>
  </si>
  <si>
    <t>Ene13</t>
  </si>
  <si>
    <t>Dic12</t>
  </si>
  <si>
    <t>Nov12</t>
  </si>
  <si>
    <t>Oct12</t>
  </si>
  <si>
    <t>Sep12</t>
  </si>
  <si>
    <t>Ago12</t>
  </si>
  <si>
    <t>Jul12</t>
  </si>
  <si>
    <t>Jun12</t>
  </si>
  <si>
    <t>May12</t>
  </si>
  <si>
    <t>Abr12</t>
  </si>
  <si>
    <t>Mar12</t>
  </si>
  <si>
    <t>Feb12</t>
  </si>
  <si>
    <t>Ene12</t>
  </si>
  <si>
    <t>Dic11</t>
  </si>
  <si>
    <t>Índice de precios Lima Metropolitana (índice 2009 = 100) - Índice de Precios al Consumidor (IPC)</t>
  </si>
  <si>
    <t>PN01270PM</t>
  </si>
  <si>
    <t>CPI_2009</t>
  </si>
  <si>
    <t>q</t>
  </si>
  <si>
    <t>Ajuste estacional</t>
  </si>
  <si>
    <t>Prueba Q calidad</t>
  </si>
  <si>
    <t>OTROS CRÉDITOS</t>
  </si>
  <si>
    <t>CREDITO_PRINCIPAL</t>
  </si>
  <si>
    <t>Tasa_implicita</t>
  </si>
  <si>
    <t>costo_capital</t>
  </si>
  <si>
    <t>costos</t>
  </si>
  <si>
    <t>creditos_1</t>
  </si>
  <si>
    <t>creditos_2</t>
  </si>
  <si>
    <t>fondeo</t>
  </si>
  <si>
    <t>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</si>
</sst>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.0_-;\-* #,##0.0_-;_-* &quot;-&quot;??_-;_-@_-"/>
    <numFmt numFmtId="165" formatCode="_-* #,##0_-;\-* #,##0_-;_-* &quot;-&quot;??_-;_-@_-"/>
    <numFmt numFmtId="166" formatCode="_ * #,##0.00_ ;_ * \-#,##0.00_ ;_ * &quot;-&quot;??_ ;_ @_ "/>
    <numFmt numFmtId="167" formatCode="_-* #,##0.000_-;\-* #,##0.000_-;_-* &quot;-&quot;??_-;_-@_-"/>
    <numFmt numFmtId="168" formatCode="_-* #,##0.0000_-;\-* #,##0.0000_-;_-* &quot;-&quot;??_-;_-@_-"/>
    <numFmt numFmtId="169" formatCode="_-* #,##0.00000_-;\-* #,##0.000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0"/>
      <color theme="1"/>
      <name val="Arial Narrow"/>
      <family val="2"/>
    </font>
    <font>
      <sz val="10"/>
      <color rgb="FFFFFFFF"/>
      <name val="Arial Narrow"/>
      <family val="2"/>
    </font>
    <font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1E6B"/>
      </patternFill>
    </fill>
    <fill>
      <patternFill patternType="solid">
        <fgColor rgb="FFFFFFFF"/>
      </patternFill>
    </fill>
    <fill>
      <patternFill patternType="solid">
        <fgColor rgb="FFF2F3F6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</cellStyleXfs>
  <cellXfs count="53">
    <xf numFmtId="0" fontId="0" fillId="0" borderId="0" xfId="0"/>
    <xf numFmtId="0" fontId="2" fillId="0" borderId="0" xfId="0" applyFont="1"/>
    <xf numFmtId="0" fontId="3" fillId="0" borderId="0" xfId="0" applyFont="1"/>
    <xf numFmtId="14" fontId="2" fillId="0" borderId="0" xfId="0" applyNumberFormat="1" applyFont="1"/>
    <xf numFmtId="164" fontId="2" fillId="0" borderId="0" xfId="1" applyNumberFormat="1" applyFont="1"/>
    <xf numFmtId="165" fontId="2" fillId="0" borderId="0" xfId="1" applyNumberFormat="1" applyFont="1"/>
    <xf numFmtId="165" fontId="2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43" fontId="2" fillId="0" borderId="0" xfId="1" applyNumberFormat="1" applyFont="1"/>
    <xf numFmtId="43" fontId="2" fillId="0" borderId="0" xfId="1" applyFont="1"/>
    <xf numFmtId="43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0" fontId="2" fillId="2" borderId="0" xfId="0" applyFont="1" applyFill="1"/>
    <xf numFmtId="0" fontId="4" fillId="3" borderId="0" xfId="0" applyFont="1" applyFill="1"/>
    <xf numFmtId="0" fontId="4" fillId="0" borderId="0" xfId="0" applyFont="1" applyFill="1"/>
    <xf numFmtId="164" fontId="4" fillId="3" borderId="0" xfId="1" applyNumberFormat="1" applyFont="1" applyFill="1"/>
    <xf numFmtId="43" fontId="4" fillId="3" borderId="0" xfId="1" applyNumberFormat="1" applyFont="1" applyFill="1"/>
    <xf numFmtId="165" fontId="4" fillId="0" borderId="0" xfId="1" applyNumberFormat="1" applyFont="1" applyFill="1"/>
    <xf numFmtId="0" fontId="4" fillId="0" borderId="0" xfId="0" applyFont="1" applyFill="1" applyBorder="1"/>
    <xf numFmtId="165" fontId="4" fillId="0" borderId="0" xfId="1" applyNumberFormat="1" applyFont="1" applyFill="1" applyBorder="1"/>
    <xf numFmtId="14" fontId="4" fillId="0" borderId="0" xfId="0" applyNumberFormat="1" applyFont="1"/>
    <xf numFmtId="164" fontId="4" fillId="0" borderId="0" xfId="0" applyNumberFormat="1" applyFont="1"/>
    <xf numFmtId="0" fontId="3" fillId="0" borderId="0" xfId="0" applyFont="1" applyFill="1"/>
    <xf numFmtId="0" fontId="2" fillId="0" borderId="0" xfId="0" applyFont="1" applyFill="1"/>
    <xf numFmtId="165" fontId="4" fillId="0" borderId="0" xfId="0" applyNumberFormat="1" applyFont="1"/>
    <xf numFmtId="165" fontId="4" fillId="3" borderId="0" xfId="1" applyNumberFormat="1" applyFont="1" applyFill="1"/>
    <xf numFmtId="43" fontId="4" fillId="0" borderId="0" xfId="0" applyNumberFormat="1" applyFont="1"/>
    <xf numFmtId="167" fontId="2" fillId="0" borderId="0" xfId="1" applyNumberFormat="1" applyFont="1"/>
    <xf numFmtId="10" fontId="0" fillId="0" borderId="0" xfId="3" applyNumberFormat="1" applyFont="1"/>
    <xf numFmtId="0" fontId="2" fillId="4" borderId="0" xfId="0" applyFont="1" applyFill="1"/>
    <xf numFmtId="1" fontId="2" fillId="0" borderId="0" xfId="0" applyNumberFormat="1" applyFont="1"/>
    <xf numFmtId="168" fontId="2" fillId="0" borderId="0" xfId="1" applyNumberFormat="1" applyFont="1"/>
    <xf numFmtId="43" fontId="0" fillId="0" borderId="0" xfId="0" applyNumberFormat="1"/>
    <xf numFmtId="169" fontId="0" fillId="0" borderId="0" xfId="0" applyNumberFormat="1"/>
    <xf numFmtId="0" fontId="0" fillId="4" borderId="0" xfId="0" applyFill="1"/>
    <xf numFmtId="2" fontId="0" fillId="0" borderId="0" xfId="0" applyNumberFormat="1"/>
    <xf numFmtId="169" fontId="2" fillId="0" borderId="0" xfId="0" applyNumberFormat="1" applyFont="1"/>
    <xf numFmtId="0" fontId="5" fillId="5" borderId="1" xfId="0" applyFont="1" applyFill="1" applyBorder="1" applyAlignment="1">
      <alignment horizontal="left" vertical="top" wrapText="1"/>
    </xf>
    <xf numFmtId="0" fontId="5" fillId="5" borderId="2" xfId="0" applyFont="1" applyFill="1" applyBorder="1" applyAlignment="1">
      <alignment horizontal="center" vertical="top" wrapText="1"/>
    </xf>
    <xf numFmtId="0" fontId="4" fillId="6" borderId="2" xfId="0" applyFont="1" applyFill="1" applyBorder="1" applyAlignment="1">
      <alignment horizontal="left" vertical="top" wrapText="1"/>
    </xf>
    <xf numFmtId="3" fontId="4" fillId="6" borderId="2" xfId="0" applyNumberFormat="1" applyFont="1" applyFill="1" applyBorder="1" applyAlignment="1">
      <alignment horizontal="right" vertical="top" wrapText="1"/>
    </xf>
    <xf numFmtId="0" fontId="4" fillId="7" borderId="2" xfId="0" applyFont="1" applyFill="1" applyBorder="1" applyAlignment="1">
      <alignment horizontal="left" vertical="top" wrapText="1"/>
    </xf>
    <xf numFmtId="3" fontId="4" fillId="7" borderId="2" xfId="0" applyNumberFormat="1" applyFont="1" applyFill="1" applyBorder="1" applyAlignment="1">
      <alignment horizontal="right" vertical="top" wrapText="1"/>
    </xf>
    <xf numFmtId="0" fontId="4" fillId="7" borderId="2" xfId="0" applyFont="1" applyFill="1" applyBorder="1" applyAlignment="1">
      <alignment horizontal="right" vertical="top" wrapText="1"/>
    </xf>
    <xf numFmtId="0" fontId="4" fillId="6" borderId="2" xfId="0" applyFont="1" applyFill="1" applyBorder="1" applyAlignment="1">
      <alignment horizontal="right" vertical="top" wrapText="1"/>
    </xf>
    <xf numFmtId="0" fontId="6" fillId="0" borderId="0" xfId="4"/>
    <xf numFmtId="0" fontId="4" fillId="4" borderId="0" xfId="0" applyFont="1" applyFill="1"/>
    <xf numFmtId="0" fontId="2" fillId="8" borderId="0" xfId="0" applyFont="1" applyFill="1"/>
    <xf numFmtId="0" fontId="0" fillId="8" borderId="0" xfId="0" applyFill="1"/>
    <xf numFmtId="167" fontId="4" fillId="0" borderId="0" xfId="0" applyNumberFormat="1" applyFont="1"/>
  </cellXfs>
  <cellStyles count="5">
    <cellStyle name="Millares" xfId="1" builtinId="3"/>
    <cellStyle name="Millares 2" xfId="2" xr:uid="{00000000-0005-0000-0000-000001000000}"/>
    <cellStyle name="Normal" xfId="0" builtinId="0"/>
    <cellStyle name="Normal 2" xfId="4" xr:uid="{167A79B2-343A-440C-8074-E3CFDF7236C1}"/>
    <cellStyle name="Porcentaje" xfId="3" builtinId="5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"/>
  <sheetViews>
    <sheetView topLeftCell="A56" workbookViewId="0">
      <selection activeCell="D32" sqref="D32"/>
    </sheetView>
  </sheetViews>
  <sheetFormatPr baseColWidth="10" defaultColWidth="11.5703125" defaultRowHeight="16.5" x14ac:dyDescent="0.3"/>
  <cols>
    <col min="1" max="1" width="19.140625" style="1" bestFit="1" customWidth="1"/>
    <col min="2" max="2" width="25.85546875" style="1" bestFit="1" customWidth="1"/>
    <col min="3" max="3" width="19.140625" style="1" bestFit="1" customWidth="1"/>
    <col min="4" max="16384" width="11.5703125" style="1"/>
  </cols>
  <sheetData>
    <row r="1" spans="1:3" x14ac:dyDescent="0.3">
      <c r="A1" s="1" t="s">
        <v>62</v>
      </c>
      <c r="B1" s="1" t="s">
        <v>63</v>
      </c>
      <c r="C1" s="1" t="s">
        <v>62</v>
      </c>
    </row>
    <row r="2" spans="1:3" x14ac:dyDescent="0.3">
      <c r="A2" s="1">
        <v>1</v>
      </c>
      <c r="B2" s="1" t="s">
        <v>12</v>
      </c>
      <c r="C2" s="1">
        <v>1</v>
      </c>
    </row>
    <row r="3" spans="1:3" x14ac:dyDescent="0.3">
      <c r="A3" s="1">
        <v>2</v>
      </c>
      <c r="B3" s="1" t="s">
        <v>10</v>
      </c>
      <c r="C3" s="1">
        <v>2</v>
      </c>
    </row>
    <row r="4" spans="1:3" x14ac:dyDescent="0.3">
      <c r="A4" s="1">
        <v>4</v>
      </c>
      <c r="B4" s="1" t="s">
        <v>13</v>
      </c>
      <c r="C4" s="1">
        <v>4</v>
      </c>
    </row>
    <row r="5" spans="1:3" x14ac:dyDescent="0.3">
      <c r="A5" s="1">
        <v>6</v>
      </c>
      <c r="B5" s="1" t="s">
        <v>11</v>
      </c>
      <c r="C5" s="1">
        <v>6</v>
      </c>
    </row>
    <row r="6" spans="1:3" x14ac:dyDescent="0.3">
      <c r="A6" s="1">
        <v>22</v>
      </c>
      <c r="B6" s="1" t="s">
        <v>64</v>
      </c>
      <c r="C6" s="1">
        <v>22</v>
      </c>
    </row>
    <row r="7" spans="1:3" x14ac:dyDescent="0.3">
      <c r="A7" s="1">
        <v>52</v>
      </c>
      <c r="B7" s="1" t="s">
        <v>9</v>
      </c>
      <c r="C7" s="1">
        <v>52</v>
      </c>
    </row>
    <row r="8" spans="1:3" x14ac:dyDescent="0.3">
      <c r="A8" s="1">
        <v>55</v>
      </c>
      <c r="B8" s="1" t="s">
        <v>3</v>
      </c>
      <c r="C8" s="1">
        <v>55</v>
      </c>
    </row>
    <row r="9" spans="1:3" x14ac:dyDescent="0.3">
      <c r="A9" s="1">
        <v>61</v>
      </c>
      <c r="B9" s="1" t="s">
        <v>65</v>
      </c>
      <c r="C9" s="1">
        <v>61</v>
      </c>
    </row>
    <row r="10" spans="1:3" x14ac:dyDescent="0.3">
      <c r="A10" s="1">
        <v>72</v>
      </c>
      <c r="B10" s="1" t="s">
        <v>66</v>
      </c>
      <c r="C10" s="1">
        <v>72</v>
      </c>
    </row>
    <row r="11" spans="1:3" x14ac:dyDescent="0.3">
      <c r="A11" s="1">
        <v>73</v>
      </c>
      <c r="B11" s="1" t="s">
        <v>67</v>
      </c>
      <c r="C11" s="1">
        <v>73</v>
      </c>
    </row>
    <row r="12" spans="1:3" x14ac:dyDescent="0.3">
      <c r="A12" s="1">
        <v>76</v>
      </c>
      <c r="B12" s="1" t="s">
        <v>68</v>
      </c>
      <c r="C12" s="1">
        <v>76</v>
      </c>
    </row>
    <row r="13" spans="1:3" x14ac:dyDescent="0.3">
      <c r="A13" s="1">
        <v>82</v>
      </c>
      <c r="B13" s="1" t="s">
        <v>4</v>
      </c>
      <c r="C13" s="1">
        <v>82</v>
      </c>
    </row>
    <row r="14" spans="1:3" x14ac:dyDescent="0.3">
      <c r="A14" s="1">
        <v>100</v>
      </c>
      <c r="B14" s="1" t="s">
        <v>69</v>
      </c>
      <c r="C14" s="1">
        <v>100</v>
      </c>
    </row>
    <row r="15" spans="1:3" x14ac:dyDescent="0.3">
      <c r="A15" s="1">
        <v>101</v>
      </c>
      <c r="B15" s="1" t="s">
        <v>60</v>
      </c>
      <c r="C15" s="1">
        <v>101</v>
      </c>
    </row>
    <row r="16" spans="1:3" x14ac:dyDescent="0.3">
      <c r="A16" s="1">
        <v>102</v>
      </c>
      <c r="B16" s="1" t="s">
        <v>47</v>
      </c>
      <c r="C16" s="1">
        <v>102</v>
      </c>
    </row>
    <row r="17" spans="1:3" x14ac:dyDescent="0.3">
      <c r="A17" s="1">
        <v>103</v>
      </c>
      <c r="B17" s="1" t="s">
        <v>61</v>
      </c>
      <c r="C17" s="1">
        <v>103</v>
      </c>
    </row>
    <row r="18" spans="1:3" x14ac:dyDescent="0.3">
      <c r="A18" s="1">
        <v>104</v>
      </c>
      <c r="B18" s="1" t="s">
        <v>43</v>
      </c>
      <c r="C18" s="1">
        <v>104</v>
      </c>
    </row>
    <row r="19" spans="1:3" x14ac:dyDescent="0.3">
      <c r="A19" s="1">
        <v>106</v>
      </c>
      <c r="B19" s="1" t="s">
        <v>42</v>
      </c>
      <c r="C19" s="1">
        <v>106</v>
      </c>
    </row>
    <row r="20" spans="1:3" x14ac:dyDescent="0.3">
      <c r="A20" s="1">
        <v>107</v>
      </c>
      <c r="B20" s="1" t="s">
        <v>26</v>
      </c>
      <c r="C20" s="1">
        <v>107</v>
      </c>
    </row>
    <row r="21" spans="1:3" x14ac:dyDescent="0.3">
      <c r="A21" s="1">
        <v>108</v>
      </c>
      <c r="B21" s="1" t="s">
        <v>38</v>
      </c>
      <c r="C21" s="1">
        <v>108</v>
      </c>
    </row>
    <row r="22" spans="1:3" x14ac:dyDescent="0.3">
      <c r="A22" s="1">
        <v>109</v>
      </c>
      <c r="B22" s="1" t="s">
        <v>55</v>
      </c>
      <c r="C22" s="1">
        <v>109</v>
      </c>
    </row>
    <row r="23" spans="1:3" x14ac:dyDescent="0.3">
      <c r="A23" s="1">
        <v>110</v>
      </c>
      <c r="B23" s="1" t="s">
        <v>58</v>
      </c>
      <c r="C23" s="1">
        <v>110</v>
      </c>
    </row>
    <row r="24" spans="1:3" x14ac:dyDescent="0.3">
      <c r="A24" s="1">
        <v>111</v>
      </c>
      <c r="B24" s="1" t="s">
        <v>45</v>
      </c>
      <c r="C24" s="1">
        <v>111</v>
      </c>
    </row>
    <row r="25" spans="1:3" x14ac:dyDescent="0.3">
      <c r="A25" s="1">
        <v>112</v>
      </c>
      <c r="B25" s="1" t="s">
        <v>59</v>
      </c>
      <c r="C25" s="1">
        <v>112</v>
      </c>
    </row>
    <row r="26" spans="1:3" x14ac:dyDescent="0.3">
      <c r="A26" s="1">
        <v>113</v>
      </c>
      <c r="B26" s="1" t="s">
        <v>31</v>
      </c>
      <c r="C26" s="1">
        <v>113</v>
      </c>
    </row>
    <row r="27" spans="1:3" x14ac:dyDescent="0.3">
      <c r="A27" s="1">
        <v>114</v>
      </c>
      <c r="B27" s="1" t="s">
        <v>24</v>
      </c>
      <c r="C27" s="1">
        <v>114</v>
      </c>
    </row>
    <row r="28" spans="1:3" x14ac:dyDescent="0.3">
      <c r="A28" s="1">
        <v>123</v>
      </c>
      <c r="B28" s="1" t="s">
        <v>48</v>
      </c>
      <c r="C28" s="1">
        <v>123</v>
      </c>
    </row>
    <row r="29" spans="1:3" x14ac:dyDescent="0.3">
      <c r="A29" s="1">
        <v>125</v>
      </c>
      <c r="B29" s="1" t="s">
        <v>70</v>
      </c>
      <c r="C29" s="1">
        <v>125</v>
      </c>
    </row>
    <row r="30" spans="1:3" x14ac:dyDescent="0.3">
      <c r="A30" s="1">
        <v>126</v>
      </c>
      <c r="B30" s="1" t="s">
        <v>5</v>
      </c>
      <c r="C30" s="1">
        <v>126</v>
      </c>
    </row>
    <row r="31" spans="1:3" x14ac:dyDescent="0.3">
      <c r="A31" s="1">
        <v>127</v>
      </c>
      <c r="B31" s="1" t="s">
        <v>2</v>
      </c>
      <c r="C31" s="1">
        <v>127</v>
      </c>
    </row>
    <row r="32" spans="1:3" x14ac:dyDescent="0.3">
      <c r="A32" s="1">
        <v>129</v>
      </c>
      <c r="B32" s="1" t="s">
        <v>71</v>
      </c>
      <c r="C32" s="1">
        <v>129</v>
      </c>
    </row>
    <row r="33" spans="1:3" x14ac:dyDescent="0.3">
      <c r="A33" s="1">
        <v>137</v>
      </c>
      <c r="B33" s="1" t="s">
        <v>8</v>
      </c>
      <c r="C33" s="1">
        <v>137</v>
      </c>
    </row>
    <row r="34" spans="1:3" x14ac:dyDescent="0.3">
      <c r="A34" s="1">
        <v>140</v>
      </c>
      <c r="B34" s="1" t="s">
        <v>72</v>
      </c>
      <c r="C34" s="1">
        <v>140</v>
      </c>
    </row>
    <row r="35" spans="1:3" x14ac:dyDescent="0.3">
      <c r="A35" s="1">
        <v>142</v>
      </c>
      <c r="B35" s="1" t="s">
        <v>73</v>
      </c>
      <c r="C35" s="1">
        <v>142</v>
      </c>
    </row>
    <row r="36" spans="1:3" x14ac:dyDescent="0.3">
      <c r="A36" s="1">
        <v>143</v>
      </c>
      <c r="B36" s="1" t="s">
        <v>74</v>
      </c>
      <c r="C36" s="1">
        <v>143</v>
      </c>
    </row>
    <row r="37" spans="1:3" x14ac:dyDescent="0.3">
      <c r="A37" s="1">
        <v>144</v>
      </c>
      <c r="B37" s="1" t="s">
        <v>53</v>
      </c>
      <c r="C37" s="1">
        <v>144</v>
      </c>
    </row>
    <row r="38" spans="1:3" x14ac:dyDescent="0.3">
      <c r="A38" s="1">
        <v>145</v>
      </c>
      <c r="B38" s="1" t="s">
        <v>75</v>
      </c>
      <c r="C38" s="1">
        <v>145</v>
      </c>
    </row>
    <row r="39" spans="1:3" x14ac:dyDescent="0.3">
      <c r="A39" s="1">
        <v>154</v>
      </c>
      <c r="B39" s="1" t="s">
        <v>32</v>
      </c>
      <c r="C39" s="1">
        <v>154</v>
      </c>
    </row>
    <row r="40" spans="1:3" x14ac:dyDescent="0.3">
      <c r="A40" s="1">
        <v>156</v>
      </c>
      <c r="B40" s="1" t="s">
        <v>51</v>
      </c>
      <c r="C40" s="1">
        <v>156</v>
      </c>
    </row>
    <row r="41" spans="1:3" x14ac:dyDescent="0.3">
      <c r="A41" s="1">
        <v>157</v>
      </c>
      <c r="B41" s="1" t="s">
        <v>29</v>
      </c>
      <c r="C41" s="1">
        <v>157</v>
      </c>
    </row>
    <row r="42" spans="1:3" x14ac:dyDescent="0.3">
      <c r="A42" s="1">
        <v>158</v>
      </c>
      <c r="B42" s="1" t="s">
        <v>36</v>
      </c>
      <c r="C42" s="1">
        <v>158</v>
      </c>
    </row>
    <row r="43" spans="1:3" x14ac:dyDescent="0.3">
      <c r="A43" s="1">
        <v>159</v>
      </c>
      <c r="B43" s="1" t="s">
        <v>33</v>
      </c>
      <c r="C43" s="1">
        <v>159</v>
      </c>
    </row>
    <row r="44" spans="1:3" x14ac:dyDescent="0.3">
      <c r="A44" s="1">
        <v>160</v>
      </c>
      <c r="B44" s="1" t="s">
        <v>37</v>
      </c>
      <c r="C44" s="1">
        <v>160</v>
      </c>
    </row>
    <row r="45" spans="1:3" x14ac:dyDescent="0.3">
      <c r="A45" s="1">
        <v>162</v>
      </c>
      <c r="B45" s="1" t="s">
        <v>56</v>
      </c>
      <c r="C45" s="1">
        <v>162</v>
      </c>
    </row>
    <row r="46" spans="1:3" x14ac:dyDescent="0.3">
      <c r="A46" s="1">
        <v>164</v>
      </c>
      <c r="B46" s="1" t="s">
        <v>30</v>
      </c>
      <c r="C46" s="1">
        <v>164</v>
      </c>
    </row>
    <row r="47" spans="1:3" x14ac:dyDescent="0.3">
      <c r="A47" s="1">
        <v>169</v>
      </c>
      <c r="B47" s="1" t="s">
        <v>39</v>
      </c>
      <c r="C47" s="1">
        <v>169</v>
      </c>
    </row>
    <row r="48" spans="1:3" x14ac:dyDescent="0.3">
      <c r="A48" s="1">
        <v>170</v>
      </c>
      <c r="B48" s="1" t="s">
        <v>54</v>
      </c>
      <c r="C48" s="1">
        <v>170</v>
      </c>
    </row>
    <row r="49" spans="1:3" x14ac:dyDescent="0.3">
      <c r="A49" s="1">
        <v>171</v>
      </c>
      <c r="B49" s="1" t="s">
        <v>40</v>
      </c>
      <c r="C49" s="1">
        <v>171</v>
      </c>
    </row>
    <row r="50" spans="1:3" x14ac:dyDescent="0.3">
      <c r="A50" s="1">
        <v>172</v>
      </c>
      <c r="B50" s="1" t="s">
        <v>28</v>
      </c>
      <c r="C50" s="1">
        <v>172</v>
      </c>
    </row>
    <row r="51" spans="1:3" x14ac:dyDescent="0.3">
      <c r="A51" s="1">
        <v>173</v>
      </c>
      <c r="B51" s="1" t="s">
        <v>76</v>
      </c>
      <c r="C51" s="1">
        <v>173</v>
      </c>
    </row>
    <row r="52" spans="1:3" x14ac:dyDescent="0.3">
      <c r="A52" s="1">
        <v>174</v>
      </c>
      <c r="B52" s="1" t="s">
        <v>77</v>
      </c>
      <c r="C52" s="1">
        <v>174</v>
      </c>
    </row>
    <row r="53" spans="1:3" x14ac:dyDescent="0.3">
      <c r="A53" s="1">
        <v>179</v>
      </c>
      <c r="B53" s="1" t="s">
        <v>78</v>
      </c>
      <c r="C53" s="1">
        <v>179</v>
      </c>
    </row>
    <row r="54" spans="1:3" x14ac:dyDescent="0.3">
      <c r="A54" s="1">
        <v>184</v>
      </c>
      <c r="B54" s="1" t="s">
        <v>79</v>
      </c>
      <c r="C54" s="1">
        <v>184</v>
      </c>
    </row>
    <row r="55" spans="1:3" x14ac:dyDescent="0.3">
      <c r="A55" s="1">
        <v>185</v>
      </c>
      <c r="B55" s="1" t="s">
        <v>80</v>
      </c>
      <c r="C55" s="1">
        <v>185</v>
      </c>
    </row>
    <row r="56" spans="1:3" x14ac:dyDescent="0.3">
      <c r="A56" s="1">
        <v>223</v>
      </c>
      <c r="B56" s="1" t="s">
        <v>52</v>
      </c>
      <c r="C56" s="1">
        <v>223</v>
      </c>
    </row>
    <row r="57" spans="1:3" x14ac:dyDescent="0.3">
      <c r="A57" s="1">
        <v>224</v>
      </c>
      <c r="B57" s="1" t="s">
        <v>81</v>
      </c>
      <c r="C57" s="1">
        <v>224</v>
      </c>
    </row>
    <row r="58" spans="1:3" x14ac:dyDescent="0.3">
      <c r="A58" s="1">
        <v>226</v>
      </c>
      <c r="B58" s="1" t="s">
        <v>34</v>
      </c>
      <c r="C58" s="1">
        <v>226</v>
      </c>
    </row>
    <row r="59" spans="1:3" x14ac:dyDescent="0.3">
      <c r="A59" s="1">
        <v>227</v>
      </c>
      <c r="B59" s="1" t="s">
        <v>49</v>
      </c>
      <c r="C59" s="1">
        <v>227</v>
      </c>
    </row>
    <row r="60" spans="1:3" x14ac:dyDescent="0.3">
      <c r="A60" s="1">
        <v>228</v>
      </c>
      <c r="B60" s="1" t="s">
        <v>50</v>
      </c>
      <c r="C60" s="1">
        <v>228</v>
      </c>
    </row>
    <row r="61" spans="1:3" x14ac:dyDescent="0.3">
      <c r="A61" s="1">
        <v>230</v>
      </c>
      <c r="B61" s="1" t="s">
        <v>44</v>
      </c>
      <c r="C61" s="1">
        <v>230</v>
      </c>
    </row>
    <row r="62" spans="1:3" x14ac:dyDescent="0.3">
      <c r="A62" s="1">
        <v>231</v>
      </c>
      <c r="B62" s="1" t="s">
        <v>27</v>
      </c>
      <c r="C62" s="1">
        <v>231</v>
      </c>
    </row>
    <row r="63" spans="1:3" x14ac:dyDescent="0.3">
      <c r="A63" s="1">
        <v>232</v>
      </c>
      <c r="B63" s="1" t="s">
        <v>35</v>
      </c>
      <c r="C63" s="1">
        <v>232</v>
      </c>
    </row>
    <row r="64" spans="1:3" x14ac:dyDescent="0.3">
      <c r="A64" s="1">
        <v>234</v>
      </c>
      <c r="B64" s="1" t="s">
        <v>25</v>
      </c>
      <c r="C64" s="1">
        <v>234</v>
      </c>
    </row>
    <row r="65" spans="1:3" x14ac:dyDescent="0.3">
      <c r="A65" s="1">
        <v>235</v>
      </c>
      <c r="B65" s="1" t="s">
        <v>41</v>
      </c>
      <c r="C65" s="1">
        <v>235</v>
      </c>
    </row>
    <row r="66" spans="1:3" x14ac:dyDescent="0.3">
      <c r="A66" s="1">
        <v>236</v>
      </c>
      <c r="B66" s="1" t="s">
        <v>46</v>
      </c>
      <c r="C66" s="1">
        <v>236</v>
      </c>
    </row>
    <row r="67" spans="1:3" x14ac:dyDescent="0.3">
      <c r="A67" s="1">
        <v>237</v>
      </c>
      <c r="B67" s="1" t="s">
        <v>82</v>
      </c>
      <c r="C67" s="1">
        <v>237</v>
      </c>
    </row>
    <row r="68" spans="1:3" x14ac:dyDescent="0.3">
      <c r="A68" s="1">
        <v>238</v>
      </c>
      <c r="B68" s="1" t="s">
        <v>57</v>
      </c>
      <c r="C68" s="1">
        <v>238</v>
      </c>
    </row>
    <row r="69" spans="1:3" x14ac:dyDescent="0.3">
      <c r="A69" s="1">
        <v>239</v>
      </c>
      <c r="B69" s="1" t="s">
        <v>83</v>
      </c>
      <c r="C69" s="1">
        <v>239</v>
      </c>
    </row>
    <row r="70" spans="1:3" x14ac:dyDescent="0.3">
      <c r="A70" s="1">
        <v>240</v>
      </c>
      <c r="B70" s="1" t="s">
        <v>84</v>
      </c>
      <c r="C70" s="1">
        <v>240</v>
      </c>
    </row>
    <row r="71" spans="1:3" x14ac:dyDescent="0.3">
      <c r="A71" s="1">
        <v>248</v>
      </c>
      <c r="B71" s="1" t="s">
        <v>85</v>
      </c>
      <c r="C71" s="1">
        <v>248</v>
      </c>
    </row>
    <row r="72" spans="1:3" x14ac:dyDescent="0.3">
      <c r="A72" s="1">
        <v>249</v>
      </c>
      <c r="B72" s="1" t="s">
        <v>86</v>
      </c>
      <c r="C72" s="1">
        <v>249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BA406-BD80-4EFE-8014-7F655F7CD3B3}">
  <dimension ref="A1:B99"/>
  <sheetViews>
    <sheetView topLeftCell="A80" workbookViewId="0">
      <selection activeCell="B3" sqref="B3:B99"/>
    </sheetView>
  </sheetViews>
  <sheetFormatPr baseColWidth="10" defaultColWidth="9.140625" defaultRowHeight="15" x14ac:dyDescent="0.25"/>
  <cols>
    <col min="1" max="16384" width="9.140625" style="48"/>
  </cols>
  <sheetData>
    <row r="1" spans="1:2" x14ac:dyDescent="0.25">
      <c r="B1" s="48" t="s">
        <v>324</v>
      </c>
    </row>
    <row r="2" spans="1:2" x14ac:dyDescent="0.25">
      <c r="B2" s="48" t="s">
        <v>323</v>
      </c>
    </row>
    <row r="3" spans="1:2" x14ac:dyDescent="0.25">
      <c r="A3" s="48" t="s">
        <v>322</v>
      </c>
      <c r="B3" s="48">
        <v>107.02548899999999</v>
      </c>
    </row>
    <row r="4" spans="1:2" x14ac:dyDescent="0.25">
      <c r="A4" s="48" t="s">
        <v>321</v>
      </c>
      <c r="B4" s="48">
        <v>106.91704900000001</v>
      </c>
    </row>
    <row r="5" spans="1:2" x14ac:dyDescent="0.25">
      <c r="A5" s="48" t="s">
        <v>320</v>
      </c>
      <c r="B5" s="48">
        <v>107.264432</v>
      </c>
    </row>
    <row r="6" spans="1:2" x14ac:dyDescent="0.25">
      <c r="A6" s="48" t="s">
        <v>319</v>
      </c>
      <c r="B6" s="48">
        <v>108.086095</v>
      </c>
    </row>
    <row r="7" spans="1:2" x14ac:dyDescent="0.25">
      <c r="A7" s="48" t="s">
        <v>318</v>
      </c>
      <c r="B7" s="48">
        <v>108.660616</v>
      </c>
    </row>
    <row r="8" spans="1:2" x14ac:dyDescent="0.25">
      <c r="A8" s="48" t="s">
        <v>317</v>
      </c>
      <c r="B8" s="48">
        <v>108.703277</v>
      </c>
    </row>
    <row r="9" spans="1:2" x14ac:dyDescent="0.25">
      <c r="A9" s="48" t="s">
        <v>316</v>
      </c>
      <c r="B9" s="48">
        <v>108.663388</v>
      </c>
    </row>
    <row r="10" spans="1:2" x14ac:dyDescent="0.25">
      <c r="A10" s="48" t="s">
        <v>315</v>
      </c>
      <c r="B10" s="48">
        <v>108.76157499999999</v>
      </c>
    </row>
    <row r="11" spans="1:2" x14ac:dyDescent="0.25">
      <c r="A11" s="48" t="s">
        <v>314</v>
      </c>
      <c r="B11" s="48">
        <v>109.31452</v>
      </c>
    </row>
    <row r="12" spans="1:2" x14ac:dyDescent="0.25">
      <c r="A12" s="48" t="s">
        <v>313</v>
      </c>
      <c r="B12" s="48">
        <v>109.907777</v>
      </c>
    </row>
    <row r="13" spans="1:2" x14ac:dyDescent="0.25">
      <c r="A13" s="48" t="s">
        <v>312</v>
      </c>
      <c r="B13" s="48">
        <v>109.728272</v>
      </c>
    </row>
    <row r="14" spans="1:2" x14ac:dyDescent="0.25">
      <c r="A14" s="48" t="s">
        <v>311</v>
      </c>
      <c r="B14" s="48">
        <v>109.57743000000001</v>
      </c>
    </row>
    <row r="15" spans="1:2" x14ac:dyDescent="0.25">
      <c r="A15" s="48" t="s">
        <v>310</v>
      </c>
      <c r="B15" s="48">
        <v>109.860989</v>
      </c>
    </row>
    <row r="16" spans="1:2" x14ac:dyDescent="0.25">
      <c r="A16" s="48" t="s">
        <v>309</v>
      </c>
      <c r="B16" s="48">
        <v>109.98778799999999</v>
      </c>
    </row>
    <row r="17" spans="1:2" x14ac:dyDescent="0.25">
      <c r="A17" s="48" t="s">
        <v>308</v>
      </c>
      <c r="B17" s="48">
        <v>109.891941</v>
      </c>
    </row>
    <row r="18" spans="1:2" x14ac:dyDescent="0.25">
      <c r="A18" s="48" t="s">
        <v>307</v>
      </c>
      <c r="B18" s="48">
        <v>110.887497</v>
      </c>
    </row>
    <row r="19" spans="1:2" x14ac:dyDescent="0.25">
      <c r="A19" s="48" t="s">
        <v>306</v>
      </c>
      <c r="B19" s="48">
        <v>111.167362</v>
      </c>
    </row>
    <row r="20" spans="1:2" x14ac:dyDescent="0.25">
      <c r="A20" s="48" t="s">
        <v>305</v>
      </c>
      <c r="B20" s="48">
        <v>111.382566</v>
      </c>
    </row>
    <row r="21" spans="1:2" x14ac:dyDescent="0.25">
      <c r="A21" s="48" t="s">
        <v>304</v>
      </c>
      <c r="B21" s="48">
        <v>111.67416299999999</v>
      </c>
    </row>
    <row r="22" spans="1:2" x14ac:dyDescent="0.25">
      <c r="A22" s="48" t="s">
        <v>303</v>
      </c>
      <c r="B22" s="48">
        <v>112.286672</v>
      </c>
    </row>
    <row r="23" spans="1:2" x14ac:dyDescent="0.25">
      <c r="A23" s="48" t="s">
        <v>302</v>
      </c>
      <c r="B23" s="48">
        <v>112.896282</v>
      </c>
    </row>
    <row r="24" spans="1:2" x14ac:dyDescent="0.25">
      <c r="A24" s="48" t="s">
        <v>301</v>
      </c>
      <c r="B24" s="48">
        <v>113.019091</v>
      </c>
    </row>
    <row r="25" spans="1:2" x14ac:dyDescent="0.25">
      <c r="A25" s="48" t="s">
        <v>300</v>
      </c>
      <c r="B25" s="48">
        <v>113.06234600000001</v>
      </c>
    </row>
    <row r="26" spans="1:2" x14ac:dyDescent="0.25">
      <c r="A26" s="48" t="s">
        <v>299</v>
      </c>
      <c r="B26" s="48">
        <v>112.815595</v>
      </c>
    </row>
    <row r="27" spans="1:2" x14ac:dyDescent="0.25">
      <c r="A27" s="48" t="s">
        <v>298</v>
      </c>
      <c r="B27" s="48">
        <v>113.002663</v>
      </c>
    </row>
    <row r="28" spans="1:2" x14ac:dyDescent="0.25">
      <c r="A28" s="48" t="s">
        <v>297</v>
      </c>
      <c r="B28" s="48">
        <v>113.360708</v>
      </c>
    </row>
    <row r="29" spans="1:2" x14ac:dyDescent="0.25">
      <c r="A29" s="48" t="s">
        <v>296</v>
      </c>
      <c r="B29" s="48">
        <v>114.04182299999999</v>
      </c>
    </row>
    <row r="30" spans="1:2" x14ac:dyDescent="0.25">
      <c r="A30" s="48" t="s">
        <v>295</v>
      </c>
      <c r="B30" s="48">
        <v>114.633197</v>
      </c>
    </row>
    <row r="31" spans="1:2" x14ac:dyDescent="0.25">
      <c r="A31" s="48" t="s">
        <v>294</v>
      </c>
      <c r="B31" s="48">
        <v>115.08396</v>
      </c>
    </row>
    <row r="32" spans="1:2" x14ac:dyDescent="0.25">
      <c r="A32" s="48" t="s">
        <v>293</v>
      </c>
      <c r="B32" s="48">
        <v>115.342934</v>
      </c>
    </row>
    <row r="33" spans="1:2" x14ac:dyDescent="0.25">
      <c r="A33" s="48" t="s">
        <v>292</v>
      </c>
      <c r="B33" s="48">
        <v>115.526534</v>
      </c>
    </row>
    <row r="34" spans="1:2" x14ac:dyDescent="0.25">
      <c r="A34" s="48" t="s">
        <v>291</v>
      </c>
      <c r="B34" s="48">
        <v>116.027125</v>
      </c>
    </row>
    <row r="35" spans="1:2" x14ac:dyDescent="0.25">
      <c r="A35" s="48" t="s">
        <v>290</v>
      </c>
      <c r="B35" s="48">
        <v>115.92778300000001</v>
      </c>
    </row>
    <row r="36" spans="1:2" x14ac:dyDescent="0.25">
      <c r="A36" s="48" t="s">
        <v>289</v>
      </c>
      <c r="B36" s="48">
        <v>116.11385</v>
      </c>
    </row>
    <row r="37" spans="1:2" x14ac:dyDescent="0.25">
      <c r="A37" s="48" t="s">
        <v>288</v>
      </c>
      <c r="B37" s="48">
        <v>116.553757</v>
      </c>
    </row>
    <row r="38" spans="1:2" x14ac:dyDescent="0.25">
      <c r="A38" s="48" t="s">
        <v>287</v>
      </c>
      <c r="B38" s="48">
        <v>116.379555</v>
      </c>
    </row>
    <row r="39" spans="1:2" x14ac:dyDescent="0.25">
      <c r="A39" s="48" t="s">
        <v>286</v>
      </c>
      <c r="B39" s="48">
        <v>116.645938</v>
      </c>
    </row>
    <row r="40" spans="1:2" x14ac:dyDescent="0.25">
      <c r="A40" s="48" t="s">
        <v>285</v>
      </c>
      <c r="B40" s="48">
        <v>116.84458100000001</v>
      </c>
    </row>
    <row r="41" spans="1:2" x14ac:dyDescent="0.25">
      <c r="A41" s="48" t="s">
        <v>284</v>
      </c>
      <c r="B41" s="48">
        <v>117.199168</v>
      </c>
    </row>
    <row r="42" spans="1:2" x14ac:dyDescent="0.25">
      <c r="A42" s="48" t="s">
        <v>283</v>
      </c>
      <c r="B42" s="48">
        <v>118.095348</v>
      </c>
    </row>
    <row r="43" spans="1:2" x14ac:dyDescent="0.25">
      <c r="A43" s="48" t="s">
        <v>282</v>
      </c>
      <c r="B43" s="48">
        <v>118.556518</v>
      </c>
    </row>
    <row r="44" spans="1:2" x14ac:dyDescent="0.25">
      <c r="A44" s="48" t="s">
        <v>281</v>
      </c>
      <c r="B44" s="48">
        <v>119.22561</v>
      </c>
    </row>
    <row r="45" spans="1:2" x14ac:dyDescent="0.25">
      <c r="A45" s="48" t="s">
        <v>280</v>
      </c>
      <c r="B45" s="48">
        <v>119.62184600000001</v>
      </c>
    </row>
    <row r="46" spans="1:2" x14ac:dyDescent="0.25">
      <c r="A46" s="48" t="s">
        <v>279</v>
      </c>
      <c r="B46" s="48">
        <v>120.161085</v>
      </c>
    </row>
    <row r="47" spans="1:2" x14ac:dyDescent="0.25">
      <c r="A47" s="48" t="s">
        <v>278</v>
      </c>
      <c r="B47" s="48">
        <v>120.61436399999999</v>
      </c>
    </row>
    <row r="48" spans="1:2" x14ac:dyDescent="0.25">
      <c r="A48" s="48" t="s">
        <v>277</v>
      </c>
      <c r="B48" s="48">
        <v>120.64757899999999</v>
      </c>
    </row>
    <row r="49" spans="1:2" x14ac:dyDescent="0.25">
      <c r="A49" s="48" t="s">
        <v>276</v>
      </c>
      <c r="B49" s="48">
        <v>120.819863</v>
      </c>
    </row>
    <row r="50" spans="1:2" x14ac:dyDescent="0.25">
      <c r="A50" s="48" t="s">
        <v>275</v>
      </c>
      <c r="B50" s="48">
        <v>121.23557</v>
      </c>
    </row>
    <row r="51" spans="1:2" x14ac:dyDescent="0.25">
      <c r="A51" s="48" t="s">
        <v>274</v>
      </c>
      <c r="B51" s="48">
        <v>121.775943</v>
      </c>
    </row>
    <row r="52" spans="1:2" x14ac:dyDescent="0.25">
      <c r="A52" s="48" t="s">
        <v>273</v>
      </c>
      <c r="B52" s="48">
        <v>122.22958300000001</v>
      </c>
    </row>
    <row r="53" spans="1:2" x14ac:dyDescent="0.25">
      <c r="A53" s="48" t="s">
        <v>272</v>
      </c>
      <c r="B53" s="48">
        <v>122.442374</v>
      </c>
    </row>
    <row r="54" spans="1:2" x14ac:dyDescent="0.25">
      <c r="A54" s="48" t="s">
        <v>271</v>
      </c>
      <c r="B54" s="48">
        <v>123.174724</v>
      </c>
    </row>
    <row r="55" spans="1:2" x14ac:dyDescent="0.25">
      <c r="A55" s="48" t="s">
        <v>270</v>
      </c>
      <c r="B55" s="48">
        <v>123.188774</v>
      </c>
    </row>
    <row r="56" spans="1:2" x14ac:dyDescent="0.25">
      <c r="A56" s="48" t="s">
        <v>269</v>
      </c>
      <c r="B56" s="48">
        <v>123.446933</v>
      </c>
    </row>
    <row r="57" spans="1:2" x14ac:dyDescent="0.25">
      <c r="A57" s="48" t="s">
        <v>268</v>
      </c>
      <c r="B57" s="48">
        <v>123.619152</v>
      </c>
    </row>
    <row r="58" spans="1:2" x14ac:dyDescent="0.25">
      <c r="A58" s="48" t="s">
        <v>267</v>
      </c>
      <c r="B58" s="48">
        <v>123.720207</v>
      </c>
    </row>
    <row r="59" spans="1:2" x14ac:dyDescent="0.25">
      <c r="A59" s="48" t="s">
        <v>266</v>
      </c>
      <c r="B59" s="48">
        <v>124.163479</v>
      </c>
    </row>
    <row r="60" spans="1:2" x14ac:dyDescent="0.25">
      <c r="A60" s="48" t="s">
        <v>265</v>
      </c>
      <c r="B60" s="48">
        <v>124.419832</v>
      </c>
    </row>
    <row r="61" spans="1:2" x14ac:dyDescent="0.25">
      <c r="A61" s="48" t="s">
        <v>264</v>
      </c>
      <c r="B61" s="48">
        <v>124.934127</v>
      </c>
    </row>
    <row r="62" spans="1:2" x14ac:dyDescent="0.25">
      <c r="A62" s="48" t="s">
        <v>263</v>
      </c>
      <c r="B62" s="48">
        <v>125.296516</v>
      </c>
    </row>
    <row r="63" spans="1:2" x14ac:dyDescent="0.25">
      <c r="A63" s="48" t="s">
        <v>262</v>
      </c>
      <c r="B63" s="48">
        <v>125.71525099999999</v>
      </c>
    </row>
    <row r="64" spans="1:2" x14ac:dyDescent="0.25">
      <c r="A64" s="48" t="s">
        <v>261</v>
      </c>
      <c r="B64" s="48">
        <v>126.014256</v>
      </c>
    </row>
    <row r="65" spans="1:2" x14ac:dyDescent="0.25">
      <c r="A65" s="48" t="s">
        <v>260</v>
      </c>
      <c r="B65" s="48">
        <v>126.421498</v>
      </c>
    </row>
    <row r="66" spans="1:2" x14ac:dyDescent="0.25">
      <c r="A66" s="48" t="s">
        <v>259</v>
      </c>
      <c r="B66" s="48">
        <v>128.07074</v>
      </c>
    </row>
    <row r="67" spans="1:2" x14ac:dyDescent="0.25">
      <c r="A67" s="48" t="s">
        <v>258</v>
      </c>
      <c r="B67" s="48">
        <v>127.74024900000001</v>
      </c>
    </row>
    <row r="68" spans="1:2" x14ac:dyDescent="0.25">
      <c r="A68" s="48" t="s">
        <v>257</v>
      </c>
      <c r="B68" s="48">
        <v>127.199476</v>
      </c>
    </row>
    <row r="69" spans="1:2" x14ac:dyDescent="0.25">
      <c r="A69" s="48" t="s">
        <v>256</v>
      </c>
      <c r="B69" s="48">
        <v>126.996976</v>
      </c>
    </row>
    <row r="70" spans="1:2" x14ac:dyDescent="0.25">
      <c r="A70" s="48" t="s">
        <v>255</v>
      </c>
      <c r="B70" s="48">
        <v>127.24879300000001</v>
      </c>
    </row>
    <row r="71" spans="1:2" x14ac:dyDescent="0.25">
      <c r="A71" s="48" t="s">
        <v>254</v>
      </c>
      <c r="B71" s="48">
        <v>128.10419200000001</v>
      </c>
    </row>
    <row r="72" spans="1:2" x14ac:dyDescent="0.25">
      <c r="A72" s="48" t="s">
        <v>253</v>
      </c>
      <c r="B72" s="48">
        <v>128.08399</v>
      </c>
    </row>
    <row r="73" spans="1:2" x14ac:dyDescent="0.25">
      <c r="A73" s="48" t="s">
        <v>252</v>
      </c>
      <c r="B73" s="48">
        <v>127.482962</v>
      </c>
    </row>
    <row r="74" spans="1:2" x14ac:dyDescent="0.25">
      <c r="A74" s="48" t="s">
        <v>251</v>
      </c>
      <c r="B74" s="48">
        <v>127.23151799999999</v>
      </c>
    </row>
    <row r="75" spans="1:2" x14ac:dyDescent="0.25">
      <c r="A75" s="48" t="s">
        <v>250</v>
      </c>
      <c r="B75" s="48">
        <v>127.431083</v>
      </c>
    </row>
    <row r="76" spans="1:2" x14ac:dyDescent="0.25">
      <c r="A76" s="48" t="s">
        <v>249</v>
      </c>
      <c r="B76" s="48">
        <v>127.593452</v>
      </c>
    </row>
    <row r="77" spans="1:2" x14ac:dyDescent="0.25">
      <c r="A77" s="48" t="s">
        <v>248</v>
      </c>
      <c r="B77" s="48">
        <v>127.912717</v>
      </c>
    </row>
    <row r="78" spans="1:2" x14ac:dyDescent="0.25">
      <c r="A78" s="48" t="s">
        <v>247</v>
      </c>
      <c r="B78" s="48">
        <v>128.535811</v>
      </c>
    </row>
    <row r="79" spans="1:2" x14ac:dyDescent="0.25">
      <c r="A79" s="48" t="s">
        <v>246</v>
      </c>
      <c r="B79" s="48">
        <v>128.359623</v>
      </c>
    </row>
    <row r="80" spans="1:2" x14ac:dyDescent="0.25">
      <c r="A80" s="48" t="s">
        <v>245</v>
      </c>
      <c r="B80" s="48">
        <v>128.38331199999999</v>
      </c>
    </row>
    <row r="81" spans="1:2" x14ac:dyDescent="0.25">
      <c r="A81" s="48" t="s">
        <v>244</v>
      </c>
      <c r="B81" s="48">
        <v>128.81218699999999</v>
      </c>
    </row>
    <row r="82" spans="1:2" x14ac:dyDescent="0.25">
      <c r="A82" s="48" t="s">
        <v>243</v>
      </c>
      <c r="B82" s="48">
        <v>129.305262</v>
      </c>
    </row>
    <row r="83" spans="1:2" x14ac:dyDescent="0.25">
      <c r="A83" s="48" t="s">
        <v>242</v>
      </c>
      <c r="B83" s="48">
        <v>129.47564399999999</v>
      </c>
    </row>
    <row r="84" spans="1:2" x14ac:dyDescent="0.25">
      <c r="A84" s="48" t="s">
        <v>241</v>
      </c>
      <c r="B84" s="48">
        <v>129.72382500000001</v>
      </c>
    </row>
    <row r="85" spans="1:2" x14ac:dyDescent="0.25">
      <c r="A85" s="48" t="s">
        <v>240</v>
      </c>
      <c r="B85" s="48">
        <v>129.82978800000001</v>
      </c>
    </row>
    <row r="86" spans="1:2" x14ac:dyDescent="0.25">
      <c r="A86" s="48" t="s">
        <v>239</v>
      </c>
      <c r="B86" s="48">
        <v>129.98874900000001</v>
      </c>
    </row>
    <row r="87" spans="1:2" x14ac:dyDescent="0.25">
      <c r="A87" s="48" t="s">
        <v>238</v>
      </c>
      <c r="B87" s="48">
        <v>130.22503900000001</v>
      </c>
    </row>
    <row r="88" spans="1:2" x14ac:dyDescent="0.25">
      <c r="A88" s="48" t="s">
        <v>237</v>
      </c>
      <c r="B88" s="48">
        <v>130.31011799999999</v>
      </c>
    </row>
    <row r="89" spans="1:2" x14ac:dyDescent="0.25">
      <c r="A89" s="48" t="s">
        <v>236</v>
      </c>
      <c r="B89" s="48">
        <v>130.475301</v>
      </c>
    </row>
    <row r="90" spans="1:2" x14ac:dyDescent="0.25">
      <c r="A90" s="48" t="s">
        <v>235</v>
      </c>
      <c r="B90" s="48">
        <v>131.424577</v>
      </c>
    </row>
    <row r="91" spans="1:2" x14ac:dyDescent="0.25">
      <c r="A91" s="48" t="s">
        <v>234</v>
      </c>
      <c r="B91" s="48">
        <v>131.69</v>
      </c>
    </row>
    <row r="92" spans="1:2" x14ac:dyDescent="0.25">
      <c r="A92" s="48" t="s">
        <v>233</v>
      </c>
      <c r="B92" s="48">
        <v>131.88192100000001</v>
      </c>
    </row>
    <row r="93" spans="1:2" x14ac:dyDescent="0.25">
      <c r="A93" s="48" t="s">
        <v>232</v>
      </c>
      <c r="B93" s="48">
        <v>131.76814400000001</v>
      </c>
    </row>
    <row r="94" spans="1:2" x14ac:dyDescent="0.25">
      <c r="A94" s="48" t="s">
        <v>231</v>
      </c>
      <c r="B94" s="48">
        <v>132.03607700000001</v>
      </c>
    </row>
    <row r="95" spans="1:2" x14ac:dyDescent="0.25">
      <c r="A95" s="48" t="s">
        <v>230</v>
      </c>
      <c r="B95" s="48">
        <v>132.116589</v>
      </c>
    </row>
    <row r="96" spans="1:2" x14ac:dyDescent="0.25">
      <c r="A96" s="48" t="s">
        <v>229</v>
      </c>
      <c r="B96" s="48">
        <v>132.125022</v>
      </c>
    </row>
    <row r="97" spans="1:2" x14ac:dyDescent="0.25">
      <c r="A97" s="48" t="s">
        <v>228</v>
      </c>
      <c r="B97" s="48">
        <v>132.27131800000001</v>
      </c>
    </row>
    <row r="98" spans="1:2" x14ac:dyDescent="0.25">
      <c r="A98" s="48" t="s">
        <v>227</v>
      </c>
      <c r="B98" s="48">
        <v>132.41537500000001</v>
      </c>
    </row>
    <row r="99" spans="1:2" x14ac:dyDescent="0.25">
      <c r="A99" s="48" t="s">
        <v>226</v>
      </c>
      <c r="B99" s="48">
        <v>132.699434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AG1069"/>
  <sheetViews>
    <sheetView tabSelected="1" workbookViewId="0">
      <pane xSplit="4" ySplit="2" topLeftCell="E3" activePane="bottomRight" state="frozen"/>
      <selection pane="topRight" activeCell="D1" sqref="D1"/>
      <selection pane="bottomLeft" activeCell="A3" sqref="A3"/>
      <selection pane="bottomRight" activeCell="D7" sqref="D7"/>
    </sheetView>
  </sheetViews>
  <sheetFormatPr baseColWidth="10" defaultRowHeight="15" x14ac:dyDescent="0.25"/>
  <cols>
    <col min="4" max="4" width="13" customWidth="1"/>
    <col min="7" max="15" width="16.7109375" customWidth="1"/>
    <col min="21" max="28" width="17.28515625" customWidth="1"/>
    <col min="29" max="29" width="15.42578125" customWidth="1"/>
    <col min="31" max="31" width="14.7109375" customWidth="1"/>
  </cols>
  <sheetData>
    <row r="1" spans="1:33" ht="16.5" x14ac:dyDescent="0.3">
      <c r="B1" s="32"/>
      <c r="C1" s="32"/>
      <c r="D1" s="32"/>
      <c r="E1" s="32"/>
      <c r="F1" s="1"/>
      <c r="G1" s="1"/>
      <c r="H1" s="1"/>
      <c r="I1" s="1"/>
      <c r="J1" s="1"/>
      <c r="K1" s="1"/>
    </row>
    <row r="2" spans="1:33" x14ac:dyDescent="0.25">
      <c r="B2" t="s">
        <v>123</v>
      </c>
      <c r="C2" t="s">
        <v>125</v>
      </c>
      <c r="D2" t="s">
        <v>122</v>
      </c>
      <c r="E2" t="s">
        <v>124</v>
      </c>
      <c r="F2" t="s">
        <v>118</v>
      </c>
      <c r="G2" t="s">
        <v>333</v>
      </c>
      <c r="H2" t="s">
        <v>334</v>
      </c>
      <c r="I2" t="s">
        <v>335</v>
      </c>
      <c r="J2" t="s">
        <v>336</v>
      </c>
      <c r="K2" t="s">
        <v>120</v>
      </c>
      <c r="L2" t="s">
        <v>121</v>
      </c>
      <c r="M2" t="s">
        <v>332</v>
      </c>
      <c r="N2" t="s">
        <v>119</v>
      </c>
      <c r="O2" t="s">
        <v>337</v>
      </c>
    </row>
    <row r="3" spans="1:33" ht="16.5" x14ac:dyDescent="0.3">
      <c r="A3">
        <f>+C3+1</f>
        <v>2</v>
      </c>
      <c r="B3">
        <v>1</v>
      </c>
      <c r="C3">
        <v>1</v>
      </c>
      <c r="D3" s="3">
        <v>40908</v>
      </c>
      <c r="E3" s="33">
        <v>11</v>
      </c>
      <c r="F3">
        <v>1</v>
      </c>
      <c r="G3" s="10">
        <f>+HLOOKUP(VLOOKUP($B3,$AD$3:$AE$12,2,0),costos_sf!$D$2:$AZ$99,base_mayorista!$A3,0)</f>
        <v>68031447.433984622</v>
      </c>
      <c r="H3" s="10">
        <f>+HLOOKUP(VLOOKUP($B3,$AD$3:$AE$12,2,0),creditos_sf!$D$2:$AY$99,base_mayorista!$A3,0)</f>
        <v>984524975.91484952</v>
      </c>
      <c r="I3" s="10">
        <f>+HLOOKUP(VLOOKUP($B3,$AD$3:$AE$12,2,0),creditos_sf!$D$103:$AY$200,base_mayorista!$A3,0)</f>
        <v>139865872.68944883</v>
      </c>
      <c r="J3" s="10">
        <f>+HLOOKUP(VLOOKUP($B3,$AD$3:$AE$12,2,0),Costo_fondeo!$D$3:$AY$100,base_mayorista!$A3,0)</f>
        <v>1.9880970566849392</v>
      </c>
      <c r="K3" s="10">
        <f>+HLOOKUP(VLOOKUP($B3,$AD$3:$AE$12,2,0),Costo_provisiones!$D$3:$AY$100,base_mayorista!$A3,0)</f>
        <v>0.68365278720901546</v>
      </c>
      <c r="L3" s="10">
        <f>+HLOOKUP(VLOOKUP($B3,$AD$3:$AE$12,2,0),Morosidad_control!$D$4:$AY$101,base_mayorista!$A3,0)</f>
        <v>0.13125337919865618</v>
      </c>
      <c r="M3" s="10">
        <f ca="1">+OFFSET(Capital_2!$D$2,base_mayorista!A3,0)</f>
        <v>3.518992143247762</v>
      </c>
      <c r="N3" s="10">
        <f>+HLOOKUP(VLOOKUP($B3,$AD$3:$AE$12,2,0),costo_laboral!$E$2:$AZ$99,base_mayorista!$A3,0)</f>
        <v>2.4338222082321876</v>
      </c>
      <c r="O3" s="10">
        <f>+HLOOKUP(VLOOKUP($B3,$AD$3:$AE$12,2,0),Participacion1!$D$4:$M$101,base_mayorista!$A3,0)</f>
        <v>2.3355939649656046</v>
      </c>
      <c r="P3" s="1"/>
      <c r="Q3" s="10"/>
      <c r="R3" s="10"/>
      <c r="S3" s="10"/>
      <c r="T3" s="38"/>
      <c r="U3" s="38"/>
      <c r="V3" s="38"/>
      <c r="W3" s="38"/>
      <c r="X3" s="38"/>
      <c r="Y3" s="38"/>
      <c r="Z3" s="11"/>
      <c r="AB3" s="38"/>
      <c r="AC3" s="32" t="s">
        <v>2</v>
      </c>
      <c r="AD3">
        <v>1</v>
      </c>
      <c r="AE3" s="32" t="s">
        <v>2</v>
      </c>
      <c r="AG3" s="35"/>
    </row>
    <row r="4" spans="1:33" ht="16.5" x14ac:dyDescent="0.3">
      <c r="A4">
        <f t="shared" ref="A4:A67" si="0">+C4+1</f>
        <v>3</v>
      </c>
      <c r="B4">
        <v>1</v>
      </c>
      <c r="C4">
        <v>2</v>
      </c>
      <c r="D4" s="3">
        <v>40939</v>
      </c>
      <c r="E4" s="33">
        <v>12</v>
      </c>
      <c r="F4">
        <v>1</v>
      </c>
      <c r="G4" s="10">
        <f>+HLOOKUP(VLOOKUP($B4,$AD$3:$AE$12,2,0),costos_sf!$D$2:$AZ$99,base_mayorista!$A4,0)</f>
        <v>66196892.70511011</v>
      </c>
      <c r="H4" s="10">
        <f>+HLOOKUP(VLOOKUP($B4,$AD$3:$AE$12,2,0),creditos_sf!$D$2:$AY$99,base_mayorista!$A4,0)</f>
        <v>969653087.19846904</v>
      </c>
      <c r="I4" s="10">
        <f>+HLOOKUP(VLOOKUP($B4,$AD$3:$AE$12,2,0),creditos_sf!$D$103:$AY$200,base_mayorista!$A4,0)</f>
        <v>141042067.53779748</v>
      </c>
      <c r="J4" s="10">
        <f>+HLOOKUP(VLOOKUP($B4,$AD$3:$AE$12,2,0),Costo_fondeo!$D$3:$AY$100,base_mayorista!$A4,0)</f>
        <v>2.0246426766804984</v>
      </c>
      <c r="K4" s="10">
        <f>+HLOOKUP(VLOOKUP($B4,$AD$3:$AE$12,2,0),Costo_provisiones!$D$3:$AY$100,base_mayorista!$A4,0)</f>
        <v>0.77980184021153942</v>
      </c>
      <c r="L4" s="10">
        <f>+HLOOKUP(VLOOKUP($B4,$AD$3:$AE$12,2,0),Morosidad_control!$D$4:$AY$101,base_mayorista!$A4,0)</f>
        <v>0.13359013938156347</v>
      </c>
      <c r="M4" s="10">
        <f ca="1">+OFFSET(Capital_2!$D$2,base_mayorista!A4,0)</f>
        <v>3.5649149268123814</v>
      </c>
      <c r="N4" s="10">
        <f>+HLOOKUP(VLOOKUP($B4,$AD$3:$AE$12,2,0),costo_laboral!$E$2:$AZ$99,base_mayorista!$A4,0)</f>
        <v>2.0540386066519525</v>
      </c>
      <c r="O4" s="10">
        <f>+HLOOKUP(VLOOKUP($B4,$AD$3:$AE$12,2,0),Participacion1!$D$4:$M$101,base_mayorista!$A4,0)</f>
        <v>2.2705589604474685</v>
      </c>
      <c r="P4" s="1"/>
      <c r="Q4" s="10"/>
      <c r="R4" s="10"/>
      <c r="S4" s="10"/>
      <c r="T4" s="38"/>
      <c r="U4" s="38"/>
      <c r="V4" s="38"/>
      <c r="W4" s="38"/>
      <c r="X4" s="38"/>
      <c r="Y4" s="38"/>
      <c r="Z4" s="11"/>
      <c r="AB4" s="38"/>
      <c r="AC4" s="32" t="s">
        <v>3</v>
      </c>
      <c r="AD4">
        <v>2</v>
      </c>
      <c r="AE4" s="32" t="s">
        <v>3</v>
      </c>
      <c r="AG4" s="35"/>
    </row>
    <row r="5" spans="1:33" ht="16.5" x14ac:dyDescent="0.3">
      <c r="A5">
        <f t="shared" si="0"/>
        <v>4</v>
      </c>
      <c r="B5">
        <v>1</v>
      </c>
      <c r="C5">
        <v>3</v>
      </c>
      <c r="D5" s="3">
        <v>40968</v>
      </c>
      <c r="E5" s="33">
        <v>12</v>
      </c>
      <c r="F5">
        <v>1</v>
      </c>
      <c r="G5" s="10">
        <f>+HLOOKUP(VLOOKUP($B5,$AD$3:$AE$12,2,0),costos_sf!$D$2:$AZ$99,base_mayorista!$A5,0)</f>
        <v>67753734.537092417</v>
      </c>
      <c r="H5" s="10">
        <f>+HLOOKUP(VLOOKUP($B5,$AD$3:$AE$12,2,0),creditos_sf!$D$2:$AY$99,base_mayorista!$A5,0)</f>
        <v>1000686470.851773</v>
      </c>
      <c r="I5" s="10">
        <f>+HLOOKUP(VLOOKUP($B5,$AD$3:$AE$12,2,0),creditos_sf!$D$103:$AY$200,base_mayorista!$A5,0)</f>
        <v>130290466.88095079</v>
      </c>
      <c r="J5" s="10">
        <f>+HLOOKUP(VLOOKUP($B5,$AD$3:$AE$12,2,0),Costo_fondeo!$D$3:$AY$100,base_mayorista!$A5,0)</f>
        <v>2.0540952461669821</v>
      </c>
      <c r="K5" s="10">
        <f>+HLOOKUP(VLOOKUP($B5,$AD$3:$AE$12,2,0),Costo_provisiones!$D$3:$AY$100,base_mayorista!$A5,0)</f>
        <v>0.75334427237535007</v>
      </c>
      <c r="L5" s="10">
        <f>+HLOOKUP(VLOOKUP($B5,$AD$3:$AE$12,2,0),Morosidad_control!$D$4:$AY$101,base_mayorista!$A5,0)</f>
        <v>0.12881743473598656</v>
      </c>
      <c r="M5" s="10">
        <f ca="1">+OFFSET(Capital_2!$D$2,base_mayorista!A5,0)</f>
        <v>3.6045728554123184</v>
      </c>
      <c r="N5" s="10">
        <f>+HLOOKUP(VLOOKUP($B5,$AD$3:$AE$12,2,0),costo_laboral!$E$2:$AZ$99,base_mayorista!$A5,0)</f>
        <v>2.0343128880695303</v>
      </c>
      <c r="O5" s="10">
        <f>+HLOOKUP(VLOOKUP($B5,$AD$3:$AE$12,2,0),Participacion1!$D$4:$M$101,base_mayorista!$A5,0)</f>
        <v>2.4136114442105754</v>
      </c>
      <c r="P5" s="1"/>
      <c r="Q5" s="10"/>
      <c r="R5" s="10"/>
      <c r="S5" s="10"/>
      <c r="T5" s="38"/>
      <c r="U5" s="38"/>
      <c r="V5" s="38"/>
      <c r="W5" s="38"/>
      <c r="X5" s="38"/>
      <c r="Y5" s="38"/>
      <c r="Z5" s="11"/>
      <c r="AB5" s="38"/>
      <c r="AC5" s="32" t="s">
        <v>4</v>
      </c>
      <c r="AD5">
        <v>3</v>
      </c>
      <c r="AE5" s="32" t="s">
        <v>4</v>
      </c>
      <c r="AG5" s="35"/>
    </row>
    <row r="6" spans="1:33" ht="16.5" x14ac:dyDescent="0.3">
      <c r="A6">
        <f t="shared" si="0"/>
        <v>5</v>
      </c>
      <c r="B6">
        <v>1</v>
      </c>
      <c r="C6">
        <v>4</v>
      </c>
      <c r="D6" s="3">
        <v>40999</v>
      </c>
      <c r="E6" s="33">
        <v>12</v>
      </c>
      <c r="F6">
        <v>1</v>
      </c>
      <c r="G6" s="10">
        <f>+HLOOKUP(VLOOKUP($B6,$AD$3:$AE$12,2,0),costos_sf!$D$2:$AZ$99,base_mayorista!$A6,0)</f>
        <v>68697971.122002319</v>
      </c>
      <c r="H6" s="10">
        <f>+HLOOKUP(VLOOKUP($B6,$AD$3:$AE$12,2,0),creditos_sf!$D$2:$AY$99,base_mayorista!$A6,0)</f>
        <v>968036014.58633518</v>
      </c>
      <c r="I6" s="10">
        <f>+HLOOKUP(VLOOKUP($B6,$AD$3:$AE$12,2,0),creditos_sf!$D$103:$AY$200,base_mayorista!$A6,0)</f>
        <v>127549721.80279043</v>
      </c>
      <c r="J6" s="10">
        <f>+HLOOKUP(VLOOKUP($B6,$AD$3:$AE$12,2,0),Costo_fondeo!$D$3:$AY$100,base_mayorista!$A6,0)</f>
        <v>2.0760766145705793</v>
      </c>
      <c r="K6" s="10">
        <f>+HLOOKUP(VLOOKUP($B6,$AD$3:$AE$12,2,0),Costo_provisiones!$D$3:$AY$100,base_mayorista!$A6,0)</f>
        <v>0.7063395631753534</v>
      </c>
      <c r="L6" s="10">
        <f>+HLOOKUP(VLOOKUP($B6,$AD$3:$AE$12,2,0),Morosidad_control!$D$4:$AY$101,base_mayorista!$A6,0)</f>
        <v>0.13161835071813227</v>
      </c>
      <c r="M6" s="10">
        <f ca="1">+OFFSET(Capital_2!$D$2,base_mayorista!A6,0)</f>
        <v>3.6441469759495817</v>
      </c>
      <c r="N6" s="10">
        <f>+HLOOKUP(VLOOKUP($B6,$AD$3:$AE$12,2,0),costo_laboral!$E$2:$AZ$99,base_mayorista!$A6,0)</f>
        <v>2.1012276591761885</v>
      </c>
      <c r="O6" s="10">
        <f>+HLOOKUP(VLOOKUP($B6,$AD$3:$AE$12,2,0),Participacion1!$D$4:$M$101,base_mayorista!$A6,0)</f>
        <v>2.3296540750709847</v>
      </c>
      <c r="P6" s="1"/>
      <c r="Q6" s="10"/>
      <c r="R6" s="10"/>
      <c r="S6" s="10"/>
      <c r="T6" s="38"/>
      <c r="U6" s="38"/>
      <c r="V6" s="38"/>
      <c r="W6" s="38"/>
      <c r="X6" s="38"/>
      <c r="Y6" s="38"/>
      <c r="Z6" s="11"/>
      <c r="AB6" s="38"/>
      <c r="AC6" s="32" t="s">
        <v>5</v>
      </c>
      <c r="AD6">
        <v>4</v>
      </c>
      <c r="AE6" s="32" t="s">
        <v>5</v>
      </c>
      <c r="AG6" s="35"/>
    </row>
    <row r="7" spans="1:33" ht="16.5" x14ac:dyDescent="0.3">
      <c r="A7">
        <f t="shared" si="0"/>
        <v>6</v>
      </c>
      <c r="B7">
        <v>1</v>
      </c>
      <c r="C7">
        <v>5</v>
      </c>
      <c r="D7" s="3">
        <v>41029</v>
      </c>
      <c r="E7" s="33">
        <v>12</v>
      </c>
      <c r="F7">
        <v>1</v>
      </c>
      <c r="G7" s="10">
        <f>+HLOOKUP(VLOOKUP($B7,$AD$3:$AE$12,2,0),costos_sf!$D$2:$AZ$99,base_mayorista!$A7,0)</f>
        <v>70807061.244710773</v>
      </c>
      <c r="H7" s="10">
        <f>+HLOOKUP(VLOOKUP($B7,$AD$3:$AE$12,2,0),creditos_sf!$D$2:$AY$99,base_mayorista!$A7,0)</f>
        <v>970684636.75008059</v>
      </c>
      <c r="I7" s="10">
        <f>+HLOOKUP(VLOOKUP($B7,$AD$3:$AE$12,2,0),creditos_sf!$D$103:$AY$200,base_mayorista!$A7,0)</f>
        <v>144156857.31065598</v>
      </c>
      <c r="J7" s="10">
        <f>+HLOOKUP(VLOOKUP($B7,$AD$3:$AE$12,2,0),Costo_fondeo!$D$3:$AY$100,base_mayorista!$A7,0)</f>
        <v>2.1149799825401305</v>
      </c>
      <c r="K7" s="10">
        <f>+HLOOKUP(VLOOKUP($B7,$AD$3:$AE$12,2,0),Costo_provisiones!$D$3:$AY$100,base_mayorista!$A7,0)</f>
        <v>0.74550932804089221</v>
      </c>
      <c r="L7" s="10">
        <f>+HLOOKUP(VLOOKUP($B7,$AD$3:$AE$12,2,0),Morosidad_control!$D$4:$AY$101,base_mayorista!$A7,0)</f>
        <v>0.13827844325595801</v>
      </c>
      <c r="M7" s="10">
        <f ca="1">+OFFSET(Capital_2!$D$2,base_mayorista!A7,0)</f>
        <v>3.6866707606514586</v>
      </c>
      <c r="N7" s="10">
        <f>+HLOOKUP(VLOOKUP($B7,$AD$3:$AE$12,2,0),costo_laboral!$E$2:$AZ$99,base_mayorista!$A7,0)</f>
        <v>2.0755147894349117</v>
      </c>
      <c r="O7" s="10">
        <f>+HLOOKUP(VLOOKUP($B7,$AD$3:$AE$12,2,0),Participacion1!$D$4:$M$101,base_mayorista!$A7,0)</f>
        <v>2.3466366554884384</v>
      </c>
      <c r="P7" s="1"/>
      <c r="Q7" s="10"/>
      <c r="R7" s="10"/>
      <c r="S7" s="10"/>
      <c r="T7" s="38"/>
      <c r="U7" s="38"/>
      <c r="V7" s="38"/>
      <c r="W7" s="38"/>
      <c r="X7" s="38"/>
      <c r="Y7" s="38"/>
      <c r="Z7" s="11"/>
      <c r="AB7" s="38"/>
      <c r="AC7" s="1" t="s">
        <v>8</v>
      </c>
      <c r="AD7">
        <v>5</v>
      </c>
      <c r="AE7" s="1" t="s">
        <v>8</v>
      </c>
      <c r="AG7" s="35"/>
    </row>
    <row r="8" spans="1:33" ht="16.5" x14ac:dyDescent="0.3">
      <c r="A8">
        <f t="shared" si="0"/>
        <v>7</v>
      </c>
      <c r="B8">
        <v>1</v>
      </c>
      <c r="C8">
        <v>6</v>
      </c>
      <c r="D8" s="3">
        <v>41060</v>
      </c>
      <c r="E8" s="33">
        <v>12</v>
      </c>
      <c r="F8">
        <v>1</v>
      </c>
      <c r="G8" s="10">
        <f>+HLOOKUP(VLOOKUP($B8,$AD$3:$AE$12,2,0),costos_sf!$D$2:$AZ$99,base_mayorista!$A8,0)</f>
        <v>74059825.022570387</v>
      </c>
      <c r="H8" s="10">
        <f>+HLOOKUP(VLOOKUP($B8,$AD$3:$AE$12,2,0),creditos_sf!$D$2:$AY$99,base_mayorista!$A8,0)</f>
        <v>1008401240.2772365</v>
      </c>
      <c r="I8" s="10">
        <f>+HLOOKUP(VLOOKUP($B8,$AD$3:$AE$12,2,0),creditos_sf!$D$103:$AY$200,base_mayorista!$A8,0)</f>
        <v>153477243.61612391</v>
      </c>
      <c r="J8" s="10">
        <f>+HLOOKUP(VLOOKUP($B8,$AD$3:$AE$12,2,0),Costo_fondeo!$D$3:$AY$100,base_mayorista!$A8,0)</f>
        <v>2.1988388402034706</v>
      </c>
      <c r="K8" s="10">
        <f>+HLOOKUP(VLOOKUP($B8,$AD$3:$AE$12,2,0),Costo_provisiones!$D$3:$AY$100,base_mayorista!$A8,0)</f>
        <v>0.76538085878523288</v>
      </c>
      <c r="L8" s="10">
        <f>+HLOOKUP(VLOOKUP($B8,$AD$3:$AE$12,2,0),Morosidad_control!$D$4:$AY$101,base_mayorista!$A8,0)</f>
        <v>0.12370193637296172</v>
      </c>
      <c r="M8" s="10">
        <f ca="1">+OFFSET(Capital_2!$D$2,base_mayorista!A8,0)</f>
        <v>3.7432616406065877</v>
      </c>
      <c r="N8" s="10">
        <f>+HLOOKUP(VLOOKUP($B8,$AD$3:$AE$12,2,0),costo_laboral!$E$2:$AZ$99,base_mayorista!$A8,0)</f>
        <v>2.0150686751382896</v>
      </c>
      <c r="O8" s="10">
        <f>+HLOOKUP(VLOOKUP($B8,$AD$3:$AE$12,2,0),Participacion1!$D$4:$M$101,base_mayorista!$A8,0)</f>
        <v>2.3878919011618209</v>
      </c>
      <c r="P8" s="1"/>
      <c r="Q8" s="10"/>
      <c r="R8" s="10"/>
      <c r="S8" s="10"/>
      <c r="T8" s="38"/>
      <c r="U8" s="38"/>
      <c r="V8" s="38"/>
      <c r="W8" s="38"/>
      <c r="X8" s="38"/>
      <c r="Y8" s="38"/>
      <c r="Z8" s="11"/>
      <c r="AB8" s="38"/>
      <c r="AC8" s="1" t="s">
        <v>9</v>
      </c>
      <c r="AD8">
        <v>6</v>
      </c>
      <c r="AE8" s="1" t="s">
        <v>9</v>
      </c>
      <c r="AG8" s="35"/>
    </row>
    <row r="9" spans="1:33" ht="16.5" x14ac:dyDescent="0.3">
      <c r="A9">
        <f t="shared" si="0"/>
        <v>8</v>
      </c>
      <c r="B9">
        <v>1</v>
      </c>
      <c r="C9">
        <v>7</v>
      </c>
      <c r="D9" s="3">
        <v>41090</v>
      </c>
      <c r="E9" s="33">
        <v>12</v>
      </c>
      <c r="F9">
        <v>1</v>
      </c>
      <c r="G9" s="10">
        <f>+HLOOKUP(VLOOKUP($B9,$AD$3:$AE$12,2,0),costos_sf!$D$2:$AZ$99,base_mayorista!$A9,0)</f>
        <v>75873398.536036819</v>
      </c>
      <c r="H9" s="10">
        <f>+HLOOKUP(VLOOKUP($B9,$AD$3:$AE$12,2,0),creditos_sf!$D$2:$AY$99,base_mayorista!$A9,0)</f>
        <v>1019518882.2108142</v>
      </c>
      <c r="I9" s="10">
        <f>+HLOOKUP(VLOOKUP($B9,$AD$3:$AE$12,2,0),creditos_sf!$D$103:$AY$200,base_mayorista!$A9,0)</f>
        <v>158181942.47725818</v>
      </c>
      <c r="J9" s="10">
        <f>+HLOOKUP(VLOOKUP($B9,$AD$3:$AE$12,2,0),Costo_fondeo!$D$3:$AY$100,base_mayorista!$A9,0)</f>
        <v>2.2130356021627069</v>
      </c>
      <c r="K9" s="10">
        <f>+HLOOKUP(VLOOKUP($B9,$AD$3:$AE$12,2,0),Costo_provisiones!$D$3:$AY$100,base_mayorista!$A9,0)</f>
        <v>0.67850605059821556</v>
      </c>
      <c r="L9" s="10">
        <f>+HLOOKUP(VLOOKUP($B9,$AD$3:$AE$12,2,0),Morosidad_control!$D$4:$AY$101,base_mayorista!$A9,0)</f>
        <v>0.1260219072113172</v>
      </c>
      <c r="M9" s="10">
        <f ca="1">+OFFSET(Capital_2!$D$2,base_mayorista!A9,0)</f>
        <v>3.7659791083914693</v>
      </c>
      <c r="N9" s="10">
        <f>+HLOOKUP(VLOOKUP($B9,$AD$3:$AE$12,2,0),costo_laboral!$E$2:$AZ$99,base_mayorista!$A9,0)</f>
        <v>2.0103269515751374</v>
      </c>
      <c r="O9" s="10">
        <f>+HLOOKUP(VLOOKUP($B9,$AD$3:$AE$12,2,0),Participacion1!$D$4:$M$101,base_mayorista!$A9,0)</f>
        <v>2.3787445862028656</v>
      </c>
      <c r="P9" s="1"/>
      <c r="Q9" s="10"/>
      <c r="R9" s="10"/>
      <c r="S9" s="10"/>
      <c r="T9" s="38"/>
      <c r="U9" s="38"/>
      <c r="V9" s="38"/>
      <c r="W9" s="38"/>
      <c r="X9" s="38"/>
      <c r="Y9" s="38"/>
      <c r="Z9" s="11"/>
      <c r="AB9" s="38"/>
      <c r="AC9" s="1" t="s">
        <v>10</v>
      </c>
      <c r="AD9">
        <v>7</v>
      </c>
      <c r="AE9" s="1" t="s">
        <v>10</v>
      </c>
      <c r="AG9" s="35"/>
    </row>
    <row r="10" spans="1:33" ht="16.5" x14ac:dyDescent="0.3">
      <c r="A10">
        <f t="shared" si="0"/>
        <v>9</v>
      </c>
      <c r="B10">
        <v>1</v>
      </c>
      <c r="C10">
        <v>8</v>
      </c>
      <c r="D10" s="3">
        <v>41121</v>
      </c>
      <c r="E10" s="33">
        <v>12</v>
      </c>
      <c r="F10">
        <v>1</v>
      </c>
      <c r="G10" s="10">
        <f>+HLOOKUP(VLOOKUP($B10,$AD$3:$AE$12,2,0),costos_sf!$D$2:$AZ$99,base_mayorista!$A10,0)</f>
        <v>79136285.218377918</v>
      </c>
      <c r="H10" s="10">
        <f>+HLOOKUP(VLOOKUP($B10,$AD$3:$AE$12,2,0),creditos_sf!$D$2:$AY$99,base_mayorista!$A10,0)</f>
        <v>1009739799.7868276</v>
      </c>
      <c r="I10" s="10">
        <f>+HLOOKUP(VLOOKUP($B10,$AD$3:$AE$12,2,0),creditos_sf!$D$103:$AY$200,base_mayorista!$A10,0)</f>
        <v>186859183.16280347</v>
      </c>
      <c r="J10" s="10">
        <f>+HLOOKUP(VLOOKUP($B10,$AD$3:$AE$12,2,0),Costo_fondeo!$D$3:$AY$100,base_mayorista!$A10,0)</f>
        <v>2.2980351985851049</v>
      </c>
      <c r="K10" s="10">
        <f>+HLOOKUP(VLOOKUP($B10,$AD$3:$AE$12,2,0),Costo_provisiones!$D$3:$AY$100,base_mayorista!$A10,0)</f>
        <v>0.69856723280006661</v>
      </c>
      <c r="L10" s="10">
        <f>+HLOOKUP(VLOOKUP($B10,$AD$3:$AE$12,2,0),Morosidad_control!$D$4:$AY$101,base_mayorista!$A10,0)</f>
        <v>0.25825221965694062</v>
      </c>
      <c r="M10" s="10">
        <f ca="1">+OFFSET(Capital_2!$D$2,base_mayorista!A10,0)</f>
        <v>3.7900682632030773</v>
      </c>
      <c r="N10" s="10">
        <f>+HLOOKUP(VLOOKUP($B10,$AD$3:$AE$12,2,0),costo_laboral!$E$2:$AZ$99,base_mayorista!$A10,0)</f>
        <v>1.991766630500869</v>
      </c>
      <c r="O10" s="10">
        <f>+HLOOKUP(VLOOKUP($B10,$AD$3:$AE$12,2,0),Participacion1!$D$4:$M$101,base_mayorista!$A10,0)</f>
        <v>2.2989269634380176</v>
      </c>
      <c r="P10" s="1"/>
      <c r="Q10" s="10"/>
      <c r="R10" s="10"/>
      <c r="S10" s="10"/>
      <c r="T10" s="38"/>
      <c r="U10" s="38"/>
      <c r="V10" s="38"/>
      <c r="W10" s="38"/>
      <c r="X10" s="38"/>
      <c r="Y10" s="38"/>
      <c r="Z10" s="11"/>
      <c r="AB10" s="38"/>
      <c r="AC10" s="1" t="s">
        <v>11</v>
      </c>
      <c r="AD10">
        <v>8</v>
      </c>
      <c r="AE10" s="1" t="s">
        <v>11</v>
      </c>
      <c r="AG10" s="35"/>
    </row>
    <row r="11" spans="1:33" ht="16.5" x14ac:dyDescent="0.3">
      <c r="A11">
        <f t="shared" si="0"/>
        <v>10</v>
      </c>
      <c r="B11">
        <v>1</v>
      </c>
      <c r="C11">
        <v>9</v>
      </c>
      <c r="D11" s="3">
        <v>41152</v>
      </c>
      <c r="E11" s="33">
        <v>12</v>
      </c>
      <c r="F11">
        <v>1</v>
      </c>
      <c r="G11" s="10">
        <f>+HLOOKUP(VLOOKUP($B11,$AD$3:$AE$12,2,0),costos_sf!$D$2:$AZ$99,base_mayorista!$A11,0)</f>
        <v>81057579.258455321</v>
      </c>
      <c r="H11" s="10">
        <f>+HLOOKUP(VLOOKUP($B11,$AD$3:$AE$12,2,0),creditos_sf!$D$2:$AY$99,base_mayorista!$A11,0)</f>
        <v>980087198.68138289</v>
      </c>
      <c r="I11" s="10">
        <f>+HLOOKUP(VLOOKUP($B11,$AD$3:$AE$12,2,0),creditos_sf!$D$103:$AY$200,base_mayorista!$A11,0)</f>
        <v>205576867.1993438</v>
      </c>
      <c r="J11" s="10">
        <f>+HLOOKUP(VLOOKUP($B11,$AD$3:$AE$12,2,0),Costo_fondeo!$D$3:$AY$100,base_mayorista!$A11,0)</f>
        <v>2.3014603382436589</v>
      </c>
      <c r="K11" s="10">
        <f>+HLOOKUP(VLOOKUP($B11,$AD$3:$AE$12,2,0),Costo_provisiones!$D$3:$AY$100,base_mayorista!$A11,0)</f>
        <v>0.74746473162362459</v>
      </c>
      <c r="L11" s="10">
        <f>+HLOOKUP(VLOOKUP($B11,$AD$3:$AE$12,2,0),Morosidad_control!$D$4:$AY$101,base_mayorista!$A11,0)</f>
        <v>0.32590102154387501</v>
      </c>
      <c r="M11" s="10">
        <f ca="1">+OFFSET(Capital_2!$D$2,base_mayorista!A11,0)</f>
        <v>3.7960315209630844</v>
      </c>
      <c r="N11" s="10">
        <f>+HLOOKUP(VLOOKUP($B11,$AD$3:$AE$12,2,0),costo_laboral!$E$2:$AZ$99,base_mayorista!$A11,0)</f>
        <v>2.0157150121681013</v>
      </c>
      <c r="O11" s="10">
        <f>+HLOOKUP(VLOOKUP($B11,$AD$3:$AE$12,2,0),Participacion1!$D$4:$M$101,base_mayorista!$A11,0)</f>
        <v>2.2536294821981495</v>
      </c>
      <c r="P11" s="1"/>
      <c r="Q11" s="10"/>
      <c r="R11" s="10"/>
      <c r="S11" s="10"/>
      <c r="T11" s="38"/>
      <c r="U11" s="38"/>
      <c r="V11" s="38"/>
      <c r="W11" s="38"/>
      <c r="X11" s="38"/>
      <c r="Y11" s="38"/>
      <c r="Z11" s="11"/>
      <c r="AB11" s="38"/>
      <c r="AC11" s="1" t="s">
        <v>12</v>
      </c>
      <c r="AD11">
        <v>9</v>
      </c>
      <c r="AE11" s="1" t="s">
        <v>12</v>
      </c>
      <c r="AG11" s="35"/>
    </row>
    <row r="12" spans="1:33" ht="16.5" x14ac:dyDescent="0.3">
      <c r="A12">
        <f t="shared" si="0"/>
        <v>11</v>
      </c>
      <c r="B12">
        <v>1</v>
      </c>
      <c r="C12">
        <v>10</v>
      </c>
      <c r="D12" s="3">
        <v>41182</v>
      </c>
      <c r="E12" s="33">
        <v>12</v>
      </c>
      <c r="F12">
        <v>1</v>
      </c>
      <c r="G12" s="10">
        <f>+HLOOKUP(VLOOKUP($B12,$AD$3:$AE$12,2,0),costos_sf!$D$2:$AZ$99,base_mayorista!$A12,0)</f>
        <v>81654245.495293736</v>
      </c>
      <c r="H12" s="10">
        <f>+HLOOKUP(VLOOKUP($B12,$AD$3:$AE$12,2,0),creditos_sf!$D$2:$AY$99,base_mayorista!$A12,0)</f>
        <v>1032365450.7451279</v>
      </c>
      <c r="I12" s="10">
        <f>+HLOOKUP(VLOOKUP($B12,$AD$3:$AE$12,2,0),creditos_sf!$D$103:$AY$200,base_mayorista!$A12,0)</f>
        <v>226502204.38904887</v>
      </c>
      <c r="J12" s="10">
        <f>+HLOOKUP(VLOOKUP($B12,$AD$3:$AE$12,2,0),Costo_fondeo!$D$3:$AY$100,base_mayorista!$A12,0)</f>
        <v>2.2980072576184973</v>
      </c>
      <c r="K12" s="10">
        <f>+HLOOKUP(VLOOKUP($B12,$AD$3:$AE$12,2,0),Costo_provisiones!$D$3:$AY$100,base_mayorista!$A12,0)</f>
        <v>0.6814624269065378</v>
      </c>
      <c r="L12" s="10">
        <f>+HLOOKUP(VLOOKUP($B12,$AD$3:$AE$12,2,0),Morosidad_control!$D$4:$AY$101,base_mayorista!$A12,0)</f>
        <v>0.39512016913135389</v>
      </c>
      <c r="M12" s="10">
        <f ca="1">+OFFSET(Capital_2!$D$2,base_mayorista!A12,0)</f>
        <v>3.7807846214491896</v>
      </c>
      <c r="N12" s="10">
        <f>+HLOOKUP(VLOOKUP($B12,$AD$3:$AE$12,2,0),costo_laboral!$E$2:$AZ$99,base_mayorista!$A12,0)</f>
        <v>1.9116732340653364</v>
      </c>
      <c r="O12" s="10">
        <f>+HLOOKUP(VLOOKUP($B12,$AD$3:$AE$12,2,0),Participacion1!$D$4:$M$101,base_mayorista!$A12,0)</f>
        <v>2.4065471097178728</v>
      </c>
      <c r="P12" s="1"/>
      <c r="Q12" s="10"/>
      <c r="R12" s="10"/>
      <c r="S12" s="10"/>
      <c r="T12" s="38"/>
      <c r="U12" s="38"/>
      <c r="V12" s="38"/>
      <c r="W12" s="38"/>
      <c r="X12" s="38"/>
      <c r="Y12" s="38"/>
      <c r="Z12" s="11"/>
      <c r="AB12" s="38"/>
      <c r="AC12" s="1" t="s">
        <v>13</v>
      </c>
      <c r="AD12">
        <v>10</v>
      </c>
      <c r="AE12" s="1" t="s">
        <v>13</v>
      </c>
      <c r="AG12" s="35"/>
    </row>
    <row r="13" spans="1:33" ht="16.5" x14ac:dyDescent="0.3">
      <c r="A13">
        <f t="shared" si="0"/>
        <v>12</v>
      </c>
      <c r="B13">
        <v>1</v>
      </c>
      <c r="C13">
        <v>11</v>
      </c>
      <c r="D13" s="3">
        <v>41213</v>
      </c>
      <c r="E13" s="33">
        <v>12</v>
      </c>
      <c r="F13">
        <v>1</v>
      </c>
      <c r="G13" s="10">
        <f>+HLOOKUP(VLOOKUP($B13,$AD$3:$AE$12,2,0),costos_sf!$D$2:$AZ$99,base_mayorista!$A13,0)</f>
        <v>82606910.295643747</v>
      </c>
      <c r="H13" s="10">
        <f>+HLOOKUP(VLOOKUP($B13,$AD$3:$AE$12,2,0),creditos_sf!$D$2:$AY$99,base_mayorista!$A13,0)</f>
        <v>1094358414.6481411</v>
      </c>
      <c r="I13" s="10">
        <f>+HLOOKUP(VLOOKUP($B13,$AD$3:$AE$12,2,0),creditos_sf!$D$103:$AY$200,base_mayorista!$A13,0)</f>
        <v>180253215.67079809</v>
      </c>
      <c r="J13" s="10">
        <f>+HLOOKUP(VLOOKUP($B13,$AD$3:$AE$12,2,0),Costo_fondeo!$D$3:$AY$100,base_mayorista!$A13,0)</f>
        <v>2.3076798022268474</v>
      </c>
      <c r="K13" s="10">
        <f>+HLOOKUP(VLOOKUP($B13,$AD$3:$AE$12,2,0),Costo_provisiones!$D$3:$AY$100,base_mayorista!$A13,0)</f>
        <v>0.58580854305572594</v>
      </c>
      <c r="L13" s="10">
        <f>+HLOOKUP(VLOOKUP($B13,$AD$3:$AE$12,2,0),Morosidad_control!$D$4:$AY$101,base_mayorista!$A13,0)</f>
        <v>0.3829333557415428</v>
      </c>
      <c r="M13" s="10">
        <f ca="1">+OFFSET(Capital_2!$D$2,base_mayorista!A13,0)</f>
        <v>3.7788207097198074</v>
      </c>
      <c r="N13" s="10">
        <f>+HLOOKUP(VLOOKUP($B13,$AD$3:$AE$12,2,0),costo_laboral!$E$2:$AZ$99,base_mayorista!$A13,0)</f>
        <v>1.9137803860709481</v>
      </c>
      <c r="O13" s="10">
        <f>+HLOOKUP(VLOOKUP($B13,$AD$3:$AE$12,2,0),Participacion1!$D$4:$M$101,base_mayorista!$A13,0)</f>
        <v>2.5685584265924186</v>
      </c>
      <c r="P13" s="1"/>
      <c r="Q13" s="10"/>
      <c r="R13" s="10"/>
      <c r="S13" s="10"/>
      <c r="T13" s="38"/>
      <c r="U13" s="38"/>
      <c r="V13" s="38"/>
      <c r="W13" s="38"/>
      <c r="X13" s="38"/>
      <c r="Y13" s="38"/>
      <c r="Z13" s="11"/>
      <c r="AB13" s="38"/>
      <c r="AG13" s="35"/>
    </row>
    <row r="14" spans="1:33" ht="16.5" x14ac:dyDescent="0.3">
      <c r="A14">
        <f t="shared" si="0"/>
        <v>13</v>
      </c>
      <c r="B14">
        <v>1</v>
      </c>
      <c r="C14">
        <v>12</v>
      </c>
      <c r="D14" s="3">
        <v>41243</v>
      </c>
      <c r="E14" s="33">
        <v>12</v>
      </c>
      <c r="F14">
        <v>1</v>
      </c>
      <c r="G14" s="10">
        <f>+HLOOKUP(VLOOKUP($B14,$AD$3:$AE$12,2,0),costos_sf!$D$2:$AZ$99,base_mayorista!$A14,0)</f>
        <v>84326803.256838545</v>
      </c>
      <c r="H14" s="10">
        <f>+HLOOKUP(VLOOKUP($B14,$AD$3:$AE$12,2,0),creditos_sf!$D$2:$AY$99,base_mayorista!$A14,0)</f>
        <v>1161713610.3757863</v>
      </c>
      <c r="I14" s="10">
        <f>+HLOOKUP(VLOOKUP($B14,$AD$3:$AE$12,2,0),creditos_sf!$D$103:$AY$200,base_mayorista!$A14,0)</f>
        <v>161018807.23977551</v>
      </c>
      <c r="J14" s="10">
        <f>+HLOOKUP(VLOOKUP($B14,$AD$3:$AE$12,2,0),Costo_fondeo!$D$3:$AY$100,base_mayorista!$A14,0)</f>
        <v>2.3366500679970783</v>
      </c>
      <c r="K14" s="10">
        <f>+HLOOKUP(VLOOKUP($B14,$AD$3:$AE$12,2,0),Costo_provisiones!$D$3:$AY$100,base_mayorista!$A14,0)</f>
        <v>0.55927790761297291</v>
      </c>
      <c r="L14" s="10">
        <f>+HLOOKUP(VLOOKUP($B14,$AD$3:$AE$12,2,0),Morosidad_control!$D$4:$AY$101,base_mayorista!$A14,0)</f>
        <v>0.13024584755759205</v>
      </c>
      <c r="M14" s="10">
        <f ca="1">+OFFSET(Capital_2!$D$2,base_mayorista!A14,0)</f>
        <v>3.8090188851336229</v>
      </c>
      <c r="N14" s="10">
        <f>+HLOOKUP(VLOOKUP($B14,$AD$3:$AE$12,2,0),costo_laboral!$E$2:$AZ$99,base_mayorista!$A14,0)</f>
        <v>1.8747381474155729</v>
      </c>
      <c r="O14" s="10">
        <f>+HLOOKUP(VLOOKUP($B14,$AD$3:$AE$12,2,0),Participacion1!$D$4:$M$101,base_mayorista!$A14,0)</f>
        <v>2.7042527443436128</v>
      </c>
      <c r="P14" s="1"/>
      <c r="Q14" s="10"/>
      <c r="R14" s="10"/>
      <c r="S14" s="10"/>
      <c r="T14" s="38"/>
      <c r="U14" s="38"/>
      <c r="V14" s="38"/>
      <c r="W14" s="38"/>
      <c r="X14" s="38"/>
      <c r="Y14" s="38"/>
      <c r="Z14" s="11"/>
      <c r="AB14" s="38"/>
      <c r="AG14" s="35"/>
    </row>
    <row r="15" spans="1:33" ht="16.5" x14ac:dyDescent="0.3">
      <c r="A15">
        <f t="shared" si="0"/>
        <v>14</v>
      </c>
      <c r="B15">
        <v>1</v>
      </c>
      <c r="C15">
        <v>13</v>
      </c>
      <c r="D15" s="3">
        <v>41274</v>
      </c>
      <c r="E15" s="33">
        <v>12</v>
      </c>
      <c r="F15">
        <v>1</v>
      </c>
      <c r="G15" s="10">
        <f>+HLOOKUP(VLOOKUP($B15,$AD$3:$AE$12,2,0),costos_sf!$D$2:$AZ$99,base_mayorista!$A15,0)</f>
        <v>85608617.186215207</v>
      </c>
      <c r="H15" s="10">
        <f>+HLOOKUP(VLOOKUP($B15,$AD$3:$AE$12,2,0),creditos_sf!$D$2:$AY$99,base_mayorista!$A15,0)</f>
        <v>1223914090.6423116</v>
      </c>
      <c r="I15" s="10">
        <f>+HLOOKUP(VLOOKUP($B15,$AD$3:$AE$12,2,0),creditos_sf!$D$103:$AY$200,base_mayorista!$A15,0)</f>
        <v>182825782.21646994</v>
      </c>
      <c r="J15" s="10">
        <f>+HLOOKUP(VLOOKUP($B15,$AD$3:$AE$12,2,0),Costo_fondeo!$D$3:$AY$100,base_mayorista!$A15,0)</f>
        <v>2.3781248545668903</v>
      </c>
      <c r="K15" s="10">
        <f>+HLOOKUP(VLOOKUP($B15,$AD$3:$AE$12,2,0),Costo_provisiones!$D$3:$AY$100,base_mayorista!$A15,0)</f>
        <v>0.54027254047650186</v>
      </c>
      <c r="L15" s="10">
        <f>+HLOOKUP(VLOOKUP($B15,$AD$3:$AE$12,2,0),Morosidad_control!$D$4:$AY$101,base_mayorista!$A15,0)</f>
        <v>0.12858164419256785</v>
      </c>
      <c r="M15" s="10">
        <f ca="1">+OFFSET(Capital_2!$D$2,base_mayorista!A15,0)</f>
        <v>3.8327018844682854</v>
      </c>
      <c r="N15" s="10">
        <f>+HLOOKUP(VLOOKUP($B15,$AD$3:$AE$12,2,0),costo_laboral!$E$2:$AZ$99,base_mayorista!$A15,0)</f>
        <v>1.7815827972304841</v>
      </c>
      <c r="O15" s="10">
        <f>+HLOOKUP(VLOOKUP($B15,$AD$3:$AE$12,2,0),Participacion1!$D$4:$M$101,base_mayorista!$A15,0)</f>
        <v>2.8122170255299856</v>
      </c>
      <c r="P15" s="1"/>
      <c r="Q15" s="10"/>
      <c r="R15" s="10"/>
      <c r="S15" s="10"/>
      <c r="T15" s="38"/>
      <c r="U15" s="38"/>
      <c r="V15" s="38"/>
      <c r="W15" s="38"/>
      <c r="X15" s="38"/>
      <c r="Y15" s="38"/>
      <c r="Z15" s="11"/>
      <c r="AB15" s="38"/>
      <c r="AG15" s="35"/>
    </row>
    <row r="16" spans="1:33" ht="16.5" x14ac:dyDescent="0.3">
      <c r="A16">
        <f t="shared" si="0"/>
        <v>15</v>
      </c>
      <c r="B16">
        <v>1</v>
      </c>
      <c r="C16">
        <v>14</v>
      </c>
      <c r="D16" s="3">
        <v>41305</v>
      </c>
      <c r="E16" s="33">
        <v>13</v>
      </c>
      <c r="F16">
        <v>1</v>
      </c>
      <c r="G16" s="10">
        <f>+HLOOKUP(VLOOKUP($B16,$AD$3:$AE$12,2,0),costos_sf!$D$2:$AZ$99,base_mayorista!$A16,0)</f>
        <v>88428215.594262153</v>
      </c>
      <c r="H16" s="10">
        <f>+HLOOKUP(VLOOKUP($B16,$AD$3:$AE$12,2,0),creditos_sf!$D$2:$AY$99,base_mayorista!$A16,0)</f>
        <v>1211591460.926553</v>
      </c>
      <c r="I16" s="10">
        <f>+HLOOKUP(VLOOKUP($B16,$AD$3:$AE$12,2,0),creditos_sf!$D$103:$AY$200,base_mayorista!$A16,0)</f>
        <v>201475615.62925515</v>
      </c>
      <c r="J16" s="10">
        <f>+HLOOKUP(VLOOKUP($B16,$AD$3:$AE$12,2,0),Costo_fondeo!$D$3:$AY$100,base_mayorista!$A16,0)</f>
        <v>2.4160763276809019</v>
      </c>
      <c r="K16" s="10">
        <f>+HLOOKUP(VLOOKUP($B16,$AD$3:$AE$12,2,0),Costo_provisiones!$D$3:$AY$100,base_mayorista!$A16,0)</f>
        <v>0.51632030750679792</v>
      </c>
      <c r="L16" s="10">
        <f>+HLOOKUP(VLOOKUP($B16,$AD$3:$AE$12,2,0),Morosidad_control!$D$4:$AY$101,base_mayorista!$A16,0)</f>
        <v>0.38440404378473858</v>
      </c>
      <c r="M16" s="10">
        <f ca="1">+OFFSET(Capital_2!$D$2,base_mayorista!A16,0)</f>
        <v>3.850163299057161</v>
      </c>
      <c r="N16" s="10">
        <f>+HLOOKUP(VLOOKUP($B16,$AD$3:$AE$12,2,0),costo_laboral!$E$2:$AZ$99,base_mayorista!$A16,0)</f>
        <v>1.7896438552382321</v>
      </c>
      <c r="O16" s="10">
        <f>+HLOOKUP(VLOOKUP($B16,$AD$3:$AE$12,2,0),Participacion1!$D$4:$M$101,base_mayorista!$A16,0)</f>
        <v>2.8175297851223093</v>
      </c>
      <c r="P16" s="1"/>
      <c r="Q16" s="10"/>
      <c r="R16" s="10"/>
      <c r="S16" s="10"/>
      <c r="T16" s="38"/>
      <c r="U16" s="38"/>
      <c r="V16" s="38"/>
      <c r="W16" s="38"/>
      <c r="X16" s="38"/>
      <c r="Y16" s="38"/>
      <c r="Z16" s="11"/>
      <c r="AB16" s="38"/>
      <c r="AG16" s="35"/>
    </row>
    <row r="17" spans="1:33" ht="16.5" x14ac:dyDescent="0.3">
      <c r="A17">
        <f t="shared" si="0"/>
        <v>16</v>
      </c>
      <c r="B17">
        <v>1</v>
      </c>
      <c r="C17">
        <v>15</v>
      </c>
      <c r="D17" s="3">
        <v>41333</v>
      </c>
      <c r="E17" s="33">
        <v>13</v>
      </c>
      <c r="F17">
        <v>1</v>
      </c>
      <c r="G17" s="10">
        <f>+HLOOKUP(VLOOKUP($B17,$AD$3:$AE$12,2,0),costos_sf!$D$2:$AZ$99,base_mayorista!$A17,0)</f>
        <v>90146773.128704682</v>
      </c>
      <c r="H17" s="10">
        <f>+HLOOKUP(VLOOKUP($B17,$AD$3:$AE$12,2,0),creditos_sf!$D$2:$AY$99,base_mayorista!$A17,0)</f>
        <v>1195459356.769392</v>
      </c>
      <c r="I17" s="10">
        <f>+HLOOKUP(VLOOKUP($B17,$AD$3:$AE$12,2,0),creditos_sf!$D$103:$AY$200,base_mayorista!$A17,0)</f>
        <v>191252474.58319074</v>
      </c>
      <c r="J17" s="10">
        <f>+HLOOKUP(VLOOKUP($B17,$AD$3:$AE$12,2,0),Costo_fondeo!$D$3:$AY$100,base_mayorista!$A17,0)</f>
        <v>2.4426114220845068</v>
      </c>
      <c r="K17" s="10">
        <f>+HLOOKUP(VLOOKUP($B17,$AD$3:$AE$12,2,0),Costo_provisiones!$D$3:$AY$100,base_mayorista!$A17,0)</f>
        <v>0.45768000972725248</v>
      </c>
      <c r="L17" s="10">
        <f>+HLOOKUP(VLOOKUP($B17,$AD$3:$AE$12,2,0),Morosidad_control!$D$4:$AY$101,base_mayorista!$A17,0)</f>
        <v>0.39674430256020604</v>
      </c>
      <c r="M17" s="10">
        <f ca="1">+OFFSET(Capital_2!$D$2,base_mayorista!A17,0)</f>
        <v>3.8660657399921172</v>
      </c>
      <c r="N17" s="10">
        <f>+HLOOKUP(VLOOKUP($B17,$AD$3:$AE$12,2,0),costo_laboral!$E$2:$AZ$99,base_mayorista!$A17,0)</f>
        <v>1.8418584324596987</v>
      </c>
      <c r="O17" s="10">
        <f>+HLOOKUP(VLOOKUP($B17,$AD$3:$AE$12,2,0),Participacion1!$D$4:$M$101,base_mayorista!$A17,0)</f>
        <v>2.7546051223298709</v>
      </c>
      <c r="P17" s="1"/>
      <c r="Q17" s="10"/>
      <c r="R17" s="10"/>
      <c r="S17" s="10"/>
      <c r="T17" s="38"/>
      <c r="U17" s="38"/>
      <c r="V17" s="38"/>
      <c r="W17" s="38"/>
      <c r="X17" s="38"/>
      <c r="Y17" s="38"/>
      <c r="Z17" s="11"/>
      <c r="AB17" s="38"/>
      <c r="AG17" s="35"/>
    </row>
    <row r="18" spans="1:33" ht="16.5" x14ac:dyDescent="0.3">
      <c r="A18">
        <f t="shared" si="0"/>
        <v>17</v>
      </c>
      <c r="B18">
        <v>1</v>
      </c>
      <c r="C18">
        <v>16</v>
      </c>
      <c r="D18" s="3">
        <v>41364</v>
      </c>
      <c r="E18" s="33">
        <v>13</v>
      </c>
      <c r="F18">
        <v>1</v>
      </c>
      <c r="G18" s="10">
        <f>+HLOOKUP(VLOOKUP($B18,$AD$3:$AE$12,2,0),costos_sf!$D$2:$AZ$99,base_mayorista!$A18,0)</f>
        <v>89752717.116520345</v>
      </c>
      <c r="H18" s="10">
        <f>+HLOOKUP(VLOOKUP($B18,$AD$3:$AE$12,2,0),creditos_sf!$D$2:$AY$99,base_mayorista!$A18,0)</f>
        <v>1255115743.6261725</v>
      </c>
      <c r="I18" s="10">
        <f>+HLOOKUP(VLOOKUP($B18,$AD$3:$AE$12,2,0),creditos_sf!$D$103:$AY$200,base_mayorista!$A18,0)</f>
        <v>208243909.37420115</v>
      </c>
      <c r="J18" s="10">
        <f>+HLOOKUP(VLOOKUP($B18,$AD$3:$AE$12,2,0),Costo_fondeo!$D$3:$AY$100,base_mayorista!$A18,0)</f>
        <v>2.4809131320484883</v>
      </c>
      <c r="K18" s="10">
        <f>+HLOOKUP(VLOOKUP($B18,$AD$3:$AE$12,2,0),Costo_provisiones!$D$3:$AY$100,base_mayorista!$A18,0)</f>
        <v>0.42737300324831384</v>
      </c>
      <c r="L18" s="10">
        <f>+HLOOKUP(VLOOKUP($B18,$AD$3:$AE$12,2,0),Morosidad_control!$D$4:$AY$101,base_mayorista!$A18,0)</f>
        <v>0.36986759348388443</v>
      </c>
      <c r="M18" s="10">
        <f ca="1">+OFFSET(Capital_2!$D$2,base_mayorista!A18,0)</f>
        <v>3.8754391719680488</v>
      </c>
      <c r="N18" s="10">
        <f>+HLOOKUP(VLOOKUP($B18,$AD$3:$AE$12,2,0),costo_laboral!$E$2:$AZ$99,base_mayorista!$A18,0)</f>
        <v>1.7462539484193029</v>
      </c>
      <c r="O18" s="10">
        <f>+HLOOKUP(VLOOKUP($B18,$AD$3:$AE$12,2,0),Participacion1!$D$4:$M$101,base_mayorista!$A18,0)</f>
        <v>2.8836497735003048</v>
      </c>
      <c r="P18" s="1"/>
      <c r="Q18" s="10"/>
      <c r="R18" s="10"/>
      <c r="S18" s="10"/>
      <c r="T18" s="38"/>
      <c r="U18" s="38"/>
      <c r="V18" s="38"/>
      <c r="W18" s="38"/>
      <c r="X18" s="38"/>
      <c r="Y18" s="38"/>
      <c r="Z18" s="11"/>
      <c r="AB18" s="38"/>
      <c r="AG18" s="35"/>
    </row>
    <row r="19" spans="1:33" ht="16.5" x14ac:dyDescent="0.3">
      <c r="A19">
        <f t="shared" si="0"/>
        <v>18</v>
      </c>
      <c r="B19">
        <v>1</v>
      </c>
      <c r="C19">
        <v>17</v>
      </c>
      <c r="D19" s="3">
        <v>41394</v>
      </c>
      <c r="E19" s="33">
        <v>13</v>
      </c>
      <c r="F19">
        <v>1</v>
      </c>
      <c r="G19" s="10">
        <f>+HLOOKUP(VLOOKUP($B19,$AD$3:$AE$12,2,0),costos_sf!$D$2:$AZ$99,base_mayorista!$A19,0)</f>
        <v>94310195.343125984</v>
      </c>
      <c r="H19" s="10">
        <f>+HLOOKUP(VLOOKUP($B19,$AD$3:$AE$12,2,0),creditos_sf!$D$2:$AY$99,base_mayorista!$A19,0)</f>
        <v>1253031090.7530575</v>
      </c>
      <c r="I19" s="10">
        <f>+HLOOKUP(VLOOKUP($B19,$AD$3:$AE$12,2,0),creditos_sf!$D$103:$AY$200,base_mayorista!$A19,0)</f>
        <v>223546630.95270717</v>
      </c>
      <c r="J19" s="10">
        <f>+HLOOKUP(VLOOKUP($B19,$AD$3:$AE$12,2,0),Costo_fondeo!$D$3:$AY$100,base_mayorista!$A19,0)</f>
        <v>2.4972640590154667</v>
      </c>
      <c r="K19" s="10">
        <f>+HLOOKUP(VLOOKUP($B19,$AD$3:$AE$12,2,0),Costo_provisiones!$D$3:$AY$100,base_mayorista!$A19,0)</f>
        <v>0.53636924338974745</v>
      </c>
      <c r="L19" s="10">
        <f>+HLOOKUP(VLOOKUP($B19,$AD$3:$AE$12,2,0),Morosidad_control!$D$4:$AY$101,base_mayorista!$A19,0)</f>
        <v>0.53127302005705224</v>
      </c>
      <c r="M19" s="10">
        <f ca="1">+OFFSET(Capital_2!$D$2,base_mayorista!A19,0)</f>
        <v>3.8611269429337338</v>
      </c>
      <c r="N19" s="10">
        <f>+HLOOKUP(VLOOKUP($B19,$AD$3:$AE$12,2,0),costo_laboral!$E$2:$AZ$99,base_mayorista!$A19,0)</f>
        <v>1.7378188907145258</v>
      </c>
      <c r="O19" s="10">
        <f>+HLOOKUP(VLOOKUP($B19,$AD$3:$AE$12,2,0),Participacion1!$D$4:$M$101,base_mayorista!$A19,0)</f>
        <v>2.8427475519284715</v>
      </c>
      <c r="P19" s="1"/>
      <c r="Q19" s="10"/>
      <c r="R19" s="10"/>
      <c r="S19" s="10"/>
      <c r="T19" s="38"/>
      <c r="U19" s="38"/>
      <c r="V19" s="38"/>
      <c r="W19" s="38"/>
      <c r="X19" s="38"/>
      <c r="Y19" s="38"/>
      <c r="Z19" s="11"/>
      <c r="AB19" s="38"/>
      <c r="AG19" s="35"/>
    </row>
    <row r="20" spans="1:33" ht="16.5" x14ac:dyDescent="0.3">
      <c r="A20">
        <f t="shared" si="0"/>
        <v>19</v>
      </c>
      <c r="B20">
        <v>1</v>
      </c>
      <c r="C20">
        <v>18</v>
      </c>
      <c r="D20" s="3">
        <v>41425</v>
      </c>
      <c r="E20" s="33">
        <v>13</v>
      </c>
      <c r="F20">
        <v>1</v>
      </c>
      <c r="G20" s="10">
        <f>+HLOOKUP(VLOOKUP($B20,$AD$3:$AE$12,2,0),costos_sf!$D$2:$AZ$99,base_mayorista!$A20,0)</f>
        <v>97370017.28798382</v>
      </c>
      <c r="H20" s="10">
        <f>+HLOOKUP(VLOOKUP($B20,$AD$3:$AE$12,2,0),creditos_sf!$D$2:$AY$99,base_mayorista!$A20,0)</f>
        <v>1294031733.4043105</v>
      </c>
      <c r="I20" s="10">
        <f>+HLOOKUP(VLOOKUP($B20,$AD$3:$AE$12,2,0),creditos_sf!$D$103:$AY$200,base_mayorista!$A20,0)</f>
        <v>219743124.88006419</v>
      </c>
      <c r="J20" s="10">
        <f>+HLOOKUP(VLOOKUP($B20,$AD$3:$AE$12,2,0),Costo_fondeo!$D$3:$AY$100,base_mayorista!$A20,0)</f>
        <v>2.4334099691090563</v>
      </c>
      <c r="K20" s="10">
        <f>+HLOOKUP(VLOOKUP($B20,$AD$3:$AE$12,2,0),Costo_provisiones!$D$3:$AY$100,base_mayorista!$A20,0)</f>
        <v>0.5559434157689559</v>
      </c>
      <c r="L20" s="10">
        <f>+HLOOKUP(VLOOKUP($B20,$AD$3:$AE$12,2,0),Morosidad_control!$D$4:$AY$101,base_mayorista!$A20,0)</f>
        <v>0.36808942257622629</v>
      </c>
      <c r="M20" s="10">
        <f ca="1">+OFFSET(Capital_2!$D$2,base_mayorista!A20,0)</f>
        <v>3.8158367264519906</v>
      </c>
      <c r="N20" s="10">
        <f>+HLOOKUP(VLOOKUP($B20,$AD$3:$AE$12,2,0),costo_laboral!$E$2:$AZ$99,base_mayorista!$A20,0)</f>
        <v>1.7266351459221978</v>
      </c>
      <c r="O20" s="10">
        <f>+HLOOKUP(VLOOKUP($B20,$AD$3:$AE$12,2,0),Participacion1!$D$4:$M$101,base_mayorista!$A20,0)</f>
        <v>2.8570464106699109</v>
      </c>
      <c r="P20" s="1"/>
      <c r="Q20" s="10"/>
      <c r="R20" s="10"/>
      <c r="S20" s="10"/>
      <c r="T20" s="38"/>
      <c r="U20" s="38"/>
      <c r="V20" s="38"/>
      <c r="W20" s="38"/>
      <c r="X20" s="38"/>
      <c r="Y20" s="38"/>
      <c r="Z20" s="11"/>
      <c r="AB20" s="38"/>
      <c r="AG20" s="35"/>
    </row>
    <row r="21" spans="1:33" ht="16.5" x14ac:dyDescent="0.3">
      <c r="A21">
        <f t="shared" si="0"/>
        <v>20</v>
      </c>
      <c r="B21">
        <v>1</v>
      </c>
      <c r="C21">
        <v>19</v>
      </c>
      <c r="D21" s="3">
        <v>41455</v>
      </c>
      <c r="E21" s="33">
        <v>13</v>
      </c>
      <c r="F21">
        <v>1</v>
      </c>
      <c r="G21" s="10">
        <f>+HLOOKUP(VLOOKUP($B21,$AD$3:$AE$12,2,0),costos_sf!$D$2:$AZ$99,base_mayorista!$A21,0)</f>
        <v>100607691.48545128</v>
      </c>
      <c r="H21" s="10">
        <f>+HLOOKUP(VLOOKUP($B21,$AD$3:$AE$12,2,0),creditos_sf!$D$2:$AY$99,base_mayorista!$A21,0)</f>
        <v>1249297872.4810321</v>
      </c>
      <c r="I21" s="10">
        <f>+HLOOKUP(VLOOKUP($B21,$AD$3:$AE$12,2,0),creditos_sf!$D$103:$AY$200,base_mayorista!$A21,0)</f>
        <v>227786012.72346237</v>
      </c>
      <c r="J21" s="10">
        <f>+HLOOKUP(VLOOKUP($B21,$AD$3:$AE$12,2,0),Costo_fondeo!$D$3:$AY$100,base_mayorista!$A21,0)</f>
        <v>2.3505056116299379</v>
      </c>
      <c r="K21" s="10">
        <f>+HLOOKUP(VLOOKUP($B21,$AD$3:$AE$12,2,0),Costo_provisiones!$D$3:$AY$100,base_mayorista!$A21,0)</f>
        <v>0.61495115439019665</v>
      </c>
      <c r="L21" s="10">
        <f>+HLOOKUP(VLOOKUP($B21,$AD$3:$AE$12,2,0),Morosidad_control!$D$4:$AY$101,base_mayorista!$A21,0)</f>
        <v>0.37998506843452112</v>
      </c>
      <c r="M21" s="10">
        <f ca="1">+OFFSET(Capital_2!$D$2,base_mayorista!A21,0)</f>
        <v>3.777787965810723</v>
      </c>
      <c r="N21" s="10">
        <f>+HLOOKUP(VLOOKUP($B21,$AD$3:$AE$12,2,0),costo_laboral!$E$2:$AZ$99,base_mayorista!$A21,0)</f>
        <v>1.7988960097958335</v>
      </c>
      <c r="O21" s="10">
        <f>+HLOOKUP(VLOOKUP($B21,$AD$3:$AE$12,2,0),Participacion1!$D$4:$M$101,base_mayorista!$A21,0)</f>
        <v>2.7024024905437667</v>
      </c>
      <c r="P21" s="1"/>
      <c r="Q21" s="10"/>
      <c r="R21" s="10"/>
      <c r="S21" s="10"/>
      <c r="T21" s="38"/>
      <c r="U21" s="38"/>
      <c r="V21" s="38"/>
      <c r="W21" s="38"/>
      <c r="X21" s="38"/>
      <c r="Y21" s="38"/>
      <c r="Z21" s="11"/>
      <c r="AB21" s="38"/>
      <c r="AG21" s="35"/>
    </row>
    <row r="22" spans="1:33" ht="16.5" x14ac:dyDescent="0.3">
      <c r="A22">
        <f t="shared" si="0"/>
        <v>21</v>
      </c>
      <c r="B22">
        <v>1</v>
      </c>
      <c r="C22">
        <v>20</v>
      </c>
      <c r="D22" s="3">
        <v>41486</v>
      </c>
      <c r="E22" s="33">
        <v>13</v>
      </c>
      <c r="F22">
        <v>1</v>
      </c>
      <c r="G22" s="10">
        <f>+HLOOKUP(VLOOKUP($B22,$AD$3:$AE$12,2,0),costos_sf!$D$2:$AZ$99,base_mayorista!$A22,0)</f>
        <v>101873527.18940678</v>
      </c>
      <c r="H22" s="10">
        <f>+HLOOKUP(VLOOKUP($B22,$AD$3:$AE$12,2,0),creditos_sf!$D$2:$AY$99,base_mayorista!$A22,0)</f>
        <v>1221632769.4171934</v>
      </c>
      <c r="I22" s="10">
        <f>+HLOOKUP(VLOOKUP($B22,$AD$3:$AE$12,2,0),creditos_sf!$D$103:$AY$200,base_mayorista!$A22,0)</f>
        <v>204772438.60250825</v>
      </c>
      <c r="J22" s="10">
        <f>+HLOOKUP(VLOOKUP($B22,$AD$3:$AE$12,2,0),Costo_fondeo!$D$3:$AY$100,base_mayorista!$A22,0)</f>
        <v>2.3199198923044722</v>
      </c>
      <c r="K22" s="10">
        <f>+HLOOKUP(VLOOKUP($B22,$AD$3:$AE$12,2,0),Costo_provisiones!$D$3:$AY$100,base_mayorista!$A22,0)</f>
        <v>0.63092126106769564</v>
      </c>
      <c r="L22" s="10">
        <f>+HLOOKUP(VLOOKUP($B22,$AD$3:$AE$12,2,0),Morosidad_control!$D$4:$AY$101,base_mayorista!$A22,0)</f>
        <v>0.38856277716043564</v>
      </c>
      <c r="M22" s="10">
        <f ca="1">+OFFSET(Capital_2!$D$2,base_mayorista!A22,0)</f>
        <v>3.7289387467323043</v>
      </c>
      <c r="N22" s="10">
        <f>+HLOOKUP(VLOOKUP($B22,$AD$3:$AE$12,2,0),costo_laboral!$E$2:$AZ$99,base_mayorista!$A22,0)</f>
        <v>1.8957031153386643</v>
      </c>
      <c r="O22" s="10">
        <f>+HLOOKUP(VLOOKUP($B22,$AD$3:$AE$12,2,0),Participacion1!$D$4:$M$101,base_mayorista!$A22,0)</f>
        <v>2.5516150609872428</v>
      </c>
      <c r="P22" s="1"/>
      <c r="Q22" s="10"/>
      <c r="R22" s="10"/>
      <c r="S22" s="10"/>
      <c r="T22" s="38"/>
      <c r="U22" s="38"/>
      <c r="V22" s="38"/>
      <c r="W22" s="38"/>
      <c r="X22" s="38"/>
      <c r="Y22" s="38"/>
      <c r="Z22" s="11"/>
      <c r="AB22" s="38"/>
      <c r="AG22" s="35"/>
    </row>
    <row r="23" spans="1:33" ht="16.5" x14ac:dyDescent="0.3">
      <c r="A23">
        <f t="shared" si="0"/>
        <v>22</v>
      </c>
      <c r="B23">
        <v>1</v>
      </c>
      <c r="C23">
        <v>21</v>
      </c>
      <c r="D23" s="3">
        <v>41517</v>
      </c>
      <c r="E23" s="33">
        <v>13</v>
      </c>
      <c r="F23">
        <v>1</v>
      </c>
      <c r="G23" s="10">
        <f>+HLOOKUP(VLOOKUP($B23,$AD$3:$AE$12,2,0),costos_sf!$D$2:$AZ$99,base_mayorista!$A23,0)</f>
        <v>102192975.1061244</v>
      </c>
      <c r="H23" s="10">
        <f>+HLOOKUP(VLOOKUP($B23,$AD$3:$AE$12,2,0),creditos_sf!$D$2:$AY$99,base_mayorista!$A23,0)</f>
        <v>1233941712.4117515</v>
      </c>
      <c r="I23" s="10">
        <f>+HLOOKUP(VLOOKUP($B23,$AD$3:$AE$12,2,0),creditos_sf!$D$103:$AY$200,base_mayorista!$A23,0)</f>
        <v>210280326.36185464</v>
      </c>
      <c r="J23" s="10">
        <f>+HLOOKUP(VLOOKUP($B23,$AD$3:$AE$12,2,0),Costo_fondeo!$D$3:$AY$100,base_mayorista!$A23,0)</f>
        <v>2.2826411378654896</v>
      </c>
      <c r="K23" s="10">
        <f>+HLOOKUP(VLOOKUP($B23,$AD$3:$AE$12,2,0),Costo_provisiones!$D$3:$AY$100,base_mayorista!$A23,0)</f>
        <v>0.63233004257464343</v>
      </c>
      <c r="L23" s="10">
        <f>+HLOOKUP(VLOOKUP($B23,$AD$3:$AE$12,2,0),Morosidad_control!$D$4:$AY$101,base_mayorista!$A23,0)</f>
        <v>0.43011093725170396</v>
      </c>
      <c r="M23" s="10">
        <f ca="1">+OFFSET(Capital_2!$D$2,base_mayorista!A23,0)</f>
        <v>3.6888980520732653</v>
      </c>
      <c r="N23" s="10">
        <f>+HLOOKUP(VLOOKUP($B23,$AD$3:$AE$12,2,0),costo_laboral!$E$2:$AZ$99,base_mayorista!$A23,0)</f>
        <v>1.8928234385093514</v>
      </c>
      <c r="O23" s="10">
        <f>+HLOOKUP(VLOOKUP($B23,$AD$3:$AE$12,2,0),Participacion1!$D$4:$M$101,base_mayorista!$A23,0)</f>
        <v>2.5097192459399236</v>
      </c>
      <c r="P23" s="1"/>
      <c r="Q23" s="10"/>
      <c r="R23" s="10"/>
      <c r="S23" s="10"/>
      <c r="T23" s="38"/>
      <c r="U23" s="38"/>
      <c r="V23" s="38"/>
      <c r="W23" s="38"/>
      <c r="X23" s="38"/>
      <c r="Y23" s="38"/>
      <c r="Z23" s="11"/>
      <c r="AB23" s="38"/>
      <c r="AG23" s="35"/>
    </row>
    <row r="24" spans="1:33" ht="16.5" x14ac:dyDescent="0.3">
      <c r="A24">
        <f t="shared" si="0"/>
        <v>23</v>
      </c>
      <c r="B24">
        <v>1</v>
      </c>
      <c r="C24">
        <v>22</v>
      </c>
      <c r="D24" s="3">
        <v>41547</v>
      </c>
      <c r="E24" s="33">
        <v>13</v>
      </c>
      <c r="F24">
        <v>1</v>
      </c>
      <c r="G24" s="10">
        <f>+HLOOKUP(VLOOKUP($B24,$AD$3:$AE$12,2,0),costos_sf!$D$2:$AZ$99,base_mayorista!$A24,0)</f>
        <v>103248946.04753102</v>
      </c>
      <c r="H24" s="10">
        <f>+HLOOKUP(VLOOKUP($B24,$AD$3:$AE$12,2,0),creditos_sf!$D$2:$AY$99,base_mayorista!$A24,0)</f>
        <v>1272996445.4058473</v>
      </c>
      <c r="I24" s="10">
        <f>+HLOOKUP(VLOOKUP($B24,$AD$3:$AE$12,2,0),creditos_sf!$D$103:$AY$200,base_mayorista!$A24,0)</f>
        <v>197680956.01653722</v>
      </c>
      <c r="J24" s="10">
        <f>+HLOOKUP(VLOOKUP($B24,$AD$3:$AE$12,2,0),Costo_fondeo!$D$3:$AY$100,base_mayorista!$A24,0)</f>
        <v>2.2642229650080257</v>
      </c>
      <c r="K24" s="10">
        <f>+HLOOKUP(VLOOKUP($B24,$AD$3:$AE$12,2,0),Costo_provisiones!$D$3:$AY$100,base_mayorista!$A24,0)</f>
        <v>0.61226129570236354</v>
      </c>
      <c r="L24" s="10">
        <f>+HLOOKUP(VLOOKUP($B24,$AD$3:$AE$12,2,0),Morosidad_control!$D$4:$AY$101,base_mayorista!$A24,0)</f>
        <v>0.37333290691565707</v>
      </c>
      <c r="M24" s="10">
        <f ca="1">+OFFSET(Capital_2!$D$2,base_mayorista!A24,0)</f>
        <v>3.6532457928608841</v>
      </c>
      <c r="N24" s="10">
        <f>+HLOOKUP(VLOOKUP($B24,$AD$3:$AE$12,2,0),costo_laboral!$E$2:$AZ$99,base_mayorista!$A24,0)</f>
        <v>1.8870505201044545</v>
      </c>
      <c r="O24" s="10">
        <f>+HLOOKUP(VLOOKUP($B24,$AD$3:$AE$12,2,0),Participacion1!$D$4:$M$101,base_mayorista!$A24,0)</f>
        <v>2.5759915391655901</v>
      </c>
      <c r="P24" s="1"/>
      <c r="Q24" s="10"/>
      <c r="R24" s="10"/>
      <c r="S24" s="10"/>
      <c r="T24" s="38"/>
      <c r="U24" s="38"/>
      <c r="V24" s="38"/>
      <c r="W24" s="38"/>
      <c r="X24" s="38"/>
      <c r="Y24" s="38"/>
      <c r="Z24" s="11"/>
      <c r="AB24" s="38"/>
      <c r="AG24" s="35"/>
    </row>
    <row r="25" spans="1:33" ht="16.5" x14ac:dyDescent="0.3">
      <c r="A25">
        <f t="shared" si="0"/>
        <v>24</v>
      </c>
      <c r="B25">
        <v>1</v>
      </c>
      <c r="C25">
        <v>23</v>
      </c>
      <c r="D25" s="3">
        <v>41578</v>
      </c>
      <c r="E25" s="33">
        <v>13</v>
      </c>
      <c r="F25">
        <v>1</v>
      </c>
      <c r="G25" s="10">
        <f>+HLOOKUP(VLOOKUP($B25,$AD$3:$AE$12,2,0),costos_sf!$D$2:$AZ$99,base_mayorista!$A25,0)</f>
        <v>103310818.07731108</v>
      </c>
      <c r="H25" s="10">
        <f>+HLOOKUP(VLOOKUP($B25,$AD$3:$AE$12,2,0),creditos_sf!$D$2:$AY$99,base_mayorista!$A25,0)</f>
        <v>1296141163.9291477</v>
      </c>
      <c r="I25" s="10">
        <f>+HLOOKUP(VLOOKUP($B25,$AD$3:$AE$12,2,0),creditos_sf!$D$103:$AY$200,base_mayorista!$A25,0)</f>
        <v>198574183.22099906</v>
      </c>
      <c r="J25" s="10">
        <f>+HLOOKUP(VLOOKUP($B25,$AD$3:$AE$12,2,0),Costo_fondeo!$D$3:$AY$100,base_mayorista!$A25,0)</f>
        <v>2.2314624376628625</v>
      </c>
      <c r="K25" s="10">
        <f>+HLOOKUP(VLOOKUP($B25,$AD$3:$AE$12,2,0),Costo_provisiones!$D$3:$AY$100,base_mayorista!$A25,0)</f>
        <v>0.74406878825827427</v>
      </c>
      <c r="L25" s="10">
        <f>+HLOOKUP(VLOOKUP($B25,$AD$3:$AE$12,2,0),Morosidad_control!$D$4:$AY$101,base_mayorista!$A25,0)</f>
        <v>0.36571391224602273</v>
      </c>
      <c r="M25" s="10">
        <f ca="1">+OFFSET(Capital_2!$D$2,base_mayorista!A25,0)</f>
        <v>3.6199379690818381</v>
      </c>
      <c r="N25" s="10">
        <f>+HLOOKUP(VLOOKUP($B25,$AD$3:$AE$12,2,0),costo_laboral!$E$2:$AZ$99,base_mayorista!$A25,0)</f>
        <v>1.8703334456301353</v>
      </c>
      <c r="O25" s="10">
        <f>+HLOOKUP(VLOOKUP($B25,$AD$3:$AE$12,2,0),Participacion1!$D$4:$M$101,base_mayorista!$A25,0)</f>
        <v>2.5941463638500579</v>
      </c>
      <c r="P25" s="1"/>
      <c r="Q25" s="10"/>
      <c r="R25" s="10"/>
      <c r="S25" s="10"/>
      <c r="T25" s="38"/>
      <c r="U25" s="38"/>
      <c r="V25" s="38"/>
      <c r="W25" s="38"/>
      <c r="X25" s="38"/>
      <c r="Y25" s="38"/>
      <c r="Z25" s="11"/>
      <c r="AB25" s="38"/>
      <c r="AG25" s="35"/>
    </row>
    <row r="26" spans="1:33" ht="16.5" x14ac:dyDescent="0.3">
      <c r="A26">
        <f t="shared" si="0"/>
        <v>25</v>
      </c>
      <c r="B26">
        <v>1</v>
      </c>
      <c r="C26">
        <v>24</v>
      </c>
      <c r="D26" s="3">
        <v>41608</v>
      </c>
      <c r="E26" s="33">
        <v>13</v>
      </c>
      <c r="F26">
        <v>1</v>
      </c>
      <c r="G26" s="10">
        <f>+HLOOKUP(VLOOKUP($B26,$AD$3:$AE$12,2,0),costos_sf!$D$2:$AZ$99,base_mayorista!$A26,0)</f>
        <v>103386172.80704853</v>
      </c>
      <c r="H26" s="10">
        <f>+HLOOKUP(VLOOKUP($B26,$AD$3:$AE$12,2,0),creditos_sf!$D$2:$AY$99,base_mayorista!$A26,0)</f>
        <v>1359516203.0745835</v>
      </c>
      <c r="I26" s="10">
        <f>+HLOOKUP(VLOOKUP($B26,$AD$3:$AE$12,2,0),creditos_sf!$D$103:$AY$200,base_mayorista!$A26,0)</f>
        <v>188261928.98242494</v>
      </c>
      <c r="J26" s="10">
        <f>+HLOOKUP(VLOOKUP($B26,$AD$3:$AE$12,2,0),Costo_fondeo!$D$3:$AY$100,base_mayorista!$A26,0)</f>
        <v>2.1966682219130949</v>
      </c>
      <c r="K26" s="10">
        <f>+HLOOKUP(VLOOKUP($B26,$AD$3:$AE$12,2,0),Costo_provisiones!$D$3:$AY$100,base_mayorista!$A26,0)</f>
        <v>0.71115465604220007</v>
      </c>
      <c r="L26" s="10">
        <f>+HLOOKUP(VLOOKUP($B26,$AD$3:$AE$12,2,0),Morosidad_control!$D$4:$AY$101,base_mayorista!$A26,0)</f>
        <v>0.35879620241594479</v>
      </c>
      <c r="M26" s="10">
        <f ca="1">+OFFSET(Capital_2!$D$2,base_mayorista!A26,0)</f>
        <v>3.5647933704456456</v>
      </c>
      <c r="N26" s="10">
        <f>+HLOOKUP(VLOOKUP($B26,$AD$3:$AE$12,2,0),costo_laboral!$E$2:$AZ$99,base_mayorista!$A26,0)</f>
        <v>1.8196837608359364</v>
      </c>
      <c r="O26" s="10">
        <f>+HLOOKUP(VLOOKUP($B26,$AD$3:$AE$12,2,0),Participacion1!$D$4:$M$101,base_mayorista!$A26,0)</f>
        <v>2.6184750918744952</v>
      </c>
      <c r="P26" s="1"/>
      <c r="Q26" s="10"/>
      <c r="R26" s="10"/>
      <c r="S26" s="10"/>
      <c r="T26" s="38"/>
      <c r="U26" s="38"/>
      <c r="V26" s="38"/>
      <c r="W26" s="38"/>
      <c r="X26" s="38"/>
      <c r="Y26" s="38"/>
      <c r="Z26" s="11"/>
      <c r="AB26" s="38"/>
      <c r="AG26" s="35"/>
    </row>
    <row r="27" spans="1:33" ht="16.5" x14ac:dyDescent="0.3">
      <c r="A27">
        <f t="shared" si="0"/>
        <v>26</v>
      </c>
      <c r="B27">
        <v>1</v>
      </c>
      <c r="C27">
        <v>25</v>
      </c>
      <c r="D27" s="3">
        <v>41639</v>
      </c>
      <c r="E27" s="33">
        <v>13</v>
      </c>
      <c r="F27">
        <v>1</v>
      </c>
      <c r="G27" s="10">
        <f>+HLOOKUP(VLOOKUP($B27,$AD$3:$AE$12,2,0),costos_sf!$D$2:$AZ$99,base_mayorista!$A27,0)</f>
        <v>104568256.18348482</v>
      </c>
      <c r="H27" s="10">
        <f>+HLOOKUP(VLOOKUP($B27,$AD$3:$AE$12,2,0),creditos_sf!$D$2:$AY$99,base_mayorista!$A27,0)</f>
        <v>1357362186.5088258</v>
      </c>
      <c r="I27" s="10">
        <f>+HLOOKUP(VLOOKUP($B27,$AD$3:$AE$12,2,0),creditos_sf!$D$103:$AY$200,base_mayorista!$A27,0)</f>
        <v>181653956.21694332</v>
      </c>
      <c r="J27" s="10">
        <f>+HLOOKUP(VLOOKUP($B27,$AD$3:$AE$12,2,0),Costo_fondeo!$D$3:$AY$100,base_mayorista!$A27,0)</f>
        <v>2.1784486063384967</v>
      </c>
      <c r="K27" s="10">
        <f>+HLOOKUP(VLOOKUP($B27,$AD$3:$AE$12,2,0),Costo_provisiones!$D$3:$AY$100,base_mayorista!$A27,0)</f>
        <v>0.75403474902172196</v>
      </c>
      <c r="L27" s="10">
        <f>+HLOOKUP(VLOOKUP($B27,$AD$3:$AE$12,2,0),Morosidad_control!$D$4:$AY$101,base_mayorista!$A27,0)</f>
        <v>0.39361909399790956</v>
      </c>
      <c r="M27" s="10">
        <f ca="1">+OFFSET(Capital_2!$D$2,base_mayorista!A27,0)</f>
        <v>3.5095726367283766</v>
      </c>
      <c r="N27" s="10">
        <f>+HLOOKUP(VLOOKUP($B27,$AD$3:$AE$12,2,0),costo_laboral!$E$2:$AZ$99,base_mayorista!$A27,0)</f>
        <v>1.8303129001167311</v>
      </c>
      <c r="O27" s="10">
        <f>+HLOOKUP(VLOOKUP($B27,$AD$3:$AE$12,2,0),Participacion1!$D$4:$M$101,base_mayorista!$A27,0)</f>
        <v>2.5823177154634416</v>
      </c>
      <c r="P27" s="1"/>
      <c r="Q27" s="10"/>
      <c r="R27" s="10"/>
      <c r="S27" s="10"/>
      <c r="T27" s="38"/>
      <c r="U27" s="38"/>
      <c r="V27" s="38"/>
      <c r="W27" s="38"/>
      <c r="X27" s="38"/>
      <c r="Y27" s="38"/>
      <c r="Z27" s="11"/>
      <c r="AB27" s="38"/>
      <c r="AG27" s="35"/>
    </row>
    <row r="28" spans="1:33" ht="16.5" x14ac:dyDescent="0.3">
      <c r="A28">
        <f t="shared" si="0"/>
        <v>27</v>
      </c>
      <c r="B28">
        <v>1</v>
      </c>
      <c r="C28">
        <v>26</v>
      </c>
      <c r="D28" s="3">
        <v>41670</v>
      </c>
      <c r="E28" s="33">
        <v>14</v>
      </c>
      <c r="F28">
        <v>1</v>
      </c>
      <c r="G28" s="10">
        <f>+HLOOKUP(VLOOKUP($B28,$AD$3:$AE$12,2,0),costos_sf!$D$2:$AZ$99,base_mayorista!$A28,0)</f>
        <v>103263793.42126198</v>
      </c>
      <c r="H28" s="10">
        <f>+HLOOKUP(VLOOKUP($B28,$AD$3:$AE$12,2,0),creditos_sf!$D$2:$AY$99,base_mayorista!$A28,0)</f>
        <v>1340912863.5911484</v>
      </c>
      <c r="I28" s="10">
        <f>+HLOOKUP(VLOOKUP($B28,$AD$3:$AE$12,2,0),creditos_sf!$D$103:$AY$200,base_mayorista!$A28,0)</f>
        <v>168128853.97645897</v>
      </c>
      <c r="J28" s="10">
        <f>+HLOOKUP(VLOOKUP($B28,$AD$3:$AE$12,2,0),Costo_fondeo!$D$3:$AY$100,base_mayorista!$A28,0)</f>
        <v>2.1240096069953776</v>
      </c>
      <c r="K28" s="10">
        <f>+HLOOKUP(VLOOKUP($B28,$AD$3:$AE$12,2,0),Costo_provisiones!$D$3:$AY$100,base_mayorista!$A28,0)</f>
        <v>0.68109165721616516</v>
      </c>
      <c r="L28" s="10">
        <f>+HLOOKUP(VLOOKUP($B28,$AD$3:$AE$12,2,0),Morosidad_control!$D$4:$AY$101,base_mayorista!$A28,0)</f>
        <v>0.36964420537391462</v>
      </c>
      <c r="M28" s="10">
        <f ca="1">+OFFSET(Capital_2!$D$2,base_mayorista!A28,0)</f>
        <v>3.4442162995780268</v>
      </c>
      <c r="N28" s="10">
        <f>+HLOOKUP(VLOOKUP($B28,$AD$3:$AE$12,2,0),costo_laboral!$E$2:$AZ$99,base_mayorista!$A28,0)</f>
        <v>1.8904082213896369</v>
      </c>
      <c r="O28" s="10">
        <f>+HLOOKUP(VLOOKUP($B28,$AD$3:$AE$12,2,0),Participacion1!$D$4:$M$101,base_mayorista!$A28,0)</f>
        <v>2.5371676954016418</v>
      </c>
      <c r="P28" s="1"/>
      <c r="Q28" s="10"/>
      <c r="R28" s="10"/>
      <c r="S28" s="10"/>
      <c r="T28" s="38"/>
      <c r="U28" s="38"/>
      <c r="V28" s="38"/>
      <c r="W28" s="38"/>
      <c r="X28" s="38"/>
      <c r="Y28" s="38"/>
      <c r="Z28" s="11"/>
      <c r="AB28" s="38"/>
      <c r="AG28" s="35"/>
    </row>
    <row r="29" spans="1:33" ht="16.5" x14ac:dyDescent="0.3">
      <c r="A29">
        <f t="shared" si="0"/>
        <v>28</v>
      </c>
      <c r="B29">
        <v>1</v>
      </c>
      <c r="C29">
        <v>27</v>
      </c>
      <c r="D29" s="3">
        <v>41698</v>
      </c>
      <c r="E29" s="33">
        <v>14</v>
      </c>
      <c r="F29">
        <v>1</v>
      </c>
      <c r="G29" s="10">
        <f>+HLOOKUP(VLOOKUP($B29,$AD$3:$AE$12,2,0),costos_sf!$D$2:$AZ$99,base_mayorista!$A29,0)</f>
        <v>101169402.88651825</v>
      </c>
      <c r="H29" s="10">
        <f>+HLOOKUP(VLOOKUP($B29,$AD$3:$AE$12,2,0),creditos_sf!$D$2:$AY$99,base_mayorista!$A29,0)</f>
        <v>1335647585.7107265</v>
      </c>
      <c r="I29" s="10">
        <f>+HLOOKUP(VLOOKUP($B29,$AD$3:$AE$12,2,0),creditos_sf!$D$103:$AY$200,base_mayorista!$A29,0)</f>
        <v>189856981.96879944</v>
      </c>
      <c r="J29" s="10">
        <f>+HLOOKUP(VLOOKUP($B29,$AD$3:$AE$12,2,0),Costo_fondeo!$D$3:$AY$100,base_mayorista!$A29,0)</f>
        <v>2.0471985296737878</v>
      </c>
      <c r="K29" s="10">
        <f>+HLOOKUP(VLOOKUP($B29,$AD$3:$AE$12,2,0),Costo_provisiones!$D$3:$AY$100,base_mayorista!$A29,0)</f>
        <v>0.71792862169838212</v>
      </c>
      <c r="L29" s="10">
        <f>+HLOOKUP(VLOOKUP($B29,$AD$3:$AE$12,2,0),Morosidad_control!$D$4:$AY$101,base_mayorista!$A29,0)</f>
        <v>0.35648858573451708</v>
      </c>
      <c r="M29" s="10">
        <f ca="1">+OFFSET(Capital_2!$D$2,base_mayorista!A29,0)</f>
        <v>3.3651511548182853</v>
      </c>
      <c r="N29" s="10">
        <f>+HLOOKUP(VLOOKUP($B29,$AD$3:$AE$12,2,0),costo_laboral!$E$2:$AZ$99,base_mayorista!$A29,0)</f>
        <v>1.8952951941285852</v>
      </c>
      <c r="O29" s="10">
        <f>+HLOOKUP(VLOOKUP($B29,$AD$3:$AE$12,2,0),Participacion1!$D$4:$M$101,base_mayorista!$A29,0)</f>
        <v>2.5202997664204245</v>
      </c>
      <c r="P29" s="1"/>
      <c r="Q29" s="10"/>
      <c r="R29" s="10"/>
      <c r="S29" s="10"/>
      <c r="T29" s="38"/>
      <c r="U29" s="38"/>
      <c r="V29" s="38"/>
      <c r="W29" s="38"/>
      <c r="X29" s="38"/>
      <c r="Y29" s="38"/>
      <c r="Z29" s="11"/>
      <c r="AB29" s="38"/>
      <c r="AG29" s="35"/>
    </row>
    <row r="30" spans="1:33" ht="16.5" x14ac:dyDescent="0.3">
      <c r="A30">
        <f t="shared" si="0"/>
        <v>29</v>
      </c>
      <c r="B30">
        <v>1</v>
      </c>
      <c r="C30">
        <v>28</v>
      </c>
      <c r="D30" s="3">
        <v>41729</v>
      </c>
      <c r="E30" s="33">
        <v>14</v>
      </c>
      <c r="F30">
        <v>1</v>
      </c>
      <c r="G30" s="10">
        <f>+HLOOKUP(VLOOKUP($B30,$AD$3:$AE$12,2,0),costos_sf!$D$2:$AZ$99,base_mayorista!$A30,0)</f>
        <v>101365472.24622899</v>
      </c>
      <c r="H30" s="10">
        <f>+HLOOKUP(VLOOKUP($B30,$AD$3:$AE$12,2,0),creditos_sf!$D$2:$AY$99,base_mayorista!$A30,0)</f>
        <v>1356818267.4517925</v>
      </c>
      <c r="I30" s="10">
        <f>+HLOOKUP(VLOOKUP($B30,$AD$3:$AE$12,2,0),creditos_sf!$D$103:$AY$200,base_mayorista!$A30,0)</f>
        <v>230050791.29913822</v>
      </c>
      <c r="J30" s="10">
        <f>+HLOOKUP(VLOOKUP($B30,$AD$3:$AE$12,2,0),Costo_fondeo!$D$3:$AY$100,base_mayorista!$A30,0)</f>
        <v>1.9902601210648452</v>
      </c>
      <c r="K30" s="10">
        <f>+HLOOKUP(VLOOKUP($B30,$AD$3:$AE$12,2,0),Costo_provisiones!$D$3:$AY$100,base_mayorista!$A30,0)</f>
        <v>0.7201060417299614</v>
      </c>
      <c r="L30" s="10">
        <f>+HLOOKUP(VLOOKUP($B30,$AD$3:$AE$12,2,0),Morosidad_control!$D$4:$AY$101,base_mayorista!$A30,0)</f>
        <v>0.36575117749057384</v>
      </c>
      <c r="M30" s="10">
        <f ca="1">+OFFSET(Capital_2!$D$2,base_mayorista!A30,0)</f>
        <v>3.2958556767962262</v>
      </c>
      <c r="N30" s="10">
        <f>+HLOOKUP(VLOOKUP($B30,$AD$3:$AE$12,2,0),costo_laboral!$E$2:$AZ$99,base_mayorista!$A30,0)</f>
        <v>1.8513866231241169</v>
      </c>
      <c r="O30" s="10">
        <f>+HLOOKUP(VLOOKUP($B30,$AD$3:$AE$12,2,0),Participacion1!$D$4:$M$101,base_mayorista!$A30,0)</f>
        <v>2.5988818697590772</v>
      </c>
      <c r="P30" s="1"/>
      <c r="Q30" s="10"/>
      <c r="R30" s="10"/>
      <c r="S30" s="10"/>
      <c r="T30" s="38"/>
      <c r="U30" s="38"/>
      <c r="V30" s="38"/>
      <c r="W30" s="38"/>
      <c r="X30" s="38"/>
      <c r="Y30" s="38"/>
      <c r="Z30" s="11"/>
      <c r="AB30" s="38"/>
      <c r="AG30" s="35"/>
    </row>
    <row r="31" spans="1:33" ht="16.5" x14ac:dyDescent="0.3">
      <c r="A31">
        <f t="shared" si="0"/>
        <v>30</v>
      </c>
      <c r="B31">
        <v>1</v>
      </c>
      <c r="C31">
        <v>29</v>
      </c>
      <c r="D31" s="3">
        <v>41759</v>
      </c>
      <c r="E31" s="33">
        <v>14</v>
      </c>
      <c r="F31">
        <v>1</v>
      </c>
      <c r="G31" s="10">
        <f>+HLOOKUP(VLOOKUP($B31,$AD$3:$AE$12,2,0),costos_sf!$D$2:$AZ$99,base_mayorista!$A31,0)</f>
        <v>97228226.435725734</v>
      </c>
      <c r="H31" s="10">
        <f>+HLOOKUP(VLOOKUP($B31,$AD$3:$AE$12,2,0),creditos_sf!$D$2:$AY$99,base_mayorista!$A31,0)</f>
        <v>1330047716.1022265</v>
      </c>
      <c r="I31" s="10">
        <f>+HLOOKUP(VLOOKUP($B31,$AD$3:$AE$12,2,0),creditos_sf!$D$103:$AY$200,base_mayorista!$A31,0)</f>
        <v>280346462.04388517</v>
      </c>
      <c r="J31" s="10">
        <f>+HLOOKUP(VLOOKUP($B31,$AD$3:$AE$12,2,0),Costo_fondeo!$D$3:$AY$100,base_mayorista!$A31,0)</f>
        <v>1.9473822755932826</v>
      </c>
      <c r="K31" s="10">
        <f>+HLOOKUP(VLOOKUP($B31,$AD$3:$AE$12,2,0),Costo_provisiones!$D$3:$AY$100,base_mayorista!$A31,0)</f>
        <v>0.5959749100192967</v>
      </c>
      <c r="L31" s="10">
        <f>+HLOOKUP(VLOOKUP($B31,$AD$3:$AE$12,2,0),Morosidad_control!$D$4:$AY$101,base_mayorista!$A31,0)</f>
        <v>0.33900674372020678</v>
      </c>
      <c r="M31" s="10">
        <f ca="1">+OFFSET(Capital_2!$D$2,base_mayorista!A31,0)</f>
        <v>3.2437779376973728</v>
      </c>
      <c r="N31" s="10">
        <f>+HLOOKUP(VLOOKUP($B31,$AD$3:$AE$12,2,0),costo_laboral!$E$2:$AZ$99,base_mayorista!$A31,0)</f>
        <v>1.8605336390964839</v>
      </c>
      <c r="O31" s="10">
        <f>+HLOOKUP(VLOOKUP($B31,$AD$3:$AE$12,2,0),Participacion1!$D$4:$M$101,base_mayorista!$A31,0)</f>
        <v>2.4688891865749016</v>
      </c>
      <c r="P31" s="1"/>
      <c r="Q31" s="10"/>
      <c r="R31" s="10"/>
      <c r="S31" s="10"/>
      <c r="T31" s="38"/>
      <c r="U31" s="38"/>
      <c r="V31" s="38"/>
      <c r="W31" s="38"/>
      <c r="X31" s="38"/>
      <c r="Y31" s="38"/>
      <c r="Z31" s="11"/>
      <c r="AB31" s="38"/>
      <c r="AG31" s="35"/>
    </row>
    <row r="32" spans="1:33" ht="16.5" x14ac:dyDescent="0.3">
      <c r="A32">
        <f t="shared" si="0"/>
        <v>31</v>
      </c>
      <c r="B32">
        <v>1</v>
      </c>
      <c r="C32">
        <v>30</v>
      </c>
      <c r="D32" s="3">
        <v>41790</v>
      </c>
      <c r="E32" s="33">
        <v>14</v>
      </c>
      <c r="F32">
        <v>1</v>
      </c>
      <c r="G32" s="10">
        <f>+HLOOKUP(VLOOKUP($B32,$AD$3:$AE$12,2,0),costos_sf!$D$2:$AZ$99,base_mayorista!$A32,0)</f>
        <v>94308419.803158507</v>
      </c>
      <c r="H32" s="10">
        <f>+HLOOKUP(VLOOKUP($B32,$AD$3:$AE$12,2,0),creditos_sf!$D$2:$AY$99,base_mayorista!$A32,0)</f>
        <v>1337515979.0022335</v>
      </c>
      <c r="I32" s="10">
        <f>+HLOOKUP(VLOOKUP($B32,$AD$3:$AE$12,2,0),creditos_sf!$D$103:$AY$200,base_mayorista!$A32,0)</f>
        <v>329993798.3630622</v>
      </c>
      <c r="J32" s="10">
        <f>+HLOOKUP(VLOOKUP($B32,$AD$3:$AE$12,2,0),Costo_fondeo!$D$3:$AY$100,base_mayorista!$A32,0)</f>
        <v>1.9480843491642186</v>
      </c>
      <c r="K32" s="10">
        <f>+HLOOKUP(VLOOKUP($B32,$AD$3:$AE$12,2,0),Costo_provisiones!$D$3:$AY$100,base_mayorista!$A32,0)</f>
        <v>0.58777027050421182</v>
      </c>
      <c r="L32" s="10">
        <f>+HLOOKUP(VLOOKUP($B32,$AD$3:$AE$12,2,0),Morosidad_control!$D$4:$AY$101,base_mayorista!$A32,0)</f>
        <v>0.33177618842381823</v>
      </c>
      <c r="M32" s="10">
        <f ca="1">+OFFSET(Capital_2!$D$2,base_mayorista!A32,0)</f>
        <v>3.2095324879825831</v>
      </c>
      <c r="N32" s="10">
        <f>+HLOOKUP(VLOOKUP($B32,$AD$3:$AE$12,2,0),costo_laboral!$E$2:$AZ$99,base_mayorista!$A32,0)</f>
        <v>1.8143298505793326</v>
      </c>
      <c r="O32" s="10">
        <f>+HLOOKUP(VLOOKUP($B32,$AD$3:$AE$12,2,0),Participacion1!$D$4:$M$101,base_mayorista!$A32,0)</f>
        <v>2.4733734438418797</v>
      </c>
      <c r="P32" s="1"/>
      <c r="Q32" s="10"/>
      <c r="R32" s="10"/>
      <c r="S32" s="10"/>
      <c r="T32" s="38"/>
      <c r="U32" s="38"/>
      <c r="V32" s="38"/>
      <c r="W32" s="38"/>
      <c r="X32" s="38"/>
      <c r="Y32" s="38"/>
      <c r="Z32" s="11"/>
      <c r="AB32" s="38"/>
      <c r="AG32" s="35"/>
    </row>
    <row r="33" spans="1:33" ht="16.5" x14ac:dyDescent="0.3">
      <c r="A33">
        <f t="shared" si="0"/>
        <v>32</v>
      </c>
      <c r="B33">
        <v>1</v>
      </c>
      <c r="C33">
        <v>31</v>
      </c>
      <c r="D33" s="3">
        <v>41820</v>
      </c>
      <c r="E33" s="33">
        <v>14</v>
      </c>
      <c r="F33">
        <v>1</v>
      </c>
      <c r="G33" s="10">
        <f>+HLOOKUP(VLOOKUP($B33,$AD$3:$AE$12,2,0),costos_sf!$D$2:$AZ$99,base_mayorista!$A33,0)</f>
        <v>92634636.965738133</v>
      </c>
      <c r="H33" s="10">
        <f>+HLOOKUP(VLOOKUP($B33,$AD$3:$AE$12,2,0),creditos_sf!$D$2:$AY$99,base_mayorista!$A33,0)</f>
        <v>1379296602.614253</v>
      </c>
      <c r="I33" s="10">
        <f>+HLOOKUP(VLOOKUP($B33,$AD$3:$AE$12,2,0),creditos_sf!$D$103:$AY$200,base_mayorista!$A33,0)</f>
        <v>330113256.6740036</v>
      </c>
      <c r="J33" s="10">
        <f>+HLOOKUP(VLOOKUP($B33,$AD$3:$AE$12,2,0),Costo_fondeo!$D$3:$AY$100,base_mayorista!$A33,0)</f>
        <v>1.9685855108468253</v>
      </c>
      <c r="K33" s="10">
        <f>+HLOOKUP(VLOOKUP($B33,$AD$3:$AE$12,2,0),Costo_provisiones!$D$3:$AY$100,base_mayorista!$A33,0)</f>
        <v>0.60730558689812986</v>
      </c>
      <c r="L33" s="10">
        <f>+HLOOKUP(VLOOKUP($B33,$AD$3:$AE$12,2,0),Morosidad_control!$D$4:$AY$101,base_mayorista!$A33,0)</f>
        <v>0.39644304395528668</v>
      </c>
      <c r="M33" s="10">
        <f ca="1">+OFFSET(Capital_2!$D$2,base_mayorista!A33,0)</f>
        <v>3.1850428382831848</v>
      </c>
      <c r="N33" s="10">
        <f>+HLOOKUP(VLOOKUP($B33,$AD$3:$AE$12,2,0),costo_laboral!$E$2:$AZ$99,base_mayorista!$A33,0)</f>
        <v>1.8002736392891707</v>
      </c>
      <c r="O33" s="10">
        <f>+HLOOKUP(VLOOKUP($B33,$AD$3:$AE$12,2,0),Participacion1!$D$4:$M$101,base_mayorista!$A33,0)</f>
        <v>2.6238180193644363</v>
      </c>
      <c r="P33" s="1"/>
      <c r="Q33" s="10"/>
      <c r="R33" s="10"/>
      <c r="S33" s="10"/>
      <c r="T33" s="38"/>
      <c r="U33" s="38"/>
      <c r="V33" s="38"/>
      <c r="W33" s="38"/>
      <c r="X33" s="38"/>
      <c r="Y33" s="38"/>
      <c r="Z33" s="11"/>
      <c r="AB33" s="38"/>
      <c r="AG33" s="35"/>
    </row>
    <row r="34" spans="1:33" ht="16.5" x14ac:dyDescent="0.3">
      <c r="A34">
        <f t="shared" si="0"/>
        <v>33</v>
      </c>
      <c r="B34">
        <v>1</v>
      </c>
      <c r="C34">
        <v>32</v>
      </c>
      <c r="D34" s="3">
        <v>41851</v>
      </c>
      <c r="E34" s="33">
        <v>14</v>
      </c>
      <c r="F34">
        <v>1</v>
      </c>
      <c r="G34" s="10">
        <f>+HLOOKUP(VLOOKUP($B34,$AD$3:$AE$12,2,0),costos_sf!$D$2:$AZ$99,base_mayorista!$A34,0)</f>
        <v>91512586.974813014</v>
      </c>
      <c r="H34" s="10">
        <f>+HLOOKUP(VLOOKUP($B34,$AD$3:$AE$12,2,0),creditos_sf!$D$2:$AY$99,base_mayorista!$A34,0)</f>
        <v>1412326755.7047544</v>
      </c>
      <c r="I34" s="10">
        <f>+HLOOKUP(VLOOKUP($B34,$AD$3:$AE$12,2,0),creditos_sf!$D$103:$AY$200,base_mayorista!$A34,0)</f>
        <v>360427846.00583708</v>
      </c>
      <c r="J34" s="10">
        <f>+HLOOKUP(VLOOKUP($B34,$AD$3:$AE$12,2,0),Costo_fondeo!$D$3:$AY$100,base_mayorista!$A34,0)</f>
        <v>1.9318293676787586</v>
      </c>
      <c r="K34" s="10">
        <f>+HLOOKUP(VLOOKUP($B34,$AD$3:$AE$12,2,0),Costo_provisiones!$D$3:$AY$100,base_mayorista!$A34,0)</f>
        <v>0.60560296568223171</v>
      </c>
      <c r="L34" s="10">
        <f>+HLOOKUP(VLOOKUP($B34,$AD$3:$AE$12,2,0),Morosidad_control!$D$4:$AY$101,base_mayorista!$A34,0)</f>
        <v>0.4634982251629684</v>
      </c>
      <c r="M34" s="10">
        <f ca="1">+OFFSET(Capital_2!$D$2,base_mayorista!A34,0)</f>
        <v>3.1704105350092515</v>
      </c>
      <c r="N34" s="10">
        <f>+HLOOKUP(VLOOKUP($B34,$AD$3:$AE$12,2,0),costo_laboral!$E$2:$AZ$99,base_mayorista!$A34,0)</f>
        <v>1.7480998589380694</v>
      </c>
      <c r="O34" s="10">
        <f>+HLOOKUP(VLOOKUP($B34,$AD$3:$AE$12,2,0),Participacion1!$D$4:$M$101,base_mayorista!$A34,0)</f>
        <v>2.5062998156818965</v>
      </c>
      <c r="P34" s="1"/>
      <c r="Q34" s="10"/>
      <c r="R34" s="10"/>
      <c r="S34" s="10"/>
      <c r="T34" s="38"/>
      <c r="U34" s="38"/>
      <c r="V34" s="38"/>
      <c r="W34" s="38"/>
      <c r="X34" s="38"/>
      <c r="Y34" s="38"/>
      <c r="Z34" s="11"/>
      <c r="AB34" s="38"/>
      <c r="AG34" s="35"/>
    </row>
    <row r="35" spans="1:33" ht="16.5" x14ac:dyDescent="0.3">
      <c r="A35">
        <f t="shared" si="0"/>
        <v>34</v>
      </c>
      <c r="B35">
        <v>1</v>
      </c>
      <c r="C35">
        <v>33</v>
      </c>
      <c r="D35" s="3">
        <v>41882</v>
      </c>
      <c r="E35" s="33">
        <v>14</v>
      </c>
      <c r="F35">
        <v>1</v>
      </c>
      <c r="G35" s="10">
        <f>+HLOOKUP(VLOOKUP($B35,$AD$3:$AE$12,2,0),costos_sf!$D$2:$AZ$99,base_mayorista!$A35,0)</f>
        <v>92242899.348812729</v>
      </c>
      <c r="H35" s="10">
        <f>+HLOOKUP(VLOOKUP($B35,$AD$3:$AE$12,2,0),creditos_sf!$D$2:$AY$99,base_mayorista!$A35,0)</f>
        <v>1415285501.4832811</v>
      </c>
      <c r="I35" s="10">
        <f>+HLOOKUP(VLOOKUP($B35,$AD$3:$AE$12,2,0),creditos_sf!$D$103:$AY$200,base_mayorista!$A35,0)</f>
        <v>344224654.25738364</v>
      </c>
      <c r="J35" s="10">
        <f>+HLOOKUP(VLOOKUP($B35,$AD$3:$AE$12,2,0),Costo_fondeo!$D$3:$AY$100,base_mayorista!$A35,0)</f>
        <v>1.9371339197303086</v>
      </c>
      <c r="K35" s="10">
        <f>+HLOOKUP(VLOOKUP($B35,$AD$3:$AE$12,2,0),Costo_provisiones!$D$3:$AY$100,base_mayorista!$A35,0)</f>
        <v>0.56384518922123028</v>
      </c>
      <c r="L35" s="10">
        <f>+HLOOKUP(VLOOKUP($B35,$AD$3:$AE$12,2,0),Morosidad_control!$D$4:$AY$101,base_mayorista!$A35,0)</f>
        <v>0.59094036061958288</v>
      </c>
      <c r="M35" s="10">
        <f ca="1">+OFFSET(Capital_2!$D$2,base_mayorista!A35,0)</f>
        <v>3.1468414088192862</v>
      </c>
      <c r="N35" s="10">
        <f>+HLOOKUP(VLOOKUP($B35,$AD$3:$AE$12,2,0),costo_laboral!$E$2:$AZ$99,base_mayorista!$A35,0)</f>
        <v>1.7907479943424367</v>
      </c>
      <c r="O35" s="10">
        <f>+HLOOKUP(VLOOKUP($B35,$AD$3:$AE$12,2,0),Participacion1!$D$4:$M$101,base_mayorista!$A35,0)</f>
        <v>2.5026017670764427</v>
      </c>
      <c r="P35" s="1"/>
      <c r="Q35" s="10"/>
      <c r="R35" s="10"/>
      <c r="S35" s="10"/>
      <c r="T35" s="38"/>
      <c r="U35" s="38"/>
      <c r="V35" s="38"/>
      <c r="W35" s="38"/>
      <c r="X35" s="38"/>
      <c r="Y35" s="38"/>
      <c r="Z35" s="11"/>
      <c r="AB35" s="38"/>
      <c r="AG35" s="35"/>
    </row>
    <row r="36" spans="1:33" ht="16.5" x14ac:dyDescent="0.3">
      <c r="A36">
        <f t="shared" si="0"/>
        <v>35</v>
      </c>
      <c r="B36">
        <v>1</v>
      </c>
      <c r="C36">
        <v>34</v>
      </c>
      <c r="D36" s="3">
        <v>41912</v>
      </c>
      <c r="E36" s="33">
        <v>14</v>
      </c>
      <c r="F36">
        <v>1</v>
      </c>
      <c r="G36" s="10">
        <f>+HLOOKUP(VLOOKUP($B36,$AD$3:$AE$12,2,0),costos_sf!$D$2:$AZ$99,base_mayorista!$A36,0)</f>
        <v>96435091.688028648</v>
      </c>
      <c r="H36" s="10">
        <f>+HLOOKUP(VLOOKUP($B36,$AD$3:$AE$12,2,0),creditos_sf!$D$2:$AY$99,base_mayorista!$A36,0)</f>
        <v>1527236350.4439824</v>
      </c>
      <c r="I36" s="10">
        <f>+HLOOKUP(VLOOKUP($B36,$AD$3:$AE$12,2,0),creditos_sf!$D$103:$AY$200,base_mayorista!$A36,0)</f>
        <v>413403537.58832407</v>
      </c>
      <c r="J36" s="10">
        <f>+HLOOKUP(VLOOKUP($B36,$AD$3:$AE$12,2,0),Costo_fondeo!$D$3:$AY$100,base_mayorista!$A36,0)</f>
        <v>1.9365578482494306</v>
      </c>
      <c r="K36" s="10">
        <f>+HLOOKUP(VLOOKUP($B36,$AD$3:$AE$12,2,0),Costo_provisiones!$D$3:$AY$100,base_mayorista!$A36,0)</f>
        <v>0.60368284221439228</v>
      </c>
      <c r="L36" s="10">
        <f>+HLOOKUP(VLOOKUP($B36,$AD$3:$AE$12,2,0),Morosidad_control!$D$4:$AY$101,base_mayorista!$A36,0)</f>
        <v>0.53092286616270024</v>
      </c>
      <c r="M36" s="10">
        <f ca="1">+OFFSET(Capital_2!$D$2,base_mayorista!A36,0)</f>
        <v>3.1301745437504462</v>
      </c>
      <c r="N36" s="10">
        <f>+HLOOKUP(VLOOKUP($B36,$AD$3:$AE$12,2,0),costo_laboral!$E$2:$AZ$99,base_mayorista!$A36,0)</f>
        <v>1.6395574426494399</v>
      </c>
      <c r="O36" s="10">
        <f>+HLOOKUP(VLOOKUP($B36,$AD$3:$AE$12,2,0),Participacion1!$D$4:$M$101,base_mayorista!$A36,0)</f>
        <v>2.6494458679280615</v>
      </c>
      <c r="P36" s="1"/>
      <c r="Q36" s="10"/>
      <c r="R36" s="10"/>
      <c r="S36" s="10"/>
      <c r="T36" s="38"/>
      <c r="U36" s="38"/>
      <c r="V36" s="38"/>
      <c r="W36" s="38"/>
      <c r="X36" s="38"/>
      <c r="Y36" s="38"/>
      <c r="Z36" s="11"/>
      <c r="AB36" s="38"/>
      <c r="AG36" s="35"/>
    </row>
    <row r="37" spans="1:33" ht="16.5" x14ac:dyDescent="0.3">
      <c r="A37">
        <f t="shared" si="0"/>
        <v>36</v>
      </c>
      <c r="B37">
        <v>1</v>
      </c>
      <c r="C37">
        <v>35</v>
      </c>
      <c r="D37" s="3">
        <v>41943</v>
      </c>
      <c r="E37" s="33">
        <v>14</v>
      </c>
      <c r="F37">
        <v>1</v>
      </c>
      <c r="G37" s="10">
        <f>+HLOOKUP(VLOOKUP($B37,$AD$3:$AE$12,2,0),costos_sf!$D$2:$AZ$99,base_mayorista!$A37,0)</f>
        <v>101153595.83818479</v>
      </c>
      <c r="H37" s="10">
        <f>+HLOOKUP(VLOOKUP($B37,$AD$3:$AE$12,2,0),creditos_sf!$D$2:$AY$99,base_mayorista!$A37,0)</f>
        <v>1530388652.1564465</v>
      </c>
      <c r="I37" s="10">
        <f>+HLOOKUP(VLOOKUP($B37,$AD$3:$AE$12,2,0),creditos_sf!$D$103:$AY$200,base_mayorista!$A37,0)</f>
        <v>447843361.12820441</v>
      </c>
      <c r="J37" s="10">
        <f>+HLOOKUP(VLOOKUP($B37,$AD$3:$AE$12,2,0),Costo_fondeo!$D$3:$AY$100,base_mayorista!$A37,0)</f>
        <v>1.9441924373245201</v>
      </c>
      <c r="K37" s="10">
        <f>+HLOOKUP(VLOOKUP($B37,$AD$3:$AE$12,2,0),Costo_provisiones!$D$3:$AY$100,base_mayorista!$A37,0)</f>
        <v>0.58146575839550318</v>
      </c>
      <c r="L37" s="10">
        <f>+HLOOKUP(VLOOKUP($B37,$AD$3:$AE$12,2,0),Morosidad_control!$D$4:$AY$101,base_mayorista!$A37,0)</f>
        <v>0.43927798667881873</v>
      </c>
      <c r="M37" s="10">
        <f ca="1">+OFFSET(Capital_2!$D$2,base_mayorista!A37,0)</f>
        <v>3.1052199516205063</v>
      </c>
      <c r="N37" s="10">
        <f>+HLOOKUP(VLOOKUP($B37,$AD$3:$AE$12,2,0),costo_laboral!$E$2:$AZ$99,base_mayorista!$A37,0)</f>
        <v>1.6413246540537767</v>
      </c>
      <c r="O37" s="10">
        <f>+HLOOKUP(VLOOKUP($B37,$AD$3:$AE$12,2,0),Participacion1!$D$4:$M$101,base_mayorista!$A37,0)</f>
        <v>2.6085472810560493</v>
      </c>
      <c r="P37" s="1"/>
      <c r="Q37" s="10"/>
      <c r="R37" s="10"/>
      <c r="S37" s="10"/>
      <c r="T37" s="38"/>
      <c r="U37" s="38"/>
      <c r="V37" s="38"/>
      <c r="W37" s="38"/>
      <c r="X37" s="38"/>
      <c r="Y37" s="38"/>
      <c r="Z37" s="11"/>
      <c r="AB37" s="38"/>
      <c r="AG37" s="35"/>
    </row>
    <row r="38" spans="1:33" ht="16.5" x14ac:dyDescent="0.3">
      <c r="A38">
        <f t="shared" si="0"/>
        <v>37</v>
      </c>
      <c r="B38">
        <v>1</v>
      </c>
      <c r="C38">
        <v>36</v>
      </c>
      <c r="D38" s="3">
        <v>41973</v>
      </c>
      <c r="E38" s="33">
        <v>14</v>
      </c>
      <c r="F38">
        <v>1</v>
      </c>
      <c r="G38" s="10">
        <f>+HLOOKUP(VLOOKUP($B38,$AD$3:$AE$12,2,0),costos_sf!$D$2:$AZ$99,base_mayorista!$A38,0)</f>
        <v>102763194.43737349</v>
      </c>
      <c r="H38" s="10">
        <f>+HLOOKUP(VLOOKUP($B38,$AD$3:$AE$12,2,0),creditos_sf!$D$2:$AY$99,base_mayorista!$A38,0)</f>
        <v>1568281966.4244292</v>
      </c>
      <c r="I38" s="10">
        <f>+HLOOKUP(VLOOKUP($B38,$AD$3:$AE$12,2,0),creditos_sf!$D$103:$AY$200,base_mayorista!$A38,0)</f>
        <v>477745077.26894134</v>
      </c>
      <c r="J38" s="10">
        <f>+HLOOKUP(VLOOKUP($B38,$AD$3:$AE$12,2,0),Costo_fondeo!$D$3:$AY$100,base_mayorista!$A38,0)</f>
        <v>1.9498100215059508</v>
      </c>
      <c r="K38" s="10">
        <f>+HLOOKUP(VLOOKUP($B38,$AD$3:$AE$12,2,0),Costo_provisiones!$D$3:$AY$100,base_mayorista!$A38,0)</f>
        <v>0.59065503818816434</v>
      </c>
      <c r="L38" s="10">
        <f>+HLOOKUP(VLOOKUP($B38,$AD$3:$AE$12,2,0),Morosidad_control!$D$4:$AY$101,base_mayorista!$A38,0)</f>
        <v>0.43805868203153525</v>
      </c>
      <c r="M38" s="10">
        <f ca="1">+OFFSET(Capital_2!$D$2,base_mayorista!A38,0)</f>
        <v>3.0886044861742721</v>
      </c>
      <c r="N38" s="10">
        <f>+HLOOKUP(VLOOKUP($B38,$AD$3:$AE$12,2,0),costo_laboral!$E$2:$AZ$99,base_mayorista!$A38,0)</f>
        <v>1.6312327674845539</v>
      </c>
      <c r="O38" s="10">
        <f>+HLOOKUP(VLOOKUP($B38,$AD$3:$AE$12,2,0),Participacion1!$D$4:$M$101,base_mayorista!$A38,0)</f>
        <v>2.6585686839603326</v>
      </c>
      <c r="P38" s="1"/>
      <c r="Q38" s="10"/>
      <c r="R38" s="10"/>
      <c r="S38" s="10"/>
      <c r="T38" s="38"/>
      <c r="U38" s="38"/>
      <c r="V38" s="38"/>
      <c r="W38" s="38"/>
      <c r="X38" s="38"/>
      <c r="Y38" s="38"/>
      <c r="Z38" s="11"/>
      <c r="AB38" s="38"/>
      <c r="AG38" s="35"/>
    </row>
    <row r="39" spans="1:33" ht="16.5" x14ac:dyDescent="0.3">
      <c r="A39">
        <f t="shared" si="0"/>
        <v>38</v>
      </c>
      <c r="B39">
        <v>1</v>
      </c>
      <c r="C39">
        <v>37</v>
      </c>
      <c r="D39" s="3">
        <v>42004</v>
      </c>
      <c r="E39" s="33">
        <v>14</v>
      </c>
      <c r="F39">
        <v>1</v>
      </c>
      <c r="G39" s="10">
        <f>+HLOOKUP(VLOOKUP($B39,$AD$3:$AE$12,2,0),costos_sf!$D$2:$AZ$99,base_mayorista!$A39,0)</f>
        <v>109386478.40441729</v>
      </c>
      <c r="H39" s="10">
        <f>+HLOOKUP(VLOOKUP($B39,$AD$3:$AE$12,2,0),creditos_sf!$D$2:$AY$99,base_mayorista!$A39,0)</f>
        <v>1511618240.6454651</v>
      </c>
      <c r="I39" s="10">
        <f>+HLOOKUP(VLOOKUP($B39,$AD$3:$AE$12,2,0),creditos_sf!$D$103:$AY$200,base_mayorista!$A39,0)</f>
        <v>580045748.67407739</v>
      </c>
      <c r="J39" s="10">
        <f>+HLOOKUP(VLOOKUP($B39,$AD$3:$AE$12,2,0),Costo_fondeo!$D$3:$AY$100,base_mayorista!$A39,0)</f>
        <v>1.9219295682342017</v>
      </c>
      <c r="K39" s="10">
        <f>+HLOOKUP(VLOOKUP($B39,$AD$3:$AE$12,2,0),Costo_provisiones!$D$3:$AY$100,base_mayorista!$A39,0)</f>
        <v>0.54601813191826876</v>
      </c>
      <c r="L39" s="10">
        <f>+HLOOKUP(VLOOKUP($B39,$AD$3:$AE$12,2,0),Morosidad_control!$D$4:$AY$101,base_mayorista!$A39,0)</f>
        <v>0.42538896465182552</v>
      </c>
      <c r="M39" s="10">
        <f ca="1">+OFFSET(Capital_2!$D$2,base_mayorista!A39,0)</f>
        <v>3.0772625191593428</v>
      </c>
      <c r="N39" s="10">
        <f>+HLOOKUP(VLOOKUP($B39,$AD$3:$AE$12,2,0),costo_laboral!$E$2:$AZ$99,base_mayorista!$A39,0)</f>
        <v>1.6487806520384853</v>
      </c>
      <c r="O39" s="10">
        <f>+HLOOKUP(VLOOKUP($B39,$AD$3:$AE$12,2,0),Participacion1!$D$4:$M$101,base_mayorista!$A39,0)</f>
        <v>2.5406429404055597</v>
      </c>
      <c r="P39" s="1"/>
      <c r="Q39" s="10"/>
      <c r="R39" s="10"/>
      <c r="S39" s="10"/>
      <c r="T39" s="38"/>
      <c r="U39" s="38"/>
      <c r="V39" s="38"/>
      <c r="W39" s="38"/>
      <c r="X39" s="38"/>
      <c r="Y39" s="38"/>
      <c r="Z39" s="11"/>
      <c r="AB39" s="38"/>
      <c r="AG39" s="35"/>
    </row>
    <row r="40" spans="1:33" ht="16.5" x14ac:dyDescent="0.3">
      <c r="A40">
        <f t="shared" si="0"/>
        <v>39</v>
      </c>
      <c r="B40">
        <v>1</v>
      </c>
      <c r="C40">
        <v>38</v>
      </c>
      <c r="D40" s="3">
        <v>42035</v>
      </c>
      <c r="E40" s="33">
        <v>15</v>
      </c>
      <c r="F40">
        <v>1</v>
      </c>
      <c r="G40" s="10">
        <f>+HLOOKUP(VLOOKUP($B40,$AD$3:$AE$12,2,0),costos_sf!$D$2:$AZ$99,base_mayorista!$A40,0)</f>
        <v>111547546.75358029</v>
      </c>
      <c r="H40" s="10">
        <f>+HLOOKUP(VLOOKUP($B40,$AD$3:$AE$12,2,0),creditos_sf!$D$2:$AY$99,base_mayorista!$A40,0)</f>
        <v>1532193615.8853614</v>
      </c>
      <c r="I40" s="10">
        <f>+HLOOKUP(VLOOKUP($B40,$AD$3:$AE$12,2,0),creditos_sf!$D$103:$AY$200,base_mayorista!$A40,0)</f>
        <v>599860970.97648025</v>
      </c>
      <c r="J40" s="10">
        <f>+HLOOKUP(VLOOKUP($B40,$AD$3:$AE$12,2,0),Costo_fondeo!$D$3:$AY$100,base_mayorista!$A40,0)</f>
        <v>1.9364628268858219</v>
      </c>
      <c r="K40" s="10">
        <f>+HLOOKUP(VLOOKUP($B40,$AD$3:$AE$12,2,0),Costo_provisiones!$D$3:$AY$100,base_mayorista!$A40,0)</f>
        <v>0.55006783568415452</v>
      </c>
      <c r="L40" s="10">
        <f>+HLOOKUP(VLOOKUP($B40,$AD$3:$AE$12,2,0),Morosidad_control!$D$4:$AY$101,base_mayorista!$A40,0)</f>
        <v>0.42993428243973547</v>
      </c>
      <c r="M40" s="10">
        <f ca="1">+OFFSET(Capital_2!$D$2,base_mayorista!A40,0)</f>
        <v>3.0663026726799725</v>
      </c>
      <c r="N40" s="10">
        <f>+HLOOKUP(VLOOKUP($B40,$AD$3:$AE$12,2,0),costo_laboral!$E$2:$AZ$99,base_mayorista!$A40,0)</f>
        <v>1.6653280840948512</v>
      </c>
      <c r="O40" s="10">
        <f>+HLOOKUP(VLOOKUP($B40,$AD$3:$AE$12,2,0),Participacion1!$D$4:$M$101,base_mayorista!$A40,0)</f>
        <v>2.5164179226896475</v>
      </c>
      <c r="P40" s="1"/>
      <c r="Q40" s="10"/>
      <c r="R40" s="10"/>
      <c r="S40" s="10"/>
      <c r="T40" s="38"/>
      <c r="U40" s="38"/>
      <c r="V40" s="38"/>
      <c r="W40" s="38"/>
      <c r="X40" s="38"/>
      <c r="Y40" s="38"/>
      <c r="Z40" s="11"/>
      <c r="AB40" s="38"/>
      <c r="AG40" s="35"/>
    </row>
    <row r="41" spans="1:33" ht="16.5" x14ac:dyDescent="0.3">
      <c r="A41">
        <f t="shared" si="0"/>
        <v>40</v>
      </c>
      <c r="B41">
        <v>1</v>
      </c>
      <c r="C41">
        <v>39</v>
      </c>
      <c r="D41" s="3">
        <v>42063</v>
      </c>
      <c r="E41" s="33">
        <v>15</v>
      </c>
      <c r="F41">
        <v>1</v>
      </c>
      <c r="G41" s="10">
        <f>+HLOOKUP(VLOOKUP($B41,$AD$3:$AE$12,2,0),costos_sf!$D$2:$AZ$99,base_mayorista!$A41,0)</f>
        <v>115533439.17083095</v>
      </c>
      <c r="H41" s="10">
        <f>+HLOOKUP(VLOOKUP($B41,$AD$3:$AE$12,2,0),creditos_sf!$D$2:$AY$99,base_mayorista!$A41,0)</f>
        <v>1528364086.7740631</v>
      </c>
      <c r="I41" s="10">
        <f>+HLOOKUP(VLOOKUP($B41,$AD$3:$AE$12,2,0),creditos_sf!$D$103:$AY$200,base_mayorista!$A41,0)</f>
        <v>594225434.21127355</v>
      </c>
      <c r="J41" s="10">
        <f>+HLOOKUP(VLOOKUP($B41,$AD$3:$AE$12,2,0),Costo_fondeo!$D$3:$AY$100,base_mayorista!$A41,0)</f>
        <v>1.9565847951512938</v>
      </c>
      <c r="K41" s="10">
        <f>+HLOOKUP(VLOOKUP($B41,$AD$3:$AE$12,2,0),Costo_provisiones!$D$3:$AY$100,base_mayorista!$A41,0)</f>
        <v>0.49659826315684102</v>
      </c>
      <c r="L41" s="10">
        <f>+HLOOKUP(VLOOKUP($B41,$AD$3:$AE$12,2,0),Morosidad_control!$D$4:$AY$101,base_mayorista!$A41,0)</f>
        <v>0.49949405959336896</v>
      </c>
      <c r="M41" s="10">
        <f ca="1">+OFFSET(Capital_2!$D$2,base_mayorista!A41,0)</f>
        <v>3.049096647123327</v>
      </c>
      <c r="N41" s="10">
        <f>+HLOOKUP(VLOOKUP($B41,$AD$3:$AE$12,2,0),costo_laboral!$E$2:$AZ$99,base_mayorista!$A41,0)</f>
        <v>1.6898886686992201</v>
      </c>
      <c r="O41" s="10">
        <f>+HLOOKUP(VLOOKUP($B41,$AD$3:$AE$12,2,0),Participacion1!$D$4:$M$101,base_mayorista!$A41,0)</f>
        <v>2.5190753343718479</v>
      </c>
      <c r="P41" s="1"/>
      <c r="Q41" s="10"/>
      <c r="R41" s="10"/>
      <c r="S41" s="10"/>
      <c r="T41" s="38"/>
      <c r="U41" s="38"/>
      <c r="V41" s="38"/>
      <c r="W41" s="38"/>
      <c r="X41" s="38"/>
      <c r="Y41" s="38"/>
      <c r="Z41" s="11"/>
      <c r="AB41" s="38"/>
      <c r="AG41" s="35"/>
    </row>
    <row r="42" spans="1:33" ht="16.5" x14ac:dyDescent="0.3">
      <c r="A42">
        <f t="shared" si="0"/>
        <v>41</v>
      </c>
      <c r="B42">
        <v>1</v>
      </c>
      <c r="C42">
        <v>40</v>
      </c>
      <c r="D42" s="3">
        <v>42094</v>
      </c>
      <c r="E42" s="33">
        <v>15</v>
      </c>
      <c r="F42">
        <v>1</v>
      </c>
      <c r="G42" s="10">
        <f>+HLOOKUP(VLOOKUP($B42,$AD$3:$AE$12,2,0),costos_sf!$D$2:$AZ$99,base_mayorista!$A42,0)</f>
        <v>117070956.83396435</v>
      </c>
      <c r="H42" s="10">
        <f>+HLOOKUP(VLOOKUP($B42,$AD$3:$AE$12,2,0),creditos_sf!$D$2:$AY$99,base_mayorista!$A42,0)</f>
        <v>1568933456.4050736</v>
      </c>
      <c r="I42" s="10">
        <f>+HLOOKUP(VLOOKUP($B42,$AD$3:$AE$12,2,0),creditos_sf!$D$103:$AY$200,base_mayorista!$A42,0)</f>
        <v>564320562.87263739</v>
      </c>
      <c r="J42" s="10">
        <f>+HLOOKUP(VLOOKUP($B42,$AD$3:$AE$12,2,0),Costo_fondeo!$D$3:$AY$100,base_mayorista!$A42,0)</f>
        <v>1.980358767912731</v>
      </c>
      <c r="K42" s="10">
        <f>+HLOOKUP(VLOOKUP($B42,$AD$3:$AE$12,2,0),Costo_provisiones!$D$3:$AY$100,base_mayorista!$A42,0)</f>
        <v>0.50861609053581147</v>
      </c>
      <c r="L42" s="10">
        <f>+HLOOKUP(VLOOKUP($B42,$AD$3:$AE$12,2,0),Morosidad_control!$D$4:$AY$101,base_mayorista!$A42,0)</f>
        <v>0.43237194990493699</v>
      </c>
      <c r="M42" s="10">
        <f ca="1">+OFFSET(Capital_2!$D$2,base_mayorista!A42,0)</f>
        <v>3.0217281587138265</v>
      </c>
      <c r="N42" s="10">
        <f>+HLOOKUP(VLOOKUP($B42,$AD$3:$AE$12,2,0),costo_laboral!$E$2:$AZ$99,base_mayorista!$A42,0)</f>
        <v>1.6998174611863526</v>
      </c>
      <c r="O42" s="10">
        <f>+HLOOKUP(VLOOKUP($B42,$AD$3:$AE$12,2,0),Participacion1!$D$4:$M$101,base_mayorista!$A42,0)</f>
        <v>2.4878628106603102</v>
      </c>
      <c r="P42" s="1"/>
      <c r="Q42" s="10"/>
      <c r="R42" s="10"/>
      <c r="S42" s="10"/>
      <c r="T42" s="38"/>
      <c r="U42" s="38"/>
      <c r="V42" s="38"/>
      <c r="W42" s="38"/>
      <c r="X42" s="38"/>
      <c r="Y42" s="38"/>
      <c r="Z42" s="11"/>
      <c r="AB42" s="38"/>
      <c r="AG42" s="35"/>
    </row>
    <row r="43" spans="1:33" ht="16.5" x14ac:dyDescent="0.3">
      <c r="A43">
        <f t="shared" si="0"/>
        <v>42</v>
      </c>
      <c r="B43">
        <v>1</v>
      </c>
      <c r="C43">
        <v>41</v>
      </c>
      <c r="D43" s="3">
        <v>42124</v>
      </c>
      <c r="E43" s="33">
        <v>15</v>
      </c>
      <c r="F43">
        <v>1</v>
      </c>
      <c r="G43" s="10">
        <f>+HLOOKUP(VLOOKUP($B43,$AD$3:$AE$12,2,0),costos_sf!$D$2:$AZ$99,base_mayorista!$A43,0)</f>
        <v>119491044.25452168</v>
      </c>
      <c r="H43" s="10">
        <f>+HLOOKUP(VLOOKUP($B43,$AD$3:$AE$12,2,0),creditos_sf!$D$2:$AY$99,base_mayorista!$A43,0)</f>
        <v>1569878033.9517057</v>
      </c>
      <c r="I43" s="10">
        <f>+HLOOKUP(VLOOKUP($B43,$AD$3:$AE$12,2,0),creditos_sf!$D$103:$AY$200,base_mayorista!$A43,0)</f>
        <v>577390404.33862948</v>
      </c>
      <c r="J43" s="10">
        <f>+HLOOKUP(VLOOKUP($B43,$AD$3:$AE$12,2,0),Costo_fondeo!$D$3:$AY$100,base_mayorista!$A43,0)</f>
        <v>2.0103883771793161</v>
      </c>
      <c r="K43" s="10">
        <f>+HLOOKUP(VLOOKUP($B43,$AD$3:$AE$12,2,0),Costo_provisiones!$D$3:$AY$100,base_mayorista!$A43,0)</f>
        <v>0.52336382455921404</v>
      </c>
      <c r="L43" s="10">
        <f>+HLOOKUP(VLOOKUP($B43,$AD$3:$AE$12,2,0),Morosidad_control!$D$4:$AY$101,base_mayorista!$A43,0)</f>
        <v>0.44187734067918066</v>
      </c>
      <c r="M43" s="10">
        <f ca="1">+OFFSET(Capital_2!$D$2,base_mayorista!A43,0)</f>
        <v>3.0029222612045556</v>
      </c>
      <c r="N43" s="10">
        <f>+HLOOKUP(VLOOKUP($B43,$AD$3:$AE$12,2,0),costo_laboral!$E$2:$AZ$99,base_mayorista!$A43,0)</f>
        <v>1.7163229606644756</v>
      </c>
      <c r="O43" s="10">
        <f>+HLOOKUP(VLOOKUP($B43,$AD$3:$AE$12,2,0),Participacion1!$D$4:$M$101,base_mayorista!$A43,0)</f>
        <v>2.4265258858843084</v>
      </c>
      <c r="P43" s="1"/>
      <c r="Q43" s="10"/>
      <c r="R43" s="10"/>
      <c r="S43" s="10"/>
      <c r="T43" s="38"/>
      <c r="U43" s="38"/>
      <c r="V43" s="38"/>
      <c r="W43" s="38"/>
      <c r="X43" s="38"/>
      <c r="Y43" s="38"/>
      <c r="Z43" s="11"/>
      <c r="AB43" s="38"/>
      <c r="AG43" s="35"/>
    </row>
    <row r="44" spans="1:33" ht="16.5" x14ac:dyDescent="0.3">
      <c r="A44">
        <f t="shared" si="0"/>
        <v>43</v>
      </c>
      <c r="B44">
        <v>1</v>
      </c>
      <c r="C44">
        <v>42</v>
      </c>
      <c r="D44" s="3">
        <v>42155</v>
      </c>
      <c r="E44" s="33">
        <v>15</v>
      </c>
      <c r="F44">
        <v>1</v>
      </c>
      <c r="G44" s="10">
        <f>+HLOOKUP(VLOOKUP($B44,$AD$3:$AE$12,2,0),costos_sf!$D$2:$AZ$99,base_mayorista!$A44,0)</f>
        <v>120220195.0654729</v>
      </c>
      <c r="H44" s="10">
        <f>+HLOOKUP(VLOOKUP($B44,$AD$3:$AE$12,2,0),creditos_sf!$D$2:$AY$99,base_mayorista!$A44,0)</f>
        <v>1693670668.2817559</v>
      </c>
      <c r="I44" s="10">
        <f>+HLOOKUP(VLOOKUP($B44,$AD$3:$AE$12,2,0),creditos_sf!$D$103:$AY$200,base_mayorista!$A44,0)</f>
        <v>424884816.78558838</v>
      </c>
      <c r="J44" s="10">
        <f>+HLOOKUP(VLOOKUP($B44,$AD$3:$AE$12,2,0),Costo_fondeo!$D$3:$AY$100,base_mayorista!$A44,0)</f>
        <v>1.9884283219560701</v>
      </c>
      <c r="K44" s="10">
        <f>+HLOOKUP(VLOOKUP($B44,$AD$3:$AE$12,2,0),Costo_provisiones!$D$3:$AY$100,base_mayorista!$A44,0)</f>
        <v>0.46246634722226526</v>
      </c>
      <c r="L44" s="10">
        <f>+HLOOKUP(VLOOKUP($B44,$AD$3:$AE$12,2,0),Morosidad_control!$D$4:$AY$101,base_mayorista!$A44,0)</f>
        <v>0.50389242877447205</v>
      </c>
      <c r="M44" s="10">
        <f ca="1">+OFFSET(Capital_2!$D$2,base_mayorista!A44,0)</f>
        <v>2.9913163210576634</v>
      </c>
      <c r="N44" s="10">
        <f>+HLOOKUP(VLOOKUP($B44,$AD$3:$AE$12,2,0),costo_laboral!$E$2:$AZ$99,base_mayorista!$A44,0)</f>
        <v>1.7611814885682702</v>
      </c>
      <c r="O44" s="10">
        <f>+HLOOKUP(VLOOKUP($B44,$AD$3:$AE$12,2,0),Participacion1!$D$4:$M$101,base_mayorista!$A44,0)</f>
        <v>2.5663313754541948</v>
      </c>
      <c r="P44" s="1"/>
      <c r="Q44" s="10"/>
      <c r="R44" s="10"/>
      <c r="S44" s="10"/>
      <c r="T44" s="38"/>
      <c r="U44" s="38"/>
      <c r="V44" s="38"/>
      <c r="W44" s="38"/>
      <c r="X44" s="38"/>
      <c r="Y44" s="38"/>
      <c r="Z44" s="11"/>
      <c r="AB44" s="38"/>
      <c r="AG44" s="35"/>
    </row>
    <row r="45" spans="1:33" ht="16.5" x14ac:dyDescent="0.3">
      <c r="A45">
        <f t="shared" si="0"/>
        <v>44</v>
      </c>
      <c r="B45">
        <v>1</v>
      </c>
      <c r="C45">
        <v>43</v>
      </c>
      <c r="D45" s="3">
        <v>42185</v>
      </c>
      <c r="E45" s="33">
        <v>15</v>
      </c>
      <c r="F45">
        <v>1</v>
      </c>
      <c r="G45" s="10">
        <f>+HLOOKUP(VLOOKUP($B45,$AD$3:$AE$12,2,0),costos_sf!$D$2:$AZ$99,base_mayorista!$A45,0)</f>
        <v>122984583.7356497</v>
      </c>
      <c r="H45" s="10">
        <f>+HLOOKUP(VLOOKUP($B45,$AD$3:$AE$12,2,0),creditos_sf!$D$2:$AY$99,base_mayorista!$A45,0)</f>
        <v>1747588123.744554</v>
      </c>
      <c r="I45" s="10">
        <f>+HLOOKUP(VLOOKUP($B45,$AD$3:$AE$12,2,0),creditos_sf!$D$103:$AY$200,base_mayorista!$A45,0)</f>
        <v>381753526.17447513</v>
      </c>
      <c r="J45" s="10">
        <f>+HLOOKUP(VLOOKUP($B45,$AD$3:$AE$12,2,0),Costo_fondeo!$D$3:$AY$100,base_mayorista!$A45,0)</f>
        <v>1.9754612057211673</v>
      </c>
      <c r="K45" s="10">
        <f>+HLOOKUP(VLOOKUP($B45,$AD$3:$AE$12,2,0),Costo_provisiones!$D$3:$AY$100,base_mayorista!$A45,0)</f>
        <v>0.50579579916922901</v>
      </c>
      <c r="L45" s="10">
        <f>+HLOOKUP(VLOOKUP($B45,$AD$3:$AE$12,2,0),Morosidad_control!$D$4:$AY$101,base_mayorista!$A45,0)</f>
        <v>0.45667266978729426</v>
      </c>
      <c r="M45" s="10">
        <f ca="1">+OFFSET(Capital_2!$D$2,base_mayorista!A45,0)</f>
        <v>2.9626797769382383</v>
      </c>
      <c r="N45" s="10">
        <f>+HLOOKUP(VLOOKUP($B45,$AD$3:$AE$12,2,0),costo_laboral!$E$2:$AZ$99,base_mayorista!$A45,0)</f>
        <v>1.7957962216753651</v>
      </c>
      <c r="O45" s="10">
        <f>+HLOOKUP(VLOOKUP($B45,$AD$3:$AE$12,2,0),Participacion1!$D$4:$M$101,base_mayorista!$A45,0)</f>
        <v>2.6639113061560438</v>
      </c>
      <c r="P45" s="1"/>
      <c r="Q45" s="10"/>
      <c r="R45" s="10"/>
      <c r="S45" s="10"/>
      <c r="T45" s="38"/>
      <c r="U45" s="38"/>
      <c r="V45" s="38"/>
      <c r="W45" s="38"/>
      <c r="X45" s="38"/>
      <c r="Y45" s="38"/>
      <c r="Z45" s="11"/>
      <c r="AB45" s="38"/>
      <c r="AG45" s="35"/>
    </row>
    <row r="46" spans="1:33" ht="16.5" x14ac:dyDescent="0.3">
      <c r="A46">
        <f t="shared" si="0"/>
        <v>45</v>
      </c>
      <c r="B46">
        <v>1</v>
      </c>
      <c r="C46">
        <v>44</v>
      </c>
      <c r="D46" s="3">
        <v>42216</v>
      </c>
      <c r="E46" s="33">
        <v>15</v>
      </c>
      <c r="F46">
        <v>1</v>
      </c>
      <c r="G46" s="10">
        <f>+HLOOKUP(VLOOKUP($B46,$AD$3:$AE$12,2,0),costos_sf!$D$2:$AZ$99,base_mayorista!$A46,0)</f>
        <v>124892046.62224878</v>
      </c>
      <c r="H46" s="10">
        <f>+HLOOKUP(VLOOKUP($B46,$AD$3:$AE$12,2,0),creditos_sf!$D$2:$AY$99,base_mayorista!$A46,0)</f>
        <v>1955711670.7626264</v>
      </c>
      <c r="I46" s="10">
        <f>+HLOOKUP(VLOOKUP($B46,$AD$3:$AE$12,2,0),creditos_sf!$D$103:$AY$200,base_mayorista!$A46,0)</f>
        <v>267767484.71437305</v>
      </c>
      <c r="J46" s="10">
        <f>+HLOOKUP(VLOOKUP($B46,$AD$3:$AE$12,2,0),Costo_fondeo!$D$3:$AY$100,base_mayorista!$A46,0)</f>
        <v>1.9844112811072654</v>
      </c>
      <c r="K46" s="10">
        <f>+HLOOKUP(VLOOKUP($B46,$AD$3:$AE$12,2,0),Costo_provisiones!$D$3:$AY$100,base_mayorista!$A46,0)</f>
        <v>0.46788109646302056</v>
      </c>
      <c r="L46" s="10">
        <f>+HLOOKUP(VLOOKUP($B46,$AD$3:$AE$12,2,0),Morosidad_control!$D$4:$AY$101,base_mayorista!$A46,0)</f>
        <v>0.44025119865844597</v>
      </c>
      <c r="M46" s="10">
        <f ca="1">+OFFSET(Capital_2!$D$2,base_mayorista!A46,0)</f>
        <v>2.9172838879084302</v>
      </c>
      <c r="N46" s="10">
        <f>+HLOOKUP(VLOOKUP($B46,$AD$3:$AE$12,2,0),costo_laboral!$E$2:$AZ$99,base_mayorista!$A46,0)</f>
        <v>1.7559440070585197</v>
      </c>
      <c r="O46" s="10">
        <f>+HLOOKUP(VLOOKUP($B46,$AD$3:$AE$12,2,0),Participacion1!$D$4:$M$101,base_mayorista!$A46,0)</f>
        <v>2.9148579236134413</v>
      </c>
      <c r="P46" s="1"/>
      <c r="Q46" s="10"/>
      <c r="R46" s="10"/>
      <c r="S46" s="10"/>
      <c r="T46" s="38"/>
      <c r="U46" s="38"/>
      <c r="V46" s="38"/>
      <c r="W46" s="38"/>
      <c r="X46" s="38"/>
      <c r="Y46" s="38"/>
      <c r="Z46" s="11"/>
      <c r="AB46" s="38"/>
      <c r="AG46" s="35"/>
    </row>
    <row r="47" spans="1:33" ht="16.5" x14ac:dyDescent="0.3">
      <c r="A47">
        <f t="shared" si="0"/>
        <v>46</v>
      </c>
      <c r="B47">
        <v>1</v>
      </c>
      <c r="C47">
        <v>45</v>
      </c>
      <c r="D47" s="3">
        <v>42247</v>
      </c>
      <c r="E47" s="33">
        <v>15</v>
      </c>
      <c r="F47">
        <v>1</v>
      </c>
      <c r="G47" s="10">
        <f>+HLOOKUP(VLOOKUP($B47,$AD$3:$AE$12,2,0),costos_sf!$D$2:$AZ$99,base_mayorista!$A47,0)</f>
        <v>127303237.19155039</v>
      </c>
      <c r="H47" s="10">
        <f>+HLOOKUP(VLOOKUP($B47,$AD$3:$AE$12,2,0),creditos_sf!$D$2:$AY$99,base_mayorista!$A47,0)</f>
        <v>2034271311.1433399</v>
      </c>
      <c r="I47" s="10">
        <f>+HLOOKUP(VLOOKUP($B47,$AD$3:$AE$12,2,0),creditos_sf!$D$103:$AY$200,base_mayorista!$A47,0)</f>
        <v>275999919.91003656</v>
      </c>
      <c r="J47" s="10">
        <f>+HLOOKUP(VLOOKUP($B47,$AD$3:$AE$12,2,0),Costo_fondeo!$D$3:$AY$100,base_mayorista!$A47,0)</f>
        <v>1.9470047246706639</v>
      </c>
      <c r="K47" s="10">
        <f>+HLOOKUP(VLOOKUP($B47,$AD$3:$AE$12,2,0),Costo_provisiones!$D$3:$AY$100,base_mayorista!$A47,0)</f>
        <v>0.58584386239578468</v>
      </c>
      <c r="L47" s="10">
        <f>+HLOOKUP(VLOOKUP($B47,$AD$3:$AE$12,2,0),Morosidad_control!$D$4:$AY$101,base_mayorista!$A47,0)</f>
        <v>0.42032198925299002</v>
      </c>
      <c r="M47" s="10">
        <f ca="1">+OFFSET(Capital_2!$D$2,base_mayorista!A47,0)</f>
        <v>2.8874106541141011</v>
      </c>
      <c r="N47" s="10">
        <f>+HLOOKUP(VLOOKUP($B47,$AD$3:$AE$12,2,0),costo_laboral!$E$2:$AZ$99,base_mayorista!$A47,0)</f>
        <v>1.7308596342117004</v>
      </c>
      <c r="O47" s="10">
        <f>+HLOOKUP(VLOOKUP($B47,$AD$3:$AE$12,2,0),Participacion1!$D$4:$M$101,base_mayorista!$A47,0)</f>
        <v>2.9638763744940162</v>
      </c>
      <c r="P47" s="1"/>
      <c r="Q47" s="10"/>
      <c r="R47" s="10"/>
      <c r="S47" s="10"/>
      <c r="T47" s="38"/>
      <c r="U47" s="38"/>
      <c r="V47" s="38"/>
      <c r="W47" s="38"/>
      <c r="X47" s="38"/>
      <c r="Y47" s="38"/>
      <c r="Z47" s="11"/>
      <c r="AB47" s="38"/>
      <c r="AG47" s="35"/>
    </row>
    <row r="48" spans="1:33" ht="16.5" x14ac:dyDescent="0.3">
      <c r="A48">
        <f t="shared" si="0"/>
        <v>47</v>
      </c>
      <c r="B48">
        <v>1</v>
      </c>
      <c r="C48">
        <v>46</v>
      </c>
      <c r="D48" s="3">
        <v>42277</v>
      </c>
      <c r="E48" s="33">
        <v>15</v>
      </c>
      <c r="F48">
        <v>1</v>
      </c>
      <c r="G48" s="10">
        <f>+HLOOKUP(VLOOKUP($B48,$AD$3:$AE$12,2,0),costos_sf!$D$2:$AZ$99,base_mayorista!$A48,0)</f>
        <v>125375083.32429942</v>
      </c>
      <c r="H48" s="10">
        <f>+HLOOKUP(VLOOKUP($B48,$AD$3:$AE$12,2,0),creditos_sf!$D$2:$AY$99,base_mayorista!$A48,0)</f>
        <v>2019919711.7581613</v>
      </c>
      <c r="I48" s="10">
        <f>+HLOOKUP(VLOOKUP($B48,$AD$3:$AE$12,2,0),creditos_sf!$D$103:$AY$200,base_mayorista!$A48,0)</f>
        <v>263028626.38462061</v>
      </c>
      <c r="J48" s="10">
        <f>+HLOOKUP(VLOOKUP($B48,$AD$3:$AE$12,2,0),Costo_fondeo!$D$3:$AY$100,base_mayorista!$A48,0)</f>
        <v>1.9454909534212277</v>
      </c>
      <c r="K48" s="10">
        <f>+HLOOKUP(VLOOKUP($B48,$AD$3:$AE$12,2,0),Costo_provisiones!$D$3:$AY$100,base_mayorista!$A48,0)</f>
        <v>0.52110219668262547</v>
      </c>
      <c r="L48" s="10">
        <f>+HLOOKUP(VLOOKUP($B48,$AD$3:$AE$12,2,0),Morosidad_control!$D$4:$AY$101,base_mayorista!$A48,0)</f>
        <v>0.4971739734213369</v>
      </c>
      <c r="M48" s="10">
        <f ca="1">+OFFSET(Capital_2!$D$2,base_mayorista!A48,0)</f>
        <v>2.8604428107092303</v>
      </c>
      <c r="N48" s="10">
        <f>+HLOOKUP(VLOOKUP($B48,$AD$3:$AE$12,2,0),costo_laboral!$E$2:$AZ$99,base_mayorista!$A48,0)</f>
        <v>1.7814802741008999</v>
      </c>
      <c r="O48" s="10">
        <f>+HLOOKUP(VLOOKUP($B48,$AD$3:$AE$12,2,0),Participacion1!$D$4:$M$101,base_mayorista!$A48,0)</f>
        <v>2.8915716125945896</v>
      </c>
      <c r="P48" s="1"/>
      <c r="Q48" s="10"/>
      <c r="R48" s="10"/>
      <c r="S48" s="10"/>
      <c r="T48" s="38"/>
      <c r="U48" s="38"/>
      <c r="V48" s="38"/>
      <c r="W48" s="38"/>
      <c r="X48" s="38"/>
      <c r="Y48" s="38"/>
      <c r="Z48" s="11"/>
      <c r="AB48" s="38"/>
      <c r="AG48" s="35"/>
    </row>
    <row r="49" spans="1:33" ht="16.5" x14ac:dyDescent="0.3">
      <c r="A49">
        <f t="shared" si="0"/>
        <v>48</v>
      </c>
      <c r="B49">
        <v>1</v>
      </c>
      <c r="C49">
        <v>47</v>
      </c>
      <c r="D49" s="3">
        <v>42308</v>
      </c>
      <c r="E49" s="33">
        <v>15</v>
      </c>
      <c r="F49">
        <v>1</v>
      </c>
      <c r="G49" s="10">
        <f>+HLOOKUP(VLOOKUP($B49,$AD$3:$AE$12,2,0),costos_sf!$D$2:$AZ$99,base_mayorista!$A49,0)</f>
        <v>123204654.99120785</v>
      </c>
      <c r="H49" s="10">
        <f>+HLOOKUP(VLOOKUP($B49,$AD$3:$AE$12,2,0),creditos_sf!$D$2:$AY$99,base_mayorista!$A49,0)</f>
        <v>2104812512.1694598</v>
      </c>
      <c r="I49" s="10">
        <f>+HLOOKUP(VLOOKUP($B49,$AD$3:$AE$12,2,0),creditos_sf!$D$103:$AY$200,base_mayorista!$A49,0)</f>
        <v>191137191.05111083</v>
      </c>
      <c r="J49" s="10">
        <f>+HLOOKUP(VLOOKUP($B49,$AD$3:$AE$12,2,0),Costo_fondeo!$D$3:$AY$100,base_mayorista!$A49,0)</f>
        <v>1.9463361285764802</v>
      </c>
      <c r="K49" s="10">
        <f>+HLOOKUP(VLOOKUP($B49,$AD$3:$AE$12,2,0),Costo_provisiones!$D$3:$AY$100,base_mayorista!$A49,0)</f>
        <v>0.45421934369173123</v>
      </c>
      <c r="L49" s="10">
        <f>+HLOOKUP(VLOOKUP($B49,$AD$3:$AE$12,2,0),Morosidad_control!$D$4:$AY$101,base_mayorista!$A49,0)</f>
        <v>0.50696262459839181</v>
      </c>
      <c r="M49" s="10">
        <f ca="1">+OFFSET(Capital_2!$D$2,base_mayorista!A49,0)</f>
        <v>2.8360712606451561</v>
      </c>
      <c r="N49" s="10">
        <f>+HLOOKUP(VLOOKUP($B49,$AD$3:$AE$12,2,0),costo_laboral!$E$2:$AZ$99,base_mayorista!$A49,0)</f>
        <v>1.7901281498921044</v>
      </c>
      <c r="O49" s="10">
        <f>+HLOOKUP(VLOOKUP($B49,$AD$3:$AE$12,2,0),Participacion1!$D$4:$M$101,base_mayorista!$A49,0)</f>
        <v>2.9841683579303413</v>
      </c>
      <c r="P49" s="1"/>
      <c r="Q49" s="10"/>
      <c r="R49" s="10"/>
      <c r="S49" s="10"/>
      <c r="T49" s="38"/>
      <c r="U49" s="38"/>
      <c r="V49" s="38"/>
      <c r="W49" s="38"/>
      <c r="X49" s="38"/>
      <c r="Y49" s="38"/>
      <c r="Z49" s="11"/>
      <c r="AB49" s="38"/>
      <c r="AG49" s="35"/>
    </row>
    <row r="50" spans="1:33" ht="16.5" x14ac:dyDescent="0.3">
      <c r="A50">
        <f t="shared" si="0"/>
        <v>49</v>
      </c>
      <c r="B50">
        <v>1</v>
      </c>
      <c r="C50">
        <v>48</v>
      </c>
      <c r="D50" s="3">
        <v>42338</v>
      </c>
      <c r="E50" s="33">
        <v>15</v>
      </c>
      <c r="F50">
        <v>1</v>
      </c>
      <c r="G50" s="10">
        <f>+HLOOKUP(VLOOKUP($B50,$AD$3:$AE$12,2,0),costos_sf!$D$2:$AZ$99,base_mayorista!$A50,0)</f>
        <v>127025210.06829925</v>
      </c>
      <c r="H50" s="10">
        <f>+HLOOKUP(VLOOKUP($B50,$AD$3:$AE$12,2,0),creditos_sf!$D$2:$AY$99,base_mayorista!$A50,0)</f>
        <v>2154702475.9812651</v>
      </c>
      <c r="I50" s="10">
        <f>+HLOOKUP(VLOOKUP($B50,$AD$3:$AE$12,2,0),creditos_sf!$D$103:$AY$200,base_mayorista!$A50,0)</f>
        <v>228470696.85076758</v>
      </c>
      <c r="J50" s="10">
        <f>+HLOOKUP(VLOOKUP($B50,$AD$3:$AE$12,2,0),Costo_fondeo!$D$3:$AY$100,base_mayorista!$A50,0)</f>
        <v>1.9451819127676497</v>
      </c>
      <c r="K50" s="10">
        <f>+HLOOKUP(VLOOKUP($B50,$AD$3:$AE$12,2,0),Costo_provisiones!$D$3:$AY$100,base_mayorista!$A50,0)</f>
        <v>0.47406623103154544</v>
      </c>
      <c r="L50" s="10">
        <f>+HLOOKUP(VLOOKUP($B50,$AD$3:$AE$12,2,0),Morosidad_control!$D$4:$AY$101,base_mayorista!$A50,0)</f>
        <v>0.42473330012376243</v>
      </c>
      <c r="M50" s="10">
        <f ca="1">+OFFSET(Capital_2!$D$2,base_mayorista!A50,0)</f>
        <v>2.8102228331623054</v>
      </c>
      <c r="N50" s="10">
        <f>+HLOOKUP(VLOOKUP($B50,$AD$3:$AE$12,2,0),costo_laboral!$E$2:$AZ$99,base_mayorista!$A50,0)</f>
        <v>1.7613794264816882</v>
      </c>
      <c r="O50" s="10">
        <f>+HLOOKUP(VLOOKUP($B50,$AD$3:$AE$12,2,0),Participacion1!$D$4:$M$101,base_mayorista!$A50,0)</f>
        <v>2.986726453602468</v>
      </c>
      <c r="P50" s="1"/>
      <c r="Q50" s="10"/>
      <c r="R50" s="10"/>
      <c r="S50" s="10"/>
      <c r="T50" s="38"/>
      <c r="U50" s="38"/>
      <c r="V50" s="38"/>
      <c r="W50" s="38"/>
      <c r="X50" s="38"/>
      <c r="Y50" s="38"/>
      <c r="Z50" s="11"/>
      <c r="AB50" s="38"/>
      <c r="AG50" s="35"/>
    </row>
    <row r="51" spans="1:33" ht="16.5" x14ac:dyDescent="0.3">
      <c r="A51">
        <f t="shared" si="0"/>
        <v>50</v>
      </c>
      <c r="B51">
        <v>1</v>
      </c>
      <c r="C51">
        <v>49</v>
      </c>
      <c r="D51" s="3">
        <v>42369</v>
      </c>
      <c r="E51" s="33">
        <v>15</v>
      </c>
      <c r="F51">
        <v>1</v>
      </c>
      <c r="G51" s="10">
        <f>+HLOOKUP(VLOOKUP($B51,$AD$3:$AE$12,2,0),costos_sf!$D$2:$AZ$99,base_mayorista!$A51,0)</f>
        <v>125708093.37111847</v>
      </c>
      <c r="H51" s="10">
        <f>+HLOOKUP(VLOOKUP($B51,$AD$3:$AE$12,2,0),creditos_sf!$D$2:$AY$99,base_mayorista!$A51,0)</f>
        <v>1960547682.8949704</v>
      </c>
      <c r="I51" s="10">
        <f>+HLOOKUP(VLOOKUP($B51,$AD$3:$AE$12,2,0),creditos_sf!$D$103:$AY$200,base_mayorista!$A51,0)</f>
        <v>381611605.14273351</v>
      </c>
      <c r="J51" s="10">
        <f>+HLOOKUP(VLOOKUP($B51,$AD$3:$AE$12,2,0),Costo_fondeo!$D$3:$AY$100,base_mayorista!$A51,0)</f>
        <v>1.97445619446651</v>
      </c>
      <c r="K51" s="10">
        <f>+HLOOKUP(VLOOKUP($B51,$AD$3:$AE$12,2,0),Costo_provisiones!$D$3:$AY$100,base_mayorista!$A51,0)</f>
        <v>0.54886237128755011</v>
      </c>
      <c r="L51" s="10">
        <f>+HLOOKUP(VLOOKUP($B51,$AD$3:$AE$12,2,0),Morosidad_control!$D$4:$AY$101,base_mayorista!$A51,0)</f>
        <v>0.43516524044875982</v>
      </c>
      <c r="M51" s="10">
        <f ca="1">+OFFSET(Capital_2!$D$2,base_mayorista!A51,0)</f>
        <v>2.789179696006852</v>
      </c>
      <c r="N51" s="10">
        <f>+HLOOKUP(VLOOKUP($B51,$AD$3:$AE$12,2,0),costo_laboral!$E$2:$AZ$99,base_mayorista!$A51,0)</f>
        <v>1.8209675277282757</v>
      </c>
      <c r="O51" s="10">
        <f>+HLOOKUP(VLOOKUP($B51,$AD$3:$AE$12,2,0),Participacion1!$D$4:$M$101,base_mayorista!$A51,0)</f>
        <v>2.785594031781701</v>
      </c>
      <c r="P51" s="1"/>
      <c r="Q51" s="10"/>
      <c r="R51" s="10"/>
      <c r="S51" s="10"/>
      <c r="T51" s="38"/>
      <c r="U51" s="38"/>
      <c r="V51" s="38"/>
      <c r="W51" s="38"/>
      <c r="X51" s="38"/>
      <c r="Y51" s="38"/>
      <c r="Z51" s="11"/>
      <c r="AB51" s="38"/>
      <c r="AG51" s="35"/>
    </row>
    <row r="52" spans="1:33" ht="16.5" x14ac:dyDescent="0.3">
      <c r="A52">
        <f t="shared" si="0"/>
        <v>51</v>
      </c>
      <c r="B52">
        <v>1</v>
      </c>
      <c r="C52">
        <v>50</v>
      </c>
      <c r="D52" s="3">
        <v>42400</v>
      </c>
      <c r="E52" s="33">
        <v>16</v>
      </c>
      <c r="F52">
        <v>1</v>
      </c>
      <c r="G52" s="10">
        <f>+HLOOKUP(VLOOKUP($B52,$AD$3:$AE$12,2,0),costos_sf!$D$2:$AZ$99,base_mayorista!$A52,0)</f>
        <v>126081056.04025498</v>
      </c>
      <c r="H52" s="10">
        <f>+HLOOKUP(VLOOKUP($B52,$AD$3:$AE$12,2,0),creditos_sf!$D$2:$AY$99,base_mayorista!$A52,0)</f>
        <v>1988438502.3795753</v>
      </c>
      <c r="I52" s="10">
        <f>+HLOOKUP(VLOOKUP($B52,$AD$3:$AE$12,2,0),creditos_sf!$D$103:$AY$200,base_mayorista!$A52,0)</f>
        <v>377960287.3144058</v>
      </c>
      <c r="J52" s="10">
        <f>+HLOOKUP(VLOOKUP($B52,$AD$3:$AE$12,2,0),Costo_fondeo!$D$3:$AY$100,base_mayorista!$A52,0)</f>
        <v>1.98133899141321</v>
      </c>
      <c r="K52" s="10">
        <f>+HLOOKUP(VLOOKUP($B52,$AD$3:$AE$12,2,0),Costo_provisiones!$D$3:$AY$100,base_mayorista!$A52,0)</f>
        <v>0.51764922570249206</v>
      </c>
      <c r="L52" s="10">
        <f>+HLOOKUP(VLOOKUP($B52,$AD$3:$AE$12,2,0),Morosidad_control!$D$4:$AY$101,base_mayorista!$A52,0)</f>
        <v>0.69089743861878183</v>
      </c>
      <c r="M52" s="10">
        <f ca="1">+OFFSET(Capital_2!$D$2,base_mayorista!A52,0)</f>
        <v>2.7880675647391326</v>
      </c>
      <c r="N52" s="10">
        <f>+HLOOKUP(VLOOKUP($B52,$AD$3:$AE$12,2,0),costo_laboral!$E$2:$AZ$99,base_mayorista!$A52,0)</f>
        <v>1.7885498267379767</v>
      </c>
      <c r="O52" s="10">
        <f>+HLOOKUP(VLOOKUP($B52,$AD$3:$AE$12,2,0),Participacion1!$D$4:$M$101,base_mayorista!$A52,0)</f>
        <v>2.7820454241007364</v>
      </c>
      <c r="P52" s="1"/>
      <c r="Q52" s="10"/>
      <c r="R52" s="10"/>
      <c r="S52" s="10"/>
      <c r="T52" s="38"/>
      <c r="U52" s="38"/>
      <c r="V52" s="38"/>
      <c r="W52" s="38"/>
      <c r="X52" s="38"/>
      <c r="Y52" s="38"/>
      <c r="Z52" s="11"/>
      <c r="AB52" s="38"/>
      <c r="AG52" s="35"/>
    </row>
    <row r="53" spans="1:33" ht="16.5" x14ac:dyDescent="0.3">
      <c r="A53">
        <f t="shared" si="0"/>
        <v>52</v>
      </c>
      <c r="B53">
        <v>1</v>
      </c>
      <c r="C53">
        <v>51</v>
      </c>
      <c r="D53" s="3">
        <v>42429</v>
      </c>
      <c r="E53" s="33">
        <v>16</v>
      </c>
      <c r="F53">
        <v>1</v>
      </c>
      <c r="G53" s="10">
        <f>+HLOOKUP(VLOOKUP($B53,$AD$3:$AE$12,2,0),costos_sf!$D$2:$AZ$99,base_mayorista!$A53,0)</f>
        <v>126232965.04362126</v>
      </c>
      <c r="H53" s="10">
        <f>+HLOOKUP(VLOOKUP($B53,$AD$3:$AE$12,2,0),creditos_sf!$D$2:$AY$99,base_mayorista!$A53,0)</f>
        <v>1906471300.4584506</v>
      </c>
      <c r="I53" s="10">
        <f>+HLOOKUP(VLOOKUP($B53,$AD$3:$AE$12,2,0),creditos_sf!$D$103:$AY$200,base_mayorista!$A53,0)</f>
        <v>407679478.3805812</v>
      </c>
      <c r="J53" s="10">
        <f>+HLOOKUP(VLOOKUP($B53,$AD$3:$AE$12,2,0),Costo_fondeo!$D$3:$AY$100,base_mayorista!$A53,0)</f>
        <v>1.9850519636056834</v>
      </c>
      <c r="K53" s="10">
        <f>+HLOOKUP(VLOOKUP($B53,$AD$3:$AE$12,2,0),Costo_provisiones!$D$3:$AY$100,base_mayorista!$A53,0)</f>
        <v>0.51366600156678677</v>
      </c>
      <c r="L53" s="10">
        <f>+HLOOKUP(VLOOKUP($B53,$AD$3:$AE$12,2,0),Morosidad_control!$D$4:$AY$101,base_mayorista!$A53,0)</f>
        <v>0.55767711798373565</v>
      </c>
      <c r="M53" s="10">
        <f ca="1">+OFFSET(Capital_2!$D$2,base_mayorista!A53,0)</f>
        <v>2.8101212764635846</v>
      </c>
      <c r="N53" s="10">
        <f>+HLOOKUP(VLOOKUP($B53,$AD$3:$AE$12,2,0),costo_laboral!$E$2:$AZ$99,base_mayorista!$A53,0)</f>
        <v>1.8483430497760935</v>
      </c>
      <c r="O53" s="10">
        <f>+HLOOKUP(VLOOKUP($B53,$AD$3:$AE$12,2,0),Participacion1!$D$4:$M$101,base_mayorista!$A53,0)</f>
        <v>2.6616282401659626</v>
      </c>
      <c r="P53" s="1"/>
      <c r="Q53" s="10"/>
      <c r="R53" s="10"/>
      <c r="S53" s="10"/>
      <c r="T53" s="38"/>
      <c r="U53" s="38"/>
      <c r="V53" s="38"/>
      <c r="W53" s="38"/>
      <c r="X53" s="38"/>
      <c r="Y53" s="38"/>
      <c r="Z53" s="11"/>
      <c r="AB53" s="38"/>
      <c r="AG53" s="35"/>
    </row>
    <row r="54" spans="1:33" ht="16.5" x14ac:dyDescent="0.3">
      <c r="A54">
        <f t="shared" si="0"/>
        <v>53</v>
      </c>
      <c r="B54">
        <v>1</v>
      </c>
      <c r="C54">
        <v>52</v>
      </c>
      <c r="D54" s="3">
        <v>42460</v>
      </c>
      <c r="E54" s="33">
        <v>16</v>
      </c>
      <c r="F54">
        <v>1</v>
      </c>
      <c r="G54" s="10">
        <f>+HLOOKUP(VLOOKUP($B54,$AD$3:$AE$12,2,0),costos_sf!$D$2:$AZ$99,base_mayorista!$A54,0)</f>
        <v>131631715.00997233</v>
      </c>
      <c r="H54" s="10">
        <f>+HLOOKUP(VLOOKUP($B54,$AD$3:$AE$12,2,0),creditos_sf!$D$2:$AY$99,base_mayorista!$A54,0)</f>
        <v>1905188998.4669256</v>
      </c>
      <c r="I54" s="10">
        <f>+HLOOKUP(VLOOKUP($B54,$AD$3:$AE$12,2,0),creditos_sf!$D$103:$AY$200,base_mayorista!$A54,0)</f>
        <v>359777857.87447745</v>
      </c>
      <c r="J54" s="10">
        <f>+HLOOKUP(VLOOKUP($B54,$AD$3:$AE$12,2,0),Costo_fondeo!$D$3:$AY$100,base_mayorista!$A54,0)</f>
        <v>1.9878594139665158</v>
      </c>
      <c r="K54" s="10">
        <f>+HLOOKUP(VLOOKUP($B54,$AD$3:$AE$12,2,0),Costo_provisiones!$D$3:$AY$100,base_mayorista!$A54,0)</f>
        <v>0.33946835372100781</v>
      </c>
      <c r="L54" s="10">
        <f>+HLOOKUP(VLOOKUP($B54,$AD$3:$AE$12,2,0),Morosidad_control!$D$4:$AY$101,base_mayorista!$A54,0)</f>
        <v>0.55338609561294549</v>
      </c>
      <c r="M54" s="10">
        <f ca="1">+OFFSET(Capital_2!$D$2,base_mayorista!A54,0)</f>
        <v>2.8489018213335102</v>
      </c>
      <c r="N54" s="10">
        <f>+HLOOKUP(VLOOKUP($B54,$AD$3:$AE$12,2,0),costo_laboral!$E$2:$AZ$99,base_mayorista!$A54,0)</f>
        <v>1.8663668420230266</v>
      </c>
      <c r="O54" s="10">
        <f>+HLOOKUP(VLOOKUP($B54,$AD$3:$AE$12,2,0),Participacion1!$D$4:$M$101,base_mayorista!$A54,0)</f>
        <v>2.7134979978372904</v>
      </c>
      <c r="P54" s="1"/>
      <c r="Q54" s="10"/>
      <c r="R54" s="10"/>
      <c r="S54" s="10"/>
      <c r="T54" s="38"/>
      <c r="U54" s="38"/>
      <c r="V54" s="38"/>
      <c r="W54" s="38"/>
      <c r="X54" s="38"/>
      <c r="Y54" s="38"/>
      <c r="Z54" s="11"/>
      <c r="AB54" s="38"/>
      <c r="AG54" s="35"/>
    </row>
    <row r="55" spans="1:33" ht="16.5" x14ac:dyDescent="0.3">
      <c r="A55">
        <f t="shared" si="0"/>
        <v>54</v>
      </c>
      <c r="B55">
        <v>1</v>
      </c>
      <c r="C55">
        <v>53</v>
      </c>
      <c r="D55" s="3">
        <v>42490</v>
      </c>
      <c r="E55" s="33">
        <v>16</v>
      </c>
      <c r="F55">
        <v>1</v>
      </c>
      <c r="G55" s="10">
        <f>+HLOOKUP(VLOOKUP($B55,$AD$3:$AE$12,2,0),costos_sf!$D$2:$AZ$99,base_mayorista!$A55,0)</f>
        <v>136318786.94563517</v>
      </c>
      <c r="H55" s="10">
        <f>+HLOOKUP(VLOOKUP($B55,$AD$3:$AE$12,2,0),creditos_sf!$D$2:$AY$99,base_mayorista!$A55,0)</f>
        <v>1982210149.7008159</v>
      </c>
      <c r="I55" s="10">
        <f>+HLOOKUP(VLOOKUP($B55,$AD$3:$AE$12,2,0),creditos_sf!$D$103:$AY$200,base_mayorista!$A55,0)</f>
        <v>326012097.92054588</v>
      </c>
      <c r="J55" s="10">
        <f>+HLOOKUP(VLOOKUP($B55,$AD$3:$AE$12,2,0),Costo_fondeo!$D$3:$AY$100,base_mayorista!$A55,0)</f>
        <v>2.0069726114047093</v>
      </c>
      <c r="K55" s="10">
        <f>+HLOOKUP(VLOOKUP($B55,$AD$3:$AE$12,2,0),Costo_provisiones!$D$3:$AY$100,base_mayorista!$A55,0)</f>
        <v>0.40306168338713755</v>
      </c>
      <c r="L55" s="10">
        <f>+HLOOKUP(VLOOKUP($B55,$AD$3:$AE$12,2,0),Morosidad_control!$D$4:$AY$101,base_mayorista!$A55,0)</f>
        <v>0.63866716953983715</v>
      </c>
      <c r="M55" s="10">
        <f ca="1">+OFFSET(Capital_2!$D$2,base_mayorista!A55,0)</f>
        <v>2.8814923639740782</v>
      </c>
      <c r="N55" s="10">
        <f>+HLOOKUP(VLOOKUP($B55,$AD$3:$AE$12,2,0),costo_laboral!$E$2:$AZ$99,base_mayorista!$A55,0)</f>
        <v>1.8489592110492126</v>
      </c>
      <c r="O55" s="10">
        <f>+HLOOKUP(VLOOKUP($B55,$AD$3:$AE$12,2,0),Participacion1!$D$4:$M$101,base_mayorista!$A55,0)</f>
        <v>2.8084418919077816</v>
      </c>
      <c r="P55" s="1"/>
      <c r="Q55" s="10"/>
      <c r="R55" s="10"/>
      <c r="S55" s="10"/>
      <c r="T55" s="38"/>
      <c r="U55" s="38"/>
      <c r="V55" s="38"/>
      <c r="W55" s="38"/>
      <c r="X55" s="38"/>
      <c r="Y55" s="38"/>
      <c r="Z55" s="11"/>
      <c r="AB55" s="38"/>
      <c r="AG55" s="35"/>
    </row>
    <row r="56" spans="1:33" ht="16.5" x14ac:dyDescent="0.3">
      <c r="A56">
        <f t="shared" si="0"/>
        <v>55</v>
      </c>
      <c r="B56">
        <v>1</v>
      </c>
      <c r="C56">
        <v>54</v>
      </c>
      <c r="D56" s="3">
        <v>42521</v>
      </c>
      <c r="E56" s="33">
        <v>16</v>
      </c>
      <c r="F56">
        <v>1</v>
      </c>
      <c r="G56" s="10">
        <f>+HLOOKUP(VLOOKUP($B56,$AD$3:$AE$12,2,0),costos_sf!$D$2:$AZ$99,base_mayorista!$A56,0)</f>
        <v>124723716.95941608</v>
      </c>
      <c r="H56" s="10">
        <f>+HLOOKUP(VLOOKUP($B56,$AD$3:$AE$12,2,0),creditos_sf!$D$2:$AY$99,base_mayorista!$A56,0)</f>
        <v>2001465617.4892573</v>
      </c>
      <c r="I56" s="10">
        <f>+HLOOKUP(VLOOKUP($B56,$AD$3:$AE$12,2,0),creditos_sf!$D$103:$AY$200,base_mayorista!$A56,0)</f>
        <v>311798350.72127682</v>
      </c>
      <c r="J56" s="10">
        <f>+HLOOKUP(VLOOKUP($B56,$AD$3:$AE$12,2,0),Costo_fondeo!$D$3:$AY$100,base_mayorista!$A56,0)</f>
        <v>1.7819979577537153</v>
      </c>
      <c r="K56" s="10">
        <f>+HLOOKUP(VLOOKUP($B56,$AD$3:$AE$12,2,0),Costo_provisiones!$D$3:$AY$100,base_mayorista!$A56,0)</f>
        <v>0.38441962311797651</v>
      </c>
      <c r="L56" s="10">
        <f>+HLOOKUP(VLOOKUP($B56,$AD$3:$AE$12,2,0),Morosidad_control!$D$4:$AY$101,base_mayorista!$A56,0)</f>
        <v>0.58061732193864801</v>
      </c>
      <c r="M56" s="10">
        <f ca="1">+OFFSET(Capital_2!$D$2,base_mayorista!A56,0)</f>
        <v>2.9184975362021124</v>
      </c>
      <c r="N56" s="10">
        <f>+HLOOKUP(VLOOKUP($B56,$AD$3:$AE$12,2,0),costo_laboral!$E$2:$AZ$99,base_mayorista!$A56,0)</f>
        <v>1.8474839002853825</v>
      </c>
      <c r="O56" s="10">
        <f>+HLOOKUP(VLOOKUP($B56,$AD$3:$AE$12,2,0),Participacion1!$D$4:$M$101,base_mayorista!$A56,0)</f>
        <v>2.8415683222182229</v>
      </c>
      <c r="P56" s="1"/>
      <c r="Q56" s="10"/>
      <c r="R56" s="10"/>
      <c r="S56" s="10"/>
      <c r="T56" s="38"/>
      <c r="U56" s="38"/>
      <c r="V56" s="38"/>
      <c r="W56" s="38"/>
      <c r="X56" s="38"/>
      <c r="Y56" s="38"/>
      <c r="Z56" s="11"/>
      <c r="AB56" s="38"/>
      <c r="AG56" s="35"/>
    </row>
    <row r="57" spans="1:33" ht="16.5" x14ac:dyDescent="0.3">
      <c r="A57">
        <f t="shared" si="0"/>
        <v>56</v>
      </c>
      <c r="B57">
        <v>1</v>
      </c>
      <c r="C57">
        <v>55</v>
      </c>
      <c r="D57" s="3">
        <v>42551</v>
      </c>
      <c r="E57" s="33">
        <v>16</v>
      </c>
      <c r="F57">
        <v>1</v>
      </c>
      <c r="G57" s="10">
        <f>+HLOOKUP(VLOOKUP($B57,$AD$3:$AE$12,2,0),costos_sf!$D$2:$AZ$99,base_mayorista!$A57,0)</f>
        <v>123201360.68398204</v>
      </c>
      <c r="H57" s="10">
        <f>+HLOOKUP(VLOOKUP($B57,$AD$3:$AE$12,2,0),creditos_sf!$D$2:$AY$99,base_mayorista!$A57,0)</f>
        <v>1997008850.9181812</v>
      </c>
      <c r="I57" s="10">
        <f>+HLOOKUP(VLOOKUP($B57,$AD$3:$AE$12,2,0),creditos_sf!$D$103:$AY$200,base_mayorista!$A57,0)</f>
        <v>334965556.02484632</v>
      </c>
      <c r="J57" s="10">
        <f>+HLOOKUP(VLOOKUP($B57,$AD$3:$AE$12,2,0),Costo_fondeo!$D$3:$AY$100,base_mayorista!$A57,0)</f>
        <v>1.7868484754031257</v>
      </c>
      <c r="K57" s="10">
        <f>+HLOOKUP(VLOOKUP($B57,$AD$3:$AE$12,2,0),Costo_provisiones!$D$3:$AY$100,base_mayorista!$A57,0)</f>
        <v>0.25249284648938175</v>
      </c>
      <c r="L57" s="10">
        <f>+HLOOKUP(VLOOKUP($B57,$AD$3:$AE$12,2,0),Morosidad_control!$D$4:$AY$101,base_mayorista!$A57,0)</f>
        <v>0.67433163518075656</v>
      </c>
      <c r="M57" s="10">
        <f ca="1">+OFFSET(Capital_2!$D$2,base_mayorista!A57,0)</f>
        <v>2.9650713359667673</v>
      </c>
      <c r="N57" s="10">
        <f>+HLOOKUP(VLOOKUP($B57,$AD$3:$AE$12,2,0),costo_laboral!$E$2:$AZ$99,base_mayorista!$A57,0)</f>
        <v>1.8050569841305792</v>
      </c>
      <c r="O57" s="10">
        <f>+HLOOKUP(VLOOKUP($B57,$AD$3:$AE$12,2,0),Participacion1!$D$4:$M$101,base_mayorista!$A57,0)</f>
        <v>2.8736051977522834</v>
      </c>
      <c r="P57" s="1"/>
      <c r="Q57" s="10"/>
      <c r="R57" s="10"/>
      <c r="S57" s="10"/>
      <c r="T57" s="38"/>
      <c r="U57" s="38"/>
      <c r="V57" s="38"/>
      <c r="W57" s="38"/>
      <c r="X57" s="38"/>
      <c r="Y57" s="38"/>
      <c r="Z57" s="11"/>
      <c r="AB57" s="38"/>
      <c r="AG57" s="35"/>
    </row>
    <row r="58" spans="1:33" ht="16.5" x14ac:dyDescent="0.3">
      <c r="A58">
        <f t="shared" si="0"/>
        <v>57</v>
      </c>
      <c r="B58">
        <v>1</v>
      </c>
      <c r="C58">
        <v>56</v>
      </c>
      <c r="D58" s="3">
        <v>42582</v>
      </c>
      <c r="E58" s="33">
        <v>16</v>
      </c>
      <c r="F58">
        <v>1</v>
      </c>
      <c r="G58" s="10">
        <f>+HLOOKUP(VLOOKUP($B58,$AD$3:$AE$12,2,0),costos_sf!$D$2:$AZ$99,base_mayorista!$A58,0)</f>
        <v>119656162.49736796</v>
      </c>
      <c r="H58" s="10">
        <f>+HLOOKUP(VLOOKUP($B58,$AD$3:$AE$12,2,0),creditos_sf!$D$2:$AY$99,base_mayorista!$A58,0)</f>
        <v>2041242094.5512965</v>
      </c>
      <c r="I58" s="10">
        <f>+HLOOKUP(VLOOKUP($B58,$AD$3:$AE$12,2,0),creditos_sf!$D$103:$AY$200,base_mayorista!$A58,0)</f>
        <v>352283968.05866987</v>
      </c>
      <c r="J58" s="10">
        <f>+HLOOKUP(VLOOKUP($B58,$AD$3:$AE$12,2,0),Costo_fondeo!$D$3:$AY$100,base_mayorista!$A58,0)</f>
        <v>1.785495449012815</v>
      </c>
      <c r="K58" s="10">
        <f>+HLOOKUP(VLOOKUP($B58,$AD$3:$AE$12,2,0),Costo_provisiones!$D$3:$AY$100,base_mayorista!$A58,0)</f>
        <v>0.18077773940299943</v>
      </c>
      <c r="L58" s="10">
        <f>+HLOOKUP(VLOOKUP($B58,$AD$3:$AE$12,2,0),Morosidad_control!$D$4:$AY$101,base_mayorista!$A58,0)</f>
        <v>0.68371424606639042</v>
      </c>
      <c r="M58" s="10">
        <f ca="1">+OFFSET(Capital_2!$D$2,base_mayorista!A58,0)</f>
        <v>3.0367322920898565</v>
      </c>
      <c r="N58" s="10">
        <f>+HLOOKUP(VLOOKUP($B58,$AD$3:$AE$12,2,0),costo_laboral!$E$2:$AZ$99,base_mayorista!$A58,0)</f>
        <v>1.7462112829128276</v>
      </c>
      <c r="O58" s="10">
        <f>+HLOOKUP(VLOOKUP($B58,$AD$3:$AE$12,2,0),Participacion1!$D$4:$M$101,base_mayorista!$A58,0)</f>
        <v>2.8505812681079914</v>
      </c>
      <c r="P58" s="1"/>
      <c r="Q58" s="10"/>
      <c r="R58" s="10"/>
      <c r="S58" s="10"/>
      <c r="T58" s="38"/>
      <c r="U58" s="38"/>
      <c r="V58" s="38"/>
      <c r="W58" s="38"/>
      <c r="X58" s="38"/>
      <c r="Y58" s="38"/>
      <c r="Z58" s="11"/>
      <c r="AB58" s="38"/>
      <c r="AG58" s="35"/>
    </row>
    <row r="59" spans="1:33" ht="16.5" x14ac:dyDescent="0.3">
      <c r="A59">
        <f t="shared" si="0"/>
        <v>58</v>
      </c>
      <c r="B59">
        <v>1</v>
      </c>
      <c r="C59">
        <v>57</v>
      </c>
      <c r="D59" s="3">
        <v>42613</v>
      </c>
      <c r="E59" s="33">
        <v>16</v>
      </c>
      <c r="F59">
        <v>1</v>
      </c>
      <c r="G59" s="10">
        <f>+HLOOKUP(VLOOKUP($B59,$AD$3:$AE$12,2,0),costos_sf!$D$2:$AZ$99,base_mayorista!$A59,0)</f>
        <v>115887167.75566509</v>
      </c>
      <c r="H59" s="10">
        <f>+HLOOKUP(VLOOKUP($B59,$AD$3:$AE$12,2,0),creditos_sf!$D$2:$AY$99,base_mayorista!$A59,0)</f>
        <v>1991676104.7988999</v>
      </c>
      <c r="I59" s="10">
        <f>+HLOOKUP(VLOOKUP($B59,$AD$3:$AE$12,2,0),creditos_sf!$D$103:$AY$200,base_mayorista!$A59,0)</f>
        <v>374692352.66837192</v>
      </c>
      <c r="J59" s="10">
        <f>+HLOOKUP(VLOOKUP($B59,$AD$3:$AE$12,2,0),Costo_fondeo!$D$3:$AY$100,base_mayorista!$A59,0)</f>
        <v>1.8093952080329365</v>
      </c>
      <c r="K59" s="10">
        <f>+HLOOKUP(VLOOKUP($B59,$AD$3:$AE$12,2,0),Costo_provisiones!$D$3:$AY$100,base_mayorista!$A59,0)</f>
        <v>9.3202857685261181E-2</v>
      </c>
      <c r="L59" s="10">
        <f>+HLOOKUP(VLOOKUP($B59,$AD$3:$AE$12,2,0),Morosidad_control!$D$4:$AY$101,base_mayorista!$A59,0)</f>
        <v>0.70045270803126181</v>
      </c>
      <c r="M59" s="10">
        <f ca="1">+OFFSET(Capital_2!$D$2,base_mayorista!A59,0)</f>
        <v>3.0987757605561481</v>
      </c>
      <c r="N59" s="10">
        <f>+HLOOKUP(VLOOKUP($B59,$AD$3:$AE$12,2,0),costo_laboral!$E$2:$AZ$99,base_mayorista!$A59,0)</f>
        <v>1.7578267180486082</v>
      </c>
      <c r="O59" s="10">
        <f>+HLOOKUP(VLOOKUP($B59,$AD$3:$AE$12,2,0),Participacion1!$D$4:$M$101,base_mayorista!$A59,0)</f>
        <v>2.7735588967943743</v>
      </c>
      <c r="P59" s="1"/>
      <c r="Q59" s="10"/>
      <c r="R59" s="10"/>
      <c r="S59" s="10"/>
      <c r="T59" s="38"/>
      <c r="U59" s="38"/>
      <c r="V59" s="38"/>
      <c r="W59" s="38"/>
      <c r="X59" s="38"/>
      <c r="Y59" s="38"/>
      <c r="Z59" s="11"/>
      <c r="AB59" s="38"/>
      <c r="AG59" s="35"/>
    </row>
    <row r="60" spans="1:33" ht="16.5" x14ac:dyDescent="0.3">
      <c r="A60">
        <f t="shared" si="0"/>
        <v>59</v>
      </c>
      <c r="B60">
        <v>1</v>
      </c>
      <c r="C60">
        <v>58</v>
      </c>
      <c r="D60" s="3">
        <v>42643</v>
      </c>
      <c r="E60" s="33">
        <v>16</v>
      </c>
      <c r="F60">
        <v>1</v>
      </c>
      <c r="G60" s="10">
        <f>+HLOOKUP(VLOOKUP($B60,$AD$3:$AE$12,2,0),costos_sf!$D$2:$AZ$99,base_mayorista!$A60,0)</f>
        <v>112169153.08164053</v>
      </c>
      <c r="H60" s="10">
        <f>+HLOOKUP(VLOOKUP($B60,$AD$3:$AE$12,2,0),creditos_sf!$D$2:$AY$99,base_mayorista!$A60,0)</f>
        <v>1918594686.4483788</v>
      </c>
      <c r="I60" s="10">
        <f>+HLOOKUP(VLOOKUP($B60,$AD$3:$AE$12,2,0),creditos_sf!$D$103:$AY$200,base_mayorista!$A60,0)</f>
        <v>355094949.41288781</v>
      </c>
      <c r="J60" s="10">
        <f>+HLOOKUP(VLOOKUP($B60,$AD$3:$AE$12,2,0),Costo_fondeo!$D$3:$AY$100,base_mayorista!$A60,0)</f>
        <v>1.8130520177974907</v>
      </c>
      <c r="K60" s="10">
        <f>+HLOOKUP(VLOOKUP($B60,$AD$3:$AE$12,2,0),Costo_provisiones!$D$3:$AY$100,base_mayorista!$A60,0)</f>
        <v>5.6287198611052108E-2</v>
      </c>
      <c r="L60" s="10">
        <f>+HLOOKUP(VLOOKUP($B60,$AD$3:$AE$12,2,0),Morosidad_control!$D$4:$AY$101,base_mayorista!$A60,0)</f>
        <v>0.9152277465636981</v>
      </c>
      <c r="M60" s="10">
        <f ca="1">+OFFSET(Capital_2!$D$2,base_mayorista!A60,0)</f>
        <v>3.1647538313822339</v>
      </c>
      <c r="N60" s="10">
        <f>+HLOOKUP(VLOOKUP($B60,$AD$3:$AE$12,2,0),costo_laboral!$E$2:$AZ$99,base_mayorista!$A60,0)</f>
        <v>1.8366769213991225</v>
      </c>
      <c r="O60" s="10">
        <f>+HLOOKUP(VLOOKUP($B60,$AD$3:$AE$12,2,0),Participacion1!$D$4:$M$101,base_mayorista!$A60,0)</f>
        <v>2.6848197437877883</v>
      </c>
      <c r="P60" s="1"/>
      <c r="Q60" s="10"/>
      <c r="R60" s="10"/>
      <c r="S60" s="10"/>
      <c r="T60" s="38"/>
      <c r="U60" s="38"/>
      <c r="V60" s="38"/>
      <c r="W60" s="38"/>
      <c r="X60" s="38"/>
      <c r="Y60" s="38"/>
      <c r="Z60" s="11"/>
      <c r="AB60" s="38"/>
      <c r="AG60" s="35"/>
    </row>
    <row r="61" spans="1:33" ht="16.5" x14ac:dyDescent="0.3">
      <c r="A61">
        <f t="shared" si="0"/>
        <v>60</v>
      </c>
      <c r="B61">
        <v>1</v>
      </c>
      <c r="C61">
        <v>59</v>
      </c>
      <c r="D61" s="3">
        <v>42674</v>
      </c>
      <c r="E61" s="33">
        <v>16</v>
      </c>
      <c r="F61">
        <v>1</v>
      </c>
      <c r="G61" s="10">
        <f>+HLOOKUP(VLOOKUP($B61,$AD$3:$AE$12,2,0),costos_sf!$D$2:$AZ$99,base_mayorista!$A61,0)</f>
        <v>112663759.34255338</v>
      </c>
      <c r="H61" s="10">
        <f>+HLOOKUP(VLOOKUP($B61,$AD$3:$AE$12,2,0),creditos_sf!$D$2:$AY$99,base_mayorista!$A61,0)</f>
        <v>1898234706.6706603</v>
      </c>
      <c r="I61" s="10">
        <f>+HLOOKUP(VLOOKUP($B61,$AD$3:$AE$12,2,0),creditos_sf!$D$103:$AY$200,base_mayorista!$A61,0)</f>
        <v>358225824.89410597</v>
      </c>
      <c r="J61" s="10">
        <f>+HLOOKUP(VLOOKUP($B61,$AD$3:$AE$12,2,0),Costo_fondeo!$D$3:$AY$100,base_mayorista!$A61,0)</f>
        <v>1.8010139596489894</v>
      </c>
      <c r="K61" s="10">
        <f>+HLOOKUP(VLOOKUP($B61,$AD$3:$AE$12,2,0),Costo_provisiones!$D$3:$AY$100,base_mayorista!$A61,0)</f>
        <v>2.4139013616729654E-2</v>
      </c>
      <c r="L61" s="10">
        <f>+HLOOKUP(VLOOKUP($B61,$AD$3:$AE$12,2,0),Morosidad_control!$D$4:$AY$101,base_mayorista!$A61,0)</f>
        <v>0.73446462331560747</v>
      </c>
      <c r="M61" s="10">
        <f ca="1">+OFFSET(Capital_2!$D$2,base_mayorista!A61,0)</f>
        <v>3.232264312603593</v>
      </c>
      <c r="N61" s="10">
        <f>+HLOOKUP(VLOOKUP($B61,$AD$3:$AE$12,2,0),costo_laboral!$E$2:$AZ$99,base_mayorista!$A61,0)</f>
        <v>1.8446819954698861</v>
      </c>
      <c r="O61" s="10">
        <f>+HLOOKUP(VLOOKUP($B61,$AD$3:$AE$12,2,0),Participacion1!$D$4:$M$101,base_mayorista!$A61,0)</f>
        <v>2.6908351948962022</v>
      </c>
      <c r="P61" s="1"/>
      <c r="Q61" s="10"/>
      <c r="R61" s="10"/>
      <c r="S61" s="10"/>
      <c r="T61" s="38"/>
      <c r="U61" s="38"/>
      <c r="V61" s="38"/>
      <c r="W61" s="38"/>
      <c r="X61" s="38"/>
      <c r="Y61" s="38"/>
      <c r="Z61" s="11"/>
      <c r="AB61" s="38"/>
      <c r="AG61" s="35"/>
    </row>
    <row r="62" spans="1:33" ht="16.5" x14ac:dyDescent="0.3">
      <c r="A62">
        <f t="shared" si="0"/>
        <v>61</v>
      </c>
      <c r="B62">
        <v>1</v>
      </c>
      <c r="C62">
        <v>60</v>
      </c>
      <c r="D62" s="3">
        <v>42704</v>
      </c>
      <c r="E62" s="33">
        <v>16</v>
      </c>
      <c r="F62">
        <v>1</v>
      </c>
      <c r="G62" s="10">
        <f>+HLOOKUP(VLOOKUP($B62,$AD$3:$AE$12,2,0),costos_sf!$D$2:$AZ$99,base_mayorista!$A62,0)</f>
        <v>105903881.23800664</v>
      </c>
      <c r="H62" s="10">
        <f>+HLOOKUP(VLOOKUP($B62,$AD$3:$AE$12,2,0),creditos_sf!$D$2:$AY$99,base_mayorista!$A62,0)</f>
        <v>1854090970.9652264</v>
      </c>
      <c r="I62" s="10">
        <f>+HLOOKUP(VLOOKUP($B62,$AD$3:$AE$12,2,0),creditos_sf!$D$103:$AY$200,base_mayorista!$A62,0)</f>
        <v>302450656.9759689</v>
      </c>
      <c r="J62" s="10">
        <f>+HLOOKUP(VLOOKUP($B62,$AD$3:$AE$12,2,0),Costo_fondeo!$D$3:$AY$100,base_mayorista!$A62,0)</f>
        <v>1.792012714908833</v>
      </c>
      <c r="K62" s="10">
        <f>+HLOOKUP(VLOOKUP($B62,$AD$3:$AE$12,2,0),Costo_provisiones!$D$3:$AY$100,base_mayorista!$A62,0)</f>
        <v>-1.7171487076221355E-2</v>
      </c>
      <c r="L62" s="10">
        <f>+HLOOKUP(VLOOKUP($B62,$AD$3:$AE$12,2,0),Morosidad_control!$D$4:$AY$101,base_mayorista!$A62,0)</f>
        <v>0.6994283000597159</v>
      </c>
      <c r="M62" s="10">
        <f ca="1">+OFFSET(Capital_2!$D$2,base_mayorista!A62,0)</f>
        <v>3.2966619789838338</v>
      </c>
      <c r="N62" s="10">
        <f>+HLOOKUP(VLOOKUP($B62,$AD$3:$AE$12,2,0),costo_laboral!$E$2:$AZ$99,base_mayorista!$A62,0)</f>
        <v>1.9044667188393465</v>
      </c>
      <c r="O62" s="10">
        <f>+HLOOKUP(VLOOKUP($B62,$AD$3:$AE$12,2,0),Participacion1!$D$4:$M$101,base_mayorista!$A62,0)</f>
        <v>2.6008621266044978</v>
      </c>
      <c r="P62" s="1"/>
      <c r="Q62" s="10"/>
      <c r="R62" s="10"/>
      <c r="S62" s="10"/>
      <c r="T62" s="38"/>
      <c r="U62" s="38"/>
      <c r="V62" s="38"/>
      <c r="W62" s="38"/>
      <c r="X62" s="38"/>
      <c r="Y62" s="38"/>
      <c r="Z62" s="11"/>
      <c r="AB62" s="38"/>
      <c r="AG62" s="35"/>
    </row>
    <row r="63" spans="1:33" ht="16.5" x14ac:dyDescent="0.3">
      <c r="A63">
        <f t="shared" si="0"/>
        <v>62</v>
      </c>
      <c r="B63">
        <v>1</v>
      </c>
      <c r="C63">
        <v>61</v>
      </c>
      <c r="D63" s="3">
        <v>42735</v>
      </c>
      <c r="E63" s="33">
        <v>16</v>
      </c>
      <c r="F63">
        <v>1</v>
      </c>
      <c r="G63" s="10">
        <f>+HLOOKUP(VLOOKUP($B63,$AD$3:$AE$12,2,0),costos_sf!$D$2:$AZ$99,base_mayorista!$A63,0)</f>
        <v>101426386.46921209</v>
      </c>
      <c r="H63" s="10">
        <f>+HLOOKUP(VLOOKUP($B63,$AD$3:$AE$12,2,0),creditos_sf!$D$2:$AY$99,base_mayorista!$A63,0)</f>
        <v>1859479573.1346867</v>
      </c>
      <c r="I63" s="10">
        <f>+HLOOKUP(VLOOKUP($B63,$AD$3:$AE$12,2,0),creditos_sf!$D$103:$AY$200,base_mayorista!$A63,0)</f>
        <v>278443935.58105391</v>
      </c>
      <c r="J63" s="10">
        <f>+HLOOKUP(VLOOKUP($B63,$AD$3:$AE$12,2,0),Costo_fondeo!$D$3:$AY$100,base_mayorista!$A63,0)</f>
        <v>1.7482086710803968</v>
      </c>
      <c r="K63" s="10">
        <f>+HLOOKUP(VLOOKUP($B63,$AD$3:$AE$12,2,0),Costo_provisiones!$D$3:$AY$100,base_mayorista!$A63,0)</f>
        <v>-9.3632457858686735E-2</v>
      </c>
      <c r="L63" s="10">
        <f>+HLOOKUP(VLOOKUP($B63,$AD$3:$AE$12,2,0),Morosidad_control!$D$4:$AY$101,base_mayorista!$A63,0)</f>
        <v>0.69307977417007893</v>
      </c>
      <c r="M63" s="10">
        <f ca="1">+OFFSET(Capital_2!$D$2,base_mayorista!A63,0)</f>
        <v>3.371561018368705</v>
      </c>
      <c r="N63" s="10">
        <f>+HLOOKUP(VLOOKUP($B63,$AD$3:$AE$12,2,0),costo_laboral!$E$2:$AZ$99,base_mayorista!$A63,0)</f>
        <v>1.8991361181082522</v>
      </c>
      <c r="O63" s="10">
        <f>+HLOOKUP(VLOOKUP($B63,$AD$3:$AE$12,2,0),Participacion1!$D$4:$M$101,base_mayorista!$A63,0)</f>
        <v>2.6587373830647665</v>
      </c>
      <c r="P63" s="1"/>
      <c r="Q63" s="10"/>
      <c r="R63" s="10"/>
      <c r="S63" s="10"/>
      <c r="T63" s="38"/>
      <c r="U63" s="38"/>
      <c r="V63" s="38"/>
      <c r="W63" s="38"/>
      <c r="X63" s="38"/>
      <c r="Y63" s="38"/>
      <c r="Z63" s="11"/>
      <c r="AB63" s="38"/>
      <c r="AG63" s="35"/>
    </row>
    <row r="64" spans="1:33" ht="16.5" x14ac:dyDescent="0.3">
      <c r="A64">
        <f t="shared" si="0"/>
        <v>63</v>
      </c>
      <c r="B64">
        <v>1</v>
      </c>
      <c r="C64">
        <v>62</v>
      </c>
      <c r="D64" s="3">
        <v>42766</v>
      </c>
      <c r="E64" s="33">
        <v>17</v>
      </c>
      <c r="F64">
        <v>1</v>
      </c>
      <c r="G64" s="10">
        <f>+HLOOKUP(VLOOKUP($B64,$AD$3:$AE$12,2,0),costos_sf!$D$2:$AZ$99,base_mayorista!$A64,0)</f>
        <v>101460093.48339128</v>
      </c>
      <c r="H64" s="10">
        <f>+HLOOKUP(VLOOKUP($B64,$AD$3:$AE$12,2,0),creditos_sf!$D$2:$AY$99,base_mayorista!$A64,0)</f>
        <v>1816729989.1371024</v>
      </c>
      <c r="I64" s="10">
        <f>+HLOOKUP(VLOOKUP($B64,$AD$3:$AE$12,2,0),creditos_sf!$D$103:$AY$200,base_mayorista!$A64,0)</f>
        <v>269946611.97698128</v>
      </c>
      <c r="J64" s="10">
        <f>+HLOOKUP(VLOOKUP($B64,$AD$3:$AE$12,2,0),Costo_fondeo!$D$3:$AY$100,base_mayorista!$A64,0)</f>
        <v>1.7265258788679756</v>
      </c>
      <c r="K64" s="10">
        <f>+HLOOKUP(VLOOKUP($B64,$AD$3:$AE$12,2,0),Costo_provisiones!$D$3:$AY$100,base_mayorista!$A64,0)</f>
        <v>-0.13261466031632269</v>
      </c>
      <c r="L64" s="10">
        <f>+HLOOKUP(VLOOKUP($B64,$AD$3:$AE$12,2,0),Morosidad_control!$D$4:$AY$101,base_mayorista!$A64,0)</f>
        <v>0.8112069137759147</v>
      </c>
      <c r="M64" s="10">
        <f ca="1">+OFFSET(Capital_2!$D$2,base_mayorista!A64,0)</f>
        <v>3.4309045641717737</v>
      </c>
      <c r="N64" s="10">
        <f>+HLOOKUP(VLOOKUP($B64,$AD$3:$AE$12,2,0),costo_laboral!$E$2:$AZ$99,base_mayorista!$A64,0)</f>
        <v>1.9523794797035299</v>
      </c>
      <c r="O64" s="10">
        <f>+HLOOKUP(VLOOKUP($B64,$AD$3:$AE$12,2,0),Participacion1!$D$4:$M$101,base_mayorista!$A64,0)</f>
        <v>2.613927788001595</v>
      </c>
      <c r="P64" s="1"/>
      <c r="Q64" s="10"/>
      <c r="R64" s="10"/>
      <c r="S64" s="10"/>
      <c r="T64" s="38"/>
      <c r="U64" s="38"/>
      <c r="V64" s="38"/>
      <c r="W64" s="38"/>
      <c r="X64" s="38"/>
      <c r="Y64" s="38"/>
      <c r="Z64" s="11"/>
      <c r="AB64" s="38"/>
      <c r="AG64" s="35"/>
    </row>
    <row r="65" spans="1:33" ht="16.5" x14ac:dyDescent="0.3">
      <c r="A65">
        <f t="shared" si="0"/>
        <v>64</v>
      </c>
      <c r="B65">
        <v>1</v>
      </c>
      <c r="C65">
        <v>63</v>
      </c>
      <c r="D65" s="3">
        <v>42794</v>
      </c>
      <c r="E65" s="33">
        <v>17</v>
      </c>
      <c r="F65">
        <v>1</v>
      </c>
      <c r="G65" s="10">
        <f>+HLOOKUP(VLOOKUP($B65,$AD$3:$AE$12,2,0),costos_sf!$D$2:$AZ$99,base_mayorista!$A65,0)</f>
        <v>100043518.06525819</v>
      </c>
      <c r="H65" s="10">
        <f>+HLOOKUP(VLOOKUP($B65,$AD$3:$AE$12,2,0),creditos_sf!$D$2:$AY$99,base_mayorista!$A65,0)</f>
        <v>1777353849.5090446</v>
      </c>
      <c r="I65" s="10">
        <f>+HLOOKUP(VLOOKUP($B65,$AD$3:$AE$12,2,0),creditos_sf!$D$103:$AY$200,base_mayorista!$A65,0)</f>
        <v>256844075.40401086</v>
      </c>
      <c r="J65" s="10">
        <f>+HLOOKUP(VLOOKUP($B65,$AD$3:$AE$12,2,0),Costo_fondeo!$D$3:$AY$100,base_mayorista!$A65,0)</f>
        <v>1.7008222857020874</v>
      </c>
      <c r="K65" s="10">
        <f>+HLOOKUP(VLOOKUP($B65,$AD$3:$AE$12,2,0),Costo_provisiones!$D$3:$AY$100,base_mayorista!$A65,0)</f>
        <v>-0.13926261920321961</v>
      </c>
      <c r="L65" s="10">
        <f>+HLOOKUP(VLOOKUP($B65,$AD$3:$AE$12,2,0),Morosidad_control!$D$4:$AY$101,base_mayorista!$A65,0)</f>
        <v>1.0634282913531448</v>
      </c>
      <c r="M65" s="10">
        <f ca="1">+OFFSET(Capital_2!$D$2,base_mayorista!A65,0)</f>
        <v>3.4714473426279464</v>
      </c>
      <c r="N65" s="10">
        <f>+HLOOKUP(VLOOKUP($B65,$AD$3:$AE$12,2,0),costo_laboral!$E$2:$AZ$99,base_mayorista!$A65,0)</f>
        <v>1.9989795127040275</v>
      </c>
      <c r="O65" s="10">
        <f>+HLOOKUP(VLOOKUP($B65,$AD$3:$AE$12,2,0),Participacion1!$D$4:$M$101,base_mayorista!$A65,0)</f>
        <v>2.5726806660850738</v>
      </c>
      <c r="P65" s="1"/>
      <c r="Q65" s="10"/>
      <c r="R65" s="10"/>
      <c r="S65" s="10"/>
      <c r="T65" s="38"/>
      <c r="U65" s="38"/>
      <c r="V65" s="38"/>
      <c r="W65" s="38"/>
      <c r="X65" s="38"/>
      <c r="Y65" s="38"/>
      <c r="Z65" s="11"/>
      <c r="AB65" s="38"/>
      <c r="AG65" s="35"/>
    </row>
    <row r="66" spans="1:33" ht="16.5" x14ac:dyDescent="0.3">
      <c r="A66">
        <f t="shared" si="0"/>
        <v>65</v>
      </c>
      <c r="B66">
        <v>1</v>
      </c>
      <c r="C66">
        <v>64</v>
      </c>
      <c r="D66" s="3">
        <v>42825</v>
      </c>
      <c r="E66" s="33">
        <v>17</v>
      </c>
      <c r="F66">
        <v>1</v>
      </c>
      <c r="G66" s="10">
        <f>+HLOOKUP(VLOOKUP($B66,$AD$3:$AE$12,2,0),costos_sf!$D$2:$AZ$99,base_mayorista!$A66,0)</f>
        <v>93684465.811628804</v>
      </c>
      <c r="H66" s="10">
        <f>+HLOOKUP(VLOOKUP($B66,$AD$3:$AE$12,2,0),creditos_sf!$D$2:$AY$99,base_mayorista!$A66,0)</f>
        <v>1928244261.6010499</v>
      </c>
      <c r="I66" s="10">
        <f>+HLOOKUP(VLOOKUP($B66,$AD$3:$AE$12,2,0),creditos_sf!$D$103:$AY$200,base_mayorista!$A66,0)</f>
        <v>259034689.37557474</v>
      </c>
      <c r="J66" s="10">
        <f>+HLOOKUP(VLOOKUP($B66,$AD$3:$AE$12,2,0),Costo_fondeo!$D$3:$AY$100,base_mayorista!$A66,0)</f>
        <v>1.6540927134619128</v>
      </c>
      <c r="K66" s="10">
        <f>+HLOOKUP(VLOOKUP($B66,$AD$3:$AE$12,2,0),Costo_provisiones!$D$3:$AY$100,base_mayorista!$A66,0)</f>
        <v>3.5380552319246986E-2</v>
      </c>
      <c r="L66" s="10">
        <f>+HLOOKUP(VLOOKUP($B66,$AD$3:$AE$12,2,0),Morosidad_control!$D$4:$AY$101,base_mayorista!$A66,0)</f>
        <v>0.69724337729924291</v>
      </c>
      <c r="M66" s="10">
        <f ca="1">+OFFSET(Capital_2!$D$2,base_mayorista!A66,0)</f>
        <v>3.5034579976729381</v>
      </c>
      <c r="N66" s="10">
        <f>+HLOOKUP(VLOOKUP($B66,$AD$3:$AE$12,2,0),costo_laboral!$E$2:$AZ$99,base_mayorista!$A66,0)</f>
        <v>1.8586871883754721</v>
      </c>
      <c r="O66" s="10">
        <f>+HLOOKUP(VLOOKUP($B66,$AD$3:$AE$12,2,0),Participacion1!$D$4:$M$101,base_mayorista!$A66,0)</f>
        <v>2.838911069250956</v>
      </c>
      <c r="P66" s="1"/>
      <c r="Q66" s="10"/>
      <c r="R66" s="10"/>
      <c r="S66" s="10"/>
      <c r="T66" s="38"/>
      <c r="U66" s="38"/>
      <c r="V66" s="38"/>
      <c r="W66" s="38"/>
      <c r="X66" s="38"/>
      <c r="Y66" s="38"/>
      <c r="Z66" s="11"/>
      <c r="AB66" s="38"/>
      <c r="AG66" s="35"/>
    </row>
    <row r="67" spans="1:33" ht="16.5" x14ac:dyDescent="0.3">
      <c r="A67">
        <f t="shared" si="0"/>
        <v>66</v>
      </c>
      <c r="B67">
        <v>1</v>
      </c>
      <c r="C67">
        <v>65</v>
      </c>
      <c r="D67" s="3">
        <v>42855</v>
      </c>
      <c r="E67" s="33">
        <v>17</v>
      </c>
      <c r="F67">
        <v>1</v>
      </c>
      <c r="G67" s="10">
        <f>+HLOOKUP(VLOOKUP($B67,$AD$3:$AE$12,2,0),costos_sf!$D$2:$AZ$99,base_mayorista!$A67,0)</f>
        <v>88240309.011766538</v>
      </c>
      <c r="H67" s="10">
        <f>+HLOOKUP(VLOOKUP($B67,$AD$3:$AE$12,2,0),creditos_sf!$D$2:$AY$99,base_mayorista!$A67,0)</f>
        <v>2011106251.7969568</v>
      </c>
      <c r="I67" s="10">
        <f>+HLOOKUP(VLOOKUP($B67,$AD$3:$AE$12,2,0),creditos_sf!$D$103:$AY$200,base_mayorista!$A67,0)</f>
        <v>265175762.45682752</v>
      </c>
      <c r="J67" s="10">
        <f>+HLOOKUP(VLOOKUP($B67,$AD$3:$AE$12,2,0),Costo_fondeo!$D$3:$AY$100,base_mayorista!$A67,0)</f>
        <v>1.5933988796386054</v>
      </c>
      <c r="K67" s="10">
        <f>+HLOOKUP(VLOOKUP($B67,$AD$3:$AE$12,2,0),Costo_provisiones!$D$3:$AY$100,base_mayorista!$A67,0)</f>
        <v>-4.5150331993877565E-2</v>
      </c>
      <c r="L67" s="10">
        <f>+HLOOKUP(VLOOKUP($B67,$AD$3:$AE$12,2,0),Morosidad_control!$D$4:$AY$101,base_mayorista!$A67,0)</f>
        <v>0.64236688368763639</v>
      </c>
      <c r="M67" s="10">
        <f ca="1">+OFFSET(Capital_2!$D$2,base_mayorista!A67,0)</f>
        <v>3.5336781037956082</v>
      </c>
      <c r="N67" s="10">
        <f>+HLOOKUP(VLOOKUP($B67,$AD$3:$AE$12,2,0),costo_laboral!$E$2:$AZ$99,base_mayorista!$A67,0)</f>
        <v>1.7563761226435528</v>
      </c>
      <c r="O67" s="10">
        <f>+HLOOKUP(VLOOKUP($B67,$AD$3:$AE$12,2,0),Participacion1!$D$4:$M$101,base_mayorista!$A67,0)</f>
        <v>2.9052887225082049</v>
      </c>
      <c r="P67" s="1"/>
      <c r="Q67" s="10"/>
      <c r="R67" s="10"/>
      <c r="S67" s="10"/>
      <c r="T67" s="38"/>
      <c r="U67" s="38"/>
      <c r="V67" s="38"/>
      <c r="W67" s="38"/>
      <c r="X67" s="38"/>
      <c r="Y67" s="38"/>
      <c r="Z67" s="11"/>
      <c r="AB67" s="38"/>
      <c r="AG67" s="35"/>
    </row>
    <row r="68" spans="1:33" ht="16.5" x14ac:dyDescent="0.3">
      <c r="A68">
        <f t="shared" ref="A68:A131" si="1">+C68+1</f>
        <v>67</v>
      </c>
      <c r="B68">
        <v>1</v>
      </c>
      <c r="C68">
        <v>66</v>
      </c>
      <c r="D68" s="3">
        <v>42886</v>
      </c>
      <c r="E68" s="33">
        <v>17</v>
      </c>
      <c r="F68">
        <v>1</v>
      </c>
      <c r="G68" s="10">
        <f>+HLOOKUP(VLOOKUP($B68,$AD$3:$AE$12,2,0),costos_sf!$D$2:$AZ$99,base_mayorista!$A68,0)</f>
        <v>97212585.065995112</v>
      </c>
      <c r="H68" s="10">
        <f>+HLOOKUP(VLOOKUP($B68,$AD$3:$AE$12,2,0),creditos_sf!$D$2:$AY$99,base_mayorista!$A68,0)</f>
        <v>2009066449.5190215</v>
      </c>
      <c r="I68" s="10">
        <f>+HLOOKUP(VLOOKUP($B68,$AD$3:$AE$12,2,0),creditos_sf!$D$103:$AY$200,base_mayorista!$A68,0)</f>
        <v>266906916.56622878</v>
      </c>
      <c r="J68" s="10">
        <f>+HLOOKUP(VLOOKUP($B68,$AD$3:$AE$12,2,0),Costo_fondeo!$D$3:$AY$100,base_mayorista!$A68,0)</f>
        <v>1.8659058806097726</v>
      </c>
      <c r="K68" s="10">
        <f>+HLOOKUP(VLOOKUP($B68,$AD$3:$AE$12,2,0),Costo_provisiones!$D$3:$AY$100,base_mayorista!$A68,0)</f>
        <v>-3.0803106739173216E-2</v>
      </c>
      <c r="L68" s="10">
        <f>+HLOOKUP(VLOOKUP($B68,$AD$3:$AE$12,2,0),Morosidad_control!$D$4:$AY$101,base_mayorista!$A68,0)</f>
        <v>0.65154466577637815</v>
      </c>
      <c r="M68" s="10">
        <f ca="1">+OFFSET(Capital_2!$D$2,base_mayorista!A68,0)</f>
        <v>3.5570017411603705</v>
      </c>
      <c r="N68" s="10">
        <f>+HLOOKUP(VLOOKUP($B68,$AD$3:$AE$12,2,0),costo_laboral!$E$2:$AZ$99,base_mayorista!$A68,0)</f>
        <v>1.7737170181310637</v>
      </c>
      <c r="O68" s="10">
        <f>+HLOOKUP(VLOOKUP($B68,$AD$3:$AE$12,2,0),Participacion1!$D$4:$M$101,base_mayorista!$A68,0)</f>
        <v>2.8995209347345856</v>
      </c>
      <c r="P68" s="1"/>
      <c r="Q68" s="10"/>
      <c r="R68" s="10"/>
      <c r="S68" s="10"/>
      <c r="T68" s="38"/>
      <c r="U68" s="38"/>
      <c r="V68" s="38"/>
      <c r="W68" s="38"/>
      <c r="X68" s="38"/>
      <c r="Y68" s="38"/>
      <c r="Z68" s="11"/>
      <c r="AB68" s="38"/>
      <c r="AG68" s="35"/>
    </row>
    <row r="69" spans="1:33" ht="16.5" x14ac:dyDescent="0.3">
      <c r="A69">
        <f t="shared" si="1"/>
        <v>68</v>
      </c>
      <c r="B69">
        <v>1</v>
      </c>
      <c r="C69">
        <v>67</v>
      </c>
      <c r="D69" s="3">
        <v>42916</v>
      </c>
      <c r="E69" s="33">
        <v>17</v>
      </c>
      <c r="F69">
        <v>1</v>
      </c>
      <c r="G69" s="10">
        <f>+HLOOKUP(VLOOKUP($B69,$AD$3:$AE$12,2,0),costos_sf!$D$2:$AZ$99,base_mayorista!$A69,0)</f>
        <v>97456092.907283098</v>
      </c>
      <c r="H69" s="10">
        <f>+HLOOKUP(VLOOKUP($B69,$AD$3:$AE$12,2,0),creditos_sf!$D$2:$AY$99,base_mayorista!$A69,0)</f>
        <v>1999041729.29283</v>
      </c>
      <c r="I69" s="10">
        <f>+HLOOKUP(VLOOKUP($B69,$AD$3:$AE$12,2,0),creditos_sf!$D$103:$AY$200,base_mayorista!$A69,0)</f>
        <v>275430936.88309515</v>
      </c>
      <c r="J69" s="10">
        <f>+HLOOKUP(VLOOKUP($B69,$AD$3:$AE$12,2,0),Costo_fondeo!$D$3:$AY$100,base_mayorista!$A69,0)</f>
        <v>1.870436497023805</v>
      </c>
      <c r="K69" s="10">
        <f>+HLOOKUP(VLOOKUP($B69,$AD$3:$AE$12,2,0),Costo_provisiones!$D$3:$AY$100,base_mayorista!$A69,0)</f>
        <v>3.4398686378156226E-2</v>
      </c>
      <c r="L69" s="10">
        <f>+HLOOKUP(VLOOKUP($B69,$AD$3:$AE$12,2,0),Morosidad_control!$D$4:$AY$101,base_mayorista!$A69,0)</f>
        <v>0.63573696355092768</v>
      </c>
      <c r="M69" s="10">
        <f ca="1">+OFFSET(Capital_2!$D$2,base_mayorista!A69,0)</f>
        <v>3.5704065106105527</v>
      </c>
      <c r="N69" s="10">
        <f>+HLOOKUP(VLOOKUP($B69,$AD$3:$AE$12,2,0),costo_laboral!$E$2:$AZ$99,base_mayorista!$A69,0)</f>
        <v>1.7789824524998066</v>
      </c>
      <c r="O69" s="10">
        <f>+HLOOKUP(VLOOKUP($B69,$AD$3:$AE$12,2,0),Participacion1!$D$4:$M$101,base_mayorista!$A69,0)</f>
        <v>2.927181768027491</v>
      </c>
      <c r="P69" s="1"/>
      <c r="Q69" s="10"/>
      <c r="R69" s="10"/>
      <c r="S69" s="10"/>
      <c r="T69" s="38"/>
      <c r="U69" s="38"/>
      <c r="V69" s="38"/>
      <c r="W69" s="38"/>
      <c r="X69" s="38"/>
      <c r="Y69" s="38"/>
      <c r="Z69" s="11"/>
      <c r="AB69" s="38"/>
      <c r="AG69" s="35"/>
    </row>
    <row r="70" spans="1:33" ht="16.5" x14ac:dyDescent="0.3">
      <c r="A70">
        <f t="shared" si="1"/>
        <v>69</v>
      </c>
      <c r="B70">
        <v>1</v>
      </c>
      <c r="C70">
        <v>68</v>
      </c>
      <c r="D70" s="3">
        <v>42947</v>
      </c>
      <c r="E70" s="33">
        <v>17</v>
      </c>
      <c r="F70">
        <v>1</v>
      </c>
      <c r="G70" s="10">
        <f>+HLOOKUP(VLOOKUP($B70,$AD$3:$AE$12,2,0),costos_sf!$D$2:$AZ$99,base_mayorista!$A70,0)</f>
        <v>98734430.337582871</v>
      </c>
      <c r="H70" s="10">
        <f>+HLOOKUP(VLOOKUP($B70,$AD$3:$AE$12,2,0),creditos_sf!$D$2:$AY$99,base_mayorista!$A70,0)</f>
        <v>1987843915.0067225</v>
      </c>
      <c r="I70" s="10">
        <f>+HLOOKUP(VLOOKUP($B70,$AD$3:$AE$12,2,0),creditos_sf!$D$103:$AY$200,base_mayorista!$A70,0)</f>
        <v>289933308.42831647</v>
      </c>
      <c r="J70" s="10">
        <f>+HLOOKUP(VLOOKUP($B70,$AD$3:$AE$12,2,0),Costo_fondeo!$D$3:$AY$100,base_mayorista!$A70,0)</f>
        <v>1.8655484498739783</v>
      </c>
      <c r="K70" s="10">
        <f>+HLOOKUP(VLOOKUP($B70,$AD$3:$AE$12,2,0),Costo_provisiones!$D$3:$AY$100,base_mayorista!$A70,0)</f>
        <v>6.4199169318198204E-2</v>
      </c>
      <c r="L70" s="10">
        <f>+HLOOKUP(VLOOKUP($B70,$AD$3:$AE$12,2,0),Morosidad_control!$D$4:$AY$101,base_mayorista!$A70,0)</f>
        <v>0.68904755931142136</v>
      </c>
      <c r="M70" s="10">
        <f ca="1">+OFFSET(Capital_2!$D$2,base_mayorista!A70,0)</f>
        <v>3.5864726654758914</v>
      </c>
      <c r="N70" s="10">
        <f>+HLOOKUP(VLOOKUP($B70,$AD$3:$AE$12,2,0),costo_laboral!$E$2:$AZ$99,base_mayorista!$A70,0)</f>
        <v>1.7720138689528122</v>
      </c>
      <c r="O70" s="10">
        <f>+HLOOKUP(VLOOKUP($B70,$AD$3:$AE$12,2,0),Participacion1!$D$4:$M$101,base_mayorista!$A70,0)</f>
        <v>2.8067563932912565</v>
      </c>
      <c r="P70" s="1"/>
      <c r="Q70" s="10"/>
      <c r="R70" s="10"/>
      <c r="S70" s="10"/>
      <c r="T70" s="38"/>
      <c r="U70" s="38"/>
      <c r="V70" s="38"/>
      <c r="W70" s="38"/>
      <c r="X70" s="38"/>
      <c r="Y70" s="38"/>
      <c r="Z70" s="11"/>
      <c r="AB70" s="38"/>
      <c r="AG70" s="35"/>
    </row>
    <row r="71" spans="1:33" ht="16.5" x14ac:dyDescent="0.3">
      <c r="A71">
        <f t="shared" si="1"/>
        <v>70</v>
      </c>
      <c r="B71">
        <v>1</v>
      </c>
      <c r="C71">
        <v>69</v>
      </c>
      <c r="D71" s="3">
        <v>42978</v>
      </c>
      <c r="E71" s="33">
        <v>17</v>
      </c>
      <c r="F71">
        <v>1</v>
      </c>
      <c r="G71" s="10">
        <f>+HLOOKUP(VLOOKUP($B71,$AD$3:$AE$12,2,0),costos_sf!$D$2:$AZ$99,base_mayorista!$A71,0)</f>
        <v>100626075.16387911</v>
      </c>
      <c r="H71" s="10">
        <f>+HLOOKUP(VLOOKUP($B71,$AD$3:$AE$12,2,0),creditos_sf!$D$2:$AY$99,base_mayorista!$A71,0)</f>
        <v>2076599455.5353816</v>
      </c>
      <c r="I71" s="10">
        <f>+HLOOKUP(VLOOKUP($B71,$AD$3:$AE$12,2,0),creditos_sf!$D$103:$AY$200,base_mayorista!$A71,0)</f>
        <v>284333594.9615137</v>
      </c>
      <c r="J71" s="10">
        <f>+HLOOKUP(VLOOKUP($B71,$AD$3:$AE$12,2,0),Costo_fondeo!$D$3:$AY$100,base_mayorista!$A71,0)</f>
        <v>1.8606903167155433</v>
      </c>
      <c r="K71" s="10">
        <f>+HLOOKUP(VLOOKUP($B71,$AD$3:$AE$12,2,0),Costo_provisiones!$D$3:$AY$100,base_mayorista!$A71,0)</f>
        <v>8.7590425492407503E-2</v>
      </c>
      <c r="L71" s="10">
        <f>+HLOOKUP(VLOOKUP($B71,$AD$3:$AE$12,2,0),Morosidad_control!$D$4:$AY$101,base_mayorista!$A71,0)</f>
        <v>0.65418823924213965</v>
      </c>
      <c r="M71" s="10">
        <f ca="1">+OFFSET(Capital_2!$D$2,base_mayorista!A71,0)</f>
        <v>3.5952774480300995</v>
      </c>
      <c r="N71" s="10">
        <f>+HLOOKUP(VLOOKUP($B71,$AD$3:$AE$12,2,0),costo_laboral!$E$2:$AZ$99,base_mayorista!$A71,0)</f>
        <v>1.6965820307106465</v>
      </c>
      <c r="O71" s="10">
        <f>+HLOOKUP(VLOOKUP($B71,$AD$3:$AE$12,2,0),Participacion1!$D$4:$M$101,base_mayorista!$A71,0)</f>
        <v>2.948973909639895</v>
      </c>
      <c r="P71" s="1"/>
      <c r="Q71" s="10"/>
      <c r="R71" s="10"/>
      <c r="S71" s="10"/>
      <c r="T71" s="38"/>
      <c r="U71" s="38"/>
      <c r="V71" s="38"/>
      <c r="W71" s="38"/>
      <c r="X71" s="38"/>
      <c r="Y71" s="38"/>
      <c r="Z71" s="11"/>
      <c r="AB71" s="38"/>
      <c r="AG71" s="35"/>
    </row>
    <row r="72" spans="1:33" ht="16.5" x14ac:dyDescent="0.3">
      <c r="A72">
        <f t="shared" si="1"/>
        <v>71</v>
      </c>
      <c r="B72">
        <v>1</v>
      </c>
      <c r="C72">
        <v>70</v>
      </c>
      <c r="D72" s="3">
        <v>43008</v>
      </c>
      <c r="E72" s="33">
        <v>17</v>
      </c>
      <c r="F72">
        <v>1</v>
      </c>
      <c r="G72" s="10">
        <f>+HLOOKUP(VLOOKUP($B72,$AD$3:$AE$12,2,0),costos_sf!$D$2:$AZ$99,base_mayorista!$A72,0)</f>
        <v>104302258.88497075</v>
      </c>
      <c r="H72" s="10">
        <f>+HLOOKUP(VLOOKUP($B72,$AD$3:$AE$12,2,0),creditos_sf!$D$2:$AY$99,base_mayorista!$A72,0)</f>
        <v>2004721991.8976605</v>
      </c>
      <c r="I72" s="10">
        <f>+HLOOKUP(VLOOKUP($B72,$AD$3:$AE$12,2,0),creditos_sf!$D$103:$AY$200,base_mayorista!$A72,0)</f>
        <v>239007622.34999055</v>
      </c>
      <c r="J72" s="10">
        <f>+HLOOKUP(VLOOKUP($B72,$AD$3:$AE$12,2,0),Costo_fondeo!$D$3:$AY$100,base_mayorista!$A72,0)</f>
        <v>1.8569051074151945</v>
      </c>
      <c r="K72" s="10">
        <f>+HLOOKUP(VLOOKUP($B72,$AD$3:$AE$12,2,0),Costo_provisiones!$D$3:$AY$100,base_mayorista!$A72,0)</f>
        <v>0.19787968297385691</v>
      </c>
      <c r="L72" s="10">
        <f>+HLOOKUP(VLOOKUP($B72,$AD$3:$AE$12,2,0),Morosidad_control!$D$4:$AY$101,base_mayorista!$A72,0)</f>
        <v>0.97748492013102384</v>
      </c>
      <c r="M72" s="10">
        <f ca="1">+OFFSET(Capital_2!$D$2,base_mayorista!A72,0)</f>
        <v>3.5939139218894542</v>
      </c>
      <c r="N72" s="10">
        <f>+HLOOKUP(VLOOKUP($B72,$AD$3:$AE$12,2,0),costo_laboral!$E$2:$AZ$99,base_mayorista!$A72,0)</f>
        <v>1.8073273677506152</v>
      </c>
      <c r="O72" s="10">
        <f>+HLOOKUP(VLOOKUP($B72,$AD$3:$AE$12,2,0),Participacion1!$D$4:$M$101,base_mayorista!$A72,0)</f>
        <v>2.8493305215541507</v>
      </c>
      <c r="P72" s="1"/>
      <c r="Q72" s="10"/>
      <c r="R72" s="10"/>
      <c r="S72" s="10"/>
      <c r="T72" s="38"/>
      <c r="U72" s="38"/>
      <c r="V72" s="38"/>
      <c r="W72" s="38"/>
      <c r="X72" s="38"/>
      <c r="Y72" s="38"/>
      <c r="Z72" s="11"/>
      <c r="AB72" s="38"/>
      <c r="AG72" s="35"/>
    </row>
    <row r="73" spans="1:33" ht="16.5" x14ac:dyDescent="0.3">
      <c r="A73">
        <f t="shared" si="1"/>
        <v>72</v>
      </c>
      <c r="B73">
        <v>1</v>
      </c>
      <c r="C73">
        <v>71</v>
      </c>
      <c r="D73" s="3">
        <v>43039</v>
      </c>
      <c r="E73" s="33">
        <v>17</v>
      </c>
      <c r="F73">
        <v>1</v>
      </c>
      <c r="G73" s="10">
        <f>+HLOOKUP(VLOOKUP($B73,$AD$3:$AE$12,2,0),costos_sf!$D$2:$AZ$99,base_mayorista!$A73,0)</f>
        <v>101848412.1038857</v>
      </c>
      <c r="H73" s="10">
        <f>+HLOOKUP(VLOOKUP($B73,$AD$3:$AE$12,2,0),creditos_sf!$D$2:$AY$99,base_mayorista!$A73,0)</f>
        <v>1939119655.4720781</v>
      </c>
      <c r="I73" s="10">
        <f>+HLOOKUP(VLOOKUP($B73,$AD$3:$AE$12,2,0),creditos_sf!$D$103:$AY$200,base_mayorista!$A73,0)</f>
        <v>246606948.69170013</v>
      </c>
      <c r="J73" s="10">
        <f>+HLOOKUP(VLOOKUP($B73,$AD$3:$AE$12,2,0),Costo_fondeo!$D$3:$AY$100,base_mayorista!$A73,0)</f>
        <v>1.877098154943085</v>
      </c>
      <c r="K73" s="10">
        <f>+HLOOKUP(VLOOKUP($B73,$AD$3:$AE$12,2,0),Costo_provisiones!$D$3:$AY$100,base_mayorista!$A73,0)</f>
        <v>0.14703905702021519</v>
      </c>
      <c r="L73" s="10">
        <f>+HLOOKUP(VLOOKUP($B73,$AD$3:$AE$12,2,0),Morosidad_control!$D$4:$AY$101,base_mayorista!$A73,0)</f>
        <v>0.88594379208616159</v>
      </c>
      <c r="M73" s="10">
        <f ca="1">+OFFSET(Capital_2!$D$2,base_mayorista!A73,0)</f>
        <v>3.6057998149039663</v>
      </c>
      <c r="N73" s="10">
        <f>+HLOOKUP(VLOOKUP($B73,$AD$3:$AE$12,2,0),costo_laboral!$E$2:$AZ$99,base_mayorista!$A73,0)</f>
        <v>1.8872121821185073</v>
      </c>
      <c r="O73" s="10">
        <f>+HLOOKUP(VLOOKUP($B73,$AD$3:$AE$12,2,0),Participacion1!$D$4:$M$101,base_mayorista!$A73,0)</f>
        <v>2.7400082734759592</v>
      </c>
      <c r="P73" s="1"/>
      <c r="Q73" s="10"/>
      <c r="R73" s="10"/>
      <c r="S73" s="10"/>
      <c r="T73" s="38"/>
      <c r="U73" s="38"/>
      <c r="V73" s="38"/>
      <c r="W73" s="38"/>
      <c r="X73" s="38"/>
      <c r="Y73" s="38"/>
      <c r="Z73" s="11"/>
      <c r="AB73" s="38"/>
      <c r="AG73" s="35"/>
    </row>
    <row r="74" spans="1:33" ht="16.5" x14ac:dyDescent="0.3">
      <c r="A74">
        <f t="shared" si="1"/>
        <v>73</v>
      </c>
      <c r="B74">
        <v>1</v>
      </c>
      <c r="C74">
        <v>72</v>
      </c>
      <c r="D74" s="3">
        <v>43069</v>
      </c>
      <c r="E74" s="33">
        <v>17</v>
      </c>
      <c r="F74">
        <v>1</v>
      </c>
      <c r="G74" s="10">
        <f>+HLOOKUP(VLOOKUP($B74,$AD$3:$AE$12,2,0),costos_sf!$D$2:$AZ$99,base_mayorista!$A74,0)</f>
        <v>106834643.4725396</v>
      </c>
      <c r="H74" s="10">
        <f>+HLOOKUP(VLOOKUP($B74,$AD$3:$AE$12,2,0),creditos_sf!$D$2:$AY$99,base_mayorista!$A74,0)</f>
        <v>1978653725.360724</v>
      </c>
      <c r="I74" s="10">
        <f>+HLOOKUP(VLOOKUP($B74,$AD$3:$AE$12,2,0),creditos_sf!$D$103:$AY$200,base_mayorista!$A74,0)</f>
        <v>278444474.16716391</v>
      </c>
      <c r="J74" s="10">
        <f>+HLOOKUP(VLOOKUP($B74,$AD$3:$AE$12,2,0),Costo_fondeo!$D$3:$AY$100,base_mayorista!$A74,0)</f>
        <v>1.8951192016623972</v>
      </c>
      <c r="K74" s="10">
        <f>+HLOOKUP(VLOOKUP($B74,$AD$3:$AE$12,2,0),Costo_provisiones!$D$3:$AY$100,base_mayorista!$A74,0)</f>
        <v>0.18985432153034515</v>
      </c>
      <c r="L74" s="10">
        <f>+HLOOKUP(VLOOKUP($B74,$AD$3:$AE$12,2,0),Morosidad_control!$D$4:$AY$101,base_mayorista!$A74,0)</f>
        <v>1.0320086325095841</v>
      </c>
      <c r="M74" s="10">
        <f ca="1">+OFFSET(Capital_2!$D$2,base_mayorista!A74,0)</f>
        <v>3.6120620419568428</v>
      </c>
      <c r="N74" s="10">
        <f>+HLOOKUP(VLOOKUP($B74,$AD$3:$AE$12,2,0),costo_laboral!$E$2:$AZ$99,base_mayorista!$A74,0)</f>
        <v>1.8345187234767075</v>
      </c>
      <c r="O74" s="10">
        <f>+HLOOKUP(VLOOKUP($B74,$AD$3:$AE$12,2,0),Participacion1!$D$4:$M$101,base_mayorista!$A74,0)</f>
        <v>2.7309619561628606</v>
      </c>
      <c r="P74" s="1"/>
      <c r="Q74" s="10"/>
      <c r="R74" s="10"/>
      <c r="S74" s="10"/>
      <c r="T74" s="38"/>
      <c r="U74" s="38"/>
      <c r="V74" s="38"/>
      <c r="W74" s="38"/>
      <c r="X74" s="38"/>
      <c r="Y74" s="38"/>
      <c r="Z74" s="11"/>
      <c r="AB74" s="38"/>
      <c r="AG74" s="35"/>
    </row>
    <row r="75" spans="1:33" ht="16.5" x14ac:dyDescent="0.3">
      <c r="A75">
        <f t="shared" si="1"/>
        <v>74</v>
      </c>
      <c r="B75">
        <v>1</v>
      </c>
      <c r="C75">
        <v>73</v>
      </c>
      <c r="D75" s="3">
        <v>43100</v>
      </c>
      <c r="E75" s="33">
        <v>17</v>
      </c>
      <c r="F75">
        <v>1</v>
      </c>
      <c r="G75" s="10">
        <f>+HLOOKUP(VLOOKUP($B75,$AD$3:$AE$12,2,0),costos_sf!$D$2:$AZ$99,base_mayorista!$A75,0)</f>
        <v>109986043.87596704</v>
      </c>
      <c r="H75" s="10">
        <f>+HLOOKUP(VLOOKUP($B75,$AD$3:$AE$12,2,0),creditos_sf!$D$2:$AY$99,base_mayorista!$A75,0)</f>
        <v>2069296776.7997389</v>
      </c>
      <c r="I75" s="10">
        <f>+HLOOKUP(VLOOKUP($B75,$AD$3:$AE$12,2,0),creditos_sf!$D$103:$AY$200,base_mayorista!$A75,0)</f>
        <v>274217864.74968588</v>
      </c>
      <c r="J75" s="10">
        <f>+HLOOKUP(VLOOKUP($B75,$AD$3:$AE$12,2,0),Costo_fondeo!$D$3:$AY$100,base_mayorista!$A75,0)</f>
        <v>1.9219192536057819</v>
      </c>
      <c r="K75" s="10">
        <f>+HLOOKUP(VLOOKUP($B75,$AD$3:$AE$12,2,0),Costo_provisiones!$D$3:$AY$100,base_mayorista!$A75,0)</f>
        <v>0.19828172946137246</v>
      </c>
      <c r="L75" s="10">
        <f>+HLOOKUP(VLOOKUP($B75,$AD$3:$AE$12,2,0),Morosidad_control!$D$4:$AY$101,base_mayorista!$A75,0)</f>
        <v>0.80070599234851969</v>
      </c>
      <c r="M75" s="10">
        <f ca="1">+OFFSET(Capital_2!$D$2,base_mayorista!A75,0)</f>
        <v>3.5930762546706192</v>
      </c>
      <c r="N75" s="10">
        <f>+HLOOKUP(VLOOKUP($B75,$AD$3:$AE$12,2,0),costo_laboral!$E$2:$AZ$99,base_mayorista!$A75,0)</f>
        <v>1.8675721581588878</v>
      </c>
      <c r="O75" s="10">
        <f>+HLOOKUP(VLOOKUP($B75,$AD$3:$AE$12,2,0),Participacion1!$D$4:$M$101,base_mayorista!$A75,0)</f>
        <v>2.8455816382091825</v>
      </c>
      <c r="P75" s="1"/>
      <c r="Q75" s="10"/>
      <c r="R75" s="10"/>
      <c r="S75" s="10"/>
      <c r="T75" s="38"/>
      <c r="U75" s="38"/>
      <c r="V75" s="38"/>
      <c r="W75" s="38"/>
      <c r="X75" s="38"/>
      <c r="Y75" s="38"/>
      <c r="Z75" s="11"/>
      <c r="AB75" s="38"/>
      <c r="AG75" s="35"/>
    </row>
    <row r="76" spans="1:33" ht="16.5" x14ac:dyDescent="0.3">
      <c r="A76">
        <f t="shared" si="1"/>
        <v>75</v>
      </c>
      <c r="B76">
        <v>1</v>
      </c>
      <c r="C76">
        <v>74</v>
      </c>
      <c r="D76" s="3">
        <v>43131</v>
      </c>
      <c r="E76" s="33">
        <v>18</v>
      </c>
      <c r="F76">
        <v>1</v>
      </c>
      <c r="G76" s="10">
        <f>+HLOOKUP(VLOOKUP($B76,$AD$3:$AE$12,2,0),costos_sf!$D$2:$AZ$99,base_mayorista!$A76,0)</f>
        <v>109133136.73808277</v>
      </c>
      <c r="H76" s="10">
        <f>+HLOOKUP(VLOOKUP($B76,$AD$3:$AE$12,2,0),creditos_sf!$D$2:$AY$99,base_mayorista!$A76,0)</f>
        <v>2038288342.6964574</v>
      </c>
      <c r="I76" s="10">
        <f>+HLOOKUP(VLOOKUP($B76,$AD$3:$AE$12,2,0),creditos_sf!$D$103:$AY$200,base_mayorista!$A76,0)</f>
        <v>264969482.41513216</v>
      </c>
      <c r="J76" s="10">
        <f>+HLOOKUP(VLOOKUP($B76,$AD$3:$AE$12,2,0),Costo_fondeo!$D$3:$AY$100,base_mayorista!$A76,0)</f>
        <v>1.932017389208442</v>
      </c>
      <c r="K76" s="10">
        <f>+HLOOKUP(VLOOKUP($B76,$AD$3:$AE$12,2,0),Costo_provisiones!$D$3:$AY$100,base_mayorista!$A76,0)</f>
        <v>0.22631310528569193</v>
      </c>
      <c r="L76" s="10">
        <f>+HLOOKUP(VLOOKUP($B76,$AD$3:$AE$12,2,0),Morosidad_control!$D$4:$AY$101,base_mayorista!$A76,0)</f>
        <v>1.0582374034638797</v>
      </c>
      <c r="M76" s="10">
        <f ca="1">+OFFSET(Capital_2!$D$2,base_mayorista!A76,0)</f>
        <v>3.5815867697690567</v>
      </c>
      <c r="N76" s="10">
        <f>+HLOOKUP(VLOOKUP($B76,$AD$3:$AE$12,2,0),costo_laboral!$E$2:$AZ$99,base_mayorista!$A76,0)</f>
        <v>1.9331191402780181</v>
      </c>
      <c r="O76" s="10">
        <f>+HLOOKUP(VLOOKUP($B76,$AD$3:$AE$12,2,0),Participacion1!$D$4:$M$101,base_mayorista!$A76,0)</f>
        <v>2.7810900036217414</v>
      </c>
      <c r="P76" s="1"/>
      <c r="Q76" s="10"/>
      <c r="R76" s="10"/>
      <c r="S76" s="10"/>
      <c r="T76" s="38"/>
      <c r="U76" s="38"/>
      <c r="V76" s="38"/>
      <c r="W76" s="38"/>
      <c r="X76" s="38"/>
      <c r="Y76" s="38"/>
      <c r="Z76" s="11"/>
      <c r="AB76" s="38"/>
      <c r="AG76" s="35"/>
    </row>
    <row r="77" spans="1:33" ht="16.5" x14ac:dyDescent="0.3">
      <c r="A77">
        <f t="shared" si="1"/>
        <v>76</v>
      </c>
      <c r="B77">
        <v>1</v>
      </c>
      <c r="C77">
        <v>75</v>
      </c>
      <c r="D77" s="3">
        <v>43159</v>
      </c>
      <c r="E77" s="33">
        <v>18</v>
      </c>
      <c r="F77">
        <v>1</v>
      </c>
      <c r="G77" s="10">
        <f>+HLOOKUP(VLOOKUP($B77,$AD$3:$AE$12,2,0),costos_sf!$D$2:$AZ$99,base_mayorista!$A77,0)</f>
        <v>111483606.02800734</v>
      </c>
      <c r="H77" s="10">
        <f>+HLOOKUP(VLOOKUP($B77,$AD$3:$AE$12,2,0),creditos_sf!$D$2:$AY$99,base_mayorista!$A77,0)</f>
        <v>2045578785.2899725</v>
      </c>
      <c r="I77" s="10">
        <f>+HLOOKUP(VLOOKUP($B77,$AD$3:$AE$12,2,0),creditos_sf!$D$103:$AY$200,base_mayorista!$A77,0)</f>
        <v>275143371.45226908</v>
      </c>
      <c r="J77" s="10">
        <f>+HLOOKUP(VLOOKUP($B77,$AD$3:$AE$12,2,0),Costo_fondeo!$D$3:$AY$100,base_mayorista!$A77,0)</f>
        <v>1.9535304916148664</v>
      </c>
      <c r="K77" s="10">
        <f>+HLOOKUP(VLOOKUP($B77,$AD$3:$AE$12,2,0),Costo_provisiones!$D$3:$AY$100,base_mayorista!$A77,0)</f>
        <v>0.2356403699664375</v>
      </c>
      <c r="L77" s="10">
        <f>+HLOOKUP(VLOOKUP($B77,$AD$3:$AE$12,2,0),Morosidad_control!$D$4:$AY$101,base_mayorista!$A77,0)</f>
        <v>1.1725203669875977</v>
      </c>
      <c r="M77" s="10">
        <f ca="1">+OFFSET(Capital_2!$D$2,base_mayorista!A77,0)</f>
        <v>3.5677590569055382</v>
      </c>
      <c r="N77" s="10">
        <f>+HLOOKUP(VLOOKUP($B77,$AD$3:$AE$12,2,0),costo_laboral!$E$2:$AZ$99,base_mayorista!$A77,0)</f>
        <v>1.9576535008488438</v>
      </c>
      <c r="O77" s="10">
        <f>+HLOOKUP(VLOOKUP($B77,$AD$3:$AE$12,2,0),Participacion1!$D$4:$M$101,base_mayorista!$A77,0)</f>
        <v>2.7573424489634268</v>
      </c>
      <c r="P77" s="1"/>
      <c r="Q77" s="10"/>
      <c r="R77" s="10"/>
      <c r="S77" s="10"/>
      <c r="T77" s="38"/>
      <c r="U77" s="38"/>
      <c r="V77" s="38"/>
      <c r="W77" s="38"/>
      <c r="X77" s="38"/>
      <c r="Y77" s="38"/>
      <c r="Z77" s="11"/>
      <c r="AB77" s="38"/>
      <c r="AG77" s="35"/>
    </row>
    <row r="78" spans="1:33" ht="16.5" x14ac:dyDescent="0.3">
      <c r="A78">
        <f t="shared" si="1"/>
        <v>77</v>
      </c>
      <c r="B78">
        <v>1</v>
      </c>
      <c r="C78">
        <v>76</v>
      </c>
      <c r="D78" s="3">
        <v>43190</v>
      </c>
      <c r="E78" s="33">
        <v>18</v>
      </c>
      <c r="F78">
        <v>1</v>
      </c>
      <c r="G78" s="10">
        <f>+HLOOKUP(VLOOKUP($B78,$AD$3:$AE$12,2,0),costos_sf!$D$2:$AZ$99,base_mayorista!$A78,0)</f>
        <v>110550506.17761302</v>
      </c>
      <c r="H78" s="10">
        <f>+HLOOKUP(VLOOKUP($B78,$AD$3:$AE$12,2,0),creditos_sf!$D$2:$AY$99,base_mayorista!$A78,0)</f>
        <v>2065997043.7265921</v>
      </c>
      <c r="I78" s="10">
        <f>+HLOOKUP(VLOOKUP($B78,$AD$3:$AE$12,2,0),creditos_sf!$D$103:$AY$200,base_mayorista!$A78,0)</f>
        <v>286609330.42232114</v>
      </c>
      <c r="J78" s="10">
        <f>+HLOOKUP(VLOOKUP($B78,$AD$3:$AE$12,2,0),Costo_fondeo!$D$3:$AY$100,base_mayorista!$A78,0)</f>
        <v>1.9912111553386573</v>
      </c>
      <c r="K78" s="10">
        <f>+HLOOKUP(VLOOKUP($B78,$AD$3:$AE$12,2,0),Costo_provisiones!$D$3:$AY$100,base_mayorista!$A78,0)</f>
        <v>0.16679188904274478</v>
      </c>
      <c r="L78" s="10">
        <f>+HLOOKUP(VLOOKUP($B78,$AD$3:$AE$12,2,0),Morosidad_control!$D$4:$AY$101,base_mayorista!$A78,0)</f>
        <v>1.0242942487223705</v>
      </c>
      <c r="M78" s="10">
        <f ca="1">+OFFSET(Capital_2!$D$2,base_mayorista!A78,0)</f>
        <v>3.5535594036254383</v>
      </c>
      <c r="N78" s="10">
        <f>+HLOOKUP(VLOOKUP($B78,$AD$3:$AE$12,2,0),costo_laboral!$E$2:$AZ$99,base_mayorista!$A78,0)</f>
        <v>1.982819524067517</v>
      </c>
      <c r="O78" s="10">
        <f>+HLOOKUP(VLOOKUP($B78,$AD$3:$AE$12,2,0),Participacion1!$D$4:$M$101,base_mayorista!$A78,0)</f>
        <v>2.780706704563249</v>
      </c>
      <c r="P78" s="1"/>
      <c r="Q78" s="10"/>
      <c r="R78" s="10"/>
      <c r="S78" s="10"/>
      <c r="T78" s="38"/>
      <c r="U78" s="38"/>
      <c r="V78" s="38"/>
      <c r="W78" s="38"/>
      <c r="X78" s="38"/>
      <c r="Y78" s="38"/>
      <c r="Z78" s="11"/>
      <c r="AB78" s="38"/>
      <c r="AG78" s="35"/>
    </row>
    <row r="79" spans="1:33" ht="16.5" x14ac:dyDescent="0.3">
      <c r="A79">
        <f t="shared" si="1"/>
        <v>78</v>
      </c>
      <c r="B79">
        <v>1</v>
      </c>
      <c r="C79">
        <v>77</v>
      </c>
      <c r="D79" s="3">
        <v>43220</v>
      </c>
      <c r="E79" s="33">
        <v>18</v>
      </c>
      <c r="F79">
        <v>1</v>
      </c>
      <c r="G79" s="10">
        <f>+HLOOKUP(VLOOKUP($B79,$AD$3:$AE$12,2,0),costos_sf!$D$2:$AZ$99,base_mayorista!$A79,0)</f>
        <v>113182958.07085691</v>
      </c>
      <c r="H79" s="10">
        <f>+HLOOKUP(VLOOKUP($B79,$AD$3:$AE$12,2,0),creditos_sf!$D$2:$AY$99,base_mayorista!$A79,0)</f>
        <v>2184054872.1384139</v>
      </c>
      <c r="I79" s="10">
        <f>+HLOOKUP(VLOOKUP($B79,$AD$3:$AE$12,2,0),creditos_sf!$D$103:$AY$200,base_mayorista!$A79,0)</f>
        <v>302806995.51446962</v>
      </c>
      <c r="J79" s="10">
        <f>+HLOOKUP(VLOOKUP($B79,$AD$3:$AE$12,2,0),Costo_fondeo!$D$3:$AY$100,base_mayorista!$A79,0)</f>
        <v>2.0190393635677713</v>
      </c>
      <c r="K79" s="10">
        <f>+HLOOKUP(VLOOKUP($B79,$AD$3:$AE$12,2,0),Costo_provisiones!$D$3:$AY$100,base_mayorista!$A79,0)</f>
        <v>0.16125183241072555</v>
      </c>
      <c r="L79" s="10">
        <f>+HLOOKUP(VLOOKUP($B79,$AD$3:$AE$12,2,0),Morosidad_control!$D$4:$AY$101,base_mayorista!$A79,0)</f>
        <v>0.98582306290584532</v>
      </c>
      <c r="M79" s="10">
        <f ca="1">+OFFSET(Capital_2!$D$2,base_mayorista!A79,0)</f>
        <v>3.5277001527594574</v>
      </c>
      <c r="N79" s="10">
        <f>+HLOOKUP(VLOOKUP($B79,$AD$3:$AE$12,2,0),costo_laboral!$E$2:$AZ$99,base_mayorista!$A79,0)</f>
        <v>1.9353057159403904</v>
      </c>
      <c r="O79" s="10">
        <f>+HLOOKUP(VLOOKUP($B79,$AD$3:$AE$12,2,0),Participacion1!$D$4:$M$101,base_mayorista!$A79,0)</f>
        <v>2.8839467590077348</v>
      </c>
      <c r="P79" s="1"/>
      <c r="Q79" s="10"/>
      <c r="R79" s="10"/>
      <c r="S79" s="10"/>
      <c r="T79" s="38"/>
      <c r="U79" s="38"/>
      <c r="V79" s="38"/>
      <c r="W79" s="38"/>
      <c r="X79" s="38"/>
      <c r="Y79" s="38"/>
      <c r="Z79" s="11"/>
      <c r="AB79" s="38"/>
      <c r="AG79" s="35"/>
    </row>
    <row r="80" spans="1:33" ht="16.5" x14ac:dyDescent="0.3">
      <c r="A80">
        <f t="shared" si="1"/>
        <v>79</v>
      </c>
      <c r="B80">
        <v>1</v>
      </c>
      <c r="C80">
        <v>78</v>
      </c>
      <c r="D80" s="3">
        <v>43251</v>
      </c>
      <c r="E80" s="33">
        <v>18</v>
      </c>
      <c r="F80">
        <v>1</v>
      </c>
      <c r="G80" s="10">
        <f>+HLOOKUP(VLOOKUP($B80,$AD$3:$AE$12,2,0),costos_sf!$D$2:$AZ$99,base_mayorista!$A80,0)</f>
        <v>120180622.19021113</v>
      </c>
      <c r="H80" s="10">
        <f>+HLOOKUP(VLOOKUP($B80,$AD$3:$AE$12,2,0),creditos_sf!$D$2:$AY$99,base_mayorista!$A80,0)</f>
        <v>2282548821.7425017</v>
      </c>
      <c r="I80" s="10">
        <f>+HLOOKUP(VLOOKUP($B80,$AD$3:$AE$12,2,0),creditos_sf!$D$103:$AY$200,base_mayorista!$A80,0)</f>
        <v>293169881.95475149</v>
      </c>
      <c r="J80" s="10">
        <f>+HLOOKUP(VLOOKUP($B80,$AD$3:$AE$12,2,0),Costo_fondeo!$D$3:$AY$100,base_mayorista!$A80,0)</f>
        <v>2.0549018533985923</v>
      </c>
      <c r="K80" s="10">
        <f>+HLOOKUP(VLOOKUP($B80,$AD$3:$AE$12,2,0),Costo_provisiones!$D$3:$AY$100,base_mayorista!$A80,0)</f>
        <v>0.19554591081228745</v>
      </c>
      <c r="L80" s="10">
        <f>+HLOOKUP(VLOOKUP($B80,$AD$3:$AE$12,2,0),Morosidad_control!$D$4:$AY$101,base_mayorista!$A80,0)</f>
        <v>0.94681751997027841</v>
      </c>
      <c r="M80" s="10">
        <f ca="1">+OFFSET(Capital_2!$D$2,base_mayorista!A80,0)</f>
        <v>3.5069368282381337</v>
      </c>
      <c r="N80" s="10">
        <f>+HLOOKUP(VLOOKUP($B80,$AD$3:$AE$12,2,0),costo_laboral!$E$2:$AZ$99,base_mayorista!$A80,0)</f>
        <v>1.9163101860544529</v>
      </c>
      <c r="O80" s="10">
        <f>+HLOOKUP(VLOOKUP($B80,$AD$3:$AE$12,2,0),Participacion1!$D$4:$M$101,base_mayorista!$A80,0)</f>
        <v>2.9680618600302191</v>
      </c>
      <c r="P80" s="1"/>
      <c r="Q80" s="10"/>
      <c r="R80" s="10"/>
      <c r="S80" s="10"/>
      <c r="T80" s="38"/>
      <c r="U80" s="38"/>
      <c r="V80" s="38"/>
      <c r="W80" s="38"/>
      <c r="X80" s="38"/>
      <c r="Y80" s="38"/>
      <c r="Z80" s="11"/>
      <c r="AB80" s="38"/>
      <c r="AG80" s="35"/>
    </row>
    <row r="81" spans="1:33" ht="16.5" x14ac:dyDescent="0.3">
      <c r="A81">
        <f t="shared" si="1"/>
        <v>80</v>
      </c>
      <c r="B81">
        <v>1</v>
      </c>
      <c r="C81">
        <v>79</v>
      </c>
      <c r="D81" s="3">
        <v>43281</v>
      </c>
      <c r="E81" s="33">
        <v>18</v>
      </c>
      <c r="F81">
        <v>1</v>
      </c>
      <c r="G81" s="10">
        <f>+HLOOKUP(VLOOKUP($B81,$AD$3:$AE$12,2,0),costos_sf!$D$2:$AZ$99,base_mayorista!$A81,0)</f>
        <v>121368553.15561096</v>
      </c>
      <c r="H81" s="10">
        <f>+HLOOKUP(VLOOKUP($B81,$AD$3:$AE$12,2,0),creditos_sf!$D$2:$AY$99,base_mayorista!$A81,0)</f>
        <v>2308838028.4002166</v>
      </c>
      <c r="I81" s="10">
        <f>+HLOOKUP(VLOOKUP($B81,$AD$3:$AE$12,2,0),creditos_sf!$D$103:$AY$200,base_mayorista!$A81,0)</f>
        <v>336687776.44463086</v>
      </c>
      <c r="J81" s="10">
        <f>+HLOOKUP(VLOOKUP($B81,$AD$3:$AE$12,2,0),Costo_fondeo!$D$3:$AY$100,base_mayorista!$A81,0)</f>
        <v>2.0599460906130216</v>
      </c>
      <c r="K81" s="10">
        <f>+HLOOKUP(VLOOKUP($B81,$AD$3:$AE$12,2,0),Costo_provisiones!$D$3:$AY$100,base_mayorista!$A81,0)</f>
        <v>0.19480622908086559</v>
      </c>
      <c r="L81" s="10">
        <f>+HLOOKUP(VLOOKUP($B81,$AD$3:$AE$12,2,0),Morosidad_control!$D$4:$AY$101,base_mayorista!$A81,0)</f>
        <v>0.85519066013345257</v>
      </c>
      <c r="M81" s="10">
        <f ca="1">+OFFSET(Capital_2!$D$2,base_mayorista!A81,0)</f>
        <v>3.4861804073665166</v>
      </c>
      <c r="N81" s="10">
        <f>+HLOOKUP(VLOOKUP($B81,$AD$3:$AE$12,2,0),costo_laboral!$E$2:$AZ$99,base_mayorista!$A81,0)</f>
        <v>1.903946300602319</v>
      </c>
      <c r="O81" s="10">
        <f>+HLOOKUP(VLOOKUP($B81,$AD$3:$AE$12,2,0),Participacion1!$D$4:$M$101,base_mayorista!$A81,0)</f>
        <v>3.0418780881152592</v>
      </c>
      <c r="P81" s="1"/>
      <c r="Q81" s="10"/>
      <c r="R81" s="10"/>
      <c r="S81" s="10"/>
      <c r="T81" s="38"/>
      <c r="U81" s="38"/>
      <c r="V81" s="38"/>
      <c r="W81" s="38"/>
      <c r="X81" s="38"/>
      <c r="Y81" s="38"/>
      <c r="Z81" s="11"/>
      <c r="AB81" s="38"/>
      <c r="AG81" s="35"/>
    </row>
    <row r="82" spans="1:33" ht="16.5" x14ac:dyDescent="0.3">
      <c r="A82">
        <f t="shared" si="1"/>
        <v>81</v>
      </c>
      <c r="B82">
        <v>1</v>
      </c>
      <c r="C82">
        <v>80</v>
      </c>
      <c r="D82" s="3">
        <v>43312</v>
      </c>
      <c r="E82" s="33">
        <v>18</v>
      </c>
      <c r="F82">
        <v>1</v>
      </c>
      <c r="G82" s="10">
        <f>+HLOOKUP(VLOOKUP($B82,$AD$3:$AE$12,2,0),costos_sf!$D$2:$AZ$99,base_mayorista!$A82,0)</f>
        <v>126785977.92099132</v>
      </c>
      <c r="H82" s="10">
        <f>+HLOOKUP(VLOOKUP($B82,$AD$3:$AE$12,2,0),creditos_sf!$D$2:$AY$99,base_mayorista!$A82,0)</f>
        <v>2351972758.5564151</v>
      </c>
      <c r="I82" s="10">
        <f>+HLOOKUP(VLOOKUP($B82,$AD$3:$AE$12,2,0),creditos_sf!$D$103:$AY$200,base_mayorista!$A82,0)</f>
        <v>301549734.58852738</v>
      </c>
      <c r="J82" s="10">
        <f>+HLOOKUP(VLOOKUP($B82,$AD$3:$AE$12,2,0),Costo_fondeo!$D$3:$AY$100,base_mayorista!$A82,0)</f>
        <v>2.1021386956382306</v>
      </c>
      <c r="K82" s="10">
        <f>+HLOOKUP(VLOOKUP($B82,$AD$3:$AE$12,2,0),Costo_provisiones!$D$3:$AY$100,base_mayorista!$A82,0)</f>
        <v>0.27074437197103901</v>
      </c>
      <c r="L82" s="10">
        <f>+HLOOKUP(VLOOKUP($B82,$AD$3:$AE$12,2,0),Morosidad_control!$D$4:$AY$101,base_mayorista!$A82,0)</f>
        <v>0.88092351275125913</v>
      </c>
      <c r="M82" s="10">
        <f ca="1">+OFFSET(Capital_2!$D$2,base_mayorista!A82,0)</f>
        <v>3.4635993253239059</v>
      </c>
      <c r="N82" s="10">
        <f>+HLOOKUP(VLOOKUP($B82,$AD$3:$AE$12,2,0),costo_laboral!$E$2:$AZ$99,base_mayorista!$A82,0)</f>
        <v>1.9563014540583707</v>
      </c>
      <c r="O82" s="10">
        <f>+HLOOKUP(VLOOKUP($B82,$AD$3:$AE$12,2,0),Participacion1!$D$4:$M$101,base_mayorista!$A82,0)</f>
        <v>3.0789638969335047</v>
      </c>
      <c r="P82" s="1"/>
      <c r="Q82" s="10"/>
      <c r="R82" s="10"/>
      <c r="S82" s="10"/>
      <c r="T82" s="38"/>
      <c r="U82" s="38"/>
      <c r="V82" s="38"/>
      <c r="W82" s="38"/>
      <c r="X82" s="38"/>
      <c r="Y82" s="38"/>
      <c r="Z82" s="11"/>
      <c r="AB82" s="38"/>
      <c r="AG82" s="35"/>
    </row>
    <row r="83" spans="1:33" ht="16.5" x14ac:dyDescent="0.3">
      <c r="A83">
        <f t="shared" si="1"/>
        <v>82</v>
      </c>
      <c r="B83">
        <v>1</v>
      </c>
      <c r="C83">
        <v>81</v>
      </c>
      <c r="D83" s="3">
        <v>43343</v>
      </c>
      <c r="E83" s="33">
        <v>18</v>
      </c>
      <c r="F83">
        <v>1</v>
      </c>
      <c r="G83" s="10">
        <f>+HLOOKUP(VLOOKUP($B83,$AD$3:$AE$12,2,0),costos_sf!$D$2:$AZ$99,base_mayorista!$A83,0)</f>
        <v>128562639.30226138</v>
      </c>
      <c r="H83" s="10">
        <f>+HLOOKUP(VLOOKUP($B83,$AD$3:$AE$12,2,0),creditos_sf!$D$2:$AY$99,base_mayorista!$A83,0)</f>
        <v>2353451233.7162042</v>
      </c>
      <c r="I83" s="10">
        <f>+HLOOKUP(VLOOKUP($B83,$AD$3:$AE$12,2,0),creditos_sf!$D$103:$AY$200,base_mayorista!$A83,0)</f>
        <v>320913071.15645629</v>
      </c>
      <c r="J83" s="10">
        <f>+HLOOKUP(VLOOKUP($B83,$AD$3:$AE$12,2,0),Costo_fondeo!$D$3:$AY$100,base_mayorista!$A83,0)</f>
        <v>2.1400849186997069</v>
      </c>
      <c r="K83" s="10">
        <f>+HLOOKUP(VLOOKUP($B83,$AD$3:$AE$12,2,0),Costo_provisiones!$D$3:$AY$100,base_mayorista!$A83,0)</f>
        <v>0.21773037163637621</v>
      </c>
      <c r="L83" s="10">
        <f>+HLOOKUP(VLOOKUP($B83,$AD$3:$AE$12,2,0),Morosidad_control!$D$4:$AY$101,base_mayorista!$A83,0)</f>
        <v>0.94259166727381427</v>
      </c>
      <c r="M83" s="10">
        <f ca="1">+OFFSET(Capital_2!$D$2,base_mayorista!A83,0)</f>
        <v>3.442349118867654</v>
      </c>
      <c r="N83" s="10">
        <f>+HLOOKUP(VLOOKUP($B83,$AD$3:$AE$12,2,0),costo_laboral!$E$2:$AZ$99,base_mayorista!$A83,0)</f>
        <v>1.9737822657159054</v>
      </c>
      <c r="O83" s="10">
        <f>+HLOOKUP(VLOOKUP($B83,$AD$3:$AE$12,2,0),Participacion1!$D$4:$M$101,base_mayorista!$A83,0)</f>
        <v>3.0696332894907719</v>
      </c>
      <c r="P83" s="1"/>
      <c r="Q83" s="10"/>
      <c r="R83" s="10"/>
      <c r="S83" s="10"/>
      <c r="T83" s="38"/>
      <c r="U83" s="38"/>
      <c r="V83" s="38"/>
      <c r="W83" s="38"/>
      <c r="X83" s="38"/>
      <c r="Y83" s="38"/>
      <c r="Z83" s="11"/>
      <c r="AB83" s="38"/>
      <c r="AG83" s="35"/>
    </row>
    <row r="84" spans="1:33" ht="16.5" x14ac:dyDescent="0.3">
      <c r="A84">
        <f t="shared" si="1"/>
        <v>83</v>
      </c>
      <c r="B84">
        <v>1</v>
      </c>
      <c r="C84">
        <v>82</v>
      </c>
      <c r="D84" s="3">
        <v>43373</v>
      </c>
      <c r="E84" s="33">
        <v>18</v>
      </c>
      <c r="F84">
        <v>1</v>
      </c>
      <c r="G84" s="10">
        <f>+HLOOKUP(VLOOKUP($B84,$AD$3:$AE$12,2,0),costos_sf!$D$2:$AZ$99,base_mayorista!$A84,0)</f>
        <v>130842338.32143019</v>
      </c>
      <c r="H84" s="10">
        <f>+HLOOKUP(VLOOKUP($B84,$AD$3:$AE$12,2,0),creditos_sf!$D$2:$AY$99,base_mayorista!$A84,0)</f>
        <v>2384463388.4716244</v>
      </c>
      <c r="I84" s="10">
        <f>+HLOOKUP(VLOOKUP($B84,$AD$3:$AE$12,2,0),creditos_sf!$D$103:$AY$200,base_mayorista!$A84,0)</f>
        <v>408397920.6749416</v>
      </c>
      <c r="J84" s="10">
        <f>+HLOOKUP(VLOOKUP($B84,$AD$3:$AE$12,2,0),Costo_fondeo!$D$3:$AY$100,base_mayorista!$A84,0)</f>
        <v>2.1692571418212143</v>
      </c>
      <c r="K84" s="10">
        <f>+HLOOKUP(VLOOKUP($B84,$AD$3:$AE$12,2,0),Costo_provisiones!$D$3:$AY$100,base_mayorista!$A84,0)</f>
        <v>0.1824279684444674</v>
      </c>
      <c r="L84" s="10">
        <f>+HLOOKUP(VLOOKUP($B84,$AD$3:$AE$12,2,0),Morosidad_control!$D$4:$AY$101,base_mayorista!$A84,0)</f>
        <v>0.70793923853863483</v>
      </c>
      <c r="M84" s="10">
        <f ca="1">+OFFSET(Capital_2!$D$2,base_mayorista!A84,0)</f>
        <v>3.430093895939399</v>
      </c>
      <c r="N84" s="10">
        <f>+HLOOKUP(VLOOKUP($B84,$AD$3:$AE$12,2,0),costo_laboral!$E$2:$AZ$99,base_mayorista!$A84,0)</f>
        <v>1.9028220814200982</v>
      </c>
      <c r="O84" s="10">
        <f>+HLOOKUP(VLOOKUP($B84,$AD$3:$AE$12,2,0),Participacion1!$D$4:$M$101,base_mayorista!$A84,0)</f>
        <v>3.1008020447193911</v>
      </c>
      <c r="P84" s="1"/>
      <c r="Q84" s="10"/>
      <c r="R84" s="10"/>
      <c r="S84" s="10"/>
      <c r="T84" s="38"/>
      <c r="U84" s="38"/>
      <c r="V84" s="38"/>
      <c r="W84" s="38"/>
      <c r="X84" s="38"/>
      <c r="Y84" s="38"/>
      <c r="Z84" s="11"/>
      <c r="AB84" s="38"/>
      <c r="AG84" s="35"/>
    </row>
    <row r="85" spans="1:33" ht="16.5" x14ac:dyDescent="0.3">
      <c r="A85">
        <f t="shared" si="1"/>
        <v>84</v>
      </c>
      <c r="B85">
        <v>1</v>
      </c>
      <c r="C85">
        <v>83</v>
      </c>
      <c r="D85" s="3">
        <v>43404</v>
      </c>
      <c r="E85" s="33">
        <v>18</v>
      </c>
      <c r="F85">
        <v>1</v>
      </c>
      <c r="G85" s="10">
        <f>+HLOOKUP(VLOOKUP($B85,$AD$3:$AE$12,2,0),costos_sf!$D$2:$AZ$99,base_mayorista!$A85,0)</f>
        <v>138074231.27733985</v>
      </c>
      <c r="H85" s="10">
        <f>+HLOOKUP(VLOOKUP($B85,$AD$3:$AE$12,2,0),creditos_sf!$D$2:$AY$99,base_mayorista!$A85,0)</f>
        <v>2594097266.3068662</v>
      </c>
      <c r="I85" s="10">
        <f>+HLOOKUP(VLOOKUP($B85,$AD$3:$AE$12,2,0),creditos_sf!$D$103:$AY$200,base_mayorista!$A85,0)</f>
        <v>408460545.46434271</v>
      </c>
      <c r="J85" s="10">
        <f>+HLOOKUP(VLOOKUP($B85,$AD$3:$AE$12,2,0),Costo_fondeo!$D$3:$AY$100,base_mayorista!$A85,0)</f>
        <v>2.2082319505635715</v>
      </c>
      <c r="K85" s="10">
        <f>+HLOOKUP(VLOOKUP($B85,$AD$3:$AE$12,2,0),Costo_provisiones!$D$3:$AY$100,base_mayorista!$A85,0)</f>
        <v>0.27982082138275144</v>
      </c>
      <c r="L85" s="10">
        <f>+HLOOKUP(VLOOKUP($B85,$AD$3:$AE$12,2,0),Morosidad_control!$D$4:$AY$101,base_mayorista!$A85,0)</f>
        <v>0.61333808255207034</v>
      </c>
      <c r="M85" s="10">
        <f ca="1">+OFFSET(Capital_2!$D$2,base_mayorista!A85,0)</f>
        <v>3.4233579602032216</v>
      </c>
      <c r="N85" s="10">
        <f>+HLOOKUP(VLOOKUP($B85,$AD$3:$AE$12,2,0),costo_laboral!$E$2:$AZ$99,base_mayorista!$A85,0)</f>
        <v>1.7969206550691781</v>
      </c>
      <c r="O85" s="10">
        <f>+HLOOKUP(VLOOKUP($B85,$AD$3:$AE$12,2,0),Participacion1!$D$4:$M$101,base_mayorista!$A85,0)</f>
        <v>3.320398310624928</v>
      </c>
      <c r="P85" s="1"/>
      <c r="Q85" s="10"/>
      <c r="R85" s="10"/>
      <c r="S85" s="10"/>
      <c r="T85" s="38"/>
      <c r="U85" s="38"/>
      <c r="V85" s="38"/>
      <c r="W85" s="38"/>
      <c r="X85" s="38"/>
      <c r="Y85" s="38"/>
      <c r="Z85" s="11"/>
      <c r="AB85" s="38"/>
      <c r="AG85" s="35"/>
    </row>
    <row r="86" spans="1:33" ht="16.5" x14ac:dyDescent="0.3">
      <c r="A86">
        <f t="shared" si="1"/>
        <v>85</v>
      </c>
      <c r="B86">
        <v>1</v>
      </c>
      <c r="C86">
        <v>84</v>
      </c>
      <c r="D86" s="3">
        <v>43434</v>
      </c>
      <c r="E86" s="33">
        <v>18</v>
      </c>
      <c r="F86">
        <v>1</v>
      </c>
      <c r="G86" s="10">
        <f>+HLOOKUP(VLOOKUP($B86,$AD$3:$AE$12,2,0),costos_sf!$D$2:$AZ$99,base_mayorista!$A86,0)</f>
        <v>141763212.02998883</v>
      </c>
      <c r="H86" s="10">
        <f>+HLOOKUP(VLOOKUP($B86,$AD$3:$AE$12,2,0),creditos_sf!$D$2:$AY$99,base_mayorista!$A86,0)</f>
        <v>2673476339.3945727</v>
      </c>
      <c r="I86" s="10">
        <f>+HLOOKUP(VLOOKUP($B86,$AD$3:$AE$12,2,0),creditos_sf!$D$103:$AY$200,base_mayorista!$A86,0)</f>
        <v>428856918.32452369</v>
      </c>
      <c r="J86" s="10">
        <f>+HLOOKUP(VLOOKUP($B86,$AD$3:$AE$12,2,0),Costo_fondeo!$D$3:$AY$100,base_mayorista!$A86,0)</f>
        <v>2.2541363579821709</v>
      </c>
      <c r="K86" s="10">
        <f>+HLOOKUP(VLOOKUP($B86,$AD$3:$AE$12,2,0),Costo_provisiones!$D$3:$AY$100,base_mayorista!$A86,0)</f>
        <v>0.25769268475527779</v>
      </c>
      <c r="L86" s="10">
        <f>+HLOOKUP(VLOOKUP($B86,$AD$3:$AE$12,2,0),Morosidad_control!$D$4:$AY$101,base_mayorista!$A86,0)</f>
        <v>0.58384891406556505</v>
      </c>
      <c r="M86" s="10">
        <f ca="1">+OFFSET(Capital_2!$D$2,base_mayorista!A86,0)</f>
        <v>3.4154915843908498</v>
      </c>
      <c r="N86" s="10">
        <f>+HLOOKUP(VLOOKUP($B86,$AD$3:$AE$12,2,0),costo_laboral!$E$2:$AZ$99,base_mayorista!$A86,0)</f>
        <v>1.7674983037323839</v>
      </c>
      <c r="O86" s="10">
        <f>+HLOOKUP(VLOOKUP($B86,$AD$3:$AE$12,2,0),Participacion1!$D$4:$M$101,base_mayorista!$A86,0)</f>
        <v>3.4223849379827787</v>
      </c>
      <c r="P86" s="1"/>
      <c r="Q86" s="10"/>
      <c r="R86" s="10"/>
      <c r="S86" s="10"/>
      <c r="T86" s="38"/>
      <c r="U86" s="38"/>
      <c r="V86" s="38"/>
      <c r="W86" s="38"/>
      <c r="X86" s="38"/>
      <c r="Y86" s="38"/>
      <c r="Z86" s="11"/>
      <c r="AB86" s="38"/>
      <c r="AG86" s="35"/>
    </row>
    <row r="87" spans="1:33" ht="16.5" x14ac:dyDescent="0.3">
      <c r="A87">
        <f t="shared" si="1"/>
        <v>86</v>
      </c>
      <c r="B87">
        <v>1</v>
      </c>
      <c r="C87">
        <v>85</v>
      </c>
      <c r="D87" s="3">
        <v>43465</v>
      </c>
      <c r="E87" s="33">
        <v>18</v>
      </c>
      <c r="F87">
        <v>1</v>
      </c>
      <c r="G87" s="10">
        <f>+HLOOKUP(VLOOKUP($B87,$AD$3:$AE$12,2,0),costos_sf!$D$2:$AZ$99,base_mayorista!$A87,0)</f>
        <v>145052484.91421068</v>
      </c>
      <c r="H87" s="10">
        <f>+HLOOKUP(VLOOKUP($B87,$AD$3:$AE$12,2,0),creditos_sf!$D$2:$AY$99,base_mayorista!$A87,0)</f>
        <v>2595840729.1089387</v>
      </c>
      <c r="I87" s="10">
        <f>+HLOOKUP(VLOOKUP($B87,$AD$3:$AE$12,2,0),creditos_sf!$D$103:$AY$200,base_mayorista!$A87,0)</f>
        <v>427735607.48943257</v>
      </c>
      <c r="J87" s="10">
        <f>+HLOOKUP(VLOOKUP($B87,$AD$3:$AE$12,2,0),Costo_fondeo!$D$3:$AY$100,base_mayorista!$A87,0)</f>
        <v>2.3129924446050971</v>
      </c>
      <c r="K87" s="10">
        <f>+HLOOKUP(VLOOKUP($B87,$AD$3:$AE$12,2,0),Costo_provisiones!$D$3:$AY$100,base_mayorista!$A87,0)</f>
        <v>0.21088422467809292</v>
      </c>
      <c r="L87" s="10">
        <f>+HLOOKUP(VLOOKUP($B87,$AD$3:$AE$12,2,0),Morosidad_control!$D$4:$AY$101,base_mayorista!$A87,0)</f>
        <v>0.62293338974027057</v>
      </c>
      <c r="M87" s="10">
        <f ca="1">+OFFSET(Capital_2!$D$2,base_mayorista!A87,0)</f>
        <v>3.4351377010367652</v>
      </c>
      <c r="N87" s="10">
        <f>+HLOOKUP(VLOOKUP($B87,$AD$3:$AE$12,2,0),costo_laboral!$E$2:$AZ$99,base_mayorista!$A87,0)</f>
        <v>1.8402541711575942</v>
      </c>
      <c r="O87" s="10">
        <f>+HLOOKUP(VLOOKUP($B87,$AD$3:$AE$12,2,0),Participacion1!$D$4:$M$101,base_mayorista!$A87,0)</f>
        <v>3.254152819012198</v>
      </c>
      <c r="P87" s="1"/>
      <c r="Q87" s="10"/>
      <c r="R87" s="10"/>
      <c r="S87" s="10"/>
      <c r="T87" s="38"/>
      <c r="U87" s="38"/>
      <c r="V87" s="38"/>
      <c r="W87" s="38"/>
      <c r="X87" s="38"/>
      <c r="Y87" s="38"/>
      <c r="Z87" s="11"/>
      <c r="AB87" s="38"/>
      <c r="AG87" s="35"/>
    </row>
    <row r="88" spans="1:33" ht="16.5" x14ac:dyDescent="0.3">
      <c r="A88">
        <f t="shared" si="1"/>
        <v>87</v>
      </c>
      <c r="B88">
        <v>1</v>
      </c>
      <c r="C88">
        <v>86</v>
      </c>
      <c r="D88" s="3">
        <v>43496</v>
      </c>
      <c r="E88" s="33">
        <v>19</v>
      </c>
      <c r="F88">
        <v>1</v>
      </c>
      <c r="G88" s="10">
        <f>+HLOOKUP(VLOOKUP($B88,$AD$3:$AE$12,2,0),costos_sf!$D$2:$AZ$99,base_mayorista!$A88,0)</f>
        <v>149679341.3539845</v>
      </c>
      <c r="H88" s="10">
        <f>+HLOOKUP(VLOOKUP($B88,$AD$3:$AE$12,2,0),creditos_sf!$D$2:$AY$99,base_mayorista!$A88,0)</f>
        <v>2611597386.4209075</v>
      </c>
      <c r="I88" s="10">
        <f>+HLOOKUP(VLOOKUP($B88,$AD$3:$AE$12,2,0),creditos_sf!$D$103:$AY$200,base_mayorista!$A88,0)</f>
        <v>417771224.54911739</v>
      </c>
      <c r="J88" s="10">
        <f>+HLOOKUP(VLOOKUP($B88,$AD$3:$AE$12,2,0),Costo_fondeo!$D$3:$AY$100,base_mayorista!$A88,0)</f>
        <v>2.3623033473657862</v>
      </c>
      <c r="K88" s="10">
        <f>+HLOOKUP(VLOOKUP($B88,$AD$3:$AE$12,2,0),Costo_provisiones!$D$3:$AY$100,base_mayorista!$A88,0)</f>
        <v>0.14841117287763347</v>
      </c>
      <c r="L88" s="10">
        <f>+HLOOKUP(VLOOKUP($B88,$AD$3:$AE$12,2,0),Morosidad_control!$D$4:$AY$101,base_mayorista!$A88,0)</f>
        <v>0.63672983709347364</v>
      </c>
      <c r="M88" s="10">
        <f ca="1">+OFFSET(Capital_2!$D$2,base_mayorista!A88,0)</f>
        <v>3.144198069372997</v>
      </c>
      <c r="N88" s="10">
        <f>+HLOOKUP(VLOOKUP($B88,$AD$3:$AE$12,2,0),costo_laboral!$E$2:$AZ$99,base_mayorista!$A88,0)</f>
        <v>1.8545281571351313</v>
      </c>
      <c r="O88" s="10">
        <f>+HLOOKUP(VLOOKUP($B88,$AD$3:$AE$12,2,0),Participacion1!$D$4:$M$101,base_mayorista!$A88,0)</f>
        <v>3.362821641744449</v>
      </c>
      <c r="P88" s="1"/>
      <c r="Q88" s="10"/>
      <c r="R88" s="10"/>
      <c r="S88" s="10"/>
      <c r="T88" s="38"/>
      <c r="U88" s="38"/>
      <c r="V88" s="38"/>
      <c r="W88" s="38"/>
      <c r="X88" s="38"/>
      <c r="Y88" s="38"/>
      <c r="Z88" s="11"/>
      <c r="AB88" s="38"/>
      <c r="AG88" s="35"/>
    </row>
    <row r="89" spans="1:33" ht="16.5" x14ac:dyDescent="0.3">
      <c r="A89">
        <f t="shared" si="1"/>
        <v>88</v>
      </c>
      <c r="B89">
        <v>1</v>
      </c>
      <c r="C89">
        <v>87</v>
      </c>
      <c r="D89" s="3">
        <v>43524</v>
      </c>
      <c r="E89" s="33">
        <v>19</v>
      </c>
      <c r="F89">
        <v>1</v>
      </c>
      <c r="G89" s="10">
        <f>+HLOOKUP(VLOOKUP($B89,$AD$3:$AE$12,2,0),costos_sf!$D$2:$AZ$99,base_mayorista!$A89,0)</f>
        <v>156700052.48732859</v>
      </c>
      <c r="H89" s="10">
        <f>+HLOOKUP(VLOOKUP($B89,$AD$3:$AE$12,2,0),creditos_sf!$D$2:$AY$99,base_mayorista!$A89,0)</f>
        <v>2628077867.8027344</v>
      </c>
      <c r="I89" s="10">
        <f>+HLOOKUP(VLOOKUP($B89,$AD$3:$AE$12,2,0),creditos_sf!$D$103:$AY$200,base_mayorista!$A89,0)</f>
        <v>419311749.55480665</v>
      </c>
      <c r="J89" s="10">
        <f>+HLOOKUP(VLOOKUP($B89,$AD$3:$AE$12,2,0),Costo_fondeo!$D$3:$AY$100,base_mayorista!$A89,0)</f>
        <v>2.4034356884154211</v>
      </c>
      <c r="K89" s="10">
        <f>+HLOOKUP(VLOOKUP($B89,$AD$3:$AE$12,2,0),Costo_provisiones!$D$3:$AY$100,base_mayorista!$A89,0)</f>
        <v>0.28779343981801492</v>
      </c>
      <c r="L89" s="10">
        <f>+HLOOKUP(VLOOKUP($B89,$AD$3:$AE$12,2,0),Morosidad_control!$D$4:$AY$101,base_mayorista!$A89,0)</f>
        <v>0.6219307018783603</v>
      </c>
      <c r="M89" s="10">
        <f ca="1">+OFFSET(Capital_2!$D$2,base_mayorista!A89,0)</f>
        <v>3.1750048296191844</v>
      </c>
      <c r="N89" s="10">
        <f>+HLOOKUP(VLOOKUP($B89,$AD$3:$AE$12,2,0),costo_laboral!$E$2:$AZ$99,base_mayorista!$A89,0)</f>
        <v>1.8572918278876593</v>
      </c>
      <c r="O89" s="10">
        <f>+HLOOKUP(VLOOKUP($B89,$AD$3:$AE$12,2,0),Participacion1!$D$4:$M$101,base_mayorista!$A89,0)</f>
        <v>3.4419790889690076</v>
      </c>
      <c r="P89" s="1"/>
      <c r="Q89" s="10"/>
      <c r="R89" s="10"/>
      <c r="S89" s="10"/>
      <c r="T89" s="38"/>
      <c r="U89" s="38"/>
      <c r="V89" s="38"/>
      <c r="W89" s="38"/>
      <c r="X89" s="38"/>
      <c r="Y89" s="38"/>
      <c r="Z89" s="11"/>
      <c r="AB89" s="38"/>
      <c r="AG89" s="35"/>
    </row>
    <row r="90" spans="1:33" ht="16.5" x14ac:dyDescent="0.3">
      <c r="A90">
        <f t="shared" si="1"/>
        <v>89</v>
      </c>
      <c r="B90">
        <v>1</v>
      </c>
      <c r="C90">
        <v>88</v>
      </c>
      <c r="D90" s="3">
        <v>43555</v>
      </c>
      <c r="E90" s="33">
        <v>19</v>
      </c>
      <c r="F90">
        <v>1</v>
      </c>
      <c r="G90" s="10">
        <f>+HLOOKUP(VLOOKUP($B90,$AD$3:$AE$12,2,0),costos_sf!$D$2:$AZ$99,base_mayorista!$A90,0)</f>
        <v>163601843.32189253</v>
      </c>
      <c r="H90" s="10">
        <f>+HLOOKUP(VLOOKUP($B90,$AD$3:$AE$12,2,0),creditos_sf!$D$2:$AY$99,base_mayorista!$A90,0)</f>
        <v>2686035725.715138</v>
      </c>
      <c r="I90" s="10">
        <f>+HLOOKUP(VLOOKUP($B90,$AD$3:$AE$12,2,0),creditos_sf!$D$103:$AY$200,base_mayorista!$A90,0)</f>
        <v>419068757.10164899</v>
      </c>
      <c r="J90" s="10">
        <f>+HLOOKUP(VLOOKUP($B90,$AD$3:$AE$12,2,0),Costo_fondeo!$D$3:$AY$100,base_mayorista!$A90,0)</f>
        <v>2.4584712815853762</v>
      </c>
      <c r="K90" s="10">
        <f>+HLOOKUP(VLOOKUP($B90,$AD$3:$AE$12,2,0),Costo_provisiones!$D$3:$AY$100,base_mayorista!$A90,0)</f>
        <v>0.40246988301612541</v>
      </c>
      <c r="L90" s="10">
        <f>+HLOOKUP(VLOOKUP($B90,$AD$3:$AE$12,2,0),Morosidad_control!$D$4:$AY$101,base_mayorista!$A90,0)</f>
        <v>0.539126293688453</v>
      </c>
      <c r="M90" s="10">
        <f ca="1">+OFFSET(Capital_2!$D$2,base_mayorista!A90,0)</f>
        <v>3.2070490236396596</v>
      </c>
      <c r="N90" s="10">
        <f>+HLOOKUP(VLOOKUP($B90,$AD$3:$AE$12,2,0),costo_laboral!$E$2:$AZ$99,base_mayorista!$A90,0)</f>
        <v>1.8175586869725147</v>
      </c>
      <c r="O90" s="10">
        <f>+HLOOKUP(VLOOKUP($B90,$AD$3:$AE$12,2,0),Participacion1!$D$4:$M$101,base_mayorista!$A90,0)</f>
        <v>3.4593642607277992</v>
      </c>
      <c r="P90" s="1"/>
      <c r="Q90" s="10"/>
      <c r="R90" s="10"/>
      <c r="S90" s="10"/>
      <c r="T90" s="38"/>
      <c r="U90" s="38"/>
      <c r="V90" s="38"/>
      <c r="W90" s="38"/>
      <c r="X90" s="38"/>
      <c r="Y90" s="38"/>
      <c r="Z90" s="11"/>
      <c r="AB90" s="38"/>
      <c r="AG90" s="35"/>
    </row>
    <row r="91" spans="1:33" ht="16.5" x14ac:dyDescent="0.3">
      <c r="A91">
        <f t="shared" si="1"/>
        <v>90</v>
      </c>
      <c r="B91">
        <v>1</v>
      </c>
      <c r="C91">
        <v>89</v>
      </c>
      <c r="D91" s="3">
        <v>43585</v>
      </c>
      <c r="E91" s="33">
        <v>19</v>
      </c>
      <c r="F91">
        <v>1</v>
      </c>
      <c r="G91" s="10">
        <f>+HLOOKUP(VLOOKUP($B91,$AD$3:$AE$12,2,0),costos_sf!$D$2:$AZ$99,base_mayorista!$A91,0)</f>
        <v>166659469.4965449</v>
      </c>
      <c r="H91" s="10">
        <f>+HLOOKUP(VLOOKUP($B91,$AD$3:$AE$12,2,0),creditos_sf!$D$2:$AY$99,base_mayorista!$A91,0)</f>
        <v>2603691709.8185129</v>
      </c>
      <c r="I91" s="10">
        <f>+HLOOKUP(VLOOKUP($B91,$AD$3:$AE$12,2,0),creditos_sf!$D$103:$AY$200,base_mayorista!$A91,0)</f>
        <v>417715110.7828995</v>
      </c>
      <c r="J91" s="10">
        <f>+HLOOKUP(VLOOKUP($B91,$AD$3:$AE$12,2,0),Costo_fondeo!$D$3:$AY$100,base_mayorista!$A91,0)</f>
        <v>2.5131086663412749</v>
      </c>
      <c r="K91" s="10">
        <f>+HLOOKUP(VLOOKUP($B91,$AD$3:$AE$12,2,0),Costo_provisiones!$D$3:$AY$100,base_mayorista!$A91,0)</f>
        <v>0.35022249101850766</v>
      </c>
      <c r="L91" s="10">
        <f>+HLOOKUP(VLOOKUP($B91,$AD$3:$AE$12,2,0),Morosidad_control!$D$4:$AY$101,base_mayorista!$A91,0)</f>
        <v>0.56618207376072582</v>
      </c>
      <c r="M91" s="10">
        <f ca="1">+OFFSET(Capital_2!$D$2,base_mayorista!A91,0)</f>
        <v>3.2607827391957867</v>
      </c>
      <c r="N91" s="10">
        <f>+HLOOKUP(VLOOKUP($B91,$AD$3:$AE$12,2,0),costo_laboral!$E$2:$AZ$99,base_mayorista!$A91,0)</f>
        <v>1.902235961453923</v>
      </c>
      <c r="O91" s="10">
        <f>+HLOOKUP(VLOOKUP($B91,$AD$3:$AE$12,2,0),Participacion1!$D$4:$M$101,base_mayorista!$A91,0)</f>
        <v>3.3701017789830692</v>
      </c>
      <c r="P91" s="1"/>
      <c r="Q91" s="10"/>
      <c r="R91" s="10"/>
      <c r="S91" s="10"/>
      <c r="T91" s="38"/>
      <c r="U91" s="38"/>
      <c r="V91" s="38"/>
      <c r="W91" s="38"/>
      <c r="X91" s="38"/>
      <c r="Y91" s="38"/>
      <c r="Z91" s="11"/>
      <c r="AB91" s="38"/>
      <c r="AG91" s="35"/>
    </row>
    <row r="92" spans="1:33" ht="16.5" x14ac:dyDescent="0.3">
      <c r="A92">
        <f t="shared" si="1"/>
        <v>91</v>
      </c>
      <c r="B92">
        <v>1</v>
      </c>
      <c r="C92">
        <v>90</v>
      </c>
      <c r="D92" s="3">
        <v>43616</v>
      </c>
      <c r="E92" s="33">
        <v>19</v>
      </c>
      <c r="F92">
        <v>1</v>
      </c>
      <c r="G92" s="10">
        <f>+HLOOKUP(VLOOKUP($B92,$AD$3:$AE$12,2,0),costos_sf!$D$2:$AZ$99,base_mayorista!$A92,0)</f>
        <v>172857886.73794034</v>
      </c>
      <c r="H92" s="10">
        <f>+HLOOKUP(VLOOKUP($B92,$AD$3:$AE$12,2,0),creditos_sf!$D$2:$AY$99,base_mayorista!$A92,0)</f>
        <v>2620721073.7702255</v>
      </c>
      <c r="I92" s="10">
        <f>+HLOOKUP(VLOOKUP($B92,$AD$3:$AE$12,2,0),creditos_sf!$D$103:$AY$200,base_mayorista!$A92,0)</f>
        <v>439567614.5481683</v>
      </c>
      <c r="J92" s="10">
        <f>+HLOOKUP(VLOOKUP($B92,$AD$3:$AE$12,2,0),Costo_fondeo!$D$3:$AY$100,base_mayorista!$A92,0)</f>
        <v>2.5478914565936921</v>
      </c>
      <c r="K92" s="10">
        <f>+HLOOKUP(VLOOKUP($B92,$AD$3:$AE$12,2,0),Costo_provisiones!$D$3:$AY$100,base_mayorista!$A92,0)</f>
        <v>0.38704540409326338</v>
      </c>
      <c r="L92" s="10">
        <f>+HLOOKUP(VLOOKUP($B92,$AD$3:$AE$12,2,0),Morosidad_control!$D$4:$AY$101,base_mayorista!$A92,0)</f>
        <v>0.55506538525549931</v>
      </c>
      <c r="M92" s="10">
        <f ca="1">+OFFSET(Capital_2!$D$2,base_mayorista!A92,0)</f>
        <v>3.2822741119614118</v>
      </c>
      <c r="N92" s="10">
        <f>+HLOOKUP(VLOOKUP($B92,$AD$3:$AE$12,2,0),costo_laboral!$E$2:$AZ$99,base_mayorista!$A92,0)</f>
        <v>1.8974801329435766</v>
      </c>
      <c r="O92" s="10">
        <f>+HLOOKUP(VLOOKUP($B92,$AD$3:$AE$12,2,0),Participacion1!$D$4:$M$101,base_mayorista!$A92,0)</f>
        <v>3.3214315162317569</v>
      </c>
      <c r="P92" s="1"/>
      <c r="Q92" s="10"/>
      <c r="R92" s="10"/>
      <c r="S92" s="10"/>
      <c r="T92" s="38"/>
      <c r="U92" s="38"/>
      <c r="V92" s="38"/>
      <c r="W92" s="38"/>
      <c r="X92" s="38"/>
      <c r="Y92" s="38"/>
      <c r="Z92" s="11"/>
      <c r="AB92" s="38"/>
      <c r="AG92" s="35"/>
    </row>
    <row r="93" spans="1:33" ht="16.5" x14ac:dyDescent="0.3">
      <c r="A93">
        <f t="shared" si="1"/>
        <v>92</v>
      </c>
      <c r="B93">
        <v>1</v>
      </c>
      <c r="C93">
        <v>91</v>
      </c>
      <c r="D93" s="3">
        <v>43646</v>
      </c>
      <c r="E93" s="33">
        <v>19</v>
      </c>
      <c r="F93">
        <v>1</v>
      </c>
      <c r="G93" s="10">
        <f>+HLOOKUP(VLOOKUP($B93,$AD$3:$AE$12,2,0),costos_sf!$D$2:$AZ$99,base_mayorista!$A93,0)</f>
        <v>176195191.41136265</v>
      </c>
      <c r="H93" s="10">
        <f>+HLOOKUP(VLOOKUP($B93,$AD$3:$AE$12,2,0),creditos_sf!$D$2:$AY$99,base_mayorista!$A93,0)</f>
        <v>2516193411.6792297</v>
      </c>
      <c r="I93" s="10">
        <f>+HLOOKUP(VLOOKUP($B93,$AD$3:$AE$12,2,0),creditos_sf!$D$103:$AY$200,base_mayorista!$A93,0)</f>
        <v>469732943.57094383</v>
      </c>
      <c r="J93" s="10">
        <f>+HLOOKUP(VLOOKUP($B93,$AD$3:$AE$12,2,0),Costo_fondeo!$D$3:$AY$100,base_mayorista!$A93,0)</f>
        <v>2.6170832222095224</v>
      </c>
      <c r="K93" s="10">
        <f>+HLOOKUP(VLOOKUP($B93,$AD$3:$AE$12,2,0),Costo_provisiones!$D$3:$AY$100,base_mayorista!$A93,0)</f>
        <v>0.38318751967636822</v>
      </c>
      <c r="L93" s="10">
        <f>+HLOOKUP(VLOOKUP($B93,$AD$3:$AE$12,2,0),Morosidad_control!$D$4:$AY$101,base_mayorista!$A93,0)</f>
        <v>0.65360409664028141</v>
      </c>
      <c r="M93" s="10">
        <f ca="1">+OFFSET(Capital_2!$D$2,base_mayorista!A93,0)</f>
        <v>3.3170358226156935</v>
      </c>
      <c r="N93" s="10">
        <f>+HLOOKUP(VLOOKUP($B93,$AD$3:$AE$12,2,0),costo_laboral!$E$2:$AZ$99,base_mayorista!$A93,0)</f>
        <v>1.9915760680558479</v>
      </c>
      <c r="O93" s="10">
        <f>+HLOOKUP(VLOOKUP($B93,$AD$3:$AE$12,2,0),Participacion1!$D$4:$M$101,base_mayorista!$A93,0)</f>
        <v>3.2183398652594302</v>
      </c>
      <c r="P93" s="1"/>
      <c r="Q93" s="10"/>
      <c r="R93" s="10"/>
      <c r="S93" s="10"/>
      <c r="T93" s="38"/>
      <c r="U93" s="38"/>
      <c r="V93" s="38"/>
      <c r="W93" s="38"/>
      <c r="X93" s="38"/>
      <c r="Y93" s="38"/>
      <c r="Z93" s="11"/>
      <c r="AB93" s="38"/>
      <c r="AG93" s="35"/>
    </row>
    <row r="94" spans="1:33" ht="16.5" x14ac:dyDescent="0.3">
      <c r="A94">
        <f t="shared" si="1"/>
        <v>93</v>
      </c>
      <c r="B94">
        <v>1</v>
      </c>
      <c r="C94">
        <v>92</v>
      </c>
      <c r="D94" s="3">
        <v>43677</v>
      </c>
      <c r="E94" s="33">
        <v>19</v>
      </c>
      <c r="F94">
        <v>1</v>
      </c>
      <c r="G94" s="10">
        <f>+HLOOKUP(VLOOKUP($B94,$AD$3:$AE$12,2,0),costos_sf!$D$2:$AZ$99,base_mayorista!$A94,0)</f>
        <v>180502300.61742896</v>
      </c>
      <c r="H94" s="10">
        <f>+HLOOKUP(VLOOKUP($B94,$AD$3:$AE$12,2,0),creditos_sf!$D$2:$AY$99,base_mayorista!$A94,0)</f>
        <v>2582598720.1513109</v>
      </c>
      <c r="I94" s="10">
        <f>+HLOOKUP(VLOOKUP($B94,$AD$3:$AE$12,2,0),creditos_sf!$D$103:$AY$200,base_mayorista!$A94,0)</f>
        <v>537174217.88440454</v>
      </c>
      <c r="J94" s="10">
        <f>+HLOOKUP(VLOOKUP($B94,$AD$3:$AE$12,2,0),Costo_fondeo!$D$3:$AY$100,base_mayorista!$A94,0)</f>
        <v>2.6633016955093156</v>
      </c>
      <c r="K94" s="10">
        <f>+HLOOKUP(VLOOKUP($B94,$AD$3:$AE$12,2,0),Costo_provisiones!$D$3:$AY$100,base_mayorista!$A94,0)</f>
        <v>0.39865406170347523</v>
      </c>
      <c r="L94" s="10">
        <f>+HLOOKUP(VLOOKUP($B94,$AD$3:$AE$12,2,0),Morosidad_control!$D$4:$AY$101,base_mayorista!$A94,0)</f>
        <v>0.62476191443540086</v>
      </c>
      <c r="M94" s="10">
        <f ca="1">+OFFSET(Capital_2!$D$2,base_mayorista!A94,0)</f>
        <v>3.3472847310217735</v>
      </c>
      <c r="N94" s="10">
        <f>+HLOOKUP(VLOOKUP($B94,$AD$3:$AE$12,2,0),costo_laboral!$E$2:$AZ$99,base_mayorista!$A94,0)</f>
        <v>1.9214303965849782</v>
      </c>
      <c r="O94" s="10">
        <f>+HLOOKUP(VLOOKUP($B94,$AD$3:$AE$12,2,0),Participacion1!$D$4:$M$101,base_mayorista!$A94,0)</f>
        <v>3.2542650719150648</v>
      </c>
      <c r="P94" s="1"/>
      <c r="Q94" s="10"/>
      <c r="R94" s="10"/>
      <c r="S94" s="10"/>
      <c r="T94" s="38"/>
      <c r="U94" s="38"/>
      <c r="V94" s="38"/>
      <c r="W94" s="38"/>
      <c r="X94" s="38"/>
      <c r="Y94" s="38"/>
      <c r="Z94" s="11"/>
      <c r="AB94" s="38"/>
      <c r="AG94" s="35"/>
    </row>
    <row r="95" spans="1:33" ht="16.5" x14ac:dyDescent="0.3">
      <c r="A95">
        <f t="shared" si="1"/>
        <v>94</v>
      </c>
      <c r="B95">
        <v>1</v>
      </c>
      <c r="C95">
        <v>93</v>
      </c>
      <c r="D95" s="3">
        <v>43708</v>
      </c>
      <c r="E95" s="33">
        <v>19</v>
      </c>
      <c r="F95">
        <v>1</v>
      </c>
      <c r="G95" s="10">
        <f>+HLOOKUP(VLOOKUP($B95,$AD$3:$AE$12,2,0),costos_sf!$D$2:$AZ$99,base_mayorista!$A95,0)</f>
        <v>178514195.25370881</v>
      </c>
      <c r="H95" s="10">
        <f>+HLOOKUP(VLOOKUP($B95,$AD$3:$AE$12,2,0),creditos_sf!$D$2:$AY$99,base_mayorista!$A95,0)</f>
        <v>2687704056.3089318</v>
      </c>
      <c r="I95" s="10">
        <f>+HLOOKUP(VLOOKUP($B95,$AD$3:$AE$12,2,0),creditos_sf!$D$103:$AY$200,base_mayorista!$A95,0)</f>
        <v>535753827.53031862</v>
      </c>
      <c r="J95" s="10">
        <f>+HLOOKUP(VLOOKUP($B95,$AD$3:$AE$12,2,0),Costo_fondeo!$D$3:$AY$100,base_mayorista!$A95,0)</f>
        <v>2.6629343122205986</v>
      </c>
      <c r="K95" s="10">
        <f>+HLOOKUP(VLOOKUP($B95,$AD$3:$AE$12,2,0),Costo_provisiones!$D$3:$AY$100,base_mayorista!$A95,0)</f>
        <v>0.21616468767470437</v>
      </c>
      <c r="L95" s="10">
        <f>+HLOOKUP(VLOOKUP($B95,$AD$3:$AE$12,2,0),Morosidad_control!$D$4:$AY$101,base_mayorista!$A95,0)</f>
        <v>0.53966176098254104</v>
      </c>
      <c r="M95" s="10">
        <f ca="1">+OFFSET(Capital_2!$D$2,base_mayorista!A95,0)</f>
        <v>3.3701430151037046</v>
      </c>
      <c r="N95" s="10">
        <f>+HLOOKUP(VLOOKUP($B95,$AD$3:$AE$12,2,0),costo_laboral!$E$2:$AZ$99,base_mayorista!$A95,0)</f>
        <v>1.8942874777663932</v>
      </c>
      <c r="O95" s="10">
        <f>+HLOOKUP(VLOOKUP($B95,$AD$3:$AE$12,2,0),Participacion1!$D$4:$M$101,base_mayorista!$A95,0)</f>
        <v>3.3147314600863278</v>
      </c>
      <c r="P95" s="1"/>
      <c r="Q95" s="10"/>
      <c r="R95" s="10"/>
      <c r="S95" s="10"/>
      <c r="T95" s="38"/>
      <c r="U95" s="38"/>
      <c r="V95" s="38"/>
      <c r="W95" s="38"/>
      <c r="X95" s="38"/>
      <c r="Y95" s="38"/>
      <c r="Z95" s="11"/>
      <c r="AB95" s="38"/>
      <c r="AG95" s="35"/>
    </row>
    <row r="96" spans="1:33" ht="16.5" x14ac:dyDescent="0.3">
      <c r="A96">
        <f t="shared" si="1"/>
        <v>95</v>
      </c>
      <c r="B96">
        <v>1</v>
      </c>
      <c r="C96">
        <v>94</v>
      </c>
      <c r="D96" s="3">
        <v>43738</v>
      </c>
      <c r="E96" s="33">
        <v>19</v>
      </c>
      <c r="F96">
        <v>1</v>
      </c>
      <c r="G96" s="10">
        <f>+HLOOKUP(VLOOKUP($B96,$AD$3:$AE$12,2,0),costos_sf!$D$2:$AZ$99,base_mayorista!$A96,0)</f>
        <v>182768647.50115228</v>
      </c>
      <c r="H96" s="10">
        <f>+HLOOKUP(VLOOKUP($B96,$AD$3:$AE$12,2,0),creditos_sf!$D$2:$AY$99,base_mayorista!$A96,0)</f>
        <v>2716480109.5813627</v>
      </c>
      <c r="I96" s="10">
        <f>+HLOOKUP(VLOOKUP($B96,$AD$3:$AE$12,2,0),creditos_sf!$D$103:$AY$200,base_mayorista!$A96,0)</f>
        <v>547575730.86345434</v>
      </c>
      <c r="J96" s="10">
        <f>+HLOOKUP(VLOOKUP($B96,$AD$3:$AE$12,2,0),Costo_fondeo!$D$3:$AY$100,base_mayorista!$A96,0)</f>
        <v>2.6521346778871595</v>
      </c>
      <c r="K96" s="10">
        <f>+HLOOKUP(VLOOKUP($B96,$AD$3:$AE$12,2,0),Costo_provisiones!$D$3:$AY$100,base_mayorista!$A96,0)</f>
        <v>0.24337471578465669</v>
      </c>
      <c r="L96" s="10">
        <f>+HLOOKUP(VLOOKUP($B96,$AD$3:$AE$12,2,0),Morosidad_control!$D$4:$AY$101,base_mayorista!$A96,0)</f>
        <v>0.5314809704939355</v>
      </c>
      <c r="M96" s="10">
        <f ca="1">+OFFSET(Capital_2!$D$2,base_mayorista!A96,0)</f>
        <v>3.3849357024511626</v>
      </c>
      <c r="N96" s="10">
        <f>+HLOOKUP(VLOOKUP($B96,$AD$3:$AE$12,2,0),costo_laboral!$E$2:$AZ$99,base_mayorista!$A96,0)</f>
        <v>1.8951153994512433</v>
      </c>
      <c r="O96" s="10">
        <f>+HLOOKUP(VLOOKUP($B96,$AD$3:$AE$12,2,0),Participacion1!$D$4:$M$101,base_mayorista!$A96,0)</f>
        <v>3.3841297072711773</v>
      </c>
      <c r="P96" s="1"/>
      <c r="Q96" s="10"/>
      <c r="R96" s="10"/>
      <c r="S96" s="10"/>
      <c r="T96" s="38"/>
      <c r="U96" s="38"/>
      <c r="V96" s="38"/>
      <c r="W96" s="38"/>
      <c r="X96" s="38"/>
      <c r="Y96" s="38"/>
      <c r="Z96" s="11"/>
      <c r="AB96" s="38"/>
      <c r="AG96" s="35"/>
    </row>
    <row r="97" spans="1:33" ht="16.5" x14ac:dyDescent="0.3">
      <c r="A97">
        <f t="shared" si="1"/>
        <v>96</v>
      </c>
      <c r="B97">
        <v>1</v>
      </c>
      <c r="C97">
        <v>95</v>
      </c>
      <c r="D97" s="3">
        <v>43769</v>
      </c>
      <c r="E97" s="33">
        <v>19</v>
      </c>
      <c r="F97">
        <v>1</v>
      </c>
      <c r="G97" s="10">
        <f>+HLOOKUP(VLOOKUP($B97,$AD$3:$AE$12,2,0),costos_sf!$D$2:$AZ$99,base_mayorista!$A97,0)</f>
        <v>185410262.41229409</v>
      </c>
      <c r="H97" s="10">
        <f>+HLOOKUP(VLOOKUP($B97,$AD$3:$AE$12,2,0),creditos_sf!$D$2:$AY$99,base_mayorista!$A97,0)</f>
        <v>2725541150.9999471</v>
      </c>
      <c r="I97" s="10">
        <f>+HLOOKUP(VLOOKUP($B97,$AD$3:$AE$12,2,0),creditos_sf!$D$103:$AY$200,base_mayorista!$A97,0)</f>
        <v>598987520.55982339</v>
      </c>
      <c r="J97" s="10">
        <f>+HLOOKUP(VLOOKUP($B97,$AD$3:$AE$12,2,0),Costo_fondeo!$D$3:$AY$100,base_mayorista!$A97,0)</f>
        <v>2.6648582031055672</v>
      </c>
      <c r="K97" s="10">
        <f>+HLOOKUP(VLOOKUP($B97,$AD$3:$AE$12,2,0),Costo_provisiones!$D$3:$AY$100,base_mayorista!$A97,0)</f>
        <v>0.25323320158142865</v>
      </c>
      <c r="L97" s="10">
        <f>+HLOOKUP(VLOOKUP($B97,$AD$3:$AE$12,2,0),Morosidad_control!$D$4:$AY$101,base_mayorista!$A97,0)</f>
        <v>0.49669621968389382</v>
      </c>
      <c r="M97" s="10">
        <f ca="1">+OFFSET(Capital_2!$D$2,base_mayorista!A97,0)</f>
        <v>3.4123935475815319</v>
      </c>
      <c r="N97" s="10">
        <f>+HLOOKUP(VLOOKUP($B97,$AD$3:$AE$12,2,0),costo_laboral!$E$2:$AZ$99,base_mayorista!$A97,0)</f>
        <v>1.8835512007340964</v>
      </c>
      <c r="O97" s="10">
        <f>+HLOOKUP(VLOOKUP($B97,$AD$3:$AE$12,2,0),Participacion1!$D$4:$M$101,base_mayorista!$A97,0)</f>
        <v>3.3471165220080619</v>
      </c>
      <c r="P97" s="1"/>
      <c r="Q97" s="10"/>
      <c r="R97" s="10"/>
      <c r="S97" s="10"/>
      <c r="T97" s="38"/>
      <c r="U97" s="38"/>
      <c r="V97" s="38"/>
      <c r="W97" s="38"/>
      <c r="X97" s="38"/>
      <c r="Y97" s="38"/>
      <c r="Z97" s="11"/>
      <c r="AB97" s="38"/>
      <c r="AG97" s="35"/>
    </row>
    <row r="98" spans="1:33" ht="16.5" x14ac:dyDescent="0.3">
      <c r="A98">
        <f t="shared" si="1"/>
        <v>97</v>
      </c>
      <c r="B98">
        <v>1</v>
      </c>
      <c r="C98">
        <v>96</v>
      </c>
      <c r="D98" s="3">
        <v>43799</v>
      </c>
      <c r="E98" s="33">
        <v>19</v>
      </c>
      <c r="F98">
        <v>1</v>
      </c>
      <c r="G98" s="10">
        <f>+HLOOKUP(VLOOKUP($B98,$AD$3:$AE$12,2,0),costos_sf!$D$2:$AZ$99,base_mayorista!$A98,0)</f>
        <v>187592893.0987055</v>
      </c>
      <c r="H98" s="10">
        <f>+HLOOKUP(VLOOKUP($B98,$AD$3:$AE$12,2,0),creditos_sf!$D$2:$AY$99,base_mayorista!$A98,0)</f>
        <v>2716584752.1105456</v>
      </c>
      <c r="I98" s="10">
        <f>+HLOOKUP(VLOOKUP($B98,$AD$3:$AE$12,2,0),creditos_sf!$D$103:$AY$200,base_mayorista!$A98,0)</f>
        <v>623404508.47192001</v>
      </c>
      <c r="J98" s="10">
        <f>+HLOOKUP(VLOOKUP($B98,$AD$3:$AE$12,2,0),Costo_fondeo!$D$3:$AY$100,base_mayorista!$A98,0)</f>
        <v>2.640734958327223</v>
      </c>
      <c r="K98" s="10">
        <f>+HLOOKUP(VLOOKUP($B98,$AD$3:$AE$12,2,0),Costo_provisiones!$D$3:$AY$100,base_mayorista!$A98,0)</f>
        <v>0.23770735387442679</v>
      </c>
      <c r="L98" s="10">
        <f>+HLOOKUP(VLOOKUP($B98,$AD$3:$AE$12,2,0),Morosidad_control!$D$4:$AY$101,base_mayorista!$A98,0)</f>
        <v>0.85936060578471574</v>
      </c>
      <c r="M98" s="10">
        <f ca="1">+OFFSET(Capital_2!$D$2,base_mayorista!A98,0)</f>
        <v>3.3960163093664169</v>
      </c>
      <c r="N98" s="10">
        <f>+HLOOKUP(VLOOKUP($B98,$AD$3:$AE$12,2,0),costo_laboral!$E$2:$AZ$99,base_mayorista!$A98,0)</f>
        <v>1.9232568171404476</v>
      </c>
      <c r="O98" s="10">
        <f>+HLOOKUP(VLOOKUP($B98,$AD$3:$AE$12,2,0),Participacion1!$D$4:$M$101,base_mayorista!$A98,0)</f>
        <v>3.3141716354167863</v>
      </c>
      <c r="P98" s="1"/>
      <c r="Q98" s="10"/>
      <c r="R98" s="10"/>
      <c r="S98" s="10"/>
      <c r="T98" s="38"/>
      <c r="U98" s="38"/>
      <c r="V98" s="38"/>
      <c r="W98" s="38"/>
      <c r="X98" s="38"/>
      <c r="Y98" s="38"/>
      <c r="Z98" s="11"/>
      <c r="AB98" s="38"/>
      <c r="AG98" s="35"/>
    </row>
    <row r="99" spans="1:33" ht="16.5" x14ac:dyDescent="0.3">
      <c r="A99">
        <f t="shared" si="1"/>
        <v>98</v>
      </c>
      <c r="B99">
        <v>1</v>
      </c>
      <c r="C99">
        <v>97</v>
      </c>
      <c r="D99" s="3">
        <v>43830</v>
      </c>
      <c r="E99" s="33">
        <v>19</v>
      </c>
      <c r="F99">
        <v>1</v>
      </c>
      <c r="G99" s="10">
        <f>+HLOOKUP(VLOOKUP($B99,$AD$3:$AE$12,2,0),costos_sf!$D$2:$AZ$99,base_mayorista!$A99,0)</f>
        <v>191248933.52597123</v>
      </c>
      <c r="H99" s="10">
        <f>+HLOOKUP(VLOOKUP($B99,$AD$3:$AE$12,2,0),creditos_sf!$D$2:$AY$99,base_mayorista!$A99,0)</f>
        <v>2688754393.2855058</v>
      </c>
      <c r="I99" s="10">
        <f>+HLOOKUP(VLOOKUP($B99,$AD$3:$AE$12,2,0),creditos_sf!$D$103:$AY$200,base_mayorista!$A99,0)</f>
        <v>621081794.07909155</v>
      </c>
      <c r="J99" s="10">
        <f>+HLOOKUP(VLOOKUP($B99,$AD$3:$AE$12,2,0),Costo_fondeo!$D$3:$AY$100,base_mayorista!$A99,0)</f>
        <v>2.6179868272428344</v>
      </c>
      <c r="K99" s="10">
        <f>+HLOOKUP(VLOOKUP($B99,$AD$3:$AE$12,2,0),Costo_provisiones!$D$3:$AY$100,base_mayorista!$A99,0)</f>
        <v>0.33503590738621913</v>
      </c>
      <c r="L99" s="10">
        <f>+HLOOKUP(VLOOKUP($B99,$AD$3:$AE$12,2,0),Morosidad_control!$D$4:$AY$101,base_mayorista!$A99,0)</f>
        <v>0.54628880101019173</v>
      </c>
      <c r="M99" s="10">
        <f ca="1">+OFFSET(Capital_2!$D$2,base_mayorista!A99,0)</f>
        <v>3.3787771447242938</v>
      </c>
      <c r="N99" s="10">
        <f>+HLOOKUP(VLOOKUP($B99,$AD$3:$AE$12,2,0),costo_laboral!$E$2:$AZ$99,base_mayorista!$A99,0)</f>
        <v>1.9636633665941219</v>
      </c>
      <c r="O99" s="10">
        <f>+HLOOKUP(VLOOKUP($B99,$AD$3:$AE$12,2,0),Participacion1!$D$4:$M$101,base_mayorista!$A99,0)</f>
        <v>3.3555539584288545</v>
      </c>
      <c r="P99" s="1"/>
      <c r="Q99" s="10"/>
      <c r="R99" s="10"/>
      <c r="S99" s="10"/>
      <c r="T99" s="38"/>
      <c r="U99" s="38"/>
      <c r="V99" s="38"/>
      <c r="W99" s="38"/>
      <c r="X99" s="38"/>
      <c r="Y99" s="38"/>
      <c r="Z99" s="11"/>
      <c r="AB99" s="38"/>
      <c r="AG99" s="35"/>
    </row>
    <row r="100" spans="1:33" ht="16.5" x14ac:dyDescent="0.3">
      <c r="A100">
        <f t="shared" si="1"/>
        <v>2</v>
      </c>
      <c r="B100">
        <v>2</v>
      </c>
      <c r="C100">
        <v>1</v>
      </c>
      <c r="D100" s="3">
        <v>40908</v>
      </c>
      <c r="E100" s="33">
        <v>11</v>
      </c>
      <c r="F100">
        <v>1</v>
      </c>
      <c r="G100" s="10">
        <f>+HLOOKUP(VLOOKUP($B100,$AD$3:$AE$12,2,0),costos_sf!$D$2:$AZ$99,base_mayorista!$A100,0)</f>
        <v>307126920.99289495</v>
      </c>
      <c r="H100" s="10">
        <f>+HLOOKUP(VLOOKUP($B100,$AD$3:$AE$12,2,0),creditos_sf!$D$2:$AY$99,base_mayorista!$A100,0)</f>
        <v>1367867917.0518599</v>
      </c>
      <c r="I100" s="10">
        <f>+HLOOKUP(VLOOKUP($B100,$AD$3:$AE$12,2,0),creditos_sf!$D$103:$AY$200,base_mayorista!$A100,0)</f>
        <v>1998142351.97053</v>
      </c>
      <c r="J100" s="10">
        <f>+HLOOKUP(VLOOKUP($B100,$AD$3:$AE$12,2,0),Costo_fondeo!$D$3:$AY$100,base_mayorista!$A100,0)</f>
        <v>2.224473168195003</v>
      </c>
      <c r="K100" s="10">
        <f>+HLOOKUP(VLOOKUP($B100,$AD$3:$AE$12,2,0),Costo_provisiones!$D$3:$AY$100,base_mayorista!$A100,0)</f>
        <v>1.6031949338803697</v>
      </c>
      <c r="L100" s="10">
        <f>+HLOOKUP(VLOOKUP($B100,$AD$3:$AE$12,2,0),Morosidad_control!$D$4:$AY$101,base_mayorista!$A100,0)</f>
        <v>0.89833356646359519</v>
      </c>
      <c r="M100" s="10">
        <f ca="1">+OFFSET(Capital_2!$D$2,base_mayorista!A100,0)</f>
        <v>3.518992143247762</v>
      </c>
      <c r="N100" s="10">
        <f>+HLOOKUP(VLOOKUP($B100,$AD$3:$AE$12,2,0),costo_laboral!$E$2:$AZ$99,base_mayorista!$A100,0)</f>
        <v>4.5081957399883397</v>
      </c>
      <c r="O100" s="10">
        <f>+HLOOKUP(VLOOKUP($B100,$AD$3:$AE$12,2,0),Participacion1!$D$4:$M$101,base_mayorista!$A100,0)</f>
        <v>3.1419547703713149</v>
      </c>
      <c r="P100" s="1"/>
      <c r="Q100" s="10"/>
      <c r="R100" s="10"/>
      <c r="S100" s="10"/>
      <c r="T100" s="38"/>
      <c r="U100" s="38"/>
      <c r="V100" s="38"/>
      <c r="W100" s="38"/>
      <c r="X100" s="38"/>
      <c r="Y100" s="38"/>
      <c r="Z100" s="11"/>
      <c r="AB100" s="38"/>
      <c r="AG100" s="35"/>
    </row>
    <row r="101" spans="1:33" ht="16.5" x14ac:dyDescent="0.3">
      <c r="A101">
        <f t="shared" si="1"/>
        <v>3</v>
      </c>
      <c r="B101">
        <v>2</v>
      </c>
      <c r="C101">
        <v>2</v>
      </c>
      <c r="D101" s="3">
        <v>40939</v>
      </c>
      <c r="E101" s="33">
        <v>12</v>
      </c>
      <c r="F101">
        <v>1</v>
      </c>
      <c r="G101" s="10">
        <f>+HLOOKUP(VLOOKUP($B101,$AD$3:$AE$12,2,0),costos_sf!$D$2:$AZ$99,base_mayorista!$A101,0)</f>
        <v>296573313.486862</v>
      </c>
      <c r="H101" s="10">
        <f>+HLOOKUP(VLOOKUP($B101,$AD$3:$AE$12,2,0),creditos_sf!$D$2:$AY$99,base_mayorista!$A101,0)</f>
        <v>1374900904.29772</v>
      </c>
      <c r="I101" s="10">
        <f>+HLOOKUP(VLOOKUP($B101,$AD$3:$AE$12,2,0),creditos_sf!$D$103:$AY$200,base_mayorista!$A101,0)</f>
        <v>2022375347.15976</v>
      </c>
      <c r="J101" s="10">
        <f>+HLOOKUP(VLOOKUP($B101,$AD$3:$AE$12,2,0),Costo_fondeo!$D$3:$AY$100,base_mayorista!$A101,0)</f>
        <v>2.248393721958132</v>
      </c>
      <c r="K101" s="10">
        <f>+HLOOKUP(VLOOKUP($B101,$AD$3:$AE$12,2,0),Costo_provisiones!$D$3:$AY$100,base_mayorista!$A101,0)</f>
        <v>1.6569475626471573</v>
      </c>
      <c r="L101" s="10">
        <f>+HLOOKUP(VLOOKUP($B101,$AD$3:$AE$12,2,0),Morosidad_control!$D$4:$AY$101,base_mayorista!$A101,0)</f>
        <v>1.0691682618659004</v>
      </c>
      <c r="M101" s="10">
        <f ca="1">+OFFSET(Capital_2!$D$2,base_mayorista!A101,0)</f>
        <v>3.5649149268123814</v>
      </c>
      <c r="N101" s="10">
        <f>+HLOOKUP(VLOOKUP($B101,$AD$3:$AE$12,2,0),costo_laboral!$E$2:$AZ$99,base_mayorista!$A101,0)</f>
        <v>3.9661697832400802</v>
      </c>
      <c r="O101" s="10">
        <f>+HLOOKUP(VLOOKUP($B101,$AD$3:$AE$12,2,0),Participacion1!$D$4:$M$101,base_mayorista!$A101,0)</f>
        <v>3.2145298511620521</v>
      </c>
      <c r="P101" s="1"/>
      <c r="Q101" s="10"/>
      <c r="R101" s="10"/>
      <c r="S101" s="10"/>
      <c r="T101" s="38"/>
      <c r="U101" s="38"/>
      <c r="V101" s="38"/>
      <c r="W101" s="38"/>
      <c r="X101" s="38"/>
      <c r="Y101" s="38"/>
      <c r="Z101" s="11"/>
      <c r="AB101" s="38"/>
      <c r="AG101" s="35"/>
    </row>
    <row r="102" spans="1:33" ht="16.5" x14ac:dyDescent="0.3">
      <c r="A102">
        <f t="shared" si="1"/>
        <v>4</v>
      </c>
      <c r="B102">
        <v>2</v>
      </c>
      <c r="C102">
        <v>3</v>
      </c>
      <c r="D102" s="3">
        <v>40968</v>
      </c>
      <c r="E102" s="33">
        <v>12</v>
      </c>
      <c r="F102">
        <v>1</v>
      </c>
      <c r="G102" s="10">
        <f>+HLOOKUP(VLOOKUP($B102,$AD$3:$AE$12,2,0),costos_sf!$D$2:$AZ$99,base_mayorista!$A102,0)</f>
        <v>298128809.06172204</v>
      </c>
      <c r="H102" s="10">
        <f>+HLOOKUP(VLOOKUP($B102,$AD$3:$AE$12,2,0),creditos_sf!$D$2:$AY$99,base_mayorista!$A102,0)</f>
        <v>1347191850.2501199</v>
      </c>
      <c r="I102" s="10">
        <f>+HLOOKUP(VLOOKUP($B102,$AD$3:$AE$12,2,0),creditos_sf!$D$103:$AY$200,base_mayorista!$A102,0)</f>
        <v>2058196006.7609301</v>
      </c>
      <c r="J102" s="10">
        <f>+HLOOKUP(VLOOKUP($B102,$AD$3:$AE$12,2,0),Costo_fondeo!$D$3:$AY$100,base_mayorista!$A102,0)</f>
        <v>2.2832688332867881</v>
      </c>
      <c r="K102" s="10">
        <f>+HLOOKUP(VLOOKUP($B102,$AD$3:$AE$12,2,0),Costo_provisiones!$D$3:$AY$100,base_mayorista!$A102,0)</f>
        <v>1.5303220461142377</v>
      </c>
      <c r="L102" s="10">
        <f>+HLOOKUP(VLOOKUP($B102,$AD$3:$AE$12,2,0),Morosidad_control!$D$4:$AY$101,base_mayorista!$A102,0)</f>
        <v>0.99882621271384431</v>
      </c>
      <c r="M102" s="10">
        <f ca="1">+OFFSET(Capital_2!$D$2,base_mayorista!A102,0)</f>
        <v>3.6045728554123184</v>
      </c>
      <c r="N102" s="10">
        <f>+HLOOKUP(VLOOKUP($B102,$AD$3:$AE$12,2,0),costo_laboral!$E$2:$AZ$99,base_mayorista!$A102,0)</f>
        <v>4.0162492304287198</v>
      </c>
      <c r="O102" s="10">
        <f>+HLOOKUP(VLOOKUP($B102,$AD$3:$AE$12,2,0),Participacion1!$D$4:$M$101,base_mayorista!$A102,0)</f>
        <v>3.2763198613059936</v>
      </c>
      <c r="P102" s="1"/>
      <c r="Q102" s="10"/>
      <c r="R102" s="10"/>
      <c r="S102" s="10"/>
      <c r="T102" s="38"/>
      <c r="U102" s="38"/>
      <c r="V102" s="38"/>
      <c r="W102" s="38"/>
      <c r="X102" s="38"/>
      <c r="Y102" s="38"/>
      <c r="Z102" s="11"/>
      <c r="AB102" s="38"/>
      <c r="AG102" s="35"/>
    </row>
    <row r="103" spans="1:33" ht="16.5" x14ac:dyDescent="0.3">
      <c r="A103">
        <f t="shared" si="1"/>
        <v>5</v>
      </c>
      <c r="B103">
        <v>2</v>
      </c>
      <c r="C103">
        <v>4</v>
      </c>
      <c r="D103" s="3">
        <v>40999</v>
      </c>
      <c r="E103" s="33">
        <v>12</v>
      </c>
      <c r="F103">
        <v>1</v>
      </c>
      <c r="G103" s="10">
        <f>+HLOOKUP(VLOOKUP($B103,$AD$3:$AE$12,2,0),costos_sf!$D$2:$AZ$99,base_mayorista!$A103,0)</f>
        <v>296768144.41267502</v>
      </c>
      <c r="H103" s="10">
        <f>+HLOOKUP(VLOOKUP($B103,$AD$3:$AE$12,2,0),creditos_sf!$D$2:$AY$99,base_mayorista!$A103,0)</f>
        <v>1313010971.4230499</v>
      </c>
      <c r="I103" s="10">
        <f>+HLOOKUP(VLOOKUP($B103,$AD$3:$AE$12,2,0),creditos_sf!$D$103:$AY$200,base_mayorista!$A103,0)</f>
        <v>2118869421.36379</v>
      </c>
      <c r="J103" s="10">
        <f>+HLOOKUP(VLOOKUP($B103,$AD$3:$AE$12,2,0),Costo_fondeo!$D$3:$AY$100,base_mayorista!$A103,0)</f>
        <v>2.3016255649509412</v>
      </c>
      <c r="K103" s="10">
        <f>+HLOOKUP(VLOOKUP($B103,$AD$3:$AE$12,2,0),Costo_provisiones!$D$3:$AY$100,base_mayorista!$A103,0)</f>
        <v>1.347242843347102</v>
      </c>
      <c r="L103" s="10">
        <f>+HLOOKUP(VLOOKUP($B103,$AD$3:$AE$12,2,0),Morosidad_control!$D$4:$AY$101,base_mayorista!$A103,0)</f>
        <v>1.0192399583321397</v>
      </c>
      <c r="M103" s="10">
        <f ca="1">+OFFSET(Capital_2!$D$2,base_mayorista!A103,0)</f>
        <v>3.6441469759495817</v>
      </c>
      <c r="N103" s="10">
        <f>+HLOOKUP(VLOOKUP($B103,$AD$3:$AE$12,2,0),costo_laboral!$E$2:$AZ$99,base_mayorista!$A103,0)</f>
        <v>4.0418428271250697</v>
      </c>
      <c r="O103" s="10">
        <f>+HLOOKUP(VLOOKUP($B103,$AD$3:$AE$12,2,0),Participacion1!$D$4:$M$101,base_mayorista!$A103,0)</f>
        <v>3.1841732816197013</v>
      </c>
      <c r="P103" s="1"/>
      <c r="Q103" s="10"/>
      <c r="R103" s="10"/>
      <c r="S103" s="10"/>
      <c r="T103" s="38"/>
      <c r="U103" s="38"/>
      <c r="V103" s="38"/>
      <c r="W103" s="38"/>
      <c r="X103" s="38"/>
      <c r="Y103" s="38"/>
      <c r="Z103" s="11"/>
      <c r="AB103" s="38"/>
      <c r="AG103" s="35"/>
    </row>
    <row r="104" spans="1:33" ht="16.5" x14ac:dyDescent="0.3">
      <c r="A104">
        <f t="shared" si="1"/>
        <v>6</v>
      </c>
      <c r="B104">
        <v>2</v>
      </c>
      <c r="C104">
        <v>5</v>
      </c>
      <c r="D104" s="3">
        <v>41029</v>
      </c>
      <c r="E104" s="33">
        <v>12</v>
      </c>
      <c r="F104">
        <v>1</v>
      </c>
      <c r="G104" s="10">
        <f>+HLOOKUP(VLOOKUP($B104,$AD$3:$AE$12,2,0),costos_sf!$D$2:$AZ$99,base_mayorista!$A104,0)</f>
        <v>298966211.13239896</v>
      </c>
      <c r="H104" s="10">
        <f>+HLOOKUP(VLOOKUP($B104,$AD$3:$AE$12,2,0),creditos_sf!$D$2:$AY$99,base_mayorista!$A104,0)</f>
        <v>1284138778.2051702</v>
      </c>
      <c r="I104" s="10">
        <f>+HLOOKUP(VLOOKUP($B104,$AD$3:$AE$12,2,0),creditos_sf!$D$103:$AY$200,base_mayorista!$A104,0)</f>
        <v>2136226661.01524</v>
      </c>
      <c r="J104" s="10">
        <f>+HLOOKUP(VLOOKUP($B104,$AD$3:$AE$12,2,0),Costo_fondeo!$D$3:$AY$100,base_mayorista!$A104,0)</f>
        <v>2.3289113676878732</v>
      </c>
      <c r="K104" s="10">
        <f>+HLOOKUP(VLOOKUP($B104,$AD$3:$AE$12,2,0),Costo_provisiones!$D$3:$AY$100,base_mayorista!$A104,0)</f>
        <v>1.3501070316623942</v>
      </c>
      <c r="L104" s="10">
        <f>+HLOOKUP(VLOOKUP($B104,$AD$3:$AE$12,2,0),Morosidad_control!$D$4:$AY$101,base_mayorista!$A104,0)</f>
        <v>1.080073181209106</v>
      </c>
      <c r="M104" s="10">
        <f ca="1">+OFFSET(Capital_2!$D$2,base_mayorista!A104,0)</f>
        <v>3.6866707606514586</v>
      </c>
      <c r="N104" s="10">
        <f>+HLOOKUP(VLOOKUP($B104,$AD$3:$AE$12,2,0),costo_laboral!$E$2:$AZ$99,base_mayorista!$A104,0)</f>
        <v>4.1098196073484301</v>
      </c>
      <c r="O104" s="10">
        <f>+HLOOKUP(VLOOKUP($B104,$AD$3:$AE$12,2,0),Participacion1!$D$4:$M$101,base_mayorista!$A104,0)</f>
        <v>3.0941840225653441</v>
      </c>
      <c r="P104" s="1"/>
      <c r="Q104" s="10"/>
      <c r="R104" s="10"/>
      <c r="S104" s="10"/>
      <c r="T104" s="38"/>
      <c r="U104" s="38"/>
      <c r="V104" s="38"/>
      <c r="W104" s="38"/>
      <c r="X104" s="38"/>
      <c r="Y104" s="38"/>
      <c r="Z104" s="11"/>
      <c r="AB104" s="38"/>
      <c r="AG104" s="35"/>
    </row>
    <row r="105" spans="1:33" ht="16.5" x14ac:dyDescent="0.3">
      <c r="A105">
        <f t="shared" si="1"/>
        <v>7</v>
      </c>
      <c r="B105">
        <v>2</v>
      </c>
      <c r="C105">
        <v>6</v>
      </c>
      <c r="D105" s="3">
        <v>41060</v>
      </c>
      <c r="E105" s="33">
        <v>12</v>
      </c>
      <c r="F105">
        <v>1</v>
      </c>
      <c r="G105" s="10">
        <f>+HLOOKUP(VLOOKUP($B105,$AD$3:$AE$12,2,0),costos_sf!$D$2:$AZ$99,base_mayorista!$A105,0)</f>
        <v>302999796.16184402</v>
      </c>
      <c r="H105" s="10">
        <f>+HLOOKUP(VLOOKUP($B105,$AD$3:$AE$12,2,0),creditos_sf!$D$2:$AY$99,base_mayorista!$A105,0)</f>
        <v>1268497340.55391</v>
      </c>
      <c r="I105" s="10">
        <f>+HLOOKUP(VLOOKUP($B105,$AD$3:$AE$12,2,0),creditos_sf!$D$103:$AY$200,base_mayorista!$A105,0)</f>
        <v>2238620037.7452402</v>
      </c>
      <c r="J105" s="10">
        <f>+HLOOKUP(VLOOKUP($B105,$AD$3:$AE$12,2,0),Costo_fondeo!$D$3:$AY$100,base_mayorista!$A105,0)</f>
        <v>2.3457592887698189</v>
      </c>
      <c r="K105" s="10">
        <f>+HLOOKUP(VLOOKUP($B105,$AD$3:$AE$12,2,0),Costo_provisiones!$D$3:$AY$100,base_mayorista!$A105,0)</f>
        <v>1.3211541912011564</v>
      </c>
      <c r="L105" s="10">
        <f>+HLOOKUP(VLOOKUP($B105,$AD$3:$AE$12,2,0),Morosidad_control!$D$4:$AY$101,base_mayorista!$A105,0)</f>
        <v>0.88725300389331274</v>
      </c>
      <c r="M105" s="10">
        <f ca="1">+OFFSET(Capital_2!$D$2,base_mayorista!A105,0)</f>
        <v>3.7432616406065877</v>
      </c>
      <c r="N105" s="10">
        <f>+HLOOKUP(VLOOKUP($B105,$AD$3:$AE$12,2,0),costo_laboral!$E$2:$AZ$99,base_mayorista!$A105,0)</f>
        <v>4.0454993790386302</v>
      </c>
      <c r="O105" s="10">
        <f>+HLOOKUP(VLOOKUP($B105,$AD$3:$AE$12,2,0),Participacion1!$D$4:$M$101,base_mayorista!$A105,0)</f>
        <v>3.0258427319410401</v>
      </c>
      <c r="P105" s="1"/>
      <c r="Q105" s="10"/>
      <c r="R105" s="10"/>
      <c r="S105" s="10"/>
      <c r="T105" s="38"/>
      <c r="U105" s="38"/>
      <c r="V105" s="38"/>
      <c r="W105" s="38"/>
      <c r="X105" s="38"/>
      <c r="Y105" s="38"/>
      <c r="Z105" s="11"/>
      <c r="AB105" s="38"/>
      <c r="AG105" s="35"/>
    </row>
    <row r="106" spans="1:33" ht="16.5" x14ac:dyDescent="0.3">
      <c r="A106">
        <f t="shared" si="1"/>
        <v>8</v>
      </c>
      <c r="B106">
        <v>2</v>
      </c>
      <c r="C106">
        <v>7</v>
      </c>
      <c r="D106" s="3">
        <v>41090</v>
      </c>
      <c r="E106" s="33">
        <v>12</v>
      </c>
      <c r="F106">
        <v>1</v>
      </c>
      <c r="G106" s="10">
        <f>+HLOOKUP(VLOOKUP($B106,$AD$3:$AE$12,2,0),costos_sf!$D$2:$AZ$99,base_mayorista!$A106,0)</f>
        <v>308253533.66200399</v>
      </c>
      <c r="H106" s="10">
        <f>+HLOOKUP(VLOOKUP($B106,$AD$3:$AE$12,2,0),creditos_sf!$D$2:$AY$99,base_mayorista!$A106,0)</f>
        <v>1294056792.4158502</v>
      </c>
      <c r="I106" s="10">
        <f>+HLOOKUP(VLOOKUP($B106,$AD$3:$AE$12,2,0),creditos_sf!$D$103:$AY$200,base_mayorista!$A106,0)</f>
        <v>2272254912.1943898</v>
      </c>
      <c r="J106" s="10">
        <f>+HLOOKUP(VLOOKUP($B106,$AD$3:$AE$12,2,0),Costo_fondeo!$D$3:$AY$100,base_mayorista!$A106,0)</f>
        <v>2.3594743958035989</v>
      </c>
      <c r="K106" s="10">
        <f>+HLOOKUP(VLOOKUP($B106,$AD$3:$AE$12,2,0),Costo_provisiones!$D$3:$AY$100,base_mayorista!$A106,0)</f>
        <v>1.3248353151915926</v>
      </c>
      <c r="L106" s="10">
        <f>+HLOOKUP(VLOOKUP($B106,$AD$3:$AE$12,2,0),Morosidad_control!$D$4:$AY$101,base_mayorista!$A106,0)</f>
        <v>0.87400615393663506</v>
      </c>
      <c r="M106" s="10">
        <f ca="1">+OFFSET(Capital_2!$D$2,base_mayorista!A106,0)</f>
        <v>3.7659791083914693</v>
      </c>
      <c r="N106" s="10">
        <f>+HLOOKUP(VLOOKUP($B106,$AD$3:$AE$12,2,0),costo_laboral!$E$2:$AZ$99,base_mayorista!$A106,0)</f>
        <v>4.0310635167892803</v>
      </c>
      <c r="O106" s="10">
        <f>+HLOOKUP(VLOOKUP($B106,$AD$3:$AE$12,2,0),Participacion1!$D$4:$M$101,base_mayorista!$A106,0)</f>
        <v>3.080334387381531</v>
      </c>
      <c r="P106" s="1"/>
      <c r="Q106" s="10"/>
      <c r="R106" s="10"/>
      <c r="S106" s="10"/>
      <c r="T106" s="38"/>
      <c r="U106" s="38"/>
      <c r="V106" s="38"/>
      <c r="W106" s="38"/>
      <c r="X106" s="38"/>
      <c r="Y106" s="38"/>
      <c r="Z106" s="11"/>
      <c r="AB106" s="38"/>
      <c r="AG106" s="35"/>
    </row>
    <row r="107" spans="1:33" ht="16.5" x14ac:dyDescent="0.3">
      <c r="A107">
        <f t="shared" si="1"/>
        <v>9</v>
      </c>
      <c r="B107">
        <v>2</v>
      </c>
      <c r="C107">
        <v>8</v>
      </c>
      <c r="D107" s="3">
        <v>41121</v>
      </c>
      <c r="E107" s="33">
        <v>12</v>
      </c>
      <c r="F107">
        <v>1</v>
      </c>
      <c r="G107" s="10">
        <f>+HLOOKUP(VLOOKUP($B107,$AD$3:$AE$12,2,0),costos_sf!$D$2:$AZ$99,base_mayorista!$A107,0)</f>
        <v>313881965.89202499</v>
      </c>
      <c r="H107" s="10">
        <f>+HLOOKUP(VLOOKUP($B107,$AD$3:$AE$12,2,0),creditos_sf!$D$2:$AY$99,base_mayorista!$A107,0)</f>
        <v>1296273462.0953901</v>
      </c>
      <c r="I107" s="10">
        <f>+HLOOKUP(VLOOKUP($B107,$AD$3:$AE$12,2,0),creditos_sf!$D$103:$AY$200,base_mayorista!$A107,0)</f>
        <v>2310032875.7572598</v>
      </c>
      <c r="J107" s="10">
        <f>+HLOOKUP(VLOOKUP($B107,$AD$3:$AE$12,2,0),Costo_fondeo!$D$3:$AY$100,base_mayorista!$A107,0)</f>
        <v>2.3704099528789384</v>
      </c>
      <c r="K107" s="10">
        <f>+HLOOKUP(VLOOKUP($B107,$AD$3:$AE$12,2,0),Costo_provisiones!$D$3:$AY$100,base_mayorista!$A107,0)</f>
        <v>1.3513991752777641</v>
      </c>
      <c r="L107" s="10">
        <f>+HLOOKUP(VLOOKUP($B107,$AD$3:$AE$12,2,0),Morosidad_control!$D$4:$AY$101,base_mayorista!$A107,0)</f>
        <v>1.0138325336583349</v>
      </c>
      <c r="M107" s="10">
        <f ca="1">+OFFSET(Capital_2!$D$2,base_mayorista!A107,0)</f>
        <v>3.7900682632030773</v>
      </c>
      <c r="N107" s="10">
        <f>+HLOOKUP(VLOOKUP($B107,$AD$3:$AE$12,2,0),costo_laboral!$E$2:$AZ$99,base_mayorista!$A107,0)</f>
        <v>4.0757752063950896</v>
      </c>
      <c r="O107" s="10">
        <f>+HLOOKUP(VLOOKUP($B107,$AD$3:$AE$12,2,0),Participacion1!$D$4:$M$101,base_mayorista!$A107,0)</f>
        <v>2.968415220052409</v>
      </c>
      <c r="P107" s="1"/>
      <c r="Q107" s="10"/>
      <c r="R107" s="10"/>
      <c r="S107" s="10"/>
      <c r="T107" s="38"/>
      <c r="U107" s="38"/>
      <c r="V107" s="38"/>
      <c r="W107" s="38"/>
      <c r="X107" s="38"/>
      <c r="Y107" s="38"/>
      <c r="Z107" s="11"/>
      <c r="AB107" s="38"/>
      <c r="AG107" s="35"/>
    </row>
    <row r="108" spans="1:33" ht="16.5" x14ac:dyDescent="0.3">
      <c r="A108">
        <f t="shared" si="1"/>
        <v>10</v>
      </c>
      <c r="B108">
        <v>2</v>
      </c>
      <c r="C108">
        <v>9</v>
      </c>
      <c r="D108" s="3">
        <v>41152</v>
      </c>
      <c r="E108" s="33">
        <v>12</v>
      </c>
      <c r="F108">
        <v>1</v>
      </c>
      <c r="G108" s="10">
        <f>+HLOOKUP(VLOOKUP($B108,$AD$3:$AE$12,2,0),costos_sf!$D$2:$AZ$99,base_mayorista!$A108,0)</f>
        <v>318253183.46832001</v>
      </c>
      <c r="H108" s="10">
        <f>+HLOOKUP(VLOOKUP($B108,$AD$3:$AE$12,2,0),creditos_sf!$D$2:$AY$99,base_mayorista!$A108,0)</f>
        <v>1291699115.9039998</v>
      </c>
      <c r="I108" s="10">
        <f>+HLOOKUP(VLOOKUP($B108,$AD$3:$AE$12,2,0),creditos_sf!$D$103:$AY$200,base_mayorista!$A108,0)</f>
        <v>2347037368.5949302</v>
      </c>
      <c r="J108" s="10">
        <f>+HLOOKUP(VLOOKUP($B108,$AD$3:$AE$12,2,0),Costo_fondeo!$D$3:$AY$100,base_mayorista!$A108,0)</f>
        <v>2.3829353395184065</v>
      </c>
      <c r="K108" s="10">
        <f>+HLOOKUP(VLOOKUP($B108,$AD$3:$AE$12,2,0),Costo_provisiones!$D$3:$AY$100,base_mayorista!$A108,0)</f>
        <v>1.3969134410410542</v>
      </c>
      <c r="L108" s="10">
        <f>+HLOOKUP(VLOOKUP($B108,$AD$3:$AE$12,2,0),Morosidad_control!$D$4:$AY$101,base_mayorista!$A108,0)</f>
        <v>0.97621095607988284</v>
      </c>
      <c r="M108" s="10">
        <f ca="1">+OFFSET(Capital_2!$D$2,base_mayorista!A108,0)</f>
        <v>3.7960315209630844</v>
      </c>
      <c r="N108" s="10">
        <f>+HLOOKUP(VLOOKUP($B108,$AD$3:$AE$12,2,0),costo_laboral!$E$2:$AZ$99,base_mayorista!$A108,0)</f>
        <v>4.07871828799966</v>
      </c>
      <c r="O108" s="10">
        <f>+HLOOKUP(VLOOKUP($B108,$AD$3:$AE$12,2,0),Participacion1!$D$4:$M$101,base_mayorista!$A108,0)</f>
        <v>2.9627135476510515</v>
      </c>
      <c r="P108" s="1"/>
      <c r="Q108" s="10"/>
      <c r="R108" s="10"/>
      <c r="S108" s="10"/>
      <c r="T108" s="38"/>
      <c r="U108" s="38"/>
      <c r="V108" s="38"/>
      <c r="W108" s="38"/>
      <c r="X108" s="38"/>
      <c r="Y108" s="38"/>
      <c r="Z108" s="11"/>
      <c r="AB108" s="38"/>
      <c r="AG108" s="35"/>
    </row>
    <row r="109" spans="1:33" ht="16.5" x14ac:dyDescent="0.3">
      <c r="A109">
        <f t="shared" si="1"/>
        <v>11</v>
      </c>
      <c r="B109">
        <v>2</v>
      </c>
      <c r="C109">
        <v>10</v>
      </c>
      <c r="D109" s="3">
        <v>41182</v>
      </c>
      <c r="E109" s="33">
        <v>12</v>
      </c>
      <c r="F109">
        <v>1</v>
      </c>
      <c r="G109" s="10">
        <f>+HLOOKUP(VLOOKUP($B109,$AD$3:$AE$12,2,0),costos_sf!$D$2:$AZ$99,base_mayorista!$A109,0)</f>
        <v>320263281.353643</v>
      </c>
      <c r="H109" s="10">
        <f>+HLOOKUP(VLOOKUP($B109,$AD$3:$AE$12,2,0),creditos_sf!$D$2:$AY$99,base_mayorista!$A109,0)</f>
        <v>1284806654.1551301</v>
      </c>
      <c r="I109" s="10">
        <f>+HLOOKUP(VLOOKUP($B109,$AD$3:$AE$12,2,0),creditos_sf!$D$103:$AY$200,base_mayorista!$A109,0)</f>
        <v>2390002683.1498799</v>
      </c>
      <c r="J109" s="10">
        <f>+HLOOKUP(VLOOKUP($B109,$AD$3:$AE$12,2,0),Costo_fondeo!$D$3:$AY$100,base_mayorista!$A109,0)</f>
        <v>2.3978575364723862</v>
      </c>
      <c r="K109" s="10">
        <f>+HLOOKUP(VLOOKUP($B109,$AD$3:$AE$12,2,0),Costo_provisiones!$D$3:$AY$100,base_mayorista!$A109,0)</f>
        <v>1.3415128475369344</v>
      </c>
      <c r="L109" s="10">
        <f>+HLOOKUP(VLOOKUP($B109,$AD$3:$AE$12,2,0),Morosidad_control!$D$4:$AY$101,base_mayorista!$A109,0)</f>
        <v>1.0930232481792965</v>
      </c>
      <c r="M109" s="10">
        <f ca="1">+OFFSET(Capital_2!$D$2,base_mayorista!A109,0)</f>
        <v>3.7807846214491896</v>
      </c>
      <c r="N109" s="10">
        <f>+HLOOKUP(VLOOKUP($B109,$AD$3:$AE$12,2,0),costo_laboral!$E$2:$AZ$99,base_mayorista!$A109,0)</f>
        <v>4.07757410740202</v>
      </c>
      <c r="O109" s="10">
        <f>+HLOOKUP(VLOOKUP($B109,$AD$3:$AE$12,2,0),Participacion1!$D$4:$M$101,base_mayorista!$A109,0)</f>
        <v>3.0034154498203312</v>
      </c>
      <c r="P109" s="1"/>
      <c r="Q109" s="10"/>
      <c r="R109" s="10"/>
      <c r="S109" s="10"/>
      <c r="T109" s="38"/>
      <c r="U109" s="38"/>
      <c r="V109" s="38"/>
      <c r="W109" s="38"/>
      <c r="X109" s="38"/>
      <c r="Y109" s="38"/>
      <c r="Z109" s="11"/>
      <c r="AB109" s="38"/>
      <c r="AG109" s="35"/>
    </row>
    <row r="110" spans="1:33" ht="16.5" x14ac:dyDescent="0.3">
      <c r="A110">
        <f t="shared" si="1"/>
        <v>12</v>
      </c>
      <c r="B110">
        <v>2</v>
      </c>
      <c r="C110">
        <v>11</v>
      </c>
      <c r="D110" s="3">
        <v>41213</v>
      </c>
      <c r="E110" s="33">
        <v>12</v>
      </c>
      <c r="F110">
        <v>1</v>
      </c>
      <c r="G110" s="10">
        <f>+HLOOKUP(VLOOKUP($B110,$AD$3:$AE$12,2,0),costos_sf!$D$2:$AZ$99,base_mayorista!$A110,0)</f>
        <v>325414274.67520696</v>
      </c>
      <c r="H110" s="10">
        <f>+HLOOKUP(VLOOKUP($B110,$AD$3:$AE$12,2,0),creditos_sf!$D$2:$AY$99,base_mayorista!$A110,0)</f>
        <v>1294839055.8459601</v>
      </c>
      <c r="I110" s="10">
        <f>+HLOOKUP(VLOOKUP($B110,$AD$3:$AE$12,2,0),creditos_sf!$D$103:$AY$200,base_mayorista!$A110,0)</f>
        <v>2466770137.7258501</v>
      </c>
      <c r="J110" s="10">
        <f>+HLOOKUP(VLOOKUP($B110,$AD$3:$AE$12,2,0),Costo_fondeo!$D$3:$AY$100,base_mayorista!$A110,0)</f>
        <v>2.4109874599654582</v>
      </c>
      <c r="K110" s="10">
        <f>+HLOOKUP(VLOOKUP($B110,$AD$3:$AE$12,2,0),Costo_provisiones!$D$3:$AY$100,base_mayorista!$A110,0)</f>
        <v>1.3756974183862851</v>
      </c>
      <c r="L110" s="10">
        <f>+HLOOKUP(VLOOKUP($B110,$AD$3:$AE$12,2,0),Morosidad_control!$D$4:$AY$101,base_mayorista!$A110,0)</f>
        <v>1.0463798023934219</v>
      </c>
      <c r="M110" s="10">
        <f ca="1">+OFFSET(Capital_2!$D$2,base_mayorista!A110,0)</f>
        <v>3.7788207097198074</v>
      </c>
      <c r="N110" s="10">
        <f>+HLOOKUP(VLOOKUP($B110,$AD$3:$AE$12,2,0),costo_laboral!$E$2:$AZ$99,base_mayorista!$A110,0)</f>
        <v>4.0493407592684498</v>
      </c>
      <c r="O110" s="10">
        <f>+HLOOKUP(VLOOKUP($B110,$AD$3:$AE$12,2,0),Participacion1!$D$4:$M$101,base_mayorista!$A110,0)</f>
        <v>3.0152319331000084</v>
      </c>
      <c r="P110" s="1"/>
      <c r="Q110" s="10"/>
      <c r="R110" s="10"/>
      <c r="S110" s="10"/>
      <c r="T110" s="38"/>
      <c r="U110" s="38"/>
      <c r="V110" s="38"/>
      <c r="W110" s="38"/>
      <c r="X110" s="38"/>
      <c r="Y110" s="38"/>
      <c r="Z110" s="11"/>
      <c r="AB110" s="38"/>
      <c r="AG110" s="35"/>
    </row>
    <row r="111" spans="1:33" ht="16.5" x14ac:dyDescent="0.3">
      <c r="A111">
        <f t="shared" si="1"/>
        <v>13</v>
      </c>
      <c r="B111">
        <v>2</v>
      </c>
      <c r="C111">
        <v>12</v>
      </c>
      <c r="D111" s="3">
        <v>41243</v>
      </c>
      <c r="E111" s="33">
        <v>12</v>
      </c>
      <c r="F111">
        <v>1</v>
      </c>
      <c r="G111" s="10">
        <f>+HLOOKUP(VLOOKUP($B111,$AD$3:$AE$12,2,0),costos_sf!$D$2:$AZ$99,base_mayorista!$A111,0)</f>
        <v>332160524.43289697</v>
      </c>
      <c r="H111" s="10">
        <f>+HLOOKUP(VLOOKUP($B111,$AD$3:$AE$12,2,0),creditos_sf!$D$2:$AY$99,base_mayorista!$A111,0)</f>
        <v>1336365114.7800601</v>
      </c>
      <c r="I111" s="10">
        <f>+HLOOKUP(VLOOKUP($B111,$AD$3:$AE$12,2,0),creditos_sf!$D$103:$AY$200,base_mayorista!$A111,0)</f>
        <v>2455633072.5925498</v>
      </c>
      <c r="J111" s="10">
        <f>+HLOOKUP(VLOOKUP($B111,$AD$3:$AE$12,2,0),Costo_fondeo!$D$3:$AY$100,base_mayorista!$A111,0)</f>
        <v>2.4297376571968035</v>
      </c>
      <c r="K111" s="10">
        <f>+HLOOKUP(VLOOKUP($B111,$AD$3:$AE$12,2,0),Costo_provisiones!$D$3:$AY$100,base_mayorista!$A111,0)</f>
        <v>1.4336272910584102</v>
      </c>
      <c r="L111" s="10">
        <f>+HLOOKUP(VLOOKUP($B111,$AD$3:$AE$12,2,0),Morosidad_control!$D$4:$AY$101,base_mayorista!$A111,0)</f>
        <v>0.90211059079264788</v>
      </c>
      <c r="M111" s="10">
        <f ca="1">+OFFSET(Capital_2!$D$2,base_mayorista!A111,0)</f>
        <v>3.8090188851336229</v>
      </c>
      <c r="N111" s="10">
        <f>+HLOOKUP(VLOOKUP($B111,$AD$3:$AE$12,2,0),costo_laboral!$E$2:$AZ$99,base_mayorista!$A111,0)</f>
        <v>4.05923756061026</v>
      </c>
      <c r="O111" s="10">
        <f>+HLOOKUP(VLOOKUP($B111,$AD$3:$AE$12,2,0),Participacion1!$D$4:$M$101,base_mayorista!$A111,0)</f>
        <v>3.0870953645923107</v>
      </c>
      <c r="P111" s="1"/>
      <c r="Q111" s="10"/>
      <c r="R111" s="10"/>
      <c r="S111" s="10"/>
      <c r="T111" s="38"/>
      <c r="U111" s="38"/>
      <c r="V111" s="38"/>
      <c r="W111" s="38"/>
      <c r="X111" s="38"/>
      <c r="Y111" s="38"/>
      <c r="Z111" s="11"/>
      <c r="AB111" s="38"/>
      <c r="AG111" s="35"/>
    </row>
    <row r="112" spans="1:33" ht="16.5" x14ac:dyDescent="0.3">
      <c r="A112">
        <f t="shared" si="1"/>
        <v>14</v>
      </c>
      <c r="B112">
        <v>2</v>
      </c>
      <c r="C112">
        <v>13</v>
      </c>
      <c r="D112" s="3">
        <v>41274</v>
      </c>
      <c r="E112" s="33">
        <v>12</v>
      </c>
      <c r="F112">
        <v>1</v>
      </c>
      <c r="G112" s="10">
        <f>+HLOOKUP(VLOOKUP($B112,$AD$3:$AE$12,2,0),costos_sf!$D$2:$AZ$99,base_mayorista!$A112,0)</f>
        <v>337962466.72810799</v>
      </c>
      <c r="H112" s="10">
        <f>+HLOOKUP(VLOOKUP($B112,$AD$3:$AE$12,2,0),creditos_sf!$D$2:$AY$99,base_mayorista!$A112,0)</f>
        <v>1294922319.9444299</v>
      </c>
      <c r="I112" s="10">
        <f>+HLOOKUP(VLOOKUP($B112,$AD$3:$AE$12,2,0),creditos_sf!$D$103:$AY$200,base_mayorista!$A112,0)</f>
        <v>2504955592.6849999</v>
      </c>
      <c r="J112" s="10">
        <f>+HLOOKUP(VLOOKUP($B112,$AD$3:$AE$12,2,0),Costo_fondeo!$D$3:$AY$100,base_mayorista!$A112,0)</f>
        <v>2.4426713770550639</v>
      </c>
      <c r="K112" s="10">
        <f>+HLOOKUP(VLOOKUP($B112,$AD$3:$AE$12,2,0),Costo_provisiones!$D$3:$AY$100,base_mayorista!$A112,0)</f>
        <v>1.5774936815458476</v>
      </c>
      <c r="L112" s="10">
        <f>+HLOOKUP(VLOOKUP($B112,$AD$3:$AE$12,2,0),Morosidad_control!$D$4:$AY$101,base_mayorista!$A112,0)</f>
        <v>0.98804653608631354</v>
      </c>
      <c r="M112" s="10">
        <f ca="1">+OFFSET(Capital_2!$D$2,base_mayorista!A112,0)</f>
        <v>3.8327018844682854</v>
      </c>
      <c r="N112" s="10">
        <f>+HLOOKUP(VLOOKUP($B112,$AD$3:$AE$12,2,0),costo_laboral!$E$2:$AZ$99,base_mayorista!$A112,0)</f>
        <v>4.08342652544607</v>
      </c>
      <c r="O112" s="10">
        <f>+HLOOKUP(VLOOKUP($B112,$AD$3:$AE$12,2,0),Participacion1!$D$4:$M$101,base_mayorista!$A112,0)</f>
        <v>2.8861921740180247</v>
      </c>
      <c r="P112" s="1"/>
      <c r="Q112" s="10"/>
      <c r="R112" s="10"/>
      <c r="S112" s="10"/>
      <c r="T112" s="38"/>
      <c r="U112" s="38"/>
      <c r="V112" s="38"/>
      <c r="W112" s="38"/>
      <c r="X112" s="38"/>
      <c r="Y112" s="38"/>
      <c r="Z112" s="11"/>
      <c r="AB112" s="38"/>
      <c r="AG112" s="35"/>
    </row>
    <row r="113" spans="1:33" ht="16.5" x14ac:dyDescent="0.3">
      <c r="A113">
        <f t="shared" si="1"/>
        <v>15</v>
      </c>
      <c r="B113">
        <v>2</v>
      </c>
      <c r="C113">
        <v>14</v>
      </c>
      <c r="D113" s="3">
        <v>41305</v>
      </c>
      <c r="E113" s="33">
        <v>13</v>
      </c>
      <c r="F113">
        <v>1</v>
      </c>
      <c r="G113" s="10">
        <f>+HLOOKUP(VLOOKUP($B113,$AD$3:$AE$12,2,0),costos_sf!$D$2:$AZ$99,base_mayorista!$A113,0)</f>
        <v>341354590.76069498</v>
      </c>
      <c r="H113" s="10">
        <f>+HLOOKUP(VLOOKUP($B113,$AD$3:$AE$12,2,0),creditos_sf!$D$2:$AY$99,base_mayorista!$A113,0)</f>
        <v>1278990281.6428099</v>
      </c>
      <c r="I113" s="10">
        <f>+HLOOKUP(VLOOKUP($B113,$AD$3:$AE$12,2,0),creditos_sf!$D$103:$AY$200,base_mayorista!$A113,0)</f>
        <v>2581336070.6867199</v>
      </c>
      <c r="J113" s="10">
        <f>+HLOOKUP(VLOOKUP($B113,$AD$3:$AE$12,2,0),Costo_fondeo!$D$3:$AY$100,base_mayorista!$A113,0)</f>
        <v>2.4550548236947414</v>
      </c>
      <c r="K113" s="10">
        <f>+HLOOKUP(VLOOKUP($B113,$AD$3:$AE$12,2,0),Costo_provisiones!$D$3:$AY$100,base_mayorista!$A113,0)</f>
        <v>1.482904872323026</v>
      </c>
      <c r="L113" s="10">
        <f>+HLOOKUP(VLOOKUP($B113,$AD$3:$AE$12,2,0),Morosidad_control!$D$4:$AY$101,base_mayorista!$A113,0)</f>
        <v>1.159350109238789</v>
      </c>
      <c r="M113" s="10">
        <f ca="1">+OFFSET(Capital_2!$D$2,base_mayorista!A113,0)</f>
        <v>3.850163299057161</v>
      </c>
      <c r="N113" s="10">
        <f>+HLOOKUP(VLOOKUP($B113,$AD$3:$AE$12,2,0),costo_laboral!$E$2:$AZ$99,base_mayorista!$A113,0)</f>
        <v>4.0549112671850001</v>
      </c>
      <c r="O113" s="10">
        <f>+HLOOKUP(VLOOKUP($B113,$AD$3:$AE$12,2,0),Participacion1!$D$4:$M$101,base_mayorista!$A113,0)</f>
        <v>2.9691941917958067</v>
      </c>
      <c r="P113" s="1"/>
      <c r="Q113" s="10"/>
      <c r="R113" s="10"/>
      <c r="S113" s="10"/>
      <c r="T113" s="38"/>
      <c r="U113" s="38"/>
      <c r="V113" s="38"/>
      <c r="W113" s="38"/>
      <c r="X113" s="38"/>
      <c r="Y113" s="38"/>
      <c r="Z113" s="11"/>
      <c r="AB113" s="38"/>
      <c r="AG113" s="35"/>
    </row>
    <row r="114" spans="1:33" ht="16.5" x14ac:dyDescent="0.3">
      <c r="A114">
        <f t="shared" si="1"/>
        <v>16</v>
      </c>
      <c r="B114">
        <v>2</v>
      </c>
      <c r="C114">
        <v>15</v>
      </c>
      <c r="D114" s="3">
        <v>41333</v>
      </c>
      <c r="E114" s="33">
        <v>13</v>
      </c>
      <c r="F114">
        <v>1</v>
      </c>
      <c r="G114" s="10">
        <f>+HLOOKUP(VLOOKUP($B114,$AD$3:$AE$12,2,0),costos_sf!$D$2:$AZ$99,base_mayorista!$A114,0)</f>
        <v>345781451.20327502</v>
      </c>
      <c r="H114" s="10">
        <f>+HLOOKUP(VLOOKUP($B114,$AD$3:$AE$12,2,0),creditos_sf!$D$2:$AY$99,base_mayorista!$A114,0)</f>
        <v>1312803608.5943401</v>
      </c>
      <c r="I114" s="10">
        <f>+HLOOKUP(VLOOKUP($B114,$AD$3:$AE$12,2,0),creditos_sf!$D$103:$AY$200,base_mayorista!$A114,0)</f>
        <v>2642524692.4878697</v>
      </c>
      <c r="J114" s="10">
        <f>+HLOOKUP(VLOOKUP($B114,$AD$3:$AE$12,2,0),Costo_fondeo!$D$3:$AY$100,base_mayorista!$A114,0)</f>
        <v>2.4620303726764643</v>
      </c>
      <c r="K114" s="10">
        <f>+HLOOKUP(VLOOKUP($B114,$AD$3:$AE$12,2,0),Costo_provisiones!$D$3:$AY$100,base_mayorista!$A114,0)</f>
        <v>1.4232990858953749</v>
      </c>
      <c r="L114" s="10">
        <f>+HLOOKUP(VLOOKUP($B114,$AD$3:$AE$12,2,0),Morosidad_control!$D$4:$AY$101,base_mayorista!$A114,0)</f>
        <v>1.1702605323283115</v>
      </c>
      <c r="M114" s="10">
        <f ca="1">+OFFSET(Capital_2!$D$2,base_mayorista!A114,0)</f>
        <v>3.8660657399921172</v>
      </c>
      <c r="N114" s="10">
        <f>+HLOOKUP(VLOOKUP($B114,$AD$3:$AE$12,2,0),costo_laboral!$E$2:$AZ$99,base_mayorista!$A114,0)</f>
        <v>4.0239018356776803</v>
      </c>
      <c r="O114" s="10">
        <f>+HLOOKUP(VLOOKUP($B114,$AD$3:$AE$12,2,0),Participacion1!$D$4:$M$101,base_mayorista!$A114,0)</f>
        <v>3.0564766485266053</v>
      </c>
      <c r="P114" s="1"/>
      <c r="Q114" s="10"/>
      <c r="R114" s="10"/>
      <c r="S114" s="10"/>
      <c r="T114" s="38"/>
      <c r="U114" s="38"/>
      <c r="V114" s="38"/>
      <c r="W114" s="38"/>
      <c r="X114" s="38"/>
      <c r="Y114" s="38"/>
      <c r="Z114" s="11"/>
      <c r="AB114" s="38"/>
      <c r="AG114" s="35"/>
    </row>
    <row r="115" spans="1:33" ht="16.5" x14ac:dyDescent="0.3">
      <c r="A115">
        <f t="shared" si="1"/>
        <v>17</v>
      </c>
      <c r="B115">
        <v>2</v>
      </c>
      <c r="C115">
        <v>16</v>
      </c>
      <c r="D115" s="3">
        <v>41364</v>
      </c>
      <c r="E115" s="33">
        <v>13</v>
      </c>
      <c r="F115">
        <v>1</v>
      </c>
      <c r="G115" s="10">
        <f>+HLOOKUP(VLOOKUP($B115,$AD$3:$AE$12,2,0),costos_sf!$D$2:$AZ$99,base_mayorista!$A115,0)</f>
        <v>349320261.46946901</v>
      </c>
      <c r="H115" s="10">
        <f>+HLOOKUP(VLOOKUP($B115,$AD$3:$AE$12,2,0),creditos_sf!$D$2:$AY$99,base_mayorista!$A115,0)</f>
        <v>1365822637.6531999</v>
      </c>
      <c r="I115" s="10">
        <f>+HLOOKUP(VLOOKUP($B115,$AD$3:$AE$12,2,0),creditos_sf!$D$103:$AY$200,base_mayorista!$A115,0)</f>
        <v>2682709834.23913</v>
      </c>
      <c r="J115" s="10">
        <f>+HLOOKUP(VLOOKUP($B115,$AD$3:$AE$12,2,0),Costo_fondeo!$D$3:$AY$100,base_mayorista!$A115,0)</f>
        <v>2.4812787412106503</v>
      </c>
      <c r="K115" s="10">
        <f>+HLOOKUP(VLOOKUP($B115,$AD$3:$AE$12,2,0),Costo_provisiones!$D$3:$AY$100,base_mayorista!$A115,0)</f>
        <v>1.3916609024084508</v>
      </c>
      <c r="L115" s="10">
        <f>+HLOOKUP(VLOOKUP($B115,$AD$3:$AE$12,2,0),Morosidad_control!$D$4:$AY$101,base_mayorista!$A115,0)</f>
        <v>1.1290442068842712</v>
      </c>
      <c r="M115" s="10">
        <f ca="1">+OFFSET(Capital_2!$D$2,base_mayorista!A115,0)</f>
        <v>3.8754391719680488</v>
      </c>
      <c r="N115" s="10">
        <f>+HLOOKUP(VLOOKUP($B115,$AD$3:$AE$12,2,0),costo_laboral!$E$2:$AZ$99,base_mayorista!$A115,0)</f>
        <v>3.9640381899136701</v>
      </c>
      <c r="O115" s="10">
        <f>+HLOOKUP(VLOOKUP($B115,$AD$3:$AE$12,2,0),Participacion1!$D$4:$M$101,base_mayorista!$A115,0)</f>
        <v>3.1650351678959696</v>
      </c>
      <c r="P115" s="1"/>
      <c r="Q115" s="10"/>
      <c r="R115" s="10"/>
      <c r="S115" s="10"/>
      <c r="T115" s="38"/>
      <c r="U115" s="38"/>
      <c r="V115" s="38"/>
      <c r="W115" s="38"/>
      <c r="X115" s="38"/>
      <c r="Y115" s="38"/>
      <c r="Z115" s="11"/>
      <c r="AB115" s="38"/>
      <c r="AG115" s="35"/>
    </row>
    <row r="116" spans="1:33" ht="16.5" x14ac:dyDescent="0.3">
      <c r="A116">
        <f t="shared" si="1"/>
        <v>18</v>
      </c>
      <c r="B116">
        <v>2</v>
      </c>
      <c r="C116">
        <v>17</v>
      </c>
      <c r="D116" s="3">
        <v>41394</v>
      </c>
      <c r="E116" s="33">
        <v>13</v>
      </c>
      <c r="F116">
        <v>1</v>
      </c>
      <c r="G116" s="10">
        <f>+HLOOKUP(VLOOKUP($B116,$AD$3:$AE$12,2,0),costos_sf!$D$2:$AZ$99,base_mayorista!$A116,0)</f>
        <v>352748686.16625297</v>
      </c>
      <c r="H116" s="10">
        <f>+HLOOKUP(VLOOKUP($B116,$AD$3:$AE$12,2,0),creditos_sf!$D$2:$AY$99,base_mayorista!$A116,0)</f>
        <v>1417164674.2355199</v>
      </c>
      <c r="I116" s="10">
        <f>+HLOOKUP(VLOOKUP($B116,$AD$3:$AE$12,2,0),creditos_sf!$D$103:$AY$200,base_mayorista!$A116,0)</f>
        <v>2778518155.2495899</v>
      </c>
      <c r="J116" s="10">
        <f>+HLOOKUP(VLOOKUP($B116,$AD$3:$AE$12,2,0),Costo_fondeo!$D$3:$AY$100,base_mayorista!$A116,0)</f>
        <v>2.4921974744042346</v>
      </c>
      <c r="K116" s="10">
        <f>+HLOOKUP(VLOOKUP($B116,$AD$3:$AE$12,2,0),Costo_provisiones!$D$3:$AY$100,base_mayorista!$A116,0)</f>
        <v>1.3647399354988501</v>
      </c>
      <c r="L116" s="10">
        <f>+HLOOKUP(VLOOKUP($B116,$AD$3:$AE$12,2,0),Morosidad_control!$D$4:$AY$101,base_mayorista!$A116,0)</f>
        <v>1.1339835074674716</v>
      </c>
      <c r="M116" s="10">
        <f ca="1">+OFFSET(Capital_2!$D$2,base_mayorista!A116,0)</f>
        <v>3.8611269429337338</v>
      </c>
      <c r="N116" s="10">
        <f>+HLOOKUP(VLOOKUP($B116,$AD$3:$AE$12,2,0),costo_laboral!$E$2:$AZ$99,base_mayorista!$A116,0)</f>
        <v>3.8683262052265199</v>
      </c>
      <c r="O116" s="10">
        <f>+HLOOKUP(VLOOKUP($B116,$AD$3:$AE$12,2,0),Participacion1!$D$4:$M$101,base_mayorista!$A116,0)</f>
        <v>3.2078055627324771</v>
      </c>
      <c r="P116" s="1"/>
      <c r="Q116" s="10"/>
      <c r="R116" s="10"/>
      <c r="S116" s="10"/>
      <c r="T116" s="38"/>
      <c r="U116" s="38"/>
      <c r="V116" s="38"/>
      <c r="W116" s="38"/>
      <c r="X116" s="38"/>
      <c r="Y116" s="38"/>
      <c r="Z116" s="11"/>
      <c r="AB116" s="38"/>
      <c r="AG116" s="35"/>
    </row>
    <row r="117" spans="1:33" ht="16.5" x14ac:dyDescent="0.3">
      <c r="A117">
        <f t="shared" si="1"/>
        <v>19</v>
      </c>
      <c r="B117">
        <v>2</v>
      </c>
      <c r="C117">
        <v>18</v>
      </c>
      <c r="D117" s="3">
        <v>41425</v>
      </c>
      <c r="E117" s="33">
        <v>13</v>
      </c>
      <c r="F117">
        <v>1</v>
      </c>
      <c r="G117" s="10">
        <f>+HLOOKUP(VLOOKUP($B117,$AD$3:$AE$12,2,0),costos_sf!$D$2:$AZ$99,base_mayorista!$A117,0)</f>
        <v>360711391.33311599</v>
      </c>
      <c r="H117" s="10">
        <f>+HLOOKUP(VLOOKUP($B117,$AD$3:$AE$12,2,0),creditos_sf!$D$2:$AY$99,base_mayorista!$A117,0)</f>
        <v>1538352485.7500501</v>
      </c>
      <c r="I117" s="10">
        <f>+HLOOKUP(VLOOKUP($B117,$AD$3:$AE$12,2,0),creditos_sf!$D$103:$AY$200,base_mayorista!$A117,0)</f>
        <v>2873943869.35463</v>
      </c>
      <c r="J117" s="10">
        <f>+HLOOKUP(VLOOKUP($B117,$AD$3:$AE$12,2,0),Costo_fondeo!$D$3:$AY$100,base_mayorista!$A117,0)</f>
        <v>2.4979524964885895</v>
      </c>
      <c r="K117" s="10">
        <f>+HLOOKUP(VLOOKUP($B117,$AD$3:$AE$12,2,0),Costo_provisiones!$D$3:$AY$100,base_mayorista!$A117,0)</f>
        <v>1.3660504557851731</v>
      </c>
      <c r="L117" s="10">
        <f>+HLOOKUP(VLOOKUP($B117,$AD$3:$AE$12,2,0),Morosidad_control!$D$4:$AY$101,base_mayorista!$A117,0)</f>
        <v>1.1624275911826112</v>
      </c>
      <c r="M117" s="10">
        <f ca="1">+OFFSET(Capital_2!$D$2,base_mayorista!A117,0)</f>
        <v>3.8158367264519906</v>
      </c>
      <c r="N117" s="10">
        <f>+HLOOKUP(VLOOKUP($B117,$AD$3:$AE$12,2,0),costo_laboral!$E$2:$AZ$99,base_mayorista!$A117,0)</f>
        <v>3.7032735144284601</v>
      </c>
      <c r="O117" s="10">
        <f>+HLOOKUP(VLOOKUP($B117,$AD$3:$AE$12,2,0),Participacion1!$D$4:$M$101,base_mayorista!$A117,0)</f>
        <v>3.4226700970280786</v>
      </c>
      <c r="P117" s="1"/>
      <c r="Q117" s="10"/>
      <c r="R117" s="10"/>
      <c r="S117" s="10"/>
      <c r="T117" s="38"/>
      <c r="U117" s="38"/>
      <c r="V117" s="38"/>
      <c r="W117" s="38"/>
      <c r="X117" s="38"/>
      <c r="Y117" s="38"/>
      <c r="Z117" s="11"/>
      <c r="AB117" s="38"/>
      <c r="AG117" s="35"/>
    </row>
    <row r="118" spans="1:33" ht="16.5" x14ac:dyDescent="0.3">
      <c r="A118">
        <f t="shared" si="1"/>
        <v>20</v>
      </c>
      <c r="B118">
        <v>2</v>
      </c>
      <c r="C118">
        <v>19</v>
      </c>
      <c r="D118" s="3">
        <v>41455</v>
      </c>
      <c r="E118" s="33">
        <v>13</v>
      </c>
      <c r="F118">
        <v>1</v>
      </c>
      <c r="G118" s="10">
        <f>+HLOOKUP(VLOOKUP($B118,$AD$3:$AE$12,2,0),costos_sf!$D$2:$AZ$99,base_mayorista!$A118,0)</f>
        <v>366131888.86257499</v>
      </c>
      <c r="H118" s="10">
        <f>+HLOOKUP(VLOOKUP($B118,$AD$3:$AE$12,2,0),creditos_sf!$D$2:$AY$99,base_mayorista!$A118,0)</f>
        <v>1540167819.47332</v>
      </c>
      <c r="I118" s="10">
        <f>+HLOOKUP(VLOOKUP($B118,$AD$3:$AE$12,2,0),creditos_sf!$D$103:$AY$200,base_mayorista!$A118,0)</f>
        <v>2848944424.63729</v>
      </c>
      <c r="J118" s="10">
        <f>+HLOOKUP(VLOOKUP($B118,$AD$3:$AE$12,2,0),Costo_fondeo!$D$3:$AY$100,base_mayorista!$A118,0)</f>
        <v>2.4949399049081853</v>
      </c>
      <c r="K118" s="10">
        <f>+HLOOKUP(VLOOKUP($B118,$AD$3:$AE$12,2,0),Costo_provisiones!$D$3:$AY$100,base_mayorista!$A118,0)</f>
        <v>1.3736710483669836</v>
      </c>
      <c r="L118" s="10">
        <f>+HLOOKUP(VLOOKUP($B118,$AD$3:$AE$12,2,0),Morosidad_control!$D$4:$AY$101,base_mayorista!$A118,0)</f>
        <v>1.1972227982776273</v>
      </c>
      <c r="M118" s="10">
        <f ca="1">+OFFSET(Capital_2!$D$2,base_mayorista!A118,0)</f>
        <v>3.777787965810723</v>
      </c>
      <c r="N118" s="10">
        <f>+HLOOKUP(VLOOKUP($B118,$AD$3:$AE$12,2,0),costo_laboral!$E$2:$AZ$99,base_mayorista!$A118,0)</f>
        <v>3.7544062336155899</v>
      </c>
      <c r="O118" s="10">
        <f>+HLOOKUP(VLOOKUP($B118,$AD$3:$AE$12,2,0),Participacion1!$D$4:$M$101,base_mayorista!$A118,0)</f>
        <v>3.3883783658690256</v>
      </c>
      <c r="P118" s="1"/>
      <c r="Q118" s="10"/>
      <c r="R118" s="10"/>
      <c r="S118" s="10"/>
      <c r="T118" s="38"/>
      <c r="U118" s="38"/>
      <c r="V118" s="38"/>
      <c r="W118" s="38"/>
      <c r="X118" s="38"/>
      <c r="Y118" s="38"/>
      <c r="Z118" s="11"/>
      <c r="AB118" s="38"/>
      <c r="AG118" s="35"/>
    </row>
    <row r="119" spans="1:33" ht="16.5" x14ac:dyDescent="0.3">
      <c r="A119">
        <f t="shared" si="1"/>
        <v>21</v>
      </c>
      <c r="B119">
        <v>2</v>
      </c>
      <c r="C119">
        <v>20</v>
      </c>
      <c r="D119" s="3">
        <v>41486</v>
      </c>
      <c r="E119" s="33">
        <v>13</v>
      </c>
      <c r="F119">
        <v>1</v>
      </c>
      <c r="G119" s="10">
        <f>+HLOOKUP(VLOOKUP($B119,$AD$3:$AE$12,2,0),costos_sf!$D$2:$AZ$99,base_mayorista!$A119,0)</f>
        <v>375445213.53327799</v>
      </c>
      <c r="H119" s="10">
        <f>+HLOOKUP(VLOOKUP($B119,$AD$3:$AE$12,2,0),creditos_sf!$D$2:$AY$99,base_mayorista!$A119,0)</f>
        <v>1573691722.4082499</v>
      </c>
      <c r="I119" s="10">
        <f>+HLOOKUP(VLOOKUP($B119,$AD$3:$AE$12,2,0),creditos_sf!$D$103:$AY$200,base_mayorista!$A119,0)</f>
        <v>2980477632.1437001</v>
      </c>
      <c r="J119" s="10">
        <f>+HLOOKUP(VLOOKUP($B119,$AD$3:$AE$12,2,0),Costo_fondeo!$D$3:$AY$100,base_mayorista!$A119,0)</f>
        <v>2.4983688552982013</v>
      </c>
      <c r="K119" s="10">
        <f>+HLOOKUP(VLOOKUP($B119,$AD$3:$AE$12,2,0),Costo_provisiones!$D$3:$AY$100,base_mayorista!$A119,0)</f>
        <v>1.45178920458363</v>
      </c>
      <c r="L119" s="10">
        <f>+HLOOKUP(VLOOKUP($B119,$AD$3:$AE$12,2,0),Morosidad_control!$D$4:$AY$101,base_mayorista!$A119,0)</f>
        <v>1.4644443563879654</v>
      </c>
      <c r="M119" s="10">
        <f ca="1">+OFFSET(Capital_2!$D$2,base_mayorista!A119,0)</f>
        <v>3.7289387467323043</v>
      </c>
      <c r="N119" s="10">
        <f>+HLOOKUP(VLOOKUP($B119,$AD$3:$AE$12,2,0),costo_laboral!$E$2:$AZ$99,base_mayorista!$A119,0)</f>
        <v>3.6804010664147899</v>
      </c>
      <c r="O119" s="10">
        <f>+HLOOKUP(VLOOKUP($B119,$AD$3:$AE$12,2,0),Participacion1!$D$4:$M$101,base_mayorista!$A119,0)</f>
        <v>3.3026481408728237</v>
      </c>
      <c r="P119" s="1"/>
      <c r="Q119" s="10"/>
      <c r="R119" s="10"/>
      <c r="S119" s="10"/>
      <c r="T119" s="38"/>
      <c r="U119" s="38"/>
      <c r="V119" s="38"/>
      <c r="W119" s="38"/>
      <c r="X119" s="38"/>
      <c r="Y119" s="38"/>
      <c r="Z119" s="11"/>
      <c r="AB119" s="38"/>
      <c r="AG119" s="35"/>
    </row>
    <row r="120" spans="1:33" ht="16.5" x14ac:dyDescent="0.3">
      <c r="A120">
        <f t="shared" si="1"/>
        <v>22</v>
      </c>
      <c r="B120">
        <v>2</v>
      </c>
      <c r="C120">
        <v>21</v>
      </c>
      <c r="D120" s="3">
        <v>41517</v>
      </c>
      <c r="E120" s="33">
        <v>13</v>
      </c>
      <c r="F120">
        <v>1</v>
      </c>
      <c r="G120" s="10">
        <f>+HLOOKUP(VLOOKUP($B120,$AD$3:$AE$12,2,0),costos_sf!$D$2:$AZ$99,base_mayorista!$A120,0)</f>
        <v>379965843.660393</v>
      </c>
      <c r="H120" s="10">
        <f>+HLOOKUP(VLOOKUP($B120,$AD$3:$AE$12,2,0),creditos_sf!$D$2:$AY$99,base_mayorista!$A120,0)</f>
        <v>1565092486.5553701</v>
      </c>
      <c r="I120" s="10">
        <f>+HLOOKUP(VLOOKUP($B120,$AD$3:$AE$12,2,0),creditos_sf!$D$103:$AY$200,base_mayorista!$A120,0)</f>
        <v>3054678444.7297101</v>
      </c>
      <c r="J120" s="10">
        <f>+HLOOKUP(VLOOKUP($B120,$AD$3:$AE$12,2,0),Costo_fondeo!$D$3:$AY$100,base_mayorista!$A120,0)</f>
        <v>2.5036834699438573</v>
      </c>
      <c r="K120" s="10">
        <f>+HLOOKUP(VLOOKUP($B120,$AD$3:$AE$12,2,0),Costo_provisiones!$D$3:$AY$100,base_mayorista!$A120,0)</f>
        <v>1.4009000739407089</v>
      </c>
      <c r="L120" s="10">
        <f>+HLOOKUP(VLOOKUP($B120,$AD$3:$AE$12,2,0),Morosidad_control!$D$4:$AY$101,base_mayorista!$A120,0)</f>
        <v>1.2863816672738793</v>
      </c>
      <c r="M120" s="10">
        <f ca="1">+OFFSET(Capital_2!$D$2,base_mayorista!A120,0)</f>
        <v>3.6888980520732653</v>
      </c>
      <c r="N120" s="10">
        <f>+HLOOKUP(VLOOKUP($B120,$AD$3:$AE$12,2,0),costo_laboral!$E$2:$AZ$99,base_mayorista!$A120,0)</f>
        <v>3.6552463973432099</v>
      </c>
      <c r="O120" s="10">
        <f>+HLOOKUP(VLOOKUP($B120,$AD$3:$AE$12,2,0),Participacion1!$D$4:$M$101,base_mayorista!$A120,0)</f>
        <v>3.1728187714498342</v>
      </c>
      <c r="P120" s="1"/>
      <c r="Q120" s="10"/>
      <c r="R120" s="10"/>
      <c r="S120" s="10"/>
      <c r="T120" s="38"/>
      <c r="U120" s="38"/>
      <c r="V120" s="38"/>
      <c r="W120" s="38"/>
      <c r="X120" s="38"/>
      <c r="Y120" s="38"/>
      <c r="Z120" s="11"/>
      <c r="AB120" s="38"/>
      <c r="AG120" s="35"/>
    </row>
    <row r="121" spans="1:33" ht="16.5" x14ac:dyDescent="0.3">
      <c r="A121">
        <f t="shared" si="1"/>
        <v>23</v>
      </c>
      <c r="B121">
        <v>2</v>
      </c>
      <c r="C121">
        <v>22</v>
      </c>
      <c r="D121" s="3">
        <v>41547</v>
      </c>
      <c r="E121" s="33">
        <v>13</v>
      </c>
      <c r="F121">
        <v>1</v>
      </c>
      <c r="G121" s="10">
        <f>+HLOOKUP(VLOOKUP($B121,$AD$3:$AE$12,2,0),costos_sf!$D$2:$AZ$99,base_mayorista!$A121,0)</f>
        <v>385500206.95143199</v>
      </c>
      <c r="H121" s="10">
        <f>+HLOOKUP(VLOOKUP($B121,$AD$3:$AE$12,2,0),creditos_sf!$D$2:$AY$99,base_mayorista!$A121,0)</f>
        <v>1602980684.6173</v>
      </c>
      <c r="I121" s="10">
        <f>+HLOOKUP(VLOOKUP($B121,$AD$3:$AE$12,2,0),creditos_sf!$D$103:$AY$200,base_mayorista!$A121,0)</f>
        <v>3128916512.94909</v>
      </c>
      <c r="J121" s="10">
        <f>+HLOOKUP(VLOOKUP($B121,$AD$3:$AE$12,2,0),Costo_fondeo!$D$3:$AY$100,base_mayorista!$A121,0)</f>
        <v>2.5078100663938008</v>
      </c>
      <c r="K121" s="10">
        <f>+HLOOKUP(VLOOKUP($B121,$AD$3:$AE$12,2,0),Costo_provisiones!$D$3:$AY$100,base_mayorista!$A121,0)</f>
        <v>1.3271096259753592</v>
      </c>
      <c r="L121" s="10">
        <f>+HLOOKUP(VLOOKUP($B121,$AD$3:$AE$12,2,0),Morosidad_control!$D$4:$AY$101,base_mayorista!$A121,0)</f>
        <v>1.3212849805543752</v>
      </c>
      <c r="M121" s="10">
        <f ca="1">+OFFSET(Capital_2!$D$2,base_mayorista!A121,0)</f>
        <v>3.6532457928608841</v>
      </c>
      <c r="N121" s="10">
        <f>+HLOOKUP(VLOOKUP($B121,$AD$3:$AE$12,2,0),costo_laboral!$E$2:$AZ$99,base_mayorista!$A121,0)</f>
        <v>3.63066281531031</v>
      </c>
      <c r="O121" s="10">
        <f>+HLOOKUP(VLOOKUP($B121,$AD$3:$AE$12,2,0),Participacion1!$D$4:$M$101,base_mayorista!$A121,0)</f>
        <v>3.2460619405572655</v>
      </c>
      <c r="P121" s="1"/>
      <c r="Q121" s="10"/>
      <c r="R121" s="10"/>
      <c r="S121" s="10"/>
      <c r="T121" s="38"/>
      <c r="U121" s="38"/>
      <c r="V121" s="38"/>
      <c r="W121" s="38"/>
      <c r="X121" s="38"/>
      <c r="Y121" s="38"/>
      <c r="Z121" s="11"/>
      <c r="AB121" s="38"/>
      <c r="AG121" s="35"/>
    </row>
    <row r="122" spans="1:33" ht="16.5" x14ac:dyDescent="0.3">
      <c r="A122">
        <f t="shared" si="1"/>
        <v>24</v>
      </c>
      <c r="B122">
        <v>2</v>
      </c>
      <c r="C122">
        <v>23</v>
      </c>
      <c r="D122" s="3">
        <v>41578</v>
      </c>
      <c r="E122" s="33">
        <v>13</v>
      </c>
      <c r="F122">
        <v>1</v>
      </c>
      <c r="G122" s="10">
        <f>+HLOOKUP(VLOOKUP($B122,$AD$3:$AE$12,2,0),costos_sf!$D$2:$AZ$99,base_mayorista!$A122,0)</f>
        <v>391745730.66737396</v>
      </c>
      <c r="H122" s="10">
        <f>+HLOOKUP(VLOOKUP($B122,$AD$3:$AE$12,2,0),creditos_sf!$D$2:$AY$99,base_mayorista!$A122,0)</f>
        <v>1629390865.2927101</v>
      </c>
      <c r="I122" s="10">
        <f>+HLOOKUP(VLOOKUP($B122,$AD$3:$AE$12,2,0),creditos_sf!$D$103:$AY$200,base_mayorista!$A122,0)</f>
        <v>3215794739.3729596</v>
      </c>
      <c r="J122" s="10">
        <f>+HLOOKUP(VLOOKUP($B122,$AD$3:$AE$12,2,0),Costo_fondeo!$D$3:$AY$100,base_mayorista!$A122,0)</f>
        <v>2.511109913468661</v>
      </c>
      <c r="K122" s="10">
        <f>+HLOOKUP(VLOOKUP($B122,$AD$3:$AE$12,2,0),Costo_provisiones!$D$3:$AY$100,base_mayorista!$A122,0)</f>
        <v>1.3196980946306942</v>
      </c>
      <c r="L122" s="10">
        <f>+HLOOKUP(VLOOKUP($B122,$AD$3:$AE$12,2,0),Morosidad_control!$D$4:$AY$101,base_mayorista!$A122,0)</f>
        <v>1.2944338182319384</v>
      </c>
      <c r="M122" s="10">
        <f ca="1">+OFFSET(Capital_2!$D$2,base_mayorista!A122,0)</f>
        <v>3.6199379690818381</v>
      </c>
      <c r="N122" s="10">
        <f>+HLOOKUP(VLOOKUP($B122,$AD$3:$AE$12,2,0),costo_laboral!$E$2:$AZ$99,base_mayorista!$A122,0)</f>
        <v>3.6062395740543001</v>
      </c>
      <c r="O122" s="10">
        <f>+HLOOKUP(VLOOKUP($B122,$AD$3:$AE$12,2,0),Participacion1!$D$4:$M$101,base_mayorista!$A122,0)</f>
        <v>3.230785862602549</v>
      </c>
      <c r="P122" s="1"/>
      <c r="Q122" s="10"/>
      <c r="R122" s="10"/>
      <c r="S122" s="10"/>
      <c r="T122" s="38"/>
      <c r="U122" s="38"/>
      <c r="V122" s="38"/>
      <c r="W122" s="38"/>
      <c r="X122" s="38"/>
      <c r="Y122" s="38"/>
      <c r="Z122" s="11"/>
      <c r="AB122" s="38"/>
      <c r="AG122" s="35"/>
    </row>
    <row r="123" spans="1:33" ht="16.5" x14ac:dyDescent="0.3">
      <c r="A123">
        <f t="shared" si="1"/>
        <v>25</v>
      </c>
      <c r="B123">
        <v>2</v>
      </c>
      <c r="C123">
        <v>24</v>
      </c>
      <c r="D123" s="3">
        <v>41608</v>
      </c>
      <c r="E123" s="33">
        <v>13</v>
      </c>
      <c r="F123">
        <v>1</v>
      </c>
      <c r="G123" s="10">
        <f>+HLOOKUP(VLOOKUP($B123,$AD$3:$AE$12,2,0),costos_sf!$D$2:$AZ$99,base_mayorista!$A123,0)</f>
        <v>396508725.69531804</v>
      </c>
      <c r="H123" s="10">
        <f>+HLOOKUP(VLOOKUP($B123,$AD$3:$AE$12,2,0),creditos_sf!$D$2:$AY$99,base_mayorista!$A123,0)</f>
        <v>1639771107.40697</v>
      </c>
      <c r="I123" s="10">
        <f>+HLOOKUP(VLOOKUP($B123,$AD$3:$AE$12,2,0),creditos_sf!$D$103:$AY$200,base_mayorista!$A123,0)</f>
        <v>3317616925.1809502</v>
      </c>
      <c r="J123" s="10">
        <f>+HLOOKUP(VLOOKUP($B123,$AD$3:$AE$12,2,0),Costo_fondeo!$D$3:$AY$100,base_mayorista!$A123,0)</f>
        <v>2.5161084935975739</v>
      </c>
      <c r="K123" s="10">
        <f>+HLOOKUP(VLOOKUP($B123,$AD$3:$AE$12,2,0),Costo_provisiones!$D$3:$AY$100,base_mayorista!$A123,0)</f>
        <v>1.2307256667850206</v>
      </c>
      <c r="L123" s="10">
        <f>+HLOOKUP(VLOOKUP($B123,$AD$3:$AE$12,2,0),Morosidad_control!$D$4:$AY$101,base_mayorista!$A123,0)</f>
        <v>1.2833200999009819</v>
      </c>
      <c r="M123" s="10">
        <f ca="1">+OFFSET(Capital_2!$D$2,base_mayorista!A123,0)</f>
        <v>3.5647933704456456</v>
      </c>
      <c r="N123" s="10">
        <f>+HLOOKUP(VLOOKUP($B123,$AD$3:$AE$12,2,0),costo_laboral!$E$2:$AZ$99,base_mayorista!$A123,0)</f>
        <v>3.58337285486241</v>
      </c>
      <c r="O123" s="10">
        <f>+HLOOKUP(VLOOKUP($B123,$AD$3:$AE$12,2,0),Participacion1!$D$4:$M$101,base_mayorista!$A123,0)</f>
        <v>3.1361061969970461</v>
      </c>
      <c r="P123" s="1"/>
      <c r="Q123" s="10"/>
      <c r="R123" s="10"/>
      <c r="S123" s="10"/>
      <c r="T123" s="38"/>
      <c r="U123" s="38"/>
      <c r="V123" s="38"/>
      <c r="W123" s="38"/>
      <c r="X123" s="38"/>
      <c r="Y123" s="38"/>
      <c r="Z123" s="11"/>
      <c r="AB123" s="38"/>
      <c r="AG123" s="35"/>
    </row>
    <row r="124" spans="1:33" ht="16.5" x14ac:dyDescent="0.3">
      <c r="A124">
        <f t="shared" si="1"/>
        <v>26</v>
      </c>
      <c r="B124">
        <v>2</v>
      </c>
      <c r="C124">
        <v>25</v>
      </c>
      <c r="D124" s="3">
        <v>41639</v>
      </c>
      <c r="E124" s="33">
        <v>13</v>
      </c>
      <c r="F124">
        <v>1</v>
      </c>
      <c r="G124" s="10">
        <f>+HLOOKUP(VLOOKUP($B124,$AD$3:$AE$12,2,0),costos_sf!$D$2:$AZ$99,base_mayorista!$A124,0)</f>
        <v>395941234.83393902</v>
      </c>
      <c r="H124" s="10">
        <f>+HLOOKUP(VLOOKUP($B124,$AD$3:$AE$12,2,0),creditos_sf!$D$2:$AY$99,base_mayorista!$A124,0)</f>
        <v>1650490281.8512599</v>
      </c>
      <c r="I124" s="10">
        <f>+HLOOKUP(VLOOKUP($B124,$AD$3:$AE$12,2,0),creditos_sf!$D$103:$AY$200,base_mayorista!$A124,0)</f>
        <v>3385228980.9014697</v>
      </c>
      <c r="J124" s="10">
        <f>+HLOOKUP(VLOOKUP($B124,$AD$3:$AE$12,2,0),Costo_fondeo!$D$3:$AY$100,base_mayorista!$A124,0)</f>
        <v>2.5127532449242347</v>
      </c>
      <c r="K124" s="10">
        <f>+HLOOKUP(VLOOKUP($B124,$AD$3:$AE$12,2,0),Costo_provisiones!$D$3:$AY$100,base_mayorista!$A124,0)</f>
        <v>1.0847968207660057</v>
      </c>
      <c r="L124" s="10">
        <f>+HLOOKUP(VLOOKUP($B124,$AD$3:$AE$12,2,0),Morosidad_control!$D$4:$AY$101,base_mayorista!$A124,0)</f>
        <v>1.325660252429568</v>
      </c>
      <c r="M124" s="10">
        <f ca="1">+OFFSET(Capital_2!$D$2,base_mayorista!A124,0)</f>
        <v>3.5095726367283766</v>
      </c>
      <c r="N124" s="10">
        <f>+HLOOKUP(VLOOKUP($B124,$AD$3:$AE$12,2,0),costo_laboral!$E$2:$AZ$99,base_mayorista!$A124,0)</f>
        <v>3.5940808824886301</v>
      </c>
      <c r="O124" s="10">
        <f>+HLOOKUP(VLOOKUP($B124,$AD$3:$AE$12,2,0),Participacion1!$D$4:$M$101,base_mayorista!$A124,0)</f>
        <v>3.0560971969089636</v>
      </c>
      <c r="P124" s="1"/>
      <c r="Q124" s="10"/>
      <c r="R124" s="10"/>
      <c r="S124" s="10"/>
      <c r="T124" s="38"/>
      <c r="U124" s="38"/>
      <c r="V124" s="38"/>
      <c r="W124" s="38"/>
      <c r="X124" s="38"/>
      <c r="Y124" s="38"/>
      <c r="Z124" s="11"/>
      <c r="AB124" s="38"/>
      <c r="AG124" s="35"/>
    </row>
    <row r="125" spans="1:33" ht="16.5" x14ac:dyDescent="0.3">
      <c r="A125">
        <f t="shared" si="1"/>
        <v>27</v>
      </c>
      <c r="B125">
        <v>2</v>
      </c>
      <c r="C125">
        <v>26</v>
      </c>
      <c r="D125" s="3">
        <v>41670</v>
      </c>
      <c r="E125" s="33">
        <v>14</v>
      </c>
      <c r="F125">
        <v>1</v>
      </c>
      <c r="G125" s="10">
        <f>+HLOOKUP(VLOOKUP($B125,$AD$3:$AE$12,2,0),costos_sf!$D$2:$AZ$99,base_mayorista!$A125,0)</f>
        <v>406292459.68798405</v>
      </c>
      <c r="H125" s="10">
        <f>+HLOOKUP(VLOOKUP($B125,$AD$3:$AE$12,2,0),creditos_sf!$D$2:$AY$99,base_mayorista!$A125,0)</f>
        <v>1675407968.6233499</v>
      </c>
      <c r="I125" s="10">
        <f>+HLOOKUP(VLOOKUP($B125,$AD$3:$AE$12,2,0),creditos_sf!$D$103:$AY$200,base_mayorista!$A125,0)</f>
        <v>3447548563.06774</v>
      </c>
      <c r="J125" s="10">
        <f>+HLOOKUP(VLOOKUP($B125,$AD$3:$AE$12,2,0),Costo_fondeo!$D$3:$AY$100,base_mayorista!$A125,0)</f>
        <v>2.5285725872832736</v>
      </c>
      <c r="K125" s="10">
        <f>+HLOOKUP(VLOOKUP($B125,$AD$3:$AE$12,2,0),Costo_provisiones!$D$3:$AY$100,base_mayorista!$A125,0)</f>
        <v>1.1058997765945895</v>
      </c>
      <c r="L125" s="10">
        <f>+HLOOKUP(VLOOKUP($B125,$AD$3:$AE$12,2,0),Morosidad_control!$D$4:$AY$101,base_mayorista!$A125,0)</f>
        <v>1.4039093016141004</v>
      </c>
      <c r="M125" s="10">
        <f ca="1">+OFFSET(Capital_2!$D$2,base_mayorista!A125,0)</f>
        <v>3.4442162995780268</v>
      </c>
      <c r="N125" s="10">
        <f>+HLOOKUP(VLOOKUP($B125,$AD$3:$AE$12,2,0),costo_laboral!$E$2:$AZ$99,base_mayorista!$A125,0)</f>
        <v>3.5709554574940201</v>
      </c>
      <c r="O125" s="10">
        <f>+HLOOKUP(VLOOKUP($B125,$AD$3:$AE$12,2,0),Participacion1!$D$4:$M$101,base_mayorista!$A125,0)</f>
        <v>3.1656868737864134</v>
      </c>
      <c r="P125" s="1"/>
      <c r="Q125" s="10"/>
      <c r="R125" s="10"/>
      <c r="S125" s="10"/>
      <c r="T125" s="38"/>
      <c r="U125" s="38"/>
      <c r="V125" s="38"/>
      <c r="W125" s="38"/>
      <c r="X125" s="38"/>
      <c r="Y125" s="38"/>
      <c r="Z125" s="11"/>
      <c r="AB125" s="38"/>
      <c r="AG125" s="35"/>
    </row>
    <row r="126" spans="1:33" ht="16.5" x14ac:dyDescent="0.3">
      <c r="A126">
        <f t="shared" si="1"/>
        <v>28</v>
      </c>
      <c r="B126">
        <v>2</v>
      </c>
      <c r="C126">
        <v>27</v>
      </c>
      <c r="D126" s="3">
        <v>41698</v>
      </c>
      <c r="E126" s="33">
        <v>14</v>
      </c>
      <c r="F126">
        <v>1</v>
      </c>
      <c r="G126" s="10">
        <f>+HLOOKUP(VLOOKUP($B126,$AD$3:$AE$12,2,0),costos_sf!$D$2:$AZ$99,base_mayorista!$A126,0)</f>
        <v>411835863.66894704</v>
      </c>
      <c r="H126" s="10">
        <f>+HLOOKUP(VLOOKUP($B126,$AD$3:$AE$12,2,0),creditos_sf!$D$2:$AY$99,base_mayorista!$A126,0)</f>
        <v>1669091202.75666</v>
      </c>
      <c r="I126" s="10">
        <f>+HLOOKUP(VLOOKUP($B126,$AD$3:$AE$12,2,0),creditos_sf!$D$103:$AY$200,base_mayorista!$A126,0)</f>
        <v>3498975315.0227199</v>
      </c>
      <c r="J126" s="10">
        <f>+HLOOKUP(VLOOKUP($B126,$AD$3:$AE$12,2,0),Costo_fondeo!$D$3:$AY$100,base_mayorista!$A126,0)</f>
        <v>2.5268773988878208</v>
      </c>
      <c r="K126" s="10">
        <f>+HLOOKUP(VLOOKUP($B126,$AD$3:$AE$12,2,0),Costo_provisiones!$D$3:$AY$100,base_mayorista!$A126,0)</f>
        <v>1.0970019403900382</v>
      </c>
      <c r="L126" s="10">
        <f>+HLOOKUP(VLOOKUP($B126,$AD$3:$AE$12,2,0),Morosidad_control!$D$4:$AY$101,base_mayorista!$A126,0)</f>
        <v>1.5534088913619166</v>
      </c>
      <c r="M126" s="10">
        <f ca="1">+OFFSET(Capital_2!$D$2,base_mayorista!A126,0)</f>
        <v>3.3651511548182853</v>
      </c>
      <c r="N126" s="10">
        <f>+HLOOKUP(VLOOKUP($B126,$AD$3:$AE$12,2,0),costo_laboral!$E$2:$AZ$99,base_mayorista!$A126,0)</f>
        <v>3.5749671279690198</v>
      </c>
      <c r="O126" s="10">
        <f>+HLOOKUP(VLOOKUP($B126,$AD$3:$AE$12,2,0),Participacion1!$D$4:$M$101,base_mayorista!$A126,0)</f>
        <v>3.191918332227083</v>
      </c>
      <c r="P126" s="1"/>
      <c r="Q126" s="10"/>
      <c r="R126" s="10"/>
      <c r="S126" s="10"/>
      <c r="T126" s="38"/>
      <c r="U126" s="38"/>
      <c r="V126" s="38"/>
      <c r="W126" s="38"/>
      <c r="X126" s="38"/>
      <c r="Y126" s="38"/>
      <c r="Z126" s="11"/>
      <c r="AB126" s="38"/>
      <c r="AG126" s="35"/>
    </row>
    <row r="127" spans="1:33" ht="16.5" x14ac:dyDescent="0.3">
      <c r="A127">
        <f t="shared" si="1"/>
        <v>29</v>
      </c>
      <c r="B127">
        <v>2</v>
      </c>
      <c r="C127">
        <v>28</v>
      </c>
      <c r="D127" s="3">
        <v>41729</v>
      </c>
      <c r="E127" s="33">
        <v>14</v>
      </c>
      <c r="F127">
        <v>1</v>
      </c>
      <c r="G127" s="10">
        <f>+HLOOKUP(VLOOKUP($B127,$AD$3:$AE$12,2,0),costos_sf!$D$2:$AZ$99,base_mayorista!$A127,0)</f>
        <v>427149578.15712202</v>
      </c>
      <c r="H127" s="10">
        <f>+HLOOKUP(VLOOKUP($B127,$AD$3:$AE$12,2,0),creditos_sf!$D$2:$AY$99,base_mayorista!$A127,0)</f>
        <v>1678791355.3848</v>
      </c>
      <c r="I127" s="10">
        <f>+HLOOKUP(VLOOKUP($B127,$AD$3:$AE$12,2,0),creditos_sf!$D$103:$AY$200,base_mayorista!$A127,0)</f>
        <v>3577053491.54983</v>
      </c>
      <c r="J127" s="10">
        <f>+HLOOKUP(VLOOKUP($B127,$AD$3:$AE$12,2,0),Costo_fondeo!$D$3:$AY$100,base_mayorista!$A127,0)</f>
        <v>2.5247063678888333</v>
      </c>
      <c r="K127" s="10">
        <f>+HLOOKUP(VLOOKUP($B127,$AD$3:$AE$12,2,0),Costo_provisiones!$D$3:$AY$100,base_mayorista!$A127,0)</f>
        <v>1.1467215202358958</v>
      </c>
      <c r="L127" s="10">
        <f>+HLOOKUP(VLOOKUP($B127,$AD$3:$AE$12,2,0),Morosidad_control!$D$4:$AY$101,base_mayorista!$A127,0)</f>
        <v>1.498643535819461</v>
      </c>
      <c r="M127" s="10">
        <f ca="1">+OFFSET(Capital_2!$D$2,base_mayorista!A127,0)</f>
        <v>3.2958556767962262</v>
      </c>
      <c r="N127" s="10">
        <f>+HLOOKUP(VLOOKUP($B127,$AD$3:$AE$12,2,0),costo_laboral!$E$2:$AZ$99,base_mayorista!$A127,0)</f>
        <v>3.5725222909770999</v>
      </c>
      <c r="O127" s="10">
        <f>+HLOOKUP(VLOOKUP($B127,$AD$3:$AE$12,2,0),Participacion1!$D$4:$M$101,base_mayorista!$A127,0)</f>
        <v>3.2468081317305928</v>
      </c>
      <c r="P127" s="1"/>
      <c r="Q127" s="10"/>
      <c r="R127" s="10"/>
      <c r="S127" s="10"/>
      <c r="T127" s="38"/>
      <c r="U127" s="38"/>
      <c r="V127" s="38"/>
      <c r="W127" s="38"/>
      <c r="X127" s="38"/>
      <c r="Y127" s="38"/>
      <c r="Z127" s="11"/>
      <c r="AB127" s="38"/>
      <c r="AG127" s="35"/>
    </row>
    <row r="128" spans="1:33" ht="16.5" x14ac:dyDescent="0.3">
      <c r="A128">
        <f t="shared" si="1"/>
        <v>30</v>
      </c>
      <c r="B128">
        <v>2</v>
      </c>
      <c r="C128">
        <v>29</v>
      </c>
      <c r="D128" s="3">
        <v>41759</v>
      </c>
      <c r="E128" s="33">
        <v>14</v>
      </c>
      <c r="F128">
        <v>1</v>
      </c>
      <c r="G128" s="10">
        <f>+HLOOKUP(VLOOKUP($B128,$AD$3:$AE$12,2,0),costos_sf!$D$2:$AZ$99,base_mayorista!$A128,0)</f>
        <v>430949632.15036398</v>
      </c>
      <c r="H128" s="10">
        <f>+HLOOKUP(VLOOKUP($B128,$AD$3:$AE$12,2,0),creditos_sf!$D$2:$AY$99,base_mayorista!$A128,0)</f>
        <v>1682602355.00354</v>
      </c>
      <c r="I128" s="10">
        <f>+HLOOKUP(VLOOKUP($B128,$AD$3:$AE$12,2,0),creditos_sf!$D$103:$AY$200,base_mayorista!$A128,0)</f>
        <v>3621267951.4109197</v>
      </c>
      <c r="J128" s="10">
        <f>+HLOOKUP(VLOOKUP($B128,$AD$3:$AE$12,2,0),Costo_fondeo!$D$3:$AY$100,base_mayorista!$A128,0)</f>
        <v>2.5226838161109129</v>
      </c>
      <c r="K128" s="10">
        <f>+HLOOKUP(VLOOKUP($B128,$AD$3:$AE$12,2,0),Costo_provisiones!$D$3:$AY$100,base_mayorista!$A128,0)</f>
        <v>1.1850087120007589</v>
      </c>
      <c r="L128" s="10">
        <f>+HLOOKUP(VLOOKUP($B128,$AD$3:$AE$12,2,0),Morosidad_control!$D$4:$AY$101,base_mayorista!$A128,0)</f>
        <v>1.551033842257789</v>
      </c>
      <c r="M128" s="10">
        <f ca="1">+OFFSET(Capital_2!$D$2,base_mayorista!A128,0)</f>
        <v>3.2437779376973728</v>
      </c>
      <c r="N128" s="10">
        <f>+HLOOKUP(VLOOKUP($B128,$AD$3:$AE$12,2,0),costo_laboral!$E$2:$AZ$99,base_mayorista!$A128,0)</f>
        <v>3.58228669829994</v>
      </c>
      <c r="O128" s="10">
        <f>+HLOOKUP(VLOOKUP($B128,$AD$3:$AE$12,2,0),Participacion1!$D$4:$M$101,base_mayorista!$A128,0)</f>
        <v>3.1254021612631524</v>
      </c>
      <c r="P128" s="1"/>
      <c r="Q128" s="10"/>
      <c r="R128" s="10"/>
      <c r="S128" s="10"/>
      <c r="T128" s="38"/>
      <c r="U128" s="38"/>
      <c r="V128" s="38"/>
      <c r="W128" s="38"/>
      <c r="X128" s="38"/>
      <c r="Y128" s="38"/>
      <c r="Z128" s="11"/>
      <c r="AB128" s="38"/>
      <c r="AG128" s="35"/>
    </row>
    <row r="129" spans="1:33" ht="16.5" x14ac:dyDescent="0.3">
      <c r="A129">
        <f t="shared" si="1"/>
        <v>31</v>
      </c>
      <c r="B129">
        <v>2</v>
      </c>
      <c r="C129">
        <v>30</v>
      </c>
      <c r="D129" s="3">
        <v>41790</v>
      </c>
      <c r="E129" s="33">
        <v>14</v>
      </c>
      <c r="F129">
        <v>1</v>
      </c>
      <c r="G129" s="10">
        <f>+HLOOKUP(VLOOKUP($B129,$AD$3:$AE$12,2,0),costos_sf!$D$2:$AZ$99,base_mayorista!$A129,0)</f>
        <v>437430404.15988404</v>
      </c>
      <c r="H129" s="10">
        <f>+HLOOKUP(VLOOKUP($B129,$AD$3:$AE$12,2,0),creditos_sf!$D$2:$AY$99,base_mayorista!$A129,0)</f>
        <v>1681749120.6672599</v>
      </c>
      <c r="I129" s="10">
        <f>+HLOOKUP(VLOOKUP($B129,$AD$3:$AE$12,2,0),creditos_sf!$D$103:$AY$200,base_mayorista!$A129,0)</f>
        <v>3658761385.7701998</v>
      </c>
      <c r="J129" s="10">
        <f>+HLOOKUP(VLOOKUP($B129,$AD$3:$AE$12,2,0),Costo_fondeo!$D$3:$AY$100,base_mayorista!$A129,0)</f>
        <v>2.525580602862707</v>
      </c>
      <c r="K129" s="10">
        <f>+HLOOKUP(VLOOKUP($B129,$AD$3:$AE$12,2,0),Costo_provisiones!$D$3:$AY$100,base_mayorista!$A129,0)</f>
        <v>1.2545323298252118</v>
      </c>
      <c r="L129" s="10">
        <f>+HLOOKUP(VLOOKUP($B129,$AD$3:$AE$12,2,0),Morosidad_control!$D$4:$AY$101,base_mayorista!$A129,0)</f>
        <v>1.620654213220591</v>
      </c>
      <c r="M129" s="10">
        <f ca="1">+OFFSET(Capital_2!$D$2,base_mayorista!A129,0)</f>
        <v>3.2095324879825831</v>
      </c>
      <c r="N129" s="10">
        <f>+HLOOKUP(VLOOKUP($B129,$AD$3:$AE$12,2,0),costo_laboral!$E$2:$AZ$99,base_mayorista!$A129,0)</f>
        <v>3.5929321235149398</v>
      </c>
      <c r="O129" s="10">
        <f>+HLOOKUP(VLOOKUP($B129,$AD$3:$AE$12,2,0),Participacion1!$D$4:$M$101,base_mayorista!$A129,0)</f>
        <v>3.1375749346248081</v>
      </c>
      <c r="P129" s="1"/>
      <c r="Q129" s="10"/>
      <c r="R129" s="10"/>
      <c r="S129" s="10"/>
      <c r="T129" s="38"/>
      <c r="U129" s="38"/>
      <c r="V129" s="38"/>
      <c r="W129" s="38"/>
      <c r="X129" s="38"/>
      <c r="Y129" s="38"/>
      <c r="Z129" s="11"/>
      <c r="AB129" s="38"/>
      <c r="AG129" s="35"/>
    </row>
    <row r="130" spans="1:33" ht="16.5" x14ac:dyDescent="0.3">
      <c r="A130">
        <f t="shared" si="1"/>
        <v>32</v>
      </c>
      <c r="B130">
        <v>2</v>
      </c>
      <c r="C130">
        <v>31</v>
      </c>
      <c r="D130" s="3">
        <v>41820</v>
      </c>
      <c r="E130" s="33">
        <v>14</v>
      </c>
      <c r="F130">
        <v>1</v>
      </c>
      <c r="G130" s="10">
        <f>+HLOOKUP(VLOOKUP($B130,$AD$3:$AE$12,2,0),costos_sf!$D$2:$AZ$99,base_mayorista!$A130,0)</f>
        <v>444333119.943241</v>
      </c>
      <c r="H130" s="10">
        <f>+HLOOKUP(VLOOKUP($B130,$AD$3:$AE$12,2,0),creditos_sf!$D$2:$AY$99,base_mayorista!$A130,0)</f>
        <v>1690018139.4445701</v>
      </c>
      <c r="I130" s="10">
        <f>+HLOOKUP(VLOOKUP($B130,$AD$3:$AE$12,2,0),creditos_sf!$D$103:$AY$200,base_mayorista!$A130,0)</f>
        <v>3736237497.7766099</v>
      </c>
      <c r="J130" s="10">
        <f>+HLOOKUP(VLOOKUP($B130,$AD$3:$AE$12,2,0),Costo_fondeo!$D$3:$AY$100,base_mayorista!$A130,0)</f>
        <v>2.5294646656351718</v>
      </c>
      <c r="K130" s="10">
        <f>+HLOOKUP(VLOOKUP($B130,$AD$3:$AE$12,2,0),Costo_provisiones!$D$3:$AY$100,base_mayorista!$A130,0)</f>
        <v>1.279244091860074</v>
      </c>
      <c r="L130" s="10">
        <f>+HLOOKUP(VLOOKUP($B130,$AD$3:$AE$12,2,0),Morosidad_control!$D$4:$AY$101,base_mayorista!$A130,0)</f>
        <v>1.5665795512780498</v>
      </c>
      <c r="M130" s="10">
        <f ca="1">+OFFSET(Capital_2!$D$2,base_mayorista!A130,0)</f>
        <v>3.1850428382831848</v>
      </c>
      <c r="N130" s="10">
        <f>+HLOOKUP(VLOOKUP($B130,$AD$3:$AE$12,2,0),costo_laboral!$E$2:$AZ$99,base_mayorista!$A130,0)</f>
        <v>3.57044610754083</v>
      </c>
      <c r="O130" s="10">
        <f>+HLOOKUP(VLOOKUP($B130,$AD$3:$AE$12,2,0),Participacion1!$D$4:$M$101,base_mayorista!$A130,0)</f>
        <v>3.2520323333772136</v>
      </c>
      <c r="P130" s="1"/>
      <c r="Q130" s="10"/>
      <c r="R130" s="10"/>
      <c r="S130" s="10"/>
      <c r="T130" s="38"/>
      <c r="U130" s="38"/>
      <c r="V130" s="38"/>
      <c r="W130" s="38"/>
      <c r="X130" s="38"/>
      <c r="Y130" s="38"/>
      <c r="Z130" s="11"/>
      <c r="AB130" s="38"/>
      <c r="AG130" s="35"/>
    </row>
    <row r="131" spans="1:33" ht="16.5" x14ac:dyDescent="0.3">
      <c r="A131">
        <f t="shared" si="1"/>
        <v>33</v>
      </c>
      <c r="B131">
        <v>2</v>
      </c>
      <c r="C131">
        <v>32</v>
      </c>
      <c r="D131" s="3">
        <v>41851</v>
      </c>
      <c r="E131" s="33">
        <v>14</v>
      </c>
      <c r="F131">
        <v>1</v>
      </c>
      <c r="G131" s="10">
        <f>+HLOOKUP(VLOOKUP($B131,$AD$3:$AE$12,2,0),costos_sf!$D$2:$AZ$99,base_mayorista!$A131,0)</f>
        <v>447431928.13494998</v>
      </c>
      <c r="H131" s="10">
        <f>+HLOOKUP(VLOOKUP($B131,$AD$3:$AE$12,2,0),creditos_sf!$D$2:$AY$99,base_mayorista!$A131,0)</f>
        <v>1692910740.5042002</v>
      </c>
      <c r="I131" s="10">
        <f>+HLOOKUP(VLOOKUP($B131,$AD$3:$AE$12,2,0),creditos_sf!$D$103:$AY$200,base_mayorista!$A131,0)</f>
        <v>3768235151.0757904</v>
      </c>
      <c r="J131" s="10">
        <f>+HLOOKUP(VLOOKUP($B131,$AD$3:$AE$12,2,0),Costo_fondeo!$D$3:$AY$100,base_mayorista!$A131,0)</f>
        <v>2.5510026705205577</v>
      </c>
      <c r="K131" s="10">
        <f>+HLOOKUP(VLOOKUP($B131,$AD$3:$AE$12,2,0),Costo_provisiones!$D$3:$AY$100,base_mayorista!$A131,0)</f>
        <v>1.2046624578321474</v>
      </c>
      <c r="L131" s="10">
        <f>+HLOOKUP(VLOOKUP($B131,$AD$3:$AE$12,2,0),Morosidad_control!$D$4:$AY$101,base_mayorista!$A131,0)</f>
        <v>1.6710280191892757</v>
      </c>
      <c r="M131" s="10">
        <f ca="1">+OFFSET(Capital_2!$D$2,base_mayorista!A131,0)</f>
        <v>3.1704105350092515</v>
      </c>
      <c r="N131" s="10">
        <f>+HLOOKUP(VLOOKUP($B131,$AD$3:$AE$12,2,0),costo_laboral!$E$2:$AZ$99,base_mayorista!$A131,0)</f>
        <v>3.5965456838413998</v>
      </c>
      <c r="O131" s="10">
        <f>+HLOOKUP(VLOOKUP($B131,$AD$3:$AE$12,2,0),Participacion1!$D$4:$M$101,base_mayorista!$A131,0)</f>
        <v>3.0145918101219364</v>
      </c>
      <c r="P131" s="1"/>
      <c r="Q131" s="10"/>
      <c r="R131" s="10"/>
      <c r="S131" s="10"/>
      <c r="T131" s="38"/>
      <c r="U131" s="38"/>
      <c r="V131" s="38"/>
      <c r="W131" s="38"/>
      <c r="X131" s="38"/>
      <c r="Y131" s="38"/>
      <c r="Z131" s="11"/>
      <c r="AB131" s="38"/>
      <c r="AG131" s="35"/>
    </row>
    <row r="132" spans="1:33" ht="16.5" x14ac:dyDescent="0.3">
      <c r="A132">
        <f t="shared" ref="A132:A195" si="2">+C132+1</f>
        <v>34</v>
      </c>
      <c r="B132">
        <v>2</v>
      </c>
      <c r="C132">
        <v>33</v>
      </c>
      <c r="D132" s="3">
        <v>41882</v>
      </c>
      <c r="E132" s="33">
        <v>14</v>
      </c>
      <c r="F132">
        <v>1</v>
      </c>
      <c r="G132" s="10">
        <f>+HLOOKUP(VLOOKUP($B132,$AD$3:$AE$12,2,0),costos_sf!$D$2:$AZ$99,base_mayorista!$A132,0)</f>
        <v>457505283.48291099</v>
      </c>
      <c r="H132" s="10">
        <f>+HLOOKUP(VLOOKUP($B132,$AD$3:$AE$12,2,0),creditos_sf!$D$2:$AY$99,base_mayorista!$A132,0)</f>
        <v>1760606775.0826201</v>
      </c>
      <c r="I132" s="10">
        <f>+HLOOKUP(VLOOKUP($B132,$AD$3:$AE$12,2,0),creditos_sf!$D$103:$AY$200,base_mayorista!$A132,0)</f>
        <v>3776667990.34412</v>
      </c>
      <c r="J132" s="10">
        <f>+HLOOKUP(VLOOKUP($B132,$AD$3:$AE$12,2,0),Costo_fondeo!$D$3:$AY$100,base_mayorista!$A132,0)</f>
        <v>2.5655601446421823</v>
      </c>
      <c r="K132" s="10">
        <f>+HLOOKUP(VLOOKUP($B132,$AD$3:$AE$12,2,0),Costo_provisiones!$D$3:$AY$100,base_mayorista!$A132,0)</f>
        <v>1.2715712489039819</v>
      </c>
      <c r="L132" s="10">
        <f>+HLOOKUP(VLOOKUP($B132,$AD$3:$AE$12,2,0),Morosidad_control!$D$4:$AY$101,base_mayorista!$A132,0)</f>
        <v>1.4977192293372381</v>
      </c>
      <c r="M132" s="10">
        <f ca="1">+OFFSET(Capital_2!$D$2,base_mayorista!A132,0)</f>
        <v>3.1468414088192862</v>
      </c>
      <c r="N132" s="10">
        <f>+HLOOKUP(VLOOKUP($B132,$AD$3:$AE$12,2,0),costo_laboral!$E$2:$AZ$99,base_mayorista!$A132,0)</f>
        <v>3.5851146046951299</v>
      </c>
      <c r="O132" s="10">
        <f>+HLOOKUP(VLOOKUP($B132,$AD$3:$AE$12,2,0),Participacion1!$D$4:$M$101,base_mayorista!$A132,0)</f>
        <v>3.0971994061500525</v>
      </c>
      <c r="P132" s="1"/>
      <c r="Q132" s="10"/>
      <c r="R132" s="10"/>
      <c r="S132" s="10"/>
      <c r="T132" s="38"/>
      <c r="U132" s="38"/>
      <c r="V132" s="38"/>
      <c r="W132" s="38"/>
      <c r="X132" s="38"/>
      <c r="Y132" s="38"/>
      <c r="Z132" s="11"/>
      <c r="AB132" s="38"/>
      <c r="AG132" s="35"/>
    </row>
    <row r="133" spans="1:33" ht="16.5" x14ac:dyDescent="0.3">
      <c r="A133">
        <f t="shared" si="2"/>
        <v>35</v>
      </c>
      <c r="B133">
        <v>2</v>
      </c>
      <c r="C133">
        <v>34</v>
      </c>
      <c r="D133" s="3">
        <v>41912</v>
      </c>
      <c r="E133" s="33">
        <v>14</v>
      </c>
      <c r="F133">
        <v>1</v>
      </c>
      <c r="G133" s="10">
        <f>+HLOOKUP(VLOOKUP($B133,$AD$3:$AE$12,2,0),costos_sf!$D$2:$AZ$99,base_mayorista!$A133,0)</f>
        <v>467415743.26927</v>
      </c>
      <c r="H133" s="10">
        <f>+HLOOKUP(VLOOKUP($B133,$AD$3:$AE$12,2,0),creditos_sf!$D$2:$AY$99,base_mayorista!$A133,0)</f>
        <v>1806558653.82441</v>
      </c>
      <c r="I133" s="10">
        <f>+HLOOKUP(VLOOKUP($B133,$AD$3:$AE$12,2,0),creditos_sf!$D$103:$AY$200,base_mayorista!$A133,0)</f>
        <v>3821395445.1340699</v>
      </c>
      <c r="J133" s="10">
        <f>+HLOOKUP(VLOOKUP($B133,$AD$3:$AE$12,2,0),Costo_fondeo!$D$3:$AY$100,base_mayorista!$A133,0)</f>
        <v>2.5598582484062509</v>
      </c>
      <c r="K133" s="10">
        <f>+HLOOKUP(VLOOKUP($B133,$AD$3:$AE$12,2,0),Costo_provisiones!$D$3:$AY$100,base_mayorista!$A133,0)</f>
        <v>1.348040173586595</v>
      </c>
      <c r="L133" s="10">
        <f>+HLOOKUP(VLOOKUP($B133,$AD$3:$AE$12,2,0),Morosidad_control!$D$4:$AY$101,base_mayorista!$A133,0)</f>
        <v>1.5857506774770516</v>
      </c>
      <c r="M133" s="10">
        <f ca="1">+OFFSET(Capital_2!$D$2,base_mayorista!A133,0)</f>
        <v>3.1301745437504462</v>
      </c>
      <c r="N133" s="10">
        <f>+HLOOKUP(VLOOKUP($B133,$AD$3:$AE$12,2,0),costo_laboral!$E$2:$AZ$99,base_mayorista!$A133,0)</f>
        <v>3.5566186032629301</v>
      </c>
      <c r="O133" s="10">
        <f>+HLOOKUP(VLOOKUP($B133,$AD$3:$AE$12,2,0),Participacion1!$D$4:$M$101,base_mayorista!$A133,0)</f>
        <v>3.1236555044801806</v>
      </c>
      <c r="P133" s="1"/>
      <c r="Q133" s="10"/>
      <c r="R133" s="10"/>
      <c r="S133" s="10"/>
      <c r="T133" s="38"/>
      <c r="U133" s="38"/>
      <c r="V133" s="38"/>
      <c r="W133" s="38"/>
      <c r="X133" s="38"/>
      <c r="Y133" s="38"/>
      <c r="Z133" s="11"/>
      <c r="AB133" s="38"/>
      <c r="AG133" s="35"/>
    </row>
    <row r="134" spans="1:33" ht="16.5" x14ac:dyDescent="0.3">
      <c r="A134">
        <f t="shared" si="2"/>
        <v>36</v>
      </c>
      <c r="B134">
        <v>2</v>
      </c>
      <c r="C134">
        <v>35</v>
      </c>
      <c r="D134" s="3">
        <v>41943</v>
      </c>
      <c r="E134" s="33">
        <v>14</v>
      </c>
      <c r="F134">
        <v>1</v>
      </c>
      <c r="G134" s="10">
        <f>+HLOOKUP(VLOOKUP($B134,$AD$3:$AE$12,2,0),costos_sf!$D$2:$AZ$99,base_mayorista!$A134,0)</f>
        <v>471422762.98487306</v>
      </c>
      <c r="H134" s="10">
        <f>+HLOOKUP(VLOOKUP($B134,$AD$3:$AE$12,2,0),creditos_sf!$D$2:$AY$99,base_mayorista!$A134,0)</f>
        <v>1809583358.5921099</v>
      </c>
      <c r="I134" s="10">
        <f>+HLOOKUP(VLOOKUP($B134,$AD$3:$AE$12,2,0),creditos_sf!$D$103:$AY$200,base_mayorista!$A134,0)</f>
        <v>3861597337.8284698</v>
      </c>
      <c r="J134" s="10">
        <f>+HLOOKUP(VLOOKUP($B134,$AD$3:$AE$12,2,0),Costo_fondeo!$D$3:$AY$100,base_mayorista!$A134,0)</f>
        <v>2.5637126136740949</v>
      </c>
      <c r="K134" s="10">
        <f>+HLOOKUP(VLOOKUP($B134,$AD$3:$AE$12,2,0),Costo_provisiones!$D$3:$AY$100,base_mayorista!$A134,0)</f>
        <v>1.3714012754165512</v>
      </c>
      <c r="L134" s="10">
        <f>+HLOOKUP(VLOOKUP($B134,$AD$3:$AE$12,2,0),Morosidad_control!$D$4:$AY$101,base_mayorista!$A134,0)</f>
        <v>1.59212692830406</v>
      </c>
      <c r="M134" s="10">
        <f ca="1">+OFFSET(Capital_2!$D$2,base_mayorista!A134,0)</f>
        <v>3.1052199516205063</v>
      </c>
      <c r="N134" s="10">
        <f>+HLOOKUP(VLOOKUP($B134,$AD$3:$AE$12,2,0),costo_laboral!$E$2:$AZ$99,base_mayorista!$A134,0)</f>
        <v>3.5588970604532801</v>
      </c>
      <c r="O134" s="10">
        <f>+HLOOKUP(VLOOKUP($B134,$AD$3:$AE$12,2,0),Participacion1!$D$4:$M$101,base_mayorista!$A134,0)</f>
        <v>3.046138787486103</v>
      </c>
      <c r="P134" s="1"/>
      <c r="Q134" s="10"/>
      <c r="R134" s="10"/>
      <c r="S134" s="10"/>
      <c r="T134" s="38"/>
      <c r="U134" s="38"/>
      <c r="V134" s="38"/>
      <c r="W134" s="38"/>
      <c r="X134" s="38"/>
      <c r="Y134" s="38"/>
      <c r="Z134" s="11"/>
      <c r="AB134" s="38"/>
      <c r="AG134" s="35"/>
    </row>
    <row r="135" spans="1:33" ht="16.5" x14ac:dyDescent="0.3">
      <c r="A135">
        <f t="shared" si="2"/>
        <v>37</v>
      </c>
      <c r="B135">
        <v>2</v>
      </c>
      <c r="C135">
        <v>36</v>
      </c>
      <c r="D135" s="3">
        <v>41973</v>
      </c>
      <c r="E135" s="33">
        <v>14</v>
      </c>
      <c r="F135">
        <v>1</v>
      </c>
      <c r="G135" s="10">
        <f>+HLOOKUP(VLOOKUP($B135,$AD$3:$AE$12,2,0),costos_sf!$D$2:$AZ$99,base_mayorista!$A135,0)</f>
        <v>487089192.501746</v>
      </c>
      <c r="H135" s="10">
        <f>+HLOOKUP(VLOOKUP($B135,$AD$3:$AE$12,2,0),creditos_sf!$D$2:$AY$99,base_mayorista!$A135,0)</f>
        <v>1790775373.4885502</v>
      </c>
      <c r="I135" s="10">
        <f>+HLOOKUP(VLOOKUP($B135,$AD$3:$AE$12,2,0),creditos_sf!$D$103:$AY$200,base_mayorista!$A135,0)</f>
        <v>3912006082.3920202</v>
      </c>
      <c r="J135" s="10">
        <f>+HLOOKUP(VLOOKUP($B135,$AD$3:$AE$12,2,0),Costo_fondeo!$D$3:$AY$100,base_mayorista!$A135,0)</f>
        <v>2.5546242784088613</v>
      </c>
      <c r="K135" s="10">
        <f>+HLOOKUP(VLOOKUP($B135,$AD$3:$AE$12,2,0),Costo_provisiones!$D$3:$AY$100,base_mayorista!$A135,0)</f>
        <v>1.5364319321759281</v>
      </c>
      <c r="L135" s="10">
        <f>+HLOOKUP(VLOOKUP($B135,$AD$3:$AE$12,2,0),Morosidad_control!$D$4:$AY$101,base_mayorista!$A135,0)</f>
        <v>1.6427680832527343</v>
      </c>
      <c r="M135" s="10">
        <f ca="1">+OFFSET(Capital_2!$D$2,base_mayorista!A135,0)</f>
        <v>3.0886044861742721</v>
      </c>
      <c r="N135" s="10">
        <f>+HLOOKUP(VLOOKUP($B135,$AD$3:$AE$12,2,0),costo_laboral!$E$2:$AZ$99,base_mayorista!$A135,0)</f>
        <v>3.5639958605188902</v>
      </c>
      <c r="O135" s="10">
        <f>+HLOOKUP(VLOOKUP($B135,$AD$3:$AE$12,2,0),Participacion1!$D$4:$M$101,base_mayorista!$A135,0)</f>
        <v>3.0175530710821969</v>
      </c>
      <c r="P135" s="1"/>
      <c r="Q135" s="10"/>
      <c r="R135" s="10"/>
      <c r="S135" s="10"/>
      <c r="T135" s="38"/>
      <c r="U135" s="38"/>
      <c r="V135" s="38"/>
      <c r="W135" s="38"/>
      <c r="X135" s="38"/>
      <c r="Y135" s="38"/>
      <c r="Z135" s="11"/>
      <c r="AB135" s="38"/>
      <c r="AG135" s="35"/>
    </row>
    <row r="136" spans="1:33" ht="16.5" x14ac:dyDescent="0.3">
      <c r="A136">
        <f t="shared" si="2"/>
        <v>38</v>
      </c>
      <c r="B136">
        <v>2</v>
      </c>
      <c r="C136">
        <v>37</v>
      </c>
      <c r="D136" s="3">
        <v>42004</v>
      </c>
      <c r="E136" s="33">
        <v>14</v>
      </c>
      <c r="F136">
        <v>1</v>
      </c>
      <c r="G136" s="10">
        <f>+HLOOKUP(VLOOKUP($B136,$AD$3:$AE$12,2,0),costos_sf!$D$2:$AZ$99,base_mayorista!$A136,0)</f>
        <v>499847123.402174</v>
      </c>
      <c r="H136" s="10">
        <f>+HLOOKUP(VLOOKUP($B136,$AD$3:$AE$12,2,0),creditos_sf!$D$2:$AY$99,base_mayorista!$A136,0)</f>
        <v>1923457533.4093001</v>
      </c>
      <c r="I136" s="10">
        <f>+HLOOKUP(VLOOKUP($B136,$AD$3:$AE$12,2,0),creditos_sf!$D$103:$AY$200,base_mayorista!$A136,0)</f>
        <v>3930110080.56178</v>
      </c>
      <c r="J136" s="10">
        <f>+HLOOKUP(VLOOKUP($B136,$AD$3:$AE$12,2,0),Costo_fondeo!$D$3:$AY$100,base_mayorista!$A136,0)</f>
        <v>2.5499524140373424</v>
      </c>
      <c r="K136" s="10">
        <f>+HLOOKUP(VLOOKUP($B136,$AD$3:$AE$12,2,0),Costo_provisiones!$D$3:$AY$100,base_mayorista!$A136,0)</f>
        <v>1.776212612729821</v>
      </c>
      <c r="L136" s="10">
        <f>+HLOOKUP(VLOOKUP($B136,$AD$3:$AE$12,2,0),Morosidad_control!$D$4:$AY$101,base_mayorista!$A136,0)</f>
        <v>1.6441881947926316</v>
      </c>
      <c r="M136" s="10">
        <f ca="1">+OFFSET(Capital_2!$D$2,base_mayorista!A136,0)</f>
        <v>3.0772625191593428</v>
      </c>
      <c r="N136" s="10">
        <f>+HLOOKUP(VLOOKUP($B136,$AD$3:$AE$12,2,0),costo_laboral!$E$2:$AZ$99,base_mayorista!$A136,0)</f>
        <v>3.4679221898609902</v>
      </c>
      <c r="O136" s="10">
        <f>+HLOOKUP(VLOOKUP($B136,$AD$3:$AE$12,2,0),Participacion1!$D$4:$M$101,base_mayorista!$A136,0)</f>
        <v>3.1571902906283142</v>
      </c>
      <c r="P136" s="1"/>
      <c r="Q136" s="10"/>
      <c r="R136" s="10"/>
      <c r="S136" s="10"/>
      <c r="T136" s="38"/>
      <c r="U136" s="38"/>
      <c r="V136" s="38"/>
      <c r="W136" s="38"/>
      <c r="X136" s="38"/>
      <c r="Y136" s="38"/>
      <c r="Z136" s="11"/>
      <c r="AB136" s="38"/>
      <c r="AG136" s="35"/>
    </row>
    <row r="137" spans="1:33" ht="16.5" x14ac:dyDescent="0.3">
      <c r="A137">
        <f t="shared" si="2"/>
        <v>39</v>
      </c>
      <c r="B137">
        <v>2</v>
      </c>
      <c r="C137">
        <v>38</v>
      </c>
      <c r="D137" s="3">
        <v>42035</v>
      </c>
      <c r="E137" s="33">
        <v>15</v>
      </c>
      <c r="F137">
        <v>1</v>
      </c>
      <c r="G137" s="10">
        <f>+HLOOKUP(VLOOKUP($B137,$AD$3:$AE$12,2,0),costos_sf!$D$2:$AZ$99,base_mayorista!$A137,0)</f>
        <v>511527564.66509795</v>
      </c>
      <c r="H137" s="10">
        <f>+HLOOKUP(VLOOKUP($B137,$AD$3:$AE$12,2,0),creditos_sf!$D$2:$AY$99,base_mayorista!$A137,0)</f>
        <v>1934581468.0241799</v>
      </c>
      <c r="I137" s="10">
        <f>+HLOOKUP(VLOOKUP($B137,$AD$3:$AE$12,2,0),creditos_sf!$D$103:$AY$200,base_mayorista!$A137,0)</f>
        <v>3987905234.4059801</v>
      </c>
      <c r="J137" s="10">
        <f>+HLOOKUP(VLOOKUP($B137,$AD$3:$AE$12,2,0),Costo_fondeo!$D$3:$AY$100,base_mayorista!$A137,0)</f>
        <v>2.5252767910242429</v>
      </c>
      <c r="K137" s="10">
        <f>+HLOOKUP(VLOOKUP($B137,$AD$3:$AE$12,2,0),Costo_provisiones!$D$3:$AY$100,base_mayorista!$A137,0)</f>
        <v>1.8820218123266408</v>
      </c>
      <c r="L137" s="10">
        <f>+HLOOKUP(VLOOKUP($B137,$AD$3:$AE$12,2,0),Morosidad_control!$D$4:$AY$101,base_mayorista!$A137,0)</f>
        <v>1.6342372089464103</v>
      </c>
      <c r="M137" s="10">
        <f ca="1">+OFFSET(Capital_2!$D$2,base_mayorista!A137,0)</f>
        <v>3.0663026726799725</v>
      </c>
      <c r="N137" s="10">
        <f>+HLOOKUP(VLOOKUP($B137,$AD$3:$AE$12,2,0),costo_laboral!$E$2:$AZ$99,base_mayorista!$A137,0)</f>
        <v>3.45454784387187</v>
      </c>
      <c r="O137" s="10">
        <f>+HLOOKUP(VLOOKUP($B137,$AD$3:$AE$12,2,0),Participacion1!$D$4:$M$101,base_mayorista!$A137,0)</f>
        <v>3.1815902038346047</v>
      </c>
      <c r="P137" s="1"/>
      <c r="Q137" s="10"/>
      <c r="R137" s="10"/>
      <c r="S137" s="10"/>
      <c r="T137" s="38"/>
      <c r="U137" s="38"/>
      <c r="V137" s="38"/>
      <c r="W137" s="38"/>
      <c r="X137" s="38"/>
      <c r="Y137" s="38"/>
      <c r="Z137" s="11"/>
      <c r="AB137" s="38"/>
      <c r="AG137" s="35"/>
    </row>
    <row r="138" spans="1:33" ht="16.5" x14ac:dyDescent="0.3">
      <c r="A138">
        <f t="shared" si="2"/>
        <v>40</v>
      </c>
      <c r="B138">
        <v>2</v>
      </c>
      <c r="C138">
        <v>39</v>
      </c>
      <c r="D138" s="3">
        <v>42063</v>
      </c>
      <c r="E138" s="33">
        <v>15</v>
      </c>
      <c r="F138">
        <v>1</v>
      </c>
      <c r="G138" s="10">
        <f>+HLOOKUP(VLOOKUP($B138,$AD$3:$AE$12,2,0),costos_sf!$D$2:$AZ$99,base_mayorista!$A138,0)</f>
        <v>521183731.89546204</v>
      </c>
      <c r="H138" s="10">
        <f>+HLOOKUP(VLOOKUP($B138,$AD$3:$AE$12,2,0),creditos_sf!$D$2:$AY$99,base_mayorista!$A138,0)</f>
        <v>2007456834.00932</v>
      </c>
      <c r="I138" s="10">
        <f>+HLOOKUP(VLOOKUP($B138,$AD$3:$AE$12,2,0),creditos_sf!$D$103:$AY$200,base_mayorista!$A138,0)</f>
        <v>4052426397.5394001</v>
      </c>
      <c r="J138" s="10">
        <f>+HLOOKUP(VLOOKUP($B138,$AD$3:$AE$12,2,0),Costo_fondeo!$D$3:$AY$100,base_mayorista!$A138,0)</f>
        <v>2.5063811389759572</v>
      </c>
      <c r="K138" s="10">
        <f>+HLOOKUP(VLOOKUP($B138,$AD$3:$AE$12,2,0),Costo_provisiones!$D$3:$AY$100,base_mayorista!$A138,0)</f>
        <v>1.9631874481937897</v>
      </c>
      <c r="L138" s="10">
        <f>+HLOOKUP(VLOOKUP($B138,$AD$3:$AE$12,2,0),Morosidad_control!$D$4:$AY$101,base_mayorista!$A138,0)</f>
        <v>1.6243386383115046</v>
      </c>
      <c r="M138" s="10">
        <f ca="1">+OFFSET(Capital_2!$D$2,base_mayorista!A138,0)</f>
        <v>3.049096647123327</v>
      </c>
      <c r="N138" s="10">
        <f>+HLOOKUP(VLOOKUP($B138,$AD$3:$AE$12,2,0),costo_laboral!$E$2:$AZ$99,base_mayorista!$A138,0)</f>
        <v>3.3996267966461899</v>
      </c>
      <c r="O138" s="10">
        <f>+HLOOKUP(VLOOKUP($B138,$AD$3:$AE$12,2,0),Participacion1!$D$4:$M$101,base_mayorista!$A138,0)</f>
        <v>3.3699928119909837</v>
      </c>
      <c r="P138" s="1"/>
      <c r="Q138" s="10"/>
      <c r="R138" s="10"/>
      <c r="S138" s="10"/>
      <c r="T138" s="38"/>
      <c r="U138" s="38"/>
      <c r="V138" s="38"/>
      <c r="W138" s="38"/>
      <c r="X138" s="38"/>
      <c r="Y138" s="38"/>
      <c r="Z138" s="11"/>
      <c r="AB138" s="38"/>
      <c r="AG138" s="35"/>
    </row>
    <row r="139" spans="1:33" ht="16.5" x14ac:dyDescent="0.3">
      <c r="A139">
        <f t="shared" si="2"/>
        <v>41</v>
      </c>
      <c r="B139">
        <v>2</v>
      </c>
      <c r="C139">
        <v>40</v>
      </c>
      <c r="D139" s="3">
        <v>42094</v>
      </c>
      <c r="E139" s="33">
        <v>15</v>
      </c>
      <c r="F139">
        <v>1</v>
      </c>
      <c r="G139" s="10">
        <f>+HLOOKUP(VLOOKUP($B139,$AD$3:$AE$12,2,0),costos_sf!$D$2:$AZ$99,base_mayorista!$A139,0)</f>
        <v>527300306.79984599</v>
      </c>
      <c r="H139" s="10">
        <f>+HLOOKUP(VLOOKUP($B139,$AD$3:$AE$12,2,0),creditos_sf!$D$2:$AY$99,base_mayorista!$A139,0)</f>
        <v>2034107304.90607</v>
      </c>
      <c r="I139" s="10">
        <f>+HLOOKUP(VLOOKUP($B139,$AD$3:$AE$12,2,0),creditos_sf!$D$103:$AY$200,base_mayorista!$A139,0)</f>
        <v>4109131976.7934799</v>
      </c>
      <c r="J139" s="10">
        <f>+HLOOKUP(VLOOKUP($B139,$AD$3:$AE$12,2,0),Costo_fondeo!$D$3:$AY$100,base_mayorista!$A139,0)</f>
        <v>2.4991653392890503</v>
      </c>
      <c r="K139" s="10">
        <f>+HLOOKUP(VLOOKUP($B139,$AD$3:$AE$12,2,0),Costo_provisiones!$D$3:$AY$100,base_mayorista!$A139,0)</f>
        <v>1.9793121777754723</v>
      </c>
      <c r="L139" s="10">
        <f>+HLOOKUP(VLOOKUP($B139,$AD$3:$AE$12,2,0),Morosidad_control!$D$4:$AY$101,base_mayorista!$A139,0)</f>
        <v>1.6198884138728391</v>
      </c>
      <c r="M139" s="10">
        <f ca="1">+OFFSET(Capital_2!$D$2,base_mayorista!A139,0)</f>
        <v>3.0217281587138265</v>
      </c>
      <c r="N139" s="10">
        <f>+HLOOKUP(VLOOKUP($B139,$AD$3:$AE$12,2,0),costo_laboral!$E$2:$AZ$99,base_mayorista!$A139,0)</f>
        <v>3.3716413069039102</v>
      </c>
      <c r="O139" s="10">
        <f>+HLOOKUP(VLOOKUP($B139,$AD$3:$AE$12,2,0),Participacion1!$D$4:$M$101,base_mayorista!$A139,0)</f>
        <v>3.2577352904845167</v>
      </c>
      <c r="P139" s="1"/>
      <c r="Q139" s="10"/>
      <c r="R139" s="10"/>
      <c r="S139" s="10"/>
      <c r="T139" s="38"/>
      <c r="U139" s="38"/>
      <c r="V139" s="38"/>
      <c r="W139" s="38"/>
      <c r="X139" s="38"/>
      <c r="Y139" s="38"/>
      <c r="Z139" s="11"/>
      <c r="AB139" s="38"/>
      <c r="AG139" s="35"/>
    </row>
    <row r="140" spans="1:33" ht="16.5" x14ac:dyDescent="0.3">
      <c r="A140">
        <f t="shared" si="2"/>
        <v>42</v>
      </c>
      <c r="B140">
        <v>2</v>
      </c>
      <c r="C140">
        <v>41</v>
      </c>
      <c r="D140" s="3">
        <v>42124</v>
      </c>
      <c r="E140" s="33">
        <v>15</v>
      </c>
      <c r="F140">
        <v>1</v>
      </c>
      <c r="G140" s="10">
        <f>+HLOOKUP(VLOOKUP($B140,$AD$3:$AE$12,2,0),costos_sf!$D$2:$AZ$99,base_mayorista!$A140,0)</f>
        <v>531227066.03306299</v>
      </c>
      <c r="H140" s="10">
        <f>+HLOOKUP(VLOOKUP($B140,$AD$3:$AE$12,2,0),creditos_sf!$D$2:$AY$99,base_mayorista!$A140,0)</f>
        <v>2037052775.37869</v>
      </c>
      <c r="I140" s="10">
        <f>+HLOOKUP(VLOOKUP($B140,$AD$3:$AE$12,2,0),creditos_sf!$D$103:$AY$200,base_mayorista!$A140,0)</f>
        <v>4133163086.94064</v>
      </c>
      <c r="J140" s="10">
        <f>+HLOOKUP(VLOOKUP($B140,$AD$3:$AE$12,2,0),Costo_fondeo!$D$3:$AY$100,base_mayorista!$A140,0)</f>
        <v>2.4914704971460004</v>
      </c>
      <c r="K140" s="10">
        <f>+HLOOKUP(VLOOKUP($B140,$AD$3:$AE$12,2,0),Costo_provisiones!$D$3:$AY$100,base_mayorista!$A140,0)</f>
        <v>2.0290774037755623</v>
      </c>
      <c r="L140" s="10">
        <f>+HLOOKUP(VLOOKUP($B140,$AD$3:$AE$12,2,0),Morosidad_control!$D$4:$AY$101,base_mayorista!$A140,0)</f>
        <v>1.6982240004650082</v>
      </c>
      <c r="M140" s="10">
        <f ca="1">+OFFSET(Capital_2!$D$2,base_mayorista!A140,0)</f>
        <v>3.0029222612045556</v>
      </c>
      <c r="N140" s="10">
        <f>+HLOOKUP(VLOOKUP($B140,$AD$3:$AE$12,2,0),costo_laboral!$E$2:$AZ$99,base_mayorista!$A140,0)</f>
        <v>3.3570455561483601</v>
      </c>
      <c r="O140" s="10">
        <f>+HLOOKUP(VLOOKUP($B140,$AD$3:$AE$12,2,0),Participacion1!$D$4:$M$101,base_mayorista!$A140,0)</f>
        <v>3.163747475036939</v>
      </c>
      <c r="P140" s="1"/>
      <c r="Q140" s="10"/>
      <c r="R140" s="10"/>
      <c r="S140" s="10"/>
      <c r="T140" s="38"/>
      <c r="U140" s="38"/>
      <c r="V140" s="38"/>
      <c r="W140" s="38"/>
      <c r="X140" s="38"/>
      <c r="Y140" s="38"/>
      <c r="Z140" s="11"/>
      <c r="AB140" s="38"/>
      <c r="AG140" s="35"/>
    </row>
    <row r="141" spans="1:33" ht="16.5" x14ac:dyDescent="0.3">
      <c r="A141">
        <f t="shared" si="2"/>
        <v>43</v>
      </c>
      <c r="B141">
        <v>2</v>
      </c>
      <c r="C141">
        <v>42</v>
      </c>
      <c r="D141" s="3">
        <v>42155</v>
      </c>
      <c r="E141" s="33">
        <v>15</v>
      </c>
      <c r="F141">
        <v>1</v>
      </c>
      <c r="G141" s="10">
        <f>+HLOOKUP(VLOOKUP($B141,$AD$3:$AE$12,2,0),costos_sf!$D$2:$AZ$99,base_mayorista!$A141,0)</f>
        <v>533453375.83083695</v>
      </c>
      <c r="H141" s="10">
        <f>+HLOOKUP(VLOOKUP($B141,$AD$3:$AE$12,2,0),creditos_sf!$D$2:$AY$99,base_mayorista!$A141,0)</f>
        <v>2064141417.3628299</v>
      </c>
      <c r="I141" s="10">
        <f>+HLOOKUP(VLOOKUP($B141,$AD$3:$AE$12,2,0),creditos_sf!$D$103:$AY$200,base_mayorista!$A141,0)</f>
        <v>4107378437.5794702</v>
      </c>
      <c r="J141" s="10">
        <f>+HLOOKUP(VLOOKUP($B141,$AD$3:$AE$12,2,0),Costo_fondeo!$D$3:$AY$100,base_mayorista!$A141,0)</f>
        <v>2.4953987307071999</v>
      </c>
      <c r="K141" s="10">
        <f>+HLOOKUP(VLOOKUP($B141,$AD$3:$AE$12,2,0),Costo_provisiones!$D$3:$AY$100,base_mayorista!$A141,0)</f>
        <v>2.0147773158165876</v>
      </c>
      <c r="L141" s="10">
        <f>+HLOOKUP(VLOOKUP($B141,$AD$3:$AE$12,2,0),Morosidad_control!$D$4:$AY$101,base_mayorista!$A141,0)</f>
        <v>1.6901733936862715</v>
      </c>
      <c r="M141" s="10">
        <f ca="1">+OFFSET(Capital_2!$D$2,base_mayorista!A141,0)</f>
        <v>2.9913163210576634</v>
      </c>
      <c r="N141" s="10">
        <f>+HLOOKUP(VLOOKUP($B141,$AD$3:$AE$12,2,0),costo_laboral!$E$2:$AZ$99,base_mayorista!$A141,0)</f>
        <v>3.3263036123387</v>
      </c>
      <c r="O141" s="10">
        <f>+HLOOKUP(VLOOKUP($B141,$AD$3:$AE$12,2,0),Participacion1!$D$4:$M$101,base_mayorista!$A141,0)</f>
        <v>3.1572520389206846</v>
      </c>
      <c r="P141" s="1"/>
      <c r="Q141" s="10"/>
      <c r="R141" s="10"/>
      <c r="S141" s="10"/>
      <c r="T141" s="38"/>
      <c r="U141" s="38"/>
      <c r="V141" s="38"/>
      <c r="W141" s="38"/>
      <c r="X141" s="38"/>
      <c r="Y141" s="38"/>
      <c r="Z141" s="11"/>
      <c r="AB141" s="38"/>
      <c r="AG141" s="35"/>
    </row>
    <row r="142" spans="1:33" ht="16.5" x14ac:dyDescent="0.3">
      <c r="A142">
        <f t="shared" si="2"/>
        <v>44</v>
      </c>
      <c r="B142">
        <v>2</v>
      </c>
      <c r="C142">
        <v>43</v>
      </c>
      <c r="D142" s="3">
        <v>42185</v>
      </c>
      <c r="E142" s="33">
        <v>15</v>
      </c>
      <c r="F142">
        <v>1</v>
      </c>
      <c r="G142" s="10">
        <f>+HLOOKUP(VLOOKUP($B142,$AD$3:$AE$12,2,0),costos_sf!$D$2:$AZ$99,base_mayorista!$A142,0)</f>
        <v>536012521.35929805</v>
      </c>
      <c r="H142" s="10">
        <f>+HLOOKUP(VLOOKUP($B142,$AD$3:$AE$12,2,0),creditos_sf!$D$2:$AY$99,base_mayorista!$A142,0)</f>
        <v>1983369342.9216399</v>
      </c>
      <c r="I142" s="10">
        <f>+HLOOKUP(VLOOKUP($B142,$AD$3:$AE$12,2,0),creditos_sf!$D$103:$AY$200,base_mayorista!$A142,0)</f>
        <v>4156419732.1050601</v>
      </c>
      <c r="J142" s="10">
        <f>+HLOOKUP(VLOOKUP($B142,$AD$3:$AE$12,2,0),Costo_fondeo!$D$3:$AY$100,base_mayorista!$A142,0)</f>
        <v>2.4988812665144873</v>
      </c>
      <c r="K142" s="10">
        <f>+HLOOKUP(VLOOKUP($B142,$AD$3:$AE$12,2,0),Costo_provisiones!$D$3:$AY$100,base_mayorista!$A142,0)</f>
        <v>2.0465776811359606</v>
      </c>
      <c r="L142" s="10">
        <f>+HLOOKUP(VLOOKUP($B142,$AD$3:$AE$12,2,0),Morosidad_control!$D$4:$AY$101,base_mayorista!$A142,0)</f>
        <v>1.7318635189430183</v>
      </c>
      <c r="M142" s="10">
        <f ca="1">+OFFSET(Capital_2!$D$2,base_mayorista!A142,0)</f>
        <v>2.9626797769382383</v>
      </c>
      <c r="N142" s="10">
        <f>+HLOOKUP(VLOOKUP($B142,$AD$3:$AE$12,2,0),costo_laboral!$E$2:$AZ$99,base_mayorista!$A142,0)</f>
        <v>3.3083993079898502</v>
      </c>
      <c r="O142" s="10">
        <f>+HLOOKUP(VLOOKUP($B142,$AD$3:$AE$12,2,0),Participacion1!$D$4:$M$101,base_mayorista!$A142,0)</f>
        <v>3.041474609313386</v>
      </c>
      <c r="P142" s="1"/>
      <c r="Q142" s="10"/>
      <c r="R142" s="10"/>
      <c r="S142" s="10"/>
      <c r="T142" s="38"/>
      <c r="U142" s="38"/>
      <c r="V142" s="38"/>
      <c r="W142" s="38"/>
      <c r="X142" s="38"/>
      <c r="Y142" s="38"/>
      <c r="Z142" s="11"/>
      <c r="AB142" s="38"/>
      <c r="AG142" s="35"/>
    </row>
    <row r="143" spans="1:33" ht="16.5" x14ac:dyDescent="0.3">
      <c r="A143">
        <f t="shared" si="2"/>
        <v>45</v>
      </c>
      <c r="B143">
        <v>2</v>
      </c>
      <c r="C143">
        <v>44</v>
      </c>
      <c r="D143" s="3">
        <v>42216</v>
      </c>
      <c r="E143" s="33">
        <v>15</v>
      </c>
      <c r="F143">
        <v>1</v>
      </c>
      <c r="G143" s="10">
        <f>+HLOOKUP(VLOOKUP($B143,$AD$3:$AE$12,2,0),costos_sf!$D$2:$AZ$99,base_mayorista!$A143,0)</f>
        <v>540804378.91609502</v>
      </c>
      <c r="H143" s="10">
        <f>+HLOOKUP(VLOOKUP($B143,$AD$3:$AE$12,2,0),creditos_sf!$D$2:$AY$99,base_mayorista!$A143,0)</f>
        <v>1996955113.9332101</v>
      </c>
      <c r="I143" s="10">
        <f>+HLOOKUP(VLOOKUP($B143,$AD$3:$AE$12,2,0),creditos_sf!$D$103:$AY$200,base_mayorista!$A143,0)</f>
        <v>4171640543.4251103</v>
      </c>
      <c r="J143" s="10">
        <f>+HLOOKUP(VLOOKUP($B143,$AD$3:$AE$12,2,0),Costo_fondeo!$D$3:$AY$100,base_mayorista!$A143,0)</f>
        <v>2.4830640510062651</v>
      </c>
      <c r="K143" s="10">
        <f>+HLOOKUP(VLOOKUP($B143,$AD$3:$AE$12,2,0),Costo_provisiones!$D$3:$AY$100,base_mayorista!$A143,0)</f>
        <v>2.0849447046026741</v>
      </c>
      <c r="L143" s="10">
        <f>+HLOOKUP(VLOOKUP($B143,$AD$3:$AE$12,2,0),Morosidad_control!$D$4:$AY$101,base_mayorista!$A143,0)</f>
        <v>1.7725891753249938</v>
      </c>
      <c r="M143" s="10">
        <f ca="1">+OFFSET(Capital_2!$D$2,base_mayorista!A143,0)</f>
        <v>2.9172838879084302</v>
      </c>
      <c r="N143" s="10">
        <f>+HLOOKUP(VLOOKUP($B143,$AD$3:$AE$12,2,0),costo_laboral!$E$2:$AZ$99,base_mayorista!$A143,0)</f>
        <v>3.2761607145323501</v>
      </c>
      <c r="O143" s="10">
        <f>+HLOOKUP(VLOOKUP($B143,$AD$3:$AE$12,2,0),Participacion1!$D$4:$M$101,base_mayorista!$A143,0)</f>
        <v>2.9798647567825109</v>
      </c>
      <c r="P143" s="1"/>
      <c r="Q143" s="10"/>
      <c r="R143" s="10"/>
      <c r="S143" s="10"/>
      <c r="T143" s="38"/>
      <c r="U143" s="38"/>
      <c r="V143" s="38"/>
      <c r="W143" s="38"/>
      <c r="X143" s="38"/>
      <c r="Y143" s="38"/>
      <c r="Z143" s="11"/>
      <c r="AB143" s="38"/>
      <c r="AG143" s="35"/>
    </row>
    <row r="144" spans="1:33" ht="16.5" x14ac:dyDescent="0.3">
      <c r="A144">
        <f t="shared" si="2"/>
        <v>46</v>
      </c>
      <c r="B144">
        <v>2</v>
      </c>
      <c r="C144">
        <v>45</v>
      </c>
      <c r="D144" s="3">
        <v>42247</v>
      </c>
      <c r="E144" s="33">
        <v>15</v>
      </c>
      <c r="F144">
        <v>1</v>
      </c>
      <c r="G144" s="10">
        <f>+HLOOKUP(VLOOKUP($B144,$AD$3:$AE$12,2,0),costos_sf!$D$2:$AZ$99,base_mayorista!$A144,0)</f>
        <v>543172465.29539001</v>
      </c>
      <c r="H144" s="10">
        <f>+HLOOKUP(VLOOKUP($B144,$AD$3:$AE$12,2,0),creditos_sf!$D$2:$AY$99,base_mayorista!$A144,0)</f>
        <v>2160883830.07406</v>
      </c>
      <c r="I144" s="10">
        <f>+HLOOKUP(VLOOKUP($B144,$AD$3:$AE$12,2,0),creditos_sf!$D$103:$AY$200,base_mayorista!$A144,0)</f>
        <v>4290475731.89364</v>
      </c>
      <c r="J144" s="10">
        <f>+HLOOKUP(VLOOKUP($B144,$AD$3:$AE$12,2,0),Costo_fondeo!$D$3:$AY$100,base_mayorista!$A144,0)</f>
        <v>2.4719293296159397</v>
      </c>
      <c r="K144" s="10">
        <f>+HLOOKUP(VLOOKUP($B144,$AD$3:$AE$12,2,0),Costo_provisiones!$D$3:$AY$100,base_mayorista!$A144,0)</f>
        <v>2.0974315594476751</v>
      </c>
      <c r="L144" s="10">
        <f>+HLOOKUP(VLOOKUP($B144,$AD$3:$AE$12,2,0),Morosidad_control!$D$4:$AY$101,base_mayorista!$A144,0)</f>
        <v>1.6963278011151526</v>
      </c>
      <c r="M144" s="10">
        <f ca="1">+OFFSET(Capital_2!$D$2,base_mayorista!A144,0)</f>
        <v>2.8874106541141011</v>
      </c>
      <c r="N144" s="10">
        <f>+HLOOKUP(VLOOKUP($B144,$AD$3:$AE$12,2,0),costo_laboral!$E$2:$AZ$99,base_mayorista!$A144,0)</f>
        <v>3.0953534694850902</v>
      </c>
      <c r="O144" s="10">
        <f>+HLOOKUP(VLOOKUP($B144,$AD$3:$AE$12,2,0),Participacion1!$D$4:$M$101,base_mayorista!$A144,0)</f>
        <v>3.1261666917555733</v>
      </c>
      <c r="P144" s="1"/>
      <c r="Q144" s="10"/>
      <c r="R144" s="10"/>
      <c r="S144" s="10"/>
      <c r="T144" s="38"/>
      <c r="U144" s="38"/>
      <c r="V144" s="38"/>
      <c r="W144" s="38"/>
      <c r="X144" s="38"/>
      <c r="Y144" s="38"/>
      <c r="Z144" s="11"/>
      <c r="AB144" s="38"/>
      <c r="AG144" s="35"/>
    </row>
    <row r="145" spans="1:33" ht="16.5" x14ac:dyDescent="0.3">
      <c r="A145">
        <f t="shared" si="2"/>
        <v>47</v>
      </c>
      <c r="B145">
        <v>2</v>
      </c>
      <c r="C145">
        <v>46</v>
      </c>
      <c r="D145" s="3">
        <v>42277</v>
      </c>
      <c r="E145" s="33">
        <v>15</v>
      </c>
      <c r="F145">
        <v>1</v>
      </c>
      <c r="G145" s="10">
        <f>+HLOOKUP(VLOOKUP($B145,$AD$3:$AE$12,2,0),costos_sf!$D$2:$AZ$99,base_mayorista!$A145,0)</f>
        <v>548331532.42442703</v>
      </c>
      <c r="H145" s="10">
        <f>+HLOOKUP(VLOOKUP($B145,$AD$3:$AE$12,2,0),creditos_sf!$D$2:$AY$99,base_mayorista!$A145,0)</f>
        <v>2191771943.2224703</v>
      </c>
      <c r="I145" s="10">
        <f>+HLOOKUP(VLOOKUP($B145,$AD$3:$AE$12,2,0),creditos_sf!$D$103:$AY$200,base_mayorista!$A145,0)</f>
        <v>4257182406.3390698</v>
      </c>
      <c r="J145" s="10">
        <f>+HLOOKUP(VLOOKUP($B145,$AD$3:$AE$12,2,0),Costo_fondeo!$D$3:$AY$100,base_mayorista!$A145,0)</f>
        <v>2.4729204538949205</v>
      </c>
      <c r="K145" s="10">
        <f>+HLOOKUP(VLOOKUP($B145,$AD$3:$AE$12,2,0),Costo_provisiones!$D$3:$AY$100,base_mayorista!$A145,0)</f>
        <v>2.1047580473487733</v>
      </c>
      <c r="L145" s="10">
        <f>+HLOOKUP(VLOOKUP($B145,$AD$3:$AE$12,2,0),Morosidad_control!$D$4:$AY$101,base_mayorista!$A145,0)</f>
        <v>1.7528304603768505</v>
      </c>
      <c r="M145" s="10">
        <f ca="1">+OFFSET(Capital_2!$D$2,base_mayorista!A145,0)</f>
        <v>2.8604428107092303</v>
      </c>
      <c r="N145" s="10">
        <f>+HLOOKUP(VLOOKUP($B145,$AD$3:$AE$12,2,0),costo_laboral!$E$2:$AZ$99,base_mayorista!$A145,0)</f>
        <v>3.08590073901544</v>
      </c>
      <c r="O145" s="10">
        <f>+HLOOKUP(VLOOKUP($B145,$AD$3:$AE$12,2,0),Participacion1!$D$4:$M$101,base_mayorista!$A145,0)</f>
        <v>3.1136896615572995</v>
      </c>
      <c r="P145" s="1"/>
      <c r="Q145" s="10"/>
      <c r="R145" s="10"/>
      <c r="S145" s="10"/>
      <c r="T145" s="38"/>
      <c r="U145" s="38"/>
      <c r="V145" s="38"/>
      <c r="W145" s="38"/>
      <c r="X145" s="38"/>
      <c r="Y145" s="38"/>
      <c r="Z145" s="11"/>
      <c r="AB145" s="38"/>
      <c r="AG145" s="35"/>
    </row>
    <row r="146" spans="1:33" ht="16.5" x14ac:dyDescent="0.3">
      <c r="A146">
        <f t="shared" si="2"/>
        <v>48</v>
      </c>
      <c r="B146">
        <v>2</v>
      </c>
      <c r="C146">
        <v>47</v>
      </c>
      <c r="D146" s="3">
        <v>42308</v>
      </c>
      <c r="E146" s="33">
        <v>15</v>
      </c>
      <c r="F146">
        <v>1</v>
      </c>
      <c r="G146" s="10">
        <f>+HLOOKUP(VLOOKUP($B146,$AD$3:$AE$12,2,0),costos_sf!$D$2:$AZ$99,base_mayorista!$A146,0)</f>
        <v>550127088.52948999</v>
      </c>
      <c r="H146" s="10">
        <f>+HLOOKUP(VLOOKUP($B146,$AD$3:$AE$12,2,0),creditos_sf!$D$2:$AY$99,base_mayorista!$A146,0)</f>
        <v>2251154963.68402</v>
      </c>
      <c r="I146" s="10">
        <f>+HLOOKUP(VLOOKUP($B146,$AD$3:$AE$12,2,0),creditos_sf!$D$103:$AY$200,base_mayorista!$A146,0)</f>
        <v>4316129519.6264095</v>
      </c>
      <c r="J146" s="10">
        <f>+HLOOKUP(VLOOKUP($B146,$AD$3:$AE$12,2,0),Costo_fondeo!$D$3:$AY$100,base_mayorista!$A146,0)</f>
        <v>2.4846944527340837</v>
      </c>
      <c r="K146" s="10">
        <f>+HLOOKUP(VLOOKUP($B146,$AD$3:$AE$12,2,0),Costo_provisiones!$D$3:$AY$100,base_mayorista!$A146,0)</f>
        <v>2.1023220566409182</v>
      </c>
      <c r="L146" s="10">
        <f>+HLOOKUP(VLOOKUP($B146,$AD$3:$AE$12,2,0),Morosidad_control!$D$4:$AY$101,base_mayorista!$A146,0)</f>
        <v>1.7239718067712679</v>
      </c>
      <c r="M146" s="10">
        <f ca="1">+OFFSET(Capital_2!$D$2,base_mayorista!A146,0)</f>
        <v>2.8360712606451561</v>
      </c>
      <c r="N146" s="10">
        <f>+HLOOKUP(VLOOKUP($B146,$AD$3:$AE$12,2,0),costo_laboral!$E$2:$AZ$99,base_mayorista!$A146,0)</f>
        <v>3.0014655317472601</v>
      </c>
      <c r="O146" s="10">
        <f>+HLOOKUP(VLOOKUP($B146,$AD$3:$AE$12,2,0),Participacion1!$D$4:$M$101,base_mayorista!$A146,0)</f>
        <v>3.1395575165208944</v>
      </c>
      <c r="P146" s="1"/>
      <c r="Q146" s="10"/>
      <c r="R146" s="10"/>
      <c r="S146" s="10"/>
      <c r="T146" s="38"/>
      <c r="U146" s="38"/>
      <c r="V146" s="38"/>
      <c r="W146" s="38"/>
      <c r="X146" s="38"/>
      <c r="Y146" s="38"/>
      <c r="Z146" s="11"/>
      <c r="AB146" s="38"/>
      <c r="AG146" s="35"/>
    </row>
    <row r="147" spans="1:33" ht="16.5" x14ac:dyDescent="0.3">
      <c r="A147">
        <f t="shared" si="2"/>
        <v>49</v>
      </c>
      <c r="B147">
        <v>2</v>
      </c>
      <c r="C147">
        <v>48</v>
      </c>
      <c r="D147" s="3">
        <v>42338</v>
      </c>
      <c r="E147" s="33">
        <v>15</v>
      </c>
      <c r="F147">
        <v>1</v>
      </c>
      <c r="G147" s="10">
        <f>+HLOOKUP(VLOOKUP($B147,$AD$3:$AE$12,2,0),costos_sf!$D$2:$AZ$99,base_mayorista!$A147,0)</f>
        <v>552074693.80732298</v>
      </c>
      <c r="H147" s="10">
        <f>+HLOOKUP(VLOOKUP($B147,$AD$3:$AE$12,2,0),creditos_sf!$D$2:$AY$99,base_mayorista!$A147,0)</f>
        <v>2307419105.5731697</v>
      </c>
      <c r="I147" s="10">
        <f>+HLOOKUP(VLOOKUP($B147,$AD$3:$AE$12,2,0),creditos_sf!$D$103:$AY$200,base_mayorista!$A147,0)</f>
        <v>4348600567.6235695</v>
      </c>
      <c r="J147" s="10">
        <f>+HLOOKUP(VLOOKUP($B147,$AD$3:$AE$12,2,0),Costo_fondeo!$D$3:$AY$100,base_mayorista!$A147,0)</f>
        <v>2.4931206667401713</v>
      </c>
      <c r="K147" s="10">
        <f>+HLOOKUP(VLOOKUP($B147,$AD$3:$AE$12,2,0),Costo_provisiones!$D$3:$AY$100,base_mayorista!$A147,0)</f>
        <v>2.0830815024454314</v>
      </c>
      <c r="L147" s="10">
        <f>+HLOOKUP(VLOOKUP($B147,$AD$3:$AE$12,2,0),Morosidad_control!$D$4:$AY$101,base_mayorista!$A147,0)</f>
        <v>1.741988231687992</v>
      </c>
      <c r="M147" s="10">
        <f ca="1">+OFFSET(Capital_2!$D$2,base_mayorista!A147,0)</f>
        <v>2.8102228331623054</v>
      </c>
      <c r="N147" s="10">
        <f>+HLOOKUP(VLOOKUP($B147,$AD$3:$AE$12,2,0),costo_laboral!$E$2:$AZ$99,base_mayorista!$A147,0)</f>
        <v>2.9395718390086198</v>
      </c>
      <c r="O147" s="10">
        <f>+HLOOKUP(VLOOKUP($B147,$AD$3:$AE$12,2,0),Participacion1!$D$4:$M$101,base_mayorista!$A147,0)</f>
        <v>3.1813041944454965</v>
      </c>
      <c r="P147" s="1"/>
      <c r="Q147" s="10"/>
      <c r="R147" s="10"/>
      <c r="S147" s="10"/>
      <c r="T147" s="38"/>
      <c r="U147" s="38"/>
      <c r="V147" s="38"/>
      <c r="W147" s="38"/>
      <c r="X147" s="38"/>
      <c r="Y147" s="38"/>
      <c r="Z147" s="11"/>
      <c r="AB147" s="38"/>
      <c r="AG147" s="35"/>
    </row>
    <row r="148" spans="1:33" ht="16.5" x14ac:dyDescent="0.3">
      <c r="A148">
        <f t="shared" si="2"/>
        <v>50</v>
      </c>
      <c r="B148">
        <v>2</v>
      </c>
      <c r="C148">
        <v>49</v>
      </c>
      <c r="D148" s="3">
        <v>42369</v>
      </c>
      <c r="E148" s="33">
        <v>15</v>
      </c>
      <c r="F148">
        <v>1</v>
      </c>
      <c r="G148" s="10">
        <f>+HLOOKUP(VLOOKUP($B148,$AD$3:$AE$12,2,0),costos_sf!$D$2:$AZ$99,base_mayorista!$A148,0)</f>
        <v>557032337.17104399</v>
      </c>
      <c r="H148" s="10">
        <f>+HLOOKUP(VLOOKUP($B148,$AD$3:$AE$12,2,0),creditos_sf!$D$2:$AY$99,base_mayorista!$A148,0)</f>
        <v>2280150436.8162498</v>
      </c>
      <c r="I148" s="10">
        <f>+HLOOKUP(VLOOKUP($B148,$AD$3:$AE$12,2,0),creditos_sf!$D$103:$AY$200,base_mayorista!$A148,0)</f>
        <v>4444928271.3452196</v>
      </c>
      <c r="J148" s="10">
        <f>+HLOOKUP(VLOOKUP($B148,$AD$3:$AE$12,2,0),Costo_fondeo!$D$3:$AY$100,base_mayorista!$A148,0)</f>
        <v>2.5131047182333144</v>
      </c>
      <c r="K148" s="10">
        <f>+HLOOKUP(VLOOKUP($B148,$AD$3:$AE$12,2,0),Costo_provisiones!$D$3:$AY$100,base_mayorista!$A148,0)</f>
        <v>2.0932775844241145</v>
      </c>
      <c r="L148" s="10">
        <f>+HLOOKUP(VLOOKUP($B148,$AD$3:$AE$12,2,0),Morosidad_control!$D$4:$AY$101,base_mayorista!$A148,0)</f>
        <v>1.765481288236741</v>
      </c>
      <c r="M148" s="10">
        <f ca="1">+OFFSET(Capital_2!$D$2,base_mayorista!A148,0)</f>
        <v>2.789179696006852</v>
      </c>
      <c r="N148" s="10">
        <f>+HLOOKUP(VLOOKUP($B148,$AD$3:$AE$12,2,0),costo_laboral!$E$2:$AZ$99,base_mayorista!$A148,0)</f>
        <v>2.8747999707352201</v>
      </c>
      <c r="O148" s="10">
        <f>+HLOOKUP(VLOOKUP($B148,$AD$3:$AE$12,2,0),Participacion1!$D$4:$M$101,base_mayorista!$A148,0)</f>
        <v>3.1766677451126788</v>
      </c>
      <c r="P148" s="1"/>
      <c r="Q148" s="10"/>
      <c r="R148" s="10"/>
      <c r="S148" s="10"/>
      <c r="T148" s="38"/>
      <c r="U148" s="38"/>
      <c r="V148" s="38"/>
      <c r="W148" s="38"/>
      <c r="X148" s="38"/>
      <c r="Y148" s="38"/>
      <c r="Z148" s="11"/>
      <c r="AB148" s="38"/>
      <c r="AG148" s="35"/>
    </row>
    <row r="149" spans="1:33" ht="16.5" x14ac:dyDescent="0.3">
      <c r="A149">
        <f t="shared" si="2"/>
        <v>51</v>
      </c>
      <c r="B149">
        <v>2</v>
      </c>
      <c r="C149">
        <v>50</v>
      </c>
      <c r="D149" s="3">
        <v>42400</v>
      </c>
      <c r="E149" s="33">
        <v>16</v>
      </c>
      <c r="F149">
        <v>1</v>
      </c>
      <c r="G149" s="10">
        <f>+HLOOKUP(VLOOKUP($B149,$AD$3:$AE$12,2,0),costos_sf!$D$2:$AZ$99,base_mayorista!$A149,0)</f>
        <v>560594750.02050006</v>
      </c>
      <c r="H149" s="10">
        <f>+HLOOKUP(VLOOKUP($B149,$AD$3:$AE$12,2,0),creditos_sf!$D$2:$AY$99,base_mayorista!$A149,0)</f>
        <v>2268218580.6795297</v>
      </c>
      <c r="I149" s="10">
        <f>+HLOOKUP(VLOOKUP($B149,$AD$3:$AE$12,2,0),creditos_sf!$D$103:$AY$200,base_mayorista!$A149,0)</f>
        <v>4487596853.9800596</v>
      </c>
      <c r="J149" s="10">
        <f>+HLOOKUP(VLOOKUP($B149,$AD$3:$AE$12,2,0),Costo_fondeo!$D$3:$AY$100,base_mayorista!$A149,0)</f>
        <v>2.5193579621544551</v>
      </c>
      <c r="K149" s="10">
        <f>+HLOOKUP(VLOOKUP($B149,$AD$3:$AE$12,2,0),Costo_provisiones!$D$3:$AY$100,base_mayorista!$A149,0)</f>
        <v>2.0720742995210029</v>
      </c>
      <c r="L149" s="10">
        <f>+HLOOKUP(VLOOKUP($B149,$AD$3:$AE$12,2,0),Morosidad_control!$D$4:$AY$101,base_mayorista!$A149,0)</f>
        <v>1.9620565935466212</v>
      </c>
      <c r="M149" s="10">
        <f ca="1">+OFFSET(Capital_2!$D$2,base_mayorista!A149,0)</f>
        <v>2.7880675647391326</v>
      </c>
      <c r="N149" s="10">
        <f>+HLOOKUP(VLOOKUP($B149,$AD$3:$AE$12,2,0),costo_laboral!$E$2:$AZ$99,base_mayorista!$A149,0)</f>
        <v>2.8473957663557301</v>
      </c>
      <c r="O149" s="10">
        <f>+HLOOKUP(VLOOKUP($B149,$AD$3:$AE$12,2,0),Participacion1!$D$4:$M$101,base_mayorista!$A149,0)</f>
        <v>3.1881808259958975</v>
      </c>
      <c r="P149" s="1"/>
      <c r="Q149" s="10"/>
      <c r="R149" s="10"/>
      <c r="S149" s="10"/>
      <c r="T149" s="38"/>
      <c r="U149" s="38"/>
      <c r="V149" s="38"/>
      <c r="W149" s="38"/>
      <c r="X149" s="38"/>
      <c r="Y149" s="38"/>
      <c r="Z149" s="11"/>
      <c r="AB149" s="38"/>
      <c r="AG149" s="35"/>
    </row>
    <row r="150" spans="1:33" ht="16.5" x14ac:dyDescent="0.3">
      <c r="A150">
        <f t="shared" si="2"/>
        <v>52</v>
      </c>
      <c r="B150">
        <v>2</v>
      </c>
      <c r="C150">
        <v>51</v>
      </c>
      <c r="D150" s="3">
        <v>42429</v>
      </c>
      <c r="E150" s="33">
        <v>16</v>
      </c>
      <c r="F150">
        <v>1</v>
      </c>
      <c r="G150" s="10">
        <f>+HLOOKUP(VLOOKUP($B150,$AD$3:$AE$12,2,0),costos_sf!$D$2:$AZ$99,base_mayorista!$A150,0)</f>
        <v>565433702.52508903</v>
      </c>
      <c r="H150" s="10">
        <f>+HLOOKUP(VLOOKUP($B150,$AD$3:$AE$12,2,0),creditos_sf!$D$2:$AY$99,base_mayorista!$A150,0)</f>
        <v>2288742071.9787302</v>
      </c>
      <c r="I150" s="10">
        <f>+HLOOKUP(VLOOKUP($B150,$AD$3:$AE$12,2,0),creditos_sf!$D$103:$AY$200,base_mayorista!$A150,0)</f>
        <v>4514834457.1363497</v>
      </c>
      <c r="J150" s="10">
        <f>+HLOOKUP(VLOOKUP($B150,$AD$3:$AE$12,2,0),Costo_fondeo!$D$3:$AY$100,base_mayorista!$A150,0)</f>
        <v>2.5220426656991926</v>
      </c>
      <c r="K150" s="10">
        <f>+HLOOKUP(VLOOKUP($B150,$AD$3:$AE$12,2,0),Costo_provisiones!$D$3:$AY$100,base_mayorista!$A150,0)</f>
        <v>2.0697971048341581</v>
      </c>
      <c r="L150" s="10">
        <f>+HLOOKUP(VLOOKUP($B150,$AD$3:$AE$12,2,0),Morosidad_control!$D$4:$AY$101,base_mayorista!$A150,0)</f>
        <v>2.168890581252747</v>
      </c>
      <c r="M150" s="10">
        <f ca="1">+OFFSET(Capital_2!$D$2,base_mayorista!A150,0)</f>
        <v>2.8101212764635846</v>
      </c>
      <c r="N150" s="10">
        <f>+HLOOKUP(VLOOKUP($B150,$AD$3:$AE$12,2,0),costo_laboral!$E$2:$AZ$99,base_mayorista!$A150,0)</f>
        <v>2.8112388165367501</v>
      </c>
      <c r="O150" s="10">
        <f>+HLOOKUP(VLOOKUP($B150,$AD$3:$AE$12,2,0),Participacion1!$D$4:$M$101,base_mayorista!$A150,0)</f>
        <v>3.2700522089855975</v>
      </c>
      <c r="P150" s="1"/>
      <c r="Q150" s="10"/>
      <c r="R150" s="10"/>
      <c r="S150" s="10"/>
      <c r="T150" s="38"/>
      <c r="U150" s="38"/>
      <c r="V150" s="38"/>
      <c r="W150" s="38"/>
      <c r="X150" s="38"/>
      <c r="Y150" s="38"/>
      <c r="Z150" s="11"/>
      <c r="AB150" s="38"/>
      <c r="AG150" s="35"/>
    </row>
    <row r="151" spans="1:33" ht="16.5" x14ac:dyDescent="0.3">
      <c r="A151">
        <f t="shared" si="2"/>
        <v>53</v>
      </c>
      <c r="B151">
        <v>2</v>
      </c>
      <c r="C151">
        <v>52</v>
      </c>
      <c r="D151" s="3">
        <v>42460</v>
      </c>
      <c r="E151" s="33">
        <v>16</v>
      </c>
      <c r="F151">
        <v>1</v>
      </c>
      <c r="G151" s="10">
        <f>+HLOOKUP(VLOOKUP($B151,$AD$3:$AE$12,2,0),costos_sf!$D$2:$AZ$99,base_mayorista!$A151,0)</f>
        <v>584429855.62105501</v>
      </c>
      <c r="H151" s="10">
        <f>+HLOOKUP(VLOOKUP($B151,$AD$3:$AE$12,2,0),creditos_sf!$D$2:$AY$99,base_mayorista!$A151,0)</f>
        <v>2306251292.93961</v>
      </c>
      <c r="I151" s="10">
        <f>+HLOOKUP(VLOOKUP($B151,$AD$3:$AE$12,2,0),creditos_sf!$D$103:$AY$200,base_mayorista!$A151,0)</f>
        <v>4507694496.8295698</v>
      </c>
      <c r="J151" s="10">
        <f>+HLOOKUP(VLOOKUP($B151,$AD$3:$AE$12,2,0),Costo_fondeo!$D$3:$AY$100,base_mayorista!$A151,0)</f>
        <v>2.5326171299541196</v>
      </c>
      <c r="K151" s="10">
        <f>+HLOOKUP(VLOOKUP($B151,$AD$3:$AE$12,2,0),Costo_provisiones!$D$3:$AY$100,base_mayorista!$A151,0)</f>
        <v>2.0692759601292572</v>
      </c>
      <c r="L151" s="10">
        <f>+HLOOKUP(VLOOKUP($B151,$AD$3:$AE$12,2,0),Morosidad_control!$D$4:$AY$101,base_mayorista!$A151,0)</f>
        <v>2.074053098147199</v>
      </c>
      <c r="M151" s="10">
        <f ca="1">+OFFSET(Capital_2!$D$2,base_mayorista!A151,0)</f>
        <v>2.8489018213335102</v>
      </c>
      <c r="N151" s="10">
        <f>+HLOOKUP(VLOOKUP($B151,$AD$3:$AE$12,2,0),costo_laboral!$E$2:$AZ$99,base_mayorista!$A151,0)</f>
        <v>2.81149181916645</v>
      </c>
      <c r="O151" s="10">
        <f>+HLOOKUP(VLOOKUP($B151,$AD$3:$AE$12,2,0),Participacion1!$D$4:$M$101,base_mayorista!$A151,0)</f>
        <v>3.3158244300934814</v>
      </c>
      <c r="P151" s="1"/>
      <c r="Q151" s="10"/>
      <c r="R151" s="10"/>
      <c r="S151" s="10"/>
      <c r="T151" s="38"/>
      <c r="U151" s="38"/>
      <c r="V151" s="38"/>
      <c r="W151" s="38"/>
      <c r="X151" s="38"/>
      <c r="Y151" s="38"/>
      <c r="Z151" s="11"/>
      <c r="AB151" s="38"/>
      <c r="AG151" s="35"/>
    </row>
    <row r="152" spans="1:33" ht="16.5" x14ac:dyDescent="0.3">
      <c r="A152">
        <f t="shared" si="2"/>
        <v>54</v>
      </c>
      <c r="B152">
        <v>2</v>
      </c>
      <c r="C152">
        <v>53</v>
      </c>
      <c r="D152" s="3">
        <v>42490</v>
      </c>
      <c r="E152" s="33">
        <v>16</v>
      </c>
      <c r="F152">
        <v>1</v>
      </c>
      <c r="G152" s="10">
        <f>+HLOOKUP(VLOOKUP($B152,$AD$3:$AE$12,2,0),costos_sf!$D$2:$AZ$99,base_mayorista!$A152,0)</f>
        <v>588981347.69193399</v>
      </c>
      <c r="H152" s="10">
        <f>+HLOOKUP(VLOOKUP($B152,$AD$3:$AE$12,2,0),creditos_sf!$D$2:$AY$99,base_mayorista!$A152,0)</f>
        <v>2308703389.85286</v>
      </c>
      <c r="I152" s="10">
        <f>+HLOOKUP(VLOOKUP($B152,$AD$3:$AE$12,2,0),creditos_sf!$D$103:$AY$200,base_mayorista!$A152,0)</f>
        <v>4518525820.1835098</v>
      </c>
      <c r="J152" s="10">
        <f>+HLOOKUP(VLOOKUP($B152,$AD$3:$AE$12,2,0),Costo_fondeo!$D$3:$AY$100,base_mayorista!$A152,0)</f>
        <v>2.5313057364368978</v>
      </c>
      <c r="K152" s="10">
        <f>+HLOOKUP(VLOOKUP($B152,$AD$3:$AE$12,2,0),Costo_provisiones!$D$3:$AY$100,base_mayorista!$A152,0)</f>
        <v>2.0201734486465046</v>
      </c>
      <c r="L152" s="10">
        <f>+HLOOKUP(VLOOKUP($B152,$AD$3:$AE$12,2,0),Morosidad_control!$D$4:$AY$101,base_mayorista!$A152,0)</f>
        <v>2.0701911710110585</v>
      </c>
      <c r="M152" s="10">
        <f ca="1">+OFFSET(Capital_2!$D$2,base_mayorista!A152,0)</f>
        <v>2.8814923639740782</v>
      </c>
      <c r="N152" s="10">
        <f>+HLOOKUP(VLOOKUP($B152,$AD$3:$AE$12,2,0),costo_laboral!$E$2:$AZ$99,base_mayorista!$A152,0)</f>
        <v>2.7845649820913398</v>
      </c>
      <c r="O152" s="10">
        <f>+HLOOKUP(VLOOKUP($B152,$AD$3:$AE$12,2,0),Participacion1!$D$4:$M$101,base_mayorista!$A152,0)</f>
        <v>3.30216810102407</v>
      </c>
      <c r="P152" s="1"/>
      <c r="Q152" s="10"/>
      <c r="R152" s="10"/>
      <c r="S152" s="10"/>
      <c r="T152" s="38"/>
      <c r="U152" s="38"/>
      <c r="V152" s="38"/>
      <c r="W152" s="38"/>
      <c r="X152" s="38"/>
      <c r="Y152" s="38"/>
      <c r="Z152" s="11"/>
      <c r="AB152" s="38"/>
      <c r="AG152" s="35"/>
    </row>
    <row r="153" spans="1:33" ht="16.5" x14ac:dyDescent="0.3">
      <c r="A153">
        <f t="shared" si="2"/>
        <v>55</v>
      </c>
      <c r="B153">
        <v>2</v>
      </c>
      <c r="C153">
        <v>54</v>
      </c>
      <c r="D153" s="3">
        <v>42521</v>
      </c>
      <c r="E153" s="33">
        <v>16</v>
      </c>
      <c r="F153">
        <v>1</v>
      </c>
      <c r="G153" s="10">
        <f>+HLOOKUP(VLOOKUP($B153,$AD$3:$AE$12,2,0),costos_sf!$D$2:$AZ$99,base_mayorista!$A153,0)</f>
        <v>594424162.330791</v>
      </c>
      <c r="H153" s="10">
        <f>+HLOOKUP(VLOOKUP($B153,$AD$3:$AE$12,2,0),creditos_sf!$D$2:$AY$99,base_mayorista!$A153,0)</f>
        <v>2343726767.7535801</v>
      </c>
      <c r="I153" s="10">
        <f>+HLOOKUP(VLOOKUP($B153,$AD$3:$AE$12,2,0),creditos_sf!$D$103:$AY$200,base_mayorista!$A153,0)</f>
        <v>4552647285.9570704</v>
      </c>
      <c r="J153" s="10">
        <f>+HLOOKUP(VLOOKUP($B153,$AD$3:$AE$12,2,0),Costo_fondeo!$D$3:$AY$100,base_mayorista!$A153,0)</f>
        <v>2.5198629323223973</v>
      </c>
      <c r="K153" s="10">
        <f>+HLOOKUP(VLOOKUP($B153,$AD$3:$AE$12,2,0),Costo_provisiones!$D$3:$AY$100,base_mayorista!$A153,0)</f>
        <v>2.0439871314341578</v>
      </c>
      <c r="L153" s="10">
        <f>+HLOOKUP(VLOOKUP($B153,$AD$3:$AE$12,2,0),Morosidad_control!$D$4:$AY$101,base_mayorista!$A153,0)</f>
        <v>2.23214773166778</v>
      </c>
      <c r="M153" s="10">
        <f ca="1">+OFFSET(Capital_2!$D$2,base_mayorista!A153,0)</f>
        <v>2.9184975362021124</v>
      </c>
      <c r="N153" s="10">
        <f>+HLOOKUP(VLOOKUP($B153,$AD$3:$AE$12,2,0),costo_laboral!$E$2:$AZ$99,base_mayorista!$A153,0)</f>
        <v>2.7321767325652502</v>
      </c>
      <c r="O153" s="10">
        <f>+HLOOKUP(VLOOKUP($B153,$AD$3:$AE$12,2,0),Participacion1!$D$4:$M$101,base_mayorista!$A153,0)</f>
        <v>3.3612008374684423</v>
      </c>
      <c r="P153" s="1"/>
      <c r="Q153" s="10"/>
      <c r="R153" s="10"/>
      <c r="S153" s="10"/>
      <c r="T153" s="38"/>
      <c r="U153" s="38"/>
      <c r="V153" s="38"/>
      <c r="W153" s="38"/>
      <c r="X153" s="38"/>
      <c r="Y153" s="38"/>
      <c r="Z153" s="11"/>
      <c r="AB153" s="38"/>
      <c r="AG153" s="35"/>
    </row>
    <row r="154" spans="1:33" ht="16.5" x14ac:dyDescent="0.3">
      <c r="A154">
        <f t="shared" si="2"/>
        <v>56</v>
      </c>
      <c r="B154">
        <v>2</v>
      </c>
      <c r="C154">
        <v>55</v>
      </c>
      <c r="D154" s="3">
        <v>42551</v>
      </c>
      <c r="E154" s="33">
        <v>16</v>
      </c>
      <c r="F154">
        <v>1</v>
      </c>
      <c r="G154" s="10">
        <f>+HLOOKUP(VLOOKUP($B154,$AD$3:$AE$12,2,0),costos_sf!$D$2:$AZ$99,base_mayorista!$A154,0)</f>
        <v>604686492.84632003</v>
      </c>
      <c r="H154" s="10">
        <f>+HLOOKUP(VLOOKUP($B154,$AD$3:$AE$12,2,0),creditos_sf!$D$2:$AY$99,base_mayorista!$A154,0)</f>
        <v>2360107489.6827898</v>
      </c>
      <c r="I154" s="10">
        <f>+HLOOKUP(VLOOKUP($B154,$AD$3:$AE$12,2,0),creditos_sf!$D$103:$AY$200,base_mayorista!$A154,0)</f>
        <v>4467151395.9431095</v>
      </c>
      <c r="J154" s="10">
        <f>+HLOOKUP(VLOOKUP($B154,$AD$3:$AE$12,2,0),Costo_fondeo!$D$3:$AY$100,base_mayorista!$A154,0)</f>
        <v>2.5311898074818644</v>
      </c>
      <c r="K154" s="10">
        <f>+HLOOKUP(VLOOKUP($B154,$AD$3:$AE$12,2,0),Costo_provisiones!$D$3:$AY$100,base_mayorista!$A154,0)</f>
        <v>2.0711261178778764</v>
      </c>
      <c r="L154" s="10">
        <f>+HLOOKUP(VLOOKUP($B154,$AD$3:$AE$12,2,0),Morosidad_control!$D$4:$AY$101,base_mayorista!$A154,0)</f>
        <v>2.3170476254307784</v>
      </c>
      <c r="M154" s="10">
        <f ca="1">+OFFSET(Capital_2!$D$2,base_mayorista!A154,0)</f>
        <v>2.9650713359667673</v>
      </c>
      <c r="N154" s="10">
        <f>+HLOOKUP(VLOOKUP($B154,$AD$3:$AE$12,2,0),costo_laboral!$E$2:$AZ$99,base_mayorista!$A154,0)</f>
        <v>2.7547500114305401</v>
      </c>
      <c r="O154" s="10">
        <f>+HLOOKUP(VLOOKUP($B154,$AD$3:$AE$12,2,0),Participacion1!$D$4:$M$101,base_mayorista!$A154,0)</f>
        <v>3.4023579966723045</v>
      </c>
      <c r="P154" s="1"/>
      <c r="Q154" s="10"/>
      <c r="R154" s="10"/>
      <c r="S154" s="10"/>
      <c r="T154" s="38"/>
      <c r="U154" s="38"/>
      <c r="V154" s="38"/>
      <c r="W154" s="38"/>
      <c r="X154" s="38"/>
      <c r="Y154" s="38"/>
      <c r="Z154" s="11"/>
      <c r="AB154" s="38"/>
      <c r="AG154" s="35"/>
    </row>
    <row r="155" spans="1:33" ht="16.5" x14ac:dyDescent="0.3">
      <c r="A155">
        <f t="shared" si="2"/>
        <v>57</v>
      </c>
      <c r="B155">
        <v>2</v>
      </c>
      <c r="C155">
        <v>56</v>
      </c>
      <c r="D155" s="3">
        <v>42582</v>
      </c>
      <c r="E155" s="33">
        <v>16</v>
      </c>
      <c r="F155">
        <v>1</v>
      </c>
      <c r="G155" s="10">
        <f>+HLOOKUP(VLOOKUP($B155,$AD$3:$AE$12,2,0),costos_sf!$D$2:$AZ$99,base_mayorista!$A155,0)</f>
        <v>605241784.51619601</v>
      </c>
      <c r="H155" s="10">
        <f>+HLOOKUP(VLOOKUP($B155,$AD$3:$AE$12,2,0),creditos_sf!$D$2:$AY$99,base_mayorista!$A155,0)</f>
        <v>2434715616.78334</v>
      </c>
      <c r="I155" s="10">
        <f>+HLOOKUP(VLOOKUP($B155,$AD$3:$AE$12,2,0),creditos_sf!$D$103:$AY$200,base_mayorista!$A155,0)</f>
        <v>4470855965.8984995</v>
      </c>
      <c r="J155" s="10">
        <f>+HLOOKUP(VLOOKUP($B155,$AD$3:$AE$12,2,0),Costo_fondeo!$D$3:$AY$100,base_mayorista!$A155,0)</f>
        <v>2.5166601017956283</v>
      </c>
      <c r="K155" s="10">
        <f>+HLOOKUP(VLOOKUP($B155,$AD$3:$AE$12,2,0),Costo_provisiones!$D$3:$AY$100,base_mayorista!$A155,0)</f>
        <v>2.0384678190960352</v>
      </c>
      <c r="L155" s="10">
        <f>+HLOOKUP(VLOOKUP($B155,$AD$3:$AE$12,2,0),Morosidad_control!$D$4:$AY$101,base_mayorista!$A155,0)</f>
        <v>2.3287257378296955</v>
      </c>
      <c r="M155" s="10">
        <f ca="1">+OFFSET(Capital_2!$D$2,base_mayorista!A155,0)</f>
        <v>3.0367322920898565</v>
      </c>
      <c r="N155" s="10">
        <f>+HLOOKUP(VLOOKUP($B155,$AD$3:$AE$12,2,0),costo_laboral!$E$2:$AZ$99,base_mayorista!$A155,0)</f>
        <v>2.7531854734333998</v>
      </c>
      <c r="O155" s="10">
        <f>+HLOOKUP(VLOOKUP($B155,$AD$3:$AE$12,2,0),Participacion1!$D$4:$M$101,base_mayorista!$A155,0)</f>
        <v>3.397041271171223</v>
      </c>
      <c r="P155" s="1"/>
      <c r="Q155" s="10"/>
      <c r="R155" s="10"/>
      <c r="S155" s="10"/>
      <c r="T155" s="38"/>
      <c r="U155" s="38"/>
      <c r="V155" s="38"/>
      <c r="W155" s="38"/>
      <c r="X155" s="38"/>
      <c r="Y155" s="38"/>
      <c r="Z155" s="11"/>
      <c r="AB155" s="38"/>
      <c r="AG155" s="35"/>
    </row>
    <row r="156" spans="1:33" ht="16.5" x14ac:dyDescent="0.3">
      <c r="A156">
        <f t="shared" si="2"/>
        <v>58</v>
      </c>
      <c r="B156">
        <v>2</v>
      </c>
      <c r="C156">
        <v>57</v>
      </c>
      <c r="D156" s="3">
        <v>42613</v>
      </c>
      <c r="E156" s="33">
        <v>16</v>
      </c>
      <c r="F156">
        <v>1</v>
      </c>
      <c r="G156" s="10">
        <f>+HLOOKUP(VLOOKUP($B156,$AD$3:$AE$12,2,0),costos_sf!$D$2:$AZ$99,base_mayorista!$A156,0)</f>
        <v>607907454.27376902</v>
      </c>
      <c r="H156" s="10">
        <f>+HLOOKUP(VLOOKUP($B156,$AD$3:$AE$12,2,0),creditos_sf!$D$2:$AY$99,base_mayorista!$A156,0)</f>
        <v>2459693523.02671</v>
      </c>
      <c r="I156" s="10">
        <f>+HLOOKUP(VLOOKUP($B156,$AD$3:$AE$12,2,0),creditos_sf!$D$103:$AY$200,base_mayorista!$A156,0)</f>
        <v>4437492850.0371599</v>
      </c>
      <c r="J156" s="10">
        <f>+HLOOKUP(VLOOKUP($B156,$AD$3:$AE$12,2,0),Costo_fondeo!$D$3:$AY$100,base_mayorista!$A156,0)</f>
        <v>2.5103024331667294</v>
      </c>
      <c r="K156" s="10">
        <f>+HLOOKUP(VLOOKUP($B156,$AD$3:$AE$12,2,0),Costo_provisiones!$D$3:$AY$100,base_mayorista!$A156,0)</f>
        <v>2.0534238735159902</v>
      </c>
      <c r="L156" s="10">
        <f>+HLOOKUP(VLOOKUP($B156,$AD$3:$AE$12,2,0),Morosidad_control!$D$4:$AY$101,base_mayorista!$A156,0)</f>
        <v>2.484300594193928</v>
      </c>
      <c r="M156" s="10">
        <f ca="1">+OFFSET(Capital_2!$D$2,base_mayorista!A156,0)</f>
        <v>3.0987757605561481</v>
      </c>
      <c r="N156" s="10">
        <f>+HLOOKUP(VLOOKUP($B156,$AD$3:$AE$12,2,0),costo_laboral!$E$2:$AZ$99,base_mayorista!$A156,0)</f>
        <v>2.7529252650721499</v>
      </c>
      <c r="O156" s="10">
        <f>+HLOOKUP(VLOOKUP($B156,$AD$3:$AE$12,2,0),Participacion1!$D$4:$M$101,base_mayorista!$A156,0)</f>
        <v>3.3943234176662029</v>
      </c>
      <c r="P156" s="1"/>
      <c r="Q156" s="10"/>
      <c r="R156" s="10"/>
      <c r="S156" s="10"/>
      <c r="T156" s="38"/>
      <c r="U156" s="38"/>
      <c r="V156" s="38"/>
      <c r="W156" s="38"/>
      <c r="X156" s="38"/>
      <c r="Y156" s="38"/>
      <c r="Z156" s="11"/>
      <c r="AB156" s="38"/>
      <c r="AG156" s="35"/>
    </row>
    <row r="157" spans="1:33" ht="16.5" x14ac:dyDescent="0.3">
      <c r="A157">
        <f t="shared" si="2"/>
        <v>59</v>
      </c>
      <c r="B157">
        <v>2</v>
      </c>
      <c r="C157">
        <v>58</v>
      </c>
      <c r="D157" s="3">
        <v>42643</v>
      </c>
      <c r="E157" s="33">
        <v>16</v>
      </c>
      <c r="F157">
        <v>1</v>
      </c>
      <c r="G157" s="10">
        <f>+HLOOKUP(VLOOKUP($B157,$AD$3:$AE$12,2,0),costos_sf!$D$2:$AZ$99,base_mayorista!$A157,0)</f>
        <v>605557310.19219398</v>
      </c>
      <c r="H157" s="10">
        <f>+HLOOKUP(VLOOKUP($B157,$AD$3:$AE$12,2,0),creditos_sf!$D$2:$AY$99,base_mayorista!$A157,0)</f>
        <v>2476854238.7872801</v>
      </c>
      <c r="I157" s="10">
        <f>+HLOOKUP(VLOOKUP($B157,$AD$3:$AE$12,2,0),creditos_sf!$D$103:$AY$200,base_mayorista!$A157,0)</f>
        <v>4411748070.6869106</v>
      </c>
      <c r="J157" s="10">
        <f>+HLOOKUP(VLOOKUP($B157,$AD$3:$AE$12,2,0),Costo_fondeo!$D$3:$AY$100,base_mayorista!$A157,0)</f>
        <v>2.5181947995756309</v>
      </c>
      <c r="K157" s="10">
        <f>+HLOOKUP(VLOOKUP($B157,$AD$3:$AE$12,2,0),Costo_provisiones!$D$3:$AY$100,base_mayorista!$A157,0)</f>
        <v>2.0260238800367567</v>
      </c>
      <c r="L157" s="10">
        <f>+HLOOKUP(VLOOKUP($B157,$AD$3:$AE$12,2,0),Morosidad_control!$D$4:$AY$101,base_mayorista!$A157,0)</f>
        <v>2.5349079915908028</v>
      </c>
      <c r="M157" s="10">
        <f ca="1">+OFFSET(Capital_2!$D$2,base_mayorista!A157,0)</f>
        <v>3.1647538313822339</v>
      </c>
      <c r="N157" s="10">
        <f>+HLOOKUP(VLOOKUP($B157,$AD$3:$AE$12,2,0),costo_laboral!$E$2:$AZ$99,base_mayorista!$A157,0)</f>
        <v>2.75312276085389</v>
      </c>
      <c r="O157" s="10">
        <f>+HLOOKUP(VLOOKUP($B157,$AD$3:$AE$12,2,0),Participacion1!$D$4:$M$101,base_mayorista!$A157,0)</f>
        <v>3.4215507641854845</v>
      </c>
      <c r="P157" s="1"/>
      <c r="Q157" s="10"/>
      <c r="R157" s="10"/>
      <c r="S157" s="10"/>
      <c r="T157" s="38"/>
      <c r="U157" s="38"/>
      <c r="V157" s="38"/>
      <c r="W157" s="38"/>
      <c r="X157" s="38"/>
      <c r="Y157" s="38"/>
      <c r="Z157" s="11"/>
      <c r="AB157" s="38"/>
      <c r="AG157" s="35"/>
    </row>
    <row r="158" spans="1:33" ht="16.5" x14ac:dyDescent="0.3">
      <c r="A158">
        <f t="shared" si="2"/>
        <v>60</v>
      </c>
      <c r="B158">
        <v>2</v>
      </c>
      <c r="C158">
        <v>59</v>
      </c>
      <c r="D158" s="3">
        <v>42674</v>
      </c>
      <c r="E158" s="33">
        <v>16</v>
      </c>
      <c r="F158">
        <v>1</v>
      </c>
      <c r="G158" s="10">
        <f>+HLOOKUP(VLOOKUP($B158,$AD$3:$AE$12,2,0),costos_sf!$D$2:$AZ$99,base_mayorista!$A158,0)</f>
        <v>602061859.448066</v>
      </c>
      <c r="H158" s="10">
        <f>+HLOOKUP(VLOOKUP($B158,$AD$3:$AE$12,2,0),creditos_sf!$D$2:$AY$99,base_mayorista!$A158,0)</f>
        <v>2476905198.66328</v>
      </c>
      <c r="I158" s="10">
        <f>+HLOOKUP(VLOOKUP($B158,$AD$3:$AE$12,2,0),creditos_sf!$D$103:$AY$200,base_mayorista!$A158,0)</f>
        <v>4371132140.0540304</v>
      </c>
      <c r="J158" s="10">
        <f>+HLOOKUP(VLOOKUP($B158,$AD$3:$AE$12,2,0),Costo_fondeo!$D$3:$AY$100,base_mayorista!$A158,0)</f>
        <v>2.5150968172997143</v>
      </c>
      <c r="K158" s="10">
        <f>+HLOOKUP(VLOOKUP($B158,$AD$3:$AE$12,2,0),Costo_provisiones!$D$3:$AY$100,base_mayorista!$A158,0)</f>
        <v>2.031896011343719</v>
      </c>
      <c r="L158" s="10">
        <f>+HLOOKUP(VLOOKUP($B158,$AD$3:$AE$12,2,0),Morosidad_control!$D$4:$AY$101,base_mayorista!$A158,0)</f>
        <v>2.6395847551942899</v>
      </c>
      <c r="M158" s="10">
        <f ca="1">+OFFSET(Capital_2!$D$2,base_mayorista!A158,0)</f>
        <v>3.232264312603593</v>
      </c>
      <c r="N158" s="10">
        <f>+HLOOKUP(VLOOKUP($B158,$AD$3:$AE$12,2,0),costo_laboral!$E$2:$AZ$99,base_mayorista!$A158,0)</f>
        <v>2.7682211251352702</v>
      </c>
      <c r="O158" s="10">
        <f>+HLOOKUP(VLOOKUP($B158,$AD$3:$AE$12,2,0),Participacion1!$D$4:$M$101,base_mayorista!$A158,0)</f>
        <v>3.4421643815423302</v>
      </c>
      <c r="P158" s="1"/>
      <c r="Q158" s="10"/>
      <c r="R158" s="10"/>
      <c r="S158" s="10"/>
      <c r="T158" s="38"/>
      <c r="U158" s="38"/>
      <c r="V158" s="38"/>
      <c r="W158" s="38"/>
      <c r="X158" s="38"/>
      <c r="Y158" s="38"/>
      <c r="Z158" s="11"/>
      <c r="AB158" s="38"/>
      <c r="AG158" s="35"/>
    </row>
    <row r="159" spans="1:33" ht="16.5" x14ac:dyDescent="0.3">
      <c r="A159">
        <f t="shared" si="2"/>
        <v>61</v>
      </c>
      <c r="B159">
        <v>2</v>
      </c>
      <c r="C159">
        <v>60</v>
      </c>
      <c r="D159" s="3">
        <v>42704</v>
      </c>
      <c r="E159" s="33">
        <v>16</v>
      </c>
      <c r="F159">
        <v>1</v>
      </c>
      <c r="G159" s="10">
        <f>+HLOOKUP(VLOOKUP($B159,$AD$3:$AE$12,2,0),costos_sf!$D$2:$AZ$99,base_mayorista!$A159,0)</f>
        <v>600618034.03118694</v>
      </c>
      <c r="H159" s="10">
        <f>+HLOOKUP(VLOOKUP($B159,$AD$3:$AE$12,2,0),creditos_sf!$D$2:$AY$99,base_mayorista!$A159,0)</f>
        <v>2478344326.3003702</v>
      </c>
      <c r="I159" s="10">
        <f>+HLOOKUP(VLOOKUP($B159,$AD$3:$AE$12,2,0),creditos_sf!$D$103:$AY$200,base_mayorista!$A159,0)</f>
        <v>4357476495.24648</v>
      </c>
      <c r="J159" s="10">
        <f>+HLOOKUP(VLOOKUP($B159,$AD$3:$AE$12,2,0),Costo_fondeo!$D$3:$AY$100,base_mayorista!$A159,0)</f>
        <v>2.510294741393603</v>
      </c>
      <c r="K159" s="10">
        <f>+HLOOKUP(VLOOKUP($B159,$AD$3:$AE$12,2,0),Costo_provisiones!$D$3:$AY$100,base_mayorista!$A159,0)</f>
        <v>2.0079554422852905</v>
      </c>
      <c r="L159" s="10">
        <f>+HLOOKUP(VLOOKUP($B159,$AD$3:$AE$12,2,0),Morosidad_control!$D$4:$AY$101,base_mayorista!$A159,0)</f>
        <v>2.6076538164956498</v>
      </c>
      <c r="M159" s="10">
        <f ca="1">+OFFSET(Capital_2!$D$2,base_mayorista!A159,0)</f>
        <v>3.2966619789838338</v>
      </c>
      <c r="N159" s="10">
        <f>+HLOOKUP(VLOOKUP($B159,$AD$3:$AE$12,2,0),costo_laboral!$E$2:$AZ$99,base_mayorista!$A159,0)</f>
        <v>2.7557166982035102</v>
      </c>
      <c r="O159" s="10">
        <f>+HLOOKUP(VLOOKUP($B159,$AD$3:$AE$12,2,0),Participacion1!$D$4:$M$101,base_mayorista!$A159,0)</f>
        <v>3.4609878466152209</v>
      </c>
      <c r="P159" s="1"/>
      <c r="Q159" s="10"/>
      <c r="R159" s="10"/>
      <c r="S159" s="10"/>
      <c r="T159" s="38"/>
      <c r="U159" s="38"/>
      <c r="V159" s="38"/>
      <c r="W159" s="38"/>
      <c r="X159" s="38"/>
      <c r="Y159" s="38"/>
      <c r="Z159" s="11"/>
      <c r="AB159" s="38"/>
      <c r="AG159" s="35"/>
    </row>
    <row r="160" spans="1:33" ht="16.5" x14ac:dyDescent="0.3">
      <c r="A160">
        <f t="shared" si="2"/>
        <v>62</v>
      </c>
      <c r="B160">
        <v>2</v>
      </c>
      <c r="C160">
        <v>61</v>
      </c>
      <c r="D160" s="3">
        <v>42735</v>
      </c>
      <c r="E160" s="33">
        <v>16</v>
      </c>
      <c r="F160">
        <v>1</v>
      </c>
      <c r="G160" s="10">
        <f>+HLOOKUP(VLOOKUP($B160,$AD$3:$AE$12,2,0),costos_sf!$D$2:$AZ$99,base_mayorista!$A160,0)</f>
        <v>587484158.92747796</v>
      </c>
      <c r="H160" s="10">
        <f>+HLOOKUP(VLOOKUP($B160,$AD$3:$AE$12,2,0),creditos_sf!$D$2:$AY$99,base_mayorista!$A160,0)</f>
        <v>2458618369.3853798</v>
      </c>
      <c r="I160" s="10">
        <f>+HLOOKUP(VLOOKUP($B160,$AD$3:$AE$12,2,0),creditos_sf!$D$103:$AY$200,base_mayorista!$A160,0)</f>
        <v>4339065691.0889597</v>
      </c>
      <c r="J160" s="10">
        <f>+HLOOKUP(VLOOKUP($B160,$AD$3:$AE$12,2,0),Costo_fondeo!$D$3:$AY$100,base_mayorista!$A160,0)</f>
        <v>2.4966028094045063</v>
      </c>
      <c r="K160" s="10">
        <f>+HLOOKUP(VLOOKUP($B160,$AD$3:$AE$12,2,0),Costo_provisiones!$D$3:$AY$100,base_mayorista!$A160,0)</f>
        <v>1.9374044439117748</v>
      </c>
      <c r="L160" s="10">
        <f>+HLOOKUP(VLOOKUP($B160,$AD$3:$AE$12,2,0),Morosidad_control!$D$4:$AY$101,base_mayorista!$A160,0)</f>
        <v>2.5024756457649131</v>
      </c>
      <c r="M160" s="10">
        <f ca="1">+OFFSET(Capital_2!$D$2,base_mayorista!A160,0)</f>
        <v>3.371561018368705</v>
      </c>
      <c r="N160" s="10">
        <f>+HLOOKUP(VLOOKUP($B160,$AD$3:$AE$12,2,0),costo_laboral!$E$2:$AZ$99,base_mayorista!$A160,0)</f>
        <v>2.7704921122452899</v>
      </c>
      <c r="O160" s="10">
        <f>+HLOOKUP(VLOOKUP($B160,$AD$3:$AE$12,2,0),Participacion1!$D$4:$M$101,base_mayorista!$A160,0)</f>
        <v>3.4551303210478466</v>
      </c>
      <c r="P160" s="1"/>
      <c r="Q160" s="10"/>
      <c r="R160" s="10"/>
      <c r="S160" s="10"/>
      <c r="T160" s="38"/>
      <c r="U160" s="38"/>
      <c r="V160" s="38"/>
      <c r="W160" s="38"/>
      <c r="X160" s="38"/>
      <c r="Y160" s="38"/>
      <c r="Z160" s="11"/>
      <c r="AB160" s="38"/>
      <c r="AG160" s="35"/>
    </row>
    <row r="161" spans="1:33" ht="16.5" x14ac:dyDescent="0.3">
      <c r="A161">
        <f t="shared" si="2"/>
        <v>63</v>
      </c>
      <c r="B161">
        <v>2</v>
      </c>
      <c r="C161">
        <v>62</v>
      </c>
      <c r="D161" s="3">
        <v>42766</v>
      </c>
      <c r="E161" s="33">
        <v>17</v>
      </c>
      <c r="F161">
        <v>1</v>
      </c>
      <c r="G161" s="10">
        <f>+HLOOKUP(VLOOKUP($B161,$AD$3:$AE$12,2,0),costos_sf!$D$2:$AZ$99,base_mayorista!$A161,0)</f>
        <v>589012326.60888302</v>
      </c>
      <c r="H161" s="10">
        <f>+HLOOKUP(VLOOKUP($B161,$AD$3:$AE$12,2,0),creditos_sf!$D$2:$AY$99,base_mayorista!$A161,0)</f>
        <v>2483382156.07446</v>
      </c>
      <c r="I161" s="10">
        <f>+HLOOKUP(VLOOKUP($B161,$AD$3:$AE$12,2,0),creditos_sf!$D$103:$AY$200,base_mayorista!$A161,0)</f>
        <v>4341241768.59095</v>
      </c>
      <c r="J161" s="10">
        <f>+HLOOKUP(VLOOKUP($B161,$AD$3:$AE$12,2,0),Costo_fondeo!$D$3:$AY$100,base_mayorista!$A161,0)</f>
        <v>2.5164120381526711</v>
      </c>
      <c r="K161" s="10">
        <f>+HLOOKUP(VLOOKUP($B161,$AD$3:$AE$12,2,0),Costo_provisiones!$D$3:$AY$100,base_mayorista!$A161,0)</f>
        <v>1.9074361025081965</v>
      </c>
      <c r="L161" s="10">
        <f>+HLOOKUP(VLOOKUP($B161,$AD$3:$AE$12,2,0),Morosidad_control!$D$4:$AY$101,base_mayorista!$A161,0)</f>
        <v>2.5748260367481244</v>
      </c>
      <c r="M161" s="10">
        <f ca="1">+OFFSET(Capital_2!$D$2,base_mayorista!A161,0)</f>
        <v>3.4309045641717737</v>
      </c>
      <c r="N161" s="10">
        <f>+HLOOKUP(VLOOKUP($B161,$AD$3:$AE$12,2,0),costo_laboral!$E$2:$AZ$99,base_mayorista!$A161,0)</f>
        <v>2.75035394698642</v>
      </c>
      <c r="O161" s="10">
        <f>+HLOOKUP(VLOOKUP($B161,$AD$3:$AE$12,2,0),Participacion1!$D$4:$M$101,base_mayorista!$A161,0)</f>
        <v>3.6041500837195879</v>
      </c>
      <c r="P161" s="1"/>
      <c r="Q161" s="10"/>
      <c r="R161" s="10"/>
      <c r="S161" s="10"/>
      <c r="T161" s="38"/>
      <c r="U161" s="38"/>
      <c r="V161" s="38"/>
      <c r="W161" s="38"/>
      <c r="X161" s="38"/>
      <c r="Y161" s="38"/>
      <c r="Z161" s="11"/>
      <c r="AB161" s="38"/>
      <c r="AG161" s="35"/>
    </row>
    <row r="162" spans="1:33" ht="16.5" x14ac:dyDescent="0.3">
      <c r="A162">
        <f t="shared" si="2"/>
        <v>64</v>
      </c>
      <c r="B162">
        <v>2</v>
      </c>
      <c r="C162">
        <v>63</v>
      </c>
      <c r="D162" s="3">
        <v>42794</v>
      </c>
      <c r="E162" s="33">
        <v>17</v>
      </c>
      <c r="F162">
        <v>1</v>
      </c>
      <c r="G162" s="10">
        <f>+HLOOKUP(VLOOKUP($B162,$AD$3:$AE$12,2,0),costos_sf!$D$2:$AZ$99,base_mayorista!$A162,0)</f>
        <v>584316253.46462607</v>
      </c>
      <c r="H162" s="10">
        <f>+HLOOKUP(VLOOKUP($B162,$AD$3:$AE$12,2,0),creditos_sf!$D$2:$AY$99,base_mayorista!$A162,0)</f>
        <v>2401661002.9165401</v>
      </c>
      <c r="I162" s="10">
        <f>+HLOOKUP(VLOOKUP($B162,$AD$3:$AE$12,2,0),creditos_sf!$D$103:$AY$200,base_mayorista!$A162,0)</f>
        <v>4350289735.2665596</v>
      </c>
      <c r="J162" s="10">
        <f>+HLOOKUP(VLOOKUP($B162,$AD$3:$AE$12,2,0),Costo_fondeo!$D$3:$AY$100,base_mayorista!$A162,0)</f>
        <v>2.5284729542575537</v>
      </c>
      <c r="K162" s="10">
        <f>+HLOOKUP(VLOOKUP($B162,$AD$3:$AE$12,2,0),Costo_provisiones!$D$3:$AY$100,base_mayorista!$A162,0)</f>
        <v>1.8743559902676585</v>
      </c>
      <c r="L162" s="10">
        <f>+HLOOKUP(VLOOKUP($B162,$AD$3:$AE$12,2,0),Morosidad_control!$D$4:$AY$101,base_mayorista!$A162,0)</f>
        <v>2.6280249731975047</v>
      </c>
      <c r="M162" s="10">
        <f ca="1">+OFFSET(Capital_2!$D$2,base_mayorista!A162,0)</f>
        <v>3.4714473426279464</v>
      </c>
      <c r="N162" s="10">
        <f>+HLOOKUP(VLOOKUP($B162,$AD$3:$AE$12,2,0),costo_laboral!$E$2:$AZ$99,base_mayorista!$A162,0)</f>
        <v>2.7579426018839799</v>
      </c>
      <c r="O162" s="10">
        <f>+HLOOKUP(VLOOKUP($B162,$AD$3:$AE$12,2,0),Participacion1!$D$4:$M$101,base_mayorista!$A162,0)</f>
        <v>3.5720515155937842</v>
      </c>
      <c r="P162" s="1"/>
      <c r="Q162" s="10"/>
      <c r="R162" s="10"/>
      <c r="S162" s="10"/>
      <c r="T162" s="38"/>
      <c r="U162" s="38"/>
      <c r="V162" s="38"/>
      <c r="W162" s="38"/>
      <c r="X162" s="38"/>
      <c r="Y162" s="38"/>
      <c r="Z162" s="11"/>
      <c r="AB162" s="38"/>
      <c r="AG162" s="35"/>
    </row>
    <row r="163" spans="1:33" ht="16.5" x14ac:dyDescent="0.3">
      <c r="A163">
        <f t="shared" si="2"/>
        <v>65</v>
      </c>
      <c r="B163">
        <v>2</v>
      </c>
      <c r="C163">
        <v>64</v>
      </c>
      <c r="D163" s="3">
        <v>42825</v>
      </c>
      <c r="E163" s="33">
        <v>17</v>
      </c>
      <c r="F163">
        <v>1</v>
      </c>
      <c r="G163" s="10">
        <f>+HLOOKUP(VLOOKUP($B163,$AD$3:$AE$12,2,0),costos_sf!$D$2:$AZ$99,base_mayorista!$A163,0)</f>
        <v>567747224.29146898</v>
      </c>
      <c r="H163" s="10">
        <f>+HLOOKUP(VLOOKUP($B163,$AD$3:$AE$12,2,0),creditos_sf!$D$2:$AY$99,base_mayorista!$A163,0)</f>
        <v>2517784365.8981299</v>
      </c>
      <c r="I163" s="10">
        <f>+HLOOKUP(VLOOKUP($B163,$AD$3:$AE$12,2,0),creditos_sf!$D$103:$AY$200,base_mayorista!$A163,0)</f>
        <v>4304196853.5481195</v>
      </c>
      <c r="J163" s="10">
        <f>+HLOOKUP(VLOOKUP($B163,$AD$3:$AE$12,2,0),Costo_fondeo!$D$3:$AY$100,base_mayorista!$A163,0)</f>
        <v>2.5322806127136239</v>
      </c>
      <c r="K163" s="10">
        <f>+HLOOKUP(VLOOKUP($B163,$AD$3:$AE$12,2,0),Costo_provisiones!$D$3:$AY$100,base_mayorista!$A163,0)</f>
        <v>1.8692441198253782</v>
      </c>
      <c r="L163" s="10">
        <f>+HLOOKUP(VLOOKUP($B163,$AD$3:$AE$12,2,0),Morosidad_control!$D$4:$AY$101,base_mayorista!$A163,0)</f>
        <v>2.6606140930482436</v>
      </c>
      <c r="M163" s="10">
        <f ca="1">+OFFSET(Capital_2!$D$2,base_mayorista!A163,0)</f>
        <v>3.5034579976729381</v>
      </c>
      <c r="N163" s="10">
        <f>+HLOOKUP(VLOOKUP($B163,$AD$3:$AE$12,2,0),costo_laboral!$E$2:$AZ$99,base_mayorista!$A163,0)</f>
        <v>2.7138988922302101</v>
      </c>
      <c r="O163" s="10">
        <f>+HLOOKUP(VLOOKUP($B163,$AD$3:$AE$12,2,0),Participacion1!$D$4:$M$101,base_mayorista!$A163,0)</f>
        <v>3.7369616518018107</v>
      </c>
      <c r="P163" s="1"/>
      <c r="Q163" s="10"/>
      <c r="R163" s="10"/>
      <c r="S163" s="10"/>
      <c r="T163" s="38"/>
      <c r="U163" s="38"/>
      <c r="V163" s="38"/>
      <c r="W163" s="38"/>
      <c r="X163" s="38"/>
      <c r="Y163" s="38"/>
      <c r="Z163" s="11"/>
      <c r="AB163" s="38"/>
      <c r="AG163" s="35"/>
    </row>
    <row r="164" spans="1:33" ht="16.5" x14ac:dyDescent="0.3">
      <c r="A164">
        <f t="shared" si="2"/>
        <v>66</v>
      </c>
      <c r="B164">
        <v>2</v>
      </c>
      <c r="C164">
        <v>65</v>
      </c>
      <c r="D164" s="3">
        <v>42855</v>
      </c>
      <c r="E164" s="33">
        <v>17</v>
      </c>
      <c r="F164">
        <v>1</v>
      </c>
      <c r="G164" s="10">
        <f>+HLOOKUP(VLOOKUP($B164,$AD$3:$AE$12,2,0),costos_sf!$D$2:$AZ$99,base_mayorista!$A164,0)</f>
        <v>559275052.47573698</v>
      </c>
      <c r="H164" s="10">
        <f>+HLOOKUP(VLOOKUP($B164,$AD$3:$AE$12,2,0),creditos_sf!$D$2:$AY$99,base_mayorista!$A164,0)</f>
        <v>2560517731.4828601</v>
      </c>
      <c r="I164" s="10">
        <f>+HLOOKUP(VLOOKUP($B164,$AD$3:$AE$12,2,0),creditos_sf!$D$103:$AY$200,base_mayorista!$A164,0)</f>
        <v>4320735117.8828001</v>
      </c>
      <c r="J164" s="10">
        <f>+HLOOKUP(VLOOKUP($B164,$AD$3:$AE$12,2,0),Costo_fondeo!$D$3:$AY$100,base_mayorista!$A164,0)</f>
        <v>2.536803164854136</v>
      </c>
      <c r="K164" s="10">
        <f>+HLOOKUP(VLOOKUP($B164,$AD$3:$AE$12,2,0),Costo_provisiones!$D$3:$AY$100,base_mayorista!$A164,0)</f>
        <v>1.8555132897602133</v>
      </c>
      <c r="L164" s="10">
        <f>+HLOOKUP(VLOOKUP($B164,$AD$3:$AE$12,2,0),Morosidad_control!$D$4:$AY$101,base_mayorista!$A164,0)</f>
        <v>2.5868440411111848</v>
      </c>
      <c r="M164" s="10">
        <f ca="1">+OFFSET(Capital_2!$D$2,base_mayorista!A164,0)</f>
        <v>3.5336781037956082</v>
      </c>
      <c r="N164" s="10">
        <f>+HLOOKUP(VLOOKUP($B164,$AD$3:$AE$12,2,0),costo_laboral!$E$2:$AZ$99,base_mayorista!$A164,0)</f>
        <v>2.7211573191204601</v>
      </c>
      <c r="O164" s="10">
        <f>+HLOOKUP(VLOOKUP($B164,$AD$3:$AE$12,2,0),Participacion1!$D$4:$M$101,base_mayorista!$A164,0)</f>
        <v>3.7475270049551623</v>
      </c>
      <c r="P164" s="1"/>
      <c r="Q164" s="10"/>
      <c r="R164" s="10"/>
      <c r="S164" s="10"/>
      <c r="T164" s="38"/>
      <c r="U164" s="38"/>
      <c r="V164" s="38"/>
      <c r="W164" s="38"/>
      <c r="X164" s="38"/>
      <c r="Y164" s="38"/>
      <c r="Z164" s="11"/>
      <c r="AB164" s="38"/>
      <c r="AG164" s="35"/>
    </row>
    <row r="165" spans="1:33" ht="16.5" x14ac:dyDescent="0.3">
      <c r="A165">
        <f t="shared" si="2"/>
        <v>67</v>
      </c>
      <c r="B165">
        <v>2</v>
      </c>
      <c r="C165">
        <v>66</v>
      </c>
      <c r="D165" s="3">
        <v>42886</v>
      </c>
      <c r="E165" s="33">
        <v>17</v>
      </c>
      <c r="F165">
        <v>1</v>
      </c>
      <c r="G165" s="10">
        <f>+HLOOKUP(VLOOKUP($B165,$AD$3:$AE$12,2,0),costos_sf!$D$2:$AZ$99,base_mayorista!$A165,0)</f>
        <v>557277883.11067998</v>
      </c>
      <c r="H165" s="10">
        <f>+HLOOKUP(VLOOKUP($B165,$AD$3:$AE$12,2,0),creditos_sf!$D$2:$AY$99,base_mayorista!$A165,0)</f>
        <v>2563621476.1539702</v>
      </c>
      <c r="I165" s="10">
        <f>+HLOOKUP(VLOOKUP($B165,$AD$3:$AE$12,2,0),creditos_sf!$D$103:$AY$200,base_mayorista!$A165,0)</f>
        <v>4394043855.5719099</v>
      </c>
      <c r="J165" s="10">
        <f>+HLOOKUP(VLOOKUP($B165,$AD$3:$AE$12,2,0),Costo_fondeo!$D$3:$AY$100,base_mayorista!$A165,0)</f>
        <v>2.5513218426975359</v>
      </c>
      <c r="K165" s="10">
        <f>+HLOOKUP(VLOOKUP($B165,$AD$3:$AE$12,2,0),Costo_provisiones!$D$3:$AY$100,base_mayorista!$A165,0)</f>
        <v>1.7877994178353489</v>
      </c>
      <c r="L165" s="10">
        <f>+HLOOKUP(VLOOKUP($B165,$AD$3:$AE$12,2,0),Morosidad_control!$D$4:$AY$101,base_mayorista!$A165,0)</f>
        <v>2.6977407839931136</v>
      </c>
      <c r="M165" s="10">
        <f ca="1">+OFFSET(Capital_2!$D$2,base_mayorista!A165,0)</f>
        <v>3.5570017411603705</v>
      </c>
      <c r="N165" s="10">
        <f>+HLOOKUP(VLOOKUP($B165,$AD$3:$AE$12,2,0),costo_laboral!$E$2:$AZ$99,base_mayorista!$A165,0)</f>
        <v>2.7041737502249399</v>
      </c>
      <c r="O165" s="10">
        <f>+HLOOKUP(VLOOKUP($B165,$AD$3:$AE$12,2,0),Participacion1!$D$4:$M$101,base_mayorista!$A165,0)</f>
        <v>3.7363620709808467</v>
      </c>
      <c r="P165" s="1"/>
      <c r="Q165" s="10"/>
      <c r="R165" s="10"/>
      <c r="S165" s="10"/>
      <c r="T165" s="38"/>
      <c r="U165" s="38"/>
      <c r="V165" s="38"/>
      <c r="W165" s="38"/>
      <c r="X165" s="38"/>
      <c r="Y165" s="38"/>
      <c r="Z165" s="11"/>
      <c r="AB165" s="38"/>
      <c r="AG165" s="35"/>
    </row>
    <row r="166" spans="1:33" ht="16.5" x14ac:dyDescent="0.3">
      <c r="A166">
        <f t="shared" si="2"/>
        <v>68</v>
      </c>
      <c r="B166">
        <v>2</v>
      </c>
      <c r="C166">
        <v>67</v>
      </c>
      <c r="D166" s="3">
        <v>42916</v>
      </c>
      <c r="E166" s="33">
        <v>17</v>
      </c>
      <c r="F166">
        <v>1</v>
      </c>
      <c r="G166" s="10">
        <f>+HLOOKUP(VLOOKUP($B166,$AD$3:$AE$12,2,0),costos_sf!$D$2:$AZ$99,base_mayorista!$A166,0)</f>
        <v>547504935.73735905</v>
      </c>
      <c r="H166" s="10">
        <f>+HLOOKUP(VLOOKUP($B166,$AD$3:$AE$12,2,0),creditos_sf!$D$2:$AY$99,base_mayorista!$A166,0)</f>
        <v>2551759103.7135</v>
      </c>
      <c r="I166" s="10">
        <f>+HLOOKUP(VLOOKUP($B166,$AD$3:$AE$12,2,0),creditos_sf!$D$103:$AY$200,base_mayorista!$A166,0)</f>
        <v>4479570844.4045401</v>
      </c>
      <c r="J166" s="10">
        <f>+HLOOKUP(VLOOKUP($B166,$AD$3:$AE$12,2,0),Costo_fondeo!$D$3:$AY$100,base_mayorista!$A166,0)</f>
        <v>2.5414983467218595</v>
      </c>
      <c r="K166" s="10">
        <f>+HLOOKUP(VLOOKUP($B166,$AD$3:$AE$12,2,0),Costo_provisiones!$D$3:$AY$100,base_mayorista!$A166,0)</f>
        <v>1.7375023848284838</v>
      </c>
      <c r="L166" s="10">
        <f>+HLOOKUP(VLOOKUP($B166,$AD$3:$AE$12,2,0),Morosidad_control!$D$4:$AY$101,base_mayorista!$A166,0)</f>
        <v>2.8515263416219825</v>
      </c>
      <c r="M166" s="10">
        <f ca="1">+OFFSET(Capital_2!$D$2,base_mayorista!A166,0)</f>
        <v>3.5704065106105527</v>
      </c>
      <c r="N166" s="10">
        <f>+HLOOKUP(VLOOKUP($B166,$AD$3:$AE$12,2,0),costo_laboral!$E$2:$AZ$99,base_mayorista!$A166,0)</f>
        <v>2.6934884587633601</v>
      </c>
      <c r="O166" s="10">
        <f>+HLOOKUP(VLOOKUP($B166,$AD$3:$AE$12,2,0),Participacion1!$D$4:$M$101,base_mayorista!$A166,0)</f>
        <v>3.7374925110970452</v>
      </c>
      <c r="P166" s="1"/>
      <c r="Q166" s="10"/>
      <c r="R166" s="10"/>
      <c r="S166" s="10"/>
      <c r="T166" s="38"/>
      <c r="U166" s="38"/>
      <c r="V166" s="38"/>
      <c r="W166" s="38"/>
      <c r="X166" s="38"/>
      <c r="Y166" s="38"/>
      <c r="Z166" s="11"/>
      <c r="AB166" s="38"/>
      <c r="AG166" s="35"/>
    </row>
    <row r="167" spans="1:33" ht="16.5" x14ac:dyDescent="0.3">
      <c r="A167">
        <f t="shared" si="2"/>
        <v>69</v>
      </c>
      <c r="B167">
        <v>2</v>
      </c>
      <c r="C167">
        <v>68</v>
      </c>
      <c r="D167" s="3">
        <v>42947</v>
      </c>
      <c r="E167" s="33">
        <v>17</v>
      </c>
      <c r="F167">
        <v>1</v>
      </c>
      <c r="G167" s="10">
        <f>+HLOOKUP(VLOOKUP($B167,$AD$3:$AE$12,2,0),costos_sf!$D$2:$AZ$99,base_mayorista!$A167,0)</f>
        <v>560299750.24654102</v>
      </c>
      <c r="H167" s="10">
        <f>+HLOOKUP(VLOOKUP($B167,$AD$3:$AE$12,2,0),creditos_sf!$D$2:$AY$99,base_mayorista!$A167,0)</f>
        <v>2589965602.40836</v>
      </c>
      <c r="I167" s="10">
        <f>+HLOOKUP(VLOOKUP($B167,$AD$3:$AE$12,2,0),creditos_sf!$D$103:$AY$200,base_mayorista!$A167,0)</f>
        <v>4533756103.3926401</v>
      </c>
      <c r="J167" s="10">
        <f>+HLOOKUP(VLOOKUP($B167,$AD$3:$AE$12,2,0),Costo_fondeo!$D$3:$AY$100,base_mayorista!$A167,0)</f>
        <v>2.5493165726459028</v>
      </c>
      <c r="K167" s="10">
        <f>+HLOOKUP(VLOOKUP($B167,$AD$3:$AE$12,2,0),Costo_provisiones!$D$3:$AY$100,base_mayorista!$A167,0)</f>
        <v>1.807939326289256</v>
      </c>
      <c r="L167" s="10">
        <f>+HLOOKUP(VLOOKUP($B167,$AD$3:$AE$12,2,0),Morosidad_control!$D$4:$AY$101,base_mayorista!$A167,0)</f>
        <v>2.8580063074081048</v>
      </c>
      <c r="M167" s="10">
        <f ca="1">+OFFSET(Capital_2!$D$2,base_mayorista!A167,0)</f>
        <v>3.5864726654758914</v>
      </c>
      <c r="N167" s="10">
        <f>+HLOOKUP(VLOOKUP($B167,$AD$3:$AE$12,2,0),costo_laboral!$E$2:$AZ$99,base_mayorista!$A167,0)</f>
        <v>2.6735940408980801</v>
      </c>
      <c r="O167" s="10">
        <f>+HLOOKUP(VLOOKUP($B167,$AD$3:$AE$12,2,0),Participacion1!$D$4:$M$101,base_mayorista!$A167,0)</f>
        <v>3.6488849562847157</v>
      </c>
      <c r="P167" s="1"/>
      <c r="Q167" s="10"/>
      <c r="R167" s="10"/>
      <c r="S167" s="10"/>
      <c r="T167" s="38"/>
      <c r="U167" s="38"/>
      <c r="V167" s="38"/>
      <c r="W167" s="38"/>
      <c r="X167" s="38"/>
      <c r="Y167" s="38"/>
      <c r="Z167" s="11"/>
      <c r="AB167" s="38"/>
      <c r="AG167" s="35"/>
    </row>
    <row r="168" spans="1:33" ht="16.5" x14ac:dyDescent="0.3">
      <c r="A168">
        <f t="shared" si="2"/>
        <v>70</v>
      </c>
      <c r="B168">
        <v>2</v>
      </c>
      <c r="C168">
        <v>69</v>
      </c>
      <c r="D168" s="3">
        <v>42978</v>
      </c>
      <c r="E168" s="33">
        <v>17</v>
      </c>
      <c r="F168">
        <v>1</v>
      </c>
      <c r="G168" s="10">
        <f>+HLOOKUP(VLOOKUP($B168,$AD$3:$AE$12,2,0),costos_sf!$D$2:$AZ$99,base_mayorista!$A168,0)</f>
        <v>553782506.56145298</v>
      </c>
      <c r="H168" s="10">
        <f>+HLOOKUP(VLOOKUP($B168,$AD$3:$AE$12,2,0),creditos_sf!$D$2:$AY$99,base_mayorista!$A168,0)</f>
        <v>2542436406.5805397</v>
      </c>
      <c r="I168" s="10">
        <f>+HLOOKUP(VLOOKUP($B168,$AD$3:$AE$12,2,0),creditos_sf!$D$103:$AY$200,base_mayorista!$A168,0)</f>
        <v>4554383874.8744202</v>
      </c>
      <c r="J168" s="10">
        <f>+HLOOKUP(VLOOKUP($B168,$AD$3:$AE$12,2,0),Costo_fondeo!$D$3:$AY$100,base_mayorista!$A168,0)</f>
        <v>2.5659033649303837</v>
      </c>
      <c r="K168" s="10">
        <f>+HLOOKUP(VLOOKUP($B168,$AD$3:$AE$12,2,0),Costo_provisiones!$D$3:$AY$100,base_mayorista!$A168,0)</f>
        <v>1.7812455241855276</v>
      </c>
      <c r="L168" s="10">
        <f>+HLOOKUP(VLOOKUP($B168,$AD$3:$AE$12,2,0),Morosidad_control!$D$4:$AY$101,base_mayorista!$A168,0)</f>
        <v>2.8480947767982441</v>
      </c>
      <c r="M168" s="10">
        <f ca="1">+OFFSET(Capital_2!$D$2,base_mayorista!A168,0)</f>
        <v>3.5952774480300995</v>
      </c>
      <c r="N168" s="10">
        <f>+HLOOKUP(VLOOKUP($B168,$AD$3:$AE$12,2,0),costo_laboral!$E$2:$AZ$99,base_mayorista!$A168,0)</f>
        <v>2.67578700228318</v>
      </c>
      <c r="O168" s="10">
        <f>+HLOOKUP(VLOOKUP($B168,$AD$3:$AE$12,2,0),Participacion1!$D$4:$M$101,base_mayorista!$A168,0)</f>
        <v>3.5735397359994474</v>
      </c>
      <c r="P168" s="1"/>
      <c r="Q168" s="10"/>
      <c r="R168" s="10"/>
      <c r="S168" s="10"/>
      <c r="T168" s="38"/>
      <c r="U168" s="38"/>
      <c r="V168" s="38"/>
      <c r="W168" s="38"/>
      <c r="X168" s="38"/>
      <c r="Y168" s="38"/>
      <c r="Z168" s="11"/>
      <c r="AB168" s="38"/>
      <c r="AG168" s="35"/>
    </row>
    <row r="169" spans="1:33" ht="16.5" x14ac:dyDescent="0.3">
      <c r="A169">
        <f t="shared" si="2"/>
        <v>71</v>
      </c>
      <c r="B169">
        <v>2</v>
      </c>
      <c r="C169">
        <v>70</v>
      </c>
      <c r="D169" s="3">
        <v>43008</v>
      </c>
      <c r="E169" s="33">
        <v>17</v>
      </c>
      <c r="F169">
        <v>1</v>
      </c>
      <c r="G169" s="10">
        <f>+HLOOKUP(VLOOKUP($B169,$AD$3:$AE$12,2,0),costos_sf!$D$2:$AZ$99,base_mayorista!$A169,0)</f>
        <v>556610929.09218609</v>
      </c>
      <c r="H169" s="10">
        <f>+HLOOKUP(VLOOKUP($B169,$AD$3:$AE$12,2,0),creditos_sf!$D$2:$AY$99,base_mayorista!$A169,0)</f>
        <v>2545597059.0892601</v>
      </c>
      <c r="I169" s="10">
        <f>+HLOOKUP(VLOOKUP($B169,$AD$3:$AE$12,2,0),creditos_sf!$D$103:$AY$200,base_mayorista!$A169,0)</f>
        <v>4622493712.4497395</v>
      </c>
      <c r="J169" s="10">
        <f>+HLOOKUP(VLOOKUP($B169,$AD$3:$AE$12,2,0),Costo_fondeo!$D$3:$AY$100,base_mayorista!$A169,0)</f>
        <v>2.5554619908015654</v>
      </c>
      <c r="K169" s="10">
        <f>+HLOOKUP(VLOOKUP($B169,$AD$3:$AE$12,2,0),Costo_provisiones!$D$3:$AY$100,base_mayorista!$A169,0)</f>
        <v>1.7996228310015652</v>
      </c>
      <c r="L169" s="10">
        <f>+HLOOKUP(VLOOKUP($B169,$AD$3:$AE$12,2,0),Morosidad_control!$D$4:$AY$101,base_mayorista!$A169,0)</f>
        <v>2.9764654558837624</v>
      </c>
      <c r="M169" s="10">
        <f ca="1">+OFFSET(Capital_2!$D$2,base_mayorista!A169,0)</f>
        <v>3.5939139218894542</v>
      </c>
      <c r="N169" s="10">
        <f>+HLOOKUP(VLOOKUP($B169,$AD$3:$AE$12,2,0),costo_laboral!$E$2:$AZ$99,base_mayorista!$A169,0)</f>
        <v>2.6662239873244702</v>
      </c>
      <c r="O169" s="10">
        <f>+HLOOKUP(VLOOKUP($B169,$AD$3:$AE$12,2,0),Participacion1!$D$4:$M$101,base_mayorista!$A169,0)</f>
        <v>3.5590157364093038</v>
      </c>
      <c r="P169" s="1"/>
      <c r="Q169" s="10"/>
      <c r="R169" s="10"/>
      <c r="S169" s="10"/>
      <c r="T169" s="38"/>
      <c r="U169" s="38"/>
      <c r="V169" s="38"/>
      <c r="W169" s="38"/>
      <c r="X169" s="38"/>
      <c r="Y169" s="38"/>
      <c r="Z169" s="11"/>
      <c r="AB169" s="38"/>
      <c r="AG169" s="35"/>
    </row>
    <row r="170" spans="1:33" ht="16.5" x14ac:dyDescent="0.3">
      <c r="A170">
        <f t="shared" si="2"/>
        <v>72</v>
      </c>
      <c r="B170">
        <v>2</v>
      </c>
      <c r="C170">
        <v>71</v>
      </c>
      <c r="D170" s="3">
        <v>43039</v>
      </c>
      <c r="E170" s="33">
        <v>17</v>
      </c>
      <c r="F170">
        <v>1</v>
      </c>
      <c r="G170" s="10">
        <f>+HLOOKUP(VLOOKUP($B170,$AD$3:$AE$12,2,0),costos_sf!$D$2:$AZ$99,base_mayorista!$A170,0)</f>
        <v>562412687.75213099</v>
      </c>
      <c r="H170" s="10">
        <f>+HLOOKUP(VLOOKUP($B170,$AD$3:$AE$12,2,0),creditos_sf!$D$2:$AY$99,base_mayorista!$A170,0)</f>
        <v>2593218569.18747</v>
      </c>
      <c r="I170" s="10">
        <f>+HLOOKUP(VLOOKUP($B170,$AD$3:$AE$12,2,0),creditos_sf!$D$103:$AY$200,base_mayorista!$A170,0)</f>
        <v>4698734580.9940605</v>
      </c>
      <c r="J170" s="10">
        <f>+HLOOKUP(VLOOKUP($B170,$AD$3:$AE$12,2,0),Costo_fondeo!$D$3:$AY$100,base_mayorista!$A170,0)</f>
        <v>2.5586468159370082</v>
      </c>
      <c r="K170" s="10">
        <f>+HLOOKUP(VLOOKUP($B170,$AD$3:$AE$12,2,0),Costo_provisiones!$D$3:$AY$100,base_mayorista!$A170,0)</f>
        <v>1.7973652108971685</v>
      </c>
      <c r="L170" s="10">
        <f>+HLOOKUP(VLOOKUP($B170,$AD$3:$AE$12,2,0),Morosidad_control!$D$4:$AY$101,base_mayorista!$A170,0)</f>
        <v>3.0863789211452222</v>
      </c>
      <c r="M170" s="10">
        <f ca="1">+OFFSET(Capital_2!$D$2,base_mayorista!A170,0)</f>
        <v>3.6057998149039663</v>
      </c>
      <c r="N170" s="10">
        <f>+HLOOKUP(VLOOKUP($B170,$AD$3:$AE$12,2,0),costo_laboral!$E$2:$AZ$99,base_mayorista!$A170,0)</f>
        <v>2.64118111121681</v>
      </c>
      <c r="O170" s="10">
        <f>+HLOOKUP(VLOOKUP($B170,$AD$3:$AE$12,2,0),Participacion1!$D$4:$M$101,base_mayorista!$A170,0)</f>
        <v>3.584603833998484</v>
      </c>
      <c r="P170" s="1"/>
      <c r="Q170" s="10"/>
      <c r="R170" s="10"/>
      <c r="S170" s="10"/>
      <c r="T170" s="38"/>
      <c r="U170" s="38"/>
      <c r="V170" s="38"/>
      <c r="W170" s="38"/>
      <c r="X170" s="38"/>
      <c r="Y170" s="38"/>
      <c r="Z170" s="11"/>
      <c r="AB170" s="38"/>
      <c r="AG170" s="35"/>
    </row>
    <row r="171" spans="1:33" ht="16.5" x14ac:dyDescent="0.3">
      <c r="A171">
        <f t="shared" si="2"/>
        <v>73</v>
      </c>
      <c r="B171">
        <v>2</v>
      </c>
      <c r="C171">
        <v>72</v>
      </c>
      <c r="D171" s="3">
        <v>43069</v>
      </c>
      <c r="E171" s="33">
        <v>17</v>
      </c>
      <c r="F171">
        <v>1</v>
      </c>
      <c r="G171" s="10">
        <f>+HLOOKUP(VLOOKUP($B171,$AD$3:$AE$12,2,0),costos_sf!$D$2:$AZ$99,base_mayorista!$A171,0)</f>
        <v>564957992.36624002</v>
      </c>
      <c r="H171" s="10">
        <f>+HLOOKUP(VLOOKUP($B171,$AD$3:$AE$12,2,0),creditos_sf!$D$2:$AY$99,base_mayorista!$A171,0)</f>
        <v>2542697157.07797</v>
      </c>
      <c r="I171" s="10">
        <f>+HLOOKUP(VLOOKUP($B171,$AD$3:$AE$12,2,0),creditos_sf!$D$103:$AY$200,base_mayorista!$A171,0)</f>
        <v>4721100918.5457706</v>
      </c>
      <c r="J171" s="10">
        <f>+HLOOKUP(VLOOKUP($B171,$AD$3:$AE$12,2,0),Costo_fondeo!$D$3:$AY$100,base_mayorista!$A171,0)</f>
        <v>2.5690831980811599</v>
      </c>
      <c r="K171" s="10">
        <f>+HLOOKUP(VLOOKUP($B171,$AD$3:$AE$12,2,0),Costo_provisiones!$D$3:$AY$100,base_mayorista!$A171,0)</f>
        <v>1.7879544373609391</v>
      </c>
      <c r="L171" s="10">
        <f>+HLOOKUP(VLOOKUP($B171,$AD$3:$AE$12,2,0),Morosidad_control!$D$4:$AY$101,base_mayorista!$A171,0)</f>
        <v>3.1370745728249059</v>
      </c>
      <c r="M171" s="10">
        <f ca="1">+OFFSET(Capital_2!$D$2,base_mayorista!A171,0)</f>
        <v>3.6120620419568428</v>
      </c>
      <c r="N171" s="10">
        <f>+HLOOKUP(VLOOKUP($B171,$AD$3:$AE$12,2,0),costo_laboral!$E$2:$AZ$99,base_mayorista!$A171,0)</f>
        <v>2.68000724329766</v>
      </c>
      <c r="O171" s="10">
        <f>+HLOOKUP(VLOOKUP($B171,$AD$3:$AE$12,2,0),Participacion1!$D$4:$M$101,base_mayorista!$A171,0)</f>
        <v>3.4933796716244405</v>
      </c>
      <c r="P171" s="1"/>
      <c r="Q171" s="10"/>
      <c r="R171" s="10"/>
      <c r="S171" s="10"/>
      <c r="T171" s="38"/>
      <c r="U171" s="38"/>
      <c r="V171" s="38"/>
      <c r="W171" s="38"/>
      <c r="X171" s="38"/>
      <c r="Y171" s="38"/>
      <c r="Z171" s="11"/>
      <c r="AB171" s="38"/>
      <c r="AG171" s="35"/>
    </row>
    <row r="172" spans="1:33" ht="16.5" x14ac:dyDescent="0.3">
      <c r="A172">
        <f t="shared" si="2"/>
        <v>74</v>
      </c>
      <c r="B172">
        <v>2</v>
      </c>
      <c r="C172">
        <v>73</v>
      </c>
      <c r="D172" s="3">
        <v>43100</v>
      </c>
      <c r="E172" s="33">
        <v>17</v>
      </c>
      <c r="F172">
        <v>1</v>
      </c>
      <c r="G172" s="10">
        <f>+HLOOKUP(VLOOKUP($B172,$AD$3:$AE$12,2,0),costos_sf!$D$2:$AZ$99,base_mayorista!$A172,0)</f>
        <v>567845498.64920604</v>
      </c>
      <c r="H172" s="10">
        <f>+HLOOKUP(VLOOKUP($B172,$AD$3:$AE$12,2,0),creditos_sf!$D$2:$AY$99,base_mayorista!$A172,0)</f>
        <v>3154380389.4726901</v>
      </c>
      <c r="I172" s="10">
        <f>+HLOOKUP(VLOOKUP($B172,$AD$3:$AE$12,2,0),creditos_sf!$D$103:$AY$200,base_mayorista!$A172,0)</f>
        <v>4191160210.85816</v>
      </c>
      <c r="J172" s="10">
        <f>+HLOOKUP(VLOOKUP($B172,$AD$3:$AE$12,2,0),Costo_fondeo!$D$3:$AY$100,base_mayorista!$A172,0)</f>
        <v>2.5653299301710151</v>
      </c>
      <c r="K172" s="10">
        <f>+HLOOKUP(VLOOKUP($B172,$AD$3:$AE$12,2,0),Costo_provisiones!$D$3:$AY$100,base_mayorista!$A172,0)</f>
        <v>1.7605766638972102</v>
      </c>
      <c r="L172" s="10">
        <f>+HLOOKUP(VLOOKUP($B172,$AD$3:$AE$12,2,0),Morosidad_control!$D$4:$AY$101,base_mayorista!$A172,0)</f>
        <v>3.1389904489076978</v>
      </c>
      <c r="M172" s="10">
        <f ca="1">+OFFSET(Capital_2!$D$2,base_mayorista!A172,0)</f>
        <v>3.5930762546706192</v>
      </c>
      <c r="N172" s="10">
        <f>+HLOOKUP(VLOOKUP($B172,$AD$3:$AE$12,2,0),costo_laboral!$E$2:$AZ$99,base_mayorista!$A172,0)</f>
        <v>2.6881857247947099</v>
      </c>
      <c r="O172" s="10">
        <f>+HLOOKUP(VLOOKUP($B172,$AD$3:$AE$12,2,0),Participacion1!$D$4:$M$101,base_mayorista!$A172,0)</f>
        <v>4.2691104764545056</v>
      </c>
      <c r="P172" s="1"/>
      <c r="Q172" s="10"/>
      <c r="R172" s="10"/>
      <c r="S172" s="10"/>
      <c r="T172" s="38"/>
      <c r="U172" s="38"/>
      <c r="V172" s="38"/>
      <c r="W172" s="38"/>
      <c r="X172" s="38"/>
      <c r="Y172" s="38"/>
      <c r="Z172" s="11"/>
      <c r="AB172" s="38"/>
      <c r="AG172" s="35"/>
    </row>
    <row r="173" spans="1:33" ht="16.5" x14ac:dyDescent="0.3">
      <c r="A173">
        <f t="shared" si="2"/>
        <v>75</v>
      </c>
      <c r="B173">
        <v>2</v>
      </c>
      <c r="C173">
        <v>74</v>
      </c>
      <c r="D173" s="3">
        <v>43131</v>
      </c>
      <c r="E173" s="33">
        <v>18</v>
      </c>
      <c r="F173">
        <v>1</v>
      </c>
      <c r="G173" s="10">
        <f>+HLOOKUP(VLOOKUP($B173,$AD$3:$AE$12,2,0),costos_sf!$D$2:$AZ$99,base_mayorista!$A173,0)</f>
        <v>569301114.20915604</v>
      </c>
      <c r="H173" s="10">
        <f>+HLOOKUP(VLOOKUP($B173,$AD$3:$AE$12,2,0),creditos_sf!$D$2:$AY$99,base_mayorista!$A173,0)</f>
        <v>3084598827.09092</v>
      </c>
      <c r="I173" s="10">
        <f>+HLOOKUP(VLOOKUP($B173,$AD$3:$AE$12,2,0),creditos_sf!$D$103:$AY$200,base_mayorista!$A173,0)</f>
        <v>4207874117.4639697</v>
      </c>
      <c r="J173" s="10">
        <f>+HLOOKUP(VLOOKUP($B173,$AD$3:$AE$12,2,0),Costo_fondeo!$D$3:$AY$100,base_mayorista!$A173,0)</f>
        <v>2.549935781368176</v>
      </c>
      <c r="K173" s="10">
        <f>+HLOOKUP(VLOOKUP($B173,$AD$3:$AE$12,2,0),Costo_provisiones!$D$3:$AY$100,base_mayorista!$A173,0)</f>
        <v>1.7456765259467779</v>
      </c>
      <c r="L173" s="10">
        <f>+HLOOKUP(VLOOKUP($B173,$AD$3:$AE$12,2,0),Morosidad_control!$D$4:$AY$101,base_mayorista!$A173,0)</f>
        <v>3.1995659395745091</v>
      </c>
      <c r="M173" s="10">
        <f ca="1">+OFFSET(Capital_2!$D$2,base_mayorista!A173,0)</f>
        <v>3.5815867697690567</v>
      </c>
      <c r="N173" s="10">
        <f>+HLOOKUP(VLOOKUP($B173,$AD$3:$AE$12,2,0),costo_laboral!$E$2:$AZ$99,base_mayorista!$A173,0)</f>
        <v>2.71668465807437</v>
      </c>
      <c r="O173" s="10">
        <f>+HLOOKUP(VLOOKUP($B173,$AD$3:$AE$12,2,0),Participacion1!$D$4:$M$101,base_mayorista!$A173,0)</f>
        <v>4.2569972910523699</v>
      </c>
      <c r="P173" s="1"/>
      <c r="Q173" s="10"/>
      <c r="R173" s="10"/>
      <c r="S173" s="10"/>
      <c r="T173" s="38"/>
      <c r="U173" s="38"/>
      <c r="V173" s="38"/>
      <c r="W173" s="38"/>
      <c r="X173" s="38"/>
      <c r="Y173" s="38"/>
      <c r="Z173" s="11"/>
      <c r="AB173" s="38"/>
      <c r="AG173" s="35"/>
    </row>
    <row r="174" spans="1:33" ht="16.5" x14ac:dyDescent="0.3">
      <c r="A174">
        <f t="shared" si="2"/>
        <v>76</v>
      </c>
      <c r="B174">
        <v>2</v>
      </c>
      <c r="C174">
        <v>75</v>
      </c>
      <c r="D174" s="3">
        <v>43159</v>
      </c>
      <c r="E174" s="33">
        <v>18</v>
      </c>
      <c r="F174">
        <v>1</v>
      </c>
      <c r="G174" s="10">
        <f>+HLOOKUP(VLOOKUP($B174,$AD$3:$AE$12,2,0),costos_sf!$D$2:$AZ$99,base_mayorista!$A174,0)</f>
        <v>575378580.9514699</v>
      </c>
      <c r="H174" s="10">
        <f>+HLOOKUP(VLOOKUP($B174,$AD$3:$AE$12,2,0),creditos_sf!$D$2:$AY$99,base_mayorista!$A174,0)</f>
        <v>3198962298.43436</v>
      </c>
      <c r="I174" s="10">
        <f>+HLOOKUP(VLOOKUP($B174,$AD$3:$AE$12,2,0),creditos_sf!$D$103:$AY$200,base_mayorista!$A174,0)</f>
        <v>4173348170.3515902</v>
      </c>
      <c r="J174" s="10">
        <f>+HLOOKUP(VLOOKUP($B174,$AD$3:$AE$12,2,0),Costo_fondeo!$D$3:$AY$100,base_mayorista!$A174,0)</f>
        <v>2.5291822440833349</v>
      </c>
      <c r="K174" s="10">
        <f>+HLOOKUP(VLOOKUP($B174,$AD$3:$AE$12,2,0),Costo_provisiones!$D$3:$AY$100,base_mayorista!$A174,0)</f>
        <v>1.7450184979293757</v>
      </c>
      <c r="L174" s="10">
        <f>+HLOOKUP(VLOOKUP($B174,$AD$3:$AE$12,2,0),Morosidad_control!$D$4:$AY$101,base_mayorista!$A174,0)</f>
        <v>3.2253154961563753</v>
      </c>
      <c r="M174" s="10">
        <f ca="1">+OFFSET(Capital_2!$D$2,base_mayorista!A174,0)</f>
        <v>3.5677590569055382</v>
      </c>
      <c r="N174" s="10">
        <f>+HLOOKUP(VLOOKUP($B174,$AD$3:$AE$12,2,0),costo_laboral!$E$2:$AZ$99,base_mayorista!$A174,0)</f>
        <v>2.6749544795265301</v>
      </c>
      <c r="O174" s="10">
        <f>+HLOOKUP(VLOOKUP($B174,$AD$3:$AE$12,2,0),Participacion1!$D$4:$M$101,base_mayorista!$A174,0)</f>
        <v>4.4366805691445288</v>
      </c>
      <c r="P174" s="1"/>
      <c r="Q174" s="10"/>
      <c r="R174" s="10"/>
      <c r="S174" s="10"/>
      <c r="T174" s="38"/>
      <c r="U174" s="38"/>
      <c r="V174" s="38"/>
      <c r="W174" s="38"/>
      <c r="X174" s="38"/>
      <c r="Y174" s="38"/>
      <c r="Z174" s="11"/>
      <c r="AB174" s="38"/>
      <c r="AG174" s="35"/>
    </row>
    <row r="175" spans="1:33" ht="16.5" x14ac:dyDescent="0.3">
      <c r="A175">
        <f t="shared" si="2"/>
        <v>77</v>
      </c>
      <c r="B175">
        <v>2</v>
      </c>
      <c r="C175">
        <v>76</v>
      </c>
      <c r="D175" s="3">
        <v>43190</v>
      </c>
      <c r="E175" s="33">
        <v>18</v>
      </c>
      <c r="F175">
        <v>1</v>
      </c>
      <c r="G175" s="10">
        <f>+HLOOKUP(VLOOKUP($B175,$AD$3:$AE$12,2,0),costos_sf!$D$2:$AZ$99,base_mayorista!$A175,0)</f>
        <v>577681091.700032</v>
      </c>
      <c r="H175" s="10">
        <f>+HLOOKUP(VLOOKUP($B175,$AD$3:$AE$12,2,0),creditos_sf!$D$2:$AY$99,base_mayorista!$A175,0)</f>
        <v>3226654737.9010601</v>
      </c>
      <c r="I175" s="10">
        <f>+HLOOKUP(VLOOKUP($B175,$AD$3:$AE$12,2,0),creditos_sf!$D$103:$AY$200,base_mayorista!$A175,0)</f>
        <v>4208729285.4911304</v>
      </c>
      <c r="J175" s="10">
        <f>+HLOOKUP(VLOOKUP($B175,$AD$3:$AE$12,2,0),Costo_fondeo!$D$3:$AY$100,base_mayorista!$A175,0)</f>
        <v>2.5093503189968436</v>
      </c>
      <c r="K175" s="10">
        <f>+HLOOKUP(VLOOKUP($B175,$AD$3:$AE$12,2,0),Costo_provisiones!$D$3:$AY$100,base_mayorista!$A175,0)</f>
        <v>1.7562881776363881</v>
      </c>
      <c r="L175" s="10">
        <f>+HLOOKUP(VLOOKUP($B175,$AD$3:$AE$12,2,0),Morosidad_control!$D$4:$AY$101,base_mayorista!$A175,0)</f>
        <v>3.1591105845411533</v>
      </c>
      <c r="M175" s="10">
        <f ca="1">+OFFSET(Capital_2!$D$2,base_mayorista!A175,0)</f>
        <v>3.5535594036254383</v>
      </c>
      <c r="N175" s="10">
        <f>+HLOOKUP(VLOOKUP($B175,$AD$3:$AE$12,2,0),costo_laboral!$E$2:$AZ$99,base_mayorista!$A175,0)</f>
        <v>2.6741025138322798</v>
      </c>
      <c r="O175" s="10">
        <f>+HLOOKUP(VLOOKUP($B175,$AD$3:$AE$12,2,0),Participacion1!$D$4:$M$101,base_mayorista!$A175,0)</f>
        <v>4.3716952943998573</v>
      </c>
      <c r="P175" s="1"/>
      <c r="Q175" s="10"/>
      <c r="R175" s="10"/>
      <c r="S175" s="10"/>
      <c r="T175" s="38"/>
      <c r="U175" s="38"/>
      <c r="V175" s="38"/>
      <c r="W175" s="38"/>
      <c r="X175" s="38"/>
      <c r="Y175" s="38"/>
      <c r="Z175" s="11"/>
      <c r="AB175" s="38"/>
      <c r="AG175" s="35"/>
    </row>
    <row r="176" spans="1:33" ht="16.5" x14ac:dyDescent="0.3">
      <c r="A176">
        <f t="shared" si="2"/>
        <v>78</v>
      </c>
      <c r="B176">
        <v>2</v>
      </c>
      <c r="C176">
        <v>77</v>
      </c>
      <c r="D176" s="3">
        <v>43220</v>
      </c>
      <c r="E176" s="33">
        <v>18</v>
      </c>
      <c r="F176">
        <v>1</v>
      </c>
      <c r="G176" s="10">
        <f>+HLOOKUP(VLOOKUP($B176,$AD$3:$AE$12,2,0),costos_sf!$D$2:$AZ$99,base_mayorista!$A176,0)</f>
        <v>581528080.27005696</v>
      </c>
      <c r="H176" s="10">
        <f>+HLOOKUP(VLOOKUP($B176,$AD$3:$AE$12,2,0),creditos_sf!$D$2:$AY$99,base_mayorista!$A176,0)</f>
        <v>3316640848.3390198</v>
      </c>
      <c r="I176" s="10">
        <f>+HLOOKUP(VLOOKUP($B176,$AD$3:$AE$12,2,0),creditos_sf!$D$103:$AY$200,base_mayorista!$A176,0)</f>
        <v>4208519398.7492099</v>
      </c>
      <c r="J176" s="10">
        <f>+HLOOKUP(VLOOKUP($B176,$AD$3:$AE$12,2,0),Costo_fondeo!$D$3:$AY$100,base_mayorista!$A176,0)</f>
        <v>2.4982761801911142</v>
      </c>
      <c r="K176" s="10">
        <f>+HLOOKUP(VLOOKUP($B176,$AD$3:$AE$12,2,0),Costo_provisiones!$D$3:$AY$100,base_mayorista!$A176,0)</f>
        <v>1.7475107758413304</v>
      </c>
      <c r="L176" s="10">
        <f>+HLOOKUP(VLOOKUP($B176,$AD$3:$AE$12,2,0),Morosidad_control!$D$4:$AY$101,base_mayorista!$A176,0)</f>
        <v>3.1661673064352871</v>
      </c>
      <c r="M176" s="10">
        <f ca="1">+OFFSET(Capital_2!$D$2,base_mayorista!A176,0)</f>
        <v>3.5277001527594574</v>
      </c>
      <c r="N176" s="10">
        <f>+HLOOKUP(VLOOKUP($B176,$AD$3:$AE$12,2,0),costo_laboral!$E$2:$AZ$99,base_mayorista!$A176,0)</f>
        <v>2.6470970307058299</v>
      </c>
      <c r="O176" s="10">
        <f>+HLOOKUP(VLOOKUP($B176,$AD$3:$AE$12,2,0),Participacion1!$D$4:$M$101,base_mayorista!$A176,0)</f>
        <v>4.4493093080822099</v>
      </c>
      <c r="P176" s="1"/>
      <c r="Q176" s="10"/>
      <c r="R176" s="10"/>
      <c r="S176" s="10"/>
      <c r="T176" s="38"/>
      <c r="U176" s="38"/>
      <c r="V176" s="38"/>
      <c r="W176" s="38"/>
      <c r="X176" s="38"/>
      <c r="Y176" s="38"/>
      <c r="Z176" s="11"/>
      <c r="AB176" s="38"/>
      <c r="AG176" s="35"/>
    </row>
    <row r="177" spans="1:33" ht="16.5" x14ac:dyDescent="0.3">
      <c r="A177">
        <f t="shared" si="2"/>
        <v>79</v>
      </c>
      <c r="B177">
        <v>2</v>
      </c>
      <c r="C177">
        <v>78</v>
      </c>
      <c r="D177" s="3">
        <v>43251</v>
      </c>
      <c r="E177" s="33">
        <v>18</v>
      </c>
      <c r="F177">
        <v>1</v>
      </c>
      <c r="G177" s="10">
        <f>+HLOOKUP(VLOOKUP($B177,$AD$3:$AE$12,2,0),costos_sf!$D$2:$AZ$99,base_mayorista!$A177,0)</f>
        <v>586310320.58915901</v>
      </c>
      <c r="H177" s="10">
        <f>+HLOOKUP(VLOOKUP($B177,$AD$3:$AE$12,2,0),creditos_sf!$D$2:$AY$99,base_mayorista!$A177,0)</f>
        <v>3357129899.0061102</v>
      </c>
      <c r="I177" s="10">
        <f>+HLOOKUP(VLOOKUP($B177,$AD$3:$AE$12,2,0),creditos_sf!$D$103:$AY$200,base_mayorista!$A177,0)</f>
        <v>4206873277.3963103</v>
      </c>
      <c r="J177" s="10">
        <f>+HLOOKUP(VLOOKUP($B177,$AD$3:$AE$12,2,0),Costo_fondeo!$D$3:$AY$100,base_mayorista!$A177,0)</f>
        <v>2.4871107658041218</v>
      </c>
      <c r="K177" s="10">
        <f>+HLOOKUP(VLOOKUP($B177,$AD$3:$AE$12,2,0),Costo_provisiones!$D$3:$AY$100,base_mayorista!$A177,0)</f>
        <v>1.7984274665621511</v>
      </c>
      <c r="L177" s="10">
        <f>+HLOOKUP(VLOOKUP($B177,$AD$3:$AE$12,2,0),Morosidad_control!$D$4:$AY$101,base_mayorista!$A177,0)</f>
        <v>3.0629537005024607</v>
      </c>
      <c r="M177" s="10">
        <f ca="1">+OFFSET(Capital_2!$D$2,base_mayorista!A177,0)</f>
        <v>3.5069368282381337</v>
      </c>
      <c r="N177" s="10">
        <f>+HLOOKUP(VLOOKUP($B177,$AD$3:$AE$12,2,0),costo_laboral!$E$2:$AZ$99,base_mayorista!$A177,0)</f>
        <v>2.6294347278515202</v>
      </c>
      <c r="O177" s="10">
        <f>+HLOOKUP(VLOOKUP($B177,$AD$3:$AE$12,2,0),Participacion1!$D$4:$M$101,base_mayorista!$A177,0)</f>
        <v>4.4095256911359773</v>
      </c>
      <c r="P177" s="1"/>
      <c r="Q177" s="10"/>
      <c r="R177" s="10"/>
      <c r="S177" s="10"/>
      <c r="T177" s="38"/>
      <c r="U177" s="38"/>
      <c r="V177" s="38"/>
      <c r="W177" s="38"/>
      <c r="X177" s="38"/>
      <c r="Y177" s="38"/>
      <c r="Z177" s="11"/>
      <c r="AB177" s="38"/>
      <c r="AG177" s="35"/>
    </row>
    <row r="178" spans="1:33" ht="16.5" x14ac:dyDescent="0.3">
      <c r="A178">
        <f t="shared" si="2"/>
        <v>80</v>
      </c>
      <c r="B178">
        <v>2</v>
      </c>
      <c r="C178">
        <v>79</v>
      </c>
      <c r="D178" s="3">
        <v>43281</v>
      </c>
      <c r="E178" s="33">
        <v>18</v>
      </c>
      <c r="F178">
        <v>1</v>
      </c>
      <c r="G178" s="10">
        <f>+HLOOKUP(VLOOKUP($B178,$AD$3:$AE$12,2,0),costos_sf!$D$2:$AZ$99,base_mayorista!$A178,0)</f>
        <v>585577233.97814703</v>
      </c>
      <c r="H178" s="10">
        <f>+HLOOKUP(VLOOKUP($B178,$AD$3:$AE$12,2,0),creditos_sf!$D$2:$AY$99,base_mayorista!$A178,0)</f>
        <v>3468853210.8454204</v>
      </c>
      <c r="I178" s="10">
        <f>+HLOOKUP(VLOOKUP($B178,$AD$3:$AE$12,2,0),creditos_sf!$D$103:$AY$200,base_mayorista!$A178,0)</f>
        <v>4186450238.9242997</v>
      </c>
      <c r="J178" s="10">
        <f>+HLOOKUP(VLOOKUP($B178,$AD$3:$AE$12,2,0),Costo_fondeo!$D$3:$AY$100,base_mayorista!$A178,0)</f>
        <v>2.4729180510372037</v>
      </c>
      <c r="K178" s="10">
        <f>+HLOOKUP(VLOOKUP($B178,$AD$3:$AE$12,2,0),Costo_provisiones!$D$3:$AY$100,base_mayorista!$A178,0)</f>
        <v>1.8080606116778919</v>
      </c>
      <c r="L178" s="10">
        <f>+HLOOKUP(VLOOKUP($B178,$AD$3:$AE$12,2,0),Morosidad_control!$D$4:$AY$101,base_mayorista!$A178,0)</f>
        <v>3.0063878853417383</v>
      </c>
      <c r="M178" s="10">
        <f ca="1">+OFFSET(Capital_2!$D$2,base_mayorista!A178,0)</f>
        <v>3.4861804073665166</v>
      </c>
      <c r="N178" s="10">
        <f>+HLOOKUP(VLOOKUP($B178,$AD$3:$AE$12,2,0),costo_laboral!$E$2:$AZ$99,base_mayorista!$A178,0)</f>
        <v>2.5933641419906901</v>
      </c>
      <c r="O178" s="10">
        <f>+HLOOKUP(VLOOKUP($B178,$AD$3:$AE$12,2,0),Participacion1!$D$4:$M$101,base_mayorista!$A178,0)</f>
        <v>4.5731210739732475</v>
      </c>
      <c r="P178" s="1"/>
      <c r="Q178" s="10"/>
      <c r="R178" s="10"/>
      <c r="S178" s="10"/>
      <c r="T178" s="38"/>
      <c r="U178" s="38"/>
      <c r="V178" s="38"/>
      <c r="W178" s="38"/>
      <c r="X178" s="38"/>
      <c r="Y178" s="38"/>
      <c r="Z178" s="11"/>
      <c r="AB178" s="38"/>
      <c r="AG178" s="35"/>
    </row>
    <row r="179" spans="1:33" ht="16.5" x14ac:dyDescent="0.3">
      <c r="A179">
        <f t="shared" si="2"/>
        <v>81</v>
      </c>
      <c r="B179">
        <v>2</v>
      </c>
      <c r="C179">
        <v>80</v>
      </c>
      <c r="D179" s="3">
        <v>43312</v>
      </c>
      <c r="E179" s="33">
        <v>18</v>
      </c>
      <c r="F179">
        <v>1</v>
      </c>
      <c r="G179" s="10">
        <f>+HLOOKUP(VLOOKUP($B179,$AD$3:$AE$12,2,0),costos_sf!$D$2:$AZ$99,base_mayorista!$A179,0)</f>
        <v>588291351.05478501</v>
      </c>
      <c r="H179" s="10">
        <f>+HLOOKUP(VLOOKUP($B179,$AD$3:$AE$12,2,0),creditos_sf!$D$2:$AY$99,base_mayorista!$A179,0)</f>
        <v>3496369335.8585701</v>
      </c>
      <c r="I179" s="10">
        <f>+HLOOKUP(VLOOKUP($B179,$AD$3:$AE$12,2,0),creditos_sf!$D$103:$AY$200,base_mayorista!$A179,0)</f>
        <v>4138280994.5262098</v>
      </c>
      <c r="J179" s="10">
        <f>+HLOOKUP(VLOOKUP($B179,$AD$3:$AE$12,2,0),Costo_fondeo!$D$3:$AY$100,base_mayorista!$A179,0)</f>
        <v>2.4682702021694669</v>
      </c>
      <c r="K179" s="10">
        <f>+HLOOKUP(VLOOKUP($B179,$AD$3:$AE$12,2,0),Costo_provisiones!$D$3:$AY$100,base_mayorista!$A179,0)</f>
        <v>1.7692341062768024</v>
      </c>
      <c r="L179" s="10">
        <f>+HLOOKUP(VLOOKUP($B179,$AD$3:$AE$12,2,0),Morosidad_control!$D$4:$AY$101,base_mayorista!$A179,0)</f>
        <v>3.1180370065833558</v>
      </c>
      <c r="M179" s="10">
        <f ca="1">+OFFSET(Capital_2!$D$2,base_mayorista!A179,0)</f>
        <v>3.4635993253239059</v>
      </c>
      <c r="N179" s="10">
        <f>+HLOOKUP(VLOOKUP($B179,$AD$3:$AE$12,2,0),costo_laboral!$E$2:$AZ$99,base_mayorista!$A179,0)</f>
        <v>2.60977516871549</v>
      </c>
      <c r="O179" s="10">
        <f>+HLOOKUP(VLOOKUP($B179,$AD$3:$AE$12,2,0),Participacion1!$D$4:$M$101,base_mayorista!$A179,0)</f>
        <v>4.5675030271131689</v>
      </c>
      <c r="P179" s="1"/>
      <c r="Q179" s="10"/>
      <c r="R179" s="10"/>
      <c r="S179" s="10"/>
      <c r="T179" s="38"/>
      <c r="U179" s="38"/>
      <c r="V179" s="38"/>
      <c r="W179" s="38"/>
      <c r="X179" s="38"/>
      <c r="Y179" s="38"/>
      <c r="Z179" s="11"/>
      <c r="AB179" s="38"/>
      <c r="AG179" s="35"/>
    </row>
    <row r="180" spans="1:33" ht="16.5" x14ac:dyDescent="0.3">
      <c r="A180">
        <f t="shared" si="2"/>
        <v>82</v>
      </c>
      <c r="B180">
        <v>2</v>
      </c>
      <c r="C180">
        <v>81</v>
      </c>
      <c r="D180" s="3">
        <v>43343</v>
      </c>
      <c r="E180" s="33">
        <v>18</v>
      </c>
      <c r="F180">
        <v>1</v>
      </c>
      <c r="G180" s="10">
        <f>+HLOOKUP(VLOOKUP($B180,$AD$3:$AE$12,2,0),costos_sf!$D$2:$AZ$99,base_mayorista!$A180,0)</f>
        <v>588436330.65458393</v>
      </c>
      <c r="H180" s="10">
        <f>+HLOOKUP(VLOOKUP($B180,$AD$3:$AE$12,2,0),creditos_sf!$D$2:$AY$99,base_mayorista!$A180,0)</f>
        <v>3577317981.4591599</v>
      </c>
      <c r="I180" s="10">
        <f>+HLOOKUP(VLOOKUP($B180,$AD$3:$AE$12,2,0),creditos_sf!$D$103:$AY$200,base_mayorista!$A180,0)</f>
        <v>4103814343.1665602</v>
      </c>
      <c r="J180" s="10">
        <f>+HLOOKUP(VLOOKUP($B180,$AD$3:$AE$12,2,0),Costo_fondeo!$D$3:$AY$100,base_mayorista!$A180,0)</f>
        <v>2.4624418132419947</v>
      </c>
      <c r="K180" s="10">
        <f>+HLOOKUP(VLOOKUP($B180,$AD$3:$AE$12,2,0),Costo_provisiones!$D$3:$AY$100,base_mayorista!$A180,0)</f>
        <v>1.7466171061778457</v>
      </c>
      <c r="L180" s="10">
        <f>+HLOOKUP(VLOOKUP($B180,$AD$3:$AE$12,2,0),Morosidad_control!$D$4:$AY$101,base_mayorista!$A180,0)</f>
        <v>3.0753189495143185</v>
      </c>
      <c r="M180" s="10">
        <f ca="1">+OFFSET(Capital_2!$D$2,base_mayorista!A180,0)</f>
        <v>3.442349118867654</v>
      </c>
      <c r="N180" s="10">
        <f>+HLOOKUP(VLOOKUP($B180,$AD$3:$AE$12,2,0),costo_laboral!$E$2:$AZ$99,base_mayorista!$A180,0)</f>
        <v>2.5992542443912199</v>
      </c>
      <c r="O180" s="10">
        <f>+HLOOKUP(VLOOKUP($B180,$AD$3:$AE$12,2,0),Participacion1!$D$4:$M$101,base_mayorista!$A180,0)</f>
        <v>4.6127070578540099</v>
      </c>
      <c r="P180" s="1"/>
      <c r="Q180" s="10"/>
      <c r="R180" s="10"/>
      <c r="S180" s="10"/>
      <c r="T180" s="38"/>
      <c r="U180" s="38"/>
      <c r="V180" s="38"/>
      <c r="W180" s="38"/>
      <c r="X180" s="38"/>
      <c r="Y180" s="38"/>
      <c r="Z180" s="11"/>
      <c r="AB180" s="38"/>
      <c r="AG180" s="35"/>
    </row>
    <row r="181" spans="1:33" ht="16.5" x14ac:dyDescent="0.3">
      <c r="A181">
        <f t="shared" si="2"/>
        <v>83</v>
      </c>
      <c r="B181">
        <v>2</v>
      </c>
      <c r="C181">
        <v>82</v>
      </c>
      <c r="D181" s="3">
        <v>43373</v>
      </c>
      <c r="E181" s="33">
        <v>18</v>
      </c>
      <c r="F181">
        <v>1</v>
      </c>
      <c r="G181" s="10">
        <f>+HLOOKUP(VLOOKUP($B181,$AD$3:$AE$12,2,0),costos_sf!$D$2:$AZ$99,base_mayorista!$A181,0)</f>
        <v>589677849.76550996</v>
      </c>
      <c r="H181" s="10">
        <f>+HLOOKUP(VLOOKUP($B181,$AD$3:$AE$12,2,0),creditos_sf!$D$2:$AY$99,base_mayorista!$A181,0)</f>
        <v>3661749821.8229303</v>
      </c>
      <c r="I181" s="10">
        <f>+HLOOKUP(VLOOKUP($B181,$AD$3:$AE$12,2,0),creditos_sf!$D$103:$AY$200,base_mayorista!$A181,0)</f>
        <v>4042117124.7128501</v>
      </c>
      <c r="J181" s="10">
        <f>+HLOOKUP(VLOOKUP($B181,$AD$3:$AE$12,2,0),Costo_fondeo!$D$3:$AY$100,base_mayorista!$A181,0)</f>
        <v>2.4664161384943917</v>
      </c>
      <c r="K181" s="10">
        <f>+HLOOKUP(VLOOKUP($B181,$AD$3:$AE$12,2,0),Costo_provisiones!$D$3:$AY$100,base_mayorista!$A181,0)</f>
        <v>1.7436464968907901</v>
      </c>
      <c r="L181" s="10">
        <f>+HLOOKUP(VLOOKUP($B181,$AD$3:$AE$12,2,0),Morosidad_control!$D$4:$AY$101,base_mayorista!$A181,0)</f>
        <v>3.0712651930352965</v>
      </c>
      <c r="M181" s="10">
        <f ca="1">+OFFSET(Capital_2!$D$2,base_mayorista!A181,0)</f>
        <v>3.430093895939399</v>
      </c>
      <c r="N181" s="10">
        <f>+HLOOKUP(VLOOKUP($B181,$AD$3:$AE$12,2,0),costo_laboral!$E$2:$AZ$99,base_mayorista!$A181,0)</f>
        <v>2.59967074288571</v>
      </c>
      <c r="O181" s="10">
        <f>+HLOOKUP(VLOOKUP($B181,$AD$3:$AE$12,2,0),Participacion1!$D$4:$M$101,base_mayorista!$A181,0)</f>
        <v>4.6711516827361956</v>
      </c>
      <c r="P181" s="1"/>
      <c r="Q181" s="10"/>
      <c r="R181" s="10"/>
      <c r="S181" s="10"/>
      <c r="T181" s="38"/>
      <c r="U181" s="38"/>
      <c r="V181" s="38"/>
      <c r="W181" s="38"/>
      <c r="X181" s="38"/>
      <c r="Y181" s="38"/>
      <c r="Z181" s="11"/>
      <c r="AB181" s="38"/>
      <c r="AG181" s="35"/>
    </row>
    <row r="182" spans="1:33" ht="16.5" x14ac:dyDescent="0.3">
      <c r="A182">
        <f t="shared" si="2"/>
        <v>84</v>
      </c>
      <c r="B182">
        <v>2</v>
      </c>
      <c r="C182">
        <v>83</v>
      </c>
      <c r="D182" s="3">
        <v>43404</v>
      </c>
      <c r="E182" s="33">
        <v>18</v>
      </c>
      <c r="F182">
        <v>1</v>
      </c>
      <c r="G182" s="10">
        <f>+HLOOKUP(VLOOKUP($B182,$AD$3:$AE$12,2,0),costos_sf!$D$2:$AZ$99,base_mayorista!$A182,0)</f>
        <v>588439381.91373801</v>
      </c>
      <c r="H182" s="10">
        <f>+HLOOKUP(VLOOKUP($B182,$AD$3:$AE$12,2,0),creditos_sf!$D$2:$AY$99,base_mayorista!$A182,0)</f>
        <v>3678675075.3540897</v>
      </c>
      <c r="I182" s="10">
        <f>+HLOOKUP(VLOOKUP($B182,$AD$3:$AE$12,2,0),creditos_sf!$D$103:$AY$200,base_mayorista!$A182,0)</f>
        <v>4072051076.3064599</v>
      </c>
      <c r="J182" s="10">
        <f>+HLOOKUP(VLOOKUP($B182,$AD$3:$AE$12,2,0),Costo_fondeo!$D$3:$AY$100,base_mayorista!$A182,0)</f>
        <v>2.468879495627081</v>
      </c>
      <c r="K182" s="10">
        <f>+HLOOKUP(VLOOKUP($B182,$AD$3:$AE$12,2,0),Costo_provisiones!$D$3:$AY$100,base_mayorista!$A182,0)</f>
        <v>1.7365369566155335</v>
      </c>
      <c r="L182" s="10">
        <f>+HLOOKUP(VLOOKUP($B182,$AD$3:$AE$12,2,0),Morosidad_control!$D$4:$AY$101,base_mayorista!$A182,0)</f>
        <v>3.1665047285158168</v>
      </c>
      <c r="M182" s="10">
        <f ca="1">+OFFSET(Capital_2!$D$2,base_mayorista!A182,0)</f>
        <v>3.4233579602032216</v>
      </c>
      <c r="N182" s="10">
        <f>+HLOOKUP(VLOOKUP($B182,$AD$3:$AE$12,2,0),costo_laboral!$E$2:$AZ$99,base_mayorista!$A182,0)</f>
        <v>2.57599545080777</v>
      </c>
      <c r="O182" s="10">
        <f>+HLOOKUP(VLOOKUP($B182,$AD$3:$AE$12,2,0),Participacion1!$D$4:$M$101,base_mayorista!$A182,0)</f>
        <v>4.6006663202028788</v>
      </c>
      <c r="P182" s="1"/>
      <c r="Q182" s="10"/>
      <c r="R182" s="10"/>
      <c r="S182" s="10"/>
      <c r="T182" s="38"/>
      <c r="U182" s="38"/>
      <c r="V182" s="38"/>
      <c r="W182" s="38"/>
      <c r="X182" s="38"/>
      <c r="Y182" s="38"/>
      <c r="Z182" s="11"/>
      <c r="AB182" s="38"/>
      <c r="AG182" s="35"/>
    </row>
    <row r="183" spans="1:33" ht="16.5" x14ac:dyDescent="0.3">
      <c r="A183">
        <f t="shared" si="2"/>
        <v>85</v>
      </c>
      <c r="B183">
        <v>2</v>
      </c>
      <c r="C183">
        <v>84</v>
      </c>
      <c r="D183" s="3">
        <v>43434</v>
      </c>
      <c r="E183" s="33">
        <v>18</v>
      </c>
      <c r="F183">
        <v>1</v>
      </c>
      <c r="G183" s="10">
        <f>+HLOOKUP(VLOOKUP($B183,$AD$3:$AE$12,2,0),costos_sf!$D$2:$AZ$99,base_mayorista!$A183,0)</f>
        <v>589972194.01057994</v>
      </c>
      <c r="H183" s="10">
        <f>+HLOOKUP(VLOOKUP($B183,$AD$3:$AE$12,2,0),creditos_sf!$D$2:$AY$99,base_mayorista!$A183,0)</f>
        <v>3658509675.3727398</v>
      </c>
      <c r="I183" s="10">
        <f>+HLOOKUP(VLOOKUP($B183,$AD$3:$AE$12,2,0),creditos_sf!$D$103:$AY$200,base_mayorista!$A183,0)</f>
        <v>4132838521.5247598</v>
      </c>
      <c r="J183" s="10">
        <f>+HLOOKUP(VLOOKUP($B183,$AD$3:$AE$12,2,0),Costo_fondeo!$D$3:$AY$100,base_mayorista!$A183,0)</f>
        <v>2.4692705441579608</v>
      </c>
      <c r="K183" s="10">
        <f>+HLOOKUP(VLOOKUP($B183,$AD$3:$AE$12,2,0),Costo_provisiones!$D$3:$AY$100,base_mayorista!$A183,0)</f>
        <v>1.7318189630685199</v>
      </c>
      <c r="L183" s="10">
        <f>+HLOOKUP(VLOOKUP($B183,$AD$3:$AE$12,2,0),Morosidad_control!$D$4:$AY$101,base_mayorista!$A183,0)</f>
        <v>3.1454933607968187</v>
      </c>
      <c r="M183" s="10">
        <f ca="1">+OFFSET(Capital_2!$D$2,base_mayorista!A183,0)</f>
        <v>3.4154915843908498</v>
      </c>
      <c r="N183" s="10">
        <f>+HLOOKUP(VLOOKUP($B183,$AD$3:$AE$12,2,0),costo_laboral!$E$2:$AZ$99,base_mayorista!$A183,0)</f>
        <v>2.5385551015351102</v>
      </c>
      <c r="O183" s="10">
        <f>+HLOOKUP(VLOOKUP($B183,$AD$3:$AE$12,2,0),Participacion1!$D$4:$M$101,base_mayorista!$A183,0)</f>
        <v>4.6583696524611353</v>
      </c>
      <c r="P183" s="1"/>
      <c r="Q183" s="10"/>
      <c r="R183" s="10"/>
      <c r="S183" s="10"/>
      <c r="T183" s="38"/>
      <c r="U183" s="38"/>
      <c r="V183" s="38"/>
      <c r="W183" s="38"/>
      <c r="X183" s="38"/>
      <c r="Y183" s="38"/>
      <c r="Z183" s="11"/>
      <c r="AB183" s="38"/>
      <c r="AG183" s="35"/>
    </row>
    <row r="184" spans="1:33" ht="16.5" x14ac:dyDescent="0.3">
      <c r="A184">
        <f t="shared" si="2"/>
        <v>86</v>
      </c>
      <c r="B184">
        <v>2</v>
      </c>
      <c r="C184">
        <v>85</v>
      </c>
      <c r="D184" s="3">
        <v>43465</v>
      </c>
      <c r="E184" s="33">
        <v>18</v>
      </c>
      <c r="F184">
        <v>1</v>
      </c>
      <c r="G184" s="10">
        <f>+HLOOKUP(VLOOKUP($B184,$AD$3:$AE$12,2,0),costos_sf!$D$2:$AZ$99,base_mayorista!$A184,0)</f>
        <v>585491914.02271795</v>
      </c>
      <c r="H184" s="10">
        <f>+HLOOKUP(VLOOKUP($B184,$AD$3:$AE$12,2,0),creditos_sf!$D$2:$AY$99,base_mayorista!$A184,0)</f>
        <v>3604035989.5324402</v>
      </c>
      <c r="I184" s="10">
        <f>+HLOOKUP(VLOOKUP($B184,$AD$3:$AE$12,2,0),creditos_sf!$D$103:$AY$200,base_mayorista!$A184,0)</f>
        <v>4203456221.9070296</v>
      </c>
      <c r="J184" s="10">
        <f>+HLOOKUP(VLOOKUP($B184,$AD$3:$AE$12,2,0),Costo_fondeo!$D$3:$AY$100,base_mayorista!$A184,0)</f>
        <v>2.4983010388021221</v>
      </c>
      <c r="K184" s="10">
        <f>+HLOOKUP(VLOOKUP($B184,$AD$3:$AE$12,2,0),Costo_provisiones!$D$3:$AY$100,base_mayorista!$A184,0)</f>
        <v>1.6371488393101887</v>
      </c>
      <c r="L184" s="10">
        <f>+HLOOKUP(VLOOKUP($B184,$AD$3:$AE$12,2,0),Morosidad_control!$D$4:$AY$101,base_mayorista!$A184,0)</f>
        <v>2.9188604251404362</v>
      </c>
      <c r="M184" s="10">
        <f ca="1">+OFFSET(Capital_2!$D$2,base_mayorista!A184,0)</f>
        <v>3.4351377010367652</v>
      </c>
      <c r="N184" s="10">
        <f>+HLOOKUP(VLOOKUP($B184,$AD$3:$AE$12,2,0),costo_laboral!$E$2:$AZ$99,base_mayorista!$A184,0)</f>
        <v>2.51250436635693</v>
      </c>
      <c r="O184" s="10">
        <f>+HLOOKUP(VLOOKUP($B184,$AD$3:$AE$12,2,0),Participacion1!$D$4:$M$101,base_mayorista!$A184,0)</f>
        <v>4.4482486209644394</v>
      </c>
      <c r="P184" s="1"/>
      <c r="Q184" s="10"/>
      <c r="R184" s="10"/>
      <c r="S184" s="10"/>
      <c r="T184" s="38"/>
      <c r="U184" s="38"/>
      <c r="V184" s="38"/>
      <c r="W184" s="38"/>
      <c r="X184" s="38"/>
      <c r="Y184" s="38"/>
      <c r="Z184" s="11"/>
      <c r="AB184" s="38"/>
      <c r="AG184" s="35"/>
    </row>
    <row r="185" spans="1:33" ht="16.5" x14ac:dyDescent="0.3">
      <c r="A185">
        <f t="shared" si="2"/>
        <v>87</v>
      </c>
      <c r="B185">
        <v>2</v>
      </c>
      <c r="C185">
        <v>86</v>
      </c>
      <c r="D185" s="3">
        <v>43496</v>
      </c>
      <c r="E185" s="33">
        <v>19</v>
      </c>
      <c r="F185">
        <v>1</v>
      </c>
      <c r="G185" s="10">
        <f>+HLOOKUP(VLOOKUP($B185,$AD$3:$AE$12,2,0),costos_sf!$D$2:$AZ$99,base_mayorista!$A185,0)</f>
        <v>594666639.19153297</v>
      </c>
      <c r="H185" s="10">
        <f>+HLOOKUP(VLOOKUP($B185,$AD$3:$AE$12,2,0),creditos_sf!$D$2:$AY$99,base_mayorista!$A185,0)</f>
        <v>3520789684.0506096</v>
      </c>
      <c r="I185" s="10">
        <f>+HLOOKUP(VLOOKUP($B185,$AD$3:$AE$12,2,0),creditos_sf!$D$103:$AY$200,base_mayorista!$A185,0)</f>
        <v>4285633646.7514906</v>
      </c>
      <c r="J185" s="10">
        <f>+HLOOKUP(VLOOKUP($B185,$AD$3:$AE$12,2,0),Costo_fondeo!$D$3:$AY$100,base_mayorista!$A185,0)</f>
        <v>2.5357398271296514</v>
      </c>
      <c r="K185" s="10">
        <f>+HLOOKUP(VLOOKUP($B185,$AD$3:$AE$12,2,0),Costo_provisiones!$D$3:$AY$100,base_mayorista!$A185,0)</f>
        <v>1.6450934585425951</v>
      </c>
      <c r="L185" s="10">
        <f>+HLOOKUP(VLOOKUP($B185,$AD$3:$AE$12,2,0),Morosidad_control!$D$4:$AY$101,base_mayorista!$A185,0)</f>
        <v>3.0223744563756507</v>
      </c>
      <c r="M185" s="10">
        <f ca="1">+OFFSET(Capital_2!$D$2,base_mayorista!A185,0)</f>
        <v>3.144198069372997</v>
      </c>
      <c r="N185" s="10">
        <f>+HLOOKUP(VLOOKUP($B185,$AD$3:$AE$12,2,0),costo_laboral!$E$2:$AZ$99,base_mayorista!$A185,0)</f>
        <v>2.5148771729033998</v>
      </c>
      <c r="O185" s="10">
        <f>+HLOOKUP(VLOOKUP($B185,$AD$3:$AE$12,2,0),Participacion1!$D$4:$M$101,base_mayorista!$A185,0)</f>
        <v>4.5953805196179651</v>
      </c>
      <c r="P185" s="1"/>
      <c r="Q185" s="10"/>
      <c r="R185" s="10"/>
      <c r="S185" s="10"/>
      <c r="T185" s="38"/>
      <c r="U185" s="38"/>
      <c r="V185" s="38"/>
      <c r="W185" s="38"/>
      <c r="X185" s="38"/>
      <c r="Y185" s="38"/>
      <c r="Z185" s="11"/>
      <c r="AB185" s="38"/>
      <c r="AG185" s="35"/>
    </row>
    <row r="186" spans="1:33" ht="16.5" x14ac:dyDescent="0.3">
      <c r="A186">
        <f t="shared" si="2"/>
        <v>88</v>
      </c>
      <c r="B186">
        <v>2</v>
      </c>
      <c r="C186">
        <v>87</v>
      </c>
      <c r="D186" s="3">
        <v>43524</v>
      </c>
      <c r="E186" s="33">
        <v>19</v>
      </c>
      <c r="F186">
        <v>1</v>
      </c>
      <c r="G186" s="10">
        <f>+HLOOKUP(VLOOKUP($B186,$AD$3:$AE$12,2,0),costos_sf!$D$2:$AZ$99,base_mayorista!$A186,0)</f>
        <v>599505331.65691006</v>
      </c>
      <c r="H186" s="10">
        <f>+HLOOKUP(VLOOKUP($B186,$AD$3:$AE$12,2,0),creditos_sf!$D$2:$AY$99,base_mayorista!$A186,0)</f>
        <v>3458027406.3260202</v>
      </c>
      <c r="I186" s="10">
        <f>+HLOOKUP(VLOOKUP($B186,$AD$3:$AE$12,2,0),creditos_sf!$D$103:$AY$200,base_mayorista!$A186,0)</f>
        <v>4335614109.8818998</v>
      </c>
      <c r="J186" s="10">
        <f>+HLOOKUP(VLOOKUP($B186,$AD$3:$AE$12,2,0),Costo_fondeo!$D$3:$AY$100,base_mayorista!$A186,0)</f>
        <v>2.5810809562140791</v>
      </c>
      <c r="K186" s="10">
        <f>+HLOOKUP(VLOOKUP($B186,$AD$3:$AE$12,2,0),Costo_provisiones!$D$3:$AY$100,base_mayorista!$A186,0)</f>
        <v>1.6405672174624768</v>
      </c>
      <c r="L186" s="10">
        <f>+HLOOKUP(VLOOKUP($B186,$AD$3:$AE$12,2,0),Morosidad_control!$D$4:$AY$101,base_mayorista!$A186,0)</f>
        <v>2.979715134509584</v>
      </c>
      <c r="M186" s="10">
        <f ca="1">+OFFSET(Capital_2!$D$2,base_mayorista!A186,0)</f>
        <v>3.1750048296191844</v>
      </c>
      <c r="N186" s="10">
        <f>+HLOOKUP(VLOOKUP($B186,$AD$3:$AE$12,2,0),costo_laboral!$E$2:$AZ$99,base_mayorista!$A186,0)</f>
        <v>2.5099073618199701</v>
      </c>
      <c r="O186" s="10">
        <f>+HLOOKUP(VLOOKUP($B186,$AD$3:$AE$12,2,0),Participacion1!$D$4:$M$101,base_mayorista!$A186,0)</f>
        <v>4.6622829457682027</v>
      </c>
      <c r="P186" s="1"/>
      <c r="Q186" s="10"/>
      <c r="R186" s="10"/>
      <c r="S186" s="10"/>
      <c r="T186" s="38"/>
      <c r="U186" s="38"/>
      <c r="V186" s="38"/>
      <c r="W186" s="38"/>
      <c r="X186" s="38"/>
      <c r="Y186" s="38"/>
      <c r="Z186" s="11"/>
      <c r="AB186" s="38"/>
      <c r="AG186" s="35"/>
    </row>
    <row r="187" spans="1:33" ht="16.5" x14ac:dyDescent="0.3">
      <c r="A187">
        <f t="shared" si="2"/>
        <v>89</v>
      </c>
      <c r="B187">
        <v>2</v>
      </c>
      <c r="C187">
        <v>88</v>
      </c>
      <c r="D187" s="3">
        <v>43555</v>
      </c>
      <c r="E187" s="33">
        <v>19</v>
      </c>
      <c r="F187">
        <v>1</v>
      </c>
      <c r="G187" s="10">
        <f>+HLOOKUP(VLOOKUP($B187,$AD$3:$AE$12,2,0),costos_sf!$D$2:$AZ$99,base_mayorista!$A187,0)</f>
        <v>606829363.13261497</v>
      </c>
      <c r="H187" s="10">
        <f>+HLOOKUP(VLOOKUP($B187,$AD$3:$AE$12,2,0),creditos_sf!$D$2:$AY$99,base_mayorista!$A187,0)</f>
        <v>3456651277.0252304</v>
      </c>
      <c r="I187" s="10">
        <f>+HLOOKUP(VLOOKUP($B187,$AD$3:$AE$12,2,0),creditos_sf!$D$103:$AY$200,base_mayorista!$A187,0)</f>
        <v>4364260197.0339699</v>
      </c>
      <c r="J187" s="10">
        <f>+HLOOKUP(VLOOKUP($B187,$AD$3:$AE$12,2,0),Costo_fondeo!$D$3:$AY$100,base_mayorista!$A187,0)</f>
        <v>2.6252207815663913</v>
      </c>
      <c r="K187" s="10">
        <f>+HLOOKUP(VLOOKUP($B187,$AD$3:$AE$12,2,0),Costo_provisiones!$D$3:$AY$100,base_mayorista!$A187,0)</f>
        <v>1.6484739005548434</v>
      </c>
      <c r="L187" s="10">
        <f>+HLOOKUP(VLOOKUP($B187,$AD$3:$AE$12,2,0),Morosidad_control!$D$4:$AY$101,base_mayorista!$A187,0)</f>
        <v>2.9153542297102422</v>
      </c>
      <c r="M187" s="10">
        <f ca="1">+OFFSET(Capital_2!$D$2,base_mayorista!A187,0)</f>
        <v>3.2070490236396596</v>
      </c>
      <c r="N187" s="10">
        <f>+HLOOKUP(VLOOKUP($B187,$AD$3:$AE$12,2,0),costo_laboral!$E$2:$AZ$99,base_mayorista!$A187,0)</f>
        <v>2.5189076331020601</v>
      </c>
      <c r="O187" s="10">
        <f>+HLOOKUP(VLOOKUP($B187,$AD$3:$AE$12,2,0),Participacion1!$D$4:$M$101,base_mayorista!$A187,0)</f>
        <v>4.4767320873608991</v>
      </c>
      <c r="P187" s="1"/>
      <c r="Q187" s="10"/>
      <c r="R187" s="10"/>
      <c r="S187" s="10"/>
      <c r="T187" s="38"/>
      <c r="U187" s="38"/>
      <c r="V187" s="38"/>
      <c r="W187" s="38"/>
      <c r="X187" s="38"/>
      <c r="Y187" s="38"/>
      <c r="Z187" s="11"/>
      <c r="AB187" s="38"/>
      <c r="AG187" s="35"/>
    </row>
    <row r="188" spans="1:33" ht="16.5" x14ac:dyDescent="0.3">
      <c r="A188">
        <f t="shared" si="2"/>
        <v>90</v>
      </c>
      <c r="B188">
        <v>2</v>
      </c>
      <c r="C188">
        <v>89</v>
      </c>
      <c r="D188" s="3">
        <v>43585</v>
      </c>
      <c r="E188" s="33">
        <v>19</v>
      </c>
      <c r="F188">
        <v>1</v>
      </c>
      <c r="G188" s="10">
        <f>+HLOOKUP(VLOOKUP($B188,$AD$3:$AE$12,2,0),costos_sf!$D$2:$AZ$99,base_mayorista!$A188,0)</f>
        <v>610298064.48522699</v>
      </c>
      <c r="H188" s="10">
        <f>+HLOOKUP(VLOOKUP($B188,$AD$3:$AE$12,2,0),creditos_sf!$D$2:$AY$99,base_mayorista!$A188,0)</f>
        <v>3481234502.6335702</v>
      </c>
      <c r="I188" s="10">
        <f>+HLOOKUP(VLOOKUP($B188,$AD$3:$AE$12,2,0),creditos_sf!$D$103:$AY$200,base_mayorista!$A188,0)</f>
        <v>4335557535.4381294</v>
      </c>
      <c r="J188" s="10">
        <f>+HLOOKUP(VLOOKUP($B188,$AD$3:$AE$12,2,0),Costo_fondeo!$D$3:$AY$100,base_mayorista!$A188,0)</f>
        <v>2.6610379118795864</v>
      </c>
      <c r="K188" s="10">
        <f>+HLOOKUP(VLOOKUP($B188,$AD$3:$AE$12,2,0),Costo_provisiones!$D$3:$AY$100,base_mayorista!$A188,0)</f>
        <v>1.6965439324407205</v>
      </c>
      <c r="L188" s="10">
        <f>+HLOOKUP(VLOOKUP($B188,$AD$3:$AE$12,2,0),Morosidad_control!$D$4:$AY$101,base_mayorista!$A188,0)</f>
        <v>2.8138501454758811</v>
      </c>
      <c r="M188" s="10">
        <f ca="1">+OFFSET(Capital_2!$D$2,base_mayorista!A188,0)</f>
        <v>3.2607827391957867</v>
      </c>
      <c r="N188" s="10">
        <f>+HLOOKUP(VLOOKUP($B188,$AD$3:$AE$12,2,0),costo_laboral!$E$2:$AZ$99,base_mayorista!$A188,0)</f>
        <v>2.5130896857995699</v>
      </c>
      <c r="O188" s="10">
        <f>+HLOOKUP(VLOOKUP($B188,$AD$3:$AE$12,2,0),Participacion1!$D$4:$M$101,base_mayorista!$A188,0)</f>
        <v>4.5852377820192221</v>
      </c>
      <c r="P188" s="1"/>
      <c r="Q188" s="10"/>
      <c r="R188" s="10"/>
      <c r="S188" s="10"/>
      <c r="T188" s="38"/>
      <c r="U188" s="38"/>
      <c r="V188" s="38"/>
      <c r="W188" s="38"/>
      <c r="X188" s="38"/>
      <c r="Y188" s="38"/>
      <c r="Z188" s="11"/>
      <c r="AB188" s="38"/>
      <c r="AG188" s="35"/>
    </row>
    <row r="189" spans="1:33" ht="16.5" x14ac:dyDescent="0.3">
      <c r="A189">
        <f t="shared" si="2"/>
        <v>91</v>
      </c>
      <c r="B189">
        <v>2</v>
      </c>
      <c r="C189">
        <v>90</v>
      </c>
      <c r="D189" s="3">
        <v>43616</v>
      </c>
      <c r="E189" s="33">
        <v>19</v>
      </c>
      <c r="F189">
        <v>1</v>
      </c>
      <c r="G189" s="10">
        <f>+HLOOKUP(VLOOKUP($B189,$AD$3:$AE$12,2,0),costos_sf!$D$2:$AZ$99,base_mayorista!$A189,0)</f>
        <v>612814140.43780994</v>
      </c>
      <c r="H189" s="10">
        <f>+HLOOKUP(VLOOKUP($B189,$AD$3:$AE$12,2,0),creditos_sf!$D$2:$AY$99,base_mayorista!$A189,0)</f>
        <v>3502018573.9875598</v>
      </c>
      <c r="I189" s="10">
        <f>+HLOOKUP(VLOOKUP($B189,$AD$3:$AE$12,2,0),creditos_sf!$D$103:$AY$200,base_mayorista!$A189,0)</f>
        <v>4197714473.6832399</v>
      </c>
      <c r="J189" s="10">
        <f>+HLOOKUP(VLOOKUP($B189,$AD$3:$AE$12,2,0),Costo_fondeo!$D$3:$AY$100,base_mayorista!$A189,0)</f>
        <v>2.6993025173607808</v>
      </c>
      <c r="K189" s="10">
        <f>+HLOOKUP(VLOOKUP($B189,$AD$3:$AE$12,2,0),Costo_provisiones!$D$3:$AY$100,base_mayorista!$A189,0)</f>
        <v>1.6779484690701185</v>
      </c>
      <c r="L189" s="10">
        <f>+HLOOKUP(VLOOKUP($B189,$AD$3:$AE$12,2,0),Morosidad_control!$D$4:$AY$101,base_mayorista!$A189,0)</f>
        <v>2.9323677523951059</v>
      </c>
      <c r="M189" s="10">
        <f ca="1">+OFFSET(Capital_2!$D$2,base_mayorista!A189,0)</f>
        <v>3.2822741119614118</v>
      </c>
      <c r="N189" s="10">
        <f>+HLOOKUP(VLOOKUP($B189,$AD$3:$AE$12,2,0),costo_laboral!$E$2:$AZ$99,base_mayorista!$A189,0)</f>
        <v>2.5373313728948501</v>
      </c>
      <c r="O189" s="10">
        <f>+HLOOKUP(VLOOKUP($B189,$AD$3:$AE$12,2,0),Participacion1!$D$4:$M$101,base_mayorista!$A189,0)</f>
        <v>4.4834372245904115</v>
      </c>
      <c r="P189" s="1"/>
      <c r="Q189" s="10"/>
      <c r="R189" s="10"/>
      <c r="S189" s="10"/>
      <c r="T189" s="38"/>
      <c r="U189" s="38"/>
      <c r="V189" s="38"/>
      <c r="W189" s="38"/>
      <c r="X189" s="38"/>
      <c r="Y189" s="38"/>
      <c r="Z189" s="11"/>
      <c r="AB189" s="38"/>
      <c r="AG189" s="35"/>
    </row>
    <row r="190" spans="1:33" ht="16.5" x14ac:dyDescent="0.3">
      <c r="A190">
        <f t="shared" si="2"/>
        <v>92</v>
      </c>
      <c r="B190">
        <v>2</v>
      </c>
      <c r="C190">
        <v>91</v>
      </c>
      <c r="D190" s="3">
        <v>43646</v>
      </c>
      <c r="E190" s="33">
        <v>19</v>
      </c>
      <c r="F190">
        <v>1</v>
      </c>
      <c r="G190" s="10">
        <f>+HLOOKUP(VLOOKUP($B190,$AD$3:$AE$12,2,0),costos_sf!$D$2:$AZ$99,base_mayorista!$A190,0)</f>
        <v>619190757.56092191</v>
      </c>
      <c r="H190" s="10">
        <f>+HLOOKUP(VLOOKUP($B190,$AD$3:$AE$12,2,0),creditos_sf!$D$2:$AY$99,base_mayorista!$A190,0)</f>
        <v>3534984048.3832698</v>
      </c>
      <c r="I190" s="10">
        <f>+HLOOKUP(VLOOKUP($B190,$AD$3:$AE$12,2,0),creditos_sf!$D$103:$AY$200,base_mayorista!$A190,0)</f>
        <v>4210924413.5280504</v>
      </c>
      <c r="J190" s="10">
        <f>+HLOOKUP(VLOOKUP($B190,$AD$3:$AE$12,2,0),Costo_fondeo!$D$3:$AY$100,base_mayorista!$A190,0)</f>
        <v>2.738838335513083</v>
      </c>
      <c r="K190" s="10">
        <f>+HLOOKUP(VLOOKUP($B190,$AD$3:$AE$12,2,0),Costo_provisiones!$D$3:$AY$100,base_mayorista!$A190,0)</f>
        <v>1.69965396986822</v>
      </c>
      <c r="L190" s="10">
        <f>+HLOOKUP(VLOOKUP($B190,$AD$3:$AE$12,2,0),Morosidad_control!$D$4:$AY$101,base_mayorista!$A190,0)</f>
        <v>2.9012484171026154</v>
      </c>
      <c r="M190" s="10">
        <f ca="1">+OFFSET(Capital_2!$D$2,base_mayorista!A190,0)</f>
        <v>3.3170358226156935</v>
      </c>
      <c r="N190" s="10">
        <f>+HLOOKUP(VLOOKUP($B190,$AD$3:$AE$12,2,0),costo_laboral!$E$2:$AZ$99,base_mayorista!$A190,0)</f>
        <v>2.5358326881665798</v>
      </c>
      <c r="O190" s="10">
        <f>+HLOOKUP(VLOOKUP($B190,$AD$3:$AE$12,2,0),Participacion1!$D$4:$M$101,base_mayorista!$A190,0)</f>
        <v>4.5277028393078798</v>
      </c>
      <c r="P190" s="1"/>
      <c r="Q190" s="10"/>
      <c r="R190" s="10"/>
      <c r="S190" s="10"/>
      <c r="T190" s="38"/>
      <c r="U190" s="38"/>
      <c r="V190" s="38"/>
      <c r="W190" s="38"/>
      <c r="X190" s="38"/>
      <c r="Y190" s="38"/>
      <c r="Z190" s="11"/>
      <c r="AB190" s="38"/>
      <c r="AG190" s="35"/>
    </row>
    <row r="191" spans="1:33" ht="16.5" x14ac:dyDescent="0.3">
      <c r="A191">
        <f t="shared" si="2"/>
        <v>93</v>
      </c>
      <c r="B191">
        <v>2</v>
      </c>
      <c r="C191">
        <v>92</v>
      </c>
      <c r="D191" s="3">
        <v>43677</v>
      </c>
      <c r="E191" s="33">
        <v>19</v>
      </c>
      <c r="F191">
        <v>1</v>
      </c>
      <c r="G191" s="10">
        <f>+HLOOKUP(VLOOKUP($B191,$AD$3:$AE$12,2,0),costos_sf!$D$2:$AZ$99,base_mayorista!$A191,0)</f>
        <v>624484911.41026902</v>
      </c>
      <c r="H191" s="10">
        <f>+HLOOKUP(VLOOKUP($B191,$AD$3:$AE$12,2,0),creditos_sf!$D$2:$AY$99,base_mayorista!$A191,0)</f>
        <v>3544274691.0583696</v>
      </c>
      <c r="I191" s="10">
        <f>+HLOOKUP(VLOOKUP($B191,$AD$3:$AE$12,2,0),creditos_sf!$D$103:$AY$200,base_mayorista!$A191,0)</f>
        <v>4187309544.4914098</v>
      </c>
      <c r="J191" s="10">
        <f>+HLOOKUP(VLOOKUP($B191,$AD$3:$AE$12,2,0),Costo_fondeo!$D$3:$AY$100,base_mayorista!$A191,0)</f>
        <v>2.7819080088103272</v>
      </c>
      <c r="K191" s="10">
        <f>+HLOOKUP(VLOOKUP($B191,$AD$3:$AE$12,2,0),Costo_provisiones!$D$3:$AY$100,base_mayorista!$A191,0)</f>
        <v>1.6941214236029938</v>
      </c>
      <c r="L191" s="10">
        <f>+HLOOKUP(VLOOKUP($B191,$AD$3:$AE$12,2,0),Morosidad_control!$D$4:$AY$101,base_mayorista!$A191,0)</f>
        <v>2.9135062228135631</v>
      </c>
      <c r="M191" s="10">
        <f ca="1">+OFFSET(Capital_2!$D$2,base_mayorista!A191,0)</f>
        <v>3.3472847310217735</v>
      </c>
      <c r="N191" s="10">
        <f>+HLOOKUP(VLOOKUP($B191,$AD$3:$AE$12,2,0),costo_laboral!$E$2:$AZ$99,base_mayorista!$A191,0)</f>
        <v>2.5490882648579101</v>
      </c>
      <c r="O191" s="10">
        <f>+HLOOKUP(VLOOKUP($B191,$AD$3:$AE$12,2,0),Participacion1!$D$4:$M$101,base_mayorista!$A191,0)</f>
        <v>4.4573189166878056</v>
      </c>
      <c r="P191" s="1"/>
      <c r="Q191" s="10"/>
      <c r="R191" s="10"/>
      <c r="S191" s="10"/>
      <c r="T191" s="38"/>
      <c r="U191" s="38"/>
      <c r="V191" s="38"/>
      <c r="W191" s="38"/>
      <c r="X191" s="38"/>
      <c r="Y191" s="38"/>
      <c r="Z191" s="11"/>
      <c r="AB191" s="38"/>
      <c r="AG191" s="35"/>
    </row>
    <row r="192" spans="1:33" ht="16.5" x14ac:dyDescent="0.3">
      <c r="A192">
        <f t="shared" si="2"/>
        <v>94</v>
      </c>
      <c r="B192">
        <v>2</v>
      </c>
      <c r="C192">
        <v>93</v>
      </c>
      <c r="D192" s="3">
        <v>43708</v>
      </c>
      <c r="E192" s="33">
        <v>19</v>
      </c>
      <c r="F192">
        <v>1</v>
      </c>
      <c r="G192" s="10">
        <f>+HLOOKUP(VLOOKUP($B192,$AD$3:$AE$12,2,0),costos_sf!$D$2:$AZ$99,base_mayorista!$A192,0)</f>
        <v>631080536.40257692</v>
      </c>
      <c r="H192" s="10">
        <f>+HLOOKUP(VLOOKUP($B192,$AD$3:$AE$12,2,0),creditos_sf!$D$2:$AY$99,base_mayorista!$A192,0)</f>
        <v>3648244827.5765896</v>
      </c>
      <c r="I192" s="10">
        <f>+HLOOKUP(VLOOKUP($B192,$AD$3:$AE$12,2,0),creditos_sf!$D$103:$AY$200,base_mayorista!$A192,0)</f>
        <v>4210994747.3420501</v>
      </c>
      <c r="J192" s="10">
        <f>+HLOOKUP(VLOOKUP($B192,$AD$3:$AE$12,2,0),Costo_fondeo!$D$3:$AY$100,base_mayorista!$A192,0)</f>
        <v>2.8106147286839565</v>
      </c>
      <c r="K192" s="10">
        <f>+HLOOKUP(VLOOKUP($B192,$AD$3:$AE$12,2,0),Costo_provisiones!$D$3:$AY$100,base_mayorista!$A192,0)</f>
        <v>1.748512263834854</v>
      </c>
      <c r="L192" s="10">
        <f>+HLOOKUP(VLOOKUP($B192,$AD$3:$AE$12,2,0),Morosidad_control!$D$4:$AY$101,base_mayorista!$A192,0)</f>
        <v>2.8539967339572248</v>
      </c>
      <c r="M192" s="10">
        <f ca="1">+OFFSET(Capital_2!$D$2,base_mayorista!A192,0)</f>
        <v>3.3701430151037046</v>
      </c>
      <c r="N192" s="10">
        <f>+HLOOKUP(VLOOKUP($B192,$AD$3:$AE$12,2,0),costo_laboral!$E$2:$AZ$99,base_mayorista!$A192,0)</f>
        <v>2.52537020928647</v>
      </c>
      <c r="O192" s="10">
        <f>+HLOOKUP(VLOOKUP($B192,$AD$3:$AE$12,2,0),Participacion1!$D$4:$M$101,base_mayorista!$A192,0)</f>
        <v>4.4457367893620274</v>
      </c>
      <c r="P192" s="1"/>
      <c r="Q192" s="10"/>
      <c r="R192" s="10"/>
      <c r="S192" s="10"/>
      <c r="T192" s="38"/>
      <c r="U192" s="38"/>
      <c r="V192" s="38"/>
      <c r="W192" s="38"/>
      <c r="X192" s="38"/>
      <c r="Y192" s="38"/>
      <c r="Z192" s="11"/>
      <c r="AB192" s="38"/>
      <c r="AG192" s="35"/>
    </row>
    <row r="193" spans="1:33" ht="16.5" x14ac:dyDescent="0.3">
      <c r="A193">
        <f t="shared" si="2"/>
        <v>95</v>
      </c>
      <c r="B193">
        <v>2</v>
      </c>
      <c r="C193">
        <v>94</v>
      </c>
      <c r="D193" s="3">
        <v>43738</v>
      </c>
      <c r="E193" s="33">
        <v>19</v>
      </c>
      <c r="F193">
        <v>1</v>
      </c>
      <c r="G193" s="10">
        <f>+HLOOKUP(VLOOKUP($B193,$AD$3:$AE$12,2,0),costos_sf!$D$2:$AZ$99,base_mayorista!$A193,0)</f>
        <v>635424906.10087502</v>
      </c>
      <c r="H193" s="10">
        <f>+HLOOKUP(VLOOKUP($B193,$AD$3:$AE$12,2,0),creditos_sf!$D$2:$AY$99,base_mayorista!$A193,0)</f>
        <v>3663111212.0633698</v>
      </c>
      <c r="I193" s="10">
        <f>+HLOOKUP(VLOOKUP($B193,$AD$3:$AE$12,2,0),creditos_sf!$D$103:$AY$200,base_mayorista!$A193,0)</f>
        <v>4217035685.73632</v>
      </c>
      <c r="J193" s="10">
        <f>+HLOOKUP(VLOOKUP($B193,$AD$3:$AE$12,2,0),Costo_fondeo!$D$3:$AY$100,base_mayorista!$A193,0)</f>
        <v>2.8275684603066784</v>
      </c>
      <c r="K193" s="10">
        <f>+HLOOKUP(VLOOKUP($B193,$AD$3:$AE$12,2,0),Costo_provisiones!$D$3:$AY$100,base_mayorista!$A193,0)</f>
        <v>1.7591805193733712</v>
      </c>
      <c r="L193" s="10">
        <f>+HLOOKUP(VLOOKUP($B193,$AD$3:$AE$12,2,0),Morosidad_control!$D$4:$AY$101,base_mayorista!$A193,0)</f>
        <v>2.8479416131844753</v>
      </c>
      <c r="M193" s="10">
        <f ca="1">+OFFSET(Capital_2!$D$2,base_mayorista!A193,0)</f>
        <v>3.3849357024511626</v>
      </c>
      <c r="N193" s="10">
        <f>+HLOOKUP(VLOOKUP($B193,$AD$3:$AE$12,2,0),costo_laboral!$E$2:$AZ$99,base_mayorista!$A193,0)</f>
        <v>2.5285420357286998</v>
      </c>
      <c r="O193" s="10">
        <f>+HLOOKUP(VLOOKUP($B193,$AD$3:$AE$12,2,0),Participacion1!$D$4:$M$101,base_mayorista!$A193,0)</f>
        <v>4.4729433352145573</v>
      </c>
      <c r="P193" s="1"/>
      <c r="Q193" s="10"/>
      <c r="R193" s="10"/>
      <c r="S193" s="10"/>
      <c r="T193" s="38"/>
      <c r="U193" s="38"/>
      <c r="V193" s="38"/>
      <c r="W193" s="38"/>
      <c r="X193" s="38"/>
      <c r="Y193" s="38"/>
      <c r="Z193" s="11"/>
      <c r="AB193" s="38"/>
      <c r="AG193" s="35"/>
    </row>
    <row r="194" spans="1:33" ht="16.5" x14ac:dyDescent="0.3">
      <c r="A194">
        <f t="shared" si="2"/>
        <v>96</v>
      </c>
      <c r="B194">
        <v>2</v>
      </c>
      <c r="C194">
        <v>95</v>
      </c>
      <c r="D194" s="3">
        <v>43769</v>
      </c>
      <c r="E194" s="33">
        <v>19</v>
      </c>
      <c r="F194">
        <v>1</v>
      </c>
      <c r="G194" s="10">
        <f>+HLOOKUP(VLOOKUP($B194,$AD$3:$AE$12,2,0),costos_sf!$D$2:$AZ$99,base_mayorista!$A194,0)</f>
        <v>639772073.61583292</v>
      </c>
      <c r="H194" s="10">
        <f>+HLOOKUP(VLOOKUP($B194,$AD$3:$AE$12,2,0),creditos_sf!$D$2:$AY$99,base_mayorista!$A194,0)</f>
        <v>3659220054.8298097</v>
      </c>
      <c r="I194" s="10">
        <f>+HLOOKUP(VLOOKUP($B194,$AD$3:$AE$12,2,0),creditos_sf!$D$103:$AY$200,base_mayorista!$A194,0)</f>
        <v>4251604082.2988095</v>
      </c>
      <c r="J194" s="10">
        <f>+HLOOKUP(VLOOKUP($B194,$AD$3:$AE$12,2,0),Costo_fondeo!$D$3:$AY$100,base_mayorista!$A194,0)</f>
        <v>2.8529986450397051</v>
      </c>
      <c r="K194" s="10">
        <f>+HLOOKUP(VLOOKUP($B194,$AD$3:$AE$12,2,0),Costo_provisiones!$D$3:$AY$100,base_mayorista!$A194,0)</f>
        <v>1.774516933527466</v>
      </c>
      <c r="L194" s="10">
        <f>+HLOOKUP(VLOOKUP($B194,$AD$3:$AE$12,2,0),Morosidad_control!$D$4:$AY$101,base_mayorista!$A194,0)</f>
        <v>2.9248126401986507</v>
      </c>
      <c r="M194" s="10">
        <f ca="1">+OFFSET(Capital_2!$D$2,base_mayorista!A194,0)</f>
        <v>3.4123935475815319</v>
      </c>
      <c r="N194" s="10">
        <f>+HLOOKUP(VLOOKUP($B194,$AD$3:$AE$12,2,0),costo_laboral!$E$2:$AZ$99,base_mayorista!$A194,0)</f>
        <v>2.5376449071660399</v>
      </c>
      <c r="O194" s="10">
        <f>+HLOOKUP(VLOOKUP($B194,$AD$3:$AE$12,2,0),Participacion1!$D$4:$M$101,base_mayorista!$A194,0)</f>
        <v>4.3869503696896786</v>
      </c>
      <c r="P194" s="1"/>
      <c r="Q194" s="10"/>
      <c r="R194" s="10"/>
      <c r="S194" s="10"/>
      <c r="T194" s="38"/>
      <c r="U194" s="38"/>
      <c r="V194" s="38"/>
      <c r="W194" s="38"/>
      <c r="X194" s="38"/>
      <c r="Y194" s="38"/>
      <c r="Z194" s="11"/>
      <c r="AB194" s="38"/>
      <c r="AG194" s="35"/>
    </row>
    <row r="195" spans="1:33" ht="16.5" x14ac:dyDescent="0.3">
      <c r="A195">
        <f t="shared" si="2"/>
        <v>97</v>
      </c>
      <c r="B195">
        <v>2</v>
      </c>
      <c r="C195">
        <v>96</v>
      </c>
      <c r="D195" s="3">
        <v>43799</v>
      </c>
      <c r="E195" s="33">
        <v>19</v>
      </c>
      <c r="F195">
        <v>1</v>
      </c>
      <c r="G195" s="10">
        <f>+HLOOKUP(VLOOKUP($B195,$AD$3:$AE$12,2,0),costos_sf!$D$2:$AZ$99,base_mayorista!$A195,0)</f>
        <v>643079662.00128698</v>
      </c>
      <c r="H195" s="10">
        <f>+HLOOKUP(VLOOKUP($B195,$AD$3:$AE$12,2,0),creditos_sf!$D$2:$AY$99,base_mayorista!$A195,0)</f>
        <v>3599931497.1770997</v>
      </c>
      <c r="I195" s="10">
        <f>+HLOOKUP(VLOOKUP($B195,$AD$3:$AE$12,2,0),creditos_sf!$D$103:$AY$200,base_mayorista!$A195,0)</f>
        <v>4306736488.2812796</v>
      </c>
      <c r="J195" s="10">
        <f>+HLOOKUP(VLOOKUP($B195,$AD$3:$AE$12,2,0),Costo_fondeo!$D$3:$AY$100,base_mayorista!$A195,0)</f>
        <v>2.8632347226754837</v>
      </c>
      <c r="K195" s="10">
        <f>+HLOOKUP(VLOOKUP($B195,$AD$3:$AE$12,2,0),Costo_provisiones!$D$3:$AY$100,base_mayorista!$A195,0)</f>
        <v>1.762035562382273</v>
      </c>
      <c r="L195" s="10">
        <f>+HLOOKUP(VLOOKUP($B195,$AD$3:$AE$12,2,0),Morosidad_control!$D$4:$AY$101,base_mayorista!$A195,0)</f>
        <v>2.9215596997452069</v>
      </c>
      <c r="M195" s="10">
        <f ca="1">+OFFSET(Capital_2!$D$2,base_mayorista!A195,0)</f>
        <v>3.3960163093664169</v>
      </c>
      <c r="N195" s="10">
        <f>+HLOOKUP(VLOOKUP($B195,$AD$3:$AE$12,2,0),costo_laboral!$E$2:$AZ$99,base_mayorista!$A195,0)</f>
        <v>2.56196368860904</v>
      </c>
      <c r="O195" s="10">
        <f>+HLOOKUP(VLOOKUP($B195,$AD$3:$AE$12,2,0),Participacion1!$D$4:$M$101,base_mayorista!$A195,0)</f>
        <v>4.3642940660552343</v>
      </c>
      <c r="P195" s="1"/>
      <c r="Q195" s="10"/>
      <c r="R195" s="10"/>
      <c r="S195" s="10"/>
      <c r="T195" s="38"/>
      <c r="U195" s="38"/>
      <c r="V195" s="38"/>
      <c r="W195" s="38"/>
      <c r="X195" s="38"/>
      <c r="Y195" s="38"/>
      <c r="Z195" s="11"/>
      <c r="AB195" s="38"/>
      <c r="AG195" s="35"/>
    </row>
    <row r="196" spans="1:33" ht="16.5" x14ac:dyDescent="0.3">
      <c r="A196">
        <f t="shared" ref="A196:A259" si="3">+C196+1</f>
        <v>98</v>
      </c>
      <c r="B196">
        <v>2</v>
      </c>
      <c r="C196">
        <v>97</v>
      </c>
      <c r="D196" s="3">
        <v>43830</v>
      </c>
      <c r="E196" s="33">
        <v>19</v>
      </c>
      <c r="F196">
        <v>1</v>
      </c>
      <c r="G196" s="10">
        <f>+HLOOKUP(VLOOKUP($B196,$AD$3:$AE$12,2,0),costos_sf!$D$2:$AZ$99,base_mayorista!$A196,0)</f>
        <v>650342792.92506301</v>
      </c>
      <c r="H196" s="10">
        <f>+HLOOKUP(VLOOKUP($B196,$AD$3:$AE$12,2,0),creditos_sf!$D$2:$AY$99,base_mayorista!$A196,0)</f>
        <v>3579621092.7561297</v>
      </c>
      <c r="I196" s="10">
        <f>+HLOOKUP(VLOOKUP($B196,$AD$3:$AE$12,2,0),creditos_sf!$D$103:$AY$200,base_mayorista!$A196,0)</f>
        <v>4413036311.36549</v>
      </c>
      <c r="J196" s="10">
        <f>+HLOOKUP(VLOOKUP($B196,$AD$3:$AE$12,2,0),Costo_fondeo!$D$3:$AY$100,base_mayorista!$A196,0)</f>
        <v>2.854329068378449</v>
      </c>
      <c r="K196" s="10">
        <f>+HLOOKUP(VLOOKUP($B196,$AD$3:$AE$12,2,0),Costo_provisiones!$D$3:$AY$100,base_mayorista!$A196,0)</f>
        <v>1.7850338228622198</v>
      </c>
      <c r="L196" s="10">
        <f>+HLOOKUP(VLOOKUP($B196,$AD$3:$AE$12,2,0),Morosidad_control!$D$4:$AY$101,base_mayorista!$A196,0)</f>
        <v>2.869938376027374</v>
      </c>
      <c r="M196" s="10">
        <f ca="1">+OFFSET(Capital_2!$D$2,base_mayorista!A196,0)</f>
        <v>3.3787771447242938</v>
      </c>
      <c r="N196" s="10">
        <f>+HLOOKUP(VLOOKUP($B196,$AD$3:$AE$12,2,0),costo_laboral!$E$2:$AZ$99,base_mayorista!$A196,0)</f>
        <v>2.5743538934161698</v>
      </c>
      <c r="O196" s="10">
        <f>+HLOOKUP(VLOOKUP($B196,$AD$3:$AE$12,2,0),Participacion1!$D$4:$M$101,base_mayorista!$A196,0)</f>
        <v>4.401614025751905</v>
      </c>
      <c r="P196" s="1"/>
      <c r="Q196" s="10"/>
      <c r="R196" s="10"/>
      <c r="S196" s="10"/>
      <c r="T196" s="38"/>
      <c r="U196" s="38"/>
      <c r="V196" s="38"/>
      <c r="W196" s="38"/>
      <c r="X196" s="38"/>
      <c r="Y196" s="38"/>
      <c r="Z196" s="11"/>
      <c r="AB196" s="38"/>
      <c r="AG196" s="35"/>
    </row>
    <row r="197" spans="1:33" ht="16.5" x14ac:dyDescent="0.3">
      <c r="A197">
        <f t="shared" si="3"/>
        <v>2</v>
      </c>
      <c r="B197">
        <v>3</v>
      </c>
      <c r="C197">
        <v>1</v>
      </c>
      <c r="D197" s="3">
        <v>40908</v>
      </c>
      <c r="E197" s="33">
        <v>11</v>
      </c>
      <c r="F197">
        <v>1</v>
      </c>
      <c r="G197" s="10">
        <f>+HLOOKUP(VLOOKUP($B197,$AD$3:$AE$12,2,0),costos_sf!$D$2:$AZ$99,base_mayorista!$A197,0)</f>
        <v>480586497.61460096</v>
      </c>
      <c r="H197" s="10">
        <f>+HLOOKUP(VLOOKUP($B197,$AD$3:$AE$12,2,0),creditos_sf!$D$2:$AY$99,base_mayorista!$A197,0)</f>
        <v>589200128.09513199</v>
      </c>
      <c r="I197" s="10">
        <f>+HLOOKUP(VLOOKUP($B197,$AD$3:$AE$12,2,0),creditos_sf!$D$103:$AY$200,base_mayorista!$A197,0)</f>
        <v>2303926309.2319298</v>
      </c>
      <c r="J197" s="10">
        <f>+HLOOKUP(VLOOKUP($B197,$AD$3:$AE$12,2,0),Costo_fondeo!$D$3:$AY$100,base_mayorista!$A197,0)</f>
        <v>3.666568483501087</v>
      </c>
      <c r="K197" s="10">
        <f>+HLOOKUP(VLOOKUP($B197,$AD$3:$AE$12,2,0),Costo_provisiones!$D$3:$AY$100,base_mayorista!$A197,0)</f>
        <v>3.8517171044985212</v>
      </c>
      <c r="L197" s="10">
        <f>+HLOOKUP(VLOOKUP($B197,$AD$3:$AE$12,2,0),Morosidad_control!$D$4:$AY$101,base_mayorista!$A197,0)</f>
        <v>2.1377370132756361</v>
      </c>
      <c r="M197" s="10">
        <f ca="1">+OFFSET(Capital_2!$D$2,base_mayorista!A197,0)</f>
        <v>3.518992143247762</v>
      </c>
      <c r="N197" s="10">
        <f>+HLOOKUP(VLOOKUP($B197,$AD$3:$AE$12,2,0),costo_laboral!$E$2:$AZ$99,base_mayorista!$A197,0)</f>
        <v>8.5140968596841695</v>
      </c>
      <c r="O197" s="10">
        <f>+HLOOKUP(VLOOKUP($B197,$AD$3:$AE$12,2,0),Participacion1!$D$4:$M$101,base_mayorista!$A197,0)</f>
        <v>1.39523292114238</v>
      </c>
      <c r="P197" s="1"/>
      <c r="Q197" s="10"/>
      <c r="R197" s="10"/>
      <c r="S197" s="10"/>
      <c r="T197" s="14"/>
      <c r="U197" s="38"/>
      <c r="V197" s="38"/>
      <c r="W197" s="38"/>
      <c r="X197" s="38"/>
      <c r="Y197" s="38"/>
      <c r="Z197" s="11"/>
      <c r="AB197" s="38"/>
      <c r="AG197" s="35"/>
    </row>
    <row r="198" spans="1:33" ht="16.5" x14ac:dyDescent="0.3">
      <c r="A198">
        <f t="shared" si="3"/>
        <v>3</v>
      </c>
      <c r="B198">
        <v>3</v>
      </c>
      <c r="C198">
        <v>2</v>
      </c>
      <c r="D198" s="3">
        <v>40939</v>
      </c>
      <c r="E198" s="33">
        <v>12</v>
      </c>
      <c r="F198">
        <v>1</v>
      </c>
      <c r="G198" s="10">
        <f>+HLOOKUP(VLOOKUP($B198,$AD$3:$AE$12,2,0),costos_sf!$D$2:$AZ$99,base_mayorista!$A198,0)</f>
        <v>447703477.36589694</v>
      </c>
      <c r="H198" s="10">
        <f>+HLOOKUP(VLOOKUP($B198,$AD$3:$AE$12,2,0),creditos_sf!$D$2:$AY$99,base_mayorista!$A198,0)</f>
        <v>579243075.61324</v>
      </c>
      <c r="I198" s="10">
        <f>+HLOOKUP(VLOOKUP($B198,$AD$3:$AE$12,2,0),creditos_sf!$D$103:$AY$200,base_mayorista!$A198,0)</f>
        <v>2340457704.1949801</v>
      </c>
      <c r="J198" s="10">
        <f>+HLOOKUP(VLOOKUP($B198,$AD$3:$AE$12,2,0),Costo_fondeo!$D$3:$AY$100,base_mayorista!$A198,0)</f>
        <v>3.7063680357681776</v>
      </c>
      <c r="K198" s="10">
        <f>+HLOOKUP(VLOOKUP($B198,$AD$3:$AE$12,2,0),Costo_provisiones!$D$3:$AY$100,base_mayorista!$A198,0)</f>
        <v>3.7576817828224032</v>
      </c>
      <c r="L198" s="10">
        <f>+HLOOKUP(VLOOKUP($B198,$AD$3:$AE$12,2,0),Morosidad_control!$D$4:$AY$101,base_mayorista!$A198,0)</f>
        <v>2.1756581235055275</v>
      </c>
      <c r="M198" s="10">
        <f ca="1">+OFFSET(Capital_2!$D$2,base_mayorista!A198,0)</f>
        <v>3.5649149268123814</v>
      </c>
      <c r="N198" s="10">
        <f>+HLOOKUP(VLOOKUP($B198,$AD$3:$AE$12,2,0),costo_laboral!$E$2:$AZ$99,base_mayorista!$A198,0)</f>
        <v>7.2166408359187404</v>
      </c>
      <c r="O198" s="10">
        <f>+HLOOKUP(VLOOKUP($B198,$AD$3:$AE$12,2,0),Participacion1!$D$4:$M$101,base_mayorista!$A198,0)</f>
        <v>1.3565173154385499</v>
      </c>
      <c r="P198" s="1"/>
      <c r="Q198" s="10"/>
      <c r="R198" s="10"/>
      <c r="S198" s="10"/>
      <c r="T198" s="14"/>
      <c r="U198" s="38"/>
      <c r="V198" s="38"/>
      <c r="W198" s="38"/>
      <c r="X198" s="38"/>
      <c r="Y198" s="38"/>
      <c r="Z198" s="11"/>
      <c r="AB198" s="38"/>
      <c r="AG198" s="35"/>
    </row>
    <row r="199" spans="1:33" ht="16.5" x14ac:dyDescent="0.3">
      <c r="A199">
        <f t="shared" si="3"/>
        <v>4</v>
      </c>
      <c r="B199">
        <v>3</v>
      </c>
      <c r="C199">
        <v>3</v>
      </c>
      <c r="D199" s="3">
        <v>40968</v>
      </c>
      <c r="E199" s="33">
        <v>12</v>
      </c>
      <c r="F199">
        <v>1</v>
      </c>
      <c r="G199" s="10">
        <f>+HLOOKUP(VLOOKUP($B199,$AD$3:$AE$12,2,0),costos_sf!$D$2:$AZ$99,base_mayorista!$A199,0)</f>
        <v>451712731.92403603</v>
      </c>
      <c r="H199" s="10">
        <f>+HLOOKUP(VLOOKUP($B199,$AD$3:$AE$12,2,0),creditos_sf!$D$2:$AY$99,base_mayorista!$A199,0)</f>
        <v>589760173.751001</v>
      </c>
      <c r="I199" s="10">
        <f>+HLOOKUP(VLOOKUP($B199,$AD$3:$AE$12,2,0),creditos_sf!$D$103:$AY$200,base_mayorista!$A199,0)</f>
        <v>2360853826.5557799</v>
      </c>
      <c r="J199" s="10">
        <f>+HLOOKUP(VLOOKUP($B199,$AD$3:$AE$12,2,0),Costo_fondeo!$D$3:$AY$100,base_mayorista!$A199,0)</f>
        <v>3.7624463497641849</v>
      </c>
      <c r="K199" s="10">
        <f>+HLOOKUP(VLOOKUP($B199,$AD$3:$AE$12,2,0),Costo_provisiones!$D$3:$AY$100,base_mayorista!$A199,0)</f>
        <v>3.6072796052945209</v>
      </c>
      <c r="L199" s="10">
        <f>+HLOOKUP(VLOOKUP($B199,$AD$3:$AE$12,2,0),Morosidad_control!$D$4:$AY$101,base_mayorista!$A199,0)</f>
        <v>2.2041081974754309</v>
      </c>
      <c r="M199" s="10">
        <f ca="1">+OFFSET(Capital_2!$D$2,base_mayorista!A199,0)</f>
        <v>3.6045728554123184</v>
      </c>
      <c r="N199" s="10">
        <f>+HLOOKUP(VLOOKUP($B199,$AD$3:$AE$12,2,0),costo_laboral!$E$2:$AZ$99,base_mayorista!$A199,0)</f>
        <v>7.2989742205450501</v>
      </c>
      <c r="O199" s="10">
        <f>+HLOOKUP(VLOOKUP($B199,$AD$3:$AE$12,2,0),Participacion1!$D$4:$M$101,base_mayorista!$A199,0)</f>
        <v>1.3886251270341501</v>
      </c>
      <c r="P199" s="1"/>
      <c r="Q199" s="10"/>
      <c r="R199" s="10"/>
      <c r="S199" s="10"/>
      <c r="T199" s="14"/>
      <c r="U199" s="38"/>
      <c r="V199" s="38"/>
      <c r="W199" s="38"/>
      <c r="X199" s="38"/>
      <c r="Y199" s="38"/>
      <c r="Z199" s="11"/>
      <c r="AB199" s="38"/>
      <c r="AG199" s="35"/>
    </row>
    <row r="200" spans="1:33" ht="16.5" x14ac:dyDescent="0.3">
      <c r="A200">
        <f t="shared" si="3"/>
        <v>5</v>
      </c>
      <c r="B200">
        <v>3</v>
      </c>
      <c r="C200">
        <v>4</v>
      </c>
      <c r="D200" s="3">
        <v>40999</v>
      </c>
      <c r="E200" s="33">
        <v>12</v>
      </c>
      <c r="F200">
        <v>1</v>
      </c>
      <c r="G200" s="10">
        <f>+HLOOKUP(VLOOKUP($B200,$AD$3:$AE$12,2,0),costos_sf!$D$2:$AZ$99,base_mayorista!$A200,0)</f>
        <v>455707399.27277404</v>
      </c>
      <c r="H200" s="10">
        <f>+HLOOKUP(VLOOKUP($B200,$AD$3:$AE$12,2,0),creditos_sf!$D$2:$AY$99,base_mayorista!$A200,0)</f>
        <v>561037803.52689302</v>
      </c>
      <c r="I200" s="10">
        <f>+HLOOKUP(VLOOKUP($B200,$AD$3:$AE$12,2,0),creditos_sf!$D$103:$AY$200,base_mayorista!$A200,0)</f>
        <v>2456755323.0915103</v>
      </c>
      <c r="J200" s="10">
        <f>+HLOOKUP(VLOOKUP($B200,$AD$3:$AE$12,2,0),Costo_fondeo!$D$3:$AY$100,base_mayorista!$A200,0)</f>
        <v>3.8157035568608459</v>
      </c>
      <c r="K200" s="10">
        <f>+HLOOKUP(VLOOKUP($B200,$AD$3:$AE$12,2,0),Costo_provisiones!$D$3:$AY$100,base_mayorista!$A200,0)</f>
        <v>3.5490922635448765</v>
      </c>
      <c r="L200" s="10">
        <f>+HLOOKUP(VLOOKUP($B200,$AD$3:$AE$12,2,0),Morosidad_control!$D$4:$AY$101,base_mayorista!$A200,0)</f>
        <v>2.1677734559243622</v>
      </c>
      <c r="M200" s="10">
        <f ca="1">+OFFSET(Capital_2!$D$2,base_mayorista!A200,0)</f>
        <v>3.6441469759495817</v>
      </c>
      <c r="N200" s="10">
        <f>+HLOOKUP(VLOOKUP($B200,$AD$3:$AE$12,2,0),costo_laboral!$E$2:$AZ$99,base_mayorista!$A200,0)</f>
        <v>7.2464239119958096</v>
      </c>
      <c r="O200" s="10">
        <f>+HLOOKUP(VLOOKUP($B200,$AD$3:$AE$12,2,0),Participacion1!$D$4:$M$101,base_mayorista!$A200,0)</f>
        <v>1.3245783074980999</v>
      </c>
      <c r="P200" s="1"/>
      <c r="Q200" s="10"/>
      <c r="R200" s="10"/>
      <c r="S200" s="10"/>
      <c r="T200" s="14"/>
      <c r="U200" s="38"/>
      <c r="V200" s="38"/>
      <c r="W200" s="38"/>
      <c r="X200" s="38"/>
      <c r="Y200" s="38"/>
      <c r="Z200" s="11"/>
      <c r="AB200" s="38"/>
      <c r="AG200" s="35"/>
    </row>
    <row r="201" spans="1:33" ht="16.5" x14ac:dyDescent="0.3">
      <c r="A201">
        <f t="shared" si="3"/>
        <v>6</v>
      </c>
      <c r="B201">
        <v>3</v>
      </c>
      <c r="C201">
        <v>5</v>
      </c>
      <c r="D201" s="3">
        <v>41029</v>
      </c>
      <c r="E201" s="33">
        <v>12</v>
      </c>
      <c r="F201">
        <v>1</v>
      </c>
      <c r="G201" s="10">
        <f>+HLOOKUP(VLOOKUP($B201,$AD$3:$AE$12,2,0),costos_sf!$D$2:$AZ$99,base_mayorista!$A201,0)</f>
        <v>458680450.28384525</v>
      </c>
      <c r="H201" s="10">
        <f>+HLOOKUP(VLOOKUP($B201,$AD$3:$AE$12,2,0),creditos_sf!$D$2:$AY$99,base_mayorista!$A201,0)</f>
        <v>546080694.061059</v>
      </c>
      <c r="I201" s="10">
        <f>+HLOOKUP(VLOOKUP($B201,$AD$3:$AE$12,2,0),creditos_sf!$D$103:$AY$200,base_mayorista!$A201,0)</f>
        <v>2419629568.6403899</v>
      </c>
      <c r="J201" s="10">
        <f>+HLOOKUP(VLOOKUP($B201,$AD$3:$AE$12,2,0),Costo_fondeo!$D$3:$AY$100,base_mayorista!$A201,0)</f>
        <v>3.8713701465932853</v>
      </c>
      <c r="K201" s="10">
        <f>+HLOOKUP(VLOOKUP($B201,$AD$3:$AE$12,2,0),Costo_provisiones!$D$3:$AY$100,base_mayorista!$A201,0)</f>
        <v>3.4606696517923141</v>
      </c>
      <c r="L201" s="10">
        <f>+HLOOKUP(VLOOKUP($B201,$AD$3:$AE$12,2,0),Morosidad_control!$D$4:$AY$101,base_mayorista!$A201,0)</f>
        <v>2.2680162845545881</v>
      </c>
      <c r="M201" s="10">
        <f ca="1">+OFFSET(Capital_2!$D$2,base_mayorista!A201,0)</f>
        <v>3.6866707606514586</v>
      </c>
      <c r="N201" s="10">
        <f>+HLOOKUP(VLOOKUP($B201,$AD$3:$AE$12,2,0),costo_laboral!$E$2:$AZ$99,base_mayorista!$A201,0)</f>
        <v>7.3740172979433298</v>
      </c>
      <c r="O201" s="10">
        <f>+HLOOKUP(VLOOKUP($B201,$AD$3:$AE$12,2,0),Participacion1!$D$4:$M$101,base_mayorista!$A201,0)</f>
        <v>1.3156856837492299</v>
      </c>
      <c r="P201" s="1"/>
      <c r="Q201" s="10"/>
      <c r="R201" s="10"/>
      <c r="S201" s="10"/>
      <c r="T201" s="14"/>
      <c r="U201" s="38"/>
      <c r="V201" s="38"/>
      <c r="W201" s="38"/>
      <c r="X201" s="38"/>
      <c r="Y201" s="38"/>
      <c r="Z201" s="11"/>
      <c r="AB201" s="38"/>
      <c r="AG201" s="35"/>
    </row>
    <row r="202" spans="1:33" ht="16.5" x14ac:dyDescent="0.3">
      <c r="A202">
        <f t="shared" si="3"/>
        <v>7</v>
      </c>
      <c r="B202">
        <v>3</v>
      </c>
      <c r="C202">
        <v>6</v>
      </c>
      <c r="D202" s="3">
        <v>41060</v>
      </c>
      <c r="E202" s="33">
        <v>12</v>
      </c>
      <c r="F202">
        <v>1</v>
      </c>
      <c r="G202" s="10">
        <f>+HLOOKUP(VLOOKUP($B202,$AD$3:$AE$12,2,0),costos_sf!$D$2:$AZ$99,base_mayorista!$A202,0)</f>
        <v>462496687.03179938</v>
      </c>
      <c r="H202" s="10">
        <f>+HLOOKUP(VLOOKUP($B202,$AD$3:$AE$12,2,0),creditos_sf!$D$2:$AY$99,base_mayorista!$A202,0)</f>
        <v>542578650.57869303</v>
      </c>
      <c r="I202" s="10">
        <f>+HLOOKUP(VLOOKUP($B202,$AD$3:$AE$12,2,0),creditos_sf!$D$103:$AY$200,base_mayorista!$A202,0)</f>
        <v>2460110186.51408</v>
      </c>
      <c r="J202" s="10">
        <f>+HLOOKUP(VLOOKUP($B202,$AD$3:$AE$12,2,0),Costo_fondeo!$D$3:$AY$100,base_mayorista!$A202,0)</f>
        <v>3.9080218047472979</v>
      </c>
      <c r="K202" s="10">
        <f>+HLOOKUP(VLOOKUP($B202,$AD$3:$AE$12,2,0),Costo_provisiones!$D$3:$AY$100,base_mayorista!$A202,0)</f>
        <v>3.358007302484157</v>
      </c>
      <c r="L202" s="10">
        <f>+HLOOKUP(VLOOKUP($B202,$AD$3:$AE$12,2,0),Morosidad_control!$D$4:$AY$101,base_mayorista!$A202,0)</f>
        <v>2.2493931079884111</v>
      </c>
      <c r="M202" s="10">
        <f ca="1">+OFFSET(Capital_2!$D$2,base_mayorista!A202,0)</f>
        <v>3.7432616406065877</v>
      </c>
      <c r="N202" s="10">
        <f>+HLOOKUP(VLOOKUP($B202,$AD$3:$AE$12,2,0),costo_laboral!$E$2:$AZ$99,base_mayorista!$A202,0)</f>
        <v>7.3373573011598099</v>
      </c>
      <c r="O202" s="10">
        <f>+HLOOKUP(VLOOKUP($B202,$AD$3:$AE$12,2,0),Participacion1!$D$4:$M$101,base_mayorista!$A202,0)</f>
        <v>1.3023035330616599</v>
      </c>
      <c r="P202" s="1"/>
      <c r="Q202" s="10"/>
      <c r="R202" s="10"/>
      <c r="S202" s="10"/>
      <c r="T202" s="14"/>
      <c r="U202" s="38"/>
      <c r="V202" s="38"/>
      <c r="W202" s="38"/>
      <c r="X202" s="38"/>
      <c r="Y202" s="38"/>
      <c r="Z202" s="11"/>
      <c r="AB202" s="38"/>
      <c r="AG202" s="35"/>
    </row>
    <row r="203" spans="1:33" ht="16.5" x14ac:dyDescent="0.3">
      <c r="A203">
        <f t="shared" si="3"/>
        <v>8</v>
      </c>
      <c r="B203">
        <v>3</v>
      </c>
      <c r="C203">
        <v>7</v>
      </c>
      <c r="D203" s="3">
        <v>41090</v>
      </c>
      <c r="E203" s="33">
        <v>12</v>
      </c>
      <c r="F203">
        <v>1</v>
      </c>
      <c r="G203" s="10">
        <f>+HLOOKUP(VLOOKUP($B203,$AD$3:$AE$12,2,0),costos_sf!$D$2:$AZ$99,base_mayorista!$A203,0)</f>
        <v>468867448.0129407</v>
      </c>
      <c r="H203" s="10">
        <f>+HLOOKUP(VLOOKUP($B203,$AD$3:$AE$12,2,0),creditos_sf!$D$2:$AY$99,base_mayorista!$A203,0)</f>
        <v>578686678.33057797</v>
      </c>
      <c r="I203" s="10">
        <f>+HLOOKUP(VLOOKUP($B203,$AD$3:$AE$12,2,0),creditos_sf!$D$103:$AY$200,base_mayorista!$A203,0)</f>
        <v>2494642832.9367104</v>
      </c>
      <c r="J203" s="10">
        <f>+HLOOKUP(VLOOKUP($B203,$AD$3:$AE$12,2,0),Costo_fondeo!$D$3:$AY$100,base_mayorista!$A203,0)</f>
        <v>3.951514762492732</v>
      </c>
      <c r="K203" s="10">
        <f>+HLOOKUP(VLOOKUP($B203,$AD$3:$AE$12,2,0),Costo_provisiones!$D$3:$AY$100,base_mayorista!$A203,0)</f>
        <v>3.3264023854963991</v>
      </c>
      <c r="L203" s="10">
        <f>+HLOOKUP(VLOOKUP($B203,$AD$3:$AE$12,2,0),Morosidad_control!$D$4:$AY$101,base_mayorista!$A203,0)</f>
        <v>2.2424151295238901</v>
      </c>
      <c r="M203" s="10">
        <f ca="1">+OFFSET(Capital_2!$D$2,base_mayorista!A203,0)</f>
        <v>3.7659791083914693</v>
      </c>
      <c r="N203" s="10">
        <f>+HLOOKUP(VLOOKUP($B203,$AD$3:$AE$12,2,0),costo_laboral!$E$2:$AZ$99,base_mayorista!$A203,0)</f>
        <v>7.2741668555126697</v>
      </c>
      <c r="O203" s="10">
        <f>+HLOOKUP(VLOOKUP($B203,$AD$3:$AE$12,2,0),Participacion1!$D$4:$M$101,base_mayorista!$A203,0)</f>
        <v>1.3383276956469901</v>
      </c>
      <c r="P203" s="1"/>
      <c r="Q203" s="10"/>
      <c r="R203" s="10"/>
      <c r="S203" s="10"/>
      <c r="T203" s="14"/>
      <c r="U203" s="38"/>
      <c r="V203" s="38"/>
      <c r="W203" s="38"/>
      <c r="X203" s="38"/>
      <c r="Y203" s="38"/>
      <c r="Z203" s="11"/>
      <c r="AB203" s="38"/>
      <c r="AG203" s="35"/>
    </row>
    <row r="204" spans="1:33" ht="16.5" x14ac:dyDescent="0.3">
      <c r="A204">
        <f t="shared" si="3"/>
        <v>9</v>
      </c>
      <c r="B204">
        <v>3</v>
      </c>
      <c r="C204">
        <v>8</v>
      </c>
      <c r="D204" s="3">
        <v>41121</v>
      </c>
      <c r="E204" s="33">
        <v>12</v>
      </c>
      <c r="F204">
        <v>1</v>
      </c>
      <c r="G204" s="10">
        <f>+HLOOKUP(VLOOKUP($B204,$AD$3:$AE$12,2,0),costos_sf!$D$2:$AZ$99,base_mayorista!$A204,0)</f>
        <v>476917710.62528288</v>
      </c>
      <c r="H204" s="10">
        <f>+HLOOKUP(VLOOKUP($B204,$AD$3:$AE$12,2,0),creditos_sf!$D$2:$AY$99,base_mayorista!$A204,0)</f>
        <v>585778648.20097697</v>
      </c>
      <c r="I204" s="10">
        <f>+HLOOKUP(VLOOKUP($B204,$AD$3:$AE$12,2,0),creditos_sf!$D$103:$AY$200,base_mayorista!$A204,0)</f>
        <v>2523516787.42733</v>
      </c>
      <c r="J204" s="10">
        <f>+HLOOKUP(VLOOKUP($B204,$AD$3:$AE$12,2,0),Costo_fondeo!$D$3:$AY$100,base_mayorista!$A204,0)</f>
        <v>3.9745598098994854</v>
      </c>
      <c r="K204" s="10">
        <f>+HLOOKUP(VLOOKUP($B204,$AD$3:$AE$12,2,0),Costo_provisiones!$D$3:$AY$100,base_mayorista!$A204,0)</f>
        <v>3.2873723535903605</v>
      </c>
      <c r="L204" s="10">
        <f>+HLOOKUP(VLOOKUP($B204,$AD$3:$AE$12,2,0),Morosidad_control!$D$4:$AY$101,base_mayorista!$A204,0)</f>
        <v>2.0354982713614094</v>
      </c>
      <c r="M204" s="10">
        <f ca="1">+OFFSET(Capital_2!$D$2,base_mayorista!A204,0)</f>
        <v>3.7900682632030773</v>
      </c>
      <c r="N204" s="10">
        <f>+HLOOKUP(VLOOKUP($B204,$AD$3:$AE$12,2,0),costo_laboral!$E$2:$AZ$99,base_mayorista!$A204,0)</f>
        <v>7.3440477191990796</v>
      </c>
      <c r="O204" s="10">
        <f>+HLOOKUP(VLOOKUP($B204,$AD$3:$AE$12,2,0),Participacion1!$D$4:$M$101,base_mayorista!$A204,0)</f>
        <v>1.3713614758880699</v>
      </c>
      <c r="P204" s="1"/>
      <c r="Q204" s="10"/>
      <c r="R204" s="10"/>
      <c r="S204" s="10"/>
      <c r="T204" s="14"/>
      <c r="U204" s="38"/>
      <c r="V204" s="38"/>
      <c r="W204" s="38"/>
      <c r="X204" s="38"/>
      <c r="Y204" s="38"/>
      <c r="Z204" s="11"/>
      <c r="AB204" s="38"/>
      <c r="AG204" s="35"/>
    </row>
    <row r="205" spans="1:33" ht="16.5" x14ac:dyDescent="0.3">
      <c r="A205">
        <f t="shared" si="3"/>
        <v>10</v>
      </c>
      <c r="B205">
        <v>3</v>
      </c>
      <c r="C205">
        <v>9</v>
      </c>
      <c r="D205" s="3">
        <v>41152</v>
      </c>
      <c r="E205" s="33">
        <v>12</v>
      </c>
      <c r="F205">
        <v>1</v>
      </c>
      <c r="G205" s="10">
        <f>+HLOOKUP(VLOOKUP($B205,$AD$3:$AE$12,2,0),costos_sf!$D$2:$AZ$99,base_mayorista!$A205,0)</f>
        <v>481023354.29913604</v>
      </c>
      <c r="H205" s="10">
        <f>+HLOOKUP(VLOOKUP($B205,$AD$3:$AE$12,2,0),creditos_sf!$D$2:$AY$99,base_mayorista!$A205,0)</f>
        <v>592646193.74126601</v>
      </c>
      <c r="I205" s="10">
        <f>+HLOOKUP(VLOOKUP($B205,$AD$3:$AE$12,2,0),creditos_sf!$D$103:$AY$200,base_mayorista!$A205,0)</f>
        <v>2570508698.54213</v>
      </c>
      <c r="J205" s="10">
        <f>+HLOOKUP(VLOOKUP($B205,$AD$3:$AE$12,2,0),Costo_fondeo!$D$3:$AY$100,base_mayorista!$A205,0)</f>
        <v>3.998224290398547</v>
      </c>
      <c r="K205" s="10">
        <f>+HLOOKUP(VLOOKUP($B205,$AD$3:$AE$12,2,0),Costo_provisiones!$D$3:$AY$100,base_mayorista!$A205,0)</f>
        <v>3.2412355306114242</v>
      </c>
      <c r="L205" s="10">
        <f>+HLOOKUP(VLOOKUP($B205,$AD$3:$AE$12,2,0),Morosidad_control!$D$4:$AY$101,base_mayorista!$A205,0)</f>
        <v>1.9023533736604346</v>
      </c>
      <c r="M205" s="10">
        <f ca="1">+OFFSET(Capital_2!$D$2,base_mayorista!A205,0)</f>
        <v>3.7960315209630844</v>
      </c>
      <c r="N205" s="10">
        <f>+HLOOKUP(VLOOKUP($B205,$AD$3:$AE$12,2,0),costo_laboral!$E$2:$AZ$99,base_mayorista!$A205,0)</f>
        <v>7.2849116489288397</v>
      </c>
      <c r="O205" s="10">
        <f>+HLOOKUP(VLOOKUP($B205,$AD$3:$AE$12,2,0),Participacion1!$D$4:$M$101,base_mayorista!$A205,0)</f>
        <v>1.3944950461868499</v>
      </c>
      <c r="P205" s="1"/>
      <c r="Q205" s="10"/>
      <c r="R205" s="10"/>
      <c r="S205" s="10"/>
      <c r="T205" s="14"/>
      <c r="U205" s="38"/>
      <c r="V205" s="38"/>
      <c r="W205" s="38"/>
      <c r="X205" s="38"/>
      <c r="Y205" s="38"/>
      <c r="Z205" s="11"/>
      <c r="AB205" s="38"/>
      <c r="AG205" s="35"/>
    </row>
    <row r="206" spans="1:33" ht="16.5" x14ac:dyDescent="0.3">
      <c r="A206">
        <f t="shared" si="3"/>
        <v>11</v>
      </c>
      <c r="B206">
        <v>3</v>
      </c>
      <c r="C206">
        <v>10</v>
      </c>
      <c r="D206" s="3">
        <v>41182</v>
      </c>
      <c r="E206" s="33">
        <v>12</v>
      </c>
      <c r="F206">
        <v>1</v>
      </c>
      <c r="G206" s="10">
        <f>+HLOOKUP(VLOOKUP($B206,$AD$3:$AE$12,2,0),costos_sf!$D$2:$AZ$99,base_mayorista!$A206,0)</f>
        <v>484343063.29387408</v>
      </c>
      <c r="H206" s="10">
        <f>+HLOOKUP(VLOOKUP($B206,$AD$3:$AE$12,2,0),creditos_sf!$D$2:$AY$99,base_mayorista!$A206,0)</f>
        <v>634587723.24343896</v>
      </c>
      <c r="I206" s="10">
        <f>+HLOOKUP(VLOOKUP($B206,$AD$3:$AE$12,2,0),creditos_sf!$D$103:$AY$200,base_mayorista!$A206,0)</f>
        <v>2605660403.2712297</v>
      </c>
      <c r="J206" s="10">
        <f>+HLOOKUP(VLOOKUP($B206,$AD$3:$AE$12,2,0),Costo_fondeo!$D$3:$AY$100,base_mayorista!$A206,0)</f>
        <v>4.0153677767621376</v>
      </c>
      <c r="K206" s="10">
        <f>+HLOOKUP(VLOOKUP($B206,$AD$3:$AE$12,2,0),Costo_provisiones!$D$3:$AY$100,base_mayorista!$A206,0)</f>
        <v>3.2099747647220762</v>
      </c>
      <c r="L206" s="10">
        <f>+HLOOKUP(VLOOKUP($B206,$AD$3:$AE$12,2,0),Morosidad_control!$D$4:$AY$101,base_mayorista!$A206,0)</f>
        <v>1.9188736419986252</v>
      </c>
      <c r="M206" s="10">
        <f ca="1">+OFFSET(Capital_2!$D$2,base_mayorista!A206,0)</f>
        <v>3.7807846214491896</v>
      </c>
      <c r="N206" s="10">
        <f>+HLOOKUP(VLOOKUP($B206,$AD$3:$AE$12,2,0),costo_laboral!$E$2:$AZ$99,base_mayorista!$A206,0)</f>
        <v>7.1395143431663497</v>
      </c>
      <c r="O206" s="10">
        <f>+HLOOKUP(VLOOKUP($B206,$AD$3:$AE$12,2,0),Participacion1!$D$4:$M$101,base_mayorista!$A206,0)</f>
        <v>1.4783902829361</v>
      </c>
      <c r="P206" s="1"/>
      <c r="Q206" s="10"/>
      <c r="R206" s="10"/>
      <c r="S206" s="10"/>
      <c r="T206" s="14"/>
      <c r="U206" s="38"/>
      <c r="V206" s="38"/>
      <c r="W206" s="38"/>
      <c r="X206" s="38"/>
      <c r="Y206" s="38"/>
      <c r="Z206" s="11"/>
      <c r="AB206" s="38"/>
      <c r="AG206" s="35"/>
    </row>
    <row r="207" spans="1:33" ht="16.5" x14ac:dyDescent="0.3">
      <c r="A207">
        <f t="shared" si="3"/>
        <v>12</v>
      </c>
      <c r="B207">
        <v>3</v>
      </c>
      <c r="C207">
        <v>11</v>
      </c>
      <c r="D207" s="3">
        <v>41213</v>
      </c>
      <c r="E207" s="33">
        <v>12</v>
      </c>
      <c r="F207">
        <v>1</v>
      </c>
      <c r="G207" s="10">
        <f>+HLOOKUP(VLOOKUP($B207,$AD$3:$AE$12,2,0),costos_sf!$D$2:$AZ$99,base_mayorista!$A207,0)</f>
        <v>491052921.11043167</v>
      </c>
      <c r="H207" s="10">
        <f>+HLOOKUP(VLOOKUP($B207,$AD$3:$AE$12,2,0),creditos_sf!$D$2:$AY$99,base_mayorista!$A207,0)</f>
        <v>631001088.08617306</v>
      </c>
      <c r="I207" s="10">
        <f>+HLOOKUP(VLOOKUP($B207,$AD$3:$AE$12,2,0),creditos_sf!$D$103:$AY$200,base_mayorista!$A207,0)</f>
        <v>2649522652.5086298</v>
      </c>
      <c r="J207" s="10">
        <f>+HLOOKUP(VLOOKUP($B207,$AD$3:$AE$12,2,0),Costo_fondeo!$D$3:$AY$100,base_mayorista!$A207,0)</f>
        <v>4.0411687369793716</v>
      </c>
      <c r="K207" s="10">
        <f>+HLOOKUP(VLOOKUP($B207,$AD$3:$AE$12,2,0),Costo_provisiones!$D$3:$AY$100,base_mayorista!$A207,0)</f>
        <v>3.2154101687977978</v>
      </c>
      <c r="L207" s="10">
        <f>+HLOOKUP(VLOOKUP($B207,$AD$3:$AE$12,2,0),Morosidad_control!$D$4:$AY$101,base_mayorista!$A207,0)</f>
        <v>1.9057196512152528</v>
      </c>
      <c r="M207" s="10">
        <f ca="1">+OFFSET(Capital_2!$D$2,base_mayorista!A207,0)</f>
        <v>3.7788207097198074</v>
      </c>
      <c r="N207" s="10">
        <f>+HLOOKUP(VLOOKUP($B207,$AD$3:$AE$12,2,0),costo_laboral!$E$2:$AZ$99,base_mayorista!$A207,0)</f>
        <v>7.0734420166692296</v>
      </c>
      <c r="O207" s="10">
        <f>+HLOOKUP(VLOOKUP($B207,$AD$3:$AE$12,2,0),Participacion1!$D$4:$M$101,base_mayorista!$A207,0)</f>
        <v>1.47079187671122</v>
      </c>
      <c r="P207" s="1"/>
      <c r="Q207" s="10"/>
      <c r="R207" s="10"/>
      <c r="S207" s="10"/>
      <c r="T207" s="14"/>
      <c r="U207" s="38"/>
      <c r="V207" s="38"/>
      <c r="W207" s="38"/>
      <c r="X207" s="38"/>
      <c r="Y207" s="38"/>
      <c r="Z207" s="11"/>
      <c r="AB207" s="38"/>
      <c r="AG207" s="35"/>
    </row>
    <row r="208" spans="1:33" ht="16.5" x14ac:dyDescent="0.3">
      <c r="A208">
        <f t="shared" si="3"/>
        <v>13</v>
      </c>
      <c r="B208">
        <v>3</v>
      </c>
      <c r="C208">
        <v>12</v>
      </c>
      <c r="D208" s="3">
        <v>41243</v>
      </c>
      <c r="E208" s="33">
        <v>12</v>
      </c>
      <c r="F208">
        <v>1</v>
      </c>
      <c r="G208" s="10">
        <f>+HLOOKUP(VLOOKUP($B208,$AD$3:$AE$12,2,0),costos_sf!$D$2:$AZ$99,base_mayorista!$A208,0)</f>
        <v>497759120.23123747</v>
      </c>
      <c r="H208" s="10">
        <f>+HLOOKUP(VLOOKUP($B208,$AD$3:$AE$12,2,0),creditos_sf!$D$2:$AY$99,base_mayorista!$A208,0)</f>
        <v>650855684.48439407</v>
      </c>
      <c r="I208" s="10">
        <f>+HLOOKUP(VLOOKUP($B208,$AD$3:$AE$12,2,0),creditos_sf!$D$103:$AY$200,base_mayorista!$A208,0)</f>
        <v>2680923416.4731002</v>
      </c>
      <c r="J208" s="10">
        <f>+HLOOKUP(VLOOKUP($B208,$AD$3:$AE$12,2,0),Costo_fondeo!$D$3:$AY$100,base_mayorista!$A208,0)</f>
        <v>4.0557794009891843</v>
      </c>
      <c r="K208" s="10">
        <f>+HLOOKUP(VLOOKUP($B208,$AD$3:$AE$12,2,0),Costo_provisiones!$D$3:$AY$100,base_mayorista!$A208,0)</f>
        <v>3.2355910684133655</v>
      </c>
      <c r="L208" s="10">
        <f>+HLOOKUP(VLOOKUP($B208,$AD$3:$AE$12,2,0),Morosidad_control!$D$4:$AY$101,base_mayorista!$A208,0)</f>
        <v>1.9144035649767386</v>
      </c>
      <c r="M208" s="10">
        <f ca="1">+OFFSET(Capital_2!$D$2,base_mayorista!A208,0)</f>
        <v>3.8090188851336229</v>
      </c>
      <c r="N208" s="10">
        <f>+HLOOKUP(VLOOKUP($B208,$AD$3:$AE$12,2,0),costo_laboral!$E$2:$AZ$99,base_mayorista!$A208,0)</f>
        <v>6.9423154519111296</v>
      </c>
      <c r="O208" s="10">
        <f>+HLOOKUP(VLOOKUP($B208,$AD$3:$AE$12,2,0),Participacion1!$D$4:$M$101,base_mayorista!$A208,0)</f>
        <v>1.50971593613258</v>
      </c>
      <c r="P208" s="1"/>
      <c r="Q208" s="10"/>
      <c r="R208" s="10"/>
      <c r="S208" s="10"/>
      <c r="T208" s="14"/>
      <c r="U208" s="38"/>
      <c r="V208" s="38"/>
      <c r="W208" s="38"/>
      <c r="X208" s="38"/>
      <c r="Y208" s="38"/>
      <c r="Z208" s="11"/>
      <c r="AB208" s="38"/>
      <c r="AG208" s="35"/>
    </row>
    <row r="209" spans="1:33" ht="16.5" x14ac:dyDescent="0.3">
      <c r="A209">
        <f t="shared" si="3"/>
        <v>14</v>
      </c>
      <c r="B209">
        <v>3</v>
      </c>
      <c r="C209">
        <v>13</v>
      </c>
      <c r="D209" s="3">
        <v>41274</v>
      </c>
      <c r="E209" s="33">
        <v>12</v>
      </c>
      <c r="F209">
        <v>1</v>
      </c>
      <c r="G209" s="10">
        <f>+HLOOKUP(VLOOKUP($B209,$AD$3:$AE$12,2,0),costos_sf!$D$2:$AZ$99,base_mayorista!$A209,0)</f>
        <v>502703501.88637024</v>
      </c>
      <c r="H209" s="10">
        <f>+HLOOKUP(VLOOKUP($B209,$AD$3:$AE$12,2,0),creditos_sf!$D$2:$AY$99,base_mayorista!$A209,0)</f>
        <v>675995018.60038292</v>
      </c>
      <c r="I209" s="10">
        <f>+HLOOKUP(VLOOKUP($B209,$AD$3:$AE$12,2,0),creditos_sf!$D$103:$AY$200,base_mayorista!$A209,0)</f>
        <v>2706544447.5206099</v>
      </c>
      <c r="J209" s="10">
        <f>+HLOOKUP(VLOOKUP($B209,$AD$3:$AE$12,2,0),Costo_fondeo!$D$3:$AY$100,base_mayorista!$A209,0)</f>
        <v>4.0853997050895225</v>
      </c>
      <c r="K209" s="10">
        <f>+HLOOKUP(VLOOKUP($B209,$AD$3:$AE$12,2,0),Costo_provisiones!$D$3:$AY$100,base_mayorista!$A209,0)</f>
        <v>3.2005860384695182</v>
      </c>
      <c r="L209" s="10">
        <f>+HLOOKUP(VLOOKUP($B209,$AD$3:$AE$12,2,0),Morosidad_control!$D$4:$AY$101,base_mayorista!$A209,0)</f>
        <v>1.9952687596380903</v>
      </c>
      <c r="M209" s="10">
        <f ca="1">+OFFSET(Capital_2!$D$2,base_mayorista!A209,0)</f>
        <v>3.8327018844682854</v>
      </c>
      <c r="N209" s="10">
        <f>+HLOOKUP(VLOOKUP($B209,$AD$3:$AE$12,2,0),costo_laboral!$E$2:$AZ$99,base_mayorista!$A209,0)</f>
        <v>6.8626932709465596</v>
      </c>
      <c r="O209" s="10">
        <f>+HLOOKUP(VLOOKUP($B209,$AD$3:$AE$12,2,0),Participacion1!$D$4:$M$101,base_mayorista!$A209,0)</f>
        <v>1.5535520356458901</v>
      </c>
      <c r="P209" s="1"/>
      <c r="Q209" s="10"/>
      <c r="R209" s="10"/>
      <c r="S209" s="10"/>
      <c r="T209" s="14"/>
      <c r="U209" s="38"/>
      <c r="V209" s="38"/>
      <c r="W209" s="38"/>
      <c r="X209" s="38"/>
      <c r="Y209" s="38"/>
      <c r="Z209" s="11"/>
      <c r="AB209" s="38"/>
      <c r="AG209" s="35"/>
    </row>
    <row r="210" spans="1:33" ht="16.5" x14ac:dyDescent="0.3">
      <c r="A210">
        <f t="shared" si="3"/>
        <v>15</v>
      </c>
      <c r="B210">
        <v>3</v>
      </c>
      <c r="C210">
        <v>14</v>
      </c>
      <c r="D210" s="3">
        <v>41305</v>
      </c>
      <c r="E210" s="33">
        <v>13</v>
      </c>
      <c r="F210">
        <v>1</v>
      </c>
      <c r="G210" s="10">
        <f>+HLOOKUP(VLOOKUP($B210,$AD$3:$AE$12,2,0),costos_sf!$D$2:$AZ$99,base_mayorista!$A210,0)</f>
        <v>512234187.5081622</v>
      </c>
      <c r="H210" s="10">
        <f>+HLOOKUP(VLOOKUP($B210,$AD$3:$AE$12,2,0),creditos_sf!$D$2:$AY$99,base_mayorista!$A210,0)</f>
        <v>701818707.084252</v>
      </c>
      <c r="I210" s="10">
        <f>+HLOOKUP(VLOOKUP($B210,$AD$3:$AE$12,2,0),creditos_sf!$D$103:$AY$200,base_mayorista!$A210,0)</f>
        <v>2759609562.1451898</v>
      </c>
      <c r="J210" s="10">
        <f>+HLOOKUP(VLOOKUP($B210,$AD$3:$AE$12,2,0),Costo_fondeo!$D$3:$AY$100,base_mayorista!$A210,0)</f>
        <v>4.0852808941875036</v>
      </c>
      <c r="K210" s="10">
        <f>+HLOOKUP(VLOOKUP($B210,$AD$3:$AE$12,2,0),Costo_provisiones!$D$3:$AY$100,base_mayorista!$A210,0)</f>
        <v>3.2556774557767976</v>
      </c>
      <c r="L210" s="10">
        <f>+HLOOKUP(VLOOKUP($B210,$AD$3:$AE$12,2,0),Morosidad_control!$D$4:$AY$101,base_mayorista!$A210,0)</f>
        <v>2.0174997593932371</v>
      </c>
      <c r="M210" s="10">
        <f ca="1">+OFFSET(Capital_2!$D$2,base_mayorista!A210,0)</f>
        <v>3.850163299057161</v>
      </c>
      <c r="N210" s="10">
        <f>+HLOOKUP(VLOOKUP($B210,$AD$3:$AE$12,2,0),costo_laboral!$E$2:$AZ$99,base_mayorista!$A210,0)</f>
        <v>6.78756020054586</v>
      </c>
      <c r="O210" s="10">
        <f>+HLOOKUP(VLOOKUP($B210,$AD$3:$AE$12,2,0),Participacion1!$D$4:$M$101,base_mayorista!$A210,0)</f>
        <v>1.63123856753819</v>
      </c>
      <c r="P210" s="1"/>
      <c r="Q210" s="10"/>
      <c r="R210" s="10"/>
      <c r="S210" s="10"/>
      <c r="T210" s="14"/>
      <c r="U210" s="38"/>
      <c r="V210" s="38"/>
      <c r="W210" s="38"/>
      <c r="X210" s="38"/>
      <c r="Y210" s="38"/>
      <c r="Z210" s="11"/>
      <c r="AB210" s="38"/>
      <c r="AG210" s="35"/>
    </row>
    <row r="211" spans="1:33" ht="16.5" x14ac:dyDescent="0.3">
      <c r="A211">
        <f t="shared" si="3"/>
        <v>16</v>
      </c>
      <c r="B211">
        <v>3</v>
      </c>
      <c r="C211">
        <v>15</v>
      </c>
      <c r="D211" s="3">
        <v>41333</v>
      </c>
      <c r="E211" s="33">
        <v>13</v>
      </c>
      <c r="F211">
        <v>1</v>
      </c>
      <c r="G211" s="10">
        <f>+HLOOKUP(VLOOKUP($B211,$AD$3:$AE$12,2,0),costos_sf!$D$2:$AZ$99,base_mayorista!$A211,0)</f>
        <v>521240022.3051843</v>
      </c>
      <c r="H211" s="10">
        <f>+HLOOKUP(VLOOKUP($B211,$AD$3:$AE$12,2,0),creditos_sf!$D$2:$AY$99,base_mayorista!$A211,0)</f>
        <v>708729482.97597396</v>
      </c>
      <c r="I211" s="10">
        <f>+HLOOKUP(VLOOKUP($B211,$AD$3:$AE$12,2,0),creditos_sf!$D$103:$AY$200,base_mayorista!$A211,0)</f>
        <v>2775434506.8354602</v>
      </c>
      <c r="J211" s="10">
        <f>+HLOOKUP(VLOOKUP($B211,$AD$3:$AE$12,2,0),Costo_fondeo!$D$3:$AY$100,base_mayorista!$A211,0)</f>
        <v>4.0825238839272853</v>
      </c>
      <c r="K211" s="10">
        <f>+HLOOKUP(VLOOKUP($B211,$AD$3:$AE$12,2,0),Costo_provisiones!$D$3:$AY$100,base_mayorista!$A211,0)</f>
        <v>3.2913244723500323</v>
      </c>
      <c r="L211" s="10">
        <f>+HLOOKUP(VLOOKUP($B211,$AD$3:$AE$12,2,0),Morosidad_control!$D$4:$AY$101,base_mayorista!$A211,0)</f>
        <v>2.2378280864918514</v>
      </c>
      <c r="M211" s="10">
        <f ca="1">+OFFSET(Capital_2!$D$2,base_mayorista!A211,0)</f>
        <v>3.8660657399921172</v>
      </c>
      <c r="N211" s="10">
        <f>+HLOOKUP(VLOOKUP($B211,$AD$3:$AE$12,2,0),costo_laboral!$E$2:$AZ$99,base_mayorista!$A211,0)</f>
        <v>6.8789151347081798</v>
      </c>
      <c r="O211" s="10">
        <f>+HLOOKUP(VLOOKUP($B211,$AD$3:$AE$12,2,0),Participacion1!$D$4:$M$101,base_mayorista!$A211,0)</f>
        <v>1.6012290953736401</v>
      </c>
      <c r="P211" s="1"/>
      <c r="Q211" s="10"/>
      <c r="R211" s="10"/>
      <c r="S211" s="10"/>
      <c r="T211" s="14"/>
      <c r="U211" s="38"/>
      <c r="V211" s="38"/>
      <c r="W211" s="38"/>
      <c r="X211" s="38"/>
      <c r="Y211" s="38"/>
      <c r="Z211" s="11"/>
      <c r="AB211" s="38"/>
      <c r="AG211" s="35"/>
    </row>
    <row r="212" spans="1:33" ht="16.5" x14ac:dyDescent="0.3">
      <c r="A212">
        <f t="shared" si="3"/>
        <v>17</v>
      </c>
      <c r="B212">
        <v>3</v>
      </c>
      <c r="C212">
        <v>16</v>
      </c>
      <c r="D212" s="3">
        <v>41364</v>
      </c>
      <c r="E212" s="33">
        <v>13</v>
      </c>
      <c r="F212">
        <v>1</v>
      </c>
      <c r="G212" s="10">
        <f>+HLOOKUP(VLOOKUP($B212,$AD$3:$AE$12,2,0),costos_sf!$D$2:$AZ$99,base_mayorista!$A212,0)</f>
        <v>519621879.91311598</v>
      </c>
      <c r="H212" s="10">
        <f>+HLOOKUP(VLOOKUP($B212,$AD$3:$AE$12,2,0),creditos_sf!$D$2:$AY$99,base_mayorista!$A212,0)</f>
        <v>820150796.47119999</v>
      </c>
      <c r="I212" s="10">
        <f>+HLOOKUP(VLOOKUP($B212,$AD$3:$AE$12,2,0),creditos_sf!$D$103:$AY$200,base_mayorista!$A212,0)</f>
        <v>2981276558.4010596</v>
      </c>
      <c r="J212" s="10">
        <f>+HLOOKUP(VLOOKUP($B212,$AD$3:$AE$12,2,0),Costo_fondeo!$D$3:$AY$100,base_mayorista!$A212,0)</f>
        <v>4.0906229412244492</v>
      </c>
      <c r="K212" s="10">
        <f>+HLOOKUP(VLOOKUP($B212,$AD$3:$AE$12,2,0),Costo_provisiones!$D$3:$AY$100,base_mayorista!$A212,0)</f>
        <v>3.072743579179583</v>
      </c>
      <c r="L212" s="10">
        <f>+HLOOKUP(VLOOKUP($B212,$AD$3:$AE$12,2,0),Morosidad_control!$D$4:$AY$101,base_mayorista!$A212,0)</f>
        <v>2.1815753440943451</v>
      </c>
      <c r="M212" s="10">
        <f ca="1">+OFFSET(Capital_2!$D$2,base_mayorista!A212,0)</f>
        <v>3.8754391719680488</v>
      </c>
      <c r="N212" s="10">
        <f>+HLOOKUP(VLOOKUP($B212,$AD$3:$AE$12,2,0),costo_laboral!$E$2:$AZ$99,base_mayorista!$A212,0)</f>
        <v>6.3591136339477803</v>
      </c>
      <c r="O212" s="10">
        <f>+HLOOKUP(VLOOKUP($B212,$AD$3:$AE$12,2,0),Participacion1!$D$4:$M$101,base_mayorista!$A212,0)</f>
        <v>1.84179327943539</v>
      </c>
      <c r="P212" s="1"/>
      <c r="Q212" s="10"/>
      <c r="R212" s="10"/>
      <c r="S212" s="10"/>
      <c r="T212" s="14"/>
      <c r="U212" s="38"/>
      <c r="V212" s="38"/>
      <c r="W212" s="38"/>
      <c r="X212" s="38"/>
      <c r="Y212" s="38"/>
      <c r="Z212" s="11"/>
      <c r="AB212" s="38"/>
      <c r="AG212" s="35"/>
    </row>
    <row r="213" spans="1:33" ht="16.5" x14ac:dyDescent="0.3">
      <c r="A213">
        <f t="shared" si="3"/>
        <v>18</v>
      </c>
      <c r="B213">
        <v>3</v>
      </c>
      <c r="C213">
        <v>17</v>
      </c>
      <c r="D213" s="3">
        <v>41394</v>
      </c>
      <c r="E213" s="33">
        <v>13</v>
      </c>
      <c r="F213">
        <v>1</v>
      </c>
      <c r="G213" s="10">
        <f>+HLOOKUP(VLOOKUP($B213,$AD$3:$AE$12,2,0),costos_sf!$D$2:$AZ$99,base_mayorista!$A213,0)</f>
        <v>523622512.90086377</v>
      </c>
      <c r="H213" s="10">
        <f>+HLOOKUP(VLOOKUP($B213,$AD$3:$AE$12,2,0),creditos_sf!$D$2:$AY$99,base_mayorista!$A213,0)</f>
        <v>790455445.725281</v>
      </c>
      <c r="I213" s="10">
        <f>+HLOOKUP(VLOOKUP($B213,$AD$3:$AE$12,2,0),creditos_sf!$D$103:$AY$200,base_mayorista!$A213,0)</f>
        <v>3040991687.8787398</v>
      </c>
      <c r="J213" s="10">
        <f>+HLOOKUP(VLOOKUP($B213,$AD$3:$AE$12,2,0),Costo_fondeo!$D$3:$AY$100,base_mayorista!$A213,0)</f>
        <v>4.0800299985464248</v>
      </c>
      <c r="K213" s="10">
        <f>+HLOOKUP(VLOOKUP($B213,$AD$3:$AE$12,2,0),Costo_provisiones!$D$3:$AY$100,base_mayorista!$A213,0)</f>
        <v>2.9712422688086808</v>
      </c>
      <c r="L213" s="10">
        <f>+HLOOKUP(VLOOKUP($B213,$AD$3:$AE$12,2,0),Morosidad_control!$D$4:$AY$101,base_mayorista!$A213,0)</f>
        <v>2.3336176511638698</v>
      </c>
      <c r="M213" s="10">
        <f ca="1">+OFFSET(Capital_2!$D$2,base_mayorista!A213,0)</f>
        <v>3.8611269429337338</v>
      </c>
      <c r="N213" s="10">
        <f>+HLOOKUP(VLOOKUP($B213,$AD$3:$AE$12,2,0),costo_laboral!$E$2:$AZ$99,base_mayorista!$A213,0)</f>
        <v>6.2790411171126301</v>
      </c>
      <c r="O213" s="10">
        <f>+HLOOKUP(VLOOKUP($B213,$AD$3:$AE$12,2,0),Participacion1!$D$4:$M$101,base_mayorista!$A213,0)</f>
        <v>1.79052501206926</v>
      </c>
      <c r="P213" s="1"/>
      <c r="Q213" s="10"/>
      <c r="R213" s="10"/>
      <c r="S213" s="10"/>
      <c r="T213" s="14"/>
      <c r="U213" s="38"/>
      <c r="V213" s="38"/>
      <c r="W213" s="38"/>
      <c r="X213" s="38"/>
      <c r="Y213" s="38"/>
      <c r="Z213" s="11"/>
      <c r="AB213" s="38"/>
      <c r="AG213" s="35"/>
    </row>
    <row r="214" spans="1:33" ht="16.5" x14ac:dyDescent="0.3">
      <c r="A214">
        <f t="shared" si="3"/>
        <v>19</v>
      </c>
      <c r="B214">
        <v>3</v>
      </c>
      <c r="C214">
        <v>18</v>
      </c>
      <c r="D214" s="3">
        <v>41425</v>
      </c>
      <c r="E214" s="33">
        <v>13</v>
      </c>
      <c r="F214">
        <v>1</v>
      </c>
      <c r="G214" s="10">
        <f>+HLOOKUP(VLOOKUP($B214,$AD$3:$AE$12,2,0),costos_sf!$D$2:$AZ$99,base_mayorista!$A214,0)</f>
        <v>529584055.56036484</v>
      </c>
      <c r="H214" s="10">
        <f>+HLOOKUP(VLOOKUP($B214,$AD$3:$AE$12,2,0),creditos_sf!$D$2:$AY$99,base_mayorista!$A214,0)</f>
        <v>886653044.43726897</v>
      </c>
      <c r="I214" s="10">
        <f>+HLOOKUP(VLOOKUP($B214,$AD$3:$AE$12,2,0),creditos_sf!$D$103:$AY$200,base_mayorista!$A214,0)</f>
        <v>3052793923.8965402</v>
      </c>
      <c r="J214" s="10">
        <f>+HLOOKUP(VLOOKUP($B214,$AD$3:$AE$12,2,0),Costo_fondeo!$D$3:$AY$100,base_mayorista!$A214,0)</f>
        <v>4.0800128941070524</v>
      </c>
      <c r="K214" s="10">
        <f>+HLOOKUP(VLOOKUP($B214,$AD$3:$AE$12,2,0),Costo_provisiones!$D$3:$AY$100,base_mayorista!$A214,0)</f>
        <v>2.9023808893226919</v>
      </c>
      <c r="L214" s="10">
        <f>+HLOOKUP(VLOOKUP($B214,$AD$3:$AE$12,2,0),Morosidad_control!$D$4:$AY$101,base_mayorista!$A214,0)</f>
        <v>2.3468900371548895</v>
      </c>
      <c r="M214" s="10">
        <f ca="1">+OFFSET(Capital_2!$D$2,base_mayorista!A214,0)</f>
        <v>3.8158367264519906</v>
      </c>
      <c r="N214" s="10">
        <f>+HLOOKUP(VLOOKUP($B214,$AD$3:$AE$12,2,0),costo_laboral!$E$2:$AZ$99,base_mayorista!$A214,0)</f>
        <v>6.1144101476044996</v>
      </c>
      <c r="O214" s="10">
        <f>+HLOOKUP(VLOOKUP($B214,$AD$3:$AE$12,2,0),Participacion1!$D$4:$M$101,base_mayorista!$A214,0)</f>
        <v>1.9781535232684799</v>
      </c>
      <c r="P214" s="1"/>
      <c r="Q214" s="10"/>
      <c r="R214" s="10"/>
      <c r="S214" s="10"/>
      <c r="T214" s="14"/>
      <c r="U214" s="38"/>
      <c r="V214" s="38"/>
      <c r="W214" s="38"/>
      <c r="X214" s="38"/>
      <c r="Y214" s="38"/>
      <c r="Z214" s="11"/>
      <c r="AB214" s="38"/>
      <c r="AG214" s="35"/>
    </row>
    <row r="215" spans="1:33" ht="16.5" x14ac:dyDescent="0.3">
      <c r="A215">
        <f t="shared" si="3"/>
        <v>20</v>
      </c>
      <c r="B215">
        <v>3</v>
      </c>
      <c r="C215">
        <v>19</v>
      </c>
      <c r="D215" s="3">
        <v>41455</v>
      </c>
      <c r="E215" s="33">
        <v>13</v>
      </c>
      <c r="F215">
        <v>1</v>
      </c>
      <c r="G215" s="10">
        <f>+HLOOKUP(VLOOKUP($B215,$AD$3:$AE$12,2,0),costos_sf!$D$2:$AZ$99,base_mayorista!$A215,0)</f>
        <v>534414149.88711405</v>
      </c>
      <c r="H215" s="10">
        <f>+HLOOKUP(VLOOKUP($B215,$AD$3:$AE$12,2,0),creditos_sf!$D$2:$AY$99,base_mayorista!$A215,0)</f>
        <v>953592198.42376006</v>
      </c>
      <c r="I215" s="10">
        <f>+HLOOKUP(VLOOKUP($B215,$AD$3:$AE$12,2,0),creditos_sf!$D$103:$AY$200,base_mayorista!$A215,0)</f>
        <v>3029826254.13588</v>
      </c>
      <c r="J215" s="10">
        <f>+HLOOKUP(VLOOKUP($B215,$AD$3:$AE$12,2,0),Costo_fondeo!$D$3:$AY$100,base_mayorista!$A215,0)</f>
        <v>4.0689610763215374</v>
      </c>
      <c r="K215" s="10">
        <f>+HLOOKUP(VLOOKUP($B215,$AD$3:$AE$12,2,0),Costo_provisiones!$D$3:$AY$100,base_mayorista!$A215,0)</f>
        <v>2.8423621075839813</v>
      </c>
      <c r="L215" s="10">
        <f>+HLOOKUP(VLOOKUP($B215,$AD$3:$AE$12,2,0),Morosidad_control!$D$4:$AY$101,base_mayorista!$A215,0)</f>
        <v>2.3669617374159331</v>
      </c>
      <c r="M215" s="10">
        <f ca="1">+OFFSET(Capital_2!$D$2,base_mayorista!A215,0)</f>
        <v>3.777787965810723</v>
      </c>
      <c r="N215" s="10">
        <f>+HLOOKUP(VLOOKUP($B215,$AD$3:$AE$12,2,0),costo_laboral!$E$2:$AZ$99,base_mayorista!$A215,0)</f>
        <v>6.04556179850481</v>
      </c>
      <c r="O215" s="10">
        <f>+HLOOKUP(VLOOKUP($B215,$AD$3:$AE$12,2,0),Participacion1!$D$4:$M$101,base_mayorista!$A215,0)</f>
        <v>2.0423125030030098</v>
      </c>
      <c r="P215" s="1"/>
      <c r="Q215" s="10"/>
      <c r="R215" s="10"/>
      <c r="S215" s="10"/>
      <c r="T215" s="14"/>
      <c r="U215" s="38"/>
      <c r="V215" s="38"/>
      <c r="W215" s="38"/>
      <c r="X215" s="38"/>
      <c r="Y215" s="38"/>
      <c r="Z215" s="11"/>
      <c r="AB215" s="38"/>
      <c r="AG215" s="35"/>
    </row>
    <row r="216" spans="1:33" ht="16.5" x14ac:dyDescent="0.3">
      <c r="A216">
        <f t="shared" si="3"/>
        <v>21</v>
      </c>
      <c r="B216">
        <v>3</v>
      </c>
      <c r="C216">
        <v>20</v>
      </c>
      <c r="D216" s="3">
        <v>41486</v>
      </c>
      <c r="E216" s="33">
        <v>13</v>
      </c>
      <c r="F216">
        <v>1</v>
      </c>
      <c r="G216" s="10">
        <f>+HLOOKUP(VLOOKUP($B216,$AD$3:$AE$12,2,0),costos_sf!$D$2:$AZ$99,base_mayorista!$A216,0)</f>
        <v>535487707.30332088</v>
      </c>
      <c r="H216" s="10">
        <f>+HLOOKUP(VLOOKUP($B216,$AD$3:$AE$12,2,0),creditos_sf!$D$2:$AY$99,base_mayorista!$A216,0)</f>
        <v>996792120.25135601</v>
      </c>
      <c r="I216" s="10">
        <f>+HLOOKUP(VLOOKUP($B216,$AD$3:$AE$12,2,0),creditos_sf!$D$103:$AY$200,base_mayorista!$A216,0)</f>
        <v>3054230956.0952601</v>
      </c>
      <c r="J216" s="10">
        <f>+HLOOKUP(VLOOKUP($B216,$AD$3:$AE$12,2,0),Costo_fondeo!$D$3:$AY$100,base_mayorista!$A216,0)</f>
        <v>4.0590892160126284</v>
      </c>
      <c r="K216" s="10">
        <f>+HLOOKUP(VLOOKUP($B216,$AD$3:$AE$12,2,0),Costo_provisiones!$D$3:$AY$100,base_mayorista!$A216,0)</f>
        <v>2.7432798561003136</v>
      </c>
      <c r="L216" s="10">
        <f>+HLOOKUP(VLOOKUP($B216,$AD$3:$AE$12,2,0),Morosidad_control!$D$4:$AY$101,base_mayorista!$A216,0)</f>
        <v>2.3358480572128935</v>
      </c>
      <c r="M216" s="10">
        <f ca="1">+OFFSET(Capital_2!$D$2,base_mayorista!A216,0)</f>
        <v>3.7289387467323043</v>
      </c>
      <c r="N216" s="10">
        <f>+HLOOKUP(VLOOKUP($B216,$AD$3:$AE$12,2,0),costo_laboral!$E$2:$AZ$99,base_mayorista!$A216,0)</f>
        <v>5.9129205145312396</v>
      </c>
      <c r="O216" s="10">
        <f>+HLOOKUP(VLOOKUP($B216,$AD$3:$AE$12,2,0),Participacion1!$D$4:$M$101,base_mayorista!$A216,0)</f>
        <v>2.1363178991857299</v>
      </c>
      <c r="P216" s="1"/>
      <c r="Q216" s="10"/>
      <c r="R216" s="10"/>
      <c r="S216" s="10"/>
      <c r="T216" s="14"/>
      <c r="U216" s="38"/>
      <c r="V216" s="38"/>
      <c r="W216" s="38"/>
      <c r="X216" s="38"/>
      <c r="Y216" s="38"/>
      <c r="Z216" s="11"/>
      <c r="AB216" s="38"/>
      <c r="AG216" s="35"/>
    </row>
    <row r="217" spans="1:33" ht="16.5" x14ac:dyDescent="0.3">
      <c r="A217">
        <f t="shared" si="3"/>
        <v>22</v>
      </c>
      <c r="B217">
        <v>3</v>
      </c>
      <c r="C217">
        <v>21</v>
      </c>
      <c r="D217" s="3">
        <v>41517</v>
      </c>
      <c r="E217" s="33">
        <v>13</v>
      </c>
      <c r="F217">
        <v>1</v>
      </c>
      <c r="G217" s="10">
        <f>+HLOOKUP(VLOOKUP($B217,$AD$3:$AE$12,2,0),costos_sf!$D$2:$AZ$99,base_mayorista!$A217,0)</f>
        <v>537332255.62733757</v>
      </c>
      <c r="H217" s="10">
        <f>+HLOOKUP(VLOOKUP($B217,$AD$3:$AE$12,2,0),creditos_sf!$D$2:$AY$99,base_mayorista!$A217,0)</f>
        <v>1008181974.2264</v>
      </c>
      <c r="I217" s="10">
        <f>+HLOOKUP(VLOOKUP($B217,$AD$3:$AE$12,2,0),creditos_sf!$D$103:$AY$200,base_mayorista!$A217,0)</f>
        <v>3080915670.1170201</v>
      </c>
      <c r="J217" s="10">
        <f>+HLOOKUP(VLOOKUP($B217,$AD$3:$AE$12,2,0),Costo_fondeo!$D$3:$AY$100,base_mayorista!$A217,0)</f>
        <v>4.0620976028539912</v>
      </c>
      <c r="K217" s="10">
        <f>+HLOOKUP(VLOOKUP($B217,$AD$3:$AE$12,2,0),Costo_provisiones!$D$3:$AY$100,base_mayorista!$A217,0)</f>
        <v>2.6335528668489201</v>
      </c>
      <c r="L217" s="10">
        <f>+HLOOKUP(VLOOKUP($B217,$AD$3:$AE$12,2,0),Morosidad_control!$D$4:$AY$101,base_mayorista!$A217,0)</f>
        <v>2.2268880551234793</v>
      </c>
      <c r="M217" s="10">
        <f ca="1">+OFFSET(Capital_2!$D$2,base_mayorista!A217,0)</f>
        <v>3.6888980520732653</v>
      </c>
      <c r="N217" s="10">
        <f>+HLOOKUP(VLOOKUP($B217,$AD$3:$AE$12,2,0),costo_laboral!$E$2:$AZ$99,base_mayorista!$A217,0)</f>
        <v>5.8420131906112402</v>
      </c>
      <c r="O217" s="10">
        <f>+HLOOKUP(VLOOKUP($B217,$AD$3:$AE$12,2,0),Participacion1!$D$4:$M$101,base_mayorista!$A217,0)</f>
        <v>2.0857215535160898</v>
      </c>
      <c r="P217" s="1"/>
      <c r="Q217" s="10"/>
      <c r="R217" s="10"/>
      <c r="S217" s="10"/>
      <c r="T217" s="14"/>
      <c r="U217" s="38"/>
      <c r="V217" s="38"/>
      <c r="W217" s="38"/>
      <c r="X217" s="38"/>
      <c r="Y217" s="38"/>
      <c r="Z217" s="11"/>
      <c r="AB217" s="38"/>
      <c r="AG217" s="35"/>
    </row>
    <row r="218" spans="1:33" ht="16.5" x14ac:dyDescent="0.3">
      <c r="A218">
        <f t="shared" si="3"/>
        <v>23</v>
      </c>
      <c r="B218">
        <v>3</v>
      </c>
      <c r="C218">
        <v>22</v>
      </c>
      <c r="D218" s="3">
        <v>41547</v>
      </c>
      <c r="E218" s="33">
        <v>13</v>
      </c>
      <c r="F218">
        <v>1</v>
      </c>
      <c r="G218" s="10">
        <f>+HLOOKUP(VLOOKUP($B218,$AD$3:$AE$12,2,0),costos_sf!$D$2:$AZ$99,base_mayorista!$A218,0)</f>
        <v>537454412.4319669</v>
      </c>
      <c r="H218" s="10">
        <f>+HLOOKUP(VLOOKUP($B218,$AD$3:$AE$12,2,0),creditos_sf!$D$2:$AY$99,base_mayorista!$A218,0)</f>
        <v>988678537.29354692</v>
      </c>
      <c r="I218" s="10">
        <f>+HLOOKUP(VLOOKUP($B218,$AD$3:$AE$12,2,0),creditos_sf!$D$103:$AY$200,base_mayorista!$A218,0)</f>
        <v>3091227385.2539396</v>
      </c>
      <c r="J218" s="10">
        <f>+HLOOKUP(VLOOKUP($B218,$AD$3:$AE$12,2,0),Costo_fondeo!$D$3:$AY$100,base_mayorista!$A218,0)</f>
        <v>4.0675282674098101</v>
      </c>
      <c r="K218" s="10">
        <f>+HLOOKUP(VLOOKUP($B218,$AD$3:$AE$12,2,0),Costo_provisiones!$D$3:$AY$100,base_mayorista!$A218,0)</f>
        <v>2.4251038788335415</v>
      </c>
      <c r="L218" s="10">
        <f>+HLOOKUP(VLOOKUP($B218,$AD$3:$AE$12,2,0),Morosidad_control!$D$4:$AY$101,base_mayorista!$A218,0)</f>
        <v>2.2220378279012469</v>
      </c>
      <c r="M218" s="10">
        <f ca="1">+OFFSET(Capital_2!$D$2,base_mayorista!A218,0)</f>
        <v>3.6532457928608841</v>
      </c>
      <c r="N218" s="10">
        <f>+HLOOKUP(VLOOKUP($B218,$AD$3:$AE$12,2,0),costo_laboral!$E$2:$AZ$99,base_mayorista!$A218,0)</f>
        <v>5.86803610013569</v>
      </c>
      <c r="O218" s="10">
        <f>+HLOOKUP(VLOOKUP($B218,$AD$3:$AE$12,2,0),Participacion1!$D$4:$M$101,base_mayorista!$A218,0)</f>
        <v>2.0036523151176899</v>
      </c>
      <c r="P218" s="1"/>
      <c r="Q218" s="10"/>
      <c r="R218" s="10"/>
      <c r="S218" s="10"/>
      <c r="T218" s="14"/>
      <c r="U218" s="38"/>
      <c r="V218" s="38"/>
      <c r="W218" s="38"/>
      <c r="X218" s="38"/>
      <c r="Y218" s="38"/>
      <c r="Z218" s="11"/>
      <c r="AB218" s="38"/>
      <c r="AG218" s="35"/>
    </row>
    <row r="219" spans="1:33" ht="16.5" x14ac:dyDescent="0.3">
      <c r="A219">
        <f t="shared" si="3"/>
        <v>24</v>
      </c>
      <c r="B219">
        <v>3</v>
      </c>
      <c r="C219">
        <v>23</v>
      </c>
      <c r="D219" s="3">
        <v>41578</v>
      </c>
      <c r="E219" s="33">
        <v>13</v>
      </c>
      <c r="F219">
        <v>1</v>
      </c>
      <c r="G219" s="10">
        <f>+HLOOKUP(VLOOKUP($B219,$AD$3:$AE$12,2,0),costos_sf!$D$2:$AZ$99,base_mayorista!$A219,0)</f>
        <v>543392307.6122973</v>
      </c>
      <c r="H219" s="10">
        <f>+HLOOKUP(VLOOKUP($B219,$AD$3:$AE$12,2,0),creditos_sf!$D$2:$AY$99,base_mayorista!$A219,0)</f>
        <v>1006389689.25773</v>
      </c>
      <c r="I219" s="10">
        <f>+HLOOKUP(VLOOKUP($B219,$AD$3:$AE$12,2,0),creditos_sf!$D$103:$AY$200,base_mayorista!$A219,0)</f>
        <v>3081842391.19978</v>
      </c>
      <c r="J219" s="10">
        <f>+HLOOKUP(VLOOKUP($B219,$AD$3:$AE$12,2,0),Costo_fondeo!$D$3:$AY$100,base_mayorista!$A219,0)</f>
        <v>4.0604324899180675</v>
      </c>
      <c r="K219" s="10">
        <f>+HLOOKUP(VLOOKUP($B219,$AD$3:$AE$12,2,0),Costo_provisiones!$D$3:$AY$100,base_mayorista!$A219,0)</f>
        <v>2.3559025338238651</v>
      </c>
      <c r="L219" s="10">
        <f>+HLOOKUP(VLOOKUP($B219,$AD$3:$AE$12,2,0),Morosidad_control!$D$4:$AY$101,base_mayorista!$A219,0)</f>
        <v>2.4594266592131127</v>
      </c>
      <c r="M219" s="10">
        <f ca="1">+OFFSET(Capital_2!$D$2,base_mayorista!A219,0)</f>
        <v>3.6199379690818381</v>
      </c>
      <c r="N219" s="10">
        <f>+HLOOKUP(VLOOKUP($B219,$AD$3:$AE$12,2,0),costo_laboral!$E$2:$AZ$99,base_mayorista!$A219,0)</f>
        <v>5.8901121399841196</v>
      </c>
      <c r="O219" s="10">
        <f>+HLOOKUP(VLOOKUP($B219,$AD$3:$AE$12,2,0),Participacion1!$D$4:$M$101,base_mayorista!$A219,0)</f>
        <v>2.00749207047987</v>
      </c>
      <c r="P219" s="1"/>
      <c r="Q219" s="10"/>
      <c r="R219" s="10"/>
      <c r="S219" s="10"/>
      <c r="T219" s="14"/>
      <c r="U219" s="38"/>
      <c r="V219" s="38"/>
      <c r="W219" s="38"/>
      <c r="X219" s="38"/>
      <c r="Y219" s="38"/>
      <c r="Z219" s="11"/>
      <c r="AB219" s="38"/>
      <c r="AG219" s="35"/>
    </row>
    <row r="220" spans="1:33" ht="16.5" x14ac:dyDescent="0.3">
      <c r="A220">
        <f t="shared" si="3"/>
        <v>25</v>
      </c>
      <c r="B220">
        <v>3</v>
      </c>
      <c r="C220">
        <v>24</v>
      </c>
      <c r="D220" s="3">
        <v>41608</v>
      </c>
      <c r="E220" s="33">
        <v>13</v>
      </c>
      <c r="F220">
        <v>1</v>
      </c>
      <c r="G220" s="10">
        <f>+HLOOKUP(VLOOKUP($B220,$AD$3:$AE$12,2,0),costos_sf!$D$2:$AZ$99,base_mayorista!$A220,0)</f>
        <v>550466948.76714516</v>
      </c>
      <c r="H220" s="10">
        <f>+HLOOKUP(VLOOKUP($B220,$AD$3:$AE$12,2,0),creditos_sf!$D$2:$AY$99,base_mayorista!$A220,0)</f>
        <v>1027281349.66755</v>
      </c>
      <c r="I220" s="10">
        <f>+HLOOKUP(VLOOKUP($B220,$AD$3:$AE$12,2,0),creditos_sf!$D$103:$AY$200,base_mayorista!$A220,0)</f>
        <v>3098385056.7978001</v>
      </c>
      <c r="J220" s="10">
        <f>+HLOOKUP(VLOOKUP($B220,$AD$3:$AE$12,2,0),Costo_fondeo!$D$3:$AY$100,base_mayorista!$A220,0)</f>
        <v>4.0660709664186925</v>
      </c>
      <c r="K220" s="10">
        <f>+HLOOKUP(VLOOKUP($B220,$AD$3:$AE$12,2,0),Costo_provisiones!$D$3:$AY$100,base_mayorista!$A220,0)</f>
        <v>2.2884428050015124</v>
      </c>
      <c r="L220" s="10">
        <f>+HLOOKUP(VLOOKUP($B220,$AD$3:$AE$12,2,0),Morosidad_control!$D$4:$AY$101,base_mayorista!$A220,0)</f>
        <v>2.3840496157377196</v>
      </c>
      <c r="M220" s="10">
        <f ca="1">+OFFSET(Capital_2!$D$2,base_mayorista!A220,0)</f>
        <v>3.5647933704456456</v>
      </c>
      <c r="N220" s="10">
        <f>+HLOOKUP(VLOOKUP($B220,$AD$3:$AE$12,2,0),costo_laboral!$E$2:$AZ$99,base_mayorista!$A220,0)</f>
        <v>5.8688539345970199</v>
      </c>
      <c r="O220" s="10">
        <f>+HLOOKUP(VLOOKUP($B220,$AD$3:$AE$12,2,0),Participacion1!$D$4:$M$101,base_mayorista!$A220,0)</f>
        <v>1.9801188998944601</v>
      </c>
      <c r="P220" s="1"/>
      <c r="Q220" s="10"/>
      <c r="R220" s="10"/>
      <c r="S220" s="10"/>
      <c r="T220" s="14"/>
      <c r="U220" s="38"/>
      <c r="V220" s="38"/>
      <c r="W220" s="38"/>
      <c r="X220" s="38"/>
      <c r="Y220" s="38"/>
      <c r="Z220" s="11"/>
      <c r="AB220" s="38"/>
      <c r="AG220" s="35"/>
    </row>
    <row r="221" spans="1:33" ht="16.5" x14ac:dyDescent="0.3">
      <c r="A221">
        <f t="shared" si="3"/>
        <v>26</v>
      </c>
      <c r="B221">
        <v>3</v>
      </c>
      <c r="C221">
        <v>25</v>
      </c>
      <c r="D221" s="3">
        <v>41639</v>
      </c>
      <c r="E221" s="33">
        <v>13</v>
      </c>
      <c r="F221">
        <v>1</v>
      </c>
      <c r="G221" s="10">
        <f>+HLOOKUP(VLOOKUP($B221,$AD$3:$AE$12,2,0),costos_sf!$D$2:$AZ$99,base_mayorista!$A221,0)</f>
        <v>552778027.7355057</v>
      </c>
      <c r="H221" s="10">
        <f>+HLOOKUP(VLOOKUP($B221,$AD$3:$AE$12,2,0),creditos_sf!$D$2:$AY$99,base_mayorista!$A221,0)</f>
        <v>1052385205.2830499</v>
      </c>
      <c r="I221" s="10">
        <f>+HLOOKUP(VLOOKUP($B221,$AD$3:$AE$12,2,0),creditos_sf!$D$103:$AY$200,base_mayorista!$A221,0)</f>
        <v>3112935848.9110198</v>
      </c>
      <c r="J221" s="10">
        <f>+HLOOKUP(VLOOKUP($B221,$AD$3:$AE$12,2,0),Costo_fondeo!$D$3:$AY$100,base_mayorista!$A221,0)</f>
        <v>4.0528348179100506</v>
      </c>
      <c r="K221" s="10">
        <f>+HLOOKUP(VLOOKUP($B221,$AD$3:$AE$12,2,0),Costo_provisiones!$D$3:$AY$100,base_mayorista!$A221,0)</f>
        <v>2.2123687435049186</v>
      </c>
      <c r="L221" s="10">
        <f>+HLOOKUP(VLOOKUP($B221,$AD$3:$AE$12,2,0),Morosidad_control!$D$4:$AY$101,base_mayorista!$A221,0)</f>
        <v>2.2843425226614524</v>
      </c>
      <c r="M221" s="10">
        <f ca="1">+OFFSET(Capital_2!$D$2,base_mayorista!A221,0)</f>
        <v>3.5095726367283766</v>
      </c>
      <c r="N221" s="10">
        <f>+HLOOKUP(VLOOKUP($B221,$AD$3:$AE$12,2,0),costo_laboral!$E$2:$AZ$99,base_mayorista!$A221,0)</f>
        <v>5.7824581688935002</v>
      </c>
      <c r="O221" s="10">
        <f>+HLOOKUP(VLOOKUP($B221,$AD$3:$AE$12,2,0),Participacion1!$D$4:$M$101,base_mayorista!$A221,0)</f>
        <v>2.0096474191395401</v>
      </c>
      <c r="P221" s="1"/>
      <c r="Q221" s="10"/>
      <c r="R221" s="10"/>
      <c r="S221" s="10"/>
      <c r="T221" s="14"/>
      <c r="U221" s="38"/>
      <c r="V221" s="38"/>
      <c r="W221" s="38"/>
      <c r="X221" s="38"/>
      <c r="Y221" s="38"/>
      <c r="Z221" s="11"/>
      <c r="AB221" s="38"/>
      <c r="AG221" s="35"/>
    </row>
    <row r="222" spans="1:33" ht="16.5" x14ac:dyDescent="0.3">
      <c r="A222">
        <f t="shared" si="3"/>
        <v>27</v>
      </c>
      <c r="B222">
        <v>3</v>
      </c>
      <c r="C222">
        <v>26</v>
      </c>
      <c r="D222" s="3">
        <v>41670</v>
      </c>
      <c r="E222" s="33">
        <v>14</v>
      </c>
      <c r="F222">
        <v>1</v>
      </c>
      <c r="G222" s="10">
        <f>+HLOOKUP(VLOOKUP($B222,$AD$3:$AE$12,2,0),costos_sf!$D$2:$AZ$99,base_mayorista!$A222,0)</f>
        <v>553971153.00303161</v>
      </c>
      <c r="H222" s="10">
        <f>+HLOOKUP(VLOOKUP($B222,$AD$3:$AE$12,2,0),creditos_sf!$D$2:$AY$99,base_mayorista!$A222,0)</f>
        <v>1088380633.7839501</v>
      </c>
      <c r="I222" s="10">
        <f>+HLOOKUP(VLOOKUP($B222,$AD$3:$AE$12,2,0),creditos_sf!$D$103:$AY$200,base_mayorista!$A222,0)</f>
        <v>3096135056.8629203</v>
      </c>
      <c r="J222" s="10">
        <f>+HLOOKUP(VLOOKUP($B222,$AD$3:$AE$12,2,0),Costo_fondeo!$D$3:$AY$100,base_mayorista!$A222,0)</f>
        <v>4.0512628520519973</v>
      </c>
      <c r="K222" s="10">
        <f>+HLOOKUP(VLOOKUP($B222,$AD$3:$AE$12,2,0),Costo_provisiones!$D$3:$AY$100,base_mayorista!$A222,0)</f>
        <v>2.0842854019114889</v>
      </c>
      <c r="L222" s="10">
        <f>+HLOOKUP(VLOOKUP($B222,$AD$3:$AE$12,2,0),Morosidad_control!$D$4:$AY$101,base_mayorista!$A222,0)</f>
        <v>2.351998203526938</v>
      </c>
      <c r="M222" s="10">
        <f ca="1">+OFFSET(Capital_2!$D$2,base_mayorista!A222,0)</f>
        <v>3.4442162995780268</v>
      </c>
      <c r="N222" s="10">
        <f>+HLOOKUP(VLOOKUP($B222,$AD$3:$AE$12,2,0),costo_laboral!$E$2:$AZ$99,base_mayorista!$A222,0)</f>
        <v>5.7802796412349604</v>
      </c>
      <c r="O222" s="10">
        <f>+HLOOKUP(VLOOKUP($B222,$AD$3:$AE$12,2,0),Participacion1!$D$4:$M$101,base_mayorista!$A222,0)</f>
        <v>2.0584283248423998</v>
      </c>
      <c r="P222" s="1"/>
      <c r="Q222" s="10"/>
      <c r="R222" s="10"/>
      <c r="S222" s="10"/>
      <c r="T222" s="14"/>
      <c r="U222" s="38"/>
      <c r="V222" s="38"/>
      <c r="W222" s="38"/>
      <c r="X222" s="38"/>
      <c r="Y222" s="38"/>
      <c r="Z222" s="11"/>
      <c r="AB222" s="38"/>
      <c r="AG222" s="35"/>
    </row>
    <row r="223" spans="1:33" ht="16.5" x14ac:dyDescent="0.3">
      <c r="A223">
        <f t="shared" si="3"/>
        <v>28</v>
      </c>
      <c r="B223">
        <v>3</v>
      </c>
      <c r="C223">
        <v>27</v>
      </c>
      <c r="D223" s="3">
        <v>41698</v>
      </c>
      <c r="E223" s="33">
        <v>14</v>
      </c>
      <c r="F223">
        <v>1</v>
      </c>
      <c r="G223" s="10">
        <f>+HLOOKUP(VLOOKUP($B223,$AD$3:$AE$12,2,0),costos_sf!$D$2:$AZ$99,base_mayorista!$A223,0)</f>
        <v>552736375.74173129</v>
      </c>
      <c r="H223" s="10">
        <f>+HLOOKUP(VLOOKUP($B223,$AD$3:$AE$12,2,0),creditos_sf!$D$2:$AY$99,base_mayorista!$A223,0)</f>
        <v>1105060653.4286299</v>
      </c>
      <c r="I223" s="10">
        <f>+HLOOKUP(VLOOKUP($B223,$AD$3:$AE$12,2,0),creditos_sf!$D$103:$AY$200,base_mayorista!$A223,0)</f>
        <v>3107467989.1075397</v>
      </c>
      <c r="J223" s="10">
        <f>+HLOOKUP(VLOOKUP($B223,$AD$3:$AE$12,2,0),Costo_fondeo!$D$3:$AY$100,base_mayorista!$A223,0)</f>
        <v>4.0253067255217152</v>
      </c>
      <c r="K223" s="10">
        <f>+HLOOKUP(VLOOKUP($B223,$AD$3:$AE$12,2,0),Costo_provisiones!$D$3:$AY$100,base_mayorista!$A223,0)</f>
        <v>2.0245019896106946</v>
      </c>
      <c r="L223" s="10">
        <f>+HLOOKUP(VLOOKUP($B223,$AD$3:$AE$12,2,0),Morosidad_control!$D$4:$AY$101,base_mayorista!$A223,0)</f>
        <v>2.6428544595678516</v>
      </c>
      <c r="M223" s="10">
        <f ca="1">+OFFSET(Capital_2!$D$2,base_mayorista!A223,0)</f>
        <v>3.3651511548182853</v>
      </c>
      <c r="N223" s="10">
        <f>+HLOOKUP(VLOOKUP($B223,$AD$3:$AE$12,2,0),costo_laboral!$E$2:$AZ$99,base_mayorista!$A223,0)</f>
        <v>5.7221269978791103</v>
      </c>
      <c r="O223" s="10">
        <f>+HLOOKUP(VLOOKUP($B223,$AD$3:$AE$12,2,0),Participacion1!$D$4:$M$101,base_mayorista!$A223,0)</f>
        <v>2.0528971635346198</v>
      </c>
      <c r="P223" s="1"/>
      <c r="Q223" s="10"/>
      <c r="R223" s="10"/>
      <c r="S223" s="10"/>
      <c r="T223" s="14"/>
      <c r="U223" s="38"/>
      <c r="V223" s="38"/>
      <c r="W223" s="38"/>
      <c r="X223" s="38"/>
      <c r="Y223" s="38"/>
      <c r="Z223" s="11"/>
      <c r="AB223" s="38"/>
      <c r="AG223" s="35"/>
    </row>
    <row r="224" spans="1:33" ht="16.5" x14ac:dyDescent="0.3">
      <c r="A224">
        <f t="shared" si="3"/>
        <v>29</v>
      </c>
      <c r="B224">
        <v>3</v>
      </c>
      <c r="C224">
        <v>28</v>
      </c>
      <c r="D224" s="3">
        <v>41729</v>
      </c>
      <c r="E224" s="33">
        <v>14</v>
      </c>
      <c r="F224">
        <v>1</v>
      </c>
      <c r="G224" s="10">
        <f>+HLOOKUP(VLOOKUP($B224,$AD$3:$AE$12,2,0),costos_sf!$D$2:$AZ$99,base_mayorista!$A224,0)</f>
        <v>559148667.55395484</v>
      </c>
      <c r="H224" s="10">
        <f>+HLOOKUP(VLOOKUP($B224,$AD$3:$AE$12,2,0),creditos_sf!$D$2:$AY$99,base_mayorista!$A224,0)</f>
        <v>1159840885.05389</v>
      </c>
      <c r="I224" s="10">
        <f>+HLOOKUP(VLOOKUP($B224,$AD$3:$AE$12,2,0),creditos_sf!$D$103:$AY$200,base_mayorista!$A224,0)</f>
        <v>3089197116.4991198</v>
      </c>
      <c r="J224" s="10">
        <f>+HLOOKUP(VLOOKUP($B224,$AD$3:$AE$12,2,0),Costo_fondeo!$D$3:$AY$100,base_mayorista!$A224,0)</f>
        <v>4.0058045840653174</v>
      </c>
      <c r="K224" s="10">
        <f>+HLOOKUP(VLOOKUP($B224,$AD$3:$AE$12,2,0),Costo_provisiones!$D$3:$AY$100,base_mayorista!$A224,0)</f>
        <v>2.1798670439088412</v>
      </c>
      <c r="L224" s="10">
        <f>+HLOOKUP(VLOOKUP($B224,$AD$3:$AE$12,2,0),Morosidad_control!$D$4:$AY$101,base_mayorista!$A224,0)</f>
        <v>2.6342139125796535</v>
      </c>
      <c r="M224" s="10">
        <f ca="1">+OFFSET(Capital_2!$D$2,base_mayorista!A224,0)</f>
        <v>3.2958556767962262</v>
      </c>
      <c r="N224" s="10">
        <f>+HLOOKUP(VLOOKUP($B224,$AD$3:$AE$12,2,0),costo_laboral!$E$2:$AZ$99,base_mayorista!$A224,0)</f>
        <v>5.6571628711610202</v>
      </c>
      <c r="O224" s="10">
        <f>+HLOOKUP(VLOOKUP($B224,$AD$3:$AE$12,2,0),Participacion1!$D$4:$M$101,base_mayorista!$A224,0)</f>
        <v>2.1631119423265202</v>
      </c>
      <c r="P224" s="1"/>
      <c r="Q224" s="10"/>
      <c r="R224" s="10"/>
      <c r="S224" s="10"/>
      <c r="T224" s="14"/>
      <c r="U224" s="38"/>
      <c r="V224" s="38"/>
      <c r="W224" s="38"/>
      <c r="X224" s="38"/>
      <c r="Y224" s="38"/>
      <c r="Z224" s="11"/>
      <c r="AB224" s="38"/>
      <c r="AG224" s="35"/>
    </row>
    <row r="225" spans="1:33" ht="16.5" x14ac:dyDescent="0.3">
      <c r="A225">
        <f t="shared" si="3"/>
        <v>30</v>
      </c>
      <c r="B225">
        <v>3</v>
      </c>
      <c r="C225">
        <v>29</v>
      </c>
      <c r="D225" s="3">
        <v>41759</v>
      </c>
      <c r="E225" s="33">
        <v>14</v>
      </c>
      <c r="F225">
        <v>1</v>
      </c>
      <c r="G225" s="10">
        <f>+HLOOKUP(VLOOKUP($B225,$AD$3:$AE$12,2,0),costos_sf!$D$2:$AZ$99,base_mayorista!$A225,0)</f>
        <v>563919597.16193283</v>
      </c>
      <c r="H225" s="10">
        <f>+HLOOKUP(VLOOKUP($B225,$AD$3:$AE$12,2,0),creditos_sf!$D$2:$AY$99,base_mayorista!$A225,0)</f>
        <v>1190198177.1686502</v>
      </c>
      <c r="I225" s="10">
        <f>+HLOOKUP(VLOOKUP($B225,$AD$3:$AE$12,2,0),creditos_sf!$D$103:$AY$200,base_mayorista!$A225,0)</f>
        <v>3073739801.0352101</v>
      </c>
      <c r="J225" s="10">
        <f>+HLOOKUP(VLOOKUP($B225,$AD$3:$AE$12,2,0),Costo_fondeo!$D$3:$AY$100,base_mayorista!$A225,0)</f>
        <v>3.9838771696879411</v>
      </c>
      <c r="K225" s="10">
        <f>+HLOOKUP(VLOOKUP($B225,$AD$3:$AE$12,2,0),Costo_provisiones!$D$3:$AY$100,base_mayorista!$A225,0)</f>
        <v>2.246412843817315</v>
      </c>
      <c r="L225" s="10">
        <f>+HLOOKUP(VLOOKUP($B225,$AD$3:$AE$12,2,0),Morosidad_control!$D$4:$AY$101,base_mayorista!$A225,0)</f>
        <v>2.8417993556598806</v>
      </c>
      <c r="M225" s="10">
        <f ca="1">+OFFSET(Capital_2!$D$2,base_mayorista!A225,0)</f>
        <v>3.2437779376973728</v>
      </c>
      <c r="N225" s="10">
        <f>+HLOOKUP(VLOOKUP($B225,$AD$3:$AE$12,2,0),costo_laboral!$E$2:$AZ$99,base_mayorista!$A225,0)</f>
        <v>5.5896800022036501</v>
      </c>
      <c r="O225" s="10">
        <f>+HLOOKUP(VLOOKUP($B225,$AD$3:$AE$12,2,0),Participacion1!$D$4:$M$101,base_mayorista!$A225,0)</f>
        <v>2.2112878963861502</v>
      </c>
      <c r="P225" s="1"/>
      <c r="Q225" s="10"/>
      <c r="R225" s="10"/>
      <c r="S225" s="10"/>
      <c r="T225" s="14"/>
      <c r="U225" s="38"/>
      <c r="V225" s="38"/>
      <c r="W225" s="38"/>
      <c r="X225" s="38"/>
      <c r="Y225" s="38"/>
      <c r="Z225" s="11"/>
      <c r="AB225" s="38"/>
      <c r="AG225" s="35"/>
    </row>
    <row r="226" spans="1:33" ht="16.5" x14ac:dyDescent="0.3">
      <c r="A226">
        <f t="shared" si="3"/>
        <v>31</v>
      </c>
      <c r="B226">
        <v>3</v>
      </c>
      <c r="C226">
        <v>30</v>
      </c>
      <c r="D226" s="3">
        <v>41790</v>
      </c>
      <c r="E226" s="33">
        <v>14</v>
      </c>
      <c r="F226">
        <v>1</v>
      </c>
      <c r="G226" s="10">
        <f>+HLOOKUP(VLOOKUP($B226,$AD$3:$AE$12,2,0),costos_sf!$D$2:$AZ$99,base_mayorista!$A226,0)</f>
        <v>568142795.42256141</v>
      </c>
      <c r="H226" s="10">
        <f>+HLOOKUP(VLOOKUP($B226,$AD$3:$AE$12,2,0),creditos_sf!$D$2:$AY$99,base_mayorista!$A226,0)</f>
        <v>1185464640.13026</v>
      </c>
      <c r="I226" s="10">
        <f>+HLOOKUP(VLOOKUP($B226,$AD$3:$AE$12,2,0),creditos_sf!$D$103:$AY$200,base_mayorista!$A226,0)</f>
        <v>3028032273.3435597</v>
      </c>
      <c r="J226" s="10">
        <f>+HLOOKUP(VLOOKUP($B226,$AD$3:$AE$12,2,0),Costo_fondeo!$D$3:$AY$100,base_mayorista!$A226,0)</f>
        <v>3.9629574156240883</v>
      </c>
      <c r="K226" s="10">
        <f>+HLOOKUP(VLOOKUP($B226,$AD$3:$AE$12,2,0),Costo_provisiones!$D$3:$AY$100,base_mayorista!$A226,0)</f>
        <v>2.3131937444158153</v>
      </c>
      <c r="L226" s="10">
        <f>+HLOOKUP(VLOOKUP($B226,$AD$3:$AE$12,2,0),Morosidad_control!$D$4:$AY$101,base_mayorista!$A226,0)</f>
        <v>3.1272191593573542</v>
      </c>
      <c r="M226" s="10">
        <f ca="1">+OFFSET(Capital_2!$D$2,base_mayorista!A226,0)</f>
        <v>3.2095324879825831</v>
      </c>
      <c r="N226" s="10">
        <f>+HLOOKUP(VLOOKUP($B226,$AD$3:$AE$12,2,0),costo_laboral!$E$2:$AZ$99,base_mayorista!$A226,0)</f>
        <v>5.6587239630816297</v>
      </c>
      <c r="O226" s="10">
        <f>+HLOOKUP(VLOOKUP($B226,$AD$3:$AE$12,2,0),Participacion1!$D$4:$M$101,base_mayorista!$A226,0)</f>
        <v>2.2067302135353399</v>
      </c>
      <c r="P226" s="1"/>
      <c r="Q226" s="10"/>
      <c r="R226" s="10"/>
      <c r="S226" s="10"/>
      <c r="T226" s="14"/>
      <c r="U226" s="38"/>
      <c r="V226" s="38"/>
      <c r="W226" s="38"/>
      <c r="X226" s="38"/>
      <c r="Y226" s="38"/>
      <c r="Z226" s="11"/>
      <c r="AB226" s="38"/>
      <c r="AG226" s="35"/>
    </row>
    <row r="227" spans="1:33" ht="16.5" x14ac:dyDescent="0.3">
      <c r="A227">
        <f t="shared" si="3"/>
        <v>32</v>
      </c>
      <c r="B227">
        <v>3</v>
      </c>
      <c r="C227">
        <v>31</v>
      </c>
      <c r="D227" s="3">
        <v>41820</v>
      </c>
      <c r="E227" s="33">
        <v>14</v>
      </c>
      <c r="F227">
        <v>1</v>
      </c>
      <c r="G227" s="10">
        <f>+HLOOKUP(VLOOKUP($B227,$AD$3:$AE$12,2,0),costos_sf!$D$2:$AZ$99,base_mayorista!$A227,0)</f>
        <v>570272067.93895507</v>
      </c>
      <c r="H227" s="10">
        <f>+HLOOKUP(VLOOKUP($B227,$AD$3:$AE$12,2,0),creditos_sf!$D$2:$AY$99,base_mayorista!$A227,0)</f>
        <v>1162078929.35268</v>
      </c>
      <c r="I227" s="10">
        <f>+HLOOKUP(VLOOKUP($B227,$AD$3:$AE$12,2,0),creditos_sf!$D$103:$AY$200,base_mayorista!$A227,0)</f>
        <v>3087360478.9267201</v>
      </c>
      <c r="J227" s="10">
        <f>+HLOOKUP(VLOOKUP($B227,$AD$3:$AE$12,2,0),Costo_fondeo!$D$3:$AY$100,base_mayorista!$A227,0)</f>
        <v>3.9537112110976871</v>
      </c>
      <c r="K227" s="10">
        <f>+HLOOKUP(VLOOKUP($B227,$AD$3:$AE$12,2,0),Costo_provisiones!$D$3:$AY$100,base_mayorista!$A227,0)</f>
        <v>2.2958671505416683</v>
      </c>
      <c r="L227" s="10">
        <f>+HLOOKUP(VLOOKUP($B227,$AD$3:$AE$12,2,0),Morosidad_control!$D$4:$AY$101,base_mayorista!$A227,0)</f>
        <v>2.9734533671765977</v>
      </c>
      <c r="M227" s="10">
        <f ca="1">+OFFSET(Capital_2!$D$2,base_mayorista!A227,0)</f>
        <v>3.1850428382831848</v>
      </c>
      <c r="N227" s="10">
        <f>+HLOOKUP(VLOOKUP($B227,$AD$3:$AE$12,2,0),costo_laboral!$E$2:$AZ$99,base_mayorista!$A227,0)</f>
        <v>5.5869893010614504</v>
      </c>
      <c r="O227" s="10">
        <f>+HLOOKUP(VLOOKUP($B227,$AD$3:$AE$12,2,0),Participacion1!$D$4:$M$101,base_mayorista!$A227,0)</f>
        <v>2.1799487460476898</v>
      </c>
      <c r="P227" s="1"/>
      <c r="Q227" s="10"/>
      <c r="R227" s="10"/>
      <c r="S227" s="10"/>
      <c r="T227" s="14"/>
      <c r="U227" s="38"/>
      <c r="V227" s="38"/>
      <c r="W227" s="38"/>
      <c r="X227" s="38"/>
      <c r="Y227" s="38"/>
      <c r="Z227" s="11"/>
      <c r="AB227" s="38"/>
      <c r="AG227" s="35"/>
    </row>
    <row r="228" spans="1:33" ht="16.5" x14ac:dyDescent="0.3">
      <c r="A228">
        <f t="shared" si="3"/>
        <v>33</v>
      </c>
      <c r="B228">
        <v>3</v>
      </c>
      <c r="C228">
        <v>32</v>
      </c>
      <c r="D228" s="3">
        <v>41851</v>
      </c>
      <c r="E228" s="33">
        <v>14</v>
      </c>
      <c r="F228">
        <v>1</v>
      </c>
      <c r="G228" s="10">
        <f>+HLOOKUP(VLOOKUP($B228,$AD$3:$AE$12,2,0),costos_sf!$D$2:$AZ$99,base_mayorista!$A228,0)</f>
        <v>567483454.64045596</v>
      </c>
      <c r="H228" s="10">
        <f>+HLOOKUP(VLOOKUP($B228,$AD$3:$AE$12,2,0),creditos_sf!$D$2:$AY$99,base_mayorista!$A228,0)</f>
        <v>1207236044.2169399</v>
      </c>
      <c r="I228" s="10">
        <f>+HLOOKUP(VLOOKUP($B228,$AD$3:$AE$12,2,0),creditos_sf!$D$103:$AY$200,base_mayorista!$A228,0)</f>
        <v>3030802900.33636</v>
      </c>
      <c r="J228" s="10">
        <f>+HLOOKUP(VLOOKUP($B228,$AD$3:$AE$12,2,0),Costo_fondeo!$D$3:$AY$100,base_mayorista!$A228,0)</f>
        <v>3.9476920204712815</v>
      </c>
      <c r="K228" s="10">
        <f>+HLOOKUP(VLOOKUP($B228,$AD$3:$AE$12,2,0),Costo_provisiones!$D$3:$AY$100,base_mayorista!$A228,0)</f>
        <v>2.2701767250112872</v>
      </c>
      <c r="L228" s="10">
        <f>+HLOOKUP(VLOOKUP($B228,$AD$3:$AE$12,2,0),Morosidad_control!$D$4:$AY$101,base_mayorista!$A228,0)</f>
        <v>3.3782412678778071</v>
      </c>
      <c r="M228" s="10">
        <f ca="1">+OFFSET(Capital_2!$D$2,base_mayorista!A228,0)</f>
        <v>3.1704105350092515</v>
      </c>
      <c r="N228" s="10">
        <f>+HLOOKUP(VLOOKUP($B228,$AD$3:$AE$12,2,0),costo_laboral!$E$2:$AZ$99,base_mayorista!$A228,0)</f>
        <v>5.5655079859810197</v>
      </c>
      <c r="O228" s="10">
        <f>+HLOOKUP(VLOOKUP($B228,$AD$3:$AE$12,2,0),Participacion1!$D$4:$M$101,base_mayorista!$A228,0)</f>
        <v>2.1872051765352598</v>
      </c>
      <c r="P228" s="1"/>
      <c r="Q228" s="10"/>
      <c r="R228" s="10"/>
      <c r="S228" s="10"/>
      <c r="T228" s="14"/>
      <c r="U228" s="38"/>
      <c r="V228" s="38"/>
      <c r="W228" s="38"/>
      <c r="X228" s="38"/>
      <c r="Y228" s="38"/>
      <c r="Z228" s="11"/>
      <c r="AB228" s="38"/>
      <c r="AG228" s="35"/>
    </row>
    <row r="229" spans="1:33" ht="16.5" x14ac:dyDescent="0.3">
      <c r="A229">
        <f t="shared" si="3"/>
        <v>34</v>
      </c>
      <c r="B229">
        <v>3</v>
      </c>
      <c r="C229">
        <v>33</v>
      </c>
      <c r="D229" s="3">
        <v>41882</v>
      </c>
      <c r="E229" s="33">
        <v>14</v>
      </c>
      <c r="F229">
        <v>1</v>
      </c>
      <c r="G229" s="10">
        <f>+HLOOKUP(VLOOKUP($B229,$AD$3:$AE$12,2,0),costos_sf!$D$2:$AZ$99,base_mayorista!$A229,0)</f>
        <v>570777030.30860186</v>
      </c>
      <c r="H229" s="10">
        <f>+HLOOKUP(VLOOKUP($B229,$AD$3:$AE$12,2,0),creditos_sf!$D$2:$AY$99,base_mayorista!$A229,0)</f>
        <v>1281842860.55161</v>
      </c>
      <c r="I229" s="10">
        <f>+HLOOKUP(VLOOKUP($B229,$AD$3:$AE$12,2,0),creditos_sf!$D$103:$AY$200,base_mayorista!$A229,0)</f>
        <v>3014994162.6785698</v>
      </c>
      <c r="J229" s="10">
        <f>+HLOOKUP(VLOOKUP($B229,$AD$3:$AE$12,2,0),Costo_fondeo!$D$3:$AY$100,base_mayorista!$A229,0)</f>
        <v>3.9322917609784658</v>
      </c>
      <c r="K229" s="10">
        <f>+HLOOKUP(VLOOKUP($B229,$AD$3:$AE$12,2,0),Costo_provisiones!$D$3:$AY$100,base_mayorista!$A229,0)</f>
        <v>2.3060407813194144</v>
      </c>
      <c r="L229" s="10">
        <f>+HLOOKUP(VLOOKUP($B229,$AD$3:$AE$12,2,0),Morosidad_control!$D$4:$AY$101,base_mayorista!$A229,0)</f>
        <v>3.5121803291929306</v>
      </c>
      <c r="M229" s="10">
        <f ca="1">+OFFSET(Capital_2!$D$2,base_mayorista!A229,0)</f>
        <v>3.1468414088192862</v>
      </c>
      <c r="N229" s="10">
        <f>+HLOOKUP(VLOOKUP($B229,$AD$3:$AE$12,2,0),costo_laboral!$E$2:$AZ$99,base_mayorista!$A229,0)</f>
        <v>5.5302307752205904</v>
      </c>
      <c r="O229" s="10">
        <f>+HLOOKUP(VLOOKUP($B229,$AD$3:$AE$12,2,0),Participacion1!$D$4:$M$101,base_mayorista!$A229,0)</f>
        <v>2.2944619136206401</v>
      </c>
      <c r="P229" s="1"/>
      <c r="Q229" s="10"/>
      <c r="R229" s="10"/>
      <c r="S229" s="10"/>
      <c r="T229" s="14"/>
      <c r="U229" s="38"/>
      <c r="V229" s="38"/>
      <c r="W229" s="38"/>
      <c r="X229" s="38"/>
      <c r="Y229" s="38"/>
      <c r="Z229" s="11"/>
      <c r="AB229" s="38"/>
      <c r="AG229" s="35"/>
    </row>
    <row r="230" spans="1:33" ht="16.5" x14ac:dyDescent="0.3">
      <c r="A230">
        <f t="shared" si="3"/>
        <v>35</v>
      </c>
      <c r="B230">
        <v>3</v>
      </c>
      <c r="C230">
        <v>34</v>
      </c>
      <c r="D230" s="3">
        <v>41912</v>
      </c>
      <c r="E230" s="33">
        <v>14</v>
      </c>
      <c r="F230">
        <v>1</v>
      </c>
      <c r="G230" s="10">
        <f>+HLOOKUP(VLOOKUP($B230,$AD$3:$AE$12,2,0),costos_sf!$D$2:$AZ$99,base_mayorista!$A230,0)</f>
        <v>574932943.86500823</v>
      </c>
      <c r="H230" s="10">
        <f>+HLOOKUP(VLOOKUP($B230,$AD$3:$AE$12,2,0),creditos_sf!$D$2:$AY$99,base_mayorista!$A230,0)</f>
        <v>1314852408.4449</v>
      </c>
      <c r="I230" s="10">
        <f>+HLOOKUP(VLOOKUP($B230,$AD$3:$AE$12,2,0),creditos_sf!$D$103:$AY$200,base_mayorista!$A230,0)</f>
        <v>3044432220.59164</v>
      </c>
      <c r="J230" s="10">
        <f>+HLOOKUP(VLOOKUP($B230,$AD$3:$AE$12,2,0),Costo_fondeo!$D$3:$AY$100,base_mayorista!$A230,0)</f>
        <v>3.9095020477416038</v>
      </c>
      <c r="K230" s="10">
        <f>+HLOOKUP(VLOOKUP($B230,$AD$3:$AE$12,2,0),Costo_provisiones!$D$3:$AY$100,base_mayorista!$A230,0)</f>
        <v>2.408759849259646</v>
      </c>
      <c r="L230" s="10">
        <f>+HLOOKUP(VLOOKUP($B230,$AD$3:$AE$12,2,0),Morosidad_control!$D$4:$AY$101,base_mayorista!$A230,0)</f>
        <v>3.3498267939205726</v>
      </c>
      <c r="M230" s="10">
        <f ca="1">+OFFSET(Capital_2!$D$2,base_mayorista!A230,0)</f>
        <v>3.1301745437504462</v>
      </c>
      <c r="N230" s="10">
        <f>+HLOOKUP(VLOOKUP($B230,$AD$3:$AE$12,2,0),costo_laboral!$E$2:$AZ$99,base_mayorista!$A230,0)</f>
        <v>5.43037423784161</v>
      </c>
      <c r="O230" s="10">
        <f>+HLOOKUP(VLOOKUP($B230,$AD$3:$AE$12,2,0),Participacion1!$D$4:$M$101,base_mayorista!$A230,0)</f>
        <v>2.28971874067429</v>
      </c>
      <c r="P230" s="1"/>
      <c r="Q230" s="10"/>
      <c r="R230" s="10"/>
      <c r="S230" s="10"/>
      <c r="T230" s="14"/>
      <c r="U230" s="38"/>
      <c r="V230" s="38"/>
      <c r="W230" s="38"/>
      <c r="X230" s="38"/>
      <c r="Y230" s="38"/>
      <c r="Z230" s="11"/>
      <c r="AB230" s="38"/>
      <c r="AG230" s="35"/>
    </row>
    <row r="231" spans="1:33" ht="16.5" x14ac:dyDescent="0.3">
      <c r="A231">
        <f t="shared" si="3"/>
        <v>36</v>
      </c>
      <c r="B231">
        <v>3</v>
      </c>
      <c r="C231">
        <v>35</v>
      </c>
      <c r="D231" s="3">
        <v>41943</v>
      </c>
      <c r="E231" s="33">
        <v>14</v>
      </c>
      <c r="F231">
        <v>1</v>
      </c>
      <c r="G231" s="10">
        <f>+HLOOKUP(VLOOKUP($B231,$AD$3:$AE$12,2,0),costos_sf!$D$2:$AZ$99,base_mayorista!$A231,0)</f>
        <v>576435813.27026629</v>
      </c>
      <c r="H231" s="10">
        <f>+HLOOKUP(VLOOKUP($B231,$AD$3:$AE$12,2,0),creditos_sf!$D$2:$AY$99,base_mayorista!$A231,0)</f>
        <v>1324122514.1056302</v>
      </c>
      <c r="I231" s="10">
        <f>+HLOOKUP(VLOOKUP($B231,$AD$3:$AE$12,2,0),creditos_sf!$D$103:$AY$200,base_mayorista!$A231,0)</f>
        <v>3071671488.73914</v>
      </c>
      <c r="J231" s="10">
        <f>+HLOOKUP(VLOOKUP($B231,$AD$3:$AE$12,2,0),Costo_fondeo!$D$3:$AY$100,base_mayorista!$A231,0)</f>
        <v>3.8778102470268174</v>
      </c>
      <c r="K231" s="10">
        <f>+HLOOKUP(VLOOKUP($B231,$AD$3:$AE$12,2,0),Costo_provisiones!$D$3:$AY$100,base_mayorista!$A231,0)</f>
        <v>2.4883361972972269</v>
      </c>
      <c r="L231" s="10">
        <f>+HLOOKUP(VLOOKUP($B231,$AD$3:$AE$12,2,0),Morosidad_control!$D$4:$AY$101,base_mayorista!$A231,0)</f>
        <v>3.3152717375497001</v>
      </c>
      <c r="M231" s="10">
        <f ca="1">+OFFSET(Capital_2!$D$2,base_mayorista!A231,0)</f>
        <v>3.1052199516205063</v>
      </c>
      <c r="N231" s="10">
        <f>+HLOOKUP(VLOOKUP($B231,$AD$3:$AE$12,2,0),costo_laboral!$E$2:$AZ$99,base_mayorista!$A231,0)</f>
        <v>5.3545287776657098</v>
      </c>
      <c r="O231" s="10">
        <f>+HLOOKUP(VLOOKUP($B231,$AD$3:$AE$12,2,0),Participacion1!$D$4:$M$101,base_mayorista!$A231,0)</f>
        <v>2.2584712918624299</v>
      </c>
      <c r="P231" s="1"/>
      <c r="Q231" s="10"/>
      <c r="R231" s="10"/>
      <c r="S231" s="10"/>
      <c r="T231" s="14"/>
      <c r="U231" s="38"/>
      <c r="V231" s="38"/>
      <c r="W231" s="38"/>
      <c r="X231" s="38"/>
      <c r="Y231" s="38"/>
      <c r="Z231" s="11"/>
      <c r="AB231" s="38"/>
      <c r="AG231" s="35"/>
    </row>
    <row r="232" spans="1:33" ht="16.5" x14ac:dyDescent="0.3">
      <c r="A232">
        <f t="shared" si="3"/>
        <v>37</v>
      </c>
      <c r="B232">
        <v>3</v>
      </c>
      <c r="C232">
        <v>36</v>
      </c>
      <c r="D232" s="3">
        <v>41973</v>
      </c>
      <c r="E232" s="33">
        <v>14</v>
      </c>
      <c r="F232">
        <v>1</v>
      </c>
      <c r="G232" s="10">
        <f>+HLOOKUP(VLOOKUP($B232,$AD$3:$AE$12,2,0),costos_sf!$D$2:$AZ$99,base_mayorista!$A232,0)</f>
        <v>580086340.24249363</v>
      </c>
      <c r="H232" s="10">
        <f>+HLOOKUP(VLOOKUP($B232,$AD$3:$AE$12,2,0),creditos_sf!$D$2:$AY$99,base_mayorista!$A232,0)</f>
        <v>1324414367.8350699</v>
      </c>
      <c r="I232" s="10">
        <f>+HLOOKUP(VLOOKUP($B232,$AD$3:$AE$12,2,0),creditos_sf!$D$103:$AY$200,base_mayorista!$A232,0)</f>
        <v>3038534297.8382001</v>
      </c>
      <c r="J232" s="10">
        <f>+HLOOKUP(VLOOKUP($B232,$AD$3:$AE$12,2,0),Costo_fondeo!$D$3:$AY$100,base_mayorista!$A232,0)</f>
        <v>3.8419404209542254</v>
      </c>
      <c r="K232" s="10">
        <f>+HLOOKUP(VLOOKUP($B232,$AD$3:$AE$12,2,0),Costo_provisiones!$D$3:$AY$100,base_mayorista!$A232,0)</f>
        <v>2.4833861040421907</v>
      </c>
      <c r="L232" s="10">
        <f>+HLOOKUP(VLOOKUP($B232,$AD$3:$AE$12,2,0),Morosidad_control!$D$4:$AY$101,base_mayorista!$A232,0)</f>
        <v>3.3611064633985874</v>
      </c>
      <c r="M232" s="10">
        <f ca="1">+OFFSET(Capital_2!$D$2,base_mayorista!A232,0)</f>
        <v>3.0886044861742721</v>
      </c>
      <c r="N232" s="10">
        <f>+HLOOKUP(VLOOKUP($B232,$AD$3:$AE$12,2,0),costo_laboral!$E$2:$AZ$99,base_mayorista!$A232,0)</f>
        <v>5.3653511296166201</v>
      </c>
      <c r="O232" s="10">
        <f>+HLOOKUP(VLOOKUP($B232,$AD$3:$AE$12,2,0),Participacion1!$D$4:$M$101,base_mayorista!$A232,0)</f>
        <v>2.2582222633951101</v>
      </c>
      <c r="P232" s="1"/>
      <c r="Q232" s="10"/>
      <c r="R232" s="10"/>
      <c r="S232" s="10"/>
      <c r="T232" s="14"/>
      <c r="U232" s="38"/>
      <c r="V232" s="38"/>
      <c r="W232" s="38"/>
      <c r="X232" s="38"/>
      <c r="Y232" s="38"/>
      <c r="Z232" s="11"/>
      <c r="AB232" s="38"/>
      <c r="AG232" s="35"/>
    </row>
    <row r="233" spans="1:33" ht="16.5" x14ac:dyDescent="0.3">
      <c r="A233">
        <f t="shared" si="3"/>
        <v>38</v>
      </c>
      <c r="B233">
        <v>3</v>
      </c>
      <c r="C233">
        <v>37</v>
      </c>
      <c r="D233" s="3">
        <v>42004</v>
      </c>
      <c r="E233" s="33">
        <v>14</v>
      </c>
      <c r="F233">
        <v>1</v>
      </c>
      <c r="G233" s="10">
        <f>+HLOOKUP(VLOOKUP($B233,$AD$3:$AE$12,2,0),costos_sf!$D$2:$AZ$99,base_mayorista!$A233,0)</f>
        <v>574854134.05480087</v>
      </c>
      <c r="H233" s="10">
        <f>+HLOOKUP(VLOOKUP($B233,$AD$3:$AE$12,2,0),creditos_sf!$D$2:$AY$99,base_mayorista!$A233,0)</f>
        <v>1367336342.65486</v>
      </c>
      <c r="I233" s="10">
        <f>+HLOOKUP(VLOOKUP($B233,$AD$3:$AE$12,2,0),creditos_sf!$D$103:$AY$200,base_mayorista!$A233,0)</f>
        <v>3117709182.0462604</v>
      </c>
      <c r="J233" s="10">
        <f>+HLOOKUP(VLOOKUP($B233,$AD$3:$AE$12,2,0),Costo_fondeo!$D$3:$AY$100,base_mayorista!$A233,0)</f>
        <v>3.8213900227212578</v>
      </c>
      <c r="K233" s="10">
        <f>+HLOOKUP(VLOOKUP($B233,$AD$3:$AE$12,2,0),Costo_provisiones!$D$3:$AY$100,base_mayorista!$A233,0)</f>
        <v>2.3758097532668092</v>
      </c>
      <c r="L233" s="10">
        <f>+HLOOKUP(VLOOKUP($B233,$AD$3:$AE$12,2,0),Morosidad_control!$D$4:$AY$101,base_mayorista!$A233,0)</f>
        <v>3.3377004345712078</v>
      </c>
      <c r="M233" s="10">
        <f ca="1">+OFFSET(Capital_2!$D$2,base_mayorista!A233,0)</f>
        <v>3.0772625191593428</v>
      </c>
      <c r="N233" s="10">
        <f>+HLOOKUP(VLOOKUP($B233,$AD$3:$AE$12,2,0),costo_laboral!$E$2:$AZ$99,base_mayorista!$A233,0)</f>
        <v>5.2126435230583503</v>
      </c>
      <c r="O233" s="10">
        <f>+HLOOKUP(VLOOKUP($B233,$AD$3:$AE$12,2,0),Participacion1!$D$4:$M$101,base_mayorista!$A233,0)</f>
        <v>2.3135986058307001</v>
      </c>
      <c r="P233" s="1"/>
      <c r="Q233" s="10"/>
      <c r="R233" s="10"/>
      <c r="S233" s="10"/>
      <c r="T233" s="14"/>
      <c r="U233" s="38"/>
      <c r="V233" s="38"/>
      <c r="W233" s="38"/>
      <c r="X233" s="38"/>
      <c r="Y233" s="38"/>
      <c r="Z233" s="11"/>
      <c r="AB233" s="38"/>
      <c r="AG233" s="35"/>
    </row>
    <row r="234" spans="1:33" ht="16.5" x14ac:dyDescent="0.3">
      <c r="A234">
        <f t="shared" si="3"/>
        <v>39</v>
      </c>
      <c r="B234">
        <v>3</v>
      </c>
      <c r="C234">
        <v>38</v>
      </c>
      <c r="D234" s="3">
        <v>42035</v>
      </c>
      <c r="E234" s="33">
        <v>15</v>
      </c>
      <c r="F234">
        <v>1</v>
      </c>
      <c r="G234" s="10">
        <f>+HLOOKUP(VLOOKUP($B234,$AD$3:$AE$12,2,0),costos_sf!$D$2:$AZ$99,base_mayorista!$A234,0)</f>
        <v>574659731.3400439</v>
      </c>
      <c r="H234" s="10">
        <f>+HLOOKUP(VLOOKUP($B234,$AD$3:$AE$12,2,0),creditos_sf!$D$2:$AY$99,base_mayorista!$A234,0)</f>
        <v>1422900989.05006</v>
      </c>
      <c r="I234" s="10">
        <f>+HLOOKUP(VLOOKUP($B234,$AD$3:$AE$12,2,0),creditos_sf!$D$103:$AY$200,base_mayorista!$A234,0)</f>
        <v>3168829177.0410299</v>
      </c>
      <c r="J234" s="10">
        <f>+HLOOKUP(VLOOKUP($B234,$AD$3:$AE$12,2,0),Costo_fondeo!$D$3:$AY$100,base_mayorista!$A234,0)</f>
        <v>3.785302796178843</v>
      </c>
      <c r="K234" s="10">
        <f>+HLOOKUP(VLOOKUP($B234,$AD$3:$AE$12,2,0),Costo_provisiones!$D$3:$AY$100,base_mayorista!$A234,0)</f>
        <v>2.4006224023871723</v>
      </c>
      <c r="L234" s="10">
        <f>+HLOOKUP(VLOOKUP($B234,$AD$3:$AE$12,2,0),Morosidad_control!$D$4:$AY$101,base_mayorista!$A234,0)</f>
        <v>3.6232648145732407</v>
      </c>
      <c r="M234" s="10">
        <f ca="1">+OFFSET(Capital_2!$D$2,base_mayorista!A234,0)</f>
        <v>3.0663026726799725</v>
      </c>
      <c r="N234" s="10">
        <f>+HLOOKUP(VLOOKUP($B234,$AD$3:$AE$12,2,0),costo_laboral!$E$2:$AZ$99,base_mayorista!$A234,0)</f>
        <v>5.0619141576289097</v>
      </c>
      <c r="O234" s="10">
        <f>+HLOOKUP(VLOOKUP($B234,$AD$3:$AE$12,2,0),Participacion1!$D$4:$M$101,base_mayorista!$A234,0)</f>
        <v>2.3348629698079999</v>
      </c>
      <c r="P234" s="1"/>
      <c r="Q234" s="10"/>
      <c r="R234" s="10"/>
      <c r="S234" s="10"/>
      <c r="T234" s="14"/>
      <c r="U234" s="38"/>
      <c r="V234" s="38"/>
      <c r="W234" s="38"/>
      <c r="X234" s="38"/>
      <c r="Y234" s="38"/>
      <c r="Z234" s="11"/>
      <c r="AB234" s="38"/>
      <c r="AG234" s="35"/>
    </row>
    <row r="235" spans="1:33" ht="16.5" x14ac:dyDescent="0.3">
      <c r="A235">
        <f t="shared" si="3"/>
        <v>40</v>
      </c>
      <c r="B235">
        <v>3</v>
      </c>
      <c r="C235">
        <v>39</v>
      </c>
      <c r="D235" s="3">
        <v>42063</v>
      </c>
      <c r="E235" s="33">
        <v>15</v>
      </c>
      <c r="F235">
        <v>1</v>
      </c>
      <c r="G235" s="10">
        <f>+HLOOKUP(VLOOKUP($B235,$AD$3:$AE$12,2,0),costos_sf!$D$2:$AZ$99,base_mayorista!$A235,0)</f>
        <v>576380448.39192033</v>
      </c>
      <c r="H235" s="10">
        <f>+HLOOKUP(VLOOKUP($B235,$AD$3:$AE$12,2,0),creditos_sf!$D$2:$AY$99,base_mayorista!$A235,0)</f>
        <v>1450298035.5806799</v>
      </c>
      <c r="I235" s="10">
        <f>+HLOOKUP(VLOOKUP($B235,$AD$3:$AE$12,2,0),creditos_sf!$D$103:$AY$200,base_mayorista!$A235,0)</f>
        <v>3171383220.64785</v>
      </c>
      <c r="J235" s="10">
        <f>+HLOOKUP(VLOOKUP($B235,$AD$3:$AE$12,2,0),Costo_fondeo!$D$3:$AY$100,base_mayorista!$A235,0)</f>
        <v>3.7611931574492643</v>
      </c>
      <c r="K235" s="10">
        <f>+HLOOKUP(VLOOKUP($B235,$AD$3:$AE$12,2,0),Costo_provisiones!$D$3:$AY$100,base_mayorista!$A235,0)</f>
        <v>2.3871948009952582</v>
      </c>
      <c r="L235" s="10">
        <f>+HLOOKUP(VLOOKUP($B235,$AD$3:$AE$12,2,0),Morosidad_control!$D$4:$AY$101,base_mayorista!$A235,0)</f>
        <v>3.9288612689894662</v>
      </c>
      <c r="M235" s="10">
        <f ca="1">+OFFSET(Capital_2!$D$2,base_mayorista!A235,0)</f>
        <v>3.049096647123327</v>
      </c>
      <c r="N235" s="10">
        <f>+HLOOKUP(VLOOKUP($B235,$AD$3:$AE$12,2,0),costo_laboral!$E$2:$AZ$99,base_mayorista!$A235,0)</f>
        <v>5.0437960159050101</v>
      </c>
      <c r="O235" s="10">
        <f>+HLOOKUP(VLOOKUP($B235,$AD$3:$AE$12,2,0),Participacion1!$D$4:$M$101,base_mayorista!$A235,0)</f>
        <v>2.3654247694163999</v>
      </c>
      <c r="P235" s="1"/>
      <c r="Q235" s="10"/>
      <c r="R235" s="10"/>
      <c r="S235" s="10"/>
      <c r="T235" s="14"/>
      <c r="U235" s="38"/>
      <c r="V235" s="38"/>
      <c r="W235" s="38"/>
      <c r="X235" s="38"/>
      <c r="Y235" s="38"/>
      <c r="Z235" s="11"/>
      <c r="AB235" s="38"/>
      <c r="AG235" s="35"/>
    </row>
    <row r="236" spans="1:33" ht="16.5" x14ac:dyDescent="0.3">
      <c r="A236">
        <f t="shared" si="3"/>
        <v>41</v>
      </c>
      <c r="B236">
        <v>3</v>
      </c>
      <c r="C236">
        <v>40</v>
      </c>
      <c r="D236" s="3">
        <v>42094</v>
      </c>
      <c r="E236" s="33">
        <v>15</v>
      </c>
      <c r="F236">
        <v>1</v>
      </c>
      <c r="G236" s="10">
        <f>+HLOOKUP(VLOOKUP($B236,$AD$3:$AE$12,2,0),costos_sf!$D$2:$AZ$99,base_mayorista!$A236,0)</f>
        <v>574482469.05542791</v>
      </c>
      <c r="H236" s="10">
        <f>+HLOOKUP(VLOOKUP($B236,$AD$3:$AE$12,2,0),creditos_sf!$D$2:$AY$99,base_mayorista!$A236,0)</f>
        <v>1503167993.4804299</v>
      </c>
      <c r="I236" s="10">
        <f>+HLOOKUP(VLOOKUP($B236,$AD$3:$AE$12,2,0),creditos_sf!$D$103:$AY$200,base_mayorista!$A236,0)</f>
        <v>3208233007.7481103</v>
      </c>
      <c r="J236" s="10">
        <f>+HLOOKUP(VLOOKUP($B236,$AD$3:$AE$12,2,0),Costo_fondeo!$D$3:$AY$100,base_mayorista!$A236,0)</f>
        <v>3.7374148070896904</v>
      </c>
      <c r="K236" s="10">
        <f>+HLOOKUP(VLOOKUP($B236,$AD$3:$AE$12,2,0),Costo_provisiones!$D$3:$AY$100,base_mayorista!$A236,0)</f>
        <v>2.3375241991286502</v>
      </c>
      <c r="L236" s="10">
        <f>+HLOOKUP(VLOOKUP($B236,$AD$3:$AE$12,2,0),Morosidad_control!$D$4:$AY$101,base_mayorista!$A236,0)</f>
        <v>3.6332962128696731</v>
      </c>
      <c r="M236" s="10">
        <f ca="1">+OFFSET(Capital_2!$D$2,base_mayorista!A236,0)</f>
        <v>3.0217281587138265</v>
      </c>
      <c r="N236" s="10">
        <f>+HLOOKUP(VLOOKUP($B236,$AD$3:$AE$12,2,0),costo_laboral!$E$2:$AZ$99,base_mayorista!$A236,0)</f>
        <v>5.0109832106529701</v>
      </c>
      <c r="O236" s="10">
        <f>+HLOOKUP(VLOOKUP($B236,$AD$3:$AE$12,2,0),Participacion1!$D$4:$M$101,base_mayorista!$A236,0)</f>
        <v>2.31893398376228</v>
      </c>
      <c r="P236" s="1"/>
      <c r="Q236" s="10"/>
      <c r="R236" s="10"/>
      <c r="S236" s="10"/>
      <c r="T236" s="14"/>
      <c r="U236" s="38"/>
      <c r="V236" s="38"/>
      <c r="W236" s="38"/>
      <c r="X236" s="38"/>
      <c r="Y236" s="38"/>
      <c r="Z236" s="11"/>
      <c r="AB236" s="38"/>
      <c r="AG236" s="35"/>
    </row>
    <row r="237" spans="1:33" ht="16.5" x14ac:dyDescent="0.3">
      <c r="A237">
        <f t="shared" si="3"/>
        <v>42</v>
      </c>
      <c r="B237">
        <v>3</v>
      </c>
      <c r="C237">
        <v>41</v>
      </c>
      <c r="D237" s="3">
        <v>42124</v>
      </c>
      <c r="E237" s="33">
        <v>15</v>
      </c>
      <c r="F237">
        <v>1</v>
      </c>
      <c r="G237" s="10">
        <f>+HLOOKUP(VLOOKUP($B237,$AD$3:$AE$12,2,0),costos_sf!$D$2:$AZ$99,base_mayorista!$A237,0)</f>
        <v>572838819.01794732</v>
      </c>
      <c r="H237" s="10">
        <f>+HLOOKUP(VLOOKUP($B237,$AD$3:$AE$12,2,0),creditos_sf!$D$2:$AY$99,base_mayorista!$A237,0)</f>
        <v>1422758546.0302598</v>
      </c>
      <c r="I237" s="10">
        <f>+HLOOKUP(VLOOKUP($B237,$AD$3:$AE$12,2,0),creditos_sf!$D$103:$AY$200,base_mayorista!$A237,0)</f>
        <v>3296970488.6795197</v>
      </c>
      <c r="J237" s="10">
        <f>+HLOOKUP(VLOOKUP($B237,$AD$3:$AE$12,2,0),Costo_fondeo!$D$3:$AY$100,base_mayorista!$A237,0)</f>
        <v>3.7110354633164588</v>
      </c>
      <c r="K237" s="10">
        <f>+HLOOKUP(VLOOKUP($B237,$AD$3:$AE$12,2,0),Costo_provisiones!$D$3:$AY$100,base_mayorista!$A237,0)</f>
        <v>2.2822362554248654</v>
      </c>
      <c r="L237" s="10">
        <f>+HLOOKUP(VLOOKUP($B237,$AD$3:$AE$12,2,0),Morosidad_control!$D$4:$AY$101,base_mayorista!$A237,0)</f>
        <v>3.7098969598647136</v>
      </c>
      <c r="M237" s="10">
        <f ca="1">+OFFSET(Capital_2!$D$2,base_mayorista!A237,0)</f>
        <v>3.0029222612045556</v>
      </c>
      <c r="N237" s="10">
        <f>+HLOOKUP(VLOOKUP($B237,$AD$3:$AE$12,2,0),costo_laboral!$E$2:$AZ$99,base_mayorista!$A237,0)</f>
        <v>4.9450013481794901</v>
      </c>
      <c r="O237" s="10">
        <f>+HLOOKUP(VLOOKUP($B237,$AD$3:$AE$12,2,0),Participacion1!$D$4:$M$101,base_mayorista!$A237,0)</f>
        <v>2.20130480782831</v>
      </c>
      <c r="P237" s="1"/>
      <c r="Q237" s="10"/>
      <c r="R237" s="10"/>
      <c r="S237" s="10"/>
      <c r="T237" s="14"/>
      <c r="U237" s="38"/>
      <c r="V237" s="38"/>
      <c r="W237" s="38"/>
      <c r="X237" s="38"/>
      <c r="Y237" s="38"/>
      <c r="Z237" s="11"/>
      <c r="AB237" s="38"/>
      <c r="AG237" s="35"/>
    </row>
    <row r="238" spans="1:33" ht="16.5" x14ac:dyDescent="0.3">
      <c r="A238">
        <f t="shared" si="3"/>
        <v>43</v>
      </c>
      <c r="B238">
        <v>3</v>
      </c>
      <c r="C238">
        <v>42</v>
      </c>
      <c r="D238" s="3">
        <v>42155</v>
      </c>
      <c r="E238" s="33">
        <v>15</v>
      </c>
      <c r="F238">
        <v>1</v>
      </c>
      <c r="G238" s="10">
        <f>+HLOOKUP(VLOOKUP($B238,$AD$3:$AE$12,2,0),costos_sf!$D$2:$AZ$99,base_mayorista!$A238,0)</f>
        <v>571530363.63579929</v>
      </c>
      <c r="H238" s="10">
        <f>+HLOOKUP(VLOOKUP($B238,$AD$3:$AE$12,2,0),creditos_sf!$D$2:$AY$99,base_mayorista!$A238,0)</f>
        <v>1367373324.16712</v>
      </c>
      <c r="I238" s="10">
        <f>+HLOOKUP(VLOOKUP($B238,$AD$3:$AE$12,2,0),creditos_sf!$D$103:$AY$200,base_mayorista!$A238,0)</f>
        <v>3369013424.3641596</v>
      </c>
      <c r="J238" s="10">
        <f>+HLOOKUP(VLOOKUP($B238,$AD$3:$AE$12,2,0),Costo_fondeo!$D$3:$AY$100,base_mayorista!$A238,0)</f>
        <v>3.6792210037538338</v>
      </c>
      <c r="K238" s="10">
        <f>+HLOOKUP(VLOOKUP($B238,$AD$3:$AE$12,2,0),Costo_provisiones!$D$3:$AY$100,base_mayorista!$A238,0)</f>
        <v>2.2563371766154874</v>
      </c>
      <c r="L238" s="10">
        <f>+HLOOKUP(VLOOKUP($B238,$AD$3:$AE$12,2,0),Morosidad_control!$D$4:$AY$101,base_mayorista!$A238,0)</f>
        <v>3.8216816930906998</v>
      </c>
      <c r="M238" s="10">
        <f ca="1">+OFFSET(Capital_2!$D$2,base_mayorista!A238,0)</f>
        <v>2.9913163210576634</v>
      </c>
      <c r="N238" s="10">
        <f>+HLOOKUP(VLOOKUP($B238,$AD$3:$AE$12,2,0),costo_laboral!$E$2:$AZ$99,base_mayorista!$A238,0)</f>
        <v>4.8871627143315104</v>
      </c>
      <c r="O238" s="10">
        <f>+HLOOKUP(VLOOKUP($B238,$AD$3:$AE$12,2,0),Participacion1!$D$4:$M$101,base_mayorista!$A238,0)</f>
        <v>2.0784813670328401</v>
      </c>
      <c r="P238" s="1"/>
      <c r="Q238" s="10"/>
      <c r="R238" s="10"/>
      <c r="S238" s="10"/>
      <c r="T238" s="14"/>
      <c r="U238" s="38"/>
      <c r="V238" s="38"/>
      <c r="W238" s="38"/>
      <c r="X238" s="38"/>
      <c r="Y238" s="38"/>
      <c r="Z238" s="11"/>
      <c r="AB238" s="38"/>
      <c r="AG238" s="35"/>
    </row>
    <row r="239" spans="1:33" ht="16.5" x14ac:dyDescent="0.3">
      <c r="A239">
        <f t="shared" si="3"/>
        <v>44</v>
      </c>
      <c r="B239">
        <v>3</v>
      </c>
      <c r="C239">
        <v>43</v>
      </c>
      <c r="D239" s="3">
        <v>42185</v>
      </c>
      <c r="E239" s="33">
        <v>15</v>
      </c>
      <c r="F239">
        <v>1</v>
      </c>
      <c r="G239" s="10">
        <f>+HLOOKUP(VLOOKUP($B239,$AD$3:$AE$12,2,0),costos_sf!$D$2:$AZ$99,base_mayorista!$A239,0)</f>
        <v>572969361.48268437</v>
      </c>
      <c r="H239" s="10">
        <f>+HLOOKUP(VLOOKUP($B239,$AD$3:$AE$12,2,0),creditos_sf!$D$2:$AY$99,base_mayorista!$A239,0)</f>
        <v>1314225293.47123</v>
      </c>
      <c r="I239" s="10">
        <f>+HLOOKUP(VLOOKUP($B239,$AD$3:$AE$12,2,0),creditos_sf!$D$103:$AY$200,base_mayorista!$A239,0)</f>
        <v>3434304570.2856898</v>
      </c>
      <c r="J239" s="10">
        <f>+HLOOKUP(VLOOKUP($B239,$AD$3:$AE$12,2,0),Costo_fondeo!$D$3:$AY$100,base_mayorista!$A239,0)</f>
        <v>3.6416057102081565</v>
      </c>
      <c r="K239" s="10">
        <f>+HLOOKUP(VLOOKUP($B239,$AD$3:$AE$12,2,0),Costo_provisiones!$D$3:$AY$100,base_mayorista!$A239,0)</f>
        <v>2.288353592388924</v>
      </c>
      <c r="L239" s="10">
        <f>+HLOOKUP(VLOOKUP($B239,$AD$3:$AE$12,2,0),Morosidad_control!$D$4:$AY$101,base_mayorista!$A239,0)</f>
        <v>3.8574573071823646</v>
      </c>
      <c r="M239" s="10">
        <f ca="1">+OFFSET(Capital_2!$D$2,base_mayorista!A239,0)</f>
        <v>2.9626797769382383</v>
      </c>
      <c r="N239" s="10">
        <f>+HLOOKUP(VLOOKUP($B239,$AD$3:$AE$12,2,0),costo_laboral!$E$2:$AZ$99,base_mayorista!$A239,0)</f>
        <v>4.8374654361477702</v>
      </c>
      <c r="O239" s="10">
        <f>+HLOOKUP(VLOOKUP($B239,$AD$3:$AE$12,2,0),Participacion1!$D$4:$M$101,base_mayorista!$A239,0)</f>
        <v>1.9688006777884499</v>
      </c>
      <c r="P239" s="1"/>
      <c r="Q239" s="10"/>
      <c r="R239" s="10"/>
      <c r="S239" s="10"/>
      <c r="T239" s="14"/>
      <c r="U239" s="38"/>
      <c r="V239" s="38"/>
      <c r="W239" s="38"/>
      <c r="X239" s="38"/>
      <c r="Y239" s="38"/>
      <c r="Z239" s="11"/>
      <c r="AB239" s="38"/>
      <c r="AG239" s="35"/>
    </row>
    <row r="240" spans="1:33" ht="16.5" x14ac:dyDescent="0.3">
      <c r="A240">
        <f t="shared" si="3"/>
        <v>45</v>
      </c>
      <c r="B240">
        <v>3</v>
      </c>
      <c r="C240">
        <v>44</v>
      </c>
      <c r="D240" s="3">
        <v>42216</v>
      </c>
      <c r="E240" s="33">
        <v>15</v>
      </c>
      <c r="F240">
        <v>1</v>
      </c>
      <c r="G240" s="10">
        <f>+HLOOKUP(VLOOKUP($B240,$AD$3:$AE$12,2,0),costos_sf!$D$2:$AZ$99,base_mayorista!$A240,0)</f>
        <v>581136578.61028802</v>
      </c>
      <c r="H240" s="10">
        <f>+HLOOKUP(VLOOKUP($B240,$AD$3:$AE$12,2,0),creditos_sf!$D$2:$AY$99,base_mayorista!$A240,0)</f>
        <v>1421657258.93225</v>
      </c>
      <c r="I240" s="10">
        <f>+HLOOKUP(VLOOKUP($B240,$AD$3:$AE$12,2,0),creditos_sf!$D$103:$AY$200,base_mayorista!$A240,0)</f>
        <v>3468958622.7297802</v>
      </c>
      <c r="J240" s="10">
        <f>+HLOOKUP(VLOOKUP($B240,$AD$3:$AE$12,2,0),Costo_fondeo!$D$3:$AY$100,base_mayorista!$A240,0)</f>
        <v>3.6053936625941767</v>
      </c>
      <c r="K240" s="10">
        <f>+HLOOKUP(VLOOKUP($B240,$AD$3:$AE$12,2,0),Costo_provisiones!$D$3:$AY$100,base_mayorista!$A240,0)</f>
        <v>2.3547430008951817</v>
      </c>
      <c r="L240" s="10">
        <f>+HLOOKUP(VLOOKUP($B240,$AD$3:$AE$12,2,0),Morosidad_control!$D$4:$AY$101,base_mayorista!$A240,0)</f>
        <v>4.2248401296689266</v>
      </c>
      <c r="M240" s="10">
        <f ca="1">+OFFSET(Capital_2!$D$2,base_mayorista!A240,0)</f>
        <v>2.9172838879084302</v>
      </c>
      <c r="N240" s="10">
        <f>+HLOOKUP(VLOOKUP($B240,$AD$3:$AE$12,2,0),costo_laboral!$E$2:$AZ$99,base_mayorista!$A240,0)</f>
        <v>4.7118108894252302</v>
      </c>
      <c r="O240" s="10">
        <f>+HLOOKUP(VLOOKUP($B240,$AD$3:$AE$12,2,0),Participacion1!$D$4:$M$101,base_mayorista!$A240,0)</f>
        <v>2.1527861715216101</v>
      </c>
      <c r="P240" s="1"/>
      <c r="Q240" s="10"/>
      <c r="R240" s="10"/>
      <c r="S240" s="10"/>
      <c r="T240" s="14"/>
      <c r="U240" s="38"/>
      <c r="V240" s="38"/>
      <c r="W240" s="38"/>
      <c r="X240" s="38"/>
      <c r="Y240" s="38"/>
      <c r="Z240" s="11"/>
      <c r="AB240" s="38"/>
      <c r="AG240" s="35"/>
    </row>
    <row r="241" spans="1:33" ht="16.5" x14ac:dyDescent="0.3">
      <c r="A241">
        <f t="shared" si="3"/>
        <v>46</v>
      </c>
      <c r="B241">
        <v>3</v>
      </c>
      <c r="C241">
        <v>45</v>
      </c>
      <c r="D241" s="3">
        <v>42247</v>
      </c>
      <c r="E241" s="33">
        <v>15</v>
      </c>
      <c r="F241">
        <v>1</v>
      </c>
      <c r="G241" s="10">
        <f>+HLOOKUP(VLOOKUP($B241,$AD$3:$AE$12,2,0),costos_sf!$D$2:$AZ$99,base_mayorista!$A241,0)</f>
        <v>583889281.75254476</v>
      </c>
      <c r="H241" s="10">
        <f>+HLOOKUP(VLOOKUP($B241,$AD$3:$AE$12,2,0),creditos_sf!$D$2:$AY$99,base_mayorista!$A241,0)</f>
        <v>1375727057.58407</v>
      </c>
      <c r="I241" s="10">
        <f>+HLOOKUP(VLOOKUP($B241,$AD$3:$AE$12,2,0),creditos_sf!$D$103:$AY$200,base_mayorista!$A241,0)</f>
        <v>3477505990.2325597</v>
      </c>
      <c r="J241" s="10">
        <f>+HLOOKUP(VLOOKUP($B241,$AD$3:$AE$12,2,0),Costo_fondeo!$D$3:$AY$100,base_mayorista!$A241,0)</f>
        <v>3.5541270879026725</v>
      </c>
      <c r="K241" s="10">
        <f>+HLOOKUP(VLOOKUP($B241,$AD$3:$AE$12,2,0),Costo_provisiones!$D$3:$AY$100,base_mayorista!$A241,0)</f>
        <v>2.3681875594776596</v>
      </c>
      <c r="L241" s="10">
        <f>+HLOOKUP(VLOOKUP($B241,$AD$3:$AE$12,2,0),Morosidad_control!$D$4:$AY$101,base_mayorista!$A241,0)</f>
        <v>4.0778059627781493</v>
      </c>
      <c r="M241" s="10">
        <f ca="1">+OFFSET(Capital_2!$D$2,base_mayorista!A241,0)</f>
        <v>2.8874106541141011</v>
      </c>
      <c r="N241" s="10">
        <f>+HLOOKUP(VLOOKUP($B241,$AD$3:$AE$12,2,0),costo_laboral!$E$2:$AZ$99,base_mayorista!$A241,0)</f>
        <v>4.7473857046505099</v>
      </c>
      <c r="O241" s="10">
        <f>+HLOOKUP(VLOOKUP($B241,$AD$3:$AE$12,2,0),Participacion1!$D$4:$M$101,base_mayorista!$A241,0)</f>
        <v>2.0190806549656801</v>
      </c>
      <c r="P241" s="1"/>
      <c r="Q241" s="10"/>
      <c r="R241" s="10"/>
      <c r="S241" s="10"/>
      <c r="T241" s="14"/>
      <c r="U241" s="38"/>
      <c r="V241" s="38"/>
      <c r="W241" s="38"/>
      <c r="X241" s="38"/>
      <c r="Y241" s="38"/>
      <c r="Z241" s="11"/>
      <c r="AB241" s="38"/>
      <c r="AG241" s="35"/>
    </row>
    <row r="242" spans="1:33" ht="16.5" x14ac:dyDescent="0.3">
      <c r="A242">
        <f t="shared" si="3"/>
        <v>47</v>
      </c>
      <c r="B242">
        <v>3</v>
      </c>
      <c r="C242">
        <v>46</v>
      </c>
      <c r="D242" s="3">
        <v>42277</v>
      </c>
      <c r="E242" s="33">
        <v>15</v>
      </c>
      <c r="F242">
        <v>1</v>
      </c>
      <c r="G242" s="10">
        <f>+HLOOKUP(VLOOKUP($B242,$AD$3:$AE$12,2,0),costos_sf!$D$2:$AZ$99,base_mayorista!$A242,0)</f>
        <v>592015823.10242641</v>
      </c>
      <c r="H242" s="10">
        <f>+HLOOKUP(VLOOKUP($B242,$AD$3:$AE$12,2,0),creditos_sf!$D$2:$AY$99,base_mayorista!$A242,0)</f>
        <v>1400357733.00616</v>
      </c>
      <c r="I242" s="10">
        <f>+HLOOKUP(VLOOKUP($B242,$AD$3:$AE$12,2,0),creditos_sf!$D$103:$AY$200,base_mayorista!$A242,0)</f>
        <v>3512683035.3285198</v>
      </c>
      <c r="J242" s="10">
        <f>+HLOOKUP(VLOOKUP($B242,$AD$3:$AE$12,2,0),Costo_fondeo!$D$3:$AY$100,base_mayorista!$A242,0)</f>
        <v>3.5279846221406381</v>
      </c>
      <c r="K242" s="10">
        <f>+HLOOKUP(VLOOKUP($B242,$AD$3:$AE$12,2,0),Costo_provisiones!$D$3:$AY$100,base_mayorista!$A242,0)</f>
        <v>2.4236065437241496</v>
      </c>
      <c r="L242" s="10">
        <f>+HLOOKUP(VLOOKUP($B242,$AD$3:$AE$12,2,0),Morosidad_control!$D$4:$AY$101,base_mayorista!$A242,0)</f>
        <v>3.9684921122655084</v>
      </c>
      <c r="M242" s="10">
        <f ca="1">+OFFSET(Capital_2!$D$2,base_mayorista!A242,0)</f>
        <v>2.8604428107092303</v>
      </c>
      <c r="N242" s="10">
        <f>+HLOOKUP(VLOOKUP($B242,$AD$3:$AE$12,2,0),costo_laboral!$E$2:$AZ$99,base_mayorista!$A242,0)</f>
        <v>4.7602519773261003</v>
      </c>
      <c r="O242" s="10">
        <f>+HLOOKUP(VLOOKUP($B242,$AD$3:$AE$12,2,0),Participacion1!$D$4:$M$101,base_mayorista!$A242,0)</f>
        <v>2.01409296846384</v>
      </c>
      <c r="P242" s="1"/>
      <c r="Q242" s="10"/>
      <c r="R242" s="10"/>
      <c r="S242" s="10"/>
      <c r="T242" s="14"/>
      <c r="U242" s="38"/>
      <c r="V242" s="38"/>
      <c r="W242" s="38"/>
      <c r="X242" s="38"/>
      <c r="Y242" s="38"/>
      <c r="Z242" s="11"/>
      <c r="AB242" s="38"/>
      <c r="AG242" s="35"/>
    </row>
    <row r="243" spans="1:33" ht="16.5" x14ac:dyDescent="0.3">
      <c r="A243">
        <f t="shared" si="3"/>
        <v>48</v>
      </c>
      <c r="B243">
        <v>3</v>
      </c>
      <c r="C243">
        <v>47</v>
      </c>
      <c r="D243" s="3">
        <v>42308</v>
      </c>
      <c r="E243" s="33">
        <v>15</v>
      </c>
      <c r="F243">
        <v>1</v>
      </c>
      <c r="G243" s="10">
        <f>+HLOOKUP(VLOOKUP($B243,$AD$3:$AE$12,2,0),costos_sf!$D$2:$AZ$99,base_mayorista!$A243,0)</f>
        <v>594339473.67578125</v>
      </c>
      <c r="H243" s="10">
        <f>+HLOOKUP(VLOOKUP($B243,$AD$3:$AE$12,2,0),creditos_sf!$D$2:$AY$99,base_mayorista!$A243,0)</f>
        <v>1474616978.8629301</v>
      </c>
      <c r="I243" s="10">
        <f>+HLOOKUP(VLOOKUP($B243,$AD$3:$AE$12,2,0),creditos_sf!$D$103:$AY$200,base_mayorista!$A243,0)</f>
        <v>3565868196.5755301</v>
      </c>
      <c r="J243" s="10">
        <f>+HLOOKUP(VLOOKUP($B243,$AD$3:$AE$12,2,0),Costo_fondeo!$D$3:$AY$100,base_mayorista!$A243,0)</f>
        <v>3.4983670645100466</v>
      </c>
      <c r="K243" s="10">
        <f>+HLOOKUP(VLOOKUP($B243,$AD$3:$AE$12,2,0),Costo_provisiones!$D$3:$AY$100,base_mayorista!$A243,0)</f>
        <v>2.3467467734579843</v>
      </c>
      <c r="L243" s="10">
        <f>+HLOOKUP(VLOOKUP($B243,$AD$3:$AE$12,2,0),Morosidad_control!$D$4:$AY$101,base_mayorista!$A243,0)</f>
        <v>3.86974983874449</v>
      </c>
      <c r="M243" s="10">
        <f ca="1">+OFFSET(Capital_2!$D$2,base_mayorista!A243,0)</f>
        <v>2.8360712606451561</v>
      </c>
      <c r="N243" s="10">
        <f>+HLOOKUP(VLOOKUP($B243,$AD$3:$AE$12,2,0),costo_laboral!$E$2:$AZ$99,base_mayorista!$A243,0)</f>
        <v>4.6706209969226498</v>
      </c>
      <c r="O243" s="10">
        <f>+HLOOKUP(VLOOKUP($B243,$AD$3:$AE$12,2,0),Participacion1!$D$4:$M$101,base_mayorista!$A243,0)</f>
        <v>2.1016681667887198</v>
      </c>
      <c r="P243" s="1"/>
      <c r="Q243" s="10"/>
      <c r="R243" s="10"/>
      <c r="S243" s="10"/>
      <c r="T243" s="14"/>
      <c r="U243" s="38"/>
      <c r="V243" s="38"/>
      <c r="W243" s="38"/>
      <c r="X243" s="38"/>
      <c r="Y243" s="38"/>
      <c r="Z243" s="11"/>
      <c r="AB243" s="38"/>
      <c r="AG243" s="35"/>
    </row>
    <row r="244" spans="1:33" ht="16.5" x14ac:dyDescent="0.3">
      <c r="A244">
        <f t="shared" si="3"/>
        <v>49</v>
      </c>
      <c r="B244">
        <v>3</v>
      </c>
      <c r="C244">
        <v>48</v>
      </c>
      <c r="D244" s="3">
        <v>42338</v>
      </c>
      <c r="E244" s="33">
        <v>15</v>
      </c>
      <c r="F244">
        <v>1</v>
      </c>
      <c r="G244" s="10">
        <f>+HLOOKUP(VLOOKUP($B244,$AD$3:$AE$12,2,0),costos_sf!$D$2:$AZ$99,base_mayorista!$A244,0)</f>
        <v>599080944.84151793</v>
      </c>
      <c r="H244" s="10">
        <f>+HLOOKUP(VLOOKUP($B244,$AD$3:$AE$12,2,0),creditos_sf!$D$2:$AY$99,base_mayorista!$A244,0)</f>
        <v>1496078985.3582699</v>
      </c>
      <c r="I244" s="10">
        <f>+HLOOKUP(VLOOKUP($B244,$AD$3:$AE$12,2,0),creditos_sf!$D$103:$AY$200,base_mayorista!$A244,0)</f>
        <v>3672862362.4619198</v>
      </c>
      <c r="J244" s="10">
        <f>+HLOOKUP(VLOOKUP($B244,$AD$3:$AE$12,2,0),Costo_fondeo!$D$3:$AY$100,base_mayorista!$A244,0)</f>
        <v>3.4331897141090146</v>
      </c>
      <c r="K244" s="10">
        <f>+HLOOKUP(VLOOKUP($B244,$AD$3:$AE$12,2,0),Costo_provisiones!$D$3:$AY$100,base_mayorista!$A244,0)</f>
        <v>2.3949621525056921</v>
      </c>
      <c r="L244" s="10">
        <f>+HLOOKUP(VLOOKUP($B244,$AD$3:$AE$12,2,0),Morosidad_control!$D$4:$AY$101,base_mayorista!$A244,0)</f>
        <v>3.8716676954187657</v>
      </c>
      <c r="M244" s="10">
        <f ca="1">+OFFSET(Capital_2!$D$2,base_mayorista!A244,0)</f>
        <v>2.8102228331623054</v>
      </c>
      <c r="N244" s="10">
        <f>+HLOOKUP(VLOOKUP($B244,$AD$3:$AE$12,2,0),costo_laboral!$E$2:$AZ$99,base_mayorista!$A244,0)</f>
        <v>4.5561969570075798</v>
      </c>
      <c r="O244" s="10">
        <f>+HLOOKUP(VLOOKUP($B244,$AD$3:$AE$12,2,0),Participacion1!$D$4:$M$101,base_mayorista!$A244,0)</f>
        <v>2.0948319903520698</v>
      </c>
      <c r="P244" s="1"/>
      <c r="Q244" s="10"/>
      <c r="R244" s="10"/>
      <c r="S244" s="10"/>
      <c r="T244" s="14"/>
      <c r="U244" s="38"/>
      <c r="V244" s="38"/>
      <c r="W244" s="38"/>
      <c r="X244" s="38"/>
      <c r="Y244" s="38"/>
      <c r="Z244" s="11"/>
      <c r="AB244" s="38"/>
      <c r="AG244" s="35"/>
    </row>
    <row r="245" spans="1:33" ht="16.5" x14ac:dyDescent="0.3">
      <c r="A245">
        <f t="shared" si="3"/>
        <v>50</v>
      </c>
      <c r="B245">
        <v>3</v>
      </c>
      <c r="C245">
        <v>49</v>
      </c>
      <c r="D245" s="3">
        <v>42369</v>
      </c>
      <c r="E245" s="33">
        <v>15</v>
      </c>
      <c r="F245">
        <v>1</v>
      </c>
      <c r="G245" s="10">
        <f>+HLOOKUP(VLOOKUP($B245,$AD$3:$AE$12,2,0),costos_sf!$D$2:$AZ$99,base_mayorista!$A245,0)</f>
        <v>608049307.30037534</v>
      </c>
      <c r="H245" s="10">
        <f>+HLOOKUP(VLOOKUP($B245,$AD$3:$AE$12,2,0),creditos_sf!$D$2:$AY$99,base_mayorista!$A245,0)</f>
        <v>1521401486.5424099</v>
      </c>
      <c r="I245" s="10">
        <f>+HLOOKUP(VLOOKUP($B245,$AD$3:$AE$12,2,0),creditos_sf!$D$103:$AY$200,base_mayorista!$A245,0)</f>
        <v>3673964699.9882503</v>
      </c>
      <c r="J245" s="10">
        <f>+HLOOKUP(VLOOKUP($B245,$AD$3:$AE$12,2,0),Costo_fondeo!$D$3:$AY$100,base_mayorista!$A245,0)</f>
        <v>3.3410686806994994</v>
      </c>
      <c r="K245" s="10">
        <f>+HLOOKUP(VLOOKUP($B245,$AD$3:$AE$12,2,0),Costo_provisiones!$D$3:$AY$100,base_mayorista!$A245,0)</f>
        <v>2.5277152869862207</v>
      </c>
      <c r="L245" s="10">
        <f>+HLOOKUP(VLOOKUP($B245,$AD$3:$AE$12,2,0),Morosidad_control!$D$4:$AY$101,base_mayorista!$A245,0)</f>
        <v>3.862432266751644</v>
      </c>
      <c r="M245" s="10">
        <f ca="1">+OFFSET(Capital_2!$D$2,base_mayorista!A245,0)</f>
        <v>2.789179696006852</v>
      </c>
      <c r="N245" s="10">
        <f>+HLOOKUP(VLOOKUP($B245,$AD$3:$AE$12,2,0),costo_laboral!$E$2:$AZ$99,base_mayorista!$A245,0)</f>
        <v>4.59730125631331</v>
      </c>
      <c r="O245" s="10">
        <f>+HLOOKUP(VLOOKUP($B245,$AD$3:$AE$12,2,0),Participacion1!$D$4:$M$101,base_mayorista!$A245,0)</f>
        <v>2.1822094213895298</v>
      </c>
      <c r="P245" s="1"/>
      <c r="Q245" s="10"/>
      <c r="R245" s="10"/>
      <c r="S245" s="10"/>
      <c r="T245" s="14"/>
      <c r="U245" s="38"/>
      <c r="V245" s="38"/>
      <c r="W245" s="38"/>
      <c r="X245" s="38"/>
      <c r="Y245" s="38"/>
      <c r="Z245" s="11"/>
      <c r="AB245" s="38"/>
      <c r="AG245" s="35"/>
    </row>
    <row r="246" spans="1:33" ht="16.5" x14ac:dyDescent="0.3">
      <c r="A246">
        <f t="shared" si="3"/>
        <v>51</v>
      </c>
      <c r="B246">
        <v>3</v>
      </c>
      <c r="C246">
        <v>50</v>
      </c>
      <c r="D246" s="3">
        <v>42400</v>
      </c>
      <c r="E246" s="33">
        <v>16</v>
      </c>
      <c r="F246">
        <v>1</v>
      </c>
      <c r="G246" s="10">
        <f>+HLOOKUP(VLOOKUP($B246,$AD$3:$AE$12,2,0),costos_sf!$D$2:$AZ$99,base_mayorista!$A246,0)</f>
        <v>610396897.15704918</v>
      </c>
      <c r="H246" s="10">
        <f>+HLOOKUP(VLOOKUP($B246,$AD$3:$AE$12,2,0),creditos_sf!$D$2:$AY$99,base_mayorista!$A246,0)</f>
        <v>1492490314.9181199</v>
      </c>
      <c r="I246" s="10">
        <f>+HLOOKUP(VLOOKUP($B246,$AD$3:$AE$12,2,0),creditos_sf!$D$103:$AY$200,base_mayorista!$A246,0)</f>
        <v>3643812660.8661704</v>
      </c>
      <c r="J246" s="10">
        <f>+HLOOKUP(VLOOKUP($B246,$AD$3:$AE$12,2,0),Costo_fondeo!$D$3:$AY$100,base_mayorista!$A246,0)</f>
        <v>3.363768079070431</v>
      </c>
      <c r="K246" s="10">
        <f>+HLOOKUP(VLOOKUP($B246,$AD$3:$AE$12,2,0),Costo_provisiones!$D$3:$AY$100,base_mayorista!$A246,0)</f>
        <v>2.475627720147354</v>
      </c>
      <c r="L246" s="10">
        <f>+HLOOKUP(VLOOKUP($B246,$AD$3:$AE$12,2,0),Morosidad_control!$D$4:$AY$101,base_mayorista!$A246,0)</f>
        <v>4.2582093200319049</v>
      </c>
      <c r="M246" s="10">
        <f ca="1">+OFFSET(Capital_2!$D$2,base_mayorista!A246,0)</f>
        <v>2.7880675647391326</v>
      </c>
      <c r="N246" s="10">
        <f>+HLOOKUP(VLOOKUP($B246,$AD$3:$AE$12,2,0),costo_laboral!$E$2:$AZ$99,base_mayorista!$A246,0)</f>
        <v>4.6635209053405902</v>
      </c>
      <c r="O246" s="10">
        <f>+HLOOKUP(VLOOKUP($B246,$AD$3:$AE$12,2,0),Participacion1!$D$4:$M$101,base_mayorista!$A246,0)</f>
        <v>2.0861439389898</v>
      </c>
      <c r="P246" s="1"/>
      <c r="Q246" s="10"/>
      <c r="R246" s="10"/>
      <c r="S246" s="10"/>
      <c r="T246" s="14"/>
      <c r="U246" s="38"/>
      <c r="V246" s="38"/>
      <c r="W246" s="38"/>
      <c r="X246" s="38"/>
      <c r="Y246" s="38"/>
      <c r="Z246" s="11"/>
      <c r="AB246" s="38"/>
      <c r="AG246" s="35"/>
    </row>
    <row r="247" spans="1:33" ht="16.5" x14ac:dyDescent="0.3">
      <c r="A247">
        <f t="shared" si="3"/>
        <v>52</v>
      </c>
      <c r="B247">
        <v>3</v>
      </c>
      <c r="C247">
        <v>51</v>
      </c>
      <c r="D247" s="3">
        <v>42429</v>
      </c>
      <c r="E247" s="33">
        <v>16</v>
      </c>
      <c r="F247">
        <v>1</v>
      </c>
      <c r="G247" s="10">
        <f>+HLOOKUP(VLOOKUP($B247,$AD$3:$AE$12,2,0),costos_sf!$D$2:$AZ$99,base_mayorista!$A247,0)</f>
        <v>619048013.58229125</v>
      </c>
      <c r="H247" s="10">
        <f>+HLOOKUP(VLOOKUP($B247,$AD$3:$AE$12,2,0),creditos_sf!$D$2:$AY$99,base_mayorista!$A247,0)</f>
        <v>1457516424.48913</v>
      </c>
      <c r="I247" s="10">
        <f>+HLOOKUP(VLOOKUP($B247,$AD$3:$AE$12,2,0),creditos_sf!$D$103:$AY$200,base_mayorista!$A247,0)</f>
        <v>3620045659.4864101</v>
      </c>
      <c r="J247" s="10">
        <f>+HLOOKUP(VLOOKUP($B247,$AD$3:$AE$12,2,0),Costo_fondeo!$D$3:$AY$100,base_mayorista!$A247,0)</f>
        <v>3.3977691173974081</v>
      </c>
      <c r="K247" s="10">
        <f>+HLOOKUP(VLOOKUP($B247,$AD$3:$AE$12,2,0),Costo_provisiones!$D$3:$AY$100,base_mayorista!$A247,0)</f>
        <v>2.5645682167012107</v>
      </c>
      <c r="L247" s="10">
        <f>+HLOOKUP(VLOOKUP($B247,$AD$3:$AE$12,2,0),Morosidad_control!$D$4:$AY$101,base_mayorista!$A247,0)</f>
        <v>4.4021737426277774</v>
      </c>
      <c r="M247" s="10">
        <f ca="1">+OFFSET(Capital_2!$D$2,base_mayorista!A247,0)</f>
        <v>2.8101212764635846</v>
      </c>
      <c r="N247" s="10">
        <f>+HLOOKUP(VLOOKUP($B247,$AD$3:$AE$12,2,0),costo_laboral!$E$2:$AZ$99,base_mayorista!$A247,0)</f>
        <v>4.73622418651013</v>
      </c>
      <c r="O247" s="10">
        <f>+HLOOKUP(VLOOKUP($B247,$AD$3:$AE$12,2,0),Participacion1!$D$4:$M$101,base_mayorista!$A247,0)</f>
        <v>2.01695428224961</v>
      </c>
      <c r="P247" s="1"/>
      <c r="Q247" s="10"/>
      <c r="R247" s="10"/>
      <c r="S247" s="10"/>
      <c r="T247" s="14"/>
      <c r="U247" s="38"/>
      <c r="V247" s="38"/>
      <c r="W247" s="38"/>
      <c r="X247" s="38"/>
      <c r="Y247" s="38"/>
      <c r="Z247" s="11"/>
      <c r="AB247" s="38"/>
      <c r="AG247" s="35"/>
    </row>
    <row r="248" spans="1:33" ht="16.5" x14ac:dyDescent="0.3">
      <c r="A248">
        <f t="shared" si="3"/>
        <v>53</v>
      </c>
      <c r="B248">
        <v>3</v>
      </c>
      <c r="C248">
        <v>52</v>
      </c>
      <c r="D248" s="3">
        <v>42460</v>
      </c>
      <c r="E248" s="33">
        <v>16</v>
      </c>
      <c r="F248">
        <v>1</v>
      </c>
      <c r="G248" s="10">
        <f>+HLOOKUP(VLOOKUP($B248,$AD$3:$AE$12,2,0),costos_sf!$D$2:$AZ$99,base_mayorista!$A248,0)</f>
        <v>624793221.28621125</v>
      </c>
      <c r="H248" s="10">
        <f>+HLOOKUP(VLOOKUP($B248,$AD$3:$AE$12,2,0),creditos_sf!$D$2:$AY$99,base_mayorista!$A248,0)</f>
        <v>1423132872.5011399</v>
      </c>
      <c r="I248" s="10">
        <f>+HLOOKUP(VLOOKUP($B248,$AD$3:$AE$12,2,0),creditos_sf!$D$103:$AY$200,base_mayorista!$A248,0)</f>
        <v>3581164795.5711999</v>
      </c>
      <c r="J248" s="10">
        <f>+HLOOKUP(VLOOKUP($B248,$AD$3:$AE$12,2,0),Costo_fondeo!$D$3:$AY$100,base_mayorista!$A248,0)</f>
        <v>3.4363316982371779</v>
      </c>
      <c r="K248" s="10">
        <f>+HLOOKUP(VLOOKUP($B248,$AD$3:$AE$12,2,0),Costo_provisiones!$D$3:$AY$100,base_mayorista!$A248,0)</f>
        <v>2.6263362527893044</v>
      </c>
      <c r="L248" s="10">
        <f>+HLOOKUP(VLOOKUP($B248,$AD$3:$AE$12,2,0),Morosidad_control!$D$4:$AY$101,base_mayorista!$A248,0)</f>
        <v>3.7615482647657896</v>
      </c>
      <c r="M248" s="10">
        <f ca="1">+OFFSET(Capital_2!$D$2,base_mayorista!A248,0)</f>
        <v>2.8489018213335102</v>
      </c>
      <c r="N248" s="10">
        <f>+HLOOKUP(VLOOKUP($B248,$AD$3:$AE$12,2,0),costo_laboral!$E$2:$AZ$99,base_mayorista!$A248,0)</f>
        <v>4.8587167463941796</v>
      </c>
      <c r="O248" s="10">
        <f>+HLOOKUP(VLOOKUP($B248,$AD$3:$AE$12,2,0),Participacion1!$D$4:$M$101,base_mayorista!$A248,0)</f>
        <v>1.9729263142192299</v>
      </c>
      <c r="P248" s="1"/>
      <c r="Q248" s="10"/>
      <c r="R248" s="10"/>
      <c r="S248" s="10"/>
      <c r="T248" s="14"/>
      <c r="U248" s="38"/>
      <c r="V248" s="38"/>
      <c r="W248" s="38"/>
      <c r="X248" s="38"/>
      <c r="Y248" s="38"/>
      <c r="Z248" s="11"/>
      <c r="AB248" s="38"/>
      <c r="AG248" s="35"/>
    </row>
    <row r="249" spans="1:33" ht="16.5" x14ac:dyDescent="0.3">
      <c r="A249">
        <f t="shared" si="3"/>
        <v>54</v>
      </c>
      <c r="B249">
        <v>3</v>
      </c>
      <c r="C249">
        <v>53</v>
      </c>
      <c r="D249" s="3">
        <v>42490</v>
      </c>
      <c r="E249" s="33">
        <v>16</v>
      </c>
      <c r="F249">
        <v>1</v>
      </c>
      <c r="G249" s="10">
        <f>+HLOOKUP(VLOOKUP($B249,$AD$3:$AE$12,2,0),costos_sf!$D$2:$AZ$99,base_mayorista!$A249,0)</f>
        <v>628622074.08606899</v>
      </c>
      <c r="H249" s="10">
        <f>+HLOOKUP(VLOOKUP($B249,$AD$3:$AE$12,2,0),creditos_sf!$D$2:$AY$99,base_mayorista!$A249,0)</f>
        <v>1396312191.92805</v>
      </c>
      <c r="I249" s="10">
        <f>+HLOOKUP(VLOOKUP($B249,$AD$3:$AE$12,2,0),creditos_sf!$D$103:$AY$200,base_mayorista!$A249,0)</f>
        <v>3587938747.2178698</v>
      </c>
      <c r="J249" s="10">
        <f>+HLOOKUP(VLOOKUP($B249,$AD$3:$AE$12,2,0),Costo_fondeo!$D$3:$AY$100,base_mayorista!$A249,0)</f>
        <v>3.4536038207891369</v>
      </c>
      <c r="K249" s="10">
        <f>+HLOOKUP(VLOOKUP($B249,$AD$3:$AE$12,2,0),Costo_provisiones!$D$3:$AY$100,base_mayorista!$A249,0)</f>
        <v>2.6362923809333392</v>
      </c>
      <c r="L249" s="10">
        <f>+HLOOKUP(VLOOKUP($B249,$AD$3:$AE$12,2,0),Morosidad_control!$D$4:$AY$101,base_mayorista!$A249,0)</f>
        <v>3.8273931140475934</v>
      </c>
      <c r="M249" s="10">
        <f ca="1">+OFFSET(Capital_2!$D$2,base_mayorista!A249,0)</f>
        <v>2.8814923639740782</v>
      </c>
      <c r="N249" s="10">
        <f>+HLOOKUP(VLOOKUP($B249,$AD$3:$AE$12,2,0),costo_laboral!$E$2:$AZ$99,base_mayorista!$A249,0)</f>
        <v>4.8526805856559596</v>
      </c>
      <c r="O249" s="10">
        <f>+HLOOKUP(VLOOKUP($B249,$AD$3:$AE$12,2,0),Participacion1!$D$4:$M$101,base_mayorista!$A249,0)</f>
        <v>1.9781144066278</v>
      </c>
      <c r="P249" s="1"/>
      <c r="Q249" s="10"/>
      <c r="R249" s="10"/>
      <c r="S249" s="10"/>
      <c r="T249" s="14"/>
      <c r="U249" s="38"/>
      <c r="V249" s="38"/>
      <c r="W249" s="38"/>
      <c r="X249" s="38"/>
      <c r="Y249" s="38"/>
      <c r="Z249" s="11"/>
      <c r="AB249" s="38"/>
      <c r="AG249" s="35"/>
    </row>
    <row r="250" spans="1:33" ht="16.5" x14ac:dyDescent="0.3">
      <c r="A250">
        <f t="shared" si="3"/>
        <v>55</v>
      </c>
      <c r="B250">
        <v>3</v>
      </c>
      <c r="C250">
        <v>54</v>
      </c>
      <c r="D250" s="3">
        <v>42521</v>
      </c>
      <c r="E250" s="33">
        <v>16</v>
      </c>
      <c r="F250">
        <v>1</v>
      </c>
      <c r="G250" s="10">
        <f>+HLOOKUP(VLOOKUP($B250,$AD$3:$AE$12,2,0),costos_sf!$D$2:$AZ$99,base_mayorista!$A250,0)</f>
        <v>630817472.05497599</v>
      </c>
      <c r="H250" s="10">
        <f>+HLOOKUP(VLOOKUP($B250,$AD$3:$AE$12,2,0),creditos_sf!$D$2:$AY$99,base_mayorista!$A250,0)</f>
        <v>1455706751.44173</v>
      </c>
      <c r="I250" s="10">
        <f>+HLOOKUP(VLOOKUP($B250,$AD$3:$AE$12,2,0),creditos_sf!$D$103:$AY$200,base_mayorista!$A250,0)</f>
        <v>3594188289.4506397</v>
      </c>
      <c r="J250" s="10">
        <f>+HLOOKUP(VLOOKUP($B250,$AD$3:$AE$12,2,0),Costo_fondeo!$D$3:$AY$100,base_mayorista!$A250,0)</f>
        <v>3.4802960395218872</v>
      </c>
      <c r="K250" s="10">
        <f>+HLOOKUP(VLOOKUP($B250,$AD$3:$AE$12,2,0),Costo_provisiones!$D$3:$AY$100,base_mayorista!$A250,0)</f>
        <v>2.6515883541814702</v>
      </c>
      <c r="L250" s="10">
        <f>+HLOOKUP(VLOOKUP($B250,$AD$3:$AE$12,2,0),Morosidad_control!$D$4:$AY$101,base_mayorista!$A250,0)</f>
        <v>3.9435257455377992</v>
      </c>
      <c r="M250" s="10">
        <f ca="1">+OFFSET(Capital_2!$D$2,base_mayorista!A250,0)</f>
        <v>2.9184975362021124</v>
      </c>
      <c r="N250" s="10">
        <f>+HLOOKUP(VLOOKUP($B250,$AD$3:$AE$12,2,0),costo_laboral!$E$2:$AZ$99,base_mayorista!$A250,0)</f>
        <v>4.8226040899732698</v>
      </c>
      <c r="O250" s="10">
        <f>+HLOOKUP(VLOOKUP($B250,$AD$3:$AE$12,2,0),Participacion1!$D$4:$M$101,base_mayorista!$A250,0)</f>
        <v>2.0716869839091299</v>
      </c>
      <c r="P250" s="1"/>
      <c r="Q250" s="10"/>
      <c r="R250" s="10"/>
      <c r="S250" s="10"/>
      <c r="T250" s="14"/>
      <c r="U250" s="38"/>
      <c r="V250" s="38"/>
      <c r="W250" s="38"/>
      <c r="X250" s="38"/>
      <c r="Y250" s="38"/>
      <c r="Z250" s="11"/>
      <c r="AB250" s="38"/>
      <c r="AG250" s="35"/>
    </row>
    <row r="251" spans="1:33" ht="16.5" x14ac:dyDescent="0.3">
      <c r="A251">
        <f t="shared" si="3"/>
        <v>56</v>
      </c>
      <c r="B251">
        <v>3</v>
      </c>
      <c r="C251">
        <v>55</v>
      </c>
      <c r="D251" s="3">
        <v>42551</v>
      </c>
      <c r="E251" s="33">
        <v>16</v>
      </c>
      <c r="F251">
        <v>1</v>
      </c>
      <c r="G251" s="10">
        <f>+HLOOKUP(VLOOKUP($B251,$AD$3:$AE$12,2,0),costos_sf!$D$2:$AZ$99,base_mayorista!$A251,0)</f>
        <v>633733559.93414354</v>
      </c>
      <c r="H251" s="10">
        <f>+HLOOKUP(VLOOKUP($B251,$AD$3:$AE$12,2,0),creditos_sf!$D$2:$AY$99,base_mayorista!$A251,0)</f>
        <v>1331816442.28808</v>
      </c>
      <c r="I251" s="10">
        <f>+HLOOKUP(VLOOKUP($B251,$AD$3:$AE$12,2,0),creditos_sf!$D$103:$AY$200,base_mayorista!$A251,0)</f>
        <v>3634198846.9545102</v>
      </c>
      <c r="J251" s="10">
        <f>+HLOOKUP(VLOOKUP($B251,$AD$3:$AE$12,2,0),Costo_fondeo!$D$3:$AY$100,base_mayorista!$A251,0)</f>
        <v>3.5247680773401644</v>
      </c>
      <c r="K251" s="10">
        <f>+HLOOKUP(VLOOKUP($B251,$AD$3:$AE$12,2,0),Costo_provisiones!$D$3:$AY$100,base_mayorista!$A251,0)</f>
        <v>2.6345894604869602</v>
      </c>
      <c r="L251" s="10">
        <f>+HLOOKUP(VLOOKUP($B251,$AD$3:$AE$12,2,0),Morosidad_control!$D$4:$AY$101,base_mayorista!$A251,0)</f>
        <v>3.7094092966054997</v>
      </c>
      <c r="M251" s="10">
        <f ca="1">+OFFSET(Capital_2!$D$2,base_mayorista!A251,0)</f>
        <v>2.9650713359667673</v>
      </c>
      <c r="N251" s="10">
        <f>+HLOOKUP(VLOOKUP($B251,$AD$3:$AE$12,2,0),costo_laboral!$E$2:$AZ$99,base_mayorista!$A251,0)</f>
        <v>4.8825076066187201</v>
      </c>
      <c r="O251" s="10">
        <f>+HLOOKUP(VLOOKUP($B251,$AD$3:$AE$12,2,0),Participacion1!$D$4:$M$101,base_mayorista!$A251,0)</f>
        <v>1.8821735051403901</v>
      </c>
      <c r="P251" s="1"/>
      <c r="Q251" s="10"/>
      <c r="R251" s="10"/>
      <c r="S251" s="10"/>
      <c r="T251" s="14"/>
      <c r="U251" s="38"/>
      <c r="V251" s="38"/>
      <c r="W251" s="38"/>
      <c r="X251" s="38"/>
      <c r="Y251" s="38"/>
      <c r="Z251" s="11"/>
      <c r="AB251" s="38"/>
      <c r="AG251" s="35"/>
    </row>
    <row r="252" spans="1:33" ht="16.5" x14ac:dyDescent="0.3">
      <c r="A252">
        <f t="shared" si="3"/>
        <v>57</v>
      </c>
      <c r="B252">
        <v>3</v>
      </c>
      <c r="C252">
        <v>56</v>
      </c>
      <c r="D252" s="3">
        <v>42582</v>
      </c>
      <c r="E252" s="33">
        <v>16</v>
      </c>
      <c r="F252">
        <v>1</v>
      </c>
      <c r="G252" s="10">
        <f>+HLOOKUP(VLOOKUP($B252,$AD$3:$AE$12,2,0),costos_sf!$D$2:$AZ$99,base_mayorista!$A252,0)</f>
        <v>635382568.92020869</v>
      </c>
      <c r="H252" s="10">
        <f>+HLOOKUP(VLOOKUP($B252,$AD$3:$AE$12,2,0),creditos_sf!$D$2:$AY$99,base_mayorista!$A252,0)</f>
        <v>1390075590.9830999</v>
      </c>
      <c r="I252" s="10">
        <f>+HLOOKUP(VLOOKUP($B252,$AD$3:$AE$12,2,0),creditos_sf!$D$103:$AY$200,base_mayorista!$A252,0)</f>
        <v>3676716172.5483899</v>
      </c>
      <c r="J252" s="10">
        <f>+HLOOKUP(VLOOKUP($B252,$AD$3:$AE$12,2,0),Costo_fondeo!$D$3:$AY$100,base_mayorista!$A252,0)</f>
        <v>3.5589989542850224</v>
      </c>
      <c r="K252" s="10">
        <f>+HLOOKUP(VLOOKUP($B252,$AD$3:$AE$12,2,0),Costo_provisiones!$D$3:$AY$100,base_mayorista!$A252,0)</f>
        <v>2.6244502780565031</v>
      </c>
      <c r="L252" s="10">
        <f>+HLOOKUP(VLOOKUP($B252,$AD$3:$AE$12,2,0),Morosidad_control!$D$4:$AY$101,base_mayorista!$A252,0)</f>
        <v>3.8115565193412859</v>
      </c>
      <c r="M252" s="10">
        <f ca="1">+OFFSET(Capital_2!$D$2,base_mayorista!A252,0)</f>
        <v>3.0367322920898565</v>
      </c>
      <c r="N252" s="10">
        <f>+HLOOKUP(VLOOKUP($B252,$AD$3:$AE$12,2,0),costo_laboral!$E$2:$AZ$99,base_mayorista!$A252,0)</f>
        <v>4.8560116478039603</v>
      </c>
      <c r="O252" s="10">
        <f>+HLOOKUP(VLOOKUP($B252,$AD$3:$AE$12,2,0),Participacion1!$D$4:$M$101,base_mayorista!$A252,0)</f>
        <v>1.9629596460549501</v>
      </c>
      <c r="P252" s="1"/>
      <c r="Q252" s="10"/>
      <c r="R252" s="10"/>
      <c r="S252" s="10"/>
      <c r="T252" s="14"/>
      <c r="U252" s="38"/>
      <c r="V252" s="38"/>
      <c r="W252" s="38"/>
      <c r="X252" s="38"/>
      <c r="Y252" s="38"/>
      <c r="Z252" s="11"/>
      <c r="AB252" s="38"/>
      <c r="AG252" s="35"/>
    </row>
    <row r="253" spans="1:33" ht="16.5" x14ac:dyDescent="0.3">
      <c r="A253">
        <f t="shared" si="3"/>
        <v>58</v>
      </c>
      <c r="B253">
        <v>3</v>
      </c>
      <c r="C253">
        <v>57</v>
      </c>
      <c r="D253" s="3">
        <v>42613</v>
      </c>
      <c r="E253" s="33">
        <v>16</v>
      </c>
      <c r="F253">
        <v>1</v>
      </c>
      <c r="G253" s="10">
        <f>+HLOOKUP(VLOOKUP($B253,$AD$3:$AE$12,2,0),costos_sf!$D$2:$AZ$99,base_mayorista!$A253,0)</f>
        <v>637993055.67944014</v>
      </c>
      <c r="H253" s="10">
        <f>+HLOOKUP(VLOOKUP($B253,$AD$3:$AE$12,2,0),creditos_sf!$D$2:$AY$99,base_mayorista!$A253,0)</f>
        <v>1460964241.95679</v>
      </c>
      <c r="I253" s="10">
        <f>+HLOOKUP(VLOOKUP($B253,$AD$3:$AE$12,2,0),creditos_sf!$D$103:$AY$200,base_mayorista!$A253,0)</f>
        <v>3749151188.7808599</v>
      </c>
      <c r="J253" s="10">
        <f>+HLOOKUP(VLOOKUP($B253,$AD$3:$AE$12,2,0),Costo_fondeo!$D$3:$AY$100,base_mayorista!$A253,0)</f>
        <v>3.5701705687893659</v>
      </c>
      <c r="K253" s="10">
        <f>+HLOOKUP(VLOOKUP($B253,$AD$3:$AE$12,2,0),Costo_provisiones!$D$3:$AY$100,base_mayorista!$A253,0)</f>
        <v>2.6350827900085867</v>
      </c>
      <c r="L253" s="10">
        <f>+HLOOKUP(VLOOKUP($B253,$AD$3:$AE$12,2,0),Morosidad_control!$D$4:$AY$101,base_mayorista!$A253,0)</f>
        <v>4.051890792239317</v>
      </c>
      <c r="M253" s="10">
        <f ca="1">+OFFSET(Capital_2!$D$2,base_mayorista!A253,0)</f>
        <v>3.0987757605561481</v>
      </c>
      <c r="N253" s="10">
        <f>+HLOOKUP(VLOOKUP($B253,$AD$3:$AE$12,2,0),costo_laboral!$E$2:$AZ$99,base_mayorista!$A253,0)</f>
        <v>4.7563692115348504</v>
      </c>
      <c r="O253" s="10">
        <f>+HLOOKUP(VLOOKUP($B253,$AD$3:$AE$12,2,0),Participacion1!$D$4:$M$101,base_mayorista!$A253,0)</f>
        <v>2.0467088959474098</v>
      </c>
      <c r="P253" s="1"/>
      <c r="Q253" s="10"/>
      <c r="R253" s="10"/>
      <c r="S253" s="10"/>
      <c r="T253" s="14"/>
      <c r="U253" s="38"/>
      <c r="V253" s="38"/>
      <c r="W253" s="38"/>
      <c r="X253" s="38"/>
      <c r="Y253" s="38"/>
      <c r="Z253" s="11"/>
      <c r="AB253" s="38"/>
      <c r="AG253" s="35"/>
    </row>
    <row r="254" spans="1:33" ht="16.5" x14ac:dyDescent="0.3">
      <c r="A254">
        <f t="shared" si="3"/>
        <v>59</v>
      </c>
      <c r="B254">
        <v>3</v>
      </c>
      <c r="C254">
        <v>58</v>
      </c>
      <c r="D254" s="3">
        <v>42643</v>
      </c>
      <c r="E254" s="33">
        <v>16</v>
      </c>
      <c r="F254">
        <v>1</v>
      </c>
      <c r="G254" s="10">
        <f>+HLOOKUP(VLOOKUP($B254,$AD$3:$AE$12,2,0),costos_sf!$D$2:$AZ$99,base_mayorista!$A254,0)</f>
        <v>636240364.52645254</v>
      </c>
      <c r="H254" s="10">
        <f>+HLOOKUP(VLOOKUP($B254,$AD$3:$AE$12,2,0),creditos_sf!$D$2:$AY$99,base_mayorista!$A254,0)</f>
        <v>1438850707.47858</v>
      </c>
      <c r="I254" s="10">
        <f>+HLOOKUP(VLOOKUP($B254,$AD$3:$AE$12,2,0),creditos_sf!$D$103:$AY$200,base_mayorista!$A254,0)</f>
        <v>3775799025.6269698</v>
      </c>
      <c r="J254" s="10">
        <f>+HLOOKUP(VLOOKUP($B254,$AD$3:$AE$12,2,0),Costo_fondeo!$D$3:$AY$100,base_mayorista!$A254,0)</f>
        <v>3.5724643198895558</v>
      </c>
      <c r="K254" s="10">
        <f>+HLOOKUP(VLOOKUP($B254,$AD$3:$AE$12,2,0),Costo_provisiones!$D$3:$AY$100,base_mayorista!$A254,0)</f>
        <v>2.5579613800943828</v>
      </c>
      <c r="L254" s="10">
        <f>+HLOOKUP(VLOOKUP($B254,$AD$3:$AE$12,2,0),Morosidad_control!$D$4:$AY$101,base_mayorista!$A254,0)</f>
        <v>4.1829813244916112</v>
      </c>
      <c r="M254" s="10">
        <f ca="1">+OFFSET(Capital_2!$D$2,base_mayorista!A254,0)</f>
        <v>3.1647538313822339</v>
      </c>
      <c r="N254" s="10">
        <f>+HLOOKUP(VLOOKUP($B254,$AD$3:$AE$12,2,0),costo_laboral!$E$2:$AZ$99,base_mayorista!$A254,0)</f>
        <v>4.8220249631798797</v>
      </c>
      <c r="O254" s="10">
        <f>+HLOOKUP(VLOOKUP($B254,$AD$3:$AE$12,2,0),Participacion1!$D$4:$M$101,base_mayorista!$A254,0)</f>
        <v>2.0220750306309099</v>
      </c>
      <c r="P254" s="1"/>
      <c r="Q254" s="10"/>
      <c r="R254" s="10"/>
      <c r="S254" s="10"/>
      <c r="T254" s="14"/>
      <c r="U254" s="38"/>
      <c r="V254" s="38"/>
      <c r="W254" s="38"/>
      <c r="X254" s="38"/>
      <c r="Y254" s="38"/>
      <c r="Z254" s="11"/>
      <c r="AB254" s="38"/>
      <c r="AG254" s="35"/>
    </row>
    <row r="255" spans="1:33" ht="16.5" x14ac:dyDescent="0.3">
      <c r="A255">
        <f t="shared" si="3"/>
        <v>60</v>
      </c>
      <c r="B255">
        <v>3</v>
      </c>
      <c r="C255">
        <v>59</v>
      </c>
      <c r="D255" s="3">
        <v>42674</v>
      </c>
      <c r="E255" s="33">
        <v>16</v>
      </c>
      <c r="F255">
        <v>1</v>
      </c>
      <c r="G255" s="10">
        <f>+HLOOKUP(VLOOKUP($B255,$AD$3:$AE$12,2,0),costos_sf!$D$2:$AZ$99,base_mayorista!$A255,0)</f>
        <v>635002475.26442468</v>
      </c>
      <c r="H255" s="10">
        <f>+HLOOKUP(VLOOKUP($B255,$AD$3:$AE$12,2,0),creditos_sf!$D$2:$AY$99,base_mayorista!$A255,0)</f>
        <v>1489471059.88129</v>
      </c>
      <c r="I255" s="10">
        <f>+HLOOKUP(VLOOKUP($B255,$AD$3:$AE$12,2,0),creditos_sf!$D$103:$AY$200,base_mayorista!$A255,0)</f>
        <v>3681516946.2315798</v>
      </c>
      <c r="J255" s="10">
        <f>+HLOOKUP(VLOOKUP($B255,$AD$3:$AE$12,2,0),Costo_fondeo!$D$3:$AY$100,base_mayorista!$A255,0)</f>
        <v>3.5856724182770172</v>
      </c>
      <c r="K255" s="10">
        <f>+HLOOKUP(VLOOKUP($B255,$AD$3:$AE$12,2,0),Costo_provisiones!$D$3:$AY$100,base_mayorista!$A255,0)</f>
        <v>2.5104014636276148</v>
      </c>
      <c r="L255" s="10">
        <f>+HLOOKUP(VLOOKUP($B255,$AD$3:$AE$12,2,0),Morosidad_control!$D$4:$AY$101,base_mayorista!$A255,0)</f>
        <v>4.1762515219623877</v>
      </c>
      <c r="M255" s="10">
        <f ca="1">+OFFSET(Capital_2!$D$2,base_mayorista!A255,0)</f>
        <v>3.232264312603593</v>
      </c>
      <c r="N255" s="10">
        <f>+HLOOKUP(VLOOKUP($B255,$AD$3:$AE$12,2,0),costo_laboral!$E$2:$AZ$99,base_mayorista!$A255,0)</f>
        <v>4.8849496743767702</v>
      </c>
      <c r="O255" s="10">
        <f>+HLOOKUP(VLOOKUP($B255,$AD$3:$AE$12,2,0),Participacion1!$D$4:$M$101,base_mayorista!$A255,0)</f>
        <v>2.1266982731880599</v>
      </c>
      <c r="P255" s="1"/>
      <c r="Q255" s="10"/>
      <c r="R255" s="10"/>
      <c r="S255" s="10"/>
      <c r="T255" s="14"/>
      <c r="U255" s="38"/>
      <c r="V255" s="38"/>
      <c r="W255" s="38"/>
      <c r="X255" s="38"/>
      <c r="Y255" s="38"/>
      <c r="Z255" s="11"/>
      <c r="AB255" s="38"/>
      <c r="AG255" s="35"/>
    </row>
    <row r="256" spans="1:33" ht="16.5" x14ac:dyDescent="0.3">
      <c r="A256">
        <f t="shared" si="3"/>
        <v>61</v>
      </c>
      <c r="B256">
        <v>3</v>
      </c>
      <c r="C256">
        <v>60</v>
      </c>
      <c r="D256" s="3">
        <v>42704</v>
      </c>
      <c r="E256" s="33">
        <v>16</v>
      </c>
      <c r="F256">
        <v>1</v>
      </c>
      <c r="G256" s="10">
        <f>+HLOOKUP(VLOOKUP($B256,$AD$3:$AE$12,2,0),costos_sf!$D$2:$AZ$99,base_mayorista!$A256,0)</f>
        <v>637077812.42696321</v>
      </c>
      <c r="H256" s="10">
        <f>+HLOOKUP(VLOOKUP($B256,$AD$3:$AE$12,2,0),creditos_sf!$D$2:$AY$99,base_mayorista!$A256,0)</f>
        <v>1423430317.0736799</v>
      </c>
      <c r="I256" s="10">
        <f>+HLOOKUP(VLOOKUP($B256,$AD$3:$AE$12,2,0),creditos_sf!$D$103:$AY$200,base_mayorista!$A256,0)</f>
        <v>3679642703.4210896</v>
      </c>
      <c r="J256" s="10">
        <f>+HLOOKUP(VLOOKUP($B256,$AD$3:$AE$12,2,0),Costo_fondeo!$D$3:$AY$100,base_mayorista!$A256,0)</f>
        <v>3.6332278766908908</v>
      </c>
      <c r="K256" s="10">
        <f>+HLOOKUP(VLOOKUP($B256,$AD$3:$AE$12,2,0),Costo_provisiones!$D$3:$AY$100,base_mayorista!$A256,0)</f>
        <v>2.5255085088309706</v>
      </c>
      <c r="L256" s="10">
        <f>+HLOOKUP(VLOOKUP($B256,$AD$3:$AE$12,2,0),Morosidad_control!$D$4:$AY$101,base_mayorista!$A256,0)</f>
        <v>4.0387259820073362</v>
      </c>
      <c r="M256" s="10">
        <f ca="1">+OFFSET(Capital_2!$D$2,base_mayorista!A256,0)</f>
        <v>3.2966619789838338</v>
      </c>
      <c r="N256" s="10">
        <f>+HLOOKUP(VLOOKUP($B256,$AD$3:$AE$12,2,0),costo_laboral!$E$2:$AZ$99,base_mayorista!$A256,0)</f>
        <v>4.9714377309191304</v>
      </c>
      <c r="O256" s="10">
        <f>+HLOOKUP(VLOOKUP($B256,$AD$3:$AE$12,2,0),Participacion1!$D$4:$M$101,base_mayorista!$A256,0)</f>
        <v>2.0205744114817601</v>
      </c>
      <c r="P256" s="1"/>
      <c r="Q256" s="10"/>
      <c r="R256" s="10"/>
      <c r="S256" s="10"/>
      <c r="T256" s="14"/>
      <c r="U256" s="38"/>
      <c r="V256" s="38"/>
      <c r="W256" s="38"/>
      <c r="X256" s="38"/>
      <c r="Y256" s="38"/>
      <c r="Z256" s="11"/>
      <c r="AB256" s="38"/>
      <c r="AG256" s="35"/>
    </row>
    <row r="257" spans="1:33" ht="16.5" x14ac:dyDescent="0.3">
      <c r="A257">
        <f t="shared" si="3"/>
        <v>62</v>
      </c>
      <c r="B257">
        <v>3</v>
      </c>
      <c r="C257">
        <v>61</v>
      </c>
      <c r="D257" s="3">
        <v>42735</v>
      </c>
      <c r="E257" s="33">
        <v>16</v>
      </c>
      <c r="F257">
        <v>1</v>
      </c>
      <c r="G257" s="10">
        <f>+HLOOKUP(VLOOKUP($B257,$AD$3:$AE$12,2,0),costos_sf!$D$2:$AZ$99,base_mayorista!$A257,0)</f>
        <v>639616242.49551105</v>
      </c>
      <c r="H257" s="10">
        <f>+HLOOKUP(VLOOKUP($B257,$AD$3:$AE$12,2,0),creditos_sf!$D$2:$AY$99,base_mayorista!$A257,0)</f>
        <v>1347934118.73329</v>
      </c>
      <c r="I257" s="10">
        <f>+HLOOKUP(VLOOKUP($B257,$AD$3:$AE$12,2,0),creditos_sf!$D$103:$AY$200,base_mayorista!$A257,0)</f>
        <v>3617541349.4396</v>
      </c>
      <c r="J257" s="10">
        <f>+HLOOKUP(VLOOKUP($B257,$AD$3:$AE$12,2,0),Costo_fondeo!$D$3:$AY$100,base_mayorista!$A257,0)</f>
        <v>3.7104947675508524</v>
      </c>
      <c r="K257" s="10">
        <f>+HLOOKUP(VLOOKUP($B257,$AD$3:$AE$12,2,0),Costo_provisiones!$D$3:$AY$100,base_mayorista!$A257,0)</f>
        <v>2.5394351278686966</v>
      </c>
      <c r="L257" s="10">
        <f>+HLOOKUP(VLOOKUP($B257,$AD$3:$AE$12,2,0),Morosidad_control!$D$4:$AY$101,base_mayorista!$A257,0)</f>
        <v>3.9824097322197209</v>
      </c>
      <c r="M257" s="10">
        <f ca="1">+OFFSET(Capital_2!$D$2,base_mayorista!A257,0)</f>
        <v>3.371561018368705</v>
      </c>
      <c r="N257" s="10">
        <f>+HLOOKUP(VLOOKUP($B257,$AD$3:$AE$12,2,0),costo_laboral!$E$2:$AZ$99,base_mayorista!$A257,0)</f>
        <v>5.1420116046184603</v>
      </c>
      <c r="O257" s="10">
        <f>+HLOOKUP(VLOOKUP($B257,$AD$3:$AE$12,2,0),Participacion1!$D$4:$M$101,base_mayorista!$A257,0)</f>
        <v>1.9467132852545199</v>
      </c>
      <c r="P257" s="1"/>
      <c r="Q257" s="10"/>
      <c r="R257" s="10"/>
      <c r="S257" s="10"/>
      <c r="T257" s="14"/>
      <c r="U257" s="38"/>
      <c r="V257" s="38"/>
      <c r="W257" s="38"/>
      <c r="X257" s="38"/>
      <c r="Y257" s="38"/>
      <c r="Z257" s="11"/>
      <c r="AB257" s="38"/>
      <c r="AG257" s="35"/>
    </row>
    <row r="258" spans="1:33" ht="16.5" x14ac:dyDescent="0.3">
      <c r="A258">
        <f t="shared" si="3"/>
        <v>63</v>
      </c>
      <c r="B258">
        <v>3</v>
      </c>
      <c r="C258">
        <v>62</v>
      </c>
      <c r="D258" s="3">
        <v>42766</v>
      </c>
      <c r="E258" s="33">
        <v>17</v>
      </c>
      <c r="F258">
        <v>1</v>
      </c>
      <c r="G258" s="10">
        <f>+HLOOKUP(VLOOKUP($B258,$AD$3:$AE$12,2,0),costos_sf!$D$2:$AZ$99,base_mayorista!$A258,0)</f>
        <v>643479516.78578341</v>
      </c>
      <c r="H258" s="10">
        <f>+HLOOKUP(VLOOKUP($B258,$AD$3:$AE$12,2,0),creditos_sf!$D$2:$AY$99,base_mayorista!$A258,0)</f>
        <v>1311666651.12063</v>
      </c>
      <c r="I258" s="10">
        <f>+HLOOKUP(VLOOKUP($B258,$AD$3:$AE$12,2,0),creditos_sf!$D$103:$AY$200,base_mayorista!$A258,0)</f>
        <v>3595837908.8162599</v>
      </c>
      <c r="J258" s="10">
        <f>+HLOOKUP(VLOOKUP($B258,$AD$3:$AE$12,2,0),Costo_fondeo!$D$3:$AY$100,base_mayorista!$A258,0)</f>
        <v>3.6923773684414698</v>
      </c>
      <c r="K258" s="10">
        <f>+HLOOKUP(VLOOKUP($B258,$AD$3:$AE$12,2,0),Costo_provisiones!$D$3:$AY$100,base_mayorista!$A258,0)</f>
        <v>2.6317354981250487</v>
      </c>
      <c r="L258" s="10">
        <f>+HLOOKUP(VLOOKUP($B258,$AD$3:$AE$12,2,0),Morosidad_control!$D$4:$AY$101,base_mayorista!$A258,0)</f>
        <v>4.3477731964611532</v>
      </c>
      <c r="M258" s="10">
        <f ca="1">+OFFSET(Capital_2!$D$2,base_mayorista!A258,0)</f>
        <v>3.4309045641717737</v>
      </c>
      <c r="N258" s="10">
        <f>+HLOOKUP(VLOOKUP($B258,$AD$3:$AE$12,2,0),costo_laboral!$E$2:$AZ$99,base_mayorista!$A258,0)</f>
        <v>5.2524787020363899</v>
      </c>
      <c r="O258" s="10">
        <f>+HLOOKUP(VLOOKUP($B258,$AD$3:$AE$12,2,0),Participacion1!$D$4:$M$101,base_mayorista!$A258,0)</f>
        <v>1.8835641656573801</v>
      </c>
      <c r="P258" s="1"/>
      <c r="Q258" s="10"/>
      <c r="R258" s="10"/>
      <c r="S258" s="10"/>
      <c r="T258" s="14"/>
      <c r="U258" s="38"/>
      <c r="V258" s="38"/>
      <c r="W258" s="38"/>
      <c r="X258" s="38"/>
      <c r="Y258" s="38"/>
      <c r="Z258" s="11"/>
      <c r="AB258" s="38"/>
      <c r="AG258" s="35"/>
    </row>
    <row r="259" spans="1:33" ht="16.5" x14ac:dyDescent="0.3">
      <c r="A259">
        <f t="shared" si="3"/>
        <v>64</v>
      </c>
      <c r="B259">
        <v>3</v>
      </c>
      <c r="C259">
        <v>63</v>
      </c>
      <c r="D259" s="3">
        <v>42794</v>
      </c>
      <c r="E259" s="33">
        <v>17</v>
      </c>
      <c r="F259">
        <v>1</v>
      </c>
      <c r="G259" s="10">
        <f>+HLOOKUP(VLOOKUP($B259,$AD$3:$AE$12,2,0),costos_sf!$D$2:$AZ$99,base_mayorista!$A259,0)</f>
        <v>639369391.77069402</v>
      </c>
      <c r="H259" s="10">
        <f>+HLOOKUP(VLOOKUP($B259,$AD$3:$AE$12,2,0),creditos_sf!$D$2:$AY$99,base_mayorista!$A259,0)</f>
        <v>1299579218.3664699</v>
      </c>
      <c r="I259" s="10">
        <f>+HLOOKUP(VLOOKUP($B259,$AD$3:$AE$12,2,0),creditos_sf!$D$103:$AY$200,base_mayorista!$A259,0)</f>
        <v>3620198050.8399601</v>
      </c>
      <c r="J259" s="10">
        <f>+HLOOKUP(VLOOKUP($B259,$AD$3:$AE$12,2,0),Costo_fondeo!$D$3:$AY$100,base_mayorista!$A259,0)</f>
        <v>3.6566524914225971</v>
      </c>
      <c r="K259" s="10">
        <f>+HLOOKUP(VLOOKUP($B259,$AD$3:$AE$12,2,0),Costo_provisiones!$D$3:$AY$100,base_mayorista!$A259,0)</f>
        <v>2.5882393858000894</v>
      </c>
      <c r="L259" s="10">
        <f>+HLOOKUP(VLOOKUP($B259,$AD$3:$AE$12,2,0),Morosidad_control!$D$4:$AY$101,base_mayorista!$A259,0)</f>
        <v>4.509680930648873</v>
      </c>
      <c r="M259" s="10">
        <f ca="1">+OFFSET(Capital_2!$D$2,base_mayorista!A259,0)</f>
        <v>3.4714473426279464</v>
      </c>
      <c r="N259" s="10">
        <f>+HLOOKUP(VLOOKUP($B259,$AD$3:$AE$12,2,0),costo_laboral!$E$2:$AZ$99,base_mayorista!$A259,0)</f>
        <v>5.2575964763588203</v>
      </c>
      <c r="O259" s="10">
        <f>+HLOOKUP(VLOOKUP($B259,$AD$3:$AE$12,2,0),Participacion1!$D$4:$M$101,base_mayorista!$A259,0)</f>
        <v>1.8671189095123899</v>
      </c>
      <c r="P259" s="1"/>
      <c r="Q259" s="10"/>
      <c r="R259" s="10"/>
      <c r="S259" s="10"/>
      <c r="T259" s="14"/>
      <c r="U259" s="38"/>
      <c r="V259" s="38"/>
      <c r="W259" s="38"/>
      <c r="X259" s="38"/>
      <c r="Y259" s="38"/>
      <c r="Z259" s="11"/>
      <c r="AB259" s="38"/>
      <c r="AG259" s="35"/>
    </row>
    <row r="260" spans="1:33" ht="16.5" x14ac:dyDescent="0.3">
      <c r="A260">
        <f t="shared" ref="A260:A323" si="4">+C260+1</f>
        <v>65</v>
      </c>
      <c r="B260">
        <v>3</v>
      </c>
      <c r="C260">
        <v>64</v>
      </c>
      <c r="D260" s="3">
        <v>42825</v>
      </c>
      <c r="E260" s="33">
        <v>17</v>
      </c>
      <c r="F260">
        <v>1</v>
      </c>
      <c r="G260" s="10">
        <f>+HLOOKUP(VLOOKUP($B260,$AD$3:$AE$12,2,0),costos_sf!$D$2:$AZ$99,base_mayorista!$A260,0)</f>
        <v>636466022.78553259</v>
      </c>
      <c r="H260" s="10">
        <f>+HLOOKUP(VLOOKUP($B260,$AD$3:$AE$12,2,0),creditos_sf!$D$2:$AY$99,base_mayorista!$A260,0)</f>
        <v>1297344142.6762898</v>
      </c>
      <c r="I260" s="10">
        <f>+HLOOKUP(VLOOKUP($B260,$AD$3:$AE$12,2,0),creditos_sf!$D$103:$AY$200,base_mayorista!$A260,0)</f>
        <v>3645957338.0465498</v>
      </c>
      <c r="J260" s="10">
        <f>+HLOOKUP(VLOOKUP($B260,$AD$3:$AE$12,2,0),Costo_fondeo!$D$3:$AY$100,base_mayorista!$A260,0)</f>
        <v>3.6070420033271202</v>
      </c>
      <c r="K260" s="10">
        <f>+HLOOKUP(VLOOKUP($B260,$AD$3:$AE$12,2,0),Costo_provisiones!$D$3:$AY$100,base_mayorista!$A260,0)</f>
        <v>2.7487887450800401</v>
      </c>
      <c r="L260" s="10">
        <f>+HLOOKUP(VLOOKUP($B260,$AD$3:$AE$12,2,0),Morosidad_control!$D$4:$AY$101,base_mayorista!$A260,0)</f>
        <v>4.7233378720360664</v>
      </c>
      <c r="M260" s="10">
        <f ca="1">+OFFSET(Capital_2!$D$2,base_mayorista!A260,0)</f>
        <v>3.5034579976729381</v>
      </c>
      <c r="N260" s="10">
        <f>+HLOOKUP(VLOOKUP($B260,$AD$3:$AE$12,2,0),costo_laboral!$E$2:$AZ$99,base_mayorista!$A260,0)</f>
        <v>5.2468593419828604</v>
      </c>
      <c r="O260" s="10">
        <f>+HLOOKUP(VLOOKUP($B260,$AD$3:$AE$12,2,0),Participacion1!$D$4:$M$101,base_mayorista!$A260,0)</f>
        <v>1.8646842087425799</v>
      </c>
      <c r="P260" s="1"/>
      <c r="Q260" s="10"/>
      <c r="R260" s="10"/>
      <c r="S260" s="10"/>
      <c r="T260" s="14"/>
      <c r="U260" s="38"/>
      <c r="V260" s="38"/>
      <c r="W260" s="38"/>
      <c r="X260" s="38"/>
      <c r="Y260" s="38"/>
      <c r="Z260" s="11"/>
      <c r="AB260" s="38"/>
      <c r="AG260" s="35"/>
    </row>
    <row r="261" spans="1:33" ht="16.5" x14ac:dyDescent="0.3">
      <c r="A261">
        <f t="shared" si="4"/>
        <v>66</v>
      </c>
      <c r="B261">
        <v>3</v>
      </c>
      <c r="C261">
        <v>65</v>
      </c>
      <c r="D261" s="3">
        <v>42855</v>
      </c>
      <c r="E261" s="33">
        <v>17</v>
      </c>
      <c r="F261">
        <v>1</v>
      </c>
      <c r="G261" s="10">
        <f>+HLOOKUP(VLOOKUP($B261,$AD$3:$AE$12,2,0),costos_sf!$D$2:$AZ$99,base_mayorista!$A261,0)</f>
        <v>639111403.14905751</v>
      </c>
      <c r="H261" s="10">
        <f>+HLOOKUP(VLOOKUP($B261,$AD$3:$AE$12,2,0),creditos_sf!$D$2:$AY$99,base_mayorista!$A261,0)</f>
        <v>1329166266.2098501</v>
      </c>
      <c r="I261" s="10">
        <f>+HLOOKUP(VLOOKUP($B261,$AD$3:$AE$12,2,0),creditos_sf!$D$103:$AY$200,base_mayorista!$A261,0)</f>
        <v>3599837714.1455798</v>
      </c>
      <c r="J261" s="10">
        <f>+HLOOKUP(VLOOKUP($B261,$AD$3:$AE$12,2,0),Costo_fondeo!$D$3:$AY$100,base_mayorista!$A261,0)</f>
        <v>3.5839155148373267</v>
      </c>
      <c r="K261" s="10">
        <f>+HLOOKUP(VLOOKUP($B261,$AD$3:$AE$12,2,0),Costo_provisiones!$D$3:$AY$100,base_mayorista!$A261,0)</f>
        <v>2.7704381948042482</v>
      </c>
      <c r="L261" s="10">
        <f>+HLOOKUP(VLOOKUP($B261,$AD$3:$AE$12,2,0),Morosidad_control!$D$4:$AY$101,base_mayorista!$A261,0)</f>
        <v>4.7103086107863925</v>
      </c>
      <c r="M261" s="10">
        <f ca="1">+OFFSET(Capital_2!$D$2,base_mayorista!A261,0)</f>
        <v>3.5336781037956082</v>
      </c>
      <c r="N261" s="10">
        <f>+HLOOKUP(VLOOKUP($B261,$AD$3:$AE$12,2,0),costo_laboral!$E$2:$AZ$99,base_mayorista!$A261,0)</f>
        <v>5.2547600672756296</v>
      </c>
      <c r="O261" s="10">
        <f>+HLOOKUP(VLOOKUP($B261,$AD$3:$AE$12,2,0),Participacion1!$D$4:$M$101,base_mayorista!$A261,0)</f>
        <v>1.9169298730715301</v>
      </c>
      <c r="P261" s="1"/>
      <c r="Q261" s="10"/>
      <c r="R261" s="10"/>
      <c r="S261" s="10"/>
      <c r="T261" s="14"/>
      <c r="U261" s="38"/>
      <c r="V261" s="38"/>
      <c r="W261" s="38"/>
      <c r="X261" s="38"/>
      <c r="Y261" s="38"/>
      <c r="Z261" s="11"/>
      <c r="AB261" s="38"/>
      <c r="AG261" s="35"/>
    </row>
    <row r="262" spans="1:33" ht="16.5" x14ac:dyDescent="0.3">
      <c r="A262">
        <f t="shared" si="4"/>
        <v>67</v>
      </c>
      <c r="B262">
        <v>3</v>
      </c>
      <c r="C262">
        <v>66</v>
      </c>
      <c r="D262" s="3">
        <v>42886</v>
      </c>
      <c r="E262" s="33">
        <v>17</v>
      </c>
      <c r="F262">
        <v>1</v>
      </c>
      <c r="G262" s="10">
        <f>+HLOOKUP(VLOOKUP($B262,$AD$3:$AE$12,2,0),costos_sf!$D$2:$AZ$99,base_mayorista!$A262,0)</f>
        <v>642329027.05511165</v>
      </c>
      <c r="H262" s="10">
        <f>+HLOOKUP(VLOOKUP($B262,$AD$3:$AE$12,2,0),creditos_sf!$D$2:$AY$99,base_mayorista!$A262,0)</f>
        <v>1297111452.3889399</v>
      </c>
      <c r="I262" s="10">
        <f>+HLOOKUP(VLOOKUP($B262,$AD$3:$AE$12,2,0),creditos_sf!$D$103:$AY$200,base_mayorista!$A262,0)</f>
        <v>3637830736.6245899</v>
      </c>
      <c r="J262" s="10">
        <f>+HLOOKUP(VLOOKUP($B262,$AD$3:$AE$12,2,0),Costo_fondeo!$D$3:$AY$100,base_mayorista!$A262,0)</f>
        <v>3.5642301585782188</v>
      </c>
      <c r="K262" s="10">
        <f>+HLOOKUP(VLOOKUP($B262,$AD$3:$AE$12,2,0),Costo_provisiones!$D$3:$AY$100,base_mayorista!$A262,0)</f>
        <v>2.7883886723811835</v>
      </c>
      <c r="L262" s="10">
        <f>+HLOOKUP(VLOOKUP($B262,$AD$3:$AE$12,2,0),Morosidad_control!$D$4:$AY$101,base_mayorista!$A262,0)</f>
        <v>4.5564708298749119</v>
      </c>
      <c r="M262" s="10">
        <f ca="1">+OFFSET(Capital_2!$D$2,base_mayorista!A262,0)</f>
        <v>3.5570017411603705</v>
      </c>
      <c r="N262" s="10">
        <f>+HLOOKUP(VLOOKUP($B262,$AD$3:$AE$12,2,0),costo_laboral!$E$2:$AZ$99,base_mayorista!$A262,0)</f>
        <v>5.24550002718152</v>
      </c>
      <c r="O262" s="10">
        <f>+HLOOKUP(VLOOKUP($B262,$AD$3:$AE$12,2,0),Participacion1!$D$4:$M$101,base_mayorista!$A262,0)</f>
        <v>1.8774785211837799</v>
      </c>
      <c r="P262" s="1"/>
      <c r="Q262" s="10"/>
      <c r="R262" s="10"/>
      <c r="S262" s="10"/>
      <c r="T262" s="14"/>
      <c r="U262" s="38"/>
      <c r="V262" s="38"/>
      <c r="W262" s="38"/>
      <c r="X262" s="38"/>
      <c r="Y262" s="38"/>
      <c r="Z262" s="11"/>
      <c r="AB262" s="38"/>
      <c r="AG262" s="35"/>
    </row>
    <row r="263" spans="1:33" ht="16.5" x14ac:dyDescent="0.3">
      <c r="A263">
        <f t="shared" si="4"/>
        <v>68</v>
      </c>
      <c r="B263">
        <v>3</v>
      </c>
      <c r="C263">
        <v>67</v>
      </c>
      <c r="D263" s="3">
        <v>42916</v>
      </c>
      <c r="E263" s="33">
        <v>17</v>
      </c>
      <c r="F263">
        <v>1</v>
      </c>
      <c r="G263" s="10">
        <f>+HLOOKUP(VLOOKUP($B263,$AD$3:$AE$12,2,0),costos_sf!$D$2:$AZ$99,base_mayorista!$A263,0)</f>
        <v>645250836.76795578</v>
      </c>
      <c r="H263" s="10">
        <f>+HLOOKUP(VLOOKUP($B263,$AD$3:$AE$12,2,0),creditos_sf!$D$2:$AY$99,base_mayorista!$A263,0)</f>
        <v>1327828915.1278799</v>
      </c>
      <c r="I263" s="10">
        <f>+HLOOKUP(VLOOKUP($B263,$AD$3:$AE$12,2,0),creditos_sf!$D$103:$AY$200,base_mayorista!$A263,0)</f>
        <v>3631135371.0479698</v>
      </c>
      <c r="J263" s="10">
        <f>+HLOOKUP(VLOOKUP($B263,$AD$3:$AE$12,2,0),Costo_fondeo!$D$3:$AY$100,base_mayorista!$A263,0)</f>
        <v>3.5139569639460362</v>
      </c>
      <c r="K263" s="10">
        <f>+HLOOKUP(VLOOKUP($B263,$AD$3:$AE$12,2,0),Costo_provisiones!$D$3:$AY$100,base_mayorista!$A263,0)</f>
        <v>2.8374213762860263</v>
      </c>
      <c r="L263" s="10">
        <f>+HLOOKUP(VLOOKUP($B263,$AD$3:$AE$12,2,0),Morosidad_control!$D$4:$AY$101,base_mayorista!$A263,0)</f>
        <v>4.5089620440688307</v>
      </c>
      <c r="M263" s="10">
        <f ca="1">+OFFSET(Capital_2!$D$2,base_mayorista!A263,0)</f>
        <v>3.5704065106105527</v>
      </c>
      <c r="N263" s="10">
        <f>+HLOOKUP(VLOOKUP($B263,$AD$3:$AE$12,2,0),costo_laboral!$E$2:$AZ$99,base_mayorista!$A263,0)</f>
        <v>5.20210234405317</v>
      </c>
      <c r="O263" s="10">
        <f>+HLOOKUP(VLOOKUP($B263,$AD$3:$AE$12,2,0),Participacion1!$D$4:$M$101,base_mayorista!$A263,0)</f>
        <v>1.9125815782510001</v>
      </c>
      <c r="P263" s="1"/>
      <c r="Q263" s="10"/>
      <c r="R263" s="10"/>
      <c r="S263" s="10"/>
      <c r="T263" s="14"/>
      <c r="U263" s="38"/>
      <c r="V263" s="38"/>
      <c r="W263" s="38"/>
      <c r="X263" s="38"/>
      <c r="Y263" s="38"/>
      <c r="Z263" s="11"/>
      <c r="AB263" s="38"/>
      <c r="AG263" s="35"/>
    </row>
    <row r="264" spans="1:33" ht="16.5" x14ac:dyDescent="0.3">
      <c r="A264">
        <f t="shared" si="4"/>
        <v>69</v>
      </c>
      <c r="B264">
        <v>3</v>
      </c>
      <c r="C264">
        <v>68</v>
      </c>
      <c r="D264" s="3">
        <v>42947</v>
      </c>
      <c r="E264" s="33">
        <v>17</v>
      </c>
      <c r="F264">
        <v>1</v>
      </c>
      <c r="G264" s="10">
        <f>+HLOOKUP(VLOOKUP($B264,$AD$3:$AE$12,2,0),costos_sf!$D$2:$AZ$99,base_mayorista!$A264,0)</f>
        <v>649026752.03371084</v>
      </c>
      <c r="H264" s="10">
        <f>+HLOOKUP(VLOOKUP($B264,$AD$3:$AE$12,2,0),creditos_sf!$D$2:$AY$99,base_mayorista!$A264,0)</f>
        <v>1291969372.4611299</v>
      </c>
      <c r="I264" s="10">
        <f>+HLOOKUP(VLOOKUP($B264,$AD$3:$AE$12,2,0),creditos_sf!$D$103:$AY$200,base_mayorista!$A264,0)</f>
        <v>3641865645.6233597</v>
      </c>
      <c r="J264" s="10">
        <f>+HLOOKUP(VLOOKUP($B264,$AD$3:$AE$12,2,0),Costo_fondeo!$D$3:$AY$100,base_mayorista!$A264,0)</f>
        <v>3.4822621322924867</v>
      </c>
      <c r="K264" s="10">
        <f>+HLOOKUP(VLOOKUP($B264,$AD$3:$AE$12,2,0),Costo_provisiones!$D$3:$AY$100,base_mayorista!$A264,0)</f>
        <v>2.8968535500126529</v>
      </c>
      <c r="L264" s="10">
        <f>+HLOOKUP(VLOOKUP($B264,$AD$3:$AE$12,2,0),Morosidad_control!$D$4:$AY$101,base_mayorista!$A264,0)</f>
        <v>4.3638599045110142</v>
      </c>
      <c r="M264" s="10">
        <f ca="1">+OFFSET(Capital_2!$D$2,base_mayorista!A264,0)</f>
        <v>3.5864726654758914</v>
      </c>
      <c r="N264" s="10">
        <f>+HLOOKUP(VLOOKUP($B264,$AD$3:$AE$12,2,0),costo_laboral!$E$2:$AZ$99,base_mayorista!$A264,0)</f>
        <v>5.2416469440399398</v>
      </c>
      <c r="O264" s="10">
        <f>+HLOOKUP(VLOOKUP($B264,$AD$3:$AE$12,2,0),Participacion1!$D$4:$M$101,base_mayorista!$A264,0)</f>
        <v>1.8380795121056499</v>
      </c>
      <c r="P264" s="1"/>
      <c r="Q264" s="10"/>
      <c r="R264" s="10"/>
      <c r="S264" s="10"/>
      <c r="T264" s="14"/>
      <c r="U264" s="38"/>
      <c r="V264" s="38"/>
      <c r="W264" s="38"/>
      <c r="X264" s="38"/>
      <c r="Y264" s="38"/>
      <c r="Z264" s="11"/>
      <c r="AB264" s="38"/>
      <c r="AG264" s="35"/>
    </row>
    <row r="265" spans="1:33" ht="16.5" x14ac:dyDescent="0.3">
      <c r="A265">
        <f t="shared" si="4"/>
        <v>70</v>
      </c>
      <c r="B265">
        <v>3</v>
      </c>
      <c r="C265">
        <v>69</v>
      </c>
      <c r="D265" s="3">
        <v>42978</v>
      </c>
      <c r="E265" s="33">
        <v>17</v>
      </c>
      <c r="F265">
        <v>1</v>
      </c>
      <c r="G265" s="10">
        <f>+HLOOKUP(VLOOKUP($B265,$AD$3:$AE$12,2,0),costos_sf!$D$2:$AZ$99,base_mayorista!$A265,0)</f>
        <v>646846089.70485532</v>
      </c>
      <c r="H265" s="10">
        <f>+HLOOKUP(VLOOKUP($B265,$AD$3:$AE$12,2,0),creditos_sf!$D$2:$AY$99,base_mayorista!$A265,0)</f>
        <v>1293249450.2433498</v>
      </c>
      <c r="I265" s="10">
        <f>+HLOOKUP(VLOOKUP($B265,$AD$3:$AE$12,2,0),creditos_sf!$D$103:$AY$200,base_mayorista!$A265,0)</f>
        <v>3646386324.5790801</v>
      </c>
      <c r="J265" s="10">
        <f>+HLOOKUP(VLOOKUP($B265,$AD$3:$AE$12,2,0),Costo_fondeo!$D$3:$AY$100,base_mayorista!$A265,0)</f>
        <v>3.4803971725601777</v>
      </c>
      <c r="K265" s="10">
        <f>+HLOOKUP(VLOOKUP($B265,$AD$3:$AE$12,2,0),Costo_provisiones!$D$3:$AY$100,base_mayorista!$A265,0)</f>
        <v>2.9726581833901671</v>
      </c>
      <c r="L265" s="10">
        <f>+HLOOKUP(VLOOKUP($B265,$AD$3:$AE$12,2,0),Morosidad_control!$D$4:$AY$101,base_mayorista!$A265,0)</f>
        <v>4.248799614523211</v>
      </c>
      <c r="M265" s="10">
        <f ca="1">+OFFSET(Capital_2!$D$2,base_mayorista!A265,0)</f>
        <v>3.5952774480300995</v>
      </c>
      <c r="N265" s="10">
        <f>+HLOOKUP(VLOOKUP($B265,$AD$3:$AE$12,2,0),costo_laboral!$E$2:$AZ$99,base_mayorista!$A265,0)</f>
        <v>5.17181630219602</v>
      </c>
      <c r="O265" s="10">
        <f>+HLOOKUP(VLOOKUP($B265,$AD$3:$AE$12,2,0),Participacion1!$D$4:$M$101,base_mayorista!$A265,0)</f>
        <v>1.84600669213249</v>
      </c>
      <c r="P265" s="1"/>
      <c r="Q265" s="10"/>
      <c r="R265" s="10"/>
      <c r="S265" s="10"/>
      <c r="T265" s="14"/>
      <c r="U265" s="38"/>
      <c r="V265" s="38"/>
      <c r="W265" s="38"/>
      <c r="X265" s="38"/>
      <c r="Y265" s="38"/>
      <c r="Z265" s="11"/>
      <c r="AB265" s="38"/>
      <c r="AG265" s="35"/>
    </row>
    <row r="266" spans="1:33" ht="16.5" x14ac:dyDescent="0.3">
      <c r="A266">
        <f t="shared" si="4"/>
        <v>71</v>
      </c>
      <c r="B266">
        <v>3</v>
      </c>
      <c r="C266">
        <v>70</v>
      </c>
      <c r="D266" s="3">
        <v>43008</v>
      </c>
      <c r="E266" s="33">
        <v>17</v>
      </c>
      <c r="F266">
        <v>1</v>
      </c>
      <c r="G266" s="10">
        <f>+HLOOKUP(VLOOKUP($B266,$AD$3:$AE$12,2,0),costos_sf!$D$2:$AZ$99,base_mayorista!$A266,0)</f>
        <v>654524780.82545674</v>
      </c>
      <c r="H266" s="10">
        <f>+HLOOKUP(VLOOKUP($B266,$AD$3:$AE$12,2,0),creditos_sf!$D$2:$AY$99,base_mayorista!$A266,0)</f>
        <v>1276621606.01436</v>
      </c>
      <c r="I266" s="10">
        <f>+HLOOKUP(VLOOKUP($B266,$AD$3:$AE$12,2,0),creditos_sf!$D$103:$AY$200,base_mayorista!$A266,0)</f>
        <v>3718648221.6705098</v>
      </c>
      <c r="J266" s="10">
        <f>+HLOOKUP(VLOOKUP($B266,$AD$3:$AE$12,2,0),Costo_fondeo!$D$3:$AY$100,base_mayorista!$A266,0)</f>
        <v>3.4758874367564063</v>
      </c>
      <c r="K266" s="10">
        <f>+HLOOKUP(VLOOKUP($B266,$AD$3:$AE$12,2,0),Costo_provisiones!$D$3:$AY$100,base_mayorista!$A266,0)</f>
        <v>3.1003559977247219</v>
      </c>
      <c r="L266" s="10">
        <f>+HLOOKUP(VLOOKUP($B266,$AD$3:$AE$12,2,0),Morosidad_control!$D$4:$AY$101,base_mayorista!$A266,0)</f>
        <v>4.2129754587690069</v>
      </c>
      <c r="M266" s="10">
        <f ca="1">+OFFSET(Capital_2!$D$2,base_mayorista!A266,0)</f>
        <v>3.5939139218894542</v>
      </c>
      <c r="N266" s="10">
        <f>+HLOOKUP(VLOOKUP($B266,$AD$3:$AE$12,2,0),costo_laboral!$E$2:$AZ$99,base_mayorista!$A266,0)</f>
        <v>5.1284024208821002</v>
      </c>
      <c r="O266" s="10">
        <f>+HLOOKUP(VLOOKUP($B266,$AD$3:$AE$12,2,0),Participacion1!$D$4:$M$101,base_mayorista!$A266,0)</f>
        <v>1.8192579666169899</v>
      </c>
      <c r="P266" s="1"/>
      <c r="Q266" s="10"/>
      <c r="R266" s="10"/>
      <c r="S266" s="10"/>
      <c r="T266" s="14"/>
      <c r="U266" s="38"/>
      <c r="V266" s="38"/>
      <c r="W266" s="38"/>
      <c r="X266" s="38"/>
      <c r="Y266" s="38"/>
      <c r="Z266" s="11"/>
      <c r="AB266" s="38"/>
      <c r="AG266" s="35"/>
    </row>
    <row r="267" spans="1:33" ht="16.5" x14ac:dyDescent="0.3">
      <c r="A267">
        <f t="shared" si="4"/>
        <v>72</v>
      </c>
      <c r="B267">
        <v>3</v>
      </c>
      <c r="C267">
        <v>71</v>
      </c>
      <c r="D267" s="3">
        <v>43039</v>
      </c>
      <c r="E267" s="33">
        <v>17</v>
      </c>
      <c r="F267">
        <v>1</v>
      </c>
      <c r="G267" s="10">
        <f>+HLOOKUP(VLOOKUP($B267,$AD$3:$AE$12,2,0),costos_sf!$D$2:$AZ$99,base_mayorista!$A267,0)</f>
        <v>658165483.87069964</v>
      </c>
      <c r="H267" s="10">
        <f>+HLOOKUP(VLOOKUP($B267,$AD$3:$AE$12,2,0),creditos_sf!$D$2:$AY$99,base_mayorista!$A267,0)</f>
        <v>1283459653.3130801</v>
      </c>
      <c r="I267" s="10">
        <f>+HLOOKUP(VLOOKUP($B267,$AD$3:$AE$12,2,0),creditos_sf!$D$103:$AY$200,base_mayorista!$A267,0)</f>
        <v>3680188489.52074</v>
      </c>
      <c r="J267" s="10">
        <f>+HLOOKUP(VLOOKUP($B267,$AD$3:$AE$12,2,0),Costo_fondeo!$D$3:$AY$100,base_mayorista!$A267,0)</f>
        <v>3.4791508056769263</v>
      </c>
      <c r="K267" s="10">
        <f>+HLOOKUP(VLOOKUP($B267,$AD$3:$AE$12,2,0),Costo_provisiones!$D$3:$AY$100,base_mayorista!$A267,0)</f>
        <v>3.2137975167311565</v>
      </c>
      <c r="L267" s="10">
        <f>+HLOOKUP(VLOOKUP($B267,$AD$3:$AE$12,2,0),Morosidad_control!$D$4:$AY$101,base_mayorista!$A267,0)</f>
        <v>4.2256682054284811</v>
      </c>
      <c r="M267" s="10">
        <f ca="1">+OFFSET(Capital_2!$D$2,base_mayorista!A267,0)</f>
        <v>3.6057998149039663</v>
      </c>
      <c r="N267" s="10">
        <f>+HLOOKUP(VLOOKUP($B267,$AD$3:$AE$12,2,0),costo_laboral!$E$2:$AZ$99,base_mayorista!$A267,0)</f>
        <v>5.1282538658731598</v>
      </c>
      <c r="O267" s="10">
        <f>+HLOOKUP(VLOOKUP($B267,$AD$3:$AE$12,2,0),Participacion1!$D$4:$M$101,base_mayorista!$A267,0)</f>
        <v>1.8285738802800999</v>
      </c>
      <c r="P267" s="1"/>
      <c r="Q267" s="10"/>
      <c r="R267" s="10"/>
      <c r="S267" s="10"/>
      <c r="T267" s="14"/>
      <c r="U267" s="38"/>
      <c r="V267" s="38"/>
      <c r="W267" s="38"/>
      <c r="X267" s="38"/>
      <c r="Y267" s="38"/>
      <c r="Z267" s="11"/>
      <c r="AB267" s="38"/>
      <c r="AG267" s="35"/>
    </row>
    <row r="268" spans="1:33" ht="16.5" x14ac:dyDescent="0.3">
      <c r="A268">
        <f t="shared" si="4"/>
        <v>73</v>
      </c>
      <c r="B268">
        <v>3</v>
      </c>
      <c r="C268">
        <v>72</v>
      </c>
      <c r="D268" s="3">
        <v>43069</v>
      </c>
      <c r="E268" s="33">
        <v>17</v>
      </c>
      <c r="F268">
        <v>1</v>
      </c>
      <c r="G268" s="10">
        <f>+HLOOKUP(VLOOKUP($B268,$AD$3:$AE$12,2,0),costos_sf!$D$2:$AZ$99,base_mayorista!$A268,0)</f>
        <v>657429969.69508779</v>
      </c>
      <c r="H268" s="10">
        <f>+HLOOKUP(VLOOKUP($B268,$AD$3:$AE$12,2,0),creditos_sf!$D$2:$AY$99,base_mayorista!$A268,0)</f>
        <v>1298224840.5186598</v>
      </c>
      <c r="I268" s="10">
        <f>+HLOOKUP(VLOOKUP($B268,$AD$3:$AE$12,2,0),creditos_sf!$D$103:$AY$200,base_mayorista!$A268,0)</f>
        <v>3703789865.0496302</v>
      </c>
      <c r="J268" s="10">
        <f>+HLOOKUP(VLOOKUP($B268,$AD$3:$AE$12,2,0),Costo_fondeo!$D$3:$AY$100,base_mayorista!$A268,0)</f>
        <v>3.4838283177930571</v>
      </c>
      <c r="K268" s="10">
        <f>+HLOOKUP(VLOOKUP($B268,$AD$3:$AE$12,2,0),Costo_provisiones!$D$3:$AY$100,base_mayorista!$A268,0)</f>
        <v>3.2078774354779118</v>
      </c>
      <c r="L268" s="10">
        <f>+HLOOKUP(VLOOKUP($B268,$AD$3:$AE$12,2,0),Morosidad_control!$D$4:$AY$101,base_mayorista!$A268,0)</f>
        <v>4.18835843037406</v>
      </c>
      <c r="M268" s="10">
        <f ca="1">+OFFSET(Capital_2!$D$2,base_mayorista!A268,0)</f>
        <v>3.6120620419568428</v>
      </c>
      <c r="N268" s="10">
        <f>+HLOOKUP(VLOOKUP($B268,$AD$3:$AE$12,2,0),costo_laboral!$E$2:$AZ$99,base_mayorista!$A268,0)</f>
        <v>5.0579336315869003</v>
      </c>
      <c r="O268" s="10">
        <f>+HLOOKUP(VLOOKUP($B268,$AD$3:$AE$12,2,0),Participacion1!$D$4:$M$101,base_mayorista!$A268,0)</f>
        <v>1.8141927336146</v>
      </c>
      <c r="P268" s="1"/>
      <c r="Q268" s="10"/>
      <c r="R268" s="10"/>
      <c r="S268" s="10"/>
      <c r="T268" s="14"/>
      <c r="U268" s="38"/>
      <c r="V268" s="38"/>
      <c r="W268" s="38"/>
      <c r="X268" s="38"/>
      <c r="Y268" s="38"/>
      <c r="Z268" s="11"/>
      <c r="AB268" s="38"/>
      <c r="AG268" s="35"/>
    </row>
    <row r="269" spans="1:33" ht="16.5" x14ac:dyDescent="0.3">
      <c r="A269">
        <f t="shared" si="4"/>
        <v>74</v>
      </c>
      <c r="B269">
        <v>3</v>
      </c>
      <c r="C269">
        <v>73</v>
      </c>
      <c r="D269" s="3">
        <v>43100</v>
      </c>
      <c r="E269" s="33">
        <v>17</v>
      </c>
      <c r="F269">
        <v>1</v>
      </c>
      <c r="G269" s="10">
        <f>+HLOOKUP(VLOOKUP($B269,$AD$3:$AE$12,2,0),costos_sf!$D$2:$AZ$99,base_mayorista!$A269,0)</f>
        <v>654908314.12772346</v>
      </c>
      <c r="H269" s="10">
        <f>+HLOOKUP(VLOOKUP($B269,$AD$3:$AE$12,2,0),creditos_sf!$D$2:$AY$99,base_mayorista!$A269,0)</f>
        <v>1308446089.7003601</v>
      </c>
      <c r="I269" s="10">
        <f>+HLOOKUP(VLOOKUP($B269,$AD$3:$AE$12,2,0),creditos_sf!$D$103:$AY$200,base_mayorista!$A269,0)</f>
        <v>3737716665.2382302</v>
      </c>
      <c r="J269" s="10">
        <f>+HLOOKUP(VLOOKUP($B269,$AD$3:$AE$12,2,0),Costo_fondeo!$D$3:$AY$100,base_mayorista!$A269,0)</f>
        <v>3.4753158618594155</v>
      </c>
      <c r="K269" s="10">
        <f>+HLOOKUP(VLOOKUP($B269,$AD$3:$AE$12,2,0),Costo_provisiones!$D$3:$AY$100,base_mayorista!$A269,0)</f>
        <v>3.2379820067245895</v>
      </c>
      <c r="L269" s="10">
        <f>+HLOOKUP(VLOOKUP($B269,$AD$3:$AE$12,2,0),Morosidad_control!$D$4:$AY$101,base_mayorista!$A269,0)</f>
        <v>3.7210536594706105</v>
      </c>
      <c r="M269" s="10">
        <f ca="1">+OFFSET(Capital_2!$D$2,base_mayorista!A269,0)</f>
        <v>3.5930762546706192</v>
      </c>
      <c r="N269" s="10">
        <f>+HLOOKUP(VLOOKUP($B269,$AD$3:$AE$12,2,0),costo_laboral!$E$2:$AZ$99,base_mayorista!$A269,0)</f>
        <v>4.9772608169289096</v>
      </c>
      <c r="O269" s="10">
        <f>+HLOOKUP(VLOOKUP($B269,$AD$3:$AE$12,2,0),Participacion1!$D$4:$M$101,base_mayorista!$A269,0)</f>
        <v>1.81759756276874</v>
      </c>
      <c r="P269" s="1"/>
      <c r="Q269" s="10"/>
      <c r="R269" s="10"/>
      <c r="S269" s="10"/>
      <c r="T269" s="14"/>
      <c r="U269" s="38"/>
      <c r="V269" s="38"/>
      <c r="W269" s="38"/>
      <c r="X269" s="38"/>
      <c r="Y269" s="38"/>
      <c r="Z269" s="11"/>
      <c r="AB269" s="38"/>
      <c r="AG269" s="35"/>
    </row>
    <row r="270" spans="1:33" ht="16.5" x14ac:dyDescent="0.3">
      <c r="A270">
        <f t="shared" si="4"/>
        <v>75</v>
      </c>
      <c r="B270">
        <v>3</v>
      </c>
      <c r="C270">
        <v>74</v>
      </c>
      <c r="D270" s="3">
        <v>43131</v>
      </c>
      <c r="E270" s="33">
        <v>18</v>
      </c>
      <c r="F270">
        <v>1</v>
      </c>
      <c r="G270" s="10">
        <f>+HLOOKUP(VLOOKUP($B270,$AD$3:$AE$12,2,0),costos_sf!$D$2:$AZ$99,base_mayorista!$A270,0)</f>
        <v>650621714.66291225</v>
      </c>
      <c r="H270" s="10">
        <f>+HLOOKUP(VLOOKUP($B270,$AD$3:$AE$12,2,0),creditos_sf!$D$2:$AY$99,base_mayorista!$A270,0)</f>
        <v>1324355585.14205</v>
      </c>
      <c r="I270" s="10">
        <f>+HLOOKUP(VLOOKUP($B270,$AD$3:$AE$12,2,0),creditos_sf!$D$103:$AY$200,base_mayorista!$A270,0)</f>
        <v>3783333041.9372802</v>
      </c>
      <c r="J270" s="10">
        <f>+HLOOKUP(VLOOKUP($B270,$AD$3:$AE$12,2,0),Costo_fondeo!$D$3:$AY$100,base_mayorista!$A270,0)</f>
        <v>3.4673352990301831</v>
      </c>
      <c r="K270" s="10">
        <f>+HLOOKUP(VLOOKUP($B270,$AD$3:$AE$12,2,0),Costo_provisiones!$D$3:$AY$100,base_mayorista!$A270,0)</f>
        <v>3.2359796681399406</v>
      </c>
      <c r="L270" s="10">
        <f>+HLOOKUP(VLOOKUP($B270,$AD$3:$AE$12,2,0),Morosidad_control!$D$4:$AY$101,base_mayorista!$A270,0)</f>
        <v>3.7932098036007904</v>
      </c>
      <c r="M270" s="10">
        <f ca="1">+OFFSET(Capital_2!$D$2,base_mayorista!A270,0)</f>
        <v>3.5815867697690567</v>
      </c>
      <c r="N270" s="10">
        <f>+HLOOKUP(VLOOKUP($B270,$AD$3:$AE$12,2,0),costo_laboral!$E$2:$AZ$99,base_mayorista!$A270,0)</f>
        <v>4.8813989188776397</v>
      </c>
      <c r="O270" s="10">
        <f>+HLOOKUP(VLOOKUP($B270,$AD$3:$AE$12,2,0),Participacion1!$D$4:$M$101,base_mayorista!$A270,0)</f>
        <v>1.80317660235337</v>
      </c>
      <c r="P270" s="1"/>
      <c r="Q270" s="10"/>
      <c r="R270" s="10"/>
      <c r="S270" s="10"/>
      <c r="T270" s="14"/>
      <c r="U270" s="38"/>
      <c r="V270" s="38"/>
      <c r="W270" s="38"/>
      <c r="X270" s="38"/>
      <c r="Y270" s="38"/>
      <c r="Z270" s="11"/>
      <c r="AB270" s="38"/>
      <c r="AG270" s="35"/>
    </row>
    <row r="271" spans="1:33" ht="16.5" x14ac:dyDescent="0.3">
      <c r="A271">
        <f t="shared" si="4"/>
        <v>76</v>
      </c>
      <c r="B271">
        <v>3</v>
      </c>
      <c r="C271">
        <v>75</v>
      </c>
      <c r="D271" s="3">
        <v>43159</v>
      </c>
      <c r="E271" s="33">
        <v>18</v>
      </c>
      <c r="F271">
        <v>1</v>
      </c>
      <c r="G271" s="10">
        <f>+HLOOKUP(VLOOKUP($B271,$AD$3:$AE$12,2,0),costos_sf!$D$2:$AZ$99,base_mayorista!$A271,0)</f>
        <v>649310726.92326581</v>
      </c>
      <c r="H271" s="10">
        <f>+HLOOKUP(VLOOKUP($B271,$AD$3:$AE$12,2,0),creditos_sf!$D$2:$AY$99,base_mayorista!$A271,0)</f>
        <v>1339679402.2169499</v>
      </c>
      <c r="I271" s="10">
        <f>+HLOOKUP(VLOOKUP($B271,$AD$3:$AE$12,2,0),creditos_sf!$D$103:$AY$200,base_mayorista!$A271,0)</f>
        <v>3807159604.96104</v>
      </c>
      <c r="J271" s="10">
        <f>+HLOOKUP(VLOOKUP($B271,$AD$3:$AE$12,2,0),Costo_fondeo!$D$3:$AY$100,base_mayorista!$A271,0)</f>
        <v>3.4529572023412545</v>
      </c>
      <c r="K271" s="10">
        <f>+HLOOKUP(VLOOKUP($B271,$AD$3:$AE$12,2,0),Costo_provisiones!$D$3:$AY$100,base_mayorista!$A271,0)</f>
        <v>3.2664078315388867</v>
      </c>
      <c r="L271" s="10">
        <f>+HLOOKUP(VLOOKUP($B271,$AD$3:$AE$12,2,0),Morosidad_control!$D$4:$AY$101,base_mayorista!$A271,0)</f>
        <v>3.9144063252018593</v>
      </c>
      <c r="M271" s="10">
        <f ca="1">+OFFSET(Capital_2!$D$2,base_mayorista!A271,0)</f>
        <v>3.5677590569055382</v>
      </c>
      <c r="N271" s="10">
        <f>+HLOOKUP(VLOOKUP($B271,$AD$3:$AE$12,2,0),costo_laboral!$E$2:$AZ$99,base_mayorista!$A271,0)</f>
        <v>4.7974897349185399</v>
      </c>
      <c r="O271" s="10">
        <f>+HLOOKUP(VLOOKUP($B271,$AD$3:$AE$12,2,0),Participacion1!$D$4:$M$101,base_mayorista!$A271,0)</f>
        <v>1.7927581840928699</v>
      </c>
      <c r="P271" s="1"/>
      <c r="Q271" s="10"/>
      <c r="R271" s="10"/>
      <c r="S271" s="10"/>
      <c r="T271" s="14"/>
      <c r="U271" s="38"/>
      <c r="V271" s="38"/>
      <c r="W271" s="38"/>
      <c r="X271" s="38"/>
      <c r="Y271" s="38"/>
      <c r="Z271" s="11"/>
      <c r="AB271" s="38"/>
      <c r="AG271" s="35"/>
    </row>
    <row r="272" spans="1:33" ht="16.5" x14ac:dyDescent="0.3">
      <c r="A272">
        <f t="shared" si="4"/>
        <v>77</v>
      </c>
      <c r="B272">
        <v>3</v>
      </c>
      <c r="C272">
        <v>76</v>
      </c>
      <c r="D272" s="3">
        <v>43190</v>
      </c>
      <c r="E272" s="33">
        <v>18</v>
      </c>
      <c r="F272">
        <v>1</v>
      </c>
      <c r="G272" s="10">
        <f>+HLOOKUP(VLOOKUP($B272,$AD$3:$AE$12,2,0),costos_sf!$D$2:$AZ$99,base_mayorista!$A272,0)</f>
        <v>637727244.86096716</v>
      </c>
      <c r="H272" s="10">
        <f>+HLOOKUP(VLOOKUP($B272,$AD$3:$AE$12,2,0),creditos_sf!$D$2:$AY$99,base_mayorista!$A272,0)</f>
        <v>1320346406.1170499</v>
      </c>
      <c r="I272" s="10">
        <f>+HLOOKUP(VLOOKUP($B272,$AD$3:$AE$12,2,0),creditos_sf!$D$103:$AY$200,base_mayorista!$A272,0)</f>
        <v>3839622574.4122701</v>
      </c>
      <c r="J272" s="10">
        <f>+HLOOKUP(VLOOKUP($B272,$AD$3:$AE$12,2,0),Costo_fondeo!$D$3:$AY$100,base_mayorista!$A272,0)</f>
        <v>3.4491386614621007</v>
      </c>
      <c r="K272" s="10">
        <f>+HLOOKUP(VLOOKUP($B272,$AD$3:$AE$12,2,0),Costo_provisiones!$D$3:$AY$100,base_mayorista!$A272,0)</f>
        <v>3.0803728331422144</v>
      </c>
      <c r="L272" s="10">
        <f>+HLOOKUP(VLOOKUP($B272,$AD$3:$AE$12,2,0),Morosidad_control!$D$4:$AY$101,base_mayorista!$A272,0)</f>
        <v>3.7620834995942389</v>
      </c>
      <c r="M272" s="10">
        <f ca="1">+OFFSET(Capital_2!$D$2,base_mayorista!A272,0)</f>
        <v>3.5535594036254383</v>
      </c>
      <c r="N272" s="10">
        <f>+HLOOKUP(VLOOKUP($B272,$AD$3:$AE$12,2,0),costo_laboral!$E$2:$AZ$99,base_mayorista!$A272,0)</f>
        <v>4.8469538081318904</v>
      </c>
      <c r="O272" s="10">
        <f>+HLOOKUP(VLOOKUP($B272,$AD$3:$AE$12,2,0),Participacion1!$D$4:$M$101,base_mayorista!$A272,0)</f>
        <v>1.736894115021</v>
      </c>
      <c r="P272" s="1"/>
      <c r="Q272" s="10"/>
      <c r="R272" s="10"/>
      <c r="S272" s="10"/>
      <c r="T272" s="14"/>
      <c r="U272" s="38"/>
      <c r="V272" s="38"/>
      <c r="W272" s="38"/>
      <c r="X272" s="38"/>
      <c r="Y272" s="38"/>
      <c r="Z272" s="11"/>
      <c r="AB272" s="38"/>
      <c r="AG272" s="35"/>
    </row>
    <row r="273" spans="1:33" ht="16.5" x14ac:dyDescent="0.3">
      <c r="A273">
        <f t="shared" si="4"/>
        <v>78</v>
      </c>
      <c r="B273">
        <v>3</v>
      </c>
      <c r="C273">
        <v>77</v>
      </c>
      <c r="D273" s="3">
        <v>43220</v>
      </c>
      <c r="E273" s="33">
        <v>18</v>
      </c>
      <c r="F273">
        <v>1</v>
      </c>
      <c r="G273" s="10">
        <f>+HLOOKUP(VLOOKUP($B273,$AD$3:$AE$12,2,0),costos_sf!$D$2:$AZ$99,base_mayorista!$A273,0)</f>
        <v>635813157.54565585</v>
      </c>
      <c r="H273" s="10">
        <f>+HLOOKUP(VLOOKUP($B273,$AD$3:$AE$12,2,0),creditos_sf!$D$2:$AY$99,base_mayorista!$A273,0)</f>
        <v>1371773467.1113601</v>
      </c>
      <c r="I273" s="10">
        <f>+HLOOKUP(VLOOKUP($B273,$AD$3:$AE$12,2,0),creditos_sf!$D$103:$AY$200,base_mayorista!$A273,0)</f>
        <v>3885019631.0978203</v>
      </c>
      <c r="J273" s="10">
        <f>+HLOOKUP(VLOOKUP($B273,$AD$3:$AE$12,2,0),Costo_fondeo!$D$3:$AY$100,base_mayorista!$A273,0)</f>
        <v>3.4485037738856819</v>
      </c>
      <c r="K273" s="10">
        <f>+HLOOKUP(VLOOKUP($B273,$AD$3:$AE$12,2,0),Costo_provisiones!$D$3:$AY$100,base_mayorista!$A273,0)</f>
        <v>3.0065204469472082</v>
      </c>
      <c r="L273" s="10">
        <f>+HLOOKUP(VLOOKUP($B273,$AD$3:$AE$12,2,0),Morosidad_control!$D$4:$AY$101,base_mayorista!$A273,0)</f>
        <v>3.7556382172383898</v>
      </c>
      <c r="M273" s="10">
        <f ca="1">+OFFSET(Capital_2!$D$2,base_mayorista!A273,0)</f>
        <v>3.5277001527594574</v>
      </c>
      <c r="N273" s="10">
        <f>+HLOOKUP(VLOOKUP($B273,$AD$3:$AE$12,2,0),costo_laboral!$E$2:$AZ$99,base_mayorista!$A273,0)</f>
        <v>4.7020618092136699</v>
      </c>
      <c r="O273" s="10">
        <f>+HLOOKUP(VLOOKUP($B273,$AD$3:$AE$12,2,0),Participacion1!$D$4:$M$101,base_mayorista!$A273,0)</f>
        <v>1.80901309796794</v>
      </c>
      <c r="P273" s="1"/>
      <c r="Q273" s="10"/>
      <c r="R273" s="10"/>
      <c r="S273" s="10"/>
      <c r="T273" s="14"/>
      <c r="U273" s="38"/>
      <c r="V273" s="38"/>
      <c r="W273" s="38"/>
      <c r="X273" s="38"/>
      <c r="Y273" s="38"/>
      <c r="Z273" s="11"/>
      <c r="AB273" s="38"/>
      <c r="AG273" s="35"/>
    </row>
    <row r="274" spans="1:33" ht="16.5" x14ac:dyDescent="0.3">
      <c r="A274">
        <f t="shared" si="4"/>
        <v>79</v>
      </c>
      <c r="B274">
        <v>3</v>
      </c>
      <c r="C274">
        <v>78</v>
      </c>
      <c r="D274" s="3">
        <v>43251</v>
      </c>
      <c r="E274" s="33">
        <v>18</v>
      </c>
      <c r="F274">
        <v>1</v>
      </c>
      <c r="G274" s="10">
        <f>+HLOOKUP(VLOOKUP($B274,$AD$3:$AE$12,2,0),costos_sf!$D$2:$AZ$99,base_mayorista!$A274,0)</f>
        <v>637900708.35686183</v>
      </c>
      <c r="H274" s="10">
        <f>+HLOOKUP(VLOOKUP($B274,$AD$3:$AE$12,2,0),creditos_sf!$D$2:$AY$99,base_mayorista!$A274,0)</f>
        <v>1364335138.06565</v>
      </c>
      <c r="I274" s="10">
        <f>+HLOOKUP(VLOOKUP($B274,$AD$3:$AE$12,2,0),creditos_sf!$D$103:$AY$200,base_mayorista!$A274,0)</f>
        <v>3911936469.0861301</v>
      </c>
      <c r="J274" s="10">
        <f>+HLOOKUP(VLOOKUP($B274,$AD$3:$AE$12,2,0),Costo_fondeo!$D$3:$AY$100,base_mayorista!$A274,0)</f>
        <v>3.4422810695643298</v>
      </c>
      <c r="K274" s="10">
        <f>+HLOOKUP(VLOOKUP($B274,$AD$3:$AE$12,2,0),Costo_provisiones!$D$3:$AY$100,base_mayorista!$A274,0)</f>
        <v>3.0065068151581142</v>
      </c>
      <c r="L274" s="10">
        <f>+HLOOKUP(VLOOKUP($B274,$AD$3:$AE$12,2,0),Morosidad_control!$D$4:$AY$101,base_mayorista!$A274,0)</f>
        <v>3.7184406206698184</v>
      </c>
      <c r="M274" s="10">
        <f ca="1">+OFFSET(Capital_2!$D$2,base_mayorista!A274,0)</f>
        <v>3.5069368282381337</v>
      </c>
      <c r="N274" s="10">
        <f>+HLOOKUP(VLOOKUP($B274,$AD$3:$AE$12,2,0),costo_laboral!$E$2:$AZ$99,base_mayorista!$A274,0)</f>
        <v>4.6741685425549999</v>
      </c>
      <c r="O274" s="10">
        <f>+HLOOKUP(VLOOKUP($B274,$AD$3:$AE$12,2,0),Participacion1!$D$4:$M$101,base_mayorista!$A274,0)</f>
        <v>1.78021391096988</v>
      </c>
      <c r="P274" s="1"/>
      <c r="Q274" s="10"/>
      <c r="R274" s="10"/>
      <c r="S274" s="10"/>
      <c r="T274" s="14"/>
      <c r="U274" s="38"/>
      <c r="V274" s="38"/>
      <c r="W274" s="38"/>
      <c r="X274" s="38"/>
      <c r="Y274" s="38"/>
      <c r="Z274" s="11"/>
      <c r="AB274" s="38"/>
      <c r="AG274" s="35"/>
    </row>
    <row r="275" spans="1:33" ht="16.5" x14ac:dyDescent="0.3">
      <c r="A275">
        <f t="shared" si="4"/>
        <v>80</v>
      </c>
      <c r="B275">
        <v>3</v>
      </c>
      <c r="C275">
        <v>79</v>
      </c>
      <c r="D275" s="3">
        <v>43281</v>
      </c>
      <c r="E275" s="33">
        <v>18</v>
      </c>
      <c r="F275">
        <v>1</v>
      </c>
      <c r="G275" s="10">
        <f>+HLOOKUP(VLOOKUP($B275,$AD$3:$AE$12,2,0),costos_sf!$D$2:$AZ$99,base_mayorista!$A275,0)</f>
        <v>640706881.75646007</v>
      </c>
      <c r="H275" s="10">
        <f>+HLOOKUP(VLOOKUP($B275,$AD$3:$AE$12,2,0),creditos_sf!$D$2:$AY$99,base_mayorista!$A275,0)</f>
        <v>1376296742.1621101</v>
      </c>
      <c r="I275" s="10">
        <f>+HLOOKUP(VLOOKUP($B275,$AD$3:$AE$12,2,0),creditos_sf!$D$103:$AY$200,base_mayorista!$A275,0)</f>
        <v>3937874245.1632304</v>
      </c>
      <c r="J275" s="10">
        <f>+HLOOKUP(VLOOKUP($B275,$AD$3:$AE$12,2,0),Costo_fondeo!$D$3:$AY$100,base_mayorista!$A275,0)</f>
        <v>3.4392621885096166</v>
      </c>
      <c r="K275" s="10">
        <f>+HLOOKUP(VLOOKUP($B275,$AD$3:$AE$12,2,0),Costo_provisiones!$D$3:$AY$100,base_mayorista!$A275,0)</f>
        <v>2.9668335076045009</v>
      </c>
      <c r="L275" s="10">
        <f>+HLOOKUP(VLOOKUP($B275,$AD$3:$AE$12,2,0),Morosidad_control!$D$4:$AY$101,base_mayorista!$A275,0)</f>
        <v>3.5821159197768355</v>
      </c>
      <c r="M275" s="10">
        <f ca="1">+OFFSET(Capital_2!$D$2,base_mayorista!A275,0)</f>
        <v>3.4861804073665166</v>
      </c>
      <c r="N275" s="10">
        <f>+HLOOKUP(VLOOKUP($B275,$AD$3:$AE$12,2,0),costo_laboral!$E$2:$AZ$99,base_mayorista!$A275,0)</f>
        <v>4.5937247694682499</v>
      </c>
      <c r="O275" s="10">
        <f>+HLOOKUP(VLOOKUP($B275,$AD$3:$AE$12,2,0),Participacion1!$D$4:$M$101,base_mayorista!$A275,0)</f>
        <v>1.7869897437443301</v>
      </c>
      <c r="P275" s="1"/>
      <c r="Q275" s="10"/>
      <c r="R275" s="10"/>
      <c r="S275" s="10"/>
      <c r="T275" s="14"/>
      <c r="U275" s="38"/>
      <c r="V275" s="38"/>
      <c r="W275" s="38"/>
      <c r="X275" s="38"/>
      <c r="Y275" s="38"/>
      <c r="Z275" s="11"/>
      <c r="AB275" s="38"/>
      <c r="AG275" s="35"/>
    </row>
    <row r="276" spans="1:33" ht="16.5" x14ac:dyDescent="0.3">
      <c r="A276">
        <f t="shared" si="4"/>
        <v>81</v>
      </c>
      <c r="B276">
        <v>3</v>
      </c>
      <c r="C276">
        <v>80</v>
      </c>
      <c r="D276" s="3">
        <v>43312</v>
      </c>
      <c r="E276" s="33">
        <v>18</v>
      </c>
      <c r="F276">
        <v>1</v>
      </c>
      <c r="G276" s="10">
        <f>+HLOOKUP(VLOOKUP($B276,$AD$3:$AE$12,2,0),costos_sf!$D$2:$AZ$99,base_mayorista!$A276,0)</f>
        <v>632365646.92162347</v>
      </c>
      <c r="H276" s="10">
        <f>+HLOOKUP(VLOOKUP($B276,$AD$3:$AE$12,2,0),creditos_sf!$D$2:$AY$99,base_mayorista!$A276,0)</f>
        <v>1373976976.3189502</v>
      </c>
      <c r="I276" s="10">
        <f>+HLOOKUP(VLOOKUP($B276,$AD$3:$AE$12,2,0),creditos_sf!$D$103:$AY$200,base_mayorista!$A276,0)</f>
        <v>3974196693.26828</v>
      </c>
      <c r="J276" s="10">
        <f>+HLOOKUP(VLOOKUP($B276,$AD$3:$AE$12,2,0),Costo_fondeo!$D$3:$AY$100,base_mayorista!$A276,0)</f>
        <v>3.4416364829122235</v>
      </c>
      <c r="K276" s="10">
        <f>+HLOOKUP(VLOOKUP($B276,$AD$3:$AE$12,2,0),Costo_provisiones!$D$3:$AY$100,base_mayorista!$A276,0)</f>
        <v>2.9069853123820244</v>
      </c>
      <c r="L276" s="10">
        <f>+HLOOKUP(VLOOKUP($B276,$AD$3:$AE$12,2,0),Morosidad_control!$D$4:$AY$101,base_mayorista!$A276,0)</f>
        <v>3.8297222076408692</v>
      </c>
      <c r="M276" s="10">
        <f ca="1">+OFFSET(Capital_2!$D$2,base_mayorista!A276,0)</f>
        <v>3.4635993253239059</v>
      </c>
      <c r="N276" s="10">
        <f>+HLOOKUP(VLOOKUP($B276,$AD$3:$AE$12,2,0),costo_laboral!$E$2:$AZ$99,base_mayorista!$A276,0)</f>
        <v>4.5818976311232102</v>
      </c>
      <c r="O276" s="10">
        <f>+HLOOKUP(VLOOKUP($B276,$AD$3:$AE$12,2,0),Participacion1!$D$4:$M$101,base_mayorista!$A276,0)</f>
        <v>1.8065803052884499</v>
      </c>
      <c r="P276" s="1"/>
      <c r="Q276" s="10"/>
      <c r="R276" s="10"/>
      <c r="S276" s="10"/>
      <c r="T276" s="14"/>
      <c r="U276" s="38"/>
      <c r="V276" s="38"/>
      <c r="W276" s="38"/>
      <c r="X276" s="38"/>
      <c r="Y276" s="38"/>
      <c r="Z276" s="11"/>
      <c r="AB276" s="38"/>
      <c r="AG276" s="35"/>
    </row>
    <row r="277" spans="1:33" ht="16.5" x14ac:dyDescent="0.3">
      <c r="A277">
        <f t="shared" si="4"/>
        <v>82</v>
      </c>
      <c r="B277">
        <v>3</v>
      </c>
      <c r="C277">
        <v>81</v>
      </c>
      <c r="D277" s="3">
        <v>43343</v>
      </c>
      <c r="E277" s="33">
        <v>18</v>
      </c>
      <c r="F277">
        <v>1</v>
      </c>
      <c r="G277" s="10">
        <f>+HLOOKUP(VLOOKUP($B277,$AD$3:$AE$12,2,0),costos_sf!$D$2:$AZ$99,base_mayorista!$A277,0)</f>
        <v>630192617.36979675</v>
      </c>
      <c r="H277" s="10">
        <f>+HLOOKUP(VLOOKUP($B277,$AD$3:$AE$12,2,0),creditos_sf!$D$2:$AY$99,base_mayorista!$A277,0)</f>
        <v>1360277814.5171199</v>
      </c>
      <c r="I277" s="10">
        <f>+HLOOKUP(VLOOKUP($B277,$AD$3:$AE$12,2,0),creditos_sf!$D$103:$AY$200,base_mayorista!$A277,0)</f>
        <v>4024049789.4292197</v>
      </c>
      <c r="J277" s="10">
        <f>+HLOOKUP(VLOOKUP($B277,$AD$3:$AE$12,2,0),Costo_fondeo!$D$3:$AY$100,base_mayorista!$A277,0)</f>
        <v>3.4498112056228525</v>
      </c>
      <c r="K277" s="10">
        <f>+HLOOKUP(VLOOKUP($B277,$AD$3:$AE$12,2,0),Costo_provisiones!$D$3:$AY$100,base_mayorista!$A277,0)</f>
        <v>2.8301340726990269</v>
      </c>
      <c r="L277" s="10">
        <f>+HLOOKUP(VLOOKUP($B277,$AD$3:$AE$12,2,0),Morosidad_control!$D$4:$AY$101,base_mayorista!$A277,0)</f>
        <v>3.7531993846528557</v>
      </c>
      <c r="M277" s="10">
        <f ca="1">+OFFSET(Capital_2!$D$2,base_mayorista!A277,0)</f>
        <v>3.442349118867654</v>
      </c>
      <c r="N277" s="10">
        <f>+HLOOKUP(VLOOKUP($B277,$AD$3:$AE$12,2,0),costo_laboral!$E$2:$AZ$99,base_mayorista!$A277,0)</f>
        <v>4.5721109022985598</v>
      </c>
      <c r="O277" s="10">
        <f>+HLOOKUP(VLOOKUP($B277,$AD$3:$AE$12,2,0),Participacion1!$D$4:$M$101,base_mayorista!$A277,0)</f>
        <v>1.7832736893329</v>
      </c>
      <c r="P277" s="1"/>
      <c r="Q277" s="10"/>
      <c r="R277" s="10"/>
      <c r="S277" s="10"/>
      <c r="T277" s="14"/>
      <c r="U277" s="38"/>
      <c r="V277" s="38"/>
      <c r="W277" s="38"/>
      <c r="X277" s="38"/>
      <c r="Y277" s="38"/>
      <c r="Z277" s="11"/>
      <c r="AB277" s="38"/>
      <c r="AG277" s="35"/>
    </row>
    <row r="278" spans="1:33" ht="16.5" x14ac:dyDescent="0.3">
      <c r="A278">
        <f t="shared" si="4"/>
        <v>83</v>
      </c>
      <c r="B278">
        <v>3</v>
      </c>
      <c r="C278">
        <v>82</v>
      </c>
      <c r="D278" s="3">
        <v>43373</v>
      </c>
      <c r="E278" s="33">
        <v>18</v>
      </c>
      <c r="F278">
        <v>1</v>
      </c>
      <c r="G278" s="10">
        <f>+HLOOKUP(VLOOKUP($B278,$AD$3:$AE$12,2,0),costos_sf!$D$2:$AZ$99,base_mayorista!$A278,0)</f>
        <v>624175909.76830971</v>
      </c>
      <c r="H278" s="10">
        <f>+HLOOKUP(VLOOKUP($B278,$AD$3:$AE$12,2,0),creditos_sf!$D$2:$AY$99,base_mayorista!$A278,0)</f>
        <v>1386900277.4818799</v>
      </c>
      <c r="I278" s="10">
        <f>+HLOOKUP(VLOOKUP($B278,$AD$3:$AE$12,2,0),creditos_sf!$D$103:$AY$200,base_mayorista!$A278,0)</f>
        <v>4052315126.33813</v>
      </c>
      <c r="J278" s="10">
        <f>+HLOOKUP(VLOOKUP($B278,$AD$3:$AE$12,2,0),Costo_fondeo!$D$3:$AY$100,base_mayorista!$A278,0)</f>
        <v>3.4540990433386654</v>
      </c>
      <c r="K278" s="10">
        <f>+HLOOKUP(VLOOKUP($B278,$AD$3:$AE$12,2,0),Costo_provisiones!$D$3:$AY$100,base_mayorista!$A278,0)</f>
        <v>2.7377388802220808</v>
      </c>
      <c r="L278" s="10">
        <f>+HLOOKUP(VLOOKUP($B278,$AD$3:$AE$12,2,0),Morosidad_control!$D$4:$AY$101,base_mayorista!$A278,0)</f>
        <v>3.4895533718104952</v>
      </c>
      <c r="M278" s="10">
        <f ca="1">+OFFSET(Capital_2!$D$2,base_mayorista!A278,0)</f>
        <v>3.430093895939399</v>
      </c>
      <c r="N278" s="10">
        <f>+HLOOKUP(VLOOKUP($B278,$AD$3:$AE$12,2,0),costo_laboral!$E$2:$AZ$99,base_mayorista!$A278,0)</f>
        <v>4.5474132367737203</v>
      </c>
      <c r="O278" s="10">
        <f>+HLOOKUP(VLOOKUP($B278,$AD$3:$AE$12,2,0),Participacion1!$D$4:$M$101,base_mayorista!$A278,0)</f>
        <v>1.8057879996819599</v>
      </c>
      <c r="P278" s="1"/>
      <c r="Q278" s="10"/>
      <c r="R278" s="10"/>
      <c r="S278" s="10"/>
      <c r="T278" s="14"/>
      <c r="U278" s="38"/>
      <c r="V278" s="38"/>
      <c r="W278" s="38"/>
      <c r="X278" s="38"/>
      <c r="Y278" s="38"/>
      <c r="Z278" s="11"/>
      <c r="AB278" s="38"/>
      <c r="AG278" s="35"/>
    </row>
    <row r="279" spans="1:33" ht="16.5" x14ac:dyDescent="0.3">
      <c r="A279">
        <f t="shared" si="4"/>
        <v>84</v>
      </c>
      <c r="B279">
        <v>3</v>
      </c>
      <c r="C279">
        <v>83</v>
      </c>
      <c r="D279" s="3">
        <v>43404</v>
      </c>
      <c r="E279" s="33">
        <v>18</v>
      </c>
      <c r="F279">
        <v>1</v>
      </c>
      <c r="G279" s="10">
        <f>+HLOOKUP(VLOOKUP($B279,$AD$3:$AE$12,2,0),costos_sf!$D$2:$AZ$99,base_mayorista!$A279,0)</f>
        <v>630875818.21361363</v>
      </c>
      <c r="H279" s="10">
        <f>+HLOOKUP(VLOOKUP($B279,$AD$3:$AE$12,2,0),creditos_sf!$D$2:$AY$99,base_mayorista!$A279,0)</f>
        <v>1401752896.9145</v>
      </c>
      <c r="I279" s="10">
        <f>+HLOOKUP(VLOOKUP($B279,$AD$3:$AE$12,2,0),creditos_sf!$D$103:$AY$200,base_mayorista!$A279,0)</f>
        <v>4122671894.2799497</v>
      </c>
      <c r="J279" s="10">
        <f>+HLOOKUP(VLOOKUP($B279,$AD$3:$AE$12,2,0),Costo_fondeo!$D$3:$AY$100,base_mayorista!$A279,0)</f>
        <v>3.4568817960607747</v>
      </c>
      <c r="K279" s="10">
        <f>+HLOOKUP(VLOOKUP($B279,$AD$3:$AE$12,2,0),Costo_provisiones!$D$3:$AY$100,base_mayorista!$A279,0)</f>
        <v>2.740321697405232</v>
      </c>
      <c r="L279" s="10">
        <f>+HLOOKUP(VLOOKUP($B279,$AD$3:$AE$12,2,0),Morosidad_control!$D$4:$AY$101,base_mayorista!$A279,0)</f>
        <v>3.6083231275776297</v>
      </c>
      <c r="M279" s="10">
        <f ca="1">+OFFSET(Capital_2!$D$2,base_mayorista!A279,0)</f>
        <v>3.4233579602032216</v>
      </c>
      <c r="N279" s="10">
        <f>+HLOOKUP(VLOOKUP($B279,$AD$3:$AE$12,2,0),costo_laboral!$E$2:$AZ$99,base_mayorista!$A279,0)</f>
        <v>4.4950196315587299</v>
      </c>
      <c r="O279" s="10">
        <f>+HLOOKUP(VLOOKUP($B279,$AD$3:$AE$12,2,0),Participacion1!$D$4:$M$101,base_mayorista!$A279,0)</f>
        <v>1.80939662799529</v>
      </c>
      <c r="P279" s="1"/>
      <c r="Q279" s="10"/>
      <c r="R279" s="10"/>
      <c r="S279" s="10"/>
      <c r="T279" s="14"/>
      <c r="U279" s="38"/>
      <c r="V279" s="38"/>
      <c r="W279" s="38"/>
      <c r="X279" s="38"/>
      <c r="Y279" s="38"/>
      <c r="Z279" s="11"/>
      <c r="AB279" s="38"/>
      <c r="AG279" s="35"/>
    </row>
    <row r="280" spans="1:33" ht="16.5" x14ac:dyDescent="0.3">
      <c r="A280">
        <f t="shared" si="4"/>
        <v>85</v>
      </c>
      <c r="B280">
        <v>3</v>
      </c>
      <c r="C280">
        <v>84</v>
      </c>
      <c r="D280" s="3">
        <v>43434</v>
      </c>
      <c r="E280" s="33">
        <v>18</v>
      </c>
      <c r="F280">
        <v>1</v>
      </c>
      <c r="G280" s="10">
        <f>+HLOOKUP(VLOOKUP($B280,$AD$3:$AE$12,2,0),costos_sf!$D$2:$AZ$99,base_mayorista!$A280,0)</f>
        <v>634397583.90166509</v>
      </c>
      <c r="H280" s="10">
        <f>+HLOOKUP(VLOOKUP($B280,$AD$3:$AE$12,2,0),creditos_sf!$D$2:$AY$99,base_mayorista!$A280,0)</f>
        <v>1404459545.14292</v>
      </c>
      <c r="I280" s="10">
        <f>+HLOOKUP(VLOOKUP($B280,$AD$3:$AE$12,2,0),creditos_sf!$D$103:$AY$200,base_mayorista!$A280,0)</f>
        <v>4163992134.1062598</v>
      </c>
      <c r="J280" s="10">
        <f>+HLOOKUP(VLOOKUP($B280,$AD$3:$AE$12,2,0),Costo_fondeo!$D$3:$AY$100,base_mayorista!$A280,0)</f>
        <v>3.457799376992269</v>
      </c>
      <c r="K280" s="10">
        <f>+HLOOKUP(VLOOKUP($B280,$AD$3:$AE$12,2,0),Costo_provisiones!$D$3:$AY$100,base_mayorista!$A280,0)</f>
        <v>2.7167233240104514</v>
      </c>
      <c r="L280" s="10">
        <f>+HLOOKUP(VLOOKUP($B280,$AD$3:$AE$12,2,0),Morosidad_control!$D$4:$AY$101,base_mayorista!$A280,0)</f>
        <v>3.6548752822951704</v>
      </c>
      <c r="M280" s="10">
        <f ca="1">+OFFSET(Capital_2!$D$2,base_mayorista!A280,0)</f>
        <v>3.4154915843908498</v>
      </c>
      <c r="N280" s="10">
        <f>+HLOOKUP(VLOOKUP($B280,$AD$3:$AE$12,2,0),costo_laboral!$E$2:$AZ$99,base_mayorista!$A280,0)</f>
        <v>4.44211128377896</v>
      </c>
      <c r="O280" s="10">
        <f>+HLOOKUP(VLOOKUP($B280,$AD$3:$AE$12,2,0),Participacion1!$D$4:$M$101,base_mayorista!$A280,0)</f>
        <v>1.8224918192353099</v>
      </c>
      <c r="P280" s="1"/>
      <c r="Q280" s="10"/>
      <c r="R280" s="10"/>
      <c r="S280" s="10"/>
      <c r="T280" s="14"/>
      <c r="U280" s="38"/>
      <c r="V280" s="38"/>
      <c r="W280" s="38"/>
      <c r="X280" s="38"/>
      <c r="Y280" s="38"/>
      <c r="Z280" s="11"/>
      <c r="AB280" s="38"/>
      <c r="AG280" s="35"/>
    </row>
    <row r="281" spans="1:33" ht="16.5" x14ac:dyDescent="0.3">
      <c r="A281">
        <f t="shared" si="4"/>
        <v>86</v>
      </c>
      <c r="B281">
        <v>3</v>
      </c>
      <c r="C281">
        <v>85</v>
      </c>
      <c r="D281" s="3">
        <v>43465</v>
      </c>
      <c r="E281" s="33">
        <v>18</v>
      </c>
      <c r="F281">
        <v>1</v>
      </c>
      <c r="G281" s="10">
        <f>+HLOOKUP(VLOOKUP($B281,$AD$3:$AE$12,2,0),costos_sf!$D$2:$AZ$99,base_mayorista!$A281,0)</f>
        <v>641392553.58564329</v>
      </c>
      <c r="H281" s="10">
        <f>+HLOOKUP(VLOOKUP($B281,$AD$3:$AE$12,2,0),creditos_sf!$D$2:$AY$99,base_mayorista!$A281,0)</f>
        <v>1439499534.4026401</v>
      </c>
      <c r="I281" s="10">
        <f>+HLOOKUP(VLOOKUP($B281,$AD$3:$AE$12,2,0),creditos_sf!$D$103:$AY$200,base_mayorista!$A281,0)</f>
        <v>4221239858.8121896</v>
      </c>
      <c r="J281" s="10">
        <f>+HLOOKUP(VLOOKUP($B281,$AD$3:$AE$12,2,0),Costo_fondeo!$D$3:$AY$100,base_mayorista!$A281,0)</f>
        <v>3.4790896330554801</v>
      </c>
      <c r="K281" s="10">
        <f>+HLOOKUP(VLOOKUP($B281,$AD$3:$AE$12,2,0),Costo_provisiones!$D$3:$AY$100,base_mayorista!$A281,0)</f>
        <v>2.6972730642862182</v>
      </c>
      <c r="L281" s="10">
        <f>+HLOOKUP(VLOOKUP($B281,$AD$3:$AE$12,2,0),Morosidad_control!$D$4:$AY$101,base_mayorista!$A281,0)</f>
        <v>3.4458158054259189</v>
      </c>
      <c r="M281" s="10">
        <f ca="1">+OFFSET(Capital_2!$D$2,base_mayorista!A281,0)</f>
        <v>3.4351377010367652</v>
      </c>
      <c r="N281" s="10">
        <f>+HLOOKUP(VLOOKUP($B281,$AD$3:$AE$12,2,0),costo_laboral!$E$2:$AZ$99,base_mayorista!$A281,0)</f>
        <v>4.4053192303903801</v>
      </c>
      <c r="O281" s="10">
        <f>+HLOOKUP(VLOOKUP($B281,$AD$3:$AE$12,2,0),Participacion1!$D$4:$M$101,base_mayorista!$A281,0)</f>
        <v>1.82162831962087</v>
      </c>
      <c r="P281" s="1"/>
      <c r="Q281" s="10"/>
      <c r="R281" s="10"/>
      <c r="S281" s="10"/>
      <c r="T281" s="14"/>
      <c r="U281" s="38"/>
      <c r="V281" s="38"/>
      <c r="W281" s="38"/>
      <c r="X281" s="38"/>
      <c r="Y281" s="38"/>
      <c r="Z281" s="11"/>
      <c r="AB281" s="38"/>
      <c r="AG281" s="35"/>
    </row>
    <row r="282" spans="1:33" ht="16.5" x14ac:dyDescent="0.3">
      <c r="A282">
        <f t="shared" si="4"/>
        <v>87</v>
      </c>
      <c r="B282">
        <v>3</v>
      </c>
      <c r="C282">
        <v>86</v>
      </c>
      <c r="D282" s="3">
        <v>43496</v>
      </c>
      <c r="E282" s="33">
        <v>19</v>
      </c>
      <c r="F282">
        <v>1</v>
      </c>
      <c r="G282" s="10">
        <f>+HLOOKUP(VLOOKUP($B282,$AD$3:$AE$12,2,0),costos_sf!$D$2:$AZ$99,base_mayorista!$A282,0)</f>
        <v>649033577.43103278</v>
      </c>
      <c r="H282" s="10">
        <f>+HLOOKUP(VLOOKUP($B282,$AD$3:$AE$12,2,0),creditos_sf!$D$2:$AY$99,base_mayorista!$A282,0)</f>
        <v>1451007352.0114501</v>
      </c>
      <c r="I282" s="10">
        <f>+HLOOKUP(VLOOKUP($B282,$AD$3:$AE$12,2,0),creditos_sf!$D$103:$AY$200,base_mayorista!$A282,0)</f>
        <v>4373425466.9285898</v>
      </c>
      <c r="J282" s="10">
        <f>+HLOOKUP(VLOOKUP($B282,$AD$3:$AE$12,2,0),Costo_fondeo!$D$3:$AY$100,base_mayorista!$A282,0)</f>
        <v>3.5016476973863404</v>
      </c>
      <c r="K282" s="10">
        <f>+HLOOKUP(VLOOKUP($B282,$AD$3:$AE$12,2,0),Costo_provisiones!$D$3:$AY$100,base_mayorista!$A282,0)</f>
        <v>2.6496510273238982</v>
      </c>
      <c r="L282" s="10">
        <f>+HLOOKUP(VLOOKUP($B282,$AD$3:$AE$12,2,0),Morosidad_control!$D$4:$AY$101,base_mayorista!$A282,0)</f>
        <v>3.5830328347389653</v>
      </c>
      <c r="M282" s="10">
        <f ca="1">+OFFSET(Capital_2!$D$2,base_mayorista!A282,0)</f>
        <v>3.144198069372997</v>
      </c>
      <c r="N282" s="10">
        <f>+HLOOKUP(VLOOKUP($B282,$AD$3:$AE$12,2,0),costo_laboral!$E$2:$AZ$99,base_mayorista!$A282,0)</f>
        <v>4.3482097570494398</v>
      </c>
      <c r="O282" s="10">
        <f>+HLOOKUP(VLOOKUP($B282,$AD$3:$AE$12,2,0),Participacion1!$D$4:$M$101,base_mayorista!$A282,0)</f>
        <v>1.8644090316984001</v>
      </c>
      <c r="P282" s="1"/>
      <c r="Q282" s="10"/>
      <c r="R282" s="10"/>
      <c r="S282" s="10"/>
      <c r="T282" s="14"/>
      <c r="U282" s="38"/>
      <c r="V282" s="38"/>
      <c r="W282" s="38"/>
      <c r="X282" s="38"/>
      <c r="Y282" s="38"/>
      <c r="Z282" s="11"/>
      <c r="AB282" s="38"/>
      <c r="AG282" s="35"/>
    </row>
    <row r="283" spans="1:33" ht="16.5" x14ac:dyDescent="0.3">
      <c r="A283">
        <f t="shared" si="4"/>
        <v>88</v>
      </c>
      <c r="B283">
        <v>3</v>
      </c>
      <c r="C283">
        <v>87</v>
      </c>
      <c r="D283" s="3">
        <v>43524</v>
      </c>
      <c r="E283" s="33">
        <v>19</v>
      </c>
      <c r="F283">
        <v>1</v>
      </c>
      <c r="G283" s="10">
        <f>+HLOOKUP(VLOOKUP($B283,$AD$3:$AE$12,2,0),costos_sf!$D$2:$AZ$99,base_mayorista!$A283,0)</f>
        <v>661368040.43088591</v>
      </c>
      <c r="H283" s="10">
        <f>+HLOOKUP(VLOOKUP($B283,$AD$3:$AE$12,2,0),creditos_sf!$D$2:$AY$99,base_mayorista!$A283,0)</f>
        <v>1479038633.0806499</v>
      </c>
      <c r="I283" s="10">
        <f>+HLOOKUP(VLOOKUP($B283,$AD$3:$AE$12,2,0),creditos_sf!$D$103:$AY$200,base_mayorista!$A283,0)</f>
        <v>4355477950.4961796</v>
      </c>
      <c r="J283" s="10">
        <f>+HLOOKUP(VLOOKUP($B283,$AD$3:$AE$12,2,0),Costo_fondeo!$D$3:$AY$100,base_mayorista!$A283,0)</f>
        <v>3.5302496009229363</v>
      </c>
      <c r="K283" s="10">
        <f>+HLOOKUP(VLOOKUP($B283,$AD$3:$AE$12,2,0),Costo_provisiones!$D$3:$AY$100,base_mayorista!$A283,0)</f>
        <v>2.5800197612101385</v>
      </c>
      <c r="L283" s="10">
        <f>+HLOOKUP(VLOOKUP($B283,$AD$3:$AE$12,2,0),Morosidad_control!$D$4:$AY$101,base_mayorista!$A283,0)</f>
        <v>3.8770599947106459</v>
      </c>
      <c r="M283" s="10">
        <f ca="1">+OFFSET(Capital_2!$D$2,base_mayorista!A283,0)</f>
        <v>3.1750048296191844</v>
      </c>
      <c r="N283" s="10">
        <f>+HLOOKUP(VLOOKUP($B283,$AD$3:$AE$12,2,0),costo_laboral!$E$2:$AZ$99,base_mayorista!$A283,0)</f>
        <v>4.3803602444524703</v>
      </c>
      <c r="O283" s="10">
        <f>+HLOOKUP(VLOOKUP($B283,$AD$3:$AE$12,2,0),Participacion1!$D$4:$M$101,base_mayorista!$A283,0)</f>
        <v>1.92454043457767</v>
      </c>
      <c r="P283" s="1"/>
      <c r="Q283" s="10"/>
      <c r="R283" s="10"/>
      <c r="S283" s="10"/>
      <c r="T283" s="14"/>
      <c r="U283" s="38"/>
      <c r="V283" s="38"/>
      <c r="W283" s="38"/>
      <c r="X283" s="38"/>
      <c r="Y283" s="38"/>
      <c r="Z283" s="11"/>
      <c r="AB283" s="38"/>
      <c r="AG283" s="35"/>
    </row>
    <row r="284" spans="1:33" ht="16.5" x14ac:dyDescent="0.3">
      <c r="A284">
        <f t="shared" si="4"/>
        <v>89</v>
      </c>
      <c r="B284">
        <v>3</v>
      </c>
      <c r="C284">
        <v>88</v>
      </c>
      <c r="D284" s="3">
        <v>43555</v>
      </c>
      <c r="E284" s="33">
        <v>19</v>
      </c>
      <c r="F284">
        <v>1</v>
      </c>
      <c r="G284" s="10">
        <f>+HLOOKUP(VLOOKUP($B284,$AD$3:$AE$12,2,0),costos_sf!$D$2:$AZ$99,base_mayorista!$A284,0)</f>
        <v>668404722.08634162</v>
      </c>
      <c r="H284" s="10">
        <f>+HLOOKUP(VLOOKUP($B284,$AD$3:$AE$12,2,0),creditos_sf!$D$2:$AY$99,base_mayorista!$A284,0)</f>
        <v>1546547463.9443002</v>
      </c>
      <c r="I284" s="10">
        <f>+HLOOKUP(VLOOKUP($B284,$AD$3:$AE$12,2,0),creditos_sf!$D$103:$AY$200,base_mayorista!$A284,0)</f>
        <v>4381098443.5946198</v>
      </c>
      <c r="J284" s="10">
        <f>+HLOOKUP(VLOOKUP($B284,$AD$3:$AE$12,2,0),Costo_fondeo!$D$3:$AY$100,base_mayorista!$A284,0)</f>
        <v>3.5756336975948781</v>
      </c>
      <c r="K284" s="10">
        <f>+HLOOKUP(VLOOKUP($B284,$AD$3:$AE$12,2,0),Costo_provisiones!$D$3:$AY$100,base_mayorista!$A284,0)</f>
        <v>2.584565023628175</v>
      </c>
      <c r="L284" s="10">
        <f>+HLOOKUP(VLOOKUP($B284,$AD$3:$AE$12,2,0),Morosidad_control!$D$4:$AY$101,base_mayorista!$A284,0)</f>
        <v>3.6998122966025138</v>
      </c>
      <c r="M284" s="10">
        <f ca="1">+OFFSET(Capital_2!$D$2,base_mayorista!A284,0)</f>
        <v>3.2070490236396596</v>
      </c>
      <c r="N284" s="10">
        <f>+HLOOKUP(VLOOKUP($B284,$AD$3:$AE$12,2,0),costo_laboral!$E$2:$AZ$99,base_mayorista!$A284,0)</f>
        <v>4.3975346076293098</v>
      </c>
      <c r="O284" s="10">
        <f>+HLOOKUP(VLOOKUP($B284,$AD$3:$AE$12,2,0),Participacion1!$D$4:$M$101,base_mayorista!$A284,0)</f>
        <v>1.94911937227225</v>
      </c>
      <c r="P284" s="1"/>
      <c r="Q284" s="10"/>
      <c r="R284" s="10"/>
      <c r="S284" s="10"/>
      <c r="T284" s="14"/>
      <c r="U284" s="38"/>
      <c r="V284" s="38"/>
      <c r="W284" s="38"/>
      <c r="X284" s="38"/>
      <c r="Y284" s="38"/>
      <c r="Z284" s="11"/>
      <c r="AB284" s="38"/>
      <c r="AG284" s="35"/>
    </row>
    <row r="285" spans="1:33" ht="16.5" x14ac:dyDescent="0.3">
      <c r="A285">
        <f t="shared" si="4"/>
        <v>90</v>
      </c>
      <c r="B285">
        <v>3</v>
      </c>
      <c r="C285">
        <v>89</v>
      </c>
      <c r="D285" s="3">
        <v>43585</v>
      </c>
      <c r="E285" s="33">
        <v>19</v>
      </c>
      <c r="F285">
        <v>1</v>
      </c>
      <c r="G285" s="10">
        <f>+HLOOKUP(VLOOKUP($B285,$AD$3:$AE$12,2,0),costos_sf!$D$2:$AZ$99,base_mayorista!$A285,0)</f>
        <v>681523275.33601642</v>
      </c>
      <c r="H285" s="10">
        <f>+HLOOKUP(VLOOKUP($B285,$AD$3:$AE$12,2,0),creditos_sf!$D$2:$AY$99,base_mayorista!$A285,0)</f>
        <v>1435486289.2142198</v>
      </c>
      <c r="I285" s="10">
        <f>+HLOOKUP(VLOOKUP($B285,$AD$3:$AE$12,2,0),creditos_sf!$D$103:$AY$200,base_mayorista!$A285,0)</f>
        <v>4469335979.6408396</v>
      </c>
      <c r="J285" s="10">
        <f>+HLOOKUP(VLOOKUP($B285,$AD$3:$AE$12,2,0),Costo_fondeo!$D$3:$AY$100,base_mayorista!$A285,0)</f>
        <v>3.6166083536803937</v>
      </c>
      <c r="K285" s="10">
        <f>+HLOOKUP(VLOOKUP($B285,$AD$3:$AE$12,2,0),Costo_provisiones!$D$3:$AY$100,base_mayorista!$A285,0)</f>
        <v>2.6429485513911652</v>
      </c>
      <c r="L285" s="10">
        <f>+HLOOKUP(VLOOKUP($B285,$AD$3:$AE$12,2,0),Morosidad_control!$D$4:$AY$101,base_mayorista!$A285,0)</f>
        <v>3.5915208886443688</v>
      </c>
      <c r="M285" s="10">
        <f ca="1">+OFFSET(Capital_2!$D$2,base_mayorista!A285,0)</f>
        <v>3.2607827391957867</v>
      </c>
      <c r="N285" s="10">
        <f>+HLOOKUP(VLOOKUP($B285,$AD$3:$AE$12,2,0),costo_laboral!$E$2:$AZ$99,base_mayorista!$A285,0)</f>
        <v>4.4203121513295098</v>
      </c>
      <c r="O285" s="10">
        <f>+HLOOKUP(VLOOKUP($B285,$AD$3:$AE$12,2,0),Participacion1!$D$4:$M$101,base_mayorista!$A285,0)</f>
        <v>1.85494362507997</v>
      </c>
      <c r="P285" s="1"/>
      <c r="Q285" s="10"/>
      <c r="R285" s="10"/>
      <c r="S285" s="10"/>
      <c r="T285" s="14"/>
      <c r="U285" s="38"/>
      <c r="V285" s="38"/>
      <c r="W285" s="38"/>
      <c r="X285" s="38"/>
      <c r="Y285" s="38"/>
      <c r="Z285" s="11"/>
      <c r="AB285" s="38"/>
      <c r="AG285" s="35"/>
    </row>
    <row r="286" spans="1:33" ht="16.5" x14ac:dyDescent="0.3">
      <c r="A286">
        <f t="shared" si="4"/>
        <v>91</v>
      </c>
      <c r="B286">
        <v>3</v>
      </c>
      <c r="C286">
        <v>90</v>
      </c>
      <c r="D286" s="3">
        <v>43616</v>
      </c>
      <c r="E286" s="33">
        <v>19</v>
      </c>
      <c r="F286">
        <v>1</v>
      </c>
      <c r="G286" s="10">
        <f>+HLOOKUP(VLOOKUP($B286,$AD$3:$AE$12,2,0),costos_sf!$D$2:$AZ$99,base_mayorista!$A286,0)</f>
        <v>686346706.21760213</v>
      </c>
      <c r="H286" s="10">
        <f>+HLOOKUP(VLOOKUP($B286,$AD$3:$AE$12,2,0),creditos_sf!$D$2:$AY$99,base_mayorista!$A286,0)</f>
        <v>1509157457.2592301</v>
      </c>
      <c r="I286" s="10">
        <f>+HLOOKUP(VLOOKUP($B286,$AD$3:$AE$12,2,0),creditos_sf!$D$103:$AY$200,base_mayorista!$A286,0)</f>
        <v>4385180808.75105</v>
      </c>
      <c r="J286" s="10">
        <f>+HLOOKUP(VLOOKUP($B286,$AD$3:$AE$12,2,0),Costo_fondeo!$D$3:$AY$100,base_mayorista!$A286,0)</f>
        <v>3.6349987192257247</v>
      </c>
      <c r="K286" s="10">
        <f>+HLOOKUP(VLOOKUP($B286,$AD$3:$AE$12,2,0),Costo_provisiones!$D$3:$AY$100,base_mayorista!$A286,0)</f>
        <v>2.5708576085965125</v>
      </c>
      <c r="L286" s="10">
        <f>+HLOOKUP(VLOOKUP($B286,$AD$3:$AE$12,2,0),Morosidad_control!$D$4:$AY$101,base_mayorista!$A286,0)</f>
        <v>3.709489587901285</v>
      </c>
      <c r="M286" s="10">
        <f ca="1">+OFFSET(Capital_2!$D$2,base_mayorista!A286,0)</f>
        <v>3.2822741119614118</v>
      </c>
      <c r="N286" s="10">
        <f>+HLOOKUP(VLOOKUP($B286,$AD$3:$AE$12,2,0),costo_laboral!$E$2:$AZ$99,base_mayorista!$A286,0)</f>
        <v>4.4655091575032397</v>
      </c>
      <c r="O286" s="10">
        <f>+HLOOKUP(VLOOKUP($B286,$AD$3:$AE$12,2,0),Participacion1!$D$4:$M$101,base_mayorista!$A286,0)</f>
        <v>1.9190569340455601</v>
      </c>
      <c r="P286" s="1"/>
      <c r="Q286" s="10"/>
      <c r="R286" s="10"/>
      <c r="S286" s="10"/>
      <c r="T286" s="14"/>
      <c r="U286" s="38"/>
      <c r="V286" s="38"/>
      <c r="W286" s="38"/>
      <c r="X286" s="38"/>
      <c r="Y286" s="38"/>
      <c r="Z286" s="11"/>
      <c r="AB286" s="38"/>
      <c r="AG286" s="35"/>
    </row>
    <row r="287" spans="1:33" ht="16.5" x14ac:dyDescent="0.3">
      <c r="A287">
        <f t="shared" si="4"/>
        <v>92</v>
      </c>
      <c r="B287">
        <v>3</v>
      </c>
      <c r="C287">
        <v>91</v>
      </c>
      <c r="D287" s="3">
        <v>43646</v>
      </c>
      <c r="E287" s="33">
        <v>19</v>
      </c>
      <c r="F287">
        <v>1</v>
      </c>
      <c r="G287" s="10">
        <f>+HLOOKUP(VLOOKUP($B287,$AD$3:$AE$12,2,0),costos_sf!$D$2:$AZ$99,base_mayorista!$A287,0)</f>
        <v>696489620.5110091</v>
      </c>
      <c r="H287" s="10">
        <f>+HLOOKUP(VLOOKUP($B287,$AD$3:$AE$12,2,0),creditos_sf!$D$2:$AY$99,base_mayorista!$A287,0)</f>
        <v>1466981668.4001901</v>
      </c>
      <c r="I287" s="10">
        <f>+HLOOKUP(VLOOKUP($B287,$AD$3:$AE$12,2,0),creditos_sf!$D$103:$AY$200,base_mayorista!$A287,0)</f>
        <v>4348094574.7372103</v>
      </c>
      <c r="J287" s="10">
        <f>+HLOOKUP(VLOOKUP($B287,$AD$3:$AE$12,2,0),Costo_fondeo!$D$3:$AY$100,base_mayorista!$A287,0)</f>
        <v>3.6712268139612259</v>
      </c>
      <c r="K287" s="10">
        <f>+HLOOKUP(VLOOKUP($B287,$AD$3:$AE$12,2,0),Costo_provisiones!$D$3:$AY$100,base_mayorista!$A287,0)</f>
        <v>2.6661192647772496</v>
      </c>
      <c r="L287" s="10">
        <f>+HLOOKUP(VLOOKUP($B287,$AD$3:$AE$12,2,0),Morosidad_control!$D$4:$AY$101,base_mayorista!$A287,0)</f>
        <v>3.8839422855736023</v>
      </c>
      <c r="M287" s="10">
        <f ca="1">+OFFSET(Capital_2!$D$2,base_mayorista!A287,0)</f>
        <v>3.3170358226156935</v>
      </c>
      <c r="N287" s="10">
        <f>+HLOOKUP(VLOOKUP($B287,$AD$3:$AE$12,2,0),costo_laboral!$E$2:$AZ$99,base_mayorista!$A287,0)</f>
        <v>4.5681180715935898</v>
      </c>
      <c r="O287" s="10">
        <f>+HLOOKUP(VLOOKUP($B287,$AD$3:$AE$12,2,0),Participacion1!$D$4:$M$101,base_mayorista!$A287,0)</f>
        <v>1.8501530875185901</v>
      </c>
      <c r="P287" s="1"/>
      <c r="Q287" s="10"/>
      <c r="R287" s="10"/>
      <c r="S287" s="10"/>
      <c r="T287" s="14"/>
      <c r="U287" s="38"/>
      <c r="V287" s="38"/>
      <c r="W287" s="38"/>
      <c r="X287" s="38"/>
      <c r="Y287" s="38"/>
      <c r="Z287" s="11"/>
      <c r="AB287" s="38"/>
      <c r="AG287" s="35"/>
    </row>
    <row r="288" spans="1:33" ht="16.5" x14ac:dyDescent="0.3">
      <c r="A288">
        <f t="shared" si="4"/>
        <v>93</v>
      </c>
      <c r="B288">
        <v>3</v>
      </c>
      <c r="C288">
        <v>92</v>
      </c>
      <c r="D288" s="3">
        <v>43677</v>
      </c>
      <c r="E288" s="33">
        <v>19</v>
      </c>
      <c r="F288">
        <v>1</v>
      </c>
      <c r="G288" s="10">
        <f>+HLOOKUP(VLOOKUP($B288,$AD$3:$AE$12,2,0),costos_sf!$D$2:$AZ$99,base_mayorista!$A288,0)</f>
        <v>715084235.57600868</v>
      </c>
      <c r="H288" s="10">
        <f>+HLOOKUP(VLOOKUP($B288,$AD$3:$AE$12,2,0),creditos_sf!$D$2:$AY$99,base_mayorista!$A288,0)</f>
        <v>1467816128.8073602</v>
      </c>
      <c r="I288" s="10">
        <f>+HLOOKUP(VLOOKUP($B288,$AD$3:$AE$12,2,0),creditos_sf!$D$103:$AY$200,base_mayorista!$A288,0)</f>
        <v>4425699564.0728693</v>
      </c>
      <c r="J288" s="10">
        <f>+HLOOKUP(VLOOKUP($B288,$AD$3:$AE$12,2,0),Costo_fondeo!$D$3:$AY$100,base_mayorista!$A288,0)</f>
        <v>3.6993487276767691</v>
      </c>
      <c r="K288" s="10">
        <f>+HLOOKUP(VLOOKUP($B288,$AD$3:$AE$12,2,0),Costo_provisiones!$D$3:$AY$100,base_mayorista!$A288,0)</f>
        <v>2.8028208163749011</v>
      </c>
      <c r="L288" s="10">
        <f>+HLOOKUP(VLOOKUP($B288,$AD$3:$AE$12,2,0),Morosidad_control!$D$4:$AY$101,base_mayorista!$A288,0)</f>
        <v>3.797131048976615</v>
      </c>
      <c r="M288" s="10">
        <f ca="1">+OFFSET(Capital_2!$D$2,base_mayorista!A288,0)</f>
        <v>3.3472847310217735</v>
      </c>
      <c r="N288" s="10">
        <f>+HLOOKUP(VLOOKUP($B288,$AD$3:$AE$12,2,0),costo_laboral!$E$2:$AZ$99,base_mayorista!$A288,0)</f>
        <v>4.60339486283209</v>
      </c>
      <c r="O288" s="10">
        <f>+HLOOKUP(VLOOKUP($B288,$AD$3:$AE$12,2,0),Participacion1!$D$4:$M$101,base_mayorista!$A288,0)</f>
        <v>1.85574557718496</v>
      </c>
      <c r="P288" s="1"/>
      <c r="Q288" s="10"/>
      <c r="R288" s="10"/>
      <c r="S288" s="10"/>
      <c r="T288" s="14"/>
      <c r="U288" s="38"/>
      <c r="V288" s="38"/>
      <c r="W288" s="38"/>
      <c r="X288" s="38"/>
      <c r="Y288" s="38"/>
      <c r="Z288" s="11"/>
      <c r="AB288" s="38"/>
      <c r="AG288" s="35"/>
    </row>
    <row r="289" spans="1:33" ht="16.5" x14ac:dyDescent="0.3">
      <c r="A289">
        <f t="shared" si="4"/>
        <v>94</v>
      </c>
      <c r="B289">
        <v>3</v>
      </c>
      <c r="C289">
        <v>93</v>
      </c>
      <c r="D289" s="3">
        <v>43708</v>
      </c>
      <c r="E289" s="33">
        <v>19</v>
      </c>
      <c r="F289">
        <v>1</v>
      </c>
      <c r="G289" s="10">
        <f>+HLOOKUP(VLOOKUP($B289,$AD$3:$AE$12,2,0),costos_sf!$D$2:$AZ$99,base_mayorista!$A289,0)</f>
        <v>732001603.51551318</v>
      </c>
      <c r="H289" s="10">
        <f>+HLOOKUP(VLOOKUP($B289,$AD$3:$AE$12,2,0),creditos_sf!$D$2:$AY$99,base_mayorista!$A289,0)</f>
        <v>1433054995.95487</v>
      </c>
      <c r="I289" s="10">
        <f>+HLOOKUP(VLOOKUP($B289,$AD$3:$AE$12,2,0),creditos_sf!$D$103:$AY$200,base_mayorista!$A289,0)</f>
        <v>4454837791.4257603</v>
      </c>
      <c r="J289" s="10">
        <f>+HLOOKUP(VLOOKUP($B289,$AD$3:$AE$12,2,0),Costo_fondeo!$D$3:$AY$100,base_mayorista!$A289,0)</f>
        <v>3.7187904283130715</v>
      </c>
      <c r="K289" s="10">
        <f>+HLOOKUP(VLOOKUP($B289,$AD$3:$AE$12,2,0),Costo_provisiones!$D$3:$AY$100,base_mayorista!$A289,0)</f>
        <v>2.9623336235699353</v>
      </c>
      <c r="L289" s="10">
        <f>+HLOOKUP(VLOOKUP($B289,$AD$3:$AE$12,2,0),Morosidad_control!$D$4:$AY$101,base_mayorista!$A289,0)</f>
        <v>3.9987276367497451</v>
      </c>
      <c r="M289" s="10">
        <f ca="1">+OFFSET(Capital_2!$D$2,base_mayorista!A289,0)</f>
        <v>3.3701430151037046</v>
      </c>
      <c r="N289" s="10">
        <f>+HLOOKUP(VLOOKUP($B289,$AD$3:$AE$12,2,0),costo_laboral!$E$2:$AZ$99,base_mayorista!$A289,0)</f>
        <v>4.6765547112215096</v>
      </c>
      <c r="O289" s="10">
        <f>+HLOOKUP(VLOOKUP($B289,$AD$3:$AE$12,2,0),Participacion1!$D$4:$M$101,base_mayorista!$A289,0)</f>
        <v>1.77605360846509</v>
      </c>
      <c r="P289" s="1"/>
      <c r="Q289" s="10"/>
      <c r="R289" s="10"/>
      <c r="S289" s="10"/>
      <c r="T289" s="14"/>
      <c r="U289" s="38"/>
      <c r="V289" s="38"/>
      <c r="W289" s="38"/>
      <c r="X289" s="38"/>
      <c r="Y289" s="38"/>
      <c r="Z289" s="11"/>
      <c r="AB289" s="38"/>
      <c r="AG289" s="35"/>
    </row>
    <row r="290" spans="1:33" ht="16.5" x14ac:dyDescent="0.3">
      <c r="A290">
        <f t="shared" si="4"/>
        <v>95</v>
      </c>
      <c r="B290">
        <v>3</v>
      </c>
      <c r="C290">
        <v>94</v>
      </c>
      <c r="D290" s="3">
        <v>43738</v>
      </c>
      <c r="E290" s="33">
        <v>19</v>
      </c>
      <c r="F290">
        <v>1</v>
      </c>
      <c r="G290" s="10">
        <f>+HLOOKUP(VLOOKUP($B290,$AD$3:$AE$12,2,0),costos_sf!$D$2:$AZ$99,base_mayorista!$A290,0)</f>
        <v>742572398.49693286</v>
      </c>
      <c r="H290" s="10">
        <f>+HLOOKUP(VLOOKUP($B290,$AD$3:$AE$12,2,0),creditos_sf!$D$2:$AY$99,base_mayorista!$A290,0)</f>
        <v>1413623075.7583799</v>
      </c>
      <c r="I290" s="10">
        <f>+HLOOKUP(VLOOKUP($B290,$AD$3:$AE$12,2,0),creditos_sf!$D$103:$AY$200,base_mayorista!$A290,0)</f>
        <v>4468918867.8032103</v>
      </c>
      <c r="J290" s="10">
        <f>+HLOOKUP(VLOOKUP($B290,$AD$3:$AE$12,2,0),Costo_fondeo!$D$3:$AY$100,base_mayorista!$A290,0)</f>
        <v>3.7391107160963335</v>
      </c>
      <c r="K290" s="10">
        <f>+HLOOKUP(VLOOKUP($B290,$AD$3:$AE$12,2,0),Costo_provisiones!$D$3:$AY$100,base_mayorista!$A290,0)</f>
        <v>3.0321270566629415</v>
      </c>
      <c r="L290" s="10">
        <f>+HLOOKUP(VLOOKUP($B290,$AD$3:$AE$12,2,0),Morosidad_control!$D$4:$AY$101,base_mayorista!$A290,0)</f>
        <v>4.0273229669489412</v>
      </c>
      <c r="M290" s="10">
        <f ca="1">+OFFSET(Capital_2!$D$2,base_mayorista!A290,0)</f>
        <v>3.3849357024511626</v>
      </c>
      <c r="N290" s="10">
        <f>+HLOOKUP(VLOOKUP($B290,$AD$3:$AE$12,2,0),costo_laboral!$E$2:$AZ$99,base_mayorista!$A290,0)</f>
        <v>4.7332502344445402</v>
      </c>
      <c r="O290" s="10">
        <f>+HLOOKUP(VLOOKUP($B290,$AD$3:$AE$12,2,0),Participacion1!$D$4:$M$101,base_mayorista!$A290,0)</f>
        <v>1.7618254961592701</v>
      </c>
      <c r="P290" s="1"/>
      <c r="Q290" s="10"/>
      <c r="R290" s="10"/>
      <c r="S290" s="10"/>
      <c r="T290" s="14"/>
      <c r="U290" s="38"/>
      <c r="V290" s="38"/>
      <c r="W290" s="38"/>
      <c r="X290" s="38"/>
      <c r="Y290" s="38"/>
      <c r="Z290" s="11"/>
      <c r="AB290" s="38"/>
      <c r="AG290" s="35"/>
    </row>
    <row r="291" spans="1:33" ht="16.5" x14ac:dyDescent="0.3">
      <c r="A291">
        <f t="shared" si="4"/>
        <v>96</v>
      </c>
      <c r="B291">
        <v>3</v>
      </c>
      <c r="C291">
        <v>95</v>
      </c>
      <c r="D291" s="3">
        <v>43769</v>
      </c>
      <c r="E291" s="33">
        <v>19</v>
      </c>
      <c r="F291">
        <v>1</v>
      </c>
      <c r="G291" s="10">
        <f>+HLOOKUP(VLOOKUP($B291,$AD$3:$AE$12,2,0),costos_sf!$D$2:$AZ$99,base_mayorista!$A291,0)</f>
        <v>744535977.37644088</v>
      </c>
      <c r="H291" s="10">
        <f>+HLOOKUP(VLOOKUP($B291,$AD$3:$AE$12,2,0),creditos_sf!$D$2:$AY$99,base_mayorista!$A291,0)</f>
        <v>1339627117.68715</v>
      </c>
      <c r="I291" s="10">
        <f>+HLOOKUP(VLOOKUP($B291,$AD$3:$AE$12,2,0),creditos_sf!$D$103:$AY$200,base_mayorista!$A291,0)</f>
        <v>4490801089.8666992</v>
      </c>
      <c r="J291" s="10">
        <f>+HLOOKUP(VLOOKUP($B291,$AD$3:$AE$12,2,0),Costo_fondeo!$D$3:$AY$100,base_mayorista!$A291,0)</f>
        <v>3.7603389762370285</v>
      </c>
      <c r="K291" s="10">
        <f>+HLOOKUP(VLOOKUP($B291,$AD$3:$AE$12,2,0),Costo_provisiones!$D$3:$AY$100,base_mayorista!$A291,0)</f>
        <v>3.0265188428731964</v>
      </c>
      <c r="L291" s="10">
        <f>+HLOOKUP(VLOOKUP($B291,$AD$3:$AE$12,2,0),Morosidad_control!$D$4:$AY$101,base_mayorista!$A291,0)</f>
        <v>3.894777416710709</v>
      </c>
      <c r="M291" s="10">
        <f ca="1">+OFFSET(Capital_2!$D$2,base_mayorista!A291,0)</f>
        <v>3.4123935475815319</v>
      </c>
      <c r="N291" s="10">
        <f>+HLOOKUP(VLOOKUP($B291,$AD$3:$AE$12,2,0),costo_laboral!$E$2:$AZ$99,base_mayorista!$A291,0)</f>
        <v>4.7481252397210802</v>
      </c>
      <c r="O291" s="10">
        <f>+HLOOKUP(VLOOKUP($B291,$AD$3:$AE$12,2,0),Participacion1!$D$4:$M$101,base_mayorista!$A291,0)</f>
        <v>1.65976236818419</v>
      </c>
      <c r="P291" s="1"/>
      <c r="Q291" s="10"/>
      <c r="R291" s="10"/>
      <c r="S291" s="10"/>
      <c r="T291" s="14"/>
      <c r="U291" s="38"/>
      <c r="V291" s="38"/>
      <c r="W291" s="38"/>
      <c r="X291" s="38"/>
      <c r="Y291" s="38"/>
      <c r="Z291" s="11"/>
      <c r="AB291" s="38"/>
      <c r="AG291" s="35"/>
    </row>
    <row r="292" spans="1:33" ht="16.5" x14ac:dyDescent="0.3">
      <c r="A292">
        <f t="shared" si="4"/>
        <v>97</v>
      </c>
      <c r="B292">
        <v>3</v>
      </c>
      <c r="C292">
        <v>96</v>
      </c>
      <c r="D292" s="3">
        <v>43799</v>
      </c>
      <c r="E292" s="33">
        <v>19</v>
      </c>
      <c r="F292">
        <v>1</v>
      </c>
      <c r="G292" s="10">
        <f>+HLOOKUP(VLOOKUP($B292,$AD$3:$AE$12,2,0),costos_sf!$D$2:$AZ$99,base_mayorista!$A292,0)</f>
        <v>793266605.17330408</v>
      </c>
      <c r="H292" s="10">
        <f>+HLOOKUP(VLOOKUP($B292,$AD$3:$AE$12,2,0),creditos_sf!$D$2:$AY$99,base_mayorista!$A292,0)</f>
        <v>1332871669.3224299</v>
      </c>
      <c r="I292" s="10">
        <f>+HLOOKUP(VLOOKUP($B292,$AD$3:$AE$12,2,0),creditos_sf!$D$103:$AY$200,base_mayorista!$A292,0)</f>
        <v>4448089574.6603098</v>
      </c>
      <c r="J292" s="10">
        <f>+HLOOKUP(VLOOKUP($B292,$AD$3:$AE$12,2,0),Costo_fondeo!$D$3:$AY$100,base_mayorista!$A292,0)</f>
        <v>3.7799436691352439</v>
      </c>
      <c r="K292" s="10">
        <f>+HLOOKUP(VLOOKUP($B292,$AD$3:$AE$12,2,0),Costo_provisiones!$D$3:$AY$100,base_mayorista!$A292,0)</f>
        <v>3.4138963361335448</v>
      </c>
      <c r="L292" s="10">
        <f>+HLOOKUP(VLOOKUP($B292,$AD$3:$AE$12,2,0),Morosidad_control!$D$4:$AY$101,base_mayorista!$A292,0)</f>
        <v>3.8253843256089612</v>
      </c>
      <c r="M292" s="10">
        <f ca="1">+OFFSET(Capital_2!$D$2,base_mayorista!A292,0)</f>
        <v>3.3960163093664169</v>
      </c>
      <c r="N292" s="10">
        <f>+HLOOKUP(VLOOKUP($B292,$AD$3:$AE$12,2,0),costo_laboral!$E$2:$AZ$99,base_mayorista!$A292,0)</f>
        <v>4.7867764874401599</v>
      </c>
      <c r="O292" s="10">
        <f>+HLOOKUP(VLOOKUP($B292,$AD$3:$AE$12,2,0),Participacion1!$D$4:$M$101,base_mayorista!$A292,0)</f>
        <v>1.6494910726591401</v>
      </c>
      <c r="P292" s="1"/>
      <c r="Q292" s="10"/>
      <c r="R292" s="10"/>
      <c r="S292" s="10"/>
      <c r="T292" s="14"/>
      <c r="U292" s="38"/>
      <c r="V292" s="38"/>
      <c r="W292" s="38"/>
      <c r="X292" s="38"/>
      <c r="Y292" s="38"/>
      <c r="Z292" s="11"/>
      <c r="AB292" s="38"/>
      <c r="AG292" s="35"/>
    </row>
    <row r="293" spans="1:33" ht="16.5" x14ac:dyDescent="0.3">
      <c r="A293">
        <f t="shared" si="4"/>
        <v>98</v>
      </c>
      <c r="B293">
        <v>3</v>
      </c>
      <c r="C293">
        <v>97</v>
      </c>
      <c r="D293" s="3">
        <v>43830</v>
      </c>
      <c r="E293" s="33">
        <v>19</v>
      </c>
      <c r="F293">
        <v>1</v>
      </c>
      <c r="G293" s="10">
        <f>+HLOOKUP(VLOOKUP($B293,$AD$3:$AE$12,2,0),costos_sf!$D$2:$AZ$99,base_mayorista!$A293,0)</f>
        <v>789099635.42873883</v>
      </c>
      <c r="H293" s="10">
        <f>+HLOOKUP(VLOOKUP($B293,$AD$3:$AE$12,2,0),creditos_sf!$D$2:$AY$99,base_mayorista!$A293,0)</f>
        <v>1348985747.8080599</v>
      </c>
      <c r="I293" s="10">
        <f>+HLOOKUP(VLOOKUP($B293,$AD$3:$AE$12,2,0),creditos_sf!$D$103:$AY$200,base_mayorista!$A293,0)</f>
        <v>4438424383.70646</v>
      </c>
      <c r="J293" s="10">
        <f>+HLOOKUP(VLOOKUP($B293,$AD$3:$AE$12,2,0),Costo_fondeo!$D$3:$AY$100,base_mayorista!$A293,0)</f>
        <v>3.7899133053614671</v>
      </c>
      <c r="K293" s="10">
        <f>+HLOOKUP(VLOOKUP($B293,$AD$3:$AE$12,2,0),Costo_provisiones!$D$3:$AY$100,base_mayorista!$A293,0)</f>
        <v>3.4903402766264704</v>
      </c>
      <c r="L293" s="10">
        <f>+HLOOKUP(VLOOKUP($B293,$AD$3:$AE$12,2,0),Morosidad_control!$D$4:$AY$101,base_mayorista!$A293,0)</f>
        <v>4.0317109423797106</v>
      </c>
      <c r="M293" s="10">
        <f ca="1">+OFFSET(Capital_2!$D$2,base_mayorista!A293,0)</f>
        <v>3.3787771447242938</v>
      </c>
      <c r="N293" s="10">
        <f>+HLOOKUP(VLOOKUP($B293,$AD$3:$AE$12,2,0),costo_laboral!$E$2:$AZ$99,base_mayorista!$A293,0)</f>
        <v>4.6292480155183098</v>
      </c>
      <c r="O293" s="10">
        <f>+HLOOKUP(VLOOKUP($B293,$AD$3:$AE$12,2,0),Participacion1!$D$4:$M$101,base_mayorista!$A293,0)</f>
        <v>1.6990226178935901</v>
      </c>
      <c r="P293" s="1"/>
      <c r="Q293" s="10"/>
      <c r="R293" s="10"/>
      <c r="S293" s="10"/>
      <c r="T293" s="14"/>
      <c r="U293" s="38"/>
      <c r="V293" s="38"/>
      <c r="W293" s="38"/>
      <c r="X293" s="38"/>
      <c r="Y293" s="38"/>
      <c r="Z293" s="11"/>
      <c r="AB293" s="38"/>
      <c r="AG293" s="35"/>
    </row>
    <row r="294" spans="1:33" ht="16.5" x14ac:dyDescent="0.3">
      <c r="A294">
        <f t="shared" si="4"/>
        <v>2</v>
      </c>
      <c r="B294">
        <v>4</v>
      </c>
      <c r="C294">
        <v>1</v>
      </c>
      <c r="D294" s="3">
        <v>40908</v>
      </c>
      <c r="E294" s="33">
        <v>11</v>
      </c>
      <c r="F294">
        <v>1</v>
      </c>
      <c r="G294" s="10">
        <f>+HLOOKUP(VLOOKUP($B294,$AD$3:$AE$12,2,0),costos_sf!$D$2:$AZ$99,base_mayorista!$A294,0)</f>
        <v>408336698.94280988</v>
      </c>
      <c r="H294" s="10">
        <f>+HLOOKUP(VLOOKUP($B294,$AD$3:$AE$12,2,0),creditos_sf!$D$2:$AY$99,base_mayorista!$A294,0)</f>
        <v>593438750.83812976</v>
      </c>
      <c r="I294" s="10">
        <f>+HLOOKUP(VLOOKUP($B294,$AD$3:$AE$12,2,0),creditos_sf!$D$103:$AY$200,base_mayorista!$A294,0)</f>
        <v>1427789118.5713</v>
      </c>
      <c r="J294" s="10">
        <f>+HLOOKUP(VLOOKUP($B294,$AD$3:$AE$12,2,0),Costo_fondeo!$D$3:$AY$100,base_mayorista!$A294,0)</f>
        <v>1.9686710123489979</v>
      </c>
      <c r="K294" s="10">
        <f>+HLOOKUP(VLOOKUP($B294,$AD$3:$AE$12,2,0),Costo_provisiones!$D$3:$AY$100,base_mayorista!$A294,0)</f>
        <v>3.1825711979370932</v>
      </c>
      <c r="L294" s="10">
        <f>+HLOOKUP(VLOOKUP($B294,$AD$3:$AE$12,2,0),Morosidad_control!$D$4:$AY$101,base_mayorista!$A294,0)</f>
        <v>2.5601209969882497</v>
      </c>
      <c r="M294" s="10">
        <f ca="1">+OFFSET(Capital_2!$D$2,base_mayorista!A294,0)</f>
        <v>3.518992143247762</v>
      </c>
      <c r="N294" s="10">
        <f>+HLOOKUP(VLOOKUP($B294,$AD$3:$AE$12,2,0),costo_laboral!$E$2:$AZ$99,base_mayorista!$A294,0)</f>
        <v>10.812819160252388</v>
      </c>
      <c r="O294" s="10">
        <f>+HLOOKUP(VLOOKUP($B294,$AD$3:$AE$12,2,0),Participacion1!$D$4:$M$101,base_mayorista!$A294,0)</f>
        <v>1.4078179822165724</v>
      </c>
      <c r="P294" s="1"/>
      <c r="Q294" s="10"/>
      <c r="R294" s="10"/>
      <c r="S294" s="10"/>
      <c r="T294" s="14"/>
      <c r="U294" s="38"/>
      <c r="V294" s="38"/>
      <c r="W294" s="38"/>
      <c r="X294" s="38"/>
      <c r="Y294" s="38"/>
      <c r="Z294" s="11"/>
      <c r="AB294" s="38"/>
      <c r="AG294" s="35"/>
    </row>
    <row r="295" spans="1:33" ht="16.5" x14ac:dyDescent="0.3">
      <c r="A295">
        <f t="shared" si="4"/>
        <v>3</v>
      </c>
      <c r="B295">
        <v>4</v>
      </c>
      <c r="C295">
        <v>2</v>
      </c>
      <c r="D295" s="3">
        <v>40939</v>
      </c>
      <c r="E295" s="33">
        <v>12</v>
      </c>
      <c r="F295">
        <v>1</v>
      </c>
      <c r="G295" s="10">
        <f>+HLOOKUP(VLOOKUP($B295,$AD$3:$AE$12,2,0),costos_sf!$D$2:$AZ$99,base_mayorista!$A295,0)</f>
        <v>382845138.25292724</v>
      </c>
      <c r="H295" s="10">
        <f>+HLOOKUP(VLOOKUP($B295,$AD$3:$AE$12,2,0),creditos_sf!$D$2:$AY$99,base_mayorista!$A295,0)</f>
        <v>562803914.92099631</v>
      </c>
      <c r="I295" s="10">
        <f>+HLOOKUP(VLOOKUP($B295,$AD$3:$AE$12,2,0),creditos_sf!$D$103:$AY$200,base_mayorista!$A295,0)</f>
        <v>1450101036.6308</v>
      </c>
      <c r="J295" s="10">
        <f>+HLOOKUP(VLOOKUP($B295,$AD$3:$AE$12,2,0),Costo_fondeo!$D$3:$AY$100,base_mayorista!$A295,0)</f>
        <v>1.9957019840431629</v>
      </c>
      <c r="K295" s="10">
        <f>+HLOOKUP(VLOOKUP($B295,$AD$3:$AE$12,2,0),Costo_provisiones!$D$3:$AY$100,base_mayorista!$A295,0)</f>
        <v>3.1176555903508065</v>
      </c>
      <c r="L295" s="10">
        <f>+HLOOKUP(VLOOKUP($B295,$AD$3:$AE$12,2,0),Morosidad_control!$D$4:$AY$101,base_mayorista!$A295,0)</f>
        <v>2.1442035985574686</v>
      </c>
      <c r="M295" s="10">
        <f ca="1">+OFFSET(Capital_2!$D$2,base_mayorista!A295,0)</f>
        <v>3.5649149268123814</v>
      </c>
      <c r="N295" s="10">
        <f>+HLOOKUP(VLOOKUP($B295,$AD$3:$AE$12,2,0),costo_laboral!$E$2:$AZ$99,base_mayorista!$A295,0)</f>
        <v>9.656623855269995</v>
      </c>
      <c r="O295" s="10">
        <f>+HLOOKUP(VLOOKUP($B295,$AD$3:$AE$12,2,0),Participacion1!$D$4:$M$101,base_mayorista!$A295,0)</f>
        <v>1.3178728442878933</v>
      </c>
      <c r="P295" s="1"/>
      <c r="Q295" s="10"/>
      <c r="R295" s="10"/>
      <c r="S295" s="10"/>
      <c r="T295" s="14"/>
      <c r="U295" s="38"/>
      <c r="V295" s="38"/>
      <c r="W295" s="38"/>
      <c r="X295" s="38"/>
      <c r="Y295" s="38"/>
      <c r="Z295" s="11"/>
      <c r="AB295" s="38"/>
      <c r="AG295" s="35"/>
    </row>
    <row r="296" spans="1:33" ht="16.5" x14ac:dyDescent="0.3">
      <c r="A296">
        <f t="shared" si="4"/>
        <v>4</v>
      </c>
      <c r="B296">
        <v>4</v>
      </c>
      <c r="C296">
        <v>3</v>
      </c>
      <c r="D296" s="3">
        <v>40968</v>
      </c>
      <c r="E296" s="33">
        <v>12</v>
      </c>
      <c r="F296">
        <v>1</v>
      </c>
      <c r="G296" s="10">
        <f>+HLOOKUP(VLOOKUP($B296,$AD$3:$AE$12,2,0),costos_sf!$D$2:$AZ$99,base_mayorista!$A296,0)</f>
        <v>402371542.01310647</v>
      </c>
      <c r="H296" s="10">
        <f>+HLOOKUP(VLOOKUP($B296,$AD$3:$AE$12,2,0),creditos_sf!$D$2:$AY$99,base_mayorista!$A296,0)</f>
        <v>632287314.31682765</v>
      </c>
      <c r="I296" s="10">
        <f>+HLOOKUP(VLOOKUP($B296,$AD$3:$AE$12,2,0),creditos_sf!$D$103:$AY$200,base_mayorista!$A296,0)</f>
        <v>1504564523.7352002</v>
      </c>
      <c r="J296" s="10">
        <f>+HLOOKUP(VLOOKUP($B296,$AD$3:$AE$12,2,0),Costo_fondeo!$D$3:$AY$100,base_mayorista!$A296,0)</f>
        <v>2.037419180287309</v>
      </c>
      <c r="K296" s="10">
        <f>+HLOOKUP(VLOOKUP($B296,$AD$3:$AE$12,2,0),Costo_provisiones!$D$3:$AY$100,base_mayorista!$A296,0)</f>
        <v>3.0610043905520059</v>
      </c>
      <c r="L296" s="10">
        <f>+HLOOKUP(VLOOKUP($B296,$AD$3:$AE$12,2,0),Morosidad_control!$D$4:$AY$101,base_mayorista!$A296,0)</f>
        <v>1.8731276432401158</v>
      </c>
      <c r="M296" s="10">
        <f ca="1">+OFFSET(Capital_2!$D$2,base_mayorista!A296,0)</f>
        <v>3.6045728554123184</v>
      </c>
      <c r="N296" s="10">
        <f>+HLOOKUP(VLOOKUP($B296,$AD$3:$AE$12,2,0),costo_laboral!$E$2:$AZ$99,base_mayorista!$A296,0)</f>
        <v>9.080900056642518</v>
      </c>
      <c r="O296" s="10">
        <f>+HLOOKUP(VLOOKUP($B296,$AD$3:$AE$12,2,0),Participacion1!$D$4:$M$101,base_mayorista!$A296,0)</f>
        <v>1.5250489961808606</v>
      </c>
      <c r="P296" s="1"/>
      <c r="Q296" s="10"/>
      <c r="R296" s="10"/>
      <c r="S296" s="10"/>
      <c r="T296" s="14"/>
      <c r="U296" s="38"/>
      <c r="V296" s="38"/>
      <c r="W296" s="38"/>
      <c r="X296" s="38"/>
      <c r="Y296" s="38"/>
      <c r="Z296" s="11"/>
      <c r="AB296" s="38"/>
      <c r="AG296" s="35"/>
    </row>
    <row r="297" spans="1:33" ht="16.5" x14ac:dyDescent="0.3">
      <c r="A297">
        <f t="shared" si="4"/>
        <v>5</v>
      </c>
      <c r="B297">
        <v>4</v>
      </c>
      <c r="C297">
        <v>4</v>
      </c>
      <c r="D297" s="3">
        <v>40999</v>
      </c>
      <c r="E297" s="33">
        <v>12</v>
      </c>
      <c r="F297">
        <v>1</v>
      </c>
      <c r="G297" s="10">
        <f>+HLOOKUP(VLOOKUP($B297,$AD$3:$AE$12,2,0),costos_sf!$D$2:$AZ$99,base_mayorista!$A297,0)</f>
        <v>421276501.86640567</v>
      </c>
      <c r="H297" s="10">
        <f>+HLOOKUP(VLOOKUP($B297,$AD$3:$AE$12,2,0),creditos_sf!$D$2:$AY$99,base_mayorista!$A297,0)</f>
        <v>613990712.74616778</v>
      </c>
      <c r="I297" s="10">
        <f>+HLOOKUP(VLOOKUP($B297,$AD$3:$AE$12,2,0),creditos_sf!$D$103:$AY$200,base_mayorista!$A297,0)</f>
        <v>1524305086.3587201</v>
      </c>
      <c r="J297" s="10">
        <f>+HLOOKUP(VLOOKUP($B297,$AD$3:$AE$12,2,0),Costo_fondeo!$D$3:$AY$100,base_mayorista!$A297,0)</f>
        <v>2.0861705830314574</v>
      </c>
      <c r="K297" s="10">
        <f>+HLOOKUP(VLOOKUP($B297,$AD$3:$AE$12,2,0),Costo_provisiones!$D$3:$AY$100,base_mayorista!$A297,0)</f>
        <v>2.723863769855754</v>
      </c>
      <c r="L297" s="10">
        <f>+HLOOKUP(VLOOKUP($B297,$AD$3:$AE$12,2,0),Morosidad_control!$D$4:$AY$101,base_mayorista!$A297,0)</f>
        <v>1.9574425357816794</v>
      </c>
      <c r="M297" s="10">
        <f ca="1">+OFFSET(Capital_2!$D$2,base_mayorista!A297,0)</f>
        <v>3.6441469759495817</v>
      </c>
      <c r="N297" s="10">
        <f>+HLOOKUP(VLOOKUP($B297,$AD$3:$AE$12,2,0),costo_laboral!$E$2:$AZ$99,base_mayorista!$A297,0)</f>
        <v>9.1771406967906177</v>
      </c>
      <c r="O297" s="10">
        <f>+HLOOKUP(VLOOKUP($B297,$AD$3:$AE$12,2,0),Participacion1!$D$4:$M$101,base_mayorista!$A297,0)</f>
        <v>1.4776164775399252</v>
      </c>
      <c r="P297" s="1"/>
      <c r="Q297" s="10"/>
      <c r="R297" s="10"/>
      <c r="S297" s="10"/>
      <c r="T297" s="14"/>
      <c r="U297" s="38"/>
      <c r="V297" s="38"/>
      <c r="W297" s="38"/>
      <c r="X297" s="38"/>
      <c r="Y297" s="38"/>
      <c r="Z297" s="11"/>
      <c r="AB297" s="38"/>
      <c r="AG297" s="35"/>
    </row>
    <row r="298" spans="1:33" ht="16.5" x14ac:dyDescent="0.3">
      <c r="A298">
        <f t="shared" si="4"/>
        <v>6</v>
      </c>
      <c r="B298">
        <v>4</v>
      </c>
      <c r="C298">
        <v>5</v>
      </c>
      <c r="D298" s="3">
        <v>41029</v>
      </c>
      <c r="E298" s="33">
        <v>12</v>
      </c>
      <c r="F298">
        <v>1</v>
      </c>
      <c r="G298" s="10">
        <f>+HLOOKUP(VLOOKUP($B298,$AD$3:$AE$12,2,0),costos_sf!$D$2:$AZ$99,base_mayorista!$A298,0)</f>
        <v>480965806.80161065</v>
      </c>
      <c r="H298" s="10">
        <f>+HLOOKUP(VLOOKUP($B298,$AD$3:$AE$12,2,0),creditos_sf!$D$2:$AY$99,base_mayorista!$A298,0)</f>
        <v>664089083.84064376</v>
      </c>
      <c r="I298" s="10">
        <f>+HLOOKUP(VLOOKUP($B298,$AD$3:$AE$12,2,0),creditos_sf!$D$103:$AY$200,base_mayorista!$A298,0)</f>
        <v>1548641767.6640601</v>
      </c>
      <c r="J298" s="10">
        <f>+HLOOKUP(VLOOKUP($B298,$AD$3:$AE$12,2,0),Costo_fondeo!$D$3:$AY$100,base_mayorista!$A298,0)</f>
        <v>2.1049520852545185</v>
      </c>
      <c r="K298" s="10">
        <f>+HLOOKUP(VLOOKUP($B298,$AD$3:$AE$12,2,0),Costo_provisiones!$D$3:$AY$100,base_mayorista!$A298,0)</f>
        <v>2.4398568839134556</v>
      </c>
      <c r="L298" s="10">
        <f>+HLOOKUP(VLOOKUP($B298,$AD$3:$AE$12,2,0),Morosidad_control!$D$4:$AY$101,base_mayorista!$A298,0)</f>
        <v>2.1915482940004027</v>
      </c>
      <c r="M298" s="10">
        <f ca="1">+OFFSET(Capital_2!$D$2,base_mayorista!A298,0)</f>
        <v>3.6866707606514586</v>
      </c>
      <c r="N298" s="10">
        <f>+HLOOKUP(VLOOKUP($B298,$AD$3:$AE$12,2,0),costo_laboral!$E$2:$AZ$99,base_mayorista!$A298,0)</f>
        <v>8.7457521725712208</v>
      </c>
      <c r="O298" s="10">
        <f>+HLOOKUP(VLOOKUP($B298,$AD$3:$AE$12,2,0),Participacion1!$D$4:$M$101,base_mayorista!$A298,0)</f>
        <v>1.6054398386974984</v>
      </c>
      <c r="P298" s="1"/>
      <c r="Q298" s="10"/>
      <c r="R298" s="10"/>
      <c r="S298" s="10"/>
      <c r="T298" s="14"/>
      <c r="U298" s="38"/>
      <c r="V298" s="38"/>
      <c r="W298" s="38"/>
      <c r="X298" s="38"/>
      <c r="Y298" s="38"/>
      <c r="Z298" s="11"/>
      <c r="AB298" s="38"/>
      <c r="AG298" s="35"/>
    </row>
    <row r="299" spans="1:33" ht="16.5" x14ac:dyDescent="0.3">
      <c r="A299">
        <f t="shared" si="4"/>
        <v>7</v>
      </c>
      <c r="B299">
        <v>4</v>
      </c>
      <c r="C299">
        <v>6</v>
      </c>
      <c r="D299" s="3">
        <v>41060</v>
      </c>
      <c r="E299" s="33">
        <v>12</v>
      </c>
      <c r="F299">
        <v>1</v>
      </c>
      <c r="G299" s="10">
        <f>+HLOOKUP(VLOOKUP($B299,$AD$3:$AE$12,2,0),costos_sf!$D$2:$AZ$99,base_mayorista!$A299,0)</f>
        <v>356275502.50394022</v>
      </c>
      <c r="H299" s="10">
        <f>+HLOOKUP(VLOOKUP($B299,$AD$3:$AE$12,2,0),creditos_sf!$D$2:$AY$99,base_mayorista!$A299,0)</f>
        <v>706310690.94632721</v>
      </c>
      <c r="I299" s="10">
        <f>+HLOOKUP(VLOOKUP($B299,$AD$3:$AE$12,2,0),creditos_sf!$D$103:$AY$200,base_mayorista!$A299,0)</f>
        <v>1579913003.3659599</v>
      </c>
      <c r="J299" s="10">
        <f>+HLOOKUP(VLOOKUP($B299,$AD$3:$AE$12,2,0),Costo_fondeo!$D$3:$AY$100,base_mayorista!$A299,0)</f>
        <v>2.1612725230616996</v>
      </c>
      <c r="K299" s="10">
        <f>+HLOOKUP(VLOOKUP($B299,$AD$3:$AE$12,2,0),Costo_provisiones!$D$3:$AY$100,base_mayorista!$A299,0)</f>
        <v>2.4545572087696184</v>
      </c>
      <c r="L299" s="10">
        <f>+HLOOKUP(VLOOKUP($B299,$AD$3:$AE$12,2,0),Morosidad_control!$D$4:$AY$101,base_mayorista!$A299,0)</f>
        <v>2.1628516504256909</v>
      </c>
      <c r="M299" s="10">
        <f ca="1">+OFFSET(Capital_2!$D$2,base_mayorista!A299,0)</f>
        <v>3.7432616406065877</v>
      </c>
      <c r="N299" s="10">
        <f>+HLOOKUP(VLOOKUP($B299,$AD$3:$AE$12,2,0),costo_laboral!$E$2:$AZ$99,base_mayorista!$A299,0)</f>
        <v>8.1505740426192492</v>
      </c>
      <c r="O299" s="10">
        <f>+HLOOKUP(VLOOKUP($B299,$AD$3:$AE$12,2,0),Participacion1!$D$4:$M$101,base_mayorista!$A299,0)</f>
        <v>1.6725421501376327</v>
      </c>
      <c r="P299" s="1"/>
      <c r="Q299" s="10"/>
      <c r="R299" s="10"/>
      <c r="S299" s="10"/>
      <c r="T299" s="14"/>
      <c r="U299" s="38"/>
      <c r="V299" s="38"/>
      <c r="W299" s="38"/>
      <c r="X299" s="38"/>
      <c r="Y299" s="38"/>
      <c r="Z299" s="11"/>
      <c r="AB299" s="38"/>
      <c r="AG299" s="35"/>
    </row>
    <row r="300" spans="1:33" ht="16.5" x14ac:dyDescent="0.3">
      <c r="A300">
        <f t="shared" si="4"/>
        <v>8</v>
      </c>
      <c r="B300">
        <v>4</v>
      </c>
      <c r="C300">
        <v>7</v>
      </c>
      <c r="D300" s="3">
        <v>41090</v>
      </c>
      <c r="E300" s="33">
        <v>12</v>
      </c>
      <c r="F300">
        <v>1</v>
      </c>
      <c r="G300" s="10">
        <f>+HLOOKUP(VLOOKUP($B300,$AD$3:$AE$12,2,0),costos_sf!$D$2:$AZ$99,base_mayorista!$A300,0)</f>
        <v>343601392.88128954</v>
      </c>
      <c r="H300" s="10">
        <f>+HLOOKUP(VLOOKUP($B300,$AD$3:$AE$12,2,0),creditos_sf!$D$2:$AY$99,base_mayorista!$A300,0)</f>
        <v>692959719.79080939</v>
      </c>
      <c r="I300" s="10">
        <f>+HLOOKUP(VLOOKUP($B300,$AD$3:$AE$12,2,0),creditos_sf!$D$103:$AY$200,base_mayorista!$A300,0)</f>
        <v>1595103116.71719</v>
      </c>
      <c r="J300" s="10">
        <f>+HLOOKUP(VLOOKUP($B300,$AD$3:$AE$12,2,0),Costo_fondeo!$D$3:$AY$100,base_mayorista!$A300,0)</f>
        <v>2.2238438140673042</v>
      </c>
      <c r="K300" s="10">
        <f>+HLOOKUP(VLOOKUP($B300,$AD$3:$AE$12,2,0),Costo_provisiones!$D$3:$AY$100,base_mayorista!$A300,0)</f>
        <v>2.304252996268263</v>
      </c>
      <c r="L300" s="10">
        <f>+HLOOKUP(VLOOKUP($B300,$AD$3:$AE$12,2,0),Morosidad_control!$D$4:$AY$101,base_mayorista!$A300,0)</f>
        <v>1.9874998555678953</v>
      </c>
      <c r="M300" s="10">
        <f ca="1">+OFFSET(Capital_2!$D$2,base_mayorista!A300,0)</f>
        <v>3.7659791083914693</v>
      </c>
      <c r="N300" s="10">
        <f>+HLOOKUP(VLOOKUP($B300,$AD$3:$AE$12,2,0),costo_laboral!$E$2:$AZ$99,base_mayorista!$A300,0)</f>
        <v>7.9528578342656084</v>
      </c>
      <c r="O300" s="10">
        <f>+HLOOKUP(VLOOKUP($B300,$AD$3:$AE$12,2,0),Participacion1!$D$4:$M$101,base_mayorista!$A300,0)</f>
        <v>1.6168157458099877</v>
      </c>
      <c r="P300" s="1"/>
      <c r="Q300" s="10"/>
      <c r="R300" s="10"/>
      <c r="S300" s="10"/>
      <c r="T300" s="14"/>
      <c r="U300" s="38"/>
      <c r="V300" s="38"/>
      <c r="W300" s="38"/>
      <c r="X300" s="38"/>
      <c r="Y300" s="38"/>
      <c r="Z300" s="11"/>
      <c r="AB300" s="38"/>
      <c r="AG300" s="35"/>
    </row>
    <row r="301" spans="1:33" ht="16.5" x14ac:dyDescent="0.3">
      <c r="A301">
        <f t="shared" si="4"/>
        <v>9</v>
      </c>
      <c r="B301">
        <v>4</v>
      </c>
      <c r="C301">
        <v>8</v>
      </c>
      <c r="D301" s="3">
        <v>41121</v>
      </c>
      <c r="E301" s="33">
        <v>12</v>
      </c>
      <c r="F301">
        <v>1</v>
      </c>
      <c r="G301" s="10">
        <f>+HLOOKUP(VLOOKUP($B301,$AD$3:$AE$12,2,0),costos_sf!$D$2:$AZ$99,base_mayorista!$A301,0)</f>
        <v>341411058.85971218</v>
      </c>
      <c r="H301" s="10">
        <f>+HLOOKUP(VLOOKUP($B301,$AD$3:$AE$12,2,0),creditos_sf!$D$2:$AY$99,base_mayorista!$A301,0)</f>
        <v>665381011.85092258</v>
      </c>
      <c r="I301" s="10">
        <f>+HLOOKUP(VLOOKUP($B301,$AD$3:$AE$12,2,0),creditos_sf!$D$103:$AY$200,base_mayorista!$A301,0)</f>
        <v>1620680464.29194</v>
      </c>
      <c r="J301" s="10">
        <f>+HLOOKUP(VLOOKUP($B301,$AD$3:$AE$12,2,0),Costo_fondeo!$D$3:$AY$100,base_mayorista!$A301,0)</f>
        <v>2.2556665540808196</v>
      </c>
      <c r="K301" s="10">
        <f>+HLOOKUP(VLOOKUP($B301,$AD$3:$AE$12,2,0),Costo_provisiones!$D$3:$AY$100,base_mayorista!$A301,0)</f>
        <v>2.3062372892489025</v>
      </c>
      <c r="L301" s="10">
        <f>+HLOOKUP(VLOOKUP($B301,$AD$3:$AE$12,2,0),Morosidad_control!$D$4:$AY$101,base_mayorista!$A301,0)</f>
        <v>2.2685671304263986</v>
      </c>
      <c r="M301" s="10">
        <f ca="1">+OFFSET(Capital_2!$D$2,base_mayorista!A301,0)</f>
        <v>3.7900682632030773</v>
      </c>
      <c r="N301" s="10">
        <f>+HLOOKUP(VLOOKUP($B301,$AD$3:$AE$12,2,0),costo_laboral!$E$2:$AZ$99,base_mayorista!$A301,0)</f>
        <v>7.9568079407655095</v>
      </c>
      <c r="O301" s="10">
        <f>+HLOOKUP(VLOOKUP($B301,$AD$3:$AE$12,2,0),Participacion1!$D$4:$M$101,base_mayorista!$A301,0)</f>
        <v>1.5149074538080936</v>
      </c>
      <c r="P301" s="1"/>
      <c r="Q301" s="10"/>
      <c r="R301" s="10"/>
      <c r="S301" s="10"/>
      <c r="T301" s="14"/>
      <c r="U301" s="38"/>
      <c r="V301" s="38"/>
      <c r="W301" s="38"/>
      <c r="X301" s="38"/>
      <c r="Y301" s="38"/>
      <c r="Z301" s="11"/>
      <c r="AB301" s="38"/>
      <c r="AG301" s="35"/>
    </row>
    <row r="302" spans="1:33" ht="16.5" x14ac:dyDescent="0.3">
      <c r="A302">
        <f t="shared" si="4"/>
        <v>10</v>
      </c>
      <c r="B302">
        <v>4</v>
      </c>
      <c r="C302">
        <v>9</v>
      </c>
      <c r="D302" s="3">
        <v>41152</v>
      </c>
      <c r="E302" s="33">
        <v>12</v>
      </c>
      <c r="F302">
        <v>1</v>
      </c>
      <c r="G302" s="10">
        <f>+HLOOKUP(VLOOKUP($B302,$AD$3:$AE$12,2,0),costos_sf!$D$2:$AZ$99,base_mayorista!$A302,0)</f>
        <v>324574717.40259206</v>
      </c>
      <c r="H302" s="10">
        <f>+HLOOKUP(VLOOKUP($B302,$AD$3:$AE$12,2,0),creditos_sf!$D$2:$AY$99,base_mayorista!$A302,0)</f>
        <v>557453260.64643562</v>
      </c>
      <c r="I302" s="10">
        <f>+HLOOKUP(VLOOKUP($B302,$AD$3:$AE$12,2,0),creditos_sf!$D$103:$AY$200,base_mayorista!$A302,0)</f>
        <v>1624838105.16535</v>
      </c>
      <c r="J302" s="10">
        <f>+HLOOKUP(VLOOKUP($B302,$AD$3:$AE$12,2,0),Costo_fondeo!$D$3:$AY$100,base_mayorista!$A302,0)</f>
        <v>2.2967280025249259</v>
      </c>
      <c r="K302" s="10">
        <f>+HLOOKUP(VLOOKUP($B302,$AD$3:$AE$12,2,0),Costo_provisiones!$D$3:$AY$100,base_mayorista!$A302,0)</f>
        <v>2.3017105976466463</v>
      </c>
      <c r="L302" s="10">
        <f>+HLOOKUP(VLOOKUP($B302,$AD$3:$AE$12,2,0),Morosidad_control!$D$4:$AY$101,base_mayorista!$A302,0)</f>
        <v>2.5177534146331069</v>
      </c>
      <c r="M302" s="10">
        <f ca="1">+OFFSET(Capital_2!$D$2,base_mayorista!A302,0)</f>
        <v>3.7960315209630844</v>
      </c>
      <c r="N302" s="10">
        <f>+HLOOKUP(VLOOKUP($B302,$AD$3:$AE$12,2,0),costo_laboral!$E$2:$AZ$99,base_mayorista!$A302,0)</f>
        <v>7.8114861598876333</v>
      </c>
      <c r="O302" s="10">
        <f>+HLOOKUP(VLOOKUP($B302,$AD$3:$AE$12,2,0),Participacion1!$D$4:$M$101,base_mayorista!$A302,0)</f>
        <v>1.2818176840086513</v>
      </c>
      <c r="P302" s="1"/>
      <c r="Q302" s="10"/>
      <c r="R302" s="10"/>
      <c r="S302" s="10"/>
      <c r="T302" s="14"/>
      <c r="U302" s="38"/>
      <c r="V302" s="38"/>
      <c r="W302" s="38"/>
      <c r="X302" s="38"/>
      <c r="Y302" s="38"/>
      <c r="Z302" s="11"/>
      <c r="AB302" s="38"/>
      <c r="AG302" s="35"/>
    </row>
    <row r="303" spans="1:33" ht="16.5" x14ac:dyDescent="0.3">
      <c r="A303">
        <f t="shared" si="4"/>
        <v>11</v>
      </c>
      <c r="B303">
        <v>4</v>
      </c>
      <c r="C303">
        <v>10</v>
      </c>
      <c r="D303" s="3">
        <v>41182</v>
      </c>
      <c r="E303" s="33">
        <v>12</v>
      </c>
      <c r="F303">
        <v>1</v>
      </c>
      <c r="G303" s="10">
        <f>+HLOOKUP(VLOOKUP($B303,$AD$3:$AE$12,2,0),costos_sf!$D$2:$AZ$99,base_mayorista!$A303,0)</f>
        <v>355484913.16497105</v>
      </c>
      <c r="H303" s="10">
        <f>+HLOOKUP(VLOOKUP($B303,$AD$3:$AE$12,2,0),creditos_sf!$D$2:$AY$99,base_mayorista!$A303,0)</f>
        <v>529657893.84494609</v>
      </c>
      <c r="I303" s="10">
        <f>+HLOOKUP(VLOOKUP($B303,$AD$3:$AE$12,2,0),creditos_sf!$D$103:$AY$200,base_mayorista!$A303,0)</f>
        <v>1639555198.9853899</v>
      </c>
      <c r="J303" s="10">
        <f>+HLOOKUP(VLOOKUP($B303,$AD$3:$AE$12,2,0),Costo_fondeo!$D$3:$AY$100,base_mayorista!$A303,0)</f>
        <v>2.3388103632364015</v>
      </c>
      <c r="K303" s="10">
        <f>+HLOOKUP(VLOOKUP($B303,$AD$3:$AE$12,2,0),Costo_provisiones!$D$3:$AY$100,base_mayorista!$A303,0)</f>
        <v>2.5682614830979764</v>
      </c>
      <c r="L303" s="10">
        <f>+HLOOKUP(VLOOKUP($B303,$AD$3:$AE$12,2,0),Morosidad_control!$D$4:$AY$101,base_mayorista!$A303,0)</f>
        <v>2.4690249184871402</v>
      </c>
      <c r="M303" s="10">
        <f ca="1">+OFFSET(Capital_2!$D$2,base_mayorista!A303,0)</f>
        <v>3.7807846214491896</v>
      </c>
      <c r="N303" s="10">
        <f>+HLOOKUP(VLOOKUP($B303,$AD$3:$AE$12,2,0),costo_laboral!$E$2:$AZ$99,base_mayorista!$A303,0)</f>
        <v>7.5123930253933091</v>
      </c>
      <c r="O303" s="10">
        <f>+HLOOKUP(VLOOKUP($B303,$AD$3:$AE$12,2,0),Participacion1!$D$4:$M$101,base_mayorista!$A303,0)</f>
        <v>1.2346855201826177</v>
      </c>
      <c r="P303" s="1"/>
      <c r="Q303" s="10"/>
      <c r="R303" s="10"/>
      <c r="S303" s="10"/>
      <c r="T303" s="14"/>
      <c r="U303" s="38"/>
      <c r="V303" s="38"/>
      <c r="W303" s="38"/>
      <c r="X303" s="38"/>
      <c r="Y303" s="38"/>
      <c r="Z303" s="11"/>
      <c r="AB303" s="38"/>
      <c r="AG303" s="35"/>
    </row>
    <row r="304" spans="1:33" ht="16.5" x14ac:dyDescent="0.3">
      <c r="A304">
        <f t="shared" si="4"/>
        <v>12</v>
      </c>
      <c r="B304">
        <v>4</v>
      </c>
      <c r="C304">
        <v>11</v>
      </c>
      <c r="D304" s="3">
        <v>41213</v>
      </c>
      <c r="E304" s="33">
        <v>12</v>
      </c>
      <c r="F304">
        <v>1</v>
      </c>
      <c r="G304" s="10">
        <f>+HLOOKUP(VLOOKUP($B304,$AD$3:$AE$12,2,0),costos_sf!$D$2:$AZ$99,base_mayorista!$A304,0)</f>
        <v>301729598.73094517</v>
      </c>
      <c r="H304" s="10">
        <f>+HLOOKUP(VLOOKUP($B304,$AD$3:$AE$12,2,0),creditos_sf!$D$2:$AY$99,base_mayorista!$A304,0)</f>
        <v>492433449.79496264</v>
      </c>
      <c r="I304" s="10">
        <f>+HLOOKUP(VLOOKUP($B304,$AD$3:$AE$12,2,0),creditos_sf!$D$103:$AY$200,base_mayorista!$A304,0)</f>
        <v>1651896840.38695</v>
      </c>
      <c r="J304" s="10">
        <f>+HLOOKUP(VLOOKUP($B304,$AD$3:$AE$12,2,0),Costo_fondeo!$D$3:$AY$100,base_mayorista!$A304,0)</f>
        <v>2.3886356354109362</v>
      </c>
      <c r="K304" s="10">
        <f>+HLOOKUP(VLOOKUP($B304,$AD$3:$AE$12,2,0),Costo_provisiones!$D$3:$AY$100,base_mayorista!$A304,0)</f>
        <v>2.4909157760452034</v>
      </c>
      <c r="L304" s="10">
        <f>+HLOOKUP(VLOOKUP($B304,$AD$3:$AE$12,2,0),Morosidad_control!$D$4:$AY$101,base_mayorista!$A304,0)</f>
        <v>2.7894692160002772</v>
      </c>
      <c r="M304" s="10">
        <f ca="1">+OFFSET(Capital_2!$D$2,base_mayorista!A304,0)</f>
        <v>3.7788207097198074</v>
      </c>
      <c r="N304" s="10">
        <f>+HLOOKUP(VLOOKUP($B304,$AD$3:$AE$12,2,0),costo_laboral!$E$2:$AZ$99,base_mayorista!$A304,0)</f>
        <v>7.5141693993881615</v>
      </c>
      <c r="O304" s="10">
        <f>+HLOOKUP(VLOOKUP($B304,$AD$3:$AE$12,2,0),Participacion1!$D$4:$M$101,base_mayorista!$A304,0)</f>
        <v>1.15578595648072</v>
      </c>
      <c r="P304" s="1"/>
      <c r="Q304" s="10"/>
      <c r="R304" s="10"/>
      <c r="S304" s="10"/>
      <c r="T304" s="14"/>
      <c r="U304" s="38"/>
      <c r="V304" s="38"/>
      <c r="W304" s="38"/>
      <c r="X304" s="38"/>
      <c r="Y304" s="38"/>
      <c r="Z304" s="11"/>
      <c r="AB304" s="38"/>
      <c r="AG304" s="35"/>
    </row>
    <row r="305" spans="1:33" ht="16.5" x14ac:dyDescent="0.3">
      <c r="A305">
        <f t="shared" si="4"/>
        <v>13</v>
      </c>
      <c r="B305">
        <v>4</v>
      </c>
      <c r="C305">
        <v>12</v>
      </c>
      <c r="D305" s="3">
        <v>41243</v>
      </c>
      <c r="E305" s="33">
        <v>12</v>
      </c>
      <c r="F305">
        <v>1</v>
      </c>
      <c r="G305" s="10">
        <f>+HLOOKUP(VLOOKUP($B305,$AD$3:$AE$12,2,0),costos_sf!$D$2:$AZ$99,base_mayorista!$A305,0)</f>
        <v>295324882.98913383</v>
      </c>
      <c r="H305" s="10">
        <f>+HLOOKUP(VLOOKUP($B305,$AD$3:$AE$12,2,0),creditos_sf!$D$2:$AY$99,base_mayorista!$A305,0)</f>
        <v>509014827.32347345</v>
      </c>
      <c r="I305" s="10">
        <f>+HLOOKUP(VLOOKUP($B305,$AD$3:$AE$12,2,0),creditos_sf!$D$103:$AY$200,base_mayorista!$A305,0)</f>
        <v>1651393927.75001</v>
      </c>
      <c r="J305" s="10">
        <f>+HLOOKUP(VLOOKUP($B305,$AD$3:$AE$12,2,0),Costo_fondeo!$D$3:$AY$100,base_mayorista!$A305,0)</f>
        <v>2.3908141898079802</v>
      </c>
      <c r="K305" s="10">
        <f>+HLOOKUP(VLOOKUP($B305,$AD$3:$AE$12,2,0),Costo_provisiones!$D$3:$AY$100,base_mayorista!$A305,0)</f>
        <v>2.513498899915847</v>
      </c>
      <c r="L305" s="10">
        <f>+HLOOKUP(VLOOKUP($B305,$AD$3:$AE$12,2,0),Morosidad_control!$D$4:$AY$101,base_mayorista!$A305,0)</f>
        <v>2.6426048440520478</v>
      </c>
      <c r="M305" s="10">
        <f ca="1">+OFFSET(Capital_2!$D$2,base_mayorista!A305,0)</f>
        <v>3.8090188851336229</v>
      </c>
      <c r="N305" s="10">
        <f>+HLOOKUP(VLOOKUP($B305,$AD$3:$AE$12,2,0),costo_laboral!$E$2:$AZ$99,base_mayorista!$A305,0)</f>
        <v>7.3043997203915412</v>
      </c>
      <c r="O305" s="10">
        <f>+HLOOKUP(VLOOKUP($B305,$AD$3:$AE$12,2,0),Participacion1!$D$4:$M$101,base_mayorista!$A305,0)</f>
        <v>1.1848916388745994</v>
      </c>
      <c r="P305" s="1"/>
      <c r="Q305" s="10"/>
      <c r="R305" s="10"/>
      <c r="S305" s="10"/>
      <c r="T305" s="14"/>
      <c r="U305" s="38"/>
      <c r="V305" s="38"/>
      <c r="W305" s="38"/>
      <c r="X305" s="38"/>
      <c r="Y305" s="38"/>
      <c r="Z305" s="11"/>
      <c r="AB305" s="38"/>
      <c r="AG305" s="35"/>
    </row>
    <row r="306" spans="1:33" ht="16.5" x14ac:dyDescent="0.3">
      <c r="A306">
        <f t="shared" si="4"/>
        <v>14</v>
      </c>
      <c r="B306">
        <v>4</v>
      </c>
      <c r="C306">
        <v>13</v>
      </c>
      <c r="D306" s="3">
        <v>41274</v>
      </c>
      <c r="E306" s="33">
        <v>12</v>
      </c>
      <c r="F306">
        <v>1</v>
      </c>
      <c r="G306" s="10">
        <f>+HLOOKUP(VLOOKUP($B306,$AD$3:$AE$12,2,0),costos_sf!$D$2:$AZ$99,base_mayorista!$A306,0)</f>
        <v>298485304.45142823</v>
      </c>
      <c r="H306" s="10">
        <f>+HLOOKUP(VLOOKUP($B306,$AD$3:$AE$12,2,0),creditos_sf!$D$2:$AY$99,base_mayorista!$A306,0)</f>
        <v>487861748.26807725</v>
      </c>
      <c r="I306" s="10">
        <f>+HLOOKUP(VLOOKUP($B306,$AD$3:$AE$12,2,0),creditos_sf!$D$103:$AY$200,base_mayorista!$A306,0)</f>
        <v>1666753443.2802901</v>
      </c>
      <c r="J306" s="10">
        <f>+HLOOKUP(VLOOKUP($B306,$AD$3:$AE$12,2,0),Costo_fondeo!$D$3:$AY$100,base_mayorista!$A306,0)</f>
        <v>2.4264144250117199</v>
      </c>
      <c r="K306" s="10">
        <f>+HLOOKUP(VLOOKUP($B306,$AD$3:$AE$12,2,0),Costo_provisiones!$D$3:$AY$100,base_mayorista!$A306,0)</f>
        <v>2.5070094005820871</v>
      </c>
      <c r="L306" s="10">
        <f>+HLOOKUP(VLOOKUP($B306,$AD$3:$AE$12,2,0),Morosidad_control!$D$4:$AY$101,base_mayorista!$A306,0)</f>
        <v>2.7979530286690903</v>
      </c>
      <c r="M306" s="10">
        <f ca="1">+OFFSET(Capital_2!$D$2,base_mayorista!A306,0)</f>
        <v>3.8327018844682854</v>
      </c>
      <c r="N306" s="10">
        <f>+HLOOKUP(VLOOKUP($B306,$AD$3:$AE$12,2,0),costo_laboral!$E$2:$AZ$99,base_mayorista!$A306,0)</f>
        <v>7.6163249685939984</v>
      </c>
      <c r="O306" s="10">
        <f>+HLOOKUP(VLOOKUP($B306,$AD$3:$AE$12,2,0),Participacion1!$D$4:$M$101,base_mayorista!$A306,0)</f>
        <v>1.1209717455448998</v>
      </c>
      <c r="P306" s="1"/>
      <c r="Q306" s="10"/>
      <c r="R306" s="10"/>
      <c r="S306" s="10"/>
      <c r="T306" s="14"/>
      <c r="U306" s="38"/>
      <c r="V306" s="38"/>
      <c r="W306" s="38"/>
      <c r="X306" s="38"/>
      <c r="Y306" s="38"/>
      <c r="Z306" s="11"/>
      <c r="AB306" s="38"/>
      <c r="AG306" s="35"/>
    </row>
    <row r="307" spans="1:33" ht="16.5" x14ac:dyDescent="0.3">
      <c r="A307">
        <f t="shared" si="4"/>
        <v>15</v>
      </c>
      <c r="B307">
        <v>4</v>
      </c>
      <c r="C307">
        <v>14</v>
      </c>
      <c r="D307" s="3">
        <v>41305</v>
      </c>
      <c r="E307" s="33">
        <v>13</v>
      </c>
      <c r="F307">
        <v>1</v>
      </c>
      <c r="G307" s="10">
        <f>+HLOOKUP(VLOOKUP($B307,$AD$3:$AE$12,2,0),costos_sf!$D$2:$AZ$99,base_mayorista!$A307,0)</f>
        <v>292735426.80938369</v>
      </c>
      <c r="H307" s="10">
        <f>+HLOOKUP(VLOOKUP($B307,$AD$3:$AE$12,2,0),creditos_sf!$D$2:$AY$99,base_mayorista!$A307,0)</f>
        <v>461815553.31397337</v>
      </c>
      <c r="I307" s="10">
        <f>+HLOOKUP(VLOOKUP($B307,$AD$3:$AE$12,2,0),creditos_sf!$D$103:$AY$200,base_mayorista!$A307,0)</f>
        <v>1678048903.09042</v>
      </c>
      <c r="J307" s="10">
        <f>+HLOOKUP(VLOOKUP($B307,$AD$3:$AE$12,2,0),Costo_fondeo!$D$3:$AY$100,base_mayorista!$A307,0)</f>
        <v>2.4890033081762915</v>
      </c>
      <c r="K307" s="10">
        <f>+HLOOKUP(VLOOKUP($B307,$AD$3:$AE$12,2,0),Costo_provisiones!$D$3:$AY$100,base_mayorista!$A307,0)</f>
        <v>2.4651690676301206</v>
      </c>
      <c r="L307" s="10">
        <f>+HLOOKUP(VLOOKUP($B307,$AD$3:$AE$12,2,0),Morosidad_control!$D$4:$AY$101,base_mayorista!$A307,0)</f>
        <v>2.7314408990204329</v>
      </c>
      <c r="M307" s="10">
        <f ca="1">+OFFSET(Capital_2!$D$2,base_mayorista!A307,0)</f>
        <v>3.850163299057161</v>
      </c>
      <c r="N307" s="10">
        <f>+HLOOKUP(VLOOKUP($B307,$AD$3:$AE$12,2,0),costo_laboral!$E$2:$AZ$99,base_mayorista!$A307,0)</f>
        <v>7.6184989561331591</v>
      </c>
      <c r="O307" s="10">
        <f>+HLOOKUP(VLOOKUP($B307,$AD$3:$AE$12,2,0),Participacion1!$D$4:$M$101,base_mayorista!$A307,0)</f>
        <v>1.0739420990139659</v>
      </c>
      <c r="P307" s="1"/>
      <c r="Q307" s="10"/>
      <c r="R307" s="10"/>
      <c r="S307" s="10"/>
      <c r="T307" s="14"/>
      <c r="U307" s="38"/>
      <c r="V307" s="38"/>
      <c r="W307" s="38"/>
      <c r="X307" s="38"/>
      <c r="Y307" s="38"/>
      <c r="Z307" s="11"/>
      <c r="AB307" s="38"/>
      <c r="AG307" s="35"/>
    </row>
    <row r="308" spans="1:33" ht="16.5" x14ac:dyDescent="0.3">
      <c r="A308">
        <f t="shared" si="4"/>
        <v>16</v>
      </c>
      <c r="B308">
        <v>4</v>
      </c>
      <c r="C308">
        <v>15</v>
      </c>
      <c r="D308" s="3">
        <v>41333</v>
      </c>
      <c r="E308" s="33">
        <v>13</v>
      </c>
      <c r="F308">
        <v>1</v>
      </c>
      <c r="G308" s="10">
        <f>+HLOOKUP(VLOOKUP($B308,$AD$3:$AE$12,2,0),costos_sf!$D$2:$AZ$99,base_mayorista!$A308,0)</f>
        <v>278203358.65211457</v>
      </c>
      <c r="H308" s="10">
        <f>+HLOOKUP(VLOOKUP($B308,$AD$3:$AE$12,2,0),creditos_sf!$D$2:$AY$99,base_mayorista!$A308,0)</f>
        <v>447421589.52311164</v>
      </c>
      <c r="I308" s="10">
        <f>+HLOOKUP(VLOOKUP($B308,$AD$3:$AE$12,2,0),creditos_sf!$D$103:$AY$200,base_mayorista!$A308,0)</f>
        <v>1684449493.4287601</v>
      </c>
      <c r="J308" s="10">
        <f>+HLOOKUP(VLOOKUP($B308,$AD$3:$AE$12,2,0),Costo_fondeo!$D$3:$AY$100,base_mayorista!$A308,0)</f>
        <v>2.5542210140076289</v>
      </c>
      <c r="K308" s="10">
        <f>+HLOOKUP(VLOOKUP($B308,$AD$3:$AE$12,2,0),Costo_provisiones!$D$3:$AY$100,base_mayorista!$A308,0)</f>
        <v>2.2787271211275169</v>
      </c>
      <c r="L308" s="10">
        <f>+HLOOKUP(VLOOKUP($B308,$AD$3:$AE$12,2,0),Morosidad_control!$D$4:$AY$101,base_mayorista!$A308,0)</f>
        <v>2.7308448340015787</v>
      </c>
      <c r="M308" s="10">
        <f ca="1">+OFFSET(Capital_2!$D$2,base_mayorista!A308,0)</f>
        <v>3.8660657399921172</v>
      </c>
      <c r="N308" s="10">
        <f>+HLOOKUP(VLOOKUP($B308,$AD$3:$AE$12,2,0),costo_laboral!$E$2:$AZ$99,base_mayorista!$A308,0)</f>
        <v>7.6374146488881136</v>
      </c>
      <c r="O308" s="10">
        <f>+HLOOKUP(VLOOKUP($B308,$AD$3:$AE$12,2,0),Participacion1!$D$4:$M$101,base_mayorista!$A308,0)</f>
        <v>1.0309591834823737</v>
      </c>
      <c r="P308" s="1"/>
      <c r="Q308" s="10"/>
      <c r="R308" s="10"/>
      <c r="S308" s="10"/>
      <c r="T308" s="14"/>
      <c r="U308" s="38"/>
      <c r="V308" s="38"/>
      <c r="W308" s="38"/>
      <c r="X308" s="38"/>
      <c r="Y308" s="38"/>
      <c r="Z308" s="11"/>
      <c r="AB308" s="38"/>
      <c r="AG308" s="35"/>
    </row>
    <row r="309" spans="1:33" ht="16.5" x14ac:dyDescent="0.3">
      <c r="A309">
        <f t="shared" si="4"/>
        <v>17</v>
      </c>
      <c r="B309">
        <v>4</v>
      </c>
      <c r="C309">
        <v>16</v>
      </c>
      <c r="D309" s="3">
        <v>41364</v>
      </c>
      <c r="E309" s="33">
        <v>13</v>
      </c>
      <c r="F309">
        <v>1</v>
      </c>
      <c r="G309" s="10">
        <f>+HLOOKUP(VLOOKUP($B309,$AD$3:$AE$12,2,0),costos_sf!$D$2:$AZ$99,base_mayorista!$A309,0)</f>
        <v>259462980.39354244</v>
      </c>
      <c r="H309" s="10">
        <f>+HLOOKUP(VLOOKUP($B309,$AD$3:$AE$12,2,0),creditos_sf!$D$2:$AY$99,base_mayorista!$A309,0)</f>
        <v>455163266.29683059</v>
      </c>
      <c r="I309" s="10">
        <f>+HLOOKUP(VLOOKUP($B309,$AD$3:$AE$12,2,0),creditos_sf!$D$103:$AY$200,base_mayorista!$A309,0)</f>
        <v>1694708834.09478</v>
      </c>
      <c r="J309" s="10">
        <f>+HLOOKUP(VLOOKUP($B309,$AD$3:$AE$12,2,0),Costo_fondeo!$D$3:$AY$100,base_mayorista!$A309,0)</f>
        <v>2.6128794010443226</v>
      </c>
      <c r="K309" s="10">
        <f>+HLOOKUP(VLOOKUP($B309,$AD$3:$AE$12,2,0),Costo_provisiones!$D$3:$AY$100,base_mayorista!$A309,0)</f>
        <v>2.5059165813199797</v>
      </c>
      <c r="L309" s="10">
        <f>+HLOOKUP(VLOOKUP($B309,$AD$3:$AE$12,2,0),Morosidad_control!$D$4:$AY$101,base_mayorista!$A309,0)</f>
        <v>2.7392386379034486</v>
      </c>
      <c r="M309" s="10">
        <f ca="1">+OFFSET(Capital_2!$D$2,base_mayorista!A309,0)</f>
        <v>3.8754391719680488</v>
      </c>
      <c r="N309" s="10">
        <f>+HLOOKUP(VLOOKUP($B309,$AD$3:$AE$12,2,0),costo_laboral!$E$2:$AZ$99,base_mayorista!$A309,0)</f>
        <v>7.2969360002481141</v>
      </c>
      <c r="O309" s="10">
        <f>+HLOOKUP(VLOOKUP($B309,$AD$3:$AE$12,2,0),Participacion1!$D$4:$M$101,base_mayorista!$A309,0)</f>
        <v>1.0457453477322027</v>
      </c>
      <c r="P309" s="1"/>
      <c r="Q309" s="10"/>
      <c r="R309" s="10"/>
      <c r="S309" s="10"/>
      <c r="T309" s="14"/>
      <c r="U309" s="38"/>
      <c r="V309" s="38"/>
      <c r="W309" s="38"/>
      <c r="X309" s="38"/>
      <c r="Y309" s="38"/>
      <c r="Z309" s="11"/>
      <c r="AB309" s="38"/>
      <c r="AG309" s="35"/>
    </row>
    <row r="310" spans="1:33" ht="16.5" x14ac:dyDescent="0.3">
      <c r="A310">
        <f t="shared" si="4"/>
        <v>18</v>
      </c>
      <c r="B310">
        <v>4</v>
      </c>
      <c r="C310">
        <v>17</v>
      </c>
      <c r="D310" s="3">
        <v>41394</v>
      </c>
      <c r="E310" s="33">
        <v>13</v>
      </c>
      <c r="F310">
        <v>1</v>
      </c>
      <c r="G310" s="10">
        <f>+HLOOKUP(VLOOKUP($B310,$AD$3:$AE$12,2,0),costos_sf!$D$2:$AZ$99,base_mayorista!$A310,0)</f>
        <v>195830917.15354359</v>
      </c>
      <c r="H310" s="10">
        <f>+HLOOKUP(VLOOKUP($B310,$AD$3:$AE$12,2,0),creditos_sf!$D$2:$AY$99,base_mayorista!$A310,0)</f>
        <v>480354260.79463863</v>
      </c>
      <c r="I310" s="10">
        <f>+HLOOKUP(VLOOKUP($B310,$AD$3:$AE$12,2,0),creditos_sf!$D$103:$AY$200,base_mayorista!$A310,0)</f>
        <v>1700678778.4456899</v>
      </c>
      <c r="J310" s="10">
        <f>+HLOOKUP(VLOOKUP($B310,$AD$3:$AE$12,2,0),Costo_fondeo!$D$3:$AY$100,base_mayorista!$A310,0)</f>
        <v>2.635728985102888</v>
      </c>
      <c r="K310" s="10">
        <f>+HLOOKUP(VLOOKUP($B310,$AD$3:$AE$12,2,0),Costo_provisiones!$D$3:$AY$100,base_mayorista!$A310,0)</f>
        <v>2.4496990696411478</v>
      </c>
      <c r="L310" s="10">
        <f>+HLOOKUP(VLOOKUP($B310,$AD$3:$AE$12,2,0),Morosidad_control!$D$4:$AY$101,base_mayorista!$A310,0)</f>
        <v>2.511381956000573</v>
      </c>
      <c r="M310" s="10">
        <f ca="1">+OFFSET(Capital_2!$D$2,base_mayorista!A310,0)</f>
        <v>3.8611269429337338</v>
      </c>
      <c r="N310" s="10">
        <f>+HLOOKUP(VLOOKUP($B310,$AD$3:$AE$12,2,0),costo_laboral!$E$2:$AZ$99,base_mayorista!$A310,0)</f>
        <v>7.0908214658043871</v>
      </c>
      <c r="O310" s="10">
        <f>+HLOOKUP(VLOOKUP($B310,$AD$3:$AE$12,2,0),Participacion1!$D$4:$M$101,base_mayorista!$A310,0)</f>
        <v>1.0897781459769718</v>
      </c>
      <c r="P310" s="1"/>
      <c r="Q310" s="10"/>
      <c r="R310" s="10"/>
      <c r="S310" s="10"/>
      <c r="T310" s="14"/>
      <c r="U310" s="38"/>
      <c r="V310" s="38"/>
      <c r="W310" s="38"/>
      <c r="X310" s="38"/>
      <c r="Y310" s="38"/>
      <c r="Z310" s="11"/>
      <c r="AB310" s="38"/>
      <c r="AG310" s="35"/>
    </row>
    <row r="311" spans="1:33" ht="16.5" x14ac:dyDescent="0.3">
      <c r="A311">
        <f t="shared" si="4"/>
        <v>19</v>
      </c>
      <c r="B311">
        <v>4</v>
      </c>
      <c r="C311">
        <v>18</v>
      </c>
      <c r="D311" s="3">
        <v>41425</v>
      </c>
      <c r="E311" s="33">
        <v>13</v>
      </c>
      <c r="F311">
        <v>1</v>
      </c>
      <c r="G311" s="10">
        <f>+HLOOKUP(VLOOKUP($B311,$AD$3:$AE$12,2,0),costos_sf!$D$2:$AZ$99,base_mayorista!$A311,0)</f>
        <v>300931866.74295169</v>
      </c>
      <c r="H311" s="10">
        <f>+HLOOKUP(VLOOKUP($B311,$AD$3:$AE$12,2,0),creditos_sf!$D$2:$AY$99,base_mayorista!$A311,0)</f>
        <v>416753430.52340883</v>
      </c>
      <c r="I311" s="10">
        <f>+HLOOKUP(VLOOKUP($B311,$AD$3:$AE$12,2,0),creditos_sf!$D$103:$AY$200,base_mayorista!$A311,0)</f>
        <v>1790332863.6456499</v>
      </c>
      <c r="J311" s="10">
        <f>+HLOOKUP(VLOOKUP($B311,$AD$3:$AE$12,2,0),Costo_fondeo!$D$3:$AY$100,base_mayorista!$A311,0)</f>
        <v>2.6123156668374832</v>
      </c>
      <c r="K311" s="10">
        <f>+HLOOKUP(VLOOKUP($B311,$AD$3:$AE$12,2,0),Costo_provisiones!$D$3:$AY$100,base_mayorista!$A311,0)</f>
        <v>2.4292595686631637</v>
      </c>
      <c r="L311" s="10">
        <f>+HLOOKUP(VLOOKUP($B311,$AD$3:$AE$12,2,0),Morosidad_control!$D$4:$AY$101,base_mayorista!$A311,0)</f>
        <v>2.5799268294902968</v>
      </c>
      <c r="M311" s="10">
        <f ca="1">+OFFSET(Capital_2!$D$2,base_mayorista!A311,0)</f>
        <v>3.8158367264519906</v>
      </c>
      <c r="N311" s="10">
        <f>+HLOOKUP(VLOOKUP($B311,$AD$3:$AE$12,2,0),costo_laboral!$E$2:$AZ$99,base_mayorista!$A311,0)</f>
        <v>6.8777041744664329</v>
      </c>
      <c r="O311" s="10">
        <f>+HLOOKUP(VLOOKUP($B311,$AD$3:$AE$12,2,0),Participacion1!$D$4:$M$101,base_mayorista!$A311,0)</f>
        <v>0.92013500293292827</v>
      </c>
      <c r="P311" s="1"/>
      <c r="Q311" s="10"/>
      <c r="R311" s="10"/>
      <c r="S311" s="10"/>
      <c r="T311" s="14"/>
      <c r="U311" s="38"/>
      <c r="V311" s="38"/>
      <c r="W311" s="38"/>
      <c r="X311" s="38"/>
      <c r="Y311" s="38"/>
      <c r="Z311" s="11"/>
      <c r="AB311" s="38"/>
      <c r="AG311" s="35"/>
    </row>
    <row r="312" spans="1:33" ht="16.5" x14ac:dyDescent="0.3">
      <c r="A312">
        <f t="shared" si="4"/>
        <v>20</v>
      </c>
      <c r="B312">
        <v>4</v>
      </c>
      <c r="C312">
        <v>19</v>
      </c>
      <c r="D312" s="3">
        <v>41455</v>
      </c>
      <c r="E312" s="33">
        <v>13</v>
      </c>
      <c r="F312">
        <v>1</v>
      </c>
      <c r="G312" s="10">
        <f>+HLOOKUP(VLOOKUP($B312,$AD$3:$AE$12,2,0),costos_sf!$D$2:$AZ$99,base_mayorista!$A312,0)</f>
        <v>295235374.90045935</v>
      </c>
      <c r="H312" s="10">
        <f>+HLOOKUP(VLOOKUP($B312,$AD$3:$AE$12,2,0),creditos_sf!$D$2:$AY$99,base_mayorista!$A312,0)</f>
        <v>489745050.13303745</v>
      </c>
      <c r="I312" s="10">
        <f>+HLOOKUP(VLOOKUP($B312,$AD$3:$AE$12,2,0),creditos_sf!$D$103:$AY$200,base_mayorista!$A312,0)</f>
        <v>1765340967.2141001</v>
      </c>
      <c r="J312" s="10">
        <f>+HLOOKUP(VLOOKUP($B312,$AD$3:$AE$12,2,0),Costo_fondeo!$D$3:$AY$100,base_mayorista!$A312,0)</f>
        <v>2.5723775583928066</v>
      </c>
      <c r="K312" s="10">
        <f>+HLOOKUP(VLOOKUP($B312,$AD$3:$AE$12,2,0),Costo_provisiones!$D$3:$AY$100,base_mayorista!$A312,0)</f>
        <v>2.3967284238841144</v>
      </c>
      <c r="L312" s="10">
        <f>+HLOOKUP(VLOOKUP($B312,$AD$3:$AE$12,2,0),Morosidad_control!$D$4:$AY$101,base_mayorista!$A312,0)</f>
        <v>2.5470848178653487</v>
      </c>
      <c r="M312" s="10">
        <f ca="1">+OFFSET(Capital_2!$D$2,base_mayorista!A312,0)</f>
        <v>3.777787965810723</v>
      </c>
      <c r="N312" s="10">
        <f>+HLOOKUP(VLOOKUP($B312,$AD$3:$AE$12,2,0),costo_laboral!$E$2:$AZ$99,base_mayorista!$A312,0)</f>
        <v>6.5459514348331096</v>
      </c>
      <c r="O312" s="10">
        <f>+HLOOKUP(VLOOKUP($B312,$AD$3:$AE$12,2,0),Participacion1!$D$4:$M$101,base_mayorista!$A312,0)</f>
        <v>1.0593856536252899</v>
      </c>
      <c r="P312" s="1"/>
      <c r="Q312" s="10"/>
      <c r="R312" s="10"/>
      <c r="S312" s="10"/>
      <c r="T312" s="14"/>
      <c r="U312" s="38"/>
      <c r="V312" s="38"/>
      <c r="W312" s="38"/>
      <c r="X312" s="38"/>
      <c r="Y312" s="38"/>
      <c r="Z312" s="11"/>
      <c r="AB312" s="38"/>
      <c r="AG312" s="35"/>
    </row>
    <row r="313" spans="1:33" ht="16.5" x14ac:dyDescent="0.3">
      <c r="A313">
        <f t="shared" si="4"/>
        <v>21</v>
      </c>
      <c r="B313">
        <v>4</v>
      </c>
      <c r="C313">
        <v>20</v>
      </c>
      <c r="D313" s="3">
        <v>41486</v>
      </c>
      <c r="E313" s="33">
        <v>13</v>
      </c>
      <c r="F313">
        <v>1</v>
      </c>
      <c r="G313" s="10">
        <f>+HLOOKUP(VLOOKUP($B313,$AD$3:$AE$12,2,0),costos_sf!$D$2:$AZ$99,base_mayorista!$A313,0)</f>
        <v>287707394.40919572</v>
      </c>
      <c r="H313" s="10">
        <f>+HLOOKUP(VLOOKUP($B313,$AD$3:$AE$12,2,0),creditos_sf!$D$2:$AY$99,base_mayorista!$A313,0)</f>
        <v>501343804.28516042</v>
      </c>
      <c r="I313" s="10">
        <f>+HLOOKUP(VLOOKUP($B313,$AD$3:$AE$12,2,0),creditos_sf!$D$103:$AY$200,base_mayorista!$A313,0)</f>
        <v>1758004168.70281</v>
      </c>
      <c r="J313" s="10">
        <f>+HLOOKUP(VLOOKUP($B313,$AD$3:$AE$12,2,0),Costo_fondeo!$D$3:$AY$100,base_mayorista!$A313,0)</f>
        <v>2.5494885353683885</v>
      </c>
      <c r="K313" s="10">
        <f>+HLOOKUP(VLOOKUP($B313,$AD$3:$AE$12,2,0),Costo_provisiones!$D$3:$AY$100,base_mayorista!$A313,0)</f>
        <v>2.3230270166044265</v>
      </c>
      <c r="L313" s="10">
        <f>+HLOOKUP(VLOOKUP($B313,$AD$3:$AE$12,2,0),Morosidad_control!$D$4:$AY$101,base_mayorista!$A313,0)</f>
        <v>2.5037293724450138</v>
      </c>
      <c r="M313" s="10">
        <f ca="1">+OFFSET(Capital_2!$D$2,base_mayorista!A313,0)</f>
        <v>3.7289387467323043</v>
      </c>
      <c r="N313" s="10">
        <f>+HLOOKUP(VLOOKUP($B313,$AD$3:$AE$12,2,0),costo_laboral!$E$2:$AZ$99,base_mayorista!$A313,0)</f>
        <v>6.3804452980896942</v>
      </c>
      <c r="O313" s="10">
        <f>+HLOOKUP(VLOOKUP($B313,$AD$3:$AE$12,2,0),Participacion1!$D$4:$M$101,base_mayorista!$A313,0)</f>
        <v>1.0471529855546882</v>
      </c>
      <c r="P313" s="1"/>
      <c r="Q313" s="10"/>
      <c r="R313" s="10"/>
      <c r="S313" s="10"/>
      <c r="T313" s="14"/>
      <c r="U313" s="38"/>
      <c r="V313" s="38"/>
      <c r="W313" s="38"/>
      <c r="X313" s="38"/>
      <c r="Y313" s="38"/>
      <c r="Z313" s="11"/>
      <c r="AB313" s="38"/>
      <c r="AG313" s="35"/>
    </row>
    <row r="314" spans="1:33" ht="16.5" x14ac:dyDescent="0.3">
      <c r="A314">
        <f t="shared" si="4"/>
        <v>22</v>
      </c>
      <c r="B314">
        <v>4</v>
      </c>
      <c r="C314">
        <v>21</v>
      </c>
      <c r="D314" s="3">
        <v>41517</v>
      </c>
      <c r="E314" s="33">
        <v>13</v>
      </c>
      <c r="F314">
        <v>1</v>
      </c>
      <c r="G314" s="10">
        <f>+HLOOKUP(VLOOKUP($B314,$AD$3:$AE$12,2,0),costos_sf!$D$2:$AZ$99,base_mayorista!$A314,0)</f>
        <v>285357003.35995108</v>
      </c>
      <c r="H314" s="10">
        <f>+HLOOKUP(VLOOKUP($B314,$AD$3:$AE$12,2,0),creditos_sf!$D$2:$AY$99,base_mayorista!$A314,0)</f>
        <v>519620138.57994014</v>
      </c>
      <c r="I314" s="10">
        <f>+HLOOKUP(VLOOKUP($B314,$AD$3:$AE$12,2,0),creditos_sf!$D$103:$AY$200,base_mayorista!$A314,0)</f>
        <v>1777444057.79934</v>
      </c>
      <c r="J314" s="10">
        <f>+HLOOKUP(VLOOKUP($B314,$AD$3:$AE$12,2,0),Costo_fondeo!$D$3:$AY$100,base_mayorista!$A314,0)</f>
        <v>2.5391580333304304</v>
      </c>
      <c r="K314" s="10">
        <f>+HLOOKUP(VLOOKUP($B314,$AD$3:$AE$12,2,0),Costo_provisiones!$D$3:$AY$100,base_mayorista!$A314,0)</f>
        <v>2.3488632756885655</v>
      </c>
      <c r="L314" s="10">
        <f>+HLOOKUP(VLOOKUP($B314,$AD$3:$AE$12,2,0),Morosidad_control!$D$4:$AY$101,base_mayorista!$A314,0)</f>
        <v>2.408712721220899</v>
      </c>
      <c r="M314" s="10">
        <f ca="1">+OFFSET(Capital_2!$D$2,base_mayorista!A314,0)</f>
        <v>3.6888980520732653</v>
      </c>
      <c r="N314" s="10">
        <f>+HLOOKUP(VLOOKUP($B314,$AD$3:$AE$12,2,0),costo_laboral!$E$2:$AZ$99,base_mayorista!$A314,0)</f>
        <v>6.1763108228682082</v>
      </c>
      <c r="O314" s="10">
        <f>+HLOOKUP(VLOOKUP($B314,$AD$3:$AE$12,2,0),Participacion1!$D$4:$M$101,base_mayorista!$A314,0)</f>
        <v>1.0568575883727667</v>
      </c>
      <c r="P314" s="1"/>
      <c r="Q314" s="10"/>
      <c r="R314" s="10"/>
      <c r="S314" s="10"/>
      <c r="T314" s="14"/>
      <c r="U314" s="38"/>
      <c r="V314" s="38"/>
      <c r="W314" s="38"/>
      <c r="X314" s="38"/>
      <c r="Y314" s="38"/>
      <c r="Z314" s="11"/>
      <c r="AB314" s="38"/>
      <c r="AG314" s="35"/>
    </row>
    <row r="315" spans="1:33" ht="16.5" x14ac:dyDescent="0.3">
      <c r="A315">
        <f t="shared" si="4"/>
        <v>23</v>
      </c>
      <c r="B315">
        <v>4</v>
      </c>
      <c r="C315">
        <v>22</v>
      </c>
      <c r="D315" s="3">
        <v>41547</v>
      </c>
      <c r="E315" s="33">
        <v>13</v>
      </c>
      <c r="F315">
        <v>1</v>
      </c>
      <c r="G315" s="10">
        <f>+HLOOKUP(VLOOKUP($B315,$AD$3:$AE$12,2,0),costos_sf!$D$2:$AZ$99,base_mayorista!$A315,0)</f>
        <v>276394575.27578235</v>
      </c>
      <c r="H315" s="10">
        <f>+HLOOKUP(VLOOKUP($B315,$AD$3:$AE$12,2,0),creditos_sf!$D$2:$AY$99,base_mayorista!$A315,0)</f>
        <v>511975828.2961238</v>
      </c>
      <c r="I315" s="10">
        <f>+HLOOKUP(VLOOKUP($B315,$AD$3:$AE$12,2,0),creditos_sf!$D$103:$AY$200,base_mayorista!$A315,0)</f>
        <v>1786475662.05197</v>
      </c>
      <c r="J315" s="10">
        <f>+HLOOKUP(VLOOKUP($B315,$AD$3:$AE$12,2,0),Costo_fondeo!$D$3:$AY$100,base_mayorista!$A315,0)</f>
        <v>2.5296127905960626</v>
      </c>
      <c r="K315" s="10">
        <f>+HLOOKUP(VLOOKUP($B315,$AD$3:$AE$12,2,0),Costo_provisiones!$D$3:$AY$100,base_mayorista!$A315,0)</f>
        <v>1.9814942136333489</v>
      </c>
      <c r="L315" s="10">
        <f>+HLOOKUP(VLOOKUP($B315,$AD$3:$AE$12,2,0),Morosidad_control!$D$4:$AY$101,base_mayorista!$A315,0)</f>
        <v>2.4386348041031876</v>
      </c>
      <c r="M315" s="10">
        <f ca="1">+OFFSET(Capital_2!$D$2,base_mayorista!A315,0)</f>
        <v>3.6532457928608841</v>
      </c>
      <c r="N315" s="10">
        <f>+HLOOKUP(VLOOKUP($B315,$AD$3:$AE$12,2,0),costo_laboral!$E$2:$AZ$99,base_mayorista!$A315,0)</f>
        <v>6.1099735359405605</v>
      </c>
      <c r="O315" s="10">
        <f>+HLOOKUP(VLOOKUP($B315,$AD$3:$AE$12,2,0),Participacion1!$D$4:$M$101,base_mayorista!$A315,0)</f>
        <v>1.0360165628959357</v>
      </c>
      <c r="P315" s="1"/>
      <c r="Q315" s="10"/>
      <c r="R315" s="10"/>
      <c r="S315" s="10"/>
      <c r="T315" s="14"/>
      <c r="U315" s="38"/>
      <c r="V315" s="38"/>
      <c r="W315" s="38"/>
      <c r="X315" s="38"/>
      <c r="Y315" s="38"/>
      <c r="Z315" s="11"/>
      <c r="AB315" s="38"/>
      <c r="AG315" s="35"/>
    </row>
    <row r="316" spans="1:33" ht="16.5" x14ac:dyDescent="0.3">
      <c r="A316">
        <f t="shared" si="4"/>
        <v>24</v>
      </c>
      <c r="B316">
        <v>4</v>
      </c>
      <c r="C316">
        <v>23</v>
      </c>
      <c r="D316" s="3">
        <v>41578</v>
      </c>
      <c r="E316" s="33">
        <v>13</v>
      </c>
      <c r="F316">
        <v>1</v>
      </c>
      <c r="G316" s="10">
        <f>+HLOOKUP(VLOOKUP($B316,$AD$3:$AE$12,2,0),costos_sf!$D$2:$AZ$99,base_mayorista!$A316,0)</f>
        <v>277312451.24703121</v>
      </c>
      <c r="H316" s="10">
        <f>+HLOOKUP(VLOOKUP($B316,$AD$3:$AE$12,2,0),creditos_sf!$D$2:$AY$99,base_mayorista!$A316,0)</f>
        <v>453702662.76802707</v>
      </c>
      <c r="I316" s="10">
        <f>+HLOOKUP(VLOOKUP($B316,$AD$3:$AE$12,2,0),creditos_sf!$D$103:$AY$200,base_mayorista!$A316,0)</f>
        <v>1811628508.1840901</v>
      </c>
      <c r="J316" s="10">
        <f>+HLOOKUP(VLOOKUP($B316,$AD$3:$AE$12,2,0),Costo_fondeo!$D$3:$AY$100,base_mayorista!$A316,0)</f>
        <v>2.5121643975963859</v>
      </c>
      <c r="K316" s="10">
        <f>+HLOOKUP(VLOOKUP($B316,$AD$3:$AE$12,2,0),Costo_provisiones!$D$3:$AY$100,base_mayorista!$A316,0)</f>
        <v>1.9863637663052947</v>
      </c>
      <c r="L316" s="10">
        <f>+HLOOKUP(VLOOKUP($B316,$AD$3:$AE$12,2,0),Morosidad_control!$D$4:$AY$101,base_mayorista!$A316,0)</f>
        <v>2.3126962373552344</v>
      </c>
      <c r="M316" s="10">
        <f ca="1">+OFFSET(Capital_2!$D$2,base_mayorista!A316,0)</f>
        <v>3.6199379690818381</v>
      </c>
      <c r="N316" s="10">
        <f>+HLOOKUP(VLOOKUP($B316,$AD$3:$AE$12,2,0),costo_laboral!$E$2:$AZ$99,base_mayorista!$A316,0)</f>
        <v>6.2275810584458142</v>
      </c>
      <c r="O316" s="10">
        <f>+HLOOKUP(VLOOKUP($B316,$AD$3:$AE$12,2,0),Participacion1!$D$4:$M$101,base_mayorista!$A316,0)</f>
        <v>0.90805781472202729</v>
      </c>
      <c r="P316" s="1"/>
      <c r="Q316" s="10"/>
      <c r="R316" s="10"/>
      <c r="S316" s="10"/>
      <c r="T316" s="14"/>
      <c r="U316" s="38"/>
      <c r="V316" s="38"/>
      <c r="W316" s="38"/>
      <c r="X316" s="38"/>
      <c r="Y316" s="38"/>
      <c r="Z316" s="11"/>
      <c r="AB316" s="38"/>
      <c r="AG316" s="35"/>
    </row>
    <row r="317" spans="1:33" ht="16.5" x14ac:dyDescent="0.3">
      <c r="A317">
        <f t="shared" si="4"/>
        <v>25</v>
      </c>
      <c r="B317">
        <v>4</v>
      </c>
      <c r="C317">
        <v>24</v>
      </c>
      <c r="D317" s="3">
        <v>41608</v>
      </c>
      <c r="E317" s="33">
        <v>13</v>
      </c>
      <c r="F317">
        <v>1</v>
      </c>
      <c r="G317" s="10">
        <f>+HLOOKUP(VLOOKUP($B317,$AD$3:$AE$12,2,0),costos_sf!$D$2:$AZ$99,base_mayorista!$A317,0)</f>
        <v>276083659.19623113</v>
      </c>
      <c r="H317" s="10">
        <f>+HLOOKUP(VLOOKUP($B317,$AD$3:$AE$12,2,0),creditos_sf!$D$2:$AY$99,base_mayorista!$A317,0)</f>
        <v>442582485.11653018</v>
      </c>
      <c r="I317" s="10">
        <f>+HLOOKUP(VLOOKUP($B317,$AD$3:$AE$12,2,0),creditos_sf!$D$103:$AY$200,base_mayorista!$A317,0)</f>
        <v>1849246254.2516401</v>
      </c>
      <c r="J317" s="10">
        <f>+HLOOKUP(VLOOKUP($B317,$AD$3:$AE$12,2,0),Costo_fondeo!$D$3:$AY$100,base_mayorista!$A317,0)</f>
        <v>2.5153524881713327</v>
      </c>
      <c r="K317" s="10">
        <f>+HLOOKUP(VLOOKUP($B317,$AD$3:$AE$12,2,0),Costo_provisiones!$D$3:$AY$100,base_mayorista!$A317,0)</f>
        <v>1.8520237319417976</v>
      </c>
      <c r="L317" s="10">
        <f>+HLOOKUP(VLOOKUP($B317,$AD$3:$AE$12,2,0),Morosidad_control!$D$4:$AY$101,base_mayorista!$A317,0)</f>
        <v>2.4639064368800159</v>
      </c>
      <c r="M317" s="10">
        <f ca="1">+OFFSET(Capital_2!$D$2,base_mayorista!A317,0)</f>
        <v>3.5647933704456456</v>
      </c>
      <c r="N317" s="10">
        <f>+HLOOKUP(VLOOKUP($B317,$AD$3:$AE$12,2,0),costo_laboral!$E$2:$AZ$99,base_mayorista!$A317,0)</f>
        <v>6.1237007559028749</v>
      </c>
      <c r="O317" s="10">
        <f>+HLOOKUP(VLOOKUP($B317,$AD$3:$AE$12,2,0),Participacion1!$D$4:$M$101,base_mayorista!$A317,0)</f>
        <v>0.85242912938932547</v>
      </c>
      <c r="P317" s="1"/>
      <c r="Q317" s="10"/>
      <c r="R317" s="10"/>
      <c r="S317" s="10"/>
      <c r="T317" s="14"/>
      <c r="U317" s="38"/>
      <c r="V317" s="38"/>
      <c r="W317" s="38"/>
      <c r="X317" s="38"/>
      <c r="Y317" s="38"/>
      <c r="Z317" s="11"/>
      <c r="AB317" s="38"/>
      <c r="AG317" s="35"/>
    </row>
    <row r="318" spans="1:33" ht="16.5" x14ac:dyDescent="0.3">
      <c r="A318">
        <f t="shared" si="4"/>
        <v>26</v>
      </c>
      <c r="B318">
        <v>4</v>
      </c>
      <c r="C318">
        <v>25</v>
      </c>
      <c r="D318" s="3">
        <v>41639</v>
      </c>
      <c r="E318" s="33">
        <v>13</v>
      </c>
      <c r="F318">
        <v>1</v>
      </c>
      <c r="G318" s="10">
        <f>+HLOOKUP(VLOOKUP($B318,$AD$3:$AE$12,2,0),costos_sf!$D$2:$AZ$99,base_mayorista!$A318,0)</f>
        <v>267098986.33096871</v>
      </c>
      <c r="H318" s="10">
        <f>+HLOOKUP(VLOOKUP($B318,$AD$3:$AE$12,2,0),creditos_sf!$D$2:$AY$99,base_mayorista!$A318,0)</f>
        <v>447876159.27245885</v>
      </c>
      <c r="I318" s="10">
        <f>+HLOOKUP(VLOOKUP($B318,$AD$3:$AE$12,2,0),creditos_sf!$D$103:$AY$200,base_mayorista!$A318,0)</f>
        <v>1882124594.2222002</v>
      </c>
      <c r="J318" s="10">
        <f>+HLOOKUP(VLOOKUP($B318,$AD$3:$AE$12,2,0),Costo_fondeo!$D$3:$AY$100,base_mayorista!$A318,0)</f>
        <v>2.5080783756683442</v>
      </c>
      <c r="K318" s="10">
        <f>+HLOOKUP(VLOOKUP($B318,$AD$3:$AE$12,2,0),Costo_provisiones!$D$3:$AY$100,base_mayorista!$A318,0)</f>
        <v>1.8155169731279821</v>
      </c>
      <c r="L318" s="10">
        <f>+HLOOKUP(VLOOKUP($B318,$AD$3:$AE$12,2,0),Morosidad_control!$D$4:$AY$101,base_mayorista!$A318,0)</f>
        <v>2.4319897247550748</v>
      </c>
      <c r="M318" s="10">
        <f ca="1">+OFFSET(Capital_2!$D$2,base_mayorista!A318,0)</f>
        <v>3.5095726367283766</v>
      </c>
      <c r="N318" s="10">
        <f>+HLOOKUP(VLOOKUP($B318,$AD$3:$AE$12,2,0),costo_laboral!$E$2:$AZ$99,base_mayorista!$A318,0)</f>
        <v>5.7763849045314792</v>
      </c>
      <c r="O318" s="10">
        <f>+HLOOKUP(VLOOKUP($B318,$AD$3:$AE$12,2,0),Participacion1!$D$4:$M$101,base_mayorista!$A318,0)</f>
        <v>0.8520633268838127</v>
      </c>
      <c r="P318" s="1"/>
      <c r="Q318" s="10"/>
      <c r="R318" s="10"/>
      <c r="S318" s="10"/>
      <c r="T318" s="14"/>
      <c r="U318" s="38"/>
      <c r="V318" s="38"/>
      <c r="W318" s="38"/>
      <c r="X318" s="38"/>
      <c r="Y318" s="38"/>
      <c r="Z318" s="11"/>
      <c r="AB318" s="38"/>
      <c r="AG318" s="35"/>
    </row>
    <row r="319" spans="1:33" ht="16.5" x14ac:dyDescent="0.3">
      <c r="A319">
        <f t="shared" si="4"/>
        <v>27</v>
      </c>
      <c r="B319">
        <v>4</v>
      </c>
      <c r="C319">
        <v>26</v>
      </c>
      <c r="D319" s="3">
        <v>41670</v>
      </c>
      <c r="E319" s="33">
        <v>14</v>
      </c>
      <c r="F319">
        <v>1</v>
      </c>
      <c r="G319" s="10">
        <f>+HLOOKUP(VLOOKUP($B319,$AD$3:$AE$12,2,0),costos_sf!$D$2:$AZ$99,base_mayorista!$A319,0)</f>
        <v>262210759.20767942</v>
      </c>
      <c r="H319" s="10">
        <f>+HLOOKUP(VLOOKUP($B319,$AD$3:$AE$12,2,0),creditos_sf!$D$2:$AY$99,base_mayorista!$A319,0)</f>
        <v>424704974.63724381</v>
      </c>
      <c r="I319" s="10">
        <f>+HLOOKUP(VLOOKUP($B319,$AD$3:$AE$12,2,0),creditos_sf!$D$103:$AY$200,base_mayorista!$A319,0)</f>
        <v>1941631623.72263</v>
      </c>
      <c r="J319" s="10">
        <f>+HLOOKUP(VLOOKUP($B319,$AD$3:$AE$12,2,0),Costo_fondeo!$D$3:$AY$100,base_mayorista!$A319,0)</f>
        <v>2.477827170274741</v>
      </c>
      <c r="K319" s="10">
        <f>+HLOOKUP(VLOOKUP($B319,$AD$3:$AE$12,2,0),Costo_provisiones!$D$3:$AY$100,base_mayorista!$A319,0)</f>
        <v>1.8101040650943998</v>
      </c>
      <c r="L319" s="10">
        <f>+HLOOKUP(VLOOKUP($B319,$AD$3:$AE$12,2,0),Morosidad_control!$D$4:$AY$101,base_mayorista!$A319,0)</f>
        <v>2.3845706686420014</v>
      </c>
      <c r="M319" s="10">
        <f ca="1">+OFFSET(Capital_2!$D$2,base_mayorista!A319,0)</f>
        <v>3.4442162995780268</v>
      </c>
      <c r="N319" s="10">
        <f>+HLOOKUP(VLOOKUP($B319,$AD$3:$AE$12,2,0),costo_laboral!$E$2:$AZ$99,base_mayorista!$A319,0)</f>
        <v>5.6572905271781142</v>
      </c>
      <c r="O319" s="10">
        <f>+HLOOKUP(VLOOKUP($B319,$AD$3:$AE$12,2,0),Participacion1!$D$4:$M$101,base_mayorista!$A319,0)</f>
        <v>0.80359266510440364</v>
      </c>
      <c r="P319" s="1"/>
      <c r="Q319" s="10"/>
      <c r="R319" s="10"/>
      <c r="S319" s="10"/>
      <c r="T319" s="14"/>
      <c r="U319" s="38"/>
      <c r="V319" s="38"/>
      <c r="W319" s="38"/>
      <c r="X319" s="38"/>
      <c r="Y319" s="38"/>
      <c r="Z319" s="11"/>
      <c r="AB319" s="38"/>
      <c r="AG319" s="35"/>
    </row>
    <row r="320" spans="1:33" ht="16.5" x14ac:dyDescent="0.3">
      <c r="A320">
        <f t="shared" si="4"/>
        <v>28</v>
      </c>
      <c r="B320">
        <v>4</v>
      </c>
      <c r="C320">
        <v>27</v>
      </c>
      <c r="D320" s="3">
        <v>41698</v>
      </c>
      <c r="E320" s="33">
        <v>14</v>
      </c>
      <c r="F320">
        <v>1</v>
      </c>
      <c r="G320" s="10">
        <f>+HLOOKUP(VLOOKUP($B320,$AD$3:$AE$12,2,0),costos_sf!$D$2:$AZ$99,base_mayorista!$A320,0)</f>
        <v>255218047.15450802</v>
      </c>
      <c r="H320" s="10">
        <f>+HLOOKUP(VLOOKUP($B320,$AD$3:$AE$12,2,0),creditos_sf!$D$2:$AY$99,base_mayorista!$A320,0)</f>
        <v>410783142.3301608</v>
      </c>
      <c r="I320" s="10">
        <f>+HLOOKUP(VLOOKUP($B320,$AD$3:$AE$12,2,0),creditos_sf!$D$103:$AY$200,base_mayorista!$A320,0)</f>
        <v>1932103019.7023799</v>
      </c>
      <c r="J320" s="10">
        <f>+HLOOKUP(VLOOKUP($B320,$AD$3:$AE$12,2,0),Costo_fondeo!$D$3:$AY$100,base_mayorista!$A320,0)</f>
        <v>2.4334712667803711</v>
      </c>
      <c r="K320" s="10">
        <f>+HLOOKUP(VLOOKUP($B320,$AD$3:$AE$12,2,0),Costo_provisiones!$D$3:$AY$100,base_mayorista!$A320,0)</f>
        <v>1.7687260117211934</v>
      </c>
      <c r="L320" s="10">
        <f>+HLOOKUP(VLOOKUP($B320,$AD$3:$AE$12,2,0),Morosidad_control!$D$4:$AY$101,base_mayorista!$A320,0)</f>
        <v>2.202400074444999</v>
      </c>
      <c r="M320" s="10">
        <f ca="1">+OFFSET(Capital_2!$D$2,base_mayorista!A320,0)</f>
        <v>3.3651511548182853</v>
      </c>
      <c r="N320" s="10">
        <f>+HLOOKUP(VLOOKUP($B320,$AD$3:$AE$12,2,0),costo_laboral!$E$2:$AZ$99,base_mayorista!$A320,0)</f>
        <v>5.578697923938523</v>
      </c>
      <c r="O320" s="10">
        <f>+HLOOKUP(VLOOKUP($B320,$AD$3:$AE$12,2,0),Participacion1!$D$4:$M$101,base_mayorista!$A320,0)</f>
        <v>0.77512711342434604</v>
      </c>
      <c r="P320" s="1"/>
      <c r="Q320" s="10"/>
      <c r="R320" s="10"/>
      <c r="S320" s="10"/>
      <c r="T320" s="14"/>
      <c r="U320" s="38"/>
      <c r="V320" s="38"/>
      <c r="W320" s="38"/>
      <c r="X320" s="38"/>
      <c r="Y320" s="38"/>
      <c r="Z320" s="11"/>
      <c r="AB320" s="38"/>
      <c r="AG320" s="35"/>
    </row>
    <row r="321" spans="1:33" ht="16.5" x14ac:dyDescent="0.3">
      <c r="A321">
        <f t="shared" si="4"/>
        <v>29</v>
      </c>
      <c r="B321">
        <v>4</v>
      </c>
      <c r="C321">
        <v>28</v>
      </c>
      <c r="D321" s="3">
        <v>41729</v>
      </c>
      <c r="E321" s="33">
        <v>14</v>
      </c>
      <c r="F321">
        <v>1</v>
      </c>
      <c r="G321" s="10">
        <f>+HLOOKUP(VLOOKUP($B321,$AD$3:$AE$12,2,0),costos_sf!$D$2:$AZ$99,base_mayorista!$A321,0)</f>
        <v>250016900.46208924</v>
      </c>
      <c r="H321" s="10">
        <f>+HLOOKUP(VLOOKUP($B321,$AD$3:$AE$12,2,0),creditos_sf!$D$2:$AY$99,base_mayorista!$A321,0)</f>
        <v>476037493.29262805</v>
      </c>
      <c r="I321" s="10">
        <f>+HLOOKUP(VLOOKUP($B321,$AD$3:$AE$12,2,0),creditos_sf!$D$103:$AY$200,base_mayorista!$A321,0)</f>
        <v>1971699940.17575</v>
      </c>
      <c r="J321" s="10">
        <f>+HLOOKUP(VLOOKUP($B321,$AD$3:$AE$12,2,0),Costo_fondeo!$D$3:$AY$100,base_mayorista!$A321,0)</f>
        <v>2.3848953661348653</v>
      </c>
      <c r="K321" s="10">
        <f>+HLOOKUP(VLOOKUP($B321,$AD$3:$AE$12,2,0),Costo_provisiones!$D$3:$AY$100,base_mayorista!$A321,0)</f>
        <v>1.6592770493958149</v>
      </c>
      <c r="L321" s="10">
        <f>+HLOOKUP(VLOOKUP($B321,$AD$3:$AE$12,2,0),Morosidad_control!$D$4:$AY$101,base_mayorista!$A321,0)</f>
        <v>2.2947685269863736</v>
      </c>
      <c r="M321" s="10">
        <f ca="1">+OFFSET(Capital_2!$D$2,base_mayorista!A321,0)</f>
        <v>3.2958556767962262</v>
      </c>
      <c r="N321" s="10">
        <f>+HLOOKUP(VLOOKUP($B321,$AD$3:$AE$12,2,0),costo_laboral!$E$2:$AZ$99,base_mayorista!$A321,0)</f>
        <v>5.3022222185591312</v>
      </c>
      <c r="O321" s="10">
        <f>+HLOOKUP(VLOOKUP($B321,$AD$3:$AE$12,2,0),Participacion1!$D$4:$M$101,base_mayorista!$A321,0)</f>
        <v>0.91181349803556166</v>
      </c>
      <c r="P321" s="1"/>
      <c r="Q321" s="10"/>
      <c r="R321" s="10"/>
      <c r="S321" s="10"/>
      <c r="T321" s="14"/>
      <c r="U321" s="38"/>
      <c r="V321" s="38"/>
      <c r="W321" s="38"/>
      <c r="X321" s="38"/>
      <c r="Y321" s="38"/>
      <c r="Z321" s="11"/>
      <c r="AB321" s="38"/>
      <c r="AG321" s="35"/>
    </row>
    <row r="322" spans="1:33" ht="16.5" x14ac:dyDescent="0.3">
      <c r="A322">
        <f t="shared" si="4"/>
        <v>30</v>
      </c>
      <c r="B322">
        <v>4</v>
      </c>
      <c r="C322">
        <v>29</v>
      </c>
      <c r="D322" s="3">
        <v>41759</v>
      </c>
      <c r="E322" s="33">
        <v>14</v>
      </c>
      <c r="F322">
        <v>1</v>
      </c>
      <c r="G322" s="10">
        <f>+HLOOKUP(VLOOKUP($B322,$AD$3:$AE$12,2,0),costos_sf!$D$2:$AZ$99,base_mayorista!$A322,0)</f>
        <v>241557402.52594781</v>
      </c>
      <c r="H322" s="10">
        <f>+HLOOKUP(VLOOKUP($B322,$AD$3:$AE$12,2,0),creditos_sf!$D$2:$AY$99,base_mayorista!$A322,0)</f>
        <v>455522465.52864528</v>
      </c>
      <c r="I322" s="10">
        <f>+HLOOKUP(VLOOKUP($B322,$AD$3:$AE$12,2,0),creditos_sf!$D$103:$AY$200,base_mayorista!$A322,0)</f>
        <v>1994290342.6373301</v>
      </c>
      <c r="J322" s="10">
        <f>+HLOOKUP(VLOOKUP($B322,$AD$3:$AE$12,2,0),Costo_fondeo!$D$3:$AY$100,base_mayorista!$A322,0)</f>
        <v>2.3915594307430497</v>
      </c>
      <c r="K322" s="10">
        <f>+HLOOKUP(VLOOKUP($B322,$AD$3:$AE$12,2,0),Costo_provisiones!$D$3:$AY$100,base_mayorista!$A322,0)</f>
        <v>1.6584142264764266</v>
      </c>
      <c r="L322" s="10">
        <f>+HLOOKUP(VLOOKUP($B322,$AD$3:$AE$12,2,0),Morosidad_control!$D$4:$AY$101,base_mayorista!$A322,0)</f>
        <v>2.4802665225532241</v>
      </c>
      <c r="M322" s="10">
        <f ca="1">+OFFSET(Capital_2!$D$2,base_mayorista!A322,0)</f>
        <v>3.2437779376973728</v>
      </c>
      <c r="N322" s="10">
        <f>+HLOOKUP(VLOOKUP($B322,$AD$3:$AE$12,2,0),costo_laboral!$E$2:$AZ$99,base_mayorista!$A322,0)</f>
        <v>5.153263506168158</v>
      </c>
      <c r="O322" s="10">
        <f>+HLOOKUP(VLOOKUP($B322,$AD$3:$AE$12,2,0),Participacion1!$D$4:$M$101,base_mayorista!$A322,0)</f>
        <v>0.84555950570060001</v>
      </c>
      <c r="P322" s="1"/>
      <c r="Q322" s="10"/>
      <c r="R322" s="10"/>
      <c r="S322" s="10"/>
      <c r="T322" s="14"/>
      <c r="U322" s="38"/>
      <c r="V322" s="38"/>
      <c r="W322" s="38"/>
      <c r="X322" s="38"/>
      <c r="Y322" s="38"/>
      <c r="Z322" s="11"/>
      <c r="AB322" s="38"/>
      <c r="AG322" s="35"/>
    </row>
    <row r="323" spans="1:33" ht="16.5" x14ac:dyDescent="0.3">
      <c r="A323">
        <f t="shared" si="4"/>
        <v>31</v>
      </c>
      <c r="B323">
        <v>4</v>
      </c>
      <c r="C323">
        <v>30</v>
      </c>
      <c r="D323" s="3">
        <v>41790</v>
      </c>
      <c r="E323" s="33">
        <v>14</v>
      </c>
      <c r="F323">
        <v>1</v>
      </c>
      <c r="G323" s="10">
        <f>+HLOOKUP(VLOOKUP($B323,$AD$3:$AE$12,2,0),costos_sf!$D$2:$AZ$99,base_mayorista!$A323,0)</f>
        <v>239928576.19696105</v>
      </c>
      <c r="H323" s="10">
        <f>+HLOOKUP(VLOOKUP($B323,$AD$3:$AE$12,2,0),creditos_sf!$D$2:$AY$99,base_mayorista!$A323,0)</f>
        <v>449718044.30603439</v>
      </c>
      <c r="I323" s="10">
        <f>+HLOOKUP(VLOOKUP($B323,$AD$3:$AE$12,2,0),creditos_sf!$D$103:$AY$200,base_mayorista!$A323,0)</f>
        <v>2007606847.0032399</v>
      </c>
      <c r="J323" s="10">
        <f>+HLOOKUP(VLOOKUP($B323,$AD$3:$AE$12,2,0),Costo_fondeo!$D$3:$AY$100,base_mayorista!$A323,0)</f>
        <v>2.4187289475527738</v>
      </c>
      <c r="K323" s="10">
        <f>+HLOOKUP(VLOOKUP($B323,$AD$3:$AE$12,2,0),Costo_provisiones!$D$3:$AY$100,base_mayorista!$A323,0)</f>
        <v>1.5570453503859423</v>
      </c>
      <c r="L323" s="10">
        <f>+HLOOKUP(VLOOKUP($B323,$AD$3:$AE$12,2,0),Morosidad_control!$D$4:$AY$101,base_mayorista!$A323,0)</f>
        <v>2.3223737497116197</v>
      </c>
      <c r="M323" s="10">
        <f ca="1">+OFFSET(Capital_2!$D$2,base_mayorista!A323,0)</f>
        <v>3.2095324879825831</v>
      </c>
      <c r="N323" s="10">
        <f>+HLOOKUP(VLOOKUP($B323,$AD$3:$AE$12,2,0),costo_laboral!$E$2:$AZ$99,base_mayorista!$A323,0)</f>
        <v>5.1004050770071823</v>
      </c>
      <c r="O323" s="10">
        <f>+HLOOKUP(VLOOKUP($B323,$AD$3:$AE$12,2,0),Participacion1!$D$4:$M$101,base_mayorista!$A323,0)</f>
        <v>0.83163168550167565</v>
      </c>
      <c r="P323" s="1"/>
      <c r="Q323" s="10"/>
      <c r="R323" s="10"/>
      <c r="S323" s="10"/>
      <c r="T323" s="14"/>
      <c r="U323" s="38"/>
      <c r="V323" s="38"/>
      <c r="W323" s="38"/>
      <c r="X323" s="38"/>
      <c r="Y323" s="38"/>
      <c r="Z323" s="11"/>
      <c r="AB323" s="38"/>
      <c r="AG323" s="35"/>
    </row>
    <row r="324" spans="1:33" ht="16.5" x14ac:dyDescent="0.3">
      <c r="A324">
        <f t="shared" ref="A324:A387" si="5">+C324+1</f>
        <v>32</v>
      </c>
      <c r="B324">
        <v>4</v>
      </c>
      <c r="C324">
        <v>31</v>
      </c>
      <c r="D324" s="3">
        <v>41820</v>
      </c>
      <c r="E324" s="33">
        <v>14</v>
      </c>
      <c r="F324">
        <v>1</v>
      </c>
      <c r="G324" s="10">
        <f>+HLOOKUP(VLOOKUP($B324,$AD$3:$AE$12,2,0),costos_sf!$D$2:$AZ$99,base_mayorista!$A324,0)</f>
        <v>241186412.67295405</v>
      </c>
      <c r="H324" s="10">
        <f>+HLOOKUP(VLOOKUP($B324,$AD$3:$AE$12,2,0),creditos_sf!$D$2:$AY$99,base_mayorista!$A324,0)</f>
        <v>448098190.07467151</v>
      </c>
      <c r="I324" s="10">
        <f>+HLOOKUP(VLOOKUP($B324,$AD$3:$AE$12,2,0),creditos_sf!$D$103:$AY$200,base_mayorista!$A324,0)</f>
        <v>2038258768.5383301</v>
      </c>
      <c r="J324" s="10">
        <f>+HLOOKUP(VLOOKUP($B324,$AD$3:$AE$12,2,0),Costo_fondeo!$D$3:$AY$100,base_mayorista!$A324,0)</f>
        <v>2.4625151843458171</v>
      </c>
      <c r="K324" s="10">
        <f>+HLOOKUP(VLOOKUP($B324,$AD$3:$AE$12,2,0),Costo_provisiones!$D$3:$AY$100,base_mayorista!$A324,0)</f>
        <v>1.4803553511747367</v>
      </c>
      <c r="L324" s="10">
        <f>+HLOOKUP(VLOOKUP($B324,$AD$3:$AE$12,2,0),Morosidad_control!$D$4:$AY$101,base_mayorista!$A324,0)</f>
        <v>2.247465542407534</v>
      </c>
      <c r="M324" s="10">
        <f ca="1">+OFFSET(Capital_2!$D$2,base_mayorista!A324,0)</f>
        <v>3.1850428382831848</v>
      </c>
      <c r="N324" s="10">
        <f>+HLOOKUP(VLOOKUP($B324,$AD$3:$AE$12,2,0),costo_laboral!$E$2:$AZ$99,base_mayorista!$A324,0)</f>
        <v>5.0272758349631577</v>
      </c>
      <c r="O324" s="10">
        <f>+HLOOKUP(VLOOKUP($B324,$AD$3:$AE$12,2,0),Participacion1!$D$4:$M$101,base_mayorista!$A324,0)</f>
        <v>0.85241136919651217</v>
      </c>
      <c r="P324" s="1"/>
      <c r="Q324" s="10"/>
      <c r="R324" s="10"/>
      <c r="S324" s="10"/>
      <c r="T324" s="14"/>
      <c r="U324" s="38"/>
      <c r="V324" s="38"/>
      <c r="W324" s="38"/>
      <c r="X324" s="38"/>
      <c r="Y324" s="38"/>
      <c r="Z324" s="11"/>
      <c r="AB324" s="38"/>
      <c r="AG324" s="35"/>
    </row>
    <row r="325" spans="1:33" ht="16.5" x14ac:dyDescent="0.3">
      <c r="A325">
        <f t="shared" si="5"/>
        <v>33</v>
      </c>
      <c r="B325">
        <v>4</v>
      </c>
      <c r="C325">
        <v>32</v>
      </c>
      <c r="D325" s="3">
        <v>41851</v>
      </c>
      <c r="E325" s="33">
        <v>14</v>
      </c>
      <c r="F325">
        <v>1</v>
      </c>
      <c r="G325" s="10">
        <f>+HLOOKUP(VLOOKUP($B325,$AD$3:$AE$12,2,0),costos_sf!$D$2:$AZ$99,base_mayorista!$A325,0)</f>
        <v>243323184.29849982</v>
      </c>
      <c r="H325" s="10">
        <f>+HLOOKUP(VLOOKUP($B325,$AD$3:$AE$12,2,0),creditos_sf!$D$2:$AY$99,base_mayorista!$A325,0)</f>
        <v>435462965.29367596</v>
      </c>
      <c r="I325" s="10">
        <f>+HLOOKUP(VLOOKUP($B325,$AD$3:$AE$12,2,0),creditos_sf!$D$103:$AY$200,base_mayorista!$A325,0)</f>
        <v>2097266681.1447697</v>
      </c>
      <c r="J325" s="10">
        <f>+HLOOKUP(VLOOKUP($B325,$AD$3:$AE$12,2,0),Costo_fondeo!$D$3:$AY$100,base_mayorista!$A325,0)</f>
        <v>2.5262289048426165</v>
      </c>
      <c r="K325" s="10">
        <f>+HLOOKUP(VLOOKUP($B325,$AD$3:$AE$12,2,0),Costo_provisiones!$D$3:$AY$100,base_mayorista!$A325,0)</f>
        <v>1.463076835002016</v>
      </c>
      <c r="L325" s="10">
        <f>+HLOOKUP(VLOOKUP($B325,$AD$3:$AE$12,2,0),Morosidad_control!$D$4:$AY$101,base_mayorista!$A325,0)</f>
        <v>2.2088974055623454</v>
      </c>
      <c r="M325" s="10">
        <f ca="1">+OFFSET(Capital_2!$D$2,base_mayorista!A325,0)</f>
        <v>3.1704105350092515</v>
      </c>
      <c r="N325" s="10">
        <f>+HLOOKUP(VLOOKUP($B325,$AD$3:$AE$12,2,0),costo_laboral!$E$2:$AZ$99,base_mayorista!$A325,0)</f>
        <v>4.9300989748267607</v>
      </c>
      <c r="O325" s="10">
        <f>+HLOOKUP(VLOOKUP($B325,$AD$3:$AE$12,2,0),Participacion1!$D$4:$M$101,base_mayorista!$A325,0)</f>
        <v>0.77276787771907685</v>
      </c>
      <c r="P325" s="1"/>
      <c r="Q325" s="10"/>
      <c r="R325" s="10"/>
      <c r="S325" s="10"/>
      <c r="T325" s="14"/>
      <c r="U325" s="38"/>
      <c r="V325" s="38"/>
      <c r="W325" s="38"/>
      <c r="X325" s="38"/>
      <c r="Y325" s="38"/>
      <c r="Z325" s="11"/>
      <c r="AB325" s="38"/>
      <c r="AG325" s="35"/>
    </row>
    <row r="326" spans="1:33" ht="16.5" x14ac:dyDescent="0.3">
      <c r="A326">
        <f t="shared" si="5"/>
        <v>34</v>
      </c>
      <c r="B326">
        <v>4</v>
      </c>
      <c r="C326">
        <v>33</v>
      </c>
      <c r="D326" s="3">
        <v>41882</v>
      </c>
      <c r="E326" s="33">
        <v>14</v>
      </c>
      <c r="F326">
        <v>1</v>
      </c>
      <c r="G326" s="10">
        <f>+HLOOKUP(VLOOKUP($B326,$AD$3:$AE$12,2,0),costos_sf!$D$2:$AZ$99,base_mayorista!$A326,0)</f>
        <v>245500619.10525867</v>
      </c>
      <c r="H326" s="10">
        <f>+HLOOKUP(VLOOKUP($B326,$AD$3:$AE$12,2,0),creditos_sf!$D$2:$AY$99,base_mayorista!$A326,0)</f>
        <v>434787050.8055864</v>
      </c>
      <c r="I326" s="10">
        <f>+HLOOKUP(VLOOKUP($B326,$AD$3:$AE$12,2,0),creditos_sf!$D$103:$AY$200,base_mayorista!$A326,0)</f>
        <v>2126725654.28023</v>
      </c>
      <c r="J326" s="10">
        <f>+HLOOKUP(VLOOKUP($B326,$AD$3:$AE$12,2,0),Costo_fondeo!$D$3:$AY$100,base_mayorista!$A326,0)</f>
        <v>2.5669643717980084</v>
      </c>
      <c r="K326" s="10">
        <f>+HLOOKUP(VLOOKUP($B326,$AD$3:$AE$12,2,0),Costo_provisiones!$D$3:$AY$100,base_mayorista!$A326,0)</f>
        <v>1.4133820669462946</v>
      </c>
      <c r="L326" s="10">
        <f>+HLOOKUP(VLOOKUP($B326,$AD$3:$AE$12,2,0),Morosidad_control!$D$4:$AY$101,base_mayorista!$A326,0)</f>
        <v>2.0319511441865687</v>
      </c>
      <c r="M326" s="10">
        <f ca="1">+OFFSET(Capital_2!$D$2,base_mayorista!A326,0)</f>
        <v>3.1468414088192862</v>
      </c>
      <c r="N326" s="10">
        <f>+HLOOKUP(VLOOKUP($B326,$AD$3:$AE$12,2,0),costo_laboral!$E$2:$AZ$99,base_mayorista!$A326,0)</f>
        <v>4.887511654896401</v>
      </c>
      <c r="O326" s="10">
        <f>+HLOOKUP(VLOOKUP($B326,$AD$3:$AE$12,2,0),Participacion1!$D$4:$M$101,base_mayorista!$A326,0)</f>
        <v>0.76881932338573422</v>
      </c>
      <c r="P326" s="1"/>
      <c r="Q326" s="10"/>
      <c r="R326" s="10"/>
      <c r="S326" s="10"/>
      <c r="T326" s="14"/>
      <c r="U326" s="38"/>
      <c r="V326" s="38"/>
      <c r="W326" s="38"/>
      <c r="X326" s="38"/>
      <c r="Y326" s="38"/>
      <c r="Z326" s="11"/>
      <c r="AB326" s="38"/>
      <c r="AG326" s="35"/>
    </row>
    <row r="327" spans="1:33" ht="16.5" x14ac:dyDescent="0.3">
      <c r="A327">
        <f t="shared" si="5"/>
        <v>35</v>
      </c>
      <c r="B327">
        <v>4</v>
      </c>
      <c r="C327">
        <v>34</v>
      </c>
      <c r="D327" s="3">
        <v>41912</v>
      </c>
      <c r="E327" s="33">
        <v>14</v>
      </c>
      <c r="F327">
        <v>1</v>
      </c>
      <c r="G327" s="10">
        <f>+HLOOKUP(VLOOKUP($B327,$AD$3:$AE$12,2,0),costos_sf!$D$2:$AZ$99,base_mayorista!$A327,0)</f>
        <v>246807661.8250111</v>
      </c>
      <c r="H327" s="10">
        <f>+HLOOKUP(VLOOKUP($B327,$AD$3:$AE$12,2,0),creditos_sf!$D$2:$AY$99,base_mayorista!$A327,0)</f>
        <v>428695865.06691492</v>
      </c>
      <c r="I327" s="10">
        <f>+HLOOKUP(VLOOKUP($B327,$AD$3:$AE$12,2,0),creditos_sf!$D$103:$AY$200,base_mayorista!$A327,0)</f>
        <v>2190805107.7724099</v>
      </c>
      <c r="J327" s="10">
        <f>+HLOOKUP(VLOOKUP($B327,$AD$3:$AE$12,2,0),Costo_fondeo!$D$3:$AY$100,base_mayorista!$A327,0)</f>
        <v>2.6248133824230124</v>
      </c>
      <c r="K327" s="10">
        <f>+HLOOKUP(VLOOKUP($B327,$AD$3:$AE$12,2,0),Costo_provisiones!$D$3:$AY$100,base_mayorista!$A327,0)</f>
        <v>1.4037784028475138</v>
      </c>
      <c r="L327" s="10">
        <f>+HLOOKUP(VLOOKUP($B327,$AD$3:$AE$12,2,0),Morosidad_control!$D$4:$AY$101,base_mayorista!$A327,0)</f>
        <v>1.9702659013089177</v>
      </c>
      <c r="M327" s="10">
        <f ca="1">+OFFSET(Capital_2!$D$2,base_mayorista!A327,0)</f>
        <v>3.1301745437504462</v>
      </c>
      <c r="N327" s="10">
        <f>+HLOOKUP(VLOOKUP($B327,$AD$3:$AE$12,2,0),costo_laboral!$E$2:$AZ$99,base_mayorista!$A327,0)</f>
        <v>4.7259828852823187</v>
      </c>
      <c r="O327" s="10">
        <f>+HLOOKUP(VLOOKUP($B327,$AD$3:$AE$12,2,0),Participacion1!$D$4:$M$101,base_mayorista!$A327,0)</f>
        <v>0.74370053329937691</v>
      </c>
      <c r="P327" s="1"/>
      <c r="Q327" s="10"/>
      <c r="R327" s="10"/>
      <c r="S327" s="10"/>
      <c r="T327" s="14"/>
      <c r="U327" s="38"/>
      <c r="V327" s="38"/>
      <c r="W327" s="38"/>
      <c r="X327" s="38"/>
      <c r="Y327" s="38"/>
      <c r="Z327" s="11"/>
      <c r="AB327" s="38"/>
      <c r="AG327" s="35"/>
    </row>
    <row r="328" spans="1:33" ht="16.5" x14ac:dyDescent="0.3">
      <c r="A328">
        <f t="shared" si="5"/>
        <v>36</v>
      </c>
      <c r="B328">
        <v>4</v>
      </c>
      <c r="C328">
        <v>35</v>
      </c>
      <c r="D328" s="3">
        <v>41943</v>
      </c>
      <c r="E328" s="33">
        <v>14</v>
      </c>
      <c r="F328">
        <v>1</v>
      </c>
      <c r="G328" s="10">
        <f>+HLOOKUP(VLOOKUP($B328,$AD$3:$AE$12,2,0),costos_sf!$D$2:$AZ$99,base_mayorista!$A328,0)</f>
        <v>247961957.71707371</v>
      </c>
      <c r="H328" s="10">
        <f>+HLOOKUP(VLOOKUP($B328,$AD$3:$AE$12,2,0),creditos_sf!$D$2:$AY$99,base_mayorista!$A328,0)</f>
        <v>450659726.76453495</v>
      </c>
      <c r="I328" s="10">
        <f>+HLOOKUP(VLOOKUP($B328,$AD$3:$AE$12,2,0),creditos_sf!$D$103:$AY$200,base_mayorista!$A328,0)</f>
        <v>2267161385.83465</v>
      </c>
      <c r="J328" s="10">
        <f>+HLOOKUP(VLOOKUP($B328,$AD$3:$AE$12,2,0),Costo_fondeo!$D$3:$AY$100,base_mayorista!$A328,0)</f>
        <v>2.6683837300243911</v>
      </c>
      <c r="K328" s="10">
        <f>+HLOOKUP(VLOOKUP($B328,$AD$3:$AE$12,2,0),Costo_provisiones!$D$3:$AY$100,base_mayorista!$A328,0)</f>
        <v>1.376971245968964</v>
      </c>
      <c r="L328" s="10">
        <f>+HLOOKUP(VLOOKUP($B328,$AD$3:$AE$12,2,0),Morosidad_control!$D$4:$AY$101,base_mayorista!$A328,0)</f>
        <v>2.0562710337982621</v>
      </c>
      <c r="M328" s="10">
        <f ca="1">+OFFSET(Capital_2!$D$2,base_mayorista!A328,0)</f>
        <v>3.1052199516205063</v>
      </c>
      <c r="N328" s="10">
        <f>+HLOOKUP(VLOOKUP($B328,$AD$3:$AE$12,2,0),costo_laboral!$E$2:$AZ$99,base_mayorista!$A328,0)</f>
        <v>4.5458201109369289</v>
      </c>
      <c r="O328" s="10">
        <f>+HLOOKUP(VLOOKUP($B328,$AD$3:$AE$12,2,0),Participacion1!$D$4:$M$101,base_mayorista!$A328,0)</f>
        <v>0.76814945228234444</v>
      </c>
      <c r="P328" s="1"/>
      <c r="Q328" s="10"/>
      <c r="R328" s="10"/>
      <c r="S328" s="10"/>
      <c r="T328" s="14"/>
      <c r="U328" s="38"/>
      <c r="V328" s="38"/>
      <c r="W328" s="38"/>
      <c r="X328" s="38"/>
      <c r="Y328" s="38"/>
      <c r="Z328" s="11"/>
      <c r="AB328" s="38"/>
      <c r="AG328" s="35"/>
    </row>
    <row r="329" spans="1:33" ht="16.5" x14ac:dyDescent="0.3">
      <c r="A329">
        <f t="shared" si="5"/>
        <v>37</v>
      </c>
      <c r="B329">
        <v>4</v>
      </c>
      <c r="C329">
        <v>36</v>
      </c>
      <c r="D329" s="3">
        <v>41973</v>
      </c>
      <c r="E329" s="33">
        <v>14</v>
      </c>
      <c r="F329">
        <v>1</v>
      </c>
      <c r="G329" s="10">
        <f>+HLOOKUP(VLOOKUP($B329,$AD$3:$AE$12,2,0),costos_sf!$D$2:$AZ$99,base_mayorista!$A329,0)</f>
        <v>248924753.36411133</v>
      </c>
      <c r="H329" s="10">
        <f>+HLOOKUP(VLOOKUP($B329,$AD$3:$AE$12,2,0),creditos_sf!$D$2:$AY$99,base_mayorista!$A329,0)</f>
        <v>463566801.58297569</v>
      </c>
      <c r="I329" s="10">
        <f>+HLOOKUP(VLOOKUP($B329,$AD$3:$AE$12,2,0),creditos_sf!$D$103:$AY$200,base_mayorista!$A329,0)</f>
        <v>2245946016.9250402</v>
      </c>
      <c r="J329" s="10">
        <f>+HLOOKUP(VLOOKUP($B329,$AD$3:$AE$12,2,0),Costo_fondeo!$D$3:$AY$100,base_mayorista!$A329,0)</f>
        <v>2.7112112708764959</v>
      </c>
      <c r="K329" s="10">
        <f>+HLOOKUP(VLOOKUP($B329,$AD$3:$AE$12,2,0),Costo_provisiones!$D$3:$AY$100,base_mayorista!$A329,0)</f>
        <v>1.4069880637086916</v>
      </c>
      <c r="L329" s="10">
        <f>+HLOOKUP(VLOOKUP($B329,$AD$3:$AE$12,2,0),Morosidad_control!$D$4:$AY$101,base_mayorista!$A329,0)</f>
        <v>2.1191923685247782</v>
      </c>
      <c r="M329" s="10">
        <f ca="1">+OFFSET(Capital_2!$D$2,base_mayorista!A329,0)</f>
        <v>3.0886044861742721</v>
      </c>
      <c r="N329" s="10">
        <f>+HLOOKUP(VLOOKUP($B329,$AD$3:$AE$12,2,0),costo_laboral!$E$2:$AZ$99,base_mayorista!$A329,0)</f>
        <v>4.4483227302922375</v>
      </c>
      <c r="O329" s="10">
        <f>+HLOOKUP(VLOOKUP($B329,$AD$3:$AE$12,2,0),Participacion1!$D$4:$M$101,base_mayorista!$A329,0)</f>
        <v>0.78584349498195871</v>
      </c>
      <c r="P329" s="1"/>
      <c r="Q329" s="10"/>
      <c r="R329" s="10"/>
      <c r="S329" s="10"/>
      <c r="T329" s="14"/>
      <c r="U329" s="38"/>
      <c r="V329" s="38"/>
      <c r="W329" s="38"/>
      <c r="X329" s="38"/>
      <c r="Y329" s="38"/>
      <c r="Z329" s="11"/>
      <c r="AB329" s="38"/>
      <c r="AG329" s="35"/>
    </row>
    <row r="330" spans="1:33" ht="16.5" x14ac:dyDescent="0.3">
      <c r="A330">
        <f t="shared" si="5"/>
        <v>38</v>
      </c>
      <c r="B330">
        <v>4</v>
      </c>
      <c r="C330">
        <v>37</v>
      </c>
      <c r="D330" s="3">
        <v>42004</v>
      </c>
      <c r="E330" s="33">
        <v>14</v>
      </c>
      <c r="F330">
        <v>1</v>
      </c>
      <c r="G330" s="10">
        <f>+HLOOKUP(VLOOKUP($B330,$AD$3:$AE$12,2,0),costos_sf!$D$2:$AZ$99,base_mayorista!$A330,0)</f>
        <v>260152527.87456685</v>
      </c>
      <c r="H330" s="10">
        <f>+HLOOKUP(VLOOKUP($B330,$AD$3:$AE$12,2,0),creditos_sf!$D$2:$AY$99,base_mayorista!$A330,0)</f>
        <v>546586912.12204921</v>
      </c>
      <c r="I330" s="10">
        <f>+HLOOKUP(VLOOKUP($B330,$AD$3:$AE$12,2,0),creditos_sf!$D$103:$AY$200,base_mayorista!$A330,0)</f>
        <v>2224463169.7683001</v>
      </c>
      <c r="J330" s="10">
        <f>+HLOOKUP(VLOOKUP($B330,$AD$3:$AE$12,2,0),Costo_fondeo!$D$3:$AY$100,base_mayorista!$A330,0)</f>
        <v>2.730804247787733</v>
      </c>
      <c r="K330" s="10">
        <f>+HLOOKUP(VLOOKUP($B330,$AD$3:$AE$12,2,0),Costo_provisiones!$D$3:$AY$100,base_mayorista!$A330,0)</f>
        <v>1.8450168626765759</v>
      </c>
      <c r="L330" s="10">
        <f>+HLOOKUP(VLOOKUP($B330,$AD$3:$AE$12,2,0),Morosidad_control!$D$4:$AY$101,base_mayorista!$A330,0)</f>
        <v>1.6894456264578874</v>
      </c>
      <c r="M330" s="10">
        <f ca="1">+OFFSET(Capital_2!$D$2,base_mayorista!A330,0)</f>
        <v>3.0772625191593428</v>
      </c>
      <c r="N330" s="10">
        <f>+HLOOKUP(VLOOKUP($B330,$AD$3:$AE$12,2,0),costo_laboral!$E$2:$AZ$99,base_mayorista!$A330,0)</f>
        <v>4.2508862027414578</v>
      </c>
      <c r="O330" s="10">
        <f>+HLOOKUP(VLOOKUP($B330,$AD$3:$AE$12,2,0),Participacion1!$D$4:$M$101,base_mayorista!$A330,0)</f>
        <v>0.91867254724842906</v>
      </c>
      <c r="P330" s="1"/>
      <c r="Q330" s="10"/>
      <c r="R330" s="10"/>
      <c r="S330" s="10"/>
      <c r="T330" s="14"/>
      <c r="U330" s="38"/>
      <c r="V330" s="38"/>
      <c r="W330" s="38"/>
      <c r="X330" s="38"/>
      <c r="Y330" s="38"/>
      <c r="Z330" s="11"/>
      <c r="AB330" s="38"/>
      <c r="AG330" s="35"/>
    </row>
    <row r="331" spans="1:33" ht="16.5" x14ac:dyDescent="0.3">
      <c r="A331">
        <f t="shared" si="5"/>
        <v>39</v>
      </c>
      <c r="B331">
        <v>4</v>
      </c>
      <c r="C331">
        <v>38</v>
      </c>
      <c r="D331" s="3">
        <v>42035</v>
      </c>
      <c r="E331" s="33">
        <v>15</v>
      </c>
      <c r="F331">
        <v>1</v>
      </c>
      <c r="G331" s="10">
        <f>+HLOOKUP(VLOOKUP($B331,$AD$3:$AE$12,2,0),costos_sf!$D$2:$AZ$99,base_mayorista!$A331,0)</f>
        <v>260524132.37717888</v>
      </c>
      <c r="H331" s="10">
        <f>+HLOOKUP(VLOOKUP($B331,$AD$3:$AE$12,2,0),creditos_sf!$D$2:$AY$99,base_mayorista!$A331,0)</f>
        <v>561304778.26780856</v>
      </c>
      <c r="I331" s="10">
        <f>+HLOOKUP(VLOOKUP($B331,$AD$3:$AE$12,2,0),creditos_sf!$D$103:$AY$200,base_mayorista!$A331,0)</f>
        <v>2232397992.8790202</v>
      </c>
      <c r="J331" s="10">
        <f>+HLOOKUP(VLOOKUP($B331,$AD$3:$AE$12,2,0),Costo_fondeo!$D$3:$AY$100,base_mayorista!$A331,0)</f>
        <v>2.753070997390771</v>
      </c>
      <c r="K331" s="10">
        <f>+HLOOKUP(VLOOKUP($B331,$AD$3:$AE$12,2,0),Costo_provisiones!$D$3:$AY$100,base_mayorista!$A331,0)</f>
        <v>1.8051358024269346</v>
      </c>
      <c r="L331" s="10">
        <f>+HLOOKUP(VLOOKUP($B331,$AD$3:$AE$12,2,0),Morosidad_control!$D$4:$AY$101,base_mayorista!$A331,0)</f>
        <v>1.8745971534236601</v>
      </c>
      <c r="M331" s="10">
        <f ca="1">+OFFSET(Capital_2!$D$2,base_mayorista!A331,0)</f>
        <v>3.0663026726799725</v>
      </c>
      <c r="N331" s="10">
        <f>+HLOOKUP(VLOOKUP($B331,$AD$3:$AE$12,2,0),costo_laboral!$E$2:$AZ$99,base_mayorista!$A331,0)</f>
        <v>4.2053857769931442</v>
      </c>
      <c r="O331" s="10">
        <f>+HLOOKUP(VLOOKUP($B331,$AD$3:$AE$12,2,0),Participacion1!$D$4:$M$101,base_mayorista!$A331,0)</f>
        <v>0.92186613328777456</v>
      </c>
      <c r="P331" s="1"/>
      <c r="Q331" s="10"/>
      <c r="R331" s="10"/>
      <c r="S331" s="10"/>
      <c r="T331" s="14"/>
      <c r="U331" s="38"/>
      <c r="V331" s="38"/>
      <c r="W331" s="38"/>
      <c r="X331" s="38"/>
      <c r="Y331" s="38"/>
      <c r="Z331" s="11"/>
      <c r="AB331" s="38"/>
      <c r="AG331" s="35"/>
    </row>
    <row r="332" spans="1:33" ht="16.5" x14ac:dyDescent="0.3">
      <c r="A332">
        <f t="shared" si="5"/>
        <v>40</v>
      </c>
      <c r="B332">
        <v>4</v>
      </c>
      <c r="C332">
        <v>39</v>
      </c>
      <c r="D332" s="3">
        <v>42063</v>
      </c>
      <c r="E332" s="33">
        <v>15</v>
      </c>
      <c r="F332">
        <v>1</v>
      </c>
      <c r="G332" s="10">
        <f>+HLOOKUP(VLOOKUP($B332,$AD$3:$AE$12,2,0),costos_sf!$D$2:$AZ$99,base_mayorista!$A332,0)</f>
        <v>263744147.96186951</v>
      </c>
      <c r="H332" s="10">
        <f>+HLOOKUP(VLOOKUP($B332,$AD$3:$AE$12,2,0),creditos_sf!$D$2:$AY$99,base_mayorista!$A332,0)</f>
        <v>546117018.19419062</v>
      </c>
      <c r="I332" s="10">
        <f>+HLOOKUP(VLOOKUP($B332,$AD$3:$AE$12,2,0),creditos_sf!$D$103:$AY$200,base_mayorista!$A332,0)</f>
        <v>2242421357.7494302</v>
      </c>
      <c r="J332" s="10">
        <f>+HLOOKUP(VLOOKUP($B332,$AD$3:$AE$12,2,0),Costo_fondeo!$D$3:$AY$100,base_mayorista!$A332,0)</f>
        <v>2.6082092693774928</v>
      </c>
      <c r="K332" s="10">
        <f>+HLOOKUP(VLOOKUP($B332,$AD$3:$AE$12,2,0),Costo_provisiones!$D$3:$AY$100,base_mayorista!$A332,0)</f>
        <v>1.9281967543855854</v>
      </c>
      <c r="L332" s="10">
        <f>+HLOOKUP(VLOOKUP($B332,$AD$3:$AE$12,2,0),Morosidad_control!$D$4:$AY$101,base_mayorista!$A332,0)</f>
        <v>2.0957915907471687</v>
      </c>
      <c r="M332" s="10">
        <f ca="1">+OFFSET(Capital_2!$D$2,base_mayorista!A332,0)</f>
        <v>3.049096647123327</v>
      </c>
      <c r="N332" s="10">
        <f>+HLOOKUP(VLOOKUP($B332,$AD$3:$AE$12,2,0),costo_laboral!$E$2:$AZ$99,base_mayorista!$A332,0)</f>
        <v>4.1435783512287383</v>
      </c>
      <c r="O332" s="10">
        <f>+HLOOKUP(VLOOKUP($B332,$AD$3:$AE$12,2,0),Participacion1!$D$4:$M$101,base_mayorista!$A332,0)</f>
        <v>0.90011923344614519</v>
      </c>
      <c r="P332" s="1"/>
      <c r="Q332" s="10"/>
      <c r="R332" s="10"/>
      <c r="S332" s="10"/>
      <c r="T332" s="14"/>
      <c r="U332" s="38"/>
      <c r="V332" s="38"/>
      <c r="W332" s="38"/>
      <c r="X332" s="38"/>
      <c r="Y332" s="38"/>
      <c r="Z332" s="11"/>
      <c r="AB332" s="38"/>
      <c r="AG332" s="35"/>
    </row>
    <row r="333" spans="1:33" ht="16.5" x14ac:dyDescent="0.3">
      <c r="A333">
        <f t="shared" si="5"/>
        <v>41</v>
      </c>
      <c r="B333">
        <v>4</v>
      </c>
      <c r="C333">
        <v>40</v>
      </c>
      <c r="D333" s="3">
        <v>42094</v>
      </c>
      <c r="E333" s="33">
        <v>15</v>
      </c>
      <c r="F333">
        <v>1</v>
      </c>
      <c r="G333" s="10">
        <f>+HLOOKUP(VLOOKUP($B333,$AD$3:$AE$12,2,0),costos_sf!$D$2:$AZ$99,base_mayorista!$A333,0)</f>
        <v>266814914.60611975</v>
      </c>
      <c r="H333" s="10">
        <f>+HLOOKUP(VLOOKUP($B333,$AD$3:$AE$12,2,0),creditos_sf!$D$2:$AY$99,base_mayorista!$A333,0)</f>
        <v>572872158.04639482</v>
      </c>
      <c r="I333" s="10">
        <f>+HLOOKUP(VLOOKUP($B333,$AD$3:$AE$12,2,0),creditos_sf!$D$103:$AY$200,base_mayorista!$A333,0)</f>
        <v>2246734244.2403102</v>
      </c>
      <c r="J333" s="10">
        <f>+HLOOKUP(VLOOKUP($B333,$AD$3:$AE$12,2,0),Costo_fondeo!$D$3:$AY$100,base_mayorista!$A333,0)</f>
        <v>2.6410656396781187</v>
      </c>
      <c r="K333" s="10">
        <f>+HLOOKUP(VLOOKUP($B333,$AD$3:$AE$12,2,0),Costo_provisiones!$D$3:$AY$100,base_mayorista!$A333,0)</f>
        <v>2.0043953020152636</v>
      </c>
      <c r="L333" s="10">
        <f>+HLOOKUP(VLOOKUP($B333,$AD$3:$AE$12,2,0),Morosidad_control!$D$4:$AY$101,base_mayorista!$A333,0)</f>
        <v>2.0868774740176006</v>
      </c>
      <c r="M333" s="10">
        <f ca="1">+OFFSET(Capital_2!$D$2,base_mayorista!A333,0)</f>
        <v>3.0217281587138265</v>
      </c>
      <c r="N333" s="10">
        <f>+HLOOKUP(VLOOKUP($B333,$AD$3:$AE$12,2,0),costo_laboral!$E$2:$AZ$99,base_mayorista!$A333,0)</f>
        <v>4.1108194730071945</v>
      </c>
      <c r="O333" s="10">
        <f>+HLOOKUP(VLOOKUP($B333,$AD$3:$AE$12,2,0),Participacion1!$D$4:$M$101,base_mayorista!$A333,0)</f>
        <v>0.90840521721806555</v>
      </c>
      <c r="P333" s="1"/>
      <c r="Q333" s="10"/>
      <c r="R333" s="10"/>
      <c r="S333" s="10"/>
      <c r="T333" s="14"/>
      <c r="U333" s="38"/>
      <c r="V333" s="38"/>
      <c r="W333" s="38"/>
      <c r="X333" s="38"/>
      <c r="Y333" s="38"/>
      <c r="Z333" s="11"/>
      <c r="AB333" s="38"/>
      <c r="AG333" s="35"/>
    </row>
    <row r="334" spans="1:33" ht="16.5" x14ac:dyDescent="0.3">
      <c r="A334">
        <f t="shared" si="5"/>
        <v>42</v>
      </c>
      <c r="B334">
        <v>4</v>
      </c>
      <c r="C334">
        <v>41</v>
      </c>
      <c r="D334" s="3">
        <v>42124</v>
      </c>
      <c r="E334" s="33">
        <v>15</v>
      </c>
      <c r="F334">
        <v>1</v>
      </c>
      <c r="G334" s="10">
        <f>+HLOOKUP(VLOOKUP($B334,$AD$3:$AE$12,2,0),costos_sf!$D$2:$AZ$99,base_mayorista!$A334,0)</f>
        <v>267947177.96114764</v>
      </c>
      <c r="H334" s="10">
        <f>+HLOOKUP(VLOOKUP($B334,$AD$3:$AE$12,2,0),creditos_sf!$D$2:$AY$99,base_mayorista!$A334,0)</f>
        <v>595718891.9718442</v>
      </c>
      <c r="I334" s="10">
        <f>+HLOOKUP(VLOOKUP($B334,$AD$3:$AE$12,2,0),creditos_sf!$D$103:$AY$200,base_mayorista!$A334,0)</f>
        <v>2226154075.6266298</v>
      </c>
      <c r="J334" s="10">
        <f>+HLOOKUP(VLOOKUP($B334,$AD$3:$AE$12,2,0),Costo_fondeo!$D$3:$AY$100,base_mayorista!$A334,0)</f>
        <v>2.6628725387470609</v>
      </c>
      <c r="K334" s="10">
        <f>+HLOOKUP(VLOOKUP($B334,$AD$3:$AE$12,2,0),Costo_provisiones!$D$3:$AY$100,base_mayorista!$A334,0)</f>
        <v>2.0296383816709183</v>
      </c>
      <c r="L334" s="10">
        <f>+HLOOKUP(VLOOKUP($B334,$AD$3:$AE$12,2,0),Morosidad_control!$D$4:$AY$101,base_mayorista!$A334,0)</f>
        <v>2.1673091706984877</v>
      </c>
      <c r="M334" s="10">
        <f ca="1">+OFFSET(Capital_2!$D$2,base_mayorista!A334,0)</f>
        <v>3.0029222612045556</v>
      </c>
      <c r="N334" s="10">
        <f>+HLOOKUP(VLOOKUP($B334,$AD$3:$AE$12,2,0),costo_laboral!$E$2:$AZ$99,base_mayorista!$A334,0)</f>
        <v>4.0602153047487164</v>
      </c>
      <c r="O334" s="10">
        <f>+HLOOKUP(VLOOKUP($B334,$AD$3:$AE$12,2,0),Participacion1!$D$4:$M$101,base_mayorista!$A334,0)</f>
        <v>0.92078956506022858</v>
      </c>
      <c r="P334" s="1"/>
      <c r="Q334" s="10"/>
      <c r="R334" s="10"/>
      <c r="S334" s="10"/>
      <c r="T334" s="14"/>
      <c r="U334" s="38"/>
      <c r="V334" s="38"/>
      <c r="W334" s="38"/>
      <c r="X334" s="38"/>
      <c r="Y334" s="38"/>
      <c r="Z334" s="11"/>
      <c r="AB334" s="38"/>
      <c r="AG334" s="35"/>
    </row>
    <row r="335" spans="1:33" ht="16.5" x14ac:dyDescent="0.3">
      <c r="A335">
        <f t="shared" si="5"/>
        <v>43</v>
      </c>
      <c r="B335">
        <v>4</v>
      </c>
      <c r="C335">
        <v>42</v>
      </c>
      <c r="D335" s="3">
        <v>42155</v>
      </c>
      <c r="E335" s="33">
        <v>15</v>
      </c>
      <c r="F335">
        <v>1</v>
      </c>
      <c r="G335" s="10">
        <f>+HLOOKUP(VLOOKUP($B335,$AD$3:$AE$12,2,0),costos_sf!$D$2:$AZ$99,base_mayorista!$A335,0)</f>
        <v>268136392.75991115</v>
      </c>
      <c r="H335" s="10">
        <f>+HLOOKUP(VLOOKUP($B335,$AD$3:$AE$12,2,0),creditos_sf!$D$2:$AY$99,base_mayorista!$A335,0)</f>
        <v>580442264.97142684</v>
      </c>
      <c r="I335" s="10">
        <f>+HLOOKUP(VLOOKUP($B335,$AD$3:$AE$12,2,0),creditos_sf!$D$103:$AY$200,base_mayorista!$A335,0)</f>
        <v>2275165773.9171</v>
      </c>
      <c r="J335" s="10">
        <f>+HLOOKUP(VLOOKUP($B335,$AD$3:$AE$12,2,0),Costo_fondeo!$D$3:$AY$100,base_mayorista!$A335,0)</f>
        <v>2.6650689177479587</v>
      </c>
      <c r="K335" s="10">
        <f>+HLOOKUP(VLOOKUP($B335,$AD$3:$AE$12,2,0),Costo_provisiones!$D$3:$AY$100,base_mayorista!$A335,0)</f>
        <v>2.0624176813919703</v>
      </c>
      <c r="L335" s="10">
        <f>+HLOOKUP(VLOOKUP($B335,$AD$3:$AE$12,2,0),Morosidad_control!$D$4:$AY$101,base_mayorista!$A335,0)</f>
        <v>2.1670964328115638</v>
      </c>
      <c r="M335" s="10">
        <f ca="1">+OFFSET(Capital_2!$D$2,base_mayorista!A335,0)</f>
        <v>2.9913163210576634</v>
      </c>
      <c r="N335" s="10">
        <f>+HLOOKUP(VLOOKUP($B335,$AD$3:$AE$12,2,0),costo_laboral!$E$2:$AZ$99,base_mayorista!$A335,0)</f>
        <v>3.9211583552997165</v>
      </c>
      <c r="O335" s="10">
        <f>+HLOOKUP(VLOOKUP($B335,$AD$3:$AE$12,2,0),Participacion1!$D$4:$M$101,base_mayorista!$A335,0)</f>
        <v>0.87951407799196857</v>
      </c>
      <c r="P335" s="1"/>
      <c r="Q335" s="10"/>
      <c r="R335" s="10"/>
      <c r="S335" s="10"/>
      <c r="T335" s="14"/>
      <c r="U335" s="38"/>
      <c r="V335" s="38"/>
      <c r="W335" s="38"/>
      <c r="X335" s="38"/>
      <c r="Y335" s="38"/>
      <c r="Z335" s="11"/>
      <c r="AB335" s="38"/>
      <c r="AG335" s="35"/>
    </row>
    <row r="336" spans="1:33" ht="16.5" x14ac:dyDescent="0.3">
      <c r="A336">
        <f t="shared" si="5"/>
        <v>44</v>
      </c>
      <c r="B336">
        <v>4</v>
      </c>
      <c r="C336">
        <v>43</v>
      </c>
      <c r="D336" s="3">
        <v>42185</v>
      </c>
      <c r="E336" s="33">
        <v>15</v>
      </c>
      <c r="F336">
        <v>1</v>
      </c>
      <c r="G336" s="10">
        <f>+HLOOKUP(VLOOKUP($B336,$AD$3:$AE$12,2,0),costos_sf!$D$2:$AZ$99,base_mayorista!$A336,0)</f>
        <v>269880906.58624351</v>
      </c>
      <c r="H336" s="10">
        <f>+HLOOKUP(VLOOKUP($B336,$AD$3:$AE$12,2,0),creditos_sf!$D$2:$AY$99,base_mayorista!$A336,0)</f>
        <v>625057865.36683273</v>
      </c>
      <c r="I336" s="10">
        <f>+HLOOKUP(VLOOKUP($B336,$AD$3:$AE$12,2,0),creditos_sf!$D$103:$AY$200,base_mayorista!$A336,0)</f>
        <v>2334404825.9176998</v>
      </c>
      <c r="J336" s="10">
        <f>+HLOOKUP(VLOOKUP($B336,$AD$3:$AE$12,2,0),Costo_fondeo!$D$3:$AY$100,base_mayorista!$A336,0)</f>
        <v>2.6743356582676721</v>
      </c>
      <c r="K336" s="10">
        <f>+HLOOKUP(VLOOKUP($B336,$AD$3:$AE$12,2,0),Costo_provisiones!$D$3:$AY$100,base_mayorista!$A336,0)</f>
        <v>2.116649126058447</v>
      </c>
      <c r="L336" s="10">
        <f>+HLOOKUP(VLOOKUP($B336,$AD$3:$AE$12,2,0),Morosidad_control!$D$4:$AY$101,base_mayorista!$A336,0)</f>
        <v>2.0197470199050822</v>
      </c>
      <c r="M336" s="10">
        <f ca="1">+OFFSET(Capital_2!$D$2,base_mayorista!A336,0)</f>
        <v>2.9626797769382383</v>
      </c>
      <c r="N336" s="10">
        <f>+HLOOKUP(VLOOKUP($B336,$AD$3:$AE$12,2,0),costo_laboral!$E$2:$AZ$99,base_mayorista!$A336,0)</f>
        <v>3.7075702248576294</v>
      </c>
      <c r="O336" s="10">
        <f>+HLOOKUP(VLOOKUP($B336,$AD$3:$AE$12,2,0),Participacion1!$D$4:$M$101,base_mayorista!$A336,0)</f>
        <v>0.95279814043635402</v>
      </c>
      <c r="P336" s="1"/>
      <c r="Q336" s="10"/>
      <c r="R336" s="10"/>
      <c r="S336" s="10"/>
      <c r="T336" s="14"/>
      <c r="U336" s="38"/>
      <c r="V336" s="38"/>
      <c r="W336" s="38"/>
      <c r="X336" s="38"/>
      <c r="Y336" s="38"/>
      <c r="Z336" s="11"/>
      <c r="AB336" s="38"/>
      <c r="AG336" s="35"/>
    </row>
    <row r="337" spans="1:33" ht="16.5" x14ac:dyDescent="0.3">
      <c r="A337">
        <f t="shared" si="5"/>
        <v>45</v>
      </c>
      <c r="B337">
        <v>4</v>
      </c>
      <c r="C337">
        <v>44</v>
      </c>
      <c r="D337" s="3">
        <v>42216</v>
      </c>
      <c r="E337" s="33">
        <v>15</v>
      </c>
      <c r="F337">
        <v>1</v>
      </c>
      <c r="G337" s="10">
        <f>+HLOOKUP(VLOOKUP($B337,$AD$3:$AE$12,2,0),costos_sf!$D$2:$AZ$99,base_mayorista!$A337,0)</f>
        <v>268950517.98175752</v>
      </c>
      <c r="H337" s="10">
        <f>+HLOOKUP(VLOOKUP($B337,$AD$3:$AE$12,2,0),creditos_sf!$D$2:$AY$99,base_mayorista!$A337,0)</f>
        <v>670601453.54047024</v>
      </c>
      <c r="I337" s="10">
        <f>+HLOOKUP(VLOOKUP($B337,$AD$3:$AE$12,2,0),creditos_sf!$D$103:$AY$200,base_mayorista!$A337,0)</f>
        <v>2312074844.4497299</v>
      </c>
      <c r="J337" s="10">
        <f>+HLOOKUP(VLOOKUP($B337,$AD$3:$AE$12,2,0),Costo_fondeo!$D$3:$AY$100,base_mayorista!$A337,0)</f>
        <v>2.6822461738953285</v>
      </c>
      <c r="K337" s="10">
        <f>+HLOOKUP(VLOOKUP($B337,$AD$3:$AE$12,2,0),Costo_provisiones!$D$3:$AY$100,base_mayorista!$A337,0)</f>
        <v>2.0985340890575346</v>
      </c>
      <c r="L337" s="10">
        <f>+HLOOKUP(VLOOKUP($B337,$AD$3:$AE$12,2,0),Morosidad_control!$D$4:$AY$101,base_mayorista!$A337,0)</f>
        <v>2.0793214655069234</v>
      </c>
      <c r="M337" s="10">
        <f ca="1">+OFFSET(Capital_2!$D$2,base_mayorista!A337,0)</f>
        <v>2.9172838879084302</v>
      </c>
      <c r="N337" s="10">
        <f>+HLOOKUP(VLOOKUP($B337,$AD$3:$AE$12,2,0),costo_laboral!$E$2:$AZ$99,base_mayorista!$A337,0)</f>
        <v>3.6231285563262356</v>
      </c>
      <c r="O337" s="10">
        <f>+HLOOKUP(VLOOKUP($B337,$AD$3:$AE$12,2,0),Participacion1!$D$4:$M$101,base_mayorista!$A337,0)</f>
        <v>0.99948678001031499</v>
      </c>
      <c r="P337" s="1"/>
      <c r="Q337" s="10"/>
      <c r="R337" s="10"/>
      <c r="S337" s="10"/>
      <c r="T337" s="14"/>
      <c r="U337" s="38"/>
      <c r="V337" s="38"/>
      <c r="W337" s="38"/>
      <c r="X337" s="38"/>
      <c r="Y337" s="38"/>
      <c r="Z337" s="11"/>
      <c r="AB337" s="38"/>
      <c r="AG337" s="35"/>
    </row>
    <row r="338" spans="1:33" ht="16.5" x14ac:dyDescent="0.3">
      <c r="A338">
        <f t="shared" si="5"/>
        <v>46</v>
      </c>
      <c r="B338">
        <v>4</v>
      </c>
      <c r="C338">
        <v>45</v>
      </c>
      <c r="D338" s="3">
        <v>42247</v>
      </c>
      <c r="E338" s="33">
        <v>15</v>
      </c>
      <c r="F338">
        <v>1</v>
      </c>
      <c r="G338" s="10">
        <f>+HLOOKUP(VLOOKUP($B338,$AD$3:$AE$12,2,0),costos_sf!$D$2:$AZ$99,base_mayorista!$A338,0)</f>
        <v>269762144.02622896</v>
      </c>
      <c r="H338" s="10">
        <f>+HLOOKUP(VLOOKUP($B338,$AD$3:$AE$12,2,0),creditos_sf!$D$2:$AY$99,base_mayorista!$A338,0)</f>
        <v>625971718.40163255</v>
      </c>
      <c r="I338" s="10">
        <f>+HLOOKUP(VLOOKUP($B338,$AD$3:$AE$12,2,0),creditos_sf!$D$103:$AY$200,base_mayorista!$A338,0)</f>
        <v>2343453145.7020903</v>
      </c>
      <c r="J338" s="10">
        <f>+HLOOKUP(VLOOKUP($B338,$AD$3:$AE$12,2,0),Costo_fondeo!$D$3:$AY$100,base_mayorista!$A338,0)</f>
        <v>2.6950396298092714</v>
      </c>
      <c r="K338" s="10">
        <f>+HLOOKUP(VLOOKUP($B338,$AD$3:$AE$12,2,0),Costo_provisiones!$D$3:$AY$100,base_mayorista!$A338,0)</f>
        <v>2.0809980582181584</v>
      </c>
      <c r="L338" s="10">
        <f>+HLOOKUP(VLOOKUP($B338,$AD$3:$AE$12,2,0),Morosidad_control!$D$4:$AY$101,base_mayorista!$A338,0)</f>
        <v>1.9634686362332947</v>
      </c>
      <c r="M338" s="10">
        <f ca="1">+OFFSET(Capital_2!$D$2,base_mayorista!A338,0)</f>
        <v>2.8874106541141011</v>
      </c>
      <c r="N338" s="10">
        <f>+HLOOKUP(VLOOKUP($B338,$AD$3:$AE$12,2,0),costo_laboral!$E$2:$AZ$99,base_mayorista!$A338,0)</f>
        <v>3.5972496144592156</v>
      </c>
      <c r="O338" s="10">
        <f>+HLOOKUP(VLOOKUP($B338,$AD$3:$AE$12,2,0),Participacion1!$D$4:$M$101,base_mayorista!$A338,0)</f>
        <v>0.91202327688987928</v>
      </c>
      <c r="P338" s="1"/>
      <c r="Q338" s="10"/>
      <c r="R338" s="10"/>
      <c r="S338" s="10"/>
      <c r="T338" s="14"/>
      <c r="U338" s="38"/>
      <c r="V338" s="38"/>
      <c r="W338" s="38"/>
      <c r="X338" s="38"/>
      <c r="Y338" s="38"/>
      <c r="Z338" s="11"/>
      <c r="AB338" s="38"/>
      <c r="AG338" s="35"/>
    </row>
    <row r="339" spans="1:33" ht="16.5" x14ac:dyDescent="0.3">
      <c r="A339">
        <f t="shared" si="5"/>
        <v>47</v>
      </c>
      <c r="B339">
        <v>4</v>
      </c>
      <c r="C339">
        <v>46</v>
      </c>
      <c r="D339" s="3">
        <v>42277</v>
      </c>
      <c r="E339" s="33">
        <v>15</v>
      </c>
      <c r="F339">
        <v>1</v>
      </c>
      <c r="G339" s="10">
        <f>+HLOOKUP(VLOOKUP($B339,$AD$3:$AE$12,2,0),costos_sf!$D$2:$AZ$99,base_mayorista!$A339,0)</f>
        <v>276216214.55827141</v>
      </c>
      <c r="H339" s="10">
        <f>+HLOOKUP(VLOOKUP($B339,$AD$3:$AE$12,2,0),creditos_sf!$D$2:$AY$99,base_mayorista!$A339,0)</f>
        <v>658597268.24688292</v>
      </c>
      <c r="I339" s="10">
        <f>+HLOOKUP(VLOOKUP($B339,$AD$3:$AE$12,2,0),creditos_sf!$D$103:$AY$200,base_mayorista!$A339,0)</f>
        <v>2343450614.5862403</v>
      </c>
      <c r="J339" s="10">
        <f>+HLOOKUP(VLOOKUP($B339,$AD$3:$AE$12,2,0),Costo_fondeo!$D$3:$AY$100,base_mayorista!$A339,0)</f>
        <v>2.7073694432560038</v>
      </c>
      <c r="K339" s="10">
        <f>+HLOOKUP(VLOOKUP($B339,$AD$3:$AE$12,2,0),Costo_provisiones!$D$3:$AY$100,base_mayorista!$A339,0)</f>
        <v>2.1411292485021645</v>
      </c>
      <c r="L339" s="10">
        <f>+HLOOKUP(VLOOKUP($B339,$AD$3:$AE$12,2,0),Morosidad_control!$D$4:$AY$101,base_mayorista!$A339,0)</f>
        <v>1.9800504772637351</v>
      </c>
      <c r="M339" s="10">
        <f ca="1">+OFFSET(Capital_2!$D$2,base_mayorista!A339,0)</f>
        <v>2.8604428107092303</v>
      </c>
      <c r="N339" s="10">
        <f>+HLOOKUP(VLOOKUP($B339,$AD$3:$AE$12,2,0),costo_laboral!$E$2:$AZ$99,base_mayorista!$A339,0)</f>
        <v>3.5402211332196574</v>
      </c>
      <c r="O339" s="10">
        <f>+HLOOKUP(VLOOKUP($B339,$AD$3:$AE$12,2,0),Participacion1!$D$4:$M$101,base_mayorista!$A339,0)</f>
        <v>0.94280042613051962</v>
      </c>
      <c r="P339" s="1"/>
      <c r="Q339" s="10"/>
      <c r="R339" s="10"/>
      <c r="S339" s="10"/>
      <c r="T339" s="14"/>
      <c r="U339" s="38"/>
      <c r="V339" s="38"/>
      <c r="W339" s="38"/>
      <c r="X339" s="38"/>
      <c r="Y339" s="38"/>
      <c r="Z339" s="11"/>
      <c r="AB339" s="38"/>
      <c r="AG339" s="35"/>
    </row>
    <row r="340" spans="1:33" ht="16.5" x14ac:dyDescent="0.3">
      <c r="A340">
        <f t="shared" si="5"/>
        <v>48</v>
      </c>
      <c r="B340">
        <v>4</v>
      </c>
      <c r="C340">
        <v>47</v>
      </c>
      <c r="D340" s="3">
        <v>42308</v>
      </c>
      <c r="E340" s="33">
        <v>15</v>
      </c>
      <c r="F340">
        <v>1</v>
      </c>
      <c r="G340" s="10">
        <f>+HLOOKUP(VLOOKUP($B340,$AD$3:$AE$12,2,0),costos_sf!$D$2:$AZ$99,base_mayorista!$A340,0)</f>
        <v>276261227.88270336</v>
      </c>
      <c r="H340" s="10">
        <f>+HLOOKUP(VLOOKUP($B340,$AD$3:$AE$12,2,0),creditos_sf!$D$2:$AY$99,base_mayorista!$A340,0)</f>
        <v>653307026.06408358</v>
      </c>
      <c r="I340" s="10">
        <f>+HLOOKUP(VLOOKUP($B340,$AD$3:$AE$12,2,0),creditos_sf!$D$103:$AY$200,base_mayorista!$A340,0)</f>
        <v>2353295202.18156</v>
      </c>
      <c r="J340" s="10">
        <f>+HLOOKUP(VLOOKUP($B340,$AD$3:$AE$12,2,0),Costo_fondeo!$D$3:$AY$100,base_mayorista!$A340,0)</f>
        <v>2.7543100527139859</v>
      </c>
      <c r="K340" s="10">
        <f>+HLOOKUP(VLOOKUP($B340,$AD$3:$AE$12,2,0),Costo_provisiones!$D$3:$AY$100,base_mayorista!$A340,0)</f>
        <v>2.1148719671162679</v>
      </c>
      <c r="L340" s="10">
        <f>+HLOOKUP(VLOOKUP($B340,$AD$3:$AE$12,2,0),Morosidad_control!$D$4:$AY$101,base_mayorista!$A340,0)</f>
        <v>1.8461309022628893</v>
      </c>
      <c r="M340" s="10">
        <f ca="1">+OFFSET(Capital_2!$D$2,base_mayorista!A340,0)</f>
        <v>2.8360712606451561</v>
      </c>
      <c r="N340" s="10">
        <f>+HLOOKUP(VLOOKUP($B340,$AD$3:$AE$12,2,0),costo_laboral!$E$2:$AZ$99,base_mayorista!$A340,0)</f>
        <v>3.4997999896216361</v>
      </c>
      <c r="O340" s="10">
        <f>+HLOOKUP(VLOOKUP($B340,$AD$3:$AE$12,2,0),Participacion1!$D$4:$M$101,base_mayorista!$A340,0)</f>
        <v>0.92624789330264556</v>
      </c>
      <c r="P340" s="1"/>
      <c r="Q340" s="10"/>
      <c r="R340" s="10"/>
      <c r="S340" s="10"/>
      <c r="T340" s="14"/>
      <c r="U340" s="38"/>
      <c r="V340" s="38"/>
      <c r="W340" s="38"/>
      <c r="X340" s="38"/>
      <c r="Y340" s="38"/>
      <c r="Z340" s="11"/>
      <c r="AB340" s="38"/>
      <c r="AG340" s="35"/>
    </row>
    <row r="341" spans="1:33" ht="16.5" x14ac:dyDescent="0.3">
      <c r="A341">
        <f t="shared" si="5"/>
        <v>49</v>
      </c>
      <c r="B341">
        <v>4</v>
      </c>
      <c r="C341">
        <v>48</v>
      </c>
      <c r="D341" s="3">
        <v>42338</v>
      </c>
      <c r="E341" s="33">
        <v>15</v>
      </c>
      <c r="F341">
        <v>1</v>
      </c>
      <c r="G341" s="10">
        <f>+HLOOKUP(VLOOKUP($B341,$AD$3:$AE$12,2,0),costos_sf!$D$2:$AZ$99,base_mayorista!$A341,0)</f>
        <v>275531194.59082842</v>
      </c>
      <c r="H341" s="10">
        <f>+HLOOKUP(VLOOKUP($B341,$AD$3:$AE$12,2,0),creditos_sf!$D$2:$AY$99,base_mayorista!$A341,0)</f>
        <v>696405332.61814177</v>
      </c>
      <c r="I341" s="10">
        <f>+HLOOKUP(VLOOKUP($B341,$AD$3:$AE$12,2,0),creditos_sf!$D$103:$AY$200,base_mayorista!$A341,0)</f>
        <v>2338547359.05652</v>
      </c>
      <c r="J341" s="10">
        <f>+HLOOKUP(VLOOKUP($B341,$AD$3:$AE$12,2,0),Costo_fondeo!$D$3:$AY$100,base_mayorista!$A341,0)</f>
        <v>2.7924966363308972</v>
      </c>
      <c r="K341" s="10">
        <f>+HLOOKUP(VLOOKUP($B341,$AD$3:$AE$12,2,0),Costo_provisiones!$D$3:$AY$100,base_mayorista!$A341,0)</f>
        <v>2.0511106342844676</v>
      </c>
      <c r="L341" s="10">
        <f>+HLOOKUP(VLOOKUP($B341,$AD$3:$AE$12,2,0),Morosidad_control!$D$4:$AY$101,base_mayorista!$A341,0)</f>
        <v>1.935310907648331</v>
      </c>
      <c r="M341" s="10">
        <f ca="1">+OFFSET(Capital_2!$D$2,base_mayorista!A341,0)</f>
        <v>2.8102228331623054</v>
      </c>
      <c r="N341" s="10">
        <f>+HLOOKUP(VLOOKUP($B341,$AD$3:$AE$12,2,0),costo_laboral!$E$2:$AZ$99,base_mayorista!$A341,0)</f>
        <v>3.4183750941574012</v>
      </c>
      <c r="O341" s="10">
        <f>+HLOOKUP(VLOOKUP($B341,$AD$3:$AE$12,2,0),Participacion1!$D$4:$M$101,base_mayorista!$A341,0)</f>
        <v>0.96531760303157266</v>
      </c>
      <c r="P341" s="1"/>
      <c r="Q341" s="10"/>
      <c r="R341" s="10"/>
      <c r="S341" s="10"/>
      <c r="T341" s="14"/>
      <c r="U341" s="38"/>
      <c r="V341" s="38"/>
      <c r="W341" s="38"/>
      <c r="X341" s="38"/>
      <c r="Y341" s="38"/>
      <c r="Z341" s="11"/>
      <c r="AB341" s="38"/>
      <c r="AG341" s="35"/>
    </row>
    <row r="342" spans="1:33" ht="16.5" x14ac:dyDescent="0.3">
      <c r="A342">
        <f t="shared" si="5"/>
        <v>50</v>
      </c>
      <c r="B342">
        <v>4</v>
      </c>
      <c r="C342">
        <v>49</v>
      </c>
      <c r="D342" s="3">
        <v>42369</v>
      </c>
      <c r="E342" s="33">
        <v>15</v>
      </c>
      <c r="F342">
        <v>1</v>
      </c>
      <c r="G342" s="10">
        <f>+HLOOKUP(VLOOKUP($B342,$AD$3:$AE$12,2,0),costos_sf!$D$2:$AZ$99,base_mayorista!$A342,0)</f>
        <v>272522707.12450981</v>
      </c>
      <c r="H342" s="10">
        <f>+HLOOKUP(VLOOKUP($B342,$AD$3:$AE$12,2,0),creditos_sf!$D$2:$AY$99,base_mayorista!$A342,0)</f>
        <v>687401076.94341564</v>
      </c>
      <c r="I342" s="10">
        <f>+HLOOKUP(VLOOKUP($B342,$AD$3:$AE$12,2,0),creditos_sf!$D$103:$AY$200,base_mayorista!$A342,0)</f>
        <v>2365534427.8972898</v>
      </c>
      <c r="J342" s="10">
        <f>+HLOOKUP(VLOOKUP($B342,$AD$3:$AE$12,2,0),Costo_fondeo!$D$3:$AY$100,base_mayorista!$A342,0)</f>
        <v>2.8526261586208341</v>
      </c>
      <c r="K342" s="10">
        <f>+HLOOKUP(VLOOKUP($B342,$AD$3:$AE$12,2,0),Costo_provisiones!$D$3:$AY$100,base_mayorista!$A342,0)</f>
        <v>1.7703460543880667</v>
      </c>
      <c r="L342" s="10">
        <f>+HLOOKUP(VLOOKUP($B342,$AD$3:$AE$12,2,0),Morosidad_control!$D$4:$AY$101,base_mayorista!$A342,0)</f>
        <v>1.9971341137511576</v>
      </c>
      <c r="M342" s="10">
        <f ca="1">+OFFSET(Capital_2!$D$2,base_mayorista!A342,0)</f>
        <v>2.789179696006852</v>
      </c>
      <c r="N342" s="10">
        <f>+HLOOKUP(VLOOKUP($B342,$AD$3:$AE$12,2,0),costo_laboral!$E$2:$AZ$99,base_mayorista!$A342,0)</f>
        <v>3.5093053942940058</v>
      </c>
      <c r="O342" s="10">
        <f>+HLOOKUP(VLOOKUP($B342,$AD$3:$AE$12,2,0),Participacion1!$D$4:$M$101,base_mayorista!$A342,0)</f>
        <v>0.97667623903257661</v>
      </c>
      <c r="P342" s="1"/>
      <c r="Q342" s="10"/>
      <c r="R342" s="10"/>
      <c r="S342" s="10"/>
      <c r="T342" s="14"/>
      <c r="U342" s="38"/>
      <c r="V342" s="38"/>
      <c r="W342" s="38"/>
      <c r="X342" s="38"/>
      <c r="Y342" s="38"/>
      <c r="Z342" s="11"/>
      <c r="AB342" s="38"/>
      <c r="AG342" s="35"/>
    </row>
    <row r="343" spans="1:33" ht="16.5" x14ac:dyDescent="0.3">
      <c r="A343">
        <f t="shared" si="5"/>
        <v>51</v>
      </c>
      <c r="B343">
        <v>4</v>
      </c>
      <c r="C343">
        <v>50</v>
      </c>
      <c r="D343" s="3">
        <v>42400</v>
      </c>
      <c r="E343" s="33">
        <v>16</v>
      </c>
      <c r="F343">
        <v>1</v>
      </c>
      <c r="G343" s="10">
        <f>+HLOOKUP(VLOOKUP($B343,$AD$3:$AE$12,2,0),costos_sf!$D$2:$AZ$99,base_mayorista!$A343,0)</f>
        <v>274857772.54103857</v>
      </c>
      <c r="H343" s="10">
        <f>+HLOOKUP(VLOOKUP($B343,$AD$3:$AE$12,2,0),creditos_sf!$D$2:$AY$99,base_mayorista!$A343,0)</f>
        <v>681542816.84819293</v>
      </c>
      <c r="I343" s="10">
        <f>+HLOOKUP(VLOOKUP($B343,$AD$3:$AE$12,2,0),creditos_sf!$D$103:$AY$200,base_mayorista!$A343,0)</f>
        <v>2371109454.7358799</v>
      </c>
      <c r="J343" s="10">
        <f>+HLOOKUP(VLOOKUP($B343,$AD$3:$AE$12,2,0),Costo_fondeo!$D$3:$AY$100,base_mayorista!$A343,0)</f>
        <v>2.912990899312986</v>
      </c>
      <c r="K343" s="10">
        <f>+HLOOKUP(VLOOKUP($B343,$AD$3:$AE$12,2,0),Costo_provisiones!$D$3:$AY$100,base_mayorista!$A343,0)</f>
        <v>1.7607949494136794</v>
      </c>
      <c r="L343" s="10">
        <f>+HLOOKUP(VLOOKUP($B343,$AD$3:$AE$12,2,0),Morosidad_control!$D$4:$AY$101,base_mayorista!$A343,0)</f>
        <v>2.011270876467826</v>
      </c>
      <c r="M343" s="10">
        <f ca="1">+OFFSET(Capital_2!$D$2,base_mayorista!A343,0)</f>
        <v>2.7880675647391326</v>
      </c>
      <c r="N343" s="10">
        <f>+HLOOKUP(VLOOKUP($B343,$AD$3:$AE$12,2,0),costo_laboral!$E$2:$AZ$99,base_mayorista!$A343,0)</f>
        <v>3.517880978217462</v>
      </c>
      <c r="O343" s="10">
        <f>+HLOOKUP(VLOOKUP($B343,$AD$3:$AE$12,2,0),Participacion1!$D$4:$M$101,base_mayorista!$A343,0)</f>
        <v>0.95355379242163552</v>
      </c>
      <c r="P343" s="1"/>
      <c r="Q343" s="10"/>
      <c r="R343" s="10"/>
      <c r="S343" s="10"/>
      <c r="T343" s="14"/>
      <c r="U343" s="38"/>
      <c r="V343" s="38"/>
      <c r="W343" s="38"/>
      <c r="X343" s="38"/>
      <c r="Y343" s="38"/>
      <c r="Z343" s="11"/>
      <c r="AB343" s="38"/>
      <c r="AG343" s="35"/>
    </row>
    <row r="344" spans="1:33" ht="16.5" x14ac:dyDescent="0.3">
      <c r="A344">
        <f t="shared" si="5"/>
        <v>52</v>
      </c>
      <c r="B344">
        <v>4</v>
      </c>
      <c r="C344">
        <v>51</v>
      </c>
      <c r="D344" s="3">
        <v>42429</v>
      </c>
      <c r="E344" s="33">
        <v>16</v>
      </c>
      <c r="F344">
        <v>1</v>
      </c>
      <c r="G344" s="10">
        <f>+HLOOKUP(VLOOKUP($B344,$AD$3:$AE$12,2,0),costos_sf!$D$2:$AZ$99,base_mayorista!$A344,0)</f>
        <v>277004383.12311715</v>
      </c>
      <c r="H344" s="10">
        <f>+HLOOKUP(VLOOKUP($B344,$AD$3:$AE$12,2,0),creditos_sf!$D$2:$AY$99,base_mayorista!$A344,0)</f>
        <v>672401484.88953662</v>
      </c>
      <c r="I344" s="10">
        <f>+HLOOKUP(VLOOKUP($B344,$AD$3:$AE$12,2,0),creditos_sf!$D$103:$AY$200,base_mayorista!$A344,0)</f>
        <v>2377831262.1891899</v>
      </c>
      <c r="J344" s="10">
        <f>+HLOOKUP(VLOOKUP($B344,$AD$3:$AE$12,2,0),Costo_fondeo!$D$3:$AY$100,base_mayorista!$A344,0)</f>
        <v>3.1128110541060421</v>
      </c>
      <c r="K344" s="10">
        <f>+HLOOKUP(VLOOKUP($B344,$AD$3:$AE$12,2,0),Costo_provisiones!$D$3:$AY$100,base_mayorista!$A344,0)</f>
        <v>1.6756729833965125</v>
      </c>
      <c r="L344" s="10">
        <f>+HLOOKUP(VLOOKUP($B344,$AD$3:$AE$12,2,0),Morosidad_control!$D$4:$AY$101,base_mayorista!$A344,0)</f>
        <v>2.1557381143033756</v>
      </c>
      <c r="M344" s="10">
        <f ca="1">+OFFSET(Capital_2!$D$2,base_mayorista!A344,0)</f>
        <v>2.8101212764635846</v>
      </c>
      <c r="N344" s="10">
        <f>+HLOOKUP(VLOOKUP($B344,$AD$3:$AE$12,2,0),costo_laboral!$E$2:$AZ$99,base_mayorista!$A344,0)</f>
        <v>3.511482393174898</v>
      </c>
      <c r="O344" s="10">
        <f>+HLOOKUP(VLOOKUP($B344,$AD$3:$AE$12,2,0),Participacion1!$D$4:$M$101,base_mayorista!$A344,0)</f>
        <v>0.93874100306736896</v>
      </c>
      <c r="P344" s="1"/>
      <c r="Q344" s="10"/>
      <c r="R344" s="10"/>
      <c r="S344" s="10"/>
      <c r="T344" s="14"/>
      <c r="U344" s="38"/>
      <c r="V344" s="38"/>
      <c r="W344" s="38"/>
      <c r="X344" s="38"/>
      <c r="Y344" s="38"/>
      <c r="Z344" s="11"/>
      <c r="AB344" s="38"/>
      <c r="AG344" s="35"/>
    </row>
    <row r="345" spans="1:33" ht="16.5" x14ac:dyDescent="0.3">
      <c r="A345">
        <f t="shared" si="5"/>
        <v>53</v>
      </c>
      <c r="B345">
        <v>4</v>
      </c>
      <c r="C345">
        <v>52</v>
      </c>
      <c r="D345" s="3">
        <v>42460</v>
      </c>
      <c r="E345" s="33">
        <v>16</v>
      </c>
      <c r="F345">
        <v>1</v>
      </c>
      <c r="G345" s="10">
        <f>+HLOOKUP(VLOOKUP($B345,$AD$3:$AE$12,2,0),costos_sf!$D$2:$AZ$99,base_mayorista!$A345,0)</f>
        <v>277341920.79050243</v>
      </c>
      <c r="H345" s="10">
        <f>+HLOOKUP(VLOOKUP($B345,$AD$3:$AE$12,2,0),creditos_sf!$D$2:$AY$99,base_mayorista!$A345,0)</f>
        <v>674539872.73395467</v>
      </c>
      <c r="I345" s="10">
        <f>+HLOOKUP(VLOOKUP($B345,$AD$3:$AE$12,2,0),creditos_sf!$D$103:$AY$200,base_mayorista!$A345,0)</f>
        <v>2411322910.8843904</v>
      </c>
      <c r="J345" s="10">
        <f>+HLOOKUP(VLOOKUP($B345,$AD$3:$AE$12,2,0),Costo_fondeo!$D$3:$AY$100,base_mayorista!$A345,0)</f>
        <v>3.1742086587884586</v>
      </c>
      <c r="K345" s="10">
        <f>+HLOOKUP(VLOOKUP($B345,$AD$3:$AE$12,2,0),Costo_provisiones!$D$3:$AY$100,base_mayorista!$A345,0)</f>
        <v>1.6465266277826049</v>
      </c>
      <c r="L345" s="10">
        <f>+HLOOKUP(VLOOKUP($B345,$AD$3:$AE$12,2,0),Morosidad_control!$D$4:$AY$101,base_mayorista!$A345,0)</f>
        <v>1.9698970235721633</v>
      </c>
      <c r="M345" s="10">
        <f ca="1">+OFFSET(Capital_2!$D$2,base_mayorista!A345,0)</f>
        <v>2.8489018213335102</v>
      </c>
      <c r="N345" s="10">
        <f>+HLOOKUP(VLOOKUP($B345,$AD$3:$AE$12,2,0),costo_laboral!$E$2:$AZ$99,base_mayorista!$A345,0)</f>
        <v>3.4258251437885958</v>
      </c>
      <c r="O345" s="10">
        <f>+HLOOKUP(VLOOKUP($B345,$AD$3:$AE$12,2,0),Participacion1!$D$4:$M$101,base_mayorista!$A345,0)</f>
        <v>0.96072494413828213</v>
      </c>
      <c r="P345" s="1"/>
      <c r="Q345" s="10"/>
      <c r="R345" s="10"/>
      <c r="S345" s="10"/>
      <c r="T345" s="14"/>
      <c r="U345" s="38"/>
      <c r="V345" s="38"/>
      <c r="W345" s="38"/>
      <c r="X345" s="38"/>
      <c r="Y345" s="38"/>
      <c r="Z345" s="11"/>
      <c r="AB345" s="38"/>
      <c r="AG345" s="35"/>
    </row>
    <row r="346" spans="1:33" ht="16.5" x14ac:dyDescent="0.3">
      <c r="A346">
        <f t="shared" si="5"/>
        <v>54</v>
      </c>
      <c r="B346">
        <v>4</v>
      </c>
      <c r="C346">
        <v>53</v>
      </c>
      <c r="D346" s="3">
        <v>42490</v>
      </c>
      <c r="E346" s="33">
        <v>16</v>
      </c>
      <c r="F346">
        <v>1</v>
      </c>
      <c r="G346" s="10">
        <f>+HLOOKUP(VLOOKUP($B346,$AD$3:$AE$12,2,0),costos_sf!$D$2:$AZ$99,base_mayorista!$A346,0)</f>
        <v>278496290.17332375</v>
      </c>
      <c r="H346" s="10">
        <f>+HLOOKUP(VLOOKUP($B346,$AD$3:$AE$12,2,0),creditos_sf!$D$2:$AY$99,base_mayorista!$A346,0)</f>
        <v>640400742.91185009</v>
      </c>
      <c r="I346" s="10">
        <f>+HLOOKUP(VLOOKUP($B346,$AD$3:$AE$12,2,0),creditos_sf!$D$103:$AY$200,base_mayorista!$A346,0)</f>
        <v>2414220398.8406901</v>
      </c>
      <c r="J346" s="10">
        <f>+HLOOKUP(VLOOKUP($B346,$AD$3:$AE$12,2,0),Costo_fondeo!$D$3:$AY$100,base_mayorista!$A346,0)</f>
        <v>3.2443483017360686</v>
      </c>
      <c r="K346" s="10">
        <f>+HLOOKUP(VLOOKUP($B346,$AD$3:$AE$12,2,0),Costo_provisiones!$D$3:$AY$100,base_mayorista!$A346,0)</f>
        <v>1.55761355499625</v>
      </c>
      <c r="L346" s="10">
        <f>+HLOOKUP(VLOOKUP($B346,$AD$3:$AE$12,2,0),Morosidad_control!$D$4:$AY$101,base_mayorista!$A346,0)</f>
        <v>1.9981859114606555</v>
      </c>
      <c r="M346" s="10">
        <f ca="1">+OFFSET(Capital_2!$D$2,base_mayorista!A346,0)</f>
        <v>2.8814923639740782</v>
      </c>
      <c r="N346" s="10">
        <f>+HLOOKUP(VLOOKUP($B346,$AD$3:$AE$12,2,0),costo_laboral!$E$2:$AZ$99,base_mayorista!$A346,0)</f>
        <v>3.4771090984168223</v>
      </c>
      <c r="O346" s="10">
        <f>+HLOOKUP(VLOOKUP($B346,$AD$3:$AE$12,2,0),Participacion1!$D$4:$M$101,base_mayorista!$A346,0)</f>
        <v>0.90733481224176216</v>
      </c>
      <c r="P346" s="1"/>
      <c r="Q346" s="10"/>
      <c r="R346" s="10"/>
      <c r="S346" s="10"/>
      <c r="T346" s="14"/>
      <c r="U346" s="38"/>
      <c r="V346" s="38"/>
      <c r="W346" s="38"/>
      <c r="X346" s="38"/>
      <c r="Y346" s="38"/>
      <c r="Z346" s="11"/>
      <c r="AB346" s="38"/>
      <c r="AG346" s="35"/>
    </row>
    <row r="347" spans="1:33" ht="16.5" x14ac:dyDescent="0.3">
      <c r="A347">
        <f t="shared" si="5"/>
        <v>55</v>
      </c>
      <c r="B347">
        <v>4</v>
      </c>
      <c r="C347">
        <v>54</v>
      </c>
      <c r="D347" s="3">
        <v>42521</v>
      </c>
      <c r="E347" s="33">
        <v>16</v>
      </c>
      <c r="F347">
        <v>1</v>
      </c>
      <c r="G347" s="10">
        <f>+HLOOKUP(VLOOKUP($B347,$AD$3:$AE$12,2,0),costos_sf!$D$2:$AZ$99,base_mayorista!$A347,0)</f>
        <v>280939977.04260498</v>
      </c>
      <c r="H347" s="10">
        <f>+HLOOKUP(VLOOKUP($B347,$AD$3:$AE$12,2,0),creditos_sf!$D$2:$AY$99,base_mayorista!$A347,0)</f>
        <v>639890848.6855644</v>
      </c>
      <c r="I347" s="10">
        <f>+HLOOKUP(VLOOKUP($B347,$AD$3:$AE$12,2,0),creditos_sf!$D$103:$AY$200,base_mayorista!$A347,0)</f>
        <v>2365225721.0114598</v>
      </c>
      <c r="J347" s="10">
        <f>+HLOOKUP(VLOOKUP($B347,$AD$3:$AE$12,2,0),Costo_fondeo!$D$3:$AY$100,base_mayorista!$A347,0)</f>
        <v>3.3306071654900689</v>
      </c>
      <c r="K347" s="10">
        <f>+HLOOKUP(VLOOKUP($B347,$AD$3:$AE$12,2,0),Costo_provisiones!$D$3:$AY$100,base_mayorista!$A347,0)</f>
        <v>1.5308968851175111</v>
      </c>
      <c r="L347" s="10">
        <f>+HLOOKUP(VLOOKUP($B347,$AD$3:$AE$12,2,0),Morosidad_control!$D$4:$AY$101,base_mayorista!$A347,0)</f>
        <v>1.9843082720544858</v>
      </c>
      <c r="M347" s="10">
        <f ca="1">+OFFSET(Capital_2!$D$2,base_mayorista!A347,0)</f>
        <v>2.9184975362021124</v>
      </c>
      <c r="N347" s="10">
        <f>+HLOOKUP(VLOOKUP($B347,$AD$3:$AE$12,2,0),costo_laboral!$E$2:$AZ$99,base_mayorista!$A347,0)</f>
        <v>3.5316736420126351</v>
      </c>
      <c r="O347" s="10">
        <f>+HLOOKUP(VLOOKUP($B347,$AD$3:$AE$12,2,0),Participacion1!$D$4:$M$101,base_mayorista!$A347,0)</f>
        <v>0.9084810398008214</v>
      </c>
      <c r="P347" s="1"/>
      <c r="Q347" s="10"/>
      <c r="R347" s="10"/>
      <c r="S347" s="10"/>
      <c r="T347" s="14"/>
      <c r="U347" s="38"/>
      <c r="V347" s="38"/>
      <c r="W347" s="38"/>
      <c r="X347" s="38"/>
      <c r="Y347" s="38"/>
      <c r="Z347" s="11"/>
      <c r="AB347" s="38"/>
      <c r="AG347" s="35"/>
    </row>
    <row r="348" spans="1:33" ht="16.5" x14ac:dyDescent="0.3">
      <c r="A348">
        <f t="shared" si="5"/>
        <v>56</v>
      </c>
      <c r="B348">
        <v>4</v>
      </c>
      <c r="C348">
        <v>55</v>
      </c>
      <c r="D348" s="3">
        <v>42551</v>
      </c>
      <c r="E348" s="33">
        <v>16</v>
      </c>
      <c r="F348">
        <v>1</v>
      </c>
      <c r="G348" s="10">
        <f>+HLOOKUP(VLOOKUP($B348,$AD$3:$AE$12,2,0),costos_sf!$D$2:$AZ$99,base_mayorista!$A348,0)</f>
        <v>283071795.80070239</v>
      </c>
      <c r="H348" s="10">
        <f>+HLOOKUP(VLOOKUP($B348,$AD$3:$AE$12,2,0),creditos_sf!$D$2:$AY$99,base_mayorista!$A348,0)</f>
        <v>667395720.22788191</v>
      </c>
      <c r="I348" s="10">
        <f>+HLOOKUP(VLOOKUP($B348,$AD$3:$AE$12,2,0),creditos_sf!$D$103:$AY$200,base_mayorista!$A348,0)</f>
        <v>2323667831.9166002</v>
      </c>
      <c r="J348" s="10">
        <f>+HLOOKUP(VLOOKUP($B348,$AD$3:$AE$12,2,0),Costo_fondeo!$D$3:$AY$100,base_mayorista!$A348,0)</f>
        <v>3.3980006901188671</v>
      </c>
      <c r="K348" s="10">
        <f>+HLOOKUP(VLOOKUP($B348,$AD$3:$AE$12,2,0),Costo_provisiones!$D$3:$AY$100,base_mayorista!$A348,0)</f>
        <v>1.5412323752332993</v>
      </c>
      <c r="L348" s="10">
        <f>+HLOOKUP(VLOOKUP($B348,$AD$3:$AE$12,2,0),Morosidad_control!$D$4:$AY$101,base_mayorista!$A348,0)</f>
        <v>2.0308916463971172</v>
      </c>
      <c r="M348" s="10">
        <f ca="1">+OFFSET(Capital_2!$D$2,base_mayorista!A348,0)</f>
        <v>2.9650713359667673</v>
      </c>
      <c r="N348" s="10">
        <f>+HLOOKUP(VLOOKUP($B348,$AD$3:$AE$12,2,0),costo_laboral!$E$2:$AZ$99,base_mayorista!$A348,0)</f>
        <v>3.54055249579128</v>
      </c>
      <c r="O348" s="10">
        <f>+HLOOKUP(VLOOKUP($B348,$AD$3:$AE$12,2,0),Participacion1!$D$4:$M$101,base_mayorista!$A348,0)</f>
        <v>0.96035218357830143</v>
      </c>
      <c r="P348" s="1"/>
      <c r="Q348" s="10"/>
      <c r="R348" s="10"/>
      <c r="S348" s="10"/>
      <c r="T348" s="14"/>
      <c r="U348" s="38"/>
      <c r="V348" s="38"/>
      <c r="W348" s="38"/>
      <c r="X348" s="38"/>
      <c r="Y348" s="38"/>
      <c r="Z348" s="11"/>
      <c r="AB348" s="38"/>
      <c r="AG348" s="35"/>
    </row>
    <row r="349" spans="1:33" ht="16.5" x14ac:dyDescent="0.3">
      <c r="A349">
        <f t="shared" si="5"/>
        <v>57</v>
      </c>
      <c r="B349">
        <v>4</v>
      </c>
      <c r="C349">
        <v>56</v>
      </c>
      <c r="D349" s="3">
        <v>42582</v>
      </c>
      <c r="E349" s="33">
        <v>16</v>
      </c>
      <c r="F349">
        <v>1</v>
      </c>
      <c r="G349" s="10">
        <f>+HLOOKUP(VLOOKUP($B349,$AD$3:$AE$12,2,0),costos_sf!$D$2:$AZ$99,base_mayorista!$A349,0)</f>
        <v>288506121.0817405</v>
      </c>
      <c r="H349" s="10">
        <f>+HLOOKUP(VLOOKUP($B349,$AD$3:$AE$12,2,0),creditos_sf!$D$2:$AY$99,base_mayorista!$A349,0)</f>
        <v>693955209.52369571</v>
      </c>
      <c r="I349" s="10">
        <f>+HLOOKUP(VLOOKUP($B349,$AD$3:$AE$12,2,0),creditos_sf!$D$103:$AY$200,base_mayorista!$A349,0)</f>
        <v>2365634704.7031298</v>
      </c>
      <c r="J349" s="10">
        <f>+HLOOKUP(VLOOKUP($B349,$AD$3:$AE$12,2,0),Costo_fondeo!$D$3:$AY$100,base_mayorista!$A349,0)</f>
        <v>3.4563670016747081</v>
      </c>
      <c r="K349" s="10">
        <f>+HLOOKUP(VLOOKUP($B349,$AD$3:$AE$12,2,0),Costo_provisiones!$D$3:$AY$100,base_mayorista!$A349,0)</f>
        <v>1.6430711186873102</v>
      </c>
      <c r="L349" s="10">
        <f>+HLOOKUP(VLOOKUP($B349,$AD$3:$AE$12,2,0),Morosidad_control!$D$4:$AY$101,base_mayorista!$A349,0)</f>
        <v>1.9515776428284817</v>
      </c>
      <c r="M349" s="10">
        <f ca="1">+OFFSET(Capital_2!$D$2,base_mayorista!A349,0)</f>
        <v>3.0367322920898565</v>
      </c>
      <c r="N349" s="10">
        <f>+HLOOKUP(VLOOKUP($B349,$AD$3:$AE$12,2,0),costo_laboral!$E$2:$AZ$99,base_mayorista!$A349,0)</f>
        <v>3.4727172145381338</v>
      </c>
      <c r="O349" s="10">
        <f>+HLOOKUP(VLOOKUP($B349,$AD$3:$AE$12,2,0),Participacion1!$D$4:$M$101,base_mayorista!$A349,0)</f>
        <v>0.96910392278043012</v>
      </c>
      <c r="P349" s="1"/>
      <c r="Q349" s="10"/>
      <c r="R349" s="10"/>
      <c r="S349" s="10"/>
      <c r="T349" s="14"/>
      <c r="U349" s="38"/>
      <c r="V349" s="38"/>
      <c r="W349" s="38"/>
      <c r="X349" s="38"/>
      <c r="Y349" s="38"/>
      <c r="Z349" s="11"/>
      <c r="AB349" s="38"/>
      <c r="AG349" s="35"/>
    </row>
    <row r="350" spans="1:33" ht="16.5" x14ac:dyDescent="0.3">
      <c r="A350">
        <f t="shared" si="5"/>
        <v>58</v>
      </c>
      <c r="B350">
        <v>4</v>
      </c>
      <c r="C350">
        <v>57</v>
      </c>
      <c r="D350" s="3">
        <v>42613</v>
      </c>
      <c r="E350" s="33">
        <v>16</v>
      </c>
      <c r="F350">
        <v>1</v>
      </c>
      <c r="G350" s="10">
        <f>+HLOOKUP(VLOOKUP($B350,$AD$3:$AE$12,2,0),costos_sf!$D$2:$AZ$99,base_mayorista!$A350,0)</f>
        <v>288767168.96761572</v>
      </c>
      <c r="H350" s="10">
        <f>+HLOOKUP(VLOOKUP($B350,$AD$3:$AE$12,2,0),creditos_sf!$D$2:$AY$99,base_mayorista!$A350,0)</f>
        <v>704441043.01394463</v>
      </c>
      <c r="I350" s="10">
        <f>+HLOOKUP(VLOOKUP($B350,$AD$3:$AE$12,2,0),creditos_sf!$D$103:$AY$200,base_mayorista!$A350,0)</f>
        <v>2346996319.1812901</v>
      </c>
      <c r="J350" s="10">
        <f>+HLOOKUP(VLOOKUP($B350,$AD$3:$AE$12,2,0),Costo_fondeo!$D$3:$AY$100,base_mayorista!$A350,0)</f>
        <v>3.5002167416117795</v>
      </c>
      <c r="K350" s="10">
        <f>+HLOOKUP(VLOOKUP($B350,$AD$3:$AE$12,2,0),Costo_provisiones!$D$3:$AY$100,base_mayorista!$A350,0)</f>
        <v>1.6272907124064446</v>
      </c>
      <c r="L350" s="10">
        <f>+HLOOKUP(VLOOKUP($B350,$AD$3:$AE$12,2,0),Morosidad_control!$D$4:$AY$101,base_mayorista!$A350,0)</f>
        <v>1.9808469793610672</v>
      </c>
      <c r="M350" s="10">
        <f ca="1">+OFFSET(Capital_2!$D$2,base_mayorista!A350,0)</f>
        <v>3.0987757605561481</v>
      </c>
      <c r="N350" s="10">
        <f>+HLOOKUP(VLOOKUP($B350,$AD$3:$AE$12,2,0),costo_laboral!$E$2:$AZ$99,base_mayorista!$A350,0)</f>
        <v>3.4392497745775588</v>
      </c>
      <c r="O350" s="10">
        <f>+HLOOKUP(VLOOKUP($B350,$AD$3:$AE$12,2,0),Participacion1!$D$4:$M$101,base_mayorista!$A350,0)</f>
        <v>0.98098717829208026</v>
      </c>
      <c r="P350" s="1"/>
      <c r="Q350" s="10"/>
      <c r="R350" s="10"/>
      <c r="S350" s="10"/>
      <c r="T350" s="14"/>
      <c r="U350" s="38"/>
      <c r="V350" s="38"/>
      <c r="W350" s="38"/>
      <c r="X350" s="38"/>
      <c r="Y350" s="38"/>
      <c r="Z350" s="11"/>
      <c r="AB350" s="38"/>
      <c r="AG350" s="35"/>
    </row>
    <row r="351" spans="1:33" ht="16.5" x14ac:dyDescent="0.3">
      <c r="A351">
        <f t="shared" si="5"/>
        <v>59</v>
      </c>
      <c r="B351">
        <v>4</v>
      </c>
      <c r="C351">
        <v>58</v>
      </c>
      <c r="D351" s="3">
        <v>42643</v>
      </c>
      <c r="E351" s="33">
        <v>16</v>
      </c>
      <c r="F351">
        <v>1</v>
      </c>
      <c r="G351" s="10">
        <f>+HLOOKUP(VLOOKUP($B351,$AD$3:$AE$12,2,0),costos_sf!$D$2:$AZ$99,base_mayorista!$A351,0)</f>
        <v>284194494.00156718</v>
      </c>
      <c r="H351" s="10">
        <f>+HLOOKUP(VLOOKUP($B351,$AD$3:$AE$12,2,0),creditos_sf!$D$2:$AY$99,base_mayorista!$A351,0)</f>
        <v>648528031.23862123</v>
      </c>
      <c r="I351" s="10">
        <f>+HLOOKUP(VLOOKUP($B351,$AD$3:$AE$12,2,0),creditos_sf!$D$103:$AY$200,base_mayorista!$A351,0)</f>
        <v>2325898474.2655497</v>
      </c>
      <c r="J351" s="10">
        <f>+HLOOKUP(VLOOKUP($B351,$AD$3:$AE$12,2,0),Costo_fondeo!$D$3:$AY$100,base_mayorista!$A351,0)</f>
        <v>3.530029540704787</v>
      </c>
      <c r="K351" s="10">
        <f>+HLOOKUP(VLOOKUP($B351,$AD$3:$AE$12,2,0),Costo_provisiones!$D$3:$AY$100,base_mayorista!$A351,0)</f>
        <v>1.5314921708664724</v>
      </c>
      <c r="L351" s="10">
        <f>+HLOOKUP(VLOOKUP($B351,$AD$3:$AE$12,2,0),Morosidad_control!$D$4:$AY$101,base_mayorista!$A351,0)</f>
        <v>2.1069165589610108</v>
      </c>
      <c r="M351" s="10">
        <f ca="1">+OFFSET(Capital_2!$D$2,base_mayorista!A351,0)</f>
        <v>3.1647538313822339</v>
      </c>
      <c r="N351" s="10">
        <f>+HLOOKUP(VLOOKUP($B351,$AD$3:$AE$12,2,0),costo_laboral!$E$2:$AZ$99,base_mayorista!$A351,0)</f>
        <v>3.4866907169160521</v>
      </c>
      <c r="O351" s="10">
        <f>+HLOOKUP(VLOOKUP($B351,$AD$3:$AE$12,2,0),Participacion1!$D$4:$M$101,base_mayorista!$A351,0)</f>
        <v>0.90752928430781499</v>
      </c>
      <c r="P351" s="1"/>
      <c r="Q351" s="10"/>
      <c r="R351" s="10"/>
      <c r="S351" s="10"/>
      <c r="T351" s="14"/>
      <c r="U351" s="38"/>
      <c r="V351" s="38"/>
      <c r="W351" s="38"/>
      <c r="X351" s="38"/>
      <c r="Y351" s="38"/>
      <c r="Z351" s="11"/>
      <c r="AB351" s="38"/>
      <c r="AG351" s="35"/>
    </row>
    <row r="352" spans="1:33" ht="16.5" x14ac:dyDescent="0.3">
      <c r="A352">
        <f t="shared" si="5"/>
        <v>60</v>
      </c>
      <c r="B352">
        <v>4</v>
      </c>
      <c r="C352">
        <v>59</v>
      </c>
      <c r="D352" s="3">
        <v>42674</v>
      </c>
      <c r="E352" s="33">
        <v>16</v>
      </c>
      <c r="F352">
        <v>1</v>
      </c>
      <c r="G352" s="10">
        <f>+HLOOKUP(VLOOKUP($B352,$AD$3:$AE$12,2,0),costos_sf!$D$2:$AZ$99,base_mayorista!$A352,0)</f>
        <v>283275473.20196986</v>
      </c>
      <c r="H352" s="10">
        <f>+HLOOKUP(VLOOKUP($B352,$AD$3:$AE$12,2,0),creditos_sf!$D$2:$AY$99,base_mayorista!$A352,0)</f>
        <v>675553535.84853554</v>
      </c>
      <c r="I352" s="10">
        <f>+HLOOKUP(VLOOKUP($B352,$AD$3:$AE$12,2,0),creditos_sf!$D$103:$AY$200,base_mayorista!$A352,0)</f>
        <v>2323041421.0771298</v>
      </c>
      <c r="J352" s="10">
        <f>+HLOOKUP(VLOOKUP($B352,$AD$3:$AE$12,2,0),Costo_fondeo!$D$3:$AY$100,base_mayorista!$A352,0)</f>
        <v>3.5424489428696284</v>
      </c>
      <c r="K352" s="10">
        <f>+HLOOKUP(VLOOKUP($B352,$AD$3:$AE$12,2,0),Costo_provisiones!$D$3:$AY$100,base_mayorista!$A352,0)</f>
        <v>1.5318746475897491</v>
      </c>
      <c r="L352" s="10">
        <f>+HLOOKUP(VLOOKUP($B352,$AD$3:$AE$12,2,0),Morosidad_control!$D$4:$AY$101,base_mayorista!$A352,0)</f>
        <v>2.1713794713742045</v>
      </c>
      <c r="M352" s="10">
        <f ca="1">+OFFSET(Capital_2!$D$2,base_mayorista!A352,0)</f>
        <v>3.232264312603593</v>
      </c>
      <c r="N352" s="10">
        <f>+HLOOKUP(VLOOKUP($B352,$AD$3:$AE$12,2,0),costo_laboral!$E$2:$AZ$99,base_mayorista!$A352,0)</f>
        <v>3.4207959394214491</v>
      </c>
      <c r="O352" s="10">
        <f>+HLOOKUP(VLOOKUP($B352,$AD$3:$AE$12,2,0),Participacion1!$D$4:$M$101,base_mayorista!$A352,0)</f>
        <v>0.95762827637162051</v>
      </c>
      <c r="P352" s="1"/>
      <c r="Q352" s="10"/>
      <c r="R352" s="10"/>
      <c r="S352" s="10"/>
      <c r="T352" s="14"/>
      <c r="U352" s="38"/>
      <c r="V352" s="38"/>
      <c r="W352" s="38"/>
      <c r="X352" s="38"/>
      <c r="Y352" s="38"/>
      <c r="Z352" s="11"/>
      <c r="AB352" s="38"/>
      <c r="AG352" s="35"/>
    </row>
    <row r="353" spans="1:33" ht="16.5" x14ac:dyDescent="0.3">
      <c r="A353">
        <f t="shared" si="5"/>
        <v>61</v>
      </c>
      <c r="B353">
        <v>4</v>
      </c>
      <c r="C353">
        <v>60</v>
      </c>
      <c r="D353" s="3">
        <v>42704</v>
      </c>
      <c r="E353" s="33">
        <v>16</v>
      </c>
      <c r="F353">
        <v>1</v>
      </c>
      <c r="G353" s="10">
        <f>+HLOOKUP(VLOOKUP($B353,$AD$3:$AE$12,2,0),costos_sf!$D$2:$AZ$99,base_mayorista!$A353,0)</f>
        <v>282665660.9989059</v>
      </c>
      <c r="H353" s="10">
        <f>+HLOOKUP(VLOOKUP($B353,$AD$3:$AE$12,2,0),creditos_sf!$D$2:$AY$99,base_mayorista!$A353,0)</f>
        <v>683481207.76957595</v>
      </c>
      <c r="I353" s="10">
        <f>+HLOOKUP(VLOOKUP($B353,$AD$3:$AE$12,2,0),creditos_sf!$D$103:$AY$200,base_mayorista!$A353,0)</f>
        <v>2332334432.6441398</v>
      </c>
      <c r="J353" s="10">
        <f>+HLOOKUP(VLOOKUP($B353,$AD$3:$AE$12,2,0),Costo_fondeo!$D$3:$AY$100,base_mayorista!$A353,0)</f>
        <v>3.561527006243582</v>
      </c>
      <c r="K353" s="10">
        <f>+HLOOKUP(VLOOKUP($B353,$AD$3:$AE$12,2,0),Costo_provisiones!$D$3:$AY$100,base_mayorista!$A353,0)</f>
        <v>1.5235656794931041</v>
      </c>
      <c r="L353" s="10">
        <f>+HLOOKUP(VLOOKUP($B353,$AD$3:$AE$12,2,0),Morosidad_control!$D$4:$AY$101,base_mayorista!$A353,0)</f>
        <v>2.2508664964863181</v>
      </c>
      <c r="M353" s="10">
        <f ca="1">+OFFSET(Capital_2!$D$2,base_mayorista!A353,0)</f>
        <v>3.2966619789838338</v>
      </c>
      <c r="N353" s="10">
        <f>+HLOOKUP(VLOOKUP($B353,$AD$3:$AE$12,2,0),costo_laboral!$E$2:$AZ$99,base_mayorista!$A353,0)</f>
        <v>3.3428666351477467</v>
      </c>
      <c r="O353" s="10">
        <f>+HLOOKUP(VLOOKUP($B353,$AD$3:$AE$12,2,0),Participacion1!$D$4:$M$101,base_mayorista!$A353,0)</f>
        <v>0.95876654132475669</v>
      </c>
      <c r="P353" s="1"/>
      <c r="Q353" s="10"/>
      <c r="R353" s="10"/>
      <c r="S353" s="10"/>
      <c r="T353" s="14"/>
      <c r="U353" s="38"/>
      <c r="V353" s="38"/>
      <c r="W353" s="38"/>
      <c r="X353" s="38"/>
      <c r="Y353" s="38"/>
      <c r="Z353" s="11"/>
      <c r="AB353" s="38"/>
      <c r="AG353" s="35"/>
    </row>
    <row r="354" spans="1:33" ht="16.5" x14ac:dyDescent="0.3">
      <c r="A354">
        <f t="shared" si="5"/>
        <v>62</v>
      </c>
      <c r="B354">
        <v>4</v>
      </c>
      <c r="C354">
        <v>61</v>
      </c>
      <c r="D354" s="3">
        <v>42735</v>
      </c>
      <c r="E354" s="33">
        <v>16</v>
      </c>
      <c r="F354">
        <v>1</v>
      </c>
      <c r="G354" s="10">
        <f>+HLOOKUP(VLOOKUP($B354,$AD$3:$AE$12,2,0),costos_sf!$D$2:$AZ$99,base_mayorista!$A354,0)</f>
        <v>283376663.61577719</v>
      </c>
      <c r="H354" s="10">
        <f>+HLOOKUP(VLOOKUP($B354,$AD$3:$AE$12,2,0),creditos_sf!$D$2:$AY$99,base_mayorista!$A354,0)</f>
        <v>621856055.89730716</v>
      </c>
      <c r="I354" s="10">
        <f>+HLOOKUP(VLOOKUP($B354,$AD$3:$AE$12,2,0),creditos_sf!$D$103:$AY$200,base_mayorista!$A354,0)</f>
        <v>2320004746.3317499</v>
      </c>
      <c r="J354" s="10">
        <f>+HLOOKUP(VLOOKUP($B354,$AD$3:$AE$12,2,0),Costo_fondeo!$D$3:$AY$100,base_mayorista!$A354,0)</f>
        <v>3.5864792204254585</v>
      </c>
      <c r="K354" s="10">
        <f>+HLOOKUP(VLOOKUP($B354,$AD$3:$AE$12,2,0),Costo_provisiones!$D$3:$AY$100,base_mayorista!$A354,0)</f>
        <v>1.5276468651461463</v>
      </c>
      <c r="L354" s="10">
        <f>+HLOOKUP(VLOOKUP($B354,$AD$3:$AE$12,2,0),Morosidad_control!$D$4:$AY$101,base_mayorista!$A354,0)</f>
        <v>2.0848013686616729</v>
      </c>
      <c r="M354" s="10">
        <f ca="1">+OFFSET(Capital_2!$D$2,base_mayorista!A354,0)</f>
        <v>3.371561018368705</v>
      </c>
      <c r="N354" s="10">
        <f>+HLOOKUP(VLOOKUP($B354,$AD$3:$AE$12,2,0),costo_laboral!$E$2:$AZ$99,base_mayorista!$A354,0)</f>
        <v>3.3888129987609807</v>
      </c>
      <c r="O354" s="10">
        <f>+HLOOKUP(VLOOKUP($B354,$AD$3:$AE$12,2,0),Participacion1!$D$4:$M$101,base_mayorista!$A354,0)</f>
        <v>0.88914767690197549</v>
      </c>
      <c r="P354" s="1"/>
      <c r="Q354" s="10"/>
      <c r="R354" s="10"/>
      <c r="S354" s="10"/>
      <c r="T354" s="14"/>
      <c r="U354" s="38"/>
      <c r="V354" s="38"/>
      <c r="W354" s="38"/>
      <c r="X354" s="38"/>
      <c r="Y354" s="38"/>
      <c r="Z354" s="11"/>
      <c r="AB354" s="38"/>
      <c r="AG354" s="35"/>
    </row>
    <row r="355" spans="1:33" ht="16.5" x14ac:dyDescent="0.3">
      <c r="A355">
        <f t="shared" si="5"/>
        <v>63</v>
      </c>
      <c r="B355">
        <v>4</v>
      </c>
      <c r="C355">
        <v>62</v>
      </c>
      <c r="D355" s="3">
        <v>42766</v>
      </c>
      <c r="E355" s="33">
        <v>17</v>
      </c>
      <c r="F355">
        <v>1</v>
      </c>
      <c r="G355" s="10">
        <f>+HLOOKUP(VLOOKUP($B355,$AD$3:$AE$12,2,0),costos_sf!$D$2:$AZ$99,base_mayorista!$A355,0)</f>
        <v>282414718.73626739</v>
      </c>
      <c r="H355" s="10">
        <f>+HLOOKUP(VLOOKUP($B355,$AD$3:$AE$12,2,0),creditos_sf!$D$2:$AY$99,base_mayorista!$A355,0)</f>
        <v>610139090.49306297</v>
      </c>
      <c r="I355" s="10">
        <f>+HLOOKUP(VLOOKUP($B355,$AD$3:$AE$12,2,0),creditos_sf!$D$103:$AY$200,base_mayorista!$A355,0)</f>
        <v>2326139346.9319701</v>
      </c>
      <c r="J355" s="10">
        <f>+HLOOKUP(VLOOKUP($B355,$AD$3:$AE$12,2,0),Costo_fondeo!$D$3:$AY$100,base_mayorista!$A355,0)</f>
        <v>3.6149946651559497</v>
      </c>
      <c r="K355" s="10">
        <f>+HLOOKUP(VLOOKUP($B355,$AD$3:$AE$12,2,0),Costo_provisiones!$D$3:$AY$100,base_mayorista!$A355,0)</f>
        <v>1.5023982234859192</v>
      </c>
      <c r="L355" s="10">
        <f>+HLOOKUP(VLOOKUP($B355,$AD$3:$AE$12,2,0),Morosidad_control!$D$4:$AY$101,base_mayorista!$A355,0)</f>
        <v>2.1857260944124834</v>
      </c>
      <c r="M355" s="10">
        <f ca="1">+OFFSET(Capital_2!$D$2,base_mayorista!A355,0)</f>
        <v>3.4309045641717737</v>
      </c>
      <c r="N355" s="10">
        <f>+HLOOKUP(VLOOKUP($B355,$AD$3:$AE$12,2,0),costo_laboral!$E$2:$AZ$99,base_mayorista!$A355,0)</f>
        <v>3.3923155837632466</v>
      </c>
      <c r="O355" s="10">
        <f>+HLOOKUP(VLOOKUP($B355,$AD$3:$AE$12,2,0),Participacion1!$D$4:$M$101,base_mayorista!$A355,0)</f>
        <v>0.87787372516669493</v>
      </c>
      <c r="P355" s="1"/>
      <c r="Q355" s="10"/>
      <c r="R355" s="10"/>
      <c r="S355" s="10"/>
      <c r="T355" s="14"/>
      <c r="U355" s="38"/>
      <c r="V355" s="38"/>
      <c r="W355" s="38"/>
      <c r="X355" s="38"/>
      <c r="Y355" s="38"/>
      <c r="Z355" s="11"/>
      <c r="AB355" s="38"/>
      <c r="AG355" s="35"/>
    </row>
    <row r="356" spans="1:33" ht="16.5" x14ac:dyDescent="0.3">
      <c r="A356">
        <f t="shared" si="5"/>
        <v>64</v>
      </c>
      <c r="B356">
        <v>4</v>
      </c>
      <c r="C356">
        <v>63</v>
      </c>
      <c r="D356" s="3">
        <v>42794</v>
      </c>
      <c r="E356" s="33">
        <v>17</v>
      </c>
      <c r="F356">
        <v>1</v>
      </c>
      <c r="G356" s="10">
        <f>+HLOOKUP(VLOOKUP($B356,$AD$3:$AE$12,2,0),costos_sf!$D$2:$AZ$99,base_mayorista!$A356,0)</f>
        <v>279588299.33339339</v>
      </c>
      <c r="H356" s="10">
        <f>+HLOOKUP(VLOOKUP($B356,$AD$3:$AE$12,2,0),creditos_sf!$D$2:$AY$99,base_mayorista!$A356,0)</f>
        <v>653807718.09870493</v>
      </c>
      <c r="I356" s="10">
        <f>+HLOOKUP(VLOOKUP($B356,$AD$3:$AE$12,2,0),creditos_sf!$D$103:$AY$200,base_mayorista!$A356,0)</f>
        <v>2343102918.1979599</v>
      </c>
      <c r="J356" s="10">
        <f>+HLOOKUP(VLOOKUP($B356,$AD$3:$AE$12,2,0),Costo_fondeo!$D$3:$AY$100,base_mayorista!$A356,0)</f>
        <v>3.6362849704423041</v>
      </c>
      <c r="K356" s="10">
        <f>+HLOOKUP(VLOOKUP($B356,$AD$3:$AE$12,2,0),Costo_provisiones!$D$3:$AY$100,base_mayorista!$A356,0)</f>
        <v>1.5254614838448153</v>
      </c>
      <c r="L356" s="10">
        <f>+HLOOKUP(VLOOKUP($B356,$AD$3:$AE$12,2,0),Morosidad_control!$D$4:$AY$101,base_mayorista!$A356,0)</f>
        <v>2.2609692181048633</v>
      </c>
      <c r="M356" s="10">
        <f ca="1">+OFFSET(Capital_2!$D$2,base_mayorista!A356,0)</f>
        <v>3.4714473426279464</v>
      </c>
      <c r="N356" s="10">
        <f>+HLOOKUP(VLOOKUP($B356,$AD$3:$AE$12,2,0),costo_laboral!$E$2:$AZ$99,base_mayorista!$A356,0)</f>
        <v>3.2791528590094701</v>
      </c>
      <c r="O356" s="10">
        <f>+HLOOKUP(VLOOKUP($B356,$AD$3:$AE$12,2,0),Participacion1!$D$4:$M$101,base_mayorista!$A356,0)</f>
        <v>0.94637231418738899</v>
      </c>
      <c r="P356" s="1"/>
      <c r="Q356" s="10"/>
      <c r="R356" s="10"/>
      <c r="S356" s="10"/>
      <c r="T356" s="14"/>
      <c r="U356" s="38"/>
      <c r="V356" s="38"/>
      <c r="W356" s="38"/>
      <c r="X356" s="38"/>
      <c r="Y356" s="38"/>
      <c r="Z356" s="11"/>
      <c r="AB356" s="38"/>
      <c r="AG356" s="35"/>
    </row>
    <row r="357" spans="1:33" ht="16.5" x14ac:dyDescent="0.3">
      <c r="A357">
        <f t="shared" si="5"/>
        <v>65</v>
      </c>
      <c r="B357">
        <v>4</v>
      </c>
      <c r="C357">
        <v>64</v>
      </c>
      <c r="D357" s="3">
        <v>42825</v>
      </c>
      <c r="E357" s="33">
        <v>17</v>
      </c>
      <c r="F357">
        <v>1</v>
      </c>
      <c r="G357" s="10">
        <f>+HLOOKUP(VLOOKUP($B357,$AD$3:$AE$12,2,0),costos_sf!$D$2:$AZ$99,base_mayorista!$A357,0)</f>
        <v>273407241.04506618</v>
      </c>
      <c r="H357" s="10">
        <f>+HLOOKUP(VLOOKUP($B357,$AD$3:$AE$12,2,0),creditos_sf!$D$2:$AY$99,base_mayorista!$A357,0)</f>
        <v>635239141.4151274</v>
      </c>
      <c r="I357" s="10">
        <f>+HLOOKUP(VLOOKUP($B357,$AD$3:$AE$12,2,0),creditos_sf!$D$103:$AY$200,base_mayorista!$A357,0)</f>
        <v>2341306067.4470701</v>
      </c>
      <c r="J357" s="10">
        <f>+HLOOKUP(VLOOKUP($B357,$AD$3:$AE$12,2,0),Costo_fondeo!$D$3:$AY$100,base_mayorista!$A357,0)</f>
        <v>3.6501934935179845</v>
      </c>
      <c r="K357" s="10">
        <f>+HLOOKUP(VLOOKUP($B357,$AD$3:$AE$12,2,0),Costo_provisiones!$D$3:$AY$100,base_mayorista!$A357,0)</f>
        <v>1.4212948041417004</v>
      </c>
      <c r="L357" s="10">
        <f>+HLOOKUP(VLOOKUP($B357,$AD$3:$AE$12,2,0),Morosidad_control!$D$4:$AY$101,base_mayorista!$A357,0)</f>
        <v>2.242239804588817</v>
      </c>
      <c r="M357" s="10">
        <f ca="1">+OFFSET(Capital_2!$D$2,base_mayorista!A357,0)</f>
        <v>3.5034579976729381</v>
      </c>
      <c r="N357" s="10">
        <f>+HLOOKUP(VLOOKUP($B357,$AD$3:$AE$12,2,0),costo_laboral!$E$2:$AZ$99,base_mayorista!$A357,0)</f>
        <v>3.2701523015967759</v>
      </c>
      <c r="O357" s="10">
        <f>+HLOOKUP(VLOOKUP($B357,$AD$3:$AE$12,2,0),Participacion1!$D$4:$M$101,base_mayorista!$A357,0)</f>
        <v>0.93524843615377817</v>
      </c>
      <c r="P357" s="1"/>
      <c r="Q357" s="10"/>
      <c r="R357" s="10"/>
      <c r="S357" s="10"/>
      <c r="T357" s="14"/>
      <c r="U357" s="38"/>
      <c r="V357" s="38"/>
      <c r="W357" s="38"/>
      <c r="X357" s="38"/>
      <c r="Y357" s="38"/>
      <c r="Z357" s="11"/>
      <c r="AB357" s="38"/>
      <c r="AG357" s="35"/>
    </row>
    <row r="358" spans="1:33" ht="16.5" x14ac:dyDescent="0.3">
      <c r="A358">
        <f t="shared" si="5"/>
        <v>66</v>
      </c>
      <c r="B358">
        <v>4</v>
      </c>
      <c r="C358">
        <v>65</v>
      </c>
      <c r="D358" s="3">
        <v>42855</v>
      </c>
      <c r="E358" s="33">
        <v>17</v>
      </c>
      <c r="F358">
        <v>1</v>
      </c>
      <c r="G358" s="10">
        <f>+HLOOKUP(VLOOKUP($B358,$AD$3:$AE$12,2,0),costos_sf!$D$2:$AZ$99,base_mayorista!$A358,0)</f>
        <v>277416770.28514326</v>
      </c>
      <c r="H358" s="10">
        <f>+HLOOKUP(VLOOKUP($B358,$AD$3:$AE$12,2,0),creditos_sf!$D$2:$AY$99,base_mayorista!$A358,0)</f>
        <v>631263733.33591974</v>
      </c>
      <c r="I358" s="10">
        <f>+HLOOKUP(VLOOKUP($B358,$AD$3:$AE$12,2,0),creditos_sf!$D$103:$AY$200,base_mayorista!$A358,0)</f>
        <v>2363588995.1668496</v>
      </c>
      <c r="J358" s="10">
        <f>+HLOOKUP(VLOOKUP($B358,$AD$3:$AE$12,2,0),Costo_fondeo!$D$3:$AY$100,base_mayorista!$A358,0)</f>
        <v>3.6492804448896132</v>
      </c>
      <c r="K358" s="10">
        <f>+HLOOKUP(VLOOKUP($B358,$AD$3:$AE$12,2,0),Costo_provisiones!$D$3:$AY$100,base_mayorista!$A358,0)</f>
        <v>1.5216629712474903</v>
      </c>
      <c r="L358" s="10">
        <f>+HLOOKUP(VLOOKUP($B358,$AD$3:$AE$12,2,0),Morosidad_control!$D$4:$AY$101,base_mayorista!$A358,0)</f>
        <v>2.3665559199964918</v>
      </c>
      <c r="M358" s="10">
        <f ca="1">+OFFSET(Capital_2!$D$2,base_mayorista!A358,0)</f>
        <v>3.5336781037956082</v>
      </c>
      <c r="N358" s="10">
        <f>+HLOOKUP(VLOOKUP($B358,$AD$3:$AE$12,2,0),costo_laboral!$E$2:$AZ$99,base_mayorista!$A358,0)</f>
        <v>3.2577693893623252</v>
      </c>
      <c r="O358" s="10">
        <f>+HLOOKUP(VLOOKUP($B358,$AD$3:$AE$12,2,0),Participacion1!$D$4:$M$101,base_mayorista!$A358,0)</f>
        <v>0.91193759839917043</v>
      </c>
      <c r="P358" s="1"/>
      <c r="Q358" s="10"/>
      <c r="R358" s="10"/>
      <c r="S358" s="10"/>
      <c r="T358" s="14"/>
      <c r="U358" s="38"/>
      <c r="V358" s="38"/>
      <c r="W358" s="38"/>
      <c r="X358" s="38"/>
      <c r="Y358" s="38"/>
      <c r="Z358" s="11"/>
      <c r="AB358" s="38"/>
      <c r="AG358" s="35"/>
    </row>
    <row r="359" spans="1:33" ht="16.5" x14ac:dyDescent="0.3">
      <c r="A359">
        <f t="shared" si="5"/>
        <v>67</v>
      </c>
      <c r="B359">
        <v>4</v>
      </c>
      <c r="C359">
        <v>66</v>
      </c>
      <c r="D359" s="3">
        <v>42886</v>
      </c>
      <c r="E359" s="33">
        <v>17</v>
      </c>
      <c r="F359">
        <v>1</v>
      </c>
      <c r="G359" s="10">
        <f>+HLOOKUP(VLOOKUP($B359,$AD$3:$AE$12,2,0),costos_sf!$D$2:$AZ$99,base_mayorista!$A359,0)</f>
        <v>279269735.41935027</v>
      </c>
      <c r="H359" s="10">
        <f>+HLOOKUP(VLOOKUP($B359,$AD$3:$AE$12,2,0),creditos_sf!$D$2:$AY$99,base_mayorista!$A359,0)</f>
        <v>644145642.74620128</v>
      </c>
      <c r="I359" s="10">
        <f>+HLOOKUP(VLOOKUP($B359,$AD$3:$AE$12,2,0),creditos_sf!$D$103:$AY$200,base_mayorista!$A359,0)</f>
        <v>2415696485.9160099</v>
      </c>
      <c r="J359" s="10">
        <f>+HLOOKUP(VLOOKUP($B359,$AD$3:$AE$12,2,0),Costo_fondeo!$D$3:$AY$100,base_mayorista!$A359,0)</f>
        <v>3.629238008815685</v>
      </c>
      <c r="K359" s="10">
        <f>+HLOOKUP(VLOOKUP($B359,$AD$3:$AE$12,2,0),Costo_provisiones!$D$3:$AY$100,base_mayorista!$A359,0)</f>
        <v>1.5357411831690484</v>
      </c>
      <c r="L359" s="10">
        <f>+HLOOKUP(VLOOKUP($B359,$AD$3:$AE$12,2,0),Morosidad_control!$D$4:$AY$101,base_mayorista!$A359,0)</f>
        <v>2.4254558294917961</v>
      </c>
      <c r="M359" s="10">
        <f ca="1">+OFFSET(Capital_2!$D$2,base_mayorista!A359,0)</f>
        <v>3.5570017411603705</v>
      </c>
      <c r="N359" s="10">
        <f>+HLOOKUP(VLOOKUP($B359,$AD$3:$AE$12,2,0),costo_laboral!$E$2:$AZ$99,base_mayorista!$A359,0)</f>
        <v>3.1705609108154653</v>
      </c>
      <c r="O359" s="10">
        <f>+HLOOKUP(VLOOKUP($B359,$AD$3:$AE$12,2,0),Participacion1!$D$4:$M$101,base_mayorista!$A359,0)</f>
        <v>0.92964260918687591</v>
      </c>
      <c r="P359" s="1"/>
      <c r="Q359" s="10"/>
      <c r="R359" s="10"/>
      <c r="S359" s="10"/>
      <c r="T359" s="14"/>
      <c r="U359" s="38"/>
      <c r="V359" s="38"/>
      <c r="W359" s="38"/>
      <c r="X359" s="38"/>
      <c r="Y359" s="38"/>
      <c r="Z359" s="11"/>
      <c r="AB359" s="38"/>
      <c r="AG359" s="35"/>
    </row>
    <row r="360" spans="1:33" ht="16.5" x14ac:dyDescent="0.3">
      <c r="A360">
        <f t="shared" si="5"/>
        <v>68</v>
      </c>
      <c r="B360">
        <v>4</v>
      </c>
      <c r="C360">
        <v>67</v>
      </c>
      <c r="D360" s="3">
        <v>42916</v>
      </c>
      <c r="E360" s="33">
        <v>17</v>
      </c>
      <c r="F360">
        <v>1</v>
      </c>
      <c r="G360" s="10">
        <f>+HLOOKUP(VLOOKUP($B360,$AD$3:$AE$12,2,0),costos_sf!$D$2:$AZ$99,base_mayorista!$A360,0)</f>
        <v>285288316.43203849</v>
      </c>
      <c r="H360" s="10">
        <f>+HLOOKUP(VLOOKUP($B360,$AD$3:$AE$12,2,0),creditos_sf!$D$2:$AY$99,base_mayorista!$A360,0)</f>
        <v>640296813.52412677</v>
      </c>
      <c r="I360" s="10">
        <f>+HLOOKUP(VLOOKUP($B360,$AD$3:$AE$12,2,0),creditos_sf!$D$103:$AY$200,base_mayorista!$A360,0)</f>
        <v>2407667305.3318801</v>
      </c>
      <c r="J360" s="10">
        <f>+HLOOKUP(VLOOKUP($B360,$AD$3:$AE$12,2,0),Costo_fondeo!$D$3:$AY$100,base_mayorista!$A360,0)</f>
        <v>3.6257700702923237</v>
      </c>
      <c r="K360" s="10">
        <f>+HLOOKUP(VLOOKUP($B360,$AD$3:$AE$12,2,0),Costo_provisiones!$D$3:$AY$100,base_mayorista!$A360,0)</f>
        <v>1.7180313093915858</v>
      </c>
      <c r="L360" s="10">
        <f>+HLOOKUP(VLOOKUP($B360,$AD$3:$AE$12,2,0),Morosidad_control!$D$4:$AY$101,base_mayorista!$A360,0)</f>
        <v>2.3458832359784489</v>
      </c>
      <c r="M360" s="10">
        <f ca="1">+OFFSET(Capital_2!$D$2,base_mayorista!A360,0)</f>
        <v>3.5704065106105527</v>
      </c>
      <c r="N360" s="10">
        <f>+HLOOKUP(VLOOKUP($B360,$AD$3:$AE$12,2,0),costo_laboral!$E$2:$AZ$99,base_mayorista!$A360,0)</f>
        <v>3.1419435457218916</v>
      </c>
      <c r="O360" s="10">
        <f>+HLOOKUP(VLOOKUP($B360,$AD$3:$AE$12,2,0),Participacion1!$D$4:$M$101,base_mayorista!$A360,0)</f>
        <v>0.9375818079280176</v>
      </c>
      <c r="P360" s="1"/>
      <c r="Q360" s="10"/>
      <c r="R360" s="10"/>
      <c r="S360" s="10"/>
      <c r="T360" s="14"/>
      <c r="U360" s="38"/>
      <c r="V360" s="38"/>
      <c r="W360" s="38"/>
      <c r="X360" s="38"/>
      <c r="Y360" s="38"/>
      <c r="Z360" s="11"/>
      <c r="AB360" s="38"/>
      <c r="AG360" s="35"/>
    </row>
    <row r="361" spans="1:33" ht="16.5" x14ac:dyDescent="0.3">
      <c r="A361">
        <f t="shared" si="5"/>
        <v>69</v>
      </c>
      <c r="B361">
        <v>4</v>
      </c>
      <c r="C361">
        <v>68</v>
      </c>
      <c r="D361" s="3">
        <v>42947</v>
      </c>
      <c r="E361" s="33">
        <v>17</v>
      </c>
      <c r="F361">
        <v>1</v>
      </c>
      <c r="G361" s="10">
        <f>+HLOOKUP(VLOOKUP($B361,$AD$3:$AE$12,2,0),costos_sf!$D$2:$AZ$99,base_mayorista!$A361,0)</f>
        <v>282244271.58220667</v>
      </c>
      <c r="H361" s="10">
        <f>+HLOOKUP(VLOOKUP($B361,$AD$3:$AE$12,2,0),creditos_sf!$D$2:$AY$99,base_mayorista!$A361,0)</f>
        <v>651259991.41697168</v>
      </c>
      <c r="I361" s="10">
        <f>+HLOOKUP(VLOOKUP($B361,$AD$3:$AE$12,2,0),creditos_sf!$D$103:$AY$200,base_mayorista!$A361,0)</f>
        <v>2383522050.2205997</v>
      </c>
      <c r="J361" s="10">
        <f>+HLOOKUP(VLOOKUP($B361,$AD$3:$AE$12,2,0),Costo_fondeo!$D$3:$AY$100,base_mayorista!$A361,0)</f>
        <v>3.6328624839417403</v>
      </c>
      <c r="K361" s="10">
        <f>+HLOOKUP(VLOOKUP($B361,$AD$3:$AE$12,2,0),Costo_provisiones!$D$3:$AY$100,base_mayorista!$A361,0)</f>
        <v>1.6187466077453954</v>
      </c>
      <c r="L361" s="10">
        <f>+HLOOKUP(VLOOKUP($B361,$AD$3:$AE$12,2,0),Morosidad_control!$D$4:$AY$101,base_mayorista!$A361,0)</f>
        <v>2.261771955210286</v>
      </c>
      <c r="M361" s="10">
        <f ca="1">+OFFSET(Capital_2!$D$2,base_mayorista!A361,0)</f>
        <v>3.5864726654758914</v>
      </c>
      <c r="N361" s="10">
        <f>+HLOOKUP(VLOOKUP($B361,$AD$3:$AE$12,2,0),costo_laboral!$E$2:$AZ$99,base_mayorista!$A361,0)</f>
        <v>3.1509498808515897</v>
      </c>
      <c r="O361" s="10">
        <f>+HLOOKUP(VLOOKUP($B361,$AD$3:$AE$12,2,0),Participacion1!$D$4:$M$101,base_mayorista!$A361,0)</f>
        <v>0.91955315545899519</v>
      </c>
      <c r="P361" s="1"/>
      <c r="Q361" s="10"/>
      <c r="R361" s="10"/>
      <c r="S361" s="10"/>
      <c r="T361" s="14"/>
      <c r="U361" s="38"/>
      <c r="V361" s="38"/>
      <c r="W361" s="38"/>
      <c r="X361" s="38"/>
      <c r="Y361" s="38"/>
      <c r="Z361" s="11"/>
      <c r="AB361" s="38"/>
      <c r="AG361" s="35"/>
    </row>
    <row r="362" spans="1:33" ht="16.5" x14ac:dyDescent="0.3">
      <c r="A362">
        <f t="shared" si="5"/>
        <v>70</v>
      </c>
      <c r="B362">
        <v>4</v>
      </c>
      <c r="C362">
        <v>69</v>
      </c>
      <c r="D362" s="3">
        <v>42978</v>
      </c>
      <c r="E362" s="33">
        <v>17</v>
      </c>
      <c r="F362">
        <v>1</v>
      </c>
      <c r="G362" s="10">
        <f>+HLOOKUP(VLOOKUP($B362,$AD$3:$AE$12,2,0),costos_sf!$D$2:$AZ$99,base_mayorista!$A362,0)</f>
        <v>284018837.98619169</v>
      </c>
      <c r="H362" s="10">
        <f>+HLOOKUP(VLOOKUP($B362,$AD$3:$AE$12,2,0),creditos_sf!$D$2:$AY$99,base_mayorista!$A362,0)</f>
        <v>644422075.78968215</v>
      </c>
      <c r="I362" s="10">
        <f>+HLOOKUP(VLOOKUP($B362,$AD$3:$AE$12,2,0),creditos_sf!$D$103:$AY$200,base_mayorista!$A362,0)</f>
        <v>2396924941.21246</v>
      </c>
      <c r="J362" s="10">
        <f>+HLOOKUP(VLOOKUP($B362,$AD$3:$AE$12,2,0),Costo_fondeo!$D$3:$AY$100,base_mayorista!$A362,0)</f>
        <v>3.6400854656942712</v>
      </c>
      <c r="K362" s="10">
        <f>+HLOOKUP(VLOOKUP($B362,$AD$3:$AE$12,2,0),Costo_provisiones!$D$3:$AY$100,base_mayorista!$A362,0)</f>
        <v>1.6968415236991021</v>
      </c>
      <c r="L362" s="10">
        <f>+HLOOKUP(VLOOKUP($B362,$AD$3:$AE$12,2,0),Morosidad_control!$D$4:$AY$101,base_mayorista!$A362,0)</f>
        <v>2.2813388827353691</v>
      </c>
      <c r="M362" s="10">
        <f ca="1">+OFFSET(Capital_2!$D$2,base_mayorista!A362,0)</f>
        <v>3.5952774480300995</v>
      </c>
      <c r="N362" s="10">
        <f>+HLOOKUP(VLOOKUP($B362,$AD$3:$AE$12,2,0),costo_laboral!$E$2:$AZ$99,base_mayorista!$A362,0)</f>
        <v>3.1031539213754513</v>
      </c>
      <c r="O362" s="10">
        <f>+HLOOKUP(VLOOKUP($B362,$AD$3:$AE$12,2,0),Participacion1!$D$4:$M$101,base_mayorista!$A362,0)</f>
        <v>0.91514224528668442</v>
      </c>
      <c r="P362" s="1"/>
      <c r="Q362" s="10"/>
      <c r="R362" s="10"/>
      <c r="S362" s="10"/>
      <c r="T362" s="14"/>
      <c r="U362" s="38"/>
      <c r="V362" s="38"/>
      <c r="W362" s="38"/>
      <c r="X362" s="38"/>
      <c r="Y362" s="38"/>
      <c r="Z362" s="11"/>
      <c r="AB362" s="38"/>
      <c r="AG362" s="35"/>
    </row>
    <row r="363" spans="1:33" ht="16.5" x14ac:dyDescent="0.3">
      <c r="A363">
        <f t="shared" si="5"/>
        <v>71</v>
      </c>
      <c r="B363">
        <v>4</v>
      </c>
      <c r="C363">
        <v>70</v>
      </c>
      <c r="D363" s="3">
        <v>43008</v>
      </c>
      <c r="E363" s="33">
        <v>17</v>
      </c>
      <c r="F363">
        <v>1</v>
      </c>
      <c r="G363" s="10">
        <f>+HLOOKUP(VLOOKUP($B363,$AD$3:$AE$12,2,0),costos_sf!$D$2:$AZ$99,base_mayorista!$A363,0)</f>
        <v>286682001.09943479</v>
      </c>
      <c r="H363" s="10">
        <f>+HLOOKUP(VLOOKUP($B363,$AD$3:$AE$12,2,0),creditos_sf!$D$2:$AY$99,base_mayorista!$A363,0)</f>
        <v>653611893.40681851</v>
      </c>
      <c r="I363" s="10">
        <f>+HLOOKUP(VLOOKUP($B363,$AD$3:$AE$12,2,0),creditos_sf!$D$103:$AY$200,base_mayorista!$A363,0)</f>
        <v>2384919358.1252298</v>
      </c>
      <c r="J363" s="10">
        <f>+HLOOKUP(VLOOKUP($B363,$AD$3:$AE$12,2,0),Costo_fondeo!$D$3:$AY$100,base_mayorista!$A363,0)</f>
        <v>3.6632924325397185</v>
      </c>
      <c r="K363" s="10">
        <f>+HLOOKUP(VLOOKUP($B363,$AD$3:$AE$12,2,0),Costo_provisiones!$D$3:$AY$100,base_mayorista!$A363,0)</f>
        <v>1.7487280554139839</v>
      </c>
      <c r="L363" s="10">
        <f>+HLOOKUP(VLOOKUP($B363,$AD$3:$AE$12,2,0),Morosidad_control!$D$4:$AY$101,base_mayorista!$A363,0)</f>
        <v>2.2875156852775529</v>
      </c>
      <c r="M363" s="10">
        <f ca="1">+OFFSET(Capital_2!$D$2,base_mayorista!A363,0)</f>
        <v>3.5939139218894542</v>
      </c>
      <c r="N363" s="10">
        <f>+HLOOKUP(VLOOKUP($B363,$AD$3:$AE$12,2,0),costo_laboral!$E$2:$AZ$99,base_mayorista!$A363,0)</f>
        <v>3.0778918018998151</v>
      </c>
      <c r="O363" s="10">
        <f>+HLOOKUP(VLOOKUP($B363,$AD$3:$AE$12,2,0),Participacion1!$D$4:$M$101,base_mayorista!$A363,0)</f>
        <v>0.92898482914927671</v>
      </c>
      <c r="P363" s="1"/>
      <c r="Q363" s="10"/>
      <c r="R363" s="10"/>
      <c r="S363" s="10"/>
      <c r="T363" s="14"/>
      <c r="U363" s="38"/>
      <c r="V363" s="38"/>
      <c r="W363" s="38"/>
      <c r="X363" s="38"/>
      <c r="Y363" s="38"/>
      <c r="Z363" s="11"/>
      <c r="AB363" s="38"/>
      <c r="AG363" s="35"/>
    </row>
    <row r="364" spans="1:33" ht="16.5" x14ac:dyDescent="0.3">
      <c r="A364">
        <f t="shared" si="5"/>
        <v>72</v>
      </c>
      <c r="B364">
        <v>4</v>
      </c>
      <c r="C364">
        <v>71</v>
      </c>
      <c r="D364" s="3">
        <v>43039</v>
      </c>
      <c r="E364" s="33">
        <v>17</v>
      </c>
      <c r="F364">
        <v>1</v>
      </c>
      <c r="G364" s="10">
        <f>+HLOOKUP(VLOOKUP($B364,$AD$3:$AE$12,2,0),costos_sf!$D$2:$AZ$99,base_mayorista!$A364,0)</f>
        <v>288435690.94354743</v>
      </c>
      <c r="H364" s="10">
        <f>+HLOOKUP(VLOOKUP($B364,$AD$3:$AE$12,2,0),creditos_sf!$D$2:$AY$99,base_mayorista!$A364,0)</f>
        <v>693324736.61852944</v>
      </c>
      <c r="I364" s="10">
        <f>+HLOOKUP(VLOOKUP($B364,$AD$3:$AE$12,2,0),creditos_sf!$D$103:$AY$200,base_mayorista!$A364,0)</f>
        <v>2358613751.4125404</v>
      </c>
      <c r="J364" s="10">
        <f>+HLOOKUP(VLOOKUP($B364,$AD$3:$AE$12,2,0),Costo_fondeo!$D$3:$AY$100,base_mayorista!$A364,0)</f>
        <v>3.6757126482677531</v>
      </c>
      <c r="K364" s="10">
        <f>+HLOOKUP(VLOOKUP($B364,$AD$3:$AE$12,2,0),Costo_provisiones!$D$3:$AY$100,base_mayorista!$A364,0)</f>
        <v>1.7345930764287858</v>
      </c>
      <c r="L364" s="10">
        <f>+HLOOKUP(VLOOKUP($B364,$AD$3:$AE$12,2,0),Morosidad_control!$D$4:$AY$101,base_mayorista!$A364,0)</f>
        <v>2.5815207992635063</v>
      </c>
      <c r="M364" s="10">
        <f ca="1">+OFFSET(Capital_2!$D$2,base_mayorista!A364,0)</f>
        <v>3.6057998149039663</v>
      </c>
      <c r="N364" s="10">
        <f>+HLOOKUP(VLOOKUP($B364,$AD$3:$AE$12,2,0),costo_laboral!$E$2:$AZ$99,base_mayorista!$A364,0)</f>
        <v>3.066645557140709</v>
      </c>
      <c r="O364" s="10">
        <f>+HLOOKUP(VLOOKUP($B364,$AD$3:$AE$12,2,0),Participacion1!$D$4:$M$101,base_mayorista!$A364,0)</f>
        <v>0.97967936593259153</v>
      </c>
      <c r="P364" s="1"/>
      <c r="Q364" s="10"/>
      <c r="R364" s="10"/>
      <c r="S364" s="10"/>
      <c r="T364" s="14"/>
      <c r="U364" s="38"/>
      <c r="V364" s="38"/>
      <c r="W364" s="38"/>
      <c r="X364" s="38"/>
      <c r="Y364" s="38"/>
      <c r="Z364" s="11"/>
      <c r="AB364" s="38"/>
      <c r="AG364" s="35"/>
    </row>
    <row r="365" spans="1:33" ht="16.5" x14ac:dyDescent="0.3">
      <c r="A365">
        <f t="shared" si="5"/>
        <v>73</v>
      </c>
      <c r="B365">
        <v>4</v>
      </c>
      <c r="C365">
        <v>72</v>
      </c>
      <c r="D365" s="3">
        <v>43069</v>
      </c>
      <c r="E365" s="33">
        <v>17</v>
      </c>
      <c r="F365">
        <v>1</v>
      </c>
      <c r="G365" s="10">
        <f>+HLOOKUP(VLOOKUP($B365,$AD$3:$AE$12,2,0),costos_sf!$D$2:$AZ$99,base_mayorista!$A365,0)</f>
        <v>287218566.23607999</v>
      </c>
      <c r="H365" s="10">
        <f>+HLOOKUP(VLOOKUP($B365,$AD$3:$AE$12,2,0),creditos_sf!$D$2:$AY$99,base_mayorista!$A365,0)</f>
        <v>651954705.99509788</v>
      </c>
      <c r="I365" s="10">
        <f>+HLOOKUP(VLOOKUP($B365,$AD$3:$AE$12,2,0),creditos_sf!$D$103:$AY$200,base_mayorista!$A365,0)</f>
        <v>2378210380.15763</v>
      </c>
      <c r="J365" s="10">
        <f>+HLOOKUP(VLOOKUP($B365,$AD$3:$AE$12,2,0),Costo_fondeo!$D$3:$AY$100,base_mayorista!$A365,0)</f>
        <v>3.6687193077131113</v>
      </c>
      <c r="K365" s="10">
        <f>+HLOOKUP(VLOOKUP($B365,$AD$3:$AE$12,2,0),Costo_provisiones!$D$3:$AY$100,base_mayorista!$A365,0)</f>
        <v>1.6722719443918184</v>
      </c>
      <c r="L365" s="10">
        <f>+HLOOKUP(VLOOKUP($B365,$AD$3:$AE$12,2,0),Morosidad_control!$D$4:$AY$101,base_mayorista!$A365,0)</f>
        <v>2.5564130634452167</v>
      </c>
      <c r="M365" s="10">
        <f ca="1">+OFFSET(Capital_2!$D$2,base_mayorista!A365,0)</f>
        <v>3.6120620419568428</v>
      </c>
      <c r="N365" s="10">
        <f>+HLOOKUP(VLOOKUP($B365,$AD$3:$AE$12,2,0),costo_laboral!$E$2:$AZ$99,base_mayorista!$A365,0)</f>
        <v>3.0808614141218174</v>
      </c>
      <c r="O365" s="10">
        <f>+HLOOKUP(VLOOKUP($B365,$AD$3:$AE$12,2,0),Participacion1!$D$4:$M$101,base_mayorista!$A365,0)</f>
        <v>0.89983582088844949</v>
      </c>
      <c r="P365" s="1"/>
      <c r="Q365" s="10"/>
      <c r="R365" s="10"/>
      <c r="S365" s="10"/>
      <c r="T365" s="14"/>
      <c r="U365" s="38"/>
      <c r="V365" s="38"/>
      <c r="W365" s="38"/>
      <c r="X365" s="38"/>
      <c r="Y365" s="38"/>
      <c r="Z365" s="11"/>
      <c r="AB365" s="38"/>
      <c r="AG365" s="35"/>
    </row>
    <row r="366" spans="1:33" ht="16.5" x14ac:dyDescent="0.3">
      <c r="A366">
        <f t="shared" si="5"/>
        <v>74</v>
      </c>
      <c r="B366">
        <v>4</v>
      </c>
      <c r="C366">
        <v>73</v>
      </c>
      <c r="D366" s="3">
        <v>43100</v>
      </c>
      <c r="E366" s="33">
        <v>17</v>
      </c>
      <c r="F366">
        <v>1</v>
      </c>
      <c r="G366" s="10">
        <f>+HLOOKUP(VLOOKUP($B366,$AD$3:$AE$12,2,0),costos_sf!$D$2:$AZ$99,base_mayorista!$A366,0)</f>
        <v>291579746.83460867</v>
      </c>
      <c r="H366" s="10">
        <f>+HLOOKUP(VLOOKUP($B366,$AD$3:$AE$12,2,0),creditos_sf!$D$2:$AY$99,base_mayorista!$A366,0)</f>
        <v>631733032.66205466</v>
      </c>
      <c r="I366" s="10">
        <f>+HLOOKUP(VLOOKUP($B366,$AD$3:$AE$12,2,0),creditos_sf!$D$103:$AY$200,base_mayorista!$A366,0)</f>
        <v>2415429836.7636399</v>
      </c>
      <c r="J366" s="10">
        <f>+HLOOKUP(VLOOKUP($B366,$AD$3:$AE$12,2,0),Costo_fondeo!$D$3:$AY$100,base_mayorista!$A366,0)</f>
        <v>3.6429157688046949</v>
      </c>
      <c r="K366" s="10">
        <f>+HLOOKUP(VLOOKUP($B366,$AD$3:$AE$12,2,0),Costo_provisiones!$D$3:$AY$100,base_mayorista!$A366,0)</f>
        <v>1.8723239138192622</v>
      </c>
      <c r="L366" s="10">
        <f>+HLOOKUP(VLOOKUP($B366,$AD$3:$AE$12,2,0),Morosidad_control!$D$4:$AY$101,base_mayorista!$A366,0)</f>
        <v>2.4937392854748146</v>
      </c>
      <c r="M366" s="10">
        <f ca="1">+OFFSET(Capital_2!$D$2,base_mayorista!A366,0)</f>
        <v>3.5930762546706192</v>
      </c>
      <c r="N366" s="10">
        <f>+HLOOKUP(VLOOKUP($B366,$AD$3:$AE$12,2,0),costo_laboral!$E$2:$AZ$99,base_mayorista!$A366,0)</f>
        <v>3.0152049996763384</v>
      </c>
      <c r="O366" s="10">
        <f>+HLOOKUP(VLOOKUP($B366,$AD$3:$AE$12,2,0),Participacion1!$D$4:$M$101,base_mayorista!$A366,0)</f>
        <v>0.86872407000676277</v>
      </c>
      <c r="P366" s="1"/>
      <c r="Q366" s="10"/>
      <c r="R366" s="10"/>
      <c r="S366" s="10"/>
      <c r="T366" s="14"/>
      <c r="U366" s="38"/>
      <c r="V366" s="38"/>
      <c r="W366" s="38"/>
      <c r="X366" s="38"/>
      <c r="Y366" s="38"/>
      <c r="Z366" s="11"/>
      <c r="AB366" s="38"/>
      <c r="AG366" s="35"/>
    </row>
    <row r="367" spans="1:33" ht="16.5" x14ac:dyDescent="0.3">
      <c r="A367">
        <f t="shared" si="5"/>
        <v>75</v>
      </c>
      <c r="B367">
        <v>4</v>
      </c>
      <c r="C367">
        <v>74</v>
      </c>
      <c r="D367" s="3">
        <v>43131</v>
      </c>
      <c r="E367" s="33">
        <v>18</v>
      </c>
      <c r="F367">
        <v>1</v>
      </c>
      <c r="G367" s="10">
        <f>+HLOOKUP(VLOOKUP($B367,$AD$3:$AE$12,2,0),costos_sf!$D$2:$AZ$99,base_mayorista!$A367,0)</f>
        <v>291250771.19161254</v>
      </c>
      <c r="H367" s="10">
        <f>+HLOOKUP(VLOOKUP($B367,$AD$3:$AE$12,2,0),creditos_sf!$D$2:$AY$99,base_mayorista!$A367,0)</f>
        <v>607397958.10211325</v>
      </c>
      <c r="I367" s="10">
        <f>+HLOOKUP(VLOOKUP($B367,$AD$3:$AE$12,2,0),creditos_sf!$D$103:$AY$200,base_mayorista!$A367,0)</f>
        <v>2447571037.5824199</v>
      </c>
      <c r="J367" s="10">
        <f>+HLOOKUP(VLOOKUP($B367,$AD$3:$AE$12,2,0),Costo_fondeo!$D$3:$AY$100,base_mayorista!$A367,0)</f>
        <v>3.6061958745360121</v>
      </c>
      <c r="K367" s="10">
        <f>+HLOOKUP(VLOOKUP($B367,$AD$3:$AE$12,2,0),Costo_provisiones!$D$3:$AY$100,base_mayorista!$A367,0)</f>
        <v>1.8807539310359338</v>
      </c>
      <c r="L367" s="10">
        <f>+HLOOKUP(VLOOKUP($B367,$AD$3:$AE$12,2,0),Morosidad_control!$D$4:$AY$101,base_mayorista!$A367,0)</f>
        <v>2.927624270043506</v>
      </c>
      <c r="M367" s="10">
        <f ca="1">+OFFSET(Capital_2!$D$2,base_mayorista!A367,0)</f>
        <v>3.5815867697690567</v>
      </c>
      <c r="N367" s="10">
        <f>+HLOOKUP(VLOOKUP($B367,$AD$3:$AE$12,2,0),costo_laboral!$E$2:$AZ$99,base_mayorista!$A367,0)</f>
        <v>3.0113682774328212</v>
      </c>
      <c r="O367" s="10">
        <f>+HLOOKUP(VLOOKUP($B367,$AD$3:$AE$12,2,0),Participacion1!$D$4:$M$101,base_mayorista!$A367,0)</f>
        <v>0.82874849162084674</v>
      </c>
      <c r="P367" s="1"/>
      <c r="Q367" s="10"/>
      <c r="R367" s="10"/>
      <c r="S367" s="10"/>
      <c r="T367" s="14"/>
      <c r="U367" s="38"/>
      <c r="V367" s="38"/>
      <c r="W367" s="38"/>
      <c r="X367" s="38"/>
      <c r="Y367" s="38"/>
      <c r="Z367" s="11"/>
      <c r="AB367" s="38"/>
      <c r="AG367" s="35"/>
    </row>
    <row r="368" spans="1:33" ht="16.5" x14ac:dyDescent="0.3">
      <c r="A368">
        <f t="shared" si="5"/>
        <v>76</v>
      </c>
      <c r="B368">
        <v>4</v>
      </c>
      <c r="C368">
        <v>75</v>
      </c>
      <c r="D368" s="3">
        <v>43159</v>
      </c>
      <c r="E368" s="33">
        <v>18</v>
      </c>
      <c r="F368">
        <v>1</v>
      </c>
      <c r="G368" s="10">
        <f>+HLOOKUP(VLOOKUP($B368,$AD$3:$AE$12,2,0),costos_sf!$D$2:$AZ$99,base_mayorista!$A368,0)</f>
        <v>288515426.35123599</v>
      </c>
      <c r="H368" s="10">
        <f>+HLOOKUP(VLOOKUP($B368,$AD$3:$AE$12,2,0),creditos_sf!$D$2:$AY$99,base_mayorista!$A368,0)</f>
        <v>614784293.59764135</v>
      </c>
      <c r="I368" s="10">
        <f>+HLOOKUP(VLOOKUP($B368,$AD$3:$AE$12,2,0),creditos_sf!$D$103:$AY$200,base_mayorista!$A368,0)</f>
        <v>2411635118.5467601</v>
      </c>
      <c r="J368" s="10">
        <f>+HLOOKUP(VLOOKUP($B368,$AD$3:$AE$12,2,0),Costo_fondeo!$D$3:$AY$100,base_mayorista!$A368,0)</f>
        <v>3.5674482319583665</v>
      </c>
      <c r="K368" s="10">
        <f>+HLOOKUP(VLOOKUP($B368,$AD$3:$AE$12,2,0),Costo_provisiones!$D$3:$AY$100,base_mayorista!$A368,0)</f>
        <v>1.8390107458999678</v>
      </c>
      <c r="L368" s="10">
        <f>+HLOOKUP(VLOOKUP($B368,$AD$3:$AE$12,2,0),Morosidad_control!$D$4:$AY$101,base_mayorista!$A368,0)</f>
        <v>2.8646831517459779</v>
      </c>
      <c r="M368" s="10">
        <f ca="1">+OFFSET(Capital_2!$D$2,base_mayorista!A368,0)</f>
        <v>3.5677590569055382</v>
      </c>
      <c r="N368" s="10">
        <f>+HLOOKUP(VLOOKUP($B368,$AD$3:$AE$12,2,0),costo_laboral!$E$2:$AZ$99,base_mayorista!$A368,0)</f>
        <v>3.0013985204752425</v>
      </c>
      <c r="O368" s="10">
        <f>+HLOOKUP(VLOOKUP($B368,$AD$3:$AE$12,2,0),Participacion1!$D$4:$M$101,base_mayorista!$A368,0)</f>
        <v>0.82869984861153623</v>
      </c>
      <c r="P368" s="1"/>
      <c r="Q368" s="10"/>
      <c r="R368" s="10"/>
      <c r="S368" s="10"/>
      <c r="T368" s="14"/>
      <c r="U368" s="38"/>
      <c r="V368" s="38"/>
      <c r="W368" s="38"/>
      <c r="X368" s="38"/>
      <c r="Y368" s="38"/>
      <c r="Z368" s="11"/>
      <c r="AB368" s="38"/>
      <c r="AG368" s="35"/>
    </row>
    <row r="369" spans="1:33" ht="16.5" x14ac:dyDescent="0.3">
      <c r="A369">
        <f t="shared" si="5"/>
        <v>77</v>
      </c>
      <c r="B369">
        <v>4</v>
      </c>
      <c r="C369">
        <v>76</v>
      </c>
      <c r="D369" s="3">
        <v>43190</v>
      </c>
      <c r="E369" s="33">
        <v>18</v>
      </c>
      <c r="F369">
        <v>1</v>
      </c>
      <c r="G369" s="10">
        <f>+HLOOKUP(VLOOKUP($B369,$AD$3:$AE$12,2,0),costos_sf!$D$2:$AZ$99,base_mayorista!$A369,0)</f>
        <v>292368523.09587097</v>
      </c>
      <c r="H369" s="10">
        <f>+HLOOKUP(VLOOKUP($B369,$AD$3:$AE$12,2,0),creditos_sf!$D$2:$AY$99,base_mayorista!$A369,0)</f>
        <v>627527466.18605769</v>
      </c>
      <c r="I369" s="10">
        <f>+HLOOKUP(VLOOKUP($B369,$AD$3:$AE$12,2,0),creditos_sf!$D$103:$AY$200,base_mayorista!$A369,0)</f>
        <v>2287545759.7242999</v>
      </c>
      <c r="J369" s="10">
        <f>+HLOOKUP(VLOOKUP($B369,$AD$3:$AE$12,2,0),Costo_fondeo!$D$3:$AY$100,base_mayorista!$A369,0)</f>
        <v>3.5236203484919715</v>
      </c>
      <c r="K369" s="10">
        <f>+HLOOKUP(VLOOKUP($B369,$AD$3:$AE$12,2,0),Costo_provisiones!$D$3:$AY$100,base_mayorista!$A369,0)</f>
        <v>1.8471440378507411</v>
      </c>
      <c r="L369" s="10">
        <f>+HLOOKUP(VLOOKUP($B369,$AD$3:$AE$12,2,0),Morosidad_control!$D$4:$AY$101,base_mayorista!$A369,0)</f>
        <v>2.9155469552282658</v>
      </c>
      <c r="M369" s="10">
        <f ca="1">+OFFSET(Capital_2!$D$2,base_mayorista!A369,0)</f>
        <v>3.5535594036254383</v>
      </c>
      <c r="N369" s="10">
        <f>+HLOOKUP(VLOOKUP($B369,$AD$3:$AE$12,2,0),costo_laboral!$E$2:$AZ$99,base_mayorista!$A369,0)</f>
        <v>3.1097941224869894</v>
      </c>
      <c r="O369" s="10">
        <f>+HLOOKUP(VLOOKUP($B369,$AD$3:$AE$12,2,0),Participacion1!$D$4:$M$101,base_mayorista!$A369,0)</f>
        <v>0.84461390582322737</v>
      </c>
      <c r="P369" s="1"/>
      <c r="Q369" s="10"/>
      <c r="R369" s="10"/>
      <c r="S369" s="10"/>
      <c r="T369" s="14"/>
      <c r="U369" s="38"/>
      <c r="V369" s="38"/>
      <c r="W369" s="38"/>
      <c r="X369" s="38"/>
      <c r="Y369" s="38"/>
      <c r="Z369" s="11"/>
      <c r="AB369" s="38"/>
      <c r="AG369" s="35"/>
    </row>
    <row r="370" spans="1:33" ht="16.5" x14ac:dyDescent="0.3">
      <c r="A370">
        <f t="shared" si="5"/>
        <v>78</v>
      </c>
      <c r="B370">
        <v>4</v>
      </c>
      <c r="C370">
        <v>77</v>
      </c>
      <c r="D370" s="3">
        <v>43220</v>
      </c>
      <c r="E370" s="33">
        <v>18</v>
      </c>
      <c r="F370">
        <v>1</v>
      </c>
      <c r="G370" s="10">
        <f>+HLOOKUP(VLOOKUP($B370,$AD$3:$AE$12,2,0),costos_sf!$D$2:$AZ$99,base_mayorista!$A370,0)</f>
        <v>290458795.35654294</v>
      </c>
      <c r="H370" s="10">
        <f>+HLOOKUP(VLOOKUP($B370,$AD$3:$AE$12,2,0),creditos_sf!$D$2:$AY$99,base_mayorista!$A370,0)</f>
        <v>624408326.16811287</v>
      </c>
      <c r="I370" s="10">
        <f>+HLOOKUP(VLOOKUP($B370,$AD$3:$AE$12,2,0),creditos_sf!$D$103:$AY$200,base_mayorista!$A370,0)</f>
        <v>2337999713.6767502</v>
      </c>
      <c r="J370" s="10">
        <f>+HLOOKUP(VLOOKUP($B370,$AD$3:$AE$12,2,0),Costo_fondeo!$D$3:$AY$100,base_mayorista!$A370,0)</f>
        <v>3.4747138431499511</v>
      </c>
      <c r="K370" s="10">
        <f>+HLOOKUP(VLOOKUP($B370,$AD$3:$AE$12,2,0),Costo_provisiones!$D$3:$AY$100,base_mayorista!$A370,0)</f>
        <v>1.823594502418822</v>
      </c>
      <c r="L370" s="10">
        <f>+HLOOKUP(VLOOKUP($B370,$AD$3:$AE$12,2,0),Morosidad_control!$D$4:$AY$101,base_mayorista!$A370,0)</f>
        <v>2.8868144344894415</v>
      </c>
      <c r="M370" s="10">
        <f ca="1">+OFFSET(Capital_2!$D$2,base_mayorista!A370,0)</f>
        <v>3.5277001527594574</v>
      </c>
      <c r="N370" s="10">
        <f>+HLOOKUP(VLOOKUP($B370,$AD$3:$AE$12,2,0),costo_laboral!$E$2:$AZ$99,base_mayorista!$A370,0)</f>
        <v>3.0599503922720683</v>
      </c>
      <c r="O370" s="10">
        <f>+HLOOKUP(VLOOKUP($B370,$AD$3:$AE$12,2,0),Participacion1!$D$4:$M$101,base_mayorista!$A370,0)</f>
        <v>0.82450326295458154</v>
      </c>
      <c r="P370" s="1"/>
      <c r="Q370" s="10"/>
      <c r="R370" s="10"/>
      <c r="S370" s="10"/>
      <c r="T370" s="14"/>
      <c r="U370" s="38"/>
      <c r="V370" s="38"/>
      <c r="W370" s="38"/>
      <c r="X370" s="38"/>
      <c r="Y370" s="38"/>
      <c r="Z370" s="11"/>
      <c r="AB370" s="38"/>
      <c r="AG370" s="35"/>
    </row>
    <row r="371" spans="1:33" ht="16.5" x14ac:dyDescent="0.3">
      <c r="A371">
        <f t="shared" si="5"/>
        <v>79</v>
      </c>
      <c r="B371">
        <v>4</v>
      </c>
      <c r="C371">
        <v>78</v>
      </c>
      <c r="D371" s="3">
        <v>43251</v>
      </c>
      <c r="E371" s="33">
        <v>18</v>
      </c>
      <c r="F371">
        <v>1</v>
      </c>
      <c r="G371" s="10">
        <f>+HLOOKUP(VLOOKUP($B371,$AD$3:$AE$12,2,0),costos_sf!$D$2:$AZ$99,base_mayorista!$A371,0)</f>
        <v>288825385.51427931</v>
      </c>
      <c r="H371" s="10">
        <f>+HLOOKUP(VLOOKUP($B371,$AD$3:$AE$12,2,0),creditos_sf!$D$2:$AY$99,base_mayorista!$A371,0)</f>
        <v>608440595.02842557</v>
      </c>
      <c r="I371" s="10">
        <f>+HLOOKUP(VLOOKUP($B371,$AD$3:$AE$12,2,0),creditos_sf!$D$103:$AY$200,base_mayorista!$A371,0)</f>
        <v>2325413334.3178201</v>
      </c>
      <c r="J371" s="10">
        <f>+HLOOKUP(VLOOKUP($B371,$AD$3:$AE$12,2,0),Costo_fondeo!$D$3:$AY$100,base_mayorista!$A371,0)</f>
        <v>3.4358628386833003</v>
      </c>
      <c r="K371" s="10">
        <f>+HLOOKUP(VLOOKUP($B371,$AD$3:$AE$12,2,0),Costo_provisiones!$D$3:$AY$100,base_mayorista!$A371,0)</f>
        <v>1.8160349449483384</v>
      </c>
      <c r="L371" s="10">
        <f>+HLOOKUP(VLOOKUP($B371,$AD$3:$AE$12,2,0),Morosidad_control!$D$4:$AY$101,base_mayorista!$A371,0)</f>
        <v>2.7814211328640726</v>
      </c>
      <c r="M371" s="10">
        <f ca="1">+OFFSET(Capital_2!$D$2,base_mayorista!A371,0)</f>
        <v>3.5069368282381337</v>
      </c>
      <c r="N371" s="10">
        <f>+HLOOKUP(VLOOKUP($B371,$AD$3:$AE$12,2,0),costo_laboral!$E$2:$AZ$99,base_mayorista!$A371,0)</f>
        <v>3.0643987168559268</v>
      </c>
      <c r="O371" s="10">
        <f>+HLOOKUP(VLOOKUP($B371,$AD$3:$AE$12,2,0),Participacion1!$D$4:$M$101,base_mayorista!$A371,0)</f>
        <v>0.79117226628227943</v>
      </c>
      <c r="P371" s="1"/>
      <c r="Q371" s="10"/>
      <c r="R371" s="10"/>
      <c r="S371" s="10"/>
      <c r="T371" s="14"/>
      <c r="U371" s="38"/>
      <c r="V371" s="38"/>
      <c r="W371" s="38"/>
      <c r="X371" s="38"/>
      <c r="Y371" s="38"/>
      <c r="Z371" s="11"/>
      <c r="AB371" s="38"/>
      <c r="AG371" s="35"/>
    </row>
    <row r="372" spans="1:33" ht="16.5" x14ac:dyDescent="0.3">
      <c r="A372">
        <f t="shared" si="5"/>
        <v>80</v>
      </c>
      <c r="B372">
        <v>4</v>
      </c>
      <c r="C372">
        <v>79</v>
      </c>
      <c r="D372" s="3">
        <v>43281</v>
      </c>
      <c r="E372" s="33">
        <v>18</v>
      </c>
      <c r="F372">
        <v>1</v>
      </c>
      <c r="G372" s="10">
        <f>+HLOOKUP(VLOOKUP($B372,$AD$3:$AE$12,2,0),costos_sf!$D$2:$AZ$99,base_mayorista!$A372,0)</f>
        <v>300747487.48734468</v>
      </c>
      <c r="H372" s="10">
        <f>+HLOOKUP(VLOOKUP($B372,$AD$3:$AE$12,2,0),creditos_sf!$D$2:$AY$99,base_mayorista!$A372,0)</f>
        <v>617025080.29772067</v>
      </c>
      <c r="I372" s="10">
        <f>+HLOOKUP(VLOOKUP($B372,$AD$3:$AE$12,2,0),creditos_sf!$D$103:$AY$200,base_mayorista!$A372,0)</f>
        <v>2272674804.1926503</v>
      </c>
      <c r="J372" s="10">
        <f>+HLOOKUP(VLOOKUP($B372,$AD$3:$AE$12,2,0),Costo_fondeo!$D$3:$AY$100,base_mayorista!$A372,0)</f>
        <v>3.3975866481326902</v>
      </c>
      <c r="K372" s="10">
        <f>+HLOOKUP(VLOOKUP($B372,$AD$3:$AE$12,2,0),Costo_provisiones!$D$3:$AY$100,base_mayorista!$A372,0)</f>
        <v>1.9693317286129088</v>
      </c>
      <c r="L372" s="10">
        <f>+HLOOKUP(VLOOKUP($B372,$AD$3:$AE$12,2,0),Morosidad_control!$D$4:$AY$101,base_mayorista!$A372,0)</f>
        <v>2.9419688418757164</v>
      </c>
      <c r="M372" s="10">
        <f ca="1">+OFFSET(Capital_2!$D$2,base_mayorista!A372,0)</f>
        <v>3.4861804073665166</v>
      </c>
      <c r="N372" s="10">
        <f>+HLOOKUP(VLOOKUP($B372,$AD$3:$AE$12,2,0),costo_laboral!$E$2:$AZ$99,base_mayorista!$A372,0)</f>
        <v>3.1393858904275533</v>
      </c>
      <c r="O372" s="10">
        <f>+HLOOKUP(VLOOKUP($B372,$AD$3:$AE$12,2,0),Participacion1!$D$4:$M$101,base_mayorista!$A372,0)</f>
        <v>0.81292626355245046</v>
      </c>
      <c r="P372" s="1"/>
      <c r="Q372" s="10"/>
      <c r="R372" s="10"/>
      <c r="S372" s="10"/>
      <c r="T372" s="14"/>
      <c r="U372" s="38"/>
      <c r="V372" s="38"/>
      <c r="W372" s="38"/>
      <c r="X372" s="38"/>
      <c r="Y372" s="38"/>
      <c r="Z372" s="11"/>
      <c r="AB372" s="38"/>
      <c r="AG372" s="35"/>
    </row>
    <row r="373" spans="1:33" ht="16.5" x14ac:dyDescent="0.3">
      <c r="A373">
        <f t="shared" si="5"/>
        <v>81</v>
      </c>
      <c r="B373">
        <v>4</v>
      </c>
      <c r="C373">
        <v>80</v>
      </c>
      <c r="D373" s="3">
        <v>43312</v>
      </c>
      <c r="E373" s="33">
        <v>18</v>
      </c>
      <c r="F373">
        <v>1</v>
      </c>
      <c r="G373" s="10">
        <f>+HLOOKUP(VLOOKUP($B373,$AD$3:$AE$12,2,0),costos_sf!$D$2:$AZ$99,base_mayorista!$A373,0)</f>
        <v>299904775.02763963</v>
      </c>
      <c r="H373" s="10">
        <f>+HLOOKUP(VLOOKUP($B373,$AD$3:$AE$12,2,0),creditos_sf!$D$2:$AY$99,base_mayorista!$A373,0)</f>
        <v>622597508.30557835</v>
      </c>
      <c r="I373" s="10">
        <f>+HLOOKUP(VLOOKUP($B373,$AD$3:$AE$12,2,0),creditos_sf!$D$103:$AY$200,base_mayorista!$A373,0)</f>
        <v>2282565306.5450497</v>
      </c>
      <c r="J373" s="10">
        <f>+HLOOKUP(VLOOKUP($B373,$AD$3:$AE$12,2,0),Costo_fondeo!$D$3:$AY$100,base_mayorista!$A373,0)</f>
        <v>3.3595297725402387</v>
      </c>
      <c r="K373" s="10">
        <f>+HLOOKUP(VLOOKUP($B373,$AD$3:$AE$12,2,0),Costo_provisiones!$D$3:$AY$100,base_mayorista!$A373,0)</f>
        <v>2.0466601652933387</v>
      </c>
      <c r="L373" s="10">
        <f>+HLOOKUP(VLOOKUP($B373,$AD$3:$AE$12,2,0),Morosidad_control!$D$4:$AY$101,base_mayorista!$A373,0)</f>
        <v>3.0048559446286358</v>
      </c>
      <c r="M373" s="10">
        <f ca="1">+OFFSET(Capital_2!$D$2,base_mayorista!A373,0)</f>
        <v>3.4635993253239059</v>
      </c>
      <c r="N373" s="10">
        <f>+HLOOKUP(VLOOKUP($B373,$AD$3:$AE$12,2,0),costo_laboral!$E$2:$AZ$99,base_mayorista!$A373,0)</f>
        <v>3.1024488371672492</v>
      </c>
      <c r="O373" s="10">
        <f>+HLOOKUP(VLOOKUP($B373,$AD$3:$AE$12,2,0),Participacion1!$D$4:$M$101,base_mayorista!$A373,0)</f>
        <v>0.81504143422571584</v>
      </c>
      <c r="P373" s="1"/>
      <c r="Q373" s="10"/>
      <c r="R373" s="10"/>
      <c r="S373" s="10"/>
      <c r="T373" s="14"/>
      <c r="U373" s="38"/>
      <c r="V373" s="38"/>
      <c r="W373" s="38"/>
      <c r="X373" s="38"/>
      <c r="Y373" s="38"/>
      <c r="Z373" s="11"/>
      <c r="AB373" s="38"/>
      <c r="AG373" s="35"/>
    </row>
    <row r="374" spans="1:33" ht="16.5" x14ac:dyDescent="0.3">
      <c r="A374">
        <f t="shared" si="5"/>
        <v>82</v>
      </c>
      <c r="B374">
        <v>4</v>
      </c>
      <c r="C374">
        <v>81</v>
      </c>
      <c r="D374" s="3">
        <v>43343</v>
      </c>
      <c r="E374" s="33">
        <v>18</v>
      </c>
      <c r="F374">
        <v>1</v>
      </c>
      <c r="G374" s="10">
        <f>+HLOOKUP(VLOOKUP($B374,$AD$3:$AE$12,2,0),costos_sf!$D$2:$AZ$99,base_mayorista!$A374,0)</f>
        <v>312798280.87976152</v>
      </c>
      <c r="H374" s="10">
        <f>+HLOOKUP(VLOOKUP($B374,$AD$3:$AE$12,2,0),creditos_sf!$D$2:$AY$99,base_mayorista!$A374,0)</f>
        <v>620598672.41903818</v>
      </c>
      <c r="I374" s="10">
        <f>+HLOOKUP(VLOOKUP($B374,$AD$3:$AE$12,2,0),creditos_sf!$D$103:$AY$200,base_mayorista!$A374,0)</f>
        <v>2273957576.0360298</v>
      </c>
      <c r="J374" s="10">
        <f>+HLOOKUP(VLOOKUP($B374,$AD$3:$AE$12,2,0),Costo_fondeo!$D$3:$AY$100,base_mayorista!$A374,0)</f>
        <v>3.3240018349081866</v>
      </c>
      <c r="K374" s="10">
        <f>+HLOOKUP(VLOOKUP($B374,$AD$3:$AE$12,2,0),Costo_provisiones!$D$3:$AY$100,base_mayorista!$A374,0)</f>
        <v>2.1577058763243757</v>
      </c>
      <c r="L374" s="10">
        <f>+HLOOKUP(VLOOKUP($B374,$AD$3:$AE$12,2,0),Morosidad_control!$D$4:$AY$101,base_mayorista!$A374,0)</f>
        <v>3.2347466984111639</v>
      </c>
      <c r="M374" s="10">
        <f ca="1">+OFFSET(Capital_2!$D$2,base_mayorista!A374,0)</f>
        <v>3.442349118867654</v>
      </c>
      <c r="N374" s="10">
        <f>+HLOOKUP(VLOOKUP($B374,$AD$3:$AE$12,2,0),costo_laboral!$E$2:$AZ$99,base_mayorista!$A374,0)</f>
        <v>3.0730962526356387</v>
      </c>
      <c r="O374" s="10">
        <f>+HLOOKUP(VLOOKUP($B374,$AD$3:$AE$12,2,0),Participacion1!$D$4:$M$101,base_mayorista!$A374,0)</f>
        <v>0.80945392748298506</v>
      </c>
      <c r="P374" s="1"/>
      <c r="Q374" s="10"/>
      <c r="R374" s="10"/>
      <c r="S374" s="10"/>
      <c r="T374" s="14"/>
      <c r="U374" s="38"/>
      <c r="V374" s="38"/>
      <c r="W374" s="38"/>
      <c r="X374" s="38"/>
      <c r="Y374" s="38"/>
      <c r="Z374" s="11"/>
      <c r="AB374" s="38"/>
      <c r="AG374" s="35"/>
    </row>
    <row r="375" spans="1:33" ht="16.5" x14ac:dyDescent="0.3">
      <c r="A375">
        <f t="shared" si="5"/>
        <v>83</v>
      </c>
      <c r="B375">
        <v>4</v>
      </c>
      <c r="C375">
        <v>82</v>
      </c>
      <c r="D375" s="3">
        <v>43373</v>
      </c>
      <c r="E375" s="33">
        <v>18</v>
      </c>
      <c r="F375">
        <v>1</v>
      </c>
      <c r="G375" s="10">
        <f>+HLOOKUP(VLOOKUP($B375,$AD$3:$AE$12,2,0),costos_sf!$D$2:$AZ$99,base_mayorista!$A375,0)</f>
        <v>315278527.10941875</v>
      </c>
      <c r="H375" s="10">
        <f>+HLOOKUP(VLOOKUP($B375,$AD$3:$AE$12,2,0),creditos_sf!$D$2:$AY$99,base_mayorista!$A375,0)</f>
        <v>648821471.7458415</v>
      </c>
      <c r="I375" s="10">
        <f>+HLOOKUP(VLOOKUP($B375,$AD$3:$AE$12,2,0),creditos_sf!$D$103:$AY$200,base_mayorista!$A375,0)</f>
        <v>2283447133.81809</v>
      </c>
      <c r="J375" s="10">
        <f>+HLOOKUP(VLOOKUP($B375,$AD$3:$AE$12,2,0),Costo_fondeo!$D$3:$AY$100,base_mayorista!$A375,0)</f>
        <v>3.2894756726225154</v>
      </c>
      <c r="K375" s="10">
        <f>+HLOOKUP(VLOOKUP($B375,$AD$3:$AE$12,2,0),Costo_provisiones!$D$3:$AY$100,base_mayorista!$A375,0)</f>
        <v>2.3274405580998234</v>
      </c>
      <c r="L375" s="10">
        <f>+HLOOKUP(VLOOKUP($B375,$AD$3:$AE$12,2,0),Morosidad_control!$D$4:$AY$101,base_mayorista!$A375,0)</f>
        <v>3.2430840092347744</v>
      </c>
      <c r="M375" s="10">
        <f ca="1">+OFFSET(Capital_2!$D$2,base_mayorista!A375,0)</f>
        <v>3.430093895939399</v>
      </c>
      <c r="N375" s="10">
        <f>+HLOOKUP(VLOOKUP($B375,$AD$3:$AE$12,2,0),costo_laboral!$E$2:$AZ$99,base_mayorista!$A375,0)</f>
        <v>2.9991614059140286</v>
      </c>
      <c r="O375" s="10">
        <f>+HLOOKUP(VLOOKUP($B375,$AD$3:$AE$12,2,0),Participacion1!$D$4:$M$101,base_mayorista!$A375,0)</f>
        <v>0.84373991899993128</v>
      </c>
      <c r="P375" s="1"/>
      <c r="Q375" s="10"/>
      <c r="R375" s="10"/>
      <c r="S375" s="10"/>
      <c r="T375" s="14"/>
      <c r="U375" s="38"/>
      <c r="V375" s="38"/>
      <c r="W375" s="38"/>
      <c r="X375" s="38"/>
      <c r="Y375" s="38"/>
      <c r="Z375" s="11"/>
      <c r="AB375" s="38"/>
      <c r="AG375" s="35"/>
    </row>
    <row r="376" spans="1:33" ht="16.5" x14ac:dyDescent="0.3">
      <c r="A376">
        <f t="shared" si="5"/>
        <v>84</v>
      </c>
      <c r="B376">
        <v>4</v>
      </c>
      <c r="C376">
        <v>83</v>
      </c>
      <c r="D376" s="3">
        <v>43404</v>
      </c>
      <c r="E376" s="33">
        <v>18</v>
      </c>
      <c r="F376">
        <v>1</v>
      </c>
      <c r="G376" s="10">
        <f>+HLOOKUP(VLOOKUP($B376,$AD$3:$AE$12,2,0),costos_sf!$D$2:$AZ$99,base_mayorista!$A376,0)</f>
        <v>318328636.20635343</v>
      </c>
      <c r="H376" s="10">
        <f>+HLOOKUP(VLOOKUP($B376,$AD$3:$AE$12,2,0),creditos_sf!$D$2:$AY$99,base_mayorista!$A376,0)</f>
        <v>647164547.66913736</v>
      </c>
      <c r="I376" s="10">
        <f>+HLOOKUP(VLOOKUP($B376,$AD$3:$AE$12,2,0),creditos_sf!$D$103:$AY$200,base_mayorista!$A376,0)</f>
        <v>2291746482.5065498</v>
      </c>
      <c r="J376" s="10">
        <f>+HLOOKUP(VLOOKUP($B376,$AD$3:$AE$12,2,0),Costo_fondeo!$D$3:$AY$100,base_mayorista!$A376,0)</f>
        <v>3.2675118196081399</v>
      </c>
      <c r="K376" s="10">
        <f>+HLOOKUP(VLOOKUP($B376,$AD$3:$AE$12,2,0),Costo_provisiones!$D$3:$AY$100,base_mayorista!$A376,0)</f>
        <v>2.4183805091656763</v>
      </c>
      <c r="L376" s="10">
        <f>+HLOOKUP(VLOOKUP($B376,$AD$3:$AE$12,2,0),Morosidad_control!$D$4:$AY$101,base_mayorista!$A376,0)</f>
        <v>3.3991079874429917</v>
      </c>
      <c r="M376" s="10">
        <f ca="1">+OFFSET(Capital_2!$D$2,base_mayorista!A376,0)</f>
        <v>3.4233579602032216</v>
      </c>
      <c r="N376" s="10">
        <f>+HLOOKUP(VLOOKUP($B376,$AD$3:$AE$12,2,0),costo_laboral!$E$2:$AZ$99,base_mayorista!$A376,0)</f>
        <v>2.9522456743802072</v>
      </c>
      <c r="O376" s="10">
        <f>+HLOOKUP(VLOOKUP($B376,$AD$3:$AE$12,2,0),Participacion1!$D$4:$M$101,base_mayorista!$A376,0)</f>
        <v>0.82835909766644567</v>
      </c>
      <c r="P376" s="1"/>
      <c r="Q376" s="10"/>
      <c r="R376" s="10"/>
      <c r="S376" s="10"/>
      <c r="T376" s="14"/>
      <c r="U376" s="38"/>
      <c r="V376" s="38"/>
      <c r="W376" s="38"/>
      <c r="X376" s="38"/>
      <c r="Y376" s="38"/>
      <c r="Z376" s="11"/>
      <c r="AB376" s="38"/>
      <c r="AG376" s="35"/>
    </row>
    <row r="377" spans="1:33" ht="16.5" x14ac:dyDescent="0.3">
      <c r="A377">
        <f t="shared" si="5"/>
        <v>85</v>
      </c>
      <c r="B377">
        <v>4</v>
      </c>
      <c r="C377">
        <v>84</v>
      </c>
      <c r="D377" s="3">
        <v>43434</v>
      </c>
      <c r="E377" s="33">
        <v>18</v>
      </c>
      <c r="F377">
        <v>1</v>
      </c>
      <c r="G377" s="10">
        <f>+HLOOKUP(VLOOKUP($B377,$AD$3:$AE$12,2,0),costos_sf!$D$2:$AZ$99,base_mayorista!$A377,0)</f>
        <v>330369341.2727589</v>
      </c>
      <c r="H377" s="10">
        <f>+HLOOKUP(VLOOKUP($B377,$AD$3:$AE$12,2,0),creditos_sf!$D$2:$AY$99,base_mayorista!$A377,0)</f>
        <v>647325911.96796572</v>
      </c>
      <c r="I377" s="10">
        <f>+HLOOKUP(VLOOKUP($B377,$AD$3:$AE$12,2,0),creditos_sf!$D$103:$AY$200,base_mayorista!$A377,0)</f>
        <v>2292678630.7881699</v>
      </c>
      <c r="J377" s="10">
        <f>+HLOOKUP(VLOOKUP($B377,$AD$3:$AE$12,2,0),Costo_fondeo!$D$3:$AY$100,base_mayorista!$A377,0)</f>
        <v>3.2764979230655515</v>
      </c>
      <c r="K377" s="10">
        <f>+HLOOKUP(VLOOKUP($B377,$AD$3:$AE$12,2,0),Costo_provisiones!$D$3:$AY$100,base_mayorista!$A377,0)</f>
        <v>2.5678385782729838</v>
      </c>
      <c r="L377" s="10">
        <f>+HLOOKUP(VLOOKUP($B377,$AD$3:$AE$12,2,0),Morosidad_control!$D$4:$AY$101,base_mayorista!$A377,0)</f>
        <v>2.7419499299456698</v>
      </c>
      <c r="M377" s="10">
        <f ca="1">+OFFSET(Capital_2!$D$2,base_mayorista!A377,0)</f>
        <v>3.4154915843908498</v>
      </c>
      <c r="N377" s="10">
        <f>+HLOOKUP(VLOOKUP($B377,$AD$3:$AE$12,2,0),costo_laboral!$E$2:$AZ$99,base_mayorista!$A377,0)</f>
        <v>2.9011581349014817</v>
      </c>
      <c r="O377" s="10">
        <f>+HLOOKUP(VLOOKUP($B377,$AD$3:$AE$12,2,0),Participacion1!$D$4:$M$101,base_mayorista!$A377,0)</f>
        <v>0.82865833463363436</v>
      </c>
      <c r="P377" s="1"/>
      <c r="Q377" s="10"/>
      <c r="R377" s="10"/>
      <c r="S377" s="10"/>
      <c r="T377" s="14"/>
      <c r="U377" s="38"/>
      <c r="V377" s="38"/>
      <c r="W377" s="38"/>
      <c r="X377" s="38"/>
      <c r="Y377" s="38"/>
      <c r="Z377" s="11"/>
      <c r="AB377" s="38"/>
      <c r="AG377" s="35"/>
    </row>
    <row r="378" spans="1:33" ht="16.5" x14ac:dyDescent="0.3">
      <c r="A378">
        <f t="shared" si="5"/>
        <v>86</v>
      </c>
      <c r="B378">
        <v>4</v>
      </c>
      <c r="C378">
        <v>85</v>
      </c>
      <c r="D378" s="3">
        <v>43465</v>
      </c>
      <c r="E378" s="33">
        <v>18</v>
      </c>
      <c r="F378">
        <v>1</v>
      </c>
      <c r="G378" s="10">
        <f>+HLOOKUP(VLOOKUP($B378,$AD$3:$AE$12,2,0),costos_sf!$D$2:$AZ$99,base_mayorista!$A378,0)</f>
        <v>337191334.17959654</v>
      </c>
      <c r="H378" s="10">
        <f>+HLOOKUP(VLOOKUP($B378,$AD$3:$AE$12,2,0),creditos_sf!$D$2:$AY$99,base_mayorista!$A378,0)</f>
        <v>617310233.67172873</v>
      </c>
      <c r="I378" s="10">
        <f>+HLOOKUP(VLOOKUP($B378,$AD$3:$AE$12,2,0),creditos_sf!$D$103:$AY$200,base_mayorista!$A378,0)</f>
        <v>2280398897.9031501</v>
      </c>
      <c r="J378" s="10">
        <f>+HLOOKUP(VLOOKUP($B378,$AD$3:$AE$12,2,0),Costo_fondeo!$D$3:$AY$100,base_mayorista!$A378,0)</f>
        <v>3.2906086420397074</v>
      </c>
      <c r="K378" s="10">
        <f>+HLOOKUP(VLOOKUP($B378,$AD$3:$AE$12,2,0),Costo_provisiones!$D$3:$AY$100,base_mayorista!$A378,0)</f>
        <v>2.758040338747112</v>
      </c>
      <c r="L378" s="10">
        <f>+HLOOKUP(VLOOKUP($B378,$AD$3:$AE$12,2,0),Morosidad_control!$D$4:$AY$101,base_mayorista!$A378,0)</f>
        <v>2.6306004750343299</v>
      </c>
      <c r="M378" s="10">
        <f ca="1">+OFFSET(Capital_2!$D$2,base_mayorista!A378,0)</f>
        <v>3.4351377010367652</v>
      </c>
      <c r="N378" s="10">
        <f>+HLOOKUP(VLOOKUP($B378,$AD$3:$AE$12,2,0),costo_laboral!$E$2:$AZ$99,base_mayorista!$A378,0)</f>
        <v>2.9229944211954475</v>
      </c>
      <c r="O378" s="10">
        <f>+HLOOKUP(VLOOKUP($B378,$AD$3:$AE$12,2,0),Participacion1!$D$4:$M$101,base_mayorista!$A378,0)</f>
        <v>0.7738617452841543</v>
      </c>
      <c r="P378" s="1"/>
      <c r="Q378" s="10"/>
      <c r="R378" s="10"/>
      <c r="S378" s="10"/>
      <c r="T378" s="14"/>
      <c r="U378" s="38"/>
      <c r="V378" s="38"/>
      <c r="W378" s="38"/>
      <c r="X378" s="38"/>
      <c r="Y378" s="38"/>
      <c r="Z378" s="11"/>
      <c r="AB378" s="38"/>
      <c r="AG378" s="35"/>
    </row>
    <row r="379" spans="1:33" ht="16.5" x14ac:dyDescent="0.3">
      <c r="A379">
        <f t="shared" si="5"/>
        <v>87</v>
      </c>
      <c r="B379">
        <v>4</v>
      </c>
      <c r="C379">
        <v>86</v>
      </c>
      <c r="D379" s="3">
        <v>43496</v>
      </c>
      <c r="E379" s="33">
        <v>19</v>
      </c>
      <c r="F379">
        <v>1</v>
      </c>
      <c r="G379" s="10">
        <f>+HLOOKUP(VLOOKUP($B379,$AD$3:$AE$12,2,0),costos_sf!$D$2:$AZ$99,base_mayorista!$A379,0)</f>
        <v>341556937.74293113</v>
      </c>
      <c r="H379" s="10">
        <f>+HLOOKUP(VLOOKUP($B379,$AD$3:$AE$12,2,0),creditos_sf!$D$2:$AY$99,base_mayorista!$A379,0)</f>
        <v>622352698.13047063</v>
      </c>
      <c r="I379" s="10">
        <f>+HLOOKUP(VLOOKUP($B379,$AD$3:$AE$12,2,0),creditos_sf!$D$103:$AY$200,base_mayorista!$A379,0)</f>
        <v>2295699911.1389098</v>
      </c>
      <c r="J379" s="10">
        <f>+HLOOKUP(VLOOKUP($B379,$AD$3:$AE$12,2,0),Costo_fondeo!$D$3:$AY$100,base_mayorista!$A379,0)</f>
        <v>3.3210629331626098</v>
      </c>
      <c r="K379" s="10">
        <f>+HLOOKUP(VLOOKUP($B379,$AD$3:$AE$12,2,0),Costo_provisiones!$D$3:$AY$100,base_mayorista!$A379,0)</f>
        <v>2.8301446521954063</v>
      </c>
      <c r="L379" s="10">
        <f>+HLOOKUP(VLOOKUP($B379,$AD$3:$AE$12,2,0),Morosidad_control!$D$4:$AY$101,base_mayorista!$A379,0)</f>
        <v>2.7917761822343783</v>
      </c>
      <c r="M379" s="10">
        <f ca="1">+OFFSET(Capital_2!$D$2,base_mayorista!A379,0)</f>
        <v>3.144198069372997</v>
      </c>
      <c r="N379" s="10">
        <f>+HLOOKUP(VLOOKUP($B379,$AD$3:$AE$12,2,0),costo_laboral!$E$2:$AZ$99,base_mayorista!$A379,0)</f>
        <v>2.8878416537543616</v>
      </c>
      <c r="O379" s="10">
        <f>+HLOOKUP(VLOOKUP($B379,$AD$3:$AE$12,2,0),Participacion1!$D$4:$M$101,base_mayorista!$A379,0)</f>
        <v>0.80137203879629437</v>
      </c>
      <c r="P379" s="1"/>
      <c r="Q379" s="10"/>
      <c r="R379" s="10"/>
      <c r="S379" s="10"/>
      <c r="T379" s="14"/>
      <c r="U379" s="38"/>
      <c r="V379" s="38"/>
      <c r="W379" s="38"/>
      <c r="X379" s="38"/>
      <c r="Y379" s="38"/>
      <c r="Z379" s="11"/>
      <c r="AB379" s="38"/>
      <c r="AG379" s="35"/>
    </row>
    <row r="380" spans="1:33" ht="16.5" x14ac:dyDescent="0.3">
      <c r="A380">
        <f t="shared" si="5"/>
        <v>88</v>
      </c>
      <c r="B380">
        <v>4</v>
      </c>
      <c r="C380">
        <v>87</v>
      </c>
      <c r="D380" s="3">
        <v>43524</v>
      </c>
      <c r="E380" s="33">
        <v>19</v>
      </c>
      <c r="F380">
        <v>1</v>
      </c>
      <c r="G380" s="10">
        <f>+HLOOKUP(VLOOKUP($B380,$AD$3:$AE$12,2,0),costos_sf!$D$2:$AZ$99,base_mayorista!$A380,0)</f>
        <v>348635660.26186061</v>
      </c>
      <c r="H380" s="10">
        <f>+HLOOKUP(VLOOKUP($B380,$AD$3:$AE$12,2,0),creditos_sf!$D$2:$AY$99,base_mayorista!$A380,0)</f>
        <v>610157359.69062829</v>
      </c>
      <c r="I380" s="10">
        <f>+HLOOKUP(VLOOKUP($B380,$AD$3:$AE$12,2,0),creditos_sf!$D$103:$AY$200,base_mayorista!$A380,0)</f>
        <v>2280042060.6232901</v>
      </c>
      <c r="J380" s="10">
        <f>+HLOOKUP(VLOOKUP($B380,$AD$3:$AE$12,2,0),Costo_fondeo!$D$3:$AY$100,base_mayorista!$A380,0)</f>
        <v>3.3512971487288832</v>
      </c>
      <c r="K380" s="10">
        <f>+HLOOKUP(VLOOKUP($B380,$AD$3:$AE$12,2,0),Costo_provisiones!$D$3:$AY$100,base_mayorista!$A380,0)</f>
        <v>2.9265513706624793</v>
      </c>
      <c r="L380" s="10">
        <f>+HLOOKUP(VLOOKUP($B380,$AD$3:$AE$12,2,0),Morosidad_control!$D$4:$AY$101,base_mayorista!$A380,0)</f>
        <v>2.6305009291114585</v>
      </c>
      <c r="M380" s="10">
        <f ca="1">+OFFSET(Capital_2!$D$2,base_mayorista!A380,0)</f>
        <v>3.1750048296191844</v>
      </c>
      <c r="N380" s="10">
        <f>+HLOOKUP(VLOOKUP($B380,$AD$3:$AE$12,2,0),costo_laboral!$E$2:$AZ$99,base_mayorista!$A380,0)</f>
        <v>2.8649202109918557</v>
      </c>
      <c r="O380" s="10">
        <f>+HLOOKUP(VLOOKUP($B380,$AD$3:$AE$12,2,0),Participacion1!$D$4:$M$101,base_mayorista!$A380,0)</f>
        <v>0.79911972881974103</v>
      </c>
      <c r="P380" s="1"/>
      <c r="Q380" s="10"/>
      <c r="R380" s="10"/>
      <c r="S380" s="10"/>
      <c r="T380" s="14"/>
      <c r="U380" s="38"/>
      <c r="V380" s="38"/>
      <c r="W380" s="38"/>
      <c r="X380" s="38"/>
      <c r="Y380" s="38"/>
      <c r="Z380" s="11"/>
      <c r="AB380" s="38"/>
      <c r="AG380" s="35"/>
    </row>
    <row r="381" spans="1:33" ht="16.5" x14ac:dyDescent="0.3">
      <c r="A381">
        <f t="shared" si="5"/>
        <v>89</v>
      </c>
      <c r="B381">
        <v>4</v>
      </c>
      <c r="C381">
        <v>88</v>
      </c>
      <c r="D381" s="3">
        <v>43555</v>
      </c>
      <c r="E381" s="33">
        <v>19</v>
      </c>
      <c r="F381">
        <v>1</v>
      </c>
      <c r="G381" s="10">
        <f>+HLOOKUP(VLOOKUP($B381,$AD$3:$AE$12,2,0),costos_sf!$D$2:$AZ$99,base_mayorista!$A381,0)</f>
        <v>343533348.62930548</v>
      </c>
      <c r="H381" s="10">
        <f>+HLOOKUP(VLOOKUP($B381,$AD$3:$AE$12,2,0),creditos_sf!$D$2:$AY$99,base_mayorista!$A381,0)</f>
        <v>584219753.14404094</v>
      </c>
      <c r="I381" s="10">
        <f>+HLOOKUP(VLOOKUP($B381,$AD$3:$AE$12,2,0),creditos_sf!$D$103:$AY$200,base_mayorista!$A381,0)</f>
        <v>2287523083.2199502</v>
      </c>
      <c r="J381" s="10">
        <f>+HLOOKUP(VLOOKUP($B381,$AD$3:$AE$12,2,0),Costo_fondeo!$D$3:$AY$100,base_mayorista!$A381,0)</f>
        <v>3.3978733545336368</v>
      </c>
      <c r="K381" s="10">
        <f>+HLOOKUP(VLOOKUP($B381,$AD$3:$AE$12,2,0),Costo_provisiones!$D$3:$AY$100,base_mayorista!$A381,0)</f>
        <v>3.0005287892231354</v>
      </c>
      <c r="L381" s="10">
        <f>+HLOOKUP(VLOOKUP($B381,$AD$3:$AE$12,2,0),Morosidad_control!$D$4:$AY$101,base_mayorista!$A381,0)</f>
        <v>2.7238631464970613</v>
      </c>
      <c r="M381" s="10">
        <f ca="1">+OFFSET(Capital_2!$D$2,base_mayorista!A381,0)</f>
        <v>3.2070490236396596</v>
      </c>
      <c r="N381" s="10">
        <f>+HLOOKUP(VLOOKUP($B381,$AD$3:$AE$12,2,0),costo_laboral!$E$2:$AZ$99,base_mayorista!$A381,0)</f>
        <v>2.8334091662479381</v>
      </c>
      <c r="O381" s="10">
        <f>+HLOOKUP(VLOOKUP($B381,$AD$3:$AE$12,2,0),Participacion1!$D$4:$M$101,base_mayorista!$A381,0)</f>
        <v>0.75242071990670489</v>
      </c>
      <c r="P381" s="1"/>
      <c r="Q381" s="10"/>
      <c r="R381" s="10"/>
      <c r="S381" s="10"/>
      <c r="T381" s="14"/>
      <c r="U381" s="38"/>
      <c r="V381" s="38"/>
      <c r="W381" s="38"/>
      <c r="X381" s="38"/>
      <c r="Y381" s="38"/>
      <c r="Z381" s="11"/>
      <c r="AB381" s="38"/>
      <c r="AG381" s="35"/>
    </row>
    <row r="382" spans="1:33" ht="16.5" x14ac:dyDescent="0.3">
      <c r="A382">
        <f t="shared" si="5"/>
        <v>90</v>
      </c>
      <c r="B382">
        <v>4</v>
      </c>
      <c r="C382">
        <v>89</v>
      </c>
      <c r="D382" s="3">
        <v>43585</v>
      </c>
      <c r="E382" s="33">
        <v>19</v>
      </c>
      <c r="F382">
        <v>1</v>
      </c>
      <c r="G382" s="10">
        <f>+HLOOKUP(VLOOKUP($B382,$AD$3:$AE$12,2,0),costos_sf!$D$2:$AZ$99,base_mayorista!$A382,0)</f>
        <v>342293527.52676743</v>
      </c>
      <c r="H382" s="10">
        <f>+HLOOKUP(VLOOKUP($B382,$AD$3:$AE$12,2,0),creditos_sf!$D$2:$AY$99,base_mayorista!$A382,0)</f>
        <v>614251437.04153705</v>
      </c>
      <c r="I382" s="10">
        <f>+HLOOKUP(VLOOKUP($B382,$AD$3:$AE$12,2,0),creditos_sf!$D$103:$AY$200,base_mayorista!$A382,0)</f>
        <v>2278476375.1241498</v>
      </c>
      <c r="J382" s="10">
        <f>+HLOOKUP(VLOOKUP($B382,$AD$3:$AE$12,2,0),Costo_fondeo!$D$3:$AY$100,base_mayorista!$A382,0)</f>
        <v>3.44820764039047</v>
      </c>
      <c r="K382" s="10">
        <f>+HLOOKUP(VLOOKUP($B382,$AD$3:$AE$12,2,0),Costo_provisiones!$D$3:$AY$100,base_mayorista!$A382,0)</f>
        <v>2.9615036036408826</v>
      </c>
      <c r="L382" s="10">
        <f>+HLOOKUP(VLOOKUP($B382,$AD$3:$AE$12,2,0),Morosidad_control!$D$4:$AY$101,base_mayorista!$A382,0)</f>
        <v>2.4839230941237549</v>
      </c>
      <c r="M382" s="10">
        <f ca="1">+OFFSET(Capital_2!$D$2,base_mayorista!A382,0)</f>
        <v>3.2607827391957867</v>
      </c>
      <c r="N382" s="10">
        <f>+HLOOKUP(VLOOKUP($B382,$AD$3:$AE$12,2,0),costo_laboral!$E$2:$AZ$99,base_mayorista!$A382,0)</f>
        <v>2.7836145513970143</v>
      </c>
      <c r="O382" s="10">
        <f>+HLOOKUP(VLOOKUP($B382,$AD$3:$AE$12,2,0),Participacion1!$D$4:$M$101,base_mayorista!$A382,0)</f>
        <v>0.79505951219581339</v>
      </c>
      <c r="P382" s="1"/>
      <c r="Q382" s="10"/>
      <c r="R382" s="10"/>
      <c r="S382" s="10"/>
      <c r="T382" s="14"/>
      <c r="U382" s="38"/>
      <c r="V382" s="38"/>
      <c r="W382" s="38"/>
      <c r="X382" s="38"/>
      <c r="Y382" s="38"/>
      <c r="Z382" s="11"/>
      <c r="AB382" s="38"/>
      <c r="AG382" s="35"/>
    </row>
    <row r="383" spans="1:33" ht="16.5" x14ac:dyDescent="0.3">
      <c r="A383">
        <f t="shared" si="5"/>
        <v>91</v>
      </c>
      <c r="B383">
        <v>4</v>
      </c>
      <c r="C383">
        <v>90</v>
      </c>
      <c r="D383" s="3">
        <v>43616</v>
      </c>
      <c r="E383" s="33">
        <v>19</v>
      </c>
      <c r="F383">
        <v>1</v>
      </c>
      <c r="G383" s="10">
        <f>+HLOOKUP(VLOOKUP($B383,$AD$3:$AE$12,2,0),costos_sf!$D$2:$AZ$99,base_mayorista!$A383,0)</f>
        <v>341710175.9156208</v>
      </c>
      <c r="H383" s="10">
        <f>+HLOOKUP(VLOOKUP($B383,$AD$3:$AE$12,2,0),creditos_sf!$D$2:$AY$99,base_mayorista!$A383,0)</f>
        <v>587819342.2660259</v>
      </c>
      <c r="I383" s="10">
        <f>+HLOOKUP(VLOOKUP($B383,$AD$3:$AE$12,2,0),creditos_sf!$D$103:$AY$200,base_mayorista!$A383,0)</f>
        <v>2275445868.5297499</v>
      </c>
      <c r="J383" s="10">
        <f>+HLOOKUP(VLOOKUP($B383,$AD$3:$AE$12,2,0),Costo_fondeo!$D$3:$AY$100,base_mayorista!$A383,0)</f>
        <v>3.5052737104999183</v>
      </c>
      <c r="K383" s="10">
        <f>+HLOOKUP(VLOOKUP($B383,$AD$3:$AE$12,2,0),Costo_provisiones!$D$3:$AY$100,base_mayorista!$A383,0)</f>
        <v>2.9379861681596222</v>
      </c>
      <c r="L383" s="10">
        <f>+HLOOKUP(VLOOKUP($B383,$AD$3:$AE$12,2,0),Morosidad_control!$D$4:$AY$101,base_mayorista!$A383,0)</f>
        <v>2.6700450683776946</v>
      </c>
      <c r="M383" s="10">
        <f ca="1">+OFFSET(Capital_2!$D$2,base_mayorista!A383,0)</f>
        <v>3.2822741119614118</v>
      </c>
      <c r="N383" s="10">
        <f>+HLOOKUP(VLOOKUP($B383,$AD$3:$AE$12,2,0),costo_laboral!$E$2:$AZ$99,base_mayorista!$A383,0)</f>
        <v>2.7566132866379012</v>
      </c>
      <c r="O383" s="10">
        <f>+HLOOKUP(VLOOKUP($B383,$AD$3:$AE$12,2,0),Participacion1!$D$4:$M$101,base_mayorista!$A383,0)</f>
        <v>0.74498645002470021</v>
      </c>
      <c r="P383" s="1"/>
      <c r="Q383" s="10"/>
      <c r="R383" s="10"/>
      <c r="S383" s="10"/>
      <c r="T383" s="14"/>
      <c r="U383" s="38"/>
      <c r="V383" s="38"/>
      <c r="W383" s="38"/>
      <c r="X383" s="38"/>
      <c r="Y383" s="38"/>
      <c r="Z383" s="11"/>
      <c r="AB383" s="38"/>
      <c r="AG383" s="35"/>
    </row>
    <row r="384" spans="1:33" ht="16.5" x14ac:dyDescent="0.3">
      <c r="A384">
        <f t="shared" si="5"/>
        <v>92</v>
      </c>
      <c r="B384">
        <v>4</v>
      </c>
      <c r="C384">
        <v>91</v>
      </c>
      <c r="D384" s="3">
        <v>43646</v>
      </c>
      <c r="E384" s="33">
        <v>19</v>
      </c>
      <c r="F384">
        <v>1</v>
      </c>
      <c r="G384" s="10">
        <f>+HLOOKUP(VLOOKUP($B384,$AD$3:$AE$12,2,0),costos_sf!$D$2:$AZ$99,base_mayorista!$A384,0)</f>
        <v>322528337.31952691</v>
      </c>
      <c r="H384" s="10">
        <f>+HLOOKUP(VLOOKUP($B384,$AD$3:$AE$12,2,0),creditos_sf!$D$2:$AY$99,base_mayorista!$A384,0)</f>
        <v>600419043.46774435</v>
      </c>
      <c r="I384" s="10">
        <f>+HLOOKUP(VLOOKUP($B384,$AD$3:$AE$12,2,0),creditos_sf!$D$103:$AY$200,base_mayorista!$A384,0)</f>
        <v>2311120600.8993297</v>
      </c>
      <c r="J384" s="10">
        <f>+HLOOKUP(VLOOKUP($B384,$AD$3:$AE$12,2,0),Costo_fondeo!$D$3:$AY$100,base_mayorista!$A384,0)</f>
        <v>3.5397104965206596</v>
      </c>
      <c r="K384" s="10">
        <f>+HLOOKUP(VLOOKUP($B384,$AD$3:$AE$12,2,0),Costo_provisiones!$D$3:$AY$100,base_mayorista!$A384,0)</f>
        <v>2.5482481330551954</v>
      </c>
      <c r="L384" s="10">
        <f>+HLOOKUP(VLOOKUP($B384,$AD$3:$AE$12,2,0),Morosidad_control!$D$4:$AY$101,base_mayorista!$A384,0)</f>
        <v>2.6913117370537334</v>
      </c>
      <c r="M384" s="10">
        <f ca="1">+OFFSET(Capital_2!$D$2,base_mayorista!A384,0)</f>
        <v>3.3170358226156935</v>
      </c>
      <c r="N384" s="10">
        <f>+HLOOKUP(VLOOKUP($B384,$AD$3:$AE$12,2,0),costo_laboral!$E$2:$AZ$99,base_mayorista!$A384,0)</f>
        <v>2.6851154621452658</v>
      </c>
      <c r="O384" s="10">
        <f>+HLOOKUP(VLOOKUP($B384,$AD$3:$AE$12,2,0),Participacion1!$D$4:$M$101,base_mayorista!$A384,0)</f>
        <v>0.76796661754375395</v>
      </c>
      <c r="P384" s="1"/>
      <c r="Q384" s="10"/>
      <c r="R384" s="10"/>
      <c r="S384" s="10"/>
      <c r="T384" s="14"/>
      <c r="U384" s="38"/>
      <c r="V384" s="38"/>
      <c r="W384" s="38"/>
      <c r="X384" s="38"/>
      <c r="Y384" s="38"/>
      <c r="Z384" s="11"/>
      <c r="AB384" s="38"/>
      <c r="AG384" s="35"/>
    </row>
    <row r="385" spans="1:33" ht="16.5" x14ac:dyDescent="0.3">
      <c r="A385">
        <f t="shared" si="5"/>
        <v>93</v>
      </c>
      <c r="B385">
        <v>4</v>
      </c>
      <c r="C385">
        <v>92</v>
      </c>
      <c r="D385" s="3">
        <v>43677</v>
      </c>
      <c r="E385" s="33">
        <v>19</v>
      </c>
      <c r="F385">
        <v>1</v>
      </c>
      <c r="G385" s="10">
        <f>+HLOOKUP(VLOOKUP($B385,$AD$3:$AE$12,2,0),costos_sf!$D$2:$AZ$99,base_mayorista!$A385,0)</f>
        <v>322407028.33817154</v>
      </c>
      <c r="H385" s="10">
        <f>+HLOOKUP(VLOOKUP($B385,$AD$3:$AE$12,2,0),creditos_sf!$D$2:$AY$99,base_mayorista!$A385,0)</f>
        <v>605110620.36476588</v>
      </c>
      <c r="I385" s="10">
        <f>+HLOOKUP(VLOOKUP($B385,$AD$3:$AE$12,2,0),creditos_sf!$D$103:$AY$200,base_mayorista!$A385,0)</f>
        <v>2319332675.03615</v>
      </c>
      <c r="J385" s="10">
        <f>+HLOOKUP(VLOOKUP($B385,$AD$3:$AE$12,2,0),Costo_fondeo!$D$3:$AY$100,base_mayorista!$A385,0)</f>
        <v>3.5903795174255482</v>
      </c>
      <c r="K385" s="10">
        <f>+HLOOKUP(VLOOKUP($B385,$AD$3:$AE$12,2,0),Costo_provisiones!$D$3:$AY$100,base_mayorista!$A385,0)</f>
        <v>2.5662913360217576</v>
      </c>
      <c r="L385" s="10">
        <f>+HLOOKUP(VLOOKUP($B385,$AD$3:$AE$12,2,0),Morosidad_control!$D$4:$AY$101,base_mayorista!$A385,0)</f>
        <v>2.785062583084017</v>
      </c>
      <c r="M385" s="10">
        <f ca="1">+OFFSET(Capital_2!$D$2,base_mayorista!A385,0)</f>
        <v>3.3472847310217735</v>
      </c>
      <c r="N385" s="10">
        <f>+HLOOKUP(VLOOKUP($B385,$AD$3:$AE$12,2,0),costo_laboral!$E$2:$AZ$99,base_mayorista!$A385,0)</f>
        <v>2.6631539134989755</v>
      </c>
      <c r="O385" s="10">
        <f>+HLOOKUP(VLOOKUP($B385,$AD$3:$AE$12,2,0),Participacion1!$D$4:$M$101,base_mayorista!$A385,0)</f>
        <v>0.76248405961517007</v>
      </c>
      <c r="P385" s="1"/>
      <c r="Q385" s="10"/>
      <c r="R385" s="10"/>
      <c r="S385" s="10"/>
      <c r="T385" s="14"/>
      <c r="U385" s="38"/>
      <c r="V385" s="38"/>
      <c r="W385" s="38"/>
      <c r="X385" s="38"/>
      <c r="Y385" s="38"/>
      <c r="Z385" s="11"/>
      <c r="AB385" s="38"/>
      <c r="AG385" s="35"/>
    </row>
    <row r="386" spans="1:33" ht="16.5" x14ac:dyDescent="0.3">
      <c r="A386">
        <f t="shared" si="5"/>
        <v>94</v>
      </c>
      <c r="B386">
        <v>4</v>
      </c>
      <c r="C386">
        <v>93</v>
      </c>
      <c r="D386" s="3">
        <v>43708</v>
      </c>
      <c r="E386" s="33">
        <v>19</v>
      </c>
      <c r="F386">
        <v>1</v>
      </c>
      <c r="G386" s="10">
        <f>+HLOOKUP(VLOOKUP($B386,$AD$3:$AE$12,2,0),costos_sf!$D$2:$AZ$99,base_mayorista!$A386,0)</f>
        <v>310014512.86333162</v>
      </c>
      <c r="H386" s="10">
        <f>+HLOOKUP(VLOOKUP($B386,$AD$3:$AE$12,2,0),creditos_sf!$D$2:$AY$99,base_mayorista!$A386,0)</f>
        <v>622657622.05683351</v>
      </c>
      <c r="I386" s="10">
        <f>+HLOOKUP(VLOOKUP($B386,$AD$3:$AE$12,2,0),creditos_sf!$D$103:$AY$200,base_mayorista!$A386,0)</f>
        <v>2326505302.7116199</v>
      </c>
      <c r="J386" s="10">
        <f>+HLOOKUP(VLOOKUP($B386,$AD$3:$AE$12,2,0),Costo_fondeo!$D$3:$AY$100,base_mayorista!$A386,0)</f>
        <v>3.6442063570789087</v>
      </c>
      <c r="K386" s="10">
        <f>+HLOOKUP(VLOOKUP($B386,$AD$3:$AE$12,2,0),Costo_provisiones!$D$3:$AY$100,base_mayorista!$A386,0)</f>
        <v>2.4535512932775578</v>
      </c>
      <c r="L386" s="10">
        <f>+HLOOKUP(VLOOKUP($B386,$AD$3:$AE$12,2,0),Morosidad_control!$D$4:$AY$101,base_mayorista!$A386,0)</f>
        <v>3.8662152830438252</v>
      </c>
      <c r="M386" s="10">
        <f ca="1">+OFFSET(Capital_2!$D$2,base_mayorista!A386,0)</f>
        <v>3.3701430151037046</v>
      </c>
      <c r="N386" s="10">
        <f>+HLOOKUP(VLOOKUP($B386,$AD$3:$AE$12,2,0),costo_laboral!$E$2:$AZ$99,base_mayorista!$A386,0)</f>
        <v>2.6111827860215175</v>
      </c>
      <c r="O386" s="10">
        <f>+HLOOKUP(VLOOKUP($B386,$AD$3:$AE$12,2,0),Participacion1!$D$4:$M$101,base_mayorista!$A386,0)</f>
        <v>0.76792041290765289</v>
      </c>
      <c r="P386" s="1"/>
      <c r="Q386" s="10"/>
      <c r="R386" s="10"/>
      <c r="S386" s="10"/>
      <c r="T386" s="14"/>
      <c r="U386" s="38"/>
      <c r="V386" s="38"/>
      <c r="W386" s="38"/>
      <c r="X386" s="38"/>
      <c r="Y386" s="38"/>
      <c r="Z386" s="11"/>
      <c r="AB386" s="38"/>
      <c r="AG386" s="35"/>
    </row>
    <row r="387" spans="1:33" ht="16.5" x14ac:dyDescent="0.3">
      <c r="A387">
        <f t="shared" si="5"/>
        <v>95</v>
      </c>
      <c r="B387">
        <v>4</v>
      </c>
      <c r="C387">
        <v>94</v>
      </c>
      <c r="D387" s="3">
        <v>43738</v>
      </c>
      <c r="E387" s="33">
        <v>19</v>
      </c>
      <c r="F387">
        <v>1</v>
      </c>
      <c r="G387" s="10">
        <f>+HLOOKUP(VLOOKUP($B387,$AD$3:$AE$12,2,0),costos_sf!$D$2:$AZ$99,base_mayorista!$A387,0)</f>
        <v>303574996.52866668</v>
      </c>
      <c r="H387" s="10">
        <f>+HLOOKUP(VLOOKUP($B387,$AD$3:$AE$12,2,0),creditos_sf!$D$2:$AY$99,base_mayorista!$A387,0)</f>
        <v>599135028.14024127</v>
      </c>
      <c r="I387" s="10">
        <f>+HLOOKUP(VLOOKUP($B387,$AD$3:$AE$12,2,0),creditos_sf!$D$103:$AY$200,base_mayorista!$A387,0)</f>
        <v>2342379944.8303199</v>
      </c>
      <c r="J387" s="10">
        <f>+HLOOKUP(VLOOKUP($B387,$AD$3:$AE$12,2,0),Costo_fondeo!$D$3:$AY$100,base_mayorista!$A387,0)</f>
        <v>3.6830473715744083</v>
      </c>
      <c r="K387" s="10">
        <f>+HLOOKUP(VLOOKUP($B387,$AD$3:$AE$12,2,0),Costo_provisiones!$D$3:$AY$100,base_mayorista!$A387,0)</f>
        <v>2.2372384492146886</v>
      </c>
      <c r="L387" s="10">
        <f>+HLOOKUP(VLOOKUP($B387,$AD$3:$AE$12,2,0),Morosidad_control!$D$4:$AY$101,base_mayorista!$A387,0)</f>
        <v>3.9016766971424048</v>
      </c>
      <c r="M387" s="10">
        <f ca="1">+OFFSET(Capital_2!$D$2,base_mayorista!A387,0)</f>
        <v>3.3849357024511626</v>
      </c>
      <c r="N387" s="10">
        <f>+HLOOKUP(VLOOKUP($B387,$AD$3:$AE$12,2,0),costo_laboral!$E$2:$AZ$99,base_mayorista!$A387,0)</f>
        <v>2.6011974238623208</v>
      </c>
      <c r="O387" s="10">
        <f>+HLOOKUP(VLOOKUP($B387,$AD$3:$AE$12,2,0),Participacion1!$D$4:$M$101,base_mayorista!$A387,0)</f>
        <v>0.74638891713019373</v>
      </c>
      <c r="P387" s="1"/>
      <c r="Q387" s="10"/>
      <c r="R387" s="10"/>
      <c r="S387" s="10"/>
      <c r="T387" s="14"/>
      <c r="U387" s="38"/>
      <c r="V387" s="38"/>
      <c r="W387" s="38"/>
      <c r="X387" s="38"/>
      <c r="Y387" s="38"/>
      <c r="Z387" s="11"/>
      <c r="AB387" s="38"/>
      <c r="AG387" s="35"/>
    </row>
    <row r="388" spans="1:33" ht="16.5" x14ac:dyDescent="0.3">
      <c r="A388">
        <f t="shared" ref="A388:A451" si="6">+C388+1</f>
        <v>96</v>
      </c>
      <c r="B388">
        <v>4</v>
      </c>
      <c r="C388">
        <v>95</v>
      </c>
      <c r="D388" s="3">
        <v>43769</v>
      </c>
      <c r="E388" s="33">
        <v>19</v>
      </c>
      <c r="F388">
        <v>1</v>
      </c>
      <c r="G388" s="10">
        <f>+HLOOKUP(VLOOKUP($B388,$AD$3:$AE$12,2,0),costos_sf!$D$2:$AZ$99,base_mayorista!$A388,0)</f>
        <v>292847210.36045015</v>
      </c>
      <c r="H388" s="10">
        <f>+HLOOKUP(VLOOKUP($B388,$AD$3:$AE$12,2,0),creditos_sf!$D$2:$AY$99,base_mayorista!$A388,0)</f>
        <v>597298611.94851029</v>
      </c>
      <c r="I388" s="10">
        <f>+HLOOKUP(VLOOKUP($B388,$AD$3:$AE$12,2,0),creditos_sf!$D$103:$AY$200,base_mayorista!$A388,0)</f>
        <v>2385424562.7579198</v>
      </c>
      <c r="J388" s="10">
        <f>+HLOOKUP(VLOOKUP($B388,$AD$3:$AE$12,2,0),Costo_fondeo!$D$3:$AY$100,base_mayorista!$A388,0)</f>
        <v>3.7091485149612553</v>
      </c>
      <c r="K388" s="10">
        <f>+HLOOKUP(VLOOKUP($B388,$AD$3:$AE$12,2,0),Costo_provisiones!$D$3:$AY$100,base_mayorista!$A388,0)</f>
        <v>1.9667957230794026</v>
      </c>
      <c r="L388" s="10">
        <f>+HLOOKUP(VLOOKUP($B388,$AD$3:$AE$12,2,0),Morosidad_control!$D$4:$AY$101,base_mayorista!$A388,0)</f>
        <v>3.8429437931486428</v>
      </c>
      <c r="M388" s="10">
        <f ca="1">+OFFSET(Capital_2!$D$2,base_mayorista!A388,0)</f>
        <v>3.4123935475815319</v>
      </c>
      <c r="N388" s="10">
        <f>+HLOOKUP(VLOOKUP($B388,$AD$3:$AE$12,2,0),costo_laboral!$E$2:$AZ$99,base_mayorista!$A388,0)</f>
        <v>2.5649481190438963</v>
      </c>
      <c r="O388" s="10">
        <f>+HLOOKUP(VLOOKUP($B388,$AD$3:$AE$12,2,0),Participacion1!$D$4:$M$101,base_mayorista!$A388,0)</f>
        <v>0.7335160035620315</v>
      </c>
      <c r="P388" s="1"/>
      <c r="Q388" s="10"/>
      <c r="R388" s="10"/>
      <c r="S388" s="10"/>
      <c r="T388" s="14"/>
      <c r="U388" s="38"/>
      <c r="V388" s="38"/>
      <c r="W388" s="38"/>
      <c r="X388" s="38"/>
      <c r="Y388" s="38"/>
      <c r="Z388" s="11"/>
      <c r="AB388" s="38"/>
      <c r="AG388" s="35"/>
    </row>
    <row r="389" spans="1:33" ht="16.5" x14ac:dyDescent="0.3">
      <c r="A389">
        <f t="shared" si="6"/>
        <v>97</v>
      </c>
      <c r="B389">
        <v>4</v>
      </c>
      <c r="C389">
        <v>96</v>
      </c>
      <c r="D389" s="3">
        <v>43799</v>
      </c>
      <c r="E389" s="33">
        <v>19</v>
      </c>
      <c r="F389">
        <v>1</v>
      </c>
      <c r="G389" s="10">
        <f>+HLOOKUP(VLOOKUP($B389,$AD$3:$AE$12,2,0),costos_sf!$D$2:$AZ$99,base_mayorista!$A389,0)</f>
        <v>281728231.25713307</v>
      </c>
      <c r="H389" s="10">
        <f>+HLOOKUP(VLOOKUP($B389,$AD$3:$AE$12,2,0),creditos_sf!$D$2:$AY$99,base_mayorista!$A389,0)</f>
        <v>596072318.36937368</v>
      </c>
      <c r="I389" s="10">
        <f>+HLOOKUP(VLOOKUP($B389,$AD$3:$AE$12,2,0),creditos_sf!$D$103:$AY$200,base_mayorista!$A389,0)</f>
        <v>2308409570.6235299</v>
      </c>
      <c r="J389" s="10">
        <f>+HLOOKUP(VLOOKUP($B389,$AD$3:$AE$12,2,0),Costo_fondeo!$D$3:$AY$100,base_mayorista!$A389,0)</f>
        <v>3.7213206250735196</v>
      </c>
      <c r="K389" s="10">
        <f>+HLOOKUP(VLOOKUP($B389,$AD$3:$AE$12,2,0),Costo_provisiones!$D$3:$AY$100,base_mayorista!$A389,0)</f>
        <v>1.8333177107629575</v>
      </c>
      <c r="L389" s="10">
        <f>+HLOOKUP(VLOOKUP($B389,$AD$3:$AE$12,2,0),Morosidad_control!$D$4:$AY$101,base_mayorista!$A389,0)</f>
        <v>4.1733121471616199</v>
      </c>
      <c r="M389" s="10">
        <f ca="1">+OFFSET(Capital_2!$D$2,base_mayorista!A389,0)</f>
        <v>3.3960163093664169</v>
      </c>
      <c r="N389" s="10">
        <f>+HLOOKUP(VLOOKUP($B389,$AD$3:$AE$12,2,0),costo_laboral!$E$2:$AZ$99,base_mayorista!$A389,0)</f>
        <v>2.5992864246982683</v>
      </c>
      <c r="O389" s="10">
        <f>+HLOOKUP(VLOOKUP($B389,$AD$3:$AE$12,2,0),Participacion1!$D$4:$M$101,base_mayorista!$A389,0)</f>
        <v>0.72719467657400538</v>
      </c>
      <c r="P389" s="1"/>
      <c r="Q389" s="10"/>
      <c r="R389" s="10"/>
      <c r="S389" s="10"/>
      <c r="T389" s="14"/>
      <c r="U389" s="38"/>
      <c r="V389" s="38"/>
      <c r="W389" s="38"/>
      <c r="X389" s="38"/>
      <c r="Y389" s="38"/>
      <c r="Z389" s="11"/>
      <c r="AB389" s="38"/>
      <c r="AG389" s="35"/>
    </row>
    <row r="390" spans="1:33" ht="16.5" x14ac:dyDescent="0.3">
      <c r="A390">
        <f t="shared" si="6"/>
        <v>98</v>
      </c>
      <c r="B390">
        <v>4</v>
      </c>
      <c r="C390">
        <v>97</v>
      </c>
      <c r="D390" s="3">
        <v>43830</v>
      </c>
      <c r="E390" s="33">
        <v>19</v>
      </c>
      <c r="F390">
        <v>1</v>
      </c>
      <c r="G390" s="10">
        <f>+HLOOKUP(VLOOKUP($B390,$AD$3:$AE$12,2,0),costos_sf!$D$2:$AZ$99,base_mayorista!$A390,0)</f>
        <v>272855718.84956193</v>
      </c>
      <c r="H390" s="10">
        <f>+HLOOKUP(VLOOKUP($B390,$AD$3:$AE$12,2,0),creditos_sf!$D$2:$AY$99,base_mayorista!$A390,0)</f>
        <v>589658165.17348528</v>
      </c>
      <c r="I390" s="10">
        <f>+HLOOKUP(VLOOKUP($B390,$AD$3:$AE$12,2,0),creditos_sf!$D$103:$AY$200,base_mayorista!$A390,0)</f>
        <v>2275457668.91291</v>
      </c>
      <c r="J390" s="10">
        <f>+HLOOKUP(VLOOKUP($B390,$AD$3:$AE$12,2,0),Costo_fondeo!$D$3:$AY$100,base_mayorista!$A390,0)</f>
        <v>3.7363111918388805</v>
      </c>
      <c r="K390" s="10">
        <f>+HLOOKUP(VLOOKUP($B390,$AD$3:$AE$12,2,0),Costo_provisiones!$D$3:$AY$100,base_mayorista!$A390,0)</f>
        <v>1.7661770673276715</v>
      </c>
      <c r="L390" s="10">
        <f>+HLOOKUP(VLOOKUP($B390,$AD$3:$AE$12,2,0),Morosidad_control!$D$4:$AY$101,base_mayorista!$A390,0)</f>
        <v>4.2886299712037941</v>
      </c>
      <c r="M390" s="10">
        <f ca="1">+OFFSET(Capital_2!$D$2,base_mayorista!A390,0)</f>
        <v>3.3787771447242938</v>
      </c>
      <c r="N390" s="10">
        <f>+HLOOKUP(VLOOKUP($B390,$AD$3:$AE$12,2,0),costo_laboral!$E$2:$AZ$99,base_mayorista!$A390,0)</f>
        <v>2.6111500111603529</v>
      </c>
      <c r="O390" s="10">
        <f>+HLOOKUP(VLOOKUP($B390,$AD$3:$AE$12,2,0),Participacion1!$D$4:$M$101,base_mayorista!$A390,0)</f>
        <v>0.73589086277605675</v>
      </c>
      <c r="P390" s="1"/>
      <c r="Q390" s="10"/>
      <c r="R390" s="10"/>
      <c r="S390" s="10"/>
      <c r="T390" s="14"/>
      <c r="U390" s="38"/>
      <c r="V390" s="38"/>
      <c r="W390" s="38"/>
      <c r="X390" s="38"/>
      <c r="Y390" s="38"/>
      <c r="Z390" s="11"/>
      <c r="AB390" s="38"/>
      <c r="AG390" s="35"/>
    </row>
    <row r="391" spans="1:33" ht="16.5" x14ac:dyDescent="0.3">
      <c r="A391">
        <f t="shared" si="6"/>
        <v>2</v>
      </c>
      <c r="B391">
        <v>5</v>
      </c>
      <c r="C391">
        <v>1</v>
      </c>
      <c r="D391" s="3">
        <v>40908</v>
      </c>
      <c r="E391" s="33">
        <v>11</v>
      </c>
      <c r="F391">
        <v>2</v>
      </c>
      <c r="G391" s="10">
        <f>+HLOOKUP(VLOOKUP($B391,$AD$3:$AE$12,2,0),costos_sf!$D$2:$AZ$99,base_mayorista!$A391,0)</f>
        <v>0</v>
      </c>
      <c r="H391" s="10">
        <f>+HLOOKUP(VLOOKUP($B391,$AD$3:$AE$12,2,0),creditos_sf!$D$2:$AY$99,base_mayorista!$A391,0)</f>
        <v>0</v>
      </c>
      <c r="I391" s="10">
        <f>+HLOOKUP(VLOOKUP($B391,$AD$3:$AE$12,2,0),creditos_sf!$D$103:$AY$200,base_mayorista!$A391,0)</f>
        <v>0</v>
      </c>
      <c r="J391" s="10">
        <f>+HLOOKUP(VLOOKUP($B391,$AD$3:$AE$12,2,0),Costo_fondeo!$D$3:$AY$100,base_mayorista!$A391,0)</f>
        <v>0</v>
      </c>
      <c r="K391" s="10">
        <f>+HLOOKUP(VLOOKUP($B391,$AD$3:$AE$12,2,0),Costo_provisiones!$D$3:$AY$100,base_mayorista!$A391,0)</f>
        <v>0</v>
      </c>
      <c r="L391" s="10">
        <f>+HLOOKUP(VLOOKUP($B391,$AD$3:$AE$12,2,0),Morosidad_control!$D$4:$AY$101,base_mayorista!$A391,0)</f>
        <v>0</v>
      </c>
      <c r="M391" s="10">
        <f ca="1">+OFFSET(Capital_2!$D$2,base_mayorista!A391,0)</f>
        <v>3.518992143247762</v>
      </c>
      <c r="N391" s="10">
        <f>+HLOOKUP(VLOOKUP($B391,$AD$3:$AE$12,2,0),costo_laboral!$E$2:$AZ$99,base_mayorista!$A391,0)</f>
        <v>0</v>
      </c>
      <c r="O391" s="10">
        <f>+HLOOKUP(VLOOKUP($B391,$AD$3:$AE$12,2,0),Participacion1!$D$4:$M$101,base_mayorista!$A391,0)</f>
        <v>0</v>
      </c>
      <c r="P391" s="1"/>
      <c r="Q391" s="10"/>
      <c r="R391" s="10"/>
      <c r="S391" s="10"/>
      <c r="T391" s="14"/>
      <c r="U391" s="38"/>
      <c r="V391" s="38"/>
      <c r="W391" s="38"/>
      <c r="X391" s="38"/>
      <c r="Y391" s="38"/>
      <c r="Z391" s="11"/>
      <c r="AB391" s="38"/>
      <c r="AG391" s="35"/>
    </row>
    <row r="392" spans="1:33" ht="16.5" x14ac:dyDescent="0.3">
      <c r="A392">
        <f t="shared" si="6"/>
        <v>3</v>
      </c>
      <c r="B392">
        <v>5</v>
      </c>
      <c r="C392">
        <v>2</v>
      </c>
      <c r="D392" s="3">
        <v>40939</v>
      </c>
      <c r="E392" s="33">
        <v>12</v>
      </c>
      <c r="F392">
        <v>2</v>
      </c>
      <c r="G392" s="10">
        <f>+HLOOKUP(VLOOKUP($B392,$AD$3:$AE$12,2,0),costos_sf!$D$2:$AZ$99,base_mayorista!$A392,0)</f>
        <v>0</v>
      </c>
      <c r="H392" s="10">
        <f>+HLOOKUP(VLOOKUP($B392,$AD$3:$AE$12,2,0),creditos_sf!$D$2:$AY$99,base_mayorista!$A392,0)</f>
        <v>0</v>
      </c>
      <c r="I392" s="10">
        <f>+HLOOKUP(VLOOKUP($B392,$AD$3:$AE$12,2,0),creditos_sf!$D$103:$AY$200,base_mayorista!$A392,0)</f>
        <v>0</v>
      </c>
      <c r="J392" s="10">
        <f>+HLOOKUP(VLOOKUP($B392,$AD$3:$AE$12,2,0),Costo_fondeo!$D$3:$AY$100,base_mayorista!$A392,0)</f>
        <v>0</v>
      </c>
      <c r="K392" s="10">
        <f>+HLOOKUP(VLOOKUP($B392,$AD$3:$AE$12,2,0),Costo_provisiones!$D$3:$AY$100,base_mayorista!$A392,0)</f>
        <v>0</v>
      </c>
      <c r="L392" s="10">
        <f>+HLOOKUP(VLOOKUP($B392,$AD$3:$AE$12,2,0),Morosidad_control!$D$4:$AY$101,base_mayorista!$A392,0)</f>
        <v>0</v>
      </c>
      <c r="M392" s="10">
        <f ca="1">+OFFSET(Capital_2!$D$2,base_mayorista!A392,0)</f>
        <v>3.5649149268123814</v>
      </c>
      <c r="N392" s="10">
        <f>+HLOOKUP(VLOOKUP($B392,$AD$3:$AE$12,2,0),costo_laboral!$E$2:$AZ$99,base_mayorista!$A392,0)</f>
        <v>0</v>
      </c>
      <c r="O392" s="10">
        <f>+HLOOKUP(VLOOKUP($B392,$AD$3:$AE$12,2,0),Participacion1!$D$4:$M$101,base_mayorista!$A392,0)</f>
        <v>0</v>
      </c>
      <c r="P392" s="1"/>
      <c r="Q392" s="10"/>
      <c r="R392" s="10"/>
      <c r="S392" s="10"/>
      <c r="T392" s="14"/>
      <c r="U392" s="38"/>
      <c r="V392" s="38"/>
      <c r="W392" s="38"/>
      <c r="X392" s="38"/>
      <c r="Y392" s="38"/>
      <c r="Z392" s="11"/>
      <c r="AB392" s="38"/>
      <c r="AG392" s="35"/>
    </row>
    <row r="393" spans="1:33" ht="16.5" x14ac:dyDescent="0.3">
      <c r="A393">
        <f t="shared" si="6"/>
        <v>4</v>
      </c>
      <c r="B393">
        <v>5</v>
      </c>
      <c r="C393">
        <v>3</v>
      </c>
      <c r="D393" s="3">
        <v>40968</v>
      </c>
      <c r="E393" s="33">
        <v>12</v>
      </c>
      <c r="F393">
        <v>2</v>
      </c>
      <c r="G393" s="10">
        <f>+HLOOKUP(VLOOKUP($B393,$AD$3:$AE$12,2,0),costos_sf!$D$2:$AZ$99,base_mayorista!$A393,0)</f>
        <v>0</v>
      </c>
      <c r="H393" s="10">
        <f>+HLOOKUP(VLOOKUP($B393,$AD$3:$AE$12,2,0),creditos_sf!$D$2:$AY$99,base_mayorista!$A393,0)</f>
        <v>0</v>
      </c>
      <c r="I393" s="10">
        <f>+HLOOKUP(VLOOKUP($B393,$AD$3:$AE$12,2,0),creditos_sf!$D$103:$AY$200,base_mayorista!$A393,0)</f>
        <v>0</v>
      </c>
      <c r="J393" s="10">
        <f>+HLOOKUP(VLOOKUP($B393,$AD$3:$AE$12,2,0),Costo_fondeo!$D$3:$AY$100,base_mayorista!$A393,0)</f>
        <v>0</v>
      </c>
      <c r="K393" s="10">
        <f>+HLOOKUP(VLOOKUP($B393,$AD$3:$AE$12,2,0),Costo_provisiones!$D$3:$AY$100,base_mayorista!$A393,0)</f>
        <v>0</v>
      </c>
      <c r="L393" s="10">
        <f>+HLOOKUP(VLOOKUP($B393,$AD$3:$AE$12,2,0),Morosidad_control!$D$4:$AY$101,base_mayorista!$A393,0)</f>
        <v>0</v>
      </c>
      <c r="M393" s="10">
        <f ca="1">+OFFSET(Capital_2!$D$2,base_mayorista!A393,0)</f>
        <v>3.6045728554123184</v>
      </c>
      <c r="N393" s="10">
        <f>+HLOOKUP(VLOOKUP($B393,$AD$3:$AE$12,2,0),costo_laboral!$E$2:$AZ$99,base_mayorista!$A393,0)</f>
        <v>0</v>
      </c>
      <c r="O393" s="10">
        <f>+HLOOKUP(VLOOKUP($B393,$AD$3:$AE$12,2,0),Participacion1!$D$4:$M$101,base_mayorista!$A393,0)</f>
        <v>0</v>
      </c>
      <c r="P393" s="1"/>
      <c r="Q393" s="10"/>
      <c r="R393" s="10"/>
      <c r="S393" s="10"/>
      <c r="T393" s="14"/>
      <c r="U393" s="38"/>
      <c r="V393" s="38"/>
      <c r="W393" s="38"/>
      <c r="X393" s="38"/>
      <c r="Y393" s="38"/>
      <c r="Z393" s="11"/>
      <c r="AB393" s="38"/>
      <c r="AG393" s="35"/>
    </row>
    <row r="394" spans="1:33" ht="16.5" x14ac:dyDescent="0.3">
      <c r="A394">
        <f t="shared" si="6"/>
        <v>5</v>
      </c>
      <c r="B394">
        <v>5</v>
      </c>
      <c r="C394">
        <v>4</v>
      </c>
      <c r="D394" s="3">
        <v>40999</v>
      </c>
      <c r="E394" s="33">
        <v>12</v>
      </c>
      <c r="F394">
        <v>2</v>
      </c>
      <c r="G394" s="10">
        <f>+HLOOKUP(VLOOKUP($B394,$AD$3:$AE$12,2,0),costos_sf!$D$2:$AZ$99,base_mayorista!$A394,0)</f>
        <v>0</v>
      </c>
      <c r="H394" s="10">
        <f>+HLOOKUP(VLOOKUP($B394,$AD$3:$AE$12,2,0),creditos_sf!$D$2:$AY$99,base_mayorista!$A394,0)</f>
        <v>0</v>
      </c>
      <c r="I394" s="10">
        <f>+HLOOKUP(VLOOKUP($B394,$AD$3:$AE$12,2,0),creditos_sf!$D$103:$AY$200,base_mayorista!$A394,0)</f>
        <v>0</v>
      </c>
      <c r="J394" s="10">
        <f>+HLOOKUP(VLOOKUP($B394,$AD$3:$AE$12,2,0),Costo_fondeo!$D$3:$AY$100,base_mayorista!$A394,0)</f>
        <v>0</v>
      </c>
      <c r="K394" s="10">
        <f>+HLOOKUP(VLOOKUP($B394,$AD$3:$AE$12,2,0),Costo_provisiones!$D$3:$AY$100,base_mayorista!$A394,0)</f>
        <v>0</v>
      </c>
      <c r="L394" s="10">
        <f>+HLOOKUP(VLOOKUP($B394,$AD$3:$AE$12,2,0),Morosidad_control!$D$4:$AY$101,base_mayorista!$A394,0)</f>
        <v>0</v>
      </c>
      <c r="M394" s="10">
        <f ca="1">+OFFSET(Capital_2!$D$2,base_mayorista!A394,0)</f>
        <v>3.6441469759495817</v>
      </c>
      <c r="N394" s="10">
        <f>+HLOOKUP(VLOOKUP($B394,$AD$3:$AE$12,2,0),costo_laboral!$E$2:$AZ$99,base_mayorista!$A394,0)</f>
        <v>0</v>
      </c>
      <c r="O394" s="10">
        <f>+HLOOKUP(VLOOKUP($B394,$AD$3:$AE$12,2,0),Participacion1!$D$4:$M$101,base_mayorista!$A394,0)</f>
        <v>0</v>
      </c>
      <c r="P394" s="1"/>
      <c r="Q394" s="10"/>
      <c r="R394" s="10"/>
      <c r="S394" s="10"/>
      <c r="T394" s="14"/>
      <c r="U394" s="38"/>
      <c r="V394" s="38"/>
      <c r="W394" s="38"/>
      <c r="X394" s="38"/>
      <c r="Y394" s="38"/>
      <c r="Z394" s="11"/>
      <c r="AB394" s="38"/>
      <c r="AG394" s="35"/>
    </row>
    <row r="395" spans="1:33" ht="16.5" x14ac:dyDescent="0.3">
      <c r="A395">
        <f t="shared" si="6"/>
        <v>6</v>
      </c>
      <c r="B395">
        <v>5</v>
      </c>
      <c r="C395">
        <v>5</v>
      </c>
      <c r="D395" s="3">
        <v>41029</v>
      </c>
      <c r="E395" s="33">
        <v>12</v>
      </c>
      <c r="F395">
        <v>2</v>
      </c>
      <c r="G395" s="10">
        <f>+HLOOKUP(VLOOKUP($B395,$AD$3:$AE$12,2,0),costos_sf!$D$2:$AZ$99,base_mayorista!$A395,0)</f>
        <v>0</v>
      </c>
      <c r="H395" s="10">
        <f>+HLOOKUP(VLOOKUP($B395,$AD$3:$AE$12,2,0),creditos_sf!$D$2:$AY$99,base_mayorista!$A395,0)</f>
        <v>0</v>
      </c>
      <c r="I395" s="10">
        <f>+HLOOKUP(VLOOKUP($B395,$AD$3:$AE$12,2,0),creditos_sf!$D$103:$AY$200,base_mayorista!$A395,0)</f>
        <v>0</v>
      </c>
      <c r="J395" s="10">
        <f>+HLOOKUP(VLOOKUP($B395,$AD$3:$AE$12,2,0),Costo_fondeo!$D$3:$AY$100,base_mayorista!$A395,0)</f>
        <v>0</v>
      </c>
      <c r="K395" s="10">
        <f>+HLOOKUP(VLOOKUP($B395,$AD$3:$AE$12,2,0),Costo_provisiones!$D$3:$AY$100,base_mayorista!$A395,0)</f>
        <v>0</v>
      </c>
      <c r="L395" s="10">
        <f>+HLOOKUP(VLOOKUP($B395,$AD$3:$AE$12,2,0),Morosidad_control!$D$4:$AY$101,base_mayorista!$A395,0)</f>
        <v>0</v>
      </c>
      <c r="M395" s="10">
        <f ca="1">+OFFSET(Capital_2!$D$2,base_mayorista!A395,0)</f>
        <v>3.6866707606514586</v>
      </c>
      <c r="N395" s="10">
        <f>+HLOOKUP(VLOOKUP($B395,$AD$3:$AE$12,2,0),costo_laboral!$E$2:$AZ$99,base_mayorista!$A395,0)</f>
        <v>0</v>
      </c>
      <c r="O395" s="10">
        <f>+HLOOKUP(VLOOKUP($B395,$AD$3:$AE$12,2,0),Participacion1!$D$4:$M$101,base_mayorista!$A395,0)</f>
        <v>0</v>
      </c>
      <c r="P395" s="1"/>
      <c r="Q395" s="10"/>
      <c r="R395" s="10"/>
      <c r="S395" s="10"/>
      <c r="T395" s="14"/>
      <c r="U395" s="38"/>
      <c r="V395" s="38"/>
      <c r="W395" s="38"/>
      <c r="X395" s="38"/>
      <c r="Y395" s="38"/>
      <c r="Z395" s="11"/>
      <c r="AB395" s="38"/>
      <c r="AG395" s="35"/>
    </row>
    <row r="396" spans="1:33" ht="16.5" x14ac:dyDescent="0.3">
      <c r="A396">
        <f t="shared" si="6"/>
        <v>7</v>
      </c>
      <c r="B396">
        <v>5</v>
      </c>
      <c r="C396">
        <v>6</v>
      </c>
      <c r="D396" s="3">
        <v>41060</v>
      </c>
      <c r="E396" s="33">
        <v>12</v>
      </c>
      <c r="F396">
        <v>2</v>
      </c>
      <c r="G396" s="10">
        <f>+HLOOKUP(VLOOKUP($B396,$AD$3:$AE$12,2,0),costos_sf!$D$2:$AZ$99,base_mayorista!$A396,0)</f>
        <v>0</v>
      </c>
      <c r="H396" s="10">
        <f>+HLOOKUP(VLOOKUP($B396,$AD$3:$AE$12,2,0),creditos_sf!$D$2:$AY$99,base_mayorista!$A396,0)</f>
        <v>0</v>
      </c>
      <c r="I396" s="10">
        <f>+HLOOKUP(VLOOKUP($B396,$AD$3:$AE$12,2,0),creditos_sf!$D$103:$AY$200,base_mayorista!$A396,0)</f>
        <v>0</v>
      </c>
      <c r="J396" s="10">
        <f>+HLOOKUP(VLOOKUP($B396,$AD$3:$AE$12,2,0),Costo_fondeo!$D$3:$AY$100,base_mayorista!$A396,0)</f>
        <v>0</v>
      </c>
      <c r="K396" s="10">
        <f>+HLOOKUP(VLOOKUP($B396,$AD$3:$AE$12,2,0),Costo_provisiones!$D$3:$AY$100,base_mayorista!$A396,0)</f>
        <v>0</v>
      </c>
      <c r="L396" s="10">
        <f>+HLOOKUP(VLOOKUP($B396,$AD$3:$AE$12,2,0),Morosidad_control!$D$4:$AY$101,base_mayorista!$A396,0)</f>
        <v>0</v>
      </c>
      <c r="M396" s="10">
        <f ca="1">+OFFSET(Capital_2!$D$2,base_mayorista!A396,0)</f>
        <v>3.7432616406065877</v>
      </c>
      <c r="N396" s="10">
        <f>+HLOOKUP(VLOOKUP($B396,$AD$3:$AE$12,2,0),costo_laboral!$E$2:$AZ$99,base_mayorista!$A396,0)</f>
        <v>0</v>
      </c>
      <c r="O396" s="10">
        <f>+HLOOKUP(VLOOKUP($B396,$AD$3:$AE$12,2,0),Participacion1!$D$4:$M$101,base_mayorista!$A396,0)</f>
        <v>0</v>
      </c>
      <c r="P396" s="1"/>
      <c r="Q396" s="10"/>
      <c r="R396" s="10"/>
      <c r="S396" s="10"/>
      <c r="T396" s="14"/>
      <c r="U396" s="38"/>
      <c r="V396" s="38"/>
      <c r="W396" s="38"/>
      <c r="X396" s="38"/>
      <c r="Y396" s="38"/>
      <c r="Z396" s="11"/>
      <c r="AB396" s="38"/>
      <c r="AG396" s="35"/>
    </row>
    <row r="397" spans="1:33" ht="16.5" x14ac:dyDescent="0.3">
      <c r="A397">
        <f t="shared" si="6"/>
        <v>8</v>
      </c>
      <c r="B397">
        <v>5</v>
      </c>
      <c r="C397">
        <v>7</v>
      </c>
      <c r="D397" s="3">
        <v>41090</v>
      </c>
      <c r="E397" s="33">
        <v>12</v>
      </c>
      <c r="F397">
        <v>2</v>
      </c>
      <c r="G397" s="10">
        <f>+HLOOKUP(VLOOKUP($B397,$AD$3:$AE$12,2,0),costos_sf!$D$2:$AZ$99,base_mayorista!$A397,0)</f>
        <v>0</v>
      </c>
      <c r="H397" s="10">
        <f>+HLOOKUP(VLOOKUP($B397,$AD$3:$AE$12,2,0),creditos_sf!$D$2:$AY$99,base_mayorista!$A397,0)</f>
        <v>0</v>
      </c>
      <c r="I397" s="10">
        <f>+HLOOKUP(VLOOKUP($B397,$AD$3:$AE$12,2,0),creditos_sf!$D$103:$AY$200,base_mayorista!$A397,0)</f>
        <v>0</v>
      </c>
      <c r="J397" s="10">
        <f>+HLOOKUP(VLOOKUP($B397,$AD$3:$AE$12,2,0),Costo_fondeo!$D$3:$AY$100,base_mayorista!$A397,0)</f>
        <v>0</v>
      </c>
      <c r="K397" s="10">
        <f>+HLOOKUP(VLOOKUP($B397,$AD$3:$AE$12,2,0),Costo_provisiones!$D$3:$AY$100,base_mayorista!$A397,0)</f>
        <v>0</v>
      </c>
      <c r="L397" s="10">
        <f>+HLOOKUP(VLOOKUP($B397,$AD$3:$AE$12,2,0),Morosidad_control!$D$4:$AY$101,base_mayorista!$A397,0)</f>
        <v>0</v>
      </c>
      <c r="M397" s="10">
        <f ca="1">+OFFSET(Capital_2!$D$2,base_mayorista!A397,0)</f>
        <v>3.7659791083914693</v>
      </c>
      <c r="N397" s="10">
        <f>+HLOOKUP(VLOOKUP($B397,$AD$3:$AE$12,2,0),costo_laboral!$E$2:$AZ$99,base_mayorista!$A397,0)</f>
        <v>0</v>
      </c>
      <c r="O397" s="10">
        <f>+HLOOKUP(VLOOKUP($B397,$AD$3:$AE$12,2,0),Participacion1!$D$4:$M$101,base_mayorista!$A397,0)</f>
        <v>0</v>
      </c>
      <c r="P397" s="1"/>
      <c r="Q397" s="10"/>
      <c r="R397" s="10"/>
      <c r="S397" s="10"/>
      <c r="T397" s="14"/>
      <c r="U397" s="38"/>
      <c r="V397" s="38"/>
      <c r="W397" s="38"/>
      <c r="X397" s="38"/>
      <c r="Y397" s="38"/>
      <c r="Z397" s="11"/>
      <c r="AB397" s="38"/>
      <c r="AG397" s="35"/>
    </row>
    <row r="398" spans="1:33" ht="16.5" x14ac:dyDescent="0.3">
      <c r="A398">
        <f t="shared" si="6"/>
        <v>9</v>
      </c>
      <c r="B398">
        <v>5</v>
      </c>
      <c r="C398">
        <v>8</v>
      </c>
      <c r="D398" s="3">
        <v>41121</v>
      </c>
      <c r="E398" s="33">
        <v>12</v>
      </c>
      <c r="F398">
        <v>2</v>
      </c>
      <c r="G398" s="10">
        <f>+HLOOKUP(VLOOKUP($B398,$AD$3:$AE$12,2,0),costos_sf!$D$2:$AZ$99,base_mayorista!$A398,0)</f>
        <v>0</v>
      </c>
      <c r="H398" s="10">
        <f>+HLOOKUP(VLOOKUP($B398,$AD$3:$AE$12,2,0),creditos_sf!$D$2:$AY$99,base_mayorista!$A398,0)</f>
        <v>0</v>
      </c>
      <c r="I398" s="10">
        <f>+HLOOKUP(VLOOKUP($B398,$AD$3:$AE$12,2,0),creditos_sf!$D$103:$AY$200,base_mayorista!$A398,0)</f>
        <v>0</v>
      </c>
      <c r="J398" s="10">
        <f>+HLOOKUP(VLOOKUP($B398,$AD$3:$AE$12,2,0),Costo_fondeo!$D$3:$AY$100,base_mayorista!$A398,0)</f>
        <v>0</v>
      </c>
      <c r="K398" s="10">
        <f>+HLOOKUP(VLOOKUP($B398,$AD$3:$AE$12,2,0),Costo_provisiones!$D$3:$AY$100,base_mayorista!$A398,0)</f>
        <v>0</v>
      </c>
      <c r="L398" s="10">
        <f>+HLOOKUP(VLOOKUP($B398,$AD$3:$AE$12,2,0),Morosidad_control!$D$4:$AY$101,base_mayorista!$A398,0)</f>
        <v>0</v>
      </c>
      <c r="M398" s="10">
        <f ca="1">+OFFSET(Capital_2!$D$2,base_mayorista!A398,0)</f>
        <v>3.7900682632030773</v>
      </c>
      <c r="N398" s="10">
        <f>+HLOOKUP(VLOOKUP($B398,$AD$3:$AE$12,2,0),costo_laboral!$E$2:$AZ$99,base_mayorista!$A398,0)</f>
        <v>0</v>
      </c>
      <c r="O398" s="10">
        <f>+HLOOKUP(VLOOKUP($B398,$AD$3:$AE$12,2,0),Participacion1!$D$4:$M$101,base_mayorista!$A398,0)</f>
        <v>0</v>
      </c>
      <c r="P398" s="1"/>
      <c r="Q398" s="10"/>
      <c r="R398" s="10"/>
      <c r="S398" s="10"/>
      <c r="T398" s="14"/>
      <c r="U398" s="38"/>
      <c r="V398" s="38"/>
      <c r="W398" s="38"/>
      <c r="X398" s="38"/>
      <c r="Y398" s="38"/>
      <c r="Z398" s="11"/>
      <c r="AB398" s="38"/>
      <c r="AG398" s="35"/>
    </row>
    <row r="399" spans="1:33" ht="16.5" x14ac:dyDescent="0.3">
      <c r="A399">
        <f t="shared" si="6"/>
        <v>10</v>
      </c>
      <c r="B399">
        <v>5</v>
      </c>
      <c r="C399">
        <v>9</v>
      </c>
      <c r="D399" s="3">
        <v>41152</v>
      </c>
      <c r="E399" s="33">
        <v>12</v>
      </c>
      <c r="F399">
        <v>2</v>
      </c>
      <c r="G399" s="10">
        <f>+HLOOKUP(VLOOKUP($B399,$AD$3:$AE$12,2,0),costos_sf!$D$2:$AZ$99,base_mayorista!$A399,0)</f>
        <v>0</v>
      </c>
      <c r="H399" s="10">
        <f>+HLOOKUP(VLOOKUP($B399,$AD$3:$AE$12,2,0),creditos_sf!$D$2:$AY$99,base_mayorista!$A399,0)</f>
        <v>0</v>
      </c>
      <c r="I399" s="10">
        <f>+HLOOKUP(VLOOKUP($B399,$AD$3:$AE$12,2,0),creditos_sf!$D$103:$AY$200,base_mayorista!$A399,0)</f>
        <v>0</v>
      </c>
      <c r="J399" s="10">
        <f>+HLOOKUP(VLOOKUP($B399,$AD$3:$AE$12,2,0),Costo_fondeo!$D$3:$AY$100,base_mayorista!$A399,0)</f>
        <v>0</v>
      </c>
      <c r="K399" s="10">
        <f>+HLOOKUP(VLOOKUP($B399,$AD$3:$AE$12,2,0),Costo_provisiones!$D$3:$AY$100,base_mayorista!$A399,0)</f>
        <v>0</v>
      </c>
      <c r="L399" s="10">
        <f>+HLOOKUP(VLOOKUP($B399,$AD$3:$AE$12,2,0),Morosidad_control!$D$4:$AY$101,base_mayorista!$A399,0)</f>
        <v>0</v>
      </c>
      <c r="M399" s="10">
        <f ca="1">+OFFSET(Capital_2!$D$2,base_mayorista!A399,0)</f>
        <v>3.7960315209630844</v>
      </c>
      <c r="N399" s="10">
        <f>+HLOOKUP(VLOOKUP($B399,$AD$3:$AE$12,2,0),costo_laboral!$E$2:$AZ$99,base_mayorista!$A399,0)</f>
        <v>0</v>
      </c>
      <c r="O399" s="10">
        <f>+HLOOKUP(VLOOKUP($B399,$AD$3:$AE$12,2,0),Participacion1!$D$4:$M$101,base_mayorista!$A399,0)</f>
        <v>0</v>
      </c>
      <c r="P399" s="1"/>
      <c r="Q399" s="10"/>
      <c r="R399" s="10"/>
      <c r="S399" s="10"/>
      <c r="T399" s="14"/>
      <c r="U399" s="38"/>
      <c r="V399" s="38"/>
      <c r="W399" s="38"/>
      <c r="X399" s="38"/>
      <c r="Y399" s="38"/>
      <c r="Z399" s="11"/>
      <c r="AB399" s="38"/>
      <c r="AG399" s="35"/>
    </row>
    <row r="400" spans="1:33" ht="16.5" x14ac:dyDescent="0.3">
      <c r="A400">
        <f t="shared" si="6"/>
        <v>11</v>
      </c>
      <c r="B400">
        <v>5</v>
      </c>
      <c r="C400">
        <v>10</v>
      </c>
      <c r="D400" s="3">
        <v>41182</v>
      </c>
      <c r="E400" s="33">
        <v>12</v>
      </c>
      <c r="F400">
        <v>2</v>
      </c>
      <c r="G400" s="10">
        <f>+HLOOKUP(VLOOKUP($B400,$AD$3:$AE$12,2,0),costos_sf!$D$2:$AZ$99,base_mayorista!$A400,0)</f>
        <v>0</v>
      </c>
      <c r="H400" s="10">
        <f>+HLOOKUP(VLOOKUP($B400,$AD$3:$AE$12,2,0),creditos_sf!$D$2:$AY$99,base_mayorista!$A400,0)</f>
        <v>0</v>
      </c>
      <c r="I400" s="10">
        <f>+HLOOKUP(VLOOKUP($B400,$AD$3:$AE$12,2,0),creditos_sf!$D$103:$AY$200,base_mayorista!$A400,0)</f>
        <v>0</v>
      </c>
      <c r="J400" s="10">
        <f>+HLOOKUP(VLOOKUP($B400,$AD$3:$AE$12,2,0),Costo_fondeo!$D$3:$AY$100,base_mayorista!$A400,0)</f>
        <v>0</v>
      </c>
      <c r="K400" s="10">
        <f>+HLOOKUP(VLOOKUP($B400,$AD$3:$AE$12,2,0),Costo_provisiones!$D$3:$AY$100,base_mayorista!$A400,0)</f>
        <v>0</v>
      </c>
      <c r="L400" s="10">
        <f>+HLOOKUP(VLOOKUP($B400,$AD$3:$AE$12,2,0),Morosidad_control!$D$4:$AY$101,base_mayorista!$A400,0)</f>
        <v>0</v>
      </c>
      <c r="M400" s="10">
        <f ca="1">+OFFSET(Capital_2!$D$2,base_mayorista!A400,0)</f>
        <v>3.7807846214491896</v>
      </c>
      <c r="N400" s="10">
        <f>+HLOOKUP(VLOOKUP($B400,$AD$3:$AE$12,2,0),costo_laboral!$E$2:$AZ$99,base_mayorista!$A400,0)</f>
        <v>0</v>
      </c>
      <c r="O400" s="10">
        <f>+HLOOKUP(VLOOKUP($B400,$AD$3:$AE$12,2,0),Participacion1!$D$4:$M$101,base_mayorista!$A400,0)</f>
        <v>0</v>
      </c>
      <c r="P400" s="1"/>
      <c r="Q400" s="10"/>
      <c r="R400" s="10"/>
      <c r="S400" s="10"/>
      <c r="T400" s="14"/>
      <c r="U400" s="38"/>
      <c r="V400" s="38"/>
      <c r="W400" s="38"/>
      <c r="X400" s="38"/>
      <c r="Y400" s="38"/>
      <c r="Z400" s="11"/>
      <c r="AB400" s="38"/>
      <c r="AG400" s="35"/>
    </row>
    <row r="401" spans="1:33" ht="16.5" x14ac:dyDescent="0.3">
      <c r="A401">
        <f t="shared" si="6"/>
        <v>12</v>
      </c>
      <c r="B401">
        <v>5</v>
      </c>
      <c r="C401">
        <v>11</v>
      </c>
      <c r="D401" s="3">
        <v>41213</v>
      </c>
      <c r="E401" s="33">
        <v>12</v>
      </c>
      <c r="F401">
        <v>2</v>
      </c>
      <c r="G401" s="10">
        <f>+HLOOKUP(VLOOKUP($B401,$AD$3:$AE$12,2,0),costos_sf!$D$2:$AZ$99,base_mayorista!$A401,0)</f>
        <v>0</v>
      </c>
      <c r="H401" s="10">
        <f>+HLOOKUP(VLOOKUP($B401,$AD$3:$AE$12,2,0),creditos_sf!$D$2:$AY$99,base_mayorista!$A401,0)</f>
        <v>0</v>
      </c>
      <c r="I401" s="10">
        <f>+HLOOKUP(VLOOKUP($B401,$AD$3:$AE$12,2,0),creditos_sf!$D$103:$AY$200,base_mayorista!$A401,0)</f>
        <v>0</v>
      </c>
      <c r="J401" s="10">
        <f>+HLOOKUP(VLOOKUP($B401,$AD$3:$AE$12,2,0),Costo_fondeo!$D$3:$AY$100,base_mayorista!$A401,0)</f>
        <v>0</v>
      </c>
      <c r="K401" s="10">
        <f>+HLOOKUP(VLOOKUP($B401,$AD$3:$AE$12,2,0),Costo_provisiones!$D$3:$AY$100,base_mayorista!$A401,0)</f>
        <v>0</v>
      </c>
      <c r="L401" s="10">
        <f>+HLOOKUP(VLOOKUP($B401,$AD$3:$AE$12,2,0),Morosidad_control!$D$4:$AY$101,base_mayorista!$A401,0)</f>
        <v>0</v>
      </c>
      <c r="M401" s="10">
        <f ca="1">+OFFSET(Capital_2!$D$2,base_mayorista!A401,0)</f>
        <v>3.7788207097198074</v>
      </c>
      <c r="N401" s="10">
        <f>+HLOOKUP(VLOOKUP($B401,$AD$3:$AE$12,2,0),costo_laboral!$E$2:$AZ$99,base_mayorista!$A401,0)</f>
        <v>0</v>
      </c>
      <c r="O401" s="10">
        <f>+HLOOKUP(VLOOKUP($B401,$AD$3:$AE$12,2,0),Participacion1!$D$4:$M$101,base_mayorista!$A401,0)</f>
        <v>0</v>
      </c>
      <c r="P401" s="1"/>
      <c r="Q401" s="10"/>
      <c r="R401" s="10"/>
      <c r="S401" s="10"/>
      <c r="T401" s="14"/>
      <c r="U401" s="38"/>
      <c r="V401" s="38"/>
      <c r="W401" s="38"/>
      <c r="X401" s="38"/>
      <c r="Y401" s="38"/>
      <c r="Z401" s="11"/>
      <c r="AB401" s="38"/>
      <c r="AG401" s="35"/>
    </row>
    <row r="402" spans="1:33" ht="16.5" x14ac:dyDescent="0.3">
      <c r="A402">
        <f t="shared" si="6"/>
        <v>13</v>
      </c>
      <c r="B402">
        <v>5</v>
      </c>
      <c r="C402">
        <v>12</v>
      </c>
      <c r="D402" s="3">
        <v>41243</v>
      </c>
      <c r="E402" s="33">
        <v>12</v>
      </c>
      <c r="F402">
        <v>2</v>
      </c>
      <c r="G402" s="10">
        <f>+HLOOKUP(VLOOKUP($B402,$AD$3:$AE$12,2,0),costos_sf!$D$2:$AZ$99,base_mayorista!$A402,0)</f>
        <v>0</v>
      </c>
      <c r="H402" s="10">
        <f>+HLOOKUP(VLOOKUP($B402,$AD$3:$AE$12,2,0),creditos_sf!$D$2:$AY$99,base_mayorista!$A402,0)</f>
        <v>0</v>
      </c>
      <c r="I402" s="10">
        <f>+HLOOKUP(VLOOKUP($B402,$AD$3:$AE$12,2,0),creditos_sf!$D$103:$AY$200,base_mayorista!$A402,0)</f>
        <v>0</v>
      </c>
      <c r="J402" s="10">
        <f>+HLOOKUP(VLOOKUP($B402,$AD$3:$AE$12,2,0),Costo_fondeo!$D$3:$AY$100,base_mayorista!$A402,0)</f>
        <v>0</v>
      </c>
      <c r="K402" s="10">
        <f>+HLOOKUP(VLOOKUP($B402,$AD$3:$AE$12,2,0),Costo_provisiones!$D$3:$AY$100,base_mayorista!$A402,0)</f>
        <v>0</v>
      </c>
      <c r="L402" s="10">
        <f>+HLOOKUP(VLOOKUP($B402,$AD$3:$AE$12,2,0),Morosidad_control!$D$4:$AY$101,base_mayorista!$A402,0)</f>
        <v>0</v>
      </c>
      <c r="M402" s="10">
        <f ca="1">+OFFSET(Capital_2!$D$2,base_mayorista!A402,0)</f>
        <v>3.8090188851336229</v>
      </c>
      <c r="N402" s="10">
        <f>+HLOOKUP(VLOOKUP($B402,$AD$3:$AE$12,2,0),costo_laboral!$E$2:$AZ$99,base_mayorista!$A402,0)</f>
        <v>0</v>
      </c>
      <c r="O402" s="10">
        <f>+HLOOKUP(VLOOKUP($B402,$AD$3:$AE$12,2,0),Participacion1!$D$4:$M$101,base_mayorista!$A402,0)</f>
        <v>0</v>
      </c>
      <c r="P402" s="1"/>
      <c r="Q402" s="10"/>
      <c r="R402" s="10"/>
      <c r="S402" s="10"/>
      <c r="T402" s="14"/>
      <c r="U402" s="38"/>
      <c r="V402" s="38"/>
      <c r="W402" s="38"/>
      <c r="X402" s="38"/>
      <c r="Y402" s="38"/>
      <c r="Z402" s="11"/>
      <c r="AB402" s="38"/>
      <c r="AG402" s="35"/>
    </row>
    <row r="403" spans="1:33" ht="16.5" x14ac:dyDescent="0.3">
      <c r="A403">
        <f t="shared" si="6"/>
        <v>14</v>
      </c>
      <c r="B403">
        <v>5</v>
      </c>
      <c r="C403">
        <v>13</v>
      </c>
      <c r="D403" s="3">
        <v>41274</v>
      </c>
      <c r="E403" s="33">
        <v>12</v>
      </c>
      <c r="F403">
        <v>2</v>
      </c>
      <c r="G403" s="10">
        <f>+HLOOKUP(VLOOKUP($B403,$AD$3:$AE$12,2,0),costos_sf!$D$2:$AZ$99,base_mayorista!$A403,0)</f>
        <v>0</v>
      </c>
      <c r="H403" s="10">
        <f>+HLOOKUP(VLOOKUP($B403,$AD$3:$AE$12,2,0),creditos_sf!$D$2:$AY$99,base_mayorista!$A403,0)</f>
        <v>0</v>
      </c>
      <c r="I403" s="10">
        <f>+HLOOKUP(VLOOKUP($B403,$AD$3:$AE$12,2,0),creditos_sf!$D$103:$AY$200,base_mayorista!$A403,0)</f>
        <v>0</v>
      </c>
      <c r="J403" s="10">
        <f>+HLOOKUP(VLOOKUP($B403,$AD$3:$AE$12,2,0),Costo_fondeo!$D$3:$AY$100,base_mayorista!$A403,0)</f>
        <v>0</v>
      </c>
      <c r="K403" s="10">
        <f>+HLOOKUP(VLOOKUP($B403,$AD$3:$AE$12,2,0),Costo_provisiones!$D$3:$AY$100,base_mayorista!$A403,0)</f>
        <v>0</v>
      </c>
      <c r="L403" s="10">
        <f>+HLOOKUP(VLOOKUP($B403,$AD$3:$AE$12,2,0),Morosidad_control!$D$4:$AY$101,base_mayorista!$A403,0)</f>
        <v>0</v>
      </c>
      <c r="M403" s="10">
        <f ca="1">+OFFSET(Capital_2!$D$2,base_mayorista!A403,0)</f>
        <v>3.8327018844682854</v>
      </c>
      <c r="N403" s="10">
        <f>+HLOOKUP(VLOOKUP($B403,$AD$3:$AE$12,2,0),costo_laboral!$E$2:$AZ$99,base_mayorista!$A403,0)</f>
        <v>0</v>
      </c>
      <c r="O403" s="10">
        <f>+HLOOKUP(VLOOKUP($B403,$AD$3:$AE$12,2,0),Participacion1!$D$4:$M$101,base_mayorista!$A403,0)</f>
        <v>0</v>
      </c>
      <c r="P403" s="1"/>
      <c r="Q403" s="10"/>
      <c r="R403" s="10"/>
      <c r="S403" s="10"/>
      <c r="T403" s="14"/>
      <c r="U403" s="38"/>
      <c r="V403" s="38"/>
      <c r="W403" s="38"/>
      <c r="X403" s="38"/>
      <c r="Y403" s="38"/>
      <c r="Z403" s="11"/>
      <c r="AB403" s="38"/>
      <c r="AG403" s="35"/>
    </row>
    <row r="404" spans="1:33" ht="16.5" x14ac:dyDescent="0.3">
      <c r="A404">
        <f t="shared" si="6"/>
        <v>15</v>
      </c>
      <c r="B404">
        <v>5</v>
      </c>
      <c r="C404">
        <v>14</v>
      </c>
      <c r="D404" s="3">
        <v>41305</v>
      </c>
      <c r="E404" s="33">
        <v>13</v>
      </c>
      <c r="F404">
        <v>2</v>
      </c>
      <c r="G404" s="10">
        <f>+HLOOKUP(VLOOKUP($B404,$AD$3:$AE$12,2,0),costos_sf!$D$2:$AZ$99,base_mayorista!$A404,0)</f>
        <v>0</v>
      </c>
      <c r="H404" s="10">
        <f>+HLOOKUP(VLOOKUP($B404,$AD$3:$AE$12,2,0),creditos_sf!$D$2:$AY$99,base_mayorista!$A404,0)</f>
        <v>0</v>
      </c>
      <c r="I404" s="10">
        <f>+HLOOKUP(VLOOKUP($B404,$AD$3:$AE$12,2,0),creditos_sf!$D$103:$AY$200,base_mayorista!$A404,0)</f>
        <v>0</v>
      </c>
      <c r="J404" s="10">
        <f>+HLOOKUP(VLOOKUP($B404,$AD$3:$AE$12,2,0),Costo_fondeo!$D$3:$AY$100,base_mayorista!$A404,0)</f>
        <v>0</v>
      </c>
      <c r="K404" s="10">
        <f>+HLOOKUP(VLOOKUP($B404,$AD$3:$AE$12,2,0),Costo_provisiones!$D$3:$AY$100,base_mayorista!$A404,0)</f>
        <v>0</v>
      </c>
      <c r="L404" s="10">
        <f>+HLOOKUP(VLOOKUP($B404,$AD$3:$AE$12,2,0),Morosidad_control!$D$4:$AY$101,base_mayorista!$A404,0)</f>
        <v>0</v>
      </c>
      <c r="M404" s="10">
        <f ca="1">+OFFSET(Capital_2!$D$2,base_mayorista!A404,0)</f>
        <v>3.850163299057161</v>
      </c>
      <c r="N404" s="10">
        <f>+HLOOKUP(VLOOKUP($B404,$AD$3:$AE$12,2,0),costo_laboral!$E$2:$AZ$99,base_mayorista!$A404,0)</f>
        <v>0</v>
      </c>
      <c r="O404" s="10">
        <f>+HLOOKUP(VLOOKUP($B404,$AD$3:$AE$12,2,0),Participacion1!$D$4:$M$101,base_mayorista!$A404,0)</f>
        <v>0</v>
      </c>
      <c r="P404" s="1"/>
      <c r="Q404" s="10"/>
      <c r="R404" s="10"/>
      <c r="S404" s="10"/>
      <c r="T404" s="14"/>
      <c r="U404" s="38"/>
      <c r="V404" s="38"/>
      <c r="W404" s="38"/>
      <c r="X404" s="38"/>
      <c r="Y404" s="38"/>
      <c r="Z404" s="11"/>
      <c r="AB404" s="38"/>
      <c r="AG404" s="35"/>
    </row>
    <row r="405" spans="1:33" ht="16.5" x14ac:dyDescent="0.3">
      <c r="A405">
        <f t="shared" si="6"/>
        <v>16</v>
      </c>
      <c r="B405">
        <v>5</v>
      </c>
      <c r="C405">
        <v>15</v>
      </c>
      <c r="D405" s="3">
        <v>41333</v>
      </c>
      <c r="E405" s="33">
        <v>13</v>
      </c>
      <c r="F405">
        <v>2</v>
      </c>
      <c r="G405" s="10">
        <f>+HLOOKUP(VLOOKUP($B405,$AD$3:$AE$12,2,0),costos_sf!$D$2:$AZ$99,base_mayorista!$A405,0)</f>
        <v>0</v>
      </c>
      <c r="H405" s="10">
        <f>+HLOOKUP(VLOOKUP($B405,$AD$3:$AE$12,2,0),creditos_sf!$D$2:$AY$99,base_mayorista!$A405,0)</f>
        <v>0</v>
      </c>
      <c r="I405" s="10">
        <f>+HLOOKUP(VLOOKUP($B405,$AD$3:$AE$12,2,0),creditos_sf!$D$103:$AY$200,base_mayorista!$A405,0)</f>
        <v>0</v>
      </c>
      <c r="J405" s="10">
        <f>+HLOOKUP(VLOOKUP($B405,$AD$3:$AE$12,2,0),Costo_fondeo!$D$3:$AY$100,base_mayorista!$A405,0)</f>
        <v>0</v>
      </c>
      <c r="K405" s="10">
        <f>+HLOOKUP(VLOOKUP($B405,$AD$3:$AE$12,2,0),Costo_provisiones!$D$3:$AY$100,base_mayorista!$A405,0)</f>
        <v>0</v>
      </c>
      <c r="L405" s="10">
        <f>+HLOOKUP(VLOOKUP($B405,$AD$3:$AE$12,2,0),Morosidad_control!$D$4:$AY$101,base_mayorista!$A405,0)</f>
        <v>0</v>
      </c>
      <c r="M405" s="10">
        <f ca="1">+OFFSET(Capital_2!$D$2,base_mayorista!A405,0)</f>
        <v>3.8660657399921172</v>
      </c>
      <c r="N405" s="10">
        <f>+HLOOKUP(VLOOKUP($B405,$AD$3:$AE$12,2,0),costo_laboral!$E$2:$AZ$99,base_mayorista!$A405,0)</f>
        <v>0</v>
      </c>
      <c r="O405" s="10">
        <f>+HLOOKUP(VLOOKUP($B405,$AD$3:$AE$12,2,0),Participacion1!$D$4:$M$101,base_mayorista!$A405,0)</f>
        <v>0</v>
      </c>
      <c r="P405" s="1"/>
      <c r="Q405" s="10"/>
      <c r="R405" s="10"/>
      <c r="S405" s="10"/>
      <c r="T405" s="14"/>
      <c r="U405" s="38"/>
      <c r="V405" s="38"/>
      <c r="W405" s="38"/>
      <c r="X405" s="38"/>
      <c r="Y405" s="38"/>
      <c r="Z405" s="11"/>
      <c r="AB405" s="38"/>
      <c r="AG405" s="35"/>
    </row>
    <row r="406" spans="1:33" ht="16.5" x14ac:dyDescent="0.3">
      <c r="A406">
        <f t="shared" si="6"/>
        <v>17</v>
      </c>
      <c r="B406">
        <v>5</v>
      </c>
      <c r="C406">
        <v>16</v>
      </c>
      <c r="D406" s="3">
        <v>41364</v>
      </c>
      <c r="E406" s="33">
        <v>13</v>
      </c>
      <c r="F406">
        <v>2</v>
      </c>
      <c r="G406" s="10">
        <f>+HLOOKUP(VLOOKUP($B406,$AD$3:$AE$12,2,0),costos_sf!$D$2:$AZ$99,base_mayorista!$A406,0)</f>
        <v>0</v>
      </c>
      <c r="H406" s="10">
        <f>+HLOOKUP(VLOOKUP($B406,$AD$3:$AE$12,2,0),creditos_sf!$D$2:$AY$99,base_mayorista!$A406,0)</f>
        <v>0</v>
      </c>
      <c r="I406" s="10">
        <f>+HLOOKUP(VLOOKUP($B406,$AD$3:$AE$12,2,0),creditos_sf!$D$103:$AY$200,base_mayorista!$A406,0)</f>
        <v>0</v>
      </c>
      <c r="J406" s="10">
        <f>+HLOOKUP(VLOOKUP($B406,$AD$3:$AE$12,2,0),Costo_fondeo!$D$3:$AY$100,base_mayorista!$A406,0)</f>
        <v>0</v>
      </c>
      <c r="K406" s="10">
        <f>+HLOOKUP(VLOOKUP($B406,$AD$3:$AE$12,2,0),Costo_provisiones!$D$3:$AY$100,base_mayorista!$A406,0)</f>
        <v>0</v>
      </c>
      <c r="L406" s="10">
        <f>+HLOOKUP(VLOOKUP($B406,$AD$3:$AE$12,2,0),Morosidad_control!$D$4:$AY$101,base_mayorista!$A406,0)</f>
        <v>0</v>
      </c>
      <c r="M406" s="10">
        <f ca="1">+OFFSET(Capital_2!$D$2,base_mayorista!A406,0)</f>
        <v>3.8754391719680488</v>
      </c>
      <c r="N406" s="10">
        <f>+HLOOKUP(VLOOKUP($B406,$AD$3:$AE$12,2,0),costo_laboral!$E$2:$AZ$99,base_mayorista!$A406,0)</f>
        <v>0</v>
      </c>
      <c r="O406" s="10">
        <f>+HLOOKUP(VLOOKUP($B406,$AD$3:$AE$12,2,0),Participacion1!$D$4:$M$101,base_mayorista!$A406,0)</f>
        <v>0</v>
      </c>
      <c r="P406" s="1"/>
      <c r="Q406" s="10"/>
      <c r="R406" s="10"/>
      <c r="S406" s="10"/>
      <c r="T406" s="14"/>
      <c r="U406" s="38"/>
      <c r="V406" s="38"/>
      <c r="W406" s="38"/>
      <c r="X406" s="38"/>
      <c r="Y406" s="38"/>
      <c r="Z406" s="11"/>
      <c r="AB406" s="38"/>
      <c r="AG406" s="35"/>
    </row>
    <row r="407" spans="1:33" ht="16.5" x14ac:dyDescent="0.3">
      <c r="A407">
        <f t="shared" si="6"/>
        <v>18</v>
      </c>
      <c r="B407">
        <v>5</v>
      </c>
      <c r="C407">
        <v>17</v>
      </c>
      <c r="D407" s="3">
        <v>41394</v>
      </c>
      <c r="E407" s="33">
        <v>13</v>
      </c>
      <c r="F407">
        <v>2</v>
      </c>
      <c r="G407" s="10">
        <f>+HLOOKUP(VLOOKUP($B407,$AD$3:$AE$12,2,0),costos_sf!$D$2:$AZ$99,base_mayorista!$A407,0)</f>
        <v>0</v>
      </c>
      <c r="H407" s="10">
        <f>+HLOOKUP(VLOOKUP($B407,$AD$3:$AE$12,2,0),creditos_sf!$D$2:$AY$99,base_mayorista!$A407,0)</f>
        <v>0</v>
      </c>
      <c r="I407" s="10">
        <f>+HLOOKUP(VLOOKUP($B407,$AD$3:$AE$12,2,0),creditos_sf!$D$103:$AY$200,base_mayorista!$A407,0)</f>
        <v>0</v>
      </c>
      <c r="J407" s="10">
        <f>+HLOOKUP(VLOOKUP($B407,$AD$3:$AE$12,2,0),Costo_fondeo!$D$3:$AY$100,base_mayorista!$A407,0)</f>
        <v>0</v>
      </c>
      <c r="K407" s="10">
        <f>+HLOOKUP(VLOOKUP($B407,$AD$3:$AE$12,2,0),Costo_provisiones!$D$3:$AY$100,base_mayorista!$A407,0)</f>
        <v>0</v>
      </c>
      <c r="L407" s="10">
        <f>+HLOOKUP(VLOOKUP($B407,$AD$3:$AE$12,2,0),Morosidad_control!$D$4:$AY$101,base_mayorista!$A407,0)</f>
        <v>0</v>
      </c>
      <c r="M407" s="10">
        <f ca="1">+OFFSET(Capital_2!$D$2,base_mayorista!A407,0)</f>
        <v>3.8611269429337338</v>
      </c>
      <c r="N407" s="10">
        <f>+HLOOKUP(VLOOKUP($B407,$AD$3:$AE$12,2,0),costo_laboral!$E$2:$AZ$99,base_mayorista!$A407,0)</f>
        <v>0</v>
      </c>
      <c r="O407" s="10">
        <f>+HLOOKUP(VLOOKUP($B407,$AD$3:$AE$12,2,0),Participacion1!$D$4:$M$101,base_mayorista!$A407,0)</f>
        <v>0</v>
      </c>
      <c r="P407" s="1"/>
      <c r="Q407" s="10"/>
      <c r="R407" s="10"/>
      <c r="S407" s="10"/>
      <c r="T407" s="14"/>
      <c r="U407" s="38"/>
      <c r="V407" s="38"/>
      <c r="W407" s="38"/>
      <c r="X407" s="38"/>
      <c r="Y407" s="38"/>
      <c r="Z407" s="11"/>
      <c r="AB407" s="38"/>
      <c r="AG407" s="35"/>
    </row>
    <row r="408" spans="1:33" ht="16.5" x14ac:dyDescent="0.3">
      <c r="A408">
        <f t="shared" si="6"/>
        <v>19</v>
      </c>
      <c r="B408">
        <v>5</v>
      </c>
      <c r="C408">
        <v>18</v>
      </c>
      <c r="D408" s="3">
        <v>41425</v>
      </c>
      <c r="E408" s="33">
        <v>13</v>
      </c>
      <c r="F408">
        <v>2</v>
      </c>
      <c r="G408" s="10">
        <f>+HLOOKUP(VLOOKUP($B408,$AD$3:$AE$12,2,0),costos_sf!$D$2:$AZ$99,base_mayorista!$A408,0)</f>
        <v>0</v>
      </c>
      <c r="H408" s="10">
        <f>+HLOOKUP(VLOOKUP($B408,$AD$3:$AE$12,2,0),creditos_sf!$D$2:$AY$99,base_mayorista!$A408,0)</f>
        <v>0</v>
      </c>
      <c r="I408" s="10">
        <f>+HLOOKUP(VLOOKUP($B408,$AD$3:$AE$12,2,0),creditos_sf!$D$103:$AY$200,base_mayorista!$A408,0)</f>
        <v>0</v>
      </c>
      <c r="J408" s="10">
        <f>+HLOOKUP(VLOOKUP($B408,$AD$3:$AE$12,2,0),Costo_fondeo!$D$3:$AY$100,base_mayorista!$A408,0)</f>
        <v>0</v>
      </c>
      <c r="K408" s="10">
        <f>+HLOOKUP(VLOOKUP($B408,$AD$3:$AE$12,2,0),Costo_provisiones!$D$3:$AY$100,base_mayorista!$A408,0)</f>
        <v>0</v>
      </c>
      <c r="L408" s="10">
        <f>+HLOOKUP(VLOOKUP($B408,$AD$3:$AE$12,2,0),Morosidad_control!$D$4:$AY$101,base_mayorista!$A408,0)</f>
        <v>0</v>
      </c>
      <c r="M408" s="10">
        <f ca="1">+OFFSET(Capital_2!$D$2,base_mayorista!A408,0)</f>
        <v>3.8158367264519906</v>
      </c>
      <c r="N408" s="10">
        <f>+HLOOKUP(VLOOKUP($B408,$AD$3:$AE$12,2,0),costo_laboral!$E$2:$AZ$99,base_mayorista!$A408,0)</f>
        <v>0</v>
      </c>
      <c r="O408" s="10">
        <f>+HLOOKUP(VLOOKUP($B408,$AD$3:$AE$12,2,0),Participacion1!$D$4:$M$101,base_mayorista!$A408,0)</f>
        <v>0</v>
      </c>
      <c r="P408" s="1"/>
      <c r="Q408" s="10"/>
      <c r="R408" s="10"/>
      <c r="S408" s="10"/>
      <c r="T408" s="14"/>
      <c r="U408" s="38"/>
      <c r="V408" s="38"/>
      <c r="W408" s="38"/>
      <c r="X408" s="38"/>
      <c r="Y408" s="38"/>
      <c r="Z408" s="11"/>
      <c r="AB408" s="38"/>
      <c r="AG408" s="35"/>
    </row>
    <row r="409" spans="1:33" ht="16.5" x14ac:dyDescent="0.3">
      <c r="A409">
        <f t="shared" si="6"/>
        <v>20</v>
      </c>
      <c r="B409">
        <v>5</v>
      </c>
      <c r="C409">
        <v>19</v>
      </c>
      <c r="D409" s="3">
        <v>41455</v>
      </c>
      <c r="E409" s="33">
        <v>13</v>
      </c>
      <c r="F409">
        <v>2</v>
      </c>
      <c r="G409" s="10">
        <f>+HLOOKUP(VLOOKUP($B409,$AD$3:$AE$12,2,0),costos_sf!$D$2:$AZ$99,base_mayorista!$A409,0)</f>
        <v>0</v>
      </c>
      <c r="H409" s="10">
        <f>+HLOOKUP(VLOOKUP($B409,$AD$3:$AE$12,2,0),creditos_sf!$D$2:$AY$99,base_mayorista!$A409,0)</f>
        <v>0</v>
      </c>
      <c r="I409" s="10">
        <f>+HLOOKUP(VLOOKUP($B409,$AD$3:$AE$12,2,0),creditos_sf!$D$103:$AY$200,base_mayorista!$A409,0)</f>
        <v>0</v>
      </c>
      <c r="J409" s="10">
        <f>+HLOOKUP(VLOOKUP($B409,$AD$3:$AE$12,2,0),Costo_fondeo!$D$3:$AY$100,base_mayorista!$A409,0)</f>
        <v>0</v>
      </c>
      <c r="K409" s="10">
        <f>+HLOOKUP(VLOOKUP($B409,$AD$3:$AE$12,2,0),Costo_provisiones!$D$3:$AY$100,base_mayorista!$A409,0)</f>
        <v>0</v>
      </c>
      <c r="L409" s="10">
        <f>+HLOOKUP(VLOOKUP($B409,$AD$3:$AE$12,2,0),Morosidad_control!$D$4:$AY$101,base_mayorista!$A409,0)</f>
        <v>0</v>
      </c>
      <c r="M409" s="10">
        <f ca="1">+OFFSET(Capital_2!$D$2,base_mayorista!A409,0)</f>
        <v>3.777787965810723</v>
      </c>
      <c r="N409" s="10">
        <f>+HLOOKUP(VLOOKUP($B409,$AD$3:$AE$12,2,0),costo_laboral!$E$2:$AZ$99,base_mayorista!$A409,0)</f>
        <v>0</v>
      </c>
      <c r="O409" s="10">
        <f>+HLOOKUP(VLOOKUP($B409,$AD$3:$AE$12,2,0),Participacion1!$D$4:$M$101,base_mayorista!$A409,0)</f>
        <v>0</v>
      </c>
      <c r="P409" s="1"/>
      <c r="Q409" s="10"/>
      <c r="R409" s="10"/>
      <c r="S409" s="10"/>
      <c r="T409" s="14"/>
      <c r="U409" s="38"/>
      <c r="V409" s="38"/>
      <c r="W409" s="38"/>
      <c r="X409" s="38"/>
      <c r="Y409" s="38"/>
      <c r="Z409" s="11"/>
      <c r="AB409" s="38"/>
      <c r="AG409" s="35"/>
    </row>
    <row r="410" spans="1:33" ht="16.5" x14ac:dyDescent="0.3">
      <c r="A410">
        <f t="shared" si="6"/>
        <v>21</v>
      </c>
      <c r="B410">
        <v>5</v>
      </c>
      <c r="C410">
        <v>20</v>
      </c>
      <c r="D410" s="3">
        <v>41486</v>
      </c>
      <c r="E410" s="33">
        <v>13</v>
      </c>
      <c r="F410">
        <v>2</v>
      </c>
      <c r="G410" s="10">
        <f>+HLOOKUP(VLOOKUP($B410,$AD$3:$AE$12,2,0),costos_sf!$D$2:$AZ$99,base_mayorista!$A410,0)</f>
        <v>0</v>
      </c>
      <c r="H410" s="10">
        <f>+HLOOKUP(VLOOKUP($B410,$AD$3:$AE$12,2,0),creditos_sf!$D$2:$AY$99,base_mayorista!$A410,0)</f>
        <v>0</v>
      </c>
      <c r="I410" s="10">
        <f>+HLOOKUP(VLOOKUP($B410,$AD$3:$AE$12,2,0),creditos_sf!$D$103:$AY$200,base_mayorista!$A410,0)</f>
        <v>0</v>
      </c>
      <c r="J410" s="10">
        <f>+HLOOKUP(VLOOKUP($B410,$AD$3:$AE$12,2,0),Costo_fondeo!$D$3:$AY$100,base_mayorista!$A410,0)</f>
        <v>0</v>
      </c>
      <c r="K410" s="10">
        <f>+HLOOKUP(VLOOKUP($B410,$AD$3:$AE$12,2,0),Costo_provisiones!$D$3:$AY$100,base_mayorista!$A410,0)</f>
        <v>0</v>
      </c>
      <c r="L410" s="10">
        <f>+HLOOKUP(VLOOKUP($B410,$AD$3:$AE$12,2,0),Morosidad_control!$D$4:$AY$101,base_mayorista!$A410,0)</f>
        <v>0</v>
      </c>
      <c r="M410" s="10">
        <f ca="1">+OFFSET(Capital_2!$D$2,base_mayorista!A410,0)</f>
        <v>3.7289387467323043</v>
      </c>
      <c r="N410" s="10">
        <f>+HLOOKUP(VLOOKUP($B410,$AD$3:$AE$12,2,0),costo_laboral!$E$2:$AZ$99,base_mayorista!$A410,0)</f>
        <v>0</v>
      </c>
      <c r="O410" s="10">
        <f>+HLOOKUP(VLOOKUP($B410,$AD$3:$AE$12,2,0),Participacion1!$D$4:$M$101,base_mayorista!$A410,0)</f>
        <v>0</v>
      </c>
      <c r="P410" s="1"/>
      <c r="Q410" s="10"/>
      <c r="R410" s="10"/>
      <c r="S410" s="10"/>
      <c r="T410" s="14"/>
      <c r="U410" s="38"/>
      <c r="V410" s="38"/>
      <c r="W410" s="38"/>
      <c r="X410" s="38"/>
      <c r="Y410" s="38"/>
      <c r="Z410" s="11"/>
      <c r="AB410" s="38"/>
      <c r="AG410" s="35"/>
    </row>
    <row r="411" spans="1:33" ht="16.5" x14ac:dyDescent="0.3">
      <c r="A411">
        <f t="shared" si="6"/>
        <v>22</v>
      </c>
      <c r="B411">
        <v>5</v>
      </c>
      <c r="C411">
        <v>21</v>
      </c>
      <c r="D411" s="3">
        <v>41517</v>
      </c>
      <c r="E411" s="33">
        <v>13</v>
      </c>
      <c r="F411">
        <v>2</v>
      </c>
      <c r="G411" s="10">
        <f>+HLOOKUP(VLOOKUP($B411,$AD$3:$AE$12,2,0),costos_sf!$D$2:$AZ$99,base_mayorista!$A411,0)</f>
        <v>0</v>
      </c>
      <c r="H411" s="10">
        <f>+HLOOKUP(VLOOKUP($B411,$AD$3:$AE$12,2,0),creditos_sf!$D$2:$AY$99,base_mayorista!$A411,0)</f>
        <v>0</v>
      </c>
      <c r="I411" s="10">
        <f>+HLOOKUP(VLOOKUP($B411,$AD$3:$AE$12,2,0),creditos_sf!$D$103:$AY$200,base_mayorista!$A411,0)</f>
        <v>0</v>
      </c>
      <c r="J411" s="10">
        <f>+HLOOKUP(VLOOKUP($B411,$AD$3:$AE$12,2,0),Costo_fondeo!$D$3:$AY$100,base_mayorista!$A411,0)</f>
        <v>0</v>
      </c>
      <c r="K411" s="10">
        <f>+HLOOKUP(VLOOKUP($B411,$AD$3:$AE$12,2,0),Costo_provisiones!$D$3:$AY$100,base_mayorista!$A411,0)</f>
        <v>0</v>
      </c>
      <c r="L411" s="10">
        <f>+HLOOKUP(VLOOKUP($B411,$AD$3:$AE$12,2,0),Morosidad_control!$D$4:$AY$101,base_mayorista!$A411,0)</f>
        <v>0</v>
      </c>
      <c r="M411" s="10">
        <f ca="1">+OFFSET(Capital_2!$D$2,base_mayorista!A411,0)</f>
        <v>3.6888980520732653</v>
      </c>
      <c r="N411" s="10">
        <f>+HLOOKUP(VLOOKUP($B411,$AD$3:$AE$12,2,0),costo_laboral!$E$2:$AZ$99,base_mayorista!$A411,0)</f>
        <v>0</v>
      </c>
      <c r="O411" s="10">
        <f>+HLOOKUP(VLOOKUP($B411,$AD$3:$AE$12,2,0),Participacion1!$D$4:$M$101,base_mayorista!$A411,0)</f>
        <v>0</v>
      </c>
      <c r="P411" s="1"/>
      <c r="Q411" s="10"/>
      <c r="R411" s="10"/>
      <c r="S411" s="10"/>
      <c r="T411" s="14"/>
      <c r="U411" s="38"/>
      <c r="V411" s="38"/>
      <c r="W411" s="38"/>
      <c r="X411" s="38"/>
      <c r="Y411" s="38"/>
      <c r="Z411" s="11"/>
      <c r="AB411" s="38"/>
      <c r="AG411" s="35"/>
    </row>
    <row r="412" spans="1:33" ht="16.5" x14ac:dyDescent="0.3">
      <c r="A412">
        <f t="shared" si="6"/>
        <v>23</v>
      </c>
      <c r="B412">
        <v>5</v>
      </c>
      <c r="C412">
        <v>22</v>
      </c>
      <c r="D412" s="3">
        <v>41547</v>
      </c>
      <c r="E412" s="33">
        <v>13</v>
      </c>
      <c r="F412">
        <v>2</v>
      </c>
      <c r="G412" s="10">
        <f>+HLOOKUP(VLOOKUP($B412,$AD$3:$AE$12,2,0),costos_sf!$D$2:$AZ$99,base_mayorista!$A412,0)</f>
        <v>0</v>
      </c>
      <c r="H412" s="10">
        <f>+HLOOKUP(VLOOKUP($B412,$AD$3:$AE$12,2,0),creditos_sf!$D$2:$AY$99,base_mayorista!$A412,0)</f>
        <v>0</v>
      </c>
      <c r="I412" s="10">
        <f>+HLOOKUP(VLOOKUP($B412,$AD$3:$AE$12,2,0),creditos_sf!$D$103:$AY$200,base_mayorista!$A412,0)</f>
        <v>0</v>
      </c>
      <c r="J412" s="10">
        <f>+HLOOKUP(VLOOKUP($B412,$AD$3:$AE$12,2,0),Costo_fondeo!$D$3:$AY$100,base_mayorista!$A412,0)</f>
        <v>0</v>
      </c>
      <c r="K412" s="10">
        <f>+HLOOKUP(VLOOKUP($B412,$AD$3:$AE$12,2,0),Costo_provisiones!$D$3:$AY$100,base_mayorista!$A412,0)</f>
        <v>0</v>
      </c>
      <c r="L412" s="10">
        <f>+HLOOKUP(VLOOKUP($B412,$AD$3:$AE$12,2,0),Morosidad_control!$D$4:$AY$101,base_mayorista!$A412,0)</f>
        <v>0</v>
      </c>
      <c r="M412" s="10">
        <f ca="1">+OFFSET(Capital_2!$D$2,base_mayorista!A412,0)</f>
        <v>3.6532457928608841</v>
      </c>
      <c r="N412" s="10">
        <f>+HLOOKUP(VLOOKUP($B412,$AD$3:$AE$12,2,0),costo_laboral!$E$2:$AZ$99,base_mayorista!$A412,0)</f>
        <v>0</v>
      </c>
      <c r="O412" s="10">
        <f>+HLOOKUP(VLOOKUP($B412,$AD$3:$AE$12,2,0),Participacion1!$D$4:$M$101,base_mayorista!$A412,0)</f>
        <v>0</v>
      </c>
      <c r="P412" s="1"/>
      <c r="Q412" s="10"/>
      <c r="R412" s="10"/>
      <c r="S412" s="10"/>
      <c r="T412" s="14"/>
      <c r="U412" s="38"/>
      <c r="V412" s="38"/>
      <c r="W412" s="38"/>
      <c r="X412" s="38"/>
      <c r="Y412" s="38"/>
      <c r="Z412" s="11"/>
      <c r="AB412" s="38"/>
      <c r="AG412" s="35"/>
    </row>
    <row r="413" spans="1:33" ht="16.5" x14ac:dyDescent="0.3">
      <c r="A413">
        <f t="shared" si="6"/>
        <v>24</v>
      </c>
      <c r="B413">
        <v>5</v>
      </c>
      <c r="C413">
        <v>23</v>
      </c>
      <c r="D413" s="3">
        <v>41578</v>
      </c>
      <c r="E413" s="33">
        <v>13</v>
      </c>
      <c r="F413">
        <v>2</v>
      </c>
      <c r="G413" s="10">
        <f>+HLOOKUP(VLOOKUP($B413,$AD$3:$AE$12,2,0),costos_sf!$D$2:$AZ$99,base_mayorista!$A413,0)</f>
        <v>0</v>
      </c>
      <c r="H413" s="10">
        <f>+HLOOKUP(VLOOKUP($B413,$AD$3:$AE$12,2,0),creditos_sf!$D$2:$AY$99,base_mayorista!$A413,0)</f>
        <v>0</v>
      </c>
      <c r="I413" s="10">
        <f>+HLOOKUP(VLOOKUP($B413,$AD$3:$AE$12,2,0),creditos_sf!$D$103:$AY$200,base_mayorista!$A413,0)</f>
        <v>0</v>
      </c>
      <c r="J413" s="10">
        <f>+HLOOKUP(VLOOKUP($B413,$AD$3:$AE$12,2,0),Costo_fondeo!$D$3:$AY$100,base_mayorista!$A413,0)</f>
        <v>0</v>
      </c>
      <c r="K413" s="10">
        <f>+HLOOKUP(VLOOKUP($B413,$AD$3:$AE$12,2,0),Costo_provisiones!$D$3:$AY$100,base_mayorista!$A413,0)</f>
        <v>0</v>
      </c>
      <c r="L413" s="10">
        <f>+HLOOKUP(VLOOKUP($B413,$AD$3:$AE$12,2,0),Morosidad_control!$D$4:$AY$101,base_mayorista!$A413,0)</f>
        <v>0</v>
      </c>
      <c r="M413" s="10">
        <f ca="1">+OFFSET(Capital_2!$D$2,base_mayorista!A413,0)</f>
        <v>3.6199379690818381</v>
      </c>
      <c r="N413" s="10">
        <f>+HLOOKUP(VLOOKUP($B413,$AD$3:$AE$12,2,0),costo_laboral!$E$2:$AZ$99,base_mayorista!$A413,0)</f>
        <v>0</v>
      </c>
      <c r="O413" s="10">
        <f>+HLOOKUP(VLOOKUP($B413,$AD$3:$AE$12,2,0),Participacion1!$D$4:$M$101,base_mayorista!$A413,0)</f>
        <v>0</v>
      </c>
      <c r="P413" s="1"/>
      <c r="Q413" s="10"/>
      <c r="R413" s="10"/>
      <c r="S413" s="10"/>
      <c r="T413" s="14"/>
      <c r="U413" s="38"/>
      <c r="V413" s="38"/>
      <c r="W413" s="38"/>
      <c r="X413" s="38"/>
      <c r="Y413" s="38"/>
      <c r="Z413" s="11"/>
      <c r="AB413" s="38"/>
      <c r="AG413" s="35"/>
    </row>
    <row r="414" spans="1:33" ht="16.5" x14ac:dyDescent="0.3">
      <c r="A414">
        <f t="shared" si="6"/>
        <v>25</v>
      </c>
      <c r="B414">
        <v>5</v>
      </c>
      <c r="C414">
        <v>24</v>
      </c>
      <c r="D414" s="3">
        <v>41608</v>
      </c>
      <c r="E414" s="33">
        <v>13</v>
      </c>
      <c r="F414">
        <v>2</v>
      </c>
      <c r="G414" s="10">
        <f>+HLOOKUP(VLOOKUP($B414,$AD$3:$AE$12,2,0),costos_sf!$D$2:$AZ$99,base_mayorista!$A414,0)</f>
        <v>0</v>
      </c>
      <c r="H414" s="10">
        <f>+HLOOKUP(VLOOKUP($B414,$AD$3:$AE$12,2,0),creditos_sf!$D$2:$AY$99,base_mayorista!$A414,0)</f>
        <v>0</v>
      </c>
      <c r="I414" s="10">
        <f>+HLOOKUP(VLOOKUP($B414,$AD$3:$AE$12,2,0),creditos_sf!$D$103:$AY$200,base_mayorista!$A414,0)</f>
        <v>0</v>
      </c>
      <c r="J414" s="10">
        <f>+HLOOKUP(VLOOKUP($B414,$AD$3:$AE$12,2,0),Costo_fondeo!$D$3:$AY$100,base_mayorista!$A414,0)</f>
        <v>0</v>
      </c>
      <c r="K414" s="10">
        <f>+HLOOKUP(VLOOKUP($B414,$AD$3:$AE$12,2,0),Costo_provisiones!$D$3:$AY$100,base_mayorista!$A414,0)</f>
        <v>0</v>
      </c>
      <c r="L414" s="10">
        <f>+HLOOKUP(VLOOKUP($B414,$AD$3:$AE$12,2,0),Morosidad_control!$D$4:$AY$101,base_mayorista!$A414,0)</f>
        <v>0</v>
      </c>
      <c r="M414" s="10">
        <f ca="1">+OFFSET(Capital_2!$D$2,base_mayorista!A414,0)</f>
        <v>3.5647933704456456</v>
      </c>
      <c r="N414" s="10">
        <f>+HLOOKUP(VLOOKUP($B414,$AD$3:$AE$12,2,0),costo_laboral!$E$2:$AZ$99,base_mayorista!$A414,0)</f>
        <v>0</v>
      </c>
      <c r="O414" s="10">
        <f>+HLOOKUP(VLOOKUP($B414,$AD$3:$AE$12,2,0),Participacion1!$D$4:$M$101,base_mayorista!$A414,0)</f>
        <v>0</v>
      </c>
      <c r="P414" s="1"/>
      <c r="Q414" s="10"/>
      <c r="R414" s="10"/>
      <c r="S414" s="10"/>
      <c r="T414" s="14"/>
      <c r="U414" s="38"/>
      <c r="V414" s="38"/>
      <c r="W414" s="38"/>
      <c r="X414" s="38"/>
      <c r="Y414" s="38"/>
      <c r="Z414" s="11"/>
      <c r="AB414" s="38"/>
      <c r="AG414" s="35"/>
    </row>
    <row r="415" spans="1:33" ht="16.5" x14ac:dyDescent="0.3">
      <c r="A415">
        <f t="shared" si="6"/>
        <v>26</v>
      </c>
      <c r="B415">
        <v>5</v>
      </c>
      <c r="C415">
        <v>25</v>
      </c>
      <c r="D415" s="3">
        <v>41639</v>
      </c>
      <c r="E415" s="33">
        <v>13</v>
      </c>
      <c r="F415">
        <v>2</v>
      </c>
      <c r="G415" s="10">
        <f>+HLOOKUP(VLOOKUP($B415,$AD$3:$AE$12,2,0),costos_sf!$D$2:$AZ$99,base_mayorista!$A415,0)</f>
        <v>0</v>
      </c>
      <c r="H415" s="10">
        <f>+HLOOKUP(VLOOKUP($B415,$AD$3:$AE$12,2,0),creditos_sf!$D$2:$AY$99,base_mayorista!$A415,0)</f>
        <v>0</v>
      </c>
      <c r="I415" s="10">
        <f>+HLOOKUP(VLOOKUP($B415,$AD$3:$AE$12,2,0),creditos_sf!$D$103:$AY$200,base_mayorista!$A415,0)</f>
        <v>0</v>
      </c>
      <c r="J415" s="10">
        <f>+HLOOKUP(VLOOKUP($B415,$AD$3:$AE$12,2,0),Costo_fondeo!$D$3:$AY$100,base_mayorista!$A415,0)</f>
        <v>0</v>
      </c>
      <c r="K415" s="10">
        <f>+HLOOKUP(VLOOKUP($B415,$AD$3:$AE$12,2,0),Costo_provisiones!$D$3:$AY$100,base_mayorista!$A415,0)</f>
        <v>0</v>
      </c>
      <c r="L415" s="10">
        <f>+HLOOKUP(VLOOKUP($B415,$AD$3:$AE$12,2,0),Morosidad_control!$D$4:$AY$101,base_mayorista!$A415,0)</f>
        <v>0</v>
      </c>
      <c r="M415" s="10">
        <f ca="1">+OFFSET(Capital_2!$D$2,base_mayorista!A415,0)</f>
        <v>3.5095726367283766</v>
      </c>
      <c r="N415" s="10">
        <f>+HLOOKUP(VLOOKUP($B415,$AD$3:$AE$12,2,0),costo_laboral!$E$2:$AZ$99,base_mayorista!$A415,0)</f>
        <v>0</v>
      </c>
      <c r="O415" s="10">
        <f>+HLOOKUP(VLOOKUP($B415,$AD$3:$AE$12,2,0),Participacion1!$D$4:$M$101,base_mayorista!$A415,0)</f>
        <v>0</v>
      </c>
      <c r="P415" s="1"/>
      <c r="Q415" s="10"/>
      <c r="R415" s="10"/>
      <c r="S415" s="10"/>
      <c r="T415" s="14"/>
      <c r="U415" s="38"/>
      <c r="V415" s="38"/>
      <c r="W415" s="38"/>
      <c r="X415" s="38"/>
      <c r="Y415" s="38"/>
      <c r="Z415" s="11"/>
      <c r="AB415" s="38"/>
      <c r="AG415" s="35"/>
    </row>
    <row r="416" spans="1:33" ht="16.5" x14ac:dyDescent="0.3">
      <c r="A416">
        <f t="shared" si="6"/>
        <v>27</v>
      </c>
      <c r="B416">
        <v>5</v>
      </c>
      <c r="C416">
        <v>26</v>
      </c>
      <c r="D416" s="3">
        <v>41670</v>
      </c>
      <c r="E416" s="33">
        <v>14</v>
      </c>
      <c r="F416">
        <v>2</v>
      </c>
      <c r="G416" s="10">
        <f>+HLOOKUP(VLOOKUP($B416,$AD$3:$AE$12,2,0),costos_sf!$D$2:$AZ$99,base_mayorista!$A416,0)</f>
        <v>0</v>
      </c>
      <c r="H416" s="10">
        <f>+HLOOKUP(VLOOKUP($B416,$AD$3:$AE$12,2,0),creditos_sf!$D$2:$AY$99,base_mayorista!$A416,0)</f>
        <v>0</v>
      </c>
      <c r="I416" s="10">
        <f>+HLOOKUP(VLOOKUP($B416,$AD$3:$AE$12,2,0),creditos_sf!$D$103:$AY$200,base_mayorista!$A416,0)</f>
        <v>0</v>
      </c>
      <c r="J416" s="10">
        <f>+HLOOKUP(VLOOKUP($B416,$AD$3:$AE$12,2,0),Costo_fondeo!$D$3:$AY$100,base_mayorista!$A416,0)</f>
        <v>0</v>
      </c>
      <c r="K416" s="10">
        <f>+HLOOKUP(VLOOKUP($B416,$AD$3:$AE$12,2,0),Costo_provisiones!$D$3:$AY$100,base_mayorista!$A416,0)</f>
        <v>0</v>
      </c>
      <c r="L416" s="10">
        <f>+HLOOKUP(VLOOKUP($B416,$AD$3:$AE$12,2,0),Morosidad_control!$D$4:$AY$101,base_mayorista!$A416,0)</f>
        <v>0</v>
      </c>
      <c r="M416" s="10">
        <f ca="1">+OFFSET(Capital_2!$D$2,base_mayorista!A416,0)</f>
        <v>3.4442162995780268</v>
      </c>
      <c r="N416" s="10">
        <f>+HLOOKUP(VLOOKUP($B416,$AD$3:$AE$12,2,0),costo_laboral!$E$2:$AZ$99,base_mayorista!$A416,0)</f>
        <v>0</v>
      </c>
      <c r="O416" s="10">
        <f>+HLOOKUP(VLOOKUP($B416,$AD$3:$AE$12,2,0),Participacion1!$D$4:$M$101,base_mayorista!$A416,0)</f>
        <v>0</v>
      </c>
      <c r="P416" s="1"/>
      <c r="Q416" s="10"/>
      <c r="R416" s="10"/>
      <c r="S416" s="10"/>
      <c r="T416" s="14"/>
      <c r="U416" s="38"/>
      <c r="V416" s="38"/>
      <c r="W416" s="38"/>
      <c r="X416" s="38"/>
      <c r="Y416" s="38"/>
      <c r="Z416" s="11"/>
      <c r="AB416" s="38"/>
      <c r="AG416" s="35"/>
    </row>
    <row r="417" spans="1:33" ht="16.5" x14ac:dyDescent="0.3">
      <c r="A417">
        <f t="shared" si="6"/>
        <v>28</v>
      </c>
      <c r="B417">
        <v>5</v>
      </c>
      <c r="C417">
        <v>27</v>
      </c>
      <c r="D417" s="3">
        <v>41698</v>
      </c>
      <c r="E417" s="33">
        <v>14</v>
      </c>
      <c r="F417">
        <v>2</v>
      </c>
      <c r="G417" s="10">
        <f>+HLOOKUP(VLOOKUP($B417,$AD$3:$AE$12,2,0),costos_sf!$D$2:$AZ$99,base_mayorista!$A417,0)</f>
        <v>1945724.7189042217</v>
      </c>
      <c r="H417" s="10">
        <f>+HLOOKUP(VLOOKUP($B417,$AD$3:$AE$12,2,0),creditos_sf!$D$2:$AY$99,base_mayorista!$A417,0)</f>
        <v>0</v>
      </c>
      <c r="I417" s="10">
        <f>+HLOOKUP(VLOOKUP($B417,$AD$3:$AE$12,2,0),creditos_sf!$D$103:$AY$200,base_mayorista!$A417,0)</f>
        <v>0</v>
      </c>
      <c r="J417" s="10">
        <f>+HLOOKUP(VLOOKUP($B417,$AD$3:$AE$12,2,0),Costo_fondeo!$D$3:$AY$100,base_mayorista!$A417,0)</f>
        <v>0</v>
      </c>
      <c r="K417" s="10">
        <f>+HLOOKUP(VLOOKUP($B417,$AD$3:$AE$12,2,0),Costo_provisiones!$D$3:$AY$100,base_mayorista!$A417,0)</f>
        <v>0</v>
      </c>
      <c r="L417" s="10">
        <f>+HLOOKUP(VLOOKUP($B417,$AD$3:$AE$12,2,0),Morosidad_control!$D$4:$AY$101,base_mayorista!$A417,0)</f>
        <v>0</v>
      </c>
      <c r="M417" s="10">
        <f ca="1">+OFFSET(Capital_2!$D$2,base_mayorista!A417,0)</f>
        <v>3.3651511548182853</v>
      </c>
      <c r="N417" s="10">
        <f>+HLOOKUP(VLOOKUP($B417,$AD$3:$AE$12,2,0),costo_laboral!$E$2:$AZ$99,base_mayorista!$A417,0)</f>
        <v>0</v>
      </c>
      <c r="O417" s="10">
        <f>+HLOOKUP(VLOOKUP($B417,$AD$3:$AE$12,2,0),Participacion1!$D$4:$M$101,base_mayorista!$A417,0)</f>
        <v>0</v>
      </c>
      <c r="P417" s="1"/>
      <c r="Q417" s="10"/>
      <c r="R417" s="10"/>
      <c r="S417" s="10"/>
      <c r="T417" s="14"/>
      <c r="U417" s="38"/>
      <c r="V417" s="38"/>
      <c r="W417" s="38"/>
      <c r="X417" s="38"/>
      <c r="Y417" s="38"/>
      <c r="Z417" s="11"/>
      <c r="AB417" s="38"/>
      <c r="AG417" s="35"/>
    </row>
    <row r="418" spans="1:33" ht="16.5" x14ac:dyDescent="0.3">
      <c r="A418">
        <f t="shared" si="6"/>
        <v>29</v>
      </c>
      <c r="B418">
        <v>5</v>
      </c>
      <c r="C418">
        <v>28</v>
      </c>
      <c r="D418" s="3">
        <v>41729</v>
      </c>
      <c r="E418" s="33">
        <v>14</v>
      </c>
      <c r="F418">
        <v>2</v>
      </c>
      <c r="G418" s="10">
        <f>+HLOOKUP(VLOOKUP($B418,$AD$3:$AE$12,2,0),costos_sf!$D$2:$AZ$99,base_mayorista!$A418,0)</f>
        <v>2914668.6714146165</v>
      </c>
      <c r="H418" s="10">
        <f>+HLOOKUP(VLOOKUP($B418,$AD$3:$AE$12,2,0),creditos_sf!$D$2:$AY$99,base_mayorista!$A418,0)</f>
        <v>2762026.876036616</v>
      </c>
      <c r="I418" s="10">
        <f>+HLOOKUP(VLOOKUP($B418,$AD$3:$AE$12,2,0),creditos_sf!$D$103:$AY$200,base_mayorista!$A418,0)</f>
        <v>0</v>
      </c>
      <c r="J418" s="10">
        <f>+HLOOKUP(VLOOKUP($B418,$AD$3:$AE$12,2,0),Costo_fondeo!$D$3:$AY$100,base_mayorista!$A418,0)</f>
        <v>0</v>
      </c>
      <c r="K418" s="10">
        <f>+HLOOKUP(VLOOKUP($B418,$AD$3:$AE$12,2,0),Costo_provisiones!$D$3:$AY$100,base_mayorista!$A418,0)</f>
        <v>1.0998939798399512</v>
      </c>
      <c r="L418" s="10">
        <f>+HLOOKUP(VLOOKUP($B418,$AD$3:$AE$12,2,0),Morosidad_control!$D$4:$AY$101,base_mayorista!$A418,0)</f>
        <v>0</v>
      </c>
      <c r="M418" s="10">
        <f ca="1">+OFFSET(Capital_2!$D$2,base_mayorista!A418,0)</f>
        <v>3.2958556767962262</v>
      </c>
      <c r="N418" s="10">
        <f>+HLOOKUP(VLOOKUP($B418,$AD$3:$AE$12,2,0),costo_laboral!$E$2:$AZ$99,base_mayorista!$A418,0)</f>
        <v>102.74499425053641</v>
      </c>
      <c r="O418" s="10">
        <f>+HLOOKUP(VLOOKUP($B418,$AD$3:$AE$12,2,0),Participacion1!$D$4:$M$101,base_mayorista!$A418,0)</f>
        <v>5.2904517459070131E-3</v>
      </c>
      <c r="P418" s="1"/>
      <c r="Q418" s="10"/>
      <c r="R418" s="10"/>
      <c r="S418" s="10"/>
      <c r="T418" s="14"/>
      <c r="U418" s="38"/>
      <c r="V418" s="38"/>
      <c r="W418" s="38"/>
      <c r="X418" s="38"/>
      <c r="Y418" s="38"/>
      <c r="Z418" s="11"/>
      <c r="AB418" s="38"/>
      <c r="AG418" s="35"/>
    </row>
    <row r="419" spans="1:33" ht="16.5" x14ac:dyDescent="0.3">
      <c r="A419">
        <f t="shared" si="6"/>
        <v>30</v>
      </c>
      <c r="B419">
        <v>5</v>
      </c>
      <c r="C419">
        <v>29</v>
      </c>
      <c r="D419" s="3">
        <v>41759</v>
      </c>
      <c r="E419" s="33">
        <v>14</v>
      </c>
      <c r="F419">
        <v>2</v>
      </c>
      <c r="G419" s="10">
        <f>+HLOOKUP(VLOOKUP($B419,$AD$3:$AE$12,2,0),costos_sf!$D$2:$AZ$99,base_mayorista!$A419,0)</f>
        <v>4115643.6135843783</v>
      </c>
      <c r="H419" s="10">
        <f>+HLOOKUP(VLOOKUP($B419,$AD$3:$AE$12,2,0),creditos_sf!$D$2:$AY$99,base_mayorista!$A419,0)</f>
        <v>16264942.203935282</v>
      </c>
      <c r="I419" s="10">
        <f>+HLOOKUP(VLOOKUP($B419,$AD$3:$AE$12,2,0),creditos_sf!$D$103:$AY$200,base_mayorista!$A419,0)</f>
        <v>0</v>
      </c>
      <c r="J419" s="10">
        <f>+HLOOKUP(VLOOKUP($B419,$AD$3:$AE$12,2,0),Costo_fondeo!$D$3:$AY$100,base_mayorista!$A419,0)</f>
        <v>0</v>
      </c>
      <c r="K419" s="10">
        <f>+HLOOKUP(VLOOKUP($B419,$AD$3:$AE$12,2,0),Costo_provisiones!$D$3:$AY$100,base_mayorista!$A419,0)</f>
        <v>2.0869105533726775</v>
      </c>
      <c r="L419" s="10">
        <f>+HLOOKUP(VLOOKUP($B419,$AD$3:$AE$12,2,0),Morosidad_control!$D$4:$AY$101,base_mayorista!$A419,0)</f>
        <v>0</v>
      </c>
      <c r="M419" s="10">
        <f ca="1">+OFFSET(Capital_2!$D$2,base_mayorista!A419,0)</f>
        <v>3.2437779376973728</v>
      </c>
      <c r="N419" s="10">
        <f>+HLOOKUP(VLOOKUP($B419,$AD$3:$AE$12,2,0),costo_laboral!$E$2:$AZ$99,base_mayorista!$A419,0)</f>
        <v>23.735658715942584</v>
      </c>
      <c r="O419" s="10">
        <f>+HLOOKUP(VLOOKUP($B419,$AD$3:$AE$12,2,0),Participacion1!$D$4:$M$101,base_mayorista!$A419,0)</f>
        <v>3.0191653608670363E-2</v>
      </c>
      <c r="P419" s="1"/>
      <c r="Q419" s="10"/>
      <c r="R419" s="10"/>
      <c r="S419" s="10"/>
      <c r="T419" s="14"/>
      <c r="U419" s="38"/>
      <c r="V419" s="38"/>
      <c r="W419" s="38"/>
      <c r="X419" s="38"/>
      <c r="Y419" s="38"/>
      <c r="Z419" s="11"/>
      <c r="AB419" s="38"/>
      <c r="AG419" s="35"/>
    </row>
    <row r="420" spans="1:33" ht="16.5" x14ac:dyDescent="0.3">
      <c r="A420">
        <f t="shared" si="6"/>
        <v>31</v>
      </c>
      <c r="B420">
        <v>5</v>
      </c>
      <c r="C420">
        <v>30</v>
      </c>
      <c r="D420" s="3">
        <v>41790</v>
      </c>
      <c r="E420" s="33">
        <v>14</v>
      </c>
      <c r="F420">
        <v>2</v>
      </c>
      <c r="G420" s="10">
        <f>+HLOOKUP(VLOOKUP($B420,$AD$3:$AE$12,2,0),costos_sf!$D$2:$AZ$99,base_mayorista!$A420,0)</f>
        <v>5569456.8598367721</v>
      </c>
      <c r="H420" s="10">
        <f>+HLOOKUP(VLOOKUP($B420,$AD$3:$AE$12,2,0),creditos_sf!$D$2:$AY$99,base_mayorista!$A420,0)</f>
        <v>13189364.508449214</v>
      </c>
      <c r="I420" s="10">
        <f>+HLOOKUP(VLOOKUP($B420,$AD$3:$AE$12,2,0),creditos_sf!$D$103:$AY$200,base_mayorista!$A420,0)</f>
        <v>0</v>
      </c>
      <c r="J420" s="10">
        <f>+HLOOKUP(VLOOKUP($B420,$AD$3:$AE$12,2,0),Costo_fondeo!$D$3:$AY$100,base_mayorista!$A420,0)</f>
        <v>9.7760362319223096E-2</v>
      </c>
      <c r="K420" s="10">
        <f>+HLOOKUP(VLOOKUP($B420,$AD$3:$AE$12,2,0),Costo_provisiones!$D$3:$AY$100,base_mayorista!$A420,0)</f>
        <v>1.5322121382676754</v>
      </c>
      <c r="L420" s="10">
        <f>+HLOOKUP(VLOOKUP($B420,$AD$3:$AE$12,2,0),Morosidad_control!$D$4:$AY$101,base_mayorista!$A420,0)</f>
        <v>0</v>
      </c>
      <c r="M420" s="10">
        <f ca="1">+OFFSET(Capital_2!$D$2,base_mayorista!A420,0)</f>
        <v>3.2095324879825831</v>
      </c>
      <c r="N420" s="10">
        <f>+HLOOKUP(VLOOKUP($B420,$AD$3:$AE$12,2,0),costo_laboral!$E$2:$AZ$99,base_mayorista!$A420,0)</f>
        <v>36.98053881548676</v>
      </c>
      <c r="O420" s="10">
        <f>+HLOOKUP(VLOOKUP($B420,$AD$3:$AE$12,2,0),Participacion1!$D$4:$M$101,base_mayorista!$A420,0)</f>
        <v>2.4390156400736666E-2</v>
      </c>
      <c r="P420" s="1"/>
      <c r="Q420" s="10"/>
      <c r="R420" s="10"/>
      <c r="S420" s="10"/>
      <c r="T420" s="14"/>
      <c r="U420" s="38"/>
      <c r="V420" s="38"/>
      <c r="W420" s="38"/>
      <c r="X420" s="38"/>
      <c r="Y420" s="38"/>
      <c r="Z420" s="11"/>
      <c r="AB420" s="38"/>
      <c r="AG420" s="35"/>
    </row>
    <row r="421" spans="1:33" ht="16.5" x14ac:dyDescent="0.3">
      <c r="A421">
        <f t="shared" si="6"/>
        <v>32</v>
      </c>
      <c r="B421">
        <v>5</v>
      </c>
      <c r="C421">
        <v>31</v>
      </c>
      <c r="D421" s="3">
        <v>41820</v>
      </c>
      <c r="E421" s="33">
        <v>14</v>
      </c>
      <c r="F421">
        <v>2</v>
      </c>
      <c r="G421" s="10">
        <f>+HLOOKUP(VLOOKUP($B421,$AD$3:$AE$12,2,0),costos_sf!$D$2:$AZ$99,base_mayorista!$A421,0)</f>
        <v>6250448.3602009565</v>
      </c>
      <c r="H421" s="10">
        <f>+HLOOKUP(VLOOKUP($B421,$AD$3:$AE$12,2,0),creditos_sf!$D$2:$AY$99,base_mayorista!$A421,0)</f>
        <v>16219259.404077681</v>
      </c>
      <c r="I421" s="10">
        <f>+HLOOKUP(VLOOKUP($B421,$AD$3:$AE$12,2,0),creditos_sf!$D$103:$AY$200,base_mayorista!$A421,0)</f>
        <v>0</v>
      </c>
      <c r="J421" s="10">
        <f>+HLOOKUP(VLOOKUP($B421,$AD$3:$AE$12,2,0),Costo_fondeo!$D$3:$AY$100,base_mayorista!$A421,0)</f>
        <v>7.7947901725956364E-2</v>
      </c>
      <c r="K421" s="10">
        <f>+HLOOKUP(VLOOKUP($B421,$AD$3:$AE$12,2,0),Costo_provisiones!$D$3:$AY$100,base_mayorista!$A421,0)</f>
        <v>1.6367768021723701</v>
      </c>
      <c r="L421" s="10">
        <f>+HLOOKUP(VLOOKUP($B421,$AD$3:$AE$12,2,0),Morosidad_control!$D$4:$AY$101,base_mayorista!$A421,0)</f>
        <v>0</v>
      </c>
      <c r="M421" s="10">
        <f ca="1">+OFFSET(Capital_2!$D$2,base_mayorista!A421,0)</f>
        <v>3.1850428382831848</v>
      </c>
      <c r="N421" s="10">
        <f>+HLOOKUP(VLOOKUP($B421,$AD$3:$AE$12,2,0),costo_laboral!$E$2:$AZ$99,base_mayorista!$A421,0)</f>
        <v>36.753415363990769</v>
      </c>
      <c r="O421" s="10">
        <f>+HLOOKUP(VLOOKUP($B421,$AD$3:$AE$12,2,0),Participacion1!$D$4:$M$101,base_mayorista!$A421,0)</f>
        <v>3.08536865852535E-2</v>
      </c>
      <c r="P421" s="1"/>
      <c r="Q421" s="10"/>
      <c r="R421" s="10"/>
      <c r="S421" s="10"/>
      <c r="T421" s="14"/>
      <c r="U421" s="38"/>
      <c r="V421" s="38"/>
      <c r="W421" s="38"/>
      <c r="X421" s="38"/>
      <c r="Y421" s="38"/>
      <c r="Z421" s="11"/>
      <c r="AB421" s="38"/>
      <c r="AG421" s="35"/>
    </row>
    <row r="422" spans="1:33" ht="16.5" x14ac:dyDescent="0.3">
      <c r="A422">
        <f t="shared" si="6"/>
        <v>33</v>
      </c>
      <c r="B422">
        <v>5</v>
      </c>
      <c r="C422">
        <v>32</v>
      </c>
      <c r="D422" s="3">
        <v>41851</v>
      </c>
      <c r="E422" s="33">
        <v>14</v>
      </c>
      <c r="F422">
        <v>2</v>
      </c>
      <c r="G422" s="10">
        <f>+HLOOKUP(VLOOKUP($B422,$AD$3:$AE$12,2,0),costos_sf!$D$2:$AZ$99,base_mayorista!$A422,0)</f>
        <v>7516282.0331883598</v>
      </c>
      <c r="H422" s="10">
        <f>+HLOOKUP(VLOOKUP($B422,$AD$3:$AE$12,2,0),creditos_sf!$D$2:$AY$99,base_mayorista!$A422,0)</f>
        <v>17396874.136112567</v>
      </c>
      <c r="I422" s="10">
        <f>+HLOOKUP(VLOOKUP($B422,$AD$3:$AE$12,2,0),creditos_sf!$D$103:$AY$200,base_mayorista!$A422,0)</f>
        <v>0</v>
      </c>
      <c r="J422" s="10">
        <f>+HLOOKUP(VLOOKUP($B422,$AD$3:$AE$12,2,0),Costo_fondeo!$D$3:$AY$100,base_mayorista!$A422,0)</f>
        <v>4.087494027928182E-3</v>
      </c>
      <c r="K422" s="10">
        <f>+HLOOKUP(VLOOKUP($B422,$AD$3:$AE$12,2,0),Costo_provisiones!$D$3:$AY$100,base_mayorista!$A422,0)</f>
        <v>1.607260655327974</v>
      </c>
      <c r="L422" s="10">
        <f>+HLOOKUP(VLOOKUP($B422,$AD$3:$AE$12,2,0),Morosidad_control!$D$4:$AY$101,base_mayorista!$A422,0)</f>
        <v>0</v>
      </c>
      <c r="M422" s="10">
        <f ca="1">+OFFSET(Capital_2!$D$2,base_mayorista!A422,0)</f>
        <v>3.1704105350092515</v>
      </c>
      <c r="N422" s="10">
        <f>+HLOOKUP(VLOOKUP($B422,$AD$3:$AE$12,2,0),costo_laboral!$E$2:$AZ$99,base_mayorista!$A422,0)</f>
        <v>41.437378472506317</v>
      </c>
      <c r="O422" s="10">
        <f>+HLOOKUP(VLOOKUP($B422,$AD$3:$AE$12,2,0),Participacion1!$D$4:$M$101,base_mayorista!$A422,0)</f>
        <v>3.0872305055937778E-2</v>
      </c>
      <c r="P422" s="1"/>
      <c r="Q422" s="10"/>
      <c r="R422" s="10"/>
      <c r="S422" s="10"/>
      <c r="T422" s="14"/>
      <c r="U422" s="38"/>
      <c r="V422" s="38"/>
      <c r="W422" s="38"/>
      <c r="X422" s="38"/>
      <c r="Y422" s="38"/>
      <c r="Z422" s="11"/>
      <c r="AB422" s="38"/>
      <c r="AG422" s="35"/>
    </row>
    <row r="423" spans="1:33" ht="16.5" x14ac:dyDescent="0.3">
      <c r="A423">
        <f t="shared" si="6"/>
        <v>34</v>
      </c>
      <c r="B423">
        <v>5</v>
      </c>
      <c r="C423">
        <v>33</v>
      </c>
      <c r="D423" s="3">
        <v>41882</v>
      </c>
      <c r="E423" s="33">
        <v>14</v>
      </c>
      <c r="F423">
        <v>2</v>
      </c>
      <c r="G423" s="10">
        <f>+HLOOKUP(VLOOKUP($B423,$AD$3:$AE$12,2,0),costos_sf!$D$2:$AZ$99,base_mayorista!$A423,0)</f>
        <v>8862521.557925418</v>
      </c>
      <c r="H423" s="10">
        <f>+HLOOKUP(VLOOKUP($B423,$AD$3:$AE$12,2,0),creditos_sf!$D$2:$AY$99,base_mayorista!$A423,0)</f>
        <v>32402636.217066273</v>
      </c>
      <c r="I423" s="10">
        <f>+HLOOKUP(VLOOKUP($B423,$AD$3:$AE$12,2,0),creditos_sf!$D$103:$AY$200,base_mayorista!$A423,0)</f>
        <v>0</v>
      </c>
      <c r="J423" s="10">
        <f>+HLOOKUP(VLOOKUP($B423,$AD$3:$AE$12,2,0),Costo_fondeo!$D$3:$AY$100,base_mayorista!$A423,0)</f>
        <v>2.1228655785674535E-2</v>
      </c>
      <c r="K423" s="10">
        <f>+HLOOKUP(VLOOKUP($B423,$AD$3:$AE$12,2,0),Costo_provisiones!$D$3:$AY$100,base_mayorista!$A423,0)</f>
        <v>2.2868029648452572</v>
      </c>
      <c r="L423" s="10">
        <f>+HLOOKUP(VLOOKUP($B423,$AD$3:$AE$12,2,0),Morosidad_control!$D$4:$AY$101,base_mayorista!$A423,0)</f>
        <v>0</v>
      </c>
      <c r="M423" s="10">
        <f ca="1">+OFFSET(Capital_2!$D$2,base_mayorista!A423,0)</f>
        <v>3.1468414088192862</v>
      </c>
      <c r="N423" s="10">
        <f>+HLOOKUP(VLOOKUP($B423,$AD$3:$AE$12,2,0),costo_laboral!$E$2:$AZ$99,base_mayorista!$A423,0)</f>
        <v>25.80467315406116</v>
      </c>
      <c r="O423" s="10">
        <f>+HLOOKUP(VLOOKUP($B423,$AD$3:$AE$12,2,0),Participacion1!$D$4:$M$101,base_mayorista!$A423,0)</f>
        <v>5.7296492170504393E-2</v>
      </c>
      <c r="P423" s="1"/>
      <c r="Q423" s="10"/>
      <c r="R423" s="10"/>
      <c r="S423" s="10"/>
      <c r="T423" s="14"/>
      <c r="U423" s="38"/>
      <c r="V423" s="38"/>
      <c r="W423" s="38"/>
      <c r="X423" s="38"/>
      <c r="Y423" s="38"/>
      <c r="Z423" s="11"/>
      <c r="AB423" s="38"/>
      <c r="AG423" s="35"/>
    </row>
    <row r="424" spans="1:33" ht="16.5" x14ac:dyDescent="0.3">
      <c r="A424">
        <f t="shared" si="6"/>
        <v>35</v>
      </c>
      <c r="B424">
        <v>5</v>
      </c>
      <c r="C424">
        <v>34</v>
      </c>
      <c r="D424" s="3">
        <v>41912</v>
      </c>
      <c r="E424" s="33">
        <v>14</v>
      </c>
      <c r="F424">
        <v>2</v>
      </c>
      <c r="G424" s="10">
        <f>+HLOOKUP(VLOOKUP($B424,$AD$3:$AE$12,2,0),costos_sf!$D$2:$AZ$99,base_mayorista!$A424,0)</f>
        <v>10058180.785496304</v>
      </c>
      <c r="H424" s="10">
        <f>+HLOOKUP(VLOOKUP($B424,$AD$3:$AE$12,2,0),creditos_sf!$D$2:$AY$99,base_mayorista!$A424,0)</f>
        <v>42934154.711087435</v>
      </c>
      <c r="I424" s="10">
        <f>+HLOOKUP(VLOOKUP($B424,$AD$3:$AE$12,2,0),creditos_sf!$D$103:$AY$200,base_mayorista!$A424,0)</f>
        <v>0</v>
      </c>
      <c r="J424" s="10">
        <f>+HLOOKUP(VLOOKUP($B424,$AD$3:$AE$12,2,0),Costo_fondeo!$D$3:$AY$100,base_mayorista!$A424,0)</f>
        <v>3.4077065552755109E-2</v>
      </c>
      <c r="K424" s="10">
        <f>+HLOOKUP(VLOOKUP($B424,$AD$3:$AE$12,2,0),Costo_provisiones!$D$3:$AY$100,base_mayorista!$A424,0)</f>
        <v>2.4357599499331228</v>
      </c>
      <c r="L424" s="10">
        <f>+HLOOKUP(VLOOKUP($B424,$AD$3:$AE$12,2,0),Morosidad_control!$D$4:$AY$101,base_mayorista!$A424,0)</f>
        <v>0</v>
      </c>
      <c r="M424" s="10">
        <f ca="1">+OFFSET(Capital_2!$D$2,base_mayorista!A424,0)</f>
        <v>3.1301745437504462</v>
      </c>
      <c r="N424" s="10">
        <f>+HLOOKUP(VLOOKUP($B424,$AD$3:$AE$12,2,0),costo_laboral!$E$2:$AZ$99,base_mayorista!$A424,0)</f>
        <v>21.895329100847498</v>
      </c>
      <c r="O424" s="10">
        <f>+HLOOKUP(VLOOKUP($B424,$AD$3:$AE$12,2,0),Participacion1!$D$4:$M$101,base_mayorista!$A424,0)</f>
        <v>7.4482066092262683E-2</v>
      </c>
      <c r="P424" s="1"/>
      <c r="Q424" s="10"/>
      <c r="R424" s="10"/>
      <c r="S424" s="10"/>
      <c r="T424" s="14"/>
      <c r="U424" s="38"/>
      <c r="V424" s="38"/>
      <c r="W424" s="38"/>
      <c r="X424" s="38"/>
      <c r="Y424" s="38"/>
      <c r="Z424" s="11"/>
      <c r="AB424" s="38"/>
      <c r="AG424" s="35"/>
    </row>
    <row r="425" spans="1:33" ht="16.5" x14ac:dyDescent="0.3">
      <c r="A425">
        <f t="shared" si="6"/>
        <v>36</v>
      </c>
      <c r="B425">
        <v>5</v>
      </c>
      <c r="C425">
        <v>35</v>
      </c>
      <c r="D425" s="3">
        <v>41943</v>
      </c>
      <c r="E425" s="33">
        <v>14</v>
      </c>
      <c r="F425">
        <v>2</v>
      </c>
      <c r="G425" s="10">
        <f>+HLOOKUP(VLOOKUP($B425,$AD$3:$AE$12,2,0),costos_sf!$D$2:$AZ$99,base_mayorista!$A425,0)</f>
        <v>11085058.97411784</v>
      </c>
      <c r="H425" s="10">
        <f>+HLOOKUP(VLOOKUP($B425,$AD$3:$AE$12,2,0),creditos_sf!$D$2:$AY$99,base_mayorista!$A425,0)</f>
        <v>50295661.717708506</v>
      </c>
      <c r="I425" s="10">
        <f>+HLOOKUP(VLOOKUP($B425,$AD$3:$AE$12,2,0),creditos_sf!$D$103:$AY$200,base_mayorista!$A425,0)</f>
        <v>0</v>
      </c>
      <c r="J425" s="10">
        <f>+HLOOKUP(VLOOKUP($B425,$AD$3:$AE$12,2,0),Costo_fondeo!$D$3:$AY$100,base_mayorista!$A425,0)</f>
        <v>4.6176622543677291E-2</v>
      </c>
      <c r="K425" s="10">
        <f>+HLOOKUP(VLOOKUP($B425,$AD$3:$AE$12,2,0),Costo_provisiones!$D$3:$AY$100,base_mayorista!$A425,0)</f>
        <v>2.4096591970547658</v>
      </c>
      <c r="L425" s="10">
        <f>+HLOOKUP(VLOOKUP($B425,$AD$3:$AE$12,2,0),Morosidad_control!$D$4:$AY$101,base_mayorista!$A425,0)</f>
        <v>0</v>
      </c>
      <c r="M425" s="10">
        <f ca="1">+OFFSET(Capital_2!$D$2,base_mayorista!A425,0)</f>
        <v>3.1052199516205063</v>
      </c>
      <c r="N425" s="10">
        <f>+HLOOKUP(VLOOKUP($B425,$AD$3:$AE$12,2,0),costo_laboral!$E$2:$AZ$99,base_mayorista!$A425,0)</f>
        <v>20.520462302583557</v>
      </c>
      <c r="O425" s="10">
        <f>+HLOOKUP(VLOOKUP($B425,$AD$3:$AE$12,2,0),Participacion1!$D$4:$M$101,base_mayorista!$A425,0)</f>
        <v>8.5728949595760176E-2</v>
      </c>
      <c r="P425" s="1"/>
      <c r="Q425" s="10"/>
      <c r="R425" s="10"/>
      <c r="S425" s="10"/>
      <c r="T425" s="14"/>
      <c r="U425" s="38"/>
      <c r="V425" s="38"/>
      <c r="W425" s="38"/>
      <c r="X425" s="38"/>
      <c r="Y425" s="38"/>
      <c r="Z425" s="11"/>
      <c r="AB425" s="38"/>
      <c r="AG425" s="35"/>
    </row>
    <row r="426" spans="1:33" ht="16.5" x14ac:dyDescent="0.3">
      <c r="A426">
        <f t="shared" si="6"/>
        <v>37</v>
      </c>
      <c r="B426">
        <v>5</v>
      </c>
      <c r="C426">
        <v>36</v>
      </c>
      <c r="D426" s="3">
        <v>41973</v>
      </c>
      <c r="E426" s="33">
        <v>14</v>
      </c>
      <c r="F426">
        <v>2</v>
      </c>
      <c r="G426" s="10">
        <f>+HLOOKUP(VLOOKUP($B426,$AD$3:$AE$12,2,0),costos_sf!$D$2:$AZ$99,base_mayorista!$A426,0)</f>
        <v>12446189.917120751</v>
      </c>
      <c r="H426" s="10">
        <f>+HLOOKUP(VLOOKUP($B426,$AD$3:$AE$12,2,0),creditos_sf!$D$2:$AY$99,base_mayorista!$A426,0)</f>
        <v>71907518.472638935</v>
      </c>
      <c r="I426" s="10">
        <f>+HLOOKUP(VLOOKUP($B426,$AD$3:$AE$12,2,0),creditos_sf!$D$103:$AY$200,base_mayorista!$A426,0)</f>
        <v>0</v>
      </c>
      <c r="J426" s="10">
        <f>+HLOOKUP(VLOOKUP($B426,$AD$3:$AE$12,2,0),Costo_fondeo!$D$3:$AY$100,base_mayorista!$A426,0)</f>
        <v>7.2517685469408483E-2</v>
      </c>
      <c r="K426" s="10">
        <f>+HLOOKUP(VLOOKUP($B426,$AD$3:$AE$12,2,0),Costo_provisiones!$D$3:$AY$100,base_mayorista!$A426,0)</f>
        <v>2.3542071570781049</v>
      </c>
      <c r="L426" s="10">
        <f>+HLOOKUP(VLOOKUP($B426,$AD$3:$AE$12,2,0),Morosidad_control!$D$4:$AY$101,base_mayorista!$A426,0)</f>
        <v>0</v>
      </c>
      <c r="M426" s="10">
        <f ca="1">+OFFSET(Capital_2!$D$2,base_mayorista!A426,0)</f>
        <v>3.0886044861742721</v>
      </c>
      <c r="N426" s="10">
        <f>+HLOOKUP(VLOOKUP($B426,$AD$3:$AE$12,2,0),costo_laboral!$E$2:$AZ$99,base_mayorista!$A426,0)</f>
        <v>15.901313783677212</v>
      </c>
      <c r="O426" s="10">
        <f>+HLOOKUP(VLOOKUP($B426,$AD$3:$AE$12,2,0),Participacion1!$D$4:$M$101,base_mayorista!$A426,0)</f>
        <v>0.12189840911613196</v>
      </c>
      <c r="P426" s="1"/>
      <c r="Q426" s="10"/>
      <c r="R426" s="10"/>
      <c r="S426" s="10"/>
      <c r="T426" s="14"/>
      <c r="U426" s="38"/>
      <c r="V426" s="38"/>
      <c r="W426" s="38"/>
      <c r="X426" s="38"/>
      <c r="Y426" s="38"/>
      <c r="Z426" s="11"/>
      <c r="AB426" s="38"/>
      <c r="AG426" s="35"/>
    </row>
    <row r="427" spans="1:33" ht="16.5" x14ac:dyDescent="0.3">
      <c r="A427">
        <f t="shared" si="6"/>
        <v>38</v>
      </c>
      <c r="B427">
        <v>5</v>
      </c>
      <c r="C427">
        <v>37</v>
      </c>
      <c r="D427" s="3">
        <v>42004</v>
      </c>
      <c r="E427" s="33">
        <v>14</v>
      </c>
      <c r="F427">
        <v>2</v>
      </c>
      <c r="G427" s="10">
        <f>+HLOOKUP(VLOOKUP($B427,$AD$3:$AE$12,2,0),costos_sf!$D$2:$AZ$99,base_mayorista!$A427,0)</f>
        <v>14124269.256594259</v>
      </c>
      <c r="H427" s="10">
        <f>+HLOOKUP(VLOOKUP($B427,$AD$3:$AE$12,2,0),creditos_sf!$D$2:$AY$99,base_mayorista!$A427,0)</f>
        <v>78185120.068218753</v>
      </c>
      <c r="I427" s="10">
        <f>+HLOOKUP(VLOOKUP($B427,$AD$3:$AE$12,2,0),creditos_sf!$D$103:$AY$200,base_mayorista!$A427,0)</f>
        <v>12799416.984413121</v>
      </c>
      <c r="J427" s="10">
        <f>+HLOOKUP(VLOOKUP($B427,$AD$3:$AE$12,2,0),Costo_fondeo!$D$3:$AY$100,base_mayorista!$A427,0)</f>
        <v>0.11129865920082853</v>
      </c>
      <c r="K427" s="10">
        <f>+HLOOKUP(VLOOKUP($B427,$AD$3:$AE$12,2,0),Costo_provisiones!$D$3:$AY$100,base_mayorista!$A427,0)</f>
        <v>2.4874640905368413</v>
      </c>
      <c r="L427" s="10">
        <f>+HLOOKUP(VLOOKUP($B427,$AD$3:$AE$12,2,0),Morosidad_control!$D$4:$AY$101,base_mayorista!$A427,0)</f>
        <v>0</v>
      </c>
      <c r="M427" s="10">
        <f ca="1">+OFFSET(Capital_2!$D$2,base_mayorista!A427,0)</f>
        <v>3.0772625191593428</v>
      </c>
      <c r="N427" s="10">
        <f>+HLOOKUP(VLOOKUP($B427,$AD$3:$AE$12,2,0),costo_laboral!$E$2:$AZ$99,base_mayorista!$A427,0)</f>
        <v>13.989419363152036</v>
      </c>
      <c r="O427" s="10">
        <f>+HLOOKUP(VLOOKUP($B427,$AD$3:$AE$12,2,0),Participacion1!$D$4:$M$101,base_mayorista!$A427,0)</f>
        <v>0.13140915345217125</v>
      </c>
      <c r="P427" s="1"/>
      <c r="Q427" s="10"/>
      <c r="R427" s="10"/>
      <c r="S427" s="10"/>
      <c r="T427" s="14"/>
      <c r="U427" s="38"/>
      <c r="V427" s="38"/>
      <c r="W427" s="38"/>
      <c r="X427" s="38"/>
      <c r="Y427" s="38"/>
      <c r="Z427" s="11"/>
      <c r="AB427" s="38"/>
      <c r="AG427" s="35"/>
    </row>
    <row r="428" spans="1:33" ht="16.5" x14ac:dyDescent="0.3">
      <c r="A428">
        <f t="shared" si="6"/>
        <v>39</v>
      </c>
      <c r="B428">
        <v>5</v>
      </c>
      <c r="C428">
        <v>38</v>
      </c>
      <c r="D428" s="3">
        <v>42035</v>
      </c>
      <c r="E428" s="33">
        <v>15</v>
      </c>
      <c r="F428">
        <v>2</v>
      </c>
      <c r="G428" s="10">
        <f>+HLOOKUP(VLOOKUP($B428,$AD$3:$AE$12,2,0),costos_sf!$D$2:$AZ$99,base_mayorista!$A428,0)</f>
        <v>15344231.787694117</v>
      </c>
      <c r="H428" s="10">
        <f>+HLOOKUP(VLOOKUP($B428,$AD$3:$AE$12,2,0),creditos_sf!$D$2:$AY$99,base_mayorista!$A428,0)</f>
        <v>81839781.701129988</v>
      </c>
      <c r="I428" s="10">
        <f>+HLOOKUP(VLOOKUP($B428,$AD$3:$AE$12,2,0),creditos_sf!$D$103:$AY$200,base_mayorista!$A428,0)</f>
        <v>13081479.576703677</v>
      </c>
      <c r="J428" s="10">
        <f>+HLOOKUP(VLOOKUP($B428,$AD$3:$AE$12,2,0),Costo_fondeo!$D$3:$AY$100,base_mayorista!$A428,0)</f>
        <v>0.14640537708497142</v>
      </c>
      <c r="K428" s="10">
        <f>+HLOOKUP(VLOOKUP($B428,$AD$3:$AE$12,2,0),Costo_provisiones!$D$3:$AY$100,base_mayorista!$A428,0)</f>
        <v>2.1882723304029326</v>
      </c>
      <c r="L428" s="10">
        <f>+HLOOKUP(VLOOKUP($B428,$AD$3:$AE$12,2,0),Morosidad_control!$D$4:$AY$101,base_mayorista!$A428,0)</f>
        <v>0</v>
      </c>
      <c r="M428" s="10">
        <f ca="1">+OFFSET(Capital_2!$D$2,base_mayorista!A428,0)</f>
        <v>3.0663026726799725</v>
      </c>
      <c r="N428" s="10">
        <f>+HLOOKUP(VLOOKUP($B428,$AD$3:$AE$12,2,0),costo_laboral!$E$2:$AZ$99,base_mayorista!$A428,0)</f>
        <v>14.583673540912336</v>
      </c>
      <c r="O428" s="10">
        <f>+HLOOKUP(VLOOKUP($B428,$AD$3:$AE$12,2,0),Participacion1!$D$4:$M$101,base_mayorista!$A428,0)</f>
        <v>0.13441061973276122</v>
      </c>
      <c r="P428" s="1"/>
      <c r="Q428" s="10"/>
      <c r="R428" s="10"/>
      <c r="S428" s="10"/>
      <c r="T428" s="14"/>
      <c r="U428" s="38"/>
      <c r="V428" s="38"/>
      <c r="W428" s="38"/>
      <c r="X428" s="38"/>
      <c r="Y428" s="38"/>
      <c r="Z428" s="11"/>
      <c r="AB428" s="38"/>
      <c r="AG428" s="35"/>
    </row>
    <row r="429" spans="1:33" ht="16.5" x14ac:dyDescent="0.3">
      <c r="A429">
        <f t="shared" si="6"/>
        <v>40</v>
      </c>
      <c r="B429">
        <v>5</v>
      </c>
      <c r="C429">
        <v>39</v>
      </c>
      <c r="D429" s="3">
        <v>42063</v>
      </c>
      <c r="E429" s="33">
        <v>15</v>
      </c>
      <c r="F429">
        <v>2</v>
      </c>
      <c r="G429" s="10">
        <f>+HLOOKUP(VLOOKUP($B429,$AD$3:$AE$12,2,0),costos_sf!$D$2:$AZ$99,base_mayorista!$A429,0)</f>
        <v>14470022.381046258</v>
      </c>
      <c r="H429" s="10">
        <f>+HLOOKUP(VLOOKUP($B429,$AD$3:$AE$12,2,0),creditos_sf!$D$2:$AY$99,base_mayorista!$A429,0)</f>
        <v>76213638.325487107</v>
      </c>
      <c r="I429" s="10">
        <f>+HLOOKUP(VLOOKUP($B429,$AD$3:$AE$12,2,0),creditos_sf!$D$103:$AY$200,base_mayorista!$A429,0)</f>
        <v>13195486.165908605</v>
      </c>
      <c r="J429" s="10">
        <f>+HLOOKUP(VLOOKUP($B429,$AD$3:$AE$12,2,0),Costo_fondeo!$D$3:$AY$100,base_mayorista!$A429,0)</f>
        <v>0.17858855522663741</v>
      </c>
      <c r="K429" s="10">
        <f>+HLOOKUP(VLOOKUP($B429,$AD$3:$AE$12,2,0),Costo_provisiones!$D$3:$AY$100,base_mayorista!$A429,0)</f>
        <v>1.8924417735166954</v>
      </c>
      <c r="L429" s="10">
        <f>+HLOOKUP(VLOOKUP($B429,$AD$3:$AE$12,2,0),Morosidad_control!$D$4:$AY$101,base_mayorista!$A429,0)</f>
        <v>0</v>
      </c>
      <c r="M429" s="10">
        <f ca="1">+OFFSET(Capital_2!$D$2,base_mayorista!A429,0)</f>
        <v>3.049096647123327</v>
      </c>
      <c r="N429" s="10">
        <f>+HLOOKUP(VLOOKUP($B429,$AD$3:$AE$12,2,0),costo_laboral!$E$2:$AZ$99,base_mayorista!$A429,0)</f>
        <v>14.479820069907728</v>
      </c>
      <c r="O429" s="10">
        <f>+HLOOKUP(VLOOKUP($B429,$AD$3:$AE$12,2,0),Participacion1!$D$4:$M$101,base_mayorista!$A429,0)</f>
        <v>0.12561659758291149</v>
      </c>
      <c r="P429" s="1"/>
      <c r="Q429" s="10"/>
      <c r="R429" s="10"/>
      <c r="S429" s="10"/>
      <c r="T429" s="14"/>
      <c r="U429" s="38"/>
      <c r="V429" s="38"/>
      <c r="W429" s="38"/>
      <c r="X429" s="38"/>
      <c r="Y429" s="38"/>
      <c r="Z429" s="11"/>
      <c r="AB429" s="38"/>
      <c r="AG429" s="35"/>
    </row>
    <row r="430" spans="1:33" ht="16.5" x14ac:dyDescent="0.3">
      <c r="A430">
        <f t="shared" si="6"/>
        <v>41</v>
      </c>
      <c r="B430">
        <v>5</v>
      </c>
      <c r="C430">
        <v>40</v>
      </c>
      <c r="D430" s="3">
        <v>42094</v>
      </c>
      <c r="E430" s="33">
        <v>15</v>
      </c>
      <c r="F430">
        <v>2</v>
      </c>
      <c r="G430" s="10">
        <f>+HLOOKUP(VLOOKUP($B430,$AD$3:$AE$12,2,0),costos_sf!$D$2:$AZ$99,base_mayorista!$A430,0)</f>
        <v>14488450.425667915</v>
      </c>
      <c r="H430" s="10">
        <f>+HLOOKUP(VLOOKUP($B430,$AD$3:$AE$12,2,0),creditos_sf!$D$2:$AY$99,base_mayorista!$A430,0)</f>
        <v>79051911.011769921</v>
      </c>
      <c r="I430" s="10">
        <f>+HLOOKUP(VLOOKUP($B430,$AD$3:$AE$12,2,0),creditos_sf!$D$103:$AY$200,base_mayorista!$A430,0)</f>
        <v>13108052.317183569</v>
      </c>
      <c r="J430" s="10">
        <f>+HLOOKUP(VLOOKUP($B430,$AD$3:$AE$12,2,0),Costo_fondeo!$D$3:$AY$100,base_mayorista!$A430,0)</f>
        <v>0.22210976599465418</v>
      </c>
      <c r="K430" s="10">
        <f>+HLOOKUP(VLOOKUP($B430,$AD$3:$AE$12,2,0),Costo_provisiones!$D$3:$AY$100,base_mayorista!$A430,0)</f>
        <v>1.6084978952180755</v>
      </c>
      <c r="L430" s="10">
        <f>+HLOOKUP(VLOOKUP($B430,$AD$3:$AE$12,2,0),Morosidad_control!$D$4:$AY$101,base_mayorista!$A430,0)</f>
        <v>0</v>
      </c>
      <c r="M430" s="10">
        <f ca="1">+OFFSET(Capital_2!$D$2,base_mayorista!A430,0)</f>
        <v>3.0217281587138265</v>
      </c>
      <c r="N430" s="10">
        <f>+HLOOKUP(VLOOKUP($B430,$AD$3:$AE$12,2,0),costo_laboral!$E$2:$AZ$99,base_mayorista!$A430,0)</f>
        <v>13.976836063798864</v>
      </c>
      <c r="O430" s="10">
        <f>+HLOOKUP(VLOOKUP($B430,$AD$3:$AE$12,2,0),Participacion1!$D$4:$M$101,base_mayorista!$A430,0)</f>
        <v>0.12535286867324821</v>
      </c>
      <c r="P430" s="1"/>
      <c r="Q430" s="10"/>
      <c r="R430" s="10"/>
      <c r="S430" s="10"/>
      <c r="T430" s="14"/>
      <c r="U430" s="38"/>
      <c r="V430" s="38"/>
      <c r="W430" s="38"/>
      <c r="X430" s="38"/>
      <c r="Y430" s="38"/>
      <c r="Z430" s="11"/>
      <c r="AB430" s="38"/>
      <c r="AG430" s="35"/>
    </row>
    <row r="431" spans="1:33" ht="16.5" x14ac:dyDescent="0.3">
      <c r="A431">
        <f t="shared" si="6"/>
        <v>42</v>
      </c>
      <c r="B431">
        <v>5</v>
      </c>
      <c r="C431">
        <v>41</v>
      </c>
      <c r="D431" s="3">
        <v>42124</v>
      </c>
      <c r="E431" s="33">
        <v>15</v>
      </c>
      <c r="F431">
        <v>2</v>
      </c>
      <c r="G431" s="10">
        <f>+HLOOKUP(VLOOKUP($B431,$AD$3:$AE$12,2,0),costos_sf!$D$2:$AZ$99,base_mayorista!$A431,0)</f>
        <v>14243499.594007982</v>
      </c>
      <c r="H431" s="10">
        <f>+HLOOKUP(VLOOKUP($B431,$AD$3:$AE$12,2,0),creditos_sf!$D$2:$AY$99,base_mayorista!$A431,0)</f>
        <v>68382153.396239251</v>
      </c>
      <c r="I431" s="10">
        <f>+HLOOKUP(VLOOKUP($B431,$AD$3:$AE$12,2,0),creditos_sf!$D$103:$AY$200,base_mayorista!$A431,0)</f>
        <v>13183585.570554627</v>
      </c>
      <c r="J431" s="10">
        <f>+HLOOKUP(VLOOKUP($B431,$AD$3:$AE$12,2,0),Costo_fondeo!$D$3:$AY$100,base_mayorista!$A431,0)</f>
        <v>0.25865405020033982</v>
      </c>
      <c r="K431" s="10">
        <f>+HLOOKUP(VLOOKUP($B431,$AD$3:$AE$12,2,0),Costo_provisiones!$D$3:$AY$100,base_mayorista!$A431,0)</f>
        <v>0.96809475718901761</v>
      </c>
      <c r="L431" s="10">
        <f>+HLOOKUP(VLOOKUP($B431,$AD$3:$AE$12,2,0),Morosidad_control!$D$4:$AY$101,base_mayorista!$A431,0)</f>
        <v>0</v>
      </c>
      <c r="M431" s="10">
        <f ca="1">+OFFSET(Capital_2!$D$2,base_mayorista!A431,0)</f>
        <v>3.0029222612045556</v>
      </c>
      <c r="N431" s="10">
        <f>+HLOOKUP(VLOOKUP($B431,$AD$3:$AE$12,2,0),costo_laboral!$E$2:$AZ$99,base_mayorista!$A431,0)</f>
        <v>15.688174288920026</v>
      </c>
      <c r="O431" s="10">
        <f>+HLOOKUP(VLOOKUP($B431,$AD$3:$AE$12,2,0),Participacion1!$D$4:$M$101,base_mayorista!$A431,0)</f>
        <v>0.10569678775032192</v>
      </c>
      <c r="P431" s="1"/>
      <c r="Q431" s="10"/>
      <c r="R431" s="10"/>
      <c r="S431" s="10"/>
      <c r="T431" s="14"/>
      <c r="U431" s="38"/>
      <c r="V431" s="38"/>
      <c r="W431" s="38"/>
      <c r="X431" s="38"/>
      <c r="Y431" s="38"/>
      <c r="Z431" s="11"/>
      <c r="AB431" s="38"/>
      <c r="AG431" s="35"/>
    </row>
    <row r="432" spans="1:33" ht="16.5" x14ac:dyDescent="0.3">
      <c r="A432">
        <f t="shared" si="6"/>
        <v>43</v>
      </c>
      <c r="B432">
        <v>5</v>
      </c>
      <c r="C432">
        <v>42</v>
      </c>
      <c r="D432" s="3">
        <v>42155</v>
      </c>
      <c r="E432" s="33">
        <v>15</v>
      </c>
      <c r="F432">
        <v>2</v>
      </c>
      <c r="G432" s="10">
        <f>+HLOOKUP(VLOOKUP($B432,$AD$3:$AE$12,2,0),costos_sf!$D$2:$AZ$99,base_mayorista!$A432,0)</f>
        <v>14265420.910826122</v>
      </c>
      <c r="H432" s="10">
        <f>+HLOOKUP(VLOOKUP($B432,$AD$3:$AE$12,2,0),creditos_sf!$D$2:$AY$99,base_mayorista!$A432,0)</f>
        <v>67903909.235608011</v>
      </c>
      <c r="I432" s="10">
        <f>+HLOOKUP(VLOOKUP($B432,$AD$3:$AE$12,2,0),creditos_sf!$D$103:$AY$200,base_mayorista!$A432,0)</f>
        <v>13239605.148591816</v>
      </c>
      <c r="J432" s="10">
        <f>+HLOOKUP(VLOOKUP($B432,$AD$3:$AE$12,2,0),Costo_fondeo!$D$3:$AY$100,base_mayorista!$A432,0)</f>
        <v>0.30717234819811279</v>
      </c>
      <c r="K432" s="10">
        <f>+HLOOKUP(VLOOKUP($B432,$AD$3:$AE$12,2,0),Costo_provisiones!$D$3:$AY$100,base_mayorista!$A432,0)</f>
        <v>0.92466202361886263</v>
      </c>
      <c r="L432" s="10">
        <f>+HLOOKUP(VLOOKUP($B432,$AD$3:$AE$12,2,0),Morosidad_control!$D$4:$AY$101,base_mayorista!$A432,0)</f>
        <v>0</v>
      </c>
      <c r="M432" s="10">
        <f ca="1">+OFFSET(Capital_2!$D$2,base_mayorista!A432,0)</f>
        <v>2.9913163210576634</v>
      </c>
      <c r="N432" s="10">
        <f>+HLOOKUP(VLOOKUP($B432,$AD$3:$AE$12,2,0),costo_laboral!$E$2:$AZ$99,base_mayorista!$A432,0)</f>
        <v>16.150789988200799</v>
      </c>
      <c r="O432" s="10">
        <f>+HLOOKUP(VLOOKUP($B432,$AD$3:$AE$12,2,0),Participacion1!$D$4:$M$101,base_mayorista!$A432,0)</f>
        <v>0.1028912739949184</v>
      </c>
      <c r="P432" s="1"/>
      <c r="Q432" s="10"/>
      <c r="R432" s="10"/>
      <c r="S432" s="10"/>
      <c r="T432" s="14"/>
      <c r="U432" s="38"/>
      <c r="V432" s="38"/>
      <c r="W432" s="38"/>
      <c r="X432" s="38"/>
      <c r="Y432" s="38"/>
      <c r="Z432" s="11"/>
      <c r="AB432" s="38"/>
      <c r="AG432" s="35"/>
    </row>
    <row r="433" spans="1:33" ht="16.5" x14ac:dyDescent="0.3">
      <c r="A433">
        <f t="shared" si="6"/>
        <v>44</v>
      </c>
      <c r="B433">
        <v>5</v>
      </c>
      <c r="C433">
        <v>43</v>
      </c>
      <c r="D433" s="3">
        <v>42185</v>
      </c>
      <c r="E433" s="33">
        <v>15</v>
      </c>
      <c r="F433">
        <v>2</v>
      </c>
      <c r="G433" s="10">
        <f>+HLOOKUP(VLOOKUP($B433,$AD$3:$AE$12,2,0),costos_sf!$D$2:$AZ$99,base_mayorista!$A433,0)</f>
        <v>14738229.89656923</v>
      </c>
      <c r="H433" s="10">
        <f>+HLOOKUP(VLOOKUP($B433,$AD$3:$AE$12,2,0),creditos_sf!$D$2:$AY$99,base_mayorista!$A433,0)</f>
        <v>72379672.187971413</v>
      </c>
      <c r="I433" s="10">
        <f>+HLOOKUP(VLOOKUP($B433,$AD$3:$AE$12,2,0),creditos_sf!$D$103:$AY$200,base_mayorista!$A433,0)</f>
        <v>13279346.984830849</v>
      </c>
      <c r="J433" s="10">
        <f>+HLOOKUP(VLOOKUP($B433,$AD$3:$AE$12,2,0),Costo_fondeo!$D$3:$AY$100,base_mayorista!$A433,0)</f>
        <v>0.36752886865935425</v>
      </c>
      <c r="K433" s="10">
        <f>+HLOOKUP(VLOOKUP($B433,$AD$3:$AE$12,2,0),Costo_provisiones!$D$3:$AY$100,base_mayorista!$A433,0)</f>
        <v>0.84277233245797967</v>
      </c>
      <c r="L433" s="10">
        <f>+HLOOKUP(VLOOKUP($B433,$AD$3:$AE$12,2,0),Morosidad_control!$D$4:$AY$101,base_mayorista!$A433,0)</f>
        <v>0</v>
      </c>
      <c r="M433" s="10">
        <f ca="1">+OFFSET(Capital_2!$D$2,base_mayorista!A433,0)</f>
        <v>2.9626797769382383</v>
      </c>
      <c r="N433" s="10">
        <f>+HLOOKUP(VLOOKUP($B433,$AD$3:$AE$12,2,0),costo_laboral!$E$2:$AZ$99,base_mayorista!$A433,0)</f>
        <v>15.162660849503599</v>
      </c>
      <c r="O433" s="10">
        <f>+HLOOKUP(VLOOKUP($B433,$AD$3:$AE$12,2,0),Participacion1!$D$4:$M$101,base_mayorista!$A433,0)</f>
        <v>0.11033093236194869</v>
      </c>
      <c r="P433" s="1"/>
      <c r="Q433" s="10"/>
      <c r="R433" s="10"/>
      <c r="S433" s="10"/>
      <c r="T433" s="14"/>
      <c r="U433" s="38"/>
      <c r="V433" s="38"/>
      <c r="W433" s="38"/>
      <c r="X433" s="38"/>
      <c r="Y433" s="38"/>
      <c r="Z433" s="11"/>
      <c r="AB433" s="38"/>
      <c r="AG433" s="35"/>
    </row>
    <row r="434" spans="1:33" ht="16.5" x14ac:dyDescent="0.3">
      <c r="A434">
        <f t="shared" si="6"/>
        <v>45</v>
      </c>
      <c r="B434">
        <v>5</v>
      </c>
      <c r="C434">
        <v>44</v>
      </c>
      <c r="D434" s="3">
        <v>42216</v>
      </c>
      <c r="E434" s="33">
        <v>15</v>
      </c>
      <c r="F434">
        <v>2</v>
      </c>
      <c r="G434" s="10">
        <f>+HLOOKUP(VLOOKUP($B434,$AD$3:$AE$12,2,0),costos_sf!$D$2:$AZ$99,base_mayorista!$A434,0)</f>
        <v>14707511.321156932</v>
      </c>
      <c r="H434" s="10">
        <f>+HLOOKUP(VLOOKUP($B434,$AD$3:$AE$12,2,0),creditos_sf!$D$2:$AY$99,base_mayorista!$A434,0)</f>
        <v>86194752.652241781</v>
      </c>
      <c r="I434" s="10">
        <f>+HLOOKUP(VLOOKUP($B434,$AD$3:$AE$12,2,0),creditos_sf!$D$103:$AY$200,base_mayorista!$A434,0)</f>
        <v>16956565.522024039</v>
      </c>
      <c r="J434" s="10">
        <f>+HLOOKUP(VLOOKUP($B434,$AD$3:$AE$12,2,0),Costo_fondeo!$D$3:$AY$100,base_mayorista!$A434,0)</f>
        <v>0.79330168618063335</v>
      </c>
      <c r="K434" s="10">
        <f>+HLOOKUP(VLOOKUP($B434,$AD$3:$AE$12,2,0),Costo_provisiones!$D$3:$AY$100,base_mayorista!$A434,0)</f>
        <v>0.87387778527716398</v>
      </c>
      <c r="L434" s="10">
        <f>+HLOOKUP(VLOOKUP($B434,$AD$3:$AE$12,2,0),Morosidad_control!$D$4:$AY$101,base_mayorista!$A434,0)</f>
        <v>3.6450845224268482</v>
      </c>
      <c r="M434" s="10">
        <f ca="1">+OFFSET(Capital_2!$D$2,base_mayorista!A434,0)</f>
        <v>2.9172838879084302</v>
      </c>
      <c r="N434" s="10">
        <f>+HLOOKUP(VLOOKUP($B434,$AD$3:$AE$12,2,0),costo_laboral!$E$2:$AZ$99,base_mayorista!$A434,0)</f>
        <v>12.305496362659833</v>
      </c>
      <c r="O434" s="10">
        <f>+HLOOKUP(VLOOKUP($B434,$AD$3:$AE$12,2,0),Participacion1!$D$4:$M$101,base_mayorista!$A434,0)</f>
        <v>0.12846753511693004</v>
      </c>
      <c r="P434" s="1"/>
      <c r="Q434" s="10"/>
      <c r="R434" s="10"/>
      <c r="S434" s="10"/>
      <c r="T434" s="14"/>
      <c r="U434" s="38"/>
      <c r="V434" s="38"/>
      <c r="W434" s="38"/>
      <c r="X434" s="38"/>
      <c r="Y434" s="38"/>
      <c r="Z434" s="11"/>
      <c r="AB434" s="38"/>
      <c r="AG434" s="35"/>
    </row>
    <row r="435" spans="1:33" ht="16.5" x14ac:dyDescent="0.3">
      <c r="A435">
        <f t="shared" si="6"/>
        <v>46</v>
      </c>
      <c r="B435">
        <v>5</v>
      </c>
      <c r="C435">
        <v>45</v>
      </c>
      <c r="D435" s="3">
        <v>42247</v>
      </c>
      <c r="E435" s="33">
        <v>15</v>
      </c>
      <c r="F435">
        <v>2</v>
      </c>
      <c r="G435" s="10">
        <f>+HLOOKUP(VLOOKUP($B435,$AD$3:$AE$12,2,0),costos_sf!$D$2:$AZ$99,base_mayorista!$A435,0)</f>
        <v>14742005.545873459</v>
      </c>
      <c r="H435" s="10">
        <f>+HLOOKUP(VLOOKUP($B435,$AD$3:$AE$12,2,0),creditos_sf!$D$2:$AY$99,base_mayorista!$A435,0)</f>
        <v>88219017.313725576</v>
      </c>
      <c r="I435" s="10">
        <f>+HLOOKUP(VLOOKUP($B435,$AD$3:$AE$12,2,0),creditos_sf!$D$103:$AY$200,base_mayorista!$A435,0)</f>
        <v>27902481.001350719</v>
      </c>
      <c r="J435" s="10">
        <f>+HLOOKUP(VLOOKUP($B435,$AD$3:$AE$12,2,0),Costo_fondeo!$D$3:$AY$100,base_mayorista!$A435,0)</f>
        <v>0.80945737621147784</v>
      </c>
      <c r="K435" s="10">
        <f>+HLOOKUP(VLOOKUP($B435,$AD$3:$AE$12,2,0),Costo_provisiones!$D$3:$AY$100,base_mayorista!$A435,0)</f>
        <v>0.7105331560534407</v>
      </c>
      <c r="L435" s="10">
        <f>+HLOOKUP(VLOOKUP($B435,$AD$3:$AE$12,2,0),Morosidad_control!$D$4:$AY$101,base_mayorista!$A435,0)</f>
        <v>3.2257786601402416</v>
      </c>
      <c r="M435" s="10">
        <f ca="1">+OFFSET(Capital_2!$D$2,base_mayorista!A435,0)</f>
        <v>2.8874106541141011</v>
      </c>
      <c r="N435" s="10">
        <f>+HLOOKUP(VLOOKUP($B435,$AD$3:$AE$12,2,0),costo_laboral!$E$2:$AZ$99,base_mayorista!$A435,0)</f>
        <v>10.873834761159998</v>
      </c>
      <c r="O435" s="10">
        <f>+HLOOKUP(VLOOKUP($B435,$AD$3:$AE$12,2,0),Participacion1!$D$4:$M$101,base_mayorista!$A435,0)</f>
        <v>0.12853263955744104</v>
      </c>
      <c r="P435" s="1"/>
      <c r="Q435" s="10"/>
      <c r="R435" s="10"/>
      <c r="S435" s="10"/>
      <c r="T435" s="14"/>
      <c r="U435" s="38"/>
      <c r="V435" s="38"/>
      <c r="W435" s="38"/>
      <c r="X435" s="38"/>
      <c r="Y435" s="38"/>
      <c r="Z435" s="11"/>
      <c r="AB435" s="38"/>
      <c r="AG435" s="35"/>
    </row>
    <row r="436" spans="1:33" ht="16.5" x14ac:dyDescent="0.3">
      <c r="A436">
        <f t="shared" si="6"/>
        <v>47</v>
      </c>
      <c r="B436">
        <v>5</v>
      </c>
      <c r="C436">
        <v>46</v>
      </c>
      <c r="D436" s="3">
        <v>42277</v>
      </c>
      <c r="E436" s="33">
        <v>15</v>
      </c>
      <c r="F436">
        <v>2</v>
      </c>
      <c r="G436" s="10">
        <f>+HLOOKUP(VLOOKUP($B436,$AD$3:$AE$12,2,0),costos_sf!$D$2:$AZ$99,base_mayorista!$A436,0)</f>
        <v>15415863.852518747</v>
      </c>
      <c r="H436" s="10">
        <f>+HLOOKUP(VLOOKUP($B436,$AD$3:$AE$12,2,0),creditos_sf!$D$2:$AY$99,base_mayorista!$A436,0)</f>
        <v>78346976.187561959</v>
      </c>
      <c r="I436" s="10">
        <f>+HLOOKUP(VLOOKUP($B436,$AD$3:$AE$12,2,0),creditos_sf!$D$103:$AY$200,base_mayorista!$A436,0)</f>
        <v>27774117.207938328</v>
      </c>
      <c r="J436" s="10">
        <f>+HLOOKUP(VLOOKUP($B436,$AD$3:$AE$12,2,0),Costo_fondeo!$D$3:$AY$100,base_mayorista!$A436,0)</f>
        <v>0.87154545238861802</v>
      </c>
      <c r="K436" s="10">
        <f>+HLOOKUP(VLOOKUP($B436,$AD$3:$AE$12,2,0),Costo_provisiones!$D$3:$AY$100,base_mayorista!$A436,0)</f>
        <v>1.291316373342289</v>
      </c>
      <c r="L436" s="10">
        <f>+HLOOKUP(VLOOKUP($B436,$AD$3:$AE$12,2,0),Morosidad_control!$D$4:$AY$101,base_mayorista!$A436,0)</f>
        <v>3.52879069120393</v>
      </c>
      <c r="M436" s="10">
        <f ca="1">+OFFSET(Capital_2!$D$2,base_mayorista!A436,0)</f>
        <v>2.8604428107092303</v>
      </c>
      <c r="N436" s="10">
        <f>+HLOOKUP(VLOOKUP($B436,$AD$3:$AE$12,2,0),costo_laboral!$E$2:$AZ$99,base_mayorista!$A436,0)</f>
        <v>11.872925436361598</v>
      </c>
      <c r="O436" s="10">
        <f>+HLOOKUP(VLOOKUP($B436,$AD$3:$AE$12,2,0),Participacion1!$D$4:$M$101,base_mayorista!$A436,0)</f>
        <v>0.11215588964147011</v>
      </c>
      <c r="P436" s="1"/>
      <c r="Q436" s="10"/>
      <c r="R436" s="10"/>
      <c r="S436" s="10"/>
      <c r="T436" s="14"/>
      <c r="U436" s="38"/>
      <c r="V436" s="38"/>
      <c r="W436" s="38"/>
      <c r="X436" s="38"/>
      <c r="Y436" s="38"/>
      <c r="Z436" s="11"/>
      <c r="AB436" s="38"/>
      <c r="AG436" s="35"/>
    </row>
    <row r="437" spans="1:33" ht="16.5" x14ac:dyDescent="0.3">
      <c r="A437">
        <f t="shared" si="6"/>
        <v>48</v>
      </c>
      <c r="B437">
        <v>5</v>
      </c>
      <c r="C437">
        <v>47</v>
      </c>
      <c r="D437" s="3">
        <v>42308</v>
      </c>
      <c r="E437" s="33">
        <v>15</v>
      </c>
      <c r="F437">
        <v>2</v>
      </c>
      <c r="G437" s="10">
        <f>+HLOOKUP(VLOOKUP($B437,$AD$3:$AE$12,2,0),costos_sf!$D$2:$AZ$99,base_mayorista!$A437,0)</f>
        <v>15724086.833304886</v>
      </c>
      <c r="H437" s="10">
        <f>+HLOOKUP(VLOOKUP($B437,$AD$3:$AE$12,2,0),creditos_sf!$D$2:$AY$99,base_mayorista!$A437,0)</f>
        <v>71429914.607666776</v>
      </c>
      <c r="I437" s="10">
        <f>+HLOOKUP(VLOOKUP($B437,$AD$3:$AE$12,2,0),creditos_sf!$D$103:$AY$200,base_mayorista!$A437,0)</f>
        <v>38064933.081408978</v>
      </c>
      <c r="J437" s="10">
        <f>+HLOOKUP(VLOOKUP($B437,$AD$3:$AE$12,2,0),Costo_fondeo!$D$3:$AY$100,base_mayorista!$A437,0)</f>
        <v>0.93365816323950979</v>
      </c>
      <c r="K437" s="10">
        <f>+HLOOKUP(VLOOKUP($B437,$AD$3:$AE$12,2,0),Costo_provisiones!$D$3:$AY$100,base_mayorista!$A437,0)</f>
        <v>1.1427334270791754</v>
      </c>
      <c r="L437" s="10">
        <f>+HLOOKUP(VLOOKUP($B437,$AD$3:$AE$12,2,0),Morosidad_control!$D$4:$AY$101,base_mayorista!$A437,0)</f>
        <v>3.4151847603423997</v>
      </c>
      <c r="M437" s="10">
        <f ca="1">+OFFSET(Capital_2!$D$2,base_mayorista!A437,0)</f>
        <v>2.8360712606451561</v>
      </c>
      <c r="N437" s="10">
        <f>+HLOOKUP(VLOOKUP($B437,$AD$3:$AE$12,2,0),costo_laboral!$E$2:$AZ$99,base_mayorista!$A437,0)</f>
        <v>11.643495532682875</v>
      </c>
      <c r="O437" s="10">
        <f>+HLOOKUP(VLOOKUP($B437,$AD$3:$AE$12,2,0),Participacion1!$D$4:$M$101,base_mayorista!$A437,0)</f>
        <v>0.10127215120084955</v>
      </c>
      <c r="P437" s="1"/>
      <c r="Q437" s="10"/>
      <c r="R437" s="10"/>
      <c r="S437" s="10"/>
      <c r="T437" s="14"/>
      <c r="U437" s="38"/>
      <c r="V437" s="38"/>
      <c r="W437" s="38"/>
      <c r="X437" s="38"/>
      <c r="Y437" s="38"/>
      <c r="Z437" s="11"/>
      <c r="AB437" s="38"/>
      <c r="AG437" s="35"/>
    </row>
    <row r="438" spans="1:33" ht="16.5" x14ac:dyDescent="0.3">
      <c r="A438">
        <f t="shared" si="6"/>
        <v>49</v>
      </c>
      <c r="B438">
        <v>5</v>
      </c>
      <c r="C438">
        <v>48</v>
      </c>
      <c r="D438" s="3">
        <v>42338</v>
      </c>
      <c r="E438" s="33">
        <v>15</v>
      </c>
      <c r="F438">
        <v>2</v>
      </c>
      <c r="G438" s="10">
        <f>+HLOOKUP(VLOOKUP($B438,$AD$3:$AE$12,2,0),costos_sf!$D$2:$AZ$99,base_mayorista!$A438,0)</f>
        <v>17128880.872173082</v>
      </c>
      <c r="H438" s="10">
        <f>+HLOOKUP(VLOOKUP($B438,$AD$3:$AE$12,2,0),creditos_sf!$D$2:$AY$99,base_mayorista!$A438,0)</f>
        <v>60500066.094463855</v>
      </c>
      <c r="I438" s="10">
        <f>+HLOOKUP(VLOOKUP($B438,$AD$3:$AE$12,2,0),creditos_sf!$D$103:$AY$200,base_mayorista!$A438,0)</f>
        <v>38962162.672225669</v>
      </c>
      <c r="J438" s="10">
        <f>+HLOOKUP(VLOOKUP($B438,$AD$3:$AE$12,2,0),Costo_fondeo!$D$3:$AY$100,base_mayorista!$A438,0)</f>
        <v>0.94626431023660806</v>
      </c>
      <c r="K438" s="10">
        <f>+HLOOKUP(VLOOKUP($B438,$AD$3:$AE$12,2,0),Costo_provisiones!$D$3:$AY$100,base_mayorista!$A438,0)</f>
        <v>2.2896616064974022</v>
      </c>
      <c r="L438" s="10">
        <f>+HLOOKUP(VLOOKUP($B438,$AD$3:$AE$12,2,0),Morosidad_control!$D$4:$AY$101,base_mayorista!$A438,0)</f>
        <v>3.7467781697710416</v>
      </c>
      <c r="M438" s="10">
        <f ca="1">+OFFSET(Capital_2!$D$2,base_mayorista!A438,0)</f>
        <v>2.8102228331623054</v>
      </c>
      <c r="N438" s="10">
        <f>+HLOOKUP(VLOOKUP($B438,$AD$3:$AE$12,2,0),costo_laboral!$E$2:$AZ$99,base_mayorista!$A438,0)</f>
        <v>13.045880718944513</v>
      </c>
      <c r="O438" s="10">
        <f>+HLOOKUP(VLOOKUP($B438,$AD$3:$AE$12,2,0),Participacion1!$D$4:$M$101,base_mayorista!$A438,0)</f>
        <v>8.3861762755316052E-2</v>
      </c>
      <c r="P438" s="1"/>
      <c r="Q438" s="10"/>
      <c r="R438" s="10"/>
      <c r="S438" s="10"/>
      <c r="T438" s="14"/>
      <c r="U438" s="38"/>
      <c r="V438" s="38"/>
      <c r="W438" s="38"/>
      <c r="X438" s="38"/>
      <c r="Y438" s="38"/>
      <c r="Z438" s="11"/>
      <c r="AB438" s="38"/>
      <c r="AG438" s="35"/>
    </row>
    <row r="439" spans="1:33" ht="16.5" x14ac:dyDescent="0.3">
      <c r="A439">
        <f t="shared" si="6"/>
        <v>50</v>
      </c>
      <c r="B439">
        <v>5</v>
      </c>
      <c r="C439">
        <v>49</v>
      </c>
      <c r="D439" s="3">
        <v>42369</v>
      </c>
      <c r="E439" s="33">
        <v>15</v>
      </c>
      <c r="F439">
        <v>2</v>
      </c>
      <c r="G439" s="10">
        <f>+HLOOKUP(VLOOKUP($B439,$AD$3:$AE$12,2,0),costos_sf!$D$2:$AZ$99,base_mayorista!$A439,0)</f>
        <v>18565418.048127946</v>
      </c>
      <c r="H439" s="10">
        <f>+HLOOKUP(VLOOKUP($B439,$AD$3:$AE$12,2,0),creditos_sf!$D$2:$AY$99,base_mayorista!$A439,0)</f>
        <v>67293833.208091021</v>
      </c>
      <c r="I439" s="10">
        <f>+HLOOKUP(VLOOKUP($B439,$AD$3:$AE$12,2,0),creditos_sf!$D$103:$AY$200,base_mayorista!$A439,0)</f>
        <v>39214641.926443554</v>
      </c>
      <c r="J439" s="10">
        <f>+HLOOKUP(VLOOKUP($B439,$AD$3:$AE$12,2,0),Costo_fondeo!$D$3:$AY$100,base_mayorista!$A439,0)</f>
        <v>0.9324910936960138</v>
      </c>
      <c r="K439" s="10">
        <f>+HLOOKUP(VLOOKUP($B439,$AD$3:$AE$12,2,0),Costo_provisiones!$D$3:$AY$100,base_mayorista!$A439,0)</f>
        <v>3.6593621389339219</v>
      </c>
      <c r="L439" s="10">
        <f>+HLOOKUP(VLOOKUP($B439,$AD$3:$AE$12,2,0),Morosidad_control!$D$4:$AY$101,base_mayorista!$A439,0)</f>
        <v>3.4833776280842992</v>
      </c>
      <c r="M439" s="10">
        <f ca="1">+OFFSET(Capital_2!$D$2,base_mayorista!A439,0)</f>
        <v>2.789179696006852</v>
      </c>
      <c r="N439" s="10">
        <f>+HLOOKUP(VLOOKUP($B439,$AD$3:$AE$12,2,0),costo_laboral!$E$2:$AZ$99,base_mayorista!$A439,0)</f>
        <v>12.27521730531101</v>
      </c>
      <c r="O439" s="10">
        <f>+HLOOKUP(VLOOKUP($B439,$AD$3:$AE$12,2,0),Participacion1!$D$4:$M$101,base_mayorista!$A439,0)</f>
        <v>9.5612721789747848E-2</v>
      </c>
      <c r="P439" s="1"/>
      <c r="Q439" s="10"/>
      <c r="R439" s="10"/>
      <c r="S439" s="10"/>
      <c r="T439" s="14"/>
      <c r="U439" s="38"/>
      <c r="V439" s="38"/>
      <c r="W439" s="38"/>
      <c r="X439" s="38"/>
      <c r="Y439" s="38"/>
      <c r="Z439" s="11"/>
      <c r="AB439" s="38"/>
      <c r="AG439" s="35"/>
    </row>
    <row r="440" spans="1:33" ht="16.5" x14ac:dyDescent="0.3">
      <c r="A440">
        <f t="shared" si="6"/>
        <v>51</v>
      </c>
      <c r="B440">
        <v>5</v>
      </c>
      <c r="C440">
        <v>50</v>
      </c>
      <c r="D440" s="3">
        <v>42400</v>
      </c>
      <c r="E440" s="33">
        <v>16</v>
      </c>
      <c r="F440">
        <v>2</v>
      </c>
      <c r="G440" s="10">
        <f>+HLOOKUP(VLOOKUP($B440,$AD$3:$AE$12,2,0),costos_sf!$D$2:$AZ$99,base_mayorista!$A440,0)</f>
        <v>18737586.562820882</v>
      </c>
      <c r="H440" s="10">
        <f>+HLOOKUP(VLOOKUP($B440,$AD$3:$AE$12,2,0),creditos_sf!$D$2:$AY$99,base_mayorista!$A440,0)</f>
        <v>57394711.229604691</v>
      </c>
      <c r="I440" s="10">
        <f>+HLOOKUP(VLOOKUP($B440,$AD$3:$AE$12,2,0),creditos_sf!$D$103:$AY$200,base_mayorista!$A440,0)</f>
        <v>39744879.109994195</v>
      </c>
      <c r="J440" s="10">
        <f>+HLOOKUP(VLOOKUP($B440,$AD$3:$AE$12,2,0),Costo_fondeo!$D$3:$AY$100,base_mayorista!$A440,0)</f>
        <v>0.94952481220427665</v>
      </c>
      <c r="K440" s="10">
        <f>+HLOOKUP(VLOOKUP($B440,$AD$3:$AE$12,2,0),Costo_provisiones!$D$3:$AY$100,base_mayorista!$A440,0)</f>
        <v>3.5470804350536906</v>
      </c>
      <c r="L440" s="10">
        <f>+HLOOKUP(VLOOKUP($B440,$AD$3:$AE$12,2,0),Morosidad_control!$D$4:$AY$101,base_mayorista!$A440,0)</f>
        <v>3.805166186692019</v>
      </c>
      <c r="M440" s="10">
        <f ca="1">+OFFSET(Capital_2!$D$2,base_mayorista!A440,0)</f>
        <v>2.7880675647391326</v>
      </c>
      <c r="N440" s="10">
        <f>+HLOOKUP(VLOOKUP($B440,$AD$3:$AE$12,2,0),costo_laboral!$E$2:$AZ$99,base_mayorista!$A440,0)</f>
        <v>13.499503873875629</v>
      </c>
      <c r="O440" s="10">
        <f>+HLOOKUP(VLOOKUP($B440,$AD$3:$AE$12,2,0),Participacion1!$D$4:$M$101,base_mayorista!$A440,0)</f>
        <v>8.0301549961349722E-2</v>
      </c>
      <c r="P440" s="1"/>
      <c r="Q440" s="10"/>
      <c r="R440" s="10"/>
      <c r="S440" s="10"/>
      <c r="T440" s="14"/>
      <c r="U440" s="38"/>
      <c r="V440" s="38"/>
      <c r="W440" s="38"/>
      <c r="X440" s="38"/>
      <c r="Y440" s="38"/>
      <c r="Z440" s="11"/>
      <c r="AB440" s="38"/>
      <c r="AG440" s="35"/>
    </row>
    <row r="441" spans="1:33" ht="16.5" x14ac:dyDescent="0.3">
      <c r="A441">
        <f t="shared" si="6"/>
        <v>52</v>
      </c>
      <c r="B441">
        <v>5</v>
      </c>
      <c r="C441">
        <v>51</v>
      </c>
      <c r="D441" s="3">
        <v>42429</v>
      </c>
      <c r="E441" s="33">
        <v>16</v>
      </c>
      <c r="F441">
        <v>2</v>
      </c>
      <c r="G441" s="10">
        <f>+HLOOKUP(VLOOKUP($B441,$AD$3:$AE$12,2,0),costos_sf!$D$2:$AZ$99,base_mayorista!$A441,0)</f>
        <v>19055555.301467776</v>
      </c>
      <c r="H441" s="10">
        <f>+HLOOKUP(VLOOKUP($B441,$AD$3:$AE$12,2,0),creditos_sf!$D$2:$AY$99,base_mayorista!$A441,0)</f>
        <v>62040131.956278473</v>
      </c>
      <c r="I441" s="10">
        <f>+HLOOKUP(VLOOKUP($B441,$AD$3:$AE$12,2,0),creditos_sf!$D$103:$AY$200,base_mayorista!$A441,0)</f>
        <v>40293240.312377483</v>
      </c>
      <c r="J441" s="10">
        <f>+HLOOKUP(VLOOKUP($B441,$AD$3:$AE$12,2,0),Costo_fondeo!$D$3:$AY$100,base_mayorista!$A441,0)</f>
        <v>0.95132864472005763</v>
      </c>
      <c r="K441" s="10">
        <f>+HLOOKUP(VLOOKUP($B441,$AD$3:$AE$12,2,0),Costo_provisiones!$D$3:$AY$100,base_mayorista!$A441,0)</f>
        <v>3.5669351527562765</v>
      </c>
      <c r="L441" s="10">
        <f>+HLOOKUP(VLOOKUP($B441,$AD$3:$AE$12,2,0),Morosidad_control!$D$4:$AY$101,base_mayorista!$A441,0)</f>
        <v>3.6057631757534776</v>
      </c>
      <c r="M441" s="10">
        <f ca="1">+OFFSET(Capital_2!$D$2,base_mayorista!A441,0)</f>
        <v>2.8101212764635846</v>
      </c>
      <c r="N441" s="10">
        <f>+HLOOKUP(VLOOKUP($B441,$AD$3:$AE$12,2,0),costo_laboral!$E$2:$AZ$99,base_mayorista!$A441,0)</f>
        <v>12.940560452948466</v>
      </c>
      <c r="O441" s="10">
        <f>+HLOOKUP(VLOOKUP($B441,$AD$3:$AE$12,2,0),Participacion1!$D$4:$M$101,base_mayorista!$A441,0)</f>
        <v>8.6614347249153525E-2</v>
      </c>
      <c r="P441" s="1"/>
      <c r="Q441" s="10"/>
      <c r="R441" s="10"/>
      <c r="S441" s="10"/>
      <c r="T441" s="14"/>
      <c r="U441" s="38"/>
      <c r="V441" s="38"/>
      <c r="W441" s="38"/>
      <c r="X441" s="38"/>
      <c r="Y441" s="38"/>
      <c r="Z441" s="11"/>
      <c r="AB441" s="38"/>
      <c r="AG441" s="35"/>
    </row>
    <row r="442" spans="1:33" ht="16.5" x14ac:dyDescent="0.3">
      <c r="A442">
        <f t="shared" si="6"/>
        <v>53</v>
      </c>
      <c r="B442">
        <v>5</v>
      </c>
      <c r="C442">
        <v>52</v>
      </c>
      <c r="D442" s="3">
        <v>42460</v>
      </c>
      <c r="E442" s="33">
        <v>16</v>
      </c>
      <c r="F442">
        <v>2</v>
      </c>
      <c r="G442" s="10">
        <f>+HLOOKUP(VLOOKUP($B442,$AD$3:$AE$12,2,0),costos_sf!$D$2:$AZ$99,base_mayorista!$A442,0)</f>
        <v>20395010.188941039</v>
      </c>
      <c r="H442" s="10">
        <f>+HLOOKUP(VLOOKUP($B442,$AD$3:$AE$12,2,0),creditos_sf!$D$2:$AY$99,base_mayorista!$A442,0)</f>
        <v>72615548.746835425</v>
      </c>
      <c r="I442" s="10">
        <f>+HLOOKUP(VLOOKUP($B442,$AD$3:$AE$12,2,0),creditos_sf!$D$103:$AY$200,base_mayorista!$A442,0)</f>
        <v>48479101.930035584</v>
      </c>
      <c r="J442" s="10">
        <f>+HLOOKUP(VLOOKUP($B442,$AD$3:$AE$12,2,0),Costo_fondeo!$D$3:$AY$100,base_mayorista!$A442,0)</f>
        <v>0.89194417370416645</v>
      </c>
      <c r="K442" s="10">
        <f>+HLOOKUP(VLOOKUP($B442,$AD$3:$AE$12,2,0),Costo_provisiones!$D$3:$AY$100,base_mayorista!$A442,0)</f>
        <v>3.6198678513217368</v>
      </c>
      <c r="L442" s="10">
        <f>+HLOOKUP(VLOOKUP($B442,$AD$3:$AE$12,2,0),Morosidad_control!$D$4:$AY$101,base_mayorista!$A442,0)</f>
        <v>3.0290027670626793</v>
      </c>
      <c r="M442" s="10">
        <f ca="1">+OFFSET(Capital_2!$D$2,base_mayorista!A442,0)</f>
        <v>2.8489018213335102</v>
      </c>
      <c r="N442" s="10">
        <f>+HLOOKUP(VLOOKUP($B442,$AD$3:$AE$12,2,0),costo_laboral!$E$2:$AZ$99,base_mayorista!$A442,0)</f>
        <v>11.040595708436404</v>
      </c>
      <c r="O442" s="10">
        <f>+HLOOKUP(VLOOKUP($B442,$AD$3:$AE$12,2,0),Participacion1!$D$4:$M$101,base_mayorista!$A442,0)</f>
        <v>0.1034239365726711</v>
      </c>
      <c r="P442" s="1"/>
      <c r="Q442" s="10"/>
      <c r="R442" s="10"/>
      <c r="S442" s="10"/>
      <c r="T442" s="14"/>
      <c r="U442" s="38"/>
      <c r="V442" s="38"/>
      <c r="W442" s="38"/>
      <c r="X442" s="38"/>
      <c r="Y442" s="38"/>
      <c r="Z442" s="11"/>
      <c r="AB442" s="38"/>
      <c r="AG442" s="35"/>
    </row>
    <row r="443" spans="1:33" ht="16.5" x14ac:dyDescent="0.3">
      <c r="A443">
        <f t="shared" si="6"/>
        <v>54</v>
      </c>
      <c r="B443">
        <v>5</v>
      </c>
      <c r="C443">
        <v>53</v>
      </c>
      <c r="D443" s="3">
        <v>42490</v>
      </c>
      <c r="E443" s="33">
        <v>16</v>
      </c>
      <c r="F443">
        <v>2</v>
      </c>
      <c r="G443" s="10">
        <f>+HLOOKUP(VLOOKUP($B443,$AD$3:$AE$12,2,0),costos_sf!$D$2:$AZ$99,base_mayorista!$A443,0)</f>
        <v>21836309.987142175</v>
      </c>
      <c r="H443" s="10">
        <f>+HLOOKUP(VLOOKUP($B443,$AD$3:$AE$12,2,0),creditos_sf!$D$2:$AY$99,base_mayorista!$A443,0)</f>
        <v>68986376.843071759</v>
      </c>
      <c r="I443" s="10">
        <f>+HLOOKUP(VLOOKUP($B443,$AD$3:$AE$12,2,0),creditos_sf!$D$103:$AY$200,base_mayorista!$A443,0)</f>
        <v>62422084.012298085</v>
      </c>
      <c r="J443" s="10">
        <f>+HLOOKUP(VLOOKUP($B443,$AD$3:$AE$12,2,0),Costo_fondeo!$D$3:$AY$100,base_mayorista!$A443,0)</f>
        <v>0.93529920883946294</v>
      </c>
      <c r="K443" s="10">
        <f>+HLOOKUP(VLOOKUP($B443,$AD$3:$AE$12,2,0),Costo_provisiones!$D$3:$AY$100,base_mayorista!$A443,0)</f>
        <v>3.6517874686185023</v>
      </c>
      <c r="L443" s="10">
        <f>+HLOOKUP(VLOOKUP($B443,$AD$3:$AE$12,2,0),Morosidad_control!$D$4:$AY$101,base_mayorista!$A443,0)</f>
        <v>2.7909481286336546</v>
      </c>
      <c r="M443" s="10">
        <f ca="1">+OFFSET(Capital_2!$D$2,base_mayorista!A443,0)</f>
        <v>2.8814923639740782</v>
      </c>
      <c r="N443" s="10">
        <f>+HLOOKUP(VLOOKUP($B443,$AD$3:$AE$12,2,0),costo_laboral!$E$2:$AZ$99,base_mayorista!$A443,0)</f>
        <v>10.321061903284717</v>
      </c>
      <c r="O443" s="10">
        <f>+HLOOKUP(VLOOKUP($B443,$AD$3:$AE$12,2,0),Participacion1!$D$4:$M$101,base_mayorista!$A443,0)</f>
        <v>9.7741518842622374E-2</v>
      </c>
      <c r="P443" s="1"/>
      <c r="Q443" s="10"/>
      <c r="R443" s="10"/>
      <c r="S443" s="10"/>
      <c r="T443" s="14"/>
      <c r="U443" s="38"/>
      <c r="V443" s="38"/>
      <c r="W443" s="38"/>
      <c r="X443" s="38"/>
      <c r="Y443" s="38"/>
      <c r="Z443" s="11"/>
      <c r="AB443" s="38"/>
      <c r="AG443" s="35"/>
    </row>
    <row r="444" spans="1:33" ht="16.5" x14ac:dyDescent="0.3">
      <c r="A444">
        <f t="shared" si="6"/>
        <v>55</v>
      </c>
      <c r="B444">
        <v>5</v>
      </c>
      <c r="C444">
        <v>54</v>
      </c>
      <c r="D444" s="3">
        <v>42521</v>
      </c>
      <c r="E444" s="33">
        <v>16</v>
      </c>
      <c r="F444">
        <v>2</v>
      </c>
      <c r="G444" s="10">
        <f>+HLOOKUP(VLOOKUP($B444,$AD$3:$AE$12,2,0),costos_sf!$D$2:$AZ$99,base_mayorista!$A444,0)</f>
        <v>20678404.954783291</v>
      </c>
      <c r="H444" s="10">
        <f>+HLOOKUP(VLOOKUP($B444,$AD$3:$AE$12,2,0),creditos_sf!$D$2:$AY$99,base_mayorista!$A444,0)</f>
        <v>75060140.360068724</v>
      </c>
      <c r="I444" s="10">
        <f>+HLOOKUP(VLOOKUP($B444,$AD$3:$AE$12,2,0),creditos_sf!$D$103:$AY$200,base_mayorista!$A444,0)</f>
        <v>63232028.615891166</v>
      </c>
      <c r="J444" s="10">
        <f>+HLOOKUP(VLOOKUP($B444,$AD$3:$AE$12,2,0),Costo_fondeo!$D$3:$AY$100,base_mayorista!$A444,0)</f>
        <v>0.94764428029541636</v>
      </c>
      <c r="K444" s="10">
        <f>+HLOOKUP(VLOOKUP($B444,$AD$3:$AE$12,2,0),Costo_provisiones!$D$3:$AY$100,base_mayorista!$A444,0)</f>
        <v>3.5154614773575088</v>
      </c>
      <c r="L444" s="10">
        <f>+HLOOKUP(VLOOKUP($B444,$AD$3:$AE$12,2,0),Morosidad_control!$D$4:$AY$101,base_mayorista!$A444,0)</f>
        <v>2.6464782794139579</v>
      </c>
      <c r="M444" s="10">
        <f ca="1">+OFFSET(Capital_2!$D$2,base_mayorista!A444,0)</f>
        <v>2.9184975362021124</v>
      </c>
      <c r="N444" s="10">
        <f>+HLOOKUP(VLOOKUP($B444,$AD$3:$AE$12,2,0),costo_laboral!$E$2:$AZ$99,base_mayorista!$A444,0)</f>
        <v>9.6710557432688429</v>
      </c>
      <c r="O444" s="10">
        <f>+HLOOKUP(VLOOKUP($B444,$AD$3:$AE$12,2,0),Participacion1!$D$4:$M$101,base_mayorista!$A444,0)</f>
        <v>0.106566165935933</v>
      </c>
      <c r="P444" s="1"/>
      <c r="Q444" s="10"/>
      <c r="R444" s="10"/>
      <c r="S444" s="10"/>
      <c r="T444" s="14"/>
      <c r="U444" s="38"/>
      <c r="V444" s="38"/>
      <c r="W444" s="38"/>
      <c r="X444" s="38"/>
      <c r="Y444" s="38"/>
      <c r="Z444" s="11"/>
      <c r="AB444" s="38"/>
      <c r="AG444" s="35"/>
    </row>
    <row r="445" spans="1:33" ht="16.5" x14ac:dyDescent="0.3">
      <c r="A445">
        <f t="shared" si="6"/>
        <v>56</v>
      </c>
      <c r="B445">
        <v>5</v>
      </c>
      <c r="C445">
        <v>55</v>
      </c>
      <c r="D445" s="3">
        <v>42551</v>
      </c>
      <c r="E445" s="33">
        <v>16</v>
      </c>
      <c r="F445">
        <v>2</v>
      </c>
      <c r="G445" s="10">
        <f>+HLOOKUP(VLOOKUP($B445,$AD$3:$AE$12,2,0),costos_sf!$D$2:$AZ$99,base_mayorista!$A445,0)</f>
        <v>21645689.933223281</v>
      </c>
      <c r="H445" s="10">
        <f>+HLOOKUP(VLOOKUP($B445,$AD$3:$AE$12,2,0),creditos_sf!$D$2:$AY$99,base_mayorista!$A445,0)</f>
        <v>57376903.386297286</v>
      </c>
      <c r="I445" s="10">
        <f>+HLOOKUP(VLOOKUP($B445,$AD$3:$AE$12,2,0),creditos_sf!$D$103:$AY$200,base_mayorista!$A445,0)</f>
        <v>62203953.639804944</v>
      </c>
      <c r="J445" s="10">
        <f>+HLOOKUP(VLOOKUP($B445,$AD$3:$AE$12,2,0),Costo_fondeo!$D$3:$AY$100,base_mayorista!$A445,0)</f>
        <v>0.95636282943829198</v>
      </c>
      <c r="K445" s="10">
        <f>+HLOOKUP(VLOOKUP($B445,$AD$3:$AE$12,2,0),Costo_provisiones!$D$3:$AY$100,base_mayorista!$A445,0)</f>
        <v>3.2907196248968482</v>
      </c>
      <c r="L445" s="10">
        <f>+HLOOKUP(VLOOKUP($B445,$AD$3:$AE$12,2,0),Morosidad_control!$D$4:$AY$101,base_mayorista!$A445,0)</f>
        <v>3.0563198692454248</v>
      </c>
      <c r="M445" s="10">
        <f ca="1">+OFFSET(Capital_2!$D$2,base_mayorista!A445,0)</f>
        <v>2.9650713359667673</v>
      </c>
      <c r="N445" s="10">
        <f>+HLOOKUP(VLOOKUP($B445,$AD$3:$AE$12,2,0),costo_laboral!$E$2:$AZ$99,base_mayorista!$A445,0)</f>
        <v>11.24891820034458</v>
      </c>
      <c r="O445" s="10">
        <f>+HLOOKUP(VLOOKUP($B445,$AD$3:$AE$12,2,0),Participacion1!$D$4:$M$101,base_mayorista!$A445,0)</f>
        <v>8.2562762666768805E-2</v>
      </c>
      <c r="P445" s="1"/>
      <c r="Q445" s="10"/>
      <c r="R445" s="10"/>
      <c r="S445" s="10"/>
      <c r="T445" s="14"/>
      <c r="U445" s="38"/>
      <c r="V445" s="38"/>
      <c r="W445" s="38"/>
      <c r="X445" s="38"/>
      <c r="Y445" s="38"/>
      <c r="Z445" s="11"/>
      <c r="AB445" s="38"/>
      <c r="AG445" s="35"/>
    </row>
    <row r="446" spans="1:33" ht="16.5" x14ac:dyDescent="0.3">
      <c r="A446">
        <f t="shared" si="6"/>
        <v>57</v>
      </c>
      <c r="B446">
        <v>5</v>
      </c>
      <c r="C446">
        <v>56</v>
      </c>
      <c r="D446" s="3">
        <v>42582</v>
      </c>
      <c r="E446" s="33">
        <v>16</v>
      </c>
      <c r="F446">
        <v>2</v>
      </c>
      <c r="G446" s="10">
        <f>+HLOOKUP(VLOOKUP($B446,$AD$3:$AE$12,2,0),costos_sf!$D$2:$AZ$99,base_mayorista!$A446,0)</f>
        <v>21934759.671069741</v>
      </c>
      <c r="H446" s="10">
        <f>+HLOOKUP(VLOOKUP($B446,$AD$3:$AE$12,2,0),creditos_sf!$D$2:$AY$99,base_mayorista!$A446,0)</f>
        <v>72036756.234977841</v>
      </c>
      <c r="I446" s="10">
        <f>+HLOOKUP(VLOOKUP($B446,$AD$3:$AE$12,2,0),creditos_sf!$D$103:$AY$200,base_mayorista!$A446,0)</f>
        <v>91565112.593127176</v>
      </c>
      <c r="J446" s="10">
        <f>+HLOOKUP(VLOOKUP($B446,$AD$3:$AE$12,2,0),Costo_fondeo!$D$3:$AY$100,base_mayorista!$A446,0)</f>
        <v>0.9681938851713231</v>
      </c>
      <c r="K446" s="10">
        <f>+HLOOKUP(VLOOKUP($B446,$AD$3:$AE$12,2,0),Costo_provisiones!$D$3:$AY$100,base_mayorista!$A446,0)</f>
        <v>3.3714938327431576</v>
      </c>
      <c r="L446" s="10">
        <f>+HLOOKUP(VLOOKUP($B446,$AD$3:$AE$12,2,0),Morosidad_control!$D$4:$AY$101,base_mayorista!$A446,0)</f>
        <v>2.2321189182038568</v>
      </c>
      <c r="M446" s="10">
        <f ca="1">+OFFSET(Capital_2!$D$2,base_mayorista!A446,0)</f>
        <v>3.0367322920898565</v>
      </c>
      <c r="N446" s="10">
        <f>+HLOOKUP(VLOOKUP($B446,$AD$3:$AE$12,2,0),costo_laboral!$E$2:$AZ$99,base_mayorista!$A446,0)</f>
        <v>8.4359338762401759</v>
      </c>
      <c r="O446" s="10">
        <f>+HLOOKUP(VLOOKUP($B446,$AD$3:$AE$12,2,0),Participacion1!$D$4:$M$101,base_mayorista!$A446,0)</f>
        <v>0.10059886011895541</v>
      </c>
      <c r="P446" s="1"/>
      <c r="Q446" s="10"/>
      <c r="R446" s="10"/>
      <c r="S446" s="10"/>
      <c r="T446" s="14"/>
      <c r="U446" s="38"/>
      <c r="V446" s="38"/>
      <c r="W446" s="38"/>
      <c r="X446" s="38"/>
      <c r="Y446" s="38"/>
      <c r="Z446" s="11"/>
      <c r="AB446" s="38"/>
      <c r="AG446" s="35"/>
    </row>
    <row r="447" spans="1:33" ht="16.5" x14ac:dyDescent="0.3">
      <c r="A447">
        <f t="shared" si="6"/>
        <v>58</v>
      </c>
      <c r="B447">
        <v>5</v>
      </c>
      <c r="C447">
        <v>57</v>
      </c>
      <c r="D447" s="3">
        <v>42613</v>
      </c>
      <c r="E447" s="33">
        <v>16</v>
      </c>
      <c r="F447">
        <v>2</v>
      </c>
      <c r="G447" s="10">
        <f>+HLOOKUP(VLOOKUP($B447,$AD$3:$AE$12,2,0),costos_sf!$D$2:$AZ$99,base_mayorista!$A447,0)</f>
        <v>22007069.518404871</v>
      </c>
      <c r="H447" s="10">
        <f>+HLOOKUP(VLOOKUP($B447,$AD$3:$AE$12,2,0),creditos_sf!$D$2:$AY$99,base_mayorista!$A447,0)</f>
        <v>76149901.123501867</v>
      </c>
      <c r="I447" s="10">
        <f>+HLOOKUP(VLOOKUP($B447,$AD$3:$AE$12,2,0),creditos_sf!$D$103:$AY$200,base_mayorista!$A447,0)</f>
        <v>92034745.450391263</v>
      </c>
      <c r="J447" s="10">
        <f>+HLOOKUP(VLOOKUP($B447,$AD$3:$AE$12,2,0),Costo_fondeo!$D$3:$AY$100,base_mayorista!$A447,0)</f>
        <v>1.029257972525869</v>
      </c>
      <c r="K447" s="10">
        <f>+HLOOKUP(VLOOKUP($B447,$AD$3:$AE$12,2,0),Costo_provisiones!$D$3:$AY$100,base_mayorista!$A447,0)</f>
        <v>3.1963422616366364</v>
      </c>
      <c r="L447" s="10">
        <f>+HLOOKUP(VLOOKUP($B447,$AD$3:$AE$12,2,0),Morosidad_control!$D$4:$AY$101,base_mayorista!$A447,0)</f>
        <v>2.1635453700429048</v>
      </c>
      <c r="M447" s="10">
        <f ca="1">+OFFSET(Capital_2!$D$2,base_mayorista!A447,0)</f>
        <v>3.0987757605561481</v>
      </c>
      <c r="N447" s="10">
        <f>+HLOOKUP(VLOOKUP($B447,$AD$3:$AE$12,2,0),costo_laboral!$E$2:$AZ$99,base_mayorista!$A447,0)</f>
        <v>8.2447045923460411</v>
      </c>
      <c r="O447" s="10">
        <f>+HLOOKUP(VLOOKUP($B447,$AD$3:$AE$12,2,0),Participacion1!$D$4:$M$101,base_mayorista!$A447,0)</f>
        <v>0.10604446940052337</v>
      </c>
      <c r="P447" s="1"/>
      <c r="Q447" s="10"/>
      <c r="R447" s="10"/>
      <c r="S447" s="10"/>
      <c r="T447" s="14"/>
      <c r="U447" s="38"/>
      <c r="V447" s="38"/>
      <c r="W447" s="38"/>
      <c r="X447" s="38"/>
      <c r="Y447" s="38"/>
      <c r="Z447" s="11"/>
      <c r="AB447" s="38"/>
      <c r="AG447" s="35"/>
    </row>
    <row r="448" spans="1:33" ht="16.5" x14ac:dyDescent="0.3">
      <c r="A448">
        <f t="shared" si="6"/>
        <v>59</v>
      </c>
      <c r="B448">
        <v>5</v>
      </c>
      <c r="C448">
        <v>58</v>
      </c>
      <c r="D448" s="3">
        <v>42643</v>
      </c>
      <c r="E448" s="33">
        <v>16</v>
      </c>
      <c r="F448">
        <v>2</v>
      </c>
      <c r="G448" s="10">
        <f>+HLOOKUP(VLOOKUP($B448,$AD$3:$AE$12,2,0),costos_sf!$D$2:$AZ$99,base_mayorista!$A448,0)</f>
        <v>21740103.949023161</v>
      </c>
      <c r="H448" s="10">
        <f>+HLOOKUP(VLOOKUP($B448,$AD$3:$AE$12,2,0),creditos_sf!$D$2:$AY$99,base_mayorista!$A448,0)</f>
        <v>63284265.244788304</v>
      </c>
      <c r="I448" s="10">
        <f>+HLOOKUP(VLOOKUP($B448,$AD$3:$AE$12,2,0),creditos_sf!$D$103:$AY$200,base_mayorista!$A448,0)</f>
        <v>98423813.994540676</v>
      </c>
      <c r="J448" s="10">
        <f>+HLOOKUP(VLOOKUP($B448,$AD$3:$AE$12,2,0),Costo_fondeo!$D$3:$AY$100,base_mayorista!$A448,0)</f>
        <v>1.0928845187449363</v>
      </c>
      <c r="K448" s="10">
        <f>+HLOOKUP(VLOOKUP($B448,$AD$3:$AE$12,2,0),Costo_provisiones!$D$3:$AY$100,base_mayorista!$A448,0)</f>
        <v>2.5409666896636618</v>
      </c>
      <c r="L448" s="10">
        <f>+HLOOKUP(VLOOKUP($B448,$AD$3:$AE$12,2,0),Morosidad_control!$D$4:$AY$101,base_mayorista!$A448,0)</f>
        <v>2.2455612075483442</v>
      </c>
      <c r="M448" s="10">
        <f ca="1">+OFFSET(Capital_2!$D$2,base_mayorista!A448,0)</f>
        <v>3.1647538313822339</v>
      </c>
      <c r="N448" s="10">
        <f>+HLOOKUP(VLOOKUP($B448,$AD$3:$AE$12,2,0),costo_laboral!$E$2:$AZ$99,base_mayorista!$A448,0)</f>
        <v>8.7185088840643044</v>
      </c>
      <c r="O448" s="10">
        <f>+HLOOKUP(VLOOKUP($B448,$AD$3:$AE$12,2,0),Participacion1!$D$4:$M$101,base_mayorista!$A448,0)</f>
        <v>8.8557966932992671E-2</v>
      </c>
      <c r="P448" s="1"/>
      <c r="Q448" s="10"/>
      <c r="R448" s="10"/>
      <c r="S448" s="10"/>
      <c r="T448" s="14"/>
      <c r="U448" s="38"/>
      <c r="V448" s="38"/>
      <c r="W448" s="38"/>
      <c r="X448" s="38"/>
      <c r="Y448" s="38"/>
      <c r="Z448" s="11"/>
      <c r="AB448" s="38"/>
      <c r="AG448" s="35"/>
    </row>
    <row r="449" spans="1:33" ht="16.5" x14ac:dyDescent="0.3">
      <c r="A449">
        <f t="shared" si="6"/>
        <v>60</v>
      </c>
      <c r="B449">
        <v>5</v>
      </c>
      <c r="C449">
        <v>59</v>
      </c>
      <c r="D449" s="3">
        <v>42674</v>
      </c>
      <c r="E449" s="33">
        <v>16</v>
      </c>
      <c r="F449">
        <v>2</v>
      </c>
      <c r="G449" s="10">
        <f>+HLOOKUP(VLOOKUP($B449,$AD$3:$AE$12,2,0),costos_sf!$D$2:$AZ$99,base_mayorista!$A449,0)</f>
        <v>22203675.461709492</v>
      </c>
      <c r="H449" s="10">
        <f>+HLOOKUP(VLOOKUP($B449,$AD$3:$AE$12,2,0),creditos_sf!$D$2:$AY$99,base_mayorista!$A449,0)</f>
        <v>60309727.061205626</v>
      </c>
      <c r="I449" s="10">
        <f>+HLOOKUP(VLOOKUP($B449,$AD$3:$AE$12,2,0),creditos_sf!$D$103:$AY$200,base_mayorista!$A449,0)</f>
        <v>94734214.167118639</v>
      </c>
      <c r="J449" s="10">
        <f>+HLOOKUP(VLOOKUP($B449,$AD$3:$AE$12,2,0),Costo_fondeo!$D$3:$AY$100,base_mayorista!$A449,0)</f>
        <v>1.1442588974817784</v>
      </c>
      <c r="K449" s="10">
        <f>+HLOOKUP(VLOOKUP($B449,$AD$3:$AE$12,2,0),Costo_provisiones!$D$3:$AY$100,base_mayorista!$A449,0)</f>
        <v>2.4259012960188993</v>
      </c>
      <c r="L449" s="10">
        <f>+HLOOKUP(VLOOKUP($B449,$AD$3:$AE$12,2,0),Morosidad_control!$D$4:$AY$101,base_mayorista!$A449,0)</f>
        <v>2.3324392468515573</v>
      </c>
      <c r="M449" s="10">
        <f ca="1">+OFFSET(Capital_2!$D$2,base_mayorista!A449,0)</f>
        <v>3.232264312603593</v>
      </c>
      <c r="N449" s="10">
        <f>+HLOOKUP(VLOOKUP($B449,$AD$3:$AE$12,2,0),costo_laboral!$E$2:$AZ$99,base_mayorista!$A449,0)</f>
        <v>9.1482296531808345</v>
      </c>
      <c r="O449" s="10">
        <f>+HLOOKUP(VLOOKUP($B449,$AD$3:$AE$12,2,0),Participacion1!$D$4:$M$101,base_mayorista!$A449,0)</f>
        <v>8.549181805631785E-2</v>
      </c>
      <c r="P449" s="1"/>
      <c r="Q449" s="10"/>
      <c r="R449" s="10"/>
      <c r="S449" s="10"/>
      <c r="T449" s="14"/>
      <c r="U449" s="38"/>
      <c r="V449" s="38"/>
      <c r="W449" s="38"/>
      <c r="X449" s="38"/>
      <c r="Y449" s="38"/>
      <c r="Z449" s="11"/>
      <c r="AB449" s="38"/>
      <c r="AG449" s="35"/>
    </row>
    <row r="450" spans="1:33" ht="16.5" x14ac:dyDescent="0.3">
      <c r="A450">
        <f t="shared" si="6"/>
        <v>61</v>
      </c>
      <c r="B450">
        <v>5</v>
      </c>
      <c r="C450">
        <v>60</v>
      </c>
      <c r="D450" s="3">
        <v>42704</v>
      </c>
      <c r="E450" s="33">
        <v>16</v>
      </c>
      <c r="F450">
        <v>2</v>
      </c>
      <c r="G450" s="10">
        <f>+HLOOKUP(VLOOKUP($B450,$AD$3:$AE$12,2,0),costos_sf!$D$2:$AZ$99,base_mayorista!$A450,0)</f>
        <v>20803673.208279792</v>
      </c>
      <c r="H450" s="10">
        <f>+HLOOKUP(VLOOKUP($B450,$AD$3:$AE$12,2,0),creditos_sf!$D$2:$AY$99,base_mayorista!$A450,0)</f>
        <v>61441149.034024216</v>
      </c>
      <c r="I450" s="10">
        <f>+HLOOKUP(VLOOKUP($B450,$AD$3:$AE$12,2,0),creditos_sf!$D$103:$AY$200,base_mayorista!$A450,0)</f>
        <v>89087062.668207005</v>
      </c>
      <c r="J450" s="10">
        <f>+HLOOKUP(VLOOKUP($B450,$AD$3:$AE$12,2,0),Costo_fondeo!$D$3:$AY$100,base_mayorista!$A450,0)</f>
        <v>1.2217312440014725</v>
      </c>
      <c r="K450" s="10">
        <f>+HLOOKUP(VLOOKUP($B450,$AD$3:$AE$12,2,0),Costo_provisiones!$D$3:$AY$100,base_mayorista!$A450,0)</f>
        <v>1.4260207452403388</v>
      </c>
      <c r="L450" s="10">
        <f>+HLOOKUP(VLOOKUP($B450,$AD$3:$AE$12,2,0),Morosidad_control!$D$4:$AY$101,base_mayorista!$A450,0)</f>
        <v>2.395462239296017</v>
      </c>
      <c r="M450" s="10">
        <f ca="1">+OFFSET(Capital_2!$D$2,base_mayorista!A450,0)</f>
        <v>3.2966619789838338</v>
      </c>
      <c r="N450" s="10">
        <f>+HLOOKUP(VLOOKUP($B450,$AD$3:$AE$12,2,0),costo_laboral!$E$2:$AZ$99,base_mayorista!$A450,0)</f>
        <v>9.3693902146837047</v>
      </c>
      <c r="O450" s="10">
        <f>+HLOOKUP(VLOOKUP($B450,$AD$3:$AE$12,2,0),Participacion1!$D$4:$M$101,base_mayorista!$A450,0)</f>
        <v>8.6187765347061365E-2</v>
      </c>
      <c r="P450" s="1"/>
      <c r="Q450" s="10"/>
      <c r="R450" s="10"/>
      <c r="S450" s="10"/>
      <c r="T450" s="14"/>
      <c r="U450" s="38"/>
      <c r="V450" s="38"/>
      <c r="W450" s="38"/>
      <c r="X450" s="38"/>
      <c r="Y450" s="38"/>
      <c r="Z450" s="11"/>
      <c r="AB450" s="38"/>
      <c r="AG450" s="35"/>
    </row>
    <row r="451" spans="1:33" ht="16.5" x14ac:dyDescent="0.3">
      <c r="A451">
        <f t="shared" si="6"/>
        <v>62</v>
      </c>
      <c r="B451">
        <v>5</v>
      </c>
      <c r="C451">
        <v>61</v>
      </c>
      <c r="D451" s="3">
        <v>42735</v>
      </c>
      <c r="E451" s="33">
        <v>16</v>
      </c>
      <c r="F451">
        <v>2</v>
      </c>
      <c r="G451" s="10">
        <f>+HLOOKUP(VLOOKUP($B451,$AD$3:$AE$12,2,0),costos_sf!$D$2:$AZ$99,base_mayorista!$A451,0)</f>
        <v>19354337.008800931</v>
      </c>
      <c r="H451" s="10">
        <f>+HLOOKUP(VLOOKUP($B451,$AD$3:$AE$12,2,0),creditos_sf!$D$2:$AY$99,base_mayorista!$A451,0)</f>
        <v>42449761.755636156</v>
      </c>
      <c r="I451" s="10">
        <f>+HLOOKUP(VLOOKUP($B451,$AD$3:$AE$12,2,0),creditos_sf!$D$103:$AY$200,base_mayorista!$A451,0)</f>
        <v>88938829.386738449</v>
      </c>
      <c r="J451" s="10">
        <f>+HLOOKUP(VLOOKUP($B451,$AD$3:$AE$12,2,0),Costo_fondeo!$D$3:$AY$100,base_mayorista!$A451,0)</f>
        <v>1.3289683699571804</v>
      </c>
      <c r="K451" s="10">
        <f>+HLOOKUP(VLOOKUP($B451,$AD$3:$AE$12,2,0),Costo_provisiones!$D$3:$AY$100,base_mayorista!$A451,0)</f>
        <v>0.23427457296259455</v>
      </c>
      <c r="L451" s="10">
        <f>+HLOOKUP(VLOOKUP($B451,$AD$3:$AE$12,2,0),Morosidad_control!$D$4:$AY$101,base_mayorista!$A451,0)</f>
        <v>0</v>
      </c>
      <c r="M451" s="10">
        <f ca="1">+OFFSET(Capital_2!$D$2,base_mayorista!A451,0)</f>
        <v>3.371561018368705</v>
      </c>
      <c r="N451" s="10">
        <f>+HLOOKUP(VLOOKUP($B451,$AD$3:$AE$12,2,0),costo_laboral!$E$2:$AZ$99,base_mayorista!$A451,0)</f>
        <v>10.422047439281588</v>
      </c>
      <c r="O451" s="10">
        <f>+HLOOKUP(VLOOKUP($B451,$AD$3:$AE$12,2,0),Participacion1!$D$4:$M$101,base_mayorista!$A451,0)</f>
        <v>6.0695890459092433E-2</v>
      </c>
      <c r="P451" s="1"/>
      <c r="Q451" s="10"/>
      <c r="R451" s="10"/>
      <c r="S451" s="10"/>
      <c r="T451" s="14"/>
      <c r="U451" s="38"/>
      <c r="V451" s="38"/>
      <c r="W451" s="38"/>
      <c r="X451" s="38"/>
      <c r="Y451" s="38"/>
      <c r="Z451" s="11"/>
      <c r="AB451" s="38"/>
      <c r="AG451" s="35"/>
    </row>
    <row r="452" spans="1:33" ht="16.5" x14ac:dyDescent="0.3">
      <c r="A452">
        <f t="shared" ref="A452:A515" si="7">+C452+1</f>
        <v>63</v>
      </c>
      <c r="B452">
        <v>5</v>
      </c>
      <c r="C452">
        <v>62</v>
      </c>
      <c r="D452" s="3">
        <v>42766</v>
      </c>
      <c r="E452" s="33">
        <v>17</v>
      </c>
      <c r="F452">
        <v>2</v>
      </c>
      <c r="G452" s="10">
        <f>+HLOOKUP(VLOOKUP($B452,$AD$3:$AE$12,2,0),costos_sf!$D$2:$AZ$99,base_mayorista!$A452,0)</f>
        <v>20380424.949697737</v>
      </c>
      <c r="H452" s="10">
        <f>+HLOOKUP(VLOOKUP($B452,$AD$3:$AE$12,2,0),creditos_sf!$D$2:$AY$99,base_mayorista!$A452,0)</f>
        <v>56901016.969064191</v>
      </c>
      <c r="I452" s="10">
        <f>+HLOOKUP(VLOOKUP($B452,$AD$3:$AE$12,2,0),creditos_sf!$D$103:$AY$200,base_mayorista!$A452,0)</f>
        <v>83196091.107342631</v>
      </c>
      <c r="J452" s="10">
        <f>+HLOOKUP(VLOOKUP($B452,$AD$3:$AE$12,2,0),Costo_fondeo!$D$3:$AY$100,base_mayorista!$A452,0)</f>
        <v>1.3851258052053723</v>
      </c>
      <c r="K452" s="10">
        <f>+HLOOKUP(VLOOKUP($B452,$AD$3:$AE$12,2,0),Costo_provisiones!$D$3:$AY$100,base_mayorista!$A452,0)</f>
        <v>0.3372771879730288</v>
      </c>
      <c r="L452" s="10">
        <f>+HLOOKUP(VLOOKUP($B452,$AD$3:$AE$12,2,0),Morosidad_control!$D$4:$AY$101,base_mayorista!$A452,0)</f>
        <v>0</v>
      </c>
      <c r="M452" s="10">
        <f ca="1">+OFFSET(Capital_2!$D$2,base_mayorista!A452,0)</f>
        <v>3.4309045641717737</v>
      </c>
      <c r="N452" s="10">
        <f>+HLOOKUP(VLOOKUP($B452,$AD$3:$AE$12,2,0),costo_laboral!$E$2:$AZ$99,base_mayorista!$A452,0)</f>
        <v>9.8580224560063066</v>
      </c>
      <c r="O452" s="10">
        <f>+HLOOKUP(VLOOKUP($B452,$AD$3:$AE$12,2,0),Participacion1!$D$4:$M$101,base_mayorista!$A452,0)</f>
        <v>8.186970563062726E-2</v>
      </c>
      <c r="P452" s="1"/>
      <c r="Q452" s="10"/>
      <c r="R452" s="10"/>
      <c r="S452" s="10"/>
      <c r="T452" s="14"/>
      <c r="U452" s="38"/>
      <c r="V452" s="38"/>
      <c r="W452" s="38"/>
      <c r="X452" s="38"/>
      <c r="Y452" s="38"/>
      <c r="Z452" s="11"/>
      <c r="AB452" s="38"/>
      <c r="AG452" s="35"/>
    </row>
    <row r="453" spans="1:33" ht="16.5" x14ac:dyDescent="0.3">
      <c r="A453">
        <f t="shared" si="7"/>
        <v>64</v>
      </c>
      <c r="B453">
        <v>5</v>
      </c>
      <c r="C453">
        <v>63</v>
      </c>
      <c r="D453" s="3">
        <v>42794</v>
      </c>
      <c r="E453" s="33">
        <v>17</v>
      </c>
      <c r="F453">
        <v>2</v>
      </c>
      <c r="G453" s="10">
        <f>+HLOOKUP(VLOOKUP($B453,$AD$3:$AE$12,2,0),costos_sf!$D$2:$AZ$99,base_mayorista!$A453,0)</f>
        <v>20832739.86359502</v>
      </c>
      <c r="H453" s="10">
        <f>+HLOOKUP(VLOOKUP($B453,$AD$3:$AE$12,2,0),creditos_sf!$D$2:$AY$99,base_mayorista!$A453,0)</f>
        <v>56096897.143237457</v>
      </c>
      <c r="I453" s="10">
        <f>+HLOOKUP(VLOOKUP($B453,$AD$3:$AE$12,2,0),creditos_sf!$D$103:$AY$200,base_mayorista!$A453,0)</f>
        <v>90262378.072754681</v>
      </c>
      <c r="J453" s="10">
        <f>+HLOOKUP(VLOOKUP($B453,$AD$3:$AE$12,2,0),Costo_fondeo!$D$3:$AY$100,base_mayorista!$A453,0)</f>
        <v>1.4105469169079252</v>
      </c>
      <c r="K453" s="10">
        <f>+HLOOKUP(VLOOKUP($B453,$AD$3:$AE$12,2,0),Costo_provisiones!$D$3:$AY$100,base_mayorista!$A453,0)</f>
        <v>0.36217781188340259</v>
      </c>
      <c r="L453" s="10">
        <f>+HLOOKUP(VLOOKUP($B453,$AD$3:$AE$12,2,0),Morosidad_control!$D$4:$AY$101,base_mayorista!$A453,0)</f>
        <v>0</v>
      </c>
      <c r="M453" s="10">
        <f ca="1">+OFFSET(Capital_2!$D$2,base_mayorista!A453,0)</f>
        <v>3.4714473426279464</v>
      </c>
      <c r="N453" s="10">
        <f>+HLOOKUP(VLOOKUP($B453,$AD$3:$AE$12,2,0),costo_laboral!$E$2:$AZ$99,base_mayorista!$A453,0)</f>
        <v>9.4535608445705641</v>
      </c>
      <c r="O453" s="10">
        <f>+HLOOKUP(VLOOKUP($B453,$AD$3:$AE$12,2,0),Participacion1!$D$4:$M$101,base_mayorista!$A453,0)</f>
        <v>8.119902671470576E-2</v>
      </c>
      <c r="P453" s="1"/>
      <c r="Q453" s="10"/>
      <c r="R453" s="10"/>
      <c r="S453" s="10"/>
      <c r="T453" s="14"/>
      <c r="U453" s="38"/>
      <c r="V453" s="38"/>
      <c r="W453" s="38"/>
      <c r="X453" s="38"/>
      <c r="Y453" s="38"/>
      <c r="Z453" s="11"/>
      <c r="AB453" s="38"/>
      <c r="AG453" s="35"/>
    </row>
    <row r="454" spans="1:33" ht="16.5" x14ac:dyDescent="0.3">
      <c r="A454">
        <f t="shared" si="7"/>
        <v>65</v>
      </c>
      <c r="B454">
        <v>5</v>
      </c>
      <c r="C454">
        <v>64</v>
      </c>
      <c r="D454" s="3">
        <v>42825</v>
      </c>
      <c r="E454" s="33">
        <v>17</v>
      </c>
      <c r="F454">
        <v>2</v>
      </c>
      <c r="G454" s="10">
        <f>+HLOOKUP(VLOOKUP($B454,$AD$3:$AE$12,2,0),costos_sf!$D$2:$AZ$99,base_mayorista!$A454,0)</f>
        <v>20002547.787261933</v>
      </c>
      <c r="H454" s="10">
        <f>+HLOOKUP(VLOOKUP($B454,$AD$3:$AE$12,2,0),creditos_sf!$D$2:$AY$99,base_mayorista!$A454,0)</f>
        <v>56736115.860656396</v>
      </c>
      <c r="I454" s="10">
        <f>+HLOOKUP(VLOOKUP($B454,$AD$3:$AE$12,2,0),creditos_sf!$D$103:$AY$200,base_mayorista!$A454,0)</f>
        <v>108546496.85010019</v>
      </c>
      <c r="J454" s="10">
        <f>+HLOOKUP(VLOOKUP($B454,$AD$3:$AE$12,2,0),Costo_fondeo!$D$3:$AY$100,base_mayorista!$A454,0)</f>
        <v>1.5713951799558594</v>
      </c>
      <c r="K454" s="10">
        <f>+HLOOKUP(VLOOKUP($B454,$AD$3:$AE$12,2,0),Costo_provisiones!$D$3:$AY$100,base_mayorista!$A454,0)</f>
        <v>0.3796278022763705</v>
      </c>
      <c r="L454" s="10">
        <f>+HLOOKUP(VLOOKUP($B454,$AD$3:$AE$12,2,0),Morosidad_control!$D$4:$AY$101,base_mayorista!$A454,0)</f>
        <v>0</v>
      </c>
      <c r="M454" s="10">
        <f ca="1">+OFFSET(Capital_2!$D$2,base_mayorista!A454,0)</f>
        <v>3.5034579976729381</v>
      </c>
      <c r="N454" s="10">
        <f>+HLOOKUP(VLOOKUP($B454,$AD$3:$AE$12,2,0),costo_laboral!$E$2:$AZ$99,base_mayorista!$A454,0)</f>
        <v>8.2179313179180955</v>
      </c>
      <c r="O454" s="10">
        <f>+HLOOKUP(VLOOKUP($B454,$AD$3:$AE$12,2,0),Participacion1!$D$4:$M$101,base_mayorista!$A454,0)</f>
        <v>8.353131942391176E-2</v>
      </c>
      <c r="P454" s="1"/>
      <c r="Q454" s="10"/>
      <c r="R454" s="10"/>
      <c r="S454" s="10"/>
      <c r="T454" s="14"/>
      <c r="U454" s="38"/>
      <c r="V454" s="38"/>
      <c r="W454" s="38"/>
      <c r="X454" s="38"/>
      <c r="Y454" s="38"/>
      <c r="Z454" s="11"/>
      <c r="AB454" s="38"/>
      <c r="AG454" s="35"/>
    </row>
    <row r="455" spans="1:33" ht="16.5" x14ac:dyDescent="0.3">
      <c r="A455">
        <f t="shared" si="7"/>
        <v>66</v>
      </c>
      <c r="B455">
        <v>5</v>
      </c>
      <c r="C455">
        <v>65</v>
      </c>
      <c r="D455" s="3">
        <v>42855</v>
      </c>
      <c r="E455" s="33">
        <v>17</v>
      </c>
      <c r="F455">
        <v>2</v>
      </c>
      <c r="G455" s="10">
        <f>+HLOOKUP(VLOOKUP($B455,$AD$3:$AE$12,2,0),costos_sf!$D$2:$AZ$99,base_mayorista!$A455,0)</f>
        <v>19967532.433728054</v>
      </c>
      <c r="H455" s="10">
        <f>+HLOOKUP(VLOOKUP($B455,$AD$3:$AE$12,2,0),creditos_sf!$D$2:$AY$99,base_mayorista!$A455,0)</f>
        <v>74707965.678069085</v>
      </c>
      <c r="I455" s="10">
        <f>+HLOOKUP(VLOOKUP($B455,$AD$3:$AE$12,2,0),creditos_sf!$D$103:$AY$200,base_mayorista!$A455,0)</f>
        <v>128305648.02641021</v>
      </c>
      <c r="J455" s="10">
        <f>+HLOOKUP(VLOOKUP($B455,$AD$3:$AE$12,2,0),Costo_fondeo!$D$3:$AY$100,base_mayorista!$A455,0)</f>
        <v>1.544669407431261</v>
      </c>
      <c r="K455" s="10">
        <f>+HLOOKUP(VLOOKUP($B455,$AD$3:$AE$12,2,0),Costo_provisiones!$D$3:$AY$100,base_mayorista!$A455,0)</f>
        <v>0.48439462282366613</v>
      </c>
      <c r="L455" s="10">
        <f>+HLOOKUP(VLOOKUP($B455,$AD$3:$AE$12,2,0),Morosidad_control!$D$4:$AY$101,base_mayorista!$A455,0)</f>
        <v>0</v>
      </c>
      <c r="M455" s="10">
        <f ca="1">+OFFSET(Capital_2!$D$2,base_mayorista!A455,0)</f>
        <v>3.5336781037956082</v>
      </c>
      <c r="N455" s="10">
        <f>+HLOOKUP(VLOOKUP($B455,$AD$3:$AE$12,2,0),costo_laboral!$E$2:$AZ$99,base_mayorista!$A455,0)</f>
        <v>6.8089882301325568</v>
      </c>
      <c r="O455" s="10">
        <f>+HLOOKUP(VLOOKUP($B455,$AD$3:$AE$12,2,0),Participacion1!$D$4:$M$101,base_mayorista!$A455,0)</f>
        <v>0.10792478516343329</v>
      </c>
      <c r="P455" s="1"/>
      <c r="Q455" s="10"/>
      <c r="R455" s="10"/>
      <c r="S455" s="10"/>
      <c r="T455" s="14"/>
      <c r="U455" s="38"/>
      <c r="V455" s="38"/>
      <c r="W455" s="38"/>
      <c r="X455" s="38"/>
      <c r="Y455" s="38"/>
      <c r="Z455" s="11"/>
      <c r="AB455" s="38"/>
      <c r="AG455" s="35"/>
    </row>
    <row r="456" spans="1:33" ht="16.5" x14ac:dyDescent="0.3">
      <c r="A456">
        <f t="shared" si="7"/>
        <v>67</v>
      </c>
      <c r="B456">
        <v>5</v>
      </c>
      <c r="C456">
        <v>66</v>
      </c>
      <c r="D456" s="3">
        <v>42886</v>
      </c>
      <c r="E456" s="33">
        <v>17</v>
      </c>
      <c r="F456">
        <v>2</v>
      </c>
      <c r="G456" s="10">
        <f>+HLOOKUP(VLOOKUP($B456,$AD$3:$AE$12,2,0),costos_sf!$D$2:$AZ$99,base_mayorista!$A456,0)</f>
        <v>21035581.624565784</v>
      </c>
      <c r="H456" s="10">
        <f>+HLOOKUP(VLOOKUP($B456,$AD$3:$AE$12,2,0),creditos_sf!$D$2:$AY$99,base_mayorista!$A456,0)</f>
        <v>59268368.338246934</v>
      </c>
      <c r="I456" s="10">
        <f>+HLOOKUP(VLOOKUP($B456,$AD$3:$AE$12,2,0),creditos_sf!$D$103:$AY$200,base_mayorista!$A456,0)</f>
        <v>129354489.3376762</v>
      </c>
      <c r="J456" s="10">
        <f>+HLOOKUP(VLOOKUP($B456,$AD$3:$AE$12,2,0),Costo_fondeo!$D$3:$AY$100,base_mayorista!$A456,0)</f>
        <v>1.6368788438165707</v>
      </c>
      <c r="K456" s="10">
        <f>+HLOOKUP(VLOOKUP($B456,$AD$3:$AE$12,2,0),Costo_provisiones!$D$3:$AY$100,base_mayorista!$A456,0)</f>
        <v>0.37577937997963778</v>
      </c>
      <c r="L456" s="10">
        <f>+HLOOKUP(VLOOKUP($B456,$AD$3:$AE$12,2,0),Morosidad_control!$D$4:$AY$101,base_mayorista!$A456,0)</f>
        <v>0</v>
      </c>
      <c r="M456" s="10">
        <f ca="1">+OFFSET(Capital_2!$D$2,base_mayorista!A456,0)</f>
        <v>3.5570017411603705</v>
      </c>
      <c r="N456" s="10">
        <f>+HLOOKUP(VLOOKUP($B456,$AD$3:$AE$12,2,0),costo_laboral!$E$2:$AZ$99,base_mayorista!$A456,0)</f>
        <v>7.4125345864193619</v>
      </c>
      <c r="O456" s="10">
        <f>+HLOOKUP(VLOOKUP($B456,$AD$3:$AE$12,2,0),Participacion1!$D$4:$M$101,base_mayorista!$A456,0)</f>
        <v>8.5537178128403391E-2</v>
      </c>
      <c r="P456" s="1"/>
      <c r="Q456" s="10"/>
      <c r="R456" s="10"/>
      <c r="S456" s="10"/>
      <c r="T456" s="14"/>
      <c r="U456" s="38"/>
      <c r="V456" s="38"/>
      <c r="W456" s="38"/>
      <c r="X456" s="38"/>
      <c r="Y456" s="38"/>
      <c r="Z456" s="11"/>
      <c r="AB456" s="38"/>
      <c r="AG456" s="35"/>
    </row>
    <row r="457" spans="1:33" ht="16.5" x14ac:dyDescent="0.3">
      <c r="A457">
        <f t="shared" si="7"/>
        <v>68</v>
      </c>
      <c r="B457">
        <v>5</v>
      </c>
      <c r="C457">
        <v>67</v>
      </c>
      <c r="D457" s="3">
        <v>42916</v>
      </c>
      <c r="E457" s="33">
        <v>17</v>
      </c>
      <c r="F457">
        <v>2</v>
      </c>
      <c r="G457" s="10">
        <f>+HLOOKUP(VLOOKUP($B457,$AD$3:$AE$12,2,0),costos_sf!$D$2:$AZ$99,base_mayorista!$A457,0)</f>
        <v>20917753.411703277</v>
      </c>
      <c r="H457" s="10">
        <f>+HLOOKUP(VLOOKUP($B457,$AD$3:$AE$12,2,0),creditos_sf!$D$2:$AY$99,base_mayorista!$A457,0)</f>
        <v>37207259.210644513</v>
      </c>
      <c r="I457" s="10">
        <f>+HLOOKUP(VLOOKUP($B457,$AD$3:$AE$12,2,0),creditos_sf!$D$103:$AY$200,base_mayorista!$A457,0)</f>
        <v>125345647.17509493</v>
      </c>
      <c r="J457" s="10">
        <f>+HLOOKUP(VLOOKUP($B457,$AD$3:$AE$12,2,0),Costo_fondeo!$D$3:$AY$100,base_mayorista!$A457,0)</f>
        <v>1.6943300589574359</v>
      </c>
      <c r="K457" s="10">
        <f>+HLOOKUP(VLOOKUP($B457,$AD$3:$AE$12,2,0),Costo_provisiones!$D$3:$AY$100,base_mayorista!$A457,0)</f>
        <v>0.31829005511341429</v>
      </c>
      <c r="L457" s="10">
        <f>+HLOOKUP(VLOOKUP($B457,$AD$3:$AE$12,2,0),Morosidad_control!$D$4:$AY$101,base_mayorista!$A457,0)</f>
        <v>0</v>
      </c>
      <c r="M457" s="10">
        <f ca="1">+OFFSET(Capital_2!$D$2,base_mayorista!A457,0)</f>
        <v>3.5704065106105527</v>
      </c>
      <c r="N457" s="10">
        <f>+HLOOKUP(VLOOKUP($B457,$AD$3:$AE$12,2,0),costo_laboral!$E$2:$AZ$99,base_mayorista!$A457,0)</f>
        <v>8.7808261299795713</v>
      </c>
      <c r="O457" s="10">
        <f>+HLOOKUP(VLOOKUP($B457,$AD$3:$AE$12,2,0),Participacion1!$D$4:$M$101,base_mayorista!$A457,0)</f>
        <v>5.4482309800606206E-2</v>
      </c>
      <c r="P457" s="1"/>
      <c r="Q457" s="10"/>
      <c r="R457" s="10"/>
      <c r="S457" s="10"/>
      <c r="T457" s="14"/>
      <c r="U457" s="38"/>
      <c r="V457" s="38"/>
      <c r="W457" s="38"/>
      <c r="X457" s="38"/>
      <c r="Y457" s="38"/>
      <c r="Z457" s="11"/>
      <c r="AB457" s="38"/>
      <c r="AG457" s="35"/>
    </row>
    <row r="458" spans="1:33" ht="16.5" x14ac:dyDescent="0.3">
      <c r="A458">
        <f t="shared" si="7"/>
        <v>69</v>
      </c>
      <c r="B458">
        <v>5</v>
      </c>
      <c r="C458">
        <v>68</v>
      </c>
      <c r="D458" s="3">
        <v>42947</v>
      </c>
      <c r="E458" s="33">
        <v>17</v>
      </c>
      <c r="F458">
        <v>2</v>
      </c>
      <c r="G458" s="10">
        <f>+HLOOKUP(VLOOKUP($B458,$AD$3:$AE$12,2,0),costos_sf!$D$2:$AZ$99,base_mayorista!$A458,0)</f>
        <v>21418006.243878458</v>
      </c>
      <c r="H458" s="10">
        <f>+HLOOKUP(VLOOKUP($B458,$AD$3:$AE$12,2,0),creditos_sf!$D$2:$AY$99,base_mayorista!$A458,0)</f>
        <v>49351774.951609947</v>
      </c>
      <c r="I458" s="10">
        <f>+HLOOKUP(VLOOKUP($B458,$AD$3:$AE$12,2,0),creditos_sf!$D$103:$AY$200,base_mayorista!$A458,0)</f>
        <v>127468190.20908119</v>
      </c>
      <c r="J458" s="10">
        <f>+HLOOKUP(VLOOKUP($B458,$AD$3:$AE$12,2,0),Costo_fondeo!$D$3:$AY$100,base_mayorista!$A458,0)</f>
        <v>1.7604358803030271</v>
      </c>
      <c r="K458" s="10">
        <f>+HLOOKUP(VLOOKUP($B458,$AD$3:$AE$12,2,0),Costo_provisiones!$D$3:$AY$100,base_mayorista!$A458,0)</f>
        <v>0.15622571030716392</v>
      </c>
      <c r="L458" s="10">
        <f>+HLOOKUP(VLOOKUP($B458,$AD$3:$AE$12,2,0),Morosidad_control!$D$4:$AY$101,base_mayorista!$A458,0)</f>
        <v>0</v>
      </c>
      <c r="M458" s="10">
        <f ca="1">+OFFSET(Capital_2!$D$2,base_mayorista!A458,0)</f>
        <v>3.5864726654758914</v>
      </c>
      <c r="N458" s="10">
        <f>+HLOOKUP(VLOOKUP($B458,$AD$3:$AE$12,2,0),costo_laboral!$E$2:$AZ$99,base_mayorista!$A458,0)</f>
        <v>8.0705456831319609</v>
      </c>
      <c r="O458" s="10">
        <f>+HLOOKUP(VLOOKUP($B458,$AD$3:$AE$12,2,0),Participacion1!$D$4:$M$101,base_mayorista!$A458,0)</f>
        <v>6.9682739585333123E-2</v>
      </c>
      <c r="P458" s="1"/>
      <c r="Q458" s="10"/>
      <c r="R458" s="10"/>
      <c r="S458" s="10"/>
      <c r="T458" s="14"/>
      <c r="U458" s="38"/>
      <c r="V458" s="38"/>
      <c r="W458" s="38"/>
      <c r="X458" s="38"/>
      <c r="Y458" s="38"/>
      <c r="Z458" s="11"/>
      <c r="AB458" s="38"/>
      <c r="AG458" s="35"/>
    </row>
    <row r="459" spans="1:33" ht="16.5" x14ac:dyDescent="0.3">
      <c r="A459">
        <f t="shared" si="7"/>
        <v>70</v>
      </c>
      <c r="B459">
        <v>5</v>
      </c>
      <c r="C459">
        <v>69</v>
      </c>
      <c r="D459" s="3">
        <v>42978</v>
      </c>
      <c r="E459" s="33">
        <v>17</v>
      </c>
      <c r="F459">
        <v>2</v>
      </c>
      <c r="G459" s="10">
        <f>+HLOOKUP(VLOOKUP($B459,$AD$3:$AE$12,2,0),costos_sf!$D$2:$AZ$99,base_mayorista!$A459,0)</f>
        <v>21640170.807212885</v>
      </c>
      <c r="H459" s="10">
        <f>+HLOOKUP(VLOOKUP($B459,$AD$3:$AE$12,2,0),creditos_sf!$D$2:$AY$99,base_mayorista!$A459,0)</f>
        <v>61330380.648277305</v>
      </c>
      <c r="I459" s="10">
        <f>+HLOOKUP(VLOOKUP($B459,$AD$3:$AE$12,2,0),creditos_sf!$D$103:$AY$200,base_mayorista!$A459,0)</f>
        <v>128860964.59669329</v>
      </c>
      <c r="J459" s="10">
        <f>+HLOOKUP(VLOOKUP($B459,$AD$3:$AE$12,2,0),Costo_fondeo!$D$3:$AY$100,base_mayorista!$A459,0)</f>
        <v>1.7653856032161592</v>
      </c>
      <c r="K459" s="10">
        <f>+HLOOKUP(VLOOKUP($B459,$AD$3:$AE$12,2,0),Costo_provisiones!$D$3:$AY$100,base_mayorista!$A459,0)</f>
        <v>0.18578690818370536</v>
      </c>
      <c r="L459" s="10">
        <f>+HLOOKUP(VLOOKUP($B459,$AD$3:$AE$12,2,0),Morosidad_control!$D$4:$AY$101,base_mayorista!$A459,0)</f>
        <v>0</v>
      </c>
      <c r="M459" s="10">
        <f ca="1">+OFFSET(Capital_2!$D$2,base_mayorista!A459,0)</f>
        <v>3.5952774480300995</v>
      </c>
      <c r="N459" s="10">
        <f>+HLOOKUP(VLOOKUP($B459,$AD$3:$AE$12,2,0),costo_laboral!$E$2:$AZ$99,base_mayorista!$A459,0)</f>
        <v>7.5277318946689959</v>
      </c>
      <c r="O459" s="10">
        <f>+HLOOKUP(VLOOKUP($B459,$AD$3:$AE$12,2,0),Participacion1!$D$4:$M$101,base_mayorista!$A459,0)</f>
        <v>8.709512656277961E-2</v>
      </c>
      <c r="P459" s="1"/>
      <c r="Q459" s="10"/>
      <c r="R459" s="10"/>
      <c r="S459" s="10"/>
      <c r="T459" s="14"/>
      <c r="U459" s="38"/>
      <c r="V459" s="38"/>
      <c r="W459" s="38"/>
      <c r="X459" s="38"/>
      <c r="Y459" s="38"/>
      <c r="Z459" s="11"/>
      <c r="AB459" s="38"/>
      <c r="AG459" s="35"/>
    </row>
    <row r="460" spans="1:33" ht="16.5" x14ac:dyDescent="0.3">
      <c r="A460">
        <f t="shared" si="7"/>
        <v>71</v>
      </c>
      <c r="B460">
        <v>5</v>
      </c>
      <c r="C460">
        <v>70</v>
      </c>
      <c r="D460" s="3">
        <v>43008</v>
      </c>
      <c r="E460" s="33">
        <v>17</v>
      </c>
      <c r="F460">
        <v>2</v>
      </c>
      <c r="G460" s="10">
        <f>+HLOOKUP(VLOOKUP($B460,$AD$3:$AE$12,2,0),costos_sf!$D$2:$AZ$99,base_mayorista!$A460,0)</f>
        <v>21837565.600509472</v>
      </c>
      <c r="H460" s="10">
        <f>+HLOOKUP(VLOOKUP($B460,$AD$3:$AE$12,2,0),creditos_sf!$D$2:$AY$99,base_mayorista!$A460,0)</f>
        <v>66488867.031703182</v>
      </c>
      <c r="I460" s="10">
        <f>+HLOOKUP(VLOOKUP($B460,$AD$3:$AE$12,2,0),creditos_sf!$D$103:$AY$200,base_mayorista!$A460,0)</f>
        <v>125349113.59335387</v>
      </c>
      <c r="J460" s="10">
        <f>+HLOOKUP(VLOOKUP($B460,$AD$3:$AE$12,2,0),Costo_fondeo!$D$3:$AY$100,base_mayorista!$A460,0)</f>
        <v>1.2737638392999979</v>
      </c>
      <c r="K460" s="10">
        <f>+HLOOKUP(VLOOKUP($B460,$AD$3:$AE$12,2,0),Costo_provisiones!$D$3:$AY$100,base_mayorista!$A460,0)</f>
        <v>0.1953646594662867</v>
      </c>
      <c r="L460" s="10">
        <f>+HLOOKUP(VLOOKUP($B460,$AD$3:$AE$12,2,0),Morosidad_control!$D$4:$AY$101,base_mayorista!$A460,0)</f>
        <v>0</v>
      </c>
      <c r="M460" s="10">
        <f ca="1">+OFFSET(Capital_2!$D$2,base_mayorista!A460,0)</f>
        <v>3.5939139218894542</v>
      </c>
      <c r="N460" s="10">
        <f>+HLOOKUP(VLOOKUP($B460,$AD$3:$AE$12,2,0),costo_laboral!$E$2:$AZ$99,base_mayorista!$A460,0)</f>
        <v>7.5454811831183672</v>
      </c>
      <c r="O460" s="10">
        <f>+HLOOKUP(VLOOKUP($B460,$AD$3:$AE$12,2,0),Participacion1!$D$4:$M$101,base_mayorista!$A460,0)</f>
        <v>9.4501261991771765E-2</v>
      </c>
      <c r="P460" s="1"/>
      <c r="Q460" s="10"/>
      <c r="R460" s="10"/>
      <c r="S460" s="10"/>
      <c r="T460" s="14"/>
      <c r="U460" s="38"/>
      <c r="V460" s="38"/>
      <c r="W460" s="38"/>
      <c r="X460" s="38"/>
      <c r="Y460" s="38"/>
      <c r="Z460" s="11"/>
      <c r="AB460" s="38"/>
      <c r="AG460" s="35"/>
    </row>
    <row r="461" spans="1:33" ht="16.5" x14ac:dyDescent="0.3">
      <c r="A461">
        <f t="shared" si="7"/>
        <v>72</v>
      </c>
      <c r="B461">
        <v>5</v>
      </c>
      <c r="C461">
        <v>71</v>
      </c>
      <c r="D461" s="3">
        <v>43039</v>
      </c>
      <c r="E461" s="33">
        <v>17</v>
      </c>
      <c r="F461">
        <v>2</v>
      </c>
      <c r="G461" s="10">
        <f>+HLOOKUP(VLOOKUP($B461,$AD$3:$AE$12,2,0),costos_sf!$D$2:$AZ$99,base_mayorista!$A461,0)</f>
        <v>21894243.702934984</v>
      </c>
      <c r="H461" s="10">
        <f>+HLOOKUP(VLOOKUP($B461,$AD$3:$AE$12,2,0),creditos_sf!$D$2:$AY$99,base_mayorista!$A461,0)</f>
        <v>60874403.890929356</v>
      </c>
      <c r="I461" s="10">
        <f>+HLOOKUP(VLOOKUP($B461,$AD$3:$AE$12,2,0),creditos_sf!$D$103:$AY$200,base_mayorista!$A461,0)</f>
        <v>103362328.23802762</v>
      </c>
      <c r="J461" s="10">
        <f>+HLOOKUP(VLOOKUP($B461,$AD$3:$AE$12,2,0),Costo_fondeo!$D$3:$AY$100,base_mayorista!$A461,0)</f>
        <v>1.2398041679573797</v>
      </c>
      <c r="K461" s="10">
        <f>+HLOOKUP(VLOOKUP($B461,$AD$3:$AE$12,2,0),Costo_provisiones!$D$3:$AY$100,base_mayorista!$A461,0)</f>
        <v>7.7657618406875406E-2</v>
      </c>
      <c r="L461" s="10">
        <f>+HLOOKUP(VLOOKUP($B461,$AD$3:$AE$12,2,0),Morosidad_control!$D$4:$AY$101,base_mayorista!$A461,0)</f>
        <v>0</v>
      </c>
      <c r="M461" s="10">
        <f ca="1">+OFFSET(Capital_2!$D$2,base_mayorista!A461,0)</f>
        <v>3.6057998149039663</v>
      </c>
      <c r="N461" s="10">
        <f>+HLOOKUP(VLOOKUP($B461,$AD$3:$AE$12,2,0),costo_laboral!$E$2:$AZ$99,base_mayorista!$A461,0)</f>
        <v>8.8913829248398493</v>
      </c>
      <c r="O461" s="10">
        <f>+HLOOKUP(VLOOKUP($B461,$AD$3:$AE$12,2,0),Participacion1!$D$4:$M$101,base_mayorista!$A461,0)</f>
        <v>8.6016543555408914E-2</v>
      </c>
      <c r="P461" s="1"/>
      <c r="Q461" s="10"/>
      <c r="R461" s="10"/>
      <c r="S461" s="10"/>
      <c r="T461" s="14"/>
      <c r="U461" s="38"/>
      <c r="V461" s="38"/>
      <c r="W461" s="38"/>
      <c r="X461" s="38"/>
      <c r="Y461" s="38"/>
      <c r="Z461" s="11"/>
      <c r="AB461" s="38"/>
      <c r="AG461" s="35"/>
    </row>
    <row r="462" spans="1:33" ht="16.5" x14ac:dyDescent="0.3">
      <c r="A462">
        <f t="shared" si="7"/>
        <v>73</v>
      </c>
      <c r="B462">
        <v>5</v>
      </c>
      <c r="C462">
        <v>72</v>
      </c>
      <c r="D462" s="3">
        <v>43069</v>
      </c>
      <c r="E462" s="33">
        <v>17</v>
      </c>
      <c r="F462">
        <v>2</v>
      </c>
      <c r="G462" s="10">
        <f>+HLOOKUP(VLOOKUP($B462,$AD$3:$AE$12,2,0),costos_sf!$D$2:$AZ$99,base_mayorista!$A462,0)</f>
        <v>23160009.42470875</v>
      </c>
      <c r="H462" s="10">
        <f>+HLOOKUP(VLOOKUP($B462,$AD$3:$AE$12,2,0),creditos_sf!$D$2:$AY$99,base_mayorista!$A462,0)</f>
        <v>58197512.710647695</v>
      </c>
      <c r="I462" s="10">
        <f>+HLOOKUP(VLOOKUP($B462,$AD$3:$AE$12,2,0),creditos_sf!$D$103:$AY$200,base_mayorista!$A462,0)</f>
        <v>89619146.688165754</v>
      </c>
      <c r="J462" s="10">
        <f>+HLOOKUP(VLOOKUP($B462,$AD$3:$AE$12,2,0),Costo_fondeo!$D$3:$AY$100,base_mayorista!$A462,0)</f>
        <v>1.2105684749758241</v>
      </c>
      <c r="K462" s="10">
        <f>+HLOOKUP(VLOOKUP($B462,$AD$3:$AE$12,2,0),Costo_provisiones!$D$3:$AY$100,base_mayorista!$A462,0)</f>
        <v>3.3207045385768921E-2</v>
      </c>
      <c r="L462" s="10">
        <f>+HLOOKUP(VLOOKUP($B462,$AD$3:$AE$12,2,0),Morosidad_control!$D$4:$AY$101,base_mayorista!$A462,0)</f>
        <v>0</v>
      </c>
      <c r="M462" s="10">
        <f ca="1">+OFFSET(Capital_2!$D$2,base_mayorista!A462,0)</f>
        <v>3.6120620419568428</v>
      </c>
      <c r="N462" s="10">
        <f>+HLOOKUP(VLOOKUP($B462,$AD$3:$AE$12,2,0),costo_laboral!$E$2:$AZ$99,base_mayorista!$A462,0)</f>
        <v>9.9775660178772867</v>
      </c>
      <c r="O462" s="10">
        <f>+HLOOKUP(VLOOKUP($B462,$AD$3:$AE$12,2,0),Participacion1!$D$4:$M$101,base_mayorista!$A462,0)</f>
        <v>8.0324915430621022E-2</v>
      </c>
      <c r="P462" s="1"/>
      <c r="Q462" s="10"/>
      <c r="R462" s="10"/>
      <c r="S462" s="10"/>
      <c r="T462" s="14"/>
      <c r="U462" s="38"/>
      <c r="V462" s="38"/>
      <c r="W462" s="38"/>
      <c r="X462" s="38"/>
      <c r="Y462" s="38"/>
      <c r="Z462" s="11"/>
      <c r="AB462" s="38"/>
      <c r="AG462" s="35"/>
    </row>
    <row r="463" spans="1:33" ht="16.5" x14ac:dyDescent="0.3">
      <c r="A463">
        <f t="shared" si="7"/>
        <v>74</v>
      </c>
      <c r="B463">
        <v>5</v>
      </c>
      <c r="C463">
        <v>73</v>
      </c>
      <c r="D463" s="3">
        <v>43100</v>
      </c>
      <c r="E463" s="33">
        <v>17</v>
      </c>
      <c r="F463">
        <v>2</v>
      </c>
      <c r="G463" s="10">
        <f>+HLOOKUP(VLOOKUP($B463,$AD$3:$AE$12,2,0),costos_sf!$D$2:$AZ$99,base_mayorista!$A463,0)</f>
        <v>25033043.923828244</v>
      </c>
      <c r="H463" s="10">
        <f>+HLOOKUP(VLOOKUP($B463,$AD$3:$AE$12,2,0),creditos_sf!$D$2:$AY$99,base_mayorista!$A463,0)</f>
        <v>61233436.625505261</v>
      </c>
      <c r="I463" s="10">
        <f>+HLOOKUP(VLOOKUP($B463,$AD$3:$AE$12,2,0),creditos_sf!$D$103:$AY$200,base_mayorista!$A463,0)</f>
        <v>86107761.314403966</v>
      </c>
      <c r="J463" s="10">
        <f>+HLOOKUP(VLOOKUP($B463,$AD$3:$AE$12,2,0),Costo_fondeo!$D$3:$AY$100,base_mayorista!$A463,0)</f>
        <v>1.1809376085755756</v>
      </c>
      <c r="K463" s="10">
        <f>+HLOOKUP(VLOOKUP($B463,$AD$3:$AE$12,2,0),Costo_provisiones!$D$3:$AY$100,base_mayorista!$A463,0)</f>
        <v>0.1962505660697412</v>
      </c>
      <c r="L463" s="10">
        <f>+HLOOKUP(VLOOKUP($B463,$AD$3:$AE$12,2,0),Morosidad_control!$D$4:$AY$101,base_mayorista!$A463,0)</f>
        <v>0</v>
      </c>
      <c r="M463" s="10">
        <f ca="1">+OFFSET(Capital_2!$D$2,base_mayorista!A463,0)</f>
        <v>3.5930762546706192</v>
      </c>
      <c r="N463" s="10">
        <f>+HLOOKUP(VLOOKUP($B463,$AD$3:$AE$12,2,0),costo_laboral!$E$2:$AZ$99,base_mayorista!$A463,0)</f>
        <v>10.951711760580626</v>
      </c>
      <c r="O463" s="10">
        <f>+HLOOKUP(VLOOKUP($B463,$AD$3:$AE$12,2,0),Participacion1!$D$4:$M$101,base_mayorista!$A463,0)</f>
        <v>8.420481047453271E-2</v>
      </c>
      <c r="P463" s="1"/>
      <c r="Q463" s="10"/>
      <c r="R463" s="10"/>
      <c r="S463" s="10"/>
      <c r="T463" s="14"/>
      <c r="U463" s="38"/>
      <c r="V463" s="38"/>
      <c r="W463" s="38"/>
      <c r="X463" s="38"/>
      <c r="Y463" s="38"/>
      <c r="Z463" s="11"/>
      <c r="AB463" s="38"/>
      <c r="AG463" s="35"/>
    </row>
    <row r="464" spans="1:33" ht="16.5" x14ac:dyDescent="0.3">
      <c r="A464">
        <f t="shared" si="7"/>
        <v>75</v>
      </c>
      <c r="B464">
        <v>5</v>
      </c>
      <c r="C464">
        <v>74</v>
      </c>
      <c r="D464" s="3">
        <v>43131</v>
      </c>
      <c r="E464" s="33">
        <v>18</v>
      </c>
      <c r="F464">
        <v>2</v>
      </c>
      <c r="G464" s="10">
        <f>+HLOOKUP(VLOOKUP($B464,$AD$3:$AE$12,2,0),costos_sf!$D$2:$AZ$99,base_mayorista!$A464,0)</f>
        <v>24607487.577027094</v>
      </c>
      <c r="H464" s="10">
        <f>+HLOOKUP(VLOOKUP($B464,$AD$3:$AE$12,2,0),creditos_sf!$D$2:$AY$99,base_mayorista!$A464,0)</f>
        <v>77333208.62735182</v>
      </c>
      <c r="I464" s="10">
        <f>+HLOOKUP(VLOOKUP($B464,$AD$3:$AE$12,2,0),creditos_sf!$D$103:$AY$200,base_mayorista!$A464,0)</f>
        <v>77711232.007423073</v>
      </c>
      <c r="J464" s="10">
        <f>+HLOOKUP(VLOOKUP($B464,$AD$3:$AE$12,2,0),Costo_fondeo!$D$3:$AY$100,base_mayorista!$A464,0)</f>
        <v>1.1338304340105696</v>
      </c>
      <c r="K464" s="10">
        <f>+HLOOKUP(VLOOKUP($B464,$AD$3:$AE$12,2,0),Costo_provisiones!$D$3:$AY$100,base_mayorista!$A464,0)</f>
        <v>0.17129505222237282</v>
      </c>
      <c r="L464" s="10">
        <f>+HLOOKUP(VLOOKUP($B464,$AD$3:$AE$12,2,0),Morosidad_control!$D$4:$AY$101,base_mayorista!$A464,0)</f>
        <v>0</v>
      </c>
      <c r="M464" s="10">
        <f ca="1">+OFFSET(Capital_2!$D$2,base_mayorista!A464,0)</f>
        <v>3.5815867697690567</v>
      </c>
      <c r="N464" s="10">
        <f>+HLOOKUP(VLOOKUP($B464,$AD$3:$AE$12,2,0),costo_laboral!$E$2:$AZ$99,base_mayorista!$A464,0)</f>
        <v>10.472583476474826</v>
      </c>
      <c r="O464" s="10">
        <f>+HLOOKUP(VLOOKUP($B464,$AD$3:$AE$12,2,0),Participacion1!$D$4:$M$101,base_mayorista!$A464,0)</f>
        <v>0.10551530367730272</v>
      </c>
      <c r="P464" s="1"/>
      <c r="Q464" s="10"/>
      <c r="R464" s="10"/>
      <c r="S464" s="10"/>
      <c r="T464" s="14"/>
      <c r="U464" s="38"/>
      <c r="V464" s="38"/>
      <c r="W464" s="38"/>
      <c r="X464" s="38"/>
      <c r="Y464" s="38"/>
      <c r="Z464" s="11"/>
      <c r="AB464" s="38"/>
      <c r="AG464" s="35"/>
    </row>
    <row r="465" spans="1:33" ht="16.5" x14ac:dyDescent="0.3">
      <c r="A465">
        <f t="shared" si="7"/>
        <v>76</v>
      </c>
      <c r="B465">
        <v>5</v>
      </c>
      <c r="C465">
        <v>75</v>
      </c>
      <c r="D465" s="3">
        <v>43159</v>
      </c>
      <c r="E465" s="33">
        <v>18</v>
      </c>
      <c r="F465">
        <v>2</v>
      </c>
      <c r="G465" s="10">
        <f>+HLOOKUP(VLOOKUP($B465,$AD$3:$AE$12,2,0),costos_sf!$D$2:$AZ$99,base_mayorista!$A465,0)</f>
        <v>24579702.923517786</v>
      </c>
      <c r="H465" s="10">
        <f>+HLOOKUP(VLOOKUP($B465,$AD$3:$AE$12,2,0),creditos_sf!$D$2:$AY$99,base_mayorista!$A465,0)</f>
        <v>91041153.976895049</v>
      </c>
      <c r="I465" s="10">
        <f>+HLOOKUP(VLOOKUP($B465,$AD$3:$AE$12,2,0),creditos_sf!$D$103:$AY$200,base_mayorista!$A465,0)</f>
        <v>72239073.476955369</v>
      </c>
      <c r="J465" s="10">
        <f>+HLOOKUP(VLOOKUP($B465,$AD$3:$AE$12,2,0),Costo_fondeo!$D$3:$AY$100,base_mayorista!$A465,0)</f>
        <v>1.117350111063115</v>
      </c>
      <c r="K465" s="10">
        <f>+HLOOKUP(VLOOKUP($B465,$AD$3:$AE$12,2,0),Costo_provisiones!$D$3:$AY$100,base_mayorista!$A465,0)</f>
        <v>0.14658059559774816</v>
      </c>
      <c r="L465" s="10">
        <f>+HLOOKUP(VLOOKUP($B465,$AD$3:$AE$12,2,0),Morosidad_control!$D$4:$AY$101,base_mayorista!$A465,0)</f>
        <v>0</v>
      </c>
      <c r="M465" s="10">
        <f ca="1">+OFFSET(Capital_2!$D$2,base_mayorista!A465,0)</f>
        <v>3.5677590569055382</v>
      </c>
      <c r="N465" s="10">
        <f>+HLOOKUP(VLOOKUP($B465,$AD$3:$AE$12,2,0),costo_laboral!$E$2:$AZ$99,base_mayorista!$A465,0)</f>
        <v>10.091779390176695</v>
      </c>
      <c r="O465" s="10">
        <f>+HLOOKUP(VLOOKUP($B465,$AD$3:$AE$12,2,0),Participacion1!$D$4:$M$101,base_mayorista!$A465,0)</f>
        <v>0.12271912490895481</v>
      </c>
      <c r="P465" s="1"/>
      <c r="Q465" s="10"/>
      <c r="R465" s="10"/>
      <c r="S465" s="10"/>
      <c r="T465" s="14"/>
      <c r="U465" s="38"/>
      <c r="V465" s="38"/>
      <c r="W465" s="38"/>
      <c r="X465" s="38"/>
      <c r="Y465" s="38"/>
      <c r="Z465" s="11"/>
      <c r="AB465" s="38"/>
      <c r="AG465" s="35"/>
    </row>
    <row r="466" spans="1:33" ht="16.5" x14ac:dyDescent="0.3">
      <c r="A466">
        <f t="shared" si="7"/>
        <v>77</v>
      </c>
      <c r="B466">
        <v>5</v>
      </c>
      <c r="C466">
        <v>76</v>
      </c>
      <c r="D466" s="3">
        <v>43190</v>
      </c>
      <c r="E466" s="33">
        <v>18</v>
      </c>
      <c r="F466">
        <v>2</v>
      </c>
      <c r="G466" s="10">
        <f>+HLOOKUP(VLOOKUP($B466,$AD$3:$AE$12,2,0),costos_sf!$D$2:$AZ$99,base_mayorista!$A466,0)</f>
        <v>24522079.103698213</v>
      </c>
      <c r="H466" s="10">
        <f>+HLOOKUP(VLOOKUP($B466,$AD$3:$AE$12,2,0),creditos_sf!$D$2:$AY$99,base_mayorista!$A466,0)</f>
        <v>101580240.44365348</v>
      </c>
      <c r="I466" s="10">
        <f>+HLOOKUP(VLOOKUP($B466,$AD$3:$AE$12,2,0),creditos_sf!$D$103:$AY$200,base_mayorista!$A466,0)</f>
        <v>57208565.370159768</v>
      </c>
      <c r="J466" s="10">
        <f>+HLOOKUP(VLOOKUP($B466,$AD$3:$AE$12,2,0),Costo_fondeo!$D$3:$AY$100,base_mayorista!$A466,0)</f>
        <v>1.1072642761610441</v>
      </c>
      <c r="K466" s="10">
        <f>+HLOOKUP(VLOOKUP($B466,$AD$3:$AE$12,2,0),Costo_provisiones!$D$3:$AY$100,base_mayorista!$A466,0)</f>
        <v>4.2356564248194485E-2</v>
      </c>
      <c r="L466" s="10">
        <f>+HLOOKUP(VLOOKUP($B466,$AD$3:$AE$12,2,0),Morosidad_control!$D$4:$AY$101,base_mayorista!$A466,0)</f>
        <v>0</v>
      </c>
      <c r="M466" s="10">
        <f ca="1">+OFFSET(Capital_2!$D$2,base_mayorista!A466,0)</f>
        <v>3.5535594036254383</v>
      </c>
      <c r="N466" s="10">
        <f>+HLOOKUP(VLOOKUP($B466,$AD$3:$AE$12,2,0),costo_laboral!$E$2:$AZ$99,base_mayorista!$A466,0)</f>
        <v>10.468214116957018</v>
      </c>
      <c r="O466" s="10">
        <f>+HLOOKUP(VLOOKUP($B466,$AD$3:$AE$12,2,0),Participacion1!$D$4:$M$101,base_mayorista!$A466,0)</f>
        <v>0.13672084212826913</v>
      </c>
      <c r="P466" s="1"/>
      <c r="Q466" s="10"/>
      <c r="R466" s="10"/>
      <c r="S466" s="10"/>
      <c r="T466" s="14"/>
      <c r="U466" s="38"/>
      <c r="V466" s="38"/>
      <c r="W466" s="38"/>
      <c r="X466" s="38"/>
      <c r="Y466" s="38"/>
      <c r="Z466" s="11"/>
      <c r="AB466" s="38"/>
      <c r="AG466" s="35"/>
    </row>
    <row r="467" spans="1:33" ht="16.5" x14ac:dyDescent="0.3">
      <c r="A467">
        <f t="shared" si="7"/>
        <v>78</v>
      </c>
      <c r="B467">
        <v>5</v>
      </c>
      <c r="C467">
        <v>77</v>
      </c>
      <c r="D467" s="3">
        <v>43220</v>
      </c>
      <c r="E467" s="33">
        <v>18</v>
      </c>
      <c r="F467">
        <v>2</v>
      </c>
      <c r="G467" s="10">
        <f>+HLOOKUP(VLOOKUP($B467,$AD$3:$AE$12,2,0),costos_sf!$D$2:$AZ$99,base_mayorista!$A467,0)</f>
        <v>24278419.78781756</v>
      </c>
      <c r="H467" s="10">
        <f>+HLOOKUP(VLOOKUP($B467,$AD$3:$AE$12,2,0),creditos_sf!$D$2:$AY$99,base_mayorista!$A467,0)</f>
        <v>90391723.75101164</v>
      </c>
      <c r="I467" s="10">
        <f>+HLOOKUP(VLOOKUP($B467,$AD$3:$AE$12,2,0),creditos_sf!$D$103:$AY$200,base_mayorista!$A467,0)</f>
        <v>34346470.93813917</v>
      </c>
      <c r="J467" s="10">
        <f>+HLOOKUP(VLOOKUP($B467,$AD$3:$AE$12,2,0),Costo_fondeo!$D$3:$AY$100,base_mayorista!$A467,0)</f>
        <v>1.1396295373920848</v>
      </c>
      <c r="K467" s="10">
        <f>+HLOOKUP(VLOOKUP($B467,$AD$3:$AE$12,2,0),Costo_provisiones!$D$3:$AY$100,base_mayorista!$A467,0)</f>
        <v>-0.21322239101772877</v>
      </c>
      <c r="L467" s="10">
        <f>+HLOOKUP(VLOOKUP($B467,$AD$3:$AE$12,2,0),Morosidad_control!$D$4:$AY$101,base_mayorista!$A467,0)</f>
        <v>0</v>
      </c>
      <c r="M467" s="10">
        <f ca="1">+OFFSET(Capital_2!$D$2,base_mayorista!A467,0)</f>
        <v>3.5277001527594574</v>
      </c>
      <c r="N467" s="10">
        <f>+HLOOKUP(VLOOKUP($B467,$AD$3:$AE$12,2,0),costo_laboral!$E$2:$AZ$99,base_mayorista!$A467,0)</f>
        <v>13.357279009561926</v>
      </c>
      <c r="O467" s="10">
        <f>+HLOOKUP(VLOOKUP($B467,$AD$3:$AE$12,2,0),Participacion1!$D$4:$M$101,base_mayorista!$A467,0)</f>
        <v>0.11935822770680446</v>
      </c>
      <c r="P467" s="1"/>
      <c r="Q467" s="10"/>
      <c r="R467" s="10"/>
      <c r="S467" s="10"/>
      <c r="T467" s="14"/>
      <c r="U467" s="38"/>
      <c r="V467" s="38"/>
      <c r="W467" s="38"/>
      <c r="X467" s="38"/>
      <c r="Y467" s="38"/>
      <c r="Z467" s="11"/>
      <c r="AB467" s="38"/>
      <c r="AG467" s="35"/>
    </row>
    <row r="468" spans="1:33" ht="16.5" x14ac:dyDescent="0.3">
      <c r="A468">
        <f t="shared" si="7"/>
        <v>79</v>
      </c>
      <c r="B468">
        <v>5</v>
      </c>
      <c r="C468">
        <v>78</v>
      </c>
      <c r="D468" s="3">
        <v>43251</v>
      </c>
      <c r="E468" s="33">
        <v>18</v>
      </c>
      <c r="F468">
        <v>2</v>
      </c>
      <c r="G468" s="10">
        <f>+HLOOKUP(VLOOKUP($B468,$AD$3:$AE$12,2,0),costos_sf!$D$2:$AZ$99,base_mayorista!$A468,0)</f>
        <v>25863179.888987463</v>
      </c>
      <c r="H468" s="10">
        <f>+HLOOKUP(VLOOKUP($B468,$AD$3:$AE$12,2,0),creditos_sf!$D$2:$AY$99,base_mayorista!$A468,0)</f>
        <v>125945385.85357574</v>
      </c>
      <c r="I468" s="10">
        <f>+HLOOKUP(VLOOKUP($B468,$AD$3:$AE$12,2,0),creditos_sf!$D$103:$AY$200,base_mayorista!$A468,0)</f>
        <v>34411554.712032989</v>
      </c>
      <c r="J468" s="10">
        <f>+HLOOKUP(VLOOKUP($B468,$AD$3:$AE$12,2,0),Costo_fondeo!$D$3:$AY$100,base_mayorista!$A468,0)</f>
        <v>1.1327077743504157</v>
      </c>
      <c r="K468" s="10">
        <f>+HLOOKUP(VLOOKUP($B468,$AD$3:$AE$12,2,0),Costo_provisiones!$D$3:$AY$100,base_mayorista!$A468,0)</f>
        <v>0.28161032751130238</v>
      </c>
      <c r="L468" s="10">
        <f>+HLOOKUP(VLOOKUP($B468,$AD$3:$AE$12,2,0),Morosidad_control!$D$4:$AY$101,base_mayorista!$A468,0)</f>
        <v>0</v>
      </c>
      <c r="M468" s="10">
        <f ca="1">+OFFSET(Capital_2!$D$2,base_mayorista!A468,0)</f>
        <v>3.5069368282381337</v>
      </c>
      <c r="N468" s="10">
        <f>+HLOOKUP(VLOOKUP($B468,$AD$3:$AE$12,2,0),costo_laboral!$E$2:$AZ$99,base_mayorista!$A468,0)</f>
        <v>10.423423752534436</v>
      </c>
      <c r="O468" s="10">
        <f>+HLOOKUP(VLOOKUP($B468,$AD$3:$AE$12,2,0),Participacion1!$D$4:$M$101,base_mayorista!$A468,0)</f>
        <v>0.16377029601207721</v>
      </c>
      <c r="P468" s="1"/>
      <c r="Q468" s="10"/>
      <c r="R468" s="10"/>
      <c r="S468" s="10"/>
      <c r="T468" s="14"/>
      <c r="U468" s="38"/>
      <c r="V468" s="38"/>
      <c r="W468" s="38"/>
      <c r="X468" s="38"/>
      <c r="Y468" s="38"/>
      <c r="Z468" s="11"/>
      <c r="AB468" s="38"/>
      <c r="AG468" s="35"/>
    </row>
    <row r="469" spans="1:33" ht="16.5" x14ac:dyDescent="0.3">
      <c r="A469">
        <f t="shared" si="7"/>
        <v>80</v>
      </c>
      <c r="B469">
        <v>5</v>
      </c>
      <c r="C469">
        <v>79</v>
      </c>
      <c r="D469" s="3">
        <v>43281</v>
      </c>
      <c r="E469" s="33">
        <v>18</v>
      </c>
      <c r="F469">
        <v>2</v>
      </c>
      <c r="G469" s="10">
        <f>+HLOOKUP(VLOOKUP($B469,$AD$3:$AE$12,2,0),costos_sf!$D$2:$AZ$99,base_mayorista!$A469,0)</f>
        <v>25819238.29924573</v>
      </c>
      <c r="H469" s="10">
        <f>+HLOOKUP(VLOOKUP($B469,$AD$3:$AE$12,2,0),creditos_sf!$D$2:$AY$99,base_mayorista!$A469,0)</f>
        <v>144612214.81318378</v>
      </c>
      <c r="I469" s="10">
        <f>+HLOOKUP(VLOOKUP($B469,$AD$3:$AE$12,2,0),creditos_sf!$D$103:$AY$200,base_mayorista!$A469,0)</f>
        <v>57256375.555521019</v>
      </c>
      <c r="J469" s="10">
        <f>+HLOOKUP(VLOOKUP($B469,$AD$3:$AE$12,2,0),Costo_fondeo!$D$3:$AY$100,base_mayorista!$A469,0)</f>
        <v>1.1139011303243553</v>
      </c>
      <c r="K469" s="10">
        <f>+HLOOKUP(VLOOKUP($B469,$AD$3:$AE$12,2,0),Costo_provisiones!$D$3:$AY$100,base_mayorista!$A469,0)</f>
        <v>0.38629725981140878</v>
      </c>
      <c r="L469" s="10">
        <f>+HLOOKUP(VLOOKUP($B469,$AD$3:$AE$12,2,0),Morosidad_control!$D$4:$AY$101,base_mayorista!$A469,0)</f>
        <v>0</v>
      </c>
      <c r="M469" s="10">
        <f ca="1">+OFFSET(Capital_2!$D$2,base_mayorista!A469,0)</f>
        <v>3.4861804073665166</v>
      </c>
      <c r="N469" s="10">
        <f>+HLOOKUP(VLOOKUP($B469,$AD$3:$AE$12,2,0),costo_laboral!$E$2:$AZ$99,base_mayorista!$A469,0)</f>
        <v>8.283616556774529</v>
      </c>
      <c r="O469" s="10">
        <f>+HLOOKUP(VLOOKUP($B469,$AD$3:$AE$12,2,0),Participacion1!$D$4:$M$101,base_mayorista!$A469,0)</f>
        <v>0.1905255899734293</v>
      </c>
      <c r="P469" s="1"/>
      <c r="Q469" s="10"/>
      <c r="R469" s="10"/>
      <c r="S469" s="10"/>
      <c r="T469" s="14"/>
      <c r="U469" s="38"/>
      <c r="V469" s="38"/>
      <c r="W469" s="38"/>
      <c r="X469" s="38"/>
      <c r="Y469" s="38"/>
      <c r="Z469" s="11"/>
      <c r="AB469" s="38"/>
      <c r="AG469" s="35"/>
    </row>
    <row r="470" spans="1:33" ht="16.5" x14ac:dyDescent="0.3">
      <c r="A470">
        <f t="shared" si="7"/>
        <v>81</v>
      </c>
      <c r="B470">
        <v>5</v>
      </c>
      <c r="C470">
        <v>80</v>
      </c>
      <c r="D470" s="3">
        <v>43312</v>
      </c>
      <c r="E470" s="33">
        <v>18</v>
      </c>
      <c r="F470">
        <v>2</v>
      </c>
      <c r="G470" s="10">
        <f>+HLOOKUP(VLOOKUP($B470,$AD$3:$AE$12,2,0),costos_sf!$D$2:$AZ$99,base_mayorista!$A470,0)</f>
        <v>25873285.845088061</v>
      </c>
      <c r="H470" s="10">
        <f>+HLOOKUP(VLOOKUP($B470,$AD$3:$AE$12,2,0),creditos_sf!$D$2:$AY$99,base_mayorista!$A470,0)</f>
        <v>151641732.77805197</v>
      </c>
      <c r="I470" s="10">
        <f>+HLOOKUP(VLOOKUP($B470,$AD$3:$AE$12,2,0),creditos_sf!$D$103:$AY$200,base_mayorista!$A470,0)</f>
        <v>101590395.09931159</v>
      </c>
      <c r="J470" s="10">
        <f>+HLOOKUP(VLOOKUP($B470,$AD$3:$AE$12,2,0),Costo_fondeo!$D$3:$AY$100,base_mayorista!$A470,0)</f>
        <v>1.1148664238058423</v>
      </c>
      <c r="K470" s="10">
        <f>+HLOOKUP(VLOOKUP($B470,$AD$3:$AE$12,2,0),Costo_provisiones!$D$3:$AY$100,base_mayorista!$A470,0)</f>
        <v>0.4037898233931852</v>
      </c>
      <c r="L470" s="10">
        <f>+HLOOKUP(VLOOKUP($B470,$AD$3:$AE$12,2,0),Morosidad_control!$D$4:$AY$101,base_mayorista!$A470,0)</f>
        <v>0</v>
      </c>
      <c r="M470" s="10">
        <f ca="1">+OFFSET(Capital_2!$D$2,base_mayorista!A470,0)</f>
        <v>3.4635993253239059</v>
      </c>
      <c r="N470" s="10">
        <f>+HLOOKUP(VLOOKUP($B470,$AD$3:$AE$12,2,0),costo_laboral!$E$2:$AZ$99,base_mayorista!$A470,0)</f>
        <v>6.6444841586592389</v>
      </c>
      <c r="O470" s="10">
        <f>+HLOOKUP(VLOOKUP($B470,$AD$3:$AE$12,2,0),Participacion1!$D$4:$M$101,base_mayorista!$A470,0)</f>
        <v>0.19851395761004983</v>
      </c>
      <c r="P470" s="1"/>
      <c r="Q470" s="10"/>
      <c r="R470" s="10"/>
      <c r="S470" s="10"/>
      <c r="T470" s="14"/>
      <c r="U470" s="38"/>
      <c r="V470" s="38"/>
      <c r="W470" s="38"/>
      <c r="X470" s="38"/>
      <c r="Y470" s="38"/>
      <c r="Z470" s="11"/>
      <c r="AB470" s="38"/>
      <c r="AG470" s="35"/>
    </row>
    <row r="471" spans="1:33" ht="16.5" x14ac:dyDescent="0.3">
      <c r="A471">
        <f t="shared" si="7"/>
        <v>82</v>
      </c>
      <c r="B471">
        <v>5</v>
      </c>
      <c r="C471">
        <v>81</v>
      </c>
      <c r="D471" s="3">
        <v>43343</v>
      </c>
      <c r="E471" s="33">
        <v>18</v>
      </c>
      <c r="F471">
        <v>2</v>
      </c>
      <c r="G471" s="10">
        <f>+HLOOKUP(VLOOKUP($B471,$AD$3:$AE$12,2,0),costos_sf!$D$2:$AZ$99,base_mayorista!$A471,0)</f>
        <v>26243596.726192016</v>
      </c>
      <c r="H471" s="10">
        <f>+HLOOKUP(VLOOKUP($B471,$AD$3:$AE$12,2,0),creditos_sf!$D$2:$AY$99,base_mayorista!$A471,0)</f>
        <v>164703087.37757659</v>
      </c>
      <c r="I471" s="10">
        <f>+HLOOKUP(VLOOKUP($B471,$AD$3:$AE$12,2,0),creditos_sf!$D$103:$AY$200,base_mayorista!$A471,0)</f>
        <v>101693628.71058592</v>
      </c>
      <c r="J471" s="10">
        <f>+HLOOKUP(VLOOKUP($B471,$AD$3:$AE$12,2,0),Costo_fondeo!$D$3:$AY$100,base_mayorista!$A471,0)</f>
        <v>1.1329367430438768</v>
      </c>
      <c r="K471" s="10">
        <f>+HLOOKUP(VLOOKUP($B471,$AD$3:$AE$12,2,0),Costo_provisiones!$D$3:$AY$100,base_mayorista!$A471,0)</f>
        <v>0.39302115696730744</v>
      </c>
      <c r="L471" s="10">
        <f>+HLOOKUP(VLOOKUP($B471,$AD$3:$AE$12,2,0),Morosidad_control!$D$4:$AY$101,base_mayorista!$A471,0)</f>
        <v>0</v>
      </c>
      <c r="M471" s="10">
        <f ca="1">+OFFSET(Capital_2!$D$2,base_mayorista!A471,0)</f>
        <v>3.442349118867654</v>
      </c>
      <c r="N471" s="10">
        <f>+HLOOKUP(VLOOKUP($B471,$AD$3:$AE$12,2,0),costo_laboral!$E$2:$AZ$99,base_mayorista!$A471,0)</f>
        <v>6.3370318202841407</v>
      </c>
      <c r="O471" s="10">
        <f>+HLOOKUP(VLOOKUP($B471,$AD$3:$AE$12,2,0),Participacion1!$D$4:$M$101,base_mayorista!$A471,0)</f>
        <v>0.21482411560225373</v>
      </c>
      <c r="P471" s="1"/>
      <c r="Q471" s="10"/>
      <c r="R471" s="10"/>
      <c r="S471" s="10"/>
      <c r="T471" s="14"/>
      <c r="U471" s="38"/>
      <c r="V471" s="38"/>
      <c r="W471" s="38"/>
      <c r="X471" s="38"/>
      <c r="Y471" s="38"/>
      <c r="Z471" s="11"/>
      <c r="AB471" s="38"/>
      <c r="AG471" s="35"/>
    </row>
    <row r="472" spans="1:33" ht="16.5" x14ac:dyDescent="0.3">
      <c r="A472">
        <f t="shared" si="7"/>
        <v>83</v>
      </c>
      <c r="B472">
        <v>5</v>
      </c>
      <c r="C472">
        <v>82</v>
      </c>
      <c r="D472" s="3">
        <v>43373</v>
      </c>
      <c r="E472" s="33">
        <v>18</v>
      </c>
      <c r="F472">
        <v>2</v>
      </c>
      <c r="G472" s="10">
        <f>+HLOOKUP(VLOOKUP($B472,$AD$3:$AE$12,2,0),costos_sf!$D$2:$AZ$99,base_mayorista!$A472,0)</f>
        <v>26635220.523292486</v>
      </c>
      <c r="H472" s="10">
        <f>+HLOOKUP(VLOOKUP($B472,$AD$3:$AE$12,2,0),creditos_sf!$D$2:$AY$99,base_mayorista!$A472,0)</f>
        <v>176195927.13982958</v>
      </c>
      <c r="I472" s="10">
        <f>+HLOOKUP(VLOOKUP($B472,$AD$3:$AE$12,2,0),creditos_sf!$D$103:$AY$200,base_mayorista!$A472,0)</f>
        <v>101231056.07624504</v>
      </c>
      <c r="J472" s="10">
        <f>+HLOOKUP(VLOOKUP($B472,$AD$3:$AE$12,2,0),Costo_fondeo!$D$3:$AY$100,base_mayorista!$A472,0)</f>
        <v>1.4256204228500595</v>
      </c>
      <c r="K472" s="10">
        <f>+HLOOKUP(VLOOKUP($B472,$AD$3:$AE$12,2,0),Costo_provisiones!$D$3:$AY$100,base_mayorista!$A472,0)</f>
        <v>0.3645179901564698</v>
      </c>
      <c r="L472" s="10">
        <f>+HLOOKUP(VLOOKUP($B472,$AD$3:$AE$12,2,0),Morosidad_control!$D$4:$AY$101,base_mayorista!$A472,0)</f>
        <v>0</v>
      </c>
      <c r="M472" s="10">
        <f ca="1">+OFFSET(Capital_2!$D$2,base_mayorista!A472,0)</f>
        <v>3.430093895939399</v>
      </c>
      <c r="N472" s="10">
        <f>+HLOOKUP(VLOOKUP($B472,$AD$3:$AE$12,2,0),costo_laboral!$E$2:$AZ$99,base_mayorista!$A472,0)</f>
        <v>6.0807208813813771</v>
      </c>
      <c r="O472" s="10">
        <f>+HLOOKUP(VLOOKUP($B472,$AD$3:$AE$12,2,0),Participacion1!$D$4:$M$101,base_mayorista!$A472,0)</f>
        <v>0.22912857198306866</v>
      </c>
      <c r="P472" s="1"/>
      <c r="Q472" s="10"/>
      <c r="R472" s="10"/>
      <c r="S472" s="10"/>
      <c r="T472" s="14"/>
      <c r="U472" s="38"/>
      <c r="V472" s="38"/>
      <c r="W472" s="38"/>
      <c r="X472" s="38"/>
      <c r="Y472" s="38"/>
      <c r="Z472" s="11"/>
      <c r="AB472" s="38"/>
      <c r="AG472" s="35"/>
    </row>
    <row r="473" spans="1:33" ht="16.5" x14ac:dyDescent="0.3">
      <c r="A473">
        <f t="shared" si="7"/>
        <v>84</v>
      </c>
      <c r="B473">
        <v>5</v>
      </c>
      <c r="C473">
        <v>83</v>
      </c>
      <c r="D473" s="3">
        <v>43404</v>
      </c>
      <c r="E473" s="33">
        <v>18</v>
      </c>
      <c r="F473">
        <v>2</v>
      </c>
      <c r="G473" s="10">
        <f>+HLOOKUP(VLOOKUP($B473,$AD$3:$AE$12,2,0),costos_sf!$D$2:$AZ$99,base_mayorista!$A473,0)</f>
        <v>26893487.918196421</v>
      </c>
      <c r="H473" s="10">
        <f>+HLOOKUP(VLOOKUP($B473,$AD$3:$AE$12,2,0),creditos_sf!$D$2:$AY$99,base_mayorista!$A473,0)</f>
        <v>175353418.47742984</v>
      </c>
      <c r="I473" s="10">
        <f>+HLOOKUP(VLOOKUP($B473,$AD$3:$AE$12,2,0),creditos_sf!$D$103:$AY$200,base_mayorista!$A473,0)</f>
        <v>83847554.9540295</v>
      </c>
      <c r="J473" s="10">
        <f>+HLOOKUP(VLOOKUP($B473,$AD$3:$AE$12,2,0),Costo_fondeo!$D$3:$AY$100,base_mayorista!$A473,0)</f>
        <v>1.4540010206931195</v>
      </c>
      <c r="K473" s="10">
        <f>+HLOOKUP(VLOOKUP($B473,$AD$3:$AE$12,2,0),Costo_provisiones!$D$3:$AY$100,base_mayorista!$A473,0)</f>
        <v>0.37339700611546667</v>
      </c>
      <c r="L473" s="10">
        <f>+HLOOKUP(VLOOKUP($B473,$AD$3:$AE$12,2,0),Morosidad_control!$D$4:$AY$101,base_mayorista!$A473,0)</f>
        <v>0</v>
      </c>
      <c r="M473" s="10">
        <f ca="1">+OFFSET(Capital_2!$D$2,base_mayorista!A473,0)</f>
        <v>3.4233579602032216</v>
      </c>
      <c r="N473" s="10">
        <f>+HLOOKUP(VLOOKUP($B473,$AD$3:$AE$12,2,0),costo_laboral!$E$2:$AZ$99,base_mayorista!$A473,0)</f>
        <v>6.542134354330849</v>
      </c>
      <c r="O473" s="10">
        <f>+HLOOKUP(VLOOKUP($B473,$AD$3:$AE$12,2,0),Participacion1!$D$4:$M$101,base_mayorista!$A473,0)</f>
        <v>0.22444925332490909</v>
      </c>
      <c r="P473" s="1"/>
      <c r="Q473" s="10"/>
      <c r="R473" s="10"/>
      <c r="S473" s="10"/>
      <c r="T473" s="14"/>
      <c r="U473" s="38"/>
      <c r="V473" s="38"/>
      <c r="W473" s="38"/>
      <c r="X473" s="38"/>
      <c r="Y473" s="38"/>
      <c r="Z473" s="11"/>
      <c r="AB473" s="38"/>
      <c r="AG473" s="35"/>
    </row>
    <row r="474" spans="1:33" ht="16.5" x14ac:dyDescent="0.3">
      <c r="A474">
        <f t="shared" si="7"/>
        <v>85</v>
      </c>
      <c r="B474">
        <v>5</v>
      </c>
      <c r="C474">
        <v>84</v>
      </c>
      <c r="D474" s="3">
        <v>43434</v>
      </c>
      <c r="E474" s="33">
        <v>18</v>
      </c>
      <c r="F474">
        <v>2</v>
      </c>
      <c r="G474" s="10">
        <f>+HLOOKUP(VLOOKUP($B474,$AD$3:$AE$12,2,0),costos_sf!$D$2:$AZ$99,base_mayorista!$A474,0)</f>
        <v>28024723.36278889</v>
      </c>
      <c r="H474" s="10">
        <f>+HLOOKUP(VLOOKUP($B474,$AD$3:$AE$12,2,0),creditos_sf!$D$2:$AY$99,base_mayorista!$A474,0)</f>
        <v>224257803.4503586</v>
      </c>
      <c r="I474" s="10">
        <f>+HLOOKUP(VLOOKUP($B474,$AD$3:$AE$12,2,0),creditos_sf!$D$103:$AY$200,base_mayorista!$A474,0)</f>
        <v>134266971.43612021</v>
      </c>
      <c r="J474" s="10">
        <f>+HLOOKUP(VLOOKUP($B474,$AD$3:$AE$12,2,0),Costo_fondeo!$D$3:$AY$100,base_mayorista!$A474,0)</f>
        <v>1.5206081485882925</v>
      </c>
      <c r="K474" s="10">
        <f>+HLOOKUP(VLOOKUP($B474,$AD$3:$AE$12,2,0),Costo_provisiones!$D$3:$AY$100,base_mayorista!$A474,0)</f>
        <v>0.73769829095703754</v>
      </c>
      <c r="L474" s="10">
        <f>+HLOOKUP(VLOOKUP($B474,$AD$3:$AE$12,2,0),Morosidad_control!$D$4:$AY$101,base_mayorista!$A474,0)</f>
        <v>0</v>
      </c>
      <c r="M474" s="10">
        <f ca="1">+OFFSET(Capital_2!$D$2,base_mayorista!A474,0)</f>
        <v>3.4154915843908498</v>
      </c>
      <c r="N474" s="10">
        <f>+HLOOKUP(VLOOKUP($B474,$AD$3:$AE$12,2,0),costo_laboral!$E$2:$AZ$99,base_mayorista!$A474,0)</f>
        <v>4.9031769126749456</v>
      </c>
      <c r="O474" s="10">
        <f>+HLOOKUP(VLOOKUP($B474,$AD$3:$AE$12,2,0),Participacion1!$D$4:$M$101,base_mayorista!$A474,0)</f>
        <v>0.28707810779706194</v>
      </c>
      <c r="P474" s="1"/>
      <c r="Q474" s="10"/>
      <c r="R474" s="10"/>
      <c r="S474" s="10"/>
      <c r="T474" s="14"/>
      <c r="U474" s="38"/>
      <c r="V474" s="38"/>
      <c r="W474" s="38"/>
      <c r="X474" s="38"/>
      <c r="Y474" s="38"/>
      <c r="Z474" s="11"/>
      <c r="AB474" s="38"/>
      <c r="AG474" s="35"/>
    </row>
    <row r="475" spans="1:33" ht="16.5" x14ac:dyDescent="0.3">
      <c r="A475">
        <f t="shared" si="7"/>
        <v>86</v>
      </c>
      <c r="B475">
        <v>5</v>
      </c>
      <c r="C475">
        <v>85</v>
      </c>
      <c r="D475" s="3">
        <v>43465</v>
      </c>
      <c r="E475" s="33">
        <v>18</v>
      </c>
      <c r="F475">
        <v>2</v>
      </c>
      <c r="G475" s="10">
        <f>+HLOOKUP(VLOOKUP($B475,$AD$3:$AE$12,2,0),costos_sf!$D$2:$AZ$99,base_mayorista!$A475,0)</f>
        <v>27868673.135893635</v>
      </c>
      <c r="H475" s="10">
        <f>+HLOOKUP(VLOOKUP($B475,$AD$3:$AE$12,2,0),creditos_sf!$D$2:$AY$99,base_mayorista!$A475,0)</f>
        <v>258710773.00272492</v>
      </c>
      <c r="I475" s="10">
        <f>+HLOOKUP(VLOOKUP($B475,$AD$3:$AE$12,2,0),creditos_sf!$D$103:$AY$200,base_mayorista!$A475,0)</f>
        <v>168666937.8920286</v>
      </c>
      <c r="J475" s="10">
        <f>+HLOOKUP(VLOOKUP($B475,$AD$3:$AE$12,2,0),Costo_fondeo!$D$3:$AY$100,base_mayorista!$A475,0)</f>
        <v>1.6078429797952591</v>
      </c>
      <c r="K475" s="10">
        <f>+HLOOKUP(VLOOKUP($B475,$AD$3:$AE$12,2,0),Costo_provisiones!$D$3:$AY$100,base_mayorista!$A475,0)</f>
        <v>0.82164682607236794</v>
      </c>
      <c r="L475" s="10">
        <f>+HLOOKUP(VLOOKUP($B475,$AD$3:$AE$12,2,0),Morosidad_control!$D$4:$AY$101,base_mayorista!$A475,0)</f>
        <v>0</v>
      </c>
      <c r="M475" s="10">
        <f ca="1">+OFFSET(Capital_2!$D$2,base_mayorista!A475,0)</f>
        <v>3.4351377010367652</v>
      </c>
      <c r="N475" s="10">
        <f>+HLOOKUP(VLOOKUP($B475,$AD$3:$AE$12,2,0),costo_laboral!$E$2:$AZ$99,base_mayorista!$A475,0)</f>
        <v>3.9416892731419684</v>
      </c>
      <c r="O475" s="10">
        <f>+HLOOKUP(VLOOKUP($B475,$AD$3:$AE$12,2,0),Participacion1!$D$4:$M$101,base_mayorista!$A475,0)</f>
        <v>0.32432051082141378</v>
      </c>
      <c r="P475" s="1"/>
      <c r="Q475" s="10"/>
      <c r="R475" s="10"/>
      <c r="S475" s="10"/>
      <c r="T475" s="14"/>
      <c r="U475" s="38"/>
      <c r="V475" s="38"/>
      <c r="W475" s="38"/>
      <c r="X475" s="38"/>
      <c r="Y475" s="38"/>
      <c r="Z475" s="11"/>
      <c r="AB475" s="38"/>
      <c r="AG475" s="35"/>
    </row>
    <row r="476" spans="1:33" ht="16.5" x14ac:dyDescent="0.3">
      <c r="A476">
        <f t="shared" si="7"/>
        <v>87</v>
      </c>
      <c r="B476">
        <v>5</v>
      </c>
      <c r="C476">
        <v>86</v>
      </c>
      <c r="D476" s="3">
        <v>43496</v>
      </c>
      <c r="E476" s="33">
        <v>19</v>
      </c>
      <c r="F476">
        <v>2</v>
      </c>
      <c r="G476" s="10">
        <f>+HLOOKUP(VLOOKUP($B476,$AD$3:$AE$12,2,0),costos_sf!$D$2:$AZ$99,base_mayorista!$A476,0)</f>
        <v>28973870.563143846</v>
      </c>
      <c r="H476" s="10">
        <f>+HLOOKUP(VLOOKUP($B476,$AD$3:$AE$12,2,0),creditos_sf!$D$2:$AY$99,base_mayorista!$A476,0)</f>
        <v>270454614.44521141</v>
      </c>
      <c r="I476" s="10">
        <f>+HLOOKUP(VLOOKUP($B476,$AD$3:$AE$12,2,0),creditos_sf!$D$103:$AY$200,base_mayorista!$A476,0)</f>
        <v>131073287.80102862</v>
      </c>
      <c r="J476" s="10">
        <f>+HLOOKUP(VLOOKUP($B476,$AD$3:$AE$12,2,0),Costo_fondeo!$D$3:$AY$100,base_mayorista!$A476,0)</f>
        <v>1.7603374824373379</v>
      </c>
      <c r="K476" s="10">
        <f>+HLOOKUP(VLOOKUP($B476,$AD$3:$AE$12,2,0),Costo_provisiones!$D$3:$AY$100,base_mayorista!$A476,0)</f>
        <v>0.67536219806616005</v>
      </c>
      <c r="L476" s="10">
        <f>+HLOOKUP(VLOOKUP($B476,$AD$3:$AE$12,2,0),Morosidad_control!$D$4:$AY$101,base_mayorista!$A476,0)</f>
        <v>0</v>
      </c>
      <c r="M476" s="10">
        <f ca="1">+OFFSET(Capital_2!$D$2,base_mayorista!A476,0)</f>
        <v>3.144198069372997</v>
      </c>
      <c r="N476" s="10">
        <f>+HLOOKUP(VLOOKUP($B476,$AD$3:$AE$12,2,0),costo_laboral!$E$2:$AZ$99,base_mayorista!$A476,0)</f>
        <v>4.2007588791743888</v>
      </c>
      <c r="O476" s="10">
        <f>+HLOOKUP(VLOOKUP($B476,$AD$3:$AE$12,2,0),Participacion1!$D$4:$M$101,base_mayorista!$A476,0)</f>
        <v>0.34825070483487863</v>
      </c>
      <c r="P476" s="1"/>
      <c r="Q476" s="10"/>
      <c r="R476" s="10"/>
      <c r="S476" s="10"/>
      <c r="T476" s="14"/>
      <c r="U476" s="38"/>
      <c r="V476" s="38"/>
      <c r="W476" s="38"/>
      <c r="X476" s="38"/>
      <c r="Y476" s="38"/>
      <c r="Z476" s="11"/>
      <c r="AB476" s="38"/>
      <c r="AG476" s="35"/>
    </row>
    <row r="477" spans="1:33" ht="16.5" x14ac:dyDescent="0.3">
      <c r="A477">
        <f t="shared" si="7"/>
        <v>88</v>
      </c>
      <c r="B477">
        <v>5</v>
      </c>
      <c r="C477">
        <v>87</v>
      </c>
      <c r="D477" s="3">
        <v>43524</v>
      </c>
      <c r="E477" s="33">
        <v>19</v>
      </c>
      <c r="F477">
        <v>2</v>
      </c>
      <c r="G477" s="10">
        <f>+HLOOKUP(VLOOKUP($B477,$AD$3:$AE$12,2,0),costos_sf!$D$2:$AZ$99,base_mayorista!$A477,0)</f>
        <v>30654199.272550438</v>
      </c>
      <c r="H477" s="10">
        <f>+HLOOKUP(VLOOKUP($B477,$AD$3:$AE$12,2,0),creditos_sf!$D$2:$AY$99,base_mayorista!$A477,0)</f>
        <v>285010539.66528118</v>
      </c>
      <c r="I477" s="10">
        <f>+HLOOKUP(VLOOKUP($B477,$AD$3:$AE$12,2,0),creditos_sf!$D$103:$AY$200,base_mayorista!$A477,0)</f>
        <v>142866735.03822771</v>
      </c>
      <c r="J477" s="10">
        <f>+HLOOKUP(VLOOKUP($B477,$AD$3:$AE$12,2,0),Costo_fondeo!$D$3:$AY$100,base_mayorista!$A477,0)</f>
        <v>1.8659959904249461</v>
      </c>
      <c r="K477" s="10">
        <f>+HLOOKUP(VLOOKUP($B477,$AD$3:$AE$12,2,0),Costo_provisiones!$D$3:$AY$100,base_mayorista!$A477,0)</f>
        <v>0.84142438983798562</v>
      </c>
      <c r="L477" s="10">
        <f>+HLOOKUP(VLOOKUP($B477,$AD$3:$AE$12,2,0),Morosidad_control!$D$4:$AY$101,base_mayorista!$A477,0)</f>
        <v>0</v>
      </c>
      <c r="M477" s="10">
        <f ca="1">+OFFSET(Capital_2!$D$2,base_mayorista!A477,0)</f>
        <v>3.1750048296191844</v>
      </c>
      <c r="N477" s="10">
        <f>+HLOOKUP(VLOOKUP($B477,$AD$3:$AE$12,2,0),costo_laboral!$E$2:$AZ$99,base_mayorista!$A477,0)</f>
        <v>3.9035726458852551</v>
      </c>
      <c r="O477" s="10">
        <f>+HLOOKUP(VLOOKUP($B477,$AD$3:$AE$12,2,0),Participacion1!$D$4:$M$101,base_mayorista!$A477,0)</f>
        <v>0.37327673189678279</v>
      </c>
      <c r="P477" s="1"/>
      <c r="Q477" s="10"/>
      <c r="R477" s="10"/>
      <c r="S477" s="10"/>
      <c r="T477" s="14"/>
      <c r="U477" s="38"/>
      <c r="V477" s="38"/>
      <c r="W477" s="38"/>
      <c r="X477" s="38"/>
      <c r="Y477" s="38"/>
      <c r="Z477" s="11"/>
      <c r="AB477" s="38"/>
      <c r="AG477" s="35"/>
    </row>
    <row r="478" spans="1:33" ht="16.5" x14ac:dyDescent="0.3">
      <c r="A478">
        <f t="shared" si="7"/>
        <v>89</v>
      </c>
      <c r="B478">
        <v>5</v>
      </c>
      <c r="C478">
        <v>88</v>
      </c>
      <c r="D478" s="3">
        <v>43555</v>
      </c>
      <c r="E478" s="33">
        <v>19</v>
      </c>
      <c r="F478">
        <v>2</v>
      </c>
      <c r="G478" s="10">
        <f>+HLOOKUP(VLOOKUP($B478,$AD$3:$AE$12,2,0),costos_sf!$D$2:$AZ$99,base_mayorista!$A478,0)</f>
        <v>30529972.137555376</v>
      </c>
      <c r="H478" s="10">
        <f>+HLOOKUP(VLOOKUP($B478,$AD$3:$AE$12,2,0),creditos_sf!$D$2:$AY$99,base_mayorista!$A478,0)</f>
        <v>265275366.67666048</v>
      </c>
      <c r="I478" s="10">
        <f>+HLOOKUP(VLOOKUP($B478,$AD$3:$AE$12,2,0),creditos_sf!$D$103:$AY$200,base_mayorista!$A478,0)</f>
        <v>141847130.27457565</v>
      </c>
      <c r="J478" s="10">
        <f>+HLOOKUP(VLOOKUP($B478,$AD$3:$AE$12,2,0),Costo_fondeo!$D$3:$AY$100,base_mayorista!$A478,0)</f>
        <v>1.912411118629108</v>
      </c>
      <c r="K478" s="10">
        <f>+HLOOKUP(VLOOKUP($B478,$AD$3:$AE$12,2,0),Costo_provisiones!$D$3:$AY$100,base_mayorista!$A478,0)</f>
        <v>0.7226378662184415</v>
      </c>
      <c r="L478" s="10">
        <f>+HLOOKUP(VLOOKUP($B478,$AD$3:$AE$12,2,0),Morosidad_control!$D$4:$AY$101,base_mayorista!$A478,0)</f>
        <v>0</v>
      </c>
      <c r="M478" s="10">
        <f ca="1">+OFFSET(Capital_2!$D$2,base_mayorista!A478,0)</f>
        <v>3.2070490236396596</v>
      </c>
      <c r="N478" s="10">
        <f>+HLOOKUP(VLOOKUP($B478,$AD$3:$AE$12,2,0),costo_laboral!$E$2:$AZ$99,base_mayorista!$A478,0)</f>
        <v>4.0308191852474851</v>
      </c>
      <c r="O478" s="10">
        <f>+HLOOKUP(VLOOKUP($B478,$AD$3:$AE$12,2,0),Participacion1!$D$4:$M$101,base_mayorista!$A478,0)</f>
        <v>0.34165000634471265</v>
      </c>
      <c r="P478" s="1"/>
      <c r="Q478" s="10"/>
      <c r="R478" s="10"/>
      <c r="S478" s="10"/>
      <c r="T478" s="14"/>
      <c r="U478" s="38"/>
      <c r="V478" s="38"/>
      <c r="W478" s="38"/>
      <c r="X478" s="38"/>
      <c r="Y478" s="38"/>
      <c r="Z478" s="11"/>
      <c r="AB478" s="38"/>
      <c r="AG478" s="35"/>
    </row>
    <row r="479" spans="1:33" ht="16.5" x14ac:dyDescent="0.3">
      <c r="A479">
        <f t="shared" si="7"/>
        <v>90</v>
      </c>
      <c r="B479">
        <v>5</v>
      </c>
      <c r="C479">
        <v>89</v>
      </c>
      <c r="D479" s="3">
        <v>43585</v>
      </c>
      <c r="E479" s="33">
        <v>19</v>
      </c>
      <c r="F479">
        <v>2</v>
      </c>
      <c r="G479" s="10">
        <f>+HLOOKUP(VLOOKUP($B479,$AD$3:$AE$12,2,0),costos_sf!$D$2:$AZ$99,base_mayorista!$A479,0)</f>
        <v>31194924.96772727</v>
      </c>
      <c r="H479" s="10">
        <f>+HLOOKUP(VLOOKUP($B479,$AD$3:$AE$12,2,0),creditos_sf!$D$2:$AY$99,base_mayorista!$A479,0)</f>
        <v>278975976.99141926</v>
      </c>
      <c r="I479" s="10">
        <f>+HLOOKUP(VLOOKUP($B479,$AD$3:$AE$12,2,0),creditos_sf!$D$103:$AY$200,base_mayorista!$A479,0)</f>
        <v>141256222.02141389</v>
      </c>
      <c r="J479" s="10">
        <f>+HLOOKUP(VLOOKUP($B479,$AD$3:$AE$12,2,0),Costo_fondeo!$D$3:$AY$100,base_mayorista!$A479,0)</f>
        <v>1.9316525540743745</v>
      </c>
      <c r="K479" s="10">
        <f>+HLOOKUP(VLOOKUP($B479,$AD$3:$AE$12,2,0),Costo_provisiones!$D$3:$AY$100,base_mayorista!$A479,0)</f>
        <v>0.7464835661011805</v>
      </c>
      <c r="L479" s="10">
        <f>+HLOOKUP(VLOOKUP($B479,$AD$3:$AE$12,2,0),Morosidad_control!$D$4:$AY$101,base_mayorista!$A479,0)</f>
        <v>0</v>
      </c>
      <c r="M479" s="10">
        <f ca="1">+OFFSET(Capital_2!$D$2,base_mayorista!A479,0)</f>
        <v>3.2607827391957867</v>
      </c>
      <c r="N479" s="10">
        <f>+HLOOKUP(VLOOKUP($B479,$AD$3:$AE$12,2,0),costo_laboral!$E$2:$AZ$99,base_mayorista!$A479,0)</f>
        <v>3.9020214494418135</v>
      </c>
      <c r="O479" s="10">
        <f>+HLOOKUP(VLOOKUP($B479,$AD$3:$AE$12,2,0),Participacion1!$D$4:$M$101,base_mayorista!$A479,0)</f>
        <v>0.36109399312019769</v>
      </c>
      <c r="P479" s="1"/>
      <c r="Q479" s="10"/>
      <c r="R479" s="10"/>
      <c r="S479" s="10"/>
      <c r="T479" s="14"/>
      <c r="U479" s="38"/>
      <c r="V479" s="38"/>
      <c r="W479" s="38"/>
      <c r="X479" s="38"/>
      <c r="Y479" s="38"/>
      <c r="Z479" s="11"/>
      <c r="AB479" s="38"/>
      <c r="AG479" s="35"/>
    </row>
    <row r="480" spans="1:33" ht="16.5" x14ac:dyDescent="0.3">
      <c r="A480">
        <f t="shared" si="7"/>
        <v>91</v>
      </c>
      <c r="B480">
        <v>5</v>
      </c>
      <c r="C480">
        <v>90</v>
      </c>
      <c r="D480" s="3">
        <v>43616</v>
      </c>
      <c r="E480" s="33">
        <v>19</v>
      </c>
      <c r="F480">
        <v>2</v>
      </c>
      <c r="G480" s="10">
        <f>+HLOOKUP(VLOOKUP($B480,$AD$3:$AE$12,2,0),costos_sf!$D$2:$AZ$99,base_mayorista!$A480,0)</f>
        <v>30429930.604362365</v>
      </c>
      <c r="H480" s="10">
        <f>+HLOOKUP(VLOOKUP($B480,$AD$3:$AE$12,2,0),creditos_sf!$D$2:$AY$99,base_mayorista!$A480,0)</f>
        <v>322752124.14444584</v>
      </c>
      <c r="I480" s="10">
        <f>+HLOOKUP(VLOOKUP($B480,$AD$3:$AE$12,2,0),creditos_sf!$D$103:$AY$200,base_mayorista!$A480,0)</f>
        <v>150484770.28174317</v>
      </c>
      <c r="J480" s="10">
        <f>+HLOOKUP(VLOOKUP($B480,$AD$3:$AE$12,2,0),Costo_fondeo!$D$3:$AY$100,base_mayorista!$A480,0)</f>
        <v>1.9823094533105479</v>
      </c>
      <c r="K480" s="10">
        <f>+HLOOKUP(VLOOKUP($B480,$AD$3:$AE$12,2,0),Costo_provisiones!$D$3:$AY$100,base_mayorista!$A480,0)</f>
        <v>0.56444008907767496</v>
      </c>
      <c r="L480" s="10">
        <f>+HLOOKUP(VLOOKUP($B480,$AD$3:$AE$12,2,0),Morosidad_control!$D$4:$AY$101,base_mayorista!$A480,0)</f>
        <v>0</v>
      </c>
      <c r="M480" s="10">
        <f ca="1">+OFFSET(Capital_2!$D$2,base_mayorista!A480,0)</f>
        <v>3.2822741119614118</v>
      </c>
      <c r="N480" s="10">
        <f>+HLOOKUP(VLOOKUP($B480,$AD$3:$AE$12,2,0),costo_laboral!$E$2:$AZ$99,base_mayorista!$A480,0)</f>
        <v>3.4756205266406521</v>
      </c>
      <c r="O480" s="10">
        <f>+HLOOKUP(VLOOKUP($B480,$AD$3:$AE$12,2,0),Participacion1!$D$4:$M$101,base_mayorista!$A480,0)</f>
        <v>0.40904737546980002</v>
      </c>
      <c r="P480" s="1"/>
      <c r="Q480" s="10"/>
      <c r="R480" s="10"/>
      <c r="S480" s="10"/>
      <c r="T480" s="14"/>
      <c r="U480" s="38"/>
      <c r="V480" s="38"/>
      <c r="W480" s="38"/>
      <c r="X480" s="38"/>
      <c r="Y480" s="38"/>
      <c r="Z480" s="11"/>
      <c r="AB480" s="38"/>
      <c r="AG480" s="35"/>
    </row>
    <row r="481" spans="1:33" ht="16.5" x14ac:dyDescent="0.3">
      <c r="A481">
        <f t="shared" si="7"/>
        <v>92</v>
      </c>
      <c r="B481">
        <v>5</v>
      </c>
      <c r="C481">
        <v>91</v>
      </c>
      <c r="D481" s="3">
        <v>43646</v>
      </c>
      <c r="E481" s="33">
        <v>19</v>
      </c>
      <c r="F481">
        <v>2</v>
      </c>
      <c r="G481" s="10">
        <f>+HLOOKUP(VLOOKUP($B481,$AD$3:$AE$12,2,0),costos_sf!$D$2:$AZ$99,base_mayorista!$A481,0)</f>
        <v>31486416.01114149</v>
      </c>
      <c r="H481" s="10">
        <f>+HLOOKUP(VLOOKUP($B481,$AD$3:$AE$12,2,0),creditos_sf!$D$2:$AY$99,base_mayorista!$A481,0)</f>
        <v>273408093.29453707</v>
      </c>
      <c r="I481" s="10">
        <f>+HLOOKUP(VLOOKUP($B481,$AD$3:$AE$12,2,0),creditos_sf!$D$103:$AY$200,base_mayorista!$A481,0)</f>
        <v>161657208.45244658</v>
      </c>
      <c r="J481" s="10">
        <f>+HLOOKUP(VLOOKUP($B481,$AD$3:$AE$12,2,0),Costo_fondeo!$D$3:$AY$100,base_mayorista!$A481,0)</f>
        <v>2.0835172835259579</v>
      </c>
      <c r="K481" s="10">
        <f>+HLOOKUP(VLOOKUP($B481,$AD$3:$AE$12,2,0),Costo_provisiones!$D$3:$AY$100,base_mayorista!$A481,0)</f>
        <v>0.42712550344756028</v>
      </c>
      <c r="L481" s="10">
        <f>+HLOOKUP(VLOOKUP($B481,$AD$3:$AE$12,2,0),Morosidad_control!$D$4:$AY$101,base_mayorista!$A481,0)</f>
        <v>0</v>
      </c>
      <c r="M481" s="10">
        <f ca="1">+OFFSET(Capital_2!$D$2,base_mayorista!A481,0)</f>
        <v>3.3170358226156935</v>
      </c>
      <c r="N481" s="10">
        <f>+HLOOKUP(VLOOKUP($B481,$AD$3:$AE$12,2,0),costo_laboral!$E$2:$AZ$99,base_mayorista!$A481,0)</f>
        <v>3.811864464900125</v>
      </c>
      <c r="O481" s="10">
        <f>+HLOOKUP(VLOOKUP($B481,$AD$3:$AE$12,2,0),Participacion1!$D$4:$M$101,base_mayorista!$A481,0)</f>
        <v>0.34970291315847091</v>
      </c>
      <c r="P481" s="1"/>
      <c r="Q481" s="10"/>
      <c r="R481" s="10"/>
      <c r="S481" s="10"/>
      <c r="T481" s="14"/>
      <c r="U481" s="38"/>
      <c r="V481" s="38"/>
      <c r="W481" s="38"/>
      <c r="X481" s="38"/>
      <c r="Y481" s="38"/>
      <c r="Z481" s="11"/>
      <c r="AB481" s="38"/>
      <c r="AG481" s="35"/>
    </row>
    <row r="482" spans="1:33" ht="16.5" x14ac:dyDescent="0.3">
      <c r="A482">
        <f t="shared" si="7"/>
        <v>93</v>
      </c>
      <c r="B482">
        <v>5</v>
      </c>
      <c r="C482">
        <v>92</v>
      </c>
      <c r="D482" s="3">
        <v>43677</v>
      </c>
      <c r="E482" s="33">
        <v>19</v>
      </c>
      <c r="F482">
        <v>2</v>
      </c>
      <c r="G482" s="10">
        <f>+HLOOKUP(VLOOKUP($B482,$AD$3:$AE$12,2,0),costos_sf!$D$2:$AZ$99,base_mayorista!$A482,0)</f>
        <v>31962671.414419573</v>
      </c>
      <c r="H482" s="10">
        <f>+HLOOKUP(VLOOKUP($B482,$AD$3:$AE$12,2,0),creditos_sf!$D$2:$AY$99,base_mayorista!$A482,0)</f>
        <v>299163027.79883415</v>
      </c>
      <c r="I482" s="10">
        <f>+HLOOKUP(VLOOKUP($B482,$AD$3:$AE$12,2,0),creditos_sf!$D$103:$AY$200,base_mayorista!$A482,0)</f>
        <v>140451543.02032164</v>
      </c>
      <c r="J482" s="10">
        <f>+HLOOKUP(VLOOKUP($B482,$AD$3:$AE$12,2,0),Costo_fondeo!$D$3:$AY$100,base_mayorista!$A482,0)</f>
        <v>2.0857121627238828</v>
      </c>
      <c r="K482" s="10">
        <f>+HLOOKUP(VLOOKUP($B482,$AD$3:$AE$12,2,0),Costo_provisiones!$D$3:$AY$100,base_mayorista!$A482,0)</f>
        <v>0.37038077061871877</v>
      </c>
      <c r="L482" s="10">
        <f>+HLOOKUP(VLOOKUP($B482,$AD$3:$AE$12,2,0),Morosidad_control!$D$4:$AY$101,base_mayorista!$A482,0)</f>
        <v>0</v>
      </c>
      <c r="M482" s="10">
        <f ca="1">+OFFSET(Capital_2!$D$2,base_mayorista!A482,0)</f>
        <v>3.3472847310217735</v>
      </c>
      <c r="N482" s="10">
        <f>+HLOOKUP(VLOOKUP($B482,$AD$3:$AE$12,2,0),costo_laboral!$E$2:$AZ$99,base_mayorista!$A482,0)</f>
        <v>3.7722771058707085</v>
      </c>
      <c r="O482" s="10">
        <f>+HLOOKUP(VLOOKUP($B482,$AD$3:$AE$12,2,0),Participacion1!$D$4:$M$101,base_mayorista!$A482,0)</f>
        <v>0.37696750353731379</v>
      </c>
      <c r="P482" s="1"/>
      <c r="Q482" s="10"/>
      <c r="R482" s="10"/>
      <c r="S482" s="10"/>
      <c r="T482" s="14"/>
      <c r="U482" s="38"/>
      <c r="V482" s="38"/>
      <c r="W482" s="38"/>
      <c r="X482" s="38"/>
      <c r="Y482" s="38"/>
      <c r="Z482" s="11"/>
      <c r="AB482" s="38"/>
      <c r="AG482" s="35"/>
    </row>
    <row r="483" spans="1:33" ht="16.5" x14ac:dyDescent="0.3">
      <c r="A483">
        <f t="shared" si="7"/>
        <v>94</v>
      </c>
      <c r="B483">
        <v>5</v>
      </c>
      <c r="C483">
        <v>93</v>
      </c>
      <c r="D483" s="3">
        <v>43708</v>
      </c>
      <c r="E483" s="33">
        <v>19</v>
      </c>
      <c r="F483">
        <v>2</v>
      </c>
      <c r="G483" s="10">
        <f>+HLOOKUP(VLOOKUP($B483,$AD$3:$AE$12,2,0),costos_sf!$D$2:$AZ$99,base_mayorista!$A483,0)</f>
        <v>31991595.317375321</v>
      </c>
      <c r="H483" s="10">
        <f>+HLOOKUP(VLOOKUP($B483,$AD$3:$AE$12,2,0),creditos_sf!$D$2:$AY$99,base_mayorista!$A483,0)</f>
        <v>293997423.4197039</v>
      </c>
      <c r="I483" s="10">
        <f>+HLOOKUP(VLOOKUP($B483,$AD$3:$AE$12,2,0),creditos_sf!$D$103:$AY$200,base_mayorista!$A483,0)</f>
        <v>138315398.26539123</v>
      </c>
      <c r="J483" s="10">
        <f>+HLOOKUP(VLOOKUP($B483,$AD$3:$AE$12,2,0),Costo_fondeo!$D$3:$AY$100,base_mayorista!$A483,0)</f>
        <v>2.072961790165702</v>
      </c>
      <c r="K483" s="10">
        <f>+HLOOKUP(VLOOKUP($B483,$AD$3:$AE$12,2,0),Costo_provisiones!$D$3:$AY$100,base_mayorista!$A483,0)</f>
        <v>0.26487948921146276</v>
      </c>
      <c r="L483" s="10">
        <f>+HLOOKUP(VLOOKUP($B483,$AD$3:$AE$12,2,0),Morosidad_control!$D$4:$AY$101,base_mayorista!$A483,0)</f>
        <v>0</v>
      </c>
      <c r="M483" s="10">
        <f ca="1">+OFFSET(Capital_2!$D$2,base_mayorista!A483,0)</f>
        <v>3.3701430151037046</v>
      </c>
      <c r="N483" s="10">
        <f>+HLOOKUP(VLOOKUP($B483,$AD$3:$AE$12,2,0),costo_laboral!$E$2:$AZ$99,base_mayorista!$A483,0)</f>
        <v>3.8256117453988132</v>
      </c>
      <c r="O483" s="10">
        <f>+HLOOKUP(VLOOKUP($B483,$AD$3:$AE$12,2,0),Participacion1!$D$4:$M$101,base_mayorista!$A483,0)</f>
        <v>0.36258549608766871</v>
      </c>
      <c r="P483" s="1"/>
      <c r="Q483" s="10"/>
      <c r="R483" s="10"/>
      <c r="S483" s="10"/>
      <c r="T483" s="14"/>
      <c r="U483" s="38"/>
      <c r="V483" s="38"/>
      <c r="W483" s="38"/>
      <c r="X483" s="38"/>
      <c r="Y483" s="38"/>
      <c r="Z483" s="11"/>
      <c r="AB483" s="38"/>
      <c r="AG483" s="35"/>
    </row>
    <row r="484" spans="1:33" ht="16.5" x14ac:dyDescent="0.3">
      <c r="A484">
        <f t="shared" si="7"/>
        <v>95</v>
      </c>
      <c r="B484">
        <v>5</v>
      </c>
      <c r="C484">
        <v>94</v>
      </c>
      <c r="D484" s="3">
        <v>43738</v>
      </c>
      <c r="E484" s="33">
        <v>19</v>
      </c>
      <c r="F484">
        <v>2</v>
      </c>
      <c r="G484" s="10">
        <f>+HLOOKUP(VLOOKUP($B484,$AD$3:$AE$12,2,0),costos_sf!$D$2:$AZ$99,base_mayorista!$A484,0)</f>
        <v>32654966.377224132</v>
      </c>
      <c r="H484" s="10">
        <f>+HLOOKUP(VLOOKUP($B484,$AD$3:$AE$12,2,0),creditos_sf!$D$2:$AY$99,base_mayorista!$A484,0)</f>
        <v>267899115.29399779</v>
      </c>
      <c r="I484" s="10">
        <f>+HLOOKUP(VLOOKUP($B484,$AD$3:$AE$12,2,0),creditos_sf!$D$103:$AY$200,base_mayorista!$A484,0)</f>
        <v>137693317.15986395</v>
      </c>
      <c r="J484" s="10">
        <f>+HLOOKUP(VLOOKUP($B484,$AD$3:$AE$12,2,0),Costo_fondeo!$D$3:$AY$100,base_mayorista!$A484,0)</f>
        <v>2.0268604613926544</v>
      </c>
      <c r="K484" s="10">
        <f>+HLOOKUP(VLOOKUP($B484,$AD$3:$AE$12,2,0),Costo_provisiones!$D$3:$AY$100,base_mayorista!$A484,0)</f>
        <v>0.21951240546538792</v>
      </c>
      <c r="L484" s="10">
        <f>+HLOOKUP(VLOOKUP($B484,$AD$3:$AE$12,2,0),Morosidad_control!$D$4:$AY$101,base_mayorista!$A484,0)</f>
        <v>0</v>
      </c>
      <c r="M484" s="10">
        <f ca="1">+OFFSET(Capital_2!$D$2,base_mayorista!A484,0)</f>
        <v>3.3849357024511626</v>
      </c>
      <c r="N484" s="10">
        <f>+HLOOKUP(VLOOKUP($B484,$AD$3:$AE$12,2,0),costo_laboral!$E$2:$AZ$99,base_mayorista!$A484,0)</f>
        <v>4.1022766865763414</v>
      </c>
      <c r="O484" s="10">
        <f>+HLOOKUP(VLOOKUP($B484,$AD$3:$AE$12,2,0),Participacion1!$D$4:$M$101,base_mayorista!$A484,0)</f>
        <v>0.33374268098646276</v>
      </c>
      <c r="P484" s="1"/>
      <c r="Q484" s="10"/>
      <c r="R484" s="10"/>
      <c r="S484" s="10"/>
      <c r="T484" s="14"/>
      <c r="U484" s="38"/>
      <c r="V484" s="38"/>
      <c r="W484" s="38"/>
      <c r="X484" s="38"/>
      <c r="Y484" s="38"/>
      <c r="Z484" s="11"/>
      <c r="AB484" s="38"/>
      <c r="AG484" s="35"/>
    </row>
    <row r="485" spans="1:33" ht="16.5" x14ac:dyDescent="0.3">
      <c r="A485">
        <f t="shared" si="7"/>
        <v>96</v>
      </c>
      <c r="B485">
        <v>5</v>
      </c>
      <c r="C485">
        <v>95</v>
      </c>
      <c r="D485" s="3">
        <v>43769</v>
      </c>
      <c r="E485" s="33">
        <v>19</v>
      </c>
      <c r="F485">
        <v>2</v>
      </c>
      <c r="G485" s="10">
        <f>+HLOOKUP(VLOOKUP($B485,$AD$3:$AE$12,2,0),costos_sf!$D$2:$AZ$99,base_mayorista!$A485,0)</f>
        <v>34168839.082710274</v>
      </c>
      <c r="H485" s="10">
        <f>+HLOOKUP(VLOOKUP($B485,$AD$3:$AE$12,2,0),creditos_sf!$D$2:$AY$99,base_mayorista!$A485,0)</f>
        <v>272519128.68215311</v>
      </c>
      <c r="I485" s="10">
        <f>+HLOOKUP(VLOOKUP($B485,$AD$3:$AE$12,2,0),creditos_sf!$D$103:$AY$200,base_mayorista!$A485,0)</f>
        <v>131344005.09262329</v>
      </c>
      <c r="J485" s="10">
        <f>+HLOOKUP(VLOOKUP($B485,$AD$3:$AE$12,2,0),Costo_fondeo!$D$3:$AY$100,base_mayorista!$A485,0)</f>
        <v>1.98695561683387</v>
      </c>
      <c r="K485" s="10">
        <f>+HLOOKUP(VLOOKUP($B485,$AD$3:$AE$12,2,0),Costo_provisiones!$D$3:$AY$100,base_mayorista!$A485,0)</f>
        <v>0.25686724904343</v>
      </c>
      <c r="L485" s="10">
        <f>+HLOOKUP(VLOOKUP($B485,$AD$3:$AE$12,2,0),Morosidad_control!$D$4:$AY$101,base_mayorista!$A485,0)</f>
        <v>0</v>
      </c>
      <c r="M485" s="10">
        <f ca="1">+OFFSET(Capital_2!$D$2,base_mayorista!A485,0)</f>
        <v>3.4123935475815319</v>
      </c>
      <c r="N485" s="10">
        <f>+HLOOKUP(VLOOKUP($B485,$AD$3:$AE$12,2,0),costo_laboral!$E$2:$AZ$99,base_mayorista!$A485,0)</f>
        <v>4.2143728692238165</v>
      </c>
      <c r="O485" s="10">
        <f>+HLOOKUP(VLOOKUP($B485,$AD$3:$AE$12,2,0),Participacion1!$D$4:$M$101,base_mayorista!$A485,0)</f>
        <v>0.33466868692869484</v>
      </c>
      <c r="P485" s="1"/>
      <c r="Q485" s="10"/>
      <c r="R485" s="10"/>
      <c r="S485" s="10"/>
      <c r="T485" s="14"/>
      <c r="U485" s="38"/>
      <c r="V485" s="38"/>
      <c r="W485" s="38"/>
      <c r="X485" s="38"/>
      <c r="Y485" s="38"/>
      <c r="Z485" s="11"/>
      <c r="AB485" s="38"/>
      <c r="AG485" s="35"/>
    </row>
    <row r="486" spans="1:33" ht="16.5" x14ac:dyDescent="0.3">
      <c r="A486">
        <f t="shared" si="7"/>
        <v>97</v>
      </c>
      <c r="B486">
        <v>5</v>
      </c>
      <c r="C486">
        <v>96</v>
      </c>
      <c r="D486" s="3">
        <v>43799</v>
      </c>
      <c r="E486" s="33">
        <v>19</v>
      </c>
      <c r="F486">
        <v>2</v>
      </c>
      <c r="G486" s="10">
        <f>+HLOOKUP(VLOOKUP($B486,$AD$3:$AE$12,2,0),costos_sf!$D$2:$AZ$99,base_mayorista!$A486,0)</f>
        <v>33720334.73454272</v>
      </c>
      <c r="H486" s="10">
        <f>+HLOOKUP(VLOOKUP($B486,$AD$3:$AE$12,2,0),creditos_sf!$D$2:$AY$99,base_mayorista!$A486,0)</f>
        <v>328476838.44115531</v>
      </c>
      <c r="I486" s="10">
        <f>+HLOOKUP(VLOOKUP($B486,$AD$3:$AE$12,2,0),creditos_sf!$D$103:$AY$200,base_mayorista!$A486,0)</f>
        <v>132190386.06355195</v>
      </c>
      <c r="J486" s="10">
        <f>+HLOOKUP(VLOOKUP($B486,$AD$3:$AE$12,2,0),Costo_fondeo!$D$3:$AY$100,base_mayorista!$A486,0)</f>
        <v>1.8876373829494635</v>
      </c>
      <c r="K486" s="10">
        <f>+HLOOKUP(VLOOKUP($B486,$AD$3:$AE$12,2,0),Costo_provisiones!$D$3:$AY$100,base_mayorista!$A486,0)</f>
        <v>0.17295704025653386</v>
      </c>
      <c r="L486" s="10">
        <f>+HLOOKUP(VLOOKUP($B486,$AD$3:$AE$12,2,0),Morosidad_control!$D$4:$AY$101,base_mayorista!$A486,0)</f>
        <v>0</v>
      </c>
      <c r="M486" s="10">
        <f ca="1">+OFFSET(Capital_2!$D$2,base_mayorista!A486,0)</f>
        <v>3.3960163093664169</v>
      </c>
      <c r="N486" s="10">
        <f>+HLOOKUP(VLOOKUP($B486,$AD$3:$AE$12,2,0),costo_laboral!$E$2:$AZ$99,base_mayorista!$A486,0)</f>
        <v>3.6821711716510093</v>
      </c>
      <c r="O486" s="10">
        <f>+HLOOKUP(VLOOKUP($B486,$AD$3:$AE$12,2,0),Participacion1!$D$4:$M$101,base_mayorista!$A486,0)</f>
        <v>0.40073427490428604</v>
      </c>
      <c r="P486" s="1"/>
      <c r="Q486" s="10"/>
      <c r="R486" s="10"/>
      <c r="S486" s="10"/>
      <c r="T486" s="14"/>
      <c r="U486" s="38"/>
      <c r="V486" s="38"/>
      <c r="W486" s="38"/>
      <c r="X486" s="38"/>
      <c r="Y486" s="38"/>
      <c r="Z486" s="11"/>
      <c r="AB486" s="38"/>
      <c r="AG486" s="35"/>
    </row>
    <row r="487" spans="1:33" ht="16.5" x14ac:dyDescent="0.3">
      <c r="A487">
        <f t="shared" si="7"/>
        <v>98</v>
      </c>
      <c r="B487">
        <v>5</v>
      </c>
      <c r="C487">
        <v>97</v>
      </c>
      <c r="D487" s="3">
        <v>43830</v>
      </c>
      <c r="E487" s="33">
        <v>19</v>
      </c>
      <c r="F487">
        <v>2</v>
      </c>
      <c r="G487" s="10">
        <f>+HLOOKUP(VLOOKUP($B487,$AD$3:$AE$12,2,0),costos_sf!$D$2:$AZ$99,base_mayorista!$A487,0)</f>
        <v>34473846.022583634</v>
      </c>
      <c r="H487" s="10">
        <f>+HLOOKUP(VLOOKUP($B487,$AD$3:$AE$12,2,0),creditos_sf!$D$2:$AY$99,base_mayorista!$A487,0)</f>
        <v>324890602.84914249</v>
      </c>
      <c r="I487" s="10">
        <f>+HLOOKUP(VLOOKUP($B487,$AD$3:$AE$12,2,0),creditos_sf!$D$103:$AY$200,base_mayorista!$A487,0)</f>
        <v>157476865.99778569</v>
      </c>
      <c r="J487" s="10">
        <f>+HLOOKUP(VLOOKUP($B487,$AD$3:$AE$12,2,0),Costo_fondeo!$D$3:$AY$100,base_mayorista!$A487,0)</f>
        <v>1.7951434974114027</v>
      </c>
      <c r="K487" s="10">
        <f>+HLOOKUP(VLOOKUP($B487,$AD$3:$AE$12,2,0),Costo_provisiones!$D$3:$AY$100,base_mayorista!$A487,0)</f>
        <v>0.11657525155244582</v>
      </c>
      <c r="L487" s="10">
        <f>+HLOOKUP(VLOOKUP($B487,$AD$3:$AE$12,2,0),Morosidad_control!$D$4:$AY$101,base_mayorista!$A487,0)</f>
        <v>0</v>
      </c>
      <c r="M487" s="10">
        <f ca="1">+OFFSET(Capital_2!$D$2,base_mayorista!A487,0)</f>
        <v>3.3787771447242938</v>
      </c>
      <c r="N487" s="10">
        <f>+HLOOKUP(VLOOKUP($B487,$AD$3:$AE$12,2,0),costo_laboral!$E$2:$AZ$99,base_mayorista!$A487,0)</f>
        <v>3.488900822436432</v>
      </c>
      <c r="O487" s="10">
        <f>+HLOOKUP(VLOOKUP($B487,$AD$3:$AE$12,2,0),Participacion1!$D$4:$M$101,base_mayorista!$A487,0)</f>
        <v>0.40546207982746574</v>
      </c>
      <c r="P487" s="1"/>
      <c r="Q487" s="10"/>
      <c r="R487" s="10"/>
      <c r="S487" s="10"/>
      <c r="T487" s="14"/>
      <c r="U487" s="38"/>
      <c r="V487" s="38"/>
      <c r="W487" s="38"/>
      <c r="X487" s="38"/>
      <c r="Y487" s="38"/>
      <c r="Z487" s="11"/>
      <c r="AB487" s="38"/>
      <c r="AG487" s="35"/>
    </row>
    <row r="488" spans="1:33" ht="16.5" x14ac:dyDescent="0.3">
      <c r="A488">
        <f t="shared" si="7"/>
        <v>2</v>
      </c>
      <c r="B488">
        <v>6</v>
      </c>
      <c r="C488">
        <v>1</v>
      </c>
      <c r="D488" s="3">
        <v>40908</v>
      </c>
      <c r="E488" s="33">
        <v>11</v>
      </c>
      <c r="F488">
        <v>2</v>
      </c>
      <c r="G488" s="10">
        <f>+HLOOKUP(VLOOKUP($B488,$AD$3:$AE$12,2,0),costos_sf!$D$2:$AZ$99,base_mayorista!$A488,0)</f>
        <v>382727708.50876456</v>
      </c>
      <c r="H488" s="10">
        <f>+HLOOKUP(VLOOKUP($B488,$AD$3:$AE$12,2,0),creditos_sf!$D$2:$AY$99,base_mayorista!$A488,0)</f>
        <v>1100824108.6382704</v>
      </c>
      <c r="I488" s="10">
        <f>+HLOOKUP(VLOOKUP($B488,$AD$3:$AE$12,2,0),creditos_sf!$D$103:$AY$200,base_mayorista!$A488,0)</f>
        <v>987422365.09659863</v>
      </c>
      <c r="J488" s="10">
        <f>+HLOOKUP(VLOOKUP($B488,$AD$3:$AE$12,2,0),Costo_fondeo!$D$3:$AY$100,base_mayorista!$A488,0)</f>
        <v>1.4296796676533272</v>
      </c>
      <c r="K488" s="10">
        <f>+HLOOKUP(VLOOKUP($B488,$AD$3:$AE$12,2,0),Costo_provisiones!$D$3:$AY$100,base_mayorista!$A488,0)</f>
        <v>3.0144074298573154</v>
      </c>
      <c r="L488" s="10">
        <f>+HLOOKUP(VLOOKUP($B488,$AD$3:$AE$12,2,0),Morosidad_control!$D$4:$AY$101,base_mayorista!$A488,0)</f>
        <v>1.7881228587548728</v>
      </c>
      <c r="M488" s="10">
        <f ca="1">+OFFSET(Capital_2!$D$2,base_mayorista!A488,0)</f>
        <v>3.518992143247762</v>
      </c>
      <c r="N488" s="10">
        <f>+HLOOKUP(VLOOKUP($B488,$AD$3:$AE$12,2,0),costo_laboral!$E$2:$AZ$99,base_mayorista!$A488,0)</f>
        <v>11.754081956660372</v>
      </c>
      <c r="O488" s="10">
        <f>+HLOOKUP(VLOOKUP($B488,$AD$3:$AE$12,2,0),Participacion1!$D$4:$M$101,base_mayorista!$A488,0)</f>
        <v>2.6114910312306336</v>
      </c>
      <c r="P488" s="1"/>
      <c r="Q488" s="10"/>
      <c r="R488" s="10"/>
      <c r="S488" s="10"/>
      <c r="T488" s="14"/>
      <c r="U488" s="38"/>
      <c r="V488" s="38"/>
      <c r="W488" s="38"/>
      <c r="X488" s="38"/>
      <c r="Y488" s="38"/>
      <c r="Z488" s="11"/>
      <c r="AB488" s="38"/>
      <c r="AG488" s="35"/>
    </row>
    <row r="489" spans="1:33" ht="16.5" x14ac:dyDescent="0.3">
      <c r="A489">
        <f t="shared" si="7"/>
        <v>3</v>
      </c>
      <c r="B489">
        <v>6</v>
      </c>
      <c r="C489">
        <v>2</v>
      </c>
      <c r="D489" s="3">
        <v>40939</v>
      </c>
      <c r="E489" s="33">
        <v>12</v>
      </c>
      <c r="F489">
        <v>2</v>
      </c>
      <c r="G489" s="10">
        <f>+HLOOKUP(VLOOKUP($B489,$AD$3:$AE$12,2,0),costos_sf!$D$2:$AZ$99,base_mayorista!$A489,0)</f>
        <v>354481097.06993496</v>
      </c>
      <c r="H489" s="10">
        <f>+HLOOKUP(VLOOKUP($B489,$AD$3:$AE$12,2,0),creditos_sf!$D$2:$AY$99,base_mayorista!$A489,0)</f>
        <v>1025003244.1879312</v>
      </c>
      <c r="I489" s="10">
        <f>+HLOOKUP(VLOOKUP($B489,$AD$3:$AE$12,2,0),creditos_sf!$D$103:$AY$200,base_mayorista!$A489,0)</f>
        <v>974065789.25499511</v>
      </c>
      <c r="J489" s="10">
        <f>+HLOOKUP(VLOOKUP($B489,$AD$3:$AE$12,2,0),Costo_fondeo!$D$3:$AY$100,base_mayorista!$A489,0)</f>
        <v>1.4479083823497865</v>
      </c>
      <c r="K489" s="10">
        <f>+HLOOKUP(VLOOKUP($B489,$AD$3:$AE$12,2,0),Costo_provisiones!$D$3:$AY$100,base_mayorista!$A489,0)</f>
        <v>2.8518630556029345</v>
      </c>
      <c r="L489" s="10">
        <f>+HLOOKUP(VLOOKUP($B489,$AD$3:$AE$12,2,0),Morosidad_control!$D$4:$AY$101,base_mayorista!$A489,0)</f>
        <v>1.8782684407000445</v>
      </c>
      <c r="M489" s="10">
        <f ca="1">+OFFSET(Capital_2!$D$2,base_mayorista!A489,0)</f>
        <v>3.5649149268123814</v>
      </c>
      <c r="N489" s="10">
        <f>+HLOOKUP(VLOOKUP($B489,$AD$3:$AE$12,2,0),costo_laboral!$E$2:$AZ$99,base_mayorista!$A489,0)</f>
        <v>11.148268605693303</v>
      </c>
      <c r="O489" s="10">
        <f>+HLOOKUP(VLOOKUP($B489,$AD$3:$AE$12,2,0),Participacion1!$D$4:$M$101,base_mayorista!$A489,0)</f>
        <v>2.40016798925766</v>
      </c>
      <c r="P489" s="1"/>
      <c r="Q489" s="10"/>
      <c r="R489" s="10"/>
      <c r="S489" s="10"/>
      <c r="T489" s="14"/>
      <c r="U489" s="38"/>
      <c r="V489" s="38"/>
      <c r="W489" s="38"/>
      <c r="X489" s="38"/>
      <c r="Y489" s="38"/>
      <c r="Z489" s="11"/>
      <c r="AB489" s="38"/>
      <c r="AG489" s="35"/>
    </row>
    <row r="490" spans="1:33" ht="16.5" x14ac:dyDescent="0.3">
      <c r="A490">
        <f t="shared" si="7"/>
        <v>4</v>
      </c>
      <c r="B490">
        <v>6</v>
      </c>
      <c r="C490">
        <v>3</v>
      </c>
      <c r="D490" s="3">
        <v>40968</v>
      </c>
      <c r="E490" s="33">
        <v>12</v>
      </c>
      <c r="F490">
        <v>2</v>
      </c>
      <c r="G490" s="10">
        <f>+HLOOKUP(VLOOKUP($B490,$AD$3:$AE$12,2,0),costos_sf!$D$2:$AZ$99,base_mayorista!$A490,0)</f>
        <v>354107446.46463984</v>
      </c>
      <c r="H490" s="10">
        <f>+HLOOKUP(VLOOKUP($B490,$AD$3:$AE$12,2,0),creditos_sf!$D$2:$AY$99,base_mayorista!$A490,0)</f>
        <v>1027126403.8297429</v>
      </c>
      <c r="I490" s="10">
        <f>+HLOOKUP(VLOOKUP($B490,$AD$3:$AE$12,2,0),creditos_sf!$D$103:$AY$200,base_mayorista!$A490,0)</f>
        <v>960049256.16909063</v>
      </c>
      <c r="J490" s="10">
        <f>+HLOOKUP(VLOOKUP($B490,$AD$3:$AE$12,2,0),Costo_fondeo!$D$3:$AY$100,base_mayorista!$A490,0)</f>
        <v>1.4759058450191931</v>
      </c>
      <c r="K490" s="10">
        <f>+HLOOKUP(VLOOKUP($B490,$AD$3:$AE$12,2,0),Costo_provisiones!$D$3:$AY$100,base_mayorista!$A490,0)</f>
        <v>2.6695069246480183</v>
      </c>
      <c r="L490" s="10">
        <f>+HLOOKUP(VLOOKUP($B490,$AD$3:$AE$12,2,0),Morosidad_control!$D$4:$AY$101,base_mayorista!$A490,0)</f>
        <v>1.8808673391367512</v>
      </c>
      <c r="M490" s="10">
        <f ca="1">+OFFSET(Capital_2!$D$2,base_mayorista!A490,0)</f>
        <v>3.6045728554123184</v>
      </c>
      <c r="N490" s="10">
        <f>+HLOOKUP(VLOOKUP($B490,$AD$3:$AE$12,2,0),costo_laboral!$E$2:$AZ$99,base_mayorista!$A490,0)</f>
        <v>11.267565112276511</v>
      </c>
      <c r="O490" s="10">
        <f>+HLOOKUP(VLOOKUP($B490,$AD$3:$AE$12,2,0),Participacion1!$D$4:$M$101,base_mayorista!$A490,0)</f>
        <v>2.4773833914474253</v>
      </c>
      <c r="P490" s="1"/>
      <c r="Q490" s="10"/>
      <c r="R490" s="10"/>
      <c r="S490" s="10"/>
      <c r="T490" s="14"/>
      <c r="U490" s="38"/>
      <c r="V490" s="38"/>
      <c r="W490" s="38"/>
      <c r="X490" s="38"/>
      <c r="Y490" s="38"/>
      <c r="Z490" s="11"/>
      <c r="AB490" s="38"/>
      <c r="AG490" s="35"/>
    </row>
    <row r="491" spans="1:33" ht="16.5" x14ac:dyDescent="0.3">
      <c r="A491">
        <f t="shared" si="7"/>
        <v>5</v>
      </c>
      <c r="B491">
        <v>6</v>
      </c>
      <c r="C491">
        <v>4</v>
      </c>
      <c r="D491" s="3">
        <v>40999</v>
      </c>
      <c r="E491" s="33">
        <v>12</v>
      </c>
      <c r="F491">
        <v>2</v>
      </c>
      <c r="G491" s="10">
        <f>+HLOOKUP(VLOOKUP($B491,$AD$3:$AE$12,2,0),costos_sf!$D$2:$AZ$99,base_mayorista!$A491,0)</f>
        <v>351800265.24225891</v>
      </c>
      <c r="H491" s="10">
        <f>+HLOOKUP(VLOOKUP($B491,$AD$3:$AE$12,2,0),creditos_sf!$D$2:$AY$99,base_mayorista!$A491,0)</f>
        <v>1008576168.9049826</v>
      </c>
      <c r="I491" s="10">
        <f>+HLOOKUP(VLOOKUP($B491,$AD$3:$AE$12,2,0),creditos_sf!$D$103:$AY$200,base_mayorista!$A491,0)</f>
        <v>931759512.62741053</v>
      </c>
      <c r="J491" s="10">
        <f>+HLOOKUP(VLOOKUP($B491,$AD$3:$AE$12,2,0),Costo_fondeo!$D$3:$AY$100,base_mayorista!$A491,0)</f>
        <v>1.5314471285591202</v>
      </c>
      <c r="K491" s="10">
        <f>+HLOOKUP(VLOOKUP($B491,$AD$3:$AE$12,2,0),Costo_provisiones!$D$3:$AY$100,base_mayorista!$A491,0)</f>
        <v>2.5779856533141925</v>
      </c>
      <c r="L491" s="10">
        <f>+HLOOKUP(VLOOKUP($B491,$AD$3:$AE$12,2,0),Morosidad_control!$D$4:$AY$101,base_mayorista!$A491,0)</f>
        <v>1.9220612170591904</v>
      </c>
      <c r="M491" s="10">
        <f ca="1">+OFFSET(Capital_2!$D$2,base_mayorista!A491,0)</f>
        <v>3.6441469759495817</v>
      </c>
      <c r="N491" s="10">
        <f>+HLOOKUP(VLOOKUP($B491,$AD$3:$AE$12,2,0),costo_laboral!$E$2:$AZ$99,base_mayorista!$A491,0)</f>
        <v>11.502328590648496</v>
      </c>
      <c r="O491" s="10">
        <f>+HLOOKUP(VLOOKUP($B491,$AD$3:$AE$12,2,0),Participacion1!$D$4:$M$101,base_mayorista!$A491,0)</f>
        <v>2.4272171143477848</v>
      </c>
      <c r="P491" s="1"/>
      <c r="Q491" s="10"/>
      <c r="R491" s="10"/>
      <c r="S491" s="10"/>
      <c r="T491" s="14"/>
      <c r="U491" s="38"/>
      <c r="V491" s="38"/>
      <c r="W491" s="38"/>
      <c r="X491" s="38"/>
      <c r="Y491" s="38"/>
      <c r="Z491" s="11"/>
      <c r="AB491" s="38"/>
      <c r="AG491" s="35"/>
    </row>
    <row r="492" spans="1:33" ht="16.5" x14ac:dyDescent="0.3">
      <c r="A492">
        <f t="shared" si="7"/>
        <v>6</v>
      </c>
      <c r="B492">
        <v>6</v>
      </c>
      <c r="C492">
        <v>5</v>
      </c>
      <c r="D492" s="3">
        <v>41029</v>
      </c>
      <c r="E492" s="33">
        <v>12</v>
      </c>
      <c r="F492">
        <v>2</v>
      </c>
      <c r="G492" s="10">
        <f>+HLOOKUP(VLOOKUP($B492,$AD$3:$AE$12,2,0),costos_sf!$D$2:$AZ$99,base_mayorista!$A492,0)</f>
        <v>349772039.96340305</v>
      </c>
      <c r="H492" s="10">
        <f>+HLOOKUP(VLOOKUP($B492,$AD$3:$AE$12,2,0),creditos_sf!$D$2:$AY$99,base_mayorista!$A492,0)</f>
        <v>1042742402.1137521</v>
      </c>
      <c r="I492" s="10">
        <f>+HLOOKUP(VLOOKUP($B492,$AD$3:$AE$12,2,0),creditos_sf!$D$103:$AY$200,base_mayorista!$A492,0)</f>
        <v>927699237.24709952</v>
      </c>
      <c r="J492" s="10">
        <f>+HLOOKUP(VLOOKUP($B492,$AD$3:$AE$12,2,0),Costo_fondeo!$D$3:$AY$100,base_mayorista!$A492,0)</f>
        <v>1.5651139938051586</v>
      </c>
      <c r="K492" s="10">
        <f>+HLOOKUP(VLOOKUP($B492,$AD$3:$AE$12,2,0),Costo_provisiones!$D$3:$AY$100,base_mayorista!$A492,0)</f>
        <v>2.382272469417464</v>
      </c>
      <c r="L492" s="10">
        <f>+HLOOKUP(VLOOKUP($B492,$AD$3:$AE$12,2,0),Morosidad_control!$D$4:$AY$101,base_mayorista!$A492,0)</f>
        <v>1.8921556718819788</v>
      </c>
      <c r="M492" s="10">
        <f ca="1">+OFFSET(Capital_2!$D$2,base_mayorista!A492,0)</f>
        <v>3.6866707606514586</v>
      </c>
      <c r="N492" s="10">
        <f>+HLOOKUP(VLOOKUP($B492,$AD$3:$AE$12,2,0),costo_laboral!$E$2:$AZ$99,base_mayorista!$A492,0)</f>
        <v>11.282089441982194</v>
      </c>
      <c r="O492" s="10">
        <f>+HLOOKUP(VLOOKUP($B492,$AD$3:$AE$12,2,0),Participacion1!$D$4:$M$101,base_mayorista!$A492,0)</f>
        <v>2.520836789201395</v>
      </c>
      <c r="P492" s="1"/>
      <c r="Q492" s="10"/>
      <c r="R492" s="10"/>
      <c r="S492" s="10"/>
      <c r="T492" s="14"/>
      <c r="U492" s="38"/>
      <c r="V492" s="38"/>
      <c r="W492" s="38"/>
      <c r="X492" s="38"/>
      <c r="Y492" s="38"/>
      <c r="Z492" s="11"/>
      <c r="AB492" s="38"/>
      <c r="AG492" s="35"/>
    </row>
    <row r="493" spans="1:33" ht="16.5" x14ac:dyDescent="0.3">
      <c r="A493">
        <f t="shared" si="7"/>
        <v>7</v>
      </c>
      <c r="B493">
        <v>6</v>
      </c>
      <c r="C493">
        <v>6</v>
      </c>
      <c r="D493" s="3">
        <v>41060</v>
      </c>
      <c r="E493" s="33">
        <v>12</v>
      </c>
      <c r="F493">
        <v>2</v>
      </c>
      <c r="G493" s="10">
        <f>+HLOOKUP(VLOOKUP($B493,$AD$3:$AE$12,2,0),costos_sf!$D$2:$AZ$99,base_mayorista!$A493,0)</f>
        <v>344361975.94116688</v>
      </c>
      <c r="H493" s="10">
        <f>+HLOOKUP(VLOOKUP($B493,$AD$3:$AE$12,2,0),creditos_sf!$D$2:$AY$99,base_mayorista!$A493,0)</f>
        <v>1095564998.716644</v>
      </c>
      <c r="I493" s="10">
        <f>+HLOOKUP(VLOOKUP($B493,$AD$3:$AE$12,2,0),creditos_sf!$D$103:$AY$200,base_mayorista!$A493,0)</f>
        <v>920509553.03766966</v>
      </c>
      <c r="J493" s="10">
        <f>+HLOOKUP(VLOOKUP($B493,$AD$3:$AE$12,2,0),Costo_fondeo!$D$3:$AY$100,base_mayorista!$A493,0)</f>
        <v>1.5866912641011637</v>
      </c>
      <c r="K493" s="10">
        <f>+HLOOKUP(VLOOKUP($B493,$AD$3:$AE$12,2,0),Costo_provisiones!$D$3:$AY$100,base_mayorista!$A493,0)</f>
        <v>2.3879997375691144</v>
      </c>
      <c r="L493" s="10">
        <f>+HLOOKUP(VLOOKUP($B493,$AD$3:$AE$12,2,0),Morosidad_control!$D$4:$AY$101,base_mayorista!$A493,0)</f>
        <v>1.9749244551775327</v>
      </c>
      <c r="M493" s="10">
        <f ca="1">+OFFSET(Capital_2!$D$2,base_mayorista!A493,0)</f>
        <v>3.7432616406065877</v>
      </c>
      <c r="N493" s="10">
        <f>+HLOOKUP(VLOOKUP($B493,$AD$3:$AE$12,2,0),costo_laboral!$E$2:$AZ$99,base_mayorista!$A493,0)</f>
        <v>11.010894218237201</v>
      </c>
      <c r="O493" s="10">
        <f>+HLOOKUP(VLOOKUP($B493,$AD$3:$AE$12,2,0),Participacion1!$D$4:$M$101,base_mayorista!$A493,0)</f>
        <v>2.5942954878879378</v>
      </c>
      <c r="P493" s="1"/>
      <c r="Q493" s="10"/>
      <c r="R493" s="10"/>
      <c r="S493" s="10"/>
      <c r="T493" s="14"/>
      <c r="U493" s="38"/>
      <c r="V493" s="38"/>
      <c r="W493" s="38"/>
      <c r="X493" s="38"/>
      <c r="Y493" s="38"/>
      <c r="Z493" s="11"/>
      <c r="AB493" s="38"/>
      <c r="AG493" s="35"/>
    </row>
    <row r="494" spans="1:33" ht="16.5" x14ac:dyDescent="0.3">
      <c r="A494">
        <f t="shared" si="7"/>
        <v>8</v>
      </c>
      <c r="B494">
        <v>6</v>
      </c>
      <c r="C494">
        <v>7</v>
      </c>
      <c r="D494" s="3">
        <v>41090</v>
      </c>
      <c r="E494" s="33">
        <v>12</v>
      </c>
      <c r="F494">
        <v>2</v>
      </c>
      <c r="G494" s="10">
        <f>+HLOOKUP(VLOOKUP($B494,$AD$3:$AE$12,2,0),costos_sf!$D$2:$AZ$99,base_mayorista!$A494,0)</f>
        <v>348912056.51530021</v>
      </c>
      <c r="H494" s="10">
        <f>+HLOOKUP(VLOOKUP($B494,$AD$3:$AE$12,2,0),creditos_sf!$D$2:$AY$99,base_mayorista!$A494,0)</f>
        <v>1123548103.3777449</v>
      </c>
      <c r="I494" s="10">
        <f>+HLOOKUP(VLOOKUP($B494,$AD$3:$AE$12,2,0),creditos_sf!$D$103:$AY$200,base_mayorista!$A494,0)</f>
        <v>909074053.88464427</v>
      </c>
      <c r="J494" s="10">
        <f>+HLOOKUP(VLOOKUP($B494,$AD$3:$AE$12,2,0),Costo_fondeo!$D$3:$AY$100,base_mayorista!$A494,0)</f>
        <v>1.5140814654255963</v>
      </c>
      <c r="K494" s="10">
        <f>+HLOOKUP(VLOOKUP($B494,$AD$3:$AE$12,2,0),Costo_provisiones!$D$3:$AY$100,base_mayorista!$A494,0)</f>
        <v>2.6175776915203901</v>
      </c>
      <c r="L494" s="10">
        <f>+HLOOKUP(VLOOKUP($B494,$AD$3:$AE$12,2,0),Morosidad_control!$D$4:$AY$101,base_mayorista!$A494,0)</f>
        <v>2.0642197957195259</v>
      </c>
      <c r="M494" s="10">
        <f ca="1">+OFFSET(Capital_2!$D$2,base_mayorista!A494,0)</f>
        <v>3.7659791083914693</v>
      </c>
      <c r="N494" s="10">
        <f>+HLOOKUP(VLOOKUP($B494,$AD$3:$AE$12,2,0),costo_laboral!$E$2:$AZ$99,base_mayorista!$A494,0)</f>
        <v>10.927800445505559</v>
      </c>
      <c r="O494" s="10">
        <f>+HLOOKUP(VLOOKUP($B494,$AD$3:$AE$12,2,0),Participacion1!$D$4:$M$101,base_mayorista!$A494,0)</f>
        <v>2.6214658844304424</v>
      </c>
      <c r="P494" s="1"/>
      <c r="Q494" s="10"/>
      <c r="R494" s="10"/>
      <c r="S494" s="10"/>
      <c r="T494" s="14"/>
      <c r="U494" s="38"/>
      <c r="V494" s="38"/>
      <c r="W494" s="38"/>
      <c r="X494" s="38"/>
      <c r="Y494" s="38"/>
      <c r="Z494" s="11"/>
      <c r="AB494" s="38"/>
      <c r="AG494" s="35"/>
    </row>
    <row r="495" spans="1:33" ht="16.5" x14ac:dyDescent="0.3">
      <c r="A495">
        <f t="shared" si="7"/>
        <v>9</v>
      </c>
      <c r="B495">
        <v>6</v>
      </c>
      <c r="C495">
        <v>8</v>
      </c>
      <c r="D495" s="3">
        <v>41121</v>
      </c>
      <c r="E495" s="33">
        <v>12</v>
      </c>
      <c r="F495">
        <v>2</v>
      </c>
      <c r="G495" s="10">
        <f>+HLOOKUP(VLOOKUP($B495,$AD$3:$AE$12,2,0),costos_sf!$D$2:$AZ$99,base_mayorista!$A495,0)</f>
        <v>347971660.08307618</v>
      </c>
      <c r="H495" s="10">
        <f>+HLOOKUP(VLOOKUP($B495,$AD$3:$AE$12,2,0),creditos_sf!$D$2:$AY$99,base_mayorista!$A495,0)</f>
        <v>1092356268.3787909</v>
      </c>
      <c r="I495" s="10">
        <f>+HLOOKUP(VLOOKUP($B495,$AD$3:$AE$12,2,0),creditos_sf!$D$103:$AY$200,base_mayorista!$A495,0)</f>
        <v>916105861.39452291</v>
      </c>
      <c r="J495" s="10">
        <f>+HLOOKUP(VLOOKUP($B495,$AD$3:$AE$12,2,0),Costo_fondeo!$D$3:$AY$100,base_mayorista!$A495,0)</f>
        <v>1.5006649034626667</v>
      </c>
      <c r="K495" s="10">
        <f>+HLOOKUP(VLOOKUP($B495,$AD$3:$AE$12,2,0),Costo_provisiones!$D$3:$AY$100,base_mayorista!$A495,0)</f>
        <v>2.6522635810238748</v>
      </c>
      <c r="L495" s="10">
        <f>+HLOOKUP(VLOOKUP($B495,$AD$3:$AE$12,2,0),Morosidad_control!$D$4:$AY$101,base_mayorista!$A495,0)</f>
        <v>2.0353113569548529</v>
      </c>
      <c r="M495" s="10">
        <f ca="1">+OFFSET(Capital_2!$D$2,base_mayorista!A495,0)</f>
        <v>3.7900682632030773</v>
      </c>
      <c r="N495" s="10">
        <f>+HLOOKUP(VLOOKUP($B495,$AD$3:$AE$12,2,0),costo_laboral!$E$2:$AZ$99,base_mayorista!$A495,0)</f>
        <v>11.007063143493756</v>
      </c>
      <c r="O495" s="10">
        <f>+HLOOKUP(VLOOKUP($B495,$AD$3:$AE$12,2,0),Participacion1!$D$4:$M$101,base_mayorista!$A495,0)</f>
        <v>2.4870241616569966</v>
      </c>
      <c r="P495" s="1"/>
      <c r="Q495" s="10"/>
      <c r="R495" s="10"/>
      <c r="S495" s="10"/>
      <c r="T495" s="14"/>
      <c r="U495" s="38"/>
      <c r="V495" s="38"/>
      <c r="W495" s="38"/>
      <c r="X495" s="38"/>
      <c r="Y495" s="38"/>
      <c r="Z495" s="11"/>
      <c r="AB495" s="38"/>
      <c r="AG495" s="35"/>
    </row>
    <row r="496" spans="1:33" ht="16.5" x14ac:dyDescent="0.3">
      <c r="A496">
        <f t="shared" si="7"/>
        <v>10</v>
      </c>
      <c r="B496">
        <v>6</v>
      </c>
      <c r="C496">
        <v>9</v>
      </c>
      <c r="D496" s="3">
        <v>41152</v>
      </c>
      <c r="E496" s="33">
        <v>12</v>
      </c>
      <c r="F496">
        <v>2</v>
      </c>
      <c r="G496" s="10">
        <f>+HLOOKUP(VLOOKUP($B496,$AD$3:$AE$12,2,0),costos_sf!$D$2:$AZ$99,base_mayorista!$A496,0)</f>
        <v>343225026.13559467</v>
      </c>
      <c r="H496" s="10">
        <f>+HLOOKUP(VLOOKUP($B496,$AD$3:$AE$12,2,0),creditos_sf!$D$2:$AY$99,base_mayorista!$A496,0)</f>
        <v>1152634674.6434052</v>
      </c>
      <c r="I496" s="10">
        <f>+HLOOKUP(VLOOKUP($B496,$AD$3:$AE$12,2,0),creditos_sf!$D$103:$AY$200,base_mayorista!$A496,0)</f>
        <v>928536597.69077337</v>
      </c>
      <c r="J496" s="10">
        <f>+HLOOKUP(VLOOKUP($B496,$AD$3:$AE$12,2,0),Costo_fondeo!$D$3:$AY$100,base_mayorista!$A496,0)</f>
        <v>1.4754466139943259</v>
      </c>
      <c r="K496" s="10">
        <f>+HLOOKUP(VLOOKUP($B496,$AD$3:$AE$12,2,0),Costo_provisiones!$D$3:$AY$100,base_mayorista!$A496,0)</f>
        <v>2.4704948596009562</v>
      </c>
      <c r="L496" s="10">
        <f>+HLOOKUP(VLOOKUP($B496,$AD$3:$AE$12,2,0),Morosidad_control!$D$4:$AY$101,base_mayorista!$A496,0)</f>
        <v>1.9326521665610781</v>
      </c>
      <c r="M496" s="10">
        <f ca="1">+OFFSET(Capital_2!$D$2,base_mayorista!A496,0)</f>
        <v>3.7960315209630844</v>
      </c>
      <c r="N496" s="10">
        <f>+HLOOKUP(VLOOKUP($B496,$AD$3:$AE$12,2,0),costo_laboral!$E$2:$AZ$99,base_mayorista!$A496,0)</f>
        <v>10.589401333596255</v>
      </c>
      <c r="O496" s="10">
        <f>+HLOOKUP(VLOOKUP($B496,$AD$3:$AE$12,2,0),Participacion1!$D$4:$M$101,base_mayorista!$A496,0)</f>
        <v>2.650388137377059</v>
      </c>
      <c r="P496" s="1"/>
      <c r="Q496" s="10"/>
      <c r="R496" s="10"/>
      <c r="S496" s="10"/>
      <c r="T496" s="14"/>
      <c r="U496" s="38"/>
      <c r="V496" s="38"/>
      <c r="W496" s="38"/>
      <c r="X496" s="38"/>
      <c r="Y496" s="38"/>
      <c r="Z496" s="11"/>
      <c r="AB496" s="38"/>
      <c r="AG496" s="35"/>
    </row>
    <row r="497" spans="1:33" ht="16.5" x14ac:dyDescent="0.3">
      <c r="A497">
        <f t="shared" si="7"/>
        <v>11</v>
      </c>
      <c r="B497">
        <v>6</v>
      </c>
      <c r="C497">
        <v>10</v>
      </c>
      <c r="D497" s="3">
        <v>41182</v>
      </c>
      <c r="E497" s="33">
        <v>12</v>
      </c>
      <c r="F497">
        <v>2</v>
      </c>
      <c r="G497" s="10">
        <f>+HLOOKUP(VLOOKUP($B497,$AD$3:$AE$12,2,0),costos_sf!$D$2:$AZ$99,base_mayorista!$A497,0)</f>
        <v>342409477.63869339</v>
      </c>
      <c r="H497" s="10">
        <f>+HLOOKUP(VLOOKUP($B497,$AD$3:$AE$12,2,0),creditos_sf!$D$2:$AY$99,base_mayorista!$A497,0)</f>
        <v>1070154568.5070131</v>
      </c>
      <c r="I497" s="10">
        <f>+HLOOKUP(VLOOKUP($B497,$AD$3:$AE$12,2,0),creditos_sf!$D$103:$AY$200,base_mayorista!$A497,0)</f>
        <v>914817772.45844936</v>
      </c>
      <c r="J497" s="10">
        <f>+HLOOKUP(VLOOKUP($B497,$AD$3:$AE$12,2,0),Costo_fondeo!$D$3:$AY$100,base_mayorista!$A497,0)</f>
        <v>1.4487494570843287</v>
      </c>
      <c r="K497" s="10">
        <f>+HLOOKUP(VLOOKUP($B497,$AD$3:$AE$12,2,0),Costo_provisiones!$D$3:$AY$100,base_mayorista!$A497,0)</f>
        <v>2.6527697179506151</v>
      </c>
      <c r="L497" s="10">
        <f>+HLOOKUP(VLOOKUP($B497,$AD$3:$AE$12,2,0),Morosidad_control!$D$4:$AY$101,base_mayorista!$A497,0)</f>
        <v>2.015201588479326</v>
      </c>
      <c r="M497" s="10">
        <f ca="1">+OFFSET(Capital_2!$D$2,base_mayorista!A497,0)</f>
        <v>3.7807846214491896</v>
      </c>
      <c r="N497" s="10">
        <f>+HLOOKUP(VLOOKUP($B497,$AD$3:$AE$12,2,0),costo_laboral!$E$2:$AZ$99,base_mayorista!$A497,0)</f>
        <v>10.982296171969814</v>
      </c>
      <c r="O497" s="10">
        <f>+HLOOKUP(VLOOKUP($B497,$AD$3:$AE$12,2,0),Participacion1!$D$4:$M$101,base_mayorista!$A497,0)</f>
        <v>2.4946373224066201</v>
      </c>
      <c r="P497" s="1"/>
      <c r="Q497" s="10"/>
      <c r="R497" s="10"/>
      <c r="S497" s="10"/>
      <c r="T497" s="14"/>
      <c r="U497" s="38"/>
      <c r="V497" s="38"/>
      <c r="W497" s="38"/>
      <c r="X497" s="38"/>
      <c r="Y497" s="38"/>
      <c r="Z497" s="11"/>
      <c r="AB497" s="38"/>
      <c r="AG497" s="35"/>
    </row>
    <row r="498" spans="1:33" ht="16.5" x14ac:dyDescent="0.3">
      <c r="A498">
        <f t="shared" si="7"/>
        <v>12</v>
      </c>
      <c r="B498">
        <v>6</v>
      </c>
      <c r="C498">
        <v>11</v>
      </c>
      <c r="D498" s="3">
        <v>41213</v>
      </c>
      <c r="E498" s="33">
        <v>12</v>
      </c>
      <c r="F498">
        <v>2</v>
      </c>
      <c r="G498" s="10">
        <f>+HLOOKUP(VLOOKUP($B498,$AD$3:$AE$12,2,0),costos_sf!$D$2:$AZ$99,base_mayorista!$A498,0)</f>
        <v>346441388.04992753</v>
      </c>
      <c r="H498" s="10">
        <f>+HLOOKUP(VLOOKUP($B498,$AD$3:$AE$12,2,0),creditos_sf!$D$2:$AY$99,base_mayorista!$A498,0)</f>
        <v>1109194725.8861418</v>
      </c>
      <c r="I498" s="10">
        <f>+HLOOKUP(VLOOKUP($B498,$AD$3:$AE$12,2,0),creditos_sf!$D$103:$AY$200,base_mayorista!$A498,0)</f>
        <v>884810531.68321085</v>
      </c>
      <c r="J498" s="10">
        <f>+HLOOKUP(VLOOKUP($B498,$AD$3:$AE$12,2,0),Costo_fondeo!$D$3:$AY$100,base_mayorista!$A498,0)</f>
        <v>1.4438048012771656</v>
      </c>
      <c r="K498" s="10">
        <f>+HLOOKUP(VLOOKUP($B498,$AD$3:$AE$12,2,0),Costo_provisiones!$D$3:$AY$100,base_mayorista!$A498,0)</f>
        <v>2.6553713305800311</v>
      </c>
      <c r="L498" s="10">
        <f>+HLOOKUP(VLOOKUP($B498,$AD$3:$AE$12,2,0),Morosidad_control!$D$4:$AY$101,base_mayorista!$A498,0)</f>
        <v>2.0384994559240677</v>
      </c>
      <c r="M498" s="10">
        <f ca="1">+OFFSET(Capital_2!$D$2,base_mayorista!A498,0)</f>
        <v>3.7788207097198074</v>
      </c>
      <c r="N498" s="10">
        <f>+HLOOKUP(VLOOKUP($B498,$AD$3:$AE$12,2,0),costo_laboral!$E$2:$AZ$99,base_mayorista!$A498,0)</f>
        <v>11.049148600005635</v>
      </c>
      <c r="O498" s="10">
        <f>+HLOOKUP(VLOOKUP($B498,$AD$3:$AE$12,2,0),Participacion1!$D$4:$M$101,base_mayorista!$A498,0)</f>
        <v>2.6033805943025894</v>
      </c>
      <c r="P498" s="1"/>
      <c r="Q498" s="10"/>
      <c r="R498" s="10"/>
      <c r="S498" s="10"/>
      <c r="T498" s="14"/>
      <c r="U498" s="38"/>
      <c r="V498" s="38"/>
      <c r="W498" s="38"/>
      <c r="X498" s="38"/>
      <c r="Y498" s="38"/>
      <c r="Z498" s="11"/>
      <c r="AB498" s="38"/>
      <c r="AG498" s="35"/>
    </row>
    <row r="499" spans="1:33" ht="16.5" x14ac:dyDescent="0.3">
      <c r="A499">
        <f t="shared" si="7"/>
        <v>13</v>
      </c>
      <c r="B499">
        <v>6</v>
      </c>
      <c r="C499">
        <v>12</v>
      </c>
      <c r="D499" s="3">
        <v>41243</v>
      </c>
      <c r="E499" s="33">
        <v>12</v>
      </c>
      <c r="F499">
        <v>2</v>
      </c>
      <c r="G499" s="10">
        <f>+HLOOKUP(VLOOKUP($B499,$AD$3:$AE$12,2,0),costos_sf!$D$2:$AZ$99,base_mayorista!$A499,0)</f>
        <v>354171694.3352294</v>
      </c>
      <c r="H499" s="10">
        <f>+HLOOKUP(VLOOKUP($B499,$AD$3:$AE$12,2,0),creditos_sf!$D$2:$AY$99,base_mayorista!$A499,0)</f>
        <v>1107637924.5160248</v>
      </c>
      <c r="I499" s="10">
        <f>+HLOOKUP(VLOOKUP($B499,$AD$3:$AE$12,2,0),creditos_sf!$D$103:$AY$200,base_mayorista!$A499,0)</f>
        <v>912152568.38931167</v>
      </c>
      <c r="J499" s="10">
        <f>+HLOOKUP(VLOOKUP($B499,$AD$3:$AE$12,2,0),Costo_fondeo!$D$3:$AY$100,base_mayorista!$A499,0)</f>
        <v>1.4501117021167103</v>
      </c>
      <c r="K499" s="10">
        <f>+HLOOKUP(VLOOKUP($B499,$AD$3:$AE$12,2,0),Costo_provisiones!$D$3:$AY$100,base_mayorista!$A499,0)</f>
        <v>2.8823836348439671</v>
      </c>
      <c r="L499" s="10">
        <f>+HLOOKUP(VLOOKUP($B499,$AD$3:$AE$12,2,0),Morosidad_control!$D$4:$AY$101,base_mayorista!$A499,0)</f>
        <v>1.9187901338326903</v>
      </c>
      <c r="M499" s="10">
        <f ca="1">+OFFSET(Capital_2!$D$2,base_mayorista!A499,0)</f>
        <v>3.8090188851336229</v>
      </c>
      <c r="N499" s="10">
        <f>+HLOOKUP(VLOOKUP($B499,$AD$3:$AE$12,2,0),costo_laboral!$E$2:$AZ$99,base_mayorista!$A499,0)</f>
        <v>10.969218171777939</v>
      </c>
      <c r="O499" s="10">
        <f>+HLOOKUP(VLOOKUP($B499,$AD$3:$AE$12,2,0),Participacion1!$D$4:$M$101,base_mayorista!$A499,0)</f>
        <v>2.5783746272393295</v>
      </c>
      <c r="P499" s="1"/>
      <c r="Q499" s="10"/>
      <c r="R499" s="10"/>
      <c r="S499" s="10"/>
      <c r="T499" s="14"/>
      <c r="U499" s="38"/>
      <c r="V499" s="38"/>
      <c r="W499" s="38"/>
      <c r="X499" s="38"/>
      <c r="Y499" s="38"/>
      <c r="Z499" s="11"/>
      <c r="AB499" s="38"/>
      <c r="AG499" s="35"/>
    </row>
    <row r="500" spans="1:33" ht="16.5" x14ac:dyDescent="0.3">
      <c r="A500">
        <f t="shared" si="7"/>
        <v>14</v>
      </c>
      <c r="B500">
        <v>6</v>
      </c>
      <c r="C500">
        <v>13</v>
      </c>
      <c r="D500" s="3">
        <v>41274</v>
      </c>
      <c r="E500" s="33">
        <v>12</v>
      </c>
      <c r="F500">
        <v>2</v>
      </c>
      <c r="G500" s="10">
        <f>+HLOOKUP(VLOOKUP($B500,$AD$3:$AE$12,2,0),costos_sf!$D$2:$AZ$99,base_mayorista!$A500,0)</f>
        <v>354055860.82062298</v>
      </c>
      <c r="H500" s="10">
        <f>+HLOOKUP(VLOOKUP($B500,$AD$3:$AE$12,2,0),creditos_sf!$D$2:$AY$99,base_mayorista!$A500,0)</f>
        <v>1293406984.4392171</v>
      </c>
      <c r="I500" s="10">
        <f>+HLOOKUP(VLOOKUP($B500,$AD$3:$AE$12,2,0),creditos_sf!$D$103:$AY$200,base_mayorista!$A500,0)</f>
        <v>902747929.80427289</v>
      </c>
      <c r="J500" s="10">
        <f>+HLOOKUP(VLOOKUP($B500,$AD$3:$AE$12,2,0),Costo_fondeo!$D$3:$AY$100,base_mayorista!$A500,0)</f>
        <v>1.3384556361018662</v>
      </c>
      <c r="K500" s="10">
        <f>+HLOOKUP(VLOOKUP($B500,$AD$3:$AE$12,2,0),Costo_provisiones!$D$3:$AY$100,base_mayorista!$A500,0)</f>
        <v>2.8920361452563927</v>
      </c>
      <c r="L500" s="10">
        <f>+HLOOKUP(VLOOKUP($B500,$AD$3:$AE$12,2,0),Morosidad_control!$D$4:$AY$101,base_mayorista!$A500,0)</f>
        <v>1.6682288313232458</v>
      </c>
      <c r="M500" s="10">
        <f ca="1">+OFFSET(Capital_2!$D$2,base_mayorista!A500,0)</f>
        <v>3.8327018844682854</v>
      </c>
      <c r="N500" s="10">
        <f>+HLOOKUP(VLOOKUP($B500,$AD$3:$AE$12,2,0),costo_laboral!$E$2:$AZ$99,base_mayorista!$A500,0)</f>
        <v>10.38949019600847</v>
      </c>
      <c r="O500" s="10">
        <f>+HLOOKUP(VLOOKUP($B500,$AD$3:$AE$12,2,0),Participacion1!$D$4:$M$101,base_mayorista!$A500,0)</f>
        <v>2.9718925293771905</v>
      </c>
      <c r="P500" s="1"/>
      <c r="Q500" s="10"/>
      <c r="R500" s="10"/>
      <c r="S500" s="10"/>
      <c r="T500" s="14"/>
      <c r="U500" s="38"/>
      <c r="V500" s="38"/>
      <c r="W500" s="38"/>
      <c r="X500" s="38"/>
      <c r="Y500" s="38"/>
      <c r="Z500" s="11"/>
      <c r="AB500" s="38"/>
      <c r="AG500" s="35"/>
    </row>
    <row r="501" spans="1:33" ht="16.5" x14ac:dyDescent="0.3">
      <c r="A501">
        <f t="shared" si="7"/>
        <v>15</v>
      </c>
      <c r="B501">
        <v>6</v>
      </c>
      <c r="C501">
        <v>14</v>
      </c>
      <c r="D501" s="3">
        <v>41305</v>
      </c>
      <c r="E501" s="33">
        <v>13</v>
      </c>
      <c r="F501">
        <v>2</v>
      </c>
      <c r="G501" s="10">
        <f>+HLOOKUP(VLOOKUP($B501,$AD$3:$AE$12,2,0),costos_sf!$D$2:$AZ$99,base_mayorista!$A501,0)</f>
        <v>374897476.2725476</v>
      </c>
      <c r="H501" s="10">
        <f>+HLOOKUP(VLOOKUP($B501,$AD$3:$AE$12,2,0),creditos_sf!$D$2:$AY$99,base_mayorista!$A501,0)</f>
        <v>1202418193.7634749</v>
      </c>
      <c r="I501" s="10">
        <f>+HLOOKUP(VLOOKUP($B501,$AD$3:$AE$12,2,0),creditos_sf!$D$103:$AY$200,base_mayorista!$A501,0)</f>
        <v>908986657.38236332</v>
      </c>
      <c r="J501" s="10">
        <f>+HLOOKUP(VLOOKUP($B501,$AD$3:$AE$12,2,0),Costo_fondeo!$D$3:$AY$100,base_mayorista!$A501,0)</f>
        <v>1.321972097982776</v>
      </c>
      <c r="K501" s="10">
        <f>+HLOOKUP(VLOOKUP($B501,$AD$3:$AE$12,2,0),Costo_provisiones!$D$3:$AY$100,base_mayorista!$A501,0)</f>
        <v>2.407868261103697</v>
      </c>
      <c r="L501" s="10">
        <f>+HLOOKUP(VLOOKUP($B501,$AD$3:$AE$12,2,0),Morosidad_control!$D$4:$AY$101,base_mayorista!$A501,0)</f>
        <v>1.825028530421257</v>
      </c>
      <c r="M501" s="10">
        <f ca="1">+OFFSET(Capital_2!$D$2,base_mayorista!A501,0)</f>
        <v>3.850163299057161</v>
      </c>
      <c r="N501" s="10">
        <f>+HLOOKUP(VLOOKUP($B501,$AD$3:$AE$12,2,0),costo_laboral!$E$2:$AZ$99,base_mayorista!$A501,0)</f>
        <v>11.0336150273322</v>
      </c>
      <c r="O501" s="10">
        <f>+HLOOKUP(VLOOKUP($B501,$AD$3:$AE$12,2,0),Participacion1!$D$4:$M$101,base_mayorista!$A501,0)</f>
        <v>2.7961975503778587</v>
      </c>
      <c r="P501" s="1"/>
      <c r="Q501" s="10"/>
      <c r="R501" s="10"/>
      <c r="S501" s="10"/>
      <c r="T501" s="14"/>
      <c r="U501" s="38"/>
      <c r="V501" s="38"/>
      <c r="W501" s="38"/>
      <c r="X501" s="38"/>
      <c r="Y501" s="38"/>
      <c r="Z501" s="11"/>
      <c r="AB501" s="38"/>
      <c r="AG501" s="35"/>
    </row>
    <row r="502" spans="1:33" ht="16.5" x14ac:dyDescent="0.3">
      <c r="A502">
        <f t="shared" si="7"/>
        <v>16</v>
      </c>
      <c r="B502">
        <v>6</v>
      </c>
      <c r="C502">
        <v>15</v>
      </c>
      <c r="D502" s="3">
        <v>41333</v>
      </c>
      <c r="E502" s="33">
        <v>13</v>
      </c>
      <c r="F502">
        <v>2</v>
      </c>
      <c r="G502" s="10">
        <f>+HLOOKUP(VLOOKUP($B502,$AD$3:$AE$12,2,0),costos_sf!$D$2:$AZ$99,base_mayorista!$A502,0)</f>
        <v>377522826.83768409</v>
      </c>
      <c r="H502" s="10">
        <f>+HLOOKUP(VLOOKUP($B502,$AD$3:$AE$12,2,0),creditos_sf!$D$2:$AY$99,base_mayorista!$A502,0)</f>
        <v>1162842676.1158037</v>
      </c>
      <c r="I502" s="10">
        <f>+HLOOKUP(VLOOKUP($B502,$AD$3:$AE$12,2,0),creditos_sf!$D$103:$AY$200,base_mayorista!$A502,0)</f>
        <v>923040229.99284375</v>
      </c>
      <c r="J502" s="10">
        <f>+HLOOKUP(VLOOKUP($B502,$AD$3:$AE$12,2,0),Costo_fondeo!$D$3:$AY$100,base_mayorista!$A502,0)</f>
        <v>1.3315931884934624</v>
      </c>
      <c r="K502" s="10">
        <f>+HLOOKUP(VLOOKUP($B502,$AD$3:$AE$12,2,0),Costo_provisiones!$D$3:$AY$100,base_mayorista!$A502,0)</f>
        <v>2.4837542571885778</v>
      </c>
      <c r="L502" s="10">
        <f>+HLOOKUP(VLOOKUP($B502,$AD$3:$AE$12,2,0),Morosidad_control!$D$4:$AY$101,base_mayorista!$A502,0)</f>
        <v>1.8954143907474506</v>
      </c>
      <c r="M502" s="10">
        <f ca="1">+OFFSET(Capital_2!$D$2,base_mayorista!A502,0)</f>
        <v>3.8660657399921172</v>
      </c>
      <c r="N502" s="10">
        <f>+HLOOKUP(VLOOKUP($B502,$AD$3:$AE$12,2,0),costo_laboral!$E$2:$AZ$99,base_mayorista!$A502,0)</f>
        <v>11.238865324543324</v>
      </c>
      <c r="O502" s="10">
        <f>+HLOOKUP(VLOOKUP($B502,$AD$3:$AE$12,2,0),Participacion1!$D$4:$M$101,base_mayorista!$A502,0)</f>
        <v>2.6794490117578036</v>
      </c>
      <c r="P502" s="1"/>
      <c r="Q502" s="10"/>
      <c r="R502" s="10"/>
      <c r="S502" s="10"/>
      <c r="T502" s="14"/>
      <c r="U502" s="38"/>
      <c r="V502" s="38"/>
      <c r="W502" s="38"/>
      <c r="X502" s="38"/>
      <c r="Y502" s="38"/>
      <c r="Z502" s="11"/>
      <c r="AB502" s="38"/>
      <c r="AG502" s="35"/>
    </row>
    <row r="503" spans="1:33" ht="16.5" x14ac:dyDescent="0.3">
      <c r="A503">
        <f t="shared" si="7"/>
        <v>17</v>
      </c>
      <c r="B503">
        <v>6</v>
      </c>
      <c r="C503">
        <v>16</v>
      </c>
      <c r="D503" s="3">
        <v>41364</v>
      </c>
      <c r="E503" s="33">
        <v>13</v>
      </c>
      <c r="F503">
        <v>2</v>
      </c>
      <c r="G503" s="10">
        <f>+HLOOKUP(VLOOKUP($B503,$AD$3:$AE$12,2,0),costos_sf!$D$2:$AZ$99,base_mayorista!$A503,0)</f>
        <v>359495670.63453513</v>
      </c>
      <c r="H503" s="10">
        <f>+HLOOKUP(VLOOKUP($B503,$AD$3:$AE$12,2,0),creditos_sf!$D$2:$AY$99,base_mayorista!$A503,0)</f>
        <v>1169129714.6422198</v>
      </c>
      <c r="I503" s="10">
        <f>+HLOOKUP(VLOOKUP($B503,$AD$3:$AE$12,2,0),creditos_sf!$D$103:$AY$200,base_mayorista!$A503,0)</f>
        <v>930016115.07201731</v>
      </c>
      <c r="J503" s="10">
        <f>+HLOOKUP(VLOOKUP($B503,$AD$3:$AE$12,2,0),Costo_fondeo!$D$3:$AY$100,base_mayorista!$A503,0)</f>
        <v>1.325097516289623</v>
      </c>
      <c r="K503" s="10">
        <f>+HLOOKUP(VLOOKUP($B503,$AD$3:$AE$12,2,0),Costo_provisiones!$D$3:$AY$100,base_mayorista!$A503,0)</f>
        <v>2.3706588247793245</v>
      </c>
      <c r="L503" s="10">
        <f>+HLOOKUP(VLOOKUP($B503,$AD$3:$AE$12,2,0),Morosidad_control!$D$4:$AY$101,base_mayorista!$A503,0)</f>
        <v>1.8759827914101097</v>
      </c>
      <c r="M503" s="10">
        <f ca="1">+OFFSET(Capital_2!$D$2,base_mayorista!A503,0)</f>
        <v>3.8754391719680488</v>
      </c>
      <c r="N503" s="10">
        <f>+HLOOKUP(VLOOKUP($B503,$AD$3:$AE$12,2,0),costo_laboral!$E$2:$AZ$99,base_mayorista!$A503,0)</f>
        <v>11.156311066555315</v>
      </c>
      <c r="O503" s="10">
        <f>+HLOOKUP(VLOOKUP($B503,$AD$3:$AE$12,2,0),Participacion1!$D$4:$M$101,base_mayorista!$A503,0)</f>
        <v>2.6860954090817688</v>
      </c>
      <c r="P503" s="1"/>
      <c r="Q503" s="10"/>
      <c r="R503" s="10"/>
      <c r="S503" s="10"/>
      <c r="T503" s="14"/>
      <c r="U503" s="38"/>
      <c r="V503" s="38"/>
      <c r="W503" s="38"/>
      <c r="X503" s="38"/>
      <c r="Y503" s="38"/>
      <c r="Z503" s="11"/>
      <c r="AB503" s="38"/>
      <c r="AG503" s="35"/>
    </row>
    <row r="504" spans="1:33" ht="16.5" x14ac:dyDescent="0.3">
      <c r="A504">
        <f t="shared" si="7"/>
        <v>18</v>
      </c>
      <c r="B504">
        <v>6</v>
      </c>
      <c r="C504">
        <v>17</v>
      </c>
      <c r="D504" s="3">
        <v>41394</v>
      </c>
      <c r="E504" s="33">
        <v>13</v>
      </c>
      <c r="F504">
        <v>2</v>
      </c>
      <c r="G504" s="10">
        <f>+HLOOKUP(VLOOKUP($B504,$AD$3:$AE$12,2,0),costos_sf!$D$2:$AZ$99,base_mayorista!$A504,0)</f>
        <v>351470255.19954318</v>
      </c>
      <c r="H504" s="10">
        <f>+HLOOKUP(VLOOKUP($B504,$AD$3:$AE$12,2,0),creditos_sf!$D$2:$AY$99,base_mayorista!$A504,0)</f>
        <v>1079815940.9593618</v>
      </c>
      <c r="I504" s="10">
        <f>+HLOOKUP(VLOOKUP($B504,$AD$3:$AE$12,2,0),creditos_sf!$D$103:$AY$200,base_mayorista!$A504,0)</f>
        <v>936843184.70199931</v>
      </c>
      <c r="J504" s="10">
        <f>+HLOOKUP(VLOOKUP($B504,$AD$3:$AE$12,2,0),Costo_fondeo!$D$3:$AY$100,base_mayorista!$A504,0)</f>
        <v>1.3263142397833507</v>
      </c>
      <c r="K504" s="10">
        <f>+HLOOKUP(VLOOKUP($B504,$AD$3:$AE$12,2,0),Costo_provisiones!$D$3:$AY$100,base_mayorista!$A504,0)</f>
        <v>2.1659153464239509</v>
      </c>
      <c r="L504" s="10">
        <f>+HLOOKUP(VLOOKUP($B504,$AD$3:$AE$12,2,0),Morosidad_control!$D$4:$AY$101,base_mayorista!$A504,0)</f>
        <v>2.0220798013666017</v>
      </c>
      <c r="M504" s="10">
        <f ca="1">+OFFSET(Capital_2!$D$2,base_mayorista!A504,0)</f>
        <v>3.8611269429337338</v>
      </c>
      <c r="N504" s="10">
        <f>+HLOOKUP(VLOOKUP($B504,$AD$3:$AE$12,2,0),costo_laboral!$E$2:$AZ$99,base_mayorista!$A504,0)</f>
        <v>11.650393115837634</v>
      </c>
      <c r="O504" s="10">
        <f>+HLOOKUP(VLOOKUP($B504,$AD$3:$AE$12,2,0),Participacion1!$D$4:$M$101,base_mayorista!$A504,0)</f>
        <v>2.4497749061044791</v>
      </c>
      <c r="P504" s="1"/>
      <c r="Q504" s="10"/>
      <c r="R504" s="10"/>
      <c r="S504" s="10"/>
      <c r="T504" s="14"/>
      <c r="U504" s="38"/>
      <c r="V504" s="38"/>
      <c r="W504" s="38"/>
      <c r="X504" s="38"/>
      <c r="Y504" s="38"/>
      <c r="Z504" s="11"/>
      <c r="AB504" s="38"/>
      <c r="AG504" s="35"/>
    </row>
    <row r="505" spans="1:33" ht="16.5" x14ac:dyDescent="0.3">
      <c r="A505">
        <f t="shared" si="7"/>
        <v>19</v>
      </c>
      <c r="B505">
        <v>6</v>
      </c>
      <c r="C505">
        <v>18</v>
      </c>
      <c r="D505" s="3">
        <v>41425</v>
      </c>
      <c r="E505" s="33">
        <v>13</v>
      </c>
      <c r="F505">
        <v>2</v>
      </c>
      <c r="G505" s="10">
        <f>+HLOOKUP(VLOOKUP($B505,$AD$3:$AE$12,2,0),costos_sf!$D$2:$AZ$99,base_mayorista!$A505,0)</f>
        <v>357494949.5686785</v>
      </c>
      <c r="H505" s="10">
        <f>+HLOOKUP(VLOOKUP($B505,$AD$3:$AE$12,2,0),creditos_sf!$D$2:$AY$99,base_mayorista!$A505,0)</f>
        <v>1092673361.1164966</v>
      </c>
      <c r="I505" s="10">
        <f>+HLOOKUP(VLOOKUP($B505,$AD$3:$AE$12,2,0),creditos_sf!$D$103:$AY$200,base_mayorista!$A505,0)</f>
        <v>934057629.23436332</v>
      </c>
      <c r="J505" s="10">
        <f>+HLOOKUP(VLOOKUP($B505,$AD$3:$AE$12,2,0),Costo_fondeo!$D$3:$AY$100,base_mayorista!$A505,0)</f>
        <v>1.3431070928987563</v>
      </c>
      <c r="K505" s="10">
        <f>+HLOOKUP(VLOOKUP($B505,$AD$3:$AE$12,2,0),Costo_provisiones!$D$3:$AY$100,base_mayorista!$A505,0)</f>
        <v>2.2526953252510018</v>
      </c>
      <c r="L505" s="10">
        <f>+HLOOKUP(VLOOKUP($B505,$AD$3:$AE$12,2,0),Morosidad_control!$D$4:$AY$101,base_mayorista!$A505,0)</f>
        <v>2.0605379964131165</v>
      </c>
      <c r="M505" s="10">
        <f ca="1">+OFFSET(Capital_2!$D$2,base_mayorista!A505,0)</f>
        <v>3.8158367264519906</v>
      </c>
      <c r="N505" s="10">
        <f>+HLOOKUP(VLOOKUP($B505,$AD$3:$AE$12,2,0),costo_laboral!$E$2:$AZ$99,base_mayorista!$A505,0)</f>
        <v>11.587399068998264</v>
      </c>
      <c r="O505" s="10">
        <f>+HLOOKUP(VLOOKUP($B505,$AD$3:$AE$12,2,0),Participacion1!$D$4:$M$101,base_mayorista!$A505,0)</f>
        <v>2.4124744577937833</v>
      </c>
      <c r="P505" s="1"/>
      <c r="Q505" s="10"/>
      <c r="R505" s="10"/>
      <c r="S505" s="10"/>
      <c r="T505" s="14"/>
      <c r="U505" s="38"/>
      <c r="V505" s="38"/>
      <c r="W505" s="38"/>
      <c r="X505" s="38"/>
      <c r="Y505" s="38"/>
      <c r="Z505" s="11"/>
      <c r="AB505" s="38"/>
      <c r="AG505" s="35"/>
    </row>
    <row r="506" spans="1:33" ht="16.5" x14ac:dyDescent="0.3">
      <c r="A506">
        <f t="shared" si="7"/>
        <v>20</v>
      </c>
      <c r="B506">
        <v>6</v>
      </c>
      <c r="C506">
        <v>19</v>
      </c>
      <c r="D506" s="3">
        <v>41455</v>
      </c>
      <c r="E506" s="33">
        <v>13</v>
      </c>
      <c r="F506">
        <v>2</v>
      </c>
      <c r="G506" s="10">
        <f>+HLOOKUP(VLOOKUP($B506,$AD$3:$AE$12,2,0),costos_sf!$D$2:$AZ$99,base_mayorista!$A506,0)</f>
        <v>389646764.99970716</v>
      </c>
      <c r="H506" s="10">
        <f>+HLOOKUP(VLOOKUP($B506,$AD$3:$AE$12,2,0),creditos_sf!$D$2:$AY$99,base_mayorista!$A506,0)</f>
        <v>1103211152.4399784</v>
      </c>
      <c r="I506" s="10">
        <f>+HLOOKUP(VLOOKUP($B506,$AD$3:$AE$12,2,0),creditos_sf!$D$103:$AY$200,base_mayorista!$A506,0)</f>
        <v>924057942.30130041</v>
      </c>
      <c r="J506" s="10">
        <f>+HLOOKUP(VLOOKUP($B506,$AD$3:$AE$12,2,0),Costo_fondeo!$D$3:$AY$100,base_mayorista!$A506,0)</f>
        <v>1.3360505770348996</v>
      </c>
      <c r="K506" s="10">
        <f>+HLOOKUP(VLOOKUP($B506,$AD$3:$AE$12,2,0),Costo_provisiones!$D$3:$AY$100,base_mayorista!$A506,0)</f>
        <v>2.0424755427542034</v>
      </c>
      <c r="L506" s="10">
        <f>+HLOOKUP(VLOOKUP($B506,$AD$3:$AE$12,2,0),Morosidad_control!$D$4:$AY$101,base_mayorista!$A506,0)</f>
        <v>2.3561016220585156</v>
      </c>
      <c r="M506" s="10">
        <f ca="1">+OFFSET(Capital_2!$D$2,base_mayorista!A506,0)</f>
        <v>3.777787965810723</v>
      </c>
      <c r="N506" s="10">
        <f>+HLOOKUP(VLOOKUP($B506,$AD$3:$AE$12,2,0),costo_laboral!$E$2:$AZ$99,base_mayorista!$A506,0)</f>
        <v>11.966838459402494</v>
      </c>
      <c r="O506" s="10">
        <f>+HLOOKUP(VLOOKUP($B506,$AD$3:$AE$12,2,0),Participacion1!$D$4:$M$101,base_mayorista!$A506,0)</f>
        <v>2.3863968967054507</v>
      </c>
      <c r="P506" s="1"/>
      <c r="Q506" s="10"/>
      <c r="R506" s="10"/>
      <c r="S506" s="10"/>
      <c r="T506" s="14"/>
      <c r="U506" s="38"/>
      <c r="V506" s="38"/>
      <c r="W506" s="38"/>
      <c r="X506" s="38"/>
      <c r="Y506" s="38"/>
      <c r="Z506" s="11"/>
      <c r="AB506" s="38"/>
      <c r="AG506" s="35"/>
    </row>
    <row r="507" spans="1:33" ht="16.5" x14ac:dyDescent="0.3">
      <c r="A507">
        <f t="shared" si="7"/>
        <v>21</v>
      </c>
      <c r="B507">
        <v>6</v>
      </c>
      <c r="C507">
        <v>20</v>
      </c>
      <c r="D507" s="3">
        <v>41486</v>
      </c>
      <c r="E507" s="33">
        <v>13</v>
      </c>
      <c r="F507">
        <v>2</v>
      </c>
      <c r="G507" s="10">
        <f>+HLOOKUP(VLOOKUP($B507,$AD$3:$AE$12,2,0),costos_sf!$D$2:$AZ$99,base_mayorista!$A507,0)</f>
        <v>404700313.46195751</v>
      </c>
      <c r="H507" s="10">
        <f>+HLOOKUP(VLOOKUP($B507,$AD$3:$AE$12,2,0),creditos_sf!$D$2:$AY$99,base_mayorista!$A507,0)</f>
        <v>1213994998.1775219</v>
      </c>
      <c r="I507" s="10">
        <f>+HLOOKUP(VLOOKUP($B507,$AD$3:$AE$12,2,0),creditos_sf!$D$103:$AY$200,base_mayorista!$A507,0)</f>
        <v>1004059771.7866285</v>
      </c>
      <c r="J507" s="10">
        <f>+HLOOKUP(VLOOKUP($B507,$AD$3:$AE$12,2,0),Costo_fondeo!$D$3:$AY$100,base_mayorista!$A507,0)</f>
        <v>1.3218557775777682</v>
      </c>
      <c r="K507" s="10">
        <f>+HLOOKUP(VLOOKUP($B507,$AD$3:$AE$12,2,0),Costo_provisiones!$D$3:$AY$100,base_mayorista!$A507,0)</f>
        <v>2.1419940484298108</v>
      </c>
      <c r="L507" s="10">
        <f>+HLOOKUP(VLOOKUP($B507,$AD$3:$AE$12,2,0),Morosidad_control!$D$4:$AY$101,base_mayorista!$A507,0)</f>
        <v>2.6581718224434425</v>
      </c>
      <c r="M507" s="10">
        <f ca="1">+OFFSET(Capital_2!$D$2,base_mayorista!A507,0)</f>
        <v>3.7289387467323043</v>
      </c>
      <c r="N507" s="10">
        <f>+HLOOKUP(VLOOKUP($B507,$AD$3:$AE$12,2,0),costo_laboral!$E$2:$AZ$99,base_mayorista!$A507,0)</f>
        <v>10.928442394178438</v>
      </c>
      <c r="O507" s="10">
        <f>+HLOOKUP(VLOOKUP($B507,$AD$3:$AE$12,2,0),Participacion1!$D$4:$M$101,base_mayorista!$A507,0)</f>
        <v>2.5356621063715781</v>
      </c>
      <c r="P507" s="1"/>
      <c r="Q507" s="10"/>
      <c r="R507" s="10"/>
      <c r="S507" s="10"/>
      <c r="T507" s="14"/>
      <c r="U507" s="38"/>
      <c r="V507" s="38"/>
      <c r="W507" s="38"/>
      <c r="X507" s="38"/>
      <c r="Y507" s="38"/>
      <c r="Z507" s="11"/>
      <c r="AB507" s="38"/>
      <c r="AG507" s="35"/>
    </row>
    <row r="508" spans="1:33" ht="16.5" x14ac:dyDescent="0.3">
      <c r="A508">
        <f t="shared" si="7"/>
        <v>22</v>
      </c>
      <c r="B508">
        <v>6</v>
      </c>
      <c r="C508">
        <v>21</v>
      </c>
      <c r="D508" s="3">
        <v>41517</v>
      </c>
      <c r="E508" s="33">
        <v>13</v>
      </c>
      <c r="F508">
        <v>2</v>
      </c>
      <c r="G508" s="10">
        <f>+HLOOKUP(VLOOKUP($B508,$AD$3:$AE$12,2,0),costos_sf!$D$2:$AZ$99,base_mayorista!$A508,0)</f>
        <v>398781720.88962144</v>
      </c>
      <c r="H508" s="10">
        <f>+HLOOKUP(VLOOKUP($B508,$AD$3:$AE$12,2,0),creditos_sf!$D$2:$AY$99,base_mayorista!$A508,0)</f>
        <v>1241701519.7276382</v>
      </c>
      <c r="I508" s="10">
        <f>+HLOOKUP(VLOOKUP($B508,$AD$3:$AE$12,2,0),creditos_sf!$D$103:$AY$200,base_mayorista!$A508,0)</f>
        <v>1028117143.0517085</v>
      </c>
      <c r="J508" s="10">
        <f>+HLOOKUP(VLOOKUP($B508,$AD$3:$AE$12,2,0),Costo_fondeo!$D$3:$AY$100,base_mayorista!$A508,0)</f>
        <v>1.3373653002672734</v>
      </c>
      <c r="K508" s="10">
        <f>+HLOOKUP(VLOOKUP($B508,$AD$3:$AE$12,2,0),Costo_provisiones!$D$3:$AY$100,base_mayorista!$A508,0)</f>
        <v>2.15878254499339</v>
      </c>
      <c r="L508" s="10">
        <f>+HLOOKUP(VLOOKUP($B508,$AD$3:$AE$12,2,0),Morosidad_control!$D$4:$AY$101,base_mayorista!$A508,0)</f>
        <v>1.8977565262208114</v>
      </c>
      <c r="M508" s="10">
        <f ca="1">+OFFSET(Capital_2!$D$2,base_mayorista!A508,0)</f>
        <v>3.6888980520732653</v>
      </c>
      <c r="N508" s="10">
        <f>+HLOOKUP(VLOOKUP($B508,$AD$3:$AE$12,2,0),costo_laboral!$E$2:$AZ$99,base_mayorista!$A508,0)</f>
        <v>10.845370743562805</v>
      </c>
      <c r="O508" s="10">
        <f>+HLOOKUP(VLOOKUP($B508,$AD$3:$AE$12,2,0),Participacion1!$D$4:$M$101,base_mayorista!$A508,0)</f>
        <v>2.5255019507221466</v>
      </c>
      <c r="P508" s="1"/>
      <c r="Q508" s="10"/>
      <c r="R508" s="10"/>
      <c r="S508" s="10"/>
      <c r="T508" s="14"/>
      <c r="U508" s="38"/>
      <c r="V508" s="38"/>
      <c r="W508" s="38"/>
      <c r="X508" s="38"/>
      <c r="Y508" s="38"/>
      <c r="Z508" s="11"/>
      <c r="AB508" s="38"/>
      <c r="AG508" s="35"/>
    </row>
    <row r="509" spans="1:33" ht="16.5" x14ac:dyDescent="0.3">
      <c r="A509">
        <f t="shared" si="7"/>
        <v>23</v>
      </c>
      <c r="B509">
        <v>6</v>
      </c>
      <c r="C509">
        <v>22</v>
      </c>
      <c r="D509" s="3">
        <v>41547</v>
      </c>
      <c r="E509" s="33">
        <v>13</v>
      </c>
      <c r="F509">
        <v>2</v>
      </c>
      <c r="G509" s="10">
        <f>+HLOOKUP(VLOOKUP($B509,$AD$3:$AE$12,2,0),costos_sf!$D$2:$AZ$99,base_mayorista!$A509,0)</f>
        <v>389678809.83930397</v>
      </c>
      <c r="H509" s="10">
        <f>+HLOOKUP(VLOOKUP($B509,$AD$3:$AE$12,2,0),creditos_sf!$D$2:$AY$99,base_mayorista!$A509,0)</f>
        <v>1306019322.1426635</v>
      </c>
      <c r="I509" s="10">
        <f>+HLOOKUP(VLOOKUP($B509,$AD$3:$AE$12,2,0),creditos_sf!$D$103:$AY$200,base_mayorista!$A509,0)</f>
        <v>992601758.78604412</v>
      </c>
      <c r="J509" s="10">
        <f>+HLOOKUP(VLOOKUP($B509,$AD$3:$AE$12,2,0),Costo_fondeo!$D$3:$AY$100,base_mayorista!$A509,0)</f>
        <v>1.3406048157363868</v>
      </c>
      <c r="K509" s="10">
        <f>+HLOOKUP(VLOOKUP($B509,$AD$3:$AE$12,2,0),Costo_provisiones!$D$3:$AY$100,base_mayorista!$A509,0)</f>
        <v>2.0254519166529539</v>
      </c>
      <c r="L509" s="10">
        <f>+HLOOKUP(VLOOKUP($B509,$AD$3:$AE$12,2,0),Morosidad_control!$D$4:$AY$101,base_mayorista!$A509,0)</f>
        <v>1.9029473261369083</v>
      </c>
      <c r="M509" s="10">
        <f ca="1">+OFFSET(Capital_2!$D$2,base_mayorista!A509,0)</f>
        <v>3.6532457928608841</v>
      </c>
      <c r="N509" s="10">
        <f>+HLOOKUP(VLOOKUP($B509,$AD$3:$AE$12,2,0),costo_laboral!$E$2:$AZ$99,base_mayorista!$A509,0)</f>
        <v>10.715031018896871</v>
      </c>
      <c r="O509" s="10">
        <f>+HLOOKUP(VLOOKUP($B509,$AD$3:$AE$12,2,0),Participacion1!$D$4:$M$101,base_mayorista!$A509,0)</f>
        <v>2.64281548936588</v>
      </c>
      <c r="P509" s="1"/>
      <c r="Q509" s="10"/>
      <c r="R509" s="10"/>
      <c r="S509" s="10"/>
      <c r="T509" s="14"/>
      <c r="U509" s="38"/>
      <c r="V509" s="38"/>
      <c r="W509" s="38"/>
      <c r="X509" s="38"/>
      <c r="Y509" s="38"/>
      <c r="Z509" s="11"/>
      <c r="AB509" s="38"/>
      <c r="AG509" s="35"/>
    </row>
    <row r="510" spans="1:33" ht="16.5" x14ac:dyDescent="0.3">
      <c r="A510">
        <f t="shared" si="7"/>
        <v>24</v>
      </c>
      <c r="B510">
        <v>6</v>
      </c>
      <c r="C510">
        <v>23</v>
      </c>
      <c r="D510" s="3">
        <v>41578</v>
      </c>
      <c r="E510" s="33">
        <v>13</v>
      </c>
      <c r="F510">
        <v>2</v>
      </c>
      <c r="G510" s="10">
        <f>+HLOOKUP(VLOOKUP($B510,$AD$3:$AE$12,2,0),costos_sf!$D$2:$AZ$99,base_mayorista!$A510,0)</f>
        <v>370916843.78280991</v>
      </c>
      <c r="H510" s="10">
        <f>+HLOOKUP(VLOOKUP($B510,$AD$3:$AE$12,2,0),creditos_sf!$D$2:$AY$99,base_mayorista!$A510,0)</f>
        <v>1245639680.2698574</v>
      </c>
      <c r="I510" s="10">
        <f>+HLOOKUP(VLOOKUP($B510,$AD$3:$AE$12,2,0),creditos_sf!$D$103:$AY$200,base_mayorista!$A510,0)</f>
        <v>1014443606.8397164</v>
      </c>
      <c r="J510" s="10">
        <f>+HLOOKUP(VLOOKUP($B510,$AD$3:$AE$12,2,0),Costo_fondeo!$D$3:$AY$100,base_mayorista!$A510,0)</f>
        <v>1.3302888070310481</v>
      </c>
      <c r="K510" s="10">
        <f>+HLOOKUP(VLOOKUP($B510,$AD$3:$AE$12,2,0),Costo_provisiones!$D$3:$AY$100,base_mayorista!$A510,0)</f>
        <v>2.0043372163367268</v>
      </c>
      <c r="L510" s="10">
        <f>+HLOOKUP(VLOOKUP($B510,$AD$3:$AE$12,2,0),Morosidad_control!$D$4:$AY$101,base_mayorista!$A510,0)</f>
        <v>1.9971301532896704</v>
      </c>
      <c r="M510" s="10">
        <f ca="1">+OFFSET(Capital_2!$D$2,base_mayorista!A510,0)</f>
        <v>3.6199379690818381</v>
      </c>
      <c r="N510" s="10">
        <f>+HLOOKUP(VLOOKUP($B510,$AD$3:$AE$12,2,0),costo_laboral!$E$2:$AZ$99,base_mayorista!$A510,0)</f>
        <v>10.88903814462491</v>
      </c>
      <c r="O510" s="10">
        <f>+HLOOKUP(VLOOKUP($B510,$AD$3:$AE$12,2,0),Participacion1!$D$4:$M$101,base_mayorista!$A510,0)</f>
        <v>2.4930707681899067</v>
      </c>
      <c r="P510" s="1"/>
      <c r="Q510" s="10"/>
      <c r="R510" s="10"/>
      <c r="S510" s="10"/>
      <c r="T510" s="14"/>
      <c r="U510" s="38"/>
      <c r="V510" s="38"/>
      <c r="W510" s="38"/>
      <c r="X510" s="38"/>
      <c r="Y510" s="38"/>
      <c r="Z510" s="11"/>
      <c r="AB510" s="38"/>
      <c r="AG510" s="35"/>
    </row>
    <row r="511" spans="1:33" ht="16.5" x14ac:dyDescent="0.3">
      <c r="A511">
        <f t="shared" si="7"/>
        <v>25</v>
      </c>
      <c r="B511">
        <v>6</v>
      </c>
      <c r="C511">
        <v>24</v>
      </c>
      <c r="D511" s="3">
        <v>41608</v>
      </c>
      <c r="E511" s="33">
        <v>13</v>
      </c>
      <c r="F511">
        <v>2</v>
      </c>
      <c r="G511" s="10">
        <f>+HLOOKUP(VLOOKUP($B511,$AD$3:$AE$12,2,0),costos_sf!$D$2:$AZ$99,base_mayorista!$A511,0)</f>
        <v>368941901.82660466</v>
      </c>
      <c r="H511" s="10">
        <f>+HLOOKUP(VLOOKUP($B511,$AD$3:$AE$12,2,0),creditos_sf!$D$2:$AY$99,base_mayorista!$A511,0)</f>
        <v>1252691824.5744302</v>
      </c>
      <c r="I511" s="10">
        <f>+HLOOKUP(VLOOKUP($B511,$AD$3:$AE$12,2,0),creditos_sf!$D$103:$AY$200,base_mayorista!$A511,0)</f>
        <v>1053716659.0753701</v>
      </c>
      <c r="J511" s="10">
        <f>+HLOOKUP(VLOOKUP($B511,$AD$3:$AE$12,2,0),Costo_fondeo!$D$3:$AY$100,base_mayorista!$A511,0)</f>
        <v>1.3053273984362546</v>
      </c>
      <c r="K511" s="10">
        <f>+HLOOKUP(VLOOKUP($B511,$AD$3:$AE$12,2,0),Costo_provisiones!$D$3:$AY$100,base_mayorista!$A511,0)</f>
        <v>1.7947301965648101</v>
      </c>
      <c r="L511" s="10">
        <f>+HLOOKUP(VLOOKUP($B511,$AD$3:$AE$12,2,0),Morosidad_control!$D$4:$AY$101,base_mayorista!$A511,0)</f>
        <v>2.0145670074193918</v>
      </c>
      <c r="M511" s="10">
        <f ca="1">+OFFSET(Capital_2!$D$2,base_mayorista!A511,0)</f>
        <v>3.5647933704456456</v>
      </c>
      <c r="N511" s="10">
        <f>+HLOOKUP(VLOOKUP($B511,$AD$3:$AE$12,2,0),costo_laboral!$E$2:$AZ$99,base_mayorista!$A511,0)</f>
        <v>10.795608141246511</v>
      </c>
      <c r="O511" s="10">
        <f>+HLOOKUP(VLOOKUP($B511,$AD$3:$AE$12,2,0),Participacion1!$D$4:$M$101,base_mayorista!$A511,0)</f>
        <v>2.412727654900197</v>
      </c>
      <c r="P511" s="1"/>
      <c r="Q511" s="10"/>
      <c r="R511" s="10"/>
      <c r="S511" s="10"/>
      <c r="T511" s="14"/>
      <c r="U511" s="38"/>
      <c r="V511" s="38"/>
      <c r="W511" s="38"/>
      <c r="X511" s="38"/>
      <c r="Y511" s="38"/>
      <c r="Z511" s="11"/>
      <c r="AB511" s="38"/>
      <c r="AG511" s="35"/>
    </row>
    <row r="512" spans="1:33" ht="16.5" x14ac:dyDescent="0.3">
      <c r="A512">
        <f t="shared" si="7"/>
        <v>26</v>
      </c>
      <c r="B512">
        <v>6</v>
      </c>
      <c r="C512">
        <v>25</v>
      </c>
      <c r="D512" s="3">
        <v>41639</v>
      </c>
      <c r="E512" s="33">
        <v>13</v>
      </c>
      <c r="F512">
        <v>2</v>
      </c>
      <c r="G512" s="10">
        <f>+HLOOKUP(VLOOKUP($B512,$AD$3:$AE$12,2,0),costos_sf!$D$2:$AZ$99,base_mayorista!$A512,0)</f>
        <v>369794188.673235</v>
      </c>
      <c r="H512" s="10">
        <f>+HLOOKUP(VLOOKUP($B512,$AD$3:$AE$12,2,0),creditos_sf!$D$2:$AY$99,base_mayorista!$A512,0)</f>
        <v>1321250727.0558748</v>
      </c>
      <c r="I512" s="10">
        <f>+HLOOKUP(VLOOKUP($B512,$AD$3:$AE$12,2,0),creditos_sf!$D$103:$AY$200,base_mayorista!$A512,0)</f>
        <v>1063952697.6191702</v>
      </c>
      <c r="J512" s="10">
        <f>+HLOOKUP(VLOOKUP($B512,$AD$3:$AE$12,2,0),Costo_fondeo!$D$3:$AY$100,base_mayorista!$A512,0)</f>
        <v>1.2678548117008674</v>
      </c>
      <c r="K512" s="10">
        <f>+HLOOKUP(VLOOKUP($B512,$AD$3:$AE$12,2,0),Costo_provisiones!$D$3:$AY$100,base_mayorista!$A512,0)</f>
        <v>1.9553788822299696</v>
      </c>
      <c r="L512" s="10">
        <f>+HLOOKUP(VLOOKUP($B512,$AD$3:$AE$12,2,0),Morosidad_control!$D$4:$AY$101,base_mayorista!$A512,0)</f>
        <v>1.9784861059341807</v>
      </c>
      <c r="M512" s="10">
        <f ca="1">+OFFSET(Capital_2!$D$2,base_mayorista!A512,0)</f>
        <v>3.5095726367283766</v>
      </c>
      <c r="N512" s="10">
        <f>+HLOOKUP(VLOOKUP($B512,$AD$3:$AE$12,2,0),costo_laboral!$E$2:$AZ$99,base_mayorista!$A512,0)</f>
        <v>10.256900808862184</v>
      </c>
      <c r="O512" s="10">
        <f>+HLOOKUP(VLOOKUP($B512,$AD$3:$AE$12,2,0),Participacion1!$D$4:$M$101,base_mayorista!$A512,0)</f>
        <v>2.5136173623790228</v>
      </c>
      <c r="P512" s="1"/>
      <c r="Q512" s="10"/>
      <c r="R512" s="10"/>
      <c r="S512" s="10"/>
      <c r="T512" s="14"/>
      <c r="U512" s="38"/>
      <c r="V512" s="38"/>
      <c r="W512" s="38"/>
      <c r="X512" s="38"/>
      <c r="Y512" s="38"/>
      <c r="Z512" s="11"/>
      <c r="AB512" s="38"/>
      <c r="AG512" s="35"/>
    </row>
    <row r="513" spans="1:33" ht="16.5" x14ac:dyDescent="0.3">
      <c r="A513">
        <f t="shared" si="7"/>
        <v>27</v>
      </c>
      <c r="B513">
        <v>6</v>
      </c>
      <c r="C513">
        <v>26</v>
      </c>
      <c r="D513" s="3">
        <v>41670</v>
      </c>
      <c r="E513" s="33">
        <v>14</v>
      </c>
      <c r="F513">
        <v>2</v>
      </c>
      <c r="G513" s="10">
        <f>+HLOOKUP(VLOOKUP($B513,$AD$3:$AE$12,2,0),costos_sf!$D$2:$AZ$99,base_mayorista!$A513,0)</f>
        <v>366714350.55786699</v>
      </c>
      <c r="H513" s="10">
        <f>+HLOOKUP(VLOOKUP($B513,$AD$3:$AE$12,2,0),creditos_sf!$D$2:$AY$99,base_mayorista!$A513,0)</f>
        <v>1330002222.1544347</v>
      </c>
      <c r="I513" s="10">
        <f>+HLOOKUP(VLOOKUP($B513,$AD$3:$AE$12,2,0),creditos_sf!$D$103:$AY$200,base_mayorista!$A513,0)</f>
        <v>1046117890.159966</v>
      </c>
      <c r="J513" s="10">
        <f>+HLOOKUP(VLOOKUP($B513,$AD$3:$AE$12,2,0),Costo_fondeo!$D$3:$AY$100,base_mayorista!$A513,0)</f>
        <v>1.2317916524227273</v>
      </c>
      <c r="K513" s="10">
        <f>+HLOOKUP(VLOOKUP($B513,$AD$3:$AE$12,2,0),Costo_provisiones!$D$3:$AY$100,base_mayorista!$A513,0)</f>
        <v>2.007634246322302</v>
      </c>
      <c r="L513" s="10">
        <f>+HLOOKUP(VLOOKUP($B513,$AD$3:$AE$12,2,0),Morosidad_control!$D$4:$AY$101,base_mayorista!$A513,0)</f>
        <v>2.0304656670997878</v>
      </c>
      <c r="M513" s="10">
        <f ca="1">+OFFSET(Capital_2!$D$2,base_mayorista!A513,0)</f>
        <v>3.4442162995780268</v>
      </c>
      <c r="N513" s="10">
        <f>+HLOOKUP(VLOOKUP($B513,$AD$3:$AE$12,2,0),costo_laboral!$E$2:$AZ$99,base_mayorista!$A513,0)</f>
        <v>10.197921910887557</v>
      </c>
      <c r="O513" s="10">
        <f>+HLOOKUP(VLOOKUP($B513,$AD$3:$AE$12,2,0),Participacion1!$D$4:$M$101,base_mayorista!$A513,0)</f>
        <v>2.5165234553909945</v>
      </c>
      <c r="P513" s="1"/>
      <c r="Q513" s="10"/>
      <c r="R513" s="10"/>
      <c r="S513" s="10"/>
      <c r="T513" s="14"/>
      <c r="U513" s="38"/>
      <c r="V513" s="38"/>
      <c r="W513" s="38"/>
      <c r="X513" s="38"/>
      <c r="Y513" s="38"/>
      <c r="Z513" s="11"/>
      <c r="AB513" s="38"/>
      <c r="AG513" s="35"/>
    </row>
    <row r="514" spans="1:33" ht="16.5" x14ac:dyDescent="0.3">
      <c r="A514">
        <f t="shared" si="7"/>
        <v>28</v>
      </c>
      <c r="B514">
        <v>6</v>
      </c>
      <c r="C514">
        <v>27</v>
      </c>
      <c r="D514" s="3">
        <v>41698</v>
      </c>
      <c r="E514" s="33">
        <v>14</v>
      </c>
      <c r="F514">
        <v>2</v>
      </c>
      <c r="G514" s="10">
        <f>+HLOOKUP(VLOOKUP($B514,$AD$3:$AE$12,2,0),costos_sf!$D$2:$AZ$99,base_mayorista!$A514,0)</f>
        <v>370574425.28781736</v>
      </c>
      <c r="H514" s="10">
        <f>+HLOOKUP(VLOOKUP($B514,$AD$3:$AE$12,2,0),creditos_sf!$D$2:$AY$99,base_mayorista!$A514,0)</f>
        <v>1411127966.7197185</v>
      </c>
      <c r="I514" s="10">
        <f>+HLOOKUP(VLOOKUP($B514,$AD$3:$AE$12,2,0),creditos_sf!$D$103:$AY$200,base_mayorista!$A514,0)</f>
        <v>1043960693.7097102</v>
      </c>
      <c r="J514" s="10">
        <f>+HLOOKUP(VLOOKUP($B514,$AD$3:$AE$12,2,0),Costo_fondeo!$D$3:$AY$100,base_mayorista!$A514,0)</f>
        <v>1.1940756093936917</v>
      </c>
      <c r="K514" s="10">
        <f>+HLOOKUP(VLOOKUP($B514,$AD$3:$AE$12,2,0),Costo_provisiones!$D$3:$AY$100,base_mayorista!$A514,0)</f>
        <v>2.2801175971604843</v>
      </c>
      <c r="L514" s="10">
        <f>+HLOOKUP(VLOOKUP($B514,$AD$3:$AE$12,2,0),Morosidad_control!$D$4:$AY$101,base_mayorista!$A514,0)</f>
        <v>1.98151278140966</v>
      </c>
      <c r="M514" s="10">
        <f ca="1">+OFFSET(Capital_2!$D$2,base_mayorista!A514,0)</f>
        <v>3.3651511548182853</v>
      </c>
      <c r="N514" s="10">
        <f>+HLOOKUP(VLOOKUP($B514,$AD$3:$AE$12,2,0),costo_laboral!$E$2:$AZ$99,base_mayorista!$A514,0)</f>
        <v>9.842271658990029</v>
      </c>
      <c r="O514" s="10">
        <f>+HLOOKUP(VLOOKUP($B514,$AD$3:$AE$12,2,0),Participacion1!$D$4:$M$101,base_mayorista!$A514,0)</f>
        <v>2.6627274461927497</v>
      </c>
      <c r="P514" s="1"/>
      <c r="Q514" s="10"/>
      <c r="R514" s="10"/>
      <c r="S514" s="10"/>
      <c r="T514" s="14"/>
      <c r="U514" s="38"/>
      <c r="V514" s="38"/>
      <c r="W514" s="38"/>
      <c r="X514" s="38"/>
      <c r="Y514" s="38"/>
      <c r="Z514" s="11"/>
      <c r="AB514" s="38"/>
      <c r="AG514" s="35"/>
    </row>
    <row r="515" spans="1:33" ht="16.5" x14ac:dyDescent="0.3">
      <c r="A515">
        <f t="shared" si="7"/>
        <v>29</v>
      </c>
      <c r="B515">
        <v>6</v>
      </c>
      <c r="C515">
        <v>28</v>
      </c>
      <c r="D515" s="3">
        <v>41729</v>
      </c>
      <c r="E515" s="33">
        <v>14</v>
      </c>
      <c r="F515">
        <v>2</v>
      </c>
      <c r="G515" s="10">
        <f>+HLOOKUP(VLOOKUP($B515,$AD$3:$AE$12,2,0),costos_sf!$D$2:$AZ$99,base_mayorista!$A515,0)</f>
        <v>390058152.40414172</v>
      </c>
      <c r="H515" s="10">
        <f>+HLOOKUP(VLOOKUP($B515,$AD$3:$AE$12,2,0),creditos_sf!$D$2:$AY$99,base_mayorista!$A515,0)</f>
        <v>1378785224.9815559</v>
      </c>
      <c r="I515" s="10">
        <f>+HLOOKUP(VLOOKUP($B515,$AD$3:$AE$12,2,0),creditos_sf!$D$103:$AY$200,base_mayorista!$A515,0)</f>
        <v>995206612.43531406</v>
      </c>
      <c r="J515" s="10">
        <f>+HLOOKUP(VLOOKUP($B515,$AD$3:$AE$12,2,0),Costo_fondeo!$D$3:$AY$100,base_mayorista!$A515,0)</f>
        <v>1.1460607584872986</v>
      </c>
      <c r="K515" s="10">
        <f>+HLOOKUP(VLOOKUP($B515,$AD$3:$AE$12,2,0),Costo_provisiones!$D$3:$AY$100,base_mayorista!$A515,0)</f>
        <v>1.9309216253148904</v>
      </c>
      <c r="L515" s="10">
        <f>+HLOOKUP(VLOOKUP($B515,$AD$3:$AE$12,2,0),Morosidad_control!$D$4:$AY$101,base_mayorista!$A515,0)</f>
        <v>2.0725967965513181</v>
      </c>
      <c r="M515" s="10">
        <f ca="1">+OFFSET(Capital_2!$D$2,base_mayorista!A515,0)</f>
        <v>3.2958556767962262</v>
      </c>
      <c r="N515" s="10">
        <f>+HLOOKUP(VLOOKUP($B515,$AD$3:$AE$12,2,0),costo_laboral!$E$2:$AZ$99,base_mayorista!$A515,0)</f>
        <v>10.241129150234958</v>
      </c>
      <c r="O515" s="10">
        <f>+HLOOKUP(VLOOKUP($B515,$AD$3:$AE$12,2,0),Participacion1!$D$4:$M$101,base_mayorista!$A515,0)</f>
        <v>2.6409579008882038</v>
      </c>
      <c r="P515" s="1"/>
      <c r="Q515" s="10"/>
      <c r="R515" s="10"/>
      <c r="S515" s="10"/>
      <c r="T515" s="14"/>
      <c r="U515" s="38"/>
      <c r="V515" s="38"/>
      <c r="W515" s="38"/>
      <c r="X515" s="38"/>
      <c r="Y515" s="38"/>
      <c r="Z515" s="11"/>
      <c r="AB515" s="38"/>
      <c r="AG515" s="35"/>
    </row>
    <row r="516" spans="1:33" ht="16.5" x14ac:dyDescent="0.3">
      <c r="A516">
        <f t="shared" ref="A516:A579" si="8">+C516+1</f>
        <v>30</v>
      </c>
      <c r="B516">
        <v>6</v>
      </c>
      <c r="C516">
        <v>29</v>
      </c>
      <c r="D516" s="3">
        <v>41759</v>
      </c>
      <c r="E516" s="33">
        <v>14</v>
      </c>
      <c r="F516">
        <v>2</v>
      </c>
      <c r="G516" s="10">
        <f>+HLOOKUP(VLOOKUP($B516,$AD$3:$AE$12,2,0),costos_sf!$D$2:$AZ$99,base_mayorista!$A516,0)</f>
        <v>388665220.83529264</v>
      </c>
      <c r="H516" s="10">
        <f>+HLOOKUP(VLOOKUP($B516,$AD$3:$AE$12,2,0),creditos_sf!$D$2:$AY$99,base_mayorista!$A516,0)</f>
        <v>1445378235.7593534</v>
      </c>
      <c r="I516" s="10">
        <f>+HLOOKUP(VLOOKUP($B516,$AD$3:$AE$12,2,0),creditos_sf!$D$103:$AY$200,base_mayorista!$A516,0)</f>
        <v>934614848.02921283</v>
      </c>
      <c r="J516" s="10">
        <f>+HLOOKUP(VLOOKUP($B516,$AD$3:$AE$12,2,0),Costo_fondeo!$D$3:$AY$100,base_mayorista!$A516,0)</f>
        <v>1.117334306538373</v>
      </c>
      <c r="K516" s="10">
        <f>+HLOOKUP(VLOOKUP($B516,$AD$3:$AE$12,2,0),Costo_provisiones!$D$3:$AY$100,base_mayorista!$A516,0)</f>
        <v>2.0949226642292498</v>
      </c>
      <c r="L516" s="10">
        <f>+HLOOKUP(VLOOKUP($B516,$AD$3:$AE$12,2,0),Morosidad_control!$D$4:$AY$101,base_mayorista!$A516,0)</f>
        <v>2.0714105037396733</v>
      </c>
      <c r="M516" s="10">
        <f ca="1">+OFFSET(Capital_2!$D$2,base_mayorista!A516,0)</f>
        <v>3.2437779376973728</v>
      </c>
      <c r="N516" s="10">
        <f>+HLOOKUP(VLOOKUP($B516,$AD$3:$AE$12,2,0),costo_laboral!$E$2:$AZ$99,base_mayorista!$A516,0)</f>
        <v>10.14848260368068</v>
      </c>
      <c r="O516" s="10">
        <f>+HLOOKUP(VLOOKUP($B516,$AD$3:$AE$12,2,0),Participacion1!$D$4:$M$101,base_mayorista!$A516,0)</f>
        <v>2.6829704329966351</v>
      </c>
      <c r="P516" s="1"/>
      <c r="Q516" s="10"/>
      <c r="R516" s="10"/>
      <c r="S516" s="10"/>
      <c r="T516" s="14"/>
      <c r="U516" s="38"/>
      <c r="V516" s="38"/>
      <c r="W516" s="38"/>
      <c r="X516" s="38"/>
      <c r="Y516" s="38"/>
      <c r="Z516" s="11"/>
      <c r="AB516" s="38"/>
      <c r="AG516" s="35"/>
    </row>
    <row r="517" spans="1:33" ht="16.5" x14ac:dyDescent="0.3">
      <c r="A517">
        <f t="shared" si="8"/>
        <v>31</v>
      </c>
      <c r="B517">
        <v>6</v>
      </c>
      <c r="C517">
        <v>30</v>
      </c>
      <c r="D517" s="3">
        <v>41790</v>
      </c>
      <c r="E517" s="33">
        <v>14</v>
      </c>
      <c r="F517">
        <v>2</v>
      </c>
      <c r="G517" s="10">
        <f>+HLOOKUP(VLOOKUP($B517,$AD$3:$AE$12,2,0),costos_sf!$D$2:$AZ$99,base_mayorista!$A517,0)</f>
        <v>392370505.0194059</v>
      </c>
      <c r="H517" s="10">
        <f>+HLOOKUP(VLOOKUP($B517,$AD$3:$AE$12,2,0),creditos_sf!$D$2:$AY$99,base_mayorista!$A517,0)</f>
        <v>1378555634.053838</v>
      </c>
      <c r="I517" s="10">
        <f>+HLOOKUP(VLOOKUP($B517,$AD$3:$AE$12,2,0),creditos_sf!$D$103:$AY$200,base_mayorista!$A517,0)</f>
        <v>928594774.23211741</v>
      </c>
      <c r="J517" s="10">
        <f>+HLOOKUP(VLOOKUP($B517,$AD$3:$AE$12,2,0),Costo_fondeo!$D$3:$AY$100,base_mayorista!$A517,0)</f>
        <v>1.0681072415981139</v>
      </c>
      <c r="K517" s="10">
        <f>+HLOOKUP(VLOOKUP($B517,$AD$3:$AE$12,2,0),Costo_provisiones!$D$3:$AY$100,base_mayorista!$A517,0)</f>
        <v>2.1191871719559918</v>
      </c>
      <c r="L517" s="10">
        <f>+HLOOKUP(VLOOKUP($B517,$AD$3:$AE$12,2,0),Morosidad_control!$D$4:$AY$101,base_mayorista!$A517,0)</f>
        <v>2.1462778607353772</v>
      </c>
      <c r="M517" s="10">
        <f ca="1">+OFFSET(Capital_2!$D$2,base_mayorista!A517,0)</f>
        <v>3.2095324879825831</v>
      </c>
      <c r="N517" s="10">
        <f>+HLOOKUP(VLOOKUP($B517,$AD$3:$AE$12,2,0),costo_laboral!$E$2:$AZ$99,base_mayorista!$A517,0)</f>
        <v>10.532706725302386</v>
      </c>
      <c r="O517" s="10">
        <f>+HLOOKUP(VLOOKUP($B517,$AD$3:$AE$12,2,0),Participacion1!$D$4:$M$101,base_mayorista!$A517,0)</f>
        <v>2.5492651674120101</v>
      </c>
      <c r="P517" s="1"/>
      <c r="Q517" s="10"/>
      <c r="R517" s="10"/>
      <c r="S517" s="10"/>
      <c r="T517" s="14"/>
      <c r="U517" s="38"/>
      <c r="V517" s="38"/>
      <c r="W517" s="38"/>
      <c r="X517" s="38"/>
      <c r="Y517" s="38"/>
      <c r="Z517" s="11"/>
      <c r="AB517" s="38"/>
      <c r="AG517" s="35"/>
    </row>
    <row r="518" spans="1:33" ht="16.5" x14ac:dyDescent="0.3">
      <c r="A518">
        <f t="shared" si="8"/>
        <v>32</v>
      </c>
      <c r="B518">
        <v>6</v>
      </c>
      <c r="C518">
        <v>31</v>
      </c>
      <c r="D518" s="3">
        <v>41820</v>
      </c>
      <c r="E518" s="33">
        <v>14</v>
      </c>
      <c r="F518">
        <v>2</v>
      </c>
      <c r="G518" s="10">
        <f>+HLOOKUP(VLOOKUP($B518,$AD$3:$AE$12,2,0),costos_sf!$D$2:$AZ$99,base_mayorista!$A518,0)</f>
        <v>358492074.0632624</v>
      </c>
      <c r="H518" s="10">
        <f>+HLOOKUP(VLOOKUP($B518,$AD$3:$AE$12,2,0),creditos_sf!$D$2:$AY$99,base_mayorista!$A518,0)</f>
        <v>1417358284.2881794</v>
      </c>
      <c r="I518" s="10">
        <f>+HLOOKUP(VLOOKUP($B518,$AD$3:$AE$12,2,0),creditos_sf!$D$103:$AY$200,base_mayorista!$A518,0)</f>
        <v>944005675.24167228</v>
      </c>
      <c r="J518" s="10">
        <f>+HLOOKUP(VLOOKUP($B518,$AD$3:$AE$12,2,0),Costo_fondeo!$D$3:$AY$100,base_mayorista!$A518,0)</f>
        <v>1.0417232885477332</v>
      </c>
      <c r="K518" s="10">
        <f>+HLOOKUP(VLOOKUP($B518,$AD$3:$AE$12,2,0),Costo_provisiones!$D$3:$AY$100,base_mayorista!$A518,0)</f>
        <v>2.0853776057143438</v>
      </c>
      <c r="L518" s="10">
        <f>+HLOOKUP(VLOOKUP($B518,$AD$3:$AE$12,2,0),Morosidad_control!$D$4:$AY$101,base_mayorista!$A518,0)</f>
        <v>2.124055127731681</v>
      </c>
      <c r="M518" s="10">
        <f ca="1">+OFFSET(Capital_2!$D$2,base_mayorista!A518,0)</f>
        <v>3.1850428382831848</v>
      </c>
      <c r="N518" s="10">
        <f>+HLOOKUP(VLOOKUP($B518,$AD$3:$AE$12,2,0),costo_laboral!$E$2:$AZ$99,base_mayorista!$A518,0)</f>
        <v>10.010371753007332</v>
      </c>
      <c r="O518" s="10">
        <f>+HLOOKUP(VLOOKUP($B518,$AD$3:$AE$12,2,0),Participacion1!$D$4:$M$101,base_mayorista!$A518,0)</f>
        <v>2.6962222622474226</v>
      </c>
      <c r="P518" s="1"/>
      <c r="Q518" s="10"/>
      <c r="R518" s="10"/>
      <c r="S518" s="10"/>
      <c r="T518" s="14"/>
      <c r="U518" s="38"/>
      <c r="V518" s="38"/>
      <c r="W518" s="38"/>
      <c r="X518" s="38"/>
      <c r="Y518" s="38"/>
      <c r="Z518" s="11"/>
      <c r="AB518" s="38"/>
      <c r="AG518" s="35"/>
    </row>
    <row r="519" spans="1:33" ht="16.5" x14ac:dyDescent="0.3">
      <c r="A519">
        <f t="shared" si="8"/>
        <v>33</v>
      </c>
      <c r="B519">
        <v>6</v>
      </c>
      <c r="C519">
        <v>32</v>
      </c>
      <c r="D519" s="3">
        <v>41851</v>
      </c>
      <c r="E519" s="33">
        <v>14</v>
      </c>
      <c r="F519">
        <v>2</v>
      </c>
      <c r="G519" s="10">
        <f>+HLOOKUP(VLOOKUP($B519,$AD$3:$AE$12,2,0),costos_sf!$D$2:$AZ$99,base_mayorista!$A519,0)</f>
        <v>338079528.57575321</v>
      </c>
      <c r="H519" s="10">
        <f>+HLOOKUP(VLOOKUP($B519,$AD$3:$AE$12,2,0),creditos_sf!$D$2:$AY$99,base_mayorista!$A519,0)</f>
        <v>1446273659.077565</v>
      </c>
      <c r="I519" s="10">
        <f>+HLOOKUP(VLOOKUP($B519,$AD$3:$AE$12,2,0),creditos_sf!$D$103:$AY$200,base_mayorista!$A519,0)</f>
        <v>920892947.3000387</v>
      </c>
      <c r="J519" s="10">
        <f>+HLOOKUP(VLOOKUP($B519,$AD$3:$AE$12,2,0),Costo_fondeo!$D$3:$AY$100,base_mayorista!$A519,0)</f>
        <v>1.0411130895439369</v>
      </c>
      <c r="K519" s="10">
        <f>+HLOOKUP(VLOOKUP($B519,$AD$3:$AE$12,2,0),Costo_provisiones!$D$3:$AY$100,base_mayorista!$A519,0)</f>
        <v>1.9738982729425245</v>
      </c>
      <c r="L519" s="10">
        <f>+HLOOKUP(VLOOKUP($B519,$AD$3:$AE$12,2,0),Morosidad_control!$D$4:$AY$101,base_mayorista!$A519,0)</f>
        <v>2.1631094320852293</v>
      </c>
      <c r="M519" s="10">
        <f ca="1">+OFFSET(Capital_2!$D$2,base_mayorista!A519,0)</f>
        <v>3.1704105350092515</v>
      </c>
      <c r="N519" s="10">
        <f>+HLOOKUP(VLOOKUP($B519,$AD$3:$AE$12,2,0),costo_laboral!$E$2:$AZ$99,base_mayorista!$A519,0)</f>
        <v>10.016650318544567</v>
      </c>
      <c r="O519" s="10">
        <f>+HLOOKUP(VLOOKUP($B519,$AD$3:$AE$12,2,0),Participacion1!$D$4:$M$101,base_mayorista!$A519,0)</f>
        <v>2.5665416239763172</v>
      </c>
      <c r="P519" s="1"/>
      <c r="Q519" s="10"/>
      <c r="R519" s="10"/>
      <c r="S519" s="10"/>
      <c r="T519" s="14"/>
      <c r="U519" s="38"/>
      <c r="V519" s="38"/>
      <c r="W519" s="38"/>
      <c r="X519" s="38"/>
      <c r="Y519" s="38"/>
      <c r="Z519" s="11"/>
      <c r="AB519" s="38"/>
      <c r="AG519" s="35"/>
    </row>
    <row r="520" spans="1:33" ht="16.5" x14ac:dyDescent="0.3">
      <c r="A520">
        <f t="shared" si="8"/>
        <v>34</v>
      </c>
      <c r="B520">
        <v>6</v>
      </c>
      <c r="C520">
        <v>33</v>
      </c>
      <c r="D520" s="3">
        <v>41882</v>
      </c>
      <c r="E520" s="33">
        <v>14</v>
      </c>
      <c r="F520">
        <v>2</v>
      </c>
      <c r="G520" s="10">
        <f>+HLOOKUP(VLOOKUP($B520,$AD$3:$AE$12,2,0),costos_sf!$D$2:$AZ$99,base_mayorista!$A520,0)</f>
        <v>352946374.09739822</v>
      </c>
      <c r="H520" s="10">
        <f>+HLOOKUP(VLOOKUP($B520,$AD$3:$AE$12,2,0),creditos_sf!$D$2:$AY$99,base_mayorista!$A520,0)</f>
        <v>1431916906.7176933</v>
      </c>
      <c r="I520" s="10">
        <f>+HLOOKUP(VLOOKUP($B520,$AD$3:$AE$12,2,0),creditos_sf!$D$103:$AY$200,base_mayorista!$A520,0)</f>
        <v>922642574.03249049</v>
      </c>
      <c r="J520" s="10">
        <f>+HLOOKUP(VLOOKUP($B520,$AD$3:$AE$12,2,0),Costo_fondeo!$D$3:$AY$100,base_mayorista!$A520,0)</f>
        <v>1.0013202923243389</v>
      </c>
      <c r="K520" s="10">
        <f>+HLOOKUP(VLOOKUP($B520,$AD$3:$AE$12,2,0),Costo_provisiones!$D$3:$AY$100,base_mayorista!$A520,0)</f>
        <v>1.9180139508402356</v>
      </c>
      <c r="L520" s="10">
        <f>+HLOOKUP(VLOOKUP($B520,$AD$3:$AE$12,2,0),Morosidad_control!$D$4:$AY$101,base_mayorista!$A520,0)</f>
        <v>2.1923126829793116</v>
      </c>
      <c r="M520" s="10">
        <f ca="1">+OFFSET(Capital_2!$D$2,base_mayorista!A520,0)</f>
        <v>3.1468414088192862</v>
      </c>
      <c r="N520" s="10">
        <f>+HLOOKUP(VLOOKUP($B520,$AD$3:$AE$12,2,0),costo_laboral!$E$2:$AZ$99,base_mayorista!$A520,0)</f>
        <v>9.9530456911183975</v>
      </c>
      <c r="O520" s="10">
        <f>+HLOOKUP(VLOOKUP($B520,$AD$3:$AE$12,2,0),Participacion1!$D$4:$M$101,base_mayorista!$A520,0)</f>
        <v>2.5320105217658555</v>
      </c>
      <c r="P520" s="1"/>
      <c r="Q520" s="10"/>
      <c r="R520" s="10"/>
      <c r="S520" s="10"/>
      <c r="T520" s="14"/>
      <c r="U520" s="38"/>
      <c r="V520" s="38"/>
      <c r="W520" s="38"/>
      <c r="X520" s="38"/>
      <c r="Y520" s="38"/>
      <c r="Z520" s="11"/>
      <c r="AB520" s="38"/>
      <c r="AG520" s="35"/>
    </row>
    <row r="521" spans="1:33" ht="16.5" x14ac:dyDescent="0.3">
      <c r="A521">
        <f t="shared" si="8"/>
        <v>35</v>
      </c>
      <c r="B521">
        <v>6</v>
      </c>
      <c r="C521">
        <v>34</v>
      </c>
      <c r="D521" s="3">
        <v>41912</v>
      </c>
      <c r="E521" s="33">
        <v>14</v>
      </c>
      <c r="F521">
        <v>2</v>
      </c>
      <c r="G521" s="10">
        <f>+HLOOKUP(VLOOKUP($B521,$AD$3:$AE$12,2,0),costos_sf!$D$2:$AZ$99,base_mayorista!$A521,0)</f>
        <v>371985871.34954178</v>
      </c>
      <c r="H521" s="10">
        <f>+HLOOKUP(VLOOKUP($B521,$AD$3:$AE$12,2,0),creditos_sf!$D$2:$AY$99,base_mayorista!$A521,0)</f>
        <v>1424330240.5613112</v>
      </c>
      <c r="I521" s="10">
        <f>+HLOOKUP(VLOOKUP($B521,$AD$3:$AE$12,2,0),creditos_sf!$D$103:$AY$200,base_mayorista!$A521,0)</f>
        <v>926873479.27056086</v>
      </c>
      <c r="J521" s="10">
        <f>+HLOOKUP(VLOOKUP($B521,$AD$3:$AE$12,2,0),Costo_fondeo!$D$3:$AY$100,base_mayorista!$A521,0)</f>
        <v>0.98061732853480066</v>
      </c>
      <c r="K521" s="10">
        <f>+HLOOKUP(VLOOKUP($B521,$AD$3:$AE$12,2,0),Costo_provisiones!$D$3:$AY$100,base_mayorista!$A521,0)</f>
        <v>1.8714543748484129</v>
      </c>
      <c r="L521" s="10">
        <f>+HLOOKUP(VLOOKUP($B521,$AD$3:$AE$12,2,0),Morosidad_control!$D$4:$AY$101,base_mayorista!$A521,0)</f>
        <v>2.206234630963031</v>
      </c>
      <c r="M521" s="10">
        <f ca="1">+OFFSET(Capital_2!$D$2,base_mayorista!A521,0)</f>
        <v>3.1301745437504462</v>
      </c>
      <c r="N521" s="10">
        <f>+HLOOKUP(VLOOKUP($B521,$AD$3:$AE$12,2,0),costo_laboral!$E$2:$AZ$99,base_mayorista!$A521,0)</f>
        <v>10.131221494643853</v>
      </c>
      <c r="O521" s="10">
        <f>+HLOOKUP(VLOOKUP($B521,$AD$3:$AE$12,2,0),Participacion1!$D$4:$M$101,base_mayorista!$A521,0)</f>
        <v>2.4709246013710331</v>
      </c>
      <c r="P521" s="1"/>
      <c r="Q521" s="10"/>
      <c r="R521" s="10"/>
      <c r="S521" s="10"/>
      <c r="T521" s="14"/>
      <c r="U521" s="38"/>
      <c r="V521" s="38"/>
      <c r="W521" s="38"/>
      <c r="X521" s="38"/>
      <c r="Y521" s="38"/>
      <c r="Z521" s="11"/>
      <c r="AB521" s="38"/>
      <c r="AG521" s="35"/>
    </row>
    <row r="522" spans="1:33" ht="16.5" x14ac:dyDescent="0.3">
      <c r="A522">
        <f t="shared" si="8"/>
        <v>36</v>
      </c>
      <c r="B522">
        <v>6</v>
      </c>
      <c r="C522">
        <v>35</v>
      </c>
      <c r="D522" s="3">
        <v>41943</v>
      </c>
      <c r="E522" s="33">
        <v>14</v>
      </c>
      <c r="F522">
        <v>2</v>
      </c>
      <c r="G522" s="10">
        <f>+HLOOKUP(VLOOKUP($B522,$AD$3:$AE$12,2,0),costos_sf!$D$2:$AZ$99,base_mayorista!$A522,0)</f>
        <v>389881817.79502833</v>
      </c>
      <c r="H522" s="10">
        <f>+HLOOKUP(VLOOKUP($B522,$AD$3:$AE$12,2,0),creditos_sf!$D$2:$AY$99,base_mayorista!$A522,0)</f>
        <v>1526381339.3505626</v>
      </c>
      <c r="I522" s="10">
        <f>+HLOOKUP(VLOOKUP($B522,$AD$3:$AE$12,2,0),creditos_sf!$D$103:$AY$200,base_mayorista!$A522,0)</f>
        <v>950623585.93039572</v>
      </c>
      <c r="J522" s="10">
        <f>+HLOOKUP(VLOOKUP($B522,$AD$3:$AE$12,2,0),Costo_fondeo!$D$3:$AY$100,base_mayorista!$A522,0)</f>
        <v>0.95385863965798734</v>
      </c>
      <c r="K522" s="10">
        <f>+HLOOKUP(VLOOKUP($B522,$AD$3:$AE$12,2,0),Costo_provisiones!$D$3:$AY$100,base_mayorista!$A522,0)</f>
        <v>1.8901207433323033</v>
      </c>
      <c r="L522" s="10">
        <f>+HLOOKUP(VLOOKUP($B522,$AD$3:$AE$12,2,0),Morosidad_control!$D$4:$AY$101,base_mayorista!$A522,0)</f>
        <v>2.1015221096005878</v>
      </c>
      <c r="M522" s="10">
        <f ca="1">+OFFSET(Capital_2!$D$2,base_mayorista!A522,0)</f>
        <v>3.1052199516205063</v>
      </c>
      <c r="N522" s="10">
        <f>+HLOOKUP(VLOOKUP($B522,$AD$3:$AE$12,2,0),costo_laboral!$E$2:$AZ$99,base_mayorista!$A522,0)</f>
        <v>9.6191592428927883</v>
      </c>
      <c r="O522" s="10">
        <f>+HLOOKUP(VLOOKUP($B522,$AD$3:$AE$12,2,0),Participacion1!$D$4:$M$101,base_mayorista!$A522,0)</f>
        <v>2.6017168168407006</v>
      </c>
      <c r="P522" s="1"/>
      <c r="Q522" s="10"/>
      <c r="R522" s="10"/>
      <c r="S522" s="10"/>
      <c r="T522" s="14"/>
      <c r="U522" s="38"/>
      <c r="V522" s="38"/>
      <c r="W522" s="38"/>
      <c r="X522" s="38"/>
      <c r="Y522" s="38"/>
      <c r="Z522" s="11"/>
      <c r="AB522" s="38"/>
      <c r="AG522" s="35"/>
    </row>
    <row r="523" spans="1:33" ht="16.5" x14ac:dyDescent="0.3">
      <c r="A523">
        <f t="shared" si="8"/>
        <v>37</v>
      </c>
      <c r="B523">
        <v>6</v>
      </c>
      <c r="C523">
        <v>36</v>
      </c>
      <c r="D523" s="3">
        <v>41973</v>
      </c>
      <c r="E523" s="33">
        <v>14</v>
      </c>
      <c r="F523">
        <v>2</v>
      </c>
      <c r="G523" s="10">
        <f>+HLOOKUP(VLOOKUP($B523,$AD$3:$AE$12,2,0),costos_sf!$D$2:$AZ$99,base_mayorista!$A523,0)</f>
        <v>376609540.33549982</v>
      </c>
      <c r="H523" s="10">
        <f>+HLOOKUP(VLOOKUP($B523,$AD$3:$AE$12,2,0),creditos_sf!$D$2:$AY$99,base_mayorista!$A523,0)</f>
        <v>1590507676.6189733</v>
      </c>
      <c r="I523" s="10">
        <f>+HLOOKUP(VLOOKUP($B523,$AD$3:$AE$12,2,0),creditos_sf!$D$103:$AY$200,base_mayorista!$A523,0)</f>
        <v>1008395024.1002383</v>
      </c>
      <c r="J523" s="10">
        <f>+HLOOKUP(VLOOKUP($B523,$AD$3:$AE$12,2,0),Costo_fondeo!$D$3:$AY$100,base_mayorista!$A523,0)</f>
        <v>0.95636584995721574</v>
      </c>
      <c r="K523" s="10">
        <f>+HLOOKUP(VLOOKUP($B523,$AD$3:$AE$12,2,0),Costo_provisiones!$D$3:$AY$100,base_mayorista!$A523,0)</f>
        <v>1.8353760593479578</v>
      </c>
      <c r="L523" s="10">
        <f>+HLOOKUP(VLOOKUP($B523,$AD$3:$AE$12,2,0),Morosidad_control!$D$4:$AY$101,base_mayorista!$A523,0)</f>
        <v>1.9741057704219915</v>
      </c>
      <c r="M523" s="10">
        <f ca="1">+OFFSET(Capital_2!$D$2,base_mayorista!A523,0)</f>
        <v>3.0886044861742721</v>
      </c>
      <c r="N523" s="10">
        <f>+HLOOKUP(VLOOKUP($B523,$AD$3:$AE$12,2,0),costo_laboral!$E$2:$AZ$99,base_mayorista!$A523,0)</f>
        <v>9.1901589585172161</v>
      </c>
      <c r="O523" s="10">
        <f>+HLOOKUP(VLOOKUP($B523,$AD$3:$AE$12,2,0),Participacion1!$D$4:$M$101,base_mayorista!$A523,0)</f>
        <v>2.6962459501452587</v>
      </c>
      <c r="P523" s="1"/>
      <c r="Q523" s="10"/>
      <c r="R523" s="10"/>
      <c r="S523" s="10"/>
      <c r="T523" s="14"/>
      <c r="U523" s="38"/>
      <c r="V523" s="38"/>
      <c r="W523" s="38"/>
      <c r="X523" s="38"/>
      <c r="Y523" s="38"/>
      <c r="Z523" s="11"/>
      <c r="AB523" s="38"/>
      <c r="AG523" s="35"/>
    </row>
    <row r="524" spans="1:33" ht="16.5" x14ac:dyDescent="0.3">
      <c r="A524">
        <f t="shared" si="8"/>
        <v>38</v>
      </c>
      <c r="B524">
        <v>6</v>
      </c>
      <c r="C524">
        <v>37</v>
      </c>
      <c r="D524" s="3">
        <v>42004</v>
      </c>
      <c r="E524" s="33">
        <v>14</v>
      </c>
      <c r="F524">
        <v>2</v>
      </c>
      <c r="G524" s="10">
        <f>+HLOOKUP(VLOOKUP($B524,$AD$3:$AE$12,2,0),costos_sf!$D$2:$AZ$99,base_mayorista!$A524,0)</f>
        <v>411948517.30713493</v>
      </c>
      <c r="H524" s="10">
        <f>+HLOOKUP(VLOOKUP($B524,$AD$3:$AE$12,2,0),creditos_sf!$D$2:$AY$99,base_mayorista!$A524,0)</f>
        <v>1513827528.0876045</v>
      </c>
      <c r="I524" s="10">
        <f>+HLOOKUP(VLOOKUP($B524,$AD$3:$AE$12,2,0),creditos_sf!$D$103:$AY$200,base_mayorista!$A524,0)</f>
        <v>1073809848.1320457</v>
      </c>
      <c r="J524" s="10">
        <f>+HLOOKUP(VLOOKUP($B524,$AD$3:$AE$12,2,0),Costo_fondeo!$D$3:$AY$100,base_mayorista!$A524,0)</f>
        <v>0.99034988536630053</v>
      </c>
      <c r="K524" s="10">
        <f>+HLOOKUP(VLOOKUP($B524,$AD$3:$AE$12,2,0),Costo_provisiones!$D$3:$AY$100,base_mayorista!$A524,0)</f>
        <v>1.3900358413596869</v>
      </c>
      <c r="L524" s="10">
        <f>+HLOOKUP(VLOOKUP($B524,$AD$3:$AE$12,2,0),Morosidad_control!$D$4:$AY$101,base_mayorista!$A524,0)</f>
        <v>2.0978763797750757</v>
      </c>
      <c r="M524" s="10">
        <f ca="1">+OFFSET(Capital_2!$D$2,base_mayorista!A524,0)</f>
        <v>3.0772625191593428</v>
      </c>
      <c r="N524" s="10">
        <f>+HLOOKUP(VLOOKUP($B524,$AD$3:$AE$12,2,0),costo_laboral!$E$2:$AZ$99,base_mayorista!$A524,0)</f>
        <v>9.9077975464652113</v>
      </c>
      <c r="O524" s="10">
        <f>+HLOOKUP(VLOOKUP($B524,$AD$3:$AE$12,2,0),Participacion1!$D$4:$M$101,base_mayorista!$A524,0)</f>
        <v>2.5443561865098152</v>
      </c>
      <c r="P524" s="1"/>
      <c r="Q524" s="10"/>
      <c r="R524" s="10"/>
      <c r="S524" s="10"/>
      <c r="T524" s="14"/>
      <c r="U524" s="38"/>
      <c r="V524" s="38"/>
      <c r="W524" s="38"/>
      <c r="X524" s="38"/>
      <c r="Y524" s="38"/>
      <c r="Z524" s="11"/>
      <c r="AB524" s="38"/>
      <c r="AG524" s="35"/>
    </row>
    <row r="525" spans="1:33" ht="16.5" x14ac:dyDescent="0.3">
      <c r="A525">
        <f t="shared" si="8"/>
        <v>39</v>
      </c>
      <c r="B525">
        <v>6</v>
      </c>
      <c r="C525">
        <v>38</v>
      </c>
      <c r="D525" s="3">
        <v>42035</v>
      </c>
      <c r="E525" s="33">
        <v>15</v>
      </c>
      <c r="F525">
        <v>2</v>
      </c>
      <c r="G525" s="10">
        <f>+HLOOKUP(VLOOKUP($B525,$AD$3:$AE$12,2,0),costos_sf!$D$2:$AZ$99,base_mayorista!$A525,0)</f>
        <v>386314827.71973813</v>
      </c>
      <c r="H525" s="10">
        <f>+HLOOKUP(VLOOKUP($B525,$AD$3:$AE$12,2,0),creditos_sf!$D$2:$AY$99,base_mayorista!$A525,0)</f>
        <v>1381162615.4404199</v>
      </c>
      <c r="I525" s="10">
        <f>+HLOOKUP(VLOOKUP($B525,$AD$3:$AE$12,2,0),creditos_sf!$D$103:$AY$200,base_mayorista!$A525,0)</f>
        <v>1090722944.5155013</v>
      </c>
      <c r="J525" s="10">
        <f>+HLOOKUP(VLOOKUP($B525,$AD$3:$AE$12,2,0),Costo_fondeo!$D$3:$AY$100,base_mayorista!$A525,0)</f>
        <v>0.9989114767742342</v>
      </c>
      <c r="K525" s="10">
        <f>+HLOOKUP(VLOOKUP($B525,$AD$3:$AE$12,2,0),Costo_provisiones!$D$3:$AY$100,base_mayorista!$A525,0)</f>
        <v>1.1952270326247134</v>
      </c>
      <c r="L525" s="10">
        <f>+HLOOKUP(VLOOKUP($B525,$AD$3:$AE$12,2,0),Morosidad_control!$D$4:$AY$101,base_mayorista!$A525,0)</f>
        <v>2.25143212987546</v>
      </c>
      <c r="M525" s="10">
        <f ca="1">+OFFSET(Capital_2!$D$2,base_mayorista!A525,0)</f>
        <v>3.0663026726799725</v>
      </c>
      <c r="N525" s="10">
        <f>+HLOOKUP(VLOOKUP($B525,$AD$3:$AE$12,2,0),costo_laboral!$E$2:$AZ$99,base_mayorista!$A525,0)</f>
        <v>10.387776381087292</v>
      </c>
      <c r="O525" s="10">
        <f>+HLOOKUP(VLOOKUP($B525,$AD$3:$AE$12,2,0),Participacion1!$D$4:$M$101,base_mayorista!$A525,0)</f>
        <v>2.2683702135352224</v>
      </c>
      <c r="P525" s="1"/>
      <c r="Q525" s="10"/>
      <c r="R525" s="10"/>
      <c r="S525" s="10"/>
      <c r="T525" s="14"/>
      <c r="U525" s="38"/>
      <c r="V525" s="38"/>
      <c r="W525" s="38"/>
      <c r="X525" s="38"/>
      <c r="Y525" s="38"/>
      <c r="Z525" s="11"/>
      <c r="AB525" s="38"/>
      <c r="AG525" s="35"/>
    </row>
    <row r="526" spans="1:33" ht="16.5" x14ac:dyDescent="0.3">
      <c r="A526">
        <f t="shared" si="8"/>
        <v>40</v>
      </c>
      <c r="B526">
        <v>6</v>
      </c>
      <c r="C526">
        <v>39</v>
      </c>
      <c r="D526" s="3">
        <v>42063</v>
      </c>
      <c r="E526" s="33">
        <v>15</v>
      </c>
      <c r="F526">
        <v>2</v>
      </c>
      <c r="G526" s="10">
        <f>+HLOOKUP(VLOOKUP($B526,$AD$3:$AE$12,2,0),costos_sf!$D$2:$AZ$99,base_mayorista!$A526,0)</f>
        <v>400821651.90797251</v>
      </c>
      <c r="H526" s="10">
        <f>+HLOOKUP(VLOOKUP($B526,$AD$3:$AE$12,2,0),creditos_sf!$D$2:$AY$99,base_mayorista!$A526,0)</f>
        <v>1560404361.0360782</v>
      </c>
      <c r="I526" s="10">
        <f>+HLOOKUP(VLOOKUP($B526,$AD$3:$AE$12,2,0),creditos_sf!$D$103:$AY$200,base_mayorista!$A526,0)</f>
        <v>1103439421.6092045</v>
      </c>
      <c r="J526" s="10">
        <f>+HLOOKUP(VLOOKUP($B526,$AD$3:$AE$12,2,0),Costo_fondeo!$D$3:$AY$100,base_mayorista!$A526,0)</f>
        <v>1.0156927620917735</v>
      </c>
      <c r="K526" s="10">
        <f>+HLOOKUP(VLOOKUP($B526,$AD$3:$AE$12,2,0),Costo_provisiones!$D$3:$AY$100,base_mayorista!$A526,0)</f>
        <v>0.8421578365175405</v>
      </c>
      <c r="L526" s="10">
        <f>+HLOOKUP(VLOOKUP($B526,$AD$3:$AE$12,2,0),Morosidad_control!$D$4:$AY$101,base_mayorista!$A526,0)</f>
        <v>2.1079912007354786</v>
      </c>
      <c r="M526" s="10">
        <f ca="1">+OFFSET(Capital_2!$D$2,base_mayorista!A526,0)</f>
        <v>3.049096647123327</v>
      </c>
      <c r="N526" s="10">
        <f>+HLOOKUP(VLOOKUP($B526,$AD$3:$AE$12,2,0),costo_laboral!$E$2:$AZ$99,base_mayorista!$A526,0)</f>
        <v>9.6588907566552535</v>
      </c>
      <c r="O526" s="10">
        <f>+HLOOKUP(VLOOKUP($B526,$AD$3:$AE$12,2,0),Participacion1!$D$4:$M$101,base_mayorista!$A526,0)</f>
        <v>2.5718846520589125</v>
      </c>
      <c r="P526" s="1"/>
      <c r="Q526" s="10"/>
      <c r="R526" s="10"/>
      <c r="S526" s="10"/>
      <c r="T526" s="14"/>
      <c r="U526" s="38"/>
      <c r="V526" s="38"/>
      <c r="W526" s="38"/>
      <c r="X526" s="38"/>
      <c r="Y526" s="38"/>
      <c r="Z526" s="11"/>
      <c r="AB526" s="38"/>
      <c r="AG526" s="35"/>
    </row>
    <row r="527" spans="1:33" ht="16.5" x14ac:dyDescent="0.3">
      <c r="A527">
        <f t="shared" si="8"/>
        <v>41</v>
      </c>
      <c r="B527">
        <v>6</v>
      </c>
      <c r="C527">
        <v>40</v>
      </c>
      <c r="D527" s="3">
        <v>42094</v>
      </c>
      <c r="E527" s="33">
        <v>15</v>
      </c>
      <c r="F527">
        <v>2</v>
      </c>
      <c r="G527" s="10">
        <f>+HLOOKUP(VLOOKUP($B527,$AD$3:$AE$12,2,0),costos_sf!$D$2:$AZ$99,base_mayorista!$A527,0)</f>
        <v>378897553.11953521</v>
      </c>
      <c r="H527" s="10">
        <f>+HLOOKUP(VLOOKUP($B527,$AD$3:$AE$12,2,0),creditos_sf!$D$2:$AY$99,base_mayorista!$A527,0)</f>
        <v>1746053481.0397441</v>
      </c>
      <c r="I527" s="10">
        <f>+HLOOKUP(VLOOKUP($B527,$AD$3:$AE$12,2,0),creditos_sf!$D$103:$AY$200,base_mayorista!$A527,0)</f>
        <v>1116967590.8402421</v>
      </c>
      <c r="J527" s="10">
        <f>+HLOOKUP(VLOOKUP($B527,$AD$3:$AE$12,2,0),Costo_fondeo!$D$3:$AY$100,base_mayorista!$A527,0)</f>
        <v>1.0425655149456889</v>
      </c>
      <c r="K527" s="10">
        <f>+HLOOKUP(VLOOKUP($B527,$AD$3:$AE$12,2,0),Costo_provisiones!$D$3:$AY$100,base_mayorista!$A527,0)</f>
        <v>1.1636811623907608</v>
      </c>
      <c r="L527" s="10">
        <f>+HLOOKUP(VLOOKUP($B527,$AD$3:$AE$12,2,0),Morosidad_control!$D$4:$AY$101,base_mayorista!$A527,0)</f>
        <v>1.9932197253113799</v>
      </c>
      <c r="M527" s="10">
        <f ca="1">+OFFSET(Capital_2!$D$2,base_mayorista!A527,0)</f>
        <v>3.0217281587138265</v>
      </c>
      <c r="N527" s="10">
        <f>+HLOOKUP(VLOOKUP($B527,$AD$3:$AE$12,2,0),costo_laboral!$E$2:$AZ$99,base_mayorista!$A527,0)</f>
        <v>8.9635343992531578</v>
      </c>
      <c r="O527" s="10">
        <f>+HLOOKUP(VLOOKUP($B527,$AD$3:$AE$12,2,0),Participacion1!$D$4:$M$101,base_mayorista!$A527,0)</f>
        <v>2.7687226014391397</v>
      </c>
      <c r="P527" s="1"/>
      <c r="Q527" s="10"/>
      <c r="R527" s="10"/>
      <c r="S527" s="10"/>
      <c r="T527" s="14"/>
      <c r="U527" s="38"/>
      <c r="V527" s="38"/>
      <c r="W527" s="38"/>
      <c r="X527" s="38"/>
      <c r="Y527" s="38"/>
      <c r="Z527" s="11"/>
      <c r="AB527" s="38"/>
      <c r="AG527" s="35"/>
    </row>
    <row r="528" spans="1:33" ht="16.5" x14ac:dyDescent="0.3">
      <c r="A528">
        <f t="shared" si="8"/>
        <v>42</v>
      </c>
      <c r="B528">
        <v>6</v>
      </c>
      <c r="C528">
        <v>41</v>
      </c>
      <c r="D528" s="3">
        <v>42124</v>
      </c>
      <c r="E528" s="33">
        <v>15</v>
      </c>
      <c r="F528">
        <v>2</v>
      </c>
      <c r="G528" s="10">
        <f>+HLOOKUP(VLOOKUP($B528,$AD$3:$AE$12,2,0),costos_sf!$D$2:$AZ$99,base_mayorista!$A528,0)</f>
        <v>405161662.05218679</v>
      </c>
      <c r="H528" s="10">
        <f>+HLOOKUP(VLOOKUP($B528,$AD$3:$AE$12,2,0),creditos_sf!$D$2:$AY$99,base_mayorista!$A528,0)</f>
        <v>1704498213.0632415</v>
      </c>
      <c r="I528" s="10">
        <f>+HLOOKUP(VLOOKUP($B528,$AD$3:$AE$12,2,0),creditos_sf!$D$103:$AY$200,base_mayorista!$A528,0)</f>
        <v>1107662926.2171819</v>
      </c>
      <c r="J528" s="10">
        <f>+HLOOKUP(VLOOKUP($B528,$AD$3:$AE$12,2,0),Costo_fondeo!$D$3:$AY$100,base_mayorista!$A528,0)</f>
        <v>1.0639759504034789</v>
      </c>
      <c r="K528" s="10">
        <f>+HLOOKUP(VLOOKUP($B528,$AD$3:$AE$12,2,0),Costo_provisiones!$D$3:$AY$100,base_mayorista!$A528,0)</f>
        <v>1.0863113090252565</v>
      </c>
      <c r="L528" s="10">
        <f>+HLOOKUP(VLOOKUP($B528,$AD$3:$AE$12,2,0),Morosidad_control!$D$4:$AY$101,base_mayorista!$A528,0)</f>
        <v>1.9968444358748807</v>
      </c>
      <c r="M528" s="10">
        <f ca="1">+OFFSET(Capital_2!$D$2,base_mayorista!A528,0)</f>
        <v>3.0029222612045556</v>
      </c>
      <c r="N528" s="10">
        <f>+HLOOKUP(VLOOKUP($B528,$AD$3:$AE$12,2,0),costo_laboral!$E$2:$AZ$99,base_mayorista!$A528,0)</f>
        <v>9.3031607379308792</v>
      </c>
      <c r="O528" s="10">
        <f>+HLOOKUP(VLOOKUP($B528,$AD$3:$AE$12,2,0),Participacion1!$D$4:$M$101,base_mayorista!$A528,0)</f>
        <v>2.6346053304729145</v>
      </c>
      <c r="P528" s="1"/>
      <c r="Q528" s="10"/>
      <c r="R528" s="10"/>
      <c r="S528" s="10"/>
      <c r="T528" s="14"/>
      <c r="U528" s="38"/>
      <c r="V528" s="38"/>
      <c r="W528" s="38"/>
      <c r="X528" s="38"/>
      <c r="Y528" s="38"/>
      <c r="Z528" s="11"/>
      <c r="AB528" s="38"/>
      <c r="AG528" s="35"/>
    </row>
    <row r="529" spans="1:33" ht="16.5" x14ac:dyDescent="0.3">
      <c r="A529">
        <f t="shared" si="8"/>
        <v>43</v>
      </c>
      <c r="B529">
        <v>6</v>
      </c>
      <c r="C529">
        <v>42</v>
      </c>
      <c r="D529" s="3">
        <v>42155</v>
      </c>
      <c r="E529" s="33">
        <v>15</v>
      </c>
      <c r="F529">
        <v>2</v>
      </c>
      <c r="G529" s="10">
        <f>+HLOOKUP(VLOOKUP($B529,$AD$3:$AE$12,2,0),costos_sf!$D$2:$AZ$99,base_mayorista!$A529,0)</f>
        <v>627951451.75604463</v>
      </c>
      <c r="H529" s="10">
        <f>+HLOOKUP(VLOOKUP($B529,$AD$3:$AE$12,2,0),creditos_sf!$D$2:$AY$99,base_mayorista!$A529,0)</f>
        <v>1598237731.9352779</v>
      </c>
      <c r="I529" s="10">
        <f>+HLOOKUP(VLOOKUP($B529,$AD$3:$AE$12,2,0),creditos_sf!$D$103:$AY$200,base_mayorista!$A529,0)</f>
        <v>258548499.07666653</v>
      </c>
      <c r="J529" s="10">
        <f>+HLOOKUP(VLOOKUP($B529,$AD$3:$AE$12,2,0),Costo_fondeo!$D$3:$AY$100,base_mayorista!$A529,0)</f>
        <v>1.0942021092223393</v>
      </c>
      <c r="K529" s="10">
        <f>+HLOOKUP(VLOOKUP($B529,$AD$3:$AE$12,2,0),Costo_provisiones!$D$3:$AY$100,base_mayorista!$A529,0)</f>
        <v>0.99505814377476798</v>
      </c>
      <c r="L529" s="10">
        <f>+HLOOKUP(VLOOKUP($B529,$AD$3:$AE$12,2,0),Morosidad_control!$D$4:$AY$101,base_mayorista!$A529,0)</f>
        <v>0</v>
      </c>
      <c r="M529" s="10">
        <f ca="1">+OFFSET(Capital_2!$D$2,base_mayorista!A529,0)</f>
        <v>2.9913163210576634</v>
      </c>
      <c r="N529" s="10">
        <f>+HLOOKUP(VLOOKUP($B529,$AD$3:$AE$12,2,0),costo_laboral!$E$2:$AZ$99,base_mayorista!$A529,0)</f>
        <v>14.610371580692819</v>
      </c>
      <c r="O529" s="10">
        <f>+HLOOKUP(VLOOKUP($B529,$AD$3:$AE$12,2,0),Participacion1!$D$4:$M$101,base_mayorista!$A529,0)</f>
        <v>2.4217267935928608</v>
      </c>
      <c r="P529" s="1"/>
      <c r="Q529" s="10"/>
      <c r="R529" s="10"/>
      <c r="S529" s="10"/>
      <c r="T529" s="14"/>
      <c r="U529" s="38"/>
      <c r="V529" s="38"/>
      <c r="W529" s="38"/>
      <c r="X529" s="38"/>
      <c r="Y529" s="38"/>
      <c r="Z529" s="11"/>
      <c r="AB529" s="38"/>
      <c r="AG529" s="35"/>
    </row>
    <row r="530" spans="1:33" ht="16.5" x14ac:dyDescent="0.3">
      <c r="A530">
        <f t="shared" si="8"/>
        <v>44</v>
      </c>
      <c r="B530">
        <v>6</v>
      </c>
      <c r="C530">
        <v>43</v>
      </c>
      <c r="D530" s="3">
        <v>42185</v>
      </c>
      <c r="E530" s="33">
        <v>15</v>
      </c>
      <c r="F530">
        <v>2</v>
      </c>
      <c r="G530" s="10">
        <f>+HLOOKUP(VLOOKUP($B530,$AD$3:$AE$12,2,0),costos_sf!$D$2:$AZ$99,base_mayorista!$A530,0)</f>
        <v>588159712.24018717</v>
      </c>
      <c r="H530" s="10">
        <f>+HLOOKUP(VLOOKUP($B530,$AD$3:$AE$12,2,0),creditos_sf!$D$2:$AY$99,base_mayorista!$A530,0)</f>
        <v>1627242951.776551</v>
      </c>
      <c r="I530" s="10">
        <f>+HLOOKUP(VLOOKUP($B530,$AD$3:$AE$12,2,0),creditos_sf!$D$103:$AY$200,base_mayorista!$A530,0)</f>
        <v>189234006.69640201</v>
      </c>
      <c r="J530" s="10">
        <f>+HLOOKUP(VLOOKUP($B530,$AD$3:$AE$12,2,0),Costo_fondeo!$D$3:$AY$100,base_mayorista!$A530,0)</f>
        <v>1.1168091366732162</v>
      </c>
      <c r="K530" s="10">
        <f>+HLOOKUP(VLOOKUP($B530,$AD$3:$AE$12,2,0),Costo_provisiones!$D$3:$AY$100,base_mayorista!$A530,0)</f>
        <v>0.83076627839100137</v>
      </c>
      <c r="L530" s="10">
        <f>+HLOOKUP(VLOOKUP($B530,$AD$3:$AE$12,2,0),Morosidad_control!$D$4:$AY$101,base_mayorista!$A530,0)</f>
        <v>0</v>
      </c>
      <c r="M530" s="10">
        <f ca="1">+OFFSET(Capital_2!$D$2,base_mayorista!A530,0)</f>
        <v>2.9626797769382383</v>
      </c>
      <c r="N530" s="10">
        <f>+HLOOKUP(VLOOKUP($B530,$AD$3:$AE$12,2,0),costo_laboral!$E$2:$AZ$99,base_mayorista!$A530,0)</f>
        <v>14.071471019760518</v>
      </c>
      <c r="O530" s="10">
        <f>+HLOOKUP(VLOOKUP($B530,$AD$3:$AE$12,2,0),Participacion1!$D$4:$M$101,base_mayorista!$A530,0)</f>
        <v>2.480464840772695</v>
      </c>
      <c r="P530" s="1"/>
      <c r="Q530" s="10"/>
      <c r="R530" s="10"/>
      <c r="S530" s="10"/>
      <c r="T530" s="14"/>
      <c r="U530" s="38"/>
      <c r="V530" s="38"/>
      <c r="W530" s="38"/>
      <c r="X530" s="38"/>
      <c r="Y530" s="38"/>
      <c r="Z530" s="11"/>
      <c r="AB530" s="38"/>
      <c r="AG530" s="35"/>
    </row>
    <row r="531" spans="1:33" ht="16.5" x14ac:dyDescent="0.3">
      <c r="A531">
        <f t="shared" si="8"/>
        <v>45</v>
      </c>
      <c r="B531">
        <v>6</v>
      </c>
      <c r="C531">
        <v>44</v>
      </c>
      <c r="D531" s="3">
        <v>42216</v>
      </c>
      <c r="E531" s="33">
        <v>15</v>
      </c>
      <c r="F531">
        <v>2</v>
      </c>
      <c r="G531" s="10">
        <f>+HLOOKUP(VLOOKUP($B531,$AD$3:$AE$12,2,0),costos_sf!$D$2:$AZ$99,base_mayorista!$A531,0)</f>
        <v>598063262.41145372</v>
      </c>
      <c r="H531" s="10">
        <f>+HLOOKUP(VLOOKUP($B531,$AD$3:$AE$12,2,0),creditos_sf!$D$2:$AY$99,base_mayorista!$A531,0)</f>
        <v>1675207917.6798377</v>
      </c>
      <c r="I531" s="10">
        <f>+HLOOKUP(VLOOKUP($B531,$AD$3:$AE$12,2,0),creditos_sf!$D$103:$AY$200,base_mayorista!$A531,0)</f>
        <v>189139775.23588452</v>
      </c>
      <c r="J531" s="10">
        <f>+HLOOKUP(VLOOKUP($B531,$AD$3:$AE$12,2,0),Costo_fondeo!$D$3:$AY$100,base_mayorista!$A531,0)</f>
        <v>1.119704620342032</v>
      </c>
      <c r="K531" s="10">
        <f>+HLOOKUP(VLOOKUP($B531,$AD$3:$AE$12,2,0),Costo_provisiones!$D$3:$AY$100,base_mayorista!$A531,0)</f>
        <v>0.75241254959460646</v>
      </c>
      <c r="L531" s="10">
        <f>+HLOOKUP(VLOOKUP($B531,$AD$3:$AE$12,2,0),Morosidad_control!$D$4:$AY$101,base_mayorista!$A531,0)</f>
        <v>0</v>
      </c>
      <c r="M531" s="10">
        <f ca="1">+OFFSET(Capital_2!$D$2,base_mayorista!A531,0)</f>
        <v>2.9172838879084302</v>
      </c>
      <c r="N531" s="10">
        <f>+HLOOKUP(VLOOKUP($B531,$AD$3:$AE$12,2,0),costo_laboral!$E$2:$AZ$99,base_mayorista!$A531,0)</f>
        <v>13.619951768296175</v>
      </c>
      <c r="O531" s="10">
        <f>+HLOOKUP(VLOOKUP($B531,$AD$3:$AE$12,2,0),Participacion1!$D$4:$M$101,base_mayorista!$A531,0)</f>
        <v>2.4967857714143173</v>
      </c>
      <c r="P531" s="1"/>
      <c r="Q531" s="10"/>
      <c r="R531" s="10"/>
      <c r="S531" s="10"/>
      <c r="T531" s="14"/>
      <c r="U531" s="38"/>
      <c r="V531" s="38"/>
      <c r="W531" s="38"/>
      <c r="X531" s="38"/>
      <c r="Y531" s="38"/>
      <c r="Z531" s="11"/>
      <c r="AB531" s="38"/>
      <c r="AG531" s="35"/>
    </row>
    <row r="532" spans="1:33" ht="16.5" x14ac:dyDescent="0.3">
      <c r="A532">
        <f t="shared" si="8"/>
        <v>46</v>
      </c>
      <c r="B532">
        <v>6</v>
      </c>
      <c r="C532">
        <v>45</v>
      </c>
      <c r="D532" s="3">
        <v>42247</v>
      </c>
      <c r="E532" s="33">
        <v>15</v>
      </c>
      <c r="F532">
        <v>2</v>
      </c>
      <c r="G532" s="10">
        <f>+HLOOKUP(VLOOKUP($B532,$AD$3:$AE$12,2,0),costos_sf!$D$2:$AZ$99,base_mayorista!$A532,0)</f>
        <v>579061381.27959609</v>
      </c>
      <c r="H532" s="10">
        <f>+HLOOKUP(VLOOKUP($B532,$AD$3:$AE$12,2,0),creditos_sf!$D$2:$AY$99,base_mayorista!$A532,0)</f>
        <v>1618050371.2974021</v>
      </c>
      <c r="I532" s="10">
        <f>+HLOOKUP(VLOOKUP($B532,$AD$3:$AE$12,2,0),creditos_sf!$D$103:$AY$200,base_mayorista!$A532,0)</f>
        <v>188644745.77837193</v>
      </c>
      <c r="J532" s="10">
        <f>+HLOOKUP(VLOOKUP($B532,$AD$3:$AE$12,2,0),Costo_fondeo!$D$3:$AY$100,base_mayorista!$A532,0)</f>
        <v>1.1311400872904829</v>
      </c>
      <c r="K532" s="10">
        <f>+HLOOKUP(VLOOKUP($B532,$AD$3:$AE$12,2,0),Costo_provisiones!$D$3:$AY$100,base_mayorista!$A532,0)</f>
        <v>0.63453879648655609</v>
      </c>
      <c r="L532" s="10">
        <f>+HLOOKUP(VLOOKUP($B532,$AD$3:$AE$12,2,0),Morosidad_control!$D$4:$AY$101,base_mayorista!$A532,0)</f>
        <v>0</v>
      </c>
      <c r="M532" s="10">
        <f ca="1">+OFFSET(Capital_2!$D$2,base_mayorista!A532,0)</f>
        <v>2.8874106541141011</v>
      </c>
      <c r="N532" s="10">
        <f>+HLOOKUP(VLOOKUP($B532,$AD$3:$AE$12,2,0),costo_laboral!$E$2:$AZ$99,base_mayorista!$A532,0)</f>
        <v>13.735610009471664</v>
      </c>
      <c r="O532" s="10">
        <f>+HLOOKUP(VLOOKUP($B532,$AD$3:$AE$12,2,0),Participacion1!$D$4:$M$101,base_mayorista!$A532,0)</f>
        <v>2.3574541124184023</v>
      </c>
      <c r="P532" s="1"/>
      <c r="Q532" s="10"/>
      <c r="R532" s="10"/>
      <c r="S532" s="10"/>
      <c r="T532" s="14"/>
      <c r="U532" s="38"/>
      <c r="V532" s="38"/>
      <c r="W532" s="38"/>
      <c r="X532" s="38"/>
      <c r="Y532" s="38"/>
      <c r="Z532" s="11"/>
      <c r="AB532" s="38"/>
      <c r="AG532" s="35"/>
    </row>
    <row r="533" spans="1:33" ht="16.5" x14ac:dyDescent="0.3">
      <c r="A533">
        <f t="shared" si="8"/>
        <v>47</v>
      </c>
      <c r="B533">
        <v>6</v>
      </c>
      <c r="C533">
        <v>46</v>
      </c>
      <c r="D533" s="3">
        <v>42277</v>
      </c>
      <c r="E533" s="33">
        <v>15</v>
      </c>
      <c r="F533">
        <v>2</v>
      </c>
      <c r="G533" s="10">
        <f>+HLOOKUP(VLOOKUP($B533,$AD$3:$AE$12,2,0),costos_sf!$D$2:$AZ$99,base_mayorista!$A533,0)</f>
        <v>562514729.88115239</v>
      </c>
      <c r="H533" s="10">
        <f>+HLOOKUP(VLOOKUP($B533,$AD$3:$AE$12,2,0),creditos_sf!$D$2:$AY$99,base_mayorista!$A533,0)</f>
        <v>1648887479.6070297</v>
      </c>
      <c r="I533" s="10">
        <f>+HLOOKUP(VLOOKUP($B533,$AD$3:$AE$12,2,0),creditos_sf!$D$103:$AY$200,base_mayorista!$A533,0)</f>
        <v>188820514.29312155</v>
      </c>
      <c r="J533" s="10">
        <f>+HLOOKUP(VLOOKUP($B533,$AD$3:$AE$12,2,0),Costo_fondeo!$D$3:$AY$100,base_mayorista!$A533,0)</f>
        <v>1.1192842135288883</v>
      </c>
      <c r="K533" s="10">
        <f>+HLOOKUP(VLOOKUP($B533,$AD$3:$AE$12,2,0),Costo_provisiones!$D$3:$AY$100,base_mayorista!$A533,0)</f>
        <v>0.5167727103846057</v>
      </c>
      <c r="L533" s="10">
        <f>+HLOOKUP(VLOOKUP($B533,$AD$3:$AE$12,2,0),Morosidad_control!$D$4:$AY$101,base_mayorista!$A533,0)</f>
        <v>0</v>
      </c>
      <c r="M533" s="10">
        <f ca="1">+OFFSET(Capital_2!$D$2,base_mayorista!A533,0)</f>
        <v>2.8604428107092303</v>
      </c>
      <c r="N533" s="10">
        <f>+HLOOKUP(VLOOKUP($B533,$AD$3:$AE$12,2,0),costo_laboral!$E$2:$AZ$99,base_mayorista!$A533,0)</f>
        <v>13.022190884238348</v>
      </c>
      <c r="O533" s="10">
        <f>+HLOOKUP(VLOOKUP($B533,$AD$3:$AE$12,2,0),Participacion1!$D$4:$M$101,base_mayorista!$A533,0)</f>
        <v>2.3604285856710181</v>
      </c>
      <c r="P533" s="1"/>
      <c r="Q533" s="10"/>
      <c r="R533" s="10"/>
      <c r="S533" s="10"/>
      <c r="T533" s="14"/>
      <c r="U533" s="38"/>
      <c r="V533" s="38"/>
      <c r="W533" s="38"/>
      <c r="X533" s="38"/>
      <c r="Y533" s="38"/>
      <c r="Z533" s="11"/>
      <c r="AB533" s="38"/>
      <c r="AG533" s="35"/>
    </row>
    <row r="534" spans="1:33" ht="16.5" x14ac:dyDescent="0.3">
      <c r="A534">
        <f t="shared" si="8"/>
        <v>48</v>
      </c>
      <c r="B534">
        <v>6</v>
      </c>
      <c r="C534">
        <v>47</v>
      </c>
      <c r="D534" s="3">
        <v>42308</v>
      </c>
      <c r="E534" s="33">
        <v>15</v>
      </c>
      <c r="F534">
        <v>2</v>
      </c>
      <c r="G534" s="10">
        <f>+HLOOKUP(VLOOKUP($B534,$AD$3:$AE$12,2,0),costos_sf!$D$2:$AZ$99,base_mayorista!$A534,0)</f>
        <v>552722005.18055546</v>
      </c>
      <c r="H534" s="10">
        <f>+HLOOKUP(VLOOKUP($B534,$AD$3:$AE$12,2,0),creditos_sf!$D$2:$AY$99,base_mayorista!$A534,0)</f>
        <v>1675295947.322834</v>
      </c>
      <c r="I534" s="10">
        <f>+HLOOKUP(VLOOKUP($B534,$AD$3:$AE$12,2,0),creditos_sf!$D$103:$AY$200,base_mayorista!$A534,0)</f>
        <v>189582685.24936143</v>
      </c>
      <c r="J534" s="10">
        <f>+HLOOKUP(VLOOKUP($B534,$AD$3:$AE$12,2,0),Costo_fondeo!$D$3:$AY$100,base_mayorista!$A534,0)</f>
        <v>1.1364236424142127</v>
      </c>
      <c r="K534" s="10">
        <f>+HLOOKUP(VLOOKUP($B534,$AD$3:$AE$12,2,0),Costo_provisiones!$D$3:$AY$100,base_mayorista!$A534,0)</f>
        <v>0.42106890209499848</v>
      </c>
      <c r="L534" s="10">
        <f>+HLOOKUP(VLOOKUP($B534,$AD$3:$AE$12,2,0),Morosidad_control!$D$4:$AY$101,base_mayorista!$A534,0)</f>
        <v>0</v>
      </c>
      <c r="M534" s="10">
        <f ca="1">+OFFSET(Capital_2!$D$2,base_mayorista!A534,0)</f>
        <v>2.8360712606451561</v>
      </c>
      <c r="N534" s="10">
        <f>+HLOOKUP(VLOOKUP($B534,$AD$3:$AE$12,2,0),costo_laboral!$E$2:$AZ$99,base_mayorista!$A534,0)</f>
        <v>12.356637578530865</v>
      </c>
      <c r="O534" s="10">
        <f>+HLOOKUP(VLOOKUP($B534,$AD$3:$AE$12,2,0),Participacion1!$D$4:$M$101,base_mayorista!$A534,0)</f>
        <v>2.3752068781731164</v>
      </c>
      <c r="P534" s="1"/>
      <c r="Q534" s="10"/>
      <c r="R534" s="10"/>
      <c r="S534" s="10"/>
      <c r="T534" s="14"/>
      <c r="U534" s="38"/>
      <c r="V534" s="38"/>
      <c r="W534" s="38"/>
      <c r="X534" s="38"/>
      <c r="Y534" s="38"/>
      <c r="Z534" s="11"/>
      <c r="AB534" s="38"/>
      <c r="AG534" s="35"/>
    </row>
    <row r="535" spans="1:33" ht="16.5" x14ac:dyDescent="0.3">
      <c r="A535">
        <f t="shared" si="8"/>
        <v>49</v>
      </c>
      <c r="B535">
        <v>6</v>
      </c>
      <c r="C535">
        <v>48</v>
      </c>
      <c r="D535" s="3">
        <v>42338</v>
      </c>
      <c r="E535" s="33">
        <v>15</v>
      </c>
      <c r="F535">
        <v>2</v>
      </c>
      <c r="G535" s="10">
        <f>+HLOOKUP(VLOOKUP($B535,$AD$3:$AE$12,2,0),costos_sf!$D$2:$AZ$99,base_mayorista!$A535,0)</f>
        <v>550307417.57555127</v>
      </c>
      <c r="H535" s="10">
        <f>+HLOOKUP(VLOOKUP($B535,$AD$3:$AE$12,2,0),creditos_sf!$D$2:$AY$99,base_mayorista!$A535,0)</f>
        <v>1716399984.4682548</v>
      </c>
      <c r="I535" s="10">
        <f>+HLOOKUP(VLOOKUP($B535,$AD$3:$AE$12,2,0),creditos_sf!$D$103:$AY$200,base_mayorista!$A535,0)</f>
        <v>226578952.2332429</v>
      </c>
      <c r="J535" s="10">
        <f>+HLOOKUP(VLOOKUP($B535,$AD$3:$AE$12,2,0),Costo_fondeo!$D$3:$AY$100,base_mayorista!$A535,0)</f>
        <v>1.13135104200178</v>
      </c>
      <c r="K535" s="10">
        <f>+HLOOKUP(VLOOKUP($B535,$AD$3:$AE$12,2,0),Costo_provisiones!$D$3:$AY$100,base_mayorista!$A535,0)</f>
        <v>0.2594070523800775</v>
      </c>
      <c r="L535" s="10">
        <f>+HLOOKUP(VLOOKUP($B535,$AD$3:$AE$12,2,0),Morosidad_control!$D$4:$AY$101,base_mayorista!$A535,0)</f>
        <v>0</v>
      </c>
      <c r="M535" s="10">
        <f ca="1">+OFFSET(Capital_2!$D$2,base_mayorista!A535,0)</f>
        <v>2.8102228331623054</v>
      </c>
      <c r="N535" s="10">
        <f>+HLOOKUP(VLOOKUP($B535,$AD$3:$AE$12,2,0),costo_laboral!$E$2:$AZ$99,base_mayorista!$A535,0)</f>
        <v>11.34758035216085</v>
      </c>
      <c r="O535" s="10">
        <f>+HLOOKUP(VLOOKUP($B535,$AD$3:$AE$12,2,0),Participacion1!$D$4:$M$101,base_mayorista!$A535,0)</f>
        <v>2.3791763808316966</v>
      </c>
      <c r="P535" s="1"/>
      <c r="Q535" s="10"/>
      <c r="R535" s="10"/>
      <c r="S535" s="10"/>
      <c r="T535" s="14"/>
      <c r="U535" s="38"/>
      <c r="V535" s="38"/>
      <c r="W535" s="38"/>
      <c r="X535" s="38"/>
      <c r="Y535" s="38"/>
      <c r="Z535" s="11"/>
      <c r="AB535" s="38"/>
      <c r="AG535" s="35"/>
    </row>
    <row r="536" spans="1:33" ht="16.5" x14ac:dyDescent="0.3">
      <c r="A536">
        <f t="shared" si="8"/>
        <v>50</v>
      </c>
      <c r="B536">
        <v>6</v>
      </c>
      <c r="C536">
        <v>49</v>
      </c>
      <c r="D536" s="3">
        <v>42369</v>
      </c>
      <c r="E536" s="33">
        <v>15</v>
      </c>
      <c r="F536">
        <v>2</v>
      </c>
      <c r="G536" s="10">
        <f>+HLOOKUP(VLOOKUP($B536,$AD$3:$AE$12,2,0),costos_sf!$D$2:$AZ$99,base_mayorista!$A536,0)</f>
        <v>505883913.02377349</v>
      </c>
      <c r="H536" s="10">
        <f>+HLOOKUP(VLOOKUP($B536,$AD$3:$AE$12,2,0),creditos_sf!$D$2:$AY$99,base_mayorista!$A536,0)</f>
        <v>1715200331.8750732</v>
      </c>
      <c r="I536" s="10">
        <f>+HLOOKUP(VLOOKUP($B536,$AD$3:$AE$12,2,0),creditos_sf!$D$103:$AY$200,base_mayorista!$A536,0)</f>
        <v>154058663.31086427</v>
      </c>
      <c r="J536" s="10">
        <f>+HLOOKUP(VLOOKUP($B536,$AD$3:$AE$12,2,0),Costo_fondeo!$D$3:$AY$100,base_mayorista!$A536,0)</f>
        <v>1.0838100675048603</v>
      </c>
      <c r="K536" s="10">
        <f>+HLOOKUP(VLOOKUP($B536,$AD$3:$AE$12,2,0),Costo_provisiones!$D$3:$AY$100,base_mayorista!$A536,0)</f>
        <v>0.53990678847075524</v>
      </c>
      <c r="L536" s="10">
        <f>+HLOOKUP(VLOOKUP($B536,$AD$3:$AE$12,2,0),Morosidad_control!$D$4:$AY$101,base_mayorista!$A536,0)</f>
        <v>0</v>
      </c>
      <c r="M536" s="10">
        <f ca="1">+OFFSET(Capital_2!$D$2,base_mayorista!A536,0)</f>
        <v>2.789179696006852</v>
      </c>
      <c r="N536" s="10">
        <f>+HLOOKUP(VLOOKUP($B536,$AD$3:$AE$12,2,0),costo_laboral!$E$2:$AZ$99,base_mayorista!$A536,0)</f>
        <v>10.587080464027334</v>
      </c>
      <c r="O536" s="10">
        <f>+HLOOKUP(VLOOKUP($B536,$AD$3:$AE$12,2,0),Participacion1!$D$4:$M$101,base_mayorista!$A536,0)</f>
        <v>2.4369985231505096</v>
      </c>
      <c r="P536" s="1"/>
      <c r="Q536" s="10"/>
      <c r="R536" s="10"/>
      <c r="S536" s="10"/>
      <c r="T536" s="14"/>
      <c r="U536" s="38"/>
      <c r="V536" s="38"/>
      <c r="W536" s="38"/>
      <c r="X536" s="38"/>
      <c r="Y536" s="38"/>
      <c r="Z536" s="11"/>
      <c r="AB536" s="38"/>
      <c r="AG536" s="35"/>
    </row>
    <row r="537" spans="1:33" ht="16.5" x14ac:dyDescent="0.3">
      <c r="A537">
        <f t="shared" si="8"/>
        <v>51</v>
      </c>
      <c r="B537">
        <v>6</v>
      </c>
      <c r="C537">
        <v>50</v>
      </c>
      <c r="D537" s="3">
        <v>42400</v>
      </c>
      <c r="E537" s="33">
        <v>16</v>
      </c>
      <c r="F537">
        <v>2</v>
      </c>
      <c r="G537" s="10">
        <f>+HLOOKUP(VLOOKUP($B537,$AD$3:$AE$12,2,0),costos_sf!$D$2:$AZ$99,base_mayorista!$A537,0)</f>
        <v>498368262.12521726</v>
      </c>
      <c r="H537" s="10">
        <f>+HLOOKUP(VLOOKUP($B537,$AD$3:$AE$12,2,0),creditos_sf!$D$2:$AY$99,base_mayorista!$A537,0)</f>
        <v>1785681017.2787712</v>
      </c>
      <c r="I537" s="10">
        <f>+HLOOKUP(VLOOKUP($B537,$AD$3:$AE$12,2,0),creditos_sf!$D$103:$AY$200,base_mayorista!$A537,0)</f>
        <v>166430038.66748035</v>
      </c>
      <c r="J537" s="10">
        <f>+HLOOKUP(VLOOKUP($B537,$AD$3:$AE$12,2,0),Costo_fondeo!$D$3:$AY$100,base_mayorista!$A537,0)</f>
        <v>1.0712144978880602</v>
      </c>
      <c r="K537" s="10">
        <f>+HLOOKUP(VLOOKUP($B537,$AD$3:$AE$12,2,0),Costo_provisiones!$D$3:$AY$100,base_mayorista!$A537,0)</f>
        <v>0.61628156713392179</v>
      </c>
      <c r="L537" s="10">
        <f>+HLOOKUP(VLOOKUP($B537,$AD$3:$AE$12,2,0),Morosidad_control!$D$4:$AY$101,base_mayorista!$A537,0)</f>
        <v>0</v>
      </c>
      <c r="M537" s="10">
        <f ca="1">+OFFSET(Capital_2!$D$2,base_mayorista!A537,0)</f>
        <v>2.7880675647391326</v>
      </c>
      <c r="N537" s="10">
        <f>+HLOOKUP(VLOOKUP($B537,$AD$3:$AE$12,2,0),costo_laboral!$E$2:$AZ$99,base_mayorista!$A537,0)</f>
        <v>9.755902275111028</v>
      </c>
      <c r="O537" s="10">
        <f>+HLOOKUP(VLOOKUP($B537,$AD$3:$AE$12,2,0),Participacion1!$D$4:$M$101,base_mayorista!$A537,0)</f>
        <v>2.4983652735947857</v>
      </c>
      <c r="P537" s="1"/>
      <c r="Q537" s="10"/>
      <c r="R537" s="10"/>
      <c r="S537" s="10"/>
      <c r="T537" s="14"/>
      <c r="U537" s="38"/>
      <c r="V537" s="38"/>
      <c r="W537" s="38"/>
      <c r="X537" s="38"/>
      <c r="Y537" s="38"/>
      <c r="Z537" s="11"/>
      <c r="AB537" s="38"/>
      <c r="AG537" s="35"/>
    </row>
    <row r="538" spans="1:33" ht="16.5" x14ac:dyDescent="0.3">
      <c r="A538">
        <f t="shared" si="8"/>
        <v>52</v>
      </c>
      <c r="B538">
        <v>6</v>
      </c>
      <c r="C538">
        <v>51</v>
      </c>
      <c r="D538" s="3">
        <v>42429</v>
      </c>
      <c r="E538" s="33">
        <v>16</v>
      </c>
      <c r="F538">
        <v>2</v>
      </c>
      <c r="G538" s="10">
        <f>+HLOOKUP(VLOOKUP($B538,$AD$3:$AE$12,2,0),costos_sf!$D$2:$AZ$99,base_mayorista!$A538,0)</f>
        <v>462947220.44510496</v>
      </c>
      <c r="H538" s="10">
        <f>+HLOOKUP(VLOOKUP($B538,$AD$3:$AE$12,2,0),creditos_sf!$D$2:$AY$99,base_mayorista!$A538,0)</f>
        <v>1550823023.9394085</v>
      </c>
      <c r="I538" s="10">
        <f>+HLOOKUP(VLOOKUP($B538,$AD$3:$AE$12,2,0),creditos_sf!$D$103:$AY$200,base_mayorista!$A538,0)</f>
        <v>174568970.33048356</v>
      </c>
      <c r="J538" s="10">
        <f>+HLOOKUP(VLOOKUP($B538,$AD$3:$AE$12,2,0),Costo_fondeo!$D$3:$AY$100,base_mayorista!$A538,0)</f>
        <v>1.0420495609232261</v>
      </c>
      <c r="K538" s="10">
        <f>+HLOOKUP(VLOOKUP($B538,$AD$3:$AE$12,2,0),Costo_provisiones!$D$3:$AY$100,base_mayorista!$A538,0)</f>
        <v>0.46283658927714461</v>
      </c>
      <c r="L538" s="10">
        <f>+HLOOKUP(VLOOKUP($B538,$AD$3:$AE$12,2,0),Morosidad_control!$D$4:$AY$101,base_mayorista!$A538,0)</f>
        <v>0</v>
      </c>
      <c r="M538" s="10">
        <f ca="1">+OFFSET(Capital_2!$D$2,base_mayorista!A538,0)</f>
        <v>2.8101212764635846</v>
      </c>
      <c r="N538" s="10">
        <f>+HLOOKUP(VLOOKUP($B538,$AD$3:$AE$12,2,0),costo_laboral!$E$2:$AZ$99,base_mayorista!$A538,0)</f>
        <v>10.532025824637014</v>
      </c>
      <c r="O538" s="10">
        <f>+HLOOKUP(VLOOKUP($B538,$AD$3:$AE$12,2,0),Participacion1!$D$4:$M$101,base_mayorista!$A538,0)</f>
        <v>2.1651069990007765</v>
      </c>
      <c r="P538" s="1"/>
      <c r="Q538" s="10"/>
      <c r="R538" s="10"/>
      <c r="S538" s="10"/>
      <c r="T538" s="14"/>
      <c r="U538" s="38"/>
      <c r="V538" s="38"/>
      <c r="W538" s="38"/>
      <c r="X538" s="38"/>
      <c r="Y538" s="38"/>
      <c r="Z538" s="11"/>
      <c r="AB538" s="38"/>
      <c r="AG538" s="35"/>
    </row>
    <row r="539" spans="1:33" ht="16.5" x14ac:dyDescent="0.3">
      <c r="A539">
        <f t="shared" si="8"/>
        <v>53</v>
      </c>
      <c r="B539">
        <v>6</v>
      </c>
      <c r="C539">
        <v>52</v>
      </c>
      <c r="D539" s="3">
        <v>42460</v>
      </c>
      <c r="E539" s="33">
        <v>16</v>
      </c>
      <c r="F539">
        <v>2</v>
      </c>
      <c r="G539" s="10">
        <f>+HLOOKUP(VLOOKUP($B539,$AD$3:$AE$12,2,0),costos_sf!$D$2:$AZ$99,base_mayorista!$A539,0)</f>
        <v>546840565.47185767</v>
      </c>
      <c r="H539" s="10">
        <f>+HLOOKUP(VLOOKUP($B539,$AD$3:$AE$12,2,0),creditos_sf!$D$2:$AY$99,base_mayorista!$A539,0)</f>
        <v>1515179598.5189297</v>
      </c>
      <c r="I539" s="10">
        <f>+HLOOKUP(VLOOKUP($B539,$AD$3:$AE$12,2,0),creditos_sf!$D$103:$AY$200,base_mayorista!$A539,0)</f>
        <v>226310654.1160183</v>
      </c>
      <c r="J539" s="10">
        <f>+HLOOKUP(VLOOKUP($B539,$AD$3:$AE$12,2,0),Costo_fondeo!$D$3:$AY$100,base_mayorista!$A539,0)</f>
        <v>1.0139825182614746</v>
      </c>
      <c r="K539" s="10">
        <f>+HLOOKUP(VLOOKUP($B539,$AD$3:$AE$12,2,0),Costo_provisiones!$D$3:$AY$100,base_mayorista!$A539,0)</f>
        <v>0.25306989710956596</v>
      </c>
      <c r="L539" s="10">
        <f>+HLOOKUP(VLOOKUP($B539,$AD$3:$AE$12,2,0),Morosidad_control!$D$4:$AY$101,base_mayorista!$A539,0)</f>
        <v>0</v>
      </c>
      <c r="M539" s="10">
        <f ca="1">+OFFSET(Capital_2!$D$2,base_mayorista!A539,0)</f>
        <v>2.8489018213335102</v>
      </c>
      <c r="N539" s="10">
        <f>+HLOOKUP(VLOOKUP($B539,$AD$3:$AE$12,2,0),costo_laboral!$E$2:$AZ$99,base_mayorista!$A539,0)</f>
        <v>9.7190289395458276</v>
      </c>
      <c r="O539" s="10">
        <f>+HLOOKUP(VLOOKUP($B539,$AD$3:$AE$12,2,0),Participacion1!$D$4:$M$101,base_mayorista!$A539,0)</f>
        <v>2.1580204432491636</v>
      </c>
      <c r="P539" s="1"/>
      <c r="Q539" s="10"/>
      <c r="R539" s="10"/>
      <c r="S539" s="10"/>
      <c r="T539" s="14"/>
      <c r="U539" s="38"/>
      <c r="V539" s="38"/>
      <c r="W539" s="38"/>
      <c r="X539" s="38"/>
      <c r="Y539" s="38"/>
      <c r="Z539" s="11"/>
      <c r="AB539" s="38"/>
      <c r="AG539" s="35"/>
    </row>
    <row r="540" spans="1:33" ht="16.5" x14ac:dyDescent="0.3">
      <c r="A540">
        <f t="shared" si="8"/>
        <v>54</v>
      </c>
      <c r="B540">
        <v>6</v>
      </c>
      <c r="C540">
        <v>53</v>
      </c>
      <c r="D540" s="3">
        <v>42490</v>
      </c>
      <c r="E540" s="33">
        <v>16</v>
      </c>
      <c r="F540">
        <v>2</v>
      </c>
      <c r="G540" s="10">
        <f>+HLOOKUP(VLOOKUP($B540,$AD$3:$AE$12,2,0),costos_sf!$D$2:$AZ$99,base_mayorista!$A540,0)</f>
        <v>574978534.61062932</v>
      </c>
      <c r="H540" s="10">
        <f>+HLOOKUP(VLOOKUP($B540,$AD$3:$AE$12,2,0),creditos_sf!$D$2:$AY$99,base_mayorista!$A540,0)</f>
        <v>1552180014.4061828</v>
      </c>
      <c r="I540" s="10">
        <f>+HLOOKUP(VLOOKUP($B540,$AD$3:$AE$12,2,0),creditos_sf!$D$103:$AY$200,base_mayorista!$A540,0)</f>
        <v>251683825.37843925</v>
      </c>
      <c r="J540" s="10">
        <f>+HLOOKUP(VLOOKUP($B540,$AD$3:$AE$12,2,0),Costo_fondeo!$D$3:$AY$100,base_mayorista!$A540,0)</f>
        <v>0.9923399763881452</v>
      </c>
      <c r="K540" s="10">
        <f>+HLOOKUP(VLOOKUP($B540,$AD$3:$AE$12,2,0),Costo_provisiones!$D$3:$AY$100,base_mayorista!$A540,0)</f>
        <v>0.13546192337466373</v>
      </c>
      <c r="L540" s="10">
        <f>+HLOOKUP(VLOOKUP($B540,$AD$3:$AE$12,2,0),Morosidad_control!$D$4:$AY$101,base_mayorista!$A540,0)</f>
        <v>0</v>
      </c>
      <c r="M540" s="10">
        <f ca="1">+OFFSET(Capital_2!$D$2,base_mayorista!A540,0)</f>
        <v>2.8814923639740782</v>
      </c>
      <c r="N540" s="10">
        <f>+HLOOKUP(VLOOKUP($B540,$AD$3:$AE$12,2,0),costo_laboral!$E$2:$AZ$99,base_mayorista!$A540,0)</f>
        <v>8.760237107823091</v>
      </c>
      <c r="O540" s="10">
        <f>+HLOOKUP(VLOOKUP($B540,$AD$3:$AE$12,2,0),Participacion1!$D$4:$M$101,base_mayorista!$A540,0)</f>
        <v>2.1991650970500292</v>
      </c>
      <c r="P540" s="1"/>
      <c r="Q540" s="10"/>
      <c r="R540" s="10"/>
      <c r="S540" s="10"/>
      <c r="T540" s="14"/>
      <c r="U540" s="38"/>
      <c r="V540" s="38"/>
      <c r="W540" s="38"/>
      <c r="X540" s="38"/>
      <c r="Y540" s="38"/>
      <c r="Z540" s="11"/>
      <c r="AB540" s="38"/>
      <c r="AG540" s="35"/>
    </row>
    <row r="541" spans="1:33" ht="16.5" x14ac:dyDescent="0.3">
      <c r="A541">
        <f t="shared" si="8"/>
        <v>55</v>
      </c>
      <c r="B541">
        <v>6</v>
      </c>
      <c r="C541">
        <v>54</v>
      </c>
      <c r="D541" s="3">
        <v>42521</v>
      </c>
      <c r="E541" s="33">
        <v>16</v>
      </c>
      <c r="F541">
        <v>2</v>
      </c>
      <c r="G541" s="10">
        <f>+HLOOKUP(VLOOKUP($B541,$AD$3:$AE$12,2,0),costos_sf!$D$2:$AZ$99,base_mayorista!$A541,0)</f>
        <v>279736627.33281511</v>
      </c>
      <c r="H541" s="10">
        <f>+HLOOKUP(VLOOKUP($B541,$AD$3:$AE$12,2,0),creditos_sf!$D$2:$AY$99,base_mayorista!$A541,0)</f>
        <v>1618027063.8558514</v>
      </c>
      <c r="I541" s="10">
        <f>+HLOOKUP(VLOOKUP($B541,$AD$3:$AE$12,2,0),creditos_sf!$D$103:$AY$200,base_mayorista!$A541,0)</f>
        <v>333145565.05020666</v>
      </c>
      <c r="J541" s="10">
        <f>+HLOOKUP(VLOOKUP($B541,$AD$3:$AE$12,2,0),Costo_fondeo!$D$3:$AY$100,base_mayorista!$A541,0)</f>
        <v>0.96365081482199577</v>
      </c>
      <c r="K541" s="10">
        <f>+HLOOKUP(VLOOKUP($B541,$AD$3:$AE$12,2,0),Costo_provisiones!$D$3:$AY$100,base_mayorista!$A541,0)</f>
        <v>0.17269390897823667</v>
      </c>
      <c r="L541" s="10">
        <f>+HLOOKUP(VLOOKUP($B541,$AD$3:$AE$12,2,0),Morosidad_control!$D$4:$AY$101,base_mayorista!$A541,0)</f>
        <v>0</v>
      </c>
      <c r="M541" s="10">
        <f ca="1">+OFFSET(Capital_2!$D$2,base_mayorista!A541,0)</f>
        <v>2.9184975362021124</v>
      </c>
      <c r="N541" s="10">
        <f>+HLOOKUP(VLOOKUP($B541,$AD$3:$AE$12,2,0),costo_laboral!$E$2:$AZ$99,base_mayorista!$A541,0)</f>
        <v>7.0171836415256026</v>
      </c>
      <c r="O541" s="10">
        <f>+HLOOKUP(VLOOKUP($B541,$AD$3:$AE$12,2,0),Participacion1!$D$4:$M$101,base_mayorista!$A541,0)</f>
        <v>2.2971838281749681</v>
      </c>
      <c r="P541" s="1"/>
      <c r="Q541" s="10"/>
      <c r="R541" s="10"/>
      <c r="S541" s="10"/>
      <c r="T541" s="14"/>
      <c r="U541" s="38"/>
      <c r="V541" s="38"/>
      <c r="W541" s="38"/>
      <c r="X541" s="38"/>
      <c r="Y541" s="38"/>
      <c r="Z541" s="11"/>
      <c r="AB541" s="38"/>
      <c r="AG541" s="35"/>
    </row>
    <row r="542" spans="1:33" ht="16.5" x14ac:dyDescent="0.3">
      <c r="A542">
        <f t="shared" si="8"/>
        <v>56</v>
      </c>
      <c r="B542">
        <v>6</v>
      </c>
      <c r="C542">
        <v>55</v>
      </c>
      <c r="D542" s="3">
        <v>42551</v>
      </c>
      <c r="E542" s="33">
        <v>16</v>
      </c>
      <c r="F542">
        <v>2</v>
      </c>
      <c r="G542" s="10">
        <f>+HLOOKUP(VLOOKUP($B542,$AD$3:$AE$12,2,0),costos_sf!$D$2:$AZ$99,base_mayorista!$A542,0)</f>
        <v>286712519.34328097</v>
      </c>
      <c r="H542" s="10">
        <f>+HLOOKUP(VLOOKUP($B542,$AD$3:$AE$12,2,0),creditos_sf!$D$2:$AY$99,base_mayorista!$A542,0)</f>
        <v>1750860093.4101212</v>
      </c>
      <c r="I542" s="10">
        <f>+HLOOKUP(VLOOKUP($B542,$AD$3:$AE$12,2,0),creditos_sf!$D$103:$AY$200,base_mayorista!$A542,0)</f>
        <v>280311193.3982529</v>
      </c>
      <c r="J542" s="10">
        <f>+HLOOKUP(VLOOKUP($B542,$AD$3:$AE$12,2,0),Costo_fondeo!$D$3:$AY$100,base_mayorista!$A542,0)</f>
        <v>0.95698385545200837</v>
      </c>
      <c r="K542" s="10">
        <f>+HLOOKUP(VLOOKUP($B542,$AD$3:$AE$12,2,0),Costo_provisiones!$D$3:$AY$100,base_mayorista!$A542,0)</f>
        <v>0.19225082539588384</v>
      </c>
      <c r="L542" s="10">
        <f>+HLOOKUP(VLOOKUP($B542,$AD$3:$AE$12,2,0),Morosidad_control!$D$4:$AY$101,base_mayorista!$A542,0)</f>
        <v>0</v>
      </c>
      <c r="M542" s="10">
        <f ca="1">+OFFSET(Capital_2!$D$2,base_mayorista!A542,0)</f>
        <v>2.9650713359667673</v>
      </c>
      <c r="N542" s="10">
        <f>+HLOOKUP(VLOOKUP($B542,$AD$3:$AE$12,2,0),costo_laboral!$E$2:$AZ$99,base_mayorista!$A542,0)</f>
        <v>7.1070334304098477</v>
      </c>
      <c r="O542" s="10">
        <f>+HLOOKUP(VLOOKUP($B542,$AD$3:$AE$12,2,0),Participacion1!$D$4:$M$101,base_mayorista!$A542,0)</f>
        <v>2.5194082953849199</v>
      </c>
      <c r="P542" s="1"/>
      <c r="Q542" s="10"/>
      <c r="R542" s="10"/>
      <c r="S542" s="10"/>
      <c r="T542" s="14"/>
      <c r="U542" s="38"/>
      <c r="V542" s="38"/>
      <c r="W542" s="38"/>
      <c r="X542" s="38"/>
      <c r="Y542" s="38"/>
      <c r="Z542" s="11"/>
      <c r="AB542" s="38"/>
      <c r="AG542" s="35"/>
    </row>
    <row r="543" spans="1:33" ht="16.5" x14ac:dyDescent="0.3">
      <c r="A543">
        <f t="shared" si="8"/>
        <v>57</v>
      </c>
      <c r="B543">
        <v>6</v>
      </c>
      <c r="C543">
        <v>56</v>
      </c>
      <c r="D543" s="3">
        <v>42582</v>
      </c>
      <c r="E543" s="33">
        <v>16</v>
      </c>
      <c r="F543">
        <v>2</v>
      </c>
      <c r="G543" s="10">
        <f>+HLOOKUP(VLOOKUP($B543,$AD$3:$AE$12,2,0),costos_sf!$D$2:$AZ$99,base_mayorista!$A543,0)</f>
        <v>272370203.02592933</v>
      </c>
      <c r="H543" s="10">
        <f>+HLOOKUP(VLOOKUP($B543,$AD$3:$AE$12,2,0),creditos_sf!$D$2:$AY$99,base_mayorista!$A543,0)</f>
        <v>1769988221.1965587</v>
      </c>
      <c r="I543" s="10">
        <f>+HLOOKUP(VLOOKUP($B543,$AD$3:$AE$12,2,0),creditos_sf!$D$103:$AY$200,base_mayorista!$A543,0)</f>
        <v>335908154.30012935</v>
      </c>
      <c r="J543" s="10">
        <f>+HLOOKUP(VLOOKUP($B543,$AD$3:$AE$12,2,0),Costo_fondeo!$D$3:$AY$100,base_mayorista!$A543,0)</f>
        <v>0.94743366785326721</v>
      </c>
      <c r="K543" s="10">
        <f>+HLOOKUP(VLOOKUP($B543,$AD$3:$AE$12,2,0),Costo_provisiones!$D$3:$AY$100,base_mayorista!$A543,0)</f>
        <v>0.2273837400157748</v>
      </c>
      <c r="L543" s="10">
        <f>+HLOOKUP(VLOOKUP($B543,$AD$3:$AE$12,2,0),Morosidad_control!$D$4:$AY$101,base_mayorista!$A543,0)</f>
        <v>0</v>
      </c>
      <c r="M543" s="10">
        <f ca="1">+OFFSET(Capital_2!$D$2,base_mayorista!A543,0)</f>
        <v>3.0367322920898565</v>
      </c>
      <c r="N543" s="10">
        <f>+HLOOKUP(VLOOKUP($B543,$AD$3:$AE$12,2,0),costo_laboral!$E$2:$AZ$99,base_mayorista!$A543,0)</f>
        <v>6.4576568669859018</v>
      </c>
      <c r="O543" s="10">
        <f>+HLOOKUP(VLOOKUP($B543,$AD$3:$AE$12,2,0),Participacion1!$D$4:$M$101,base_mayorista!$A543,0)</f>
        <v>2.4717770036110238</v>
      </c>
      <c r="P543" s="1"/>
      <c r="Q543" s="10"/>
      <c r="R543" s="10"/>
      <c r="S543" s="10"/>
      <c r="T543" s="14"/>
      <c r="U543" s="38"/>
      <c r="V543" s="38"/>
      <c r="W543" s="38"/>
      <c r="X543" s="38"/>
      <c r="Y543" s="38"/>
      <c r="Z543" s="11"/>
      <c r="AB543" s="38"/>
      <c r="AG543" s="35"/>
    </row>
    <row r="544" spans="1:33" ht="16.5" x14ac:dyDescent="0.3">
      <c r="A544">
        <f t="shared" si="8"/>
        <v>58</v>
      </c>
      <c r="B544">
        <v>6</v>
      </c>
      <c r="C544">
        <v>57</v>
      </c>
      <c r="D544" s="3">
        <v>42613</v>
      </c>
      <c r="E544" s="33">
        <v>16</v>
      </c>
      <c r="F544">
        <v>2</v>
      </c>
      <c r="G544" s="10">
        <f>+HLOOKUP(VLOOKUP($B544,$AD$3:$AE$12,2,0),costos_sf!$D$2:$AZ$99,base_mayorista!$A544,0)</f>
        <v>268529975.71854442</v>
      </c>
      <c r="H544" s="10">
        <f>+HLOOKUP(VLOOKUP($B544,$AD$3:$AE$12,2,0),creditos_sf!$D$2:$AY$99,base_mayorista!$A544,0)</f>
        <v>1576016289.6692033</v>
      </c>
      <c r="I544" s="10">
        <f>+HLOOKUP(VLOOKUP($B544,$AD$3:$AE$12,2,0),creditos_sf!$D$103:$AY$200,base_mayorista!$A544,0)</f>
        <v>399510552.11653662</v>
      </c>
      <c r="J544" s="10">
        <f>+HLOOKUP(VLOOKUP($B544,$AD$3:$AE$12,2,0),Costo_fondeo!$D$3:$AY$100,base_mayorista!$A544,0)</f>
        <v>0.93641330830209546</v>
      </c>
      <c r="K544" s="10">
        <f>+HLOOKUP(VLOOKUP($B544,$AD$3:$AE$12,2,0),Costo_provisiones!$D$3:$AY$100,base_mayorista!$A544,0)</f>
        <v>0.18337801120003319</v>
      </c>
      <c r="L544" s="10">
        <f>+HLOOKUP(VLOOKUP($B544,$AD$3:$AE$12,2,0),Morosidad_control!$D$4:$AY$101,base_mayorista!$A544,0)</f>
        <v>0</v>
      </c>
      <c r="M544" s="10">
        <f ca="1">+OFFSET(Capital_2!$D$2,base_mayorista!A544,0)</f>
        <v>3.0987757605561481</v>
      </c>
      <c r="N544" s="10">
        <f>+HLOOKUP(VLOOKUP($B544,$AD$3:$AE$12,2,0),costo_laboral!$E$2:$AZ$99,base_mayorista!$A544,0)</f>
        <v>6.8161162081596922</v>
      </c>
      <c r="O544" s="10">
        <f>+HLOOKUP(VLOOKUP($B544,$AD$3:$AE$12,2,0),Participacion1!$D$4:$M$101,base_mayorista!$A544,0)</f>
        <v>2.1947213159673051</v>
      </c>
      <c r="P544" s="1"/>
      <c r="Q544" s="10"/>
      <c r="R544" s="10"/>
      <c r="S544" s="10"/>
      <c r="T544" s="14"/>
      <c r="U544" s="38"/>
      <c r="V544" s="38"/>
      <c r="W544" s="38"/>
      <c r="X544" s="38"/>
      <c r="Y544" s="38"/>
      <c r="Z544" s="11"/>
      <c r="AB544" s="38"/>
      <c r="AG544" s="35"/>
    </row>
    <row r="545" spans="1:33" ht="16.5" x14ac:dyDescent="0.3">
      <c r="A545">
        <f t="shared" si="8"/>
        <v>59</v>
      </c>
      <c r="B545">
        <v>6</v>
      </c>
      <c r="C545">
        <v>58</v>
      </c>
      <c r="D545" s="3">
        <v>42643</v>
      </c>
      <c r="E545" s="33">
        <v>16</v>
      </c>
      <c r="F545">
        <v>2</v>
      </c>
      <c r="G545" s="10">
        <f>+HLOOKUP(VLOOKUP($B545,$AD$3:$AE$12,2,0),costos_sf!$D$2:$AZ$99,base_mayorista!$A545,0)</f>
        <v>274831789.44494963</v>
      </c>
      <c r="H545" s="10">
        <f>+HLOOKUP(VLOOKUP($B545,$AD$3:$AE$12,2,0),creditos_sf!$D$2:$AY$99,base_mayorista!$A545,0)</f>
        <v>1608075122.4611845</v>
      </c>
      <c r="I545" s="10">
        <f>+HLOOKUP(VLOOKUP($B545,$AD$3:$AE$12,2,0),creditos_sf!$D$103:$AY$200,base_mayorista!$A545,0)</f>
        <v>373423569.03359264</v>
      </c>
      <c r="J545" s="10">
        <f>+HLOOKUP(VLOOKUP($B545,$AD$3:$AE$12,2,0),Costo_fondeo!$D$3:$AY$100,base_mayorista!$A545,0)</f>
        <v>0.94771826462817887</v>
      </c>
      <c r="K545" s="10">
        <f>+HLOOKUP(VLOOKUP($B545,$AD$3:$AE$12,2,0),Costo_provisiones!$D$3:$AY$100,base_mayorista!$A545,0)</f>
        <v>0.17606922883410742</v>
      </c>
      <c r="L545" s="10">
        <f>+HLOOKUP(VLOOKUP($B545,$AD$3:$AE$12,2,0),Morosidad_control!$D$4:$AY$101,base_mayorista!$A545,0)</f>
        <v>0</v>
      </c>
      <c r="M545" s="10">
        <f ca="1">+OFFSET(Capital_2!$D$2,base_mayorista!A545,0)</f>
        <v>3.1647538313822339</v>
      </c>
      <c r="N545" s="10">
        <f>+HLOOKUP(VLOOKUP($B545,$AD$3:$AE$12,2,0),costo_laboral!$E$2:$AZ$99,base_mayorista!$A545,0)</f>
        <v>6.7087550515108525</v>
      </c>
      <c r="O545" s="10">
        <f>+HLOOKUP(VLOOKUP($B545,$AD$3:$AE$12,2,0),Participacion1!$D$4:$M$101,base_mayorista!$A545,0)</f>
        <v>2.25028864552415</v>
      </c>
      <c r="P545" s="1"/>
      <c r="Q545" s="10"/>
      <c r="R545" s="10"/>
      <c r="S545" s="10"/>
      <c r="T545" s="14"/>
      <c r="U545" s="38"/>
      <c r="V545" s="38"/>
      <c r="W545" s="38"/>
      <c r="X545" s="38"/>
      <c r="Y545" s="38"/>
      <c r="Z545" s="11"/>
      <c r="AB545" s="38"/>
      <c r="AG545" s="35"/>
    </row>
    <row r="546" spans="1:33" ht="16.5" x14ac:dyDescent="0.3">
      <c r="A546">
        <f t="shared" si="8"/>
        <v>60</v>
      </c>
      <c r="B546">
        <v>6</v>
      </c>
      <c r="C546">
        <v>59</v>
      </c>
      <c r="D546" s="3">
        <v>42674</v>
      </c>
      <c r="E546" s="33">
        <v>16</v>
      </c>
      <c r="F546">
        <v>2</v>
      </c>
      <c r="G546" s="10">
        <f>+HLOOKUP(VLOOKUP($B546,$AD$3:$AE$12,2,0),costos_sf!$D$2:$AZ$99,base_mayorista!$A546,0)</f>
        <v>269812155.98520964</v>
      </c>
      <c r="H546" s="10">
        <f>+HLOOKUP(VLOOKUP($B546,$AD$3:$AE$12,2,0),creditos_sf!$D$2:$AY$99,base_mayorista!$A546,0)</f>
        <v>1549111562.2955449</v>
      </c>
      <c r="I546" s="10">
        <f>+HLOOKUP(VLOOKUP($B546,$AD$3:$AE$12,2,0),creditos_sf!$D$103:$AY$200,base_mayorista!$A546,0)</f>
        <v>373888537.75718135</v>
      </c>
      <c r="J546" s="10">
        <f>+HLOOKUP(VLOOKUP($B546,$AD$3:$AE$12,2,0),Costo_fondeo!$D$3:$AY$100,base_mayorista!$A546,0)</f>
        <v>0.94042536984521807</v>
      </c>
      <c r="K546" s="10">
        <f>+HLOOKUP(VLOOKUP($B546,$AD$3:$AE$12,2,0),Costo_provisiones!$D$3:$AY$100,base_mayorista!$A546,0)</f>
        <v>0.12474064886196287</v>
      </c>
      <c r="L546" s="10">
        <f>+HLOOKUP(VLOOKUP($B546,$AD$3:$AE$12,2,0),Morosidad_control!$D$4:$AY$101,base_mayorista!$A546,0)</f>
        <v>0</v>
      </c>
      <c r="M546" s="10">
        <f ca="1">+OFFSET(Capital_2!$D$2,base_mayorista!A546,0)</f>
        <v>3.232264312603593</v>
      </c>
      <c r="N546" s="10">
        <f>+HLOOKUP(VLOOKUP($B546,$AD$3:$AE$12,2,0),costo_laboral!$E$2:$AZ$99,base_mayorista!$A546,0)</f>
        <v>6.8193215292222717</v>
      </c>
      <c r="O546" s="10">
        <f>+HLOOKUP(VLOOKUP($B546,$AD$3:$AE$12,2,0),Participacion1!$D$4:$M$101,base_mayorista!$A546,0)</f>
        <v>2.1959370450857012</v>
      </c>
      <c r="P546" s="1"/>
      <c r="Q546" s="10"/>
      <c r="R546" s="10"/>
      <c r="S546" s="10"/>
      <c r="T546" s="14"/>
      <c r="U546" s="38"/>
      <c r="V546" s="38"/>
      <c r="W546" s="38"/>
      <c r="X546" s="38"/>
      <c r="Y546" s="38"/>
      <c r="Z546" s="11"/>
      <c r="AB546" s="38"/>
      <c r="AG546" s="35"/>
    </row>
    <row r="547" spans="1:33" ht="16.5" x14ac:dyDescent="0.3">
      <c r="A547">
        <f t="shared" si="8"/>
        <v>61</v>
      </c>
      <c r="B547">
        <v>6</v>
      </c>
      <c r="C547">
        <v>60</v>
      </c>
      <c r="D547" s="3">
        <v>42704</v>
      </c>
      <c r="E547" s="33">
        <v>16</v>
      </c>
      <c r="F547">
        <v>2</v>
      </c>
      <c r="G547" s="10">
        <f>+HLOOKUP(VLOOKUP($B547,$AD$3:$AE$12,2,0),costos_sf!$D$2:$AZ$99,base_mayorista!$A547,0)</f>
        <v>268122828.25166515</v>
      </c>
      <c r="H547" s="10">
        <f>+HLOOKUP(VLOOKUP($B547,$AD$3:$AE$12,2,0),creditos_sf!$D$2:$AY$99,base_mayorista!$A547,0)</f>
        <v>1704161515.4566631</v>
      </c>
      <c r="I547" s="10">
        <f>+HLOOKUP(VLOOKUP($B547,$AD$3:$AE$12,2,0),creditos_sf!$D$103:$AY$200,base_mayorista!$A547,0)</f>
        <v>367088804.20904899</v>
      </c>
      <c r="J547" s="10">
        <f>+HLOOKUP(VLOOKUP($B547,$AD$3:$AE$12,2,0),Costo_fondeo!$D$3:$AY$100,base_mayorista!$A547,0)</f>
        <v>0.9417211107810306</v>
      </c>
      <c r="K547" s="10">
        <f>+HLOOKUP(VLOOKUP($B547,$AD$3:$AE$12,2,0),Costo_provisiones!$D$3:$AY$100,base_mayorista!$A547,0)</f>
        <v>0.16306065474012388</v>
      </c>
      <c r="L547" s="10">
        <f>+HLOOKUP(VLOOKUP($B547,$AD$3:$AE$12,2,0),Morosidad_control!$D$4:$AY$101,base_mayorista!$A547,0)</f>
        <v>0</v>
      </c>
      <c r="M547" s="10">
        <f ca="1">+OFFSET(Capital_2!$D$2,base_mayorista!A547,0)</f>
        <v>3.2966619789838338</v>
      </c>
      <c r="N547" s="10">
        <f>+HLOOKUP(VLOOKUP($B547,$AD$3:$AE$12,2,0),costo_laboral!$E$2:$AZ$99,base_mayorista!$A547,0)</f>
        <v>6.3050677141342435</v>
      </c>
      <c r="O547" s="10">
        <f>+HLOOKUP(VLOOKUP($B547,$AD$3:$AE$12,2,0),Participacion1!$D$4:$M$101,base_mayorista!$A547,0)</f>
        <v>2.3905456703997339</v>
      </c>
      <c r="P547" s="1"/>
      <c r="Q547" s="10"/>
      <c r="R547" s="10"/>
      <c r="S547" s="10"/>
      <c r="T547" s="14"/>
      <c r="U547" s="38"/>
      <c r="V547" s="38"/>
      <c r="W547" s="38"/>
      <c r="X547" s="38"/>
      <c r="Y547" s="38"/>
      <c r="Z547" s="11"/>
      <c r="AB547" s="38"/>
      <c r="AG547" s="35"/>
    </row>
    <row r="548" spans="1:33" ht="16.5" x14ac:dyDescent="0.3">
      <c r="A548">
        <f t="shared" si="8"/>
        <v>62</v>
      </c>
      <c r="B548">
        <v>6</v>
      </c>
      <c r="C548">
        <v>61</v>
      </c>
      <c r="D548" s="3">
        <v>42735</v>
      </c>
      <c r="E548" s="33">
        <v>16</v>
      </c>
      <c r="F548">
        <v>2</v>
      </c>
      <c r="G548" s="10">
        <f>+HLOOKUP(VLOOKUP($B548,$AD$3:$AE$12,2,0),costos_sf!$D$2:$AZ$99,base_mayorista!$A548,0)</f>
        <v>269658296.86010021</v>
      </c>
      <c r="H548" s="10">
        <f>+HLOOKUP(VLOOKUP($B548,$AD$3:$AE$12,2,0),creditos_sf!$D$2:$AY$99,base_mayorista!$A548,0)</f>
        <v>1343791119.4720519</v>
      </c>
      <c r="I548" s="10">
        <f>+HLOOKUP(VLOOKUP($B548,$AD$3:$AE$12,2,0),creditos_sf!$D$103:$AY$200,base_mayorista!$A548,0)</f>
        <v>436545375.20670414</v>
      </c>
      <c r="J548" s="10">
        <f>+HLOOKUP(VLOOKUP($B548,$AD$3:$AE$12,2,0),Costo_fondeo!$D$3:$AY$100,base_mayorista!$A548,0)</f>
        <v>0.87398351348479919</v>
      </c>
      <c r="K548" s="10">
        <f>+HLOOKUP(VLOOKUP($B548,$AD$3:$AE$12,2,0),Costo_provisiones!$D$3:$AY$100,base_mayorista!$A548,0)</f>
        <v>-5.3678165492131627E-2</v>
      </c>
      <c r="L548" s="10">
        <f>+HLOOKUP(VLOOKUP($B548,$AD$3:$AE$12,2,0),Morosidad_control!$D$4:$AY$101,base_mayorista!$A548,0)</f>
        <v>0</v>
      </c>
      <c r="M548" s="10">
        <f ca="1">+OFFSET(Capital_2!$D$2,base_mayorista!A548,0)</f>
        <v>3.371561018368705</v>
      </c>
      <c r="N548" s="10">
        <f>+HLOOKUP(VLOOKUP($B548,$AD$3:$AE$12,2,0),costo_laboral!$E$2:$AZ$99,base_mayorista!$A548,0)</f>
        <v>7.578371374531601</v>
      </c>
      <c r="O548" s="10">
        <f>+HLOOKUP(VLOOKUP($B548,$AD$3:$AE$12,2,0),Participacion1!$D$4:$M$101,base_mayorista!$A548,0)</f>
        <v>1.9213911978327558</v>
      </c>
      <c r="P548" s="1"/>
      <c r="Q548" s="10"/>
      <c r="R548" s="10"/>
      <c r="S548" s="10"/>
      <c r="T548" s="14"/>
      <c r="U548" s="38"/>
      <c r="V548" s="38"/>
      <c r="W548" s="38"/>
      <c r="X548" s="38"/>
      <c r="Y548" s="38"/>
      <c r="Z548" s="11"/>
      <c r="AB548" s="38"/>
      <c r="AG548" s="35"/>
    </row>
    <row r="549" spans="1:33" ht="16.5" x14ac:dyDescent="0.3">
      <c r="A549">
        <f t="shared" si="8"/>
        <v>63</v>
      </c>
      <c r="B549">
        <v>6</v>
      </c>
      <c r="C549">
        <v>62</v>
      </c>
      <c r="D549" s="3">
        <v>42766</v>
      </c>
      <c r="E549" s="33">
        <v>17</v>
      </c>
      <c r="F549">
        <v>2</v>
      </c>
      <c r="G549" s="10">
        <f>+HLOOKUP(VLOOKUP($B549,$AD$3:$AE$12,2,0),costos_sf!$D$2:$AZ$99,base_mayorista!$A549,0)</f>
        <v>278489026.79709506</v>
      </c>
      <c r="H549" s="10">
        <f>+HLOOKUP(VLOOKUP($B549,$AD$3:$AE$12,2,0),creditos_sf!$D$2:$AY$99,base_mayorista!$A549,0)</f>
        <v>1301722743.0680542</v>
      </c>
      <c r="I549" s="10">
        <f>+HLOOKUP(VLOOKUP($B549,$AD$3:$AE$12,2,0),creditos_sf!$D$103:$AY$200,base_mayorista!$A549,0)</f>
        <v>412134559.10893101</v>
      </c>
      <c r="J549" s="10">
        <f>+HLOOKUP(VLOOKUP($B549,$AD$3:$AE$12,2,0),Costo_fondeo!$D$3:$AY$100,base_mayorista!$A549,0)</f>
        <v>0.86763175804402981</v>
      </c>
      <c r="K549" s="10">
        <f>+HLOOKUP(VLOOKUP($B549,$AD$3:$AE$12,2,0),Costo_provisiones!$D$3:$AY$100,base_mayorista!$A549,0)</f>
        <v>-0.10622435234772948</v>
      </c>
      <c r="L549" s="10">
        <f>+HLOOKUP(VLOOKUP($B549,$AD$3:$AE$12,2,0),Morosidad_control!$D$4:$AY$101,base_mayorista!$A549,0)</f>
        <v>0</v>
      </c>
      <c r="M549" s="10">
        <f ca="1">+OFFSET(Capital_2!$D$2,base_mayorista!A549,0)</f>
        <v>3.4309045641717737</v>
      </c>
      <c r="N549" s="10">
        <f>+HLOOKUP(VLOOKUP($B549,$AD$3:$AE$12,2,0),costo_laboral!$E$2:$AZ$99,base_mayorista!$A549,0)</f>
        <v>7.7216602298788173</v>
      </c>
      <c r="O549" s="10">
        <f>+HLOOKUP(VLOOKUP($B549,$AD$3:$AE$12,2,0),Participacion1!$D$4:$M$101,base_mayorista!$A549,0)</f>
        <v>1.8729306340098426</v>
      </c>
      <c r="P549" s="1"/>
      <c r="Q549" s="10"/>
      <c r="R549" s="10"/>
      <c r="S549" s="10"/>
      <c r="T549" s="14"/>
      <c r="U549" s="38"/>
      <c r="V549" s="38"/>
      <c r="W549" s="38"/>
      <c r="X549" s="38"/>
      <c r="Y549" s="38"/>
      <c r="Z549" s="11"/>
      <c r="AB549" s="38"/>
      <c r="AG549" s="35"/>
    </row>
    <row r="550" spans="1:33" ht="16.5" x14ac:dyDescent="0.3">
      <c r="A550">
        <f t="shared" si="8"/>
        <v>64</v>
      </c>
      <c r="B550">
        <v>6</v>
      </c>
      <c r="C550">
        <v>63</v>
      </c>
      <c r="D550" s="3">
        <v>42794</v>
      </c>
      <c r="E550" s="33">
        <v>17</v>
      </c>
      <c r="F550">
        <v>2</v>
      </c>
      <c r="G550" s="10">
        <f>+HLOOKUP(VLOOKUP($B550,$AD$3:$AE$12,2,0),costos_sf!$D$2:$AZ$99,base_mayorista!$A550,0)</f>
        <v>269200231.83873361</v>
      </c>
      <c r="H550" s="10">
        <f>+HLOOKUP(VLOOKUP($B550,$AD$3:$AE$12,2,0),creditos_sf!$D$2:$AY$99,base_mayorista!$A550,0)</f>
        <v>1254132945.7273161</v>
      </c>
      <c r="I550" s="10">
        <f>+HLOOKUP(VLOOKUP($B550,$AD$3:$AE$12,2,0),creditos_sf!$D$103:$AY$200,base_mayorista!$A550,0)</f>
        <v>405083658.66697752</v>
      </c>
      <c r="J550" s="10">
        <f>+HLOOKUP(VLOOKUP($B550,$AD$3:$AE$12,2,0),Costo_fondeo!$D$3:$AY$100,base_mayorista!$A550,0)</f>
        <v>0.8795893517686495</v>
      </c>
      <c r="K550" s="10">
        <f>+HLOOKUP(VLOOKUP($B550,$AD$3:$AE$12,2,0),Costo_provisiones!$D$3:$AY$100,base_mayorista!$A550,0)</f>
        <v>-8.2591888168318348E-2</v>
      </c>
      <c r="L550" s="10">
        <f>+HLOOKUP(VLOOKUP($B550,$AD$3:$AE$12,2,0),Morosidad_control!$D$4:$AY$101,base_mayorista!$A550,0)</f>
        <v>0</v>
      </c>
      <c r="M550" s="10">
        <f ca="1">+OFFSET(Capital_2!$D$2,base_mayorista!A550,0)</f>
        <v>3.4714473426279464</v>
      </c>
      <c r="N550" s="10">
        <f>+HLOOKUP(VLOOKUP($B550,$AD$3:$AE$12,2,0),costo_laboral!$E$2:$AZ$99,base_mayorista!$A550,0)</f>
        <v>7.8632475702244253</v>
      </c>
      <c r="O550" s="10">
        <f>+HLOOKUP(VLOOKUP($B550,$AD$3:$AE$12,2,0),Participacion1!$D$4:$M$101,base_mayorista!$A550,0)</f>
        <v>1.8153298979065049</v>
      </c>
      <c r="P550" s="1"/>
      <c r="Q550" s="10"/>
      <c r="R550" s="10"/>
      <c r="S550" s="10"/>
      <c r="T550" s="14"/>
      <c r="U550" s="38"/>
      <c r="V550" s="38"/>
      <c r="W550" s="38"/>
      <c r="X550" s="38"/>
      <c r="Y550" s="38"/>
      <c r="Z550" s="11"/>
      <c r="AB550" s="38"/>
      <c r="AG550" s="35"/>
    </row>
    <row r="551" spans="1:33" ht="16.5" x14ac:dyDescent="0.3">
      <c r="A551">
        <f t="shared" si="8"/>
        <v>65</v>
      </c>
      <c r="B551">
        <v>6</v>
      </c>
      <c r="C551">
        <v>64</v>
      </c>
      <c r="D551" s="3">
        <v>42825</v>
      </c>
      <c r="E551" s="33">
        <v>17</v>
      </c>
      <c r="F551">
        <v>2</v>
      </c>
      <c r="G551" s="10">
        <f>+HLOOKUP(VLOOKUP($B551,$AD$3:$AE$12,2,0),costos_sf!$D$2:$AZ$99,base_mayorista!$A551,0)</f>
        <v>179544436.05932161</v>
      </c>
      <c r="H551" s="10">
        <f>+HLOOKUP(VLOOKUP($B551,$AD$3:$AE$12,2,0),creditos_sf!$D$2:$AY$99,base_mayorista!$A551,0)</f>
        <v>1166073040.243228</v>
      </c>
      <c r="I551" s="10">
        <f>+HLOOKUP(VLOOKUP($B551,$AD$3:$AE$12,2,0),creditos_sf!$D$103:$AY$200,base_mayorista!$A551,0)</f>
        <v>428623082.7900269</v>
      </c>
      <c r="J551" s="10">
        <f>+HLOOKUP(VLOOKUP($B551,$AD$3:$AE$12,2,0),Costo_fondeo!$D$3:$AY$100,base_mayorista!$A551,0)</f>
        <v>0.89665493553307829</v>
      </c>
      <c r="K551" s="10">
        <f>+HLOOKUP(VLOOKUP($B551,$AD$3:$AE$12,2,0),Costo_provisiones!$D$3:$AY$100,base_mayorista!$A551,0)</f>
        <v>-9.2617034022211303E-2</v>
      </c>
      <c r="L551" s="10">
        <f>+HLOOKUP(VLOOKUP($B551,$AD$3:$AE$12,2,0),Morosidad_control!$D$4:$AY$101,base_mayorista!$A551,0)</f>
        <v>0</v>
      </c>
      <c r="M551" s="10">
        <f ca="1">+OFFSET(Capital_2!$D$2,base_mayorista!A551,0)</f>
        <v>3.5034579976729381</v>
      </c>
      <c r="N551" s="10">
        <f>+HLOOKUP(VLOOKUP($B551,$AD$3:$AE$12,2,0),costo_laboral!$E$2:$AZ$99,base_mayorista!$A551,0)</f>
        <v>8.0078305158238248</v>
      </c>
      <c r="O551" s="10">
        <f>+HLOOKUP(VLOOKUP($B551,$AD$3:$AE$12,2,0),Participacion1!$D$4:$M$101,base_mayorista!$A551,0)</f>
        <v>1.7167833595692696</v>
      </c>
      <c r="P551" s="1"/>
      <c r="Q551" s="10"/>
      <c r="R551" s="10"/>
      <c r="S551" s="10"/>
      <c r="T551" s="14"/>
      <c r="U551" s="38"/>
      <c r="V551" s="38"/>
      <c r="W551" s="38"/>
      <c r="X551" s="38"/>
      <c r="Y551" s="38"/>
      <c r="Z551" s="11"/>
      <c r="AB551" s="38"/>
      <c r="AG551" s="35"/>
    </row>
    <row r="552" spans="1:33" ht="16.5" x14ac:dyDescent="0.3">
      <c r="A552">
        <f t="shared" si="8"/>
        <v>66</v>
      </c>
      <c r="B552">
        <v>6</v>
      </c>
      <c r="C552">
        <v>65</v>
      </c>
      <c r="D552" s="3">
        <v>42855</v>
      </c>
      <c r="E552" s="33">
        <v>17</v>
      </c>
      <c r="F552">
        <v>2</v>
      </c>
      <c r="G552" s="10">
        <f>+HLOOKUP(VLOOKUP($B552,$AD$3:$AE$12,2,0),costos_sf!$D$2:$AZ$99,base_mayorista!$A552,0)</f>
        <v>121858437.57827654</v>
      </c>
      <c r="H552" s="10">
        <f>+HLOOKUP(VLOOKUP($B552,$AD$3:$AE$12,2,0),creditos_sf!$D$2:$AY$99,base_mayorista!$A552,0)</f>
        <v>1261024067.6296163</v>
      </c>
      <c r="I552" s="10">
        <f>+HLOOKUP(VLOOKUP($B552,$AD$3:$AE$12,2,0),creditos_sf!$D$103:$AY$200,base_mayorista!$A552,0)</f>
        <v>369280908.61166227</v>
      </c>
      <c r="J552" s="10">
        <f>+HLOOKUP(VLOOKUP($B552,$AD$3:$AE$12,2,0),Costo_fondeo!$D$3:$AY$100,base_mayorista!$A552,0)</f>
        <v>0.90702561958906058</v>
      </c>
      <c r="K552" s="10">
        <f>+HLOOKUP(VLOOKUP($B552,$AD$3:$AE$12,2,0),Costo_provisiones!$D$3:$AY$100,base_mayorista!$A552,0)</f>
        <v>-0.10895722197508427</v>
      </c>
      <c r="L552" s="10">
        <f>+HLOOKUP(VLOOKUP($B552,$AD$3:$AE$12,2,0),Morosidad_control!$D$4:$AY$101,base_mayorista!$A552,0)</f>
        <v>0</v>
      </c>
      <c r="M552" s="10">
        <f ca="1">+OFFSET(Capital_2!$D$2,base_mayorista!A552,0)</f>
        <v>3.5336781037956082</v>
      </c>
      <c r="N552" s="10">
        <f>+HLOOKUP(VLOOKUP($B552,$AD$3:$AE$12,2,0),costo_laboral!$E$2:$AZ$99,base_mayorista!$A552,0)</f>
        <v>7.714357370547301</v>
      </c>
      <c r="O552" s="10">
        <f>+HLOOKUP(VLOOKUP($B552,$AD$3:$AE$12,2,0),Participacion1!$D$4:$M$101,base_mayorista!$A552,0)</f>
        <v>1.821703353177996</v>
      </c>
      <c r="P552" s="1"/>
      <c r="Q552" s="10"/>
      <c r="R552" s="10"/>
      <c r="S552" s="10"/>
      <c r="T552" s="14"/>
      <c r="U552" s="38"/>
      <c r="V552" s="38"/>
      <c r="W552" s="38"/>
      <c r="X552" s="38"/>
      <c r="Y552" s="38"/>
      <c r="Z552" s="11"/>
      <c r="AB552" s="38"/>
      <c r="AG552" s="35"/>
    </row>
    <row r="553" spans="1:33" ht="16.5" x14ac:dyDescent="0.3">
      <c r="A553">
        <f t="shared" si="8"/>
        <v>67</v>
      </c>
      <c r="B553">
        <v>6</v>
      </c>
      <c r="C553">
        <v>66</v>
      </c>
      <c r="D553" s="3">
        <v>42886</v>
      </c>
      <c r="E553" s="33">
        <v>17</v>
      </c>
      <c r="F553">
        <v>2</v>
      </c>
      <c r="G553" s="10">
        <f>+HLOOKUP(VLOOKUP($B553,$AD$3:$AE$12,2,0),costos_sf!$D$2:$AZ$99,base_mayorista!$A553,0)</f>
        <v>185554141.81894901</v>
      </c>
      <c r="H553" s="10">
        <f>+HLOOKUP(VLOOKUP($B553,$AD$3:$AE$12,2,0),creditos_sf!$D$2:$AY$99,base_mayorista!$A553,0)</f>
        <v>1170600431.9546096</v>
      </c>
      <c r="I553" s="10">
        <f>+HLOOKUP(VLOOKUP($B553,$AD$3:$AE$12,2,0),creditos_sf!$D$103:$AY$200,base_mayorista!$A553,0)</f>
        <v>349439648.8551572</v>
      </c>
      <c r="J553" s="10">
        <f>+HLOOKUP(VLOOKUP($B553,$AD$3:$AE$12,2,0),Costo_fondeo!$D$3:$AY$100,base_mayorista!$A553,0)</f>
        <v>0.92503863917636886</v>
      </c>
      <c r="K553" s="10">
        <f>+HLOOKUP(VLOOKUP($B553,$AD$3:$AE$12,2,0),Costo_provisiones!$D$3:$AY$100,base_mayorista!$A553,0)</f>
        <v>-1.5336880936997501E-2</v>
      </c>
      <c r="L553" s="10">
        <f>+HLOOKUP(VLOOKUP($B553,$AD$3:$AE$12,2,0),Morosidad_control!$D$4:$AY$101,base_mayorista!$A553,0)</f>
        <v>1.8241202554914095</v>
      </c>
      <c r="M553" s="10">
        <f ca="1">+OFFSET(Capital_2!$D$2,base_mayorista!A553,0)</f>
        <v>3.5570017411603705</v>
      </c>
      <c r="N553" s="10">
        <f>+HLOOKUP(VLOOKUP($B553,$AD$3:$AE$12,2,0),costo_laboral!$E$2:$AZ$99,base_mayorista!$A553,0)</f>
        <v>8.3995918990005354</v>
      </c>
      <c r="O553" s="10">
        <f>+HLOOKUP(VLOOKUP($B553,$AD$3:$AE$12,2,0),Participacion1!$D$4:$M$101,base_mayorista!$A553,0)</f>
        <v>1.6894316559187579</v>
      </c>
      <c r="P553" s="1"/>
      <c r="Q553" s="10"/>
      <c r="R553" s="10"/>
      <c r="S553" s="10"/>
      <c r="T553" s="14"/>
      <c r="U553" s="38"/>
      <c r="V553" s="38"/>
      <c r="W553" s="38"/>
      <c r="X553" s="38"/>
      <c r="Y553" s="38"/>
      <c r="Z553" s="11"/>
      <c r="AB553" s="38"/>
      <c r="AG553" s="35"/>
    </row>
    <row r="554" spans="1:33" ht="16.5" x14ac:dyDescent="0.3">
      <c r="A554">
        <f t="shared" si="8"/>
        <v>68</v>
      </c>
      <c r="B554">
        <v>6</v>
      </c>
      <c r="C554">
        <v>67</v>
      </c>
      <c r="D554" s="3">
        <v>42916</v>
      </c>
      <c r="E554" s="33">
        <v>17</v>
      </c>
      <c r="F554">
        <v>2</v>
      </c>
      <c r="G554" s="10">
        <f>+HLOOKUP(VLOOKUP($B554,$AD$3:$AE$12,2,0),costos_sf!$D$2:$AZ$99,base_mayorista!$A554,0)</f>
        <v>201686276.42755839</v>
      </c>
      <c r="H554" s="10">
        <f>+HLOOKUP(VLOOKUP($B554,$AD$3:$AE$12,2,0),creditos_sf!$D$2:$AY$99,base_mayorista!$A554,0)</f>
        <v>1155352083.8952887</v>
      </c>
      <c r="I554" s="10">
        <f>+HLOOKUP(VLOOKUP($B554,$AD$3:$AE$12,2,0),creditos_sf!$D$103:$AY$200,base_mayorista!$A554,0)</f>
        <v>330763708.41302562</v>
      </c>
      <c r="J554" s="10">
        <f>+HLOOKUP(VLOOKUP($B554,$AD$3:$AE$12,2,0),Costo_fondeo!$D$3:$AY$100,base_mayorista!$A554,0)</f>
        <v>0.92219190820045682</v>
      </c>
      <c r="K554" s="10">
        <f>+HLOOKUP(VLOOKUP($B554,$AD$3:$AE$12,2,0),Costo_provisiones!$D$3:$AY$100,base_mayorista!$A554,0)</f>
        <v>-1.1399102670283233E-2</v>
      </c>
      <c r="L554" s="10">
        <f>+HLOOKUP(VLOOKUP($B554,$AD$3:$AE$12,2,0),Morosidad_control!$D$4:$AY$101,base_mayorista!$A554,0)</f>
        <v>1.1490074229254486</v>
      </c>
      <c r="M554" s="10">
        <f ca="1">+OFFSET(Capital_2!$D$2,base_mayorista!A554,0)</f>
        <v>3.5704065106105527</v>
      </c>
      <c r="N554" s="10">
        <f>+HLOOKUP(VLOOKUP($B554,$AD$3:$AE$12,2,0),costo_laboral!$E$2:$AZ$99,base_mayorista!$A554,0)</f>
        <v>8.5682130570809552</v>
      </c>
      <c r="O554" s="10">
        <f>+HLOOKUP(VLOOKUP($B554,$AD$3:$AE$12,2,0),Participacion1!$D$4:$M$101,base_mayorista!$A554,0)</f>
        <v>1.6917733662454506</v>
      </c>
      <c r="P554" s="1"/>
      <c r="Q554" s="10"/>
      <c r="R554" s="10"/>
      <c r="S554" s="10"/>
      <c r="T554" s="14"/>
      <c r="U554" s="38"/>
      <c r="V554" s="38"/>
      <c r="W554" s="38"/>
      <c r="X554" s="38"/>
      <c r="Y554" s="38"/>
      <c r="Z554" s="11"/>
      <c r="AB554" s="38"/>
      <c r="AG554" s="35"/>
    </row>
    <row r="555" spans="1:33" ht="16.5" x14ac:dyDescent="0.3">
      <c r="A555">
        <f t="shared" si="8"/>
        <v>69</v>
      </c>
      <c r="B555">
        <v>6</v>
      </c>
      <c r="C555">
        <v>68</v>
      </c>
      <c r="D555" s="3">
        <v>42947</v>
      </c>
      <c r="E555" s="33">
        <v>17</v>
      </c>
      <c r="F555">
        <v>2</v>
      </c>
      <c r="G555" s="10">
        <f>+HLOOKUP(VLOOKUP($B555,$AD$3:$AE$12,2,0),costos_sf!$D$2:$AZ$99,base_mayorista!$A555,0)</f>
        <v>201148939.71528673</v>
      </c>
      <c r="H555" s="10">
        <f>+HLOOKUP(VLOOKUP($B555,$AD$3:$AE$12,2,0),creditos_sf!$D$2:$AY$99,base_mayorista!$A555,0)</f>
        <v>1182803912.8041079</v>
      </c>
      <c r="I555" s="10">
        <f>+HLOOKUP(VLOOKUP($B555,$AD$3:$AE$12,2,0),creditos_sf!$D$103:$AY$200,base_mayorista!$A555,0)</f>
        <v>255501271.83524641</v>
      </c>
      <c r="J555" s="10">
        <f>+HLOOKUP(VLOOKUP($B555,$AD$3:$AE$12,2,0),Costo_fondeo!$D$3:$AY$100,base_mayorista!$A555,0)</f>
        <v>0.92521731863976875</v>
      </c>
      <c r="K555" s="10">
        <f>+HLOOKUP(VLOOKUP($B555,$AD$3:$AE$12,2,0),Costo_provisiones!$D$3:$AY$100,base_mayorista!$A555,0)</f>
        <v>-0.11711816193581388</v>
      </c>
      <c r="L555" s="10">
        <f>+HLOOKUP(VLOOKUP($B555,$AD$3:$AE$12,2,0),Morosidad_control!$D$4:$AY$101,base_mayorista!$A555,0)</f>
        <v>1.1804813041936302</v>
      </c>
      <c r="M555" s="10">
        <f ca="1">+OFFSET(Capital_2!$D$2,base_mayorista!A555,0)</f>
        <v>3.5864726654758914</v>
      </c>
      <c r="N555" s="10">
        <f>+HLOOKUP(VLOOKUP($B555,$AD$3:$AE$12,2,0),costo_laboral!$E$2:$AZ$99,base_mayorista!$A555,0)</f>
        <v>8.8236966575370754</v>
      </c>
      <c r="O555" s="10">
        <f>+HLOOKUP(VLOOKUP($B555,$AD$3:$AE$12,2,0),Participacion1!$D$4:$M$101,base_mayorista!$A555,0)</f>
        <v>1.6700719906681489</v>
      </c>
      <c r="P555" s="1"/>
      <c r="Q555" s="10"/>
      <c r="R555" s="10"/>
      <c r="S555" s="10"/>
      <c r="T555" s="14"/>
      <c r="U555" s="38"/>
      <c r="V555" s="38"/>
      <c r="W555" s="38"/>
      <c r="X555" s="38"/>
      <c r="Y555" s="38"/>
      <c r="Z555" s="11"/>
      <c r="AB555" s="38"/>
      <c r="AG555" s="35"/>
    </row>
    <row r="556" spans="1:33" ht="16.5" x14ac:dyDescent="0.3">
      <c r="A556">
        <f t="shared" si="8"/>
        <v>70</v>
      </c>
      <c r="B556">
        <v>6</v>
      </c>
      <c r="C556">
        <v>69</v>
      </c>
      <c r="D556" s="3">
        <v>42978</v>
      </c>
      <c r="E556" s="33">
        <v>17</v>
      </c>
      <c r="F556">
        <v>2</v>
      </c>
      <c r="G556" s="10">
        <f>+HLOOKUP(VLOOKUP($B556,$AD$3:$AE$12,2,0),costos_sf!$D$2:$AZ$99,base_mayorista!$A556,0)</f>
        <v>198084191.6476863</v>
      </c>
      <c r="H556" s="10">
        <f>+HLOOKUP(VLOOKUP($B556,$AD$3:$AE$12,2,0),creditos_sf!$D$2:$AY$99,base_mayorista!$A556,0)</f>
        <v>1144988764.3411386</v>
      </c>
      <c r="I556" s="10">
        <f>+HLOOKUP(VLOOKUP($B556,$AD$3:$AE$12,2,0),creditos_sf!$D$103:$AY$200,base_mayorista!$A556,0)</f>
        <v>308896395.49812692</v>
      </c>
      <c r="J556" s="10">
        <f>+HLOOKUP(VLOOKUP($B556,$AD$3:$AE$12,2,0),Costo_fondeo!$D$3:$AY$100,base_mayorista!$A556,0)</f>
        <v>0.92770260626556733</v>
      </c>
      <c r="K556" s="10">
        <f>+HLOOKUP(VLOOKUP($B556,$AD$3:$AE$12,2,0),Costo_provisiones!$D$3:$AY$100,base_mayorista!$A556,0)</f>
        <v>4.4695545378498451E-2</v>
      </c>
      <c r="L556" s="10">
        <f>+HLOOKUP(VLOOKUP($B556,$AD$3:$AE$12,2,0),Morosidad_control!$D$4:$AY$101,base_mayorista!$A556,0)</f>
        <v>0</v>
      </c>
      <c r="M556" s="10">
        <f ca="1">+OFFSET(Capital_2!$D$2,base_mayorista!A556,0)</f>
        <v>3.5952774480300995</v>
      </c>
      <c r="N556" s="10">
        <f>+HLOOKUP(VLOOKUP($B556,$AD$3:$AE$12,2,0),costo_laboral!$E$2:$AZ$99,base_mayorista!$A556,0)</f>
        <v>8.4090136118271062</v>
      </c>
      <c r="O556" s="10">
        <f>+HLOOKUP(VLOOKUP($B556,$AD$3:$AE$12,2,0),Participacion1!$D$4:$M$101,base_mayorista!$A556,0)</f>
        <v>1.6259957999470398</v>
      </c>
      <c r="P556" s="1"/>
      <c r="Q556" s="10"/>
      <c r="R556" s="10"/>
      <c r="S556" s="10"/>
      <c r="T556" s="14"/>
      <c r="U556" s="38"/>
      <c r="V556" s="38"/>
      <c r="W556" s="38"/>
      <c r="X556" s="38"/>
      <c r="Y556" s="38"/>
      <c r="Z556" s="11"/>
      <c r="AB556" s="38"/>
      <c r="AG556" s="35"/>
    </row>
    <row r="557" spans="1:33" ht="16.5" x14ac:dyDescent="0.3">
      <c r="A557">
        <f t="shared" si="8"/>
        <v>71</v>
      </c>
      <c r="B557">
        <v>6</v>
      </c>
      <c r="C557">
        <v>70</v>
      </c>
      <c r="D557" s="3">
        <v>43008</v>
      </c>
      <c r="E557" s="33">
        <v>17</v>
      </c>
      <c r="F557">
        <v>2</v>
      </c>
      <c r="G557" s="10">
        <f>+HLOOKUP(VLOOKUP($B557,$AD$3:$AE$12,2,0),costos_sf!$D$2:$AZ$99,base_mayorista!$A557,0)</f>
        <v>182584435.80653599</v>
      </c>
      <c r="H557" s="10">
        <f>+HLOOKUP(VLOOKUP($B557,$AD$3:$AE$12,2,0),creditos_sf!$D$2:$AY$99,base_mayorista!$A557,0)</f>
        <v>1096654707.2588854</v>
      </c>
      <c r="I557" s="10">
        <f>+HLOOKUP(VLOOKUP($B557,$AD$3:$AE$12,2,0),creditos_sf!$D$103:$AY$200,base_mayorista!$A557,0)</f>
        <v>354893190.52287495</v>
      </c>
      <c r="J557" s="10">
        <f>+HLOOKUP(VLOOKUP($B557,$AD$3:$AE$12,2,0),Costo_fondeo!$D$3:$AY$100,base_mayorista!$A557,0)</f>
        <v>0.93836928554102195</v>
      </c>
      <c r="K557" s="10">
        <f>+HLOOKUP(VLOOKUP($B557,$AD$3:$AE$12,2,0),Costo_provisiones!$D$3:$AY$100,base_mayorista!$A557,0)</f>
        <v>3.6592167790420078E-2</v>
      </c>
      <c r="L557" s="10">
        <f>+HLOOKUP(VLOOKUP($B557,$AD$3:$AE$12,2,0),Morosidad_control!$D$4:$AY$101,base_mayorista!$A557,0)</f>
        <v>0</v>
      </c>
      <c r="M557" s="10">
        <f ca="1">+OFFSET(Capital_2!$D$2,base_mayorista!A557,0)</f>
        <v>3.5939139218894542</v>
      </c>
      <c r="N557" s="10">
        <f>+HLOOKUP(VLOOKUP($B557,$AD$3:$AE$12,2,0),costo_laboral!$E$2:$AZ$99,base_mayorista!$A557,0)</f>
        <v>8.3498539380721866</v>
      </c>
      <c r="O557" s="10">
        <f>+HLOOKUP(VLOOKUP($B557,$AD$3:$AE$12,2,0),Participacion1!$D$4:$M$101,base_mayorista!$A557,0)</f>
        <v>1.5586858136079593</v>
      </c>
      <c r="P557" s="1"/>
      <c r="Q557" s="10"/>
      <c r="R557" s="10"/>
      <c r="S557" s="10"/>
      <c r="T557" s="14"/>
      <c r="U557" s="38"/>
      <c r="V557" s="38"/>
      <c r="W557" s="38"/>
      <c r="X557" s="38"/>
      <c r="Y557" s="38"/>
      <c r="Z557" s="11"/>
      <c r="AB557" s="38"/>
      <c r="AG557" s="35"/>
    </row>
    <row r="558" spans="1:33" ht="16.5" x14ac:dyDescent="0.3">
      <c r="A558">
        <f t="shared" si="8"/>
        <v>72</v>
      </c>
      <c r="B558">
        <v>6</v>
      </c>
      <c r="C558">
        <v>71</v>
      </c>
      <c r="D558" s="3">
        <v>43039</v>
      </c>
      <c r="E558" s="33">
        <v>17</v>
      </c>
      <c r="F558">
        <v>2</v>
      </c>
      <c r="G558" s="10">
        <f>+HLOOKUP(VLOOKUP($B558,$AD$3:$AE$12,2,0),costos_sf!$D$2:$AZ$99,base_mayorista!$A558,0)</f>
        <v>183777276.01748073</v>
      </c>
      <c r="H558" s="10">
        <f>+HLOOKUP(VLOOKUP($B558,$AD$3:$AE$12,2,0),creditos_sf!$D$2:$AY$99,base_mayorista!$A558,0)</f>
        <v>1051024838.0563984</v>
      </c>
      <c r="I558" s="10">
        <f>+HLOOKUP(VLOOKUP($B558,$AD$3:$AE$12,2,0),creditos_sf!$D$103:$AY$200,base_mayorista!$A558,0)</f>
        <v>364073869.30655098</v>
      </c>
      <c r="J558" s="10">
        <f>+HLOOKUP(VLOOKUP($B558,$AD$3:$AE$12,2,0),Costo_fondeo!$D$3:$AY$100,base_mayorista!$A558,0)</f>
        <v>0.9520661039288687</v>
      </c>
      <c r="K558" s="10">
        <f>+HLOOKUP(VLOOKUP($B558,$AD$3:$AE$12,2,0),Costo_provisiones!$D$3:$AY$100,base_mayorista!$A558,0)</f>
        <v>-1.6854528452235902E-2</v>
      </c>
      <c r="L558" s="10">
        <f>+HLOOKUP(VLOOKUP($B558,$AD$3:$AE$12,2,0),Morosidad_control!$D$4:$AY$101,base_mayorista!$A558,0)</f>
        <v>0</v>
      </c>
      <c r="M558" s="10">
        <f ca="1">+OFFSET(Capital_2!$D$2,base_mayorista!A558,0)</f>
        <v>3.6057998149039663</v>
      </c>
      <c r="N558" s="10">
        <f>+HLOOKUP(VLOOKUP($B558,$AD$3:$AE$12,2,0),costo_laboral!$E$2:$AZ$99,base_mayorista!$A558,0)</f>
        <v>8.7226283981782888</v>
      </c>
      <c r="O558" s="10">
        <f>+HLOOKUP(VLOOKUP($B558,$AD$3:$AE$12,2,0),Participacion1!$D$4:$M$101,base_mayorista!$A558,0)</f>
        <v>1.4851155490980628</v>
      </c>
      <c r="P558" s="1"/>
      <c r="Q558" s="10"/>
      <c r="R558" s="10"/>
      <c r="S558" s="10"/>
      <c r="T558" s="14"/>
      <c r="U558" s="38"/>
      <c r="V558" s="38"/>
      <c r="W558" s="38"/>
      <c r="X558" s="38"/>
      <c r="Y558" s="38"/>
      <c r="Z558" s="11"/>
      <c r="AB558" s="38"/>
      <c r="AG558" s="35"/>
    </row>
    <row r="559" spans="1:33" ht="16.5" x14ac:dyDescent="0.3">
      <c r="A559">
        <f t="shared" si="8"/>
        <v>73</v>
      </c>
      <c r="B559">
        <v>6</v>
      </c>
      <c r="C559">
        <v>72</v>
      </c>
      <c r="D559" s="3">
        <v>43069</v>
      </c>
      <c r="E559" s="33">
        <v>17</v>
      </c>
      <c r="F559">
        <v>2</v>
      </c>
      <c r="G559" s="10">
        <f>+HLOOKUP(VLOOKUP($B559,$AD$3:$AE$12,2,0),costos_sf!$D$2:$AZ$99,base_mayorista!$A559,0)</f>
        <v>182761599.80265269</v>
      </c>
      <c r="H559" s="10">
        <f>+HLOOKUP(VLOOKUP($B559,$AD$3:$AE$12,2,0),creditos_sf!$D$2:$AY$99,base_mayorista!$A559,0)</f>
        <v>1113272410.921011</v>
      </c>
      <c r="I559" s="10">
        <f>+HLOOKUP(VLOOKUP($B559,$AD$3:$AE$12,2,0),creditos_sf!$D$103:$AY$200,base_mayorista!$A559,0)</f>
        <v>409583174.25718379</v>
      </c>
      <c r="J559" s="10">
        <f>+HLOOKUP(VLOOKUP($B559,$AD$3:$AE$12,2,0),Costo_fondeo!$D$3:$AY$100,base_mayorista!$A559,0)</f>
        <v>0.94611659619242339</v>
      </c>
      <c r="K559" s="10">
        <f>+HLOOKUP(VLOOKUP($B559,$AD$3:$AE$12,2,0),Costo_provisiones!$D$3:$AY$100,base_mayorista!$A559,0)</f>
        <v>-5.6667654817607126E-2</v>
      </c>
      <c r="L559" s="10">
        <f>+HLOOKUP(VLOOKUP($B559,$AD$3:$AE$12,2,0),Morosidad_control!$D$4:$AY$101,base_mayorista!$A559,0)</f>
        <v>0</v>
      </c>
      <c r="M559" s="10">
        <f ca="1">+OFFSET(Capital_2!$D$2,base_mayorista!A559,0)</f>
        <v>3.6120620419568428</v>
      </c>
      <c r="N559" s="10">
        <f>+HLOOKUP(VLOOKUP($B559,$AD$3:$AE$12,2,0),costo_laboral!$E$2:$AZ$99,base_mayorista!$A559,0)</f>
        <v>8.0084799643482221</v>
      </c>
      <c r="O559" s="10">
        <f>+HLOOKUP(VLOOKUP($B559,$AD$3:$AE$12,2,0),Participacion1!$D$4:$M$101,base_mayorista!$A559,0)</f>
        <v>1.53655213244385</v>
      </c>
      <c r="P559" s="1"/>
      <c r="Q559" s="10"/>
      <c r="R559" s="10"/>
      <c r="S559" s="10"/>
      <c r="T559" s="14"/>
      <c r="U559" s="38"/>
      <c r="V559" s="38"/>
      <c r="W559" s="38"/>
      <c r="X559" s="38"/>
      <c r="Y559" s="38"/>
      <c r="Z559" s="11"/>
      <c r="AB559" s="38"/>
      <c r="AG559" s="35"/>
    </row>
    <row r="560" spans="1:33" ht="16.5" x14ac:dyDescent="0.3">
      <c r="A560">
        <f t="shared" si="8"/>
        <v>74</v>
      </c>
      <c r="B560">
        <v>6</v>
      </c>
      <c r="C560">
        <v>73</v>
      </c>
      <c r="D560" s="3">
        <v>43100</v>
      </c>
      <c r="E560" s="33">
        <v>17</v>
      </c>
      <c r="F560">
        <v>2</v>
      </c>
      <c r="G560" s="10">
        <f>+HLOOKUP(VLOOKUP($B560,$AD$3:$AE$12,2,0),costos_sf!$D$2:$AZ$99,base_mayorista!$A560,0)</f>
        <v>171503243.52968106</v>
      </c>
      <c r="H560" s="10">
        <f>+HLOOKUP(VLOOKUP($B560,$AD$3:$AE$12,2,0),creditos_sf!$D$2:$AY$99,base_mayorista!$A560,0)</f>
        <v>1141534348.2641513</v>
      </c>
      <c r="I560" s="10">
        <f>+HLOOKUP(VLOOKUP($B560,$AD$3:$AE$12,2,0),creditos_sf!$D$103:$AY$200,base_mayorista!$A560,0)</f>
        <v>428320877.59153706</v>
      </c>
      <c r="J560" s="10">
        <f>+HLOOKUP(VLOOKUP($B560,$AD$3:$AE$12,2,0),Costo_fondeo!$D$3:$AY$100,base_mayorista!$A560,0)</f>
        <v>1.033957837827634</v>
      </c>
      <c r="K560" s="10">
        <f>+HLOOKUP(VLOOKUP($B560,$AD$3:$AE$12,2,0),Costo_provisiones!$D$3:$AY$100,base_mayorista!$A560,0)</f>
        <v>0.29270344523676162</v>
      </c>
      <c r="L560" s="10">
        <f>+HLOOKUP(VLOOKUP($B560,$AD$3:$AE$12,2,0),Morosidad_control!$D$4:$AY$101,base_mayorista!$A560,0)</f>
        <v>0</v>
      </c>
      <c r="M560" s="10">
        <f ca="1">+OFFSET(Capital_2!$D$2,base_mayorista!A560,0)</f>
        <v>3.5930762546706192</v>
      </c>
      <c r="N560" s="10">
        <f>+HLOOKUP(VLOOKUP($B560,$AD$3:$AE$12,2,0),costo_laboral!$E$2:$AZ$99,base_mayorista!$A560,0)</f>
        <v>6.9702471125561827</v>
      </c>
      <c r="O560" s="10">
        <f>+HLOOKUP(VLOOKUP($B560,$AD$3:$AE$12,2,0),Participacion1!$D$4:$M$101,base_mayorista!$A560,0)</f>
        <v>1.5697744360425883</v>
      </c>
      <c r="P560" s="1"/>
      <c r="Q560" s="10"/>
      <c r="R560" s="10"/>
      <c r="S560" s="10"/>
      <c r="T560" s="14"/>
      <c r="U560" s="38"/>
      <c r="V560" s="38"/>
      <c r="W560" s="38"/>
      <c r="X560" s="38"/>
      <c r="Y560" s="38"/>
      <c r="Z560" s="11"/>
      <c r="AB560" s="38"/>
      <c r="AG560" s="35"/>
    </row>
    <row r="561" spans="1:33" ht="16.5" x14ac:dyDescent="0.3">
      <c r="A561">
        <f t="shared" si="8"/>
        <v>75</v>
      </c>
      <c r="B561">
        <v>6</v>
      </c>
      <c r="C561">
        <v>74</v>
      </c>
      <c r="D561" s="3">
        <v>43131</v>
      </c>
      <c r="E561" s="33">
        <v>18</v>
      </c>
      <c r="F561">
        <v>2</v>
      </c>
      <c r="G561" s="10">
        <f>+HLOOKUP(VLOOKUP($B561,$AD$3:$AE$12,2,0),costos_sf!$D$2:$AZ$99,base_mayorista!$A561,0)</f>
        <v>156248953.8726486</v>
      </c>
      <c r="H561" s="10">
        <f>+HLOOKUP(VLOOKUP($B561,$AD$3:$AE$12,2,0),creditos_sf!$D$2:$AY$99,base_mayorista!$A561,0)</f>
        <v>1126667748.0283237</v>
      </c>
      <c r="I561" s="10">
        <f>+HLOOKUP(VLOOKUP($B561,$AD$3:$AE$12,2,0),creditos_sf!$D$103:$AY$200,base_mayorista!$A561,0)</f>
        <v>364882991.33877188</v>
      </c>
      <c r="J561" s="10">
        <f>+HLOOKUP(VLOOKUP($B561,$AD$3:$AE$12,2,0),Costo_fondeo!$D$3:$AY$100,base_mayorista!$A561,0)</f>
        <v>1.0456845861495176</v>
      </c>
      <c r="K561" s="10">
        <f>+HLOOKUP(VLOOKUP($B561,$AD$3:$AE$12,2,0),Costo_provisiones!$D$3:$AY$100,base_mayorista!$A561,0)</f>
        <v>0.3125339412846368</v>
      </c>
      <c r="L561" s="10">
        <f>+HLOOKUP(VLOOKUP($B561,$AD$3:$AE$12,2,0),Morosidad_control!$D$4:$AY$101,base_mayorista!$A561,0)</f>
        <v>0</v>
      </c>
      <c r="M561" s="10">
        <f ca="1">+OFFSET(Capital_2!$D$2,base_mayorista!A561,0)</f>
        <v>3.5815867697690567</v>
      </c>
      <c r="N561" s="10">
        <f>+HLOOKUP(VLOOKUP($B561,$AD$3:$AE$12,2,0),costo_laboral!$E$2:$AZ$99,base_mayorista!$A561,0)</f>
        <v>7.2997155431445595</v>
      </c>
      <c r="O561" s="10">
        <f>+HLOOKUP(VLOOKUP($B561,$AD$3:$AE$12,2,0),Participacion1!$D$4:$M$101,base_mayorista!$A561,0)</f>
        <v>1.5372527751885454</v>
      </c>
      <c r="P561" s="1"/>
      <c r="Q561" s="10"/>
      <c r="R561" s="10"/>
      <c r="S561" s="10"/>
      <c r="T561" s="14"/>
      <c r="U561" s="38"/>
      <c r="V561" s="38"/>
      <c r="W561" s="38"/>
      <c r="X561" s="38"/>
      <c r="Y561" s="38"/>
      <c r="Z561" s="11"/>
      <c r="AB561" s="38"/>
      <c r="AG561" s="35"/>
    </row>
    <row r="562" spans="1:33" ht="16.5" x14ac:dyDescent="0.3">
      <c r="A562">
        <f t="shared" si="8"/>
        <v>76</v>
      </c>
      <c r="B562">
        <v>6</v>
      </c>
      <c r="C562">
        <v>75</v>
      </c>
      <c r="D562" s="3">
        <v>43159</v>
      </c>
      <c r="E562" s="33">
        <v>18</v>
      </c>
      <c r="F562">
        <v>2</v>
      </c>
      <c r="G562" s="10">
        <f>+HLOOKUP(VLOOKUP($B562,$AD$3:$AE$12,2,0),costos_sf!$D$2:$AZ$99,base_mayorista!$A562,0)</f>
        <v>162326966.58300209</v>
      </c>
      <c r="H562" s="10">
        <f>+HLOOKUP(VLOOKUP($B562,$AD$3:$AE$12,2,0),creditos_sf!$D$2:$AY$99,base_mayorista!$A562,0)</f>
        <v>984280035.94826293</v>
      </c>
      <c r="I562" s="10">
        <f>+HLOOKUP(VLOOKUP($B562,$AD$3:$AE$12,2,0),creditos_sf!$D$103:$AY$200,base_mayorista!$A562,0)</f>
        <v>303541287.17319018</v>
      </c>
      <c r="J562" s="10">
        <f>+HLOOKUP(VLOOKUP($B562,$AD$3:$AE$12,2,0),Costo_fondeo!$D$3:$AY$100,base_mayorista!$A562,0)</f>
        <v>1.0460548888319705</v>
      </c>
      <c r="K562" s="10">
        <f>+HLOOKUP(VLOOKUP($B562,$AD$3:$AE$12,2,0),Costo_provisiones!$D$3:$AY$100,base_mayorista!$A562,0)</f>
        <v>0.28295239851968118</v>
      </c>
      <c r="L562" s="10">
        <f>+HLOOKUP(VLOOKUP($B562,$AD$3:$AE$12,2,0),Morosidad_control!$D$4:$AY$101,base_mayorista!$A562,0)</f>
        <v>0</v>
      </c>
      <c r="M562" s="10">
        <f ca="1">+OFFSET(Capital_2!$D$2,base_mayorista!A562,0)</f>
        <v>3.5677590569055382</v>
      </c>
      <c r="N562" s="10">
        <f>+HLOOKUP(VLOOKUP($B562,$AD$3:$AE$12,2,0),costo_laboral!$E$2:$AZ$99,base_mayorista!$A562,0)</f>
        <v>8.4145521931259353</v>
      </c>
      <c r="O562" s="10">
        <f>+HLOOKUP(VLOOKUP($B562,$AD$3:$AE$12,2,0),Participacion1!$D$4:$M$101,base_mayorista!$A562,0)</f>
        <v>1.3267624519300381</v>
      </c>
      <c r="P562" s="1"/>
      <c r="Q562" s="10"/>
      <c r="R562" s="10"/>
      <c r="S562" s="10"/>
      <c r="T562" s="14"/>
      <c r="U562" s="38"/>
      <c r="V562" s="38"/>
      <c r="W562" s="38"/>
      <c r="X562" s="38"/>
      <c r="Y562" s="38"/>
      <c r="Z562" s="11"/>
      <c r="AB562" s="38"/>
      <c r="AG562" s="35"/>
    </row>
    <row r="563" spans="1:33" ht="16.5" x14ac:dyDescent="0.3">
      <c r="A563">
        <f t="shared" si="8"/>
        <v>77</v>
      </c>
      <c r="B563">
        <v>6</v>
      </c>
      <c r="C563">
        <v>76</v>
      </c>
      <c r="D563" s="3">
        <v>43190</v>
      </c>
      <c r="E563" s="33">
        <v>18</v>
      </c>
      <c r="F563">
        <v>2</v>
      </c>
      <c r="G563" s="10">
        <f>+HLOOKUP(VLOOKUP($B563,$AD$3:$AE$12,2,0),costos_sf!$D$2:$AZ$99,base_mayorista!$A563,0)</f>
        <v>163220576.31861058</v>
      </c>
      <c r="H563" s="10">
        <f>+HLOOKUP(VLOOKUP($B563,$AD$3:$AE$12,2,0),creditos_sf!$D$2:$AY$99,base_mayorista!$A563,0)</f>
        <v>1025419930.9171512</v>
      </c>
      <c r="I563" s="10">
        <f>+HLOOKUP(VLOOKUP($B563,$AD$3:$AE$12,2,0),creditos_sf!$D$103:$AY$200,base_mayorista!$A563,0)</f>
        <v>307552226.74869949</v>
      </c>
      <c r="J563" s="10">
        <f>+HLOOKUP(VLOOKUP($B563,$AD$3:$AE$12,2,0),Costo_fondeo!$D$3:$AY$100,base_mayorista!$A563,0)</f>
        <v>1.0458035802459289</v>
      </c>
      <c r="K563" s="10">
        <f>+HLOOKUP(VLOOKUP($B563,$AD$3:$AE$12,2,0),Costo_provisiones!$D$3:$AY$100,base_mayorista!$A563,0)</f>
        <v>0.27325999245902532</v>
      </c>
      <c r="L563" s="10">
        <f>+HLOOKUP(VLOOKUP($B563,$AD$3:$AE$12,2,0),Morosidad_control!$D$4:$AY$101,base_mayorista!$A563,0)</f>
        <v>0</v>
      </c>
      <c r="M563" s="10">
        <f ca="1">+OFFSET(Capital_2!$D$2,base_mayorista!A563,0)</f>
        <v>3.5535594036254383</v>
      </c>
      <c r="N563" s="10">
        <f>+HLOOKUP(VLOOKUP($B563,$AD$3:$AE$12,2,0),costo_laboral!$E$2:$AZ$99,base_mayorista!$A563,0)</f>
        <v>8.0935035738946706</v>
      </c>
      <c r="O563" s="10">
        <f>+HLOOKUP(VLOOKUP($B563,$AD$3:$AE$12,2,0),Participacion1!$D$4:$M$101,base_mayorista!$A563,0)</f>
        <v>1.3801530285594399</v>
      </c>
      <c r="P563" s="1"/>
      <c r="Q563" s="10"/>
      <c r="R563" s="10"/>
      <c r="S563" s="10"/>
      <c r="T563" s="14"/>
      <c r="U563" s="38"/>
      <c r="V563" s="38"/>
      <c r="W563" s="38"/>
      <c r="X563" s="38"/>
      <c r="Y563" s="38"/>
      <c r="Z563" s="11"/>
      <c r="AB563" s="38"/>
      <c r="AG563" s="35"/>
    </row>
    <row r="564" spans="1:33" ht="16.5" x14ac:dyDescent="0.3">
      <c r="A564">
        <f t="shared" si="8"/>
        <v>78</v>
      </c>
      <c r="B564">
        <v>6</v>
      </c>
      <c r="C564">
        <v>77</v>
      </c>
      <c r="D564" s="3">
        <v>43220</v>
      </c>
      <c r="E564" s="33">
        <v>18</v>
      </c>
      <c r="F564">
        <v>2</v>
      </c>
      <c r="G564" s="10">
        <f>+HLOOKUP(VLOOKUP($B564,$AD$3:$AE$12,2,0),costos_sf!$D$2:$AZ$99,base_mayorista!$A564,0)</f>
        <v>165231234.32670102</v>
      </c>
      <c r="H564" s="10">
        <f>+HLOOKUP(VLOOKUP($B564,$AD$3:$AE$12,2,0),creditos_sf!$D$2:$AY$99,base_mayorista!$A564,0)</f>
        <v>1007065650.1382837</v>
      </c>
      <c r="I564" s="10">
        <f>+HLOOKUP(VLOOKUP($B564,$AD$3:$AE$12,2,0),creditos_sf!$D$103:$AY$200,base_mayorista!$A564,0)</f>
        <v>363401631.72651261</v>
      </c>
      <c r="J564" s="10">
        <f>+HLOOKUP(VLOOKUP($B564,$AD$3:$AE$12,2,0),Costo_fondeo!$D$3:$AY$100,base_mayorista!$A564,0)</f>
        <v>1.0328151364010814</v>
      </c>
      <c r="K564" s="10">
        <f>+HLOOKUP(VLOOKUP($B564,$AD$3:$AE$12,2,0),Costo_provisiones!$D$3:$AY$100,base_mayorista!$A564,0)</f>
        <v>0.10753928737025381</v>
      </c>
      <c r="L564" s="10">
        <f>+HLOOKUP(VLOOKUP($B564,$AD$3:$AE$12,2,0),Morosidad_control!$D$4:$AY$101,base_mayorista!$A564,0)</f>
        <v>0</v>
      </c>
      <c r="M564" s="10">
        <f ca="1">+OFFSET(Capital_2!$D$2,base_mayorista!A564,0)</f>
        <v>3.5277001527594574</v>
      </c>
      <c r="N564" s="10">
        <f>+HLOOKUP(VLOOKUP($B564,$AD$3:$AE$12,2,0),costo_laboral!$E$2:$AZ$99,base_mayorista!$A564,0)</f>
        <v>7.8974495411567789</v>
      </c>
      <c r="O564" s="10">
        <f>+HLOOKUP(VLOOKUP($B564,$AD$3:$AE$12,2,0),Participacion1!$D$4:$M$101,base_mayorista!$A564,0)</f>
        <v>1.3297851417902746</v>
      </c>
      <c r="P564" s="1"/>
      <c r="Q564" s="10"/>
      <c r="R564" s="10"/>
      <c r="S564" s="10"/>
      <c r="T564" s="14"/>
      <c r="U564" s="38"/>
      <c r="V564" s="38"/>
      <c r="W564" s="38"/>
      <c r="X564" s="38"/>
      <c r="Y564" s="38"/>
      <c r="Z564" s="11"/>
      <c r="AB564" s="38"/>
      <c r="AG564" s="35"/>
    </row>
    <row r="565" spans="1:33" ht="16.5" x14ac:dyDescent="0.3">
      <c r="A565">
        <f t="shared" si="8"/>
        <v>79</v>
      </c>
      <c r="B565">
        <v>6</v>
      </c>
      <c r="C565">
        <v>78</v>
      </c>
      <c r="D565" s="3">
        <v>43251</v>
      </c>
      <c r="E565" s="33">
        <v>18</v>
      </c>
      <c r="F565">
        <v>2</v>
      </c>
      <c r="G565" s="10">
        <f>+HLOOKUP(VLOOKUP($B565,$AD$3:$AE$12,2,0),costos_sf!$D$2:$AZ$99,base_mayorista!$A565,0)</f>
        <v>163511065.6437965</v>
      </c>
      <c r="H565" s="10">
        <f>+HLOOKUP(VLOOKUP($B565,$AD$3:$AE$12,2,0),creditos_sf!$D$2:$AY$99,base_mayorista!$A565,0)</f>
        <v>1151417257.7196016</v>
      </c>
      <c r="I565" s="10">
        <f>+HLOOKUP(VLOOKUP($B565,$AD$3:$AE$12,2,0),creditos_sf!$D$103:$AY$200,base_mayorista!$A565,0)</f>
        <v>443005291.27181268</v>
      </c>
      <c r="J565" s="10">
        <f>+HLOOKUP(VLOOKUP($B565,$AD$3:$AE$12,2,0),Costo_fondeo!$D$3:$AY$100,base_mayorista!$A565,0)</f>
        <v>1.0089109198633239</v>
      </c>
      <c r="K565" s="10">
        <f>+HLOOKUP(VLOOKUP($B565,$AD$3:$AE$12,2,0),Costo_provisiones!$D$3:$AY$100,base_mayorista!$A565,0)</f>
        <v>8.2535209347766564E-2</v>
      </c>
      <c r="L565" s="10">
        <f>+HLOOKUP(VLOOKUP($B565,$AD$3:$AE$12,2,0),Morosidad_control!$D$4:$AY$101,base_mayorista!$A565,0)</f>
        <v>0</v>
      </c>
      <c r="M565" s="10">
        <f ca="1">+OFFSET(Capital_2!$D$2,base_mayorista!A565,0)</f>
        <v>3.5069368282381337</v>
      </c>
      <c r="N565" s="10">
        <f>+HLOOKUP(VLOOKUP($B565,$AD$3:$AE$12,2,0),costo_laboral!$E$2:$AZ$99,base_mayorista!$A565,0)</f>
        <v>6.8867702988462831</v>
      </c>
      <c r="O565" s="10">
        <f>+HLOOKUP(VLOOKUP($B565,$AD$3:$AE$12,2,0),Participacion1!$D$4:$M$101,base_mayorista!$A565,0)</f>
        <v>1.4972199565086304</v>
      </c>
      <c r="P565" s="1"/>
      <c r="Q565" s="10"/>
      <c r="R565" s="10"/>
      <c r="S565" s="10"/>
      <c r="T565" s="14"/>
      <c r="U565" s="38"/>
      <c r="V565" s="38"/>
      <c r="W565" s="38"/>
      <c r="X565" s="38"/>
      <c r="Y565" s="38"/>
      <c r="Z565" s="11"/>
      <c r="AB565" s="38"/>
      <c r="AG565" s="35"/>
    </row>
    <row r="566" spans="1:33" ht="16.5" x14ac:dyDescent="0.3">
      <c r="A566">
        <f t="shared" si="8"/>
        <v>80</v>
      </c>
      <c r="B566">
        <v>6</v>
      </c>
      <c r="C566">
        <v>79</v>
      </c>
      <c r="D566" s="3">
        <v>43281</v>
      </c>
      <c r="E566" s="33">
        <v>18</v>
      </c>
      <c r="F566">
        <v>2</v>
      </c>
      <c r="G566" s="10">
        <f>+HLOOKUP(VLOOKUP($B566,$AD$3:$AE$12,2,0),costos_sf!$D$2:$AZ$99,base_mayorista!$A566,0)</f>
        <v>167382079.32918644</v>
      </c>
      <c r="H566" s="10">
        <f>+HLOOKUP(VLOOKUP($B566,$AD$3:$AE$12,2,0),creditos_sf!$D$2:$AY$99,base_mayorista!$A566,0)</f>
        <v>1213432460.18329</v>
      </c>
      <c r="I566" s="10">
        <f>+HLOOKUP(VLOOKUP($B566,$AD$3:$AE$12,2,0),creditos_sf!$D$103:$AY$200,base_mayorista!$A566,0)</f>
        <v>463273012.74684519</v>
      </c>
      <c r="J566" s="10">
        <f>+HLOOKUP(VLOOKUP($B566,$AD$3:$AE$12,2,0),Costo_fondeo!$D$3:$AY$100,base_mayorista!$A566,0)</f>
        <v>0.99735146874863922</v>
      </c>
      <c r="K566" s="10">
        <f>+HLOOKUP(VLOOKUP($B566,$AD$3:$AE$12,2,0),Costo_provisiones!$D$3:$AY$100,base_mayorista!$A566,0)</f>
        <v>0.22977059198731287</v>
      </c>
      <c r="L566" s="10">
        <f>+HLOOKUP(VLOOKUP($B566,$AD$3:$AE$12,2,0),Morosidad_control!$D$4:$AY$101,base_mayorista!$A566,0)</f>
        <v>0</v>
      </c>
      <c r="M566" s="10">
        <f ca="1">+OFFSET(Capital_2!$D$2,base_mayorista!A566,0)</f>
        <v>3.4861804073665166</v>
      </c>
      <c r="N566" s="10">
        <f>+HLOOKUP(VLOOKUP($B566,$AD$3:$AE$12,2,0),costo_laboral!$E$2:$AZ$99,base_mayorista!$A566,0)</f>
        <v>6.4163521885137156</v>
      </c>
      <c r="O566" s="10">
        <f>+HLOOKUP(VLOOKUP($B566,$AD$3:$AE$12,2,0),Participacion1!$D$4:$M$101,base_mayorista!$A566,0)</f>
        <v>1.5986888498180609</v>
      </c>
      <c r="P566" s="1"/>
      <c r="Q566" s="10"/>
      <c r="R566" s="10"/>
      <c r="S566" s="10"/>
      <c r="T566" s="14"/>
      <c r="U566" s="38"/>
      <c r="V566" s="38"/>
      <c r="W566" s="38"/>
      <c r="X566" s="38"/>
      <c r="Y566" s="38"/>
      <c r="Z566" s="11"/>
      <c r="AB566" s="38"/>
      <c r="AG566" s="35"/>
    </row>
    <row r="567" spans="1:33" ht="16.5" x14ac:dyDescent="0.3">
      <c r="A567">
        <f t="shared" si="8"/>
        <v>81</v>
      </c>
      <c r="B567">
        <v>6</v>
      </c>
      <c r="C567">
        <v>80</v>
      </c>
      <c r="D567" s="3">
        <v>43312</v>
      </c>
      <c r="E567" s="33">
        <v>18</v>
      </c>
      <c r="F567">
        <v>2</v>
      </c>
      <c r="G567" s="10">
        <f>+HLOOKUP(VLOOKUP($B567,$AD$3:$AE$12,2,0),costos_sf!$D$2:$AZ$99,base_mayorista!$A567,0)</f>
        <v>161452582.52521855</v>
      </c>
      <c r="H567" s="10">
        <f>+HLOOKUP(VLOOKUP($B567,$AD$3:$AE$12,2,0),creditos_sf!$D$2:$AY$99,base_mayorista!$A567,0)</f>
        <v>1307377676.1149905</v>
      </c>
      <c r="I567" s="10">
        <f>+HLOOKUP(VLOOKUP($B567,$AD$3:$AE$12,2,0),creditos_sf!$D$103:$AY$200,base_mayorista!$A567,0)</f>
        <v>494421689.25035709</v>
      </c>
      <c r="J567" s="10">
        <f>+HLOOKUP(VLOOKUP($B567,$AD$3:$AE$12,2,0),Costo_fondeo!$D$3:$AY$100,base_mayorista!$A567,0)</f>
        <v>0.99425971707884864</v>
      </c>
      <c r="K567" s="10">
        <f>+HLOOKUP(VLOOKUP($B567,$AD$3:$AE$12,2,0),Costo_provisiones!$D$3:$AY$100,base_mayorista!$A567,0)</f>
        <v>0.30509286769688682</v>
      </c>
      <c r="L567" s="10">
        <f>+HLOOKUP(VLOOKUP($B567,$AD$3:$AE$12,2,0),Morosidad_control!$D$4:$AY$101,base_mayorista!$A567,0)</f>
        <v>0</v>
      </c>
      <c r="M567" s="10">
        <f ca="1">+OFFSET(Capital_2!$D$2,base_mayorista!A567,0)</f>
        <v>3.4635993253239059</v>
      </c>
      <c r="N567" s="10">
        <f>+HLOOKUP(VLOOKUP($B567,$AD$3:$AE$12,2,0),costo_laboral!$E$2:$AZ$99,base_mayorista!$A567,0)</f>
        <v>5.9175198517720924</v>
      </c>
      <c r="O567" s="10">
        <f>+HLOOKUP(VLOOKUP($B567,$AD$3:$AE$12,2,0),Participacion1!$D$4:$M$101,base_mayorista!$A567,0)</f>
        <v>1.7114860917375403</v>
      </c>
      <c r="P567" s="1"/>
      <c r="Q567" s="10"/>
      <c r="R567" s="10"/>
      <c r="S567" s="10"/>
      <c r="T567" s="14"/>
      <c r="U567" s="38"/>
      <c r="V567" s="38"/>
      <c r="W567" s="38"/>
      <c r="X567" s="38"/>
      <c r="Y567" s="38"/>
      <c r="Z567" s="11"/>
      <c r="AB567" s="38"/>
      <c r="AG567" s="35"/>
    </row>
    <row r="568" spans="1:33" ht="16.5" x14ac:dyDescent="0.3">
      <c r="A568">
        <f t="shared" si="8"/>
        <v>82</v>
      </c>
      <c r="B568">
        <v>6</v>
      </c>
      <c r="C568">
        <v>81</v>
      </c>
      <c r="D568" s="3">
        <v>43343</v>
      </c>
      <c r="E568" s="33">
        <v>18</v>
      </c>
      <c r="F568">
        <v>2</v>
      </c>
      <c r="G568" s="10">
        <f>+HLOOKUP(VLOOKUP($B568,$AD$3:$AE$12,2,0),costos_sf!$D$2:$AZ$99,base_mayorista!$A568,0)</f>
        <v>163362676.95258585</v>
      </c>
      <c r="H568" s="10">
        <f>+HLOOKUP(VLOOKUP($B568,$AD$3:$AE$12,2,0),creditos_sf!$D$2:$AY$99,base_mayorista!$A568,0)</f>
        <v>1581426090.0065501</v>
      </c>
      <c r="I568" s="10">
        <f>+HLOOKUP(VLOOKUP($B568,$AD$3:$AE$12,2,0),creditos_sf!$D$103:$AY$200,base_mayorista!$A568,0)</f>
        <v>524810448.92118859</v>
      </c>
      <c r="J568" s="10">
        <f>+HLOOKUP(VLOOKUP($B568,$AD$3:$AE$12,2,0),Costo_fondeo!$D$3:$AY$100,base_mayorista!$A568,0)</f>
        <v>0.99406507437016856</v>
      </c>
      <c r="K568" s="10">
        <f>+HLOOKUP(VLOOKUP($B568,$AD$3:$AE$12,2,0),Costo_provisiones!$D$3:$AY$100,base_mayorista!$A568,0)</f>
        <v>0.42563603230805075</v>
      </c>
      <c r="L568" s="10">
        <f>+HLOOKUP(VLOOKUP($B568,$AD$3:$AE$12,2,0),Morosidad_control!$D$4:$AY$101,base_mayorista!$A568,0)</f>
        <v>0</v>
      </c>
      <c r="M568" s="10">
        <f ca="1">+OFFSET(Capital_2!$D$2,base_mayorista!A568,0)</f>
        <v>3.442349118867654</v>
      </c>
      <c r="N568" s="10">
        <f>+HLOOKUP(VLOOKUP($B568,$AD$3:$AE$12,2,0),costo_laboral!$E$2:$AZ$99,base_mayorista!$A568,0)</f>
        <v>5.0382549867553239</v>
      </c>
      <c r="O568" s="10">
        <f>+HLOOKUP(VLOOKUP($B568,$AD$3:$AE$12,2,0),Participacion1!$D$4:$M$101,base_mayorista!$A568,0)</f>
        <v>2.0626720882115008</v>
      </c>
      <c r="P568" s="1"/>
      <c r="Q568" s="10"/>
      <c r="R568" s="10"/>
      <c r="S568" s="10"/>
      <c r="T568" s="14"/>
      <c r="U568" s="38"/>
      <c r="V568" s="38"/>
      <c r="W568" s="38"/>
      <c r="X568" s="38"/>
      <c r="Y568" s="38"/>
      <c r="Z568" s="11"/>
      <c r="AB568" s="38"/>
      <c r="AG568" s="35"/>
    </row>
    <row r="569" spans="1:33" ht="16.5" x14ac:dyDescent="0.3">
      <c r="A569">
        <f t="shared" si="8"/>
        <v>83</v>
      </c>
      <c r="B569">
        <v>6</v>
      </c>
      <c r="C569">
        <v>82</v>
      </c>
      <c r="D569" s="3">
        <v>43373</v>
      </c>
      <c r="E569" s="33">
        <v>18</v>
      </c>
      <c r="F569">
        <v>2</v>
      </c>
      <c r="G569" s="10">
        <f>+HLOOKUP(VLOOKUP($B569,$AD$3:$AE$12,2,0),costos_sf!$D$2:$AZ$99,base_mayorista!$A569,0)</f>
        <v>160161412.5084579</v>
      </c>
      <c r="H569" s="10">
        <f>+HLOOKUP(VLOOKUP($B569,$AD$3:$AE$12,2,0),creditos_sf!$D$2:$AY$99,base_mayorista!$A569,0)</f>
        <v>1438144262.1276391</v>
      </c>
      <c r="I569" s="10">
        <f>+HLOOKUP(VLOOKUP($B569,$AD$3:$AE$12,2,0),creditos_sf!$D$103:$AY$200,base_mayorista!$A569,0)</f>
        <v>483402375.70854872</v>
      </c>
      <c r="J569" s="10">
        <f>+HLOOKUP(VLOOKUP($B569,$AD$3:$AE$12,2,0),Costo_fondeo!$D$3:$AY$100,base_mayorista!$A569,0)</f>
        <v>0.96954016051320668</v>
      </c>
      <c r="K569" s="10">
        <f>+HLOOKUP(VLOOKUP($B569,$AD$3:$AE$12,2,0),Costo_provisiones!$D$3:$AY$100,base_mayorista!$A569,0)</f>
        <v>0.32192551593232277</v>
      </c>
      <c r="L569" s="10">
        <f>+HLOOKUP(VLOOKUP($B569,$AD$3:$AE$12,2,0),Morosidad_control!$D$4:$AY$101,base_mayorista!$A569,0)</f>
        <v>0</v>
      </c>
      <c r="M569" s="10">
        <f ca="1">+OFFSET(Capital_2!$D$2,base_mayorista!A569,0)</f>
        <v>3.430093895939399</v>
      </c>
      <c r="N569" s="10">
        <f>+HLOOKUP(VLOOKUP($B569,$AD$3:$AE$12,2,0),costo_laboral!$E$2:$AZ$99,base_mayorista!$A569,0)</f>
        <v>5.4920624336923707</v>
      </c>
      <c r="O569" s="10">
        <f>+HLOOKUP(VLOOKUP($B569,$AD$3:$AE$12,2,0),Participacion1!$D$4:$M$101,base_mayorista!$A569,0)</f>
        <v>1.8701904546604076</v>
      </c>
      <c r="P569" s="1"/>
      <c r="Q569" s="10"/>
      <c r="R569" s="10"/>
      <c r="S569" s="10"/>
      <c r="T569" s="14"/>
      <c r="U569" s="38"/>
      <c r="V569" s="38"/>
      <c r="W569" s="38"/>
      <c r="X569" s="38"/>
      <c r="Y569" s="38"/>
      <c r="Z569" s="11"/>
      <c r="AB569" s="38"/>
      <c r="AG569" s="35"/>
    </row>
    <row r="570" spans="1:33" ht="16.5" x14ac:dyDescent="0.3">
      <c r="A570">
        <f t="shared" si="8"/>
        <v>84</v>
      </c>
      <c r="B570">
        <v>6</v>
      </c>
      <c r="C570">
        <v>83</v>
      </c>
      <c r="D570" s="3">
        <v>43404</v>
      </c>
      <c r="E570" s="33">
        <v>18</v>
      </c>
      <c r="F570">
        <v>2</v>
      </c>
      <c r="G570" s="10">
        <f>+HLOOKUP(VLOOKUP($B570,$AD$3:$AE$12,2,0),costos_sf!$D$2:$AZ$99,base_mayorista!$A570,0)</f>
        <v>149050694.27518436</v>
      </c>
      <c r="H570" s="10">
        <f>+HLOOKUP(VLOOKUP($B570,$AD$3:$AE$12,2,0),creditos_sf!$D$2:$AY$99,base_mayorista!$A570,0)</f>
        <v>1474411059.6714523</v>
      </c>
      <c r="I570" s="10">
        <f>+HLOOKUP(VLOOKUP($B570,$AD$3:$AE$12,2,0),creditos_sf!$D$103:$AY$200,base_mayorista!$A570,0)</f>
        <v>550155549.97286117</v>
      </c>
      <c r="J570" s="10">
        <f>+HLOOKUP(VLOOKUP($B570,$AD$3:$AE$12,2,0),Costo_fondeo!$D$3:$AY$100,base_mayorista!$A570,0)</f>
        <v>0.96777903298774126</v>
      </c>
      <c r="K570" s="10">
        <f>+HLOOKUP(VLOOKUP($B570,$AD$3:$AE$12,2,0),Costo_provisiones!$D$3:$AY$100,base_mayorista!$A570,0)</f>
        <v>0.27312312122986654</v>
      </c>
      <c r="L570" s="10">
        <f>+HLOOKUP(VLOOKUP($B570,$AD$3:$AE$12,2,0),Morosidad_control!$D$4:$AY$101,base_mayorista!$A570,0)</f>
        <v>0</v>
      </c>
      <c r="M570" s="10">
        <f ca="1">+OFFSET(Capital_2!$D$2,base_mayorista!A570,0)</f>
        <v>3.4233579602032216</v>
      </c>
      <c r="N570" s="10">
        <f>+HLOOKUP(VLOOKUP($B570,$AD$3:$AE$12,2,0),costo_laboral!$E$2:$AZ$99,base_mayorista!$A570,0)</f>
        <v>5.0840901851348379</v>
      </c>
      <c r="O570" s="10">
        <f>+HLOOKUP(VLOOKUP($B570,$AD$3:$AE$12,2,0),Participacion1!$D$4:$M$101,base_mayorista!$A570,0)</f>
        <v>1.887219903157122</v>
      </c>
      <c r="P570" s="1"/>
      <c r="Q570" s="10"/>
      <c r="R570" s="10"/>
      <c r="S570" s="10"/>
      <c r="T570" s="14"/>
      <c r="U570" s="38"/>
      <c r="V570" s="38"/>
      <c r="W570" s="38"/>
      <c r="X570" s="38"/>
      <c r="Y570" s="38"/>
      <c r="Z570" s="11"/>
      <c r="AB570" s="38"/>
      <c r="AG570" s="35"/>
    </row>
    <row r="571" spans="1:33" ht="16.5" x14ac:dyDescent="0.3">
      <c r="A571">
        <f t="shared" si="8"/>
        <v>85</v>
      </c>
      <c r="B571">
        <v>6</v>
      </c>
      <c r="C571">
        <v>84</v>
      </c>
      <c r="D571" s="3">
        <v>43434</v>
      </c>
      <c r="E571" s="33">
        <v>18</v>
      </c>
      <c r="F571">
        <v>2</v>
      </c>
      <c r="G571" s="10">
        <f>+HLOOKUP(VLOOKUP($B571,$AD$3:$AE$12,2,0),costos_sf!$D$2:$AZ$99,base_mayorista!$A571,0)</f>
        <v>150393451.57479745</v>
      </c>
      <c r="H571" s="10">
        <f>+HLOOKUP(VLOOKUP($B571,$AD$3:$AE$12,2,0),creditos_sf!$D$2:$AY$99,base_mayorista!$A571,0)</f>
        <v>1560343424.1758876</v>
      </c>
      <c r="I571" s="10">
        <f>+HLOOKUP(VLOOKUP($B571,$AD$3:$AE$12,2,0),creditos_sf!$D$103:$AY$200,base_mayorista!$A571,0)</f>
        <v>547834292.15093064</v>
      </c>
      <c r="J571" s="10">
        <f>+HLOOKUP(VLOOKUP($B571,$AD$3:$AE$12,2,0),Costo_fondeo!$D$3:$AY$100,base_mayorista!$A571,0)</f>
        <v>0.95797172423065136</v>
      </c>
      <c r="K571" s="10">
        <f>+HLOOKUP(VLOOKUP($B571,$AD$3:$AE$12,2,0),Costo_provisiones!$D$3:$AY$100,base_mayorista!$A571,0)</f>
        <v>0.32027094456315486</v>
      </c>
      <c r="L571" s="10">
        <f>+HLOOKUP(VLOOKUP($B571,$AD$3:$AE$12,2,0),Morosidad_control!$D$4:$AY$101,base_mayorista!$A571,0)</f>
        <v>0</v>
      </c>
      <c r="M571" s="10">
        <f ca="1">+OFFSET(Capital_2!$D$2,base_mayorista!A571,0)</f>
        <v>3.4154915843908498</v>
      </c>
      <c r="N571" s="10">
        <f>+HLOOKUP(VLOOKUP($B571,$AD$3:$AE$12,2,0),costo_laboral!$E$2:$AZ$99,base_mayorista!$A571,0)</f>
        <v>4.9146503183873769</v>
      </c>
      <c r="O571" s="10">
        <f>+HLOOKUP(VLOOKUP($B571,$AD$3:$AE$12,2,0),Participacion1!$D$4:$M$101,base_mayorista!$A571,0)</f>
        <v>1.9974352322823747</v>
      </c>
      <c r="P571" s="1"/>
      <c r="Q571" s="10"/>
      <c r="R571" s="10"/>
      <c r="S571" s="10"/>
      <c r="T571" s="14"/>
      <c r="U571" s="38"/>
      <c r="V571" s="38"/>
      <c r="W571" s="38"/>
      <c r="X571" s="38"/>
      <c r="Y571" s="38"/>
      <c r="Z571" s="11"/>
      <c r="AB571" s="38"/>
      <c r="AG571" s="35"/>
    </row>
    <row r="572" spans="1:33" ht="16.5" x14ac:dyDescent="0.3">
      <c r="A572">
        <f t="shared" si="8"/>
        <v>86</v>
      </c>
      <c r="B572">
        <v>6</v>
      </c>
      <c r="C572">
        <v>85</v>
      </c>
      <c r="D572" s="3">
        <v>43465</v>
      </c>
      <c r="E572" s="33">
        <v>18</v>
      </c>
      <c r="F572">
        <v>2</v>
      </c>
      <c r="G572" s="10">
        <f>+HLOOKUP(VLOOKUP($B572,$AD$3:$AE$12,2,0),costos_sf!$D$2:$AZ$99,base_mayorista!$A572,0)</f>
        <v>157652736.92104632</v>
      </c>
      <c r="H572" s="10">
        <f>+HLOOKUP(VLOOKUP($B572,$AD$3:$AE$12,2,0),creditos_sf!$D$2:$AY$99,base_mayorista!$A572,0)</f>
        <v>1525815841.1839676</v>
      </c>
      <c r="I572" s="10">
        <f>+HLOOKUP(VLOOKUP($B572,$AD$3:$AE$12,2,0),creditos_sf!$D$103:$AY$200,base_mayorista!$A572,0)</f>
        <v>582110619.44853771</v>
      </c>
      <c r="J572" s="10">
        <f>+HLOOKUP(VLOOKUP($B572,$AD$3:$AE$12,2,0),Costo_fondeo!$D$3:$AY$100,base_mayorista!$A572,0)</f>
        <v>0.95504423678502337</v>
      </c>
      <c r="K572" s="10">
        <f>+HLOOKUP(VLOOKUP($B572,$AD$3:$AE$12,2,0),Costo_provisiones!$D$3:$AY$100,base_mayorista!$A572,0)</f>
        <v>0.26473407068261717</v>
      </c>
      <c r="L572" s="10">
        <f>+HLOOKUP(VLOOKUP($B572,$AD$3:$AE$12,2,0),Morosidad_control!$D$4:$AY$101,base_mayorista!$A572,0)</f>
        <v>0</v>
      </c>
      <c r="M572" s="10">
        <f ca="1">+OFFSET(Capital_2!$D$2,base_mayorista!A572,0)</f>
        <v>3.4351377010367652</v>
      </c>
      <c r="N572" s="10">
        <f>+HLOOKUP(VLOOKUP($B572,$AD$3:$AE$12,2,0),costo_laboral!$E$2:$AZ$99,base_mayorista!$A572,0)</f>
        <v>5.1145602256855387</v>
      </c>
      <c r="O572" s="10">
        <f>+HLOOKUP(VLOOKUP($B572,$AD$3:$AE$12,2,0),Participacion1!$D$4:$M$101,base_mayorista!$A572,0)</f>
        <v>1.9127667831094823</v>
      </c>
      <c r="P572" s="1"/>
      <c r="Q572" s="10"/>
      <c r="R572" s="10"/>
      <c r="S572" s="10"/>
      <c r="T572" s="14"/>
      <c r="U572" s="38"/>
      <c r="V572" s="38"/>
      <c r="W572" s="38"/>
      <c r="X572" s="38"/>
      <c r="Y572" s="38"/>
      <c r="Z572" s="11"/>
      <c r="AB572" s="38"/>
      <c r="AG572" s="35"/>
    </row>
    <row r="573" spans="1:33" ht="16.5" x14ac:dyDescent="0.3">
      <c r="A573">
        <f t="shared" si="8"/>
        <v>87</v>
      </c>
      <c r="B573">
        <v>6</v>
      </c>
      <c r="C573">
        <v>86</v>
      </c>
      <c r="D573" s="3">
        <v>43496</v>
      </c>
      <c r="E573" s="33">
        <v>19</v>
      </c>
      <c r="F573">
        <v>2</v>
      </c>
      <c r="G573" s="10">
        <f>+HLOOKUP(VLOOKUP($B573,$AD$3:$AE$12,2,0),costos_sf!$D$2:$AZ$99,base_mayorista!$A573,0)</f>
        <v>170264919.80461568</v>
      </c>
      <c r="H573" s="10">
        <f>+HLOOKUP(VLOOKUP($B573,$AD$3:$AE$12,2,0),creditos_sf!$D$2:$AY$99,base_mayorista!$A573,0)</f>
        <v>1518316555.1043396</v>
      </c>
      <c r="I573" s="10">
        <f>+HLOOKUP(VLOOKUP($B573,$AD$3:$AE$12,2,0),creditos_sf!$D$103:$AY$200,base_mayorista!$A573,0)</f>
        <v>633493285.19524503</v>
      </c>
      <c r="J573" s="10">
        <f>+HLOOKUP(VLOOKUP($B573,$AD$3:$AE$12,2,0),Costo_fondeo!$D$3:$AY$100,base_mayorista!$A573,0)</f>
        <v>0.97563413436675905</v>
      </c>
      <c r="K573" s="10">
        <f>+HLOOKUP(VLOOKUP($B573,$AD$3:$AE$12,2,0),Costo_provisiones!$D$3:$AY$100,base_mayorista!$A573,0)</f>
        <v>0.42162956790552342</v>
      </c>
      <c r="L573" s="10">
        <f>+HLOOKUP(VLOOKUP($B573,$AD$3:$AE$12,2,0),Morosidad_control!$D$4:$AY$101,base_mayorista!$A573,0)</f>
        <v>0</v>
      </c>
      <c r="M573" s="10">
        <f ca="1">+OFFSET(Capital_2!$D$2,base_mayorista!A573,0)</f>
        <v>3.144198069372997</v>
      </c>
      <c r="N573" s="10">
        <f>+HLOOKUP(VLOOKUP($B573,$AD$3:$AE$12,2,0),costo_laboral!$E$2:$AZ$99,base_mayorista!$A573,0)</f>
        <v>5.0953249065365247</v>
      </c>
      <c r="O573" s="10">
        <f>+HLOOKUP(VLOOKUP($B573,$AD$3:$AE$12,2,0),Participacion1!$D$4:$M$101,base_mayorista!$A573,0)</f>
        <v>1.9550593047273221</v>
      </c>
      <c r="P573" s="1"/>
      <c r="Q573" s="10"/>
      <c r="R573" s="10"/>
      <c r="S573" s="10"/>
      <c r="T573" s="14"/>
      <c r="U573" s="38"/>
      <c r="V573" s="38"/>
      <c r="W573" s="38"/>
      <c r="X573" s="38"/>
      <c r="Y573" s="38"/>
      <c r="Z573" s="11"/>
      <c r="AB573" s="38"/>
      <c r="AG573" s="35"/>
    </row>
    <row r="574" spans="1:33" ht="16.5" x14ac:dyDescent="0.3">
      <c r="A574">
        <f t="shared" si="8"/>
        <v>88</v>
      </c>
      <c r="B574">
        <v>6</v>
      </c>
      <c r="C574">
        <v>87</v>
      </c>
      <c r="D574" s="3">
        <v>43524</v>
      </c>
      <c r="E574" s="33">
        <v>19</v>
      </c>
      <c r="F574">
        <v>2</v>
      </c>
      <c r="G574" s="10">
        <f>+HLOOKUP(VLOOKUP($B574,$AD$3:$AE$12,2,0),costos_sf!$D$2:$AZ$99,base_mayorista!$A574,0)</f>
        <v>170934154.01279664</v>
      </c>
      <c r="H574" s="10">
        <f>+HLOOKUP(VLOOKUP($B574,$AD$3:$AE$12,2,0),creditos_sf!$D$2:$AY$99,base_mayorista!$A574,0)</f>
        <v>1504136989.3294978</v>
      </c>
      <c r="I574" s="10">
        <f>+HLOOKUP(VLOOKUP($B574,$AD$3:$AE$12,2,0),creditos_sf!$D$103:$AY$200,base_mayorista!$A574,0)</f>
        <v>595697116.46037912</v>
      </c>
      <c r="J574" s="10">
        <f>+HLOOKUP(VLOOKUP($B574,$AD$3:$AE$12,2,0),Costo_fondeo!$D$3:$AY$100,base_mayorista!$A574,0)</f>
        <v>0.97693664261631363</v>
      </c>
      <c r="K574" s="10">
        <f>+HLOOKUP(VLOOKUP($B574,$AD$3:$AE$12,2,0),Costo_provisiones!$D$3:$AY$100,base_mayorista!$A574,0)</f>
        <v>0.32628785525909643</v>
      </c>
      <c r="L574" s="10">
        <f>+HLOOKUP(VLOOKUP($B574,$AD$3:$AE$12,2,0),Morosidad_control!$D$4:$AY$101,base_mayorista!$A574,0)</f>
        <v>0</v>
      </c>
      <c r="M574" s="10">
        <f ca="1">+OFFSET(Capital_2!$D$2,base_mayorista!A574,0)</f>
        <v>3.1750048296191844</v>
      </c>
      <c r="N574" s="10">
        <f>+HLOOKUP(VLOOKUP($B574,$AD$3:$AE$12,2,0),costo_laboral!$E$2:$AZ$99,base_mayorista!$A574,0)</f>
        <v>5.1556253989216723</v>
      </c>
      <c r="O574" s="10">
        <f>+HLOOKUP(VLOOKUP($B574,$AD$3:$AE$12,2,0),Participacion1!$D$4:$M$101,base_mayorista!$A574,0)</f>
        <v>1.9699599192414554</v>
      </c>
      <c r="P574" s="1"/>
      <c r="Q574" s="10"/>
      <c r="R574" s="10"/>
      <c r="S574" s="10"/>
      <c r="T574" s="14"/>
      <c r="U574" s="38"/>
      <c r="V574" s="38"/>
      <c r="W574" s="38"/>
      <c r="X574" s="38"/>
      <c r="Y574" s="38"/>
      <c r="Z574" s="11"/>
      <c r="AB574" s="38"/>
      <c r="AG574" s="35"/>
    </row>
    <row r="575" spans="1:33" ht="16.5" x14ac:dyDescent="0.3">
      <c r="A575">
        <f t="shared" si="8"/>
        <v>89</v>
      </c>
      <c r="B575">
        <v>6</v>
      </c>
      <c r="C575">
        <v>88</v>
      </c>
      <c r="D575" s="3">
        <v>43555</v>
      </c>
      <c r="E575" s="33">
        <v>19</v>
      </c>
      <c r="F575">
        <v>2</v>
      </c>
      <c r="G575" s="10">
        <f>+HLOOKUP(VLOOKUP($B575,$AD$3:$AE$12,2,0),costos_sf!$D$2:$AZ$99,base_mayorista!$A575,0)</f>
        <v>166550226.85749257</v>
      </c>
      <c r="H575" s="10">
        <f>+HLOOKUP(VLOOKUP($B575,$AD$3:$AE$12,2,0),creditos_sf!$D$2:$AY$99,base_mayorista!$A575,0)</f>
        <v>1528398045.3366802</v>
      </c>
      <c r="I575" s="10">
        <f>+HLOOKUP(VLOOKUP($B575,$AD$3:$AE$12,2,0),creditos_sf!$D$103:$AY$200,base_mayorista!$A575,0)</f>
        <v>443110469.26177275</v>
      </c>
      <c r="J575" s="10">
        <f>+HLOOKUP(VLOOKUP($B575,$AD$3:$AE$12,2,0),Costo_fondeo!$D$3:$AY$100,base_mayorista!$A575,0)</f>
        <v>0.98960252385120484</v>
      </c>
      <c r="K575" s="10">
        <f>+HLOOKUP(VLOOKUP($B575,$AD$3:$AE$12,2,0),Costo_provisiones!$D$3:$AY$100,base_mayorista!$A575,0)</f>
        <v>0.31591404791280497</v>
      </c>
      <c r="L575" s="10">
        <f>+HLOOKUP(VLOOKUP($B575,$AD$3:$AE$12,2,0),Morosidad_control!$D$4:$AY$101,base_mayorista!$A575,0)</f>
        <v>0</v>
      </c>
      <c r="M575" s="10">
        <f ca="1">+OFFSET(Capital_2!$D$2,base_mayorista!A575,0)</f>
        <v>3.2070490236396596</v>
      </c>
      <c r="N575" s="10">
        <f>+HLOOKUP(VLOOKUP($B575,$AD$3:$AE$12,2,0),costo_laboral!$E$2:$AZ$99,base_mayorista!$A575,0)</f>
        <v>5.3632659880143558</v>
      </c>
      <c r="O575" s="10">
        <f>+HLOOKUP(VLOOKUP($B575,$AD$3:$AE$12,2,0),Participacion1!$D$4:$M$101,base_mayorista!$A575,0)</f>
        <v>1.968434568306509</v>
      </c>
      <c r="P575" s="1"/>
      <c r="Q575" s="10"/>
      <c r="R575" s="10"/>
      <c r="S575" s="10"/>
      <c r="T575" s="14"/>
      <c r="U575" s="38"/>
      <c r="V575" s="38"/>
      <c r="W575" s="38"/>
      <c r="X575" s="38"/>
      <c r="Y575" s="38"/>
      <c r="Z575" s="11"/>
      <c r="AB575" s="38"/>
      <c r="AG575" s="35"/>
    </row>
    <row r="576" spans="1:33" ht="16.5" x14ac:dyDescent="0.3">
      <c r="A576">
        <f t="shared" si="8"/>
        <v>90</v>
      </c>
      <c r="B576">
        <v>6</v>
      </c>
      <c r="C576">
        <v>89</v>
      </c>
      <c r="D576" s="3">
        <v>43585</v>
      </c>
      <c r="E576" s="33">
        <v>19</v>
      </c>
      <c r="F576">
        <v>2</v>
      </c>
      <c r="G576" s="10">
        <f>+HLOOKUP(VLOOKUP($B576,$AD$3:$AE$12,2,0),costos_sf!$D$2:$AZ$99,base_mayorista!$A576,0)</f>
        <v>160036548.08261827</v>
      </c>
      <c r="H576" s="10">
        <f>+HLOOKUP(VLOOKUP($B576,$AD$3:$AE$12,2,0),creditos_sf!$D$2:$AY$99,base_mayorista!$A576,0)</f>
        <v>1568308770.1571875</v>
      </c>
      <c r="I576" s="10">
        <f>+HLOOKUP(VLOOKUP($B576,$AD$3:$AE$12,2,0),creditos_sf!$D$103:$AY$200,base_mayorista!$A576,0)</f>
        <v>506549120.82922</v>
      </c>
      <c r="J576" s="10">
        <f>+HLOOKUP(VLOOKUP($B576,$AD$3:$AE$12,2,0),Costo_fondeo!$D$3:$AY$100,base_mayorista!$A576,0)</f>
        <v>0.98909373008270618</v>
      </c>
      <c r="K576" s="10">
        <f>+HLOOKUP(VLOOKUP($B576,$AD$3:$AE$12,2,0),Costo_provisiones!$D$3:$AY$100,base_mayorista!$A576,0)</f>
        <v>0.42655982080563482</v>
      </c>
      <c r="L576" s="10">
        <f>+HLOOKUP(VLOOKUP($B576,$AD$3:$AE$12,2,0),Morosidad_control!$D$4:$AY$101,base_mayorista!$A576,0)</f>
        <v>0</v>
      </c>
      <c r="M576" s="10">
        <f ca="1">+OFFSET(Capital_2!$D$2,base_mayorista!A576,0)</f>
        <v>3.2607827391957867</v>
      </c>
      <c r="N576" s="10">
        <f>+HLOOKUP(VLOOKUP($B576,$AD$3:$AE$12,2,0),costo_laboral!$E$2:$AZ$99,base_mayorista!$A576,0)</f>
        <v>5.0253621684227072</v>
      </c>
      <c r="O576" s="10">
        <f>+HLOOKUP(VLOOKUP($B576,$AD$3:$AE$12,2,0),Participacion1!$D$4:$M$101,base_mayorista!$A576,0)</f>
        <v>2.029948536675986</v>
      </c>
      <c r="P576" s="1"/>
      <c r="Q576" s="10"/>
      <c r="R576" s="10"/>
      <c r="S576" s="10"/>
      <c r="T576" s="14"/>
      <c r="U576" s="38"/>
      <c r="V576" s="38"/>
      <c r="W576" s="38"/>
      <c r="X576" s="38"/>
      <c r="Y576" s="38"/>
      <c r="Z576" s="11"/>
      <c r="AB576" s="38"/>
      <c r="AG576" s="35"/>
    </row>
    <row r="577" spans="1:33" ht="16.5" x14ac:dyDescent="0.3">
      <c r="A577">
        <f t="shared" si="8"/>
        <v>91</v>
      </c>
      <c r="B577">
        <v>6</v>
      </c>
      <c r="C577">
        <v>90</v>
      </c>
      <c r="D577" s="3">
        <v>43616</v>
      </c>
      <c r="E577" s="33">
        <v>19</v>
      </c>
      <c r="F577">
        <v>2</v>
      </c>
      <c r="G577" s="10">
        <f>+HLOOKUP(VLOOKUP($B577,$AD$3:$AE$12,2,0),costos_sf!$D$2:$AZ$99,base_mayorista!$A577,0)</f>
        <v>174672346.318037</v>
      </c>
      <c r="H577" s="10">
        <f>+HLOOKUP(VLOOKUP($B577,$AD$3:$AE$12,2,0),creditos_sf!$D$2:$AY$99,base_mayorista!$A577,0)</f>
        <v>1477513583.3819101</v>
      </c>
      <c r="I577" s="10">
        <f>+HLOOKUP(VLOOKUP($B577,$AD$3:$AE$12,2,0),creditos_sf!$D$103:$AY$200,base_mayorista!$A577,0)</f>
        <v>494932229.61925155</v>
      </c>
      <c r="J577" s="10">
        <f>+HLOOKUP(VLOOKUP($B577,$AD$3:$AE$12,2,0),Costo_fondeo!$D$3:$AY$100,base_mayorista!$A577,0)</f>
        <v>0.99065495529773107</v>
      </c>
      <c r="K577" s="10">
        <f>+HLOOKUP(VLOOKUP($B577,$AD$3:$AE$12,2,0),Costo_provisiones!$D$3:$AY$100,base_mayorista!$A577,0)</f>
        <v>0.40731620367934357</v>
      </c>
      <c r="L577" s="10">
        <f>+HLOOKUP(VLOOKUP($B577,$AD$3:$AE$12,2,0),Morosidad_control!$D$4:$AY$101,base_mayorista!$A577,0)</f>
        <v>0</v>
      </c>
      <c r="M577" s="10">
        <f ca="1">+OFFSET(Capital_2!$D$2,base_mayorista!A577,0)</f>
        <v>3.2822741119614118</v>
      </c>
      <c r="N577" s="10">
        <f>+HLOOKUP(VLOOKUP($B577,$AD$3:$AE$12,2,0),costo_laboral!$E$2:$AZ$99,base_mayorista!$A577,0)</f>
        <v>5.1260541500954551</v>
      </c>
      <c r="O577" s="10">
        <f>+HLOOKUP(VLOOKUP($B577,$AD$3:$AE$12,2,0),Participacion1!$D$4:$M$101,base_mayorista!$A577,0)</f>
        <v>1.8725610407845568</v>
      </c>
      <c r="P577" s="1"/>
      <c r="Q577" s="10"/>
      <c r="R577" s="10"/>
      <c r="S577" s="10"/>
      <c r="T577" s="14"/>
      <c r="U577" s="38"/>
      <c r="V577" s="38"/>
      <c r="W577" s="38"/>
      <c r="X577" s="38"/>
      <c r="Y577" s="38"/>
      <c r="Z577" s="11"/>
      <c r="AB577" s="38"/>
      <c r="AG577" s="35"/>
    </row>
    <row r="578" spans="1:33" ht="16.5" x14ac:dyDescent="0.3">
      <c r="A578">
        <f t="shared" si="8"/>
        <v>92</v>
      </c>
      <c r="B578">
        <v>6</v>
      </c>
      <c r="C578">
        <v>91</v>
      </c>
      <c r="D578" s="3">
        <v>43646</v>
      </c>
      <c r="E578" s="33">
        <v>19</v>
      </c>
      <c r="F578">
        <v>2</v>
      </c>
      <c r="G578" s="10">
        <f>+HLOOKUP(VLOOKUP($B578,$AD$3:$AE$12,2,0),costos_sf!$D$2:$AZ$99,base_mayorista!$A578,0)</f>
        <v>171243154.58218795</v>
      </c>
      <c r="H578" s="10">
        <f>+HLOOKUP(VLOOKUP($B578,$AD$3:$AE$12,2,0),creditos_sf!$D$2:$AY$99,base_mayorista!$A578,0)</f>
        <v>1517069439.8715975</v>
      </c>
      <c r="I578" s="10">
        <f>+HLOOKUP(VLOOKUP($B578,$AD$3:$AE$12,2,0),creditos_sf!$D$103:$AY$200,base_mayorista!$A578,0)</f>
        <v>487539267.10844457</v>
      </c>
      <c r="J578" s="10">
        <f>+HLOOKUP(VLOOKUP($B578,$AD$3:$AE$12,2,0),Costo_fondeo!$D$3:$AY$100,base_mayorista!$A578,0)</f>
        <v>0.99826286835655254</v>
      </c>
      <c r="K578" s="10">
        <f>+HLOOKUP(VLOOKUP($B578,$AD$3:$AE$12,2,0),Costo_provisiones!$D$3:$AY$100,base_mayorista!$A578,0)</f>
        <v>0.19463702070547587</v>
      </c>
      <c r="L578" s="10">
        <f>+HLOOKUP(VLOOKUP($B578,$AD$3:$AE$12,2,0),Morosidad_control!$D$4:$AY$101,base_mayorista!$A578,0)</f>
        <v>0</v>
      </c>
      <c r="M578" s="10">
        <f ca="1">+OFFSET(Capital_2!$D$2,base_mayorista!A578,0)</f>
        <v>3.3170358226156935</v>
      </c>
      <c r="N578" s="10">
        <f>+HLOOKUP(VLOOKUP($B578,$AD$3:$AE$12,2,0),costo_laboral!$E$2:$AZ$99,base_mayorista!$A578,0)</f>
        <v>5.018084645396951</v>
      </c>
      <c r="O578" s="10">
        <f>+HLOOKUP(VLOOKUP($B578,$AD$3:$AE$12,2,0),Participacion1!$D$4:$M$101,base_mayorista!$A578,0)</f>
        <v>1.9404092841365339</v>
      </c>
      <c r="P578" s="1"/>
      <c r="Q578" s="10"/>
      <c r="R578" s="10"/>
      <c r="S578" s="10"/>
      <c r="T578" s="14"/>
      <c r="U578" s="38"/>
      <c r="V578" s="38"/>
      <c r="W578" s="38"/>
      <c r="X578" s="38"/>
      <c r="Y578" s="38"/>
      <c r="Z578" s="11"/>
      <c r="AB578" s="38"/>
      <c r="AG578" s="35"/>
    </row>
    <row r="579" spans="1:33" ht="16.5" x14ac:dyDescent="0.3">
      <c r="A579">
        <f t="shared" si="8"/>
        <v>93</v>
      </c>
      <c r="B579">
        <v>6</v>
      </c>
      <c r="C579">
        <v>92</v>
      </c>
      <c r="D579" s="3">
        <v>43677</v>
      </c>
      <c r="E579" s="33">
        <v>19</v>
      </c>
      <c r="F579">
        <v>2</v>
      </c>
      <c r="G579" s="10">
        <f>+HLOOKUP(VLOOKUP($B579,$AD$3:$AE$12,2,0),costos_sf!$D$2:$AZ$99,base_mayorista!$A579,0)</f>
        <v>188714516.94221416</v>
      </c>
      <c r="H579" s="10">
        <f>+HLOOKUP(VLOOKUP($B579,$AD$3:$AE$12,2,0),creditos_sf!$D$2:$AY$99,base_mayorista!$A579,0)</f>
        <v>1431219701.7637837</v>
      </c>
      <c r="I579" s="10">
        <f>+HLOOKUP(VLOOKUP($B579,$AD$3:$AE$12,2,0),creditos_sf!$D$103:$AY$200,base_mayorista!$A579,0)</f>
        <v>446774038.62127775</v>
      </c>
      <c r="J579" s="10">
        <f>+HLOOKUP(VLOOKUP($B579,$AD$3:$AE$12,2,0),Costo_fondeo!$D$3:$AY$100,base_mayorista!$A579,0)</f>
        <v>1.0065829663751771</v>
      </c>
      <c r="K579" s="10">
        <f>+HLOOKUP(VLOOKUP($B579,$AD$3:$AE$12,2,0),Costo_provisiones!$D$3:$AY$100,base_mayorista!$A579,0)</f>
        <v>0.12404766946030137</v>
      </c>
      <c r="L579" s="10">
        <f>+HLOOKUP(VLOOKUP($B579,$AD$3:$AE$12,2,0),Morosidad_control!$D$4:$AY$101,base_mayorista!$A579,0)</f>
        <v>0</v>
      </c>
      <c r="M579" s="10">
        <f ca="1">+OFFSET(Capital_2!$D$2,base_mayorista!A579,0)</f>
        <v>3.3472847310217735</v>
      </c>
      <c r="N579" s="10">
        <f>+HLOOKUP(VLOOKUP($B579,$AD$3:$AE$12,2,0),costo_laboral!$E$2:$AZ$99,base_mayorista!$A579,0)</f>
        <v>5.2589255839651585</v>
      </c>
      <c r="O579" s="10">
        <f>+HLOOKUP(VLOOKUP($B579,$AD$3:$AE$12,2,0),Participacion1!$D$4:$M$101,base_mayorista!$A579,0)</f>
        <v>1.8034424974134953</v>
      </c>
      <c r="P579" s="1"/>
      <c r="Q579" s="10"/>
      <c r="R579" s="10"/>
      <c r="S579" s="10"/>
      <c r="T579" s="14"/>
      <c r="U579" s="38"/>
      <c r="V579" s="38"/>
      <c r="W579" s="38"/>
      <c r="X579" s="38"/>
      <c r="Y579" s="38"/>
      <c r="Z579" s="11"/>
      <c r="AB579" s="38"/>
      <c r="AG579" s="35"/>
    </row>
    <row r="580" spans="1:33" ht="16.5" x14ac:dyDescent="0.3">
      <c r="A580">
        <f t="shared" ref="A580:A643" si="9">+C580+1</f>
        <v>94</v>
      </c>
      <c r="B580">
        <v>6</v>
      </c>
      <c r="C580">
        <v>93</v>
      </c>
      <c r="D580" s="3">
        <v>43708</v>
      </c>
      <c r="E580" s="33">
        <v>19</v>
      </c>
      <c r="F580">
        <v>2</v>
      </c>
      <c r="G580" s="10">
        <f>+HLOOKUP(VLOOKUP($B580,$AD$3:$AE$12,2,0),costos_sf!$D$2:$AZ$99,base_mayorista!$A580,0)</f>
        <v>158490081.25694194</v>
      </c>
      <c r="H580" s="10">
        <f>+HLOOKUP(VLOOKUP($B580,$AD$3:$AE$12,2,0),creditos_sf!$D$2:$AY$99,base_mayorista!$A580,0)</f>
        <v>1283376689.5238266</v>
      </c>
      <c r="I580" s="10">
        <f>+HLOOKUP(VLOOKUP($B580,$AD$3:$AE$12,2,0),creditos_sf!$D$103:$AY$200,base_mayorista!$A580,0)</f>
        <v>405610358.93077755</v>
      </c>
      <c r="J580" s="10">
        <f>+HLOOKUP(VLOOKUP($B580,$AD$3:$AE$12,2,0),Costo_fondeo!$D$3:$AY$100,base_mayorista!$A580,0)</f>
        <v>0.99958584988210764</v>
      </c>
      <c r="K580" s="10">
        <f>+HLOOKUP(VLOOKUP($B580,$AD$3:$AE$12,2,0),Costo_provisiones!$D$3:$AY$100,base_mayorista!$A580,0)</f>
        <v>-0.14593745072838737</v>
      </c>
      <c r="L580" s="10">
        <f>+HLOOKUP(VLOOKUP($B580,$AD$3:$AE$12,2,0),Morosidad_control!$D$4:$AY$101,base_mayorista!$A580,0)</f>
        <v>0</v>
      </c>
      <c r="M580" s="10">
        <f ca="1">+OFFSET(Capital_2!$D$2,base_mayorista!A580,0)</f>
        <v>3.3701430151037046</v>
      </c>
      <c r="N580" s="10">
        <f>+HLOOKUP(VLOOKUP($B580,$AD$3:$AE$12,2,0),costo_laboral!$E$2:$AZ$99,base_mayorista!$A580,0)</f>
        <v>5.7679856672582197</v>
      </c>
      <c r="O580" s="10">
        <f>+HLOOKUP(VLOOKUP($B580,$AD$3:$AE$12,2,0),Participacion1!$D$4:$M$101,base_mayorista!$A580,0)</f>
        <v>1.5827818088529535</v>
      </c>
      <c r="P580" s="1"/>
      <c r="Q580" s="10"/>
      <c r="R580" s="10"/>
      <c r="S580" s="10"/>
      <c r="T580" s="14"/>
      <c r="U580" s="38"/>
      <c r="V580" s="38"/>
      <c r="W580" s="38"/>
      <c r="X580" s="38"/>
      <c r="Y580" s="38"/>
      <c r="Z580" s="11"/>
      <c r="AB580" s="38"/>
      <c r="AG580" s="35"/>
    </row>
    <row r="581" spans="1:33" ht="16.5" x14ac:dyDescent="0.3">
      <c r="A581">
        <f t="shared" si="9"/>
        <v>95</v>
      </c>
      <c r="B581">
        <v>6</v>
      </c>
      <c r="C581">
        <v>94</v>
      </c>
      <c r="D581" s="3">
        <v>43738</v>
      </c>
      <c r="E581" s="33">
        <v>19</v>
      </c>
      <c r="F581">
        <v>2</v>
      </c>
      <c r="G581" s="10">
        <f>+HLOOKUP(VLOOKUP($B581,$AD$3:$AE$12,2,0),costos_sf!$D$2:$AZ$99,base_mayorista!$A581,0)</f>
        <v>160427809.79820764</v>
      </c>
      <c r="H581" s="10">
        <f>+HLOOKUP(VLOOKUP($B581,$AD$3:$AE$12,2,0),creditos_sf!$D$2:$AY$99,base_mayorista!$A581,0)</f>
        <v>1282133059.3231614</v>
      </c>
      <c r="I581" s="10">
        <f>+HLOOKUP(VLOOKUP($B581,$AD$3:$AE$12,2,0),creditos_sf!$D$103:$AY$200,base_mayorista!$A581,0)</f>
        <v>344892020.02176404</v>
      </c>
      <c r="J581" s="10">
        <f>+HLOOKUP(VLOOKUP($B581,$AD$3:$AE$12,2,0),Costo_fondeo!$D$3:$AY$100,base_mayorista!$A581,0)</f>
        <v>1.0544893576349927</v>
      </c>
      <c r="K581" s="10">
        <f>+HLOOKUP(VLOOKUP($B581,$AD$3:$AE$12,2,0),Costo_provisiones!$D$3:$AY$100,base_mayorista!$A581,0)</f>
        <v>-0.15069248498213736</v>
      </c>
      <c r="L581" s="10">
        <f>+HLOOKUP(VLOOKUP($B581,$AD$3:$AE$12,2,0),Morosidad_control!$D$4:$AY$101,base_mayorista!$A581,0)</f>
        <v>0</v>
      </c>
      <c r="M581" s="10">
        <f ca="1">+OFFSET(Capital_2!$D$2,base_mayorista!A581,0)</f>
        <v>3.3849357024511626</v>
      </c>
      <c r="N581" s="10">
        <f>+HLOOKUP(VLOOKUP($B581,$AD$3:$AE$12,2,0),costo_laboral!$E$2:$AZ$99,base_mayorista!$A581,0)</f>
        <v>5.936678545621489</v>
      </c>
      <c r="O581" s="10">
        <f>+HLOOKUP(VLOOKUP($B581,$AD$3:$AE$12,2,0),Participacion1!$D$4:$M$101,base_mayorista!$A581,0)</f>
        <v>1.5972524736794995</v>
      </c>
      <c r="P581" s="1"/>
      <c r="Q581" s="10"/>
      <c r="R581" s="10"/>
      <c r="S581" s="10"/>
      <c r="T581" s="14"/>
      <c r="U581" s="38"/>
      <c r="V581" s="38"/>
      <c r="W581" s="38"/>
      <c r="X581" s="38"/>
      <c r="Y581" s="38"/>
      <c r="Z581" s="11"/>
      <c r="AB581" s="38"/>
      <c r="AG581" s="35"/>
    </row>
    <row r="582" spans="1:33" ht="16.5" x14ac:dyDescent="0.3">
      <c r="A582">
        <f t="shared" si="9"/>
        <v>96</v>
      </c>
      <c r="B582">
        <v>6</v>
      </c>
      <c r="C582">
        <v>95</v>
      </c>
      <c r="D582" s="3">
        <v>43769</v>
      </c>
      <c r="E582" s="33">
        <v>19</v>
      </c>
      <c r="F582">
        <v>2</v>
      </c>
      <c r="G582" s="10">
        <f>+HLOOKUP(VLOOKUP($B582,$AD$3:$AE$12,2,0),costos_sf!$D$2:$AZ$99,base_mayorista!$A582,0)</f>
        <v>170133994.476414</v>
      </c>
      <c r="H582" s="10">
        <f>+HLOOKUP(VLOOKUP($B582,$AD$3:$AE$12,2,0),creditos_sf!$D$2:$AY$99,base_mayorista!$A582,0)</f>
        <v>1179516681.4093437</v>
      </c>
      <c r="I582" s="10">
        <f>+HLOOKUP(VLOOKUP($B582,$AD$3:$AE$12,2,0),creditos_sf!$D$103:$AY$200,base_mayorista!$A582,0)</f>
        <v>269291975.83107173</v>
      </c>
      <c r="J582" s="10">
        <f>+HLOOKUP(VLOOKUP($B582,$AD$3:$AE$12,2,0),Costo_fondeo!$D$3:$AY$100,base_mayorista!$A582,0)</f>
        <v>1.0469695823032219</v>
      </c>
      <c r="K582" s="10">
        <f>+HLOOKUP(VLOOKUP($B582,$AD$3:$AE$12,2,0),Costo_provisiones!$D$3:$AY$100,base_mayorista!$A582,0)</f>
        <v>-0.16871594260666214</v>
      </c>
      <c r="L582" s="10">
        <f>+HLOOKUP(VLOOKUP($B582,$AD$3:$AE$12,2,0),Morosidad_control!$D$4:$AY$101,base_mayorista!$A582,0)</f>
        <v>0</v>
      </c>
      <c r="M582" s="10">
        <f ca="1">+OFFSET(Capital_2!$D$2,base_mayorista!A582,0)</f>
        <v>3.4123935475815319</v>
      </c>
      <c r="N582" s="10">
        <f>+HLOOKUP(VLOOKUP($B582,$AD$3:$AE$12,2,0),costo_laboral!$E$2:$AZ$99,base_mayorista!$A582,0)</f>
        <v>6.6298531870037118</v>
      </c>
      <c r="O582" s="10">
        <f>+HLOOKUP(VLOOKUP($B582,$AD$3:$AE$12,2,0),Participacion1!$D$4:$M$101,base_mayorista!$A582,0)</f>
        <v>1.4485122599895062</v>
      </c>
      <c r="P582" s="1"/>
      <c r="Q582" s="10"/>
      <c r="R582" s="10"/>
      <c r="S582" s="10"/>
      <c r="T582" s="14"/>
      <c r="U582" s="38"/>
      <c r="V582" s="38"/>
      <c r="W582" s="38"/>
      <c r="X582" s="38"/>
      <c r="Y582" s="38"/>
      <c r="Z582" s="11"/>
      <c r="AB582" s="38"/>
      <c r="AG582" s="35"/>
    </row>
    <row r="583" spans="1:33" ht="16.5" x14ac:dyDescent="0.3">
      <c r="A583">
        <f t="shared" si="9"/>
        <v>97</v>
      </c>
      <c r="B583">
        <v>6</v>
      </c>
      <c r="C583">
        <v>96</v>
      </c>
      <c r="D583" s="3">
        <v>43799</v>
      </c>
      <c r="E583" s="33">
        <v>19</v>
      </c>
      <c r="F583">
        <v>2</v>
      </c>
      <c r="G583" s="10">
        <f>+HLOOKUP(VLOOKUP($B583,$AD$3:$AE$12,2,0),costos_sf!$D$2:$AZ$99,base_mayorista!$A583,0)</f>
        <v>142716275.07757309</v>
      </c>
      <c r="H583" s="10">
        <f>+HLOOKUP(VLOOKUP($B583,$AD$3:$AE$12,2,0),creditos_sf!$D$2:$AY$99,base_mayorista!$A583,0)</f>
        <v>1089837107.6017418</v>
      </c>
      <c r="I583" s="10">
        <f>+HLOOKUP(VLOOKUP($B583,$AD$3:$AE$12,2,0),creditos_sf!$D$103:$AY$200,base_mayorista!$A583,0)</f>
        <v>289601592.31509179</v>
      </c>
      <c r="J583" s="10">
        <f>+HLOOKUP(VLOOKUP($B583,$AD$3:$AE$12,2,0),Costo_fondeo!$D$3:$AY$100,base_mayorista!$A583,0)</f>
        <v>1.0383113233376662</v>
      </c>
      <c r="K583" s="10">
        <f>+HLOOKUP(VLOOKUP($B583,$AD$3:$AE$12,2,0),Costo_provisiones!$D$3:$AY$100,base_mayorista!$A583,0)</f>
        <v>-0.23501095066882022</v>
      </c>
      <c r="L583" s="10">
        <f>+HLOOKUP(VLOOKUP($B583,$AD$3:$AE$12,2,0),Morosidad_control!$D$4:$AY$101,base_mayorista!$A583,0)</f>
        <v>0</v>
      </c>
      <c r="M583" s="10">
        <f ca="1">+OFFSET(Capital_2!$D$2,base_mayorista!A583,0)</f>
        <v>3.3960163093664169</v>
      </c>
      <c r="N583" s="10">
        <f>+HLOOKUP(VLOOKUP($B583,$AD$3:$AE$12,2,0),costo_laboral!$E$2:$AZ$99,base_mayorista!$A583,0)</f>
        <v>6.8833720950918069</v>
      </c>
      <c r="O583" s="10">
        <f>+HLOOKUP(VLOOKUP($B583,$AD$3:$AE$12,2,0),Participacion1!$D$4:$M$101,base_mayorista!$A583,0)</f>
        <v>1.3295764935852759</v>
      </c>
      <c r="P583" s="1"/>
      <c r="Q583" s="10"/>
      <c r="R583" s="10"/>
      <c r="S583" s="10"/>
      <c r="T583" s="14"/>
      <c r="U583" s="38"/>
      <c r="V583" s="38"/>
      <c r="W583" s="38"/>
      <c r="X583" s="38"/>
      <c r="Y583" s="38"/>
      <c r="Z583" s="11"/>
      <c r="AB583" s="38"/>
      <c r="AG583" s="35"/>
    </row>
    <row r="584" spans="1:33" ht="16.5" x14ac:dyDescent="0.3">
      <c r="A584">
        <f t="shared" si="9"/>
        <v>98</v>
      </c>
      <c r="B584">
        <v>6</v>
      </c>
      <c r="C584">
        <v>97</v>
      </c>
      <c r="D584" s="3">
        <v>43830</v>
      </c>
      <c r="E584" s="33">
        <v>19</v>
      </c>
      <c r="F584">
        <v>2</v>
      </c>
      <c r="G584" s="10">
        <f>+HLOOKUP(VLOOKUP($B584,$AD$3:$AE$12,2,0),costos_sf!$D$2:$AZ$99,base_mayorista!$A584,0)</f>
        <v>165379831.951657</v>
      </c>
      <c r="H584" s="10">
        <f>+HLOOKUP(VLOOKUP($B584,$AD$3:$AE$12,2,0),creditos_sf!$D$2:$AY$99,base_mayorista!$A584,0)</f>
        <v>953707252.59461176</v>
      </c>
      <c r="I584" s="10">
        <f>+HLOOKUP(VLOOKUP($B584,$AD$3:$AE$12,2,0),creditos_sf!$D$103:$AY$200,base_mayorista!$A584,0)</f>
        <v>443964418.42396992</v>
      </c>
      <c r="J584" s="10">
        <f>+HLOOKUP(VLOOKUP($B584,$AD$3:$AE$12,2,0),Costo_fondeo!$D$3:$AY$100,base_mayorista!$A584,0)</f>
        <v>1.0237687771489756</v>
      </c>
      <c r="K584" s="10">
        <f>+HLOOKUP(VLOOKUP($B584,$AD$3:$AE$12,2,0),Costo_provisiones!$D$3:$AY$100,base_mayorista!$A584,0)</f>
        <v>-0.2636132709520761</v>
      </c>
      <c r="L584" s="10">
        <f>+HLOOKUP(VLOOKUP($B584,$AD$3:$AE$12,2,0),Morosidad_control!$D$4:$AY$101,base_mayorista!$A584,0)</f>
        <v>0</v>
      </c>
      <c r="M584" s="10">
        <f ca="1">+OFFSET(Capital_2!$D$2,base_mayorista!A584,0)</f>
        <v>3.3787771447242938</v>
      </c>
      <c r="N584" s="10">
        <f>+HLOOKUP(VLOOKUP($B584,$AD$3:$AE$12,2,0),costo_laboral!$E$2:$AZ$99,base_mayorista!$A584,0)</f>
        <v>6.7241641649504924</v>
      </c>
      <c r="O584" s="10">
        <f>+HLOOKUP(VLOOKUP($B584,$AD$3:$AE$12,2,0),Participacion1!$D$4:$M$101,base_mayorista!$A584,0)</f>
        <v>1.190222563510412</v>
      </c>
      <c r="P584" s="1"/>
      <c r="Q584" s="10"/>
      <c r="R584" s="10"/>
      <c r="S584" s="10"/>
      <c r="T584" s="14"/>
      <c r="U584" s="38"/>
      <c r="V584" s="38"/>
      <c r="W584" s="38"/>
      <c r="X584" s="38"/>
      <c r="Y584" s="38"/>
      <c r="Z584" s="11"/>
      <c r="AB584" s="38"/>
      <c r="AG584" s="35"/>
    </row>
    <row r="585" spans="1:33" ht="16.5" x14ac:dyDescent="0.3">
      <c r="A585">
        <f t="shared" si="9"/>
        <v>2</v>
      </c>
      <c r="B585">
        <v>7</v>
      </c>
      <c r="C585">
        <v>1</v>
      </c>
      <c r="D585" s="3">
        <v>40908</v>
      </c>
      <c r="E585" s="33">
        <v>11</v>
      </c>
      <c r="F585">
        <v>2</v>
      </c>
      <c r="G585" s="10">
        <f>+HLOOKUP(VLOOKUP($B585,$AD$3:$AE$12,2,0),costos_sf!$D$2:$AZ$99,base_mayorista!$A585,0)</f>
        <v>1774873894.9373081</v>
      </c>
      <c r="H585" s="10">
        <f>+HLOOKUP(VLOOKUP($B585,$AD$3:$AE$12,2,0),creditos_sf!$D$2:$AY$99,base_mayorista!$A585,0)</f>
        <v>3987697255.735034</v>
      </c>
      <c r="I585" s="10">
        <f>+HLOOKUP(VLOOKUP($B585,$AD$3:$AE$12,2,0),creditos_sf!$D$103:$AY$200,base_mayorista!$A585,0)</f>
        <v>9408208241.9777317</v>
      </c>
      <c r="J585" s="10">
        <f>+HLOOKUP(VLOOKUP($B585,$AD$3:$AE$12,2,0),Costo_fondeo!$D$3:$AY$100,base_mayorista!$A585,0)</f>
        <v>2.0239955202446493</v>
      </c>
      <c r="K585" s="10">
        <f>+HLOOKUP(VLOOKUP($B585,$AD$3:$AE$12,2,0),Costo_provisiones!$D$3:$AY$100,base_mayorista!$A585,0)</f>
        <v>3.4276360189220698</v>
      </c>
      <c r="L585" s="10">
        <f>+HLOOKUP(VLOOKUP($B585,$AD$3:$AE$12,2,0),Morosidad_control!$D$4:$AY$101,base_mayorista!$A585,0)</f>
        <v>1.4999734873552244</v>
      </c>
      <c r="M585" s="10">
        <f ca="1">+OFFSET(Capital_2!$D$2,base_mayorista!A585,0)</f>
        <v>3.518992143247762</v>
      </c>
      <c r="N585" s="10">
        <f>+HLOOKUP(VLOOKUP($B585,$AD$3:$AE$12,2,0),costo_laboral!$E$2:$AZ$99,base_mayorista!$A585,0)</f>
        <v>6.2788975562305342</v>
      </c>
      <c r="O585" s="10">
        <f>+HLOOKUP(VLOOKUP($B585,$AD$3:$AE$12,2,0),Participacion1!$D$4:$M$101,base_mayorista!$A585,0)</f>
        <v>9.4600359284437019</v>
      </c>
      <c r="P585" s="1"/>
      <c r="Q585" s="10"/>
      <c r="R585" s="10"/>
      <c r="S585" s="10"/>
      <c r="T585" s="14"/>
      <c r="U585" s="38"/>
      <c r="V585" s="38"/>
      <c r="W585" s="38"/>
      <c r="X585" s="38"/>
      <c r="Y585" s="38"/>
      <c r="Z585" s="11"/>
      <c r="AB585" s="38"/>
      <c r="AG585" s="35"/>
    </row>
    <row r="586" spans="1:33" ht="16.5" x14ac:dyDescent="0.3">
      <c r="A586">
        <f t="shared" si="9"/>
        <v>3</v>
      </c>
      <c r="B586">
        <v>7</v>
      </c>
      <c r="C586">
        <v>2</v>
      </c>
      <c r="D586" s="3">
        <v>40939</v>
      </c>
      <c r="E586" s="33">
        <v>12</v>
      </c>
      <c r="F586">
        <v>2</v>
      </c>
      <c r="G586" s="10">
        <f>+HLOOKUP(VLOOKUP($B586,$AD$3:$AE$12,2,0),costos_sf!$D$2:$AZ$99,base_mayorista!$A586,0)</f>
        <v>1776955787.9118044</v>
      </c>
      <c r="H586" s="10">
        <f>+HLOOKUP(VLOOKUP($B586,$AD$3:$AE$12,2,0),creditos_sf!$D$2:$AY$99,base_mayorista!$A586,0)</f>
        <v>3709131316.5873103</v>
      </c>
      <c r="I586" s="10">
        <f>+HLOOKUP(VLOOKUP($B586,$AD$3:$AE$12,2,0),creditos_sf!$D$103:$AY$200,base_mayorista!$A586,0)</f>
        <v>9337825293.1761494</v>
      </c>
      <c r="J586" s="10">
        <f>+HLOOKUP(VLOOKUP($B586,$AD$3:$AE$12,2,0),Costo_fondeo!$D$3:$AY$100,base_mayorista!$A586,0)</f>
        <v>2.0219207950716407</v>
      </c>
      <c r="K586" s="10">
        <f>+HLOOKUP(VLOOKUP($B586,$AD$3:$AE$12,2,0),Costo_provisiones!$D$3:$AY$100,base_mayorista!$A586,0)</f>
        <v>3.4128057426101117</v>
      </c>
      <c r="L586" s="10">
        <f>+HLOOKUP(VLOOKUP($B586,$AD$3:$AE$12,2,0),Morosidad_control!$D$4:$AY$101,base_mayorista!$A586,0)</f>
        <v>1.6532310193525481</v>
      </c>
      <c r="M586" s="10">
        <f ca="1">+OFFSET(Capital_2!$D$2,base_mayorista!A586,0)</f>
        <v>3.5649149268123814</v>
      </c>
      <c r="N586" s="10">
        <f>+HLOOKUP(VLOOKUP($B586,$AD$3:$AE$12,2,0),costo_laboral!$E$2:$AZ$99,base_mayorista!$A586,0)</f>
        <v>6.3905122216517229</v>
      </c>
      <c r="O586" s="10">
        <f>+HLOOKUP(VLOOKUP($B586,$AD$3:$AE$12,2,0),Participacion1!$D$4:$M$101,base_mayorista!$A586,0)</f>
        <v>8.6853756849122021</v>
      </c>
      <c r="P586" s="1"/>
      <c r="Q586" s="10"/>
      <c r="R586" s="10"/>
      <c r="S586" s="10"/>
      <c r="T586" s="14"/>
      <c r="U586" s="38"/>
      <c r="V586" s="38"/>
      <c r="W586" s="38"/>
      <c r="X586" s="38"/>
      <c r="Y586" s="38"/>
      <c r="Z586" s="11"/>
      <c r="AB586" s="38"/>
      <c r="AG586" s="35"/>
    </row>
    <row r="587" spans="1:33" ht="16.5" x14ac:dyDescent="0.3">
      <c r="A587">
        <f t="shared" si="9"/>
        <v>4</v>
      </c>
      <c r="B587">
        <v>7</v>
      </c>
      <c r="C587">
        <v>3</v>
      </c>
      <c r="D587" s="3">
        <v>40968</v>
      </c>
      <c r="E587" s="33">
        <v>12</v>
      </c>
      <c r="F587">
        <v>2</v>
      </c>
      <c r="G587" s="10">
        <f>+HLOOKUP(VLOOKUP($B587,$AD$3:$AE$12,2,0),costos_sf!$D$2:$AZ$99,base_mayorista!$A587,0)</f>
        <v>1791927156.7950873</v>
      </c>
      <c r="H587" s="10">
        <f>+HLOOKUP(VLOOKUP($B587,$AD$3:$AE$12,2,0),creditos_sf!$D$2:$AY$99,base_mayorista!$A587,0)</f>
        <v>3461194137.5497146</v>
      </c>
      <c r="I587" s="10">
        <f>+HLOOKUP(VLOOKUP($B587,$AD$3:$AE$12,2,0),creditos_sf!$D$103:$AY$200,base_mayorista!$A587,0)</f>
        <v>9420563094.000061</v>
      </c>
      <c r="J587" s="10">
        <f>+HLOOKUP(VLOOKUP($B587,$AD$3:$AE$12,2,0),Costo_fondeo!$D$3:$AY$100,base_mayorista!$A587,0)</f>
        <v>2.0235116658987664</v>
      </c>
      <c r="K587" s="10">
        <f>+HLOOKUP(VLOOKUP($B587,$AD$3:$AE$12,2,0),Costo_provisiones!$D$3:$AY$100,base_mayorista!$A587,0)</f>
        <v>3.4479260444195776</v>
      </c>
      <c r="L587" s="10">
        <f>+HLOOKUP(VLOOKUP($B587,$AD$3:$AE$12,2,0),Morosidad_control!$D$4:$AY$101,base_mayorista!$A587,0)</f>
        <v>1.7061820823083995</v>
      </c>
      <c r="M587" s="10">
        <f ca="1">+OFFSET(Capital_2!$D$2,base_mayorista!A587,0)</f>
        <v>3.6045728554123184</v>
      </c>
      <c r="N587" s="10">
        <f>+HLOOKUP(VLOOKUP($B587,$AD$3:$AE$12,2,0),costo_laboral!$E$2:$AZ$99,base_mayorista!$A587,0)</f>
        <v>6.5204889399158468</v>
      </c>
      <c r="O587" s="10">
        <f>+HLOOKUP(VLOOKUP($B587,$AD$3:$AE$12,2,0),Participacion1!$D$4:$M$101,base_mayorista!$A587,0)</f>
        <v>8.3482469528280223</v>
      </c>
      <c r="P587" s="1"/>
      <c r="Q587" s="10"/>
      <c r="R587" s="10"/>
      <c r="S587" s="10"/>
      <c r="T587" s="14"/>
      <c r="U587" s="38"/>
      <c r="V587" s="38"/>
      <c r="W587" s="38"/>
      <c r="X587" s="38"/>
      <c r="Y587" s="38"/>
      <c r="Z587" s="11"/>
      <c r="AB587" s="38"/>
      <c r="AG587" s="35"/>
    </row>
    <row r="588" spans="1:33" ht="16.5" x14ac:dyDescent="0.3">
      <c r="A588">
        <f t="shared" si="9"/>
        <v>5</v>
      </c>
      <c r="B588">
        <v>7</v>
      </c>
      <c r="C588">
        <v>4</v>
      </c>
      <c r="D588" s="3">
        <v>40999</v>
      </c>
      <c r="E588" s="33">
        <v>12</v>
      </c>
      <c r="F588">
        <v>2</v>
      </c>
      <c r="G588" s="10">
        <f>+HLOOKUP(VLOOKUP($B588,$AD$3:$AE$12,2,0),costos_sf!$D$2:$AZ$99,base_mayorista!$A588,0)</f>
        <v>1794201637.7129734</v>
      </c>
      <c r="H588" s="10">
        <f>+HLOOKUP(VLOOKUP($B588,$AD$3:$AE$12,2,0),creditos_sf!$D$2:$AY$99,base_mayorista!$A588,0)</f>
        <v>3644896470.9105277</v>
      </c>
      <c r="I588" s="10">
        <f>+HLOOKUP(VLOOKUP($B588,$AD$3:$AE$12,2,0),creditos_sf!$D$103:$AY$200,base_mayorista!$A588,0)</f>
        <v>9484540032.1406498</v>
      </c>
      <c r="J588" s="10">
        <f>+HLOOKUP(VLOOKUP($B588,$AD$3:$AE$12,2,0),Costo_fondeo!$D$3:$AY$100,base_mayorista!$A588,0)</f>
        <v>2.0207711317267836</v>
      </c>
      <c r="K588" s="10">
        <f>+HLOOKUP(VLOOKUP($B588,$AD$3:$AE$12,2,0),Costo_provisiones!$D$3:$AY$100,base_mayorista!$A588,0)</f>
        <v>3.516071589085374</v>
      </c>
      <c r="L588" s="10">
        <f>+HLOOKUP(VLOOKUP($B588,$AD$3:$AE$12,2,0),Morosidad_control!$D$4:$AY$101,base_mayorista!$A588,0)</f>
        <v>1.6956226054231713</v>
      </c>
      <c r="M588" s="10">
        <f ca="1">+OFFSET(Capital_2!$D$2,base_mayorista!A588,0)</f>
        <v>3.6441469759495817</v>
      </c>
      <c r="N588" s="10">
        <f>+HLOOKUP(VLOOKUP($B588,$AD$3:$AE$12,2,0),costo_laboral!$E$2:$AZ$99,base_mayorista!$A588,0)</f>
        <v>6.369816481775489</v>
      </c>
      <c r="O588" s="10">
        <f>+HLOOKUP(VLOOKUP($B588,$AD$3:$AE$12,2,0),Participacion1!$D$4:$M$101,base_mayorista!$A588,0)</f>
        <v>8.7717272794825867</v>
      </c>
      <c r="P588" s="1"/>
      <c r="Q588" s="10"/>
      <c r="R588" s="10"/>
      <c r="S588" s="10"/>
      <c r="T588" s="14"/>
      <c r="U588" s="38"/>
      <c r="V588" s="38"/>
      <c r="W588" s="38"/>
      <c r="X588" s="38"/>
      <c r="Y588" s="38"/>
      <c r="Z588" s="11"/>
      <c r="AB588" s="38"/>
      <c r="AG588" s="35"/>
    </row>
    <row r="589" spans="1:33" ht="16.5" x14ac:dyDescent="0.3">
      <c r="A589">
        <f t="shared" si="9"/>
        <v>6</v>
      </c>
      <c r="B589">
        <v>7</v>
      </c>
      <c r="C589">
        <v>5</v>
      </c>
      <c r="D589" s="3">
        <v>41029</v>
      </c>
      <c r="E589" s="33">
        <v>12</v>
      </c>
      <c r="F589">
        <v>2</v>
      </c>
      <c r="G589" s="10">
        <f>+HLOOKUP(VLOOKUP($B589,$AD$3:$AE$12,2,0),costos_sf!$D$2:$AZ$99,base_mayorista!$A589,0)</f>
        <v>1797281833.0884485</v>
      </c>
      <c r="H589" s="10">
        <f>+HLOOKUP(VLOOKUP($B589,$AD$3:$AE$12,2,0),creditos_sf!$D$2:$AY$99,base_mayorista!$A589,0)</f>
        <v>3906799608.3788075</v>
      </c>
      <c r="I589" s="10">
        <f>+HLOOKUP(VLOOKUP($B589,$AD$3:$AE$12,2,0),creditos_sf!$D$103:$AY$200,base_mayorista!$A589,0)</f>
        <v>9463091915.4430618</v>
      </c>
      <c r="J589" s="10">
        <f>+HLOOKUP(VLOOKUP($B589,$AD$3:$AE$12,2,0),Costo_fondeo!$D$3:$AY$100,base_mayorista!$A589,0)</f>
        <v>2.019973558650543</v>
      </c>
      <c r="K589" s="10">
        <f>+HLOOKUP(VLOOKUP($B589,$AD$3:$AE$12,2,0),Costo_provisiones!$D$3:$AY$100,base_mayorista!$A589,0)</f>
        <v>3.5669452270175954</v>
      </c>
      <c r="L589" s="10">
        <f>+HLOOKUP(VLOOKUP($B589,$AD$3:$AE$12,2,0),Morosidad_control!$D$4:$AY$101,base_mayorista!$A589,0)</f>
        <v>1.7766023783370062</v>
      </c>
      <c r="M589" s="10">
        <f ca="1">+OFFSET(Capital_2!$D$2,base_mayorista!A589,0)</f>
        <v>3.6866707606514586</v>
      </c>
      <c r="N589" s="10">
        <f>+HLOOKUP(VLOOKUP($B589,$AD$3:$AE$12,2,0),costo_laboral!$E$2:$AZ$99,base_mayorista!$A589,0)</f>
        <v>6.2572107696538541</v>
      </c>
      <c r="O589" s="10">
        <f>+HLOOKUP(VLOOKUP($B589,$AD$3:$AE$12,2,0),Participacion1!$D$4:$M$101,base_mayorista!$A589,0)</f>
        <v>9.4447144001002687</v>
      </c>
      <c r="P589" s="1"/>
      <c r="Q589" s="10"/>
      <c r="R589" s="10"/>
      <c r="S589" s="10"/>
      <c r="T589" s="14"/>
      <c r="U589" s="38"/>
      <c r="V589" s="38"/>
      <c r="W589" s="38"/>
      <c r="X589" s="38"/>
      <c r="Y589" s="38"/>
      <c r="Z589" s="11"/>
      <c r="AB589" s="38"/>
      <c r="AG589" s="35"/>
    </row>
    <row r="590" spans="1:33" ht="16.5" x14ac:dyDescent="0.3">
      <c r="A590">
        <f t="shared" si="9"/>
        <v>7</v>
      </c>
      <c r="B590">
        <v>7</v>
      </c>
      <c r="C590">
        <v>6</v>
      </c>
      <c r="D590" s="3">
        <v>41060</v>
      </c>
      <c r="E590" s="33">
        <v>12</v>
      </c>
      <c r="F590">
        <v>2</v>
      </c>
      <c r="G590" s="10">
        <f>+HLOOKUP(VLOOKUP($B590,$AD$3:$AE$12,2,0),costos_sf!$D$2:$AZ$99,base_mayorista!$A590,0)</f>
        <v>1814942976.7604887</v>
      </c>
      <c r="H590" s="10">
        <f>+HLOOKUP(VLOOKUP($B590,$AD$3:$AE$12,2,0),creditos_sf!$D$2:$AY$99,base_mayorista!$A590,0)</f>
        <v>3862450320.2787528</v>
      </c>
      <c r="I590" s="10">
        <f>+HLOOKUP(VLOOKUP($B590,$AD$3:$AE$12,2,0),creditos_sf!$D$103:$AY$200,base_mayorista!$A590,0)</f>
        <v>9650766722.5064087</v>
      </c>
      <c r="J590" s="10">
        <f>+HLOOKUP(VLOOKUP($B590,$AD$3:$AE$12,2,0),Costo_fondeo!$D$3:$AY$100,base_mayorista!$A590,0)</f>
        <v>2.0022916857127959</v>
      </c>
      <c r="K590" s="10">
        <f>+HLOOKUP(VLOOKUP($B590,$AD$3:$AE$12,2,0),Costo_provisiones!$D$3:$AY$100,base_mayorista!$A590,0)</f>
        <v>3.6076868464580025</v>
      </c>
      <c r="L590" s="10">
        <f>+HLOOKUP(VLOOKUP($B590,$AD$3:$AE$12,2,0),Morosidad_control!$D$4:$AY$101,base_mayorista!$A590,0)</f>
        <v>1.8858470239587217</v>
      </c>
      <c r="M590" s="10">
        <f ca="1">+OFFSET(Capital_2!$D$2,base_mayorista!A590,0)</f>
        <v>3.7432616406065877</v>
      </c>
      <c r="N590" s="10">
        <f>+HLOOKUP(VLOOKUP($B590,$AD$3:$AE$12,2,0),costo_laboral!$E$2:$AZ$99,base_mayorista!$A590,0)</f>
        <v>6.2473633920680021</v>
      </c>
      <c r="O590" s="10">
        <f>+HLOOKUP(VLOOKUP($B590,$AD$3:$AE$12,2,0),Participacion1!$D$4:$M$101,base_mayorista!$A590,0)</f>
        <v>9.1462737946433244</v>
      </c>
      <c r="P590" s="1"/>
      <c r="Q590" s="10"/>
      <c r="R590" s="10"/>
      <c r="S590" s="10"/>
      <c r="T590" s="14"/>
      <c r="U590" s="38"/>
      <c r="V590" s="38"/>
      <c r="W590" s="38"/>
      <c r="X590" s="38"/>
      <c r="Y590" s="38"/>
      <c r="Z590" s="11"/>
      <c r="AB590" s="38"/>
      <c r="AG590" s="35"/>
    </row>
    <row r="591" spans="1:33" ht="16.5" x14ac:dyDescent="0.3">
      <c r="A591">
        <f t="shared" si="9"/>
        <v>8</v>
      </c>
      <c r="B591">
        <v>7</v>
      </c>
      <c r="C591">
        <v>7</v>
      </c>
      <c r="D591" s="3">
        <v>41090</v>
      </c>
      <c r="E591" s="33">
        <v>12</v>
      </c>
      <c r="F591">
        <v>2</v>
      </c>
      <c r="G591" s="10">
        <f>+HLOOKUP(VLOOKUP($B591,$AD$3:$AE$12,2,0),costos_sf!$D$2:$AZ$99,base_mayorista!$A591,0)</f>
        <v>1845829477.3212855</v>
      </c>
      <c r="H591" s="10">
        <f>+HLOOKUP(VLOOKUP($B591,$AD$3:$AE$12,2,0),creditos_sf!$D$2:$AY$99,base_mayorista!$A591,0)</f>
        <v>3909033702.7960143</v>
      </c>
      <c r="I591" s="10">
        <f>+HLOOKUP(VLOOKUP($B591,$AD$3:$AE$12,2,0),creditos_sf!$D$103:$AY$200,base_mayorista!$A591,0)</f>
        <v>9765772633.3042107</v>
      </c>
      <c r="J591" s="10">
        <f>+HLOOKUP(VLOOKUP($B591,$AD$3:$AE$12,2,0),Costo_fondeo!$D$3:$AY$100,base_mayorista!$A591,0)</f>
        <v>1.974893153203771</v>
      </c>
      <c r="K591" s="10">
        <f>+HLOOKUP(VLOOKUP($B591,$AD$3:$AE$12,2,0),Costo_provisiones!$D$3:$AY$100,base_mayorista!$A591,0)</f>
        <v>3.7238607299197195</v>
      </c>
      <c r="L591" s="10">
        <f>+HLOOKUP(VLOOKUP($B591,$AD$3:$AE$12,2,0),Morosidad_control!$D$4:$AY$101,base_mayorista!$A591,0)</f>
        <v>1.8222806108730241</v>
      </c>
      <c r="M591" s="10">
        <f ca="1">+OFFSET(Capital_2!$D$2,base_mayorista!A591,0)</f>
        <v>3.7659791083914693</v>
      </c>
      <c r="N591" s="10">
        <f>+HLOOKUP(VLOOKUP($B591,$AD$3:$AE$12,2,0),costo_laboral!$E$2:$AZ$99,base_mayorista!$A591,0)</f>
        <v>6.245047128178463</v>
      </c>
      <c r="O591" s="10">
        <f>+HLOOKUP(VLOOKUP($B591,$AD$3:$AE$12,2,0),Participacion1!$D$4:$M$101,base_mayorista!$A591,0)</f>
        <v>9.120569437268955</v>
      </c>
      <c r="P591" s="1"/>
      <c r="Q591" s="10"/>
      <c r="R591" s="10"/>
      <c r="S591" s="10"/>
      <c r="T591" s="14"/>
      <c r="U591" s="38"/>
      <c r="V591" s="38"/>
      <c r="W591" s="38"/>
      <c r="X591" s="38"/>
      <c r="Y591" s="38"/>
      <c r="Z591" s="11"/>
      <c r="AB591" s="38"/>
      <c r="AG591" s="35"/>
    </row>
    <row r="592" spans="1:33" ht="16.5" x14ac:dyDescent="0.3">
      <c r="A592">
        <f t="shared" si="9"/>
        <v>9</v>
      </c>
      <c r="B592">
        <v>7</v>
      </c>
      <c r="C592">
        <v>8</v>
      </c>
      <c r="D592" s="3">
        <v>41121</v>
      </c>
      <c r="E592" s="33">
        <v>12</v>
      </c>
      <c r="F592">
        <v>2</v>
      </c>
      <c r="G592" s="10">
        <f>+HLOOKUP(VLOOKUP($B592,$AD$3:$AE$12,2,0),costos_sf!$D$2:$AZ$99,base_mayorista!$A592,0)</f>
        <v>1850225477.8767228</v>
      </c>
      <c r="H592" s="10">
        <f>+HLOOKUP(VLOOKUP($B592,$AD$3:$AE$12,2,0),creditos_sf!$D$2:$AY$99,base_mayorista!$A592,0)</f>
        <v>4097130917.2196159</v>
      </c>
      <c r="I592" s="10">
        <f>+HLOOKUP(VLOOKUP($B592,$AD$3:$AE$12,2,0),creditos_sf!$D$103:$AY$200,base_mayorista!$A592,0)</f>
        <v>9885148004.8189411</v>
      </c>
      <c r="J592" s="10">
        <f>+HLOOKUP(VLOOKUP($B592,$AD$3:$AE$12,2,0),Costo_fondeo!$D$3:$AY$100,base_mayorista!$A592,0)</f>
        <v>1.9633717757727815</v>
      </c>
      <c r="K592" s="10">
        <f>+HLOOKUP(VLOOKUP($B592,$AD$3:$AE$12,2,0),Costo_provisiones!$D$3:$AY$100,base_mayorista!$A592,0)</f>
        <v>3.6300334613809695</v>
      </c>
      <c r="L592" s="10">
        <f>+HLOOKUP(VLOOKUP($B592,$AD$3:$AE$12,2,0),Morosidad_control!$D$4:$AY$101,base_mayorista!$A592,0)</f>
        <v>1.8195035190912616</v>
      </c>
      <c r="M592" s="10">
        <f ca="1">+OFFSET(Capital_2!$D$2,base_mayorista!A592,0)</f>
        <v>3.7900682632030773</v>
      </c>
      <c r="N592" s="10">
        <f>+HLOOKUP(VLOOKUP($B592,$AD$3:$AE$12,2,0),costo_laboral!$E$2:$AZ$99,base_mayorista!$A592,0)</f>
        <v>6.2110725591389802</v>
      </c>
      <c r="O592" s="10">
        <f>+HLOOKUP(VLOOKUP($B592,$AD$3:$AE$12,2,0),Participacion1!$D$4:$M$101,base_mayorista!$A592,0)</f>
        <v>9.3281504208512089</v>
      </c>
      <c r="P592" s="1"/>
      <c r="Q592" s="10"/>
      <c r="R592" s="10"/>
      <c r="S592" s="10"/>
      <c r="T592" s="14"/>
      <c r="U592" s="38"/>
      <c r="V592" s="38"/>
      <c r="W592" s="38"/>
      <c r="X592" s="38"/>
      <c r="Y592" s="38"/>
      <c r="Z592" s="11"/>
      <c r="AB592" s="38"/>
      <c r="AG592" s="35"/>
    </row>
    <row r="593" spans="1:33" ht="16.5" x14ac:dyDescent="0.3">
      <c r="A593">
        <f t="shared" si="9"/>
        <v>10</v>
      </c>
      <c r="B593">
        <v>7</v>
      </c>
      <c r="C593">
        <v>9</v>
      </c>
      <c r="D593" s="3">
        <v>41152</v>
      </c>
      <c r="E593" s="33">
        <v>12</v>
      </c>
      <c r="F593">
        <v>2</v>
      </c>
      <c r="G593" s="10">
        <f>+HLOOKUP(VLOOKUP($B593,$AD$3:$AE$12,2,0),costos_sf!$D$2:$AZ$99,base_mayorista!$A593,0)</f>
        <v>1842948078.4894812</v>
      </c>
      <c r="H593" s="10">
        <f>+HLOOKUP(VLOOKUP($B593,$AD$3:$AE$12,2,0),creditos_sf!$D$2:$AY$99,base_mayorista!$A593,0)</f>
        <v>4167843559.0532713</v>
      </c>
      <c r="I593" s="10">
        <f>+HLOOKUP(VLOOKUP($B593,$AD$3:$AE$12,2,0),creditos_sf!$D$103:$AY$200,base_mayorista!$A593,0)</f>
        <v>9933734105.8059406</v>
      </c>
      <c r="J593" s="10">
        <f>+HLOOKUP(VLOOKUP($B593,$AD$3:$AE$12,2,0),Costo_fondeo!$D$3:$AY$100,base_mayorista!$A593,0)</f>
        <v>1.9534249849477776</v>
      </c>
      <c r="K593" s="10">
        <f>+HLOOKUP(VLOOKUP($B593,$AD$3:$AE$12,2,0),Costo_provisiones!$D$3:$AY$100,base_mayorista!$A593,0)</f>
        <v>3.5954679508805154</v>
      </c>
      <c r="L593" s="10">
        <f>+HLOOKUP(VLOOKUP($B593,$AD$3:$AE$12,2,0),Morosidad_control!$D$4:$AY$101,base_mayorista!$A593,0)</f>
        <v>1.8011251331700922</v>
      </c>
      <c r="M593" s="10">
        <f ca="1">+OFFSET(Capital_2!$D$2,base_mayorista!A593,0)</f>
        <v>3.7960315209630844</v>
      </c>
      <c r="N593" s="10">
        <f>+HLOOKUP(VLOOKUP($B593,$AD$3:$AE$12,2,0),costo_laboral!$E$2:$AZ$99,base_mayorista!$A593,0)</f>
        <v>6.1469603210787138</v>
      </c>
      <c r="O593" s="10">
        <f>+HLOOKUP(VLOOKUP($B593,$AD$3:$AE$12,2,0),Participacion1!$D$4:$M$101,base_mayorista!$A593,0)</f>
        <v>9.5836116771132538</v>
      </c>
      <c r="P593" s="1"/>
      <c r="Q593" s="10"/>
      <c r="R593" s="10"/>
      <c r="S593" s="10"/>
      <c r="T593" s="14"/>
      <c r="U593" s="38"/>
      <c r="V593" s="38"/>
      <c r="W593" s="38"/>
      <c r="X593" s="38"/>
      <c r="Y593" s="38"/>
      <c r="Z593" s="11"/>
      <c r="AB593" s="38"/>
      <c r="AG593" s="35"/>
    </row>
    <row r="594" spans="1:33" ht="16.5" x14ac:dyDescent="0.3">
      <c r="A594">
        <f t="shared" si="9"/>
        <v>11</v>
      </c>
      <c r="B594">
        <v>7</v>
      </c>
      <c r="C594">
        <v>10</v>
      </c>
      <c r="D594" s="3">
        <v>41182</v>
      </c>
      <c r="E594" s="33">
        <v>12</v>
      </c>
      <c r="F594">
        <v>2</v>
      </c>
      <c r="G594" s="10">
        <f>+HLOOKUP(VLOOKUP($B594,$AD$3:$AE$12,2,0),costos_sf!$D$2:$AZ$99,base_mayorista!$A594,0)</f>
        <v>1844180088.5300412</v>
      </c>
      <c r="H594" s="10">
        <f>+HLOOKUP(VLOOKUP($B594,$AD$3:$AE$12,2,0),creditos_sf!$D$2:$AY$99,base_mayorista!$A594,0)</f>
        <v>3937421017.07689</v>
      </c>
      <c r="I594" s="10">
        <f>+HLOOKUP(VLOOKUP($B594,$AD$3:$AE$12,2,0),creditos_sf!$D$103:$AY$200,base_mayorista!$A594,0)</f>
        <v>10049946930.2813</v>
      </c>
      <c r="J594" s="10">
        <f>+HLOOKUP(VLOOKUP($B594,$AD$3:$AE$12,2,0),Costo_fondeo!$D$3:$AY$100,base_mayorista!$A594,0)</f>
        <v>1.9507852657967142</v>
      </c>
      <c r="K594" s="10">
        <f>+HLOOKUP(VLOOKUP($B594,$AD$3:$AE$12,2,0),Costo_provisiones!$D$3:$AY$100,base_mayorista!$A594,0)</f>
        <v>3.6095637361929582</v>
      </c>
      <c r="L594" s="10">
        <f>+HLOOKUP(VLOOKUP($B594,$AD$3:$AE$12,2,0),Morosidad_control!$D$4:$AY$101,base_mayorista!$A594,0)</f>
        <v>1.8330865036836077</v>
      </c>
      <c r="M594" s="10">
        <f ca="1">+OFFSET(Capital_2!$D$2,base_mayorista!A594,0)</f>
        <v>3.7807846214491896</v>
      </c>
      <c r="N594" s="10">
        <f>+HLOOKUP(VLOOKUP($B594,$AD$3:$AE$12,2,0),costo_laboral!$E$2:$AZ$99,base_mayorista!$A594,0)</f>
        <v>6.2129026982939646</v>
      </c>
      <c r="O594" s="10">
        <f>+HLOOKUP(VLOOKUP($B594,$AD$3:$AE$12,2,0),Participacion1!$D$4:$M$101,base_mayorista!$A594,0)</f>
        <v>9.1785221614590302</v>
      </c>
      <c r="P594" s="1"/>
      <c r="Q594" s="10"/>
      <c r="R594" s="10"/>
      <c r="S594" s="10"/>
      <c r="T594" s="14"/>
      <c r="U594" s="38"/>
      <c r="V594" s="38"/>
      <c r="W594" s="38"/>
      <c r="X594" s="38"/>
      <c r="Y594" s="38"/>
      <c r="Z594" s="11"/>
      <c r="AB594" s="38"/>
      <c r="AG594" s="35"/>
    </row>
    <row r="595" spans="1:33" ht="16.5" x14ac:dyDescent="0.3">
      <c r="A595">
        <f t="shared" si="9"/>
        <v>12</v>
      </c>
      <c r="B595">
        <v>7</v>
      </c>
      <c r="C595">
        <v>11</v>
      </c>
      <c r="D595" s="3">
        <v>41213</v>
      </c>
      <c r="E595" s="33">
        <v>12</v>
      </c>
      <c r="F595">
        <v>2</v>
      </c>
      <c r="G595" s="10">
        <f>+HLOOKUP(VLOOKUP($B595,$AD$3:$AE$12,2,0),costos_sf!$D$2:$AZ$99,base_mayorista!$A595,0)</f>
        <v>1869141867.2664416</v>
      </c>
      <c r="H595" s="10">
        <f>+HLOOKUP(VLOOKUP($B595,$AD$3:$AE$12,2,0),creditos_sf!$D$2:$AY$99,base_mayorista!$A595,0)</f>
        <v>3974944335.849926</v>
      </c>
      <c r="I595" s="10">
        <f>+HLOOKUP(VLOOKUP($B595,$AD$3:$AE$12,2,0),creditos_sf!$D$103:$AY$200,base_mayorista!$A595,0)</f>
        <v>10155605271.0966</v>
      </c>
      <c r="J595" s="10">
        <f>+HLOOKUP(VLOOKUP($B595,$AD$3:$AE$12,2,0),Costo_fondeo!$D$3:$AY$100,base_mayorista!$A595,0)</f>
        <v>1.9431039356186952</v>
      </c>
      <c r="K595" s="10">
        <f>+HLOOKUP(VLOOKUP($B595,$AD$3:$AE$12,2,0),Costo_provisiones!$D$3:$AY$100,base_mayorista!$A595,0)</f>
        <v>3.6182303787976129</v>
      </c>
      <c r="L595" s="10">
        <f>+HLOOKUP(VLOOKUP($B595,$AD$3:$AE$12,2,0),Morosidad_control!$D$4:$AY$101,base_mayorista!$A595,0)</f>
        <v>1.8351384445614114</v>
      </c>
      <c r="M595" s="10">
        <f ca="1">+OFFSET(Capital_2!$D$2,base_mayorista!A595,0)</f>
        <v>3.7788207097198074</v>
      </c>
      <c r="N595" s="10">
        <f>+HLOOKUP(VLOOKUP($B595,$AD$3:$AE$12,2,0),costo_laboral!$E$2:$AZ$99,base_mayorista!$A595,0)</f>
        <v>6.1848692630906701</v>
      </c>
      <c r="O595" s="10">
        <f>+HLOOKUP(VLOOKUP($B595,$AD$3:$AE$12,2,0),Participacion1!$D$4:$M$101,base_mayorista!$A595,0)</f>
        <v>9.3295547714738589</v>
      </c>
      <c r="P595" s="1"/>
      <c r="Q595" s="10"/>
      <c r="R595" s="10"/>
      <c r="S595" s="10"/>
      <c r="T595" s="14"/>
      <c r="U595" s="38"/>
      <c r="V595" s="38"/>
      <c r="W595" s="38"/>
      <c r="X595" s="38"/>
      <c r="Y595" s="38"/>
      <c r="Z595" s="11"/>
      <c r="AB595" s="38"/>
      <c r="AG595" s="35"/>
    </row>
    <row r="596" spans="1:33" ht="16.5" x14ac:dyDescent="0.3">
      <c r="A596">
        <f t="shared" si="9"/>
        <v>13</v>
      </c>
      <c r="B596">
        <v>7</v>
      </c>
      <c r="C596">
        <v>12</v>
      </c>
      <c r="D596" s="3">
        <v>41243</v>
      </c>
      <c r="E596" s="33">
        <v>12</v>
      </c>
      <c r="F596">
        <v>2</v>
      </c>
      <c r="G596" s="10">
        <f>+HLOOKUP(VLOOKUP($B596,$AD$3:$AE$12,2,0),costos_sf!$D$2:$AZ$99,base_mayorista!$A596,0)</f>
        <v>1891712239.4821632</v>
      </c>
      <c r="H596" s="10">
        <f>+HLOOKUP(VLOOKUP($B596,$AD$3:$AE$12,2,0),creditos_sf!$D$2:$AY$99,base_mayorista!$A596,0)</f>
        <v>4046380519.6106529</v>
      </c>
      <c r="I596" s="10">
        <f>+HLOOKUP(VLOOKUP($B596,$AD$3:$AE$12,2,0),creditos_sf!$D$103:$AY$200,base_mayorista!$A596,0)</f>
        <v>10174592002.314899</v>
      </c>
      <c r="J596" s="10">
        <f>+HLOOKUP(VLOOKUP($B596,$AD$3:$AE$12,2,0),Costo_fondeo!$D$3:$AY$100,base_mayorista!$A596,0)</f>
        <v>1.9640205951590599</v>
      </c>
      <c r="K596" s="10">
        <f>+HLOOKUP(VLOOKUP($B596,$AD$3:$AE$12,2,0),Costo_provisiones!$D$3:$AY$100,base_mayorista!$A596,0)</f>
        <v>3.6371249932199827</v>
      </c>
      <c r="L596" s="10">
        <f>+HLOOKUP(VLOOKUP($B596,$AD$3:$AE$12,2,0),Morosidad_control!$D$4:$AY$101,base_mayorista!$A596,0)</f>
        <v>1.770244749376771</v>
      </c>
      <c r="M596" s="10">
        <f ca="1">+OFFSET(Capital_2!$D$2,base_mayorista!A596,0)</f>
        <v>3.8090188851336229</v>
      </c>
      <c r="N596" s="10">
        <f>+HLOOKUP(VLOOKUP($B596,$AD$3:$AE$12,2,0),costo_laboral!$E$2:$AZ$99,base_mayorista!$A596,0)</f>
        <v>6.1601036382099306</v>
      </c>
      <c r="O596" s="10">
        <f>+HLOOKUP(VLOOKUP($B596,$AD$3:$AE$12,2,0),Participacion1!$D$4:$M$101,base_mayorista!$A596,0)</f>
        <v>9.4192196140975124</v>
      </c>
      <c r="P596" s="1"/>
      <c r="Q596" s="10"/>
      <c r="R596" s="10"/>
      <c r="S596" s="10"/>
      <c r="T596" s="14"/>
      <c r="U596" s="38"/>
      <c r="V596" s="38"/>
      <c r="W596" s="38"/>
      <c r="X596" s="38"/>
      <c r="Y596" s="38"/>
      <c r="Z596" s="11"/>
      <c r="AB596" s="38"/>
      <c r="AG596" s="35"/>
    </row>
    <row r="597" spans="1:33" ht="16.5" x14ac:dyDescent="0.3">
      <c r="A597">
        <f t="shared" si="9"/>
        <v>14</v>
      </c>
      <c r="B597">
        <v>7</v>
      </c>
      <c r="C597">
        <v>13</v>
      </c>
      <c r="D597" s="3">
        <v>41274</v>
      </c>
      <c r="E597" s="33">
        <v>12</v>
      </c>
      <c r="F597">
        <v>2</v>
      </c>
      <c r="G597" s="10">
        <f>+HLOOKUP(VLOOKUP($B597,$AD$3:$AE$12,2,0),costos_sf!$D$2:$AZ$99,base_mayorista!$A597,0)</f>
        <v>1890091523.5889602</v>
      </c>
      <c r="H597" s="10">
        <f>+HLOOKUP(VLOOKUP($B597,$AD$3:$AE$12,2,0),creditos_sf!$D$2:$AY$99,base_mayorista!$A597,0)</f>
        <v>4076659389.5399942</v>
      </c>
      <c r="I597" s="10">
        <f>+HLOOKUP(VLOOKUP($B597,$AD$3:$AE$12,2,0),creditos_sf!$D$103:$AY$200,base_mayorista!$A597,0)</f>
        <v>10248601548.063601</v>
      </c>
      <c r="J597" s="10">
        <f>+HLOOKUP(VLOOKUP($B597,$AD$3:$AE$12,2,0),Costo_fondeo!$D$3:$AY$100,base_mayorista!$A597,0)</f>
        <v>1.9680038288578303</v>
      </c>
      <c r="K597" s="10">
        <f>+HLOOKUP(VLOOKUP($B597,$AD$3:$AE$12,2,0),Costo_provisiones!$D$3:$AY$100,base_mayorista!$A597,0)</f>
        <v>3.5791292642373227</v>
      </c>
      <c r="L597" s="10">
        <f>+HLOOKUP(VLOOKUP($B597,$AD$3:$AE$12,2,0),Morosidad_control!$D$4:$AY$101,base_mayorista!$A597,0)</f>
        <v>1.8387430467202643</v>
      </c>
      <c r="M597" s="10">
        <f ca="1">+OFFSET(Capital_2!$D$2,base_mayorista!A597,0)</f>
        <v>3.8327018844682854</v>
      </c>
      <c r="N597" s="10">
        <f>+HLOOKUP(VLOOKUP($B597,$AD$3:$AE$12,2,0),costo_laboral!$E$2:$AZ$99,base_mayorista!$A597,0)</f>
        <v>6.0991554310533411</v>
      </c>
      <c r="O597" s="10">
        <f>+HLOOKUP(VLOOKUP($B597,$AD$3:$AE$12,2,0),Participacion1!$D$4:$M$101,base_mayorista!$A597,0)</f>
        <v>9.3670389369685996</v>
      </c>
      <c r="P597" s="1"/>
      <c r="Q597" s="10"/>
      <c r="R597" s="10"/>
      <c r="S597" s="10"/>
      <c r="T597" s="14"/>
      <c r="U597" s="38"/>
      <c r="V597" s="38"/>
      <c r="W597" s="38"/>
      <c r="X597" s="38"/>
      <c r="Y597" s="38"/>
      <c r="Z597" s="11"/>
      <c r="AB597" s="38"/>
      <c r="AG597" s="35"/>
    </row>
    <row r="598" spans="1:33" ht="16.5" x14ac:dyDescent="0.3">
      <c r="A598">
        <f t="shared" si="9"/>
        <v>15</v>
      </c>
      <c r="B598">
        <v>7</v>
      </c>
      <c r="C598">
        <v>14</v>
      </c>
      <c r="D598" s="3">
        <v>41305</v>
      </c>
      <c r="E598" s="33">
        <v>13</v>
      </c>
      <c r="F598">
        <v>2</v>
      </c>
      <c r="G598" s="10">
        <f>+HLOOKUP(VLOOKUP($B598,$AD$3:$AE$12,2,0),costos_sf!$D$2:$AZ$99,base_mayorista!$A598,0)</f>
        <v>1886414345.5544357</v>
      </c>
      <c r="H598" s="10">
        <f>+HLOOKUP(VLOOKUP($B598,$AD$3:$AE$12,2,0),creditos_sf!$D$2:$AY$99,base_mayorista!$A598,0)</f>
        <v>3748897066.7543569</v>
      </c>
      <c r="I598" s="10">
        <f>+HLOOKUP(VLOOKUP($B598,$AD$3:$AE$12,2,0),creditos_sf!$D$103:$AY$200,base_mayorista!$A598,0)</f>
        <v>10371987771.434801</v>
      </c>
      <c r="J598" s="10">
        <f>+HLOOKUP(VLOOKUP($B598,$AD$3:$AE$12,2,0),Costo_fondeo!$D$3:$AY$100,base_mayorista!$A598,0)</f>
        <v>1.9734768279161339</v>
      </c>
      <c r="K598" s="10">
        <f>+HLOOKUP(VLOOKUP($B598,$AD$3:$AE$12,2,0),Costo_provisiones!$D$3:$AY$100,base_mayorista!$A598,0)</f>
        <v>3.4671049749452196</v>
      </c>
      <c r="L598" s="10">
        <f>+HLOOKUP(VLOOKUP($B598,$AD$3:$AE$12,2,0),Morosidad_control!$D$4:$AY$101,base_mayorista!$A598,0)</f>
        <v>1.9110764656650812</v>
      </c>
      <c r="M598" s="10">
        <f ca="1">+OFFSET(Capital_2!$D$2,base_mayorista!A598,0)</f>
        <v>3.850163299057161</v>
      </c>
      <c r="N598" s="10">
        <f>+HLOOKUP(VLOOKUP($B598,$AD$3:$AE$12,2,0),costo_laboral!$E$2:$AZ$99,base_mayorista!$A598,0)</f>
        <v>6.2569945330838763</v>
      </c>
      <c r="O598" s="10">
        <f>+HLOOKUP(VLOOKUP($B598,$AD$3:$AE$12,2,0),Participacion1!$D$4:$M$101,base_mayorista!$A598,0)</f>
        <v>8.7179791931352728</v>
      </c>
      <c r="P598" s="1"/>
      <c r="Q598" s="10"/>
      <c r="R598" s="10"/>
      <c r="S598" s="10"/>
      <c r="T598" s="14"/>
      <c r="U598" s="38"/>
      <c r="V598" s="38"/>
      <c r="W598" s="38"/>
      <c r="X598" s="38"/>
      <c r="Y598" s="38"/>
      <c r="Z598" s="11"/>
      <c r="AB598" s="38"/>
      <c r="AG598" s="35"/>
    </row>
    <row r="599" spans="1:33" ht="16.5" x14ac:dyDescent="0.3">
      <c r="A599">
        <f t="shared" si="9"/>
        <v>16</v>
      </c>
      <c r="B599">
        <v>7</v>
      </c>
      <c r="C599">
        <v>15</v>
      </c>
      <c r="D599" s="3">
        <v>41333</v>
      </c>
      <c r="E599" s="33">
        <v>13</v>
      </c>
      <c r="F599">
        <v>2</v>
      </c>
      <c r="G599" s="10">
        <f>+HLOOKUP(VLOOKUP($B599,$AD$3:$AE$12,2,0),costos_sf!$D$2:$AZ$99,base_mayorista!$A599,0)</f>
        <v>1891310553.3007193</v>
      </c>
      <c r="H599" s="10">
        <f>+HLOOKUP(VLOOKUP($B599,$AD$3:$AE$12,2,0),creditos_sf!$D$2:$AY$99,base_mayorista!$A599,0)</f>
        <v>3900100599.0239086</v>
      </c>
      <c r="I599" s="10">
        <f>+HLOOKUP(VLOOKUP($B599,$AD$3:$AE$12,2,0),creditos_sf!$D$103:$AY$200,base_mayorista!$A599,0)</f>
        <v>10503437922.3496</v>
      </c>
      <c r="J599" s="10">
        <f>+HLOOKUP(VLOOKUP($B599,$AD$3:$AE$12,2,0),Costo_fondeo!$D$3:$AY$100,base_mayorista!$A599,0)</f>
        <v>1.9597628981356277</v>
      </c>
      <c r="K599" s="10">
        <f>+HLOOKUP(VLOOKUP($B599,$AD$3:$AE$12,2,0),Costo_provisiones!$D$3:$AY$100,base_mayorista!$A599,0)</f>
        <v>3.4275367861069399</v>
      </c>
      <c r="L599" s="10">
        <f>+HLOOKUP(VLOOKUP($B599,$AD$3:$AE$12,2,0),Morosidad_control!$D$4:$AY$101,base_mayorista!$A599,0)</f>
        <v>1.8891582220723884</v>
      </c>
      <c r="M599" s="10">
        <f ca="1">+OFFSET(Capital_2!$D$2,base_mayorista!A599,0)</f>
        <v>3.8660657399921172</v>
      </c>
      <c r="N599" s="10">
        <f>+HLOOKUP(VLOOKUP($B599,$AD$3:$AE$12,2,0),costo_laboral!$E$2:$AZ$99,base_mayorista!$A599,0)</f>
        <v>6.0961034063077006</v>
      </c>
      <c r="O599" s="10">
        <f>+HLOOKUP(VLOOKUP($B599,$AD$3:$AE$12,2,0),Participacion1!$D$4:$M$101,base_mayorista!$A599,0)</f>
        <v>8.9867020796972668</v>
      </c>
      <c r="P599" s="1"/>
      <c r="Q599" s="10"/>
      <c r="R599" s="10"/>
      <c r="S599" s="10"/>
      <c r="T599" s="14"/>
      <c r="U599" s="38"/>
      <c r="V599" s="38"/>
      <c r="W599" s="38"/>
      <c r="X599" s="38"/>
      <c r="Y599" s="38"/>
      <c r="Z599" s="11"/>
      <c r="AB599" s="38"/>
      <c r="AG599" s="35"/>
    </row>
    <row r="600" spans="1:33" ht="16.5" x14ac:dyDescent="0.3">
      <c r="A600">
        <f t="shared" si="9"/>
        <v>17</v>
      </c>
      <c r="B600">
        <v>7</v>
      </c>
      <c r="C600">
        <v>16</v>
      </c>
      <c r="D600" s="3">
        <v>41364</v>
      </c>
      <c r="E600" s="33">
        <v>13</v>
      </c>
      <c r="F600">
        <v>2</v>
      </c>
      <c r="G600" s="10">
        <f>+HLOOKUP(VLOOKUP($B600,$AD$3:$AE$12,2,0),costos_sf!$D$2:$AZ$99,base_mayorista!$A600,0)</f>
        <v>1885731035.7541938</v>
      </c>
      <c r="H600" s="10">
        <f>+HLOOKUP(VLOOKUP($B600,$AD$3:$AE$12,2,0),creditos_sf!$D$2:$AY$99,base_mayorista!$A600,0)</f>
        <v>4115032666.9110403</v>
      </c>
      <c r="I600" s="10">
        <f>+HLOOKUP(VLOOKUP($B600,$AD$3:$AE$12,2,0),creditos_sf!$D$103:$AY$200,base_mayorista!$A600,0)</f>
        <v>10534407973.4893</v>
      </c>
      <c r="J600" s="10">
        <f>+HLOOKUP(VLOOKUP($B600,$AD$3:$AE$12,2,0),Costo_fondeo!$D$3:$AY$100,base_mayorista!$A600,0)</f>
        <v>1.9517174970855991</v>
      </c>
      <c r="K600" s="10">
        <f>+HLOOKUP(VLOOKUP($B600,$AD$3:$AE$12,2,0),Costo_provisiones!$D$3:$AY$100,base_mayorista!$A600,0)</f>
        <v>3.2955766227810184</v>
      </c>
      <c r="L600" s="10">
        <f>+HLOOKUP(VLOOKUP($B600,$AD$3:$AE$12,2,0),Morosidad_control!$D$4:$AY$101,base_mayorista!$A600,0)</f>
        <v>1.9115677492291034</v>
      </c>
      <c r="M600" s="10">
        <f ca="1">+OFFSET(Capital_2!$D$2,base_mayorista!A600,0)</f>
        <v>3.8754391719680488</v>
      </c>
      <c r="N600" s="10">
        <f>+HLOOKUP(VLOOKUP($B600,$AD$3:$AE$12,2,0),costo_laboral!$E$2:$AZ$99,base_mayorista!$A600,0)</f>
        <v>5.9752611125268844</v>
      </c>
      <c r="O600" s="10">
        <f>+HLOOKUP(VLOOKUP($B600,$AD$3:$AE$12,2,0),Participacion1!$D$4:$M$101,base_mayorista!$A600,0)</f>
        <v>9.4543575587708286</v>
      </c>
      <c r="P600" s="1"/>
      <c r="Q600" s="10"/>
      <c r="R600" s="10"/>
      <c r="S600" s="10"/>
      <c r="T600" s="14"/>
      <c r="U600" s="38"/>
      <c r="V600" s="38"/>
      <c r="W600" s="38"/>
      <c r="X600" s="38"/>
      <c r="Y600" s="38"/>
      <c r="Z600" s="11"/>
      <c r="AB600" s="38"/>
      <c r="AG600" s="35"/>
    </row>
    <row r="601" spans="1:33" ht="16.5" x14ac:dyDescent="0.3">
      <c r="A601">
        <f t="shared" si="9"/>
        <v>18</v>
      </c>
      <c r="B601">
        <v>7</v>
      </c>
      <c r="C601">
        <v>17</v>
      </c>
      <c r="D601" s="3">
        <v>41394</v>
      </c>
      <c r="E601" s="33">
        <v>13</v>
      </c>
      <c r="F601">
        <v>2</v>
      </c>
      <c r="G601" s="10">
        <f>+HLOOKUP(VLOOKUP($B601,$AD$3:$AE$12,2,0),costos_sf!$D$2:$AZ$99,base_mayorista!$A601,0)</f>
        <v>1874788971.8656812</v>
      </c>
      <c r="H601" s="10">
        <f>+HLOOKUP(VLOOKUP($B601,$AD$3:$AE$12,2,0),creditos_sf!$D$2:$AY$99,base_mayorista!$A601,0)</f>
        <v>4190476235.8757777</v>
      </c>
      <c r="I601" s="10">
        <f>+HLOOKUP(VLOOKUP($B601,$AD$3:$AE$12,2,0),creditos_sf!$D$103:$AY$200,base_mayorista!$A601,0)</f>
        <v>10694452677.848299</v>
      </c>
      <c r="J601" s="10">
        <f>+HLOOKUP(VLOOKUP($B601,$AD$3:$AE$12,2,0),Costo_fondeo!$D$3:$AY$100,base_mayorista!$A601,0)</f>
        <v>1.9471147489828662</v>
      </c>
      <c r="K601" s="10">
        <f>+HLOOKUP(VLOOKUP($B601,$AD$3:$AE$12,2,0),Costo_provisiones!$D$3:$AY$100,base_mayorista!$A601,0)</f>
        <v>3.1042478837346921</v>
      </c>
      <c r="L601" s="10">
        <f>+HLOOKUP(VLOOKUP($B601,$AD$3:$AE$12,2,0),Morosidad_control!$D$4:$AY$101,base_mayorista!$A601,0)</f>
        <v>1.896780258374577</v>
      </c>
      <c r="M601" s="10">
        <f ca="1">+OFFSET(Capital_2!$D$2,base_mayorista!A601,0)</f>
        <v>3.8611269429337338</v>
      </c>
      <c r="N601" s="10">
        <f>+HLOOKUP(VLOOKUP($B601,$AD$3:$AE$12,2,0),costo_laboral!$E$2:$AZ$99,base_mayorista!$A601,0)</f>
        <v>5.9465047184473345</v>
      </c>
      <c r="O601" s="10">
        <f>+HLOOKUP(VLOOKUP($B601,$AD$3:$AE$12,2,0),Participacion1!$D$4:$M$101,base_mayorista!$A601,0)</f>
        <v>9.5069197794533942</v>
      </c>
      <c r="P601" s="1"/>
      <c r="Q601" s="10"/>
      <c r="R601" s="10"/>
      <c r="S601" s="10"/>
      <c r="T601" s="14"/>
      <c r="U601" s="38"/>
      <c r="V601" s="38"/>
      <c r="W601" s="38"/>
      <c r="X601" s="38"/>
      <c r="Y601" s="38"/>
      <c r="Z601" s="11"/>
      <c r="AB601" s="38"/>
      <c r="AG601" s="35"/>
    </row>
    <row r="602" spans="1:33" ht="16.5" x14ac:dyDescent="0.3">
      <c r="A602">
        <f t="shared" si="9"/>
        <v>19</v>
      </c>
      <c r="B602">
        <v>7</v>
      </c>
      <c r="C602">
        <v>18</v>
      </c>
      <c r="D602" s="3">
        <v>41425</v>
      </c>
      <c r="E602" s="33">
        <v>13</v>
      </c>
      <c r="F602">
        <v>2</v>
      </c>
      <c r="G602" s="10">
        <f>+HLOOKUP(VLOOKUP($B602,$AD$3:$AE$12,2,0),costos_sf!$D$2:$AZ$99,base_mayorista!$A602,0)</f>
        <v>1876578034.2499919</v>
      </c>
      <c r="H602" s="10">
        <f>+HLOOKUP(VLOOKUP($B602,$AD$3:$AE$12,2,0),creditos_sf!$D$2:$AY$99,base_mayorista!$A602,0)</f>
        <v>4623916983.3006001</v>
      </c>
      <c r="I602" s="10">
        <f>+HLOOKUP(VLOOKUP($B602,$AD$3:$AE$12,2,0),creditos_sf!$D$103:$AY$200,base_mayorista!$A602,0)</f>
        <v>10772272148.373701</v>
      </c>
      <c r="J602" s="10">
        <f>+HLOOKUP(VLOOKUP($B602,$AD$3:$AE$12,2,0),Costo_fondeo!$D$3:$AY$100,base_mayorista!$A602,0)</f>
        <v>1.9233575010459625</v>
      </c>
      <c r="K602" s="10">
        <f>+HLOOKUP(VLOOKUP($B602,$AD$3:$AE$12,2,0),Costo_provisiones!$D$3:$AY$100,base_mayorista!$A602,0)</f>
        <v>2.9996991580211603</v>
      </c>
      <c r="L602" s="10">
        <f>+HLOOKUP(VLOOKUP($B602,$AD$3:$AE$12,2,0),Morosidad_control!$D$4:$AY$101,base_mayorista!$A602,0)</f>
        <v>1.8930002619048172</v>
      </c>
      <c r="M602" s="10">
        <f ca="1">+OFFSET(Capital_2!$D$2,base_mayorista!A602,0)</f>
        <v>3.8158367264519906</v>
      </c>
      <c r="N602" s="10">
        <f>+HLOOKUP(VLOOKUP($B602,$AD$3:$AE$12,2,0),costo_laboral!$E$2:$AZ$99,base_mayorista!$A602,0)</f>
        <v>5.785852708392925</v>
      </c>
      <c r="O602" s="10">
        <f>+HLOOKUP(VLOOKUP($B602,$AD$3:$AE$12,2,0),Participacion1!$D$4:$M$101,base_mayorista!$A602,0)</f>
        <v>10.20898103141573</v>
      </c>
      <c r="P602" s="1"/>
      <c r="Q602" s="10"/>
      <c r="R602" s="10"/>
      <c r="S602" s="10"/>
      <c r="T602" s="14"/>
      <c r="U602" s="38"/>
      <c r="V602" s="38"/>
      <c r="W602" s="38"/>
      <c r="X602" s="38"/>
      <c r="Y602" s="38"/>
      <c r="Z602" s="11"/>
      <c r="AB602" s="38"/>
      <c r="AG602" s="35"/>
    </row>
    <row r="603" spans="1:33" ht="16.5" x14ac:dyDescent="0.3">
      <c r="A603">
        <f t="shared" si="9"/>
        <v>20</v>
      </c>
      <c r="B603">
        <v>7</v>
      </c>
      <c r="C603">
        <v>19</v>
      </c>
      <c r="D603" s="3">
        <v>41455</v>
      </c>
      <c r="E603" s="33">
        <v>13</v>
      </c>
      <c r="F603">
        <v>2</v>
      </c>
      <c r="G603" s="10">
        <f>+HLOOKUP(VLOOKUP($B603,$AD$3:$AE$12,2,0),costos_sf!$D$2:$AZ$99,base_mayorista!$A603,0)</f>
        <v>1855720853.8737829</v>
      </c>
      <c r="H603" s="10">
        <f>+HLOOKUP(VLOOKUP($B603,$AD$3:$AE$12,2,0),creditos_sf!$D$2:$AY$99,base_mayorista!$A603,0)</f>
        <v>4691176685.9895792</v>
      </c>
      <c r="I603" s="10">
        <f>+HLOOKUP(VLOOKUP($B603,$AD$3:$AE$12,2,0),creditos_sf!$D$103:$AY$200,base_mayorista!$A603,0)</f>
        <v>10777883769.6947</v>
      </c>
      <c r="J603" s="10">
        <f>+HLOOKUP(VLOOKUP($B603,$AD$3:$AE$12,2,0),Costo_fondeo!$D$3:$AY$100,base_mayorista!$A603,0)</f>
        <v>1.9106331590381258</v>
      </c>
      <c r="K603" s="10">
        <f>+HLOOKUP(VLOOKUP($B603,$AD$3:$AE$12,2,0),Costo_provisiones!$D$3:$AY$100,base_mayorista!$A603,0)</f>
        <v>2.7856704703192792</v>
      </c>
      <c r="L603" s="10">
        <f>+HLOOKUP(VLOOKUP($B603,$AD$3:$AE$12,2,0),Morosidad_control!$D$4:$AY$101,base_mayorista!$A603,0)</f>
        <v>1.8688037819504177</v>
      </c>
      <c r="M603" s="10">
        <f ca="1">+OFFSET(Capital_2!$D$2,base_mayorista!A603,0)</f>
        <v>3.777787965810723</v>
      </c>
      <c r="N603" s="10">
        <f>+HLOOKUP(VLOOKUP($B603,$AD$3:$AE$12,2,0),costo_laboral!$E$2:$AZ$99,base_mayorista!$A603,0)</f>
        <v>5.7659468403430401</v>
      </c>
      <c r="O603" s="10">
        <f>+HLOOKUP(VLOOKUP($B603,$AD$3:$AE$12,2,0),Participacion1!$D$4:$M$101,base_mayorista!$A603,0)</f>
        <v>10.14765800779155</v>
      </c>
      <c r="P603" s="1"/>
      <c r="Q603" s="10"/>
      <c r="R603" s="10"/>
      <c r="S603" s="10"/>
      <c r="T603" s="14"/>
      <c r="U603" s="38"/>
      <c r="V603" s="38"/>
      <c r="W603" s="38"/>
      <c r="X603" s="38"/>
      <c r="Y603" s="38"/>
      <c r="Z603" s="11"/>
      <c r="AB603" s="38"/>
      <c r="AG603" s="35"/>
    </row>
    <row r="604" spans="1:33" ht="16.5" x14ac:dyDescent="0.3">
      <c r="A604">
        <f t="shared" si="9"/>
        <v>21</v>
      </c>
      <c r="B604">
        <v>7</v>
      </c>
      <c r="C604">
        <v>20</v>
      </c>
      <c r="D604" s="3">
        <v>41486</v>
      </c>
      <c r="E604" s="33">
        <v>13</v>
      </c>
      <c r="F604">
        <v>2</v>
      </c>
      <c r="G604" s="10">
        <f>+HLOOKUP(VLOOKUP($B604,$AD$3:$AE$12,2,0),costos_sf!$D$2:$AZ$99,base_mayorista!$A604,0)</f>
        <v>1858371528.1186714</v>
      </c>
      <c r="H604" s="10">
        <f>+HLOOKUP(VLOOKUP($B604,$AD$3:$AE$12,2,0),creditos_sf!$D$2:$AY$99,base_mayorista!$A604,0)</f>
        <v>4799061590.6489782</v>
      </c>
      <c r="I604" s="10">
        <f>+HLOOKUP(VLOOKUP($B604,$AD$3:$AE$12,2,0),creditos_sf!$D$103:$AY$200,base_mayorista!$A604,0)</f>
        <v>11051777179.990801</v>
      </c>
      <c r="J604" s="10">
        <f>+HLOOKUP(VLOOKUP($B604,$AD$3:$AE$12,2,0),Costo_fondeo!$D$3:$AY$100,base_mayorista!$A604,0)</f>
        <v>1.8861849086956846</v>
      </c>
      <c r="K604" s="10">
        <f>+HLOOKUP(VLOOKUP($B604,$AD$3:$AE$12,2,0),Costo_provisiones!$D$3:$AY$100,base_mayorista!$A604,0)</f>
        <v>2.7318336876119447</v>
      </c>
      <c r="L604" s="10">
        <f>+HLOOKUP(VLOOKUP($B604,$AD$3:$AE$12,2,0),Morosidad_control!$D$4:$AY$101,base_mayorista!$A604,0)</f>
        <v>1.808285543596639</v>
      </c>
      <c r="M604" s="10">
        <f ca="1">+OFFSET(Capital_2!$D$2,base_mayorista!A604,0)</f>
        <v>3.7289387467323043</v>
      </c>
      <c r="N604" s="10">
        <f>+HLOOKUP(VLOOKUP($B604,$AD$3:$AE$12,2,0),costo_laboral!$E$2:$AZ$99,base_mayorista!$A604,0)</f>
        <v>5.6430786937003949</v>
      </c>
      <c r="O604" s="10">
        <f>+HLOOKUP(VLOOKUP($B604,$AD$3:$AE$12,2,0),Participacion1!$D$4:$M$101,base_mayorista!$A604,0)</f>
        <v>10.023763392616953</v>
      </c>
      <c r="P604" s="1"/>
      <c r="Q604" s="10"/>
      <c r="R604" s="10"/>
      <c r="S604" s="10"/>
      <c r="T604" s="14"/>
      <c r="U604" s="38"/>
      <c r="V604" s="38"/>
      <c r="W604" s="38"/>
      <c r="X604" s="38"/>
      <c r="Y604" s="38"/>
      <c r="Z604" s="11"/>
      <c r="AB604" s="38"/>
      <c r="AG604" s="35"/>
    </row>
    <row r="605" spans="1:33" ht="16.5" x14ac:dyDescent="0.3">
      <c r="A605">
        <f t="shared" si="9"/>
        <v>22</v>
      </c>
      <c r="B605">
        <v>7</v>
      </c>
      <c r="C605">
        <v>21</v>
      </c>
      <c r="D605" s="3">
        <v>41517</v>
      </c>
      <c r="E605" s="33">
        <v>13</v>
      </c>
      <c r="F605">
        <v>2</v>
      </c>
      <c r="G605" s="10">
        <f>+HLOOKUP(VLOOKUP($B605,$AD$3:$AE$12,2,0),costos_sf!$D$2:$AZ$99,base_mayorista!$A605,0)</f>
        <v>1856459082.6560612</v>
      </c>
      <c r="H605" s="10">
        <f>+HLOOKUP(VLOOKUP($B605,$AD$3:$AE$12,2,0),creditos_sf!$D$2:$AY$99,base_mayorista!$A605,0)</f>
        <v>4984981814.1841021</v>
      </c>
      <c r="I605" s="10">
        <f>+HLOOKUP(VLOOKUP($B605,$AD$3:$AE$12,2,0),creditos_sf!$D$103:$AY$200,base_mayorista!$A605,0)</f>
        <v>11286455498.183699</v>
      </c>
      <c r="J605" s="10">
        <f>+HLOOKUP(VLOOKUP($B605,$AD$3:$AE$12,2,0),Costo_fondeo!$D$3:$AY$100,base_mayorista!$A605,0)</f>
        <v>1.8892010963301442</v>
      </c>
      <c r="K605" s="10">
        <f>+HLOOKUP(VLOOKUP($B605,$AD$3:$AE$12,2,0),Costo_provisiones!$D$3:$AY$100,base_mayorista!$A605,0)</f>
        <v>2.6294469521152495</v>
      </c>
      <c r="L605" s="10">
        <f>+HLOOKUP(VLOOKUP($B605,$AD$3:$AE$12,2,0),Morosidad_control!$D$4:$AY$101,base_mayorista!$A605,0)</f>
        <v>1.7807366365649939</v>
      </c>
      <c r="M605" s="10">
        <f ca="1">+OFFSET(Capital_2!$D$2,base_mayorista!A605,0)</f>
        <v>3.6888980520732653</v>
      </c>
      <c r="N605" s="10">
        <f>+HLOOKUP(VLOOKUP($B605,$AD$3:$AE$12,2,0),costo_laboral!$E$2:$AZ$99,base_mayorista!$A605,0)</f>
        <v>5.49797260064694</v>
      </c>
      <c r="O605" s="10">
        <f>+HLOOKUP(VLOOKUP($B605,$AD$3:$AE$12,2,0),Participacion1!$D$4:$M$101,base_mayorista!$A605,0)</f>
        <v>10.138975507413283</v>
      </c>
      <c r="P605" s="1"/>
      <c r="Q605" s="10"/>
      <c r="R605" s="10"/>
      <c r="S605" s="10"/>
      <c r="T605" s="14"/>
      <c r="U605" s="38"/>
      <c r="V605" s="38"/>
      <c r="W605" s="38"/>
      <c r="X605" s="38"/>
      <c r="Y605" s="38"/>
      <c r="Z605" s="11"/>
      <c r="AB605" s="38"/>
      <c r="AG605" s="35"/>
    </row>
    <row r="606" spans="1:33" ht="16.5" x14ac:dyDescent="0.3">
      <c r="A606">
        <f t="shared" si="9"/>
        <v>23</v>
      </c>
      <c r="B606">
        <v>7</v>
      </c>
      <c r="C606">
        <v>22</v>
      </c>
      <c r="D606" s="3">
        <v>41547</v>
      </c>
      <c r="E606" s="33">
        <v>13</v>
      </c>
      <c r="F606">
        <v>2</v>
      </c>
      <c r="G606" s="10">
        <f>+HLOOKUP(VLOOKUP($B606,$AD$3:$AE$12,2,0),costos_sf!$D$2:$AZ$99,base_mayorista!$A606,0)</f>
        <v>1866873803.1789694</v>
      </c>
      <c r="H606" s="10">
        <f>+HLOOKUP(VLOOKUP($B606,$AD$3:$AE$12,2,0),creditos_sf!$D$2:$AY$99,base_mayorista!$A606,0)</f>
        <v>5035440997.5833197</v>
      </c>
      <c r="I606" s="10">
        <f>+HLOOKUP(VLOOKUP($B606,$AD$3:$AE$12,2,0),creditos_sf!$D$103:$AY$200,base_mayorista!$A606,0)</f>
        <v>11513248336.1824</v>
      </c>
      <c r="J606" s="10">
        <f>+HLOOKUP(VLOOKUP($B606,$AD$3:$AE$12,2,0),Costo_fondeo!$D$3:$AY$100,base_mayorista!$A606,0)</f>
        <v>1.891633361974008</v>
      </c>
      <c r="K606" s="10">
        <f>+HLOOKUP(VLOOKUP($B606,$AD$3:$AE$12,2,0),Costo_provisiones!$D$3:$AY$100,base_mayorista!$A606,0)</f>
        <v>2.508022149557005</v>
      </c>
      <c r="L606" s="10">
        <f>+HLOOKUP(VLOOKUP($B606,$AD$3:$AE$12,2,0),Morosidad_control!$D$4:$AY$101,base_mayorista!$A606,0)</f>
        <v>1.7759766020226437</v>
      </c>
      <c r="M606" s="10">
        <f ca="1">+OFFSET(Capital_2!$D$2,base_mayorista!A606,0)</f>
        <v>3.6532457928608841</v>
      </c>
      <c r="N606" s="10">
        <f>+HLOOKUP(VLOOKUP($B606,$AD$3:$AE$12,2,0),costo_laboral!$E$2:$AZ$99,base_mayorista!$A606,0)</f>
        <v>5.4659825440803562</v>
      </c>
      <c r="O606" s="10">
        <f>+HLOOKUP(VLOOKUP($B606,$AD$3:$AE$12,2,0),Participacion1!$D$4:$M$101,base_mayorista!$A606,0)</f>
        <v>10.189544089109196</v>
      </c>
      <c r="P606" s="1"/>
      <c r="Q606" s="10"/>
      <c r="R606" s="10"/>
      <c r="S606" s="10"/>
      <c r="T606" s="14"/>
      <c r="U606" s="38"/>
      <c r="V606" s="38"/>
      <c r="W606" s="38"/>
      <c r="X606" s="38"/>
      <c r="Y606" s="38"/>
      <c r="Z606" s="11"/>
      <c r="AB606" s="38"/>
      <c r="AG606" s="35"/>
    </row>
    <row r="607" spans="1:33" ht="16.5" x14ac:dyDescent="0.3">
      <c r="A607">
        <f t="shared" si="9"/>
        <v>24</v>
      </c>
      <c r="B607">
        <v>7</v>
      </c>
      <c r="C607">
        <v>23</v>
      </c>
      <c r="D607" s="3">
        <v>41578</v>
      </c>
      <c r="E607" s="33">
        <v>13</v>
      </c>
      <c r="F607">
        <v>2</v>
      </c>
      <c r="G607" s="10">
        <f>+HLOOKUP(VLOOKUP($B607,$AD$3:$AE$12,2,0),costos_sf!$D$2:$AZ$99,base_mayorista!$A607,0)</f>
        <v>1864276294.8594749</v>
      </c>
      <c r="H607" s="10">
        <f>+HLOOKUP(VLOOKUP($B607,$AD$3:$AE$12,2,0),creditos_sf!$D$2:$AY$99,base_mayorista!$A607,0)</f>
        <v>4976567726.5975008</v>
      </c>
      <c r="I607" s="10">
        <f>+HLOOKUP(VLOOKUP($B607,$AD$3:$AE$12,2,0),creditos_sf!$D$103:$AY$200,base_mayorista!$A607,0)</f>
        <v>11679229296.3801</v>
      </c>
      <c r="J607" s="10">
        <f>+HLOOKUP(VLOOKUP($B607,$AD$3:$AE$12,2,0),Costo_fondeo!$D$3:$AY$100,base_mayorista!$A607,0)</f>
        <v>1.8872008507299014</v>
      </c>
      <c r="K607" s="10">
        <f>+HLOOKUP(VLOOKUP($B607,$AD$3:$AE$12,2,0),Costo_provisiones!$D$3:$AY$100,base_mayorista!$A607,0)</f>
        <v>2.3480314213266489</v>
      </c>
      <c r="L607" s="10">
        <f>+HLOOKUP(VLOOKUP($B607,$AD$3:$AE$12,2,0),Morosidad_control!$D$4:$AY$101,base_mayorista!$A607,0)</f>
        <v>1.768200792703952</v>
      </c>
      <c r="M607" s="10">
        <f ca="1">+OFFSET(Capital_2!$D$2,base_mayorista!A607,0)</f>
        <v>3.6199379690818381</v>
      </c>
      <c r="N607" s="10">
        <f>+HLOOKUP(VLOOKUP($B607,$AD$3:$AE$12,2,0),costo_laboral!$E$2:$AZ$99,base_mayorista!$A607,0)</f>
        <v>5.4496026579154444</v>
      </c>
      <c r="O607" s="10">
        <f>+HLOOKUP(VLOOKUP($B607,$AD$3:$AE$12,2,0),Participacion1!$D$4:$M$101,base_mayorista!$A607,0)</f>
        <v>9.9602924678906088</v>
      </c>
      <c r="P607" s="1"/>
      <c r="Q607" s="10"/>
      <c r="R607" s="10"/>
      <c r="S607" s="10"/>
      <c r="T607" s="14"/>
      <c r="U607" s="38"/>
      <c r="V607" s="38"/>
      <c r="W607" s="38"/>
      <c r="X607" s="38"/>
      <c r="Y607" s="38"/>
      <c r="Z607" s="11"/>
      <c r="AB607" s="38"/>
      <c r="AG607" s="35"/>
    </row>
    <row r="608" spans="1:33" ht="16.5" x14ac:dyDescent="0.3">
      <c r="A608">
        <f t="shared" si="9"/>
        <v>25</v>
      </c>
      <c r="B608">
        <v>7</v>
      </c>
      <c r="C608">
        <v>24</v>
      </c>
      <c r="D608" s="3">
        <v>41608</v>
      </c>
      <c r="E608" s="33">
        <v>13</v>
      </c>
      <c r="F608">
        <v>2</v>
      </c>
      <c r="G608" s="10">
        <f>+HLOOKUP(VLOOKUP($B608,$AD$3:$AE$12,2,0),costos_sf!$D$2:$AZ$99,base_mayorista!$A608,0)</f>
        <v>1871325540.7552476</v>
      </c>
      <c r="H608" s="10">
        <f>+HLOOKUP(VLOOKUP($B608,$AD$3:$AE$12,2,0),creditos_sf!$D$2:$AY$99,base_mayorista!$A608,0)</f>
        <v>5053177732.76824</v>
      </c>
      <c r="I608" s="10">
        <f>+HLOOKUP(VLOOKUP($B608,$AD$3:$AE$12,2,0),creditos_sf!$D$103:$AY$200,base_mayorista!$A608,0)</f>
        <v>12028133796.418701</v>
      </c>
      <c r="J608" s="10">
        <f>+HLOOKUP(VLOOKUP($B608,$AD$3:$AE$12,2,0),Costo_fondeo!$D$3:$AY$100,base_mayorista!$A608,0)</f>
        <v>1.8650197261090125</v>
      </c>
      <c r="K608" s="10">
        <f>+HLOOKUP(VLOOKUP($B608,$AD$3:$AE$12,2,0),Costo_provisiones!$D$3:$AY$100,base_mayorista!$A608,0)</f>
        <v>2.2380729440268134</v>
      </c>
      <c r="L608" s="10">
        <f>+HLOOKUP(VLOOKUP($B608,$AD$3:$AE$12,2,0),Morosidad_control!$D$4:$AY$101,base_mayorista!$A608,0)</f>
        <v>1.751587719141837</v>
      </c>
      <c r="M608" s="10">
        <f ca="1">+OFFSET(Capital_2!$D$2,base_mayorista!A608,0)</f>
        <v>3.5647933704456456</v>
      </c>
      <c r="N608" s="10">
        <f>+HLOOKUP(VLOOKUP($B608,$AD$3:$AE$12,2,0),costo_laboral!$E$2:$AZ$99,base_mayorista!$A608,0)</f>
        <v>5.3625944544944222</v>
      </c>
      <c r="O608" s="10">
        <f>+HLOOKUP(VLOOKUP($B608,$AD$3:$AE$12,2,0),Participacion1!$D$4:$M$101,base_mayorista!$A608,0)</f>
        <v>9.7325945789721331</v>
      </c>
      <c r="P608" s="1"/>
      <c r="Q608" s="10"/>
      <c r="R608" s="10"/>
      <c r="S608" s="10"/>
      <c r="T608" s="14"/>
      <c r="U608" s="38"/>
      <c r="V608" s="38"/>
      <c r="W608" s="38"/>
      <c r="X608" s="38"/>
      <c r="Y608" s="38"/>
      <c r="Z608" s="11"/>
      <c r="AB608" s="38"/>
      <c r="AG608" s="35"/>
    </row>
    <row r="609" spans="1:33" ht="16.5" x14ac:dyDescent="0.3">
      <c r="A609">
        <f t="shared" si="9"/>
        <v>26</v>
      </c>
      <c r="B609">
        <v>7</v>
      </c>
      <c r="C609">
        <v>25</v>
      </c>
      <c r="D609" s="3">
        <v>41639</v>
      </c>
      <c r="E609" s="33">
        <v>13</v>
      </c>
      <c r="F609">
        <v>2</v>
      </c>
      <c r="G609" s="10">
        <f>+HLOOKUP(VLOOKUP($B609,$AD$3:$AE$12,2,0),costos_sf!$D$2:$AZ$99,base_mayorista!$A609,0)</f>
        <v>1893383446.8396556</v>
      </c>
      <c r="H609" s="10">
        <f>+HLOOKUP(VLOOKUP($B609,$AD$3:$AE$12,2,0),creditos_sf!$D$2:$AY$99,base_mayorista!$A609,0)</f>
        <v>5220574420.5603371</v>
      </c>
      <c r="I609" s="10">
        <f>+HLOOKUP(VLOOKUP($B609,$AD$3:$AE$12,2,0),creditos_sf!$D$103:$AY$200,base_mayorista!$A609,0)</f>
        <v>12186428980.575602</v>
      </c>
      <c r="J609" s="10">
        <f>+HLOOKUP(VLOOKUP($B609,$AD$3:$AE$12,2,0),Costo_fondeo!$D$3:$AY$100,base_mayorista!$A609,0)</f>
        <v>1.8590813798171815</v>
      </c>
      <c r="K609" s="10">
        <f>+HLOOKUP(VLOOKUP($B609,$AD$3:$AE$12,2,0),Costo_provisiones!$D$3:$AY$100,base_mayorista!$A609,0)</f>
        <v>2.1362611015812161</v>
      </c>
      <c r="L609" s="10">
        <f>+HLOOKUP(VLOOKUP($B609,$AD$3:$AE$12,2,0),Morosidad_control!$D$4:$AY$101,base_mayorista!$A609,0)</f>
        <v>1.7525526180136592</v>
      </c>
      <c r="M609" s="10">
        <f ca="1">+OFFSET(Capital_2!$D$2,base_mayorista!A609,0)</f>
        <v>3.5095726367283766</v>
      </c>
      <c r="N609" s="10">
        <f>+HLOOKUP(VLOOKUP($B609,$AD$3:$AE$12,2,0),costo_laboral!$E$2:$AZ$99,base_mayorista!$A609,0)</f>
        <v>5.3163475887035991</v>
      </c>
      <c r="O609" s="10">
        <f>+HLOOKUP(VLOOKUP($B609,$AD$3:$AE$12,2,0),Participacion1!$D$4:$M$101,base_mayorista!$A609,0)</f>
        <v>9.9318972821706719</v>
      </c>
      <c r="P609" s="1"/>
      <c r="Q609" s="10"/>
      <c r="R609" s="10"/>
      <c r="S609" s="10"/>
      <c r="T609" s="14"/>
      <c r="U609" s="38"/>
      <c r="V609" s="38"/>
      <c r="W609" s="38"/>
      <c r="X609" s="38"/>
      <c r="Y609" s="38"/>
      <c r="Z609" s="11"/>
      <c r="AB609" s="38"/>
      <c r="AG609" s="35"/>
    </row>
    <row r="610" spans="1:33" ht="16.5" x14ac:dyDescent="0.3">
      <c r="A610">
        <f t="shared" si="9"/>
        <v>27</v>
      </c>
      <c r="B610">
        <v>7</v>
      </c>
      <c r="C610">
        <v>26</v>
      </c>
      <c r="D610" s="3">
        <v>41670</v>
      </c>
      <c r="E610" s="33">
        <v>14</v>
      </c>
      <c r="F610">
        <v>2</v>
      </c>
      <c r="G610" s="10">
        <f>+HLOOKUP(VLOOKUP($B610,$AD$3:$AE$12,2,0),costos_sf!$D$2:$AZ$99,base_mayorista!$A610,0)</f>
        <v>1900167907.8521636</v>
      </c>
      <c r="H610" s="10">
        <f>+HLOOKUP(VLOOKUP($B610,$AD$3:$AE$12,2,0),creditos_sf!$D$2:$AY$99,base_mayorista!$A610,0)</f>
        <v>5235126463.9596281</v>
      </c>
      <c r="I610" s="10">
        <f>+HLOOKUP(VLOOKUP($B610,$AD$3:$AE$12,2,0),creditos_sf!$D$103:$AY$200,base_mayorista!$A610,0)</f>
        <v>12342747787.4319</v>
      </c>
      <c r="J610" s="10">
        <f>+HLOOKUP(VLOOKUP($B610,$AD$3:$AE$12,2,0),Costo_fondeo!$D$3:$AY$100,base_mayorista!$A610,0)</f>
        <v>1.8404970436701129</v>
      </c>
      <c r="K610" s="10">
        <f>+HLOOKUP(VLOOKUP($B610,$AD$3:$AE$12,2,0),Costo_provisiones!$D$3:$AY$100,base_mayorista!$A610,0)</f>
        <v>2.0982842429693038</v>
      </c>
      <c r="L610" s="10">
        <f>+HLOOKUP(VLOOKUP($B610,$AD$3:$AE$12,2,0),Morosidad_control!$D$4:$AY$101,base_mayorista!$A610,0)</f>
        <v>1.8752027124522195</v>
      </c>
      <c r="M610" s="10">
        <f ca="1">+OFFSET(Capital_2!$D$2,base_mayorista!A610,0)</f>
        <v>3.4442162995780268</v>
      </c>
      <c r="N610" s="10">
        <f>+HLOOKUP(VLOOKUP($B610,$AD$3:$AE$12,2,0),costo_laboral!$E$2:$AZ$99,base_mayorista!$A610,0)</f>
        <v>5.3120898898374289</v>
      </c>
      <c r="O610" s="10">
        <f>+HLOOKUP(VLOOKUP($B610,$AD$3:$AE$12,2,0),Participacion1!$D$4:$M$101,base_mayorista!$A610,0)</f>
        <v>9.9054861105057395</v>
      </c>
      <c r="P610" s="1"/>
      <c r="Q610" s="10"/>
      <c r="R610" s="10"/>
      <c r="S610" s="10"/>
      <c r="T610" s="14"/>
      <c r="U610" s="38"/>
      <c r="V610" s="38"/>
      <c r="W610" s="38"/>
      <c r="X610" s="38"/>
      <c r="Y610" s="38"/>
      <c r="Z610" s="11"/>
      <c r="AB610" s="38"/>
      <c r="AG610" s="35"/>
    </row>
    <row r="611" spans="1:33" ht="16.5" x14ac:dyDescent="0.3">
      <c r="A611">
        <f t="shared" si="9"/>
        <v>28</v>
      </c>
      <c r="B611">
        <v>7</v>
      </c>
      <c r="C611">
        <v>27</v>
      </c>
      <c r="D611" s="3">
        <v>41698</v>
      </c>
      <c r="E611" s="33">
        <v>14</v>
      </c>
      <c r="F611">
        <v>2</v>
      </c>
      <c r="G611" s="10">
        <f>+HLOOKUP(VLOOKUP($B611,$AD$3:$AE$12,2,0),costos_sf!$D$2:$AZ$99,base_mayorista!$A611,0)</f>
        <v>1904874369.4232247</v>
      </c>
      <c r="H611" s="10">
        <f>+HLOOKUP(VLOOKUP($B611,$AD$3:$AE$12,2,0),creditos_sf!$D$2:$AY$99,base_mayorista!$A611,0)</f>
        <v>5093998539.4042683</v>
      </c>
      <c r="I611" s="10">
        <f>+HLOOKUP(VLOOKUP($B611,$AD$3:$AE$12,2,0),creditos_sf!$D$103:$AY$200,base_mayorista!$A611,0)</f>
        <v>12346463186.863701</v>
      </c>
      <c r="J611" s="10">
        <f>+HLOOKUP(VLOOKUP($B611,$AD$3:$AE$12,2,0),Costo_fondeo!$D$3:$AY$100,base_mayorista!$A611,0)</f>
        <v>1.8386413840818818</v>
      </c>
      <c r="K611" s="10">
        <f>+HLOOKUP(VLOOKUP($B611,$AD$3:$AE$12,2,0),Costo_provisiones!$D$3:$AY$100,base_mayorista!$A611,0)</f>
        <v>2.0434352369796911</v>
      </c>
      <c r="L611" s="10">
        <f>+HLOOKUP(VLOOKUP($B611,$AD$3:$AE$12,2,0),Morosidad_control!$D$4:$AY$101,base_mayorista!$A611,0)</f>
        <v>1.9110103871789592</v>
      </c>
      <c r="M611" s="10">
        <f ca="1">+OFFSET(Capital_2!$D$2,base_mayorista!A611,0)</f>
        <v>3.3651511548182853</v>
      </c>
      <c r="N611" s="10">
        <f>+HLOOKUP(VLOOKUP($B611,$AD$3:$AE$12,2,0),costo_laboral!$E$2:$AZ$99,base_mayorista!$A611,0)</f>
        <v>5.3621993080093908</v>
      </c>
      <c r="O611" s="10">
        <f>+HLOOKUP(VLOOKUP($B611,$AD$3:$AE$12,2,0),Participacion1!$D$4:$M$101,base_mayorista!$A611,0)</f>
        <v>9.6121188450881476</v>
      </c>
      <c r="P611" s="1"/>
      <c r="Q611" s="10"/>
      <c r="R611" s="10"/>
      <c r="S611" s="10"/>
      <c r="T611" s="14"/>
      <c r="U611" s="38"/>
      <c r="V611" s="38"/>
      <c r="W611" s="38"/>
      <c r="X611" s="38"/>
      <c r="Y611" s="38"/>
      <c r="Z611" s="11"/>
      <c r="AB611" s="38"/>
      <c r="AG611" s="35"/>
    </row>
    <row r="612" spans="1:33" ht="16.5" x14ac:dyDescent="0.3">
      <c r="A612">
        <f t="shared" si="9"/>
        <v>29</v>
      </c>
      <c r="B612">
        <v>7</v>
      </c>
      <c r="C612">
        <v>28</v>
      </c>
      <c r="D612" s="3">
        <v>41729</v>
      </c>
      <c r="E612" s="33">
        <v>14</v>
      </c>
      <c r="F612">
        <v>2</v>
      </c>
      <c r="G612" s="10">
        <f>+HLOOKUP(VLOOKUP($B612,$AD$3:$AE$12,2,0),costos_sf!$D$2:$AZ$99,base_mayorista!$A612,0)</f>
        <v>1907625188.7662179</v>
      </c>
      <c r="H612" s="10">
        <f>+HLOOKUP(VLOOKUP($B612,$AD$3:$AE$12,2,0),creditos_sf!$D$2:$AY$99,base_mayorista!$A612,0)</f>
        <v>5116769617.617836</v>
      </c>
      <c r="I612" s="10">
        <f>+HLOOKUP(VLOOKUP($B612,$AD$3:$AE$12,2,0),creditos_sf!$D$103:$AY$200,base_mayorista!$A612,0)</f>
        <v>12665336832.785999</v>
      </c>
      <c r="J612" s="10">
        <f>+HLOOKUP(VLOOKUP($B612,$AD$3:$AE$12,2,0),Costo_fondeo!$D$3:$AY$100,base_mayorista!$A612,0)</f>
        <v>1.8393313429150799</v>
      </c>
      <c r="K612" s="10">
        <f>+HLOOKUP(VLOOKUP($B612,$AD$3:$AE$12,2,0),Costo_provisiones!$D$3:$AY$100,base_mayorista!$A612,0)</f>
        <v>2.030542237583008</v>
      </c>
      <c r="L612" s="10">
        <f>+HLOOKUP(VLOOKUP($B612,$AD$3:$AE$12,2,0),Morosidad_control!$D$4:$AY$101,base_mayorista!$A612,0)</f>
        <v>1.8754680536087562</v>
      </c>
      <c r="M612" s="10">
        <f ca="1">+OFFSET(Capital_2!$D$2,base_mayorista!A612,0)</f>
        <v>3.2958556767962262</v>
      </c>
      <c r="N612" s="10">
        <f>+HLOOKUP(VLOOKUP($B612,$AD$3:$AE$12,2,0),costo_laboral!$E$2:$AZ$99,base_mayorista!$A612,0)</f>
        <v>5.25448681277547</v>
      </c>
      <c r="O612" s="10">
        <f>+HLOOKUP(VLOOKUP($B612,$AD$3:$AE$12,2,0),Participacion1!$D$4:$M$101,base_mayorista!$A612,0)</f>
        <v>9.8007818069368309</v>
      </c>
      <c r="P612" s="1"/>
      <c r="Q612" s="10"/>
      <c r="R612" s="10"/>
      <c r="S612" s="10"/>
      <c r="T612" s="14"/>
      <c r="U612" s="38"/>
      <c r="V612" s="38"/>
      <c r="W612" s="38"/>
      <c r="X612" s="38"/>
      <c r="Y612" s="38"/>
      <c r="Z612" s="11"/>
      <c r="AB612" s="38"/>
      <c r="AG612" s="35"/>
    </row>
    <row r="613" spans="1:33" ht="16.5" x14ac:dyDescent="0.3">
      <c r="A613">
        <f t="shared" si="9"/>
        <v>30</v>
      </c>
      <c r="B613">
        <v>7</v>
      </c>
      <c r="C613">
        <v>29</v>
      </c>
      <c r="D613" s="3">
        <v>41759</v>
      </c>
      <c r="E613" s="33">
        <v>14</v>
      </c>
      <c r="F613">
        <v>2</v>
      </c>
      <c r="G613" s="10">
        <f>+HLOOKUP(VLOOKUP($B613,$AD$3:$AE$12,2,0),costos_sf!$D$2:$AZ$99,base_mayorista!$A613,0)</f>
        <v>1927707268.9017653</v>
      </c>
      <c r="H613" s="10">
        <f>+HLOOKUP(VLOOKUP($B613,$AD$3:$AE$12,2,0),creditos_sf!$D$2:$AY$99,base_mayorista!$A613,0)</f>
        <v>5223058810.4371805</v>
      </c>
      <c r="I613" s="10">
        <f>+HLOOKUP(VLOOKUP($B613,$AD$3:$AE$12,2,0),creditos_sf!$D$103:$AY$200,base_mayorista!$A613,0)</f>
        <v>12801270925.877298</v>
      </c>
      <c r="J613" s="10">
        <f>+HLOOKUP(VLOOKUP($B613,$AD$3:$AE$12,2,0),Costo_fondeo!$D$3:$AY$100,base_mayorista!$A613,0)</f>
        <v>1.8364090769800581</v>
      </c>
      <c r="K613" s="10">
        <f>+HLOOKUP(VLOOKUP($B613,$AD$3:$AE$12,2,0),Costo_provisiones!$D$3:$AY$100,base_mayorista!$A613,0)</f>
        <v>2.0736240946192179</v>
      </c>
      <c r="L613" s="10">
        <f>+HLOOKUP(VLOOKUP($B613,$AD$3:$AE$12,2,0),Morosidad_control!$D$4:$AY$101,base_mayorista!$A613,0)</f>
        <v>1.8993192253319222</v>
      </c>
      <c r="M613" s="10">
        <f ca="1">+OFFSET(Capital_2!$D$2,base_mayorista!A613,0)</f>
        <v>3.2437779376973728</v>
      </c>
      <c r="N613" s="10">
        <f>+HLOOKUP(VLOOKUP($B613,$AD$3:$AE$12,2,0),costo_laboral!$E$2:$AZ$99,base_mayorista!$A613,0)</f>
        <v>5.1932365644996539</v>
      </c>
      <c r="O613" s="10">
        <f>+HLOOKUP(VLOOKUP($B613,$AD$3:$AE$12,2,0),Participacion1!$D$4:$M$101,base_mayorista!$A613,0)</f>
        <v>9.6952562391693995</v>
      </c>
      <c r="P613" s="1"/>
      <c r="Q613" s="10"/>
      <c r="R613" s="10"/>
      <c r="S613" s="10"/>
      <c r="T613" s="14"/>
      <c r="U613" s="38"/>
      <c r="V613" s="38"/>
      <c r="W613" s="38"/>
      <c r="X613" s="38"/>
      <c r="Y613" s="38"/>
      <c r="Z613" s="11"/>
      <c r="AB613" s="38"/>
      <c r="AG613" s="35"/>
    </row>
    <row r="614" spans="1:33" ht="16.5" x14ac:dyDescent="0.3">
      <c r="A614">
        <f t="shared" si="9"/>
        <v>31</v>
      </c>
      <c r="B614">
        <v>7</v>
      </c>
      <c r="C614">
        <v>30</v>
      </c>
      <c r="D614" s="3">
        <v>41790</v>
      </c>
      <c r="E614" s="33">
        <v>14</v>
      </c>
      <c r="F614">
        <v>2</v>
      </c>
      <c r="G614" s="10">
        <f>+HLOOKUP(VLOOKUP($B614,$AD$3:$AE$12,2,0),costos_sf!$D$2:$AZ$99,base_mayorista!$A614,0)</f>
        <v>1931405963.5417287</v>
      </c>
      <c r="H614" s="10">
        <f>+HLOOKUP(VLOOKUP($B614,$AD$3:$AE$12,2,0),creditos_sf!$D$2:$AY$99,base_mayorista!$A614,0)</f>
        <v>5239545446.1562414</v>
      </c>
      <c r="I614" s="10">
        <f>+HLOOKUP(VLOOKUP($B614,$AD$3:$AE$12,2,0),creditos_sf!$D$103:$AY$200,base_mayorista!$A614,0)</f>
        <v>12810760897.855799</v>
      </c>
      <c r="J614" s="10">
        <f>+HLOOKUP(VLOOKUP($B614,$AD$3:$AE$12,2,0),Costo_fondeo!$D$3:$AY$100,base_mayorista!$A614,0)</f>
        <v>1.8423403059141303</v>
      </c>
      <c r="K614" s="10">
        <f>+HLOOKUP(VLOOKUP($B614,$AD$3:$AE$12,2,0),Costo_provisiones!$D$3:$AY$100,base_mayorista!$A614,0)</f>
        <v>2.026004688349107</v>
      </c>
      <c r="L614" s="10">
        <f>+HLOOKUP(VLOOKUP($B614,$AD$3:$AE$12,2,0),Morosidad_control!$D$4:$AY$101,base_mayorista!$A614,0)</f>
        <v>1.9410972040439047</v>
      </c>
      <c r="M614" s="10">
        <f ca="1">+OFFSET(Capital_2!$D$2,base_mayorista!A614,0)</f>
        <v>3.2095324879825831</v>
      </c>
      <c r="N614" s="10">
        <f>+HLOOKUP(VLOOKUP($B614,$AD$3:$AE$12,2,0),costo_laboral!$E$2:$AZ$99,base_mayorista!$A614,0)</f>
        <v>5.2075113627031318</v>
      </c>
      <c r="O614" s="10">
        <f>+HLOOKUP(VLOOKUP($B614,$AD$3:$AE$12,2,0),Participacion1!$D$4:$M$101,base_mayorista!$A614,0)</f>
        <v>9.6891198069969828</v>
      </c>
      <c r="P614" s="1"/>
      <c r="Q614" s="10"/>
      <c r="R614" s="10"/>
      <c r="S614" s="10"/>
      <c r="T614" s="14"/>
      <c r="U614" s="38"/>
      <c r="V614" s="38"/>
      <c r="W614" s="38"/>
      <c r="X614" s="38"/>
      <c r="Y614" s="38"/>
      <c r="Z614" s="11"/>
      <c r="AB614" s="38"/>
      <c r="AG614" s="35"/>
    </row>
    <row r="615" spans="1:33" ht="16.5" x14ac:dyDescent="0.3">
      <c r="A615">
        <f t="shared" si="9"/>
        <v>32</v>
      </c>
      <c r="B615">
        <v>7</v>
      </c>
      <c r="C615">
        <v>31</v>
      </c>
      <c r="D615" s="3">
        <v>41820</v>
      </c>
      <c r="E615" s="33">
        <v>14</v>
      </c>
      <c r="F615">
        <v>2</v>
      </c>
      <c r="G615" s="10">
        <f>+HLOOKUP(VLOOKUP($B615,$AD$3:$AE$12,2,0),costos_sf!$D$2:$AZ$99,base_mayorista!$A615,0)</f>
        <v>1962519652.4202828</v>
      </c>
      <c r="H615" s="10">
        <f>+HLOOKUP(VLOOKUP($B615,$AD$3:$AE$12,2,0),creditos_sf!$D$2:$AY$99,base_mayorista!$A615,0)</f>
        <v>5382453027.5875845</v>
      </c>
      <c r="I615" s="10">
        <f>+HLOOKUP(VLOOKUP($B615,$AD$3:$AE$12,2,0),creditos_sf!$D$103:$AY$200,base_mayorista!$A615,0)</f>
        <v>13049512691.066301</v>
      </c>
      <c r="J615" s="10">
        <f>+HLOOKUP(VLOOKUP($B615,$AD$3:$AE$12,2,0),Costo_fondeo!$D$3:$AY$100,base_mayorista!$A615,0)</f>
        <v>1.8568250394190016</v>
      </c>
      <c r="K615" s="10">
        <f>+HLOOKUP(VLOOKUP($B615,$AD$3:$AE$12,2,0),Costo_provisiones!$D$3:$AY$100,base_mayorista!$A615,0)</f>
        <v>2.0774185172284669</v>
      </c>
      <c r="L615" s="10">
        <f>+HLOOKUP(VLOOKUP($B615,$AD$3:$AE$12,2,0),Morosidad_control!$D$4:$AY$101,base_mayorista!$A615,0)</f>
        <v>1.9122810590355304</v>
      </c>
      <c r="M615" s="10">
        <f ca="1">+OFFSET(Capital_2!$D$2,base_mayorista!A615,0)</f>
        <v>3.1850428382831848</v>
      </c>
      <c r="N615" s="10">
        <f>+HLOOKUP(VLOOKUP($B615,$AD$3:$AE$12,2,0),costo_laboral!$E$2:$AZ$99,base_mayorista!$A615,0)</f>
        <v>5.1129838549340532</v>
      </c>
      <c r="O615" s="10">
        <f>+HLOOKUP(VLOOKUP($B615,$AD$3:$AE$12,2,0),Participacion1!$D$4:$M$101,base_mayorista!$A615,0)</f>
        <v>10.238970512505945</v>
      </c>
      <c r="P615" s="1"/>
      <c r="Q615" s="10"/>
      <c r="R615" s="10"/>
      <c r="S615" s="10"/>
      <c r="T615" s="14"/>
      <c r="U615" s="38"/>
      <c r="V615" s="38"/>
      <c r="W615" s="38"/>
      <c r="X615" s="38"/>
      <c r="Y615" s="38"/>
      <c r="Z615" s="11"/>
      <c r="AB615" s="38"/>
      <c r="AG615" s="35"/>
    </row>
    <row r="616" spans="1:33" ht="16.5" x14ac:dyDescent="0.3">
      <c r="A616">
        <f t="shared" si="9"/>
        <v>33</v>
      </c>
      <c r="B616">
        <v>7</v>
      </c>
      <c r="C616">
        <v>32</v>
      </c>
      <c r="D616" s="3">
        <v>41851</v>
      </c>
      <c r="E616" s="33">
        <v>14</v>
      </c>
      <c r="F616">
        <v>2</v>
      </c>
      <c r="G616" s="10">
        <f>+HLOOKUP(VLOOKUP($B616,$AD$3:$AE$12,2,0),costos_sf!$D$2:$AZ$99,base_mayorista!$A616,0)</f>
        <v>1965188069.4535866</v>
      </c>
      <c r="H616" s="10">
        <f>+HLOOKUP(VLOOKUP($B616,$AD$3:$AE$12,2,0),creditos_sf!$D$2:$AY$99,base_mayorista!$A616,0)</f>
        <v>5304040649.1671667</v>
      </c>
      <c r="I616" s="10">
        <f>+HLOOKUP(VLOOKUP($B616,$AD$3:$AE$12,2,0),creditos_sf!$D$103:$AY$200,base_mayorista!$A616,0)</f>
        <v>13112045947.7295</v>
      </c>
      <c r="J616" s="10">
        <f>+HLOOKUP(VLOOKUP($B616,$AD$3:$AE$12,2,0),Costo_fondeo!$D$3:$AY$100,base_mayorista!$A616,0)</f>
        <v>1.8737739777339137</v>
      </c>
      <c r="K616" s="10">
        <f>+HLOOKUP(VLOOKUP($B616,$AD$3:$AE$12,2,0),Costo_provisiones!$D$3:$AY$100,base_mayorista!$A616,0)</f>
        <v>2.0595157098322203</v>
      </c>
      <c r="L616" s="10">
        <f>+HLOOKUP(VLOOKUP($B616,$AD$3:$AE$12,2,0),Morosidad_control!$D$4:$AY$101,base_mayorista!$A616,0)</f>
        <v>1.9424508348153444</v>
      </c>
      <c r="M616" s="10">
        <f ca="1">+OFFSET(Capital_2!$D$2,base_mayorista!A616,0)</f>
        <v>3.1704105350092515</v>
      </c>
      <c r="N616" s="10">
        <f>+HLOOKUP(VLOOKUP($B616,$AD$3:$AE$12,2,0),costo_laboral!$E$2:$AZ$99,base_mayorista!$A616,0)</f>
        <v>5.1304449876266141</v>
      </c>
      <c r="O616" s="10">
        <f>+HLOOKUP(VLOOKUP($B616,$AD$3:$AE$12,2,0),Participacion1!$D$4:$M$101,base_mayorista!$A616,0)</f>
        <v>9.4124932829325747</v>
      </c>
      <c r="P616" s="1"/>
      <c r="Q616" s="10"/>
      <c r="R616" s="10"/>
      <c r="S616" s="10"/>
      <c r="T616" s="14"/>
      <c r="U616" s="38"/>
      <c r="V616" s="38"/>
      <c r="W616" s="38"/>
      <c r="X616" s="38"/>
      <c r="Y616" s="38"/>
      <c r="Z616" s="11"/>
      <c r="AB616" s="38"/>
      <c r="AG616" s="35"/>
    </row>
    <row r="617" spans="1:33" ht="16.5" x14ac:dyDescent="0.3">
      <c r="A617">
        <f t="shared" si="9"/>
        <v>34</v>
      </c>
      <c r="B617">
        <v>7</v>
      </c>
      <c r="C617">
        <v>33</v>
      </c>
      <c r="D617" s="3">
        <v>41882</v>
      </c>
      <c r="E617" s="33">
        <v>14</v>
      </c>
      <c r="F617">
        <v>2</v>
      </c>
      <c r="G617" s="10">
        <f>+HLOOKUP(VLOOKUP($B617,$AD$3:$AE$12,2,0),costos_sf!$D$2:$AZ$99,base_mayorista!$A617,0)</f>
        <v>1966887194.9013288</v>
      </c>
      <c r="H617" s="10">
        <f>+HLOOKUP(VLOOKUP($B617,$AD$3:$AE$12,2,0),creditos_sf!$D$2:$AY$99,base_mayorista!$A617,0)</f>
        <v>5263671843.4699993</v>
      </c>
      <c r="I617" s="10">
        <f>+HLOOKUP(VLOOKUP($B617,$AD$3:$AE$12,2,0),creditos_sf!$D$103:$AY$200,base_mayorista!$A617,0)</f>
        <v>13229973963.926001</v>
      </c>
      <c r="J617" s="10">
        <f>+HLOOKUP(VLOOKUP($B617,$AD$3:$AE$12,2,0),Costo_fondeo!$D$3:$AY$100,base_mayorista!$A617,0)</f>
        <v>1.8832210154099576</v>
      </c>
      <c r="K617" s="10">
        <f>+HLOOKUP(VLOOKUP($B617,$AD$3:$AE$12,2,0),Costo_provisiones!$D$3:$AY$100,base_mayorista!$A617,0)</f>
        <v>1.9642928951367478</v>
      </c>
      <c r="L617" s="10">
        <f>+HLOOKUP(VLOOKUP($B617,$AD$3:$AE$12,2,0),Morosidad_control!$D$4:$AY$101,base_mayorista!$A617,0)</f>
        <v>1.9143918833994071</v>
      </c>
      <c r="M617" s="10">
        <f ca="1">+OFFSET(Capital_2!$D$2,base_mayorista!A617,0)</f>
        <v>3.1468414088192862</v>
      </c>
      <c r="N617" s="10">
        <f>+HLOOKUP(VLOOKUP($B617,$AD$3:$AE$12,2,0),costo_laboral!$E$2:$AZ$99,base_mayorista!$A617,0)</f>
        <v>5.1129651555076148</v>
      </c>
      <c r="O617" s="10">
        <f>+HLOOKUP(VLOOKUP($B617,$AD$3:$AE$12,2,0),Participacion1!$D$4:$M$101,base_mayorista!$A617,0)</f>
        <v>9.3075739438952692</v>
      </c>
      <c r="P617" s="1"/>
      <c r="Q617" s="10"/>
      <c r="R617" s="10"/>
      <c r="S617" s="10"/>
      <c r="T617" s="14"/>
      <c r="U617" s="38"/>
      <c r="V617" s="38"/>
      <c r="W617" s="38"/>
      <c r="X617" s="38"/>
      <c r="Y617" s="38"/>
      <c r="Z617" s="11"/>
      <c r="AB617" s="38"/>
      <c r="AG617" s="35"/>
    </row>
    <row r="618" spans="1:33" ht="16.5" x14ac:dyDescent="0.3">
      <c r="A618">
        <f t="shared" si="9"/>
        <v>35</v>
      </c>
      <c r="B618">
        <v>7</v>
      </c>
      <c r="C618">
        <v>34</v>
      </c>
      <c r="D618" s="3">
        <v>41912</v>
      </c>
      <c r="E618" s="33">
        <v>14</v>
      </c>
      <c r="F618">
        <v>2</v>
      </c>
      <c r="G618" s="10">
        <f>+HLOOKUP(VLOOKUP($B618,$AD$3:$AE$12,2,0),costos_sf!$D$2:$AZ$99,base_mayorista!$A618,0)</f>
        <v>1979520029.9102995</v>
      </c>
      <c r="H618" s="10">
        <f>+HLOOKUP(VLOOKUP($B618,$AD$3:$AE$12,2,0),creditos_sf!$D$2:$AY$99,base_mayorista!$A618,0)</f>
        <v>5475168416.7823219</v>
      </c>
      <c r="I618" s="10">
        <f>+HLOOKUP(VLOOKUP($B618,$AD$3:$AE$12,2,0),creditos_sf!$D$103:$AY$200,base_mayorista!$A618,0)</f>
        <v>13143619287.126101</v>
      </c>
      <c r="J618" s="10">
        <f>+HLOOKUP(VLOOKUP($B618,$AD$3:$AE$12,2,0),Costo_fondeo!$D$3:$AY$100,base_mayorista!$A618,0)</f>
        <v>1.8812628906900206</v>
      </c>
      <c r="K618" s="10">
        <f>+HLOOKUP(VLOOKUP($B618,$AD$3:$AE$12,2,0),Costo_provisiones!$D$3:$AY$100,base_mayorista!$A618,0)</f>
        <v>1.9593062892628843</v>
      </c>
      <c r="L618" s="10">
        <f>+HLOOKUP(VLOOKUP($B618,$AD$3:$AE$12,2,0),Morosidad_control!$D$4:$AY$101,base_mayorista!$A618,0)</f>
        <v>1.9965840748267345</v>
      </c>
      <c r="M618" s="10">
        <f ca="1">+OFFSET(Capital_2!$D$2,base_mayorista!A618,0)</f>
        <v>3.1301745437504462</v>
      </c>
      <c r="N618" s="10">
        <f>+HLOOKUP(VLOOKUP($B618,$AD$3:$AE$12,2,0),costo_laboral!$E$2:$AZ$99,base_mayorista!$A618,0)</f>
        <v>5.1140995553680204</v>
      </c>
      <c r="O618" s="10">
        <f>+HLOOKUP(VLOOKUP($B618,$AD$3:$AE$12,2,0),Participacion1!$D$4:$M$101,base_mayorista!$A618,0)</f>
        <v>9.4983087155023966</v>
      </c>
      <c r="P618" s="1"/>
      <c r="Q618" s="10"/>
      <c r="R618" s="10"/>
      <c r="S618" s="10"/>
      <c r="T618" s="14"/>
      <c r="U618" s="38"/>
      <c r="V618" s="38"/>
      <c r="W618" s="38"/>
      <c r="X618" s="38"/>
      <c r="Y618" s="38"/>
      <c r="Z618" s="11"/>
      <c r="AB618" s="38"/>
      <c r="AG618" s="35"/>
    </row>
    <row r="619" spans="1:33" ht="16.5" x14ac:dyDescent="0.3">
      <c r="A619">
        <f t="shared" si="9"/>
        <v>36</v>
      </c>
      <c r="B619">
        <v>7</v>
      </c>
      <c r="C619">
        <v>35</v>
      </c>
      <c r="D619" s="3">
        <v>41943</v>
      </c>
      <c r="E619" s="33">
        <v>14</v>
      </c>
      <c r="F619">
        <v>2</v>
      </c>
      <c r="G619" s="10">
        <f>+HLOOKUP(VLOOKUP($B619,$AD$3:$AE$12,2,0),costos_sf!$D$2:$AZ$99,base_mayorista!$A619,0)</f>
        <v>1984339986.689575</v>
      </c>
      <c r="H619" s="10">
        <f>+HLOOKUP(VLOOKUP($B619,$AD$3:$AE$12,2,0),creditos_sf!$D$2:$AY$99,base_mayorista!$A619,0)</f>
        <v>5333953426.9581709</v>
      </c>
      <c r="I619" s="10">
        <f>+HLOOKUP(VLOOKUP($B619,$AD$3:$AE$12,2,0),creditos_sf!$D$103:$AY$200,base_mayorista!$A619,0)</f>
        <v>13143553182.812401</v>
      </c>
      <c r="J619" s="10">
        <f>+HLOOKUP(VLOOKUP($B619,$AD$3:$AE$12,2,0),Costo_fondeo!$D$3:$AY$100,base_mayorista!$A619,0)</f>
        <v>1.888675615436386</v>
      </c>
      <c r="K619" s="10">
        <f>+HLOOKUP(VLOOKUP($B619,$AD$3:$AE$12,2,0),Costo_provisiones!$D$3:$AY$100,base_mayorista!$A619,0)</f>
        <v>1.9513889959931596</v>
      </c>
      <c r="L619" s="10">
        <f>+HLOOKUP(VLOOKUP($B619,$AD$3:$AE$12,2,0),Morosidad_control!$D$4:$AY$101,base_mayorista!$A619,0)</f>
        <v>2.026714652979444</v>
      </c>
      <c r="M619" s="10">
        <f ca="1">+OFFSET(Capital_2!$D$2,base_mayorista!A619,0)</f>
        <v>3.1052199516205063</v>
      </c>
      <c r="N619" s="10">
        <f>+HLOOKUP(VLOOKUP($B619,$AD$3:$AE$12,2,0),costo_laboral!$E$2:$AZ$99,base_mayorista!$A619,0)</f>
        <v>5.1115056800560392</v>
      </c>
      <c r="O619" s="10">
        <f>+HLOOKUP(VLOOKUP($B619,$AD$3:$AE$12,2,0),Participacion1!$D$4:$M$101,base_mayorista!$A619,0)</f>
        <v>9.0917230009288943</v>
      </c>
      <c r="P619" s="1"/>
      <c r="Q619" s="10"/>
      <c r="R619" s="10"/>
      <c r="S619" s="10"/>
      <c r="T619" s="14"/>
      <c r="U619" s="38"/>
      <c r="V619" s="38"/>
      <c r="W619" s="38"/>
      <c r="X619" s="38"/>
      <c r="Y619" s="38"/>
      <c r="Z619" s="11"/>
      <c r="AB619" s="38"/>
      <c r="AG619" s="35"/>
    </row>
    <row r="620" spans="1:33" ht="16.5" x14ac:dyDescent="0.3">
      <c r="A620">
        <f t="shared" si="9"/>
        <v>37</v>
      </c>
      <c r="B620">
        <v>7</v>
      </c>
      <c r="C620">
        <v>36</v>
      </c>
      <c r="D620" s="3">
        <v>41973</v>
      </c>
      <c r="E620" s="33">
        <v>14</v>
      </c>
      <c r="F620">
        <v>2</v>
      </c>
      <c r="G620" s="10">
        <f>+HLOOKUP(VLOOKUP($B620,$AD$3:$AE$12,2,0),costos_sf!$D$2:$AZ$99,base_mayorista!$A620,0)</f>
        <v>2003339497.3541536</v>
      </c>
      <c r="H620" s="10">
        <f>+HLOOKUP(VLOOKUP($B620,$AD$3:$AE$12,2,0),creditos_sf!$D$2:$AY$99,base_mayorista!$A620,0)</f>
        <v>5315574528.3954735</v>
      </c>
      <c r="I620" s="10">
        <f>+HLOOKUP(VLOOKUP($B620,$AD$3:$AE$12,2,0),creditos_sf!$D$103:$AY$200,base_mayorista!$A620,0)</f>
        <v>13225035706.389301</v>
      </c>
      <c r="J620" s="10">
        <f>+HLOOKUP(VLOOKUP($B620,$AD$3:$AE$12,2,0),Costo_fondeo!$D$3:$AY$100,base_mayorista!$A620,0)</f>
        <v>1.8917862162780055</v>
      </c>
      <c r="K620" s="10">
        <f>+HLOOKUP(VLOOKUP($B620,$AD$3:$AE$12,2,0),Costo_provisiones!$D$3:$AY$100,base_mayorista!$A620,0)</f>
        <v>1.9531201789241455</v>
      </c>
      <c r="L620" s="10">
        <f>+HLOOKUP(VLOOKUP($B620,$AD$3:$AE$12,2,0),Morosidad_control!$D$4:$AY$101,base_mayorista!$A620,0)</f>
        <v>2.0924475385316197</v>
      </c>
      <c r="M620" s="10">
        <f ca="1">+OFFSET(Capital_2!$D$2,base_mayorista!A620,0)</f>
        <v>3.0886044861742721</v>
      </c>
      <c r="N620" s="10">
        <f>+HLOOKUP(VLOOKUP($B620,$AD$3:$AE$12,2,0),costo_laboral!$E$2:$AZ$99,base_mayorista!$A620,0)</f>
        <v>5.1177365256849292</v>
      </c>
      <c r="O620" s="10">
        <f>+HLOOKUP(VLOOKUP($B620,$AD$3:$AE$12,2,0),Participacion1!$D$4:$M$101,base_mayorista!$A620,0)</f>
        <v>9.0110198809905064</v>
      </c>
      <c r="P620" s="1"/>
      <c r="Q620" s="10"/>
      <c r="R620" s="10"/>
      <c r="S620" s="10"/>
      <c r="T620" s="14"/>
      <c r="U620" s="38"/>
      <c r="V620" s="38"/>
      <c r="W620" s="38"/>
      <c r="X620" s="38"/>
      <c r="Y620" s="38"/>
      <c r="Z620" s="11"/>
      <c r="AB620" s="38"/>
      <c r="AG620" s="35"/>
    </row>
    <row r="621" spans="1:33" ht="16.5" x14ac:dyDescent="0.3">
      <c r="A621">
        <f t="shared" si="9"/>
        <v>38</v>
      </c>
      <c r="B621">
        <v>7</v>
      </c>
      <c r="C621">
        <v>37</v>
      </c>
      <c r="D621" s="3">
        <v>42004</v>
      </c>
      <c r="E621" s="33">
        <v>14</v>
      </c>
      <c r="F621">
        <v>2</v>
      </c>
      <c r="G621" s="10">
        <f>+HLOOKUP(VLOOKUP($B621,$AD$3:$AE$12,2,0),costos_sf!$D$2:$AZ$99,base_mayorista!$A621,0)</f>
        <v>2010882605.1533833</v>
      </c>
      <c r="H621" s="10">
        <f>+HLOOKUP(VLOOKUP($B621,$AD$3:$AE$12,2,0),creditos_sf!$D$2:$AY$99,base_mayorista!$A621,0)</f>
        <v>5144836108.1120539</v>
      </c>
      <c r="I621" s="10">
        <f>+HLOOKUP(VLOOKUP($B621,$AD$3:$AE$12,2,0),creditos_sf!$D$103:$AY$200,base_mayorista!$A621,0)</f>
        <v>13406780872.2003</v>
      </c>
      <c r="J621" s="10">
        <f>+HLOOKUP(VLOOKUP($B621,$AD$3:$AE$12,2,0),Costo_fondeo!$D$3:$AY$100,base_mayorista!$A621,0)</f>
        <v>1.8844601488267005</v>
      </c>
      <c r="K621" s="10">
        <f>+HLOOKUP(VLOOKUP($B621,$AD$3:$AE$12,2,0),Costo_provisiones!$D$3:$AY$100,base_mayorista!$A621,0)</f>
        <v>1.9998560928930535</v>
      </c>
      <c r="L621" s="10">
        <f>+HLOOKUP(VLOOKUP($B621,$AD$3:$AE$12,2,0),Morosidad_control!$D$4:$AY$101,base_mayorista!$A621,0)</f>
        <v>2.4851107228097491</v>
      </c>
      <c r="M621" s="10">
        <f ca="1">+OFFSET(Capital_2!$D$2,base_mayorista!A621,0)</f>
        <v>3.0772625191593428</v>
      </c>
      <c r="N621" s="10">
        <f>+HLOOKUP(VLOOKUP($B621,$AD$3:$AE$12,2,0),costo_laboral!$E$2:$AZ$99,base_mayorista!$A621,0)</f>
        <v>5.0878973299604846</v>
      </c>
      <c r="O621" s="10">
        <f>+HLOOKUP(VLOOKUP($B621,$AD$3:$AE$12,2,0),Participacion1!$D$4:$M$101,base_mayorista!$A621,0)</f>
        <v>8.6471512357756879</v>
      </c>
      <c r="P621" s="1"/>
      <c r="Q621" s="10"/>
      <c r="R621" s="10"/>
      <c r="S621" s="10"/>
      <c r="T621" s="14"/>
      <c r="U621" s="38"/>
      <c r="V621" s="38"/>
      <c r="W621" s="38"/>
      <c r="X621" s="38"/>
      <c r="Y621" s="38"/>
      <c r="Z621" s="11"/>
      <c r="AB621" s="38"/>
      <c r="AG621" s="35"/>
    </row>
    <row r="622" spans="1:33" ht="16.5" x14ac:dyDescent="0.3">
      <c r="A622">
        <f t="shared" si="9"/>
        <v>39</v>
      </c>
      <c r="B622">
        <v>7</v>
      </c>
      <c r="C622">
        <v>38</v>
      </c>
      <c r="D622" s="3">
        <v>42035</v>
      </c>
      <c r="E622" s="33">
        <v>15</v>
      </c>
      <c r="F622">
        <v>2</v>
      </c>
      <c r="G622" s="10">
        <f>+HLOOKUP(VLOOKUP($B622,$AD$3:$AE$12,2,0),costos_sf!$D$2:$AZ$99,base_mayorista!$A622,0)</f>
        <v>2044020386.850461</v>
      </c>
      <c r="H622" s="10">
        <f>+HLOOKUP(VLOOKUP($B622,$AD$3:$AE$12,2,0),creditos_sf!$D$2:$AY$99,base_mayorista!$A622,0)</f>
        <v>5253197526.2678204</v>
      </c>
      <c r="I622" s="10">
        <f>+HLOOKUP(VLOOKUP($B622,$AD$3:$AE$12,2,0),creditos_sf!$D$103:$AY$200,base_mayorista!$A622,0)</f>
        <v>13666631352.240801</v>
      </c>
      <c r="J622" s="10">
        <f>+HLOOKUP(VLOOKUP($B622,$AD$3:$AE$12,2,0),Costo_fondeo!$D$3:$AY$100,base_mayorista!$A622,0)</f>
        <v>1.8906030516043979</v>
      </c>
      <c r="K622" s="10">
        <f>+HLOOKUP(VLOOKUP($B622,$AD$3:$AE$12,2,0),Costo_provisiones!$D$3:$AY$100,base_mayorista!$A622,0)</f>
        <v>2.0200116924082701</v>
      </c>
      <c r="L622" s="10">
        <f>+HLOOKUP(VLOOKUP($B622,$AD$3:$AE$12,2,0),Morosidad_control!$D$4:$AY$101,base_mayorista!$A622,0)</f>
        <v>2.5043422769015256</v>
      </c>
      <c r="M622" s="10">
        <f ca="1">+OFFSET(Capital_2!$D$2,base_mayorista!A622,0)</f>
        <v>3.0663026726799725</v>
      </c>
      <c r="N622" s="10">
        <f>+HLOOKUP(VLOOKUP($B622,$AD$3:$AE$12,2,0),costo_laboral!$E$2:$AZ$99,base_mayorista!$A622,0)</f>
        <v>5.044381364955548</v>
      </c>
      <c r="O622" s="10">
        <f>+HLOOKUP(VLOOKUP($B622,$AD$3:$AE$12,2,0),Participacion1!$D$4:$M$101,base_mayorista!$A622,0)</f>
        <v>8.6276566286896248</v>
      </c>
      <c r="P622" s="1"/>
      <c r="Q622" s="10"/>
      <c r="R622" s="10"/>
      <c r="S622" s="10"/>
      <c r="T622" s="14"/>
      <c r="U622" s="38"/>
      <c r="V622" s="38"/>
      <c r="W622" s="38"/>
      <c r="X622" s="38"/>
      <c r="Y622" s="38"/>
      <c r="Z622" s="11"/>
      <c r="AB622" s="38"/>
      <c r="AG622" s="35"/>
    </row>
    <row r="623" spans="1:33" ht="16.5" x14ac:dyDescent="0.3">
      <c r="A623">
        <f t="shared" si="9"/>
        <v>40</v>
      </c>
      <c r="B623">
        <v>7</v>
      </c>
      <c r="C623">
        <v>39</v>
      </c>
      <c r="D623" s="3">
        <v>42063</v>
      </c>
      <c r="E623" s="33">
        <v>15</v>
      </c>
      <c r="F623">
        <v>2</v>
      </c>
      <c r="G623" s="10">
        <f>+HLOOKUP(VLOOKUP($B623,$AD$3:$AE$12,2,0),costos_sf!$D$2:$AZ$99,base_mayorista!$A623,0)</f>
        <v>2044799191.9789054</v>
      </c>
      <c r="H623" s="10">
        <f>+HLOOKUP(VLOOKUP($B623,$AD$3:$AE$12,2,0),creditos_sf!$D$2:$AY$99,base_mayorista!$A623,0)</f>
        <v>5250076697.5410614</v>
      </c>
      <c r="I623" s="10">
        <f>+HLOOKUP(VLOOKUP($B623,$AD$3:$AE$12,2,0),creditos_sf!$D$103:$AY$200,base_mayorista!$A623,0)</f>
        <v>13762056335.340601</v>
      </c>
      <c r="J623" s="10">
        <f>+HLOOKUP(VLOOKUP($B623,$AD$3:$AE$12,2,0),Costo_fondeo!$D$3:$AY$100,base_mayorista!$A623,0)</f>
        <v>1.8829249199044433</v>
      </c>
      <c r="K623" s="10">
        <f>+HLOOKUP(VLOOKUP($B623,$AD$3:$AE$12,2,0),Costo_provisiones!$D$3:$AY$100,base_mayorista!$A623,0)</f>
        <v>2.0439017456572359</v>
      </c>
      <c r="L623" s="10">
        <f>+HLOOKUP(VLOOKUP($B623,$AD$3:$AE$12,2,0),Morosidad_control!$D$4:$AY$101,base_mayorista!$A623,0)</f>
        <v>2.5381599459009934</v>
      </c>
      <c r="M623" s="10">
        <f ca="1">+OFFSET(Capital_2!$D$2,base_mayorista!A623,0)</f>
        <v>3.049096647123327</v>
      </c>
      <c r="N623" s="10">
        <f>+HLOOKUP(VLOOKUP($B623,$AD$3:$AE$12,2,0),costo_laboral!$E$2:$AZ$99,base_mayorista!$A623,0)</f>
        <v>5.0361089241515842</v>
      </c>
      <c r="O623" s="10">
        <f>+HLOOKUP(VLOOKUP($B623,$AD$3:$AE$12,2,0),Participacion1!$D$4:$M$101,base_mayorista!$A623,0)</f>
        <v>8.6532645112402378</v>
      </c>
      <c r="P623" s="1"/>
      <c r="Q623" s="10"/>
      <c r="R623" s="10"/>
      <c r="S623" s="10"/>
      <c r="T623" s="14"/>
      <c r="U623" s="38"/>
      <c r="V623" s="38"/>
      <c r="W623" s="38"/>
      <c r="X623" s="38"/>
      <c r="Y623" s="38"/>
      <c r="Z623" s="11"/>
      <c r="AB623" s="38"/>
      <c r="AG623" s="35"/>
    </row>
    <row r="624" spans="1:33" ht="16.5" x14ac:dyDescent="0.3">
      <c r="A624">
        <f t="shared" si="9"/>
        <v>41</v>
      </c>
      <c r="B624">
        <v>7</v>
      </c>
      <c r="C624">
        <v>40</v>
      </c>
      <c r="D624" s="3">
        <v>42094</v>
      </c>
      <c r="E624" s="33">
        <v>15</v>
      </c>
      <c r="F624">
        <v>2</v>
      </c>
      <c r="G624" s="10">
        <f>+HLOOKUP(VLOOKUP($B624,$AD$3:$AE$12,2,0),costos_sf!$D$2:$AZ$99,base_mayorista!$A624,0)</f>
        <v>2081576480.2014046</v>
      </c>
      <c r="H624" s="10">
        <f>+HLOOKUP(VLOOKUP($B624,$AD$3:$AE$12,2,0),creditos_sf!$D$2:$AY$99,base_mayorista!$A624,0)</f>
        <v>5239181090.7318716</v>
      </c>
      <c r="I624" s="10">
        <f>+HLOOKUP(VLOOKUP($B624,$AD$3:$AE$12,2,0),creditos_sf!$D$103:$AY$200,base_mayorista!$A624,0)</f>
        <v>13907272034.508101</v>
      </c>
      <c r="J624" s="10">
        <f>+HLOOKUP(VLOOKUP($B624,$AD$3:$AE$12,2,0),Costo_fondeo!$D$3:$AY$100,base_mayorista!$A624,0)</f>
        <v>1.8733520523929803</v>
      </c>
      <c r="K624" s="10">
        <f>+HLOOKUP(VLOOKUP($B624,$AD$3:$AE$12,2,0),Costo_provisiones!$D$3:$AY$100,base_mayorista!$A624,0)</f>
        <v>2.0932251142783307</v>
      </c>
      <c r="L624" s="10">
        <f>+HLOOKUP(VLOOKUP($B624,$AD$3:$AE$12,2,0),Morosidad_control!$D$4:$AY$101,base_mayorista!$A624,0)</f>
        <v>2.2813257892333119</v>
      </c>
      <c r="M624" s="10">
        <f ca="1">+OFFSET(Capital_2!$D$2,base_mayorista!A624,0)</f>
        <v>3.0217281587138265</v>
      </c>
      <c r="N624" s="10">
        <f>+HLOOKUP(VLOOKUP($B624,$AD$3:$AE$12,2,0),costo_laboral!$E$2:$AZ$99,base_mayorista!$A624,0)</f>
        <v>5.0303604370229964</v>
      </c>
      <c r="O624" s="10">
        <f>+HLOOKUP(VLOOKUP($B624,$AD$3:$AE$12,2,0),Participacion1!$D$4:$M$101,base_mayorista!$A624,0)</f>
        <v>8.3077862485082221</v>
      </c>
      <c r="P624" s="1"/>
      <c r="Q624" s="10"/>
      <c r="R624" s="10"/>
      <c r="S624" s="10"/>
      <c r="T624" s="14"/>
      <c r="U624" s="38"/>
      <c r="V624" s="38"/>
      <c r="W624" s="38"/>
      <c r="X624" s="38"/>
      <c r="Y624" s="38"/>
      <c r="Z624" s="11"/>
      <c r="AB624" s="38"/>
      <c r="AG624" s="35"/>
    </row>
    <row r="625" spans="1:33" ht="16.5" x14ac:dyDescent="0.3">
      <c r="A625">
        <f t="shared" si="9"/>
        <v>42</v>
      </c>
      <c r="B625">
        <v>7</v>
      </c>
      <c r="C625">
        <v>41</v>
      </c>
      <c r="D625" s="3">
        <v>42124</v>
      </c>
      <c r="E625" s="33">
        <v>15</v>
      </c>
      <c r="F625">
        <v>2</v>
      </c>
      <c r="G625" s="10">
        <f>+HLOOKUP(VLOOKUP($B625,$AD$3:$AE$12,2,0),costos_sf!$D$2:$AZ$99,base_mayorista!$A625,0)</f>
        <v>2097806071.4553039</v>
      </c>
      <c r="H625" s="10">
        <f>+HLOOKUP(VLOOKUP($B625,$AD$3:$AE$12,2,0),creditos_sf!$D$2:$AY$99,base_mayorista!$A625,0)</f>
        <v>5301910280.0573149</v>
      </c>
      <c r="I625" s="10">
        <f>+HLOOKUP(VLOOKUP($B625,$AD$3:$AE$12,2,0),creditos_sf!$D$103:$AY$200,base_mayorista!$A625,0)</f>
        <v>14133370941.8668</v>
      </c>
      <c r="J625" s="10">
        <f>+HLOOKUP(VLOOKUP($B625,$AD$3:$AE$12,2,0),Costo_fondeo!$D$3:$AY$100,base_mayorista!$A625,0)</f>
        <v>1.8744001119162936</v>
      </c>
      <c r="K625" s="10">
        <f>+HLOOKUP(VLOOKUP($B625,$AD$3:$AE$12,2,0),Costo_provisiones!$D$3:$AY$100,base_mayorista!$A625,0)</f>
        <v>2.1070511220818227</v>
      </c>
      <c r="L625" s="10">
        <f>+HLOOKUP(VLOOKUP($B625,$AD$3:$AE$12,2,0),Morosidad_control!$D$4:$AY$101,base_mayorista!$A625,0)</f>
        <v>2.2873547728967063</v>
      </c>
      <c r="M625" s="10">
        <f ca="1">+OFFSET(Capital_2!$D$2,base_mayorista!A625,0)</f>
        <v>3.0029222612045556</v>
      </c>
      <c r="N625" s="10">
        <f>+HLOOKUP(VLOOKUP($B625,$AD$3:$AE$12,2,0),costo_laboral!$E$2:$AZ$99,base_mayorista!$A625,0)</f>
        <v>4.9853247428277827</v>
      </c>
      <c r="O625" s="10">
        <f>+HLOOKUP(VLOOKUP($B625,$AD$3:$AE$12,2,0),Participacion1!$D$4:$M$101,base_mayorista!$A625,0)</f>
        <v>8.1950458958972661</v>
      </c>
      <c r="P625" s="1"/>
      <c r="Q625" s="10"/>
      <c r="R625" s="10"/>
      <c r="S625" s="10"/>
      <c r="T625" s="14"/>
      <c r="U625" s="38"/>
      <c r="V625" s="38"/>
      <c r="W625" s="38"/>
      <c r="X625" s="38"/>
      <c r="Y625" s="38"/>
      <c r="Z625" s="11"/>
      <c r="AB625" s="38"/>
      <c r="AG625" s="35"/>
    </row>
    <row r="626" spans="1:33" ht="16.5" x14ac:dyDescent="0.3">
      <c r="A626">
        <f t="shared" si="9"/>
        <v>43</v>
      </c>
      <c r="B626">
        <v>7</v>
      </c>
      <c r="C626">
        <v>42</v>
      </c>
      <c r="D626" s="3">
        <v>42155</v>
      </c>
      <c r="E626" s="33">
        <v>15</v>
      </c>
      <c r="F626">
        <v>2</v>
      </c>
      <c r="G626" s="10">
        <f>+HLOOKUP(VLOOKUP($B626,$AD$3:$AE$12,2,0),costos_sf!$D$2:$AZ$99,base_mayorista!$A626,0)</f>
        <v>2105550040.8846722</v>
      </c>
      <c r="H626" s="10">
        <f>+HLOOKUP(VLOOKUP($B626,$AD$3:$AE$12,2,0),creditos_sf!$D$2:$AY$99,base_mayorista!$A626,0)</f>
        <v>5068915402.0767851</v>
      </c>
      <c r="I626" s="10">
        <f>+HLOOKUP(VLOOKUP($B626,$AD$3:$AE$12,2,0),creditos_sf!$D$103:$AY$200,base_mayorista!$A626,0)</f>
        <v>14302894941.3193</v>
      </c>
      <c r="J626" s="10">
        <f>+HLOOKUP(VLOOKUP($B626,$AD$3:$AE$12,2,0),Costo_fondeo!$D$3:$AY$100,base_mayorista!$A626,0)</f>
        <v>1.8749958147289449</v>
      </c>
      <c r="K626" s="10">
        <f>+HLOOKUP(VLOOKUP($B626,$AD$3:$AE$12,2,0),Costo_provisiones!$D$3:$AY$100,base_mayorista!$A626,0)</f>
        <v>2.1567501055716498</v>
      </c>
      <c r="L626" s="10">
        <f>+HLOOKUP(VLOOKUP($B626,$AD$3:$AE$12,2,0),Morosidad_control!$D$4:$AY$101,base_mayorista!$A626,0)</f>
        <v>2.3099401790852885</v>
      </c>
      <c r="M626" s="10">
        <f ca="1">+OFFSET(Capital_2!$D$2,base_mayorista!A626,0)</f>
        <v>2.9913163210576634</v>
      </c>
      <c r="N626" s="10">
        <f>+HLOOKUP(VLOOKUP($B626,$AD$3:$AE$12,2,0),costo_laboral!$E$2:$AZ$99,base_mayorista!$A626,0)</f>
        <v>4.9922790323100497</v>
      </c>
      <c r="O626" s="10">
        <f>+HLOOKUP(VLOOKUP($B626,$AD$3:$AE$12,2,0),Participacion1!$D$4:$M$101,base_mayorista!$A626,0)</f>
        <v>7.680664771191867</v>
      </c>
      <c r="P626" s="1"/>
      <c r="Q626" s="10"/>
      <c r="R626" s="10"/>
      <c r="S626" s="10"/>
      <c r="T626" s="14"/>
      <c r="U626" s="38"/>
      <c r="V626" s="38"/>
      <c r="W626" s="38"/>
      <c r="X626" s="38"/>
      <c r="Y626" s="38"/>
      <c r="Z626" s="11"/>
      <c r="AB626" s="38"/>
      <c r="AG626" s="35"/>
    </row>
    <row r="627" spans="1:33" ht="16.5" x14ac:dyDescent="0.3">
      <c r="A627">
        <f t="shared" si="9"/>
        <v>44</v>
      </c>
      <c r="B627">
        <v>7</v>
      </c>
      <c r="C627">
        <v>43</v>
      </c>
      <c r="D627" s="3">
        <v>42185</v>
      </c>
      <c r="E627" s="33">
        <v>15</v>
      </c>
      <c r="F627">
        <v>2</v>
      </c>
      <c r="G627" s="10">
        <f>+HLOOKUP(VLOOKUP($B627,$AD$3:$AE$12,2,0),costos_sf!$D$2:$AZ$99,base_mayorista!$A627,0)</f>
        <v>2134581653.7139881</v>
      </c>
      <c r="H627" s="10">
        <f>+HLOOKUP(VLOOKUP($B627,$AD$3:$AE$12,2,0),creditos_sf!$D$2:$AY$99,base_mayorista!$A627,0)</f>
        <v>5156542290.0847054</v>
      </c>
      <c r="I627" s="10">
        <f>+HLOOKUP(VLOOKUP($B627,$AD$3:$AE$12,2,0),creditos_sf!$D$103:$AY$200,base_mayorista!$A627,0)</f>
        <v>14618384429.248201</v>
      </c>
      <c r="J627" s="10">
        <f>+HLOOKUP(VLOOKUP($B627,$AD$3:$AE$12,2,0),Costo_fondeo!$D$3:$AY$100,base_mayorista!$A627,0)</f>
        <v>1.8724102049573021</v>
      </c>
      <c r="K627" s="10">
        <f>+HLOOKUP(VLOOKUP($B627,$AD$3:$AE$12,2,0),Costo_provisiones!$D$3:$AY$100,base_mayorista!$A627,0)</f>
        <v>2.1928668889644078</v>
      </c>
      <c r="L627" s="10">
        <f>+HLOOKUP(VLOOKUP($B627,$AD$3:$AE$12,2,0),Morosidad_control!$D$4:$AY$101,base_mayorista!$A627,0)</f>
        <v>2.4082845148363794</v>
      </c>
      <c r="M627" s="10">
        <f ca="1">+OFFSET(Capital_2!$D$2,base_mayorista!A627,0)</f>
        <v>2.9626797769382383</v>
      </c>
      <c r="N627" s="10">
        <f>+HLOOKUP(VLOOKUP($B627,$AD$3:$AE$12,2,0),costo_laboral!$E$2:$AZ$99,base_mayorista!$A627,0)</f>
        <v>4.9374410747035968</v>
      </c>
      <c r="O627" s="10">
        <f>+HLOOKUP(VLOOKUP($B627,$AD$3:$AE$12,2,0),Participacion1!$D$4:$M$101,base_mayorista!$A627,0)</f>
        <v>7.8603025052579891</v>
      </c>
      <c r="P627" s="1"/>
      <c r="Q627" s="10"/>
      <c r="R627" s="10"/>
      <c r="S627" s="10"/>
      <c r="T627" s="14"/>
      <c r="U627" s="38"/>
      <c r="V627" s="38"/>
      <c r="W627" s="38"/>
      <c r="X627" s="38"/>
      <c r="Y627" s="38"/>
      <c r="Z627" s="11"/>
      <c r="AB627" s="38"/>
      <c r="AG627" s="35"/>
    </row>
    <row r="628" spans="1:33" ht="16.5" x14ac:dyDescent="0.3">
      <c r="A628">
        <f t="shared" si="9"/>
        <v>45</v>
      </c>
      <c r="B628">
        <v>7</v>
      </c>
      <c r="C628">
        <v>44</v>
      </c>
      <c r="D628" s="3">
        <v>42216</v>
      </c>
      <c r="E628" s="33">
        <v>15</v>
      </c>
      <c r="F628">
        <v>2</v>
      </c>
      <c r="G628" s="10">
        <f>+HLOOKUP(VLOOKUP($B628,$AD$3:$AE$12,2,0),costos_sf!$D$2:$AZ$99,base_mayorista!$A628,0)</f>
        <v>2154620398.3927078</v>
      </c>
      <c r="H628" s="10">
        <f>+HLOOKUP(VLOOKUP($B628,$AD$3:$AE$12,2,0),creditos_sf!$D$2:$AY$99,base_mayorista!$A628,0)</f>
        <v>5489977689.9234886</v>
      </c>
      <c r="I628" s="10">
        <f>+HLOOKUP(VLOOKUP($B628,$AD$3:$AE$12,2,0),creditos_sf!$D$103:$AY$200,base_mayorista!$A628,0)</f>
        <v>14386699976.813501</v>
      </c>
      <c r="J628" s="10">
        <f>+HLOOKUP(VLOOKUP($B628,$AD$3:$AE$12,2,0),Costo_fondeo!$D$3:$AY$100,base_mayorista!$A628,0)</f>
        <v>1.8675386933687608</v>
      </c>
      <c r="K628" s="10">
        <f>+HLOOKUP(VLOOKUP($B628,$AD$3:$AE$12,2,0),Costo_provisiones!$D$3:$AY$100,base_mayorista!$A628,0)</f>
        <v>2.2760887738029583</v>
      </c>
      <c r="L628" s="10">
        <f>+HLOOKUP(VLOOKUP($B628,$AD$3:$AE$12,2,0),Morosidad_control!$D$4:$AY$101,base_mayorista!$A628,0)</f>
        <v>2.4078095817137259</v>
      </c>
      <c r="M628" s="10">
        <f ca="1">+OFFSET(Capital_2!$D$2,base_mayorista!A628,0)</f>
        <v>2.9172838879084302</v>
      </c>
      <c r="N628" s="10">
        <f>+HLOOKUP(VLOOKUP($B628,$AD$3:$AE$12,2,0),costo_laboral!$E$2:$AZ$99,base_mayorista!$A628,0)</f>
        <v>4.9413034278524721</v>
      </c>
      <c r="O628" s="10">
        <f>+HLOOKUP(VLOOKUP($B628,$AD$3:$AE$12,2,0),Participacion1!$D$4:$M$101,base_mayorista!$A628,0)</f>
        <v>8.1824459142764869</v>
      </c>
      <c r="P628" s="1"/>
      <c r="Q628" s="10"/>
      <c r="R628" s="10"/>
      <c r="S628" s="10"/>
      <c r="T628" s="14"/>
      <c r="U628" s="38"/>
      <c r="V628" s="38"/>
      <c r="W628" s="38"/>
      <c r="X628" s="38"/>
      <c r="Y628" s="38"/>
      <c r="Z628" s="11"/>
      <c r="AB628" s="38"/>
      <c r="AG628" s="35"/>
    </row>
    <row r="629" spans="1:33" ht="16.5" x14ac:dyDescent="0.3">
      <c r="A629">
        <f t="shared" si="9"/>
        <v>46</v>
      </c>
      <c r="B629">
        <v>7</v>
      </c>
      <c r="C629">
        <v>45</v>
      </c>
      <c r="D629" s="3">
        <v>42247</v>
      </c>
      <c r="E629" s="33">
        <v>15</v>
      </c>
      <c r="F629">
        <v>2</v>
      </c>
      <c r="G629" s="10">
        <f>+HLOOKUP(VLOOKUP($B629,$AD$3:$AE$12,2,0),costos_sf!$D$2:$AZ$99,base_mayorista!$A629,0)</f>
        <v>2175736805.9329996</v>
      </c>
      <c r="H629" s="10">
        <f>+HLOOKUP(VLOOKUP($B629,$AD$3:$AE$12,2,0),creditos_sf!$D$2:$AY$99,base_mayorista!$A629,0)</f>
        <v>5550819267.5542364</v>
      </c>
      <c r="I629" s="10">
        <f>+HLOOKUP(VLOOKUP($B629,$AD$3:$AE$12,2,0),creditos_sf!$D$103:$AY$200,base_mayorista!$A629,0)</f>
        <v>14383883594.4195</v>
      </c>
      <c r="J629" s="10">
        <f>+HLOOKUP(VLOOKUP($B629,$AD$3:$AE$12,2,0),Costo_fondeo!$D$3:$AY$100,base_mayorista!$A629,0)</f>
        <v>1.8522037700920968</v>
      </c>
      <c r="K629" s="10">
        <f>+HLOOKUP(VLOOKUP($B629,$AD$3:$AE$12,2,0),Costo_provisiones!$D$3:$AY$100,base_mayorista!$A629,0)</f>
        <v>2.3967048204540156</v>
      </c>
      <c r="L629" s="10">
        <f>+HLOOKUP(VLOOKUP($B629,$AD$3:$AE$12,2,0),Morosidad_control!$D$4:$AY$101,base_mayorista!$A629,0)</f>
        <v>2.4489116794000192</v>
      </c>
      <c r="M629" s="10">
        <f ca="1">+OFFSET(Capital_2!$D$2,base_mayorista!A629,0)</f>
        <v>2.8874106541141011</v>
      </c>
      <c r="N629" s="10">
        <f>+HLOOKUP(VLOOKUP($B629,$AD$3:$AE$12,2,0),costo_laboral!$E$2:$AZ$99,base_mayorista!$A629,0)</f>
        <v>4.9476328239018734</v>
      </c>
      <c r="O629" s="10">
        <f>+HLOOKUP(VLOOKUP($B629,$AD$3:$AE$12,2,0),Participacion1!$D$4:$M$101,base_mayorista!$A629,0)</f>
        <v>8.0873883419923711</v>
      </c>
      <c r="P629" s="1"/>
      <c r="Q629" s="10"/>
      <c r="R629" s="10"/>
      <c r="S629" s="10"/>
      <c r="T629" s="14"/>
      <c r="U629" s="38"/>
      <c r="V629" s="38"/>
      <c r="W629" s="38"/>
      <c r="X629" s="38"/>
      <c r="Y629" s="38"/>
      <c r="Z629" s="11"/>
      <c r="AB629" s="38"/>
      <c r="AG629" s="35"/>
    </row>
    <row r="630" spans="1:33" ht="16.5" x14ac:dyDescent="0.3">
      <c r="A630">
        <f t="shared" si="9"/>
        <v>47</v>
      </c>
      <c r="B630">
        <v>7</v>
      </c>
      <c r="C630">
        <v>46</v>
      </c>
      <c r="D630" s="3">
        <v>42277</v>
      </c>
      <c r="E630" s="33">
        <v>15</v>
      </c>
      <c r="F630">
        <v>2</v>
      </c>
      <c r="G630" s="10">
        <f>+HLOOKUP(VLOOKUP($B630,$AD$3:$AE$12,2,0),costos_sf!$D$2:$AZ$99,base_mayorista!$A630,0)</f>
        <v>2217948456.7941484</v>
      </c>
      <c r="H630" s="10">
        <f>+HLOOKUP(VLOOKUP($B630,$AD$3:$AE$12,2,0),creditos_sf!$D$2:$AY$99,base_mayorista!$A630,0)</f>
        <v>5975789514.1103497</v>
      </c>
      <c r="I630" s="10">
        <f>+HLOOKUP(VLOOKUP($B630,$AD$3:$AE$12,2,0),creditos_sf!$D$103:$AY$200,base_mayorista!$A630,0)</f>
        <v>14401812019.175499</v>
      </c>
      <c r="J630" s="10">
        <f>+HLOOKUP(VLOOKUP($B630,$AD$3:$AE$12,2,0),Costo_fondeo!$D$3:$AY$100,base_mayorista!$A630,0)</f>
        <v>1.859068588816724</v>
      </c>
      <c r="K630" s="10">
        <f>+HLOOKUP(VLOOKUP($B630,$AD$3:$AE$12,2,0),Costo_provisiones!$D$3:$AY$100,base_mayorista!$A630,0)</f>
        <v>2.4214192043186302</v>
      </c>
      <c r="L630" s="10">
        <f>+HLOOKUP(VLOOKUP($B630,$AD$3:$AE$12,2,0),Morosidad_control!$D$4:$AY$101,base_mayorista!$A630,0)</f>
        <v>2.3152024887610798</v>
      </c>
      <c r="M630" s="10">
        <f ca="1">+OFFSET(Capital_2!$D$2,base_mayorista!A630,0)</f>
        <v>2.8604428107092303</v>
      </c>
      <c r="N630" s="10">
        <f>+HLOOKUP(VLOOKUP($B630,$AD$3:$AE$12,2,0),costo_laboral!$E$2:$AZ$99,base_mayorista!$A630,0)</f>
        <v>4.8740848693126377</v>
      </c>
      <c r="O630" s="10">
        <f>+HLOOKUP(VLOOKUP($B630,$AD$3:$AE$12,2,0),Participacion1!$D$4:$M$101,base_mayorista!$A630,0)</f>
        <v>8.5545099744591795</v>
      </c>
      <c r="P630" s="1"/>
      <c r="Q630" s="10"/>
      <c r="R630" s="10"/>
      <c r="S630" s="10"/>
      <c r="T630" s="14"/>
      <c r="U630" s="38"/>
      <c r="V630" s="38"/>
      <c r="W630" s="38"/>
      <c r="X630" s="38"/>
      <c r="Y630" s="38"/>
      <c r="Z630" s="11"/>
      <c r="AB630" s="38"/>
      <c r="AG630" s="35"/>
    </row>
    <row r="631" spans="1:33" ht="16.5" x14ac:dyDescent="0.3">
      <c r="A631">
        <f t="shared" si="9"/>
        <v>48</v>
      </c>
      <c r="B631">
        <v>7</v>
      </c>
      <c r="C631">
        <v>47</v>
      </c>
      <c r="D631" s="3">
        <v>42308</v>
      </c>
      <c r="E631" s="33">
        <v>15</v>
      </c>
      <c r="F631">
        <v>2</v>
      </c>
      <c r="G631" s="10">
        <f>+HLOOKUP(VLOOKUP($B631,$AD$3:$AE$12,2,0),costos_sf!$D$2:$AZ$99,base_mayorista!$A631,0)</f>
        <v>2261459189.9595184</v>
      </c>
      <c r="H631" s="10">
        <f>+HLOOKUP(VLOOKUP($B631,$AD$3:$AE$12,2,0),creditos_sf!$D$2:$AY$99,base_mayorista!$A631,0)</f>
        <v>6156650449.388442</v>
      </c>
      <c r="I631" s="10">
        <f>+HLOOKUP(VLOOKUP($B631,$AD$3:$AE$12,2,0),creditos_sf!$D$103:$AY$200,base_mayorista!$A631,0)</f>
        <v>14604673287.698399</v>
      </c>
      <c r="J631" s="10">
        <f>+HLOOKUP(VLOOKUP($B631,$AD$3:$AE$12,2,0),Costo_fondeo!$D$3:$AY$100,base_mayorista!$A631,0)</f>
        <v>1.8592190100897878</v>
      </c>
      <c r="K631" s="10">
        <f>+HLOOKUP(VLOOKUP($B631,$AD$3:$AE$12,2,0),Costo_provisiones!$D$3:$AY$100,base_mayorista!$A631,0)</f>
        <v>2.4934546411418275</v>
      </c>
      <c r="L631" s="10">
        <f>+HLOOKUP(VLOOKUP($B631,$AD$3:$AE$12,2,0),Morosidad_control!$D$4:$AY$101,base_mayorista!$A631,0)</f>
        <v>2.2004276080919043</v>
      </c>
      <c r="M631" s="10">
        <f ca="1">+OFFSET(Capital_2!$D$2,base_mayorista!A631,0)</f>
        <v>2.8360712606451561</v>
      </c>
      <c r="N631" s="10">
        <f>+HLOOKUP(VLOOKUP($B631,$AD$3:$AE$12,2,0),costo_laboral!$E$2:$AZ$99,base_mayorista!$A631,0)</f>
        <v>4.8035604108542973</v>
      </c>
      <c r="O631" s="10">
        <f>+HLOOKUP(VLOOKUP($B631,$AD$3:$AE$12,2,0),Participacion1!$D$4:$M$101,base_mayorista!$A631,0)</f>
        <v>8.7287971520873526</v>
      </c>
      <c r="P631" s="1"/>
      <c r="Q631" s="10"/>
      <c r="R631" s="10"/>
      <c r="S631" s="10"/>
      <c r="T631" s="14"/>
      <c r="U631" s="38"/>
      <c r="V631" s="38"/>
      <c r="W631" s="38"/>
      <c r="X631" s="38"/>
      <c r="Y631" s="38"/>
      <c r="Z631" s="11"/>
      <c r="AB631" s="38"/>
      <c r="AG631" s="35"/>
    </row>
    <row r="632" spans="1:33" ht="16.5" x14ac:dyDescent="0.3">
      <c r="A632">
        <f t="shared" si="9"/>
        <v>49</v>
      </c>
      <c r="B632">
        <v>7</v>
      </c>
      <c r="C632">
        <v>48</v>
      </c>
      <c r="D632" s="3">
        <v>42338</v>
      </c>
      <c r="E632" s="33">
        <v>15</v>
      </c>
      <c r="F632">
        <v>2</v>
      </c>
      <c r="G632" s="10">
        <f>+HLOOKUP(VLOOKUP($B632,$AD$3:$AE$12,2,0),costos_sf!$D$2:$AZ$99,base_mayorista!$A632,0)</f>
        <v>2290096285.6280546</v>
      </c>
      <c r="H632" s="10">
        <f>+HLOOKUP(VLOOKUP($B632,$AD$3:$AE$12,2,0),creditos_sf!$D$2:$AY$99,base_mayorista!$A632,0)</f>
        <v>6089027510.1440945</v>
      </c>
      <c r="I632" s="10">
        <f>+HLOOKUP(VLOOKUP($B632,$AD$3:$AE$12,2,0),creditos_sf!$D$103:$AY$200,base_mayorista!$A632,0)</f>
        <v>14610608374.3951</v>
      </c>
      <c r="J632" s="10">
        <f>+HLOOKUP(VLOOKUP($B632,$AD$3:$AE$12,2,0),Costo_fondeo!$D$3:$AY$100,base_mayorista!$A632,0)</f>
        <v>1.8687611772172115</v>
      </c>
      <c r="K632" s="10">
        <f>+HLOOKUP(VLOOKUP($B632,$AD$3:$AE$12,2,0),Costo_provisiones!$D$3:$AY$100,base_mayorista!$A632,0)</f>
        <v>2.5303733047577266</v>
      </c>
      <c r="L632" s="10">
        <f>+HLOOKUP(VLOOKUP($B632,$AD$3:$AE$12,2,0),Morosidad_control!$D$4:$AY$101,base_mayorista!$A632,0)</f>
        <v>2.3210681052370239</v>
      </c>
      <c r="M632" s="10">
        <f ca="1">+OFFSET(Capital_2!$D$2,base_mayorista!A632,0)</f>
        <v>2.8102228331623054</v>
      </c>
      <c r="N632" s="10">
        <f>+HLOOKUP(VLOOKUP($B632,$AD$3:$AE$12,2,0),costo_laboral!$E$2:$AZ$99,base_mayorista!$A632,0)</f>
        <v>4.8215898950714369</v>
      </c>
      <c r="O632" s="10">
        <f>+HLOOKUP(VLOOKUP($B632,$AD$3:$AE$12,2,0),Participacion1!$D$4:$M$101,base_mayorista!$A632,0)</f>
        <v>8.4402648365540109</v>
      </c>
      <c r="P632" s="1"/>
      <c r="Q632" s="10"/>
      <c r="R632" s="10"/>
      <c r="S632" s="10"/>
      <c r="T632" s="14"/>
      <c r="U632" s="38"/>
      <c r="V632" s="38"/>
      <c r="W632" s="38"/>
      <c r="X632" s="38"/>
      <c r="Y632" s="38"/>
      <c r="Z632" s="11"/>
      <c r="AB632" s="38"/>
      <c r="AG632" s="35"/>
    </row>
    <row r="633" spans="1:33" ht="16.5" x14ac:dyDescent="0.3">
      <c r="A633">
        <f t="shared" si="9"/>
        <v>50</v>
      </c>
      <c r="B633">
        <v>7</v>
      </c>
      <c r="C633">
        <v>49</v>
      </c>
      <c r="D633" s="3">
        <v>42369</v>
      </c>
      <c r="E633" s="33">
        <v>15</v>
      </c>
      <c r="F633">
        <v>2</v>
      </c>
      <c r="G633" s="10">
        <f>+HLOOKUP(VLOOKUP($B633,$AD$3:$AE$12,2,0),costos_sf!$D$2:$AZ$99,base_mayorista!$A633,0)</f>
        <v>2406682575.0386505</v>
      </c>
      <c r="H633" s="10">
        <f>+HLOOKUP(VLOOKUP($B633,$AD$3:$AE$12,2,0),creditos_sf!$D$2:$AY$99,base_mayorista!$A633,0)</f>
        <v>5848046382.8475552</v>
      </c>
      <c r="I633" s="10">
        <f>+HLOOKUP(VLOOKUP($B633,$AD$3:$AE$12,2,0),creditos_sf!$D$103:$AY$200,base_mayorista!$A633,0)</f>
        <v>14644386018.0324</v>
      </c>
      <c r="J633" s="10">
        <f>+HLOOKUP(VLOOKUP($B633,$AD$3:$AE$12,2,0),Costo_fondeo!$D$3:$AY$100,base_mayorista!$A633,0)</f>
        <v>1.8880618264560118</v>
      </c>
      <c r="K633" s="10">
        <f>+HLOOKUP(VLOOKUP($B633,$AD$3:$AE$12,2,0),Costo_provisiones!$D$3:$AY$100,base_mayorista!$A633,0)</f>
        <v>2.7597483231373561</v>
      </c>
      <c r="L633" s="10">
        <f>+HLOOKUP(VLOOKUP($B633,$AD$3:$AE$12,2,0),Morosidad_control!$D$4:$AY$101,base_mayorista!$A633,0)</f>
        <v>2.3489012865541485</v>
      </c>
      <c r="M633" s="10">
        <f ca="1">+OFFSET(Capital_2!$D$2,base_mayorista!A633,0)</f>
        <v>2.789179696006852</v>
      </c>
      <c r="N633" s="10">
        <f>+HLOOKUP(VLOOKUP($B633,$AD$3:$AE$12,2,0),costo_laboral!$E$2:$AZ$99,base_mayorista!$A633,0)</f>
        <v>4.8793738281902188</v>
      </c>
      <c r="O633" s="10">
        <f>+HLOOKUP(VLOOKUP($B633,$AD$3:$AE$12,2,0),Participacion1!$D$4:$M$101,base_mayorista!$A633,0)</f>
        <v>8.3090471319668531</v>
      </c>
      <c r="P633" s="1"/>
      <c r="Q633" s="10"/>
      <c r="R633" s="10"/>
      <c r="S633" s="10"/>
      <c r="T633" s="14"/>
      <c r="U633" s="38"/>
      <c r="V633" s="38"/>
      <c r="W633" s="38"/>
      <c r="X633" s="38"/>
      <c r="Y633" s="38"/>
      <c r="Z633" s="11"/>
      <c r="AB633" s="38"/>
      <c r="AG633" s="35"/>
    </row>
    <row r="634" spans="1:33" ht="16.5" x14ac:dyDescent="0.3">
      <c r="A634">
        <f t="shared" si="9"/>
        <v>51</v>
      </c>
      <c r="B634">
        <v>7</v>
      </c>
      <c r="C634">
        <v>50</v>
      </c>
      <c r="D634" s="3">
        <v>42400</v>
      </c>
      <c r="E634" s="33">
        <v>16</v>
      </c>
      <c r="F634">
        <v>2</v>
      </c>
      <c r="G634" s="10">
        <f>+HLOOKUP(VLOOKUP($B634,$AD$3:$AE$12,2,0),costos_sf!$D$2:$AZ$99,base_mayorista!$A634,0)</f>
        <v>2425776789.1018653</v>
      </c>
      <c r="H634" s="10">
        <f>+HLOOKUP(VLOOKUP($B634,$AD$3:$AE$12,2,0),creditos_sf!$D$2:$AY$99,base_mayorista!$A634,0)</f>
        <v>6117404566.8306007</v>
      </c>
      <c r="I634" s="10">
        <f>+HLOOKUP(VLOOKUP($B634,$AD$3:$AE$12,2,0),creditos_sf!$D$103:$AY$200,base_mayorista!$A634,0)</f>
        <v>14694838119.9494</v>
      </c>
      <c r="J634" s="10">
        <f>+HLOOKUP(VLOOKUP($B634,$AD$3:$AE$12,2,0),Costo_fondeo!$D$3:$AY$100,base_mayorista!$A634,0)</f>
        <v>1.8855509277706823</v>
      </c>
      <c r="K634" s="10">
        <f>+HLOOKUP(VLOOKUP($B634,$AD$3:$AE$12,2,0),Costo_provisiones!$D$3:$AY$100,base_mayorista!$A634,0)</f>
        <v>2.806484491970203</v>
      </c>
      <c r="L634" s="10">
        <f>+HLOOKUP(VLOOKUP($B634,$AD$3:$AE$12,2,0),Morosidad_control!$D$4:$AY$101,base_mayorista!$A634,0)</f>
        <v>2.3582933231711469</v>
      </c>
      <c r="M634" s="10">
        <f ca="1">+OFFSET(Capital_2!$D$2,base_mayorista!A634,0)</f>
        <v>2.7880675647391326</v>
      </c>
      <c r="N634" s="10">
        <f>+HLOOKUP(VLOOKUP($B634,$AD$3:$AE$12,2,0),costo_laboral!$E$2:$AZ$99,base_mayorista!$A634,0)</f>
        <v>4.8506153513633894</v>
      </c>
      <c r="O634" s="10">
        <f>+HLOOKUP(VLOOKUP($B634,$AD$3:$AE$12,2,0),Participacion1!$D$4:$M$101,base_mayorista!$A634,0)</f>
        <v>8.5589256907655997</v>
      </c>
      <c r="P634" s="1"/>
      <c r="Q634" s="10"/>
      <c r="R634" s="10"/>
      <c r="S634" s="10"/>
      <c r="T634" s="14"/>
      <c r="U634" s="38"/>
      <c r="V634" s="38"/>
      <c r="W634" s="38"/>
      <c r="X634" s="38"/>
      <c r="Y634" s="38"/>
      <c r="Z634" s="11"/>
      <c r="AB634" s="38"/>
      <c r="AG634" s="35"/>
    </row>
    <row r="635" spans="1:33" ht="16.5" x14ac:dyDescent="0.3">
      <c r="A635">
        <f t="shared" si="9"/>
        <v>52</v>
      </c>
      <c r="B635">
        <v>7</v>
      </c>
      <c r="C635">
        <v>51</v>
      </c>
      <c r="D635" s="3">
        <v>42429</v>
      </c>
      <c r="E635" s="33">
        <v>16</v>
      </c>
      <c r="F635">
        <v>2</v>
      </c>
      <c r="G635" s="10">
        <f>+HLOOKUP(VLOOKUP($B635,$AD$3:$AE$12,2,0),costos_sf!$D$2:$AZ$99,base_mayorista!$A635,0)</f>
        <v>2486432014.4838085</v>
      </c>
      <c r="H635" s="10">
        <f>+HLOOKUP(VLOOKUP($B635,$AD$3:$AE$12,2,0),creditos_sf!$D$2:$AY$99,base_mayorista!$A635,0)</f>
        <v>6138563918.6643019</v>
      </c>
      <c r="I635" s="10">
        <f>+HLOOKUP(VLOOKUP($B635,$AD$3:$AE$12,2,0),creditos_sf!$D$103:$AY$200,base_mayorista!$A635,0)</f>
        <v>14806729790.7628</v>
      </c>
      <c r="J635" s="10">
        <f>+HLOOKUP(VLOOKUP($B635,$AD$3:$AE$12,2,0),Costo_fondeo!$D$3:$AY$100,base_mayorista!$A635,0)</f>
        <v>1.8926615535851221</v>
      </c>
      <c r="K635" s="10">
        <f>+HLOOKUP(VLOOKUP($B635,$AD$3:$AE$12,2,0),Costo_provisiones!$D$3:$AY$100,base_mayorista!$A635,0)</f>
        <v>2.8617357247480073</v>
      </c>
      <c r="L635" s="10">
        <f>+HLOOKUP(VLOOKUP($B635,$AD$3:$AE$12,2,0),Morosidad_control!$D$4:$AY$101,base_mayorista!$A635,0)</f>
        <v>2.5238094402487761</v>
      </c>
      <c r="M635" s="10">
        <f ca="1">+OFFSET(Capital_2!$D$2,base_mayorista!A635,0)</f>
        <v>2.8101212764635846</v>
      </c>
      <c r="N635" s="10">
        <f>+HLOOKUP(VLOOKUP($B635,$AD$3:$AE$12,2,0),costo_laboral!$E$2:$AZ$99,base_mayorista!$A635,0)</f>
        <v>4.8158378179589185</v>
      </c>
      <c r="O635" s="10">
        <f>+HLOOKUP(VLOOKUP($B635,$AD$3:$AE$12,2,0),Participacion1!$D$4:$M$101,base_mayorista!$A635,0)</f>
        <v>8.5700608637810536</v>
      </c>
      <c r="P635" s="1"/>
      <c r="Q635" s="10"/>
      <c r="R635" s="10"/>
      <c r="S635" s="10"/>
      <c r="T635" s="14"/>
      <c r="U635" s="38"/>
      <c r="V635" s="38"/>
      <c r="W635" s="38"/>
      <c r="X635" s="38"/>
      <c r="Y635" s="38"/>
      <c r="Z635" s="11"/>
      <c r="AB635" s="38"/>
      <c r="AG635" s="35"/>
    </row>
    <row r="636" spans="1:33" ht="16.5" x14ac:dyDescent="0.3">
      <c r="A636">
        <f t="shared" si="9"/>
        <v>53</v>
      </c>
      <c r="B636">
        <v>7</v>
      </c>
      <c r="C636">
        <v>52</v>
      </c>
      <c r="D636" s="3">
        <v>42460</v>
      </c>
      <c r="E636" s="33">
        <v>16</v>
      </c>
      <c r="F636">
        <v>2</v>
      </c>
      <c r="G636" s="10">
        <f>+HLOOKUP(VLOOKUP($B636,$AD$3:$AE$12,2,0),costos_sf!$D$2:$AZ$99,base_mayorista!$A636,0)</f>
        <v>2472128569.7218204</v>
      </c>
      <c r="H636" s="10">
        <f>+HLOOKUP(VLOOKUP($B636,$AD$3:$AE$12,2,0),creditos_sf!$D$2:$AY$99,base_mayorista!$A636,0)</f>
        <v>5601130380.2799673</v>
      </c>
      <c r="I636" s="10">
        <f>+HLOOKUP(VLOOKUP($B636,$AD$3:$AE$12,2,0),creditos_sf!$D$103:$AY$200,base_mayorista!$A636,0)</f>
        <v>14906431865.604</v>
      </c>
      <c r="J636" s="10">
        <f>+HLOOKUP(VLOOKUP($B636,$AD$3:$AE$12,2,0),Costo_fondeo!$D$3:$AY$100,base_mayorista!$A636,0)</f>
        <v>1.8931613396695766</v>
      </c>
      <c r="K636" s="10">
        <f>+HLOOKUP(VLOOKUP($B636,$AD$3:$AE$12,2,0),Costo_provisiones!$D$3:$AY$100,base_mayorista!$A636,0)</f>
        <v>2.9074930470501652</v>
      </c>
      <c r="L636" s="10">
        <f>+HLOOKUP(VLOOKUP($B636,$AD$3:$AE$12,2,0),Morosidad_control!$D$4:$AY$101,base_mayorista!$A636,0)</f>
        <v>2.4912517273056003</v>
      </c>
      <c r="M636" s="10">
        <f ca="1">+OFFSET(Capital_2!$D$2,base_mayorista!A636,0)</f>
        <v>2.8489018213335102</v>
      </c>
      <c r="N636" s="10">
        <f>+HLOOKUP(VLOOKUP($B636,$AD$3:$AE$12,2,0),costo_laboral!$E$2:$AZ$99,base_mayorista!$A636,0)</f>
        <v>4.8737681790135126</v>
      </c>
      <c r="O636" s="10">
        <f>+HLOOKUP(VLOOKUP($B636,$AD$3:$AE$12,2,0),Participacion1!$D$4:$M$101,base_mayorista!$A636,0)</f>
        <v>7.9775056882783915</v>
      </c>
      <c r="P636" s="1"/>
      <c r="Q636" s="10"/>
      <c r="R636" s="10"/>
      <c r="S636" s="10"/>
      <c r="T636" s="14"/>
      <c r="U636" s="38"/>
      <c r="V636" s="38"/>
      <c r="W636" s="38"/>
      <c r="X636" s="38"/>
      <c r="Y636" s="38"/>
      <c r="Z636" s="11"/>
      <c r="AB636" s="38"/>
      <c r="AG636" s="35"/>
    </row>
    <row r="637" spans="1:33" ht="16.5" x14ac:dyDescent="0.3">
      <c r="A637">
        <f t="shared" si="9"/>
        <v>54</v>
      </c>
      <c r="B637">
        <v>7</v>
      </c>
      <c r="C637">
        <v>53</v>
      </c>
      <c r="D637" s="3">
        <v>42490</v>
      </c>
      <c r="E637" s="33">
        <v>16</v>
      </c>
      <c r="F637">
        <v>2</v>
      </c>
      <c r="G637" s="10">
        <f>+HLOOKUP(VLOOKUP($B637,$AD$3:$AE$12,2,0),costos_sf!$D$2:$AZ$99,base_mayorista!$A637,0)</f>
        <v>2521183940.7298589</v>
      </c>
      <c r="H637" s="10">
        <f>+HLOOKUP(VLOOKUP($B637,$AD$3:$AE$12,2,0),creditos_sf!$D$2:$AY$99,base_mayorista!$A637,0)</f>
        <v>5922417277.9980745</v>
      </c>
      <c r="I637" s="10">
        <f>+HLOOKUP(VLOOKUP($B637,$AD$3:$AE$12,2,0),creditos_sf!$D$103:$AY$200,base_mayorista!$A637,0)</f>
        <v>14613781064.407799</v>
      </c>
      <c r="J637" s="10">
        <f>+HLOOKUP(VLOOKUP($B637,$AD$3:$AE$12,2,0),Costo_fondeo!$D$3:$AY$100,base_mayorista!$A637,0)</f>
        <v>1.9004769282105167</v>
      </c>
      <c r="K637" s="10">
        <f>+HLOOKUP(VLOOKUP($B637,$AD$3:$AE$12,2,0),Costo_provisiones!$D$3:$AY$100,base_mayorista!$A637,0)</f>
        <v>2.9337394542402384</v>
      </c>
      <c r="L637" s="10">
        <f>+HLOOKUP(VLOOKUP($B637,$AD$3:$AE$12,2,0),Morosidad_control!$D$4:$AY$101,base_mayorista!$A637,0)</f>
        <v>2.4320095283256733</v>
      </c>
      <c r="M637" s="10">
        <f ca="1">+OFFSET(Capital_2!$D$2,base_mayorista!A637,0)</f>
        <v>2.8814923639740782</v>
      </c>
      <c r="N637" s="10">
        <f>+HLOOKUP(VLOOKUP($B637,$AD$3:$AE$12,2,0),costo_laboral!$E$2:$AZ$99,base_mayorista!$A637,0)</f>
        <v>4.8822848516932194</v>
      </c>
      <c r="O637" s="10">
        <f>+HLOOKUP(VLOOKUP($B637,$AD$3:$AE$12,2,0),Participacion1!$D$4:$M$101,base_mayorista!$A637,0)</f>
        <v>8.3910198862611551</v>
      </c>
      <c r="P637" s="1"/>
      <c r="Q637" s="10"/>
      <c r="R637" s="10"/>
      <c r="S637" s="10"/>
      <c r="T637" s="14"/>
      <c r="U637" s="38"/>
      <c r="V637" s="38"/>
      <c r="W637" s="38"/>
      <c r="X637" s="38"/>
      <c r="Y637" s="38"/>
      <c r="Z637" s="11"/>
      <c r="AB637" s="38"/>
      <c r="AG637" s="35"/>
    </row>
    <row r="638" spans="1:33" ht="16.5" x14ac:dyDescent="0.3">
      <c r="A638">
        <f t="shared" si="9"/>
        <v>55</v>
      </c>
      <c r="B638">
        <v>7</v>
      </c>
      <c r="C638">
        <v>54</v>
      </c>
      <c r="D638" s="3">
        <v>42521</v>
      </c>
      <c r="E638" s="33">
        <v>16</v>
      </c>
      <c r="F638">
        <v>2</v>
      </c>
      <c r="G638" s="10">
        <f>+HLOOKUP(VLOOKUP($B638,$AD$3:$AE$12,2,0),costos_sf!$D$2:$AZ$99,base_mayorista!$A638,0)</f>
        <v>2493043030.2954545</v>
      </c>
      <c r="H638" s="10">
        <f>+HLOOKUP(VLOOKUP($B638,$AD$3:$AE$12,2,0),creditos_sf!$D$2:$AY$99,base_mayorista!$A638,0)</f>
        <v>5895909077.7654238</v>
      </c>
      <c r="I638" s="10">
        <f>+HLOOKUP(VLOOKUP($B638,$AD$3:$AE$12,2,0),creditos_sf!$D$103:$AY$200,base_mayorista!$A638,0)</f>
        <v>14744744635.3183</v>
      </c>
      <c r="J638" s="10">
        <f>+HLOOKUP(VLOOKUP($B638,$AD$3:$AE$12,2,0),Costo_fondeo!$D$3:$AY$100,base_mayorista!$A638,0)</f>
        <v>1.9122342726823349</v>
      </c>
      <c r="K638" s="10">
        <f>+HLOOKUP(VLOOKUP($B638,$AD$3:$AE$12,2,0),Costo_provisiones!$D$3:$AY$100,base_mayorista!$A638,0)</f>
        <v>2.9840908221042843</v>
      </c>
      <c r="L638" s="10">
        <f>+HLOOKUP(VLOOKUP($B638,$AD$3:$AE$12,2,0),Morosidad_control!$D$4:$AY$101,base_mayorista!$A638,0)</f>
        <v>2.658498244792411</v>
      </c>
      <c r="M638" s="10">
        <f ca="1">+OFFSET(Capital_2!$D$2,base_mayorista!A638,0)</f>
        <v>2.9184975362021124</v>
      </c>
      <c r="N638" s="10">
        <f>+HLOOKUP(VLOOKUP($B638,$AD$3:$AE$12,2,0),costo_laboral!$E$2:$AZ$99,base_mayorista!$A638,0)</f>
        <v>4.8531806838504599</v>
      </c>
      <c r="O638" s="10">
        <f>+HLOOKUP(VLOOKUP($B638,$AD$3:$AE$12,2,0),Participacion1!$D$4:$M$101,base_mayorista!$A638,0)</f>
        <v>8.3706801254341343</v>
      </c>
      <c r="P638" s="1"/>
      <c r="Q638" s="10"/>
      <c r="R638" s="10"/>
      <c r="S638" s="10"/>
      <c r="T638" s="14"/>
      <c r="U638" s="38"/>
      <c r="V638" s="38"/>
      <c r="W638" s="38"/>
      <c r="X638" s="38"/>
      <c r="Y638" s="38"/>
      <c r="Z638" s="11"/>
      <c r="AB638" s="38"/>
      <c r="AG638" s="35"/>
    </row>
    <row r="639" spans="1:33" ht="16.5" x14ac:dyDescent="0.3">
      <c r="A639">
        <f t="shared" si="9"/>
        <v>56</v>
      </c>
      <c r="B639">
        <v>7</v>
      </c>
      <c r="C639">
        <v>55</v>
      </c>
      <c r="D639" s="3">
        <v>42551</v>
      </c>
      <c r="E639" s="33">
        <v>16</v>
      </c>
      <c r="F639">
        <v>2</v>
      </c>
      <c r="G639" s="10">
        <f>+HLOOKUP(VLOOKUP($B639,$AD$3:$AE$12,2,0),costos_sf!$D$2:$AZ$99,base_mayorista!$A639,0)</f>
        <v>2507800370.673955</v>
      </c>
      <c r="H639" s="10">
        <f>+HLOOKUP(VLOOKUP($B639,$AD$3:$AE$12,2,0),creditos_sf!$D$2:$AY$99,base_mayorista!$A639,0)</f>
        <v>6135575968.9081182</v>
      </c>
      <c r="I639" s="10">
        <f>+HLOOKUP(VLOOKUP($B639,$AD$3:$AE$12,2,0),creditos_sf!$D$103:$AY$200,base_mayorista!$A639,0)</f>
        <v>14703798042.2481</v>
      </c>
      <c r="J639" s="10">
        <f>+HLOOKUP(VLOOKUP($B639,$AD$3:$AE$12,2,0),Costo_fondeo!$D$3:$AY$100,base_mayorista!$A639,0)</f>
        <v>1.923403821311569</v>
      </c>
      <c r="K639" s="10">
        <f>+HLOOKUP(VLOOKUP($B639,$AD$3:$AE$12,2,0),Costo_provisiones!$D$3:$AY$100,base_mayorista!$A639,0)</f>
        <v>3.020903396122856</v>
      </c>
      <c r="L639" s="10">
        <f>+HLOOKUP(VLOOKUP($B639,$AD$3:$AE$12,2,0),Morosidad_control!$D$4:$AY$101,base_mayorista!$A639,0)</f>
        <v>2.672851158565547</v>
      </c>
      <c r="M639" s="10">
        <f ca="1">+OFFSET(Capital_2!$D$2,base_mayorista!A639,0)</f>
        <v>2.9650713359667673</v>
      </c>
      <c r="N639" s="10">
        <f>+HLOOKUP(VLOOKUP($B639,$AD$3:$AE$12,2,0),costo_laboral!$E$2:$AZ$99,base_mayorista!$A639,0)</f>
        <v>4.8086870748361195</v>
      </c>
      <c r="O639" s="10">
        <f>+HLOOKUP(VLOOKUP($B639,$AD$3:$AE$12,2,0),Participacion1!$D$4:$M$101,base_mayorista!$A639,0)</f>
        <v>8.8288156496411716</v>
      </c>
      <c r="P639" s="1"/>
      <c r="Q639" s="10"/>
      <c r="R639" s="10"/>
      <c r="S639" s="10"/>
      <c r="T639" s="14"/>
      <c r="U639" s="38"/>
      <c r="V639" s="38"/>
      <c r="W639" s="38"/>
      <c r="X639" s="38"/>
      <c r="Y639" s="38"/>
      <c r="Z639" s="11"/>
      <c r="AB639" s="38"/>
      <c r="AG639" s="35"/>
    </row>
    <row r="640" spans="1:33" ht="16.5" x14ac:dyDescent="0.3">
      <c r="A640">
        <f t="shared" si="9"/>
        <v>57</v>
      </c>
      <c r="B640">
        <v>7</v>
      </c>
      <c r="C640">
        <v>56</v>
      </c>
      <c r="D640" s="3">
        <v>42582</v>
      </c>
      <c r="E640" s="33">
        <v>16</v>
      </c>
      <c r="F640">
        <v>2</v>
      </c>
      <c r="G640" s="10">
        <f>+HLOOKUP(VLOOKUP($B640,$AD$3:$AE$12,2,0),costos_sf!$D$2:$AZ$99,base_mayorista!$A640,0)</f>
        <v>2515110604.3251286</v>
      </c>
      <c r="H640" s="10">
        <f>+HLOOKUP(VLOOKUP($B640,$AD$3:$AE$12,2,0),creditos_sf!$D$2:$AY$99,base_mayorista!$A640,0)</f>
        <v>6317935939.2035284</v>
      </c>
      <c r="I640" s="10">
        <f>+HLOOKUP(VLOOKUP($B640,$AD$3:$AE$12,2,0),creditos_sf!$D$103:$AY$200,base_mayorista!$A640,0)</f>
        <v>14797808864.978399</v>
      </c>
      <c r="J640" s="10">
        <f>+HLOOKUP(VLOOKUP($B640,$AD$3:$AE$12,2,0),Costo_fondeo!$D$3:$AY$100,base_mayorista!$A640,0)</f>
        <v>1.937499577378728</v>
      </c>
      <c r="K640" s="10">
        <f>+HLOOKUP(VLOOKUP($B640,$AD$3:$AE$12,2,0),Costo_provisiones!$D$3:$AY$100,base_mayorista!$A640,0)</f>
        <v>2.9928021376222627</v>
      </c>
      <c r="L640" s="10">
        <f>+HLOOKUP(VLOOKUP($B640,$AD$3:$AE$12,2,0),Morosidad_control!$D$4:$AY$101,base_mayorista!$A640,0)</f>
        <v>2.5764903118827296</v>
      </c>
      <c r="M640" s="10">
        <f ca="1">+OFFSET(Capital_2!$D$2,base_mayorista!A640,0)</f>
        <v>3.0367322920898565</v>
      </c>
      <c r="N640" s="10">
        <f>+HLOOKUP(VLOOKUP($B640,$AD$3:$AE$12,2,0),costo_laboral!$E$2:$AZ$99,base_mayorista!$A640,0)</f>
        <v>4.7459119345248597</v>
      </c>
      <c r="O640" s="10">
        <f>+HLOOKUP(VLOOKUP($B640,$AD$3:$AE$12,2,0),Participacion1!$D$4:$M$101,base_mayorista!$A640,0)</f>
        <v>8.8229563212876698</v>
      </c>
      <c r="P640" s="1"/>
      <c r="Q640" s="10"/>
      <c r="R640" s="10"/>
      <c r="S640" s="10"/>
      <c r="T640" s="14"/>
      <c r="U640" s="38"/>
      <c r="V640" s="38"/>
      <c r="W640" s="38"/>
      <c r="X640" s="38"/>
      <c r="Y640" s="38"/>
      <c r="Z640" s="11"/>
      <c r="AB640" s="38"/>
      <c r="AG640" s="35"/>
    </row>
    <row r="641" spans="1:33" ht="16.5" x14ac:dyDescent="0.3">
      <c r="A641">
        <f t="shared" si="9"/>
        <v>58</v>
      </c>
      <c r="B641">
        <v>7</v>
      </c>
      <c r="C641">
        <v>57</v>
      </c>
      <c r="D641" s="3">
        <v>42613</v>
      </c>
      <c r="E641" s="33">
        <v>16</v>
      </c>
      <c r="F641">
        <v>2</v>
      </c>
      <c r="G641" s="10">
        <f>+HLOOKUP(VLOOKUP($B641,$AD$3:$AE$12,2,0),costos_sf!$D$2:$AZ$99,base_mayorista!$A641,0)</f>
        <v>2554285931.5338602</v>
      </c>
      <c r="H641" s="10">
        <f>+HLOOKUP(VLOOKUP($B641,$AD$3:$AE$12,2,0),creditos_sf!$D$2:$AY$99,base_mayorista!$A641,0)</f>
        <v>6242048324.4030247</v>
      </c>
      <c r="I641" s="10">
        <f>+HLOOKUP(VLOOKUP($B641,$AD$3:$AE$12,2,0),creditos_sf!$D$103:$AY$200,base_mayorista!$A641,0)</f>
        <v>15067944771.775101</v>
      </c>
      <c r="J641" s="10">
        <f>+HLOOKUP(VLOOKUP($B641,$AD$3:$AE$12,2,0),Costo_fondeo!$D$3:$AY$100,base_mayorista!$A641,0)</f>
        <v>1.9547636958519798</v>
      </c>
      <c r="K641" s="10">
        <f>+HLOOKUP(VLOOKUP($B641,$AD$3:$AE$12,2,0),Costo_provisiones!$D$3:$AY$100,base_mayorista!$A641,0)</f>
        <v>3.094304319491052</v>
      </c>
      <c r="L641" s="10">
        <f>+HLOOKUP(VLOOKUP($B641,$AD$3:$AE$12,2,0),Morosidad_control!$D$4:$AY$101,base_mayorista!$A641,0)</f>
        <v>2.7313918605612444</v>
      </c>
      <c r="M641" s="10">
        <f ca="1">+OFFSET(Capital_2!$D$2,base_mayorista!A641,0)</f>
        <v>3.0987757605561481</v>
      </c>
      <c r="N641" s="10">
        <f>+HLOOKUP(VLOOKUP($B641,$AD$3:$AE$12,2,0),costo_laboral!$E$2:$AZ$99,base_mayorista!$A641,0)</f>
        <v>4.6867624436370718</v>
      </c>
      <c r="O641" s="10">
        <f>+HLOOKUP(VLOOKUP($B641,$AD$3:$AE$12,2,0),Participacion1!$D$4:$M$101,base_mayorista!$A641,0)</f>
        <v>8.6925221539053865</v>
      </c>
      <c r="P641" s="1"/>
      <c r="Q641" s="10"/>
      <c r="R641" s="10"/>
      <c r="S641" s="10"/>
      <c r="T641" s="14"/>
      <c r="U641" s="38"/>
      <c r="V641" s="38"/>
      <c r="W641" s="38"/>
      <c r="X641" s="38"/>
      <c r="Y641" s="38"/>
      <c r="Z641" s="11"/>
      <c r="AB641" s="38"/>
      <c r="AG641" s="35"/>
    </row>
    <row r="642" spans="1:33" ht="16.5" x14ac:dyDescent="0.3">
      <c r="A642">
        <f t="shared" si="9"/>
        <v>59</v>
      </c>
      <c r="B642">
        <v>7</v>
      </c>
      <c r="C642">
        <v>58</v>
      </c>
      <c r="D642" s="3">
        <v>42643</v>
      </c>
      <c r="E642" s="33">
        <v>16</v>
      </c>
      <c r="F642">
        <v>2</v>
      </c>
      <c r="G642" s="10">
        <f>+HLOOKUP(VLOOKUP($B642,$AD$3:$AE$12,2,0),costos_sf!$D$2:$AZ$99,base_mayorista!$A642,0)</f>
        <v>2548992480.0252094</v>
      </c>
      <c r="H642" s="10">
        <f>+HLOOKUP(VLOOKUP($B642,$AD$3:$AE$12,2,0),creditos_sf!$D$2:$AY$99,base_mayorista!$A642,0)</f>
        <v>5975259107.4066076</v>
      </c>
      <c r="I642" s="10">
        <f>+HLOOKUP(VLOOKUP($B642,$AD$3:$AE$12,2,0),creditos_sf!$D$103:$AY$200,base_mayorista!$A642,0)</f>
        <v>15006360908.577099</v>
      </c>
      <c r="J642" s="10">
        <f>+HLOOKUP(VLOOKUP($B642,$AD$3:$AE$12,2,0),Costo_fondeo!$D$3:$AY$100,base_mayorista!$A642,0)</f>
        <v>1.9623383442740949</v>
      </c>
      <c r="K642" s="10">
        <f>+HLOOKUP(VLOOKUP($B642,$AD$3:$AE$12,2,0),Costo_provisiones!$D$3:$AY$100,base_mayorista!$A642,0)</f>
        <v>3.0735652092146717</v>
      </c>
      <c r="L642" s="10">
        <f>+HLOOKUP(VLOOKUP($B642,$AD$3:$AE$12,2,0),Morosidad_control!$D$4:$AY$101,base_mayorista!$A642,0)</f>
        <v>2.6151853883040617</v>
      </c>
      <c r="M642" s="10">
        <f ca="1">+OFFSET(Capital_2!$D$2,base_mayorista!A642,0)</f>
        <v>3.1647538313822339</v>
      </c>
      <c r="N642" s="10">
        <f>+HLOOKUP(VLOOKUP($B642,$AD$3:$AE$12,2,0),costo_laboral!$E$2:$AZ$99,base_mayorista!$A642,0)</f>
        <v>4.7395271507798453</v>
      </c>
      <c r="O642" s="10">
        <f>+HLOOKUP(VLOOKUP($B642,$AD$3:$AE$12,2,0),Participacion1!$D$4:$M$101,base_mayorista!$A642,0)</f>
        <v>8.3615855600591917</v>
      </c>
      <c r="P642" s="1"/>
      <c r="Q642" s="10"/>
      <c r="R642" s="10"/>
      <c r="S642" s="10"/>
      <c r="T642" s="14"/>
      <c r="U642" s="38"/>
      <c r="V642" s="38"/>
      <c r="W642" s="38"/>
      <c r="X642" s="38"/>
      <c r="Y642" s="38"/>
      <c r="Z642" s="11"/>
      <c r="AB642" s="38"/>
      <c r="AG642" s="35"/>
    </row>
    <row r="643" spans="1:33" ht="16.5" x14ac:dyDescent="0.3">
      <c r="A643">
        <f t="shared" si="9"/>
        <v>60</v>
      </c>
      <c r="B643">
        <v>7</v>
      </c>
      <c r="C643">
        <v>59</v>
      </c>
      <c r="D643" s="3">
        <v>42674</v>
      </c>
      <c r="E643" s="33">
        <v>16</v>
      </c>
      <c r="F643">
        <v>2</v>
      </c>
      <c r="G643" s="10">
        <f>+HLOOKUP(VLOOKUP($B643,$AD$3:$AE$12,2,0),costos_sf!$D$2:$AZ$99,base_mayorista!$A643,0)</f>
        <v>2537952607.8090734</v>
      </c>
      <c r="H643" s="10">
        <f>+HLOOKUP(VLOOKUP($B643,$AD$3:$AE$12,2,0),creditos_sf!$D$2:$AY$99,base_mayorista!$A643,0)</f>
        <v>5932397262.2388439</v>
      </c>
      <c r="I643" s="10">
        <f>+HLOOKUP(VLOOKUP($B643,$AD$3:$AE$12,2,0),creditos_sf!$D$103:$AY$200,base_mayorista!$A643,0)</f>
        <v>14810379017.0301</v>
      </c>
      <c r="J643" s="10">
        <f>+HLOOKUP(VLOOKUP($B643,$AD$3:$AE$12,2,0),Costo_fondeo!$D$3:$AY$100,base_mayorista!$A643,0)</f>
        <v>1.9785610411021233</v>
      </c>
      <c r="K643" s="10">
        <f>+HLOOKUP(VLOOKUP($B643,$AD$3:$AE$12,2,0),Costo_provisiones!$D$3:$AY$100,base_mayorista!$A643,0)</f>
        <v>3.0998555767393063</v>
      </c>
      <c r="L643" s="10">
        <f>+HLOOKUP(VLOOKUP($B643,$AD$3:$AE$12,2,0),Morosidad_control!$D$4:$AY$101,base_mayorista!$A643,0)</f>
        <v>2.6922739757025367</v>
      </c>
      <c r="M643" s="10">
        <f ca="1">+OFFSET(Capital_2!$D$2,base_mayorista!A643,0)</f>
        <v>3.232264312603593</v>
      </c>
      <c r="N643" s="10">
        <f>+HLOOKUP(VLOOKUP($B643,$AD$3:$AE$12,2,0),costo_laboral!$E$2:$AZ$99,base_mayorista!$A643,0)</f>
        <v>4.7533045827383829</v>
      </c>
      <c r="O643" s="10">
        <f>+HLOOKUP(VLOOKUP($B643,$AD$3:$AE$12,2,0),Participacion1!$D$4:$M$101,base_mayorista!$A643,0)</f>
        <v>8.4094465701430874</v>
      </c>
      <c r="P643" s="1"/>
      <c r="Q643" s="10"/>
      <c r="R643" s="10"/>
      <c r="S643" s="10"/>
      <c r="T643" s="14"/>
      <c r="U643" s="38"/>
      <c r="V643" s="38"/>
      <c r="W643" s="38"/>
      <c r="X643" s="38"/>
      <c r="Y643" s="38"/>
      <c r="Z643" s="11"/>
      <c r="AB643" s="38"/>
      <c r="AG643" s="35"/>
    </row>
    <row r="644" spans="1:33" ht="16.5" x14ac:dyDescent="0.3">
      <c r="A644">
        <f t="shared" ref="A644:A707" si="10">+C644+1</f>
        <v>61</v>
      </c>
      <c r="B644">
        <v>7</v>
      </c>
      <c r="C644">
        <v>60</v>
      </c>
      <c r="D644" s="3">
        <v>42704</v>
      </c>
      <c r="E644" s="33">
        <v>16</v>
      </c>
      <c r="F644">
        <v>2</v>
      </c>
      <c r="G644" s="10">
        <f>+HLOOKUP(VLOOKUP($B644,$AD$3:$AE$12,2,0),costos_sf!$D$2:$AZ$99,base_mayorista!$A644,0)</f>
        <v>2524234346.3085594</v>
      </c>
      <c r="H644" s="10">
        <f>+HLOOKUP(VLOOKUP($B644,$AD$3:$AE$12,2,0),creditos_sf!$D$2:$AY$99,base_mayorista!$A644,0)</f>
        <v>5889794739.7116776</v>
      </c>
      <c r="I644" s="10">
        <f>+HLOOKUP(VLOOKUP($B644,$AD$3:$AE$12,2,0),creditos_sf!$D$103:$AY$200,base_mayorista!$A644,0)</f>
        <v>14765985193.0173</v>
      </c>
      <c r="J644" s="10">
        <f>+HLOOKUP(VLOOKUP($B644,$AD$3:$AE$12,2,0),Costo_fondeo!$D$3:$AY$100,base_mayorista!$A644,0)</f>
        <v>1.9828543222531365</v>
      </c>
      <c r="K644" s="10">
        <f>+HLOOKUP(VLOOKUP($B644,$AD$3:$AE$12,2,0),Costo_provisiones!$D$3:$AY$100,base_mayorista!$A644,0)</f>
        <v>3.1042394985461716</v>
      </c>
      <c r="L644" s="10">
        <f>+HLOOKUP(VLOOKUP($B644,$AD$3:$AE$12,2,0),Morosidad_control!$D$4:$AY$101,base_mayorista!$A644,0)</f>
        <v>2.7431194443275313</v>
      </c>
      <c r="M644" s="10">
        <f ca="1">+OFFSET(Capital_2!$D$2,base_mayorista!A644,0)</f>
        <v>3.2966619789838338</v>
      </c>
      <c r="N644" s="10">
        <f>+HLOOKUP(VLOOKUP($B644,$AD$3:$AE$12,2,0),costo_laboral!$E$2:$AZ$99,base_mayorista!$A644,0)</f>
        <v>4.7502495339552988</v>
      </c>
      <c r="O644" s="10">
        <f>+HLOOKUP(VLOOKUP($B644,$AD$3:$AE$12,2,0),Participacion1!$D$4:$M$101,base_mayorista!$A644,0)</f>
        <v>8.2620239847324068</v>
      </c>
      <c r="P644" s="1"/>
      <c r="Q644" s="10"/>
      <c r="R644" s="10"/>
      <c r="S644" s="10"/>
      <c r="T644" s="14"/>
      <c r="U644" s="38"/>
      <c r="V644" s="38"/>
      <c r="W644" s="38"/>
      <c r="X644" s="38"/>
      <c r="Y644" s="38"/>
      <c r="Z644" s="11"/>
      <c r="AB644" s="38"/>
      <c r="AG644" s="35"/>
    </row>
    <row r="645" spans="1:33" ht="16.5" x14ac:dyDescent="0.3">
      <c r="A645">
        <f t="shared" si="10"/>
        <v>62</v>
      </c>
      <c r="B645">
        <v>7</v>
      </c>
      <c r="C645">
        <v>61</v>
      </c>
      <c r="D645" s="3">
        <v>42735</v>
      </c>
      <c r="E645" s="33">
        <v>16</v>
      </c>
      <c r="F645">
        <v>2</v>
      </c>
      <c r="G645" s="10">
        <f>+HLOOKUP(VLOOKUP($B645,$AD$3:$AE$12,2,0),costos_sf!$D$2:$AZ$99,base_mayorista!$A645,0)</f>
        <v>2428174457.5604444</v>
      </c>
      <c r="H645" s="10">
        <f>+HLOOKUP(VLOOKUP($B645,$AD$3:$AE$12,2,0),creditos_sf!$D$2:$AY$99,base_mayorista!$A645,0)</f>
        <v>6070901721.7489395</v>
      </c>
      <c r="I645" s="10">
        <f>+HLOOKUP(VLOOKUP($B645,$AD$3:$AE$12,2,0),creditos_sf!$D$103:$AY$200,base_mayorista!$A645,0)</f>
        <v>14683255155.553699</v>
      </c>
      <c r="J645" s="10">
        <f>+HLOOKUP(VLOOKUP($B645,$AD$3:$AE$12,2,0),Costo_fondeo!$D$3:$AY$100,base_mayorista!$A645,0)</f>
        <v>1.9745368073425942</v>
      </c>
      <c r="K645" s="10">
        <f>+HLOOKUP(VLOOKUP($B645,$AD$3:$AE$12,2,0),Costo_provisiones!$D$3:$AY$100,base_mayorista!$A645,0)</f>
        <v>2.9527563989717667</v>
      </c>
      <c r="L645" s="10">
        <f>+HLOOKUP(VLOOKUP($B645,$AD$3:$AE$12,2,0),Morosidad_control!$D$4:$AY$101,base_mayorista!$A645,0)</f>
        <v>2.643486488538755</v>
      </c>
      <c r="M645" s="10">
        <f ca="1">+OFFSET(Capital_2!$D$2,base_mayorista!A645,0)</f>
        <v>3.371561018368705</v>
      </c>
      <c r="N645" s="10">
        <f>+HLOOKUP(VLOOKUP($B645,$AD$3:$AE$12,2,0),costo_laboral!$E$2:$AZ$99,base_mayorista!$A645,0)</f>
        <v>4.7213603066285925</v>
      </c>
      <c r="O645" s="10">
        <f>+HLOOKUP(VLOOKUP($B645,$AD$3:$AE$12,2,0),Participacion1!$D$4:$M$101,base_mayorista!$A645,0)</f>
        <v>8.6803499160337552</v>
      </c>
      <c r="P645" s="1"/>
      <c r="Q645" s="10"/>
      <c r="R645" s="10"/>
      <c r="S645" s="10"/>
      <c r="T645" s="14"/>
      <c r="U645" s="38"/>
      <c r="V645" s="38"/>
      <c r="W645" s="38"/>
      <c r="X645" s="38"/>
      <c r="Y645" s="38"/>
      <c r="Z645" s="11"/>
      <c r="AB645" s="38"/>
      <c r="AG645" s="35"/>
    </row>
    <row r="646" spans="1:33" ht="16.5" x14ac:dyDescent="0.3">
      <c r="A646">
        <f t="shared" si="10"/>
        <v>63</v>
      </c>
      <c r="B646">
        <v>7</v>
      </c>
      <c r="C646">
        <v>62</v>
      </c>
      <c r="D646" s="3">
        <v>42766</v>
      </c>
      <c r="E646" s="33">
        <v>17</v>
      </c>
      <c r="F646">
        <v>2</v>
      </c>
      <c r="G646" s="10">
        <f>+HLOOKUP(VLOOKUP($B646,$AD$3:$AE$12,2,0),costos_sf!$D$2:$AZ$99,base_mayorista!$A646,0)</f>
        <v>2457777220.7931781</v>
      </c>
      <c r="H646" s="10">
        <f>+HLOOKUP(VLOOKUP($B646,$AD$3:$AE$12,2,0),creditos_sf!$D$2:$AY$99,base_mayorista!$A646,0)</f>
        <v>6304157240.828371</v>
      </c>
      <c r="I646" s="10">
        <f>+HLOOKUP(VLOOKUP($B646,$AD$3:$AE$12,2,0),creditos_sf!$D$103:$AY$200,base_mayorista!$A646,0)</f>
        <v>14531362863.9505</v>
      </c>
      <c r="J646" s="10">
        <f>+HLOOKUP(VLOOKUP($B646,$AD$3:$AE$12,2,0),Costo_fondeo!$D$3:$AY$100,base_mayorista!$A646,0)</f>
        <v>1.9933239736779635</v>
      </c>
      <c r="K646" s="10">
        <f>+HLOOKUP(VLOOKUP($B646,$AD$3:$AE$12,2,0),Costo_provisiones!$D$3:$AY$100,base_mayorista!$A646,0)</f>
        <v>3.0439902113928734</v>
      </c>
      <c r="L646" s="10">
        <f>+HLOOKUP(VLOOKUP($B646,$AD$3:$AE$12,2,0),Morosidad_control!$D$4:$AY$101,base_mayorista!$A646,0)</f>
        <v>2.7556095222392041</v>
      </c>
      <c r="M646" s="10">
        <f ca="1">+OFFSET(Capital_2!$D$2,base_mayorista!A646,0)</f>
        <v>3.4309045641717737</v>
      </c>
      <c r="N646" s="10">
        <f>+HLOOKUP(VLOOKUP($B646,$AD$3:$AE$12,2,0),costo_laboral!$E$2:$AZ$99,base_mayorista!$A646,0)</f>
        <v>4.7453070675800557</v>
      </c>
      <c r="O646" s="10">
        <f>+HLOOKUP(VLOOKUP($B646,$AD$3:$AE$12,2,0),Participacion1!$D$4:$M$101,base_mayorista!$A646,0)</f>
        <v>9.0704793173803662</v>
      </c>
      <c r="P646" s="1"/>
      <c r="Q646" s="10"/>
      <c r="R646" s="10"/>
      <c r="S646" s="10"/>
      <c r="T646" s="14"/>
      <c r="U646" s="38"/>
      <c r="V646" s="38"/>
      <c r="W646" s="38"/>
      <c r="X646" s="38"/>
      <c r="Y646" s="38"/>
      <c r="Z646" s="11"/>
      <c r="AB646" s="38"/>
      <c r="AG646" s="35"/>
    </row>
    <row r="647" spans="1:33" ht="16.5" x14ac:dyDescent="0.3">
      <c r="A647">
        <f t="shared" si="10"/>
        <v>64</v>
      </c>
      <c r="B647">
        <v>7</v>
      </c>
      <c r="C647">
        <v>63</v>
      </c>
      <c r="D647" s="3">
        <v>42794</v>
      </c>
      <c r="E647" s="33">
        <v>17</v>
      </c>
      <c r="F647">
        <v>2</v>
      </c>
      <c r="G647" s="10">
        <f>+HLOOKUP(VLOOKUP($B647,$AD$3:$AE$12,2,0),costos_sf!$D$2:$AZ$99,base_mayorista!$A647,0)</f>
        <v>2434554719.0320435</v>
      </c>
      <c r="H647" s="10">
        <f>+HLOOKUP(VLOOKUP($B647,$AD$3:$AE$12,2,0),creditos_sf!$D$2:$AY$99,base_mayorista!$A647,0)</f>
        <v>6453069481.5528917</v>
      </c>
      <c r="I647" s="10">
        <f>+HLOOKUP(VLOOKUP($B647,$AD$3:$AE$12,2,0),creditos_sf!$D$103:$AY$200,base_mayorista!$A647,0)</f>
        <v>14486129698.323601</v>
      </c>
      <c r="J647" s="10">
        <f>+HLOOKUP(VLOOKUP($B647,$AD$3:$AE$12,2,0),Costo_fondeo!$D$3:$AY$100,base_mayorista!$A647,0)</f>
        <v>2.0080620795105397</v>
      </c>
      <c r="K647" s="10">
        <f>+HLOOKUP(VLOOKUP($B647,$AD$3:$AE$12,2,0),Costo_provisiones!$D$3:$AY$100,base_mayorista!$A647,0)</f>
        <v>3.021365123306099</v>
      </c>
      <c r="L647" s="10">
        <f>+HLOOKUP(VLOOKUP($B647,$AD$3:$AE$12,2,0),Morosidad_control!$D$4:$AY$101,base_mayorista!$A647,0)</f>
        <v>2.7356890233474984</v>
      </c>
      <c r="M647" s="10">
        <f ca="1">+OFFSET(Capital_2!$D$2,base_mayorista!A647,0)</f>
        <v>3.4714473426279464</v>
      </c>
      <c r="N647" s="10">
        <f>+HLOOKUP(VLOOKUP($B647,$AD$3:$AE$12,2,0),costo_laboral!$E$2:$AZ$99,base_mayorista!$A647,0)</f>
        <v>4.7196029825112618</v>
      </c>
      <c r="O647" s="10">
        <f>+HLOOKUP(VLOOKUP($B647,$AD$3:$AE$12,2,0),Participacion1!$D$4:$M$101,base_mayorista!$A647,0)</f>
        <v>9.3406763637306174</v>
      </c>
      <c r="P647" s="1"/>
      <c r="Q647" s="10"/>
      <c r="R647" s="10"/>
      <c r="S647" s="10"/>
      <c r="T647" s="14"/>
      <c r="U647" s="38"/>
      <c r="V647" s="38"/>
      <c r="W647" s="38"/>
      <c r="X647" s="38"/>
      <c r="Y647" s="38"/>
      <c r="Z647" s="11"/>
      <c r="AB647" s="38"/>
      <c r="AG647" s="35"/>
    </row>
    <row r="648" spans="1:33" ht="16.5" x14ac:dyDescent="0.3">
      <c r="A648">
        <f t="shared" si="10"/>
        <v>65</v>
      </c>
      <c r="B648">
        <v>7</v>
      </c>
      <c r="C648">
        <v>64</v>
      </c>
      <c r="D648" s="3">
        <v>42825</v>
      </c>
      <c r="E648" s="33">
        <v>17</v>
      </c>
      <c r="F648">
        <v>2</v>
      </c>
      <c r="G648" s="10">
        <f>+HLOOKUP(VLOOKUP($B648,$AD$3:$AE$12,2,0),costos_sf!$D$2:$AZ$99,base_mayorista!$A648,0)</f>
        <v>2416397972.347158</v>
      </c>
      <c r="H648" s="10">
        <f>+HLOOKUP(VLOOKUP($B648,$AD$3:$AE$12,2,0),creditos_sf!$D$2:$AY$99,base_mayorista!$A648,0)</f>
        <v>6233397155.2674723</v>
      </c>
      <c r="I648" s="10">
        <f>+HLOOKUP(VLOOKUP($B648,$AD$3:$AE$12,2,0),creditos_sf!$D$103:$AY$200,base_mayorista!$A648,0)</f>
        <v>14466368744.949301</v>
      </c>
      <c r="J648" s="10">
        <f>+HLOOKUP(VLOOKUP($B648,$AD$3:$AE$12,2,0),Costo_fondeo!$D$3:$AY$100,base_mayorista!$A648,0)</f>
        <v>2.0474412901965739</v>
      </c>
      <c r="K648" s="10">
        <f>+HLOOKUP(VLOOKUP($B648,$AD$3:$AE$12,2,0),Costo_provisiones!$D$3:$AY$100,base_mayorista!$A648,0)</f>
        <v>3.0043988380251836</v>
      </c>
      <c r="L648" s="10">
        <f>+HLOOKUP(VLOOKUP($B648,$AD$3:$AE$12,2,0),Morosidad_control!$D$4:$AY$101,base_mayorista!$A648,0)</f>
        <v>2.749458766749513</v>
      </c>
      <c r="M648" s="10">
        <f ca="1">+OFFSET(Capital_2!$D$2,base_mayorista!A648,0)</f>
        <v>3.5034579976729381</v>
      </c>
      <c r="N648" s="10">
        <f>+HLOOKUP(VLOOKUP($B648,$AD$3:$AE$12,2,0),costo_laboral!$E$2:$AZ$99,base_mayorista!$A648,0)</f>
        <v>4.7839550739745169</v>
      </c>
      <c r="O648" s="10">
        <f>+HLOOKUP(VLOOKUP($B648,$AD$3:$AE$12,2,0),Participacion1!$D$4:$M$101,base_mayorista!$A648,0)</f>
        <v>9.1772917651174257</v>
      </c>
      <c r="P648" s="1"/>
      <c r="Q648" s="10"/>
      <c r="R648" s="10"/>
      <c r="S648" s="10"/>
      <c r="T648" s="14"/>
      <c r="U648" s="38"/>
      <c r="V648" s="38"/>
      <c r="W648" s="38"/>
      <c r="X648" s="38"/>
      <c r="Y648" s="38"/>
      <c r="Z648" s="11"/>
      <c r="AB648" s="38"/>
      <c r="AG648" s="35"/>
    </row>
    <row r="649" spans="1:33" ht="16.5" x14ac:dyDescent="0.3">
      <c r="A649">
        <f t="shared" si="10"/>
        <v>66</v>
      </c>
      <c r="B649">
        <v>7</v>
      </c>
      <c r="C649">
        <v>65</v>
      </c>
      <c r="D649" s="3">
        <v>42855</v>
      </c>
      <c r="E649" s="33">
        <v>17</v>
      </c>
      <c r="F649">
        <v>2</v>
      </c>
      <c r="G649" s="10">
        <f>+HLOOKUP(VLOOKUP($B649,$AD$3:$AE$12,2,0),costos_sf!$D$2:$AZ$99,base_mayorista!$A649,0)</f>
        <v>2405629890.6697764</v>
      </c>
      <c r="H649" s="10">
        <f>+HLOOKUP(VLOOKUP($B649,$AD$3:$AE$12,2,0),creditos_sf!$D$2:$AY$99,base_mayorista!$A649,0)</f>
        <v>6475080005.6605492</v>
      </c>
      <c r="I649" s="10">
        <f>+HLOOKUP(VLOOKUP($B649,$AD$3:$AE$12,2,0),creditos_sf!$D$103:$AY$200,base_mayorista!$A649,0)</f>
        <v>14501902286.899601</v>
      </c>
      <c r="J649" s="10">
        <f>+HLOOKUP(VLOOKUP($B649,$AD$3:$AE$12,2,0),Costo_fondeo!$D$3:$AY$100,base_mayorista!$A649,0)</f>
        <v>2.0624573985556078</v>
      </c>
      <c r="K649" s="10">
        <f>+HLOOKUP(VLOOKUP($B649,$AD$3:$AE$12,2,0),Costo_provisiones!$D$3:$AY$100,base_mayorista!$A649,0)</f>
        <v>3.026816794175931</v>
      </c>
      <c r="L649" s="10">
        <f>+HLOOKUP(VLOOKUP($B649,$AD$3:$AE$12,2,0),Morosidad_control!$D$4:$AY$101,base_mayorista!$A649,0)</f>
        <v>2.7529530787190422</v>
      </c>
      <c r="M649" s="10">
        <f ca="1">+OFFSET(Capital_2!$D$2,base_mayorista!A649,0)</f>
        <v>3.5336781037956082</v>
      </c>
      <c r="N649" s="10">
        <f>+HLOOKUP(VLOOKUP($B649,$AD$3:$AE$12,2,0),costo_laboral!$E$2:$AZ$99,base_mayorista!$A649,0)</f>
        <v>4.739329212177207</v>
      </c>
      <c r="O649" s="10">
        <f>+HLOOKUP(VLOOKUP($B649,$AD$3:$AE$12,2,0),Participacion1!$D$4:$M$101,base_mayorista!$A649,0)</f>
        <v>9.3540442733819482</v>
      </c>
      <c r="P649" s="1"/>
      <c r="Q649" s="10"/>
      <c r="R649" s="10"/>
      <c r="S649" s="10"/>
      <c r="T649" s="14"/>
      <c r="U649" s="38"/>
      <c r="V649" s="38"/>
      <c r="W649" s="38"/>
      <c r="X649" s="38"/>
      <c r="Y649" s="38"/>
      <c r="Z649" s="11"/>
      <c r="AB649" s="38"/>
      <c r="AG649" s="35"/>
    </row>
    <row r="650" spans="1:33" ht="16.5" x14ac:dyDescent="0.3">
      <c r="A650">
        <f t="shared" si="10"/>
        <v>67</v>
      </c>
      <c r="B650">
        <v>7</v>
      </c>
      <c r="C650">
        <v>66</v>
      </c>
      <c r="D650" s="3">
        <v>42886</v>
      </c>
      <c r="E650" s="33">
        <v>17</v>
      </c>
      <c r="F650">
        <v>2</v>
      </c>
      <c r="G650" s="10">
        <f>+HLOOKUP(VLOOKUP($B650,$AD$3:$AE$12,2,0),costos_sf!$D$2:$AZ$99,base_mayorista!$A650,0)</f>
        <v>2493893491.3065214</v>
      </c>
      <c r="H650" s="10">
        <f>+HLOOKUP(VLOOKUP($B650,$AD$3:$AE$12,2,0),creditos_sf!$D$2:$AY$99,base_mayorista!$A650,0)</f>
        <v>6324648064.6272469</v>
      </c>
      <c r="I650" s="10">
        <f>+HLOOKUP(VLOOKUP($B650,$AD$3:$AE$12,2,0),creditos_sf!$D$103:$AY$200,base_mayorista!$A650,0)</f>
        <v>14803417805.131599</v>
      </c>
      <c r="J650" s="10">
        <f>+HLOOKUP(VLOOKUP($B650,$AD$3:$AE$12,2,0),Costo_fondeo!$D$3:$AY$100,base_mayorista!$A650,0)</f>
        <v>2.0815657592837202</v>
      </c>
      <c r="K650" s="10">
        <f>+HLOOKUP(VLOOKUP($B650,$AD$3:$AE$12,2,0),Costo_provisiones!$D$3:$AY$100,base_mayorista!$A650,0)</f>
        <v>3.0494750764005216</v>
      </c>
      <c r="L650" s="10">
        <f>+HLOOKUP(VLOOKUP($B650,$AD$3:$AE$12,2,0),Morosidad_control!$D$4:$AY$101,base_mayorista!$A650,0)</f>
        <v>2.862125452279598</v>
      </c>
      <c r="M650" s="10">
        <f ca="1">+OFFSET(Capital_2!$D$2,base_mayorista!A650,0)</f>
        <v>3.5570017411603705</v>
      </c>
      <c r="N650" s="10">
        <f>+HLOOKUP(VLOOKUP($B650,$AD$3:$AE$12,2,0),costo_laboral!$E$2:$AZ$99,base_mayorista!$A650,0)</f>
        <v>4.7139260737307218</v>
      </c>
      <c r="O650" s="10">
        <f>+HLOOKUP(VLOOKUP($B650,$AD$3:$AE$12,2,0),Participacion1!$D$4:$M$101,base_mayorista!$A650,0)</f>
        <v>9.1278461559126534</v>
      </c>
      <c r="P650" s="1"/>
      <c r="Q650" s="10"/>
      <c r="R650" s="10"/>
      <c r="S650" s="10"/>
      <c r="T650" s="14"/>
      <c r="U650" s="38"/>
      <c r="V650" s="38"/>
      <c r="W650" s="38"/>
      <c r="X650" s="38"/>
      <c r="Y650" s="38"/>
      <c r="Z650" s="11"/>
      <c r="AB650" s="38"/>
      <c r="AG650" s="35"/>
    </row>
    <row r="651" spans="1:33" ht="16.5" x14ac:dyDescent="0.3">
      <c r="A651">
        <f t="shared" si="10"/>
        <v>68</v>
      </c>
      <c r="B651">
        <v>7</v>
      </c>
      <c r="C651">
        <v>67</v>
      </c>
      <c r="D651" s="3">
        <v>42916</v>
      </c>
      <c r="E651" s="33">
        <v>17</v>
      </c>
      <c r="F651">
        <v>2</v>
      </c>
      <c r="G651" s="10">
        <f>+HLOOKUP(VLOOKUP($B651,$AD$3:$AE$12,2,0),costos_sf!$D$2:$AZ$99,base_mayorista!$A651,0)</f>
        <v>2482170692.3399506</v>
      </c>
      <c r="H651" s="10">
        <f>+HLOOKUP(VLOOKUP($B651,$AD$3:$AE$12,2,0),creditos_sf!$D$2:$AY$99,base_mayorista!$A651,0)</f>
        <v>6372283433.92208</v>
      </c>
      <c r="I651" s="10">
        <f>+HLOOKUP(VLOOKUP($B651,$AD$3:$AE$12,2,0),creditos_sf!$D$103:$AY$200,base_mayorista!$A651,0)</f>
        <v>14592573014.116499</v>
      </c>
      <c r="J651" s="10">
        <f>+HLOOKUP(VLOOKUP($B651,$AD$3:$AE$12,2,0),Costo_fondeo!$D$3:$AY$100,base_mayorista!$A651,0)</f>
        <v>2.089139441845095</v>
      </c>
      <c r="K651" s="10">
        <f>+HLOOKUP(VLOOKUP($B651,$AD$3:$AE$12,2,0),Costo_provisiones!$D$3:$AY$100,base_mayorista!$A651,0)</f>
        <v>2.9914673577953712</v>
      </c>
      <c r="L651" s="10">
        <f>+HLOOKUP(VLOOKUP($B651,$AD$3:$AE$12,2,0),Morosidad_control!$D$4:$AY$101,base_mayorista!$A651,0)</f>
        <v>2.8139422570609569</v>
      </c>
      <c r="M651" s="10">
        <f ca="1">+OFFSET(Capital_2!$D$2,base_mayorista!A651,0)</f>
        <v>3.5704065106105527</v>
      </c>
      <c r="N651" s="10">
        <f>+HLOOKUP(VLOOKUP($B651,$AD$3:$AE$12,2,0),costo_laboral!$E$2:$AZ$99,base_mayorista!$A651,0)</f>
        <v>4.8069099513199172</v>
      </c>
      <c r="O651" s="10">
        <f>+HLOOKUP(VLOOKUP($B651,$AD$3:$AE$12,2,0),Participacion1!$D$4:$M$101,base_mayorista!$A651,0)</f>
        <v>9.3308867019393578</v>
      </c>
      <c r="P651" s="1"/>
      <c r="Q651" s="10"/>
      <c r="R651" s="10"/>
      <c r="S651" s="10"/>
      <c r="T651" s="14"/>
      <c r="U651" s="38"/>
      <c r="V651" s="38"/>
      <c r="W651" s="38"/>
      <c r="X651" s="38"/>
      <c r="Y651" s="38"/>
      <c r="Z651" s="11"/>
      <c r="AB651" s="38"/>
      <c r="AG651" s="35"/>
    </row>
    <row r="652" spans="1:33" ht="16.5" x14ac:dyDescent="0.3">
      <c r="A652">
        <f t="shared" si="10"/>
        <v>69</v>
      </c>
      <c r="B652">
        <v>7</v>
      </c>
      <c r="C652">
        <v>68</v>
      </c>
      <c r="D652" s="3">
        <v>42947</v>
      </c>
      <c r="E652" s="33">
        <v>17</v>
      </c>
      <c r="F652">
        <v>2</v>
      </c>
      <c r="G652" s="10">
        <f>+HLOOKUP(VLOOKUP($B652,$AD$3:$AE$12,2,0),costos_sf!$D$2:$AZ$99,base_mayorista!$A652,0)</f>
        <v>2492080338.7816815</v>
      </c>
      <c r="H652" s="10">
        <f>+HLOOKUP(VLOOKUP($B652,$AD$3:$AE$12,2,0),creditos_sf!$D$2:$AY$99,base_mayorista!$A652,0)</f>
        <v>6340879793.822484</v>
      </c>
      <c r="I652" s="10">
        <f>+HLOOKUP(VLOOKUP($B652,$AD$3:$AE$12,2,0),creditos_sf!$D$103:$AY$200,base_mayorista!$A652,0)</f>
        <v>14780570420.455</v>
      </c>
      <c r="J652" s="10">
        <f>+HLOOKUP(VLOOKUP($B652,$AD$3:$AE$12,2,0),Costo_fondeo!$D$3:$AY$100,base_mayorista!$A652,0)</f>
        <v>2.1002154287832218</v>
      </c>
      <c r="K652" s="10">
        <f>+HLOOKUP(VLOOKUP($B652,$AD$3:$AE$12,2,0),Costo_provisiones!$D$3:$AY$100,base_mayorista!$A652,0)</f>
        <v>3.0449474957359777</v>
      </c>
      <c r="L652" s="10">
        <f>+HLOOKUP(VLOOKUP($B652,$AD$3:$AE$12,2,0),Morosidad_control!$D$4:$AY$101,base_mayorista!$A652,0)</f>
        <v>2.8233483172114213</v>
      </c>
      <c r="M652" s="10">
        <f ca="1">+OFFSET(Capital_2!$D$2,base_mayorista!A652,0)</f>
        <v>3.5864726654758914</v>
      </c>
      <c r="N652" s="10">
        <f>+HLOOKUP(VLOOKUP($B652,$AD$3:$AE$12,2,0),costo_laboral!$E$2:$AZ$99,base_mayorista!$A652,0)</f>
        <v>4.7790341694264988</v>
      </c>
      <c r="O652" s="10">
        <f>+HLOOKUP(VLOOKUP($B652,$AD$3:$AE$12,2,0),Participacion1!$D$4:$M$101,base_mayorista!$A652,0)</f>
        <v>8.9530695876302815</v>
      </c>
      <c r="P652" s="1"/>
      <c r="Q652" s="10"/>
      <c r="R652" s="10"/>
      <c r="S652" s="10"/>
      <c r="T652" s="14"/>
      <c r="U652" s="38"/>
      <c r="V652" s="38"/>
      <c r="W652" s="38"/>
      <c r="X652" s="38"/>
      <c r="Y652" s="38"/>
      <c r="Z652" s="11"/>
      <c r="AB652" s="38"/>
      <c r="AG652" s="35"/>
    </row>
    <row r="653" spans="1:33" ht="16.5" x14ac:dyDescent="0.3">
      <c r="A653">
        <f t="shared" si="10"/>
        <v>70</v>
      </c>
      <c r="B653">
        <v>7</v>
      </c>
      <c r="C653">
        <v>69</v>
      </c>
      <c r="D653" s="3">
        <v>42978</v>
      </c>
      <c r="E653" s="33">
        <v>17</v>
      </c>
      <c r="F653">
        <v>2</v>
      </c>
      <c r="G653" s="10">
        <f>+HLOOKUP(VLOOKUP($B653,$AD$3:$AE$12,2,0),costos_sf!$D$2:$AZ$99,base_mayorista!$A653,0)</f>
        <v>2475413513.361062</v>
      </c>
      <c r="H653" s="10">
        <f>+HLOOKUP(VLOOKUP($B653,$AD$3:$AE$12,2,0),creditos_sf!$D$2:$AY$99,base_mayorista!$A653,0)</f>
        <v>6266195725.3358259</v>
      </c>
      <c r="I653" s="10">
        <f>+HLOOKUP(VLOOKUP($B653,$AD$3:$AE$12,2,0),creditos_sf!$D$103:$AY$200,base_mayorista!$A653,0)</f>
        <v>14762918824.184601</v>
      </c>
      <c r="J653" s="10">
        <f>+HLOOKUP(VLOOKUP($B653,$AD$3:$AE$12,2,0),Costo_fondeo!$D$3:$AY$100,base_mayorista!$A653,0)</f>
        <v>2.1145160359555057</v>
      </c>
      <c r="K653" s="10">
        <f>+HLOOKUP(VLOOKUP($B653,$AD$3:$AE$12,2,0),Costo_provisiones!$D$3:$AY$100,base_mayorista!$A653,0)</f>
        <v>3.0154562766639748</v>
      </c>
      <c r="L653" s="10">
        <f>+HLOOKUP(VLOOKUP($B653,$AD$3:$AE$12,2,0),Morosidad_control!$D$4:$AY$101,base_mayorista!$A653,0)</f>
        <v>2.8836594666373574</v>
      </c>
      <c r="M653" s="10">
        <f ca="1">+OFFSET(Capital_2!$D$2,base_mayorista!A653,0)</f>
        <v>3.5952774480300995</v>
      </c>
      <c r="N653" s="10">
        <f>+HLOOKUP(VLOOKUP($B653,$AD$3:$AE$12,2,0),costo_laboral!$E$2:$AZ$99,base_mayorista!$A653,0)</f>
        <v>4.769248112170458</v>
      </c>
      <c r="O653" s="10">
        <f>+HLOOKUP(VLOOKUP($B653,$AD$3:$AE$12,2,0),Participacion1!$D$4:$M$101,base_mayorista!$A653,0)</f>
        <v>8.8986095308150013</v>
      </c>
      <c r="P653" s="1"/>
      <c r="Q653" s="10"/>
      <c r="R653" s="10"/>
      <c r="S653" s="10"/>
      <c r="T653" s="14"/>
      <c r="U653" s="38"/>
      <c r="V653" s="38"/>
      <c r="W653" s="38"/>
      <c r="X653" s="38"/>
      <c r="Y653" s="38"/>
      <c r="Z653" s="11"/>
      <c r="AB653" s="38"/>
      <c r="AG653" s="35"/>
    </row>
    <row r="654" spans="1:33" ht="16.5" x14ac:dyDescent="0.3">
      <c r="A654">
        <f t="shared" si="10"/>
        <v>71</v>
      </c>
      <c r="B654">
        <v>7</v>
      </c>
      <c r="C654">
        <v>70</v>
      </c>
      <c r="D654" s="3">
        <v>43008</v>
      </c>
      <c r="E654" s="33">
        <v>17</v>
      </c>
      <c r="F654">
        <v>2</v>
      </c>
      <c r="G654" s="10">
        <f>+HLOOKUP(VLOOKUP($B654,$AD$3:$AE$12,2,0),costos_sf!$D$2:$AZ$99,base_mayorista!$A654,0)</f>
        <v>2474599086.5212746</v>
      </c>
      <c r="H654" s="10">
        <f>+HLOOKUP(VLOOKUP($B654,$AD$3:$AE$12,2,0),creditos_sf!$D$2:$AY$99,base_mayorista!$A654,0)</f>
        <v>6358138164.5902824</v>
      </c>
      <c r="I654" s="10">
        <f>+HLOOKUP(VLOOKUP($B654,$AD$3:$AE$12,2,0),creditos_sf!$D$103:$AY$200,base_mayorista!$A654,0)</f>
        <v>14850657192.786098</v>
      </c>
      <c r="J654" s="10">
        <f>+HLOOKUP(VLOOKUP($B654,$AD$3:$AE$12,2,0),Costo_fondeo!$D$3:$AY$100,base_mayorista!$A654,0)</f>
        <v>2.1234344779030705</v>
      </c>
      <c r="K654" s="10">
        <f>+HLOOKUP(VLOOKUP($B654,$AD$3:$AE$12,2,0),Costo_provisiones!$D$3:$AY$100,base_mayorista!$A654,0)</f>
        <v>3.0816871035579663</v>
      </c>
      <c r="L654" s="10">
        <f>+HLOOKUP(VLOOKUP($B654,$AD$3:$AE$12,2,0),Morosidad_control!$D$4:$AY$101,base_mayorista!$A654,0)</f>
        <v>2.8354365441782492</v>
      </c>
      <c r="M654" s="10">
        <f ca="1">+OFFSET(Capital_2!$D$2,base_mayorista!A654,0)</f>
        <v>3.5939139218894542</v>
      </c>
      <c r="N654" s="10">
        <f>+HLOOKUP(VLOOKUP($B654,$AD$3:$AE$12,2,0),costo_laboral!$E$2:$AZ$99,base_mayorista!$A654,0)</f>
        <v>4.7173933227213807</v>
      </c>
      <c r="O654" s="10">
        <f>+HLOOKUP(VLOOKUP($B654,$AD$3:$AE$12,2,0),Participacion1!$D$4:$M$101,base_mayorista!$A654,0)</f>
        <v>9.0368825232851577</v>
      </c>
      <c r="P654" s="1"/>
      <c r="Q654" s="10"/>
      <c r="R654" s="10"/>
      <c r="S654" s="10"/>
      <c r="T654" s="14"/>
      <c r="U654" s="38"/>
      <c r="V654" s="38"/>
      <c r="W654" s="38"/>
      <c r="X654" s="38"/>
      <c r="Y654" s="38"/>
      <c r="Z654" s="11"/>
      <c r="AB654" s="38"/>
      <c r="AG654" s="35"/>
    </row>
    <row r="655" spans="1:33" ht="16.5" x14ac:dyDescent="0.3">
      <c r="A655">
        <f t="shared" si="10"/>
        <v>72</v>
      </c>
      <c r="B655">
        <v>7</v>
      </c>
      <c r="C655">
        <v>71</v>
      </c>
      <c r="D655" s="3">
        <v>43039</v>
      </c>
      <c r="E655" s="33">
        <v>17</v>
      </c>
      <c r="F655">
        <v>2</v>
      </c>
      <c r="G655" s="10">
        <f>+HLOOKUP(VLOOKUP($B655,$AD$3:$AE$12,2,0),costos_sf!$D$2:$AZ$99,base_mayorista!$A655,0)</f>
        <v>2492053244.8877378</v>
      </c>
      <c r="H655" s="10">
        <f>+HLOOKUP(VLOOKUP($B655,$AD$3:$AE$12,2,0),creditos_sf!$D$2:$AY$99,base_mayorista!$A655,0)</f>
        <v>6468808831.9519911</v>
      </c>
      <c r="I655" s="10">
        <f>+HLOOKUP(VLOOKUP($B655,$AD$3:$AE$12,2,0),creditos_sf!$D$103:$AY$200,base_mayorista!$A655,0)</f>
        <v>15084356566.340801</v>
      </c>
      <c r="J655" s="10">
        <f>+HLOOKUP(VLOOKUP($B655,$AD$3:$AE$12,2,0),Costo_fondeo!$D$3:$AY$100,base_mayorista!$A655,0)</f>
        <v>2.1192927816074745</v>
      </c>
      <c r="K655" s="10">
        <f>+HLOOKUP(VLOOKUP($B655,$AD$3:$AE$12,2,0),Costo_provisiones!$D$3:$AY$100,base_mayorista!$A655,0)</f>
        <v>3.0529885706392199</v>
      </c>
      <c r="L655" s="10">
        <f>+HLOOKUP(VLOOKUP($B655,$AD$3:$AE$12,2,0),Morosidad_control!$D$4:$AY$101,base_mayorista!$A655,0)</f>
        <v>2.9776735268026191</v>
      </c>
      <c r="M655" s="10">
        <f ca="1">+OFFSET(Capital_2!$D$2,base_mayorista!A655,0)</f>
        <v>3.6057998149039663</v>
      </c>
      <c r="N655" s="10">
        <f>+HLOOKUP(VLOOKUP($B655,$AD$3:$AE$12,2,0),costo_laboral!$E$2:$AZ$99,base_mayorista!$A655,0)</f>
        <v>4.6542712781526969</v>
      </c>
      <c r="O655" s="10">
        <f>+HLOOKUP(VLOOKUP($B655,$AD$3:$AE$12,2,0),Participacion1!$D$4:$M$101,base_mayorista!$A655,0)</f>
        <v>9.1405342981621018</v>
      </c>
      <c r="P655" s="1"/>
      <c r="Q655" s="10"/>
      <c r="R655" s="10"/>
      <c r="S655" s="10"/>
      <c r="T655" s="14"/>
      <c r="U655" s="38"/>
      <c r="V655" s="38"/>
      <c r="W655" s="38"/>
      <c r="X655" s="38"/>
      <c r="Y655" s="38"/>
      <c r="Z655" s="11"/>
      <c r="AB655" s="38"/>
      <c r="AG655" s="35"/>
    </row>
    <row r="656" spans="1:33" ht="16.5" x14ac:dyDescent="0.3">
      <c r="A656">
        <f t="shared" si="10"/>
        <v>73</v>
      </c>
      <c r="B656">
        <v>7</v>
      </c>
      <c r="C656">
        <v>72</v>
      </c>
      <c r="D656" s="3">
        <v>43069</v>
      </c>
      <c r="E656" s="33">
        <v>17</v>
      </c>
      <c r="F656">
        <v>2</v>
      </c>
      <c r="G656" s="10">
        <f>+HLOOKUP(VLOOKUP($B656,$AD$3:$AE$12,2,0),costos_sf!$D$2:$AZ$99,base_mayorista!$A656,0)</f>
        <v>2511284197.2065449</v>
      </c>
      <c r="H656" s="10">
        <f>+HLOOKUP(VLOOKUP($B656,$AD$3:$AE$12,2,0),creditos_sf!$D$2:$AY$99,base_mayorista!$A656,0)</f>
        <v>6460729426.2574148</v>
      </c>
      <c r="I656" s="10">
        <f>+HLOOKUP(VLOOKUP($B656,$AD$3:$AE$12,2,0),creditos_sf!$D$103:$AY$200,base_mayorista!$A656,0)</f>
        <v>15121948294.540602</v>
      </c>
      <c r="J656" s="10">
        <f>+HLOOKUP(VLOOKUP($B656,$AD$3:$AE$12,2,0),Costo_fondeo!$D$3:$AY$100,base_mayorista!$A656,0)</f>
        <v>2.1264224169938508</v>
      </c>
      <c r="K656" s="10">
        <f>+HLOOKUP(VLOOKUP($B656,$AD$3:$AE$12,2,0),Costo_provisiones!$D$3:$AY$100,base_mayorista!$A656,0)</f>
        <v>3.0618244756061648</v>
      </c>
      <c r="L656" s="10">
        <f>+HLOOKUP(VLOOKUP($B656,$AD$3:$AE$12,2,0),Morosidad_control!$D$4:$AY$101,base_mayorista!$A656,0)</f>
        <v>3.042610885148834</v>
      </c>
      <c r="M656" s="10">
        <f ca="1">+OFFSET(Capital_2!$D$2,base_mayorista!A656,0)</f>
        <v>3.6120620419568428</v>
      </c>
      <c r="N656" s="10">
        <f>+HLOOKUP(VLOOKUP($B656,$AD$3:$AE$12,2,0),costo_laboral!$E$2:$AZ$99,base_mayorista!$A656,0)</f>
        <v>4.6339188413535837</v>
      </c>
      <c r="O656" s="10">
        <f>+HLOOKUP(VLOOKUP($B656,$AD$3:$AE$12,2,0),Participacion1!$D$4:$M$101,base_mayorista!$A656,0)</f>
        <v>8.9171773949250621</v>
      </c>
      <c r="P656" s="1"/>
      <c r="Q656" s="10"/>
      <c r="R656" s="10"/>
      <c r="S656" s="10"/>
      <c r="T656" s="14"/>
      <c r="U656" s="38"/>
      <c r="V656" s="38"/>
      <c r="W656" s="38"/>
      <c r="X656" s="38"/>
      <c r="Y656" s="38"/>
      <c r="Z656" s="11"/>
      <c r="AB656" s="38"/>
      <c r="AG656" s="35"/>
    </row>
    <row r="657" spans="1:33" ht="16.5" x14ac:dyDescent="0.3">
      <c r="A657">
        <f t="shared" si="10"/>
        <v>74</v>
      </c>
      <c r="B657">
        <v>7</v>
      </c>
      <c r="C657">
        <v>73</v>
      </c>
      <c r="D657" s="3">
        <v>43100</v>
      </c>
      <c r="E657" s="33">
        <v>17</v>
      </c>
      <c r="F657">
        <v>2</v>
      </c>
      <c r="G657" s="10">
        <f>+HLOOKUP(VLOOKUP($B657,$AD$3:$AE$12,2,0),costos_sf!$D$2:$AZ$99,base_mayorista!$A657,0)</f>
        <v>2507528369.6207776</v>
      </c>
      <c r="H657" s="10">
        <f>+HLOOKUP(VLOOKUP($B657,$AD$3:$AE$12,2,0),creditos_sf!$D$2:$AY$99,base_mayorista!$A657,0)</f>
        <v>6540913553.0850048</v>
      </c>
      <c r="I657" s="10">
        <f>+HLOOKUP(VLOOKUP($B657,$AD$3:$AE$12,2,0),creditos_sf!$D$103:$AY$200,base_mayorista!$A657,0)</f>
        <v>15214810349.446001</v>
      </c>
      <c r="J657" s="10">
        <f>+HLOOKUP(VLOOKUP($B657,$AD$3:$AE$12,2,0),Costo_fondeo!$D$3:$AY$100,base_mayorista!$A657,0)</f>
        <v>2.1243441403393657</v>
      </c>
      <c r="K657" s="10">
        <f>+HLOOKUP(VLOOKUP($B657,$AD$3:$AE$12,2,0),Costo_provisiones!$D$3:$AY$100,base_mayorista!$A657,0)</f>
        <v>3.0156218960132666</v>
      </c>
      <c r="L657" s="10">
        <f>+HLOOKUP(VLOOKUP($B657,$AD$3:$AE$12,2,0),Morosidad_control!$D$4:$AY$101,base_mayorista!$A657,0)</f>
        <v>2.850644038804814</v>
      </c>
      <c r="M657" s="10">
        <f ca="1">+OFFSET(Capital_2!$D$2,base_mayorista!A657,0)</f>
        <v>3.5930762546706192</v>
      </c>
      <c r="N657" s="10">
        <f>+HLOOKUP(VLOOKUP($B657,$AD$3:$AE$12,2,0),costo_laboral!$E$2:$AZ$99,base_mayorista!$A657,0)</f>
        <v>4.5903050705253454</v>
      </c>
      <c r="O657" s="10">
        <f>+HLOOKUP(VLOOKUP($B657,$AD$3:$AE$12,2,0),Participacion1!$D$4:$M$101,base_mayorista!$A657,0)</f>
        <v>8.9946998963375666</v>
      </c>
      <c r="P657" s="1"/>
      <c r="Q657" s="10"/>
      <c r="R657" s="10"/>
      <c r="S657" s="10"/>
      <c r="T657" s="14"/>
      <c r="U657" s="38"/>
      <c r="V657" s="38"/>
      <c r="W657" s="38"/>
      <c r="X657" s="38"/>
      <c r="Y657" s="38"/>
      <c r="Z657" s="11"/>
      <c r="AB657" s="38"/>
      <c r="AG657" s="35"/>
    </row>
    <row r="658" spans="1:33" ht="16.5" x14ac:dyDescent="0.3">
      <c r="A658">
        <f t="shared" si="10"/>
        <v>75</v>
      </c>
      <c r="B658">
        <v>7</v>
      </c>
      <c r="C658">
        <v>74</v>
      </c>
      <c r="D658" s="3">
        <v>43131</v>
      </c>
      <c r="E658" s="33">
        <v>18</v>
      </c>
      <c r="F658">
        <v>2</v>
      </c>
      <c r="G658" s="10">
        <f>+HLOOKUP(VLOOKUP($B658,$AD$3:$AE$12,2,0),costos_sf!$D$2:$AZ$99,base_mayorista!$A658,0)</f>
        <v>2557970453.4210734</v>
      </c>
      <c r="H658" s="10">
        <f>+HLOOKUP(VLOOKUP($B658,$AD$3:$AE$12,2,0),creditos_sf!$D$2:$AY$99,base_mayorista!$A658,0)</f>
        <v>6581841884.1274071</v>
      </c>
      <c r="I658" s="10">
        <f>+HLOOKUP(VLOOKUP($B658,$AD$3:$AE$12,2,0),creditos_sf!$D$103:$AY$200,base_mayorista!$A658,0)</f>
        <v>15502746644.241699</v>
      </c>
      <c r="J658" s="10">
        <f>+HLOOKUP(VLOOKUP($B658,$AD$3:$AE$12,2,0),Costo_fondeo!$D$3:$AY$100,base_mayorista!$A658,0)</f>
        <v>2.1229485391862726</v>
      </c>
      <c r="K658" s="10">
        <f>+HLOOKUP(VLOOKUP($B658,$AD$3:$AE$12,2,0),Costo_provisiones!$D$3:$AY$100,base_mayorista!$A658,0)</f>
        <v>3.3257270353425774</v>
      </c>
      <c r="L658" s="10">
        <f>+HLOOKUP(VLOOKUP($B658,$AD$3:$AE$12,2,0),Morosidad_control!$D$4:$AY$101,base_mayorista!$A658,0)</f>
        <v>2.8992490342581227</v>
      </c>
      <c r="M658" s="10">
        <f ca="1">+OFFSET(Capital_2!$D$2,base_mayorista!A658,0)</f>
        <v>3.5815867697690567</v>
      </c>
      <c r="N658" s="10">
        <f>+HLOOKUP(VLOOKUP($B658,$AD$3:$AE$12,2,0),costo_laboral!$E$2:$AZ$99,base_mayorista!$A658,0)</f>
        <v>4.5547859909928761</v>
      </c>
      <c r="O658" s="10">
        <f>+HLOOKUP(VLOOKUP($B658,$AD$3:$AE$12,2,0),Participacion1!$D$4:$M$101,base_mayorista!$A658,0)</f>
        <v>8.9804245483493705</v>
      </c>
      <c r="P658" s="1"/>
      <c r="Q658" s="10"/>
      <c r="R658" s="10"/>
      <c r="S658" s="10"/>
      <c r="T658" s="14"/>
      <c r="U658" s="38"/>
      <c r="V658" s="38"/>
      <c r="W658" s="38"/>
      <c r="X658" s="38"/>
      <c r="Y658" s="38"/>
      <c r="Z658" s="11"/>
      <c r="AB658" s="38"/>
      <c r="AG658" s="35"/>
    </row>
    <row r="659" spans="1:33" ht="16.5" x14ac:dyDescent="0.3">
      <c r="A659">
        <f t="shared" si="10"/>
        <v>76</v>
      </c>
      <c r="B659">
        <v>7</v>
      </c>
      <c r="C659">
        <v>75</v>
      </c>
      <c r="D659" s="3">
        <v>43159</v>
      </c>
      <c r="E659" s="33">
        <v>18</v>
      </c>
      <c r="F659">
        <v>2</v>
      </c>
      <c r="G659" s="10">
        <f>+HLOOKUP(VLOOKUP($B659,$AD$3:$AE$12,2,0),costos_sf!$D$2:$AZ$99,base_mayorista!$A659,0)</f>
        <v>2549680731.3927984</v>
      </c>
      <c r="H659" s="10">
        <f>+HLOOKUP(VLOOKUP($B659,$AD$3:$AE$12,2,0),creditos_sf!$D$2:$AY$99,base_mayorista!$A659,0)</f>
        <v>6852105271.7064877</v>
      </c>
      <c r="I659" s="10">
        <f>+HLOOKUP(VLOOKUP($B659,$AD$3:$AE$12,2,0),creditos_sf!$D$103:$AY$200,base_mayorista!$A659,0)</f>
        <v>15171004594.386</v>
      </c>
      <c r="J659" s="10">
        <f>+HLOOKUP(VLOOKUP($B659,$AD$3:$AE$12,2,0),Costo_fondeo!$D$3:$AY$100,base_mayorista!$A659,0)</f>
        <v>2.114381792806511</v>
      </c>
      <c r="K659" s="10">
        <f>+HLOOKUP(VLOOKUP($B659,$AD$3:$AE$12,2,0),Costo_provisiones!$D$3:$AY$100,base_mayorista!$A659,0)</f>
        <v>3.2817076950654078</v>
      </c>
      <c r="L659" s="10">
        <f>+HLOOKUP(VLOOKUP($B659,$AD$3:$AE$12,2,0),Morosidad_control!$D$4:$AY$101,base_mayorista!$A659,0)</f>
        <v>2.9422552437845804</v>
      </c>
      <c r="M659" s="10">
        <f ca="1">+OFFSET(Capital_2!$D$2,base_mayorista!A659,0)</f>
        <v>3.5677590569055382</v>
      </c>
      <c r="N659" s="10">
        <f>+HLOOKUP(VLOOKUP($B659,$AD$3:$AE$12,2,0),costo_laboral!$E$2:$AZ$99,base_mayorista!$A659,0)</f>
        <v>4.5649383425141341</v>
      </c>
      <c r="O659" s="10">
        <f>+HLOOKUP(VLOOKUP($B659,$AD$3:$AE$12,2,0),Participacion1!$D$4:$M$101,base_mayorista!$A659,0)</f>
        <v>9.2363104595671164</v>
      </c>
      <c r="P659" s="1"/>
      <c r="Q659" s="10"/>
      <c r="R659" s="10"/>
      <c r="S659" s="10"/>
      <c r="T659" s="14"/>
      <c r="U659" s="38"/>
      <c r="V659" s="38"/>
      <c r="W659" s="38"/>
      <c r="X659" s="38"/>
      <c r="Y659" s="38"/>
      <c r="Z659" s="11"/>
      <c r="AB659" s="38"/>
      <c r="AG659" s="35"/>
    </row>
    <row r="660" spans="1:33" ht="16.5" x14ac:dyDescent="0.3">
      <c r="A660">
        <f t="shared" si="10"/>
        <v>77</v>
      </c>
      <c r="B660">
        <v>7</v>
      </c>
      <c r="C660">
        <v>76</v>
      </c>
      <c r="D660" s="3">
        <v>43190</v>
      </c>
      <c r="E660" s="33">
        <v>18</v>
      </c>
      <c r="F660">
        <v>2</v>
      </c>
      <c r="G660" s="10">
        <f>+HLOOKUP(VLOOKUP($B660,$AD$3:$AE$12,2,0),costos_sf!$D$2:$AZ$99,base_mayorista!$A660,0)</f>
        <v>2530767656.3771014</v>
      </c>
      <c r="H660" s="10">
        <f>+HLOOKUP(VLOOKUP($B660,$AD$3:$AE$12,2,0),creditos_sf!$D$2:$AY$99,base_mayorista!$A660,0)</f>
        <v>6913560249.5945673</v>
      </c>
      <c r="I660" s="10">
        <f>+HLOOKUP(VLOOKUP($B660,$AD$3:$AE$12,2,0),creditos_sf!$D$103:$AY$200,base_mayorista!$A660,0)</f>
        <v>15369881104.366199</v>
      </c>
      <c r="J660" s="10">
        <f>+HLOOKUP(VLOOKUP($B660,$AD$3:$AE$12,2,0),Costo_fondeo!$D$3:$AY$100,base_mayorista!$A660,0)</f>
        <v>2.083968150942765</v>
      </c>
      <c r="K660" s="10">
        <f>+HLOOKUP(VLOOKUP($B660,$AD$3:$AE$12,2,0),Costo_provisiones!$D$3:$AY$100,base_mayorista!$A660,0)</f>
        <v>3.2369264808256357</v>
      </c>
      <c r="L660" s="10">
        <f>+HLOOKUP(VLOOKUP($B660,$AD$3:$AE$12,2,0),Morosidad_control!$D$4:$AY$101,base_mayorista!$A660,0)</f>
        <v>2.7405017187417835</v>
      </c>
      <c r="M660" s="10">
        <f ca="1">+OFFSET(Capital_2!$D$2,base_mayorista!A660,0)</f>
        <v>3.5535594036254383</v>
      </c>
      <c r="N660" s="10">
        <f>+HLOOKUP(VLOOKUP($B660,$AD$3:$AE$12,2,0),costo_laboral!$E$2:$AZ$99,base_mayorista!$A660,0)</f>
        <v>4.5001918827433398</v>
      </c>
      <c r="O660" s="10">
        <f>+HLOOKUP(VLOOKUP($B660,$AD$3:$AE$12,2,0),Participacion1!$D$4:$M$101,base_mayorista!$A660,0)</f>
        <v>9.3052327431082738</v>
      </c>
      <c r="P660" s="1"/>
      <c r="Q660" s="10"/>
      <c r="R660" s="10"/>
      <c r="S660" s="10"/>
      <c r="T660" s="14"/>
      <c r="U660" s="38"/>
      <c r="V660" s="38"/>
      <c r="W660" s="38"/>
      <c r="X660" s="38"/>
      <c r="Y660" s="38"/>
      <c r="Z660" s="11"/>
      <c r="AB660" s="38"/>
      <c r="AG660" s="35"/>
    </row>
    <row r="661" spans="1:33" ht="16.5" x14ac:dyDescent="0.3">
      <c r="A661">
        <f t="shared" si="10"/>
        <v>78</v>
      </c>
      <c r="B661">
        <v>7</v>
      </c>
      <c r="C661">
        <v>77</v>
      </c>
      <c r="D661" s="3">
        <v>43220</v>
      </c>
      <c r="E661" s="33">
        <v>18</v>
      </c>
      <c r="F661">
        <v>2</v>
      </c>
      <c r="G661" s="10">
        <f>+HLOOKUP(VLOOKUP($B661,$AD$3:$AE$12,2,0),costos_sf!$D$2:$AZ$99,base_mayorista!$A661,0)</f>
        <v>2536040716.6434264</v>
      </c>
      <c r="H661" s="10">
        <f>+HLOOKUP(VLOOKUP($B661,$AD$3:$AE$12,2,0),creditos_sf!$D$2:$AY$99,base_mayorista!$A661,0)</f>
        <v>7171694956.2012968</v>
      </c>
      <c r="I661" s="10">
        <f>+HLOOKUP(VLOOKUP($B661,$AD$3:$AE$12,2,0),creditos_sf!$D$103:$AY$200,base_mayorista!$A661,0)</f>
        <v>15750695864.8451</v>
      </c>
      <c r="J661" s="10">
        <f>+HLOOKUP(VLOOKUP($B661,$AD$3:$AE$12,2,0),Costo_fondeo!$D$3:$AY$100,base_mayorista!$A661,0)</f>
        <v>2.0673719847374716</v>
      </c>
      <c r="K661" s="10">
        <f>+HLOOKUP(VLOOKUP($B661,$AD$3:$AE$12,2,0),Costo_provisiones!$D$3:$AY$100,base_mayorista!$A661,0)</f>
        <v>3.1796954692020352</v>
      </c>
      <c r="L661" s="10">
        <f>+HLOOKUP(VLOOKUP($B661,$AD$3:$AE$12,2,0),Morosidad_control!$D$4:$AY$101,base_mayorista!$A661,0)</f>
        <v>2.7189142641689616</v>
      </c>
      <c r="M661" s="10">
        <f ca="1">+OFFSET(Capital_2!$D$2,base_mayorista!A661,0)</f>
        <v>3.5277001527594574</v>
      </c>
      <c r="N661" s="10">
        <f>+HLOOKUP(VLOOKUP($B661,$AD$3:$AE$12,2,0),costo_laboral!$E$2:$AZ$99,base_mayorista!$A661,0)</f>
        <v>4.4064067392259831</v>
      </c>
      <c r="O661" s="10">
        <f>+HLOOKUP(VLOOKUP($B661,$AD$3:$AE$12,2,0),Participacion1!$D$4:$M$101,base_mayorista!$A661,0)</f>
        <v>9.4699023771679691</v>
      </c>
      <c r="P661" s="1"/>
      <c r="Q661" s="10"/>
      <c r="R661" s="10"/>
      <c r="S661" s="10"/>
      <c r="T661" s="14"/>
      <c r="U661" s="38"/>
      <c r="V661" s="38"/>
      <c r="W661" s="38"/>
      <c r="X661" s="38"/>
      <c r="Y661" s="38"/>
      <c r="Z661" s="11"/>
      <c r="AB661" s="38"/>
      <c r="AG661" s="35"/>
    </row>
    <row r="662" spans="1:33" ht="16.5" x14ac:dyDescent="0.3">
      <c r="A662">
        <f t="shared" si="10"/>
        <v>79</v>
      </c>
      <c r="B662">
        <v>7</v>
      </c>
      <c r="C662">
        <v>78</v>
      </c>
      <c r="D662" s="3">
        <v>43251</v>
      </c>
      <c r="E662" s="33">
        <v>18</v>
      </c>
      <c r="F662">
        <v>2</v>
      </c>
      <c r="G662" s="10">
        <f>+HLOOKUP(VLOOKUP($B662,$AD$3:$AE$12,2,0),costos_sf!$D$2:$AZ$99,base_mayorista!$A662,0)</f>
        <v>2509377034.906219</v>
      </c>
      <c r="H662" s="10">
        <f>+HLOOKUP(VLOOKUP($B662,$AD$3:$AE$12,2,0),creditos_sf!$D$2:$AY$99,base_mayorista!$A662,0)</f>
        <v>7408789225.8691702</v>
      </c>
      <c r="I662" s="10">
        <f>+HLOOKUP(VLOOKUP($B662,$AD$3:$AE$12,2,0),creditos_sf!$D$103:$AY$200,base_mayorista!$A662,0)</f>
        <v>15916107229.5909</v>
      </c>
      <c r="J662" s="10">
        <f>+HLOOKUP(VLOOKUP($B662,$AD$3:$AE$12,2,0),Costo_fondeo!$D$3:$AY$100,base_mayorista!$A662,0)</f>
        <v>2.0513651473032728</v>
      </c>
      <c r="K662" s="10">
        <f>+HLOOKUP(VLOOKUP($B662,$AD$3:$AE$12,2,0),Costo_provisiones!$D$3:$AY$100,base_mayorista!$A662,0)</f>
        <v>3.059271155678847</v>
      </c>
      <c r="L662" s="10">
        <f>+HLOOKUP(VLOOKUP($B662,$AD$3:$AE$12,2,0),Morosidad_control!$D$4:$AY$101,base_mayorista!$A662,0)</f>
        <v>2.715618628568452</v>
      </c>
      <c r="M662" s="10">
        <f ca="1">+OFFSET(Capital_2!$D$2,base_mayorista!A662,0)</f>
        <v>3.5069368282381337</v>
      </c>
      <c r="N662" s="10">
        <f>+HLOOKUP(VLOOKUP($B662,$AD$3:$AE$12,2,0),costo_laboral!$E$2:$AZ$99,base_mayorista!$A662,0)</f>
        <v>4.3350688949920126</v>
      </c>
      <c r="O662" s="10">
        <f>+HLOOKUP(VLOOKUP($B662,$AD$3:$AE$12,2,0),Participacion1!$D$4:$M$101,base_mayorista!$A662,0)</f>
        <v>9.6338551538705239</v>
      </c>
      <c r="P662" s="1"/>
      <c r="Q662" s="10"/>
      <c r="R662" s="10"/>
      <c r="S662" s="10"/>
      <c r="T662" s="14"/>
      <c r="U662" s="38"/>
      <c r="V662" s="38"/>
      <c r="W662" s="38"/>
      <c r="X662" s="38"/>
      <c r="Y662" s="38"/>
      <c r="Z662" s="11"/>
      <c r="AB662" s="38"/>
      <c r="AG662" s="35"/>
    </row>
    <row r="663" spans="1:33" ht="16.5" x14ac:dyDescent="0.3">
      <c r="A663">
        <f t="shared" si="10"/>
        <v>80</v>
      </c>
      <c r="B663">
        <v>7</v>
      </c>
      <c r="C663">
        <v>79</v>
      </c>
      <c r="D663" s="3">
        <v>43281</v>
      </c>
      <c r="E663" s="33">
        <v>18</v>
      </c>
      <c r="F663">
        <v>2</v>
      </c>
      <c r="G663" s="10">
        <f>+HLOOKUP(VLOOKUP($B663,$AD$3:$AE$12,2,0),costos_sf!$D$2:$AZ$99,base_mayorista!$A663,0)</f>
        <v>2466054807.5703425</v>
      </c>
      <c r="H663" s="10">
        <f>+HLOOKUP(VLOOKUP($B663,$AD$3:$AE$12,2,0),creditos_sf!$D$2:$AY$99,base_mayorista!$A663,0)</f>
        <v>7339549487.5341263</v>
      </c>
      <c r="I663" s="10">
        <f>+HLOOKUP(VLOOKUP($B663,$AD$3:$AE$12,2,0),creditos_sf!$D$103:$AY$200,base_mayorista!$A663,0)</f>
        <v>16061142437.8659</v>
      </c>
      <c r="J663" s="10">
        <f>+HLOOKUP(VLOOKUP($B663,$AD$3:$AE$12,2,0),Costo_fondeo!$D$3:$AY$100,base_mayorista!$A663,0)</f>
        <v>2.0359353001998293</v>
      </c>
      <c r="K663" s="10">
        <f>+HLOOKUP(VLOOKUP($B663,$AD$3:$AE$12,2,0),Costo_provisiones!$D$3:$AY$100,base_mayorista!$A663,0)</f>
        <v>3.0022032730209252</v>
      </c>
      <c r="L663" s="10">
        <f>+HLOOKUP(VLOOKUP($B663,$AD$3:$AE$12,2,0),Morosidad_control!$D$4:$AY$101,base_mayorista!$A663,0)</f>
        <v>2.7192635645050278</v>
      </c>
      <c r="M663" s="10">
        <f ca="1">+OFFSET(Capital_2!$D$2,base_mayorista!A663,0)</f>
        <v>3.4861804073665166</v>
      </c>
      <c r="N663" s="10">
        <f>+HLOOKUP(VLOOKUP($B663,$AD$3:$AE$12,2,0),costo_laboral!$E$2:$AZ$99,base_mayorista!$A663,0)</f>
        <v>4.1939701333677917</v>
      </c>
      <c r="O663" s="10">
        <f>+HLOOKUP(VLOOKUP($B663,$AD$3:$AE$12,2,0),Participacion1!$D$4:$M$101,base_mayorista!$A663,0)</f>
        <v>9.6698055420705415</v>
      </c>
      <c r="P663" s="1"/>
      <c r="Q663" s="10"/>
      <c r="R663" s="10"/>
      <c r="S663" s="10"/>
      <c r="T663" s="14"/>
      <c r="U663" s="38"/>
      <c r="V663" s="38"/>
      <c r="W663" s="38"/>
      <c r="X663" s="38"/>
      <c r="Y663" s="38"/>
      <c r="Z663" s="11"/>
      <c r="AB663" s="38"/>
      <c r="AG663" s="35"/>
    </row>
    <row r="664" spans="1:33" ht="16.5" x14ac:dyDescent="0.3">
      <c r="A664">
        <f t="shared" si="10"/>
        <v>81</v>
      </c>
      <c r="B664">
        <v>7</v>
      </c>
      <c r="C664">
        <v>80</v>
      </c>
      <c r="D664" s="3">
        <v>43312</v>
      </c>
      <c r="E664" s="33">
        <v>18</v>
      </c>
      <c r="F664">
        <v>2</v>
      </c>
      <c r="G664" s="10">
        <f>+HLOOKUP(VLOOKUP($B664,$AD$3:$AE$12,2,0),costos_sf!$D$2:$AZ$99,base_mayorista!$A664,0)</f>
        <v>2462352982.5027533</v>
      </c>
      <c r="H664" s="10">
        <f>+HLOOKUP(VLOOKUP($B664,$AD$3:$AE$12,2,0),creditos_sf!$D$2:$AY$99,base_mayorista!$A664,0)</f>
        <v>7386428915.0197144</v>
      </c>
      <c r="I664" s="10">
        <f>+HLOOKUP(VLOOKUP($B664,$AD$3:$AE$12,2,0),creditos_sf!$D$103:$AY$200,base_mayorista!$A664,0)</f>
        <v>16073237199.056299</v>
      </c>
      <c r="J664" s="10">
        <f>+HLOOKUP(VLOOKUP($B664,$AD$3:$AE$12,2,0),Costo_fondeo!$D$3:$AY$100,base_mayorista!$A664,0)</f>
        <v>2.0341929454042185</v>
      </c>
      <c r="K664" s="10">
        <f>+HLOOKUP(VLOOKUP($B664,$AD$3:$AE$12,2,0),Costo_provisiones!$D$3:$AY$100,base_mayorista!$A664,0)</f>
        <v>2.9373505711219767</v>
      </c>
      <c r="L664" s="10">
        <f>+HLOOKUP(VLOOKUP($B664,$AD$3:$AE$12,2,0),Morosidad_control!$D$4:$AY$101,base_mayorista!$A664,0)</f>
        <v>2.7032868433619561</v>
      </c>
      <c r="M664" s="10">
        <f ca="1">+OFFSET(Capital_2!$D$2,base_mayorista!A664,0)</f>
        <v>3.4635993253239059</v>
      </c>
      <c r="N664" s="10">
        <f>+HLOOKUP(VLOOKUP($B664,$AD$3:$AE$12,2,0),costo_laboral!$E$2:$AZ$99,base_mayorista!$A664,0)</f>
        <v>4.2169839778218181</v>
      </c>
      <c r="O664" s="10">
        <f>+HLOOKUP(VLOOKUP($B664,$AD$3:$AE$12,2,0),Participacion1!$D$4:$M$101,base_mayorista!$A664,0)</f>
        <v>9.6695626570820732</v>
      </c>
      <c r="P664" s="1"/>
      <c r="Q664" s="10"/>
      <c r="R664" s="10"/>
      <c r="S664" s="10"/>
      <c r="T664" s="14"/>
      <c r="U664" s="38"/>
      <c r="V664" s="38"/>
      <c r="W664" s="38"/>
      <c r="X664" s="38"/>
      <c r="Y664" s="38"/>
      <c r="Z664" s="11"/>
      <c r="AB664" s="38"/>
      <c r="AG664" s="35"/>
    </row>
    <row r="665" spans="1:33" ht="16.5" x14ac:dyDescent="0.3">
      <c r="A665">
        <f t="shared" si="10"/>
        <v>82</v>
      </c>
      <c r="B665">
        <v>7</v>
      </c>
      <c r="C665">
        <v>81</v>
      </c>
      <c r="D665" s="3">
        <v>43343</v>
      </c>
      <c r="E665" s="33">
        <v>18</v>
      </c>
      <c r="F665">
        <v>2</v>
      </c>
      <c r="G665" s="10">
        <f>+HLOOKUP(VLOOKUP($B665,$AD$3:$AE$12,2,0),costos_sf!$D$2:$AZ$99,base_mayorista!$A665,0)</f>
        <v>2451214665.3929753</v>
      </c>
      <c r="H665" s="10">
        <f>+HLOOKUP(VLOOKUP($B665,$AD$3:$AE$12,2,0),creditos_sf!$D$2:$AY$99,base_mayorista!$A665,0)</f>
        <v>7374541255.1336689</v>
      </c>
      <c r="I665" s="10">
        <f>+HLOOKUP(VLOOKUP($B665,$AD$3:$AE$12,2,0),creditos_sf!$D$103:$AY$200,base_mayorista!$A665,0)</f>
        <v>16165085928.5842</v>
      </c>
      <c r="J665" s="10">
        <f>+HLOOKUP(VLOOKUP($B665,$AD$3:$AE$12,2,0),Costo_fondeo!$D$3:$AY$100,base_mayorista!$A665,0)</f>
        <v>2.0281240699703029</v>
      </c>
      <c r="K665" s="10">
        <f>+HLOOKUP(VLOOKUP($B665,$AD$3:$AE$12,2,0),Costo_provisiones!$D$3:$AY$100,base_mayorista!$A665,0)</f>
        <v>2.8746876830757948</v>
      </c>
      <c r="L665" s="10">
        <f>+HLOOKUP(VLOOKUP($B665,$AD$3:$AE$12,2,0),Morosidad_control!$D$4:$AY$101,base_mayorista!$A665,0)</f>
        <v>2.6911598055384469</v>
      </c>
      <c r="M665" s="10">
        <f ca="1">+OFFSET(Capital_2!$D$2,base_mayorista!A665,0)</f>
        <v>3.442349118867654</v>
      </c>
      <c r="N665" s="10">
        <f>+HLOOKUP(VLOOKUP($B665,$AD$3:$AE$12,2,0),costo_laboral!$E$2:$AZ$99,base_mayorista!$A665,0)</f>
        <v>4.2030139348832156</v>
      </c>
      <c r="O665" s="10">
        <f>+HLOOKUP(VLOOKUP($B665,$AD$3:$AE$12,2,0),Participacion1!$D$4:$M$101,base_mayorista!$A665,0)</f>
        <v>9.6186982790105784</v>
      </c>
      <c r="P665" s="1"/>
      <c r="Q665" s="10"/>
      <c r="R665" s="10"/>
      <c r="S665" s="10"/>
      <c r="T665" s="14"/>
      <c r="U665" s="38"/>
      <c r="V665" s="38"/>
      <c r="W665" s="38"/>
      <c r="X665" s="38"/>
      <c r="Y665" s="38"/>
      <c r="Z665" s="11"/>
      <c r="AB665" s="38"/>
      <c r="AG665" s="35"/>
    </row>
    <row r="666" spans="1:33" ht="16.5" x14ac:dyDescent="0.3">
      <c r="A666">
        <f t="shared" si="10"/>
        <v>83</v>
      </c>
      <c r="B666">
        <v>7</v>
      </c>
      <c r="C666">
        <v>82</v>
      </c>
      <c r="D666" s="3">
        <v>43373</v>
      </c>
      <c r="E666" s="33">
        <v>18</v>
      </c>
      <c r="F666">
        <v>2</v>
      </c>
      <c r="G666" s="10">
        <f>+HLOOKUP(VLOOKUP($B666,$AD$3:$AE$12,2,0),costos_sf!$D$2:$AZ$99,base_mayorista!$A666,0)</f>
        <v>2471587062.6155214</v>
      </c>
      <c r="H666" s="10">
        <f>+HLOOKUP(VLOOKUP($B666,$AD$3:$AE$12,2,0),creditos_sf!$D$2:$AY$99,base_mayorista!$A666,0)</f>
        <v>7576857633.3838444</v>
      </c>
      <c r="I666" s="10">
        <f>+HLOOKUP(VLOOKUP($B666,$AD$3:$AE$12,2,0),creditos_sf!$D$103:$AY$200,base_mayorista!$A666,0)</f>
        <v>16419224849.4429</v>
      </c>
      <c r="J666" s="10">
        <f>+HLOOKUP(VLOOKUP($B666,$AD$3:$AE$12,2,0),Costo_fondeo!$D$3:$AY$100,base_mayorista!$A666,0)</f>
        <v>2.0390084969158151</v>
      </c>
      <c r="K666" s="10">
        <f>+HLOOKUP(VLOOKUP($B666,$AD$3:$AE$12,2,0),Costo_provisiones!$D$3:$AY$100,base_mayorista!$A666,0)</f>
        <v>2.7946904632502045</v>
      </c>
      <c r="L666" s="10">
        <f>+HLOOKUP(VLOOKUP($B666,$AD$3:$AE$12,2,0),Morosidad_control!$D$4:$AY$101,base_mayorista!$A666,0)</f>
        <v>2.6153277876354917</v>
      </c>
      <c r="M666" s="10">
        <f ca="1">+OFFSET(Capital_2!$D$2,base_mayorista!A666,0)</f>
        <v>3.430093895939399</v>
      </c>
      <c r="N666" s="10">
        <f>+HLOOKUP(VLOOKUP($B666,$AD$3:$AE$12,2,0),costo_laboral!$E$2:$AZ$99,base_mayorista!$A666,0)</f>
        <v>4.101349394079266</v>
      </c>
      <c r="O666" s="10">
        <f>+HLOOKUP(VLOOKUP($B666,$AD$3:$AE$12,2,0),Participacion1!$D$4:$M$101,base_mayorista!$A666,0)</f>
        <v>9.8530913729833269</v>
      </c>
      <c r="P666" s="1"/>
      <c r="Q666" s="10"/>
      <c r="R666" s="10"/>
      <c r="S666" s="10"/>
      <c r="T666" s="14"/>
      <c r="U666" s="38"/>
      <c r="V666" s="38"/>
      <c r="W666" s="38"/>
      <c r="X666" s="38"/>
      <c r="Y666" s="38"/>
      <c r="Z666" s="11"/>
      <c r="AB666" s="38"/>
      <c r="AG666" s="35"/>
    </row>
    <row r="667" spans="1:33" ht="16.5" x14ac:dyDescent="0.3">
      <c r="A667">
        <f t="shared" si="10"/>
        <v>84</v>
      </c>
      <c r="B667">
        <v>7</v>
      </c>
      <c r="C667">
        <v>83</v>
      </c>
      <c r="D667" s="3">
        <v>43404</v>
      </c>
      <c r="E667" s="33">
        <v>18</v>
      </c>
      <c r="F667">
        <v>2</v>
      </c>
      <c r="G667" s="10">
        <f>+HLOOKUP(VLOOKUP($B667,$AD$3:$AE$12,2,0),costos_sf!$D$2:$AZ$99,base_mayorista!$A667,0)</f>
        <v>2480367906.0309329</v>
      </c>
      <c r="H667" s="10">
        <f>+HLOOKUP(VLOOKUP($B667,$AD$3:$AE$12,2,0),creditos_sf!$D$2:$AY$99,base_mayorista!$A667,0)</f>
        <v>7658159899.1057415</v>
      </c>
      <c r="I667" s="10">
        <f>+HLOOKUP(VLOOKUP($B667,$AD$3:$AE$12,2,0),creditos_sf!$D$103:$AY$200,base_mayorista!$A667,0)</f>
        <v>16526582134.709398</v>
      </c>
      <c r="J667" s="10">
        <f>+HLOOKUP(VLOOKUP($B667,$AD$3:$AE$12,2,0),Costo_fondeo!$D$3:$AY$100,base_mayorista!$A667,0)</f>
        <v>2.0513157083496649</v>
      </c>
      <c r="K667" s="10">
        <f>+HLOOKUP(VLOOKUP($B667,$AD$3:$AE$12,2,0),Costo_provisiones!$D$3:$AY$100,base_mayorista!$A667,0)</f>
        <v>2.7345324246313152</v>
      </c>
      <c r="L667" s="10">
        <f>+HLOOKUP(VLOOKUP($B667,$AD$3:$AE$12,2,0),Morosidad_control!$D$4:$AY$101,base_mayorista!$A667,0)</f>
        <v>2.6659524823901681</v>
      </c>
      <c r="M667" s="10">
        <f ca="1">+OFFSET(Capital_2!$D$2,base_mayorista!A667,0)</f>
        <v>3.4233579602032216</v>
      </c>
      <c r="N667" s="10">
        <f>+HLOOKUP(VLOOKUP($B667,$AD$3:$AE$12,2,0),costo_laboral!$E$2:$AZ$99,base_mayorista!$A667,0)</f>
        <v>4.0626688724979276</v>
      </c>
      <c r="O667" s="10">
        <f>+HLOOKUP(VLOOKUP($B667,$AD$3:$AE$12,2,0),Participacion1!$D$4:$M$101,base_mayorista!$A667,0)</f>
        <v>9.8023083103925046</v>
      </c>
      <c r="P667" s="1"/>
      <c r="Q667" s="10"/>
      <c r="R667" s="10"/>
      <c r="S667" s="10"/>
      <c r="T667" s="14"/>
      <c r="U667" s="38"/>
      <c r="V667" s="38"/>
      <c r="W667" s="38"/>
      <c r="X667" s="38"/>
      <c r="Y667" s="38"/>
      <c r="Z667" s="11"/>
      <c r="AB667" s="38"/>
      <c r="AG667" s="35"/>
    </row>
    <row r="668" spans="1:33" ht="16.5" x14ac:dyDescent="0.3">
      <c r="A668">
        <f t="shared" si="10"/>
        <v>85</v>
      </c>
      <c r="B668">
        <v>7</v>
      </c>
      <c r="C668">
        <v>84</v>
      </c>
      <c r="D668" s="3">
        <v>43434</v>
      </c>
      <c r="E668" s="33">
        <v>18</v>
      </c>
      <c r="F668">
        <v>2</v>
      </c>
      <c r="G668" s="10">
        <f>+HLOOKUP(VLOOKUP($B668,$AD$3:$AE$12,2,0),costos_sf!$D$2:$AZ$99,base_mayorista!$A668,0)</f>
        <v>2496355261.6542211</v>
      </c>
      <c r="H668" s="10">
        <f>+HLOOKUP(VLOOKUP($B668,$AD$3:$AE$12,2,0),creditos_sf!$D$2:$AY$99,base_mayorista!$A668,0)</f>
        <v>7672353208.4534483</v>
      </c>
      <c r="I668" s="10">
        <f>+HLOOKUP(VLOOKUP($B668,$AD$3:$AE$12,2,0),creditos_sf!$D$103:$AY$200,base_mayorista!$A668,0)</f>
        <v>16830648889.584799</v>
      </c>
      <c r="J668" s="10">
        <f>+HLOOKUP(VLOOKUP($B668,$AD$3:$AE$12,2,0),Costo_fondeo!$D$3:$AY$100,base_mayorista!$A668,0)</f>
        <v>2.0553405911806744</v>
      </c>
      <c r="K668" s="10">
        <f>+HLOOKUP(VLOOKUP($B668,$AD$3:$AE$12,2,0),Costo_provisiones!$D$3:$AY$100,base_mayorista!$A668,0)</f>
        <v>2.7017174433002049</v>
      </c>
      <c r="L668" s="10">
        <f>+HLOOKUP(VLOOKUP($B668,$AD$3:$AE$12,2,0),Morosidad_control!$D$4:$AY$101,base_mayorista!$A668,0)</f>
        <v>2.6466747654346929</v>
      </c>
      <c r="M668" s="10">
        <f ca="1">+OFFSET(Capital_2!$D$2,base_mayorista!A668,0)</f>
        <v>3.4154915843908498</v>
      </c>
      <c r="N668" s="10">
        <f>+HLOOKUP(VLOOKUP($B668,$AD$3:$AE$12,2,0),costo_laboral!$E$2:$AZ$99,base_mayorista!$A668,0)</f>
        <v>4.019879554681312</v>
      </c>
      <c r="O668" s="10">
        <f>+HLOOKUP(VLOOKUP($B668,$AD$3:$AE$12,2,0),Participacion1!$D$4:$M$101,base_mayorista!$A668,0)</f>
        <v>9.821574132741782</v>
      </c>
      <c r="P668" s="1"/>
      <c r="Q668" s="10"/>
      <c r="R668" s="10"/>
      <c r="S668" s="10"/>
      <c r="T668" s="14"/>
      <c r="U668" s="38"/>
      <c r="V668" s="38"/>
      <c r="W668" s="38"/>
      <c r="X668" s="38"/>
      <c r="Y668" s="38"/>
      <c r="Z668" s="11"/>
      <c r="AB668" s="38"/>
      <c r="AG668" s="35"/>
    </row>
    <row r="669" spans="1:33" ht="16.5" x14ac:dyDescent="0.3">
      <c r="A669">
        <f t="shared" si="10"/>
        <v>86</v>
      </c>
      <c r="B669">
        <v>7</v>
      </c>
      <c r="C669">
        <v>85</v>
      </c>
      <c r="D669" s="3">
        <v>43465</v>
      </c>
      <c r="E669" s="33">
        <v>18</v>
      </c>
      <c r="F669">
        <v>2</v>
      </c>
      <c r="G669" s="10">
        <f>+HLOOKUP(VLOOKUP($B669,$AD$3:$AE$12,2,0),costos_sf!$D$2:$AZ$99,base_mayorista!$A669,0)</f>
        <v>2507484237.3132253</v>
      </c>
      <c r="H669" s="10">
        <f>+HLOOKUP(VLOOKUP($B669,$AD$3:$AE$12,2,0),creditos_sf!$D$2:$AY$99,base_mayorista!$A669,0)</f>
        <v>7863035178.1656981</v>
      </c>
      <c r="I669" s="10">
        <f>+HLOOKUP(VLOOKUP($B669,$AD$3:$AE$12,2,0),creditos_sf!$D$103:$AY$200,base_mayorista!$A669,0)</f>
        <v>16961482896.538801</v>
      </c>
      <c r="J669" s="10">
        <f>+HLOOKUP(VLOOKUP($B669,$AD$3:$AE$12,2,0),Costo_fondeo!$D$3:$AY$100,base_mayorista!$A669,0)</f>
        <v>2.072003475909856</v>
      </c>
      <c r="K669" s="10">
        <f>+HLOOKUP(VLOOKUP($B669,$AD$3:$AE$12,2,0),Costo_provisiones!$D$3:$AY$100,base_mayorista!$A669,0)</f>
        <v>2.6428759618817108</v>
      </c>
      <c r="L669" s="10">
        <f>+HLOOKUP(VLOOKUP($B669,$AD$3:$AE$12,2,0),Morosidad_control!$D$4:$AY$101,base_mayorista!$A669,0)</f>
        <v>2.6358145273637525</v>
      </c>
      <c r="M669" s="10">
        <f ca="1">+OFFSET(Capital_2!$D$2,base_mayorista!A669,0)</f>
        <v>3.4351377010367652</v>
      </c>
      <c r="N669" s="10">
        <f>+HLOOKUP(VLOOKUP($B669,$AD$3:$AE$12,2,0),costo_laboral!$E$2:$AZ$99,base_mayorista!$A669,0)</f>
        <v>3.9858138654331592</v>
      </c>
      <c r="O669" s="10">
        <f>+HLOOKUP(VLOOKUP($B669,$AD$3:$AE$12,2,0),Participacion1!$D$4:$M$101,base_mayorista!$A669,0)</f>
        <v>9.8571217425205013</v>
      </c>
      <c r="P669" s="1"/>
      <c r="Q669" s="10"/>
      <c r="R669" s="10"/>
      <c r="S669" s="10"/>
      <c r="T669" s="14"/>
      <c r="U669" s="38"/>
      <c r="V669" s="38"/>
      <c r="W669" s="38"/>
      <c r="X669" s="38"/>
      <c r="Y669" s="38"/>
      <c r="Z669" s="11"/>
      <c r="AB669" s="38"/>
      <c r="AG669" s="35"/>
    </row>
    <row r="670" spans="1:33" ht="16.5" x14ac:dyDescent="0.3">
      <c r="A670">
        <f t="shared" si="10"/>
        <v>87</v>
      </c>
      <c r="B670">
        <v>7</v>
      </c>
      <c r="C670">
        <v>86</v>
      </c>
      <c r="D670" s="3">
        <v>43496</v>
      </c>
      <c r="E670" s="33">
        <v>19</v>
      </c>
      <c r="F670">
        <v>2</v>
      </c>
      <c r="G670" s="10">
        <f>+HLOOKUP(VLOOKUP($B670,$AD$3:$AE$12,2,0),costos_sf!$D$2:$AZ$99,base_mayorista!$A670,0)</f>
        <v>2456136886.2470064</v>
      </c>
      <c r="H670" s="10">
        <f>+HLOOKUP(VLOOKUP($B670,$AD$3:$AE$12,2,0),creditos_sf!$D$2:$AY$99,base_mayorista!$A670,0)</f>
        <v>7927218142.9457378</v>
      </c>
      <c r="I670" s="10">
        <f>+HLOOKUP(VLOOKUP($B670,$AD$3:$AE$12,2,0),creditos_sf!$D$103:$AY$200,base_mayorista!$A670,0)</f>
        <v>17305950805.008099</v>
      </c>
      <c r="J670" s="10">
        <f>+HLOOKUP(VLOOKUP($B670,$AD$3:$AE$12,2,0),Costo_fondeo!$D$3:$AY$100,base_mayorista!$A670,0)</f>
        <v>2.1096849778361704</v>
      </c>
      <c r="K670" s="10">
        <f>+HLOOKUP(VLOOKUP($B670,$AD$3:$AE$12,2,0),Costo_provisiones!$D$3:$AY$100,base_mayorista!$A670,0)</f>
        <v>2.2726656757821271</v>
      </c>
      <c r="L670" s="10">
        <f>+HLOOKUP(VLOOKUP($B670,$AD$3:$AE$12,2,0),Morosidad_control!$D$4:$AY$101,base_mayorista!$A670,0)</f>
        <v>2.6464322718184565</v>
      </c>
      <c r="M670" s="10">
        <f ca="1">+OFFSET(Capital_2!$D$2,base_mayorista!A670,0)</f>
        <v>3.144198069372997</v>
      </c>
      <c r="N670" s="10">
        <f>+HLOOKUP(VLOOKUP($B670,$AD$3:$AE$12,2,0),costo_laboral!$E$2:$AZ$99,base_mayorista!$A670,0)</f>
        <v>3.955774906591595</v>
      </c>
      <c r="O670" s="10">
        <f>+HLOOKUP(VLOOKUP($B670,$AD$3:$AE$12,2,0),Participacion1!$D$4:$M$101,base_mayorista!$A670,0)</f>
        <v>10.207477181795111</v>
      </c>
      <c r="P670" s="1"/>
      <c r="Q670" s="10"/>
      <c r="R670" s="10"/>
      <c r="S670" s="10"/>
      <c r="T670" s="14"/>
      <c r="U670" s="38"/>
      <c r="V670" s="38"/>
      <c r="W670" s="38"/>
      <c r="X670" s="38"/>
      <c r="Y670" s="38"/>
      <c r="Z670" s="11"/>
      <c r="AB670" s="38"/>
      <c r="AG670" s="35"/>
    </row>
    <row r="671" spans="1:33" ht="16.5" x14ac:dyDescent="0.3">
      <c r="A671">
        <f t="shared" si="10"/>
        <v>88</v>
      </c>
      <c r="B671">
        <v>7</v>
      </c>
      <c r="C671">
        <v>87</v>
      </c>
      <c r="D671" s="3">
        <v>43524</v>
      </c>
      <c r="E671" s="33">
        <v>19</v>
      </c>
      <c r="F671">
        <v>2</v>
      </c>
      <c r="G671" s="10">
        <f>+HLOOKUP(VLOOKUP($B671,$AD$3:$AE$12,2,0),costos_sf!$D$2:$AZ$99,base_mayorista!$A671,0)</f>
        <v>2478379152.5033536</v>
      </c>
      <c r="H671" s="10">
        <f>+HLOOKUP(VLOOKUP($B671,$AD$3:$AE$12,2,0),creditos_sf!$D$2:$AY$99,base_mayorista!$A671,0)</f>
        <v>8124242935.1283913</v>
      </c>
      <c r="I671" s="10">
        <f>+HLOOKUP(VLOOKUP($B671,$AD$3:$AE$12,2,0),creditos_sf!$D$103:$AY$200,base_mayorista!$A671,0)</f>
        <v>17456789680.005699</v>
      </c>
      <c r="J671" s="10">
        <f>+HLOOKUP(VLOOKUP($B671,$AD$3:$AE$12,2,0),Costo_fondeo!$D$3:$AY$100,base_mayorista!$A671,0)</f>
        <v>2.1335886446517991</v>
      </c>
      <c r="K671" s="10">
        <f>+HLOOKUP(VLOOKUP($B671,$AD$3:$AE$12,2,0),Costo_provisiones!$D$3:$AY$100,base_mayorista!$A671,0)</f>
        <v>2.3062461127836222</v>
      </c>
      <c r="L671" s="10">
        <f>+HLOOKUP(VLOOKUP($B671,$AD$3:$AE$12,2,0),Morosidad_control!$D$4:$AY$101,base_mayorista!$A671,0)</f>
        <v>2.5842242333581784</v>
      </c>
      <c r="M671" s="10">
        <f ca="1">+OFFSET(Capital_2!$D$2,base_mayorista!A671,0)</f>
        <v>3.1750048296191844</v>
      </c>
      <c r="N671" s="10">
        <f>+HLOOKUP(VLOOKUP($B671,$AD$3:$AE$12,2,0),costo_laboral!$E$2:$AZ$99,base_mayorista!$A671,0)</f>
        <v>3.8848800955065164</v>
      </c>
      <c r="O671" s="10">
        <f>+HLOOKUP(VLOOKUP($B671,$AD$3:$AE$12,2,0),Participacion1!$D$4:$M$101,base_mayorista!$A671,0)</f>
        <v>10.640276164950786</v>
      </c>
      <c r="P671" s="1"/>
      <c r="Q671" s="10"/>
      <c r="R671" s="10"/>
      <c r="S671" s="10"/>
      <c r="T671" s="14"/>
      <c r="U671" s="38"/>
      <c r="V671" s="38"/>
      <c r="W671" s="38"/>
      <c r="X671" s="38"/>
      <c r="Y671" s="38"/>
      <c r="Z671" s="11"/>
      <c r="AB671" s="38"/>
      <c r="AG671" s="35"/>
    </row>
    <row r="672" spans="1:33" ht="16.5" x14ac:dyDescent="0.3">
      <c r="A672">
        <f t="shared" si="10"/>
        <v>89</v>
      </c>
      <c r="B672">
        <v>7</v>
      </c>
      <c r="C672">
        <v>88</v>
      </c>
      <c r="D672" s="3">
        <v>43555</v>
      </c>
      <c r="E672" s="33">
        <v>19</v>
      </c>
      <c r="F672">
        <v>2</v>
      </c>
      <c r="G672" s="10">
        <f>+HLOOKUP(VLOOKUP($B672,$AD$3:$AE$12,2,0),costos_sf!$D$2:$AZ$99,base_mayorista!$A672,0)</f>
        <v>2478432543.480813</v>
      </c>
      <c r="H672" s="10">
        <f>+HLOOKUP(VLOOKUP($B672,$AD$3:$AE$12,2,0),creditos_sf!$D$2:$AY$99,base_mayorista!$A672,0)</f>
        <v>7940272761.7909698</v>
      </c>
      <c r="I672" s="10">
        <f>+HLOOKUP(VLOOKUP($B672,$AD$3:$AE$12,2,0),creditos_sf!$D$103:$AY$200,base_mayorista!$A672,0)</f>
        <v>17520288706.677101</v>
      </c>
      <c r="J672" s="10">
        <f>+HLOOKUP(VLOOKUP($B672,$AD$3:$AE$12,2,0),Costo_fondeo!$D$3:$AY$100,base_mayorista!$A672,0)</f>
        <v>2.1822078834680072</v>
      </c>
      <c r="K672" s="10">
        <f>+HLOOKUP(VLOOKUP($B672,$AD$3:$AE$12,2,0),Costo_provisiones!$D$3:$AY$100,base_mayorista!$A672,0)</f>
        <v>2.2899559440353028</v>
      </c>
      <c r="L672" s="10">
        <f>+HLOOKUP(VLOOKUP($B672,$AD$3:$AE$12,2,0),Morosidad_control!$D$4:$AY$101,base_mayorista!$A672,0)</f>
        <v>2.6051469778983107</v>
      </c>
      <c r="M672" s="10">
        <f ca="1">+OFFSET(Capital_2!$D$2,base_mayorista!A672,0)</f>
        <v>3.2070490236396596</v>
      </c>
      <c r="N672" s="10">
        <f>+HLOOKUP(VLOOKUP($B672,$AD$3:$AE$12,2,0),costo_laboral!$E$2:$AZ$99,base_mayorista!$A672,0)</f>
        <v>3.8965615366589228</v>
      </c>
      <c r="O672" s="10">
        <f>+HLOOKUP(VLOOKUP($B672,$AD$3:$AE$12,2,0),Participacion1!$D$4:$M$101,base_mayorista!$A672,0)</f>
        <v>10.226333011731207</v>
      </c>
      <c r="P672" s="1"/>
      <c r="Q672" s="10"/>
      <c r="R672" s="10"/>
      <c r="S672" s="10"/>
      <c r="T672" s="14"/>
      <c r="U672" s="38"/>
      <c r="V672" s="38"/>
      <c r="W672" s="38"/>
      <c r="X672" s="38"/>
      <c r="Y672" s="38"/>
      <c r="Z672" s="11"/>
      <c r="AB672" s="38"/>
      <c r="AG672" s="35"/>
    </row>
    <row r="673" spans="1:33" ht="16.5" x14ac:dyDescent="0.3">
      <c r="A673">
        <f t="shared" si="10"/>
        <v>90</v>
      </c>
      <c r="B673">
        <v>7</v>
      </c>
      <c r="C673">
        <v>89</v>
      </c>
      <c r="D673" s="3">
        <v>43585</v>
      </c>
      <c r="E673" s="33">
        <v>19</v>
      </c>
      <c r="F673">
        <v>2</v>
      </c>
      <c r="G673" s="10">
        <f>+HLOOKUP(VLOOKUP($B673,$AD$3:$AE$12,2,0),costos_sf!$D$2:$AZ$99,base_mayorista!$A673,0)</f>
        <v>2497406241.8330927</v>
      </c>
      <c r="H673" s="10">
        <f>+HLOOKUP(VLOOKUP($B673,$AD$3:$AE$12,2,0),creditos_sf!$D$2:$AY$99,base_mayorista!$A673,0)</f>
        <v>7826518131.9310484</v>
      </c>
      <c r="I673" s="10">
        <f>+HLOOKUP(VLOOKUP($B673,$AD$3:$AE$12,2,0),creditos_sf!$D$103:$AY$200,base_mayorista!$A673,0)</f>
        <v>17729978285.458599</v>
      </c>
      <c r="J673" s="10">
        <f>+HLOOKUP(VLOOKUP($B673,$AD$3:$AE$12,2,0),Costo_fondeo!$D$3:$AY$100,base_mayorista!$A673,0)</f>
        <v>2.2180439953582924</v>
      </c>
      <c r="K673" s="10">
        <f>+HLOOKUP(VLOOKUP($B673,$AD$3:$AE$12,2,0),Costo_provisiones!$D$3:$AY$100,base_mayorista!$A673,0)</f>
        <v>2.3174166717766815</v>
      </c>
      <c r="L673" s="10">
        <f>+HLOOKUP(VLOOKUP($B673,$AD$3:$AE$12,2,0),Morosidad_control!$D$4:$AY$101,base_mayorista!$A673,0)</f>
        <v>2.6568906157786247</v>
      </c>
      <c r="M673" s="10">
        <f ca="1">+OFFSET(Capital_2!$D$2,base_mayorista!A673,0)</f>
        <v>3.2607827391957867</v>
      </c>
      <c r="N673" s="10">
        <f>+HLOOKUP(VLOOKUP($B673,$AD$3:$AE$12,2,0),costo_laboral!$E$2:$AZ$99,base_mayorista!$A673,0)</f>
        <v>3.8752192872009519</v>
      </c>
      <c r="O673" s="10">
        <f>+HLOOKUP(VLOOKUP($B673,$AD$3:$AE$12,2,0),Participacion1!$D$4:$M$101,base_mayorista!$A673,0)</f>
        <v>10.13029406676668</v>
      </c>
      <c r="P673" s="1"/>
      <c r="Q673" s="10"/>
      <c r="R673" s="10"/>
      <c r="S673" s="10"/>
      <c r="T673" s="14"/>
      <c r="U673" s="38"/>
      <c r="V673" s="38"/>
      <c r="W673" s="38"/>
      <c r="X673" s="38"/>
      <c r="Y673" s="38"/>
      <c r="Z673" s="11"/>
      <c r="AB673" s="38"/>
      <c r="AG673" s="35"/>
    </row>
    <row r="674" spans="1:33" ht="16.5" x14ac:dyDescent="0.3">
      <c r="A674">
        <f t="shared" si="10"/>
        <v>91</v>
      </c>
      <c r="B674">
        <v>7</v>
      </c>
      <c r="C674">
        <v>90</v>
      </c>
      <c r="D674" s="3">
        <v>43616</v>
      </c>
      <c r="E674" s="33">
        <v>19</v>
      </c>
      <c r="F674">
        <v>2</v>
      </c>
      <c r="G674" s="10">
        <f>+HLOOKUP(VLOOKUP($B674,$AD$3:$AE$12,2,0),costos_sf!$D$2:$AZ$99,base_mayorista!$A674,0)</f>
        <v>2527430989.5895429</v>
      </c>
      <c r="H674" s="10">
        <f>+HLOOKUP(VLOOKUP($B674,$AD$3:$AE$12,2,0),creditos_sf!$D$2:$AY$99,base_mayorista!$A674,0)</f>
        <v>7934262479.4265766</v>
      </c>
      <c r="I674" s="10">
        <f>+HLOOKUP(VLOOKUP($B674,$AD$3:$AE$12,2,0),creditos_sf!$D$103:$AY$200,base_mayorista!$A674,0)</f>
        <v>17785363615.286201</v>
      </c>
      <c r="J674" s="10">
        <f>+HLOOKUP(VLOOKUP($B674,$AD$3:$AE$12,2,0),Costo_fondeo!$D$3:$AY$100,base_mayorista!$A674,0)</f>
        <v>2.2296483045667723</v>
      </c>
      <c r="K674" s="10">
        <f>+HLOOKUP(VLOOKUP($B674,$AD$3:$AE$12,2,0),Costo_provisiones!$D$3:$AY$100,base_mayorista!$A674,0)</f>
        <v>2.3400927149998805</v>
      </c>
      <c r="L674" s="10">
        <f>+HLOOKUP(VLOOKUP($B674,$AD$3:$AE$12,2,0),Morosidad_control!$D$4:$AY$101,base_mayorista!$A674,0)</f>
        <v>2.6713759153266605</v>
      </c>
      <c r="M674" s="10">
        <f ca="1">+OFFSET(Capital_2!$D$2,base_mayorista!A674,0)</f>
        <v>3.2822741119614118</v>
      </c>
      <c r="N674" s="10">
        <f>+HLOOKUP(VLOOKUP($B674,$AD$3:$AE$12,2,0),costo_laboral!$E$2:$AZ$99,base_mayorista!$A674,0)</f>
        <v>3.8298586468546323</v>
      </c>
      <c r="O674" s="10">
        <f>+HLOOKUP(VLOOKUP($B674,$AD$3:$AE$12,2,0),Participacion1!$D$4:$M$101,base_mayorista!$A674,0)</f>
        <v>10.055671212392857</v>
      </c>
      <c r="P674" s="1"/>
      <c r="Q674" s="10"/>
      <c r="R674" s="10"/>
      <c r="S674" s="10"/>
      <c r="T674" s="14"/>
      <c r="U674" s="38"/>
      <c r="V674" s="38"/>
      <c r="W674" s="38"/>
      <c r="X674" s="38"/>
      <c r="Y674" s="38"/>
      <c r="Z674" s="11"/>
      <c r="AB674" s="38"/>
      <c r="AG674" s="35"/>
    </row>
    <row r="675" spans="1:33" ht="16.5" x14ac:dyDescent="0.3">
      <c r="A675">
        <f t="shared" si="10"/>
        <v>92</v>
      </c>
      <c r="B675">
        <v>7</v>
      </c>
      <c r="C675">
        <v>91</v>
      </c>
      <c r="D675" s="3">
        <v>43646</v>
      </c>
      <c r="E675" s="33">
        <v>19</v>
      </c>
      <c r="F675">
        <v>2</v>
      </c>
      <c r="G675" s="10">
        <f>+HLOOKUP(VLOOKUP($B675,$AD$3:$AE$12,2,0),costos_sf!$D$2:$AZ$99,base_mayorista!$A675,0)</f>
        <v>2581051788.9058223</v>
      </c>
      <c r="H675" s="10">
        <f>+HLOOKUP(VLOOKUP($B675,$AD$3:$AE$12,2,0),creditos_sf!$D$2:$AY$99,base_mayorista!$A675,0)</f>
        <v>7570538583.4834251</v>
      </c>
      <c r="I675" s="10">
        <f>+HLOOKUP(VLOOKUP($B675,$AD$3:$AE$12,2,0),creditos_sf!$D$103:$AY$200,base_mayorista!$A675,0)</f>
        <v>18141698928.035698</v>
      </c>
      <c r="J675" s="10">
        <f>+HLOOKUP(VLOOKUP($B675,$AD$3:$AE$12,2,0),Costo_fondeo!$D$3:$AY$100,base_mayorista!$A675,0)</f>
        <v>2.2480080264716267</v>
      </c>
      <c r="K675" s="10">
        <f>+HLOOKUP(VLOOKUP($B675,$AD$3:$AE$12,2,0),Costo_provisiones!$D$3:$AY$100,base_mayorista!$A675,0)</f>
        <v>2.3819544189001682</v>
      </c>
      <c r="L675" s="10">
        <f>+HLOOKUP(VLOOKUP($B675,$AD$3:$AE$12,2,0),Morosidad_control!$D$4:$AY$101,base_mayorista!$A675,0)</f>
        <v>2.6748103701768571</v>
      </c>
      <c r="M675" s="10">
        <f ca="1">+OFFSET(Capital_2!$D$2,base_mayorista!A675,0)</f>
        <v>3.3170358226156935</v>
      </c>
      <c r="N675" s="10">
        <f>+HLOOKUP(VLOOKUP($B675,$AD$3:$AE$12,2,0),costo_laboral!$E$2:$AZ$99,base_mayorista!$A675,0)</f>
        <v>3.9496755047034244</v>
      </c>
      <c r="O675" s="10">
        <f>+HLOOKUP(VLOOKUP($B675,$AD$3:$AE$12,2,0),Participacion1!$D$4:$M$101,base_mayorista!$A675,0)</f>
        <v>9.6831054447635676</v>
      </c>
      <c r="P675" s="1"/>
      <c r="Q675" s="10"/>
      <c r="R675" s="10"/>
      <c r="S675" s="10"/>
      <c r="T675" s="14"/>
      <c r="U675" s="38"/>
      <c r="V675" s="38"/>
      <c r="W675" s="38"/>
      <c r="X675" s="38"/>
      <c r="Y675" s="38"/>
      <c r="Z675" s="11"/>
      <c r="AB675" s="38"/>
      <c r="AG675" s="35"/>
    </row>
    <row r="676" spans="1:33" ht="16.5" x14ac:dyDescent="0.3">
      <c r="A676">
        <f t="shared" si="10"/>
        <v>93</v>
      </c>
      <c r="B676">
        <v>7</v>
      </c>
      <c r="C676">
        <v>92</v>
      </c>
      <c r="D676" s="3">
        <v>43677</v>
      </c>
      <c r="E676" s="33">
        <v>19</v>
      </c>
      <c r="F676">
        <v>2</v>
      </c>
      <c r="G676" s="10">
        <f>+HLOOKUP(VLOOKUP($B676,$AD$3:$AE$12,2,0),costos_sf!$D$2:$AZ$99,base_mayorista!$A676,0)</f>
        <v>2603318486.7117796</v>
      </c>
      <c r="H676" s="10">
        <f>+HLOOKUP(VLOOKUP($B676,$AD$3:$AE$12,2,0),creditos_sf!$D$2:$AY$99,base_mayorista!$A676,0)</f>
        <v>7886056166.8156805</v>
      </c>
      <c r="I676" s="10">
        <f>+HLOOKUP(VLOOKUP($B676,$AD$3:$AE$12,2,0),creditos_sf!$D$103:$AY$200,base_mayorista!$A676,0)</f>
        <v>18259378403.122101</v>
      </c>
      <c r="J676" s="10">
        <f>+HLOOKUP(VLOOKUP($B676,$AD$3:$AE$12,2,0),Costo_fondeo!$D$3:$AY$100,base_mayorista!$A676,0)</f>
        <v>2.2610638537628294</v>
      </c>
      <c r="K676" s="10">
        <f>+HLOOKUP(VLOOKUP($B676,$AD$3:$AE$12,2,0),Costo_provisiones!$D$3:$AY$100,base_mayorista!$A676,0)</f>
        <v>2.4147014833800795</v>
      </c>
      <c r="L676" s="10">
        <f>+HLOOKUP(VLOOKUP($B676,$AD$3:$AE$12,2,0),Morosidad_control!$D$4:$AY$101,base_mayorista!$A676,0)</f>
        <v>2.70361292749726</v>
      </c>
      <c r="M676" s="10">
        <f ca="1">+OFFSET(Capital_2!$D$2,base_mayorista!A676,0)</f>
        <v>3.3472847310217735</v>
      </c>
      <c r="N676" s="10">
        <f>+HLOOKUP(VLOOKUP($B676,$AD$3:$AE$12,2,0),costo_laboral!$E$2:$AZ$99,base_mayorista!$A676,0)</f>
        <v>3.9094045897537373</v>
      </c>
      <c r="O676" s="10">
        <f>+HLOOKUP(VLOOKUP($B676,$AD$3:$AE$12,2,0),Participacion1!$D$4:$M$101,base_mayorista!$A676,0)</f>
        <v>9.9370130321001202</v>
      </c>
      <c r="P676" s="1"/>
      <c r="Q676" s="10"/>
      <c r="R676" s="10"/>
      <c r="S676" s="10"/>
      <c r="T676" s="14"/>
      <c r="U676" s="38"/>
      <c r="V676" s="38"/>
      <c r="W676" s="38"/>
      <c r="X676" s="38"/>
      <c r="Y676" s="38"/>
      <c r="Z676" s="11"/>
      <c r="AB676" s="38"/>
      <c r="AG676" s="35"/>
    </row>
    <row r="677" spans="1:33" ht="16.5" x14ac:dyDescent="0.3">
      <c r="A677">
        <f t="shared" si="10"/>
        <v>94</v>
      </c>
      <c r="B677">
        <v>7</v>
      </c>
      <c r="C677">
        <v>93</v>
      </c>
      <c r="D677" s="3">
        <v>43708</v>
      </c>
      <c r="E677" s="33">
        <v>19</v>
      </c>
      <c r="F677">
        <v>2</v>
      </c>
      <c r="G677" s="10">
        <f>+HLOOKUP(VLOOKUP($B677,$AD$3:$AE$12,2,0),costos_sf!$D$2:$AZ$99,base_mayorista!$A677,0)</f>
        <v>2640655056.9361129</v>
      </c>
      <c r="H677" s="10">
        <f>+HLOOKUP(VLOOKUP($B677,$AD$3:$AE$12,2,0),creditos_sf!$D$2:$AY$99,base_mayorista!$A677,0)</f>
        <v>8073308103.9202423</v>
      </c>
      <c r="I677" s="10">
        <f>+HLOOKUP(VLOOKUP($B677,$AD$3:$AE$12,2,0),creditos_sf!$D$103:$AY$200,base_mayorista!$A677,0)</f>
        <v>18445969430.4431</v>
      </c>
      <c r="J677" s="10">
        <f>+HLOOKUP(VLOOKUP($B677,$AD$3:$AE$12,2,0),Costo_fondeo!$D$3:$AY$100,base_mayorista!$A677,0)</f>
        <v>2.2784539226238247</v>
      </c>
      <c r="K677" s="10">
        <f>+HLOOKUP(VLOOKUP($B677,$AD$3:$AE$12,2,0),Costo_provisiones!$D$3:$AY$100,base_mayorista!$A677,0)</f>
        <v>2.4434222734495465</v>
      </c>
      <c r="L677" s="10">
        <f>+HLOOKUP(VLOOKUP($B677,$AD$3:$AE$12,2,0),Morosidad_control!$D$4:$AY$101,base_mayorista!$A677,0)</f>
        <v>2.7357060840828646</v>
      </c>
      <c r="M677" s="10">
        <f ca="1">+OFFSET(Capital_2!$D$2,base_mayorista!A677,0)</f>
        <v>3.3701430151037046</v>
      </c>
      <c r="N677" s="10">
        <f>+HLOOKUP(VLOOKUP($B677,$AD$3:$AE$12,2,0),costo_laboral!$E$2:$AZ$99,base_mayorista!$A677,0)</f>
        <v>3.8806556305052218</v>
      </c>
      <c r="O677" s="10">
        <f>+HLOOKUP(VLOOKUP($B677,$AD$3:$AE$12,2,0),Participacion1!$D$4:$M$101,base_mayorista!$A677,0)</f>
        <v>9.9567689739566951</v>
      </c>
      <c r="P677" s="1"/>
      <c r="Q677" s="10"/>
      <c r="R677" s="10"/>
      <c r="S677" s="10"/>
      <c r="T677" s="14"/>
      <c r="U677" s="38"/>
      <c r="V677" s="38"/>
      <c r="W677" s="38"/>
      <c r="X677" s="38"/>
      <c r="Y677" s="38"/>
      <c r="Z677" s="11"/>
      <c r="AB677" s="38"/>
      <c r="AG677" s="35"/>
    </row>
    <row r="678" spans="1:33" ht="16.5" x14ac:dyDescent="0.3">
      <c r="A678">
        <f t="shared" si="10"/>
        <v>95</v>
      </c>
      <c r="B678">
        <v>7</v>
      </c>
      <c r="C678">
        <v>94</v>
      </c>
      <c r="D678" s="3">
        <v>43738</v>
      </c>
      <c r="E678" s="33">
        <v>19</v>
      </c>
      <c r="F678">
        <v>2</v>
      </c>
      <c r="G678" s="10">
        <f>+HLOOKUP(VLOOKUP($B678,$AD$3:$AE$12,2,0),costos_sf!$D$2:$AZ$99,base_mayorista!$A678,0)</f>
        <v>2648630461.4730735</v>
      </c>
      <c r="H678" s="10">
        <f>+HLOOKUP(VLOOKUP($B678,$AD$3:$AE$12,2,0),creditos_sf!$D$2:$AY$99,base_mayorista!$A678,0)</f>
        <v>7991333668.6748104</v>
      </c>
      <c r="I678" s="10">
        <f>+HLOOKUP(VLOOKUP($B678,$AD$3:$AE$12,2,0),creditos_sf!$D$103:$AY$200,base_mayorista!$A678,0)</f>
        <v>18495812500.704098</v>
      </c>
      <c r="J678" s="10">
        <f>+HLOOKUP(VLOOKUP($B678,$AD$3:$AE$12,2,0),Costo_fondeo!$D$3:$AY$100,base_mayorista!$A678,0)</f>
        <v>2.2835566640597564</v>
      </c>
      <c r="K678" s="10">
        <f>+HLOOKUP(VLOOKUP($B678,$AD$3:$AE$12,2,0),Costo_provisiones!$D$3:$AY$100,base_mayorista!$A678,0)</f>
        <v>2.5067377816599441</v>
      </c>
      <c r="L678" s="10">
        <f>+HLOOKUP(VLOOKUP($B678,$AD$3:$AE$12,2,0),Morosidad_control!$D$4:$AY$101,base_mayorista!$A678,0)</f>
        <v>2.7823974547528896</v>
      </c>
      <c r="M678" s="10">
        <f ca="1">+OFFSET(Capital_2!$D$2,base_mayorista!A678,0)</f>
        <v>3.3849357024511626</v>
      </c>
      <c r="N678" s="10">
        <f>+HLOOKUP(VLOOKUP($B678,$AD$3:$AE$12,2,0),costo_laboral!$E$2:$AZ$99,base_mayorista!$A678,0)</f>
        <v>3.8961786994011911</v>
      </c>
      <c r="O678" s="10">
        <f>+HLOOKUP(VLOOKUP($B678,$AD$3:$AE$12,2,0),Participacion1!$D$4:$M$101,base_mayorista!$A678,0)</f>
        <v>9.9554234074795058</v>
      </c>
      <c r="P678" s="1"/>
      <c r="Q678" s="10"/>
      <c r="R678" s="10"/>
      <c r="S678" s="10"/>
      <c r="T678" s="14"/>
      <c r="U678" s="38"/>
      <c r="V678" s="38"/>
      <c r="W678" s="38"/>
      <c r="X678" s="38"/>
      <c r="Y678" s="38"/>
      <c r="Z678" s="11"/>
      <c r="AB678" s="38"/>
      <c r="AG678" s="35"/>
    </row>
    <row r="679" spans="1:33" ht="16.5" x14ac:dyDescent="0.3">
      <c r="A679">
        <f t="shared" si="10"/>
        <v>96</v>
      </c>
      <c r="B679">
        <v>7</v>
      </c>
      <c r="C679">
        <v>95</v>
      </c>
      <c r="D679" s="3">
        <v>43769</v>
      </c>
      <c r="E679" s="33">
        <v>19</v>
      </c>
      <c r="F679">
        <v>2</v>
      </c>
      <c r="G679" s="10">
        <f>+HLOOKUP(VLOOKUP($B679,$AD$3:$AE$12,2,0),costos_sf!$D$2:$AZ$99,base_mayorista!$A679,0)</f>
        <v>2685808397.2823195</v>
      </c>
      <c r="H679" s="10">
        <f>+HLOOKUP(VLOOKUP($B679,$AD$3:$AE$12,2,0),creditos_sf!$D$2:$AY$99,base_mayorista!$A679,0)</f>
        <v>8185621128.2857237</v>
      </c>
      <c r="I679" s="10">
        <f>+HLOOKUP(VLOOKUP($B679,$AD$3:$AE$12,2,0),creditos_sf!$D$103:$AY$200,base_mayorista!$A679,0)</f>
        <v>18528787441.165298</v>
      </c>
      <c r="J679" s="10">
        <f>+HLOOKUP(VLOOKUP($B679,$AD$3:$AE$12,2,0),Costo_fondeo!$D$3:$AY$100,base_mayorista!$A679,0)</f>
        <v>2.2897807582927787</v>
      </c>
      <c r="K679" s="10">
        <f>+HLOOKUP(VLOOKUP($B679,$AD$3:$AE$12,2,0),Costo_provisiones!$D$3:$AY$100,base_mayorista!$A679,0)</f>
        <v>2.5697621393616115</v>
      </c>
      <c r="L679" s="10">
        <f>+HLOOKUP(VLOOKUP($B679,$AD$3:$AE$12,2,0),Morosidad_control!$D$4:$AY$101,base_mayorista!$A679,0)</f>
        <v>2.6495485668967156</v>
      </c>
      <c r="M679" s="10">
        <f ca="1">+OFFSET(Capital_2!$D$2,base_mayorista!A679,0)</f>
        <v>3.4123935475815319</v>
      </c>
      <c r="N679" s="10">
        <f>+HLOOKUP(VLOOKUP($B679,$AD$3:$AE$12,2,0),costo_laboral!$E$2:$AZ$99,base_mayorista!$A679,0)</f>
        <v>3.874050473283138</v>
      </c>
      <c r="O679" s="10">
        <f>+HLOOKUP(VLOOKUP($B679,$AD$3:$AE$12,2,0),Participacion1!$D$4:$M$101,base_mayorista!$A679,0)</f>
        <v>10.052399213026577</v>
      </c>
      <c r="P679" s="1"/>
      <c r="Q679" s="10"/>
      <c r="R679" s="10"/>
      <c r="S679" s="10"/>
      <c r="T679" s="14"/>
      <c r="U679" s="38"/>
      <c r="V679" s="38"/>
      <c r="W679" s="38"/>
      <c r="X679" s="38"/>
      <c r="Y679" s="38"/>
      <c r="Z679" s="11"/>
      <c r="AB679" s="38"/>
      <c r="AG679" s="35"/>
    </row>
    <row r="680" spans="1:33" ht="16.5" x14ac:dyDescent="0.3">
      <c r="A680">
        <f t="shared" si="10"/>
        <v>97</v>
      </c>
      <c r="B680">
        <v>7</v>
      </c>
      <c r="C680">
        <v>96</v>
      </c>
      <c r="D680" s="3">
        <v>43799</v>
      </c>
      <c r="E680" s="33">
        <v>19</v>
      </c>
      <c r="F680">
        <v>2</v>
      </c>
      <c r="G680" s="10">
        <f>+HLOOKUP(VLOOKUP($B680,$AD$3:$AE$12,2,0),costos_sf!$D$2:$AZ$99,base_mayorista!$A680,0)</f>
        <v>2721091156.0987535</v>
      </c>
      <c r="H680" s="10">
        <f>+HLOOKUP(VLOOKUP($B680,$AD$3:$AE$12,2,0),creditos_sf!$D$2:$AY$99,base_mayorista!$A680,0)</f>
        <v>8226216561.0451193</v>
      </c>
      <c r="I680" s="10">
        <f>+HLOOKUP(VLOOKUP($B680,$AD$3:$AE$12,2,0),creditos_sf!$D$103:$AY$200,base_mayorista!$A680,0)</f>
        <v>18578229719.616901</v>
      </c>
      <c r="J680" s="10">
        <f>+HLOOKUP(VLOOKUP($B680,$AD$3:$AE$12,2,0),Costo_fondeo!$D$3:$AY$100,base_mayorista!$A680,0)</f>
        <v>2.2871950113653132</v>
      </c>
      <c r="K680" s="10">
        <f>+HLOOKUP(VLOOKUP($B680,$AD$3:$AE$12,2,0),Costo_provisiones!$D$3:$AY$100,base_mayorista!$A680,0)</f>
        <v>2.5800673051012342</v>
      </c>
      <c r="L680" s="10">
        <f>+HLOOKUP(VLOOKUP($B680,$AD$3:$AE$12,2,0),Morosidad_control!$D$4:$AY$101,base_mayorista!$A680,0)</f>
        <v>2.6169384879145512</v>
      </c>
      <c r="M680" s="10">
        <f ca="1">+OFFSET(Capital_2!$D$2,base_mayorista!A680,0)</f>
        <v>3.3960163093664169</v>
      </c>
      <c r="N680" s="10">
        <f>+HLOOKUP(VLOOKUP($B680,$AD$3:$AE$12,2,0),costo_laboral!$E$2:$AZ$99,base_mayorista!$A680,0)</f>
        <v>3.8573481512100605</v>
      </c>
      <c r="O680" s="10">
        <f>+HLOOKUP(VLOOKUP($B680,$AD$3:$AE$12,2,0),Participacion1!$D$4:$M$101,base_mayorista!$A680,0)</f>
        <v>10.035797179613317</v>
      </c>
      <c r="P680" s="1"/>
      <c r="Q680" s="10"/>
      <c r="R680" s="10"/>
      <c r="S680" s="10"/>
      <c r="T680" s="14"/>
      <c r="U680" s="38"/>
      <c r="V680" s="38"/>
      <c r="W680" s="38"/>
      <c r="X680" s="38"/>
      <c r="Y680" s="38"/>
      <c r="Z680" s="11"/>
      <c r="AB680" s="38"/>
      <c r="AG680" s="35"/>
    </row>
    <row r="681" spans="1:33" ht="16.5" x14ac:dyDescent="0.3">
      <c r="A681">
        <f t="shared" si="10"/>
        <v>98</v>
      </c>
      <c r="B681">
        <v>7</v>
      </c>
      <c r="C681">
        <v>97</v>
      </c>
      <c r="D681" s="3">
        <v>43830</v>
      </c>
      <c r="E681" s="33">
        <v>19</v>
      </c>
      <c r="F681">
        <v>2</v>
      </c>
      <c r="G681" s="10">
        <f>+HLOOKUP(VLOOKUP($B681,$AD$3:$AE$12,2,0),costos_sf!$D$2:$AZ$99,base_mayorista!$A681,0)</f>
        <v>2727697339.0406475</v>
      </c>
      <c r="H681" s="10">
        <f>+HLOOKUP(VLOOKUP($B681,$AD$3:$AE$12,2,0),creditos_sf!$D$2:$AY$99,base_mayorista!$A681,0)</f>
        <v>8326236522.5762758</v>
      </c>
      <c r="I681" s="10">
        <f>+HLOOKUP(VLOOKUP($B681,$AD$3:$AE$12,2,0),creditos_sf!$D$103:$AY$200,base_mayorista!$A681,0)</f>
        <v>18761406776.5191</v>
      </c>
      <c r="J681" s="10">
        <f>+HLOOKUP(VLOOKUP($B681,$AD$3:$AE$12,2,0),Costo_fondeo!$D$3:$AY$100,base_mayorista!$A681,0)</f>
        <v>2.2933026764960585</v>
      </c>
      <c r="K681" s="10">
        <f>+HLOOKUP(VLOOKUP($B681,$AD$3:$AE$12,2,0),Costo_provisiones!$D$3:$AY$100,base_mayorista!$A681,0)</f>
        <v>2.6658958262738337</v>
      </c>
      <c r="L681" s="10">
        <f>+HLOOKUP(VLOOKUP($B681,$AD$3:$AE$12,2,0),Morosidad_control!$D$4:$AY$101,base_mayorista!$A681,0)</f>
        <v>2.6224206937922343</v>
      </c>
      <c r="M681" s="10">
        <f ca="1">+OFFSET(Capital_2!$D$2,base_mayorista!A681,0)</f>
        <v>3.3787771447242938</v>
      </c>
      <c r="N681" s="10">
        <f>+HLOOKUP(VLOOKUP($B681,$AD$3:$AE$12,2,0),costo_laboral!$E$2:$AZ$99,base_mayorista!$A681,0)</f>
        <v>3.8107566600794369</v>
      </c>
      <c r="O681" s="10">
        <f>+HLOOKUP(VLOOKUP($B681,$AD$3:$AE$12,2,0),Participacion1!$D$4:$M$101,base_mayorista!$A681,0)</f>
        <v>10.391107492717353</v>
      </c>
      <c r="P681" s="1"/>
      <c r="Q681" s="10"/>
      <c r="R681" s="10"/>
      <c r="S681" s="10"/>
      <c r="T681" s="14"/>
      <c r="U681" s="38"/>
      <c r="V681" s="38"/>
      <c r="W681" s="38"/>
      <c r="X681" s="38"/>
      <c r="Y681" s="38"/>
      <c r="Z681" s="11"/>
      <c r="AB681" s="38"/>
      <c r="AG681" s="35"/>
    </row>
    <row r="682" spans="1:33" ht="16.5" x14ac:dyDescent="0.3">
      <c r="A682">
        <f t="shared" si="10"/>
        <v>2</v>
      </c>
      <c r="B682">
        <v>8</v>
      </c>
      <c r="C682">
        <v>1</v>
      </c>
      <c r="D682" s="3">
        <v>40908</v>
      </c>
      <c r="E682" s="33">
        <v>11</v>
      </c>
      <c r="F682">
        <v>2</v>
      </c>
      <c r="G682" s="10">
        <f>+HLOOKUP(VLOOKUP($B682,$AD$3:$AE$12,2,0),costos_sf!$D$2:$AZ$99,base_mayorista!$A682,0)</f>
        <v>2593001708.5556135</v>
      </c>
      <c r="H682" s="10">
        <f>+HLOOKUP(VLOOKUP($B682,$AD$3:$AE$12,2,0),creditos_sf!$D$2:$AY$99,base_mayorista!$A682,0)</f>
        <v>10005218002.837099</v>
      </c>
      <c r="I682" s="10">
        <f>+HLOOKUP(VLOOKUP($B682,$AD$3:$AE$12,2,0),creditos_sf!$D$103:$AY$200,base_mayorista!$A682,0)</f>
        <v>18269667530.984138</v>
      </c>
      <c r="J682" s="10">
        <f>+HLOOKUP(VLOOKUP($B682,$AD$3:$AE$12,2,0),Costo_fondeo!$D$3:$AY$100,base_mayorista!$A682,0)</f>
        <v>1.8081699974750116</v>
      </c>
      <c r="K682" s="10">
        <f>+HLOOKUP(VLOOKUP($B682,$AD$3:$AE$12,2,0),Costo_provisiones!$D$3:$AY$100,base_mayorista!$A682,0)</f>
        <v>2.7078389546317041</v>
      </c>
      <c r="L682" s="10">
        <f>+HLOOKUP(VLOOKUP($B682,$AD$3:$AE$12,2,0),Morosidad_control!$D$4:$AY$101,base_mayorista!$A682,0)</f>
        <v>1.01312840027061</v>
      </c>
      <c r="M682" s="10">
        <f ca="1">+OFFSET(Capital_2!$D$2,base_mayorista!A682,0)</f>
        <v>3.518992143247762</v>
      </c>
      <c r="N682" s="10">
        <f>+HLOOKUP(VLOOKUP($B682,$AD$3:$AE$12,2,0),costo_laboral!$E$2:$AZ$99,base_mayorista!$A682,0)</f>
        <v>3.7834555661842946</v>
      </c>
      <c r="O682" s="10">
        <f>+HLOOKUP(VLOOKUP($B682,$AD$3:$AE$12,2,0),Participacion1!$D$4:$M$101,base_mayorista!$A682,0)</f>
        <v>24.301060505416473</v>
      </c>
      <c r="P682" s="1"/>
      <c r="Q682" s="10"/>
      <c r="R682" s="10"/>
      <c r="S682" s="10"/>
      <c r="T682" s="14"/>
      <c r="U682" s="38"/>
      <c r="V682" s="38"/>
      <c r="W682" s="38"/>
      <c r="X682" s="38"/>
      <c r="Y682" s="38"/>
      <c r="Z682" s="11"/>
      <c r="AB682" s="38"/>
      <c r="AG682" s="35"/>
    </row>
    <row r="683" spans="1:33" ht="16.5" x14ac:dyDescent="0.3">
      <c r="A683">
        <f t="shared" si="10"/>
        <v>3</v>
      </c>
      <c r="B683">
        <v>8</v>
      </c>
      <c r="C683">
        <v>2</v>
      </c>
      <c r="D683" s="3">
        <v>40939</v>
      </c>
      <c r="E683" s="33">
        <v>12</v>
      </c>
      <c r="F683">
        <v>2</v>
      </c>
      <c r="G683" s="10">
        <f>+HLOOKUP(VLOOKUP($B683,$AD$3:$AE$12,2,0),costos_sf!$D$2:$AZ$99,base_mayorista!$A683,0)</f>
        <v>2468312099.2144108</v>
      </c>
      <c r="H683" s="10">
        <f>+HLOOKUP(VLOOKUP($B683,$AD$3:$AE$12,2,0),creditos_sf!$D$2:$AY$99,base_mayorista!$A683,0)</f>
        <v>10511413452.346901</v>
      </c>
      <c r="I683" s="10">
        <f>+HLOOKUP(VLOOKUP($B683,$AD$3:$AE$12,2,0),creditos_sf!$D$103:$AY$200,base_mayorista!$A683,0)</f>
        <v>18464298162.868301</v>
      </c>
      <c r="J683" s="10">
        <f>+HLOOKUP(VLOOKUP($B683,$AD$3:$AE$12,2,0),Costo_fondeo!$D$3:$AY$100,base_mayorista!$A683,0)</f>
        <v>1.8204474312333474</v>
      </c>
      <c r="K683" s="10">
        <f>+HLOOKUP(VLOOKUP($B683,$AD$3:$AE$12,2,0),Costo_provisiones!$D$3:$AY$100,base_mayorista!$A683,0)</f>
        <v>2.7651174463348189</v>
      </c>
      <c r="L683" s="10">
        <f>+HLOOKUP(VLOOKUP($B683,$AD$3:$AE$12,2,0),Morosidad_control!$D$4:$AY$101,base_mayorista!$A683,0)</f>
        <v>1.02084758729175</v>
      </c>
      <c r="M683" s="10">
        <f ca="1">+OFFSET(Capital_2!$D$2,base_mayorista!A683,0)</f>
        <v>3.5649149268123814</v>
      </c>
      <c r="N683" s="10">
        <f>+HLOOKUP(VLOOKUP($B683,$AD$3:$AE$12,2,0),costo_laboral!$E$2:$AZ$99,base_mayorista!$A683,0)</f>
        <v>3.1453459053009682</v>
      </c>
      <c r="O683" s="10">
        <f>+HLOOKUP(VLOOKUP($B683,$AD$3:$AE$12,2,0),Participacion1!$D$4:$M$101,base_mayorista!$A683,0)</f>
        <v>24.605065480260642</v>
      </c>
      <c r="P683" s="1"/>
      <c r="Q683" s="10"/>
      <c r="R683" s="10"/>
      <c r="S683" s="10"/>
      <c r="T683" s="14"/>
      <c r="U683" s="38"/>
      <c r="V683" s="38"/>
      <c r="W683" s="38"/>
      <c r="X683" s="38"/>
      <c r="Y683" s="38"/>
      <c r="Z683" s="11"/>
      <c r="AB683" s="38"/>
      <c r="AG683" s="35"/>
    </row>
    <row r="684" spans="1:33" ht="16.5" x14ac:dyDescent="0.3">
      <c r="A684">
        <f t="shared" si="10"/>
        <v>4</v>
      </c>
      <c r="B684">
        <v>8</v>
      </c>
      <c r="C684">
        <v>3</v>
      </c>
      <c r="D684" s="3">
        <v>40968</v>
      </c>
      <c r="E684" s="33">
        <v>12</v>
      </c>
      <c r="F684">
        <v>2</v>
      </c>
      <c r="G684" s="10">
        <f>+HLOOKUP(VLOOKUP($B684,$AD$3:$AE$12,2,0),costos_sf!$D$2:$AZ$99,base_mayorista!$A684,0)</f>
        <v>2495049683.3843307</v>
      </c>
      <c r="H684" s="10">
        <f>+HLOOKUP(VLOOKUP($B684,$AD$3:$AE$12,2,0),creditos_sf!$D$2:$AY$99,base_mayorista!$A684,0)</f>
        <v>10270127578.7096</v>
      </c>
      <c r="I684" s="10">
        <f>+HLOOKUP(VLOOKUP($B684,$AD$3:$AE$12,2,0),creditos_sf!$D$103:$AY$200,base_mayorista!$A684,0)</f>
        <v>18372270664.436089</v>
      </c>
      <c r="J684" s="10">
        <f>+HLOOKUP(VLOOKUP($B684,$AD$3:$AE$12,2,0),Costo_fondeo!$D$3:$AY$100,base_mayorista!$A684,0)</f>
        <v>1.8482164850350222</v>
      </c>
      <c r="K684" s="10">
        <f>+HLOOKUP(VLOOKUP($B684,$AD$3:$AE$12,2,0),Costo_provisiones!$D$3:$AY$100,base_mayorista!$A684,0)</f>
        <v>2.755293114934112</v>
      </c>
      <c r="L684" s="10">
        <f>+HLOOKUP(VLOOKUP($B684,$AD$3:$AE$12,2,0),Morosidad_control!$D$4:$AY$101,base_mayorista!$A684,0)</f>
        <v>1.1231725546925899</v>
      </c>
      <c r="M684" s="10">
        <f ca="1">+OFFSET(Capital_2!$D$2,base_mayorista!A684,0)</f>
        <v>3.6045728554123184</v>
      </c>
      <c r="N684" s="10">
        <f>+HLOOKUP(VLOOKUP($B684,$AD$3:$AE$12,2,0),costo_laboral!$E$2:$AZ$99,base_mayorista!$A684,0)</f>
        <v>3.2016824140890958</v>
      </c>
      <c r="O684" s="10">
        <f>+HLOOKUP(VLOOKUP($B684,$AD$3:$AE$12,2,0),Participacion1!$D$4:$M$101,base_mayorista!$A684,0)</f>
        <v>24.720983567404708</v>
      </c>
      <c r="P684" s="1"/>
      <c r="Q684" s="10"/>
      <c r="R684" s="10"/>
      <c r="S684" s="10"/>
      <c r="T684" s="14"/>
      <c r="U684" s="38"/>
      <c r="V684" s="38"/>
      <c r="W684" s="38"/>
      <c r="X684" s="38"/>
      <c r="Y684" s="38"/>
      <c r="Z684" s="11"/>
      <c r="AB684" s="38"/>
      <c r="AG684" s="35"/>
    </row>
    <row r="685" spans="1:33" ht="16.5" x14ac:dyDescent="0.3">
      <c r="A685">
        <f t="shared" si="10"/>
        <v>5</v>
      </c>
      <c r="B685">
        <v>8</v>
      </c>
      <c r="C685">
        <v>4</v>
      </c>
      <c r="D685" s="3">
        <v>40999</v>
      </c>
      <c r="E685" s="33">
        <v>12</v>
      </c>
      <c r="F685">
        <v>2</v>
      </c>
      <c r="G685" s="10">
        <f>+HLOOKUP(VLOOKUP($B685,$AD$3:$AE$12,2,0),costos_sf!$D$2:$AZ$99,base_mayorista!$A685,0)</f>
        <v>2535050724.9614301</v>
      </c>
      <c r="H685" s="10">
        <f>+HLOOKUP(VLOOKUP($B685,$AD$3:$AE$12,2,0),creditos_sf!$D$2:$AY$99,base_mayorista!$A685,0)</f>
        <v>10500231231.2318</v>
      </c>
      <c r="I685" s="10">
        <f>+HLOOKUP(VLOOKUP($B685,$AD$3:$AE$12,2,0),creditos_sf!$D$103:$AY$200,base_mayorista!$A685,0)</f>
        <v>18605113013.30666</v>
      </c>
      <c r="J685" s="10">
        <f>+HLOOKUP(VLOOKUP($B685,$AD$3:$AE$12,2,0),Costo_fondeo!$D$3:$AY$100,base_mayorista!$A685,0)</f>
        <v>1.8639306586477766</v>
      </c>
      <c r="K685" s="10">
        <f>+HLOOKUP(VLOOKUP($B685,$AD$3:$AE$12,2,0),Costo_provisiones!$D$3:$AY$100,base_mayorista!$A685,0)</f>
        <v>2.7101793850411151</v>
      </c>
      <c r="L685" s="10">
        <f>+HLOOKUP(VLOOKUP($B685,$AD$3:$AE$12,2,0),Morosidad_control!$D$4:$AY$101,base_mayorista!$A685,0)</f>
        <v>1.1326993844032101</v>
      </c>
      <c r="M685" s="10">
        <f ca="1">+OFFSET(Capital_2!$D$2,base_mayorista!A685,0)</f>
        <v>3.6441469759495817</v>
      </c>
      <c r="N685" s="10">
        <f>+HLOOKUP(VLOOKUP($B685,$AD$3:$AE$12,2,0),costo_laboral!$E$2:$AZ$99,base_mayorista!$A685,0)</f>
        <v>3.1857495533170459</v>
      </c>
      <c r="O685" s="10">
        <f>+HLOOKUP(VLOOKUP($B685,$AD$3:$AE$12,2,0),Participacion1!$D$4:$M$101,base_mayorista!$A685,0)</f>
        <v>24.581533010501229</v>
      </c>
      <c r="P685" s="1"/>
      <c r="Q685" s="10"/>
      <c r="R685" s="10"/>
      <c r="S685" s="10"/>
      <c r="T685" s="14"/>
      <c r="U685" s="38"/>
      <c r="V685" s="38"/>
      <c r="W685" s="38"/>
      <c r="X685" s="38"/>
      <c r="Y685" s="38"/>
      <c r="Z685" s="11"/>
      <c r="AB685" s="38"/>
      <c r="AG685" s="35"/>
    </row>
    <row r="686" spans="1:33" ht="16.5" x14ac:dyDescent="0.3">
      <c r="A686">
        <f t="shared" si="10"/>
        <v>6</v>
      </c>
      <c r="B686">
        <v>8</v>
      </c>
      <c r="C686">
        <v>5</v>
      </c>
      <c r="D686" s="3">
        <v>41029</v>
      </c>
      <c r="E686" s="33">
        <v>12</v>
      </c>
      <c r="F686">
        <v>2</v>
      </c>
      <c r="G686" s="10">
        <f>+HLOOKUP(VLOOKUP($B686,$AD$3:$AE$12,2,0),costos_sf!$D$2:$AZ$99,base_mayorista!$A686,0)</f>
        <v>2548020377.1990395</v>
      </c>
      <c r="H686" s="10">
        <f>+HLOOKUP(VLOOKUP($B686,$AD$3:$AE$12,2,0),creditos_sf!$D$2:$AY$99,base_mayorista!$A686,0)</f>
        <v>10208312758.378601</v>
      </c>
      <c r="I686" s="10">
        <f>+HLOOKUP(VLOOKUP($B686,$AD$3:$AE$12,2,0),creditos_sf!$D$103:$AY$200,base_mayorista!$A686,0)</f>
        <v>18526501596.503006</v>
      </c>
      <c r="J686" s="10">
        <f>+HLOOKUP(VLOOKUP($B686,$AD$3:$AE$12,2,0),Costo_fondeo!$D$3:$AY$100,base_mayorista!$A686,0)</f>
        <v>1.8867061392575706</v>
      </c>
      <c r="K686" s="10">
        <f>+HLOOKUP(VLOOKUP($B686,$AD$3:$AE$12,2,0),Costo_provisiones!$D$3:$AY$100,base_mayorista!$A686,0)</f>
        <v>2.7337694242463191</v>
      </c>
      <c r="L686" s="10">
        <f>+HLOOKUP(VLOOKUP($B686,$AD$3:$AE$12,2,0),Morosidad_control!$D$4:$AY$101,base_mayorista!$A686,0)</f>
        <v>1.2032672982258701</v>
      </c>
      <c r="M686" s="10">
        <f ca="1">+OFFSET(Capital_2!$D$2,base_mayorista!A686,0)</f>
        <v>3.6866707606514586</v>
      </c>
      <c r="N686" s="10">
        <f>+HLOOKUP(VLOOKUP($B686,$AD$3:$AE$12,2,0),costo_laboral!$E$2:$AZ$99,base_mayorista!$A686,0)</f>
        <v>3.2180956632431457</v>
      </c>
      <c r="O686" s="10">
        <f>+HLOOKUP(VLOOKUP($B686,$AD$3:$AE$12,2,0),Participacion1!$D$4:$M$101,base_mayorista!$A686,0)</f>
        <v>24.319107148716153</v>
      </c>
      <c r="P686" s="1"/>
      <c r="Q686" s="10"/>
      <c r="R686" s="10"/>
      <c r="S686" s="10"/>
      <c r="T686" s="14"/>
      <c r="U686" s="38"/>
      <c r="V686" s="38"/>
      <c r="W686" s="38"/>
      <c r="X686" s="38"/>
      <c r="Y686" s="38"/>
      <c r="Z686" s="11"/>
      <c r="AB686" s="38"/>
      <c r="AG686" s="35"/>
    </row>
    <row r="687" spans="1:33" ht="16.5" x14ac:dyDescent="0.3">
      <c r="A687">
        <f t="shared" si="10"/>
        <v>7</v>
      </c>
      <c r="B687">
        <v>8</v>
      </c>
      <c r="C687">
        <v>6</v>
      </c>
      <c r="D687" s="3">
        <v>41060</v>
      </c>
      <c r="E687" s="33">
        <v>12</v>
      </c>
      <c r="F687">
        <v>2</v>
      </c>
      <c r="G687" s="10">
        <f>+HLOOKUP(VLOOKUP($B687,$AD$3:$AE$12,2,0),costos_sf!$D$2:$AZ$99,base_mayorista!$A687,0)</f>
        <v>2595063241.4973106</v>
      </c>
      <c r="H687" s="10">
        <f>+HLOOKUP(VLOOKUP($B687,$AD$3:$AE$12,2,0),creditos_sf!$D$2:$AY$99,base_mayorista!$A687,0)</f>
        <v>10451390735.386301</v>
      </c>
      <c r="I687" s="10">
        <f>+HLOOKUP(VLOOKUP($B687,$AD$3:$AE$12,2,0),creditos_sf!$D$103:$AY$200,base_mayorista!$A687,0)</f>
        <v>18940526371.941849</v>
      </c>
      <c r="J687" s="10">
        <f>+HLOOKUP(VLOOKUP($B687,$AD$3:$AE$12,2,0),Costo_fondeo!$D$3:$AY$100,base_mayorista!$A687,0)</f>
        <v>1.9333533845169542</v>
      </c>
      <c r="K687" s="10">
        <f>+HLOOKUP(VLOOKUP($B687,$AD$3:$AE$12,2,0),Costo_provisiones!$D$3:$AY$100,base_mayorista!$A687,0)</f>
        <v>2.7607327111487159</v>
      </c>
      <c r="L687" s="10">
        <f>+HLOOKUP(VLOOKUP($B687,$AD$3:$AE$12,2,0),Morosidad_control!$D$4:$AY$101,base_mayorista!$A687,0)</f>
        <v>1.1835197334031999</v>
      </c>
      <c r="M687" s="10">
        <f ca="1">+OFFSET(Capital_2!$D$2,base_mayorista!A687,0)</f>
        <v>3.7432616406065877</v>
      </c>
      <c r="N687" s="10">
        <f>+HLOOKUP(VLOOKUP($B687,$AD$3:$AE$12,2,0),costo_laboral!$E$2:$AZ$99,base_mayorista!$A687,0)</f>
        <v>3.1645457927212268</v>
      </c>
      <c r="O687" s="10">
        <f>+HLOOKUP(VLOOKUP($B687,$AD$3:$AE$12,2,0),Participacion1!$D$4:$M$101,base_mayorista!$A687,0)</f>
        <v>24.479416276583947</v>
      </c>
      <c r="P687" s="1"/>
      <c r="Q687" s="10"/>
      <c r="R687" s="10"/>
      <c r="S687" s="10"/>
      <c r="T687" s="14"/>
      <c r="U687" s="38"/>
      <c r="V687" s="38"/>
      <c r="W687" s="38"/>
      <c r="X687" s="38"/>
      <c r="Y687" s="38"/>
      <c r="Z687" s="11"/>
      <c r="AB687" s="38"/>
      <c r="AG687" s="35"/>
    </row>
    <row r="688" spans="1:33" ht="16.5" x14ac:dyDescent="0.3">
      <c r="A688">
        <f t="shared" si="10"/>
        <v>8</v>
      </c>
      <c r="B688">
        <v>8</v>
      </c>
      <c r="C688">
        <v>7</v>
      </c>
      <c r="D688" s="3">
        <v>41090</v>
      </c>
      <c r="E688" s="33">
        <v>12</v>
      </c>
      <c r="F688">
        <v>2</v>
      </c>
      <c r="G688" s="10">
        <f>+HLOOKUP(VLOOKUP($B688,$AD$3:$AE$12,2,0),costos_sf!$D$2:$AZ$99,base_mayorista!$A688,0)</f>
        <v>2642843996.3697801</v>
      </c>
      <c r="H688" s="10">
        <f>+HLOOKUP(VLOOKUP($B688,$AD$3:$AE$12,2,0),creditos_sf!$D$2:$AY$99,base_mayorista!$A688,0)</f>
        <v>10404369033.0278</v>
      </c>
      <c r="I688" s="10">
        <f>+HLOOKUP(VLOOKUP($B688,$AD$3:$AE$12,2,0),creditos_sf!$D$103:$AY$200,base_mayorista!$A688,0)</f>
        <v>19233173504.612244</v>
      </c>
      <c r="J688" s="10">
        <f>+HLOOKUP(VLOOKUP($B688,$AD$3:$AE$12,2,0),Costo_fondeo!$D$3:$AY$100,base_mayorista!$A688,0)</f>
        <v>1.9591825354728931</v>
      </c>
      <c r="K688" s="10">
        <f>+HLOOKUP(VLOOKUP($B688,$AD$3:$AE$12,2,0),Costo_provisiones!$D$3:$AY$100,base_mayorista!$A688,0)</f>
        <v>2.7609367468791288</v>
      </c>
      <c r="L688" s="10">
        <f>+HLOOKUP(VLOOKUP($B688,$AD$3:$AE$12,2,0),Morosidad_control!$D$4:$AY$101,base_mayorista!$A688,0)</f>
        <v>1.24487799068121</v>
      </c>
      <c r="M688" s="10">
        <f ca="1">+OFFSET(Capital_2!$D$2,base_mayorista!A688,0)</f>
        <v>3.7659791083914693</v>
      </c>
      <c r="N688" s="10">
        <f>+HLOOKUP(VLOOKUP($B688,$AD$3:$AE$12,2,0),costo_laboral!$E$2:$AZ$99,base_mayorista!$A688,0)</f>
        <v>3.2054143754553128</v>
      </c>
      <c r="O688" s="10">
        <f>+HLOOKUP(VLOOKUP($B688,$AD$3:$AE$12,2,0),Participacion1!$D$4:$M$101,base_mayorista!$A688,0)</f>
        <v>24.070890788601549</v>
      </c>
      <c r="P688" s="1"/>
      <c r="Q688" s="10"/>
      <c r="R688" s="10"/>
      <c r="S688" s="10"/>
      <c r="T688" s="14"/>
      <c r="U688" s="38"/>
      <c r="V688" s="38"/>
      <c r="W688" s="38"/>
      <c r="X688" s="38"/>
      <c r="Y688" s="38"/>
      <c r="Z688" s="11"/>
      <c r="AB688" s="38"/>
      <c r="AG688" s="35"/>
    </row>
    <row r="689" spans="1:33" ht="16.5" x14ac:dyDescent="0.3">
      <c r="A689">
        <f t="shared" si="10"/>
        <v>9</v>
      </c>
      <c r="B689">
        <v>8</v>
      </c>
      <c r="C689">
        <v>8</v>
      </c>
      <c r="D689" s="3">
        <v>41121</v>
      </c>
      <c r="E689" s="33">
        <v>12</v>
      </c>
      <c r="F689">
        <v>2</v>
      </c>
      <c r="G689" s="10">
        <f>+HLOOKUP(VLOOKUP($B689,$AD$3:$AE$12,2,0),costos_sf!$D$2:$AZ$99,base_mayorista!$A689,0)</f>
        <v>2689502369.3983836</v>
      </c>
      <c r="H689" s="10">
        <f>+HLOOKUP(VLOOKUP($B689,$AD$3:$AE$12,2,0),creditos_sf!$D$2:$AY$99,base_mayorista!$A689,0)</f>
        <v>10432472254.7064</v>
      </c>
      <c r="I689" s="10">
        <f>+HLOOKUP(VLOOKUP($B689,$AD$3:$AE$12,2,0),creditos_sf!$D$103:$AY$200,base_mayorista!$A689,0)</f>
        <v>19251441021.849861</v>
      </c>
      <c r="J689" s="10">
        <f>+HLOOKUP(VLOOKUP($B689,$AD$3:$AE$12,2,0),Costo_fondeo!$D$3:$AY$100,base_mayorista!$A689,0)</f>
        <v>1.9874627579310986</v>
      </c>
      <c r="K689" s="10">
        <f>+HLOOKUP(VLOOKUP($B689,$AD$3:$AE$12,2,0),Costo_provisiones!$D$3:$AY$100,base_mayorista!$A689,0)</f>
        <v>2.7388410413452293</v>
      </c>
      <c r="L689" s="10">
        <f>+HLOOKUP(VLOOKUP($B689,$AD$3:$AE$12,2,0),Morosidad_control!$D$4:$AY$101,base_mayorista!$A689,0)</f>
        <v>1.1382005050846</v>
      </c>
      <c r="M689" s="10">
        <f ca="1">+OFFSET(Capital_2!$D$2,base_mayorista!A689,0)</f>
        <v>3.7900682632030773</v>
      </c>
      <c r="N689" s="10">
        <f>+HLOOKUP(VLOOKUP($B689,$AD$3:$AE$12,2,0),costo_laboral!$E$2:$AZ$99,base_mayorista!$A689,0)</f>
        <v>3.2593473781828317</v>
      </c>
      <c r="O689" s="10">
        <f>+HLOOKUP(VLOOKUP($B689,$AD$3:$AE$12,2,0),Participacion1!$D$4:$M$101,base_mayorista!$A689,0)</f>
        <v>23.477684046343171</v>
      </c>
      <c r="P689" s="1"/>
      <c r="Q689" s="10"/>
      <c r="R689" s="10"/>
      <c r="S689" s="10"/>
      <c r="T689" s="14"/>
      <c r="U689" s="38"/>
      <c r="V689" s="38"/>
      <c r="W689" s="38"/>
      <c r="X689" s="38"/>
      <c r="Y689" s="38"/>
      <c r="Z689" s="11"/>
      <c r="AB689" s="38"/>
      <c r="AG689" s="35"/>
    </row>
    <row r="690" spans="1:33" ht="16.5" x14ac:dyDescent="0.3">
      <c r="A690">
        <f t="shared" si="10"/>
        <v>10</v>
      </c>
      <c r="B690">
        <v>8</v>
      </c>
      <c r="C690">
        <v>9</v>
      </c>
      <c r="D690" s="3">
        <v>41152</v>
      </c>
      <c r="E690" s="33">
        <v>12</v>
      </c>
      <c r="F690">
        <v>2</v>
      </c>
      <c r="G690" s="10">
        <f>+HLOOKUP(VLOOKUP($B690,$AD$3:$AE$12,2,0),costos_sf!$D$2:$AZ$99,base_mayorista!$A690,0)</f>
        <v>2721482675.082871</v>
      </c>
      <c r="H690" s="10">
        <f>+HLOOKUP(VLOOKUP($B690,$AD$3:$AE$12,2,0),creditos_sf!$D$2:$AY$99,base_mayorista!$A690,0)</f>
        <v>10375197180.6845</v>
      </c>
      <c r="I690" s="10">
        <f>+HLOOKUP(VLOOKUP($B690,$AD$3:$AE$12,2,0),creditos_sf!$D$103:$AY$200,base_mayorista!$A690,0)</f>
        <v>19472575049.10601</v>
      </c>
      <c r="J690" s="10">
        <f>+HLOOKUP(VLOOKUP($B690,$AD$3:$AE$12,2,0),Costo_fondeo!$D$3:$AY$100,base_mayorista!$A690,0)</f>
        <v>1.9919656766996425</v>
      </c>
      <c r="K690" s="10">
        <f>+HLOOKUP(VLOOKUP($B690,$AD$3:$AE$12,2,0),Costo_provisiones!$D$3:$AY$100,base_mayorista!$A690,0)</f>
        <v>2.772883767583576</v>
      </c>
      <c r="L690" s="10">
        <f>+HLOOKUP(VLOOKUP($B690,$AD$3:$AE$12,2,0),Morosidad_control!$D$4:$AY$101,base_mayorista!$A690,0)</f>
        <v>1.21797151480985</v>
      </c>
      <c r="M690" s="10">
        <f ca="1">+OFFSET(Capital_2!$D$2,base_mayorista!A690,0)</f>
        <v>3.7960315209630844</v>
      </c>
      <c r="N690" s="10">
        <f>+HLOOKUP(VLOOKUP($B690,$AD$3:$AE$12,2,0),costo_laboral!$E$2:$AZ$99,base_mayorista!$A690,0)</f>
        <v>3.2687607666965111</v>
      </c>
      <c r="O690" s="10">
        <f>+HLOOKUP(VLOOKUP($B690,$AD$3:$AE$12,2,0),Participacion1!$D$4:$M$101,base_mayorista!$A690,0)</f>
        <v>23.659192473905264</v>
      </c>
      <c r="P690" s="1"/>
      <c r="Q690" s="10"/>
      <c r="R690" s="10"/>
      <c r="S690" s="10"/>
      <c r="T690" s="14"/>
      <c r="U690" s="38"/>
      <c r="V690" s="38"/>
      <c r="W690" s="38"/>
      <c r="X690" s="38"/>
      <c r="Y690" s="38"/>
      <c r="Z690" s="11"/>
      <c r="AB690" s="38"/>
      <c r="AG690" s="35"/>
    </row>
    <row r="691" spans="1:33" ht="16.5" x14ac:dyDescent="0.3">
      <c r="A691">
        <f t="shared" si="10"/>
        <v>11</v>
      </c>
      <c r="B691">
        <v>8</v>
      </c>
      <c r="C691">
        <v>10</v>
      </c>
      <c r="D691" s="3">
        <v>41182</v>
      </c>
      <c r="E691" s="33">
        <v>12</v>
      </c>
      <c r="F691">
        <v>2</v>
      </c>
      <c r="G691" s="10">
        <f>+HLOOKUP(VLOOKUP($B691,$AD$3:$AE$12,2,0),costos_sf!$D$2:$AZ$99,base_mayorista!$A691,0)</f>
        <v>2732098776.9318638</v>
      </c>
      <c r="H691" s="10">
        <f>+HLOOKUP(VLOOKUP($B691,$AD$3:$AE$12,2,0),creditos_sf!$D$2:$AY$99,base_mayorista!$A691,0)</f>
        <v>10216808062.315701</v>
      </c>
      <c r="I691" s="10">
        <f>+HLOOKUP(VLOOKUP($B691,$AD$3:$AE$12,2,0),creditos_sf!$D$103:$AY$200,base_mayorista!$A691,0)</f>
        <v>19786966743.090439</v>
      </c>
      <c r="J691" s="10">
        <f>+HLOOKUP(VLOOKUP($B691,$AD$3:$AE$12,2,0),Costo_fondeo!$D$3:$AY$100,base_mayorista!$A691,0)</f>
        <v>1.9806067257794282</v>
      </c>
      <c r="K691" s="10">
        <f>+HLOOKUP(VLOOKUP($B691,$AD$3:$AE$12,2,0),Costo_provisiones!$D$3:$AY$100,base_mayorista!$A691,0)</f>
        <v>2.8028305505981685</v>
      </c>
      <c r="L691" s="10">
        <f>+HLOOKUP(VLOOKUP($B691,$AD$3:$AE$12,2,0),Morosidad_control!$D$4:$AY$101,base_mayorista!$A691,0)</f>
        <v>1.21072231810325</v>
      </c>
      <c r="M691" s="10">
        <f ca="1">+OFFSET(Capital_2!$D$2,base_mayorista!A691,0)</f>
        <v>3.7807846214491896</v>
      </c>
      <c r="N691" s="10">
        <f>+HLOOKUP(VLOOKUP($B691,$AD$3:$AE$12,2,0),costo_laboral!$E$2:$AZ$99,base_mayorista!$A691,0)</f>
        <v>3.2407746894559635</v>
      </c>
      <c r="O691" s="10">
        <f>+HLOOKUP(VLOOKUP($B691,$AD$3:$AE$12,2,0),Participacion1!$D$4:$M$101,base_mayorista!$A691,0)</f>
        <v>23.775270619267552</v>
      </c>
      <c r="P691" s="1"/>
      <c r="Q691" s="10"/>
      <c r="R691" s="10"/>
      <c r="S691" s="10"/>
      <c r="T691" s="14"/>
      <c r="U691" s="38"/>
      <c r="V691" s="38"/>
      <c r="W691" s="38"/>
      <c r="X691" s="38"/>
      <c r="Y691" s="38"/>
      <c r="Z691" s="11"/>
      <c r="AB691" s="38"/>
      <c r="AG691" s="35"/>
    </row>
    <row r="692" spans="1:33" ht="16.5" x14ac:dyDescent="0.3">
      <c r="A692">
        <f t="shared" si="10"/>
        <v>12</v>
      </c>
      <c r="B692">
        <v>8</v>
      </c>
      <c r="C692">
        <v>11</v>
      </c>
      <c r="D692" s="3">
        <v>41213</v>
      </c>
      <c r="E692" s="33">
        <v>12</v>
      </c>
      <c r="F692">
        <v>2</v>
      </c>
      <c r="G692" s="10">
        <f>+HLOOKUP(VLOOKUP($B692,$AD$3:$AE$12,2,0),costos_sf!$D$2:$AZ$99,base_mayorista!$A692,0)</f>
        <v>2792521870.215909</v>
      </c>
      <c r="H692" s="10">
        <f>+HLOOKUP(VLOOKUP($B692,$AD$3:$AE$12,2,0),creditos_sf!$D$2:$AY$99,base_mayorista!$A692,0)</f>
        <v>10001680567.848499</v>
      </c>
      <c r="I692" s="10">
        <f>+HLOOKUP(VLOOKUP($B692,$AD$3:$AE$12,2,0),creditos_sf!$D$103:$AY$200,base_mayorista!$A692,0)</f>
        <v>19992476972.744091</v>
      </c>
      <c r="J692" s="10">
        <f>+HLOOKUP(VLOOKUP($B692,$AD$3:$AE$12,2,0),Costo_fondeo!$D$3:$AY$100,base_mayorista!$A692,0)</f>
        <v>1.9805634465392037</v>
      </c>
      <c r="K692" s="10">
        <f>+HLOOKUP(VLOOKUP($B692,$AD$3:$AE$12,2,0),Costo_provisiones!$D$3:$AY$100,base_mayorista!$A692,0)</f>
        <v>2.8948986948617965</v>
      </c>
      <c r="L692" s="10">
        <f>+HLOOKUP(VLOOKUP($B692,$AD$3:$AE$12,2,0),Morosidad_control!$D$4:$AY$101,base_mayorista!$A692,0)</f>
        <v>1.22732498199594</v>
      </c>
      <c r="M692" s="10">
        <f ca="1">+OFFSET(Capital_2!$D$2,base_mayorista!A692,0)</f>
        <v>3.7788207097198074</v>
      </c>
      <c r="N692" s="10">
        <f>+HLOOKUP(VLOOKUP($B692,$AD$3:$AE$12,2,0),costo_laboral!$E$2:$AZ$99,base_mayorista!$A692,0)</f>
        <v>3.2433830310391922</v>
      </c>
      <c r="O692" s="10">
        <f>+HLOOKUP(VLOOKUP($B692,$AD$3:$AE$12,2,0),Participacion1!$D$4:$M$101,base_mayorista!$A692,0)</f>
        <v>24.00985462622285</v>
      </c>
      <c r="P692" s="1"/>
      <c r="Q692" s="10"/>
      <c r="R692" s="10"/>
      <c r="S692" s="10"/>
      <c r="T692" s="14"/>
      <c r="U692" s="38"/>
      <c r="V692" s="38"/>
      <c r="W692" s="38"/>
      <c r="X692" s="38"/>
      <c r="Y692" s="38"/>
      <c r="Z692" s="11"/>
      <c r="AB692" s="38"/>
      <c r="AG692" s="35"/>
    </row>
    <row r="693" spans="1:33" ht="16.5" x14ac:dyDescent="0.3">
      <c r="A693">
        <f t="shared" si="10"/>
        <v>13</v>
      </c>
      <c r="B693">
        <v>8</v>
      </c>
      <c r="C693">
        <v>12</v>
      </c>
      <c r="D693" s="3">
        <v>41243</v>
      </c>
      <c r="E693" s="33">
        <v>12</v>
      </c>
      <c r="F693">
        <v>2</v>
      </c>
      <c r="G693" s="10">
        <f>+HLOOKUP(VLOOKUP($B693,$AD$3:$AE$12,2,0),costos_sf!$D$2:$AZ$99,base_mayorista!$A693,0)</f>
        <v>2859656154.6114016</v>
      </c>
      <c r="H693" s="10">
        <f>+HLOOKUP(VLOOKUP($B693,$AD$3:$AE$12,2,0),creditos_sf!$D$2:$AY$99,base_mayorista!$A693,0)</f>
        <v>9818872764.6886292</v>
      </c>
      <c r="I693" s="10">
        <f>+HLOOKUP(VLOOKUP($B693,$AD$3:$AE$12,2,0),creditos_sf!$D$103:$AY$200,base_mayorista!$A693,0)</f>
        <v>20383472688.180401</v>
      </c>
      <c r="J693" s="10">
        <f>+HLOOKUP(VLOOKUP($B693,$AD$3:$AE$12,2,0),Costo_fondeo!$D$3:$AY$100,base_mayorista!$A693,0)</f>
        <v>1.9962079466351559</v>
      </c>
      <c r="K693" s="10">
        <f>+HLOOKUP(VLOOKUP($B693,$AD$3:$AE$12,2,0),Costo_provisiones!$D$3:$AY$100,base_mayorista!$A693,0)</f>
        <v>2.895608947256342</v>
      </c>
      <c r="L693" s="10">
        <f>+HLOOKUP(VLOOKUP($B693,$AD$3:$AE$12,2,0),Morosidad_control!$D$4:$AY$101,base_mayorista!$A693,0)</f>
        <v>1.2950651726168401</v>
      </c>
      <c r="M693" s="10">
        <f ca="1">+OFFSET(Capital_2!$D$2,base_mayorista!A693,0)</f>
        <v>3.8090188851336229</v>
      </c>
      <c r="N693" s="10">
        <f>+HLOOKUP(VLOOKUP($B693,$AD$3:$AE$12,2,0),costo_laboral!$E$2:$AZ$99,base_mayorista!$A693,0)</f>
        <v>3.2564582065136038</v>
      </c>
      <c r="O693" s="10">
        <f>+HLOOKUP(VLOOKUP($B693,$AD$3:$AE$12,2,0),Participacion1!$D$4:$M$101,base_mayorista!$A693,0)</f>
        <v>23.716728067831458</v>
      </c>
      <c r="P693" s="1"/>
      <c r="Q693" s="10"/>
      <c r="R693" s="10"/>
      <c r="S693" s="10"/>
      <c r="T693" s="14"/>
      <c r="U693" s="38"/>
      <c r="V693" s="38"/>
      <c r="W693" s="38"/>
      <c r="X693" s="38"/>
      <c r="Y693" s="38"/>
      <c r="Z693" s="11"/>
      <c r="AB693" s="38"/>
      <c r="AG693" s="35"/>
    </row>
    <row r="694" spans="1:33" ht="16.5" x14ac:dyDescent="0.3">
      <c r="A694">
        <f t="shared" si="10"/>
        <v>14</v>
      </c>
      <c r="B694">
        <v>8</v>
      </c>
      <c r="C694">
        <v>13</v>
      </c>
      <c r="D694" s="3">
        <v>41274</v>
      </c>
      <c r="E694" s="33">
        <v>12</v>
      </c>
      <c r="F694">
        <v>2</v>
      </c>
      <c r="G694" s="10">
        <f>+HLOOKUP(VLOOKUP($B694,$AD$3:$AE$12,2,0),costos_sf!$D$2:$AZ$99,base_mayorista!$A694,0)</f>
        <v>2906015228.2353835</v>
      </c>
      <c r="H694" s="10">
        <f>+HLOOKUP(VLOOKUP($B694,$AD$3:$AE$12,2,0),creditos_sf!$D$2:$AY$99,base_mayorista!$A694,0)</f>
        <v>9781529109.77355</v>
      </c>
      <c r="I694" s="10">
        <f>+HLOOKUP(VLOOKUP($B694,$AD$3:$AE$12,2,0),creditos_sf!$D$103:$AY$200,base_mayorista!$A694,0)</f>
        <v>20512385589.674603</v>
      </c>
      <c r="J694" s="10">
        <f>+HLOOKUP(VLOOKUP($B694,$AD$3:$AE$12,2,0),Costo_fondeo!$D$3:$AY$100,base_mayorista!$A694,0)</f>
        <v>2.0814765891220506</v>
      </c>
      <c r="K694" s="10">
        <f>+HLOOKUP(VLOOKUP($B694,$AD$3:$AE$12,2,0),Costo_provisiones!$D$3:$AY$100,base_mayorista!$A694,0)</f>
        <v>2.9389477404268094</v>
      </c>
      <c r="L694" s="10">
        <f>+HLOOKUP(VLOOKUP($B694,$AD$3:$AE$12,2,0),Morosidad_control!$D$4:$AY$101,base_mayorista!$A694,0)</f>
        <v>1.31253645730756</v>
      </c>
      <c r="M694" s="10">
        <f ca="1">+OFFSET(Capital_2!$D$2,base_mayorista!A694,0)</f>
        <v>3.8327018844682854</v>
      </c>
      <c r="N694" s="10">
        <f>+HLOOKUP(VLOOKUP($B694,$AD$3:$AE$12,2,0),costo_laboral!$E$2:$AZ$99,base_mayorista!$A694,0)</f>
        <v>3.2425487637345936</v>
      </c>
      <c r="O694" s="10">
        <f>+HLOOKUP(VLOOKUP($B694,$AD$3:$AE$12,2,0),Participacion1!$D$4:$M$101,base_mayorista!$A694,0)</f>
        <v>23.009057739274532</v>
      </c>
      <c r="P694" s="1"/>
      <c r="Q694" s="10"/>
      <c r="R694" s="10"/>
      <c r="S694" s="10"/>
      <c r="T694" s="14"/>
      <c r="U694" s="38"/>
      <c r="V694" s="38"/>
      <c r="W694" s="38"/>
      <c r="X694" s="38"/>
      <c r="Y694" s="38"/>
      <c r="Z694" s="11"/>
      <c r="AB694" s="38"/>
      <c r="AG694" s="35"/>
    </row>
    <row r="695" spans="1:33" ht="16.5" x14ac:dyDescent="0.3">
      <c r="A695">
        <f t="shared" si="10"/>
        <v>15</v>
      </c>
      <c r="B695">
        <v>8</v>
      </c>
      <c r="C695">
        <v>14</v>
      </c>
      <c r="D695" s="3">
        <v>41305</v>
      </c>
      <c r="E695" s="33">
        <v>13</v>
      </c>
      <c r="F695">
        <v>2</v>
      </c>
      <c r="G695" s="10">
        <f>+HLOOKUP(VLOOKUP($B695,$AD$3:$AE$12,2,0),costos_sf!$D$2:$AZ$99,base_mayorista!$A695,0)</f>
        <v>2841076832.011569</v>
      </c>
      <c r="H695" s="10">
        <f>+HLOOKUP(VLOOKUP($B695,$AD$3:$AE$12,2,0),creditos_sf!$D$2:$AY$99,base_mayorista!$A695,0)</f>
        <v>9606859681.2570496</v>
      </c>
      <c r="I695" s="10">
        <f>+HLOOKUP(VLOOKUP($B695,$AD$3:$AE$12,2,0),creditos_sf!$D$103:$AY$200,base_mayorista!$A695,0)</f>
        <v>20633628218.580051</v>
      </c>
      <c r="J695" s="10">
        <f>+HLOOKUP(VLOOKUP($B695,$AD$3:$AE$12,2,0),Costo_fondeo!$D$3:$AY$100,base_mayorista!$A695,0)</f>
        <v>2.1102121036348658</v>
      </c>
      <c r="K695" s="10">
        <f>+HLOOKUP(VLOOKUP($B695,$AD$3:$AE$12,2,0),Costo_provisiones!$D$3:$AY$100,base_mayorista!$A695,0)</f>
        <v>2.5972136402852017</v>
      </c>
      <c r="L695" s="10">
        <f>+HLOOKUP(VLOOKUP($B695,$AD$3:$AE$12,2,0),Morosidad_control!$D$4:$AY$101,base_mayorista!$A695,0)</f>
        <v>1.4274364899715899</v>
      </c>
      <c r="M695" s="10">
        <f ca="1">+OFFSET(Capital_2!$D$2,base_mayorista!A695,0)</f>
        <v>3.850163299057161</v>
      </c>
      <c r="N695" s="10">
        <f>+HLOOKUP(VLOOKUP($B695,$AD$3:$AE$12,2,0),costo_laboral!$E$2:$AZ$99,base_mayorista!$A695,0)</f>
        <v>3.3040476739771347</v>
      </c>
      <c r="O695" s="10">
        <f>+HLOOKUP(VLOOKUP($B695,$AD$3:$AE$12,2,0),Participacion1!$D$4:$M$101,base_mayorista!$A695,0)</f>
        <v>22.307480308092305</v>
      </c>
      <c r="P695" s="1"/>
      <c r="Q695" s="10"/>
      <c r="R695" s="10"/>
      <c r="S695" s="10"/>
      <c r="T695" s="14"/>
      <c r="U695" s="38"/>
      <c r="V695" s="38"/>
      <c r="W695" s="38"/>
      <c r="X695" s="38"/>
      <c r="Y695" s="38"/>
      <c r="Z695" s="11"/>
      <c r="AB695" s="38"/>
      <c r="AG695" s="35"/>
    </row>
    <row r="696" spans="1:33" ht="16.5" x14ac:dyDescent="0.3">
      <c r="A696">
        <f t="shared" si="10"/>
        <v>16</v>
      </c>
      <c r="B696">
        <v>8</v>
      </c>
      <c r="C696">
        <v>15</v>
      </c>
      <c r="D696" s="3">
        <v>41333</v>
      </c>
      <c r="E696" s="33">
        <v>13</v>
      </c>
      <c r="F696">
        <v>2</v>
      </c>
      <c r="G696" s="10">
        <f>+HLOOKUP(VLOOKUP($B696,$AD$3:$AE$12,2,0),costos_sf!$D$2:$AZ$99,base_mayorista!$A696,0)</f>
        <v>2794545734.3500743</v>
      </c>
      <c r="H696" s="10">
        <f>+HLOOKUP(VLOOKUP($B696,$AD$3:$AE$12,2,0),creditos_sf!$D$2:$AY$99,base_mayorista!$A696,0)</f>
        <v>9406498475.6892109</v>
      </c>
      <c r="I696" s="10">
        <f>+HLOOKUP(VLOOKUP($B696,$AD$3:$AE$12,2,0),creditos_sf!$D$103:$AY$200,base_mayorista!$A696,0)</f>
        <v>20826406966.021282</v>
      </c>
      <c r="J696" s="10">
        <f>+HLOOKUP(VLOOKUP($B696,$AD$3:$AE$12,2,0),Costo_fondeo!$D$3:$AY$100,base_mayorista!$A696,0)</f>
        <v>2.1095888597438468</v>
      </c>
      <c r="K696" s="10">
        <f>+HLOOKUP(VLOOKUP($B696,$AD$3:$AE$12,2,0),Costo_provisiones!$D$3:$AY$100,base_mayorista!$A696,0)</f>
        <v>2.3820115738347978</v>
      </c>
      <c r="L696" s="10">
        <f>+HLOOKUP(VLOOKUP($B696,$AD$3:$AE$12,2,0),Morosidad_control!$D$4:$AY$101,base_mayorista!$A696,0)</f>
        <v>1.42648425672443</v>
      </c>
      <c r="M696" s="10">
        <f ca="1">+OFFSET(Capital_2!$D$2,base_mayorista!A696,0)</f>
        <v>3.8660657399921172</v>
      </c>
      <c r="N696" s="10">
        <f>+HLOOKUP(VLOOKUP($B696,$AD$3:$AE$12,2,0),costo_laboral!$E$2:$AZ$99,base_mayorista!$A696,0)</f>
        <v>3.3292267066373107</v>
      </c>
      <c r="O696" s="10">
        <f>+HLOOKUP(VLOOKUP($B696,$AD$3:$AE$12,2,0),Participacion1!$D$4:$M$101,base_mayorista!$A696,0)</f>
        <v>21.671405438611917</v>
      </c>
      <c r="P696" s="1"/>
      <c r="Q696" s="10"/>
      <c r="R696" s="10"/>
      <c r="S696" s="10"/>
      <c r="T696" s="14"/>
      <c r="U696" s="38"/>
      <c r="V696" s="38"/>
      <c r="W696" s="38"/>
      <c r="X696" s="38"/>
      <c r="Y696" s="38"/>
      <c r="Z696" s="11"/>
      <c r="AB696" s="38"/>
      <c r="AG696" s="35"/>
    </row>
    <row r="697" spans="1:33" ht="16.5" x14ac:dyDescent="0.3">
      <c r="A697">
        <f t="shared" si="10"/>
        <v>17</v>
      </c>
      <c r="B697">
        <v>8</v>
      </c>
      <c r="C697">
        <v>16</v>
      </c>
      <c r="D697" s="3">
        <v>41364</v>
      </c>
      <c r="E697" s="33">
        <v>13</v>
      </c>
      <c r="F697">
        <v>2</v>
      </c>
      <c r="G697" s="10">
        <f>+HLOOKUP(VLOOKUP($B697,$AD$3:$AE$12,2,0),costos_sf!$D$2:$AZ$99,base_mayorista!$A697,0)</f>
        <v>2711871150.5680385</v>
      </c>
      <c r="H697" s="10">
        <f>+HLOOKUP(VLOOKUP($B697,$AD$3:$AE$12,2,0),creditos_sf!$D$2:$AY$99,base_mayorista!$A697,0)</f>
        <v>9945922960.8472595</v>
      </c>
      <c r="I697" s="10">
        <f>+HLOOKUP(VLOOKUP($B697,$AD$3:$AE$12,2,0),creditos_sf!$D$103:$AY$200,base_mayorista!$A697,0)</f>
        <v>20959170329.726173</v>
      </c>
      <c r="J697" s="10">
        <f>+HLOOKUP(VLOOKUP($B697,$AD$3:$AE$12,2,0),Costo_fondeo!$D$3:$AY$100,base_mayorista!$A697,0)</f>
        <v>2.1182717938156777</v>
      </c>
      <c r="K697" s="10">
        <f>+HLOOKUP(VLOOKUP($B697,$AD$3:$AE$12,2,0),Costo_provisiones!$D$3:$AY$100,base_mayorista!$A697,0)</f>
        <v>2.2136430766070632</v>
      </c>
      <c r="L697" s="10">
        <f>+HLOOKUP(VLOOKUP($B697,$AD$3:$AE$12,2,0),Morosidad_control!$D$4:$AY$101,base_mayorista!$A697,0)</f>
        <v>1.52864552592168</v>
      </c>
      <c r="M697" s="10">
        <f ca="1">+OFFSET(Capital_2!$D$2,base_mayorista!A697,0)</f>
        <v>3.8754391719680488</v>
      </c>
      <c r="N697" s="10">
        <f>+HLOOKUP(VLOOKUP($B697,$AD$3:$AE$12,2,0),costo_laboral!$E$2:$AZ$99,base_mayorista!$A697,0)</f>
        <v>3.2869169947649137</v>
      </c>
      <c r="O697" s="10">
        <f>+HLOOKUP(VLOOKUP($B697,$AD$3:$AE$12,2,0),Participacion1!$D$4:$M$101,base_mayorista!$A697,0)</f>
        <v>22.281747851439384</v>
      </c>
      <c r="P697" s="1"/>
      <c r="Q697" s="10"/>
      <c r="R697" s="10"/>
      <c r="S697" s="10"/>
      <c r="T697" s="14"/>
      <c r="U697" s="38"/>
      <c r="V697" s="38"/>
      <c r="W697" s="38"/>
      <c r="X697" s="38"/>
      <c r="Y697" s="38"/>
      <c r="Z697" s="11"/>
      <c r="AB697" s="38"/>
      <c r="AG697" s="35"/>
    </row>
    <row r="698" spans="1:33" ht="16.5" x14ac:dyDescent="0.3">
      <c r="A698">
        <f t="shared" si="10"/>
        <v>18</v>
      </c>
      <c r="B698">
        <v>8</v>
      </c>
      <c r="C698">
        <v>17</v>
      </c>
      <c r="D698" s="3">
        <v>41394</v>
      </c>
      <c r="E698" s="33">
        <v>13</v>
      </c>
      <c r="F698">
        <v>2</v>
      </c>
      <c r="G698" s="10">
        <f>+HLOOKUP(VLOOKUP($B698,$AD$3:$AE$12,2,0),costos_sf!$D$2:$AZ$99,base_mayorista!$A698,0)</f>
        <v>2737265787.7048483</v>
      </c>
      <c r="H698" s="10">
        <f>+HLOOKUP(VLOOKUP($B698,$AD$3:$AE$12,2,0),creditos_sf!$D$2:$AY$99,base_mayorista!$A698,0)</f>
        <v>10360927501.4475</v>
      </c>
      <c r="I698" s="10">
        <f>+HLOOKUP(VLOOKUP($B698,$AD$3:$AE$12,2,0),creditos_sf!$D$103:$AY$200,base_mayorista!$A698,0)</f>
        <v>21149649469.760738</v>
      </c>
      <c r="J698" s="10">
        <f>+HLOOKUP(VLOOKUP($B698,$AD$3:$AE$12,2,0),Costo_fondeo!$D$3:$AY$100,base_mayorista!$A698,0)</f>
        <v>2.1224960044272474</v>
      </c>
      <c r="K698" s="10">
        <f>+HLOOKUP(VLOOKUP($B698,$AD$3:$AE$12,2,0),Costo_provisiones!$D$3:$AY$100,base_mayorista!$A698,0)</f>
        <v>2.1337806964038224</v>
      </c>
      <c r="L698" s="10">
        <f>+HLOOKUP(VLOOKUP($B698,$AD$3:$AE$12,2,0),Morosidad_control!$D$4:$AY$101,base_mayorista!$A698,0)</f>
        <v>1.6035623353494499</v>
      </c>
      <c r="M698" s="10">
        <f ca="1">+OFFSET(Capital_2!$D$2,base_mayorista!A698,0)</f>
        <v>3.8611269429337338</v>
      </c>
      <c r="N698" s="10">
        <f>+HLOOKUP(VLOOKUP($B698,$AD$3:$AE$12,2,0),costo_laboral!$E$2:$AZ$99,base_mayorista!$A698,0)</f>
        <v>3.2585645469987345</v>
      </c>
      <c r="O698" s="10">
        <f>+HLOOKUP(VLOOKUP($B698,$AD$3:$AE$12,2,0),Participacion1!$D$4:$M$101,base_mayorista!$A698,0)</f>
        <v>23.147728209222944</v>
      </c>
      <c r="P698" s="1"/>
      <c r="Q698" s="10"/>
      <c r="R698" s="10"/>
      <c r="S698" s="10"/>
      <c r="T698" s="14"/>
      <c r="U698" s="38"/>
      <c r="V698" s="38"/>
      <c r="W698" s="38"/>
      <c r="X698" s="38"/>
      <c r="Y698" s="38"/>
      <c r="Z698" s="11"/>
      <c r="AB698" s="38"/>
      <c r="AG698" s="35"/>
    </row>
    <row r="699" spans="1:33" ht="16.5" x14ac:dyDescent="0.3">
      <c r="A699">
        <f t="shared" si="10"/>
        <v>19</v>
      </c>
      <c r="B699">
        <v>8</v>
      </c>
      <c r="C699">
        <v>18</v>
      </c>
      <c r="D699" s="3">
        <v>41425</v>
      </c>
      <c r="E699" s="33">
        <v>13</v>
      </c>
      <c r="F699">
        <v>2</v>
      </c>
      <c r="G699" s="10">
        <f>+HLOOKUP(VLOOKUP($B699,$AD$3:$AE$12,2,0),costos_sf!$D$2:$AZ$99,base_mayorista!$A699,0)</f>
        <v>2727930730.2455215</v>
      </c>
      <c r="H699" s="10">
        <f>+HLOOKUP(VLOOKUP($B699,$AD$3:$AE$12,2,0),creditos_sf!$D$2:$AY$99,base_mayorista!$A699,0)</f>
        <v>10629623183.917002</v>
      </c>
      <c r="I699" s="10">
        <f>+HLOOKUP(VLOOKUP($B699,$AD$3:$AE$12,2,0),creditos_sf!$D$103:$AY$200,base_mayorista!$A699,0)</f>
        <v>21412913852.613159</v>
      </c>
      <c r="J699" s="10">
        <f>+HLOOKUP(VLOOKUP($B699,$AD$3:$AE$12,2,0),Costo_fondeo!$D$3:$AY$100,base_mayorista!$A699,0)</f>
        <v>2.1061524943589891</v>
      </c>
      <c r="K699" s="10">
        <f>+HLOOKUP(VLOOKUP($B699,$AD$3:$AE$12,2,0),Costo_provisiones!$D$3:$AY$100,base_mayorista!$A699,0)</f>
        <v>2.0205792264747449</v>
      </c>
      <c r="L699" s="10">
        <f>+HLOOKUP(VLOOKUP($B699,$AD$3:$AE$12,2,0),Morosidad_control!$D$4:$AY$101,base_mayorista!$A699,0)</f>
        <v>1.62607796589769</v>
      </c>
      <c r="M699" s="10">
        <f ca="1">+OFFSET(Capital_2!$D$2,base_mayorista!A699,0)</f>
        <v>3.8158367264519906</v>
      </c>
      <c r="N699" s="10">
        <f>+HLOOKUP(VLOOKUP($B699,$AD$3:$AE$12,2,0),costo_laboral!$E$2:$AZ$99,base_mayorista!$A699,0)</f>
        <v>3.2339909428040223</v>
      </c>
      <c r="O699" s="10">
        <f>+HLOOKUP(VLOOKUP($B699,$AD$3:$AE$12,2,0),Participacion1!$D$4:$M$101,base_mayorista!$A699,0)</f>
        <v>23.206353822770865</v>
      </c>
      <c r="P699" s="1"/>
      <c r="Q699" s="10"/>
      <c r="R699" s="10"/>
      <c r="S699" s="10"/>
      <c r="T699" s="14"/>
      <c r="U699" s="38"/>
      <c r="V699" s="38"/>
      <c r="W699" s="38"/>
      <c r="X699" s="38"/>
      <c r="Y699" s="38"/>
      <c r="Z699" s="11"/>
      <c r="AB699" s="38"/>
      <c r="AG699" s="35"/>
    </row>
    <row r="700" spans="1:33" ht="16.5" x14ac:dyDescent="0.3">
      <c r="A700">
        <f t="shared" si="10"/>
        <v>20</v>
      </c>
      <c r="B700">
        <v>8</v>
      </c>
      <c r="C700">
        <v>19</v>
      </c>
      <c r="D700" s="3">
        <v>41455</v>
      </c>
      <c r="E700" s="33">
        <v>13</v>
      </c>
      <c r="F700">
        <v>2</v>
      </c>
      <c r="G700" s="10">
        <f>+HLOOKUP(VLOOKUP($B700,$AD$3:$AE$12,2,0),costos_sf!$D$2:$AZ$99,base_mayorista!$A700,0)</f>
        <v>2706236581.4463282</v>
      </c>
      <c r="H700" s="10">
        <f>+HLOOKUP(VLOOKUP($B700,$AD$3:$AE$12,2,0),creditos_sf!$D$2:$AY$99,base_mayorista!$A700,0)</f>
        <v>10889624134.1985</v>
      </c>
      <c r="I700" s="10">
        <f>+HLOOKUP(VLOOKUP($B700,$AD$3:$AE$12,2,0),creditos_sf!$D$103:$AY$200,base_mayorista!$A700,0)</f>
        <v>21499237980.328541</v>
      </c>
      <c r="J700" s="10">
        <f>+HLOOKUP(VLOOKUP($B700,$AD$3:$AE$12,2,0),Costo_fondeo!$D$3:$AY$100,base_mayorista!$A700,0)</f>
        <v>2.1330618647161237</v>
      </c>
      <c r="K700" s="10">
        <f>+HLOOKUP(VLOOKUP($B700,$AD$3:$AE$12,2,0),Costo_provisiones!$D$3:$AY$100,base_mayorista!$A700,0)</f>
        <v>1.9389087367391922</v>
      </c>
      <c r="L700" s="10">
        <f>+HLOOKUP(VLOOKUP($B700,$AD$3:$AE$12,2,0),Morosidad_control!$D$4:$AY$101,base_mayorista!$A700,0)</f>
        <v>1.67125461419526</v>
      </c>
      <c r="M700" s="10">
        <f ca="1">+OFFSET(Capital_2!$D$2,base_mayorista!A700,0)</f>
        <v>3.777787965810723</v>
      </c>
      <c r="N700" s="10">
        <f>+HLOOKUP(VLOOKUP($B700,$AD$3:$AE$12,2,0),costo_laboral!$E$2:$AZ$99,base_mayorista!$A700,0)</f>
        <v>3.2150866229597113</v>
      </c>
      <c r="O700" s="10">
        <f>+HLOOKUP(VLOOKUP($B700,$AD$3:$AE$12,2,0),Participacion1!$D$4:$M$101,base_mayorista!$A700,0)</f>
        <v>23.323731393609929</v>
      </c>
      <c r="P700" s="1"/>
      <c r="Q700" s="10"/>
      <c r="R700" s="10"/>
      <c r="S700" s="10"/>
      <c r="T700" s="14"/>
      <c r="U700" s="38"/>
      <c r="V700" s="38"/>
      <c r="W700" s="38"/>
      <c r="X700" s="38"/>
      <c r="Y700" s="38"/>
      <c r="Z700" s="11"/>
      <c r="AB700" s="38"/>
      <c r="AG700" s="35"/>
    </row>
    <row r="701" spans="1:33" ht="16.5" x14ac:dyDescent="0.3">
      <c r="A701">
        <f t="shared" si="10"/>
        <v>21</v>
      </c>
      <c r="B701">
        <v>8</v>
      </c>
      <c r="C701">
        <v>20</v>
      </c>
      <c r="D701" s="3">
        <v>41486</v>
      </c>
      <c r="E701" s="33">
        <v>13</v>
      </c>
      <c r="F701">
        <v>2</v>
      </c>
      <c r="G701" s="10">
        <f>+HLOOKUP(VLOOKUP($B701,$AD$3:$AE$12,2,0),costos_sf!$D$2:$AZ$99,base_mayorista!$A701,0)</f>
        <v>2660511852.5553951</v>
      </c>
      <c r="H701" s="10">
        <f>+HLOOKUP(VLOOKUP($B701,$AD$3:$AE$12,2,0),creditos_sf!$D$2:$AY$99,base_mayorista!$A701,0)</f>
        <v>10936268753.6133</v>
      </c>
      <c r="I701" s="10">
        <f>+HLOOKUP(VLOOKUP($B701,$AD$3:$AE$12,2,0),creditos_sf!$D$103:$AY$200,base_mayorista!$A701,0)</f>
        <v>21425047682.471172</v>
      </c>
      <c r="J701" s="10">
        <f>+HLOOKUP(VLOOKUP($B701,$AD$3:$AE$12,2,0),Costo_fondeo!$D$3:$AY$100,base_mayorista!$A701,0)</f>
        <v>2.1152698420235914</v>
      </c>
      <c r="K701" s="10">
        <f>+HLOOKUP(VLOOKUP($B701,$AD$3:$AE$12,2,0),Costo_provisiones!$D$3:$AY$100,base_mayorista!$A701,0)</f>
        <v>1.8253800487264975</v>
      </c>
      <c r="L701" s="10">
        <f>+HLOOKUP(VLOOKUP($B701,$AD$3:$AE$12,2,0),Morosidad_control!$D$4:$AY$101,base_mayorista!$A701,0)</f>
        <v>1.7110724981557801</v>
      </c>
      <c r="M701" s="10">
        <f ca="1">+OFFSET(Capital_2!$D$2,base_mayorista!A701,0)</f>
        <v>3.7289387467323043</v>
      </c>
      <c r="N701" s="10">
        <f>+HLOOKUP(VLOOKUP($B701,$AD$3:$AE$12,2,0),costo_laboral!$E$2:$AZ$99,base_mayorista!$A701,0)</f>
        <v>3.2202312042782317</v>
      </c>
      <c r="O701" s="10">
        <f>+HLOOKUP(VLOOKUP($B701,$AD$3:$AE$12,2,0),Participacion1!$D$4:$M$101,base_mayorista!$A701,0)</f>
        <v>22.594574022923325</v>
      </c>
      <c r="P701" s="1"/>
      <c r="Q701" s="10"/>
      <c r="R701" s="10"/>
      <c r="S701" s="10"/>
      <c r="T701" s="14"/>
      <c r="U701" s="38"/>
      <c r="V701" s="38"/>
      <c r="W701" s="38"/>
      <c r="X701" s="38"/>
      <c r="Y701" s="38"/>
      <c r="Z701" s="11"/>
      <c r="AB701" s="38"/>
      <c r="AG701" s="35"/>
    </row>
    <row r="702" spans="1:33" ht="16.5" x14ac:dyDescent="0.3">
      <c r="A702">
        <f t="shared" si="10"/>
        <v>22</v>
      </c>
      <c r="B702">
        <v>8</v>
      </c>
      <c r="C702">
        <v>21</v>
      </c>
      <c r="D702" s="3">
        <v>41517</v>
      </c>
      <c r="E702" s="33">
        <v>13</v>
      </c>
      <c r="F702">
        <v>2</v>
      </c>
      <c r="G702" s="10">
        <f>+HLOOKUP(VLOOKUP($B702,$AD$3:$AE$12,2,0),costos_sf!$D$2:$AZ$99,base_mayorista!$A702,0)</f>
        <v>2653107015.614562</v>
      </c>
      <c r="H702" s="10">
        <f>+HLOOKUP(VLOOKUP($B702,$AD$3:$AE$12,2,0),creditos_sf!$D$2:$AY$99,base_mayorista!$A702,0)</f>
        <v>11342239396.038401</v>
      </c>
      <c r="I702" s="10">
        <f>+HLOOKUP(VLOOKUP($B702,$AD$3:$AE$12,2,0),creditos_sf!$D$103:$AY$200,base_mayorista!$A702,0)</f>
        <v>21567285434.430866</v>
      </c>
      <c r="J702" s="10">
        <f>+HLOOKUP(VLOOKUP($B702,$AD$3:$AE$12,2,0),Costo_fondeo!$D$3:$AY$100,base_mayorista!$A702,0)</f>
        <v>2.1126056659898169</v>
      </c>
      <c r="K702" s="10">
        <f>+HLOOKUP(VLOOKUP($B702,$AD$3:$AE$12,2,0),Costo_provisiones!$D$3:$AY$100,base_mayorista!$A702,0)</f>
        <v>1.7135293004080738</v>
      </c>
      <c r="L702" s="10">
        <f>+HLOOKUP(VLOOKUP($B702,$AD$3:$AE$12,2,0),Morosidad_control!$D$4:$AY$101,base_mayorista!$A702,0)</f>
        <v>1.74078306728688</v>
      </c>
      <c r="M702" s="10">
        <f ca="1">+OFFSET(Capital_2!$D$2,base_mayorista!A702,0)</f>
        <v>3.6888980520732653</v>
      </c>
      <c r="N702" s="10">
        <f>+HLOOKUP(VLOOKUP($B702,$AD$3:$AE$12,2,0),costo_laboral!$E$2:$AZ$99,base_mayorista!$A702,0)</f>
        <v>3.201130960829464</v>
      </c>
      <c r="O702" s="10">
        <f>+HLOOKUP(VLOOKUP($B702,$AD$3:$AE$12,2,0),Participacion1!$D$4:$M$101,base_mayorista!$A702,0)</f>
        <v>22.88132456303417</v>
      </c>
      <c r="P702" s="1"/>
      <c r="Q702" s="10"/>
      <c r="R702" s="10"/>
      <c r="S702" s="10"/>
      <c r="T702" s="14"/>
      <c r="U702" s="38"/>
      <c r="V702" s="38"/>
      <c r="W702" s="38"/>
      <c r="X702" s="38"/>
      <c r="Y702" s="38"/>
      <c r="Z702" s="11"/>
      <c r="AB702" s="38"/>
      <c r="AG702" s="35"/>
    </row>
    <row r="703" spans="1:33" ht="16.5" x14ac:dyDescent="0.3">
      <c r="A703">
        <f t="shared" si="10"/>
        <v>23</v>
      </c>
      <c r="B703">
        <v>8</v>
      </c>
      <c r="C703">
        <v>22</v>
      </c>
      <c r="D703" s="3">
        <v>41547</v>
      </c>
      <c r="E703" s="33">
        <v>13</v>
      </c>
      <c r="F703">
        <v>2</v>
      </c>
      <c r="G703" s="10">
        <f>+HLOOKUP(VLOOKUP($B703,$AD$3:$AE$12,2,0),costos_sf!$D$2:$AZ$99,base_mayorista!$A703,0)</f>
        <v>2635774647.5327783</v>
      </c>
      <c r="H703" s="10">
        <f>+HLOOKUP(VLOOKUP($B703,$AD$3:$AE$12,2,0),creditos_sf!$D$2:$AY$99,base_mayorista!$A703,0)</f>
        <v>11361104007.6656</v>
      </c>
      <c r="I703" s="10">
        <f>+HLOOKUP(VLOOKUP($B703,$AD$3:$AE$12,2,0),creditos_sf!$D$103:$AY$200,base_mayorista!$A703,0)</f>
        <v>21544286269.520607</v>
      </c>
      <c r="J703" s="10">
        <f>+HLOOKUP(VLOOKUP($B703,$AD$3:$AE$12,2,0),Costo_fondeo!$D$3:$AY$100,base_mayorista!$A703,0)</f>
        <v>2.1202476209673793</v>
      </c>
      <c r="K703" s="10">
        <f>+HLOOKUP(VLOOKUP($B703,$AD$3:$AE$12,2,0),Costo_provisiones!$D$3:$AY$100,base_mayorista!$A703,0)</f>
        <v>1.6342737467501307</v>
      </c>
      <c r="L703" s="10">
        <f>+HLOOKUP(VLOOKUP($B703,$AD$3:$AE$12,2,0),Morosidad_control!$D$4:$AY$101,base_mayorista!$A703,0)</f>
        <v>1.81862382933985</v>
      </c>
      <c r="M703" s="10">
        <f ca="1">+OFFSET(Capital_2!$D$2,base_mayorista!A703,0)</f>
        <v>3.6532457928608841</v>
      </c>
      <c r="N703" s="10">
        <f>+HLOOKUP(VLOOKUP($B703,$AD$3:$AE$12,2,0),costo_laboral!$E$2:$AZ$99,base_mayorista!$A703,0)</f>
        <v>3.2160185913186932</v>
      </c>
      <c r="O703" s="10">
        <f>+HLOOKUP(VLOOKUP($B703,$AD$3:$AE$12,2,0),Participacion1!$D$4:$M$101,base_mayorista!$A703,0)</f>
        <v>22.944369977258724</v>
      </c>
      <c r="P703" s="1"/>
      <c r="Q703" s="10"/>
      <c r="R703" s="10"/>
      <c r="S703" s="10"/>
      <c r="T703" s="14"/>
      <c r="U703" s="38"/>
      <c r="V703" s="38"/>
      <c r="W703" s="38"/>
      <c r="X703" s="38"/>
      <c r="Y703" s="38"/>
      <c r="Z703" s="11"/>
      <c r="AB703" s="38"/>
      <c r="AG703" s="35"/>
    </row>
    <row r="704" spans="1:33" ht="16.5" x14ac:dyDescent="0.3">
      <c r="A704">
        <f t="shared" si="10"/>
        <v>24</v>
      </c>
      <c r="B704">
        <v>8</v>
      </c>
      <c r="C704">
        <v>23</v>
      </c>
      <c r="D704" s="3">
        <v>41578</v>
      </c>
      <c r="E704" s="33">
        <v>13</v>
      </c>
      <c r="F704">
        <v>2</v>
      </c>
      <c r="G704" s="10">
        <f>+HLOOKUP(VLOOKUP($B704,$AD$3:$AE$12,2,0),costos_sf!$D$2:$AZ$99,base_mayorista!$A704,0)</f>
        <v>2630311675.6218739</v>
      </c>
      <c r="H704" s="10">
        <f>+HLOOKUP(VLOOKUP($B704,$AD$3:$AE$12,2,0),creditos_sf!$D$2:$AY$99,base_mayorista!$A704,0)</f>
        <v>11193035485.8036</v>
      </c>
      <c r="I704" s="10">
        <f>+HLOOKUP(VLOOKUP($B704,$AD$3:$AE$12,2,0),creditos_sf!$D$103:$AY$200,base_mayorista!$A704,0)</f>
        <v>21713579632.373802</v>
      </c>
      <c r="J704" s="10">
        <f>+HLOOKUP(VLOOKUP($B704,$AD$3:$AE$12,2,0),Costo_fondeo!$D$3:$AY$100,base_mayorista!$A704,0)</f>
        <v>2.1342661851612061</v>
      </c>
      <c r="K704" s="10">
        <f>+HLOOKUP(VLOOKUP($B704,$AD$3:$AE$12,2,0),Costo_provisiones!$D$3:$AY$100,base_mayorista!$A704,0)</f>
        <v>1.5200242277524569</v>
      </c>
      <c r="L704" s="10">
        <f>+HLOOKUP(VLOOKUP($B704,$AD$3:$AE$12,2,0),Morosidad_control!$D$4:$AY$101,base_mayorista!$A704,0)</f>
        <v>1.80500525622673</v>
      </c>
      <c r="M704" s="10">
        <f ca="1">+OFFSET(Capital_2!$D$2,base_mayorista!A704,0)</f>
        <v>3.6199379690818381</v>
      </c>
      <c r="N704" s="10">
        <f>+HLOOKUP(VLOOKUP($B704,$AD$3:$AE$12,2,0),costo_laboral!$E$2:$AZ$99,base_mayorista!$A704,0)</f>
        <v>3.2101341968403063</v>
      </c>
      <c r="O704" s="10">
        <f>+HLOOKUP(VLOOKUP($B704,$AD$3:$AE$12,2,0),Participacion1!$D$4:$M$101,base_mayorista!$A704,0)</f>
        <v>22.881661555367756</v>
      </c>
      <c r="P704" s="1"/>
      <c r="Q704" s="10"/>
      <c r="R704" s="10"/>
      <c r="S704" s="10"/>
      <c r="T704" s="14"/>
      <c r="U704" s="38"/>
      <c r="V704" s="38"/>
      <c r="W704" s="38"/>
      <c r="X704" s="38"/>
      <c r="Y704" s="38"/>
      <c r="Z704" s="11"/>
      <c r="AB704" s="38"/>
      <c r="AG704" s="35"/>
    </row>
    <row r="705" spans="1:33" ht="16.5" x14ac:dyDescent="0.3">
      <c r="A705">
        <f t="shared" si="10"/>
        <v>25</v>
      </c>
      <c r="B705">
        <v>8</v>
      </c>
      <c r="C705">
        <v>24</v>
      </c>
      <c r="D705" s="3">
        <v>41608</v>
      </c>
      <c r="E705" s="33">
        <v>13</v>
      </c>
      <c r="F705">
        <v>2</v>
      </c>
      <c r="G705" s="10">
        <f>+HLOOKUP(VLOOKUP($B705,$AD$3:$AE$12,2,0),costos_sf!$D$2:$AZ$99,base_mayorista!$A705,0)</f>
        <v>2623047552.6809921</v>
      </c>
      <c r="H705" s="10">
        <f>+HLOOKUP(VLOOKUP($B705,$AD$3:$AE$12,2,0),creditos_sf!$D$2:$AY$99,base_mayorista!$A705,0)</f>
        <v>12219456920.7724</v>
      </c>
      <c r="I705" s="10">
        <f>+HLOOKUP(VLOOKUP($B705,$AD$3:$AE$12,2,0),creditos_sf!$D$103:$AY$200,base_mayorista!$A705,0)</f>
        <v>22170094493.168255</v>
      </c>
      <c r="J705" s="10">
        <f>+HLOOKUP(VLOOKUP($B705,$AD$3:$AE$12,2,0),Costo_fondeo!$D$3:$AY$100,base_mayorista!$A705,0)</f>
        <v>2.1210525640337252</v>
      </c>
      <c r="K705" s="10">
        <f>+HLOOKUP(VLOOKUP($B705,$AD$3:$AE$12,2,0),Costo_provisiones!$D$3:$AY$100,base_mayorista!$A705,0)</f>
        <v>1.5042128149302998</v>
      </c>
      <c r="L705" s="10">
        <f>+HLOOKUP(VLOOKUP($B705,$AD$3:$AE$12,2,0),Morosidad_control!$D$4:$AY$101,base_mayorista!$A705,0)</f>
        <v>1.8388912407918201</v>
      </c>
      <c r="M705" s="10">
        <f ca="1">+OFFSET(Capital_2!$D$2,base_mayorista!A705,0)</f>
        <v>3.5647933704456456</v>
      </c>
      <c r="N705" s="10">
        <f>+HLOOKUP(VLOOKUP($B705,$AD$3:$AE$12,2,0),costo_laboral!$E$2:$AZ$99,base_mayorista!$A705,0)</f>
        <v>3.0678214117423441</v>
      </c>
      <c r="O705" s="10">
        <f>+HLOOKUP(VLOOKUP($B705,$AD$3:$AE$12,2,0),Participacion1!$D$4:$M$101,base_mayorista!$A705,0)</f>
        <v>24.374610948397876</v>
      </c>
      <c r="P705" s="1"/>
      <c r="Q705" s="10"/>
      <c r="R705" s="10"/>
      <c r="S705" s="10"/>
      <c r="T705" s="14"/>
      <c r="U705" s="38"/>
      <c r="V705" s="38"/>
      <c r="W705" s="38"/>
      <c r="X705" s="38"/>
      <c r="Y705" s="38"/>
      <c r="Z705" s="11"/>
      <c r="AB705" s="38"/>
      <c r="AG705" s="35"/>
    </row>
    <row r="706" spans="1:33" ht="16.5" x14ac:dyDescent="0.3">
      <c r="A706">
        <f t="shared" si="10"/>
        <v>26</v>
      </c>
      <c r="B706">
        <v>8</v>
      </c>
      <c r="C706">
        <v>25</v>
      </c>
      <c r="D706" s="3">
        <v>41639</v>
      </c>
      <c r="E706" s="33">
        <v>13</v>
      </c>
      <c r="F706">
        <v>2</v>
      </c>
      <c r="G706" s="10">
        <f>+HLOOKUP(VLOOKUP($B706,$AD$3:$AE$12,2,0),costos_sf!$D$2:$AZ$99,base_mayorista!$A706,0)</f>
        <v>2629254558.2664714</v>
      </c>
      <c r="H706" s="10">
        <f>+HLOOKUP(VLOOKUP($B706,$AD$3:$AE$12,2,0),creditos_sf!$D$2:$AY$99,base_mayorista!$A706,0)</f>
        <v>12663941259.9743</v>
      </c>
      <c r="I706" s="10">
        <f>+HLOOKUP(VLOOKUP($B706,$AD$3:$AE$12,2,0),creditos_sf!$D$103:$AY$200,base_mayorista!$A706,0)</f>
        <v>22234349874.232609</v>
      </c>
      <c r="J706" s="10">
        <f>+HLOOKUP(VLOOKUP($B706,$AD$3:$AE$12,2,0),Costo_fondeo!$D$3:$AY$100,base_mayorista!$A706,0)</f>
        <v>2.1000024976956895</v>
      </c>
      <c r="K706" s="10">
        <f>+HLOOKUP(VLOOKUP($B706,$AD$3:$AE$12,2,0),Costo_provisiones!$D$3:$AY$100,base_mayorista!$A706,0)</f>
        <v>1.4412377670978689</v>
      </c>
      <c r="L706" s="10">
        <f>+HLOOKUP(VLOOKUP($B706,$AD$3:$AE$12,2,0),Morosidad_control!$D$4:$AY$101,base_mayorista!$A706,0)</f>
        <v>1.9092548742803299</v>
      </c>
      <c r="M706" s="10">
        <f ca="1">+OFFSET(Capital_2!$D$2,base_mayorista!A706,0)</f>
        <v>3.5095726367283766</v>
      </c>
      <c r="N706" s="10">
        <f>+HLOOKUP(VLOOKUP($B706,$AD$3:$AE$12,2,0),costo_laboral!$E$2:$AZ$99,base_mayorista!$A706,0)</f>
        <v>3.0518748859302955</v>
      </c>
      <c r="O706" s="10">
        <f>+HLOOKUP(VLOOKUP($B706,$AD$3:$AE$12,2,0),Participacion1!$D$4:$M$101,base_mayorista!$A706,0)</f>
        <v>24.695728385224538</v>
      </c>
      <c r="P706" s="1"/>
      <c r="Q706" s="10"/>
      <c r="R706" s="10"/>
      <c r="S706" s="10"/>
      <c r="T706" s="14"/>
      <c r="U706" s="38"/>
      <c r="V706" s="38"/>
      <c r="W706" s="38"/>
      <c r="X706" s="38"/>
      <c r="Y706" s="38"/>
      <c r="Z706" s="11"/>
      <c r="AB706" s="38"/>
      <c r="AG706" s="35"/>
    </row>
    <row r="707" spans="1:33" ht="16.5" x14ac:dyDescent="0.3">
      <c r="A707">
        <f t="shared" si="10"/>
        <v>27</v>
      </c>
      <c r="B707">
        <v>8</v>
      </c>
      <c r="C707">
        <v>26</v>
      </c>
      <c r="D707" s="3">
        <v>41670</v>
      </c>
      <c r="E707" s="33">
        <v>14</v>
      </c>
      <c r="F707">
        <v>2</v>
      </c>
      <c r="G707" s="10">
        <f>+HLOOKUP(VLOOKUP($B707,$AD$3:$AE$12,2,0),costos_sf!$D$2:$AZ$99,base_mayorista!$A707,0)</f>
        <v>2651758117.0276389</v>
      </c>
      <c r="H707" s="10">
        <f>+HLOOKUP(VLOOKUP($B707,$AD$3:$AE$12,2,0),creditos_sf!$D$2:$AY$99,base_mayorista!$A707,0)</f>
        <v>12572135701.7096</v>
      </c>
      <c r="I707" s="10">
        <f>+HLOOKUP(VLOOKUP($B707,$AD$3:$AE$12,2,0),creditos_sf!$D$103:$AY$200,base_mayorista!$A707,0)</f>
        <v>22634750470.118801</v>
      </c>
      <c r="J707" s="10">
        <f>+HLOOKUP(VLOOKUP($B707,$AD$3:$AE$12,2,0),Costo_fondeo!$D$3:$AY$100,base_mayorista!$A707,0)</f>
        <v>2.0634413852847082</v>
      </c>
      <c r="K707" s="10">
        <f>+HLOOKUP(VLOOKUP($B707,$AD$3:$AE$12,2,0),Costo_provisiones!$D$3:$AY$100,base_mayorista!$A707,0)</f>
        <v>1.4401358323850597</v>
      </c>
      <c r="L707" s="10">
        <f>+HLOOKUP(VLOOKUP($B707,$AD$3:$AE$12,2,0),Morosidad_control!$D$4:$AY$101,base_mayorista!$A707,0)</f>
        <v>1.9682075369219001</v>
      </c>
      <c r="M707" s="10">
        <f ca="1">+OFFSET(Capital_2!$D$2,base_mayorista!A707,0)</f>
        <v>3.4442162995780268</v>
      </c>
      <c r="N707" s="10">
        <f>+HLOOKUP(VLOOKUP($B707,$AD$3:$AE$12,2,0),costo_laboral!$E$2:$AZ$99,base_mayorista!$A707,0)</f>
        <v>3.0778694082504732</v>
      </c>
      <c r="O707" s="10">
        <f>+HLOOKUP(VLOOKUP($B707,$AD$3:$AE$12,2,0),Participacion1!$D$4:$M$101,base_mayorista!$A707,0)</f>
        <v>23.719275484033272</v>
      </c>
      <c r="P707" s="1"/>
      <c r="Q707" s="10"/>
      <c r="R707" s="10"/>
      <c r="S707" s="10"/>
      <c r="T707" s="14"/>
      <c r="U707" s="38"/>
      <c r="V707" s="38"/>
      <c r="W707" s="38"/>
      <c r="X707" s="38"/>
      <c r="Y707" s="38"/>
      <c r="Z707" s="11"/>
      <c r="AB707" s="38"/>
      <c r="AG707" s="35"/>
    </row>
    <row r="708" spans="1:33" ht="16.5" x14ac:dyDescent="0.3">
      <c r="A708">
        <f t="shared" ref="A708:A771" si="11">+C708+1</f>
        <v>28</v>
      </c>
      <c r="B708">
        <v>8</v>
      </c>
      <c r="C708">
        <v>27</v>
      </c>
      <c r="D708" s="3">
        <v>41698</v>
      </c>
      <c r="E708" s="33">
        <v>14</v>
      </c>
      <c r="F708">
        <v>2</v>
      </c>
      <c r="G708" s="10">
        <f>+HLOOKUP(VLOOKUP($B708,$AD$3:$AE$12,2,0),costos_sf!$D$2:$AZ$99,base_mayorista!$A708,0)</f>
        <v>2626528486.6500249</v>
      </c>
      <c r="H708" s="10">
        <f>+HLOOKUP(VLOOKUP($B708,$AD$3:$AE$12,2,0),creditos_sf!$D$2:$AY$99,base_mayorista!$A708,0)</f>
        <v>12816442595.579199</v>
      </c>
      <c r="I708" s="10">
        <f>+HLOOKUP(VLOOKUP($B708,$AD$3:$AE$12,2,0),creditos_sf!$D$103:$AY$200,base_mayorista!$A708,0)</f>
        <v>22356786845.839878</v>
      </c>
      <c r="J708" s="10">
        <f>+HLOOKUP(VLOOKUP($B708,$AD$3:$AE$12,2,0),Costo_fondeo!$D$3:$AY$100,base_mayorista!$A708,0)</f>
        <v>2.0283040273517408</v>
      </c>
      <c r="K708" s="10">
        <f>+HLOOKUP(VLOOKUP($B708,$AD$3:$AE$12,2,0),Costo_provisiones!$D$3:$AY$100,base_mayorista!$A708,0)</f>
        <v>1.4308044052623998</v>
      </c>
      <c r="L708" s="10">
        <f>+HLOOKUP(VLOOKUP($B708,$AD$3:$AE$12,2,0),Morosidad_control!$D$4:$AY$101,base_mayorista!$A708,0)</f>
        <v>2.0334577713460602</v>
      </c>
      <c r="M708" s="10">
        <f ca="1">+OFFSET(Capital_2!$D$2,base_mayorista!A708,0)</f>
        <v>3.3651511548182853</v>
      </c>
      <c r="N708" s="10">
        <f>+HLOOKUP(VLOOKUP($B708,$AD$3:$AE$12,2,0),costo_laboral!$E$2:$AZ$99,base_mayorista!$A708,0)</f>
        <v>3.0790123078488874</v>
      </c>
      <c r="O708" s="10">
        <f>+HLOOKUP(VLOOKUP($B708,$AD$3:$AE$12,2,0),Participacion1!$D$4:$M$101,base_mayorista!$A708,0)</f>
        <v>24.254231693402261</v>
      </c>
      <c r="P708" s="1"/>
      <c r="Q708" s="10"/>
      <c r="R708" s="10"/>
      <c r="S708" s="10"/>
      <c r="T708" s="14"/>
      <c r="U708" s="38"/>
      <c r="V708" s="38"/>
      <c r="W708" s="38"/>
      <c r="X708" s="38"/>
      <c r="Y708" s="38"/>
      <c r="Z708" s="11"/>
      <c r="AB708" s="38"/>
      <c r="AG708" s="35"/>
    </row>
    <row r="709" spans="1:33" ht="16.5" x14ac:dyDescent="0.3">
      <c r="A709">
        <f t="shared" si="11"/>
        <v>29</v>
      </c>
      <c r="B709">
        <v>8</v>
      </c>
      <c r="C709">
        <v>28</v>
      </c>
      <c r="D709" s="3">
        <v>41729</v>
      </c>
      <c r="E709" s="33">
        <v>14</v>
      </c>
      <c r="F709">
        <v>2</v>
      </c>
      <c r="G709" s="10">
        <f>+HLOOKUP(VLOOKUP($B709,$AD$3:$AE$12,2,0),costos_sf!$D$2:$AZ$99,base_mayorista!$A709,0)</f>
        <v>2629410637.79282</v>
      </c>
      <c r="H709" s="10">
        <f>+HLOOKUP(VLOOKUP($B709,$AD$3:$AE$12,2,0),creditos_sf!$D$2:$AY$99,base_mayorista!$A709,0)</f>
        <v>12312743481.4589</v>
      </c>
      <c r="I709" s="10">
        <f>+HLOOKUP(VLOOKUP($B709,$AD$3:$AE$12,2,0),creditos_sf!$D$103:$AY$200,base_mayorista!$A709,0)</f>
        <v>23635934081.590694</v>
      </c>
      <c r="J709" s="10">
        <f>+HLOOKUP(VLOOKUP($B709,$AD$3:$AE$12,2,0),Costo_fondeo!$D$3:$AY$100,base_mayorista!$A709,0)</f>
        <v>1.9832885893715391</v>
      </c>
      <c r="K709" s="10">
        <f>+HLOOKUP(VLOOKUP($B709,$AD$3:$AE$12,2,0),Costo_provisiones!$D$3:$AY$100,base_mayorista!$A709,0)</f>
        <v>1.4473991610144656</v>
      </c>
      <c r="L709" s="10">
        <f>+HLOOKUP(VLOOKUP($B709,$AD$3:$AE$12,2,0),Morosidad_control!$D$4:$AY$101,base_mayorista!$A709,0)</f>
        <v>2.07027490284506</v>
      </c>
      <c r="M709" s="10">
        <f ca="1">+OFFSET(Capital_2!$D$2,base_mayorista!A709,0)</f>
        <v>3.2958556767962262</v>
      </c>
      <c r="N709" s="10">
        <f>+HLOOKUP(VLOOKUP($B709,$AD$3:$AE$12,2,0),costo_laboral!$E$2:$AZ$99,base_mayorista!$A709,0)</f>
        <v>3.0453138363424932</v>
      </c>
      <c r="O709" s="10">
        <f>+HLOOKUP(VLOOKUP($B709,$AD$3:$AE$12,2,0),Participacion1!$D$4:$M$101,base_mayorista!$A709,0)</f>
        <v>23.076432312542003</v>
      </c>
      <c r="P709" s="1"/>
      <c r="Q709" s="10"/>
      <c r="R709" s="10"/>
      <c r="S709" s="10"/>
      <c r="T709" s="14"/>
      <c r="U709" s="38"/>
      <c r="V709" s="38"/>
      <c r="W709" s="38"/>
      <c r="X709" s="38"/>
      <c r="Y709" s="38"/>
      <c r="Z709" s="11"/>
      <c r="AB709" s="38"/>
      <c r="AG709" s="35"/>
    </row>
    <row r="710" spans="1:33" ht="16.5" x14ac:dyDescent="0.3">
      <c r="A710">
        <f t="shared" si="11"/>
        <v>30</v>
      </c>
      <c r="B710">
        <v>8</v>
      </c>
      <c r="C710">
        <v>29</v>
      </c>
      <c r="D710" s="3">
        <v>41759</v>
      </c>
      <c r="E710" s="33">
        <v>14</v>
      </c>
      <c r="F710">
        <v>2</v>
      </c>
      <c r="G710" s="10">
        <f>+HLOOKUP(VLOOKUP($B710,$AD$3:$AE$12,2,0),costos_sf!$D$2:$AZ$99,base_mayorista!$A710,0)</f>
        <v>2594443642.3981237</v>
      </c>
      <c r="H710" s="10">
        <f>+HLOOKUP(VLOOKUP($B710,$AD$3:$AE$12,2,0),creditos_sf!$D$2:$AY$99,base_mayorista!$A710,0)</f>
        <v>12982524701.868599</v>
      </c>
      <c r="I710" s="10">
        <f>+HLOOKUP(VLOOKUP($B710,$AD$3:$AE$12,2,0),creditos_sf!$D$103:$AY$200,base_mayorista!$A710,0)</f>
        <v>22835591790.749981</v>
      </c>
      <c r="J710" s="10">
        <f>+HLOOKUP(VLOOKUP($B710,$AD$3:$AE$12,2,0),Costo_fondeo!$D$3:$AY$100,base_mayorista!$A710,0)</f>
        <v>1.9432606426791006</v>
      </c>
      <c r="K710" s="10">
        <f>+HLOOKUP(VLOOKUP($B710,$AD$3:$AE$12,2,0),Costo_provisiones!$D$3:$AY$100,base_mayorista!$A710,0)</f>
        <v>1.3893174923202369</v>
      </c>
      <c r="L710" s="10">
        <f>+HLOOKUP(VLOOKUP($B710,$AD$3:$AE$12,2,0),Morosidad_control!$D$4:$AY$101,base_mayorista!$A710,0)</f>
        <v>2.07177710112772</v>
      </c>
      <c r="M710" s="10">
        <f ca="1">+OFFSET(Capital_2!$D$2,base_mayorista!A710,0)</f>
        <v>3.2437779376973728</v>
      </c>
      <c r="N710" s="10">
        <f>+HLOOKUP(VLOOKUP($B710,$AD$3:$AE$12,2,0),costo_laboral!$E$2:$AZ$99,base_mayorista!$A710,0)</f>
        <v>3.0512617880839934</v>
      </c>
      <c r="O710" s="10">
        <f>+HLOOKUP(VLOOKUP($B710,$AD$3:$AE$12,2,0),Participacion1!$D$4:$M$101,base_mayorista!$A710,0)</f>
        <v>23.710897390186293</v>
      </c>
      <c r="P710" s="1"/>
      <c r="Q710" s="10"/>
      <c r="R710" s="10"/>
      <c r="S710" s="10"/>
      <c r="T710" s="14"/>
      <c r="U710" s="38"/>
      <c r="V710" s="38"/>
      <c r="W710" s="38"/>
      <c r="X710" s="38"/>
      <c r="Y710" s="38"/>
      <c r="Z710" s="11"/>
      <c r="AB710" s="38"/>
      <c r="AG710" s="35"/>
    </row>
    <row r="711" spans="1:33" ht="16.5" x14ac:dyDescent="0.3">
      <c r="A711">
        <f t="shared" si="11"/>
        <v>31</v>
      </c>
      <c r="B711">
        <v>8</v>
      </c>
      <c r="C711">
        <v>30</v>
      </c>
      <c r="D711" s="3">
        <v>41790</v>
      </c>
      <c r="E711" s="33">
        <v>14</v>
      </c>
      <c r="F711">
        <v>2</v>
      </c>
      <c r="G711" s="10">
        <f>+HLOOKUP(VLOOKUP($B711,$AD$3:$AE$12,2,0),costos_sf!$D$2:$AZ$99,base_mayorista!$A711,0)</f>
        <v>2570823909.7854052</v>
      </c>
      <c r="H711" s="10">
        <f>+HLOOKUP(VLOOKUP($B711,$AD$3:$AE$12,2,0),creditos_sf!$D$2:$AY$99,base_mayorista!$A711,0)</f>
        <v>13193854404.1038</v>
      </c>
      <c r="I711" s="10">
        <f>+HLOOKUP(VLOOKUP($B711,$AD$3:$AE$12,2,0),creditos_sf!$D$103:$AY$200,base_mayorista!$A711,0)</f>
        <v>22745856742.477177</v>
      </c>
      <c r="J711" s="10">
        <f>+HLOOKUP(VLOOKUP($B711,$AD$3:$AE$12,2,0),Costo_fondeo!$D$3:$AY$100,base_mayorista!$A711,0)</f>
        <v>1.9027029094205377</v>
      </c>
      <c r="K711" s="10">
        <f>+HLOOKUP(VLOOKUP($B711,$AD$3:$AE$12,2,0),Costo_provisiones!$D$3:$AY$100,base_mayorista!$A711,0)</f>
        <v>1.3538978909722212</v>
      </c>
      <c r="L711" s="10">
        <f>+HLOOKUP(VLOOKUP($B711,$AD$3:$AE$12,2,0),Morosidad_control!$D$4:$AY$101,base_mayorista!$A711,0)</f>
        <v>2.15218364585543</v>
      </c>
      <c r="M711" s="10">
        <f ca="1">+OFFSET(Capital_2!$D$2,base_mayorista!A711,0)</f>
        <v>3.2095324879825831</v>
      </c>
      <c r="N711" s="10">
        <f>+HLOOKUP(VLOOKUP($B711,$AD$3:$AE$12,2,0),costo_laboral!$E$2:$AZ$99,base_mayorista!$A711,0)</f>
        <v>3.0388875647375002</v>
      </c>
      <c r="O711" s="10">
        <f>+HLOOKUP(VLOOKUP($B711,$AD$3:$AE$12,2,0),Participacion1!$D$4:$M$101,base_mayorista!$A711,0)</f>
        <v>24.103131478251978</v>
      </c>
      <c r="P711" s="1"/>
      <c r="Q711" s="10"/>
      <c r="R711" s="10"/>
      <c r="S711" s="10"/>
      <c r="T711" s="14"/>
      <c r="U711" s="38"/>
      <c r="V711" s="38"/>
      <c r="W711" s="38"/>
      <c r="X711" s="38"/>
      <c r="Y711" s="38"/>
      <c r="Z711" s="11"/>
      <c r="AB711" s="38"/>
      <c r="AG711" s="35"/>
    </row>
    <row r="712" spans="1:33" ht="16.5" x14ac:dyDescent="0.3">
      <c r="A712">
        <f t="shared" si="11"/>
        <v>32</v>
      </c>
      <c r="B712">
        <v>8</v>
      </c>
      <c r="C712">
        <v>31</v>
      </c>
      <c r="D712" s="3">
        <v>41820</v>
      </c>
      <c r="E712" s="33">
        <v>14</v>
      </c>
      <c r="F712">
        <v>2</v>
      </c>
      <c r="G712" s="10">
        <f>+HLOOKUP(VLOOKUP($B712,$AD$3:$AE$12,2,0),costos_sf!$D$2:$AZ$99,base_mayorista!$A712,0)</f>
        <v>2592840657.8353677</v>
      </c>
      <c r="H712" s="10">
        <f>+HLOOKUP(VLOOKUP($B712,$AD$3:$AE$12,2,0),creditos_sf!$D$2:$AY$99,base_mayorista!$A712,0)</f>
        <v>10916560011.3538</v>
      </c>
      <c r="I712" s="10">
        <f>+HLOOKUP(VLOOKUP($B712,$AD$3:$AE$12,2,0),creditos_sf!$D$103:$AY$200,base_mayorista!$A712,0)</f>
        <v>25649286791.335747</v>
      </c>
      <c r="J712" s="10">
        <f>+HLOOKUP(VLOOKUP($B712,$AD$3:$AE$12,2,0),Costo_fondeo!$D$3:$AY$100,base_mayorista!$A712,0)</f>
        <v>1.8376355962081883</v>
      </c>
      <c r="K712" s="10">
        <f>+HLOOKUP(VLOOKUP($B712,$AD$3:$AE$12,2,0),Costo_provisiones!$D$3:$AY$100,base_mayorista!$A712,0)</f>
        <v>1.3737754029763711</v>
      </c>
      <c r="L712" s="10">
        <f>+HLOOKUP(VLOOKUP($B712,$AD$3:$AE$12,2,0),Morosidad_control!$D$4:$AY$101,base_mayorista!$A712,0)</f>
        <v>2.02686863726057</v>
      </c>
      <c r="M712" s="10">
        <f ca="1">+OFFSET(Capital_2!$D$2,base_mayorista!A712,0)</f>
        <v>3.1850428382831848</v>
      </c>
      <c r="N712" s="10">
        <f>+HLOOKUP(VLOOKUP($B712,$AD$3:$AE$12,2,0),costo_laboral!$E$2:$AZ$99,base_mayorista!$A712,0)</f>
        <v>2.9925842295852516</v>
      </c>
      <c r="O712" s="10">
        <f>+HLOOKUP(VLOOKUP($B712,$AD$3:$AE$12,2,0),Participacion1!$D$4:$M$101,base_mayorista!$A712,0)</f>
        <v>20.542761773250049</v>
      </c>
      <c r="P712" s="1"/>
      <c r="Q712" s="10"/>
      <c r="R712" s="10"/>
      <c r="S712" s="10"/>
      <c r="T712" s="14"/>
      <c r="U712" s="38"/>
      <c r="V712" s="38"/>
      <c r="W712" s="38"/>
      <c r="X712" s="38"/>
      <c r="Y712" s="38"/>
      <c r="Z712" s="11"/>
      <c r="AB712" s="38"/>
      <c r="AG712" s="35"/>
    </row>
    <row r="713" spans="1:33" ht="16.5" x14ac:dyDescent="0.3">
      <c r="A713">
        <f t="shared" si="11"/>
        <v>33</v>
      </c>
      <c r="B713">
        <v>8</v>
      </c>
      <c r="C713">
        <v>32</v>
      </c>
      <c r="D713" s="3">
        <v>41851</v>
      </c>
      <c r="E713" s="33">
        <v>14</v>
      </c>
      <c r="F713">
        <v>2</v>
      </c>
      <c r="G713" s="10">
        <f>+HLOOKUP(VLOOKUP($B713,$AD$3:$AE$12,2,0),costos_sf!$D$2:$AZ$99,base_mayorista!$A713,0)</f>
        <v>2593391415.6194072</v>
      </c>
      <c r="H713" s="10">
        <f>+HLOOKUP(VLOOKUP($B713,$AD$3:$AE$12,2,0),creditos_sf!$D$2:$AY$99,base_mayorista!$A713,0)</f>
        <v>13529094660.4046</v>
      </c>
      <c r="I713" s="10">
        <f>+HLOOKUP(VLOOKUP($B713,$AD$3:$AE$12,2,0),creditos_sf!$D$103:$AY$200,base_mayorista!$A713,0)</f>
        <v>23007806400.580902</v>
      </c>
      <c r="J713" s="10">
        <f>+HLOOKUP(VLOOKUP($B713,$AD$3:$AE$12,2,0),Costo_fondeo!$D$3:$AY$100,base_mayorista!$A713,0)</f>
        <v>1.8130394570271708</v>
      </c>
      <c r="K713" s="10">
        <f>+HLOOKUP(VLOOKUP($B713,$AD$3:$AE$12,2,0),Costo_provisiones!$D$3:$AY$100,base_mayorista!$A713,0)</f>
        <v>1.3591201989062522</v>
      </c>
      <c r="L713" s="10">
        <f>+HLOOKUP(VLOOKUP($B713,$AD$3:$AE$12,2,0),Morosidad_control!$D$4:$AY$101,base_mayorista!$A713,0)</f>
        <v>2.2200403491367098</v>
      </c>
      <c r="M713" s="10">
        <f ca="1">+OFFSET(Capital_2!$D$2,base_mayorista!A713,0)</f>
        <v>3.1704105350092515</v>
      </c>
      <c r="N713" s="10">
        <f>+HLOOKUP(VLOOKUP($B713,$AD$3:$AE$12,2,0),costo_laboral!$E$2:$AZ$99,base_mayorista!$A713,0)</f>
        <v>3.0161089825068093</v>
      </c>
      <c r="O713" s="10">
        <f>+HLOOKUP(VLOOKUP($B713,$AD$3:$AE$12,2,0),Participacion1!$D$4:$M$101,base_mayorista!$A713,0)</f>
        <v>23.746559771894717</v>
      </c>
      <c r="P713" s="1"/>
      <c r="Q713" s="10"/>
      <c r="R713" s="10"/>
      <c r="S713" s="10"/>
      <c r="T713" s="14"/>
      <c r="U713" s="38"/>
      <c r="V713" s="38"/>
      <c r="W713" s="38"/>
      <c r="X713" s="38"/>
      <c r="Y713" s="38"/>
      <c r="Z713" s="11"/>
      <c r="AB713" s="38"/>
      <c r="AG713" s="35"/>
    </row>
    <row r="714" spans="1:33" ht="16.5" x14ac:dyDescent="0.3">
      <c r="A714">
        <f t="shared" si="11"/>
        <v>34</v>
      </c>
      <c r="B714">
        <v>8</v>
      </c>
      <c r="C714">
        <v>33</v>
      </c>
      <c r="D714" s="3">
        <v>41882</v>
      </c>
      <c r="E714" s="33">
        <v>14</v>
      </c>
      <c r="F714">
        <v>2</v>
      </c>
      <c r="G714" s="10">
        <f>+HLOOKUP(VLOOKUP($B714,$AD$3:$AE$12,2,0),costos_sf!$D$2:$AZ$99,base_mayorista!$A714,0)</f>
        <v>2574239173.054832</v>
      </c>
      <c r="H714" s="10">
        <f>+HLOOKUP(VLOOKUP($B714,$AD$3:$AE$12,2,0),creditos_sf!$D$2:$AY$99,base_mayorista!$A714,0)</f>
        <v>12982673654.002399</v>
      </c>
      <c r="I714" s="10">
        <f>+HLOOKUP(VLOOKUP($B714,$AD$3:$AE$12,2,0),creditos_sf!$D$103:$AY$200,base_mayorista!$A714,0)</f>
        <v>23646561746.695351</v>
      </c>
      <c r="J714" s="10">
        <f>+HLOOKUP(VLOOKUP($B714,$AD$3:$AE$12,2,0),Costo_fondeo!$D$3:$AY$100,base_mayorista!$A714,0)</f>
        <v>1.7804883518806824</v>
      </c>
      <c r="K714" s="10">
        <f>+HLOOKUP(VLOOKUP($B714,$AD$3:$AE$12,2,0),Costo_provisiones!$D$3:$AY$100,base_mayorista!$A714,0)</f>
        <v>1.3321116737389558</v>
      </c>
      <c r="L714" s="10">
        <f>+HLOOKUP(VLOOKUP($B714,$AD$3:$AE$12,2,0),Morosidad_control!$D$4:$AY$101,base_mayorista!$A714,0)</f>
        <v>2.23093620111925</v>
      </c>
      <c r="M714" s="10">
        <f ca="1">+OFFSET(Capital_2!$D$2,base_mayorista!A714,0)</f>
        <v>3.1468414088192862</v>
      </c>
      <c r="N714" s="10">
        <f>+HLOOKUP(VLOOKUP($B714,$AD$3:$AE$12,2,0),costo_laboral!$E$2:$AZ$99,base_mayorista!$A714,0)</f>
        <v>3.0119218910241896</v>
      </c>
      <c r="O714" s="10">
        <f>+HLOOKUP(VLOOKUP($B714,$AD$3:$AE$12,2,0),Participacion1!$D$4:$M$101,base_mayorista!$A714,0)</f>
        <v>22.760815441155057</v>
      </c>
      <c r="P714" s="1"/>
      <c r="Q714" s="10"/>
      <c r="R714" s="10"/>
      <c r="S714" s="10"/>
      <c r="T714" s="14"/>
      <c r="U714" s="38"/>
      <c r="V714" s="38"/>
      <c r="W714" s="38"/>
      <c r="X714" s="38"/>
      <c r="Y714" s="38"/>
      <c r="Z714" s="11"/>
      <c r="AB714" s="38"/>
      <c r="AG714" s="35"/>
    </row>
    <row r="715" spans="1:33" ht="16.5" x14ac:dyDescent="0.3">
      <c r="A715">
        <f t="shared" si="11"/>
        <v>35</v>
      </c>
      <c r="B715">
        <v>8</v>
      </c>
      <c r="C715">
        <v>34</v>
      </c>
      <c r="D715" s="3">
        <v>41912</v>
      </c>
      <c r="E715" s="33">
        <v>14</v>
      </c>
      <c r="F715">
        <v>2</v>
      </c>
      <c r="G715" s="10">
        <f>+HLOOKUP(VLOOKUP($B715,$AD$3:$AE$12,2,0),costos_sf!$D$2:$AZ$99,base_mayorista!$A715,0)</f>
        <v>2599271106.6078677</v>
      </c>
      <c r="H715" s="10">
        <f>+HLOOKUP(VLOOKUP($B715,$AD$3:$AE$12,2,0),creditos_sf!$D$2:$AY$99,base_mayorista!$A715,0)</f>
        <v>13544548056.717999</v>
      </c>
      <c r="I715" s="10">
        <f>+HLOOKUP(VLOOKUP($B715,$AD$3:$AE$12,2,0),creditos_sf!$D$103:$AY$200,base_mayorista!$A715,0)</f>
        <v>23119027547.178909</v>
      </c>
      <c r="J715" s="10">
        <f>+HLOOKUP(VLOOKUP($B715,$AD$3:$AE$12,2,0),Costo_fondeo!$D$3:$AY$100,base_mayorista!$A715,0)</f>
        <v>1.7505863828291741</v>
      </c>
      <c r="K715" s="10">
        <f>+HLOOKUP(VLOOKUP($B715,$AD$3:$AE$12,2,0),Costo_provisiones!$D$3:$AY$100,base_mayorista!$A715,0)</f>
        <v>1.28533756763179</v>
      </c>
      <c r="L715" s="10">
        <f>+HLOOKUP(VLOOKUP($B715,$AD$3:$AE$12,2,0),Morosidad_control!$D$4:$AY$101,base_mayorista!$A715,0)</f>
        <v>2.29834096927681</v>
      </c>
      <c r="M715" s="10">
        <f ca="1">+OFFSET(Capital_2!$D$2,base_mayorista!A715,0)</f>
        <v>3.1301745437504462</v>
      </c>
      <c r="N715" s="10">
        <f>+HLOOKUP(VLOOKUP($B715,$AD$3:$AE$12,2,0),costo_laboral!$E$2:$AZ$99,base_mayorista!$A715,0)</f>
        <v>3.0052947226873443</v>
      </c>
      <c r="O715" s="10">
        <f>+HLOOKUP(VLOOKUP($B715,$AD$3:$AE$12,2,0),Participacion1!$D$4:$M$101,base_mayorista!$A715,0)</f>
        <v>23.459332421762596</v>
      </c>
      <c r="P715" s="1"/>
      <c r="Q715" s="10"/>
      <c r="R715" s="10"/>
      <c r="S715" s="10"/>
      <c r="T715" s="14"/>
      <c r="U715" s="38"/>
      <c r="V715" s="38"/>
      <c r="W715" s="38"/>
      <c r="X715" s="38"/>
      <c r="Y715" s="38"/>
      <c r="Z715" s="11"/>
      <c r="AB715" s="38"/>
      <c r="AG715" s="35"/>
    </row>
    <row r="716" spans="1:33" ht="16.5" x14ac:dyDescent="0.3">
      <c r="A716">
        <f t="shared" si="11"/>
        <v>36</v>
      </c>
      <c r="B716">
        <v>8</v>
      </c>
      <c r="C716">
        <v>35</v>
      </c>
      <c r="D716" s="3">
        <v>41943</v>
      </c>
      <c r="E716" s="33">
        <v>14</v>
      </c>
      <c r="F716">
        <v>2</v>
      </c>
      <c r="G716" s="10">
        <f>+HLOOKUP(VLOOKUP($B716,$AD$3:$AE$12,2,0),costos_sf!$D$2:$AZ$99,base_mayorista!$A716,0)</f>
        <v>2599644687.7126403</v>
      </c>
      <c r="H716" s="10">
        <f>+HLOOKUP(VLOOKUP($B716,$AD$3:$AE$12,2,0),creditos_sf!$D$2:$AY$99,base_mayorista!$A716,0)</f>
        <v>14087134153.797001</v>
      </c>
      <c r="I716" s="10">
        <f>+HLOOKUP(VLOOKUP($B716,$AD$3:$AE$12,2,0),creditos_sf!$D$103:$AY$200,base_mayorista!$A716,0)</f>
        <v>22478716379.309849</v>
      </c>
      <c r="J716" s="10">
        <f>+HLOOKUP(VLOOKUP($B716,$AD$3:$AE$12,2,0),Costo_fondeo!$D$3:$AY$100,base_mayorista!$A716,0)</f>
        <v>1.7114117067852561</v>
      </c>
      <c r="K716" s="10">
        <f>+HLOOKUP(VLOOKUP($B716,$AD$3:$AE$12,2,0),Costo_provisiones!$D$3:$AY$100,base_mayorista!$A716,0)</f>
        <v>1.2782530337004334</v>
      </c>
      <c r="L716" s="10">
        <f>+HLOOKUP(VLOOKUP($B716,$AD$3:$AE$12,2,0),Morosidad_control!$D$4:$AY$101,base_mayorista!$A716,0)</f>
        <v>2.42347994292194</v>
      </c>
      <c r="M716" s="10">
        <f ca="1">+OFFSET(Capital_2!$D$2,base_mayorista!A716,0)</f>
        <v>3.1052199516205063</v>
      </c>
      <c r="N716" s="10">
        <f>+HLOOKUP(VLOOKUP($B716,$AD$3:$AE$12,2,0),costo_laboral!$E$2:$AZ$99,base_mayorista!$A716,0)</f>
        <v>2.9947840785257331</v>
      </c>
      <c r="O716" s="10">
        <f>+HLOOKUP(VLOOKUP($B716,$AD$3:$AE$12,2,0),Participacion1!$D$4:$M$101,base_mayorista!$A716,0)</f>
        <v>24.501749656509912</v>
      </c>
      <c r="P716" s="1"/>
      <c r="Q716" s="10"/>
      <c r="R716" s="10"/>
      <c r="S716" s="10"/>
      <c r="T716" s="14"/>
      <c r="U716" s="38"/>
      <c r="V716" s="38"/>
      <c r="W716" s="38"/>
      <c r="X716" s="38"/>
      <c r="Y716" s="38"/>
      <c r="Z716" s="11"/>
      <c r="AB716" s="38"/>
      <c r="AG716" s="35"/>
    </row>
    <row r="717" spans="1:33" ht="16.5" x14ac:dyDescent="0.3">
      <c r="A717">
        <f t="shared" si="11"/>
        <v>37</v>
      </c>
      <c r="B717">
        <v>8</v>
      </c>
      <c r="C717">
        <v>36</v>
      </c>
      <c r="D717" s="3">
        <v>41973</v>
      </c>
      <c r="E717" s="33">
        <v>14</v>
      </c>
      <c r="F717">
        <v>2</v>
      </c>
      <c r="G717" s="10">
        <f>+HLOOKUP(VLOOKUP($B717,$AD$3:$AE$12,2,0),costos_sf!$D$2:$AZ$99,base_mayorista!$A717,0)</f>
        <v>2597289946.7264671</v>
      </c>
      <c r="H717" s="10">
        <f>+HLOOKUP(VLOOKUP($B717,$AD$3:$AE$12,2,0),creditos_sf!$D$2:$AY$99,base_mayorista!$A717,0)</f>
        <v>14068250014.231401</v>
      </c>
      <c r="I717" s="10">
        <f>+HLOOKUP(VLOOKUP($B717,$AD$3:$AE$12,2,0),creditos_sf!$D$103:$AY$200,base_mayorista!$A717,0)</f>
        <v>22784382326.491966</v>
      </c>
      <c r="J717" s="10">
        <f>+HLOOKUP(VLOOKUP($B717,$AD$3:$AE$12,2,0),Costo_fondeo!$D$3:$AY$100,base_mayorista!$A717,0)</f>
        <v>1.6943846675237395</v>
      </c>
      <c r="K717" s="10">
        <f>+HLOOKUP(VLOOKUP($B717,$AD$3:$AE$12,2,0),Costo_provisiones!$D$3:$AY$100,base_mayorista!$A717,0)</f>
        <v>1.2288938240152438</v>
      </c>
      <c r="L717" s="10">
        <f>+HLOOKUP(VLOOKUP($B717,$AD$3:$AE$12,2,0),Morosidad_control!$D$4:$AY$101,base_mayorista!$A717,0)</f>
        <v>2.4102059601865702</v>
      </c>
      <c r="M717" s="10">
        <f ca="1">+OFFSET(Capital_2!$D$2,base_mayorista!A717,0)</f>
        <v>3.0886044861742721</v>
      </c>
      <c r="N717" s="10">
        <f>+HLOOKUP(VLOOKUP($B717,$AD$3:$AE$12,2,0),costo_laboral!$E$2:$AZ$99,base_mayorista!$A717,0)</f>
        <v>2.976335582031755</v>
      </c>
      <c r="O717" s="10">
        <f>+HLOOKUP(VLOOKUP($B717,$AD$3:$AE$12,2,0),Participacion1!$D$4:$M$101,base_mayorista!$A717,0)</f>
        <v>24.629548643835069</v>
      </c>
      <c r="P717" s="1"/>
      <c r="Q717" s="10"/>
      <c r="R717" s="10"/>
      <c r="S717" s="10"/>
      <c r="T717" s="14"/>
      <c r="U717" s="38"/>
      <c r="V717" s="38"/>
      <c r="W717" s="38"/>
      <c r="X717" s="38"/>
      <c r="Y717" s="38"/>
      <c r="Z717" s="11"/>
      <c r="AB717" s="38"/>
      <c r="AG717" s="35"/>
    </row>
    <row r="718" spans="1:33" ht="16.5" x14ac:dyDescent="0.3">
      <c r="A718">
        <f t="shared" si="11"/>
        <v>38</v>
      </c>
      <c r="B718">
        <v>8</v>
      </c>
      <c r="C718">
        <v>37</v>
      </c>
      <c r="D718" s="3">
        <v>42004</v>
      </c>
      <c r="E718" s="33">
        <v>14</v>
      </c>
      <c r="F718">
        <v>2</v>
      </c>
      <c r="G718" s="10">
        <f>+HLOOKUP(VLOOKUP($B718,$AD$3:$AE$12,2,0),costos_sf!$D$2:$AZ$99,base_mayorista!$A718,0)</f>
        <v>2611285486.3235784</v>
      </c>
      <c r="H718" s="10">
        <f>+HLOOKUP(VLOOKUP($B718,$AD$3:$AE$12,2,0),creditos_sf!$D$2:$AY$99,base_mayorista!$A718,0)</f>
        <v>14022614216.630699</v>
      </c>
      <c r="I718" s="10">
        <f>+HLOOKUP(VLOOKUP($B718,$AD$3:$AE$12,2,0),creditos_sf!$D$103:$AY$200,base_mayorista!$A718,0)</f>
        <v>23154374405.442219</v>
      </c>
      <c r="J718" s="10">
        <f>+HLOOKUP(VLOOKUP($B718,$AD$3:$AE$12,2,0),Costo_fondeo!$D$3:$AY$100,base_mayorista!$A718,0)</f>
        <v>1.6793075309129712</v>
      </c>
      <c r="K718" s="10">
        <f>+HLOOKUP(VLOOKUP($B718,$AD$3:$AE$12,2,0),Costo_provisiones!$D$3:$AY$100,base_mayorista!$A718,0)</f>
        <v>1.2284764763955922</v>
      </c>
      <c r="L718" s="10">
        <f>+HLOOKUP(VLOOKUP($B718,$AD$3:$AE$12,2,0),Morosidad_control!$D$4:$AY$101,base_mayorista!$A718,0)</f>
        <v>2.44227586551931</v>
      </c>
      <c r="M718" s="10">
        <f ca="1">+OFFSET(Capital_2!$D$2,base_mayorista!A718,0)</f>
        <v>3.0772625191593428</v>
      </c>
      <c r="N718" s="10">
        <f>+HLOOKUP(VLOOKUP($B718,$AD$3:$AE$12,2,0),costo_laboral!$E$2:$AZ$99,base_mayorista!$A718,0)</f>
        <v>2.8839874221101716</v>
      </c>
      <c r="O718" s="10">
        <f>+HLOOKUP(VLOOKUP($B718,$AD$3:$AE$12,2,0),Participacion1!$D$4:$M$101,base_mayorista!$A718,0)</f>
        <v>24.166023845974475</v>
      </c>
      <c r="P718" s="1"/>
      <c r="Q718" s="10"/>
      <c r="R718" s="10"/>
      <c r="S718" s="10"/>
      <c r="T718" s="14"/>
      <c r="U718" s="38"/>
      <c r="V718" s="38"/>
      <c r="W718" s="38"/>
      <c r="X718" s="38"/>
      <c r="Y718" s="38"/>
      <c r="Z718" s="11"/>
      <c r="AB718" s="38"/>
      <c r="AG718" s="35"/>
    </row>
    <row r="719" spans="1:33" ht="16.5" x14ac:dyDescent="0.3">
      <c r="A719">
        <f t="shared" si="11"/>
        <v>39</v>
      </c>
      <c r="B719">
        <v>8</v>
      </c>
      <c r="C719">
        <v>38</v>
      </c>
      <c r="D719" s="3">
        <v>42035</v>
      </c>
      <c r="E719" s="33">
        <v>15</v>
      </c>
      <c r="F719">
        <v>2</v>
      </c>
      <c r="G719" s="10">
        <f>+HLOOKUP(VLOOKUP($B719,$AD$3:$AE$12,2,0),costos_sf!$D$2:$AZ$99,base_mayorista!$A719,0)</f>
        <v>2664645753.456037</v>
      </c>
      <c r="H719" s="10">
        <f>+HLOOKUP(VLOOKUP($B719,$AD$3:$AE$12,2,0),creditos_sf!$D$2:$AY$99,base_mayorista!$A719,0)</f>
        <v>14324226866.780899</v>
      </c>
      <c r="I719" s="10">
        <f>+HLOOKUP(VLOOKUP($B719,$AD$3:$AE$12,2,0),creditos_sf!$D$103:$AY$200,base_mayorista!$A719,0)</f>
        <v>22981997814.335953</v>
      </c>
      <c r="J719" s="10">
        <f>+HLOOKUP(VLOOKUP($B719,$AD$3:$AE$12,2,0),Costo_fondeo!$D$3:$AY$100,base_mayorista!$A719,0)</f>
        <v>1.6759878543684616</v>
      </c>
      <c r="K719" s="10">
        <f>+HLOOKUP(VLOOKUP($B719,$AD$3:$AE$12,2,0),Costo_provisiones!$D$3:$AY$100,base_mayorista!$A719,0)</f>
        <v>1.2232267521497451</v>
      </c>
      <c r="L719" s="10">
        <f>+HLOOKUP(VLOOKUP($B719,$AD$3:$AE$12,2,0),Morosidad_control!$D$4:$AY$101,base_mayorista!$A719,0)</f>
        <v>2.4103619277606998</v>
      </c>
      <c r="M719" s="10">
        <f ca="1">+OFFSET(Capital_2!$D$2,base_mayorista!A719,0)</f>
        <v>3.0663026726799725</v>
      </c>
      <c r="N719" s="10">
        <f>+HLOOKUP(VLOOKUP($B719,$AD$3:$AE$12,2,0),costo_laboral!$E$2:$AZ$99,base_mayorista!$A719,0)</f>
        <v>2.9135800401695167</v>
      </c>
      <c r="O719" s="10">
        <f>+HLOOKUP(VLOOKUP($B719,$AD$3:$AE$12,2,0),Participacion1!$D$4:$M$101,base_mayorista!$A719,0)</f>
        <v>23.448619601428693</v>
      </c>
      <c r="P719" s="1"/>
      <c r="Q719" s="10"/>
      <c r="R719" s="10"/>
      <c r="S719" s="10"/>
      <c r="T719" s="14"/>
      <c r="U719" s="38"/>
      <c r="V719" s="38"/>
      <c r="W719" s="38"/>
      <c r="X719" s="38"/>
      <c r="Y719" s="38"/>
      <c r="Z719" s="11"/>
      <c r="AB719" s="38"/>
      <c r="AG719" s="35"/>
    </row>
    <row r="720" spans="1:33" ht="16.5" x14ac:dyDescent="0.3">
      <c r="A720">
        <f t="shared" si="11"/>
        <v>40</v>
      </c>
      <c r="B720">
        <v>8</v>
      </c>
      <c r="C720">
        <v>39</v>
      </c>
      <c r="D720" s="3">
        <v>42063</v>
      </c>
      <c r="E720" s="33">
        <v>15</v>
      </c>
      <c r="F720">
        <v>2</v>
      </c>
      <c r="G720" s="10">
        <f>+HLOOKUP(VLOOKUP($B720,$AD$3:$AE$12,2,0),costos_sf!$D$2:$AZ$99,base_mayorista!$A720,0)</f>
        <v>2861246247.6952052</v>
      </c>
      <c r="H720" s="10">
        <f>+HLOOKUP(VLOOKUP($B720,$AD$3:$AE$12,2,0),creditos_sf!$D$2:$AY$99,base_mayorista!$A720,0)</f>
        <v>14592300706.488499</v>
      </c>
      <c r="I720" s="10">
        <f>+HLOOKUP(VLOOKUP($B720,$AD$3:$AE$12,2,0),creditos_sf!$D$103:$AY$200,base_mayorista!$A720,0)</f>
        <v>23192634942.749763</v>
      </c>
      <c r="J720" s="10">
        <f>+HLOOKUP(VLOOKUP($B720,$AD$3:$AE$12,2,0),Costo_fondeo!$D$3:$AY$100,base_mayorista!$A720,0)</f>
        <v>1.6766446195566425</v>
      </c>
      <c r="K720" s="10">
        <f>+HLOOKUP(VLOOKUP($B720,$AD$3:$AE$12,2,0),Costo_provisiones!$D$3:$AY$100,base_mayorista!$A720,0)</f>
        <v>1.2150940749483259</v>
      </c>
      <c r="L720" s="10">
        <f>+HLOOKUP(VLOOKUP($B720,$AD$3:$AE$12,2,0),Morosidad_control!$D$4:$AY$101,base_mayorista!$A720,0)</f>
        <v>2.3851627415007601</v>
      </c>
      <c r="M720" s="10">
        <f ca="1">+OFFSET(Capital_2!$D$2,base_mayorista!A720,0)</f>
        <v>3.049096647123327</v>
      </c>
      <c r="N720" s="10">
        <f>+HLOOKUP(VLOOKUP($B720,$AD$3:$AE$12,2,0),costo_laboral!$E$2:$AZ$99,base_mayorista!$A720,0)</f>
        <v>3.0262960680165651</v>
      </c>
      <c r="O720" s="10">
        <f>+HLOOKUP(VLOOKUP($B720,$AD$3:$AE$12,2,0),Participacion1!$D$4:$M$101,base_mayorista!$A720,0)</f>
        <v>24.189611916552717</v>
      </c>
      <c r="P720" s="1"/>
      <c r="Q720" s="10"/>
      <c r="R720" s="10"/>
      <c r="S720" s="10"/>
      <c r="T720" s="14"/>
      <c r="U720" s="38"/>
      <c r="V720" s="38"/>
      <c r="W720" s="38"/>
      <c r="X720" s="38"/>
      <c r="Y720" s="38"/>
      <c r="Z720" s="11"/>
      <c r="AB720" s="38"/>
      <c r="AG720" s="35"/>
    </row>
    <row r="721" spans="1:33" ht="16.5" x14ac:dyDescent="0.3">
      <c r="A721">
        <f t="shared" si="11"/>
        <v>41</v>
      </c>
      <c r="B721">
        <v>8</v>
      </c>
      <c r="C721">
        <v>40</v>
      </c>
      <c r="D721" s="3">
        <v>42094</v>
      </c>
      <c r="E721" s="33">
        <v>15</v>
      </c>
      <c r="F721">
        <v>2</v>
      </c>
      <c r="G721" s="10">
        <f>+HLOOKUP(VLOOKUP($B721,$AD$3:$AE$12,2,0),costos_sf!$D$2:$AZ$99,base_mayorista!$A721,0)</f>
        <v>2865570650.2088466</v>
      </c>
      <c r="H721" s="10">
        <f>+HLOOKUP(VLOOKUP($B721,$AD$3:$AE$12,2,0),creditos_sf!$D$2:$AY$99,base_mayorista!$A721,0)</f>
        <v>14995356812.1679</v>
      </c>
      <c r="I721" s="10">
        <f>+HLOOKUP(VLOOKUP($B721,$AD$3:$AE$12,2,0),creditos_sf!$D$103:$AY$200,base_mayorista!$A721,0)</f>
        <v>23276306032.876076</v>
      </c>
      <c r="J721" s="10">
        <f>+HLOOKUP(VLOOKUP($B721,$AD$3:$AE$12,2,0),Costo_fondeo!$D$3:$AY$100,base_mayorista!$A721,0)</f>
        <v>1.6783695863381327</v>
      </c>
      <c r="K721" s="10">
        <f>+HLOOKUP(VLOOKUP($B721,$AD$3:$AE$12,2,0),Costo_provisiones!$D$3:$AY$100,base_mayorista!$A721,0)</f>
        <v>1.1995163013430181</v>
      </c>
      <c r="L721" s="10">
        <f>+HLOOKUP(VLOOKUP($B721,$AD$3:$AE$12,2,0),Morosidad_control!$D$4:$AY$101,base_mayorista!$A721,0)</f>
        <v>2.3640419542039601</v>
      </c>
      <c r="M721" s="10">
        <f ca="1">+OFFSET(Capital_2!$D$2,base_mayorista!A721,0)</f>
        <v>3.0217281587138265</v>
      </c>
      <c r="N721" s="10">
        <f>+HLOOKUP(VLOOKUP($B721,$AD$3:$AE$12,2,0),costo_laboral!$E$2:$AZ$99,base_mayorista!$A721,0)</f>
        <v>2.8735057301193159</v>
      </c>
      <c r="O721" s="10">
        <f>+HLOOKUP(VLOOKUP($B721,$AD$3:$AE$12,2,0),Participacion1!$D$4:$M$101,base_mayorista!$A721,0)</f>
        <v>23.369966385970834</v>
      </c>
      <c r="P721" s="1"/>
      <c r="Q721" s="10"/>
      <c r="R721" s="10"/>
      <c r="S721" s="10"/>
      <c r="T721" s="14"/>
      <c r="U721" s="38"/>
      <c r="V721" s="38"/>
      <c r="W721" s="38"/>
      <c r="X721" s="38"/>
      <c r="Y721" s="38"/>
      <c r="Z721" s="11"/>
      <c r="AB721" s="38"/>
      <c r="AG721" s="35"/>
    </row>
    <row r="722" spans="1:33" ht="16.5" x14ac:dyDescent="0.3">
      <c r="A722">
        <f t="shared" si="11"/>
        <v>42</v>
      </c>
      <c r="B722">
        <v>8</v>
      </c>
      <c r="C722">
        <v>41</v>
      </c>
      <c r="D722" s="3">
        <v>42124</v>
      </c>
      <c r="E722" s="33">
        <v>15</v>
      </c>
      <c r="F722">
        <v>2</v>
      </c>
      <c r="G722" s="10">
        <f>+HLOOKUP(VLOOKUP($B722,$AD$3:$AE$12,2,0),costos_sf!$D$2:$AZ$99,base_mayorista!$A722,0)</f>
        <v>2932167234.9638333</v>
      </c>
      <c r="H722" s="10">
        <f>+HLOOKUP(VLOOKUP($B722,$AD$3:$AE$12,2,0),creditos_sf!$D$2:$AY$99,base_mayorista!$A722,0)</f>
        <v>15011127552.3598</v>
      </c>
      <c r="I722" s="10">
        <f>+HLOOKUP(VLOOKUP($B722,$AD$3:$AE$12,2,0),creditos_sf!$D$103:$AY$200,base_mayorista!$A722,0)</f>
        <v>23597549211.018494</v>
      </c>
      <c r="J722" s="10">
        <f>+HLOOKUP(VLOOKUP($B722,$AD$3:$AE$12,2,0),Costo_fondeo!$D$3:$AY$100,base_mayorista!$A722,0)</f>
        <v>1.6774455499473107</v>
      </c>
      <c r="K722" s="10">
        <f>+HLOOKUP(VLOOKUP($B722,$AD$3:$AE$12,2,0),Costo_provisiones!$D$3:$AY$100,base_mayorista!$A722,0)</f>
        <v>1.2169778813583356</v>
      </c>
      <c r="L722" s="10">
        <f>+HLOOKUP(VLOOKUP($B722,$AD$3:$AE$12,2,0),Morosidad_control!$D$4:$AY$101,base_mayorista!$A722,0)</f>
        <v>2.34673007113425</v>
      </c>
      <c r="M722" s="10">
        <f ca="1">+OFFSET(Capital_2!$D$2,base_mayorista!A722,0)</f>
        <v>3.0029222612045556</v>
      </c>
      <c r="N722" s="10">
        <f>+HLOOKUP(VLOOKUP($B722,$AD$3:$AE$12,2,0),costo_laboral!$E$2:$AZ$99,base_mayorista!$A722,0)</f>
        <v>2.8548210416194983</v>
      </c>
      <c r="O722" s="10">
        <f>+HLOOKUP(VLOOKUP($B722,$AD$3:$AE$12,2,0),Participacion1!$D$4:$M$101,base_mayorista!$A722,0)</f>
        <v>22.798197804409327</v>
      </c>
      <c r="P722" s="1"/>
      <c r="Q722" s="10"/>
      <c r="R722" s="10"/>
      <c r="S722" s="10"/>
      <c r="T722" s="14"/>
      <c r="U722" s="38"/>
      <c r="V722" s="38"/>
      <c r="W722" s="38"/>
      <c r="X722" s="38"/>
      <c r="Y722" s="38"/>
      <c r="Z722" s="11"/>
      <c r="AB722" s="38"/>
      <c r="AG722" s="35"/>
    </row>
    <row r="723" spans="1:33" ht="16.5" x14ac:dyDescent="0.3">
      <c r="A723">
        <f t="shared" si="11"/>
        <v>43</v>
      </c>
      <c r="B723">
        <v>8</v>
      </c>
      <c r="C723">
        <v>42</v>
      </c>
      <c r="D723" s="3">
        <v>42155</v>
      </c>
      <c r="E723" s="33">
        <v>15</v>
      </c>
      <c r="F723">
        <v>2</v>
      </c>
      <c r="G723" s="10">
        <f>+HLOOKUP(VLOOKUP($B723,$AD$3:$AE$12,2,0),costos_sf!$D$2:$AZ$99,base_mayorista!$A723,0)</f>
        <v>2986423323.5711684</v>
      </c>
      <c r="H723" s="10">
        <f>+HLOOKUP(VLOOKUP($B723,$AD$3:$AE$12,2,0),creditos_sf!$D$2:$AY$99,base_mayorista!$A723,0)</f>
        <v>15232845564.6635</v>
      </c>
      <c r="I723" s="10">
        <f>+HLOOKUP(VLOOKUP($B723,$AD$3:$AE$12,2,0),creditos_sf!$D$103:$AY$200,base_mayorista!$A723,0)</f>
        <v>23844211638.606838</v>
      </c>
      <c r="J723" s="10">
        <f>+HLOOKUP(VLOOKUP($B723,$AD$3:$AE$12,2,0),Costo_fondeo!$D$3:$AY$100,base_mayorista!$A723,0)</f>
        <v>1.6790248882340861</v>
      </c>
      <c r="K723" s="10">
        <f>+HLOOKUP(VLOOKUP($B723,$AD$3:$AE$12,2,0),Costo_provisiones!$D$3:$AY$100,base_mayorista!$A723,0)</f>
        <v>1.2474599781154094</v>
      </c>
      <c r="L723" s="10">
        <f>+HLOOKUP(VLOOKUP($B723,$AD$3:$AE$12,2,0),Morosidad_control!$D$4:$AY$101,base_mayorista!$A723,0)</f>
        <v>2.3709198713872599</v>
      </c>
      <c r="M723" s="10">
        <f ca="1">+OFFSET(Capital_2!$D$2,base_mayorista!A723,0)</f>
        <v>2.9913163210576634</v>
      </c>
      <c r="N723" s="10">
        <f>+HLOOKUP(VLOOKUP($B723,$AD$3:$AE$12,2,0),costo_laboral!$E$2:$AZ$99,base_mayorista!$A723,0)</f>
        <v>2.8360286349832262</v>
      </c>
      <c r="O723" s="10">
        <f>+HLOOKUP(VLOOKUP($B723,$AD$3:$AE$12,2,0),Participacion1!$D$4:$M$101,base_mayorista!$A723,0)</f>
        <v>22.780201214723597</v>
      </c>
      <c r="P723" s="1"/>
      <c r="Q723" s="10"/>
      <c r="R723" s="10"/>
      <c r="S723" s="10"/>
      <c r="T723" s="14"/>
      <c r="U723" s="38"/>
      <c r="V723" s="38"/>
      <c r="W723" s="38"/>
      <c r="X723" s="38"/>
      <c r="Y723" s="38"/>
      <c r="Z723" s="11"/>
      <c r="AB723" s="38"/>
      <c r="AG723" s="35"/>
    </row>
    <row r="724" spans="1:33" ht="16.5" x14ac:dyDescent="0.3">
      <c r="A724">
        <f t="shared" si="11"/>
        <v>44</v>
      </c>
      <c r="B724">
        <v>8</v>
      </c>
      <c r="C724">
        <v>43</v>
      </c>
      <c r="D724" s="3">
        <v>42185</v>
      </c>
      <c r="E724" s="33">
        <v>15</v>
      </c>
      <c r="F724">
        <v>2</v>
      </c>
      <c r="G724" s="10">
        <f>+HLOOKUP(VLOOKUP($B724,$AD$3:$AE$12,2,0),costos_sf!$D$2:$AZ$99,base_mayorista!$A724,0)</f>
        <v>3088080669.1697435</v>
      </c>
      <c r="H724" s="10">
        <f>+HLOOKUP(VLOOKUP($B724,$AD$3:$AE$12,2,0),creditos_sf!$D$2:$AY$99,base_mayorista!$A724,0)</f>
        <v>15719535360.2495</v>
      </c>
      <c r="I724" s="10">
        <f>+HLOOKUP(VLOOKUP($B724,$AD$3:$AE$12,2,0),creditos_sf!$D$103:$AY$200,base_mayorista!$A724,0)</f>
        <v>23882066006.563717</v>
      </c>
      <c r="J724" s="10">
        <f>+HLOOKUP(VLOOKUP($B724,$AD$3:$AE$12,2,0),Costo_fondeo!$D$3:$AY$100,base_mayorista!$A724,0)</f>
        <v>1.6748509418283795</v>
      </c>
      <c r="K724" s="10">
        <f>+HLOOKUP(VLOOKUP($B724,$AD$3:$AE$12,2,0),Costo_provisiones!$D$3:$AY$100,base_mayorista!$A724,0)</f>
        <v>1.2566999074196294</v>
      </c>
      <c r="L724" s="10">
        <f>+HLOOKUP(VLOOKUP($B724,$AD$3:$AE$12,2,0),Morosidad_control!$D$4:$AY$101,base_mayorista!$A724,0)</f>
        <v>2.3743565604559298</v>
      </c>
      <c r="M724" s="10">
        <f ca="1">+OFFSET(Capital_2!$D$2,base_mayorista!A724,0)</f>
        <v>2.9626797769382383</v>
      </c>
      <c r="N724" s="10">
        <f>+HLOOKUP(VLOOKUP($B724,$AD$3:$AE$12,2,0),costo_laboral!$E$2:$AZ$99,base_mayorista!$A724,0)</f>
        <v>2.8238623816404362</v>
      </c>
      <c r="O724" s="10">
        <f>+HLOOKUP(VLOOKUP($B724,$AD$3:$AE$12,2,0),Participacion1!$D$4:$M$101,base_mayorista!$A724,0)</f>
        <v>23.665647898787974</v>
      </c>
      <c r="P724" s="1"/>
      <c r="Q724" s="10"/>
      <c r="R724" s="10"/>
      <c r="S724" s="10"/>
      <c r="T724" s="14"/>
      <c r="U724" s="38"/>
      <c r="V724" s="38"/>
      <c r="W724" s="38"/>
      <c r="X724" s="38"/>
      <c r="Y724" s="38"/>
      <c r="Z724" s="11"/>
      <c r="AB724" s="38"/>
      <c r="AG724" s="35"/>
    </row>
    <row r="725" spans="1:33" ht="16.5" x14ac:dyDescent="0.3">
      <c r="A725">
        <f t="shared" si="11"/>
        <v>45</v>
      </c>
      <c r="B725">
        <v>8</v>
      </c>
      <c r="C725">
        <v>44</v>
      </c>
      <c r="D725" s="3">
        <v>42216</v>
      </c>
      <c r="E725" s="33">
        <v>15</v>
      </c>
      <c r="F725">
        <v>2</v>
      </c>
      <c r="G725" s="10">
        <f>+HLOOKUP(VLOOKUP($B725,$AD$3:$AE$12,2,0),costos_sf!$D$2:$AZ$99,base_mayorista!$A725,0)</f>
        <v>3137504507.7447495</v>
      </c>
      <c r="H725" s="10">
        <f>+HLOOKUP(VLOOKUP($B725,$AD$3:$AE$12,2,0),creditos_sf!$D$2:$AY$99,base_mayorista!$A725,0)</f>
        <v>15740099025.791601</v>
      </c>
      <c r="I725" s="10">
        <f>+HLOOKUP(VLOOKUP($B725,$AD$3:$AE$12,2,0),creditos_sf!$D$103:$AY$200,base_mayorista!$A725,0)</f>
        <v>23778327754.205944</v>
      </c>
      <c r="J725" s="10">
        <f>+HLOOKUP(VLOOKUP($B725,$AD$3:$AE$12,2,0),Costo_fondeo!$D$3:$AY$100,base_mayorista!$A725,0)</f>
        <v>1.6784887627614251</v>
      </c>
      <c r="K725" s="10">
        <f>+HLOOKUP(VLOOKUP($B725,$AD$3:$AE$12,2,0),Costo_provisiones!$D$3:$AY$100,base_mayorista!$A725,0)</f>
        <v>1.271153315694229</v>
      </c>
      <c r="L725" s="10">
        <f>+HLOOKUP(VLOOKUP($B725,$AD$3:$AE$12,2,0),Morosidad_control!$D$4:$AY$101,base_mayorista!$A725,0)</f>
        <v>2.40773437929324</v>
      </c>
      <c r="M725" s="10">
        <f ca="1">+OFFSET(Capital_2!$D$2,base_mayorista!A725,0)</f>
        <v>2.9172838879084302</v>
      </c>
      <c r="N725" s="10">
        <f>+HLOOKUP(VLOOKUP($B725,$AD$3:$AE$12,2,0),costo_laboral!$E$2:$AZ$99,base_mayorista!$A725,0)</f>
        <v>2.8392548218096252</v>
      </c>
      <c r="O725" s="10">
        <f>+HLOOKUP(VLOOKUP($B725,$AD$3:$AE$12,2,0),Participacion1!$D$4:$M$101,base_mayorista!$A725,0)</f>
        <v>23.217709829109488</v>
      </c>
      <c r="P725" s="1"/>
      <c r="Q725" s="10"/>
      <c r="R725" s="10"/>
      <c r="S725" s="10"/>
      <c r="T725" s="14"/>
      <c r="U725" s="38"/>
      <c r="V725" s="38"/>
      <c r="W725" s="38"/>
      <c r="X725" s="38"/>
      <c r="Y725" s="38"/>
      <c r="Z725" s="11"/>
      <c r="AB725" s="38"/>
      <c r="AG725" s="35"/>
    </row>
    <row r="726" spans="1:33" ht="16.5" x14ac:dyDescent="0.3">
      <c r="A726">
        <f t="shared" si="11"/>
        <v>46</v>
      </c>
      <c r="B726">
        <v>8</v>
      </c>
      <c r="C726">
        <v>45</v>
      </c>
      <c r="D726" s="3">
        <v>42247</v>
      </c>
      <c r="E726" s="33">
        <v>15</v>
      </c>
      <c r="F726">
        <v>2</v>
      </c>
      <c r="G726" s="10">
        <f>+HLOOKUP(VLOOKUP($B726,$AD$3:$AE$12,2,0),costos_sf!$D$2:$AZ$99,base_mayorista!$A726,0)</f>
        <v>3217543944.7245274</v>
      </c>
      <c r="H726" s="10">
        <f>+HLOOKUP(VLOOKUP($B726,$AD$3:$AE$12,2,0),creditos_sf!$D$2:$AY$99,base_mayorista!$A726,0)</f>
        <v>15624785732.232201</v>
      </c>
      <c r="I726" s="10">
        <f>+HLOOKUP(VLOOKUP($B726,$AD$3:$AE$12,2,0),creditos_sf!$D$103:$AY$200,base_mayorista!$A726,0)</f>
        <v>23709554381.740139</v>
      </c>
      <c r="J726" s="10">
        <f>+HLOOKUP(VLOOKUP($B726,$AD$3:$AE$12,2,0),Costo_fondeo!$D$3:$AY$100,base_mayorista!$A726,0)</f>
        <v>1.6943688490047872</v>
      </c>
      <c r="K726" s="10">
        <f>+HLOOKUP(VLOOKUP($B726,$AD$3:$AE$12,2,0),Costo_provisiones!$D$3:$AY$100,base_mayorista!$A726,0)</f>
        <v>1.2709396156192663</v>
      </c>
      <c r="L726" s="10">
        <f>+HLOOKUP(VLOOKUP($B726,$AD$3:$AE$12,2,0),Morosidad_control!$D$4:$AY$101,base_mayorista!$A726,0)</f>
        <v>2.4655202600856199</v>
      </c>
      <c r="M726" s="10">
        <f ca="1">+OFFSET(Capital_2!$D$2,base_mayorista!A726,0)</f>
        <v>2.8874106541141011</v>
      </c>
      <c r="N726" s="10">
        <f>+HLOOKUP(VLOOKUP($B726,$AD$3:$AE$12,2,0),costo_laboral!$E$2:$AZ$99,base_mayorista!$A726,0)</f>
        <v>2.8633309015048138</v>
      </c>
      <c r="O726" s="10">
        <f>+HLOOKUP(VLOOKUP($B726,$AD$3:$AE$12,2,0),Participacion1!$D$4:$M$101,base_mayorista!$A726,0)</f>
        <v>22.546653397357645</v>
      </c>
      <c r="P726" s="1"/>
      <c r="Q726" s="10"/>
      <c r="R726" s="10"/>
      <c r="S726" s="10"/>
      <c r="T726" s="14"/>
      <c r="U726" s="38"/>
      <c r="V726" s="38"/>
      <c r="W726" s="38"/>
      <c r="X726" s="38"/>
      <c r="Y726" s="38"/>
      <c r="Z726" s="11"/>
      <c r="AB726" s="38"/>
      <c r="AG726" s="35"/>
    </row>
    <row r="727" spans="1:33" ht="16.5" x14ac:dyDescent="0.3">
      <c r="A727">
        <f t="shared" si="11"/>
        <v>47</v>
      </c>
      <c r="B727">
        <v>8</v>
      </c>
      <c r="C727">
        <v>46</v>
      </c>
      <c r="D727" s="3">
        <v>42277</v>
      </c>
      <c r="E727" s="33">
        <v>15</v>
      </c>
      <c r="F727">
        <v>2</v>
      </c>
      <c r="G727" s="10">
        <f>+HLOOKUP(VLOOKUP($B727,$AD$3:$AE$12,2,0),costos_sf!$D$2:$AZ$99,base_mayorista!$A727,0)</f>
        <v>3256302704.0434852</v>
      </c>
      <c r="H727" s="10">
        <f>+HLOOKUP(VLOOKUP($B727,$AD$3:$AE$12,2,0),creditos_sf!$D$2:$AY$99,base_mayorista!$A727,0)</f>
        <v>15808728474.906801</v>
      </c>
      <c r="I727" s="10">
        <f>+HLOOKUP(VLOOKUP($B727,$AD$3:$AE$12,2,0),creditos_sf!$D$103:$AY$200,base_mayorista!$A727,0)</f>
        <v>23661905376.054008</v>
      </c>
      <c r="J727" s="10">
        <f>+HLOOKUP(VLOOKUP($B727,$AD$3:$AE$12,2,0),Costo_fondeo!$D$3:$AY$100,base_mayorista!$A727,0)</f>
        <v>1.7181195116903061</v>
      </c>
      <c r="K727" s="10">
        <f>+HLOOKUP(VLOOKUP($B727,$AD$3:$AE$12,2,0),Costo_provisiones!$D$3:$AY$100,base_mayorista!$A727,0)</f>
        <v>1.3336259270626336</v>
      </c>
      <c r="L727" s="10">
        <f>+HLOOKUP(VLOOKUP($B727,$AD$3:$AE$12,2,0),Morosidad_control!$D$4:$AY$101,base_mayorista!$A727,0)</f>
        <v>2.4465641777638498</v>
      </c>
      <c r="M727" s="10">
        <f ca="1">+OFFSET(Capital_2!$D$2,base_mayorista!A727,0)</f>
        <v>2.8604428107092303</v>
      </c>
      <c r="N727" s="10">
        <f>+HLOOKUP(VLOOKUP($B727,$AD$3:$AE$12,2,0),costo_laboral!$E$2:$AZ$99,base_mayorista!$A727,0)</f>
        <v>2.8849644771554988</v>
      </c>
      <c r="O727" s="10">
        <f>+HLOOKUP(VLOOKUP($B727,$AD$3:$AE$12,2,0),Participacion1!$D$4:$M$101,base_mayorista!$A727,0)</f>
        <v>22.643043930557077</v>
      </c>
      <c r="P727" s="1"/>
      <c r="Q727" s="10"/>
      <c r="R727" s="10"/>
      <c r="S727" s="10"/>
      <c r="T727" s="14"/>
      <c r="U727" s="38"/>
      <c r="V727" s="38"/>
      <c r="W727" s="38"/>
      <c r="X727" s="38"/>
      <c r="Y727" s="38"/>
      <c r="Z727" s="11"/>
      <c r="AB727" s="38"/>
      <c r="AG727" s="35"/>
    </row>
    <row r="728" spans="1:33" ht="16.5" x14ac:dyDescent="0.3">
      <c r="A728">
        <f t="shared" si="11"/>
        <v>48</v>
      </c>
      <c r="B728">
        <v>8</v>
      </c>
      <c r="C728">
        <v>47</v>
      </c>
      <c r="D728" s="3">
        <v>42308</v>
      </c>
      <c r="E728" s="33">
        <v>15</v>
      </c>
      <c r="F728">
        <v>2</v>
      </c>
      <c r="G728" s="10">
        <f>+HLOOKUP(VLOOKUP($B728,$AD$3:$AE$12,2,0),costos_sf!$D$2:$AZ$99,base_mayorista!$A728,0)</f>
        <v>3275313616.7932911</v>
      </c>
      <c r="H728" s="10">
        <f>+HLOOKUP(VLOOKUP($B728,$AD$3:$AE$12,2,0),creditos_sf!$D$2:$AY$99,base_mayorista!$A728,0)</f>
        <v>15637218185.4748</v>
      </c>
      <c r="I728" s="10">
        <f>+HLOOKUP(VLOOKUP($B728,$AD$3:$AE$12,2,0),creditos_sf!$D$103:$AY$200,base_mayorista!$A728,0)</f>
        <v>23786600948.413593</v>
      </c>
      <c r="J728" s="10">
        <f>+HLOOKUP(VLOOKUP($B728,$AD$3:$AE$12,2,0),Costo_fondeo!$D$3:$AY$100,base_mayorista!$A728,0)</f>
        <v>1.7243463792997868</v>
      </c>
      <c r="K728" s="10">
        <f>+HLOOKUP(VLOOKUP($B728,$AD$3:$AE$12,2,0),Costo_provisiones!$D$3:$AY$100,base_mayorista!$A728,0)</f>
        <v>1.3286309551712761</v>
      </c>
      <c r="L728" s="10">
        <f>+HLOOKUP(VLOOKUP($B728,$AD$3:$AE$12,2,0),Morosidad_control!$D$4:$AY$101,base_mayorista!$A728,0)</f>
        <v>2.4498051384682702</v>
      </c>
      <c r="M728" s="10">
        <f ca="1">+OFFSET(Capital_2!$D$2,base_mayorista!A728,0)</f>
        <v>2.8360712606451561</v>
      </c>
      <c r="N728" s="10">
        <f>+HLOOKUP(VLOOKUP($B728,$AD$3:$AE$12,2,0),costo_laboral!$E$2:$AZ$99,base_mayorista!$A728,0)</f>
        <v>2.8799342201429061</v>
      </c>
      <c r="O728" s="10">
        <f>+HLOOKUP(VLOOKUP($B728,$AD$3:$AE$12,2,0),Participacion1!$D$4:$M$101,base_mayorista!$A728,0)</f>
        <v>22.649495512147467</v>
      </c>
      <c r="P728" s="1"/>
      <c r="Q728" s="10"/>
      <c r="R728" s="10"/>
      <c r="S728" s="10"/>
      <c r="T728" s="14"/>
      <c r="U728" s="38"/>
      <c r="V728" s="38"/>
      <c r="W728" s="38"/>
      <c r="X728" s="38"/>
      <c r="Y728" s="38"/>
      <c r="Z728" s="11"/>
      <c r="AB728" s="38"/>
      <c r="AG728" s="35"/>
    </row>
    <row r="729" spans="1:33" ht="16.5" x14ac:dyDescent="0.3">
      <c r="A729">
        <f t="shared" si="11"/>
        <v>49</v>
      </c>
      <c r="B729">
        <v>8</v>
      </c>
      <c r="C729">
        <v>48</v>
      </c>
      <c r="D729" s="3">
        <v>42338</v>
      </c>
      <c r="E729" s="33">
        <v>15</v>
      </c>
      <c r="F729">
        <v>2</v>
      </c>
      <c r="G729" s="10">
        <f>+HLOOKUP(VLOOKUP($B729,$AD$3:$AE$12,2,0),costos_sf!$D$2:$AZ$99,base_mayorista!$A729,0)</f>
        <v>3361669609.744071</v>
      </c>
      <c r="H729" s="10">
        <f>+HLOOKUP(VLOOKUP($B729,$AD$3:$AE$12,2,0),creditos_sf!$D$2:$AY$99,base_mayorista!$A729,0)</f>
        <v>16009510318.822199</v>
      </c>
      <c r="I729" s="10">
        <f>+HLOOKUP(VLOOKUP($B729,$AD$3:$AE$12,2,0),creditos_sf!$D$103:$AY$200,base_mayorista!$A729,0)</f>
        <v>23956440665.573639</v>
      </c>
      <c r="J729" s="10">
        <f>+HLOOKUP(VLOOKUP($B729,$AD$3:$AE$12,2,0),Costo_fondeo!$D$3:$AY$100,base_mayorista!$A729,0)</f>
        <v>1.7418429990899611</v>
      </c>
      <c r="K729" s="10">
        <f>+HLOOKUP(VLOOKUP($B729,$AD$3:$AE$12,2,0),Costo_provisiones!$D$3:$AY$100,base_mayorista!$A729,0)</f>
        <v>1.367696037121094</v>
      </c>
      <c r="L729" s="10">
        <f>+HLOOKUP(VLOOKUP($B729,$AD$3:$AE$12,2,0),Morosidad_control!$D$4:$AY$101,base_mayorista!$A729,0)</f>
        <v>2.25792368948985</v>
      </c>
      <c r="M729" s="10">
        <f ca="1">+OFFSET(Capital_2!$D$2,base_mayorista!A729,0)</f>
        <v>2.8102228331623054</v>
      </c>
      <c r="N729" s="10">
        <f>+HLOOKUP(VLOOKUP($B729,$AD$3:$AE$12,2,0),costo_laboral!$E$2:$AZ$99,base_mayorista!$A729,0)</f>
        <v>2.8502420483117894</v>
      </c>
      <c r="O729" s="10">
        <f>+HLOOKUP(VLOOKUP($B729,$AD$3:$AE$12,2,0),Participacion1!$D$4:$M$101,base_mayorista!$A729,0)</f>
        <v>22.832561224821962</v>
      </c>
      <c r="P729" s="1"/>
      <c r="Q729" s="10"/>
      <c r="R729" s="10"/>
      <c r="S729" s="10"/>
      <c r="T729" s="14"/>
      <c r="U729" s="38"/>
      <c r="V729" s="38"/>
      <c r="W729" s="38"/>
      <c r="X729" s="38"/>
      <c r="Y729" s="38"/>
      <c r="Z729" s="11"/>
      <c r="AB729" s="38"/>
      <c r="AG729" s="35"/>
    </row>
    <row r="730" spans="1:33" ht="16.5" x14ac:dyDescent="0.3">
      <c r="A730">
        <f t="shared" si="11"/>
        <v>50</v>
      </c>
      <c r="B730">
        <v>8</v>
      </c>
      <c r="C730">
        <v>49</v>
      </c>
      <c r="D730" s="3">
        <v>42369</v>
      </c>
      <c r="E730" s="33">
        <v>15</v>
      </c>
      <c r="F730">
        <v>2</v>
      </c>
      <c r="G730" s="10">
        <f>+HLOOKUP(VLOOKUP($B730,$AD$3:$AE$12,2,0),costos_sf!$D$2:$AZ$99,base_mayorista!$A730,0)</f>
        <v>3528637765.4575014</v>
      </c>
      <c r="H730" s="10">
        <f>+HLOOKUP(VLOOKUP($B730,$AD$3:$AE$12,2,0),creditos_sf!$D$2:$AY$99,base_mayorista!$A730,0)</f>
        <v>16234684286.200802</v>
      </c>
      <c r="I730" s="10">
        <f>+HLOOKUP(VLOOKUP($B730,$AD$3:$AE$12,2,0),creditos_sf!$D$103:$AY$200,base_mayorista!$A730,0)</f>
        <v>24235209763.122097</v>
      </c>
      <c r="J730" s="10">
        <f>+HLOOKUP(VLOOKUP($B730,$AD$3:$AE$12,2,0),Costo_fondeo!$D$3:$AY$100,base_mayorista!$A730,0)</f>
        <v>1.7673315384028481</v>
      </c>
      <c r="K730" s="10">
        <f>+HLOOKUP(VLOOKUP($B730,$AD$3:$AE$12,2,0),Costo_provisiones!$D$3:$AY$100,base_mayorista!$A730,0)</f>
        <v>1.3657643178113998</v>
      </c>
      <c r="L730" s="10">
        <f>+HLOOKUP(VLOOKUP($B730,$AD$3:$AE$12,2,0),Morosidad_control!$D$4:$AY$101,base_mayorista!$A730,0)</f>
        <v>2.36349690997198</v>
      </c>
      <c r="M730" s="10">
        <f ca="1">+OFFSET(Capital_2!$D$2,base_mayorista!A730,0)</f>
        <v>2.789179696006852</v>
      </c>
      <c r="N730" s="10">
        <f>+HLOOKUP(VLOOKUP($B730,$AD$3:$AE$12,2,0),costo_laboral!$E$2:$AZ$99,base_mayorista!$A730,0)</f>
        <v>2.9319753203703418</v>
      </c>
      <c r="O730" s="10">
        <f>+HLOOKUP(VLOOKUP($B730,$AD$3:$AE$12,2,0),Participacion1!$D$4:$M$101,base_mayorista!$A730,0)</f>
        <v>23.577291053589789</v>
      </c>
      <c r="P730" s="1"/>
      <c r="Q730" s="10"/>
      <c r="R730" s="10"/>
      <c r="S730" s="10"/>
      <c r="T730" s="14"/>
      <c r="U730" s="38"/>
      <c r="V730" s="38"/>
      <c r="W730" s="38"/>
      <c r="X730" s="38"/>
      <c r="Y730" s="38"/>
      <c r="Z730" s="11"/>
      <c r="AB730" s="38"/>
      <c r="AG730" s="35"/>
    </row>
    <row r="731" spans="1:33" ht="16.5" x14ac:dyDescent="0.3">
      <c r="A731">
        <f t="shared" si="11"/>
        <v>51</v>
      </c>
      <c r="B731">
        <v>8</v>
      </c>
      <c r="C731">
        <v>50</v>
      </c>
      <c r="D731" s="3">
        <v>42400</v>
      </c>
      <c r="E731" s="33">
        <v>16</v>
      </c>
      <c r="F731">
        <v>2</v>
      </c>
      <c r="G731" s="10">
        <f>+HLOOKUP(VLOOKUP($B731,$AD$3:$AE$12,2,0),costos_sf!$D$2:$AZ$99,base_mayorista!$A731,0)</f>
        <v>3465524949.0869985</v>
      </c>
      <c r="H731" s="10">
        <f>+HLOOKUP(VLOOKUP($B731,$AD$3:$AE$12,2,0),creditos_sf!$D$2:$AY$99,base_mayorista!$A731,0)</f>
        <v>16100983447.751001</v>
      </c>
      <c r="I731" s="10">
        <f>+HLOOKUP(VLOOKUP($B731,$AD$3:$AE$12,2,0),creditos_sf!$D$103:$AY$200,base_mayorista!$A731,0)</f>
        <v>24097497777.121597</v>
      </c>
      <c r="J731" s="10">
        <f>+HLOOKUP(VLOOKUP($B731,$AD$3:$AE$12,2,0),Costo_fondeo!$D$3:$AY$100,base_mayorista!$A731,0)</f>
        <v>1.758335513058279</v>
      </c>
      <c r="K731" s="10">
        <f>+HLOOKUP(VLOOKUP($B731,$AD$3:$AE$12,2,0),Costo_provisiones!$D$3:$AY$100,base_mayorista!$A731,0)</f>
        <v>1.3398888758273402</v>
      </c>
      <c r="L731" s="10">
        <f>+HLOOKUP(VLOOKUP($B731,$AD$3:$AE$12,2,0),Morosidad_control!$D$4:$AY$101,base_mayorista!$A731,0)</f>
        <v>2.3151007470453</v>
      </c>
      <c r="M731" s="10">
        <f ca="1">+OFFSET(Capital_2!$D$2,base_mayorista!A731,0)</f>
        <v>2.7880675647391326</v>
      </c>
      <c r="N731" s="10">
        <f>+HLOOKUP(VLOOKUP($B731,$AD$3:$AE$12,2,0),costo_laboral!$E$2:$AZ$99,base_mayorista!$A731,0)</f>
        <v>3.0028246075913296</v>
      </c>
      <c r="O731" s="10">
        <f>+HLOOKUP(VLOOKUP($B731,$AD$3:$AE$12,2,0),Participacion1!$D$4:$M$101,base_mayorista!$A731,0)</f>
        <v>22.479119240906538</v>
      </c>
      <c r="P731" s="1"/>
      <c r="Q731" s="10"/>
      <c r="R731" s="10"/>
      <c r="S731" s="10"/>
      <c r="T731" s="14"/>
      <c r="U731" s="38"/>
      <c r="V731" s="38"/>
      <c r="W731" s="38"/>
      <c r="X731" s="38"/>
      <c r="Y731" s="38"/>
      <c r="Z731" s="11"/>
      <c r="AB731" s="38"/>
      <c r="AG731" s="35"/>
    </row>
    <row r="732" spans="1:33" ht="16.5" x14ac:dyDescent="0.3">
      <c r="A732">
        <f t="shared" si="11"/>
        <v>52</v>
      </c>
      <c r="B732">
        <v>8</v>
      </c>
      <c r="C732">
        <v>51</v>
      </c>
      <c r="D732" s="3">
        <v>42429</v>
      </c>
      <c r="E732" s="33">
        <v>16</v>
      </c>
      <c r="F732">
        <v>2</v>
      </c>
      <c r="G732" s="10">
        <f>+HLOOKUP(VLOOKUP($B732,$AD$3:$AE$12,2,0),costos_sf!$D$2:$AZ$99,base_mayorista!$A732,0)</f>
        <v>3330070980.6149302</v>
      </c>
      <c r="H732" s="10">
        <f>+HLOOKUP(VLOOKUP($B732,$AD$3:$AE$12,2,0),creditos_sf!$D$2:$AY$99,base_mayorista!$A732,0)</f>
        <v>16731554705.285599</v>
      </c>
      <c r="I732" s="10">
        <f>+HLOOKUP(VLOOKUP($B732,$AD$3:$AE$12,2,0),creditos_sf!$D$103:$AY$200,base_mayorista!$A732,0)</f>
        <v>24222530621.400726</v>
      </c>
      <c r="J732" s="10">
        <f>+HLOOKUP(VLOOKUP($B732,$AD$3:$AE$12,2,0),Costo_fondeo!$D$3:$AY$100,base_mayorista!$A732,0)</f>
        <v>1.7474863648131531</v>
      </c>
      <c r="K732" s="10">
        <f>+HLOOKUP(VLOOKUP($B732,$AD$3:$AE$12,2,0),Costo_provisiones!$D$3:$AY$100,base_mayorista!$A732,0)</f>
        <v>1.3525748860232814</v>
      </c>
      <c r="L732" s="10">
        <f>+HLOOKUP(VLOOKUP($B732,$AD$3:$AE$12,2,0),Morosidad_control!$D$4:$AY$101,base_mayorista!$A732,0)</f>
        <v>2.3644494017057398</v>
      </c>
      <c r="M732" s="10">
        <f ca="1">+OFFSET(Capital_2!$D$2,base_mayorista!A732,0)</f>
        <v>2.8101212764635846</v>
      </c>
      <c r="N732" s="10">
        <f>+HLOOKUP(VLOOKUP($B732,$AD$3:$AE$12,2,0),costo_laboral!$E$2:$AZ$99,base_mayorista!$A732,0)</f>
        <v>2.8319210479515431</v>
      </c>
      <c r="O732" s="10">
        <f>+HLOOKUP(VLOOKUP($B732,$AD$3:$AE$12,2,0),Participacion1!$D$4:$M$101,base_mayorista!$A732,0)</f>
        <v>23.509047014497529</v>
      </c>
      <c r="P732" s="1"/>
      <c r="Q732" s="10"/>
      <c r="R732" s="10"/>
      <c r="S732" s="10"/>
      <c r="T732" s="14"/>
      <c r="U732" s="38"/>
      <c r="V732" s="38"/>
      <c r="W732" s="38"/>
      <c r="X732" s="38"/>
      <c r="Y732" s="38"/>
      <c r="Z732" s="11"/>
      <c r="AB732" s="38"/>
      <c r="AG732" s="35"/>
    </row>
    <row r="733" spans="1:33" ht="16.5" x14ac:dyDescent="0.3">
      <c r="A733">
        <f t="shared" si="11"/>
        <v>53</v>
      </c>
      <c r="B733">
        <v>8</v>
      </c>
      <c r="C733">
        <v>52</v>
      </c>
      <c r="D733" s="3">
        <v>42460</v>
      </c>
      <c r="E733" s="33">
        <v>16</v>
      </c>
      <c r="F733">
        <v>2</v>
      </c>
      <c r="G733" s="10">
        <f>+HLOOKUP(VLOOKUP($B733,$AD$3:$AE$12,2,0),costos_sf!$D$2:$AZ$99,base_mayorista!$A733,0)</f>
        <v>3352293093.7844028</v>
      </c>
      <c r="H733" s="10">
        <f>+HLOOKUP(VLOOKUP($B733,$AD$3:$AE$12,2,0),creditos_sf!$D$2:$AY$99,base_mayorista!$A733,0)</f>
        <v>16733188611.5795</v>
      </c>
      <c r="I733" s="10">
        <f>+HLOOKUP(VLOOKUP($B733,$AD$3:$AE$12,2,0),creditos_sf!$D$103:$AY$200,base_mayorista!$A733,0)</f>
        <v>23762186487.075058</v>
      </c>
      <c r="J733" s="10">
        <f>+HLOOKUP(VLOOKUP($B733,$AD$3:$AE$12,2,0),Costo_fondeo!$D$3:$AY$100,base_mayorista!$A733,0)</f>
        <v>1.7435752895785042</v>
      </c>
      <c r="K733" s="10">
        <f>+HLOOKUP(VLOOKUP($B733,$AD$3:$AE$12,2,0),Costo_provisiones!$D$3:$AY$100,base_mayorista!$A733,0)</f>
        <v>1.3025446188424574</v>
      </c>
      <c r="L733" s="10">
        <f>+HLOOKUP(VLOOKUP($B733,$AD$3:$AE$12,2,0),Morosidad_control!$D$4:$AY$101,base_mayorista!$A733,0)</f>
        <v>2.40034440228724</v>
      </c>
      <c r="M733" s="10">
        <f ca="1">+OFFSET(Capital_2!$D$2,base_mayorista!A733,0)</f>
        <v>2.8489018213335102</v>
      </c>
      <c r="N733" s="10">
        <f>+HLOOKUP(VLOOKUP($B733,$AD$3:$AE$12,2,0),costo_laboral!$E$2:$AZ$99,base_mayorista!$A733,0)</f>
        <v>3.025707042826649</v>
      </c>
      <c r="O733" s="10">
        <f>+HLOOKUP(VLOOKUP($B733,$AD$3:$AE$12,2,0),Participacion1!$D$4:$M$101,base_mayorista!$A733,0)</f>
        <v>23.559365455043245</v>
      </c>
      <c r="P733" s="1"/>
      <c r="Q733" s="10"/>
      <c r="R733" s="10"/>
      <c r="S733" s="10"/>
      <c r="T733" s="14"/>
      <c r="U733" s="38"/>
      <c r="V733" s="38"/>
      <c r="W733" s="38"/>
      <c r="X733" s="38"/>
      <c r="Y733" s="38"/>
      <c r="Z733" s="11"/>
      <c r="AB733" s="38"/>
      <c r="AG733" s="35"/>
    </row>
    <row r="734" spans="1:33" ht="16.5" x14ac:dyDescent="0.3">
      <c r="A734">
        <f t="shared" si="11"/>
        <v>54</v>
      </c>
      <c r="B734">
        <v>8</v>
      </c>
      <c r="C734">
        <v>53</v>
      </c>
      <c r="D734" s="3">
        <v>42490</v>
      </c>
      <c r="E734" s="33">
        <v>16</v>
      </c>
      <c r="F734">
        <v>2</v>
      </c>
      <c r="G734" s="10">
        <f>+HLOOKUP(VLOOKUP($B734,$AD$3:$AE$12,2,0),costos_sf!$D$2:$AZ$99,base_mayorista!$A734,0)</f>
        <v>3306148696.4875555</v>
      </c>
      <c r="H734" s="10">
        <f>+HLOOKUP(VLOOKUP($B734,$AD$3:$AE$12,2,0),creditos_sf!$D$2:$AY$99,base_mayorista!$A734,0)</f>
        <v>16745669629.3517</v>
      </c>
      <c r="I734" s="10">
        <f>+HLOOKUP(VLOOKUP($B734,$AD$3:$AE$12,2,0),creditos_sf!$D$103:$AY$200,base_mayorista!$A734,0)</f>
        <v>23850120159.650261</v>
      </c>
      <c r="J734" s="10">
        <f>+HLOOKUP(VLOOKUP($B734,$AD$3:$AE$12,2,0),Costo_fondeo!$D$3:$AY$100,base_mayorista!$A734,0)</f>
        <v>1.7286670995275846</v>
      </c>
      <c r="K734" s="10">
        <f>+HLOOKUP(VLOOKUP($B734,$AD$3:$AE$12,2,0),Costo_provisiones!$D$3:$AY$100,base_mayorista!$A734,0)</f>
        <v>1.2863137157380948</v>
      </c>
      <c r="L734" s="10">
        <f>+HLOOKUP(VLOOKUP($B734,$AD$3:$AE$12,2,0),Morosidad_control!$D$4:$AY$101,base_mayorista!$A734,0)</f>
        <v>2.3172937936097999</v>
      </c>
      <c r="M734" s="10">
        <f ca="1">+OFFSET(Capital_2!$D$2,base_mayorista!A734,0)</f>
        <v>2.8814923639740782</v>
      </c>
      <c r="N734" s="10">
        <f>+HLOOKUP(VLOOKUP($B734,$AD$3:$AE$12,2,0),costo_laboral!$E$2:$AZ$99,base_mayorista!$A734,0)</f>
        <v>3.0564840378388713</v>
      </c>
      <c r="O734" s="10">
        <f>+HLOOKUP(VLOOKUP($B734,$AD$3:$AE$12,2,0),Participacion1!$D$4:$M$101,base_mayorista!$A734,0)</f>
        <v>23.247018332520426</v>
      </c>
      <c r="P734" s="1"/>
      <c r="Q734" s="10"/>
      <c r="R734" s="10"/>
      <c r="S734" s="10"/>
      <c r="T734" s="14"/>
      <c r="U734" s="38"/>
      <c r="V734" s="38"/>
      <c r="W734" s="38"/>
      <c r="X734" s="38"/>
      <c r="Y734" s="38"/>
      <c r="Z734" s="11"/>
      <c r="AB734" s="38"/>
      <c r="AG734" s="35"/>
    </row>
    <row r="735" spans="1:33" ht="16.5" x14ac:dyDescent="0.3">
      <c r="A735">
        <f t="shared" si="11"/>
        <v>55</v>
      </c>
      <c r="B735">
        <v>8</v>
      </c>
      <c r="C735">
        <v>54</v>
      </c>
      <c r="D735" s="3">
        <v>42521</v>
      </c>
      <c r="E735" s="33">
        <v>16</v>
      </c>
      <c r="F735">
        <v>2</v>
      </c>
      <c r="G735" s="10">
        <f>+HLOOKUP(VLOOKUP($B735,$AD$3:$AE$12,2,0),costos_sf!$D$2:$AZ$99,base_mayorista!$A735,0)</f>
        <v>3255315856.0529003</v>
      </c>
      <c r="H735" s="10">
        <f>+HLOOKUP(VLOOKUP($B735,$AD$3:$AE$12,2,0),creditos_sf!$D$2:$AY$99,base_mayorista!$A735,0)</f>
        <v>16734242836.103201</v>
      </c>
      <c r="I735" s="10">
        <f>+HLOOKUP(VLOOKUP($B735,$AD$3:$AE$12,2,0),creditos_sf!$D$103:$AY$200,base_mayorista!$A735,0)</f>
        <v>23922369436.768429</v>
      </c>
      <c r="J735" s="10">
        <f>+HLOOKUP(VLOOKUP($B735,$AD$3:$AE$12,2,0),Costo_fondeo!$D$3:$AY$100,base_mayorista!$A735,0)</f>
        <v>1.7298046806765437</v>
      </c>
      <c r="K735" s="10">
        <f>+HLOOKUP(VLOOKUP($B735,$AD$3:$AE$12,2,0),Costo_provisiones!$D$3:$AY$100,base_mayorista!$A735,0)</f>
        <v>1.2628378522343864</v>
      </c>
      <c r="L735" s="10">
        <f>+HLOOKUP(VLOOKUP($B735,$AD$3:$AE$12,2,0),Morosidad_control!$D$4:$AY$101,base_mayorista!$A735,0)</f>
        <v>2.3385198725735501</v>
      </c>
      <c r="M735" s="10">
        <f ca="1">+OFFSET(Capital_2!$D$2,base_mayorista!A735,0)</f>
        <v>2.9184975362021124</v>
      </c>
      <c r="N735" s="10">
        <f>+HLOOKUP(VLOOKUP($B735,$AD$3:$AE$12,2,0),costo_laboral!$E$2:$AZ$99,base_mayorista!$A735,0)</f>
        <v>3.0523780024799136</v>
      </c>
      <c r="O735" s="10">
        <f>+HLOOKUP(VLOOKUP($B735,$AD$3:$AE$12,2,0),Participacion1!$D$4:$M$101,base_mayorista!$A735,0)</f>
        <v>23.415631022790418</v>
      </c>
      <c r="P735" s="1"/>
      <c r="Q735" s="10"/>
      <c r="R735" s="10"/>
      <c r="S735" s="10"/>
      <c r="T735" s="14"/>
      <c r="U735" s="38"/>
      <c r="V735" s="38"/>
      <c r="W735" s="38"/>
      <c r="X735" s="38"/>
      <c r="Y735" s="38"/>
      <c r="Z735" s="11"/>
      <c r="AB735" s="38"/>
      <c r="AG735" s="35"/>
    </row>
    <row r="736" spans="1:33" ht="16.5" x14ac:dyDescent="0.3">
      <c r="A736">
        <f t="shared" si="11"/>
        <v>56</v>
      </c>
      <c r="B736">
        <v>8</v>
      </c>
      <c r="C736">
        <v>55</v>
      </c>
      <c r="D736" s="3">
        <v>42551</v>
      </c>
      <c r="E736" s="33">
        <v>16</v>
      </c>
      <c r="F736">
        <v>2</v>
      </c>
      <c r="G736" s="10">
        <f>+HLOOKUP(VLOOKUP($B736,$AD$3:$AE$12,2,0),costos_sf!$D$2:$AZ$99,base_mayorista!$A736,0)</f>
        <v>3163731701.3548193</v>
      </c>
      <c r="H736" s="10">
        <f>+HLOOKUP(VLOOKUP($B736,$AD$3:$AE$12,2,0),creditos_sf!$D$2:$AY$99,base_mayorista!$A736,0)</f>
        <v>16071243468.8228</v>
      </c>
      <c r="I736" s="10">
        <f>+HLOOKUP(VLOOKUP($B736,$AD$3:$AE$12,2,0),creditos_sf!$D$103:$AY$200,base_mayorista!$A736,0)</f>
        <v>24201694976.665108</v>
      </c>
      <c r="J736" s="10">
        <f>+HLOOKUP(VLOOKUP($B736,$AD$3:$AE$12,2,0),Costo_fondeo!$D$3:$AY$100,base_mayorista!$A736,0)</f>
        <v>1.7277038204908657</v>
      </c>
      <c r="K736" s="10">
        <f>+HLOOKUP(VLOOKUP($B736,$AD$3:$AE$12,2,0),Costo_provisiones!$D$3:$AY$100,base_mayorista!$A736,0)</f>
        <v>1.2642821096524246</v>
      </c>
      <c r="L736" s="10">
        <f>+HLOOKUP(VLOOKUP($B736,$AD$3:$AE$12,2,0),Morosidad_control!$D$4:$AY$101,base_mayorista!$A736,0)</f>
        <v>2.5524004447862199</v>
      </c>
      <c r="M736" s="10">
        <f ca="1">+OFFSET(Capital_2!$D$2,base_mayorista!A736,0)</f>
        <v>2.9650713359667673</v>
      </c>
      <c r="N736" s="10">
        <f>+HLOOKUP(VLOOKUP($B736,$AD$3:$AE$12,2,0),costo_laboral!$E$2:$AZ$99,base_mayorista!$A736,0)</f>
        <v>3.0751791762834824</v>
      </c>
      <c r="O736" s="10">
        <f>+HLOOKUP(VLOOKUP($B736,$AD$3:$AE$12,2,0),Participacion1!$D$4:$M$101,base_mayorista!$A736,0)</f>
        <v>22.880200374522197</v>
      </c>
      <c r="P736" s="1"/>
      <c r="Q736" s="10"/>
      <c r="R736" s="10"/>
      <c r="S736" s="10"/>
      <c r="T736" s="14"/>
      <c r="U736" s="38"/>
      <c r="V736" s="38"/>
      <c r="W736" s="38"/>
      <c r="X736" s="38"/>
      <c r="Y736" s="38"/>
      <c r="Z736" s="11"/>
      <c r="AB736" s="38"/>
      <c r="AG736" s="35"/>
    </row>
    <row r="737" spans="1:33" ht="16.5" x14ac:dyDescent="0.3">
      <c r="A737">
        <f t="shared" si="11"/>
        <v>57</v>
      </c>
      <c r="B737">
        <v>8</v>
      </c>
      <c r="C737">
        <v>56</v>
      </c>
      <c r="D737" s="3">
        <v>42582</v>
      </c>
      <c r="E737" s="33">
        <v>16</v>
      </c>
      <c r="F737">
        <v>2</v>
      </c>
      <c r="G737" s="10">
        <f>+HLOOKUP(VLOOKUP($B737,$AD$3:$AE$12,2,0),costos_sf!$D$2:$AZ$99,base_mayorista!$A737,0)</f>
        <v>3116633280.1480031</v>
      </c>
      <c r="H737" s="10">
        <f>+HLOOKUP(VLOOKUP($B737,$AD$3:$AE$12,2,0),creditos_sf!$D$2:$AY$99,base_mayorista!$A737,0)</f>
        <v>16565188570.802599</v>
      </c>
      <c r="I737" s="10">
        <f>+HLOOKUP(VLOOKUP($B737,$AD$3:$AE$12,2,0),creditos_sf!$D$103:$AY$200,base_mayorista!$A737,0)</f>
        <v>24423526230.246284</v>
      </c>
      <c r="J737" s="10">
        <f>+HLOOKUP(VLOOKUP($B737,$AD$3:$AE$12,2,0),Costo_fondeo!$D$3:$AY$100,base_mayorista!$A737,0)</f>
        <v>1.7218969563407887</v>
      </c>
      <c r="K737" s="10">
        <f>+HLOOKUP(VLOOKUP($B737,$AD$3:$AE$12,2,0),Costo_provisiones!$D$3:$AY$100,base_mayorista!$A737,0)</f>
        <v>1.2517695427765945</v>
      </c>
      <c r="L737" s="10">
        <f>+HLOOKUP(VLOOKUP($B737,$AD$3:$AE$12,2,0),Morosidad_control!$D$4:$AY$101,base_mayorista!$A737,0)</f>
        <v>2.3672093897075501</v>
      </c>
      <c r="M737" s="10">
        <f ca="1">+OFFSET(Capital_2!$D$2,base_mayorista!A737,0)</f>
        <v>3.0367322920898565</v>
      </c>
      <c r="N737" s="10">
        <f>+HLOOKUP(VLOOKUP($B737,$AD$3:$AE$12,2,0),costo_laboral!$E$2:$AZ$99,base_mayorista!$A737,0)</f>
        <v>2.9853203683333622</v>
      </c>
      <c r="O737" s="10">
        <f>+HLOOKUP(VLOOKUP($B737,$AD$3:$AE$12,2,0),Participacion1!$D$4:$M$101,base_mayorista!$A737,0)</f>
        <v>22.874120965228997</v>
      </c>
      <c r="P737" s="1"/>
      <c r="Q737" s="10"/>
      <c r="R737" s="10"/>
      <c r="S737" s="10"/>
      <c r="T737" s="14"/>
      <c r="U737" s="38"/>
      <c r="V737" s="38"/>
      <c r="W737" s="38"/>
      <c r="X737" s="38"/>
      <c r="Y737" s="38"/>
      <c r="Z737" s="11"/>
      <c r="AB737" s="38"/>
      <c r="AG737" s="35"/>
    </row>
    <row r="738" spans="1:33" ht="16.5" x14ac:dyDescent="0.3">
      <c r="A738">
        <f t="shared" si="11"/>
        <v>58</v>
      </c>
      <c r="B738">
        <v>8</v>
      </c>
      <c r="C738">
        <v>57</v>
      </c>
      <c r="D738" s="3">
        <v>42613</v>
      </c>
      <c r="E738" s="33">
        <v>16</v>
      </c>
      <c r="F738">
        <v>2</v>
      </c>
      <c r="G738" s="10">
        <f>+HLOOKUP(VLOOKUP($B738,$AD$3:$AE$12,2,0),costos_sf!$D$2:$AZ$99,base_mayorista!$A738,0)</f>
        <v>3050579107.3315525</v>
      </c>
      <c r="H738" s="10">
        <f>+HLOOKUP(VLOOKUP($B738,$AD$3:$AE$12,2,0),creditos_sf!$D$2:$AY$99,base_mayorista!$A738,0)</f>
        <v>16474486566.625799</v>
      </c>
      <c r="I738" s="10">
        <f>+HLOOKUP(VLOOKUP($B738,$AD$3:$AE$12,2,0),creditos_sf!$D$103:$AY$200,base_mayorista!$A738,0)</f>
        <v>24254185802.686798</v>
      </c>
      <c r="J738" s="10">
        <f>+HLOOKUP(VLOOKUP($B738,$AD$3:$AE$12,2,0),Costo_fondeo!$D$3:$AY$100,base_mayorista!$A738,0)</f>
        <v>1.7147629162538987</v>
      </c>
      <c r="K738" s="10">
        <f>+HLOOKUP(VLOOKUP($B738,$AD$3:$AE$12,2,0),Costo_provisiones!$D$3:$AY$100,base_mayorista!$A738,0)</f>
        <v>1.3076512196368257</v>
      </c>
      <c r="L738" s="10">
        <f>+HLOOKUP(VLOOKUP($B738,$AD$3:$AE$12,2,0),Morosidad_control!$D$4:$AY$101,base_mayorista!$A738,0)</f>
        <v>2.3998646527271599</v>
      </c>
      <c r="M738" s="10">
        <f ca="1">+OFFSET(Capital_2!$D$2,base_mayorista!A738,0)</f>
        <v>3.0987757605561481</v>
      </c>
      <c r="N738" s="10">
        <f>+HLOOKUP(VLOOKUP($B738,$AD$3:$AE$12,2,0),costo_laboral!$E$2:$AZ$99,base_mayorista!$A738,0)</f>
        <v>2.9412050994424543</v>
      </c>
      <c r="O738" s="10">
        <f>+HLOOKUP(VLOOKUP($B738,$AD$3:$AE$12,2,0),Participacion1!$D$4:$M$101,base_mayorista!$A738,0)</f>
        <v>22.728334050138688</v>
      </c>
      <c r="P738" s="1"/>
      <c r="Q738" s="10"/>
      <c r="R738" s="10"/>
      <c r="S738" s="10"/>
      <c r="T738" s="14"/>
      <c r="U738" s="38"/>
      <c r="V738" s="38"/>
      <c r="W738" s="38"/>
      <c r="X738" s="38"/>
      <c r="Y738" s="38"/>
      <c r="Z738" s="11"/>
      <c r="AB738" s="38"/>
      <c r="AG738" s="35"/>
    </row>
    <row r="739" spans="1:33" ht="16.5" x14ac:dyDescent="0.3">
      <c r="A739">
        <f t="shared" si="11"/>
        <v>59</v>
      </c>
      <c r="B739">
        <v>8</v>
      </c>
      <c r="C739">
        <v>58</v>
      </c>
      <c r="D739" s="3">
        <v>42643</v>
      </c>
      <c r="E739" s="33">
        <v>16</v>
      </c>
      <c r="F739">
        <v>2</v>
      </c>
      <c r="G739" s="10">
        <f>+HLOOKUP(VLOOKUP($B739,$AD$3:$AE$12,2,0),costos_sf!$D$2:$AZ$99,base_mayorista!$A739,0)</f>
        <v>3027269350.3315449</v>
      </c>
      <c r="H739" s="10">
        <f>+HLOOKUP(VLOOKUP($B739,$AD$3:$AE$12,2,0),creditos_sf!$D$2:$AY$99,base_mayorista!$A739,0)</f>
        <v>15920969878.312201</v>
      </c>
      <c r="I739" s="10">
        <f>+HLOOKUP(VLOOKUP($B739,$AD$3:$AE$12,2,0),creditos_sf!$D$103:$AY$200,base_mayorista!$A739,0)</f>
        <v>24341389844.835995</v>
      </c>
      <c r="J739" s="10">
        <f>+HLOOKUP(VLOOKUP($B739,$AD$3:$AE$12,2,0),Costo_fondeo!$D$3:$AY$100,base_mayorista!$A739,0)</f>
        <v>1.6989186705563633</v>
      </c>
      <c r="K739" s="10">
        <f>+HLOOKUP(VLOOKUP($B739,$AD$3:$AE$12,2,0),Costo_provisiones!$D$3:$AY$100,base_mayorista!$A739,0)</f>
        <v>1.2727747477836511</v>
      </c>
      <c r="L739" s="10">
        <f>+HLOOKUP(VLOOKUP($B739,$AD$3:$AE$12,2,0),Morosidad_control!$D$4:$AY$101,base_mayorista!$A739,0)</f>
        <v>2.4911074836170699</v>
      </c>
      <c r="M739" s="10">
        <f ca="1">+OFFSET(Capital_2!$D$2,base_mayorista!A739,0)</f>
        <v>3.1647538313822339</v>
      </c>
      <c r="N739" s="10">
        <f>+HLOOKUP(VLOOKUP($B739,$AD$3:$AE$12,2,0),costo_laboral!$E$2:$AZ$99,base_mayorista!$A739,0)</f>
        <v>2.9576924282547274</v>
      </c>
      <c r="O739" s="10">
        <f>+HLOOKUP(VLOOKUP($B739,$AD$3:$AE$12,2,0),Participacion1!$D$4:$M$101,base_mayorista!$A739,0)</f>
        <v>22.378389401663419</v>
      </c>
      <c r="P739" s="1"/>
      <c r="Q739" s="10"/>
      <c r="R739" s="10"/>
      <c r="S739" s="10"/>
      <c r="T739" s="14"/>
      <c r="U739" s="38"/>
      <c r="V739" s="38"/>
      <c r="W739" s="38"/>
      <c r="X739" s="38"/>
      <c r="Y739" s="38"/>
      <c r="Z739" s="11"/>
      <c r="AB739" s="38"/>
      <c r="AG739" s="35"/>
    </row>
    <row r="740" spans="1:33" ht="16.5" x14ac:dyDescent="0.3">
      <c r="A740">
        <f t="shared" si="11"/>
        <v>60</v>
      </c>
      <c r="B740">
        <v>8</v>
      </c>
      <c r="C740">
        <v>59</v>
      </c>
      <c r="D740" s="3">
        <v>42674</v>
      </c>
      <c r="E740" s="33">
        <v>16</v>
      </c>
      <c r="F740">
        <v>2</v>
      </c>
      <c r="G740" s="10">
        <f>+HLOOKUP(VLOOKUP($B740,$AD$3:$AE$12,2,0),costos_sf!$D$2:$AZ$99,base_mayorista!$A740,0)</f>
        <v>3020691884.2599354</v>
      </c>
      <c r="H740" s="10">
        <f>+HLOOKUP(VLOOKUP($B740,$AD$3:$AE$12,2,0),creditos_sf!$D$2:$AY$99,base_mayorista!$A740,0)</f>
        <v>15837372489.796801</v>
      </c>
      <c r="I740" s="10">
        <f>+HLOOKUP(VLOOKUP($B740,$AD$3:$AE$12,2,0),creditos_sf!$D$103:$AY$200,base_mayorista!$A740,0)</f>
        <v>24080955880.05349</v>
      </c>
      <c r="J740" s="10">
        <f>+HLOOKUP(VLOOKUP($B740,$AD$3:$AE$12,2,0),Costo_fondeo!$D$3:$AY$100,base_mayorista!$A740,0)</f>
        <v>1.6965663555432275</v>
      </c>
      <c r="K740" s="10">
        <f>+HLOOKUP(VLOOKUP($B740,$AD$3:$AE$12,2,0),Costo_provisiones!$D$3:$AY$100,base_mayorista!$A740,0)</f>
        <v>1.3051876050993725</v>
      </c>
      <c r="L740" s="10">
        <f>+HLOOKUP(VLOOKUP($B740,$AD$3:$AE$12,2,0),Morosidad_control!$D$4:$AY$101,base_mayorista!$A740,0)</f>
        <v>2.5287624651126199</v>
      </c>
      <c r="M740" s="10">
        <f ca="1">+OFFSET(Capital_2!$D$2,base_mayorista!A740,0)</f>
        <v>3.232264312603593</v>
      </c>
      <c r="N740" s="10">
        <f>+HLOOKUP(VLOOKUP($B740,$AD$3:$AE$12,2,0),costo_laboral!$E$2:$AZ$99,base_mayorista!$A740,0)</f>
        <v>2.9531275251032922</v>
      </c>
      <c r="O740" s="10">
        <f>+HLOOKUP(VLOOKUP($B740,$AD$3:$AE$12,2,0),Participacion1!$D$4:$M$101,base_mayorista!$A740,0)</f>
        <v>22.913062965193618</v>
      </c>
      <c r="P740" s="1"/>
      <c r="Q740" s="10"/>
      <c r="R740" s="10"/>
      <c r="S740" s="10"/>
      <c r="T740" s="14"/>
      <c r="U740" s="38"/>
      <c r="V740" s="38"/>
      <c r="W740" s="38"/>
      <c r="X740" s="38"/>
      <c r="Y740" s="38"/>
      <c r="Z740" s="11"/>
      <c r="AB740" s="38"/>
      <c r="AG740" s="35"/>
    </row>
    <row r="741" spans="1:33" ht="16.5" x14ac:dyDescent="0.3">
      <c r="A741">
        <f t="shared" si="11"/>
        <v>61</v>
      </c>
      <c r="B741">
        <v>8</v>
      </c>
      <c r="C741">
        <v>60</v>
      </c>
      <c r="D741" s="3">
        <v>42704</v>
      </c>
      <c r="E741" s="33">
        <v>16</v>
      </c>
      <c r="F741">
        <v>2</v>
      </c>
      <c r="G741" s="10">
        <f>+HLOOKUP(VLOOKUP($B741,$AD$3:$AE$12,2,0),costos_sf!$D$2:$AZ$99,base_mayorista!$A741,0)</f>
        <v>2924232498.8669276</v>
      </c>
      <c r="H741" s="10">
        <f>+HLOOKUP(VLOOKUP($B741,$AD$3:$AE$12,2,0),creditos_sf!$D$2:$AY$99,base_mayorista!$A741,0)</f>
        <v>15613823258.6113</v>
      </c>
      <c r="I741" s="10">
        <f>+HLOOKUP(VLOOKUP($B741,$AD$3:$AE$12,2,0),creditos_sf!$D$103:$AY$200,base_mayorista!$A741,0)</f>
        <v>24318705676.197731</v>
      </c>
      <c r="J741" s="10">
        <f>+HLOOKUP(VLOOKUP($B741,$AD$3:$AE$12,2,0),Costo_fondeo!$D$3:$AY$100,base_mayorista!$A741,0)</f>
        <v>1.6767743961449724</v>
      </c>
      <c r="K741" s="10">
        <f>+HLOOKUP(VLOOKUP($B741,$AD$3:$AE$12,2,0),Costo_provisiones!$D$3:$AY$100,base_mayorista!$A741,0)</f>
        <v>1.2222348645634242</v>
      </c>
      <c r="L741" s="10">
        <f>+HLOOKUP(VLOOKUP($B741,$AD$3:$AE$12,2,0),Morosidad_control!$D$4:$AY$101,base_mayorista!$A741,0)</f>
        <v>2.6949406832154001</v>
      </c>
      <c r="M741" s="10">
        <f ca="1">+OFFSET(Capital_2!$D$2,base_mayorista!A741,0)</f>
        <v>3.2966619789838338</v>
      </c>
      <c r="N741" s="10">
        <f>+HLOOKUP(VLOOKUP($B741,$AD$3:$AE$12,2,0),costo_laboral!$E$2:$AZ$99,base_mayorista!$A741,0)</f>
        <v>2.9277035865060537</v>
      </c>
      <c r="O741" s="10">
        <f>+HLOOKUP(VLOOKUP($B741,$AD$3:$AE$12,2,0),Participacion1!$D$4:$M$101,base_mayorista!$A741,0)</f>
        <v>22.485697301573641</v>
      </c>
      <c r="P741" s="1"/>
      <c r="Q741" s="10"/>
      <c r="R741" s="10"/>
      <c r="S741" s="10"/>
      <c r="T741" s="14"/>
      <c r="U741" s="38"/>
      <c r="V741" s="38"/>
      <c r="W741" s="38"/>
      <c r="X741" s="38"/>
      <c r="Y741" s="38"/>
      <c r="Z741" s="11"/>
      <c r="AB741" s="38"/>
      <c r="AG741" s="35"/>
    </row>
    <row r="742" spans="1:33" ht="16.5" x14ac:dyDescent="0.3">
      <c r="A742">
        <f t="shared" si="11"/>
        <v>62</v>
      </c>
      <c r="B742">
        <v>8</v>
      </c>
      <c r="C742">
        <v>61</v>
      </c>
      <c r="D742" s="3">
        <v>42735</v>
      </c>
      <c r="E742" s="33">
        <v>16</v>
      </c>
      <c r="F742">
        <v>2</v>
      </c>
      <c r="G742" s="10">
        <f>+HLOOKUP(VLOOKUP($B742,$AD$3:$AE$12,2,0),costos_sf!$D$2:$AZ$99,base_mayorista!$A742,0)</f>
        <v>2754981098.2439985</v>
      </c>
      <c r="H742" s="10">
        <f>+HLOOKUP(VLOOKUP($B742,$AD$3:$AE$12,2,0),creditos_sf!$D$2:$AY$99,base_mayorista!$A742,0)</f>
        <v>16497707048.2456</v>
      </c>
      <c r="I742" s="10">
        <f>+HLOOKUP(VLOOKUP($B742,$AD$3:$AE$12,2,0),creditos_sf!$D$103:$AY$200,base_mayorista!$A742,0)</f>
        <v>24514704575.596794</v>
      </c>
      <c r="J742" s="10">
        <f>+HLOOKUP(VLOOKUP($B742,$AD$3:$AE$12,2,0),Costo_fondeo!$D$3:$AY$100,base_mayorista!$A742,0)</f>
        <v>1.6449884326936064</v>
      </c>
      <c r="K742" s="10">
        <f>+HLOOKUP(VLOOKUP($B742,$AD$3:$AE$12,2,0),Costo_provisiones!$D$3:$AY$100,base_mayorista!$A742,0)</f>
        <v>1.2385260525708088</v>
      </c>
      <c r="L742" s="10">
        <f>+HLOOKUP(VLOOKUP($B742,$AD$3:$AE$12,2,0),Morosidad_control!$D$4:$AY$101,base_mayorista!$A742,0)</f>
        <v>2.6198323724108898</v>
      </c>
      <c r="M742" s="10">
        <f ca="1">+OFFSET(Capital_2!$D$2,base_mayorista!A742,0)</f>
        <v>3.371561018368705</v>
      </c>
      <c r="N742" s="10">
        <f>+HLOOKUP(VLOOKUP($B742,$AD$3:$AE$12,2,0),costo_laboral!$E$2:$AZ$99,base_mayorista!$A742,0)</f>
        <v>2.8177091587971255</v>
      </c>
      <c r="O742" s="10">
        <f>+HLOOKUP(VLOOKUP($B742,$AD$3:$AE$12,2,0),Participacion1!$D$4:$M$101,base_mayorista!$A742,0)</f>
        <v>23.985366152505996</v>
      </c>
      <c r="P742" s="1"/>
      <c r="Q742" s="10"/>
      <c r="R742" s="10"/>
      <c r="S742" s="10"/>
      <c r="T742" s="14"/>
      <c r="U742" s="38"/>
      <c r="V742" s="38"/>
      <c r="W742" s="38"/>
      <c r="X742" s="38"/>
      <c r="Y742" s="38"/>
      <c r="Z742" s="11"/>
      <c r="AB742" s="38"/>
      <c r="AG742" s="35"/>
    </row>
    <row r="743" spans="1:33" ht="16.5" x14ac:dyDescent="0.3">
      <c r="A743">
        <f t="shared" si="11"/>
        <v>63</v>
      </c>
      <c r="B743">
        <v>8</v>
      </c>
      <c r="C743">
        <v>62</v>
      </c>
      <c r="D743" s="3">
        <v>42766</v>
      </c>
      <c r="E743" s="33">
        <v>17</v>
      </c>
      <c r="F743">
        <v>2</v>
      </c>
      <c r="G743" s="10">
        <f>+HLOOKUP(VLOOKUP($B743,$AD$3:$AE$12,2,0),costos_sf!$D$2:$AZ$99,base_mayorista!$A743,0)</f>
        <v>2784206890.5838714</v>
      </c>
      <c r="H743" s="10">
        <f>+HLOOKUP(VLOOKUP($B743,$AD$3:$AE$12,2,0),creditos_sf!$D$2:$AY$99,base_mayorista!$A743,0)</f>
        <v>16086653657.736</v>
      </c>
      <c r="I743" s="10">
        <f>+HLOOKUP(VLOOKUP($B743,$AD$3:$AE$12,2,0),creditos_sf!$D$103:$AY$200,base_mayorista!$A743,0)</f>
        <v>23902495634.120949</v>
      </c>
      <c r="J743" s="10">
        <f>+HLOOKUP(VLOOKUP($B743,$AD$3:$AE$12,2,0),Costo_fondeo!$D$3:$AY$100,base_mayorista!$A743,0)</f>
        <v>1.6522466590681215</v>
      </c>
      <c r="K743" s="10">
        <f>+HLOOKUP(VLOOKUP($B743,$AD$3:$AE$12,2,0),Costo_provisiones!$D$3:$AY$100,base_mayorista!$A743,0)</f>
        <v>1.2982775114079137</v>
      </c>
      <c r="L743" s="10">
        <f>+HLOOKUP(VLOOKUP($B743,$AD$3:$AE$12,2,0),Morosidad_control!$D$4:$AY$101,base_mayorista!$A743,0)</f>
        <v>2.7954247219780499</v>
      </c>
      <c r="M743" s="10">
        <f ca="1">+OFFSET(Capital_2!$D$2,base_mayorista!A743,0)</f>
        <v>3.4309045641717737</v>
      </c>
      <c r="N743" s="10">
        <f>+HLOOKUP(VLOOKUP($B743,$AD$3:$AE$12,2,0),costo_laboral!$E$2:$AZ$99,base_mayorista!$A743,0)</f>
        <v>2.8914232461737681</v>
      </c>
      <c r="O743" s="10">
        <f>+HLOOKUP(VLOOKUP($B743,$AD$3:$AE$12,2,0),Participacion1!$D$4:$M$101,base_mayorista!$A743,0)</f>
        <v>23.138289566051167</v>
      </c>
      <c r="P743" s="1"/>
      <c r="Q743" s="10"/>
      <c r="R743" s="10"/>
      <c r="S743" s="10"/>
      <c r="T743" s="14"/>
      <c r="U743" s="38"/>
      <c r="V743" s="38"/>
      <c r="W743" s="38"/>
      <c r="X743" s="38"/>
      <c r="Y743" s="38"/>
      <c r="Z743" s="11"/>
      <c r="AB743" s="38"/>
      <c r="AG743" s="35"/>
    </row>
    <row r="744" spans="1:33" ht="16.5" x14ac:dyDescent="0.3">
      <c r="A744">
        <f t="shared" si="11"/>
        <v>64</v>
      </c>
      <c r="B744">
        <v>8</v>
      </c>
      <c r="C744">
        <v>63</v>
      </c>
      <c r="D744" s="3">
        <v>42794</v>
      </c>
      <c r="E744" s="33">
        <v>17</v>
      </c>
      <c r="F744">
        <v>2</v>
      </c>
      <c r="G744" s="10">
        <f>+HLOOKUP(VLOOKUP($B744,$AD$3:$AE$12,2,0),costos_sf!$D$2:$AZ$99,base_mayorista!$A744,0)</f>
        <v>2733261296.7376795</v>
      </c>
      <c r="H744" s="10">
        <f>+HLOOKUP(VLOOKUP($B744,$AD$3:$AE$12,2,0),creditos_sf!$D$2:$AY$99,base_mayorista!$A744,0)</f>
        <v>15381133991.1471</v>
      </c>
      <c r="I744" s="10">
        <f>+HLOOKUP(VLOOKUP($B744,$AD$3:$AE$12,2,0),creditos_sf!$D$103:$AY$200,base_mayorista!$A744,0)</f>
        <v>23598686413.097237</v>
      </c>
      <c r="J744" s="10">
        <f>+HLOOKUP(VLOOKUP($B744,$AD$3:$AE$12,2,0),Costo_fondeo!$D$3:$AY$100,base_mayorista!$A744,0)</f>
        <v>1.6532346820796473</v>
      </c>
      <c r="K744" s="10">
        <f>+HLOOKUP(VLOOKUP($B744,$AD$3:$AE$12,2,0),Costo_provisiones!$D$3:$AY$100,base_mayorista!$A744,0)</f>
        <v>1.2402996690141368</v>
      </c>
      <c r="L744" s="10">
        <f>+HLOOKUP(VLOOKUP($B744,$AD$3:$AE$12,2,0),Morosidad_control!$D$4:$AY$101,base_mayorista!$A744,0)</f>
        <v>2.7701476178357698</v>
      </c>
      <c r="M744" s="10">
        <f ca="1">+OFFSET(Capital_2!$D$2,base_mayorista!A744,0)</f>
        <v>3.4714473426279464</v>
      </c>
      <c r="N744" s="10">
        <f>+HLOOKUP(VLOOKUP($B744,$AD$3:$AE$12,2,0),costo_laboral!$E$2:$AZ$99,base_mayorista!$A744,0)</f>
        <v>2.930508929154894</v>
      </c>
      <c r="O744" s="10">
        <f>+HLOOKUP(VLOOKUP($B744,$AD$3:$AE$12,2,0),Participacion1!$D$4:$M$101,base_mayorista!$A744,0)</f>
        <v>22.392508068563178</v>
      </c>
      <c r="P744" s="1"/>
      <c r="Q744" s="10"/>
      <c r="R744" s="10"/>
      <c r="S744" s="10"/>
      <c r="T744" s="14"/>
      <c r="U744" s="38"/>
      <c r="V744" s="38"/>
      <c r="W744" s="38"/>
      <c r="X744" s="38"/>
      <c r="Y744" s="38"/>
      <c r="Z744" s="11"/>
      <c r="AB744" s="38"/>
      <c r="AG744" s="35"/>
    </row>
    <row r="745" spans="1:33" ht="16.5" x14ac:dyDescent="0.3">
      <c r="A745">
        <f t="shared" si="11"/>
        <v>65</v>
      </c>
      <c r="B745">
        <v>8</v>
      </c>
      <c r="C745">
        <v>64</v>
      </c>
      <c r="D745" s="3">
        <v>42825</v>
      </c>
      <c r="E745" s="33">
        <v>17</v>
      </c>
      <c r="F745">
        <v>2</v>
      </c>
      <c r="G745" s="10">
        <f>+HLOOKUP(VLOOKUP($B745,$AD$3:$AE$12,2,0),costos_sf!$D$2:$AZ$99,base_mayorista!$A745,0)</f>
        <v>2632513069.9955354</v>
      </c>
      <c r="H745" s="10">
        <f>+HLOOKUP(VLOOKUP($B745,$AD$3:$AE$12,2,0),creditos_sf!$D$2:$AY$99,base_mayorista!$A745,0)</f>
        <v>15208701253.2598</v>
      </c>
      <c r="I745" s="10">
        <f>+HLOOKUP(VLOOKUP($B745,$AD$3:$AE$12,2,0),creditos_sf!$D$103:$AY$200,base_mayorista!$A745,0)</f>
        <v>23254498109.739979</v>
      </c>
      <c r="J745" s="10">
        <f>+HLOOKUP(VLOOKUP($B745,$AD$3:$AE$12,2,0),Costo_fondeo!$D$3:$AY$100,base_mayorista!$A745,0)</f>
        <v>1.6607370038293701</v>
      </c>
      <c r="K745" s="10">
        <f>+HLOOKUP(VLOOKUP($B745,$AD$3:$AE$12,2,0),Costo_provisiones!$D$3:$AY$100,base_mayorista!$A745,0)</f>
        <v>1.2510071722867357</v>
      </c>
      <c r="L745" s="10">
        <f>+HLOOKUP(VLOOKUP($B745,$AD$3:$AE$12,2,0),Morosidad_control!$D$4:$AY$101,base_mayorista!$A745,0)</f>
        <v>2.82514915967865</v>
      </c>
      <c r="M745" s="10">
        <f ca="1">+OFFSET(Capital_2!$D$2,base_mayorista!A745,0)</f>
        <v>3.5034579976729381</v>
      </c>
      <c r="N745" s="10">
        <f>+HLOOKUP(VLOOKUP($B745,$AD$3:$AE$12,2,0),costo_laboral!$E$2:$AZ$99,base_mayorista!$A745,0)</f>
        <v>2.9023119311728292</v>
      </c>
      <c r="O745" s="10">
        <f>+HLOOKUP(VLOOKUP($B745,$AD$3:$AE$12,2,0),Participacion1!$D$4:$M$101,base_mayorista!$A745,0)</f>
        <v>22.246806563192326</v>
      </c>
      <c r="P745" s="1"/>
      <c r="Q745" s="10"/>
      <c r="R745" s="10"/>
      <c r="S745" s="10"/>
      <c r="T745" s="14"/>
      <c r="U745" s="38"/>
      <c r="V745" s="38"/>
      <c r="W745" s="38"/>
      <c r="X745" s="38"/>
      <c r="Y745" s="38"/>
      <c r="Z745" s="11"/>
      <c r="AB745" s="38"/>
      <c r="AG745" s="35"/>
    </row>
    <row r="746" spans="1:33" ht="16.5" x14ac:dyDescent="0.3">
      <c r="A746">
        <f t="shared" si="11"/>
        <v>66</v>
      </c>
      <c r="B746">
        <v>8</v>
      </c>
      <c r="C746">
        <v>65</v>
      </c>
      <c r="D746" s="3">
        <v>42855</v>
      </c>
      <c r="E746" s="33">
        <v>17</v>
      </c>
      <c r="F746">
        <v>2</v>
      </c>
      <c r="G746" s="10">
        <f>+HLOOKUP(VLOOKUP($B746,$AD$3:$AE$12,2,0),costos_sf!$D$2:$AZ$99,base_mayorista!$A746,0)</f>
        <v>2640550785.8216243</v>
      </c>
      <c r="H746" s="10">
        <f>+HLOOKUP(VLOOKUP($B746,$AD$3:$AE$12,2,0),creditos_sf!$D$2:$AY$99,base_mayorista!$A746,0)</f>
        <v>14696578249.9352</v>
      </c>
      <c r="I746" s="10">
        <f>+HLOOKUP(VLOOKUP($B746,$AD$3:$AE$12,2,0),creditos_sf!$D$103:$AY$200,base_mayorista!$A746,0)</f>
        <v>23181528396.10482</v>
      </c>
      <c r="J746" s="10">
        <f>+HLOOKUP(VLOOKUP($B746,$AD$3:$AE$12,2,0),Costo_fondeo!$D$3:$AY$100,base_mayorista!$A746,0)</f>
        <v>1.6830002500239325</v>
      </c>
      <c r="K746" s="10">
        <f>+HLOOKUP(VLOOKUP($B746,$AD$3:$AE$12,2,0),Costo_provisiones!$D$3:$AY$100,base_mayorista!$A746,0)</f>
        <v>1.2411590733878171</v>
      </c>
      <c r="L746" s="10">
        <f>+HLOOKUP(VLOOKUP($B746,$AD$3:$AE$12,2,0),Morosidad_control!$D$4:$AY$101,base_mayorista!$A746,0)</f>
        <v>2.9230806632311901</v>
      </c>
      <c r="M746" s="10">
        <f ca="1">+OFFSET(Capital_2!$D$2,base_mayorista!A746,0)</f>
        <v>3.5336781037956082</v>
      </c>
      <c r="N746" s="10">
        <f>+HLOOKUP(VLOOKUP($B746,$AD$3:$AE$12,2,0),costo_laboral!$E$2:$AZ$99,base_mayorista!$A746,0)</f>
        <v>2.9533995867397818</v>
      </c>
      <c r="O746" s="10">
        <f>+HLOOKUP(VLOOKUP($B746,$AD$3:$AE$12,2,0),Participacion1!$D$4:$M$101,base_mayorista!$A746,0)</f>
        <v>20.748095499882734</v>
      </c>
      <c r="P746" s="1"/>
      <c r="Q746" s="10"/>
      <c r="R746" s="10"/>
      <c r="S746" s="10"/>
      <c r="T746" s="14"/>
      <c r="U746" s="38"/>
      <c r="V746" s="38"/>
      <c r="W746" s="38"/>
      <c r="X746" s="38"/>
      <c r="Y746" s="38"/>
      <c r="Z746" s="11"/>
      <c r="AB746" s="38"/>
      <c r="AG746" s="35"/>
    </row>
    <row r="747" spans="1:33" ht="16.5" x14ac:dyDescent="0.3">
      <c r="A747">
        <f t="shared" si="11"/>
        <v>67</v>
      </c>
      <c r="B747">
        <v>8</v>
      </c>
      <c r="C747">
        <v>66</v>
      </c>
      <c r="D747" s="3">
        <v>42886</v>
      </c>
      <c r="E747" s="33">
        <v>17</v>
      </c>
      <c r="F747">
        <v>2</v>
      </c>
      <c r="G747" s="10">
        <f>+HLOOKUP(VLOOKUP($B747,$AD$3:$AE$12,2,0),costos_sf!$D$2:$AZ$99,base_mayorista!$A747,0)</f>
        <v>2676207528.4492517</v>
      </c>
      <c r="H747" s="10">
        <f>+HLOOKUP(VLOOKUP($B747,$AD$3:$AE$12,2,0),creditos_sf!$D$2:$AY$99,base_mayorista!$A747,0)</f>
        <v>14960850218.507599</v>
      </c>
      <c r="I747" s="10">
        <f>+HLOOKUP(VLOOKUP($B747,$AD$3:$AE$12,2,0),creditos_sf!$D$103:$AY$200,base_mayorista!$A747,0)</f>
        <v>23371415009.87001</v>
      </c>
      <c r="J747" s="10">
        <f>+HLOOKUP(VLOOKUP($B747,$AD$3:$AE$12,2,0),Costo_fondeo!$D$3:$AY$100,base_mayorista!$A747,0)</f>
        <v>1.6880123955975501</v>
      </c>
      <c r="K747" s="10">
        <f>+HLOOKUP(VLOOKUP($B747,$AD$3:$AE$12,2,0),Costo_provisiones!$D$3:$AY$100,base_mayorista!$A747,0)</f>
        <v>1.2709074840768422</v>
      </c>
      <c r="L747" s="10">
        <f>+HLOOKUP(VLOOKUP($B747,$AD$3:$AE$12,2,0),Morosidad_control!$D$4:$AY$101,base_mayorista!$A747,0)</f>
        <v>2.9487915031785401</v>
      </c>
      <c r="M747" s="10">
        <f ca="1">+OFFSET(Capital_2!$D$2,base_mayorista!A747,0)</f>
        <v>3.5570017411603705</v>
      </c>
      <c r="N747" s="10">
        <f>+HLOOKUP(VLOOKUP($B747,$AD$3:$AE$12,2,0),costo_laboral!$E$2:$AZ$99,base_mayorista!$A747,0)</f>
        <v>2.8993687492061531</v>
      </c>
      <c r="O747" s="10">
        <f>+HLOOKUP(VLOOKUP($B747,$AD$3:$AE$12,2,0),Participacion1!$D$4:$M$101,base_mayorista!$A747,0)</f>
        <v>21.271800635110758</v>
      </c>
      <c r="P747" s="1"/>
      <c r="Q747" s="10"/>
      <c r="R747" s="10"/>
      <c r="S747" s="10"/>
      <c r="T747" s="14"/>
      <c r="U747" s="38"/>
      <c r="V747" s="38"/>
      <c r="W747" s="38"/>
      <c r="X747" s="38"/>
      <c r="Y747" s="38"/>
      <c r="Z747" s="11"/>
      <c r="AB747" s="38"/>
      <c r="AG747" s="35"/>
    </row>
    <row r="748" spans="1:33" ht="16.5" x14ac:dyDescent="0.3">
      <c r="A748">
        <f t="shared" si="11"/>
        <v>68</v>
      </c>
      <c r="B748">
        <v>8</v>
      </c>
      <c r="C748">
        <v>67</v>
      </c>
      <c r="D748" s="3">
        <v>42916</v>
      </c>
      <c r="E748" s="33">
        <v>17</v>
      </c>
      <c r="F748">
        <v>2</v>
      </c>
      <c r="G748" s="10">
        <f>+HLOOKUP(VLOOKUP($B748,$AD$3:$AE$12,2,0),costos_sf!$D$2:$AZ$99,base_mayorista!$A748,0)</f>
        <v>2692631259.1962814</v>
      </c>
      <c r="H748" s="10">
        <f>+HLOOKUP(VLOOKUP($B748,$AD$3:$AE$12,2,0),creditos_sf!$D$2:$AY$99,base_mayorista!$A748,0)</f>
        <v>15093484141.8321</v>
      </c>
      <c r="I748" s="10">
        <f>+HLOOKUP(VLOOKUP($B748,$AD$3:$AE$12,2,0),creditos_sf!$D$103:$AY$200,base_mayorista!$A748,0)</f>
        <v>23631796522.761295</v>
      </c>
      <c r="J748" s="10">
        <f>+HLOOKUP(VLOOKUP($B748,$AD$3:$AE$12,2,0),Costo_fondeo!$D$3:$AY$100,base_mayorista!$A748,0)</f>
        <v>1.6966698618844118</v>
      </c>
      <c r="K748" s="10">
        <f>+HLOOKUP(VLOOKUP($B748,$AD$3:$AE$12,2,0),Costo_provisiones!$D$3:$AY$100,base_mayorista!$A748,0)</f>
        <v>1.2791254455640726</v>
      </c>
      <c r="L748" s="10">
        <f>+HLOOKUP(VLOOKUP($B748,$AD$3:$AE$12,2,0),Morosidad_control!$D$4:$AY$101,base_mayorista!$A748,0)</f>
        <v>2.98719949414413</v>
      </c>
      <c r="M748" s="10">
        <f ca="1">+OFFSET(Capital_2!$D$2,base_mayorista!A748,0)</f>
        <v>3.5704065106105527</v>
      </c>
      <c r="N748" s="10">
        <f>+HLOOKUP(VLOOKUP($B748,$AD$3:$AE$12,2,0),costo_laboral!$E$2:$AZ$99,base_mayorista!$A748,0)</f>
        <v>2.8498298412153455</v>
      </c>
      <c r="O748" s="10">
        <f>+HLOOKUP(VLOOKUP($B748,$AD$3:$AE$12,2,0),Participacion1!$D$4:$M$101,base_mayorista!$A748,0)</f>
        <v>21.884002150467989</v>
      </c>
      <c r="P748" s="1"/>
      <c r="Q748" s="10"/>
      <c r="R748" s="10"/>
      <c r="S748" s="10"/>
      <c r="T748" s="14"/>
      <c r="U748" s="38"/>
      <c r="V748" s="38"/>
      <c r="W748" s="38"/>
      <c r="X748" s="38"/>
      <c r="Y748" s="38"/>
      <c r="Z748" s="11"/>
      <c r="AB748" s="38"/>
      <c r="AG748" s="35"/>
    </row>
    <row r="749" spans="1:33" ht="16.5" x14ac:dyDescent="0.3">
      <c r="A749">
        <f t="shared" si="11"/>
        <v>69</v>
      </c>
      <c r="B749">
        <v>8</v>
      </c>
      <c r="C749">
        <v>68</v>
      </c>
      <c r="D749" s="3">
        <v>42947</v>
      </c>
      <c r="E749" s="33">
        <v>17</v>
      </c>
      <c r="F749">
        <v>2</v>
      </c>
      <c r="G749" s="10">
        <f>+HLOOKUP(VLOOKUP($B749,$AD$3:$AE$12,2,0),costos_sf!$D$2:$AZ$99,base_mayorista!$A749,0)</f>
        <v>2702691885.6982789</v>
      </c>
      <c r="H749" s="10">
        <f>+HLOOKUP(VLOOKUP($B749,$AD$3:$AE$12,2,0),creditos_sf!$D$2:$AY$99,base_mayorista!$A749,0)</f>
        <v>14924990631.041401</v>
      </c>
      <c r="I749" s="10">
        <f>+HLOOKUP(VLOOKUP($B749,$AD$3:$AE$12,2,0),creditos_sf!$D$103:$AY$200,base_mayorista!$A749,0)</f>
        <v>23037862100.436584</v>
      </c>
      <c r="J749" s="10">
        <f>+HLOOKUP(VLOOKUP($B749,$AD$3:$AE$12,2,0),Costo_fondeo!$D$3:$AY$100,base_mayorista!$A749,0)</f>
        <v>1.6973432158061599</v>
      </c>
      <c r="K749" s="10">
        <f>+HLOOKUP(VLOOKUP($B749,$AD$3:$AE$12,2,0),Costo_provisiones!$D$3:$AY$100,base_mayorista!$A749,0)</f>
        <v>1.3295183768892176</v>
      </c>
      <c r="L749" s="10">
        <f>+HLOOKUP(VLOOKUP($B749,$AD$3:$AE$12,2,0),Morosidad_control!$D$4:$AY$101,base_mayorista!$A749,0)</f>
        <v>2.9777530358792399</v>
      </c>
      <c r="M749" s="10">
        <f ca="1">+OFFSET(Capital_2!$D$2,base_mayorista!A749,0)</f>
        <v>3.5864726654758914</v>
      </c>
      <c r="N749" s="10">
        <f>+HLOOKUP(VLOOKUP($B749,$AD$3:$AE$12,2,0),costo_laboral!$E$2:$AZ$99,base_mayorista!$A749,0)</f>
        <v>2.9096031340091306</v>
      </c>
      <c r="O749" s="10">
        <f>+HLOOKUP(VLOOKUP($B749,$AD$3:$AE$12,2,0),Participacion1!$D$4:$M$101,base_mayorista!$A749,0)</f>
        <v>20.82677363455964</v>
      </c>
      <c r="P749" s="1"/>
      <c r="Q749" s="10"/>
      <c r="R749" s="10"/>
      <c r="S749" s="10"/>
      <c r="T749" s="14"/>
      <c r="U749" s="38"/>
      <c r="V749" s="38"/>
      <c r="W749" s="38"/>
      <c r="X749" s="38"/>
      <c r="Y749" s="38"/>
      <c r="Z749" s="11"/>
      <c r="AB749" s="38"/>
      <c r="AG749" s="35"/>
    </row>
    <row r="750" spans="1:33" ht="16.5" x14ac:dyDescent="0.3">
      <c r="A750">
        <f t="shared" si="11"/>
        <v>70</v>
      </c>
      <c r="B750">
        <v>8</v>
      </c>
      <c r="C750">
        <v>69</v>
      </c>
      <c r="D750" s="3">
        <v>42978</v>
      </c>
      <c r="E750" s="33">
        <v>17</v>
      </c>
      <c r="F750">
        <v>2</v>
      </c>
      <c r="G750" s="10">
        <f>+HLOOKUP(VLOOKUP($B750,$AD$3:$AE$12,2,0),costos_sf!$D$2:$AZ$99,base_mayorista!$A750,0)</f>
        <v>2677124079.7725029</v>
      </c>
      <c r="H750" s="10">
        <f>+HLOOKUP(VLOOKUP($B750,$AD$3:$AE$12,2,0),creditos_sf!$D$2:$AY$99,base_mayorista!$A750,0)</f>
        <v>15104974103.622301</v>
      </c>
      <c r="I750" s="10">
        <f>+HLOOKUP(VLOOKUP($B750,$AD$3:$AE$12,2,0),creditos_sf!$D$103:$AY$200,base_mayorista!$A750,0)</f>
        <v>23103509688.668106</v>
      </c>
      <c r="J750" s="10">
        <f>+HLOOKUP(VLOOKUP($B750,$AD$3:$AE$12,2,0),Costo_fondeo!$D$3:$AY$100,base_mayorista!$A750,0)</f>
        <v>1.681265835965243</v>
      </c>
      <c r="K750" s="10">
        <f>+HLOOKUP(VLOOKUP($B750,$AD$3:$AE$12,2,0),Costo_provisiones!$D$3:$AY$100,base_mayorista!$A750,0)</f>
        <v>1.3025682821845879</v>
      </c>
      <c r="L750" s="10">
        <f>+HLOOKUP(VLOOKUP($B750,$AD$3:$AE$12,2,0),Morosidad_control!$D$4:$AY$101,base_mayorista!$A750,0)</f>
        <v>2.96561931569885</v>
      </c>
      <c r="M750" s="10">
        <f ca="1">+OFFSET(Capital_2!$D$2,base_mayorista!A750,0)</f>
        <v>3.5952774480300995</v>
      </c>
      <c r="N750" s="10">
        <f>+HLOOKUP(VLOOKUP($B750,$AD$3:$AE$12,2,0),costo_laboral!$E$2:$AZ$99,base_mayorista!$A750,0)</f>
        <v>2.9035114928873895</v>
      </c>
      <c r="O750" s="10">
        <f>+HLOOKUP(VLOOKUP($B750,$AD$3:$AE$12,2,0),Participacion1!$D$4:$M$101,base_mayorista!$A750,0)</f>
        <v>21.289544228905211</v>
      </c>
      <c r="P750" s="1"/>
      <c r="Q750" s="10"/>
      <c r="R750" s="10"/>
      <c r="S750" s="10"/>
      <c r="T750" s="14"/>
      <c r="U750" s="38"/>
      <c r="V750" s="38"/>
      <c r="W750" s="38"/>
      <c r="X750" s="38"/>
      <c r="Y750" s="38"/>
      <c r="Z750" s="11"/>
      <c r="AB750" s="38"/>
      <c r="AG750" s="35"/>
    </row>
    <row r="751" spans="1:33" ht="16.5" x14ac:dyDescent="0.3">
      <c r="A751">
        <f t="shared" si="11"/>
        <v>71</v>
      </c>
      <c r="B751">
        <v>8</v>
      </c>
      <c r="C751">
        <v>70</v>
      </c>
      <c r="D751" s="3">
        <v>43008</v>
      </c>
      <c r="E751" s="33">
        <v>17</v>
      </c>
      <c r="F751">
        <v>2</v>
      </c>
      <c r="G751" s="10">
        <f>+HLOOKUP(VLOOKUP($B751,$AD$3:$AE$12,2,0),costos_sf!$D$2:$AZ$99,base_mayorista!$A751,0)</f>
        <v>2682717401.8392143</v>
      </c>
      <c r="H751" s="10">
        <f>+HLOOKUP(VLOOKUP($B751,$AD$3:$AE$12,2,0),creditos_sf!$D$2:$AY$99,base_mayorista!$A751,0)</f>
        <v>16039685634.199699</v>
      </c>
      <c r="I751" s="10">
        <f>+HLOOKUP(VLOOKUP($B751,$AD$3:$AE$12,2,0),creditos_sf!$D$103:$AY$200,base_mayorista!$A751,0)</f>
        <v>23992262381.972961</v>
      </c>
      <c r="J751" s="10">
        <f>+HLOOKUP(VLOOKUP($B751,$AD$3:$AE$12,2,0),Costo_fondeo!$D$3:$AY$100,base_mayorista!$A751,0)</f>
        <v>1.6747316403742922</v>
      </c>
      <c r="K751" s="10">
        <f>+HLOOKUP(VLOOKUP($B751,$AD$3:$AE$12,2,0),Costo_provisiones!$D$3:$AY$100,base_mayorista!$A751,0)</f>
        <v>1.33660819179537</v>
      </c>
      <c r="L751" s="10">
        <f>+HLOOKUP(VLOOKUP($B751,$AD$3:$AE$12,2,0),Morosidad_control!$D$4:$AY$101,base_mayorista!$A751,0)</f>
        <v>2.8817593381081901</v>
      </c>
      <c r="M751" s="10">
        <f ca="1">+OFFSET(Capital_2!$D$2,base_mayorista!A751,0)</f>
        <v>3.5939139218894542</v>
      </c>
      <c r="N751" s="10">
        <f>+HLOOKUP(VLOOKUP($B751,$AD$3:$AE$12,2,0),costo_laboral!$E$2:$AZ$99,base_mayorista!$A751,0)</f>
        <v>2.7286126755627045</v>
      </c>
      <c r="O751" s="10">
        <f>+HLOOKUP(VLOOKUP($B751,$AD$3:$AE$12,2,0),Participacion1!$D$4:$M$101,base_mayorista!$A751,0)</f>
        <v>22.989439263100881</v>
      </c>
      <c r="P751" s="1"/>
      <c r="Q751" s="10"/>
      <c r="R751" s="10"/>
      <c r="S751" s="10"/>
      <c r="T751" s="14"/>
      <c r="U751" s="38"/>
      <c r="V751" s="38"/>
      <c r="W751" s="38"/>
      <c r="X751" s="38"/>
      <c r="Y751" s="38"/>
      <c r="Z751" s="11"/>
      <c r="AB751" s="38"/>
      <c r="AG751" s="35"/>
    </row>
    <row r="752" spans="1:33" ht="16.5" x14ac:dyDescent="0.3">
      <c r="A752">
        <f t="shared" si="11"/>
        <v>72</v>
      </c>
      <c r="B752">
        <v>8</v>
      </c>
      <c r="C752">
        <v>71</v>
      </c>
      <c r="D752" s="3">
        <v>43039</v>
      </c>
      <c r="E752" s="33">
        <v>17</v>
      </c>
      <c r="F752">
        <v>2</v>
      </c>
      <c r="G752" s="10">
        <f>+HLOOKUP(VLOOKUP($B752,$AD$3:$AE$12,2,0),costos_sf!$D$2:$AZ$99,base_mayorista!$A752,0)</f>
        <v>2682075166.2563343</v>
      </c>
      <c r="H752" s="10">
        <f>+HLOOKUP(VLOOKUP($B752,$AD$3:$AE$12,2,0),creditos_sf!$D$2:$AY$99,base_mayorista!$A752,0)</f>
        <v>15541945065.2456</v>
      </c>
      <c r="I752" s="10">
        <f>+HLOOKUP(VLOOKUP($B752,$AD$3:$AE$12,2,0),creditos_sf!$D$103:$AY$200,base_mayorista!$A752,0)</f>
        <v>24298859520.051003</v>
      </c>
      <c r="J752" s="10">
        <f>+HLOOKUP(VLOOKUP($B752,$AD$3:$AE$12,2,0),Costo_fondeo!$D$3:$AY$100,base_mayorista!$A752,0)</f>
        <v>1.6674833284032347</v>
      </c>
      <c r="K752" s="10">
        <f>+HLOOKUP(VLOOKUP($B752,$AD$3:$AE$12,2,0),Costo_provisiones!$D$3:$AY$100,base_mayorista!$A752,0)</f>
        <v>1.3075027926232752</v>
      </c>
      <c r="L752" s="10">
        <f>+HLOOKUP(VLOOKUP($B752,$AD$3:$AE$12,2,0),Morosidad_control!$D$4:$AY$101,base_mayorista!$A752,0)</f>
        <v>2.85814539219046</v>
      </c>
      <c r="M752" s="10">
        <f ca="1">+OFFSET(Capital_2!$D$2,base_mayorista!A752,0)</f>
        <v>3.6057998149039663</v>
      </c>
      <c r="N752" s="10">
        <f>+HLOOKUP(VLOOKUP($B752,$AD$3:$AE$12,2,0),costo_laboral!$E$2:$AZ$99,base_mayorista!$A752,0)</f>
        <v>2.7383437227709488</v>
      </c>
      <c r="O752" s="10">
        <f>+HLOOKUP(VLOOKUP($B752,$AD$3:$AE$12,2,0),Participacion1!$D$4:$M$101,base_mayorista!$A752,0)</f>
        <v>22.400738577796396</v>
      </c>
      <c r="P752" s="1"/>
      <c r="Q752" s="10"/>
      <c r="R752" s="10"/>
      <c r="S752" s="10"/>
      <c r="T752" s="14"/>
      <c r="U752" s="38"/>
      <c r="V752" s="38"/>
      <c r="W752" s="38"/>
      <c r="X752" s="38"/>
      <c r="Y752" s="38"/>
      <c r="Z752" s="11"/>
      <c r="AB752" s="38"/>
      <c r="AG752" s="35"/>
    </row>
    <row r="753" spans="1:33" ht="16.5" x14ac:dyDescent="0.3">
      <c r="A753">
        <f t="shared" si="11"/>
        <v>73</v>
      </c>
      <c r="B753">
        <v>8</v>
      </c>
      <c r="C753">
        <v>72</v>
      </c>
      <c r="D753" s="3">
        <v>43069</v>
      </c>
      <c r="E753" s="33">
        <v>17</v>
      </c>
      <c r="F753">
        <v>2</v>
      </c>
      <c r="G753" s="10">
        <f>+HLOOKUP(VLOOKUP($B753,$AD$3:$AE$12,2,0),costos_sf!$D$2:$AZ$99,base_mayorista!$A753,0)</f>
        <v>2699469772.2619328</v>
      </c>
      <c r="H753" s="10">
        <f>+HLOOKUP(VLOOKUP($B753,$AD$3:$AE$12,2,0),creditos_sf!$D$2:$AY$99,base_mayorista!$A753,0)</f>
        <v>15426577431.3992</v>
      </c>
      <c r="I753" s="10">
        <f>+HLOOKUP(VLOOKUP($B753,$AD$3:$AE$12,2,0),creditos_sf!$D$103:$AY$200,base_mayorista!$A753,0)</f>
        <v>24537599367.485344</v>
      </c>
      <c r="J753" s="10">
        <f>+HLOOKUP(VLOOKUP($B753,$AD$3:$AE$12,2,0),Costo_fondeo!$D$3:$AY$100,base_mayorista!$A753,0)</f>
        <v>1.6579205810975686</v>
      </c>
      <c r="K753" s="10">
        <f>+HLOOKUP(VLOOKUP($B753,$AD$3:$AE$12,2,0),Costo_provisiones!$D$3:$AY$100,base_mayorista!$A753,0)</f>
        <v>1.3327835463726738</v>
      </c>
      <c r="L753" s="10">
        <f>+HLOOKUP(VLOOKUP($B753,$AD$3:$AE$12,2,0),Morosidad_control!$D$4:$AY$101,base_mayorista!$A753,0)</f>
        <v>2.8761904346200602</v>
      </c>
      <c r="M753" s="10">
        <f ca="1">+OFFSET(Capital_2!$D$2,base_mayorista!A753,0)</f>
        <v>3.6120620419568428</v>
      </c>
      <c r="N753" s="10">
        <f>+HLOOKUP(VLOOKUP($B753,$AD$3:$AE$12,2,0),costo_laboral!$E$2:$AZ$99,base_mayorista!$A753,0)</f>
        <v>2.7504443808096948</v>
      </c>
      <c r="O753" s="10">
        <f>+HLOOKUP(VLOOKUP($B753,$AD$3:$AE$12,2,0),Participacion1!$D$4:$M$101,base_mayorista!$A753,0)</f>
        <v>21.820428024820696</v>
      </c>
      <c r="P753" s="1"/>
      <c r="Q753" s="10"/>
      <c r="R753" s="10"/>
      <c r="S753" s="10"/>
      <c r="T753" s="14"/>
      <c r="U753" s="38"/>
      <c r="V753" s="38"/>
      <c r="W753" s="38"/>
      <c r="X753" s="38"/>
      <c r="Y753" s="38"/>
      <c r="Z753" s="11"/>
      <c r="AB753" s="38"/>
      <c r="AG753" s="35"/>
    </row>
    <row r="754" spans="1:33" ht="16.5" x14ac:dyDescent="0.3">
      <c r="A754">
        <f t="shared" si="11"/>
        <v>74</v>
      </c>
      <c r="B754">
        <v>8</v>
      </c>
      <c r="C754">
        <v>73</v>
      </c>
      <c r="D754" s="3">
        <v>43100</v>
      </c>
      <c r="E754" s="33">
        <v>17</v>
      </c>
      <c r="F754">
        <v>2</v>
      </c>
      <c r="G754" s="10">
        <f>+HLOOKUP(VLOOKUP($B754,$AD$3:$AE$12,2,0),costos_sf!$D$2:$AZ$99,base_mayorista!$A754,0)</f>
        <v>2601769783.3345728</v>
      </c>
      <c r="H754" s="10">
        <f>+HLOOKUP(VLOOKUP($B754,$AD$3:$AE$12,2,0),creditos_sf!$D$2:$AY$99,base_mayorista!$A754,0)</f>
        <v>15427633668.460499</v>
      </c>
      <c r="I754" s="10">
        <f>+HLOOKUP(VLOOKUP($B754,$AD$3:$AE$12,2,0),creditos_sf!$D$103:$AY$200,base_mayorista!$A754,0)</f>
        <v>25149239808.485344</v>
      </c>
      <c r="J754" s="10">
        <f>+HLOOKUP(VLOOKUP($B754,$AD$3:$AE$12,2,0),Costo_fondeo!$D$3:$AY$100,base_mayorista!$A754,0)</f>
        <v>1.6513973886263651</v>
      </c>
      <c r="K754" s="10">
        <f>+HLOOKUP(VLOOKUP($B754,$AD$3:$AE$12,2,0),Costo_provisiones!$D$3:$AY$100,base_mayorista!$A754,0)</f>
        <v>1.083561349881438</v>
      </c>
      <c r="L754" s="10">
        <f>+HLOOKUP(VLOOKUP($B754,$AD$3:$AE$12,2,0),Morosidad_control!$D$4:$AY$101,base_mayorista!$A754,0)</f>
        <v>2.8987117285316502</v>
      </c>
      <c r="M754" s="10">
        <f ca="1">+OFFSET(Capital_2!$D$2,base_mayorista!A754,0)</f>
        <v>3.5930762546706192</v>
      </c>
      <c r="N754" s="10">
        <f>+HLOOKUP(VLOOKUP($B754,$AD$3:$AE$12,2,0),costo_laboral!$E$2:$AZ$99,base_mayorista!$A754,0)</f>
        <v>2.7425301582772632</v>
      </c>
      <c r="O754" s="10">
        <f>+HLOOKUP(VLOOKUP($B754,$AD$3:$AE$12,2,0),Participacion1!$D$4:$M$101,base_mayorista!$A754,0)</f>
        <v>21.456974974583254</v>
      </c>
      <c r="P754" s="1"/>
      <c r="Q754" s="10"/>
      <c r="R754" s="10"/>
      <c r="S754" s="10"/>
      <c r="T754" s="14"/>
      <c r="U754" s="38"/>
      <c r="V754" s="38"/>
      <c r="W754" s="38"/>
      <c r="X754" s="38"/>
      <c r="Y754" s="38"/>
      <c r="Z754" s="11"/>
      <c r="AB754" s="38"/>
      <c r="AG754" s="35"/>
    </row>
    <row r="755" spans="1:33" ht="16.5" x14ac:dyDescent="0.3">
      <c r="A755">
        <f t="shared" si="11"/>
        <v>75</v>
      </c>
      <c r="B755">
        <v>8</v>
      </c>
      <c r="C755">
        <v>74</v>
      </c>
      <c r="D755" s="3">
        <v>43131</v>
      </c>
      <c r="E755" s="33">
        <v>18</v>
      </c>
      <c r="F755">
        <v>2</v>
      </c>
      <c r="G755" s="10">
        <f>+HLOOKUP(VLOOKUP($B755,$AD$3:$AE$12,2,0),costos_sf!$D$2:$AZ$99,base_mayorista!$A755,0)</f>
        <v>2572644746.7069077</v>
      </c>
      <c r="H755" s="10">
        <f>+HLOOKUP(VLOOKUP($B755,$AD$3:$AE$12,2,0),creditos_sf!$D$2:$AY$99,base_mayorista!$A755,0)</f>
        <v>15480206727.0956</v>
      </c>
      <c r="I755" s="10">
        <f>+HLOOKUP(VLOOKUP($B755,$AD$3:$AE$12,2,0),creditos_sf!$D$103:$AY$200,base_mayorista!$A755,0)</f>
        <v>24400352482.696373</v>
      </c>
      <c r="J755" s="10">
        <f>+HLOOKUP(VLOOKUP($B755,$AD$3:$AE$12,2,0),Costo_fondeo!$D$3:$AY$100,base_mayorista!$A755,0)</f>
        <v>1.6387104144273938</v>
      </c>
      <c r="K755" s="10">
        <f>+HLOOKUP(VLOOKUP($B755,$AD$3:$AE$12,2,0),Costo_provisiones!$D$3:$AY$100,base_mayorista!$A755,0)</f>
        <v>1.0656985653228388</v>
      </c>
      <c r="L755" s="10">
        <f>+HLOOKUP(VLOOKUP($B755,$AD$3:$AE$12,2,0),Morosidad_control!$D$4:$AY$101,base_mayorista!$A755,0)</f>
        <v>2.89136941448443</v>
      </c>
      <c r="M755" s="10">
        <f ca="1">+OFFSET(Capital_2!$D$2,base_mayorista!A755,0)</f>
        <v>3.5815867697690567</v>
      </c>
      <c r="N755" s="10">
        <f>+HLOOKUP(VLOOKUP($B755,$AD$3:$AE$12,2,0),costo_laboral!$E$2:$AZ$99,base_mayorista!$A755,0)</f>
        <v>2.7905285374515545</v>
      </c>
      <c r="O755" s="10">
        <f>+HLOOKUP(VLOOKUP($B755,$AD$3:$AE$12,2,0),Participacion1!$D$4:$M$101,base_mayorista!$A755,0)</f>
        <v>21.15502110220265</v>
      </c>
      <c r="P755" s="1"/>
      <c r="Q755" s="10"/>
      <c r="R755" s="10"/>
      <c r="S755" s="10"/>
      <c r="T755" s="14"/>
      <c r="U755" s="38"/>
      <c r="V755" s="38"/>
      <c r="W755" s="38"/>
      <c r="X755" s="38"/>
      <c r="Y755" s="38"/>
      <c r="Z755" s="11"/>
      <c r="AB755" s="38"/>
      <c r="AG755" s="35"/>
    </row>
    <row r="756" spans="1:33" ht="16.5" x14ac:dyDescent="0.3">
      <c r="A756">
        <f t="shared" si="11"/>
        <v>76</v>
      </c>
      <c r="B756">
        <v>8</v>
      </c>
      <c r="C756">
        <v>75</v>
      </c>
      <c r="D756" s="3">
        <v>43159</v>
      </c>
      <c r="E756" s="33">
        <v>18</v>
      </c>
      <c r="F756">
        <v>2</v>
      </c>
      <c r="G756" s="10">
        <f>+HLOOKUP(VLOOKUP($B756,$AD$3:$AE$12,2,0),costos_sf!$D$2:$AZ$99,base_mayorista!$A756,0)</f>
        <v>2620430165.563601</v>
      </c>
      <c r="H756" s="10">
        <f>+HLOOKUP(VLOOKUP($B756,$AD$3:$AE$12,2,0),creditos_sf!$D$2:$AY$99,base_mayorista!$A756,0)</f>
        <v>15395569643.438299</v>
      </c>
      <c r="I756" s="10">
        <f>+HLOOKUP(VLOOKUP($B756,$AD$3:$AE$12,2,0),creditos_sf!$D$103:$AY$200,base_mayorista!$A756,0)</f>
        <v>24380803553.504379</v>
      </c>
      <c r="J756" s="10">
        <f>+HLOOKUP(VLOOKUP($B756,$AD$3:$AE$12,2,0),Costo_fondeo!$D$3:$AY$100,base_mayorista!$A756,0)</f>
        <v>1.633239382998988</v>
      </c>
      <c r="K756" s="10">
        <f>+HLOOKUP(VLOOKUP($B756,$AD$3:$AE$12,2,0),Costo_provisiones!$D$3:$AY$100,base_mayorista!$A756,0)</f>
        <v>1.1236341909315859</v>
      </c>
      <c r="L756" s="10">
        <f>+HLOOKUP(VLOOKUP($B756,$AD$3:$AE$12,2,0),Morosidad_control!$D$4:$AY$101,base_mayorista!$A756,0)</f>
        <v>2.9232486048455701</v>
      </c>
      <c r="M756" s="10">
        <f ca="1">+OFFSET(Capital_2!$D$2,base_mayorista!A756,0)</f>
        <v>3.5677590569055382</v>
      </c>
      <c r="N756" s="10">
        <f>+HLOOKUP(VLOOKUP($B756,$AD$3:$AE$12,2,0),costo_laboral!$E$2:$AZ$99,base_mayorista!$A756,0)</f>
        <v>2.7918880494750775</v>
      </c>
      <c r="O756" s="10">
        <f>+HLOOKUP(VLOOKUP($B756,$AD$3:$AE$12,2,0),Participacion1!$D$4:$M$101,base_mayorista!$A756,0)</f>
        <v>20.829760961322268</v>
      </c>
      <c r="P756" s="1"/>
      <c r="Q756" s="10"/>
      <c r="R756" s="10"/>
      <c r="S756" s="10"/>
      <c r="T756" s="14"/>
      <c r="U756" s="38"/>
      <c r="V756" s="38"/>
      <c r="W756" s="38"/>
      <c r="X756" s="38"/>
      <c r="Y756" s="38"/>
      <c r="Z756" s="11"/>
      <c r="AB756" s="38"/>
      <c r="AG756" s="35"/>
    </row>
    <row r="757" spans="1:33" ht="16.5" x14ac:dyDescent="0.3">
      <c r="A757">
        <f t="shared" si="11"/>
        <v>77</v>
      </c>
      <c r="B757">
        <v>8</v>
      </c>
      <c r="C757">
        <v>76</v>
      </c>
      <c r="D757" s="3">
        <v>43190</v>
      </c>
      <c r="E757" s="33">
        <v>18</v>
      </c>
      <c r="F757">
        <v>2</v>
      </c>
      <c r="G757" s="10">
        <f>+HLOOKUP(VLOOKUP($B757,$AD$3:$AE$12,2,0),costos_sf!$D$2:$AZ$99,base_mayorista!$A757,0)</f>
        <v>2622801700.8582921</v>
      </c>
      <c r="H757" s="10">
        <f>+HLOOKUP(VLOOKUP($B757,$AD$3:$AE$12,2,0),creditos_sf!$D$2:$AY$99,base_mayorista!$A757,0)</f>
        <v>15702319388.9536</v>
      </c>
      <c r="I757" s="10">
        <f>+HLOOKUP(VLOOKUP($B757,$AD$3:$AE$12,2,0),creditos_sf!$D$103:$AY$200,base_mayorista!$A757,0)</f>
        <v>24851804322.789078</v>
      </c>
      <c r="J757" s="10">
        <f>+HLOOKUP(VLOOKUP($B757,$AD$3:$AE$12,2,0),Costo_fondeo!$D$3:$AY$100,base_mayorista!$A757,0)</f>
        <v>1.6083816451008008</v>
      </c>
      <c r="K757" s="10">
        <f>+HLOOKUP(VLOOKUP($B757,$AD$3:$AE$12,2,0),Costo_provisiones!$D$3:$AY$100,base_mayorista!$A757,0)</f>
        <v>1.1463111968230335</v>
      </c>
      <c r="L757" s="10">
        <f>+HLOOKUP(VLOOKUP($B757,$AD$3:$AE$12,2,0),Morosidad_control!$D$4:$AY$101,base_mayorista!$A757,0)</f>
        <v>2.93574808508497</v>
      </c>
      <c r="M757" s="10">
        <f ca="1">+OFFSET(Capital_2!$D$2,base_mayorista!A757,0)</f>
        <v>3.5535594036254383</v>
      </c>
      <c r="N757" s="10">
        <f>+HLOOKUP(VLOOKUP($B757,$AD$3:$AE$12,2,0),costo_laboral!$E$2:$AZ$99,base_mayorista!$A757,0)</f>
        <v>2.7578882516256891</v>
      </c>
      <c r="O757" s="10">
        <f>+HLOOKUP(VLOOKUP($B757,$AD$3:$AE$12,2,0),Participacion1!$D$4:$M$101,base_mayorista!$A757,0)</f>
        <v>21.062531771580908</v>
      </c>
      <c r="P757" s="1"/>
      <c r="Q757" s="10"/>
      <c r="R757" s="10"/>
      <c r="S757" s="10"/>
      <c r="T757" s="14"/>
      <c r="U757" s="38"/>
      <c r="V757" s="38"/>
      <c r="W757" s="38"/>
      <c r="X757" s="38"/>
      <c r="Y757" s="38"/>
      <c r="Z757" s="11"/>
      <c r="AB757" s="38"/>
      <c r="AG757" s="35"/>
    </row>
    <row r="758" spans="1:33" ht="16.5" x14ac:dyDescent="0.3">
      <c r="A758">
        <f t="shared" si="11"/>
        <v>78</v>
      </c>
      <c r="B758">
        <v>8</v>
      </c>
      <c r="C758">
        <v>77</v>
      </c>
      <c r="D758" s="3">
        <v>43220</v>
      </c>
      <c r="E758" s="33">
        <v>18</v>
      </c>
      <c r="F758">
        <v>2</v>
      </c>
      <c r="G758" s="10">
        <f>+HLOOKUP(VLOOKUP($B758,$AD$3:$AE$12,2,0),costos_sf!$D$2:$AZ$99,base_mayorista!$A758,0)</f>
        <v>2638079742.8409395</v>
      </c>
      <c r="H758" s="10">
        <f>+HLOOKUP(VLOOKUP($B758,$AD$3:$AE$12,2,0),creditos_sf!$D$2:$AY$99,base_mayorista!$A758,0)</f>
        <v>15752872920.7616</v>
      </c>
      <c r="I758" s="10">
        <f>+HLOOKUP(VLOOKUP($B758,$AD$3:$AE$12,2,0),creditos_sf!$D$103:$AY$200,base_mayorista!$A758,0)</f>
        <v>25059328294.887562</v>
      </c>
      <c r="J758" s="10">
        <f>+HLOOKUP(VLOOKUP($B758,$AD$3:$AE$12,2,0),Costo_fondeo!$D$3:$AY$100,base_mayorista!$A758,0)</f>
        <v>1.587886756805488</v>
      </c>
      <c r="K758" s="10">
        <f>+HLOOKUP(VLOOKUP($B758,$AD$3:$AE$12,2,0),Costo_provisiones!$D$3:$AY$100,base_mayorista!$A758,0)</f>
        <v>1.1568936224850608</v>
      </c>
      <c r="L758" s="10">
        <f>+HLOOKUP(VLOOKUP($B758,$AD$3:$AE$12,2,0),Morosidad_control!$D$4:$AY$101,base_mayorista!$A758,0)</f>
        <v>3.0189983909270599</v>
      </c>
      <c r="M758" s="10">
        <f ca="1">+OFFSET(Capital_2!$D$2,base_mayorista!A758,0)</f>
        <v>3.5277001527594574</v>
      </c>
      <c r="N758" s="10">
        <f>+HLOOKUP(VLOOKUP($B758,$AD$3:$AE$12,2,0),costo_laboral!$E$2:$AZ$99,base_mayorista!$A758,0)</f>
        <v>2.7840540161338079</v>
      </c>
      <c r="O758" s="10">
        <f>+HLOOKUP(VLOOKUP($B758,$AD$3:$AE$12,2,0),Participacion1!$D$4:$M$101,base_mayorista!$A758,0)</f>
        <v>20.284923036600571</v>
      </c>
      <c r="P758" s="1"/>
      <c r="Q758" s="10"/>
      <c r="R758" s="10"/>
      <c r="S758" s="10"/>
      <c r="T758" s="14"/>
      <c r="U758" s="38"/>
      <c r="V758" s="38"/>
      <c r="W758" s="38"/>
      <c r="X758" s="38"/>
      <c r="Y758" s="38"/>
      <c r="Z758" s="11"/>
      <c r="AB758" s="38"/>
      <c r="AG758" s="35"/>
    </row>
    <row r="759" spans="1:33" ht="16.5" x14ac:dyDescent="0.3">
      <c r="A759">
        <f t="shared" si="11"/>
        <v>79</v>
      </c>
      <c r="B759">
        <v>8</v>
      </c>
      <c r="C759">
        <v>78</v>
      </c>
      <c r="D759" s="3">
        <v>43251</v>
      </c>
      <c r="E759" s="33">
        <v>18</v>
      </c>
      <c r="F759">
        <v>2</v>
      </c>
      <c r="G759" s="10">
        <f>+HLOOKUP(VLOOKUP($B759,$AD$3:$AE$12,2,0),costos_sf!$D$2:$AZ$99,base_mayorista!$A759,0)</f>
        <v>2617993805.0126023</v>
      </c>
      <c r="H759" s="10">
        <f>+HLOOKUP(VLOOKUP($B759,$AD$3:$AE$12,2,0),creditos_sf!$D$2:$AY$99,base_mayorista!$A759,0)</f>
        <v>15777074497.278299</v>
      </c>
      <c r="I759" s="10">
        <f>+HLOOKUP(VLOOKUP($B759,$AD$3:$AE$12,2,0),creditos_sf!$D$103:$AY$200,base_mayorista!$A759,0)</f>
        <v>25202150183.903969</v>
      </c>
      <c r="J759" s="10">
        <f>+HLOOKUP(VLOOKUP($B759,$AD$3:$AE$12,2,0),Costo_fondeo!$D$3:$AY$100,base_mayorista!$A759,0)</f>
        <v>1.5652515849327149</v>
      </c>
      <c r="K759" s="10">
        <f>+HLOOKUP(VLOOKUP($B759,$AD$3:$AE$12,2,0),Costo_provisiones!$D$3:$AY$100,base_mayorista!$A759,0)</f>
        <v>1.1282271480442951</v>
      </c>
      <c r="L759" s="10">
        <f>+HLOOKUP(VLOOKUP($B759,$AD$3:$AE$12,2,0),Morosidad_control!$D$4:$AY$101,base_mayorista!$A759,0)</f>
        <v>3.0031616605400799</v>
      </c>
      <c r="M759" s="10">
        <f ca="1">+OFFSET(Capital_2!$D$2,base_mayorista!A759,0)</f>
        <v>3.5069368282381337</v>
      </c>
      <c r="N759" s="10">
        <f>+HLOOKUP(VLOOKUP($B759,$AD$3:$AE$12,2,0),costo_laboral!$E$2:$AZ$99,base_mayorista!$A759,0)</f>
        <v>2.767405691067407</v>
      </c>
      <c r="O759" s="10">
        <f>+HLOOKUP(VLOOKUP($B759,$AD$3:$AE$12,2,0),Participacion1!$D$4:$M$101,base_mayorista!$A759,0)</f>
        <v>20.206968934217198</v>
      </c>
      <c r="P759" s="1"/>
      <c r="Q759" s="10"/>
      <c r="R759" s="10"/>
      <c r="S759" s="10"/>
      <c r="T759" s="14"/>
      <c r="U759" s="38"/>
      <c r="V759" s="38"/>
      <c r="W759" s="38"/>
      <c r="X759" s="38"/>
      <c r="Y759" s="38"/>
      <c r="Z759" s="11"/>
      <c r="AB759" s="38"/>
      <c r="AG759" s="35"/>
    </row>
    <row r="760" spans="1:33" ht="16.5" x14ac:dyDescent="0.3">
      <c r="A760">
        <f t="shared" si="11"/>
        <v>80</v>
      </c>
      <c r="B760">
        <v>8</v>
      </c>
      <c r="C760">
        <v>79</v>
      </c>
      <c r="D760" s="3">
        <v>43281</v>
      </c>
      <c r="E760" s="33">
        <v>18</v>
      </c>
      <c r="F760">
        <v>2</v>
      </c>
      <c r="G760" s="10">
        <f>+HLOOKUP(VLOOKUP($B760,$AD$3:$AE$12,2,0),costos_sf!$D$2:$AZ$99,base_mayorista!$A760,0)</f>
        <v>2597884807.1805501</v>
      </c>
      <c r="H760" s="10">
        <f>+HLOOKUP(VLOOKUP($B760,$AD$3:$AE$12,2,0),creditos_sf!$D$2:$AY$99,base_mayorista!$A760,0)</f>
        <v>15709308986.593699</v>
      </c>
      <c r="I760" s="10">
        <f>+HLOOKUP(VLOOKUP($B760,$AD$3:$AE$12,2,0),creditos_sf!$D$103:$AY$200,base_mayorista!$A760,0)</f>
        <v>25662197011.38216</v>
      </c>
      <c r="J760" s="10">
        <f>+HLOOKUP(VLOOKUP($B760,$AD$3:$AE$12,2,0),Costo_fondeo!$D$3:$AY$100,base_mayorista!$A760,0)</f>
        <v>1.5463679122472911</v>
      </c>
      <c r="K760" s="10">
        <f>+HLOOKUP(VLOOKUP($B760,$AD$3:$AE$12,2,0),Costo_provisiones!$D$3:$AY$100,base_mayorista!$A760,0)</f>
        <v>1.1054146004910916</v>
      </c>
      <c r="L760" s="10">
        <f>+HLOOKUP(VLOOKUP($B760,$AD$3:$AE$12,2,0),Morosidad_control!$D$4:$AY$101,base_mayorista!$A760,0)</f>
        <v>2.9989318345506599</v>
      </c>
      <c r="M760" s="10">
        <f ca="1">+OFFSET(Capital_2!$D$2,base_mayorista!A760,0)</f>
        <v>3.4861804073665166</v>
      </c>
      <c r="N760" s="10">
        <f>+HLOOKUP(VLOOKUP($B760,$AD$3:$AE$12,2,0),costo_laboral!$E$2:$AZ$99,base_mayorista!$A760,0)</f>
        <v>2.7333482083489198</v>
      </c>
      <c r="O760" s="10">
        <f>+HLOOKUP(VLOOKUP($B760,$AD$3:$AE$12,2,0),Participacion1!$D$4:$M$101,base_mayorista!$A760,0)</f>
        <v>20.550329965227988</v>
      </c>
      <c r="P760" s="1"/>
      <c r="Q760" s="10"/>
      <c r="R760" s="10"/>
      <c r="S760" s="10"/>
      <c r="T760" s="14"/>
      <c r="U760" s="38"/>
      <c r="V760" s="38"/>
      <c r="W760" s="38"/>
      <c r="X760" s="38"/>
      <c r="Y760" s="38"/>
      <c r="Z760" s="11"/>
      <c r="AB760" s="38"/>
      <c r="AG760" s="35"/>
    </row>
    <row r="761" spans="1:33" ht="16.5" x14ac:dyDescent="0.3">
      <c r="A761">
        <f t="shared" si="11"/>
        <v>81</v>
      </c>
      <c r="B761">
        <v>8</v>
      </c>
      <c r="C761">
        <v>80</v>
      </c>
      <c r="D761" s="3">
        <v>43312</v>
      </c>
      <c r="E761" s="33">
        <v>18</v>
      </c>
      <c r="F761">
        <v>2</v>
      </c>
      <c r="G761" s="10">
        <f>+HLOOKUP(VLOOKUP($B761,$AD$3:$AE$12,2,0),costos_sf!$D$2:$AZ$99,base_mayorista!$A761,0)</f>
        <v>2619427520.3587618</v>
      </c>
      <c r="H761" s="10">
        <f>+HLOOKUP(VLOOKUP($B761,$AD$3:$AE$12,2,0),creditos_sf!$D$2:$AY$99,base_mayorista!$A761,0)</f>
        <v>15815684238.017401</v>
      </c>
      <c r="I761" s="10">
        <f>+HLOOKUP(VLOOKUP($B761,$AD$3:$AE$12,2,0),creditos_sf!$D$103:$AY$200,base_mayorista!$A761,0)</f>
        <v>25298657080.745872</v>
      </c>
      <c r="J761" s="10">
        <f>+HLOOKUP(VLOOKUP($B761,$AD$3:$AE$12,2,0),Costo_fondeo!$D$3:$AY$100,base_mayorista!$A761,0)</f>
        <v>1.5300593284369979</v>
      </c>
      <c r="K761" s="10">
        <f>+HLOOKUP(VLOOKUP($B761,$AD$3:$AE$12,2,0),Costo_provisiones!$D$3:$AY$100,base_mayorista!$A761,0)</f>
        <v>1.1403536817438724</v>
      </c>
      <c r="L761" s="10">
        <f>+HLOOKUP(VLOOKUP($B761,$AD$3:$AE$12,2,0),Morosidad_control!$D$4:$AY$101,base_mayorista!$A761,0)</f>
        <v>3.0928569841010698</v>
      </c>
      <c r="M761" s="10">
        <f ca="1">+OFFSET(Capital_2!$D$2,base_mayorista!A761,0)</f>
        <v>3.4635993253239059</v>
      </c>
      <c r="N761" s="10">
        <f>+HLOOKUP(VLOOKUP($B761,$AD$3:$AE$12,2,0),costo_laboral!$E$2:$AZ$99,base_mayorista!$A761,0)</f>
        <v>2.774432343793082</v>
      </c>
      <c r="O761" s="10">
        <f>+HLOOKUP(VLOOKUP($B761,$AD$3:$AE$12,2,0),Participacion1!$D$4:$M$101,base_mayorista!$A761,0)</f>
        <v>20.418812438701767</v>
      </c>
      <c r="P761" s="1"/>
      <c r="Q761" s="10"/>
      <c r="R761" s="10"/>
      <c r="S761" s="10"/>
      <c r="T761" s="14"/>
      <c r="U761" s="38"/>
      <c r="V761" s="38"/>
      <c r="W761" s="38"/>
      <c r="X761" s="38"/>
      <c r="Y761" s="38"/>
      <c r="Z761" s="11"/>
      <c r="AB761" s="38"/>
      <c r="AG761" s="35"/>
    </row>
    <row r="762" spans="1:33" ht="16.5" x14ac:dyDescent="0.3">
      <c r="A762">
        <f t="shared" si="11"/>
        <v>82</v>
      </c>
      <c r="B762">
        <v>8</v>
      </c>
      <c r="C762">
        <v>81</v>
      </c>
      <c r="D762" s="3">
        <v>43343</v>
      </c>
      <c r="E762" s="33">
        <v>18</v>
      </c>
      <c r="F762">
        <v>2</v>
      </c>
      <c r="G762" s="10">
        <f>+HLOOKUP(VLOOKUP($B762,$AD$3:$AE$12,2,0),costos_sf!$D$2:$AZ$99,base_mayorista!$A762,0)</f>
        <v>2636451191.6001744</v>
      </c>
      <c r="H762" s="10">
        <f>+HLOOKUP(VLOOKUP($B762,$AD$3:$AE$12,2,0),creditos_sf!$D$2:$AY$99,base_mayorista!$A762,0)</f>
        <v>15488251888.1353</v>
      </c>
      <c r="I762" s="10">
        <f>+HLOOKUP(VLOOKUP($B762,$AD$3:$AE$12,2,0),creditos_sf!$D$103:$AY$200,base_mayorista!$A762,0)</f>
        <v>25302839940.321133</v>
      </c>
      <c r="J762" s="10">
        <f>+HLOOKUP(VLOOKUP($B762,$AD$3:$AE$12,2,0),Costo_fondeo!$D$3:$AY$100,base_mayorista!$A762,0)</f>
        <v>1.525153745638073</v>
      </c>
      <c r="K762" s="10">
        <f>+HLOOKUP(VLOOKUP($B762,$AD$3:$AE$12,2,0),Costo_provisiones!$D$3:$AY$100,base_mayorista!$A762,0)</f>
        <v>1.1723157784654648</v>
      </c>
      <c r="L762" s="10">
        <f>+HLOOKUP(VLOOKUP($B762,$AD$3:$AE$12,2,0),Morosidad_control!$D$4:$AY$101,base_mayorista!$A762,0)</f>
        <v>3.2292311993586602</v>
      </c>
      <c r="M762" s="10">
        <f ca="1">+OFFSET(Capital_2!$D$2,base_mayorista!A762,0)</f>
        <v>3.442349118867654</v>
      </c>
      <c r="N762" s="10">
        <f>+HLOOKUP(VLOOKUP($B762,$AD$3:$AE$12,2,0),costo_laboral!$E$2:$AZ$99,base_mayorista!$A762,0)</f>
        <v>2.7833723265237276</v>
      </c>
      <c r="O762" s="10">
        <f>+HLOOKUP(VLOOKUP($B762,$AD$3:$AE$12,2,0),Participacion1!$D$4:$M$101,base_mayorista!$A762,0)</f>
        <v>20.102527998305597</v>
      </c>
      <c r="P762" s="1"/>
      <c r="Q762" s="10"/>
      <c r="R762" s="10"/>
      <c r="S762" s="10"/>
      <c r="T762" s="14"/>
      <c r="U762" s="38"/>
      <c r="V762" s="38"/>
      <c r="W762" s="38"/>
      <c r="X762" s="38"/>
      <c r="Y762" s="38"/>
      <c r="Z762" s="11"/>
      <c r="AB762" s="38"/>
      <c r="AG762" s="35"/>
    </row>
    <row r="763" spans="1:33" ht="16.5" x14ac:dyDescent="0.3">
      <c r="A763">
        <f t="shared" si="11"/>
        <v>83</v>
      </c>
      <c r="B763">
        <v>8</v>
      </c>
      <c r="C763">
        <v>82</v>
      </c>
      <c r="D763" s="3">
        <v>43373</v>
      </c>
      <c r="E763" s="33">
        <v>18</v>
      </c>
      <c r="F763">
        <v>2</v>
      </c>
      <c r="G763" s="10">
        <f>+HLOOKUP(VLOOKUP($B763,$AD$3:$AE$12,2,0),costos_sf!$D$2:$AZ$99,base_mayorista!$A763,0)</f>
        <v>2625083530.7392454</v>
      </c>
      <c r="H763" s="10">
        <f>+HLOOKUP(VLOOKUP($B763,$AD$3:$AE$12,2,0),creditos_sf!$D$2:$AY$99,base_mayorista!$A763,0)</f>
        <v>15717120823.430899</v>
      </c>
      <c r="I763" s="10">
        <f>+HLOOKUP(VLOOKUP($B763,$AD$3:$AE$12,2,0),creditos_sf!$D$103:$AY$200,base_mayorista!$A763,0)</f>
        <v>25724989288.783306</v>
      </c>
      <c r="J763" s="10">
        <f>+HLOOKUP(VLOOKUP($B763,$AD$3:$AE$12,2,0),Costo_fondeo!$D$3:$AY$100,base_mayorista!$A763,0)</f>
        <v>1.5115324878405805</v>
      </c>
      <c r="K763" s="10">
        <f>+HLOOKUP(VLOOKUP($B763,$AD$3:$AE$12,2,0),Costo_provisiones!$D$3:$AY$100,base_mayorista!$A763,0)</f>
        <v>1.1594325880558092</v>
      </c>
      <c r="L763" s="10">
        <f>+HLOOKUP(VLOOKUP($B763,$AD$3:$AE$12,2,0),Morosidad_control!$D$4:$AY$101,base_mayorista!$A763,0)</f>
        <v>3.1120567871549198</v>
      </c>
      <c r="M763" s="10">
        <f ca="1">+OFFSET(Capital_2!$D$2,base_mayorista!A763,0)</f>
        <v>3.430093895939399</v>
      </c>
      <c r="N763" s="10">
        <f>+HLOOKUP(VLOOKUP($B763,$AD$3:$AE$12,2,0),costo_laboral!$E$2:$AZ$99,base_mayorista!$A763,0)</f>
        <v>2.720782405861327</v>
      </c>
      <c r="O763" s="10">
        <f>+HLOOKUP(VLOOKUP($B763,$AD$3:$AE$12,2,0),Participacion1!$D$4:$M$101,base_mayorista!$A763,0)</f>
        <v>20.673942916908143</v>
      </c>
      <c r="P763" s="1"/>
      <c r="Q763" s="10"/>
      <c r="R763" s="10"/>
      <c r="S763" s="10"/>
      <c r="T763" s="14"/>
      <c r="U763" s="38"/>
      <c r="V763" s="38"/>
      <c r="W763" s="38"/>
      <c r="X763" s="38"/>
      <c r="Y763" s="38"/>
      <c r="Z763" s="11"/>
      <c r="AB763" s="38"/>
      <c r="AG763" s="35"/>
    </row>
    <row r="764" spans="1:33" ht="16.5" x14ac:dyDescent="0.3">
      <c r="A764">
        <f t="shared" si="11"/>
        <v>84</v>
      </c>
      <c r="B764">
        <v>8</v>
      </c>
      <c r="C764">
        <v>83</v>
      </c>
      <c r="D764" s="3">
        <v>43404</v>
      </c>
      <c r="E764" s="33">
        <v>18</v>
      </c>
      <c r="F764">
        <v>2</v>
      </c>
      <c r="G764" s="10">
        <f>+HLOOKUP(VLOOKUP($B764,$AD$3:$AE$12,2,0),costos_sf!$D$2:$AZ$99,base_mayorista!$A764,0)</f>
        <v>2637720546.9595313</v>
      </c>
      <c r="H764" s="10">
        <f>+HLOOKUP(VLOOKUP($B764,$AD$3:$AE$12,2,0),creditos_sf!$D$2:$AY$99,base_mayorista!$A764,0)</f>
        <v>15768037349.123699</v>
      </c>
      <c r="I764" s="10">
        <f>+HLOOKUP(VLOOKUP($B764,$AD$3:$AE$12,2,0),creditos_sf!$D$103:$AY$200,base_mayorista!$A764,0)</f>
        <v>25947278113.810059</v>
      </c>
      <c r="J764" s="10">
        <f>+HLOOKUP(VLOOKUP($B764,$AD$3:$AE$12,2,0),Costo_fondeo!$D$3:$AY$100,base_mayorista!$A764,0)</f>
        <v>1.4973555425320382</v>
      </c>
      <c r="K764" s="10">
        <f>+HLOOKUP(VLOOKUP($B764,$AD$3:$AE$12,2,0),Costo_provisiones!$D$3:$AY$100,base_mayorista!$A764,0)</f>
        <v>1.180934979563806</v>
      </c>
      <c r="L764" s="10">
        <f>+HLOOKUP(VLOOKUP($B764,$AD$3:$AE$12,2,0),Morosidad_control!$D$4:$AY$101,base_mayorista!$A764,0)</f>
        <v>3.1478954312692098</v>
      </c>
      <c r="M764" s="10">
        <f ca="1">+OFFSET(Capital_2!$D$2,base_mayorista!A764,0)</f>
        <v>3.4233579602032216</v>
      </c>
      <c r="N764" s="10">
        <f>+HLOOKUP(VLOOKUP($B764,$AD$3:$AE$12,2,0),costo_laboral!$E$2:$AZ$99,base_mayorista!$A764,0)</f>
        <v>2.7025522814199823</v>
      </c>
      <c r="O764" s="10">
        <f>+HLOOKUP(VLOOKUP($B764,$AD$3:$AE$12,2,0),Participacion1!$D$4:$M$101,base_mayorista!$A764,0)</f>
        <v>20.550571854549947</v>
      </c>
      <c r="P764" s="1"/>
      <c r="Q764" s="10"/>
      <c r="R764" s="10"/>
      <c r="S764" s="10"/>
      <c r="T764" s="14"/>
      <c r="U764" s="38"/>
      <c r="V764" s="38"/>
      <c r="W764" s="38"/>
      <c r="X764" s="38"/>
      <c r="Y764" s="38"/>
      <c r="Z764" s="11"/>
      <c r="AB764" s="38"/>
      <c r="AG764" s="35"/>
    </row>
    <row r="765" spans="1:33" ht="16.5" x14ac:dyDescent="0.3">
      <c r="A765">
        <f t="shared" si="11"/>
        <v>85</v>
      </c>
      <c r="B765">
        <v>8</v>
      </c>
      <c r="C765">
        <v>84</v>
      </c>
      <c r="D765" s="3">
        <v>43434</v>
      </c>
      <c r="E765" s="33">
        <v>18</v>
      </c>
      <c r="F765">
        <v>2</v>
      </c>
      <c r="G765" s="10">
        <f>+HLOOKUP(VLOOKUP($B765,$AD$3:$AE$12,2,0),costos_sf!$D$2:$AZ$99,base_mayorista!$A765,0)</f>
        <v>2658561996.5847964</v>
      </c>
      <c r="H765" s="10">
        <f>+HLOOKUP(VLOOKUP($B765,$AD$3:$AE$12,2,0),creditos_sf!$D$2:$AY$99,base_mayorista!$A765,0)</f>
        <v>15457583888.6868</v>
      </c>
      <c r="I765" s="10">
        <f>+HLOOKUP(VLOOKUP($B765,$AD$3:$AE$12,2,0),creditos_sf!$D$103:$AY$200,base_mayorista!$A765,0)</f>
        <v>26189731515.302139</v>
      </c>
      <c r="J765" s="10">
        <f>+HLOOKUP(VLOOKUP($B765,$AD$3:$AE$12,2,0),Costo_fondeo!$D$3:$AY$100,base_mayorista!$A765,0)</f>
        <v>1.4848744691642517</v>
      </c>
      <c r="K765" s="10">
        <f>+HLOOKUP(VLOOKUP($B765,$AD$3:$AE$12,2,0),Costo_provisiones!$D$3:$AY$100,base_mayorista!$A765,0)</f>
        <v>1.2224459011738369</v>
      </c>
      <c r="L765" s="10">
        <f>+HLOOKUP(VLOOKUP($B765,$AD$3:$AE$12,2,0),Morosidad_control!$D$4:$AY$101,base_mayorista!$A765,0)</f>
        <v>3.2361253294773</v>
      </c>
      <c r="M765" s="10">
        <f ca="1">+OFFSET(Capital_2!$D$2,base_mayorista!A765,0)</f>
        <v>3.4154915843908498</v>
      </c>
      <c r="N765" s="10">
        <f>+HLOOKUP(VLOOKUP($B765,$AD$3:$AE$12,2,0),costo_laboral!$E$2:$AZ$99,base_mayorista!$A765,0)</f>
        <v>2.7007564018326997</v>
      </c>
      <c r="O765" s="10">
        <f>+HLOOKUP(VLOOKUP($B765,$AD$3:$AE$12,2,0),Participacion1!$D$4:$M$101,base_mayorista!$A765,0)</f>
        <v>20.278611789174512</v>
      </c>
      <c r="P765" s="1"/>
      <c r="Q765" s="10"/>
      <c r="R765" s="10"/>
      <c r="S765" s="10"/>
      <c r="T765" s="14"/>
      <c r="U765" s="38"/>
      <c r="V765" s="38"/>
      <c r="W765" s="38"/>
      <c r="X765" s="38"/>
      <c r="Y765" s="38"/>
      <c r="Z765" s="11"/>
      <c r="AB765" s="38"/>
      <c r="AG765" s="35"/>
    </row>
    <row r="766" spans="1:33" ht="16.5" x14ac:dyDescent="0.3">
      <c r="A766">
        <f t="shared" si="11"/>
        <v>86</v>
      </c>
      <c r="B766">
        <v>8</v>
      </c>
      <c r="C766">
        <v>85</v>
      </c>
      <c r="D766" s="3">
        <v>43465</v>
      </c>
      <c r="E766" s="33">
        <v>18</v>
      </c>
      <c r="F766">
        <v>2</v>
      </c>
      <c r="G766" s="10">
        <f>+HLOOKUP(VLOOKUP($B766,$AD$3:$AE$12,2,0),costos_sf!$D$2:$AZ$99,base_mayorista!$A766,0)</f>
        <v>2739784652.6504016</v>
      </c>
      <c r="H766" s="10">
        <f>+HLOOKUP(VLOOKUP($B766,$AD$3:$AE$12,2,0),creditos_sf!$D$2:$AY$99,base_mayorista!$A766,0)</f>
        <v>15362225517.334</v>
      </c>
      <c r="I766" s="10">
        <f>+HLOOKUP(VLOOKUP($B766,$AD$3:$AE$12,2,0),creditos_sf!$D$103:$AY$200,base_mayorista!$A766,0)</f>
        <v>26139309177.96077</v>
      </c>
      <c r="J766" s="10">
        <f>+HLOOKUP(VLOOKUP($B766,$AD$3:$AE$12,2,0),Costo_fondeo!$D$3:$AY$100,base_mayorista!$A766,0)</f>
        <v>1.4890178981078812</v>
      </c>
      <c r="K766" s="10">
        <f>+HLOOKUP(VLOOKUP($B766,$AD$3:$AE$12,2,0),Costo_provisiones!$D$3:$AY$100,base_mayorista!$A766,0)</f>
        <v>1.3879816402068961</v>
      </c>
      <c r="L766" s="10">
        <f>+HLOOKUP(VLOOKUP($B766,$AD$3:$AE$12,2,0),Morosidad_control!$D$4:$AY$101,base_mayorista!$A766,0)</f>
        <v>3.1758341941047701</v>
      </c>
      <c r="M766" s="10">
        <f ca="1">+OFFSET(Capital_2!$D$2,base_mayorista!A766,0)</f>
        <v>3.4351377010367652</v>
      </c>
      <c r="N766" s="10">
        <f>+HLOOKUP(VLOOKUP($B766,$AD$3:$AE$12,2,0),costo_laboral!$E$2:$AZ$99,base_mayorista!$A766,0)</f>
        <v>2.724055221778209</v>
      </c>
      <c r="O766" s="10">
        <f>+HLOOKUP(VLOOKUP($B766,$AD$3:$AE$12,2,0),Participacion1!$D$4:$M$101,base_mayorista!$A766,0)</f>
        <v>19.412448373753382</v>
      </c>
      <c r="P766" s="1"/>
      <c r="Q766" s="10"/>
      <c r="R766" s="10"/>
      <c r="S766" s="10"/>
      <c r="T766" s="14"/>
      <c r="U766" s="38"/>
      <c r="V766" s="38"/>
      <c r="W766" s="38"/>
      <c r="X766" s="38"/>
      <c r="Y766" s="38"/>
      <c r="Z766" s="11"/>
      <c r="AB766" s="38"/>
      <c r="AG766" s="35"/>
    </row>
    <row r="767" spans="1:33" ht="16.5" x14ac:dyDescent="0.3">
      <c r="A767">
        <f t="shared" si="11"/>
        <v>87</v>
      </c>
      <c r="B767">
        <v>8</v>
      </c>
      <c r="C767">
        <v>86</v>
      </c>
      <c r="D767" s="3">
        <v>43496</v>
      </c>
      <c r="E767" s="33">
        <v>19</v>
      </c>
      <c r="F767">
        <v>2</v>
      </c>
      <c r="G767" s="10">
        <f>+HLOOKUP(VLOOKUP($B767,$AD$3:$AE$12,2,0),costos_sf!$D$2:$AZ$99,base_mayorista!$A767,0)</f>
        <v>2746592634.3954353</v>
      </c>
      <c r="H767" s="10">
        <f>+HLOOKUP(VLOOKUP($B767,$AD$3:$AE$12,2,0),creditos_sf!$D$2:$AY$99,base_mayorista!$A767,0)</f>
        <v>15640241285.7589</v>
      </c>
      <c r="I767" s="10">
        <f>+HLOOKUP(VLOOKUP($B767,$AD$3:$AE$12,2,0),creditos_sf!$D$103:$AY$200,base_mayorista!$A767,0)</f>
        <v>25817607860.365845</v>
      </c>
      <c r="J767" s="10">
        <f>+HLOOKUP(VLOOKUP($B767,$AD$3:$AE$12,2,0),Costo_fondeo!$D$3:$AY$100,base_mayorista!$A767,0)</f>
        <v>1.4838760880471364</v>
      </c>
      <c r="K767" s="10">
        <f>+HLOOKUP(VLOOKUP($B767,$AD$3:$AE$12,2,0),Costo_provisiones!$D$3:$AY$100,base_mayorista!$A767,0)</f>
        <v>1.3847936043793618</v>
      </c>
      <c r="L767" s="10">
        <f>+HLOOKUP(VLOOKUP($B767,$AD$3:$AE$12,2,0),Morosidad_control!$D$4:$AY$101,base_mayorista!$A767,0)</f>
        <v>3.1144179774686398</v>
      </c>
      <c r="M767" s="10">
        <f ca="1">+OFFSET(Capital_2!$D$2,base_mayorista!A767,0)</f>
        <v>3.144198069372997</v>
      </c>
      <c r="N767" s="10">
        <f>+HLOOKUP(VLOOKUP($B767,$AD$3:$AE$12,2,0),costo_laboral!$E$2:$AZ$99,base_mayorista!$A767,0)</f>
        <v>2.7372535360330534</v>
      </c>
      <c r="O767" s="10">
        <f>+HLOOKUP(VLOOKUP($B767,$AD$3:$AE$12,2,0),Participacion1!$D$4:$M$101,base_mayorista!$A767,0)</f>
        <v>20.194768373151089</v>
      </c>
      <c r="P767" s="1"/>
      <c r="Q767" s="10"/>
      <c r="R767" s="10"/>
      <c r="S767" s="10"/>
      <c r="T767" s="14"/>
      <c r="U767" s="38"/>
      <c r="V767" s="38"/>
      <c r="W767" s="38"/>
      <c r="X767" s="38"/>
      <c r="Y767" s="38"/>
      <c r="Z767" s="11"/>
      <c r="AB767" s="38"/>
      <c r="AG767" s="35"/>
    </row>
    <row r="768" spans="1:33" ht="16.5" x14ac:dyDescent="0.3">
      <c r="A768">
        <f t="shared" si="11"/>
        <v>88</v>
      </c>
      <c r="B768">
        <v>8</v>
      </c>
      <c r="C768">
        <v>87</v>
      </c>
      <c r="D768" s="3">
        <v>43524</v>
      </c>
      <c r="E768" s="33">
        <v>19</v>
      </c>
      <c r="F768">
        <v>2</v>
      </c>
      <c r="G768" s="10">
        <f>+HLOOKUP(VLOOKUP($B768,$AD$3:$AE$12,2,0),costos_sf!$D$2:$AZ$99,base_mayorista!$A768,0)</f>
        <v>2739130991.1980963</v>
      </c>
      <c r="H768" s="10">
        <f>+HLOOKUP(VLOOKUP($B768,$AD$3:$AE$12,2,0),creditos_sf!$D$2:$AY$99,base_mayorista!$A768,0)</f>
        <v>15298781675.0033</v>
      </c>
      <c r="I768" s="10">
        <f>+HLOOKUP(VLOOKUP($B768,$AD$3:$AE$12,2,0),creditos_sf!$D$103:$AY$200,base_mayorista!$A768,0)</f>
        <v>25324891040.213043</v>
      </c>
      <c r="J768" s="10">
        <f>+HLOOKUP(VLOOKUP($B768,$AD$3:$AE$12,2,0),Costo_fondeo!$D$3:$AY$100,base_mayorista!$A768,0)</f>
        <v>1.490226731256747</v>
      </c>
      <c r="K768" s="10">
        <f>+HLOOKUP(VLOOKUP($B768,$AD$3:$AE$12,2,0),Costo_provisiones!$D$3:$AY$100,base_mayorista!$A768,0)</f>
        <v>1.3898950909888144</v>
      </c>
      <c r="L768" s="10">
        <f>+HLOOKUP(VLOOKUP($B768,$AD$3:$AE$12,2,0),Morosidad_control!$D$4:$AY$101,base_mayorista!$A768,0)</f>
        <v>3.1638423723356799</v>
      </c>
      <c r="M768" s="10">
        <f ca="1">+OFFSET(Capital_2!$D$2,base_mayorista!A768,0)</f>
        <v>3.1750048296191844</v>
      </c>
      <c r="N768" s="10">
        <f>+HLOOKUP(VLOOKUP($B768,$AD$3:$AE$12,2,0),costo_laboral!$E$2:$AZ$99,base_mayorista!$A768,0)</f>
        <v>2.8016559567721764</v>
      </c>
      <c r="O768" s="10">
        <f>+HLOOKUP(VLOOKUP($B768,$AD$3:$AE$12,2,0),Participacion1!$D$4:$M$101,base_mayorista!$A768,0)</f>
        <v>20.085091425573953</v>
      </c>
      <c r="P768" s="1"/>
      <c r="Q768" s="10"/>
      <c r="R768" s="10"/>
      <c r="S768" s="10"/>
      <c r="T768" s="14"/>
      <c r="U768" s="38"/>
      <c r="V768" s="38"/>
      <c r="W768" s="38"/>
      <c r="X768" s="38"/>
      <c r="Y768" s="38"/>
      <c r="Z768" s="11"/>
      <c r="AB768" s="38"/>
      <c r="AG768" s="35"/>
    </row>
    <row r="769" spans="1:33" ht="16.5" x14ac:dyDescent="0.3">
      <c r="A769">
        <f t="shared" si="11"/>
        <v>89</v>
      </c>
      <c r="B769">
        <v>8</v>
      </c>
      <c r="C769">
        <v>88</v>
      </c>
      <c r="D769" s="3">
        <v>43555</v>
      </c>
      <c r="E769" s="33">
        <v>19</v>
      </c>
      <c r="F769">
        <v>2</v>
      </c>
      <c r="G769" s="10">
        <f>+HLOOKUP(VLOOKUP($B769,$AD$3:$AE$12,2,0),costos_sf!$D$2:$AZ$99,base_mayorista!$A769,0)</f>
        <v>2756214060.000361</v>
      </c>
      <c r="H769" s="10">
        <f>+HLOOKUP(VLOOKUP($B769,$AD$3:$AE$12,2,0),creditos_sf!$D$2:$AY$99,base_mayorista!$A769,0)</f>
        <v>16582839761.9755</v>
      </c>
      <c r="I769" s="10">
        <f>+HLOOKUP(VLOOKUP($B769,$AD$3:$AE$12,2,0),creditos_sf!$D$103:$AY$200,base_mayorista!$A769,0)</f>
        <v>25910079842.136375</v>
      </c>
      <c r="J769" s="10">
        <f>+HLOOKUP(VLOOKUP($B769,$AD$3:$AE$12,2,0),Costo_fondeo!$D$3:$AY$100,base_mayorista!$A769,0)</f>
        <v>1.5092403035343989</v>
      </c>
      <c r="K769" s="10">
        <f>+HLOOKUP(VLOOKUP($B769,$AD$3:$AE$12,2,0),Costo_provisiones!$D$3:$AY$100,base_mayorista!$A769,0)</f>
        <v>1.4149484895482558</v>
      </c>
      <c r="L769" s="10">
        <f>+HLOOKUP(VLOOKUP($B769,$AD$3:$AE$12,2,0),Morosidad_control!$D$4:$AY$101,base_mayorista!$A769,0)</f>
        <v>3.1096228912734798</v>
      </c>
      <c r="M769" s="10">
        <f ca="1">+OFFSET(Capital_2!$D$2,base_mayorista!A769,0)</f>
        <v>3.2070490236396596</v>
      </c>
      <c r="N769" s="10">
        <f>+HLOOKUP(VLOOKUP($B769,$AD$3:$AE$12,2,0),costo_laboral!$E$2:$AZ$99,base_mayorista!$A769,0)</f>
        <v>2.672080375730284</v>
      </c>
      <c r="O769" s="10">
        <f>+HLOOKUP(VLOOKUP($B769,$AD$3:$AE$12,2,0),Participacion1!$D$4:$M$101,base_mayorista!$A769,0)</f>
        <v>21.2962243390513</v>
      </c>
      <c r="P769" s="1"/>
      <c r="Q769" s="10"/>
      <c r="R769" s="10"/>
      <c r="S769" s="10"/>
      <c r="T769" s="14"/>
      <c r="U769" s="38"/>
      <c r="V769" s="38"/>
      <c r="W769" s="38"/>
      <c r="X769" s="38"/>
      <c r="Y769" s="38"/>
      <c r="Z769" s="11"/>
      <c r="AB769" s="38"/>
      <c r="AG769" s="35"/>
    </row>
    <row r="770" spans="1:33" ht="16.5" x14ac:dyDescent="0.3">
      <c r="A770">
        <f t="shared" si="11"/>
        <v>90</v>
      </c>
      <c r="B770">
        <v>8</v>
      </c>
      <c r="C770">
        <v>89</v>
      </c>
      <c r="D770" s="3">
        <v>43585</v>
      </c>
      <c r="E770" s="33">
        <v>19</v>
      </c>
      <c r="F770">
        <v>2</v>
      </c>
      <c r="G770" s="10">
        <f>+HLOOKUP(VLOOKUP($B770,$AD$3:$AE$12,2,0),costos_sf!$D$2:$AZ$99,base_mayorista!$A770,0)</f>
        <v>2750981399.1571112</v>
      </c>
      <c r="H770" s="10">
        <f>+HLOOKUP(VLOOKUP($B770,$AD$3:$AE$12,2,0),creditos_sf!$D$2:$AY$99,base_mayorista!$A770,0)</f>
        <v>16245531851.5516</v>
      </c>
      <c r="I770" s="10">
        <f>+HLOOKUP(VLOOKUP($B770,$AD$3:$AE$12,2,0),creditos_sf!$D$103:$AY$200,base_mayorista!$A770,0)</f>
        <v>26045026000.964386</v>
      </c>
      <c r="J770" s="10">
        <f>+HLOOKUP(VLOOKUP($B770,$AD$3:$AE$12,2,0),Costo_fondeo!$D$3:$AY$100,base_mayorista!$A770,0)</f>
        <v>1.5246526384507992</v>
      </c>
      <c r="K770" s="10">
        <f>+HLOOKUP(VLOOKUP($B770,$AD$3:$AE$12,2,0),Costo_provisiones!$D$3:$AY$100,base_mayorista!$A770,0)</f>
        <v>1.3855124659860301</v>
      </c>
      <c r="L770" s="10">
        <f>+HLOOKUP(VLOOKUP($B770,$AD$3:$AE$12,2,0),Morosidad_control!$D$4:$AY$101,base_mayorista!$A770,0)</f>
        <v>3.0748125199582099</v>
      </c>
      <c r="M770" s="10">
        <f ca="1">+OFFSET(Capital_2!$D$2,base_mayorista!A770,0)</f>
        <v>3.2607827391957867</v>
      </c>
      <c r="N770" s="10">
        <f>+HLOOKUP(VLOOKUP($B770,$AD$3:$AE$12,2,0),costo_laboral!$E$2:$AZ$99,base_mayorista!$A770,0)</f>
        <v>2.7058928243438989</v>
      </c>
      <c r="O770" s="10">
        <f>+HLOOKUP(VLOOKUP($B770,$AD$3:$AE$12,2,0),Participacion1!$D$4:$M$101,base_mayorista!$A770,0)</f>
        <v>20.495832697547243</v>
      </c>
      <c r="P770" s="1"/>
      <c r="Q770" s="10"/>
      <c r="R770" s="10"/>
      <c r="S770" s="10"/>
      <c r="T770" s="14"/>
      <c r="U770" s="38"/>
      <c r="V770" s="38"/>
      <c r="W770" s="38"/>
      <c r="X770" s="38"/>
      <c r="Y770" s="38"/>
      <c r="Z770" s="11"/>
      <c r="AB770" s="38"/>
      <c r="AG770" s="35"/>
    </row>
    <row r="771" spans="1:33" ht="16.5" x14ac:dyDescent="0.3">
      <c r="A771">
        <f t="shared" si="11"/>
        <v>91</v>
      </c>
      <c r="B771">
        <v>8</v>
      </c>
      <c r="C771">
        <v>90</v>
      </c>
      <c r="D771" s="3">
        <v>43616</v>
      </c>
      <c r="E771" s="33">
        <v>19</v>
      </c>
      <c r="F771">
        <v>2</v>
      </c>
      <c r="G771" s="10">
        <f>+HLOOKUP(VLOOKUP($B771,$AD$3:$AE$12,2,0),costos_sf!$D$2:$AZ$99,base_mayorista!$A771,0)</f>
        <v>2788445021.2853661</v>
      </c>
      <c r="H771" s="10">
        <f>+HLOOKUP(VLOOKUP($B771,$AD$3:$AE$12,2,0),creditos_sf!$D$2:$AY$99,base_mayorista!$A771,0)</f>
        <v>16218867523.856201</v>
      </c>
      <c r="I771" s="10">
        <f>+HLOOKUP(VLOOKUP($B771,$AD$3:$AE$12,2,0),creditos_sf!$D$103:$AY$200,base_mayorista!$A771,0)</f>
        <v>26222602780.581272</v>
      </c>
      <c r="J771" s="10">
        <f>+HLOOKUP(VLOOKUP($B771,$AD$3:$AE$12,2,0),Costo_fondeo!$D$3:$AY$100,base_mayorista!$A771,0)</f>
        <v>1.5407963183802835</v>
      </c>
      <c r="K771" s="10">
        <f>+HLOOKUP(VLOOKUP($B771,$AD$3:$AE$12,2,0),Costo_provisiones!$D$3:$AY$100,base_mayorista!$A771,0)</f>
        <v>1.4125423466418696</v>
      </c>
      <c r="L771" s="10">
        <f>+HLOOKUP(VLOOKUP($B771,$AD$3:$AE$12,2,0),Morosidad_control!$D$4:$AY$101,base_mayorista!$A771,0)</f>
        <v>3.1593086918327802</v>
      </c>
      <c r="M771" s="10">
        <f ca="1">+OFFSET(Capital_2!$D$2,base_mayorista!A771,0)</f>
        <v>3.2822741119614118</v>
      </c>
      <c r="N771" s="10">
        <f>+HLOOKUP(VLOOKUP($B771,$AD$3:$AE$12,2,0),costo_laboral!$E$2:$AZ$99,base_mayorista!$A771,0)</f>
        <v>2.6921148585025172</v>
      </c>
      <c r="O771" s="10">
        <f>+HLOOKUP(VLOOKUP($B771,$AD$3:$AE$12,2,0),Participacion1!$D$4:$M$101,base_mayorista!$A771,0)</f>
        <v>20.247341325879471</v>
      </c>
      <c r="P771" s="1"/>
      <c r="Q771" s="10"/>
      <c r="R771" s="10"/>
      <c r="S771" s="10"/>
      <c r="T771" s="14"/>
      <c r="U771" s="38"/>
      <c r="V771" s="38"/>
      <c r="W771" s="38"/>
      <c r="X771" s="38"/>
      <c r="Y771" s="38"/>
      <c r="Z771" s="11"/>
      <c r="AB771" s="38"/>
      <c r="AG771" s="35"/>
    </row>
    <row r="772" spans="1:33" ht="16.5" x14ac:dyDescent="0.3">
      <c r="A772">
        <f t="shared" ref="A772:A835" si="12">+C772+1</f>
        <v>92</v>
      </c>
      <c r="B772">
        <v>8</v>
      </c>
      <c r="C772">
        <v>91</v>
      </c>
      <c r="D772" s="3">
        <v>43646</v>
      </c>
      <c r="E772" s="33">
        <v>19</v>
      </c>
      <c r="F772">
        <v>2</v>
      </c>
      <c r="G772" s="10">
        <f>+HLOOKUP(VLOOKUP($B772,$AD$3:$AE$12,2,0),costos_sf!$D$2:$AZ$99,base_mayorista!$A772,0)</f>
        <v>2802710465.8391485</v>
      </c>
      <c r="H772" s="10">
        <f>+HLOOKUP(VLOOKUP($B772,$AD$3:$AE$12,2,0),creditos_sf!$D$2:$AY$99,base_mayorista!$A772,0)</f>
        <v>16751523847.445601</v>
      </c>
      <c r="I772" s="10">
        <f>+HLOOKUP(VLOOKUP($B772,$AD$3:$AE$12,2,0),creditos_sf!$D$103:$AY$200,base_mayorista!$A772,0)</f>
        <v>26079511265.279716</v>
      </c>
      <c r="J772" s="10">
        <f>+HLOOKUP(VLOOKUP($B772,$AD$3:$AE$12,2,0),Costo_fondeo!$D$3:$AY$100,base_mayorista!$A772,0)</f>
        <v>1.5525528159634763</v>
      </c>
      <c r="K772" s="10">
        <f>+HLOOKUP(VLOOKUP($B772,$AD$3:$AE$12,2,0),Costo_provisiones!$D$3:$AY$100,base_mayorista!$A772,0)</f>
        <v>1.3886025511547457</v>
      </c>
      <c r="L772" s="10">
        <f>+HLOOKUP(VLOOKUP($B772,$AD$3:$AE$12,2,0),Morosidad_control!$D$4:$AY$101,base_mayorista!$A772,0)</f>
        <v>3.1735585087140699</v>
      </c>
      <c r="M772" s="10">
        <f ca="1">+OFFSET(Capital_2!$D$2,base_mayorista!A772,0)</f>
        <v>3.3170358226156935</v>
      </c>
      <c r="N772" s="10">
        <f>+HLOOKUP(VLOOKUP($B772,$AD$3:$AE$12,2,0),costo_laboral!$E$2:$AZ$99,base_mayorista!$A772,0)</f>
        <v>2.6695107567599781</v>
      </c>
      <c r="O772" s="10">
        <f>+HLOOKUP(VLOOKUP($B772,$AD$3:$AE$12,2,0),Participacion1!$D$4:$M$101,base_mayorista!$A772,0)</f>
        <v>21.301098285233479</v>
      </c>
      <c r="P772" s="1"/>
      <c r="Q772" s="10"/>
      <c r="R772" s="10"/>
      <c r="S772" s="10"/>
      <c r="T772" s="14"/>
      <c r="U772" s="38"/>
      <c r="V772" s="38"/>
      <c r="W772" s="38"/>
      <c r="X772" s="38"/>
      <c r="Y772" s="38"/>
      <c r="Z772" s="11"/>
      <c r="AB772" s="38"/>
      <c r="AG772" s="35"/>
    </row>
    <row r="773" spans="1:33" ht="16.5" x14ac:dyDescent="0.3">
      <c r="A773">
        <f t="shared" si="12"/>
        <v>93</v>
      </c>
      <c r="B773">
        <v>8</v>
      </c>
      <c r="C773">
        <v>92</v>
      </c>
      <c r="D773" s="3">
        <v>43677</v>
      </c>
      <c r="E773" s="33">
        <v>19</v>
      </c>
      <c r="F773">
        <v>2</v>
      </c>
      <c r="G773" s="10">
        <f>+HLOOKUP(VLOOKUP($B773,$AD$3:$AE$12,2,0),costos_sf!$D$2:$AZ$99,base_mayorista!$A773,0)</f>
        <v>2779805815.9892163</v>
      </c>
      <c r="H773" s="10">
        <f>+HLOOKUP(VLOOKUP($B773,$AD$3:$AE$12,2,0),creditos_sf!$D$2:$AY$99,base_mayorista!$A773,0)</f>
        <v>16547869459.9228</v>
      </c>
      <c r="I773" s="10">
        <f>+HLOOKUP(VLOOKUP($B773,$AD$3:$AE$12,2,0),creditos_sf!$D$103:$AY$200,base_mayorista!$A773,0)</f>
        <v>25847418207.078354</v>
      </c>
      <c r="J773" s="10">
        <f>+HLOOKUP(VLOOKUP($B773,$AD$3:$AE$12,2,0),Costo_fondeo!$D$3:$AY$100,base_mayorista!$A773,0)</f>
        <v>1.5658794943143963</v>
      </c>
      <c r="K773" s="10">
        <f>+HLOOKUP(VLOOKUP($B773,$AD$3:$AE$12,2,0),Costo_provisiones!$D$3:$AY$100,base_mayorista!$A773,0)</f>
        <v>1.3169339189005611</v>
      </c>
      <c r="L773" s="10">
        <f>+HLOOKUP(VLOOKUP($B773,$AD$3:$AE$12,2,0),Morosidad_control!$D$4:$AY$101,base_mayorista!$A773,0)</f>
        <v>3.12461482644522</v>
      </c>
      <c r="M773" s="10">
        <f ca="1">+OFFSET(Capital_2!$D$2,base_mayorista!A773,0)</f>
        <v>3.3472847310217735</v>
      </c>
      <c r="N773" s="10">
        <f>+HLOOKUP(VLOOKUP($B773,$AD$3:$AE$12,2,0),costo_laboral!$E$2:$AZ$99,base_mayorista!$A773,0)</f>
        <v>2.7053712805692518</v>
      </c>
      <c r="O773" s="10">
        <f>+HLOOKUP(VLOOKUP($B773,$AD$3:$AE$12,2,0),Participacion1!$D$4:$M$101,base_mayorista!$A773,0)</f>
        <v>20.540712116607565</v>
      </c>
      <c r="P773" s="1"/>
      <c r="Q773" s="10"/>
      <c r="R773" s="10"/>
      <c r="S773" s="10"/>
      <c r="T773" s="14"/>
      <c r="U773" s="38"/>
      <c r="V773" s="38"/>
      <c r="W773" s="38"/>
      <c r="X773" s="38"/>
      <c r="Y773" s="38"/>
      <c r="Z773" s="11"/>
      <c r="AB773" s="38"/>
      <c r="AG773" s="35"/>
    </row>
    <row r="774" spans="1:33" ht="16.5" x14ac:dyDescent="0.3">
      <c r="A774">
        <f t="shared" si="12"/>
        <v>94</v>
      </c>
      <c r="B774">
        <v>8</v>
      </c>
      <c r="C774">
        <v>93</v>
      </c>
      <c r="D774" s="3">
        <v>43708</v>
      </c>
      <c r="E774" s="33">
        <v>19</v>
      </c>
      <c r="F774">
        <v>2</v>
      </c>
      <c r="G774" s="10">
        <f>+HLOOKUP(VLOOKUP($B774,$AD$3:$AE$12,2,0),costos_sf!$D$2:$AZ$99,base_mayorista!$A774,0)</f>
        <v>2801992789.505033</v>
      </c>
      <c r="H774" s="10">
        <f>+HLOOKUP(VLOOKUP($B774,$AD$3:$AE$12,2,0),creditos_sf!$D$2:$AY$99,base_mayorista!$A774,0)</f>
        <v>17148435296.423302</v>
      </c>
      <c r="I774" s="10">
        <f>+HLOOKUP(VLOOKUP($B774,$AD$3:$AE$12,2,0),creditos_sf!$D$103:$AY$200,base_mayorista!$A774,0)</f>
        <v>26283137893.667538</v>
      </c>
      <c r="J774" s="10">
        <f>+HLOOKUP(VLOOKUP($B774,$AD$3:$AE$12,2,0),Costo_fondeo!$D$3:$AY$100,base_mayorista!$A774,0)</f>
        <v>1.5781405478643837</v>
      </c>
      <c r="K774" s="10">
        <f>+HLOOKUP(VLOOKUP($B774,$AD$3:$AE$12,2,0),Costo_provisiones!$D$3:$AY$100,base_mayorista!$A774,0)</f>
        <v>1.2709911257069728</v>
      </c>
      <c r="L774" s="10">
        <f>+HLOOKUP(VLOOKUP($B774,$AD$3:$AE$12,2,0),Morosidad_control!$D$4:$AY$101,base_mayorista!$A774,0)</f>
        <v>3.11192921692788</v>
      </c>
      <c r="M774" s="10">
        <f ca="1">+OFFSET(Capital_2!$D$2,base_mayorista!A774,0)</f>
        <v>3.3701430151037046</v>
      </c>
      <c r="N774" s="10">
        <f>+HLOOKUP(VLOOKUP($B774,$AD$3:$AE$12,2,0),costo_laboral!$E$2:$AZ$99,base_mayorista!$A774,0)</f>
        <v>2.6549586954145785</v>
      </c>
      <c r="O774" s="10">
        <f>+HLOOKUP(VLOOKUP($B774,$AD$3:$AE$12,2,0),Participacion1!$D$4:$M$101,base_mayorista!$A774,0)</f>
        <v>21.05574335345549</v>
      </c>
      <c r="P774" s="1"/>
      <c r="Q774" s="10"/>
      <c r="R774" s="10"/>
      <c r="S774" s="10"/>
      <c r="T774" s="14"/>
      <c r="U774" s="38"/>
      <c r="V774" s="38"/>
      <c r="W774" s="38"/>
      <c r="X774" s="38"/>
      <c r="Y774" s="38"/>
      <c r="Z774" s="11"/>
      <c r="AB774" s="38"/>
      <c r="AG774" s="35"/>
    </row>
    <row r="775" spans="1:33" ht="16.5" x14ac:dyDescent="0.3">
      <c r="A775">
        <f t="shared" si="12"/>
        <v>95</v>
      </c>
      <c r="B775">
        <v>8</v>
      </c>
      <c r="C775">
        <v>94</v>
      </c>
      <c r="D775" s="3">
        <v>43738</v>
      </c>
      <c r="E775" s="33">
        <v>19</v>
      </c>
      <c r="F775">
        <v>2</v>
      </c>
      <c r="G775" s="10">
        <f>+HLOOKUP(VLOOKUP($B775,$AD$3:$AE$12,2,0),costos_sf!$D$2:$AZ$99,base_mayorista!$A775,0)</f>
        <v>2818337857.351501</v>
      </c>
      <c r="H775" s="10">
        <f>+HLOOKUP(VLOOKUP($B775,$AD$3:$AE$12,2,0),creditos_sf!$D$2:$AY$99,base_mayorista!$A775,0)</f>
        <v>17151588601.2033</v>
      </c>
      <c r="I775" s="10">
        <f>+HLOOKUP(VLOOKUP($B775,$AD$3:$AE$12,2,0),creditos_sf!$D$103:$AY$200,base_mayorista!$A775,0)</f>
        <v>26552091949.963875</v>
      </c>
      <c r="J775" s="10">
        <f>+HLOOKUP(VLOOKUP($B775,$AD$3:$AE$12,2,0),Costo_fondeo!$D$3:$AY$100,base_mayorista!$A775,0)</f>
        <v>1.584241970525136</v>
      </c>
      <c r="K775" s="10">
        <f>+HLOOKUP(VLOOKUP($B775,$AD$3:$AE$12,2,0),Costo_provisiones!$D$3:$AY$100,base_mayorista!$A775,0)</f>
        <v>1.2903988356212641</v>
      </c>
      <c r="L775" s="10">
        <f>+HLOOKUP(VLOOKUP($B775,$AD$3:$AE$12,2,0),Morosidad_control!$D$4:$AY$101,base_mayorista!$A775,0)</f>
        <v>3.14980111132384</v>
      </c>
      <c r="M775" s="10">
        <f ca="1">+OFFSET(Capital_2!$D$2,base_mayorista!A775,0)</f>
        <v>3.3849357024511626</v>
      </c>
      <c r="N775" s="10">
        <f>+HLOOKUP(VLOOKUP($B775,$AD$3:$AE$12,2,0),costo_laboral!$E$2:$AZ$99,base_mayorista!$A775,0)</f>
        <v>2.666815870121316</v>
      </c>
      <c r="O775" s="10">
        <f>+HLOOKUP(VLOOKUP($B775,$AD$3:$AE$12,2,0),Participacion1!$D$4:$M$101,base_mayorista!$A775,0)</f>
        <v>21.64662680599373</v>
      </c>
      <c r="P775" s="1"/>
      <c r="Q775" s="10"/>
      <c r="R775" s="10"/>
      <c r="S775" s="10"/>
      <c r="T775" s="14"/>
      <c r="U775" s="38"/>
      <c r="V775" s="38"/>
      <c r="W775" s="38"/>
      <c r="X775" s="38"/>
      <c r="Y775" s="38"/>
      <c r="Z775" s="11"/>
      <c r="AB775" s="38"/>
      <c r="AG775" s="35"/>
    </row>
    <row r="776" spans="1:33" ht="16.5" x14ac:dyDescent="0.3">
      <c r="A776">
        <f t="shared" si="12"/>
        <v>96</v>
      </c>
      <c r="B776">
        <v>8</v>
      </c>
      <c r="C776">
        <v>95</v>
      </c>
      <c r="D776" s="3">
        <v>43769</v>
      </c>
      <c r="E776" s="33">
        <v>19</v>
      </c>
      <c r="F776">
        <v>2</v>
      </c>
      <c r="G776" s="10">
        <f>+HLOOKUP(VLOOKUP($B776,$AD$3:$AE$12,2,0),costos_sf!$D$2:$AZ$99,base_mayorista!$A776,0)</f>
        <v>2826326503.1047778</v>
      </c>
      <c r="H776" s="10">
        <f>+HLOOKUP(VLOOKUP($B776,$AD$3:$AE$12,2,0),creditos_sf!$D$2:$AY$99,base_mayorista!$A776,0)</f>
        <v>16788623741.7234</v>
      </c>
      <c r="I776" s="10">
        <f>+HLOOKUP(VLOOKUP($B776,$AD$3:$AE$12,2,0),creditos_sf!$D$103:$AY$200,base_mayorista!$A776,0)</f>
        <v>26542672897.558937</v>
      </c>
      <c r="J776" s="10">
        <f>+HLOOKUP(VLOOKUP($B776,$AD$3:$AE$12,2,0),Costo_fondeo!$D$3:$AY$100,base_mayorista!$A776,0)</f>
        <v>1.5868591036354456</v>
      </c>
      <c r="K776" s="10">
        <f>+HLOOKUP(VLOOKUP($B776,$AD$3:$AE$12,2,0),Costo_provisiones!$D$3:$AY$100,base_mayorista!$A776,0)</f>
        <v>1.2626622016839986</v>
      </c>
      <c r="L776" s="10">
        <f>+HLOOKUP(VLOOKUP($B776,$AD$3:$AE$12,2,0),Morosidad_control!$D$4:$AY$101,base_mayorista!$A776,0)</f>
        <v>3.1685830100412198</v>
      </c>
      <c r="M776" s="10">
        <f ca="1">+OFFSET(Capital_2!$D$2,base_mayorista!A776,0)</f>
        <v>3.4123935475815319</v>
      </c>
      <c r="N776" s="10">
        <f>+HLOOKUP(VLOOKUP($B776,$AD$3:$AE$12,2,0),costo_laboral!$E$2:$AZ$99,base_mayorista!$A776,0)</f>
        <v>2.7229657350941205</v>
      </c>
      <c r="O776" s="10">
        <f>+HLOOKUP(VLOOKUP($B776,$AD$3:$AE$12,2,0),Participacion1!$D$4:$M$101,base_mayorista!$A776,0)</f>
        <v>21.007191759529793</v>
      </c>
      <c r="P776" s="1"/>
      <c r="Q776" s="10"/>
      <c r="R776" s="10"/>
      <c r="S776" s="10"/>
      <c r="T776" s="14"/>
      <c r="U776" s="38"/>
      <c r="V776" s="38"/>
      <c r="W776" s="38"/>
      <c r="X776" s="38"/>
      <c r="Y776" s="38"/>
      <c r="Z776" s="11"/>
      <c r="AB776" s="38"/>
      <c r="AG776" s="35"/>
    </row>
    <row r="777" spans="1:33" ht="16.5" x14ac:dyDescent="0.3">
      <c r="A777">
        <f t="shared" si="12"/>
        <v>97</v>
      </c>
      <c r="B777">
        <v>8</v>
      </c>
      <c r="C777">
        <v>96</v>
      </c>
      <c r="D777" s="3">
        <v>43799</v>
      </c>
      <c r="E777" s="33">
        <v>19</v>
      </c>
      <c r="F777">
        <v>2</v>
      </c>
      <c r="G777" s="10">
        <f>+HLOOKUP(VLOOKUP($B777,$AD$3:$AE$12,2,0),costos_sf!$D$2:$AZ$99,base_mayorista!$A777,0)</f>
        <v>2876687389.3533888</v>
      </c>
      <c r="H777" s="10">
        <f>+HLOOKUP(VLOOKUP($B777,$AD$3:$AE$12,2,0),creditos_sf!$D$2:$AY$99,base_mayorista!$A777,0)</f>
        <v>17507298518.179199</v>
      </c>
      <c r="I777" s="10">
        <f>+HLOOKUP(VLOOKUP($B777,$AD$3:$AE$12,2,0),creditos_sf!$D$103:$AY$200,base_mayorista!$A777,0)</f>
        <v>27102661532.106823</v>
      </c>
      <c r="J777" s="10">
        <f>+HLOOKUP(VLOOKUP($B777,$AD$3:$AE$12,2,0),Costo_fondeo!$D$3:$AY$100,base_mayorista!$A777,0)</f>
        <v>1.5973483577147365</v>
      </c>
      <c r="K777" s="10">
        <f>+HLOOKUP(VLOOKUP($B777,$AD$3:$AE$12,2,0),Costo_provisiones!$D$3:$AY$100,base_mayorista!$A777,0)</f>
        <v>1.2893532488344701</v>
      </c>
      <c r="L777" s="10">
        <f>+HLOOKUP(VLOOKUP($B777,$AD$3:$AE$12,2,0),Morosidad_control!$D$4:$AY$101,base_mayorista!$A777,0)</f>
        <v>3.12838761595768</v>
      </c>
      <c r="M777" s="10">
        <f ca="1">+OFFSET(Capital_2!$D$2,base_mayorista!A777,0)</f>
        <v>3.3960163093664169</v>
      </c>
      <c r="N777" s="10">
        <f>+HLOOKUP(VLOOKUP($B777,$AD$3:$AE$12,2,0),costo_laboral!$E$2:$AZ$99,base_mayorista!$A777,0)</f>
        <v>2.6831586905872609</v>
      </c>
      <c r="O777" s="10">
        <f>+HLOOKUP(VLOOKUP($B777,$AD$3:$AE$12,2,0),Participacion1!$D$4:$M$101,base_mayorista!$A777,0)</f>
        <v>21.883793447966372</v>
      </c>
      <c r="P777" s="1"/>
      <c r="Q777" s="10"/>
      <c r="R777" s="10"/>
      <c r="S777" s="10"/>
      <c r="T777" s="14"/>
      <c r="U777" s="38"/>
      <c r="V777" s="38"/>
      <c r="W777" s="38"/>
      <c r="X777" s="38"/>
      <c r="Y777" s="38"/>
      <c r="Z777" s="11"/>
      <c r="AB777" s="38"/>
      <c r="AG777" s="35"/>
    </row>
    <row r="778" spans="1:33" ht="16.5" x14ac:dyDescent="0.3">
      <c r="A778">
        <f t="shared" si="12"/>
        <v>98</v>
      </c>
      <c r="B778">
        <v>8</v>
      </c>
      <c r="C778">
        <v>97</v>
      </c>
      <c r="D778" s="3">
        <v>43830</v>
      </c>
      <c r="E778" s="33">
        <v>19</v>
      </c>
      <c r="F778">
        <v>2</v>
      </c>
      <c r="G778" s="10">
        <f>+HLOOKUP(VLOOKUP($B778,$AD$3:$AE$12,2,0),costos_sf!$D$2:$AZ$99,base_mayorista!$A778,0)</f>
        <v>2886491858.6691184</v>
      </c>
      <c r="H778" s="10">
        <f>+HLOOKUP(VLOOKUP($B778,$AD$3:$AE$12,2,0),creditos_sf!$D$2:$AY$99,base_mayorista!$A778,0)</f>
        <v>17346623339.3074</v>
      </c>
      <c r="I778" s="10">
        <f>+HLOOKUP(VLOOKUP($B778,$AD$3:$AE$12,2,0),creditos_sf!$D$103:$AY$200,base_mayorista!$A778,0)</f>
        <v>26859888317.466373</v>
      </c>
      <c r="J778" s="10">
        <f>+HLOOKUP(VLOOKUP($B778,$AD$3:$AE$12,2,0),Costo_fondeo!$D$3:$AY$100,base_mayorista!$A778,0)</f>
        <v>1.5815672367589388</v>
      </c>
      <c r="K778" s="10">
        <f>+HLOOKUP(VLOOKUP($B778,$AD$3:$AE$12,2,0),Costo_provisiones!$D$3:$AY$100,base_mayorista!$A778,0)</f>
        <v>1.3292383166989827</v>
      </c>
      <c r="L778" s="10">
        <f>+HLOOKUP(VLOOKUP($B778,$AD$3:$AE$12,2,0),Morosidad_control!$D$4:$AY$101,base_mayorista!$A778,0)</f>
        <v>3.2599850810557802</v>
      </c>
      <c r="M778" s="10">
        <f ca="1">+OFFSET(Capital_2!$D$2,base_mayorista!A778,0)</f>
        <v>3.3787771447242938</v>
      </c>
      <c r="N778" s="10">
        <f>+HLOOKUP(VLOOKUP($B778,$AD$3:$AE$12,2,0),costo_laboral!$E$2:$AZ$99,base_mayorista!$A778,0)</f>
        <v>2.7280650006193259</v>
      </c>
      <c r="O778" s="10">
        <f>+HLOOKUP(VLOOKUP($B778,$AD$3:$AE$12,2,0),Participacion1!$D$4:$M$101,base_mayorista!$A778,0)</f>
        <v>21.764734855557982</v>
      </c>
      <c r="P778" s="1"/>
      <c r="Q778" s="10"/>
      <c r="R778" s="10"/>
      <c r="S778" s="10"/>
      <c r="T778" s="14"/>
      <c r="U778" s="38"/>
      <c r="V778" s="38"/>
      <c r="W778" s="38"/>
      <c r="X778" s="38"/>
      <c r="Y778" s="38"/>
      <c r="Z778" s="11"/>
      <c r="AB778" s="38"/>
      <c r="AG778" s="35"/>
    </row>
    <row r="779" spans="1:33" ht="16.5" x14ac:dyDescent="0.3">
      <c r="A779">
        <f t="shared" si="12"/>
        <v>2</v>
      </c>
      <c r="B779">
        <v>9</v>
      </c>
      <c r="C779">
        <v>1</v>
      </c>
      <c r="D779" s="3">
        <v>40908</v>
      </c>
      <c r="E779" s="33">
        <v>11</v>
      </c>
      <c r="F779">
        <v>2</v>
      </c>
      <c r="G779" s="10">
        <f>+HLOOKUP(VLOOKUP($B779,$AD$3:$AE$12,2,0),costos_sf!$D$2:$AZ$99,base_mayorista!$A779,0)</f>
        <v>4262357619.6320853</v>
      </c>
      <c r="H779" s="10">
        <f>+HLOOKUP(VLOOKUP($B779,$AD$3:$AE$12,2,0),creditos_sf!$D$2:$AY$99,base_mayorista!$A779,0)</f>
        <v>17272861669.339798</v>
      </c>
      <c r="I779" s="10">
        <f>+HLOOKUP(VLOOKUP($B779,$AD$3:$AE$12,2,0),creditos_sf!$D$103:$AY$200,base_mayorista!$A779,0)</f>
        <v>23091697761.143501</v>
      </c>
      <c r="J779" s="10">
        <f>+HLOOKUP(VLOOKUP($B779,$AD$3:$AE$12,2,0),Costo_fondeo!$D$3:$AY$100,base_mayorista!$A779,0)</f>
        <v>1.5212923542798011</v>
      </c>
      <c r="K779" s="10">
        <f>+HLOOKUP(VLOOKUP($B779,$AD$3:$AE$12,2,0),Costo_provisiones!$D$3:$AY$100,base_mayorista!$A779,0)</f>
        <v>1.4913865977788363</v>
      </c>
      <c r="L779" s="10">
        <f>+HLOOKUP(VLOOKUP($B779,$AD$3:$AE$12,2,0),Morosidad_control!$D$4:$AY$101,base_mayorista!$A779,0)</f>
        <v>1.4166039174400704</v>
      </c>
      <c r="M779" s="10">
        <f ca="1">+OFFSET(Capital_2!$D$2,base_mayorista!A779,0)</f>
        <v>3.518992143247762</v>
      </c>
      <c r="N779" s="10">
        <f>+HLOOKUP(VLOOKUP($B779,$AD$3:$AE$12,2,0),costo_laboral!$E$2:$AZ$99,base_mayorista!$A779,0)</f>
        <v>5.691998849003558</v>
      </c>
      <c r="O779" s="10">
        <f>+HLOOKUP(VLOOKUP($B779,$AD$3:$AE$12,2,0),Participacion1!$D$4:$M$101,base_mayorista!$A779,0)</f>
        <v>41.180106010573944</v>
      </c>
      <c r="P779" s="1"/>
      <c r="Q779" s="10"/>
      <c r="R779" s="10"/>
      <c r="S779" s="10"/>
      <c r="T779" s="14"/>
      <c r="U779" s="38"/>
      <c r="V779" s="38"/>
      <c r="W779" s="38"/>
      <c r="X779" s="38"/>
      <c r="Y779" s="38"/>
      <c r="Z779" s="11"/>
      <c r="AB779" s="38"/>
      <c r="AG779" s="35"/>
    </row>
    <row r="780" spans="1:33" ht="16.5" x14ac:dyDescent="0.3">
      <c r="A780">
        <f t="shared" si="12"/>
        <v>3</v>
      </c>
      <c r="B780">
        <v>9</v>
      </c>
      <c r="C780">
        <v>2</v>
      </c>
      <c r="D780" s="3">
        <v>40939</v>
      </c>
      <c r="E780" s="33">
        <v>12</v>
      </c>
      <c r="F780">
        <v>2</v>
      </c>
      <c r="G780" s="10">
        <f>+HLOOKUP(VLOOKUP($B780,$AD$3:$AE$12,2,0),costos_sf!$D$2:$AZ$99,base_mayorista!$A780,0)</f>
        <v>3856729629.2754946</v>
      </c>
      <c r="H780" s="10">
        <f>+HLOOKUP(VLOOKUP($B780,$AD$3:$AE$12,2,0),creditos_sf!$D$2:$AY$99,base_mayorista!$A780,0)</f>
        <v>17561557387.392601</v>
      </c>
      <c r="I780" s="10">
        <f>+HLOOKUP(VLOOKUP($B780,$AD$3:$AE$12,2,0),creditos_sf!$D$103:$AY$200,base_mayorista!$A780,0)</f>
        <v>23214650829.976799</v>
      </c>
      <c r="J780" s="10">
        <f>+HLOOKUP(VLOOKUP($B780,$AD$3:$AE$12,2,0),Costo_fondeo!$D$3:$AY$100,base_mayorista!$A780,0)</f>
        <v>1.5214062606470524</v>
      </c>
      <c r="K780" s="10">
        <f>+HLOOKUP(VLOOKUP($B780,$AD$3:$AE$12,2,0),Costo_provisiones!$D$3:$AY$100,base_mayorista!$A780,0)</f>
        <v>1.5311759711805546</v>
      </c>
      <c r="L780" s="10">
        <f>+HLOOKUP(VLOOKUP($B780,$AD$3:$AE$12,2,0),Morosidad_control!$D$4:$AY$101,base_mayorista!$A780,0)</f>
        <v>1.4618961540983288</v>
      </c>
      <c r="M780" s="10">
        <f ca="1">+OFFSET(Capital_2!$D$2,base_mayorista!A780,0)</f>
        <v>3.5649149268123814</v>
      </c>
      <c r="N780" s="10">
        <f>+HLOOKUP(VLOOKUP($B780,$AD$3:$AE$12,2,0),costo_laboral!$E$2:$AZ$99,base_mayorista!$A780,0)</f>
        <v>4.5217151664647313</v>
      </c>
      <c r="O780" s="10">
        <f>+HLOOKUP(VLOOKUP($B780,$AD$3:$AE$12,2,0),Participacion1!$D$4:$M$101,base_mayorista!$A780,0)</f>
        <v>42.074026072697542</v>
      </c>
      <c r="P780" s="1"/>
      <c r="Q780" s="10"/>
      <c r="R780" s="10"/>
      <c r="S780" s="10"/>
      <c r="T780" s="14"/>
      <c r="U780" s="38"/>
      <c r="V780" s="38"/>
      <c r="W780" s="38"/>
      <c r="X780" s="38"/>
      <c r="Y780" s="38"/>
      <c r="Z780" s="11"/>
      <c r="AB780" s="38"/>
      <c r="AG780" s="35"/>
    </row>
    <row r="781" spans="1:33" ht="16.5" x14ac:dyDescent="0.3">
      <c r="A781">
        <f t="shared" si="12"/>
        <v>4</v>
      </c>
      <c r="B781">
        <v>9</v>
      </c>
      <c r="C781">
        <v>3</v>
      </c>
      <c r="D781" s="3">
        <v>40968</v>
      </c>
      <c r="E781" s="33">
        <v>12</v>
      </c>
      <c r="F781">
        <v>2</v>
      </c>
      <c r="G781" s="10">
        <f>+HLOOKUP(VLOOKUP($B781,$AD$3:$AE$12,2,0),costos_sf!$D$2:$AZ$99,base_mayorista!$A781,0)</f>
        <v>3879715214.321929</v>
      </c>
      <c r="H781" s="10">
        <f>+HLOOKUP(VLOOKUP($B781,$AD$3:$AE$12,2,0),creditos_sf!$D$2:$AY$99,base_mayorista!$A781,0)</f>
        <v>17170634829.700298</v>
      </c>
      <c r="I781" s="10">
        <f>+HLOOKUP(VLOOKUP($B781,$AD$3:$AE$12,2,0),creditos_sf!$D$103:$AY$200,base_mayorista!$A781,0)</f>
        <v>23423353737.575901</v>
      </c>
      <c r="J781" s="10">
        <f>+HLOOKUP(VLOOKUP($B781,$AD$3:$AE$12,2,0),Costo_fondeo!$D$3:$AY$100,base_mayorista!$A781,0)</f>
        <v>1.5228996361374683</v>
      </c>
      <c r="K781" s="10">
        <f>+HLOOKUP(VLOOKUP($B781,$AD$3:$AE$12,2,0),Costo_provisiones!$D$3:$AY$100,base_mayorista!$A781,0)</f>
        <v>1.5558138067334697</v>
      </c>
      <c r="L781" s="10">
        <f>+HLOOKUP(VLOOKUP($B781,$AD$3:$AE$12,2,0),Morosidad_control!$D$4:$AY$101,base_mayorista!$A781,0)</f>
        <v>1.5198852046768285</v>
      </c>
      <c r="M781" s="10">
        <f ca="1">+OFFSET(Capital_2!$D$2,base_mayorista!A781,0)</f>
        <v>3.6045728554123184</v>
      </c>
      <c r="N781" s="10">
        <f>+HLOOKUP(VLOOKUP($B781,$AD$3:$AE$12,2,0),costo_laboral!$E$2:$AZ$99,base_mayorista!$A781,0)</f>
        <v>4.5811544335731629</v>
      </c>
      <c r="O781" s="10">
        <f>+HLOOKUP(VLOOKUP($B781,$AD$3:$AE$12,2,0),Participacion1!$D$4:$M$101,base_mayorista!$A781,0)</f>
        <v>41.819274575267329</v>
      </c>
      <c r="P781" s="1"/>
      <c r="Q781" s="10"/>
      <c r="R781" s="10"/>
      <c r="S781" s="10"/>
      <c r="T781" s="14"/>
      <c r="U781" s="38"/>
      <c r="V781" s="38"/>
      <c r="W781" s="38"/>
      <c r="X781" s="38"/>
      <c r="Y781" s="38"/>
      <c r="Z781" s="11"/>
      <c r="AB781" s="38"/>
      <c r="AG781" s="35"/>
    </row>
    <row r="782" spans="1:33" ht="16.5" x14ac:dyDescent="0.3">
      <c r="A782">
        <f t="shared" si="12"/>
        <v>5</v>
      </c>
      <c r="B782">
        <v>9</v>
      </c>
      <c r="C782">
        <v>4</v>
      </c>
      <c r="D782" s="3">
        <v>40999</v>
      </c>
      <c r="E782" s="33">
        <v>12</v>
      </c>
      <c r="F782">
        <v>2</v>
      </c>
      <c r="G782" s="10">
        <f>+HLOOKUP(VLOOKUP($B782,$AD$3:$AE$12,2,0),costos_sf!$D$2:$AZ$99,base_mayorista!$A782,0)</f>
        <v>3913555925.3667183</v>
      </c>
      <c r="H782" s="10">
        <f>+HLOOKUP(VLOOKUP($B782,$AD$3:$AE$12,2,0),creditos_sf!$D$2:$AY$99,base_mayorista!$A782,0)</f>
        <v>17698962826.017902</v>
      </c>
      <c r="I782" s="10">
        <f>+HLOOKUP(VLOOKUP($B782,$AD$3:$AE$12,2,0),creditos_sf!$D$103:$AY$200,base_mayorista!$A782,0)</f>
        <v>23776733510.341702</v>
      </c>
      <c r="J782" s="10">
        <f>+HLOOKUP(VLOOKUP($B782,$AD$3:$AE$12,2,0),Costo_fondeo!$D$3:$AY$100,base_mayorista!$A782,0)</f>
        <v>1.5274857880516144</v>
      </c>
      <c r="K782" s="10">
        <f>+HLOOKUP(VLOOKUP($B782,$AD$3:$AE$12,2,0),Costo_provisiones!$D$3:$AY$100,base_mayorista!$A782,0)</f>
        <v>1.6086329911389128</v>
      </c>
      <c r="L782" s="10">
        <f>+HLOOKUP(VLOOKUP($B782,$AD$3:$AE$12,2,0),Morosidad_control!$D$4:$AY$101,base_mayorista!$A782,0)</f>
        <v>1.5905833410282202</v>
      </c>
      <c r="M782" s="10">
        <f ca="1">+OFFSET(Capital_2!$D$2,base_mayorista!A782,0)</f>
        <v>3.6441469759495817</v>
      </c>
      <c r="N782" s="10">
        <f>+HLOOKUP(VLOOKUP($B782,$AD$3:$AE$12,2,0),costo_laboral!$E$2:$AZ$99,base_mayorista!$A782,0)</f>
        <v>4.5645697529078886</v>
      </c>
      <c r="O782" s="10">
        <f>+HLOOKUP(VLOOKUP($B782,$AD$3:$AE$12,2,0),Participacion1!$D$4:$M$101,base_mayorista!$A782,0)</f>
        <v>41.985261371140744</v>
      </c>
      <c r="P782" s="1"/>
      <c r="Q782" s="10"/>
      <c r="R782" s="10"/>
      <c r="S782" s="10"/>
      <c r="T782" s="14"/>
      <c r="U782" s="38"/>
      <c r="V782" s="38"/>
      <c r="W782" s="38"/>
      <c r="X782" s="38"/>
      <c r="Y782" s="38"/>
      <c r="Z782" s="11"/>
      <c r="AB782" s="38"/>
      <c r="AG782" s="35"/>
    </row>
    <row r="783" spans="1:33" ht="16.5" x14ac:dyDescent="0.3">
      <c r="A783">
        <f t="shared" si="12"/>
        <v>6</v>
      </c>
      <c r="B783">
        <v>9</v>
      </c>
      <c r="C783">
        <v>5</v>
      </c>
      <c r="D783" s="3">
        <v>41029</v>
      </c>
      <c r="E783" s="33">
        <v>12</v>
      </c>
      <c r="F783">
        <v>2</v>
      </c>
      <c r="G783" s="10">
        <f>+HLOOKUP(VLOOKUP($B783,$AD$3:$AE$12,2,0),costos_sf!$D$2:$AZ$99,base_mayorista!$A783,0)</f>
        <v>3961275200.2528677</v>
      </c>
      <c r="H783" s="10">
        <f>+HLOOKUP(VLOOKUP($B783,$AD$3:$AE$12,2,0),creditos_sf!$D$2:$AY$99,base_mayorista!$A783,0)</f>
        <v>17350103202.388203</v>
      </c>
      <c r="I783" s="10">
        <f>+HLOOKUP(VLOOKUP($B783,$AD$3:$AE$12,2,0),creditos_sf!$D$103:$AY$200,base_mayorista!$A783,0)</f>
        <v>23950055815.692001</v>
      </c>
      <c r="J783" s="10">
        <f>+HLOOKUP(VLOOKUP($B783,$AD$3:$AE$12,2,0),Costo_fondeo!$D$3:$AY$100,base_mayorista!$A783,0)</f>
        <v>1.5405368087390974</v>
      </c>
      <c r="K783" s="10">
        <f>+HLOOKUP(VLOOKUP($B783,$AD$3:$AE$12,2,0),Costo_provisiones!$D$3:$AY$100,base_mayorista!$A783,0)</f>
        <v>1.742110642650085</v>
      </c>
      <c r="L783" s="10">
        <f>+HLOOKUP(VLOOKUP($B783,$AD$3:$AE$12,2,0),Morosidad_control!$D$4:$AY$101,base_mayorista!$A783,0)</f>
        <v>1.6418940752307032</v>
      </c>
      <c r="M783" s="10">
        <f ca="1">+OFFSET(Capital_2!$D$2,base_mayorista!A783,0)</f>
        <v>3.6866707606514586</v>
      </c>
      <c r="N783" s="10">
        <f>+HLOOKUP(VLOOKUP($B783,$AD$3:$AE$12,2,0),costo_laboral!$E$2:$AZ$99,base_mayorista!$A783,0)</f>
        <v>4.5954066010230292</v>
      </c>
      <c r="O783" s="10">
        <f>+HLOOKUP(VLOOKUP($B783,$AD$3:$AE$12,2,0),Participacion1!$D$4:$M$101,base_mayorista!$A783,0)</f>
        <v>41.276151396846217</v>
      </c>
      <c r="P783" s="1"/>
      <c r="Q783" s="10"/>
      <c r="R783" s="10"/>
      <c r="S783" s="10"/>
      <c r="T783" s="14"/>
      <c r="U783" s="38"/>
      <c r="V783" s="38"/>
      <c r="W783" s="38"/>
      <c r="X783" s="38"/>
      <c r="Y783" s="38"/>
      <c r="Z783" s="11"/>
      <c r="AB783" s="38"/>
      <c r="AG783" s="35"/>
    </row>
    <row r="784" spans="1:33" ht="16.5" x14ac:dyDescent="0.3">
      <c r="A784">
        <f t="shared" si="12"/>
        <v>7</v>
      </c>
      <c r="B784">
        <v>9</v>
      </c>
      <c r="C784">
        <v>6</v>
      </c>
      <c r="D784" s="3">
        <v>41060</v>
      </c>
      <c r="E784" s="33">
        <v>12</v>
      </c>
      <c r="F784">
        <v>2</v>
      </c>
      <c r="G784" s="10">
        <f>+HLOOKUP(VLOOKUP($B784,$AD$3:$AE$12,2,0),costos_sf!$D$2:$AZ$99,base_mayorista!$A784,0)</f>
        <v>4032569525.939867</v>
      </c>
      <c r="H784" s="10">
        <f>+HLOOKUP(VLOOKUP($B784,$AD$3:$AE$12,2,0),creditos_sf!$D$2:$AY$99,base_mayorista!$A784,0)</f>
        <v>17947594289.5807</v>
      </c>
      <c r="I784" s="10">
        <f>+HLOOKUP(VLOOKUP($B784,$AD$3:$AE$12,2,0),creditos_sf!$D$103:$AY$200,base_mayorista!$A784,0)</f>
        <v>24743786031.439098</v>
      </c>
      <c r="J784" s="10">
        <f>+HLOOKUP(VLOOKUP($B784,$AD$3:$AE$12,2,0),Costo_fondeo!$D$3:$AY$100,base_mayorista!$A784,0)</f>
        <v>1.5452419199927885</v>
      </c>
      <c r="K784" s="10">
        <f>+HLOOKUP(VLOOKUP($B784,$AD$3:$AE$12,2,0),Costo_provisiones!$D$3:$AY$100,base_mayorista!$A784,0)</f>
        <v>1.778147615387728</v>
      </c>
      <c r="L784" s="10">
        <f>+HLOOKUP(VLOOKUP($B784,$AD$3:$AE$12,2,0),Morosidad_control!$D$4:$AY$101,base_mayorista!$A784,0)</f>
        <v>1.6488585611495232</v>
      </c>
      <c r="M784" s="10">
        <f ca="1">+OFFSET(Capital_2!$D$2,base_mayorista!A784,0)</f>
        <v>3.7432616406065877</v>
      </c>
      <c r="N784" s="10">
        <f>+HLOOKUP(VLOOKUP($B784,$AD$3:$AE$12,2,0),costo_laboral!$E$2:$AZ$99,base_mayorista!$A784,0)</f>
        <v>4.490063475745588</v>
      </c>
      <c r="O784" s="10">
        <f>+HLOOKUP(VLOOKUP($B784,$AD$3:$AE$12,2,0),Participacion1!$D$4:$M$101,base_mayorista!$A784,0)</f>
        <v>42.105197715224108</v>
      </c>
      <c r="P784" s="1"/>
      <c r="Q784" s="10"/>
      <c r="R784" s="10"/>
      <c r="S784" s="10"/>
      <c r="T784" s="14"/>
      <c r="U784" s="38"/>
      <c r="V784" s="38"/>
      <c r="W784" s="38"/>
      <c r="X784" s="38"/>
      <c r="Y784" s="38"/>
      <c r="Z784" s="11"/>
      <c r="AB784" s="38"/>
      <c r="AG784" s="35"/>
    </row>
    <row r="785" spans="1:33" ht="16.5" x14ac:dyDescent="0.3">
      <c r="A785">
        <f t="shared" si="12"/>
        <v>8</v>
      </c>
      <c r="B785">
        <v>9</v>
      </c>
      <c r="C785">
        <v>7</v>
      </c>
      <c r="D785" s="3">
        <v>41090</v>
      </c>
      <c r="E785" s="33">
        <v>12</v>
      </c>
      <c r="F785">
        <v>2</v>
      </c>
      <c r="G785" s="10">
        <f>+HLOOKUP(VLOOKUP($B785,$AD$3:$AE$12,2,0),costos_sf!$D$2:$AZ$99,base_mayorista!$A785,0)</f>
        <v>4116920583.2510948</v>
      </c>
      <c r="H785" s="10">
        <f>+HLOOKUP(VLOOKUP($B785,$AD$3:$AE$12,2,0),creditos_sf!$D$2:$AY$99,base_mayorista!$A785,0)</f>
        <v>18684886040.668598</v>
      </c>
      <c r="I785" s="10">
        <f>+HLOOKUP(VLOOKUP($B785,$AD$3:$AE$12,2,0),creditos_sf!$D$103:$AY$200,base_mayorista!$A785,0)</f>
        <v>25084959842.769501</v>
      </c>
      <c r="J785" s="10">
        <f>+HLOOKUP(VLOOKUP($B785,$AD$3:$AE$12,2,0),Costo_fondeo!$D$3:$AY$100,base_mayorista!$A785,0)</f>
        <v>1.5514584563479832</v>
      </c>
      <c r="K785" s="10">
        <f>+HLOOKUP(VLOOKUP($B785,$AD$3:$AE$12,2,0),Costo_provisiones!$D$3:$AY$100,base_mayorista!$A785,0)</f>
        <v>1.860333972124339</v>
      </c>
      <c r="L785" s="10">
        <f>+HLOOKUP(VLOOKUP($B785,$AD$3:$AE$12,2,0),Morosidad_control!$D$4:$AY$101,base_mayorista!$A785,0)</f>
        <v>1.6851567268546024</v>
      </c>
      <c r="M785" s="10">
        <f ca="1">+OFFSET(Capital_2!$D$2,base_mayorista!A785,0)</f>
        <v>3.7659791083914693</v>
      </c>
      <c r="N785" s="10">
        <f>+HLOOKUP(VLOOKUP($B785,$AD$3:$AE$12,2,0),costo_laboral!$E$2:$AZ$99,base_mayorista!$A785,0)</f>
        <v>4.4589695814544523</v>
      </c>
      <c r="O785" s="10">
        <f>+HLOOKUP(VLOOKUP($B785,$AD$3:$AE$12,2,0),Participacion1!$D$4:$M$101,base_mayorista!$A785,0)</f>
        <v>42.429001036635846</v>
      </c>
      <c r="P785" s="1"/>
      <c r="Q785" s="10"/>
      <c r="R785" s="10"/>
      <c r="S785" s="10"/>
      <c r="T785" s="14"/>
      <c r="U785" s="38"/>
      <c r="V785" s="38"/>
      <c r="W785" s="38"/>
      <c r="X785" s="38"/>
      <c r="Y785" s="38"/>
      <c r="Z785" s="11"/>
      <c r="AB785" s="38"/>
      <c r="AG785" s="35"/>
    </row>
    <row r="786" spans="1:33" ht="16.5" x14ac:dyDescent="0.3">
      <c r="A786">
        <f t="shared" si="12"/>
        <v>9</v>
      </c>
      <c r="B786">
        <v>9</v>
      </c>
      <c r="C786">
        <v>8</v>
      </c>
      <c r="D786" s="3">
        <v>41121</v>
      </c>
      <c r="E786" s="33">
        <v>12</v>
      </c>
      <c r="F786">
        <v>2</v>
      </c>
      <c r="G786" s="10">
        <f>+HLOOKUP(VLOOKUP($B786,$AD$3:$AE$12,2,0),costos_sf!$D$2:$AZ$99,base_mayorista!$A786,0)</f>
        <v>4218346390.1382456</v>
      </c>
      <c r="H786" s="10">
        <f>+HLOOKUP(VLOOKUP($B786,$AD$3:$AE$12,2,0),creditos_sf!$D$2:$AY$99,base_mayorista!$A786,0)</f>
        <v>17847625745.861298</v>
      </c>
      <c r="I786" s="10">
        <f>+HLOOKUP(VLOOKUP($B786,$AD$3:$AE$12,2,0),creditos_sf!$D$103:$AY$200,base_mayorista!$A786,0)</f>
        <v>25489798751.6409</v>
      </c>
      <c r="J786" s="10">
        <f>+HLOOKUP(VLOOKUP($B786,$AD$3:$AE$12,2,0),Costo_fondeo!$D$3:$AY$100,base_mayorista!$A786,0)</f>
        <v>1.5616221869429272</v>
      </c>
      <c r="K786" s="10">
        <f>+HLOOKUP(VLOOKUP($B786,$AD$3:$AE$12,2,0),Costo_provisiones!$D$3:$AY$100,base_mayorista!$A786,0)</f>
        <v>1.9357407221907337</v>
      </c>
      <c r="L786" s="10">
        <f>+HLOOKUP(VLOOKUP($B786,$AD$3:$AE$12,2,0),Morosidad_control!$D$4:$AY$101,base_mayorista!$A786,0)</f>
        <v>1.6935373741702557</v>
      </c>
      <c r="M786" s="10">
        <f ca="1">+OFFSET(Capital_2!$D$2,base_mayorista!A786,0)</f>
        <v>3.7900682632030773</v>
      </c>
      <c r="N786" s="10">
        <f>+HLOOKUP(VLOOKUP($B786,$AD$3:$AE$12,2,0),costo_laboral!$E$2:$AZ$99,base_mayorista!$A786,0)</f>
        <v>4.5634659043306867</v>
      </c>
      <c r="O786" s="10">
        <f>+HLOOKUP(VLOOKUP($B786,$AD$3:$AE$12,2,0),Participacion1!$D$4:$M$101,base_mayorista!$A786,0)</f>
        <v>41.213447530145352</v>
      </c>
      <c r="P786" s="1"/>
      <c r="Q786" s="10"/>
      <c r="R786" s="10"/>
      <c r="S786" s="10"/>
      <c r="T786" s="14"/>
      <c r="U786" s="38"/>
      <c r="V786" s="38"/>
      <c r="W786" s="38"/>
      <c r="X786" s="38"/>
      <c r="Y786" s="38"/>
      <c r="Z786" s="11"/>
      <c r="AB786" s="38"/>
      <c r="AG786" s="35"/>
    </row>
    <row r="787" spans="1:33" ht="16.5" x14ac:dyDescent="0.3">
      <c r="A787">
        <f t="shared" si="12"/>
        <v>10</v>
      </c>
      <c r="B787">
        <v>9</v>
      </c>
      <c r="C787">
        <v>9</v>
      </c>
      <c r="D787" s="3">
        <v>41152</v>
      </c>
      <c r="E787" s="33">
        <v>12</v>
      </c>
      <c r="F787">
        <v>2</v>
      </c>
      <c r="G787" s="10">
        <f>+HLOOKUP(VLOOKUP($B787,$AD$3:$AE$12,2,0),costos_sf!$D$2:$AZ$99,base_mayorista!$A787,0)</f>
        <v>4279090405.1355658</v>
      </c>
      <c r="H787" s="10">
        <f>+HLOOKUP(VLOOKUP($B787,$AD$3:$AE$12,2,0),creditos_sf!$D$2:$AY$99,base_mayorista!$A787,0)</f>
        <v>17625040332.560902</v>
      </c>
      <c r="I787" s="10">
        <f>+HLOOKUP(VLOOKUP($B787,$AD$3:$AE$12,2,0),creditos_sf!$D$103:$AY$200,base_mayorista!$A787,0)</f>
        <v>25772566697.0448</v>
      </c>
      <c r="J787" s="10">
        <f>+HLOOKUP(VLOOKUP($B787,$AD$3:$AE$12,2,0),Costo_fondeo!$D$3:$AY$100,base_mayorista!$A787,0)</f>
        <v>1.5615281781308297</v>
      </c>
      <c r="K787" s="10">
        <f>+HLOOKUP(VLOOKUP($B787,$AD$3:$AE$12,2,0),Costo_provisiones!$D$3:$AY$100,base_mayorista!$A787,0)</f>
        <v>1.9947068481857744</v>
      </c>
      <c r="L787" s="10">
        <f>+HLOOKUP(VLOOKUP($B787,$AD$3:$AE$12,2,0),Morosidad_control!$D$4:$AY$101,base_mayorista!$A787,0)</f>
        <v>1.717790951887092</v>
      </c>
      <c r="M787" s="10">
        <f ca="1">+OFFSET(Capital_2!$D$2,base_mayorista!A787,0)</f>
        <v>3.7960315209630844</v>
      </c>
      <c r="N787" s="10">
        <f>+HLOOKUP(VLOOKUP($B787,$AD$3:$AE$12,2,0),costo_laboral!$E$2:$AZ$99,base_mayorista!$A787,0)</f>
        <v>4.6025229436940513</v>
      </c>
      <c r="O787" s="10">
        <f>+HLOOKUP(VLOOKUP($B787,$AD$3:$AE$12,2,0),Participacion1!$D$4:$M$101,base_mayorista!$A787,0)</f>
        <v>40.924111790396189</v>
      </c>
      <c r="P787" s="1"/>
      <c r="Q787" s="10"/>
      <c r="R787" s="10"/>
      <c r="S787" s="10"/>
      <c r="T787" s="14"/>
      <c r="U787" s="38"/>
      <c r="V787" s="38"/>
      <c r="W787" s="38"/>
      <c r="X787" s="38"/>
      <c r="Y787" s="38"/>
      <c r="Z787" s="11"/>
      <c r="AB787" s="38"/>
      <c r="AG787" s="35"/>
    </row>
    <row r="788" spans="1:33" ht="16.5" x14ac:dyDescent="0.3">
      <c r="A788">
        <f t="shared" si="12"/>
        <v>11</v>
      </c>
      <c r="B788">
        <v>9</v>
      </c>
      <c r="C788">
        <v>10</v>
      </c>
      <c r="D788" s="3">
        <v>41182</v>
      </c>
      <c r="E788" s="33">
        <v>12</v>
      </c>
      <c r="F788">
        <v>2</v>
      </c>
      <c r="G788" s="10">
        <f>+HLOOKUP(VLOOKUP($B788,$AD$3:$AE$12,2,0),costos_sf!$D$2:$AZ$99,base_mayorista!$A788,0)</f>
        <v>4336678115.0345707</v>
      </c>
      <c r="H788" s="10">
        <f>+HLOOKUP(VLOOKUP($B788,$AD$3:$AE$12,2,0),creditos_sf!$D$2:$AY$99,base_mayorista!$A788,0)</f>
        <v>17943991614.0858</v>
      </c>
      <c r="I788" s="10">
        <f>+HLOOKUP(VLOOKUP($B788,$AD$3:$AE$12,2,0),creditos_sf!$D$103:$AY$200,base_mayorista!$A788,0)</f>
        <v>26169631377.005901</v>
      </c>
      <c r="J788" s="10">
        <f>+HLOOKUP(VLOOKUP($B788,$AD$3:$AE$12,2,0),Costo_fondeo!$D$3:$AY$100,base_mayorista!$A788,0)</f>
        <v>1.5649440267555512</v>
      </c>
      <c r="K788" s="10">
        <f>+HLOOKUP(VLOOKUP($B788,$AD$3:$AE$12,2,0),Costo_provisiones!$D$3:$AY$100,base_mayorista!$A788,0)</f>
        <v>2.0843202360242721</v>
      </c>
      <c r="L788" s="10">
        <f>+HLOOKUP(VLOOKUP($B788,$AD$3:$AE$12,2,0),Morosidad_control!$D$4:$AY$101,base_mayorista!$A788,0)</f>
        <v>1.6666831053234366</v>
      </c>
      <c r="M788" s="10">
        <f ca="1">+OFFSET(Capital_2!$D$2,base_mayorista!A788,0)</f>
        <v>3.7807846214491896</v>
      </c>
      <c r="N788" s="10">
        <f>+HLOOKUP(VLOOKUP($B788,$AD$3:$AE$12,2,0),costo_laboral!$E$2:$AZ$99,base_mayorista!$A788,0)</f>
        <v>4.5579314084573097</v>
      </c>
      <c r="O788" s="10">
        <f>+HLOOKUP(VLOOKUP($B788,$AD$3:$AE$12,2,0),Participacion1!$D$4:$M$101,base_mayorista!$A788,0)</f>
        <v>41.823525187559518</v>
      </c>
      <c r="P788" s="1"/>
      <c r="Q788" s="10"/>
      <c r="R788" s="10"/>
      <c r="S788" s="10"/>
      <c r="T788" s="14"/>
      <c r="U788" s="38"/>
      <c r="V788" s="38"/>
      <c r="W788" s="38"/>
      <c r="X788" s="38"/>
      <c r="Y788" s="38"/>
      <c r="Z788" s="11"/>
      <c r="AB788" s="38"/>
      <c r="AG788" s="35"/>
    </row>
    <row r="789" spans="1:33" ht="16.5" x14ac:dyDescent="0.3">
      <c r="A789">
        <f t="shared" si="12"/>
        <v>12</v>
      </c>
      <c r="B789">
        <v>9</v>
      </c>
      <c r="C789">
        <v>11</v>
      </c>
      <c r="D789" s="3">
        <v>41213</v>
      </c>
      <c r="E789" s="33">
        <v>12</v>
      </c>
      <c r="F789">
        <v>2</v>
      </c>
      <c r="G789" s="10">
        <f>+HLOOKUP(VLOOKUP($B789,$AD$3:$AE$12,2,0),costos_sf!$D$2:$AZ$99,base_mayorista!$A789,0)</f>
        <v>4429422324.6676102</v>
      </c>
      <c r="H789" s="10">
        <f>+HLOOKUP(VLOOKUP($B789,$AD$3:$AE$12,2,0),creditos_sf!$D$2:$AY$99,base_mayorista!$A789,0)</f>
        <v>17524109539.243099</v>
      </c>
      <c r="I789" s="10">
        <f>+HLOOKUP(VLOOKUP($B789,$AD$3:$AE$12,2,0),creditos_sf!$D$103:$AY$200,base_mayorista!$A789,0)</f>
        <v>26404288440.831902</v>
      </c>
      <c r="J789" s="10">
        <f>+HLOOKUP(VLOOKUP($B789,$AD$3:$AE$12,2,0),Costo_fondeo!$D$3:$AY$100,base_mayorista!$A789,0)</f>
        <v>1.5630942793310527</v>
      </c>
      <c r="K789" s="10">
        <f>+HLOOKUP(VLOOKUP($B789,$AD$3:$AE$12,2,0),Costo_provisiones!$D$3:$AY$100,base_mayorista!$A789,0)</f>
        <v>2.1244944431170145</v>
      </c>
      <c r="L789" s="10">
        <f>+HLOOKUP(VLOOKUP($B789,$AD$3:$AE$12,2,0),Morosidad_control!$D$4:$AY$101,base_mayorista!$A789,0)</f>
        <v>1.7781865310279261</v>
      </c>
      <c r="M789" s="10">
        <f ca="1">+OFFSET(Capital_2!$D$2,base_mayorista!A789,0)</f>
        <v>3.7788207097198074</v>
      </c>
      <c r="N789" s="10">
        <f>+HLOOKUP(VLOOKUP($B789,$AD$3:$AE$12,2,0),costo_laboral!$E$2:$AZ$99,base_mayorista!$A789,0)</f>
        <v>4.6695292390810375</v>
      </c>
      <c r="O789" s="10">
        <f>+HLOOKUP(VLOOKUP($B789,$AD$3:$AE$12,2,0),Participacion1!$D$4:$M$101,base_mayorista!$A789,0)</f>
        <v>41.27768011266658</v>
      </c>
      <c r="P789" s="1"/>
      <c r="Q789" s="10"/>
      <c r="R789" s="10"/>
      <c r="S789" s="10"/>
      <c r="T789" s="14"/>
      <c r="U789" s="38"/>
      <c r="V789" s="38"/>
      <c r="W789" s="38"/>
      <c r="X789" s="38"/>
      <c r="Y789" s="38"/>
      <c r="Z789" s="11"/>
      <c r="AB789" s="38"/>
      <c r="AG789" s="35"/>
    </row>
    <row r="790" spans="1:33" ht="16.5" x14ac:dyDescent="0.3">
      <c r="A790">
        <f t="shared" si="12"/>
        <v>13</v>
      </c>
      <c r="B790">
        <v>9</v>
      </c>
      <c r="C790">
        <v>12</v>
      </c>
      <c r="D790" s="3">
        <v>41243</v>
      </c>
      <c r="E790" s="33">
        <v>12</v>
      </c>
      <c r="F790">
        <v>2</v>
      </c>
      <c r="G790" s="10">
        <f>+HLOOKUP(VLOOKUP($B790,$AD$3:$AE$12,2,0),costos_sf!$D$2:$AZ$99,base_mayorista!$A790,0)</f>
        <v>4509901241.1588774</v>
      </c>
      <c r="H790" s="10">
        <f>+HLOOKUP(VLOOKUP($B790,$AD$3:$AE$12,2,0),creditos_sf!$D$2:$AY$99,base_mayorista!$A790,0)</f>
        <v>17830360619.602299</v>
      </c>
      <c r="I790" s="10">
        <f>+HLOOKUP(VLOOKUP($B790,$AD$3:$AE$12,2,0),creditos_sf!$D$103:$AY$200,base_mayorista!$A790,0)</f>
        <v>26921918263.709499</v>
      </c>
      <c r="J790" s="10">
        <f>+HLOOKUP(VLOOKUP($B790,$AD$3:$AE$12,2,0),Costo_fondeo!$D$3:$AY$100,base_mayorista!$A790,0)</f>
        <v>1.5755222053347826</v>
      </c>
      <c r="K790" s="10">
        <f>+HLOOKUP(VLOOKUP($B790,$AD$3:$AE$12,2,0),Costo_provisiones!$D$3:$AY$100,base_mayorista!$A790,0)</f>
        <v>2.1635710438626314</v>
      </c>
      <c r="L790" s="10">
        <f>+HLOOKUP(VLOOKUP($B790,$AD$3:$AE$12,2,0),Morosidad_control!$D$4:$AY$101,base_mayorista!$A790,0)</f>
        <v>1.781161824082226</v>
      </c>
      <c r="M790" s="10">
        <f ca="1">+OFFSET(Capital_2!$D$2,base_mayorista!A790,0)</f>
        <v>3.8090188851336229</v>
      </c>
      <c r="N790" s="10">
        <f>+HLOOKUP(VLOOKUP($B790,$AD$3:$AE$12,2,0),costo_laboral!$E$2:$AZ$99,base_mayorista!$A790,0)</f>
        <v>4.6131336009953978</v>
      </c>
      <c r="O790" s="10">
        <f>+HLOOKUP(VLOOKUP($B790,$AD$3:$AE$12,2,0),Participacion1!$D$4:$M$101,base_mayorista!$A790,0)</f>
        <v>41.557912318628283</v>
      </c>
      <c r="P790" s="1"/>
      <c r="Q790" s="10"/>
      <c r="R790" s="10"/>
      <c r="S790" s="10"/>
      <c r="T790" s="14"/>
      <c r="U790" s="38"/>
      <c r="V790" s="38"/>
      <c r="W790" s="38"/>
      <c r="X790" s="38"/>
      <c r="Y790" s="38"/>
      <c r="Z790" s="11"/>
      <c r="AB790" s="38"/>
      <c r="AG790" s="35"/>
    </row>
    <row r="791" spans="1:33" ht="16.5" x14ac:dyDescent="0.3">
      <c r="A791">
        <f t="shared" si="12"/>
        <v>14</v>
      </c>
      <c r="B791">
        <v>9</v>
      </c>
      <c r="C791">
        <v>13</v>
      </c>
      <c r="D791" s="3">
        <v>41274</v>
      </c>
      <c r="E791" s="33">
        <v>12</v>
      </c>
      <c r="F791">
        <v>2</v>
      </c>
      <c r="G791" s="10">
        <f>+HLOOKUP(VLOOKUP($B791,$AD$3:$AE$12,2,0),costos_sf!$D$2:$AZ$99,base_mayorista!$A791,0)</f>
        <v>4553649987.0486336</v>
      </c>
      <c r="H791" s="10">
        <f>+HLOOKUP(VLOOKUP($B791,$AD$3:$AE$12,2,0),creditos_sf!$D$2:$AY$99,base_mayorista!$A791,0)</f>
        <v>18145245009.387501</v>
      </c>
      <c r="I791" s="10">
        <f>+HLOOKUP(VLOOKUP($B791,$AD$3:$AE$12,2,0),creditos_sf!$D$103:$AY$200,base_mayorista!$A791,0)</f>
        <v>27074611807.978897</v>
      </c>
      <c r="J791" s="10">
        <f>+HLOOKUP(VLOOKUP($B791,$AD$3:$AE$12,2,0),Costo_fondeo!$D$3:$AY$100,base_mayorista!$A791,0)</f>
        <v>1.5895811220465577</v>
      </c>
      <c r="K791" s="10">
        <f>+HLOOKUP(VLOOKUP($B791,$AD$3:$AE$12,2,0),Costo_provisiones!$D$3:$AY$100,base_mayorista!$A791,0)</f>
        <v>2.1343957720314233</v>
      </c>
      <c r="L791" s="10">
        <f>+HLOOKUP(VLOOKUP($B791,$AD$3:$AE$12,2,0),Morosidad_control!$D$4:$AY$101,base_mayorista!$A791,0)</f>
        <v>1.679423472257048</v>
      </c>
      <c r="M791" s="10">
        <f ca="1">+OFFSET(Capital_2!$D$2,base_mayorista!A791,0)</f>
        <v>3.8327018844682854</v>
      </c>
      <c r="N791" s="10">
        <f>+HLOOKUP(VLOOKUP($B791,$AD$3:$AE$12,2,0),costo_laboral!$E$2:$AZ$99,base_mayorista!$A791,0)</f>
        <v>4.6396874788395106</v>
      </c>
      <c r="O791" s="10">
        <f>+HLOOKUP(VLOOKUP($B791,$AD$3:$AE$12,2,0),Participacion1!$D$4:$M$101,base_mayorista!$A791,0)</f>
        <v>41.878967909394774</v>
      </c>
      <c r="P791" s="1"/>
      <c r="Q791" s="10"/>
      <c r="R791" s="10"/>
      <c r="S791" s="10"/>
      <c r="T791" s="14"/>
      <c r="U791" s="38"/>
      <c r="V791" s="38"/>
      <c r="W791" s="38"/>
      <c r="X791" s="38"/>
      <c r="Y791" s="38"/>
      <c r="Z791" s="11"/>
      <c r="AB791" s="38"/>
      <c r="AG791" s="35"/>
    </row>
    <row r="792" spans="1:33" ht="16.5" x14ac:dyDescent="0.3">
      <c r="A792">
        <f t="shared" si="12"/>
        <v>15</v>
      </c>
      <c r="B792">
        <v>9</v>
      </c>
      <c r="C792">
        <v>14</v>
      </c>
      <c r="D792" s="3">
        <v>41305</v>
      </c>
      <c r="E792" s="33">
        <v>13</v>
      </c>
      <c r="F792">
        <v>2</v>
      </c>
      <c r="G792" s="10">
        <f>+HLOOKUP(VLOOKUP($B792,$AD$3:$AE$12,2,0),costos_sf!$D$2:$AZ$99,base_mayorista!$A792,0)</f>
        <v>4614757256.3419504</v>
      </c>
      <c r="H792" s="10">
        <f>+HLOOKUP(VLOOKUP($B792,$AD$3:$AE$12,2,0),creditos_sf!$D$2:$AY$99,base_mayorista!$A792,0)</f>
        <v>18036492862.167801</v>
      </c>
      <c r="I792" s="10">
        <f>+HLOOKUP(VLOOKUP($B792,$AD$3:$AE$12,2,0),creditos_sf!$D$103:$AY$200,base_mayorista!$A792,0)</f>
        <v>27469282794.014</v>
      </c>
      <c r="J792" s="10">
        <f>+HLOOKUP(VLOOKUP($B792,$AD$3:$AE$12,2,0),Costo_fondeo!$D$3:$AY$100,base_mayorista!$A792,0)</f>
        <v>1.5994022740091911</v>
      </c>
      <c r="K792" s="10">
        <f>+HLOOKUP(VLOOKUP($B792,$AD$3:$AE$12,2,0),Costo_provisiones!$D$3:$AY$100,base_mayorista!$A792,0)</f>
        <v>2.1366501854735254</v>
      </c>
      <c r="L792" s="10">
        <f>+HLOOKUP(VLOOKUP($B792,$AD$3:$AE$12,2,0),Morosidad_control!$D$4:$AY$101,base_mayorista!$A792,0)</f>
        <v>1.7439989801063478</v>
      </c>
      <c r="M792" s="10">
        <f ca="1">+OFFSET(Capital_2!$D$2,base_mayorista!A792,0)</f>
        <v>3.850163299057161</v>
      </c>
      <c r="N792" s="10">
        <f>+HLOOKUP(VLOOKUP($B792,$AD$3:$AE$12,2,0),costo_laboral!$E$2:$AZ$99,base_mayorista!$A792,0)</f>
        <v>4.6442635996565391</v>
      </c>
      <c r="O792" s="10">
        <f>+HLOOKUP(VLOOKUP($B792,$AD$3:$AE$12,2,0),Participacion1!$D$4:$M$101,base_mayorista!$A792,0)</f>
        <v>42.878929249674904</v>
      </c>
      <c r="P792" s="1"/>
      <c r="Q792" s="10"/>
      <c r="R792" s="10"/>
      <c r="S792" s="10"/>
      <c r="T792" s="14"/>
      <c r="U792" s="38"/>
      <c r="V792" s="38"/>
      <c r="W792" s="38"/>
      <c r="X792" s="38"/>
      <c r="Y792" s="38"/>
      <c r="Z792" s="11"/>
      <c r="AB792" s="38"/>
      <c r="AG792" s="35"/>
    </row>
    <row r="793" spans="1:33" ht="16.5" x14ac:dyDescent="0.3">
      <c r="A793">
        <f t="shared" si="12"/>
        <v>16</v>
      </c>
      <c r="B793">
        <v>9</v>
      </c>
      <c r="C793">
        <v>15</v>
      </c>
      <c r="D793" s="3">
        <v>41333</v>
      </c>
      <c r="E793" s="33">
        <v>13</v>
      </c>
      <c r="F793">
        <v>2</v>
      </c>
      <c r="G793" s="10">
        <f>+HLOOKUP(VLOOKUP($B793,$AD$3:$AE$12,2,0),costos_sf!$D$2:$AZ$99,base_mayorista!$A793,0)</f>
        <v>4696526538.1744432</v>
      </c>
      <c r="H793" s="10">
        <f>+HLOOKUP(VLOOKUP($B793,$AD$3:$AE$12,2,0),creditos_sf!$D$2:$AY$99,base_mayorista!$A793,0)</f>
        <v>18568086103.878201</v>
      </c>
      <c r="I793" s="10">
        <f>+HLOOKUP(VLOOKUP($B793,$AD$3:$AE$12,2,0),creditos_sf!$D$103:$AY$200,base_mayorista!$A793,0)</f>
        <v>27786466051.013599</v>
      </c>
      <c r="J793" s="10">
        <f>+HLOOKUP(VLOOKUP($B793,$AD$3:$AE$12,2,0),Costo_fondeo!$D$3:$AY$100,base_mayorista!$A793,0)</f>
        <v>1.6100724132728474</v>
      </c>
      <c r="K793" s="10">
        <f>+HLOOKUP(VLOOKUP($B793,$AD$3:$AE$12,2,0),Costo_provisiones!$D$3:$AY$100,base_mayorista!$A793,0)</f>
        <v>2.1605948917230959</v>
      </c>
      <c r="L793" s="10">
        <f>+HLOOKUP(VLOOKUP($B793,$AD$3:$AE$12,2,0),Morosidad_control!$D$4:$AY$101,base_mayorista!$A793,0)</f>
        <v>1.7815546666876367</v>
      </c>
      <c r="M793" s="10">
        <f ca="1">+OFFSET(Capital_2!$D$2,base_mayorista!A793,0)</f>
        <v>3.8660657399921172</v>
      </c>
      <c r="N793" s="10">
        <f>+HLOOKUP(VLOOKUP($B793,$AD$3:$AE$12,2,0),costo_laboral!$E$2:$AZ$99,base_mayorista!$A793,0)</f>
        <v>4.6618198948128384</v>
      </c>
      <c r="O793" s="10">
        <f>+HLOOKUP(VLOOKUP($B793,$AD$3:$AE$12,2,0),Participacion1!$D$4:$M$101,base_mayorista!$A793,0)</f>
        <v>43.147278347025434</v>
      </c>
      <c r="P793" s="1"/>
      <c r="Q793" s="10"/>
      <c r="R793" s="10"/>
      <c r="S793" s="10"/>
      <c r="T793" s="14"/>
      <c r="U793" s="38"/>
      <c r="V793" s="38"/>
      <c r="W793" s="38"/>
      <c r="X793" s="38"/>
      <c r="Y793" s="38"/>
      <c r="Z793" s="11"/>
      <c r="AB793" s="38"/>
      <c r="AG793" s="35"/>
    </row>
    <row r="794" spans="1:33" ht="16.5" x14ac:dyDescent="0.3">
      <c r="A794">
        <f t="shared" si="12"/>
        <v>17</v>
      </c>
      <c r="B794">
        <v>9</v>
      </c>
      <c r="C794">
        <v>16</v>
      </c>
      <c r="D794" s="3">
        <v>41364</v>
      </c>
      <c r="E794" s="33">
        <v>13</v>
      </c>
      <c r="F794">
        <v>2</v>
      </c>
      <c r="G794" s="10">
        <f>+HLOOKUP(VLOOKUP($B794,$AD$3:$AE$12,2,0),costos_sf!$D$2:$AZ$99,base_mayorista!$A794,0)</f>
        <v>4710277692.6960487</v>
      </c>
      <c r="H794" s="10">
        <f>+HLOOKUP(VLOOKUP($B794,$AD$3:$AE$12,2,0),creditos_sf!$D$2:$AY$99,base_mayorista!$A794,0)</f>
        <v>18507221324.471897</v>
      </c>
      <c r="I794" s="10">
        <f>+HLOOKUP(VLOOKUP($B794,$AD$3:$AE$12,2,0),creditos_sf!$D$103:$AY$200,base_mayorista!$A794,0)</f>
        <v>27908400099.659599</v>
      </c>
      <c r="J794" s="10">
        <f>+HLOOKUP(VLOOKUP($B794,$AD$3:$AE$12,2,0),Costo_fondeo!$D$3:$AY$100,base_mayorista!$A794,0)</f>
        <v>1.6182583844858618</v>
      </c>
      <c r="K794" s="10">
        <f>+HLOOKUP(VLOOKUP($B794,$AD$3:$AE$12,2,0),Costo_provisiones!$D$3:$AY$100,base_mayorista!$A794,0)</f>
        <v>2.1342296983405316</v>
      </c>
      <c r="L794" s="10">
        <f>+HLOOKUP(VLOOKUP($B794,$AD$3:$AE$12,2,0),Morosidad_control!$D$4:$AY$101,base_mayorista!$A794,0)</f>
        <v>1.9307445718523057</v>
      </c>
      <c r="M794" s="10">
        <f ca="1">+OFFSET(Capital_2!$D$2,base_mayorista!A794,0)</f>
        <v>3.8754391719680488</v>
      </c>
      <c r="N794" s="10">
        <f>+HLOOKUP(VLOOKUP($B794,$AD$3:$AE$12,2,0),costo_laboral!$E$2:$AZ$99,base_mayorista!$A794,0)</f>
        <v>4.6954291759443318</v>
      </c>
      <c r="O794" s="10">
        <f>+HLOOKUP(VLOOKUP($B794,$AD$3:$AE$12,2,0),Participacion1!$D$4:$M$101,base_mayorista!$A794,0)</f>
        <v>41.956776813300792</v>
      </c>
      <c r="P794" s="1"/>
      <c r="Q794" s="10"/>
      <c r="R794" s="10"/>
      <c r="S794" s="10"/>
      <c r="T794" s="14"/>
      <c r="U794" s="38"/>
      <c r="V794" s="38"/>
      <c r="W794" s="38"/>
      <c r="X794" s="38"/>
      <c r="Y794" s="38"/>
      <c r="Z794" s="11"/>
      <c r="AB794" s="38"/>
      <c r="AG794" s="35"/>
    </row>
    <row r="795" spans="1:33" ht="16.5" x14ac:dyDescent="0.3">
      <c r="A795">
        <f t="shared" si="12"/>
        <v>18</v>
      </c>
      <c r="B795">
        <v>9</v>
      </c>
      <c r="C795">
        <v>17</v>
      </c>
      <c r="D795" s="3">
        <v>41394</v>
      </c>
      <c r="E795" s="33">
        <v>13</v>
      </c>
      <c r="F795">
        <v>2</v>
      </c>
      <c r="G795" s="10">
        <f>+HLOOKUP(VLOOKUP($B795,$AD$3:$AE$12,2,0),costos_sf!$D$2:$AZ$99,base_mayorista!$A795,0)</f>
        <v>4772906526.7195959</v>
      </c>
      <c r="H795" s="10">
        <f>+HLOOKUP(VLOOKUP($B795,$AD$3:$AE$12,2,0),creditos_sf!$D$2:$AY$99,base_mayorista!$A795,0)</f>
        <v>18190447916.977497</v>
      </c>
      <c r="I795" s="10">
        <f>+HLOOKUP(VLOOKUP($B795,$AD$3:$AE$12,2,0),creditos_sf!$D$103:$AY$200,base_mayorista!$A795,0)</f>
        <v>28399379853.009701</v>
      </c>
      <c r="J795" s="10">
        <f>+HLOOKUP(VLOOKUP($B795,$AD$3:$AE$12,2,0),Costo_fondeo!$D$3:$AY$100,base_mayorista!$A795,0)</f>
        <v>1.6171204773127532</v>
      </c>
      <c r="K795" s="10">
        <f>+HLOOKUP(VLOOKUP($B795,$AD$3:$AE$12,2,0),Costo_provisiones!$D$3:$AY$100,base_mayorista!$A795,0)</f>
        <v>2.059709523296525</v>
      </c>
      <c r="L795" s="10">
        <f>+HLOOKUP(VLOOKUP($B795,$AD$3:$AE$12,2,0),Morosidad_control!$D$4:$AY$101,base_mayorista!$A795,0)</f>
        <v>1.9746962613329448</v>
      </c>
      <c r="M795" s="10">
        <f ca="1">+OFFSET(Capital_2!$D$2,base_mayorista!A795,0)</f>
        <v>3.8611269429337338</v>
      </c>
      <c r="N795" s="10">
        <f>+HLOOKUP(VLOOKUP($B795,$AD$3:$AE$12,2,0),costo_laboral!$E$2:$AZ$99,base_mayorista!$A795,0)</f>
        <v>4.7465720436509713</v>
      </c>
      <c r="O795" s="10">
        <f>+HLOOKUP(VLOOKUP($B795,$AD$3:$AE$12,2,0),Participacion1!$D$4:$M$101,base_mayorista!$A795,0)</f>
        <v>40.729499415257855</v>
      </c>
      <c r="P795" s="1"/>
      <c r="Q795" s="10"/>
      <c r="R795" s="10"/>
      <c r="S795" s="10"/>
      <c r="T795" s="14"/>
      <c r="U795" s="38"/>
      <c r="V795" s="38"/>
      <c r="W795" s="38"/>
      <c r="X795" s="38"/>
      <c r="Y795" s="38"/>
      <c r="Z795" s="11"/>
      <c r="AB795" s="38"/>
      <c r="AG795" s="35"/>
    </row>
    <row r="796" spans="1:33" ht="16.5" x14ac:dyDescent="0.3">
      <c r="A796">
        <f t="shared" si="12"/>
        <v>19</v>
      </c>
      <c r="B796">
        <v>9</v>
      </c>
      <c r="C796">
        <v>18</v>
      </c>
      <c r="D796" s="3">
        <v>41425</v>
      </c>
      <c r="E796" s="33">
        <v>13</v>
      </c>
      <c r="F796">
        <v>2</v>
      </c>
      <c r="G796" s="10">
        <f>+HLOOKUP(VLOOKUP($B796,$AD$3:$AE$12,2,0),costos_sf!$D$2:$AZ$99,base_mayorista!$A796,0)</f>
        <v>4866631233.132122</v>
      </c>
      <c r="H796" s="10">
        <f>+HLOOKUP(VLOOKUP($B796,$AD$3:$AE$12,2,0),creditos_sf!$D$2:$AY$99,base_mayorista!$A796,0)</f>
        <v>18582431099.755001</v>
      </c>
      <c r="I796" s="10">
        <f>+HLOOKUP(VLOOKUP($B796,$AD$3:$AE$12,2,0),creditos_sf!$D$103:$AY$200,base_mayorista!$A796,0)</f>
        <v>28895975115.868198</v>
      </c>
      <c r="J796" s="10">
        <f>+HLOOKUP(VLOOKUP($B796,$AD$3:$AE$12,2,0),Costo_fondeo!$D$3:$AY$100,base_mayorista!$A796,0)</f>
        <v>1.6078239758995194</v>
      </c>
      <c r="K796" s="10">
        <f>+HLOOKUP(VLOOKUP($B796,$AD$3:$AE$12,2,0),Costo_provisiones!$D$3:$AY$100,base_mayorista!$A796,0)</f>
        <v>2.042781979079539</v>
      </c>
      <c r="L796" s="10">
        <f>+HLOOKUP(VLOOKUP($B796,$AD$3:$AE$12,2,0),Morosidad_control!$D$4:$AY$101,base_mayorista!$A796,0)</f>
        <v>2.0507948493786432</v>
      </c>
      <c r="M796" s="10">
        <f ca="1">+OFFSET(Capital_2!$D$2,base_mayorista!A796,0)</f>
        <v>3.8158367264519906</v>
      </c>
      <c r="N796" s="10">
        <f>+HLOOKUP(VLOOKUP($B796,$AD$3:$AE$12,2,0),costo_laboral!$E$2:$AZ$99,base_mayorista!$A796,0)</f>
        <v>4.6843186477421739</v>
      </c>
      <c r="O796" s="10">
        <f>+HLOOKUP(VLOOKUP($B796,$AD$3:$AE$12,2,0),Participacion1!$D$4:$M$101,base_mayorista!$A796,0)</f>
        <v>40.689038285520787</v>
      </c>
      <c r="P796" s="1"/>
      <c r="Q796" s="10"/>
      <c r="R796" s="10"/>
      <c r="S796" s="10"/>
      <c r="T796" s="14"/>
      <c r="U796" s="38"/>
      <c r="V796" s="38"/>
      <c r="W796" s="38"/>
      <c r="X796" s="38"/>
      <c r="Y796" s="38"/>
      <c r="Z796" s="11"/>
      <c r="AB796" s="38"/>
      <c r="AG796" s="35"/>
    </row>
    <row r="797" spans="1:33" ht="16.5" x14ac:dyDescent="0.3">
      <c r="A797">
        <f t="shared" si="12"/>
        <v>20</v>
      </c>
      <c r="B797">
        <v>9</v>
      </c>
      <c r="C797">
        <v>19</v>
      </c>
      <c r="D797" s="3">
        <v>41455</v>
      </c>
      <c r="E797" s="33">
        <v>13</v>
      </c>
      <c r="F797">
        <v>2</v>
      </c>
      <c r="G797" s="10">
        <f>+HLOOKUP(VLOOKUP($B797,$AD$3:$AE$12,2,0),costos_sf!$D$2:$AZ$99,base_mayorista!$A797,0)</f>
        <v>4954115311.0679684</v>
      </c>
      <c r="H797" s="10">
        <f>+HLOOKUP(VLOOKUP($B797,$AD$3:$AE$12,2,0),creditos_sf!$D$2:$AY$99,base_mayorista!$A797,0)</f>
        <v>18770584940.730499</v>
      </c>
      <c r="I797" s="10">
        <f>+HLOOKUP(VLOOKUP($B797,$AD$3:$AE$12,2,0),creditos_sf!$D$103:$AY$200,base_mayorista!$A797,0)</f>
        <v>29042611589.521099</v>
      </c>
      <c r="J797" s="10">
        <f>+HLOOKUP(VLOOKUP($B797,$AD$3:$AE$12,2,0),Costo_fondeo!$D$3:$AY$100,base_mayorista!$A797,0)</f>
        <v>1.5951144614910022</v>
      </c>
      <c r="K797" s="10">
        <f>+HLOOKUP(VLOOKUP($B797,$AD$3:$AE$12,2,0),Costo_provisiones!$D$3:$AY$100,base_mayorista!$A797,0)</f>
        <v>2.0341477538067854</v>
      </c>
      <c r="L797" s="10">
        <f>+HLOOKUP(VLOOKUP($B797,$AD$3:$AE$12,2,0),Morosidad_control!$D$4:$AY$101,base_mayorista!$A797,0)</f>
        <v>2.0889663859270944</v>
      </c>
      <c r="M797" s="10">
        <f ca="1">+OFFSET(Capital_2!$D$2,base_mayorista!A797,0)</f>
        <v>3.777787965810723</v>
      </c>
      <c r="N797" s="10">
        <f>+HLOOKUP(VLOOKUP($B797,$AD$3:$AE$12,2,0),costo_laboral!$E$2:$AZ$99,base_mayorista!$A797,0)</f>
        <v>4.7226822918271001</v>
      </c>
      <c r="O797" s="10">
        <f>+HLOOKUP(VLOOKUP($B797,$AD$3:$AE$12,2,0),Participacion1!$D$4:$M$101,base_mayorista!$A797,0)</f>
        <v>39.468518956350238</v>
      </c>
      <c r="P797" s="1"/>
      <c r="Q797" s="10"/>
      <c r="R797" s="10"/>
      <c r="S797" s="10"/>
      <c r="T797" s="14"/>
      <c r="U797" s="38"/>
      <c r="V797" s="38"/>
      <c r="W797" s="38"/>
      <c r="X797" s="38"/>
      <c r="Y797" s="38"/>
      <c r="Z797" s="11"/>
      <c r="AB797" s="38"/>
      <c r="AG797" s="35"/>
    </row>
    <row r="798" spans="1:33" ht="16.5" x14ac:dyDescent="0.3">
      <c r="A798">
        <f t="shared" si="12"/>
        <v>21</v>
      </c>
      <c r="B798">
        <v>9</v>
      </c>
      <c r="C798">
        <v>20</v>
      </c>
      <c r="D798" s="3">
        <v>41486</v>
      </c>
      <c r="E798" s="33">
        <v>13</v>
      </c>
      <c r="F798">
        <v>2</v>
      </c>
      <c r="G798" s="10">
        <f>+HLOOKUP(VLOOKUP($B798,$AD$3:$AE$12,2,0),costos_sf!$D$2:$AZ$99,base_mayorista!$A798,0)</f>
        <v>4979411035.9330988</v>
      </c>
      <c r="H798" s="10">
        <f>+HLOOKUP(VLOOKUP($B798,$AD$3:$AE$12,2,0),creditos_sf!$D$2:$AY$99,base_mayorista!$A798,0)</f>
        <v>19168389434.845699</v>
      </c>
      <c r="I798" s="10">
        <f>+HLOOKUP(VLOOKUP($B798,$AD$3:$AE$12,2,0),creditos_sf!$D$103:$AY$200,base_mayorista!$A798,0)</f>
        <v>29382133510.381302</v>
      </c>
      <c r="J798" s="10">
        <f>+HLOOKUP(VLOOKUP($B798,$AD$3:$AE$12,2,0),Costo_fondeo!$D$3:$AY$100,base_mayorista!$A798,0)</f>
        <v>1.5778666440738294</v>
      </c>
      <c r="K798" s="10">
        <f>+HLOOKUP(VLOOKUP($B798,$AD$3:$AE$12,2,0),Costo_provisiones!$D$3:$AY$100,base_mayorista!$A798,0)</f>
        <v>2.0370138978555583</v>
      </c>
      <c r="L798" s="10">
        <f>+HLOOKUP(VLOOKUP($B798,$AD$3:$AE$12,2,0),Morosidad_control!$D$4:$AY$101,base_mayorista!$A798,0)</f>
        <v>2.0979604418179041</v>
      </c>
      <c r="M798" s="10">
        <f ca="1">+OFFSET(Capital_2!$D$2,base_mayorista!A798,0)</f>
        <v>3.7289387467323043</v>
      </c>
      <c r="N798" s="10">
        <f>+HLOOKUP(VLOOKUP($B798,$AD$3:$AE$12,2,0),costo_laboral!$E$2:$AZ$99,base_mayorista!$A798,0)</f>
        <v>4.645739220297104</v>
      </c>
      <c r="O798" s="10">
        <f>+HLOOKUP(VLOOKUP($B798,$AD$3:$AE$12,2,0),Participacion1!$D$4:$M$101,base_mayorista!$A798,0)</f>
        <v>40.551592152036157</v>
      </c>
      <c r="P798" s="1"/>
      <c r="Q798" s="10"/>
      <c r="R798" s="10"/>
      <c r="S798" s="10"/>
      <c r="T798" s="14"/>
      <c r="U798" s="38"/>
      <c r="V798" s="38"/>
      <c r="W798" s="38"/>
      <c r="X798" s="38"/>
      <c r="Y798" s="38"/>
      <c r="Z798" s="11"/>
      <c r="AB798" s="38"/>
      <c r="AG798" s="35"/>
    </row>
    <row r="799" spans="1:33" ht="16.5" x14ac:dyDescent="0.3">
      <c r="A799">
        <f t="shared" si="12"/>
        <v>22</v>
      </c>
      <c r="B799">
        <v>9</v>
      </c>
      <c r="C799">
        <v>21</v>
      </c>
      <c r="D799" s="3">
        <v>41517</v>
      </c>
      <c r="E799" s="33">
        <v>13</v>
      </c>
      <c r="F799">
        <v>2</v>
      </c>
      <c r="G799" s="10">
        <f>+HLOOKUP(VLOOKUP($B799,$AD$3:$AE$12,2,0),costos_sf!$D$2:$AZ$99,base_mayorista!$A799,0)</f>
        <v>5009881145.7493353</v>
      </c>
      <c r="H799" s="10">
        <f>+HLOOKUP(VLOOKUP($B799,$AD$3:$AE$12,2,0),creditos_sf!$D$2:$AY$99,base_mayorista!$A799,0)</f>
        <v>19485616048.000801</v>
      </c>
      <c r="I799" s="10">
        <f>+HLOOKUP(VLOOKUP($B799,$AD$3:$AE$12,2,0),creditos_sf!$D$103:$AY$200,base_mayorista!$A799,0)</f>
        <v>29440107707.5467</v>
      </c>
      <c r="J799" s="10">
        <f>+HLOOKUP(VLOOKUP($B799,$AD$3:$AE$12,2,0),Costo_fondeo!$D$3:$AY$100,base_mayorista!$A799,0)</f>
        <v>1.565849221475776</v>
      </c>
      <c r="K799" s="10">
        <f>+HLOOKUP(VLOOKUP($B799,$AD$3:$AE$12,2,0),Costo_provisiones!$D$3:$AY$100,base_mayorista!$A799,0)</f>
        <v>2.0604005474073985</v>
      </c>
      <c r="L799" s="10">
        <f>+HLOOKUP(VLOOKUP($B799,$AD$3:$AE$12,2,0),Morosidad_control!$D$4:$AY$101,base_mayorista!$A799,0)</f>
        <v>2.1483861255127059</v>
      </c>
      <c r="M799" s="10">
        <f ca="1">+OFFSET(Capital_2!$D$2,base_mayorista!A799,0)</f>
        <v>3.6888980520732653</v>
      </c>
      <c r="N799" s="10">
        <f>+HLOOKUP(VLOOKUP($B799,$AD$3:$AE$12,2,0),costo_laboral!$E$2:$AZ$99,base_mayorista!$A799,0)</f>
        <v>4.5942954097279998</v>
      </c>
      <c r="O799" s="10">
        <f>+HLOOKUP(VLOOKUP($B799,$AD$3:$AE$12,2,0),Participacion1!$D$4:$M$101,base_mayorista!$A799,0)</f>
        <v>39.994419877788332</v>
      </c>
      <c r="P799" s="1"/>
      <c r="Q799" s="10"/>
      <c r="R799" s="10"/>
      <c r="S799" s="10"/>
      <c r="T799" s="14"/>
      <c r="U799" s="38"/>
      <c r="V799" s="38"/>
      <c r="W799" s="38"/>
      <c r="X799" s="38"/>
      <c r="Y799" s="38"/>
      <c r="Z799" s="11"/>
      <c r="AB799" s="38"/>
      <c r="AG799" s="35"/>
    </row>
    <row r="800" spans="1:33" ht="16.5" x14ac:dyDescent="0.3">
      <c r="A800">
        <f t="shared" si="12"/>
        <v>23</v>
      </c>
      <c r="B800">
        <v>9</v>
      </c>
      <c r="C800">
        <v>22</v>
      </c>
      <c r="D800" s="3">
        <v>41547</v>
      </c>
      <c r="E800" s="33">
        <v>13</v>
      </c>
      <c r="F800">
        <v>2</v>
      </c>
      <c r="G800" s="10">
        <f>+HLOOKUP(VLOOKUP($B800,$AD$3:$AE$12,2,0),costos_sf!$D$2:$AZ$99,base_mayorista!$A800,0)</f>
        <v>5044643420.5881205</v>
      </c>
      <c r="H800" s="10">
        <f>+HLOOKUP(VLOOKUP($B800,$AD$3:$AE$12,2,0),creditos_sf!$D$2:$AY$99,base_mayorista!$A800,0)</f>
        <v>19635175290.850201</v>
      </c>
      <c r="I800" s="10">
        <f>+HLOOKUP(VLOOKUP($B800,$AD$3:$AE$12,2,0),creditos_sf!$D$103:$AY$200,base_mayorista!$A800,0)</f>
        <v>29494220893.019501</v>
      </c>
      <c r="J800" s="10">
        <f>+HLOOKUP(VLOOKUP($B800,$AD$3:$AE$12,2,0),Costo_fondeo!$D$3:$AY$100,base_mayorista!$A800,0)</f>
        <v>1.5521087792344588</v>
      </c>
      <c r="K800" s="10">
        <f>+HLOOKUP(VLOOKUP($B800,$AD$3:$AE$12,2,0),Costo_provisiones!$D$3:$AY$100,base_mayorista!$A800,0)</f>
        <v>2.0528254016027656</v>
      </c>
      <c r="L800" s="10">
        <f>+HLOOKUP(VLOOKUP($B800,$AD$3:$AE$12,2,0),Morosidad_control!$D$4:$AY$101,base_mayorista!$A800,0)</f>
        <v>2.1816476810941303</v>
      </c>
      <c r="M800" s="10">
        <f ca="1">+OFFSET(Capital_2!$D$2,base_mayorista!A800,0)</f>
        <v>3.6532457928608841</v>
      </c>
      <c r="N800" s="10">
        <f>+HLOOKUP(VLOOKUP($B800,$AD$3:$AE$12,2,0),costo_laboral!$E$2:$AZ$99,base_mayorista!$A800,0)</f>
        <v>4.5716172944079352</v>
      </c>
      <c r="O800" s="10">
        <f>+HLOOKUP(VLOOKUP($B800,$AD$3:$AE$12,2,0),Participacion1!$D$4:$M$101,base_mayorista!$A800,0)</f>
        <v>39.729373139323549</v>
      </c>
      <c r="P800" s="1"/>
      <c r="Q800" s="10"/>
      <c r="R800" s="10"/>
      <c r="S800" s="10"/>
      <c r="T800" s="14"/>
      <c r="U800" s="38"/>
      <c r="V800" s="38"/>
      <c r="W800" s="38"/>
      <c r="X800" s="38"/>
      <c r="Y800" s="38"/>
      <c r="Z800" s="11"/>
      <c r="AB800" s="38"/>
      <c r="AG800" s="35"/>
    </row>
    <row r="801" spans="1:33" ht="16.5" x14ac:dyDescent="0.3">
      <c r="A801">
        <f t="shared" si="12"/>
        <v>24</v>
      </c>
      <c r="B801">
        <v>9</v>
      </c>
      <c r="C801">
        <v>23</v>
      </c>
      <c r="D801" s="3">
        <v>41578</v>
      </c>
      <c r="E801" s="33">
        <v>13</v>
      </c>
      <c r="F801">
        <v>2</v>
      </c>
      <c r="G801" s="10">
        <f>+HLOOKUP(VLOOKUP($B801,$AD$3:$AE$12,2,0),costos_sf!$D$2:$AZ$99,base_mayorista!$A801,0)</f>
        <v>5084252358.8445616</v>
      </c>
      <c r="H801" s="10">
        <f>+HLOOKUP(VLOOKUP($B801,$AD$3:$AE$12,2,0),creditos_sf!$D$2:$AY$99,base_mayorista!$A801,0)</f>
        <v>20216728178.481899</v>
      </c>
      <c r="I801" s="10">
        <f>+HLOOKUP(VLOOKUP($B801,$AD$3:$AE$12,2,0),creditos_sf!$D$103:$AY$200,base_mayorista!$A801,0)</f>
        <v>29788599663.4095</v>
      </c>
      <c r="J801" s="10">
        <f>+HLOOKUP(VLOOKUP($B801,$AD$3:$AE$12,2,0),Costo_fondeo!$D$3:$AY$100,base_mayorista!$A801,0)</f>
        <v>1.5333170074276556</v>
      </c>
      <c r="K801" s="10">
        <f>+HLOOKUP(VLOOKUP($B801,$AD$3:$AE$12,2,0),Costo_provisiones!$D$3:$AY$100,base_mayorista!$A801,0)</f>
        <v>2.0721717717756625</v>
      </c>
      <c r="L801" s="10">
        <f>+HLOOKUP(VLOOKUP($B801,$AD$3:$AE$12,2,0),Morosidad_control!$D$4:$AY$101,base_mayorista!$A801,0)</f>
        <v>2.2285296942010668</v>
      </c>
      <c r="M801" s="10">
        <f ca="1">+OFFSET(Capital_2!$D$2,base_mayorista!A801,0)</f>
        <v>3.6199379690818381</v>
      </c>
      <c r="N801" s="10">
        <f>+HLOOKUP(VLOOKUP($B801,$AD$3:$AE$12,2,0),costo_laboral!$E$2:$AZ$99,base_mayorista!$A801,0)</f>
        <v>4.4654122890654309</v>
      </c>
      <c r="O801" s="10">
        <f>+HLOOKUP(VLOOKUP($B801,$AD$3:$AE$12,2,0),Participacion1!$D$4:$M$101,base_mayorista!$A801,0)</f>
        <v>40.580087129846405</v>
      </c>
      <c r="P801" s="1"/>
      <c r="Q801" s="10"/>
      <c r="R801" s="10"/>
      <c r="S801" s="10"/>
      <c r="T801" s="14"/>
      <c r="U801" s="38"/>
      <c r="V801" s="38"/>
      <c r="W801" s="38"/>
      <c r="X801" s="38"/>
      <c r="Y801" s="38"/>
      <c r="Z801" s="11"/>
      <c r="AB801" s="38"/>
      <c r="AG801" s="35"/>
    </row>
    <row r="802" spans="1:33" ht="16.5" x14ac:dyDescent="0.3">
      <c r="A802">
        <f t="shared" si="12"/>
        <v>25</v>
      </c>
      <c r="B802">
        <v>9</v>
      </c>
      <c r="C802">
        <v>24</v>
      </c>
      <c r="D802" s="3">
        <v>41608</v>
      </c>
      <c r="E802" s="33">
        <v>13</v>
      </c>
      <c r="F802">
        <v>2</v>
      </c>
      <c r="G802" s="10">
        <f>+HLOOKUP(VLOOKUP($B802,$AD$3:$AE$12,2,0),costos_sf!$D$2:$AZ$99,base_mayorista!$A802,0)</f>
        <v>5124026776.7501469</v>
      </c>
      <c r="H802" s="10">
        <f>+HLOOKUP(VLOOKUP($B802,$AD$3:$AE$12,2,0),creditos_sf!$D$2:$AY$99,base_mayorista!$A802,0)</f>
        <v>20265258732.1264</v>
      </c>
      <c r="I802" s="10">
        <f>+HLOOKUP(VLOOKUP($B802,$AD$3:$AE$12,2,0),creditos_sf!$D$103:$AY$200,base_mayorista!$A802,0)</f>
        <v>30022233016.776699</v>
      </c>
      <c r="J802" s="10">
        <f>+HLOOKUP(VLOOKUP($B802,$AD$3:$AE$12,2,0),Costo_fondeo!$D$3:$AY$100,base_mayorista!$A802,0)</f>
        <v>1.5005944262666602</v>
      </c>
      <c r="K802" s="10">
        <f>+HLOOKUP(VLOOKUP($B802,$AD$3:$AE$12,2,0),Costo_provisiones!$D$3:$AY$100,base_mayorista!$A802,0)</f>
        <v>2.0566212510764421</v>
      </c>
      <c r="L802" s="10">
        <f>+HLOOKUP(VLOOKUP($B802,$AD$3:$AE$12,2,0),Morosidad_control!$D$4:$AY$101,base_mayorista!$A802,0)</f>
        <v>2.2586510974086771</v>
      </c>
      <c r="M802" s="10">
        <f ca="1">+OFFSET(Capital_2!$D$2,base_mayorista!A802,0)</f>
        <v>3.5647933704456456</v>
      </c>
      <c r="N802" s="10">
        <f>+HLOOKUP(VLOOKUP($B802,$AD$3:$AE$12,2,0),costo_laboral!$E$2:$AZ$99,base_mayorista!$A802,0)</f>
        <v>4.4307633240831654</v>
      </c>
      <c r="O802" s="10">
        <f>+HLOOKUP(VLOOKUP($B802,$AD$3:$AE$12,2,0),Participacion1!$D$4:$M$101,base_mayorista!$A802,0)</f>
        <v>39.165375831422125</v>
      </c>
      <c r="P802" s="1"/>
      <c r="Q802" s="10"/>
      <c r="R802" s="10"/>
      <c r="S802" s="10"/>
      <c r="T802" s="14"/>
      <c r="U802" s="38"/>
      <c r="V802" s="38"/>
      <c r="W802" s="38"/>
      <c r="X802" s="38"/>
      <c r="Y802" s="38"/>
      <c r="Z802" s="11"/>
      <c r="AB802" s="38"/>
      <c r="AG802" s="35"/>
    </row>
    <row r="803" spans="1:33" ht="16.5" x14ac:dyDescent="0.3">
      <c r="A803">
        <f t="shared" si="12"/>
        <v>26</v>
      </c>
      <c r="B803">
        <v>9</v>
      </c>
      <c r="C803">
        <v>25</v>
      </c>
      <c r="D803" s="3">
        <v>41639</v>
      </c>
      <c r="E803" s="33">
        <v>13</v>
      </c>
      <c r="F803">
        <v>2</v>
      </c>
      <c r="G803" s="10">
        <f>+HLOOKUP(VLOOKUP($B803,$AD$3:$AE$12,2,0),costos_sf!$D$2:$AZ$99,base_mayorista!$A803,0)</f>
        <v>5119029454.827981</v>
      </c>
      <c r="H803" s="10">
        <f>+HLOOKUP(VLOOKUP($B803,$AD$3:$AE$12,2,0),creditos_sf!$D$2:$AY$99,base_mayorista!$A803,0)</f>
        <v>20287894304.446499</v>
      </c>
      <c r="I803" s="10">
        <f>+HLOOKUP(VLOOKUP($B803,$AD$3:$AE$12,2,0),creditos_sf!$D$103:$AY$200,base_mayorista!$A803,0)</f>
        <v>29724798490.807102</v>
      </c>
      <c r="J803" s="10">
        <f>+HLOOKUP(VLOOKUP($B803,$AD$3:$AE$12,2,0),Costo_fondeo!$D$3:$AY$100,base_mayorista!$A803,0)</f>
        <v>1.4712318717172803</v>
      </c>
      <c r="K803" s="10">
        <f>+HLOOKUP(VLOOKUP($B803,$AD$3:$AE$12,2,0),Costo_provisiones!$D$3:$AY$100,base_mayorista!$A803,0)</f>
        <v>2.0641468365985958</v>
      </c>
      <c r="L803" s="10">
        <f>+HLOOKUP(VLOOKUP($B803,$AD$3:$AE$12,2,0),Morosidad_control!$D$4:$AY$101,base_mayorista!$A803,0)</f>
        <v>2.2714258065207642</v>
      </c>
      <c r="M803" s="10">
        <f ca="1">+OFFSET(Capital_2!$D$2,base_mayorista!A803,0)</f>
        <v>3.5095726367283766</v>
      </c>
      <c r="N803" s="10">
        <f>+HLOOKUP(VLOOKUP($B803,$AD$3:$AE$12,2,0),costo_laboral!$E$2:$AZ$99,base_mayorista!$A803,0)</f>
        <v>4.4251069142332797</v>
      </c>
      <c r="O803" s="10">
        <f>+HLOOKUP(VLOOKUP($B803,$AD$3:$AE$12,2,0),Participacion1!$D$4:$M$101,base_mayorista!$A803,0)</f>
        <v>38.728363997524909</v>
      </c>
      <c r="P803" s="1"/>
      <c r="Q803" s="10"/>
      <c r="R803" s="10"/>
      <c r="S803" s="10"/>
      <c r="T803" s="14"/>
      <c r="U803" s="38"/>
      <c r="V803" s="38"/>
      <c r="W803" s="38"/>
      <c r="X803" s="38"/>
      <c r="Y803" s="38"/>
      <c r="Z803" s="11"/>
      <c r="AB803" s="38"/>
      <c r="AG803" s="35"/>
    </row>
    <row r="804" spans="1:33" ht="16.5" x14ac:dyDescent="0.3">
      <c r="A804">
        <f t="shared" si="12"/>
        <v>27</v>
      </c>
      <c r="B804">
        <v>9</v>
      </c>
      <c r="C804">
        <v>26</v>
      </c>
      <c r="D804" s="3">
        <v>41670</v>
      </c>
      <c r="E804" s="33">
        <v>14</v>
      </c>
      <c r="F804">
        <v>2</v>
      </c>
      <c r="G804" s="10">
        <f>+HLOOKUP(VLOOKUP($B804,$AD$3:$AE$12,2,0),costos_sf!$D$2:$AZ$99,base_mayorista!$A804,0)</f>
        <v>5162160271.2114325</v>
      </c>
      <c r="H804" s="10">
        <f>+HLOOKUP(VLOOKUP($B804,$AD$3:$AE$12,2,0),creditos_sf!$D$2:$AY$99,base_mayorista!$A804,0)</f>
        <v>20591583942.0406</v>
      </c>
      <c r="I804" s="10">
        <f>+HLOOKUP(VLOOKUP($B804,$AD$3:$AE$12,2,0),creditos_sf!$D$103:$AY$200,base_mayorista!$A804,0)</f>
        <v>29932399107.9641</v>
      </c>
      <c r="J804" s="10">
        <f>+HLOOKUP(VLOOKUP($B804,$AD$3:$AE$12,2,0),Costo_fondeo!$D$3:$AY$100,base_mayorista!$A804,0)</f>
        <v>1.4395598559255567</v>
      </c>
      <c r="K804" s="10">
        <f>+HLOOKUP(VLOOKUP($B804,$AD$3:$AE$12,2,0),Costo_provisiones!$D$3:$AY$100,base_mayorista!$A804,0)</f>
        <v>2.1085089085474662</v>
      </c>
      <c r="L804" s="10">
        <f>+HLOOKUP(VLOOKUP($B804,$AD$3:$AE$12,2,0),Morosidad_control!$D$4:$AY$101,base_mayorista!$A804,0)</f>
        <v>2.3600486196026469</v>
      </c>
      <c r="M804" s="10">
        <f ca="1">+OFFSET(Capital_2!$D$2,base_mayorista!A804,0)</f>
        <v>3.4442162995780268</v>
      </c>
      <c r="N804" s="10">
        <f>+HLOOKUP(VLOOKUP($B804,$AD$3:$AE$12,2,0),costo_laboral!$E$2:$AZ$99,base_mayorista!$A804,0)</f>
        <v>4.3489165787285478</v>
      </c>
      <c r="O804" s="10">
        <f>+HLOOKUP(VLOOKUP($B804,$AD$3:$AE$12,2,0),Participacion1!$D$4:$M$101,base_mayorista!$A804,0)</f>
        <v>39.733469039560433</v>
      </c>
      <c r="P804" s="1"/>
      <c r="Q804" s="10"/>
      <c r="R804" s="10"/>
      <c r="S804" s="10"/>
      <c r="T804" s="14"/>
      <c r="U804" s="38"/>
      <c r="V804" s="38"/>
      <c r="W804" s="38"/>
      <c r="X804" s="38"/>
      <c r="Y804" s="38"/>
      <c r="Z804" s="11"/>
      <c r="AB804" s="38"/>
      <c r="AG804" s="35"/>
    </row>
    <row r="805" spans="1:33" ht="16.5" x14ac:dyDescent="0.3">
      <c r="A805">
        <f t="shared" si="12"/>
        <v>28</v>
      </c>
      <c r="B805">
        <v>9</v>
      </c>
      <c r="C805">
        <v>27</v>
      </c>
      <c r="D805" s="3">
        <v>41698</v>
      </c>
      <c r="E805" s="33">
        <v>14</v>
      </c>
      <c r="F805">
        <v>2</v>
      </c>
      <c r="G805" s="10">
        <f>+HLOOKUP(VLOOKUP($B805,$AD$3:$AE$12,2,0),costos_sf!$D$2:$AZ$99,base_mayorista!$A805,0)</f>
        <v>5196777831.6205988</v>
      </c>
      <c r="H805" s="10">
        <f>+HLOOKUP(VLOOKUP($B805,$AD$3:$AE$12,2,0),creditos_sf!$D$2:$AY$99,base_mayorista!$A805,0)</f>
        <v>21004490993.586102</v>
      </c>
      <c r="I805" s="10">
        <f>+HLOOKUP(VLOOKUP($B805,$AD$3:$AE$12,2,0),creditos_sf!$D$103:$AY$200,base_mayorista!$A805,0)</f>
        <v>30001524019.239002</v>
      </c>
      <c r="J805" s="10">
        <f>+HLOOKUP(VLOOKUP($B805,$AD$3:$AE$12,2,0),Costo_fondeo!$D$3:$AY$100,base_mayorista!$A805,0)</f>
        <v>1.3983016317648409</v>
      </c>
      <c r="K805" s="10">
        <f>+HLOOKUP(VLOOKUP($B805,$AD$3:$AE$12,2,0),Costo_provisiones!$D$3:$AY$100,base_mayorista!$A805,0)</f>
        <v>2.1552660574344933</v>
      </c>
      <c r="L805" s="10">
        <f>+HLOOKUP(VLOOKUP($B805,$AD$3:$AE$12,2,0),Morosidad_control!$D$4:$AY$101,base_mayorista!$A805,0)</f>
        <v>2.2570949984388951</v>
      </c>
      <c r="M805" s="10">
        <f ca="1">+OFFSET(Capital_2!$D$2,base_mayorista!A805,0)</f>
        <v>3.3651511548182853</v>
      </c>
      <c r="N805" s="10">
        <f>+HLOOKUP(VLOOKUP($B805,$AD$3:$AE$12,2,0),costo_laboral!$E$2:$AZ$99,base_mayorista!$A805,0)</f>
        <v>4.3250243947238181</v>
      </c>
      <c r="O805" s="10">
        <f>+HLOOKUP(VLOOKUP($B805,$AD$3:$AE$12,2,0),Participacion1!$D$4:$M$101,base_mayorista!$A805,0)</f>
        <v>39.987474424024782</v>
      </c>
      <c r="P805" s="1"/>
      <c r="Q805" s="10"/>
      <c r="R805" s="10"/>
      <c r="S805" s="10"/>
      <c r="T805" s="14"/>
      <c r="U805" s="38"/>
      <c r="V805" s="38"/>
      <c r="W805" s="38"/>
      <c r="X805" s="38"/>
      <c r="Y805" s="38"/>
      <c r="Z805" s="11"/>
      <c r="AB805" s="38"/>
      <c r="AG805" s="35"/>
    </row>
    <row r="806" spans="1:33" ht="16.5" x14ac:dyDescent="0.3">
      <c r="A806">
        <f t="shared" si="12"/>
        <v>29</v>
      </c>
      <c r="B806">
        <v>9</v>
      </c>
      <c r="C806">
        <v>28</v>
      </c>
      <c r="D806" s="3">
        <v>41729</v>
      </c>
      <c r="E806" s="33">
        <v>14</v>
      </c>
      <c r="F806">
        <v>2</v>
      </c>
      <c r="G806" s="10">
        <f>+HLOOKUP(VLOOKUP($B806,$AD$3:$AE$12,2,0),costos_sf!$D$2:$AZ$99,base_mayorista!$A806,0)</f>
        <v>5189471889.6219921</v>
      </c>
      <c r="H806" s="10">
        <f>+HLOOKUP(VLOOKUP($B806,$AD$3:$AE$12,2,0),creditos_sf!$D$2:$AY$99,base_mayorista!$A806,0)</f>
        <v>20716338206.318298</v>
      </c>
      <c r="I806" s="10">
        <f>+HLOOKUP(VLOOKUP($B806,$AD$3:$AE$12,2,0),creditos_sf!$D$103:$AY$200,base_mayorista!$A806,0)</f>
        <v>30257661006.174801</v>
      </c>
      <c r="J806" s="10">
        <f>+HLOOKUP(VLOOKUP($B806,$AD$3:$AE$12,2,0),Costo_fondeo!$D$3:$AY$100,base_mayorista!$A806,0)</f>
        <v>1.361171345378432</v>
      </c>
      <c r="K806" s="10">
        <f>+HLOOKUP(VLOOKUP($B806,$AD$3:$AE$12,2,0),Costo_provisiones!$D$3:$AY$100,base_mayorista!$A806,0)</f>
        <v>2.1913942761769212</v>
      </c>
      <c r="L806" s="10">
        <f>+HLOOKUP(VLOOKUP($B806,$AD$3:$AE$12,2,0),Morosidad_control!$D$4:$AY$101,base_mayorista!$A806,0)</f>
        <v>2.4187889940347778</v>
      </c>
      <c r="M806" s="10">
        <f ca="1">+OFFSET(Capital_2!$D$2,base_mayorista!A806,0)</f>
        <v>3.2958556767962262</v>
      </c>
      <c r="N806" s="10">
        <f>+HLOOKUP(VLOOKUP($B806,$AD$3:$AE$12,2,0),costo_laboral!$E$2:$AZ$99,base_mayorista!$A806,0)</f>
        <v>4.3965961713742052</v>
      </c>
      <c r="O806" s="10">
        <f>+HLOOKUP(VLOOKUP($B806,$AD$3:$AE$12,2,0),Participacion1!$D$4:$M$101,base_mayorista!$A806,0)</f>
        <v>39.163799439544789</v>
      </c>
      <c r="P806" s="1"/>
      <c r="Q806" s="10"/>
      <c r="R806" s="10"/>
      <c r="S806" s="10"/>
      <c r="T806" s="14"/>
      <c r="U806" s="38"/>
      <c r="V806" s="38"/>
      <c r="W806" s="38"/>
      <c r="X806" s="38"/>
      <c r="Y806" s="38"/>
      <c r="Z806" s="11"/>
      <c r="AB806" s="38"/>
      <c r="AG806" s="35"/>
    </row>
    <row r="807" spans="1:33" ht="16.5" x14ac:dyDescent="0.3">
      <c r="A807">
        <f t="shared" si="12"/>
        <v>30</v>
      </c>
      <c r="B807">
        <v>9</v>
      </c>
      <c r="C807">
        <v>29</v>
      </c>
      <c r="D807" s="3">
        <v>41759</v>
      </c>
      <c r="E807" s="33">
        <v>14</v>
      </c>
      <c r="F807">
        <v>2</v>
      </c>
      <c r="G807" s="10">
        <f>+HLOOKUP(VLOOKUP($B807,$AD$3:$AE$12,2,0),costos_sf!$D$2:$AZ$99,base_mayorista!$A807,0)</f>
        <v>5182678357.1316109</v>
      </c>
      <c r="H807" s="10">
        <f>+HLOOKUP(VLOOKUP($B807,$AD$3:$AE$12,2,0),creditos_sf!$D$2:$AY$99,base_mayorista!$A807,0)</f>
        <v>21264290024.232304</v>
      </c>
      <c r="I807" s="10">
        <f>+HLOOKUP(VLOOKUP($B807,$AD$3:$AE$12,2,0),creditos_sf!$D$103:$AY$200,base_mayorista!$A807,0)</f>
        <v>30425708627.934898</v>
      </c>
      <c r="J807" s="10">
        <f>+HLOOKUP(VLOOKUP($B807,$AD$3:$AE$12,2,0),Costo_fondeo!$D$3:$AY$100,base_mayorista!$A807,0)</f>
        <v>1.3276481741084747</v>
      </c>
      <c r="K807" s="10">
        <f>+HLOOKUP(VLOOKUP($B807,$AD$3:$AE$12,2,0),Costo_provisiones!$D$3:$AY$100,base_mayorista!$A807,0)</f>
        <v>2.2442212379268756</v>
      </c>
      <c r="L807" s="10">
        <f>+HLOOKUP(VLOOKUP($B807,$AD$3:$AE$12,2,0),Morosidad_control!$D$4:$AY$101,base_mayorista!$A807,0)</f>
        <v>2.3804074526423431</v>
      </c>
      <c r="M807" s="10">
        <f ca="1">+OFFSET(Capital_2!$D$2,base_mayorista!A807,0)</f>
        <v>3.2437779376973728</v>
      </c>
      <c r="N807" s="10">
        <f>+HLOOKUP(VLOOKUP($B807,$AD$3:$AE$12,2,0),costo_laboral!$E$2:$AZ$99,base_mayorista!$A807,0)</f>
        <v>4.3142673771641844</v>
      </c>
      <c r="O807" s="10">
        <f>+HLOOKUP(VLOOKUP($B807,$AD$3:$AE$12,2,0),Participacion1!$D$4:$M$101,base_mayorista!$A807,0)</f>
        <v>39.15707380611709</v>
      </c>
      <c r="P807" s="1"/>
      <c r="Q807" s="10"/>
      <c r="R807" s="10"/>
      <c r="S807" s="10"/>
      <c r="T807" s="14"/>
      <c r="U807" s="38"/>
      <c r="V807" s="38"/>
      <c r="W807" s="38"/>
      <c r="X807" s="38"/>
      <c r="Y807" s="38"/>
      <c r="Z807" s="11"/>
      <c r="AB807" s="38"/>
      <c r="AG807" s="35"/>
    </row>
    <row r="808" spans="1:33" ht="16.5" x14ac:dyDescent="0.3">
      <c r="A808">
        <f t="shared" si="12"/>
        <v>31</v>
      </c>
      <c r="B808">
        <v>9</v>
      </c>
      <c r="C808">
        <v>30</v>
      </c>
      <c r="D808" s="3">
        <v>41790</v>
      </c>
      <c r="E808" s="33">
        <v>14</v>
      </c>
      <c r="F808">
        <v>2</v>
      </c>
      <c r="G808" s="10">
        <f>+HLOOKUP(VLOOKUP($B808,$AD$3:$AE$12,2,0),costos_sf!$D$2:$AZ$99,base_mayorista!$A808,0)</f>
        <v>5200174550.4150267</v>
      </c>
      <c r="H808" s="10">
        <f>+HLOOKUP(VLOOKUP($B808,$AD$3:$AE$12,2,0),creditos_sf!$D$2:$AY$99,base_mayorista!$A808,0)</f>
        <v>21295385148.523899</v>
      </c>
      <c r="I808" s="10">
        <f>+HLOOKUP(VLOOKUP($B808,$AD$3:$AE$12,2,0),creditos_sf!$D$103:$AY$200,base_mayorista!$A808,0)</f>
        <v>30201961445.184101</v>
      </c>
      <c r="J808" s="10">
        <f>+HLOOKUP(VLOOKUP($B808,$AD$3:$AE$12,2,0),Costo_fondeo!$D$3:$AY$100,base_mayorista!$A808,0)</f>
        <v>1.3073380693130952</v>
      </c>
      <c r="K808" s="10">
        <f>+HLOOKUP(VLOOKUP($B808,$AD$3:$AE$12,2,0),Costo_provisiones!$D$3:$AY$100,base_mayorista!$A808,0)</f>
        <v>2.2819888533796115</v>
      </c>
      <c r="L808" s="10">
        <f>+HLOOKUP(VLOOKUP($B808,$AD$3:$AE$12,2,0),Morosidad_control!$D$4:$AY$101,base_mayorista!$A808,0)</f>
        <v>2.4514268481122268</v>
      </c>
      <c r="M808" s="10">
        <f ca="1">+OFFSET(Capital_2!$D$2,base_mayorista!A808,0)</f>
        <v>3.2095324879825831</v>
      </c>
      <c r="N808" s="10">
        <f>+HLOOKUP(VLOOKUP($B808,$AD$3:$AE$12,2,0),costo_laboral!$E$2:$AZ$99,base_mayorista!$A808,0)</f>
        <v>4.3335530218252778</v>
      </c>
      <c r="O808" s="10">
        <f>+HLOOKUP(VLOOKUP($B808,$AD$3:$AE$12,2,0),Participacion1!$D$4:$M$101,base_mayorista!$A808,0)</f>
        <v>39.117910751102727</v>
      </c>
      <c r="P808" s="1"/>
      <c r="Q808" s="10"/>
      <c r="R808" s="10"/>
      <c r="S808" s="10"/>
      <c r="T808" s="14"/>
      <c r="U808" s="38"/>
      <c r="V808" s="38"/>
      <c r="W808" s="38"/>
      <c r="X808" s="38"/>
      <c r="Y808" s="38"/>
      <c r="Z808" s="11"/>
      <c r="AB808" s="38"/>
      <c r="AG808" s="35"/>
    </row>
    <row r="809" spans="1:33" ht="16.5" x14ac:dyDescent="0.3">
      <c r="A809">
        <f t="shared" si="12"/>
        <v>32</v>
      </c>
      <c r="B809">
        <v>9</v>
      </c>
      <c r="C809">
        <v>31</v>
      </c>
      <c r="D809" s="3">
        <v>41820</v>
      </c>
      <c r="E809" s="33">
        <v>14</v>
      </c>
      <c r="F809">
        <v>2</v>
      </c>
      <c r="G809" s="10">
        <f>+HLOOKUP(VLOOKUP($B809,$AD$3:$AE$12,2,0),costos_sf!$D$2:$AZ$99,base_mayorista!$A809,0)</f>
        <v>5153548508.3625889</v>
      </c>
      <c r="H809" s="10">
        <f>+HLOOKUP(VLOOKUP($B809,$AD$3:$AE$12,2,0),creditos_sf!$D$2:$AY$99,base_mayorista!$A809,0)</f>
        <v>22502647136.7099</v>
      </c>
      <c r="I809" s="10">
        <f>+HLOOKUP(VLOOKUP($B809,$AD$3:$AE$12,2,0),creditos_sf!$D$103:$AY$200,base_mayorista!$A809,0)</f>
        <v>30738029133.098698</v>
      </c>
      <c r="J809" s="10">
        <f>+HLOOKUP(VLOOKUP($B809,$AD$3:$AE$12,2,0),Costo_fondeo!$D$3:$AY$100,base_mayorista!$A809,0)</f>
        <v>1.2821212972716487</v>
      </c>
      <c r="K809" s="10">
        <f>+HLOOKUP(VLOOKUP($B809,$AD$3:$AE$12,2,0),Costo_provisiones!$D$3:$AY$100,base_mayorista!$A809,0)</f>
        <v>2.288148330394677</v>
      </c>
      <c r="L809" s="10">
        <f>+HLOOKUP(VLOOKUP($B809,$AD$3:$AE$12,2,0),Morosidad_control!$D$4:$AY$101,base_mayorista!$A809,0)</f>
        <v>2.4259338732389901</v>
      </c>
      <c r="M809" s="10">
        <f ca="1">+OFFSET(Capital_2!$D$2,base_mayorista!A809,0)</f>
        <v>3.1850428382831848</v>
      </c>
      <c r="N809" s="10">
        <f>+HLOOKUP(VLOOKUP($B809,$AD$3:$AE$12,2,0),costo_laboral!$E$2:$AZ$99,base_mayorista!$A809,0)</f>
        <v>4.2324833890074967</v>
      </c>
      <c r="O809" s="10">
        <f>+HLOOKUP(VLOOKUP($B809,$AD$3:$AE$12,2,0),Participacion1!$D$4:$M$101,base_mayorista!$A809,0)</f>
        <v>41.49950051871614</v>
      </c>
      <c r="P809" s="1"/>
      <c r="Q809" s="10"/>
      <c r="R809" s="10"/>
      <c r="S809" s="10"/>
      <c r="T809" s="14"/>
      <c r="U809" s="38"/>
      <c r="V809" s="38"/>
      <c r="W809" s="38"/>
      <c r="X809" s="38"/>
      <c r="Y809" s="38"/>
      <c r="Z809" s="11"/>
      <c r="AB809" s="38"/>
      <c r="AG809" s="35"/>
    </row>
    <row r="810" spans="1:33" ht="16.5" x14ac:dyDescent="0.3">
      <c r="A810">
        <f t="shared" si="12"/>
        <v>33</v>
      </c>
      <c r="B810">
        <v>9</v>
      </c>
      <c r="C810">
        <v>32</v>
      </c>
      <c r="D810" s="3">
        <v>41851</v>
      </c>
      <c r="E810" s="33">
        <v>14</v>
      </c>
      <c r="F810">
        <v>2</v>
      </c>
      <c r="G810" s="10">
        <f>+HLOOKUP(VLOOKUP($B810,$AD$3:$AE$12,2,0),costos_sf!$D$2:$AZ$99,base_mayorista!$A810,0)</f>
        <v>5100350445.4583359</v>
      </c>
      <c r="H810" s="10">
        <f>+HLOOKUP(VLOOKUP($B810,$AD$3:$AE$12,2,0),creditos_sf!$D$2:$AY$99,base_mayorista!$A810,0)</f>
        <v>22558615050.169098</v>
      </c>
      <c r="I810" s="10">
        <f>+HLOOKUP(VLOOKUP($B810,$AD$3:$AE$12,2,0),creditos_sf!$D$103:$AY$200,base_mayorista!$A810,0)</f>
        <v>30475611073.172802</v>
      </c>
      <c r="J810" s="10">
        <f>+HLOOKUP(VLOOKUP($B810,$AD$3:$AE$12,2,0),Costo_fondeo!$D$3:$AY$100,base_mayorista!$A810,0)</f>
        <v>1.2692947113823745</v>
      </c>
      <c r="K810" s="10">
        <f>+HLOOKUP(VLOOKUP($B810,$AD$3:$AE$12,2,0),Costo_provisiones!$D$3:$AY$100,base_mayorista!$A810,0)</f>
        <v>2.2505170356881221</v>
      </c>
      <c r="L810" s="10">
        <f>+HLOOKUP(VLOOKUP($B810,$AD$3:$AE$12,2,0),Morosidad_control!$D$4:$AY$101,base_mayorista!$A810,0)</f>
        <v>2.3883217217847164</v>
      </c>
      <c r="M810" s="10">
        <f ca="1">+OFFSET(Capital_2!$D$2,base_mayorista!A810,0)</f>
        <v>3.1704105350092515</v>
      </c>
      <c r="N810" s="10">
        <f>+HLOOKUP(VLOOKUP($B810,$AD$3:$AE$12,2,0),costo_laboral!$E$2:$AZ$99,base_mayorista!$A810,0)</f>
        <v>4.2001628028934022</v>
      </c>
      <c r="O810" s="10">
        <f>+HLOOKUP(VLOOKUP($B810,$AD$3:$AE$12,2,0),Participacion1!$D$4:$M$101,base_mayorista!$A810,0)</f>
        <v>40.489703767864093</v>
      </c>
      <c r="P810" s="1"/>
      <c r="Q810" s="10"/>
      <c r="R810" s="10"/>
      <c r="S810" s="10"/>
      <c r="T810" s="14"/>
      <c r="U810" s="38"/>
      <c r="V810" s="38"/>
      <c r="W810" s="38"/>
      <c r="X810" s="38"/>
      <c r="Y810" s="38"/>
      <c r="Z810" s="11"/>
      <c r="AB810" s="38"/>
      <c r="AG810" s="35"/>
    </row>
    <row r="811" spans="1:33" ht="16.5" x14ac:dyDescent="0.3">
      <c r="A811">
        <f t="shared" si="12"/>
        <v>34</v>
      </c>
      <c r="B811">
        <v>9</v>
      </c>
      <c r="C811">
        <v>33</v>
      </c>
      <c r="D811" s="3">
        <v>41882</v>
      </c>
      <c r="E811" s="33">
        <v>14</v>
      </c>
      <c r="F811">
        <v>2</v>
      </c>
      <c r="G811" s="10">
        <f>+HLOOKUP(VLOOKUP($B811,$AD$3:$AE$12,2,0),costos_sf!$D$2:$AZ$99,base_mayorista!$A811,0)</f>
        <v>5170788590.8936939</v>
      </c>
      <c r="H811" s="10">
        <f>+HLOOKUP(VLOOKUP($B811,$AD$3:$AE$12,2,0),creditos_sf!$D$2:$AY$99,base_mayorista!$A811,0)</f>
        <v>22979739967.1348</v>
      </c>
      <c r="I811" s="10">
        <f>+HLOOKUP(VLOOKUP($B811,$AD$3:$AE$12,2,0),creditos_sf!$D$103:$AY$200,base_mayorista!$A811,0)</f>
        <v>30683974854.326599</v>
      </c>
      <c r="J811" s="10">
        <f>+HLOOKUP(VLOOKUP($B811,$AD$3:$AE$12,2,0),Costo_fondeo!$D$3:$AY$100,base_mayorista!$A811,0)</f>
        <v>1.2540144570089917</v>
      </c>
      <c r="K811" s="10">
        <f>+HLOOKUP(VLOOKUP($B811,$AD$3:$AE$12,2,0),Costo_provisiones!$D$3:$AY$100,base_mayorista!$A811,0)</f>
        <v>2.2349612176070224</v>
      </c>
      <c r="L811" s="10">
        <f>+HLOOKUP(VLOOKUP($B811,$AD$3:$AE$12,2,0),Morosidad_control!$D$4:$AY$101,base_mayorista!$A811,0)</f>
        <v>2.4285014681645327</v>
      </c>
      <c r="M811" s="10">
        <f ca="1">+OFFSET(Capital_2!$D$2,base_mayorista!A811,0)</f>
        <v>3.1468414088192862</v>
      </c>
      <c r="N811" s="10">
        <f>+HLOOKUP(VLOOKUP($B811,$AD$3:$AE$12,2,0),costo_laboral!$E$2:$AZ$99,base_mayorista!$A811,0)</f>
        <v>4.1722986945972647</v>
      </c>
      <c r="O811" s="10">
        <f>+HLOOKUP(VLOOKUP($B811,$AD$3:$AE$12,2,0),Participacion1!$D$4:$M$101,base_mayorista!$A811,0)</f>
        <v>40.961851724768536</v>
      </c>
      <c r="P811" s="1"/>
      <c r="Q811" s="10"/>
      <c r="R811" s="10"/>
      <c r="S811" s="10"/>
      <c r="T811" s="14"/>
      <c r="U811" s="38"/>
      <c r="V811" s="38"/>
      <c r="W811" s="38"/>
      <c r="X811" s="38"/>
      <c r="Y811" s="38"/>
      <c r="Z811" s="11"/>
      <c r="AB811" s="38"/>
      <c r="AG811" s="35"/>
    </row>
    <row r="812" spans="1:33" ht="16.5" x14ac:dyDescent="0.3">
      <c r="A812">
        <f t="shared" si="12"/>
        <v>35</v>
      </c>
      <c r="B812">
        <v>9</v>
      </c>
      <c r="C812">
        <v>34</v>
      </c>
      <c r="D812" s="3">
        <v>41912</v>
      </c>
      <c r="E812" s="33">
        <v>14</v>
      </c>
      <c r="F812">
        <v>2</v>
      </c>
      <c r="G812" s="10">
        <f>+HLOOKUP(VLOOKUP($B812,$AD$3:$AE$12,2,0),costos_sf!$D$2:$AZ$99,base_mayorista!$A812,0)</f>
        <v>5129303735.5750418</v>
      </c>
      <c r="H812" s="10">
        <f>+HLOOKUP(VLOOKUP($B812,$AD$3:$AE$12,2,0),creditos_sf!$D$2:$AY$99,base_mayorista!$A812,0)</f>
        <v>23060600536.937099</v>
      </c>
      <c r="I812" s="10">
        <f>+HLOOKUP(VLOOKUP($B812,$AD$3:$AE$12,2,0),creditos_sf!$D$103:$AY$200,base_mayorista!$A812,0)</f>
        <v>31027458486.633801</v>
      </c>
      <c r="J812" s="10">
        <f>+HLOOKUP(VLOOKUP($B812,$AD$3:$AE$12,2,0),Costo_fondeo!$D$3:$AY$100,base_mayorista!$A812,0)</f>
        <v>1.2430515098457005</v>
      </c>
      <c r="K812" s="10">
        <f>+HLOOKUP(VLOOKUP($B812,$AD$3:$AE$12,2,0),Costo_provisiones!$D$3:$AY$100,base_mayorista!$A812,0)</f>
        <v>2.199134496493651</v>
      </c>
      <c r="L812" s="10">
        <f>+HLOOKUP(VLOOKUP($B812,$AD$3:$AE$12,2,0),Morosidad_control!$D$4:$AY$101,base_mayorista!$A812,0)</f>
        <v>2.3699228299929773</v>
      </c>
      <c r="M812" s="10">
        <f ca="1">+OFFSET(Capital_2!$D$2,base_mayorista!A812,0)</f>
        <v>3.1301745437504462</v>
      </c>
      <c r="N812" s="10">
        <f>+HLOOKUP(VLOOKUP($B812,$AD$3:$AE$12,2,0),costo_laboral!$E$2:$AZ$99,base_mayorista!$A812,0)</f>
        <v>4.1662420406001051</v>
      </c>
      <c r="O812" s="10">
        <f>+HLOOKUP(VLOOKUP($B812,$AD$3:$AE$12,2,0),Participacion1!$D$4:$M$101,base_mayorista!$A812,0)</f>
        <v>39.904136461503469</v>
      </c>
      <c r="P812" s="1"/>
      <c r="Q812" s="10"/>
      <c r="R812" s="10"/>
      <c r="S812" s="10"/>
      <c r="T812" s="14"/>
      <c r="U812" s="38"/>
      <c r="V812" s="38"/>
      <c r="W812" s="38"/>
      <c r="X812" s="38"/>
      <c r="Y812" s="38"/>
      <c r="Z812" s="11"/>
      <c r="AB812" s="38"/>
      <c r="AG812" s="35"/>
    </row>
    <row r="813" spans="1:33" ht="16.5" x14ac:dyDescent="0.3">
      <c r="A813">
        <f t="shared" si="12"/>
        <v>36</v>
      </c>
      <c r="B813">
        <v>9</v>
      </c>
      <c r="C813">
        <v>35</v>
      </c>
      <c r="D813" s="3">
        <v>41943</v>
      </c>
      <c r="E813" s="33">
        <v>14</v>
      </c>
      <c r="F813">
        <v>2</v>
      </c>
      <c r="G813" s="10">
        <f>+HLOOKUP(VLOOKUP($B813,$AD$3:$AE$12,2,0),costos_sf!$D$2:$AZ$99,base_mayorista!$A813,0)</f>
        <v>5150593966.6449347</v>
      </c>
      <c r="H813" s="10">
        <f>+HLOOKUP(VLOOKUP($B813,$AD$3:$AE$12,2,0),creditos_sf!$D$2:$AY$99,base_mayorista!$A813,0)</f>
        <v>23551061483.4688</v>
      </c>
      <c r="I813" s="10">
        <f>+HLOOKUP(VLOOKUP($B813,$AD$3:$AE$12,2,0),creditos_sf!$D$103:$AY$200,base_mayorista!$A813,0)</f>
        <v>31493959333.282501</v>
      </c>
      <c r="J813" s="10">
        <f>+HLOOKUP(VLOOKUP($B813,$AD$3:$AE$12,2,0),Costo_fondeo!$D$3:$AY$100,base_mayorista!$A813,0)</f>
        <v>1.2401585348514348</v>
      </c>
      <c r="K813" s="10">
        <f>+HLOOKUP(VLOOKUP($B813,$AD$3:$AE$12,2,0),Costo_provisiones!$D$3:$AY$100,base_mayorista!$A813,0)</f>
        <v>2.1566148601004342</v>
      </c>
      <c r="L813" s="10">
        <f>+HLOOKUP(VLOOKUP($B813,$AD$3:$AE$12,2,0),Morosidad_control!$D$4:$AY$101,base_mayorista!$A813,0)</f>
        <v>2.3088071745594552</v>
      </c>
      <c r="M813" s="10">
        <f ca="1">+OFFSET(Capital_2!$D$2,base_mayorista!A813,0)</f>
        <v>3.1052199516205063</v>
      </c>
      <c r="N813" s="10">
        <f>+HLOOKUP(VLOOKUP($B813,$AD$3:$AE$12,2,0),costo_laboral!$E$2:$AZ$99,base_mayorista!$A813,0)</f>
        <v>4.1113974259119308</v>
      </c>
      <c r="O813" s="10">
        <f>+HLOOKUP(VLOOKUP($B813,$AD$3:$AE$12,2,0),Participacion1!$D$4:$M$101,base_mayorista!$A813,0)</f>
        <v>40.248909409438795</v>
      </c>
      <c r="P813" s="1"/>
      <c r="Q813" s="10"/>
      <c r="R813" s="10"/>
      <c r="S813" s="10"/>
      <c r="T813" s="14"/>
      <c r="U813" s="38"/>
      <c r="V813" s="38"/>
      <c r="W813" s="38"/>
      <c r="X813" s="38"/>
      <c r="Y813" s="38"/>
      <c r="Z813" s="11"/>
      <c r="AB813" s="38"/>
      <c r="AG813" s="35"/>
    </row>
    <row r="814" spans="1:33" ht="16.5" x14ac:dyDescent="0.3">
      <c r="A814">
        <f t="shared" si="12"/>
        <v>37</v>
      </c>
      <c r="B814">
        <v>9</v>
      </c>
      <c r="C814">
        <v>36</v>
      </c>
      <c r="D814" s="3">
        <v>41973</v>
      </c>
      <c r="E814" s="33">
        <v>14</v>
      </c>
      <c r="F814">
        <v>2</v>
      </c>
      <c r="G814" s="10">
        <f>+HLOOKUP(VLOOKUP($B814,$AD$3:$AE$12,2,0),costos_sf!$D$2:$AZ$99,base_mayorista!$A814,0)</f>
        <v>4968035716.1702499</v>
      </c>
      <c r="H814" s="10">
        <f>+HLOOKUP(VLOOKUP($B814,$AD$3:$AE$12,2,0),creditos_sf!$D$2:$AY$99,base_mayorista!$A814,0)</f>
        <v>23513013382.714901</v>
      </c>
      <c r="I814" s="10">
        <f>+HLOOKUP(VLOOKUP($B814,$AD$3:$AE$12,2,0),creditos_sf!$D$103:$AY$200,base_mayorista!$A814,0)</f>
        <v>31519752172.1548</v>
      </c>
      <c r="J814" s="10">
        <f>+HLOOKUP(VLOOKUP($B814,$AD$3:$AE$12,2,0),Costo_fondeo!$D$3:$AY$100,base_mayorista!$A814,0)</f>
        <v>1.2432966086843944</v>
      </c>
      <c r="K814" s="10">
        <f>+HLOOKUP(VLOOKUP($B814,$AD$3:$AE$12,2,0),Costo_provisiones!$D$3:$AY$100,base_mayorista!$A814,0)</f>
        <v>1.6545230685796615</v>
      </c>
      <c r="L814" s="10">
        <f>+HLOOKUP(VLOOKUP($B814,$AD$3:$AE$12,2,0),Morosidad_control!$D$4:$AY$101,base_mayorista!$A814,0)</f>
        <v>2.3111818767839649</v>
      </c>
      <c r="M814" s="10">
        <f ca="1">+OFFSET(Capital_2!$D$2,base_mayorista!A814,0)</f>
        <v>3.0886044861742721</v>
      </c>
      <c r="N814" s="10">
        <f>+HLOOKUP(VLOOKUP($B814,$AD$3:$AE$12,2,0),costo_laboral!$E$2:$AZ$99,base_mayorista!$A814,0)</f>
        <v>4.1158528220802832</v>
      </c>
      <c r="O814" s="10">
        <f>+HLOOKUP(VLOOKUP($B814,$AD$3:$AE$12,2,0),Participacion1!$D$4:$M$101,base_mayorista!$A814,0)</f>
        <v>40.14615872300417</v>
      </c>
      <c r="P814" s="1"/>
      <c r="Q814" s="10"/>
      <c r="R814" s="10"/>
      <c r="S814" s="10"/>
      <c r="T814" s="14"/>
      <c r="U814" s="38"/>
      <c r="V814" s="38"/>
      <c r="W814" s="38"/>
      <c r="X814" s="38"/>
      <c r="Y814" s="38"/>
      <c r="Z814" s="11"/>
      <c r="AB814" s="38"/>
      <c r="AG814" s="35"/>
    </row>
    <row r="815" spans="1:33" ht="16.5" x14ac:dyDescent="0.3">
      <c r="A815">
        <f t="shared" si="12"/>
        <v>38</v>
      </c>
      <c r="B815">
        <v>9</v>
      </c>
      <c r="C815">
        <v>37</v>
      </c>
      <c r="D815" s="3">
        <v>42004</v>
      </c>
      <c r="E815" s="33">
        <v>14</v>
      </c>
      <c r="F815">
        <v>2</v>
      </c>
      <c r="G815" s="10">
        <f>+HLOOKUP(VLOOKUP($B815,$AD$3:$AE$12,2,0),costos_sf!$D$2:$AZ$99,base_mayorista!$A815,0)</f>
        <v>5266831611.2216454</v>
      </c>
      <c r="H815" s="10">
        <f>+HLOOKUP(VLOOKUP($B815,$AD$3:$AE$12,2,0),creditos_sf!$D$2:$AY$99,base_mayorista!$A815,0)</f>
        <v>24476573978.069801</v>
      </c>
      <c r="I815" s="10">
        <f>+HLOOKUP(VLOOKUP($B815,$AD$3:$AE$12,2,0),creditos_sf!$D$103:$AY$200,base_mayorista!$A815,0)</f>
        <v>31965431228.352497</v>
      </c>
      <c r="J815" s="10">
        <f>+HLOOKUP(VLOOKUP($B815,$AD$3:$AE$12,2,0),Costo_fondeo!$D$3:$AY$100,base_mayorista!$A815,0)</f>
        <v>1.2423680968214292</v>
      </c>
      <c r="K815" s="10">
        <f>+HLOOKUP(VLOOKUP($B815,$AD$3:$AE$12,2,0),Costo_provisiones!$D$3:$AY$100,base_mayorista!$A815,0)</f>
        <v>2.1282826044596042</v>
      </c>
      <c r="L815" s="10">
        <f>+HLOOKUP(VLOOKUP($B815,$AD$3:$AE$12,2,0),Morosidad_control!$D$4:$AY$101,base_mayorista!$A815,0)</f>
        <v>2.3007634937526849</v>
      </c>
      <c r="M815" s="10">
        <f ca="1">+OFFSET(Capital_2!$D$2,base_mayorista!A815,0)</f>
        <v>3.0772625191593428</v>
      </c>
      <c r="N815" s="10">
        <f>+HLOOKUP(VLOOKUP($B815,$AD$3:$AE$12,2,0),costo_laboral!$E$2:$AZ$99,base_mayorista!$A815,0)</f>
        <v>4.073031111765669</v>
      </c>
      <c r="O815" s="10">
        <f>+HLOOKUP(VLOOKUP($B815,$AD$3:$AE$12,2,0),Participacion1!$D$4:$M$101,base_mayorista!$A815,0)</f>
        <v>41.260153334487178</v>
      </c>
      <c r="P815" s="1"/>
      <c r="Q815" s="10"/>
      <c r="R815" s="10"/>
      <c r="S815" s="10"/>
      <c r="T815" s="14"/>
      <c r="U815" s="38"/>
      <c r="V815" s="38"/>
      <c r="W815" s="38"/>
      <c r="X815" s="38"/>
      <c r="Y815" s="38"/>
      <c r="Z815" s="11"/>
      <c r="AB815" s="38"/>
      <c r="AG815" s="35"/>
    </row>
    <row r="816" spans="1:33" ht="16.5" x14ac:dyDescent="0.3">
      <c r="A816">
        <f t="shared" si="12"/>
        <v>39</v>
      </c>
      <c r="B816">
        <v>9</v>
      </c>
      <c r="C816">
        <v>38</v>
      </c>
      <c r="D816" s="3">
        <v>42035</v>
      </c>
      <c r="E816" s="33">
        <v>15</v>
      </c>
      <c r="F816">
        <v>2</v>
      </c>
      <c r="G816" s="10">
        <f>+HLOOKUP(VLOOKUP($B816,$AD$3:$AE$12,2,0),costos_sf!$D$2:$AZ$99,base_mayorista!$A816,0)</f>
        <v>5441792329.5561295</v>
      </c>
      <c r="H816" s="10">
        <f>+HLOOKUP(VLOOKUP($B816,$AD$3:$AE$12,2,0),creditos_sf!$D$2:$AY$99,base_mayorista!$A816,0)</f>
        <v>24930864831.078297</v>
      </c>
      <c r="I816" s="10">
        <f>+HLOOKUP(VLOOKUP($B816,$AD$3:$AE$12,2,0),creditos_sf!$D$103:$AY$200,base_mayorista!$A816,0)</f>
        <v>32182958389.198097</v>
      </c>
      <c r="J816" s="10">
        <f>+HLOOKUP(VLOOKUP($B816,$AD$3:$AE$12,2,0),Costo_fondeo!$D$3:$AY$100,base_mayorista!$A816,0)</f>
        <v>1.2500437898570285</v>
      </c>
      <c r="K816" s="10">
        <f>+HLOOKUP(VLOOKUP($B816,$AD$3:$AE$12,2,0),Costo_provisiones!$D$3:$AY$100,base_mayorista!$A816,0)</f>
        <v>2.0992080475774775</v>
      </c>
      <c r="L816" s="10">
        <f>+HLOOKUP(VLOOKUP($B816,$AD$3:$AE$12,2,0),Morosidad_control!$D$4:$AY$101,base_mayorista!$A816,0)</f>
        <v>2.3690503116598385</v>
      </c>
      <c r="M816" s="10">
        <f ca="1">+OFFSET(Capital_2!$D$2,base_mayorista!A816,0)</f>
        <v>3.0663026726799725</v>
      </c>
      <c r="N816" s="10">
        <f>+HLOOKUP(VLOOKUP($B816,$AD$3:$AE$12,2,0),costo_laboral!$E$2:$AZ$99,base_mayorista!$A816,0)</f>
        <v>4.0393408209062454</v>
      </c>
      <c r="O816" s="10">
        <f>+HLOOKUP(VLOOKUP($B816,$AD$3:$AE$12,2,0),Participacion1!$D$4:$M$101,base_mayorista!$A816,0)</f>
        <v>41.6505220887761</v>
      </c>
      <c r="P816" s="1"/>
      <c r="Q816" s="10"/>
      <c r="R816" s="10"/>
      <c r="S816" s="10"/>
      <c r="T816" s="14"/>
      <c r="U816" s="38"/>
      <c r="V816" s="38"/>
      <c r="W816" s="38"/>
      <c r="X816" s="38"/>
      <c r="Y816" s="38"/>
      <c r="Z816" s="11"/>
      <c r="AB816" s="38"/>
      <c r="AG816" s="35"/>
    </row>
    <row r="817" spans="1:33" ht="16.5" x14ac:dyDescent="0.3">
      <c r="A817">
        <f t="shared" si="12"/>
        <v>40</v>
      </c>
      <c r="B817">
        <v>9</v>
      </c>
      <c r="C817">
        <v>39</v>
      </c>
      <c r="D817" s="3">
        <v>42063</v>
      </c>
      <c r="E817" s="33">
        <v>15</v>
      </c>
      <c r="F817">
        <v>2</v>
      </c>
      <c r="G817" s="10">
        <f>+HLOOKUP(VLOOKUP($B817,$AD$3:$AE$12,2,0),costos_sf!$D$2:$AZ$99,base_mayorista!$A817,0)</f>
        <v>5277999102.5618887</v>
      </c>
      <c r="H817" s="10">
        <f>+HLOOKUP(VLOOKUP($B817,$AD$3:$AE$12,2,0),creditos_sf!$D$2:$AY$99,base_mayorista!$A817,0)</f>
        <v>24841256359.868603</v>
      </c>
      <c r="I817" s="10">
        <f>+HLOOKUP(VLOOKUP($B817,$AD$3:$AE$12,2,0),creditos_sf!$D$103:$AY$200,base_mayorista!$A817,0)</f>
        <v>32498060661.442001</v>
      </c>
      <c r="J817" s="10">
        <f>+HLOOKUP(VLOOKUP($B817,$AD$3:$AE$12,2,0),Costo_fondeo!$D$3:$AY$100,base_mayorista!$A817,0)</f>
        <v>1.2553153188323678</v>
      </c>
      <c r="K817" s="10">
        <f>+HLOOKUP(VLOOKUP($B817,$AD$3:$AE$12,2,0),Costo_provisiones!$D$3:$AY$100,base_mayorista!$A817,0)</f>
        <v>2.0586525429923332</v>
      </c>
      <c r="L817" s="10">
        <f>+HLOOKUP(VLOOKUP($B817,$AD$3:$AE$12,2,0),Morosidad_control!$D$4:$AY$101,base_mayorista!$A817,0)</f>
        <v>2.3437958336520142</v>
      </c>
      <c r="M817" s="10">
        <f ca="1">+OFFSET(Capital_2!$D$2,base_mayorista!A817,0)</f>
        <v>3.049096647123327</v>
      </c>
      <c r="N817" s="10">
        <f>+HLOOKUP(VLOOKUP($B817,$AD$3:$AE$12,2,0),costo_laboral!$E$2:$AZ$99,base_mayorista!$A817,0)</f>
        <v>4.0433654377593129</v>
      </c>
      <c r="O817" s="10">
        <f>+HLOOKUP(VLOOKUP($B817,$AD$3:$AE$12,2,0),Participacion1!$D$4:$M$101,base_mayorista!$A817,0)</f>
        <v>41.313855236522315</v>
      </c>
      <c r="P817" s="1"/>
      <c r="Q817" s="10"/>
      <c r="R817" s="10"/>
      <c r="S817" s="10"/>
      <c r="T817" s="14"/>
      <c r="U817" s="38"/>
      <c r="V817" s="38"/>
      <c r="W817" s="38"/>
      <c r="X817" s="38"/>
      <c r="Y817" s="38"/>
      <c r="Z817" s="11"/>
      <c r="AB817" s="38"/>
      <c r="AG817" s="35"/>
    </row>
    <row r="818" spans="1:33" ht="16.5" x14ac:dyDescent="0.3">
      <c r="A818">
        <f t="shared" si="12"/>
        <v>41</v>
      </c>
      <c r="B818">
        <v>9</v>
      </c>
      <c r="C818">
        <v>40</v>
      </c>
      <c r="D818" s="3">
        <v>42094</v>
      </c>
      <c r="E818" s="33">
        <v>15</v>
      </c>
      <c r="F818">
        <v>2</v>
      </c>
      <c r="G818" s="10">
        <f>+HLOOKUP(VLOOKUP($B818,$AD$3:$AE$12,2,0),costos_sf!$D$2:$AZ$99,base_mayorista!$A818,0)</f>
        <v>5332481086.5538921</v>
      </c>
      <c r="H818" s="10">
        <f>+HLOOKUP(VLOOKUP($B818,$AD$3:$AE$12,2,0),creditos_sf!$D$2:$AY$99,base_mayorista!$A818,0)</f>
        <v>25665504833.1422</v>
      </c>
      <c r="I818" s="10">
        <f>+HLOOKUP(VLOOKUP($B818,$AD$3:$AE$12,2,0),creditos_sf!$D$103:$AY$200,base_mayorista!$A818,0)</f>
        <v>33026730804.136501</v>
      </c>
      <c r="J818" s="10">
        <f>+HLOOKUP(VLOOKUP($B818,$AD$3:$AE$12,2,0),Costo_fondeo!$D$3:$AY$100,base_mayorista!$A818,0)</f>
        <v>1.2665610742929345</v>
      </c>
      <c r="K818" s="10">
        <f>+HLOOKUP(VLOOKUP($B818,$AD$3:$AE$12,2,0),Costo_provisiones!$D$3:$AY$100,base_mayorista!$A818,0)</f>
        <v>2.0641483150013684</v>
      </c>
      <c r="L818" s="10">
        <f>+HLOOKUP(VLOOKUP($B818,$AD$3:$AE$12,2,0),Morosidad_control!$D$4:$AY$101,base_mayorista!$A818,0)</f>
        <v>2.3105698576733893</v>
      </c>
      <c r="M818" s="10">
        <f ca="1">+OFFSET(Capital_2!$D$2,base_mayorista!A818,0)</f>
        <v>3.0217281587138265</v>
      </c>
      <c r="N818" s="10">
        <f>+HLOOKUP(VLOOKUP($B818,$AD$3:$AE$12,2,0),costo_laboral!$E$2:$AZ$99,base_mayorista!$A818,0)</f>
        <v>3.9890420453823081</v>
      </c>
      <c r="O818" s="10">
        <f>+HLOOKUP(VLOOKUP($B818,$AD$3:$AE$12,2,0),Participacion1!$D$4:$M$101,base_mayorista!$A818,0)</f>
        <v>40.147778221847979</v>
      </c>
      <c r="P818" s="1"/>
      <c r="Q818" s="10"/>
      <c r="R818" s="10"/>
      <c r="S818" s="10"/>
      <c r="T818" s="14"/>
      <c r="U818" s="38"/>
      <c r="V818" s="38"/>
      <c r="W818" s="38"/>
      <c r="X818" s="38"/>
      <c r="Y818" s="38"/>
      <c r="Z818" s="11"/>
      <c r="AB818" s="38"/>
      <c r="AG818" s="35"/>
    </row>
    <row r="819" spans="1:33" ht="16.5" x14ac:dyDescent="0.3">
      <c r="A819">
        <f t="shared" si="12"/>
        <v>42</v>
      </c>
      <c r="B819">
        <v>9</v>
      </c>
      <c r="C819">
        <v>41</v>
      </c>
      <c r="D819" s="3">
        <v>42124</v>
      </c>
      <c r="E819" s="33">
        <v>15</v>
      </c>
      <c r="F819">
        <v>2</v>
      </c>
      <c r="G819" s="10">
        <f>+HLOOKUP(VLOOKUP($B819,$AD$3:$AE$12,2,0),costos_sf!$D$2:$AZ$99,base_mayorista!$A819,0)</f>
        <v>5331790377.708293</v>
      </c>
      <c r="H819" s="10">
        <f>+HLOOKUP(VLOOKUP($B819,$AD$3:$AE$12,2,0),creditos_sf!$D$2:$AY$99,base_mayorista!$A819,0)</f>
        <v>26212804281.070198</v>
      </c>
      <c r="I819" s="10">
        <f>+HLOOKUP(VLOOKUP($B819,$AD$3:$AE$12,2,0),creditos_sf!$D$103:$AY$200,base_mayorista!$A819,0)</f>
        <v>33211818393.3988</v>
      </c>
      <c r="J819" s="10">
        <f>+HLOOKUP(VLOOKUP($B819,$AD$3:$AE$12,2,0),Costo_fondeo!$D$3:$AY$100,base_mayorista!$A819,0)</f>
        <v>1.2799482875447834</v>
      </c>
      <c r="K819" s="10">
        <f>+HLOOKUP(VLOOKUP($B819,$AD$3:$AE$12,2,0),Costo_provisiones!$D$3:$AY$100,base_mayorista!$A819,0)</f>
        <v>2.0787097220669235</v>
      </c>
      <c r="L819" s="10">
        <f>+HLOOKUP(VLOOKUP($B819,$AD$3:$AE$12,2,0),Morosidad_control!$D$4:$AY$101,base_mayorista!$A819,0)</f>
        <v>2.3245596028572031</v>
      </c>
      <c r="M819" s="10">
        <f ca="1">+OFFSET(Capital_2!$D$2,base_mayorista!A819,0)</f>
        <v>3.0029222612045556</v>
      </c>
      <c r="N819" s="10">
        <f>+HLOOKUP(VLOOKUP($B819,$AD$3:$AE$12,2,0),costo_laboral!$E$2:$AZ$99,base_mayorista!$A819,0)</f>
        <v>3.9392761184252811</v>
      </c>
      <c r="O819" s="10">
        <f>+HLOOKUP(VLOOKUP($B819,$AD$3:$AE$12,2,0),Participacion1!$D$4:$M$101,base_mayorista!$A819,0)</f>
        <v>40.422529778189507</v>
      </c>
      <c r="P819" s="1"/>
      <c r="Q819" s="10"/>
      <c r="R819" s="10"/>
      <c r="S819" s="10"/>
      <c r="T819" s="14"/>
      <c r="U819" s="38"/>
      <c r="V819" s="38"/>
      <c r="W819" s="38"/>
      <c r="X819" s="38"/>
      <c r="Y819" s="38"/>
      <c r="Z819" s="11"/>
      <c r="AB819" s="38"/>
      <c r="AG819" s="35"/>
    </row>
    <row r="820" spans="1:33" ht="16.5" x14ac:dyDescent="0.3">
      <c r="A820">
        <f t="shared" si="12"/>
        <v>43</v>
      </c>
      <c r="B820">
        <v>9</v>
      </c>
      <c r="C820">
        <v>42</v>
      </c>
      <c r="D820" s="3">
        <v>42155</v>
      </c>
      <c r="E820" s="33">
        <v>15</v>
      </c>
      <c r="F820">
        <v>2</v>
      </c>
      <c r="G820" s="10">
        <f>+HLOOKUP(VLOOKUP($B820,$AD$3:$AE$12,2,0),costos_sf!$D$2:$AZ$99,base_mayorista!$A820,0)</f>
        <v>5242785317.6762943</v>
      </c>
      <c r="H820" s="10">
        <f>+HLOOKUP(VLOOKUP($B820,$AD$3:$AE$12,2,0),creditos_sf!$D$2:$AY$99,base_mayorista!$A820,0)</f>
        <v>26494064257.4599</v>
      </c>
      <c r="I820" s="10">
        <f>+HLOOKUP(VLOOKUP($B820,$AD$3:$AE$12,2,0),creditos_sf!$D$103:$AY$200,base_mayorista!$A820,0)</f>
        <v>33194196472.387199</v>
      </c>
      <c r="J820" s="10">
        <f>+HLOOKUP(VLOOKUP($B820,$AD$3:$AE$12,2,0),Costo_fondeo!$D$3:$AY$100,base_mayorista!$A820,0)</f>
        <v>1.2956580107933153</v>
      </c>
      <c r="K820" s="10">
        <f>+HLOOKUP(VLOOKUP($B820,$AD$3:$AE$12,2,0),Costo_provisiones!$D$3:$AY$100,base_mayorista!$A820,0)</f>
        <v>2.0257794997860241</v>
      </c>
      <c r="L820" s="10">
        <f>+HLOOKUP(VLOOKUP($B820,$AD$3:$AE$12,2,0),Morosidad_control!$D$4:$AY$101,base_mayorista!$A820,0)</f>
        <v>2.3649216872013699</v>
      </c>
      <c r="M820" s="10">
        <f ca="1">+OFFSET(Capital_2!$D$2,base_mayorista!A820,0)</f>
        <v>2.9913163210576634</v>
      </c>
      <c r="N820" s="10">
        <f>+HLOOKUP(VLOOKUP($B820,$AD$3:$AE$12,2,0),costo_laboral!$E$2:$AZ$99,base_mayorista!$A820,0)</f>
        <v>3.9082929394622443</v>
      </c>
      <c r="O820" s="10">
        <f>+HLOOKUP(VLOOKUP($B820,$AD$3:$AE$12,2,0),Participacion1!$D$4:$M$101,base_mayorista!$A820,0)</f>
        <v>39.976404834485443</v>
      </c>
      <c r="P820" s="1"/>
      <c r="Q820" s="10"/>
      <c r="R820" s="10"/>
      <c r="S820" s="10"/>
      <c r="T820" s="14"/>
      <c r="U820" s="38"/>
      <c r="V820" s="38"/>
      <c r="W820" s="38"/>
      <c r="X820" s="38"/>
      <c r="Y820" s="38"/>
      <c r="Z820" s="11"/>
      <c r="AB820" s="38"/>
      <c r="AG820" s="35"/>
    </row>
    <row r="821" spans="1:33" ht="16.5" x14ac:dyDescent="0.3">
      <c r="A821">
        <f t="shared" si="12"/>
        <v>44</v>
      </c>
      <c r="B821">
        <v>9</v>
      </c>
      <c r="C821">
        <v>43</v>
      </c>
      <c r="D821" s="3">
        <v>42185</v>
      </c>
      <c r="E821" s="33">
        <v>15</v>
      </c>
      <c r="F821">
        <v>2</v>
      </c>
      <c r="G821" s="10">
        <f>+HLOOKUP(VLOOKUP($B821,$AD$3:$AE$12,2,0),costos_sf!$D$2:$AZ$99,base_mayorista!$A821,0)</f>
        <v>5274407700.9980249</v>
      </c>
      <c r="H821" s="10">
        <f>+HLOOKUP(VLOOKUP($B821,$AD$3:$AE$12,2,0),creditos_sf!$D$2:$AY$99,base_mayorista!$A821,0)</f>
        <v>26065941613.044998</v>
      </c>
      <c r="I821" s="10">
        <f>+HLOOKUP(VLOOKUP($B821,$AD$3:$AE$12,2,0),creditos_sf!$D$103:$AY$200,base_mayorista!$A821,0)</f>
        <v>33461463982.169201</v>
      </c>
      <c r="J821" s="10">
        <f>+HLOOKUP(VLOOKUP($B821,$AD$3:$AE$12,2,0),Costo_fondeo!$D$3:$AY$100,base_mayorista!$A821,0)</f>
        <v>1.3132920588435923</v>
      </c>
      <c r="K821" s="10">
        <f>+HLOOKUP(VLOOKUP($B821,$AD$3:$AE$12,2,0),Costo_provisiones!$D$3:$AY$100,base_mayorista!$A821,0)</f>
        <v>1.9892248112442088</v>
      </c>
      <c r="L821" s="10">
        <f>+HLOOKUP(VLOOKUP($B821,$AD$3:$AE$12,2,0),Morosidad_control!$D$4:$AY$101,base_mayorista!$A821,0)</f>
        <v>2.4348556293549675</v>
      </c>
      <c r="M821" s="10">
        <f ca="1">+OFFSET(Capital_2!$D$2,base_mayorista!A821,0)</f>
        <v>2.9626797769382383</v>
      </c>
      <c r="N821" s="10">
        <f>+HLOOKUP(VLOOKUP($B821,$AD$3:$AE$12,2,0),costo_laboral!$E$2:$AZ$99,base_mayorista!$A821,0)</f>
        <v>3.9571207934424653</v>
      </c>
      <c r="O821" s="10">
        <f>+HLOOKUP(VLOOKUP($B821,$AD$3:$AE$12,2,0),Participacion1!$D$4:$M$101,base_mayorista!$A821,0)</f>
        <v>38.480037496720733</v>
      </c>
      <c r="P821" s="1"/>
      <c r="Q821" s="10"/>
      <c r="R821" s="10"/>
      <c r="S821" s="10"/>
      <c r="T821" s="14"/>
      <c r="U821" s="38"/>
      <c r="V821" s="38"/>
      <c r="W821" s="38"/>
      <c r="X821" s="38"/>
      <c r="Y821" s="38"/>
      <c r="Z821" s="11"/>
      <c r="AB821" s="38"/>
      <c r="AG821" s="35"/>
    </row>
    <row r="822" spans="1:33" ht="16.5" x14ac:dyDescent="0.3">
      <c r="A822">
        <f t="shared" si="12"/>
        <v>45</v>
      </c>
      <c r="B822">
        <v>9</v>
      </c>
      <c r="C822">
        <v>44</v>
      </c>
      <c r="D822" s="3">
        <v>42216</v>
      </c>
      <c r="E822" s="33">
        <v>15</v>
      </c>
      <c r="F822">
        <v>2</v>
      </c>
      <c r="G822" s="10">
        <f>+HLOOKUP(VLOOKUP($B822,$AD$3:$AE$12,2,0),costos_sf!$D$2:$AZ$99,base_mayorista!$A822,0)</f>
        <v>5329592760.1685686</v>
      </c>
      <c r="H822" s="10">
        <f>+HLOOKUP(VLOOKUP($B822,$AD$3:$AE$12,2,0),creditos_sf!$D$2:$AY$99,base_mayorista!$A822,0)</f>
        <v>25467793299.826</v>
      </c>
      <c r="I822" s="10">
        <f>+HLOOKUP(VLOOKUP($B822,$AD$3:$AE$12,2,0),creditos_sf!$D$103:$AY$200,base_mayorista!$A822,0)</f>
        <v>33783450196.429699</v>
      </c>
      <c r="J822" s="10">
        <f>+HLOOKUP(VLOOKUP($B822,$AD$3:$AE$12,2,0),Costo_fondeo!$D$3:$AY$100,base_mayorista!$A822,0)</f>
        <v>1.3193197441089641</v>
      </c>
      <c r="K822" s="10">
        <f>+HLOOKUP(VLOOKUP($B822,$AD$3:$AE$12,2,0),Costo_provisiones!$D$3:$AY$100,base_mayorista!$A822,0)</f>
        <v>2.0042947815310486</v>
      </c>
      <c r="L822" s="10">
        <f>+HLOOKUP(VLOOKUP($B822,$AD$3:$AE$12,2,0),Morosidad_control!$D$4:$AY$101,base_mayorista!$A822,0)</f>
        <v>2.4589900751108185</v>
      </c>
      <c r="M822" s="10">
        <f ca="1">+OFFSET(Capital_2!$D$2,base_mayorista!A822,0)</f>
        <v>2.9172838879084302</v>
      </c>
      <c r="N822" s="10">
        <f>+HLOOKUP(VLOOKUP($B822,$AD$3:$AE$12,2,0),costo_laboral!$E$2:$AZ$99,base_mayorista!$A822,0)</f>
        <v>3.9625263047645873</v>
      </c>
      <c r="O822" s="10">
        <f>+HLOOKUP(VLOOKUP($B822,$AD$3:$AE$12,2,0),Participacion1!$D$4:$M$101,base_mayorista!$A822,0)</f>
        <v>38.277453865762645</v>
      </c>
      <c r="P822" s="1"/>
      <c r="Q822" s="10"/>
      <c r="R822" s="10"/>
      <c r="S822" s="10"/>
      <c r="T822" s="14"/>
      <c r="U822" s="38"/>
      <c r="V822" s="38"/>
      <c r="W822" s="38"/>
      <c r="X822" s="38"/>
      <c r="Y822" s="38"/>
      <c r="Z822" s="11"/>
      <c r="AB822" s="38"/>
      <c r="AG822" s="35"/>
    </row>
    <row r="823" spans="1:33" ht="16.5" x14ac:dyDescent="0.3">
      <c r="A823">
        <f t="shared" si="12"/>
        <v>46</v>
      </c>
      <c r="B823">
        <v>9</v>
      </c>
      <c r="C823">
        <v>45</v>
      </c>
      <c r="D823" s="3">
        <v>42247</v>
      </c>
      <c r="E823" s="33">
        <v>15</v>
      </c>
      <c r="F823">
        <v>2</v>
      </c>
      <c r="G823" s="10">
        <f>+HLOOKUP(VLOOKUP($B823,$AD$3:$AE$12,2,0),costos_sf!$D$2:$AZ$99,base_mayorista!$A823,0)</f>
        <v>5309909619.2639217</v>
      </c>
      <c r="H823" s="10">
        <f>+HLOOKUP(VLOOKUP($B823,$AD$3:$AE$12,2,0),creditos_sf!$D$2:$AY$99,base_mayorista!$A823,0)</f>
        <v>27000782567.661503</v>
      </c>
      <c r="I823" s="10">
        <f>+HLOOKUP(VLOOKUP($B823,$AD$3:$AE$12,2,0),creditos_sf!$D$103:$AY$200,base_mayorista!$A823,0)</f>
        <v>34580649562.272202</v>
      </c>
      <c r="J823" s="10">
        <f>+HLOOKUP(VLOOKUP($B823,$AD$3:$AE$12,2,0),Costo_fondeo!$D$3:$AY$100,base_mayorista!$A823,0)</f>
        <v>1.3253630515240535</v>
      </c>
      <c r="K823" s="10">
        <f>+HLOOKUP(VLOOKUP($B823,$AD$3:$AE$12,2,0),Costo_provisiones!$D$3:$AY$100,base_mayorista!$A823,0)</f>
        <v>2.0016545932086931</v>
      </c>
      <c r="L823" s="10">
        <f>+HLOOKUP(VLOOKUP($B823,$AD$3:$AE$12,2,0),Morosidad_control!$D$4:$AY$101,base_mayorista!$A823,0)</f>
        <v>2.3902736660988224</v>
      </c>
      <c r="M823" s="10">
        <f ca="1">+OFFSET(Capital_2!$D$2,base_mayorista!A823,0)</f>
        <v>2.8874106541141011</v>
      </c>
      <c r="N823" s="10">
        <f>+HLOOKUP(VLOOKUP($B823,$AD$3:$AE$12,2,0),costo_laboral!$E$2:$AZ$99,base_mayorista!$A823,0)</f>
        <v>3.8100776625286508</v>
      </c>
      <c r="O823" s="10">
        <f>+HLOOKUP(VLOOKUP($B823,$AD$3:$AE$12,2,0),Participacion1!$D$4:$M$101,base_mayorista!$A823,0)</f>
        <v>39.592251125891032</v>
      </c>
      <c r="P823" s="1"/>
      <c r="Q823" s="10"/>
      <c r="R823" s="10"/>
      <c r="S823" s="10"/>
      <c r="T823" s="14"/>
      <c r="U823" s="38"/>
      <c r="V823" s="38"/>
      <c r="W823" s="38"/>
      <c r="X823" s="38"/>
      <c r="Y823" s="38"/>
      <c r="Z823" s="11"/>
      <c r="AB823" s="38"/>
      <c r="AG823" s="35"/>
    </row>
    <row r="824" spans="1:33" ht="16.5" x14ac:dyDescent="0.3">
      <c r="A824">
        <f t="shared" si="12"/>
        <v>47</v>
      </c>
      <c r="B824">
        <v>9</v>
      </c>
      <c r="C824">
        <v>46</v>
      </c>
      <c r="D824" s="3">
        <v>42277</v>
      </c>
      <c r="E824" s="33">
        <v>15</v>
      </c>
      <c r="F824">
        <v>2</v>
      </c>
      <c r="G824" s="10">
        <f>+HLOOKUP(VLOOKUP($B824,$AD$3:$AE$12,2,0),costos_sf!$D$2:$AZ$99,base_mayorista!$A824,0)</f>
        <v>5461485335.3252954</v>
      </c>
      <c r="H824" s="10">
        <f>+HLOOKUP(VLOOKUP($B824,$AD$3:$AE$12,2,0),creditos_sf!$D$2:$AY$99,base_mayorista!$A824,0)</f>
        <v>27246071915.975002</v>
      </c>
      <c r="I824" s="10">
        <f>+HLOOKUP(VLOOKUP($B824,$AD$3:$AE$12,2,0),creditos_sf!$D$103:$AY$200,base_mayorista!$A824,0)</f>
        <v>34973409830.014099</v>
      </c>
      <c r="J824" s="10">
        <f>+HLOOKUP(VLOOKUP($B824,$AD$3:$AE$12,2,0),Costo_fondeo!$D$3:$AY$100,base_mayorista!$A824,0)</f>
        <v>1.3360015505019129</v>
      </c>
      <c r="K824" s="10">
        <f>+HLOOKUP(VLOOKUP($B824,$AD$3:$AE$12,2,0),Costo_provisiones!$D$3:$AY$100,base_mayorista!$A824,0)</f>
        <v>1.9997636942027899</v>
      </c>
      <c r="L824" s="10">
        <f>+HLOOKUP(VLOOKUP($B824,$AD$3:$AE$12,2,0),Morosidad_control!$D$4:$AY$101,base_mayorista!$A824,0)</f>
        <v>2.3612142276121264</v>
      </c>
      <c r="M824" s="10">
        <f ca="1">+OFFSET(Capital_2!$D$2,base_mayorista!A824,0)</f>
        <v>2.8604428107092303</v>
      </c>
      <c r="N824" s="10">
        <f>+HLOOKUP(VLOOKUP($B824,$AD$3:$AE$12,2,0),costo_laboral!$E$2:$AZ$99,base_mayorista!$A824,0)</f>
        <v>3.8102799245780359</v>
      </c>
      <c r="O824" s="10">
        <f>+HLOOKUP(VLOOKUP($B824,$AD$3:$AE$12,2,0),Participacion1!$D$4:$M$101,base_mayorista!$A824,0)</f>
        <v>38.780362133494165</v>
      </c>
      <c r="P824" s="1"/>
      <c r="Q824" s="10"/>
      <c r="R824" s="10"/>
      <c r="S824" s="10"/>
      <c r="T824" s="14"/>
      <c r="U824" s="38"/>
      <c r="V824" s="38"/>
      <c r="W824" s="38"/>
      <c r="X824" s="38"/>
      <c r="Y824" s="38"/>
      <c r="Z824" s="11"/>
      <c r="AB824" s="38"/>
      <c r="AG824" s="35"/>
    </row>
    <row r="825" spans="1:33" ht="16.5" x14ac:dyDescent="0.3">
      <c r="A825">
        <f t="shared" si="12"/>
        <v>48</v>
      </c>
      <c r="B825">
        <v>9</v>
      </c>
      <c r="C825">
        <v>47</v>
      </c>
      <c r="D825" s="3">
        <v>42308</v>
      </c>
      <c r="E825" s="33">
        <v>15</v>
      </c>
      <c r="F825">
        <v>2</v>
      </c>
      <c r="G825" s="10">
        <f>+HLOOKUP(VLOOKUP($B825,$AD$3:$AE$12,2,0),costos_sf!$D$2:$AZ$99,base_mayorista!$A825,0)</f>
        <v>5421042341.4567184</v>
      </c>
      <c r="H825" s="10">
        <f>+HLOOKUP(VLOOKUP($B825,$AD$3:$AE$12,2,0),creditos_sf!$D$2:$AY$99,base_mayorista!$A825,0)</f>
        <v>27516067061.478001</v>
      </c>
      <c r="I825" s="10">
        <f>+HLOOKUP(VLOOKUP($B825,$AD$3:$AE$12,2,0),creditos_sf!$D$103:$AY$200,base_mayorista!$A825,0)</f>
        <v>34468445234.966003</v>
      </c>
      <c r="J825" s="10">
        <f>+HLOOKUP(VLOOKUP($B825,$AD$3:$AE$12,2,0),Costo_fondeo!$D$3:$AY$100,base_mayorista!$A825,0)</f>
        <v>1.3457479036247439</v>
      </c>
      <c r="K825" s="10">
        <f>+HLOOKUP(VLOOKUP($B825,$AD$3:$AE$12,2,0),Costo_provisiones!$D$3:$AY$100,base_mayorista!$A825,0)</f>
        <v>2.0059490378484104</v>
      </c>
      <c r="L825" s="10">
        <f>+HLOOKUP(VLOOKUP($B825,$AD$3:$AE$12,2,0),Morosidad_control!$D$4:$AY$101,base_mayorista!$A825,0)</f>
        <v>2.4741216998690372</v>
      </c>
      <c r="M825" s="10">
        <f ca="1">+OFFSET(Capital_2!$D$2,base_mayorista!A825,0)</f>
        <v>2.8360712606451561</v>
      </c>
      <c r="N825" s="10">
        <f>+HLOOKUP(VLOOKUP($B825,$AD$3:$AE$12,2,0),costo_laboral!$E$2:$AZ$99,base_mayorista!$A825,0)</f>
        <v>3.8171519298265064</v>
      </c>
      <c r="O825" s="10">
        <f>+HLOOKUP(VLOOKUP($B825,$AD$3:$AE$12,2,0),Participacion1!$D$4:$M$101,base_mayorista!$A825,0)</f>
        <v>39.078694586405966</v>
      </c>
      <c r="P825" s="1"/>
      <c r="Q825" s="10"/>
      <c r="R825" s="10"/>
      <c r="S825" s="10"/>
      <c r="T825" s="14"/>
      <c r="U825" s="38"/>
      <c r="V825" s="38"/>
      <c r="W825" s="38"/>
      <c r="X825" s="38"/>
      <c r="Y825" s="38"/>
      <c r="Z825" s="11"/>
      <c r="AB825" s="38"/>
      <c r="AG825" s="35"/>
    </row>
    <row r="826" spans="1:33" ht="16.5" x14ac:dyDescent="0.3">
      <c r="A826">
        <f t="shared" si="12"/>
        <v>49</v>
      </c>
      <c r="B826">
        <v>9</v>
      </c>
      <c r="C826">
        <v>48</v>
      </c>
      <c r="D826" s="3">
        <v>42338</v>
      </c>
      <c r="E826" s="33">
        <v>15</v>
      </c>
      <c r="F826">
        <v>2</v>
      </c>
      <c r="G826" s="10">
        <f>+HLOOKUP(VLOOKUP($B826,$AD$3:$AE$12,2,0),costos_sf!$D$2:$AZ$99,base_mayorista!$A826,0)</f>
        <v>5676045111.7357712</v>
      </c>
      <c r="H826" s="10">
        <f>+HLOOKUP(VLOOKUP($B826,$AD$3:$AE$12,2,0),creditos_sf!$D$2:$AY$99,base_mayorista!$A826,0)</f>
        <v>27627848656.3797</v>
      </c>
      <c r="I826" s="10">
        <f>+HLOOKUP(VLOOKUP($B826,$AD$3:$AE$12,2,0),creditos_sf!$D$103:$AY$200,base_mayorista!$A826,0)</f>
        <v>34634689389.126503</v>
      </c>
      <c r="J826" s="10">
        <f>+HLOOKUP(VLOOKUP($B826,$AD$3:$AE$12,2,0),Costo_fondeo!$D$3:$AY$100,base_mayorista!$A826,0)</f>
        <v>1.3578014290582081</v>
      </c>
      <c r="K826" s="10">
        <f>+HLOOKUP(VLOOKUP($B826,$AD$3:$AE$12,2,0),Costo_provisiones!$D$3:$AY$100,base_mayorista!$A826,0)</f>
        <v>2.4333497777066135</v>
      </c>
      <c r="L826" s="10">
        <f>+HLOOKUP(VLOOKUP($B826,$AD$3:$AE$12,2,0),Morosidad_control!$D$4:$AY$101,base_mayorista!$A826,0)</f>
        <v>2.5288796776389413</v>
      </c>
      <c r="M826" s="10">
        <f ca="1">+OFFSET(Capital_2!$D$2,base_mayorista!A826,0)</f>
        <v>2.8102228331623054</v>
      </c>
      <c r="N826" s="10">
        <f>+HLOOKUP(VLOOKUP($B826,$AD$3:$AE$12,2,0),costo_laboral!$E$2:$AZ$99,base_mayorista!$A826,0)</f>
        <v>3.7854747098777906</v>
      </c>
      <c r="O826" s="10">
        <f>+HLOOKUP(VLOOKUP($B826,$AD$3:$AE$12,2,0),Participacion1!$D$4:$M$101,base_mayorista!$A826,0)</f>
        <v>38.705007813786033</v>
      </c>
      <c r="P826" s="1"/>
      <c r="Q826" s="10"/>
      <c r="R826" s="10"/>
      <c r="S826" s="10"/>
      <c r="T826" s="14"/>
      <c r="U826" s="38"/>
      <c r="V826" s="38"/>
      <c r="W826" s="38"/>
      <c r="X826" s="38"/>
      <c r="Y826" s="38"/>
      <c r="Z826" s="11"/>
      <c r="AB826" s="38"/>
      <c r="AG826" s="35"/>
    </row>
    <row r="827" spans="1:33" ht="16.5" x14ac:dyDescent="0.3">
      <c r="A827">
        <f t="shared" si="12"/>
        <v>50</v>
      </c>
      <c r="B827">
        <v>9</v>
      </c>
      <c r="C827">
        <v>49</v>
      </c>
      <c r="D827" s="3">
        <v>42369</v>
      </c>
      <c r="E827" s="33">
        <v>15</v>
      </c>
      <c r="F827">
        <v>2</v>
      </c>
      <c r="G827" s="10">
        <f>+HLOOKUP(VLOOKUP($B827,$AD$3:$AE$12,2,0),costos_sf!$D$2:$AZ$99,base_mayorista!$A827,0)</f>
        <v>5526288173.5270157</v>
      </c>
      <c r="H827" s="10">
        <f>+HLOOKUP(VLOOKUP($B827,$AD$3:$AE$12,2,0),creditos_sf!$D$2:$AY$99,base_mayorista!$A827,0)</f>
        <v>26843157652.164299</v>
      </c>
      <c r="I827" s="10">
        <f>+HLOOKUP(VLOOKUP($B827,$AD$3:$AE$12,2,0),creditos_sf!$D$103:$AY$200,base_mayorista!$A827,0)</f>
        <v>34963351184.847694</v>
      </c>
      <c r="J827" s="10">
        <f>+HLOOKUP(VLOOKUP($B827,$AD$3:$AE$12,2,0),Costo_fondeo!$D$3:$AY$100,base_mayorista!$A827,0)</f>
        <v>1.3720979226888725</v>
      </c>
      <c r="K827" s="10">
        <f>+HLOOKUP(VLOOKUP($B827,$AD$3:$AE$12,2,0),Costo_provisiones!$D$3:$AY$100,base_mayorista!$A827,0)</f>
        <v>2.0400014439399818</v>
      </c>
      <c r="L827" s="10">
        <f>+HLOOKUP(VLOOKUP($B827,$AD$3:$AE$12,2,0),Morosidad_control!$D$4:$AY$101,base_mayorista!$A827,0)</f>
        <v>2.4330241266807273</v>
      </c>
      <c r="M827" s="10">
        <f ca="1">+OFFSET(Capital_2!$D$2,base_mayorista!A827,0)</f>
        <v>2.789179696006852</v>
      </c>
      <c r="N827" s="10">
        <f>+HLOOKUP(VLOOKUP($B827,$AD$3:$AE$12,2,0),costo_laboral!$E$2:$AZ$99,base_mayorista!$A827,0)</f>
        <v>3.8612666022639068</v>
      </c>
      <c r="O827" s="10">
        <f>+HLOOKUP(VLOOKUP($B827,$AD$3:$AE$12,2,0),Participacion1!$D$4:$M$101,base_mayorista!$A827,0)</f>
        <v>38.300901916421481</v>
      </c>
      <c r="P827" s="1"/>
      <c r="Q827" s="10"/>
      <c r="R827" s="10"/>
      <c r="S827" s="10"/>
      <c r="T827" s="14"/>
      <c r="U827" s="38"/>
      <c r="V827" s="38"/>
      <c r="W827" s="38"/>
      <c r="X827" s="38"/>
      <c r="Y827" s="38"/>
      <c r="Z827" s="11"/>
      <c r="AB827" s="38"/>
      <c r="AG827" s="35"/>
    </row>
    <row r="828" spans="1:33" ht="16.5" x14ac:dyDescent="0.3">
      <c r="A828">
        <f t="shared" si="12"/>
        <v>51</v>
      </c>
      <c r="B828">
        <v>9</v>
      </c>
      <c r="C828">
        <v>50</v>
      </c>
      <c r="D828" s="3">
        <v>42400</v>
      </c>
      <c r="E828" s="33">
        <v>16</v>
      </c>
      <c r="F828">
        <v>2</v>
      </c>
      <c r="G828" s="10">
        <f>+HLOOKUP(VLOOKUP($B828,$AD$3:$AE$12,2,0),costos_sf!$D$2:$AZ$99,base_mayorista!$A828,0)</f>
        <v>5524828324.4736252</v>
      </c>
      <c r="H828" s="10">
        <f>+HLOOKUP(VLOOKUP($B828,$AD$3:$AE$12,2,0),creditos_sf!$D$2:$AY$99,base_mayorista!$A828,0)</f>
        <v>27453197681.831902</v>
      </c>
      <c r="I828" s="10">
        <f>+HLOOKUP(VLOOKUP($B828,$AD$3:$AE$12,2,0),creditos_sf!$D$103:$AY$200,base_mayorista!$A828,0)</f>
        <v>35361791389.125999</v>
      </c>
      <c r="J828" s="10">
        <f>+HLOOKUP(VLOOKUP($B828,$AD$3:$AE$12,2,0),Costo_fondeo!$D$3:$AY$100,base_mayorista!$A828,0)</f>
        <v>1.391205532083432</v>
      </c>
      <c r="K828" s="10">
        <f>+HLOOKUP(VLOOKUP($B828,$AD$3:$AE$12,2,0),Costo_provisiones!$D$3:$AY$100,base_mayorista!$A828,0)</f>
        <v>2.0409032912077167</v>
      </c>
      <c r="L828" s="10">
        <f>+HLOOKUP(VLOOKUP($B828,$AD$3:$AE$12,2,0),Morosidad_control!$D$4:$AY$101,base_mayorista!$A828,0)</f>
        <v>2.5347216826799031</v>
      </c>
      <c r="M828" s="10">
        <f ca="1">+OFFSET(Capital_2!$D$2,base_mayorista!A828,0)</f>
        <v>2.7880675647391326</v>
      </c>
      <c r="N828" s="10">
        <f>+HLOOKUP(VLOOKUP($B828,$AD$3:$AE$12,2,0),costo_laboral!$E$2:$AZ$99,base_mayorista!$A828,0)</f>
        <v>3.7830936527628642</v>
      </c>
      <c r="O828" s="10">
        <f>+HLOOKUP(VLOOKUP($B828,$AD$3:$AE$12,2,0),Participacion1!$D$4:$M$101,base_mayorista!$A828,0)</f>
        <v>38.986937721328388</v>
      </c>
      <c r="P828" s="1"/>
      <c r="Q828" s="10"/>
      <c r="R828" s="10"/>
      <c r="S828" s="10"/>
      <c r="T828" s="14"/>
      <c r="U828" s="38"/>
      <c r="V828" s="38"/>
      <c r="W828" s="38"/>
      <c r="X828" s="38"/>
      <c r="Y828" s="38"/>
      <c r="Z828" s="11"/>
      <c r="AB828" s="38"/>
      <c r="AG828" s="35"/>
    </row>
    <row r="829" spans="1:33" ht="16.5" x14ac:dyDescent="0.3">
      <c r="A829">
        <f t="shared" si="12"/>
        <v>52</v>
      </c>
      <c r="B829">
        <v>9</v>
      </c>
      <c r="C829">
        <v>51</v>
      </c>
      <c r="D829" s="3">
        <v>42429</v>
      </c>
      <c r="E829" s="33">
        <v>16</v>
      </c>
      <c r="F829">
        <v>2</v>
      </c>
      <c r="G829" s="10">
        <f>+HLOOKUP(VLOOKUP($B829,$AD$3:$AE$12,2,0),costos_sf!$D$2:$AZ$99,base_mayorista!$A829,0)</f>
        <v>5688787673.7835875</v>
      </c>
      <c r="H829" s="10">
        <f>+HLOOKUP(VLOOKUP($B829,$AD$3:$AE$12,2,0),creditos_sf!$D$2:$AY$99,base_mayorista!$A829,0)</f>
        <v>27390508332.7705</v>
      </c>
      <c r="I829" s="10">
        <f>+HLOOKUP(VLOOKUP($B829,$AD$3:$AE$12,2,0),creditos_sf!$D$103:$AY$200,base_mayorista!$A829,0)</f>
        <v>35609512487.466797</v>
      </c>
      <c r="J829" s="10">
        <f>+HLOOKUP(VLOOKUP($B829,$AD$3:$AE$12,2,0),Costo_fondeo!$D$3:$AY$100,base_mayorista!$A829,0)</f>
        <v>1.3402328982926635</v>
      </c>
      <c r="K829" s="10">
        <f>+HLOOKUP(VLOOKUP($B829,$AD$3:$AE$12,2,0),Costo_provisiones!$D$3:$AY$100,base_mayorista!$A829,0)</f>
        <v>2.0128832984704603</v>
      </c>
      <c r="L829" s="10">
        <f>+HLOOKUP(VLOOKUP($B829,$AD$3:$AE$12,2,0),Morosidad_control!$D$4:$AY$101,base_mayorista!$A829,0)</f>
        <v>2.5124947025049815</v>
      </c>
      <c r="M829" s="10">
        <f ca="1">+OFFSET(Capital_2!$D$2,base_mayorista!A829,0)</f>
        <v>2.8101212764635846</v>
      </c>
      <c r="N829" s="10">
        <f>+HLOOKUP(VLOOKUP($B829,$AD$3:$AE$12,2,0),costo_laboral!$E$2:$AZ$99,base_mayorista!$A829,0)</f>
        <v>3.7926313925455757</v>
      </c>
      <c r="O829" s="10">
        <f>+HLOOKUP(VLOOKUP($B829,$AD$3:$AE$12,2,0),Participacion1!$D$4:$M$101,base_mayorista!$A829,0)</f>
        <v>38.577484446346553</v>
      </c>
      <c r="P829" s="1"/>
      <c r="Q829" s="10"/>
      <c r="R829" s="10"/>
      <c r="S829" s="10"/>
      <c r="T829" s="14"/>
      <c r="U829" s="38"/>
      <c r="V829" s="38"/>
      <c r="W829" s="38"/>
      <c r="X829" s="38"/>
      <c r="Y829" s="38"/>
      <c r="Z829" s="11"/>
      <c r="AB829" s="38"/>
      <c r="AG829" s="35"/>
    </row>
    <row r="830" spans="1:33" ht="16.5" x14ac:dyDescent="0.3">
      <c r="A830">
        <f t="shared" si="12"/>
        <v>53</v>
      </c>
      <c r="B830">
        <v>9</v>
      </c>
      <c r="C830">
        <v>52</v>
      </c>
      <c r="D830" s="3">
        <v>42460</v>
      </c>
      <c r="E830" s="33">
        <v>16</v>
      </c>
      <c r="F830">
        <v>2</v>
      </c>
      <c r="G830" s="10">
        <f>+HLOOKUP(VLOOKUP($B830,$AD$3:$AE$12,2,0),costos_sf!$D$2:$AZ$99,base_mayorista!$A830,0)</f>
        <v>5611371908.8909836</v>
      </c>
      <c r="H830" s="10">
        <f>+HLOOKUP(VLOOKUP($B830,$AD$3:$AE$12,2,0),creditos_sf!$D$2:$AY$99,base_mayorista!$A830,0)</f>
        <v>28270611976.442898</v>
      </c>
      <c r="I830" s="10">
        <f>+HLOOKUP(VLOOKUP($B830,$AD$3:$AE$12,2,0),creditos_sf!$D$103:$AY$200,base_mayorista!$A830,0)</f>
        <v>35188340340.884094</v>
      </c>
      <c r="J830" s="10">
        <f>+HLOOKUP(VLOOKUP($B830,$AD$3:$AE$12,2,0),Costo_fondeo!$D$3:$AY$100,base_mayorista!$A830,0)</f>
        <v>1.3209415839067167</v>
      </c>
      <c r="K830" s="10">
        <f>+HLOOKUP(VLOOKUP($B830,$AD$3:$AE$12,2,0),Costo_provisiones!$D$3:$AY$100,base_mayorista!$A830,0)</f>
        <v>1.9970194323269304</v>
      </c>
      <c r="L830" s="10">
        <f>+HLOOKUP(VLOOKUP($B830,$AD$3:$AE$12,2,0),Morosidad_control!$D$4:$AY$101,base_mayorista!$A830,0)</f>
        <v>2.576260737793191</v>
      </c>
      <c r="M830" s="10">
        <f ca="1">+OFFSET(Capital_2!$D$2,base_mayorista!A830,0)</f>
        <v>2.8489018213335102</v>
      </c>
      <c r="N830" s="10">
        <f>+HLOOKUP(VLOOKUP($B830,$AD$3:$AE$12,2,0),costo_laboral!$E$2:$AZ$99,base_mayorista!$A830,0)</f>
        <v>3.7919091515953025</v>
      </c>
      <c r="O830" s="10">
        <f>+HLOOKUP(VLOOKUP($B830,$AD$3:$AE$12,2,0),Participacion1!$D$4:$M$101,base_mayorista!$A830,0)</f>
        <v>39.742759078691456</v>
      </c>
      <c r="P830" s="1"/>
      <c r="Q830" s="10"/>
      <c r="R830" s="10"/>
      <c r="S830" s="10"/>
      <c r="T830" s="14"/>
      <c r="U830" s="38"/>
      <c r="V830" s="38"/>
      <c r="W830" s="38"/>
      <c r="X830" s="38"/>
      <c r="Y830" s="38"/>
      <c r="Z830" s="11"/>
      <c r="AB830" s="38"/>
      <c r="AG830" s="35"/>
    </row>
    <row r="831" spans="1:33" ht="16.5" x14ac:dyDescent="0.3">
      <c r="A831">
        <f t="shared" si="12"/>
        <v>54</v>
      </c>
      <c r="B831">
        <v>9</v>
      </c>
      <c r="C831">
        <v>53</v>
      </c>
      <c r="D831" s="3">
        <v>42490</v>
      </c>
      <c r="E831" s="33">
        <v>16</v>
      </c>
      <c r="F831">
        <v>2</v>
      </c>
      <c r="G831" s="10">
        <f>+HLOOKUP(VLOOKUP($B831,$AD$3:$AE$12,2,0),costos_sf!$D$2:$AZ$99,base_mayorista!$A831,0)</f>
        <v>5581375974.9407034</v>
      </c>
      <c r="H831" s="10">
        <f>+HLOOKUP(VLOOKUP($B831,$AD$3:$AE$12,2,0),creditos_sf!$D$2:$AY$99,base_mayorista!$A831,0)</f>
        <v>27723793207.709599</v>
      </c>
      <c r="I831" s="10">
        <f>+HLOOKUP(VLOOKUP($B831,$AD$3:$AE$12,2,0),creditos_sf!$D$103:$AY$200,base_mayorista!$A831,0)</f>
        <v>35148985681.528297</v>
      </c>
      <c r="J831" s="10">
        <f>+HLOOKUP(VLOOKUP($B831,$AD$3:$AE$12,2,0),Costo_fondeo!$D$3:$AY$100,base_mayorista!$A831,0)</f>
        <v>1.3017602037217837</v>
      </c>
      <c r="K831" s="10">
        <f>+HLOOKUP(VLOOKUP($B831,$AD$3:$AE$12,2,0),Costo_provisiones!$D$3:$AY$100,base_mayorista!$A831,0)</f>
        <v>1.9418104843167356</v>
      </c>
      <c r="L831" s="10">
        <f>+HLOOKUP(VLOOKUP($B831,$AD$3:$AE$12,2,0),Morosidad_control!$D$4:$AY$101,base_mayorista!$A831,0)</f>
        <v>2.7217118647160783</v>
      </c>
      <c r="M831" s="10">
        <f ca="1">+OFFSET(Capital_2!$D$2,base_mayorista!A831,0)</f>
        <v>2.8814923639740782</v>
      </c>
      <c r="N831" s="10">
        <f>+HLOOKUP(VLOOKUP($B831,$AD$3:$AE$12,2,0),costo_laboral!$E$2:$AZ$99,base_mayorista!$A831,0)</f>
        <v>3.791551806115772</v>
      </c>
      <c r="O831" s="10">
        <f>+HLOOKUP(VLOOKUP($B831,$AD$3:$AE$12,2,0),Participacion1!$D$4:$M$101,base_mayorista!$A831,0)</f>
        <v>39.33584518045646</v>
      </c>
      <c r="P831" s="1"/>
      <c r="Q831" s="10"/>
      <c r="R831" s="10"/>
      <c r="S831" s="10"/>
      <c r="T831" s="14"/>
      <c r="U831" s="38"/>
      <c r="V831" s="38"/>
      <c r="W831" s="38"/>
      <c r="X831" s="38"/>
      <c r="Y831" s="38"/>
      <c r="Z831" s="11"/>
      <c r="AB831" s="38"/>
      <c r="AG831" s="35"/>
    </row>
    <row r="832" spans="1:33" ht="16.5" x14ac:dyDescent="0.3">
      <c r="A832">
        <f t="shared" si="12"/>
        <v>55</v>
      </c>
      <c r="B832">
        <v>9</v>
      </c>
      <c r="C832">
        <v>54</v>
      </c>
      <c r="D832" s="3">
        <v>42521</v>
      </c>
      <c r="E832" s="33">
        <v>16</v>
      </c>
      <c r="F832">
        <v>2</v>
      </c>
      <c r="G832" s="10">
        <f>+HLOOKUP(VLOOKUP($B832,$AD$3:$AE$12,2,0),costos_sf!$D$2:$AZ$99,base_mayorista!$A832,0)</f>
        <v>5560847822.254118</v>
      </c>
      <c r="H832" s="10">
        <f>+HLOOKUP(VLOOKUP($B832,$AD$3:$AE$12,2,0),creditos_sf!$D$2:$AY$99,base_mayorista!$A832,0)</f>
        <v>27351966336.799599</v>
      </c>
      <c r="I832" s="10">
        <f>+HLOOKUP(VLOOKUP($B832,$AD$3:$AE$12,2,0),creditos_sf!$D$103:$AY$200,base_mayorista!$A832,0)</f>
        <v>35435412594.7714</v>
      </c>
      <c r="J832" s="10">
        <f>+HLOOKUP(VLOOKUP($B832,$AD$3:$AE$12,2,0),Costo_fondeo!$D$3:$AY$100,base_mayorista!$A832,0)</f>
        <v>1.2761530397872967</v>
      </c>
      <c r="K832" s="10">
        <f>+HLOOKUP(VLOOKUP($B832,$AD$3:$AE$12,2,0),Costo_provisiones!$D$3:$AY$100,base_mayorista!$A832,0)</f>
        <v>1.9371612358197958</v>
      </c>
      <c r="L832" s="10">
        <f>+HLOOKUP(VLOOKUP($B832,$AD$3:$AE$12,2,0),Morosidad_control!$D$4:$AY$101,base_mayorista!$A832,0)</f>
        <v>2.8165186930015773</v>
      </c>
      <c r="M832" s="10">
        <f ca="1">+OFFSET(Capital_2!$D$2,base_mayorista!A832,0)</f>
        <v>2.9184975362021124</v>
      </c>
      <c r="N832" s="10">
        <f>+HLOOKUP(VLOOKUP($B832,$AD$3:$AE$12,2,0),costo_laboral!$E$2:$AZ$99,base_mayorista!$A832,0)</f>
        <v>3.8081329158944599</v>
      </c>
      <c r="O832" s="10">
        <f>+HLOOKUP(VLOOKUP($B832,$AD$3:$AE$12,2,0),Participacion1!$D$4:$M$101,base_mayorista!$A832,0)</f>
        <v>38.830479646911222</v>
      </c>
      <c r="P832" s="1"/>
      <c r="Q832" s="10"/>
      <c r="R832" s="10"/>
      <c r="S832" s="10"/>
      <c r="T832" s="14"/>
      <c r="U832" s="38"/>
      <c r="V832" s="38"/>
      <c r="W832" s="38"/>
      <c r="X832" s="38"/>
      <c r="Y832" s="38"/>
      <c r="Z832" s="11"/>
      <c r="AB832" s="38"/>
      <c r="AG832" s="35"/>
    </row>
    <row r="833" spans="1:33" ht="16.5" x14ac:dyDescent="0.3">
      <c r="A833">
        <f t="shared" si="12"/>
        <v>56</v>
      </c>
      <c r="B833">
        <v>9</v>
      </c>
      <c r="C833">
        <v>55</v>
      </c>
      <c r="D833" s="3">
        <v>42551</v>
      </c>
      <c r="E833" s="33">
        <v>16</v>
      </c>
      <c r="F833">
        <v>2</v>
      </c>
      <c r="G833" s="10">
        <f>+HLOOKUP(VLOOKUP($B833,$AD$3:$AE$12,2,0),costos_sf!$D$2:$AZ$99,base_mayorista!$A833,0)</f>
        <v>5674308341.9064388</v>
      </c>
      <c r="H833" s="10">
        <f>+HLOOKUP(VLOOKUP($B833,$AD$3:$AE$12,2,0),creditos_sf!$D$2:$AY$99,base_mayorista!$A833,0)</f>
        <v>27565292085.2225</v>
      </c>
      <c r="I833" s="10">
        <f>+HLOOKUP(VLOOKUP($B833,$AD$3:$AE$12,2,0),creditos_sf!$D$103:$AY$200,base_mayorista!$A833,0)</f>
        <v>35416670639.739899</v>
      </c>
      <c r="J833" s="10">
        <f>+HLOOKUP(VLOOKUP($B833,$AD$3:$AE$12,2,0),Costo_fondeo!$D$3:$AY$100,base_mayorista!$A833,0)</f>
        <v>1.2544478584959688</v>
      </c>
      <c r="K833" s="10">
        <f>+HLOOKUP(VLOOKUP($B833,$AD$3:$AE$12,2,0),Costo_provisiones!$D$3:$AY$100,base_mayorista!$A833,0)</f>
        <v>1.9460458246388053</v>
      </c>
      <c r="L833" s="10">
        <f>+HLOOKUP(VLOOKUP($B833,$AD$3:$AE$12,2,0),Morosidad_control!$D$4:$AY$101,base_mayorista!$A833,0)</f>
        <v>2.7421503646075283</v>
      </c>
      <c r="M833" s="10">
        <f ca="1">+OFFSET(Capital_2!$D$2,base_mayorista!A833,0)</f>
        <v>2.9650713359667673</v>
      </c>
      <c r="N833" s="10">
        <f>+HLOOKUP(VLOOKUP($B833,$AD$3:$AE$12,2,0),costo_laboral!$E$2:$AZ$99,base_mayorista!$A833,0)</f>
        <v>3.8413749574893146</v>
      </c>
      <c r="O833" s="10">
        <f>+HLOOKUP(VLOOKUP($B833,$AD$3:$AE$12,2,0),Participacion1!$D$4:$M$101,base_mayorista!$A833,0)</f>
        <v>38.321554127339155</v>
      </c>
      <c r="P833" s="1"/>
      <c r="Q833" s="10"/>
      <c r="R833" s="10"/>
      <c r="S833" s="10"/>
      <c r="T833" s="14"/>
      <c r="U833" s="38"/>
      <c r="V833" s="38"/>
      <c r="W833" s="38"/>
      <c r="X833" s="38"/>
      <c r="Y833" s="38"/>
      <c r="Z833" s="11"/>
      <c r="AB833" s="38"/>
      <c r="AG833" s="35"/>
    </row>
    <row r="834" spans="1:33" ht="16.5" x14ac:dyDescent="0.3">
      <c r="A834">
        <f t="shared" si="12"/>
        <v>57</v>
      </c>
      <c r="B834">
        <v>9</v>
      </c>
      <c r="C834">
        <v>56</v>
      </c>
      <c r="D834" s="3">
        <v>42582</v>
      </c>
      <c r="E834" s="33">
        <v>16</v>
      </c>
      <c r="F834">
        <v>2</v>
      </c>
      <c r="G834" s="10">
        <f>+HLOOKUP(VLOOKUP($B834,$AD$3:$AE$12,2,0),costos_sf!$D$2:$AZ$99,base_mayorista!$A834,0)</f>
        <v>5606780594.296937</v>
      </c>
      <c r="H834" s="10">
        <f>+HLOOKUP(VLOOKUP($B834,$AD$3:$AE$12,2,0),creditos_sf!$D$2:$AY$99,base_mayorista!$A834,0)</f>
        <v>27150359640.772102</v>
      </c>
      <c r="I834" s="10">
        <f>+HLOOKUP(VLOOKUP($B834,$AD$3:$AE$12,2,0),creditos_sf!$D$103:$AY$200,base_mayorista!$A834,0)</f>
        <v>35598923920.927299</v>
      </c>
      <c r="J834" s="10">
        <f>+HLOOKUP(VLOOKUP($B834,$AD$3:$AE$12,2,0),Costo_fondeo!$D$3:$AY$100,base_mayorista!$A834,0)</f>
        <v>1.2335900383025324</v>
      </c>
      <c r="K834" s="10">
        <f>+HLOOKUP(VLOOKUP($B834,$AD$3:$AE$12,2,0),Costo_provisiones!$D$3:$AY$100,base_mayorista!$A834,0)</f>
        <v>1.9533594809767745</v>
      </c>
      <c r="L834" s="10">
        <f>+HLOOKUP(VLOOKUP($B834,$AD$3:$AE$12,2,0),Morosidad_control!$D$4:$AY$101,base_mayorista!$A834,0)</f>
        <v>2.7552453138389765</v>
      </c>
      <c r="M834" s="10">
        <f ca="1">+OFFSET(Capital_2!$D$2,base_mayorista!A834,0)</f>
        <v>3.0367322920898565</v>
      </c>
      <c r="N834" s="10">
        <f>+HLOOKUP(VLOOKUP($B834,$AD$3:$AE$12,2,0),costo_laboral!$E$2:$AZ$99,base_mayorista!$A834,0)</f>
        <v>3.8156911989570421</v>
      </c>
      <c r="O834" s="10">
        <f>+HLOOKUP(VLOOKUP($B834,$AD$3:$AE$12,2,0),Participacion1!$D$4:$M$101,base_mayorista!$A834,0)</f>
        <v>38.114561465366897</v>
      </c>
      <c r="P834" s="1"/>
      <c r="Q834" s="10"/>
      <c r="R834" s="10"/>
      <c r="S834" s="10"/>
      <c r="T834" s="14"/>
      <c r="U834" s="38"/>
      <c r="V834" s="38"/>
      <c r="W834" s="38"/>
      <c r="X834" s="38"/>
      <c r="Y834" s="38"/>
      <c r="Z834" s="11"/>
      <c r="AB834" s="38"/>
      <c r="AG834" s="35"/>
    </row>
    <row r="835" spans="1:33" ht="16.5" x14ac:dyDescent="0.3">
      <c r="A835">
        <f t="shared" si="12"/>
        <v>58</v>
      </c>
      <c r="B835">
        <v>9</v>
      </c>
      <c r="C835">
        <v>57</v>
      </c>
      <c r="D835" s="3">
        <v>42613</v>
      </c>
      <c r="E835" s="33">
        <v>16</v>
      </c>
      <c r="F835">
        <v>2</v>
      </c>
      <c r="G835" s="10">
        <f>+HLOOKUP(VLOOKUP($B835,$AD$3:$AE$12,2,0),costos_sf!$D$2:$AZ$99,base_mayorista!$A835,0)</f>
        <v>5511487455.6470833</v>
      </c>
      <c r="H835" s="10">
        <f>+HLOOKUP(VLOOKUP($B835,$AD$3:$AE$12,2,0),creditos_sf!$D$2:$AY$99,base_mayorista!$A835,0)</f>
        <v>27019978850.5186</v>
      </c>
      <c r="I835" s="10">
        <f>+HLOOKUP(VLOOKUP($B835,$AD$3:$AE$12,2,0),creditos_sf!$D$103:$AY$200,base_mayorista!$A835,0)</f>
        <v>35539305298.945297</v>
      </c>
      <c r="J835" s="10">
        <f>+HLOOKUP(VLOOKUP($B835,$AD$3:$AE$12,2,0),Costo_fondeo!$D$3:$AY$100,base_mayorista!$A835,0)</f>
        <v>1.2170773379505557</v>
      </c>
      <c r="K835" s="10">
        <f>+HLOOKUP(VLOOKUP($B835,$AD$3:$AE$12,2,0),Costo_provisiones!$D$3:$AY$100,base_mayorista!$A835,0)</f>
        <v>1.9229044254809364</v>
      </c>
      <c r="L835" s="10">
        <f>+HLOOKUP(VLOOKUP($B835,$AD$3:$AE$12,2,0),Morosidad_control!$D$4:$AY$101,base_mayorista!$A835,0)</f>
        <v>2.8047449070283741</v>
      </c>
      <c r="M835" s="10">
        <f ca="1">+OFFSET(Capital_2!$D$2,base_mayorista!A835,0)</f>
        <v>3.0987757605561481</v>
      </c>
      <c r="N835" s="10">
        <f>+HLOOKUP(VLOOKUP($B835,$AD$3:$AE$12,2,0),costo_laboral!$E$2:$AZ$99,base_mayorista!$A835,0)</f>
        <v>3.8260364711768733</v>
      </c>
      <c r="O835" s="10">
        <f>+HLOOKUP(VLOOKUP($B835,$AD$3:$AE$12,2,0),Participacion1!$D$4:$M$101,base_mayorista!$A835,0)</f>
        <v>37.816145848864501</v>
      </c>
      <c r="P835" s="1"/>
      <c r="Q835" s="10"/>
      <c r="R835" s="10"/>
      <c r="S835" s="10"/>
      <c r="T835" s="14"/>
      <c r="U835" s="38"/>
      <c r="V835" s="38"/>
      <c r="W835" s="38"/>
      <c r="X835" s="38"/>
      <c r="Y835" s="38"/>
      <c r="Z835" s="11"/>
      <c r="AB835" s="38"/>
      <c r="AG835" s="35"/>
    </row>
    <row r="836" spans="1:33" ht="16.5" x14ac:dyDescent="0.3">
      <c r="A836">
        <f t="shared" ref="A836:A899" si="13">+C836+1</f>
        <v>59</v>
      </c>
      <c r="B836">
        <v>9</v>
      </c>
      <c r="C836">
        <v>58</v>
      </c>
      <c r="D836" s="3">
        <v>42643</v>
      </c>
      <c r="E836" s="33">
        <v>16</v>
      </c>
      <c r="F836">
        <v>2</v>
      </c>
      <c r="G836" s="10">
        <f>+HLOOKUP(VLOOKUP($B836,$AD$3:$AE$12,2,0),costos_sf!$D$2:$AZ$99,base_mayorista!$A836,0)</f>
        <v>5421500466.5494156</v>
      </c>
      <c r="H836" s="10">
        <f>+HLOOKUP(VLOOKUP($B836,$AD$3:$AE$12,2,0),creditos_sf!$D$2:$AY$99,base_mayorista!$A836,0)</f>
        <v>27591962295.348</v>
      </c>
      <c r="I836" s="10">
        <f>+HLOOKUP(VLOOKUP($B836,$AD$3:$AE$12,2,0),creditos_sf!$D$103:$AY$200,base_mayorista!$A836,0)</f>
        <v>35572517771.690201</v>
      </c>
      <c r="J836" s="10">
        <f>+HLOOKUP(VLOOKUP($B836,$AD$3:$AE$12,2,0),Costo_fondeo!$D$3:$AY$100,base_mayorista!$A836,0)</f>
        <v>1.195076980631699</v>
      </c>
      <c r="K836" s="10">
        <f>+HLOOKUP(VLOOKUP($B836,$AD$3:$AE$12,2,0),Costo_provisiones!$D$3:$AY$100,base_mayorista!$A836,0)</f>
        <v>1.8885076845120954</v>
      </c>
      <c r="L836" s="10">
        <f>+HLOOKUP(VLOOKUP($B836,$AD$3:$AE$12,2,0),Morosidad_control!$D$4:$AY$101,base_mayorista!$A836,0)</f>
        <v>2.7365784467579841</v>
      </c>
      <c r="M836" s="10">
        <f ca="1">+OFFSET(Capital_2!$D$2,base_mayorista!A836,0)</f>
        <v>3.1647538313822339</v>
      </c>
      <c r="N836" s="10">
        <f>+HLOOKUP(VLOOKUP($B836,$AD$3:$AE$12,2,0),costo_laboral!$E$2:$AZ$99,base_mayorista!$A836,0)</f>
        <v>3.809508433502891</v>
      </c>
      <c r="O836" s="10">
        <f>+HLOOKUP(VLOOKUP($B836,$AD$3:$AE$12,2,0),Participacion1!$D$4:$M$101,base_mayorista!$A836,0)</f>
        <v>38.233856303398532</v>
      </c>
      <c r="P836" s="1"/>
      <c r="Q836" s="10"/>
      <c r="R836" s="10"/>
      <c r="S836" s="10"/>
      <c r="T836" s="14"/>
      <c r="U836" s="38"/>
      <c r="V836" s="38"/>
      <c r="W836" s="38"/>
      <c r="X836" s="38"/>
      <c r="Y836" s="38"/>
      <c r="Z836" s="11"/>
      <c r="AB836" s="38"/>
      <c r="AG836" s="35"/>
    </row>
    <row r="837" spans="1:33" ht="16.5" x14ac:dyDescent="0.3">
      <c r="A837">
        <f t="shared" si="13"/>
        <v>60</v>
      </c>
      <c r="B837">
        <v>9</v>
      </c>
      <c r="C837">
        <v>59</v>
      </c>
      <c r="D837" s="3">
        <v>42674</v>
      </c>
      <c r="E837" s="33">
        <v>16</v>
      </c>
      <c r="F837">
        <v>2</v>
      </c>
      <c r="G837" s="10">
        <f>+HLOOKUP(VLOOKUP($B837,$AD$3:$AE$12,2,0),costos_sf!$D$2:$AZ$99,base_mayorista!$A837,0)</f>
        <v>5357435428.9681005</v>
      </c>
      <c r="H837" s="10">
        <f>+HLOOKUP(VLOOKUP($B837,$AD$3:$AE$12,2,0),creditos_sf!$D$2:$AY$99,base_mayorista!$A837,0)</f>
        <v>26423332385.8139</v>
      </c>
      <c r="I837" s="10">
        <f>+HLOOKUP(VLOOKUP($B837,$AD$3:$AE$12,2,0),creditos_sf!$D$103:$AY$200,base_mayorista!$A837,0)</f>
        <v>35325303521.156898</v>
      </c>
      <c r="J837" s="10">
        <f>+HLOOKUP(VLOOKUP($B837,$AD$3:$AE$12,2,0),Costo_fondeo!$D$3:$AY$100,base_mayorista!$A837,0)</f>
        <v>1.1702623735860236</v>
      </c>
      <c r="K837" s="10">
        <f>+HLOOKUP(VLOOKUP($B837,$AD$3:$AE$12,2,0),Costo_provisiones!$D$3:$AY$100,base_mayorista!$A837,0)</f>
        <v>1.858100388037548</v>
      </c>
      <c r="L837" s="10">
        <f>+HLOOKUP(VLOOKUP($B837,$AD$3:$AE$12,2,0),Morosidad_control!$D$4:$AY$101,base_mayorista!$A837,0)</f>
        <v>2.8286160367068223</v>
      </c>
      <c r="M837" s="10">
        <f ca="1">+OFFSET(Capital_2!$D$2,base_mayorista!A837,0)</f>
        <v>3.232264312603593</v>
      </c>
      <c r="N837" s="10">
        <f>+HLOOKUP(VLOOKUP($B837,$AD$3:$AE$12,2,0),costo_laboral!$E$2:$AZ$99,base_mayorista!$A837,0)</f>
        <v>3.8555223774399963</v>
      </c>
      <c r="O837" s="10">
        <f>+HLOOKUP(VLOOKUP($B837,$AD$3:$AE$12,2,0),Participacion1!$D$4:$M$101,base_mayorista!$A837,0)</f>
        <v>37.534010603048735</v>
      </c>
      <c r="P837" s="1"/>
      <c r="Q837" s="10"/>
      <c r="R837" s="10"/>
      <c r="S837" s="10"/>
      <c r="T837" s="14"/>
      <c r="U837" s="38"/>
      <c r="V837" s="38"/>
      <c r="W837" s="38"/>
      <c r="X837" s="38"/>
      <c r="Y837" s="38"/>
      <c r="Z837" s="11"/>
      <c r="AB837" s="38"/>
      <c r="AG837" s="35"/>
    </row>
    <row r="838" spans="1:33" ht="16.5" x14ac:dyDescent="0.3">
      <c r="A838">
        <f t="shared" si="13"/>
        <v>61</v>
      </c>
      <c r="B838">
        <v>9</v>
      </c>
      <c r="C838">
        <v>60</v>
      </c>
      <c r="D838" s="3">
        <v>42704</v>
      </c>
      <c r="E838" s="33">
        <v>16</v>
      </c>
      <c r="F838">
        <v>2</v>
      </c>
      <c r="G838" s="10">
        <f>+HLOOKUP(VLOOKUP($B838,$AD$3:$AE$12,2,0),costos_sf!$D$2:$AZ$99,base_mayorista!$A838,0)</f>
        <v>5285213391.4481726</v>
      </c>
      <c r="H838" s="10">
        <f>+HLOOKUP(VLOOKUP($B838,$AD$3:$AE$12,2,0),creditos_sf!$D$2:$AY$99,base_mayorista!$A838,0)</f>
        <v>26758531575.790199</v>
      </c>
      <c r="I838" s="10">
        <f>+HLOOKUP(VLOOKUP($B838,$AD$3:$AE$12,2,0),creditos_sf!$D$103:$AY$200,base_mayorista!$A838,0)</f>
        <v>35330391466.075897</v>
      </c>
      <c r="J838" s="10">
        <f>+HLOOKUP(VLOOKUP($B838,$AD$3:$AE$12,2,0),Costo_fondeo!$D$3:$AY$100,base_mayorista!$A838,0)</f>
        <v>1.1403977093340074</v>
      </c>
      <c r="K838" s="10">
        <f>+HLOOKUP(VLOOKUP($B838,$AD$3:$AE$12,2,0),Costo_provisiones!$D$3:$AY$100,base_mayorista!$A838,0)</f>
        <v>1.8071830423150366</v>
      </c>
      <c r="L838" s="10">
        <f>+HLOOKUP(VLOOKUP($B838,$AD$3:$AE$12,2,0),Morosidad_control!$D$4:$AY$101,base_mayorista!$A838,0)</f>
        <v>2.7910755149129955</v>
      </c>
      <c r="M838" s="10">
        <f ca="1">+OFFSET(Capital_2!$D$2,base_mayorista!A838,0)</f>
        <v>3.2966619789838338</v>
      </c>
      <c r="N838" s="10">
        <f>+HLOOKUP(VLOOKUP($B838,$AD$3:$AE$12,2,0),costo_laboral!$E$2:$AZ$99,base_mayorista!$A838,0)</f>
        <v>3.7871020086707308</v>
      </c>
      <c r="O838" s="10">
        <f>+HLOOKUP(VLOOKUP($B838,$AD$3:$AE$12,2,0),Participacion1!$D$4:$M$101,base_mayorista!$A838,0)</f>
        <v>38.069681805700945</v>
      </c>
      <c r="P838" s="1"/>
      <c r="Q838" s="10"/>
      <c r="R838" s="10"/>
      <c r="S838" s="10"/>
      <c r="T838" s="14"/>
      <c r="U838" s="38"/>
      <c r="V838" s="38"/>
      <c r="W838" s="38"/>
      <c r="X838" s="38"/>
      <c r="Y838" s="38"/>
      <c r="Z838" s="11"/>
      <c r="AB838" s="38"/>
      <c r="AG838" s="35"/>
    </row>
    <row r="839" spans="1:33" ht="16.5" x14ac:dyDescent="0.3">
      <c r="A839">
        <f t="shared" si="13"/>
        <v>62</v>
      </c>
      <c r="B839">
        <v>9</v>
      </c>
      <c r="C839">
        <v>61</v>
      </c>
      <c r="D839" s="3">
        <v>42735</v>
      </c>
      <c r="E839" s="33">
        <v>16</v>
      </c>
      <c r="F839">
        <v>2</v>
      </c>
      <c r="G839" s="10">
        <f>+HLOOKUP(VLOOKUP($B839,$AD$3:$AE$12,2,0),costos_sf!$D$2:$AZ$99,base_mayorista!$A839,0)</f>
        <v>5289226679.8640051</v>
      </c>
      <c r="H839" s="10">
        <f>+HLOOKUP(VLOOKUP($B839,$AD$3:$AE$12,2,0),creditos_sf!$D$2:$AY$99,base_mayorista!$A839,0)</f>
        <v>25957195751.101299</v>
      </c>
      <c r="I839" s="10">
        <f>+HLOOKUP(VLOOKUP($B839,$AD$3:$AE$12,2,0),creditos_sf!$D$103:$AY$200,base_mayorista!$A839,0)</f>
        <v>35713427702.666298</v>
      </c>
      <c r="J839" s="10">
        <f>+HLOOKUP(VLOOKUP($B839,$AD$3:$AE$12,2,0),Costo_fondeo!$D$3:$AY$100,base_mayorista!$A839,0)</f>
        <v>1.1083984515393854</v>
      </c>
      <c r="K839" s="10">
        <f>+HLOOKUP(VLOOKUP($B839,$AD$3:$AE$12,2,0),Costo_provisiones!$D$3:$AY$100,base_mayorista!$A839,0)</f>
        <v>1.8294207395292157</v>
      </c>
      <c r="L839" s="10">
        <f>+HLOOKUP(VLOOKUP($B839,$AD$3:$AE$12,2,0),Morosidad_control!$D$4:$AY$101,base_mayorista!$A839,0)</f>
        <v>2.7068218245862434</v>
      </c>
      <c r="M839" s="10">
        <f ca="1">+OFFSET(Capital_2!$D$2,base_mayorista!A839,0)</f>
        <v>3.371561018368705</v>
      </c>
      <c r="N839" s="10">
        <f>+HLOOKUP(VLOOKUP($B839,$AD$3:$AE$12,2,0),costo_laboral!$E$2:$AZ$99,base_mayorista!$A839,0)</f>
        <v>3.7517914076832373</v>
      </c>
      <c r="O839" s="10">
        <f>+HLOOKUP(VLOOKUP($B839,$AD$3:$AE$12,2,0),Participacion1!$D$4:$M$101,base_mayorista!$A839,0)</f>
        <v>37.32236094593847</v>
      </c>
      <c r="P839" s="1"/>
      <c r="Q839" s="10"/>
      <c r="R839" s="10"/>
      <c r="S839" s="10"/>
      <c r="T839" s="14"/>
      <c r="U839" s="38"/>
      <c r="V839" s="38"/>
      <c r="W839" s="38"/>
      <c r="X839" s="38"/>
      <c r="Y839" s="38"/>
      <c r="Z839" s="11"/>
      <c r="AB839" s="38"/>
      <c r="AG839" s="35"/>
    </row>
    <row r="840" spans="1:33" ht="16.5" x14ac:dyDescent="0.3">
      <c r="A840">
        <f t="shared" si="13"/>
        <v>63</v>
      </c>
      <c r="B840">
        <v>9</v>
      </c>
      <c r="C840">
        <v>62</v>
      </c>
      <c r="D840" s="3">
        <v>42766</v>
      </c>
      <c r="E840" s="33">
        <v>17</v>
      </c>
      <c r="F840">
        <v>2</v>
      </c>
      <c r="G840" s="10">
        <f>+HLOOKUP(VLOOKUP($B840,$AD$3:$AE$12,2,0),costos_sf!$D$2:$AZ$99,base_mayorista!$A840,0)</f>
        <v>5059106135.1979103</v>
      </c>
      <c r="H840" s="10">
        <f>+HLOOKUP(VLOOKUP($B840,$AD$3:$AE$12,2,0),creditos_sf!$D$2:$AY$99,base_mayorista!$A840,0)</f>
        <v>25930086503.208397</v>
      </c>
      <c r="I840" s="10">
        <f>+HLOOKUP(VLOOKUP($B840,$AD$3:$AE$12,2,0),creditos_sf!$D$103:$AY$200,base_mayorista!$A840,0)</f>
        <v>35218570138.362404</v>
      </c>
      <c r="J840" s="10">
        <f>+HLOOKUP(VLOOKUP($B840,$AD$3:$AE$12,2,0),Costo_fondeo!$D$3:$AY$100,base_mayorista!$A840,0)</f>
        <v>1.0692867726804434</v>
      </c>
      <c r="K840" s="10">
        <f>+HLOOKUP(VLOOKUP($B840,$AD$3:$AE$12,2,0),Costo_provisiones!$D$3:$AY$100,base_mayorista!$A840,0)</f>
        <v>1.6998241093896878</v>
      </c>
      <c r="L840" s="10">
        <f>+HLOOKUP(VLOOKUP($B840,$AD$3:$AE$12,2,0),Morosidad_control!$D$4:$AY$101,base_mayorista!$A840,0)</f>
        <v>2.7679532192469414</v>
      </c>
      <c r="M840" s="10">
        <f ca="1">+OFFSET(Capital_2!$D$2,base_mayorista!A840,0)</f>
        <v>3.4309045641717737</v>
      </c>
      <c r="N840" s="10">
        <f>+HLOOKUP(VLOOKUP($B840,$AD$3:$AE$12,2,0),costo_laboral!$E$2:$AZ$99,base_mayorista!$A840,0)</f>
        <v>3.7799638097330646</v>
      </c>
      <c r="O840" s="10">
        <f>+HLOOKUP(VLOOKUP($B840,$AD$3:$AE$12,2,0),Participacion1!$D$4:$M$101,base_mayorista!$A840,0)</f>
        <v>37.816358120241894</v>
      </c>
      <c r="P840" s="1"/>
      <c r="Q840" s="10"/>
      <c r="R840" s="10"/>
      <c r="S840" s="10"/>
      <c r="T840" s="14"/>
      <c r="U840" s="38"/>
      <c r="V840" s="38"/>
      <c r="W840" s="38"/>
      <c r="X840" s="38"/>
      <c r="Y840" s="38"/>
      <c r="Z840" s="11"/>
      <c r="AB840" s="38"/>
      <c r="AG840" s="35"/>
    </row>
    <row r="841" spans="1:33" ht="16.5" x14ac:dyDescent="0.3">
      <c r="A841">
        <f t="shared" si="13"/>
        <v>64</v>
      </c>
      <c r="B841">
        <v>9</v>
      </c>
      <c r="C841">
        <v>63</v>
      </c>
      <c r="D841" s="3">
        <v>42794</v>
      </c>
      <c r="E841" s="33">
        <v>17</v>
      </c>
      <c r="F841">
        <v>2</v>
      </c>
      <c r="G841" s="10">
        <f>+HLOOKUP(VLOOKUP($B841,$AD$3:$AE$12,2,0),costos_sf!$D$2:$AZ$99,base_mayorista!$A841,0)</f>
        <v>5108623968.0611916</v>
      </c>
      <c r="H841" s="10">
        <f>+HLOOKUP(VLOOKUP($B841,$AD$3:$AE$12,2,0),creditos_sf!$D$2:$AY$99,base_mayorista!$A841,0)</f>
        <v>26328400359.901901</v>
      </c>
      <c r="I841" s="10">
        <f>+HLOOKUP(VLOOKUP($B841,$AD$3:$AE$12,2,0),creditos_sf!$D$103:$AY$200,base_mayorista!$A841,0)</f>
        <v>35157803800.482597</v>
      </c>
      <c r="J841" s="10">
        <f>+HLOOKUP(VLOOKUP($B841,$AD$3:$AE$12,2,0),Costo_fondeo!$D$3:$AY$100,base_mayorista!$A841,0)</f>
        <v>1.1150353038945104</v>
      </c>
      <c r="K841" s="10">
        <f>+HLOOKUP(VLOOKUP($B841,$AD$3:$AE$12,2,0),Costo_provisiones!$D$3:$AY$100,base_mayorista!$A841,0)</f>
        <v>1.7839238158544874</v>
      </c>
      <c r="L841" s="10">
        <f>+HLOOKUP(VLOOKUP($B841,$AD$3:$AE$12,2,0),Morosidad_control!$D$4:$AY$101,base_mayorista!$A841,0)</f>
        <v>2.7867800714020614</v>
      </c>
      <c r="M841" s="10">
        <f ca="1">+OFFSET(Capital_2!$D$2,base_mayorista!A841,0)</f>
        <v>3.4714473426279464</v>
      </c>
      <c r="N841" s="10">
        <f>+HLOOKUP(VLOOKUP($B841,$AD$3:$AE$12,2,0),costo_laboral!$E$2:$AZ$99,base_mayorista!$A841,0)</f>
        <v>3.7614732137310334</v>
      </c>
      <c r="O841" s="10">
        <f>+HLOOKUP(VLOOKUP($B841,$AD$3:$AE$12,2,0),Participacion1!$D$4:$M$101,base_mayorista!$A841,0)</f>
        <v>38.405804303385928</v>
      </c>
      <c r="P841" s="1"/>
      <c r="Q841" s="10"/>
      <c r="R841" s="10"/>
      <c r="S841" s="10"/>
      <c r="T841" s="14"/>
      <c r="U841" s="38"/>
      <c r="V841" s="38"/>
      <c r="W841" s="38"/>
      <c r="X841" s="38"/>
      <c r="Y841" s="38"/>
      <c r="Z841" s="11"/>
      <c r="AB841" s="38"/>
      <c r="AG841" s="35"/>
    </row>
    <row r="842" spans="1:33" ht="16.5" x14ac:dyDescent="0.3">
      <c r="A842">
        <f t="shared" si="13"/>
        <v>65</v>
      </c>
      <c r="B842">
        <v>9</v>
      </c>
      <c r="C842">
        <v>64</v>
      </c>
      <c r="D842" s="3">
        <v>42825</v>
      </c>
      <c r="E842" s="33">
        <v>17</v>
      </c>
      <c r="F842">
        <v>2</v>
      </c>
      <c r="G842" s="10">
        <f>+HLOOKUP(VLOOKUP($B842,$AD$3:$AE$12,2,0),costos_sf!$D$2:$AZ$99,base_mayorista!$A842,0)</f>
        <v>5092962432.4104013</v>
      </c>
      <c r="H842" s="10">
        <f>+HLOOKUP(VLOOKUP($B842,$AD$3:$AE$12,2,0),creditos_sf!$D$2:$AY$99,base_mayorista!$A842,0)</f>
        <v>25003990701.610699</v>
      </c>
      <c r="I842" s="10">
        <f>+HLOOKUP(VLOOKUP($B842,$AD$3:$AE$12,2,0),creditos_sf!$D$103:$AY$200,base_mayorista!$A842,0)</f>
        <v>34910863938.4328</v>
      </c>
      <c r="J842" s="10">
        <f>+HLOOKUP(VLOOKUP($B842,$AD$3:$AE$12,2,0),Costo_fondeo!$D$3:$AY$100,base_mayorista!$A842,0)</f>
        <v>1.1199078463828178</v>
      </c>
      <c r="K842" s="10">
        <f>+HLOOKUP(VLOOKUP($B842,$AD$3:$AE$12,2,0),Costo_provisiones!$D$3:$AY$100,base_mayorista!$A842,0)</f>
        <v>1.7730785934392854</v>
      </c>
      <c r="L842" s="10">
        <f>+HLOOKUP(VLOOKUP($B842,$AD$3:$AE$12,2,0),Morosidad_control!$D$4:$AY$101,base_mayorista!$A842,0)</f>
        <v>2.9365554085508161</v>
      </c>
      <c r="M842" s="10">
        <f ca="1">+OFFSET(Capital_2!$D$2,base_mayorista!A842,0)</f>
        <v>3.5034579976729381</v>
      </c>
      <c r="N842" s="10">
        <f>+HLOOKUP(VLOOKUP($B842,$AD$3:$AE$12,2,0),costo_laboral!$E$2:$AZ$99,base_mayorista!$A842,0)</f>
        <v>3.8826589230123707</v>
      </c>
      <c r="O842" s="10">
        <f>+HLOOKUP(VLOOKUP($B842,$AD$3:$AE$12,2,0),Participacion1!$D$4:$M$101,base_mayorista!$A842,0)</f>
        <v>36.38543303866274</v>
      </c>
      <c r="P842" s="1"/>
      <c r="Q842" s="10"/>
      <c r="R842" s="10"/>
      <c r="S842" s="10"/>
      <c r="T842" s="14"/>
      <c r="U842" s="38"/>
      <c r="V842" s="38"/>
      <c r="W842" s="38"/>
      <c r="X842" s="38"/>
      <c r="Y842" s="38"/>
      <c r="Z842" s="11"/>
      <c r="AB842" s="38"/>
      <c r="AG842" s="35"/>
    </row>
    <row r="843" spans="1:33" ht="16.5" x14ac:dyDescent="0.3">
      <c r="A843">
        <f t="shared" si="13"/>
        <v>66</v>
      </c>
      <c r="B843">
        <v>9</v>
      </c>
      <c r="C843">
        <v>65</v>
      </c>
      <c r="D843" s="3">
        <v>42855</v>
      </c>
      <c r="E843" s="33">
        <v>17</v>
      </c>
      <c r="F843">
        <v>2</v>
      </c>
      <c r="G843" s="10">
        <f>+HLOOKUP(VLOOKUP($B843,$AD$3:$AE$12,2,0),costos_sf!$D$2:$AZ$99,base_mayorista!$A843,0)</f>
        <v>5110370472.2228918</v>
      </c>
      <c r="H843" s="10">
        <f>+HLOOKUP(VLOOKUP($B843,$AD$3:$AE$12,2,0),creditos_sf!$D$2:$AY$99,base_mayorista!$A843,0)</f>
        <v>25966789137.6343</v>
      </c>
      <c r="I843" s="10">
        <f>+HLOOKUP(VLOOKUP($B843,$AD$3:$AE$12,2,0),creditos_sf!$D$103:$AY$200,base_mayorista!$A843,0)</f>
        <v>34630390003.094505</v>
      </c>
      <c r="J843" s="10">
        <f>+HLOOKUP(VLOOKUP($B843,$AD$3:$AE$12,2,0),Costo_fondeo!$D$3:$AY$100,base_mayorista!$A843,0)</f>
        <v>1.1226433022700912</v>
      </c>
      <c r="K843" s="10">
        <f>+HLOOKUP(VLOOKUP($B843,$AD$3:$AE$12,2,0),Costo_provisiones!$D$3:$AY$100,base_mayorista!$A843,0)</f>
        <v>1.7848534660014177</v>
      </c>
      <c r="L843" s="10">
        <f>+HLOOKUP(VLOOKUP($B843,$AD$3:$AE$12,2,0),Morosidad_control!$D$4:$AY$101,base_mayorista!$A843,0)</f>
        <v>2.8913986157854907</v>
      </c>
      <c r="M843" s="10">
        <f ca="1">+OFFSET(Capital_2!$D$2,base_mayorista!A843,0)</f>
        <v>3.5336781037956082</v>
      </c>
      <c r="N843" s="10">
        <f>+HLOOKUP(VLOOKUP($B843,$AD$3:$AE$12,2,0),costo_laboral!$E$2:$AZ$99,base_mayorista!$A843,0)</f>
        <v>3.8319882990110661</v>
      </c>
      <c r="O843" s="10">
        <f>+HLOOKUP(VLOOKUP($B843,$AD$3:$AE$12,2,0),Participacion1!$D$4:$M$101,base_mayorista!$A843,0)</f>
        <v>37.602193085621302</v>
      </c>
      <c r="P843" s="1"/>
      <c r="Q843" s="10"/>
      <c r="R843" s="10"/>
      <c r="S843" s="10"/>
      <c r="T843" s="14"/>
      <c r="U843" s="38"/>
      <c r="V843" s="38"/>
      <c r="W843" s="38"/>
      <c r="X843" s="38"/>
      <c r="Y843" s="38"/>
      <c r="Z843" s="11"/>
      <c r="AB843" s="38"/>
      <c r="AG843" s="35"/>
    </row>
    <row r="844" spans="1:33" ht="16.5" x14ac:dyDescent="0.3">
      <c r="A844">
        <f t="shared" si="13"/>
        <v>67</v>
      </c>
      <c r="B844">
        <v>9</v>
      </c>
      <c r="C844">
        <v>66</v>
      </c>
      <c r="D844" s="3">
        <v>42886</v>
      </c>
      <c r="E844" s="33">
        <v>17</v>
      </c>
      <c r="F844">
        <v>2</v>
      </c>
      <c r="G844" s="10">
        <f>+HLOOKUP(VLOOKUP($B844,$AD$3:$AE$12,2,0),costos_sf!$D$2:$AZ$99,base_mayorista!$A844,0)</f>
        <v>5166410958.9728174</v>
      </c>
      <c r="H844" s="10">
        <f>+HLOOKUP(VLOOKUP($B844,$AD$3:$AE$12,2,0),creditos_sf!$D$2:$AY$99,base_mayorista!$A844,0)</f>
        <v>25835058497.431301</v>
      </c>
      <c r="I844" s="10">
        <f>+HLOOKUP(VLOOKUP($B844,$AD$3:$AE$12,2,0),creditos_sf!$D$103:$AY$200,base_mayorista!$A844,0)</f>
        <v>34980791161.7939</v>
      </c>
      <c r="J844" s="10">
        <f>+HLOOKUP(VLOOKUP($B844,$AD$3:$AE$12,2,0),Costo_fondeo!$D$3:$AY$100,base_mayorista!$A844,0)</f>
        <v>1.1289308023814291</v>
      </c>
      <c r="K844" s="10">
        <f>+HLOOKUP(VLOOKUP($B844,$AD$3:$AE$12,2,0),Costo_provisiones!$D$3:$AY$100,base_mayorista!$A844,0)</f>
        <v>1.7615300316590248</v>
      </c>
      <c r="L844" s="10">
        <f>+HLOOKUP(VLOOKUP($B844,$AD$3:$AE$12,2,0),Morosidad_control!$D$4:$AY$101,base_mayorista!$A844,0)</f>
        <v>2.9145777270911544</v>
      </c>
      <c r="M844" s="10">
        <f ca="1">+OFFSET(Capital_2!$D$2,base_mayorista!A844,0)</f>
        <v>3.5570017411603705</v>
      </c>
      <c r="N844" s="10">
        <f>+HLOOKUP(VLOOKUP($B844,$AD$3:$AE$12,2,0),costo_laboral!$E$2:$AZ$99,base_mayorista!$A844,0)</f>
        <v>3.8415113442562125</v>
      </c>
      <c r="O844" s="10">
        <f>+HLOOKUP(VLOOKUP($B844,$AD$3:$AE$12,2,0),Participacion1!$D$4:$M$101,base_mayorista!$A844,0)</f>
        <v>37.417924269967273</v>
      </c>
      <c r="P844" s="1"/>
      <c r="Q844" s="10"/>
      <c r="R844" s="10"/>
      <c r="S844" s="10"/>
      <c r="T844" s="14"/>
      <c r="U844" s="38"/>
      <c r="V844" s="38"/>
      <c r="W844" s="38"/>
      <c r="X844" s="38"/>
      <c r="Y844" s="38"/>
      <c r="Z844" s="11"/>
      <c r="AB844" s="38"/>
      <c r="AG844" s="35"/>
    </row>
    <row r="845" spans="1:33" ht="16.5" x14ac:dyDescent="0.3">
      <c r="A845">
        <f t="shared" si="13"/>
        <v>68</v>
      </c>
      <c r="B845">
        <v>9</v>
      </c>
      <c r="C845">
        <v>67</v>
      </c>
      <c r="D845" s="3">
        <v>42916</v>
      </c>
      <c r="E845" s="33">
        <v>17</v>
      </c>
      <c r="F845">
        <v>2</v>
      </c>
      <c r="G845" s="10">
        <f>+HLOOKUP(VLOOKUP($B845,$AD$3:$AE$12,2,0),costos_sf!$D$2:$AZ$99,base_mayorista!$A845,0)</f>
        <v>5073011023.7585497</v>
      </c>
      <c r="H845" s="10">
        <f>+HLOOKUP(VLOOKUP($B845,$AD$3:$AE$12,2,0),creditos_sf!$D$2:$AY$99,base_mayorista!$A845,0)</f>
        <v>25480766463.020401</v>
      </c>
      <c r="I845" s="10">
        <f>+HLOOKUP(VLOOKUP($B845,$AD$3:$AE$12,2,0),creditos_sf!$D$103:$AY$200,base_mayorista!$A845,0)</f>
        <v>35361545856.633301</v>
      </c>
      <c r="J845" s="10">
        <f>+HLOOKUP(VLOOKUP($B845,$AD$3:$AE$12,2,0),Costo_fondeo!$D$3:$AY$100,base_mayorista!$A845,0)</f>
        <v>1.1325674881717707</v>
      </c>
      <c r="K845" s="10">
        <f>+HLOOKUP(VLOOKUP($B845,$AD$3:$AE$12,2,0),Costo_provisiones!$D$3:$AY$100,base_mayorista!$A845,0)</f>
        <v>1.7042953012492188</v>
      </c>
      <c r="L845" s="10">
        <f>+HLOOKUP(VLOOKUP($B845,$AD$3:$AE$12,2,0),Morosidad_control!$D$4:$AY$101,base_mayorista!$A845,0)</f>
        <v>2.9021168710107577</v>
      </c>
      <c r="M845" s="10">
        <f ca="1">+OFFSET(Capital_2!$D$2,base_mayorista!A845,0)</f>
        <v>3.5704065106105527</v>
      </c>
      <c r="N845" s="10">
        <f>+HLOOKUP(VLOOKUP($B845,$AD$3:$AE$12,2,0),costo_laboral!$E$2:$AZ$99,base_mayorista!$A845,0)</f>
        <v>3.9159772424945292</v>
      </c>
      <c r="O845" s="10">
        <f>+HLOOKUP(VLOOKUP($B845,$AD$3:$AE$12,2,0),Participacion1!$D$4:$M$101,base_mayorista!$A845,0)</f>
        <v>36.049184075925019</v>
      </c>
      <c r="P845" s="1"/>
      <c r="Q845" s="10"/>
      <c r="R845" s="10"/>
      <c r="S845" s="10"/>
      <c r="T845" s="14"/>
      <c r="U845" s="38"/>
      <c r="V845" s="38"/>
      <c r="W845" s="38"/>
      <c r="X845" s="38"/>
      <c r="Y845" s="38"/>
      <c r="Z845" s="11"/>
      <c r="AB845" s="38"/>
      <c r="AG845" s="35"/>
    </row>
    <row r="846" spans="1:33" ht="16.5" x14ac:dyDescent="0.3">
      <c r="A846">
        <f t="shared" si="13"/>
        <v>69</v>
      </c>
      <c r="B846">
        <v>9</v>
      </c>
      <c r="C846">
        <v>68</v>
      </c>
      <c r="D846" s="3">
        <v>42947</v>
      </c>
      <c r="E846" s="33">
        <v>17</v>
      </c>
      <c r="F846">
        <v>2</v>
      </c>
      <c r="G846" s="10">
        <f>+HLOOKUP(VLOOKUP($B846,$AD$3:$AE$12,2,0),costos_sf!$D$2:$AZ$99,base_mayorista!$A846,0)</f>
        <v>5109584269.3376274</v>
      </c>
      <c r="H846" s="10">
        <f>+HLOOKUP(VLOOKUP($B846,$AD$3:$AE$12,2,0),creditos_sf!$D$2:$AY$99,base_mayorista!$A846,0)</f>
        <v>26383249627.521702</v>
      </c>
      <c r="I846" s="10">
        <f>+HLOOKUP(VLOOKUP($B846,$AD$3:$AE$12,2,0),creditos_sf!$D$103:$AY$200,base_mayorista!$A846,0)</f>
        <v>35122807394.249603</v>
      </c>
      <c r="J846" s="10">
        <f>+HLOOKUP(VLOOKUP($B846,$AD$3:$AE$12,2,0),Costo_fondeo!$D$3:$AY$100,base_mayorista!$A846,0)</f>
        <v>1.1336900386706086</v>
      </c>
      <c r="K846" s="10">
        <f>+HLOOKUP(VLOOKUP($B846,$AD$3:$AE$12,2,0),Costo_provisiones!$D$3:$AY$100,base_mayorista!$A846,0)</f>
        <v>1.6644701746140016</v>
      </c>
      <c r="L846" s="10">
        <f>+HLOOKUP(VLOOKUP($B846,$AD$3:$AE$12,2,0),Morosidad_control!$D$4:$AY$101,base_mayorista!$A846,0)</f>
        <v>2.9035563678253231</v>
      </c>
      <c r="M846" s="10">
        <f ca="1">+OFFSET(Capital_2!$D$2,base_mayorista!A846,0)</f>
        <v>3.5864726654758914</v>
      </c>
      <c r="N846" s="10">
        <f>+HLOOKUP(VLOOKUP($B846,$AD$3:$AE$12,2,0),costo_laboral!$E$2:$AZ$99,base_mayorista!$A846,0)</f>
        <v>3.8421501251428745</v>
      </c>
      <c r="O846" s="10">
        <f>+HLOOKUP(VLOOKUP($B846,$AD$3:$AE$12,2,0),Participacion1!$D$4:$M$101,base_mayorista!$A846,0)</f>
        <v>37.320937726266749</v>
      </c>
      <c r="P846" s="1"/>
      <c r="Q846" s="10"/>
      <c r="R846" s="10"/>
      <c r="S846" s="10"/>
      <c r="T846" s="14"/>
      <c r="U846" s="38"/>
      <c r="V846" s="38"/>
      <c r="W846" s="38"/>
      <c r="X846" s="38"/>
      <c r="Y846" s="38"/>
      <c r="Z846" s="11"/>
      <c r="AB846" s="38"/>
      <c r="AG846" s="35"/>
    </row>
    <row r="847" spans="1:33" ht="16.5" x14ac:dyDescent="0.3">
      <c r="A847">
        <f t="shared" si="13"/>
        <v>70</v>
      </c>
      <c r="B847">
        <v>9</v>
      </c>
      <c r="C847">
        <v>69</v>
      </c>
      <c r="D847" s="3">
        <v>42978</v>
      </c>
      <c r="E847" s="33">
        <v>17</v>
      </c>
      <c r="F847">
        <v>2</v>
      </c>
      <c r="G847" s="10">
        <f>+HLOOKUP(VLOOKUP($B847,$AD$3:$AE$12,2,0),costos_sf!$D$2:$AZ$99,base_mayorista!$A847,0)</f>
        <v>5047877130.5313721</v>
      </c>
      <c r="H847" s="10">
        <f>+HLOOKUP(VLOOKUP($B847,$AD$3:$AE$12,2,0),creditos_sf!$D$2:$AY$99,base_mayorista!$A847,0)</f>
        <v>25770186560.611099</v>
      </c>
      <c r="I847" s="10">
        <f>+HLOOKUP(VLOOKUP($B847,$AD$3:$AE$12,2,0),creditos_sf!$D$103:$AY$200,base_mayorista!$A847,0)</f>
        <v>34728403093.279198</v>
      </c>
      <c r="J847" s="10">
        <f>+HLOOKUP(VLOOKUP($B847,$AD$3:$AE$12,2,0),Costo_fondeo!$D$3:$AY$100,base_mayorista!$A847,0)</f>
        <v>1.1306124527441868</v>
      </c>
      <c r="K847" s="10">
        <f>+HLOOKUP(VLOOKUP($B847,$AD$3:$AE$12,2,0),Costo_provisiones!$D$3:$AY$100,base_mayorista!$A847,0)</f>
        <v>1.5797076470274445</v>
      </c>
      <c r="L847" s="10">
        <f>+HLOOKUP(VLOOKUP($B847,$AD$3:$AE$12,2,0),Morosidad_control!$D$4:$AY$101,base_mayorista!$A847,0)</f>
        <v>2.9251939679403245</v>
      </c>
      <c r="M847" s="10">
        <f ca="1">+OFFSET(Capital_2!$D$2,base_mayorista!A847,0)</f>
        <v>3.5952774480300995</v>
      </c>
      <c r="N847" s="10">
        <f>+HLOOKUP(VLOOKUP($B847,$AD$3:$AE$12,2,0),costo_laboral!$E$2:$AZ$99,base_mayorista!$A847,0)</f>
        <v>3.873542437115185</v>
      </c>
      <c r="O847" s="10">
        <f>+HLOOKUP(VLOOKUP($B847,$AD$3:$AE$12,2,0),Participacion1!$D$4:$M$101,base_mayorista!$A847,0)</f>
        <v>36.730231561924292</v>
      </c>
      <c r="P847" s="1"/>
      <c r="Q847" s="10"/>
      <c r="R847" s="10"/>
      <c r="S847" s="10"/>
      <c r="T847" s="14"/>
      <c r="U847" s="38"/>
      <c r="V847" s="38"/>
      <c r="W847" s="38"/>
      <c r="X847" s="38"/>
      <c r="Y847" s="38"/>
      <c r="Z847" s="11"/>
      <c r="AB847" s="38"/>
      <c r="AG847" s="35"/>
    </row>
    <row r="848" spans="1:33" ht="16.5" x14ac:dyDescent="0.3">
      <c r="A848">
        <f t="shared" si="13"/>
        <v>71</v>
      </c>
      <c r="B848">
        <v>9</v>
      </c>
      <c r="C848">
        <v>70</v>
      </c>
      <c r="D848" s="3">
        <v>43008</v>
      </c>
      <c r="E848" s="33">
        <v>17</v>
      </c>
      <c r="F848">
        <v>2</v>
      </c>
      <c r="G848" s="10">
        <f>+HLOOKUP(VLOOKUP($B848,$AD$3:$AE$12,2,0),costos_sf!$D$2:$AZ$99,base_mayorista!$A848,0)</f>
        <v>5095012628.5572462</v>
      </c>
      <c r="H848" s="10">
        <f>+HLOOKUP(VLOOKUP($B848,$AD$3:$AE$12,2,0),creditos_sf!$D$2:$AY$99,base_mayorista!$A848,0)</f>
        <v>25844848114.738701</v>
      </c>
      <c r="I848" s="10">
        <f>+HLOOKUP(VLOOKUP($B848,$AD$3:$AE$12,2,0),creditos_sf!$D$103:$AY$200,base_mayorista!$A848,0)</f>
        <v>34861651917.607101</v>
      </c>
      <c r="J848" s="10">
        <f>+HLOOKUP(VLOOKUP($B848,$AD$3:$AE$12,2,0),Costo_fondeo!$D$3:$AY$100,base_mayorista!$A848,0)</f>
        <v>1.1291767742869232</v>
      </c>
      <c r="K848" s="10">
        <f>+HLOOKUP(VLOOKUP($B848,$AD$3:$AE$12,2,0),Costo_provisiones!$D$3:$AY$100,base_mayorista!$A848,0)</f>
        <v>1.5679160400717671</v>
      </c>
      <c r="L848" s="10">
        <f>+HLOOKUP(VLOOKUP($B848,$AD$3:$AE$12,2,0),Morosidad_control!$D$4:$AY$101,base_mayorista!$A848,0)</f>
        <v>2.994063109985325</v>
      </c>
      <c r="M848" s="10">
        <f ca="1">+OFFSET(Capital_2!$D$2,base_mayorista!A848,0)</f>
        <v>3.5939139218894542</v>
      </c>
      <c r="N848" s="10">
        <f>+HLOOKUP(VLOOKUP($B848,$AD$3:$AE$12,2,0),costo_laboral!$E$2:$AZ$99,base_mayorista!$A848,0)</f>
        <v>3.868090770748609</v>
      </c>
      <c r="O848" s="10">
        <f>+HLOOKUP(VLOOKUP($B848,$AD$3:$AE$12,2,0),Participacion1!$D$4:$M$101,base_mayorista!$A848,0)</f>
        <v>36.28818738141841</v>
      </c>
      <c r="P848" s="1"/>
      <c r="Q848" s="10"/>
      <c r="R848" s="10"/>
      <c r="S848" s="10"/>
      <c r="T848" s="14"/>
      <c r="U848" s="38"/>
      <c r="V848" s="38"/>
      <c r="W848" s="38"/>
      <c r="X848" s="38"/>
      <c r="Y848" s="38"/>
      <c r="Z848" s="11"/>
      <c r="AB848" s="38"/>
      <c r="AG848" s="35"/>
    </row>
    <row r="849" spans="1:33" ht="16.5" x14ac:dyDescent="0.3">
      <c r="A849">
        <f t="shared" si="13"/>
        <v>72</v>
      </c>
      <c r="B849">
        <v>9</v>
      </c>
      <c r="C849">
        <v>71</v>
      </c>
      <c r="D849" s="3">
        <v>43039</v>
      </c>
      <c r="E849" s="33">
        <v>17</v>
      </c>
      <c r="F849">
        <v>2</v>
      </c>
      <c r="G849" s="10">
        <f>+HLOOKUP(VLOOKUP($B849,$AD$3:$AE$12,2,0),costos_sf!$D$2:$AZ$99,base_mayorista!$A849,0)</f>
        <v>5252649978.8732548</v>
      </c>
      <c r="H849" s="10">
        <f>+HLOOKUP(VLOOKUP($B849,$AD$3:$AE$12,2,0),creditos_sf!$D$2:$AY$99,base_mayorista!$A849,0)</f>
        <v>26348772959.821499</v>
      </c>
      <c r="I849" s="10">
        <f>+HLOOKUP(VLOOKUP($B849,$AD$3:$AE$12,2,0),creditos_sf!$D$103:$AY$200,base_mayorista!$A849,0)</f>
        <v>35691423814.870399</v>
      </c>
      <c r="J849" s="10">
        <f>+HLOOKUP(VLOOKUP($B849,$AD$3:$AE$12,2,0),Costo_fondeo!$D$3:$AY$100,base_mayorista!$A849,0)</f>
        <v>1.1314971004704171</v>
      </c>
      <c r="K849" s="10">
        <f>+HLOOKUP(VLOOKUP($B849,$AD$3:$AE$12,2,0),Costo_provisiones!$D$3:$AY$100,base_mayorista!$A849,0)</f>
        <v>1.5892568113619641</v>
      </c>
      <c r="L849" s="10">
        <f>+HLOOKUP(VLOOKUP($B849,$AD$3:$AE$12,2,0),Morosidad_control!$D$4:$AY$101,base_mayorista!$A849,0)</f>
        <v>3.0028644094352708</v>
      </c>
      <c r="M849" s="10">
        <f ca="1">+OFFSET(Capital_2!$D$2,base_mayorista!A849,0)</f>
        <v>3.6057998149039663</v>
      </c>
      <c r="N849" s="10">
        <f>+HLOOKUP(VLOOKUP($B849,$AD$3:$AE$12,2,0),costo_laboral!$E$2:$AZ$99,base_mayorista!$A849,0)</f>
        <v>3.8188625924356505</v>
      </c>
      <c r="O849" s="10">
        <f>+HLOOKUP(VLOOKUP($B849,$AD$3:$AE$12,2,0),Participacion1!$D$4:$M$101,base_mayorista!$A849,0)</f>
        <v>37.292333733756593</v>
      </c>
      <c r="P849" s="1"/>
      <c r="Q849" s="10"/>
      <c r="R849" s="10"/>
      <c r="S849" s="10"/>
      <c r="T849" s="14"/>
      <c r="U849" s="38"/>
      <c r="V849" s="38"/>
      <c r="W849" s="38"/>
      <c r="X849" s="38"/>
      <c r="Y849" s="38"/>
      <c r="Z849" s="11"/>
      <c r="AB849" s="38"/>
      <c r="AG849" s="35"/>
    </row>
    <row r="850" spans="1:33" ht="16.5" x14ac:dyDescent="0.3">
      <c r="A850">
        <f t="shared" si="13"/>
        <v>73</v>
      </c>
      <c r="B850">
        <v>9</v>
      </c>
      <c r="C850">
        <v>72</v>
      </c>
      <c r="D850" s="3">
        <v>43069</v>
      </c>
      <c r="E850" s="33">
        <v>17</v>
      </c>
      <c r="F850">
        <v>2</v>
      </c>
      <c r="G850" s="10">
        <f>+HLOOKUP(VLOOKUP($B850,$AD$3:$AE$12,2,0),costos_sf!$D$2:$AZ$99,base_mayorista!$A850,0)</f>
        <v>5312949770.7085447</v>
      </c>
      <c r="H850" s="10">
        <f>+HLOOKUP(VLOOKUP($B850,$AD$3:$AE$12,2,0),creditos_sf!$D$2:$AY$99,base_mayorista!$A850,0)</f>
        <v>27035060748.035599</v>
      </c>
      <c r="I850" s="10">
        <f>+HLOOKUP(VLOOKUP($B850,$AD$3:$AE$12,2,0),creditos_sf!$D$103:$AY$200,base_mayorista!$A850,0)</f>
        <v>35515376759.112595</v>
      </c>
      <c r="J850" s="10">
        <f>+HLOOKUP(VLOOKUP($B850,$AD$3:$AE$12,2,0),Costo_fondeo!$D$3:$AY$100,base_mayorista!$A850,0)</f>
        <v>1.134142499418721</v>
      </c>
      <c r="K850" s="10">
        <f>+HLOOKUP(VLOOKUP($B850,$AD$3:$AE$12,2,0),Costo_provisiones!$D$3:$AY$100,base_mayorista!$A850,0)</f>
        <v>1.5685635263110933</v>
      </c>
      <c r="L850" s="10">
        <f>+HLOOKUP(VLOOKUP($B850,$AD$3:$AE$12,2,0),Morosidad_control!$D$4:$AY$101,base_mayorista!$A850,0)</f>
        <v>2.9612144104963276</v>
      </c>
      <c r="M850" s="10">
        <f ca="1">+OFFSET(Capital_2!$D$2,base_mayorista!A850,0)</f>
        <v>3.6120620419568428</v>
      </c>
      <c r="N850" s="10">
        <f>+HLOOKUP(VLOOKUP($B850,$AD$3:$AE$12,2,0),costo_laboral!$E$2:$AZ$99,base_mayorista!$A850,0)</f>
        <v>3.7676769424969816</v>
      </c>
      <c r="O850" s="10">
        <f>+HLOOKUP(VLOOKUP($B850,$AD$3:$AE$12,2,0),Participacion1!$D$4:$M$101,base_mayorista!$A850,0)</f>
        <v>37.926279459051848</v>
      </c>
      <c r="P850" s="1"/>
      <c r="Q850" s="10"/>
      <c r="R850" s="10"/>
      <c r="S850" s="10"/>
      <c r="T850" s="14"/>
      <c r="U850" s="38"/>
      <c r="V850" s="38"/>
      <c r="W850" s="38"/>
      <c r="X850" s="38"/>
      <c r="Y850" s="38"/>
      <c r="Z850" s="11"/>
      <c r="AB850" s="38"/>
      <c r="AG850" s="35"/>
    </row>
    <row r="851" spans="1:33" ht="16.5" x14ac:dyDescent="0.3">
      <c r="A851">
        <f t="shared" si="13"/>
        <v>74</v>
      </c>
      <c r="B851">
        <v>9</v>
      </c>
      <c r="C851">
        <v>73</v>
      </c>
      <c r="D851" s="3">
        <v>43100</v>
      </c>
      <c r="E851" s="33">
        <v>17</v>
      </c>
      <c r="F851">
        <v>2</v>
      </c>
      <c r="G851" s="10">
        <f>+HLOOKUP(VLOOKUP($B851,$AD$3:$AE$12,2,0),costos_sf!$D$2:$AZ$99,base_mayorista!$A851,0)</f>
        <v>5240789516.9344196</v>
      </c>
      <c r="H851" s="10">
        <f>+HLOOKUP(VLOOKUP($B851,$AD$3:$AE$12,2,0),creditos_sf!$D$2:$AY$99,base_mayorista!$A851,0)</f>
        <v>27775319609.365002</v>
      </c>
      <c r="I851" s="10">
        <f>+HLOOKUP(VLOOKUP($B851,$AD$3:$AE$12,2,0),creditos_sf!$D$103:$AY$200,base_mayorista!$A851,0)</f>
        <v>35896110967.598</v>
      </c>
      <c r="J851" s="10">
        <f>+HLOOKUP(VLOOKUP($B851,$AD$3:$AE$12,2,0),Costo_fondeo!$D$3:$AY$100,base_mayorista!$A851,0)</f>
        <v>1.1341928402097128</v>
      </c>
      <c r="K851" s="10">
        <f>+HLOOKUP(VLOOKUP($B851,$AD$3:$AE$12,2,0),Costo_provisiones!$D$3:$AY$100,base_mayorista!$A851,0)</f>
        <v>1.5110604727948955</v>
      </c>
      <c r="L851" s="10">
        <f>+HLOOKUP(VLOOKUP($B851,$AD$3:$AE$12,2,0),Morosidad_control!$D$4:$AY$101,base_mayorista!$A851,0)</f>
        <v>2.9662239595091235</v>
      </c>
      <c r="M851" s="10">
        <f ca="1">+OFFSET(Capital_2!$D$2,base_mayorista!A851,0)</f>
        <v>3.5930762546706192</v>
      </c>
      <c r="N851" s="10">
        <f>+HLOOKUP(VLOOKUP($B851,$AD$3:$AE$12,2,0),costo_laboral!$E$2:$AZ$99,base_mayorista!$A851,0)</f>
        <v>3.7048411445923675</v>
      </c>
      <c r="O851" s="10">
        <f>+HLOOKUP(VLOOKUP($B851,$AD$3:$AE$12,2,0),Participacion1!$D$4:$M$101,base_mayorista!$A851,0)</f>
        <v>38.463817758600918</v>
      </c>
      <c r="P851" s="1"/>
      <c r="Q851" s="10"/>
      <c r="R851" s="10"/>
      <c r="S851" s="10"/>
      <c r="T851" s="14"/>
      <c r="U851" s="38"/>
      <c r="V851" s="38"/>
      <c r="W851" s="38"/>
      <c r="X851" s="38"/>
      <c r="Y851" s="38"/>
      <c r="Z851" s="11"/>
      <c r="AB851" s="38"/>
      <c r="AG851" s="35"/>
    </row>
    <row r="852" spans="1:33" ht="16.5" x14ac:dyDescent="0.3">
      <c r="A852">
        <f t="shared" si="13"/>
        <v>75</v>
      </c>
      <c r="B852">
        <v>9</v>
      </c>
      <c r="C852">
        <v>74</v>
      </c>
      <c r="D852" s="3">
        <v>43131</v>
      </c>
      <c r="E852" s="33">
        <v>18</v>
      </c>
      <c r="F852">
        <v>2</v>
      </c>
      <c r="G852" s="10">
        <f>+HLOOKUP(VLOOKUP($B852,$AD$3:$AE$12,2,0),costos_sf!$D$2:$AZ$99,base_mayorista!$A852,0)</f>
        <v>5362662151.0639896</v>
      </c>
      <c r="H852" s="10">
        <f>+HLOOKUP(VLOOKUP($B852,$AD$3:$AE$12,2,0),creditos_sf!$D$2:$AY$99,base_mayorista!$A852,0)</f>
        <v>27681908994.995602</v>
      </c>
      <c r="I852" s="10">
        <f>+HLOOKUP(VLOOKUP($B852,$AD$3:$AE$12,2,0),creditos_sf!$D$103:$AY$200,base_mayorista!$A852,0)</f>
        <v>36045883324.125999</v>
      </c>
      <c r="J852" s="10">
        <f>+HLOOKUP(VLOOKUP($B852,$AD$3:$AE$12,2,0),Costo_fondeo!$D$3:$AY$100,base_mayorista!$A852,0)</f>
        <v>1.138144326198802</v>
      </c>
      <c r="K852" s="10">
        <f>+HLOOKUP(VLOOKUP($B852,$AD$3:$AE$12,2,0),Costo_provisiones!$D$3:$AY$100,base_mayorista!$A852,0)</f>
        <v>1.5986506962588978</v>
      </c>
      <c r="L852" s="10">
        <f>+HLOOKUP(VLOOKUP($B852,$AD$3:$AE$12,2,0),Morosidad_control!$D$4:$AY$101,base_mayorista!$A852,0)</f>
        <v>2.9612085882020178</v>
      </c>
      <c r="M852" s="10">
        <f ca="1">+OFFSET(Capital_2!$D$2,base_mayorista!A852,0)</f>
        <v>3.5815867697690567</v>
      </c>
      <c r="N852" s="10">
        <f>+HLOOKUP(VLOOKUP($B852,$AD$3:$AE$12,2,0),costo_laboral!$E$2:$AZ$99,base_mayorista!$A852,0)</f>
        <v>3.7263710441240572</v>
      </c>
      <c r="O852" s="10">
        <f>+HLOOKUP(VLOOKUP($B852,$AD$3:$AE$12,2,0),Participacion1!$D$4:$M$101,base_mayorista!$A852,0)</f>
        <v>38.238736418413993</v>
      </c>
      <c r="P852" s="1"/>
      <c r="Q852" s="10"/>
      <c r="R852" s="10"/>
      <c r="S852" s="10"/>
      <c r="T852" s="14"/>
      <c r="U852" s="38"/>
      <c r="V852" s="38"/>
      <c r="W852" s="38"/>
      <c r="X852" s="38"/>
      <c r="Y852" s="38"/>
      <c r="Z852" s="11"/>
      <c r="AB852" s="38"/>
      <c r="AG852" s="35"/>
    </row>
    <row r="853" spans="1:33" ht="16.5" x14ac:dyDescent="0.3">
      <c r="A853">
        <f t="shared" si="13"/>
        <v>76</v>
      </c>
      <c r="B853">
        <v>9</v>
      </c>
      <c r="C853">
        <v>75</v>
      </c>
      <c r="D853" s="3">
        <v>43159</v>
      </c>
      <c r="E853" s="33">
        <v>18</v>
      </c>
      <c r="F853">
        <v>2</v>
      </c>
      <c r="G853" s="10">
        <f>+HLOOKUP(VLOOKUP($B853,$AD$3:$AE$12,2,0),costos_sf!$D$2:$AZ$99,base_mayorista!$A853,0)</f>
        <v>5347266701.5274172</v>
      </c>
      <c r="H853" s="10">
        <f>+HLOOKUP(VLOOKUP($B853,$AD$3:$AE$12,2,0),creditos_sf!$D$2:$AY$99,base_mayorista!$A853,0)</f>
        <v>27732053369.678799</v>
      </c>
      <c r="I853" s="10">
        <f>+HLOOKUP(VLOOKUP($B853,$AD$3:$AE$12,2,0),creditos_sf!$D$103:$AY$200,base_mayorista!$A853,0)</f>
        <v>36478609443.290001</v>
      </c>
      <c r="J853" s="10">
        <f>+HLOOKUP(VLOOKUP($B853,$AD$3:$AE$12,2,0),Costo_fondeo!$D$3:$AY$100,base_mayorista!$A853,0)</f>
        <v>1.1312452051423303</v>
      </c>
      <c r="K853" s="10">
        <f>+HLOOKUP(VLOOKUP($B853,$AD$3:$AE$12,2,0),Costo_provisiones!$D$3:$AY$100,base_mayorista!$A853,0)</f>
        <v>1.6020093168668013</v>
      </c>
      <c r="L853" s="10">
        <f>+HLOOKUP(VLOOKUP($B853,$AD$3:$AE$12,2,0),Morosidad_control!$D$4:$AY$101,base_mayorista!$A853,0)</f>
        <v>3.1934857976833193</v>
      </c>
      <c r="M853" s="10">
        <f ca="1">+OFFSET(Capital_2!$D$2,base_mayorista!A853,0)</f>
        <v>3.5677590569055382</v>
      </c>
      <c r="N853" s="10">
        <f>+HLOOKUP(VLOOKUP($B853,$AD$3:$AE$12,2,0),costo_laboral!$E$2:$AZ$99,base_mayorista!$A853,0)</f>
        <v>3.7083883548310181</v>
      </c>
      <c r="O853" s="10">
        <f>+HLOOKUP(VLOOKUP($B853,$AD$3:$AE$12,2,0),Participacion1!$D$4:$M$101,base_mayorista!$A853,0)</f>
        <v>37.69793434397414</v>
      </c>
      <c r="P853" s="1"/>
      <c r="Q853" s="10"/>
      <c r="R853" s="10"/>
      <c r="S853" s="10"/>
      <c r="T853" s="14"/>
      <c r="U853" s="38"/>
      <c r="V853" s="38"/>
      <c r="W853" s="38"/>
      <c r="X853" s="38"/>
      <c r="Y853" s="38"/>
      <c r="Z853" s="11"/>
      <c r="AB853" s="38"/>
      <c r="AG853" s="35"/>
    </row>
    <row r="854" spans="1:33" ht="16.5" x14ac:dyDescent="0.3">
      <c r="A854">
        <f t="shared" si="13"/>
        <v>77</v>
      </c>
      <c r="B854">
        <v>9</v>
      </c>
      <c r="C854">
        <v>76</v>
      </c>
      <c r="D854" s="3">
        <v>43190</v>
      </c>
      <c r="E854" s="33">
        <v>18</v>
      </c>
      <c r="F854">
        <v>2</v>
      </c>
      <c r="G854" s="10">
        <f>+HLOOKUP(VLOOKUP($B854,$AD$3:$AE$12,2,0),costos_sf!$D$2:$AZ$99,base_mayorista!$A854,0)</f>
        <v>5291011084.0238914</v>
      </c>
      <c r="H854" s="10">
        <f>+HLOOKUP(VLOOKUP($B854,$AD$3:$AE$12,2,0),creditos_sf!$D$2:$AY$99,base_mayorista!$A854,0)</f>
        <v>27797440548.643002</v>
      </c>
      <c r="I854" s="10">
        <f>+HLOOKUP(VLOOKUP($B854,$AD$3:$AE$12,2,0),creditos_sf!$D$103:$AY$200,base_mayorista!$A854,0)</f>
        <v>36891093128.046501</v>
      </c>
      <c r="J854" s="10">
        <f>+HLOOKUP(VLOOKUP($B854,$AD$3:$AE$12,2,0),Costo_fondeo!$D$3:$AY$100,base_mayorista!$A854,0)</f>
        <v>1.1272324445846975</v>
      </c>
      <c r="K854" s="10">
        <f>+HLOOKUP(VLOOKUP($B854,$AD$3:$AE$12,2,0),Costo_provisiones!$D$3:$AY$100,base_mayorista!$A854,0)</f>
        <v>1.5456268057339886</v>
      </c>
      <c r="L854" s="10">
        <f>+HLOOKUP(VLOOKUP($B854,$AD$3:$AE$12,2,0),Morosidad_control!$D$4:$AY$101,base_mayorista!$A854,0)</f>
        <v>2.8575268066112072</v>
      </c>
      <c r="M854" s="10">
        <f ca="1">+OFFSET(Capital_2!$D$2,base_mayorista!A854,0)</f>
        <v>3.5535594036254383</v>
      </c>
      <c r="N854" s="10">
        <f>+HLOOKUP(VLOOKUP($B854,$AD$3:$AE$12,2,0),costo_laboral!$E$2:$AZ$99,base_mayorista!$A854,0)</f>
        <v>3.685229952502219</v>
      </c>
      <c r="O854" s="10">
        <f>+HLOOKUP(VLOOKUP($B854,$AD$3:$AE$12,2,0),Participacion1!$D$4:$M$101,base_mayorista!$A854,0)</f>
        <v>37.032997312431057</v>
      </c>
      <c r="P854" s="1"/>
      <c r="Q854" s="10"/>
      <c r="R854" s="10"/>
      <c r="S854" s="10"/>
      <c r="T854" s="14"/>
      <c r="U854" s="38"/>
      <c r="V854" s="38"/>
      <c r="W854" s="38"/>
      <c r="X854" s="38"/>
      <c r="Y854" s="38"/>
      <c r="Z854" s="11"/>
      <c r="AB854" s="38"/>
      <c r="AG854" s="35"/>
    </row>
    <row r="855" spans="1:33" ht="16.5" x14ac:dyDescent="0.3">
      <c r="A855">
        <f t="shared" si="13"/>
        <v>78</v>
      </c>
      <c r="B855">
        <v>9</v>
      </c>
      <c r="C855">
        <v>77</v>
      </c>
      <c r="D855" s="3">
        <v>43220</v>
      </c>
      <c r="E855" s="33">
        <v>18</v>
      </c>
      <c r="F855">
        <v>2</v>
      </c>
      <c r="G855" s="10">
        <f>+HLOOKUP(VLOOKUP($B855,$AD$3:$AE$12,2,0),costos_sf!$D$2:$AZ$99,base_mayorista!$A855,0)</f>
        <v>5336239933.0122681</v>
      </c>
      <c r="H855" s="10">
        <f>+HLOOKUP(VLOOKUP($B855,$AD$3:$AE$12,2,0),creditos_sf!$D$2:$AY$99,base_mayorista!$A855,0)</f>
        <v>28109370525.251499</v>
      </c>
      <c r="I855" s="10">
        <f>+HLOOKUP(VLOOKUP($B855,$AD$3:$AE$12,2,0),creditos_sf!$D$103:$AY$200,base_mayorista!$A855,0)</f>
        <v>37359110246.939896</v>
      </c>
      <c r="J855" s="10">
        <f>+HLOOKUP(VLOOKUP($B855,$AD$3:$AE$12,2,0),Costo_fondeo!$D$3:$AY$100,base_mayorista!$A855,0)</f>
        <v>1.125733841034172</v>
      </c>
      <c r="K855" s="10">
        <f>+HLOOKUP(VLOOKUP($B855,$AD$3:$AE$12,2,0),Costo_provisiones!$D$3:$AY$100,base_mayorista!$A855,0)</f>
        <v>1.4561131769151694</v>
      </c>
      <c r="L855" s="10">
        <f>+HLOOKUP(VLOOKUP($B855,$AD$3:$AE$12,2,0),Morosidad_control!$D$4:$AY$101,base_mayorista!$A855,0)</f>
        <v>2.8592689437595089</v>
      </c>
      <c r="M855" s="10">
        <f ca="1">+OFFSET(Capital_2!$D$2,base_mayorista!A855,0)</f>
        <v>3.5277001527594574</v>
      </c>
      <c r="N855" s="10">
        <f>+HLOOKUP(VLOOKUP($B855,$AD$3:$AE$12,2,0),costo_laboral!$E$2:$AZ$99,base_mayorista!$A855,0)</f>
        <v>3.6591659383300756</v>
      </c>
      <c r="O855" s="10">
        <f>+HLOOKUP(VLOOKUP($B855,$AD$3:$AE$12,2,0),Participacion1!$D$4:$M$101,base_mayorista!$A855,0)</f>
        <v>37.152909429665158</v>
      </c>
      <c r="P855" s="1"/>
      <c r="Q855" s="10"/>
      <c r="R855" s="10"/>
      <c r="S855" s="10"/>
      <c r="T855" s="14"/>
      <c r="U855" s="38"/>
      <c r="V855" s="38"/>
      <c r="W855" s="38"/>
      <c r="X855" s="38"/>
      <c r="Y855" s="38"/>
      <c r="Z855" s="11"/>
      <c r="AB855" s="38"/>
      <c r="AG855" s="35"/>
    </row>
    <row r="856" spans="1:33" ht="16.5" x14ac:dyDescent="0.3">
      <c r="A856">
        <f t="shared" si="13"/>
        <v>79</v>
      </c>
      <c r="B856">
        <v>9</v>
      </c>
      <c r="C856">
        <v>78</v>
      </c>
      <c r="D856" s="3">
        <v>43251</v>
      </c>
      <c r="E856" s="33">
        <v>18</v>
      </c>
      <c r="F856">
        <v>2</v>
      </c>
      <c r="G856" s="10">
        <f>+HLOOKUP(VLOOKUP($B856,$AD$3:$AE$12,2,0),costos_sf!$D$2:$AZ$99,base_mayorista!$A856,0)</f>
        <v>5323073217.1950817</v>
      </c>
      <c r="H856" s="10">
        <f>+HLOOKUP(VLOOKUP($B856,$AD$3:$AE$12,2,0),creditos_sf!$D$2:$AY$99,base_mayorista!$A856,0)</f>
        <v>28241597493.2617</v>
      </c>
      <c r="I856" s="10">
        <f>+HLOOKUP(VLOOKUP($B856,$AD$3:$AE$12,2,0),creditos_sf!$D$103:$AY$200,base_mayorista!$A856,0)</f>
        <v>37629215237.379204</v>
      </c>
      <c r="J856" s="10">
        <f>+HLOOKUP(VLOOKUP($B856,$AD$3:$AE$12,2,0),Costo_fondeo!$D$3:$AY$100,base_mayorista!$A856,0)</f>
        <v>1.1272062796987941</v>
      </c>
      <c r="K856" s="10">
        <f>+HLOOKUP(VLOOKUP($B856,$AD$3:$AE$12,2,0),Costo_provisiones!$D$3:$AY$100,base_mayorista!$A856,0)</f>
        <v>1.4156774635752105</v>
      </c>
      <c r="L856" s="10">
        <f>+HLOOKUP(VLOOKUP($B856,$AD$3:$AE$12,2,0),Morosidad_control!$D$4:$AY$101,base_mayorista!$A856,0)</f>
        <v>2.888440291769661</v>
      </c>
      <c r="M856" s="10">
        <f ca="1">+OFFSET(Capital_2!$D$2,base_mayorista!A856,0)</f>
        <v>3.5069368282381337</v>
      </c>
      <c r="N856" s="10">
        <f>+HLOOKUP(VLOOKUP($B856,$AD$3:$AE$12,2,0),costo_laboral!$E$2:$AZ$99,base_mayorista!$A856,0)</f>
        <v>3.6065531884831463</v>
      </c>
      <c r="O856" s="10">
        <f>+HLOOKUP(VLOOKUP($B856,$AD$3:$AE$12,2,0),Participacion1!$D$4:$M$101,base_mayorista!$A856,0)</f>
        <v>36.948908466231003</v>
      </c>
      <c r="P856" s="1"/>
      <c r="Q856" s="10"/>
      <c r="R856" s="10"/>
      <c r="S856" s="10"/>
      <c r="T856" s="14"/>
      <c r="U856" s="38"/>
      <c r="V856" s="38"/>
      <c r="W856" s="38"/>
      <c r="X856" s="38"/>
      <c r="Y856" s="38"/>
      <c r="Z856" s="11"/>
      <c r="AB856" s="38"/>
      <c r="AG856" s="35"/>
    </row>
    <row r="857" spans="1:33" ht="16.5" x14ac:dyDescent="0.3">
      <c r="A857">
        <f t="shared" si="13"/>
        <v>80</v>
      </c>
      <c r="B857">
        <v>9</v>
      </c>
      <c r="C857">
        <v>79</v>
      </c>
      <c r="D857" s="3">
        <v>43281</v>
      </c>
      <c r="E857" s="33">
        <v>18</v>
      </c>
      <c r="F857">
        <v>2</v>
      </c>
      <c r="G857" s="10">
        <f>+HLOOKUP(VLOOKUP($B857,$AD$3:$AE$12,2,0),costos_sf!$D$2:$AZ$99,base_mayorista!$A857,0)</f>
        <v>5271581265.4124107</v>
      </c>
      <c r="H857" s="10">
        <f>+HLOOKUP(VLOOKUP($B857,$AD$3:$AE$12,2,0),creditos_sf!$D$2:$AY$99,base_mayorista!$A857,0)</f>
        <v>28254507174.600601</v>
      </c>
      <c r="I857" s="10">
        <f>+HLOOKUP(VLOOKUP($B857,$AD$3:$AE$12,2,0),creditos_sf!$D$103:$AY$200,base_mayorista!$A857,0)</f>
        <v>38030173716.313896</v>
      </c>
      <c r="J857" s="10">
        <f>+HLOOKUP(VLOOKUP($B857,$AD$3:$AE$12,2,0),Costo_fondeo!$D$3:$AY$100,base_mayorista!$A857,0)</f>
        <v>1.1296079794583394</v>
      </c>
      <c r="K857" s="10">
        <f>+HLOOKUP(VLOOKUP($B857,$AD$3:$AE$12,2,0),Costo_provisiones!$D$3:$AY$100,base_mayorista!$A857,0)</f>
        <v>1.4005066411365876</v>
      </c>
      <c r="L857" s="10">
        <f>+HLOOKUP(VLOOKUP($B857,$AD$3:$AE$12,2,0),Morosidad_control!$D$4:$AY$101,base_mayorista!$A857,0)</f>
        <v>2.8976376173180074</v>
      </c>
      <c r="M857" s="10">
        <f ca="1">+OFFSET(Capital_2!$D$2,base_mayorista!A857,0)</f>
        <v>3.4861804073665166</v>
      </c>
      <c r="N857" s="10">
        <f>+HLOOKUP(VLOOKUP($B857,$AD$3:$AE$12,2,0),costo_laboral!$E$2:$AZ$99,base_mayorista!$A857,0)</f>
        <v>3.6305722671727452</v>
      </c>
      <c r="O857" s="10">
        <f>+HLOOKUP(VLOOKUP($B857,$AD$3:$AE$12,2,0),Participacion1!$D$4:$M$101,base_mayorista!$A857,0)</f>
        <v>35.942772544527905</v>
      </c>
      <c r="P857" s="1"/>
      <c r="Q857" s="10"/>
      <c r="R857" s="10"/>
      <c r="S857" s="10"/>
      <c r="T857" s="14"/>
      <c r="U857" s="38"/>
      <c r="V857" s="38"/>
      <c r="W857" s="38"/>
      <c r="X857" s="38"/>
      <c r="Y857" s="38"/>
      <c r="Z857" s="11"/>
      <c r="AB857" s="38"/>
      <c r="AG857" s="35"/>
    </row>
    <row r="858" spans="1:33" ht="16.5" x14ac:dyDescent="0.3">
      <c r="A858">
        <f t="shared" si="13"/>
        <v>81</v>
      </c>
      <c r="B858">
        <v>9</v>
      </c>
      <c r="C858">
        <v>80</v>
      </c>
      <c r="D858" s="3">
        <v>43312</v>
      </c>
      <c r="E858" s="33">
        <v>18</v>
      </c>
      <c r="F858">
        <v>2</v>
      </c>
      <c r="G858" s="10">
        <f>+HLOOKUP(VLOOKUP($B858,$AD$3:$AE$12,2,0),costos_sf!$D$2:$AZ$99,base_mayorista!$A858,0)</f>
        <v>5296321531.8878508</v>
      </c>
      <c r="H858" s="10">
        <f>+HLOOKUP(VLOOKUP($B858,$AD$3:$AE$12,2,0),creditos_sf!$D$2:$AY$99,base_mayorista!$A858,0)</f>
        <v>27561020730.954403</v>
      </c>
      <c r="I858" s="10">
        <f>+HLOOKUP(VLOOKUP($B858,$AD$3:$AE$12,2,0),creditos_sf!$D$103:$AY$200,base_mayorista!$A858,0)</f>
        <v>38388332359.386299</v>
      </c>
      <c r="J858" s="10">
        <f>+HLOOKUP(VLOOKUP($B858,$AD$3:$AE$12,2,0),Costo_fondeo!$D$3:$AY$100,base_mayorista!$A858,0)</f>
        <v>1.1359810558542713</v>
      </c>
      <c r="K858" s="10">
        <f>+HLOOKUP(VLOOKUP($B858,$AD$3:$AE$12,2,0),Costo_provisiones!$D$3:$AY$100,base_mayorista!$A858,0)</f>
        <v>1.3548930022082428</v>
      </c>
      <c r="L858" s="10">
        <f>+HLOOKUP(VLOOKUP($B858,$AD$3:$AE$12,2,0),Morosidad_control!$D$4:$AY$101,base_mayorista!$A858,0)</f>
        <v>2.9391142309840648</v>
      </c>
      <c r="M858" s="10">
        <f ca="1">+OFFSET(Capital_2!$D$2,base_mayorista!A858,0)</f>
        <v>3.4635993253239059</v>
      </c>
      <c r="N858" s="10">
        <f>+HLOOKUP(VLOOKUP($B858,$AD$3:$AE$12,2,0),costo_laboral!$E$2:$AZ$99,base_mayorista!$A858,0)</f>
        <v>3.6545390621638689</v>
      </c>
      <c r="O858" s="10">
        <f>+HLOOKUP(VLOOKUP($B858,$AD$3:$AE$12,2,0),Participacion1!$D$4:$M$101,base_mayorista!$A858,0)</f>
        <v>36.100391615109437</v>
      </c>
      <c r="P858" s="1"/>
      <c r="Q858" s="10"/>
      <c r="R858" s="10"/>
      <c r="S858" s="10"/>
      <c r="T858" s="14"/>
      <c r="U858" s="38"/>
      <c r="V858" s="38"/>
      <c r="W858" s="38"/>
      <c r="X858" s="38"/>
      <c r="Y858" s="38"/>
      <c r="Z858" s="11"/>
      <c r="AB858" s="38"/>
      <c r="AG858" s="35"/>
    </row>
    <row r="859" spans="1:33" ht="16.5" x14ac:dyDescent="0.3">
      <c r="A859">
        <f t="shared" si="13"/>
        <v>82</v>
      </c>
      <c r="B859">
        <v>9</v>
      </c>
      <c r="C859">
        <v>81</v>
      </c>
      <c r="D859" s="3">
        <v>43343</v>
      </c>
      <c r="E859" s="33">
        <v>18</v>
      </c>
      <c r="F859">
        <v>2</v>
      </c>
      <c r="G859" s="10">
        <f>+HLOOKUP(VLOOKUP($B859,$AD$3:$AE$12,2,0),costos_sf!$D$2:$AZ$99,base_mayorista!$A859,0)</f>
        <v>5389969740.6872911</v>
      </c>
      <c r="H859" s="10">
        <f>+HLOOKUP(VLOOKUP($B859,$AD$3:$AE$12,2,0),creditos_sf!$D$2:$AY$99,base_mayorista!$A859,0)</f>
        <v>28006312238.1964</v>
      </c>
      <c r="I859" s="10">
        <f>+HLOOKUP(VLOOKUP($B859,$AD$3:$AE$12,2,0),creditos_sf!$D$103:$AY$200,base_mayorista!$A859,0)</f>
        <v>38693576697.598701</v>
      </c>
      <c r="J859" s="10">
        <f>+HLOOKUP(VLOOKUP($B859,$AD$3:$AE$12,2,0),Costo_fondeo!$D$3:$AY$100,base_mayorista!$A859,0)</f>
        <v>1.1405788020263452</v>
      </c>
      <c r="K859" s="10">
        <f>+HLOOKUP(VLOOKUP($B859,$AD$3:$AE$12,2,0),Costo_provisiones!$D$3:$AY$100,base_mayorista!$A859,0)</f>
        <v>1.4110216481647258</v>
      </c>
      <c r="L859" s="10">
        <f>+HLOOKUP(VLOOKUP($B859,$AD$3:$AE$12,2,0),Morosidad_control!$D$4:$AY$101,base_mayorista!$A859,0)</f>
        <v>2.9278150177504041</v>
      </c>
      <c r="M859" s="10">
        <f ca="1">+OFFSET(Capital_2!$D$2,base_mayorista!A859,0)</f>
        <v>3.442349118867654</v>
      </c>
      <c r="N859" s="10">
        <f>+HLOOKUP(VLOOKUP($B859,$AD$3:$AE$12,2,0),costo_laboral!$E$2:$AZ$99,base_mayorista!$A859,0)</f>
        <v>3.62578754753343</v>
      </c>
      <c r="O859" s="10">
        <f>+HLOOKUP(VLOOKUP($B859,$AD$3:$AE$12,2,0),Participacion1!$D$4:$M$101,base_mayorista!$A859,0)</f>
        <v>36.640327169773641</v>
      </c>
      <c r="P859" s="1"/>
      <c r="Q859" s="10"/>
      <c r="R859" s="10"/>
      <c r="S859" s="10"/>
      <c r="T859" s="14"/>
      <c r="U859" s="38"/>
      <c r="V859" s="38"/>
      <c r="W859" s="38"/>
      <c r="X859" s="38"/>
      <c r="Y859" s="38"/>
      <c r="Z859" s="11"/>
      <c r="AB859" s="38"/>
      <c r="AG859" s="35"/>
    </row>
    <row r="860" spans="1:33" ht="16.5" x14ac:dyDescent="0.3">
      <c r="A860">
        <f t="shared" si="13"/>
        <v>83</v>
      </c>
      <c r="B860">
        <v>9</v>
      </c>
      <c r="C860">
        <v>82</v>
      </c>
      <c r="D860" s="3">
        <v>43373</v>
      </c>
      <c r="E860" s="33">
        <v>18</v>
      </c>
      <c r="F860">
        <v>2</v>
      </c>
      <c r="G860" s="10">
        <f>+HLOOKUP(VLOOKUP($B860,$AD$3:$AE$12,2,0),costos_sf!$D$2:$AZ$99,base_mayorista!$A860,0)</f>
        <v>5358050637.8685637</v>
      </c>
      <c r="H860" s="10">
        <f>+HLOOKUP(VLOOKUP($B860,$AD$3:$AE$12,2,0),creditos_sf!$D$2:$AY$99,base_mayorista!$A860,0)</f>
        <v>27861370488.936699</v>
      </c>
      <c r="I860" s="10">
        <f>+HLOOKUP(VLOOKUP($B860,$AD$3:$AE$12,2,0),creditos_sf!$D$103:$AY$200,base_mayorista!$A860,0)</f>
        <v>39134589094.266403</v>
      </c>
      <c r="J860" s="10">
        <f>+HLOOKUP(VLOOKUP($B860,$AD$3:$AE$12,2,0),Costo_fondeo!$D$3:$AY$100,base_mayorista!$A860,0)</f>
        <v>1.1351274300329637</v>
      </c>
      <c r="K860" s="10">
        <f>+HLOOKUP(VLOOKUP($B860,$AD$3:$AE$12,2,0),Costo_provisiones!$D$3:$AY$100,base_mayorista!$A860,0)</f>
        <v>1.407211316082644</v>
      </c>
      <c r="L860" s="10">
        <f>+HLOOKUP(VLOOKUP($B860,$AD$3:$AE$12,2,0),Morosidad_control!$D$4:$AY$101,base_mayorista!$A860,0)</f>
        <v>2.9092154738613729</v>
      </c>
      <c r="M860" s="10">
        <f ca="1">+OFFSET(Capital_2!$D$2,base_mayorista!A860,0)</f>
        <v>3.430093895939399</v>
      </c>
      <c r="N860" s="10">
        <f>+HLOOKUP(VLOOKUP($B860,$AD$3:$AE$12,2,0),costo_laboral!$E$2:$AZ$99,base_mayorista!$A860,0)</f>
        <v>3.6373193799007679</v>
      </c>
      <c r="O860" s="10">
        <f>+HLOOKUP(VLOOKUP($B860,$AD$3:$AE$12,2,0),Participacion1!$D$4:$M$101,base_mayorista!$A860,0)</f>
        <v>35.700000319635194</v>
      </c>
      <c r="P860" s="1"/>
      <c r="Q860" s="10"/>
      <c r="R860" s="10"/>
      <c r="S860" s="10"/>
      <c r="T860" s="14"/>
      <c r="U860" s="38"/>
      <c r="V860" s="38"/>
      <c r="W860" s="38"/>
      <c r="X860" s="38"/>
      <c r="Y860" s="38"/>
      <c r="Z860" s="11"/>
      <c r="AB860" s="38"/>
      <c r="AG860" s="35"/>
    </row>
    <row r="861" spans="1:33" ht="16.5" x14ac:dyDescent="0.3">
      <c r="A861">
        <f t="shared" si="13"/>
        <v>84</v>
      </c>
      <c r="B861">
        <v>9</v>
      </c>
      <c r="C861">
        <v>83</v>
      </c>
      <c r="D861" s="3">
        <v>43404</v>
      </c>
      <c r="E861" s="33">
        <v>18</v>
      </c>
      <c r="F861">
        <v>2</v>
      </c>
      <c r="G861" s="10">
        <f>+HLOOKUP(VLOOKUP($B861,$AD$3:$AE$12,2,0),costos_sf!$D$2:$AZ$99,base_mayorista!$A861,0)</f>
        <v>5303587802.7390757</v>
      </c>
      <c r="H861" s="10">
        <f>+HLOOKUP(VLOOKUP($B861,$AD$3:$AE$12,2,0),creditos_sf!$D$2:$AY$99,base_mayorista!$A861,0)</f>
        <v>27994074998.103802</v>
      </c>
      <c r="I861" s="10">
        <f>+HLOOKUP(VLOOKUP($B861,$AD$3:$AE$12,2,0),creditos_sf!$D$103:$AY$200,base_mayorista!$A861,0)</f>
        <v>39633075130.918007</v>
      </c>
      <c r="J861" s="10">
        <f>+HLOOKUP(VLOOKUP($B861,$AD$3:$AE$12,2,0),Costo_fondeo!$D$3:$AY$100,base_mayorista!$A861,0)</f>
        <v>1.137041752816244</v>
      </c>
      <c r="K861" s="10">
        <f>+HLOOKUP(VLOOKUP($B861,$AD$3:$AE$12,2,0),Costo_provisiones!$D$3:$AY$100,base_mayorista!$A861,0)</f>
        <v>1.3559435035215606</v>
      </c>
      <c r="L861" s="10">
        <f>+HLOOKUP(VLOOKUP($B861,$AD$3:$AE$12,2,0),Morosidad_control!$D$4:$AY$101,base_mayorista!$A861,0)</f>
        <v>2.8762009493086391</v>
      </c>
      <c r="M861" s="10">
        <f ca="1">+OFFSET(Capital_2!$D$2,base_mayorista!A861,0)</f>
        <v>3.4233579602032216</v>
      </c>
      <c r="N861" s="10">
        <f>+HLOOKUP(VLOOKUP($B861,$AD$3:$AE$12,2,0),costo_laboral!$E$2:$AZ$99,base_mayorista!$A861,0)</f>
        <v>3.5804913582734827</v>
      </c>
      <c r="O861" s="10">
        <f>+HLOOKUP(VLOOKUP($B861,$AD$3:$AE$12,2,0),Participacion1!$D$4:$M$101,base_mayorista!$A861,0)</f>
        <v>35.913782172594964</v>
      </c>
      <c r="P861" s="1"/>
      <c r="Q861" s="10"/>
      <c r="R861" s="10"/>
      <c r="S861" s="10"/>
      <c r="T861" s="14"/>
      <c r="U861" s="38"/>
      <c r="V861" s="38"/>
      <c r="W861" s="38"/>
      <c r="X861" s="38"/>
      <c r="Y861" s="38"/>
      <c r="Z861" s="11"/>
      <c r="AB861" s="38"/>
      <c r="AG861" s="35"/>
    </row>
    <row r="862" spans="1:33" ht="16.5" x14ac:dyDescent="0.3">
      <c r="A862">
        <f t="shared" si="13"/>
        <v>85</v>
      </c>
      <c r="B862">
        <v>9</v>
      </c>
      <c r="C862">
        <v>84</v>
      </c>
      <c r="D862" s="3">
        <v>43434</v>
      </c>
      <c r="E862" s="33">
        <v>18</v>
      </c>
      <c r="F862">
        <v>2</v>
      </c>
      <c r="G862" s="10">
        <f>+HLOOKUP(VLOOKUP($B862,$AD$3:$AE$12,2,0),costos_sf!$D$2:$AZ$99,base_mayorista!$A862,0)</f>
        <v>5309097970.6020546</v>
      </c>
      <c r="H862" s="10">
        <f>+HLOOKUP(VLOOKUP($B862,$AD$3:$AE$12,2,0),creditos_sf!$D$2:$AY$99,base_mayorista!$A862,0)</f>
        <v>27616974925.511902</v>
      </c>
      <c r="I862" s="10">
        <f>+HLOOKUP(VLOOKUP($B862,$AD$3:$AE$12,2,0),creditos_sf!$D$103:$AY$200,base_mayorista!$A862,0)</f>
        <v>39720425453.2341</v>
      </c>
      <c r="J862" s="10">
        <f>+HLOOKUP(VLOOKUP($B862,$AD$3:$AE$12,2,0),Costo_fondeo!$D$3:$AY$100,base_mayorista!$A862,0)</f>
        <v>1.143098661973079</v>
      </c>
      <c r="K862" s="10">
        <f>+HLOOKUP(VLOOKUP($B862,$AD$3:$AE$12,2,0),Costo_provisiones!$D$3:$AY$100,base_mayorista!$A862,0)</f>
        <v>1.3479642971713155</v>
      </c>
      <c r="L862" s="10">
        <f>+HLOOKUP(VLOOKUP($B862,$AD$3:$AE$12,2,0),Morosidad_control!$D$4:$AY$101,base_mayorista!$A862,0)</f>
        <v>2.8117596394412225</v>
      </c>
      <c r="M862" s="10">
        <f ca="1">+OFFSET(Capital_2!$D$2,base_mayorista!A862,0)</f>
        <v>3.4154915843908498</v>
      </c>
      <c r="N862" s="10">
        <f>+HLOOKUP(VLOOKUP($B862,$AD$3:$AE$12,2,0),costo_laboral!$E$2:$AZ$99,base_mayorista!$A862,0)</f>
        <v>3.594742699826718</v>
      </c>
      <c r="O862" s="10">
        <f>+HLOOKUP(VLOOKUP($B862,$AD$3:$AE$12,2,0),Participacion1!$D$4:$M$101,base_mayorista!$A862,0)</f>
        <v>35.971821228323073</v>
      </c>
      <c r="P862" s="1"/>
      <c r="Q862" s="10"/>
      <c r="R862" s="10"/>
      <c r="S862" s="10"/>
      <c r="T862" s="14"/>
      <c r="U862" s="38"/>
      <c r="V862" s="38"/>
      <c r="W862" s="38"/>
      <c r="X862" s="38"/>
      <c r="Y862" s="38"/>
      <c r="Z862" s="11"/>
      <c r="AB862" s="38"/>
      <c r="AG862" s="35"/>
    </row>
    <row r="863" spans="1:33" ht="16.5" x14ac:dyDescent="0.3">
      <c r="A863">
        <f t="shared" si="13"/>
        <v>86</v>
      </c>
      <c r="B863">
        <v>9</v>
      </c>
      <c r="C863">
        <v>85</v>
      </c>
      <c r="D863" s="3">
        <v>43465</v>
      </c>
      <c r="E863" s="33">
        <v>18</v>
      </c>
      <c r="F863">
        <v>2</v>
      </c>
      <c r="G863" s="10">
        <f>+HLOOKUP(VLOOKUP($B863,$AD$3:$AE$12,2,0),costos_sf!$D$2:$AZ$99,base_mayorista!$A863,0)</f>
        <v>5372139913.3157482</v>
      </c>
      <c r="H863" s="10">
        <f>+HLOOKUP(VLOOKUP($B863,$AD$3:$AE$12,2,0),creditos_sf!$D$2:$AY$99,base_mayorista!$A863,0)</f>
        <v>29553137937.644199</v>
      </c>
      <c r="I863" s="10">
        <f>+HLOOKUP(VLOOKUP($B863,$AD$3:$AE$12,2,0),creditos_sf!$D$103:$AY$200,base_mayorista!$A863,0)</f>
        <v>39854135385.237404</v>
      </c>
      <c r="J863" s="10">
        <f>+HLOOKUP(VLOOKUP($B863,$AD$3:$AE$12,2,0),Costo_fondeo!$D$3:$AY$100,base_mayorista!$A863,0)</f>
        <v>1.1548344850310133</v>
      </c>
      <c r="K863" s="10">
        <f>+HLOOKUP(VLOOKUP($B863,$AD$3:$AE$12,2,0),Costo_provisiones!$D$3:$AY$100,base_mayorista!$A863,0)</f>
        <v>1.3333835311508051</v>
      </c>
      <c r="L863" s="10">
        <f>+HLOOKUP(VLOOKUP($B863,$AD$3:$AE$12,2,0),Morosidad_control!$D$4:$AY$101,base_mayorista!$A863,0)</f>
        <v>2.6645131171341063</v>
      </c>
      <c r="M863" s="10">
        <f ca="1">+OFFSET(Capital_2!$D$2,base_mayorista!A863,0)</f>
        <v>3.4351377010367652</v>
      </c>
      <c r="N863" s="10">
        <f>+HLOOKUP(VLOOKUP($B863,$AD$3:$AE$12,2,0),costo_laboral!$E$2:$AZ$99,base_mayorista!$A863,0)</f>
        <v>3.5362796380367532</v>
      </c>
      <c r="O863" s="10">
        <f>+HLOOKUP(VLOOKUP($B863,$AD$3:$AE$12,2,0),Participacion1!$D$4:$M$101,base_mayorista!$A863,0)</f>
        <v>37.355527049943689</v>
      </c>
      <c r="P863" s="1"/>
      <c r="Q863" s="10"/>
      <c r="R863" s="10"/>
      <c r="S863" s="10"/>
      <c r="T863" s="14"/>
      <c r="U863" s="38"/>
      <c r="V863" s="38"/>
      <c r="W863" s="38"/>
      <c r="X863" s="38"/>
      <c r="Y863" s="38"/>
      <c r="Z863" s="11"/>
      <c r="AB863" s="38"/>
      <c r="AG863" s="35"/>
    </row>
    <row r="864" spans="1:33" ht="16.5" x14ac:dyDescent="0.3">
      <c r="A864">
        <f t="shared" si="13"/>
        <v>87</v>
      </c>
      <c r="B864">
        <v>9</v>
      </c>
      <c r="C864">
        <v>86</v>
      </c>
      <c r="D864" s="3">
        <v>43496</v>
      </c>
      <c r="E864" s="33">
        <v>19</v>
      </c>
      <c r="F864">
        <v>2</v>
      </c>
      <c r="G864" s="10">
        <f>+HLOOKUP(VLOOKUP($B864,$AD$3:$AE$12,2,0),costos_sf!$D$2:$AZ$99,base_mayorista!$A864,0)</f>
        <v>5342909401.7396259</v>
      </c>
      <c r="H864" s="10">
        <f>+HLOOKUP(VLOOKUP($B864,$AD$3:$AE$12,2,0),creditos_sf!$D$2:$AY$99,base_mayorista!$A864,0)</f>
        <v>27515354859.232002</v>
      </c>
      <c r="I864" s="10">
        <f>+HLOOKUP(VLOOKUP($B864,$AD$3:$AE$12,2,0),creditos_sf!$D$103:$AY$200,base_mayorista!$A864,0)</f>
        <v>39795135309.120796</v>
      </c>
      <c r="J864" s="10">
        <f>+HLOOKUP(VLOOKUP($B864,$AD$3:$AE$12,2,0),Costo_fondeo!$D$3:$AY$100,base_mayorista!$A864,0)</f>
        <v>1.1714483014781938</v>
      </c>
      <c r="K864" s="10">
        <f>+HLOOKUP(VLOOKUP($B864,$AD$3:$AE$12,2,0),Costo_provisiones!$D$3:$AY$100,base_mayorista!$A864,0)</f>
        <v>1.3226962887916676</v>
      </c>
      <c r="L864" s="10">
        <f>+HLOOKUP(VLOOKUP($B864,$AD$3:$AE$12,2,0),Morosidad_control!$D$4:$AY$101,base_mayorista!$A864,0)</f>
        <v>2.8002143104791788</v>
      </c>
      <c r="M864" s="10">
        <f ca="1">+OFFSET(Capital_2!$D$2,base_mayorista!A864,0)</f>
        <v>3.144198069372997</v>
      </c>
      <c r="N864" s="10">
        <f>+HLOOKUP(VLOOKUP($B864,$AD$3:$AE$12,2,0),costo_laboral!$E$2:$AZ$99,base_mayorista!$A864,0)</f>
        <v>3.6906270373647527</v>
      </c>
      <c r="O864" s="10">
        <f>+HLOOKUP(VLOOKUP($B864,$AD$3:$AE$12,2,0),Participacion1!$D$4:$M$101,base_mayorista!$A864,0)</f>
        <v>35.844483981523453</v>
      </c>
      <c r="P864" s="1"/>
      <c r="Q864" s="10"/>
      <c r="R864" s="10"/>
      <c r="S864" s="10"/>
      <c r="T864" s="14"/>
      <c r="U864" s="38"/>
      <c r="V864" s="38"/>
      <c r="W864" s="38"/>
      <c r="X864" s="38"/>
      <c r="Y864" s="38"/>
      <c r="Z864" s="11"/>
      <c r="AB864" s="38"/>
      <c r="AG864" s="35"/>
    </row>
    <row r="865" spans="1:33" ht="16.5" x14ac:dyDescent="0.3">
      <c r="A865">
        <f t="shared" si="13"/>
        <v>88</v>
      </c>
      <c r="B865">
        <v>9</v>
      </c>
      <c r="C865">
        <v>87</v>
      </c>
      <c r="D865" s="3">
        <v>43524</v>
      </c>
      <c r="E865" s="33">
        <v>19</v>
      </c>
      <c r="F865">
        <v>2</v>
      </c>
      <c r="G865" s="10">
        <f>+HLOOKUP(VLOOKUP($B865,$AD$3:$AE$12,2,0),costos_sf!$D$2:$AZ$99,base_mayorista!$A865,0)</f>
        <v>5305421264.2053995</v>
      </c>
      <c r="H865" s="10">
        <f>+HLOOKUP(VLOOKUP($B865,$AD$3:$AE$12,2,0),creditos_sf!$D$2:$AY$99,base_mayorista!$A865,0)</f>
        <v>26563596291.404701</v>
      </c>
      <c r="I865" s="10">
        <f>+HLOOKUP(VLOOKUP($B865,$AD$3:$AE$12,2,0),creditos_sf!$D$103:$AY$200,base_mayorista!$A865,0)</f>
        <v>39821011895.861099</v>
      </c>
      <c r="J865" s="10">
        <f>+HLOOKUP(VLOOKUP($B865,$AD$3:$AE$12,2,0),Costo_fondeo!$D$3:$AY$100,base_mayorista!$A865,0)</f>
        <v>1.1935007918449012</v>
      </c>
      <c r="K865" s="10">
        <f>+HLOOKUP(VLOOKUP($B865,$AD$3:$AE$12,2,0),Costo_provisiones!$D$3:$AY$100,base_mayorista!$A865,0)</f>
        <v>1.2328217687218206</v>
      </c>
      <c r="L865" s="10">
        <f>+HLOOKUP(VLOOKUP($B865,$AD$3:$AE$12,2,0),Morosidad_control!$D$4:$AY$101,base_mayorista!$A865,0)</f>
        <v>2.7602646063776048</v>
      </c>
      <c r="M865" s="10">
        <f ca="1">+OFFSET(Capital_2!$D$2,base_mayorista!A865,0)</f>
        <v>3.1750048296191844</v>
      </c>
      <c r="N865" s="10">
        <f>+HLOOKUP(VLOOKUP($B865,$AD$3:$AE$12,2,0),costo_laboral!$E$2:$AZ$99,base_mayorista!$A865,0)</f>
        <v>3.7580148450051682</v>
      </c>
      <c r="O865" s="10">
        <f>+HLOOKUP(VLOOKUP($B865,$AD$3:$AE$12,2,0),Participacion1!$D$4:$M$101,base_mayorista!$A865,0)</f>
        <v>35.135731818106933</v>
      </c>
      <c r="P865" s="1"/>
      <c r="Q865" s="10"/>
      <c r="R865" s="10"/>
      <c r="S865" s="10"/>
      <c r="T865" s="14"/>
      <c r="U865" s="38"/>
      <c r="V865" s="38"/>
      <c r="W865" s="38"/>
      <c r="X865" s="38"/>
      <c r="Y865" s="38"/>
      <c r="Z865" s="11"/>
      <c r="AB865" s="38"/>
      <c r="AG865" s="35"/>
    </row>
    <row r="866" spans="1:33" ht="16.5" x14ac:dyDescent="0.3">
      <c r="A866">
        <f t="shared" si="13"/>
        <v>89</v>
      </c>
      <c r="B866">
        <v>9</v>
      </c>
      <c r="C866">
        <v>88</v>
      </c>
      <c r="D866" s="3">
        <v>43555</v>
      </c>
      <c r="E866" s="33">
        <v>19</v>
      </c>
      <c r="F866">
        <v>2</v>
      </c>
      <c r="G866" s="10">
        <f>+HLOOKUP(VLOOKUP($B866,$AD$3:$AE$12,2,0),costos_sf!$D$2:$AZ$99,base_mayorista!$A866,0)</f>
        <v>5327988289.3745203</v>
      </c>
      <c r="H866" s="10">
        <f>+HLOOKUP(VLOOKUP($B866,$AD$3:$AE$12,2,0),creditos_sf!$D$2:$AY$99,base_mayorista!$A866,0)</f>
        <v>27887576713.440399</v>
      </c>
      <c r="I866" s="10">
        <f>+HLOOKUP(VLOOKUP($B866,$AD$3:$AE$12,2,0),creditos_sf!$D$103:$AY$200,base_mayorista!$A866,0)</f>
        <v>40398804582.275002</v>
      </c>
      <c r="J866" s="10">
        <f>+HLOOKUP(VLOOKUP($B866,$AD$3:$AE$12,2,0),Costo_fondeo!$D$3:$AY$100,base_mayorista!$A866,0)</f>
        <v>1.2101290430613474</v>
      </c>
      <c r="K866" s="10">
        <f>+HLOOKUP(VLOOKUP($B866,$AD$3:$AE$12,2,0),Costo_provisiones!$D$3:$AY$100,base_mayorista!$A866,0)</f>
        <v>1.2854245773314785</v>
      </c>
      <c r="L866" s="10">
        <f>+HLOOKUP(VLOOKUP($B866,$AD$3:$AE$12,2,0),Morosidad_control!$D$4:$AY$101,base_mayorista!$A866,0)</f>
        <v>2.7373930497951604</v>
      </c>
      <c r="M866" s="10">
        <f ca="1">+OFFSET(Capital_2!$D$2,base_mayorista!A866,0)</f>
        <v>3.2070490236396596</v>
      </c>
      <c r="N866" s="10">
        <f>+HLOOKUP(VLOOKUP($B866,$AD$3:$AE$12,2,0),costo_laboral!$E$2:$AZ$99,base_mayorista!$A866,0)</f>
        <v>3.6937621122560222</v>
      </c>
      <c r="O866" s="10">
        <f>+HLOOKUP(VLOOKUP($B866,$AD$3:$AE$12,2,0),Participacion1!$D$4:$M$101,base_mayorista!$A866,0)</f>
        <v>35.535205418280505</v>
      </c>
      <c r="P866" s="1"/>
      <c r="Q866" s="10"/>
      <c r="R866" s="10"/>
      <c r="S866" s="10"/>
      <c r="T866" s="14"/>
      <c r="U866" s="38"/>
      <c r="V866" s="38"/>
      <c r="W866" s="38"/>
      <c r="X866" s="38"/>
      <c r="Y866" s="38"/>
      <c r="Z866" s="11"/>
      <c r="AB866" s="38"/>
      <c r="AG866" s="35"/>
    </row>
    <row r="867" spans="1:33" ht="16.5" x14ac:dyDescent="0.3">
      <c r="A867">
        <f t="shared" si="13"/>
        <v>90</v>
      </c>
      <c r="B867">
        <v>9</v>
      </c>
      <c r="C867">
        <v>89</v>
      </c>
      <c r="D867" s="3">
        <v>43585</v>
      </c>
      <c r="E867" s="33">
        <v>19</v>
      </c>
      <c r="F867">
        <v>2</v>
      </c>
      <c r="G867" s="10">
        <f>+HLOOKUP(VLOOKUP($B867,$AD$3:$AE$12,2,0),costos_sf!$D$2:$AZ$99,base_mayorista!$A867,0)</f>
        <v>5297134701.9743338</v>
      </c>
      <c r="H867" s="10">
        <f>+HLOOKUP(VLOOKUP($B867,$AD$3:$AE$12,2,0),creditos_sf!$D$2:$AY$99,base_mayorista!$A867,0)</f>
        <v>27269093999.787098</v>
      </c>
      <c r="I867" s="10">
        <f>+HLOOKUP(VLOOKUP($B867,$AD$3:$AE$12,2,0),creditos_sf!$D$103:$AY$200,base_mayorista!$A867,0)</f>
        <v>40571650437.265594</v>
      </c>
      <c r="J867" s="10">
        <f>+HLOOKUP(VLOOKUP($B867,$AD$3:$AE$12,2,0),Costo_fondeo!$D$3:$AY$100,base_mayorista!$A867,0)</f>
        <v>1.2235518508621419</v>
      </c>
      <c r="K867" s="10">
        <f>+HLOOKUP(VLOOKUP($B867,$AD$3:$AE$12,2,0),Costo_provisiones!$D$3:$AY$100,base_mayorista!$A867,0)</f>
        <v>1.2169792003706792</v>
      </c>
      <c r="L867" s="10">
        <f>+HLOOKUP(VLOOKUP($B867,$AD$3:$AE$12,2,0),Morosidad_control!$D$4:$AY$101,base_mayorista!$A867,0)</f>
        <v>2.8340884444921768</v>
      </c>
      <c r="M867" s="10">
        <f ca="1">+OFFSET(Capital_2!$D$2,base_mayorista!A867,0)</f>
        <v>3.2607827391957867</v>
      </c>
      <c r="N867" s="10">
        <f>+HLOOKUP(VLOOKUP($B867,$AD$3:$AE$12,2,0),costo_laboral!$E$2:$AZ$99,base_mayorista!$A867,0)</f>
        <v>3.7358282139131762</v>
      </c>
      <c r="O867" s="10">
        <f>+HLOOKUP(VLOOKUP($B867,$AD$3:$AE$12,2,0),Participacion1!$D$4:$M$101,base_mayorista!$A867,0)</f>
        <v>35.294859149802903</v>
      </c>
      <c r="P867" s="1"/>
      <c r="Q867" s="10"/>
      <c r="R867" s="10"/>
      <c r="S867" s="10"/>
      <c r="T867" s="14"/>
      <c r="U867" s="38"/>
      <c r="V867" s="38"/>
      <c r="W867" s="38"/>
      <c r="X867" s="38"/>
      <c r="Y867" s="38"/>
      <c r="Z867" s="11"/>
      <c r="AB867" s="38"/>
      <c r="AG867" s="35"/>
    </row>
    <row r="868" spans="1:33" ht="16.5" x14ac:dyDescent="0.3">
      <c r="A868">
        <f t="shared" si="13"/>
        <v>91</v>
      </c>
      <c r="B868">
        <v>9</v>
      </c>
      <c r="C868">
        <v>90</v>
      </c>
      <c r="D868" s="3">
        <v>43616</v>
      </c>
      <c r="E868" s="33">
        <v>19</v>
      </c>
      <c r="F868">
        <v>2</v>
      </c>
      <c r="G868" s="10">
        <f>+HLOOKUP(VLOOKUP($B868,$AD$3:$AE$12,2,0),costos_sf!$D$2:$AZ$99,base_mayorista!$A868,0)</f>
        <v>5334344442.8216972</v>
      </c>
      <c r="H868" s="10">
        <f>+HLOOKUP(VLOOKUP($B868,$AD$3:$AE$12,2,0),creditos_sf!$D$2:$AY$99,base_mayorista!$A868,0)</f>
        <v>28084779663.811798</v>
      </c>
      <c r="I868" s="10">
        <f>+HLOOKUP(VLOOKUP($B868,$AD$3:$AE$12,2,0),creditos_sf!$D$103:$AY$200,base_mayorista!$A868,0)</f>
        <v>40588236222.395004</v>
      </c>
      <c r="J868" s="10">
        <f>+HLOOKUP(VLOOKUP($B868,$AD$3:$AE$12,2,0),Costo_fondeo!$D$3:$AY$100,base_mayorista!$A868,0)</f>
        <v>1.2358409667601071</v>
      </c>
      <c r="K868" s="10">
        <f>+HLOOKUP(VLOOKUP($B868,$AD$3:$AE$12,2,0),Costo_provisiones!$D$3:$AY$100,base_mayorista!$A868,0)</f>
        <v>1.2451269462305041</v>
      </c>
      <c r="L868" s="10">
        <f>+HLOOKUP(VLOOKUP($B868,$AD$3:$AE$12,2,0),Morosidad_control!$D$4:$AY$101,base_mayorista!$A868,0)</f>
        <v>2.8465567151945077</v>
      </c>
      <c r="M868" s="10">
        <f ca="1">+OFFSET(Capital_2!$D$2,base_mayorista!A868,0)</f>
        <v>3.2822741119614118</v>
      </c>
      <c r="N868" s="10">
        <f>+HLOOKUP(VLOOKUP($B868,$AD$3:$AE$12,2,0),costo_laboral!$E$2:$AZ$99,base_mayorista!$A868,0)</f>
        <v>3.6944405993553135</v>
      </c>
      <c r="O868" s="10">
        <f>+HLOOKUP(VLOOKUP($B868,$AD$3:$AE$12,2,0),Participacion1!$D$4:$M$101,base_mayorista!$A868,0)</f>
        <v>35.836785939152328</v>
      </c>
      <c r="P868" s="1"/>
      <c r="Q868" s="10"/>
      <c r="R868" s="10"/>
      <c r="S868" s="10"/>
      <c r="T868" s="14"/>
      <c r="U868" s="38"/>
      <c r="V868" s="38"/>
      <c r="W868" s="38"/>
      <c r="X868" s="38"/>
      <c r="Y868" s="38"/>
      <c r="Z868" s="11"/>
      <c r="AB868" s="38"/>
      <c r="AG868" s="35"/>
    </row>
    <row r="869" spans="1:33" ht="16.5" x14ac:dyDescent="0.3">
      <c r="A869">
        <f t="shared" si="13"/>
        <v>92</v>
      </c>
      <c r="B869">
        <v>9</v>
      </c>
      <c r="C869">
        <v>91</v>
      </c>
      <c r="D869" s="3">
        <v>43646</v>
      </c>
      <c r="E869" s="33">
        <v>19</v>
      </c>
      <c r="F869">
        <v>2</v>
      </c>
      <c r="G869" s="10">
        <f>+HLOOKUP(VLOOKUP($B869,$AD$3:$AE$12,2,0),costos_sf!$D$2:$AZ$99,base_mayorista!$A869,0)</f>
        <v>5451729557.0468073</v>
      </c>
      <c r="H869" s="10">
        <f>+HLOOKUP(VLOOKUP($B869,$AD$3:$AE$12,2,0),creditos_sf!$D$2:$AY$99,base_mayorista!$A869,0)</f>
        <v>28502745283.585899</v>
      </c>
      <c r="I869" s="10">
        <f>+HLOOKUP(VLOOKUP($B869,$AD$3:$AE$12,2,0),creditos_sf!$D$103:$AY$200,base_mayorista!$A869,0)</f>
        <v>40620437613.848503</v>
      </c>
      <c r="J869" s="10">
        <f>+HLOOKUP(VLOOKUP($B869,$AD$3:$AE$12,2,0),Costo_fondeo!$D$3:$AY$100,base_mayorista!$A869,0)</f>
        <v>1.2468085868326548</v>
      </c>
      <c r="K869" s="10">
        <f>+HLOOKUP(VLOOKUP($B869,$AD$3:$AE$12,2,0),Costo_provisiones!$D$3:$AY$100,base_mayorista!$A869,0)</f>
        <v>1.2706259681858463</v>
      </c>
      <c r="L869" s="10">
        <f>+HLOOKUP(VLOOKUP($B869,$AD$3:$AE$12,2,0),Morosidad_control!$D$4:$AY$101,base_mayorista!$A869,0)</f>
        <v>2.8695961995788792</v>
      </c>
      <c r="M869" s="10">
        <f ca="1">+OFFSET(Capital_2!$D$2,base_mayorista!A869,0)</f>
        <v>3.3170358226156935</v>
      </c>
      <c r="N869" s="10">
        <f>+HLOOKUP(VLOOKUP($B869,$AD$3:$AE$12,2,0),costo_laboral!$E$2:$AZ$99,base_mayorista!$A869,0)</f>
        <v>3.7470898910636716</v>
      </c>
      <c r="O869" s="10">
        <f>+HLOOKUP(VLOOKUP($B869,$AD$3:$AE$12,2,0),Participacion1!$D$4:$M$101,base_mayorista!$A869,0)</f>
        <v>35.223332055068788</v>
      </c>
      <c r="P869" s="1"/>
      <c r="Q869" s="10"/>
      <c r="R869" s="10"/>
      <c r="S869" s="10"/>
      <c r="T869" s="14"/>
      <c r="U869" s="38"/>
      <c r="V869" s="38"/>
      <c r="W869" s="38"/>
      <c r="X869" s="38"/>
      <c r="Y869" s="38"/>
      <c r="Z869" s="11"/>
      <c r="AB869" s="38"/>
      <c r="AG869" s="35"/>
    </row>
    <row r="870" spans="1:33" ht="16.5" x14ac:dyDescent="0.3">
      <c r="A870">
        <f t="shared" si="13"/>
        <v>93</v>
      </c>
      <c r="B870">
        <v>9</v>
      </c>
      <c r="C870">
        <v>92</v>
      </c>
      <c r="D870" s="3">
        <v>43677</v>
      </c>
      <c r="E870" s="33">
        <v>19</v>
      </c>
      <c r="F870">
        <v>2</v>
      </c>
      <c r="G870" s="10">
        <f>+HLOOKUP(VLOOKUP($B870,$AD$3:$AE$12,2,0),costos_sf!$D$2:$AZ$99,base_mayorista!$A870,0)</f>
        <v>5462866575.7692871</v>
      </c>
      <c r="H870" s="10">
        <f>+HLOOKUP(VLOOKUP($B870,$AD$3:$AE$12,2,0),creditos_sf!$D$2:$AY$99,base_mayorista!$A870,0)</f>
        <v>28827971983.670799</v>
      </c>
      <c r="I870" s="10">
        <f>+HLOOKUP(VLOOKUP($B870,$AD$3:$AE$12,2,0),creditos_sf!$D$103:$AY$200,base_mayorista!$A870,0)</f>
        <v>40730439825.825996</v>
      </c>
      <c r="J870" s="10">
        <f>+HLOOKUP(VLOOKUP($B870,$AD$3:$AE$12,2,0),Costo_fondeo!$D$3:$AY$100,base_mayorista!$A870,0)</f>
        <v>1.2586209731275457</v>
      </c>
      <c r="K870" s="10">
        <f>+HLOOKUP(VLOOKUP($B870,$AD$3:$AE$12,2,0),Costo_provisiones!$D$3:$AY$100,base_mayorista!$A870,0)</f>
        <v>1.3172738108769015</v>
      </c>
      <c r="L870" s="10">
        <f>+HLOOKUP(VLOOKUP($B870,$AD$3:$AE$12,2,0),Morosidad_control!$D$4:$AY$101,base_mayorista!$A870,0)</f>
        <v>2.9112258167325904</v>
      </c>
      <c r="M870" s="10">
        <f ca="1">+OFFSET(Capital_2!$D$2,base_mayorista!A870,0)</f>
        <v>3.3472847310217735</v>
      </c>
      <c r="N870" s="10">
        <f>+HLOOKUP(VLOOKUP($B870,$AD$3:$AE$12,2,0),costo_laboral!$E$2:$AZ$99,base_mayorista!$A870,0)</f>
        <v>3.6882443593795133</v>
      </c>
      <c r="O870" s="10">
        <f>+HLOOKUP(VLOOKUP($B870,$AD$3:$AE$12,2,0),Participacion1!$D$4:$M$101,base_mayorista!$A870,0)</f>
        <v>36.337513869756052</v>
      </c>
      <c r="P870" s="1"/>
      <c r="Q870" s="10"/>
      <c r="R870" s="10"/>
      <c r="S870" s="10"/>
      <c r="T870" s="14"/>
      <c r="U870" s="38"/>
      <c r="V870" s="38"/>
      <c r="W870" s="38"/>
      <c r="X870" s="38"/>
      <c r="Y870" s="38"/>
      <c r="Z870" s="11"/>
      <c r="AB870" s="38"/>
      <c r="AG870" s="35"/>
    </row>
    <row r="871" spans="1:33" ht="16.5" x14ac:dyDescent="0.3">
      <c r="A871">
        <f t="shared" si="13"/>
        <v>94</v>
      </c>
      <c r="B871">
        <v>9</v>
      </c>
      <c r="C871">
        <v>93</v>
      </c>
      <c r="D871" s="3">
        <v>43708</v>
      </c>
      <c r="E871" s="33">
        <v>19</v>
      </c>
      <c r="F871">
        <v>2</v>
      </c>
      <c r="G871" s="10">
        <f>+HLOOKUP(VLOOKUP($B871,$AD$3:$AE$12,2,0),costos_sf!$D$2:$AZ$99,base_mayorista!$A871,0)</f>
        <v>5492369876.1932163</v>
      </c>
      <c r="H871" s="10">
        <f>+HLOOKUP(VLOOKUP($B871,$AD$3:$AE$12,2,0),creditos_sf!$D$2:$AY$99,base_mayorista!$A871,0)</f>
        <v>29304202240.323799</v>
      </c>
      <c r="I871" s="10">
        <f>+HLOOKUP(VLOOKUP($B871,$AD$3:$AE$12,2,0),creditos_sf!$D$103:$AY$200,base_mayorista!$A871,0)</f>
        <v>41170264895.630997</v>
      </c>
      <c r="J871" s="10">
        <f>+HLOOKUP(VLOOKUP($B871,$AD$3:$AE$12,2,0),Costo_fondeo!$D$3:$AY$100,base_mayorista!$A871,0)</f>
        <v>1.2684467083490079</v>
      </c>
      <c r="K871" s="10">
        <f>+HLOOKUP(VLOOKUP($B871,$AD$3:$AE$12,2,0),Costo_provisiones!$D$3:$AY$100,base_mayorista!$A871,0)</f>
        <v>1.3432438131775559</v>
      </c>
      <c r="L871" s="10">
        <f>+HLOOKUP(VLOOKUP($B871,$AD$3:$AE$12,2,0),Morosidad_control!$D$4:$AY$101,base_mayorista!$A871,0)</f>
        <v>2.8492518535581728</v>
      </c>
      <c r="M871" s="10">
        <f ca="1">+OFFSET(Capital_2!$D$2,base_mayorista!A871,0)</f>
        <v>3.3701430151037046</v>
      </c>
      <c r="N871" s="10">
        <f>+HLOOKUP(VLOOKUP($B871,$AD$3:$AE$12,2,0),costo_laboral!$E$2:$AZ$99,base_mayorista!$A871,0)</f>
        <v>3.6593740798361565</v>
      </c>
      <c r="O871" s="10">
        <f>+HLOOKUP(VLOOKUP($B871,$AD$3:$AE$12,2,0),Participacion1!$D$4:$M$101,base_mayorista!$A871,0)</f>
        <v>36.245470398135389</v>
      </c>
      <c r="P871" s="1"/>
      <c r="Q871" s="10"/>
      <c r="R871" s="10"/>
      <c r="S871" s="10"/>
      <c r="T871" s="14"/>
      <c r="U871" s="38"/>
      <c r="V871" s="38"/>
      <c r="W871" s="38"/>
      <c r="X871" s="38"/>
      <c r="Y871" s="38"/>
      <c r="Z871" s="11"/>
      <c r="AB871" s="38"/>
      <c r="AG871" s="35"/>
    </row>
    <row r="872" spans="1:33" ht="16.5" x14ac:dyDescent="0.3">
      <c r="A872">
        <f t="shared" si="13"/>
        <v>95</v>
      </c>
      <c r="B872">
        <v>9</v>
      </c>
      <c r="C872">
        <v>94</v>
      </c>
      <c r="D872" s="3">
        <v>43738</v>
      </c>
      <c r="E872" s="33">
        <v>19</v>
      </c>
      <c r="F872">
        <v>2</v>
      </c>
      <c r="G872" s="10">
        <f>+HLOOKUP(VLOOKUP($B872,$AD$3:$AE$12,2,0),costos_sf!$D$2:$AZ$99,base_mayorista!$A872,0)</f>
        <v>5548974867.7430677</v>
      </c>
      <c r="H872" s="10">
        <f>+HLOOKUP(VLOOKUP($B872,$AD$3:$AE$12,2,0),creditos_sf!$D$2:$AY$99,base_mayorista!$A872,0)</f>
        <v>29222595776.2649</v>
      </c>
      <c r="I872" s="10">
        <f>+HLOOKUP(VLOOKUP($B872,$AD$3:$AE$12,2,0),creditos_sf!$D$103:$AY$200,base_mayorista!$A872,0)</f>
        <v>41422528099.859703</v>
      </c>
      <c r="J872" s="10">
        <f>+HLOOKUP(VLOOKUP($B872,$AD$3:$AE$12,2,0),Costo_fondeo!$D$3:$AY$100,base_mayorista!$A872,0)</f>
        <v>1.2849464440418983</v>
      </c>
      <c r="K872" s="10">
        <f>+HLOOKUP(VLOOKUP($B872,$AD$3:$AE$12,2,0),Costo_provisiones!$D$3:$AY$100,base_mayorista!$A872,0)</f>
        <v>1.351774809100829</v>
      </c>
      <c r="L872" s="10">
        <f>+HLOOKUP(VLOOKUP($B872,$AD$3:$AE$12,2,0),Morosidad_control!$D$4:$AY$101,base_mayorista!$A872,0)</f>
        <v>2.8272410573554687</v>
      </c>
      <c r="M872" s="10">
        <f ca="1">+OFFSET(Capital_2!$D$2,base_mayorista!A872,0)</f>
        <v>3.3849357024511626</v>
      </c>
      <c r="N872" s="10">
        <f>+HLOOKUP(VLOOKUP($B872,$AD$3:$AE$12,2,0),costo_laboral!$E$2:$AZ$99,base_mayorista!$A872,0)</f>
        <v>3.6827322079796332</v>
      </c>
      <c r="O872" s="10">
        <f>+HLOOKUP(VLOOKUP($B872,$AD$3:$AE$12,2,0),Participacion1!$D$4:$M$101,base_mayorista!$A872,0)</f>
        <v>35.807251837104388</v>
      </c>
      <c r="P872" s="1"/>
      <c r="Q872" s="10"/>
      <c r="R872" s="10"/>
      <c r="S872" s="10"/>
      <c r="T872" s="14"/>
      <c r="U872" s="38"/>
      <c r="V872" s="38"/>
      <c r="W872" s="38"/>
      <c r="X872" s="38"/>
      <c r="Y872" s="38"/>
      <c r="Z872" s="11"/>
      <c r="AB872" s="38"/>
      <c r="AG872" s="35"/>
    </row>
    <row r="873" spans="1:33" ht="16.5" x14ac:dyDescent="0.3">
      <c r="A873">
        <f t="shared" si="13"/>
        <v>96</v>
      </c>
      <c r="B873">
        <v>9</v>
      </c>
      <c r="C873">
        <v>95</v>
      </c>
      <c r="D873" s="3">
        <v>43769</v>
      </c>
      <c r="E873" s="33">
        <v>19</v>
      </c>
      <c r="F873">
        <v>2</v>
      </c>
      <c r="G873" s="10">
        <f>+HLOOKUP(VLOOKUP($B873,$AD$3:$AE$12,2,0),costos_sf!$D$2:$AZ$99,base_mayorista!$A873,0)</f>
        <v>5635708187.4242764</v>
      </c>
      <c r="H873" s="10">
        <f>+HLOOKUP(VLOOKUP($B873,$AD$3:$AE$12,2,0),creditos_sf!$D$2:$AY$99,base_mayorista!$A873,0)</f>
        <v>30055587986.979298</v>
      </c>
      <c r="I873" s="10">
        <f>+HLOOKUP(VLOOKUP($B873,$AD$3:$AE$12,2,0),creditos_sf!$D$103:$AY$200,base_mayorista!$A873,0)</f>
        <v>41644823550.027199</v>
      </c>
      <c r="J873" s="10">
        <f>+HLOOKUP(VLOOKUP($B873,$AD$3:$AE$12,2,0),Costo_fondeo!$D$3:$AY$100,base_mayorista!$A873,0)</f>
        <v>1.2851984221754222</v>
      </c>
      <c r="K873" s="10">
        <f>+HLOOKUP(VLOOKUP($B873,$AD$3:$AE$12,2,0),Costo_provisiones!$D$3:$AY$100,base_mayorista!$A873,0)</f>
        <v>1.3973460070165822</v>
      </c>
      <c r="L873" s="10">
        <f>+HLOOKUP(VLOOKUP($B873,$AD$3:$AE$12,2,0),Morosidad_control!$D$4:$AY$101,base_mayorista!$A873,0)</f>
        <v>2.7636503662904319</v>
      </c>
      <c r="M873" s="10">
        <f ca="1">+OFFSET(Capital_2!$D$2,base_mayorista!A873,0)</f>
        <v>3.4123935475815319</v>
      </c>
      <c r="N873" s="10">
        <f>+HLOOKUP(VLOOKUP($B873,$AD$3:$AE$12,2,0),costo_laboral!$E$2:$AZ$99,base_mayorista!$A873,0)</f>
        <v>3.5840260947846536</v>
      </c>
      <c r="O873" s="10">
        <f>+HLOOKUP(VLOOKUP($B873,$AD$3:$AE$12,2,0),Participacion1!$D$4:$M$101,base_mayorista!$A873,0)</f>
        <v>37.004754384736245</v>
      </c>
      <c r="P873" s="1"/>
      <c r="Q873" s="10"/>
      <c r="R873" s="10"/>
      <c r="S873" s="10"/>
      <c r="T873" s="14"/>
      <c r="U873" s="38"/>
      <c r="V873" s="38"/>
      <c r="W873" s="38"/>
      <c r="X873" s="38"/>
      <c r="Y873" s="38"/>
      <c r="Z873" s="11"/>
      <c r="AB873" s="38"/>
      <c r="AG873" s="35"/>
    </row>
    <row r="874" spans="1:33" ht="16.5" x14ac:dyDescent="0.3">
      <c r="A874">
        <f t="shared" si="13"/>
        <v>97</v>
      </c>
      <c r="B874">
        <v>9</v>
      </c>
      <c r="C874">
        <v>96</v>
      </c>
      <c r="D874" s="3">
        <v>43799</v>
      </c>
      <c r="E874" s="33">
        <v>19</v>
      </c>
      <c r="F874">
        <v>2</v>
      </c>
      <c r="G874" s="10">
        <f>+HLOOKUP(VLOOKUP($B874,$AD$3:$AE$12,2,0),costos_sf!$D$2:$AZ$99,base_mayorista!$A874,0)</f>
        <v>5603447752.9289923</v>
      </c>
      <c r="H874" s="10">
        <f>+HLOOKUP(VLOOKUP($B874,$AD$3:$AE$12,2,0),creditos_sf!$D$2:$AY$99,base_mayorista!$A874,0)</f>
        <v>29064070061.4604</v>
      </c>
      <c r="I874" s="10">
        <f>+HLOOKUP(VLOOKUP($B874,$AD$3:$AE$12,2,0),creditos_sf!$D$103:$AY$200,base_mayorista!$A874,0)</f>
        <v>42070917794.496002</v>
      </c>
      <c r="J874" s="10">
        <f>+HLOOKUP(VLOOKUP($B874,$AD$3:$AE$12,2,0),Costo_fondeo!$D$3:$AY$100,base_mayorista!$A874,0)</f>
        <v>1.281875270161875</v>
      </c>
      <c r="K874" s="10">
        <f>+HLOOKUP(VLOOKUP($B874,$AD$3:$AE$12,2,0),Costo_provisiones!$D$3:$AY$100,base_mayorista!$A874,0)</f>
        <v>1.4052403288989812</v>
      </c>
      <c r="L874" s="10">
        <f>+HLOOKUP(VLOOKUP($B874,$AD$3:$AE$12,2,0),Morosidad_control!$D$4:$AY$101,base_mayorista!$A874,0)</f>
        <v>2.7054105010904115</v>
      </c>
      <c r="M874" s="10">
        <f ca="1">+OFFSET(Capital_2!$D$2,base_mayorista!A874,0)</f>
        <v>3.3960163093664169</v>
      </c>
      <c r="N874" s="10">
        <f>+HLOOKUP(VLOOKUP($B874,$AD$3:$AE$12,2,0),costo_laboral!$E$2:$AZ$99,base_mayorista!$A874,0)</f>
        <v>3.5612438000123876</v>
      </c>
      <c r="O874" s="10">
        <f>+HLOOKUP(VLOOKUP($B874,$AD$3:$AE$12,2,0),Participacion1!$D$4:$M$101,base_mayorista!$A874,0)</f>
        <v>36.067299093881651</v>
      </c>
      <c r="P874" s="1"/>
      <c r="Q874" s="10"/>
      <c r="R874" s="10"/>
      <c r="S874" s="10"/>
      <c r="T874" s="14"/>
      <c r="U874" s="38"/>
      <c r="V874" s="38"/>
      <c r="W874" s="38"/>
      <c r="X874" s="38"/>
      <c r="Y874" s="38"/>
      <c r="Z874" s="11"/>
      <c r="AB874" s="38"/>
      <c r="AG874" s="35"/>
    </row>
    <row r="875" spans="1:33" ht="16.5" x14ac:dyDescent="0.3">
      <c r="A875">
        <f t="shared" si="13"/>
        <v>98</v>
      </c>
      <c r="B875">
        <v>9</v>
      </c>
      <c r="C875">
        <v>97</v>
      </c>
      <c r="D875" s="3">
        <v>43830</v>
      </c>
      <c r="E875" s="33">
        <v>19</v>
      </c>
      <c r="F875">
        <v>2</v>
      </c>
      <c r="G875" s="10">
        <f>+HLOOKUP(VLOOKUP($B875,$AD$3:$AE$12,2,0),costos_sf!$D$2:$AZ$99,base_mayorista!$A875,0)</f>
        <v>5623506889.2305899</v>
      </c>
      <c r="H875" s="10">
        <f>+HLOOKUP(VLOOKUP($B875,$AD$3:$AE$12,2,0),creditos_sf!$D$2:$AY$99,base_mayorista!$A875,0)</f>
        <v>28348301622.370899</v>
      </c>
      <c r="I875" s="10">
        <f>+HLOOKUP(VLOOKUP($B875,$AD$3:$AE$12,2,0),creditos_sf!$D$103:$AY$200,base_mayorista!$A875,0)</f>
        <v>42060315899.623199</v>
      </c>
      <c r="J875" s="10">
        <f>+HLOOKUP(VLOOKUP($B875,$AD$3:$AE$12,2,0),Costo_fondeo!$D$3:$AY$100,base_mayorista!$A875,0)</f>
        <v>1.2779855137169818</v>
      </c>
      <c r="K875" s="10">
        <f>+HLOOKUP(VLOOKUP($B875,$AD$3:$AE$12,2,0),Costo_provisiones!$D$3:$AY$100,base_mayorista!$A875,0)</f>
        <v>1.4676730790504198</v>
      </c>
      <c r="L875" s="10">
        <f>+HLOOKUP(VLOOKUP($B875,$AD$3:$AE$12,2,0),Morosidad_control!$D$4:$AY$101,base_mayorista!$A875,0)</f>
        <v>2.7121434701896718</v>
      </c>
      <c r="M875" s="10">
        <f ca="1">+OFFSET(Capital_2!$D$2,base_mayorista!A875,0)</f>
        <v>3.3787771447242938</v>
      </c>
      <c r="N875" s="10">
        <f>+HLOOKUP(VLOOKUP($B875,$AD$3:$AE$12,2,0),costo_laboral!$E$2:$AZ$99,base_mayorista!$A875,0)</f>
        <v>3.573789587549471</v>
      </c>
      <c r="O875" s="10">
        <f>+HLOOKUP(VLOOKUP($B875,$AD$3:$AE$12,2,0),Participacion1!$D$4:$M$101,base_mayorista!$A875,0)</f>
        <v>35.738114010822549</v>
      </c>
      <c r="P875" s="1"/>
      <c r="Q875" s="10"/>
      <c r="R875" s="10"/>
      <c r="S875" s="10"/>
      <c r="T875" s="14"/>
      <c r="U875" s="38"/>
      <c r="V875" s="38"/>
      <c r="W875" s="38"/>
      <c r="X875" s="38"/>
      <c r="Y875" s="38"/>
      <c r="Z875" s="11"/>
      <c r="AB875" s="38"/>
      <c r="AG875" s="35"/>
    </row>
    <row r="876" spans="1:33" ht="16.5" x14ac:dyDescent="0.3">
      <c r="A876">
        <f t="shared" si="13"/>
        <v>2</v>
      </c>
      <c r="B876">
        <v>10</v>
      </c>
      <c r="C876">
        <v>1</v>
      </c>
      <c r="D876" s="3">
        <v>40908</v>
      </c>
      <c r="E876" s="33">
        <v>11</v>
      </c>
      <c r="F876">
        <v>2</v>
      </c>
      <c r="G876" s="10">
        <f>+HLOOKUP(VLOOKUP($B876,$AD$3:$AE$12,2,0),costos_sf!$D$2:$AZ$99,base_mayorista!$A876,0)</f>
        <v>1700936080.4179299</v>
      </c>
      <c r="H876" s="10">
        <f>+HLOOKUP(VLOOKUP($B876,$AD$3:$AE$12,2,0),creditos_sf!$D$2:$AY$99,base_mayorista!$A876,0)</f>
        <v>5726796460.2226906</v>
      </c>
      <c r="I876" s="10">
        <f>+HLOOKUP(VLOOKUP($B876,$AD$3:$AE$12,2,0),creditos_sf!$D$103:$AY$200,base_mayorista!$A876,0)</f>
        <v>12390184062.405918</v>
      </c>
      <c r="J876" s="10">
        <f>+HLOOKUP(VLOOKUP($B876,$AD$3:$AE$12,2,0),Costo_fondeo!$D$3:$AY$100,base_mayorista!$A876,0)</f>
        <v>1.2834529138963686</v>
      </c>
      <c r="K876" s="10">
        <f>+HLOOKUP(VLOOKUP($B876,$AD$3:$AE$12,2,0),Costo_provisiones!$D$3:$AY$100,base_mayorista!$A876,0)</f>
        <v>2.7685241908848157</v>
      </c>
      <c r="L876" s="10">
        <f>+HLOOKUP(VLOOKUP($B876,$AD$3:$AE$12,2,0),Morosidad_control!$D$4:$AY$101,base_mayorista!$A876,0)</f>
        <v>1.4937443306979401</v>
      </c>
      <c r="M876" s="10">
        <f ca="1">+OFFSET(Capital_2!$D$2,base_mayorista!A876,0)</f>
        <v>3.518992143247762</v>
      </c>
      <c r="N876" s="10">
        <f>+HLOOKUP(VLOOKUP($B876,$AD$3:$AE$12,2,0),costo_laboral!$E$2:$AZ$99,base_mayorista!$A876,0)</f>
        <v>4.6130513021834112</v>
      </c>
      <c r="O876" s="10">
        <f>+HLOOKUP(VLOOKUP($B876,$AD$3:$AE$12,2,0),Participacion1!$D$4:$M$101,base_mayorista!$A876,0)</f>
        <v>13.313129205335789</v>
      </c>
      <c r="P876" s="1"/>
      <c r="Q876" s="10"/>
      <c r="R876" s="10"/>
      <c r="S876" s="10"/>
      <c r="T876" s="14"/>
      <c r="U876" s="38"/>
      <c r="V876" s="38"/>
      <c r="W876" s="38"/>
      <c r="X876" s="38"/>
      <c r="Y876" s="38"/>
      <c r="Z876" s="11"/>
      <c r="AB876" s="38"/>
      <c r="AG876" s="35"/>
    </row>
    <row r="877" spans="1:33" ht="16.5" x14ac:dyDescent="0.3">
      <c r="A877">
        <f t="shared" si="13"/>
        <v>3</v>
      </c>
      <c r="B877">
        <v>10</v>
      </c>
      <c r="C877">
        <v>2</v>
      </c>
      <c r="D877" s="3">
        <v>40939</v>
      </c>
      <c r="E877" s="33">
        <v>12</v>
      </c>
      <c r="F877">
        <v>2</v>
      </c>
      <c r="G877" s="10">
        <f>+HLOOKUP(VLOOKUP($B877,$AD$3:$AE$12,2,0),costos_sf!$D$2:$AZ$99,base_mayorista!$A877,0)</f>
        <v>1602094639.29263</v>
      </c>
      <c r="H877" s="10">
        <f>+HLOOKUP(VLOOKUP($B877,$AD$3:$AE$12,2,0),creditos_sf!$D$2:$AY$99,base_mayorista!$A877,0)</f>
        <v>5712587911.4327002</v>
      </c>
      <c r="I877" s="10">
        <f>+HLOOKUP(VLOOKUP($B877,$AD$3:$AE$12,2,0),creditos_sf!$D$103:$AY$200,base_mayorista!$A877,0)</f>
        <v>12560410885.414541</v>
      </c>
      <c r="J877" s="10">
        <f>+HLOOKUP(VLOOKUP($B877,$AD$3:$AE$12,2,0),Costo_fondeo!$D$3:$AY$100,base_mayorista!$A877,0)</f>
        <v>1.2921611410735179</v>
      </c>
      <c r="K877" s="10">
        <f>+HLOOKUP(VLOOKUP($B877,$AD$3:$AE$12,2,0),Costo_provisiones!$D$3:$AY$100,base_mayorista!$A877,0)</f>
        <v>2.7317905009964552</v>
      </c>
      <c r="L877" s="10">
        <f>+HLOOKUP(VLOOKUP($B877,$AD$3:$AE$12,2,0),Morosidad_control!$D$4:$AY$101,base_mayorista!$A877,0)</f>
        <v>1.47236597737863</v>
      </c>
      <c r="M877" s="10">
        <f ca="1">+OFFSET(Capital_2!$D$2,base_mayorista!A877,0)</f>
        <v>3.5649149268123814</v>
      </c>
      <c r="N877" s="10">
        <f>+HLOOKUP(VLOOKUP($B877,$AD$3:$AE$12,2,0),costo_laboral!$E$2:$AZ$99,base_mayorista!$A877,0)</f>
        <v>3.9884205875788807</v>
      </c>
      <c r="O877" s="10">
        <f>+HLOOKUP(VLOOKUP($B877,$AD$3:$AE$12,2,0),Participacion1!$D$4:$M$101,base_mayorista!$A877,0)</f>
        <v>13.234088020835562</v>
      </c>
      <c r="P877" s="1"/>
      <c r="Q877" s="10"/>
      <c r="R877" s="10"/>
      <c r="S877" s="10"/>
      <c r="T877" s="14"/>
      <c r="U877" s="38"/>
      <c r="V877" s="38"/>
      <c r="W877" s="38"/>
      <c r="X877" s="38"/>
      <c r="Y877" s="38"/>
      <c r="Z877" s="11"/>
      <c r="AB877" s="38"/>
      <c r="AG877" s="35"/>
    </row>
    <row r="878" spans="1:33" ht="16.5" x14ac:dyDescent="0.3">
      <c r="A878">
        <f t="shared" si="13"/>
        <v>4</v>
      </c>
      <c r="B878">
        <v>10</v>
      </c>
      <c r="C878">
        <v>3</v>
      </c>
      <c r="D878" s="3">
        <v>40968</v>
      </c>
      <c r="E878" s="33">
        <v>12</v>
      </c>
      <c r="F878">
        <v>2</v>
      </c>
      <c r="G878" s="10">
        <f>+HLOOKUP(VLOOKUP($B878,$AD$3:$AE$12,2,0),costos_sf!$D$2:$AZ$99,base_mayorista!$A878,0)</f>
        <v>1653543521.98052</v>
      </c>
      <c r="H878" s="10">
        <f>+HLOOKUP(VLOOKUP($B878,$AD$3:$AE$12,2,0),creditos_sf!$D$2:$AY$99,base_mayorista!$A878,0)</f>
        <v>5659076892.8416901</v>
      </c>
      <c r="I878" s="10">
        <f>+HLOOKUP(VLOOKUP($B878,$AD$3:$AE$12,2,0),creditos_sf!$D$103:$AY$200,base_mayorista!$A878,0)</f>
        <v>12693526320.765862</v>
      </c>
      <c r="J878" s="10">
        <f>+HLOOKUP(VLOOKUP($B878,$AD$3:$AE$12,2,0),Costo_fondeo!$D$3:$AY$100,base_mayorista!$A878,0)</f>
        <v>1.305086182006663</v>
      </c>
      <c r="K878" s="10">
        <f>+HLOOKUP(VLOOKUP($B878,$AD$3:$AE$12,2,0),Costo_provisiones!$D$3:$AY$100,base_mayorista!$A878,0)</f>
        <v>2.849928172341226</v>
      </c>
      <c r="L878" s="10">
        <f>+HLOOKUP(VLOOKUP($B878,$AD$3:$AE$12,2,0),Morosidad_control!$D$4:$AY$101,base_mayorista!$A878,0)</f>
        <v>1.5106698846554001</v>
      </c>
      <c r="M878" s="10">
        <f ca="1">+OFFSET(Capital_2!$D$2,base_mayorista!A878,0)</f>
        <v>3.6045728554123184</v>
      </c>
      <c r="N878" s="10">
        <f>+HLOOKUP(VLOOKUP($B878,$AD$3:$AE$12,2,0),costo_laboral!$E$2:$AZ$99,base_mayorista!$A878,0)</f>
        <v>4.0388947957660983</v>
      </c>
      <c r="O878" s="10">
        <f>+HLOOKUP(VLOOKUP($B878,$AD$3:$AE$12,2,0),Participacion1!$D$4:$M$101,base_mayorista!$A878,0)</f>
        <v>13.141523167670321</v>
      </c>
      <c r="P878" s="1"/>
      <c r="Q878" s="10"/>
      <c r="R878" s="10"/>
      <c r="S878" s="10"/>
      <c r="T878" s="14"/>
      <c r="U878" s="38"/>
      <c r="V878" s="38"/>
      <c r="W878" s="38"/>
      <c r="X878" s="38"/>
      <c r="Y878" s="38"/>
      <c r="Z878" s="11"/>
      <c r="AB878" s="38"/>
      <c r="AG878" s="35"/>
    </row>
    <row r="879" spans="1:33" ht="16.5" x14ac:dyDescent="0.3">
      <c r="A879">
        <f t="shared" si="13"/>
        <v>5</v>
      </c>
      <c r="B879">
        <v>10</v>
      </c>
      <c r="C879">
        <v>4</v>
      </c>
      <c r="D879" s="3">
        <v>40999</v>
      </c>
      <c r="E879" s="33">
        <v>12</v>
      </c>
      <c r="F879">
        <v>2</v>
      </c>
      <c r="G879" s="10">
        <f>+HLOOKUP(VLOOKUP($B879,$AD$3:$AE$12,2,0),costos_sf!$D$2:$AZ$99,base_mayorista!$A879,0)</f>
        <v>1676338612.0122201</v>
      </c>
      <c r="H879" s="10">
        <f>+HLOOKUP(VLOOKUP($B879,$AD$3:$AE$12,2,0),creditos_sf!$D$2:$AY$99,base_mayorista!$A879,0)</f>
        <v>5456702141.3485298</v>
      </c>
      <c r="I879" s="10">
        <f>+HLOOKUP(VLOOKUP($B879,$AD$3:$AE$12,2,0),creditos_sf!$D$103:$AY$200,base_mayorista!$A879,0)</f>
        <v>12513474865.03236</v>
      </c>
      <c r="J879" s="10">
        <f>+HLOOKUP(VLOOKUP($B879,$AD$3:$AE$12,2,0),Costo_fondeo!$D$3:$AY$100,base_mayorista!$A879,0)</f>
        <v>1.3183715834977048</v>
      </c>
      <c r="K879" s="10">
        <f>+HLOOKUP(VLOOKUP($B879,$AD$3:$AE$12,2,0),Costo_provisiones!$D$3:$AY$100,base_mayorista!$A879,0)</f>
        <v>2.873401626663572</v>
      </c>
      <c r="L879" s="10">
        <f>+HLOOKUP(VLOOKUP($B879,$AD$3:$AE$12,2,0),Morosidad_control!$D$4:$AY$101,base_mayorista!$A879,0)</f>
        <v>1.5676037295110801</v>
      </c>
      <c r="M879" s="10">
        <f ca="1">+OFFSET(Capital_2!$D$2,base_mayorista!A879,0)</f>
        <v>3.6441469759495817</v>
      </c>
      <c r="N879" s="10">
        <f>+HLOOKUP(VLOOKUP($B879,$AD$3:$AE$12,2,0),costo_laboral!$E$2:$AZ$99,base_mayorista!$A879,0)</f>
        <v>4.1132755310988776</v>
      </c>
      <c r="O879" s="10">
        <f>+HLOOKUP(VLOOKUP($B879,$AD$3:$AE$12,2,0),Participacion1!$D$4:$M$101,base_mayorista!$A879,0)</f>
        <v>13.007657808580056</v>
      </c>
      <c r="P879" s="1"/>
      <c r="Q879" s="10"/>
      <c r="R879" s="10"/>
      <c r="S879" s="10"/>
      <c r="T879" s="14"/>
      <c r="U879" s="38"/>
      <c r="V879" s="38"/>
      <c r="W879" s="38"/>
      <c r="X879" s="38"/>
      <c r="Y879" s="38"/>
      <c r="Z879" s="11"/>
      <c r="AB879" s="38"/>
      <c r="AG879" s="35"/>
    </row>
    <row r="880" spans="1:33" ht="16.5" x14ac:dyDescent="0.3">
      <c r="A880">
        <f t="shared" si="13"/>
        <v>6</v>
      </c>
      <c r="B880">
        <v>10</v>
      </c>
      <c r="C880">
        <v>5</v>
      </c>
      <c r="D880" s="3">
        <v>41029</v>
      </c>
      <c r="E880" s="33">
        <v>12</v>
      </c>
      <c r="F880">
        <v>2</v>
      </c>
      <c r="G880" s="10">
        <f>+HLOOKUP(VLOOKUP($B880,$AD$3:$AE$12,2,0),costos_sf!$D$2:$AZ$99,base_mayorista!$A880,0)</f>
        <v>1705828649.99369</v>
      </c>
      <c r="H880" s="10">
        <f>+HLOOKUP(VLOOKUP($B880,$AD$3:$AE$12,2,0),creditos_sf!$D$2:$AY$99,base_mayorista!$A880,0)</f>
        <v>5401195350.6707106</v>
      </c>
      <c r="I880" s="10">
        <f>+HLOOKUP(VLOOKUP($B880,$AD$3:$AE$12,2,0),creditos_sf!$D$103:$AY$200,base_mayorista!$A880,0)</f>
        <v>12499774216.234884</v>
      </c>
      <c r="J880" s="10">
        <f>+HLOOKUP(VLOOKUP($B880,$AD$3:$AE$12,2,0),Costo_fondeo!$D$3:$AY$100,base_mayorista!$A880,0)</f>
        <v>1.3428917777886973</v>
      </c>
      <c r="K880" s="10">
        <f>+HLOOKUP(VLOOKUP($B880,$AD$3:$AE$12,2,0),Costo_provisiones!$D$3:$AY$100,base_mayorista!$A880,0)</f>
        <v>2.9168451825906221</v>
      </c>
      <c r="L880" s="10">
        <f>+HLOOKUP(VLOOKUP($B880,$AD$3:$AE$12,2,0),Morosidad_control!$D$4:$AY$101,base_mayorista!$A880,0)</f>
        <v>1.6005078813901801</v>
      </c>
      <c r="M880" s="10">
        <f ca="1">+OFFSET(Capital_2!$D$2,base_mayorista!A880,0)</f>
        <v>3.6866707606514586</v>
      </c>
      <c r="N880" s="10">
        <f>+HLOOKUP(VLOOKUP($B880,$AD$3:$AE$12,2,0),costo_laboral!$E$2:$AZ$99,base_mayorista!$A880,0)</f>
        <v>4.1303989625162121</v>
      </c>
      <c r="O880" s="10">
        <f>+HLOOKUP(VLOOKUP($B880,$AD$3:$AE$12,2,0),Participacion1!$D$4:$M$101,base_mayorista!$A880,0)</f>
        <v>13.212033736935858</v>
      </c>
      <c r="P880" s="1"/>
      <c r="Q880" s="10"/>
      <c r="R880" s="10"/>
      <c r="S880" s="10"/>
      <c r="T880" s="14"/>
      <c r="U880" s="38"/>
      <c r="V880" s="38"/>
      <c r="W880" s="38"/>
      <c r="X880" s="38"/>
      <c r="Y880" s="38"/>
      <c r="Z880" s="11"/>
      <c r="AB880" s="38"/>
      <c r="AG880" s="35"/>
    </row>
    <row r="881" spans="1:33" ht="16.5" x14ac:dyDescent="0.3">
      <c r="A881">
        <f t="shared" si="13"/>
        <v>7</v>
      </c>
      <c r="B881">
        <v>10</v>
      </c>
      <c r="C881">
        <v>6</v>
      </c>
      <c r="D881" s="3">
        <v>41060</v>
      </c>
      <c r="E881" s="33">
        <v>12</v>
      </c>
      <c r="F881">
        <v>2</v>
      </c>
      <c r="G881" s="10">
        <f>+HLOOKUP(VLOOKUP($B881,$AD$3:$AE$12,2,0),costos_sf!$D$2:$AZ$99,base_mayorista!$A881,0)</f>
        <v>1729787998.5279</v>
      </c>
      <c r="H881" s="10">
        <f>+HLOOKUP(VLOOKUP($B881,$AD$3:$AE$12,2,0),creditos_sf!$D$2:$AY$99,base_mayorista!$A881,0)</f>
        <v>5344076055.3985205</v>
      </c>
      <c r="I881" s="10">
        <f>+HLOOKUP(VLOOKUP($B881,$AD$3:$AE$12,2,0),creditos_sf!$D$103:$AY$200,base_mayorista!$A881,0)</f>
        <v>13110862429.335964</v>
      </c>
      <c r="J881" s="10">
        <f>+HLOOKUP(VLOOKUP($B881,$AD$3:$AE$12,2,0),Costo_fondeo!$D$3:$AY$100,base_mayorista!$A881,0)</f>
        <v>1.3619503033311586</v>
      </c>
      <c r="K881" s="10">
        <f>+HLOOKUP(VLOOKUP($B881,$AD$3:$AE$12,2,0),Costo_provisiones!$D$3:$AY$100,base_mayorista!$A881,0)</f>
        <v>2.9908215235464519</v>
      </c>
      <c r="L881" s="10">
        <f>+HLOOKUP(VLOOKUP($B881,$AD$3:$AE$12,2,0),Morosidad_control!$D$4:$AY$101,base_mayorista!$A881,0)</f>
        <v>1.62432897382664</v>
      </c>
      <c r="M881" s="10">
        <f ca="1">+OFFSET(Capital_2!$D$2,base_mayorista!A881,0)</f>
        <v>3.7432616406065877</v>
      </c>
      <c r="N881" s="10">
        <f>+HLOOKUP(VLOOKUP($B881,$AD$3:$AE$12,2,0),costo_laboral!$E$2:$AZ$99,base_mayorista!$A881,0)</f>
        <v>4.0675592321282457</v>
      </c>
      <c r="O881" s="10">
        <f>+HLOOKUP(VLOOKUP($B881,$AD$3:$AE$12,2,0),Participacion1!$D$4:$M$101,base_mayorista!$A881,0)</f>
        <v>12.436262189360402</v>
      </c>
      <c r="P881" s="1"/>
      <c r="Q881" s="10"/>
      <c r="R881" s="10"/>
      <c r="S881" s="10"/>
      <c r="T881" s="14"/>
      <c r="U881" s="38"/>
      <c r="V881" s="38"/>
      <c r="W881" s="38"/>
      <c r="X881" s="38"/>
      <c r="Y881" s="38"/>
      <c r="Z881" s="11"/>
      <c r="AB881" s="38"/>
      <c r="AG881" s="35"/>
    </row>
    <row r="882" spans="1:33" ht="16.5" x14ac:dyDescent="0.3">
      <c r="A882">
        <f t="shared" si="13"/>
        <v>8</v>
      </c>
      <c r="B882">
        <v>10</v>
      </c>
      <c r="C882">
        <v>7</v>
      </c>
      <c r="D882" s="3">
        <v>41090</v>
      </c>
      <c r="E882" s="33">
        <v>12</v>
      </c>
      <c r="F882">
        <v>2</v>
      </c>
      <c r="G882" s="10">
        <f>+HLOOKUP(VLOOKUP($B882,$AD$3:$AE$12,2,0),costos_sf!$D$2:$AZ$99,base_mayorista!$A882,0)</f>
        <v>1760620674.2804198</v>
      </c>
      <c r="H882" s="10">
        <f>+HLOOKUP(VLOOKUP($B882,$AD$3:$AE$12,2,0),creditos_sf!$D$2:$AY$99,base_mayorista!$A882,0)</f>
        <v>5239535294.5841999</v>
      </c>
      <c r="I882" s="10">
        <f>+HLOOKUP(VLOOKUP($B882,$AD$3:$AE$12,2,0),creditos_sf!$D$103:$AY$200,base_mayorista!$A882,0)</f>
        <v>13212911361.69986</v>
      </c>
      <c r="J882" s="10">
        <f>+HLOOKUP(VLOOKUP($B882,$AD$3:$AE$12,2,0),Costo_fondeo!$D$3:$AY$100,base_mayorista!$A882,0)</f>
        <v>1.3786978007832607</v>
      </c>
      <c r="K882" s="10">
        <f>+HLOOKUP(VLOOKUP($B882,$AD$3:$AE$12,2,0),Costo_provisiones!$D$3:$AY$100,base_mayorista!$A882,0)</f>
        <v>3.1213794532064023</v>
      </c>
      <c r="L882" s="10">
        <f>+HLOOKUP(VLOOKUP($B882,$AD$3:$AE$12,2,0),Morosidad_control!$D$4:$AY$101,base_mayorista!$A882,0)</f>
        <v>1.66387973244232</v>
      </c>
      <c r="M882" s="10">
        <f ca="1">+OFFSET(Capital_2!$D$2,base_mayorista!A882,0)</f>
        <v>3.7659791083914693</v>
      </c>
      <c r="N882" s="10">
        <f>+HLOOKUP(VLOOKUP($B882,$AD$3:$AE$12,2,0),costo_laboral!$E$2:$AZ$99,base_mayorista!$A882,0)</f>
        <v>4.0507300834531428</v>
      </c>
      <c r="O882" s="10">
        <f>+HLOOKUP(VLOOKUP($B882,$AD$3:$AE$12,2,0),Participacion1!$D$4:$M$101,base_mayorista!$A882,0)</f>
        <v>12.382072133239221</v>
      </c>
      <c r="P882" s="1"/>
      <c r="Q882" s="10"/>
      <c r="R882" s="10"/>
      <c r="S882" s="10"/>
      <c r="T882" s="14"/>
      <c r="U882" s="38"/>
      <c r="V882" s="38"/>
      <c r="W882" s="38"/>
      <c r="X882" s="38"/>
      <c r="Y882" s="38"/>
      <c r="Z882" s="11"/>
      <c r="AB882" s="38"/>
      <c r="AG882" s="35"/>
    </row>
    <row r="883" spans="1:33" ht="16.5" x14ac:dyDescent="0.3">
      <c r="A883">
        <f t="shared" si="13"/>
        <v>9</v>
      </c>
      <c r="B883">
        <v>10</v>
      </c>
      <c r="C883">
        <v>8</v>
      </c>
      <c r="D883" s="3">
        <v>41121</v>
      </c>
      <c r="E883" s="33">
        <v>12</v>
      </c>
      <c r="F883">
        <v>2</v>
      </c>
      <c r="G883" s="10">
        <f>+HLOOKUP(VLOOKUP($B883,$AD$3:$AE$12,2,0),costos_sf!$D$2:$AZ$99,base_mayorista!$A883,0)</f>
        <v>1786561520.89555</v>
      </c>
      <c r="H883" s="10">
        <f>+HLOOKUP(VLOOKUP($B883,$AD$3:$AE$12,2,0),creditos_sf!$D$2:$AY$99,base_mayorista!$A883,0)</f>
        <v>6223230678.6060801</v>
      </c>
      <c r="I883" s="10">
        <f>+HLOOKUP(VLOOKUP($B883,$AD$3:$AE$12,2,0),creditos_sf!$D$103:$AY$200,base_mayorista!$A883,0)</f>
        <v>12607915308.361431</v>
      </c>
      <c r="J883" s="10">
        <f>+HLOOKUP(VLOOKUP($B883,$AD$3:$AE$12,2,0),Costo_fondeo!$D$3:$AY$100,base_mayorista!$A883,0)</f>
        <v>1.3909371179270607</v>
      </c>
      <c r="K883" s="10">
        <f>+HLOOKUP(VLOOKUP($B883,$AD$3:$AE$12,2,0),Costo_provisiones!$D$3:$AY$100,base_mayorista!$A883,0)</f>
        <v>3.1325546617282609</v>
      </c>
      <c r="L883" s="10">
        <f>+HLOOKUP(VLOOKUP($B883,$AD$3:$AE$12,2,0),Morosidad_control!$D$4:$AY$101,base_mayorista!$A883,0)</f>
        <v>1.61505341366848</v>
      </c>
      <c r="M883" s="10">
        <f ca="1">+OFFSET(Capital_2!$D$2,base_mayorista!A883,0)</f>
        <v>3.7900682632030773</v>
      </c>
      <c r="N883" s="10">
        <f>+HLOOKUP(VLOOKUP($B883,$AD$3:$AE$12,2,0),costo_laboral!$E$2:$AZ$99,base_mayorista!$A883,0)</f>
        <v>4.0056081436629931</v>
      </c>
      <c r="O883" s="10">
        <f>+HLOOKUP(VLOOKUP($B883,$AD$3:$AE$12,2,0),Participacion1!$D$4:$M$101,base_mayorista!$A883,0)</f>
        <v>14.426707691197166</v>
      </c>
      <c r="P883" s="1"/>
      <c r="Q883" s="10"/>
      <c r="R883" s="10"/>
      <c r="S883" s="10"/>
      <c r="T883" s="14"/>
      <c r="U883" s="38"/>
      <c r="V883" s="38"/>
      <c r="W883" s="38"/>
      <c r="X883" s="38"/>
      <c r="Y883" s="38"/>
      <c r="Z883" s="11"/>
      <c r="AB883" s="38"/>
      <c r="AG883" s="35"/>
    </row>
    <row r="884" spans="1:33" ht="16.5" x14ac:dyDescent="0.3">
      <c r="A884">
        <f t="shared" si="13"/>
        <v>10</v>
      </c>
      <c r="B884">
        <v>10</v>
      </c>
      <c r="C884">
        <v>9</v>
      </c>
      <c r="D884" s="3">
        <v>41152</v>
      </c>
      <c r="E884" s="33">
        <v>12</v>
      </c>
      <c r="F884">
        <v>2</v>
      </c>
      <c r="G884" s="10">
        <f>+HLOOKUP(VLOOKUP($B884,$AD$3:$AE$12,2,0),costos_sf!$D$2:$AZ$99,base_mayorista!$A884,0)</f>
        <v>1799588321.6589401</v>
      </c>
      <c r="H884" s="10">
        <f>+HLOOKUP(VLOOKUP($B884,$AD$3:$AE$12,2,0),creditos_sf!$D$2:$AY$99,base_mayorista!$A884,0)</f>
        <v>5965859520.9455605</v>
      </c>
      <c r="I884" s="10">
        <f>+HLOOKUP(VLOOKUP($B884,$AD$3:$AE$12,2,0),creditos_sf!$D$103:$AY$200,base_mayorista!$A884,0)</f>
        <v>12679210351.01284</v>
      </c>
      <c r="J884" s="10">
        <f>+HLOOKUP(VLOOKUP($B884,$AD$3:$AE$12,2,0),Costo_fondeo!$D$3:$AY$100,base_mayorista!$A884,0)</f>
        <v>1.4271526873270766</v>
      </c>
      <c r="K884" s="10">
        <f>+HLOOKUP(VLOOKUP($B884,$AD$3:$AE$12,2,0),Costo_provisiones!$D$3:$AY$100,base_mayorista!$A884,0)</f>
        <v>3.1920623254883207</v>
      </c>
      <c r="L884" s="10">
        <f>+HLOOKUP(VLOOKUP($B884,$AD$3:$AE$12,2,0),Morosidad_control!$D$4:$AY$101,base_mayorista!$A884,0)</f>
        <v>1.67529839756503</v>
      </c>
      <c r="M884" s="10">
        <f ca="1">+OFFSET(Capital_2!$D$2,base_mayorista!A884,0)</f>
        <v>3.7960315209630844</v>
      </c>
      <c r="N884" s="10">
        <f>+HLOOKUP(VLOOKUP($B884,$AD$3:$AE$12,2,0),costo_laboral!$E$2:$AZ$99,base_mayorista!$A884,0)</f>
        <v>3.9899527831466677</v>
      </c>
      <c r="O884" s="10">
        <f>+HLOOKUP(VLOOKUP($B884,$AD$3:$AE$12,2,0),Participacion1!$D$4:$M$101,base_mayorista!$A884,0)</f>
        <v>14.34183614487864</v>
      </c>
      <c r="P884" s="1"/>
      <c r="Q884" s="10"/>
      <c r="R884" s="10"/>
      <c r="S884" s="10"/>
      <c r="T884" s="14"/>
      <c r="U884" s="38"/>
      <c r="V884" s="38"/>
      <c r="W884" s="38"/>
      <c r="X884" s="38"/>
      <c r="Y884" s="38"/>
      <c r="Z884" s="11"/>
      <c r="AB884" s="38"/>
      <c r="AG884" s="35"/>
    </row>
    <row r="885" spans="1:33" ht="16.5" x14ac:dyDescent="0.3">
      <c r="A885">
        <f t="shared" si="13"/>
        <v>11</v>
      </c>
      <c r="B885">
        <v>10</v>
      </c>
      <c r="C885">
        <v>10</v>
      </c>
      <c r="D885" s="3">
        <v>41182</v>
      </c>
      <c r="E885" s="33">
        <v>12</v>
      </c>
      <c r="F885">
        <v>2</v>
      </c>
      <c r="G885" s="10">
        <f>+HLOOKUP(VLOOKUP($B885,$AD$3:$AE$12,2,0),costos_sf!$D$2:$AZ$99,base_mayorista!$A885,0)</f>
        <v>1807740461.2713301</v>
      </c>
      <c r="H885" s="10">
        <f>+HLOOKUP(VLOOKUP($B885,$AD$3:$AE$12,2,0),creditos_sf!$D$2:$AY$99,base_mayorista!$A885,0)</f>
        <v>5722734373.9438295</v>
      </c>
      <c r="I885" s="10">
        <f>+HLOOKUP(VLOOKUP($B885,$AD$3:$AE$12,2,0),creditos_sf!$D$103:$AY$200,base_mayorista!$A885,0)</f>
        <v>12766023419.671206</v>
      </c>
      <c r="J885" s="10">
        <f>+HLOOKUP(VLOOKUP($B885,$AD$3:$AE$12,2,0),Costo_fondeo!$D$3:$AY$100,base_mayorista!$A885,0)</f>
        <v>1.4364930935933167</v>
      </c>
      <c r="K885" s="10">
        <f>+HLOOKUP(VLOOKUP($B885,$AD$3:$AE$12,2,0),Costo_provisiones!$D$3:$AY$100,base_mayorista!$A885,0)</f>
        <v>3.1915975785052684</v>
      </c>
      <c r="L885" s="10">
        <f>+HLOOKUP(VLOOKUP($B885,$AD$3:$AE$12,2,0),Morosidad_control!$D$4:$AY$101,base_mayorista!$A885,0)</f>
        <v>1.7074791791527799</v>
      </c>
      <c r="M885" s="10">
        <f ca="1">+OFFSET(Capital_2!$D$2,base_mayorista!A885,0)</f>
        <v>3.7807846214491896</v>
      </c>
      <c r="N885" s="10">
        <f>+HLOOKUP(VLOOKUP($B885,$AD$3:$AE$12,2,0),costo_laboral!$E$2:$AZ$99,base_mayorista!$A885,0)</f>
        <v>4.0927370308605537</v>
      </c>
      <c r="O885" s="10">
        <f>+HLOOKUP(VLOOKUP($B885,$AD$3:$AE$12,2,0),Participacion1!$D$4:$M$101,base_mayorista!$A885,0)</f>
        <v>13.643500270438278</v>
      </c>
      <c r="P885" s="1"/>
      <c r="Q885" s="10"/>
      <c r="R885" s="10"/>
      <c r="S885" s="10"/>
      <c r="T885" s="14"/>
      <c r="U885" s="38"/>
      <c r="V885" s="38"/>
      <c r="W885" s="38"/>
      <c r="X885" s="38"/>
      <c r="Y885" s="38"/>
      <c r="Z885" s="11"/>
      <c r="AB885" s="38"/>
      <c r="AG885" s="35"/>
    </row>
    <row r="886" spans="1:33" ht="16.5" x14ac:dyDescent="0.3">
      <c r="A886">
        <f t="shared" si="13"/>
        <v>12</v>
      </c>
      <c r="B886">
        <v>10</v>
      </c>
      <c r="C886">
        <v>11</v>
      </c>
      <c r="D886" s="3">
        <v>41213</v>
      </c>
      <c r="E886" s="33">
        <v>12</v>
      </c>
      <c r="F886">
        <v>2</v>
      </c>
      <c r="G886" s="10">
        <f>+HLOOKUP(VLOOKUP($B886,$AD$3:$AE$12,2,0),costos_sf!$D$2:$AZ$99,base_mayorista!$A886,0)</f>
        <v>1821623568.90397</v>
      </c>
      <c r="H886" s="10">
        <f>+HLOOKUP(VLOOKUP($B886,$AD$3:$AE$12,2,0),creditos_sf!$D$2:$AY$99,base_mayorista!$A886,0)</f>
        <v>5868156323.2066898</v>
      </c>
      <c r="I886" s="10">
        <f>+HLOOKUP(VLOOKUP($B886,$AD$3:$AE$12,2,0),creditos_sf!$D$103:$AY$200,base_mayorista!$A886,0)</f>
        <v>12942233133.18923</v>
      </c>
      <c r="J886" s="10">
        <f>+HLOOKUP(VLOOKUP($B886,$AD$3:$AE$12,2,0),Costo_fondeo!$D$3:$AY$100,base_mayorista!$A886,0)</f>
        <v>1.4402435760545516</v>
      </c>
      <c r="K886" s="10">
        <f>+HLOOKUP(VLOOKUP($B886,$AD$3:$AE$12,2,0),Costo_provisiones!$D$3:$AY$100,base_mayorista!$A886,0)</f>
        <v>3.2086862270231915</v>
      </c>
      <c r="L886" s="10">
        <f>+HLOOKUP(VLOOKUP($B886,$AD$3:$AE$12,2,0),Morosidad_control!$D$4:$AY$101,base_mayorista!$A886,0)</f>
        <v>1.7306033878378899</v>
      </c>
      <c r="M886" s="10">
        <f ca="1">+OFFSET(Capital_2!$D$2,base_mayorista!A886,0)</f>
        <v>3.7788207097198074</v>
      </c>
      <c r="N886" s="10">
        <f>+HLOOKUP(VLOOKUP($B886,$AD$3:$AE$12,2,0),costo_laboral!$E$2:$AZ$99,base_mayorista!$A886,0)</f>
        <v>4.1141913075193601</v>
      </c>
      <c r="O886" s="10">
        <f>+HLOOKUP(VLOOKUP($B886,$AD$3:$AE$12,2,0),Participacion1!$D$4:$M$101,base_mayorista!$A886,0)</f>
        <v>13.624076603354643</v>
      </c>
      <c r="P886" s="1"/>
      <c r="Q886" s="10"/>
      <c r="R886" s="10"/>
      <c r="S886" s="10"/>
      <c r="T886" s="14"/>
      <c r="U886" s="38"/>
      <c r="V886" s="38"/>
      <c r="W886" s="38"/>
      <c r="X886" s="38"/>
      <c r="Y886" s="38"/>
      <c r="Z886" s="11"/>
      <c r="AB886" s="38"/>
      <c r="AG886" s="35"/>
    </row>
    <row r="887" spans="1:33" ht="16.5" x14ac:dyDescent="0.3">
      <c r="A887">
        <f t="shared" si="13"/>
        <v>13</v>
      </c>
      <c r="B887">
        <v>10</v>
      </c>
      <c r="C887">
        <v>12</v>
      </c>
      <c r="D887" s="3">
        <v>41243</v>
      </c>
      <c r="E887" s="33">
        <v>12</v>
      </c>
      <c r="F887">
        <v>2</v>
      </c>
      <c r="G887" s="10">
        <f>+HLOOKUP(VLOOKUP($B887,$AD$3:$AE$12,2,0),costos_sf!$D$2:$AZ$99,base_mayorista!$A887,0)</f>
        <v>1837382328.1956499</v>
      </c>
      <c r="H887" s="10">
        <f>+HLOOKUP(VLOOKUP($B887,$AD$3:$AE$12,2,0),creditos_sf!$D$2:$AY$99,base_mayorista!$A887,0)</f>
        <v>5727254120.2687206</v>
      </c>
      <c r="I887" s="10">
        <f>+HLOOKUP(VLOOKUP($B887,$AD$3:$AE$12,2,0),creditos_sf!$D$103:$AY$200,base_mayorista!$A887,0)</f>
        <v>13179442169.82457</v>
      </c>
      <c r="J887" s="10">
        <f>+HLOOKUP(VLOOKUP($B887,$AD$3:$AE$12,2,0),Costo_fondeo!$D$3:$AY$100,base_mayorista!$A887,0)</f>
        <v>1.4524929934161215</v>
      </c>
      <c r="K887" s="10">
        <f>+HLOOKUP(VLOOKUP($B887,$AD$3:$AE$12,2,0),Costo_provisiones!$D$3:$AY$100,base_mayorista!$A887,0)</f>
        <v>3.2491799883964285</v>
      </c>
      <c r="L887" s="10">
        <f>+HLOOKUP(VLOOKUP($B887,$AD$3:$AE$12,2,0),Morosidad_control!$D$4:$AY$101,base_mayorista!$A887,0)</f>
        <v>1.73516253127593</v>
      </c>
      <c r="M887" s="10">
        <f ca="1">+OFFSET(Capital_2!$D$2,base_mayorista!A887,0)</f>
        <v>3.8090188851336229</v>
      </c>
      <c r="N887" s="10">
        <f>+HLOOKUP(VLOOKUP($B887,$AD$3:$AE$12,2,0),costo_laboral!$E$2:$AZ$99,base_mayorista!$A887,0)</f>
        <v>4.131096376752196</v>
      </c>
      <c r="O887" s="10">
        <f>+HLOOKUP(VLOOKUP($B887,$AD$3:$AE$12,2,0),Participacion1!$D$4:$M$101,base_mayorista!$A887,0)</f>
        <v>13.284550685030084</v>
      </c>
      <c r="P887" s="1"/>
      <c r="Q887" s="10"/>
      <c r="R887" s="10"/>
      <c r="S887" s="10"/>
      <c r="T887" s="14"/>
      <c r="U887" s="38"/>
      <c r="V887" s="38"/>
      <c r="W887" s="38"/>
      <c r="X887" s="38"/>
      <c r="Y887" s="38"/>
      <c r="Z887" s="11"/>
      <c r="AB887" s="38"/>
      <c r="AG887" s="35"/>
    </row>
    <row r="888" spans="1:33" ht="16.5" x14ac:dyDescent="0.3">
      <c r="A888">
        <f t="shared" si="13"/>
        <v>14</v>
      </c>
      <c r="B888">
        <v>10</v>
      </c>
      <c r="C888">
        <v>13</v>
      </c>
      <c r="D888" s="3">
        <v>41274</v>
      </c>
      <c r="E888" s="33">
        <v>12</v>
      </c>
      <c r="F888">
        <v>2</v>
      </c>
      <c r="G888" s="10">
        <f>+HLOOKUP(VLOOKUP($B888,$AD$3:$AE$12,2,0),costos_sf!$D$2:$AZ$99,base_mayorista!$A888,0)</f>
        <v>1836222584.14132</v>
      </c>
      <c r="H888" s="10">
        <f>+HLOOKUP(VLOOKUP($B888,$AD$3:$AE$12,2,0),creditos_sf!$D$2:$AY$99,base_mayorista!$A888,0)</f>
        <v>6017018940.5625401</v>
      </c>
      <c r="I888" s="10">
        <f>+HLOOKUP(VLOOKUP($B888,$AD$3:$AE$12,2,0),creditos_sf!$D$103:$AY$200,base_mayorista!$A888,0)</f>
        <v>13167635211.01198</v>
      </c>
      <c r="J888" s="10">
        <f>+HLOOKUP(VLOOKUP($B888,$AD$3:$AE$12,2,0),Costo_fondeo!$D$3:$AY$100,base_mayorista!$A888,0)</f>
        <v>1.4687764689414231</v>
      </c>
      <c r="K888" s="10">
        <f>+HLOOKUP(VLOOKUP($B888,$AD$3:$AE$12,2,0),Costo_provisiones!$D$3:$AY$100,base_mayorista!$A888,0)</f>
        <v>3.3019483040589828</v>
      </c>
      <c r="L888" s="10">
        <f>+HLOOKUP(VLOOKUP($B888,$AD$3:$AE$12,2,0),Morosidad_control!$D$4:$AY$101,base_mayorista!$A888,0)</f>
        <v>1.7972858506846801</v>
      </c>
      <c r="M888" s="10">
        <f ca="1">+OFFSET(Capital_2!$D$2,base_mayorista!A888,0)</f>
        <v>3.8327018844682854</v>
      </c>
      <c r="N888" s="10">
        <f>+HLOOKUP(VLOOKUP($B888,$AD$3:$AE$12,2,0),costo_laboral!$E$2:$AZ$99,base_mayorista!$A888,0)</f>
        <v>4.0816339311573344</v>
      </c>
      <c r="O888" s="10">
        <f>+HLOOKUP(VLOOKUP($B888,$AD$3:$AE$12,2,0),Participacion1!$D$4:$M$101,base_mayorista!$A888,0)</f>
        <v>13.520585790071127</v>
      </c>
      <c r="P888" s="1"/>
      <c r="Q888" s="10"/>
      <c r="R888" s="10"/>
      <c r="S888" s="10"/>
      <c r="T888" s="14"/>
      <c r="U888" s="38"/>
      <c r="V888" s="38"/>
      <c r="W888" s="38"/>
      <c r="X888" s="38"/>
      <c r="Y888" s="38"/>
      <c r="Z888" s="11"/>
      <c r="AB888" s="38"/>
      <c r="AG888" s="35"/>
    </row>
    <row r="889" spans="1:33" ht="16.5" x14ac:dyDescent="0.3">
      <c r="A889">
        <f t="shared" si="13"/>
        <v>15</v>
      </c>
      <c r="B889">
        <v>10</v>
      </c>
      <c r="C889">
        <v>14</v>
      </c>
      <c r="D889" s="3">
        <v>41305</v>
      </c>
      <c r="E889" s="33">
        <v>13</v>
      </c>
      <c r="F889">
        <v>2</v>
      </c>
      <c r="G889" s="10">
        <f>+HLOOKUP(VLOOKUP($B889,$AD$3:$AE$12,2,0),costos_sf!$D$2:$AZ$99,base_mayorista!$A889,0)</f>
        <v>1808593149.06305</v>
      </c>
      <c r="H889" s="10">
        <f>+HLOOKUP(VLOOKUP($B889,$AD$3:$AE$12,2,0),creditos_sf!$D$2:$AY$99,base_mayorista!$A889,0)</f>
        <v>6028642763.2448406</v>
      </c>
      <c r="I889" s="10">
        <f>+HLOOKUP(VLOOKUP($B889,$AD$3:$AE$12,2,0),creditos_sf!$D$103:$AY$200,base_mayorista!$A889,0)</f>
        <v>13369005004.546505</v>
      </c>
      <c r="J889" s="10">
        <f>+HLOOKUP(VLOOKUP($B889,$AD$3:$AE$12,2,0),Costo_fondeo!$D$3:$AY$100,base_mayorista!$A889,0)</f>
        <v>1.4620237423696223</v>
      </c>
      <c r="K889" s="10">
        <f>+HLOOKUP(VLOOKUP($B889,$AD$3:$AE$12,2,0),Costo_provisiones!$D$3:$AY$100,base_mayorista!$A889,0)</f>
        <v>2.9488186080625542</v>
      </c>
      <c r="L889" s="10">
        <f>+HLOOKUP(VLOOKUP($B889,$AD$3:$AE$12,2,0),Morosidad_control!$D$4:$AY$101,base_mayorista!$A889,0)</f>
        <v>1.7137617908357901</v>
      </c>
      <c r="M889" s="10">
        <f ca="1">+OFFSET(Capital_2!$D$2,base_mayorista!A889,0)</f>
        <v>3.850163299057161</v>
      </c>
      <c r="N889" s="10">
        <f>+HLOOKUP(VLOOKUP($B889,$AD$3:$AE$12,2,0),costo_laboral!$E$2:$AZ$99,base_mayorista!$A889,0)</f>
        <v>4.0589722473405097</v>
      </c>
      <c r="O889" s="10">
        <f>+HLOOKUP(VLOOKUP($B889,$AD$3:$AE$12,2,0),Participacion1!$D$4:$M$101,base_mayorista!$A889,0)</f>
        <v>13.846427515949273</v>
      </c>
      <c r="P889" s="1"/>
      <c r="Q889" s="10"/>
      <c r="R889" s="10"/>
      <c r="S889" s="10"/>
      <c r="T889" s="14"/>
      <c r="U889" s="38"/>
      <c r="V889" s="38"/>
      <c r="W889" s="38"/>
      <c r="X889" s="38"/>
      <c r="Y889" s="38"/>
      <c r="Z889" s="11"/>
      <c r="AB889" s="38"/>
      <c r="AG889" s="35"/>
    </row>
    <row r="890" spans="1:33" ht="16.5" x14ac:dyDescent="0.3">
      <c r="A890">
        <f t="shared" si="13"/>
        <v>16</v>
      </c>
      <c r="B890">
        <v>10</v>
      </c>
      <c r="C890">
        <v>15</v>
      </c>
      <c r="D890" s="3">
        <v>41333</v>
      </c>
      <c r="E890" s="33">
        <v>13</v>
      </c>
      <c r="F890">
        <v>2</v>
      </c>
      <c r="G890" s="10">
        <f>+HLOOKUP(VLOOKUP($B890,$AD$3:$AE$12,2,0),costos_sf!$D$2:$AZ$99,base_mayorista!$A890,0)</f>
        <v>1806593013.03355</v>
      </c>
      <c r="H890" s="10">
        <f>+HLOOKUP(VLOOKUP($B890,$AD$3:$AE$12,2,0),creditos_sf!$D$2:$AY$99,base_mayorista!$A890,0)</f>
        <v>6348235457.4390097</v>
      </c>
      <c r="I890" s="10">
        <f>+HLOOKUP(VLOOKUP($B890,$AD$3:$AE$12,2,0),creditos_sf!$D$103:$AY$200,base_mayorista!$A890,0)</f>
        <v>13625121745.560942</v>
      </c>
      <c r="J890" s="10">
        <f>+HLOOKUP(VLOOKUP($B890,$AD$3:$AE$12,2,0),Costo_fondeo!$D$3:$AY$100,base_mayorista!$A890,0)</f>
        <v>1.4586613161441684</v>
      </c>
      <c r="K890" s="10">
        <f>+HLOOKUP(VLOOKUP($B890,$AD$3:$AE$12,2,0),Costo_provisiones!$D$3:$AY$100,base_mayorista!$A890,0)</f>
        <v>2.7727385581569477</v>
      </c>
      <c r="L890" s="10">
        <f>+HLOOKUP(VLOOKUP($B890,$AD$3:$AE$12,2,0),Morosidad_control!$D$4:$AY$101,base_mayorista!$A890,0)</f>
        <v>1.7354130568080599</v>
      </c>
      <c r="M890" s="10">
        <f ca="1">+OFFSET(Capital_2!$D$2,base_mayorista!A890,0)</f>
        <v>3.8660657399921172</v>
      </c>
      <c r="N890" s="10">
        <f>+HLOOKUP(VLOOKUP($B890,$AD$3:$AE$12,2,0),costo_laboral!$E$2:$AZ$99,base_mayorista!$A890,0)</f>
        <v>4.0081716427739096</v>
      </c>
      <c r="O890" s="10">
        <f>+HLOOKUP(VLOOKUP($B890,$AD$3:$AE$12,2,0),Participacion1!$D$4:$M$101,base_mayorista!$A890,0)</f>
        <v>14.074932226042938</v>
      </c>
      <c r="P890" s="1"/>
      <c r="Q890" s="10"/>
      <c r="R890" s="10"/>
      <c r="S890" s="10"/>
      <c r="T890" s="14"/>
      <c r="U890" s="38"/>
      <c r="V890" s="38"/>
      <c r="W890" s="38"/>
      <c r="X890" s="38"/>
      <c r="Y890" s="38"/>
      <c r="Z890" s="11"/>
      <c r="AB890" s="38"/>
      <c r="AG890" s="35"/>
    </row>
    <row r="891" spans="1:33" ht="16.5" x14ac:dyDescent="0.3">
      <c r="A891">
        <f t="shared" si="13"/>
        <v>17</v>
      </c>
      <c r="B891">
        <v>10</v>
      </c>
      <c r="C891">
        <v>16</v>
      </c>
      <c r="D891" s="3">
        <v>41364</v>
      </c>
      <c r="E891" s="33">
        <v>13</v>
      </c>
      <c r="F891">
        <v>2</v>
      </c>
      <c r="G891" s="10">
        <f>+HLOOKUP(VLOOKUP($B891,$AD$3:$AE$12,2,0),costos_sf!$D$2:$AZ$99,base_mayorista!$A891,0)</f>
        <v>1787007487.1664798</v>
      </c>
      <c r="H891" s="10">
        <f>+HLOOKUP(VLOOKUP($B891,$AD$3:$AE$12,2,0),creditos_sf!$D$2:$AY$99,base_mayorista!$A891,0)</f>
        <v>6144059719.6318197</v>
      </c>
      <c r="I891" s="10">
        <f>+HLOOKUP(VLOOKUP($B891,$AD$3:$AE$12,2,0),creditos_sf!$D$103:$AY$200,base_mayorista!$A891,0)</f>
        <v>13528297967.12789</v>
      </c>
      <c r="J891" s="10">
        <f>+HLOOKUP(VLOOKUP($B891,$AD$3:$AE$12,2,0),Costo_fondeo!$D$3:$AY$100,base_mayorista!$A891,0)</f>
        <v>1.4661130667519753</v>
      </c>
      <c r="K891" s="10">
        <f>+HLOOKUP(VLOOKUP($B891,$AD$3:$AE$12,2,0),Costo_provisiones!$D$3:$AY$100,base_mayorista!$A891,0)</f>
        <v>2.5984052037636078</v>
      </c>
      <c r="L891" s="10">
        <f>+HLOOKUP(VLOOKUP($B891,$AD$3:$AE$12,2,0),Morosidad_control!$D$4:$AY$101,base_mayorista!$A891,0)</f>
        <v>1.78323282603849</v>
      </c>
      <c r="M891" s="10">
        <f ca="1">+OFFSET(Capital_2!$D$2,base_mayorista!A891,0)</f>
        <v>3.8754391719680488</v>
      </c>
      <c r="N891" s="10">
        <f>+HLOOKUP(VLOOKUP($B891,$AD$3:$AE$12,2,0),costo_laboral!$E$2:$AZ$99,base_mayorista!$A891,0)</f>
        <v>4.0093507764870813</v>
      </c>
      <c r="O891" s="10">
        <f>+HLOOKUP(VLOOKUP($B891,$AD$3:$AE$12,2,0),Participacion1!$D$4:$M$101,base_mayorista!$A891,0)</f>
        <v>13.993237756680617</v>
      </c>
      <c r="P891" s="1"/>
      <c r="Q891" s="10"/>
      <c r="R891" s="10"/>
      <c r="S891" s="10"/>
      <c r="T891" s="14"/>
      <c r="U891" s="38"/>
      <c r="V891" s="38"/>
      <c r="W891" s="38"/>
      <c r="X891" s="38"/>
      <c r="Y891" s="38"/>
      <c r="Z891" s="11"/>
      <c r="AB891" s="38"/>
      <c r="AG891" s="35"/>
    </row>
    <row r="892" spans="1:33" ht="16.5" x14ac:dyDescent="0.3">
      <c r="A892">
        <f t="shared" si="13"/>
        <v>18</v>
      </c>
      <c r="B892">
        <v>10</v>
      </c>
      <c r="C892">
        <v>17</v>
      </c>
      <c r="D892" s="3">
        <v>41394</v>
      </c>
      <c r="E892" s="33">
        <v>13</v>
      </c>
      <c r="F892">
        <v>2</v>
      </c>
      <c r="G892" s="10">
        <f>+HLOOKUP(VLOOKUP($B892,$AD$3:$AE$12,2,0),costos_sf!$D$2:$AZ$99,base_mayorista!$A892,0)</f>
        <v>1776074208.7383502</v>
      </c>
      <c r="H892" s="10">
        <f>+HLOOKUP(VLOOKUP($B892,$AD$3:$AE$12,2,0),creditos_sf!$D$2:$AY$99,base_mayorista!$A892,0)</f>
        <v>6335726931.8402901</v>
      </c>
      <c r="I892" s="10">
        <f>+HLOOKUP(VLOOKUP($B892,$AD$3:$AE$12,2,0),creditos_sf!$D$103:$AY$200,base_mayorista!$A892,0)</f>
        <v>13776464441.442806</v>
      </c>
      <c r="J892" s="10">
        <f>+HLOOKUP(VLOOKUP($B892,$AD$3:$AE$12,2,0),Costo_fondeo!$D$3:$AY$100,base_mayorista!$A892,0)</f>
        <v>1.4647399089802358</v>
      </c>
      <c r="K892" s="10">
        <f>+HLOOKUP(VLOOKUP($B892,$AD$3:$AE$12,2,0),Costo_provisiones!$D$3:$AY$100,base_mayorista!$A892,0)</f>
        <v>2.4738574383385137</v>
      </c>
      <c r="L892" s="10">
        <f>+HLOOKUP(VLOOKUP($B892,$AD$3:$AE$12,2,0),Morosidad_control!$D$4:$AY$101,base_mayorista!$A892,0)</f>
        <v>1.8235458917159699</v>
      </c>
      <c r="M892" s="10">
        <f ca="1">+OFFSET(Capital_2!$D$2,base_mayorista!A892,0)</f>
        <v>3.8611269429337338</v>
      </c>
      <c r="N892" s="10">
        <f>+HLOOKUP(VLOOKUP($B892,$AD$3:$AE$12,2,0),costo_laboral!$E$2:$AZ$99,base_mayorista!$A892,0)</f>
        <v>3.9072827064972233</v>
      </c>
      <c r="O892" s="10">
        <f>+HLOOKUP(VLOOKUP($B892,$AD$3:$AE$12,2,0),Participacion1!$D$4:$M$101,base_mayorista!$A892,0)</f>
        <v>14.542503108254223</v>
      </c>
      <c r="P892" s="1"/>
      <c r="Q892" s="10"/>
      <c r="R892" s="10"/>
      <c r="S892" s="10"/>
      <c r="T892" s="14"/>
      <c r="U892" s="38"/>
      <c r="V892" s="38"/>
      <c r="W892" s="38"/>
      <c r="X892" s="38"/>
      <c r="Y892" s="38"/>
      <c r="Z892" s="11"/>
      <c r="AB892" s="38"/>
      <c r="AG892" s="35"/>
    </row>
    <row r="893" spans="1:33" ht="16.5" x14ac:dyDescent="0.3">
      <c r="A893">
        <f t="shared" si="13"/>
        <v>19</v>
      </c>
      <c r="B893">
        <v>10</v>
      </c>
      <c r="C893">
        <v>18</v>
      </c>
      <c r="D893" s="3">
        <v>41425</v>
      </c>
      <c r="E893" s="33">
        <v>13</v>
      </c>
      <c r="F893">
        <v>2</v>
      </c>
      <c r="G893" s="10">
        <f>+HLOOKUP(VLOOKUP($B893,$AD$3:$AE$12,2,0),costos_sf!$D$2:$AZ$99,base_mayorista!$A893,0)</f>
        <v>1769517928.4619401</v>
      </c>
      <c r="H893" s="10">
        <f>+HLOOKUP(VLOOKUP($B893,$AD$3:$AE$12,2,0),creditos_sf!$D$2:$AY$99,base_mayorista!$A893,0)</f>
        <v>6254256284.5567694</v>
      </c>
      <c r="I893" s="10">
        <f>+HLOOKUP(VLOOKUP($B893,$AD$3:$AE$12,2,0),creditos_sf!$D$103:$AY$200,base_mayorista!$A893,0)</f>
        <v>14158350410.835392</v>
      </c>
      <c r="J893" s="10">
        <f>+HLOOKUP(VLOOKUP($B893,$AD$3:$AE$12,2,0),Costo_fondeo!$D$3:$AY$100,base_mayorista!$A893,0)</f>
        <v>1.4651936334594622</v>
      </c>
      <c r="K893" s="10">
        <f>+HLOOKUP(VLOOKUP($B893,$AD$3:$AE$12,2,0),Costo_provisiones!$D$3:$AY$100,base_mayorista!$A893,0)</f>
        <v>2.3128656998432424</v>
      </c>
      <c r="L893" s="10">
        <f>+HLOOKUP(VLOOKUP($B893,$AD$3:$AE$12,2,0),Morosidad_control!$D$4:$AY$101,base_mayorista!$A893,0)</f>
        <v>1.80312990555653</v>
      </c>
      <c r="M893" s="10">
        <f ca="1">+OFFSET(Capital_2!$D$2,base_mayorista!A893,0)</f>
        <v>3.8158367264519906</v>
      </c>
      <c r="N893" s="10">
        <f>+HLOOKUP(VLOOKUP($B893,$AD$3:$AE$12,2,0),costo_laboral!$E$2:$AZ$99,base_mayorista!$A893,0)</f>
        <v>3.9274459501503052</v>
      </c>
      <c r="O893" s="10">
        <f>+HLOOKUP(VLOOKUP($B893,$AD$3:$AE$12,2,0),Participacion1!$D$4:$M$101,base_mayorista!$A893,0)</f>
        <v>13.617696036819583</v>
      </c>
      <c r="P893" s="1"/>
      <c r="Q893" s="10"/>
      <c r="R893" s="10"/>
      <c r="S893" s="10"/>
      <c r="T893" s="14"/>
      <c r="U893" s="38"/>
      <c r="V893" s="38"/>
      <c r="W893" s="38"/>
      <c r="X893" s="38"/>
      <c r="Y893" s="38"/>
      <c r="Z893" s="11"/>
      <c r="AB893" s="38"/>
      <c r="AG893" s="35"/>
    </row>
    <row r="894" spans="1:33" ht="16.5" x14ac:dyDescent="0.3">
      <c r="A894">
        <f t="shared" si="13"/>
        <v>20</v>
      </c>
      <c r="B894">
        <v>10</v>
      </c>
      <c r="C894">
        <v>19</v>
      </c>
      <c r="D894" s="3">
        <v>41455</v>
      </c>
      <c r="E894" s="33">
        <v>13</v>
      </c>
      <c r="F894">
        <v>2</v>
      </c>
      <c r="G894" s="10">
        <f>+HLOOKUP(VLOOKUP($B894,$AD$3:$AE$12,2,0),costos_sf!$D$2:$AZ$99,base_mayorista!$A894,0)</f>
        <v>1754448451.0321801</v>
      </c>
      <c r="H894" s="10">
        <f>+HLOOKUP(VLOOKUP($B894,$AD$3:$AE$12,2,0),creditos_sf!$D$2:$AY$99,base_mayorista!$A894,0)</f>
        <v>6676467489.0743504</v>
      </c>
      <c r="I894" s="10">
        <f>+HLOOKUP(VLOOKUP($B894,$AD$3:$AE$12,2,0),creditos_sf!$D$103:$AY$200,base_mayorista!$A894,0)</f>
        <v>13996176746.379555</v>
      </c>
      <c r="J894" s="10">
        <f>+HLOOKUP(VLOOKUP($B894,$AD$3:$AE$12,2,0),Costo_fondeo!$D$3:$AY$100,base_mayorista!$A894,0)</f>
        <v>1.4530000595206731</v>
      </c>
      <c r="K894" s="10">
        <f>+HLOOKUP(VLOOKUP($B894,$AD$3:$AE$12,2,0),Costo_provisiones!$D$3:$AY$100,base_mayorista!$A894,0)</f>
        <v>2.1997905814649399</v>
      </c>
      <c r="L894" s="10">
        <f>+HLOOKUP(VLOOKUP($B894,$AD$3:$AE$12,2,0),Morosidad_control!$D$4:$AY$101,base_mayorista!$A894,0)</f>
        <v>1.8251175103849</v>
      </c>
      <c r="M894" s="10">
        <f ca="1">+OFFSET(Capital_2!$D$2,base_mayorista!A894,0)</f>
        <v>3.777787965810723</v>
      </c>
      <c r="N894" s="10">
        <f>+HLOOKUP(VLOOKUP($B894,$AD$3:$AE$12,2,0),costo_laboral!$E$2:$AZ$99,base_mayorista!$A894,0)</f>
        <v>3.862188542135593</v>
      </c>
      <c r="O894" s="10">
        <f>+HLOOKUP(VLOOKUP($B894,$AD$3:$AE$12,2,0),Participacion1!$D$4:$M$101,base_mayorista!$A894,0)</f>
        <v>14.606993595489481</v>
      </c>
      <c r="P894" s="1"/>
      <c r="Q894" s="10"/>
      <c r="R894" s="10"/>
      <c r="S894" s="10"/>
      <c r="T894" s="14"/>
      <c r="U894" s="38"/>
      <c r="V894" s="38"/>
      <c r="W894" s="38"/>
      <c r="X894" s="38"/>
      <c r="Y894" s="38"/>
      <c r="Z894" s="11"/>
      <c r="AB894" s="38"/>
      <c r="AG894" s="35"/>
    </row>
    <row r="895" spans="1:33" ht="16.5" x14ac:dyDescent="0.3">
      <c r="A895">
        <f t="shared" si="13"/>
        <v>21</v>
      </c>
      <c r="B895">
        <v>10</v>
      </c>
      <c r="C895">
        <v>20</v>
      </c>
      <c r="D895" s="3">
        <v>41486</v>
      </c>
      <c r="E895" s="33">
        <v>13</v>
      </c>
      <c r="F895">
        <v>2</v>
      </c>
      <c r="G895" s="10">
        <f>+HLOOKUP(VLOOKUP($B895,$AD$3:$AE$12,2,0),costos_sf!$D$2:$AZ$99,base_mayorista!$A895,0)</f>
        <v>1756044178.3773799</v>
      </c>
      <c r="H895" s="10">
        <f>+HLOOKUP(VLOOKUP($B895,$AD$3:$AE$12,2,0),creditos_sf!$D$2:$AY$99,base_mayorista!$A895,0)</f>
        <v>6737805502.9389801</v>
      </c>
      <c r="I895" s="10">
        <f>+HLOOKUP(VLOOKUP($B895,$AD$3:$AE$12,2,0),creditos_sf!$D$103:$AY$200,base_mayorista!$A895,0)</f>
        <v>14060145336.153519</v>
      </c>
      <c r="J895" s="10">
        <f>+HLOOKUP(VLOOKUP($B895,$AD$3:$AE$12,2,0),Costo_fondeo!$D$3:$AY$100,base_mayorista!$A895,0)</f>
        <v>1.449546746058791</v>
      </c>
      <c r="K895" s="10">
        <f>+HLOOKUP(VLOOKUP($B895,$AD$3:$AE$12,2,0),Costo_provisiones!$D$3:$AY$100,base_mayorista!$A895,0)</f>
        <v>2.1743410531649685</v>
      </c>
      <c r="L895" s="10">
        <f>+HLOOKUP(VLOOKUP($B895,$AD$3:$AE$12,2,0),Morosidad_control!$D$4:$AY$101,base_mayorista!$A895,0)</f>
        <v>1.8539731766698799</v>
      </c>
      <c r="M895" s="10">
        <f ca="1">+OFFSET(Capital_2!$D$2,base_mayorista!A895,0)</f>
        <v>3.7289387467323043</v>
      </c>
      <c r="N895" s="10">
        <f>+HLOOKUP(VLOOKUP($B895,$AD$3:$AE$12,2,0),costo_laboral!$E$2:$AZ$99,base_mayorista!$A895,0)</f>
        <v>3.8324211633784091</v>
      </c>
      <c r="O895" s="10">
        <f>+HLOOKUP(VLOOKUP($B895,$AD$3:$AE$12,2,0),Participacion1!$D$4:$M$101,base_mayorista!$A895,0)</f>
        <v>14.347428419201671</v>
      </c>
      <c r="P895" s="1"/>
      <c r="Q895" s="10"/>
      <c r="R895" s="10"/>
      <c r="S895" s="10"/>
      <c r="T895" s="14"/>
      <c r="U895" s="38"/>
      <c r="V895" s="38"/>
      <c r="W895" s="38"/>
      <c r="X895" s="38"/>
      <c r="Y895" s="38"/>
      <c r="Z895" s="11"/>
      <c r="AB895" s="38"/>
      <c r="AG895" s="35"/>
    </row>
    <row r="896" spans="1:33" ht="16.5" x14ac:dyDescent="0.3">
      <c r="A896">
        <f t="shared" si="13"/>
        <v>22</v>
      </c>
      <c r="B896">
        <v>10</v>
      </c>
      <c r="C896">
        <v>21</v>
      </c>
      <c r="D896" s="3">
        <v>41517</v>
      </c>
      <c r="E896" s="33">
        <v>13</v>
      </c>
      <c r="F896">
        <v>2</v>
      </c>
      <c r="G896" s="10">
        <f>+HLOOKUP(VLOOKUP($B896,$AD$3:$AE$12,2,0),costos_sf!$D$2:$AZ$99,base_mayorista!$A896,0)</f>
        <v>1754338012.9667299</v>
      </c>
      <c r="H896" s="10">
        <f>+HLOOKUP(VLOOKUP($B896,$AD$3:$AE$12,2,0),creditos_sf!$D$2:$AY$99,base_mayorista!$A896,0)</f>
        <v>6946657275.3296099</v>
      </c>
      <c r="I896" s="10">
        <f>+HLOOKUP(VLOOKUP($B896,$AD$3:$AE$12,2,0),creditos_sf!$D$103:$AY$200,base_mayorista!$A896,0)</f>
        <v>14188050614.890934</v>
      </c>
      <c r="J896" s="10">
        <f>+HLOOKUP(VLOOKUP($B896,$AD$3:$AE$12,2,0),Costo_fondeo!$D$3:$AY$100,base_mayorista!$A896,0)</f>
        <v>1.4056490706905349</v>
      </c>
      <c r="K896" s="10">
        <f>+HLOOKUP(VLOOKUP($B896,$AD$3:$AE$12,2,0),Costo_provisiones!$D$3:$AY$100,base_mayorista!$A896,0)</f>
        <v>2.1572390522239764</v>
      </c>
      <c r="L896" s="10">
        <f>+HLOOKUP(VLOOKUP($B896,$AD$3:$AE$12,2,0),Morosidad_control!$D$4:$AY$101,base_mayorista!$A896,0)</f>
        <v>1.90106370857767</v>
      </c>
      <c r="M896" s="10">
        <f ca="1">+OFFSET(Capital_2!$D$2,base_mayorista!A896,0)</f>
        <v>3.6888980520732653</v>
      </c>
      <c r="N896" s="10">
        <f>+HLOOKUP(VLOOKUP($B896,$AD$3:$AE$12,2,0),costo_laboral!$E$2:$AZ$99,base_mayorista!$A896,0)</f>
        <v>3.7495699783043714</v>
      </c>
      <c r="O896" s="10">
        <f>+HLOOKUP(VLOOKUP($B896,$AD$3:$AE$12,2,0),Participacion1!$D$4:$M$101,base_mayorista!$A896,0)</f>
        <v>14.755636420414636</v>
      </c>
      <c r="P896" s="1"/>
      <c r="Q896" s="10"/>
      <c r="R896" s="10"/>
      <c r="S896" s="10"/>
      <c r="T896" s="14"/>
      <c r="U896" s="38"/>
      <c r="V896" s="38"/>
      <c r="W896" s="38"/>
      <c r="X896" s="38"/>
      <c r="Y896" s="38"/>
      <c r="Z896" s="11"/>
      <c r="AB896" s="38"/>
      <c r="AG896" s="35"/>
    </row>
    <row r="897" spans="1:33" ht="16.5" x14ac:dyDescent="0.3">
      <c r="A897">
        <f t="shared" si="13"/>
        <v>23</v>
      </c>
      <c r="B897">
        <v>10</v>
      </c>
      <c r="C897">
        <v>22</v>
      </c>
      <c r="D897" s="3">
        <v>41547</v>
      </c>
      <c r="E897" s="33">
        <v>13</v>
      </c>
      <c r="F897">
        <v>2</v>
      </c>
      <c r="G897" s="10">
        <f>+HLOOKUP(VLOOKUP($B897,$AD$3:$AE$12,2,0),costos_sf!$D$2:$AZ$99,base_mayorista!$A897,0)</f>
        <v>1784595058.3743901</v>
      </c>
      <c r="H897" s="10">
        <f>+HLOOKUP(VLOOKUP($B897,$AD$3:$AE$12,2,0),creditos_sf!$D$2:$AY$99,base_mayorista!$A897,0)</f>
        <v>7125556072.2346401</v>
      </c>
      <c r="I897" s="10">
        <f>+HLOOKUP(VLOOKUP($B897,$AD$3:$AE$12,2,0),creditos_sf!$D$103:$AY$200,base_mayorista!$A897,0)</f>
        <v>14202004253.573406</v>
      </c>
      <c r="J897" s="10">
        <f>+HLOOKUP(VLOOKUP($B897,$AD$3:$AE$12,2,0),Costo_fondeo!$D$3:$AY$100,base_mayorista!$A897,0)</f>
        <v>1.3909078421429368</v>
      </c>
      <c r="K897" s="10">
        <f>+HLOOKUP(VLOOKUP($B897,$AD$3:$AE$12,2,0),Costo_provisiones!$D$3:$AY$100,base_mayorista!$A897,0)</f>
        <v>2.1479996117666933</v>
      </c>
      <c r="L897" s="10">
        <f>+HLOOKUP(VLOOKUP($B897,$AD$3:$AE$12,2,0),Morosidad_control!$D$4:$AY$101,base_mayorista!$A897,0)</f>
        <v>1.9716780906876199</v>
      </c>
      <c r="M897" s="10">
        <f ca="1">+OFFSET(Capital_2!$D$2,base_mayorista!A897,0)</f>
        <v>3.6532457928608841</v>
      </c>
      <c r="N897" s="10">
        <f>+HLOOKUP(VLOOKUP($B897,$AD$3:$AE$12,2,0),costo_laboral!$E$2:$AZ$99,base_mayorista!$A897,0)</f>
        <v>3.774180226172783</v>
      </c>
      <c r="O897" s="10">
        <f>+HLOOKUP(VLOOKUP($B897,$AD$3:$AE$12,2,0),Participacion1!$D$4:$M$101,base_mayorista!$A897,0)</f>
        <v>14.730837461456447</v>
      </c>
      <c r="P897" s="1"/>
      <c r="Q897" s="10"/>
      <c r="R897" s="10"/>
      <c r="S897" s="10"/>
      <c r="T897" s="14"/>
      <c r="U897" s="38"/>
      <c r="V897" s="38"/>
      <c r="W897" s="38"/>
      <c r="X897" s="38"/>
      <c r="Y897" s="38"/>
      <c r="Z897" s="11"/>
      <c r="AB897" s="38"/>
      <c r="AG897" s="35"/>
    </row>
    <row r="898" spans="1:33" ht="16.5" x14ac:dyDescent="0.3">
      <c r="A898">
        <f t="shared" si="13"/>
        <v>24</v>
      </c>
      <c r="B898">
        <v>10</v>
      </c>
      <c r="C898">
        <v>23</v>
      </c>
      <c r="D898" s="3">
        <v>41578</v>
      </c>
      <c r="E898" s="33">
        <v>13</v>
      </c>
      <c r="F898">
        <v>2</v>
      </c>
      <c r="G898" s="10">
        <f>+HLOOKUP(VLOOKUP($B898,$AD$3:$AE$12,2,0),costos_sf!$D$2:$AZ$99,base_mayorista!$A898,0)</f>
        <v>1789990518.1069601</v>
      </c>
      <c r="H898" s="10">
        <f>+HLOOKUP(VLOOKUP($B898,$AD$3:$AE$12,2,0),creditos_sf!$D$2:$AY$99,base_mayorista!$A898,0)</f>
        <v>7321855847.4960403</v>
      </c>
      <c r="I898" s="10">
        <f>+HLOOKUP(VLOOKUP($B898,$AD$3:$AE$12,2,0),creditos_sf!$D$103:$AY$200,base_mayorista!$A898,0)</f>
        <v>14260500540.657455</v>
      </c>
      <c r="J898" s="10">
        <f>+HLOOKUP(VLOOKUP($B898,$AD$3:$AE$12,2,0),Costo_fondeo!$D$3:$AY$100,base_mayorista!$A898,0)</f>
        <v>1.3770393767131512</v>
      </c>
      <c r="K898" s="10">
        <f>+HLOOKUP(VLOOKUP($B898,$AD$3:$AE$12,2,0),Costo_provisiones!$D$3:$AY$100,base_mayorista!$A898,0)</f>
        <v>2.0747147566356361</v>
      </c>
      <c r="L898" s="10">
        <f>+HLOOKUP(VLOOKUP($B898,$AD$3:$AE$12,2,0),Morosidad_control!$D$4:$AY$101,base_mayorista!$A898,0)</f>
        <v>2.0064838163738101</v>
      </c>
      <c r="M898" s="10">
        <f ca="1">+OFFSET(Capital_2!$D$2,base_mayorista!A898,0)</f>
        <v>3.6199379690818381</v>
      </c>
      <c r="N898" s="10">
        <f>+HLOOKUP(VLOOKUP($B898,$AD$3:$AE$12,2,0),costo_laboral!$E$2:$AZ$99,base_mayorista!$A898,0)</f>
        <v>3.8011584348386309</v>
      </c>
      <c r="O898" s="10">
        <f>+HLOOKUP(VLOOKUP($B898,$AD$3:$AE$12,2,0),Participacion1!$D$4:$M$101,base_mayorista!$A898,0)</f>
        <v>14.507713247845819</v>
      </c>
      <c r="P898" s="1"/>
      <c r="Q898" s="10"/>
      <c r="R898" s="10"/>
      <c r="S898" s="10"/>
      <c r="T898" s="14"/>
      <c r="U898" s="38"/>
      <c r="V898" s="38"/>
      <c r="W898" s="38"/>
      <c r="X898" s="38"/>
      <c r="Y898" s="38"/>
      <c r="Z898" s="11"/>
      <c r="AB898" s="38"/>
      <c r="AG898" s="35"/>
    </row>
    <row r="899" spans="1:33" ht="16.5" x14ac:dyDescent="0.3">
      <c r="A899">
        <f t="shared" si="13"/>
        <v>25</v>
      </c>
      <c r="B899">
        <v>10</v>
      </c>
      <c r="C899">
        <v>24</v>
      </c>
      <c r="D899" s="3">
        <v>41608</v>
      </c>
      <c r="E899" s="33">
        <v>13</v>
      </c>
      <c r="F899">
        <v>2</v>
      </c>
      <c r="G899" s="10">
        <f>+HLOOKUP(VLOOKUP($B899,$AD$3:$AE$12,2,0),costos_sf!$D$2:$AZ$99,base_mayorista!$A899,0)</f>
        <v>1799297840.91675</v>
      </c>
      <c r="H899" s="10">
        <f>+HLOOKUP(VLOOKUP($B899,$AD$3:$AE$12,2,0),creditos_sf!$D$2:$AY$99,base_mayorista!$A899,0)</f>
        <v>7764138788.5725498</v>
      </c>
      <c r="I899" s="10">
        <f>+HLOOKUP(VLOOKUP($B899,$AD$3:$AE$12,2,0),creditos_sf!$D$103:$AY$200,base_mayorista!$A899,0)</f>
        <v>14749075803.615627</v>
      </c>
      <c r="J899" s="10">
        <f>+HLOOKUP(VLOOKUP($B899,$AD$3:$AE$12,2,0),Costo_fondeo!$D$3:$AY$100,base_mayorista!$A899,0)</f>
        <v>1.3533945932543814</v>
      </c>
      <c r="K899" s="10">
        <f>+HLOOKUP(VLOOKUP($B899,$AD$3:$AE$12,2,0),Costo_provisiones!$D$3:$AY$100,base_mayorista!$A899,0)</f>
        <v>2.1000549742611834</v>
      </c>
      <c r="L899" s="10">
        <f>+HLOOKUP(VLOOKUP($B899,$AD$3:$AE$12,2,0),Morosidad_control!$D$4:$AY$101,base_mayorista!$A899,0)</f>
        <v>2.0215329954688501</v>
      </c>
      <c r="M899" s="10">
        <f ca="1">+OFFSET(Capital_2!$D$2,base_mayorista!A899,0)</f>
        <v>3.5647933704456456</v>
      </c>
      <c r="N899" s="10">
        <f>+HLOOKUP(VLOOKUP($B899,$AD$3:$AE$12,2,0),costo_laboral!$E$2:$AZ$99,base_mayorista!$A899,0)</f>
        <v>3.66571858393496</v>
      </c>
      <c r="O899" s="10">
        <f>+HLOOKUP(VLOOKUP($B899,$AD$3:$AE$12,2,0),Participacion1!$D$4:$M$101,base_mayorista!$A899,0)</f>
        <v>14.919508349156002</v>
      </c>
      <c r="P899" s="1"/>
      <c r="Q899" s="10"/>
      <c r="R899" s="10"/>
      <c r="S899" s="10"/>
      <c r="T899" s="14"/>
      <c r="U899" s="38"/>
      <c r="V899" s="38"/>
      <c r="W899" s="38"/>
      <c r="X899" s="38"/>
      <c r="Y899" s="38"/>
      <c r="Z899" s="11"/>
      <c r="AB899" s="38"/>
      <c r="AG899" s="35"/>
    </row>
    <row r="900" spans="1:33" ht="16.5" x14ac:dyDescent="0.3">
      <c r="A900">
        <f t="shared" ref="A900:A963" si="14">+C900+1</f>
        <v>26</v>
      </c>
      <c r="B900">
        <v>10</v>
      </c>
      <c r="C900">
        <v>25</v>
      </c>
      <c r="D900" s="3">
        <v>41639</v>
      </c>
      <c r="E900" s="33">
        <v>13</v>
      </c>
      <c r="F900">
        <v>2</v>
      </c>
      <c r="G900" s="10">
        <f>+HLOOKUP(VLOOKUP($B900,$AD$3:$AE$12,2,0),costos_sf!$D$2:$AZ$99,base_mayorista!$A900,0)</f>
        <v>1810202231.4535401</v>
      </c>
      <c r="H900" s="10">
        <f>+HLOOKUP(VLOOKUP($B900,$AD$3:$AE$12,2,0),creditos_sf!$D$2:$AY$99,base_mayorista!$A900,0)</f>
        <v>8036793256.3934593</v>
      </c>
      <c r="I900" s="10">
        <f>+HLOOKUP(VLOOKUP($B900,$AD$3:$AE$12,2,0),creditos_sf!$D$103:$AY$200,base_mayorista!$A900,0)</f>
        <v>14916433798.139784</v>
      </c>
      <c r="J900" s="10">
        <f>+HLOOKUP(VLOOKUP($B900,$AD$3:$AE$12,2,0),Costo_fondeo!$D$3:$AY$100,base_mayorista!$A900,0)</f>
        <v>1.332933261920642</v>
      </c>
      <c r="K900" s="10">
        <f>+HLOOKUP(VLOOKUP($B900,$AD$3:$AE$12,2,0),Costo_provisiones!$D$3:$AY$100,base_mayorista!$A900,0)</f>
        <v>2.056702733574495</v>
      </c>
      <c r="L900" s="10">
        <f>+HLOOKUP(VLOOKUP($B900,$AD$3:$AE$12,2,0),Morosidad_control!$D$4:$AY$101,base_mayorista!$A900,0)</f>
        <v>2.0985097921026501</v>
      </c>
      <c r="M900" s="10">
        <f ca="1">+OFFSET(Capital_2!$D$2,base_mayorista!A900,0)</f>
        <v>3.5095726367283766</v>
      </c>
      <c r="N900" s="10">
        <f>+HLOOKUP(VLOOKUP($B900,$AD$3:$AE$12,2,0),costo_laboral!$E$2:$AZ$99,base_mayorista!$A900,0)</f>
        <v>3.6664142685462489</v>
      </c>
      <c r="O900" s="10">
        <f>+HLOOKUP(VLOOKUP($B900,$AD$3:$AE$12,2,0),Participacion1!$D$4:$M$101,base_mayorista!$A900,0)</f>
        <v>14.92397898476869</v>
      </c>
      <c r="P900" s="1"/>
      <c r="Q900" s="10"/>
      <c r="R900" s="10"/>
      <c r="S900" s="10"/>
      <c r="T900" s="14"/>
      <c r="U900" s="38"/>
      <c r="V900" s="38"/>
      <c r="W900" s="38"/>
      <c r="X900" s="38"/>
      <c r="Y900" s="38"/>
      <c r="Z900" s="11"/>
      <c r="AB900" s="38"/>
      <c r="AG900" s="35"/>
    </row>
    <row r="901" spans="1:33" ht="16.5" x14ac:dyDescent="0.3">
      <c r="A901">
        <f t="shared" si="14"/>
        <v>27</v>
      </c>
      <c r="B901">
        <v>10</v>
      </c>
      <c r="C901">
        <v>26</v>
      </c>
      <c r="D901" s="3">
        <v>41670</v>
      </c>
      <c r="E901" s="33">
        <v>14</v>
      </c>
      <c r="F901">
        <v>2</v>
      </c>
      <c r="G901" s="10">
        <f>+HLOOKUP(VLOOKUP($B901,$AD$3:$AE$12,2,0),costos_sf!$D$2:$AZ$99,base_mayorista!$A901,0)</f>
        <v>1851717683.9351301</v>
      </c>
      <c r="H901" s="10">
        <f>+HLOOKUP(VLOOKUP($B901,$AD$3:$AE$12,2,0),creditos_sf!$D$2:$AY$99,base_mayorista!$A901,0)</f>
        <v>8000985156.8309603</v>
      </c>
      <c r="I901" s="10">
        <f>+HLOOKUP(VLOOKUP($B901,$AD$3:$AE$12,2,0),creditos_sf!$D$103:$AY$200,base_mayorista!$A901,0)</f>
        <v>15177339779.361647</v>
      </c>
      <c r="J901" s="10">
        <f>+HLOOKUP(VLOOKUP($B901,$AD$3:$AE$12,2,0),Costo_fondeo!$D$3:$AY$100,base_mayorista!$A901,0)</f>
        <v>1.3122741904152493</v>
      </c>
      <c r="K901" s="10">
        <f>+HLOOKUP(VLOOKUP($B901,$AD$3:$AE$12,2,0),Costo_provisiones!$D$3:$AY$100,base_mayorista!$A901,0)</f>
        <v>2.0800120691266235</v>
      </c>
      <c r="L901" s="10">
        <f>+HLOOKUP(VLOOKUP($B901,$AD$3:$AE$12,2,0),Morosidad_control!$D$4:$AY$101,base_mayorista!$A901,0)</f>
        <v>2.2046159505717902</v>
      </c>
      <c r="M901" s="10">
        <f ca="1">+OFFSET(Capital_2!$D$2,base_mayorista!A901,0)</f>
        <v>3.4442162995780268</v>
      </c>
      <c r="N901" s="10">
        <f>+HLOOKUP(VLOOKUP($B901,$AD$3:$AE$12,2,0),costo_laboral!$E$2:$AZ$99,base_mayorista!$A901,0)</f>
        <v>3.6055489485437344</v>
      </c>
      <c r="O901" s="10">
        <f>+HLOOKUP(VLOOKUP($B901,$AD$3:$AE$12,2,0),Participacion1!$D$4:$M$101,base_mayorista!$A901,0)</f>
        <v>14.908435707457629</v>
      </c>
      <c r="P901" s="1"/>
      <c r="Q901" s="10"/>
      <c r="R901" s="10"/>
      <c r="S901" s="10"/>
      <c r="T901" s="14"/>
      <c r="U901" s="38"/>
      <c r="V901" s="38"/>
      <c r="W901" s="38"/>
      <c r="X901" s="38"/>
      <c r="Y901" s="38"/>
      <c r="Z901" s="11"/>
      <c r="AB901" s="38"/>
      <c r="AG901" s="35"/>
    </row>
    <row r="902" spans="1:33" ht="16.5" x14ac:dyDescent="0.3">
      <c r="A902">
        <f t="shared" si="14"/>
        <v>28</v>
      </c>
      <c r="B902">
        <v>10</v>
      </c>
      <c r="C902">
        <v>27</v>
      </c>
      <c r="D902" s="3">
        <v>41698</v>
      </c>
      <c r="E902" s="33">
        <v>14</v>
      </c>
      <c r="F902">
        <v>2</v>
      </c>
      <c r="G902" s="10">
        <f>+HLOOKUP(VLOOKUP($B902,$AD$3:$AE$12,2,0),costos_sf!$D$2:$AZ$99,base_mayorista!$A902,0)</f>
        <v>1837076834.4866898</v>
      </c>
      <c r="H902" s="10">
        <f>+HLOOKUP(VLOOKUP($B902,$AD$3:$AE$12,2,0),creditos_sf!$D$2:$AY$99,base_mayorista!$A902,0)</f>
        <v>7849320082.8060102</v>
      </c>
      <c r="I902" s="10">
        <f>+HLOOKUP(VLOOKUP($B902,$AD$3:$AE$12,2,0),creditos_sf!$D$103:$AY$200,base_mayorista!$A902,0)</f>
        <v>15234969650.94113</v>
      </c>
      <c r="J902" s="10">
        <f>+HLOOKUP(VLOOKUP($B902,$AD$3:$AE$12,2,0),Costo_fondeo!$D$3:$AY$100,base_mayorista!$A902,0)</f>
        <v>1.2824264011571453</v>
      </c>
      <c r="K902" s="10">
        <f>+HLOOKUP(VLOOKUP($B902,$AD$3:$AE$12,2,0),Costo_provisiones!$D$3:$AY$100,base_mayorista!$A902,0)</f>
        <v>2.0809417176629275</v>
      </c>
      <c r="L902" s="10">
        <f>+HLOOKUP(VLOOKUP($B902,$AD$3:$AE$12,2,0),Morosidad_control!$D$4:$AY$101,base_mayorista!$A902,0)</f>
        <v>2.2903743716260001</v>
      </c>
      <c r="M902" s="10">
        <f ca="1">+OFFSET(Capital_2!$D$2,base_mayorista!A902,0)</f>
        <v>3.3651511548182853</v>
      </c>
      <c r="N902" s="10">
        <f>+HLOOKUP(VLOOKUP($B902,$AD$3:$AE$12,2,0),costo_laboral!$E$2:$AZ$99,base_mayorista!$A902,0)</f>
        <v>3.6232722899620864</v>
      </c>
      <c r="O902" s="10">
        <f>+HLOOKUP(VLOOKUP($B902,$AD$3:$AE$12,2,0),Participacion1!$D$4:$M$101,base_mayorista!$A902,0)</f>
        <v>14.262708989629685</v>
      </c>
      <c r="P902" s="1"/>
      <c r="Q902" s="10"/>
      <c r="R902" s="10"/>
      <c r="S902" s="10"/>
      <c r="T902" s="14"/>
      <c r="U902" s="38"/>
      <c r="V902" s="38"/>
      <c r="W902" s="38"/>
      <c r="X902" s="38"/>
      <c r="Y902" s="38"/>
      <c r="Z902" s="11"/>
      <c r="AB902" s="38"/>
      <c r="AG902" s="35"/>
    </row>
    <row r="903" spans="1:33" ht="16.5" x14ac:dyDescent="0.3">
      <c r="A903">
        <f t="shared" si="14"/>
        <v>29</v>
      </c>
      <c r="B903">
        <v>10</v>
      </c>
      <c r="C903">
        <v>28</v>
      </c>
      <c r="D903" s="3">
        <v>41729</v>
      </c>
      <c r="E903" s="33">
        <v>14</v>
      </c>
      <c r="F903">
        <v>2</v>
      </c>
      <c r="G903" s="10">
        <f>+HLOOKUP(VLOOKUP($B903,$AD$3:$AE$12,2,0),costos_sf!$D$2:$AZ$99,base_mayorista!$A903,0)</f>
        <v>1875565381.96504</v>
      </c>
      <c r="H903" s="10">
        <f>+HLOOKUP(VLOOKUP($B903,$AD$3:$AE$12,2,0),creditos_sf!$D$2:$AY$99,base_mayorista!$A903,0)</f>
        <v>8274060826.9115601</v>
      </c>
      <c r="I903" s="10">
        <f>+HLOOKUP(VLOOKUP($B903,$AD$3:$AE$12,2,0),creditos_sf!$D$103:$AY$200,base_mayorista!$A903,0)</f>
        <v>15386966808.480444</v>
      </c>
      <c r="J903" s="10">
        <f>+HLOOKUP(VLOOKUP($B903,$AD$3:$AE$12,2,0),Costo_fondeo!$D$3:$AY$100,base_mayorista!$A903,0)</f>
        <v>1.2556781422476766</v>
      </c>
      <c r="K903" s="10">
        <f>+HLOOKUP(VLOOKUP($B903,$AD$3:$AE$12,2,0),Costo_provisiones!$D$3:$AY$100,base_mayorista!$A903,0)</f>
        <v>2.1640245122709829</v>
      </c>
      <c r="L903" s="10">
        <f>+HLOOKUP(VLOOKUP($B903,$AD$3:$AE$12,2,0),Morosidad_control!$D$4:$AY$101,base_mayorista!$A903,0)</f>
        <v>2.22794901814959</v>
      </c>
      <c r="M903" s="10">
        <f ca="1">+OFFSET(Capital_2!$D$2,base_mayorista!A903,0)</f>
        <v>3.2958556767962262</v>
      </c>
      <c r="N903" s="10">
        <f>+HLOOKUP(VLOOKUP($B903,$AD$3:$AE$12,2,0),costo_laboral!$E$2:$AZ$99,base_mayorista!$A903,0)</f>
        <v>3.5106965629913098</v>
      </c>
      <c r="O903" s="10">
        <f>+HLOOKUP(VLOOKUP($B903,$AD$3:$AE$12,2,0),Participacion1!$D$4:$M$101,base_mayorista!$A903,0)</f>
        <v>15.712990614362008</v>
      </c>
      <c r="P903" s="1"/>
      <c r="Q903" s="10"/>
      <c r="R903" s="10"/>
      <c r="S903" s="10"/>
      <c r="T903" s="14"/>
      <c r="U903" s="38"/>
      <c r="V903" s="38"/>
      <c r="W903" s="38"/>
      <c r="X903" s="38"/>
      <c r="Y903" s="38"/>
      <c r="Z903" s="11"/>
      <c r="AB903" s="38"/>
      <c r="AG903" s="35"/>
    </row>
    <row r="904" spans="1:33" ht="16.5" x14ac:dyDescent="0.3">
      <c r="A904">
        <f t="shared" si="14"/>
        <v>30</v>
      </c>
      <c r="B904">
        <v>10</v>
      </c>
      <c r="C904">
        <v>29</v>
      </c>
      <c r="D904" s="3">
        <v>41759</v>
      </c>
      <c r="E904" s="33">
        <v>14</v>
      </c>
      <c r="F904">
        <v>2</v>
      </c>
      <c r="G904" s="10">
        <f>+HLOOKUP(VLOOKUP($B904,$AD$3:$AE$12,2,0),costos_sf!$D$2:$AZ$99,base_mayorista!$A904,0)</f>
        <v>1890135211.2604501</v>
      </c>
      <c r="H904" s="10">
        <f>+HLOOKUP(VLOOKUP($B904,$AD$3:$AE$12,2,0),creditos_sf!$D$2:$AY$99,base_mayorista!$A904,0)</f>
        <v>8231880238.8696003</v>
      </c>
      <c r="I904" s="10">
        <f>+HLOOKUP(VLOOKUP($B904,$AD$3:$AE$12,2,0),creditos_sf!$D$103:$AY$200,base_mayorista!$A904,0)</f>
        <v>15467829962.211937</v>
      </c>
      <c r="J904" s="10">
        <f>+HLOOKUP(VLOOKUP($B904,$AD$3:$AE$12,2,0),Costo_fondeo!$D$3:$AY$100,base_mayorista!$A904,0)</f>
        <v>1.2307344421647985</v>
      </c>
      <c r="K904" s="10">
        <f>+HLOOKUP(VLOOKUP($B904,$AD$3:$AE$12,2,0),Costo_provisiones!$D$3:$AY$100,base_mayorista!$A904,0)</f>
        <v>2.2074488060884456</v>
      </c>
      <c r="L904" s="10">
        <f>+HLOOKUP(VLOOKUP($B904,$AD$3:$AE$12,2,0),Morosidad_control!$D$4:$AY$101,base_mayorista!$A904,0)</f>
        <v>2.24866123903944</v>
      </c>
      <c r="M904" s="10">
        <f ca="1">+OFFSET(Capital_2!$D$2,base_mayorista!A904,0)</f>
        <v>3.2437779376973728</v>
      </c>
      <c r="N904" s="10">
        <f>+HLOOKUP(VLOOKUP($B904,$AD$3:$AE$12,2,0),costo_laboral!$E$2:$AZ$99,base_mayorista!$A904,0)</f>
        <v>3.4786144160965695</v>
      </c>
      <c r="O904" s="10">
        <f>+HLOOKUP(VLOOKUP($B904,$AD$3:$AE$12,2,0),Participacion1!$D$4:$M$101,base_mayorista!$A904,0)</f>
        <v>15.466957770826035</v>
      </c>
      <c r="P904" s="1"/>
      <c r="Q904" s="10"/>
      <c r="R904" s="10"/>
      <c r="S904" s="10"/>
      <c r="T904" s="14"/>
      <c r="U904" s="38"/>
      <c r="V904" s="38"/>
      <c r="W904" s="38"/>
      <c r="X904" s="38"/>
      <c r="Y904" s="38"/>
      <c r="Z904" s="11"/>
      <c r="AB904" s="38"/>
      <c r="AG904" s="35"/>
    </row>
    <row r="905" spans="1:33" ht="16.5" x14ac:dyDescent="0.3">
      <c r="A905">
        <f t="shared" si="14"/>
        <v>31</v>
      </c>
      <c r="B905">
        <v>10</v>
      </c>
      <c r="C905">
        <v>30</v>
      </c>
      <c r="D905" s="3">
        <v>41790</v>
      </c>
      <c r="E905" s="33">
        <v>14</v>
      </c>
      <c r="F905">
        <v>2</v>
      </c>
      <c r="G905" s="10">
        <f>+HLOOKUP(VLOOKUP($B905,$AD$3:$AE$12,2,0),costos_sf!$D$2:$AZ$99,base_mayorista!$A905,0)</f>
        <v>1893434654.7539699</v>
      </c>
      <c r="H905" s="10">
        <f>+HLOOKUP(VLOOKUP($B905,$AD$3:$AE$12,2,0),creditos_sf!$D$2:$AY$99,base_mayorista!$A905,0)</f>
        <v>8297061464.6029396</v>
      </c>
      <c r="I905" s="10">
        <f>+HLOOKUP(VLOOKUP($B905,$AD$3:$AE$12,2,0),creditos_sf!$D$103:$AY$200,base_mayorista!$A905,0)</f>
        <v>15512519466.021214</v>
      </c>
      <c r="J905" s="10">
        <f>+HLOOKUP(VLOOKUP($B905,$AD$3:$AE$12,2,0),Costo_fondeo!$D$3:$AY$100,base_mayorista!$A905,0)</f>
        <v>1.211822134118659</v>
      </c>
      <c r="K905" s="10">
        <f>+HLOOKUP(VLOOKUP($B905,$AD$3:$AE$12,2,0),Costo_provisiones!$D$3:$AY$100,base_mayorista!$A905,0)</f>
        <v>2.193775934109202</v>
      </c>
      <c r="L905" s="10">
        <f>+HLOOKUP(VLOOKUP($B905,$AD$3:$AE$12,2,0),Morosidad_control!$D$4:$AY$101,base_mayorista!$A905,0)</f>
        <v>2.2674743175918199</v>
      </c>
      <c r="M905" s="10">
        <f ca="1">+OFFSET(Capital_2!$D$2,base_mayorista!A905,0)</f>
        <v>3.2095324879825831</v>
      </c>
      <c r="N905" s="10">
        <f>+HLOOKUP(VLOOKUP($B905,$AD$3:$AE$12,2,0),costo_laboral!$E$2:$AZ$99,base_mayorista!$A905,0)</f>
        <v>3.4945562942619803</v>
      </c>
      <c r="O905" s="10">
        <f>+HLOOKUP(VLOOKUP($B905,$AD$3:$AE$12,2,0),Participacion1!$D$4:$M$101,base_mayorista!$A905,0)</f>
        <v>15.207815325303384</v>
      </c>
      <c r="P905" s="1"/>
      <c r="Q905" s="10"/>
      <c r="R905" s="10"/>
      <c r="S905" s="10"/>
      <c r="T905" s="14"/>
      <c r="U905" s="38"/>
      <c r="V905" s="38"/>
      <c r="W905" s="38"/>
      <c r="X905" s="38"/>
      <c r="Y905" s="38"/>
      <c r="Z905" s="11"/>
      <c r="AB905" s="38"/>
      <c r="AG905" s="35"/>
    </row>
    <row r="906" spans="1:33" ht="16.5" x14ac:dyDescent="0.3">
      <c r="A906">
        <f t="shared" si="14"/>
        <v>32</v>
      </c>
      <c r="B906">
        <v>10</v>
      </c>
      <c r="C906">
        <v>31</v>
      </c>
      <c r="D906" s="3">
        <v>41820</v>
      </c>
      <c r="E906" s="33">
        <v>14</v>
      </c>
      <c r="F906">
        <v>2</v>
      </c>
      <c r="G906" s="10">
        <f>+HLOOKUP(VLOOKUP($B906,$AD$3:$AE$12,2,0),costos_sf!$D$2:$AZ$99,base_mayorista!$A906,0)</f>
        <v>1894901758.6091402</v>
      </c>
      <c r="H906" s="10">
        <f>+HLOOKUP(VLOOKUP($B906,$AD$3:$AE$12,2,0),creditos_sf!$D$2:$AY$99,base_mayorista!$A906,0)</f>
        <v>7975513806.6448002</v>
      </c>
      <c r="I906" s="10">
        <f>+HLOOKUP(VLOOKUP($B906,$AD$3:$AE$12,2,0),creditos_sf!$D$103:$AY$200,base_mayorista!$A906,0)</f>
        <v>15798257307.468431</v>
      </c>
      <c r="J906" s="10">
        <f>+HLOOKUP(VLOOKUP($B906,$AD$3:$AE$12,2,0),Costo_fondeo!$D$3:$AY$100,base_mayorista!$A906,0)</f>
        <v>1.1965429772253815</v>
      </c>
      <c r="K906" s="10">
        <f>+HLOOKUP(VLOOKUP($B906,$AD$3:$AE$12,2,0),Costo_provisiones!$D$3:$AY$100,base_mayorista!$A906,0)</f>
        <v>2.1828549038011289</v>
      </c>
      <c r="L906" s="10">
        <f>+HLOOKUP(VLOOKUP($B906,$AD$3:$AE$12,2,0),Morosidad_control!$D$4:$AY$101,base_mayorista!$A906,0)</f>
        <v>2.2489594007365601</v>
      </c>
      <c r="M906" s="10">
        <f ca="1">+OFFSET(Capital_2!$D$2,base_mayorista!A906,0)</f>
        <v>3.1850428382831848</v>
      </c>
      <c r="N906" s="10">
        <f>+HLOOKUP(VLOOKUP($B906,$AD$3:$AE$12,2,0),costo_laboral!$E$2:$AZ$99,base_mayorista!$A906,0)</f>
        <v>3.5135062503155803</v>
      </c>
      <c r="O906" s="10">
        <f>+HLOOKUP(VLOOKUP($B906,$AD$3:$AE$12,2,0),Participacion1!$D$4:$M$101,base_mayorista!$A906,0)</f>
        <v>15.344979587711673</v>
      </c>
      <c r="P906" s="1"/>
      <c r="Q906" s="10"/>
      <c r="R906" s="10"/>
      <c r="S906" s="10"/>
      <c r="T906" s="14"/>
      <c r="U906" s="38"/>
      <c r="V906" s="38"/>
      <c r="W906" s="38"/>
      <c r="X906" s="38"/>
      <c r="Y906" s="38"/>
      <c r="Z906" s="11"/>
      <c r="AB906" s="38"/>
      <c r="AG906" s="35"/>
    </row>
    <row r="907" spans="1:33" ht="16.5" x14ac:dyDescent="0.3">
      <c r="A907">
        <f t="shared" si="14"/>
        <v>33</v>
      </c>
      <c r="B907">
        <v>10</v>
      </c>
      <c r="C907">
        <v>32</v>
      </c>
      <c r="D907" s="3">
        <v>41851</v>
      </c>
      <c r="E907" s="33">
        <v>14</v>
      </c>
      <c r="F907">
        <v>2</v>
      </c>
      <c r="G907" s="10">
        <f>+HLOOKUP(VLOOKUP($B907,$AD$3:$AE$12,2,0),costos_sf!$D$2:$AZ$99,base_mayorista!$A907,0)</f>
        <v>1887843876.53597</v>
      </c>
      <c r="H907" s="10">
        <f>+HLOOKUP(VLOOKUP($B907,$AD$3:$AE$12,2,0),creditos_sf!$D$2:$AY$99,base_mayorista!$A907,0)</f>
        <v>8041414190.1460104</v>
      </c>
      <c r="I907" s="10">
        <f>+HLOOKUP(VLOOKUP($B907,$AD$3:$AE$12,2,0),creditos_sf!$D$103:$AY$200,base_mayorista!$A907,0)</f>
        <v>15984525110.227457</v>
      </c>
      <c r="J907" s="10">
        <f>+HLOOKUP(VLOOKUP($B907,$AD$3:$AE$12,2,0),Costo_fondeo!$D$3:$AY$100,base_mayorista!$A907,0)</f>
        <v>1.1772693853616074</v>
      </c>
      <c r="K907" s="10">
        <f>+HLOOKUP(VLOOKUP($B907,$AD$3:$AE$12,2,0),Costo_provisiones!$D$3:$AY$100,base_mayorista!$A907,0)</f>
        <v>2.1594714854291088</v>
      </c>
      <c r="L907" s="10">
        <f>+HLOOKUP(VLOOKUP($B907,$AD$3:$AE$12,2,0),Morosidad_control!$D$4:$AY$101,base_mayorista!$A907,0)</f>
        <v>2.3014397299085401</v>
      </c>
      <c r="M907" s="10">
        <f ca="1">+OFFSET(Capital_2!$D$2,base_mayorista!A907,0)</f>
        <v>3.1704105350092515</v>
      </c>
      <c r="N907" s="10">
        <f>+HLOOKUP(VLOOKUP($B907,$AD$3:$AE$12,2,0),costo_laboral!$E$2:$AZ$99,base_mayorista!$A907,0)</f>
        <v>3.4604035089562899</v>
      </c>
      <c r="O907" s="10">
        <f>+HLOOKUP(VLOOKUP($B907,$AD$3:$AE$12,2,0),Participacion1!$D$4:$M$101,base_mayorista!$A907,0)</f>
        <v>14.56191863553166</v>
      </c>
      <c r="P907" s="1"/>
      <c r="Q907" s="10"/>
      <c r="R907" s="10"/>
      <c r="S907" s="10"/>
      <c r="T907" s="14"/>
      <c r="U907" s="38"/>
      <c r="V907" s="38"/>
      <c r="W907" s="38"/>
      <c r="X907" s="38"/>
      <c r="Y907" s="38"/>
      <c r="Z907" s="11"/>
      <c r="AB907" s="38"/>
      <c r="AG907" s="35"/>
    </row>
    <row r="908" spans="1:33" ht="16.5" x14ac:dyDescent="0.3">
      <c r="A908">
        <f t="shared" si="14"/>
        <v>34</v>
      </c>
      <c r="B908">
        <v>10</v>
      </c>
      <c r="C908">
        <v>33</v>
      </c>
      <c r="D908" s="3">
        <v>41882</v>
      </c>
      <c r="E908" s="33">
        <v>14</v>
      </c>
      <c r="F908">
        <v>2</v>
      </c>
      <c r="G908" s="10">
        <f>+HLOOKUP(VLOOKUP($B908,$AD$3:$AE$12,2,0),costos_sf!$D$2:$AZ$99,base_mayorista!$A908,0)</f>
        <v>1903782831.5778301</v>
      </c>
      <c r="H908" s="10">
        <f>+HLOOKUP(VLOOKUP($B908,$AD$3:$AE$12,2,0),creditos_sf!$D$2:$AY$99,base_mayorista!$A908,0)</f>
        <v>8125803474.5354805</v>
      </c>
      <c r="I908" s="10">
        <f>+HLOOKUP(VLOOKUP($B908,$AD$3:$AE$12,2,0),creditos_sf!$D$103:$AY$200,base_mayorista!$A908,0)</f>
        <v>16233300808.762985</v>
      </c>
      <c r="J908" s="10">
        <f>+HLOOKUP(VLOOKUP($B908,$AD$3:$AE$12,2,0),Costo_fondeo!$D$3:$AY$100,base_mayorista!$A908,0)</f>
        <v>1.1791334050679121</v>
      </c>
      <c r="K908" s="10">
        <f>+HLOOKUP(VLOOKUP($B908,$AD$3:$AE$12,2,0),Costo_provisiones!$D$3:$AY$100,base_mayorista!$A908,0)</f>
        <v>2.1040720715797292</v>
      </c>
      <c r="L908" s="10">
        <f>+HLOOKUP(VLOOKUP($B908,$AD$3:$AE$12,2,0),Morosidad_control!$D$4:$AY$101,base_mayorista!$A908,0)</f>
        <v>2.3249266075352399</v>
      </c>
      <c r="M908" s="10">
        <f ca="1">+OFFSET(Capital_2!$D$2,base_mayorista!A908,0)</f>
        <v>3.1468414088192862</v>
      </c>
      <c r="N908" s="10">
        <f>+HLOOKUP(VLOOKUP($B908,$AD$3:$AE$12,2,0),costo_laboral!$E$2:$AZ$99,base_mayorista!$A908,0)</f>
        <v>3.4235674032455421</v>
      </c>
      <c r="O908" s="10">
        <f>+HLOOKUP(VLOOKUP($B908,$AD$3:$AE$12,2,0),Participacion1!$D$4:$M$101,base_mayorista!$A908,0)</f>
        <v>14.972981985107534</v>
      </c>
      <c r="P908" s="1"/>
      <c r="Q908" s="10"/>
      <c r="R908" s="10"/>
      <c r="S908" s="10"/>
      <c r="T908" s="14"/>
      <c r="U908" s="38"/>
      <c r="V908" s="38"/>
      <c r="W908" s="38"/>
      <c r="X908" s="38"/>
      <c r="Y908" s="38"/>
      <c r="Z908" s="11"/>
      <c r="AB908" s="38"/>
      <c r="AG908" s="35"/>
    </row>
    <row r="909" spans="1:33" ht="16.5" x14ac:dyDescent="0.3">
      <c r="A909">
        <f t="shared" si="14"/>
        <v>35</v>
      </c>
      <c r="B909">
        <v>10</v>
      </c>
      <c r="C909">
        <v>34</v>
      </c>
      <c r="D909" s="3">
        <v>41912</v>
      </c>
      <c r="E909" s="33">
        <v>14</v>
      </c>
      <c r="F909">
        <v>2</v>
      </c>
      <c r="G909" s="10">
        <f>+HLOOKUP(VLOOKUP($B909,$AD$3:$AE$12,2,0),costos_sf!$D$2:$AZ$99,base_mayorista!$A909,0)</f>
        <v>1948707556.0715799</v>
      </c>
      <c r="H909" s="10">
        <f>+HLOOKUP(VLOOKUP($B909,$AD$3:$AE$12,2,0),creditos_sf!$D$2:$AY$99,base_mayorista!$A909,0)</f>
        <v>8516796103.0294304</v>
      </c>
      <c r="I909" s="10">
        <f>+HLOOKUP(VLOOKUP($B909,$AD$3:$AE$12,2,0),creditos_sf!$D$103:$AY$200,base_mayorista!$A909,0)</f>
        <v>16395601590.52516</v>
      </c>
      <c r="J909" s="10">
        <f>+HLOOKUP(VLOOKUP($B909,$AD$3:$AE$12,2,0),Costo_fondeo!$D$3:$AY$100,base_mayorista!$A909,0)</f>
        <v>1.1645231571488919</v>
      </c>
      <c r="K909" s="10">
        <f>+HLOOKUP(VLOOKUP($B909,$AD$3:$AE$12,2,0),Costo_provisiones!$D$3:$AY$100,base_mayorista!$A909,0)</f>
        <v>2.0820783610226021</v>
      </c>
      <c r="L909" s="10">
        <f>+HLOOKUP(VLOOKUP($B909,$AD$3:$AE$12,2,0),Morosidad_control!$D$4:$AY$101,base_mayorista!$A909,0)</f>
        <v>2.3161788337804099</v>
      </c>
      <c r="M909" s="10">
        <f ca="1">+OFFSET(Capital_2!$D$2,base_mayorista!A909,0)</f>
        <v>3.1301745437504462</v>
      </c>
      <c r="N909" s="10">
        <f>+HLOOKUP(VLOOKUP($B909,$AD$3:$AE$12,2,0),costo_laboral!$E$2:$AZ$99,base_mayorista!$A909,0)</f>
        <v>3.3603822904940581</v>
      </c>
      <c r="O909" s="10">
        <f>+HLOOKUP(VLOOKUP($B909,$AD$3:$AE$12,2,0),Participacion1!$D$4:$M$101,base_mayorista!$A909,0)</f>
        <v>15.050406441936861</v>
      </c>
      <c r="P909" s="1"/>
      <c r="Q909" s="10"/>
      <c r="R909" s="10"/>
      <c r="S909" s="10"/>
      <c r="T909" s="14"/>
      <c r="U909" s="38"/>
      <c r="V909" s="38"/>
      <c r="W909" s="38"/>
      <c r="X909" s="38"/>
      <c r="Y909" s="38"/>
      <c r="Z909" s="11"/>
      <c r="AB909" s="38"/>
      <c r="AG909" s="35"/>
    </row>
    <row r="910" spans="1:33" ht="16.5" x14ac:dyDescent="0.3">
      <c r="A910">
        <f t="shared" si="14"/>
        <v>36</v>
      </c>
      <c r="B910">
        <v>10</v>
      </c>
      <c r="C910">
        <v>35</v>
      </c>
      <c r="D910" s="3">
        <v>41943</v>
      </c>
      <c r="E910" s="33">
        <v>14</v>
      </c>
      <c r="F910">
        <v>2</v>
      </c>
      <c r="G910" s="10">
        <f>+HLOOKUP(VLOOKUP($B910,$AD$3:$AE$12,2,0),costos_sf!$D$2:$AZ$99,base_mayorista!$A910,0)</f>
        <v>1939676858.7854099</v>
      </c>
      <c r="H910" s="10">
        <f>+HLOOKUP(VLOOKUP($B910,$AD$3:$AE$12,2,0),creditos_sf!$D$2:$AY$99,base_mayorista!$A910,0)</f>
        <v>8365608198.0883408</v>
      </c>
      <c r="I910" s="10">
        <f>+HLOOKUP(VLOOKUP($B910,$AD$3:$AE$12,2,0),creditos_sf!$D$103:$AY$200,base_mayorista!$A910,0)</f>
        <v>16450142136.164686</v>
      </c>
      <c r="J910" s="10">
        <f>+HLOOKUP(VLOOKUP($B910,$AD$3:$AE$12,2,0),Costo_fondeo!$D$3:$AY$100,base_mayorista!$A910,0)</f>
        <v>1.1576011206368686</v>
      </c>
      <c r="K910" s="10">
        <f>+HLOOKUP(VLOOKUP($B910,$AD$3:$AE$12,2,0),Costo_provisiones!$D$3:$AY$100,base_mayorista!$A910,0)</f>
        <v>2.0682139887512641</v>
      </c>
      <c r="L910" s="10">
        <f>+HLOOKUP(VLOOKUP($B910,$AD$3:$AE$12,2,0),Morosidad_control!$D$4:$AY$101,base_mayorista!$A910,0)</f>
        <v>2.33376558913222</v>
      </c>
      <c r="M910" s="10">
        <f ca="1">+OFFSET(Capital_2!$D$2,base_mayorista!A910,0)</f>
        <v>3.1052199516205063</v>
      </c>
      <c r="N910" s="10">
        <f>+HLOOKUP(VLOOKUP($B910,$AD$3:$AE$12,2,0),costo_laboral!$E$2:$AZ$99,base_mayorista!$A910,0)</f>
        <v>3.4036572485949281</v>
      </c>
      <c r="O910" s="10">
        <f>+HLOOKUP(VLOOKUP($B910,$AD$3:$AE$12,2,0),Participacion1!$D$4:$M$101,base_mayorista!$A910,0)</f>
        <v>14.121660160420916</v>
      </c>
      <c r="P910" s="1"/>
      <c r="Q910" s="10"/>
      <c r="R910" s="10"/>
      <c r="S910" s="10"/>
      <c r="T910" s="14"/>
      <c r="U910" s="38"/>
      <c r="V910" s="38"/>
      <c r="W910" s="38"/>
      <c r="X910" s="38"/>
      <c r="Y910" s="38"/>
      <c r="Z910" s="11"/>
      <c r="AB910" s="38"/>
      <c r="AG910" s="35"/>
    </row>
    <row r="911" spans="1:33" ht="16.5" x14ac:dyDescent="0.3">
      <c r="A911">
        <f t="shared" si="14"/>
        <v>37</v>
      </c>
      <c r="B911">
        <v>10</v>
      </c>
      <c r="C911">
        <v>36</v>
      </c>
      <c r="D911" s="3">
        <v>41973</v>
      </c>
      <c r="E911" s="33">
        <v>14</v>
      </c>
      <c r="F911">
        <v>2</v>
      </c>
      <c r="G911" s="10">
        <f>+HLOOKUP(VLOOKUP($B911,$AD$3:$AE$12,2,0),costos_sf!$D$2:$AZ$99,base_mayorista!$A911,0)</f>
        <v>1888460831.4598501</v>
      </c>
      <c r="H911" s="10">
        <f>+HLOOKUP(VLOOKUP($B911,$AD$3:$AE$12,2,0),creditos_sf!$D$2:$AY$99,base_mayorista!$A911,0)</f>
        <v>8282254146.8629398</v>
      </c>
      <c r="I911" s="10">
        <f>+HLOOKUP(VLOOKUP($B911,$AD$3:$AE$12,2,0),creditos_sf!$D$103:$AY$200,base_mayorista!$A911,0)</f>
        <v>16805418382.086098</v>
      </c>
      <c r="J911" s="10">
        <f>+HLOOKUP(VLOOKUP($B911,$AD$3:$AE$12,2,0),Costo_fondeo!$D$3:$AY$100,base_mayorista!$A911,0)</f>
        <v>1.1616349725365567</v>
      </c>
      <c r="K911" s="10">
        <f>+HLOOKUP(VLOOKUP($B911,$AD$3:$AE$12,2,0),Costo_provisiones!$D$3:$AY$100,base_mayorista!$A911,0)</f>
        <v>1.8581381522047369</v>
      </c>
      <c r="L911" s="10">
        <f>+HLOOKUP(VLOOKUP($B911,$AD$3:$AE$12,2,0),Morosidad_control!$D$4:$AY$101,base_mayorista!$A911,0)</f>
        <v>2.40085908851368</v>
      </c>
      <c r="M911" s="10">
        <f ca="1">+OFFSET(Capital_2!$D$2,base_mayorista!A911,0)</f>
        <v>3.0886044861742721</v>
      </c>
      <c r="N911" s="10">
        <f>+HLOOKUP(VLOOKUP($B911,$AD$3:$AE$12,2,0),costo_laboral!$E$2:$AZ$99,base_mayorista!$A911,0)</f>
        <v>3.3796404463183745</v>
      </c>
      <c r="O911" s="10">
        <f>+HLOOKUP(VLOOKUP($B911,$AD$3:$AE$12,2,0),Participacion1!$D$4:$M$101,base_mayorista!$A911,0)</f>
        <v>14.007876565886884</v>
      </c>
      <c r="P911" s="1"/>
      <c r="Q911" s="10"/>
      <c r="R911" s="10"/>
      <c r="S911" s="10"/>
      <c r="T911" s="14"/>
      <c r="U911" s="38"/>
      <c r="V911" s="38"/>
      <c r="W911" s="38"/>
      <c r="X911" s="38"/>
      <c r="Y911" s="38"/>
      <c r="Z911" s="11"/>
      <c r="AB911" s="38"/>
      <c r="AG911" s="35"/>
    </row>
    <row r="912" spans="1:33" ht="16.5" x14ac:dyDescent="0.3">
      <c r="A912">
        <f t="shared" si="14"/>
        <v>38</v>
      </c>
      <c r="B912">
        <v>10</v>
      </c>
      <c r="C912">
        <v>37</v>
      </c>
      <c r="D912" s="3">
        <v>42004</v>
      </c>
      <c r="E912" s="33">
        <v>14</v>
      </c>
      <c r="F912">
        <v>2</v>
      </c>
      <c r="G912" s="10">
        <f>+HLOOKUP(VLOOKUP($B912,$AD$3:$AE$12,2,0),costos_sf!$D$2:$AZ$99,base_mayorista!$A912,0)</f>
        <v>1851393217.9565198</v>
      </c>
      <c r="H912" s="10">
        <f>+HLOOKUP(VLOOKUP($B912,$AD$3:$AE$12,2,0),creditos_sf!$D$2:$AY$99,base_mayorista!$A912,0)</f>
        <v>8395477997.7412891</v>
      </c>
      <c r="I912" s="10">
        <f>+HLOOKUP(VLOOKUP($B912,$AD$3:$AE$12,2,0),creditos_sf!$D$103:$AY$200,base_mayorista!$A912,0)</f>
        <v>17585962933.0513</v>
      </c>
      <c r="J912" s="10">
        <f>+HLOOKUP(VLOOKUP($B912,$AD$3:$AE$12,2,0),Costo_fondeo!$D$3:$AY$100,base_mayorista!$A912,0)</f>
        <v>1.1646103993875192</v>
      </c>
      <c r="K912" s="10">
        <f>+HLOOKUP(VLOOKUP($B912,$AD$3:$AE$12,2,0),Costo_provisiones!$D$3:$AY$100,base_mayorista!$A912,0)</f>
        <v>1.6713593076816797</v>
      </c>
      <c r="L912" s="10">
        <f>+HLOOKUP(VLOOKUP($B912,$AD$3:$AE$12,2,0),Morosidad_control!$D$4:$AY$101,base_mayorista!$A912,0)</f>
        <v>2.4888698677281198</v>
      </c>
      <c r="M912" s="10">
        <f ca="1">+OFFSET(Capital_2!$D$2,base_mayorista!A912,0)</f>
        <v>3.0772625191593428</v>
      </c>
      <c r="N912" s="10">
        <f>+HLOOKUP(VLOOKUP($B912,$AD$3:$AE$12,2,0),costo_laboral!$E$2:$AZ$99,base_mayorista!$A912,0)</f>
        <v>3.2962037017652115</v>
      </c>
      <c r="O912" s="10">
        <f>+HLOOKUP(VLOOKUP($B912,$AD$3:$AE$12,2,0),Participacion1!$D$4:$M$101,base_mayorista!$A912,0)</f>
        <v>13.763733642984132</v>
      </c>
      <c r="P912" s="1"/>
      <c r="Q912" s="10"/>
      <c r="R912" s="10"/>
      <c r="S912" s="10"/>
      <c r="T912" s="14"/>
      <c r="U912" s="38"/>
      <c r="V912" s="38"/>
      <c r="W912" s="38"/>
      <c r="X912" s="38"/>
      <c r="Y912" s="38"/>
      <c r="Z912" s="11"/>
      <c r="AB912" s="38"/>
      <c r="AG912" s="35"/>
    </row>
    <row r="913" spans="1:33" ht="16.5" x14ac:dyDescent="0.3">
      <c r="A913">
        <f t="shared" si="14"/>
        <v>39</v>
      </c>
      <c r="B913">
        <v>10</v>
      </c>
      <c r="C913">
        <v>38</v>
      </c>
      <c r="D913" s="3">
        <v>42035</v>
      </c>
      <c r="E913" s="33">
        <v>15</v>
      </c>
      <c r="F913">
        <v>2</v>
      </c>
      <c r="G913" s="10">
        <f>+HLOOKUP(VLOOKUP($B913,$AD$3:$AE$12,2,0),costos_sf!$D$2:$AZ$99,base_mayorista!$A913,0)</f>
        <v>1885035710.0901401</v>
      </c>
      <c r="H913" s="10">
        <f>+HLOOKUP(VLOOKUP($B913,$AD$3:$AE$12,2,0),creditos_sf!$D$2:$AY$99,base_mayorista!$A913,0)</f>
        <v>8904735064.2790394</v>
      </c>
      <c r="I913" s="10">
        <f>+HLOOKUP(VLOOKUP($B913,$AD$3:$AE$12,2,0),creditos_sf!$D$103:$AY$200,base_mayorista!$A913,0)</f>
        <v>18007107101.244171</v>
      </c>
      <c r="J913" s="10">
        <f>+HLOOKUP(VLOOKUP($B913,$AD$3:$AE$12,2,0),Costo_fondeo!$D$3:$AY$100,base_mayorista!$A913,0)</f>
        <v>1.1734124173750111</v>
      </c>
      <c r="K913" s="10">
        <f>+HLOOKUP(VLOOKUP($B913,$AD$3:$AE$12,2,0),Costo_provisiones!$D$3:$AY$100,base_mayorista!$A913,0)</f>
        <v>1.6946672749976417</v>
      </c>
      <c r="L913" s="10">
        <f>+HLOOKUP(VLOOKUP($B913,$AD$3:$AE$12,2,0),Morosidad_control!$D$4:$AY$101,base_mayorista!$A913,0)</f>
        <v>2.55327946471626</v>
      </c>
      <c r="M913" s="10">
        <f ca="1">+OFFSET(Capital_2!$D$2,base_mayorista!A913,0)</f>
        <v>3.0663026726799725</v>
      </c>
      <c r="N913" s="10">
        <f>+HLOOKUP(VLOOKUP($B913,$AD$3:$AE$12,2,0),costo_laboral!$E$2:$AZ$99,base_mayorista!$A913,0)</f>
        <v>3.2108686159598907</v>
      </c>
      <c r="O913" s="10">
        <f>+HLOOKUP(VLOOKUP($B913,$AD$3:$AE$12,2,0),Participacion1!$D$4:$M$101,base_mayorista!$A913,0)</f>
        <v>14.371075948626199</v>
      </c>
      <c r="P913" s="1"/>
      <c r="Q913" s="10"/>
      <c r="R913" s="10"/>
      <c r="S913" s="10"/>
      <c r="T913" s="14"/>
      <c r="U913" s="38"/>
      <c r="V913" s="38"/>
      <c r="W913" s="38"/>
      <c r="X913" s="38"/>
      <c r="Y913" s="38"/>
      <c r="Z913" s="11"/>
      <c r="AB913" s="38"/>
      <c r="AG913" s="35"/>
    </row>
    <row r="914" spans="1:33" ht="16.5" x14ac:dyDescent="0.3">
      <c r="A914">
        <f t="shared" si="14"/>
        <v>40</v>
      </c>
      <c r="B914">
        <v>10</v>
      </c>
      <c r="C914">
        <v>39</v>
      </c>
      <c r="D914" s="3">
        <v>42063</v>
      </c>
      <c r="E914" s="33">
        <v>15</v>
      </c>
      <c r="F914">
        <v>2</v>
      </c>
      <c r="G914" s="10">
        <f>+HLOOKUP(VLOOKUP($B914,$AD$3:$AE$12,2,0),costos_sf!$D$2:$AZ$99,base_mayorista!$A914,0)</f>
        <v>1902014790.49476</v>
      </c>
      <c r="H914" s="10">
        <f>+HLOOKUP(VLOOKUP($B914,$AD$3:$AE$12,2,0),creditos_sf!$D$2:$AY$99,base_mayorista!$A914,0)</f>
        <v>8471151078.3579998</v>
      </c>
      <c r="I914" s="10">
        <f>+HLOOKUP(VLOOKUP($B914,$AD$3:$AE$12,2,0),creditos_sf!$D$103:$AY$200,base_mayorista!$A914,0)</f>
        <v>18146451363.477253</v>
      </c>
      <c r="J914" s="10">
        <f>+HLOOKUP(VLOOKUP($B914,$AD$3:$AE$12,2,0),Costo_fondeo!$D$3:$AY$100,base_mayorista!$A914,0)</f>
        <v>1.1843383487105716</v>
      </c>
      <c r="K914" s="10">
        <f>+HLOOKUP(VLOOKUP($B914,$AD$3:$AE$12,2,0),Costo_provisiones!$D$3:$AY$100,base_mayorista!$A914,0)</f>
        <v>1.6481743034102923</v>
      </c>
      <c r="L914" s="10">
        <f>+HLOOKUP(VLOOKUP($B914,$AD$3:$AE$12,2,0),Morosidad_control!$D$4:$AY$101,base_mayorista!$A914,0)</f>
        <v>2.6119658298387698</v>
      </c>
      <c r="M914" s="10">
        <f ca="1">+OFFSET(Capital_2!$D$2,base_mayorista!A914,0)</f>
        <v>3.049096647123327</v>
      </c>
      <c r="N914" s="10">
        <f>+HLOOKUP(VLOOKUP($B914,$AD$3:$AE$12,2,0),costo_laboral!$E$2:$AZ$99,base_mayorista!$A914,0)</f>
        <v>3.2970730339125476</v>
      </c>
      <c r="O914" s="10">
        <f>+HLOOKUP(VLOOKUP($B914,$AD$3:$AE$12,2,0),Participacion1!$D$4:$M$101,base_mayorista!$A914,0)</f>
        <v>13.476176033519319</v>
      </c>
      <c r="P914" s="1"/>
      <c r="Q914" s="10"/>
      <c r="R914" s="10"/>
      <c r="S914" s="10"/>
      <c r="T914" s="14"/>
      <c r="U914" s="38"/>
      <c r="V914" s="38"/>
      <c r="W914" s="38"/>
      <c r="X914" s="38"/>
      <c r="Y914" s="38"/>
      <c r="Z914" s="11"/>
      <c r="AB914" s="38"/>
      <c r="AG914" s="35"/>
    </row>
    <row r="915" spans="1:33" ht="16.5" x14ac:dyDescent="0.3">
      <c r="A915">
        <f t="shared" si="14"/>
        <v>41</v>
      </c>
      <c r="B915">
        <v>10</v>
      </c>
      <c r="C915">
        <v>40</v>
      </c>
      <c r="D915" s="3">
        <v>42094</v>
      </c>
      <c r="E915" s="33">
        <v>15</v>
      </c>
      <c r="F915">
        <v>2</v>
      </c>
      <c r="G915" s="10">
        <f>+HLOOKUP(VLOOKUP($B915,$AD$3:$AE$12,2,0),costos_sf!$D$2:$AZ$99,base_mayorista!$A915,0)</f>
        <v>1890913625.1193101</v>
      </c>
      <c r="H915" s="10">
        <f>+HLOOKUP(VLOOKUP($B915,$AD$3:$AE$12,2,0),creditos_sf!$D$2:$AY$99,base_mayorista!$A915,0)</f>
        <v>10054646198.8887</v>
      </c>
      <c r="I915" s="10">
        <f>+HLOOKUP(VLOOKUP($B915,$AD$3:$AE$12,2,0),creditos_sf!$D$103:$AY$200,base_mayorista!$A915,0)</f>
        <v>16418164693.94713</v>
      </c>
      <c r="J915" s="10">
        <f>+HLOOKUP(VLOOKUP($B915,$AD$3:$AE$12,2,0),Costo_fondeo!$D$3:$AY$100,base_mayorista!$A915,0)</f>
        <v>1.19782990762292</v>
      </c>
      <c r="K915" s="10">
        <f>+HLOOKUP(VLOOKUP($B915,$AD$3:$AE$12,2,0),Costo_provisiones!$D$3:$AY$100,base_mayorista!$A915,0)</f>
        <v>1.5633559200401153</v>
      </c>
      <c r="L915" s="10">
        <f>+HLOOKUP(VLOOKUP($B915,$AD$3:$AE$12,2,0),Morosidad_control!$D$4:$AY$101,base_mayorista!$A915,0)</f>
        <v>2.6353953072590999</v>
      </c>
      <c r="M915" s="10">
        <f ca="1">+OFFSET(Capital_2!$D$2,base_mayorista!A915,0)</f>
        <v>3.0217281587138265</v>
      </c>
      <c r="N915" s="10">
        <f>+HLOOKUP(VLOOKUP($B915,$AD$3:$AE$12,2,0),costo_laboral!$E$2:$AZ$99,base_mayorista!$A915,0)</f>
        <v>3.2896874933291684</v>
      </c>
      <c r="O915" s="10">
        <f>+HLOOKUP(VLOOKUP($B915,$AD$3:$AE$12,2,0),Participacion1!$D$4:$M$101,base_mayorista!$A915,0)</f>
        <v>15.771577000046221</v>
      </c>
      <c r="P915" s="1"/>
      <c r="Q915" s="10"/>
      <c r="R915" s="10"/>
      <c r="S915" s="10"/>
      <c r="T915" s="14"/>
      <c r="U915" s="38"/>
      <c r="V915" s="38"/>
      <c r="W915" s="38"/>
      <c r="X915" s="38"/>
      <c r="Y915" s="38"/>
      <c r="Z915" s="11"/>
      <c r="AB915" s="38"/>
      <c r="AG915" s="35"/>
    </row>
    <row r="916" spans="1:33" ht="16.5" x14ac:dyDescent="0.3">
      <c r="A916">
        <f t="shared" si="14"/>
        <v>42</v>
      </c>
      <c r="B916">
        <v>10</v>
      </c>
      <c r="C916">
        <v>41</v>
      </c>
      <c r="D916" s="3">
        <v>42124</v>
      </c>
      <c r="E916" s="33">
        <v>15</v>
      </c>
      <c r="F916">
        <v>2</v>
      </c>
      <c r="G916" s="10">
        <f>+HLOOKUP(VLOOKUP($B916,$AD$3:$AE$12,2,0),costos_sf!$D$2:$AZ$99,base_mayorista!$A916,0)</f>
        <v>1901631006.6897001</v>
      </c>
      <c r="H916" s="10">
        <f>+HLOOKUP(VLOOKUP($B916,$AD$3:$AE$12,2,0),creditos_sf!$D$2:$AY$99,base_mayorista!$A916,0)</f>
        <v>10630564777.0634</v>
      </c>
      <c r="I916" s="10">
        <f>+HLOOKUP(VLOOKUP($B916,$AD$3:$AE$12,2,0),creditos_sf!$D$103:$AY$200,base_mayorista!$A916,0)</f>
        <v>16410885436.994699</v>
      </c>
      <c r="J916" s="10">
        <f>+HLOOKUP(VLOOKUP($B916,$AD$3:$AE$12,2,0),Costo_fondeo!$D$3:$AY$100,base_mayorista!$A916,0)</f>
        <v>1.217236539550695</v>
      </c>
      <c r="K916" s="10">
        <f>+HLOOKUP(VLOOKUP($B916,$AD$3:$AE$12,2,0),Costo_provisiones!$D$3:$AY$100,base_mayorista!$A916,0)</f>
        <v>1.5265275502515632</v>
      </c>
      <c r="L916" s="10">
        <f>+HLOOKUP(VLOOKUP($B916,$AD$3:$AE$12,2,0),Morosidad_control!$D$4:$AY$101,base_mayorista!$A916,0)</f>
        <v>2.6963772998881201</v>
      </c>
      <c r="M916" s="10">
        <f ca="1">+OFFSET(Capital_2!$D$2,base_mayorista!A916,0)</f>
        <v>3.0029222612045556</v>
      </c>
      <c r="N916" s="10">
        <f>+HLOOKUP(VLOOKUP($B916,$AD$3:$AE$12,2,0),costo_laboral!$E$2:$AZ$99,base_mayorista!$A916,0)</f>
        <v>3.213964697792481</v>
      </c>
      <c r="O916" s="10">
        <f>+HLOOKUP(VLOOKUP($B916,$AD$3:$AE$12,2,0),Participacion1!$D$4:$M$101,base_mayorista!$A916,0)</f>
        <v>16.637900929125049</v>
      </c>
      <c r="P916" s="1"/>
      <c r="Q916" s="10"/>
      <c r="R916" s="10"/>
      <c r="S916" s="10"/>
      <c r="T916" s="14"/>
      <c r="U916" s="38"/>
      <c r="V916" s="38"/>
      <c r="W916" s="38"/>
      <c r="X916" s="38"/>
      <c r="Y916" s="38"/>
      <c r="Z916" s="11"/>
      <c r="AB916" s="38"/>
      <c r="AG916" s="35"/>
    </row>
    <row r="917" spans="1:33" ht="16.5" x14ac:dyDescent="0.3">
      <c r="A917">
        <f t="shared" si="14"/>
        <v>43</v>
      </c>
      <c r="B917">
        <v>10</v>
      </c>
      <c r="C917">
        <v>42</v>
      </c>
      <c r="D917" s="3">
        <v>42155</v>
      </c>
      <c r="E917" s="33">
        <v>15</v>
      </c>
      <c r="F917">
        <v>2</v>
      </c>
      <c r="G917" s="10">
        <f>+HLOOKUP(VLOOKUP($B917,$AD$3:$AE$12,2,0),costos_sf!$D$2:$AZ$99,base_mayorista!$A917,0)</f>
        <v>1921532029.0524502</v>
      </c>
      <c r="H917" s="10">
        <f>+HLOOKUP(VLOOKUP($B917,$AD$3:$AE$12,2,0),creditos_sf!$D$2:$AY$99,base_mayorista!$A917,0)</f>
        <v>11787873063.396099</v>
      </c>
      <c r="I917" s="10">
        <f>+HLOOKUP(VLOOKUP($B917,$AD$3:$AE$12,2,0),creditos_sf!$D$103:$AY$200,base_mayorista!$A917,0)</f>
        <v>15913603175.450304</v>
      </c>
      <c r="J917" s="10">
        <f>+HLOOKUP(VLOOKUP($B917,$AD$3:$AE$12,2,0),Costo_fondeo!$D$3:$AY$100,base_mayorista!$A917,0)</f>
        <v>1.2374824185521804</v>
      </c>
      <c r="K917" s="10">
        <f>+HLOOKUP(VLOOKUP($B917,$AD$3:$AE$12,2,0),Costo_provisiones!$D$3:$AY$100,base_mayorista!$A917,0)</f>
        <v>1.5553166299538239</v>
      </c>
      <c r="L917" s="10">
        <f>+HLOOKUP(VLOOKUP($B917,$AD$3:$AE$12,2,0),Morosidad_control!$D$4:$AY$101,base_mayorista!$A917,0)</f>
        <v>2.8461833466060198</v>
      </c>
      <c r="M917" s="10">
        <f ca="1">+OFFSET(Capital_2!$D$2,base_mayorista!A917,0)</f>
        <v>2.9913163210576634</v>
      </c>
      <c r="N917" s="10">
        <f>+HLOOKUP(VLOOKUP($B917,$AD$3:$AE$12,2,0),costo_laboral!$E$2:$AZ$99,base_mayorista!$A917,0)</f>
        <v>3.163113214052399</v>
      </c>
      <c r="O917" s="10">
        <f>+HLOOKUP(VLOOKUP($B917,$AD$3:$AE$12,2,0),Participacion1!$D$4:$M$101,base_mayorista!$A917,0)</f>
        <v>17.84177505327574</v>
      </c>
      <c r="P917" s="1"/>
      <c r="Q917" s="10"/>
      <c r="R917" s="10"/>
      <c r="S917" s="10"/>
      <c r="T917" s="14"/>
      <c r="U917" s="38"/>
      <c r="V917" s="38"/>
      <c r="W917" s="38"/>
      <c r="X917" s="38"/>
      <c r="Y917" s="38"/>
      <c r="Z917" s="11"/>
      <c r="AB917" s="38"/>
      <c r="AG917" s="35"/>
    </row>
    <row r="918" spans="1:33" ht="16.5" x14ac:dyDescent="0.3">
      <c r="A918">
        <f t="shared" si="14"/>
        <v>44</v>
      </c>
      <c r="B918">
        <v>10</v>
      </c>
      <c r="C918">
        <v>43</v>
      </c>
      <c r="D918" s="3">
        <v>42185</v>
      </c>
      <c r="E918" s="33">
        <v>15</v>
      </c>
      <c r="F918">
        <v>2</v>
      </c>
      <c r="G918" s="10">
        <f>+HLOOKUP(VLOOKUP($B918,$AD$3:$AE$12,2,0),costos_sf!$D$2:$AZ$99,base_mayorista!$A918,0)</f>
        <v>1956653727.01209</v>
      </c>
      <c r="H918" s="10">
        <f>+HLOOKUP(VLOOKUP($B918,$AD$3:$AE$12,2,0),creditos_sf!$D$2:$AY$99,base_mayorista!$A918,0)</f>
        <v>11753382290.768902</v>
      </c>
      <c r="I918" s="10">
        <f>+HLOOKUP(VLOOKUP($B918,$AD$3:$AE$12,2,0),creditos_sf!$D$103:$AY$200,base_mayorista!$A918,0)</f>
        <v>15873879566.371178</v>
      </c>
      <c r="J918" s="10">
        <f>+HLOOKUP(VLOOKUP($B918,$AD$3:$AE$12,2,0),Costo_fondeo!$D$3:$AY$100,base_mayorista!$A918,0)</f>
        <v>1.2600196072975935</v>
      </c>
      <c r="K918" s="10">
        <f>+HLOOKUP(VLOOKUP($B918,$AD$3:$AE$12,2,0),Costo_provisiones!$D$3:$AY$100,base_mayorista!$A918,0)</f>
        <v>1.5949417870183287</v>
      </c>
      <c r="L918" s="10">
        <f>+HLOOKUP(VLOOKUP($B918,$AD$3:$AE$12,2,0),Morosidad_control!$D$4:$AY$101,base_mayorista!$A918,0)</f>
        <v>3.0467855224174398</v>
      </c>
      <c r="M918" s="10">
        <f ca="1">+OFFSET(Capital_2!$D$2,base_mayorista!A918,0)</f>
        <v>2.9626797769382383</v>
      </c>
      <c r="N918" s="10">
        <f>+HLOOKUP(VLOOKUP($B918,$AD$3:$AE$12,2,0),costo_laboral!$E$2:$AZ$99,base_mayorista!$A918,0)</f>
        <v>3.1883706743117619</v>
      </c>
      <c r="O918" s="10">
        <f>+HLOOKUP(VLOOKUP($B918,$AD$3:$AE$12,2,0),Participacion1!$D$4:$M$101,base_mayorista!$A918,0)</f>
        <v>18.13872457248122</v>
      </c>
      <c r="P918" s="1"/>
      <c r="Q918" s="10"/>
      <c r="R918" s="10"/>
      <c r="S918" s="10"/>
      <c r="T918" s="14"/>
      <c r="U918" s="38"/>
      <c r="V918" s="38"/>
      <c r="W918" s="38"/>
      <c r="X918" s="38"/>
      <c r="Y918" s="38"/>
      <c r="Z918" s="11"/>
      <c r="AB918" s="38"/>
      <c r="AG918" s="35"/>
    </row>
    <row r="919" spans="1:33" ht="16.5" x14ac:dyDescent="0.3">
      <c r="A919">
        <f t="shared" si="14"/>
        <v>45</v>
      </c>
      <c r="B919">
        <v>10</v>
      </c>
      <c r="C919">
        <v>44</v>
      </c>
      <c r="D919" s="3">
        <v>42216</v>
      </c>
      <c r="E919" s="33">
        <v>15</v>
      </c>
      <c r="F919">
        <v>2</v>
      </c>
      <c r="G919" s="10">
        <f>+HLOOKUP(VLOOKUP($B919,$AD$3:$AE$12,2,0),costos_sf!$D$2:$AZ$99,base_mayorista!$A919,0)</f>
        <v>1992399834.4465001</v>
      </c>
      <c r="H919" s="10">
        <f>+HLOOKUP(VLOOKUP($B919,$AD$3:$AE$12,2,0),creditos_sf!$D$2:$AY$99,base_mayorista!$A919,0)</f>
        <v>11850886815.284399</v>
      </c>
      <c r="I919" s="10">
        <f>+HLOOKUP(VLOOKUP($B919,$AD$3:$AE$12,2,0),creditos_sf!$D$103:$AY$200,base_mayorista!$A919,0)</f>
        <v>16723422330.765406</v>
      </c>
      <c r="J919" s="10">
        <f>+HLOOKUP(VLOOKUP($B919,$AD$3:$AE$12,2,0),Costo_fondeo!$D$3:$AY$100,base_mayorista!$A919,0)</f>
        <v>1.2815745663025422</v>
      </c>
      <c r="K919" s="10">
        <f>+HLOOKUP(VLOOKUP($B919,$AD$3:$AE$12,2,0),Costo_provisiones!$D$3:$AY$100,base_mayorista!$A919,0)</f>
        <v>1.606442760130778</v>
      </c>
      <c r="L919" s="10">
        <f>+HLOOKUP(VLOOKUP($B919,$AD$3:$AE$12,2,0),Morosidad_control!$D$4:$AY$101,base_mayorista!$A919,0)</f>
        <v>2.9546369194905799</v>
      </c>
      <c r="M919" s="10">
        <f ca="1">+OFFSET(Capital_2!$D$2,base_mayorista!A919,0)</f>
        <v>2.9172838879084302</v>
      </c>
      <c r="N919" s="10">
        <f>+HLOOKUP(VLOOKUP($B919,$AD$3:$AE$12,2,0),costo_laboral!$E$2:$AZ$99,base_mayorista!$A919,0)</f>
        <v>3.1113488155529208</v>
      </c>
      <c r="O919" s="10">
        <f>+HLOOKUP(VLOOKUP($B919,$AD$3:$AE$12,2,0),Participacion1!$D$4:$M$101,base_mayorista!$A919,0)</f>
        <v>18.022793161549423</v>
      </c>
      <c r="P919" s="1"/>
      <c r="Q919" s="10"/>
      <c r="R919" s="10"/>
      <c r="S919" s="10"/>
      <c r="T919" s="14"/>
      <c r="U919" s="38"/>
      <c r="V919" s="38"/>
      <c r="W919" s="38"/>
      <c r="X919" s="38"/>
      <c r="Y919" s="38"/>
      <c r="Z919" s="11"/>
      <c r="AB919" s="38"/>
      <c r="AG919" s="35"/>
    </row>
    <row r="920" spans="1:33" ht="16.5" x14ac:dyDescent="0.3">
      <c r="A920">
        <f t="shared" si="14"/>
        <v>46</v>
      </c>
      <c r="B920">
        <v>10</v>
      </c>
      <c r="C920">
        <v>45</v>
      </c>
      <c r="D920" s="3">
        <v>42247</v>
      </c>
      <c r="E920" s="33">
        <v>15</v>
      </c>
      <c r="F920">
        <v>2</v>
      </c>
      <c r="G920" s="10">
        <f>+HLOOKUP(VLOOKUP($B920,$AD$3:$AE$12,2,0),costos_sf!$D$2:$AZ$99,base_mayorista!$A920,0)</f>
        <v>2026265545.0520799</v>
      </c>
      <c r="H920" s="10">
        <f>+HLOOKUP(VLOOKUP($B920,$AD$3:$AE$12,2,0),creditos_sf!$D$2:$AY$99,base_mayorista!$A920,0)</f>
        <v>11630200460.3412</v>
      </c>
      <c r="I920" s="10">
        <f>+HLOOKUP(VLOOKUP($B920,$AD$3:$AE$12,2,0),creditos_sf!$D$103:$AY$200,base_mayorista!$A920,0)</f>
        <v>17025697311.283752</v>
      </c>
      <c r="J920" s="10">
        <f>+HLOOKUP(VLOOKUP($B920,$AD$3:$AE$12,2,0),Costo_fondeo!$D$3:$AY$100,base_mayorista!$A920,0)</f>
        <v>1.3023061398378812</v>
      </c>
      <c r="K920" s="10">
        <f>+HLOOKUP(VLOOKUP($B920,$AD$3:$AE$12,2,0),Costo_provisiones!$D$3:$AY$100,base_mayorista!$A920,0)</f>
        <v>1.6533351483115526</v>
      </c>
      <c r="L920" s="10">
        <f>+HLOOKUP(VLOOKUP($B920,$AD$3:$AE$12,2,0),Morosidad_control!$D$4:$AY$101,base_mayorista!$A920,0)</f>
        <v>2.9113961419855001</v>
      </c>
      <c r="M920" s="10">
        <f ca="1">+OFFSET(Capital_2!$D$2,base_mayorista!A920,0)</f>
        <v>2.8874106541141011</v>
      </c>
      <c r="N920" s="10">
        <f>+HLOOKUP(VLOOKUP($B920,$AD$3:$AE$12,2,0),costo_laboral!$E$2:$AZ$99,base_mayorista!$A920,0)</f>
        <v>3.1220931410307355</v>
      </c>
      <c r="O920" s="10">
        <f>+HLOOKUP(VLOOKUP($B920,$AD$3:$AE$12,2,0),Participacion1!$D$4:$M$101,base_mayorista!$A920,0)</f>
        <v>17.585608232183738</v>
      </c>
      <c r="P920" s="1"/>
      <c r="Q920" s="10"/>
      <c r="R920" s="10"/>
      <c r="S920" s="10"/>
      <c r="T920" s="14"/>
      <c r="U920" s="38"/>
      <c r="V920" s="38"/>
      <c r="W920" s="38"/>
      <c r="X920" s="38"/>
      <c r="Y920" s="38"/>
      <c r="Z920" s="11"/>
      <c r="AB920" s="38"/>
      <c r="AG920" s="35"/>
    </row>
    <row r="921" spans="1:33" ht="16.5" x14ac:dyDescent="0.3">
      <c r="A921">
        <f t="shared" si="14"/>
        <v>47</v>
      </c>
      <c r="B921">
        <v>10</v>
      </c>
      <c r="C921">
        <v>46</v>
      </c>
      <c r="D921" s="3">
        <v>42277</v>
      </c>
      <c r="E921" s="33">
        <v>15</v>
      </c>
      <c r="F921">
        <v>2</v>
      </c>
      <c r="G921" s="10">
        <f>+HLOOKUP(VLOOKUP($B921,$AD$3:$AE$12,2,0),costos_sf!$D$2:$AZ$99,base_mayorista!$A921,0)</f>
        <v>2038150063.6125</v>
      </c>
      <c r="H921" s="10">
        <f>+HLOOKUP(VLOOKUP($B921,$AD$3:$AE$12,2,0),creditos_sf!$D$2:$AY$99,base_mayorista!$A921,0)</f>
        <v>12351496698.0112</v>
      </c>
      <c r="I921" s="10">
        <f>+HLOOKUP(VLOOKUP($B921,$AD$3:$AE$12,2,0),creditos_sf!$D$103:$AY$200,base_mayorista!$A921,0)</f>
        <v>17332082978.631508</v>
      </c>
      <c r="J921" s="10">
        <f>+HLOOKUP(VLOOKUP($B921,$AD$3:$AE$12,2,0),Costo_fondeo!$D$3:$AY$100,base_mayorista!$A921,0)</f>
        <v>1.3465535197215535</v>
      </c>
      <c r="K921" s="10">
        <f>+HLOOKUP(VLOOKUP($B921,$AD$3:$AE$12,2,0),Costo_provisiones!$D$3:$AY$100,base_mayorista!$A921,0)</f>
        <v>1.6899526114268175</v>
      </c>
      <c r="L921" s="10">
        <f>+HLOOKUP(VLOOKUP($B921,$AD$3:$AE$12,2,0),Morosidad_control!$D$4:$AY$101,base_mayorista!$A921,0)</f>
        <v>2.8870677131390199</v>
      </c>
      <c r="M921" s="10">
        <f ca="1">+OFFSET(Capital_2!$D$2,base_mayorista!A921,0)</f>
        <v>2.8604428107092303</v>
      </c>
      <c r="N921" s="10">
        <f>+HLOOKUP(VLOOKUP($B921,$AD$3:$AE$12,2,0),costo_laboral!$E$2:$AZ$99,base_mayorista!$A921,0)</f>
        <v>3.0901409494488377</v>
      </c>
      <c r="O921" s="10">
        <f>+HLOOKUP(VLOOKUP($B921,$AD$3:$AE$12,2,0),Participacion1!$D$4:$M$101,base_mayorista!$A921,0)</f>
        <v>17.946308654196805</v>
      </c>
      <c r="P921" s="1"/>
      <c r="Q921" s="10"/>
      <c r="R921" s="10"/>
      <c r="S921" s="10"/>
      <c r="T921" s="14"/>
      <c r="U921" s="38"/>
      <c r="V921" s="38"/>
      <c r="W921" s="38"/>
      <c r="X921" s="38"/>
      <c r="Y921" s="38"/>
      <c r="Z921" s="11"/>
      <c r="AB921" s="38"/>
      <c r="AG921" s="35"/>
    </row>
    <row r="922" spans="1:33" ht="16.5" x14ac:dyDescent="0.3">
      <c r="A922">
        <f t="shared" si="14"/>
        <v>48</v>
      </c>
      <c r="B922">
        <v>10</v>
      </c>
      <c r="C922">
        <v>47</v>
      </c>
      <c r="D922" s="3">
        <v>42308</v>
      </c>
      <c r="E922" s="33">
        <v>15</v>
      </c>
      <c r="F922">
        <v>2</v>
      </c>
      <c r="G922" s="10">
        <f>+HLOOKUP(VLOOKUP($B922,$AD$3:$AE$12,2,0),costos_sf!$D$2:$AZ$99,base_mayorista!$A922,0)</f>
        <v>2079690458.1893501</v>
      </c>
      <c r="H922" s="10">
        <f>+HLOOKUP(VLOOKUP($B922,$AD$3:$AE$12,2,0),creditos_sf!$D$2:$AY$99,base_mayorista!$A922,0)</f>
        <v>12343295393.6523</v>
      </c>
      <c r="I922" s="10">
        <f>+HLOOKUP(VLOOKUP($B922,$AD$3:$AE$12,2,0),creditos_sf!$D$103:$AY$200,base_mayorista!$A922,0)</f>
        <v>17664643826.437714</v>
      </c>
      <c r="J922" s="10">
        <f>+HLOOKUP(VLOOKUP($B922,$AD$3:$AE$12,2,0),Costo_fondeo!$D$3:$AY$100,base_mayorista!$A922,0)</f>
        <v>1.3775202377460671</v>
      </c>
      <c r="K922" s="10">
        <f>+HLOOKUP(VLOOKUP($B922,$AD$3:$AE$12,2,0),Costo_provisiones!$D$3:$AY$100,base_mayorista!$A922,0)</f>
        <v>1.7300146499932971</v>
      </c>
      <c r="L922" s="10">
        <f>+HLOOKUP(VLOOKUP($B922,$AD$3:$AE$12,2,0),Morosidad_control!$D$4:$AY$101,base_mayorista!$A922,0)</f>
        <v>2.9837355856698999</v>
      </c>
      <c r="M922" s="10">
        <f ca="1">+OFFSET(Capital_2!$D$2,base_mayorista!A922,0)</f>
        <v>2.8360712606451561</v>
      </c>
      <c r="N922" s="10">
        <f>+HLOOKUP(VLOOKUP($B922,$AD$3:$AE$12,2,0),costo_laboral!$E$2:$AZ$99,base_mayorista!$A922,0)</f>
        <v>3.1256814381870468</v>
      </c>
      <c r="O922" s="10">
        <f>+HLOOKUP(VLOOKUP($B922,$AD$3:$AE$12,2,0),Participacion1!$D$4:$M$101,base_mayorista!$A922,0)</f>
        <v>17.340298862145932</v>
      </c>
      <c r="P922" s="1"/>
      <c r="Q922" s="10"/>
      <c r="R922" s="10"/>
      <c r="S922" s="10"/>
      <c r="T922" s="14"/>
      <c r="U922" s="38"/>
      <c r="V922" s="38"/>
      <c r="W922" s="38"/>
      <c r="X922" s="38"/>
      <c r="Y922" s="38"/>
      <c r="Z922" s="11"/>
      <c r="AB922" s="38"/>
      <c r="AG922" s="35"/>
    </row>
    <row r="923" spans="1:33" ht="16.5" x14ac:dyDescent="0.3">
      <c r="A923">
        <f t="shared" si="14"/>
        <v>49</v>
      </c>
      <c r="B923">
        <v>10</v>
      </c>
      <c r="C923">
        <v>48</v>
      </c>
      <c r="D923" s="3">
        <v>42338</v>
      </c>
      <c r="E923" s="33">
        <v>15</v>
      </c>
      <c r="F923">
        <v>2</v>
      </c>
      <c r="G923" s="10">
        <f>+HLOOKUP(VLOOKUP($B923,$AD$3:$AE$12,2,0),costos_sf!$D$2:$AZ$99,base_mayorista!$A923,0)</f>
        <v>2154105890.4469399</v>
      </c>
      <c r="H923" s="10">
        <f>+HLOOKUP(VLOOKUP($B923,$AD$3:$AE$12,2,0),creditos_sf!$D$2:$AY$99,base_mayorista!$A923,0)</f>
        <v>12862701451.4575</v>
      </c>
      <c r="I923" s="10">
        <f>+HLOOKUP(VLOOKUP($B923,$AD$3:$AE$12,2,0),creditos_sf!$D$103:$AY$200,base_mayorista!$A923,0)</f>
        <v>17769882728.253761</v>
      </c>
      <c r="J923" s="10">
        <f>+HLOOKUP(VLOOKUP($B923,$AD$3:$AE$12,2,0),Costo_fondeo!$D$3:$AY$100,base_mayorista!$A923,0)</f>
        <v>1.3908924884495033</v>
      </c>
      <c r="K923" s="10">
        <f>+HLOOKUP(VLOOKUP($B923,$AD$3:$AE$12,2,0),Costo_provisiones!$D$3:$AY$100,base_mayorista!$A923,0)</f>
        <v>1.8932977454561115</v>
      </c>
      <c r="L923" s="10">
        <f>+HLOOKUP(VLOOKUP($B923,$AD$3:$AE$12,2,0),Morosidad_control!$D$4:$AY$101,base_mayorista!$A923,0)</f>
        <v>3.0526060008506701</v>
      </c>
      <c r="M923" s="10">
        <f ca="1">+OFFSET(Capital_2!$D$2,base_mayorista!A923,0)</f>
        <v>2.8102228331623054</v>
      </c>
      <c r="N923" s="10">
        <f>+HLOOKUP(VLOOKUP($B923,$AD$3:$AE$12,2,0),costo_laboral!$E$2:$AZ$99,base_mayorista!$A923,0)</f>
        <v>3.092343148805325</v>
      </c>
      <c r="O923" s="10">
        <f>+HLOOKUP(VLOOKUP($B923,$AD$3:$AE$12,2,0),Participacion1!$D$4:$M$101,base_mayorista!$A923,0)</f>
        <v>17.793466043050124</v>
      </c>
      <c r="P923" s="1"/>
      <c r="Q923" s="10"/>
      <c r="R923" s="10"/>
      <c r="S923" s="10"/>
      <c r="T923" s="14"/>
      <c r="U923" s="38"/>
      <c r="V923" s="38"/>
      <c r="W923" s="38"/>
      <c r="X923" s="38"/>
      <c r="Y923" s="38"/>
      <c r="Z923" s="11"/>
      <c r="AB923" s="38"/>
      <c r="AG923" s="35"/>
    </row>
    <row r="924" spans="1:33" ht="16.5" x14ac:dyDescent="0.3">
      <c r="A924">
        <f t="shared" si="14"/>
        <v>50</v>
      </c>
      <c r="B924">
        <v>10</v>
      </c>
      <c r="C924">
        <v>49</v>
      </c>
      <c r="D924" s="3">
        <v>42369</v>
      </c>
      <c r="E924" s="33">
        <v>15</v>
      </c>
      <c r="F924">
        <v>2</v>
      </c>
      <c r="G924" s="10">
        <f>+HLOOKUP(VLOOKUP($B924,$AD$3:$AE$12,2,0),costos_sf!$D$2:$AZ$99,base_mayorista!$A924,0)</f>
        <v>2194890004.9721298</v>
      </c>
      <c r="H924" s="10">
        <f>+HLOOKUP(VLOOKUP($B924,$AD$3:$AE$12,2,0),creditos_sf!$D$2:$AY$99,base_mayorista!$A924,0)</f>
        <v>12766963633.781301</v>
      </c>
      <c r="I924" s="10">
        <f>+HLOOKUP(VLOOKUP($B924,$AD$3:$AE$12,2,0),creditos_sf!$D$103:$AY$200,base_mayorista!$A924,0)</f>
        <v>17892135695.660351</v>
      </c>
      <c r="J924" s="10">
        <f>+HLOOKUP(VLOOKUP($B924,$AD$3:$AE$12,2,0),Costo_fondeo!$D$3:$AY$100,base_mayorista!$A924,0)</f>
        <v>1.4220562251268352</v>
      </c>
      <c r="K924" s="10">
        <f>+HLOOKUP(VLOOKUP($B924,$AD$3:$AE$12,2,0),Costo_provisiones!$D$3:$AY$100,base_mayorista!$A924,0)</f>
        <v>2.0169450628471619</v>
      </c>
      <c r="L924" s="10">
        <f>+HLOOKUP(VLOOKUP($B924,$AD$3:$AE$12,2,0),Morosidad_control!$D$4:$AY$101,base_mayorista!$A924,0)</f>
        <v>2.9659686699221202</v>
      </c>
      <c r="M924" s="10">
        <f ca="1">+OFFSET(Capital_2!$D$2,base_mayorista!A924,0)</f>
        <v>2.789179696006852</v>
      </c>
      <c r="N924" s="10">
        <f>+HLOOKUP(VLOOKUP($B924,$AD$3:$AE$12,2,0),costo_laboral!$E$2:$AZ$99,base_mayorista!$A924,0)</f>
        <v>3.110171096682413</v>
      </c>
      <c r="O924" s="10">
        <f>+HLOOKUP(VLOOKUP($B924,$AD$3:$AE$12,2,0),Participacion1!$D$4:$M$101,base_mayorista!$A924,0)</f>
        <v>17.710277414412683</v>
      </c>
      <c r="P924" s="1"/>
      <c r="Q924" s="10"/>
      <c r="R924" s="10"/>
      <c r="S924" s="10"/>
      <c r="T924" s="14"/>
      <c r="U924" s="38"/>
      <c r="V924" s="38"/>
      <c r="W924" s="38"/>
      <c r="X924" s="38"/>
      <c r="Y924" s="38"/>
      <c r="Z924" s="11"/>
      <c r="AB924" s="38"/>
      <c r="AG924" s="35"/>
    </row>
    <row r="925" spans="1:33" ht="16.5" x14ac:dyDescent="0.3">
      <c r="A925">
        <f t="shared" si="14"/>
        <v>51</v>
      </c>
      <c r="B925">
        <v>10</v>
      </c>
      <c r="C925">
        <v>50</v>
      </c>
      <c r="D925" s="3">
        <v>42400</v>
      </c>
      <c r="E925" s="33">
        <v>16</v>
      </c>
      <c r="F925">
        <v>2</v>
      </c>
      <c r="G925" s="10">
        <f>+HLOOKUP(VLOOKUP($B925,$AD$3:$AE$12,2,0),costos_sf!$D$2:$AZ$99,base_mayorista!$A925,0)</f>
        <v>2248553176.6564903</v>
      </c>
      <c r="H925" s="10">
        <f>+HLOOKUP(VLOOKUP($B925,$AD$3:$AE$12,2,0),creditos_sf!$D$2:$AY$99,base_mayorista!$A925,0)</f>
        <v>13061926385.7878</v>
      </c>
      <c r="I925" s="10">
        <f>+HLOOKUP(VLOOKUP($B925,$AD$3:$AE$12,2,0),creditos_sf!$D$103:$AY$200,base_mayorista!$A925,0)</f>
        <v>17968936526.217224</v>
      </c>
      <c r="J925" s="10">
        <f>+HLOOKUP(VLOOKUP($B925,$AD$3:$AE$12,2,0),Costo_fondeo!$D$3:$AY$100,base_mayorista!$A925,0)</f>
        <v>1.4216050075669986</v>
      </c>
      <c r="K925" s="10">
        <f>+HLOOKUP(VLOOKUP($B925,$AD$3:$AE$12,2,0),Costo_provisiones!$D$3:$AY$100,base_mayorista!$A925,0)</f>
        <v>2.0154046021227972</v>
      </c>
      <c r="L925" s="10">
        <f>+HLOOKUP(VLOOKUP($B925,$AD$3:$AE$12,2,0),Morosidad_control!$D$4:$AY$101,base_mayorista!$A925,0)</f>
        <v>2.95170357832761</v>
      </c>
      <c r="M925" s="10">
        <f ca="1">+OFFSET(Capital_2!$D$2,base_mayorista!A925,0)</f>
        <v>2.7880675647391326</v>
      </c>
      <c r="N925" s="10">
        <f>+HLOOKUP(VLOOKUP($B925,$AD$3:$AE$12,2,0),costo_laboral!$E$2:$AZ$99,base_mayorista!$A925,0)</f>
        <v>3.0777458390876955</v>
      </c>
      <c r="O925" s="10">
        <f>+HLOOKUP(VLOOKUP($B925,$AD$3:$AE$12,2,0),Participacion1!$D$4:$M$101,base_mayorista!$A925,0)</f>
        <v>17.967375120434102</v>
      </c>
      <c r="P925" s="1"/>
      <c r="Q925" s="10"/>
      <c r="R925" s="10"/>
      <c r="S925" s="10"/>
      <c r="T925" s="14"/>
      <c r="U925" s="38"/>
      <c r="V925" s="38"/>
      <c r="W925" s="38"/>
      <c r="X925" s="38"/>
      <c r="Y925" s="38"/>
      <c r="Z925" s="11"/>
      <c r="AB925" s="38"/>
      <c r="AG925" s="35"/>
    </row>
    <row r="926" spans="1:33" ht="16.5" x14ac:dyDescent="0.3">
      <c r="A926">
        <f t="shared" si="14"/>
        <v>52</v>
      </c>
      <c r="B926">
        <v>10</v>
      </c>
      <c r="C926">
        <v>51</v>
      </c>
      <c r="D926" s="3">
        <v>42429</v>
      </c>
      <c r="E926" s="33">
        <v>16</v>
      </c>
      <c r="F926">
        <v>2</v>
      </c>
      <c r="G926" s="10">
        <f>+HLOOKUP(VLOOKUP($B926,$AD$3:$AE$12,2,0),costos_sf!$D$2:$AZ$99,base_mayorista!$A926,0)</f>
        <v>2309666163.5655799</v>
      </c>
      <c r="H926" s="10">
        <f>+HLOOKUP(VLOOKUP($B926,$AD$3:$AE$12,2,0),creditos_sf!$D$2:$AY$99,base_mayorista!$A926,0)</f>
        <v>13200709037.014799</v>
      </c>
      <c r="I926" s="10">
        <f>+HLOOKUP(VLOOKUP($B926,$AD$3:$AE$12,2,0),creditos_sf!$D$103:$AY$200,base_mayorista!$A926,0)</f>
        <v>17947425416.612717</v>
      </c>
      <c r="J926" s="10">
        <f>+HLOOKUP(VLOOKUP($B926,$AD$3:$AE$12,2,0),Costo_fondeo!$D$3:$AY$100,base_mayorista!$A926,0)</f>
        <v>1.424459550468782</v>
      </c>
      <c r="K926" s="10">
        <f>+HLOOKUP(VLOOKUP($B926,$AD$3:$AE$12,2,0),Costo_provisiones!$D$3:$AY$100,base_mayorista!$A926,0)</f>
        <v>2.0009171225222393</v>
      </c>
      <c r="L926" s="10">
        <f>+HLOOKUP(VLOOKUP($B926,$AD$3:$AE$12,2,0),Morosidad_control!$D$4:$AY$101,base_mayorista!$A926,0)</f>
        <v>3.1271543921724398</v>
      </c>
      <c r="M926" s="10">
        <f ca="1">+OFFSET(Capital_2!$D$2,base_mayorista!A926,0)</f>
        <v>2.8101212764635846</v>
      </c>
      <c r="N926" s="10">
        <f>+HLOOKUP(VLOOKUP($B926,$AD$3:$AE$12,2,0),costo_laboral!$E$2:$AZ$99,base_mayorista!$A926,0)</f>
        <v>3.1157918632521167</v>
      </c>
      <c r="O926" s="10">
        <f>+HLOOKUP(VLOOKUP($B926,$AD$3:$AE$12,2,0),Participacion1!$D$4:$M$101,base_mayorista!$A926,0)</f>
        <v>17.794163994032484</v>
      </c>
      <c r="P926" s="1"/>
      <c r="Q926" s="10"/>
      <c r="R926" s="10"/>
      <c r="S926" s="10"/>
      <c r="T926" s="14"/>
      <c r="U926" s="38"/>
      <c r="V926" s="38"/>
      <c r="W926" s="38"/>
      <c r="X926" s="38"/>
      <c r="Y926" s="38"/>
      <c r="Z926" s="11"/>
      <c r="AB926" s="38"/>
      <c r="AG926" s="35"/>
    </row>
    <row r="927" spans="1:33" ht="16.5" x14ac:dyDescent="0.3">
      <c r="A927">
        <f t="shared" si="14"/>
        <v>53</v>
      </c>
      <c r="B927">
        <v>10</v>
      </c>
      <c r="C927">
        <v>52</v>
      </c>
      <c r="D927" s="3">
        <v>42460</v>
      </c>
      <c r="E927" s="33">
        <v>16</v>
      </c>
      <c r="F927">
        <v>2</v>
      </c>
      <c r="G927" s="10">
        <f>+HLOOKUP(VLOOKUP($B927,$AD$3:$AE$12,2,0),costos_sf!$D$2:$AZ$99,base_mayorista!$A927,0)</f>
        <v>2335736393.02385</v>
      </c>
      <c r="H927" s="10">
        <f>+HLOOKUP(VLOOKUP($B927,$AD$3:$AE$12,2,0),creditos_sf!$D$2:$AY$99,base_mayorista!$A927,0)</f>
        <v>12122720540.914301</v>
      </c>
      <c r="I927" s="10">
        <f>+HLOOKUP(VLOOKUP($B927,$AD$3:$AE$12,2,0),creditos_sf!$D$103:$AY$200,base_mayorista!$A927,0)</f>
        <v>17443492099.864582</v>
      </c>
      <c r="J927" s="10">
        <f>+HLOOKUP(VLOOKUP($B927,$AD$3:$AE$12,2,0),Costo_fondeo!$D$3:$AY$100,base_mayorista!$A927,0)</f>
        <v>1.4283353026192429</v>
      </c>
      <c r="K927" s="10">
        <f>+HLOOKUP(VLOOKUP($B927,$AD$3:$AE$12,2,0),Costo_provisiones!$D$3:$AY$100,base_mayorista!$A927,0)</f>
        <v>2.0237663764391907</v>
      </c>
      <c r="L927" s="10">
        <f>+HLOOKUP(VLOOKUP($B927,$AD$3:$AE$12,2,0),Morosidad_control!$D$4:$AY$101,base_mayorista!$A927,0)</f>
        <v>3.2026685107291102</v>
      </c>
      <c r="M927" s="10">
        <f ca="1">+OFFSET(Capital_2!$D$2,base_mayorista!A927,0)</f>
        <v>2.8489018213335102</v>
      </c>
      <c r="N927" s="10">
        <f>+HLOOKUP(VLOOKUP($B927,$AD$3:$AE$12,2,0),costo_laboral!$E$2:$AZ$99,base_mayorista!$A927,0)</f>
        <v>3.2272630841595285</v>
      </c>
      <c r="O927" s="10">
        <f>+HLOOKUP(VLOOKUP($B927,$AD$3:$AE$12,2,0),Participacion1!$D$4:$M$101,base_mayorista!$A927,0)</f>
        <v>17.080202421626485</v>
      </c>
      <c r="P927" s="1"/>
      <c r="Q927" s="10"/>
      <c r="R927" s="10"/>
      <c r="S927" s="10"/>
      <c r="T927" s="14"/>
      <c r="U927" s="38"/>
      <c r="V927" s="38"/>
      <c r="W927" s="38"/>
      <c r="X927" s="38"/>
      <c r="Y927" s="38"/>
      <c r="Z927" s="11"/>
      <c r="AB927" s="38"/>
      <c r="AG927" s="35"/>
    </row>
    <row r="928" spans="1:33" ht="16.5" x14ac:dyDescent="0.3">
      <c r="A928">
        <f t="shared" si="14"/>
        <v>54</v>
      </c>
      <c r="B928">
        <v>10</v>
      </c>
      <c r="C928">
        <v>53</v>
      </c>
      <c r="D928" s="3">
        <v>42490</v>
      </c>
      <c r="E928" s="33">
        <v>16</v>
      </c>
      <c r="F928">
        <v>2</v>
      </c>
      <c r="G928" s="10">
        <f>+HLOOKUP(VLOOKUP($B928,$AD$3:$AE$12,2,0),costos_sf!$D$2:$AZ$99,base_mayorista!$A928,0)</f>
        <v>2397313692.5603499</v>
      </c>
      <c r="H928" s="10">
        <f>+HLOOKUP(VLOOKUP($B928,$AD$3:$AE$12,2,0),creditos_sf!$D$2:$AY$99,base_mayorista!$A928,0)</f>
        <v>12064521390.9069</v>
      </c>
      <c r="I928" s="10">
        <f>+HLOOKUP(VLOOKUP($B928,$AD$3:$AE$12,2,0),creditos_sf!$D$103:$AY$200,base_mayorista!$A928,0)</f>
        <v>17658641618.366947</v>
      </c>
      <c r="J928" s="10">
        <f>+HLOOKUP(VLOOKUP($B928,$AD$3:$AE$12,2,0),Costo_fondeo!$D$3:$AY$100,base_mayorista!$A928,0)</f>
        <v>1.4309352254269405</v>
      </c>
      <c r="K928" s="10">
        <f>+HLOOKUP(VLOOKUP($B928,$AD$3:$AE$12,2,0),Costo_provisiones!$D$3:$AY$100,base_mayorista!$A928,0)</f>
        <v>2.0338323327747436</v>
      </c>
      <c r="L928" s="10">
        <f>+HLOOKUP(VLOOKUP($B928,$AD$3:$AE$12,2,0),Morosidad_control!$D$4:$AY$101,base_mayorista!$A928,0)</f>
        <v>3.2473072574066602</v>
      </c>
      <c r="M928" s="10">
        <f ca="1">+OFFSET(Capital_2!$D$2,base_mayorista!A928,0)</f>
        <v>2.8814923639740782</v>
      </c>
      <c r="N928" s="10">
        <f>+HLOOKUP(VLOOKUP($B928,$AD$3:$AE$12,2,0),costo_laboral!$E$2:$AZ$99,base_mayorista!$A928,0)</f>
        <v>3.1986533021840331</v>
      </c>
      <c r="O928" s="10">
        <f>+HLOOKUP(VLOOKUP($B928,$AD$3:$AE$12,2,0),Participacion1!$D$4:$M$101,base_mayorista!$A928,0)</f>
        <v>17.306666203936146</v>
      </c>
      <c r="P928" s="1"/>
      <c r="Q928" s="10"/>
      <c r="R928" s="10"/>
      <c r="S928" s="10"/>
      <c r="T928" s="14"/>
      <c r="U928" s="38"/>
      <c r="V928" s="38"/>
      <c r="W928" s="38"/>
      <c r="X928" s="38"/>
      <c r="Y928" s="38"/>
      <c r="Z928" s="11"/>
      <c r="AB928" s="38"/>
      <c r="AG928" s="35"/>
    </row>
    <row r="929" spans="1:33" ht="16.5" x14ac:dyDescent="0.3">
      <c r="A929">
        <f t="shared" si="14"/>
        <v>55</v>
      </c>
      <c r="B929">
        <v>10</v>
      </c>
      <c r="C929">
        <v>54</v>
      </c>
      <c r="D929" s="3">
        <v>42521</v>
      </c>
      <c r="E929" s="33">
        <v>16</v>
      </c>
      <c r="F929">
        <v>2</v>
      </c>
      <c r="G929" s="10">
        <f>+HLOOKUP(VLOOKUP($B929,$AD$3:$AE$12,2,0),costos_sf!$D$2:$AZ$99,base_mayorista!$A929,0)</f>
        <v>2313815100.6729798</v>
      </c>
      <c r="H929" s="10">
        <f>+HLOOKUP(VLOOKUP($B929,$AD$3:$AE$12,2,0),creditos_sf!$D$2:$AY$99,base_mayorista!$A929,0)</f>
        <v>12224682372.092299</v>
      </c>
      <c r="I929" s="10">
        <f>+HLOOKUP(VLOOKUP($B929,$AD$3:$AE$12,2,0),creditos_sf!$D$103:$AY$200,base_mayorista!$A929,0)</f>
        <v>17530057227.262177</v>
      </c>
      <c r="J929" s="10">
        <f>+HLOOKUP(VLOOKUP($B929,$AD$3:$AE$12,2,0),Costo_fondeo!$D$3:$AY$100,base_mayorista!$A929,0)</f>
        <v>1.4417440935112791</v>
      </c>
      <c r="K929" s="10">
        <f>+HLOOKUP(VLOOKUP($B929,$AD$3:$AE$12,2,0),Costo_provisiones!$D$3:$AY$100,base_mayorista!$A929,0)</f>
        <v>2.0379097341366226</v>
      </c>
      <c r="L929" s="10">
        <f>+HLOOKUP(VLOOKUP($B929,$AD$3:$AE$12,2,0),Morosidad_control!$D$4:$AY$101,base_mayorista!$A929,0)</f>
        <v>3.2688997827227002</v>
      </c>
      <c r="M929" s="10">
        <f ca="1">+OFFSET(Capital_2!$D$2,base_mayorista!A929,0)</f>
        <v>2.9184975362021124</v>
      </c>
      <c r="N929" s="10">
        <f>+HLOOKUP(VLOOKUP($B929,$AD$3:$AE$12,2,0),costo_laboral!$E$2:$AZ$99,base_mayorista!$A929,0)</f>
        <v>3.2131829193667834</v>
      </c>
      <c r="O929" s="10">
        <f>+HLOOKUP(VLOOKUP($B929,$AD$3:$AE$12,2,0),Participacion1!$D$4:$M$101,base_mayorista!$A929,0)</f>
        <v>17.335923855996104</v>
      </c>
      <c r="P929" s="1"/>
      <c r="Q929" s="10"/>
      <c r="R929" s="10"/>
      <c r="S929" s="10"/>
      <c r="T929" s="14"/>
      <c r="U929" s="38"/>
      <c r="V929" s="38"/>
      <c r="W929" s="38"/>
      <c r="X929" s="38"/>
      <c r="Y929" s="38"/>
      <c r="Z929" s="11"/>
      <c r="AB929" s="38"/>
      <c r="AG929" s="35"/>
    </row>
    <row r="930" spans="1:33" ht="16.5" x14ac:dyDescent="0.3">
      <c r="A930">
        <f t="shared" si="14"/>
        <v>56</v>
      </c>
      <c r="B930">
        <v>10</v>
      </c>
      <c r="C930">
        <v>55</v>
      </c>
      <c r="D930" s="3">
        <v>42551</v>
      </c>
      <c r="E930" s="33">
        <v>16</v>
      </c>
      <c r="F930">
        <v>2</v>
      </c>
      <c r="G930" s="10">
        <f>+HLOOKUP(VLOOKUP($B930,$AD$3:$AE$12,2,0),costos_sf!$D$2:$AZ$99,base_mayorista!$A930,0)</f>
        <v>2380611335.0690899</v>
      </c>
      <c r="H930" s="10">
        <f>+HLOOKUP(VLOOKUP($B930,$AD$3:$AE$12,2,0),creditos_sf!$D$2:$AY$99,base_mayorista!$A930,0)</f>
        <v>12092470261.171301</v>
      </c>
      <c r="I930" s="10">
        <f>+HLOOKUP(VLOOKUP($B930,$AD$3:$AE$12,2,0),creditos_sf!$D$103:$AY$200,base_mayorista!$A930,0)</f>
        <v>17486140643.611595</v>
      </c>
      <c r="J930" s="10">
        <f>+HLOOKUP(VLOOKUP($B930,$AD$3:$AE$12,2,0),Costo_fondeo!$D$3:$AY$100,base_mayorista!$A930,0)</f>
        <v>1.4414002007172251</v>
      </c>
      <c r="K930" s="10">
        <f>+HLOOKUP(VLOOKUP($B930,$AD$3:$AE$12,2,0),Costo_provisiones!$D$3:$AY$100,base_mayorista!$A930,0)</f>
        <v>2.0570266217814606</v>
      </c>
      <c r="L930" s="10">
        <f>+HLOOKUP(VLOOKUP($B930,$AD$3:$AE$12,2,0),Morosidad_control!$D$4:$AY$101,base_mayorista!$A930,0)</f>
        <v>3.41172109107309</v>
      </c>
      <c r="M930" s="10">
        <f ca="1">+OFFSET(Capital_2!$D$2,base_mayorista!A930,0)</f>
        <v>2.9650713359667673</v>
      </c>
      <c r="N930" s="10">
        <f>+HLOOKUP(VLOOKUP($B930,$AD$3:$AE$12,2,0),costo_laboral!$E$2:$AZ$99,base_mayorista!$A930,0)</f>
        <v>3.1979546955099787</v>
      </c>
      <c r="O930" s="10">
        <f>+HLOOKUP(VLOOKUP($B930,$AD$3:$AE$12,2,0),Participacion1!$D$4:$M$101,base_mayorista!$A930,0)</f>
        <v>17.617402206132034</v>
      </c>
      <c r="P930" s="1"/>
      <c r="Q930" s="10"/>
      <c r="R930" s="10"/>
      <c r="S930" s="10"/>
      <c r="T930" s="14"/>
      <c r="U930" s="38"/>
      <c r="V930" s="38"/>
      <c r="W930" s="38"/>
      <c r="X930" s="38"/>
      <c r="Y930" s="38"/>
      <c r="Z930" s="11"/>
      <c r="AB930" s="38"/>
      <c r="AG930" s="35"/>
    </row>
    <row r="931" spans="1:33" ht="16.5" x14ac:dyDescent="0.3">
      <c r="A931">
        <f t="shared" si="14"/>
        <v>57</v>
      </c>
      <c r="B931">
        <v>10</v>
      </c>
      <c r="C931">
        <v>56</v>
      </c>
      <c r="D931" s="3">
        <v>42582</v>
      </c>
      <c r="E931" s="33">
        <v>16</v>
      </c>
      <c r="F931">
        <v>2</v>
      </c>
      <c r="G931" s="10">
        <f>+HLOOKUP(VLOOKUP($B931,$AD$3:$AE$12,2,0),costos_sf!$D$2:$AZ$99,base_mayorista!$A931,0)</f>
        <v>2340729839.0174298</v>
      </c>
      <c r="H931" s="10">
        <f>+HLOOKUP(VLOOKUP($B931,$AD$3:$AE$12,2,0),creditos_sf!$D$2:$AY$99,base_mayorista!$A931,0)</f>
        <v>12511586637.4704</v>
      </c>
      <c r="I931" s="10">
        <f>+HLOOKUP(VLOOKUP($B931,$AD$3:$AE$12,2,0),creditos_sf!$D$103:$AY$200,base_mayorista!$A931,0)</f>
        <v>17868518090.961491</v>
      </c>
      <c r="J931" s="10">
        <f>+HLOOKUP(VLOOKUP($B931,$AD$3:$AE$12,2,0),Costo_fondeo!$D$3:$AY$100,base_mayorista!$A931,0)</f>
        <v>1.4461657831305663</v>
      </c>
      <c r="K931" s="10">
        <f>+HLOOKUP(VLOOKUP($B931,$AD$3:$AE$12,2,0),Costo_provisiones!$D$3:$AY$100,base_mayorista!$A931,0)</f>
        <v>2.0498766951537748</v>
      </c>
      <c r="L931" s="10">
        <f>+HLOOKUP(VLOOKUP($B931,$AD$3:$AE$12,2,0),Morosidad_control!$D$4:$AY$101,base_mayorista!$A931,0)</f>
        <v>3.3431840867039502</v>
      </c>
      <c r="M931" s="10">
        <f ca="1">+OFFSET(Capital_2!$D$2,base_mayorista!A931,0)</f>
        <v>3.0367322920898565</v>
      </c>
      <c r="N931" s="10">
        <f>+HLOOKUP(VLOOKUP($B931,$AD$3:$AE$12,2,0),costo_laboral!$E$2:$AZ$99,base_mayorista!$A931,0)</f>
        <v>3.1033269564373951</v>
      </c>
      <c r="O931" s="10">
        <f>+HLOOKUP(VLOOKUP($B931,$AD$3:$AE$12,2,0),Participacion1!$D$4:$M$101,base_mayorista!$A931,0)</f>
        <v>17.832745632279632</v>
      </c>
      <c r="P931" s="1"/>
      <c r="Q931" s="10"/>
      <c r="R931" s="10"/>
      <c r="S931" s="10"/>
      <c r="T931" s="14"/>
      <c r="U931" s="38"/>
      <c r="V931" s="38"/>
      <c r="W931" s="38"/>
      <c r="X931" s="38"/>
      <c r="Y931" s="38"/>
      <c r="Z931" s="11"/>
      <c r="AB931" s="38"/>
      <c r="AG931" s="35"/>
    </row>
    <row r="932" spans="1:33" ht="16.5" x14ac:dyDescent="0.3">
      <c r="A932">
        <f t="shared" si="14"/>
        <v>58</v>
      </c>
      <c r="B932">
        <v>10</v>
      </c>
      <c r="C932">
        <v>57</v>
      </c>
      <c r="D932" s="3">
        <v>42613</v>
      </c>
      <c r="E932" s="33">
        <v>16</v>
      </c>
      <c r="F932">
        <v>2</v>
      </c>
      <c r="G932" s="10">
        <f>+HLOOKUP(VLOOKUP($B932,$AD$3:$AE$12,2,0),costos_sf!$D$2:$AZ$99,base_mayorista!$A932,0)</f>
        <v>2326030313.1096601</v>
      </c>
      <c r="H932" s="10">
        <f>+HLOOKUP(VLOOKUP($B932,$AD$3:$AE$12,2,0),creditos_sf!$D$2:$AY$99,base_mayorista!$A932,0)</f>
        <v>12897871830.983299</v>
      </c>
      <c r="I932" s="10">
        <f>+HLOOKUP(VLOOKUP($B932,$AD$3:$AE$12,2,0),creditos_sf!$D$103:$AY$200,base_mayorista!$A932,0)</f>
        <v>17473507159.734146</v>
      </c>
      <c r="J932" s="10">
        <f>+HLOOKUP(VLOOKUP($B932,$AD$3:$AE$12,2,0),Costo_fondeo!$D$3:$AY$100,base_mayorista!$A932,0)</f>
        <v>1.4556836965195656</v>
      </c>
      <c r="K932" s="10">
        <f>+HLOOKUP(VLOOKUP($B932,$AD$3:$AE$12,2,0),Costo_provisiones!$D$3:$AY$100,base_mayorista!$A932,0)</f>
        <v>2.0147404331853247</v>
      </c>
      <c r="L932" s="10">
        <f>+HLOOKUP(VLOOKUP($B932,$AD$3:$AE$12,2,0),Morosidad_control!$D$4:$AY$101,base_mayorista!$A932,0)</f>
        <v>3.4390285059544099</v>
      </c>
      <c r="M932" s="10">
        <f ca="1">+OFFSET(Capital_2!$D$2,base_mayorista!A932,0)</f>
        <v>3.0987757605561481</v>
      </c>
      <c r="N932" s="10">
        <f>+HLOOKUP(VLOOKUP($B932,$AD$3:$AE$12,2,0),costo_laboral!$E$2:$AZ$99,base_mayorista!$A932,0)</f>
        <v>3.0718479353234551</v>
      </c>
      <c r="O932" s="10">
        <f>+HLOOKUP(VLOOKUP($B932,$AD$3:$AE$12,2,0),Participacion1!$D$4:$M$101,base_mayorista!$A932,0)</f>
        <v>18.648585707829461</v>
      </c>
      <c r="P932" s="1"/>
      <c r="Q932" s="10"/>
      <c r="R932" s="10"/>
      <c r="S932" s="10"/>
      <c r="T932" s="14"/>
      <c r="U932" s="38"/>
      <c r="V932" s="38"/>
      <c r="W932" s="38"/>
      <c r="X932" s="38"/>
      <c r="Y932" s="38"/>
      <c r="Z932" s="11"/>
      <c r="AB932" s="38"/>
      <c r="AG932" s="35"/>
    </row>
    <row r="933" spans="1:33" ht="16.5" x14ac:dyDescent="0.3">
      <c r="A933">
        <f t="shared" si="14"/>
        <v>59</v>
      </c>
      <c r="B933">
        <v>10</v>
      </c>
      <c r="C933">
        <v>58</v>
      </c>
      <c r="D933" s="3">
        <v>42643</v>
      </c>
      <c r="E933" s="33">
        <v>16</v>
      </c>
      <c r="F933">
        <v>2</v>
      </c>
      <c r="G933" s="10">
        <f>+HLOOKUP(VLOOKUP($B933,$AD$3:$AE$12,2,0),costos_sf!$D$2:$AZ$99,base_mayorista!$A933,0)</f>
        <v>2287584092.4628897</v>
      </c>
      <c r="H933" s="10">
        <f>+HLOOKUP(VLOOKUP($B933,$AD$3:$AE$12,2,0),creditos_sf!$D$2:$AY$99,base_mayorista!$A933,0)</f>
        <v>13416357795.176901</v>
      </c>
      <c r="I933" s="10">
        <f>+HLOOKUP(VLOOKUP($B933,$AD$3:$AE$12,2,0),creditos_sf!$D$103:$AY$200,base_mayorista!$A933,0)</f>
        <v>17583063418.121319</v>
      </c>
      <c r="J933" s="10">
        <f>+HLOOKUP(VLOOKUP($B933,$AD$3:$AE$12,2,0),Costo_fondeo!$D$3:$AY$100,base_mayorista!$A933,0)</f>
        <v>1.4485531883104168</v>
      </c>
      <c r="K933" s="10">
        <f>+HLOOKUP(VLOOKUP($B933,$AD$3:$AE$12,2,0),Costo_provisiones!$D$3:$AY$100,base_mayorista!$A933,0)</f>
        <v>1.9886740164959469</v>
      </c>
      <c r="L933" s="10">
        <f>+HLOOKUP(VLOOKUP($B933,$AD$3:$AE$12,2,0),Morosidad_control!$D$4:$AY$101,base_mayorista!$A933,0)</f>
        <v>3.42448691187706</v>
      </c>
      <c r="M933" s="10">
        <f ca="1">+OFFSET(Capital_2!$D$2,base_mayorista!A933,0)</f>
        <v>3.1647538313822339</v>
      </c>
      <c r="N933" s="10">
        <f>+HLOOKUP(VLOOKUP($B933,$AD$3:$AE$12,2,0),costo_laboral!$E$2:$AZ$99,base_mayorista!$A933,0)</f>
        <v>2.9721394342999279</v>
      </c>
      <c r="O933" s="10">
        <f>+HLOOKUP(VLOOKUP($B933,$AD$3:$AE$12,2,0),Participacion1!$D$4:$M$101,base_mayorista!$A933,0)</f>
        <v>19.064886306443263</v>
      </c>
      <c r="P933" s="1"/>
      <c r="Q933" s="10"/>
      <c r="R933" s="10"/>
      <c r="S933" s="10"/>
      <c r="T933" s="14"/>
      <c r="U933" s="38"/>
      <c r="V933" s="38"/>
      <c r="W933" s="38"/>
      <c r="X933" s="38"/>
      <c r="Y933" s="38"/>
      <c r="Z933" s="11"/>
      <c r="AB933" s="38"/>
      <c r="AG933" s="35"/>
    </row>
    <row r="934" spans="1:33" ht="16.5" x14ac:dyDescent="0.3">
      <c r="A934">
        <f t="shared" si="14"/>
        <v>60</v>
      </c>
      <c r="B934">
        <v>10</v>
      </c>
      <c r="C934">
        <v>59</v>
      </c>
      <c r="D934" s="3">
        <v>42674</v>
      </c>
      <c r="E934" s="33">
        <v>16</v>
      </c>
      <c r="F934">
        <v>2</v>
      </c>
      <c r="G934" s="10">
        <f>+HLOOKUP(VLOOKUP($B934,$AD$3:$AE$12,2,0),costos_sf!$D$2:$AZ$99,base_mayorista!$A934,0)</f>
        <v>2290032507.2146502</v>
      </c>
      <c r="H934" s="10">
        <f>+HLOOKUP(VLOOKUP($B934,$AD$3:$AE$12,2,0),creditos_sf!$D$2:$AY$99,base_mayorista!$A934,0)</f>
        <v>13584118311.0564</v>
      </c>
      <c r="I934" s="10">
        <f>+HLOOKUP(VLOOKUP($B934,$AD$3:$AE$12,2,0),creditos_sf!$D$103:$AY$200,base_mayorista!$A934,0)</f>
        <v>17496003215.302414</v>
      </c>
      <c r="J934" s="10">
        <f>+HLOOKUP(VLOOKUP($B934,$AD$3:$AE$12,2,0),Costo_fondeo!$D$3:$AY$100,base_mayorista!$A934,0)</f>
        <v>1.4590421906964397</v>
      </c>
      <c r="K934" s="10">
        <f>+HLOOKUP(VLOOKUP($B934,$AD$3:$AE$12,2,0),Costo_provisiones!$D$3:$AY$100,base_mayorista!$A934,0)</f>
        <v>1.9607871007924973</v>
      </c>
      <c r="L934" s="10">
        <f>+HLOOKUP(VLOOKUP($B934,$AD$3:$AE$12,2,0),Morosidad_control!$D$4:$AY$101,base_mayorista!$A934,0)</f>
        <v>3.4417882768158998</v>
      </c>
      <c r="M934" s="10">
        <f ca="1">+OFFSET(Capital_2!$D$2,base_mayorista!A934,0)</f>
        <v>3.232264312603593</v>
      </c>
      <c r="N934" s="10">
        <f>+HLOOKUP(VLOOKUP($B934,$AD$3:$AE$12,2,0),costo_laboral!$E$2:$AZ$99,base_mayorista!$A934,0)</f>
        <v>2.9951112796657138</v>
      </c>
      <c r="O934" s="10">
        <f>+HLOOKUP(VLOOKUP($B934,$AD$3:$AE$12,2,0),Participacion1!$D$4:$M$101,base_mayorista!$A934,0)</f>
        <v>19.088862842435496</v>
      </c>
      <c r="P934" s="1"/>
      <c r="Q934" s="10"/>
      <c r="R934" s="10"/>
      <c r="S934" s="10"/>
      <c r="T934" s="14"/>
      <c r="U934" s="38"/>
      <c r="V934" s="38"/>
      <c r="W934" s="38"/>
      <c r="X934" s="38"/>
      <c r="Y934" s="38"/>
      <c r="Z934" s="11"/>
      <c r="AB934" s="38"/>
      <c r="AG934" s="35"/>
    </row>
    <row r="935" spans="1:33" ht="16.5" x14ac:dyDescent="0.3">
      <c r="A935">
        <f t="shared" si="14"/>
        <v>61</v>
      </c>
      <c r="B935">
        <v>10</v>
      </c>
      <c r="C935">
        <v>60</v>
      </c>
      <c r="D935" s="3">
        <v>42704</v>
      </c>
      <c r="E935" s="33">
        <v>16</v>
      </c>
      <c r="F935">
        <v>2</v>
      </c>
      <c r="G935" s="10">
        <f>+HLOOKUP(VLOOKUP($B935,$AD$3:$AE$12,2,0),costos_sf!$D$2:$AZ$99,base_mayorista!$A935,0)</f>
        <v>2254630267.5764999</v>
      </c>
      <c r="H935" s="10">
        <f>+HLOOKUP(VLOOKUP($B935,$AD$3:$AE$12,2,0),creditos_sf!$D$2:$AY$99,base_mayorista!$A935,0)</f>
        <v>13641863971.5485</v>
      </c>
      <c r="I935" s="10">
        <f>+HLOOKUP(VLOOKUP($B935,$AD$3:$AE$12,2,0),creditos_sf!$D$103:$AY$200,base_mayorista!$A935,0)</f>
        <v>17655678853.975479</v>
      </c>
      <c r="J935" s="10">
        <f>+HLOOKUP(VLOOKUP($B935,$AD$3:$AE$12,2,0),Costo_fondeo!$D$3:$AY$100,base_mayorista!$A935,0)</f>
        <v>1.4786318603159225</v>
      </c>
      <c r="K935" s="10">
        <f>+HLOOKUP(VLOOKUP($B935,$AD$3:$AE$12,2,0),Costo_provisiones!$D$3:$AY$100,base_mayorista!$A935,0)</f>
        <v>1.9387080346874381</v>
      </c>
      <c r="L935" s="10">
        <f>+HLOOKUP(VLOOKUP($B935,$AD$3:$AE$12,2,0),Morosidad_control!$D$4:$AY$101,base_mayorista!$A935,0)</f>
        <v>3.4564988638736498</v>
      </c>
      <c r="M935" s="10">
        <f ca="1">+OFFSET(Capital_2!$D$2,base_mayorista!A935,0)</f>
        <v>3.2966619789838338</v>
      </c>
      <c r="N935" s="10">
        <f>+HLOOKUP(VLOOKUP($B935,$AD$3:$AE$12,2,0),costo_laboral!$E$2:$AZ$99,base_mayorista!$A935,0)</f>
        <v>2.9538491650145953</v>
      </c>
      <c r="O935" s="10">
        <f>+HLOOKUP(VLOOKUP($B935,$AD$3:$AE$12,2,0),Participacion1!$D$4:$M$101,base_mayorista!$A935,0)</f>
        <v>19.098913490356694</v>
      </c>
      <c r="P935" s="1"/>
      <c r="Q935" s="10"/>
      <c r="R935" s="10"/>
      <c r="S935" s="10"/>
      <c r="T935" s="14"/>
      <c r="U935" s="38"/>
      <c r="V935" s="38"/>
      <c r="W935" s="38"/>
      <c r="X935" s="38"/>
      <c r="Y935" s="38"/>
      <c r="Z935" s="11"/>
      <c r="AB935" s="38"/>
      <c r="AG935" s="35"/>
    </row>
    <row r="936" spans="1:33" ht="16.5" x14ac:dyDescent="0.3">
      <c r="A936">
        <f t="shared" si="14"/>
        <v>62</v>
      </c>
      <c r="B936">
        <v>10</v>
      </c>
      <c r="C936">
        <v>61</v>
      </c>
      <c r="D936" s="3">
        <v>42735</v>
      </c>
      <c r="E936" s="33">
        <v>16</v>
      </c>
      <c r="F936">
        <v>2</v>
      </c>
      <c r="G936" s="10">
        <f>+HLOOKUP(VLOOKUP($B936,$AD$3:$AE$12,2,0),costos_sf!$D$2:$AZ$99,base_mayorista!$A936,0)</f>
        <v>2242236556.7943196</v>
      </c>
      <c r="H936" s="10">
        <f>+HLOOKUP(VLOOKUP($B936,$AD$3:$AE$12,2,0),creditos_sf!$D$2:$AY$99,base_mayorista!$A936,0)</f>
        <v>13350447766.903999</v>
      </c>
      <c r="I936" s="10">
        <f>+HLOOKUP(VLOOKUP($B936,$AD$3:$AE$12,2,0),creditos_sf!$D$103:$AY$200,base_mayorista!$A936,0)</f>
        <v>17711988999.743549</v>
      </c>
      <c r="J936" s="10">
        <f>+HLOOKUP(VLOOKUP($B936,$AD$3:$AE$12,2,0),Costo_fondeo!$D$3:$AY$100,base_mayorista!$A936,0)</f>
        <v>1.4879638223947973</v>
      </c>
      <c r="K936" s="10">
        <f>+HLOOKUP(VLOOKUP($B936,$AD$3:$AE$12,2,0),Costo_provisiones!$D$3:$AY$100,base_mayorista!$A936,0)</f>
        <v>1.8844318050009121</v>
      </c>
      <c r="L936" s="10">
        <f>+HLOOKUP(VLOOKUP($B936,$AD$3:$AE$12,2,0),Morosidad_control!$D$4:$AY$101,base_mayorista!$A936,0)</f>
        <v>3.15950142843888</v>
      </c>
      <c r="M936" s="10">
        <f ca="1">+OFFSET(Capital_2!$D$2,base_mayorista!A936,0)</f>
        <v>3.371561018368705</v>
      </c>
      <c r="N936" s="10">
        <f>+HLOOKUP(VLOOKUP($B936,$AD$3:$AE$12,2,0),costo_laboral!$E$2:$AZ$99,base_mayorista!$A936,0)</f>
        <v>3.0363713546403477</v>
      </c>
      <c r="O936" s="10">
        <f>+HLOOKUP(VLOOKUP($B936,$AD$3:$AE$12,2,0),Participacion1!$D$4:$M$101,base_mayorista!$A936,0)</f>
        <v>18.606185603467413</v>
      </c>
      <c r="P936" s="1"/>
      <c r="Q936" s="10"/>
      <c r="R936" s="10"/>
      <c r="S936" s="10"/>
      <c r="T936" s="14"/>
      <c r="U936" s="38"/>
      <c r="V936" s="38"/>
      <c r="W936" s="38"/>
      <c r="X936" s="38"/>
      <c r="Y936" s="38"/>
      <c r="Z936" s="11"/>
      <c r="AB936" s="38"/>
      <c r="AG936" s="35"/>
    </row>
    <row r="937" spans="1:33" ht="16.5" x14ac:dyDescent="0.3">
      <c r="A937">
        <f t="shared" si="14"/>
        <v>63</v>
      </c>
      <c r="B937">
        <v>10</v>
      </c>
      <c r="C937">
        <v>62</v>
      </c>
      <c r="D937" s="3">
        <v>42766</v>
      </c>
      <c r="E937" s="33">
        <v>17</v>
      </c>
      <c r="F937">
        <v>2</v>
      </c>
      <c r="G937" s="10">
        <f>+HLOOKUP(VLOOKUP($B937,$AD$3:$AE$12,2,0),costos_sf!$D$2:$AZ$99,base_mayorista!$A937,0)</f>
        <v>2216475146.37923</v>
      </c>
      <c r="H937" s="10">
        <f>+HLOOKUP(VLOOKUP($B937,$AD$3:$AE$12,2,0),creditos_sf!$D$2:$AY$99,base_mayorista!$A937,0)</f>
        <v>13183418460.419298</v>
      </c>
      <c r="I937" s="10">
        <f>+HLOOKUP(VLOOKUP($B937,$AD$3:$AE$12,2,0),creditos_sf!$D$103:$AY$200,base_mayorista!$A937,0)</f>
        <v>17591619564.011868</v>
      </c>
      <c r="J937" s="10">
        <f>+HLOOKUP(VLOOKUP($B937,$AD$3:$AE$12,2,0),Costo_fondeo!$D$3:$AY$100,base_mayorista!$A937,0)</f>
        <v>1.5295336078696506</v>
      </c>
      <c r="K937" s="10">
        <f>+HLOOKUP(VLOOKUP($B937,$AD$3:$AE$12,2,0),Costo_provisiones!$D$3:$AY$100,base_mayorista!$A937,0)</f>
        <v>1.8482705175063747</v>
      </c>
      <c r="L937" s="10">
        <f>+HLOOKUP(VLOOKUP($B937,$AD$3:$AE$12,2,0),Morosidad_control!$D$4:$AY$101,base_mayorista!$A937,0)</f>
        <v>3.20663097909621</v>
      </c>
      <c r="M937" s="10">
        <f ca="1">+OFFSET(Capital_2!$D$2,base_mayorista!A937,0)</f>
        <v>3.4309045641717737</v>
      </c>
      <c r="N937" s="10">
        <f>+HLOOKUP(VLOOKUP($B937,$AD$3:$AE$12,2,0),costo_laboral!$E$2:$AZ$99,base_mayorista!$A937,0)</f>
        <v>3.0635819858657327</v>
      </c>
      <c r="O937" s="10">
        <f>+HLOOKUP(VLOOKUP($B937,$AD$3:$AE$12,2,0),Participacion1!$D$4:$M$101,base_mayorista!$A937,0)</f>
        <v>18.58269646135448</v>
      </c>
      <c r="P937" s="1"/>
      <c r="Q937" s="10"/>
      <c r="R937" s="10"/>
      <c r="S937" s="10"/>
      <c r="T937" s="14"/>
      <c r="U937" s="38"/>
      <c r="V937" s="38"/>
      <c r="W937" s="38"/>
      <c r="X937" s="38"/>
      <c r="Y937" s="38"/>
      <c r="Z937" s="11"/>
      <c r="AB937" s="38"/>
      <c r="AG937" s="35"/>
    </row>
    <row r="938" spans="1:33" ht="16.5" x14ac:dyDescent="0.3">
      <c r="A938">
        <f t="shared" si="14"/>
        <v>64</v>
      </c>
      <c r="B938">
        <v>10</v>
      </c>
      <c r="C938">
        <v>63</v>
      </c>
      <c r="D938" s="3">
        <v>42794</v>
      </c>
      <c r="E938" s="33">
        <v>17</v>
      </c>
      <c r="F938">
        <v>2</v>
      </c>
      <c r="G938" s="10">
        <f>+HLOOKUP(VLOOKUP($B938,$AD$3:$AE$12,2,0),costos_sf!$D$2:$AZ$99,base_mayorista!$A938,0)</f>
        <v>2177771125.6043</v>
      </c>
      <c r="H938" s="10">
        <f>+HLOOKUP(VLOOKUP($B938,$AD$3:$AE$12,2,0),creditos_sf!$D$2:$AY$99,base_mayorista!$A938,0)</f>
        <v>13285050616.308899</v>
      </c>
      <c r="I938" s="10">
        <f>+HLOOKUP(VLOOKUP($B938,$AD$3:$AE$12,2,0),creditos_sf!$D$103:$AY$200,base_mayorista!$A938,0)</f>
        <v>17772108738.412514</v>
      </c>
      <c r="J938" s="10">
        <f>+HLOOKUP(VLOOKUP($B938,$AD$3:$AE$12,2,0),Costo_fondeo!$D$3:$AY$100,base_mayorista!$A938,0)</f>
        <v>1.5628358735883492</v>
      </c>
      <c r="K938" s="10">
        <f>+HLOOKUP(VLOOKUP($B938,$AD$3:$AE$12,2,0),Costo_provisiones!$D$3:$AY$100,base_mayorista!$A938,0)</f>
        <v>1.8619052448440785</v>
      </c>
      <c r="L938" s="10">
        <f>+HLOOKUP(VLOOKUP($B938,$AD$3:$AE$12,2,0),Morosidad_control!$D$4:$AY$101,base_mayorista!$A938,0)</f>
        <v>3.1950019893285901</v>
      </c>
      <c r="M938" s="10">
        <f ca="1">+OFFSET(Capital_2!$D$2,base_mayorista!A938,0)</f>
        <v>3.4714473426279464</v>
      </c>
      <c r="N938" s="10">
        <f>+HLOOKUP(VLOOKUP($B938,$AD$3:$AE$12,2,0),costo_laboral!$E$2:$AZ$99,base_mayorista!$A938,0)</f>
        <v>3.0507619070375069</v>
      </c>
      <c r="O938" s="10">
        <f>+HLOOKUP(VLOOKUP($B938,$AD$3:$AE$12,2,0),Participacion1!$D$4:$M$101,base_mayorista!$A938,0)</f>
        <v>18.541006766506126</v>
      </c>
      <c r="P938" s="1"/>
      <c r="Q938" s="10"/>
      <c r="R938" s="10"/>
      <c r="S938" s="10"/>
      <c r="T938" s="14"/>
      <c r="U938" s="38"/>
      <c r="V938" s="38"/>
      <c r="W938" s="38"/>
      <c r="X938" s="38"/>
      <c r="Y938" s="38"/>
      <c r="Z938" s="11"/>
      <c r="AB938" s="38"/>
      <c r="AG938" s="35"/>
    </row>
    <row r="939" spans="1:33" ht="16.5" x14ac:dyDescent="0.3">
      <c r="A939">
        <f t="shared" si="14"/>
        <v>65</v>
      </c>
      <c r="B939">
        <v>10</v>
      </c>
      <c r="C939">
        <v>64</v>
      </c>
      <c r="D939" s="3">
        <v>42825</v>
      </c>
      <c r="E939" s="33">
        <v>17</v>
      </c>
      <c r="F939">
        <v>2</v>
      </c>
      <c r="G939" s="10">
        <f>+HLOOKUP(VLOOKUP($B939,$AD$3:$AE$12,2,0),costos_sf!$D$2:$AZ$99,base_mayorista!$A939,0)</f>
        <v>2230827220.5275598</v>
      </c>
      <c r="H939" s="10">
        <f>+HLOOKUP(VLOOKUP($B939,$AD$3:$AE$12,2,0),creditos_sf!$D$2:$AY$99,base_mayorista!$A939,0)</f>
        <v>14140816902.8598</v>
      </c>
      <c r="I939" s="10">
        <f>+HLOOKUP(VLOOKUP($B939,$AD$3:$AE$12,2,0),creditos_sf!$D$103:$AY$200,base_mayorista!$A939,0)</f>
        <v>17743391494.614613</v>
      </c>
      <c r="J939" s="10">
        <f>+HLOOKUP(VLOOKUP($B939,$AD$3:$AE$12,2,0),Costo_fondeo!$D$3:$AY$100,base_mayorista!$A939,0)</f>
        <v>1.589023434820459</v>
      </c>
      <c r="K939" s="10">
        <f>+HLOOKUP(VLOOKUP($B939,$AD$3:$AE$12,2,0),Costo_provisiones!$D$3:$AY$100,base_mayorista!$A939,0)</f>
        <v>1.9042307606445552</v>
      </c>
      <c r="L939" s="10">
        <f>+HLOOKUP(VLOOKUP($B939,$AD$3:$AE$12,2,0),Morosidad_control!$D$4:$AY$101,base_mayorista!$A939,0)</f>
        <v>3.0744378766984299</v>
      </c>
      <c r="M939" s="10">
        <f ca="1">+OFFSET(Capital_2!$D$2,base_mayorista!A939,0)</f>
        <v>3.5034579976729381</v>
      </c>
      <c r="N939" s="10">
        <f>+HLOOKUP(VLOOKUP($B939,$AD$3:$AE$12,2,0),costo_laboral!$E$2:$AZ$99,base_mayorista!$A939,0)</f>
        <v>2.9211218520026567</v>
      </c>
      <c r="O939" s="10">
        <f>+HLOOKUP(VLOOKUP($B939,$AD$3:$AE$12,2,0),Participacion1!$D$4:$M$101,base_mayorista!$A939,0)</f>
        <v>20.600589767918557</v>
      </c>
      <c r="P939" s="1"/>
      <c r="Q939" s="10"/>
      <c r="R939" s="10"/>
      <c r="S939" s="10"/>
      <c r="T939" s="14"/>
      <c r="U939" s="38"/>
      <c r="V939" s="38"/>
      <c r="W939" s="38"/>
      <c r="X939" s="38"/>
      <c r="Y939" s="38"/>
      <c r="Z939" s="11"/>
      <c r="AB939" s="38"/>
      <c r="AG939" s="35"/>
    </row>
    <row r="940" spans="1:33" ht="16.5" x14ac:dyDescent="0.3">
      <c r="A940">
        <f t="shared" si="14"/>
        <v>66</v>
      </c>
      <c r="B940">
        <v>10</v>
      </c>
      <c r="C940">
        <v>65</v>
      </c>
      <c r="D940" s="3">
        <v>42855</v>
      </c>
      <c r="E940" s="33">
        <v>17</v>
      </c>
      <c r="F940">
        <v>2</v>
      </c>
      <c r="G940" s="10">
        <f>+HLOOKUP(VLOOKUP($B940,$AD$3:$AE$12,2,0),costos_sf!$D$2:$AZ$99,base_mayorista!$A940,0)</f>
        <v>2217945304.9025402</v>
      </c>
      <c r="H940" s="10">
        <f>+HLOOKUP(VLOOKUP($B940,$AD$3:$AE$12,2,0),creditos_sf!$D$2:$AY$99,base_mayorista!$A940,0)</f>
        <v>13988075004.2768</v>
      </c>
      <c r="I940" s="10">
        <f>+HLOOKUP(VLOOKUP($B940,$AD$3:$AE$12,2,0),creditos_sf!$D$103:$AY$200,base_mayorista!$A940,0)</f>
        <v>17794478312.790825</v>
      </c>
      <c r="J940" s="10">
        <f>+HLOOKUP(VLOOKUP($B940,$AD$3:$AE$12,2,0),Costo_fondeo!$D$3:$AY$100,base_mayorista!$A940,0)</f>
        <v>1.6221829695656609</v>
      </c>
      <c r="K940" s="10">
        <f>+HLOOKUP(VLOOKUP($B940,$AD$3:$AE$12,2,0),Costo_provisiones!$D$3:$AY$100,base_mayorista!$A940,0)</f>
        <v>1.8923840054507777</v>
      </c>
      <c r="L940" s="10">
        <f>+HLOOKUP(VLOOKUP($B940,$AD$3:$AE$12,2,0),Morosidad_control!$D$4:$AY$101,base_mayorista!$A940,0)</f>
        <v>3.1803579228642098</v>
      </c>
      <c r="M940" s="10">
        <f ca="1">+OFFSET(Capital_2!$D$2,base_mayorista!A940,0)</f>
        <v>3.5336781037956082</v>
      </c>
      <c r="N940" s="10">
        <f>+HLOOKUP(VLOOKUP($B940,$AD$3:$AE$12,2,0),costo_laboral!$E$2:$AZ$99,base_mayorista!$A940,0)</f>
        <v>2.9052878075488278</v>
      </c>
      <c r="O940" s="10">
        <f>+HLOOKUP(VLOOKUP($B940,$AD$3:$AE$12,2,0),Participacion1!$D$4:$M$101,base_mayorista!$A940,0)</f>
        <v>20.479800318096601</v>
      </c>
      <c r="P940" s="1"/>
      <c r="Q940" s="10"/>
      <c r="R940" s="10"/>
      <c r="S940" s="10"/>
      <c r="T940" s="14"/>
      <c r="U940" s="38"/>
      <c r="V940" s="38"/>
      <c r="W940" s="38"/>
      <c r="X940" s="38"/>
      <c r="Y940" s="38"/>
      <c r="Z940" s="11"/>
      <c r="AB940" s="38"/>
      <c r="AG940" s="35"/>
    </row>
    <row r="941" spans="1:33" ht="16.5" x14ac:dyDescent="0.3">
      <c r="A941">
        <f t="shared" si="14"/>
        <v>67</v>
      </c>
      <c r="B941">
        <v>10</v>
      </c>
      <c r="C941">
        <v>66</v>
      </c>
      <c r="D941" s="3">
        <v>42886</v>
      </c>
      <c r="E941" s="33">
        <v>17</v>
      </c>
      <c r="F941">
        <v>2</v>
      </c>
      <c r="G941" s="10">
        <f>+HLOOKUP(VLOOKUP($B941,$AD$3:$AE$12,2,0),costos_sf!$D$2:$AZ$99,base_mayorista!$A941,0)</f>
        <v>2315220024.6882</v>
      </c>
      <c r="H941" s="10">
        <f>+HLOOKUP(VLOOKUP($B941,$AD$3:$AE$12,2,0),creditos_sf!$D$2:$AY$99,base_mayorista!$A941,0)</f>
        <v>14106329872.3545</v>
      </c>
      <c r="I941" s="10">
        <f>+HLOOKUP(VLOOKUP($B941,$AD$3:$AE$12,2,0),creditos_sf!$D$103:$AY$200,base_mayorista!$A941,0)</f>
        <v>17865060879.110855</v>
      </c>
      <c r="J941" s="10">
        <f>+HLOOKUP(VLOOKUP($B941,$AD$3:$AE$12,2,0),Costo_fondeo!$D$3:$AY$100,base_mayorista!$A941,0)</f>
        <v>1.6398394790526551</v>
      </c>
      <c r="K941" s="10">
        <f>+HLOOKUP(VLOOKUP($B941,$AD$3:$AE$12,2,0),Costo_provisiones!$D$3:$AY$100,base_mayorista!$A941,0)</f>
        <v>1.9085812975645908</v>
      </c>
      <c r="L941" s="10">
        <f>+HLOOKUP(VLOOKUP($B941,$AD$3:$AE$12,2,0),Morosidad_control!$D$4:$AY$101,base_mayorista!$A941,0)</f>
        <v>3.2219505425667001</v>
      </c>
      <c r="M941" s="10">
        <f ca="1">+OFFSET(Capital_2!$D$2,base_mayorista!A941,0)</f>
        <v>3.5570017411603705</v>
      </c>
      <c r="N941" s="10">
        <f>+HLOOKUP(VLOOKUP($B941,$AD$3:$AE$12,2,0),costo_laboral!$E$2:$AZ$99,base_mayorista!$A941,0)</f>
        <v>2.9165195611724442</v>
      </c>
      <c r="O941" s="10">
        <f>+HLOOKUP(VLOOKUP($B941,$AD$3:$AE$12,2,0),Participacion1!$D$4:$M$101,base_mayorista!$A941,0)</f>
        <v>20.507671800354828</v>
      </c>
      <c r="P941" s="1"/>
      <c r="Q941" s="10"/>
      <c r="R941" s="10"/>
      <c r="S941" s="10"/>
      <c r="T941" s="14"/>
      <c r="U941" s="38"/>
      <c r="V941" s="38"/>
      <c r="W941" s="38"/>
      <c r="X941" s="38"/>
      <c r="Y941" s="38"/>
      <c r="Z941" s="11"/>
      <c r="AB941" s="38"/>
      <c r="AG941" s="35"/>
    </row>
    <row r="942" spans="1:33" ht="16.5" x14ac:dyDescent="0.3">
      <c r="A942">
        <f t="shared" si="14"/>
        <v>68</v>
      </c>
      <c r="B942">
        <v>10</v>
      </c>
      <c r="C942">
        <v>67</v>
      </c>
      <c r="D942" s="3">
        <v>42916</v>
      </c>
      <c r="E942" s="33">
        <v>17</v>
      </c>
      <c r="F942">
        <v>2</v>
      </c>
      <c r="G942" s="10">
        <f>+HLOOKUP(VLOOKUP($B942,$AD$3:$AE$12,2,0),costos_sf!$D$2:$AZ$99,base_mayorista!$A942,0)</f>
        <v>2255052538.93818</v>
      </c>
      <c r="H942" s="10">
        <f>+HLOOKUP(VLOOKUP($B942,$AD$3:$AE$12,2,0),creditos_sf!$D$2:$AY$99,base_mayorista!$A942,0)</f>
        <v>14041908932.306</v>
      </c>
      <c r="I942" s="10">
        <f>+HLOOKUP(VLOOKUP($B942,$AD$3:$AE$12,2,0),creditos_sf!$D$103:$AY$200,base_mayorista!$A942,0)</f>
        <v>17827327712.519703</v>
      </c>
      <c r="J942" s="10">
        <f>+HLOOKUP(VLOOKUP($B942,$AD$3:$AE$12,2,0),Costo_fondeo!$D$3:$AY$100,base_mayorista!$A942,0)</f>
        <v>1.6616298801834986</v>
      </c>
      <c r="K942" s="10">
        <f>+HLOOKUP(VLOOKUP($B942,$AD$3:$AE$12,2,0),Costo_provisiones!$D$3:$AY$100,base_mayorista!$A942,0)</f>
        <v>1.889986145893267</v>
      </c>
      <c r="L942" s="10">
        <f>+HLOOKUP(VLOOKUP($B942,$AD$3:$AE$12,2,0),Morosidad_control!$D$4:$AY$101,base_mayorista!$A942,0)</f>
        <v>3.1848855345204399</v>
      </c>
      <c r="M942" s="10">
        <f ca="1">+OFFSET(Capital_2!$D$2,base_mayorista!A942,0)</f>
        <v>3.5704065106105527</v>
      </c>
      <c r="N942" s="10">
        <f>+HLOOKUP(VLOOKUP($B942,$AD$3:$AE$12,2,0),costo_laboral!$E$2:$AZ$99,base_mayorista!$A942,0)</f>
        <v>2.936203465122754</v>
      </c>
      <c r="O942" s="10">
        <f>+HLOOKUP(VLOOKUP($B942,$AD$3:$AE$12,2,0),Participacion1!$D$4:$M$101,base_mayorista!$A942,0)</f>
        <v>20.802786597192114</v>
      </c>
      <c r="P942" s="1"/>
      <c r="Q942" s="10"/>
      <c r="R942" s="10"/>
      <c r="S942" s="10"/>
      <c r="T942" s="14"/>
      <c r="U942" s="38"/>
      <c r="V942" s="38"/>
      <c r="W942" s="38"/>
      <c r="X942" s="38"/>
      <c r="Y942" s="38"/>
      <c r="Z942" s="11"/>
      <c r="AB942" s="38"/>
      <c r="AG942" s="35"/>
    </row>
    <row r="943" spans="1:33" ht="16.5" x14ac:dyDescent="0.3">
      <c r="A943">
        <f t="shared" si="14"/>
        <v>69</v>
      </c>
      <c r="B943">
        <v>10</v>
      </c>
      <c r="C943">
        <v>68</v>
      </c>
      <c r="D943" s="3">
        <v>42947</v>
      </c>
      <c r="E943" s="33">
        <v>17</v>
      </c>
      <c r="F943">
        <v>2</v>
      </c>
      <c r="G943" s="10">
        <f>+HLOOKUP(VLOOKUP($B943,$AD$3:$AE$12,2,0),costos_sf!$D$2:$AZ$99,base_mayorista!$A943,0)</f>
        <v>2292168213.9067798</v>
      </c>
      <c r="H943" s="10">
        <f>+HLOOKUP(VLOOKUP($B943,$AD$3:$AE$12,2,0),creditos_sf!$D$2:$AY$99,base_mayorista!$A943,0)</f>
        <v>14806744259.5476</v>
      </c>
      <c r="I943" s="10">
        <f>+HLOOKUP(VLOOKUP($B943,$AD$3:$AE$12,2,0),creditos_sf!$D$103:$AY$200,base_mayorista!$A943,0)</f>
        <v>17830609981.227879</v>
      </c>
      <c r="J943" s="10">
        <f>+HLOOKUP(VLOOKUP($B943,$AD$3:$AE$12,2,0),Costo_fondeo!$D$3:$AY$100,base_mayorista!$A943,0)</f>
        <v>1.6917389971087673</v>
      </c>
      <c r="K943" s="10">
        <f>+HLOOKUP(VLOOKUP($B943,$AD$3:$AE$12,2,0),Costo_provisiones!$D$3:$AY$100,base_mayorista!$A943,0)</f>
        <v>1.8826902676918889</v>
      </c>
      <c r="L943" s="10">
        <f>+HLOOKUP(VLOOKUP($B943,$AD$3:$AE$12,2,0),Morosidad_control!$D$4:$AY$101,base_mayorista!$A943,0)</f>
        <v>3.1744036157106099</v>
      </c>
      <c r="M943" s="10">
        <f ca="1">+OFFSET(Capital_2!$D$2,base_mayorista!A943,0)</f>
        <v>3.5864726654758914</v>
      </c>
      <c r="N943" s="10">
        <f>+HLOOKUP(VLOOKUP($B943,$AD$3:$AE$12,2,0),costo_laboral!$E$2:$AZ$99,base_mayorista!$A943,0)</f>
        <v>2.8450616950216574</v>
      </c>
      <c r="O943" s="10">
        <f>+HLOOKUP(VLOOKUP($B943,$AD$3:$AE$12,2,0),Participacion1!$D$4:$M$101,base_mayorista!$A943,0)</f>
        <v>21.350916827837267</v>
      </c>
      <c r="P943" s="1"/>
      <c r="Q943" s="10"/>
      <c r="R943" s="10"/>
      <c r="S943" s="10"/>
      <c r="T943" s="14"/>
      <c r="U943" s="38"/>
      <c r="V943" s="38"/>
      <c r="W943" s="38"/>
      <c r="X943" s="38"/>
      <c r="Y943" s="38"/>
      <c r="Z943" s="11"/>
      <c r="AB943" s="38"/>
      <c r="AG943" s="35"/>
    </row>
    <row r="944" spans="1:33" ht="16.5" x14ac:dyDescent="0.3">
      <c r="A944">
        <f t="shared" si="14"/>
        <v>70</v>
      </c>
      <c r="B944">
        <v>10</v>
      </c>
      <c r="C944">
        <v>69</v>
      </c>
      <c r="D944" s="3">
        <v>42978</v>
      </c>
      <c r="E944" s="33">
        <v>17</v>
      </c>
      <c r="F944">
        <v>2</v>
      </c>
      <c r="G944" s="10">
        <f>+HLOOKUP(VLOOKUP($B944,$AD$3:$AE$12,2,0),costos_sf!$D$2:$AZ$99,base_mayorista!$A944,0)</f>
        <v>2294908855.15453</v>
      </c>
      <c r="H944" s="10">
        <f>+HLOOKUP(VLOOKUP($B944,$AD$3:$AE$12,2,0),creditos_sf!$D$2:$AY$99,base_mayorista!$A944,0)</f>
        <v>14625643572.5637</v>
      </c>
      <c r="I944" s="10">
        <f>+HLOOKUP(VLOOKUP($B944,$AD$3:$AE$12,2,0),creditos_sf!$D$103:$AY$200,base_mayorista!$A944,0)</f>
        <v>17783487649.053669</v>
      </c>
      <c r="J944" s="10">
        <f>+HLOOKUP(VLOOKUP($B944,$AD$3:$AE$12,2,0),Costo_fondeo!$D$3:$AY$100,base_mayorista!$A944,0)</f>
        <v>1.7162199841619694</v>
      </c>
      <c r="K944" s="10">
        <f>+HLOOKUP(VLOOKUP($B944,$AD$3:$AE$12,2,0),Costo_provisiones!$D$3:$AY$100,base_mayorista!$A944,0)</f>
        <v>1.8571398101060244</v>
      </c>
      <c r="L944" s="10">
        <f>+HLOOKUP(VLOOKUP($B944,$AD$3:$AE$12,2,0),Morosidad_control!$D$4:$AY$101,base_mayorista!$A944,0)</f>
        <v>3.1263260341556398</v>
      </c>
      <c r="M944" s="10">
        <f ca="1">+OFFSET(Capital_2!$D$2,base_mayorista!A944,0)</f>
        <v>3.5952774480300995</v>
      </c>
      <c r="N944" s="10">
        <f>+HLOOKUP(VLOOKUP($B944,$AD$3:$AE$12,2,0),costo_laboral!$E$2:$AZ$99,base_mayorista!$A944,0)</f>
        <v>2.8253433043552674</v>
      </c>
      <c r="O944" s="10">
        <f>+HLOOKUP(VLOOKUP($B944,$AD$3:$AE$12,2,0),Participacion1!$D$4:$M$101,base_mayorista!$A944,0)</f>
        <v>21.451577860219349</v>
      </c>
      <c r="P944" s="1"/>
      <c r="Q944" s="10"/>
      <c r="R944" s="10"/>
      <c r="S944" s="10"/>
      <c r="T944" s="14"/>
      <c r="U944" s="38"/>
      <c r="V944" s="38"/>
      <c r="W944" s="38"/>
      <c r="X944" s="38"/>
      <c r="Y944" s="38"/>
      <c r="Z944" s="11"/>
      <c r="AB944" s="38"/>
      <c r="AG944" s="35"/>
    </row>
    <row r="945" spans="1:33" ht="16.5" x14ac:dyDescent="0.3">
      <c r="A945">
        <f t="shared" si="14"/>
        <v>71</v>
      </c>
      <c r="B945">
        <v>10</v>
      </c>
      <c r="C945">
        <v>70</v>
      </c>
      <c r="D945" s="3">
        <v>43008</v>
      </c>
      <c r="E945" s="33">
        <v>17</v>
      </c>
      <c r="F945">
        <v>2</v>
      </c>
      <c r="G945" s="10">
        <f>+HLOOKUP(VLOOKUP($B945,$AD$3:$AE$12,2,0),costos_sf!$D$2:$AZ$99,base_mayorista!$A945,0)</f>
        <v>2335458607.8466601</v>
      </c>
      <c r="H945" s="10">
        <f>+HLOOKUP(VLOOKUP($B945,$AD$3:$AE$12,2,0),creditos_sf!$D$2:$AY$99,base_mayorista!$A945,0)</f>
        <v>14039987875.331202</v>
      </c>
      <c r="I945" s="10">
        <f>+HLOOKUP(VLOOKUP($B945,$AD$3:$AE$12,2,0),creditos_sf!$D$103:$AY$200,base_mayorista!$A945,0)</f>
        <v>17967441978.212891</v>
      </c>
      <c r="J945" s="10">
        <f>+HLOOKUP(VLOOKUP($B945,$AD$3:$AE$12,2,0),Costo_fondeo!$D$3:$AY$100,base_mayorista!$A945,0)</f>
        <v>1.7437804270226436</v>
      </c>
      <c r="K945" s="10">
        <f>+HLOOKUP(VLOOKUP($B945,$AD$3:$AE$12,2,0),Costo_provisiones!$D$3:$AY$100,base_mayorista!$A945,0)</f>
        <v>1.8423040511862461</v>
      </c>
      <c r="L945" s="10">
        <f>+HLOOKUP(VLOOKUP($B945,$AD$3:$AE$12,2,0),Morosidad_control!$D$4:$AY$101,base_mayorista!$A945,0)</f>
        <v>3.1824736113078602</v>
      </c>
      <c r="M945" s="10">
        <f ca="1">+OFFSET(Capital_2!$D$2,base_mayorista!A945,0)</f>
        <v>3.5939139218894542</v>
      </c>
      <c r="N945" s="10">
        <f>+HLOOKUP(VLOOKUP($B945,$AD$3:$AE$12,2,0),costo_laboral!$E$2:$AZ$99,base_mayorista!$A945,0)</f>
        <v>2.9381840478585315</v>
      </c>
      <c r="O945" s="10">
        <f>+HLOOKUP(VLOOKUP($B945,$AD$3:$AE$12,2,0),Participacion1!$D$4:$M$101,base_mayorista!$A945,0)</f>
        <v>20.243497579402341</v>
      </c>
      <c r="P945" s="1"/>
      <c r="Q945" s="10"/>
      <c r="R945" s="10"/>
      <c r="S945" s="10"/>
      <c r="T945" s="14"/>
      <c r="U945" s="38"/>
      <c r="V945" s="38"/>
      <c r="W945" s="38"/>
      <c r="X945" s="38"/>
      <c r="Y945" s="38"/>
      <c r="Z945" s="11"/>
      <c r="AB945" s="38"/>
      <c r="AG945" s="35"/>
    </row>
    <row r="946" spans="1:33" ht="16.5" x14ac:dyDescent="0.3">
      <c r="A946">
        <f t="shared" si="14"/>
        <v>72</v>
      </c>
      <c r="B946">
        <v>10</v>
      </c>
      <c r="C946">
        <v>71</v>
      </c>
      <c r="D946" s="3">
        <v>43039</v>
      </c>
      <c r="E946" s="33">
        <v>17</v>
      </c>
      <c r="F946">
        <v>2</v>
      </c>
      <c r="G946" s="10">
        <f>+HLOOKUP(VLOOKUP($B946,$AD$3:$AE$12,2,0),costos_sf!$D$2:$AZ$99,base_mayorista!$A946,0)</f>
        <v>2335927047.7600498</v>
      </c>
      <c r="H946" s="10">
        <f>+HLOOKUP(VLOOKUP($B946,$AD$3:$AE$12,2,0),creditos_sf!$D$2:$AY$99,base_mayorista!$A946,0)</f>
        <v>14186333069.1991</v>
      </c>
      <c r="I946" s="10">
        <f>+HLOOKUP(VLOOKUP($B946,$AD$3:$AE$12,2,0),creditos_sf!$D$103:$AY$200,base_mayorista!$A946,0)</f>
        <v>18036748224.55098</v>
      </c>
      <c r="J946" s="10">
        <f>+HLOOKUP(VLOOKUP($B946,$AD$3:$AE$12,2,0),Costo_fondeo!$D$3:$AY$100,base_mayorista!$A946,0)</f>
        <v>1.7728224598211981</v>
      </c>
      <c r="K946" s="10">
        <f>+HLOOKUP(VLOOKUP($B946,$AD$3:$AE$12,2,0),Costo_provisiones!$D$3:$AY$100,base_mayorista!$A946,0)</f>
        <v>1.8134092810304612</v>
      </c>
      <c r="L946" s="10">
        <f>+HLOOKUP(VLOOKUP($B946,$AD$3:$AE$12,2,0),Morosidad_control!$D$4:$AY$101,base_mayorista!$A946,0)</f>
        <v>3.17943430388625</v>
      </c>
      <c r="M946" s="10">
        <f ca="1">+OFFSET(Capital_2!$D$2,base_mayorista!A946,0)</f>
        <v>3.6057998149039663</v>
      </c>
      <c r="N946" s="10">
        <f>+HLOOKUP(VLOOKUP($B946,$AD$3:$AE$12,2,0),costo_laboral!$E$2:$AZ$99,base_mayorista!$A946,0)</f>
        <v>2.9650052195214216</v>
      </c>
      <c r="O946" s="10">
        <f>+HLOOKUP(VLOOKUP($B946,$AD$3:$AE$12,2,0),Participacion1!$D$4:$M$101,base_mayorista!$A946,0)</f>
        <v>19.88975940843682</v>
      </c>
      <c r="P946" s="1"/>
      <c r="Q946" s="10"/>
      <c r="R946" s="10"/>
      <c r="S946" s="10"/>
      <c r="T946" s="14"/>
      <c r="U946" s="38"/>
      <c r="V946" s="38"/>
      <c r="W946" s="38"/>
      <c r="X946" s="38"/>
      <c r="Y946" s="38"/>
      <c r="Z946" s="11"/>
      <c r="AB946" s="38"/>
      <c r="AG946" s="35"/>
    </row>
    <row r="947" spans="1:33" ht="16.5" x14ac:dyDescent="0.3">
      <c r="A947">
        <f t="shared" si="14"/>
        <v>73</v>
      </c>
      <c r="B947">
        <v>10</v>
      </c>
      <c r="C947">
        <v>72</v>
      </c>
      <c r="D947" s="3">
        <v>43069</v>
      </c>
      <c r="E947" s="33">
        <v>17</v>
      </c>
      <c r="F947">
        <v>2</v>
      </c>
      <c r="G947" s="10">
        <f>+HLOOKUP(VLOOKUP($B947,$AD$3:$AE$12,2,0),costos_sf!$D$2:$AZ$99,base_mayorista!$A947,0)</f>
        <v>2365665502.0738101</v>
      </c>
      <c r="H947" s="10">
        <f>+HLOOKUP(VLOOKUP($B947,$AD$3:$AE$12,2,0),creditos_sf!$D$2:$AY$99,base_mayorista!$A947,0)</f>
        <v>14612141935.658499</v>
      </c>
      <c r="I947" s="10">
        <f>+HLOOKUP(VLOOKUP($B947,$AD$3:$AE$12,2,0),creditos_sf!$D$103:$AY$200,base_mayorista!$A947,0)</f>
        <v>18404547959.177853</v>
      </c>
      <c r="J947" s="10">
        <f>+HLOOKUP(VLOOKUP($B947,$AD$3:$AE$12,2,0),Costo_fondeo!$D$3:$AY$100,base_mayorista!$A947,0)</f>
        <v>1.7881066686477407</v>
      </c>
      <c r="K947" s="10">
        <f>+HLOOKUP(VLOOKUP($B947,$AD$3:$AE$12,2,0),Costo_provisiones!$D$3:$AY$100,base_mayorista!$A947,0)</f>
        <v>1.8355435531959248</v>
      </c>
      <c r="L947" s="10">
        <f>+HLOOKUP(VLOOKUP($B947,$AD$3:$AE$12,2,0),Morosidad_control!$D$4:$AY$101,base_mayorista!$A947,0)</f>
        <v>3.1369663863620398</v>
      </c>
      <c r="M947" s="10">
        <f ca="1">+OFFSET(Capital_2!$D$2,base_mayorista!A947,0)</f>
        <v>3.6120620419568428</v>
      </c>
      <c r="N947" s="10">
        <f>+HLOOKUP(VLOOKUP($B947,$AD$3:$AE$12,2,0),costo_laboral!$E$2:$AZ$99,base_mayorista!$A947,0)</f>
        <v>2.9072385823536067</v>
      </c>
      <c r="O947" s="10">
        <f>+HLOOKUP(VLOOKUP($B947,$AD$3:$AE$12,2,0),Participacion1!$D$4:$M$101,base_mayorista!$A947,0)</f>
        <v>20.172313093605997</v>
      </c>
      <c r="P947" s="1"/>
      <c r="Q947" s="10"/>
      <c r="R947" s="10"/>
      <c r="S947" s="10"/>
      <c r="T947" s="14"/>
      <c r="U947" s="38"/>
      <c r="V947" s="38"/>
      <c r="W947" s="38"/>
      <c r="X947" s="38"/>
      <c r="Y947" s="38"/>
      <c r="Z947" s="11"/>
      <c r="AB947" s="38"/>
      <c r="AG947" s="35"/>
    </row>
    <row r="948" spans="1:33" ht="16.5" x14ac:dyDescent="0.3">
      <c r="A948">
        <f t="shared" si="14"/>
        <v>74</v>
      </c>
      <c r="B948">
        <v>10</v>
      </c>
      <c r="C948">
        <v>73</v>
      </c>
      <c r="D948" s="3">
        <v>43100</v>
      </c>
      <c r="E948" s="33">
        <v>17</v>
      </c>
      <c r="F948">
        <v>2</v>
      </c>
      <c r="G948" s="10">
        <f>+HLOOKUP(VLOOKUP($B948,$AD$3:$AE$12,2,0),costos_sf!$D$2:$AZ$99,base_mayorista!$A948,0)</f>
        <v>2358926692.2898397</v>
      </c>
      <c r="H948" s="10">
        <f>+HLOOKUP(VLOOKUP($B948,$AD$3:$AE$12,2,0),creditos_sf!$D$2:$AY$99,base_mayorista!$A948,0)</f>
        <v>14248104376.420099</v>
      </c>
      <c r="I948" s="10">
        <f>+HLOOKUP(VLOOKUP($B948,$AD$3:$AE$12,2,0),creditos_sf!$D$103:$AY$200,base_mayorista!$A948,0)</f>
        <v>18441008516.030579</v>
      </c>
      <c r="J948" s="10">
        <f>+HLOOKUP(VLOOKUP($B948,$AD$3:$AE$12,2,0),Costo_fondeo!$D$3:$AY$100,base_mayorista!$A948,0)</f>
        <v>1.7416863737399892</v>
      </c>
      <c r="K948" s="10">
        <f>+HLOOKUP(VLOOKUP($B948,$AD$3:$AE$12,2,0),Costo_provisiones!$D$3:$AY$100,base_mayorista!$A948,0)</f>
        <v>1.8507045218389546</v>
      </c>
      <c r="L948" s="10">
        <f>+HLOOKUP(VLOOKUP($B948,$AD$3:$AE$12,2,0),Morosidad_control!$D$4:$AY$101,base_mayorista!$A948,0)</f>
        <v>3.2232763004031901</v>
      </c>
      <c r="M948" s="10">
        <f ca="1">+OFFSET(Capital_2!$D$2,base_mayorista!A948,0)</f>
        <v>3.5930762546706192</v>
      </c>
      <c r="N948" s="10">
        <f>+HLOOKUP(VLOOKUP($B948,$AD$3:$AE$12,2,0),costo_laboral!$E$2:$AZ$99,base_mayorista!$A948,0)</f>
        <v>2.9679391431874036</v>
      </c>
      <c r="O948" s="10">
        <f>+HLOOKUP(VLOOKUP($B948,$AD$3:$AE$12,2,0),Participacion1!$D$4:$M$101,base_mayorista!$A948,0)</f>
        <v>19.063947327605636</v>
      </c>
      <c r="P948" s="1"/>
      <c r="Q948" s="10"/>
      <c r="R948" s="10"/>
      <c r="S948" s="10"/>
      <c r="T948" s="14"/>
      <c r="U948" s="38"/>
      <c r="V948" s="38"/>
      <c r="W948" s="38"/>
      <c r="X948" s="38"/>
      <c r="Y948" s="38"/>
      <c r="Z948" s="11"/>
      <c r="AB948" s="38"/>
      <c r="AG948" s="35"/>
    </row>
    <row r="949" spans="1:33" ht="16.5" x14ac:dyDescent="0.3">
      <c r="A949">
        <f t="shared" si="14"/>
        <v>75</v>
      </c>
      <c r="B949">
        <v>10</v>
      </c>
      <c r="C949">
        <v>74</v>
      </c>
      <c r="D949" s="3">
        <v>43131</v>
      </c>
      <c r="E949" s="33">
        <v>18</v>
      </c>
      <c r="F949">
        <v>2</v>
      </c>
      <c r="G949" s="10">
        <f>+HLOOKUP(VLOOKUP($B949,$AD$3:$AE$12,2,0),costos_sf!$D$2:$AZ$99,base_mayorista!$A949,0)</f>
        <v>2380126476.1557498</v>
      </c>
      <c r="H949" s="10">
        <f>+HLOOKUP(VLOOKUP($B949,$AD$3:$AE$12,2,0),creditos_sf!$D$2:$AY$99,base_mayorista!$A949,0)</f>
        <v>14833197451.1749</v>
      </c>
      <c r="I949" s="10">
        <f>+HLOOKUP(VLOOKUP($B949,$AD$3:$AE$12,2,0),creditos_sf!$D$103:$AY$200,base_mayorista!$A949,0)</f>
        <v>18173344711.067146</v>
      </c>
      <c r="J949" s="10">
        <f>+HLOOKUP(VLOOKUP($B949,$AD$3:$AE$12,2,0),Costo_fondeo!$D$3:$AY$100,base_mayorista!$A949,0)</f>
        <v>1.7469850594234475</v>
      </c>
      <c r="K949" s="10">
        <f>+HLOOKUP(VLOOKUP($B949,$AD$3:$AE$12,2,0),Costo_provisiones!$D$3:$AY$100,base_mayorista!$A949,0)</f>
        <v>1.8895793021817167</v>
      </c>
      <c r="L949" s="10">
        <f>+HLOOKUP(VLOOKUP($B949,$AD$3:$AE$12,2,0),Morosidad_control!$D$4:$AY$101,base_mayorista!$A949,0)</f>
        <v>3.2513574991946599</v>
      </c>
      <c r="M949" s="10">
        <f ca="1">+OFFSET(Capital_2!$D$2,base_mayorista!A949,0)</f>
        <v>3.5815867697690567</v>
      </c>
      <c r="N949" s="10">
        <f>+HLOOKUP(VLOOKUP($B949,$AD$3:$AE$12,2,0),costo_laboral!$E$2:$AZ$99,base_mayorista!$A949,0)</f>
        <v>2.9388327093686684</v>
      </c>
      <c r="O949" s="10">
        <f>+HLOOKUP(VLOOKUP($B949,$AD$3:$AE$12,2,0),Participacion1!$D$4:$M$101,base_mayorista!$A949,0)</f>
        <v>19.794091149386812</v>
      </c>
      <c r="P949" s="1"/>
      <c r="Q949" s="10"/>
      <c r="R949" s="10"/>
      <c r="S949" s="10"/>
      <c r="T949" s="14"/>
      <c r="U949" s="38"/>
      <c r="V949" s="38"/>
      <c r="W949" s="38"/>
      <c r="X949" s="38"/>
      <c r="Y949" s="38"/>
      <c r="Z949" s="11"/>
      <c r="AB949" s="38"/>
      <c r="AG949" s="35"/>
    </row>
    <row r="950" spans="1:33" ht="16.5" x14ac:dyDescent="0.3">
      <c r="A950">
        <f t="shared" si="14"/>
        <v>76</v>
      </c>
      <c r="B950">
        <v>10</v>
      </c>
      <c r="C950">
        <v>75</v>
      </c>
      <c r="D950" s="3">
        <v>43159</v>
      </c>
      <c r="E950" s="33">
        <v>18</v>
      </c>
      <c r="F950">
        <v>2</v>
      </c>
      <c r="G950" s="10">
        <f>+HLOOKUP(VLOOKUP($B950,$AD$3:$AE$12,2,0),costos_sf!$D$2:$AZ$99,base_mayorista!$A950,0)</f>
        <v>2372177525.6044703</v>
      </c>
      <c r="H950" s="10">
        <f>+HLOOKUP(VLOOKUP($B950,$AD$3:$AE$12,2,0),creditos_sf!$D$2:$AY$99,base_mayorista!$A950,0)</f>
        <v>15739741683.979301</v>
      </c>
      <c r="I950" s="10">
        <f>+HLOOKUP(VLOOKUP($B950,$AD$3:$AE$12,2,0),creditos_sf!$D$103:$AY$200,base_mayorista!$A950,0)</f>
        <v>18355548770.096096</v>
      </c>
      <c r="J950" s="10">
        <f>+HLOOKUP(VLOOKUP($B950,$AD$3:$AE$12,2,0),Costo_fondeo!$D$3:$AY$100,base_mayorista!$A950,0)</f>
        <v>1.7494991918060894</v>
      </c>
      <c r="K950" s="10">
        <f>+HLOOKUP(VLOOKUP($B950,$AD$3:$AE$12,2,0),Costo_provisiones!$D$3:$AY$100,base_mayorista!$A950,0)</f>
        <v>1.8700810955769296</v>
      </c>
      <c r="L950" s="10">
        <f>+HLOOKUP(VLOOKUP($B950,$AD$3:$AE$12,2,0),Morosidad_control!$D$4:$AY$101,base_mayorista!$A950,0)</f>
        <v>3.2641821473458501</v>
      </c>
      <c r="M950" s="10">
        <f ca="1">+OFFSET(Capital_2!$D$2,base_mayorista!A950,0)</f>
        <v>3.5677590569055382</v>
      </c>
      <c r="N950" s="10">
        <f>+HLOOKUP(VLOOKUP($B950,$AD$3:$AE$12,2,0),costo_laboral!$E$2:$AZ$99,base_mayorista!$A950,0)</f>
        <v>2.8640634530115348</v>
      </c>
      <c r="O950" s="10">
        <f>+HLOOKUP(VLOOKUP($B950,$AD$3:$AE$12,2,0),Participacion1!$D$4:$M$101,base_mayorista!$A950,0)</f>
        <v>20.460298290342191</v>
      </c>
      <c r="P950" s="1"/>
      <c r="Q950" s="10"/>
      <c r="R950" s="10"/>
      <c r="S950" s="10"/>
      <c r="T950" s="14"/>
      <c r="U950" s="38"/>
      <c r="V950" s="38"/>
      <c r="W950" s="38"/>
      <c r="X950" s="38"/>
      <c r="Y950" s="38"/>
      <c r="Z950" s="11"/>
      <c r="AB950" s="38"/>
      <c r="AG950" s="35"/>
    </row>
    <row r="951" spans="1:33" ht="16.5" x14ac:dyDescent="0.3">
      <c r="A951">
        <f t="shared" si="14"/>
        <v>77</v>
      </c>
      <c r="B951">
        <v>10</v>
      </c>
      <c r="C951">
        <v>76</v>
      </c>
      <c r="D951" s="3">
        <v>43190</v>
      </c>
      <c r="E951" s="33">
        <v>18</v>
      </c>
      <c r="F951">
        <v>2</v>
      </c>
      <c r="G951" s="10">
        <f>+HLOOKUP(VLOOKUP($B951,$AD$3:$AE$12,2,0),costos_sf!$D$2:$AZ$99,base_mayorista!$A951,0)</f>
        <v>2365963501.0999103</v>
      </c>
      <c r="H951" s="10">
        <f>+HLOOKUP(VLOOKUP($B951,$AD$3:$AE$12,2,0),creditos_sf!$D$2:$AY$99,base_mayorista!$A951,0)</f>
        <v>15661830078.718302</v>
      </c>
      <c r="I951" s="10">
        <f>+HLOOKUP(VLOOKUP($B951,$AD$3:$AE$12,2,0),creditos_sf!$D$103:$AY$200,base_mayorista!$A951,0)</f>
        <v>18273134104.370342</v>
      </c>
      <c r="J951" s="10">
        <f>+HLOOKUP(VLOOKUP($B951,$AD$3:$AE$12,2,0),Costo_fondeo!$D$3:$AY$100,base_mayorista!$A951,0)</f>
        <v>1.7574642235976723</v>
      </c>
      <c r="K951" s="10">
        <f>+HLOOKUP(VLOOKUP($B951,$AD$3:$AE$12,2,0),Costo_provisiones!$D$3:$AY$100,base_mayorista!$A951,0)</f>
        <v>1.8256501905932587</v>
      </c>
      <c r="L951" s="10">
        <f>+HLOOKUP(VLOOKUP($B951,$AD$3:$AE$12,2,0),Morosidad_control!$D$4:$AY$101,base_mayorista!$A951,0)</f>
        <v>3.2595113252302998</v>
      </c>
      <c r="M951" s="10">
        <f ca="1">+OFFSET(Capital_2!$D$2,base_mayorista!A951,0)</f>
        <v>3.5535594036254383</v>
      </c>
      <c r="N951" s="10">
        <f>+HLOOKUP(VLOOKUP($B951,$AD$3:$AE$12,2,0),costo_laboral!$E$2:$AZ$99,base_mayorista!$A951,0)</f>
        <v>2.8356682364324133</v>
      </c>
      <c r="O951" s="10">
        <f>+HLOOKUP(VLOOKUP($B951,$AD$3:$AE$12,2,0),Participacion1!$D$4:$M$101,base_mayorista!$A951,0)</f>
        <v>20.842676187837704</v>
      </c>
      <c r="P951" s="1"/>
      <c r="Q951" s="10"/>
      <c r="R951" s="10"/>
      <c r="S951" s="10"/>
      <c r="T951" s="14"/>
      <c r="U951" s="38"/>
      <c r="V951" s="38"/>
      <c r="W951" s="38"/>
      <c r="X951" s="38"/>
      <c r="Y951" s="38"/>
      <c r="Z951" s="11"/>
      <c r="AB951" s="38"/>
      <c r="AG951" s="35"/>
    </row>
    <row r="952" spans="1:33" ht="16.5" x14ac:dyDescent="0.3">
      <c r="A952">
        <f t="shared" si="14"/>
        <v>78</v>
      </c>
      <c r="B952">
        <v>10</v>
      </c>
      <c r="C952">
        <v>77</v>
      </c>
      <c r="D952" s="3">
        <v>43220</v>
      </c>
      <c r="E952" s="33">
        <v>18</v>
      </c>
      <c r="F952">
        <v>2</v>
      </c>
      <c r="G952" s="10">
        <f>+HLOOKUP(VLOOKUP($B952,$AD$3:$AE$12,2,0),costos_sf!$D$2:$AZ$99,base_mayorista!$A952,0)</f>
        <v>2368997537.7883701</v>
      </c>
      <c r="H952" s="10">
        <f>+HLOOKUP(VLOOKUP($B952,$AD$3:$AE$12,2,0),creditos_sf!$D$2:$AY$99,base_mayorista!$A952,0)</f>
        <v>15806902088.655199</v>
      </c>
      <c r="I952" s="10">
        <f>+HLOOKUP(VLOOKUP($B952,$AD$3:$AE$12,2,0),creditos_sf!$D$103:$AY$200,base_mayorista!$A952,0)</f>
        <v>18483735217.491253</v>
      </c>
      <c r="J952" s="10">
        <f>+HLOOKUP(VLOOKUP($B952,$AD$3:$AE$12,2,0),Costo_fondeo!$D$3:$AY$100,base_mayorista!$A952,0)</f>
        <v>1.7608948955809205</v>
      </c>
      <c r="K952" s="10">
        <f>+HLOOKUP(VLOOKUP($B952,$AD$3:$AE$12,2,0),Costo_provisiones!$D$3:$AY$100,base_mayorista!$A952,0)</f>
        <v>1.7933225186643496</v>
      </c>
      <c r="L952" s="10">
        <f>+HLOOKUP(VLOOKUP($B952,$AD$3:$AE$12,2,0),Morosidad_control!$D$4:$AY$101,base_mayorista!$A952,0)</f>
        <v>3.2211730384222301</v>
      </c>
      <c r="M952" s="10">
        <f ca="1">+OFFSET(Capital_2!$D$2,base_mayorista!A952,0)</f>
        <v>3.5277001527594574</v>
      </c>
      <c r="N952" s="10">
        <f>+HLOOKUP(VLOOKUP($B952,$AD$3:$AE$12,2,0),costo_laboral!$E$2:$AZ$99,base_mayorista!$A952,0)</f>
        <v>2.8052246404789098</v>
      </c>
      <c r="O952" s="10">
        <f>+HLOOKUP(VLOOKUP($B952,$AD$3:$AE$12,2,0),Participacion1!$D$4:$M$101,base_mayorista!$A952,0)</f>
        <v>21.14607399903462</v>
      </c>
      <c r="P952" s="1"/>
      <c r="Q952" s="10"/>
      <c r="R952" s="10"/>
      <c r="S952" s="10"/>
      <c r="T952" s="14"/>
      <c r="U952" s="38"/>
      <c r="V952" s="38"/>
      <c r="W952" s="38"/>
      <c r="X952" s="38"/>
      <c r="Y952" s="38"/>
      <c r="Z952" s="11"/>
      <c r="AB952" s="38"/>
      <c r="AG952" s="35"/>
    </row>
    <row r="953" spans="1:33" ht="16.5" x14ac:dyDescent="0.3">
      <c r="A953">
        <f t="shared" si="14"/>
        <v>79</v>
      </c>
      <c r="B953">
        <v>10</v>
      </c>
      <c r="C953">
        <v>78</v>
      </c>
      <c r="D953" s="3">
        <v>43251</v>
      </c>
      <c r="E953" s="33">
        <v>18</v>
      </c>
      <c r="F953">
        <v>2</v>
      </c>
      <c r="G953" s="10">
        <f>+HLOOKUP(VLOOKUP($B953,$AD$3:$AE$12,2,0),costos_sf!$D$2:$AZ$99,base_mayorista!$A953,0)</f>
        <v>2358191692.1152396</v>
      </c>
      <c r="H953" s="10">
        <f>+HLOOKUP(VLOOKUP($B953,$AD$3:$AE$12,2,0),creditos_sf!$D$2:$AY$99,base_mayorista!$A953,0)</f>
        <v>15959197805.1231</v>
      </c>
      <c r="I953" s="10">
        <f>+HLOOKUP(VLOOKUP($B953,$AD$3:$AE$12,2,0),creditos_sf!$D$103:$AY$200,base_mayorista!$A953,0)</f>
        <v>18759718814.256794</v>
      </c>
      <c r="J953" s="10">
        <f>+HLOOKUP(VLOOKUP($B953,$AD$3:$AE$12,2,0),Costo_fondeo!$D$3:$AY$100,base_mayorista!$A953,0)</f>
        <v>1.7595464581427442</v>
      </c>
      <c r="K953" s="10">
        <f>+HLOOKUP(VLOOKUP($B953,$AD$3:$AE$12,2,0),Costo_provisiones!$D$3:$AY$100,base_mayorista!$A953,0)</f>
        <v>1.7520317511929295</v>
      </c>
      <c r="L953" s="10">
        <f>+HLOOKUP(VLOOKUP($B953,$AD$3:$AE$12,2,0),Morosidad_control!$D$4:$AY$101,base_mayorista!$A953,0)</f>
        <v>3.19409559856846</v>
      </c>
      <c r="M953" s="10">
        <f ca="1">+OFFSET(Capital_2!$D$2,base_mayorista!A953,0)</f>
        <v>3.5069368282381337</v>
      </c>
      <c r="N953" s="10">
        <f>+HLOOKUP(VLOOKUP($B953,$AD$3:$AE$12,2,0),costo_laboral!$E$2:$AZ$99,base_mayorista!$A953,0)</f>
        <v>2.7918739915860367</v>
      </c>
      <c r="O953" s="10">
        <f>+HLOOKUP(VLOOKUP($B953,$AD$3:$AE$12,2,0),Participacion1!$D$4:$M$101,base_mayorista!$A953,0)</f>
        <v>21.009504152528081</v>
      </c>
      <c r="P953" s="1"/>
      <c r="Q953" s="10"/>
      <c r="R953" s="10"/>
      <c r="S953" s="10"/>
      <c r="T953" s="14"/>
      <c r="U953" s="38"/>
      <c r="V953" s="38"/>
      <c r="W953" s="38"/>
      <c r="X953" s="38"/>
      <c r="Y953" s="38"/>
      <c r="Z953" s="11"/>
      <c r="AB953" s="38"/>
      <c r="AG953" s="35"/>
    </row>
    <row r="954" spans="1:33" ht="16.5" x14ac:dyDescent="0.3">
      <c r="A954">
        <f t="shared" si="14"/>
        <v>80</v>
      </c>
      <c r="B954">
        <v>10</v>
      </c>
      <c r="C954">
        <v>79</v>
      </c>
      <c r="D954" s="3">
        <v>43281</v>
      </c>
      <c r="E954" s="33">
        <v>18</v>
      </c>
      <c r="F954">
        <v>2</v>
      </c>
      <c r="G954" s="10">
        <f>+HLOOKUP(VLOOKUP($B954,$AD$3:$AE$12,2,0),costos_sf!$D$2:$AZ$99,base_mayorista!$A954,0)</f>
        <v>2349976641.5631399</v>
      </c>
      <c r="H954" s="10">
        <f>+HLOOKUP(VLOOKUP($B954,$AD$3:$AE$12,2,0),creditos_sf!$D$2:$AY$99,base_mayorista!$A954,0)</f>
        <v>15853117909.566299</v>
      </c>
      <c r="I954" s="10">
        <f>+HLOOKUP(VLOOKUP($B954,$AD$3:$AE$12,2,0),creditos_sf!$D$103:$AY$200,base_mayorista!$A954,0)</f>
        <v>18996410303.506451</v>
      </c>
      <c r="J954" s="10">
        <f>+HLOOKUP(VLOOKUP($B954,$AD$3:$AE$12,2,0),Costo_fondeo!$D$3:$AY$100,base_mayorista!$A954,0)</f>
        <v>1.7644532837757698</v>
      </c>
      <c r="K954" s="10">
        <f>+HLOOKUP(VLOOKUP($B954,$AD$3:$AE$12,2,0),Costo_provisiones!$D$3:$AY$100,base_mayorista!$A954,0)</f>
        <v>1.7312268634295427</v>
      </c>
      <c r="L954" s="10">
        <f>+HLOOKUP(VLOOKUP($B954,$AD$3:$AE$12,2,0),Morosidad_control!$D$4:$AY$101,base_mayorista!$A954,0)</f>
        <v>3.2296860011883499</v>
      </c>
      <c r="M954" s="10">
        <f ca="1">+OFFSET(Capital_2!$D$2,base_mayorista!A954,0)</f>
        <v>3.4861804073665166</v>
      </c>
      <c r="N954" s="10">
        <f>+HLOOKUP(VLOOKUP($B954,$AD$3:$AE$12,2,0),costo_laboral!$E$2:$AZ$99,base_mayorista!$A954,0)</f>
        <v>2.7606559828155492</v>
      </c>
      <c r="O954" s="10">
        <f>+HLOOKUP(VLOOKUP($B954,$AD$3:$AE$12,2,0),Participacion1!$D$4:$M$101,base_mayorista!$A954,0)</f>
        <v>21.132135303689196</v>
      </c>
      <c r="P954" s="1"/>
      <c r="Q954" s="10"/>
      <c r="R954" s="10"/>
      <c r="S954" s="10"/>
      <c r="T954" s="14"/>
      <c r="U954" s="38"/>
      <c r="V954" s="38"/>
      <c r="W954" s="38"/>
      <c r="X954" s="38"/>
      <c r="Y954" s="38"/>
      <c r="Z954" s="11"/>
      <c r="AB954" s="38"/>
      <c r="AG954" s="35"/>
    </row>
    <row r="955" spans="1:33" ht="16.5" x14ac:dyDescent="0.3">
      <c r="A955">
        <f t="shared" si="14"/>
        <v>81</v>
      </c>
      <c r="B955">
        <v>10</v>
      </c>
      <c r="C955">
        <v>80</v>
      </c>
      <c r="D955" s="3">
        <v>43312</v>
      </c>
      <c r="E955" s="33">
        <v>18</v>
      </c>
      <c r="F955">
        <v>2</v>
      </c>
      <c r="G955" s="10">
        <f>+HLOOKUP(VLOOKUP($B955,$AD$3:$AE$12,2,0),costos_sf!$D$2:$AZ$99,base_mayorista!$A955,0)</f>
        <v>2359450651.34164</v>
      </c>
      <c r="H955" s="10">
        <f>+HLOOKUP(VLOOKUP($B955,$AD$3:$AE$12,2,0),creditos_sf!$D$2:$AY$99,base_mayorista!$A955,0)</f>
        <v>15679855318.5826</v>
      </c>
      <c r="I955" s="10">
        <f>+HLOOKUP(VLOOKUP($B955,$AD$3:$AE$12,2,0),creditos_sf!$D$103:$AY$200,base_mayorista!$A955,0)</f>
        <v>19085751354.496307</v>
      </c>
      <c r="J955" s="10">
        <f>+HLOOKUP(VLOOKUP($B955,$AD$3:$AE$12,2,0),Costo_fondeo!$D$3:$AY$100,base_mayorista!$A955,0)</f>
        <v>1.7684784311074599</v>
      </c>
      <c r="K955" s="10">
        <f>+HLOOKUP(VLOOKUP($B955,$AD$3:$AE$12,2,0),Costo_provisiones!$D$3:$AY$100,base_mayorista!$A955,0)</f>
        <v>1.7301836787660934</v>
      </c>
      <c r="L955" s="10">
        <f>+HLOOKUP(VLOOKUP($B955,$AD$3:$AE$12,2,0),Morosidad_control!$D$4:$AY$101,base_mayorista!$A955,0)</f>
        <v>3.2905525304997001</v>
      </c>
      <c r="M955" s="10">
        <f ca="1">+OFFSET(Capital_2!$D$2,base_mayorista!A955,0)</f>
        <v>3.4635993253239059</v>
      </c>
      <c r="N955" s="10">
        <f>+HLOOKUP(VLOOKUP($B955,$AD$3:$AE$12,2,0),costo_laboral!$E$2:$AZ$99,base_mayorista!$A955,0)</f>
        <v>2.7600479226132912</v>
      </c>
      <c r="O955" s="10">
        <f>+HLOOKUP(VLOOKUP($B955,$AD$3:$AE$12,2,0),Participacion1!$D$4:$M$101,base_mayorista!$A955,0)</f>
        <v>20.982106187804813</v>
      </c>
      <c r="P955" s="1"/>
      <c r="Q955" s="10"/>
      <c r="R955" s="10"/>
      <c r="S955" s="10"/>
      <c r="T955" s="14"/>
      <c r="U955" s="38"/>
      <c r="V955" s="38"/>
      <c r="W955" s="38"/>
      <c r="X955" s="38"/>
      <c r="Y955" s="38"/>
      <c r="Z955" s="11"/>
      <c r="AB955" s="38"/>
      <c r="AG955" s="35"/>
    </row>
    <row r="956" spans="1:33" ht="16.5" x14ac:dyDescent="0.3">
      <c r="A956">
        <f t="shared" si="14"/>
        <v>82</v>
      </c>
      <c r="B956">
        <v>10</v>
      </c>
      <c r="C956">
        <v>81</v>
      </c>
      <c r="D956" s="3">
        <v>43343</v>
      </c>
      <c r="E956" s="33">
        <v>18</v>
      </c>
      <c r="F956">
        <v>2</v>
      </c>
      <c r="G956" s="10">
        <f>+HLOOKUP(VLOOKUP($B956,$AD$3:$AE$12,2,0),costos_sf!$D$2:$AZ$99,base_mayorista!$A956,0)</f>
        <v>2404070774.4960599</v>
      </c>
      <c r="H956" s="10">
        <f>+HLOOKUP(VLOOKUP($B956,$AD$3:$AE$12,2,0),creditos_sf!$D$2:$AY$99,base_mayorista!$A956,0)</f>
        <v>15179983583.0716</v>
      </c>
      <c r="I956" s="10">
        <f>+HLOOKUP(VLOOKUP($B956,$AD$3:$AE$12,2,0),creditos_sf!$D$103:$AY$200,base_mayorista!$A956,0)</f>
        <v>19184869993.842243</v>
      </c>
      <c r="J956" s="10">
        <f>+HLOOKUP(VLOOKUP($B956,$AD$3:$AE$12,2,0),Costo_fondeo!$D$3:$AY$100,base_mayorista!$A956,0)</f>
        <v>1.7684263507824123</v>
      </c>
      <c r="K956" s="10">
        <f>+HLOOKUP(VLOOKUP($B956,$AD$3:$AE$12,2,0),Costo_provisiones!$D$3:$AY$100,base_mayorista!$A956,0)</f>
        <v>1.7556319895449126</v>
      </c>
      <c r="L956" s="10">
        <f>+HLOOKUP(VLOOKUP($B956,$AD$3:$AE$12,2,0),Morosidad_control!$D$4:$AY$101,base_mayorista!$A956,0)</f>
        <v>3.41588531104843</v>
      </c>
      <c r="M956" s="10">
        <f ca="1">+OFFSET(Capital_2!$D$2,base_mayorista!A956,0)</f>
        <v>3.442349118867654</v>
      </c>
      <c r="N956" s="10">
        <f>+HLOOKUP(VLOOKUP($B956,$AD$3:$AE$12,2,0),costo_laboral!$E$2:$AZ$99,base_mayorista!$A956,0)</f>
        <v>2.7816929168685713</v>
      </c>
      <c r="O956" s="10">
        <f>+HLOOKUP(VLOOKUP($B956,$AD$3:$AE$12,2,0),Participacion1!$D$4:$M$101,base_mayorista!$A956,0)</f>
        <v>20.397494634444975</v>
      </c>
      <c r="P956" s="1"/>
      <c r="Q956" s="10"/>
      <c r="R956" s="10"/>
      <c r="S956" s="10"/>
      <c r="T956" s="14"/>
      <c r="U956" s="38"/>
      <c r="V956" s="38"/>
      <c r="W956" s="38"/>
      <c r="X956" s="38"/>
      <c r="Y956" s="38"/>
      <c r="Z956" s="11"/>
      <c r="AB956" s="38"/>
      <c r="AG956" s="35"/>
    </row>
    <row r="957" spans="1:33" ht="16.5" x14ac:dyDescent="0.3">
      <c r="A957">
        <f t="shared" si="14"/>
        <v>83</v>
      </c>
      <c r="B957">
        <v>10</v>
      </c>
      <c r="C957">
        <v>82</v>
      </c>
      <c r="D957" s="3">
        <v>43373</v>
      </c>
      <c r="E957" s="33">
        <v>18</v>
      </c>
      <c r="F957">
        <v>2</v>
      </c>
      <c r="G957" s="10">
        <f>+HLOOKUP(VLOOKUP($B957,$AD$3:$AE$12,2,0),costos_sf!$D$2:$AZ$99,base_mayorista!$A957,0)</f>
        <v>2381999582.3850198</v>
      </c>
      <c r="H957" s="10">
        <f>+HLOOKUP(VLOOKUP($B957,$AD$3:$AE$12,2,0),creditos_sf!$D$2:$AY$99,base_mayorista!$A957,0)</f>
        <v>15627762853.9217</v>
      </c>
      <c r="I957" s="10">
        <f>+HLOOKUP(VLOOKUP($B957,$AD$3:$AE$12,2,0),creditos_sf!$D$103:$AY$200,base_mayorista!$A957,0)</f>
        <v>19261060732.005085</v>
      </c>
      <c r="J957" s="10">
        <f>+HLOOKUP(VLOOKUP($B957,$AD$3:$AE$12,2,0),Costo_fondeo!$D$3:$AY$100,base_mayorista!$A957,0)</f>
        <v>1.7683824824469552</v>
      </c>
      <c r="K957" s="10">
        <f>+HLOOKUP(VLOOKUP($B957,$AD$3:$AE$12,2,0),Costo_provisiones!$D$3:$AY$100,base_mayorista!$A957,0)</f>
        <v>1.6805693926637186</v>
      </c>
      <c r="L957" s="10">
        <f>+HLOOKUP(VLOOKUP($B957,$AD$3:$AE$12,2,0),Morosidad_control!$D$4:$AY$101,base_mayorista!$A957,0)</f>
        <v>3.38948530921519</v>
      </c>
      <c r="M957" s="10">
        <f ca="1">+OFFSET(Capital_2!$D$2,base_mayorista!A957,0)</f>
        <v>3.430093895939399</v>
      </c>
      <c r="N957" s="10">
        <f>+HLOOKUP(VLOOKUP($B957,$AD$3:$AE$12,2,0),costo_laboral!$E$2:$AZ$99,base_mayorista!$A957,0)</f>
        <v>2.7650193250695434</v>
      </c>
      <c r="O957" s="10">
        <f>+HLOOKUP(VLOOKUP($B957,$AD$3:$AE$12,2,0),Participacion1!$D$4:$M$101,base_mayorista!$A957,0)</f>
        <v>20.573865724534706</v>
      </c>
      <c r="P957" s="1"/>
      <c r="Q957" s="10"/>
      <c r="R957" s="10"/>
      <c r="S957" s="10"/>
      <c r="T957" s="14"/>
      <c r="U957" s="38"/>
      <c r="V957" s="38"/>
      <c r="W957" s="38"/>
      <c r="X957" s="38"/>
      <c r="Y957" s="38"/>
      <c r="Z957" s="11"/>
      <c r="AB957" s="38"/>
      <c r="AG957" s="35"/>
    </row>
    <row r="958" spans="1:33" ht="16.5" x14ac:dyDescent="0.3">
      <c r="A958">
        <f t="shared" si="14"/>
        <v>84</v>
      </c>
      <c r="B958">
        <v>10</v>
      </c>
      <c r="C958">
        <v>83</v>
      </c>
      <c r="D958" s="3">
        <v>43404</v>
      </c>
      <c r="E958" s="33">
        <v>18</v>
      </c>
      <c r="F958">
        <v>2</v>
      </c>
      <c r="G958" s="10">
        <f>+HLOOKUP(VLOOKUP($B958,$AD$3:$AE$12,2,0),costos_sf!$D$2:$AZ$99,base_mayorista!$A958,0)</f>
        <v>2384419819.69978</v>
      </c>
      <c r="H958" s="10">
        <f>+HLOOKUP(VLOOKUP($B958,$AD$3:$AE$12,2,0),creditos_sf!$D$2:$AY$99,base_mayorista!$A958,0)</f>
        <v>16089322232.4921</v>
      </c>
      <c r="I958" s="10">
        <f>+HLOOKUP(VLOOKUP($B958,$AD$3:$AE$12,2,0),creditos_sf!$D$103:$AY$200,base_mayorista!$A958,0)</f>
        <v>19301622642.247551</v>
      </c>
      <c r="J958" s="10">
        <f>+HLOOKUP(VLOOKUP($B958,$AD$3:$AE$12,2,0),Costo_fondeo!$D$3:$AY$100,base_mayorista!$A958,0)</f>
        <v>1.7704474803040624</v>
      </c>
      <c r="K958" s="10">
        <f>+HLOOKUP(VLOOKUP($B958,$AD$3:$AE$12,2,0),Costo_provisiones!$D$3:$AY$100,base_mayorista!$A958,0)</f>
        <v>1.6806976109835967</v>
      </c>
      <c r="L958" s="10">
        <f>+HLOOKUP(VLOOKUP($B958,$AD$3:$AE$12,2,0),Morosidad_control!$D$4:$AY$101,base_mayorista!$A958,0)</f>
        <v>3.3972849971922598</v>
      </c>
      <c r="M958" s="10">
        <f ca="1">+OFFSET(Capital_2!$D$2,base_mayorista!A958,0)</f>
        <v>3.4233579602032216</v>
      </c>
      <c r="N958" s="10">
        <f>+HLOOKUP(VLOOKUP($B958,$AD$3:$AE$12,2,0),costo_laboral!$E$2:$AZ$99,base_mayorista!$A958,0)</f>
        <v>2.7595845115677653</v>
      </c>
      <c r="O958" s="10">
        <f>+HLOOKUP(VLOOKUP($B958,$AD$3:$AE$12,2,0),Participacion1!$D$4:$M$101,base_mayorista!$A958,0)</f>
        <v>20.446272802968775</v>
      </c>
      <c r="P958" s="1"/>
      <c r="Q958" s="10"/>
      <c r="R958" s="10"/>
      <c r="S958" s="10"/>
      <c r="T958" s="14"/>
      <c r="U958" s="38"/>
      <c r="V958" s="38"/>
      <c r="W958" s="38"/>
      <c r="X958" s="38"/>
      <c r="Y958" s="38"/>
      <c r="Z958" s="11"/>
      <c r="AB958" s="38"/>
      <c r="AG958" s="35"/>
    </row>
    <row r="959" spans="1:33" ht="16.5" x14ac:dyDescent="0.3">
      <c r="A959">
        <f t="shared" si="14"/>
        <v>85</v>
      </c>
      <c r="B959">
        <v>10</v>
      </c>
      <c r="C959">
        <v>84</v>
      </c>
      <c r="D959" s="3">
        <v>43434</v>
      </c>
      <c r="E959" s="33">
        <v>18</v>
      </c>
      <c r="F959">
        <v>2</v>
      </c>
      <c r="G959" s="10">
        <f>+HLOOKUP(VLOOKUP($B959,$AD$3:$AE$12,2,0),costos_sf!$D$2:$AZ$99,base_mayorista!$A959,0)</f>
        <v>2378101991.7606401</v>
      </c>
      <c r="H959" s="10">
        <f>+HLOOKUP(VLOOKUP($B959,$AD$3:$AE$12,2,0),creditos_sf!$D$2:$AY$99,base_mayorista!$A959,0)</f>
        <v>15841095419.108</v>
      </c>
      <c r="I959" s="10">
        <f>+HLOOKUP(VLOOKUP($B959,$AD$3:$AE$12,2,0),creditos_sf!$D$103:$AY$200,base_mayorista!$A959,0)</f>
        <v>19148682402.120819</v>
      </c>
      <c r="J959" s="10">
        <f>+HLOOKUP(VLOOKUP($B959,$AD$3:$AE$12,2,0),Costo_fondeo!$D$3:$AY$100,base_mayorista!$A959,0)</f>
        <v>1.7764944751429299</v>
      </c>
      <c r="K959" s="10">
        <f>+HLOOKUP(VLOOKUP($B959,$AD$3:$AE$12,2,0),Costo_provisiones!$D$3:$AY$100,base_mayorista!$A959,0)</f>
        <v>1.6411651185235951</v>
      </c>
      <c r="L959" s="10">
        <f>+HLOOKUP(VLOOKUP($B959,$AD$3:$AE$12,2,0),Morosidad_control!$D$4:$AY$101,base_mayorista!$A959,0)</f>
        <v>3.45698412590168</v>
      </c>
      <c r="M959" s="10">
        <f ca="1">+OFFSET(Capital_2!$D$2,base_mayorista!A959,0)</f>
        <v>3.4154915843908498</v>
      </c>
      <c r="N959" s="10">
        <f>+HLOOKUP(VLOOKUP($B959,$AD$3:$AE$12,2,0),costo_laboral!$E$2:$AZ$99,base_mayorista!$A959,0)</f>
        <v>2.7812312648711783</v>
      </c>
      <c r="O959" s="10">
        <f>+HLOOKUP(VLOOKUP($B959,$AD$3:$AE$12,2,0),Participacion1!$D$4:$M$101,base_mayorista!$A959,0)</f>
        <v>20.30059196537966</v>
      </c>
      <c r="P959" s="1"/>
      <c r="Q959" s="10"/>
      <c r="R959" s="10"/>
      <c r="S959" s="10"/>
      <c r="T959" s="14"/>
      <c r="U959" s="38"/>
      <c r="V959" s="38"/>
      <c r="W959" s="38"/>
      <c r="X959" s="38"/>
      <c r="Y959" s="38"/>
      <c r="Z959" s="11"/>
      <c r="AB959" s="38"/>
      <c r="AG959" s="35"/>
    </row>
    <row r="960" spans="1:33" ht="16.5" x14ac:dyDescent="0.3">
      <c r="A960">
        <f t="shared" si="14"/>
        <v>86</v>
      </c>
      <c r="B960">
        <v>10</v>
      </c>
      <c r="C960">
        <v>85</v>
      </c>
      <c r="D960" s="3">
        <v>43465</v>
      </c>
      <c r="E960" s="33">
        <v>18</v>
      </c>
      <c r="F960">
        <v>2</v>
      </c>
      <c r="G960" s="10">
        <f>+HLOOKUP(VLOOKUP($B960,$AD$3:$AE$12,2,0),costos_sf!$D$2:$AZ$99,base_mayorista!$A960,0)</f>
        <v>2414459377.5967202</v>
      </c>
      <c r="H960" s="10">
        <f>+HLOOKUP(VLOOKUP($B960,$AD$3:$AE$12,2,0),creditos_sf!$D$2:$AY$99,base_mayorista!$A960,0)</f>
        <v>16667751158.201401</v>
      </c>
      <c r="I960" s="10">
        <f>+HLOOKUP(VLOOKUP($B960,$AD$3:$AE$12,2,0),creditos_sf!$D$103:$AY$200,base_mayorista!$A960,0)</f>
        <v>19129727432.924782</v>
      </c>
      <c r="J960" s="10">
        <f>+HLOOKUP(VLOOKUP($B960,$AD$3:$AE$12,2,0),Costo_fondeo!$D$3:$AY$100,base_mayorista!$A960,0)</f>
        <v>1.8458015427456436</v>
      </c>
      <c r="K960" s="10">
        <f>+HLOOKUP(VLOOKUP($B960,$AD$3:$AE$12,2,0),Costo_provisiones!$D$3:$AY$100,base_mayorista!$A960,0)</f>
        <v>1.6923846982124389</v>
      </c>
      <c r="L960" s="10">
        <f>+HLOOKUP(VLOOKUP($B960,$AD$3:$AE$12,2,0),Morosidad_control!$D$4:$AY$101,base_mayorista!$A960,0)</f>
        <v>3.6015677408967699</v>
      </c>
      <c r="M960" s="10">
        <f ca="1">+OFFSET(Capital_2!$D$2,base_mayorista!A960,0)</f>
        <v>3.4351377010367652</v>
      </c>
      <c r="N960" s="10">
        <f>+HLOOKUP(VLOOKUP($B960,$AD$3:$AE$12,2,0),costo_laboral!$E$2:$AZ$99,base_mayorista!$A960,0)</f>
        <v>2.7496940404296808</v>
      </c>
      <c r="O960" s="10">
        <f>+HLOOKUP(VLOOKUP($B960,$AD$3:$AE$12,2,0),Participacion1!$D$4:$M$101,base_mayorista!$A960,0)</f>
        <v>20.314941028110344</v>
      </c>
      <c r="P960" s="1"/>
      <c r="Q960" s="10"/>
      <c r="R960" s="10"/>
      <c r="S960" s="10"/>
      <c r="T960" s="14"/>
      <c r="U960" s="38"/>
      <c r="V960" s="38"/>
      <c r="W960" s="38"/>
      <c r="X960" s="38"/>
      <c r="Y960" s="38"/>
      <c r="Z960" s="11"/>
      <c r="AB960" s="38"/>
      <c r="AG960" s="35"/>
    </row>
    <row r="961" spans="1:33" ht="16.5" x14ac:dyDescent="0.3">
      <c r="A961">
        <f t="shared" si="14"/>
        <v>87</v>
      </c>
      <c r="B961">
        <v>10</v>
      </c>
      <c r="C961">
        <v>86</v>
      </c>
      <c r="D961" s="3">
        <v>43496</v>
      </c>
      <c r="E961" s="33">
        <v>19</v>
      </c>
      <c r="F961">
        <v>2</v>
      </c>
      <c r="G961" s="10">
        <f>+HLOOKUP(VLOOKUP($B961,$AD$3:$AE$12,2,0),costos_sf!$D$2:$AZ$99,base_mayorista!$A961,0)</f>
        <v>2432419522.73985</v>
      </c>
      <c r="H961" s="10">
        <f>+HLOOKUP(VLOOKUP($B961,$AD$3:$AE$12,2,0),creditos_sf!$D$2:$AY$99,base_mayorista!$A961,0)</f>
        <v>16291588427.621201</v>
      </c>
      <c r="I961" s="10">
        <f>+HLOOKUP(VLOOKUP($B961,$AD$3:$AE$12,2,0),creditos_sf!$D$103:$AY$200,base_mayorista!$A961,0)</f>
        <v>19212609450.342148</v>
      </c>
      <c r="J961" s="10">
        <f>+HLOOKUP(VLOOKUP($B961,$AD$3:$AE$12,2,0),Costo_fondeo!$D$3:$AY$100,base_mayorista!$A961,0)</f>
        <v>1.8737106714808593</v>
      </c>
      <c r="K961" s="10">
        <f>+HLOOKUP(VLOOKUP($B961,$AD$3:$AE$12,2,0),Costo_provisiones!$D$3:$AY$100,base_mayorista!$A961,0)</f>
        <v>1.6346924742851043</v>
      </c>
      <c r="L961" s="10">
        <f>+HLOOKUP(VLOOKUP($B961,$AD$3:$AE$12,2,0),Morosidad_control!$D$4:$AY$101,base_mayorista!$A961,0)</f>
        <v>3.51429127041949</v>
      </c>
      <c r="M961" s="10">
        <f ca="1">+OFFSET(Capital_2!$D$2,base_mayorista!A961,0)</f>
        <v>3.144198069372997</v>
      </c>
      <c r="N961" s="10">
        <f>+HLOOKUP(VLOOKUP($B961,$AD$3:$AE$12,2,0),costo_laboral!$E$2:$AZ$99,base_mayorista!$A961,0)</f>
        <v>2.7938693290963039</v>
      </c>
      <c r="O961" s="10">
        <f>+HLOOKUP(VLOOKUP($B961,$AD$3:$AE$12,2,0),Participacion1!$D$4:$M$101,base_mayorista!$A961,0)</f>
        <v>20.504841170314812</v>
      </c>
      <c r="P961" s="1"/>
      <c r="Q961" s="10"/>
      <c r="R961" s="10"/>
      <c r="S961" s="10"/>
      <c r="T961" s="14"/>
      <c r="U961" s="38"/>
      <c r="V961" s="38"/>
      <c r="W961" s="38"/>
      <c r="X961" s="38"/>
      <c r="Y961" s="38"/>
      <c r="Z961" s="11"/>
      <c r="AB961" s="38"/>
      <c r="AG961" s="35"/>
    </row>
    <row r="962" spans="1:33" ht="16.5" x14ac:dyDescent="0.3">
      <c r="A962">
        <f t="shared" si="14"/>
        <v>88</v>
      </c>
      <c r="B962">
        <v>10</v>
      </c>
      <c r="C962">
        <v>87</v>
      </c>
      <c r="D962" s="3">
        <v>43524</v>
      </c>
      <c r="E962" s="33">
        <v>19</v>
      </c>
      <c r="F962">
        <v>2</v>
      </c>
      <c r="G962" s="10">
        <f>+HLOOKUP(VLOOKUP($B962,$AD$3:$AE$12,2,0),costos_sf!$D$2:$AZ$99,base_mayorista!$A962,0)</f>
        <v>2441157582.3938103</v>
      </c>
      <c r="H962" s="10">
        <f>+HLOOKUP(VLOOKUP($B962,$AD$3:$AE$12,2,0),creditos_sf!$D$2:$AY$99,base_mayorista!$A962,0)</f>
        <v>16290331681.7124</v>
      </c>
      <c r="I962" s="10">
        <f>+HLOOKUP(VLOOKUP($B962,$AD$3:$AE$12,2,0),creditos_sf!$D$103:$AY$200,base_mayorista!$A962,0)</f>
        <v>19287497919.970306</v>
      </c>
      <c r="J962" s="10">
        <f>+HLOOKUP(VLOOKUP($B962,$AD$3:$AE$12,2,0),Costo_fondeo!$D$3:$AY$100,base_mayorista!$A962,0)</f>
        <v>1.8974975069487594</v>
      </c>
      <c r="K962" s="10">
        <f>+HLOOKUP(VLOOKUP($B962,$AD$3:$AE$12,2,0),Costo_provisiones!$D$3:$AY$100,base_mayorista!$A962,0)</f>
        <v>1.6371892656334894</v>
      </c>
      <c r="L962" s="10">
        <f>+HLOOKUP(VLOOKUP($B962,$AD$3:$AE$12,2,0),Morosidad_control!$D$4:$AY$101,base_mayorista!$A962,0)</f>
        <v>3.51863808119059</v>
      </c>
      <c r="M962" s="10">
        <f ca="1">+OFFSET(Capital_2!$D$2,base_mayorista!A962,0)</f>
        <v>3.1750048296191844</v>
      </c>
      <c r="N962" s="10">
        <f>+HLOOKUP(VLOOKUP($B962,$AD$3:$AE$12,2,0),costo_laboral!$E$2:$AZ$99,base_mayorista!$A962,0)</f>
        <v>2.8150383429412438</v>
      </c>
      <c r="O962" s="10">
        <f>+HLOOKUP(VLOOKUP($B962,$AD$3:$AE$12,2,0),Participacion1!$D$4:$M$101,base_mayorista!$A962,0)</f>
        <v>20.615580136704022</v>
      </c>
      <c r="P962" s="1"/>
      <c r="Q962" s="10"/>
      <c r="R962" s="10"/>
      <c r="S962" s="10"/>
      <c r="T962" s="14"/>
      <c r="U962" s="38"/>
      <c r="V962" s="38"/>
      <c r="W962" s="38"/>
      <c r="X962" s="38"/>
      <c r="Y962" s="38"/>
      <c r="Z962" s="11"/>
      <c r="AB962" s="38"/>
      <c r="AG962" s="35"/>
    </row>
    <row r="963" spans="1:33" ht="16.5" x14ac:dyDescent="0.3">
      <c r="A963">
        <f t="shared" si="14"/>
        <v>89</v>
      </c>
      <c r="B963">
        <v>10</v>
      </c>
      <c r="C963">
        <v>88</v>
      </c>
      <c r="D963" s="3">
        <v>43555</v>
      </c>
      <c r="E963" s="33">
        <v>19</v>
      </c>
      <c r="F963">
        <v>2</v>
      </c>
      <c r="G963" s="10">
        <f>+HLOOKUP(VLOOKUP($B963,$AD$3:$AE$12,2,0),costos_sf!$D$2:$AZ$99,base_mayorista!$A963,0)</f>
        <v>2465709053.3337402</v>
      </c>
      <c r="H963" s="10">
        <f>+HLOOKUP(VLOOKUP($B963,$AD$3:$AE$12,2,0),creditos_sf!$D$2:$AY$99,base_mayorista!$A963,0)</f>
        <v>15465833540.514999</v>
      </c>
      <c r="I963" s="10">
        <f>+HLOOKUP(VLOOKUP($B963,$AD$3:$AE$12,2,0),creditos_sf!$D$103:$AY$200,base_mayorista!$A963,0)</f>
        <v>19310506169.116299</v>
      </c>
      <c r="J963" s="10">
        <f>+HLOOKUP(VLOOKUP($B963,$AD$3:$AE$12,2,0),Costo_fondeo!$D$3:$AY$100,base_mayorista!$A963,0)</f>
        <v>1.9273183044475624</v>
      </c>
      <c r="K963" s="10">
        <f>+HLOOKUP(VLOOKUP($B963,$AD$3:$AE$12,2,0),Costo_provisiones!$D$3:$AY$100,base_mayorista!$A963,0)</f>
        <v>1.6062885895246866</v>
      </c>
      <c r="L963" s="10">
        <f>+HLOOKUP(VLOOKUP($B963,$AD$3:$AE$12,2,0),Morosidad_control!$D$4:$AY$101,base_mayorista!$A963,0)</f>
        <v>3.5625429796867198</v>
      </c>
      <c r="M963" s="10">
        <f ca="1">+OFFSET(Capital_2!$D$2,base_mayorista!A963,0)</f>
        <v>3.2070490236396596</v>
      </c>
      <c r="N963" s="10">
        <f>+HLOOKUP(VLOOKUP($B963,$AD$3:$AE$12,2,0),costo_laboral!$E$2:$AZ$99,base_mayorista!$A963,0)</f>
        <v>2.8610585203229513</v>
      </c>
      <c r="O963" s="10">
        <f>+HLOOKUP(VLOOKUP($B963,$AD$3:$AE$12,2,0),Participacion1!$D$4:$M$101,base_mayorista!$A963,0)</f>
        <v>19.667163586166446</v>
      </c>
      <c r="P963" s="1"/>
      <c r="Q963" s="10"/>
      <c r="R963" s="10"/>
      <c r="S963" s="10"/>
      <c r="T963" s="14"/>
      <c r="U963" s="38"/>
      <c r="V963" s="38"/>
      <c r="W963" s="38"/>
      <c r="X963" s="38"/>
      <c r="Y963" s="38"/>
      <c r="Z963" s="11"/>
      <c r="AB963" s="38"/>
      <c r="AG963" s="35"/>
    </row>
    <row r="964" spans="1:33" ht="16.5" x14ac:dyDescent="0.3">
      <c r="A964">
        <f t="shared" ref="A964:A972" si="15">+C964+1</f>
        <v>90</v>
      </c>
      <c r="B964">
        <v>10</v>
      </c>
      <c r="C964">
        <v>89</v>
      </c>
      <c r="D964" s="3">
        <v>43585</v>
      </c>
      <c r="E964" s="33">
        <v>19</v>
      </c>
      <c r="F964">
        <v>2</v>
      </c>
      <c r="G964" s="10">
        <f>+HLOOKUP(VLOOKUP($B964,$AD$3:$AE$12,2,0),costos_sf!$D$2:$AZ$99,base_mayorista!$A964,0)</f>
        <v>2514337639.3222799</v>
      </c>
      <c r="H964" s="10">
        <f>+HLOOKUP(VLOOKUP($B964,$AD$3:$AE$12,2,0),creditos_sf!$D$2:$AY$99,base_mayorista!$A964,0)</f>
        <v>15808589138.3908</v>
      </c>
      <c r="I964" s="10">
        <f>+HLOOKUP(VLOOKUP($B964,$AD$3:$AE$12,2,0),creditos_sf!$D$103:$AY$200,base_mayorista!$A964,0)</f>
        <v>19640460858.478245</v>
      </c>
      <c r="J964" s="10">
        <f>+HLOOKUP(VLOOKUP($B964,$AD$3:$AE$12,2,0),Costo_fondeo!$D$3:$AY$100,base_mayorista!$A964,0)</f>
        <v>1.9541822809850415</v>
      </c>
      <c r="K964" s="10">
        <f>+HLOOKUP(VLOOKUP($B964,$AD$3:$AE$12,2,0),Costo_provisiones!$D$3:$AY$100,base_mayorista!$A964,0)</f>
        <v>1.6720235090539943</v>
      </c>
      <c r="L964" s="10">
        <f>+HLOOKUP(VLOOKUP($B964,$AD$3:$AE$12,2,0),Morosidad_control!$D$4:$AY$101,base_mayorista!$A964,0)</f>
        <v>3.5826856354069898</v>
      </c>
      <c r="M964" s="10">
        <f ca="1">+OFFSET(Capital_2!$D$2,base_mayorista!A964,0)</f>
        <v>3.2607827391957867</v>
      </c>
      <c r="N964" s="10">
        <f>+HLOOKUP(VLOOKUP($B964,$AD$3:$AE$12,2,0),costo_laboral!$E$2:$AZ$99,base_mayorista!$A964,0)</f>
        <v>2.7677565796660355</v>
      </c>
      <c r="O964" s="10">
        <f>+HLOOKUP(VLOOKUP($B964,$AD$3:$AE$12,2,0),Participacion1!$D$4:$M$101,base_mayorista!$A964,0)</f>
        <v>20.714376217340384</v>
      </c>
      <c r="P964" s="1"/>
      <c r="Q964" s="10"/>
      <c r="R964" s="10"/>
      <c r="S964" s="10"/>
      <c r="T964" s="14"/>
      <c r="U964" s="38"/>
      <c r="V964" s="38"/>
      <c r="W964" s="38"/>
      <c r="X964" s="38"/>
      <c r="Y964" s="38"/>
      <c r="Z964" s="11"/>
      <c r="AB964" s="38"/>
      <c r="AG964" s="35"/>
    </row>
    <row r="965" spans="1:33" ht="16.5" x14ac:dyDescent="0.3">
      <c r="A965">
        <f t="shared" si="15"/>
        <v>91</v>
      </c>
      <c r="B965">
        <v>10</v>
      </c>
      <c r="C965">
        <v>90</v>
      </c>
      <c r="D965" s="3">
        <v>43616</v>
      </c>
      <c r="E965" s="33">
        <v>19</v>
      </c>
      <c r="F965">
        <v>2</v>
      </c>
      <c r="G965" s="10">
        <f>+HLOOKUP(VLOOKUP($B965,$AD$3:$AE$12,2,0),costos_sf!$D$2:$AZ$99,base_mayorista!$A965,0)</f>
        <v>2543656150.26719</v>
      </c>
      <c r="H965" s="10">
        <f>+HLOOKUP(VLOOKUP($B965,$AD$3:$AE$12,2,0),creditos_sf!$D$2:$AY$99,base_mayorista!$A965,0)</f>
        <v>16069289132.969299</v>
      </c>
      <c r="I965" s="10">
        <f>+HLOOKUP(VLOOKUP($B965,$AD$3:$AE$12,2,0),creditos_sf!$D$103:$AY$200,base_mayorista!$A965,0)</f>
        <v>19931642193.24649</v>
      </c>
      <c r="J965" s="10">
        <f>+HLOOKUP(VLOOKUP($B965,$AD$3:$AE$12,2,0),Costo_fondeo!$D$3:$AY$100,base_mayorista!$A965,0)</f>
        <v>1.9913671928965604</v>
      </c>
      <c r="K965" s="10">
        <f>+HLOOKUP(VLOOKUP($B965,$AD$3:$AE$12,2,0),Costo_provisiones!$D$3:$AY$100,base_mayorista!$A965,0)</f>
        <v>1.6807851258024813</v>
      </c>
      <c r="L965" s="10">
        <f>+HLOOKUP(VLOOKUP($B965,$AD$3:$AE$12,2,0),Morosidad_control!$D$4:$AY$101,base_mayorista!$A965,0)</f>
        <v>3.5299402932977402</v>
      </c>
      <c r="M965" s="10">
        <f ca="1">+OFFSET(Capital_2!$D$2,base_mayorista!A965,0)</f>
        <v>3.2822741119614118</v>
      </c>
      <c r="N965" s="10">
        <f>+HLOOKUP(VLOOKUP($B965,$AD$3:$AE$12,2,0),costo_laboral!$E$2:$AZ$99,base_mayorista!$A965,0)</f>
        <v>2.721681231722223</v>
      </c>
      <c r="O965" s="10">
        <f>+HLOOKUP(VLOOKUP($B965,$AD$3:$AE$12,2,0),Participacion1!$D$4:$M$101,base_mayorista!$A965,0)</f>
        <v>20.677746852313923</v>
      </c>
      <c r="P965" s="1"/>
      <c r="Q965" s="10"/>
      <c r="R965" s="10"/>
      <c r="S965" s="10"/>
      <c r="T965" s="14"/>
      <c r="U965" s="38"/>
      <c r="V965" s="38"/>
      <c r="W965" s="38"/>
      <c r="X965" s="38"/>
      <c r="Y965" s="38"/>
      <c r="Z965" s="11"/>
      <c r="AB965" s="38"/>
      <c r="AG965" s="35"/>
    </row>
    <row r="966" spans="1:33" ht="16.5" x14ac:dyDescent="0.3">
      <c r="A966">
        <f t="shared" si="15"/>
        <v>92</v>
      </c>
      <c r="B966">
        <v>10</v>
      </c>
      <c r="C966">
        <v>91</v>
      </c>
      <c r="D966" s="3">
        <v>43646</v>
      </c>
      <c r="E966" s="33">
        <v>19</v>
      </c>
      <c r="F966">
        <v>2</v>
      </c>
      <c r="G966" s="10">
        <f>+HLOOKUP(VLOOKUP($B966,$AD$3:$AE$12,2,0),costos_sf!$D$2:$AZ$99,base_mayorista!$A966,0)</f>
        <v>2559944618.2905598</v>
      </c>
      <c r="H966" s="10">
        <f>+HLOOKUP(VLOOKUP($B966,$AD$3:$AE$12,2,0),creditos_sf!$D$2:$AY$99,base_mayorista!$A966,0)</f>
        <v>15946237809.878901</v>
      </c>
      <c r="I966" s="10">
        <f>+HLOOKUP(VLOOKUP($B966,$AD$3:$AE$12,2,0),creditos_sf!$D$103:$AY$200,base_mayorista!$A966,0)</f>
        <v>20132383358.514942</v>
      </c>
      <c r="J966" s="10">
        <f>+HLOOKUP(VLOOKUP($B966,$AD$3:$AE$12,2,0),Costo_fondeo!$D$3:$AY$100,base_mayorista!$A966,0)</f>
        <v>2.0285327599439733</v>
      </c>
      <c r="K966" s="10">
        <f>+HLOOKUP(VLOOKUP($B966,$AD$3:$AE$12,2,0),Costo_provisiones!$D$3:$AY$100,base_mayorista!$A966,0)</f>
        <v>1.6749597912335461</v>
      </c>
      <c r="L966" s="10">
        <f>+HLOOKUP(VLOOKUP($B966,$AD$3:$AE$12,2,0),Morosidad_control!$D$4:$AY$101,base_mayorista!$A966,0)</f>
        <v>3.5210922079466398</v>
      </c>
      <c r="M966" s="10">
        <f ca="1">+OFFSET(Capital_2!$D$2,base_mayorista!A966,0)</f>
        <v>3.3170358226156935</v>
      </c>
      <c r="N966" s="10">
        <f>+HLOOKUP(VLOOKUP($B966,$AD$3:$AE$12,2,0),costo_laboral!$E$2:$AZ$99,base_mayorista!$A966,0)</f>
        <v>2.7657049742179951</v>
      </c>
      <c r="O966" s="10">
        <f>+HLOOKUP(VLOOKUP($B966,$AD$3:$AE$12,2,0),Participacion1!$D$4:$M$101,base_mayorista!$A966,0)</f>
        <v>20.631230127867418</v>
      </c>
      <c r="P966" s="1"/>
      <c r="Q966" s="10"/>
      <c r="R966" s="10"/>
      <c r="S966" s="10"/>
      <c r="T966" s="14"/>
      <c r="U966" s="38"/>
      <c r="V966" s="38"/>
      <c r="W966" s="38"/>
      <c r="X966" s="38"/>
      <c r="Y966" s="38"/>
      <c r="Z966" s="11"/>
      <c r="AB966" s="38"/>
      <c r="AG966" s="35"/>
    </row>
    <row r="967" spans="1:33" ht="16.5" x14ac:dyDescent="0.3">
      <c r="A967">
        <f t="shared" si="15"/>
        <v>93</v>
      </c>
      <c r="B967">
        <v>10</v>
      </c>
      <c r="C967">
        <v>92</v>
      </c>
      <c r="D967" s="3">
        <v>43677</v>
      </c>
      <c r="E967" s="33">
        <v>19</v>
      </c>
      <c r="F967">
        <v>2</v>
      </c>
      <c r="G967" s="10">
        <f>+HLOOKUP(VLOOKUP($B967,$AD$3:$AE$12,2,0),costos_sf!$D$2:$AZ$99,base_mayorista!$A967,0)</f>
        <v>2571694517.8782501</v>
      </c>
      <c r="H967" s="10">
        <f>+HLOOKUP(VLOOKUP($B967,$AD$3:$AE$12,2,0),creditos_sf!$D$2:$AY$99,base_mayorista!$A967,0)</f>
        <v>15687876957.9352</v>
      </c>
      <c r="I967" s="10">
        <f>+HLOOKUP(VLOOKUP($B967,$AD$3:$AE$12,2,0),creditos_sf!$D$103:$AY$200,base_mayorista!$A967,0)</f>
        <v>20162976968.855263</v>
      </c>
      <c r="J967" s="10">
        <f>+HLOOKUP(VLOOKUP($B967,$AD$3:$AE$12,2,0),Costo_fondeo!$D$3:$AY$100,base_mayorista!$A967,0)</f>
        <v>2.0387052042762415</v>
      </c>
      <c r="K967" s="10">
        <f>+HLOOKUP(VLOOKUP($B967,$AD$3:$AE$12,2,0),Costo_provisiones!$D$3:$AY$100,base_mayorista!$A967,0)</f>
        <v>1.685846103315656</v>
      </c>
      <c r="L967" s="10">
        <f>+HLOOKUP(VLOOKUP($B967,$AD$3:$AE$12,2,0),Morosidad_control!$D$4:$AY$101,base_mayorista!$A967,0)</f>
        <v>3.5609584337834299</v>
      </c>
      <c r="M967" s="10">
        <f ca="1">+OFFSET(Capital_2!$D$2,base_mayorista!A967,0)</f>
        <v>3.3472847310217735</v>
      </c>
      <c r="N967" s="10">
        <f>+HLOOKUP(VLOOKUP($B967,$AD$3:$AE$12,2,0),costo_laboral!$E$2:$AZ$99,base_mayorista!$A967,0)</f>
        <v>2.77141361490686</v>
      </c>
      <c r="O967" s="10">
        <f>+HLOOKUP(VLOOKUP($B967,$AD$3:$AE$12,2,0),Participacion1!$D$4:$M$101,base_mayorista!$A967,0)</f>
        <v>20.220346874434686</v>
      </c>
      <c r="P967" s="1"/>
      <c r="Q967" s="10"/>
      <c r="R967" s="10"/>
      <c r="S967" s="10"/>
      <c r="T967" s="14"/>
      <c r="U967" s="38"/>
      <c r="V967" s="38"/>
      <c r="W967" s="38"/>
      <c r="X967" s="38"/>
      <c r="Y967" s="38"/>
      <c r="Z967" s="11"/>
      <c r="AB967" s="38"/>
      <c r="AG967" s="35"/>
    </row>
    <row r="968" spans="1:33" ht="16.5" x14ac:dyDescent="0.3">
      <c r="A968">
        <f t="shared" si="15"/>
        <v>94</v>
      </c>
      <c r="B968">
        <v>10</v>
      </c>
      <c r="C968">
        <v>93</v>
      </c>
      <c r="D968" s="3">
        <v>43708</v>
      </c>
      <c r="E968" s="33">
        <v>19</v>
      </c>
      <c r="F968">
        <v>2</v>
      </c>
      <c r="G968" s="10">
        <f>+HLOOKUP(VLOOKUP($B968,$AD$3:$AE$12,2,0),costos_sf!$D$2:$AZ$99,base_mayorista!$A968,0)</f>
        <v>2589610046.3186402</v>
      </c>
      <c r="H968" s="10">
        <f>+HLOOKUP(VLOOKUP($B968,$AD$3:$AE$12,2,0),creditos_sf!$D$2:$AY$99,base_mayorista!$A968,0)</f>
        <v>15759353994.825499</v>
      </c>
      <c r="I968" s="10">
        <f>+HLOOKUP(VLOOKUP($B968,$AD$3:$AE$12,2,0),creditos_sf!$D$103:$AY$200,base_mayorista!$A968,0)</f>
        <v>20422953286.623226</v>
      </c>
      <c r="J968" s="10">
        <f>+HLOOKUP(VLOOKUP($B968,$AD$3:$AE$12,2,0),Costo_fondeo!$D$3:$AY$100,base_mayorista!$A968,0)</f>
        <v>2.0523524101028445</v>
      </c>
      <c r="K968" s="10">
        <f>+HLOOKUP(VLOOKUP($B968,$AD$3:$AE$12,2,0),Costo_provisiones!$D$3:$AY$100,base_mayorista!$A968,0)</f>
        <v>1.685490409475868</v>
      </c>
      <c r="L968" s="10">
        <f>+HLOOKUP(VLOOKUP($B968,$AD$3:$AE$12,2,0),Morosidad_control!$D$4:$AY$101,base_mayorista!$A968,0)</f>
        <v>3.5352096189043798</v>
      </c>
      <c r="M968" s="10">
        <f ca="1">+OFFSET(Capital_2!$D$2,base_mayorista!A968,0)</f>
        <v>3.3701430151037046</v>
      </c>
      <c r="N968" s="10">
        <f>+HLOOKUP(VLOOKUP($B968,$AD$3:$AE$12,2,0),costo_laboral!$E$2:$AZ$99,base_mayorista!$A968,0)</f>
        <v>2.7594726240915533</v>
      </c>
      <c r="O968" s="10">
        <f>+HLOOKUP(VLOOKUP($B968,$AD$3:$AE$12,2,0),Participacion1!$D$4:$M$101,base_mayorista!$A968,0)</f>
        <v>20.020964814471505</v>
      </c>
      <c r="P968" s="1"/>
      <c r="Q968" s="10"/>
      <c r="R968" s="10"/>
      <c r="S968" s="10"/>
      <c r="T968" s="14"/>
      <c r="U968" s="38"/>
      <c r="V968" s="38"/>
      <c r="W968" s="38"/>
      <c r="X968" s="38"/>
      <c r="Y968" s="38"/>
      <c r="Z968" s="11"/>
      <c r="AB968" s="38"/>
      <c r="AG968" s="35"/>
    </row>
    <row r="969" spans="1:33" ht="16.5" x14ac:dyDescent="0.3">
      <c r="A969">
        <f t="shared" si="15"/>
        <v>95</v>
      </c>
      <c r="B969">
        <v>10</v>
      </c>
      <c r="C969">
        <v>94</v>
      </c>
      <c r="D969" s="3">
        <v>43738</v>
      </c>
      <c r="E969" s="33">
        <v>19</v>
      </c>
      <c r="F969">
        <v>2</v>
      </c>
      <c r="G969" s="10">
        <f>+HLOOKUP(VLOOKUP($B969,$AD$3:$AE$12,2,0),costos_sf!$D$2:$AZ$99,base_mayorista!$A969,0)</f>
        <v>2622219173.0297799</v>
      </c>
      <c r="H969" s="10">
        <f>+HLOOKUP(VLOOKUP($B969,$AD$3:$AE$12,2,0),creditos_sf!$D$2:$AY$99,base_mayorista!$A969,0)</f>
        <v>15781197017.984999</v>
      </c>
      <c r="I969" s="10">
        <f>+HLOOKUP(VLOOKUP($B969,$AD$3:$AE$12,2,0),creditos_sf!$D$103:$AY$200,base_mayorista!$A969,0)</f>
        <v>20607212351.04884</v>
      </c>
      <c r="J969" s="10">
        <f>+HLOOKUP(VLOOKUP($B969,$AD$3:$AE$12,2,0),Costo_fondeo!$D$3:$AY$100,base_mayorista!$A969,0)</f>
        <v>2.0522738022602161</v>
      </c>
      <c r="K969" s="10">
        <f>+HLOOKUP(VLOOKUP($B969,$AD$3:$AE$12,2,0),Costo_provisiones!$D$3:$AY$100,base_mayorista!$A969,0)</f>
        <v>1.7600926726311912</v>
      </c>
      <c r="L969" s="10">
        <f>+HLOOKUP(VLOOKUP($B969,$AD$3:$AE$12,2,0),Morosidad_control!$D$4:$AY$101,base_mayorista!$A969,0)</f>
        <v>3.6313084433106901</v>
      </c>
      <c r="M969" s="10">
        <f ca="1">+OFFSET(Capital_2!$D$2,base_mayorista!A969,0)</f>
        <v>3.3849357024511626</v>
      </c>
      <c r="N969" s="10">
        <f>+HLOOKUP(VLOOKUP($B969,$AD$3:$AE$12,2,0),costo_laboral!$E$2:$AZ$99,base_mayorista!$A969,0)</f>
        <v>2.7868022883348593</v>
      </c>
      <c r="O969" s="10">
        <f>+HLOOKUP(VLOOKUP($B969,$AD$3:$AE$12,2,0),Participacion1!$D$4:$M$101,base_mayorista!$A969,0)</f>
        <v>19.841949387906151</v>
      </c>
      <c r="P969" s="1"/>
      <c r="Q969" s="10"/>
      <c r="R969" s="10"/>
      <c r="S969" s="10"/>
      <c r="T969" s="14"/>
      <c r="U969" s="38"/>
      <c r="V969" s="38"/>
      <c r="W969" s="38"/>
      <c r="X969" s="38"/>
      <c r="Y969" s="38"/>
      <c r="Z969" s="11"/>
      <c r="AB969" s="38"/>
      <c r="AG969" s="35"/>
    </row>
    <row r="970" spans="1:33" ht="16.5" x14ac:dyDescent="0.3">
      <c r="A970">
        <f t="shared" si="15"/>
        <v>96</v>
      </c>
      <c r="B970">
        <v>10</v>
      </c>
      <c r="C970">
        <v>95</v>
      </c>
      <c r="D970" s="3">
        <v>43769</v>
      </c>
      <c r="E970" s="33">
        <v>19</v>
      </c>
      <c r="F970">
        <v>2</v>
      </c>
      <c r="G970" s="10">
        <f>+HLOOKUP(VLOOKUP($B970,$AD$3:$AE$12,2,0),costos_sf!$D$2:$AZ$99,base_mayorista!$A970,0)</f>
        <v>2645947114.3153901</v>
      </c>
      <c r="H970" s="10">
        <f>+HLOOKUP(VLOOKUP($B970,$AD$3:$AE$12,2,0),creditos_sf!$D$2:$AY$99,base_mayorista!$A970,0)</f>
        <v>16094312688.9233</v>
      </c>
      <c r="I970" s="10">
        <f>+HLOOKUP(VLOOKUP($B970,$AD$3:$AE$12,2,0),creditos_sf!$D$103:$AY$200,base_mayorista!$A970,0)</f>
        <v>20753517040.504578</v>
      </c>
      <c r="J970" s="10">
        <f>+HLOOKUP(VLOOKUP($B970,$AD$3:$AE$12,2,0),Costo_fondeo!$D$3:$AY$100,base_mayorista!$A970,0)</f>
        <v>2.0490616272348547</v>
      </c>
      <c r="K970" s="10">
        <f>+HLOOKUP(VLOOKUP($B970,$AD$3:$AE$12,2,0),Costo_provisiones!$D$3:$AY$100,base_mayorista!$A970,0)</f>
        <v>1.7712347108240163</v>
      </c>
      <c r="L970" s="10">
        <f>+HLOOKUP(VLOOKUP($B970,$AD$3:$AE$12,2,0),Morosidad_control!$D$4:$AY$101,base_mayorista!$A970,0)</f>
        <v>3.5700707677824801</v>
      </c>
      <c r="M970" s="10">
        <f ca="1">+OFFSET(Capital_2!$D$2,base_mayorista!A970,0)</f>
        <v>3.4123935475815319</v>
      </c>
      <c r="N970" s="10">
        <f>+HLOOKUP(VLOOKUP($B970,$AD$3:$AE$12,2,0),costo_laboral!$E$2:$AZ$99,base_mayorista!$A970,0)</f>
        <v>2.7822762132903693</v>
      </c>
      <c r="O970" s="10">
        <f>+HLOOKUP(VLOOKUP($B970,$AD$3:$AE$12,2,0),Participacion1!$D$4:$M$101,base_mayorista!$A970,0)</f>
        <v>19.634778420643357</v>
      </c>
      <c r="P970" s="1"/>
      <c r="Q970" s="10"/>
      <c r="R970" s="10"/>
      <c r="S970" s="10"/>
      <c r="T970" s="14"/>
      <c r="U970" s="38"/>
      <c r="V970" s="38"/>
      <c r="W970" s="38"/>
      <c r="X970" s="38"/>
      <c r="Y970" s="38"/>
      <c r="Z970" s="11"/>
      <c r="AB970" s="38"/>
      <c r="AG970" s="35"/>
    </row>
    <row r="971" spans="1:33" ht="16.5" x14ac:dyDescent="0.3">
      <c r="A971">
        <f t="shared" si="15"/>
        <v>97</v>
      </c>
      <c r="B971">
        <v>10</v>
      </c>
      <c r="C971">
        <v>96</v>
      </c>
      <c r="D971" s="3">
        <v>43799</v>
      </c>
      <c r="E971" s="33">
        <v>19</v>
      </c>
      <c r="F971">
        <v>2</v>
      </c>
      <c r="G971" s="10">
        <f>+HLOOKUP(VLOOKUP($B971,$AD$3:$AE$12,2,0),costos_sf!$D$2:$AZ$99,base_mayorista!$A971,0)</f>
        <v>2662980773.1732497</v>
      </c>
      <c r="H971" s="10">
        <f>+HLOOKUP(VLOOKUP($B971,$AD$3:$AE$12,2,0),creditos_sf!$D$2:$AY$99,base_mayorista!$A971,0)</f>
        <v>16218621545.6535</v>
      </c>
      <c r="I971" s="10">
        <f>+HLOOKUP(VLOOKUP($B971,$AD$3:$AE$12,2,0),creditos_sf!$D$103:$AY$200,base_mayorista!$A971,0)</f>
        <v>21035976748.228821</v>
      </c>
      <c r="J971" s="10">
        <f>+HLOOKUP(VLOOKUP($B971,$AD$3:$AE$12,2,0),Costo_fondeo!$D$3:$AY$100,base_mayorista!$A971,0)</f>
        <v>2.0448281934302326</v>
      </c>
      <c r="K971" s="10">
        <f>+HLOOKUP(VLOOKUP($B971,$AD$3:$AE$12,2,0),Costo_provisiones!$D$3:$AY$100,base_mayorista!$A971,0)</f>
        <v>1.7912832993199039</v>
      </c>
      <c r="L971" s="10">
        <f>+HLOOKUP(VLOOKUP($B971,$AD$3:$AE$12,2,0),Morosidad_control!$D$4:$AY$101,base_mayorista!$A971,0)</f>
        <v>3.55302345619863</v>
      </c>
      <c r="M971" s="10">
        <f ca="1">+OFFSET(Capital_2!$D$2,base_mayorista!A971,0)</f>
        <v>3.3960163093664169</v>
      </c>
      <c r="N971" s="10">
        <f>+HLOOKUP(VLOOKUP($B971,$AD$3:$AE$12,2,0),costo_laboral!$E$2:$AZ$99,base_mayorista!$A971,0)</f>
        <v>2.7746229826902171</v>
      </c>
      <c r="O971" s="10">
        <f>+HLOOKUP(VLOOKUP($B971,$AD$3:$AE$12,2,0),Participacion1!$D$4:$M$101,base_mayorista!$A971,0)</f>
        <v>19.804557367218671</v>
      </c>
      <c r="P971" s="1"/>
      <c r="Q971" s="10"/>
      <c r="R971" s="10"/>
      <c r="S971" s="10"/>
      <c r="T971" s="14"/>
      <c r="U971" s="38"/>
      <c r="V971" s="38"/>
      <c r="W971" s="38"/>
      <c r="X971" s="38"/>
      <c r="Y971" s="38"/>
      <c r="Z971" s="11"/>
      <c r="AB971" s="38"/>
      <c r="AG971" s="35"/>
    </row>
    <row r="972" spans="1:33" ht="16.5" x14ac:dyDescent="0.3">
      <c r="A972">
        <f t="shared" si="15"/>
        <v>98</v>
      </c>
      <c r="B972">
        <v>10</v>
      </c>
      <c r="C972">
        <v>97</v>
      </c>
      <c r="D972" s="3">
        <v>43830</v>
      </c>
      <c r="E972" s="33">
        <v>19</v>
      </c>
      <c r="F972">
        <v>2</v>
      </c>
      <c r="G972" s="10">
        <f>+HLOOKUP(VLOOKUP($B972,$AD$3:$AE$12,2,0),costos_sf!$D$2:$AZ$99,base_mayorista!$A972,0)</f>
        <v>2666114765.4689803</v>
      </c>
      <c r="H972" s="10">
        <f>+HLOOKUP(VLOOKUP($B972,$AD$3:$AE$12,2,0),creditos_sf!$D$2:$AY$99,base_mayorista!$A972,0)</f>
        <v>16448294008.016201</v>
      </c>
      <c r="I972" s="10">
        <f>+HLOOKUP(VLOOKUP($B972,$AD$3:$AE$12,2,0),creditos_sf!$D$103:$AY$200,base_mayorista!$A972,0)</f>
        <v>21047199756.021564</v>
      </c>
      <c r="J972" s="10">
        <f>+HLOOKUP(VLOOKUP($B972,$AD$3:$AE$12,2,0),Costo_fondeo!$D$3:$AY$100,base_mayorista!$A972,0)</f>
        <v>2.0238250962474766</v>
      </c>
      <c r="K972" s="10">
        <f>+HLOOKUP(VLOOKUP($B972,$AD$3:$AE$12,2,0),Costo_provisiones!$D$3:$AY$100,base_mayorista!$A972,0)</f>
        <v>1.7698494749355531</v>
      </c>
      <c r="L972" s="10">
        <f>+HLOOKUP(VLOOKUP($B972,$AD$3:$AE$12,2,0),Morosidad_control!$D$4:$AY$101,base_mayorista!$A972,0)</f>
        <v>3.5629556241441098</v>
      </c>
      <c r="M972" s="10">
        <f ca="1">+OFFSET(Capital_2!$D$2,base_mayorista!A972,0)</f>
        <v>3.3787771447242938</v>
      </c>
      <c r="N972" s="10">
        <f>+HLOOKUP(VLOOKUP($B972,$AD$3:$AE$12,2,0),costo_laboral!$E$2:$AZ$99,base_mayorista!$A972,0)</f>
        <v>2.8138809775829521</v>
      </c>
      <c r="O972" s="10">
        <f>+HLOOKUP(VLOOKUP($B972,$AD$3:$AE$12,2,0),Participacion1!$D$4:$M$101,base_mayorista!$A972,0)</f>
        <v>19.971287229195028</v>
      </c>
      <c r="P972" s="1"/>
      <c r="Q972" s="10"/>
      <c r="R972" s="10"/>
      <c r="S972" s="10"/>
      <c r="T972" s="14"/>
      <c r="U972" s="38"/>
      <c r="V972" s="38"/>
      <c r="W972" s="38"/>
      <c r="X972" s="38"/>
      <c r="Y972" s="38"/>
      <c r="Z972" s="11"/>
      <c r="AB972" s="38"/>
      <c r="AG972" s="35"/>
    </row>
    <row r="973" spans="1:33" ht="16.5" x14ac:dyDescent="0.3">
      <c r="D973" s="3"/>
      <c r="E973" s="3"/>
      <c r="G973" s="10"/>
    </row>
    <row r="974" spans="1:33" ht="16.5" x14ac:dyDescent="0.3">
      <c r="D974" s="3"/>
      <c r="E974" s="3"/>
      <c r="G974" s="10"/>
    </row>
    <row r="975" spans="1:33" ht="16.5" x14ac:dyDescent="0.3">
      <c r="D975" s="3"/>
      <c r="E975" s="3"/>
      <c r="G975" s="10"/>
      <c r="H975" s="36"/>
    </row>
    <row r="976" spans="1:33" ht="16.5" x14ac:dyDescent="0.3">
      <c r="D976" s="3"/>
      <c r="E976" s="3"/>
      <c r="G976" s="10"/>
    </row>
    <row r="977" spans="4:7" ht="16.5" x14ac:dyDescent="0.3">
      <c r="D977" s="3"/>
      <c r="E977" s="3"/>
      <c r="G977" s="10"/>
    </row>
    <row r="978" spans="4:7" ht="16.5" x14ac:dyDescent="0.3">
      <c r="D978" s="3"/>
      <c r="E978" s="3"/>
      <c r="G978" s="10"/>
    </row>
    <row r="979" spans="4:7" ht="16.5" x14ac:dyDescent="0.3">
      <c r="D979" s="3"/>
      <c r="E979" s="3"/>
      <c r="G979" s="10"/>
    </row>
    <row r="980" spans="4:7" ht="16.5" x14ac:dyDescent="0.3">
      <c r="D980" s="3"/>
      <c r="E980" s="3"/>
      <c r="G980" s="10"/>
    </row>
    <row r="981" spans="4:7" ht="16.5" x14ac:dyDescent="0.3">
      <c r="D981" s="3"/>
      <c r="E981" s="3"/>
      <c r="G981" s="10"/>
    </row>
    <row r="982" spans="4:7" ht="16.5" x14ac:dyDescent="0.3">
      <c r="D982" s="3"/>
      <c r="E982" s="3"/>
      <c r="G982" s="10"/>
    </row>
    <row r="983" spans="4:7" ht="16.5" x14ac:dyDescent="0.3">
      <c r="D983" s="3"/>
      <c r="E983" s="3"/>
      <c r="G983" s="10"/>
    </row>
    <row r="984" spans="4:7" ht="16.5" x14ac:dyDescent="0.3">
      <c r="D984" s="3"/>
      <c r="E984" s="3"/>
      <c r="G984" s="10"/>
    </row>
    <row r="985" spans="4:7" ht="16.5" x14ac:dyDescent="0.3">
      <c r="D985" s="3"/>
      <c r="E985" s="3"/>
      <c r="G985" s="10"/>
    </row>
    <row r="986" spans="4:7" ht="16.5" x14ac:dyDescent="0.3">
      <c r="D986" s="3"/>
      <c r="E986" s="3"/>
      <c r="G986" s="10"/>
    </row>
    <row r="987" spans="4:7" ht="16.5" x14ac:dyDescent="0.3">
      <c r="D987" s="3"/>
      <c r="E987" s="3"/>
      <c r="G987" s="10"/>
    </row>
    <row r="988" spans="4:7" ht="16.5" x14ac:dyDescent="0.3">
      <c r="D988" s="3"/>
      <c r="E988" s="3"/>
      <c r="G988" s="10"/>
    </row>
    <row r="989" spans="4:7" ht="16.5" x14ac:dyDescent="0.3">
      <c r="D989" s="3"/>
      <c r="E989" s="3"/>
      <c r="G989" s="10"/>
    </row>
    <row r="990" spans="4:7" ht="16.5" x14ac:dyDescent="0.3">
      <c r="D990" s="3"/>
      <c r="E990" s="3"/>
      <c r="G990" s="10"/>
    </row>
    <row r="991" spans="4:7" ht="16.5" x14ac:dyDescent="0.3">
      <c r="D991" s="3"/>
      <c r="E991" s="3"/>
      <c r="G991" s="10"/>
    </row>
    <row r="992" spans="4:7" ht="16.5" x14ac:dyDescent="0.3">
      <c r="D992" s="3"/>
      <c r="E992" s="3"/>
      <c r="G992" s="10"/>
    </row>
    <row r="993" spans="4:7" ht="16.5" x14ac:dyDescent="0.3">
      <c r="D993" s="3"/>
      <c r="E993" s="3"/>
      <c r="G993" s="10"/>
    </row>
    <row r="994" spans="4:7" ht="16.5" x14ac:dyDescent="0.3">
      <c r="D994" s="3"/>
      <c r="E994" s="3"/>
      <c r="G994" s="10"/>
    </row>
    <row r="995" spans="4:7" ht="16.5" x14ac:dyDescent="0.3">
      <c r="D995" s="3"/>
      <c r="E995" s="3"/>
      <c r="G995" s="10"/>
    </row>
    <row r="996" spans="4:7" ht="16.5" x14ac:dyDescent="0.3">
      <c r="D996" s="3"/>
      <c r="E996" s="3"/>
      <c r="G996" s="10"/>
    </row>
    <row r="997" spans="4:7" ht="16.5" x14ac:dyDescent="0.3">
      <c r="D997" s="3"/>
      <c r="E997" s="3"/>
      <c r="G997" s="10"/>
    </row>
    <row r="998" spans="4:7" ht="16.5" x14ac:dyDescent="0.3">
      <c r="D998" s="3"/>
      <c r="E998" s="3"/>
      <c r="G998" s="10"/>
    </row>
    <row r="999" spans="4:7" ht="16.5" x14ac:dyDescent="0.3">
      <c r="D999" s="3"/>
      <c r="E999" s="3"/>
      <c r="G999" s="10"/>
    </row>
    <row r="1000" spans="4:7" ht="16.5" x14ac:dyDescent="0.3">
      <c r="D1000" s="3"/>
      <c r="E1000" s="3"/>
      <c r="G1000" s="10"/>
    </row>
    <row r="1001" spans="4:7" ht="16.5" x14ac:dyDescent="0.3">
      <c r="D1001" s="3"/>
      <c r="E1001" s="3"/>
      <c r="G1001" s="10"/>
    </row>
    <row r="1002" spans="4:7" ht="16.5" x14ac:dyDescent="0.3">
      <c r="D1002" s="3"/>
      <c r="E1002" s="3"/>
      <c r="G1002" s="10"/>
    </row>
    <row r="1003" spans="4:7" ht="16.5" x14ac:dyDescent="0.3">
      <c r="D1003" s="3"/>
      <c r="E1003" s="3"/>
      <c r="G1003" s="10"/>
    </row>
    <row r="1004" spans="4:7" ht="16.5" x14ac:dyDescent="0.3">
      <c r="D1004" s="3"/>
      <c r="E1004" s="3"/>
      <c r="G1004" s="10"/>
    </row>
    <row r="1005" spans="4:7" ht="16.5" x14ac:dyDescent="0.3">
      <c r="D1005" s="3"/>
      <c r="E1005" s="3"/>
      <c r="G1005" s="10"/>
    </row>
    <row r="1006" spans="4:7" ht="16.5" x14ac:dyDescent="0.3">
      <c r="D1006" s="3"/>
      <c r="E1006" s="3"/>
      <c r="G1006" s="10"/>
    </row>
    <row r="1007" spans="4:7" ht="16.5" x14ac:dyDescent="0.3">
      <c r="D1007" s="3"/>
      <c r="E1007" s="3"/>
      <c r="G1007" s="10"/>
    </row>
    <row r="1008" spans="4:7" ht="16.5" x14ac:dyDescent="0.3">
      <c r="D1008" s="3"/>
      <c r="E1008" s="3"/>
      <c r="G1008" s="10"/>
    </row>
    <row r="1009" spans="4:7" ht="16.5" x14ac:dyDescent="0.3">
      <c r="D1009" s="3"/>
      <c r="E1009" s="3"/>
      <c r="G1009" s="10"/>
    </row>
    <row r="1010" spans="4:7" ht="16.5" x14ac:dyDescent="0.3">
      <c r="D1010" s="3"/>
      <c r="E1010" s="3"/>
      <c r="G1010" s="10"/>
    </row>
    <row r="1011" spans="4:7" ht="16.5" x14ac:dyDescent="0.3">
      <c r="D1011" s="3"/>
      <c r="E1011" s="3"/>
      <c r="G1011" s="10"/>
    </row>
    <row r="1012" spans="4:7" ht="16.5" x14ac:dyDescent="0.3">
      <c r="D1012" s="3"/>
      <c r="E1012" s="3"/>
      <c r="G1012" s="10"/>
    </row>
    <row r="1013" spans="4:7" ht="16.5" x14ac:dyDescent="0.3">
      <c r="D1013" s="3"/>
      <c r="E1013" s="3"/>
      <c r="G1013" s="10"/>
    </row>
    <row r="1014" spans="4:7" ht="16.5" x14ac:dyDescent="0.3">
      <c r="D1014" s="3"/>
      <c r="E1014" s="3"/>
      <c r="G1014" s="10"/>
    </row>
    <row r="1015" spans="4:7" ht="16.5" x14ac:dyDescent="0.3">
      <c r="D1015" s="3"/>
      <c r="E1015" s="3"/>
      <c r="G1015" s="10"/>
    </row>
    <row r="1016" spans="4:7" ht="16.5" x14ac:dyDescent="0.3">
      <c r="D1016" s="3"/>
      <c r="E1016" s="3"/>
      <c r="G1016" s="10"/>
    </row>
    <row r="1017" spans="4:7" ht="16.5" x14ac:dyDescent="0.3">
      <c r="D1017" s="3"/>
      <c r="E1017" s="3"/>
      <c r="G1017" s="10"/>
    </row>
    <row r="1018" spans="4:7" ht="16.5" x14ac:dyDescent="0.3">
      <c r="D1018" s="3"/>
      <c r="E1018" s="3"/>
      <c r="G1018" s="10"/>
    </row>
    <row r="1019" spans="4:7" ht="16.5" x14ac:dyDescent="0.3">
      <c r="D1019" s="3"/>
      <c r="E1019" s="3"/>
      <c r="G1019" s="10"/>
    </row>
    <row r="1020" spans="4:7" ht="16.5" x14ac:dyDescent="0.3">
      <c r="D1020" s="3"/>
      <c r="E1020" s="3"/>
      <c r="G1020" s="10"/>
    </row>
    <row r="1021" spans="4:7" ht="16.5" x14ac:dyDescent="0.3">
      <c r="D1021" s="3"/>
      <c r="E1021" s="3"/>
      <c r="G1021" s="10"/>
    </row>
    <row r="1022" spans="4:7" ht="16.5" x14ac:dyDescent="0.3">
      <c r="D1022" s="3"/>
      <c r="E1022" s="3"/>
      <c r="G1022" s="10"/>
    </row>
    <row r="1023" spans="4:7" ht="16.5" x14ac:dyDescent="0.3">
      <c r="D1023" s="3"/>
      <c r="E1023" s="3"/>
      <c r="G1023" s="10"/>
    </row>
    <row r="1024" spans="4:7" ht="16.5" x14ac:dyDescent="0.3">
      <c r="D1024" s="3"/>
      <c r="E1024" s="3"/>
      <c r="G1024" s="10"/>
    </row>
    <row r="1025" spans="4:7" ht="16.5" x14ac:dyDescent="0.3">
      <c r="D1025" s="3"/>
      <c r="E1025" s="3"/>
      <c r="G1025" s="10"/>
    </row>
    <row r="1026" spans="4:7" ht="16.5" x14ac:dyDescent="0.3">
      <c r="D1026" s="3"/>
      <c r="E1026" s="3"/>
      <c r="G1026" s="10"/>
    </row>
    <row r="1027" spans="4:7" ht="16.5" x14ac:dyDescent="0.3">
      <c r="D1027" s="3"/>
      <c r="E1027" s="3"/>
      <c r="G1027" s="10"/>
    </row>
    <row r="1028" spans="4:7" ht="16.5" x14ac:dyDescent="0.3">
      <c r="D1028" s="3"/>
      <c r="E1028" s="3"/>
      <c r="G1028" s="10"/>
    </row>
    <row r="1029" spans="4:7" ht="16.5" x14ac:dyDescent="0.3">
      <c r="D1029" s="3"/>
      <c r="E1029" s="3"/>
      <c r="G1029" s="10"/>
    </row>
    <row r="1030" spans="4:7" ht="16.5" x14ac:dyDescent="0.3">
      <c r="D1030" s="3"/>
      <c r="E1030" s="3"/>
      <c r="G1030" s="10"/>
    </row>
    <row r="1031" spans="4:7" ht="16.5" x14ac:dyDescent="0.3">
      <c r="D1031" s="3"/>
      <c r="E1031" s="3"/>
      <c r="G1031" s="10"/>
    </row>
    <row r="1032" spans="4:7" ht="16.5" x14ac:dyDescent="0.3">
      <c r="D1032" s="3"/>
      <c r="E1032" s="3"/>
      <c r="G1032" s="10"/>
    </row>
    <row r="1033" spans="4:7" ht="16.5" x14ac:dyDescent="0.3">
      <c r="D1033" s="3"/>
      <c r="E1033" s="3"/>
      <c r="G1033" s="10"/>
    </row>
    <row r="1034" spans="4:7" ht="16.5" x14ac:dyDescent="0.3">
      <c r="D1034" s="3"/>
      <c r="E1034" s="3"/>
      <c r="G1034" s="10"/>
    </row>
    <row r="1035" spans="4:7" ht="16.5" x14ac:dyDescent="0.3">
      <c r="D1035" s="3"/>
      <c r="E1035" s="3"/>
      <c r="G1035" s="10"/>
    </row>
    <row r="1036" spans="4:7" ht="16.5" x14ac:dyDescent="0.3">
      <c r="D1036" s="3"/>
      <c r="E1036" s="3"/>
      <c r="G1036" s="10"/>
    </row>
    <row r="1037" spans="4:7" ht="16.5" x14ac:dyDescent="0.3">
      <c r="D1037" s="3"/>
      <c r="E1037" s="3"/>
      <c r="G1037" s="10"/>
    </row>
    <row r="1038" spans="4:7" ht="16.5" x14ac:dyDescent="0.3">
      <c r="D1038" s="3"/>
      <c r="E1038" s="3"/>
      <c r="G1038" s="10"/>
    </row>
    <row r="1039" spans="4:7" ht="16.5" x14ac:dyDescent="0.3">
      <c r="D1039" s="3"/>
      <c r="E1039" s="3"/>
      <c r="G1039" s="10"/>
    </row>
    <row r="1040" spans="4:7" ht="16.5" x14ac:dyDescent="0.3">
      <c r="D1040" s="3"/>
      <c r="E1040" s="3"/>
      <c r="G1040" s="10"/>
    </row>
    <row r="1041" spans="4:7" ht="16.5" x14ac:dyDescent="0.3">
      <c r="D1041" s="3"/>
      <c r="E1041" s="3"/>
      <c r="G1041" s="10"/>
    </row>
    <row r="1042" spans="4:7" ht="16.5" x14ac:dyDescent="0.3">
      <c r="D1042" s="3"/>
      <c r="E1042" s="3"/>
      <c r="G1042" s="10"/>
    </row>
    <row r="1043" spans="4:7" ht="16.5" x14ac:dyDescent="0.3">
      <c r="D1043" s="3"/>
      <c r="E1043" s="3"/>
      <c r="G1043" s="10"/>
    </row>
    <row r="1044" spans="4:7" ht="16.5" x14ac:dyDescent="0.3">
      <c r="D1044" s="3"/>
      <c r="E1044" s="3"/>
      <c r="G1044" s="10"/>
    </row>
    <row r="1045" spans="4:7" ht="16.5" x14ac:dyDescent="0.3">
      <c r="D1045" s="3"/>
      <c r="E1045" s="3"/>
      <c r="G1045" s="10"/>
    </row>
    <row r="1046" spans="4:7" ht="16.5" x14ac:dyDescent="0.3">
      <c r="D1046" s="3"/>
      <c r="E1046" s="3"/>
      <c r="G1046" s="10"/>
    </row>
    <row r="1047" spans="4:7" ht="16.5" x14ac:dyDescent="0.3">
      <c r="D1047" s="3"/>
      <c r="E1047" s="3"/>
      <c r="G1047" s="10"/>
    </row>
    <row r="1048" spans="4:7" ht="16.5" x14ac:dyDescent="0.3">
      <c r="D1048" s="3"/>
      <c r="E1048" s="3"/>
      <c r="G1048" s="10"/>
    </row>
    <row r="1049" spans="4:7" ht="16.5" x14ac:dyDescent="0.3">
      <c r="D1049" s="3"/>
      <c r="E1049" s="3"/>
      <c r="G1049" s="10"/>
    </row>
    <row r="1050" spans="4:7" ht="16.5" x14ac:dyDescent="0.3">
      <c r="D1050" s="3"/>
      <c r="E1050" s="3"/>
      <c r="G1050" s="10"/>
    </row>
    <row r="1051" spans="4:7" ht="16.5" x14ac:dyDescent="0.3">
      <c r="D1051" s="3"/>
      <c r="E1051" s="3"/>
      <c r="G1051" s="10"/>
    </row>
    <row r="1052" spans="4:7" ht="16.5" x14ac:dyDescent="0.3">
      <c r="D1052" s="3"/>
      <c r="E1052" s="3"/>
      <c r="G1052" s="10"/>
    </row>
    <row r="1053" spans="4:7" ht="16.5" x14ac:dyDescent="0.3">
      <c r="D1053" s="3"/>
      <c r="E1053" s="3"/>
      <c r="G1053" s="10"/>
    </row>
    <row r="1054" spans="4:7" ht="16.5" x14ac:dyDescent="0.3">
      <c r="D1054" s="3"/>
      <c r="E1054" s="3"/>
      <c r="G1054" s="10"/>
    </row>
    <row r="1055" spans="4:7" ht="16.5" x14ac:dyDescent="0.3">
      <c r="D1055" s="3"/>
      <c r="E1055" s="3"/>
      <c r="G1055" s="10"/>
    </row>
    <row r="1056" spans="4:7" ht="16.5" x14ac:dyDescent="0.3">
      <c r="D1056" s="3"/>
      <c r="E1056" s="3"/>
      <c r="G1056" s="10"/>
    </row>
    <row r="1057" spans="4:7" ht="16.5" x14ac:dyDescent="0.3">
      <c r="D1057" s="3"/>
      <c r="E1057" s="3"/>
      <c r="G1057" s="10"/>
    </row>
    <row r="1058" spans="4:7" ht="16.5" x14ac:dyDescent="0.3">
      <c r="D1058" s="3"/>
      <c r="E1058" s="3"/>
      <c r="G1058" s="10"/>
    </row>
    <row r="1059" spans="4:7" ht="16.5" x14ac:dyDescent="0.3">
      <c r="D1059" s="3"/>
      <c r="E1059" s="3"/>
      <c r="G1059" s="10"/>
    </row>
    <row r="1060" spans="4:7" ht="16.5" x14ac:dyDescent="0.3">
      <c r="D1060" s="3"/>
      <c r="E1060" s="3"/>
      <c r="G1060" s="10"/>
    </row>
    <row r="1061" spans="4:7" ht="16.5" x14ac:dyDescent="0.3">
      <c r="D1061" s="3"/>
      <c r="E1061" s="3"/>
      <c r="G1061" s="10"/>
    </row>
    <row r="1062" spans="4:7" ht="16.5" x14ac:dyDescent="0.3">
      <c r="D1062" s="3"/>
      <c r="E1062" s="3"/>
      <c r="G1062" s="10"/>
    </row>
    <row r="1063" spans="4:7" ht="16.5" x14ac:dyDescent="0.3">
      <c r="D1063" s="3"/>
      <c r="E1063" s="3"/>
      <c r="G1063" s="10"/>
    </row>
    <row r="1064" spans="4:7" ht="16.5" x14ac:dyDescent="0.3">
      <c r="D1064" s="3"/>
      <c r="E1064" s="3"/>
      <c r="G1064" s="10"/>
    </row>
    <row r="1065" spans="4:7" ht="16.5" x14ac:dyDescent="0.3">
      <c r="D1065" s="3"/>
      <c r="E1065" s="3"/>
      <c r="G1065" s="10"/>
    </row>
    <row r="1066" spans="4:7" ht="16.5" x14ac:dyDescent="0.3">
      <c r="D1066" s="3"/>
      <c r="E1066" s="3"/>
      <c r="G1066" s="10"/>
    </row>
    <row r="1067" spans="4:7" ht="16.5" x14ac:dyDescent="0.3">
      <c r="D1067" s="3"/>
      <c r="E1067" s="3"/>
      <c r="G1067" s="10"/>
    </row>
    <row r="1068" spans="4:7" ht="16.5" x14ac:dyDescent="0.3">
      <c r="D1068" s="3"/>
      <c r="E1068" s="3"/>
      <c r="G1068" s="10"/>
    </row>
    <row r="1069" spans="4:7" ht="16.5" x14ac:dyDescent="0.3">
      <c r="D1069" s="3"/>
      <c r="E1069" s="3"/>
      <c r="G1069" s="10"/>
    </row>
  </sheetData>
  <conditionalFormatting sqref="G973:G1069">
    <cfRule type="cellIs" dxfId="37" priority="5" operator="lessThan">
      <formula>0</formula>
    </cfRule>
  </conditionalFormatting>
  <conditionalFormatting sqref="G3:O972">
    <cfRule type="cellIs" dxfId="36" priority="9" operator="lessThan">
      <formula>0</formula>
    </cfRule>
  </conditionalFormatting>
  <conditionalFormatting sqref="Q3:Q972">
    <cfRule type="cellIs" dxfId="35" priority="3" operator="lessThan">
      <formula>0</formula>
    </cfRule>
  </conditionalFormatting>
  <conditionalFormatting sqref="R3:R972">
    <cfRule type="cellIs" dxfId="34" priority="2" operator="lessThan">
      <formula>0</formula>
    </cfRule>
  </conditionalFormatting>
  <conditionalFormatting sqref="S3:S972">
    <cfRule type="cellIs" dxfId="33" priority="1" operator="lessThan">
      <formula>0</formula>
    </cfRule>
  </conditionalFormatting>
  <pageMargins left="0.7" right="0.7" top="0.75" bottom="0.75" header="0.3" footer="0.3"/>
  <pageSetup paperSize="9" orientation="portrait" r:id="rId1"/>
  <ignoredErrors>
    <ignoredError sqref="H3 N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2:S3884"/>
  <sheetViews>
    <sheetView zoomScale="68" zoomScaleNormal="68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P11" sqref="P11"/>
    </sheetView>
  </sheetViews>
  <sheetFormatPr baseColWidth="10" defaultRowHeight="15" x14ac:dyDescent="0.25"/>
  <cols>
    <col min="2" max="16" width="19.5703125" customWidth="1"/>
    <col min="18" max="18" width="27.85546875" customWidth="1"/>
  </cols>
  <sheetData>
    <row r="2" spans="1:19" ht="16.5" x14ac:dyDescent="0.3">
      <c r="B2" s="1" t="s">
        <v>11</v>
      </c>
      <c r="C2" s="1" t="s">
        <v>12</v>
      </c>
      <c r="D2" s="1" t="s">
        <v>13</v>
      </c>
      <c r="E2" s="1" t="s">
        <v>24</v>
      </c>
      <c r="F2" s="1" t="s">
        <v>25</v>
      </c>
      <c r="G2" s="1"/>
      <c r="H2" s="1"/>
      <c r="I2" s="1"/>
      <c r="J2" s="1"/>
      <c r="K2" s="1"/>
      <c r="L2" s="1"/>
      <c r="M2" s="1"/>
      <c r="N2" s="1"/>
      <c r="O2" s="1"/>
      <c r="P2" s="1"/>
      <c r="Q2" s="50">
        <v>1</v>
      </c>
      <c r="R2" s="50" t="s">
        <v>11</v>
      </c>
      <c r="S2" s="50">
        <v>1</v>
      </c>
    </row>
    <row r="3" spans="1:19" ht="16.5" x14ac:dyDescent="0.3">
      <c r="B3" s="32"/>
      <c r="C3" s="32"/>
      <c r="D3" s="32"/>
      <c r="E3" s="3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51">
        <v>2</v>
      </c>
      <c r="R3" s="50" t="s">
        <v>12</v>
      </c>
      <c r="S3" s="51">
        <v>2</v>
      </c>
    </row>
    <row r="4" spans="1:19" ht="16.5" x14ac:dyDescent="0.3">
      <c r="B4" t="s">
        <v>123</v>
      </c>
      <c r="C4" t="s">
        <v>125</v>
      </c>
      <c r="D4" t="s">
        <v>122</v>
      </c>
      <c r="E4" t="s">
        <v>124</v>
      </c>
      <c r="F4" t="s">
        <v>118</v>
      </c>
      <c r="G4" t="s">
        <v>333</v>
      </c>
      <c r="H4" t="s">
        <v>334</v>
      </c>
      <c r="I4" t="s">
        <v>335</v>
      </c>
      <c r="J4" t="s">
        <v>336</v>
      </c>
      <c r="K4" t="s">
        <v>120</v>
      </c>
      <c r="L4" t="s">
        <v>121</v>
      </c>
      <c r="M4" t="s">
        <v>332</v>
      </c>
      <c r="N4" t="s">
        <v>119</v>
      </c>
      <c r="O4" t="s">
        <v>337</v>
      </c>
      <c r="Q4" s="51">
        <v>3</v>
      </c>
      <c r="R4" s="50" t="s">
        <v>13</v>
      </c>
      <c r="S4" s="50">
        <v>3</v>
      </c>
    </row>
    <row r="5" spans="1:19" ht="16.5" x14ac:dyDescent="0.3">
      <c r="A5">
        <v>2</v>
      </c>
      <c r="B5">
        <v>1</v>
      </c>
      <c r="C5">
        <v>1</v>
      </c>
      <c r="D5" s="3">
        <v>40908</v>
      </c>
      <c r="E5" s="33">
        <v>11</v>
      </c>
      <c r="F5">
        <v>3</v>
      </c>
      <c r="G5">
        <f>+HLOOKUP(VLOOKUP($B5,$Q$2:$R$42,2,0),costos_sf!$D$2:$AY$99,base_minorista!$A5,0)</f>
        <v>2593001708.5556135</v>
      </c>
      <c r="H5">
        <f>+HLOOKUP(VLOOKUP($B5,$Q$2:$R$42,2,0),creditos_sf!$D$103:$M$200,base_minorista!$A5,0)</f>
        <v>18269667530.984138</v>
      </c>
      <c r="I5">
        <f>+HLOOKUP(VLOOKUP($B5,$Q$2:$R$42,2,0),creditos_sf!$D$2:$AY$99,base_minorista!$A5,0)</f>
        <v>10005218002.837099</v>
      </c>
      <c r="J5">
        <f>+HLOOKUP(VLOOKUP($B5,$Q$2:$R$42,2,0),Costo_fondeo!$D$3:$AY$100,base_minorista!$A5,0)</f>
        <v>1.8081699974750116</v>
      </c>
      <c r="K5">
        <f>+HLOOKUP(VLOOKUP($B5,$Q$2:$R$42,2,0),Costo_provisiones!$D$3:$AY$100,base_minorista!$A5,0)</f>
        <v>2.7078389546317041</v>
      </c>
      <c r="L5">
        <f>+HLOOKUP(VLOOKUP($B5,$Q$2:$R$42,2,0),Morosidad_control!$D$4:$AY$101,base_minorista!$A5,0)</f>
        <v>1.01312840027061</v>
      </c>
      <c r="M5">
        <f ca="1">+OFFSET(Capital_2!$D$2,base_minorista!A5,0)</f>
        <v>3.518992143247762</v>
      </c>
      <c r="N5">
        <f>+HLOOKUP(VLOOKUP($B5,$Q$2:$R$42,2,0),costo_laboral!$E$2:$AZ$99,base_minorista!$A5,0)</f>
        <v>3.7834555661842946</v>
      </c>
      <c r="O5">
        <f>+HLOOKUP(VLOOKUP($B5,$Q$2:$R$42,2,0),Participacion1!$P$4:$Y$101,base_minorista!$A5,0)</f>
        <v>18.4370605391574</v>
      </c>
      <c r="Q5" s="50">
        <v>4</v>
      </c>
      <c r="R5" s="50" t="s">
        <v>24</v>
      </c>
      <c r="S5" s="50">
        <v>4</v>
      </c>
    </row>
    <row r="6" spans="1:19" ht="16.5" x14ac:dyDescent="0.3">
      <c r="A6">
        <v>3</v>
      </c>
      <c r="B6">
        <v>1</v>
      </c>
      <c r="C6">
        <v>2</v>
      </c>
      <c r="D6" s="3">
        <v>40939</v>
      </c>
      <c r="E6" s="33">
        <v>12</v>
      </c>
      <c r="F6">
        <v>3</v>
      </c>
      <c r="G6">
        <f>+HLOOKUP(VLOOKUP($B6,$Q$2:$R$42,2,0),costos_sf!$D$2:$AY$99,base_minorista!$A6,0)</f>
        <v>2468312099.2144108</v>
      </c>
      <c r="H6">
        <f>+HLOOKUP(VLOOKUP($B6,$Q$2:$R$42,2,0),creditos_sf!$D$103:$M$200,base_minorista!$A6,0)</f>
        <v>18464298162.868301</v>
      </c>
      <c r="I6">
        <f>+HLOOKUP(VLOOKUP($B6,$Q$2:$R$42,2,0),creditos_sf!$D$2:$AY$99,base_minorista!$A6,0)</f>
        <v>10511413452.346901</v>
      </c>
      <c r="J6">
        <f>+HLOOKUP(VLOOKUP($B6,$Q$2:$R$42,2,0),Costo_fondeo!$D$3:$AY$100,base_minorista!$A6,0)</f>
        <v>1.8204474312333474</v>
      </c>
      <c r="K6">
        <f>+HLOOKUP(VLOOKUP($B6,$Q$2:$R$42,2,0),Costo_provisiones!$D$3:$AY$100,base_minorista!$A6,0)</f>
        <v>2.7651174463348189</v>
      </c>
      <c r="L6">
        <f>+HLOOKUP(VLOOKUP($B6,$Q$2:$R$42,2,0),Morosidad_control!$D$4:$AY$101,base_minorista!$A6,0)</f>
        <v>1.02084758729175</v>
      </c>
      <c r="M6">
        <f ca="1">+OFFSET(Capital_2!$D$2,base_minorista!A6,0)</f>
        <v>3.5649149268123814</v>
      </c>
      <c r="N6">
        <f>+HLOOKUP(VLOOKUP($B6,$Q$2:$R$42,2,0),costo_laboral!$E$2:$AZ$99,base_minorista!$A6,0)</f>
        <v>3.1453459053009682</v>
      </c>
      <c r="O6">
        <f>+HLOOKUP(VLOOKUP($B6,$Q$2:$R$42,2,0),Participacion1!$P$4:$Y$101,base_minorista!$A6,0)</f>
        <v>18.509760003635201</v>
      </c>
      <c r="Q6" s="51">
        <v>5</v>
      </c>
      <c r="R6" s="50" t="s">
        <v>25</v>
      </c>
      <c r="S6" s="51">
        <v>5</v>
      </c>
    </row>
    <row r="7" spans="1:19" ht="16.5" x14ac:dyDescent="0.3">
      <c r="A7">
        <v>4</v>
      </c>
      <c r="B7">
        <v>1</v>
      </c>
      <c r="C7">
        <v>3</v>
      </c>
      <c r="D7" s="3">
        <v>40968</v>
      </c>
      <c r="E7" s="33">
        <v>12</v>
      </c>
      <c r="F7">
        <v>3</v>
      </c>
      <c r="G7">
        <f>+HLOOKUP(VLOOKUP($B7,$Q$2:$R$42,2,0),costos_sf!$D$2:$AY$99,base_minorista!$A7,0)</f>
        <v>2495049683.3843307</v>
      </c>
      <c r="H7">
        <f>+HLOOKUP(VLOOKUP($B7,$Q$2:$R$42,2,0),creditos_sf!$D$103:$M$200,base_minorista!$A7,0)</f>
        <v>18372270664.436089</v>
      </c>
      <c r="I7">
        <f>+HLOOKUP(VLOOKUP($B7,$Q$2:$R$42,2,0),creditos_sf!$D$2:$AY$99,base_minorista!$A7,0)</f>
        <v>10270127578.7096</v>
      </c>
      <c r="J7">
        <f>+HLOOKUP(VLOOKUP($B7,$Q$2:$R$42,2,0),Costo_fondeo!$D$3:$AY$100,base_minorista!$A7,0)</f>
        <v>1.8482164850350222</v>
      </c>
      <c r="K7">
        <f>+HLOOKUP(VLOOKUP($B7,$Q$2:$R$42,2,0),Costo_provisiones!$D$3:$AY$100,base_minorista!$A7,0)</f>
        <v>2.755293114934112</v>
      </c>
      <c r="L7">
        <f>+HLOOKUP(VLOOKUP($B7,$Q$2:$R$42,2,0),Morosidad_control!$D$4:$AY$101,base_minorista!$A7,0)</f>
        <v>1.1231725546925899</v>
      </c>
      <c r="M7">
        <f ca="1">+OFFSET(Capital_2!$D$2,base_minorista!A7,0)</f>
        <v>3.6045728554123184</v>
      </c>
      <c r="N7">
        <f>+HLOOKUP(VLOOKUP($B7,$Q$2:$R$42,2,0),costo_laboral!$E$2:$AZ$99,base_minorista!$A7,0)</f>
        <v>3.2016824140890958</v>
      </c>
      <c r="O7">
        <f>+HLOOKUP(VLOOKUP($B7,$Q$2:$R$42,2,0),Participacion1!$P$4:$Y$101,base_minorista!$A7,0)</f>
        <v>18.401791566456701</v>
      </c>
      <c r="Q7" s="50">
        <v>6</v>
      </c>
      <c r="R7" s="50" t="s">
        <v>26</v>
      </c>
      <c r="S7" s="50">
        <v>6</v>
      </c>
    </row>
    <row r="8" spans="1:19" ht="16.5" x14ac:dyDescent="0.3">
      <c r="A8">
        <v>5</v>
      </c>
      <c r="B8">
        <v>1</v>
      </c>
      <c r="C8">
        <v>4</v>
      </c>
      <c r="D8" s="3">
        <v>40999</v>
      </c>
      <c r="E8" s="33">
        <v>12</v>
      </c>
      <c r="F8">
        <v>3</v>
      </c>
      <c r="G8">
        <f>+HLOOKUP(VLOOKUP($B8,$Q$2:$R$42,2,0),costos_sf!$D$2:$AY$99,base_minorista!$A8,0)</f>
        <v>2535050724.9614301</v>
      </c>
      <c r="H8">
        <f>+HLOOKUP(VLOOKUP($B8,$Q$2:$R$42,2,0),creditos_sf!$D$103:$M$200,base_minorista!$A8,0)</f>
        <v>18605113013.30666</v>
      </c>
      <c r="I8">
        <f>+HLOOKUP(VLOOKUP($B8,$Q$2:$R$42,2,0),creditos_sf!$D$2:$AY$99,base_minorista!$A8,0)</f>
        <v>10500231231.2318</v>
      </c>
      <c r="J8">
        <f>+HLOOKUP(VLOOKUP($B8,$Q$2:$R$42,2,0),Costo_fondeo!$D$3:$AY$100,base_minorista!$A8,0)</f>
        <v>1.8639306586477766</v>
      </c>
      <c r="K8">
        <f>+HLOOKUP(VLOOKUP($B8,$Q$2:$R$42,2,0),Costo_provisiones!$D$3:$AY$100,base_minorista!$A8,0)</f>
        <v>2.7101793850411151</v>
      </c>
      <c r="L8">
        <f>+HLOOKUP(VLOOKUP($B8,$Q$2:$R$42,2,0),Morosidad_control!$D$4:$AY$101,base_minorista!$A8,0)</f>
        <v>1.1326993844032101</v>
      </c>
      <c r="M8">
        <f ca="1">+OFFSET(Capital_2!$D$2,base_minorista!A8,0)</f>
        <v>3.6441469759495817</v>
      </c>
      <c r="N8">
        <f>+HLOOKUP(VLOOKUP($B8,$Q$2:$R$42,2,0),costo_laboral!$E$2:$AZ$99,base_minorista!$A8,0)</f>
        <v>3.1857495533170459</v>
      </c>
      <c r="O8">
        <f>+HLOOKUP(VLOOKUP($B8,$Q$2:$R$42,2,0),Participacion1!$P$4:$Y$101,base_minorista!$A8,0)</f>
        <v>18.3045134944247</v>
      </c>
      <c r="Q8" s="50">
        <v>7</v>
      </c>
      <c r="R8" s="50" t="s">
        <v>27</v>
      </c>
      <c r="S8" s="50">
        <v>7</v>
      </c>
    </row>
    <row r="9" spans="1:19" ht="16.5" x14ac:dyDescent="0.3">
      <c r="A9">
        <v>6</v>
      </c>
      <c r="B9">
        <v>1</v>
      </c>
      <c r="C9">
        <v>5</v>
      </c>
      <c r="D9" s="3">
        <v>41029</v>
      </c>
      <c r="E9" s="33">
        <v>12</v>
      </c>
      <c r="F9">
        <v>3</v>
      </c>
      <c r="G9">
        <f>+HLOOKUP(VLOOKUP($B9,$Q$2:$R$42,2,0),costos_sf!$D$2:$AY$99,base_minorista!$A9,0)</f>
        <v>2548020377.1990395</v>
      </c>
      <c r="H9">
        <f>+HLOOKUP(VLOOKUP($B9,$Q$2:$R$42,2,0),creditos_sf!$D$103:$M$200,base_minorista!$A9,0)</f>
        <v>18526501596.503006</v>
      </c>
      <c r="I9">
        <f>+HLOOKUP(VLOOKUP($B9,$Q$2:$R$42,2,0),creditos_sf!$D$2:$AY$99,base_minorista!$A9,0)</f>
        <v>10208312758.378601</v>
      </c>
      <c r="J9">
        <f>+HLOOKUP(VLOOKUP($B9,$Q$2:$R$42,2,0),Costo_fondeo!$D$3:$AY$100,base_minorista!$A9,0)</f>
        <v>1.8867061392575706</v>
      </c>
      <c r="K9">
        <f>+HLOOKUP(VLOOKUP($B9,$Q$2:$R$42,2,0),Costo_provisiones!$D$3:$AY$100,base_minorista!$A9,0)</f>
        <v>2.7337694242463191</v>
      </c>
      <c r="L9">
        <f>+HLOOKUP(VLOOKUP($B9,$Q$2:$R$42,2,0),Morosidad_control!$D$4:$AY$101,base_minorista!$A9,0)</f>
        <v>1.2032672982258701</v>
      </c>
      <c r="M9">
        <f ca="1">+OFFSET(Capital_2!$D$2,base_minorista!A9,0)</f>
        <v>3.6866707606514586</v>
      </c>
      <c r="N9">
        <f>+HLOOKUP(VLOOKUP($B9,$Q$2:$R$42,2,0),costo_laboral!$E$2:$AZ$99,base_minorista!$A9,0)</f>
        <v>3.2180956632431457</v>
      </c>
      <c r="O9">
        <f>+HLOOKUP(VLOOKUP($B9,$Q$2:$R$42,2,0),Participacion1!$P$4:$Y$101,base_minorista!$A9,0)</f>
        <v>18.240911584973599</v>
      </c>
      <c r="Q9" s="51">
        <v>8</v>
      </c>
      <c r="R9" s="50" t="s">
        <v>28</v>
      </c>
      <c r="S9" s="51">
        <v>8</v>
      </c>
    </row>
    <row r="10" spans="1:19" ht="16.5" x14ac:dyDescent="0.3">
      <c r="A10">
        <v>7</v>
      </c>
      <c r="B10">
        <v>1</v>
      </c>
      <c r="C10">
        <v>6</v>
      </c>
      <c r="D10" s="3">
        <v>41060</v>
      </c>
      <c r="E10" s="33">
        <v>12</v>
      </c>
      <c r="F10">
        <v>3</v>
      </c>
      <c r="G10">
        <f>+HLOOKUP(VLOOKUP($B10,$Q$2:$R$42,2,0),costos_sf!$D$2:$AY$99,base_minorista!$A10,0)</f>
        <v>2595063241.4973106</v>
      </c>
      <c r="H10">
        <f>+HLOOKUP(VLOOKUP($B10,$Q$2:$R$42,2,0),creditos_sf!$D$103:$M$200,base_minorista!$A10,0)</f>
        <v>18940526371.941849</v>
      </c>
      <c r="I10">
        <f>+HLOOKUP(VLOOKUP($B10,$Q$2:$R$42,2,0),creditos_sf!$D$2:$AY$99,base_minorista!$A10,0)</f>
        <v>10451390735.386301</v>
      </c>
      <c r="J10">
        <f>+HLOOKUP(VLOOKUP($B10,$Q$2:$R$42,2,0),Costo_fondeo!$D$3:$AY$100,base_minorista!$A10,0)</f>
        <v>1.9333533845169542</v>
      </c>
      <c r="K10">
        <f>+HLOOKUP(VLOOKUP($B10,$Q$2:$R$42,2,0),Costo_provisiones!$D$3:$AY$100,base_minorista!$A10,0)</f>
        <v>2.7607327111487159</v>
      </c>
      <c r="L10">
        <f>+HLOOKUP(VLOOKUP($B10,$Q$2:$R$42,2,0),Morosidad_control!$D$4:$AY$101,base_minorista!$A10,0)</f>
        <v>1.1835197334031999</v>
      </c>
      <c r="M10">
        <f ca="1">+OFFSET(Capital_2!$D$2,base_minorista!A10,0)</f>
        <v>3.7432616406065877</v>
      </c>
      <c r="N10">
        <f>+HLOOKUP(VLOOKUP($B10,$Q$2:$R$42,2,0),costo_laboral!$E$2:$AZ$99,base_minorista!$A10,0)</f>
        <v>3.1645457927212268</v>
      </c>
      <c r="O10">
        <f>+HLOOKUP(VLOOKUP($B10,$Q$2:$R$42,2,0),Participacion1!$P$4:$Y$101,base_minorista!$A10,0)</f>
        <v>18.094427664026099</v>
      </c>
      <c r="Q10" s="50">
        <v>9</v>
      </c>
      <c r="R10" s="50" t="s">
        <v>29</v>
      </c>
      <c r="S10" s="50">
        <v>9</v>
      </c>
    </row>
    <row r="11" spans="1:19" ht="16.5" x14ac:dyDescent="0.3">
      <c r="A11">
        <v>8</v>
      </c>
      <c r="B11">
        <v>1</v>
      </c>
      <c r="C11">
        <v>7</v>
      </c>
      <c r="D11" s="3">
        <v>41090</v>
      </c>
      <c r="E11" s="33">
        <v>12</v>
      </c>
      <c r="F11">
        <v>3</v>
      </c>
      <c r="G11">
        <f>+HLOOKUP(VLOOKUP($B11,$Q$2:$R$42,2,0),costos_sf!$D$2:$AY$99,base_minorista!$A11,0)</f>
        <v>2642843996.3697801</v>
      </c>
      <c r="H11">
        <f>+HLOOKUP(VLOOKUP($B11,$Q$2:$R$42,2,0),creditos_sf!$D$103:$M$200,base_minorista!$A11,0)</f>
        <v>19233173504.612244</v>
      </c>
      <c r="I11">
        <f>+HLOOKUP(VLOOKUP($B11,$Q$2:$R$42,2,0),creditos_sf!$D$2:$AY$99,base_minorista!$A11,0)</f>
        <v>10404369033.0278</v>
      </c>
      <c r="J11">
        <f>+HLOOKUP(VLOOKUP($B11,$Q$2:$R$42,2,0),Costo_fondeo!$D$3:$AY$100,base_minorista!$A11,0)</f>
        <v>1.9591825354728931</v>
      </c>
      <c r="K11">
        <f>+HLOOKUP(VLOOKUP($B11,$Q$2:$R$42,2,0),Costo_provisiones!$D$3:$AY$100,base_minorista!$A11,0)</f>
        <v>2.7609367468791288</v>
      </c>
      <c r="L11">
        <f>+HLOOKUP(VLOOKUP($B11,$Q$2:$R$42,2,0),Morosidad_control!$D$4:$AY$101,base_minorista!$A11,0)</f>
        <v>1.24487799068121</v>
      </c>
      <c r="M11">
        <f ca="1">+OFFSET(Capital_2!$D$2,base_minorista!A11,0)</f>
        <v>3.7659791083914693</v>
      </c>
      <c r="N11">
        <f>+HLOOKUP(VLOOKUP($B11,$Q$2:$R$42,2,0),costo_laboral!$E$2:$AZ$99,base_minorista!$A11,0)</f>
        <v>3.2054143754553128</v>
      </c>
      <c r="O11">
        <f>+HLOOKUP(VLOOKUP($B11,$Q$2:$R$42,2,0),Participacion1!$P$4:$Y$101,base_minorista!$A11,0)</f>
        <v>18.050654864113898</v>
      </c>
      <c r="Q11" s="50">
        <v>10</v>
      </c>
      <c r="R11" s="50" t="s">
        <v>30</v>
      </c>
      <c r="S11" s="50">
        <v>10</v>
      </c>
    </row>
    <row r="12" spans="1:19" ht="16.5" x14ac:dyDescent="0.3">
      <c r="A12">
        <v>9</v>
      </c>
      <c r="B12">
        <v>1</v>
      </c>
      <c r="C12">
        <v>8</v>
      </c>
      <c r="D12" s="3">
        <v>41121</v>
      </c>
      <c r="E12" s="33">
        <v>12</v>
      </c>
      <c r="F12">
        <v>3</v>
      </c>
      <c r="G12">
        <f>+HLOOKUP(VLOOKUP($B12,$Q$2:$R$42,2,0),costos_sf!$D$2:$AY$99,base_minorista!$A12,0)</f>
        <v>2689502369.3983836</v>
      </c>
      <c r="H12">
        <f>+HLOOKUP(VLOOKUP($B12,$Q$2:$R$42,2,0),creditos_sf!$D$103:$M$200,base_minorista!$A12,0)</f>
        <v>19251441021.849861</v>
      </c>
      <c r="I12">
        <f>+HLOOKUP(VLOOKUP($B12,$Q$2:$R$42,2,0),creditos_sf!$D$2:$AY$99,base_minorista!$A12,0)</f>
        <v>10432472254.7064</v>
      </c>
      <c r="J12">
        <f>+HLOOKUP(VLOOKUP($B12,$Q$2:$R$42,2,0),Costo_fondeo!$D$3:$AY$100,base_minorista!$A12,0)</f>
        <v>1.9874627579310986</v>
      </c>
      <c r="K12">
        <f>+HLOOKUP(VLOOKUP($B12,$Q$2:$R$42,2,0),Costo_provisiones!$D$3:$AY$100,base_minorista!$A12,0)</f>
        <v>2.7388410413452293</v>
      </c>
      <c r="L12">
        <f>+HLOOKUP(VLOOKUP($B12,$Q$2:$R$42,2,0),Morosidad_control!$D$4:$AY$101,base_minorista!$A12,0)</f>
        <v>1.1382005050846</v>
      </c>
      <c r="M12">
        <f ca="1">+OFFSET(Capital_2!$D$2,base_minorista!A12,0)</f>
        <v>3.7900682632030773</v>
      </c>
      <c r="N12">
        <f>+HLOOKUP(VLOOKUP($B12,$Q$2:$R$42,2,0),costo_laboral!$E$2:$AZ$99,base_minorista!$A12,0)</f>
        <v>3.2593473781828317</v>
      </c>
      <c r="O12">
        <f>+HLOOKUP(VLOOKUP($B12,$Q$2:$R$42,2,0),Participacion1!$P$4:$Y$101,base_minorista!$A12,0)</f>
        <v>18.202522910286302</v>
      </c>
      <c r="Q12" s="51">
        <v>11</v>
      </c>
      <c r="R12" s="50" t="s">
        <v>31</v>
      </c>
      <c r="S12" s="51">
        <v>11</v>
      </c>
    </row>
    <row r="13" spans="1:19" ht="16.5" x14ac:dyDescent="0.3">
      <c r="A13">
        <v>10</v>
      </c>
      <c r="B13">
        <v>1</v>
      </c>
      <c r="C13">
        <v>9</v>
      </c>
      <c r="D13" s="3">
        <v>41152</v>
      </c>
      <c r="E13" s="33">
        <v>12</v>
      </c>
      <c r="F13">
        <v>3</v>
      </c>
      <c r="G13">
        <f>+HLOOKUP(VLOOKUP($B13,$Q$2:$R$42,2,0),costos_sf!$D$2:$AY$99,base_minorista!$A13,0)</f>
        <v>2721482675.082871</v>
      </c>
      <c r="H13">
        <f>+HLOOKUP(VLOOKUP($B13,$Q$2:$R$42,2,0),creditos_sf!$D$103:$M$200,base_minorista!$A13,0)</f>
        <v>19472575049.10601</v>
      </c>
      <c r="I13">
        <f>+HLOOKUP(VLOOKUP($B13,$Q$2:$R$42,2,0),creditos_sf!$D$2:$AY$99,base_minorista!$A13,0)</f>
        <v>10375197180.6845</v>
      </c>
      <c r="J13">
        <f>+HLOOKUP(VLOOKUP($B13,$Q$2:$R$42,2,0),Costo_fondeo!$D$3:$AY$100,base_minorista!$A13,0)</f>
        <v>1.9919656766996425</v>
      </c>
      <c r="K13">
        <f>+HLOOKUP(VLOOKUP($B13,$Q$2:$R$42,2,0),Costo_provisiones!$D$3:$AY$100,base_minorista!$A13,0)</f>
        <v>2.772883767583576</v>
      </c>
      <c r="L13">
        <f>+HLOOKUP(VLOOKUP($B13,$Q$2:$R$42,2,0),Morosidad_control!$D$4:$AY$101,base_minorista!$A13,0)</f>
        <v>1.21797151480985</v>
      </c>
      <c r="M13">
        <f ca="1">+OFFSET(Capital_2!$D$2,base_minorista!A13,0)</f>
        <v>3.7960315209630844</v>
      </c>
      <c r="N13">
        <f>+HLOOKUP(VLOOKUP($B13,$Q$2:$R$42,2,0),costo_laboral!$E$2:$AZ$99,base_minorista!$A13,0)</f>
        <v>3.2687607666965111</v>
      </c>
      <c r="O13">
        <f>+HLOOKUP(VLOOKUP($B13,$Q$2:$R$42,2,0),Participacion1!$P$4:$Y$101,base_minorista!$A13,0)</f>
        <v>18.182386450268801</v>
      </c>
      <c r="Q13" s="50">
        <v>12</v>
      </c>
      <c r="R13" s="50" t="s">
        <v>32</v>
      </c>
      <c r="S13" s="50">
        <v>12</v>
      </c>
    </row>
    <row r="14" spans="1:19" ht="16.5" x14ac:dyDescent="0.3">
      <c r="A14">
        <v>11</v>
      </c>
      <c r="B14">
        <v>1</v>
      </c>
      <c r="C14">
        <v>10</v>
      </c>
      <c r="D14" s="3">
        <v>41182</v>
      </c>
      <c r="E14" s="33">
        <v>12</v>
      </c>
      <c r="F14">
        <v>3</v>
      </c>
      <c r="G14">
        <f>+HLOOKUP(VLOOKUP($B14,$Q$2:$R$42,2,0),costos_sf!$D$2:$AY$99,base_minorista!$A14,0)</f>
        <v>2732098776.9318638</v>
      </c>
      <c r="H14">
        <f>+HLOOKUP(VLOOKUP($B14,$Q$2:$R$42,2,0),creditos_sf!$D$103:$M$200,base_minorista!$A14,0)</f>
        <v>19786966743.090439</v>
      </c>
      <c r="I14">
        <f>+HLOOKUP(VLOOKUP($B14,$Q$2:$R$42,2,0),creditos_sf!$D$2:$AY$99,base_minorista!$A14,0)</f>
        <v>10216808062.315701</v>
      </c>
      <c r="J14">
        <f>+HLOOKUP(VLOOKUP($B14,$Q$2:$R$42,2,0),Costo_fondeo!$D$3:$AY$100,base_minorista!$A14,0)</f>
        <v>1.9806067257794282</v>
      </c>
      <c r="K14">
        <f>+HLOOKUP(VLOOKUP($B14,$Q$2:$R$42,2,0),Costo_provisiones!$D$3:$AY$100,base_minorista!$A14,0)</f>
        <v>2.8028305505981685</v>
      </c>
      <c r="L14">
        <f>+HLOOKUP(VLOOKUP($B14,$Q$2:$R$42,2,0),Morosidad_control!$D$4:$AY$101,base_minorista!$A14,0)</f>
        <v>1.21072231810325</v>
      </c>
      <c r="M14">
        <f ca="1">+OFFSET(Capital_2!$D$2,base_minorista!A14,0)</f>
        <v>3.7807846214491896</v>
      </c>
      <c r="N14">
        <f>+HLOOKUP(VLOOKUP($B14,$Q$2:$R$42,2,0),costo_laboral!$E$2:$AZ$99,base_minorista!$A14,0)</f>
        <v>3.2407746894559635</v>
      </c>
      <c r="O14">
        <f>+HLOOKUP(VLOOKUP($B14,$Q$2:$R$42,2,0),Participacion1!$P$4:$Y$101,base_minorista!$A14,0)</f>
        <v>18.338353672035499</v>
      </c>
      <c r="Q14" s="50">
        <v>13</v>
      </c>
      <c r="R14" s="50" t="s">
        <v>33</v>
      </c>
      <c r="S14" s="50">
        <v>13</v>
      </c>
    </row>
    <row r="15" spans="1:19" ht="16.5" x14ac:dyDescent="0.3">
      <c r="A15">
        <v>12</v>
      </c>
      <c r="B15">
        <v>1</v>
      </c>
      <c r="C15">
        <v>11</v>
      </c>
      <c r="D15" s="3">
        <v>41213</v>
      </c>
      <c r="E15" s="33">
        <v>12</v>
      </c>
      <c r="F15">
        <v>3</v>
      </c>
      <c r="G15">
        <f>+HLOOKUP(VLOOKUP($B15,$Q$2:$R$42,2,0),costos_sf!$D$2:$AY$99,base_minorista!$A15,0)</f>
        <v>2792521870.215909</v>
      </c>
      <c r="H15">
        <f>+HLOOKUP(VLOOKUP($B15,$Q$2:$R$42,2,0),creditos_sf!$D$103:$M$200,base_minorista!$A15,0)</f>
        <v>19992476972.744091</v>
      </c>
      <c r="I15">
        <f>+HLOOKUP(VLOOKUP($B15,$Q$2:$R$42,2,0),creditos_sf!$D$2:$AY$99,base_minorista!$A15,0)</f>
        <v>10001680567.848499</v>
      </c>
      <c r="J15">
        <f>+HLOOKUP(VLOOKUP($B15,$Q$2:$R$42,2,0),Costo_fondeo!$D$3:$AY$100,base_minorista!$A15,0)</f>
        <v>1.9805634465392037</v>
      </c>
      <c r="K15">
        <f>+HLOOKUP(VLOOKUP($B15,$Q$2:$R$42,2,0),Costo_provisiones!$D$3:$AY$100,base_minorista!$A15,0)</f>
        <v>2.8948986948617965</v>
      </c>
      <c r="L15">
        <f>+HLOOKUP(VLOOKUP($B15,$Q$2:$R$42,2,0),Morosidad_control!$D$4:$AY$101,base_minorista!$A15,0)</f>
        <v>1.22732498199594</v>
      </c>
      <c r="M15">
        <f ca="1">+OFFSET(Capital_2!$D$2,base_minorista!A15,0)</f>
        <v>3.7788207097198074</v>
      </c>
      <c r="N15">
        <f>+HLOOKUP(VLOOKUP($B15,$Q$2:$R$42,2,0),costo_laboral!$E$2:$AZ$99,base_minorista!$A15,0)</f>
        <v>3.2433830310391922</v>
      </c>
      <c r="O15">
        <f>+HLOOKUP(VLOOKUP($B15,$Q$2:$R$42,2,0),Participacion1!$P$4:$Y$101,base_minorista!$A15,0)</f>
        <v>18.362650539360502</v>
      </c>
      <c r="Q15" s="51">
        <v>14</v>
      </c>
      <c r="R15" s="50" t="s">
        <v>34</v>
      </c>
      <c r="S15" s="51">
        <v>14</v>
      </c>
    </row>
    <row r="16" spans="1:19" ht="16.5" x14ac:dyDescent="0.3">
      <c r="A16">
        <v>13</v>
      </c>
      <c r="B16">
        <v>1</v>
      </c>
      <c r="C16">
        <v>12</v>
      </c>
      <c r="D16" s="3">
        <v>41243</v>
      </c>
      <c r="E16" s="33">
        <v>12</v>
      </c>
      <c r="F16">
        <v>3</v>
      </c>
      <c r="G16">
        <f>+HLOOKUP(VLOOKUP($B16,$Q$2:$R$42,2,0),costos_sf!$D$2:$AY$99,base_minorista!$A16,0)</f>
        <v>2859656154.6114016</v>
      </c>
      <c r="H16">
        <f>+HLOOKUP(VLOOKUP($B16,$Q$2:$R$42,2,0),creditos_sf!$D$103:$M$200,base_minorista!$A16,0)</f>
        <v>20383472688.180401</v>
      </c>
      <c r="I16">
        <f>+HLOOKUP(VLOOKUP($B16,$Q$2:$R$42,2,0),creditos_sf!$D$2:$AY$99,base_minorista!$A16,0)</f>
        <v>9818872764.6886292</v>
      </c>
      <c r="J16">
        <f>+HLOOKUP(VLOOKUP($B16,$Q$2:$R$42,2,0),Costo_fondeo!$D$3:$AY$100,base_minorista!$A16,0)</f>
        <v>1.9962079466351559</v>
      </c>
      <c r="K16">
        <f>+HLOOKUP(VLOOKUP($B16,$Q$2:$R$42,2,0),Costo_provisiones!$D$3:$AY$100,base_minorista!$A16,0)</f>
        <v>2.895608947256342</v>
      </c>
      <c r="L16">
        <f>+HLOOKUP(VLOOKUP($B16,$Q$2:$R$42,2,0),Morosidad_control!$D$4:$AY$101,base_minorista!$A16,0)</f>
        <v>1.2950651726168401</v>
      </c>
      <c r="M16">
        <f ca="1">+OFFSET(Capital_2!$D$2,base_minorista!A16,0)</f>
        <v>3.8090188851336229</v>
      </c>
      <c r="N16">
        <f>+HLOOKUP(VLOOKUP($B16,$Q$2:$R$42,2,0),costo_laboral!$E$2:$AZ$99,base_minorista!$A16,0)</f>
        <v>3.2564582065136038</v>
      </c>
      <c r="O16">
        <f>+HLOOKUP(VLOOKUP($B16,$Q$2:$R$42,2,0),Participacion1!$P$4:$Y$101,base_minorista!$A16,0)</f>
        <v>18.384540556240498</v>
      </c>
      <c r="Q16" s="50">
        <v>15</v>
      </c>
      <c r="R16" s="50" t="s">
        <v>35</v>
      </c>
      <c r="S16" s="50">
        <v>15</v>
      </c>
    </row>
    <row r="17" spans="1:19" ht="16.5" x14ac:dyDescent="0.3">
      <c r="A17">
        <v>14</v>
      </c>
      <c r="B17">
        <v>1</v>
      </c>
      <c r="C17">
        <v>13</v>
      </c>
      <c r="D17" s="3">
        <v>41274</v>
      </c>
      <c r="E17" s="33">
        <v>12</v>
      </c>
      <c r="F17">
        <v>3</v>
      </c>
      <c r="G17">
        <f>+HLOOKUP(VLOOKUP($B17,$Q$2:$R$42,2,0),costos_sf!$D$2:$AY$99,base_minorista!$A17,0)</f>
        <v>2906015228.2353835</v>
      </c>
      <c r="H17">
        <f>+HLOOKUP(VLOOKUP($B17,$Q$2:$R$42,2,0),creditos_sf!$D$103:$M$200,base_minorista!$A17,0)</f>
        <v>20512385589.674603</v>
      </c>
      <c r="I17">
        <f>+HLOOKUP(VLOOKUP($B17,$Q$2:$R$42,2,0),creditos_sf!$D$2:$AY$99,base_minorista!$A17,0)</f>
        <v>9781529109.77355</v>
      </c>
      <c r="J17">
        <f>+HLOOKUP(VLOOKUP($B17,$Q$2:$R$42,2,0),Costo_fondeo!$D$3:$AY$100,base_minorista!$A17,0)</f>
        <v>2.0814765891220506</v>
      </c>
      <c r="K17">
        <f>+HLOOKUP(VLOOKUP($B17,$Q$2:$R$42,2,0),Costo_provisiones!$D$3:$AY$100,base_minorista!$A17,0)</f>
        <v>2.9389477404268094</v>
      </c>
      <c r="L17">
        <f>+HLOOKUP(VLOOKUP($B17,$Q$2:$R$42,2,0),Morosidad_control!$D$4:$AY$101,base_minorista!$A17,0)</f>
        <v>1.31253645730756</v>
      </c>
      <c r="M17">
        <f ca="1">+OFFSET(Capital_2!$D$2,base_minorista!A17,0)</f>
        <v>3.8327018844682854</v>
      </c>
      <c r="N17">
        <f>+HLOOKUP(VLOOKUP($B17,$Q$2:$R$42,2,0),costo_laboral!$E$2:$AZ$99,base_minorista!$A17,0)</f>
        <v>3.2425487637345936</v>
      </c>
      <c r="O17">
        <f>+HLOOKUP(VLOOKUP($B17,$Q$2:$R$42,2,0),Participacion1!$P$4:$Y$101,base_minorista!$A17,0)</f>
        <v>18.4649959615307</v>
      </c>
      <c r="Q17" s="50">
        <v>16</v>
      </c>
      <c r="R17" s="50" t="s">
        <v>36</v>
      </c>
      <c r="S17" s="50">
        <v>16</v>
      </c>
    </row>
    <row r="18" spans="1:19" ht="16.5" x14ac:dyDescent="0.3">
      <c r="A18">
        <v>15</v>
      </c>
      <c r="B18">
        <v>1</v>
      </c>
      <c r="C18">
        <v>14</v>
      </c>
      <c r="D18" s="3">
        <v>41305</v>
      </c>
      <c r="E18" s="33">
        <v>13</v>
      </c>
      <c r="F18">
        <v>3</v>
      </c>
      <c r="G18">
        <f>+HLOOKUP(VLOOKUP($B18,$Q$2:$R$42,2,0),costos_sf!$D$2:$AY$99,base_minorista!$A18,0)</f>
        <v>2841076832.011569</v>
      </c>
      <c r="H18">
        <f>+HLOOKUP(VLOOKUP($B18,$Q$2:$R$42,2,0),creditos_sf!$D$103:$M$200,base_minorista!$A18,0)</f>
        <v>20633628218.580051</v>
      </c>
      <c r="I18">
        <f>+HLOOKUP(VLOOKUP($B18,$Q$2:$R$42,2,0),creditos_sf!$D$2:$AY$99,base_minorista!$A18,0)</f>
        <v>9606859681.2570496</v>
      </c>
      <c r="J18">
        <f>+HLOOKUP(VLOOKUP($B18,$Q$2:$R$42,2,0),Costo_fondeo!$D$3:$AY$100,base_minorista!$A18,0)</f>
        <v>2.1102121036348658</v>
      </c>
      <c r="K18">
        <f>+HLOOKUP(VLOOKUP($B18,$Q$2:$R$42,2,0),Costo_provisiones!$D$3:$AY$100,base_minorista!$A18,0)</f>
        <v>2.5972136402852017</v>
      </c>
      <c r="L18">
        <f>+HLOOKUP(VLOOKUP($B18,$Q$2:$R$42,2,0),Morosidad_control!$D$4:$AY$101,base_minorista!$A18,0)</f>
        <v>1.4274364899715899</v>
      </c>
      <c r="M18">
        <f ca="1">+OFFSET(Capital_2!$D$2,base_minorista!A18,0)</f>
        <v>3.850163299057161</v>
      </c>
      <c r="N18">
        <f>+HLOOKUP(VLOOKUP($B18,$Q$2:$R$42,2,0),costo_laboral!$E$2:$AZ$99,base_minorista!$A18,0)</f>
        <v>3.3040476739771347</v>
      </c>
      <c r="O18">
        <f>+HLOOKUP(VLOOKUP($B18,$Q$2:$R$42,2,0),Participacion1!$P$4:$Y$101,base_minorista!$A18,0)</f>
        <v>18.346757019723501</v>
      </c>
      <c r="Q18" s="51">
        <v>17</v>
      </c>
      <c r="R18" s="50" t="s">
        <v>37</v>
      </c>
      <c r="S18" s="51">
        <v>17</v>
      </c>
    </row>
    <row r="19" spans="1:19" ht="16.5" x14ac:dyDescent="0.3">
      <c r="A19">
        <v>16</v>
      </c>
      <c r="B19">
        <v>1</v>
      </c>
      <c r="C19">
        <v>15</v>
      </c>
      <c r="D19" s="3">
        <v>41333</v>
      </c>
      <c r="E19" s="33">
        <v>13</v>
      </c>
      <c r="F19">
        <v>3</v>
      </c>
      <c r="G19">
        <f>+HLOOKUP(VLOOKUP($B19,$Q$2:$R$42,2,0),costos_sf!$D$2:$AY$99,base_minorista!$A19,0)</f>
        <v>2794545734.3500743</v>
      </c>
      <c r="H19">
        <f>+HLOOKUP(VLOOKUP($B19,$Q$2:$R$42,2,0),creditos_sf!$D$103:$M$200,base_minorista!$A19,0)</f>
        <v>20826406966.021282</v>
      </c>
      <c r="I19">
        <f>+HLOOKUP(VLOOKUP($B19,$Q$2:$R$42,2,0),creditos_sf!$D$2:$AY$99,base_minorista!$A19,0)</f>
        <v>9406498475.6892109</v>
      </c>
      <c r="J19">
        <f>+HLOOKUP(VLOOKUP($B19,$Q$2:$R$42,2,0),Costo_fondeo!$D$3:$AY$100,base_minorista!$A19,0)</f>
        <v>2.1095888597438468</v>
      </c>
      <c r="K19">
        <f>+HLOOKUP(VLOOKUP($B19,$Q$2:$R$42,2,0),Costo_provisiones!$D$3:$AY$100,base_minorista!$A19,0)</f>
        <v>2.3820115738347978</v>
      </c>
      <c r="L19">
        <f>+HLOOKUP(VLOOKUP($B19,$Q$2:$R$42,2,0),Morosidad_control!$D$4:$AY$101,base_minorista!$A19,0)</f>
        <v>1.42648425672443</v>
      </c>
      <c r="M19">
        <f ca="1">+OFFSET(Capital_2!$D$2,base_minorista!A19,0)</f>
        <v>3.8660657399921172</v>
      </c>
      <c r="N19">
        <f>+HLOOKUP(VLOOKUP($B19,$Q$2:$R$42,2,0),costo_laboral!$E$2:$AZ$99,base_minorista!$A19,0)</f>
        <v>3.3292267066373107</v>
      </c>
      <c r="O19">
        <f>+HLOOKUP(VLOOKUP($B19,$Q$2:$R$42,2,0),Participacion1!$P$4:$Y$101,base_minorista!$A19,0)</f>
        <v>18.416408092378902</v>
      </c>
      <c r="Q19" s="50">
        <v>18</v>
      </c>
      <c r="R19" s="50" t="s">
        <v>38</v>
      </c>
      <c r="S19" s="50">
        <v>18</v>
      </c>
    </row>
    <row r="20" spans="1:19" ht="16.5" x14ac:dyDescent="0.3">
      <c r="A20">
        <v>17</v>
      </c>
      <c r="B20">
        <v>1</v>
      </c>
      <c r="C20">
        <v>16</v>
      </c>
      <c r="D20" s="3">
        <v>41364</v>
      </c>
      <c r="E20" s="33">
        <v>13</v>
      </c>
      <c r="F20">
        <v>3</v>
      </c>
      <c r="G20">
        <f>+HLOOKUP(VLOOKUP($B20,$Q$2:$R$42,2,0),costos_sf!$D$2:$AY$99,base_minorista!$A20,0)</f>
        <v>2711871150.5680385</v>
      </c>
      <c r="H20">
        <f>+HLOOKUP(VLOOKUP($B20,$Q$2:$R$42,2,0),creditos_sf!$D$103:$M$200,base_minorista!$A20,0)</f>
        <v>20959170329.726173</v>
      </c>
      <c r="I20">
        <f>+HLOOKUP(VLOOKUP($B20,$Q$2:$R$42,2,0),creditos_sf!$D$2:$AY$99,base_minorista!$A20,0)</f>
        <v>9945922960.8472595</v>
      </c>
      <c r="J20">
        <f>+HLOOKUP(VLOOKUP($B20,$Q$2:$R$42,2,0),Costo_fondeo!$D$3:$AY$100,base_minorista!$A20,0)</f>
        <v>2.1182717938156777</v>
      </c>
      <c r="K20">
        <f>+HLOOKUP(VLOOKUP($B20,$Q$2:$R$42,2,0),Costo_provisiones!$D$3:$AY$100,base_minorista!$A20,0)</f>
        <v>2.2136430766070632</v>
      </c>
      <c r="L20">
        <f>+HLOOKUP(VLOOKUP($B20,$Q$2:$R$42,2,0),Morosidad_control!$D$4:$AY$101,base_minorista!$A20,0)</f>
        <v>1.52864552592168</v>
      </c>
      <c r="M20">
        <f ca="1">+OFFSET(Capital_2!$D$2,base_minorista!A20,0)</f>
        <v>3.8754391719680488</v>
      </c>
      <c r="N20">
        <f>+HLOOKUP(VLOOKUP($B20,$Q$2:$R$42,2,0),costo_laboral!$E$2:$AZ$99,base_minorista!$A20,0)</f>
        <v>3.2869169947649137</v>
      </c>
      <c r="O20">
        <f>+HLOOKUP(VLOOKUP($B20,$Q$2:$R$42,2,0),Participacion1!$P$4:$Y$101,base_minorista!$A20,0)</f>
        <v>18.369277481180301</v>
      </c>
      <c r="Q20" s="50">
        <v>19</v>
      </c>
      <c r="R20" s="50" t="s">
        <v>39</v>
      </c>
      <c r="S20" s="50">
        <v>19</v>
      </c>
    </row>
    <row r="21" spans="1:19" ht="16.5" x14ac:dyDescent="0.3">
      <c r="A21">
        <v>18</v>
      </c>
      <c r="B21">
        <v>1</v>
      </c>
      <c r="C21">
        <v>17</v>
      </c>
      <c r="D21" s="3">
        <v>41394</v>
      </c>
      <c r="E21" s="33">
        <v>13</v>
      </c>
      <c r="F21">
        <v>3</v>
      </c>
      <c r="G21">
        <f>+HLOOKUP(VLOOKUP($B21,$Q$2:$R$42,2,0),costos_sf!$D$2:$AY$99,base_minorista!$A21,0)</f>
        <v>2737265787.7048483</v>
      </c>
      <c r="H21">
        <f>+HLOOKUP(VLOOKUP($B21,$Q$2:$R$42,2,0),creditos_sf!$D$103:$M$200,base_minorista!$A21,0)</f>
        <v>21149649469.760738</v>
      </c>
      <c r="I21">
        <f>+HLOOKUP(VLOOKUP($B21,$Q$2:$R$42,2,0),creditos_sf!$D$2:$AY$99,base_minorista!$A21,0)</f>
        <v>10360927501.4475</v>
      </c>
      <c r="J21">
        <f>+HLOOKUP(VLOOKUP($B21,$Q$2:$R$42,2,0),Costo_fondeo!$D$3:$AY$100,base_minorista!$A21,0)</f>
        <v>2.1224960044272474</v>
      </c>
      <c r="K21">
        <f>+HLOOKUP(VLOOKUP($B21,$Q$2:$R$42,2,0),Costo_provisiones!$D$3:$AY$100,base_minorista!$A21,0)</f>
        <v>2.1337806964038224</v>
      </c>
      <c r="L21">
        <f>+HLOOKUP(VLOOKUP($B21,$Q$2:$R$42,2,0),Morosidad_control!$D$4:$AY$101,base_minorista!$A21,0)</f>
        <v>1.6035623353494499</v>
      </c>
      <c r="M21">
        <f ca="1">+OFFSET(Capital_2!$D$2,base_minorista!A21,0)</f>
        <v>3.8611269429337338</v>
      </c>
      <c r="N21">
        <f>+HLOOKUP(VLOOKUP($B21,$Q$2:$R$42,2,0),costo_laboral!$E$2:$AZ$99,base_minorista!$A21,0)</f>
        <v>3.2585645469987345</v>
      </c>
      <c r="O21">
        <f>+HLOOKUP(VLOOKUP($B21,$Q$2:$R$42,2,0),Participacion1!$P$4:$Y$101,base_minorista!$A21,0)</f>
        <v>18.3158881208746</v>
      </c>
      <c r="Q21" s="51">
        <v>20</v>
      </c>
      <c r="R21" s="50" t="s">
        <v>40</v>
      </c>
      <c r="S21" s="51">
        <v>20</v>
      </c>
    </row>
    <row r="22" spans="1:19" ht="16.5" x14ac:dyDescent="0.3">
      <c r="A22">
        <v>19</v>
      </c>
      <c r="B22">
        <v>1</v>
      </c>
      <c r="C22">
        <v>18</v>
      </c>
      <c r="D22" s="3">
        <v>41425</v>
      </c>
      <c r="E22" s="33">
        <v>13</v>
      </c>
      <c r="F22">
        <v>3</v>
      </c>
      <c r="G22">
        <f>+HLOOKUP(VLOOKUP($B22,$Q$2:$R$42,2,0),costos_sf!$D$2:$AY$99,base_minorista!$A22,0)</f>
        <v>2727930730.2455215</v>
      </c>
      <c r="H22">
        <f>+HLOOKUP(VLOOKUP($B22,$Q$2:$R$42,2,0),creditos_sf!$D$103:$M$200,base_minorista!$A22,0)</f>
        <v>21412913852.613159</v>
      </c>
      <c r="I22">
        <f>+HLOOKUP(VLOOKUP($B22,$Q$2:$R$42,2,0),creditos_sf!$D$2:$AY$99,base_minorista!$A22,0)</f>
        <v>10629623183.917002</v>
      </c>
      <c r="J22">
        <f>+HLOOKUP(VLOOKUP($B22,$Q$2:$R$42,2,0),Costo_fondeo!$D$3:$AY$100,base_minorista!$A22,0)</f>
        <v>2.1061524943589891</v>
      </c>
      <c r="K22">
        <f>+HLOOKUP(VLOOKUP($B22,$Q$2:$R$42,2,0),Costo_provisiones!$D$3:$AY$100,base_minorista!$A22,0)</f>
        <v>2.0205792264747449</v>
      </c>
      <c r="L22">
        <f>+HLOOKUP(VLOOKUP($B22,$Q$2:$R$42,2,0),Morosidad_control!$D$4:$AY$101,base_minorista!$A22,0)</f>
        <v>1.62607796589769</v>
      </c>
      <c r="M22">
        <f ca="1">+OFFSET(Capital_2!$D$2,base_minorista!A22,0)</f>
        <v>3.8158367264519906</v>
      </c>
      <c r="N22">
        <f>+HLOOKUP(VLOOKUP($B22,$Q$2:$R$42,2,0),costo_laboral!$E$2:$AZ$99,base_minorista!$A22,0)</f>
        <v>3.2339909428040223</v>
      </c>
      <c r="O22">
        <f>+HLOOKUP(VLOOKUP($B22,$Q$2:$R$42,2,0),Participacion1!$P$4:$Y$101,base_minorista!$A22,0)</f>
        <v>18.202823522391402</v>
      </c>
      <c r="Q22" s="50">
        <v>21</v>
      </c>
      <c r="R22" s="50" t="s">
        <v>41</v>
      </c>
      <c r="S22" s="50">
        <v>21</v>
      </c>
    </row>
    <row r="23" spans="1:19" ht="16.5" x14ac:dyDescent="0.3">
      <c r="A23">
        <v>20</v>
      </c>
      <c r="B23">
        <v>1</v>
      </c>
      <c r="C23">
        <v>19</v>
      </c>
      <c r="D23" s="3">
        <v>41455</v>
      </c>
      <c r="E23" s="33">
        <v>13</v>
      </c>
      <c r="F23">
        <v>3</v>
      </c>
      <c r="G23">
        <f>+HLOOKUP(VLOOKUP($B23,$Q$2:$R$42,2,0),costos_sf!$D$2:$AY$99,base_minorista!$A23,0)</f>
        <v>2706236581.4463282</v>
      </c>
      <c r="H23">
        <f>+HLOOKUP(VLOOKUP($B23,$Q$2:$R$42,2,0),creditos_sf!$D$103:$M$200,base_minorista!$A23,0)</f>
        <v>21499237980.328541</v>
      </c>
      <c r="I23">
        <f>+HLOOKUP(VLOOKUP($B23,$Q$2:$R$42,2,0),creditos_sf!$D$2:$AY$99,base_minorista!$A23,0)</f>
        <v>10889624134.1985</v>
      </c>
      <c r="J23">
        <f>+HLOOKUP(VLOOKUP($B23,$Q$2:$R$42,2,0),Costo_fondeo!$D$3:$AY$100,base_minorista!$A23,0)</f>
        <v>2.1330618647161237</v>
      </c>
      <c r="K23">
        <f>+HLOOKUP(VLOOKUP($B23,$Q$2:$R$42,2,0),Costo_provisiones!$D$3:$AY$100,base_minorista!$A23,0)</f>
        <v>1.9389087367391922</v>
      </c>
      <c r="L23">
        <f>+HLOOKUP(VLOOKUP($B23,$Q$2:$R$42,2,0),Morosidad_control!$D$4:$AY$101,base_minorista!$A23,0)</f>
        <v>1.67125461419526</v>
      </c>
      <c r="M23">
        <f ca="1">+OFFSET(Capital_2!$D$2,base_minorista!A23,0)</f>
        <v>3.777787965810723</v>
      </c>
      <c r="N23">
        <f>+HLOOKUP(VLOOKUP($B23,$Q$2:$R$42,2,0),costo_laboral!$E$2:$AZ$99,base_minorista!$A23,0)</f>
        <v>3.2150866229597113</v>
      </c>
      <c r="O23">
        <f>+HLOOKUP(VLOOKUP($B23,$Q$2:$R$42,2,0),Participacion1!$P$4:$Y$101,base_minorista!$A23,0)</f>
        <v>18.1333763930425</v>
      </c>
      <c r="Q23" s="50">
        <v>22</v>
      </c>
      <c r="R23" s="50" t="s">
        <v>42</v>
      </c>
      <c r="S23" s="50">
        <v>22</v>
      </c>
    </row>
    <row r="24" spans="1:19" ht="16.5" x14ac:dyDescent="0.3">
      <c r="A24">
        <v>21</v>
      </c>
      <c r="B24">
        <v>1</v>
      </c>
      <c r="C24">
        <v>20</v>
      </c>
      <c r="D24" s="3">
        <v>41486</v>
      </c>
      <c r="E24" s="33">
        <v>13</v>
      </c>
      <c r="F24">
        <v>3</v>
      </c>
      <c r="G24">
        <f>+HLOOKUP(VLOOKUP($B24,$Q$2:$R$42,2,0),costos_sf!$D$2:$AY$99,base_minorista!$A24,0)</f>
        <v>2660511852.5553951</v>
      </c>
      <c r="H24">
        <f>+HLOOKUP(VLOOKUP($B24,$Q$2:$R$42,2,0),creditos_sf!$D$103:$M$200,base_minorista!$A24,0)</f>
        <v>21425047682.471172</v>
      </c>
      <c r="I24">
        <f>+HLOOKUP(VLOOKUP($B24,$Q$2:$R$42,2,0),creditos_sf!$D$2:$AY$99,base_minorista!$A24,0)</f>
        <v>10936268753.6133</v>
      </c>
      <c r="J24">
        <f>+HLOOKUP(VLOOKUP($B24,$Q$2:$R$42,2,0),Costo_fondeo!$D$3:$AY$100,base_minorista!$A24,0)</f>
        <v>2.1152698420235914</v>
      </c>
      <c r="K24">
        <f>+HLOOKUP(VLOOKUP($B24,$Q$2:$R$42,2,0),Costo_provisiones!$D$3:$AY$100,base_minorista!$A24,0)</f>
        <v>1.8253800487264975</v>
      </c>
      <c r="L24">
        <f>+HLOOKUP(VLOOKUP($B24,$Q$2:$R$42,2,0),Morosidad_control!$D$4:$AY$101,base_minorista!$A24,0)</f>
        <v>1.7110724981557801</v>
      </c>
      <c r="M24">
        <f ca="1">+OFFSET(Capital_2!$D$2,base_minorista!A24,0)</f>
        <v>3.7289387467323043</v>
      </c>
      <c r="N24">
        <f>+HLOOKUP(VLOOKUP($B24,$Q$2:$R$42,2,0),costo_laboral!$E$2:$AZ$99,base_minorista!$A24,0)</f>
        <v>3.2202312042782317</v>
      </c>
      <c r="O24">
        <f>+HLOOKUP(VLOOKUP($B24,$Q$2:$R$42,2,0),Participacion1!$P$4:$Y$101,base_minorista!$A24,0)</f>
        <v>18.1151448362636</v>
      </c>
      <c r="Q24" s="51">
        <v>23</v>
      </c>
      <c r="R24" s="50" t="s">
        <v>43</v>
      </c>
      <c r="S24" s="51">
        <v>23</v>
      </c>
    </row>
    <row r="25" spans="1:19" ht="16.5" x14ac:dyDescent="0.3">
      <c r="A25">
        <v>22</v>
      </c>
      <c r="B25">
        <v>1</v>
      </c>
      <c r="C25">
        <v>21</v>
      </c>
      <c r="D25" s="3">
        <v>41517</v>
      </c>
      <c r="E25" s="33">
        <v>13</v>
      </c>
      <c r="F25">
        <v>3</v>
      </c>
      <c r="G25">
        <f>+HLOOKUP(VLOOKUP($B25,$Q$2:$R$42,2,0),costos_sf!$D$2:$AY$99,base_minorista!$A25,0)</f>
        <v>2653107015.614562</v>
      </c>
      <c r="H25">
        <f>+HLOOKUP(VLOOKUP($B25,$Q$2:$R$42,2,0),creditos_sf!$D$103:$M$200,base_minorista!$A25,0)</f>
        <v>21567285434.430866</v>
      </c>
      <c r="I25">
        <f>+HLOOKUP(VLOOKUP($B25,$Q$2:$R$42,2,0),creditos_sf!$D$2:$AY$99,base_minorista!$A25,0)</f>
        <v>11342239396.038401</v>
      </c>
      <c r="J25">
        <f>+HLOOKUP(VLOOKUP($B25,$Q$2:$R$42,2,0),Costo_fondeo!$D$3:$AY$100,base_minorista!$A25,0)</f>
        <v>2.1126056659898169</v>
      </c>
      <c r="K25">
        <f>+HLOOKUP(VLOOKUP($B25,$Q$2:$R$42,2,0),Costo_provisiones!$D$3:$AY$100,base_minorista!$A25,0)</f>
        <v>1.7135293004080738</v>
      </c>
      <c r="L25">
        <f>+HLOOKUP(VLOOKUP($B25,$Q$2:$R$42,2,0),Morosidad_control!$D$4:$AY$101,base_minorista!$A25,0)</f>
        <v>1.74078306728688</v>
      </c>
      <c r="M25">
        <f ca="1">+OFFSET(Capital_2!$D$2,base_minorista!A25,0)</f>
        <v>3.6888980520732653</v>
      </c>
      <c r="N25">
        <f>+HLOOKUP(VLOOKUP($B25,$Q$2:$R$42,2,0),costo_laboral!$E$2:$AZ$99,base_minorista!$A25,0)</f>
        <v>3.201130960829464</v>
      </c>
      <c r="O25">
        <f>+HLOOKUP(VLOOKUP($B25,$Q$2:$R$42,2,0),Participacion1!$P$4:$Y$101,base_minorista!$A25,0)</f>
        <v>18.058251828709999</v>
      </c>
      <c r="Q25" s="50">
        <v>24</v>
      </c>
      <c r="R25" s="50" t="s">
        <v>44</v>
      </c>
      <c r="S25" s="50">
        <v>24</v>
      </c>
    </row>
    <row r="26" spans="1:19" ht="16.5" x14ac:dyDescent="0.3">
      <c r="A26">
        <v>23</v>
      </c>
      <c r="B26">
        <v>1</v>
      </c>
      <c r="C26">
        <v>22</v>
      </c>
      <c r="D26" s="3">
        <v>41547</v>
      </c>
      <c r="E26" s="33">
        <v>13</v>
      </c>
      <c r="F26">
        <v>3</v>
      </c>
      <c r="G26">
        <f>+HLOOKUP(VLOOKUP($B26,$Q$2:$R$42,2,0),costos_sf!$D$2:$AY$99,base_minorista!$A26,0)</f>
        <v>2635774647.5327783</v>
      </c>
      <c r="H26">
        <f>+HLOOKUP(VLOOKUP($B26,$Q$2:$R$42,2,0),creditos_sf!$D$103:$M$200,base_minorista!$A26,0)</f>
        <v>21544286269.520607</v>
      </c>
      <c r="I26">
        <f>+HLOOKUP(VLOOKUP($B26,$Q$2:$R$42,2,0),creditos_sf!$D$2:$AY$99,base_minorista!$A26,0)</f>
        <v>11361104007.6656</v>
      </c>
      <c r="J26">
        <f>+HLOOKUP(VLOOKUP($B26,$Q$2:$R$42,2,0),Costo_fondeo!$D$3:$AY$100,base_minorista!$A26,0)</f>
        <v>2.1202476209673793</v>
      </c>
      <c r="K26">
        <f>+HLOOKUP(VLOOKUP($B26,$Q$2:$R$42,2,0),Costo_provisiones!$D$3:$AY$100,base_minorista!$A26,0)</f>
        <v>1.6342737467501307</v>
      </c>
      <c r="L26">
        <f>+HLOOKUP(VLOOKUP($B26,$Q$2:$R$42,2,0),Morosidad_control!$D$4:$AY$101,base_minorista!$A26,0)</f>
        <v>1.81862382933985</v>
      </c>
      <c r="M26">
        <f ca="1">+OFFSET(Capital_2!$D$2,base_minorista!A26,0)</f>
        <v>3.6532457928608841</v>
      </c>
      <c r="N26">
        <f>+HLOOKUP(VLOOKUP($B26,$Q$2:$R$42,2,0),costo_laboral!$E$2:$AZ$99,base_minorista!$A26,0)</f>
        <v>3.2160185913186932</v>
      </c>
      <c r="O26">
        <f>+HLOOKUP(VLOOKUP($B26,$Q$2:$R$42,2,0),Participacion1!$P$4:$Y$101,base_minorista!$A26,0)</f>
        <v>18.040710694570102</v>
      </c>
      <c r="Q26" s="50">
        <v>25</v>
      </c>
      <c r="R26" s="50" t="s">
        <v>45</v>
      </c>
      <c r="S26" s="50">
        <v>25</v>
      </c>
    </row>
    <row r="27" spans="1:19" ht="16.5" x14ac:dyDescent="0.3">
      <c r="A27">
        <v>24</v>
      </c>
      <c r="B27">
        <v>1</v>
      </c>
      <c r="C27">
        <v>23</v>
      </c>
      <c r="D27" s="3">
        <v>41578</v>
      </c>
      <c r="E27" s="33">
        <v>13</v>
      </c>
      <c r="F27">
        <v>3</v>
      </c>
      <c r="G27">
        <f>+HLOOKUP(VLOOKUP($B27,$Q$2:$R$42,2,0),costos_sf!$D$2:$AY$99,base_minorista!$A27,0)</f>
        <v>2630311675.6218739</v>
      </c>
      <c r="H27">
        <f>+HLOOKUP(VLOOKUP($B27,$Q$2:$R$42,2,0),creditos_sf!$D$103:$M$200,base_minorista!$A27,0)</f>
        <v>21713579632.373802</v>
      </c>
      <c r="I27">
        <f>+HLOOKUP(VLOOKUP($B27,$Q$2:$R$42,2,0),creditos_sf!$D$2:$AY$99,base_minorista!$A27,0)</f>
        <v>11193035485.8036</v>
      </c>
      <c r="J27">
        <f>+HLOOKUP(VLOOKUP($B27,$Q$2:$R$42,2,0),Costo_fondeo!$D$3:$AY$100,base_minorista!$A27,0)</f>
        <v>2.1342661851612061</v>
      </c>
      <c r="K27">
        <f>+HLOOKUP(VLOOKUP($B27,$Q$2:$R$42,2,0),Costo_provisiones!$D$3:$AY$100,base_minorista!$A27,0)</f>
        <v>1.5200242277524569</v>
      </c>
      <c r="L27">
        <f>+HLOOKUP(VLOOKUP($B27,$Q$2:$R$42,2,0),Morosidad_control!$D$4:$AY$101,base_minorista!$A27,0)</f>
        <v>1.80500525622673</v>
      </c>
      <c r="M27">
        <f ca="1">+OFFSET(Capital_2!$D$2,base_minorista!A27,0)</f>
        <v>3.6199379690818381</v>
      </c>
      <c r="N27">
        <f>+HLOOKUP(VLOOKUP($B27,$Q$2:$R$42,2,0),costo_laboral!$E$2:$AZ$99,base_minorista!$A27,0)</f>
        <v>3.2101341968403063</v>
      </c>
      <c r="O27">
        <f>+HLOOKUP(VLOOKUP($B27,$Q$2:$R$42,2,0),Participacion1!$P$4:$Y$101,base_minorista!$A27,0)</f>
        <v>18.061471997117899</v>
      </c>
      <c r="Q27" s="51">
        <v>26</v>
      </c>
      <c r="R27" s="50" t="s">
        <v>46</v>
      </c>
      <c r="S27" s="51">
        <v>26</v>
      </c>
    </row>
    <row r="28" spans="1:19" ht="16.5" x14ac:dyDescent="0.3">
      <c r="A28">
        <v>25</v>
      </c>
      <c r="B28">
        <v>1</v>
      </c>
      <c r="C28">
        <v>24</v>
      </c>
      <c r="D28" s="3">
        <v>41608</v>
      </c>
      <c r="E28" s="33">
        <v>13</v>
      </c>
      <c r="F28">
        <v>3</v>
      </c>
      <c r="G28">
        <f>+HLOOKUP(VLOOKUP($B28,$Q$2:$R$42,2,0),costos_sf!$D$2:$AY$99,base_minorista!$A28,0)</f>
        <v>2623047552.6809921</v>
      </c>
      <c r="H28">
        <f>+HLOOKUP(VLOOKUP($B28,$Q$2:$R$42,2,0),creditos_sf!$D$103:$M$200,base_minorista!$A28,0)</f>
        <v>22170094493.168255</v>
      </c>
      <c r="I28">
        <f>+HLOOKUP(VLOOKUP($B28,$Q$2:$R$42,2,0),creditos_sf!$D$2:$AY$99,base_minorista!$A28,0)</f>
        <v>12219456920.7724</v>
      </c>
      <c r="J28">
        <f>+HLOOKUP(VLOOKUP($B28,$Q$2:$R$42,2,0),Costo_fondeo!$D$3:$AY$100,base_minorista!$A28,0)</f>
        <v>2.1210525640337252</v>
      </c>
      <c r="K28">
        <f>+HLOOKUP(VLOOKUP($B28,$Q$2:$R$42,2,0),Costo_provisiones!$D$3:$AY$100,base_minorista!$A28,0)</f>
        <v>1.5042128149302998</v>
      </c>
      <c r="L28">
        <f>+HLOOKUP(VLOOKUP($B28,$Q$2:$R$42,2,0),Morosidad_control!$D$4:$AY$101,base_minorista!$A28,0)</f>
        <v>1.8388912407918201</v>
      </c>
      <c r="M28">
        <f ca="1">+OFFSET(Capital_2!$D$2,base_minorista!A28,0)</f>
        <v>3.5647933704456456</v>
      </c>
      <c r="N28">
        <f>+HLOOKUP(VLOOKUP($B28,$Q$2:$R$42,2,0),costo_laboral!$E$2:$AZ$99,base_minorista!$A28,0)</f>
        <v>3.0678214117423441</v>
      </c>
      <c r="O28">
        <f>+HLOOKUP(VLOOKUP($B28,$Q$2:$R$42,2,0),Participacion1!$P$4:$Y$101,base_minorista!$A28,0)</f>
        <v>18.063978953190102</v>
      </c>
      <c r="Q28" s="50">
        <v>27</v>
      </c>
      <c r="R28" s="50" t="s">
        <v>47</v>
      </c>
      <c r="S28" s="50">
        <v>27</v>
      </c>
    </row>
    <row r="29" spans="1:19" ht="16.5" x14ac:dyDescent="0.3">
      <c r="A29">
        <v>26</v>
      </c>
      <c r="B29">
        <v>1</v>
      </c>
      <c r="C29">
        <v>25</v>
      </c>
      <c r="D29" s="3">
        <v>41639</v>
      </c>
      <c r="E29" s="33">
        <v>13</v>
      </c>
      <c r="F29">
        <v>3</v>
      </c>
      <c r="G29">
        <f>+HLOOKUP(VLOOKUP($B29,$Q$2:$R$42,2,0),costos_sf!$D$2:$AY$99,base_minorista!$A29,0)</f>
        <v>2629254558.2664714</v>
      </c>
      <c r="H29">
        <f>+HLOOKUP(VLOOKUP($B29,$Q$2:$R$42,2,0),creditos_sf!$D$103:$M$200,base_minorista!$A29,0)</f>
        <v>22234349874.232609</v>
      </c>
      <c r="I29">
        <f>+HLOOKUP(VLOOKUP($B29,$Q$2:$R$42,2,0),creditos_sf!$D$2:$AY$99,base_minorista!$A29,0)</f>
        <v>12663941259.9743</v>
      </c>
      <c r="J29">
        <f>+HLOOKUP(VLOOKUP($B29,$Q$2:$R$42,2,0),Costo_fondeo!$D$3:$AY$100,base_minorista!$A29,0)</f>
        <v>2.1000024976956895</v>
      </c>
      <c r="K29">
        <f>+HLOOKUP(VLOOKUP($B29,$Q$2:$R$42,2,0),Costo_provisiones!$D$3:$AY$100,base_minorista!$A29,0)</f>
        <v>1.4412377670978689</v>
      </c>
      <c r="L29">
        <f>+HLOOKUP(VLOOKUP($B29,$Q$2:$R$42,2,0),Morosidad_control!$D$4:$AY$101,base_minorista!$A29,0)</f>
        <v>1.9092548742803299</v>
      </c>
      <c r="M29">
        <f ca="1">+OFFSET(Capital_2!$D$2,base_minorista!A29,0)</f>
        <v>3.5095726367283766</v>
      </c>
      <c r="N29">
        <f>+HLOOKUP(VLOOKUP($B29,$Q$2:$R$42,2,0),costo_laboral!$E$2:$AZ$99,base_minorista!$A29,0)</f>
        <v>3.0518748859302955</v>
      </c>
      <c r="O29">
        <f>+HLOOKUP(VLOOKUP($B29,$Q$2:$R$42,2,0),Participacion1!$P$4:$Y$101,base_minorista!$A29,0)</f>
        <v>18.033147624079</v>
      </c>
      <c r="Q29" s="50">
        <v>28</v>
      </c>
      <c r="R29" s="50" t="s">
        <v>48</v>
      </c>
      <c r="S29" s="50">
        <v>28</v>
      </c>
    </row>
    <row r="30" spans="1:19" ht="16.5" x14ac:dyDescent="0.3">
      <c r="A30">
        <v>27</v>
      </c>
      <c r="B30">
        <v>1</v>
      </c>
      <c r="C30">
        <v>26</v>
      </c>
      <c r="D30" s="3">
        <v>41670</v>
      </c>
      <c r="E30" s="33">
        <v>14</v>
      </c>
      <c r="F30">
        <v>3</v>
      </c>
      <c r="G30">
        <f>+HLOOKUP(VLOOKUP($B30,$Q$2:$R$42,2,0),costos_sf!$D$2:$AY$99,base_minorista!$A30,0)</f>
        <v>2651758117.0276389</v>
      </c>
      <c r="H30">
        <f>+HLOOKUP(VLOOKUP($B30,$Q$2:$R$42,2,0),creditos_sf!$D$103:$M$200,base_minorista!$A30,0)</f>
        <v>22634750470.118801</v>
      </c>
      <c r="I30">
        <f>+HLOOKUP(VLOOKUP($B30,$Q$2:$R$42,2,0),creditos_sf!$D$2:$AY$99,base_minorista!$A30,0)</f>
        <v>12572135701.7096</v>
      </c>
      <c r="J30">
        <f>+HLOOKUP(VLOOKUP($B30,$Q$2:$R$42,2,0),Costo_fondeo!$D$3:$AY$100,base_minorista!$A30,0)</f>
        <v>2.0634413852847082</v>
      </c>
      <c r="K30">
        <f>+HLOOKUP(VLOOKUP($B30,$Q$2:$R$42,2,0),Costo_provisiones!$D$3:$AY$100,base_minorista!$A30,0)</f>
        <v>1.4401358323850597</v>
      </c>
      <c r="L30">
        <f>+HLOOKUP(VLOOKUP($B30,$Q$2:$R$42,2,0),Morosidad_control!$D$4:$AY$101,base_minorista!$A30,0)</f>
        <v>1.9682075369219001</v>
      </c>
      <c r="M30">
        <f ca="1">+OFFSET(Capital_2!$D$2,base_minorista!A30,0)</f>
        <v>3.4442162995780268</v>
      </c>
      <c r="N30">
        <f>+HLOOKUP(VLOOKUP($B30,$Q$2:$R$42,2,0),costo_laboral!$E$2:$AZ$99,base_minorista!$A30,0)</f>
        <v>3.0778694082504732</v>
      </c>
      <c r="O30">
        <f>+HLOOKUP(VLOOKUP($B30,$Q$2:$R$42,2,0),Participacion1!$P$4:$Y$101,base_minorista!$A30,0)</f>
        <v>18.219637784484501</v>
      </c>
      <c r="Q30" s="51">
        <v>29</v>
      </c>
      <c r="R30" s="50" t="s">
        <v>49</v>
      </c>
      <c r="S30" s="51">
        <v>29</v>
      </c>
    </row>
    <row r="31" spans="1:19" ht="16.5" x14ac:dyDescent="0.3">
      <c r="A31">
        <v>28</v>
      </c>
      <c r="B31">
        <v>1</v>
      </c>
      <c r="C31">
        <v>27</v>
      </c>
      <c r="D31" s="3">
        <v>41698</v>
      </c>
      <c r="E31" s="33">
        <v>14</v>
      </c>
      <c r="F31">
        <v>3</v>
      </c>
      <c r="G31">
        <f>+HLOOKUP(VLOOKUP($B31,$Q$2:$R$42,2,0),costos_sf!$D$2:$AY$99,base_minorista!$A31,0)</f>
        <v>2626528486.6500249</v>
      </c>
      <c r="H31">
        <f>+HLOOKUP(VLOOKUP($B31,$Q$2:$R$42,2,0),creditos_sf!$D$103:$M$200,base_minorista!$A31,0)</f>
        <v>22356786845.839878</v>
      </c>
      <c r="I31">
        <f>+HLOOKUP(VLOOKUP($B31,$Q$2:$R$42,2,0),creditos_sf!$D$2:$AY$99,base_minorista!$A31,0)</f>
        <v>12816442595.579199</v>
      </c>
      <c r="J31">
        <f>+HLOOKUP(VLOOKUP($B31,$Q$2:$R$42,2,0),Costo_fondeo!$D$3:$AY$100,base_minorista!$A31,0)</f>
        <v>2.0283040273517408</v>
      </c>
      <c r="K31">
        <f>+HLOOKUP(VLOOKUP($B31,$Q$2:$R$42,2,0),Costo_provisiones!$D$3:$AY$100,base_minorista!$A31,0)</f>
        <v>1.4308044052623998</v>
      </c>
      <c r="L31">
        <f>+HLOOKUP(VLOOKUP($B31,$Q$2:$R$42,2,0),Morosidad_control!$D$4:$AY$101,base_minorista!$A31,0)</f>
        <v>2.0334577713460602</v>
      </c>
      <c r="M31">
        <f ca="1">+OFFSET(Capital_2!$D$2,base_minorista!A31,0)</f>
        <v>3.3651511548182853</v>
      </c>
      <c r="N31">
        <f>+HLOOKUP(VLOOKUP($B31,$Q$2:$R$42,2,0),costo_laboral!$E$2:$AZ$99,base_minorista!$A31,0)</f>
        <v>3.0790123078488874</v>
      </c>
      <c r="O31">
        <f>+HLOOKUP(VLOOKUP($B31,$Q$2:$R$42,2,0),Participacion1!$P$4:$Y$101,base_minorista!$A31,0)</f>
        <v>18.0846252717051</v>
      </c>
      <c r="Q31" s="50">
        <v>30</v>
      </c>
      <c r="R31" s="50" t="s">
        <v>50</v>
      </c>
      <c r="S31" s="50">
        <v>30</v>
      </c>
    </row>
    <row r="32" spans="1:19" ht="16.5" x14ac:dyDescent="0.3">
      <c r="A32">
        <v>29</v>
      </c>
      <c r="B32">
        <v>1</v>
      </c>
      <c r="C32">
        <v>28</v>
      </c>
      <c r="D32" s="3">
        <v>41729</v>
      </c>
      <c r="E32" s="33">
        <v>14</v>
      </c>
      <c r="F32">
        <v>3</v>
      </c>
      <c r="G32">
        <f>+HLOOKUP(VLOOKUP($B32,$Q$2:$R$42,2,0),costos_sf!$D$2:$AY$99,base_minorista!$A32,0)</f>
        <v>2629410637.79282</v>
      </c>
      <c r="H32">
        <f>+HLOOKUP(VLOOKUP($B32,$Q$2:$R$42,2,0),creditos_sf!$D$103:$M$200,base_minorista!$A32,0)</f>
        <v>23635934081.590694</v>
      </c>
      <c r="I32">
        <f>+HLOOKUP(VLOOKUP($B32,$Q$2:$R$42,2,0),creditos_sf!$D$2:$AY$99,base_minorista!$A32,0)</f>
        <v>12312743481.4589</v>
      </c>
      <c r="J32">
        <f>+HLOOKUP(VLOOKUP($B32,$Q$2:$R$42,2,0),Costo_fondeo!$D$3:$AY$100,base_minorista!$A32,0)</f>
        <v>1.9832885893715391</v>
      </c>
      <c r="K32">
        <f>+HLOOKUP(VLOOKUP($B32,$Q$2:$R$42,2,0),Costo_provisiones!$D$3:$AY$100,base_minorista!$A32,0)</f>
        <v>1.4473991610144656</v>
      </c>
      <c r="L32">
        <f>+HLOOKUP(VLOOKUP($B32,$Q$2:$R$42,2,0),Morosidad_control!$D$4:$AY$101,base_minorista!$A32,0)</f>
        <v>2.07027490284506</v>
      </c>
      <c r="M32">
        <f ca="1">+OFFSET(Capital_2!$D$2,base_minorista!A32,0)</f>
        <v>3.2958556767962262</v>
      </c>
      <c r="N32">
        <f>+HLOOKUP(VLOOKUP($B32,$Q$2:$R$42,2,0),costo_laboral!$E$2:$AZ$99,base_minorista!$A32,0)</f>
        <v>3.0453138363424932</v>
      </c>
      <c r="O32">
        <f>+HLOOKUP(VLOOKUP($B32,$Q$2:$R$42,2,0),Participacion1!$P$4:$Y$101,base_minorista!$A32,0)</f>
        <v>18.650355861169299</v>
      </c>
      <c r="Q32" s="50">
        <v>31</v>
      </c>
      <c r="R32" s="50" t="s">
        <v>51</v>
      </c>
      <c r="S32" s="50">
        <v>31</v>
      </c>
    </row>
    <row r="33" spans="1:19" ht="16.5" x14ac:dyDescent="0.3">
      <c r="A33">
        <v>30</v>
      </c>
      <c r="B33">
        <v>1</v>
      </c>
      <c r="C33">
        <v>29</v>
      </c>
      <c r="D33" s="3">
        <v>41759</v>
      </c>
      <c r="E33" s="33">
        <v>14</v>
      </c>
      <c r="F33">
        <v>3</v>
      </c>
      <c r="G33">
        <f>+HLOOKUP(VLOOKUP($B33,$Q$2:$R$42,2,0),costos_sf!$D$2:$AY$99,base_minorista!$A33,0)</f>
        <v>2594443642.3981237</v>
      </c>
      <c r="H33">
        <f>+HLOOKUP(VLOOKUP($B33,$Q$2:$R$42,2,0),creditos_sf!$D$103:$M$200,base_minorista!$A33,0)</f>
        <v>22835591790.749981</v>
      </c>
      <c r="I33">
        <f>+HLOOKUP(VLOOKUP($B33,$Q$2:$R$42,2,0),creditos_sf!$D$2:$AY$99,base_minorista!$A33,0)</f>
        <v>12982524701.868599</v>
      </c>
      <c r="J33">
        <f>+HLOOKUP(VLOOKUP($B33,$Q$2:$R$42,2,0),Costo_fondeo!$D$3:$AY$100,base_minorista!$A33,0)</f>
        <v>1.9432606426791006</v>
      </c>
      <c r="K33">
        <f>+HLOOKUP(VLOOKUP($B33,$Q$2:$R$42,2,0),Costo_provisiones!$D$3:$AY$100,base_minorista!$A33,0)</f>
        <v>1.3893174923202369</v>
      </c>
      <c r="L33">
        <f>+HLOOKUP(VLOOKUP($B33,$Q$2:$R$42,2,0),Morosidad_control!$D$4:$AY$101,base_minorista!$A33,0)</f>
        <v>2.07177710112772</v>
      </c>
      <c r="M33">
        <f ca="1">+OFFSET(Capital_2!$D$2,base_minorista!A33,0)</f>
        <v>3.2437779376973728</v>
      </c>
      <c r="N33">
        <f>+HLOOKUP(VLOOKUP($B33,$Q$2:$R$42,2,0),costo_laboral!$E$2:$AZ$99,base_minorista!$A33,0)</f>
        <v>3.0512617880839934</v>
      </c>
      <c r="O33">
        <f>+HLOOKUP(VLOOKUP($B33,$Q$2:$R$42,2,0),Participacion1!$P$4:$Y$101,base_minorista!$A33,0)</f>
        <v>18.051218823408501</v>
      </c>
      <c r="Q33" s="51">
        <v>32</v>
      </c>
      <c r="R33" s="50" t="s">
        <v>52</v>
      </c>
      <c r="S33" s="51">
        <v>32</v>
      </c>
    </row>
    <row r="34" spans="1:19" ht="16.5" x14ac:dyDescent="0.3">
      <c r="A34">
        <v>31</v>
      </c>
      <c r="B34">
        <v>1</v>
      </c>
      <c r="C34">
        <v>30</v>
      </c>
      <c r="D34" s="3">
        <v>41790</v>
      </c>
      <c r="E34" s="33">
        <v>14</v>
      </c>
      <c r="F34">
        <v>3</v>
      </c>
      <c r="G34">
        <f>+HLOOKUP(VLOOKUP($B34,$Q$2:$R$42,2,0),costos_sf!$D$2:$AY$99,base_minorista!$A34,0)</f>
        <v>2570823909.7854052</v>
      </c>
      <c r="H34">
        <f>+HLOOKUP(VLOOKUP($B34,$Q$2:$R$42,2,0),creditos_sf!$D$103:$M$200,base_minorista!$A34,0)</f>
        <v>22745856742.477177</v>
      </c>
      <c r="I34">
        <f>+HLOOKUP(VLOOKUP($B34,$Q$2:$R$42,2,0),creditos_sf!$D$2:$AY$99,base_minorista!$A34,0)</f>
        <v>13193854404.1038</v>
      </c>
      <c r="J34">
        <f>+HLOOKUP(VLOOKUP($B34,$Q$2:$R$42,2,0),Costo_fondeo!$D$3:$AY$100,base_minorista!$A34,0)</f>
        <v>1.9027029094205377</v>
      </c>
      <c r="K34">
        <f>+HLOOKUP(VLOOKUP($B34,$Q$2:$R$42,2,0),Costo_provisiones!$D$3:$AY$100,base_minorista!$A34,0)</f>
        <v>1.3538978909722212</v>
      </c>
      <c r="L34">
        <f>+HLOOKUP(VLOOKUP($B34,$Q$2:$R$42,2,0),Morosidad_control!$D$4:$AY$101,base_minorista!$A34,0)</f>
        <v>2.15218364585543</v>
      </c>
      <c r="M34">
        <f ca="1">+OFFSET(Capital_2!$D$2,base_minorista!A34,0)</f>
        <v>3.2095324879825831</v>
      </c>
      <c r="N34">
        <f>+HLOOKUP(VLOOKUP($B34,$Q$2:$R$42,2,0),costo_laboral!$E$2:$AZ$99,base_minorista!$A34,0)</f>
        <v>3.0388875647375002</v>
      </c>
      <c r="O34">
        <f>+HLOOKUP(VLOOKUP($B34,$Q$2:$R$42,2,0),Participacion1!$P$4:$Y$101,base_minorista!$A34,0)</f>
        <v>17.9224759201559</v>
      </c>
      <c r="Q34" s="50">
        <v>33</v>
      </c>
      <c r="R34" s="50" t="s">
        <v>53</v>
      </c>
      <c r="S34" s="50">
        <v>33</v>
      </c>
    </row>
    <row r="35" spans="1:19" ht="16.5" x14ac:dyDescent="0.3">
      <c r="A35">
        <v>32</v>
      </c>
      <c r="B35">
        <v>1</v>
      </c>
      <c r="C35">
        <v>31</v>
      </c>
      <c r="D35" s="3">
        <v>41820</v>
      </c>
      <c r="E35" s="33">
        <v>14</v>
      </c>
      <c r="F35">
        <v>3</v>
      </c>
      <c r="G35">
        <f>+HLOOKUP(VLOOKUP($B35,$Q$2:$R$42,2,0),costos_sf!$D$2:$AY$99,base_minorista!$A35,0)</f>
        <v>2592840657.8353677</v>
      </c>
      <c r="H35">
        <f>+HLOOKUP(VLOOKUP($B35,$Q$2:$R$42,2,0),creditos_sf!$D$103:$M$200,base_minorista!$A35,0)</f>
        <v>25649286791.335747</v>
      </c>
      <c r="I35">
        <f>+HLOOKUP(VLOOKUP($B35,$Q$2:$R$42,2,0),creditos_sf!$D$2:$AY$99,base_minorista!$A35,0)</f>
        <v>10916560011.3538</v>
      </c>
      <c r="J35">
        <f>+HLOOKUP(VLOOKUP($B35,$Q$2:$R$42,2,0),Costo_fondeo!$D$3:$AY$100,base_minorista!$A35,0)</f>
        <v>1.8376355962081883</v>
      </c>
      <c r="K35">
        <f>+HLOOKUP(VLOOKUP($B35,$Q$2:$R$42,2,0),Costo_provisiones!$D$3:$AY$100,base_minorista!$A35,0)</f>
        <v>1.3737754029763711</v>
      </c>
      <c r="L35">
        <f>+HLOOKUP(VLOOKUP($B35,$Q$2:$R$42,2,0),Morosidad_control!$D$4:$AY$101,base_minorista!$A35,0)</f>
        <v>2.02686863726057</v>
      </c>
      <c r="M35">
        <f ca="1">+OFFSET(Capital_2!$D$2,base_minorista!A35,0)</f>
        <v>3.1850428382831848</v>
      </c>
      <c r="N35">
        <f>+HLOOKUP(VLOOKUP($B35,$Q$2:$R$42,2,0),costo_laboral!$E$2:$AZ$99,base_minorista!$A35,0)</f>
        <v>2.9925842295852516</v>
      </c>
      <c r="O35">
        <f>+HLOOKUP(VLOOKUP($B35,$Q$2:$R$42,2,0),Participacion1!$P$4:$Y$101,base_minorista!$A35,0)</f>
        <v>19.393640983404602</v>
      </c>
      <c r="Q35" s="50">
        <v>34</v>
      </c>
      <c r="R35" s="50" t="s">
        <v>54</v>
      </c>
      <c r="S35" s="50">
        <v>34</v>
      </c>
    </row>
    <row r="36" spans="1:19" ht="16.5" x14ac:dyDescent="0.3">
      <c r="A36">
        <v>33</v>
      </c>
      <c r="B36">
        <v>1</v>
      </c>
      <c r="C36">
        <v>32</v>
      </c>
      <c r="D36" s="3">
        <v>41851</v>
      </c>
      <c r="E36" s="33">
        <v>14</v>
      </c>
      <c r="F36">
        <v>3</v>
      </c>
      <c r="G36">
        <f>+HLOOKUP(VLOOKUP($B36,$Q$2:$R$42,2,0),costos_sf!$D$2:$AY$99,base_minorista!$A36,0)</f>
        <v>2593391415.6194072</v>
      </c>
      <c r="H36">
        <f>+HLOOKUP(VLOOKUP($B36,$Q$2:$R$42,2,0),creditos_sf!$D$103:$M$200,base_minorista!$A36,0)</f>
        <v>23007806400.580902</v>
      </c>
      <c r="I36">
        <f>+HLOOKUP(VLOOKUP($B36,$Q$2:$R$42,2,0),creditos_sf!$D$2:$AY$99,base_minorista!$A36,0)</f>
        <v>13529094660.4046</v>
      </c>
      <c r="J36">
        <f>+HLOOKUP(VLOOKUP($B36,$Q$2:$R$42,2,0),Costo_fondeo!$D$3:$AY$100,base_minorista!$A36,0)</f>
        <v>1.8130394570271708</v>
      </c>
      <c r="K36">
        <f>+HLOOKUP(VLOOKUP($B36,$Q$2:$R$42,2,0),Costo_provisiones!$D$3:$AY$100,base_minorista!$A36,0)</f>
        <v>1.3591201989062522</v>
      </c>
      <c r="L36">
        <f>+HLOOKUP(VLOOKUP($B36,$Q$2:$R$42,2,0),Morosidad_control!$D$4:$AY$101,base_minorista!$A36,0)</f>
        <v>2.2200403491367098</v>
      </c>
      <c r="M36">
        <f ca="1">+OFFSET(Capital_2!$D$2,base_minorista!A36,0)</f>
        <v>3.1704105350092515</v>
      </c>
      <c r="N36">
        <f>+HLOOKUP(VLOOKUP($B36,$Q$2:$R$42,2,0),costo_laboral!$E$2:$AZ$99,base_minorista!$A36,0)</f>
        <v>3.0161089825068093</v>
      </c>
      <c r="O36">
        <f>+HLOOKUP(VLOOKUP($B36,$Q$2:$R$42,2,0),Participacion1!$P$4:$Y$101,base_minorista!$A36,0)</f>
        <v>17.868817722728799</v>
      </c>
      <c r="Q36" s="51">
        <v>35</v>
      </c>
      <c r="R36" s="50" t="s">
        <v>55</v>
      </c>
      <c r="S36" s="51">
        <v>35</v>
      </c>
    </row>
    <row r="37" spans="1:19" ht="16.5" x14ac:dyDescent="0.3">
      <c r="A37">
        <v>34</v>
      </c>
      <c r="B37">
        <v>1</v>
      </c>
      <c r="C37">
        <v>33</v>
      </c>
      <c r="D37" s="3">
        <v>41882</v>
      </c>
      <c r="E37" s="33">
        <v>14</v>
      </c>
      <c r="F37">
        <v>3</v>
      </c>
      <c r="G37">
        <f>+HLOOKUP(VLOOKUP($B37,$Q$2:$R$42,2,0),costos_sf!$D$2:$AY$99,base_minorista!$A37,0)</f>
        <v>2574239173.054832</v>
      </c>
      <c r="H37">
        <f>+HLOOKUP(VLOOKUP($B37,$Q$2:$R$42,2,0),creditos_sf!$D$103:$M$200,base_minorista!$A37,0)</f>
        <v>23646561746.695351</v>
      </c>
      <c r="I37">
        <f>+HLOOKUP(VLOOKUP($B37,$Q$2:$R$42,2,0),creditos_sf!$D$2:$AY$99,base_minorista!$A37,0)</f>
        <v>12982673654.002399</v>
      </c>
      <c r="J37">
        <f>+HLOOKUP(VLOOKUP($B37,$Q$2:$R$42,2,0),Costo_fondeo!$D$3:$AY$100,base_minorista!$A37,0)</f>
        <v>1.7804883518806824</v>
      </c>
      <c r="K37">
        <f>+HLOOKUP(VLOOKUP($B37,$Q$2:$R$42,2,0),Costo_provisiones!$D$3:$AY$100,base_minorista!$A37,0)</f>
        <v>1.3321116737389558</v>
      </c>
      <c r="L37">
        <f>+HLOOKUP(VLOOKUP($B37,$Q$2:$R$42,2,0),Morosidad_control!$D$4:$AY$101,base_minorista!$A37,0)</f>
        <v>2.23093620111925</v>
      </c>
      <c r="M37">
        <f ca="1">+OFFSET(Capital_2!$D$2,base_minorista!A37,0)</f>
        <v>3.1468414088192862</v>
      </c>
      <c r="N37">
        <f>+HLOOKUP(VLOOKUP($B37,$Q$2:$R$42,2,0),costo_laboral!$E$2:$AZ$99,base_minorista!$A37,0)</f>
        <v>3.0119218910241896</v>
      </c>
      <c r="O37">
        <f>+HLOOKUP(VLOOKUP($B37,$Q$2:$R$42,2,0),Participacion1!$P$4:$Y$101,base_minorista!$A37,0)</f>
        <v>18.147328742170799</v>
      </c>
      <c r="Q37" s="50">
        <v>36</v>
      </c>
      <c r="R37" s="50" t="s">
        <v>56</v>
      </c>
      <c r="S37" s="50">
        <v>36</v>
      </c>
    </row>
    <row r="38" spans="1:19" ht="16.5" x14ac:dyDescent="0.3">
      <c r="A38">
        <v>35</v>
      </c>
      <c r="B38">
        <v>1</v>
      </c>
      <c r="C38">
        <v>34</v>
      </c>
      <c r="D38" s="3">
        <v>41912</v>
      </c>
      <c r="E38" s="33">
        <v>14</v>
      </c>
      <c r="F38">
        <v>3</v>
      </c>
      <c r="G38">
        <f>+HLOOKUP(VLOOKUP($B38,$Q$2:$R$42,2,0),costos_sf!$D$2:$AY$99,base_minorista!$A38,0)</f>
        <v>2599271106.6078677</v>
      </c>
      <c r="H38">
        <f>+HLOOKUP(VLOOKUP($B38,$Q$2:$R$42,2,0),creditos_sf!$D$103:$M$200,base_minorista!$A38,0)</f>
        <v>23119027547.178909</v>
      </c>
      <c r="I38">
        <f>+HLOOKUP(VLOOKUP($B38,$Q$2:$R$42,2,0),creditos_sf!$D$2:$AY$99,base_minorista!$A38,0)</f>
        <v>13544548056.717999</v>
      </c>
      <c r="J38">
        <f>+HLOOKUP(VLOOKUP($B38,$Q$2:$R$42,2,0),Costo_fondeo!$D$3:$AY$100,base_minorista!$A38,0)</f>
        <v>1.7505863828291741</v>
      </c>
      <c r="K38">
        <f>+HLOOKUP(VLOOKUP($B38,$Q$2:$R$42,2,0),Costo_provisiones!$D$3:$AY$100,base_minorista!$A38,0)</f>
        <v>1.28533756763179</v>
      </c>
      <c r="L38">
        <f>+HLOOKUP(VLOOKUP($B38,$Q$2:$R$42,2,0),Morosidad_control!$D$4:$AY$101,base_minorista!$A38,0)</f>
        <v>2.29834096927681</v>
      </c>
      <c r="M38">
        <f ca="1">+OFFSET(Capital_2!$D$2,base_minorista!A38,0)</f>
        <v>3.1301745437504462</v>
      </c>
      <c r="N38">
        <f>+HLOOKUP(VLOOKUP($B38,$Q$2:$R$42,2,0),costo_laboral!$E$2:$AZ$99,base_minorista!$A38,0)</f>
        <v>3.0052947226873443</v>
      </c>
      <c r="O38">
        <f>+HLOOKUP(VLOOKUP($B38,$Q$2:$R$42,2,0),Participacion1!$P$4:$Y$101,base_minorista!$A38,0)</f>
        <v>17.7594975798959</v>
      </c>
      <c r="Q38" s="50">
        <v>37</v>
      </c>
      <c r="R38" s="50" t="s">
        <v>57</v>
      </c>
      <c r="S38" s="50">
        <v>37</v>
      </c>
    </row>
    <row r="39" spans="1:19" ht="16.5" x14ac:dyDescent="0.3">
      <c r="A39">
        <v>36</v>
      </c>
      <c r="B39">
        <v>1</v>
      </c>
      <c r="C39">
        <v>35</v>
      </c>
      <c r="D39" s="3">
        <v>41943</v>
      </c>
      <c r="E39" s="33">
        <v>14</v>
      </c>
      <c r="F39">
        <v>3</v>
      </c>
      <c r="G39">
        <f>+HLOOKUP(VLOOKUP($B39,$Q$2:$R$42,2,0),costos_sf!$D$2:$AY$99,base_minorista!$A39,0)</f>
        <v>2599644687.7126403</v>
      </c>
      <c r="H39">
        <f>+HLOOKUP(VLOOKUP($B39,$Q$2:$R$42,2,0),creditos_sf!$D$103:$M$200,base_minorista!$A39,0)</f>
        <v>22478716379.309849</v>
      </c>
      <c r="I39">
        <f>+HLOOKUP(VLOOKUP($B39,$Q$2:$R$42,2,0),creditos_sf!$D$2:$AY$99,base_minorista!$A39,0)</f>
        <v>14087134153.797001</v>
      </c>
      <c r="J39">
        <f>+HLOOKUP(VLOOKUP($B39,$Q$2:$R$42,2,0),Costo_fondeo!$D$3:$AY$100,base_minorista!$A39,0)</f>
        <v>1.7114117067852561</v>
      </c>
      <c r="K39">
        <f>+HLOOKUP(VLOOKUP($B39,$Q$2:$R$42,2,0),Costo_provisiones!$D$3:$AY$100,base_minorista!$A39,0)</f>
        <v>1.2782530337004334</v>
      </c>
      <c r="L39">
        <f>+HLOOKUP(VLOOKUP($B39,$Q$2:$R$42,2,0),Morosidad_control!$D$4:$AY$101,base_minorista!$A39,0)</f>
        <v>2.42347994292194</v>
      </c>
      <c r="M39">
        <f ca="1">+OFFSET(Capital_2!$D$2,base_minorista!A39,0)</f>
        <v>3.1052199516205063</v>
      </c>
      <c r="N39">
        <f>+HLOOKUP(VLOOKUP($B39,$Q$2:$R$42,2,0),costo_laboral!$E$2:$AZ$99,base_minorista!$A39,0)</f>
        <v>2.9947840785257331</v>
      </c>
      <c r="O39">
        <f>+HLOOKUP(VLOOKUP($B39,$Q$2:$R$42,2,0),Participacion1!$P$4:$Y$101,base_minorista!$A39,0)</f>
        <v>17.256682439454998</v>
      </c>
      <c r="Q39" s="51">
        <v>38</v>
      </c>
      <c r="R39" s="50" t="s">
        <v>58</v>
      </c>
      <c r="S39" s="51">
        <v>38</v>
      </c>
    </row>
    <row r="40" spans="1:19" ht="16.5" x14ac:dyDescent="0.3">
      <c r="A40">
        <v>37</v>
      </c>
      <c r="B40">
        <v>1</v>
      </c>
      <c r="C40">
        <v>36</v>
      </c>
      <c r="D40" s="3">
        <v>41973</v>
      </c>
      <c r="E40" s="33">
        <v>14</v>
      </c>
      <c r="F40">
        <v>3</v>
      </c>
      <c r="G40">
        <f>+HLOOKUP(VLOOKUP($B40,$Q$2:$R$42,2,0),costos_sf!$D$2:$AY$99,base_minorista!$A40,0)</f>
        <v>2597289946.7264671</v>
      </c>
      <c r="H40">
        <f>+HLOOKUP(VLOOKUP($B40,$Q$2:$R$42,2,0),creditos_sf!$D$103:$M$200,base_minorista!$A40,0)</f>
        <v>22784382326.491966</v>
      </c>
      <c r="I40">
        <f>+HLOOKUP(VLOOKUP($B40,$Q$2:$R$42,2,0),creditos_sf!$D$2:$AY$99,base_minorista!$A40,0)</f>
        <v>14068250014.231401</v>
      </c>
      <c r="J40">
        <f>+HLOOKUP(VLOOKUP($B40,$Q$2:$R$42,2,0),Costo_fondeo!$D$3:$AY$100,base_minorista!$A40,0)</f>
        <v>1.6943846675237395</v>
      </c>
      <c r="K40">
        <f>+HLOOKUP(VLOOKUP($B40,$Q$2:$R$42,2,0),Costo_provisiones!$D$3:$AY$100,base_minorista!$A40,0)</f>
        <v>1.2288938240152438</v>
      </c>
      <c r="L40">
        <f>+HLOOKUP(VLOOKUP($B40,$Q$2:$R$42,2,0),Morosidad_control!$D$4:$AY$101,base_minorista!$A40,0)</f>
        <v>2.4102059601865702</v>
      </c>
      <c r="M40">
        <f ca="1">+OFFSET(Capital_2!$D$2,base_minorista!A40,0)</f>
        <v>3.0886044861742721</v>
      </c>
      <c r="N40">
        <f>+HLOOKUP(VLOOKUP($B40,$Q$2:$R$42,2,0),costo_laboral!$E$2:$AZ$99,base_minorista!$A40,0)</f>
        <v>2.976335582031755</v>
      </c>
      <c r="O40">
        <f>+HLOOKUP(VLOOKUP($B40,$Q$2:$R$42,2,0),Participacion1!$P$4:$Y$101,base_minorista!$A40,0)</f>
        <v>17.294201991554502</v>
      </c>
      <c r="Q40" s="50">
        <v>39</v>
      </c>
      <c r="R40" s="50" t="s">
        <v>59</v>
      </c>
      <c r="S40" s="50">
        <v>39</v>
      </c>
    </row>
    <row r="41" spans="1:19" ht="16.5" x14ac:dyDescent="0.3">
      <c r="A41">
        <v>38</v>
      </c>
      <c r="B41">
        <v>1</v>
      </c>
      <c r="C41">
        <v>37</v>
      </c>
      <c r="D41" s="3">
        <v>42004</v>
      </c>
      <c r="E41" s="33">
        <v>14</v>
      </c>
      <c r="F41">
        <v>3</v>
      </c>
      <c r="G41">
        <f>+HLOOKUP(VLOOKUP($B41,$Q$2:$R$42,2,0),costos_sf!$D$2:$AY$99,base_minorista!$A41,0)</f>
        <v>2611285486.3235784</v>
      </c>
      <c r="H41">
        <f>+HLOOKUP(VLOOKUP($B41,$Q$2:$R$42,2,0),creditos_sf!$D$103:$M$200,base_minorista!$A41,0)</f>
        <v>23154374405.442219</v>
      </c>
      <c r="I41">
        <f>+HLOOKUP(VLOOKUP($B41,$Q$2:$R$42,2,0),creditos_sf!$D$2:$AY$99,base_minorista!$A41,0)</f>
        <v>14022614216.630699</v>
      </c>
      <c r="J41">
        <f>+HLOOKUP(VLOOKUP($B41,$Q$2:$R$42,2,0),Costo_fondeo!$D$3:$AY$100,base_minorista!$A41,0)</f>
        <v>1.6793075309129712</v>
      </c>
      <c r="K41">
        <f>+HLOOKUP(VLOOKUP($B41,$Q$2:$R$42,2,0),Costo_provisiones!$D$3:$AY$100,base_minorista!$A41,0)</f>
        <v>1.2284764763955922</v>
      </c>
      <c r="L41">
        <f>+HLOOKUP(VLOOKUP($B41,$Q$2:$R$42,2,0),Morosidad_control!$D$4:$AY$101,base_minorista!$A41,0)</f>
        <v>2.44227586551931</v>
      </c>
      <c r="M41">
        <f ca="1">+OFFSET(Capital_2!$D$2,base_minorista!A41,0)</f>
        <v>3.0772625191593428</v>
      </c>
      <c r="N41">
        <f>+HLOOKUP(VLOOKUP($B41,$Q$2:$R$42,2,0),costo_laboral!$E$2:$AZ$99,base_minorista!$A41,0)</f>
        <v>2.8839874221101716</v>
      </c>
      <c r="O41">
        <f>+HLOOKUP(VLOOKUP($B41,$Q$2:$R$42,2,0),Participacion1!$P$4:$Y$101,base_minorista!$A41,0)</f>
        <v>17.238670272025701</v>
      </c>
      <c r="Q41" s="50">
        <v>40</v>
      </c>
      <c r="R41" s="50" t="s">
        <v>60</v>
      </c>
      <c r="S41" s="50">
        <v>40</v>
      </c>
    </row>
    <row r="42" spans="1:19" ht="16.5" x14ac:dyDescent="0.3">
      <c r="A42">
        <v>39</v>
      </c>
      <c r="B42">
        <v>1</v>
      </c>
      <c r="C42">
        <v>38</v>
      </c>
      <c r="D42" s="3">
        <v>42035</v>
      </c>
      <c r="E42" s="33">
        <v>15</v>
      </c>
      <c r="F42">
        <v>3</v>
      </c>
      <c r="G42">
        <f>+HLOOKUP(VLOOKUP($B42,$Q$2:$R$42,2,0),costos_sf!$D$2:$AY$99,base_minorista!$A42,0)</f>
        <v>2664645753.456037</v>
      </c>
      <c r="H42">
        <f>+HLOOKUP(VLOOKUP($B42,$Q$2:$R$42,2,0),creditos_sf!$D$103:$M$200,base_minorista!$A42,0)</f>
        <v>22981997814.335953</v>
      </c>
      <c r="I42">
        <f>+HLOOKUP(VLOOKUP($B42,$Q$2:$R$42,2,0),creditos_sf!$D$2:$AY$99,base_minorista!$A42,0)</f>
        <v>14324226866.780899</v>
      </c>
      <c r="J42">
        <f>+HLOOKUP(VLOOKUP($B42,$Q$2:$R$42,2,0),Costo_fondeo!$D$3:$AY$100,base_minorista!$A42,0)</f>
        <v>1.6759878543684616</v>
      </c>
      <c r="K42">
        <f>+HLOOKUP(VLOOKUP($B42,$Q$2:$R$42,2,0),Costo_provisiones!$D$3:$AY$100,base_minorista!$A42,0)</f>
        <v>1.2232267521497451</v>
      </c>
      <c r="L42">
        <f>+HLOOKUP(VLOOKUP($B42,$Q$2:$R$42,2,0),Morosidad_control!$D$4:$AY$101,base_minorista!$A42,0)</f>
        <v>2.4103619277606998</v>
      </c>
      <c r="M42">
        <f ca="1">+OFFSET(Capital_2!$D$2,base_minorista!A42,0)</f>
        <v>3.0663026726799725</v>
      </c>
      <c r="N42">
        <f>+HLOOKUP(VLOOKUP($B42,$Q$2:$R$42,2,0),costo_laboral!$E$2:$AZ$99,base_minorista!$A42,0)</f>
        <v>2.9135800401695167</v>
      </c>
      <c r="O42">
        <f>+HLOOKUP(VLOOKUP($B42,$Q$2:$R$42,2,0),Participacion1!$P$4:$Y$101,base_minorista!$A42,0)</f>
        <v>17.063329829718501</v>
      </c>
      <c r="Q42" s="51">
        <v>41</v>
      </c>
      <c r="R42" s="50" t="s">
        <v>61</v>
      </c>
      <c r="S42" s="51">
        <v>41</v>
      </c>
    </row>
    <row r="43" spans="1:19" ht="16.5" x14ac:dyDescent="0.3">
      <c r="A43">
        <v>40</v>
      </c>
      <c r="B43">
        <v>1</v>
      </c>
      <c r="C43">
        <v>39</v>
      </c>
      <c r="D43" s="3">
        <v>42063</v>
      </c>
      <c r="E43" s="33">
        <v>15</v>
      </c>
      <c r="F43">
        <v>3</v>
      </c>
      <c r="G43">
        <f>+HLOOKUP(VLOOKUP($B43,$Q$2:$R$42,2,0),costos_sf!$D$2:$AY$99,base_minorista!$A43,0)</f>
        <v>2861246247.6952052</v>
      </c>
      <c r="H43">
        <f>+HLOOKUP(VLOOKUP($B43,$Q$2:$R$42,2,0),creditos_sf!$D$103:$M$200,base_minorista!$A43,0)</f>
        <v>23192634942.749763</v>
      </c>
      <c r="I43">
        <f>+HLOOKUP(VLOOKUP($B43,$Q$2:$R$42,2,0),creditos_sf!$D$2:$AY$99,base_minorista!$A43,0)</f>
        <v>14592300706.488499</v>
      </c>
      <c r="J43">
        <f>+HLOOKUP(VLOOKUP($B43,$Q$2:$R$42,2,0),Costo_fondeo!$D$3:$AY$100,base_minorista!$A43,0)</f>
        <v>1.6766446195566425</v>
      </c>
      <c r="K43">
        <f>+HLOOKUP(VLOOKUP($B43,$Q$2:$R$42,2,0),Costo_provisiones!$D$3:$AY$100,base_minorista!$A43,0)</f>
        <v>1.2150940749483259</v>
      </c>
      <c r="L43">
        <f>+HLOOKUP(VLOOKUP($B43,$Q$2:$R$42,2,0),Morosidad_control!$D$4:$AY$101,base_minorista!$A43,0)</f>
        <v>2.3851627415007601</v>
      </c>
      <c r="M43">
        <f ca="1">+OFFSET(Capital_2!$D$2,base_minorista!A43,0)</f>
        <v>3.049096647123327</v>
      </c>
      <c r="N43">
        <f>+HLOOKUP(VLOOKUP($B43,$Q$2:$R$42,2,0),costo_laboral!$E$2:$AZ$99,base_minorista!$A43,0)</f>
        <v>3.0262960680165651</v>
      </c>
      <c r="O43">
        <f>+HLOOKUP(VLOOKUP($B43,$Q$2:$R$42,2,0),Participacion1!$P$4:$Y$101,base_minorista!$A43,0)</f>
        <v>17.164967052210802</v>
      </c>
    </row>
    <row r="44" spans="1:19" ht="16.5" x14ac:dyDescent="0.3">
      <c r="A44">
        <v>41</v>
      </c>
      <c r="B44">
        <v>1</v>
      </c>
      <c r="C44">
        <v>40</v>
      </c>
      <c r="D44" s="3">
        <v>42094</v>
      </c>
      <c r="E44" s="33">
        <v>15</v>
      </c>
      <c r="F44">
        <v>3</v>
      </c>
      <c r="G44">
        <f>+HLOOKUP(VLOOKUP($B44,$Q$2:$R$42,2,0),costos_sf!$D$2:$AY$99,base_minorista!$A44,0)</f>
        <v>2865570650.2088466</v>
      </c>
      <c r="H44">
        <f>+HLOOKUP(VLOOKUP($B44,$Q$2:$R$42,2,0),creditos_sf!$D$103:$M$200,base_minorista!$A44,0)</f>
        <v>23276306032.876076</v>
      </c>
      <c r="I44">
        <f>+HLOOKUP(VLOOKUP($B44,$Q$2:$R$42,2,0),creditos_sf!$D$2:$AY$99,base_minorista!$A44,0)</f>
        <v>14995356812.1679</v>
      </c>
      <c r="J44">
        <f>+HLOOKUP(VLOOKUP($B44,$Q$2:$R$42,2,0),Costo_fondeo!$D$3:$AY$100,base_minorista!$A44,0)</f>
        <v>1.6783695863381327</v>
      </c>
      <c r="K44">
        <f>+HLOOKUP(VLOOKUP($B44,$Q$2:$R$42,2,0),Costo_provisiones!$D$3:$AY$100,base_minorista!$A44,0)</f>
        <v>1.1995163013430181</v>
      </c>
      <c r="L44">
        <f>+HLOOKUP(VLOOKUP($B44,$Q$2:$R$42,2,0),Morosidad_control!$D$4:$AY$101,base_minorista!$A44,0)</f>
        <v>2.3640419542039601</v>
      </c>
      <c r="M44">
        <f ca="1">+OFFSET(Capital_2!$D$2,base_minorista!A44,0)</f>
        <v>3.0217281587138265</v>
      </c>
      <c r="N44">
        <f>+HLOOKUP(VLOOKUP($B44,$Q$2:$R$42,2,0),costo_laboral!$E$2:$AZ$99,base_minorista!$A44,0)</f>
        <v>2.8735057301193159</v>
      </c>
      <c r="O44">
        <f>+HLOOKUP(VLOOKUP($B44,$Q$2:$R$42,2,0),Participacion1!$P$4:$Y$101,base_minorista!$A44,0)</f>
        <v>17.255218126155899</v>
      </c>
    </row>
    <row r="45" spans="1:19" ht="16.5" x14ac:dyDescent="0.3">
      <c r="A45">
        <v>42</v>
      </c>
      <c r="B45">
        <v>1</v>
      </c>
      <c r="C45">
        <v>41</v>
      </c>
      <c r="D45" s="3">
        <v>42124</v>
      </c>
      <c r="E45" s="33">
        <v>15</v>
      </c>
      <c r="F45">
        <v>3</v>
      </c>
      <c r="G45">
        <f>+HLOOKUP(VLOOKUP($B45,$Q$2:$R$42,2,0),costos_sf!$D$2:$AY$99,base_minorista!$A45,0)</f>
        <v>2932167234.9638333</v>
      </c>
      <c r="H45">
        <f>+HLOOKUP(VLOOKUP($B45,$Q$2:$R$42,2,0),creditos_sf!$D$103:$M$200,base_minorista!$A45,0)</f>
        <v>23597549211.018494</v>
      </c>
      <c r="I45">
        <f>+HLOOKUP(VLOOKUP($B45,$Q$2:$R$42,2,0),creditos_sf!$D$2:$AY$99,base_minorista!$A45,0)</f>
        <v>15011127552.3598</v>
      </c>
      <c r="J45">
        <f>+HLOOKUP(VLOOKUP($B45,$Q$2:$R$42,2,0),Costo_fondeo!$D$3:$AY$100,base_minorista!$A45,0)</f>
        <v>1.6774455499473107</v>
      </c>
      <c r="K45">
        <f>+HLOOKUP(VLOOKUP($B45,$Q$2:$R$42,2,0),Costo_provisiones!$D$3:$AY$100,base_minorista!$A45,0)</f>
        <v>1.2169778813583356</v>
      </c>
      <c r="L45">
        <f>+HLOOKUP(VLOOKUP($B45,$Q$2:$R$42,2,0),Morosidad_control!$D$4:$AY$101,base_minorista!$A45,0)</f>
        <v>2.34673007113425</v>
      </c>
      <c r="M45">
        <f ca="1">+OFFSET(Capital_2!$D$2,base_minorista!A45,0)</f>
        <v>3.0029222612045556</v>
      </c>
      <c r="N45">
        <f>+HLOOKUP(VLOOKUP($B45,$Q$2:$R$42,2,0),costo_laboral!$E$2:$AZ$99,base_minorista!$A45,0)</f>
        <v>2.8548210416194983</v>
      </c>
      <c r="O45">
        <f>+HLOOKUP(VLOOKUP($B45,$Q$2:$R$42,2,0),Participacion1!$P$4:$Y$101,base_minorista!$A45,0)</f>
        <v>17.357222432981199</v>
      </c>
    </row>
    <row r="46" spans="1:19" ht="16.5" x14ac:dyDescent="0.3">
      <c r="A46">
        <v>43</v>
      </c>
      <c r="B46">
        <v>1</v>
      </c>
      <c r="C46">
        <v>42</v>
      </c>
      <c r="D46" s="3">
        <v>42155</v>
      </c>
      <c r="E46" s="33">
        <v>15</v>
      </c>
      <c r="F46">
        <v>3</v>
      </c>
      <c r="G46">
        <f>+HLOOKUP(VLOOKUP($B46,$Q$2:$R$42,2,0),costos_sf!$D$2:$AY$99,base_minorista!$A46,0)</f>
        <v>2986423323.5711684</v>
      </c>
      <c r="H46">
        <f>+HLOOKUP(VLOOKUP($B46,$Q$2:$R$42,2,0),creditos_sf!$D$103:$M$200,base_minorista!$A46,0)</f>
        <v>23844211638.606838</v>
      </c>
      <c r="I46">
        <f>+HLOOKUP(VLOOKUP($B46,$Q$2:$R$42,2,0),creditos_sf!$D$2:$AY$99,base_minorista!$A46,0)</f>
        <v>15232845564.6635</v>
      </c>
      <c r="J46">
        <f>+HLOOKUP(VLOOKUP($B46,$Q$2:$R$42,2,0),Costo_fondeo!$D$3:$AY$100,base_minorista!$A46,0)</f>
        <v>1.6790248882340861</v>
      </c>
      <c r="K46">
        <f>+HLOOKUP(VLOOKUP($B46,$Q$2:$R$42,2,0),Costo_provisiones!$D$3:$AY$100,base_minorista!$A46,0)</f>
        <v>1.2474599781154094</v>
      </c>
      <c r="L46">
        <f>+HLOOKUP(VLOOKUP($B46,$Q$2:$R$42,2,0),Morosidad_control!$D$4:$AY$101,base_minorista!$A46,0)</f>
        <v>2.3709198713872599</v>
      </c>
      <c r="M46">
        <f ca="1">+OFFSET(Capital_2!$D$2,base_minorista!A46,0)</f>
        <v>2.9913163210576634</v>
      </c>
      <c r="N46">
        <f>+HLOOKUP(VLOOKUP($B46,$Q$2:$R$42,2,0),costo_laboral!$E$2:$AZ$99,base_minorista!$A46,0)</f>
        <v>2.8360286349832262</v>
      </c>
      <c r="O46">
        <f>+HLOOKUP(VLOOKUP($B46,$Q$2:$R$42,2,0),Participacion1!$P$4:$Y$101,base_minorista!$A46,0)</f>
        <v>17.602920681139299</v>
      </c>
    </row>
    <row r="47" spans="1:19" ht="16.5" x14ac:dyDescent="0.3">
      <c r="A47">
        <v>44</v>
      </c>
      <c r="B47">
        <v>1</v>
      </c>
      <c r="C47">
        <v>43</v>
      </c>
      <c r="D47" s="3">
        <v>42185</v>
      </c>
      <c r="E47" s="33">
        <v>15</v>
      </c>
      <c r="F47">
        <v>3</v>
      </c>
      <c r="G47">
        <f>+HLOOKUP(VLOOKUP($B47,$Q$2:$R$42,2,0),costos_sf!$D$2:$AY$99,base_minorista!$A47,0)</f>
        <v>3088080669.1697435</v>
      </c>
      <c r="H47">
        <f>+HLOOKUP(VLOOKUP($B47,$Q$2:$R$42,2,0),creditos_sf!$D$103:$M$200,base_minorista!$A47,0)</f>
        <v>23882066006.563717</v>
      </c>
      <c r="I47">
        <f>+HLOOKUP(VLOOKUP($B47,$Q$2:$R$42,2,0),creditos_sf!$D$2:$AY$99,base_minorista!$A47,0)</f>
        <v>15719535360.2495</v>
      </c>
      <c r="J47">
        <f>+HLOOKUP(VLOOKUP($B47,$Q$2:$R$42,2,0),Costo_fondeo!$D$3:$AY$100,base_minorista!$A47,0)</f>
        <v>1.6748509418283795</v>
      </c>
      <c r="K47">
        <f>+HLOOKUP(VLOOKUP($B47,$Q$2:$R$42,2,0),Costo_provisiones!$D$3:$AY$100,base_minorista!$A47,0)</f>
        <v>1.2566999074196294</v>
      </c>
      <c r="L47">
        <f>+HLOOKUP(VLOOKUP($B47,$Q$2:$R$42,2,0),Morosidad_control!$D$4:$AY$101,base_minorista!$A47,0)</f>
        <v>2.3743565604559298</v>
      </c>
      <c r="M47">
        <f ca="1">+OFFSET(Capital_2!$D$2,base_minorista!A47,0)</f>
        <v>2.9626797769382383</v>
      </c>
      <c r="N47">
        <f>+HLOOKUP(VLOOKUP($B47,$Q$2:$R$42,2,0),costo_laboral!$E$2:$AZ$99,base_minorista!$A47,0)</f>
        <v>2.8238623816404362</v>
      </c>
      <c r="O47">
        <f>+HLOOKUP(VLOOKUP($B47,$Q$2:$R$42,2,0),Participacion1!$P$4:$Y$101,base_minorista!$A47,0)</f>
        <v>17.457052493264801</v>
      </c>
    </row>
    <row r="48" spans="1:19" ht="16.5" x14ac:dyDescent="0.3">
      <c r="A48">
        <v>45</v>
      </c>
      <c r="B48">
        <v>1</v>
      </c>
      <c r="C48">
        <v>44</v>
      </c>
      <c r="D48" s="3">
        <v>42216</v>
      </c>
      <c r="E48" s="33">
        <v>15</v>
      </c>
      <c r="F48">
        <v>3</v>
      </c>
      <c r="G48">
        <f>+HLOOKUP(VLOOKUP($B48,$Q$2:$R$42,2,0),costos_sf!$D$2:$AY$99,base_minorista!$A48,0)</f>
        <v>3137504507.7447495</v>
      </c>
      <c r="H48">
        <f>+HLOOKUP(VLOOKUP($B48,$Q$2:$R$42,2,0),creditos_sf!$D$103:$M$200,base_minorista!$A48,0)</f>
        <v>23778327754.205944</v>
      </c>
      <c r="I48">
        <f>+HLOOKUP(VLOOKUP($B48,$Q$2:$R$42,2,0),creditos_sf!$D$2:$AY$99,base_minorista!$A48,0)</f>
        <v>15740099025.791601</v>
      </c>
      <c r="J48">
        <f>+HLOOKUP(VLOOKUP($B48,$Q$2:$R$42,2,0),Costo_fondeo!$D$3:$AY$100,base_minorista!$A48,0)</f>
        <v>1.6784887627614251</v>
      </c>
      <c r="K48">
        <f>+HLOOKUP(VLOOKUP($B48,$Q$2:$R$42,2,0),Costo_provisiones!$D$3:$AY$100,base_minorista!$A48,0)</f>
        <v>1.271153315694229</v>
      </c>
      <c r="L48">
        <f>+HLOOKUP(VLOOKUP($B48,$Q$2:$R$42,2,0),Morosidad_control!$D$4:$AY$101,base_minorista!$A48,0)</f>
        <v>2.40773437929324</v>
      </c>
      <c r="M48">
        <f ca="1">+OFFSET(Capital_2!$D$2,base_minorista!A48,0)</f>
        <v>2.9172838879084302</v>
      </c>
      <c r="N48">
        <f>+HLOOKUP(VLOOKUP($B48,$Q$2:$R$42,2,0),costo_laboral!$E$2:$AZ$99,base_minorista!$A48,0)</f>
        <v>2.8392548218096252</v>
      </c>
      <c r="O48">
        <f>+HLOOKUP(VLOOKUP($B48,$Q$2:$R$42,2,0),Participacion1!$P$4:$Y$101,base_minorista!$A48,0)</f>
        <v>17.419028691357799</v>
      </c>
    </row>
    <row r="49" spans="1:15" ht="16.5" x14ac:dyDescent="0.3">
      <c r="A49">
        <v>46</v>
      </c>
      <c r="B49">
        <v>1</v>
      </c>
      <c r="C49">
        <v>45</v>
      </c>
      <c r="D49" s="3">
        <v>42247</v>
      </c>
      <c r="E49" s="33">
        <v>15</v>
      </c>
      <c r="F49">
        <v>3</v>
      </c>
      <c r="G49">
        <f>+HLOOKUP(VLOOKUP($B49,$Q$2:$R$42,2,0),costos_sf!$D$2:$AY$99,base_minorista!$A49,0)</f>
        <v>3217543944.7245274</v>
      </c>
      <c r="H49">
        <f>+HLOOKUP(VLOOKUP($B49,$Q$2:$R$42,2,0),creditos_sf!$D$103:$M$200,base_minorista!$A49,0)</f>
        <v>23709554381.740139</v>
      </c>
      <c r="I49">
        <f>+HLOOKUP(VLOOKUP($B49,$Q$2:$R$42,2,0),creditos_sf!$D$2:$AY$99,base_minorista!$A49,0)</f>
        <v>15624785732.232201</v>
      </c>
      <c r="J49">
        <f>+HLOOKUP(VLOOKUP($B49,$Q$2:$R$42,2,0),Costo_fondeo!$D$3:$AY$100,base_minorista!$A49,0)</f>
        <v>1.6943688490047872</v>
      </c>
      <c r="K49">
        <f>+HLOOKUP(VLOOKUP($B49,$Q$2:$R$42,2,0),Costo_provisiones!$D$3:$AY$100,base_minorista!$A49,0)</f>
        <v>1.2709396156192663</v>
      </c>
      <c r="L49">
        <f>+HLOOKUP(VLOOKUP($B49,$Q$2:$R$42,2,0),Morosidad_control!$D$4:$AY$101,base_minorista!$A49,0)</f>
        <v>2.4655202600856199</v>
      </c>
      <c r="M49">
        <f ca="1">+OFFSET(Capital_2!$D$2,base_minorista!A49,0)</f>
        <v>2.8874106541141011</v>
      </c>
      <c r="N49">
        <f>+HLOOKUP(VLOOKUP($B49,$Q$2:$R$42,2,0),costo_laboral!$E$2:$AZ$99,base_minorista!$A49,0)</f>
        <v>2.8633309015048138</v>
      </c>
      <c r="O49">
        <f>+HLOOKUP(VLOOKUP($B49,$Q$2:$R$42,2,0),Participacion1!$P$4:$Y$101,base_minorista!$A49,0)</f>
        <v>17.218476232185299</v>
      </c>
    </row>
    <row r="50" spans="1:15" ht="16.5" x14ac:dyDescent="0.3">
      <c r="A50">
        <v>47</v>
      </c>
      <c r="B50">
        <v>1</v>
      </c>
      <c r="C50">
        <v>46</v>
      </c>
      <c r="D50" s="3">
        <v>42277</v>
      </c>
      <c r="E50" s="33">
        <v>15</v>
      </c>
      <c r="F50">
        <v>3</v>
      </c>
      <c r="G50">
        <f>+HLOOKUP(VLOOKUP($B50,$Q$2:$R$42,2,0),costos_sf!$D$2:$AY$99,base_minorista!$A50,0)</f>
        <v>3256302704.0434852</v>
      </c>
      <c r="H50">
        <f>+HLOOKUP(VLOOKUP($B50,$Q$2:$R$42,2,0),creditos_sf!$D$103:$M$200,base_minorista!$A50,0)</f>
        <v>23661905376.054008</v>
      </c>
      <c r="I50">
        <f>+HLOOKUP(VLOOKUP($B50,$Q$2:$R$42,2,0),creditos_sf!$D$2:$AY$99,base_minorista!$A50,0)</f>
        <v>15808728474.906801</v>
      </c>
      <c r="J50">
        <f>+HLOOKUP(VLOOKUP($B50,$Q$2:$R$42,2,0),Costo_fondeo!$D$3:$AY$100,base_minorista!$A50,0)</f>
        <v>1.7181195116903061</v>
      </c>
      <c r="K50">
        <f>+HLOOKUP(VLOOKUP($B50,$Q$2:$R$42,2,0),Costo_provisiones!$D$3:$AY$100,base_minorista!$A50,0)</f>
        <v>1.3336259270626336</v>
      </c>
      <c r="L50">
        <f>+HLOOKUP(VLOOKUP($B50,$Q$2:$R$42,2,0),Morosidad_control!$D$4:$AY$101,base_minorista!$A50,0)</f>
        <v>2.4465641777638498</v>
      </c>
      <c r="M50">
        <f ca="1">+OFFSET(Capital_2!$D$2,base_minorista!A50,0)</f>
        <v>2.8604428107092303</v>
      </c>
      <c r="N50">
        <f>+HLOOKUP(VLOOKUP($B50,$Q$2:$R$42,2,0),costo_laboral!$E$2:$AZ$99,base_minorista!$A50,0)</f>
        <v>2.8849644771554988</v>
      </c>
      <c r="O50">
        <f>+HLOOKUP(VLOOKUP($B50,$Q$2:$R$42,2,0),Participacion1!$P$4:$Y$101,base_minorista!$A50,0)</f>
        <v>17.090275775110101</v>
      </c>
    </row>
    <row r="51" spans="1:15" ht="16.5" x14ac:dyDescent="0.3">
      <c r="A51">
        <v>48</v>
      </c>
      <c r="B51">
        <v>1</v>
      </c>
      <c r="C51">
        <v>47</v>
      </c>
      <c r="D51" s="3">
        <v>42308</v>
      </c>
      <c r="E51" s="33">
        <v>15</v>
      </c>
      <c r="F51">
        <v>3</v>
      </c>
      <c r="G51">
        <f>+HLOOKUP(VLOOKUP($B51,$Q$2:$R$42,2,0),costos_sf!$D$2:$AY$99,base_minorista!$A51,0)</f>
        <v>3275313616.7932911</v>
      </c>
      <c r="H51">
        <f>+HLOOKUP(VLOOKUP($B51,$Q$2:$R$42,2,0),creditos_sf!$D$103:$M$200,base_minorista!$A51,0)</f>
        <v>23786600948.413593</v>
      </c>
      <c r="I51">
        <f>+HLOOKUP(VLOOKUP($B51,$Q$2:$R$42,2,0),creditos_sf!$D$2:$AY$99,base_minorista!$A51,0)</f>
        <v>15637218185.4748</v>
      </c>
      <c r="J51">
        <f>+HLOOKUP(VLOOKUP($B51,$Q$2:$R$42,2,0),Costo_fondeo!$D$3:$AY$100,base_minorista!$A51,0)</f>
        <v>1.7243463792997868</v>
      </c>
      <c r="K51">
        <f>+HLOOKUP(VLOOKUP($B51,$Q$2:$R$42,2,0),Costo_provisiones!$D$3:$AY$100,base_minorista!$A51,0)</f>
        <v>1.3286309551712761</v>
      </c>
      <c r="L51">
        <f>+HLOOKUP(VLOOKUP($B51,$Q$2:$R$42,2,0),Morosidad_control!$D$4:$AY$101,base_minorista!$A51,0)</f>
        <v>2.4498051384682702</v>
      </c>
      <c r="M51">
        <f ca="1">+OFFSET(Capital_2!$D$2,base_minorista!A51,0)</f>
        <v>2.8360712606451561</v>
      </c>
      <c r="N51">
        <f>+HLOOKUP(VLOOKUP($B51,$Q$2:$R$42,2,0),costo_laboral!$E$2:$AZ$99,base_minorista!$A51,0)</f>
        <v>2.8799342201429061</v>
      </c>
      <c r="O51">
        <f>+HLOOKUP(VLOOKUP($B51,$Q$2:$R$42,2,0),Participacion1!$P$4:$Y$101,base_minorista!$A51,0)</f>
        <v>17.123782846053601</v>
      </c>
    </row>
    <row r="52" spans="1:15" ht="16.5" x14ac:dyDescent="0.3">
      <c r="A52">
        <v>49</v>
      </c>
      <c r="B52">
        <v>1</v>
      </c>
      <c r="C52">
        <v>48</v>
      </c>
      <c r="D52" s="3">
        <v>42338</v>
      </c>
      <c r="E52" s="33">
        <v>15</v>
      </c>
      <c r="F52">
        <v>3</v>
      </c>
      <c r="G52">
        <f>+HLOOKUP(VLOOKUP($B52,$Q$2:$R$42,2,0),costos_sf!$D$2:$AY$99,base_minorista!$A52,0)</f>
        <v>3361669609.744071</v>
      </c>
      <c r="H52">
        <f>+HLOOKUP(VLOOKUP($B52,$Q$2:$R$42,2,0),creditos_sf!$D$103:$M$200,base_minorista!$A52,0)</f>
        <v>23956440665.573639</v>
      </c>
      <c r="I52">
        <f>+HLOOKUP(VLOOKUP($B52,$Q$2:$R$42,2,0),creditos_sf!$D$2:$AY$99,base_minorista!$A52,0)</f>
        <v>16009510318.822199</v>
      </c>
      <c r="J52">
        <f>+HLOOKUP(VLOOKUP($B52,$Q$2:$R$42,2,0),Costo_fondeo!$D$3:$AY$100,base_minorista!$A52,0)</f>
        <v>1.7418429990899611</v>
      </c>
      <c r="K52">
        <f>+HLOOKUP(VLOOKUP($B52,$Q$2:$R$42,2,0),Costo_provisiones!$D$3:$AY$100,base_minorista!$A52,0)</f>
        <v>1.367696037121094</v>
      </c>
      <c r="L52">
        <f>+HLOOKUP(VLOOKUP($B52,$Q$2:$R$42,2,0),Morosidad_control!$D$4:$AY$101,base_minorista!$A52,0)</f>
        <v>2.25792368948985</v>
      </c>
      <c r="M52">
        <f ca="1">+OFFSET(Capital_2!$D$2,base_minorista!A52,0)</f>
        <v>2.8102228331623054</v>
      </c>
      <c r="N52">
        <f>+HLOOKUP(VLOOKUP($B52,$Q$2:$R$42,2,0),costo_laboral!$E$2:$AZ$99,base_minorista!$A52,0)</f>
        <v>2.8502420483117894</v>
      </c>
      <c r="O52">
        <f>+HLOOKUP(VLOOKUP($B52,$Q$2:$R$42,2,0),Participacion1!$P$4:$Y$101,base_minorista!$A52,0)</f>
        <v>17.0957098149307</v>
      </c>
    </row>
    <row r="53" spans="1:15" ht="16.5" x14ac:dyDescent="0.3">
      <c r="A53">
        <v>50</v>
      </c>
      <c r="B53">
        <v>1</v>
      </c>
      <c r="C53">
        <v>49</v>
      </c>
      <c r="D53" s="3">
        <v>42369</v>
      </c>
      <c r="E53" s="33">
        <v>15</v>
      </c>
      <c r="F53">
        <v>3</v>
      </c>
      <c r="G53">
        <f>+HLOOKUP(VLOOKUP($B53,$Q$2:$R$42,2,0),costos_sf!$D$2:$AY$99,base_minorista!$A53,0)</f>
        <v>3528637765.4575014</v>
      </c>
      <c r="H53">
        <f>+HLOOKUP(VLOOKUP($B53,$Q$2:$R$42,2,0),creditos_sf!$D$103:$M$200,base_minorista!$A53,0)</f>
        <v>24235209763.122097</v>
      </c>
      <c r="I53">
        <f>+HLOOKUP(VLOOKUP($B53,$Q$2:$R$42,2,0),creditos_sf!$D$2:$AY$99,base_minorista!$A53,0)</f>
        <v>16234684286.200802</v>
      </c>
      <c r="J53">
        <f>+HLOOKUP(VLOOKUP($B53,$Q$2:$R$42,2,0),Costo_fondeo!$D$3:$AY$100,base_minorista!$A53,0)</f>
        <v>1.7673315384028481</v>
      </c>
      <c r="K53">
        <f>+HLOOKUP(VLOOKUP($B53,$Q$2:$R$42,2,0),Costo_provisiones!$D$3:$AY$100,base_minorista!$A53,0)</f>
        <v>1.3657643178113998</v>
      </c>
      <c r="L53">
        <f>+HLOOKUP(VLOOKUP($B53,$Q$2:$R$42,2,0),Morosidad_control!$D$4:$AY$101,base_minorista!$A53,0)</f>
        <v>2.36349690997198</v>
      </c>
      <c r="M53">
        <f ca="1">+OFFSET(Capital_2!$D$2,base_minorista!A53,0)</f>
        <v>2.789179696006852</v>
      </c>
      <c r="N53">
        <f>+HLOOKUP(VLOOKUP($B53,$Q$2:$R$42,2,0),costo_laboral!$E$2:$AZ$99,base_minorista!$A53,0)</f>
        <v>2.9319753203703418</v>
      </c>
      <c r="O53">
        <f>+HLOOKUP(VLOOKUP($B53,$Q$2:$R$42,2,0),Participacion1!$P$4:$Y$101,base_minorista!$A53,0)</f>
        <v>17.057412939153998</v>
      </c>
    </row>
    <row r="54" spans="1:15" ht="16.5" x14ac:dyDescent="0.3">
      <c r="A54">
        <v>51</v>
      </c>
      <c r="B54">
        <v>1</v>
      </c>
      <c r="C54">
        <v>50</v>
      </c>
      <c r="D54" s="3">
        <v>42400</v>
      </c>
      <c r="E54" s="33">
        <v>16</v>
      </c>
      <c r="F54">
        <v>3</v>
      </c>
      <c r="G54">
        <f>+HLOOKUP(VLOOKUP($B54,$Q$2:$R$42,2,0),costos_sf!$D$2:$AY$99,base_minorista!$A54,0)</f>
        <v>3465524949.0869985</v>
      </c>
      <c r="H54">
        <f>+HLOOKUP(VLOOKUP($B54,$Q$2:$R$42,2,0),creditos_sf!$D$103:$M$200,base_minorista!$A54,0)</f>
        <v>24097497777.121597</v>
      </c>
      <c r="I54">
        <f>+HLOOKUP(VLOOKUP($B54,$Q$2:$R$42,2,0),creditos_sf!$D$2:$AY$99,base_minorista!$A54,0)</f>
        <v>16100983447.751001</v>
      </c>
      <c r="J54">
        <f>+HLOOKUP(VLOOKUP($B54,$Q$2:$R$42,2,0),Costo_fondeo!$D$3:$AY$100,base_minorista!$A54,0)</f>
        <v>1.758335513058279</v>
      </c>
      <c r="K54">
        <f>+HLOOKUP(VLOOKUP($B54,$Q$2:$R$42,2,0),Costo_provisiones!$D$3:$AY$100,base_minorista!$A54,0)</f>
        <v>1.3398888758273402</v>
      </c>
      <c r="L54">
        <f>+HLOOKUP(VLOOKUP($B54,$Q$2:$R$42,2,0),Morosidad_control!$D$4:$AY$101,base_minorista!$A54,0)</f>
        <v>2.3151007470453</v>
      </c>
      <c r="M54">
        <f ca="1">+OFFSET(Capital_2!$D$2,base_minorista!A54,0)</f>
        <v>2.7880675647391326</v>
      </c>
      <c r="N54">
        <f>+HLOOKUP(VLOOKUP($B54,$Q$2:$R$42,2,0),costo_laboral!$E$2:$AZ$99,base_minorista!$A54,0)</f>
        <v>3.0028246075913296</v>
      </c>
      <c r="O54">
        <f>+HLOOKUP(VLOOKUP($B54,$Q$2:$R$42,2,0),Participacion1!$P$4:$Y$101,base_minorista!$A54,0)</f>
        <v>17.035489249312</v>
      </c>
    </row>
    <row r="55" spans="1:15" ht="16.5" x14ac:dyDescent="0.3">
      <c r="A55">
        <v>52</v>
      </c>
      <c r="B55">
        <v>1</v>
      </c>
      <c r="C55">
        <v>51</v>
      </c>
      <c r="D55" s="3">
        <v>42429</v>
      </c>
      <c r="E55" s="33">
        <v>16</v>
      </c>
      <c r="F55">
        <v>3</v>
      </c>
      <c r="G55">
        <f>+HLOOKUP(VLOOKUP($B55,$Q$2:$R$42,2,0),costos_sf!$D$2:$AY$99,base_minorista!$A55,0)</f>
        <v>3330070980.6149302</v>
      </c>
      <c r="H55">
        <f>+HLOOKUP(VLOOKUP($B55,$Q$2:$R$42,2,0),creditos_sf!$D$103:$M$200,base_minorista!$A55,0)</f>
        <v>24222530621.400726</v>
      </c>
      <c r="I55">
        <f>+HLOOKUP(VLOOKUP($B55,$Q$2:$R$42,2,0),creditos_sf!$D$2:$AY$99,base_minorista!$A55,0)</f>
        <v>16731554705.285599</v>
      </c>
      <c r="J55">
        <f>+HLOOKUP(VLOOKUP($B55,$Q$2:$R$42,2,0),Costo_fondeo!$D$3:$AY$100,base_minorista!$A55,0)</f>
        <v>1.7474863648131531</v>
      </c>
      <c r="K55">
        <f>+HLOOKUP(VLOOKUP($B55,$Q$2:$R$42,2,0),Costo_provisiones!$D$3:$AY$100,base_minorista!$A55,0)</f>
        <v>1.3525748860232814</v>
      </c>
      <c r="L55">
        <f>+HLOOKUP(VLOOKUP($B55,$Q$2:$R$42,2,0),Morosidad_control!$D$4:$AY$101,base_minorista!$A55,0)</f>
        <v>2.3644494017057398</v>
      </c>
      <c r="M55">
        <f ca="1">+OFFSET(Capital_2!$D$2,base_minorista!A55,0)</f>
        <v>2.8101212764635846</v>
      </c>
      <c r="N55">
        <f>+HLOOKUP(VLOOKUP($B55,$Q$2:$R$42,2,0),costo_laboral!$E$2:$AZ$99,base_minorista!$A55,0)</f>
        <v>2.8319210479515431</v>
      </c>
      <c r="O55">
        <f>+HLOOKUP(VLOOKUP($B55,$Q$2:$R$42,2,0),Participacion1!$P$4:$Y$101,base_minorista!$A55,0)</f>
        <v>17.073378131184</v>
      </c>
    </row>
    <row r="56" spans="1:15" ht="16.5" x14ac:dyDescent="0.3">
      <c r="A56">
        <v>53</v>
      </c>
      <c r="B56">
        <v>1</v>
      </c>
      <c r="C56">
        <v>52</v>
      </c>
      <c r="D56" s="3">
        <v>42460</v>
      </c>
      <c r="E56" s="33">
        <v>16</v>
      </c>
      <c r="F56">
        <v>3</v>
      </c>
      <c r="G56">
        <f>+HLOOKUP(VLOOKUP($B56,$Q$2:$R$42,2,0),costos_sf!$D$2:$AY$99,base_minorista!$A56,0)</f>
        <v>3352293093.7844028</v>
      </c>
      <c r="H56">
        <f>+HLOOKUP(VLOOKUP($B56,$Q$2:$R$42,2,0),creditos_sf!$D$103:$M$200,base_minorista!$A56,0)</f>
        <v>23762186487.075058</v>
      </c>
      <c r="I56">
        <f>+HLOOKUP(VLOOKUP($B56,$Q$2:$R$42,2,0),creditos_sf!$D$2:$AY$99,base_minorista!$A56,0)</f>
        <v>16733188611.5795</v>
      </c>
      <c r="J56">
        <f>+HLOOKUP(VLOOKUP($B56,$Q$2:$R$42,2,0),Costo_fondeo!$D$3:$AY$100,base_minorista!$A56,0)</f>
        <v>1.7435752895785042</v>
      </c>
      <c r="K56">
        <f>+HLOOKUP(VLOOKUP($B56,$Q$2:$R$42,2,0),Costo_provisiones!$D$3:$AY$100,base_minorista!$A56,0)</f>
        <v>1.3025446188424574</v>
      </c>
      <c r="L56">
        <f>+HLOOKUP(VLOOKUP($B56,$Q$2:$R$42,2,0),Morosidad_control!$D$4:$AY$101,base_minorista!$A56,0)</f>
        <v>2.40034440228724</v>
      </c>
      <c r="M56">
        <f ca="1">+OFFSET(Capital_2!$D$2,base_minorista!A56,0)</f>
        <v>2.8489018213335102</v>
      </c>
      <c r="N56">
        <f>+HLOOKUP(VLOOKUP($B56,$Q$2:$R$42,2,0),costo_laboral!$E$2:$AZ$99,base_minorista!$A56,0)</f>
        <v>3.025707042826649</v>
      </c>
      <c r="O56">
        <f>+HLOOKUP(VLOOKUP($B56,$Q$2:$R$42,2,0),Participacion1!$P$4:$Y$101,base_minorista!$A56,0)</f>
        <v>16.822636577327401</v>
      </c>
    </row>
    <row r="57" spans="1:15" ht="16.5" x14ac:dyDescent="0.3">
      <c r="A57">
        <v>54</v>
      </c>
      <c r="B57">
        <v>1</v>
      </c>
      <c r="C57">
        <v>53</v>
      </c>
      <c r="D57" s="3">
        <v>42490</v>
      </c>
      <c r="E57" s="33">
        <v>16</v>
      </c>
      <c r="F57">
        <v>3</v>
      </c>
      <c r="G57">
        <f>+HLOOKUP(VLOOKUP($B57,$Q$2:$R$42,2,0),costos_sf!$D$2:$AY$99,base_minorista!$A57,0)</f>
        <v>3306148696.4875555</v>
      </c>
      <c r="H57">
        <f>+HLOOKUP(VLOOKUP($B57,$Q$2:$R$42,2,0),creditos_sf!$D$103:$M$200,base_minorista!$A57,0)</f>
        <v>23850120159.650261</v>
      </c>
      <c r="I57">
        <f>+HLOOKUP(VLOOKUP($B57,$Q$2:$R$42,2,0),creditos_sf!$D$2:$AY$99,base_minorista!$A57,0)</f>
        <v>16745669629.3517</v>
      </c>
      <c r="J57">
        <f>+HLOOKUP(VLOOKUP($B57,$Q$2:$R$42,2,0),Costo_fondeo!$D$3:$AY$100,base_minorista!$A57,0)</f>
        <v>1.7286670995275846</v>
      </c>
      <c r="K57">
        <f>+HLOOKUP(VLOOKUP($B57,$Q$2:$R$42,2,0),Costo_provisiones!$D$3:$AY$100,base_minorista!$A57,0)</f>
        <v>1.2863137157380948</v>
      </c>
      <c r="L57">
        <f>+HLOOKUP(VLOOKUP($B57,$Q$2:$R$42,2,0),Morosidad_control!$D$4:$AY$101,base_minorista!$A57,0)</f>
        <v>2.3172937936097999</v>
      </c>
      <c r="M57">
        <f ca="1">+OFFSET(Capital_2!$D$2,base_minorista!A57,0)</f>
        <v>2.8814923639740782</v>
      </c>
      <c r="N57">
        <f>+HLOOKUP(VLOOKUP($B57,$Q$2:$R$42,2,0),costo_laboral!$E$2:$AZ$99,base_minorista!$A57,0)</f>
        <v>3.0564840378388713</v>
      </c>
      <c r="O57">
        <f>+HLOOKUP(VLOOKUP($B57,$Q$2:$R$42,2,0),Participacion1!$P$4:$Y$101,base_minorista!$A57,0)</f>
        <v>16.832788275432701</v>
      </c>
    </row>
    <row r="58" spans="1:15" ht="16.5" x14ac:dyDescent="0.3">
      <c r="A58">
        <v>55</v>
      </c>
      <c r="B58">
        <v>1</v>
      </c>
      <c r="C58">
        <v>54</v>
      </c>
      <c r="D58" s="3">
        <v>42521</v>
      </c>
      <c r="E58" s="33">
        <v>16</v>
      </c>
      <c r="F58">
        <v>3</v>
      </c>
      <c r="G58">
        <f>+HLOOKUP(VLOOKUP($B58,$Q$2:$R$42,2,0),costos_sf!$D$2:$AY$99,base_minorista!$A58,0)</f>
        <v>3255315856.0529003</v>
      </c>
      <c r="H58">
        <f>+HLOOKUP(VLOOKUP($B58,$Q$2:$R$42,2,0),creditos_sf!$D$103:$M$200,base_minorista!$A58,0)</f>
        <v>23922369436.768429</v>
      </c>
      <c r="I58">
        <f>+HLOOKUP(VLOOKUP($B58,$Q$2:$R$42,2,0),creditos_sf!$D$2:$AY$99,base_minorista!$A58,0)</f>
        <v>16734242836.103201</v>
      </c>
      <c r="J58">
        <f>+HLOOKUP(VLOOKUP($B58,$Q$2:$R$42,2,0),Costo_fondeo!$D$3:$AY$100,base_minorista!$A58,0)</f>
        <v>1.7298046806765437</v>
      </c>
      <c r="K58">
        <f>+HLOOKUP(VLOOKUP($B58,$Q$2:$R$42,2,0),Costo_provisiones!$D$3:$AY$100,base_minorista!$A58,0)</f>
        <v>1.2628378522343864</v>
      </c>
      <c r="L58">
        <f>+HLOOKUP(VLOOKUP($B58,$Q$2:$R$42,2,0),Morosidad_control!$D$4:$AY$101,base_minorista!$A58,0)</f>
        <v>2.3385198725735501</v>
      </c>
      <c r="M58">
        <f ca="1">+OFFSET(Capital_2!$D$2,base_minorista!A58,0)</f>
        <v>2.9184975362021124</v>
      </c>
      <c r="N58">
        <f>+HLOOKUP(VLOOKUP($B58,$Q$2:$R$42,2,0),costo_laboral!$E$2:$AZ$99,base_minorista!$A58,0)</f>
        <v>3.0523780024799136</v>
      </c>
      <c r="O58">
        <f>+HLOOKUP(VLOOKUP($B58,$Q$2:$R$42,2,0),Participacion1!$P$4:$Y$101,base_minorista!$A58,0)</f>
        <v>16.7583115778292</v>
      </c>
    </row>
    <row r="59" spans="1:15" ht="16.5" x14ac:dyDescent="0.3">
      <c r="A59">
        <v>56</v>
      </c>
      <c r="B59">
        <v>1</v>
      </c>
      <c r="C59">
        <v>55</v>
      </c>
      <c r="D59" s="3">
        <v>42551</v>
      </c>
      <c r="E59" s="33">
        <v>16</v>
      </c>
      <c r="F59">
        <v>3</v>
      </c>
      <c r="G59">
        <f>+HLOOKUP(VLOOKUP($B59,$Q$2:$R$42,2,0),costos_sf!$D$2:$AY$99,base_minorista!$A59,0)</f>
        <v>3163731701.3548193</v>
      </c>
      <c r="H59">
        <f>+HLOOKUP(VLOOKUP($B59,$Q$2:$R$42,2,0),creditos_sf!$D$103:$M$200,base_minorista!$A59,0)</f>
        <v>24201694976.665108</v>
      </c>
      <c r="I59">
        <f>+HLOOKUP(VLOOKUP($B59,$Q$2:$R$42,2,0),creditos_sf!$D$2:$AY$99,base_minorista!$A59,0)</f>
        <v>16071243468.8228</v>
      </c>
      <c r="J59">
        <f>+HLOOKUP(VLOOKUP($B59,$Q$2:$R$42,2,0),Costo_fondeo!$D$3:$AY$100,base_minorista!$A59,0)</f>
        <v>1.7277038204908657</v>
      </c>
      <c r="K59">
        <f>+HLOOKUP(VLOOKUP($B59,$Q$2:$R$42,2,0),Costo_provisiones!$D$3:$AY$100,base_minorista!$A59,0)</f>
        <v>1.2642821096524246</v>
      </c>
      <c r="L59">
        <f>+HLOOKUP(VLOOKUP($B59,$Q$2:$R$42,2,0),Morosidad_control!$D$4:$AY$101,base_minorista!$A59,0)</f>
        <v>2.5524004447862199</v>
      </c>
      <c r="M59">
        <f ca="1">+OFFSET(Capital_2!$D$2,base_minorista!A59,0)</f>
        <v>2.9650713359667673</v>
      </c>
      <c r="N59">
        <f>+HLOOKUP(VLOOKUP($B59,$Q$2:$R$42,2,0),costo_laboral!$E$2:$AZ$99,base_minorista!$A59,0)</f>
        <v>3.0751791762834824</v>
      </c>
      <c r="O59">
        <f>+HLOOKUP(VLOOKUP($B59,$Q$2:$R$42,2,0),Participacion1!$P$4:$Y$101,base_minorista!$A59,0)</f>
        <v>16.802580456034601</v>
      </c>
    </row>
    <row r="60" spans="1:15" ht="16.5" x14ac:dyDescent="0.3">
      <c r="A60">
        <v>57</v>
      </c>
      <c r="B60">
        <v>1</v>
      </c>
      <c r="C60">
        <v>56</v>
      </c>
      <c r="D60" s="3">
        <v>42582</v>
      </c>
      <c r="E60" s="33">
        <v>16</v>
      </c>
      <c r="F60">
        <v>3</v>
      </c>
      <c r="G60">
        <f>+HLOOKUP(VLOOKUP($B60,$Q$2:$R$42,2,0),costos_sf!$D$2:$AY$99,base_minorista!$A60,0)</f>
        <v>3116633280.1480031</v>
      </c>
      <c r="H60">
        <f>+HLOOKUP(VLOOKUP($B60,$Q$2:$R$42,2,0),creditos_sf!$D$103:$M$200,base_minorista!$A60,0)</f>
        <v>24423526230.246284</v>
      </c>
      <c r="I60">
        <f>+HLOOKUP(VLOOKUP($B60,$Q$2:$R$42,2,0),creditos_sf!$D$2:$AY$99,base_minorista!$A60,0)</f>
        <v>16565188570.802599</v>
      </c>
      <c r="J60">
        <f>+HLOOKUP(VLOOKUP($B60,$Q$2:$R$42,2,0),Costo_fondeo!$D$3:$AY$100,base_minorista!$A60,0)</f>
        <v>1.7218969563407887</v>
      </c>
      <c r="K60">
        <f>+HLOOKUP(VLOOKUP($B60,$Q$2:$R$42,2,0),Costo_provisiones!$D$3:$AY$100,base_minorista!$A60,0)</f>
        <v>1.2517695427765945</v>
      </c>
      <c r="L60">
        <f>+HLOOKUP(VLOOKUP($B60,$Q$2:$R$42,2,0),Morosidad_control!$D$4:$AY$101,base_minorista!$A60,0)</f>
        <v>2.3672093897075501</v>
      </c>
      <c r="M60">
        <f ca="1">+OFFSET(Capital_2!$D$2,base_minorista!A60,0)</f>
        <v>3.0367322920898565</v>
      </c>
      <c r="N60">
        <f>+HLOOKUP(VLOOKUP($B60,$Q$2:$R$42,2,0),costo_laboral!$E$2:$AZ$99,base_minorista!$A60,0)</f>
        <v>2.9853203683333622</v>
      </c>
      <c r="O60">
        <f>+HLOOKUP(VLOOKUP($B60,$Q$2:$R$42,2,0),Participacion1!$P$4:$Y$101,base_minorista!$A60,0)</f>
        <v>16.9424076862188</v>
      </c>
    </row>
    <row r="61" spans="1:15" ht="16.5" x14ac:dyDescent="0.3">
      <c r="A61">
        <v>58</v>
      </c>
      <c r="B61">
        <v>1</v>
      </c>
      <c r="C61">
        <v>57</v>
      </c>
      <c r="D61" s="3">
        <v>42613</v>
      </c>
      <c r="E61" s="33">
        <v>16</v>
      </c>
      <c r="F61">
        <v>3</v>
      </c>
      <c r="G61">
        <f>+HLOOKUP(VLOOKUP($B61,$Q$2:$R$42,2,0),costos_sf!$D$2:$AY$99,base_minorista!$A61,0)</f>
        <v>3050579107.3315525</v>
      </c>
      <c r="H61">
        <f>+HLOOKUP(VLOOKUP($B61,$Q$2:$R$42,2,0),creditos_sf!$D$103:$M$200,base_minorista!$A61,0)</f>
        <v>24254185802.686798</v>
      </c>
      <c r="I61">
        <f>+HLOOKUP(VLOOKUP($B61,$Q$2:$R$42,2,0),creditos_sf!$D$2:$AY$99,base_minorista!$A61,0)</f>
        <v>16474486566.625799</v>
      </c>
      <c r="J61">
        <f>+HLOOKUP(VLOOKUP($B61,$Q$2:$R$42,2,0),Costo_fondeo!$D$3:$AY$100,base_minorista!$A61,0)</f>
        <v>1.7147629162538987</v>
      </c>
      <c r="K61">
        <f>+HLOOKUP(VLOOKUP($B61,$Q$2:$R$42,2,0),Costo_provisiones!$D$3:$AY$100,base_minorista!$A61,0)</f>
        <v>1.3076512196368257</v>
      </c>
      <c r="L61">
        <f>+HLOOKUP(VLOOKUP($B61,$Q$2:$R$42,2,0),Morosidad_control!$D$4:$AY$101,base_minorista!$A61,0)</f>
        <v>2.3998646527271599</v>
      </c>
      <c r="M61">
        <f ca="1">+OFFSET(Capital_2!$D$2,base_minorista!A61,0)</f>
        <v>3.0987757605561481</v>
      </c>
      <c r="N61">
        <f>+HLOOKUP(VLOOKUP($B61,$Q$2:$R$42,2,0),costo_laboral!$E$2:$AZ$99,base_minorista!$A61,0)</f>
        <v>2.9412050994424543</v>
      </c>
      <c r="O61">
        <f>+HLOOKUP(VLOOKUP($B61,$Q$2:$R$42,2,0),Participacion1!$P$4:$Y$101,base_minorista!$A61,0)</f>
        <v>16.889028928943802</v>
      </c>
    </row>
    <row r="62" spans="1:15" ht="16.5" x14ac:dyDescent="0.3">
      <c r="A62">
        <v>59</v>
      </c>
      <c r="B62">
        <v>1</v>
      </c>
      <c r="C62">
        <v>58</v>
      </c>
      <c r="D62" s="3">
        <v>42643</v>
      </c>
      <c r="E62" s="33">
        <v>16</v>
      </c>
      <c r="F62">
        <v>3</v>
      </c>
      <c r="G62">
        <f>+HLOOKUP(VLOOKUP($B62,$Q$2:$R$42,2,0),costos_sf!$D$2:$AY$99,base_minorista!$A62,0)</f>
        <v>3027269350.3315449</v>
      </c>
      <c r="H62">
        <f>+HLOOKUP(VLOOKUP($B62,$Q$2:$R$42,2,0),creditos_sf!$D$103:$M$200,base_minorista!$A62,0)</f>
        <v>24341389844.835995</v>
      </c>
      <c r="I62">
        <f>+HLOOKUP(VLOOKUP($B62,$Q$2:$R$42,2,0),creditos_sf!$D$2:$AY$99,base_minorista!$A62,0)</f>
        <v>15920969878.312201</v>
      </c>
      <c r="J62">
        <f>+HLOOKUP(VLOOKUP($B62,$Q$2:$R$42,2,0),Costo_fondeo!$D$3:$AY$100,base_minorista!$A62,0)</f>
        <v>1.6989186705563633</v>
      </c>
      <c r="K62">
        <f>+HLOOKUP(VLOOKUP($B62,$Q$2:$R$42,2,0),Costo_provisiones!$D$3:$AY$100,base_minorista!$A62,0)</f>
        <v>1.2727747477836511</v>
      </c>
      <c r="L62">
        <f>+HLOOKUP(VLOOKUP($B62,$Q$2:$R$42,2,0),Morosidad_control!$D$4:$AY$101,base_minorista!$A62,0)</f>
        <v>2.4911074836170699</v>
      </c>
      <c r="M62">
        <f ca="1">+OFFSET(Capital_2!$D$2,base_minorista!A62,0)</f>
        <v>3.1647538313822339</v>
      </c>
      <c r="N62">
        <f>+HLOOKUP(VLOOKUP($B62,$Q$2:$R$42,2,0),costo_laboral!$E$2:$AZ$99,base_minorista!$A62,0)</f>
        <v>2.9576924282547274</v>
      </c>
      <c r="O62">
        <f>+HLOOKUP(VLOOKUP($B62,$Q$2:$R$42,2,0),Participacion1!$P$4:$Y$101,base_minorista!$A62,0)</f>
        <v>16.864020922284599</v>
      </c>
    </row>
    <row r="63" spans="1:15" ht="16.5" x14ac:dyDescent="0.3">
      <c r="A63">
        <v>60</v>
      </c>
      <c r="B63">
        <v>1</v>
      </c>
      <c r="C63">
        <v>59</v>
      </c>
      <c r="D63" s="3">
        <v>42674</v>
      </c>
      <c r="E63" s="33">
        <v>16</v>
      </c>
      <c r="F63">
        <v>3</v>
      </c>
      <c r="G63">
        <f>+HLOOKUP(VLOOKUP($B63,$Q$2:$R$42,2,0),costos_sf!$D$2:$AY$99,base_minorista!$A63,0)</f>
        <v>3020691884.2599354</v>
      </c>
      <c r="H63">
        <f>+HLOOKUP(VLOOKUP($B63,$Q$2:$R$42,2,0),creditos_sf!$D$103:$M$200,base_minorista!$A63,0)</f>
        <v>24080955880.05349</v>
      </c>
      <c r="I63">
        <f>+HLOOKUP(VLOOKUP($B63,$Q$2:$R$42,2,0),creditos_sf!$D$2:$AY$99,base_minorista!$A63,0)</f>
        <v>15837372489.796801</v>
      </c>
      <c r="J63">
        <f>+HLOOKUP(VLOOKUP($B63,$Q$2:$R$42,2,0),Costo_fondeo!$D$3:$AY$100,base_minorista!$A63,0)</f>
        <v>1.6965663555432275</v>
      </c>
      <c r="K63">
        <f>+HLOOKUP(VLOOKUP($B63,$Q$2:$R$42,2,0),Costo_provisiones!$D$3:$AY$100,base_minorista!$A63,0)</f>
        <v>1.3051876050993725</v>
      </c>
      <c r="L63">
        <f>+HLOOKUP(VLOOKUP($B63,$Q$2:$R$42,2,0),Morosidad_control!$D$4:$AY$101,base_minorista!$A63,0)</f>
        <v>2.5287624651126199</v>
      </c>
      <c r="M63">
        <f ca="1">+OFFSET(Capital_2!$D$2,base_minorista!A63,0)</f>
        <v>3.232264312603593</v>
      </c>
      <c r="N63">
        <f>+HLOOKUP(VLOOKUP($B63,$Q$2:$R$42,2,0),costo_laboral!$E$2:$AZ$99,base_minorista!$A63,0)</f>
        <v>2.9531275251032922</v>
      </c>
      <c r="O63">
        <f>+HLOOKUP(VLOOKUP($B63,$Q$2:$R$42,2,0),Participacion1!$P$4:$Y$101,base_minorista!$A63,0)</f>
        <v>16.767589778269301</v>
      </c>
    </row>
    <row r="64" spans="1:15" ht="16.5" x14ac:dyDescent="0.3">
      <c r="A64">
        <v>61</v>
      </c>
      <c r="B64">
        <v>1</v>
      </c>
      <c r="C64">
        <v>60</v>
      </c>
      <c r="D64" s="3">
        <v>42704</v>
      </c>
      <c r="E64" s="33">
        <v>16</v>
      </c>
      <c r="F64">
        <v>3</v>
      </c>
      <c r="G64">
        <f>+HLOOKUP(VLOOKUP($B64,$Q$2:$R$42,2,0),costos_sf!$D$2:$AY$99,base_minorista!$A64,0)</f>
        <v>2924232498.8669276</v>
      </c>
      <c r="H64">
        <f>+HLOOKUP(VLOOKUP($B64,$Q$2:$R$42,2,0),creditos_sf!$D$103:$M$200,base_minorista!$A64,0)</f>
        <v>24318705676.197731</v>
      </c>
      <c r="I64">
        <f>+HLOOKUP(VLOOKUP($B64,$Q$2:$R$42,2,0),creditos_sf!$D$2:$AY$99,base_minorista!$A64,0)</f>
        <v>15613823258.6113</v>
      </c>
      <c r="J64">
        <f>+HLOOKUP(VLOOKUP($B64,$Q$2:$R$42,2,0),Costo_fondeo!$D$3:$AY$100,base_minorista!$A64,0)</f>
        <v>1.6767743961449724</v>
      </c>
      <c r="K64">
        <f>+HLOOKUP(VLOOKUP($B64,$Q$2:$R$42,2,0),Costo_provisiones!$D$3:$AY$100,base_minorista!$A64,0)</f>
        <v>1.2222348645634242</v>
      </c>
      <c r="L64">
        <f>+HLOOKUP(VLOOKUP($B64,$Q$2:$R$42,2,0),Morosidad_control!$D$4:$AY$101,base_minorista!$A64,0)</f>
        <v>2.6949406832154001</v>
      </c>
      <c r="M64">
        <f ca="1">+OFFSET(Capital_2!$D$2,base_minorista!A64,0)</f>
        <v>3.2966619789838338</v>
      </c>
      <c r="N64">
        <f>+HLOOKUP(VLOOKUP($B64,$Q$2:$R$42,2,0),costo_laboral!$E$2:$AZ$99,base_minorista!$A64,0)</f>
        <v>2.9277035865060537</v>
      </c>
      <c r="O64">
        <f>+HLOOKUP(VLOOKUP($B64,$Q$2:$R$42,2,0),Participacion1!$P$4:$Y$101,base_minorista!$A64,0)</f>
        <v>16.800059019735802</v>
      </c>
    </row>
    <row r="65" spans="1:15" ht="16.5" x14ac:dyDescent="0.3">
      <c r="A65">
        <v>62</v>
      </c>
      <c r="B65">
        <v>1</v>
      </c>
      <c r="C65">
        <v>61</v>
      </c>
      <c r="D65" s="3">
        <v>42735</v>
      </c>
      <c r="E65" s="33">
        <v>16</v>
      </c>
      <c r="F65">
        <v>3</v>
      </c>
      <c r="G65">
        <f>+HLOOKUP(VLOOKUP($B65,$Q$2:$R$42,2,0),costos_sf!$D$2:$AY$99,base_minorista!$A65,0)</f>
        <v>2754981098.2439985</v>
      </c>
      <c r="H65">
        <f>+HLOOKUP(VLOOKUP($B65,$Q$2:$R$42,2,0),creditos_sf!$D$103:$M$200,base_minorista!$A65,0)</f>
        <v>24514704575.596794</v>
      </c>
      <c r="I65">
        <f>+HLOOKUP(VLOOKUP($B65,$Q$2:$R$42,2,0),creditos_sf!$D$2:$AY$99,base_minorista!$A65,0)</f>
        <v>16497707048.2456</v>
      </c>
      <c r="J65">
        <f>+HLOOKUP(VLOOKUP($B65,$Q$2:$R$42,2,0),Costo_fondeo!$D$3:$AY$100,base_minorista!$A65,0)</f>
        <v>1.6449884326936064</v>
      </c>
      <c r="K65">
        <f>+HLOOKUP(VLOOKUP($B65,$Q$2:$R$42,2,0),Costo_provisiones!$D$3:$AY$100,base_minorista!$A65,0)</f>
        <v>1.2385260525708088</v>
      </c>
      <c r="L65">
        <f>+HLOOKUP(VLOOKUP($B65,$Q$2:$R$42,2,0),Morosidad_control!$D$4:$AY$101,base_minorista!$A65,0)</f>
        <v>2.6198323724108898</v>
      </c>
      <c r="M65">
        <f ca="1">+OFFSET(Capital_2!$D$2,base_minorista!A65,0)</f>
        <v>3.371561018368705</v>
      </c>
      <c r="N65">
        <f>+HLOOKUP(VLOOKUP($B65,$Q$2:$R$42,2,0),costo_laboral!$E$2:$AZ$99,base_minorista!$A65,0)</f>
        <v>2.8177091587971255</v>
      </c>
      <c r="O65">
        <f>+HLOOKUP(VLOOKUP($B65,$Q$2:$R$42,2,0),Participacion1!$P$4:$Y$101,base_minorista!$A65,0)</f>
        <v>16.773135666775499</v>
      </c>
    </row>
    <row r="66" spans="1:15" ht="16.5" x14ac:dyDescent="0.3">
      <c r="A66">
        <v>63</v>
      </c>
      <c r="B66">
        <v>1</v>
      </c>
      <c r="C66">
        <v>62</v>
      </c>
      <c r="D66" s="3">
        <v>42766</v>
      </c>
      <c r="E66" s="33">
        <v>17</v>
      </c>
      <c r="F66">
        <v>3</v>
      </c>
      <c r="G66">
        <f>+HLOOKUP(VLOOKUP($B66,$Q$2:$R$42,2,0),costos_sf!$D$2:$AY$99,base_minorista!$A66,0)</f>
        <v>2784206890.5838714</v>
      </c>
      <c r="H66">
        <f>+HLOOKUP(VLOOKUP($B66,$Q$2:$R$42,2,0),creditos_sf!$D$103:$M$200,base_minorista!$A66,0)</f>
        <v>23902495634.120949</v>
      </c>
      <c r="I66">
        <f>+HLOOKUP(VLOOKUP($B66,$Q$2:$R$42,2,0),creditos_sf!$D$2:$AY$99,base_minorista!$A66,0)</f>
        <v>16086653657.736</v>
      </c>
      <c r="J66">
        <f>+HLOOKUP(VLOOKUP($B66,$Q$2:$R$42,2,0),Costo_fondeo!$D$3:$AY$100,base_minorista!$A66,0)</f>
        <v>1.6522466590681215</v>
      </c>
      <c r="K66">
        <f>+HLOOKUP(VLOOKUP($B66,$Q$2:$R$42,2,0),Costo_provisiones!$D$3:$AY$100,base_minorista!$A66,0)</f>
        <v>1.2982775114079137</v>
      </c>
      <c r="L66">
        <f>+HLOOKUP(VLOOKUP($B66,$Q$2:$R$42,2,0),Morosidad_control!$D$4:$AY$101,base_minorista!$A66,0)</f>
        <v>2.7954247219780499</v>
      </c>
      <c r="M66">
        <f ca="1">+OFFSET(Capital_2!$D$2,base_minorista!A66,0)</f>
        <v>3.4309045641717737</v>
      </c>
      <c r="N66">
        <f>+HLOOKUP(VLOOKUP($B66,$Q$2:$R$42,2,0),costo_laboral!$E$2:$AZ$99,base_minorista!$A66,0)</f>
        <v>2.8914232461737681</v>
      </c>
      <c r="O66">
        <f>+HLOOKUP(VLOOKUP($B66,$Q$2:$R$42,2,0),Participacion1!$P$4:$Y$101,base_minorista!$A66,0)</f>
        <v>16.673459421094499</v>
      </c>
    </row>
    <row r="67" spans="1:15" ht="16.5" x14ac:dyDescent="0.3">
      <c r="A67">
        <v>64</v>
      </c>
      <c r="B67">
        <v>1</v>
      </c>
      <c r="C67">
        <v>63</v>
      </c>
      <c r="D67" s="3">
        <v>42794</v>
      </c>
      <c r="E67" s="33">
        <v>17</v>
      </c>
      <c r="F67">
        <v>3</v>
      </c>
      <c r="G67">
        <f>+HLOOKUP(VLOOKUP($B67,$Q$2:$R$42,2,0),costos_sf!$D$2:$AY$99,base_minorista!$A67,0)</f>
        <v>2733261296.7376795</v>
      </c>
      <c r="H67">
        <f>+HLOOKUP(VLOOKUP($B67,$Q$2:$R$42,2,0),creditos_sf!$D$103:$M$200,base_minorista!$A67,0)</f>
        <v>23598686413.097237</v>
      </c>
      <c r="I67">
        <f>+HLOOKUP(VLOOKUP($B67,$Q$2:$R$42,2,0),creditos_sf!$D$2:$AY$99,base_minorista!$A67,0)</f>
        <v>15381133991.1471</v>
      </c>
      <c r="J67">
        <f>+HLOOKUP(VLOOKUP($B67,$Q$2:$R$42,2,0),Costo_fondeo!$D$3:$AY$100,base_minorista!$A67,0)</f>
        <v>1.6532346820796473</v>
      </c>
      <c r="K67">
        <f>+HLOOKUP(VLOOKUP($B67,$Q$2:$R$42,2,0),Costo_provisiones!$D$3:$AY$100,base_minorista!$A67,0)</f>
        <v>1.2402996690141368</v>
      </c>
      <c r="L67">
        <f>+HLOOKUP(VLOOKUP($B67,$Q$2:$R$42,2,0),Morosidad_control!$D$4:$AY$101,base_minorista!$A67,0)</f>
        <v>2.7701476178357698</v>
      </c>
      <c r="M67">
        <f ca="1">+OFFSET(Capital_2!$D$2,base_minorista!A67,0)</f>
        <v>3.4714473426279464</v>
      </c>
      <c r="N67">
        <f>+HLOOKUP(VLOOKUP($B67,$Q$2:$R$42,2,0),costo_laboral!$E$2:$AZ$99,base_minorista!$A67,0)</f>
        <v>2.930508929154894</v>
      </c>
      <c r="O67">
        <f>+HLOOKUP(VLOOKUP($B67,$Q$2:$R$42,2,0),Participacion1!$P$4:$Y$101,base_minorista!$A67,0)</f>
        <v>16.497976747840099</v>
      </c>
    </row>
    <row r="68" spans="1:15" ht="16.5" x14ac:dyDescent="0.3">
      <c r="A68">
        <v>65</v>
      </c>
      <c r="B68">
        <v>1</v>
      </c>
      <c r="C68">
        <v>64</v>
      </c>
      <c r="D68" s="3">
        <v>42825</v>
      </c>
      <c r="E68" s="33">
        <v>17</v>
      </c>
      <c r="F68">
        <v>3</v>
      </c>
      <c r="G68">
        <f>+HLOOKUP(VLOOKUP($B68,$Q$2:$R$42,2,0),costos_sf!$D$2:$AY$99,base_minorista!$A68,0)</f>
        <v>2632513069.9955354</v>
      </c>
      <c r="H68">
        <f>+HLOOKUP(VLOOKUP($B68,$Q$2:$R$42,2,0),creditos_sf!$D$103:$M$200,base_minorista!$A68,0)</f>
        <v>23254498109.739979</v>
      </c>
      <c r="I68">
        <f>+HLOOKUP(VLOOKUP($B68,$Q$2:$R$42,2,0),creditos_sf!$D$2:$AY$99,base_minorista!$A68,0)</f>
        <v>15208701253.2598</v>
      </c>
      <c r="J68">
        <f>+HLOOKUP(VLOOKUP($B68,$Q$2:$R$42,2,0),Costo_fondeo!$D$3:$AY$100,base_minorista!$A68,0)</f>
        <v>1.6607370038293701</v>
      </c>
      <c r="K68">
        <f>+HLOOKUP(VLOOKUP($B68,$Q$2:$R$42,2,0),Costo_provisiones!$D$3:$AY$100,base_minorista!$A68,0)</f>
        <v>1.2510071722867357</v>
      </c>
      <c r="L68">
        <f>+HLOOKUP(VLOOKUP($B68,$Q$2:$R$42,2,0),Morosidad_control!$D$4:$AY$101,base_minorista!$A68,0)</f>
        <v>2.82514915967865</v>
      </c>
      <c r="M68">
        <f ca="1">+OFFSET(Capital_2!$D$2,base_minorista!A68,0)</f>
        <v>3.5034579976729381</v>
      </c>
      <c r="N68">
        <f>+HLOOKUP(VLOOKUP($B68,$Q$2:$R$42,2,0),costo_laboral!$E$2:$AZ$99,base_minorista!$A68,0)</f>
        <v>2.9023119311728292</v>
      </c>
      <c r="O68">
        <f>+HLOOKUP(VLOOKUP($B68,$Q$2:$R$42,2,0),Participacion1!$P$4:$Y$101,base_minorista!$A68,0)</f>
        <v>16.297668591950799</v>
      </c>
    </row>
    <row r="69" spans="1:15" ht="16.5" x14ac:dyDescent="0.3">
      <c r="A69">
        <v>66</v>
      </c>
      <c r="B69">
        <v>1</v>
      </c>
      <c r="C69">
        <v>65</v>
      </c>
      <c r="D69" s="3">
        <v>42855</v>
      </c>
      <c r="E69" s="33">
        <v>17</v>
      </c>
      <c r="F69">
        <v>3</v>
      </c>
      <c r="G69">
        <f>+HLOOKUP(VLOOKUP($B69,$Q$2:$R$42,2,0),costos_sf!$D$2:$AY$99,base_minorista!$A69,0)</f>
        <v>2640550785.8216243</v>
      </c>
      <c r="H69">
        <f>+HLOOKUP(VLOOKUP($B69,$Q$2:$R$42,2,0),creditos_sf!$D$103:$M$200,base_minorista!$A69,0)</f>
        <v>23181528396.10482</v>
      </c>
      <c r="I69">
        <f>+HLOOKUP(VLOOKUP($B69,$Q$2:$R$42,2,0),creditos_sf!$D$2:$AY$99,base_minorista!$A69,0)</f>
        <v>14696578249.9352</v>
      </c>
      <c r="J69">
        <f>+HLOOKUP(VLOOKUP($B69,$Q$2:$R$42,2,0),Costo_fondeo!$D$3:$AY$100,base_minorista!$A69,0)</f>
        <v>1.6830002500239325</v>
      </c>
      <c r="K69">
        <f>+HLOOKUP(VLOOKUP($B69,$Q$2:$R$42,2,0),Costo_provisiones!$D$3:$AY$100,base_minorista!$A69,0)</f>
        <v>1.2411590733878171</v>
      </c>
      <c r="L69">
        <f>+HLOOKUP(VLOOKUP($B69,$Q$2:$R$42,2,0),Morosidad_control!$D$4:$AY$101,base_minorista!$A69,0)</f>
        <v>2.9230806632311901</v>
      </c>
      <c r="M69">
        <f ca="1">+OFFSET(Capital_2!$D$2,base_minorista!A69,0)</f>
        <v>3.5336781037956082</v>
      </c>
      <c r="N69">
        <f>+HLOOKUP(VLOOKUP($B69,$Q$2:$R$42,2,0),costo_laboral!$E$2:$AZ$99,base_minorista!$A69,0)</f>
        <v>2.9533995867397818</v>
      </c>
      <c r="O69">
        <f>+HLOOKUP(VLOOKUP($B69,$Q$2:$R$42,2,0),Participacion1!$P$4:$Y$101,base_minorista!$A69,0)</f>
        <v>16.221164345432801</v>
      </c>
    </row>
    <row r="70" spans="1:15" ht="16.5" x14ac:dyDescent="0.3">
      <c r="A70">
        <v>67</v>
      </c>
      <c r="B70">
        <v>1</v>
      </c>
      <c r="C70">
        <v>66</v>
      </c>
      <c r="D70" s="3">
        <v>42886</v>
      </c>
      <c r="E70" s="33">
        <v>17</v>
      </c>
      <c r="F70">
        <v>3</v>
      </c>
      <c r="G70">
        <f>+HLOOKUP(VLOOKUP($B70,$Q$2:$R$42,2,0),costos_sf!$D$2:$AY$99,base_minorista!$A70,0)</f>
        <v>2676207528.4492517</v>
      </c>
      <c r="H70">
        <f>+HLOOKUP(VLOOKUP($B70,$Q$2:$R$42,2,0),creditos_sf!$D$103:$M$200,base_minorista!$A70,0)</f>
        <v>23371415009.87001</v>
      </c>
      <c r="I70">
        <f>+HLOOKUP(VLOOKUP($B70,$Q$2:$R$42,2,0),creditos_sf!$D$2:$AY$99,base_minorista!$A70,0)</f>
        <v>14960850218.507599</v>
      </c>
      <c r="J70">
        <f>+HLOOKUP(VLOOKUP($B70,$Q$2:$R$42,2,0),Costo_fondeo!$D$3:$AY$100,base_minorista!$A70,0)</f>
        <v>1.6880123955975501</v>
      </c>
      <c r="K70">
        <f>+HLOOKUP(VLOOKUP($B70,$Q$2:$R$42,2,0),Costo_provisiones!$D$3:$AY$100,base_minorista!$A70,0)</f>
        <v>1.2709074840768422</v>
      </c>
      <c r="L70">
        <f>+HLOOKUP(VLOOKUP($B70,$Q$2:$R$42,2,0),Morosidad_control!$D$4:$AY$101,base_minorista!$A70,0)</f>
        <v>2.9487915031785401</v>
      </c>
      <c r="M70">
        <f ca="1">+OFFSET(Capital_2!$D$2,base_minorista!A70,0)</f>
        <v>3.5570017411603705</v>
      </c>
      <c r="N70">
        <f>+HLOOKUP(VLOOKUP($B70,$Q$2:$R$42,2,0),costo_laboral!$E$2:$AZ$99,base_minorista!$A70,0)</f>
        <v>2.8993687492061531</v>
      </c>
      <c r="O70">
        <f>+HLOOKUP(VLOOKUP($B70,$Q$2:$R$42,2,0),Participacion1!$P$4:$Y$101,base_minorista!$A70,0)</f>
        <v>16.126398936409998</v>
      </c>
    </row>
    <row r="71" spans="1:15" ht="16.5" x14ac:dyDescent="0.3">
      <c r="A71">
        <v>68</v>
      </c>
      <c r="B71">
        <v>1</v>
      </c>
      <c r="C71">
        <v>67</v>
      </c>
      <c r="D71" s="3">
        <v>42916</v>
      </c>
      <c r="E71" s="33">
        <v>17</v>
      </c>
      <c r="F71">
        <v>3</v>
      </c>
      <c r="G71">
        <f>+HLOOKUP(VLOOKUP($B71,$Q$2:$R$42,2,0),costos_sf!$D$2:$AY$99,base_minorista!$A71,0)</f>
        <v>2692631259.1962814</v>
      </c>
      <c r="H71">
        <f>+HLOOKUP(VLOOKUP($B71,$Q$2:$R$42,2,0),creditos_sf!$D$103:$M$200,base_minorista!$A71,0)</f>
        <v>23631796522.761295</v>
      </c>
      <c r="I71">
        <f>+HLOOKUP(VLOOKUP($B71,$Q$2:$R$42,2,0),creditos_sf!$D$2:$AY$99,base_minorista!$A71,0)</f>
        <v>15093484141.8321</v>
      </c>
      <c r="J71">
        <f>+HLOOKUP(VLOOKUP($B71,$Q$2:$R$42,2,0),Costo_fondeo!$D$3:$AY$100,base_minorista!$A71,0)</f>
        <v>1.6966698618844118</v>
      </c>
      <c r="K71">
        <f>+HLOOKUP(VLOOKUP($B71,$Q$2:$R$42,2,0),Costo_provisiones!$D$3:$AY$100,base_minorista!$A71,0)</f>
        <v>1.2791254455640726</v>
      </c>
      <c r="L71">
        <f>+HLOOKUP(VLOOKUP($B71,$Q$2:$R$42,2,0),Morosidad_control!$D$4:$AY$101,base_minorista!$A71,0)</f>
        <v>2.98719949414413</v>
      </c>
      <c r="M71">
        <f ca="1">+OFFSET(Capital_2!$D$2,base_minorista!A71,0)</f>
        <v>3.5704065106105527</v>
      </c>
      <c r="N71">
        <f>+HLOOKUP(VLOOKUP($B71,$Q$2:$R$42,2,0),costo_laboral!$E$2:$AZ$99,base_minorista!$A71,0)</f>
        <v>2.8498298412153455</v>
      </c>
      <c r="O71">
        <f>+HLOOKUP(VLOOKUP($B71,$Q$2:$R$42,2,0),Participacion1!$P$4:$Y$101,base_minorista!$A71,0)</f>
        <v>16.112088849484401</v>
      </c>
    </row>
    <row r="72" spans="1:15" ht="16.5" x14ac:dyDescent="0.3">
      <c r="A72">
        <v>69</v>
      </c>
      <c r="B72">
        <v>1</v>
      </c>
      <c r="C72">
        <v>68</v>
      </c>
      <c r="D72" s="3">
        <v>42947</v>
      </c>
      <c r="E72" s="33">
        <v>17</v>
      </c>
      <c r="F72">
        <v>3</v>
      </c>
      <c r="G72">
        <f>+HLOOKUP(VLOOKUP($B72,$Q$2:$R$42,2,0),costos_sf!$D$2:$AY$99,base_minorista!$A72,0)</f>
        <v>2702691885.6982789</v>
      </c>
      <c r="H72">
        <f>+HLOOKUP(VLOOKUP($B72,$Q$2:$R$42,2,0),creditos_sf!$D$103:$M$200,base_minorista!$A72,0)</f>
        <v>23037862100.436584</v>
      </c>
      <c r="I72">
        <f>+HLOOKUP(VLOOKUP($B72,$Q$2:$R$42,2,0),creditos_sf!$D$2:$AY$99,base_minorista!$A72,0)</f>
        <v>14924990631.041401</v>
      </c>
      <c r="J72">
        <f>+HLOOKUP(VLOOKUP($B72,$Q$2:$R$42,2,0),Costo_fondeo!$D$3:$AY$100,base_minorista!$A72,0)</f>
        <v>1.6973432158061599</v>
      </c>
      <c r="K72">
        <f>+HLOOKUP(VLOOKUP($B72,$Q$2:$R$42,2,0),Costo_provisiones!$D$3:$AY$100,base_minorista!$A72,0)</f>
        <v>1.3295183768892176</v>
      </c>
      <c r="L72">
        <f>+HLOOKUP(VLOOKUP($B72,$Q$2:$R$42,2,0),Morosidad_control!$D$4:$AY$101,base_minorista!$A72,0)</f>
        <v>2.9777530358792399</v>
      </c>
      <c r="M72">
        <f ca="1">+OFFSET(Capital_2!$D$2,base_minorista!A72,0)</f>
        <v>3.5864726654758914</v>
      </c>
      <c r="N72">
        <f>+HLOOKUP(VLOOKUP($B72,$Q$2:$R$42,2,0),costo_laboral!$E$2:$AZ$99,base_minorista!$A72,0)</f>
        <v>2.9096031340091306</v>
      </c>
      <c r="O72">
        <f>+HLOOKUP(VLOOKUP($B72,$Q$2:$R$42,2,0),Participacion1!$P$4:$Y$101,base_minorista!$A72,0)</f>
        <v>15.8828848938945</v>
      </c>
    </row>
    <row r="73" spans="1:15" ht="16.5" x14ac:dyDescent="0.3">
      <c r="A73">
        <v>70</v>
      </c>
      <c r="B73">
        <v>1</v>
      </c>
      <c r="C73">
        <v>69</v>
      </c>
      <c r="D73" s="3">
        <v>42978</v>
      </c>
      <c r="E73" s="33">
        <v>17</v>
      </c>
      <c r="F73">
        <v>3</v>
      </c>
      <c r="G73">
        <f>+HLOOKUP(VLOOKUP($B73,$Q$2:$R$42,2,0),costos_sf!$D$2:$AY$99,base_minorista!$A73,0)</f>
        <v>2677124079.7725029</v>
      </c>
      <c r="H73">
        <f>+HLOOKUP(VLOOKUP($B73,$Q$2:$R$42,2,0),creditos_sf!$D$103:$M$200,base_minorista!$A73,0)</f>
        <v>23103509688.668106</v>
      </c>
      <c r="I73">
        <f>+HLOOKUP(VLOOKUP($B73,$Q$2:$R$42,2,0),creditos_sf!$D$2:$AY$99,base_minorista!$A73,0)</f>
        <v>15104974103.622301</v>
      </c>
      <c r="J73">
        <f>+HLOOKUP(VLOOKUP($B73,$Q$2:$R$42,2,0),Costo_fondeo!$D$3:$AY$100,base_minorista!$A73,0)</f>
        <v>1.681265835965243</v>
      </c>
      <c r="K73">
        <f>+HLOOKUP(VLOOKUP($B73,$Q$2:$R$42,2,0),Costo_provisiones!$D$3:$AY$100,base_minorista!$A73,0)</f>
        <v>1.3025682821845879</v>
      </c>
      <c r="L73">
        <f>+HLOOKUP(VLOOKUP($B73,$Q$2:$R$42,2,0),Morosidad_control!$D$4:$AY$101,base_minorista!$A73,0)</f>
        <v>2.96561931569885</v>
      </c>
      <c r="M73">
        <f ca="1">+OFFSET(Capital_2!$D$2,base_minorista!A73,0)</f>
        <v>3.5952774480300995</v>
      </c>
      <c r="N73">
        <f>+HLOOKUP(VLOOKUP($B73,$Q$2:$R$42,2,0),costo_laboral!$E$2:$AZ$99,base_minorista!$A73,0)</f>
        <v>2.9035114928873895</v>
      </c>
      <c r="O73">
        <f>+HLOOKUP(VLOOKUP($B73,$Q$2:$R$42,2,0),Participacion1!$P$4:$Y$101,base_minorista!$A73,0)</f>
        <v>16.0020296907893</v>
      </c>
    </row>
    <row r="74" spans="1:15" ht="16.5" x14ac:dyDescent="0.3">
      <c r="A74">
        <v>71</v>
      </c>
      <c r="B74">
        <v>1</v>
      </c>
      <c r="C74">
        <v>70</v>
      </c>
      <c r="D74" s="3">
        <v>43008</v>
      </c>
      <c r="E74" s="33">
        <v>17</v>
      </c>
      <c r="F74">
        <v>3</v>
      </c>
      <c r="G74">
        <f>+HLOOKUP(VLOOKUP($B74,$Q$2:$R$42,2,0),costos_sf!$D$2:$AY$99,base_minorista!$A74,0)</f>
        <v>2682717401.8392143</v>
      </c>
      <c r="H74">
        <f>+HLOOKUP(VLOOKUP($B74,$Q$2:$R$42,2,0),creditos_sf!$D$103:$M$200,base_minorista!$A74,0)</f>
        <v>23992262381.972961</v>
      </c>
      <c r="I74">
        <f>+HLOOKUP(VLOOKUP($B74,$Q$2:$R$42,2,0),creditos_sf!$D$2:$AY$99,base_minorista!$A74,0)</f>
        <v>16039685634.199699</v>
      </c>
      <c r="J74">
        <f>+HLOOKUP(VLOOKUP($B74,$Q$2:$R$42,2,0),Costo_fondeo!$D$3:$AY$100,base_minorista!$A74,0)</f>
        <v>1.6747316403742922</v>
      </c>
      <c r="K74">
        <f>+HLOOKUP(VLOOKUP($B74,$Q$2:$R$42,2,0),Costo_provisiones!$D$3:$AY$100,base_minorista!$A74,0)</f>
        <v>1.33660819179537</v>
      </c>
      <c r="L74">
        <f>+HLOOKUP(VLOOKUP($B74,$Q$2:$R$42,2,0),Morosidad_control!$D$4:$AY$101,base_minorista!$A74,0)</f>
        <v>2.8817593381081901</v>
      </c>
      <c r="M74">
        <f ca="1">+OFFSET(Capital_2!$D$2,base_minorista!A74,0)</f>
        <v>3.5939139218894542</v>
      </c>
      <c r="N74">
        <f>+HLOOKUP(VLOOKUP($B74,$Q$2:$R$42,2,0),costo_laboral!$E$2:$AZ$99,base_minorista!$A74,0)</f>
        <v>2.7286126755627045</v>
      </c>
      <c r="O74">
        <f>+HLOOKUP(VLOOKUP($B74,$Q$2:$R$42,2,0),Participacion1!$P$4:$Y$101,base_minorista!$A74,0)</f>
        <v>16.308765984630998</v>
      </c>
    </row>
    <row r="75" spans="1:15" ht="16.5" x14ac:dyDescent="0.3">
      <c r="A75">
        <v>72</v>
      </c>
      <c r="B75">
        <v>1</v>
      </c>
      <c r="C75">
        <v>71</v>
      </c>
      <c r="D75" s="3">
        <v>43039</v>
      </c>
      <c r="E75" s="33">
        <v>17</v>
      </c>
      <c r="F75">
        <v>3</v>
      </c>
      <c r="G75">
        <f>+HLOOKUP(VLOOKUP($B75,$Q$2:$R$42,2,0),costos_sf!$D$2:$AY$99,base_minorista!$A75,0)</f>
        <v>2682075166.2563343</v>
      </c>
      <c r="H75">
        <f>+HLOOKUP(VLOOKUP($B75,$Q$2:$R$42,2,0),creditos_sf!$D$103:$M$200,base_minorista!$A75,0)</f>
        <v>24298859520.051003</v>
      </c>
      <c r="I75">
        <f>+HLOOKUP(VLOOKUP($B75,$Q$2:$R$42,2,0),creditos_sf!$D$2:$AY$99,base_minorista!$A75,0)</f>
        <v>15541945065.2456</v>
      </c>
      <c r="J75">
        <f>+HLOOKUP(VLOOKUP($B75,$Q$2:$R$42,2,0),Costo_fondeo!$D$3:$AY$100,base_minorista!$A75,0)</f>
        <v>1.6674833284032347</v>
      </c>
      <c r="K75">
        <f>+HLOOKUP(VLOOKUP($B75,$Q$2:$R$42,2,0),Costo_provisiones!$D$3:$AY$100,base_minorista!$A75,0)</f>
        <v>1.3075027926232752</v>
      </c>
      <c r="L75">
        <f>+HLOOKUP(VLOOKUP($B75,$Q$2:$R$42,2,0),Morosidad_control!$D$4:$AY$101,base_minorista!$A75,0)</f>
        <v>2.85814539219046</v>
      </c>
      <c r="M75">
        <f ca="1">+OFFSET(Capital_2!$D$2,base_minorista!A75,0)</f>
        <v>3.6057998149039663</v>
      </c>
      <c r="N75">
        <f>+HLOOKUP(VLOOKUP($B75,$Q$2:$R$42,2,0),costo_laboral!$E$2:$AZ$99,base_minorista!$A75,0)</f>
        <v>2.7383437227709488</v>
      </c>
      <c r="O75">
        <f>+HLOOKUP(VLOOKUP($B75,$Q$2:$R$42,2,0),Participacion1!$P$4:$Y$101,base_minorista!$A75,0)</f>
        <v>16.2919866505244</v>
      </c>
    </row>
    <row r="76" spans="1:15" ht="16.5" x14ac:dyDescent="0.3">
      <c r="A76">
        <v>73</v>
      </c>
      <c r="B76">
        <v>1</v>
      </c>
      <c r="C76">
        <v>72</v>
      </c>
      <c r="D76" s="3">
        <v>43069</v>
      </c>
      <c r="E76" s="33">
        <v>17</v>
      </c>
      <c r="F76">
        <v>3</v>
      </c>
      <c r="G76">
        <f>+HLOOKUP(VLOOKUP($B76,$Q$2:$R$42,2,0),costos_sf!$D$2:$AY$99,base_minorista!$A76,0)</f>
        <v>2699469772.2619328</v>
      </c>
      <c r="H76">
        <f>+HLOOKUP(VLOOKUP($B76,$Q$2:$R$42,2,0),creditos_sf!$D$103:$M$200,base_minorista!$A76,0)</f>
        <v>24537599367.485344</v>
      </c>
      <c r="I76">
        <f>+HLOOKUP(VLOOKUP($B76,$Q$2:$R$42,2,0),creditos_sf!$D$2:$AY$99,base_minorista!$A76,0)</f>
        <v>15426577431.3992</v>
      </c>
      <c r="J76">
        <f>+HLOOKUP(VLOOKUP($B76,$Q$2:$R$42,2,0),Costo_fondeo!$D$3:$AY$100,base_minorista!$A76,0)</f>
        <v>1.6579205810975686</v>
      </c>
      <c r="K76">
        <f>+HLOOKUP(VLOOKUP($B76,$Q$2:$R$42,2,0),Costo_provisiones!$D$3:$AY$100,base_minorista!$A76,0)</f>
        <v>1.3327835463726738</v>
      </c>
      <c r="L76">
        <f>+HLOOKUP(VLOOKUP($B76,$Q$2:$R$42,2,0),Morosidad_control!$D$4:$AY$101,base_minorista!$A76,0)</f>
        <v>2.8761904346200602</v>
      </c>
      <c r="M76">
        <f ca="1">+OFFSET(Capital_2!$D$2,base_minorista!A76,0)</f>
        <v>3.6120620419568428</v>
      </c>
      <c r="N76">
        <f>+HLOOKUP(VLOOKUP($B76,$Q$2:$R$42,2,0),costo_laboral!$E$2:$AZ$99,base_minorista!$A76,0)</f>
        <v>2.7504443808096948</v>
      </c>
      <c r="O76">
        <f>+HLOOKUP(VLOOKUP($B76,$Q$2:$R$42,2,0),Participacion1!$P$4:$Y$101,base_minorista!$A76,0)</f>
        <v>16.241116809604101</v>
      </c>
    </row>
    <row r="77" spans="1:15" ht="16.5" x14ac:dyDescent="0.3">
      <c r="A77">
        <v>74</v>
      </c>
      <c r="B77">
        <v>1</v>
      </c>
      <c r="C77">
        <v>73</v>
      </c>
      <c r="D77" s="3">
        <v>43100</v>
      </c>
      <c r="E77" s="33">
        <v>17</v>
      </c>
      <c r="F77">
        <v>3</v>
      </c>
      <c r="G77">
        <f>+HLOOKUP(VLOOKUP($B77,$Q$2:$R$42,2,0),costos_sf!$D$2:$AY$99,base_minorista!$A77,0)</f>
        <v>2601769783.3345728</v>
      </c>
      <c r="H77">
        <f>+HLOOKUP(VLOOKUP($B77,$Q$2:$R$42,2,0),creditos_sf!$D$103:$M$200,base_minorista!$A77,0)</f>
        <v>25149239808.485344</v>
      </c>
      <c r="I77">
        <f>+HLOOKUP(VLOOKUP($B77,$Q$2:$R$42,2,0),creditos_sf!$D$2:$AY$99,base_minorista!$A77,0)</f>
        <v>15427633668.460499</v>
      </c>
      <c r="J77">
        <f>+HLOOKUP(VLOOKUP($B77,$Q$2:$R$42,2,0),Costo_fondeo!$D$3:$AY$100,base_minorista!$A77,0)</f>
        <v>1.6513973886263651</v>
      </c>
      <c r="K77">
        <f>+HLOOKUP(VLOOKUP($B77,$Q$2:$R$42,2,0),Costo_provisiones!$D$3:$AY$100,base_minorista!$A77,0)</f>
        <v>1.083561349881438</v>
      </c>
      <c r="L77">
        <f>+HLOOKUP(VLOOKUP($B77,$Q$2:$R$42,2,0),Morosidad_control!$D$4:$AY$101,base_minorista!$A77,0)</f>
        <v>2.8987117285316502</v>
      </c>
      <c r="M77">
        <f ca="1">+OFFSET(Capital_2!$D$2,base_minorista!A77,0)</f>
        <v>3.5930762546706192</v>
      </c>
      <c r="N77">
        <f>+HLOOKUP(VLOOKUP($B77,$Q$2:$R$42,2,0),costo_laboral!$E$2:$AZ$99,base_minorista!$A77,0)</f>
        <v>2.7425301582772632</v>
      </c>
      <c r="O77">
        <f>+HLOOKUP(VLOOKUP($B77,$Q$2:$R$42,2,0),Participacion1!$P$4:$Y$101,base_minorista!$A77,0)</f>
        <v>16.5063870002874</v>
      </c>
    </row>
    <row r="78" spans="1:15" ht="16.5" x14ac:dyDescent="0.3">
      <c r="A78">
        <v>75</v>
      </c>
      <c r="B78">
        <v>1</v>
      </c>
      <c r="C78">
        <v>74</v>
      </c>
      <c r="D78" s="3">
        <v>43131</v>
      </c>
      <c r="E78" s="33">
        <v>18</v>
      </c>
      <c r="F78">
        <v>3</v>
      </c>
      <c r="G78">
        <f>+HLOOKUP(VLOOKUP($B78,$Q$2:$R$42,2,0),costos_sf!$D$2:$AY$99,base_minorista!$A78,0)</f>
        <v>2572644746.7069077</v>
      </c>
      <c r="H78">
        <f>+HLOOKUP(VLOOKUP($B78,$Q$2:$R$42,2,0),creditos_sf!$D$103:$M$200,base_minorista!$A78,0)</f>
        <v>24400352482.696373</v>
      </c>
      <c r="I78">
        <f>+HLOOKUP(VLOOKUP($B78,$Q$2:$R$42,2,0),creditos_sf!$D$2:$AY$99,base_minorista!$A78,0)</f>
        <v>15480206727.0956</v>
      </c>
      <c r="J78">
        <f>+HLOOKUP(VLOOKUP($B78,$Q$2:$R$42,2,0),Costo_fondeo!$D$3:$AY$100,base_minorista!$A78,0)</f>
        <v>1.6387104144273938</v>
      </c>
      <c r="K78">
        <f>+HLOOKUP(VLOOKUP($B78,$Q$2:$R$42,2,0),Costo_provisiones!$D$3:$AY$100,base_minorista!$A78,0)</f>
        <v>1.0656985653228388</v>
      </c>
      <c r="L78">
        <f>+HLOOKUP(VLOOKUP($B78,$Q$2:$R$42,2,0),Morosidad_control!$D$4:$AY$101,base_minorista!$A78,0)</f>
        <v>2.89136941448443</v>
      </c>
      <c r="M78">
        <f ca="1">+OFFSET(Capital_2!$D$2,base_minorista!A78,0)</f>
        <v>3.5815867697690567</v>
      </c>
      <c r="N78">
        <f>+HLOOKUP(VLOOKUP($B78,$Q$2:$R$42,2,0),costo_laboral!$E$2:$AZ$99,base_minorista!$A78,0)</f>
        <v>2.7905285374515545</v>
      </c>
      <c r="O78">
        <f>+HLOOKUP(VLOOKUP($B78,$Q$2:$R$42,2,0),Participacion1!$P$4:$Y$101,base_minorista!$A78,0)</f>
        <v>16.2520477660489</v>
      </c>
    </row>
    <row r="79" spans="1:15" ht="16.5" x14ac:dyDescent="0.3">
      <c r="A79">
        <v>76</v>
      </c>
      <c r="B79">
        <v>1</v>
      </c>
      <c r="C79">
        <v>75</v>
      </c>
      <c r="D79" s="3">
        <v>43159</v>
      </c>
      <c r="E79" s="33">
        <v>18</v>
      </c>
      <c r="F79">
        <v>3</v>
      </c>
      <c r="G79">
        <f>+HLOOKUP(VLOOKUP($B79,$Q$2:$R$42,2,0),costos_sf!$D$2:$AY$99,base_minorista!$A79,0)</f>
        <v>2620430165.563601</v>
      </c>
      <c r="H79">
        <f>+HLOOKUP(VLOOKUP($B79,$Q$2:$R$42,2,0),creditos_sf!$D$103:$M$200,base_minorista!$A79,0)</f>
        <v>24380803553.504379</v>
      </c>
      <c r="I79">
        <f>+HLOOKUP(VLOOKUP($B79,$Q$2:$R$42,2,0),creditos_sf!$D$2:$AY$99,base_minorista!$A79,0)</f>
        <v>15395569643.438299</v>
      </c>
      <c r="J79">
        <f>+HLOOKUP(VLOOKUP($B79,$Q$2:$R$42,2,0),Costo_fondeo!$D$3:$AY$100,base_minorista!$A79,0)</f>
        <v>1.633239382998988</v>
      </c>
      <c r="K79">
        <f>+HLOOKUP(VLOOKUP($B79,$Q$2:$R$42,2,0),Costo_provisiones!$D$3:$AY$100,base_minorista!$A79,0)</f>
        <v>1.1236341909315859</v>
      </c>
      <c r="L79">
        <f>+HLOOKUP(VLOOKUP($B79,$Q$2:$R$42,2,0),Morosidad_control!$D$4:$AY$101,base_minorista!$A79,0)</f>
        <v>2.9232486048455701</v>
      </c>
      <c r="M79">
        <f ca="1">+OFFSET(Capital_2!$D$2,base_minorista!A79,0)</f>
        <v>3.5677590569055382</v>
      </c>
      <c r="N79">
        <f>+HLOOKUP(VLOOKUP($B79,$Q$2:$R$42,2,0),costo_laboral!$E$2:$AZ$99,base_minorista!$A79,0)</f>
        <v>2.7918880494750775</v>
      </c>
      <c r="O79">
        <f>+HLOOKUP(VLOOKUP($B79,$Q$2:$R$42,2,0),Participacion1!$P$4:$Y$101,base_minorista!$A79,0)</f>
        <v>16.249170649303</v>
      </c>
    </row>
    <row r="80" spans="1:15" ht="16.5" x14ac:dyDescent="0.3">
      <c r="A80">
        <v>77</v>
      </c>
      <c r="B80">
        <v>1</v>
      </c>
      <c r="C80">
        <v>76</v>
      </c>
      <c r="D80" s="3">
        <v>43190</v>
      </c>
      <c r="E80" s="33">
        <v>18</v>
      </c>
      <c r="F80">
        <v>3</v>
      </c>
      <c r="G80">
        <f>+HLOOKUP(VLOOKUP($B80,$Q$2:$R$42,2,0),costos_sf!$D$2:$AY$99,base_minorista!$A80,0)</f>
        <v>2622801700.8582921</v>
      </c>
      <c r="H80">
        <f>+HLOOKUP(VLOOKUP($B80,$Q$2:$R$42,2,0),creditos_sf!$D$103:$M$200,base_minorista!$A80,0)</f>
        <v>24851804322.789078</v>
      </c>
      <c r="I80">
        <f>+HLOOKUP(VLOOKUP($B80,$Q$2:$R$42,2,0),creditos_sf!$D$2:$AY$99,base_minorista!$A80,0)</f>
        <v>15702319388.9536</v>
      </c>
      <c r="J80">
        <f>+HLOOKUP(VLOOKUP($B80,$Q$2:$R$42,2,0),Costo_fondeo!$D$3:$AY$100,base_minorista!$A80,0)</f>
        <v>1.6083816451008008</v>
      </c>
      <c r="K80">
        <f>+HLOOKUP(VLOOKUP($B80,$Q$2:$R$42,2,0),Costo_provisiones!$D$3:$AY$100,base_minorista!$A80,0)</f>
        <v>1.1463111968230335</v>
      </c>
      <c r="L80">
        <f>+HLOOKUP(VLOOKUP($B80,$Q$2:$R$42,2,0),Morosidad_control!$D$4:$AY$101,base_minorista!$A80,0)</f>
        <v>2.93574808508497</v>
      </c>
      <c r="M80">
        <f ca="1">+OFFSET(Capital_2!$D$2,base_minorista!A80,0)</f>
        <v>3.5535594036254383</v>
      </c>
      <c r="N80">
        <f>+HLOOKUP(VLOOKUP($B80,$Q$2:$R$42,2,0),costo_laboral!$E$2:$AZ$99,base_minorista!$A80,0)</f>
        <v>2.7578882516256891</v>
      </c>
      <c r="O80">
        <f>+HLOOKUP(VLOOKUP($B80,$Q$2:$R$42,2,0),Participacion1!$P$4:$Y$101,base_minorista!$A80,0)</f>
        <v>16.400413557253302</v>
      </c>
    </row>
    <row r="81" spans="1:15" ht="16.5" x14ac:dyDescent="0.3">
      <c r="A81">
        <v>78</v>
      </c>
      <c r="B81">
        <v>1</v>
      </c>
      <c r="C81">
        <v>77</v>
      </c>
      <c r="D81" s="3">
        <v>43220</v>
      </c>
      <c r="E81" s="33">
        <v>18</v>
      </c>
      <c r="F81">
        <v>3</v>
      </c>
      <c r="G81">
        <f>+HLOOKUP(VLOOKUP($B81,$Q$2:$R$42,2,0),costos_sf!$D$2:$AY$99,base_minorista!$A81,0)</f>
        <v>2638079742.8409395</v>
      </c>
      <c r="H81">
        <f>+HLOOKUP(VLOOKUP($B81,$Q$2:$R$42,2,0),creditos_sf!$D$103:$M$200,base_minorista!$A81,0)</f>
        <v>25059328294.887562</v>
      </c>
      <c r="I81">
        <f>+HLOOKUP(VLOOKUP($B81,$Q$2:$R$42,2,0),creditos_sf!$D$2:$AY$99,base_minorista!$A81,0)</f>
        <v>15752872920.7616</v>
      </c>
      <c r="J81">
        <f>+HLOOKUP(VLOOKUP($B81,$Q$2:$R$42,2,0),Costo_fondeo!$D$3:$AY$100,base_minorista!$A81,0)</f>
        <v>1.587886756805488</v>
      </c>
      <c r="K81">
        <f>+HLOOKUP(VLOOKUP($B81,$Q$2:$R$42,2,0),Costo_provisiones!$D$3:$AY$100,base_minorista!$A81,0)</f>
        <v>1.1568936224850608</v>
      </c>
      <c r="L81">
        <f>+HLOOKUP(VLOOKUP($B81,$Q$2:$R$42,2,0),Morosidad_control!$D$4:$AY$101,base_minorista!$A81,0)</f>
        <v>3.0189983909270599</v>
      </c>
      <c r="M81">
        <f ca="1">+OFFSET(Capital_2!$D$2,base_minorista!A81,0)</f>
        <v>3.5277001527594574</v>
      </c>
      <c r="N81">
        <f>+HLOOKUP(VLOOKUP($B81,$Q$2:$R$42,2,0),costo_laboral!$E$2:$AZ$99,base_minorista!$A81,0)</f>
        <v>2.7840540161338079</v>
      </c>
      <c r="O81">
        <f>+HLOOKUP(VLOOKUP($B81,$Q$2:$R$42,2,0),Participacion1!$P$4:$Y$101,base_minorista!$A81,0)</f>
        <v>16.3309597119203</v>
      </c>
    </row>
    <row r="82" spans="1:15" ht="16.5" x14ac:dyDescent="0.3">
      <c r="A82">
        <v>79</v>
      </c>
      <c r="B82">
        <v>1</v>
      </c>
      <c r="C82">
        <v>78</v>
      </c>
      <c r="D82" s="3">
        <v>43251</v>
      </c>
      <c r="E82" s="33">
        <v>18</v>
      </c>
      <c r="F82">
        <v>3</v>
      </c>
      <c r="G82">
        <f>+HLOOKUP(VLOOKUP($B82,$Q$2:$R$42,2,0),costos_sf!$D$2:$AY$99,base_minorista!$A82,0)</f>
        <v>2617993805.0126023</v>
      </c>
      <c r="H82">
        <f>+HLOOKUP(VLOOKUP($B82,$Q$2:$R$42,2,0),creditos_sf!$D$103:$M$200,base_minorista!$A82,0)</f>
        <v>25202150183.903969</v>
      </c>
      <c r="I82">
        <f>+HLOOKUP(VLOOKUP($B82,$Q$2:$R$42,2,0),creditos_sf!$D$2:$AY$99,base_minorista!$A82,0)</f>
        <v>15777074497.278299</v>
      </c>
      <c r="J82">
        <f>+HLOOKUP(VLOOKUP($B82,$Q$2:$R$42,2,0),Costo_fondeo!$D$3:$AY$100,base_minorista!$A82,0)</f>
        <v>1.5652515849327149</v>
      </c>
      <c r="K82">
        <f>+HLOOKUP(VLOOKUP($B82,$Q$2:$R$42,2,0),Costo_provisiones!$D$3:$AY$100,base_minorista!$A82,0)</f>
        <v>1.1282271480442951</v>
      </c>
      <c r="L82">
        <f>+HLOOKUP(VLOOKUP($B82,$Q$2:$R$42,2,0),Morosidad_control!$D$4:$AY$101,base_minorista!$A82,0)</f>
        <v>3.0031616605400799</v>
      </c>
      <c r="M82">
        <f ca="1">+OFFSET(Capital_2!$D$2,base_minorista!A82,0)</f>
        <v>3.5069368282381337</v>
      </c>
      <c r="N82">
        <f>+HLOOKUP(VLOOKUP($B82,$Q$2:$R$42,2,0),costo_laboral!$E$2:$AZ$99,base_minorista!$A82,0)</f>
        <v>2.767405691067407</v>
      </c>
      <c r="O82">
        <f>+HLOOKUP(VLOOKUP($B82,$Q$2:$R$42,2,0),Participacion1!$P$4:$Y$101,base_minorista!$A82,0)</f>
        <v>16.265385749905398</v>
      </c>
    </row>
    <row r="83" spans="1:15" ht="16.5" x14ac:dyDescent="0.3">
      <c r="A83">
        <v>80</v>
      </c>
      <c r="B83">
        <v>1</v>
      </c>
      <c r="C83">
        <v>79</v>
      </c>
      <c r="D83" s="3">
        <v>43281</v>
      </c>
      <c r="E83" s="33">
        <v>18</v>
      </c>
      <c r="F83">
        <v>3</v>
      </c>
      <c r="G83">
        <f>+HLOOKUP(VLOOKUP($B83,$Q$2:$R$42,2,0),costos_sf!$D$2:$AY$99,base_minorista!$A83,0)</f>
        <v>2597884807.1805501</v>
      </c>
      <c r="H83">
        <f>+HLOOKUP(VLOOKUP($B83,$Q$2:$R$42,2,0),creditos_sf!$D$103:$M$200,base_minorista!$A83,0)</f>
        <v>25662197011.38216</v>
      </c>
      <c r="I83">
        <f>+HLOOKUP(VLOOKUP($B83,$Q$2:$R$42,2,0),creditos_sf!$D$2:$AY$99,base_minorista!$A83,0)</f>
        <v>15709308986.593699</v>
      </c>
      <c r="J83">
        <f>+HLOOKUP(VLOOKUP($B83,$Q$2:$R$42,2,0),Costo_fondeo!$D$3:$AY$100,base_minorista!$A83,0)</f>
        <v>1.5463679122472911</v>
      </c>
      <c r="K83">
        <f>+HLOOKUP(VLOOKUP($B83,$Q$2:$R$42,2,0),Costo_provisiones!$D$3:$AY$100,base_minorista!$A83,0)</f>
        <v>1.1054146004910916</v>
      </c>
      <c r="L83">
        <f>+HLOOKUP(VLOOKUP($B83,$Q$2:$R$42,2,0),Morosidad_control!$D$4:$AY$101,base_minorista!$A83,0)</f>
        <v>2.9989318345506599</v>
      </c>
      <c r="M83">
        <f ca="1">+OFFSET(Capital_2!$D$2,base_minorista!A83,0)</f>
        <v>3.4861804073665166</v>
      </c>
      <c r="N83">
        <f>+HLOOKUP(VLOOKUP($B83,$Q$2:$R$42,2,0),costo_laboral!$E$2:$AZ$99,base_minorista!$A83,0)</f>
        <v>2.7333482083489198</v>
      </c>
      <c r="O83">
        <f>+HLOOKUP(VLOOKUP($B83,$Q$2:$R$42,2,0),Participacion1!$P$4:$Y$101,base_minorista!$A83,0)</f>
        <v>16.3341382582771</v>
      </c>
    </row>
    <row r="84" spans="1:15" ht="16.5" x14ac:dyDescent="0.3">
      <c r="A84">
        <v>81</v>
      </c>
      <c r="B84">
        <v>1</v>
      </c>
      <c r="C84">
        <v>80</v>
      </c>
      <c r="D84" s="3">
        <v>43312</v>
      </c>
      <c r="E84" s="33">
        <v>18</v>
      </c>
      <c r="F84">
        <v>3</v>
      </c>
      <c r="G84">
        <f>+HLOOKUP(VLOOKUP($B84,$Q$2:$R$42,2,0),costos_sf!$D$2:$AY$99,base_minorista!$A84,0)</f>
        <v>2619427520.3587618</v>
      </c>
      <c r="H84">
        <f>+HLOOKUP(VLOOKUP($B84,$Q$2:$R$42,2,0),creditos_sf!$D$103:$M$200,base_minorista!$A84,0)</f>
        <v>25298657080.745872</v>
      </c>
      <c r="I84">
        <f>+HLOOKUP(VLOOKUP($B84,$Q$2:$R$42,2,0),creditos_sf!$D$2:$AY$99,base_minorista!$A84,0)</f>
        <v>15815684238.017401</v>
      </c>
      <c r="J84">
        <f>+HLOOKUP(VLOOKUP($B84,$Q$2:$R$42,2,0),Costo_fondeo!$D$3:$AY$100,base_minorista!$A84,0)</f>
        <v>1.5300593284369979</v>
      </c>
      <c r="K84">
        <f>+HLOOKUP(VLOOKUP($B84,$Q$2:$R$42,2,0),Costo_provisiones!$D$3:$AY$100,base_minorista!$A84,0)</f>
        <v>1.1403536817438724</v>
      </c>
      <c r="L84">
        <f>+HLOOKUP(VLOOKUP($B84,$Q$2:$R$42,2,0),Morosidad_control!$D$4:$AY$101,base_minorista!$A84,0)</f>
        <v>3.0928569841010698</v>
      </c>
      <c r="M84">
        <f ca="1">+OFFSET(Capital_2!$D$2,base_minorista!A84,0)</f>
        <v>3.4635993253239059</v>
      </c>
      <c r="N84">
        <f>+HLOOKUP(VLOOKUP($B84,$Q$2:$R$42,2,0),costo_laboral!$E$2:$AZ$99,base_minorista!$A84,0)</f>
        <v>2.774432343793082</v>
      </c>
      <c r="O84">
        <f>+HLOOKUP(VLOOKUP($B84,$Q$2:$R$42,2,0),Participacion1!$P$4:$Y$101,base_minorista!$A84,0)</f>
        <v>16.228803839697299</v>
      </c>
    </row>
    <row r="85" spans="1:15" ht="16.5" x14ac:dyDescent="0.3">
      <c r="A85">
        <v>82</v>
      </c>
      <c r="B85">
        <v>1</v>
      </c>
      <c r="C85">
        <v>81</v>
      </c>
      <c r="D85" s="3">
        <v>43343</v>
      </c>
      <c r="E85" s="33">
        <v>18</v>
      </c>
      <c r="F85">
        <v>3</v>
      </c>
      <c r="G85">
        <f>+HLOOKUP(VLOOKUP($B85,$Q$2:$R$42,2,0),costos_sf!$D$2:$AY$99,base_minorista!$A85,0)</f>
        <v>2636451191.6001744</v>
      </c>
      <c r="H85">
        <f>+HLOOKUP(VLOOKUP($B85,$Q$2:$R$42,2,0),creditos_sf!$D$103:$M$200,base_minorista!$A85,0)</f>
        <v>25302839940.321133</v>
      </c>
      <c r="I85">
        <f>+HLOOKUP(VLOOKUP($B85,$Q$2:$R$42,2,0),creditos_sf!$D$2:$AY$99,base_minorista!$A85,0)</f>
        <v>15488251888.1353</v>
      </c>
      <c r="J85">
        <f>+HLOOKUP(VLOOKUP($B85,$Q$2:$R$42,2,0),Costo_fondeo!$D$3:$AY$100,base_minorista!$A85,0)</f>
        <v>1.525153745638073</v>
      </c>
      <c r="K85">
        <f>+HLOOKUP(VLOOKUP($B85,$Q$2:$R$42,2,0),Costo_provisiones!$D$3:$AY$100,base_minorista!$A85,0)</f>
        <v>1.1723157784654648</v>
      </c>
      <c r="L85">
        <f>+HLOOKUP(VLOOKUP($B85,$Q$2:$R$42,2,0),Morosidad_control!$D$4:$AY$101,base_minorista!$A85,0)</f>
        <v>3.2292311993586602</v>
      </c>
      <c r="M85">
        <f ca="1">+OFFSET(Capital_2!$D$2,base_minorista!A85,0)</f>
        <v>3.442349118867654</v>
      </c>
      <c r="N85">
        <f>+HLOOKUP(VLOOKUP($B85,$Q$2:$R$42,2,0),costo_laboral!$E$2:$AZ$99,base_minorista!$A85,0)</f>
        <v>2.7833723265237276</v>
      </c>
      <c r="O85">
        <f>+HLOOKUP(VLOOKUP($B85,$Q$2:$R$42,2,0),Participacion1!$P$4:$Y$101,base_minorista!$A85,0)</f>
        <v>16.1914904069138</v>
      </c>
    </row>
    <row r="86" spans="1:15" ht="16.5" x14ac:dyDescent="0.3">
      <c r="A86">
        <v>83</v>
      </c>
      <c r="B86">
        <v>1</v>
      </c>
      <c r="C86">
        <v>82</v>
      </c>
      <c r="D86" s="3">
        <v>43373</v>
      </c>
      <c r="E86" s="33">
        <v>18</v>
      </c>
      <c r="F86">
        <v>3</v>
      </c>
      <c r="G86">
        <f>+HLOOKUP(VLOOKUP($B86,$Q$2:$R$42,2,0),costos_sf!$D$2:$AY$99,base_minorista!$A86,0)</f>
        <v>2625083530.7392454</v>
      </c>
      <c r="H86">
        <f>+HLOOKUP(VLOOKUP($B86,$Q$2:$R$42,2,0),creditos_sf!$D$103:$M$200,base_minorista!$A86,0)</f>
        <v>25724989288.783306</v>
      </c>
      <c r="I86">
        <f>+HLOOKUP(VLOOKUP($B86,$Q$2:$R$42,2,0),creditos_sf!$D$2:$AY$99,base_minorista!$A86,0)</f>
        <v>15717120823.430899</v>
      </c>
      <c r="J86">
        <f>+HLOOKUP(VLOOKUP($B86,$Q$2:$R$42,2,0),Costo_fondeo!$D$3:$AY$100,base_minorista!$A86,0)</f>
        <v>1.5115324878405805</v>
      </c>
      <c r="K86">
        <f>+HLOOKUP(VLOOKUP($B86,$Q$2:$R$42,2,0),Costo_provisiones!$D$3:$AY$100,base_minorista!$A86,0)</f>
        <v>1.1594325880558092</v>
      </c>
      <c r="L86">
        <f>+HLOOKUP(VLOOKUP($B86,$Q$2:$R$42,2,0),Morosidad_control!$D$4:$AY$101,base_minorista!$A86,0)</f>
        <v>3.1120567871549198</v>
      </c>
      <c r="M86">
        <f ca="1">+OFFSET(Capital_2!$D$2,base_minorista!A86,0)</f>
        <v>3.430093895939399</v>
      </c>
      <c r="N86">
        <f>+HLOOKUP(VLOOKUP($B86,$Q$2:$R$42,2,0),costo_laboral!$E$2:$AZ$99,base_minorista!$A86,0)</f>
        <v>2.720782405861327</v>
      </c>
      <c r="O86">
        <f>+HLOOKUP(VLOOKUP($B86,$Q$2:$R$42,2,0),Participacion1!$P$4:$Y$101,base_minorista!$A86,0)</f>
        <v>16.185857900100501</v>
      </c>
    </row>
    <row r="87" spans="1:15" ht="16.5" x14ac:dyDescent="0.3">
      <c r="A87">
        <v>84</v>
      </c>
      <c r="B87">
        <v>1</v>
      </c>
      <c r="C87">
        <v>83</v>
      </c>
      <c r="D87" s="3">
        <v>43404</v>
      </c>
      <c r="E87" s="33">
        <v>18</v>
      </c>
      <c r="F87">
        <v>3</v>
      </c>
      <c r="G87">
        <f>+HLOOKUP(VLOOKUP($B87,$Q$2:$R$42,2,0),costos_sf!$D$2:$AY$99,base_minorista!$A87,0)</f>
        <v>2637720546.9595313</v>
      </c>
      <c r="H87">
        <f>+HLOOKUP(VLOOKUP($B87,$Q$2:$R$42,2,0),creditos_sf!$D$103:$M$200,base_minorista!$A87,0)</f>
        <v>25947278113.810059</v>
      </c>
      <c r="I87">
        <f>+HLOOKUP(VLOOKUP($B87,$Q$2:$R$42,2,0),creditos_sf!$D$2:$AY$99,base_minorista!$A87,0)</f>
        <v>15768037349.123699</v>
      </c>
      <c r="J87">
        <f>+HLOOKUP(VLOOKUP($B87,$Q$2:$R$42,2,0),Costo_fondeo!$D$3:$AY$100,base_minorista!$A87,0)</f>
        <v>1.4973555425320382</v>
      </c>
      <c r="K87">
        <f>+HLOOKUP(VLOOKUP($B87,$Q$2:$R$42,2,0),Costo_provisiones!$D$3:$AY$100,base_minorista!$A87,0)</f>
        <v>1.180934979563806</v>
      </c>
      <c r="L87">
        <f>+HLOOKUP(VLOOKUP($B87,$Q$2:$R$42,2,0),Morosidad_control!$D$4:$AY$101,base_minorista!$A87,0)</f>
        <v>3.1478954312692098</v>
      </c>
      <c r="M87">
        <f ca="1">+OFFSET(Capital_2!$D$2,base_minorista!A87,0)</f>
        <v>3.4233579602032216</v>
      </c>
      <c r="N87">
        <f>+HLOOKUP(VLOOKUP($B87,$Q$2:$R$42,2,0),costo_laboral!$E$2:$AZ$99,base_minorista!$A87,0)</f>
        <v>2.7025522814199823</v>
      </c>
      <c r="O87">
        <f>+HLOOKUP(VLOOKUP($B87,$Q$2:$R$42,2,0),Participacion1!$P$4:$Y$101,base_minorista!$A87,0)</f>
        <v>16.176861572736701</v>
      </c>
    </row>
    <row r="88" spans="1:15" ht="16.5" x14ac:dyDescent="0.3">
      <c r="A88">
        <v>85</v>
      </c>
      <c r="B88">
        <v>1</v>
      </c>
      <c r="C88">
        <v>84</v>
      </c>
      <c r="D88" s="3">
        <v>43434</v>
      </c>
      <c r="E88" s="33">
        <v>18</v>
      </c>
      <c r="F88">
        <v>3</v>
      </c>
      <c r="G88">
        <f>+HLOOKUP(VLOOKUP($B88,$Q$2:$R$42,2,0),costos_sf!$D$2:$AY$99,base_minorista!$A88,0)</f>
        <v>2658561996.5847964</v>
      </c>
      <c r="H88">
        <f>+HLOOKUP(VLOOKUP($B88,$Q$2:$R$42,2,0),creditos_sf!$D$103:$M$200,base_minorista!$A88,0)</f>
        <v>26189731515.302139</v>
      </c>
      <c r="I88">
        <f>+HLOOKUP(VLOOKUP($B88,$Q$2:$R$42,2,0),creditos_sf!$D$2:$AY$99,base_minorista!$A88,0)</f>
        <v>15457583888.6868</v>
      </c>
      <c r="J88">
        <f>+HLOOKUP(VLOOKUP($B88,$Q$2:$R$42,2,0),Costo_fondeo!$D$3:$AY$100,base_minorista!$A88,0)</f>
        <v>1.4848744691642517</v>
      </c>
      <c r="K88">
        <f>+HLOOKUP(VLOOKUP($B88,$Q$2:$R$42,2,0),Costo_provisiones!$D$3:$AY$100,base_minorista!$A88,0)</f>
        <v>1.2224459011738369</v>
      </c>
      <c r="L88">
        <f>+HLOOKUP(VLOOKUP($B88,$Q$2:$R$42,2,0),Morosidad_control!$D$4:$AY$101,base_minorista!$A88,0)</f>
        <v>3.2361253294773</v>
      </c>
      <c r="M88">
        <f ca="1">+OFFSET(Capital_2!$D$2,base_minorista!A88,0)</f>
        <v>3.4154915843908498</v>
      </c>
      <c r="N88">
        <f>+HLOOKUP(VLOOKUP($B88,$Q$2:$R$42,2,0),costo_laboral!$E$2:$AZ$99,base_minorista!$A88,0)</f>
        <v>2.7007564018326997</v>
      </c>
      <c r="O88">
        <f>+HLOOKUP(VLOOKUP($B88,$Q$2:$R$42,2,0),Participacion1!$P$4:$Y$101,base_minorista!$A88,0)</f>
        <v>16.108822609000001</v>
      </c>
    </row>
    <row r="89" spans="1:15" ht="16.5" x14ac:dyDescent="0.3">
      <c r="A89">
        <v>86</v>
      </c>
      <c r="B89">
        <v>1</v>
      </c>
      <c r="C89">
        <v>85</v>
      </c>
      <c r="D89" s="3">
        <v>43465</v>
      </c>
      <c r="E89" s="33">
        <v>18</v>
      </c>
      <c r="F89">
        <v>3</v>
      </c>
      <c r="G89">
        <f>+HLOOKUP(VLOOKUP($B89,$Q$2:$R$42,2,0),costos_sf!$D$2:$AY$99,base_minorista!$A89,0)</f>
        <v>2739784652.6504016</v>
      </c>
      <c r="H89">
        <f>+HLOOKUP(VLOOKUP($B89,$Q$2:$R$42,2,0),creditos_sf!$D$103:$M$200,base_minorista!$A89,0)</f>
        <v>26139309177.96077</v>
      </c>
      <c r="I89">
        <f>+HLOOKUP(VLOOKUP($B89,$Q$2:$R$42,2,0),creditos_sf!$D$2:$AY$99,base_minorista!$A89,0)</f>
        <v>15362225517.334</v>
      </c>
      <c r="J89">
        <f>+HLOOKUP(VLOOKUP($B89,$Q$2:$R$42,2,0),Costo_fondeo!$D$3:$AY$100,base_minorista!$A89,0)</f>
        <v>1.4890178981078812</v>
      </c>
      <c r="K89">
        <f>+HLOOKUP(VLOOKUP($B89,$Q$2:$R$42,2,0),Costo_provisiones!$D$3:$AY$100,base_minorista!$A89,0)</f>
        <v>1.3879816402068961</v>
      </c>
      <c r="L89">
        <f>+HLOOKUP(VLOOKUP($B89,$Q$2:$R$42,2,0),Morosidad_control!$D$4:$AY$101,base_minorista!$A89,0)</f>
        <v>3.1758341941047701</v>
      </c>
      <c r="M89">
        <f ca="1">+OFFSET(Capital_2!$D$2,base_minorista!A89,0)</f>
        <v>3.4351377010367652</v>
      </c>
      <c r="N89">
        <f>+HLOOKUP(VLOOKUP($B89,$Q$2:$R$42,2,0),costo_laboral!$E$2:$AZ$99,base_minorista!$A89,0)</f>
        <v>2.724055221778209</v>
      </c>
      <c r="O89">
        <f>+HLOOKUP(VLOOKUP($B89,$Q$2:$R$42,2,0),Participacion1!$P$4:$Y$101,base_minorista!$A89,0)</f>
        <v>16.018848939121899</v>
      </c>
    </row>
    <row r="90" spans="1:15" ht="16.5" x14ac:dyDescent="0.3">
      <c r="A90">
        <v>87</v>
      </c>
      <c r="B90">
        <v>1</v>
      </c>
      <c r="C90">
        <v>86</v>
      </c>
      <c r="D90" s="3">
        <v>43496</v>
      </c>
      <c r="E90" s="33">
        <v>19</v>
      </c>
      <c r="F90">
        <v>3</v>
      </c>
      <c r="G90">
        <f>+HLOOKUP(VLOOKUP($B90,$Q$2:$R$42,2,0),costos_sf!$D$2:$AY$99,base_minorista!$A90,0)</f>
        <v>2746592634.3954353</v>
      </c>
      <c r="H90">
        <f>+HLOOKUP(VLOOKUP($B90,$Q$2:$R$42,2,0),creditos_sf!$D$103:$M$200,base_minorista!$A90,0)</f>
        <v>25817607860.365845</v>
      </c>
      <c r="I90">
        <f>+HLOOKUP(VLOOKUP($B90,$Q$2:$R$42,2,0),creditos_sf!$D$2:$AY$99,base_minorista!$A90,0)</f>
        <v>15640241285.7589</v>
      </c>
      <c r="J90">
        <f>+HLOOKUP(VLOOKUP($B90,$Q$2:$R$42,2,0),Costo_fondeo!$D$3:$AY$100,base_minorista!$A90,0)</f>
        <v>1.4838760880471364</v>
      </c>
      <c r="K90">
        <f>+HLOOKUP(VLOOKUP($B90,$Q$2:$R$42,2,0),Costo_provisiones!$D$3:$AY$100,base_minorista!$A90,0)</f>
        <v>1.3847936043793618</v>
      </c>
      <c r="L90">
        <f>+HLOOKUP(VLOOKUP($B90,$Q$2:$R$42,2,0),Morosidad_control!$D$4:$AY$101,base_minorista!$A90,0)</f>
        <v>3.1144179774686398</v>
      </c>
      <c r="M90">
        <f ca="1">+OFFSET(Capital_2!$D$2,base_minorista!A90,0)</f>
        <v>3.144198069372997</v>
      </c>
      <c r="N90">
        <f>+HLOOKUP(VLOOKUP($B90,$Q$2:$R$42,2,0),costo_laboral!$E$2:$AZ$99,base_minorista!$A90,0)</f>
        <v>2.7372535360330534</v>
      </c>
      <c r="O90">
        <f>+HLOOKUP(VLOOKUP($B90,$Q$2:$R$42,2,0),Participacion1!$P$4:$Y$101,base_minorista!$A90,0)</f>
        <v>15.964004590794801</v>
      </c>
    </row>
    <row r="91" spans="1:15" ht="16.5" x14ac:dyDescent="0.3">
      <c r="A91">
        <v>88</v>
      </c>
      <c r="B91">
        <v>1</v>
      </c>
      <c r="C91">
        <v>87</v>
      </c>
      <c r="D91" s="3">
        <v>43524</v>
      </c>
      <c r="E91" s="33">
        <v>19</v>
      </c>
      <c r="F91">
        <v>3</v>
      </c>
      <c r="G91">
        <f>+HLOOKUP(VLOOKUP($B91,$Q$2:$R$42,2,0),costos_sf!$D$2:$AY$99,base_minorista!$A91,0)</f>
        <v>2739130991.1980963</v>
      </c>
      <c r="H91">
        <f>+HLOOKUP(VLOOKUP($B91,$Q$2:$R$42,2,0),creditos_sf!$D$103:$M$200,base_minorista!$A91,0)</f>
        <v>25324891040.213043</v>
      </c>
      <c r="I91">
        <f>+HLOOKUP(VLOOKUP($B91,$Q$2:$R$42,2,0),creditos_sf!$D$2:$AY$99,base_minorista!$A91,0)</f>
        <v>15298781675.0033</v>
      </c>
      <c r="J91">
        <f>+HLOOKUP(VLOOKUP($B91,$Q$2:$R$42,2,0),Costo_fondeo!$D$3:$AY$100,base_minorista!$A91,0)</f>
        <v>1.490226731256747</v>
      </c>
      <c r="K91">
        <f>+HLOOKUP(VLOOKUP($B91,$Q$2:$R$42,2,0),Costo_provisiones!$D$3:$AY$100,base_minorista!$A91,0)</f>
        <v>1.3898950909888144</v>
      </c>
      <c r="L91">
        <f>+HLOOKUP(VLOOKUP($B91,$Q$2:$R$42,2,0),Morosidad_control!$D$4:$AY$101,base_minorista!$A91,0)</f>
        <v>3.1638423723356799</v>
      </c>
      <c r="M91">
        <f ca="1">+OFFSET(Capital_2!$D$2,base_minorista!A91,0)</f>
        <v>3.1750048296191844</v>
      </c>
      <c r="N91">
        <f>+HLOOKUP(VLOOKUP($B91,$Q$2:$R$42,2,0),costo_laboral!$E$2:$AZ$99,base_minorista!$A91,0)</f>
        <v>2.8016559567721764</v>
      </c>
      <c r="O91">
        <f>+HLOOKUP(VLOOKUP($B91,$Q$2:$R$42,2,0),Participacion1!$P$4:$Y$101,base_minorista!$A91,0)</f>
        <v>15.712939636956101</v>
      </c>
    </row>
    <row r="92" spans="1:15" ht="16.5" x14ac:dyDescent="0.3">
      <c r="A92">
        <v>89</v>
      </c>
      <c r="B92">
        <v>1</v>
      </c>
      <c r="C92">
        <v>88</v>
      </c>
      <c r="D92" s="3">
        <v>43555</v>
      </c>
      <c r="E92" s="33">
        <v>19</v>
      </c>
      <c r="F92">
        <v>3</v>
      </c>
      <c r="G92">
        <f>+HLOOKUP(VLOOKUP($B92,$Q$2:$R$42,2,0),costos_sf!$D$2:$AY$99,base_minorista!$A92,0)</f>
        <v>2756214060.000361</v>
      </c>
      <c r="H92">
        <f>+HLOOKUP(VLOOKUP($B92,$Q$2:$R$42,2,0),creditos_sf!$D$103:$M$200,base_minorista!$A92,0)</f>
        <v>25910079842.136375</v>
      </c>
      <c r="I92">
        <f>+HLOOKUP(VLOOKUP($B92,$Q$2:$R$42,2,0),creditos_sf!$D$2:$AY$99,base_minorista!$A92,0)</f>
        <v>16582839761.9755</v>
      </c>
      <c r="J92">
        <f>+HLOOKUP(VLOOKUP($B92,$Q$2:$R$42,2,0),Costo_fondeo!$D$3:$AY$100,base_minorista!$A92,0)</f>
        <v>1.5092403035343989</v>
      </c>
      <c r="K92">
        <f>+HLOOKUP(VLOOKUP($B92,$Q$2:$R$42,2,0),Costo_provisiones!$D$3:$AY$100,base_minorista!$A92,0)</f>
        <v>1.4149484895482558</v>
      </c>
      <c r="L92">
        <f>+HLOOKUP(VLOOKUP($B92,$Q$2:$R$42,2,0),Morosidad_control!$D$4:$AY$101,base_minorista!$A92,0)</f>
        <v>3.1096228912734798</v>
      </c>
      <c r="M92">
        <f ca="1">+OFFSET(Capital_2!$D$2,base_minorista!A92,0)</f>
        <v>3.2070490236396596</v>
      </c>
      <c r="N92">
        <f>+HLOOKUP(VLOOKUP($B92,$Q$2:$R$42,2,0),costo_laboral!$E$2:$AZ$99,base_minorista!$A92,0)</f>
        <v>2.672080375730284</v>
      </c>
      <c r="O92">
        <f>+HLOOKUP(VLOOKUP($B92,$Q$2:$R$42,2,0),Participacion1!$P$4:$Y$101,base_minorista!$A92,0)</f>
        <v>15.906669711649499</v>
      </c>
    </row>
    <row r="93" spans="1:15" ht="16.5" x14ac:dyDescent="0.3">
      <c r="A93">
        <v>90</v>
      </c>
      <c r="B93">
        <v>1</v>
      </c>
      <c r="C93">
        <v>89</v>
      </c>
      <c r="D93" s="3">
        <v>43585</v>
      </c>
      <c r="E93" s="33">
        <v>19</v>
      </c>
      <c r="F93">
        <v>3</v>
      </c>
      <c r="G93">
        <f>+HLOOKUP(VLOOKUP($B93,$Q$2:$R$42,2,0),costos_sf!$D$2:$AY$99,base_minorista!$A93,0)</f>
        <v>2750981399.1571112</v>
      </c>
      <c r="H93">
        <f>+HLOOKUP(VLOOKUP($B93,$Q$2:$R$42,2,0),creditos_sf!$D$103:$M$200,base_minorista!$A93,0)</f>
        <v>26045026000.964386</v>
      </c>
      <c r="I93">
        <f>+HLOOKUP(VLOOKUP($B93,$Q$2:$R$42,2,0),creditos_sf!$D$2:$AY$99,base_minorista!$A93,0)</f>
        <v>16245531851.5516</v>
      </c>
      <c r="J93">
        <f>+HLOOKUP(VLOOKUP($B93,$Q$2:$R$42,2,0),Costo_fondeo!$D$3:$AY$100,base_minorista!$A93,0)</f>
        <v>1.5246526384507992</v>
      </c>
      <c r="K93">
        <f>+HLOOKUP(VLOOKUP($B93,$Q$2:$R$42,2,0),Costo_provisiones!$D$3:$AY$100,base_minorista!$A93,0)</f>
        <v>1.3855124659860301</v>
      </c>
      <c r="L93">
        <f>+HLOOKUP(VLOOKUP($B93,$Q$2:$R$42,2,0),Morosidad_control!$D$4:$AY$101,base_minorista!$A93,0)</f>
        <v>3.0748125199582099</v>
      </c>
      <c r="M93">
        <f ca="1">+OFFSET(Capital_2!$D$2,base_minorista!A93,0)</f>
        <v>3.2607827391957867</v>
      </c>
      <c r="N93">
        <f>+HLOOKUP(VLOOKUP($B93,$Q$2:$R$42,2,0),costo_laboral!$E$2:$AZ$99,base_minorista!$A93,0)</f>
        <v>2.7058928243438989</v>
      </c>
      <c r="O93">
        <f>+HLOOKUP(VLOOKUP($B93,$Q$2:$R$42,2,0),Participacion1!$P$4:$Y$101,base_minorista!$A93,0)</f>
        <v>15.876139592459401</v>
      </c>
    </row>
    <row r="94" spans="1:15" ht="16.5" x14ac:dyDescent="0.3">
      <c r="A94">
        <v>91</v>
      </c>
      <c r="B94">
        <v>1</v>
      </c>
      <c r="C94">
        <v>90</v>
      </c>
      <c r="D94" s="3">
        <v>43616</v>
      </c>
      <c r="E94" s="33">
        <v>19</v>
      </c>
      <c r="F94">
        <v>3</v>
      </c>
      <c r="G94">
        <f>+HLOOKUP(VLOOKUP($B94,$Q$2:$R$42,2,0),costos_sf!$D$2:$AY$99,base_minorista!$A94,0)</f>
        <v>2788445021.2853661</v>
      </c>
      <c r="H94">
        <f>+HLOOKUP(VLOOKUP($B94,$Q$2:$R$42,2,0),creditos_sf!$D$103:$M$200,base_minorista!$A94,0)</f>
        <v>26222602780.581272</v>
      </c>
      <c r="I94">
        <f>+HLOOKUP(VLOOKUP($B94,$Q$2:$R$42,2,0),creditos_sf!$D$2:$AY$99,base_minorista!$A94,0)</f>
        <v>16218867523.856201</v>
      </c>
      <c r="J94">
        <f>+HLOOKUP(VLOOKUP($B94,$Q$2:$R$42,2,0),Costo_fondeo!$D$3:$AY$100,base_minorista!$A94,0)</f>
        <v>1.5407963183802835</v>
      </c>
      <c r="K94">
        <f>+HLOOKUP(VLOOKUP($B94,$Q$2:$R$42,2,0),Costo_provisiones!$D$3:$AY$100,base_minorista!$A94,0)</f>
        <v>1.4125423466418696</v>
      </c>
      <c r="L94">
        <f>+HLOOKUP(VLOOKUP($B94,$Q$2:$R$42,2,0),Morosidad_control!$D$4:$AY$101,base_minorista!$A94,0)</f>
        <v>3.1593086918327802</v>
      </c>
      <c r="M94">
        <f ca="1">+OFFSET(Capital_2!$D$2,base_minorista!A94,0)</f>
        <v>3.2822741119614118</v>
      </c>
      <c r="N94">
        <f>+HLOOKUP(VLOOKUP($B94,$Q$2:$R$42,2,0),costo_laboral!$E$2:$AZ$99,base_minorista!$A94,0)</f>
        <v>2.6921148585025172</v>
      </c>
      <c r="O94">
        <f>+HLOOKUP(VLOOKUP($B94,$Q$2:$R$42,2,0),Participacion1!$P$4:$Y$101,base_minorista!$A94,0)</f>
        <v>15.902902486759301</v>
      </c>
    </row>
    <row r="95" spans="1:15" ht="16.5" x14ac:dyDescent="0.3">
      <c r="A95">
        <v>92</v>
      </c>
      <c r="B95">
        <v>1</v>
      </c>
      <c r="C95">
        <v>91</v>
      </c>
      <c r="D95" s="3">
        <v>43646</v>
      </c>
      <c r="E95" s="33">
        <v>19</v>
      </c>
      <c r="F95">
        <v>3</v>
      </c>
      <c r="G95">
        <f>+HLOOKUP(VLOOKUP($B95,$Q$2:$R$42,2,0),costos_sf!$D$2:$AY$99,base_minorista!$A95,0)</f>
        <v>2802710465.8391485</v>
      </c>
      <c r="H95">
        <f>+HLOOKUP(VLOOKUP($B95,$Q$2:$R$42,2,0),creditos_sf!$D$103:$M$200,base_minorista!$A95,0)</f>
        <v>26079511265.279716</v>
      </c>
      <c r="I95">
        <f>+HLOOKUP(VLOOKUP($B95,$Q$2:$R$42,2,0),creditos_sf!$D$2:$AY$99,base_minorista!$A95,0)</f>
        <v>16751523847.445601</v>
      </c>
      <c r="J95">
        <f>+HLOOKUP(VLOOKUP($B95,$Q$2:$R$42,2,0),Costo_fondeo!$D$3:$AY$100,base_minorista!$A95,0)</f>
        <v>1.5525528159634763</v>
      </c>
      <c r="K95">
        <f>+HLOOKUP(VLOOKUP($B95,$Q$2:$R$42,2,0),Costo_provisiones!$D$3:$AY$100,base_minorista!$A95,0)</f>
        <v>1.3886025511547457</v>
      </c>
      <c r="L95">
        <f>+HLOOKUP(VLOOKUP($B95,$Q$2:$R$42,2,0),Morosidad_control!$D$4:$AY$101,base_minorista!$A95,0)</f>
        <v>3.1735585087140699</v>
      </c>
      <c r="M95">
        <f ca="1">+OFFSET(Capital_2!$D$2,base_minorista!A95,0)</f>
        <v>3.3170358226156935</v>
      </c>
      <c r="N95">
        <f>+HLOOKUP(VLOOKUP($B95,$Q$2:$R$42,2,0),costo_laboral!$E$2:$AZ$99,base_minorista!$A95,0)</f>
        <v>2.6695107567599781</v>
      </c>
      <c r="O95">
        <f>+HLOOKUP(VLOOKUP($B95,$Q$2:$R$42,2,0),Participacion1!$P$4:$Y$101,base_minorista!$A95,0)</f>
        <v>15.664824467012</v>
      </c>
    </row>
    <row r="96" spans="1:15" ht="16.5" x14ac:dyDescent="0.3">
      <c r="A96">
        <v>93</v>
      </c>
      <c r="B96">
        <v>1</v>
      </c>
      <c r="C96">
        <v>92</v>
      </c>
      <c r="D96" s="3">
        <v>43677</v>
      </c>
      <c r="E96" s="33">
        <v>19</v>
      </c>
      <c r="F96">
        <v>3</v>
      </c>
      <c r="G96">
        <f>+HLOOKUP(VLOOKUP($B96,$Q$2:$R$42,2,0),costos_sf!$D$2:$AY$99,base_minorista!$A96,0)</f>
        <v>2779805815.9892163</v>
      </c>
      <c r="H96">
        <f>+HLOOKUP(VLOOKUP($B96,$Q$2:$R$42,2,0),creditos_sf!$D$103:$M$200,base_minorista!$A96,0)</f>
        <v>25847418207.078354</v>
      </c>
      <c r="I96">
        <f>+HLOOKUP(VLOOKUP($B96,$Q$2:$R$42,2,0),creditos_sf!$D$2:$AY$99,base_minorista!$A96,0)</f>
        <v>16547869459.9228</v>
      </c>
      <c r="J96">
        <f>+HLOOKUP(VLOOKUP($B96,$Q$2:$R$42,2,0),Costo_fondeo!$D$3:$AY$100,base_minorista!$A96,0)</f>
        <v>1.5658794943143963</v>
      </c>
      <c r="K96">
        <f>+HLOOKUP(VLOOKUP($B96,$Q$2:$R$42,2,0),Costo_provisiones!$D$3:$AY$100,base_minorista!$A96,0)</f>
        <v>1.3169339189005611</v>
      </c>
      <c r="L96">
        <f>+HLOOKUP(VLOOKUP($B96,$Q$2:$R$42,2,0),Morosidad_control!$D$4:$AY$101,base_minorista!$A96,0)</f>
        <v>3.12461482644522</v>
      </c>
      <c r="M96">
        <f ca="1">+OFFSET(Capital_2!$D$2,base_minorista!A96,0)</f>
        <v>3.3472847310217735</v>
      </c>
      <c r="N96">
        <f>+HLOOKUP(VLOOKUP($B96,$Q$2:$R$42,2,0),costo_laboral!$E$2:$AZ$99,base_minorista!$A96,0)</f>
        <v>2.7053712805692518</v>
      </c>
      <c r="O96">
        <f>+HLOOKUP(VLOOKUP($B96,$Q$2:$R$42,2,0),Participacion1!$P$4:$Y$101,base_minorista!$A96,0)</f>
        <v>15.6298109287334</v>
      </c>
    </row>
    <row r="97" spans="1:15" ht="16.5" x14ac:dyDescent="0.3">
      <c r="A97">
        <v>94</v>
      </c>
      <c r="B97">
        <v>1</v>
      </c>
      <c r="C97">
        <v>93</v>
      </c>
      <c r="D97" s="3">
        <v>43708</v>
      </c>
      <c r="E97" s="33">
        <v>19</v>
      </c>
      <c r="F97">
        <v>3</v>
      </c>
      <c r="G97">
        <f>+HLOOKUP(VLOOKUP($B97,$Q$2:$R$42,2,0),costos_sf!$D$2:$AY$99,base_minorista!$A97,0)</f>
        <v>2801992789.505033</v>
      </c>
      <c r="H97">
        <f>+HLOOKUP(VLOOKUP($B97,$Q$2:$R$42,2,0),creditos_sf!$D$103:$M$200,base_minorista!$A97,0)</f>
        <v>26283137893.667538</v>
      </c>
      <c r="I97">
        <f>+HLOOKUP(VLOOKUP($B97,$Q$2:$R$42,2,0),creditos_sf!$D$2:$AY$99,base_minorista!$A97,0)</f>
        <v>17148435296.423302</v>
      </c>
      <c r="J97">
        <f>+HLOOKUP(VLOOKUP($B97,$Q$2:$R$42,2,0),Costo_fondeo!$D$3:$AY$100,base_minorista!$A97,0)</f>
        <v>1.5781405478643837</v>
      </c>
      <c r="K97">
        <f>+HLOOKUP(VLOOKUP($B97,$Q$2:$R$42,2,0),Costo_provisiones!$D$3:$AY$100,base_minorista!$A97,0)</f>
        <v>1.2709911257069728</v>
      </c>
      <c r="L97">
        <f>+HLOOKUP(VLOOKUP($B97,$Q$2:$R$42,2,0),Morosidad_control!$D$4:$AY$101,base_minorista!$A97,0)</f>
        <v>3.11192921692788</v>
      </c>
      <c r="M97">
        <f ca="1">+OFFSET(Capital_2!$D$2,base_minorista!A97,0)</f>
        <v>3.3701430151037046</v>
      </c>
      <c r="N97">
        <f>+HLOOKUP(VLOOKUP($B97,$Q$2:$R$42,2,0),costo_laboral!$E$2:$AZ$99,base_minorista!$A97,0)</f>
        <v>2.6549586954145785</v>
      </c>
      <c r="O97">
        <f>+HLOOKUP(VLOOKUP($B97,$Q$2:$R$42,2,0),Participacion1!$P$4:$Y$101,base_minorista!$A97,0)</f>
        <v>15.7571003740045</v>
      </c>
    </row>
    <row r="98" spans="1:15" ht="16.5" x14ac:dyDescent="0.3">
      <c r="A98">
        <v>95</v>
      </c>
      <c r="B98">
        <v>1</v>
      </c>
      <c r="C98">
        <v>94</v>
      </c>
      <c r="D98" s="3">
        <v>43738</v>
      </c>
      <c r="E98" s="33">
        <v>19</v>
      </c>
      <c r="F98">
        <v>3</v>
      </c>
      <c r="G98">
        <f>+HLOOKUP(VLOOKUP($B98,$Q$2:$R$42,2,0),costos_sf!$D$2:$AY$99,base_minorista!$A98,0)</f>
        <v>2818337857.351501</v>
      </c>
      <c r="H98">
        <f>+HLOOKUP(VLOOKUP($B98,$Q$2:$R$42,2,0),creditos_sf!$D$103:$M$200,base_minorista!$A98,0)</f>
        <v>26552091949.963875</v>
      </c>
      <c r="I98">
        <f>+HLOOKUP(VLOOKUP($B98,$Q$2:$R$42,2,0),creditos_sf!$D$2:$AY$99,base_minorista!$A98,0)</f>
        <v>17151588601.2033</v>
      </c>
      <c r="J98">
        <f>+HLOOKUP(VLOOKUP($B98,$Q$2:$R$42,2,0),Costo_fondeo!$D$3:$AY$100,base_minorista!$A98,0)</f>
        <v>1.584241970525136</v>
      </c>
      <c r="K98">
        <f>+HLOOKUP(VLOOKUP($B98,$Q$2:$R$42,2,0),Costo_provisiones!$D$3:$AY$100,base_minorista!$A98,0)</f>
        <v>1.2903988356212641</v>
      </c>
      <c r="L98">
        <f>+HLOOKUP(VLOOKUP($B98,$Q$2:$R$42,2,0),Morosidad_control!$D$4:$AY$101,base_minorista!$A98,0)</f>
        <v>3.14980111132384</v>
      </c>
      <c r="M98">
        <f ca="1">+OFFSET(Capital_2!$D$2,base_minorista!A98,0)</f>
        <v>3.3849357024511626</v>
      </c>
      <c r="N98">
        <f>+HLOOKUP(VLOOKUP($B98,$Q$2:$R$42,2,0),costo_laboral!$E$2:$AZ$99,base_minorista!$A98,0)</f>
        <v>2.666815870121316</v>
      </c>
      <c r="O98">
        <f>+HLOOKUP(VLOOKUP($B98,$Q$2:$R$42,2,0),Participacion1!$P$4:$Y$101,base_minorista!$A98,0)</f>
        <v>15.6565811013726</v>
      </c>
    </row>
    <row r="99" spans="1:15" ht="16.5" x14ac:dyDescent="0.3">
      <c r="A99">
        <v>96</v>
      </c>
      <c r="B99">
        <v>1</v>
      </c>
      <c r="C99">
        <v>95</v>
      </c>
      <c r="D99" s="3">
        <v>43769</v>
      </c>
      <c r="E99" s="33">
        <v>19</v>
      </c>
      <c r="F99">
        <v>3</v>
      </c>
      <c r="G99">
        <f>+HLOOKUP(VLOOKUP($B99,$Q$2:$R$42,2,0),costos_sf!$D$2:$AY$99,base_minorista!$A99,0)</f>
        <v>2826326503.1047778</v>
      </c>
      <c r="H99">
        <f>+HLOOKUP(VLOOKUP($B99,$Q$2:$R$42,2,0),creditos_sf!$D$103:$M$200,base_minorista!$A99,0)</f>
        <v>26542672897.558937</v>
      </c>
      <c r="I99">
        <f>+HLOOKUP(VLOOKUP($B99,$Q$2:$R$42,2,0),creditos_sf!$D$2:$AY$99,base_minorista!$A99,0)</f>
        <v>16788623741.7234</v>
      </c>
      <c r="J99">
        <f>+HLOOKUP(VLOOKUP($B99,$Q$2:$R$42,2,0),Costo_fondeo!$D$3:$AY$100,base_minorista!$A99,0)</f>
        <v>1.5868591036354456</v>
      </c>
      <c r="K99">
        <f>+HLOOKUP(VLOOKUP($B99,$Q$2:$R$42,2,0),Costo_provisiones!$D$3:$AY$100,base_minorista!$A99,0)</f>
        <v>1.2626622016839986</v>
      </c>
      <c r="L99">
        <f>+HLOOKUP(VLOOKUP($B99,$Q$2:$R$42,2,0),Morosidad_control!$D$4:$AY$101,base_minorista!$A99,0)</f>
        <v>3.1685830100412198</v>
      </c>
      <c r="M99">
        <f ca="1">+OFFSET(Capital_2!$D$2,base_minorista!A99,0)</f>
        <v>3.4123935475815319</v>
      </c>
      <c r="N99">
        <f>+HLOOKUP(VLOOKUP($B99,$Q$2:$R$42,2,0),costo_laboral!$E$2:$AZ$99,base_minorista!$A99,0)</f>
        <v>2.7229657350941205</v>
      </c>
      <c r="O99">
        <f>+HLOOKUP(VLOOKUP($B99,$Q$2:$R$42,2,0),Participacion1!$P$4:$Y$101,base_minorista!$A99,0)</f>
        <v>15.5686496517088</v>
      </c>
    </row>
    <row r="100" spans="1:15" ht="16.5" x14ac:dyDescent="0.3">
      <c r="A100">
        <v>97</v>
      </c>
      <c r="B100">
        <v>1</v>
      </c>
      <c r="C100">
        <v>96</v>
      </c>
      <c r="D100" s="3">
        <v>43799</v>
      </c>
      <c r="E100" s="33">
        <v>19</v>
      </c>
      <c r="F100">
        <v>3</v>
      </c>
      <c r="G100">
        <f>+HLOOKUP(VLOOKUP($B100,$Q$2:$R$42,2,0),costos_sf!$D$2:$AY$99,base_minorista!$A100,0)</f>
        <v>2876687389.3533888</v>
      </c>
      <c r="H100">
        <f>+HLOOKUP(VLOOKUP($B100,$Q$2:$R$42,2,0),creditos_sf!$D$103:$M$200,base_minorista!$A100,0)</f>
        <v>27102661532.106823</v>
      </c>
      <c r="I100">
        <f>+HLOOKUP(VLOOKUP($B100,$Q$2:$R$42,2,0),creditos_sf!$D$2:$AY$99,base_minorista!$A100,0)</f>
        <v>17507298518.179199</v>
      </c>
      <c r="J100">
        <f>+HLOOKUP(VLOOKUP($B100,$Q$2:$R$42,2,0),Costo_fondeo!$D$3:$AY$100,base_minorista!$A100,0)</f>
        <v>1.5973483577147365</v>
      </c>
      <c r="K100">
        <f>+HLOOKUP(VLOOKUP($B100,$Q$2:$R$42,2,0),Costo_provisiones!$D$3:$AY$100,base_minorista!$A100,0)</f>
        <v>1.2893532488344701</v>
      </c>
      <c r="L100">
        <f>+HLOOKUP(VLOOKUP($B100,$Q$2:$R$42,2,0),Morosidad_control!$D$4:$AY$101,base_minorista!$A100,0)</f>
        <v>3.12838761595768</v>
      </c>
      <c r="M100">
        <f ca="1">+OFFSET(Capital_2!$D$2,base_minorista!A100,0)</f>
        <v>3.3960163093664169</v>
      </c>
      <c r="N100">
        <f>+HLOOKUP(VLOOKUP($B100,$Q$2:$R$42,2,0),costo_laboral!$E$2:$AZ$99,base_minorista!$A100,0)</f>
        <v>2.6831586905872609</v>
      </c>
      <c r="O100">
        <f>+HLOOKUP(VLOOKUP($B100,$Q$2:$R$42,2,0),Participacion1!$P$4:$Y$101,base_minorista!$A100,0)</f>
        <v>15.6297578816189</v>
      </c>
    </row>
    <row r="101" spans="1:15" ht="16.5" x14ac:dyDescent="0.3">
      <c r="A101">
        <v>98</v>
      </c>
      <c r="B101">
        <v>1</v>
      </c>
      <c r="C101">
        <v>97</v>
      </c>
      <c r="D101" s="3">
        <v>43830</v>
      </c>
      <c r="E101" s="33">
        <v>19</v>
      </c>
      <c r="F101">
        <v>3</v>
      </c>
      <c r="G101">
        <f>+HLOOKUP(VLOOKUP($B101,$Q$2:$R$42,2,0),costos_sf!$D$2:$AY$99,base_minorista!$A101,0)</f>
        <v>2886491858.6691184</v>
      </c>
      <c r="H101">
        <f>+HLOOKUP(VLOOKUP($B101,$Q$2:$R$42,2,0),creditos_sf!$D$103:$M$200,base_minorista!$A101,0)</f>
        <v>26859888317.466373</v>
      </c>
      <c r="I101">
        <f>+HLOOKUP(VLOOKUP($B101,$Q$2:$R$42,2,0),creditos_sf!$D$2:$AY$99,base_minorista!$A101,0)</f>
        <v>17346623339.3074</v>
      </c>
      <c r="J101">
        <f>+HLOOKUP(VLOOKUP($B101,$Q$2:$R$42,2,0),Costo_fondeo!$D$3:$AY$100,base_minorista!$A101,0)</f>
        <v>1.5815672367589388</v>
      </c>
      <c r="K101">
        <f>+HLOOKUP(VLOOKUP($B101,$Q$2:$R$42,2,0),Costo_provisiones!$D$3:$AY$100,base_minorista!$A101,0)</f>
        <v>1.3292383166989827</v>
      </c>
      <c r="L101">
        <f>+HLOOKUP(VLOOKUP($B101,$Q$2:$R$42,2,0),Morosidad_control!$D$4:$AY$101,base_minorista!$A101,0)</f>
        <v>3.2599850810557802</v>
      </c>
      <c r="M101">
        <f ca="1">+OFFSET(Capital_2!$D$2,base_minorista!A101,0)</f>
        <v>3.3787771447242938</v>
      </c>
      <c r="N101">
        <f>+HLOOKUP(VLOOKUP($B101,$Q$2:$R$42,2,0),costo_laboral!$E$2:$AZ$99,base_minorista!$A101,0)</f>
        <v>2.7280650006193259</v>
      </c>
      <c r="O101">
        <f>+HLOOKUP(VLOOKUP($B101,$Q$2:$R$42,2,0),Participacion1!$P$4:$Y$101,base_minorista!$A101,0)</f>
        <v>15.5210437153181</v>
      </c>
    </row>
    <row r="102" spans="1:15" ht="16.5" x14ac:dyDescent="0.3">
      <c r="A102">
        <v>2</v>
      </c>
      <c r="B102">
        <v>2</v>
      </c>
      <c r="C102">
        <v>1</v>
      </c>
      <c r="D102" s="3">
        <v>40908</v>
      </c>
      <c r="E102" s="33">
        <v>11</v>
      </c>
      <c r="F102">
        <v>3</v>
      </c>
      <c r="G102">
        <f>+HLOOKUP(VLOOKUP($B102,$Q$2:$R$42,2,0),costos_sf!$D$2:$AY$99,base_minorista!$A102,0)</f>
        <v>4262357619.6320853</v>
      </c>
      <c r="H102">
        <f>+HLOOKUP(VLOOKUP($B102,$Q$2:$R$42,2,0),creditos_sf!$D$103:$M$200,base_minorista!$A102,0)</f>
        <v>23091697761.143501</v>
      </c>
      <c r="I102">
        <f>+HLOOKUP(VLOOKUP($B102,$Q$2:$R$42,2,0),creditos_sf!$D$2:$AY$99,base_minorista!$A102,0)</f>
        <v>17272861669.339798</v>
      </c>
      <c r="J102">
        <f>+HLOOKUP(VLOOKUP($B102,$Q$2:$R$42,2,0),Costo_fondeo!$D$3:$AY$100,base_minorista!$A102,0)</f>
        <v>1.5212923542798011</v>
      </c>
      <c r="K102">
        <f>+HLOOKUP(VLOOKUP($B102,$Q$2:$R$42,2,0),Costo_provisiones!$D$3:$AY$100,base_minorista!$A102,0)</f>
        <v>1.4913865977788363</v>
      </c>
      <c r="L102">
        <f>+HLOOKUP(VLOOKUP($B102,$Q$2:$R$42,2,0),Morosidad_control!$D$4:$AY$101,base_minorista!$A102,0)</f>
        <v>1.4166039174400704</v>
      </c>
      <c r="M102">
        <f ca="1">+OFFSET(Capital_2!$D$2,base_minorista!A102,0)</f>
        <v>3.518992143247762</v>
      </c>
      <c r="N102">
        <f>+HLOOKUP(VLOOKUP($B102,$Q$2:$R$42,2,0),costo_laboral!$E$2:$AZ$99,base_minorista!$A102,0)</f>
        <v>5.691998849003558</v>
      </c>
      <c r="O102">
        <f>+HLOOKUP(VLOOKUP($B102,$Q$2:$R$42,2,0),Participacion1!$P$4:$Y$101,base_minorista!$A102,0)</f>
        <v>23.277292646984989</v>
      </c>
    </row>
    <row r="103" spans="1:15" ht="16.5" x14ac:dyDescent="0.3">
      <c r="A103">
        <v>3</v>
      </c>
      <c r="B103">
        <v>2</v>
      </c>
      <c r="C103">
        <v>2</v>
      </c>
      <c r="D103" s="3">
        <v>40939</v>
      </c>
      <c r="E103" s="33">
        <v>12</v>
      </c>
      <c r="F103">
        <v>3</v>
      </c>
      <c r="G103">
        <f>+HLOOKUP(VLOOKUP($B103,$Q$2:$R$42,2,0),costos_sf!$D$2:$AY$99,base_minorista!$A103,0)</f>
        <v>3856729629.2754946</v>
      </c>
      <c r="H103">
        <f>+HLOOKUP(VLOOKUP($B103,$Q$2:$R$42,2,0),creditos_sf!$D$103:$M$200,base_minorista!$A103,0)</f>
        <v>23214650829.976799</v>
      </c>
      <c r="I103">
        <f>+HLOOKUP(VLOOKUP($B103,$Q$2:$R$42,2,0),creditos_sf!$D$2:$AY$99,base_minorista!$A103,0)</f>
        <v>17561557387.392601</v>
      </c>
      <c r="J103">
        <f>+HLOOKUP(VLOOKUP($B103,$Q$2:$R$42,2,0),Costo_fondeo!$D$3:$AY$100,base_minorista!$A103,0)</f>
        <v>1.5214062606470524</v>
      </c>
      <c r="K103">
        <f>+HLOOKUP(VLOOKUP($B103,$Q$2:$R$42,2,0),Costo_provisiones!$D$3:$AY$100,base_minorista!$A103,0)</f>
        <v>1.5311759711805546</v>
      </c>
      <c r="L103">
        <f>+HLOOKUP(VLOOKUP($B103,$Q$2:$R$42,2,0),Morosidad_control!$D$4:$AY$101,base_minorista!$A103,0)</f>
        <v>1.4618961540983288</v>
      </c>
      <c r="M103">
        <f ca="1">+OFFSET(Capital_2!$D$2,base_minorista!A103,0)</f>
        <v>3.5649149268123814</v>
      </c>
      <c r="N103">
        <f>+HLOOKUP(VLOOKUP($B103,$Q$2:$R$42,2,0),costo_laboral!$E$2:$AZ$99,base_minorista!$A103,0)</f>
        <v>4.5217151664647313</v>
      </c>
      <c r="O103">
        <f>+HLOOKUP(VLOOKUP($B103,$Q$2:$R$42,2,0),Participacion1!$P$4:$Y$101,base_minorista!$A103,0)</f>
        <v>23.339989043669704</v>
      </c>
    </row>
    <row r="104" spans="1:15" ht="16.5" x14ac:dyDescent="0.3">
      <c r="A104">
        <v>4</v>
      </c>
      <c r="B104">
        <v>2</v>
      </c>
      <c r="C104">
        <v>3</v>
      </c>
      <c r="D104" s="3">
        <v>40968</v>
      </c>
      <c r="E104" s="33">
        <v>12</v>
      </c>
      <c r="F104">
        <v>3</v>
      </c>
      <c r="G104">
        <f>+HLOOKUP(VLOOKUP($B104,$Q$2:$R$42,2,0),costos_sf!$D$2:$AY$99,base_minorista!$A104,0)</f>
        <v>3879715214.321929</v>
      </c>
      <c r="H104">
        <f>+HLOOKUP(VLOOKUP($B104,$Q$2:$R$42,2,0),creditos_sf!$D$103:$M$200,base_minorista!$A104,0)</f>
        <v>23423353737.575901</v>
      </c>
      <c r="I104">
        <f>+HLOOKUP(VLOOKUP($B104,$Q$2:$R$42,2,0),creditos_sf!$D$2:$AY$99,base_minorista!$A104,0)</f>
        <v>17170634829.700298</v>
      </c>
      <c r="J104">
        <f>+HLOOKUP(VLOOKUP($B104,$Q$2:$R$42,2,0),Costo_fondeo!$D$3:$AY$100,base_minorista!$A104,0)</f>
        <v>1.5228996361374683</v>
      </c>
      <c r="K104">
        <f>+HLOOKUP(VLOOKUP($B104,$Q$2:$R$42,2,0),Costo_provisiones!$D$3:$AY$100,base_minorista!$A104,0)</f>
        <v>1.5558138067334697</v>
      </c>
      <c r="L104">
        <f>+HLOOKUP(VLOOKUP($B104,$Q$2:$R$42,2,0),Morosidad_control!$D$4:$AY$101,base_minorista!$A104,0)</f>
        <v>1.5198852046768285</v>
      </c>
      <c r="M104">
        <f ca="1">+OFFSET(Capital_2!$D$2,base_minorista!A104,0)</f>
        <v>3.6045728554123184</v>
      </c>
      <c r="N104">
        <f>+HLOOKUP(VLOOKUP($B104,$Q$2:$R$42,2,0),costo_laboral!$E$2:$AZ$99,base_minorista!$A104,0)</f>
        <v>4.5811544335731629</v>
      </c>
      <c r="O104">
        <f>+HLOOKUP(VLOOKUP($B104,$Q$2:$R$42,2,0),Participacion1!$P$4:$Y$101,base_minorista!$A104,0)</f>
        <v>23.290145763749774</v>
      </c>
    </row>
    <row r="105" spans="1:15" ht="16.5" x14ac:dyDescent="0.3">
      <c r="A105">
        <v>5</v>
      </c>
      <c r="B105">
        <v>2</v>
      </c>
      <c r="C105">
        <v>4</v>
      </c>
      <c r="D105" s="3">
        <v>40999</v>
      </c>
      <c r="E105" s="33">
        <v>12</v>
      </c>
      <c r="F105">
        <v>3</v>
      </c>
      <c r="G105">
        <f>+HLOOKUP(VLOOKUP($B105,$Q$2:$R$42,2,0),costos_sf!$D$2:$AY$99,base_minorista!$A105,0)</f>
        <v>3913555925.3667183</v>
      </c>
      <c r="H105">
        <f>+HLOOKUP(VLOOKUP($B105,$Q$2:$R$42,2,0),creditos_sf!$D$103:$M$200,base_minorista!$A105,0)</f>
        <v>23776733510.341702</v>
      </c>
      <c r="I105">
        <f>+HLOOKUP(VLOOKUP($B105,$Q$2:$R$42,2,0),creditos_sf!$D$2:$AY$99,base_minorista!$A105,0)</f>
        <v>17698962826.017902</v>
      </c>
      <c r="J105">
        <f>+HLOOKUP(VLOOKUP($B105,$Q$2:$R$42,2,0),Costo_fondeo!$D$3:$AY$100,base_minorista!$A105,0)</f>
        <v>1.5274857880516144</v>
      </c>
      <c r="K105">
        <f>+HLOOKUP(VLOOKUP($B105,$Q$2:$R$42,2,0),Costo_provisiones!$D$3:$AY$100,base_minorista!$A105,0)</f>
        <v>1.6086329911389128</v>
      </c>
      <c r="L105">
        <f>+HLOOKUP(VLOOKUP($B105,$Q$2:$R$42,2,0),Morosidad_control!$D$4:$AY$101,base_minorista!$A105,0)</f>
        <v>1.5905833410282202</v>
      </c>
      <c r="M105">
        <f ca="1">+OFFSET(Capital_2!$D$2,base_minorista!A105,0)</f>
        <v>3.6441469759495817</v>
      </c>
      <c r="N105">
        <f>+HLOOKUP(VLOOKUP($B105,$Q$2:$R$42,2,0),costo_laboral!$E$2:$AZ$99,base_minorista!$A105,0)</f>
        <v>4.5645697529078886</v>
      </c>
      <c r="O105">
        <f>+HLOOKUP(VLOOKUP($B105,$Q$2:$R$42,2,0),Participacion1!$P$4:$Y$101,base_minorista!$A105,0)</f>
        <v>23.409295179846701</v>
      </c>
    </row>
    <row r="106" spans="1:15" ht="16.5" x14ac:dyDescent="0.3">
      <c r="A106">
        <v>6</v>
      </c>
      <c r="B106">
        <v>2</v>
      </c>
      <c r="C106">
        <v>5</v>
      </c>
      <c r="D106" s="3">
        <v>41029</v>
      </c>
      <c r="E106" s="33">
        <v>12</v>
      </c>
      <c r="F106">
        <v>3</v>
      </c>
      <c r="G106">
        <f>+HLOOKUP(VLOOKUP($B106,$Q$2:$R$42,2,0),costos_sf!$D$2:$AY$99,base_minorista!$A106,0)</f>
        <v>3961275200.2528677</v>
      </c>
      <c r="H106">
        <f>+HLOOKUP(VLOOKUP($B106,$Q$2:$R$42,2,0),creditos_sf!$D$103:$M$200,base_minorista!$A106,0)</f>
        <v>23950055815.692001</v>
      </c>
      <c r="I106">
        <f>+HLOOKUP(VLOOKUP($B106,$Q$2:$R$42,2,0),creditos_sf!$D$2:$AY$99,base_minorista!$A106,0)</f>
        <v>17350103202.388203</v>
      </c>
      <c r="J106">
        <f>+HLOOKUP(VLOOKUP($B106,$Q$2:$R$42,2,0),Costo_fondeo!$D$3:$AY$100,base_minorista!$A106,0)</f>
        <v>1.5405368087390974</v>
      </c>
      <c r="K106">
        <f>+HLOOKUP(VLOOKUP($B106,$Q$2:$R$42,2,0),Costo_provisiones!$D$3:$AY$100,base_minorista!$A106,0)</f>
        <v>1.742110642650085</v>
      </c>
      <c r="L106">
        <f>+HLOOKUP(VLOOKUP($B106,$Q$2:$R$42,2,0),Morosidad_control!$D$4:$AY$101,base_minorista!$A106,0)</f>
        <v>1.6418940752307032</v>
      </c>
      <c r="M106">
        <f ca="1">+OFFSET(Capital_2!$D$2,base_minorista!A106,0)</f>
        <v>3.6866707606514586</v>
      </c>
      <c r="N106">
        <f>+HLOOKUP(VLOOKUP($B106,$Q$2:$R$42,2,0),costo_laboral!$E$2:$AZ$99,base_minorista!$A106,0)</f>
        <v>4.5954066010230292</v>
      </c>
      <c r="O106">
        <f>+HLOOKUP(VLOOKUP($B106,$Q$2:$R$42,2,0),Participacion1!$P$4:$Y$101,base_minorista!$A106,0)</f>
        <v>23.560963123488197</v>
      </c>
    </row>
    <row r="107" spans="1:15" ht="16.5" x14ac:dyDescent="0.3">
      <c r="A107">
        <v>7</v>
      </c>
      <c r="B107">
        <v>2</v>
      </c>
      <c r="C107">
        <v>6</v>
      </c>
      <c r="D107" s="3">
        <v>41060</v>
      </c>
      <c r="E107" s="33">
        <v>12</v>
      </c>
      <c r="F107">
        <v>3</v>
      </c>
      <c r="G107">
        <f>+HLOOKUP(VLOOKUP($B107,$Q$2:$R$42,2,0),costos_sf!$D$2:$AY$99,base_minorista!$A107,0)</f>
        <v>4032569525.939867</v>
      </c>
      <c r="H107">
        <f>+HLOOKUP(VLOOKUP($B107,$Q$2:$R$42,2,0),creditos_sf!$D$103:$M$200,base_minorista!$A107,0)</f>
        <v>24743786031.439098</v>
      </c>
      <c r="I107">
        <f>+HLOOKUP(VLOOKUP($B107,$Q$2:$R$42,2,0),creditos_sf!$D$2:$AY$99,base_minorista!$A107,0)</f>
        <v>17947594289.5807</v>
      </c>
      <c r="J107">
        <f>+HLOOKUP(VLOOKUP($B107,$Q$2:$R$42,2,0),Costo_fondeo!$D$3:$AY$100,base_minorista!$A107,0)</f>
        <v>1.5452419199927885</v>
      </c>
      <c r="K107">
        <f>+HLOOKUP(VLOOKUP($B107,$Q$2:$R$42,2,0),Costo_provisiones!$D$3:$AY$100,base_minorista!$A107,0)</f>
        <v>1.778147615387728</v>
      </c>
      <c r="L107">
        <f>+HLOOKUP(VLOOKUP($B107,$Q$2:$R$42,2,0),Morosidad_control!$D$4:$AY$101,base_minorista!$A107,0)</f>
        <v>1.6488585611495232</v>
      </c>
      <c r="M107">
        <f ca="1">+OFFSET(Capital_2!$D$2,base_minorista!A107,0)</f>
        <v>3.7432616406065877</v>
      </c>
      <c r="N107">
        <f>+HLOOKUP(VLOOKUP($B107,$Q$2:$R$42,2,0),costo_laboral!$E$2:$AZ$99,base_minorista!$A107,0)</f>
        <v>4.490063475745588</v>
      </c>
      <c r="O107">
        <f>+HLOOKUP(VLOOKUP($B107,$Q$2:$R$42,2,0),Participacion1!$P$4:$Y$101,base_minorista!$A107,0)</f>
        <v>23.737646568893513</v>
      </c>
    </row>
    <row r="108" spans="1:15" ht="16.5" x14ac:dyDescent="0.3">
      <c r="A108">
        <v>8</v>
      </c>
      <c r="B108">
        <v>2</v>
      </c>
      <c r="C108">
        <v>7</v>
      </c>
      <c r="D108" s="3">
        <v>41090</v>
      </c>
      <c r="E108" s="33">
        <v>12</v>
      </c>
      <c r="F108">
        <v>3</v>
      </c>
      <c r="G108">
        <f>+HLOOKUP(VLOOKUP($B108,$Q$2:$R$42,2,0),costos_sf!$D$2:$AY$99,base_minorista!$A108,0)</f>
        <v>4116920583.2510948</v>
      </c>
      <c r="H108">
        <f>+HLOOKUP(VLOOKUP($B108,$Q$2:$R$42,2,0),creditos_sf!$D$103:$M$200,base_minorista!$A108,0)</f>
        <v>25084959842.769501</v>
      </c>
      <c r="I108">
        <f>+HLOOKUP(VLOOKUP($B108,$Q$2:$R$42,2,0),creditos_sf!$D$2:$AY$99,base_minorista!$A108,0)</f>
        <v>18684886040.668598</v>
      </c>
      <c r="J108">
        <f>+HLOOKUP(VLOOKUP($B108,$Q$2:$R$42,2,0),Costo_fondeo!$D$3:$AY$100,base_minorista!$A108,0)</f>
        <v>1.5514584563479832</v>
      </c>
      <c r="K108">
        <f>+HLOOKUP(VLOOKUP($B108,$Q$2:$R$42,2,0),Costo_provisiones!$D$3:$AY$100,base_minorista!$A108,0)</f>
        <v>1.860333972124339</v>
      </c>
      <c r="L108">
        <f>+HLOOKUP(VLOOKUP($B108,$Q$2:$R$42,2,0),Morosidad_control!$D$4:$AY$101,base_minorista!$A108,0)</f>
        <v>1.6851567268546024</v>
      </c>
      <c r="M108">
        <f ca="1">+OFFSET(Capital_2!$D$2,base_minorista!A108,0)</f>
        <v>3.7659791083914693</v>
      </c>
      <c r="N108">
        <f>+HLOOKUP(VLOOKUP($B108,$Q$2:$R$42,2,0),costo_laboral!$E$2:$AZ$99,base_minorista!$A108,0)</f>
        <v>4.4589695814544523</v>
      </c>
      <c r="O108">
        <f>+HLOOKUP(VLOOKUP($B108,$Q$2:$R$42,2,0),Participacion1!$P$4:$Y$101,base_minorista!$A108,0)</f>
        <v>23.866079696189079</v>
      </c>
    </row>
    <row r="109" spans="1:15" ht="16.5" x14ac:dyDescent="0.3">
      <c r="A109">
        <v>9</v>
      </c>
      <c r="B109">
        <v>2</v>
      </c>
      <c r="C109">
        <v>8</v>
      </c>
      <c r="D109" s="3">
        <v>41121</v>
      </c>
      <c r="E109" s="33">
        <v>12</v>
      </c>
      <c r="F109">
        <v>3</v>
      </c>
      <c r="G109">
        <f>+HLOOKUP(VLOOKUP($B109,$Q$2:$R$42,2,0),costos_sf!$D$2:$AY$99,base_minorista!$A109,0)</f>
        <v>4218346390.1382456</v>
      </c>
      <c r="H109">
        <f>+HLOOKUP(VLOOKUP($B109,$Q$2:$R$42,2,0),creditos_sf!$D$103:$M$200,base_minorista!$A109,0)</f>
        <v>25489798751.6409</v>
      </c>
      <c r="I109">
        <f>+HLOOKUP(VLOOKUP($B109,$Q$2:$R$42,2,0),creditos_sf!$D$2:$AY$99,base_minorista!$A109,0)</f>
        <v>17847625745.861298</v>
      </c>
      <c r="J109">
        <f>+HLOOKUP(VLOOKUP($B109,$Q$2:$R$42,2,0),Costo_fondeo!$D$3:$AY$100,base_minorista!$A109,0)</f>
        <v>1.5616221869429272</v>
      </c>
      <c r="K109">
        <f>+HLOOKUP(VLOOKUP($B109,$Q$2:$R$42,2,0),Costo_provisiones!$D$3:$AY$100,base_minorista!$A109,0)</f>
        <v>1.9357407221907337</v>
      </c>
      <c r="L109">
        <f>+HLOOKUP(VLOOKUP($B109,$Q$2:$R$42,2,0),Morosidad_control!$D$4:$AY$101,base_minorista!$A109,0)</f>
        <v>1.6935373741702557</v>
      </c>
      <c r="M109">
        <f ca="1">+OFFSET(Capital_2!$D$2,base_minorista!A109,0)</f>
        <v>3.7900682632030773</v>
      </c>
      <c r="N109">
        <f>+HLOOKUP(VLOOKUP($B109,$Q$2:$R$42,2,0),costo_laboral!$E$2:$AZ$99,base_minorista!$A109,0)</f>
        <v>4.5634659043306867</v>
      </c>
      <c r="O109">
        <f>+HLOOKUP(VLOOKUP($B109,$Q$2:$R$42,2,0),Participacion1!$P$4:$Y$101,base_minorista!$A109,0)</f>
        <v>23.868429511216803</v>
      </c>
    </row>
    <row r="110" spans="1:15" ht="16.5" x14ac:dyDescent="0.3">
      <c r="A110">
        <v>10</v>
      </c>
      <c r="B110">
        <v>2</v>
      </c>
      <c r="C110">
        <v>9</v>
      </c>
      <c r="D110" s="3">
        <v>41152</v>
      </c>
      <c r="E110" s="33">
        <v>12</v>
      </c>
      <c r="F110">
        <v>3</v>
      </c>
      <c r="G110">
        <f>+HLOOKUP(VLOOKUP($B110,$Q$2:$R$42,2,0),costos_sf!$D$2:$AY$99,base_minorista!$A110,0)</f>
        <v>4279090405.1355658</v>
      </c>
      <c r="H110">
        <f>+HLOOKUP(VLOOKUP($B110,$Q$2:$R$42,2,0),creditos_sf!$D$103:$M$200,base_minorista!$A110,0)</f>
        <v>25772566697.0448</v>
      </c>
      <c r="I110">
        <f>+HLOOKUP(VLOOKUP($B110,$Q$2:$R$42,2,0),creditos_sf!$D$2:$AY$99,base_minorista!$A110,0)</f>
        <v>17625040332.560902</v>
      </c>
      <c r="J110">
        <f>+HLOOKUP(VLOOKUP($B110,$Q$2:$R$42,2,0),Costo_fondeo!$D$3:$AY$100,base_minorista!$A110,0)</f>
        <v>1.5615281781308297</v>
      </c>
      <c r="K110">
        <f>+HLOOKUP(VLOOKUP($B110,$Q$2:$R$42,2,0),Costo_provisiones!$D$3:$AY$100,base_minorista!$A110,0)</f>
        <v>1.9947068481857744</v>
      </c>
      <c r="L110">
        <f>+HLOOKUP(VLOOKUP($B110,$Q$2:$R$42,2,0),Morosidad_control!$D$4:$AY$101,base_minorista!$A110,0)</f>
        <v>1.717790951887092</v>
      </c>
      <c r="M110">
        <f ca="1">+OFFSET(Capital_2!$D$2,base_minorista!A110,0)</f>
        <v>3.7960315209630844</v>
      </c>
      <c r="N110">
        <f>+HLOOKUP(VLOOKUP($B110,$Q$2:$R$42,2,0),costo_laboral!$E$2:$AZ$99,base_minorista!$A110,0)</f>
        <v>4.6025229436940513</v>
      </c>
      <c r="O110">
        <f>+HLOOKUP(VLOOKUP($B110,$Q$2:$R$42,2,0),Participacion1!$P$4:$Y$101,base_minorista!$A110,0)</f>
        <v>24.03677389906332</v>
      </c>
    </row>
    <row r="111" spans="1:15" ht="16.5" x14ac:dyDescent="0.3">
      <c r="A111">
        <v>11</v>
      </c>
      <c r="B111">
        <v>2</v>
      </c>
      <c r="C111">
        <v>10</v>
      </c>
      <c r="D111" s="3">
        <v>41182</v>
      </c>
      <c r="E111" s="33">
        <v>12</v>
      </c>
      <c r="F111">
        <v>3</v>
      </c>
      <c r="G111">
        <f>+HLOOKUP(VLOOKUP($B111,$Q$2:$R$42,2,0),costos_sf!$D$2:$AY$99,base_minorista!$A111,0)</f>
        <v>4336678115.0345707</v>
      </c>
      <c r="H111">
        <f>+HLOOKUP(VLOOKUP($B111,$Q$2:$R$42,2,0),creditos_sf!$D$103:$M$200,base_minorista!$A111,0)</f>
        <v>26169631377.005901</v>
      </c>
      <c r="I111">
        <f>+HLOOKUP(VLOOKUP($B111,$Q$2:$R$42,2,0),creditos_sf!$D$2:$AY$99,base_minorista!$A111,0)</f>
        <v>17943991614.0858</v>
      </c>
      <c r="J111">
        <f>+HLOOKUP(VLOOKUP($B111,$Q$2:$R$42,2,0),Costo_fondeo!$D$3:$AY$100,base_minorista!$A111,0)</f>
        <v>1.5649440267555512</v>
      </c>
      <c r="K111">
        <f>+HLOOKUP(VLOOKUP($B111,$Q$2:$R$42,2,0),Costo_provisiones!$D$3:$AY$100,base_minorista!$A111,0)</f>
        <v>2.0843202360242721</v>
      </c>
      <c r="L111">
        <f>+HLOOKUP(VLOOKUP($B111,$Q$2:$R$42,2,0),Morosidad_control!$D$4:$AY$101,base_minorista!$A111,0)</f>
        <v>1.6666831053234366</v>
      </c>
      <c r="M111">
        <f ca="1">+OFFSET(Capital_2!$D$2,base_minorista!A111,0)</f>
        <v>3.7807846214491896</v>
      </c>
      <c r="N111">
        <f>+HLOOKUP(VLOOKUP($B111,$Q$2:$R$42,2,0),costo_laboral!$E$2:$AZ$99,base_minorista!$A111,0)</f>
        <v>4.5579314084573097</v>
      </c>
      <c r="O111">
        <f>+HLOOKUP(VLOOKUP($B111,$Q$2:$R$42,2,0),Participacion1!$P$4:$Y$101,base_minorista!$A111,0)</f>
        <v>24.227704074568017</v>
      </c>
    </row>
    <row r="112" spans="1:15" ht="16.5" x14ac:dyDescent="0.3">
      <c r="A112">
        <v>12</v>
      </c>
      <c r="B112">
        <v>2</v>
      </c>
      <c r="C112">
        <v>11</v>
      </c>
      <c r="D112" s="3">
        <v>41213</v>
      </c>
      <c r="E112" s="33">
        <v>12</v>
      </c>
      <c r="F112">
        <v>3</v>
      </c>
      <c r="G112">
        <f>+HLOOKUP(VLOOKUP($B112,$Q$2:$R$42,2,0),costos_sf!$D$2:$AY$99,base_minorista!$A112,0)</f>
        <v>4429422324.6676102</v>
      </c>
      <c r="H112">
        <f>+HLOOKUP(VLOOKUP($B112,$Q$2:$R$42,2,0),creditos_sf!$D$103:$M$200,base_minorista!$A112,0)</f>
        <v>26404288440.831902</v>
      </c>
      <c r="I112">
        <f>+HLOOKUP(VLOOKUP($B112,$Q$2:$R$42,2,0),creditos_sf!$D$2:$AY$99,base_minorista!$A112,0)</f>
        <v>17524109539.243099</v>
      </c>
      <c r="J112">
        <f>+HLOOKUP(VLOOKUP($B112,$Q$2:$R$42,2,0),Costo_fondeo!$D$3:$AY$100,base_minorista!$A112,0)</f>
        <v>1.5630942793310527</v>
      </c>
      <c r="K112">
        <f>+HLOOKUP(VLOOKUP($B112,$Q$2:$R$42,2,0),Costo_provisiones!$D$3:$AY$100,base_minorista!$A112,0)</f>
        <v>2.1244944431170145</v>
      </c>
      <c r="L112">
        <f>+HLOOKUP(VLOOKUP($B112,$Q$2:$R$42,2,0),Morosidad_control!$D$4:$AY$101,base_minorista!$A112,0)</f>
        <v>1.7781865310279261</v>
      </c>
      <c r="M112">
        <f ca="1">+OFFSET(Capital_2!$D$2,base_minorista!A112,0)</f>
        <v>3.7788207097198074</v>
      </c>
      <c r="N112">
        <f>+HLOOKUP(VLOOKUP($B112,$Q$2:$R$42,2,0),costo_laboral!$E$2:$AZ$99,base_minorista!$A112,0)</f>
        <v>4.6695292390810375</v>
      </c>
      <c r="O112">
        <f>+HLOOKUP(VLOOKUP($B112,$Q$2:$R$42,2,0),Participacion1!$P$4:$Y$101,base_minorista!$A112,0)</f>
        <v>24.1421504985518</v>
      </c>
    </row>
    <row r="113" spans="1:15" ht="16.5" x14ac:dyDescent="0.3">
      <c r="A113">
        <v>13</v>
      </c>
      <c r="B113">
        <v>2</v>
      </c>
      <c r="C113">
        <v>12</v>
      </c>
      <c r="D113" s="3">
        <v>41243</v>
      </c>
      <c r="E113" s="33">
        <v>12</v>
      </c>
      <c r="F113">
        <v>3</v>
      </c>
      <c r="G113">
        <f>+HLOOKUP(VLOOKUP($B113,$Q$2:$R$42,2,0),costos_sf!$D$2:$AY$99,base_minorista!$A113,0)</f>
        <v>4509901241.1588774</v>
      </c>
      <c r="H113">
        <f>+HLOOKUP(VLOOKUP($B113,$Q$2:$R$42,2,0),creditos_sf!$D$103:$M$200,base_minorista!$A113,0)</f>
        <v>26921918263.709499</v>
      </c>
      <c r="I113">
        <f>+HLOOKUP(VLOOKUP($B113,$Q$2:$R$42,2,0),creditos_sf!$D$2:$AY$99,base_minorista!$A113,0)</f>
        <v>17830360619.602299</v>
      </c>
      <c r="J113">
        <f>+HLOOKUP(VLOOKUP($B113,$Q$2:$R$42,2,0),Costo_fondeo!$D$3:$AY$100,base_minorista!$A113,0)</f>
        <v>1.5755222053347826</v>
      </c>
      <c r="K113">
        <f>+HLOOKUP(VLOOKUP($B113,$Q$2:$R$42,2,0),Costo_provisiones!$D$3:$AY$100,base_minorista!$A113,0)</f>
        <v>2.1635710438626314</v>
      </c>
      <c r="L113">
        <f>+HLOOKUP(VLOOKUP($B113,$Q$2:$R$42,2,0),Morosidad_control!$D$4:$AY$101,base_minorista!$A113,0)</f>
        <v>1.781161824082226</v>
      </c>
      <c r="M113">
        <f ca="1">+OFFSET(Capital_2!$D$2,base_minorista!A113,0)</f>
        <v>3.8090188851336229</v>
      </c>
      <c r="N113">
        <f>+HLOOKUP(VLOOKUP($B113,$Q$2:$R$42,2,0),costo_laboral!$E$2:$AZ$99,base_minorista!$A113,0)</f>
        <v>4.6131336009953978</v>
      </c>
      <c r="O113">
        <f>+HLOOKUP(VLOOKUP($B113,$Q$2:$R$42,2,0),Participacion1!$P$4:$Y$101,base_minorista!$A113,0)</f>
        <v>24.372744561990906</v>
      </c>
    </row>
    <row r="114" spans="1:15" ht="16.5" x14ac:dyDescent="0.3">
      <c r="A114">
        <v>14</v>
      </c>
      <c r="B114">
        <v>2</v>
      </c>
      <c r="C114">
        <v>13</v>
      </c>
      <c r="D114" s="3">
        <v>41274</v>
      </c>
      <c r="E114" s="33">
        <v>12</v>
      </c>
      <c r="F114">
        <v>3</v>
      </c>
      <c r="G114">
        <f>+HLOOKUP(VLOOKUP($B114,$Q$2:$R$42,2,0),costos_sf!$D$2:$AY$99,base_minorista!$A114,0)</f>
        <v>4553649987.0486336</v>
      </c>
      <c r="H114">
        <f>+HLOOKUP(VLOOKUP($B114,$Q$2:$R$42,2,0),creditos_sf!$D$103:$M$200,base_minorista!$A114,0)</f>
        <v>27074611807.978897</v>
      </c>
      <c r="I114">
        <f>+HLOOKUP(VLOOKUP($B114,$Q$2:$R$42,2,0),creditos_sf!$D$2:$AY$99,base_minorista!$A114,0)</f>
        <v>18145245009.387501</v>
      </c>
      <c r="J114">
        <f>+HLOOKUP(VLOOKUP($B114,$Q$2:$R$42,2,0),Costo_fondeo!$D$3:$AY$100,base_minorista!$A114,0)</f>
        <v>1.5895811220465577</v>
      </c>
      <c r="K114">
        <f>+HLOOKUP(VLOOKUP($B114,$Q$2:$R$42,2,0),Costo_provisiones!$D$3:$AY$100,base_minorista!$A114,0)</f>
        <v>2.1343957720314233</v>
      </c>
      <c r="L114">
        <f>+HLOOKUP(VLOOKUP($B114,$Q$2:$R$42,2,0),Morosidad_control!$D$4:$AY$101,base_minorista!$A114,0)</f>
        <v>1.679423472257048</v>
      </c>
      <c r="M114">
        <f ca="1">+OFFSET(Capital_2!$D$2,base_minorista!A114,0)</f>
        <v>3.8327018844682854</v>
      </c>
      <c r="N114">
        <f>+HLOOKUP(VLOOKUP($B114,$Q$2:$R$42,2,0),costo_laboral!$E$2:$AZ$99,base_minorista!$A114,0)</f>
        <v>4.6396874788395106</v>
      </c>
      <c r="O114">
        <f>+HLOOKUP(VLOOKUP($B114,$Q$2:$R$42,2,0),Participacion1!$P$4:$Y$101,base_minorista!$A114,0)</f>
        <v>24.368296508599059</v>
      </c>
    </row>
    <row r="115" spans="1:15" ht="16.5" x14ac:dyDescent="0.3">
      <c r="A115">
        <v>15</v>
      </c>
      <c r="B115">
        <v>2</v>
      </c>
      <c r="C115">
        <v>14</v>
      </c>
      <c r="D115" s="3">
        <v>41305</v>
      </c>
      <c r="E115" s="33">
        <v>13</v>
      </c>
      <c r="F115">
        <v>3</v>
      </c>
      <c r="G115">
        <f>+HLOOKUP(VLOOKUP($B115,$Q$2:$R$42,2,0),costos_sf!$D$2:$AY$99,base_minorista!$A115,0)</f>
        <v>4614757256.3419504</v>
      </c>
      <c r="H115">
        <f>+HLOOKUP(VLOOKUP($B115,$Q$2:$R$42,2,0),creditos_sf!$D$103:$M$200,base_minorista!$A115,0)</f>
        <v>27469282794.014</v>
      </c>
      <c r="I115">
        <f>+HLOOKUP(VLOOKUP($B115,$Q$2:$R$42,2,0),creditos_sf!$D$2:$AY$99,base_minorista!$A115,0)</f>
        <v>18036492862.167801</v>
      </c>
      <c r="J115">
        <f>+HLOOKUP(VLOOKUP($B115,$Q$2:$R$42,2,0),Costo_fondeo!$D$3:$AY$100,base_minorista!$A115,0)</f>
        <v>1.5994022740091911</v>
      </c>
      <c r="K115">
        <f>+HLOOKUP(VLOOKUP($B115,$Q$2:$R$42,2,0),Costo_provisiones!$D$3:$AY$100,base_minorista!$A115,0)</f>
        <v>2.1366501854735254</v>
      </c>
      <c r="L115">
        <f>+HLOOKUP(VLOOKUP($B115,$Q$2:$R$42,2,0),Morosidad_control!$D$4:$AY$101,base_minorista!$A115,0)</f>
        <v>1.7439989801063478</v>
      </c>
      <c r="M115">
        <f ca="1">+OFFSET(Capital_2!$D$2,base_minorista!A115,0)</f>
        <v>3.850163299057161</v>
      </c>
      <c r="N115">
        <f>+HLOOKUP(VLOOKUP($B115,$Q$2:$R$42,2,0),costo_laboral!$E$2:$AZ$99,base_minorista!$A115,0)</f>
        <v>4.6442635996565391</v>
      </c>
      <c r="O115">
        <f>+HLOOKUP(VLOOKUP($B115,$Q$2:$R$42,2,0),Participacion1!$P$4:$Y$101,base_minorista!$A115,0)</f>
        <v>24.47245493336975</v>
      </c>
    </row>
    <row r="116" spans="1:15" ht="16.5" x14ac:dyDescent="0.3">
      <c r="A116">
        <v>16</v>
      </c>
      <c r="B116">
        <v>2</v>
      </c>
      <c r="C116">
        <v>15</v>
      </c>
      <c r="D116" s="3">
        <v>41333</v>
      </c>
      <c r="E116" s="33">
        <v>13</v>
      </c>
      <c r="F116">
        <v>3</v>
      </c>
      <c r="G116">
        <f>+HLOOKUP(VLOOKUP($B116,$Q$2:$R$42,2,0),costos_sf!$D$2:$AY$99,base_minorista!$A116,0)</f>
        <v>4696526538.1744432</v>
      </c>
      <c r="H116">
        <f>+HLOOKUP(VLOOKUP($B116,$Q$2:$R$42,2,0),creditos_sf!$D$103:$M$200,base_minorista!$A116,0)</f>
        <v>27786466051.013599</v>
      </c>
      <c r="I116">
        <f>+HLOOKUP(VLOOKUP($B116,$Q$2:$R$42,2,0),creditos_sf!$D$2:$AY$99,base_minorista!$A116,0)</f>
        <v>18568086103.878201</v>
      </c>
      <c r="J116">
        <f>+HLOOKUP(VLOOKUP($B116,$Q$2:$R$42,2,0),Costo_fondeo!$D$3:$AY$100,base_minorista!$A116,0)</f>
        <v>1.6100724132728474</v>
      </c>
      <c r="K116">
        <f>+HLOOKUP(VLOOKUP($B116,$Q$2:$R$42,2,0),Costo_provisiones!$D$3:$AY$100,base_minorista!$A116,0)</f>
        <v>2.1605948917230959</v>
      </c>
      <c r="L116">
        <f>+HLOOKUP(VLOOKUP($B116,$Q$2:$R$42,2,0),Morosidad_control!$D$4:$AY$101,base_minorista!$A116,0)</f>
        <v>1.7815546666876367</v>
      </c>
      <c r="M116">
        <f ca="1">+OFFSET(Capital_2!$D$2,base_minorista!A116,0)</f>
        <v>3.8660657399921172</v>
      </c>
      <c r="N116">
        <f>+HLOOKUP(VLOOKUP($B116,$Q$2:$R$42,2,0),costo_laboral!$E$2:$AZ$99,base_minorista!$A116,0)</f>
        <v>4.6618198948128384</v>
      </c>
      <c r="O116">
        <f>+HLOOKUP(VLOOKUP($B116,$Q$2:$R$42,2,0),Participacion1!$P$4:$Y$101,base_minorista!$A116,0)</f>
        <v>24.397810610355908</v>
      </c>
    </row>
    <row r="117" spans="1:15" ht="16.5" x14ac:dyDescent="0.3">
      <c r="A117">
        <v>17</v>
      </c>
      <c r="B117">
        <v>2</v>
      </c>
      <c r="C117">
        <v>16</v>
      </c>
      <c r="D117" s="3">
        <v>41364</v>
      </c>
      <c r="E117" s="33">
        <v>13</v>
      </c>
      <c r="F117">
        <v>3</v>
      </c>
      <c r="G117">
        <f>+HLOOKUP(VLOOKUP($B117,$Q$2:$R$42,2,0),costos_sf!$D$2:$AY$99,base_minorista!$A117,0)</f>
        <v>4710277692.6960487</v>
      </c>
      <c r="H117">
        <f>+HLOOKUP(VLOOKUP($B117,$Q$2:$R$42,2,0),creditos_sf!$D$103:$M$200,base_minorista!$A117,0)</f>
        <v>27908400099.659599</v>
      </c>
      <c r="I117">
        <f>+HLOOKUP(VLOOKUP($B117,$Q$2:$R$42,2,0),creditos_sf!$D$2:$AY$99,base_minorista!$A117,0)</f>
        <v>18507221324.471897</v>
      </c>
      <c r="J117">
        <f>+HLOOKUP(VLOOKUP($B117,$Q$2:$R$42,2,0),Costo_fondeo!$D$3:$AY$100,base_minorista!$A117,0)</f>
        <v>1.6182583844858618</v>
      </c>
      <c r="K117">
        <f>+HLOOKUP(VLOOKUP($B117,$Q$2:$R$42,2,0),Costo_provisiones!$D$3:$AY$100,base_minorista!$A117,0)</f>
        <v>2.1342296983405316</v>
      </c>
      <c r="L117">
        <f>+HLOOKUP(VLOOKUP($B117,$Q$2:$R$42,2,0),Morosidad_control!$D$4:$AY$101,base_minorista!$A117,0)</f>
        <v>1.9307445718523057</v>
      </c>
      <c r="M117">
        <f ca="1">+OFFSET(Capital_2!$D$2,base_minorista!A117,0)</f>
        <v>3.8754391719680488</v>
      </c>
      <c r="N117">
        <f>+HLOOKUP(VLOOKUP($B117,$Q$2:$R$42,2,0),costo_laboral!$E$2:$AZ$99,base_minorista!$A117,0)</f>
        <v>4.6954291759443318</v>
      </c>
      <c r="O117">
        <f>+HLOOKUP(VLOOKUP($B117,$Q$2:$R$42,2,0),Participacion1!$P$4:$Y$101,base_minorista!$A117,0)</f>
        <v>24.458420434502003</v>
      </c>
    </row>
    <row r="118" spans="1:15" ht="16.5" x14ac:dyDescent="0.3">
      <c r="A118">
        <v>18</v>
      </c>
      <c r="B118">
        <v>2</v>
      </c>
      <c r="C118">
        <v>17</v>
      </c>
      <c r="D118" s="3">
        <v>41394</v>
      </c>
      <c r="E118" s="33">
        <v>13</v>
      </c>
      <c r="F118">
        <v>3</v>
      </c>
      <c r="G118">
        <f>+HLOOKUP(VLOOKUP($B118,$Q$2:$R$42,2,0),costos_sf!$D$2:$AY$99,base_minorista!$A118,0)</f>
        <v>4772906526.7195959</v>
      </c>
      <c r="H118">
        <f>+HLOOKUP(VLOOKUP($B118,$Q$2:$R$42,2,0),creditos_sf!$D$103:$M$200,base_minorista!$A118,0)</f>
        <v>28399379853.009701</v>
      </c>
      <c r="I118">
        <f>+HLOOKUP(VLOOKUP($B118,$Q$2:$R$42,2,0),creditos_sf!$D$2:$AY$99,base_minorista!$A118,0)</f>
        <v>18190447916.977497</v>
      </c>
      <c r="J118">
        <f>+HLOOKUP(VLOOKUP($B118,$Q$2:$R$42,2,0),Costo_fondeo!$D$3:$AY$100,base_minorista!$A118,0)</f>
        <v>1.6171204773127532</v>
      </c>
      <c r="K118">
        <f>+HLOOKUP(VLOOKUP($B118,$Q$2:$R$42,2,0),Costo_provisiones!$D$3:$AY$100,base_minorista!$A118,0)</f>
        <v>2.059709523296525</v>
      </c>
      <c r="L118">
        <f>+HLOOKUP(VLOOKUP($B118,$Q$2:$R$42,2,0),Morosidad_control!$D$4:$AY$101,base_minorista!$A118,0)</f>
        <v>1.9746962613329448</v>
      </c>
      <c r="M118">
        <f ca="1">+OFFSET(Capital_2!$D$2,base_minorista!A118,0)</f>
        <v>3.8611269429337338</v>
      </c>
      <c r="N118">
        <f>+HLOOKUP(VLOOKUP($B118,$Q$2:$R$42,2,0),costo_laboral!$E$2:$AZ$99,base_minorista!$A118,0)</f>
        <v>4.7465720436509713</v>
      </c>
      <c r="O118">
        <f>+HLOOKUP(VLOOKUP($B118,$Q$2:$R$42,2,0),Participacion1!$P$4:$Y$101,base_minorista!$A118,0)</f>
        <v>24.569322765349892</v>
      </c>
    </row>
    <row r="119" spans="1:15" ht="16.5" x14ac:dyDescent="0.3">
      <c r="A119">
        <v>19</v>
      </c>
      <c r="B119">
        <v>2</v>
      </c>
      <c r="C119">
        <v>18</v>
      </c>
      <c r="D119" s="3">
        <v>41425</v>
      </c>
      <c r="E119" s="33">
        <v>13</v>
      </c>
      <c r="F119">
        <v>3</v>
      </c>
      <c r="G119">
        <f>+HLOOKUP(VLOOKUP($B119,$Q$2:$R$42,2,0),costos_sf!$D$2:$AY$99,base_minorista!$A119,0)</f>
        <v>4866631233.132122</v>
      </c>
      <c r="H119">
        <f>+HLOOKUP(VLOOKUP($B119,$Q$2:$R$42,2,0),creditos_sf!$D$103:$M$200,base_minorista!$A119,0)</f>
        <v>28895975115.868198</v>
      </c>
      <c r="I119">
        <f>+HLOOKUP(VLOOKUP($B119,$Q$2:$R$42,2,0),creditos_sf!$D$2:$AY$99,base_minorista!$A119,0)</f>
        <v>18582431099.755001</v>
      </c>
      <c r="J119">
        <f>+HLOOKUP(VLOOKUP($B119,$Q$2:$R$42,2,0),Costo_fondeo!$D$3:$AY$100,base_minorista!$A119,0)</f>
        <v>1.6078239758995194</v>
      </c>
      <c r="K119">
        <f>+HLOOKUP(VLOOKUP($B119,$Q$2:$R$42,2,0),Costo_provisiones!$D$3:$AY$100,base_minorista!$A119,0)</f>
        <v>2.042781979079539</v>
      </c>
      <c r="L119">
        <f>+HLOOKUP(VLOOKUP($B119,$Q$2:$R$42,2,0),Morosidad_control!$D$4:$AY$101,base_minorista!$A119,0)</f>
        <v>2.0507948493786432</v>
      </c>
      <c r="M119">
        <f ca="1">+OFFSET(Capital_2!$D$2,base_minorista!A119,0)</f>
        <v>3.8158367264519906</v>
      </c>
      <c r="N119">
        <f>+HLOOKUP(VLOOKUP($B119,$Q$2:$R$42,2,0),costo_laboral!$E$2:$AZ$99,base_minorista!$A119,0)</f>
        <v>4.6843186477421739</v>
      </c>
      <c r="O119">
        <f>+HLOOKUP(VLOOKUP($B119,$Q$2:$R$42,2,0),Participacion1!$P$4:$Y$101,base_minorista!$A119,0)</f>
        <v>24.66452547258401</v>
      </c>
    </row>
    <row r="120" spans="1:15" ht="16.5" x14ac:dyDescent="0.3">
      <c r="A120">
        <v>20</v>
      </c>
      <c r="B120">
        <v>2</v>
      </c>
      <c r="C120">
        <v>19</v>
      </c>
      <c r="D120" s="3">
        <v>41455</v>
      </c>
      <c r="E120" s="33">
        <v>13</v>
      </c>
      <c r="F120">
        <v>3</v>
      </c>
      <c r="G120">
        <f>+HLOOKUP(VLOOKUP($B120,$Q$2:$R$42,2,0),costos_sf!$D$2:$AY$99,base_minorista!$A120,0)</f>
        <v>4954115311.0679684</v>
      </c>
      <c r="H120">
        <f>+HLOOKUP(VLOOKUP($B120,$Q$2:$R$42,2,0),creditos_sf!$D$103:$M$200,base_minorista!$A120,0)</f>
        <v>29042611589.521099</v>
      </c>
      <c r="I120">
        <f>+HLOOKUP(VLOOKUP($B120,$Q$2:$R$42,2,0),creditos_sf!$D$2:$AY$99,base_minorista!$A120,0)</f>
        <v>18770584940.730499</v>
      </c>
      <c r="J120">
        <f>+HLOOKUP(VLOOKUP($B120,$Q$2:$R$42,2,0),Costo_fondeo!$D$3:$AY$100,base_minorista!$A120,0)</f>
        <v>1.5951144614910022</v>
      </c>
      <c r="K120">
        <f>+HLOOKUP(VLOOKUP($B120,$Q$2:$R$42,2,0),Costo_provisiones!$D$3:$AY$100,base_minorista!$A120,0)</f>
        <v>2.0341477538067854</v>
      </c>
      <c r="L120">
        <f>+HLOOKUP(VLOOKUP($B120,$Q$2:$R$42,2,0),Morosidad_control!$D$4:$AY$101,base_minorista!$A120,0)</f>
        <v>2.0889663859270944</v>
      </c>
      <c r="M120">
        <f ca="1">+OFFSET(Capital_2!$D$2,base_minorista!A120,0)</f>
        <v>3.777787965810723</v>
      </c>
      <c r="N120">
        <f>+HLOOKUP(VLOOKUP($B120,$Q$2:$R$42,2,0),costo_laboral!$E$2:$AZ$99,base_minorista!$A120,0)</f>
        <v>4.7226822918271001</v>
      </c>
      <c r="O120">
        <f>+HLOOKUP(VLOOKUP($B120,$Q$2:$R$42,2,0),Participacion1!$P$4:$Y$101,base_minorista!$A120,0)</f>
        <v>24.836983287812227</v>
      </c>
    </row>
    <row r="121" spans="1:15" ht="16.5" x14ac:dyDescent="0.3">
      <c r="A121">
        <v>21</v>
      </c>
      <c r="B121">
        <v>2</v>
      </c>
      <c r="C121">
        <v>20</v>
      </c>
      <c r="D121" s="3">
        <v>41486</v>
      </c>
      <c r="E121" s="33">
        <v>13</v>
      </c>
      <c r="F121">
        <v>3</v>
      </c>
      <c r="G121">
        <f>+HLOOKUP(VLOOKUP($B121,$Q$2:$R$42,2,0),costos_sf!$D$2:$AY$99,base_minorista!$A121,0)</f>
        <v>4979411035.9330988</v>
      </c>
      <c r="H121">
        <f>+HLOOKUP(VLOOKUP($B121,$Q$2:$R$42,2,0),creditos_sf!$D$103:$M$200,base_minorista!$A121,0)</f>
        <v>29382133510.381302</v>
      </c>
      <c r="I121">
        <f>+HLOOKUP(VLOOKUP($B121,$Q$2:$R$42,2,0),creditos_sf!$D$2:$AY$99,base_minorista!$A121,0)</f>
        <v>19168389434.845699</v>
      </c>
      <c r="J121">
        <f>+HLOOKUP(VLOOKUP($B121,$Q$2:$R$42,2,0),Costo_fondeo!$D$3:$AY$100,base_minorista!$A121,0)</f>
        <v>1.5778666440738294</v>
      </c>
      <c r="K121">
        <f>+HLOOKUP(VLOOKUP($B121,$Q$2:$R$42,2,0),Costo_provisiones!$D$3:$AY$100,base_minorista!$A121,0)</f>
        <v>2.0370138978555583</v>
      </c>
      <c r="L121">
        <f>+HLOOKUP(VLOOKUP($B121,$Q$2:$R$42,2,0),Morosidad_control!$D$4:$AY$101,base_minorista!$A121,0)</f>
        <v>2.0979604418179041</v>
      </c>
      <c r="M121">
        <f ca="1">+OFFSET(Capital_2!$D$2,base_minorista!A121,0)</f>
        <v>3.7289387467323043</v>
      </c>
      <c r="N121">
        <f>+HLOOKUP(VLOOKUP($B121,$Q$2:$R$42,2,0),costo_laboral!$E$2:$AZ$99,base_minorista!$A121,0)</f>
        <v>4.645739220297104</v>
      </c>
      <c r="O121">
        <f>+HLOOKUP(VLOOKUP($B121,$Q$2:$R$42,2,0),Participacion1!$P$4:$Y$101,base_minorista!$A121,0)</f>
        <v>24.645221832385467</v>
      </c>
    </row>
    <row r="122" spans="1:15" ht="16.5" x14ac:dyDescent="0.3">
      <c r="A122">
        <v>22</v>
      </c>
      <c r="B122">
        <v>2</v>
      </c>
      <c r="C122">
        <v>21</v>
      </c>
      <c r="D122" s="3">
        <v>41517</v>
      </c>
      <c r="E122" s="33">
        <v>13</v>
      </c>
      <c r="F122">
        <v>3</v>
      </c>
      <c r="G122">
        <f>+HLOOKUP(VLOOKUP($B122,$Q$2:$R$42,2,0),costos_sf!$D$2:$AY$99,base_minorista!$A122,0)</f>
        <v>5009881145.7493353</v>
      </c>
      <c r="H122">
        <f>+HLOOKUP(VLOOKUP($B122,$Q$2:$R$42,2,0),creditos_sf!$D$103:$M$200,base_minorista!$A122,0)</f>
        <v>29440107707.5467</v>
      </c>
      <c r="I122">
        <f>+HLOOKUP(VLOOKUP($B122,$Q$2:$R$42,2,0),creditos_sf!$D$2:$AY$99,base_minorista!$A122,0)</f>
        <v>19485616048.000801</v>
      </c>
      <c r="J122">
        <f>+HLOOKUP(VLOOKUP($B122,$Q$2:$R$42,2,0),Costo_fondeo!$D$3:$AY$100,base_minorista!$A122,0)</f>
        <v>1.565849221475776</v>
      </c>
      <c r="K122">
        <f>+HLOOKUP(VLOOKUP($B122,$Q$2:$R$42,2,0),Costo_provisiones!$D$3:$AY$100,base_minorista!$A122,0)</f>
        <v>2.0604005474073985</v>
      </c>
      <c r="L122">
        <f>+HLOOKUP(VLOOKUP($B122,$Q$2:$R$42,2,0),Morosidad_control!$D$4:$AY$101,base_minorista!$A122,0)</f>
        <v>2.1483861255127059</v>
      </c>
      <c r="M122">
        <f ca="1">+OFFSET(Capital_2!$D$2,base_minorista!A122,0)</f>
        <v>3.6888980520732653</v>
      </c>
      <c r="N122">
        <f>+HLOOKUP(VLOOKUP($B122,$Q$2:$R$42,2,0),costo_laboral!$E$2:$AZ$99,base_minorista!$A122,0)</f>
        <v>4.5942954097279998</v>
      </c>
      <c r="O122">
        <f>+HLOOKUP(VLOOKUP($B122,$Q$2:$R$42,2,0),Participacion1!$P$4:$Y$101,base_minorista!$A122,0)</f>
        <v>24.632510107497481</v>
      </c>
    </row>
    <row r="123" spans="1:15" ht="16.5" x14ac:dyDescent="0.3">
      <c r="A123">
        <v>23</v>
      </c>
      <c r="B123">
        <v>2</v>
      </c>
      <c r="C123">
        <v>22</v>
      </c>
      <c r="D123" s="3">
        <v>41547</v>
      </c>
      <c r="E123" s="33">
        <v>13</v>
      </c>
      <c r="F123">
        <v>3</v>
      </c>
      <c r="G123">
        <f>+HLOOKUP(VLOOKUP($B123,$Q$2:$R$42,2,0),costos_sf!$D$2:$AY$99,base_minorista!$A123,0)</f>
        <v>5044643420.5881205</v>
      </c>
      <c r="H123">
        <f>+HLOOKUP(VLOOKUP($B123,$Q$2:$R$42,2,0),creditos_sf!$D$103:$M$200,base_minorista!$A123,0)</f>
        <v>29494220893.019501</v>
      </c>
      <c r="I123">
        <f>+HLOOKUP(VLOOKUP($B123,$Q$2:$R$42,2,0),creditos_sf!$D$2:$AY$99,base_minorista!$A123,0)</f>
        <v>19635175290.850201</v>
      </c>
      <c r="J123">
        <f>+HLOOKUP(VLOOKUP($B123,$Q$2:$R$42,2,0),Costo_fondeo!$D$3:$AY$100,base_minorista!$A123,0)</f>
        <v>1.5521087792344588</v>
      </c>
      <c r="K123">
        <f>+HLOOKUP(VLOOKUP($B123,$Q$2:$R$42,2,0),Costo_provisiones!$D$3:$AY$100,base_minorista!$A123,0)</f>
        <v>2.0528254016027656</v>
      </c>
      <c r="L123">
        <f>+HLOOKUP(VLOOKUP($B123,$Q$2:$R$42,2,0),Morosidad_control!$D$4:$AY$101,base_minorista!$A123,0)</f>
        <v>2.1816476810941303</v>
      </c>
      <c r="M123">
        <f ca="1">+OFFSET(Capital_2!$D$2,base_minorista!A123,0)</f>
        <v>3.6532457928608841</v>
      </c>
      <c r="N123">
        <f>+HLOOKUP(VLOOKUP($B123,$Q$2:$R$42,2,0),costo_laboral!$E$2:$AZ$99,base_minorista!$A123,0)</f>
        <v>4.5716172944079352</v>
      </c>
      <c r="O123">
        <f>+HLOOKUP(VLOOKUP($B123,$Q$2:$R$42,2,0),Participacion1!$P$4:$Y$101,base_minorista!$A123,0)</f>
        <v>24.659473838396597</v>
      </c>
    </row>
    <row r="124" spans="1:15" ht="16.5" x14ac:dyDescent="0.3">
      <c r="A124">
        <v>24</v>
      </c>
      <c r="B124">
        <v>2</v>
      </c>
      <c r="C124">
        <v>23</v>
      </c>
      <c r="D124" s="3">
        <v>41578</v>
      </c>
      <c r="E124" s="33">
        <v>13</v>
      </c>
      <c r="F124">
        <v>3</v>
      </c>
      <c r="G124">
        <f>+HLOOKUP(VLOOKUP($B124,$Q$2:$R$42,2,0),costos_sf!$D$2:$AY$99,base_minorista!$A124,0)</f>
        <v>5084252358.8445616</v>
      </c>
      <c r="H124">
        <f>+HLOOKUP(VLOOKUP($B124,$Q$2:$R$42,2,0),creditos_sf!$D$103:$M$200,base_minorista!$A124,0)</f>
        <v>29788599663.4095</v>
      </c>
      <c r="I124">
        <f>+HLOOKUP(VLOOKUP($B124,$Q$2:$R$42,2,0),creditos_sf!$D$2:$AY$99,base_minorista!$A124,0)</f>
        <v>20216728178.481899</v>
      </c>
      <c r="J124">
        <f>+HLOOKUP(VLOOKUP($B124,$Q$2:$R$42,2,0),Costo_fondeo!$D$3:$AY$100,base_minorista!$A124,0)</f>
        <v>1.5333170074276556</v>
      </c>
      <c r="K124">
        <f>+HLOOKUP(VLOOKUP($B124,$Q$2:$R$42,2,0),Costo_provisiones!$D$3:$AY$100,base_minorista!$A124,0)</f>
        <v>2.0721717717756625</v>
      </c>
      <c r="L124">
        <f>+HLOOKUP(VLOOKUP($B124,$Q$2:$R$42,2,0),Morosidad_control!$D$4:$AY$101,base_minorista!$A124,0)</f>
        <v>2.2285296942010668</v>
      </c>
      <c r="M124">
        <f ca="1">+OFFSET(Capital_2!$D$2,base_minorista!A124,0)</f>
        <v>3.6199379690818381</v>
      </c>
      <c r="N124">
        <f>+HLOOKUP(VLOOKUP($B124,$Q$2:$R$42,2,0),costo_laboral!$E$2:$AZ$99,base_minorista!$A124,0)</f>
        <v>4.4654122890654309</v>
      </c>
      <c r="O124">
        <f>+HLOOKUP(VLOOKUP($B124,$Q$2:$R$42,2,0),Participacion1!$P$4:$Y$101,base_minorista!$A124,0)</f>
        <v>24.651153145031749</v>
      </c>
    </row>
    <row r="125" spans="1:15" ht="16.5" x14ac:dyDescent="0.3">
      <c r="A125">
        <v>25</v>
      </c>
      <c r="B125">
        <v>2</v>
      </c>
      <c r="C125">
        <v>24</v>
      </c>
      <c r="D125" s="3">
        <v>41608</v>
      </c>
      <c r="E125" s="33">
        <v>13</v>
      </c>
      <c r="F125">
        <v>3</v>
      </c>
      <c r="G125">
        <f>+HLOOKUP(VLOOKUP($B125,$Q$2:$R$42,2,0),costos_sf!$D$2:$AY$99,base_minorista!$A125,0)</f>
        <v>5124026776.7501469</v>
      </c>
      <c r="H125">
        <f>+HLOOKUP(VLOOKUP($B125,$Q$2:$R$42,2,0),creditos_sf!$D$103:$M$200,base_minorista!$A125,0)</f>
        <v>30022233016.776699</v>
      </c>
      <c r="I125">
        <f>+HLOOKUP(VLOOKUP($B125,$Q$2:$R$42,2,0),creditos_sf!$D$2:$AY$99,base_minorista!$A125,0)</f>
        <v>20265258732.1264</v>
      </c>
      <c r="J125">
        <f>+HLOOKUP(VLOOKUP($B125,$Q$2:$R$42,2,0),Costo_fondeo!$D$3:$AY$100,base_minorista!$A125,0)</f>
        <v>1.5005944262666602</v>
      </c>
      <c r="K125">
        <f>+HLOOKUP(VLOOKUP($B125,$Q$2:$R$42,2,0),Costo_provisiones!$D$3:$AY$100,base_minorista!$A125,0)</f>
        <v>2.0566212510764421</v>
      </c>
      <c r="L125">
        <f>+HLOOKUP(VLOOKUP($B125,$Q$2:$R$42,2,0),Morosidad_control!$D$4:$AY$101,base_minorista!$A125,0)</f>
        <v>2.2586510974086771</v>
      </c>
      <c r="M125">
        <f ca="1">+OFFSET(Capital_2!$D$2,base_minorista!A125,0)</f>
        <v>3.5647933704456456</v>
      </c>
      <c r="N125">
        <f>+HLOOKUP(VLOOKUP($B125,$Q$2:$R$42,2,0),costo_laboral!$E$2:$AZ$99,base_minorista!$A125,0)</f>
        <v>4.4307633240831654</v>
      </c>
      <c r="O125">
        <f>+HLOOKUP(VLOOKUP($B125,$Q$2:$R$42,2,0),Participacion1!$P$4:$Y$101,base_minorista!$A125,0)</f>
        <v>24.528855290122998</v>
      </c>
    </row>
    <row r="126" spans="1:15" ht="16.5" x14ac:dyDescent="0.3">
      <c r="A126">
        <v>26</v>
      </c>
      <c r="B126">
        <v>2</v>
      </c>
      <c r="C126">
        <v>25</v>
      </c>
      <c r="D126" s="3">
        <v>41639</v>
      </c>
      <c r="E126" s="33">
        <v>13</v>
      </c>
      <c r="F126">
        <v>3</v>
      </c>
      <c r="G126">
        <f>+HLOOKUP(VLOOKUP($B126,$Q$2:$R$42,2,0),costos_sf!$D$2:$AY$99,base_minorista!$A126,0)</f>
        <v>5119029454.827981</v>
      </c>
      <c r="H126">
        <f>+HLOOKUP(VLOOKUP($B126,$Q$2:$R$42,2,0),creditos_sf!$D$103:$M$200,base_minorista!$A126,0)</f>
        <v>29724798490.807102</v>
      </c>
      <c r="I126">
        <f>+HLOOKUP(VLOOKUP($B126,$Q$2:$R$42,2,0),creditos_sf!$D$2:$AY$99,base_minorista!$A126,0)</f>
        <v>20287894304.446499</v>
      </c>
      <c r="J126">
        <f>+HLOOKUP(VLOOKUP($B126,$Q$2:$R$42,2,0),Costo_fondeo!$D$3:$AY$100,base_minorista!$A126,0)</f>
        <v>1.4712318717172803</v>
      </c>
      <c r="K126">
        <f>+HLOOKUP(VLOOKUP($B126,$Q$2:$R$42,2,0),Costo_provisiones!$D$3:$AY$100,base_minorista!$A126,0)</f>
        <v>2.0641468365985958</v>
      </c>
      <c r="L126">
        <f>+HLOOKUP(VLOOKUP($B126,$Q$2:$R$42,2,0),Morosidad_control!$D$4:$AY$101,base_minorista!$A126,0)</f>
        <v>2.2714258065207642</v>
      </c>
      <c r="M126">
        <f ca="1">+OFFSET(Capital_2!$D$2,base_minorista!A126,0)</f>
        <v>3.5095726367283766</v>
      </c>
      <c r="N126">
        <f>+HLOOKUP(VLOOKUP($B126,$Q$2:$R$42,2,0),costo_laboral!$E$2:$AZ$99,base_minorista!$A126,0)</f>
        <v>4.4251069142332797</v>
      </c>
      <c r="O126">
        <f>+HLOOKUP(VLOOKUP($B126,$Q$2:$R$42,2,0),Participacion1!$P$4:$Y$101,base_minorista!$A126,0)</f>
        <v>24.160630920396066</v>
      </c>
    </row>
    <row r="127" spans="1:15" ht="16.5" x14ac:dyDescent="0.3">
      <c r="A127">
        <v>27</v>
      </c>
      <c r="B127">
        <v>2</v>
      </c>
      <c r="C127">
        <v>26</v>
      </c>
      <c r="D127" s="3">
        <v>41670</v>
      </c>
      <c r="E127" s="33">
        <v>14</v>
      </c>
      <c r="F127">
        <v>3</v>
      </c>
      <c r="G127">
        <f>+HLOOKUP(VLOOKUP($B127,$Q$2:$R$42,2,0),costos_sf!$D$2:$AY$99,base_minorista!$A127,0)</f>
        <v>5162160271.2114325</v>
      </c>
      <c r="H127">
        <f>+HLOOKUP(VLOOKUP($B127,$Q$2:$R$42,2,0),creditos_sf!$D$103:$M$200,base_minorista!$A127,0)</f>
        <v>29932399107.9641</v>
      </c>
      <c r="I127">
        <f>+HLOOKUP(VLOOKUP($B127,$Q$2:$R$42,2,0),creditos_sf!$D$2:$AY$99,base_minorista!$A127,0)</f>
        <v>20591583942.0406</v>
      </c>
      <c r="J127">
        <f>+HLOOKUP(VLOOKUP($B127,$Q$2:$R$42,2,0),Costo_fondeo!$D$3:$AY$100,base_minorista!$A127,0)</f>
        <v>1.4395598559255567</v>
      </c>
      <c r="K127">
        <f>+HLOOKUP(VLOOKUP($B127,$Q$2:$R$42,2,0),Costo_provisiones!$D$3:$AY$100,base_minorista!$A127,0)</f>
        <v>2.1085089085474662</v>
      </c>
      <c r="L127">
        <f>+HLOOKUP(VLOOKUP($B127,$Q$2:$R$42,2,0),Morosidad_control!$D$4:$AY$101,base_minorista!$A127,0)</f>
        <v>2.3600486196026469</v>
      </c>
      <c r="M127">
        <f ca="1">+OFFSET(Capital_2!$D$2,base_minorista!A127,0)</f>
        <v>3.4442162995780268</v>
      </c>
      <c r="N127">
        <f>+HLOOKUP(VLOOKUP($B127,$Q$2:$R$42,2,0),costo_laboral!$E$2:$AZ$99,base_minorista!$A127,0)</f>
        <v>4.3489165787285478</v>
      </c>
      <c r="O127">
        <f>+HLOOKUP(VLOOKUP($B127,$Q$2:$R$42,2,0),Participacion1!$P$4:$Y$101,base_minorista!$A127,0)</f>
        <v>24.111401830562507</v>
      </c>
    </row>
    <row r="128" spans="1:15" ht="16.5" x14ac:dyDescent="0.3">
      <c r="A128">
        <v>28</v>
      </c>
      <c r="B128">
        <v>2</v>
      </c>
      <c r="C128">
        <v>27</v>
      </c>
      <c r="D128" s="3">
        <v>41698</v>
      </c>
      <c r="E128" s="33">
        <v>14</v>
      </c>
      <c r="F128">
        <v>3</v>
      </c>
      <c r="G128">
        <f>+HLOOKUP(VLOOKUP($B128,$Q$2:$R$42,2,0),costos_sf!$D$2:$AY$99,base_minorista!$A128,0)</f>
        <v>5196777831.6205988</v>
      </c>
      <c r="H128">
        <f>+HLOOKUP(VLOOKUP($B128,$Q$2:$R$42,2,0),creditos_sf!$D$103:$M$200,base_minorista!$A128,0)</f>
        <v>30001524019.239002</v>
      </c>
      <c r="I128">
        <f>+HLOOKUP(VLOOKUP($B128,$Q$2:$R$42,2,0),creditos_sf!$D$2:$AY$99,base_minorista!$A128,0)</f>
        <v>21004490993.586102</v>
      </c>
      <c r="J128">
        <f>+HLOOKUP(VLOOKUP($B128,$Q$2:$R$42,2,0),Costo_fondeo!$D$3:$AY$100,base_minorista!$A128,0)</f>
        <v>1.3983016317648409</v>
      </c>
      <c r="K128">
        <f>+HLOOKUP(VLOOKUP($B128,$Q$2:$R$42,2,0),Costo_provisiones!$D$3:$AY$100,base_minorista!$A128,0)</f>
        <v>2.1552660574344933</v>
      </c>
      <c r="L128">
        <f>+HLOOKUP(VLOOKUP($B128,$Q$2:$R$42,2,0),Morosidad_control!$D$4:$AY$101,base_minorista!$A128,0)</f>
        <v>2.2570949984388951</v>
      </c>
      <c r="M128">
        <f ca="1">+OFFSET(Capital_2!$D$2,base_minorista!A128,0)</f>
        <v>3.3651511548182853</v>
      </c>
      <c r="N128">
        <f>+HLOOKUP(VLOOKUP($B128,$Q$2:$R$42,2,0),costo_laboral!$E$2:$AZ$99,base_minorista!$A128,0)</f>
        <v>4.3250243947238181</v>
      </c>
      <c r="O128">
        <f>+HLOOKUP(VLOOKUP($B128,$Q$2:$R$42,2,0),Participacion1!$P$4:$Y$101,base_minorista!$A128,0)</f>
        <v>24.124720959589361</v>
      </c>
    </row>
    <row r="129" spans="1:15" ht="16.5" x14ac:dyDescent="0.3">
      <c r="A129">
        <v>29</v>
      </c>
      <c r="B129">
        <v>2</v>
      </c>
      <c r="C129">
        <v>28</v>
      </c>
      <c r="D129" s="3">
        <v>41729</v>
      </c>
      <c r="E129" s="33">
        <v>14</v>
      </c>
      <c r="F129">
        <v>3</v>
      </c>
      <c r="G129">
        <f>+HLOOKUP(VLOOKUP($B129,$Q$2:$R$42,2,0),costos_sf!$D$2:$AY$99,base_minorista!$A129,0)</f>
        <v>5189471889.6219921</v>
      </c>
      <c r="H129">
        <f>+HLOOKUP(VLOOKUP($B129,$Q$2:$R$42,2,0),creditos_sf!$D$103:$M$200,base_minorista!$A129,0)</f>
        <v>30257661006.174801</v>
      </c>
      <c r="I129">
        <f>+HLOOKUP(VLOOKUP($B129,$Q$2:$R$42,2,0),creditos_sf!$D$2:$AY$99,base_minorista!$A129,0)</f>
        <v>20716338206.318298</v>
      </c>
      <c r="J129">
        <f>+HLOOKUP(VLOOKUP($B129,$Q$2:$R$42,2,0),Costo_fondeo!$D$3:$AY$100,base_minorista!$A129,0)</f>
        <v>1.361171345378432</v>
      </c>
      <c r="K129">
        <f>+HLOOKUP(VLOOKUP($B129,$Q$2:$R$42,2,0),Costo_provisiones!$D$3:$AY$100,base_minorista!$A129,0)</f>
        <v>2.1913942761769212</v>
      </c>
      <c r="L129">
        <f>+HLOOKUP(VLOOKUP($B129,$Q$2:$R$42,2,0),Morosidad_control!$D$4:$AY$101,base_minorista!$A129,0)</f>
        <v>2.4187889940347778</v>
      </c>
      <c r="M129">
        <f ca="1">+OFFSET(Capital_2!$D$2,base_minorista!A129,0)</f>
        <v>3.2958556767962262</v>
      </c>
      <c r="N129">
        <f>+HLOOKUP(VLOOKUP($B129,$Q$2:$R$42,2,0),costo_laboral!$E$2:$AZ$99,base_minorista!$A129,0)</f>
        <v>4.3965961713742052</v>
      </c>
      <c r="O129">
        <f>+HLOOKUP(VLOOKUP($B129,$Q$2:$R$42,2,0),Participacion1!$P$4:$Y$101,base_minorista!$A129,0)</f>
        <v>23.846738343044692</v>
      </c>
    </row>
    <row r="130" spans="1:15" ht="16.5" x14ac:dyDescent="0.3">
      <c r="A130">
        <v>30</v>
      </c>
      <c r="B130">
        <v>2</v>
      </c>
      <c r="C130">
        <v>29</v>
      </c>
      <c r="D130" s="3">
        <v>41759</v>
      </c>
      <c r="E130" s="33">
        <v>14</v>
      </c>
      <c r="F130">
        <v>3</v>
      </c>
      <c r="G130">
        <f>+HLOOKUP(VLOOKUP($B130,$Q$2:$R$42,2,0),costos_sf!$D$2:$AY$99,base_minorista!$A130,0)</f>
        <v>5182678357.1316109</v>
      </c>
      <c r="H130">
        <f>+HLOOKUP(VLOOKUP($B130,$Q$2:$R$42,2,0),creditos_sf!$D$103:$M$200,base_minorista!$A130,0)</f>
        <v>30425708627.934898</v>
      </c>
      <c r="I130">
        <f>+HLOOKUP(VLOOKUP($B130,$Q$2:$R$42,2,0),creditos_sf!$D$2:$AY$99,base_minorista!$A130,0)</f>
        <v>21264290024.232304</v>
      </c>
      <c r="J130">
        <f>+HLOOKUP(VLOOKUP($B130,$Q$2:$R$42,2,0),Costo_fondeo!$D$3:$AY$100,base_minorista!$A130,0)</f>
        <v>1.3276481741084747</v>
      </c>
      <c r="K130">
        <f>+HLOOKUP(VLOOKUP($B130,$Q$2:$R$42,2,0),Costo_provisiones!$D$3:$AY$100,base_minorista!$A130,0)</f>
        <v>2.2442212379268756</v>
      </c>
      <c r="L130">
        <f>+HLOOKUP(VLOOKUP($B130,$Q$2:$R$42,2,0),Morosidad_control!$D$4:$AY$101,base_minorista!$A130,0)</f>
        <v>2.3804074526423431</v>
      </c>
      <c r="M130">
        <f ca="1">+OFFSET(Capital_2!$D$2,base_minorista!A130,0)</f>
        <v>3.2437779376973728</v>
      </c>
      <c r="N130">
        <f>+HLOOKUP(VLOOKUP($B130,$Q$2:$R$42,2,0),costo_laboral!$E$2:$AZ$99,base_minorista!$A130,0)</f>
        <v>4.3142673771641844</v>
      </c>
      <c r="O130">
        <f>+HLOOKUP(VLOOKUP($B130,$Q$2:$R$42,2,0),Participacion1!$P$4:$Y$101,base_minorista!$A130,0)</f>
        <v>24.020278918933048</v>
      </c>
    </row>
    <row r="131" spans="1:15" ht="16.5" x14ac:dyDescent="0.3">
      <c r="A131">
        <v>31</v>
      </c>
      <c r="B131">
        <v>2</v>
      </c>
      <c r="C131">
        <v>30</v>
      </c>
      <c r="D131" s="3">
        <v>41790</v>
      </c>
      <c r="E131" s="33">
        <v>14</v>
      </c>
      <c r="F131">
        <v>3</v>
      </c>
      <c r="G131">
        <f>+HLOOKUP(VLOOKUP($B131,$Q$2:$R$42,2,0),costos_sf!$D$2:$AY$99,base_minorista!$A131,0)</f>
        <v>5200174550.4150267</v>
      </c>
      <c r="H131">
        <f>+HLOOKUP(VLOOKUP($B131,$Q$2:$R$42,2,0),creditos_sf!$D$103:$M$200,base_minorista!$A131,0)</f>
        <v>30201961445.184101</v>
      </c>
      <c r="I131">
        <f>+HLOOKUP(VLOOKUP($B131,$Q$2:$R$42,2,0),creditos_sf!$D$2:$AY$99,base_minorista!$A131,0)</f>
        <v>21295385148.523899</v>
      </c>
      <c r="J131">
        <f>+HLOOKUP(VLOOKUP($B131,$Q$2:$R$42,2,0),Costo_fondeo!$D$3:$AY$100,base_minorista!$A131,0)</f>
        <v>1.3073380693130952</v>
      </c>
      <c r="K131">
        <f>+HLOOKUP(VLOOKUP($B131,$Q$2:$R$42,2,0),Costo_provisiones!$D$3:$AY$100,base_minorista!$A131,0)</f>
        <v>2.2819888533796115</v>
      </c>
      <c r="L131">
        <f>+HLOOKUP(VLOOKUP($B131,$Q$2:$R$42,2,0),Morosidad_control!$D$4:$AY$101,base_minorista!$A131,0)</f>
        <v>2.4514268481122268</v>
      </c>
      <c r="M131">
        <f ca="1">+OFFSET(Capital_2!$D$2,base_minorista!A131,0)</f>
        <v>3.2095324879825831</v>
      </c>
      <c r="N131">
        <f>+HLOOKUP(VLOOKUP($B131,$Q$2:$R$42,2,0),costo_laboral!$E$2:$AZ$99,base_minorista!$A131,0)</f>
        <v>4.3335530218252778</v>
      </c>
      <c r="O131">
        <f>+HLOOKUP(VLOOKUP($B131,$Q$2:$R$42,2,0),Participacion1!$P$4:$Y$101,base_minorista!$A131,0)</f>
        <v>23.872698302581046</v>
      </c>
    </row>
    <row r="132" spans="1:15" ht="16.5" x14ac:dyDescent="0.3">
      <c r="A132">
        <v>32</v>
      </c>
      <c r="B132">
        <v>2</v>
      </c>
      <c r="C132">
        <v>31</v>
      </c>
      <c r="D132" s="3">
        <v>41820</v>
      </c>
      <c r="E132" s="33">
        <v>14</v>
      </c>
      <c r="F132">
        <v>3</v>
      </c>
      <c r="G132">
        <f>+HLOOKUP(VLOOKUP($B132,$Q$2:$R$42,2,0),costos_sf!$D$2:$AY$99,base_minorista!$A132,0)</f>
        <v>5153548508.3625889</v>
      </c>
      <c r="H132">
        <f>+HLOOKUP(VLOOKUP($B132,$Q$2:$R$42,2,0),creditos_sf!$D$103:$M$200,base_minorista!$A132,0)</f>
        <v>30738029133.098698</v>
      </c>
      <c r="I132">
        <f>+HLOOKUP(VLOOKUP($B132,$Q$2:$R$42,2,0),creditos_sf!$D$2:$AY$99,base_minorista!$A132,0)</f>
        <v>22502647136.7099</v>
      </c>
      <c r="J132">
        <f>+HLOOKUP(VLOOKUP($B132,$Q$2:$R$42,2,0),Costo_fondeo!$D$3:$AY$100,base_minorista!$A132,0)</f>
        <v>1.2821212972716487</v>
      </c>
      <c r="K132">
        <f>+HLOOKUP(VLOOKUP($B132,$Q$2:$R$42,2,0),Costo_provisiones!$D$3:$AY$100,base_minorista!$A132,0)</f>
        <v>2.288148330394677</v>
      </c>
      <c r="L132">
        <f>+HLOOKUP(VLOOKUP($B132,$Q$2:$R$42,2,0),Morosidad_control!$D$4:$AY$101,base_minorista!$A132,0)</f>
        <v>2.4259338732389901</v>
      </c>
      <c r="M132">
        <f ca="1">+OFFSET(Capital_2!$D$2,base_minorista!A132,0)</f>
        <v>3.1850428382831848</v>
      </c>
      <c r="N132">
        <f>+HLOOKUP(VLOOKUP($B132,$Q$2:$R$42,2,0),costo_laboral!$E$2:$AZ$99,base_minorista!$A132,0)</f>
        <v>4.2324833890074967</v>
      </c>
      <c r="O132">
        <f>+HLOOKUP(VLOOKUP($B132,$Q$2:$R$42,2,0),Participacion1!$P$4:$Y$101,base_minorista!$A132,0)</f>
        <v>23.563668122544815</v>
      </c>
    </row>
    <row r="133" spans="1:15" ht="16.5" x14ac:dyDescent="0.3">
      <c r="A133">
        <v>33</v>
      </c>
      <c r="B133">
        <v>2</v>
      </c>
      <c r="C133">
        <v>32</v>
      </c>
      <c r="D133" s="3">
        <v>41851</v>
      </c>
      <c r="E133" s="33">
        <v>14</v>
      </c>
      <c r="F133">
        <v>3</v>
      </c>
      <c r="G133">
        <f>+HLOOKUP(VLOOKUP($B133,$Q$2:$R$42,2,0),costos_sf!$D$2:$AY$99,base_minorista!$A133,0)</f>
        <v>5100350445.4583359</v>
      </c>
      <c r="H133">
        <f>+HLOOKUP(VLOOKUP($B133,$Q$2:$R$42,2,0),creditos_sf!$D$103:$M$200,base_minorista!$A133,0)</f>
        <v>30475611073.172802</v>
      </c>
      <c r="I133">
        <f>+HLOOKUP(VLOOKUP($B133,$Q$2:$R$42,2,0),creditos_sf!$D$2:$AY$99,base_minorista!$A133,0)</f>
        <v>22558615050.169098</v>
      </c>
      <c r="J133">
        <f>+HLOOKUP(VLOOKUP($B133,$Q$2:$R$42,2,0),Costo_fondeo!$D$3:$AY$100,base_minorista!$A133,0)</f>
        <v>1.2692947113823745</v>
      </c>
      <c r="K133">
        <f>+HLOOKUP(VLOOKUP($B133,$Q$2:$R$42,2,0),Costo_provisiones!$D$3:$AY$100,base_minorista!$A133,0)</f>
        <v>2.2505170356881221</v>
      </c>
      <c r="L133">
        <f>+HLOOKUP(VLOOKUP($B133,$Q$2:$R$42,2,0),Morosidad_control!$D$4:$AY$101,base_minorista!$A133,0)</f>
        <v>2.3883217217847164</v>
      </c>
      <c r="M133">
        <f ca="1">+OFFSET(Capital_2!$D$2,base_minorista!A133,0)</f>
        <v>3.1704105350092515</v>
      </c>
      <c r="N133">
        <f>+HLOOKUP(VLOOKUP($B133,$Q$2:$R$42,2,0),costo_laboral!$E$2:$AZ$99,base_minorista!$A133,0)</f>
        <v>4.2001628028934022</v>
      </c>
      <c r="O133">
        <f>+HLOOKUP(VLOOKUP($B133,$Q$2:$R$42,2,0),Participacion1!$P$4:$Y$101,base_minorista!$A133,0)</f>
        <v>23.516718405816917</v>
      </c>
    </row>
    <row r="134" spans="1:15" ht="16.5" x14ac:dyDescent="0.3">
      <c r="A134">
        <v>34</v>
      </c>
      <c r="B134">
        <v>2</v>
      </c>
      <c r="C134">
        <v>33</v>
      </c>
      <c r="D134" s="3">
        <v>41882</v>
      </c>
      <c r="E134" s="33">
        <v>14</v>
      </c>
      <c r="F134">
        <v>3</v>
      </c>
      <c r="G134">
        <f>+HLOOKUP(VLOOKUP($B134,$Q$2:$R$42,2,0),costos_sf!$D$2:$AY$99,base_minorista!$A134,0)</f>
        <v>5170788590.8936939</v>
      </c>
      <c r="H134">
        <f>+HLOOKUP(VLOOKUP($B134,$Q$2:$R$42,2,0),creditos_sf!$D$103:$M$200,base_minorista!$A134,0)</f>
        <v>30683974854.326599</v>
      </c>
      <c r="I134">
        <f>+HLOOKUP(VLOOKUP($B134,$Q$2:$R$42,2,0),creditos_sf!$D$2:$AY$99,base_minorista!$A134,0)</f>
        <v>22979739967.1348</v>
      </c>
      <c r="J134">
        <f>+HLOOKUP(VLOOKUP($B134,$Q$2:$R$42,2,0),Costo_fondeo!$D$3:$AY$100,base_minorista!$A134,0)</f>
        <v>1.2540144570089917</v>
      </c>
      <c r="K134">
        <f>+HLOOKUP(VLOOKUP($B134,$Q$2:$R$42,2,0),Costo_provisiones!$D$3:$AY$100,base_minorista!$A134,0)</f>
        <v>2.2349612176070224</v>
      </c>
      <c r="L134">
        <f>+HLOOKUP(VLOOKUP($B134,$Q$2:$R$42,2,0),Morosidad_control!$D$4:$AY$101,base_minorista!$A134,0)</f>
        <v>2.4285014681645327</v>
      </c>
      <c r="M134">
        <f ca="1">+OFFSET(Capital_2!$D$2,base_minorista!A134,0)</f>
        <v>3.1468414088192862</v>
      </c>
      <c r="N134">
        <f>+HLOOKUP(VLOOKUP($B134,$Q$2:$R$42,2,0),costo_laboral!$E$2:$AZ$99,base_minorista!$A134,0)</f>
        <v>4.1722986945972647</v>
      </c>
      <c r="O134">
        <f>+HLOOKUP(VLOOKUP($B134,$Q$2:$R$42,2,0),Participacion1!$P$4:$Y$101,base_minorista!$A134,0)</f>
        <v>23.497395848846431</v>
      </c>
    </row>
    <row r="135" spans="1:15" ht="16.5" x14ac:dyDescent="0.3">
      <c r="A135">
        <v>35</v>
      </c>
      <c r="B135">
        <v>2</v>
      </c>
      <c r="C135">
        <v>34</v>
      </c>
      <c r="D135" s="3">
        <v>41912</v>
      </c>
      <c r="E135" s="33">
        <v>14</v>
      </c>
      <c r="F135">
        <v>3</v>
      </c>
      <c r="G135">
        <f>+HLOOKUP(VLOOKUP($B135,$Q$2:$R$42,2,0),costos_sf!$D$2:$AY$99,base_minorista!$A135,0)</f>
        <v>5129303735.5750418</v>
      </c>
      <c r="H135">
        <f>+HLOOKUP(VLOOKUP($B135,$Q$2:$R$42,2,0),creditos_sf!$D$103:$M$200,base_minorista!$A135,0)</f>
        <v>31027458486.633801</v>
      </c>
      <c r="I135">
        <f>+HLOOKUP(VLOOKUP($B135,$Q$2:$R$42,2,0),creditos_sf!$D$2:$AY$99,base_minorista!$A135,0)</f>
        <v>23060600536.937099</v>
      </c>
      <c r="J135">
        <f>+HLOOKUP(VLOOKUP($B135,$Q$2:$R$42,2,0),Costo_fondeo!$D$3:$AY$100,base_minorista!$A135,0)</f>
        <v>1.2430515098457005</v>
      </c>
      <c r="K135">
        <f>+HLOOKUP(VLOOKUP($B135,$Q$2:$R$42,2,0),Costo_provisiones!$D$3:$AY$100,base_minorista!$A135,0)</f>
        <v>2.199134496493651</v>
      </c>
      <c r="L135">
        <f>+HLOOKUP(VLOOKUP($B135,$Q$2:$R$42,2,0),Morosidad_control!$D$4:$AY$101,base_minorista!$A135,0)</f>
        <v>2.3699228299929773</v>
      </c>
      <c r="M135">
        <f ca="1">+OFFSET(Capital_2!$D$2,base_minorista!A135,0)</f>
        <v>3.1301745437504462</v>
      </c>
      <c r="N135">
        <f>+HLOOKUP(VLOOKUP($B135,$Q$2:$R$42,2,0),costo_laboral!$E$2:$AZ$99,base_minorista!$A135,0)</f>
        <v>4.1662420406001051</v>
      </c>
      <c r="O135">
        <f>+HLOOKUP(VLOOKUP($B135,$Q$2:$R$42,2,0),Participacion1!$P$4:$Y$101,base_minorista!$A135,0)</f>
        <v>23.782565490562817</v>
      </c>
    </row>
    <row r="136" spans="1:15" ht="16.5" x14ac:dyDescent="0.3">
      <c r="A136">
        <v>36</v>
      </c>
      <c r="B136">
        <v>2</v>
      </c>
      <c r="C136">
        <v>35</v>
      </c>
      <c r="D136" s="3">
        <v>41943</v>
      </c>
      <c r="E136" s="33">
        <v>14</v>
      </c>
      <c r="F136">
        <v>3</v>
      </c>
      <c r="G136">
        <f>+HLOOKUP(VLOOKUP($B136,$Q$2:$R$42,2,0),costos_sf!$D$2:$AY$99,base_minorista!$A136,0)</f>
        <v>5150593966.6449347</v>
      </c>
      <c r="H136">
        <f>+HLOOKUP(VLOOKUP($B136,$Q$2:$R$42,2,0),creditos_sf!$D$103:$M$200,base_minorista!$A136,0)</f>
        <v>31493959333.282501</v>
      </c>
      <c r="I136">
        <f>+HLOOKUP(VLOOKUP($B136,$Q$2:$R$42,2,0),creditos_sf!$D$2:$AY$99,base_minorista!$A136,0)</f>
        <v>23551061483.4688</v>
      </c>
      <c r="J136">
        <f>+HLOOKUP(VLOOKUP($B136,$Q$2:$R$42,2,0),Costo_fondeo!$D$3:$AY$100,base_minorista!$A136,0)</f>
        <v>1.2401585348514348</v>
      </c>
      <c r="K136">
        <f>+HLOOKUP(VLOOKUP($B136,$Q$2:$R$42,2,0),Costo_provisiones!$D$3:$AY$100,base_minorista!$A136,0)</f>
        <v>2.1566148601004342</v>
      </c>
      <c r="L136">
        <f>+HLOOKUP(VLOOKUP($B136,$Q$2:$R$42,2,0),Morosidad_control!$D$4:$AY$101,base_minorista!$A136,0)</f>
        <v>2.3088071745594552</v>
      </c>
      <c r="M136">
        <f ca="1">+OFFSET(Capital_2!$D$2,base_minorista!A136,0)</f>
        <v>3.1052199516205063</v>
      </c>
      <c r="N136">
        <f>+HLOOKUP(VLOOKUP($B136,$Q$2:$R$42,2,0),costo_laboral!$E$2:$AZ$99,base_minorista!$A136,0)</f>
        <v>4.1113974259119308</v>
      </c>
      <c r="O136">
        <f>+HLOOKUP(VLOOKUP($B136,$Q$2:$R$42,2,0),Participacion1!$P$4:$Y$101,base_minorista!$A136,0)</f>
        <v>24.062675583841205</v>
      </c>
    </row>
    <row r="137" spans="1:15" ht="16.5" x14ac:dyDescent="0.3">
      <c r="A137">
        <v>37</v>
      </c>
      <c r="B137">
        <v>2</v>
      </c>
      <c r="C137">
        <v>36</v>
      </c>
      <c r="D137" s="3">
        <v>41973</v>
      </c>
      <c r="E137" s="33">
        <v>14</v>
      </c>
      <c r="F137">
        <v>3</v>
      </c>
      <c r="G137">
        <f>+HLOOKUP(VLOOKUP($B137,$Q$2:$R$42,2,0),costos_sf!$D$2:$AY$99,base_minorista!$A137,0)</f>
        <v>4968035716.1702499</v>
      </c>
      <c r="H137">
        <f>+HLOOKUP(VLOOKUP($B137,$Q$2:$R$42,2,0),creditos_sf!$D$103:$M$200,base_minorista!$A137,0)</f>
        <v>31519752172.1548</v>
      </c>
      <c r="I137">
        <f>+HLOOKUP(VLOOKUP($B137,$Q$2:$R$42,2,0),creditos_sf!$D$2:$AY$99,base_minorista!$A137,0)</f>
        <v>23513013382.714901</v>
      </c>
      <c r="J137">
        <f>+HLOOKUP(VLOOKUP($B137,$Q$2:$R$42,2,0),Costo_fondeo!$D$3:$AY$100,base_minorista!$A137,0)</f>
        <v>1.2432966086843944</v>
      </c>
      <c r="K137">
        <f>+HLOOKUP(VLOOKUP($B137,$Q$2:$R$42,2,0),Costo_provisiones!$D$3:$AY$100,base_minorista!$A137,0)</f>
        <v>1.6545230685796615</v>
      </c>
      <c r="L137">
        <f>+HLOOKUP(VLOOKUP($B137,$Q$2:$R$42,2,0),Morosidad_control!$D$4:$AY$101,base_minorista!$A137,0)</f>
        <v>2.3111818767839649</v>
      </c>
      <c r="M137">
        <f ca="1">+OFFSET(Capital_2!$D$2,base_minorista!A137,0)</f>
        <v>3.0886044861742721</v>
      </c>
      <c r="N137">
        <f>+HLOOKUP(VLOOKUP($B137,$Q$2:$R$42,2,0),costo_laboral!$E$2:$AZ$99,base_minorista!$A137,0)</f>
        <v>4.1158528220802832</v>
      </c>
      <c r="O137">
        <f>+HLOOKUP(VLOOKUP($B137,$Q$2:$R$42,2,0),Participacion1!$P$4:$Y$101,base_minorista!$A137,0)</f>
        <v>23.983726023862619</v>
      </c>
    </row>
    <row r="138" spans="1:15" ht="16.5" x14ac:dyDescent="0.3">
      <c r="A138">
        <v>38</v>
      </c>
      <c r="B138">
        <v>2</v>
      </c>
      <c r="C138">
        <v>37</v>
      </c>
      <c r="D138" s="3">
        <v>42004</v>
      </c>
      <c r="E138" s="33">
        <v>14</v>
      </c>
      <c r="F138">
        <v>3</v>
      </c>
      <c r="G138">
        <f>+HLOOKUP(VLOOKUP($B138,$Q$2:$R$42,2,0),costos_sf!$D$2:$AY$99,base_minorista!$A138,0)</f>
        <v>5266831611.2216454</v>
      </c>
      <c r="H138">
        <f>+HLOOKUP(VLOOKUP($B138,$Q$2:$R$42,2,0),creditos_sf!$D$103:$M$200,base_minorista!$A138,0)</f>
        <v>31965431228.352497</v>
      </c>
      <c r="I138">
        <f>+HLOOKUP(VLOOKUP($B138,$Q$2:$R$42,2,0),creditos_sf!$D$2:$AY$99,base_minorista!$A138,0)</f>
        <v>24476573978.069801</v>
      </c>
      <c r="J138">
        <f>+HLOOKUP(VLOOKUP($B138,$Q$2:$R$42,2,0),Costo_fondeo!$D$3:$AY$100,base_minorista!$A138,0)</f>
        <v>1.2423680968214292</v>
      </c>
      <c r="K138">
        <f>+HLOOKUP(VLOOKUP($B138,$Q$2:$R$42,2,0),Costo_provisiones!$D$3:$AY$100,base_minorista!$A138,0)</f>
        <v>2.1282826044596042</v>
      </c>
      <c r="L138">
        <f>+HLOOKUP(VLOOKUP($B138,$Q$2:$R$42,2,0),Morosidad_control!$D$4:$AY$101,base_minorista!$A138,0)</f>
        <v>2.3007634937526849</v>
      </c>
      <c r="M138">
        <f ca="1">+OFFSET(Capital_2!$D$2,base_minorista!A138,0)</f>
        <v>3.0772625191593428</v>
      </c>
      <c r="N138">
        <f>+HLOOKUP(VLOOKUP($B138,$Q$2:$R$42,2,0),costo_laboral!$E$2:$AZ$99,base_minorista!$A138,0)</f>
        <v>4.073031111765669</v>
      </c>
      <c r="O138">
        <f>+HLOOKUP(VLOOKUP($B138,$Q$2:$R$42,2,0),Participacion1!$P$4:$Y$101,base_minorista!$A138,0)</f>
        <v>23.936065637008241</v>
      </c>
    </row>
    <row r="139" spans="1:15" ht="16.5" x14ac:dyDescent="0.3">
      <c r="A139">
        <v>39</v>
      </c>
      <c r="B139">
        <v>2</v>
      </c>
      <c r="C139">
        <v>38</v>
      </c>
      <c r="D139" s="3">
        <v>42035</v>
      </c>
      <c r="E139" s="33">
        <v>15</v>
      </c>
      <c r="F139">
        <v>3</v>
      </c>
      <c r="G139">
        <f>+HLOOKUP(VLOOKUP($B139,$Q$2:$R$42,2,0),costos_sf!$D$2:$AY$99,base_minorista!$A139,0)</f>
        <v>5441792329.5561295</v>
      </c>
      <c r="H139">
        <f>+HLOOKUP(VLOOKUP($B139,$Q$2:$R$42,2,0),creditos_sf!$D$103:$M$200,base_minorista!$A139,0)</f>
        <v>32182958389.198097</v>
      </c>
      <c r="I139">
        <f>+HLOOKUP(VLOOKUP($B139,$Q$2:$R$42,2,0),creditos_sf!$D$2:$AY$99,base_minorista!$A139,0)</f>
        <v>24930864831.078297</v>
      </c>
      <c r="J139">
        <f>+HLOOKUP(VLOOKUP($B139,$Q$2:$R$42,2,0),Costo_fondeo!$D$3:$AY$100,base_minorista!$A139,0)</f>
        <v>1.2500437898570285</v>
      </c>
      <c r="K139">
        <f>+HLOOKUP(VLOOKUP($B139,$Q$2:$R$42,2,0),Costo_provisiones!$D$3:$AY$100,base_minorista!$A139,0)</f>
        <v>2.0992080475774775</v>
      </c>
      <c r="L139">
        <f>+HLOOKUP(VLOOKUP($B139,$Q$2:$R$42,2,0),Morosidad_control!$D$4:$AY$101,base_minorista!$A139,0)</f>
        <v>2.3690503116598385</v>
      </c>
      <c r="M139">
        <f ca="1">+OFFSET(Capital_2!$D$2,base_minorista!A139,0)</f>
        <v>3.0663026726799725</v>
      </c>
      <c r="N139">
        <f>+HLOOKUP(VLOOKUP($B139,$Q$2:$R$42,2,0),costo_laboral!$E$2:$AZ$99,base_minorista!$A139,0)</f>
        <v>4.0393408209062454</v>
      </c>
      <c r="O139">
        <f>+HLOOKUP(VLOOKUP($B139,$Q$2:$R$42,2,0),Participacion1!$P$4:$Y$101,base_minorista!$A139,0)</f>
        <v>23.900457950522398</v>
      </c>
    </row>
    <row r="140" spans="1:15" ht="16.5" x14ac:dyDescent="0.3">
      <c r="A140">
        <v>40</v>
      </c>
      <c r="B140">
        <v>2</v>
      </c>
      <c r="C140">
        <v>39</v>
      </c>
      <c r="D140" s="3">
        <v>42063</v>
      </c>
      <c r="E140" s="33">
        <v>15</v>
      </c>
      <c r="F140">
        <v>3</v>
      </c>
      <c r="G140">
        <f>+HLOOKUP(VLOOKUP($B140,$Q$2:$R$42,2,0),costos_sf!$D$2:$AY$99,base_minorista!$A140,0)</f>
        <v>5277999102.5618887</v>
      </c>
      <c r="H140">
        <f>+HLOOKUP(VLOOKUP($B140,$Q$2:$R$42,2,0),creditos_sf!$D$103:$M$200,base_minorista!$A140,0)</f>
        <v>32498060661.442001</v>
      </c>
      <c r="I140">
        <f>+HLOOKUP(VLOOKUP($B140,$Q$2:$R$42,2,0),creditos_sf!$D$2:$AY$99,base_minorista!$A140,0)</f>
        <v>24841256359.868603</v>
      </c>
      <c r="J140">
        <f>+HLOOKUP(VLOOKUP($B140,$Q$2:$R$42,2,0),Costo_fondeo!$D$3:$AY$100,base_minorista!$A140,0)</f>
        <v>1.2553153188323678</v>
      </c>
      <c r="K140">
        <f>+HLOOKUP(VLOOKUP($B140,$Q$2:$R$42,2,0),Costo_provisiones!$D$3:$AY$100,base_minorista!$A140,0)</f>
        <v>2.0586525429923332</v>
      </c>
      <c r="L140">
        <f>+HLOOKUP(VLOOKUP($B140,$Q$2:$R$42,2,0),Morosidad_control!$D$4:$AY$101,base_minorista!$A140,0)</f>
        <v>2.3437958336520142</v>
      </c>
      <c r="M140">
        <f ca="1">+OFFSET(Capital_2!$D$2,base_minorista!A140,0)</f>
        <v>3.049096647123327</v>
      </c>
      <c r="N140">
        <f>+HLOOKUP(VLOOKUP($B140,$Q$2:$R$42,2,0),costo_laboral!$E$2:$AZ$99,base_minorista!$A140,0)</f>
        <v>4.0433654377593129</v>
      </c>
      <c r="O140">
        <f>+HLOOKUP(VLOOKUP($B140,$Q$2:$R$42,2,0),Participacion1!$P$4:$Y$101,base_minorista!$A140,0)</f>
        <v>23.936193093525095</v>
      </c>
    </row>
    <row r="141" spans="1:15" ht="16.5" x14ac:dyDescent="0.3">
      <c r="A141">
        <v>41</v>
      </c>
      <c r="B141">
        <v>2</v>
      </c>
      <c r="C141">
        <v>40</v>
      </c>
      <c r="D141" s="3">
        <v>42094</v>
      </c>
      <c r="E141" s="33">
        <v>15</v>
      </c>
      <c r="F141">
        <v>3</v>
      </c>
      <c r="G141">
        <f>+HLOOKUP(VLOOKUP($B141,$Q$2:$R$42,2,0),costos_sf!$D$2:$AY$99,base_minorista!$A141,0)</f>
        <v>5332481086.5538921</v>
      </c>
      <c r="H141">
        <f>+HLOOKUP(VLOOKUP($B141,$Q$2:$R$42,2,0),creditos_sf!$D$103:$M$200,base_minorista!$A141,0)</f>
        <v>33026730804.136501</v>
      </c>
      <c r="I141">
        <f>+HLOOKUP(VLOOKUP($B141,$Q$2:$R$42,2,0),creditos_sf!$D$2:$AY$99,base_minorista!$A141,0)</f>
        <v>25665504833.1422</v>
      </c>
      <c r="J141">
        <f>+HLOOKUP(VLOOKUP($B141,$Q$2:$R$42,2,0),Costo_fondeo!$D$3:$AY$100,base_minorista!$A141,0)</f>
        <v>1.2665610742929345</v>
      </c>
      <c r="K141">
        <f>+HLOOKUP(VLOOKUP($B141,$Q$2:$R$42,2,0),Costo_provisiones!$D$3:$AY$100,base_minorista!$A141,0)</f>
        <v>2.0641483150013684</v>
      </c>
      <c r="L141">
        <f>+HLOOKUP(VLOOKUP($B141,$Q$2:$R$42,2,0),Morosidad_control!$D$4:$AY$101,base_minorista!$A141,0)</f>
        <v>2.3105698576733893</v>
      </c>
      <c r="M141">
        <f ca="1">+OFFSET(Capital_2!$D$2,base_minorista!A141,0)</f>
        <v>3.0217281587138265</v>
      </c>
      <c r="N141">
        <f>+HLOOKUP(VLOOKUP($B141,$Q$2:$R$42,2,0),costo_laboral!$E$2:$AZ$99,base_minorista!$A141,0)</f>
        <v>3.9890420453823081</v>
      </c>
      <c r="O141">
        <f>+HLOOKUP(VLOOKUP($B141,$Q$2:$R$42,2,0),Participacion1!$P$4:$Y$101,base_minorista!$A141,0)</f>
        <v>24.436121994830163</v>
      </c>
    </row>
    <row r="142" spans="1:15" ht="16.5" x14ac:dyDescent="0.3">
      <c r="A142">
        <v>42</v>
      </c>
      <c r="B142">
        <v>2</v>
      </c>
      <c r="C142">
        <v>41</v>
      </c>
      <c r="D142" s="3">
        <v>42124</v>
      </c>
      <c r="E142" s="33">
        <v>15</v>
      </c>
      <c r="F142">
        <v>3</v>
      </c>
      <c r="G142">
        <f>+HLOOKUP(VLOOKUP($B142,$Q$2:$R$42,2,0),costos_sf!$D$2:$AY$99,base_minorista!$A142,0)</f>
        <v>5331790377.708293</v>
      </c>
      <c r="H142">
        <f>+HLOOKUP(VLOOKUP($B142,$Q$2:$R$42,2,0),creditos_sf!$D$103:$M$200,base_minorista!$A142,0)</f>
        <v>33211818393.3988</v>
      </c>
      <c r="I142">
        <f>+HLOOKUP(VLOOKUP($B142,$Q$2:$R$42,2,0),creditos_sf!$D$2:$AY$99,base_minorista!$A142,0)</f>
        <v>26212804281.070198</v>
      </c>
      <c r="J142">
        <f>+HLOOKUP(VLOOKUP($B142,$Q$2:$R$42,2,0),Costo_fondeo!$D$3:$AY$100,base_minorista!$A142,0)</f>
        <v>1.2799482875447834</v>
      </c>
      <c r="K142">
        <f>+HLOOKUP(VLOOKUP($B142,$Q$2:$R$42,2,0),Costo_provisiones!$D$3:$AY$100,base_minorista!$A142,0)</f>
        <v>2.0787097220669235</v>
      </c>
      <c r="L142">
        <f>+HLOOKUP(VLOOKUP($B142,$Q$2:$R$42,2,0),Morosidad_control!$D$4:$AY$101,base_minorista!$A142,0)</f>
        <v>2.3245596028572031</v>
      </c>
      <c r="M142">
        <f ca="1">+OFFSET(Capital_2!$D$2,base_minorista!A142,0)</f>
        <v>3.0029222612045556</v>
      </c>
      <c r="N142">
        <f>+HLOOKUP(VLOOKUP($B142,$Q$2:$R$42,2,0),costo_laboral!$E$2:$AZ$99,base_minorista!$A142,0)</f>
        <v>3.9392761184252811</v>
      </c>
      <c r="O142">
        <f>+HLOOKUP(VLOOKUP($B142,$Q$2:$R$42,2,0),Participacion1!$P$4:$Y$101,base_minorista!$A142,0)</f>
        <v>24.379675461838062</v>
      </c>
    </row>
    <row r="143" spans="1:15" ht="16.5" x14ac:dyDescent="0.3">
      <c r="A143">
        <v>43</v>
      </c>
      <c r="B143">
        <v>2</v>
      </c>
      <c r="C143">
        <v>42</v>
      </c>
      <c r="D143" s="3">
        <v>42155</v>
      </c>
      <c r="E143" s="33">
        <v>15</v>
      </c>
      <c r="F143">
        <v>3</v>
      </c>
      <c r="G143">
        <f>+HLOOKUP(VLOOKUP($B143,$Q$2:$R$42,2,0),costos_sf!$D$2:$AY$99,base_minorista!$A143,0)</f>
        <v>5242785317.6762943</v>
      </c>
      <c r="H143">
        <f>+HLOOKUP(VLOOKUP($B143,$Q$2:$R$42,2,0),creditos_sf!$D$103:$M$200,base_minorista!$A143,0)</f>
        <v>33194196472.387199</v>
      </c>
      <c r="I143">
        <f>+HLOOKUP(VLOOKUP($B143,$Q$2:$R$42,2,0),creditos_sf!$D$2:$AY$99,base_minorista!$A143,0)</f>
        <v>26494064257.4599</v>
      </c>
      <c r="J143">
        <f>+HLOOKUP(VLOOKUP($B143,$Q$2:$R$42,2,0),Costo_fondeo!$D$3:$AY$100,base_minorista!$A143,0)</f>
        <v>1.2956580107933153</v>
      </c>
      <c r="K143">
        <f>+HLOOKUP(VLOOKUP($B143,$Q$2:$R$42,2,0),Costo_provisiones!$D$3:$AY$100,base_minorista!$A143,0)</f>
        <v>2.0257794997860241</v>
      </c>
      <c r="L143">
        <f>+HLOOKUP(VLOOKUP($B143,$Q$2:$R$42,2,0),Morosidad_control!$D$4:$AY$101,base_minorista!$A143,0)</f>
        <v>2.3649216872013699</v>
      </c>
      <c r="M143">
        <f ca="1">+OFFSET(Capital_2!$D$2,base_minorista!A143,0)</f>
        <v>2.9913163210576634</v>
      </c>
      <c r="N143">
        <f>+HLOOKUP(VLOOKUP($B143,$Q$2:$R$42,2,0),costo_laboral!$E$2:$AZ$99,base_minorista!$A143,0)</f>
        <v>3.9082929394622443</v>
      </c>
      <c r="O143">
        <f>+HLOOKUP(VLOOKUP($B143,$Q$2:$R$42,2,0),Participacion1!$P$4:$Y$101,base_minorista!$A143,0)</f>
        <v>24.534249711009664</v>
      </c>
    </row>
    <row r="144" spans="1:15" ht="16.5" x14ac:dyDescent="0.3">
      <c r="A144">
        <v>44</v>
      </c>
      <c r="B144">
        <v>2</v>
      </c>
      <c r="C144">
        <v>43</v>
      </c>
      <c r="D144" s="3">
        <v>42185</v>
      </c>
      <c r="E144" s="33">
        <v>15</v>
      </c>
      <c r="F144">
        <v>3</v>
      </c>
      <c r="G144">
        <f>+HLOOKUP(VLOOKUP($B144,$Q$2:$R$42,2,0),costos_sf!$D$2:$AY$99,base_minorista!$A144,0)</f>
        <v>5274407700.9980249</v>
      </c>
      <c r="H144">
        <f>+HLOOKUP(VLOOKUP($B144,$Q$2:$R$42,2,0),creditos_sf!$D$103:$M$200,base_minorista!$A144,0)</f>
        <v>33461463982.169201</v>
      </c>
      <c r="I144">
        <f>+HLOOKUP(VLOOKUP($B144,$Q$2:$R$42,2,0),creditos_sf!$D$2:$AY$99,base_minorista!$A144,0)</f>
        <v>26065941613.044998</v>
      </c>
      <c r="J144">
        <f>+HLOOKUP(VLOOKUP($B144,$Q$2:$R$42,2,0),Costo_fondeo!$D$3:$AY$100,base_minorista!$A144,0)</f>
        <v>1.3132920588435923</v>
      </c>
      <c r="K144">
        <f>+HLOOKUP(VLOOKUP($B144,$Q$2:$R$42,2,0),Costo_provisiones!$D$3:$AY$100,base_minorista!$A144,0)</f>
        <v>1.9892248112442088</v>
      </c>
      <c r="L144">
        <f>+HLOOKUP(VLOOKUP($B144,$Q$2:$R$42,2,0),Morosidad_control!$D$4:$AY$101,base_minorista!$A144,0)</f>
        <v>2.4348556293549675</v>
      </c>
      <c r="M144">
        <f ca="1">+OFFSET(Capital_2!$D$2,base_minorista!A144,0)</f>
        <v>2.9626797769382383</v>
      </c>
      <c r="N144">
        <f>+HLOOKUP(VLOOKUP($B144,$Q$2:$R$42,2,0),costo_laboral!$E$2:$AZ$99,base_minorista!$A144,0)</f>
        <v>3.9571207934424653</v>
      </c>
      <c r="O144">
        <f>+HLOOKUP(VLOOKUP($B144,$Q$2:$R$42,2,0),Participacion1!$P$4:$Y$101,base_minorista!$A144,0)</f>
        <v>24.784533315731029</v>
      </c>
    </row>
    <row r="145" spans="1:15" ht="16.5" x14ac:dyDescent="0.3">
      <c r="A145">
        <v>45</v>
      </c>
      <c r="B145">
        <v>2</v>
      </c>
      <c r="C145">
        <v>44</v>
      </c>
      <c r="D145" s="3">
        <v>42216</v>
      </c>
      <c r="E145" s="33">
        <v>15</v>
      </c>
      <c r="F145">
        <v>3</v>
      </c>
      <c r="G145">
        <f>+HLOOKUP(VLOOKUP($B145,$Q$2:$R$42,2,0),costos_sf!$D$2:$AY$99,base_minorista!$A145,0)</f>
        <v>5329592760.1685686</v>
      </c>
      <c r="H145">
        <f>+HLOOKUP(VLOOKUP($B145,$Q$2:$R$42,2,0),creditos_sf!$D$103:$M$200,base_minorista!$A145,0)</f>
        <v>33783450196.429699</v>
      </c>
      <c r="I145">
        <f>+HLOOKUP(VLOOKUP($B145,$Q$2:$R$42,2,0),creditos_sf!$D$2:$AY$99,base_minorista!$A145,0)</f>
        <v>25467793299.826</v>
      </c>
      <c r="J145">
        <f>+HLOOKUP(VLOOKUP($B145,$Q$2:$R$42,2,0),Costo_fondeo!$D$3:$AY$100,base_minorista!$A145,0)</f>
        <v>1.3193197441089641</v>
      </c>
      <c r="K145">
        <f>+HLOOKUP(VLOOKUP($B145,$Q$2:$R$42,2,0),Costo_provisiones!$D$3:$AY$100,base_minorista!$A145,0)</f>
        <v>2.0042947815310486</v>
      </c>
      <c r="L145">
        <f>+HLOOKUP(VLOOKUP($B145,$Q$2:$R$42,2,0),Morosidad_control!$D$4:$AY$101,base_minorista!$A145,0)</f>
        <v>2.4589900751108185</v>
      </c>
      <c r="M145">
        <f ca="1">+OFFSET(Capital_2!$D$2,base_minorista!A145,0)</f>
        <v>2.9172838879084302</v>
      </c>
      <c r="N145">
        <f>+HLOOKUP(VLOOKUP($B145,$Q$2:$R$42,2,0),costo_laboral!$E$2:$AZ$99,base_minorista!$A145,0)</f>
        <v>3.9625263047645873</v>
      </c>
      <c r="O145">
        <f>+HLOOKUP(VLOOKUP($B145,$Q$2:$R$42,2,0),Participacion1!$P$4:$Y$101,base_minorista!$A145,0)</f>
        <v>24.600811975134064</v>
      </c>
    </row>
    <row r="146" spans="1:15" ht="16.5" x14ac:dyDescent="0.3">
      <c r="A146">
        <v>46</v>
      </c>
      <c r="B146">
        <v>2</v>
      </c>
      <c r="C146">
        <v>45</v>
      </c>
      <c r="D146" s="3">
        <v>42247</v>
      </c>
      <c r="E146" s="33">
        <v>15</v>
      </c>
      <c r="F146">
        <v>3</v>
      </c>
      <c r="G146">
        <f>+HLOOKUP(VLOOKUP($B146,$Q$2:$R$42,2,0),costos_sf!$D$2:$AY$99,base_minorista!$A146,0)</f>
        <v>5309909619.2639217</v>
      </c>
      <c r="H146">
        <f>+HLOOKUP(VLOOKUP($B146,$Q$2:$R$42,2,0),creditos_sf!$D$103:$M$200,base_minorista!$A146,0)</f>
        <v>34580649562.272202</v>
      </c>
      <c r="I146">
        <f>+HLOOKUP(VLOOKUP($B146,$Q$2:$R$42,2,0),creditos_sf!$D$2:$AY$99,base_minorista!$A146,0)</f>
        <v>27000782567.661503</v>
      </c>
      <c r="J146">
        <f>+HLOOKUP(VLOOKUP($B146,$Q$2:$R$42,2,0),Costo_fondeo!$D$3:$AY$100,base_minorista!$A146,0)</f>
        <v>1.3253630515240535</v>
      </c>
      <c r="K146">
        <f>+HLOOKUP(VLOOKUP($B146,$Q$2:$R$42,2,0),Costo_provisiones!$D$3:$AY$100,base_minorista!$A146,0)</f>
        <v>2.0016545932086931</v>
      </c>
      <c r="L146">
        <f>+HLOOKUP(VLOOKUP($B146,$Q$2:$R$42,2,0),Morosidad_control!$D$4:$AY$101,base_minorista!$A146,0)</f>
        <v>2.3902736660988224</v>
      </c>
      <c r="M146">
        <f ca="1">+OFFSET(Capital_2!$D$2,base_minorista!A146,0)</f>
        <v>2.8874106541141011</v>
      </c>
      <c r="N146">
        <f>+HLOOKUP(VLOOKUP($B146,$Q$2:$R$42,2,0),costo_laboral!$E$2:$AZ$99,base_minorista!$A146,0)</f>
        <v>3.8100776625286508</v>
      </c>
      <c r="O146">
        <f>+HLOOKUP(VLOOKUP($B146,$Q$2:$R$42,2,0),Participacion1!$P$4:$Y$101,base_minorista!$A146,0)</f>
        <v>24.9929503731341</v>
      </c>
    </row>
    <row r="147" spans="1:15" ht="16.5" x14ac:dyDescent="0.3">
      <c r="A147">
        <v>47</v>
      </c>
      <c r="B147">
        <v>2</v>
      </c>
      <c r="C147">
        <v>46</v>
      </c>
      <c r="D147" s="3">
        <v>42277</v>
      </c>
      <c r="E147" s="33">
        <v>15</v>
      </c>
      <c r="F147">
        <v>3</v>
      </c>
      <c r="G147">
        <f>+HLOOKUP(VLOOKUP($B147,$Q$2:$R$42,2,0),costos_sf!$D$2:$AY$99,base_minorista!$A147,0)</f>
        <v>5461485335.3252954</v>
      </c>
      <c r="H147">
        <f>+HLOOKUP(VLOOKUP($B147,$Q$2:$R$42,2,0),creditos_sf!$D$103:$M$200,base_minorista!$A147,0)</f>
        <v>34973409830.014099</v>
      </c>
      <c r="I147">
        <f>+HLOOKUP(VLOOKUP($B147,$Q$2:$R$42,2,0),creditos_sf!$D$2:$AY$99,base_minorista!$A147,0)</f>
        <v>27246071915.975002</v>
      </c>
      <c r="J147">
        <f>+HLOOKUP(VLOOKUP($B147,$Q$2:$R$42,2,0),Costo_fondeo!$D$3:$AY$100,base_minorista!$A147,0)</f>
        <v>1.3360015505019129</v>
      </c>
      <c r="K147">
        <f>+HLOOKUP(VLOOKUP($B147,$Q$2:$R$42,2,0),Costo_provisiones!$D$3:$AY$100,base_minorista!$A147,0)</f>
        <v>1.9997636942027899</v>
      </c>
      <c r="L147">
        <f>+HLOOKUP(VLOOKUP($B147,$Q$2:$R$42,2,0),Morosidad_control!$D$4:$AY$101,base_minorista!$A147,0)</f>
        <v>2.3612142276121264</v>
      </c>
      <c r="M147">
        <f ca="1">+OFFSET(Capital_2!$D$2,base_minorista!A147,0)</f>
        <v>2.8604428107092303</v>
      </c>
      <c r="N147">
        <f>+HLOOKUP(VLOOKUP($B147,$Q$2:$R$42,2,0),costo_laboral!$E$2:$AZ$99,base_minorista!$A147,0)</f>
        <v>3.8102799245780359</v>
      </c>
      <c r="O147">
        <f>+HLOOKUP(VLOOKUP($B147,$Q$2:$R$42,2,0),Participacion1!$P$4:$Y$101,base_minorista!$A147,0)</f>
        <v>25.205311998057361</v>
      </c>
    </row>
    <row r="148" spans="1:15" ht="16.5" x14ac:dyDescent="0.3">
      <c r="A148">
        <v>48</v>
      </c>
      <c r="B148">
        <v>2</v>
      </c>
      <c r="C148">
        <v>47</v>
      </c>
      <c r="D148" s="3">
        <v>42308</v>
      </c>
      <c r="E148" s="33">
        <v>15</v>
      </c>
      <c r="F148">
        <v>3</v>
      </c>
      <c r="G148">
        <f>+HLOOKUP(VLOOKUP($B148,$Q$2:$R$42,2,0),costos_sf!$D$2:$AY$99,base_minorista!$A148,0)</f>
        <v>5421042341.4567184</v>
      </c>
      <c r="H148">
        <f>+HLOOKUP(VLOOKUP($B148,$Q$2:$R$42,2,0),creditos_sf!$D$103:$M$200,base_minorista!$A148,0)</f>
        <v>34468445234.966003</v>
      </c>
      <c r="I148">
        <f>+HLOOKUP(VLOOKUP($B148,$Q$2:$R$42,2,0),creditos_sf!$D$2:$AY$99,base_minorista!$A148,0)</f>
        <v>27516067061.478001</v>
      </c>
      <c r="J148">
        <f>+HLOOKUP(VLOOKUP($B148,$Q$2:$R$42,2,0),Costo_fondeo!$D$3:$AY$100,base_minorista!$A148,0)</f>
        <v>1.3457479036247439</v>
      </c>
      <c r="K148">
        <f>+HLOOKUP(VLOOKUP($B148,$Q$2:$R$42,2,0),Costo_provisiones!$D$3:$AY$100,base_minorista!$A148,0)</f>
        <v>2.0059490378484104</v>
      </c>
      <c r="L148">
        <f>+HLOOKUP(VLOOKUP($B148,$Q$2:$R$42,2,0),Morosidad_control!$D$4:$AY$101,base_minorista!$A148,0)</f>
        <v>2.4741216998690372</v>
      </c>
      <c r="M148">
        <f ca="1">+OFFSET(Capital_2!$D$2,base_minorista!A148,0)</f>
        <v>2.8360712606451561</v>
      </c>
      <c r="N148">
        <f>+HLOOKUP(VLOOKUP($B148,$Q$2:$R$42,2,0),costo_laboral!$E$2:$AZ$99,base_minorista!$A148,0)</f>
        <v>3.8171519298265064</v>
      </c>
      <c r="O148">
        <f>+HLOOKUP(VLOOKUP($B148,$Q$2:$R$42,2,0),Participacion1!$P$4:$Y$101,base_minorista!$A148,0)</f>
        <v>24.73205427752433</v>
      </c>
    </row>
    <row r="149" spans="1:15" ht="16.5" x14ac:dyDescent="0.3">
      <c r="A149">
        <v>49</v>
      </c>
      <c r="B149">
        <v>2</v>
      </c>
      <c r="C149">
        <v>48</v>
      </c>
      <c r="D149" s="3">
        <v>42338</v>
      </c>
      <c r="E149" s="33">
        <v>15</v>
      </c>
      <c r="F149">
        <v>3</v>
      </c>
      <c r="G149">
        <f>+HLOOKUP(VLOOKUP($B149,$Q$2:$R$42,2,0),costos_sf!$D$2:$AY$99,base_minorista!$A149,0)</f>
        <v>5676045111.7357712</v>
      </c>
      <c r="H149">
        <f>+HLOOKUP(VLOOKUP($B149,$Q$2:$R$42,2,0),creditos_sf!$D$103:$M$200,base_minorista!$A149,0)</f>
        <v>34634689389.126503</v>
      </c>
      <c r="I149">
        <f>+HLOOKUP(VLOOKUP($B149,$Q$2:$R$42,2,0),creditos_sf!$D$2:$AY$99,base_minorista!$A149,0)</f>
        <v>27627848656.3797</v>
      </c>
      <c r="J149">
        <f>+HLOOKUP(VLOOKUP($B149,$Q$2:$R$42,2,0),Costo_fondeo!$D$3:$AY$100,base_minorista!$A149,0)</f>
        <v>1.3578014290582081</v>
      </c>
      <c r="K149">
        <f>+HLOOKUP(VLOOKUP($B149,$Q$2:$R$42,2,0),Costo_provisiones!$D$3:$AY$100,base_minorista!$A149,0)</f>
        <v>2.4333497777066135</v>
      </c>
      <c r="L149">
        <f>+HLOOKUP(VLOOKUP($B149,$Q$2:$R$42,2,0),Morosidad_control!$D$4:$AY$101,base_minorista!$A149,0)</f>
        <v>2.5288796776389413</v>
      </c>
      <c r="M149">
        <f ca="1">+OFFSET(Capital_2!$D$2,base_minorista!A149,0)</f>
        <v>2.8102228331623054</v>
      </c>
      <c r="N149">
        <f>+HLOOKUP(VLOOKUP($B149,$Q$2:$R$42,2,0),costo_laboral!$E$2:$AZ$99,base_minorista!$A149,0)</f>
        <v>3.7854747098777906</v>
      </c>
      <c r="O149">
        <f>+HLOOKUP(VLOOKUP($B149,$Q$2:$R$42,2,0),Participacion1!$P$4:$Y$101,base_minorista!$A149,0)</f>
        <v>24.793409817279162</v>
      </c>
    </row>
    <row r="150" spans="1:15" ht="16.5" x14ac:dyDescent="0.3">
      <c r="A150">
        <v>50</v>
      </c>
      <c r="B150">
        <v>2</v>
      </c>
      <c r="C150">
        <v>49</v>
      </c>
      <c r="D150" s="3">
        <v>42369</v>
      </c>
      <c r="E150" s="33">
        <v>15</v>
      </c>
      <c r="F150">
        <v>3</v>
      </c>
      <c r="G150">
        <f>+HLOOKUP(VLOOKUP($B150,$Q$2:$R$42,2,0),costos_sf!$D$2:$AY$99,base_minorista!$A150,0)</f>
        <v>5526288173.5270157</v>
      </c>
      <c r="H150">
        <f>+HLOOKUP(VLOOKUP($B150,$Q$2:$R$42,2,0),creditos_sf!$D$103:$M$200,base_minorista!$A150,0)</f>
        <v>34963351184.847694</v>
      </c>
      <c r="I150">
        <f>+HLOOKUP(VLOOKUP($B150,$Q$2:$R$42,2,0),creditos_sf!$D$2:$AY$99,base_minorista!$A150,0)</f>
        <v>26843157652.164299</v>
      </c>
      <c r="J150">
        <f>+HLOOKUP(VLOOKUP($B150,$Q$2:$R$42,2,0),Costo_fondeo!$D$3:$AY$100,base_minorista!$A150,0)</f>
        <v>1.3720979226888725</v>
      </c>
      <c r="K150">
        <f>+HLOOKUP(VLOOKUP($B150,$Q$2:$R$42,2,0),Costo_provisiones!$D$3:$AY$100,base_minorista!$A150,0)</f>
        <v>2.0400014439399818</v>
      </c>
      <c r="L150">
        <f>+HLOOKUP(VLOOKUP($B150,$Q$2:$R$42,2,0),Morosidad_control!$D$4:$AY$101,base_minorista!$A150,0)</f>
        <v>2.4330241266807273</v>
      </c>
      <c r="M150">
        <f ca="1">+OFFSET(Capital_2!$D$2,base_minorista!A150,0)</f>
        <v>2.789179696006852</v>
      </c>
      <c r="N150">
        <f>+HLOOKUP(VLOOKUP($B150,$Q$2:$R$42,2,0),costo_laboral!$E$2:$AZ$99,base_minorista!$A150,0)</f>
        <v>3.8612666022639068</v>
      </c>
      <c r="O150">
        <f>+HLOOKUP(VLOOKUP($B150,$Q$2:$R$42,2,0),Participacion1!$P$4:$Y$101,base_minorista!$A150,0)</f>
        <v>24.87114662170784</v>
      </c>
    </row>
    <row r="151" spans="1:15" ht="16.5" x14ac:dyDescent="0.3">
      <c r="A151">
        <v>51</v>
      </c>
      <c r="B151">
        <v>2</v>
      </c>
      <c r="C151">
        <v>50</v>
      </c>
      <c r="D151" s="3">
        <v>42400</v>
      </c>
      <c r="E151" s="33">
        <v>16</v>
      </c>
      <c r="F151">
        <v>3</v>
      </c>
      <c r="G151">
        <f>+HLOOKUP(VLOOKUP($B151,$Q$2:$R$42,2,0),costos_sf!$D$2:$AY$99,base_minorista!$A151,0)</f>
        <v>5524828324.4736252</v>
      </c>
      <c r="H151">
        <f>+HLOOKUP(VLOOKUP($B151,$Q$2:$R$42,2,0),creditos_sf!$D$103:$M$200,base_minorista!$A151,0)</f>
        <v>35361791389.125999</v>
      </c>
      <c r="I151">
        <f>+HLOOKUP(VLOOKUP($B151,$Q$2:$R$42,2,0),creditos_sf!$D$2:$AY$99,base_minorista!$A151,0)</f>
        <v>27453197681.831902</v>
      </c>
      <c r="J151">
        <f>+HLOOKUP(VLOOKUP($B151,$Q$2:$R$42,2,0),Costo_fondeo!$D$3:$AY$100,base_minorista!$A151,0)</f>
        <v>1.391205532083432</v>
      </c>
      <c r="K151">
        <f>+HLOOKUP(VLOOKUP($B151,$Q$2:$R$42,2,0),Costo_provisiones!$D$3:$AY$100,base_minorista!$A151,0)</f>
        <v>2.0409032912077167</v>
      </c>
      <c r="L151">
        <f>+HLOOKUP(VLOOKUP($B151,$Q$2:$R$42,2,0),Morosidad_control!$D$4:$AY$101,base_minorista!$A151,0)</f>
        <v>2.5347216826799031</v>
      </c>
      <c r="M151">
        <f ca="1">+OFFSET(Capital_2!$D$2,base_minorista!A151,0)</f>
        <v>2.7880675647391326</v>
      </c>
      <c r="N151">
        <f>+HLOOKUP(VLOOKUP($B151,$Q$2:$R$42,2,0),costo_laboral!$E$2:$AZ$99,base_minorista!$A151,0)</f>
        <v>3.7830936527628642</v>
      </c>
      <c r="O151">
        <f>+HLOOKUP(VLOOKUP($B151,$Q$2:$R$42,2,0),Participacion1!$P$4:$Y$101,base_minorista!$A151,0)</f>
        <v>24.979195293743199</v>
      </c>
    </row>
    <row r="152" spans="1:15" ht="16.5" x14ac:dyDescent="0.3">
      <c r="A152">
        <v>52</v>
      </c>
      <c r="B152">
        <v>2</v>
      </c>
      <c r="C152">
        <v>51</v>
      </c>
      <c r="D152" s="3">
        <v>42429</v>
      </c>
      <c r="E152" s="33">
        <v>16</v>
      </c>
      <c r="F152">
        <v>3</v>
      </c>
      <c r="G152">
        <f>+HLOOKUP(VLOOKUP($B152,$Q$2:$R$42,2,0),costos_sf!$D$2:$AY$99,base_minorista!$A152,0)</f>
        <v>5688787673.7835875</v>
      </c>
      <c r="H152">
        <f>+HLOOKUP(VLOOKUP($B152,$Q$2:$R$42,2,0),creditos_sf!$D$103:$M$200,base_minorista!$A152,0)</f>
        <v>35609512487.466797</v>
      </c>
      <c r="I152">
        <f>+HLOOKUP(VLOOKUP($B152,$Q$2:$R$42,2,0),creditos_sf!$D$2:$AY$99,base_minorista!$A152,0)</f>
        <v>27390508332.7705</v>
      </c>
      <c r="J152">
        <f>+HLOOKUP(VLOOKUP($B152,$Q$2:$R$42,2,0),Costo_fondeo!$D$3:$AY$100,base_minorista!$A152,0)</f>
        <v>1.3402328982926635</v>
      </c>
      <c r="K152">
        <f>+HLOOKUP(VLOOKUP($B152,$Q$2:$R$42,2,0),Costo_provisiones!$D$3:$AY$100,base_minorista!$A152,0)</f>
        <v>2.0128832984704603</v>
      </c>
      <c r="L152">
        <f>+HLOOKUP(VLOOKUP($B152,$Q$2:$R$42,2,0),Morosidad_control!$D$4:$AY$101,base_minorista!$A152,0)</f>
        <v>2.5124947025049815</v>
      </c>
      <c r="M152">
        <f ca="1">+OFFSET(Capital_2!$D$2,base_minorista!A152,0)</f>
        <v>2.8101212764635846</v>
      </c>
      <c r="N152">
        <f>+HLOOKUP(VLOOKUP($B152,$Q$2:$R$42,2,0),costo_laboral!$E$2:$AZ$99,base_minorista!$A152,0)</f>
        <v>3.7926313925455757</v>
      </c>
      <c r="O152">
        <f>+HLOOKUP(VLOOKUP($B152,$Q$2:$R$42,2,0),Participacion1!$P$4:$Y$101,base_minorista!$A152,0)</f>
        <v>24.988405232607288</v>
      </c>
    </row>
    <row r="153" spans="1:15" ht="16.5" x14ac:dyDescent="0.3">
      <c r="A153">
        <v>53</v>
      </c>
      <c r="B153">
        <v>2</v>
      </c>
      <c r="C153">
        <v>52</v>
      </c>
      <c r="D153" s="3">
        <v>42460</v>
      </c>
      <c r="E153" s="33">
        <v>16</v>
      </c>
      <c r="F153">
        <v>3</v>
      </c>
      <c r="G153">
        <f>+HLOOKUP(VLOOKUP($B153,$Q$2:$R$42,2,0),costos_sf!$D$2:$AY$99,base_minorista!$A153,0)</f>
        <v>5611371908.8909836</v>
      </c>
      <c r="H153">
        <f>+HLOOKUP(VLOOKUP($B153,$Q$2:$R$42,2,0),creditos_sf!$D$103:$M$200,base_minorista!$A153,0)</f>
        <v>35188340340.884094</v>
      </c>
      <c r="I153">
        <f>+HLOOKUP(VLOOKUP($B153,$Q$2:$R$42,2,0),creditos_sf!$D$2:$AY$99,base_minorista!$A153,0)</f>
        <v>28270611976.442898</v>
      </c>
      <c r="J153">
        <f>+HLOOKUP(VLOOKUP($B153,$Q$2:$R$42,2,0),Costo_fondeo!$D$3:$AY$100,base_minorista!$A153,0)</f>
        <v>1.3209415839067167</v>
      </c>
      <c r="K153">
        <f>+HLOOKUP(VLOOKUP($B153,$Q$2:$R$42,2,0),Costo_provisiones!$D$3:$AY$100,base_minorista!$A153,0)</f>
        <v>1.9970194323269304</v>
      </c>
      <c r="L153">
        <f>+HLOOKUP(VLOOKUP($B153,$Q$2:$R$42,2,0),Morosidad_control!$D$4:$AY$101,base_minorista!$A153,0)</f>
        <v>2.576260737793191</v>
      </c>
      <c r="M153">
        <f ca="1">+OFFSET(Capital_2!$D$2,base_minorista!A153,0)</f>
        <v>2.8489018213335102</v>
      </c>
      <c r="N153">
        <f>+HLOOKUP(VLOOKUP($B153,$Q$2:$R$42,2,0),costo_laboral!$E$2:$AZ$99,base_minorista!$A153,0)</f>
        <v>3.7919091515953025</v>
      </c>
      <c r="O153">
        <f>+HLOOKUP(VLOOKUP($B153,$Q$2:$R$42,2,0),Participacion1!$P$4:$Y$101,base_minorista!$A153,0)</f>
        <v>24.861342595280291</v>
      </c>
    </row>
    <row r="154" spans="1:15" ht="16.5" x14ac:dyDescent="0.3">
      <c r="A154">
        <v>54</v>
      </c>
      <c r="B154">
        <v>2</v>
      </c>
      <c r="C154">
        <v>53</v>
      </c>
      <c r="D154" s="3">
        <v>42490</v>
      </c>
      <c r="E154" s="33">
        <v>16</v>
      </c>
      <c r="F154">
        <v>3</v>
      </c>
      <c r="G154">
        <f>+HLOOKUP(VLOOKUP($B154,$Q$2:$R$42,2,0),costos_sf!$D$2:$AY$99,base_minorista!$A154,0)</f>
        <v>5581375974.9407034</v>
      </c>
      <c r="H154">
        <f>+HLOOKUP(VLOOKUP($B154,$Q$2:$R$42,2,0),creditos_sf!$D$103:$M$200,base_minorista!$A154,0)</f>
        <v>35148985681.528297</v>
      </c>
      <c r="I154">
        <f>+HLOOKUP(VLOOKUP($B154,$Q$2:$R$42,2,0),creditos_sf!$D$2:$AY$99,base_minorista!$A154,0)</f>
        <v>27723793207.709599</v>
      </c>
      <c r="J154">
        <f>+HLOOKUP(VLOOKUP($B154,$Q$2:$R$42,2,0),Costo_fondeo!$D$3:$AY$100,base_minorista!$A154,0)</f>
        <v>1.3017602037217837</v>
      </c>
      <c r="K154">
        <f>+HLOOKUP(VLOOKUP($B154,$Q$2:$R$42,2,0),Costo_provisiones!$D$3:$AY$100,base_minorista!$A154,0)</f>
        <v>1.9418104843167356</v>
      </c>
      <c r="L154">
        <f>+HLOOKUP(VLOOKUP($B154,$Q$2:$R$42,2,0),Morosidad_control!$D$4:$AY$101,base_minorista!$A154,0)</f>
        <v>2.7217118647160783</v>
      </c>
      <c r="M154">
        <f ca="1">+OFFSET(Capital_2!$D$2,base_minorista!A154,0)</f>
        <v>2.8814923639740782</v>
      </c>
      <c r="N154">
        <f>+HLOOKUP(VLOOKUP($B154,$Q$2:$R$42,2,0),costo_laboral!$E$2:$AZ$99,base_minorista!$A154,0)</f>
        <v>3.791551806115772</v>
      </c>
      <c r="O154">
        <f>+HLOOKUP(VLOOKUP($B154,$Q$2:$R$42,2,0),Participacion1!$P$4:$Y$101,base_minorista!$A154,0)</f>
        <v>24.748766877650763</v>
      </c>
    </row>
    <row r="155" spans="1:15" ht="16.5" x14ac:dyDescent="0.3">
      <c r="A155">
        <v>55</v>
      </c>
      <c r="B155">
        <v>2</v>
      </c>
      <c r="C155">
        <v>54</v>
      </c>
      <c r="D155" s="3">
        <v>42521</v>
      </c>
      <c r="E155" s="33">
        <v>16</v>
      </c>
      <c r="F155">
        <v>3</v>
      </c>
      <c r="G155">
        <f>+HLOOKUP(VLOOKUP($B155,$Q$2:$R$42,2,0),costos_sf!$D$2:$AY$99,base_minorista!$A155,0)</f>
        <v>5560847822.254118</v>
      </c>
      <c r="H155">
        <f>+HLOOKUP(VLOOKUP($B155,$Q$2:$R$42,2,0),creditos_sf!$D$103:$M$200,base_minorista!$A155,0)</f>
        <v>35435412594.7714</v>
      </c>
      <c r="I155">
        <f>+HLOOKUP(VLOOKUP($B155,$Q$2:$R$42,2,0),creditos_sf!$D$2:$AY$99,base_minorista!$A155,0)</f>
        <v>27351966336.799599</v>
      </c>
      <c r="J155">
        <f>+HLOOKUP(VLOOKUP($B155,$Q$2:$R$42,2,0),Costo_fondeo!$D$3:$AY$100,base_minorista!$A155,0)</f>
        <v>1.2761530397872967</v>
      </c>
      <c r="K155">
        <f>+HLOOKUP(VLOOKUP($B155,$Q$2:$R$42,2,0),Costo_provisiones!$D$3:$AY$100,base_minorista!$A155,0)</f>
        <v>1.9371612358197958</v>
      </c>
      <c r="L155">
        <f>+HLOOKUP(VLOOKUP($B155,$Q$2:$R$42,2,0),Morosidad_control!$D$4:$AY$101,base_minorista!$A155,0)</f>
        <v>2.8165186930015773</v>
      </c>
      <c r="M155">
        <f ca="1">+OFFSET(Capital_2!$D$2,base_minorista!A155,0)</f>
        <v>2.9184975362021124</v>
      </c>
      <c r="N155">
        <f>+HLOOKUP(VLOOKUP($B155,$Q$2:$R$42,2,0),costo_laboral!$E$2:$AZ$99,base_minorista!$A155,0)</f>
        <v>3.8081329158944599</v>
      </c>
      <c r="O155">
        <f>+HLOOKUP(VLOOKUP($B155,$Q$2:$R$42,2,0),Participacion1!$P$4:$Y$101,base_minorista!$A155,0)</f>
        <v>24.817619675337824</v>
      </c>
    </row>
    <row r="156" spans="1:15" ht="16.5" x14ac:dyDescent="0.3">
      <c r="A156">
        <v>56</v>
      </c>
      <c r="B156">
        <v>2</v>
      </c>
      <c r="C156">
        <v>55</v>
      </c>
      <c r="D156" s="3">
        <v>42551</v>
      </c>
      <c r="E156" s="33">
        <v>16</v>
      </c>
      <c r="F156">
        <v>3</v>
      </c>
      <c r="G156">
        <f>+HLOOKUP(VLOOKUP($B156,$Q$2:$R$42,2,0),costos_sf!$D$2:$AY$99,base_minorista!$A156,0)</f>
        <v>5674308341.9064388</v>
      </c>
      <c r="H156">
        <f>+HLOOKUP(VLOOKUP($B156,$Q$2:$R$42,2,0),creditos_sf!$D$103:$M$200,base_minorista!$A156,0)</f>
        <v>35416670639.739899</v>
      </c>
      <c r="I156">
        <f>+HLOOKUP(VLOOKUP($B156,$Q$2:$R$42,2,0),creditos_sf!$D$2:$AY$99,base_minorista!$A156,0)</f>
        <v>27565292085.2225</v>
      </c>
      <c r="J156">
        <f>+HLOOKUP(VLOOKUP($B156,$Q$2:$R$42,2,0),Costo_fondeo!$D$3:$AY$100,base_minorista!$A156,0)</f>
        <v>1.2544478584959688</v>
      </c>
      <c r="K156">
        <f>+HLOOKUP(VLOOKUP($B156,$Q$2:$R$42,2,0),Costo_provisiones!$D$3:$AY$100,base_minorista!$A156,0)</f>
        <v>1.9460458246388053</v>
      </c>
      <c r="L156">
        <f>+HLOOKUP(VLOOKUP($B156,$Q$2:$R$42,2,0),Morosidad_control!$D$4:$AY$101,base_minorista!$A156,0)</f>
        <v>2.7421503646075283</v>
      </c>
      <c r="M156">
        <f ca="1">+OFFSET(Capital_2!$D$2,base_minorista!A156,0)</f>
        <v>2.9650713359667673</v>
      </c>
      <c r="N156">
        <f>+HLOOKUP(VLOOKUP($B156,$Q$2:$R$42,2,0),costo_laboral!$E$2:$AZ$99,base_minorista!$A156,0)</f>
        <v>3.8413749574893146</v>
      </c>
      <c r="O156">
        <f>+HLOOKUP(VLOOKUP($B156,$Q$2:$R$42,2,0),Participacion1!$P$4:$Y$101,base_minorista!$A156,0)</f>
        <v>24.870402956784922</v>
      </c>
    </row>
    <row r="157" spans="1:15" ht="16.5" x14ac:dyDescent="0.3">
      <c r="A157">
        <v>57</v>
      </c>
      <c r="B157">
        <v>2</v>
      </c>
      <c r="C157">
        <v>56</v>
      </c>
      <c r="D157" s="3">
        <v>42582</v>
      </c>
      <c r="E157" s="33">
        <v>16</v>
      </c>
      <c r="F157">
        <v>3</v>
      </c>
      <c r="G157">
        <f>+HLOOKUP(VLOOKUP($B157,$Q$2:$R$42,2,0),costos_sf!$D$2:$AY$99,base_minorista!$A157,0)</f>
        <v>5606780594.296937</v>
      </c>
      <c r="H157">
        <f>+HLOOKUP(VLOOKUP($B157,$Q$2:$R$42,2,0),creditos_sf!$D$103:$M$200,base_minorista!$A157,0)</f>
        <v>35598923920.927299</v>
      </c>
      <c r="I157">
        <f>+HLOOKUP(VLOOKUP($B157,$Q$2:$R$42,2,0),creditos_sf!$D$2:$AY$99,base_minorista!$A157,0)</f>
        <v>27150359640.772102</v>
      </c>
      <c r="J157">
        <f>+HLOOKUP(VLOOKUP($B157,$Q$2:$R$42,2,0),Costo_fondeo!$D$3:$AY$100,base_minorista!$A157,0)</f>
        <v>1.2335900383025324</v>
      </c>
      <c r="K157">
        <f>+HLOOKUP(VLOOKUP($B157,$Q$2:$R$42,2,0),Costo_provisiones!$D$3:$AY$100,base_minorista!$A157,0)</f>
        <v>1.9533594809767745</v>
      </c>
      <c r="L157">
        <f>+HLOOKUP(VLOOKUP($B157,$Q$2:$R$42,2,0),Morosidad_control!$D$4:$AY$101,base_minorista!$A157,0)</f>
        <v>2.7552453138389765</v>
      </c>
      <c r="M157">
        <f ca="1">+OFFSET(Capital_2!$D$2,base_minorista!A157,0)</f>
        <v>3.0367322920898565</v>
      </c>
      <c r="N157">
        <f>+HLOOKUP(VLOOKUP($B157,$Q$2:$R$42,2,0),costo_laboral!$E$2:$AZ$99,base_minorista!$A157,0)</f>
        <v>3.8156911989570421</v>
      </c>
      <c r="O157">
        <f>+HLOOKUP(VLOOKUP($B157,$Q$2:$R$42,2,0),Participacion1!$P$4:$Y$101,base_minorista!$A157,0)</f>
        <v>24.515184576814214</v>
      </c>
    </row>
    <row r="158" spans="1:15" ht="16.5" x14ac:dyDescent="0.3">
      <c r="A158">
        <v>58</v>
      </c>
      <c r="B158">
        <v>2</v>
      </c>
      <c r="C158">
        <v>57</v>
      </c>
      <c r="D158" s="3">
        <v>42613</v>
      </c>
      <c r="E158" s="33">
        <v>16</v>
      </c>
      <c r="F158">
        <v>3</v>
      </c>
      <c r="G158">
        <f>+HLOOKUP(VLOOKUP($B158,$Q$2:$R$42,2,0),costos_sf!$D$2:$AY$99,base_minorista!$A158,0)</f>
        <v>5511487455.6470833</v>
      </c>
      <c r="H158">
        <f>+HLOOKUP(VLOOKUP($B158,$Q$2:$R$42,2,0),creditos_sf!$D$103:$M$200,base_minorista!$A158,0)</f>
        <v>35539305298.945297</v>
      </c>
      <c r="I158">
        <f>+HLOOKUP(VLOOKUP($B158,$Q$2:$R$42,2,0),creditos_sf!$D$2:$AY$99,base_minorista!$A158,0)</f>
        <v>27019978850.5186</v>
      </c>
      <c r="J158">
        <f>+HLOOKUP(VLOOKUP($B158,$Q$2:$R$42,2,0),Costo_fondeo!$D$3:$AY$100,base_minorista!$A158,0)</f>
        <v>1.2170773379505557</v>
      </c>
      <c r="K158">
        <f>+HLOOKUP(VLOOKUP($B158,$Q$2:$R$42,2,0),Costo_provisiones!$D$3:$AY$100,base_minorista!$A158,0)</f>
        <v>1.9229044254809364</v>
      </c>
      <c r="L158">
        <f>+HLOOKUP(VLOOKUP($B158,$Q$2:$R$42,2,0),Morosidad_control!$D$4:$AY$101,base_minorista!$A158,0)</f>
        <v>2.8047449070283741</v>
      </c>
      <c r="M158">
        <f ca="1">+OFFSET(Capital_2!$D$2,base_minorista!A158,0)</f>
        <v>3.0987757605561481</v>
      </c>
      <c r="N158">
        <f>+HLOOKUP(VLOOKUP($B158,$Q$2:$R$42,2,0),costo_laboral!$E$2:$AZ$99,base_minorista!$A158,0)</f>
        <v>3.8260364711768733</v>
      </c>
      <c r="O158">
        <f>+HLOOKUP(VLOOKUP($B158,$Q$2:$R$42,2,0),Participacion1!$P$4:$Y$101,base_minorista!$A158,0)</f>
        <v>24.540122119086487</v>
      </c>
    </row>
    <row r="159" spans="1:15" ht="16.5" x14ac:dyDescent="0.3">
      <c r="A159">
        <v>59</v>
      </c>
      <c r="B159">
        <v>2</v>
      </c>
      <c r="C159">
        <v>58</v>
      </c>
      <c r="D159" s="3">
        <v>42643</v>
      </c>
      <c r="E159" s="33">
        <v>16</v>
      </c>
      <c r="F159">
        <v>3</v>
      </c>
      <c r="G159">
        <f>+HLOOKUP(VLOOKUP($B159,$Q$2:$R$42,2,0),costos_sf!$D$2:$AY$99,base_minorista!$A159,0)</f>
        <v>5421500466.5494156</v>
      </c>
      <c r="H159">
        <f>+HLOOKUP(VLOOKUP($B159,$Q$2:$R$42,2,0),creditos_sf!$D$103:$M$200,base_minorista!$A159,0)</f>
        <v>35572517771.690201</v>
      </c>
      <c r="I159">
        <f>+HLOOKUP(VLOOKUP($B159,$Q$2:$R$42,2,0),creditos_sf!$D$2:$AY$99,base_minorista!$A159,0)</f>
        <v>27591962295.348</v>
      </c>
      <c r="J159">
        <f>+HLOOKUP(VLOOKUP($B159,$Q$2:$R$42,2,0),Costo_fondeo!$D$3:$AY$100,base_minorista!$A159,0)</f>
        <v>1.195076980631699</v>
      </c>
      <c r="K159">
        <f>+HLOOKUP(VLOOKUP($B159,$Q$2:$R$42,2,0),Costo_provisiones!$D$3:$AY$100,base_minorista!$A159,0)</f>
        <v>1.8885076845120954</v>
      </c>
      <c r="L159">
        <f>+HLOOKUP(VLOOKUP($B159,$Q$2:$R$42,2,0),Morosidad_control!$D$4:$AY$101,base_minorista!$A159,0)</f>
        <v>2.7365784467579841</v>
      </c>
      <c r="M159">
        <f ca="1">+OFFSET(Capital_2!$D$2,base_minorista!A159,0)</f>
        <v>3.1647538313822339</v>
      </c>
      <c r="N159">
        <f>+HLOOKUP(VLOOKUP($B159,$Q$2:$R$42,2,0),costo_laboral!$E$2:$AZ$99,base_minorista!$A159,0)</f>
        <v>3.809508433502891</v>
      </c>
      <c r="O159">
        <f>+HLOOKUP(VLOOKUP($B159,$Q$2:$R$42,2,0),Participacion1!$P$4:$Y$101,base_minorista!$A159,0)</f>
        <v>24.595707276937361</v>
      </c>
    </row>
    <row r="160" spans="1:15" ht="16.5" x14ac:dyDescent="0.3">
      <c r="A160">
        <v>60</v>
      </c>
      <c r="B160">
        <v>2</v>
      </c>
      <c r="C160">
        <v>59</v>
      </c>
      <c r="D160" s="3">
        <v>42674</v>
      </c>
      <c r="E160" s="33">
        <v>16</v>
      </c>
      <c r="F160">
        <v>3</v>
      </c>
      <c r="G160">
        <f>+HLOOKUP(VLOOKUP($B160,$Q$2:$R$42,2,0),costos_sf!$D$2:$AY$99,base_minorista!$A160,0)</f>
        <v>5357435428.9681005</v>
      </c>
      <c r="H160">
        <f>+HLOOKUP(VLOOKUP($B160,$Q$2:$R$42,2,0),creditos_sf!$D$103:$M$200,base_minorista!$A160,0)</f>
        <v>35325303521.156898</v>
      </c>
      <c r="I160">
        <f>+HLOOKUP(VLOOKUP($B160,$Q$2:$R$42,2,0),creditos_sf!$D$2:$AY$99,base_minorista!$A160,0)</f>
        <v>26423332385.8139</v>
      </c>
      <c r="J160">
        <f>+HLOOKUP(VLOOKUP($B160,$Q$2:$R$42,2,0),Costo_fondeo!$D$3:$AY$100,base_minorista!$A160,0)</f>
        <v>1.1702623735860236</v>
      </c>
      <c r="K160">
        <f>+HLOOKUP(VLOOKUP($B160,$Q$2:$R$42,2,0),Costo_provisiones!$D$3:$AY$100,base_minorista!$A160,0)</f>
        <v>1.858100388037548</v>
      </c>
      <c r="L160">
        <f>+HLOOKUP(VLOOKUP($B160,$Q$2:$R$42,2,0),Morosidad_control!$D$4:$AY$101,base_minorista!$A160,0)</f>
        <v>2.8286160367068223</v>
      </c>
      <c r="M160">
        <f ca="1">+OFFSET(Capital_2!$D$2,base_minorista!A160,0)</f>
        <v>3.232264312603593</v>
      </c>
      <c r="N160">
        <f>+HLOOKUP(VLOOKUP($B160,$Q$2:$R$42,2,0),costo_laboral!$E$2:$AZ$99,base_minorista!$A160,0)</f>
        <v>3.8555223774399963</v>
      </c>
      <c r="O160">
        <f>+HLOOKUP(VLOOKUP($B160,$Q$2:$R$42,2,0),Participacion1!$P$4:$Y$101,base_minorista!$A160,0)</f>
        <v>24.558423504550149</v>
      </c>
    </row>
    <row r="161" spans="1:15" ht="16.5" x14ac:dyDescent="0.3">
      <c r="A161">
        <v>61</v>
      </c>
      <c r="B161">
        <v>2</v>
      </c>
      <c r="C161">
        <v>60</v>
      </c>
      <c r="D161" s="3">
        <v>42704</v>
      </c>
      <c r="E161" s="33">
        <v>16</v>
      </c>
      <c r="F161">
        <v>3</v>
      </c>
      <c r="G161">
        <f>+HLOOKUP(VLOOKUP($B161,$Q$2:$R$42,2,0),costos_sf!$D$2:$AY$99,base_minorista!$A161,0)</f>
        <v>5285213391.4481726</v>
      </c>
      <c r="H161">
        <f>+HLOOKUP(VLOOKUP($B161,$Q$2:$R$42,2,0),creditos_sf!$D$103:$M$200,base_minorista!$A161,0)</f>
        <v>35330391466.075897</v>
      </c>
      <c r="I161">
        <f>+HLOOKUP(VLOOKUP($B161,$Q$2:$R$42,2,0),creditos_sf!$D$2:$AY$99,base_minorista!$A161,0)</f>
        <v>26758531575.790199</v>
      </c>
      <c r="J161">
        <f>+HLOOKUP(VLOOKUP($B161,$Q$2:$R$42,2,0),Costo_fondeo!$D$3:$AY$100,base_minorista!$A161,0)</f>
        <v>1.1403977093340074</v>
      </c>
      <c r="K161">
        <f>+HLOOKUP(VLOOKUP($B161,$Q$2:$R$42,2,0),Costo_provisiones!$D$3:$AY$100,base_minorista!$A161,0)</f>
        <v>1.8071830423150366</v>
      </c>
      <c r="L161">
        <f>+HLOOKUP(VLOOKUP($B161,$Q$2:$R$42,2,0),Morosidad_control!$D$4:$AY$101,base_minorista!$A161,0)</f>
        <v>2.7910755149129955</v>
      </c>
      <c r="M161">
        <f ca="1">+OFFSET(Capital_2!$D$2,base_minorista!A161,0)</f>
        <v>3.2966619789838338</v>
      </c>
      <c r="N161">
        <f>+HLOOKUP(VLOOKUP($B161,$Q$2:$R$42,2,0),costo_laboral!$E$2:$AZ$99,base_minorista!$A161,0)</f>
        <v>3.7871020086707308</v>
      </c>
      <c r="O161">
        <f>+HLOOKUP(VLOOKUP($B161,$Q$2:$R$42,2,0),Participacion1!$P$4:$Y$101,base_minorista!$A161,0)</f>
        <v>24.555377949658407</v>
      </c>
    </row>
    <row r="162" spans="1:15" ht="16.5" x14ac:dyDescent="0.3">
      <c r="A162">
        <v>62</v>
      </c>
      <c r="B162">
        <v>2</v>
      </c>
      <c r="C162">
        <v>61</v>
      </c>
      <c r="D162" s="3">
        <v>42735</v>
      </c>
      <c r="E162" s="33">
        <v>16</v>
      </c>
      <c r="F162">
        <v>3</v>
      </c>
      <c r="G162">
        <f>+HLOOKUP(VLOOKUP($B162,$Q$2:$R$42,2,0),costos_sf!$D$2:$AY$99,base_minorista!$A162,0)</f>
        <v>5289226679.8640051</v>
      </c>
      <c r="H162">
        <f>+HLOOKUP(VLOOKUP($B162,$Q$2:$R$42,2,0),creditos_sf!$D$103:$M$200,base_minorista!$A162,0)</f>
        <v>35713427702.666298</v>
      </c>
      <c r="I162">
        <f>+HLOOKUP(VLOOKUP($B162,$Q$2:$R$42,2,0),creditos_sf!$D$2:$AY$99,base_minorista!$A162,0)</f>
        <v>25957195751.101299</v>
      </c>
      <c r="J162">
        <f>+HLOOKUP(VLOOKUP($B162,$Q$2:$R$42,2,0),Costo_fondeo!$D$3:$AY$100,base_minorista!$A162,0)</f>
        <v>1.1083984515393854</v>
      </c>
      <c r="K162">
        <f>+HLOOKUP(VLOOKUP($B162,$Q$2:$R$42,2,0),Costo_provisiones!$D$3:$AY$100,base_minorista!$A162,0)</f>
        <v>1.8294207395292157</v>
      </c>
      <c r="L162">
        <f>+HLOOKUP(VLOOKUP($B162,$Q$2:$R$42,2,0),Morosidad_control!$D$4:$AY$101,base_minorista!$A162,0)</f>
        <v>2.7068218245862434</v>
      </c>
      <c r="M162">
        <f ca="1">+OFFSET(Capital_2!$D$2,base_minorista!A162,0)</f>
        <v>3.371561018368705</v>
      </c>
      <c r="N162">
        <f>+HLOOKUP(VLOOKUP($B162,$Q$2:$R$42,2,0),costo_laboral!$E$2:$AZ$99,base_minorista!$A162,0)</f>
        <v>3.7517914076832373</v>
      </c>
      <c r="O162">
        <f>+HLOOKUP(VLOOKUP($B162,$Q$2:$R$42,2,0),Participacion1!$P$4:$Y$101,base_minorista!$A162,0)</f>
        <v>24.804418448930249</v>
      </c>
    </row>
    <row r="163" spans="1:15" ht="16.5" x14ac:dyDescent="0.3">
      <c r="A163">
        <v>63</v>
      </c>
      <c r="B163">
        <v>2</v>
      </c>
      <c r="C163">
        <v>62</v>
      </c>
      <c r="D163" s="3">
        <v>42766</v>
      </c>
      <c r="E163" s="33">
        <v>17</v>
      </c>
      <c r="F163">
        <v>3</v>
      </c>
      <c r="G163">
        <f>+HLOOKUP(VLOOKUP($B163,$Q$2:$R$42,2,0),costos_sf!$D$2:$AY$99,base_minorista!$A163,0)</f>
        <v>5059106135.1979103</v>
      </c>
      <c r="H163">
        <f>+HLOOKUP(VLOOKUP($B163,$Q$2:$R$42,2,0),creditos_sf!$D$103:$M$200,base_minorista!$A163,0)</f>
        <v>35218570138.362404</v>
      </c>
      <c r="I163">
        <f>+HLOOKUP(VLOOKUP($B163,$Q$2:$R$42,2,0),creditos_sf!$D$2:$AY$99,base_minorista!$A163,0)</f>
        <v>25930086503.208397</v>
      </c>
      <c r="J163">
        <f>+HLOOKUP(VLOOKUP($B163,$Q$2:$R$42,2,0),Costo_fondeo!$D$3:$AY$100,base_minorista!$A163,0)</f>
        <v>1.0692867726804434</v>
      </c>
      <c r="K163">
        <f>+HLOOKUP(VLOOKUP($B163,$Q$2:$R$42,2,0),Costo_provisiones!$D$3:$AY$100,base_minorista!$A163,0)</f>
        <v>1.6998241093896878</v>
      </c>
      <c r="L163">
        <f>+HLOOKUP(VLOOKUP($B163,$Q$2:$R$42,2,0),Morosidad_control!$D$4:$AY$101,base_minorista!$A163,0)</f>
        <v>2.7679532192469414</v>
      </c>
      <c r="M163">
        <f ca="1">+OFFSET(Capital_2!$D$2,base_minorista!A163,0)</f>
        <v>3.4309045641717737</v>
      </c>
      <c r="N163">
        <f>+HLOOKUP(VLOOKUP($B163,$Q$2:$R$42,2,0),costo_laboral!$E$2:$AZ$99,base_minorista!$A163,0)</f>
        <v>3.7799638097330646</v>
      </c>
      <c r="O163">
        <f>+HLOOKUP(VLOOKUP($B163,$Q$2:$R$42,2,0),Participacion1!$P$4:$Y$101,base_minorista!$A163,0)</f>
        <v>24.546384762075764</v>
      </c>
    </row>
    <row r="164" spans="1:15" ht="16.5" x14ac:dyDescent="0.3">
      <c r="A164">
        <v>64</v>
      </c>
      <c r="B164">
        <v>2</v>
      </c>
      <c r="C164">
        <v>63</v>
      </c>
      <c r="D164" s="3">
        <v>42794</v>
      </c>
      <c r="E164" s="33">
        <v>17</v>
      </c>
      <c r="F164">
        <v>3</v>
      </c>
      <c r="G164">
        <f>+HLOOKUP(VLOOKUP($B164,$Q$2:$R$42,2,0),costos_sf!$D$2:$AY$99,base_minorista!$A164,0)</f>
        <v>5108623968.0611916</v>
      </c>
      <c r="H164">
        <f>+HLOOKUP(VLOOKUP($B164,$Q$2:$R$42,2,0),creditos_sf!$D$103:$M$200,base_minorista!$A164,0)</f>
        <v>35157803800.482597</v>
      </c>
      <c r="I164">
        <f>+HLOOKUP(VLOOKUP($B164,$Q$2:$R$42,2,0),creditos_sf!$D$2:$AY$99,base_minorista!$A164,0)</f>
        <v>26328400359.901901</v>
      </c>
      <c r="J164">
        <f>+HLOOKUP(VLOOKUP($B164,$Q$2:$R$42,2,0),Costo_fondeo!$D$3:$AY$100,base_minorista!$A164,0)</f>
        <v>1.1150353038945104</v>
      </c>
      <c r="K164">
        <f>+HLOOKUP(VLOOKUP($B164,$Q$2:$R$42,2,0),Costo_provisiones!$D$3:$AY$100,base_minorista!$A164,0)</f>
        <v>1.7839238158544874</v>
      </c>
      <c r="L164">
        <f>+HLOOKUP(VLOOKUP($B164,$Q$2:$R$42,2,0),Morosidad_control!$D$4:$AY$101,base_minorista!$A164,0)</f>
        <v>2.7867800714020614</v>
      </c>
      <c r="M164">
        <f ca="1">+OFFSET(Capital_2!$D$2,base_minorista!A164,0)</f>
        <v>3.4714473426279464</v>
      </c>
      <c r="N164">
        <f>+HLOOKUP(VLOOKUP($B164,$Q$2:$R$42,2,0),costo_laboral!$E$2:$AZ$99,base_minorista!$A164,0)</f>
        <v>3.7614732137310334</v>
      </c>
      <c r="O164">
        <f>+HLOOKUP(VLOOKUP($B164,$Q$2:$R$42,2,0),Participacion1!$P$4:$Y$101,base_minorista!$A164,0)</f>
        <v>24.478058033500307</v>
      </c>
    </row>
    <row r="165" spans="1:15" ht="16.5" x14ac:dyDescent="0.3">
      <c r="A165">
        <v>65</v>
      </c>
      <c r="B165">
        <v>2</v>
      </c>
      <c r="C165">
        <v>64</v>
      </c>
      <c r="D165" s="3">
        <v>42825</v>
      </c>
      <c r="E165" s="33">
        <v>17</v>
      </c>
      <c r="F165">
        <v>3</v>
      </c>
      <c r="G165">
        <f>+HLOOKUP(VLOOKUP($B165,$Q$2:$R$42,2,0),costos_sf!$D$2:$AY$99,base_minorista!$A165,0)</f>
        <v>5092962432.4104013</v>
      </c>
      <c r="H165">
        <f>+HLOOKUP(VLOOKUP($B165,$Q$2:$R$42,2,0),creditos_sf!$D$103:$M$200,base_minorista!$A165,0)</f>
        <v>34910863938.4328</v>
      </c>
      <c r="I165">
        <f>+HLOOKUP(VLOOKUP($B165,$Q$2:$R$42,2,0),creditos_sf!$D$2:$AY$99,base_minorista!$A165,0)</f>
        <v>25003990701.610699</v>
      </c>
      <c r="J165">
        <f>+HLOOKUP(VLOOKUP($B165,$Q$2:$R$42,2,0),Costo_fondeo!$D$3:$AY$100,base_minorista!$A165,0)</f>
        <v>1.1199078463828178</v>
      </c>
      <c r="K165">
        <f>+HLOOKUP(VLOOKUP($B165,$Q$2:$R$42,2,0),Costo_provisiones!$D$3:$AY$100,base_minorista!$A165,0)</f>
        <v>1.7730785934392854</v>
      </c>
      <c r="L165">
        <f>+HLOOKUP(VLOOKUP($B165,$Q$2:$R$42,2,0),Morosidad_control!$D$4:$AY$101,base_minorista!$A165,0)</f>
        <v>2.9365554085508161</v>
      </c>
      <c r="M165">
        <f ca="1">+OFFSET(Capital_2!$D$2,base_minorista!A165,0)</f>
        <v>3.5034579976729381</v>
      </c>
      <c r="N165">
        <f>+HLOOKUP(VLOOKUP($B165,$Q$2:$R$42,2,0),costo_laboral!$E$2:$AZ$99,base_minorista!$A165,0)</f>
        <v>3.8826589230123707</v>
      </c>
      <c r="O165">
        <f>+HLOOKUP(VLOOKUP($B165,$Q$2:$R$42,2,0),Participacion1!$P$4:$Y$101,base_minorista!$A165,0)</f>
        <v>24.415867321583143</v>
      </c>
    </row>
    <row r="166" spans="1:15" ht="16.5" x14ac:dyDescent="0.3">
      <c r="A166">
        <v>66</v>
      </c>
      <c r="B166">
        <v>2</v>
      </c>
      <c r="C166">
        <v>65</v>
      </c>
      <c r="D166" s="3">
        <v>42855</v>
      </c>
      <c r="E166" s="33">
        <v>17</v>
      </c>
      <c r="F166">
        <v>3</v>
      </c>
      <c r="G166">
        <f>+HLOOKUP(VLOOKUP($B166,$Q$2:$R$42,2,0),costos_sf!$D$2:$AY$99,base_minorista!$A166,0)</f>
        <v>5110370472.2228918</v>
      </c>
      <c r="H166">
        <f>+HLOOKUP(VLOOKUP($B166,$Q$2:$R$42,2,0),creditos_sf!$D$103:$M$200,base_minorista!$A166,0)</f>
        <v>34630390003.094505</v>
      </c>
      <c r="I166">
        <f>+HLOOKUP(VLOOKUP($B166,$Q$2:$R$42,2,0),creditos_sf!$D$2:$AY$99,base_minorista!$A166,0)</f>
        <v>25966789137.6343</v>
      </c>
      <c r="J166">
        <f>+HLOOKUP(VLOOKUP($B166,$Q$2:$R$42,2,0),Costo_fondeo!$D$3:$AY$100,base_minorista!$A166,0)</f>
        <v>1.1226433022700912</v>
      </c>
      <c r="K166">
        <f>+HLOOKUP(VLOOKUP($B166,$Q$2:$R$42,2,0),Costo_provisiones!$D$3:$AY$100,base_minorista!$A166,0)</f>
        <v>1.7848534660014177</v>
      </c>
      <c r="L166">
        <f>+HLOOKUP(VLOOKUP($B166,$Q$2:$R$42,2,0),Morosidad_control!$D$4:$AY$101,base_minorista!$A166,0)</f>
        <v>2.8913986157854907</v>
      </c>
      <c r="M166">
        <f ca="1">+OFFSET(Capital_2!$D$2,base_minorista!A166,0)</f>
        <v>3.5336781037956082</v>
      </c>
      <c r="N166">
        <f>+HLOOKUP(VLOOKUP($B166,$Q$2:$R$42,2,0),costo_laboral!$E$2:$AZ$99,base_minorista!$A166,0)</f>
        <v>3.8319882990110661</v>
      </c>
      <c r="O166">
        <f>+HLOOKUP(VLOOKUP($B166,$Q$2:$R$42,2,0),Participacion1!$P$4:$Y$101,base_minorista!$A166,0)</f>
        <v>24.156932472408808</v>
      </c>
    </row>
    <row r="167" spans="1:15" ht="16.5" x14ac:dyDescent="0.3">
      <c r="A167">
        <v>67</v>
      </c>
      <c r="B167">
        <v>2</v>
      </c>
      <c r="C167">
        <v>66</v>
      </c>
      <c r="D167" s="3">
        <v>42886</v>
      </c>
      <c r="E167" s="33">
        <v>17</v>
      </c>
      <c r="F167">
        <v>3</v>
      </c>
      <c r="G167">
        <f>+HLOOKUP(VLOOKUP($B167,$Q$2:$R$42,2,0),costos_sf!$D$2:$AY$99,base_minorista!$A167,0)</f>
        <v>5166410958.9728174</v>
      </c>
      <c r="H167">
        <f>+HLOOKUP(VLOOKUP($B167,$Q$2:$R$42,2,0),creditos_sf!$D$103:$M$200,base_minorista!$A167,0)</f>
        <v>34980791161.7939</v>
      </c>
      <c r="I167">
        <f>+HLOOKUP(VLOOKUP($B167,$Q$2:$R$42,2,0),creditos_sf!$D$2:$AY$99,base_minorista!$A167,0)</f>
        <v>25835058497.431301</v>
      </c>
      <c r="J167">
        <f>+HLOOKUP(VLOOKUP($B167,$Q$2:$R$42,2,0),Costo_fondeo!$D$3:$AY$100,base_minorista!$A167,0)</f>
        <v>1.1289308023814291</v>
      </c>
      <c r="K167">
        <f>+HLOOKUP(VLOOKUP($B167,$Q$2:$R$42,2,0),Costo_provisiones!$D$3:$AY$100,base_minorista!$A167,0)</f>
        <v>1.7615300316590248</v>
      </c>
      <c r="L167">
        <f>+HLOOKUP(VLOOKUP($B167,$Q$2:$R$42,2,0),Morosidad_control!$D$4:$AY$101,base_minorista!$A167,0)</f>
        <v>2.9145777270911544</v>
      </c>
      <c r="M167">
        <f ca="1">+OFFSET(Capital_2!$D$2,base_minorista!A167,0)</f>
        <v>3.5570017411603705</v>
      </c>
      <c r="N167">
        <f>+HLOOKUP(VLOOKUP($B167,$Q$2:$R$42,2,0),costo_laboral!$E$2:$AZ$99,base_minorista!$A167,0)</f>
        <v>3.8415113442562125</v>
      </c>
      <c r="O167">
        <f>+HLOOKUP(VLOOKUP($B167,$Q$2:$R$42,2,0),Participacion1!$P$4:$Y$101,base_minorista!$A167,0)</f>
        <v>24.096976420350259</v>
      </c>
    </row>
    <row r="168" spans="1:15" ht="16.5" x14ac:dyDescent="0.3">
      <c r="A168">
        <v>68</v>
      </c>
      <c r="B168">
        <v>2</v>
      </c>
      <c r="C168">
        <v>67</v>
      </c>
      <c r="D168" s="3">
        <v>42916</v>
      </c>
      <c r="E168" s="33">
        <v>17</v>
      </c>
      <c r="F168">
        <v>3</v>
      </c>
      <c r="G168">
        <f>+HLOOKUP(VLOOKUP($B168,$Q$2:$R$42,2,0),costos_sf!$D$2:$AY$99,base_minorista!$A168,0)</f>
        <v>5073011023.7585497</v>
      </c>
      <c r="H168">
        <f>+HLOOKUP(VLOOKUP($B168,$Q$2:$R$42,2,0),creditos_sf!$D$103:$M$200,base_minorista!$A168,0)</f>
        <v>35361545856.633301</v>
      </c>
      <c r="I168">
        <f>+HLOOKUP(VLOOKUP($B168,$Q$2:$R$42,2,0),creditos_sf!$D$2:$AY$99,base_minorista!$A168,0)</f>
        <v>25480766463.020401</v>
      </c>
      <c r="J168">
        <f>+HLOOKUP(VLOOKUP($B168,$Q$2:$R$42,2,0),Costo_fondeo!$D$3:$AY$100,base_minorista!$A168,0)</f>
        <v>1.1325674881717707</v>
      </c>
      <c r="K168">
        <f>+HLOOKUP(VLOOKUP($B168,$Q$2:$R$42,2,0),Costo_provisiones!$D$3:$AY$100,base_minorista!$A168,0)</f>
        <v>1.7042953012492188</v>
      </c>
      <c r="L168">
        <f>+HLOOKUP(VLOOKUP($B168,$Q$2:$R$42,2,0),Morosidad_control!$D$4:$AY$101,base_minorista!$A168,0)</f>
        <v>2.9021168710107577</v>
      </c>
      <c r="M168">
        <f ca="1">+OFFSET(Capital_2!$D$2,base_minorista!A168,0)</f>
        <v>3.5704065106105527</v>
      </c>
      <c r="N168">
        <f>+HLOOKUP(VLOOKUP($B168,$Q$2:$R$42,2,0),costo_laboral!$E$2:$AZ$99,base_minorista!$A168,0)</f>
        <v>3.9159772424945292</v>
      </c>
      <c r="O168">
        <f>+HLOOKUP(VLOOKUP($B168,$Q$2:$R$42,2,0),Participacion1!$P$4:$Y$101,base_minorista!$A168,0)</f>
        <v>24.320312566588061</v>
      </c>
    </row>
    <row r="169" spans="1:15" ht="16.5" x14ac:dyDescent="0.3">
      <c r="A169">
        <v>69</v>
      </c>
      <c r="B169">
        <v>2</v>
      </c>
      <c r="C169">
        <v>68</v>
      </c>
      <c r="D169" s="3">
        <v>42947</v>
      </c>
      <c r="E169" s="33">
        <v>17</v>
      </c>
      <c r="F169">
        <v>3</v>
      </c>
      <c r="G169">
        <f>+HLOOKUP(VLOOKUP($B169,$Q$2:$R$42,2,0),costos_sf!$D$2:$AY$99,base_minorista!$A169,0)</f>
        <v>5109584269.3376274</v>
      </c>
      <c r="H169">
        <f>+HLOOKUP(VLOOKUP($B169,$Q$2:$R$42,2,0),creditos_sf!$D$103:$M$200,base_minorista!$A169,0)</f>
        <v>35122807394.249603</v>
      </c>
      <c r="I169">
        <f>+HLOOKUP(VLOOKUP($B169,$Q$2:$R$42,2,0),creditos_sf!$D$2:$AY$99,base_minorista!$A169,0)</f>
        <v>26383249627.521702</v>
      </c>
      <c r="J169">
        <f>+HLOOKUP(VLOOKUP($B169,$Q$2:$R$42,2,0),Costo_fondeo!$D$3:$AY$100,base_minorista!$A169,0)</f>
        <v>1.1336900386706086</v>
      </c>
      <c r="K169">
        <f>+HLOOKUP(VLOOKUP($B169,$Q$2:$R$42,2,0),Costo_provisiones!$D$3:$AY$100,base_minorista!$A169,0)</f>
        <v>1.6644701746140016</v>
      </c>
      <c r="L169">
        <f>+HLOOKUP(VLOOKUP($B169,$Q$2:$R$42,2,0),Morosidad_control!$D$4:$AY$101,base_minorista!$A169,0)</f>
        <v>2.9035563678253231</v>
      </c>
      <c r="M169">
        <f ca="1">+OFFSET(Capital_2!$D$2,base_minorista!A169,0)</f>
        <v>3.5864726654758914</v>
      </c>
      <c r="N169">
        <f>+HLOOKUP(VLOOKUP($B169,$Q$2:$R$42,2,0),costo_laboral!$E$2:$AZ$99,base_minorista!$A169,0)</f>
        <v>3.8421501251428745</v>
      </c>
      <c r="O169">
        <f>+HLOOKUP(VLOOKUP($B169,$Q$2:$R$42,2,0),Participacion1!$P$4:$Y$101,base_minorista!$A169,0)</f>
        <v>23.996722334963192</v>
      </c>
    </row>
    <row r="170" spans="1:15" ht="16.5" x14ac:dyDescent="0.3">
      <c r="A170">
        <v>70</v>
      </c>
      <c r="B170">
        <v>2</v>
      </c>
      <c r="C170">
        <v>69</v>
      </c>
      <c r="D170" s="3">
        <v>42978</v>
      </c>
      <c r="E170" s="33">
        <v>17</v>
      </c>
      <c r="F170">
        <v>3</v>
      </c>
      <c r="G170">
        <f>+HLOOKUP(VLOOKUP($B170,$Q$2:$R$42,2,0),costos_sf!$D$2:$AY$99,base_minorista!$A170,0)</f>
        <v>5047877130.5313721</v>
      </c>
      <c r="H170">
        <f>+HLOOKUP(VLOOKUP($B170,$Q$2:$R$42,2,0),creditos_sf!$D$103:$M$200,base_minorista!$A170,0)</f>
        <v>34728403093.279198</v>
      </c>
      <c r="I170">
        <f>+HLOOKUP(VLOOKUP($B170,$Q$2:$R$42,2,0),creditos_sf!$D$2:$AY$99,base_minorista!$A170,0)</f>
        <v>25770186560.611099</v>
      </c>
      <c r="J170">
        <f>+HLOOKUP(VLOOKUP($B170,$Q$2:$R$42,2,0),Costo_fondeo!$D$3:$AY$100,base_minorista!$A170,0)</f>
        <v>1.1306124527441868</v>
      </c>
      <c r="K170">
        <f>+HLOOKUP(VLOOKUP($B170,$Q$2:$R$42,2,0),Costo_provisiones!$D$3:$AY$100,base_minorista!$A170,0)</f>
        <v>1.5797076470274445</v>
      </c>
      <c r="L170">
        <f>+HLOOKUP(VLOOKUP($B170,$Q$2:$R$42,2,0),Morosidad_control!$D$4:$AY$101,base_minorista!$A170,0)</f>
        <v>2.9251939679403245</v>
      </c>
      <c r="M170">
        <f ca="1">+OFFSET(Capital_2!$D$2,base_minorista!A170,0)</f>
        <v>3.5952774480300995</v>
      </c>
      <c r="N170">
        <f>+HLOOKUP(VLOOKUP($B170,$Q$2:$R$42,2,0),costo_laboral!$E$2:$AZ$99,base_minorista!$A170,0)</f>
        <v>3.873542437115185</v>
      </c>
      <c r="O170">
        <f>+HLOOKUP(VLOOKUP($B170,$Q$2:$R$42,2,0),Participacion1!$P$4:$Y$101,base_minorista!$A170,0)</f>
        <v>23.7720048543503</v>
      </c>
    </row>
    <row r="171" spans="1:15" ht="16.5" x14ac:dyDescent="0.3">
      <c r="A171">
        <v>71</v>
      </c>
      <c r="B171">
        <v>2</v>
      </c>
      <c r="C171">
        <v>70</v>
      </c>
      <c r="D171" s="3">
        <v>43008</v>
      </c>
      <c r="E171" s="33">
        <v>17</v>
      </c>
      <c r="F171">
        <v>3</v>
      </c>
      <c r="G171">
        <f>+HLOOKUP(VLOOKUP($B171,$Q$2:$R$42,2,0),costos_sf!$D$2:$AY$99,base_minorista!$A171,0)</f>
        <v>5095012628.5572462</v>
      </c>
      <c r="H171">
        <f>+HLOOKUP(VLOOKUP($B171,$Q$2:$R$42,2,0),creditos_sf!$D$103:$M$200,base_minorista!$A171,0)</f>
        <v>34861651917.607101</v>
      </c>
      <c r="I171">
        <f>+HLOOKUP(VLOOKUP($B171,$Q$2:$R$42,2,0),creditos_sf!$D$2:$AY$99,base_minorista!$A171,0)</f>
        <v>25844848114.738701</v>
      </c>
      <c r="J171">
        <f>+HLOOKUP(VLOOKUP($B171,$Q$2:$R$42,2,0),Costo_fondeo!$D$3:$AY$100,base_minorista!$A171,0)</f>
        <v>1.1291767742869232</v>
      </c>
      <c r="K171">
        <f>+HLOOKUP(VLOOKUP($B171,$Q$2:$R$42,2,0),Costo_provisiones!$D$3:$AY$100,base_minorista!$A171,0)</f>
        <v>1.5679160400717671</v>
      </c>
      <c r="L171">
        <f>+HLOOKUP(VLOOKUP($B171,$Q$2:$R$42,2,0),Morosidad_control!$D$4:$AY$101,base_minorista!$A171,0)</f>
        <v>2.994063109985325</v>
      </c>
      <c r="M171">
        <f ca="1">+OFFSET(Capital_2!$D$2,base_minorista!A171,0)</f>
        <v>3.5939139218894542</v>
      </c>
      <c r="N171">
        <f>+HLOOKUP(VLOOKUP($B171,$Q$2:$R$42,2,0),costo_laboral!$E$2:$AZ$99,base_minorista!$A171,0)</f>
        <v>3.868090770748609</v>
      </c>
      <c r="O171">
        <f>+HLOOKUP(VLOOKUP($B171,$Q$2:$R$42,2,0),Participacion1!$P$4:$Y$101,base_minorista!$A171,0)</f>
        <v>23.66869866414055</v>
      </c>
    </row>
    <row r="172" spans="1:15" ht="16.5" x14ac:dyDescent="0.3">
      <c r="A172">
        <v>72</v>
      </c>
      <c r="B172">
        <v>2</v>
      </c>
      <c r="C172">
        <v>71</v>
      </c>
      <c r="D172" s="3">
        <v>43039</v>
      </c>
      <c r="E172" s="33">
        <v>17</v>
      </c>
      <c r="F172">
        <v>3</v>
      </c>
      <c r="G172">
        <f>+HLOOKUP(VLOOKUP($B172,$Q$2:$R$42,2,0),costos_sf!$D$2:$AY$99,base_minorista!$A172,0)</f>
        <v>5252649978.8732548</v>
      </c>
      <c r="H172">
        <f>+HLOOKUP(VLOOKUP($B172,$Q$2:$R$42,2,0),creditos_sf!$D$103:$M$200,base_minorista!$A172,0)</f>
        <v>35691423814.870399</v>
      </c>
      <c r="I172">
        <f>+HLOOKUP(VLOOKUP($B172,$Q$2:$R$42,2,0),creditos_sf!$D$2:$AY$99,base_minorista!$A172,0)</f>
        <v>26348772959.821499</v>
      </c>
      <c r="J172">
        <f>+HLOOKUP(VLOOKUP($B172,$Q$2:$R$42,2,0),Costo_fondeo!$D$3:$AY$100,base_minorista!$A172,0)</f>
        <v>1.1314971004704171</v>
      </c>
      <c r="K172">
        <f>+HLOOKUP(VLOOKUP($B172,$Q$2:$R$42,2,0),Costo_provisiones!$D$3:$AY$100,base_minorista!$A172,0)</f>
        <v>1.5892568113619641</v>
      </c>
      <c r="L172">
        <f>+HLOOKUP(VLOOKUP($B172,$Q$2:$R$42,2,0),Morosidad_control!$D$4:$AY$101,base_minorista!$A172,0)</f>
        <v>3.0028644094352708</v>
      </c>
      <c r="M172">
        <f ca="1">+OFFSET(Capital_2!$D$2,base_minorista!A172,0)</f>
        <v>3.6057998149039663</v>
      </c>
      <c r="N172">
        <f>+HLOOKUP(VLOOKUP($B172,$Q$2:$R$42,2,0),costo_laboral!$E$2:$AZ$99,base_minorista!$A172,0)</f>
        <v>3.8188625924356505</v>
      </c>
      <c r="O172">
        <f>+HLOOKUP(VLOOKUP($B172,$Q$2:$R$42,2,0),Participacion1!$P$4:$Y$101,base_minorista!$A172,0)</f>
        <v>23.931130399213206</v>
      </c>
    </row>
    <row r="173" spans="1:15" ht="16.5" x14ac:dyDescent="0.3">
      <c r="A173">
        <v>73</v>
      </c>
      <c r="B173">
        <v>2</v>
      </c>
      <c r="C173">
        <v>72</v>
      </c>
      <c r="D173" s="3">
        <v>43069</v>
      </c>
      <c r="E173" s="33">
        <v>17</v>
      </c>
      <c r="F173">
        <v>3</v>
      </c>
      <c r="G173">
        <f>+HLOOKUP(VLOOKUP($B173,$Q$2:$R$42,2,0),costos_sf!$D$2:$AY$99,base_minorista!$A173,0)</f>
        <v>5312949770.7085447</v>
      </c>
      <c r="H173">
        <f>+HLOOKUP(VLOOKUP($B173,$Q$2:$R$42,2,0),creditos_sf!$D$103:$M$200,base_minorista!$A173,0)</f>
        <v>35515376759.112595</v>
      </c>
      <c r="I173">
        <f>+HLOOKUP(VLOOKUP($B173,$Q$2:$R$42,2,0),creditos_sf!$D$2:$AY$99,base_minorista!$A173,0)</f>
        <v>27035060748.035599</v>
      </c>
      <c r="J173">
        <f>+HLOOKUP(VLOOKUP($B173,$Q$2:$R$42,2,0),Costo_fondeo!$D$3:$AY$100,base_minorista!$A173,0)</f>
        <v>1.134142499418721</v>
      </c>
      <c r="K173">
        <f>+HLOOKUP(VLOOKUP($B173,$Q$2:$R$42,2,0),Costo_provisiones!$D$3:$AY$100,base_minorista!$A173,0)</f>
        <v>1.5685635263110933</v>
      </c>
      <c r="L173">
        <f>+HLOOKUP(VLOOKUP($B173,$Q$2:$R$42,2,0),Morosidad_control!$D$4:$AY$101,base_minorista!$A173,0)</f>
        <v>2.9612144104963276</v>
      </c>
      <c r="M173">
        <f ca="1">+OFFSET(Capital_2!$D$2,base_minorista!A173,0)</f>
        <v>3.6120620419568428</v>
      </c>
      <c r="N173">
        <f>+HLOOKUP(VLOOKUP($B173,$Q$2:$R$42,2,0),costo_laboral!$E$2:$AZ$99,base_minorista!$A173,0)</f>
        <v>3.7676769424969816</v>
      </c>
      <c r="O173">
        <f>+HLOOKUP(VLOOKUP($B173,$Q$2:$R$42,2,0),Participacion1!$P$4:$Y$101,base_minorista!$A173,0)</f>
        <v>23.737959479371515</v>
      </c>
    </row>
    <row r="174" spans="1:15" ht="16.5" x14ac:dyDescent="0.3">
      <c r="A174">
        <v>74</v>
      </c>
      <c r="B174">
        <v>2</v>
      </c>
      <c r="C174">
        <v>73</v>
      </c>
      <c r="D174" s="3">
        <v>43100</v>
      </c>
      <c r="E174" s="33">
        <v>17</v>
      </c>
      <c r="F174">
        <v>3</v>
      </c>
      <c r="G174">
        <f>+HLOOKUP(VLOOKUP($B174,$Q$2:$R$42,2,0),costos_sf!$D$2:$AY$99,base_minorista!$A174,0)</f>
        <v>5240789516.9344196</v>
      </c>
      <c r="H174">
        <f>+HLOOKUP(VLOOKUP($B174,$Q$2:$R$42,2,0),creditos_sf!$D$103:$M$200,base_minorista!$A174,0)</f>
        <v>35896110967.598</v>
      </c>
      <c r="I174">
        <f>+HLOOKUP(VLOOKUP($B174,$Q$2:$R$42,2,0),creditos_sf!$D$2:$AY$99,base_minorista!$A174,0)</f>
        <v>27775319609.365002</v>
      </c>
      <c r="J174">
        <f>+HLOOKUP(VLOOKUP($B174,$Q$2:$R$42,2,0),Costo_fondeo!$D$3:$AY$100,base_minorista!$A174,0)</f>
        <v>1.1341928402097128</v>
      </c>
      <c r="K174">
        <f>+HLOOKUP(VLOOKUP($B174,$Q$2:$R$42,2,0),Costo_provisiones!$D$3:$AY$100,base_minorista!$A174,0)</f>
        <v>1.5110604727948955</v>
      </c>
      <c r="L174">
        <f>+HLOOKUP(VLOOKUP($B174,$Q$2:$R$42,2,0),Morosidad_control!$D$4:$AY$101,base_minorista!$A174,0)</f>
        <v>2.9662239595091235</v>
      </c>
      <c r="M174">
        <f ca="1">+OFFSET(Capital_2!$D$2,base_minorista!A174,0)</f>
        <v>3.5930762546706192</v>
      </c>
      <c r="N174">
        <f>+HLOOKUP(VLOOKUP($B174,$Q$2:$R$42,2,0),costo_laboral!$E$2:$AZ$99,base_minorista!$A174,0)</f>
        <v>3.7048411445923675</v>
      </c>
      <c r="O174">
        <f>+HLOOKUP(VLOOKUP($B174,$Q$2:$R$42,2,0),Participacion1!$P$4:$Y$101,base_minorista!$A174,0)</f>
        <v>24.000706196802739</v>
      </c>
    </row>
    <row r="175" spans="1:15" ht="16.5" x14ac:dyDescent="0.3">
      <c r="A175">
        <v>75</v>
      </c>
      <c r="B175">
        <v>2</v>
      </c>
      <c r="C175">
        <v>74</v>
      </c>
      <c r="D175" s="3">
        <v>43131</v>
      </c>
      <c r="E175" s="33">
        <v>18</v>
      </c>
      <c r="F175">
        <v>3</v>
      </c>
      <c r="G175">
        <f>+HLOOKUP(VLOOKUP($B175,$Q$2:$R$42,2,0),costos_sf!$D$2:$AY$99,base_minorista!$A175,0)</f>
        <v>5362662151.0639896</v>
      </c>
      <c r="H175">
        <f>+HLOOKUP(VLOOKUP($B175,$Q$2:$R$42,2,0),creditos_sf!$D$103:$M$200,base_minorista!$A175,0)</f>
        <v>36045883324.125999</v>
      </c>
      <c r="I175">
        <f>+HLOOKUP(VLOOKUP($B175,$Q$2:$R$42,2,0),creditos_sf!$D$2:$AY$99,base_minorista!$A175,0)</f>
        <v>27681908994.995602</v>
      </c>
      <c r="J175">
        <f>+HLOOKUP(VLOOKUP($B175,$Q$2:$R$42,2,0),Costo_fondeo!$D$3:$AY$100,base_minorista!$A175,0)</f>
        <v>1.138144326198802</v>
      </c>
      <c r="K175">
        <f>+HLOOKUP(VLOOKUP($B175,$Q$2:$R$42,2,0),Costo_provisiones!$D$3:$AY$100,base_minorista!$A175,0)</f>
        <v>1.5986506962588978</v>
      </c>
      <c r="L175">
        <f>+HLOOKUP(VLOOKUP($B175,$Q$2:$R$42,2,0),Morosidad_control!$D$4:$AY$101,base_minorista!$A175,0)</f>
        <v>2.9612085882020178</v>
      </c>
      <c r="M175">
        <f ca="1">+OFFSET(Capital_2!$D$2,base_minorista!A175,0)</f>
        <v>3.5815867697690567</v>
      </c>
      <c r="N175">
        <f>+HLOOKUP(VLOOKUP($B175,$Q$2:$R$42,2,0),costo_laboral!$E$2:$AZ$99,base_minorista!$A175,0)</f>
        <v>3.7263710441240572</v>
      </c>
      <c r="O175">
        <f>+HLOOKUP(VLOOKUP($B175,$Q$2:$R$42,2,0),Participacion1!$P$4:$Y$101,base_minorista!$A175,0)</f>
        <v>23.983030913091984</v>
      </c>
    </row>
    <row r="176" spans="1:15" ht="16.5" x14ac:dyDescent="0.3">
      <c r="A176">
        <v>76</v>
      </c>
      <c r="B176">
        <v>2</v>
      </c>
      <c r="C176">
        <v>75</v>
      </c>
      <c r="D176" s="3">
        <v>43159</v>
      </c>
      <c r="E176" s="33">
        <v>18</v>
      </c>
      <c r="F176">
        <v>3</v>
      </c>
      <c r="G176">
        <f>+HLOOKUP(VLOOKUP($B176,$Q$2:$R$42,2,0),costos_sf!$D$2:$AY$99,base_minorista!$A176,0)</f>
        <v>5347266701.5274172</v>
      </c>
      <c r="H176">
        <f>+HLOOKUP(VLOOKUP($B176,$Q$2:$R$42,2,0),creditos_sf!$D$103:$M$200,base_minorista!$A176,0)</f>
        <v>36478609443.290001</v>
      </c>
      <c r="I176">
        <f>+HLOOKUP(VLOOKUP($B176,$Q$2:$R$42,2,0),creditos_sf!$D$2:$AY$99,base_minorista!$A176,0)</f>
        <v>27732053369.678799</v>
      </c>
      <c r="J176">
        <f>+HLOOKUP(VLOOKUP($B176,$Q$2:$R$42,2,0),Costo_fondeo!$D$3:$AY$100,base_minorista!$A176,0)</f>
        <v>1.1312452051423303</v>
      </c>
      <c r="K176">
        <f>+HLOOKUP(VLOOKUP($B176,$Q$2:$R$42,2,0),Costo_provisiones!$D$3:$AY$100,base_minorista!$A176,0)</f>
        <v>1.6020093168668013</v>
      </c>
      <c r="L176">
        <f>+HLOOKUP(VLOOKUP($B176,$Q$2:$R$42,2,0),Morosidad_control!$D$4:$AY$101,base_minorista!$A176,0)</f>
        <v>3.1934857976833193</v>
      </c>
      <c r="M176">
        <f ca="1">+OFFSET(Capital_2!$D$2,base_minorista!A176,0)</f>
        <v>3.5677590569055382</v>
      </c>
      <c r="N176">
        <f>+HLOOKUP(VLOOKUP($B176,$Q$2:$R$42,2,0),costo_laboral!$E$2:$AZ$99,base_minorista!$A176,0)</f>
        <v>3.7083883548310181</v>
      </c>
      <c r="O176">
        <f>+HLOOKUP(VLOOKUP($B176,$Q$2:$R$42,2,0),Participacion1!$P$4:$Y$101,base_minorista!$A176,0)</f>
        <v>24.206066381694523</v>
      </c>
    </row>
    <row r="177" spans="1:15" ht="16.5" x14ac:dyDescent="0.3">
      <c r="A177">
        <v>77</v>
      </c>
      <c r="B177">
        <v>2</v>
      </c>
      <c r="C177">
        <v>76</v>
      </c>
      <c r="D177" s="3">
        <v>43190</v>
      </c>
      <c r="E177" s="33">
        <v>18</v>
      </c>
      <c r="F177">
        <v>3</v>
      </c>
      <c r="G177">
        <f>+HLOOKUP(VLOOKUP($B177,$Q$2:$R$42,2,0),costos_sf!$D$2:$AY$99,base_minorista!$A177,0)</f>
        <v>5291011084.0238914</v>
      </c>
      <c r="H177">
        <f>+HLOOKUP(VLOOKUP($B177,$Q$2:$R$42,2,0),creditos_sf!$D$103:$M$200,base_minorista!$A177,0)</f>
        <v>36891093128.046501</v>
      </c>
      <c r="I177">
        <f>+HLOOKUP(VLOOKUP($B177,$Q$2:$R$42,2,0),creditos_sf!$D$2:$AY$99,base_minorista!$A177,0)</f>
        <v>27797440548.643002</v>
      </c>
      <c r="J177">
        <f>+HLOOKUP(VLOOKUP($B177,$Q$2:$R$42,2,0),Costo_fondeo!$D$3:$AY$100,base_minorista!$A177,0)</f>
        <v>1.1272324445846975</v>
      </c>
      <c r="K177">
        <f>+HLOOKUP(VLOOKUP($B177,$Q$2:$R$42,2,0),Costo_provisiones!$D$3:$AY$100,base_minorista!$A177,0)</f>
        <v>1.5456268057339886</v>
      </c>
      <c r="L177">
        <f>+HLOOKUP(VLOOKUP($B177,$Q$2:$R$42,2,0),Morosidad_control!$D$4:$AY$101,base_minorista!$A177,0)</f>
        <v>2.8575268066112072</v>
      </c>
      <c r="M177">
        <f ca="1">+OFFSET(Capital_2!$D$2,base_minorista!A177,0)</f>
        <v>3.5535594036254383</v>
      </c>
      <c r="N177">
        <f>+HLOOKUP(VLOOKUP($B177,$Q$2:$R$42,2,0),costo_laboral!$E$2:$AZ$99,base_minorista!$A177,0)</f>
        <v>3.685229952502219</v>
      </c>
      <c r="O177">
        <f>+HLOOKUP(VLOOKUP($B177,$Q$2:$R$42,2,0),Participacion1!$P$4:$Y$101,base_minorista!$A177,0)</f>
        <v>24.290508854823671</v>
      </c>
    </row>
    <row r="178" spans="1:15" ht="16.5" x14ac:dyDescent="0.3">
      <c r="A178">
        <v>78</v>
      </c>
      <c r="B178">
        <v>2</v>
      </c>
      <c r="C178">
        <v>77</v>
      </c>
      <c r="D178" s="3">
        <v>43220</v>
      </c>
      <c r="E178" s="33">
        <v>18</v>
      </c>
      <c r="F178">
        <v>3</v>
      </c>
      <c r="G178">
        <f>+HLOOKUP(VLOOKUP($B178,$Q$2:$R$42,2,0),costos_sf!$D$2:$AY$99,base_minorista!$A178,0)</f>
        <v>5336239933.0122681</v>
      </c>
      <c r="H178">
        <f>+HLOOKUP(VLOOKUP($B178,$Q$2:$R$42,2,0),creditos_sf!$D$103:$M$200,base_minorista!$A178,0)</f>
        <v>37359110246.939896</v>
      </c>
      <c r="I178">
        <f>+HLOOKUP(VLOOKUP($B178,$Q$2:$R$42,2,0),creditos_sf!$D$2:$AY$99,base_minorista!$A178,0)</f>
        <v>28109370525.251499</v>
      </c>
      <c r="J178">
        <f>+HLOOKUP(VLOOKUP($B178,$Q$2:$R$42,2,0),Costo_fondeo!$D$3:$AY$100,base_minorista!$A178,0)</f>
        <v>1.125733841034172</v>
      </c>
      <c r="K178">
        <f>+HLOOKUP(VLOOKUP($B178,$Q$2:$R$42,2,0),Costo_provisiones!$D$3:$AY$100,base_minorista!$A178,0)</f>
        <v>1.4561131769151694</v>
      </c>
      <c r="L178">
        <f>+HLOOKUP(VLOOKUP($B178,$Q$2:$R$42,2,0),Morosidad_control!$D$4:$AY$101,base_minorista!$A178,0)</f>
        <v>2.8592689437595089</v>
      </c>
      <c r="M178">
        <f ca="1">+OFFSET(Capital_2!$D$2,base_minorista!A178,0)</f>
        <v>3.5277001527594574</v>
      </c>
      <c r="N178">
        <f>+HLOOKUP(VLOOKUP($B178,$Q$2:$R$42,2,0),costo_laboral!$E$2:$AZ$99,base_minorista!$A178,0)</f>
        <v>3.6591659383300756</v>
      </c>
      <c r="O178">
        <f>+HLOOKUP(VLOOKUP($B178,$Q$2:$R$42,2,0),Participacion1!$P$4:$Y$101,base_minorista!$A178,0)</f>
        <v>24.260214080072849</v>
      </c>
    </row>
    <row r="179" spans="1:15" ht="16.5" x14ac:dyDescent="0.3">
      <c r="A179">
        <v>79</v>
      </c>
      <c r="B179">
        <v>2</v>
      </c>
      <c r="C179">
        <v>78</v>
      </c>
      <c r="D179" s="3">
        <v>43251</v>
      </c>
      <c r="E179" s="33">
        <v>18</v>
      </c>
      <c r="F179">
        <v>3</v>
      </c>
      <c r="G179">
        <f>+HLOOKUP(VLOOKUP($B179,$Q$2:$R$42,2,0),costos_sf!$D$2:$AY$99,base_minorista!$A179,0)</f>
        <v>5323073217.1950817</v>
      </c>
      <c r="H179">
        <f>+HLOOKUP(VLOOKUP($B179,$Q$2:$R$42,2,0),creditos_sf!$D$103:$M$200,base_minorista!$A179,0)</f>
        <v>37629215237.379204</v>
      </c>
      <c r="I179">
        <f>+HLOOKUP(VLOOKUP($B179,$Q$2:$R$42,2,0),creditos_sf!$D$2:$AY$99,base_minorista!$A179,0)</f>
        <v>28241597493.2617</v>
      </c>
      <c r="J179">
        <f>+HLOOKUP(VLOOKUP($B179,$Q$2:$R$42,2,0),Costo_fondeo!$D$3:$AY$100,base_minorista!$A179,0)</f>
        <v>1.1272062796987941</v>
      </c>
      <c r="K179">
        <f>+HLOOKUP(VLOOKUP($B179,$Q$2:$R$42,2,0),Costo_provisiones!$D$3:$AY$100,base_minorista!$A179,0)</f>
        <v>1.4156774635752105</v>
      </c>
      <c r="L179">
        <f>+HLOOKUP(VLOOKUP($B179,$Q$2:$R$42,2,0),Morosidad_control!$D$4:$AY$101,base_minorista!$A179,0)</f>
        <v>2.888440291769661</v>
      </c>
      <c r="M179">
        <f ca="1">+OFFSET(Capital_2!$D$2,base_minorista!A179,0)</f>
        <v>3.5069368282381337</v>
      </c>
      <c r="N179">
        <f>+HLOOKUP(VLOOKUP($B179,$Q$2:$R$42,2,0),costo_laboral!$E$2:$AZ$99,base_minorista!$A179,0)</f>
        <v>3.6065531884831463</v>
      </c>
      <c r="O179">
        <f>+HLOOKUP(VLOOKUP($B179,$Q$2:$R$42,2,0),Participacion1!$P$4:$Y$101,base_minorista!$A179,0)</f>
        <v>24.235011005508309</v>
      </c>
    </row>
    <row r="180" spans="1:15" ht="16.5" x14ac:dyDescent="0.3">
      <c r="A180">
        <v>80</v>
      </c>
      <c r="B180">
        <v>2</v>
      </c>
      <c r="C180">
        <v>79</v>
      </c>
      <c r="D180" s="3">
        <v>43281</v>
      </c>
      <c r="E180" s="33">
        <v>18</v>
      </c>
      <c r="F180">
        <v>3</v>
      </c>
      <c r="G180">
        <f>+HLOOKUP(VLOOKUP($B180,$Q$2:$R$42,2,0),costos_sf!$D$2:$AY$99,base_minorista!$A180,0)</f>
        <v>5271581265.4124107</v>
      </c>
      <c r="H180">
        <f>+HLOOKUP(VLOOKUP($B180,$Q$2:$R$42,2,0),creditos_sf!$D$103:$M$200,base_minorista!$A180,0)</f>
        <v>38030173716.313896</v>
      </c>
      <c r="I180">
        <f>+HLOOKUP(VLOOKUP($B180,$Q$2:$R$42,2,0),creditos_sf!$D$2:$AY$99,base_minorista!$A180,0)</f>
        <v>28254507174.600601</v>
      </c>
      <c r="J180">
        <f>+HLOOKUP(VLOOKUP($B180,$Q$2:$R$42,2,0),Costo_fondeo!$D$3:$AY$100,base_minorista!$A180,0)</f>
        <v>1.1296079794583394</v>
      </c>
      <c r="K180">
        <f>+HLOOKUP(VLOOKUP($B180,$Q$2:$R$42,2,0),Costo_provisiones!$D$3:$AY$100,base_minorista!$A180,0)</f>
        <v>1.4005066411365876</v>
      </c>
      <c r="L180">
        <f>+HLOOKUP(VLOOKUP($B180,$Q$2:$R$42,2,0),Morosidad_control!$D$4:$AY$101,base_minorista!$A180,0)</f>
        <v>2.8976376173180074</v>
      </c>
      <c r="M180">
        <f ca="1">+OFFSET(Capital_2!$D$2,base_minorista!A180,0)</f>
        <v>3.4861804073665166</v>
      </c>
      <c r="N180">
        <f>+HLOOKUP(VLOOKUP($B180,$Q$2:$R$42,2,0),costo_laboral!$E$2:$AZ$99,base_minorista!$A180,0)</f>
        <v>3.6305722671727452</v>
      </c>
      <c r="O180">
        <f>+HLOOKUP(VLOOKUP($B180,$Q$2:$R$42,2,0),Participacion1!$P$4:$Y$101,base_minorista!$A180,0)</f>
        <v>24.356957040347169</v>
      </c>
    </row>
    <row r="181" spans="1:15" ht="16.5" x14ac:dyDescent="0.3">
      <c r="A181">
        <v>81</v>
      </c>
      <c r="B181">
        <v>2</v>
      </c>
      <c r="C181">
        <v>80</v>
      </c>
      <c r="D181" s="3">
        <v>43312</v>
      </c>
      <c r="E181" s="33">
        <v>18</v>
      </c>
      <c r="F181">
        <v>3</v>
      </c>
      <c r="G181">
        <f>+HLOOKUP(VLOOKUP($B181,$Q$2:$R$42,2,0),costos_sf!$D$2:$AY$99,base_minorista!$A181,0)</f>
        <v>5296321531.8878508</v>
      </c>
      <c r="H181">
        <f>+HLOOKUP(VLOOKUP($B181,$Q$2:$R$42,2,0),creditos_sf!$D$103:$M$200,base_minorista!$A181,0)</f>
        <v>38388332359.386299</v>
      </c>
      <c r="I181">
        <f>+HLOOKUP(VLOOKUP($B181,$Q$2:$R$42,2,0),creditos_sf!$D$2:$AY$99,base_minorista!$A181,0)</f>
        <v>27561020730.954403</v>
      </c>
      <c r="J181">
        <f>+HLOOKUP(VLOOKUP($B181,$Q$2:$R$42,2,0),Costo_fondeo!$D$3:$AY$100,base_minorista!$A181,0)</f>
        <v>1.1359810558542713</v>
      </c>
      <c r="K181">
        <f>+HLOOKUP(VLOOKUP($B181,$Q$2:$R$42,2,0),Costo_provisiones!$D$3:$AY$100,base_minorista!$A181,0)</f>
        <v>1.3548930022082428</v>
      </c>
      <c r="L181">
        <f>+HLOOKUP(VLOOKUP($B181,$Q$2:$R$42,2,0),Morosidad_control!$D$4:$AY$101,base_minorista!$A181,0)</f>
        <v>2.9391142309840648</v>
      </c>
      <c r="M181">
        <f ca="1">+OFFSET(Capital_2!$D$2,base_minorista!A181,0)</f>
        <v>3.4635993253239059</v>
      </c>
      <c r="N181">
        <f>+HLOOKUP(VLOOKUP($B181,$Q$2:$R$42,2,0),costo_laboral!$E$2:$AZ$99,base_minorista!$A181,0)</f>
        <v>3.6545390621638689</v>
      </c>
      <c r="O181">
        <f>+HLOOKUP(VLOOKUP($B181,$Q$2:$R$42,2,0),Participacion1!$P$4:$Y$101,base_minorista!$A181,0)</f>
        <v>24.362581529047389</v>
      </c>
    </row>
    <row r="182" spans="1:15" ht="16.5" x14ac:dyDescent="0.3">
      <c r="A182">
        <v>82</v>
      </c>
      <c r="B182">
        <v>2</v>
      </c>
      <c r="C182">
        <v>81</v>
      </c>
      <c r="D182" s="3">
        <v>43343</v>
      </c>
      <c r="E182" s="33">
        <v>18</v>
      </c>
      <c r="F182">
        <v>3</v>
      </c>
      <c r="G182">
        <f>+HLOOKUP(VLOOKUP($B182,$Q$2:$R$42,2,0),costos_sf!$D$2:$AY$99,base_minorista!$A182,0)</f>
        <v>5389969740.6872911</v>
      </c>
      <c r="H182">
        <f>+HLOOKUP(VLOOKUP($B182,$Q$2:$R$42,2,0),creditos_sf!$D$103:$M$200,base_minorista!$A182,0)</f>
        <v>38693576697.598701</v>
      </c>
      <c r="I182">
        <f>+HLOOKUP(VLOOKUP($B182,$Q$2:$R$42,2,0),creditos_sf!$D$2:$AY$99,base_minorista!$A182,0)</f>
        <v>28006312238.1964</v>
      </c>
      <c r="J182">
        <f>+HLOOKUP(VLOOKUP($B182,$Q$2:$R$42,2,0),Costo_fondeo!$D$3:$AY$100,base_minorista!$A182,0)</f>
        <v>1.1405788020263452</v>
      </c>
      <c r="K182">
        <f>+HLOOKUP(VLOOKUP($B182,$Q$2:$R$42,2,0),Costo_provisiones!$D$3:$AY$100,base_minorista!$A182,0)</f>
        <v>1.4110216481647258</v>
      </c>
      <c r="L182">
        <f>+HLOOKUP(VLOOKUP($B182,$Q$2:$R$42,2,0),Morosidad_control!$D$4:$AY$101,base_minorista!$A182,0)</f>
        <v>2.9278150177504041</v>
      </c>
      <c r="M182">
        <f ca="1">+OFFSET(Capital_2!$D$2,base_minorista!A182,0)</f>
        <v>3.442349118867654</v>
      </c>
      <c r="N182">
        <f>+HLOOKUP(VLOOKUP($B182,$Q$2:$R$42,2,0),costo_laboral!$E$2:$AZ$99,base_minorista!$A182,0)</f>
        <v>3.62578754753343</v>
      </c>
      <c r="O182">
        <f>+HLOOKUP(VLOOKUP($B182,$Q$2:$R$42,2,0),Participacion1!$P$4:$Y$101,base_minorista!$A182,0)</f>
        <v>24.403658088862567</v>
      </c>
    </row>
    <row r="183" spans="1:15" ht="16.5" x14ac:dyDescent="0.3">
      <c r="A183">
        <v>83</v>
      </c>
      <c r="B183">
        <v>2</v>
      </c>
      <c r="C183">
        <v>82</v>
      </c>
      <c r="D183" s="3">
        <v>43373</v>
      </c>
      <c r="E183" s="33">
        <v>18</v>
      </c>
      <c r="F183">
        <v>3</v>
      </c>
      <c r="G183">
        <f>+HLOOKUP(VLOOKUP($B183,$Q$2:$R$42,2,0),costos_sf!$D$2:$AY$99,base_minorista!$A183,0)</f>
        <v>5358050637.8685637</v>
      </c>
      <c r="H183">
        <f>+HLOOKUP(VLOOKUP($B183,$Q$2:$R$42,2,0),creditos_sf!$D$103:$M$200,base_minorista!$A183,0)</f>
        <v>39134589094.266403</v>
      </c>
      <c r="I183">
        <f>+HLOOKUP(VLOOKUP($B183,$Q$2:$R$42,2,0),creditos_sf!$D$2:$AY$99,base_minorista!$A183,0)</f>
        <v>27861370488.936699</v>
      </c>
      <c r="J183">
        <f>+HLOOKUP(VLOOKUP($B183,$Q$2:$R$42,2,0),Costo_fondeo!$D$3:$AY$100,base_minorista!$A183,0)</f>
        <v>1.1351274300329637</v>
      </c>
      <c r="K183">
        <f>+HLOOKUP(VLOOKUP($B183,$Q$2:$R$42,2,0),Costo_provisiones!$D$3:$AY$100,base_minorista!$A183,0)</f>
        <v>1.407211316082644</v>
      </c>
      <c r="L183">
        <f>+HLOOKUP(VLOOKUP($B183,$Q$2:$R$42,2,0),Morosidad_control!$D$4:$AY$101,base_minorista!$A183,0)</f>
        <v>2.9092154738613729</v>
      </c>
      <c r="M183">
        <f ca="1">+OFFSET(Capital_2!$D$2,base_minorista!A183,0)</f>
        <v>3.430093895939399</v>
      </c>
      <c r="N183">
        <f>+HLOOKUP(VLOOKUP($B183,$Q$2:$R$42,2,0),costo_laboral!$E$2:$AZ$99,base_minorista!$A183,0)</f>
        <v>3.6373193799007679</v>
      </c>
      <c r="O183">
        <f>+HLOOKUP(VLOOKUP($B183,$Q$2:$R$42,2,0),Participacion1!$P$4:$Y$101,base_minorista!$A183,0)</f>
        <v>24.603571567295258</v>
      </c>
    </row>
    <row r="184" spans="1:15" ht="16.5" x14ac:dyDescent="0.3">
      <c r="A184">
        <v>84</v>
      </c>
      <c r="B184">
        <v>2</v>
      </c>
      <c r="C184">
        <v>83</v>
      </c>
      <c r="D184" s="3">
        <v>43404</v>
      </c>
      <c r="E184" s="33">
        <v>18</v>
      </c>
      <c r="F184">
        <v>3</v>
      </c>
      <c r="G184">
        <f>+HLOOKUP(VLOOKUP($B184,$Q$2:$R$42,2,0),costos_sf!$D$2:$AY$99,base_minorista!$A184,0)</f>
        <v>5303587802.7390757</v>
      </c>
      <c r="H184">
        <f>+HLOOKUP(VLOOKUP($B184,$Q$2:$R$42,2,0),creditos_sf!$D$103:$M$200,base_minorista!$A184,0)</f>
        <v>39633075130.918007</v>
      </c>
      <c r="I184">
        <f>+HLOOKUP(VLOOKUP($B184,$Q$2:$R$42,2,0),creditos_sf!$D$2:$AY$99,base_minorista!$A184,0)</f>
        <v>27994074998.103802</v>
      </c>
      <c r="J184">
        <f>+HLOOKUP(VLOOKUP($B184,$Q$2:$R$42,2,0),Costo_fondeo!$D$3:$AY$100,base_minorista!$A184,0)</f>
        <v>1.137041752816244</v>
      </c>
      <c r="K184">
        <f>+HLOOKUP(VLOOKUP($B184,$Q$2:$R$42,2,0),Costo_provisiones!$D$3:$AY$100,base_minorista!$A184,0)</f>
        <v>1.3559435035215606</v>
      </c>
      <c r="L184">
        <f>+HLOOKUP(VLOOKUP($B184,$Q$2:$R$42,2,0),Morosidad_control!$D$4:$AY$101,base_minorista!$A184,0)</f>
        <v>2.8762009493086391</v>
      </c>
      <c r="M184">
        <f ca="1">+OFFSET(Capital_2!$D$2,base_minorista!A184,0)</f>
        <v>3.4233579602032216</v>
      </c>
      <c r="N184">
        <f>+HLOOKUP(VLOOKUP($B184,$Q$2:$R$42,2,0),costo_laboral!$E$2:$AZ$99,base_minorista!$A184,0)</f>
        <v>3.5804913582734827</v>
      </c>
      <c r="O184">
        <f>+HLOOKUP(VLOOKUP($B184,$Q$2:$R$42,2,0),Participacion1!$P$4:$Y$101,base_minorista!$A184,0)</f>
        <v>24.74650216554048</v>
      </c>
    </row>
    <row r="185" spans="1:15" ht="16.5" x14ac:dyDescent="0.3">
      <c r="A185">
        <v>85</v>
      </c>
      <c r="B185">
        <v>2</v>
      </c>
      <c r="C185">
        <v>84</v>
      </c>
      <c r="D185" s="3">
        <v>43434</v>
      </c>
      <c r="E185" s="33">
        <v>18</v>
      </c>
      <c r="F185">
        <v>3</v>
      </c>
      <c r="G185">
        <f>+HLOOKUP(VLOOKUP($B185,$Q$2:$R$42,2,0),costos_sf!$D$2:$AY$99,base_minorista!$A185,0)</f>
        <v>5309097970.6020546</v>
      </c>
      <c r="H185">
        <f>+HLOOKUP(VLOOKUP($B185,$Q$2:$R$42,2,0),creditos_sf!$D$103:$M$200,base_minorista!$A185,0)</f>
        <v>39720425453.2341</v>
      </c>
      <c r="I185">
        <f>+HLOOKUP(VLOOKUP($B185,$Q$2:$R$42,2,0),creditos_sf!$D$2:$AY$99,base_minorista!$A185,0)</f>
        <v>27616974925.511902</v>
      </c>
      <c r="J185">
        <f>+HLOOKUP(VLOOKUP($B185,$Q$2:$R$42,2,0),Costo_fondeo!$D$3:$AY$100,base_minorista!$A185,0)</f>
        <v>1.143098661973079</v>
      </c>
      <c r="K185">
        <f>+HLOOKUP(VLOOKUP($B185,$Q$2:$R$42,2,0),Costo_provisiones!$D$3:$AY$100,base_minorista!$A185,0)</f>
        <v>1.3479642971713155</v>
      </c>
      <c r="L185">
        <f>+HLOOKUP(VLOOKUP($B185,$Q$2:$R$42,2,0),Morosidad_control!$D$4:$AY$101,base_minorista!$A185,0)</f>
        <v>2.8117596394412225</v>
      </c>
      <c r="M185">
        <f ca="1">+OFFSET(Capital_2!$D$2,base_minorista!A185,0)</f>
        <v>3.4154915843908498</v>
      </c>
      <c r="N185">
        <f>+HLOOKUP(VLOOKUP($B185,$Q$2:$R$42,2,0),costo_laboral!$E$2:$AZ$99,base_minorista!$A185,0)</f>
        <v>3.594742699826718</v>
      </c>
      <c r="O185">
        <f>+HLOOKUP(VLOOKUP($B185,$Q$2:$R$42,2,0),Participacion1!$P$4:$Y$101,base_minorista!$A185,0)</f>
        <v>24.760934251641377</v>
      </c>
    </row>
    <row r="186" spans="1:15" ht="16.5" x14ac:dyDescent="0.3">
      <c r="A186">
        <v>86</v>
      </c>
      <c r="B186">
        <v>2</v>
      </c>
      <c r="C186">
        <v>85</v>
      </c>
      <c r="D186" s="3">
        <v>43465</v>
      </c>
      <c r="E186" s="33">
        <v>18</v>
      </c>
      <c r="F186">
        <v>3</v>
      </c>
      <c r="G186">
        <f>+HLOOKUP(VLOOKUP($B186,$Q$2:$R$42,2,0),costos_sf!$D$2:$AY$99,base_minorista!$A186,0)</f>
        <v>5372139913.3157482</v>
      </c>
      <c r="H186">
        <f>+HLOOKUP(VLOOKUP($B186,$Q$2:$R$42,2,0),creditos_sf!$D$103:$M$200,base_minorista!$A186,0)</f>
        <v>39854135385.237404</v>
      </c>
      <c r="I186">
        <f>+HLOOKUP(VLOOKUP($B186,$Q$2:$R$42,2,0),creditos_sf!$D$2:$AY$99,base_minorista!$A186,0)</f>
        <v>29553137937.644199</v>
      </c>
      <c r="J186">
        <f>+HLOOKUP(VLOOKUP($B186,$Q$2:$R$42,2,0),Costo_fondeo!$D$3:$AY$100,base_minorista!$A186,0)</f>
        <v>1.1548344850310133</v>
      </c>
      <c r="K186">
        <f>+HLOOKUP(VLOOKUP($B186,$Q$2:$R$42,2,0),Costo_provisiones!$D$3:$AY$100,base_minorista!$A186,0)</f>
        <v>1.3333835311508051</v>
      </c>
      <c r="L186">
        <f>+HLOOKUP(VLOOKUP($B186,$Q$2:$R$42,2,0),Morosidad_control!$D$4:$AY$101,base_minorista!$A186,0)</f>
        <v>2.6645131171341063</v>
      </c>
      <c r="M186">
        <f ca="1">+OFFSET(Capital_2!$D$2,base_minorista!A186,0)</f>
        <v>3.4351377010367652</v>
      </c>
      <c r="N186">
        <f>+HLOOKUP(VLOOKUP($B186,$Q$2:$R$42,2,0),costo_laboral!$E$2:$AZ$99,base_minorista!$A186,0)</f>
        <v>3.5362796380367532</v>
      </c>
      <c r="O186">
        <f>+HLOOKUP(VLOOKUP($B186,$Q$2:$R$42,2,0),Participacion1!$P$4:$Y$101,base_minorista!$A186,0)</f>
        <v>24.918941174901519</v>
      </c>
    </row>
    <row r="187" spans="1:15" ht="16.5" x14ac:dyDescent="0.3">
      <c r="A187">
        <v>87</v>
      </c>
      <c r="B187">
        <v>2</v>
      </c>
      <c r="C187">
        <v>86</v>
      </c>
      <c r="D187" s="3">
        <v>43496</v>
      </c>
      <c r="E187" s="33">
        <v>19</v>
      </c>
      <c r="F187">
        <v>3</v>
      </c>
      <c r="G187">
        <f>+HLOOKUP(VLOOKUP($B187,$Q$2:$R$42,2,0),costos_sf!$D$2:$AY$99,base_minorista!$A187,0)</f>
        <v>5342909401.7396259</v>
      </c>
      <c r="H187">
        <f>+HLOOKUP(VLOOKUP($B187,$Q$2:$R$42,2,0),creditos_sf!$D$103:$M$200,base_minorista!$A187,0)</f>
        <v>39795135309.120796</v>
      </c>
      <c r="I187">
        <f>+HLOOKUP(VLOOKUP($B187,$Q$2:$R$42,2,0),creditos_sf!$D$2:$AY$99,base_minorista!$A187,0)</f>
        <v>27515354859.232002</v>
      </c>
      <c r="J187">
        <f>+HLOOKUP(VLOOKUP($B187,$Q$2:$R$42,2,0),Costo_fondeo!$D$3:$AY$100,base_minorista!$A187,0)</f>
        <v>1.1714483014781938</v>
      </c>
      <c r="K187">
        <f>+HLOOKUP(VLOOKUP($B187,$Q$2:$R$42,2,0),Costo_provisiones!$D$3:$AY$100,base_minorista!$A187,0)</f>
        <v>1.3226962887916676</v>
      </c>
      <c r="L187">
        <f>+HLOOKUP(VLOOKUP($B187,$Q$2:$R$42,2,0),Morosidad_control!$D$4:$AY$101,base_minorista!$A187,0)</f>
        <v>2.8002143104791788</v>
      </c>
      <c r="M187">
        <f ca="1">+OFFSET(Capital_2!$D$2,base_minorista!A187,0)</f>
        <v>3.144198069372997</v>
      </c>
      <c r="N187">
        <f>+HLOOKUP(VLOOKUP($B187,$Q$2:$R$42,2,0),costo_laboral!$E$2:$AZ$99,base_minorista!$A187,0)</f>
        <v>3.6906270373647527</v>
      </c>
      <c r="O187">
        <f>+HLOOKUP(VLOOKUP($B187,$Q$2:$R$42,2,0),Participacion1!$P$4:$Y$101,base_minorista!$A187,0)</f>
        <v>24.586588183202768</v>
      </c>
    </row>
    <row r="188" spans="1:15" ht="16.5" x14ac:dyDescent="0.3">
      <c r="A188">
        <v>88</v>
      </c>
      <c r="B188">
        <v>2</v>
      </c>
      <c r="C188">
        <v>87</v>
      </c>
      <c r="D188" s="3">
        <v>43524</v>
      </c>
      <c r="E188" s="33">
        <v>19</v>
      </c>
      <c r="F188">
        <v>3</v>
      </c>
      <c r="G188">
        <f>+HLOOKUP(VLOOKUP($B188,$Q$2:$R$42,2,0),costos_sf!$D$2:$AY$99,base_minorista!$A188,0)</f>
        <v>5305421264.2053995</v>
      </c>
      <c r="H188">
        <f>+HLOOKUP(VLOOKUP($B188,$Q$2:$R$42,2,0),creditos_sf!$D$103:$M$200,base_minorista!$A188,0)</f>
        <v>39821011895.861099</v>
      </c>
      <c r="I188">
        <f>+HLOOKUP(VLOOKUP($B188,$Q$2:$R$42,2,0),creditos_sf!$D$2:$AY$99,base_minorista!$A188,0)</f>
        <v>26563596291.404701</v>
      </c>
      <c r="J188">
        <f>+HLOOKUP(VLOOKUP($B188,$Q$2:$R$42,2,0),Costo_fondeo!$D$3:$AY$100,base_minorista!$A188,0)</f>
        <v>1.1935007918449012</v>
      </c>
      <c r="K188">
        <f>+HLOOKUP(VLOOKUP($B188,$Q$2:$R$42,2,0),Costo_provisiones!$D$3:$AY$100,base_minorista!$A188,0)</f>
        <v>1.2328217687218206</v>
      </c>
      <c r="L188">
        <f>+HLOOKUP(VLOOKUP($B188,$Q$2:$R$42,2,0),Morosidad_control!$D$4:$AY$101,base_minorista!$A188,0)</f>
        <v>2.7602646063776048</v>
      </c>
      <c r="M188">
        <f ca="1">+OFFSET(Capital_2!$D$2,base_minorista!A188,0)</f>
        <v>3.1750048296191844</v>
      </c>
      <c r="N188">
        <f>+HLOOKUP(VLOOKUP($B188,$Q$2:$R$42,2,0),costo_laboral!$E$2:$AZ$99,base_minorista!$A188,0)</f>
        <v>3.7580148450051682</v>
      </c>
      <c r="O188">
        <f>+HLOOKUP(VLOOKUP($B188,$Q$2:$R$42,2,0),Participacion1!$P$4:$Y$101,base_minorista!$A188,0)</f>
        <v>24.588427693249312</v>
      </c>
    </row>
    <row r="189" spans="1:15" ht="16.5" x14ac:dyDescent="0.3">
      <c r="A189">
        <v>89</v>
      </c>
      <c r="B189">
        <v>2</v>
      </c>
      <c r="C189">
        <v>88</v>
      </c>
      <c r="D189" s="3">
        <v>43555</v>
      </c>
      <c r="E189" s="33">
        <v>19</v>
      </c>
      <c r="F189">
        <v>3</v>
      </c>
      <c r="G189">
        <f>+HLOOKUP(VLOOKUP($B189,$Q$2:$R$42,2,0),costos_sf!$D$2:$AY$99,base_minorista!$A189,0)</f>
        <v>5327988289.3745203</v>
      </c>
      <c r="H189">
        <f>+HLOOKUP(VLOOKUP($B189,$Q$2:$R$42,2,0),creditos_sf!$D$103:$M$200,base_minorista!$A189,0)</f>
        <v>40398804582.275002</v>
      </c>
      <c r="I189">
        <f>+HLOOKUP(VLOOKUP($B189,$Q$2:$R$42,2,0),creditos_sf!$D$2:$AY$99,base_minorista!$A189,0)</f>
        <v>27887576713.440399</v>
      </c>
      <c r="J189">
        <f>+HLOOKUP(VLOOKUP($B189,$Q$2:$R$42,2,0),Costo_fondeo!$D$3:$AY$100,base_minorista!$A189,0)</f>
        <v>1.2101290430613474</v>
      </c>
      <c r="K189">
        <f>+HLOOKUP(VLOOKUP($B189,$Q$2:$R$42,2,0),Costo_provisiones!$D$3:$AY$100,base_minorista!$A189,0)</f>
        <v>1.2854245773314785</v>
      </c>
      <c r="L189">
        <f>+HLOOKUP(VLOOKUP($B189,$Q$2:$R$42,2,0),Morosidad_control!$D$4:$AY$101,base_minorista!$A189,0)</f>
        <v>2.7373930497951604</v>
      </c>
      <c r="M189">
        <f ca="1">+OFFSET(Capital_2!$D$2,base_minorista!A189,0)</f>
        <v>3.2070490236396596</v>
      </c>
      <c r="N189">
        <f>+HLOOKUP(VLOOKUP($B189,$Q$2:$R$42,2,0),costo_laboral!$E$2:$AZ$99,base_minorista!$A189,0)</f>
        <v>3.6937621122560222</v>
      </c>
      <c r="O189">
        <f>+HLOOKUP(VLOOKUP($B189,$Q$2:$R$42,2,0),Participacion1!$P$4:$Y$101,base_minorista!$A189,0)</f>
        <v>24.741575645321674</v>
      </c>
    </row>
    <row r="190" spans="1:15" ht="16.5" x14ac:dyDescent="0.3">
      <c r="A190">
        <v>90</v>
      </c>
      <c r="B190">
        <v>2</v>
      </c>
      <c r="C190">
        <v>89</v>
      </c>
      <c r="D190" s="3">
        <v>43585</v>
      </c>
      <c r="E190" s="33">
        <v>19</v>
      </c>
      <c r="F190">
        <v>3</v>
      </c>
      <c r="G190">
        <f>+HLOOKUP(VLOOKUP($B190,$Q$2:$R$42,2,0),costos_sf!$D$2:$AY$99,base_minorista!$A190,0)</f>
        <v>5297134701.9743338</v>
      </c>
      <c r="H190">
        <f>+HLOOKUP(VLOOKUP($B190,$Q$2:$R$42,2,0),creditos_sf!$D$103:$M$200,base_minorista!$A190,0)</f>
        <v>40571650437.265594</v>
      </c>
      <c r="I190">
        <f>+HLOOKUP(VLOOKUP($B190,$Q$2:$R$42,2,0),creditos_sf!$D$2:$AY$99,base_minorista!$A190,0)</f>
        <v>27269093999.787098</v>
      </c>
      <c r="J190">
        <f>+HLOOKUP(VLOOKUP($B190,$Q$2:$R$42,2,0),Costo_fondeo!$D$3:$AY$100,base_minorista!$A190,0)</f>
        <v>1.2235518508621419</v>
      </c>
      <c r="K190">
        <f>+HLOOKUP(VLOOKUP($B190,$Q$2:$R$42,2,0),Costo_provisiones!$D$3:$AY$100,base_minorista!$A190,0)</f>
        <v>1.2169792003706792</v>
      </c>
      <c r="L190">
        <f>+HLOOKUP(VLOOKUP($B190,$Q$2:$R$42,2,0),Morosidad_control!$D$4:$AY$101,base_minorista!$A190,0)</f>
        <v>2.8340884444921768</v>
      </c>
      <c r="M190">
        <f ca="1">+OFFSET(Capital_2!$D$2,base_minorista!A190,0)</f>
        <v>3.2607827391957867</v>
      </c>
      <c r="N190">
        <f>+HLOOKUP(VLOOKUP($B190,$Q$2:$R$42,2,0),costo_laboral!$E$2:$AZ$99,base_minorista!$A190,0)</f>
        <v>3.7358282139131762</v>
      </c>
      <c r="O190">
        <f>+HLOOKUP(VLOOKUP($B190,$Q$2:$R$42,2,0),Participacion1!$P$4:$Y$101,base_minorista!$A190,0)</f>
        <v>24.630776907942252</v>
      </c>
    </row>
    <row r="191" spans="1:15" ht="16.5" x14ac:dyDescent="0.3">
      <c r="A191">
        <v>91</v>
      </c>
      <c r="B191">
        <v>2</v>
      </c>
      <c r="C191">
        <v>90</v>
      </c>
      <c r="D191" s="3">
        <v>43616</v>
      </c>
      <c r="E191" s="33">
        <v>19</v>
      </c>
      <c r="F191">
        <v>3</v>
      </c>
      <c r="G191">
        <f>+HLOOKUP(VLOOKUP($B191,$Q$2:$R$42,2,0),costos_sf!$D$2:$AY$99,base_minorista!$A191,0)</f>
        <v>5334344442.8216972</v>
      </c>
      <c r="H191">
        <f>+HLOOKUP(VLOOKUP($B191,$Q$2:$R$42,2,0),creditos_sf!$D$103:$M$200,base_minorista!$A191,0)</f>
        <v>40588236222.395004</v>
      </c>
      <c r="I191">
        <f>+HLOOKUP(VLOOKUP($B191,$Q$2:$R$42,2,0),creditos_sf!$D$2:$AY$99,base_minorista!$A191,0)</f>
        <v>28084779663.811798</v>
      </c>
      <c r="J191">
        <f>+HLOOKUP(VLOOKUP($B191,$Q$2:$R$42,2,0),Costo_fondeo!$D$3:$AY$100,base_minorista!$A191,0)</f>
        <v>1.2358409667601071</v>
      </c>
      <c r="K191">
        <f>+HLOOKUP(VLOOKUP($B191,$Q$2:$R$42,2,0),Costo_provisiones!$D$3:$AY$100,base_minorista!$A191,0)</f>
        <v>1.2451269462305041</v>
      </c>
      <c r="L191">
        <f>+HLOOKUP(VLOOKUP($B191,$Q$2:$R$42,2,0),Morosidad_control!$D$4:$AY$101,base_minorista!$A191,0)</f>
        <v>2.8465567151945077</v>
      </c>
      <c r="M191">
        <f ca="1">+OFFSET(Capital_2!$D$2,base_minorista!A191,0)</f>
        <v>3.2822741119614118</v>
      </c>
      <c r="N191">
        <f>+HLOOKUP(VLOOKUP($B191,$Q$2:$R$42,2,0),costo_laboral!$E$2:$AZ$99,base_minorista!$A191,0)</f>
        <v>3.6944405993553135</v>
      </c>
      <c r="O191">
        <f>+HLOOKUP(VLOOKUP($B191,$Q$2:$R$42,2,0),Participacion1!$P$4:$Y$101,base_minorista!$A191,0)</f>
        <v>24.550755510611484</v>
      </c>
    </row>
    <row r="192" spans="1:15" ht="16.5" x14ac:dyDescent="0.3">
      <c r="A192">
        <v>92</v>
      </c>
      <c r="B192">
        <v>2</v>
      </c>
      <c r="C192">
        <v>91</v>
      </c>
      <c r="D192" s="3">
        <v>43646</v>
      </c>
      <c r="E192" s="33">
        <v>19</v>
      </c>
      <c r="F192">
        <v>3</v>
      </c>
      <c r="G192">
        <f>+HLOOKUP(VLOOKUP($B192,$Q$2:$R$42,2,0),costos_sf!$D$2:$AY$99,base_minorista!$A192,0)</f>
        <v>5451729557.0468073</v>
      </c>
      <c r="H192">
        <f>+HLOOKUP(VLOOKUP($B192,$Q$2:$R$42,2,0),creditos_sf!$D$103:$M$200,base_minorista!$A192,0)</f>
        <v>40620437613.848503</v>
      </c>
      <c r="I192">
        <f>+HLOOKUP(VLOOKUP($B192,$Q$2:$R$42,2,0),creditos_sf!$D$2:$AY$99,base_minorista!$A192,0)</f>
        <v>28502745283.585899</v>
      </c>
      <c r="J192">
        <f>+HLOOKUP(VLOOKUP($B192,$Q$2:$R$42,2,0),Costo_fondeo!$D$3:$AY$100,base_minorista!$A192,0)</f>
        <v>1.2468085868326548</v>
      </c>
      <c r="K192">
        <f>+HLOOKUP(VLOOKUP($B192,$Q$2:$R$42,2,0),Costo_provisiones!$D$3:$AY$100,base_minorista!$A192,0)</f>
        <v>1.2706259681858463</v>
      </c>
      <c r="L192">
        <f>+HLOOKUP(VLOOKUP($B192,$Q$2:$R$42,2,0),Morosidad_control!$D$4:$AY$101,base_minorista!$A192,0)</f>
        <v>2.8695961995788792</v>
      </c>
      <c r="M192">
        <f ca="1">+OFFSET(Capital_2!$D$2,base_minorista!A192,0)</f>
        <v>3.3170358226156935</v>
      </c>
      <c r="N192">
        <f>+HLOOKUP(VLOOKUP($B192,$Q$2:$R$42,2,0),costo_laboral!$E$2:$AZ$99,base_minorista!$A192,0)</f>
        <v>3.7470898910636716</v>
      </c>
      <c r="O192">
        <f>+HLOOKUP(VLOOKUP($B192,$Q$2:$R$42,2,0),Participacion1!$P$4:$Y$101,base_minorista!$A192,0)</f>
        <v>24.530631869699469</v>
      </c>
    </row>
    <row r="193" spans="1:15" ht="16.5" x14ac:dyDescent="0.3">
      <c r="A193">
        <v>93</v>
      </c>
      <c r="B193">
        <v>2</v>
      </c>
      <c r="C193">
        <v>92</v>
      </c>
      <c r="D193" s="3">
        <v>43677</v>
      </c>
      <c r="E193" s="33">
        <v>19</v>
      </c>
      <c r="F193">
        <v>3</v>
      </c>
      <c r="G193">
        <f>+HLOOKUP(VLOOKUP($B193,$Q$2:$R$42,2,0),costos_sf!$D$2:$AY$99,base_minorista!$A193,0)</f>
        <v>5462866575.7692871</v>
      </c>
      <c r="H193">
        <f>+HLOOKUP(VLOOKUP($B193,$Q$2:$R$42,2,0),creditos_sf!$D$103:$M$200,base_minorista!$A193,0)</f>
        <v>40730439825.825996</v>
      </c>
      <c r="I193">
        <f>+HLOOKUP(VLOOKUP($B193,$Q$2:$R$42,2,0),creditos_sf!$D$2:$AY$99,base_minorista!$A193,0)</f>
        <v>28827971983.670799</v>
      </c>
      <c r="J193">
        <f>+HLOOKUP(VLOOKUP($B193,$Q$2:$R$42,2,0),Costo_fondeo!$D$3:$AY$100,base_minorista!$A193,0)</f>
        <v>1.2586209731275457</v>
      </c>
      <c r="K193">
        <f>+HLOOKUP(VLOOKUP($B193,$Q$2:$R$42,2,0),Costo_provisiones!$D$3:$AY$100,base_minorista!$A193,0)</f>
        <v>1.3172738108769015</v>
      </c>
      <c r="L193">
        <f>+HLOOKUP(VLOOKUP($B193,$Q$2:$R$42,2,0),Morosidad_control!$D$4:$AY$101,base_minorista!$A193,0)</f>
        <v>2.9112258167325904</v>
      </c>
      <c r="M193">
        <f ca="1">+OFFSET(Capital_2!$D$2,base_minorista!A193,0)</f>
        <v>3.3472847310217735</v>
      </c>
      <c r="N193">
        <f>+HLOOKUP(VLOOKUP($B193,$Q$2:$R$42,2,0),costo_laboral!$E$2:$AZ$99,base_minorista!$A193,0)</f>
        <v>3.6882443593795133</v>
      </c>
      <c r="O193">
        <f>+HLOOKUP(VLOOKUP($B193,$Q$2:$R$42,2,0),Participacion1!$P$4:$Y$101,base_minorista!$A193,0)</f>
        <v>24.341310703684268</v>
      </c>
    </row>
    <row r="194" spans="1:15" ht="16.5" x14ac:dyDescent="0.3">
      <c r="A194">
        <v>94</v>
      </c>
      <c r="B194">
        <v>2</v>
      </c>
      <c r="C194">
        <v>93</v>
      </c>
      <c r="D194" s="3">
        <v>43708</v>
      </c>
      <c r="E194" s="33">
        <v>19</v>
      </c>
      <c r="F194">
        <v>3</v>
      </c>
      <c r="G194">
        <f>+HLOOKUP(VLOOKUP($B194,$Q$2:$R$42,2,0),costos_sf!$D$2:$AY$99,base_minorista!$A194,0)</f>
        <v>5492369876.1932163</v>
      </c>
      <c r="H194">
        <f>+HLOOKUP(VLOOKUP($B194,$Q$2:$R$42,2,0),creditos_sf!$D$103:$M$200,base_minorista!$A194,0)</f>
        <v>41170264895.630997</v>
      </c>
      <c r="I194">
        <f>+HLOOKUP(VLOOKUP($B194,$Q$2:$R$42,2,0),creditos_sf!$D$2:$AY$99,base_minorista!$A194,0)</f>
        <v>29304202240.323799</v>
      </c>
      <c r="J194">
        <f>+HLOOKUP(VLOOKUP($B194,$Q$2:$R$42,2,0),Costo_fondeo!$D$3:$AY$100,base_minorista!$A194,0)</f>
        <v>1.2684467083490079</v>
      </c>
      <c r="K194">
        <f>+HLOOKUP(VLOOKUP($B194,$Q$2:$R$42,2,0),Costo_provisiones!$D$3:$AY$100,base_minorista!$A194,0)</f>
        <v>1.3432438131775559</v>
      </c>
      <c r="L194">
        <f>+HLOOKUP(VLOOKUP($B194,$Q$2:$R$42,2,0),Morosidad_control!$D$4:$AY$101,base_minorista!$A194,0)</f>
        <v>2.8492518535581728</v>
      </c>
      <c r="M194">
        <f ca="1">+OFFSET(Capital_2!$D$2,base_minorista!A194,0)</f>
        <v>3.3701430151037046</v>
      </c>
      <c r="N194">
        <f>+HLOOKUP(VLOOKUP($B194,$Q$2:$R$42,2,0),costo_laboral!$E$2:$AZ$99,base_minorista!$A194,0)</f>
        <v>3.6593740798361565</v>
      </c>
      <c r="O194">
        <f>+HLOOKUP(VLOOKUP($B194,$Q$2:$R$42,2,0),Participacion1!$P$4:$Y$101,base_minorista!$A194,0)</f>
        <v>24.286961292487106</v>
      </c>
    </row>
    <row r="195" spans="1:15" ht="16.5" x14ac:dyDescent="0.3">
      <c r="A195">
        <v>95</v>
      </c>
      <c r="B195">
        <v>2</v>
      </c>
      <c r="C195">
        <v>94</v>
      </c>
      <c r="D195" s="3">
        <v>43738</v>
      </c>
      <c r="E195" s="33">
        <v>19</v>
      </c>
      <c r="F195">
        <v>3</v>
      </c>
      <c r="G195">
        <f>+HLOOKUP(VLOOKUP($B195,$Q$2:$R$42,2,0),costos_sf!$D$2:$AY$99,base_minorista!$A195,0)</f>
        <v>5548974867.7430677</v>
      </c>
      <c r="H195">
        <f>+HLOOKUP(VLOOKUP($B195,$Q$2:$R$42,2,0),creditos_sf!$D$103:$M$200,base_minorista!$A195,0)</f>
        <v>41422528099.859703</v>
      </c>
      <c r="I195">
        <f>+HLOOKUP(VLOOKUP($B195,$Q$2:$R$42,2,0),creditos_sf!$D$2:$AY$99,base_minorista!$A195,0)</f>
        <v>29222595776.2649</v>
      </c>
      <c r="J195">
        <f>+HLOOKUP(VLOOKUP($B195,$Q$2:$R$42,2,0),Costo_fondeo!$D$3:$AY$100,base_minorista!$A195,0)</f>
        <v>1.2849464440418983</v>
      </c>
      <c r="K195">
        <f>+HLOOKUP(VLOOKUP($B195,$Q$2:$R$42,2,0),Costo_provisiones!$D$3:$AY$100,base_minorista!$A195,0)</f>
        <v>1.351774809100829</v>
      </c>
      <c r="L195">
        <f>+HLOOKUP(VLOOKUP($B195,$Q$2:$R$42,2,0),Morosidad_control!$D$4:$AY$101,base_minorista!$A195,0)</f>
        <v>2.8272410573554687</v>
      </c>
      <c r="M195">
        <f ca="1">+OFFSET(Capital_2!$D$2,base_minorista!A195,0)</f>
        <v>3.3849357024511626</v>
      </c>
      <c r="N195">
        <f>+HLOOKUP(VLOOKUP($B195,$Q$2:$R$42,2,0),costo_laboral!$E$2:$AZ$99,base_minorista!$A195,0)</f>
        <v>3.6827322079796332</v>
      </c>
      <c r="O195">
        <f>+HLOOKUP(VLOOKUP($B195,$Q$2:$R$42,2,0),Participacion1!$P$4:$Y$101,base_minorista!$A195,0)</f>
        <v>24.410905226322281</v>
      </c>
    </row>
    <row r="196" spans="1:15" ht="16.5" x14ac:dyDescent="0.3">
      <c r="A196">
        <v>96</v>
      </c>
      <c r="B196">
        <v>2</v>
      </c>
      <c r="C196">
        <v>95</v>
      </c>
      <c r="D196" s="3">
        <v>43769</v>
      </c>
      <c r="E196" s="33">
        <v>19</v>
      </c>
      <c r="F196">
        <v>3</v>
      </c>
      <c r="G196">
        <f>+HLOOKUP(VLOOKUP($B196,$Q$2:$R$42,2,0),costos_sf!$D$2:$AY$99,base_minorista!$A196,0)</f>
        <v>5635708187.4242764</v>
      </c>
      <c r="H196">
        <f>+HLOOKUP(VLOOKUP($B196,$Q$2:$R$42,2,0),creditos_sf!$D$103:$M$200,base_minorista!$A196,0)</f>
        <v>41644823550.027199</v>
      </c>
      <c r="I196">
        <f>+HLOOKUP(VLOOKUP($B196,$Q$2:$R$42,2,0),creditos_sf!$D$2:$AY$99,base_minorista!$A196,0)</f>
        <v>30055587986.979298</v>
      </c>
      <c r="J196">
        <f>+HLOOKUP(VLOOKUP($B196,$Q$2:$R$42,2,0),Costo_fondeo!$D$3:$AY$100,base_minorista!$A196,0)</f>
        <v>1.2851984221754222</v>
      </c>
      <c r="K196">
        <f>+HLOOKUP(VLOOKUP($B196,$Q$2:$R$42,2,0),Costo_provisiones!$D$3:$AY$100,base_minorista!$A196,0)</f>
        <v>1.3973460070165822</v>
      </c>
      <c r="L196">
        <f>+HLOOKUP(VLOOKUP($B196,$Q$2:$R$42,2,0),Morosidad_control!$D$4:$AY$101,base_minorista!$A196,0)</f>
        <v>2.7636503662904319</v>
      </c>
      <c r="M196">
        <f ca="1">+OFFSET(Capital_2!$D$2,base_minorista!A196,0)</f>
        <v>3.4123935475815319</v>
      </c>
      <c r="N196">
        <f>+HLOOKUP(VLOOKUP($B196,$Q$2:$R$42,2,0),costo_laboral!$E$2:$AZ$99,base_minorista!$A196,0)</f>
        <v>3.5840260947846536</v>
      </c>
      <c r="O196">
        <f>+HLOOKUP(VLOOKUP($B196,$Q$2:$R$42,2,0),Participacion1!$P$4:$Y$101,base_minorista!$A196,0)</f>
        <v>24.498471553872292</v>
      </c>
    </row>
    <row r="197" spans="1:15" ht="16.5" x14ac:dyDescent="0.3">
      <c r="A197">
        <v>97</v>
      </c>
      <c r="B197">
        <v>2</v>
      </c>
      <c r="C197">
        <v>96</v>
      </c>
      <c r="D197" s="3">
        <v>43799</v>
      </c>
      <c r="E197" s="33">
        <v>19</v>
      </c>
      <c r="F197">
        <v>3</v>
      </c>
      <c r="G197">
        <f>+HLOOKUP(VLOOKUP($B197,$Q$2:$R$42,2,0),costos_sf!$D$2:$AY$99,base_minorista!$A197,0)</f>
        <v>5603447752.9289923</v>
      </c>
      <c r="H197">
        <f>+HLOOKUP(VLOOKUP($B197,$Q$2:$R$42,2,0),creditos_sf!$D$103:$M$200,base_minorista!$A197,0)</f>
        <v>42070917794.496002</v>
      </c>
      <c r="I197">
        <f>+HLOOKUP(VLOOKUP($B197,$Q$2:$R$42,2,0),creditos_sf!$D$2:$AY$99,base_minorista!$A197,0)</f>
        <v>29064070061.4604</v>
      </c>
      <c r="J197">
        <f>+HLOOKUP(VLOOKUP($B197,$Q$2:$R$42,2,0),Costo_fondeo!$D$3:$AY$100,base_minorista!$A197,0)</f>
        <v>1.281875270161875</v>
      </c>
      <c r="K197">
        <f>+HLOOKUP(VLOOKUP($B197,$Q$2:$R$42,2,0),Costo_provisiones!$D$3:$AY$100,base_minorista!$A197,0)</f>
        <v>1.4052403288989812</v>
      </c>
      <c r="L197">
        <f>+HLOOKUP(VLOOKUP($B197,$Q$2:$R$42,2,0),Morosidad_control!$D$4:$AY$101,base_minorista!$A197,0)</f>
        <v>2.7054105010904115</v>
      </c>
      <c r="M197">
        <f ca="1">+OFFSET(Capital_2!$D$2,base_minorista!A197,0)</f>
        <v>3.3960163093664169</v>
      </c>
      <c r="N197">
        <f>+HLOOKUP(VLOOKUP($B197,$Q$2:$R$42,2,0),costo_laboral!$E$2:$AZ$99,base_minorista!$A197,0)</f>
        <v>3.5612438000123876</v>
      </c>
      <c r="O197">
        <f>+HLOOKUP(VLOOKUP($B197,$Q$2:$R$42,2,0),Participacion1!$P$4:$Y$101,base_minorista!$A197,0)</f>
        <v>24.628778083832938</v>
      </c>
    </row>
    <row r="198" spans="1:15" ht="16.5" x14ac:dyDescent="0.3">
      <c r="A198">
        <v>98</v>
      </c>
      <c r="B198">
        <v>2</v>
      </c>
      <c r="C198">
        <v>97</v>
      </c>
      <c r="D198" s="3">
        <v>43830</v>
      </c>
      <c r="E198" s="33">
        <v>19</v>
      </c>
      <c r="F198">
        <v>3</v>
      </c>
      <c r="G198">
        <f>+HLOOKUP(VLOOKUP($B198,$Q$2:$R$42,2,0),costos_sf!$D$2:$AY$99,base_minorista!$A198,0)</f>
        <v>5623506889.2305899</v>
      </c>
      <c r="H198">
        <f>+HLOOKUP(VLOOKUP($B198,$Q$2:$R$42,2,0),creditos_sf!$D$103:$M$200,base_minorista!$A198,0)</f>
        <v>42060315899.623199</v>
      </c>
      <c r="I198">
        <f>+HLOOKUP(VLOOKUP($B198,$Q$2:$R$42,2,0),creditos_sf!$D$2:$AY$99,base_minorista!$A198,0)</f>
        <v>28348301622.370899</v>
      </c>
      <c r="J198">
        <f>+HLOOKUP(VLOOKUP($B198,$Q$2:$R$42,2,0),Costo_fondeo!$D$3:$AY$100,base_minorista!$A198,0)</f>
        <v>1.2779855137169818</v>
      </c>
      <c r="K198">
        <f>+HLOOKUP(VLOOKUP($B198,$Q$2:$R$42,2,0),Costo_provisiones!$D$3:$AY$100,base_minorista!$A198,0)</f>
        <v>1.4676730790504198</v>
      </c>
      <c r="L198">
        <f>+HLOOKUP(VLOOKUP($B198,$Q$2:$R$42,2,0),Morosidad_control!$D$4:$AY$101,base_minorista!$A198,0)</f>
        <v>2.7121434701896718</v>
      </c>
      <c r="M198">
        <f ca="1">+OFFSET(Capital_2!$D$2,base_minorista!A198,0)</f>
        <v>3.3787771447242938</v>
      </c>
      <c r="N198">
        <f>+HLOOKUP(VLOOKUP($B198,$Q$2:$R$42,2,0),costo_laboral!$E$2:$AZ$99,base_minorista!$A198,0)</f>
        <v>3.573789587549471</v>
      </c>
      <c r="O198">
        <f>+HLOOKUP(VLOOKUP($B198,$Q$2:$R$42,2,0),Participacion1!$P$4:$Y$101,base_minorista!$A198,0)</f>
        <v>24.81479880964018</v>
      </c>
    </row>
    <row r="199" spans="1:15" ht="16.5" x14ac:dyDescent="0.3">
      <c r="A199">
        <v>2</v>
      </c>
      <c r="B199">
        <v>3</v>
      </c>
      <c r="C199">
        <v>1</v>
      </c>
      <c r="D199" s="3">
        <v>40908</v>
      </c>
      <c r="E199" s="33">
        <v>11</v>
      </c>
      <c r="F199">
        <v>3</v>
      </c>
      <c r="G199">
        <f>+HLOOKUP(VLOOKUP($B199,$Q$2:$R$42,2,0),costos_sf!$D$2:$AY$99,base_minorista!$A199,0)</f>
        <v>1700936080.4179299</v>
      </c>
      <c r="H199">
        <f>+HLOOKUP(VLOOKUP($B199,$Q$2:$R$42,2,0),creditos_sf!$D$103:$M$200,base_minorista!$A199,0)</f>
        <v>12390184062.405918</v>
      </c>
      <c r="I199">
        <f>+HLOOKUP(VLOOKUP($B199,$Q$2:$R$42,2,0),creditos_sf!$D$2:$AY$99,base_minorista!$A199,0)</f>
        <v>5726796460.2226906</v>
      </c>
      <c r="J199">
        <f>+HLOOKUP(VLOOKUP($B199,$Q$2:$R$42,2,0),Costo_fondeo!$D$3:$AY$100,base_minorista!$A199,0)</f>
        <v>1.2834529138963686</v>
      </c>
      <c r="K199">
        <f>+HLOOKUP(VLOOKUP($B199,$Q$2:$R$42,2,0),Costo_provisiones!$D$3:$AY$100,base_minorista!$A199,0)</f>
        <v>2.7685241908848157</v>
      </c>
      <c r="L199">
        <f>+HLOOKUP(VLOOKUP($B199,$Q$2:$R$42,2,0),Morosidad_control!$D$4:$AY$101,base_minorista!$A199,0)</f>
        <v>1.4937443306979401</v>
      </c>
      <c r="M199">
        <f ca="1">+OFFSET(Capital_2!$D$2,base_minorista!A199,0)</f>
        <v>3.518992143247762</v>
      </c>
      <c r="N199">
        <f>+HLOOKUP(VLOOKUP($B199,$Q$2:$R$42,2,0),costo_laboral!$E$2:$AZ$99,base_minorista!$A199,0)</f>
        <v>4.6130513021834112</v>
      </c>
      <c r="O199">
        <f>+HLOOKUP(VLOOKUP($B199,$Q$2:$R$42,2,0),Participacion1!$P$4:$Y$101,base_minorista!$A199,0)</f>
        <v>12.417413330025401</v>
      </c>
    </row>
    <row r="200" spans="1:15" ht="16.5" x14ac:dyDescent="0.3">
      <c r="A200">
        <v>3</v>
      </c>
      <c r="B200">
        <v>3</v>
      </c>
      <c r="C200">
        <v>2</v>
      </c>
      <c r="D200" s="3">
        <v>40939</v>
      </c>
      <c r="E200" s="33">
        <v>12</v>
      </c>
      <c r="F200">
        <v>3</v>
      </c>
      <c r="G200">
        <f>+HLOOKUP(VLOOKUP($B200,$Q$2:$R$42,2,0),costos_sf!$D$2:$AY$99,base_minorista!$A200,0)</f>
        <v>1602094639.29263</v>
      </c>
      <c r="H200">
        <f>+HLOOKUP(VLOOKUP($B200,$Q$2:$R$42,2,0),creditos_sf!$D$103:$M$200,base_minorista!$A200,0)</f>
        <v>12560410885.414541</v>
      </c>
      <c r="I200">
        <f>+HLOOKUP(VLOOKUP($B200,$Q$2:$R$42,2,0),creditos_sf!$D$2:$AY$99,base_minorista!$A200,0)</f>
        <v>5712587911.4327002</v>
      </c>
      <c r="J200">
        <f>+HLOOKUP(VLOOKUP($B200,$Q$2:$R$42,2,0),Costo_fondeo!$D$3:$AY$100,base_minorista!$A200,0)</f>
        <v>1.2921611410735179</v>
      </c>
      <c r="K200">
        <f>+HLOOKUP(VLOOKUP($B200,$Q$2:$R$42,2,0),Costo_provisiones!$D$3:$AY$100,base_minorista!$A200,0)</f>
        <v>2.7317905009964552</v>
      </c>
      <c r="L200">
        <f>+HLOOKUP(VLOOKUP($B200,$Q$2:$R$42,2,0),Morosidad_control!$D$4:$AY$101,base_minorista!$A200,0)</f>
        <v>1.47236597737863</v>
      </c>
      <c r="M200">
        <f ca="1">+OFFSET(Capital_2!$D$2,base_minorista!A200,0)</f>
        <v>3.5649149268123814</v>
      </c>
      <c r="N200">
        <f>+HLOOKUP(VLOOKUP($B200,$Q$2:$R$42,2,0),costo_laboral!$E$2:$AZ$99,base_minorista!$A200,0)</f>
        <v>3.9884205875788807</v>
      </c>
      <c r="O200">
        <f>+HLOOKUP(VLOOKUP($B200,$Q$2:$R$42,2,0),Participacion1!$P$4:$Y$101,base_minorista!$A200,0)</f>
        <v>12.474031018910001</v>
      </c>
    </row>
    <row r="201" spans="1:15" ht="16.5" x14ac:dyDescent="0.3">
      <c r="A201">
        <v>4</v>
      </c>
      <c r="B201">
        <v>3</v>
      </c>
      <c r="C201">
        <v>3</v>
      </c>
      <c r="D201" s="3">
        <v>40968</v>
      </c>
      <c r="E201" s="33">
        <v>12</v>
      </c>
      <c r="F201">
        <v>3</v>
      </c>
      <c r="G201">
        <f>+HLOOKUP(VLOOKUP($B201,$Q$2:$R$42,2,0),costos_sf!$D$2:$AY$99,base_minorista!$A201,0)</f>
        <v>1653543521.98052</v>
      </c>
      <c r="H201">
        <f>+HLOOKUP(VLOOKUP($B201,$Q$2:$R$42,2,0),creditos_sf!$D$103:$M$200,base_minorista!$A201,0)</f>
        <v>12693526320.765862</v>
      </c>
      <c r="I201">
        <f>+HLOOKUP(VLOOKUP($B201,$Q$2:$R$42,2,0),creditos_sf!$D$2:$AY$99,base_minorista!$A201,0)</f>
        <v>5659076892.8416901</v>
      </c>
      <c r="J201">
        <f>+HLOOKUP(VLOOKUP($B201,$Q$2:$R$42,2,0),Costo_fondeo!$D$3:$AY$100,base_minorista!$A201,0)</f>
        <v>1.305086182006663</v>
      </c>
      <c r="K201">
        <f>+HLOOKUP(VLOOKUP($B201,$Q$2:$R$42,2,0),Costo_provisiones!$D$3:$AY$100,base_minorista!$A201,0)</f>
        <v>2.849928172341226</v>
      </c>
      <c r="L201">
        <f>+HLOOKUP(VLOOKUP($B201,$Q$2:$R$42,2,0),Morosidad_control!$D$4:$AY$101,base_minorista!$A201,0)</f>
        <v>1.5106698846554001</v>
      </c>
      <c r="M201">
        <f ca="1">+OFFSET(Capital_2!$D$2,base_minorista!A201,0)</f>
        <v>3.6045728554123184</v>
      </c>
      <c r="N201">
        <f>+HLOOKUP(VLOOKUP($B201,$Q$2:$R$42,2,0),costo_laboral!$E$2:$AZ$99,base_minorista!$A201,0)</f>
        <v>4.0388947957660983</v>
      </c>
      <c r="O201">
        <f>+HLOOKUP(VLOOKUP($B201,$Q$2:$R$42,2,0),Participacion1!$P$4:$Y$101,base_minorista!$A201,0)</f>
        <v>12.4910834239541</v>
      </c>
    </row>
    <row r="202" spans="1:15" ht="16.5" x14ac:dyDescent="0.3">
      <c r="A202">
        <v>5</v>
      </c>
      <c r="B202">
        <v>3</v>
      </c>
      <c r="C202">
        <v>4</v>
      </c>
      <c r="D202" s="3">
        <v>40999</v>
      </c>
      <c r="E202" s="33">
        <v>12</v>
      </c>
      <c r="F202">
        <v>3</v>
      </c>
      <c r="G202">
        <f>+HLOOKUP(VLOOKUP($B202,$Q$2:$R$42,2,0),costos_sf!$D$2:$AY$99,base_minorista!$A202,0)</f>
        <v>1676338612.0122201</v>
      </c>
      <c r="H202">
        <f>+HLOOKUP(VLOOKUP($B202,$Q$2:$R$42,2,0),creditos_sf!$D$103:$M$200,base_minorista!$A202,0)</f>
        <v>12513474865.03236</v>
      </c>
      <c r="I202">
        <f>+HLOOKUP(VLOOKUP($B202,$Q$2:$R$42,2,0),creditos_sf!$D$2:$AY$99,base_minorista!$A202,0)</f>
        <v>5456702141.3485298</v>
      </c>
      <c r="J202">
        <f>+HLOOKUP(VLOOKUP($B202,$Q$2:$R$42,2,0),Costo_fondeo!$D$3:$AY$100,base_minorista!$A202,0)</f>
        <v>1.3183715834977048</v>
      </c>
      <c r="K202">
        <f>+HLOOKUP(VLOOKUP($B202,$Q$2:$R$42,2,0),Costo_provisiones!$D$3:$AY$100,base_minorista!$A202,0)</f>
        <v>2.873401626663572</v>
      </c>
      <c r="L202">
        <f>+HLOOKUP(VLOOKUP($B202,$Q$2:$R$42,2,0),Morosidad_control!$D$4:$AY$101,base_minorista!$A202,0)</f>
        <v>1.5676037295110801</v>
      </c>
      <c r="M202">
        <f ca="1">+OFFSET(Capital_2!$D$2,base_minorista!A202,0)</f>
        <v>3.6441469759495817</v>
      </c>
      <c r="N202">
        <f>+HLOOKUP(VLOOKUP($B202,$Q$2:$R$42,2,0),costo_laboral!$E$2:$AZ$99,base_minorista!$A202,0)</f>
        <v>4.1132755310988776</v>
      </c>
      <c r="O202">
        <f>+HLOOKUP(VLOOKUP($B202,$Q$2:$R$42,2,0),Participacion1!$P$4:$Y$101,base_minorista!$A202,0)</f>
        <v>12.422514028972699</v>
      </c>
    </row>
    <row r="203" spans="1:15" ht="16.5" x14ac:dyDescent="0.3">
      <c r="A203">
        <v>6</v>
      </c>
      <c r="B203">
        <v>3</v>
      </c>
      <c r="C203">
        <v>5</v>
      </c>
      <c r="D203" s="3">
        <v>41029</v>
      </c>
      <c r="E203" s="33">
        <v>12</v>
      </c>
      <c r="F203">
        <v>3</v>
      </c>
      <c r="G203">
        <f>+HLOOKUP(VLOOKUP($B203,$Q$2:$R$42,2,0),costos_sf!$D$2:$AY$99,base_minorista!$A203,0)</f>
        <v>1705828649.99369</v>
      </c>
      <c r="H203">
        <f>+HLOOKUP(VLOOKUP($B203,$Q$2:$R$42,2,0),creditos_sf!$D$103:$M$200,base_minorista!$A203,0)</f>
        <v>12499774216.234884</v>
      </c>
      <c r="I203">
        <f>+HLOOKUP(VLOOKUP($B203,$Q$2:$R$42,2,0),creditos_sf!$D$2:$AY$99,base_minorista!$A203,0)</f>
        <v>5401195350.6707106</v>
      </c>
      <c r="J203">
        <f>+HLOOKUP(VLOOKUP($B203,$Q$2:$R$42,2,0),Costo_fondeo!$D$3:$AY$100,base_minorista!$A203,0)</f>
        <v>1.3428917777886973</v>
      </c>
      <c r="K203">
        <f>+HLOOKUP(VLOOKUP($B203,$Q$2:$R$42,2,0),Costo_provisiones!$D$3:$AY$100,base_minorista!$A203,0)</f>
        <v>2.9168451825906221</v>
      </c>
      <c r="L203">
        <f>+HLOOKUP(VLOOKUP($B203,$Q$2:$R$42,2,0),Morosidad_control!$D$4:$AY$101,base_minorista!$A203,0)</f>
        <v>1.6005078813901801</v>
      </c>
      <c r="M203">
        <f ca="1">+OFFSET(Capital_2!$D$2,base_minorista!A203,0)</f>
        <v>3.6866707606514586</v>
      </c>
      <c r="N203">
        <f>+HLOOKUP(VLOOKUP($B203,$Q$2:$R$42,2,0),costo_laboral!$E$2:$AZ$99,base_minorista!$A203,0)</f>
        <v>4.1303989625162121</v>
      </c>
      <c r="O203">
        <f>+HLOOKUP(VLOOKUP($B203,$Q$2:$R$42,2,0),Participacion1!$P$4:$Y$101,base_minorista!$A203,0)</f>
        <v>12.298263278945001</v>
      </c>
    </row>
    <row r="204" spans="1:15" ht="16.5" x14ac:dyDescent="0.3">
      <c r="A204">
        <v>7</v>
      </c>
      <c r="B204">
        <v>3</v>
      </c>
      <c r="C204">
        <v>6</v>
      </c>
      <c r="D204" s="3">
        <v>41060</v>
      </c>
      <c r="E204" s="33">
        <v>12</v>
      </c>
      <c r="F204">
        <v>3</v>
      </c>
      <c r="G204">
        <f>+HLOOKUP(VLOOKUP($B204,$Q$2:$R$42,2,0),costos_sf!$D$2:$AY$99,base_minorista!$A204,0)</f>
        <v>1729787998.5279</v>
      </c>
      <c r="H204">
        <f>+HLOOKUP(VLOOKUP($B204,$Q$2:$R$42,2,0),creditos_sf!$D$103:$M$200,base_minorista!$A204,0)</f>
        <v>13110862429.335964</v>
      </c>
      <c r="I204">
        <f>+HLOOKUP(VLOOKUP($B204,$Q$2:$R$42,2,0),creditos_sf!$D$2:$AY$99,base_minorista!$A204,0)</f>
        <v>5344076055.3985205</v>
      </c>
      <c r="J204">
        <f>+HLOOKUP(VLOOKUP($B204,$Q$2:$R$42,2,0),Costo_fondeo!$D$3:$AY$100,base_minorista!$A204,0)</f>
        <v>1.3619503033311586</v>
      </c>
      <c r="K204">
        <f>+HLOOKUP(VLOOKUP($B204,$Q$2:$R$42,2,0),Costo_provisiones!$D$3:$AY$100,base_minorista!$A204,0)</f>
        <v>2.9908215235464519</v>
      </c>
      <c r="L204">
        <f>+HLOOKUP(VLOOKUP($B204,$Q$2:$R$42,2,0),Morosidad_control!$D$4:$AY$101,base_minorista!$A204,0)</f>
        <v>1.62432897382664</v>
      </c>
      <c r="M204">
        <f ca="1">+OFFSET(Capital_2!$D$2,base_minorista!A204,0)</f>
        <v>3.7432616406065877</v>
      </c>
      <c r="N204">
        <f>+HLOOKUP(VLOOKUP($B204,$Q$2:$R$42,2,0),costo_laboral!$E$2:$AZ$99,base_minorista!$A204,0)</f>
        <v>4.0675592321282457</v>
      </c>
      <c r="O204">
        <f>+HLOOKUP(VLOOKUP($B204,$Q$2:$R$42,2,0),Participacion1!$P$4:$Y$101,base_minorista!$A204,0)</f>
        <v>12.4811891929513</v>
      </c>
    </row>
    <row r="205" spans="1:15" ht="16.5" x14ac:dyDescent="0.3">
      <c r="A205">
        <v>8</v>
      </c>
      <c r="B205">
        <v>3</v>
      </c>
      <c r="C205">
        <v>7</v>
      </c>
      <c r="D205" s="3">
        <v>41090</v>
      </c>
      <c r="E205" s="33">
        <v>12</v>
      </c>
      <c r="F205">
        <v>3</v>
      </c>
      <c r="G205">
        <f>+HLOOKUP(VLOOKUP($B205,$Q$2:$R$42,2,0),costos_sf!$D$2:$AY$99,base_minorista!$A205,0)</f>
        <v>1760620674.2804198</v>
      </c>
      <c r="H205">
        <f>+HLOOKUP(VLOOKUP($B205,$Q$2:$R$42,2,0),creditos_sf!$D$103:$M$200,base_minorista!$A205,0)</f>
        <v>13212911361.69986</v>
      </c>
      <c r="I205">
        <f>+HLOOKUP(VLOOKUP($B205,$Q$2:$R$42,2,0),creditos_sf!$D$2:$AY$99,base_minorista!$A205,0)</f>
        <v>5239535294.5841999</v>
      </c>
      <c r="J205">
        <f>+HLOOKUP(VLOOKUP($B205,$Q$2:$R$42,2,0),Costo_fondeo!$D$3:$AY$100,base_minorista!$A205,0)</f>
        <v>1.3786978007832607</v>
      </c>
      <c r="K205">
        <f>+HLOOKUP(VLOOKUP($B205,$Q$2:$R$42,2,0),Costo_provisiones!$D$3:$AY$100,base_minorista!$A205,0)</f>
        <v>3.1213794532064023</v>
      </c>
      <c r="L205">
        <f>+HLOOKUP(VLOOKUP($B205,$Q$2:$R$42,2,0),Morosidad_control!$D$4:$AY$101,base_minorista!$A205,0)</f>
        <v>1.66387973244232</v>
      </c>
      <c r="M205">
        <f ca="1">+OFFSET(Capital_2!$D$2,base_minorista!A205,0)</f>
        <v>3.7659791083914693</v>
      </c>
      <c r="N205">
        <f>+HLOOKUP(VLOOKUP($B205,$Q$2:$R$42,2,0),costo_laboral!$E$2:$AZ$99,base_minorista!$A205,0)</f>
        <v>4.0507300834531428</v>
      </c>
      <c r="O205">
        <f>+HLOOKUP(VLOOKUP($B205,$Q$2:$R$42,2,0),Participacion1!$P$4:$Y$101,base_minorista!$A205,0)</f>
        <v>12.662510115677399</v>
      </c>
    </row>
    <row r="206" spans="1:15" ht="16.5" x14ac:dyDescent="0.3">
      <c r="A206">
        <v>9</v>
      </c>
      <c r="B206">
        <v>3</v>
      </c>
      <c r="C206">
        <v>8</v>
      </c>
      <c r="D206" s="3">
        <v>41121</v>
      </c>
      <c r="E206" s="33">
        <v>12</v>
      </c>
      <c r="F206">
        <v>3</v>
      </c>
      <c r="G206">
        <f>+HLOOKUP(VLOOKUP($B206,$Q$2:$R$42,2,0),costos_sf!$D$2:$AY$99,base_minorista!$A206,0)</f>
        <v>1786561520.89555</v>
      </c>
      <c r="H206">
        <f>+HLOOKUP(VLOOKUP($B206,$Q$2:$R$42,2,0),creditos_sf!$D$103:$M$200,base_minorista!$A206,0)</f>
        <v>12607915308.361431</v>
      </c>
      <c r="I206">
        <f>+HLOOKUP(VLOOKUP($B206,$Q$2:$R$42,2,0),creditos_sf!$D$2:$AY$99,base_minorista!$A206,0)</f>
        <v>6223230678.6060801</v>
      </c>
      <c r="J206">
        <f>+HLOOKUP(VLOOKUP($B206,$Q$2:$R$42,2,0),Costo_fondeo!$D$3:$AY$100,base_minorista!$A206,0)</f>
        <v>1.3909371179270607</v>
      </c>
      <c r="K206">
        <f>+HLOOKUP(VLOOKUP($B206,$Q$2:$R$42,2,0),Costo_provisiones!$D$3:$AY$100,base_minorista!$A206,0)</f>
        <v>3.1325546617282609</v>
      </c>
      <c r="L206">
        <f>+HLOOKUP(VLOOKUP($B206,$Q$2:$R$42,2,0),Morosidad_control!$D$4:$AY$101,base_minorista!$A206,0)</f>
        <v>1.61505341366848</v>
      </c>
      <c r="M206">
        <f ca="1">+OFFSET(Capital_2!$D$2,base_minorista!A206,0)</f>
        <v>3.7900682632030773</v>
      </c>
      <c r="N206">
        <f>+HLOOKUP(VLOOKUP($B206,$Q$2:$R$42,2,0),costo_laboral!$E$2:$AZ$99,base_minorista!$A206,0)</f>
        <v>4.0056081436629931</v>
      </c>
      <c r="O206">
        <f>+HLOOKUP(VLOOKUP($B206,$Q$2:$R$42,2,0),Participacion1!$P$4:$Y$101,base_minorista!$A206,0)</f>
        <v>11.950767901851499</v>
      </c>
    </row>
    <row r="207" spans="1:15" ht="16.5" x14ac:dyDescent="0.3">
      <c r="A207">
        <v>10</v>
      </c>
      <c r="B207">
        <v>3</v>
      </c>
      <c r="C207">
        <v>9</v>
      </c>
      <c r="D207" s="3">
        <v>41152</v>
      </c>
      <c r="E207" s="33">
        <v>12</v>
      </c>
      <c r="F207">
        <v>3</v>
      </c>
      <c r="G207">
        <f>+HLOOKUP(VLOOKUP($B207,$Q$2:$R$42,2,0),costos_sf!$D$2:$AY$99,base_minorista!$A207,0)</f>
        <v>1799588321.6589401</v>
      </c>
      <c r="H207">
        <f>+HLOOKUP(VLOOKUP($B207,$Q$2:$R$42,2,0),creditos_sf!$D$103:$M$200,base_minorista!$A207,0)</f>
        <v>12679210351.01284</v>
      </c>
      <c r="I207">
        <f>+HLOOKUP(VLOOKUP($B207,$Q$2:$R$42,2,0),creditos_sf!$D$2:$AY$99,base_minorista!$A207,0)</f>
        <v>5965859520.9455605</v>
      </c>
      <c r="J207">
        <f>+HLOOKUP(VLOOKUP($B207,$Q$2:$R$42,2,0),Costo_fondeo!$D$3:$AY$100,base_minorista!$A207,0)</f>
        <v>1.4271526873270766</v>
      </c>
      <c r="K207">
        <f>+HLOOKUP(VLOOKUP($B207,$Q$2:$R$42,2,0),Costo_provisiones!$D$3:$AY$100,base_minorista!$A207,0)</f>
        <v>3.1920623254883207</v>
      </c>
      <c r="L207">
        <f>+HLOOKUP(VLOOKUP($B207,$Q$2:$R$42,2,0),Morosidad_control!$D$4:$AY$101,base_minorista!$A207,0)</f>
        <v>1.67529839756503</v>
      </c>
      <c r="M207">
        <f ca="1">+OFFSET(Capital_2!$D$2,base_minorista!A207,0)</f>
        <v>3.7960315209630844</v>
      </c>
      <c r="N207">
        <f>+HLOOKUP(VLOOKUP($B207,$Q$2:$R$42,2,0),costo_laboral!$E$2:$AZ$99,base_minorista!$A207,0)</f>
        <v>3.9899527831466677</v>
      </c>
      <c r="O207">
        <f>+HLOOKUP(VLOOKUP($B207,$Q$2:$R$42,2,0),Participacion1!$P$4:$Y$101,base_minorista!$A207,0)</f>
        <v>11.9193740337771</v>
      </c>
    </row>
    <row r="208" spans="1:15" ht="16.5" x14ac:dyDescent="0.3">
      <c r="A208">
        <v>11</v>
      </c>
      <c r="B208">
        <v>3</v>
      </c>
      <c r="C208">
        <v>10</v>
      </c>
      <c r="D208" s="3">
        <v>41182</v>
      </c>
      <c r="E208" s="33">
        <v>12</v>
      </c>
      <c r="F208">
        <v>3</v>
      </c>
      <c r="G208">
        <f>+HLOOKUP(VLOOKUP($B208,$Q$2:$R$42,2,0),costos_sf!$D$2:$AY$99,base_minorista!$A208,0)</f>
        <v>1807740461.2713301</v>
      </c>
      <c r="H208">
        <f>+HLOOKUP(VLOOKUP($B208,$Q$2:$R$42,2,0),creditos_sf!$D$103:$M$200,base_minorista!$A208,0)</f>
        <v>12766023419.671206</v>
      </c>
      <c r="I208">
        <f>+HLOOKUP(VLOOKUP($B208,$Q$2:$R$42,2,0),creditos_sf!$D$2:$AY$99,base_minorista!$A208,0)</f>
        <v>5722734373.9438295</v>
      </c>
      <c r="J208">
        <f>+HLOOKUP(VLOOKUP($B208,$Q$2:$R$42,2,0),Costo_fondeo!$D$3:$AY$100,base_minorista!$A208,0)</f>
        <v>1.4364930935933167</v>
      </c>
      <c r="K208">
        <f>+HLOOKUP(VLOOKUP($B208,$Q$2:$R$42,2,0),Costo_provisiones!$D$3:$AY$100,base_minorista!$A208,0)</f>
        <v>3.1915975785052684</v>
      </c>
      <c r="L208">
        <f>+HLOOKUP(VLOOKUP($B208,$Q$2:$R$42,2,0),Morosidad_control!$D$4:$AY$101,base_minorista!$A208,0)</f>
        <v>1.7074791791527799</v>
      </c>
      <c r="M208">
        <f ca="1">+OFFSET(Capital_2!$D$2,base_minorista!A208,0)</f>
        <v>3.7807846214491896</v>
      </c>
      <c r="N208">
        <f>+HLOOKUP(VLOOKUP($B208,$Q$2:$R$42,2,0),costo_laboral!$E$2:$AZ$99,base_minorista!$A208,0)</f>
        <v>4.0927370308605537</v>
      </c>
      <c r="O208">
        <f>+HLOOKUP(VLOOKUP($B208,$Q$2:$R$42,2,0),Participacion1!$P$4:$Y$101,base_minorista!$A208,0)</f>
        <v>11.8506529548643</v>
      </c>
    </row>
    <row r="209" spans="1:15" ht="16.5" x14ac:dyDescent="0.3">
      <c r="A209">
        <v>12</v>
      </c>
      <c r="B209">
        <v>3</v>
      </c>
      <c r="C209">
        <v>11</v>
      </c>
      <c r="D209" s="3">
        <v>41213</v>
      </c>
      <c r="E209" s="33">
        <v>12</v>
      </c>
      <c r="F209">
        <v>3</v>
      </c>
      <c r="G209">
        <f>+HLOOKUP(VLOOKUP($B209,$Q$2:$R$42,2,0),costos_sf!$D$2:$AY$99,base_minorista!$A209,0)</f>
        <v>1821623568.90397</v>
      </c>
      <c r="H209">
        <f>+HLOOKUP(VLOOKUP($B209,$Q$2:$R$42,2,0),creditos_sf!$D$103:$M$200,base_minorista!$A209,0)</f>
        <v>12942233133.18923</v>
      </c>
      <c r="I209">
        <f>+HLOOKUP(VLOOKUP($B209,$Q$2:$R$42,2,0),creditos_sf!$D$2:$AY$99,base_minorista!$A209,0)</f>
        <v>5868156323.2066898</v>
      </c>
      <c r="J209">
        <f>+HLOOKUP(VLOOKUP($B209,$Q$2:$R$42,2,0),Costo_fondeo!$D$3:$AY$100,base_minorista!$A209,0)</f>
        <v>1.4402435760545516</v>
      </c>
      <c r="K209">
        <f>+HLOOKUP(VLOOKUP($B209,$Q$2:$R$42,2,0),Costo_provisiones!$D$3:$AY$100,base_minorista!$A209,0)</f>
        <v>3.2086862270231915</v>
      </c>
      <c r="L209">
        <f>+HLOOKUP(VLOOKUP($B209,$Q$2:$R$42,2,0),Morosidad_control!$D$4:$AY$101,base_minorista!$A209,0)</f>
        <v>1.7306033878378899</v>
      </c>
      <c r="M209">
        <f ca="1">+OFFSET(Capital_2!$D$2,base_minorista!A209,0)</f>
        <v>3.7788207097198074</v>
      </c>
      <c r="N209">
        <f>+HLOOKUP(VLOOKUP($B209,$Q$2:$R$42,2,0),costo_laboral!$E$2:$AZ$99,base_minorista!$A209,0)</f>
        <v>4.1141913075193601</v>
      </c>
      <c r="O209">
        <f>+HLOOKUP(VLOOKUP($B209,$Q$2:$R$42,2,0),Participacion1!$P$4:$Y$101,base_minorista!$A209,0)</f>
        <v>11.9196312689535</v>
      </c>
    </row>
    <row r="210" spans="1:15" ht="16.5" x14ac:dyDescent="0.3">
      <c r="A210">
        <v>13</v>
      </c>
      <c r="B210">
        <v>3</v>
      </c>
      <c r="C210">
        <v>12</v>
      </c>
      <c r="D210" s="3">
        <v>41243</v>
      </c>
      <c r="E210" s="33">
        <v>12</v>
      </c>
      <c r="F210">
        <v>3</v>
      </c>
      <c r="G210">
        <f>+HLOOKUP(VLOOKUP($B210,$Q$2:$R$42,2,0),costos_sf!$D$2:$AY$99,base_minorista!$A210,0)</f>
        <v>1837382328.1956499</v>
      </c>
      <c r="H210">
        <f>+HLOOKUP(VLOOKUP($B210,$Q$2:$R$42,2,0),creditos_sf!$D$103:$M$200,base_minorista!$A210,0)</f>
        <v>13179442169.82457</v>
      </c>
      <c r="I210">
        <f>+HLOOKUP(VLOOKUP($B210,$Q$2:$R$42,2,0),creditos_sf!$D$2:$AY$99,base_minorista!$A210,0)</f>
        <v>5727254120.2687206</v>
      </c>
      <c r="J210">
        <f>+HLOOKUP(VLOOKUP($B210,$Q$2:$R$42,2,0),Costo_fondeo!$D$3:$AY$100,base_minorista!$A210,0)</f>
        <v>1.4524929934161215</v>
      </c>
      <c r="K210">
        <f>+HLOOKUP(VLOOKUP($B210,$Q$2:$R$42,2,0),Costo_provisiones!$D$3:$AY$100,base_minorista!$A210,0)</f>
        <v>3.2491799883964285</v>
      </c>
      <c r="L210">
        <f>+HLOOKUP(VLOOKUP($B210,$Q$2:$R$42,2,0),Morosidad_control!$D$4:$AY$101,base_minorista!$A210,0)</f>
        <v>1.73516253127593</v>
      </c>
      <c r="M210">
        <f ca="1">+OFFSET(Capital_2!$D$2,base_minorista!A210,0)</f>
        <v>3.8090188851336229</v>
      </c>
      <c r="N210">
        <f>+HLOOKUP(VLOOKUP($B210,$Q$2:$R$42,2,0),costo_laboral!$E$2:$AZ$99,base_minorista!$A210,0)</f>
        <v>4.131096376752196</v>
      </c>
      <c r="O210">
        <f>+HLOOKUP(VLOOKUP($B210,$Q$2:$R$42,2,0),Participacion1!$P$4:$Y$101,base_minorista!$A210,0)</f>
        <v>11.8296805096883</v>
      </c>
    </row>
    <row r="211" spans="1:15" ht="16.5" x14ac:dyDescent="0.3">
      <c r="A211">
        <v>14</v>
      </c>
      <c r="B211">
        <v>3</v>
      </c>
      <c r="C211">
        <v>13</v>
      </c>
      <c r="D211" s="3">
        <v>41274</v>
      </c>
      <c r="E211" s="33">
        <v>12</v>
      </c>
      <c r="F211">
        <v>3</v>
      </c>
      <c r="G211">
        <f>+HLOOKUP(VLOOKUP($B211,$Q$2:$R$42,2,0),costos_sf!$D$2:$AY$99,base_minorista!$A211,0)</f>
        <v>1836222584.14132</v>
      </c>
      <c r="H211">
        <f>+HLOOKUP(VLOOKUP($B211,$Q$2:$R$42,2,0),creditos_sf!$D$103:$M$200,base_minorista!$A211,0)</f>
        <v>13167635211.01198</v>
      </c>
      <c r="I211">
        <f>+HLOOKUP(VLOOKUP($B211,$Q$2:$R$42,2,0),creditos_sf!$D$2:$AY$99,base_minorista!$A211,0)</f>
        <v>6017018940.5625401</v>
      </c>
      <c r="J211">
        <f>+HLOOKUP(VLOOKUP($B211,$Q$2:$R$42,2,0),Costo_fondeo!$D$3:$AY$100,base_minorista!$A211,0)</f>
        <v>1.4687764689414231</v>
      </c>
      <c r="K211">
        <f>+HLOOKUP(VLOOKUP($B211,$Q$2:$R$42,2,0),Costo_provisiones!$D$3:$AY$100,base_minorista!$A211,0)</f>
        <v>3.3019483040589828</v>
      </c>
      <c r="L211">
        <f>+HLOOKUP(VLOOKUP($B211,$Q$2:$R$42,2,0),Morosidad_control!$D$4:$AY$101,base_minorista!$A211,0)</f>
        <v>1.7972858506846801</v>
      </c>
      <c r="M211">
        <f ca="1">+OFFSET(Capital_2!$D$2,base_minorista!A211,0)</f>
        <v>3.8327018844682854</v>
      </c>
      <c r="N211">
        <f>+HLOOKUP(VLOOKUP($B211,$Q$2:$R$42,2,0),costo_laboral!$E$2:$AZ$99,base_minorista!$A211,0)</f>
        <v>4.0816339311573344</v>
      </c>
      <c r="O211">
        <f>+HLOOKUP(VLOOKUP($B211,$Q$2:$R$42,2,0),Participacion1!$P$4:$Y$101,base_minorista!$A211,0)</f>
        <v>11.7617224821932</v>
      </c>
    </row>
    <row r="212" spans="1:15" ht="16.5" x14ac:dyDescent="0.3">
      <c r="A212">
        <v>15</v>
      </c>
      <c r="B212">
        <v>3</v>
      </c>
      <c r="C212">
        <v>14</v>
      </c>
      <c r="D212" s="3">
        <v>41305</v>
      </c>
      <c r="E212" s="33">
        <v>13</v>
      </c>
      <c r="F212">
        <v>3</v>
      </c>
      <c r="G212">
        <f>+HLOOKUP(VLOOKUP($B212,$Q$2:$R$42,2,0),costos_sf!$D$2:$AY$99,base_minorista!$A212,0)</f>
        <v>1808593149.06305</v>
      </c>
      <c r="H212">
        <f>+HLOOKUP(VLOOKUP($B212,$Q$2:$R$42,2,0),creditos_sf!$D$103:$M$200,base_minorista!$A212,0)</f>
        <v>13369005004.546505</v>
      </c>
      <c r="I212">
        <f>+HLOOKUP(VLOOKUP($B212,$Q$2:$R$42,2,0),creditos_sf!$D$2:$AY$99,base_minorista!$A212,0)</f>
        <v>6028642763.2448406</v>
      </c>
      <c r="J212">
        <f>+HLOOKUP(VLOOKUP($B212,$Q$2:$R$42,2,0),Costo_fondeo!$D$3:$AY$100,base_minorista!$A212,0)</f>
        <v>1.4620237423696223</v>
      </c>
      <c r="K212">
        <f>+HLOOKUP(VLOOKUP($B212,$Q$2:$R$42,2,0),Costo_provisiones!$D$3:$AY$100,base_minorista!$A212,0)</f>
        <v>2.9488186080625542</v>
      </c>
      <c r="L212">
        <f>+HLOOKUP(VLOOKUP($B212,$Q$2:$R$42,2,0),Morosidad_control!$D$4:$AY$101,base_minorista!$A212,0)</f>
        <v>1.7137617908357901</v>
      </c>
      <c r="M212">
        <f ca="1">+OFFSET(Capital_2!$D$2,base_minorista!A212,0)</f>
        <v>3.850163299057161</v>
      </c>
      <c r="N212">
        <f>+HLOOKUP(VLOOKUP($B212,$Q$2:$R$42,2,0),costo_laboral!$E$2:$AZ$99,base_minorista!$A212,0)</f>
        <v>4.0589722473405097</v>
      </c>
      <c r="O212">
        <f>+HLOOKUP(VLOOKUP($B212,$Q$2:$R$42,2,0),Participacion1!$P$4:$Y$101,base_minorista!$A212,0)</f>
        <v>11.753832924899701</v>
      </c>
    </row>
    <row r="213" spans="1:15" ht="16.5" x14ac:dyDescent="0.3">
      <c r="A213">
        <v>16</v>
      </c>
      <c r="B213">
        <v>3</v>
      </c>
      <c r="C213">
        <v>15</v>
      </c>
      <c r="D213" s="3">
        <v>41333</v>
      </c>
      <c r="E213" s="33">
        <v>13</v>
      </c>
      <c r="F213">
        <v>3</v>
      </c>
      <c r="G213">
        <f>+HLOOKUP(VLOOKUP($B213,$Q$2:$R$42,2,0),costos_sf!$D$2:$AY$99,base_minorista!$A213,0)</f>
        <v>1806593013.03355</v>
      </c>
      <c r="H213">
        <f>+HLOOKUP(VLOOKUP($B213,$Q$2:$R$42,2,0),creditos_sf!$D$103:$M$200,base_minorista!$A213,0)</f>
        <v>13625121745.560942</v>
      </c>
      <c r="I213">
        <f>+HLOOKUP(VLOOKUP($B213,$Q$2:$R$42,2,0),creditos_sf!$D$2:$AY$99,base_minorista!$A213,0)</f>
        <v>6348235457.4390097</v>
      </c>
      <c r="J213">
        <f>+HLOOKUP(VLOOKUP($B213,$Q$2:$R$42,2,0),Costo_fondeo!$D$3:$AY$100,base_minorista!$A213,0)</f>
        <v>1.4586613161441684</v>
      </c>
      <c r="K213">
        <f>+HLOOKUP(VLOOKUP($B213,$Q$2:$R$42,2,0),Costo_provisiones!$D$3:$AY$100,base_minorista!$A213,0)</f>
        <v>2.7727385581569477</v>
      </c>
      <c r="L213">
        <f>+HLOOKUP(VLOOKUP($B213,$Q$2:$R$42,2,0),Morosidad_control!$D$4:$AY$101,base_minorista!$A213,0)</f>
        <v>1.7354130568080599</v>
      </c>
      <c r="M213">
        <f ca="1">+OFFSET(Capital_2!$D$2,base_minorista!A213,0)</f>
        <v>3.8660657399921172</v>
      </c>
      <c r="N213">
        <f>+HLOOKUP(VLOOKUP($B213,$Q$2:$R$42,2,0),costo_laboral!$E$2:$AZ$99,base_minorista!$A213,0)</f>
        <v>4.0081716427739096</v>
      </c>
      <c r="O213">
        <f>+HLOOKUP(VLOOKUP($B213,$Q$2:$R$42,2,0),Participacion1!$P$4:$Y$101,base_minorista!$A213,0)</f>
        <v>11.831353125389001</v>
      </c>
    </row>
    <row r="214" spans="1:15" ht="16.5" x14ac:dyDescent="0.3">
      <c r="A214">
        <v>17</v>
      </c>
      <c r="B214">
        <v>3</v>
      </c>
      <c r="C214">
        <v>16</v>
      </c>
      <c r="D214" s="3">
        <v>41364</v>
      </c>
      <c r="E214" s="33">
        <v>13</v>
      </c>
      <c r="F214">
        <v>3</v>
      </c>
      <c r="G214">
        <f>+HLOOKUP(VLOOKUP($B214,$Q$2:$R$42,2,0),costos_sf!$D$2:$AY$99,base_minorista!$A214,0)</f>
        <v>1787007487.1664798</v>
      </c>
      <c r="H214">
        <f>+HLOOKUP(VLOOKUP($B214,$Q$2:$R$42,2,0),creditos_sf!$D$103:$M$200,base_minorista!$A214,0)</f>
        <v>13528297967.12789</v>
      </c>
      <c r="I214">
        <f>+HLOOKUP(VLOOKUP($B214,$Q$2:$R$42,2,0),creditos_sf!$D$2:$AY$99,base_minorista!$A214,0)</f>
        <v>6144059719.6318197</v>
      </c>
      <c r="J214">
        <f>+HLOOKUP(VLOOKUP($B214,$Q$2:$R$42,2,0),Costo_fondeo!$D$3:$AY$100,base_minorista!$A214,0)</f>
        <v>1.4661130667519753</v>
      </c>
      <c r="K214">
        <f>+HLOOKUP(VLOOKUP($B214,$Q$2:$R$42,2,0),Costo_provisiones!$D$3:$AY$100,base_minorista!$A214,0)</f>
        <v>2.5984052037636078</v>
      </c>
      <c r="L214">
        <f>+HLOOKUP(VLOOKUP($B214,$Q$2:$R$42,2,0),Morosidad_control!$D$4:$AY$101,base_minorista!$A214,0)</f>
        <v>1.78323282603849</v>
      </c>
      <c r="M214">
        <f ca="1">+OFFSET(Capital_2!$D$2,base_minorista!A214,0)</f>
        <v>3.8754391719680488</v>
      </c>
      <c r="N214">
        <f>+HLOOKUP(VLOOKUP($B214,$Q$2:$R$42,2,0),costo_laboral!$E$2:$AZ$99,base_minorista!$A214,0)</f>
        <v>4.0093507764870813</v>
      </c>
      <c r="O214">
        <f>+HLOOKUP(VLOOKUP($B214,$Q$2:$R$42,2,0),Participacion1!$P$4:$Y$101,base_minorista!$A214,0)</f>
        <v>11.941154783999</v>
      </c>
    </row>
    <row r="215" spans="1:15" ht="16.5" x14ac:dyDescent="0.3">
      <c r="A215">
        <v>18</v>
      </c>
      <c r="B215">
        <v>3</v>
      </c>
      <c r="C215">
        <v>17</v>
      </c>
      <c r="D215" s="3">
        <v>41394</v>
      </c>
      <c r="E215" s="33">
        <v>13</v>
      </c>
      <c r="F215">
        <v>3</v>
      </c>
      <c r="G215">
        <f>+HLOOKUP(VLOOKUP($B215,$Q$2:$R$42,2,0),costos_sf!$D$2:$AY$99,base_minorista!$A215,0)</f>
        <v>1776074208.7383502</v>
      </c>
      <c r="H215">
        <f>+HLOOKUP(VLOOKUP($B215,$Q$2:$R$42,2,0),creditos_sf!$D$103:$M$200,base_minorista!$A215,0)</f>
        <v>13776464441.442806</v>
      </c>
      <c r="I215">
        <f>+HLOOKUP(VLOOKUP($B215,$Q$2:$R$42,2,0),creditos_sf!$D$2:$AY$99,base_minorista!$A215,0)</f>
        <v>6335726931.8402901</v>
      </c>
      <c r="J215">
        <f>+HLOOKUP(VLOOKUP($B215,$Q$2:$R$42,2,0),Costo_fondeo!$D$3:$AY$100,base_minorista!$A215,0)</f>
        <v>1.4647399089802358</v>
      </c>
      <c r="K215">
        <f>+HLOOKUP(VLOOKUP($B215,$Q$2:$R$42,2,0),Costo_provisiones!$D$3:$AY$100,base_minorista!$A215,0)</f>
        <v>2.4738574383385137</v>
      </c>
      <c r="L215">
        <f>+HLOOKUP(VLOOKUP($B215,$Q$2:$R$42,2,0),Morosidad_control!$D$4:$AY$101,base_minorista!$A215,0)</f>
        <v>1.8235458917159699</v>
      </c>
      <c r="M215">
        <f ca="1">+OFFSET(Capital_2!$D$2,base_minorista!A215,0)</f>
        <v>3.8611269429337338</v>
      </c>
      <c r="N215">
        <f>+HLOOKUP(VLOOKUP($B215,$Q$2:$R$42,2,0),costo_laboral!$E$2:$AZ$99,base_minorista!$A215,0)</f>
        <v>3.9072827064972233</v>
      </c>
      <c r="O215">
        <f>+HLOOKUP(VLOOKUP($B215,$Q$2:$R$42,2,0),Participacion1!$P$4:$Y$101,base_minorista!$A215,0)</f>
        <v>11.939120757159101</v>
      </c>
    </row>
    <row r="216" spans="1:15" ht="16.5" x14ac:dyDescent="0.3">
      <c r="A216">
        <v>19</v>
      </c>
      <c r="B216">
        <v>3</v>
      </c>
      <c r="C216">
        <v>18</v>
      </c>
      <c r="D216" s="3">
        <v>41425</v>
      </c>
      <c r="E216" s="33">
        <v>13</v>
      </c>
      <c r="F216">
        <v>3</v>
      </c>
      <c r="G216">
        <f>+HLOOKUP(VLOOKUP($B216,$Q$2:$R$42,2,0),costos_sf!$D$2:$AY$99,base_minorista!$A216,0)</f>
        <v>1769517928.4619401</v>
      </c>
      <c r="H216">
        <f>+HLOOKUP(VLOOKUP($B216,$Q$2:$R$42,2,0),creditos_sf!$D$103:$M$200,base_minorista!$A216,0)</f>
        <v>14158350410.835392</v>
      </c>
      <c r="I216">
        <f>+HLOOKUP(VLOOKUP($B216,$Q$2:$R$42,2,0),creditos_sf!$D$2:$AY$99,base_minorista!$A216,0)</f>
        <v>6254256284.5567694</v>
      </c>
      <c r="J216">
        <f>+HLOOKUP(VLOOKUP($B216,$Q$2:$R$42,2,0),Costo_fondeo!$D$3:$AY$100,base_minorista!$A216,0)</f>
        <v>1.4651936334594622</v>
      </c>
      <c r="K216">
        <f>+HLOOKUP(VLOOKUP($B216,$Q$2:$R$42,2,0),Costo_provisiones!$D$3:$AY$100,base_minorista!$A216,0)</f>
        <v>2.3128656998432424</v>
      </c>
      <c r="L216">
        <f>+HLOOKUP(VLOOKUP($B216,$Q$2:$R$42,2,0),Morosidad_control!$D$4:$AY$101,base_minorista!$A216,0)</f>
        <v>1.80312990555653</v>
      </c>
      <c r="M216">
        <f ca="1">+OFFSET(Capital_2!$D$2,base_minorista!A216,0)</f>
        <v>3.8158367264519906</v>
      </c>
      <c r="N216">
        <f>+HLOOKUP(VLOOKUP($B216,$Q$2:$R$42,2,0),costo_laboral!$E$2:$AZ$99,base_minorista!$A216,0)</f>
        <v>3.9274459501503052</v>
      </c>
      <c r="O216">
        <f>+HLOOKUP(VLOOKUP($B216,$Q$2:$R$42,2,0),Participacion1!$P$4:$Y$101,base_minorista!$A216,0)</f>
        <v>12.025495407305399</v>
      </c>
    </row>
    <row r="217" spans="1:15" ht="16.5" x14ac:dyDescent="0.3">
      <c r="A217">
        <v>20</v>
      </c>
      <c r="B217">
        <v>3</v>
      </c>
      <c r="C217">
        <v>19</v>
      </c>
      <c r="D217" s="3">
        <v>41455</v>
      </c>
      <c r="E217" s="33">
        <v>13</v>
      </c>
      <c r="F217">
        <v>3</v>
      </c>
      <c r="G217">
        <f>+HLOOKUP(VLOOKUP($B217,$Q$2:$R$42,2,0),costos_sf!$D$2:$AY$99,base_minorista!$A217,0)</f>
        <v>1754448451.0321801</v>
      </c>
      <c r="H217">
        <f>+HLOOKUP(VLOOKUP($B217,$Q$2:$R$42,2,0),creditos_sf!$D$103:$M$200,base_minorista!$A217,0)</f>
        <v>13996176746.379555</v>
      </c>
      <c r="I217">
        <f>+HLOOKUP(VLOOKUP($B217,$Q$2:$R$42,2,0),creditos_sf!$D$2:$AY$99,base_minorista!$A217,0)</f>
        <v>6676467489.0743504</v>
      </c>
      <c r="J217">
        <f>+HLOOKUP(VLOOKUP($B217,$Q$2:$R$42,2,0),Costo_fondeo!$D$3:$AY$100,base_minorista!$A217,0)</f>
        <v>1.4530000595206731</v>
      </c>
      <c r="K217">
        <f>+HLOOKUP(VLOOKUP($B217,$Q$2:$R$42,2,0),Costo_provisiones!$D$3:$AY$100,base_minorista!$A217,0)</f>
        <v>2.1997905814649399</v>
      </c>
      <c r="L217">
        <f>+HLOOKUP(VLOOKUP($B217,$Q$2:$R$42,2,0),Morosidad_control!$D$4:$AY$101,base_minorista!$A217,0)</f>
        <v>1.8251175103849</v>
      </c>
      <c r="M217">
        <f ca="1">+OFFSET(Capital_2!$D$2,base_minorista!A217,0)</f>
        <v>3.777787965810723</v>
      </c>
      <c r="N217">
        <f>+HLOOKUP(VLOOKUP($B217,$Q$2:$R$42,2,0),costo_laboral!$E$2:$AZ$99,base_minorista!$A217,0)</f>
        <v>3.862188542135593</v>
      </c>
      <c r="O217">
        <f>+HLOOKUP(VLOOKUP($B217,$Q$2:$R$42,2,0),Participacion1!$P$4:$Y$101,base_minorista!$A217,0)</f>
        <v>12.0814027749517</v>
      </c>
    </row>
    <row r="218" spans="1:15" ht="16.5" x14ac:dyDescent="0.3">
      <c r="A218">
        <v>21</v>
      </c>
      <c r="B218">
        <v>3</v>
      </c>
      <c r="C218">
        <v>20</v>
      </c>
      <c r="D218" s="3">
        <v>41486</v>
      </c>
      <c r="E218" s="33">
        <v>13</v>
      </c>
      <c r="F218">
        <v>3</v>
      </c>
      <c r="G218">
        <f>+HLOOKUP(VLOOKUP($B218,$Q$2:$R$42,2,0),costos_sf!$D$2:$AY$99,base_minorista!$A218,0)</f>
        <v>1756044178.3773799</v>
      </c>
      <c r="H218">
        <f>+HLOOKUP(VLOOKUP($B218,$Q$2:$R$42,2,0),creditos_sf!$D$103:$M$200,base_minorista!$A218,0)</f>
        <v>14060145336.153519</v>
      </c>
      <c r="I218">
        <f>+HLOOKUP(VLOOKUP($B218,$Q$2:$R$42,2,0),creditos_sf!$D$2:$AY$99,base_minorista!$A218,0)</f>
        <v>6737805502.9389801</v>
      </c>
      <c r="J218">
        <f>+HLOOKUP(VLOOKUP($B218,$Q$2:$R$42,2,0),Costo_fondeo!$D$3:$AY$100,base_minorista!$A218,0)</f>
        <v>1.449546746058791</v>
      </c>
      <c r="K218">
        <f>+HLOOKUP(VLOOKUP($B218,$Q$2:$R$42,2,0),Costo_provisiones!$D$3:$AY$100,base_minorista!$A218,0)</f>
        <v>2.1743410531649685</v>
      </c>
      <c r="L218">
        <f>+HLOOKUP(VLOOKUP($B218,$Q$2:$R$42,2,0),Morosidad_control!$D$4:$AY$101,base_minorista!$A218,0)</f>
        <v>1.8539731766698799</v>
      </c>
      <c r="M218">
        <f ca="1">+OFFSET(Capital_2!$D$2,base_minorista!A218,0)</f>
        <v>3.7289387467323043</v>
      </c>
      <c r="N218">
        <f>+HLOOKUP(VLOOKUP($B218,$Q$2:$R$42,2,0),costo_laboral!$E$2:$AZ$99,base_minorista!$A218,0)</f>
        <v>3.8324211633784091</v>
      </c>
      <c r="O218">
        <f>+HLOOKUP(VLOOKUP($B218,$Q$2:$R$42,2,0),Participacion1!$P$4:$Y$101,base_minorista!$A218,0)</f>
        <v>11.935350262025599</v>
      </c>
    </row>
    <row r="219" spans="1:15" ht="16.5" x14ac:dyDescent="0.3">
      <c r="A219">
        <v>22</v>
      </c>
      <c r="B219">
        <v>3</v>
      </c>
      <c r="C219">
        <v>21</v>
      </c>
      <c r="D219" s="3">
        <v>41517</v>
      </c>
      <c r="E219" s="33">
        <v>13</v>
      </c>
      <c r="F219">
        <v>3</v>
      </c>
      <c r="G219">
        <f>+HLOOKUP(VLOOKUP($B219,$Q$2:$R$42,2,0),costos_sf!$D$2:$AY$99,base_minorista!$A219,0)</f>
        <v>1754338012.9667299</v>
      </c>
      <c r="H219">
        <f>+HLOOKUP(VLOOKUP($B219,$Q$2:$R$42,2,0),creditos_sf!$D$103:$M$200,base_minorista!$A219,0)</f>
        <v>14188050614.890934</v>
      </c>
      <c r="I219">
        <f>+HLOOKUP(VLOOKUP($B219,$Q$2:$R$42,2,0),creditos_sf!$D$2:$AY$99,base_minorista!$A219,0)</f>
        <v>6946657275.3296099</v>
      </c>
      <c r="J219">
        <f>+HLOOKUP(VLOOKUP($B219,$Q$2:$R$42,2,0),Costo_fondeo!$D$3:$AY$100,base_minorista!$A219,0)</f>
        <v>1.4056490706905349</v>
      </c>
      <c r="K219">
        <f>+HLOOKUP(VLOOKUP($B219,$Q$2:$R$42,2,0),Costo_provisiones!$D$3:$AY$100,base_minorista!$A219,0)</f>
        <v>2.1572390522239764</v>
      </c>
      <c r="L219">
        <f>+HLOOKUP(VLOOKUP($B219,$Q$2:$R$42,2,0),Morosidad_control!$D$4:$AY$101,base_minorista!$A219,0)</f>
        <v>1.90106370857767</v>
      </c>
      <c r="M219">
        <f ca="1">+OFFSET(Capital_2!$D$2,base_minorista!A219,0)</f>
        <v>3.6888980520732653</v>
      </c>
      <c r="N219">
        <f>+HLOOKUP(VLOOKUP($B219,$Q$2:$R$42,2,0),costo_laboral!$E$2:$AZ$99,base_minorista!$A219,0)</f>
        <v>3.7495699783043714</v>
      </c>
      <c r="O219">
        <f>+HLOOKUP(VLOOKUP($B219,$Q$2:$R$42,2,0),Participacion1!$P$4:$Y$101,base_minorista!$A219,0)</f>
        <v>11.969710972956101</v>
      </c>
    </row>
    <row r="220" spans="1:15" ht="16.5" x14ac:dyDescent="0.3">
      <c r="A220">
        <v>23</v>
      </c>
      <c r="B220">
        <v>3</v>
      </c>
      <c r="C220">
        <v>22</v>
      </c>
      <c r="D220" s="3">
        <v>41547</v>
      </c>
      <c r="E220" s="33">
        <v>13</v>
      </c>
      <c r="F220">
        <v>3</v>
      </c>
      <c r="G220">
        <f>+HLOOKUP(VLOOKUP($B220,$Q$2:$R$42,2,0),costos_sf!$D$2:$AY$99,base_minorista!$A220,0)</f>
        <v>1784595058.3743901</v>
      </c>
      <c r="H220">
        <f>+HLOOKUP(VLOOKUP($B220,$Q$2:$R$42,2,0),creditos_sf!$D$103:$M$200,base_minorista!$A220,0)</f>
        <v>14202004253.573406</v>
      </c>
      <c r="I220">
        <f>+HLOOKUP(VLOOKUP($B220,$Q$2:$R$42,2,0),creditos_sf!$D$2:$AY$99,base_minorista!$A220,0)</f>
        <v>7125556072.2346401</v>
      </c>
      <c r="J220">
        <f>+HLOOKUP(VLOOKUP($B220,$Q$2:$R$42,2,0),Costo_fondeo!$D$3:$AY$100,base_minorista!$A220,0)</f>
        <v>1.3909078421429368</v>
      </c>
      <c r="K220">
        <f>+HLOOKUP(VLOOKUP($B220,$Q$2:$R$42,2,0),Costo_provisiones!$D$3:$AY$100,base_minorista!$A220,0)</f>
        <v>2.1479996117666933</v>
      </c>
      <c r="L220">
        <f>+HLOOKUP(VLOOKUP($B220,$Q$2:$R$42,2,0),Morosidad_control!$D$4:$AY$101,base_minorista!$A220,0)</f>
        <v>1.9716780906876199</v>
      </c>
      <c r="M220">
        <f ca="1">+OFFSET(Capital_2!$D$2,base_minorista!A220,0)</f>
        <v>3.6532457928608841</v>
      </c>
      <c r="N220">
        <f>+HLOOKUP(VLOOKUP($B220,$Q$2:$R$42,2,0),costo_laboral!$E$2:$AZ$99,base_minorista!$A220,0)</f>
        <v>3.774180226172783</v>
      </c>
      <c r="O220">
        <f>+HLOOKUP(VLOOKUP($B220,$Q$2:$R$42,2,0),Participacion1!$P$4:$Y$101,base_minorista!$A220,0)</f>
        <v>11.9039081324305</v>
      </c>
    </row>
    <row r="221" spans="1:15" ht="16.5" x14ac:dyDescent="0.3">
      <c r="A221">
        <v>24</v>
      </c>
      <c r="B221">
        <v>3</v>
      </c>
      <c r="C221">
        <v>23</v>
      </c>
      <c r="D221" s="3">
        <v>41578</v>
      </c>
      <c r="E221" s="33">
        <v>13</v>
      </c>
      <c r="F221">
        <v>3</v>
      </c>
      <c r="G221">
        <f>+HLOOKUP(VLOOKUP($B221,$Q$2:$R$42,2,0),costos_sf!$D$2:$AY$99,base_minorista!$A221,0)</f>
        <v>1789990518.1069601</v>
      </c>
      <c r="H221">
        <f>+HLOOKUP(VLOOKUP($B221,$Q$2:$R$42,2,0),creditos_sf!$D$103:$M$200,base_minorista!$A221,0)</f>
        <v>14260500540.657455</v>
      </c>
      <c r="I221">
        <f>+HLOOKUP(VLOOKUP($B221,$Q$2:$R$42,2,0),creditos_sf!$D$2:$AY$99,base_minorista!$A221,0)</f>
        <v>7321855847.4960403</v>
      </c>
      <c r="J221">
        <f>+HLOOKUP(VLOOKUP($B221,$Q$2:$R$42,2,0),Costo_fondeo!$D$3:$AY$100,base_minorista!$A221,0)</f>
        <v>1.3770393767131512</v>
      </c>
      <c r="K221">
        <f>+HLOOKUP(VLOOKUP($B221,$Q$2:$R$42,2,0),Costo_provisiones!$D$3:$AY$100,base_minorista!$A221,0)</f>
        <v>2.0747147566356361</v>
      </c>
      <c r="L221">
        <f>+HLOOKUP(VLOOKUP($B221,$Q$2:$R$42,2,0),Morosidad_control!$D$4:$AY$101,base_minorista!$A221,0)</f>
        <v>2.0064838163738101</v>
      </c>
      <c r="M221">
        <f ca="1">+OFFSET(Capital_2!$D$2,base_minorista!A221,0)</f>
        <v>3.6199379690818381</v>
      </c>
      <c r="N221">
        <f>+HLOOKUP(VLOOKUP($B221,$Q$2:$R$42,2,0),costo_laboral!$E$2:$AZ$99,base_minorista!$A221,0)</f>
        <v>3.8011584348386309</v>
      </c>
      <c r="O221">
        <f>+HLOOKUP(VLOOKUP($B221,$Q$2:$R$42,2,0),Participacion1!$P$4:$Y$101,base_minorista!$A221,0)</f>
        <v>11.8725821634534</v>
      </c>
    </row>
    <row r="222" spans="1:15" ht="16.5" x14ac:dyDescent="0.3">
      <c r="A222">
        <v>25</v>
      </c>
      <c r="B222">
        <v>3</v>
      </c>
      <c r="C222">
        <v>24</v>
      </c>
      <c r="D222" s="3">
        <v>41608</v>
      </c>
      <c r="E222" s="33">
        <v>13</v>
      </c>
      <c r="F222">
        <v>3</v>
      </c>
      <c r="G222">
        <f>+HLOOKUP(VLOOKUP($B222,$Q$2:$R$42,2,0),costos_sf!$D$2:$AY$99,base_minorista!$A222,0)</f>
        <v>1799297840.91675</v>
      </c>
      <c r="H222">
        <f>+HLOOKUP(VLOOKUP($B222,$Q$2:$R$42,2,0),creditos_sf!$D$103:$M$200,base_minorista!$A222,0)</f>
        <v>14749075803.615627</v>
      </c>
      <c r="I222">
        <f>+HLOOKUP(VLOOKUP($B222,$Q$2:$R$42,2,0),creditos_sf!$D$2:$AY$99,base_minorista!$A222,0)</f>
        <v>7764138788.5725498</v>
      </c>
      <c r="J222">
        <f>+HLOOKUP(VLOOKUP($B222,$Q$2:$R$42,2,0),Costo_fondeo!$D$3:$AY$100,base_minorista!$A222,0)</f>
        <v>1.3533945932543814</v>
      </c>
      <c r="K222">
        <f>+HLOOKUP(VLOOKUP($B222,$Q$2:$R$42,2,0),Costo_provisiones!$D$3:$AY$100,base_minorista!$A222,0)</f>
        <v>2.1000549742611834</v>
      </c>
      <c r="L222">
        <f>+HLOOKUP(VLOOKUP($B222,$Q$2:$R$42,2,0),Morosidad_control!$D$4:$AY$101,base_minorista!$A222,0)</f>
        <v>2.0215329954688501</v>
      </c>
      <c r="M222">
        <f ca="1">+OFFSET(Capital_2!$D$2,base_minorista!A222,0)</f>
        <v>3.5647933704456456</v>
      </c>
      <c r="N222">
        <f>+HLOOKUP(VLOOKUP($B222,$Q$2:$R$42,2,0),costo_laboral!$E$2:$AZ$99,base_minorista!$A222,0)</f>
        <v>3.66571858393496</v>
      </c>
      <c r="O222">
        <f>+HLOOKUP(VLOOKUP($B222,$Q$2:$R$42,2,0),Participacion1!$P$4:$Y$101,base_minorista!$A222,0)</f>
        <v>11.940801108741899</v>
      </c>
    </row>
    <row r="223" spans="1:15" ht="16.5" x14ac:dyDescent="0.3">
      <c r="A223">
        <v>26</v>
      </c>
      <c r="B223">
        <v>3</v>
      </c>
      <c r="C223">
        <v>25</v>
      </c>
      <c r="D223" s="3">
        <v>41639</v>
      </c>
      <c r="E223" s="33">
        <v>13</v>
      </c>
      <c r="F223">
        <v>3</v>
      </c>
      <c r="G223">
        <f>+HLOOKUP(VLOOKUP($B223,$Q$2:$R$42,2,0),costos_sf!$D$2:$AY$99,base_minorista!$A223,0)</f>
        <v>1810202231.4535401</v>
      </c>
      <c r="H223">
        <f>+HLOOKUP(VLOOKUP($B223,$Q$2:$R$42,2,0),creditos_sf!$D$103:$M$200,base_minorista!$A223,0)</f>
        <v>14916433798.139784</v>
      </c>
      <c r="I223">
        <f>+HLOOKUP(VLOOKUP($B223,$Q$2:$R$42,2,0),creditos_sf!$D$2:$AY$99,base_minorista!$A223,0)</f>
        <v>8036793256.3934593</v>
      </c>
      <c r="J223">
        <f>+HLOOKUP(VLOOKUP($B223,$Q$2:$R$42,2,0),Costo_fondeo!$D$3:$AY$100,base_minorista!$A223,0)</f>
        <v>1.332933261920642</v>
      </c>
      <c r="K223">
        <f>+HLOOKUP(VLOOKUP($B223,$Q$2:$R$42,2,0),Costo_provisiones!$D$3:$AY$100,base_minorista!$A223,0)</f>
        <v>2.056702733574495</v>
      </c>
      <c r="L223">
        <f>+HLOOKUP(VLOOKUP($B223,$Q$2:$R$42,2,0),Morosidad_control!$D$4:$AY$101,base_minorista!$A223,0)</f>
        <v>2.0985097921026501</v>
      </c>
      <c r="M223">
        <f ca="1">+OFFSET(Capital_2!$D$2,base_minorista!A223,0)</f>
        <v>3.5095726367283766</v>
      </c>
      <c r="N223">
        <f>+HLOOKUP(VLOOKUP($B223,$Q$2:$R$42,2,0),costo_laboral!$E$2:$AZ$99,base_minorista!$A223,0)</f>
        <v>3.6664142685462489</v>
      </c>
      <c r="O223">
        <f>+HLOOKUP(VLOOKUP($B223,$Q$2:$R$42,2,0),Participacion1!$P$4:$Y$101,base_minorista!$A223,0)</f>
        <v>12.0003282671007</v>
      </c>
    </row>
    <row r="224" spans="1:15" ht="16.5" x14ac:dyDescent="0.3">
      <c r="A224">
        <v>27</v>
      </c>
      <c r="B224">
        <v>3</v>
      </c>
      <c r="C224">
        <v>26</v>
      </c>
      <c r="D224" s="3">
        <v>41670</v>
      </c>
      <c r="E224" s="33">
        <v>14</v>
      </c>
      <c r="F224">
        <v>3</v>
      </c>
      <c r="G224">
        <f>+HLOOKUP(VLOOKUP($B224,$Q$2:$R$42,2,0),costos_sf!$D$2:$AY$99,base_minorista!$A224,0)</f>
        <v>1851717683.9351301</v>
      </c>
      <c r="H224">
        <f>+HLOOKUP(VLOOKUP($B224,$Q$2:$R$42,2,0),creditos_sf!$D$103:$M$200,base_minorista!$A224,0)</f>
        <v>15177339779.361647</v>
      </c>
      <c r="I224">
        <f>+HLOOKUP(VLOOKUP($B224,$Q$2:$R$42,2,0),creditos_sf!$D$2:$AY$99,base_minorista!$A224,0)</f>
        <v>8000985156.8309603</v>
      </c>
      <c r="J224">
        <f>+HLOOKUP(VLOOKUP($B224,$Q$2:$R$42,2,0),Costo_fondeo!$D$3:$AY$100,base_minorista!$A224,0)</f>
        <v>1.3122741904152493</v>
      </c>
      <c r="K224">
        <f>+HLOOKUP(VLOOKUP($B224,$Q$2:$R$42,2,0),Costo_provisiones!$D$3:$AY$100,base_minorista!$A224,0)</f>
        <v>2.0800120691266235</v>
      </c>
      <c r="L224">
        <f>+HLOOKUP(VLOOKUP($B224,$Q$2:$R$42,2,0),Morosidad_control!$D$4:$AY$101,base_minorista!$A224,0)</f>
        <v>2.2046159505717902</v>
      </c>
      <c r="M224">
        <f ca="1">+OFFSET(Capital_2!$D$2,base_minorista!A224,0)</f>
        <v>3.4442162995780268</v>
      </c>
      <c r="N224">
        <f>+HLOOKUP(VLOOKUP($B224,$Q$2:$R$42,2,0),costo_laboral!$E$2:$AZ$99,base_minorista!$A224,0)</f>
        <v>3.6055489485437344</v>
      </c>
      <c r="O224">
        <f>+HLOOKUP(VLOOKUP($B224,$Q$2:$R$42,2,0),Participacion1!$P$4:$Y$101,base_minorista!$A224,0)</f>
        <v>12.0626201319707</v>
      </c>
    </row>
    <row r="225" spans="1:15" ht="16.5" x14ac:dyDescent="0.3">
      <c r="A225">
        <v>28</v>
      </c>
      <c r="B225">
        <v>3</v>
      </c>
      <c r="C225">
        <v>27</v>
      </c>
      <c r="D225" s="3">
        <v>41698</v>
      </c>
      <c r="E225" s="33">
        <v>14</v>
      </c>
      <c r="F225">
        <v>3</v>
      </c>
      <c r="G225">
        <f>+HLOOKUP(VLOOKUP($B225,$Q$2:$R$42,2,0),costos_sf!$D$2:$AY$99,base_minorista!$A225,0)</f>
        <v>1837076834.4866898</v>
      </c>
      <c r="H225">
        <f>+HLOOKUP(VLOOKUP($B225,$Q$2:$R$42,2,0),creditos_sf!$D$103:$M$200,base_minorista!$A225,0)</f>
        <v>15234969650.94113</v>
      </c>
      <c r="I225">
        <f>+HLOOKUP(VLOOKUP($B225,$Q$2:$R$42,2,0),creditos_sf!$D$2:$AY$99,base_minorista!$A225,0)</f>
        <v>7849320082.8060102</v>
      </c>
      <c r="J225">
        <f>+HLOOKUP(VLOOKUP($B225,$Q$2:$R$42,2,0),Costo_fondeo!$D$3:$AY$100,base_minorista!$A225,0)</f>
        <v>1.2824264011571453</v>
      </c>
      <c r="K225">
        <f>+HLOOKUP(VLOOKUP($B225,$Q$2:$R$42,2,0),Costo_provisiones!$D$3:$AY$100,base_minorista!$A225,0)</f>
        <v>2.0809417176629275</v>
      </c>
      <c r="L225">
        <f>+HLOOKUP(VLOOKUP($B225,$Q$2:$R$42,2,0),Morosidad_control!$D$4:$AY$101,base_minorista!$A225,0)</f>
        <v>2.2903743716260001</v>
      </c>
      <c r="M225">
        <f ca="1">+OFFSET(Capital_2!$D$2,base_minorista!A225,0)</f>
        <v>3.3651511548182853</v>
      </c>
      <c r="N225">
        <f>+HLOOKUP(VLOOKUP($B225,$Q$2:$R$42,2,0),costo_laboral!$E$2:$AZ$99,base_minorista!$A225,0)</f>
        <v>3.6232722899620864</v>
      </c>
      <c r="O225">
        <f>+HLOOKUP(VLOOKUP($B225,$Q$2:$R$42,2,0),Participacion1!$P$4:$Y$101,base_minorista!$A225,0)</f>
        <v>12.1101918265629</v>
      </c>
    </row>
    <row r="226" spans="1:15" ht="16.5" x14ac:dyDescent="0.3">
      <c r="A226">
        <v>29</v>
      </c>
      <c r="B226">
        <v>3</v>
      </c>
      <c r="C226">
        <v>28</v>
      </c>
      <c r="D226" s="3">
        <v>41729</v>
      </c>
      <c r="E226" s="33">
        <v>14</v>
      </c>
      <c r="F226">
        <v>3</v>
      </c>
      <c r="G226">
        <f>+HLOOKUP(VLOOKUP($B226,$Q$2:$R$42,2,0),costos_sf!$D$2:$AY$99,base_minorista!$A226,0)</f>
        <v>1875565381.96504</v>
      </c>
      <c r="H226">
        <f>+HLOOKUP(VLOOKUP($B226,$Q$2:$R$42,2,0),creditos_sf!$D$103:$M$200,base_minorista!$A226,0)</f>
        <v>15386966808.480444</v>
      </c>
      <c r="I226">
        <f>+HLOOKUP(VLOOKUP($B226,$Q$2:$R$42,2,0),creditos_sf!$D$2:$AY$99,base_minorista!$A226,0)</f>
        <v>8274060826.9115601</v>
      </c>
      <c r="J226">
        <f>+HLOOKUP(VLOOKUP($B226,$Q$2:$R$42,2,0),Costo_fondeo!$D$3:$AY$100,base_minorista!$A226,0)</f>
        <v>1.2556781422476766</v>
      </c>
      <c r="K226">
        <f>+HLOOKUP(VLOOKUP($B226,$Q$2:$R$42,2,0),Costo_provisiones!$D$3:$AY$100,base_minorista!$A226,0)</f>
        <v>2.1640245122709829</v>
      </c>
      <c r="L226">
        <f>+HLOOKUP(VLOOKUP($B226,$Q$2:$R$42,2,0),Morosidad_control!$D$4:$AY$101,base_minorista!$A226,0)</f>
        <v>2.22794901814959</v>
      </c>
      <c r="M226">
        <f ca="1">+OFFSET(Capital_2!$D$2,base_minorista!A226,0)</f>
        <v>3.2958556767962262</v>
      </c>
      <c r="N226">
        <f>+HLOOKUP(VLOOKUP($B226,$Q$2:$R$42,2,0),costo_laboral!$E$2:$AZ$99,base_minorista!$A226,0)</f>
        <v>3.5106965629913098</v>
      </c>
      <c r="O226">
        <f>+HLOOKUP(VLOOKUP($B226,$Q$2:$R$42,2,0),Participacion1!$P$4:$Y$101,base_minorista!$A226,0)</f>
        <v>12.1971190682805</v>
      </c>
    </row>
    <row r="227" spans="1:15" ht="16.5" x14ac:dyDescent="0.3">
      <c r="A227">
        <v>30</v>
      </c>
      <c r="B227">
        <v>3</v>
      </c>
      <c r="C227">
        <v>29</v>
      </c>
      <c r="D227" s="3">
        <v>41759</v>
      </c>
      <c r="E227" s="33">
        <v>14</v>
      </c>
      <c r="F227">
        <v>3</v>
      </c>
      <c r="G227">
        <f>+HLOOKUP(VLOOKUP($B227,$Q$2:$R$42,2,0),costos_sf!$D$2:$AY$99,base_minorista!$A227,0)</f>
        <v>1890135211.2604501</v>
      </c>
      <c r="H227">
        <f>+HLOOKUP(VLOOKUP($B227,$Q$2:$R$42,2,0),creditos_sf!$D$103:$M$200,base_minorista!$A227,0)</f>
        <v>15467829962.211937</v>
      </c>
      <c r="I227">
        <f>+HLOOKUP(VLOOKUP($B227,$Q$2:$R$42,2,0),creditos_sf!$D$2:$AY$99,base_minorista!$A227,0)</f>
        <v>8231880238.8696003</v>
      </c>
      <c r="J227">
        <f>+HLOOKUP(VLOOKUP($B227,$Q$2:$R$42,2,0),Costo_fondeo!$D$3:$AY$100,base_minorista!$A227,0)</f>
        <v>1.2307344421647985</v>
      </c>
      <c r="K227">
        <f>+HLOOKUP(VLOOKUP($B227,$Q$2:$R$42,2,0),Costo_provisiones!$D$3:$AY$100,base_minorista!$A227,0)</f>
        <v>2.2074488060884456</v>
      </c>
      <c r="L227">
        <f>+HLOOKUP(VLOOKUP($B227,$Q$2:$R$42,2,0),Morosidad_control!$D$4:$AY$101,base_minorista!$A227,0)</f>
        <v>2.24866123903944</v>
      </c>
      <c r="M227">
        <f ca="1">+OFFSET(Capital_2!$D$2,base_minorista!A227,0)</f>
        <v>3.2437779376973728</v>
      </c>
      <c r="N227">
        <f>+HLOOKUP(VLOOKUP($B227,$Q$2:$R$42,2,0),costo_laboral!$E$2:$AZ$99,base_minorista!$A227,0)</f>
        <v>3.4786144160965695</v>
      </c>
      <c r="O227">
        <f>+HLOOKUP(VLOOKUP($B227,$Q$2:$R$42,2,0),Participacion1!$P$4:$Y$101,base_minorista!$A227,0)</f>
        <v>12.247021103382901</v>
      </c>
    </row>
    <row r="228" spans="1:15" ht="16.5" x14ac:dyDescent="0.3">
      <c r="A228">
        <v>31</v>
      </c>
      <c r="B228">
        <v>3</v>
      </c>
      <c r="C228">
        <v>30</v>
      </c>
      <c r="D228" s="3">
        <v>41790</v>
      </c>
      <c r="E228" s="33">
        <v>14</v>
      </c>
      <c r="F228">
        <v>3</v>
      </c>
      <c r="G228">
        <f>+HLOOKUP(VLOOKUP($B228,$Q$2:$R$42,2,0),costos_sf!$D$2:$AY$99,base_minorista!$A228,0)</f>
        <v>1893434654.7539699</v>
      </c>
      <c r="H228">
        <f>+HLOOKUP(VLOOKUP($B228,$Q$2:$R$42,2,0),creditos_sf!$D$103:$M$200,base_minorista!$A228,0)</f>
        <v>15512519466.021214</v>
      </c>
      <c r="I228">
        <f>+HLOOKUP(VLOOKUP($B228,$Q$2:$R$42,2,0),creditos_sf!$D$2:$AY$99,base_minorista!$A228,0)</f>
        <v>8297061464.6029396</v>
      </c>
      <c r="J228">
        <f>+HLOOKUP(VLOOKUP($B228,$Q$2:$R$42,2,0),Costo_fondeo!$D$3:$AY$100,base_minorista!$A228,0)</f>
        <v>1.211822134118659</v>
      </c>
      <c r="K228">
        <f>+HLOOKUP(VLOOKUP($B228,$Q$2:$R$42,2,0),Costo_provisiones!$D$3:$AY$100,base_minorista!$A228,0)</f>
        <v>2.193775934109202</v>
      </c>
      <c r="L228">
        <f>+HLOOKUP(VLOOKUP($B228,$Q$2:$R$42,2,0),Morosidad_control!$D$4:$AY$101,base_minorista!$A228,0)</f>
        <v>2.2674743175918199</v>
      </c>
      <c r="M228">
        <f ca="1">+OFFSET(Capital_2!$D$2,base_minorista!A228,0)</f>
        <v>3.2095324879825831</v>
      </c>
      <c r="N228">
        <f>+HLOOKUP(VLOOKUP($B228,$Q$2:$R$42,2,0),costo_laboral!$E$2:$AZ$99,base_minorista!$A228,0)</f>
        <v>3.4945562942619803</v>
      </c>
      <c r="O228">
        <f>+HLOOKUP(VLOOKUP($B228,$Q$2:$R$42,2,0),Participacion1!$P$4:$Y$101,base_minorista!$A228,0)</f>
        <v>12.2552387098431</v>
      </c>
    </row>
    <row r="229" spans="1:15" ht="16.5" x14ac:dyDescent="0.3">
      <c r="A229">
        <v>32</v>
      </c>
      <c r="B229">
        <v>3</v>
      </c>
      <c r="C229">
        <v>31</v>
      </c>
      <c r="D229" s="3">
        <v>41820</v>
      </c>
      <c r="E229" s="33">
        <v>14</v>
      </c>
      <c r="F229">
        <v>3</v>
      </c>
      <c r="G229">
        <f>+HLOOKUP(VLOOKUP($B229,$Q$2:$R$42,2,0),costos_sf!$D$2:$AY$99,base_minorista!$A229,0)</f>
        <v>1894901758.6091402</v>
      </c>
      <c r="H229">
        <f>+HLOOKUP(VLOOKUP($B229,$Q$2:$R$42,2,0),creditos_sf!$D$103:$M$200,base_minorista!$A229,0)</f>
        <v>15798257307.468431</v>
      </c>
      <c r="I229">
        <f>+HLOOKUP(VLOOKUP($B229,$Q$2:$R$42,2,0),creditos_sf!$D$2:$AY$99,base_minorista!$A229,0)</f>
        <v>7975513806.6448002</v>
      </c>
      <c r="J229">
        <f>+HLOOKUP(VLOOKUP($B229,$Q$2:$R$42,2,0),Costo_fondeo!$D$3:$AY$100,base_minorista!$A229,0)</f>
        <v>1.1965429772253815</v>
      </c>
      <c r="K229">
        <f>+HLOOKUP(VLOOKUP($B229,$Q$2:$R$42,2,0),Costo_provisiones!$D$3:$AY$100,base_minorista!$A229,0)</f>
        <v>2.1828549038011289</v>
      </c>
      <c r="L229">
        <f>+HLOOKUP(VLOOKUP($B229,$Q$2:$R$42,2,0),Morosidad_control!$D$4:$AY$101,base_minorista!$A229,0)</f>
        <v>2.2489594007365601</v>
      </c>
      <c r="M229">
        <f ca="1">+OFFSET(Capital_2!$D$2,base_minorista!A229,0)</f>
        <v>3.1850428382831848</v>
      </c>
      <c r="N229">
        <f>+HLOOKUP(VLOOKUP($B229,$Q$2:$R$42,2,0),costo_laboral!$E$2:$AZ$99,base_minorista!$A229,0)</f>
        <v>3.5135062503155803</v>
      </c>
      <c r="O229">
        <f>+HLOOKUP(VLOOKUP($B229,$Q$2:$R$42,2,0),Participacion1!$P$4:$Y$101,base_minorista!$A229,0)</f>
        <v>12.2393230358569</v>
      </c>
    </row>
    <row r="230" spans="1:15" ht="16.5" x14ac:dyDescent="0.3">
      <c r="A230">
        <v>33</v>
      </c>
      <c r="B230">
        <v>3</v>
      </c>
      <c r="C230">
        <v>32</v>
      </c>
      <c r="D230" s="3">
        <v>41851</v>
      </c>
      <c r="E230" s="33">
        <v>14</v>
      </c>
      <c r="F230">
        <v>3</v>
      </c>
      <c r="G230">
        <f>+HLOOKUP(VLOOKUP($B230,$Q$2:$R$42,2,0),costos_sf!$D$2:$AY$99,base_minorista!$A230,0)</f>
        <v>1887843876.53597</v>
      </c>
      <c r="H230">
        <f>+HLOOKUP(VLOOKUP($B230,$Q$2:$R$42,2,0),creditos_sf!$D$103:$M$200,base_minorista!$A230,0)</f>
        <v>15984525110.227457</v>
      </c>
      <c r="I230">
        <f>+HLOOKUP(VLOOKUP($B230,$Q$2:$R$42,2,0),creditos_sf!$D$2:$AY$99,base_minorista!$A230,0)</f>
        <v>8041414190.1460104</v>
      </c>
      <c r="J230">
        <f>+HLOOKUP(VLOOKUP($B230,$Q$2:$R$42,2,0),Costo_fondeo!$D$3:$AY$100,base_minorista!$A230,0)</f>
        <v>1.1772693853616074</v>
      </c>
      <c r="K230">
        <f>+HLOOKUP(VLOOKUP($B230,$Q$2:$R$42,2,0),Costo_provisiones!$D$3:$AY$100,base_minorista!$A230,0)</f>
        <v>2.1594714854291088</v>
      </c>
      <c r="L230">
        <f>+HLOOKUP(VLOOKUP($B230,$Q$2:$R$42,2,0),Morosidad_control!$D$4:$AY$101,base_minorista!$A230,0)</f>
        <v>2.3014397299085401</v>
      </c>
      <c r="M230">
        <f ca="1">+OFFSET(Capital_2!$D$2,base_minorista!A230,0)</f>
        <v>3.1704105350092515</v>
      </c>
      <c r="N230">
        <f>+HLOOKUP(VLOOKUP($B230,$Q$2:$R$42,2,0),costo_laboral!$E$2:$AZ$99,base_minorista!$A230,0)</f>
        <v>3.4604035089562899</v>
      </c>
      <c r="O230">
        <f>+HLOOKUP(VLOOKUP($B230,$Q$2:$R$42,2,0),Participacion1!$P$4:$Y$101,base_minorista!$A230,0)</f>
        <v>12.4727913723562</v>
      </c>
    </row>
    <row r="231" spans="1:15" ht="16.5" x14ac:dyDescent="0.3">
      <c r="A231">
        <v>34</v>
      </c>
      <c r="B231">
        <v>3</v>
      </c>
      <c r="C231">
        <v>33</v>
      </c>
      <c r="D231" s="3">
        <v>41882</v>
      </c>
      <c r="E231" s="33">
        <v>14</v>
      </c>
      <c r="F231">
        <v>3</v>
      </c>
      <c r="G231">
        <f>+HLOOKUP(VLOOKUP($B231,$Q$2:$R$42,2,0),costos_sf!$D$2:$AY$99,base_minorista!$A231,0)</f>
        <v>1903782831.5778301</v>
      </c>
      <c r="H231">
        <f>+HLOOKUP(VLOOKUP($B231,$Q$2:$R$42,2,0),creditos_sf!$D$103:$M$200,base_minorista!$A231,0)</f>
        <v>16233300808.762985</v>
      </c>
      <c r="I231">
        <f>+HLOOKUP(VLOOKUP($B231,$Q$2:$R$42,2,0),creditos_sf!$D$2:$AY$99,base_minorista!$A231,0)</f>
        <v>8125803474.5354805</v>
      </c>
      <c r="J231">
        <f>+HLOOKUP(VLOOKUP($B231,$Q$2:$R$42,2,0),Costo_fondeo!$D$3:$AY$100,base_minorista!$A231,0)</f>
        <v>1.1791334050679121</v>
      </c>
      <c r="K231">
        <f>+HLOOKUP(VLOOKUP($B231,$Q$2:$R$42,2,0),Costo_provisiones!$D$3:$AY$100,base_minorista!$A231,0)</f>
        <v>2.1040720715797292</v>
      </c>
      <c r="L231">
        <f>+HLOOKUP(VLOOKUP($B231,$Q$2:$R$42,2,0),Morosidad_control!$D$4:$AY$101,base_minorista!$A231,0)</f>
        <v>2.3249266075352399</v>
      </c>
      <c r="M231">
        <f ca="1">+OFFSET(Capital_2!$D$2,base_minorista!A231,0)</f>
        <v>3.1468414088192862</v>
      </c>
      <c r="N231">
        <f>+HLOOKUP(VLOOKUP($B231,$Q$2:$R$42,2,0),costo_laboral!$E$2:$AZ$99,base_minorista!$A231,0)</f>
        <v>3.4235674032455421</v>
      </c>
      <c r="O231">
        <f>+HLOOKUP(VLOOKUP($B231,$Q$2:$R$42,2,0),Participacion1!$P$4:$Y$101,base_minorista!$A231,0)</f>
        <v>12.5339400025233</v>
      </c>
    </row>
    <row r="232" spans="1:15" ht="16.5" x14ac:dyDescent="0.3">
      <c r="A232">
        <v>35</v>
      </c>
      <c r="B232">
        <v>3</v>
      </c>
      <c r="C232">
        <v>34</v>
      </c>
      <c r="D232" s="3">
        <v>41912</v>
      </c>
      <c r="E232" s="33">
        <v>14</v>
      </c>
      <c r="F232">
        <v>3</v>
      </c>
      <c r="G232">
        <f>+HLOOKUP(VLOOKUP($B232,$Q$2:$R$42,2,0),costos_sf!$D$2:$AY$99,base_minorista!$A232,0)</f>
        <v>1948707556.0715799</v>
      </c>
      <c r="H232">
        <f>+HLOOKUP(VLOOKUP($B232,$Q$2:$R$42,2,0),creditos_sf!$D$103:$M$200,base_minorista!$A232,0)</f>
        <v>16395601590.52516</v>
      </c>
      <c r="I232">
        <f>+HLOOKUP(VLOOKUP($B232,$Q$2:$R$42,2,0),creditos_sf!$D$2:$AY$99,base_minorista!$A232,0)</f>
        <v>8516796103.0294304</v>
      </c>
      <c r="J232">
        <f>+HLOOKUP(VLOOKUP($B232,$Q$2:$R$42,2,0),Costo_fondeo!$D$3:$AY$100,base_minorista!$A232,0)</f>
        <v>1.1645231571488919</v>
      </c>
      <c r="K232">
        <f>+HLOOKUP(VLOOKUP($B232,$Q$2:$R$42,2,0),Costo_provisiones!$D$3:$AY$100,base_minorista!$A232,0)</f>
        <v>2.0820783610226021</v>
      </c>
      <c r="L232">
        <f>+HLOOKUP(VLOOKUP($B232,$Q$2:$R$42,2,0),Morosidad_control!$D$4:$AY$101,base_minorista!$A232,0)</f>
        <v>2.3161788337804099</v>
      </c>
      <c r="M232">
        <f ca="1">+OFFSET(Capital_2!$D$2,base_minorista!A232,0)</f>
        <v>3.1301745437504462</v>
      </c>
      <c r="N232">
        <f>+HLOOKUP(VLOOKUP($B232,$Q$2:$R$42,2,0),costo_laboral!$E$2:$AZ$99,base_minorista!$A232,0)</f>
        <v>3.3603822904940581</v>
      </c>
      <c r="O232">
        <f>+HLOOKUP(VLOOKUP($B232,$Q$2:$R$42,2,0),Participacion1!$P$4:$Y$101,base_minorista!$A232,0)</f>
        <v>12.5930834565672</v>
      </c>
    </row>
    <row r="233" spans="1:15" ht="16.5" x14ac:dyDescent="0.3">
      <c r="A233">
        <v>36</v>
      </c>
      <c r="B233">
        <v>3</v>
      </c>
      <c r="C233">
        <v>35</v>
      </c>
      <c r="D233" s="3">
        <v>41943</v>
      </c>
      <c r="E233" s="33">
        <v>14</v>
      </c>
      <c r="F233">
        <v>3</v>
      </c>
      <c r="G233">
        <f>+HLOOKUP(VLOOKUP($B233,$Q$2:$R$42,2,0),costos_sf!$D$2:$AY$99,base_minorista!$A233,0)</f>
        <v>1939676858.7854099</v>
      </c>
      <c r="H233">
        <f>+HLOOKUP(VLOOKUP($B233,$Q$2:$R$42,2,0),creditos_sf!$D$103:$M$200,base_minorista!$A233,0)</f>
        <v>16450142136.164686</v>
      </c>
      <c r="I233">
        <f>+HLOOKUP(VLOOKUP($B233,$Q$2:$R$42,2,0),creditos_sf!$D$2:$AY$99,base_minorista!$A233,0)</f>
        <v>8365608198.0883408</v>
      </c>
      <c r="J233">
        <f>+HLOOKUP(VLOOKUP($B233,$Q$2:$R$42,2,0),Costo_fondeo!$D$3:$AY$100,base_minorista!$A233,0)</f>
        <v>1.1576011206368686</v>
      </c>
      <c r="K233">
        <f>+HLOOKUP(VLOOKUP($B233,$Q$2:$R$42,2,0),Costo_provisiones!$D$3:$AY$100,base_minorista!$A233,0)</f>
        <v>2.0682139887512641</v>
      </c>
      <c r="L233">
        <f>+HLOOKUP(VLOOKUP($B233,$Q$2:$R$42,2,0),Morosidad_control!$D$4:$AY$101,base_minorista!$A233,0)</f>
        <v>2.33376558913222</v>
      </c>
      <c r="M233">
        <f ca="1">+OFFSET(Capital_2!$D$2,base_minorista!A233,0)</f>
        <v>3.1052199516205063</v>
      </c>
      <c r="N233">
        <f>+HLOOKUP(VLOOKUP($B233,$Q$2:$R$42,2,0),costo_laboral!$E$2:$AZ$99,base_minorista!$A233,0)</f>
        <v>3.4036572485949281</v>
      </c>
      <c r="O233">
        <f>+HLOOKUP(VLOOKUP($B233,$Q$2:$R$42,2,0),Participacion1!$P$4:$Y$101,base_minorista!$A233,0)</f>
        <v>12.6296227900134</v>
      </c>
    </row>
    <row r="234" spans="1:15" ht="16.5" x14ac:dyDescent="0.3">
      <c r="A234">
        <v>37</v>
      </c>
      <c r="B234">
        <v>3</v>
      </c>
      <c r="C234">
        <v>36</v>
      </c>
      <c r="D234" s="3">
        <v>41973</v>
      </c>
      <c r="E234" s="33">
        <v>14</v>
      </c>
      <c r="F234">
        <v>3</v>
      </c>
      <c r="G234">
        <f>+HLOOKUP(VLOOKUP($B234,$Q$2:$R$42,2,0),costos_sf!$D$2:$AY$99,base_minorista!$A234,0)</f>
        <v>1888460831.4598501</v>
      </c>
      <c r="H234">
        <f>+HLOOKUP(VLOOKUP($B234,$Q$2:$R$42,2,0),creditos_sf!$D$103:$M$200,base_minorista!$A234,0)</f>
        <v>16805418382.086098</v>
      </c>
      <c r="I234">
        <f>+HLOOKUP(VLOOKUP($B234,$Q$2:$R$42,2,0),creditos_sf!$D$2:$AY$99,base_minorista!$A234,0)</f>
        <v>8282254146.8629398</v>
      </c>
      <c r="J234">
        <f>+HLOOKUP(VLOOKUP($B234,$Q$2:$R$42,2,0),Costo_fondeo!$D$3:$AY$100,base_minorista!$A234,0)</f>
        <v>1.1616349725365567</v>
      </c>
      <c r="K234">
        <f>+HLOOKUP(VLOOKUP($B234,$Q$2:$R$42,2,0),Costo_provisiones!$D$3:$AY$100,base_minorista!$A234,0)</f>
        <v>1.8581381522047369</v>
      </c>
      <c r="L234">
        <f>+HLOOKUP(VLOOKUP($B234,$Q$2:$R$42,2,0),Morosidad_control!$D$4:$AY$101,base_minorista!$A234,0)</f>
        <v>2.40085908851368</v>
      </c>
      <c r="M234">
        <f ca="1">+OFFSET(Capital_2!$D$2,base_minorista!A234,0)</f>
        <v>3.0886044861742721</v>
      </c>
      <c r="N234">
        <f>+HLOOKUP(VLOOKUP($B234,$Q$2:$R$42,2,0),costo_laboral!$E$2:$AZ$99,base_minorista!$A234,0)</f>
        <v>3.3796404463183745</v>
      </c>
      <c r="O234">
        <f>+HLOOKUP(VLOOKUP($B234,$Q$2:$R$42,2,0),Participacion1!$P$4:$Y$101,base_minorista!$A234,0)</f>
        <v>12.664870553662899</v>
      </c>
    </row>
    <row r="235" spans="1:15" ht="16.5" x14ac:dyDescent="0.3">
      <c r="A235">
        <v>38</v>
      </c>
      <c r="B235">
        <v>3</v>
      </c>
      <c r="C235">
        <v>37</v>
      </c>
      <c r="D235" s="3">
        <v>42004</v>
      </c>
      <c r="E235" s="33">
        <v>14</v>
      </c>
      <c r="F235">
        <v>3</v>
      </c>
      <c r="G235">
        <f>+HLOOKUP(VLOOKUP($B235,$Q$2:$R$42,2,0),costos_sf!$D$2:$AY$99,base_minorista!$A235,0)</f>
        <v>1851393217.9565198</v>
      </c>
      <c r="H235">
        <f>+HLOOKUP(VLOOKUP($B235,$Q$2:$R$42,2,0),creditos_sf!$D$103:$M$200,base_minorista!$A235,0)</f>
        <v>17585962933.0513</v>
      </c>
      <c r="I235">
        <f>+HLOOKUP(VLOOKUP($B235,$Q$2:$R$42,2,0),creditos_sf!$D$2:$AY$99,base_minorista!$A235,0)</f>
        <v>8395477997.7412891</v>
      </c>
      <c r="J235">
        <f>+HLOOKUP(VLOOKUP($B235,$Q$2:$R$42,2,0),Costo_fondeo!$D$3:$AY$100,base_minorista!$A235,0)</f>
        <v>1.1646103993875192</v>
      </c>
      <c r="K235">
        <f>+HLOOKUP(VLOOKUP($B235,$Q$2:$R$42,2,0),Costo_provisiones!$D$3:$AY$100,base_minorista!$A235,0)</f>
        <v>1.6713593076816797</v>
      </c>
      <c r="L235">
        <f>+HLOOKUP(VLOOKUP($B235,$Q$2:$R$42,2,0),Morosidad_control!$D$4:$AY$101,base_minorista!$A235,0)</f>
        <v>2.4888698677281198</v>
      </c>
      <c r="M235">
        <f ca="1">+OFFSET(Capital_2!$D$2,base_minorista!A235,0)</f>
        <v>3.0772625191593428</v>
      </c>
      <c r="N235">
        <f>+HLOOKUP(VLOOKUP($B235,$Q$2:$R$42,2,0),costo_laboral!$E$2:$AZ$99,base_minorista!$A235,0)</f>
        <v>3.2962037017652115</v>
      </c>
      <c r="O235">
        <f>+HLOOKUP(VLOOKUP($B235,$Q$2:$R$42,2,0),Participacion1!$P$4:$Y$101,base_minorista!$A235,0)</f>
        <v>13.0021415267523</v>
      </c>
    </row>
    <row r="236" spans="1:15" ht="16.5" x14ac:dyDescent="0.3">
      <c r="A236">
        <v>39</v>
      </c>
      <c r="B236">
        <v>3</v>
      </c>
      <c r="C236">
        <v>38</v>
      </c>
      <c r="D236" s="3">
        <v>42035</v>
      </c>
      <c r="E236" s="33">
        <v>15</v>
      </c>
      <c r="F236">
        <v>3</v>
      </c>
      <c r="G236">
        <f>+HLOOKUP(VLOOKUP($B236,$Q$2:$R$42,2,0),costos_sf!$D$2:$AY$99,base_minorista!$A236,0)</f>
        <v>1885035710.0901401</v>
      </c>
      <c r="H236">
        <f>+HLOOKUP(VLOOKUP($B236,$Q$2:$R$42,2,0),creditos_sf!$D$103:$M$200,base_minorista!$A236,0)</f>
        <v>18007107101.244171</v>
      </c>
      <c r="I236">
        <f>+HLOOKUP(VLOOKUP($B236,$Q$2:$R$42,2,0),creditos_sf!$D$2:$AY$99,base_minorista!$A236,0)</f>
        <v>8904735064.2790394</v>
      </c>
      <c r="J236">
        <f>+HLOOKUP(VLOOKUP($B236,$Q$2:$R$42,2,0),Costo_fondeo!$D$3:$AY$100,base_minorista!$A236,0)</f>
        <v>1.1734124173750111</v>
      </c>
      <c r="K236">
        <f>+HLOOKUP(VLOOKUP($B236,$Q$2:$R$42,2,0),Costo_provisiones!$D$3:$AY$100,base_minorista!$A236,0)</f>
        <v>1.6946672749976417</v>
      </c>
      <c r="L236">
        <f>+HLOOKUP(VLOOKUP($B236,$Q$2:$R$42,2,0),Morosidad_control!$D$4:$AY$101,base_minorista!$A236,0)</f>
        <v>2.55327946471626</v>
      </c>
      <c r="M236">
        <f ca="1">+OFFSET(Capital_2!$D$2,base_minorista!A236,0)</f>
        <v>3.0663026726799725</v>
      </c>
      <c r="N236">
        <f>+HLOOKUP(VLOOKUP($B236,$Q$2:$R$42,2,0),costo_laboral!$E$2:$AZ$99,base_minorista!$A236,0)</f>
        <v>3.2108686159598907</v>
      </c>
      <c r="O236">
        <f>+HLOOKUP(VLOOKUP($B236,$Q$2:$R$42,2,0),Participacion1!$P$4:$Y$101,base_minorista!$A236,0)</f>
        <v>13.2114817889991</v>
      </c>
    </row>
    <row r="237" spans="1:15" ht="16.5" x14ac:dyDescent="0.3">
      <c r="A237">
        <v>40</v>
      </c>
      <c r="B237">
        <v>3</v>
      </c>
      <c r="C237">
        <v>39</v>
      </c>
      <c r="D237" s="3">
        <v>42063</v>
      </c>
      <c r="E237" s="33">
        <v>15</v>
      </c>
      <c r="F237">
        <v>3</v>
      </c>
      <c r="G237">
        <f>+HLOOKUP(VLOOKUP($B237,$Q$2:$R$42,2,0),costos_sf!$D$2:$AY$99,base_minorista!$A237,0)</f>
        <v>1902014790.49476</v>
      </c>
      <c r="H237">
        <f>+HLOOKUP(VLOOKUP($B237,$Q$2:$R$42,2,0),creditos_sf!$D$103:$M$200,base_minorista!$A237,0)</f>
        <v>18146451363.477253</v>
      </c>
      <c r="I237">
        <f>+HLOOKUP(VLOOKUP($B237,$Q$2:$R$42,2,0),creditos_sf!$D$2:$AY$99,base_minorista!$A237,0)</f>
        <v>8471151078.3579998</v>
      </c>
      <c r="J237">
        <f>+HLOOKUP(VLOOKUP($B237,$Q$2:$R$42,2,0),Costo_fondeo!$D$3:$AY$100,base_minorista!$A237,0)</f>
        <v>1.1843383487105716</v>
      </c>
      <c r="K237">
        <f>+HLOOKUP(VLOOKUP($B237,$Q$2:$R$42,2,0),Costo_provisiones!$D$3:$AY$100,base_minorista!$A237,0)</f>
        <v>1.6481743034102923</v>
      </c>
      <c r="L237">
        <f>+HLOOKUP(VLOOKUP($B237,$Q$2:$R$42,2,0),Morosidad_control!$D$4:$AY$101,base_minorista!$A237,0)</f>
        <v>2.6119658298387698</v>
      </c>
      <c r="M237">
        <f ca="1">+OFFSET(Capital_2!$D$2,base_minorista!A237,0)</f>
        <v>3.049096647123327</v>
      </c>
      <c r="N237">
        <f>+HLOOKUP(VLOOKUP($B237,$Q$2:$R$42,2,0),costo_laboral!$E$2:$AZ$99,base_minorista!$A237,0)</f>
        <v>3.2970730339125476</v>
      </c>
      <c r="O237">
        <f>+HLOOKUP(VLOOKUP($B237,$Q$2:$R$42,2,0),Participacion1!$P$4:$Y$101,base_minorista!$A237,0)</f>
        <v>13.2170015434801</v>
      </c>
    </row>
    <row r="238" spans="1:15" ht="16.5" x14ac:dyDescent="0.3">
      <c r="A238">
        <v>41</v>
      </c>
      <c r="B238">
        <v>3</v>
      </c>
      <c r="C238">
        <v>40</v>
      </c>
      <c r="D238" s="3">
        <v>42094</v>
      </c>
      <c r="E238" s="33">
        <v>15</v>
      </c>
      <c r="F238">
        <v>3</v>
      </c>
      <c r="G238">
        <f>+HLOOKUP(VLOOKUP($B238,$Q$2:$R$42,2,0),costos_sf!$D$2:$AY$99,base_minorista!$A238,0)</f>
        <v>1890913625.1193101</v>
      </c>
      <c r="H238">
        <f>+HLOOKUP(VLOOKUP($B238,$Q$2:$R$42,2,0),creditos_sf!$D$103:$M$200,base_minorista!$A238,0)</f>
        <v>16418164693.94713</v>
      </c>
      <c r="I238">
        <f>+HLOOKUP(VLOOKUP($B238,$Q$2:$R$42,2,0),creditos_sf!$D$2:$AY$99,base_minorista!$A238,0)</f>
        <v>10054646198.8887</v>
      </c>
      <c r="J238">
        <f>+HLOOKUP(VLOOKUP($B238,$Q$2:$R$42,2,0),Costo_fondeo!$D$3:$AY$100,base_minorista!$A238,0)</f>
        <v>1.19782990762292</v>
      </c>
      <c r="K238">
        <f>+HLOOKUP(VLOOKUP($B238,$Q$2:$R$42,2,0),Costo_provisiones!$D$3:$AY$100,base_minorista!$A238,0)</f>
        <v>1.5633559200401153</v>
      </c>
      <c r="L238">
        <f>+HLOOKUP(VLOOKUP($B238,$Q$2:$R$42,2,0),Morosidad_control!$D$4:$AY$101,base_minorista!$A238,0)</f>
        <v>2.6353953072590999</v>
      </c>
      <c r="M238">
        <f ca="1">+OFFSET(Capital_2!$D$2,base_minorista!A238,0)</f>
        <v>3.0217281587138265</v>
      </c>
      <c r="N238">
        <f>+HLOOKUP(VLOOKUP($B238,$Q$2:$R$42,2,0),costo_laboral!$E$2:$AZ$99,base_minorista!$A238,0)</f>
        <v>3.2896874933291684</v>
      </c>
      <c r="O238">
        <f>+HLOOKUP(VLOOKUP($B238,$Q$2:$R$42,2,0),Participacion1!$P$4:$Y$101,base_minorista!$A238,0)</f>
        <v>12.205737130566</v>
      </c>
    </row>
    <row r="239" spans="1:15" ht="16.5" x14ac:dyDescent="0.3">
      <c r="A239">
        <v>42</v>
      </c>
      <c r="B239">
        <v>3</v>
      </c>
      <c r="C239">
        <v>41</v>
      </c>
      <c r="D239" s="3">
        <v>42124</v>
      </c>
      <c r="E239" s="33">
        <v>15</v>
      </c>
      <c r="F239">
        <v>3</v>
      </c>
      <c r="G239">
        <f>+HLOOKUP(VLOOKUP($B239,$Q$2:$R$42,2,0),costos_sf!$D$2:$AY$99,base_minorista!$A239,0)</f>
        <v>1901631006.6897001</v>
      </c>
      <c r="H239">
        <f>+HLOOKUP(VLOOKUP($B239,$Q$2:$R$42,2,0),creditos_sf!$D$103:$M$200,base_minorista!$A239,0)</f>
        <v>16410885436.994699</v>
      </c>
      <c r="I239">
        <f>+HLOOKUP(VLOOKUP($B239,$Q$2:$R$42,2,0),creditos_sf!$D$2:$AY$99,base_minorista!$A239,0)</f>
        <v>10630564777.0634</v>
      </c>
      <c r="J239">
        <f>+HLOOKUP(VLOOKUP($B239,$Q$2:$R$42,2,0),Costo_fondeo!$D$3:$AY$100,base_minorista!$A239,0)</f>
        <v>1.217236539550695</v>
      </c>
      <c r="K239">
        <f>+HLOOKUP(VLOOKUP($B239,$Q$2:$R$42,2,0),Costo_provisiones!$D$3:$AY$100,base_minorista!$A239,0)</f>
        <v>1.5265275502515632</v>
      </c>
      <c r="L239">
        <f>+HLOOKUP(VLOOKUP($B239,$Q$2:$R$42,2,0),Morosidad_control!$D$4:$AY$101,base_minorista!$A239,0)</f>
        <v>2.6963772998881201</v>
      </c>
      <c r="M239">
        <f ca="1">+OFFSET(Capital_2!$D$2,base_minorista!A239,0)</f>
        <v>3.0029222612045556</v>
      </c>
      <c r="N239">
        <f>+HLOOKUP(VLOOKUP($B239,$Q$2:$R$42,2,0),costo_laboral!$E$2:$AZ$99,base_minorista!$A239,0)</f>
        <v>3.213964697792481</v>
      </c>
      <c r="O239">
        <f>+HLOOKUP(VLOOKUP($B239,$Q$2:$R$42,2,0),Participacion1!$P$4:$Y$101,base_minorista!$A239,0)</f>
        <v>12.091803369880299</v>
      </c>
    </row>
    <row r="240" spans="1:15" ht="16.5" x14ac:dyDescent="0.3">
      <c r="A240">
        <v>43</v>
      </c>
      <c r="B240">
        <v>3</v>
      </c>
      <c r="C240">
        <v>42</v>
      </c>
      <c r="D240" s="3">
        <v>42155</v>
      </c>
      <c r="E240" s="33">
        <v>15</v>
      </c>
      <c r="F240">
        <v>3</v>
      </c>
      <c r="G240">
        <f>+HLOOKUP(VLOOKUP($B240,$Q$2:$R$42,2,0),costos_sf!$D$2:$AY$99,base_minorista!$A240,0)</f>
        <v>1921532029.0524502</v>
      </c>
      <c r="H240">
        <f>+HLOOKUP(VLOOKUP($B240,$Q$2:$R$42,2,0),creditos_sf!$D$103:$M$200,base_minorista!$A240,0)</f>
        <v>15913603175.450304</v>
      </c>
      <c r="I240">
        <f>+HLOOKUP(VLOOKUP($B240,$Q$2:$R$42,2,0),creditos_sf!$D$2:$AY$99,base_minorista!$A240,0)</f>
        <v>11787873063.396099</v>
      </c>
      <c r="J240">
        <f>+HLOOKUP(VLOOKUP($B240,$Q$2:$R$42,2,0),Costo_fondeo!$D$3:$AY$100,base_minorista!$A240,0)</f>
        <v>1.2374824185521804</v>
      </c>
      <c r="K240">
        <f>+HLOOKUP(VLOOKUP($B240,$Q$2:$R$42,2,0),Costo_provisiones!$D$3:$AY$100,base_minorista!$A240,0)</f>
        <v>1.5553166299538239</v>
      </c>
      <c r="L240">
        <f>+HLOOKUP(VLOOKUP($B240,$Q$2:$R$42,2,0),Morosidad_control!$D$4:$AY$101,base_minorista!$A240,0)</f>
        <v>2.8461833466060198</v>
      </c>
      <c r="M240">
        <f ca="1">+OFFSET(Capital_2!$D$2,base_minorista!A240,0)</f>
        <v>2.9913163210576634</v>
      </c>
      <c r="N240">
        <f>+HLOOKUP(VLOOKUP($B240,$Q$2:$R$42,2,0),costo_laboral!$E$2:$AZ$99,base_minorista!$A240,0)</f>
        <v>3.163113214052399</v>
      </c>
      <c r="O240">
        <f>+HLOOKUP(VLOOKUP($B240,$Q$2:$R$42,2,0),Participacion1!$P$4:$Y$101,base_minorista!$A240,0)</f>
        <v>11.80310832292</v>
      </c>
    </row>
    <row r="241" spans="1:15" ht="16.5" x14ac:dyDescent="0.3">
      <c r="A241">
        <v>44</v>
      </c>
      <c r="B241">
        <v>3</v>
      </c>
      <c r="C241">
        <v>43</v>
      </c>
      <c r="D241" s="3">
        <v>42185</v>
      </c>
      <c r="E241" s="33">
        <v>15</v>
      </c>
      <c r="F241">
        <v>3</v>
      </c>
      <c r="G241">
        <f>+HLOOKUP(VLOOKUP($B241,$Q$2:$R$42,2,0),costos_sf!$D$2:$AY$99,base_minorista!$A241,0)</f>
        <v>1956653727.01209</v>
      </c>
      <c r="H241">
        <f>+HLOOKUP(VLOOKUP($B241,$Q$2:$R$42,2,0),creditos_sf!$D$103:$M$200,base_minorista!$A241,0)</f>
        <v>15873879566.371178</v>
      </c>
      <c r="I241">
        <f>+HLOOKUP(VLOOKUP($B241,$Q$2:$R$42,2,0),creditos_sf!$D$2:$AY$99,base_minorista!$A241,0)</f>
        <v>11753382290.768902</v>
      </c>
      <c r="J241">
        <f>+HLOOKUP(VLOOKUP($B241,$Q$2:$R$42,2,0),Costo_fondeo!$D$3:$AY$100,base_minorista!$A241,0)</f>
        <v>1.2600196072975935</v>
      </c>
      <c r="K241">
        <f>+HLOOKUP(VLOOKUP($B241,$Q$2:$R$42,2,0),Costo_provisiones!$D$3:$AY$100,base_minorista!$A241,0)</f>
        <v>1.5949417870183287</v>
      </c>
      <c r="L241">
        <f>+HLOOKUP(VLOOKUP($B241,$Q$2:$R$42,2,0),Morosidad_control!$D$4:$AY$101,base_minorista!$A241,0)</f>
        <v>3.0467855224174398</v>
      </c>
      <c r="M241">
        <f ca="1">+OFFSET(Capital_2!$D$2,base_minorista!A241,0)</f>
        <v>2.9626797769382383</v>
      </c>
      <c r="N241">
        <f>+HLOOKUP(VLOOKUP($B241,$Q$2:$R$42,2,0),costo_laboral!$E$2:$AZ$99,base_minorista!$A241,0)</f>
        <v>3.1883706743117619</v>
      </c>
      <c r="O241">
        <f>+HLOOKUP(VLOOKUP($B241,$Q$2:$R$42,2,0),Participacion1!$P$4:$Y$101,base_minorista!$A241,0)</f>
        <v>11.879715879797001</v>
      </c>
    </row>
    <row r="242" spans="1:15" ht="16.5" x14ac:dyDescent="0.3">
      <c r="A242">
        <v>45</v>
      </c>
      <c r="B242">
        <v>3</v>
      </c>
      <c r="C242">
        <v>44</v>
      </c>
      <c r="D242" s="3">
        <v>42216</v>
      </c>
      <c r="E242" s="33">
        <v>15</v>
      </c>
      <c r="F242">
        <v>3</v>
      </c>
      <c r="G242">
        <f>+HLOOKUP(VLOOKUP($B242,$Q$2:$R$42,2,0),costos_sf!$D$2:$AY$99,base_minorista!$A242,0)</f>
        <v>1992399834.4465001</v>
      </c>
      <c r="H242">
        <f>+HLOOKUP(VLOOKUP($B242,$Q$2:$R$42,2,0),creditos_sf!$D$103:$M$200,base_minorista!$A242,0)</f>
        <v>16723422330.765406</v>
      </c>
      <c r="I242">
        <f>+HLOOKUP(VLOOKUP($B242,$Q$2:$R$42,2,0),creditos_sf!$D$2:$AY$99,base_minorista!$A242,0)</f>
        <v>11850886815.284399</v>
      </c>
      <c r="J242">
        <f>+HLOOKUP(VLOOKUP($B242,$Q$2:$R$42,2,0),Costo_fondeo!$D$3:$AY$100,base_minorista!$A242,0)</f>
        <v>1.2815745663025422</v>
      </c>
      <c r="K242">
        <f>+HLOOKUP(VLOOKUP($B242,$Q$2:$R$42,2,0),Costo_provisiones!$D$3:$AY$100,base_minorista!$A242,0)</f>
        <v>1.606442760130778</v>
      </c>
      <c r="L242">
        <f>+HLOOKUP(VLOOKUP($B242,$Q$2:$R$42,2,0),Morosidad_control!$D$4:$AY$101,base_minorista!$A242,0)</f>
        <v>2.9546369194905799</v>
      </c>
      <c r="M242">
        <f ca="1">+OFFSET(Capital_2!$D$2,base_minorista!A242,0)</f>
        <v>2.9172838879084302</v>
      </c>
      <c r="N242">
        <f>+HLOOKUP(VLOOKUP($B242,$Q$2:$R$42,2,0),costo_laboral!$E$2:$AZ$99,base_minorista!$A242,0)</f>
        <v>3.1113488155529208</v>
      </c>
      <c r="O242">
        <f>+HLOOKUP(VLOOKUP($B242,$Q$2:$R$42,2,0),Participacion1!$P$4:$Y$101,base_minorista!$A242,0)</f>
        <v>12.288299548699401</v>
      </c>
    </row>
    <row r="243" spans="1:15" ht="16.5" x14ac:dyDescent="0.3">
      <c r="A243">
        <v>46</v>
      </c>
      <c r="B243">
        <v>3</v>
      </c>
      <c r="C243">
        <v>45</v>
      </c>
      <c r="D243" s="3">
        <v>42247</v>
      </c>
      <c r="E243" s="33">
        <v>15</v>
      </c>
      <c r="F243">
        <v>3</v>
      </c>
      <c r="G243">
        <f>+HLOOKUP(VLOOKUP($B243,$Q$2:$R$42,2,0),costos_sf!$D$2:$AY$99,base_minorista!$A243,0)</f>
        <v>2026265545.0520799</v>
      </c>
      <c r="H243">
        <f>+HLOOKUP(VLOOKUP($B243,$Q$2:$R$42,2,0),creditos_sf!$D$103:$M$200,base_minorista!$A243,0)</f>
        <v>17025697311.283752</v>
      </c>
      <c r="I243">
        <f>+HLOOKUP(VLOOKUP($B243,$Q$2:$R$42,2,0),creditos_sf!$D$2:$AY$99,base_minorista!$A243,0)</f>
        <v>11630200460.3412</v>
      </c>
      <c r="J243">
        <f>+HLOOKUP(VLOOKUP($B243,$Q$2:$R$42,2,0),Costo_fondeo!$D$3:$AY$100,base_minorista!$A243,0)</f>
        <v>1.3023061398378812</v>
      </c>
      <c r="K243">
        <f>+HLOOKUP(VLOOKUP($B243,$Q$2:$R$42,2,0),Costo_provisiones!$D$3:$AY$100,base_minorista!$A243,0)</f>
        <v>1.6533351483115526</v>
      </c>
      <c r="L243">
        <f>+HLOOKUP(VLOOKUP($B243,$Q$2:$R$42,2,0),Morosidad_control!$D$4:$AY$101,base_minorista!$A243,0)</f>
        <v>2.9113961419855001</v>
      </c>
      <c r="M243">
        <f ca="1">+OFFSET(Capital_2!$D$2,base_minorista!A243,0)</f>
        <v>2.8874106541141011</v>
      </c>
      <c r="N243">
        <f>+HLOOKUP(VLOOKUP($B243,$Q$2:$R$42,2,0),costo_laboral!$E$2:$AZ$99,base_minorista!$A243,0)</f>
        <v>3.1220931410307355</v>
      </c>
      <c r="O243">
        <f>+HLOOKUP(VLOOKUP($B243,$Q$2:$R$42,2,0),Participacion1!$P$4:$Y$101,base_minorista!$A243,0)</f>
        <v>12.407139851632399</v>
      </c>
    </row>
    <row r="244" spans="1:15" ht="16.5" x14ac:dyDescent="0.3">
      <c r="A244">
        <v>47</v>
      </c>
      <c r="B244">
        <v>3</v>
      </c>
      <c r="C244">
        <v>46</v>
      </c>
      <c r="D244" s="3">
        <v>42277</v>
      </c>
      <c r="E244" s="33">
        <v>15</v>
      </c>
      <c r="F244">
        <v>3</v>
      </c>
      <c r="G244">
        <f>+HLOOKUP(VLOOKUP($B244,$Q$2:$R$42,2,0),costos_sf!$D$2:$AY$99,base_minorista!$A244,0)</f>
        <v>2038150063.6125</v>
      </c>
      <c r="H244">
        <f>+HLOOKUP(VLOOKUP($B244,$Q$2:$R$42,2,0),creditos_sf!$D$103:$M$200,base_minorista!$A244,0)</f>
        <v>17332082978.631508</v>
      </c>
      <c r="I244">
        <f>+HLOOKUP(VLOOKUP($B244,$Q$2:$R$42,2,0),creditos_sf!$D$2:$AY$99,base_minorista!$A244,0)</f>
        <v>12351496698.0112</v>
      </c>
      <c r="J244">
        <f>+HLOOKUP(VLOOKUP($B244,$Q$2:$R$42,2,0),Costo_fondeo!$D$3:$AY$100,base_minorista!$A244,0)</f>
        <v>1.3465535197215535</v>
      </c>
      <c r="K244">
        <f>+HLOOKUP(VLOOKUP($B244,$Q$2:$R$42,2,0),Costo_provisiones!$D$3:$AY$100,base_minorista!$A244,0)</f>
        <v>1.6899526114268175</v>
      </c>
      <c r="L244">
        <f>+HLOOKUP(VLOOKUP($B244,$Q$2:$R$42,2,0),Morosidad_control!$D$4:$AY$101,base_minorista!$A244,0)</f>
        <v>2.8870677131390199</v>
      </c>
      <c r="M244">
        <f ca="1">+OFFSET(Capital_2!$D$2,base_minorista!A244,0)</f>
        <v>2.8604428107092303</v>
      </c>
      <c r="N244">
        <f>+HLOOKUP(VLOOKUP($B244,$Q$2:$R$42,2,0),costo_laboral!$E$2:$AZ$99,base_minorista!$A244,0)</f>
        <v>3.0901409494488377</v>
      </c>
      <c r="O244">
        <f>+HLOOKUP(VLOOKUP($B244,$Q$2:$R$42,2,0),Participacion1!$P$4:$Y$101,base_minorista!$A244,0)</f>
        <v>12.5072836628893</v>
      </c>
    </row>
    <row r="245" spans="1:15" ht="16.5" x14ac:dyDescent="0.3">
      <c r="A245">
        <v>48</v>
      </c>
      <c r="B245">
        <v>3</v>
      </c>
      <c r="C245">
        <v>47</v>
      </c>
      <c r="D245" s="3">
        <v>42308</v>
      </c>
      <c r="E245" s="33">
        <v>15</v>
      </c>
      <c r="F245">
        <v>3</v>
      </c>
      <c r="G245">
        <f>+HLOOKUP(VLOOKUP($B245,$Q$2:$R$42,2,0),costos_sf!$D$2:$AY$99,base_minorista!$A245,0)</f>
        <v>2079690458.1893501</v>
      </c>
      <c r="H245">
        <f>+HLOOKUP(VLOOKUP($B245,$Q$2:$R$42,2,0),creditos_sf!$D$103:$M$200,base_minorista!$A245,0)</f>
        <v>17664643826.437714</v>
      </c>
      <c r="I245">
        <f>+HLOOKUP(VLOOKUP($B245,$Q$2:$R$42,2,0),creditos_sf!$D$2:$AY$99,base_minorista!$A245,0)</f>
        <v>12343295393.6523</v>
      </c>
      <c r="J245">
        <f>+HLOOKUP(VLOOKUP($B245,$Q$2:$R$42,2,0),Costo_fondeo!$D$3:$AY$100,base_minorista!$A245,0)</f>
        <v>1.3775202377460671</v>
      </c>
      <c r="K245">
        <f>+HLOOKUP(VLOOKUP($B245,$Q$2:$R$42,2,0),Costo_provisiones!$D$3:$AY$100,base_minorista!$A245,0)</f>
        <v>1.7300146499932971</v>
      </c>
      <c r="L245">
        <f>+HLOOKUP(VLOOKUP($B245,$Q$2:$R$42,2,0),Morosidad_control!$D$4:$AY$101,base_minorista!$A245,0)</f>
        <v>2.9837355856698999</v>
      </c>
      <c r="M245">
        <f ca="1">+OFFSET(Capital_2!$D$2,base_minorista!A245,0)</f>
        <v>2.8360712606451561</v>
      </c>
      <c r="N245">
        <f>+HLOOKUP(VLOOKUP($B245,$Q$2:$R$42,2,0),costo_laboral!$E$2:$AZ$99,base_minorista!$A245,0)</f>
        <v>3.1256814381870468</v>
      </c>
      <c r="O245">
        <f>+HLOOKUP(VLOOKUP($B245,$Q$2:$R$42,2,0),Participacion1!$P$4:$Y$101,base_minorista!$A245,0)</f>
        <v>12.712980288898599</v>
      </c>
    </row>
    <row r="246" spans="1:15" ht="16.5" x14ac:dyDescent="0.3">
      <c r="A246">
        <v>49</v>
      </c>
      <c r="B246">
        <v>3</v>
      </c>
      <c r="C246">
        <v>48</v>
      </c>
      <c r="D246" s="3">
        <v>42338</v>
      </c>
      <c r="E246" s="33">
        <v>15</v>
      </c>
      <c r="F246">
        <v>3</v>
      </c>
      <c r="G246">
        <f>+HLOOKUP(VLOOKUP($B246,$Q$2:$R$42,2,0),costos_sf!$D$2:$AY$99,base_minorista!$A246,0)</f>
        <v>2154105890.4469399</v>
      </c>
      <c r="H246">
        <f>+HLOOKUP(VLOOKUP($B246,$Q$2:$R$42,2,0),creditos_sf!$D$103:$M$200,base_minorista!$A246,0)</f>
        <v>17769882728.253761</v>
      </c>
      <c r="I246">
        <f>+HLOOKUP(VLOOKUP($B246,$Q$2:$R$42,2,0),creditos_sf!$D$2:$AY$99,base_minorista!$A246,0)</f>
        <v>12862701451.4575</v>
      </c>
      <c r="J246">
        <f>+HLOOKUP(VLOOKUP($B246,$Q$2:$R$42,2,0),Costo_fondeo!$D$3:$AY$100,base_minorista!$A246,0)</f>
        <v>1.3908924884495033</v>
      </c>
      <c r="K246">
        <f>+HLOOKUP(VLOOKUP($B246,$Q$2:$R$42,2,0),Costo_provisiones!$D$3:$AY$100,base_minorista!$A246,0)</f>
        <v>1.8932977454561115</v>
      </c>
      <c r="L246">
        <f>+HLOOKUP(VLOOKUP($B246,$Q$2:$R$42,2,0),Morosidad_control!$D$4:$AY$101,base_minorista!$A246,0)</f>
        <v>3.0526060008506701</v>
      </c>
      <c r="M246">
        <f ca="1">+OFFSET(Capital_2!$D$2,base_minorista!A246,0)</f>
        <v>2.8102228331623054</v>
      </c>
      <c r="N246">
        <f>+HLOOKUP(VLOOKUP($B246,$Q$2:$R$42,2,0),costo_laboral!$E$2:$AZ$99,base_minorista!$A246,0)</f>
        <v>3.092343148805325</v>
      </c>
      <c r="O246">
        <f>+HLOOKUP(VLOOKUP($B246,$Q$2:$R$42,2,0),Participacion1!$P$4:$Y$101,base_minorista!$A246,0)</f>
        <v>12.6081125375902</v>
      </c>
    </row>
    <row r="247" spans="1:15" ht="16.5" x14ac:dyDescent="0.3">
      <c r="A247">
        <v>50</v>
      </c>
      <c r="B247">
        <v>3</v>
      </c>
      <c r="C247">
        <v>49</v>
      </c>
      <c r="D247" s="3">
        <v>42369</v>
      </c>
      <c r="E247" s="33">
        <v>15</v>
      </c>
      <c r="F247">
        <v>3</v>
      </c>
      <c r="G247">
        <f>+HLOOKUP(VLOOKUP($B247,$Q$2:$R$42,2,0),costos_sf!$D$2:$AY$99,base_minorista!$A247,0)</f>
        <v>2194890004.9721298</v>
      </c>
      <c r="H247">
        <f>+HLOOKUP(VLOOKUP($B247,$Q$2:$R$42,2,0),creditos_sf!$D$103:$M$200,base_minorista!$A247,0)</f>
        <v>17892135695.660351</v>
      </c>
      <c r="I247">
        <f>+HLOOKUP(VLOOKUP($B247,$Q$2:$R$42,2,0),creditos_sf!$D$2:$AY$99,base_minorista!$A247,0)</f>
        <v>12766963633.781301</v>
      </c>
      <c r="J247">
        <f>+HLOOKUP(VLOOKUP($B247,$Q$2:$R$42,2,0),Costo_fondeo!$D$3:$AY$100,base_minorista!$A247,0)</f>
        <v>1.4220562251268352</v>
      </c>
      <c r="K247">
        <f>+HLOOKUP(VLOOKUP($B247,$Q$2:$R$42,2,0),Costo_provisiones!$D$3:$AY$100,base_minorista!$A247,0)</f>
        <v>2.0169450628471619</v>
      </c>
      <c r="L247">
        <f>+HLOOKUP(VLOOKUP($B247,$Q$2:$R$42,2,0),Morosidad_control!$D$4:$AY$101,base_minorista!$A247,0)</f>
        <v>2.9659686699221202</v>
      </c>
      <c r="M247">
        <f ca="1">+OFFSET(Capital_2!$D$2,base_minorista!A247,0)</f>
        <v>2.789179696006852</v>
      </c>
      <c r="N247">
        <f>+HLOOKUP(VLOOKUP($B247,$Q$2:$R$42,2,0),costo_laboral!$E$2:$AZ$99,base_minorista!$A247,0)</f>
        <v>3.110171096682413</v>
      </c>
      <c r="O247">
        <f>+HLOOKUP(VLOOKUP($B247,$Q$2:$R$42,2,0),Participacion1!$P$4:$Y$101,base_minorista!$A247,0)</f>
        <v>12.544119643765899</v>
      </c>
    </row>
    <row r="248" spans="1:15" ht="16.5" x14ac:dyDescent="0.3">
      <c r="A248">
        <v>51</v>
      </c>
      <c r="B248">
        <v>3</v>
      </c>
      <c r="C248">
        <v>50</v>
      </c>
      <c r="D248" s="3">
        <v>42400</v>
      </c>
      <c r="E248" s="33">
        <v>16</v>
      </c>
      <c r="F248">
        <v>3</v>
      </c>
      <c r="G248">
        <f>+HLOOKUP(VLOOKUP($B248,$Q$2:$R$42,2,0),costos_sf!$D$2:$AY$99,base_minorista!$A248,0)</f>
        <v>2248553176.6564903</v>
      </c>
      <c r="H248">
        <f>+HLOOKUP(VLOOKUP($B248,$Q$2:$R$42,2,0),creditos_sf!$D$103:$M$200,base_minorista!$A248,0)</f>
        <v>17968936526.217224</v>
      </c>
      <c r="I248">
        <f>+HLOOKUP(VLOOKUP($B248,$Q$2:$R$42,2,0),creditos_sf!$D$2:$AY$99,base_minorista!$A248,0)</f>
        <v>13061926385.7878</v>
      </c>
      <c r="J248">
        <f>+HLOOKUP(VLOOKUP($B248,$Q$2:$R$42,2,0),Costo_fondeo!$D$3:$AY$100,base_minorista!$A248,0)</f>
        <v>1.4216050075669986</v>
      </c>
      <c r="K248">
        <f>+HLOOKUP(VLOOKUP($B248,$Q$2:$R$42,2,0),Costo_provisiones!$D$3:$AY$100,base_minorista!$A248,0)</f>
        <v>2.0154046021227972</v>
      </c>
      <c r="L248">
        <f>+HLOOKUP(VLOOKUP($B248,$Q$2:$R$42,2,0),Morosidad_control!$D$4:$AY$101,base_minorista!$A248,0)</f>
        <v>2.95170357832761</v>
      </c>
      <c r="M248">
        <f ca="1">+OFFSET(Capital_2!$D$2,base_minorista!A248,0)</f>
        <v>2.7880675647391326</v>
      </c>
      <c r="N248">
        <f>+HLOOKUP(VLOOKUP($B248,$Q$2:$R$42,2,0),costo_laboral!$E$2:$AZ$99,base_minorista!$A248,0)</f>
        <v>3.0777458390876955</v>
      </c>
      <c r="O248">
        <f>+HLOOKUP(VLOOKUP($B248,$Q$2:$R$42,2,0),Participacion1!$P$4:$Y$101,base_minorista!$A248,0)</f>
        <v>12.576808124400101</v>
      </c>
    </row>
    <row r="249" spans="1:15" ht="16.5" x14ac:dyDescent="0.3">
      <c r="A249">
        <v>52</v>
      </c>
      <c r="B249">
        <v>3</v>
      </c>
      <c r="C249">
        <v>51</v>
      </c>
      <c r="D249" s="3">
        <v>42429</v>
      </c>
      <c r="E249" s="33">
        <v>16</v>
      </c>
      <c r="F249">
        <v>3</v>
      </c>
      <c r="G249">
        <f>+HLOOKUP(VLOOKUP($B249,$Q$2:$R$42,2,0),costos_sf!$D$2:$AY$99,base_minorista!$A249,0)</f>
        <v>2309666163.5655799</v>
      </c>
      <c r="H249">
        <f>+HLOOKUP(VLOOKUP($B249,$Q$2:$R$42,2,0),creditos_sf!$D$103:$M$200,base_minorista!$A249,0)</f>
        <v>17947425416.612717</v>
      </c>
      <c r="I249">
        <f>+HLOOKUP(VLOOKUP($B249,$Q$2:$R$42,2,0),creditos_sf!$D$2:$AY$99,base_minorista!$A249,0)</f>
        <v>13200709037.014799</v>
      </c>
      <c r="J249">
        <f>+HLOOKUP(VLOOKUP($B249,$Q$2:$R$42,2,0),Costo_fondeo!$D$3:$AY$100,base_minorista!$A249,0)</f>
        <v>1.424459550468782</v>
      </c>
      <c r="K249">
        <f>+HLOOKUP(VLOOKUP($B249,$Q$2:$R$42,2,0),Costo_provisiones!$D$3:$AY$100,base_minorista!$A249,0)</f>
        <v>2.0009171225222393</v>
      </c>
      <c r="L249">
        <f>+HLOOKUP(VLOOKUP($B249,$Q$2:$R$42,2,0),Morosidad_control!$D$4:$AY$101,base_minorista!$A249,0)</f>
        <v>3.1271543921724398</v>
      </c>
      <c r="M249">
        <f ca="1">+OFFSET(Capital_2!$D$2,base_minorista!A249,0)</f>
        <v>2.8101212764635846</v>
      </c>
      <c r="N249">
        <f>+HLOOKUP(VLOOKUP($B249,$Q$2:$R$42,2,0),costo_laboral!$E$2:$AZ$99,base_minorista!$A249,0)</f>
        <v>3.1157918632521167</v>
      </c>
      <c r="O249">
        <f>+HLOOKUP(VLOOKUP($B249,$Q$2:$R$42,2,0),Participacion1!$P$4:$Y$101,base_minorista!$A249,0)</f>
        <v>12.47691278938</v>
      </c>
    </row>
    <row r="250" spans="1:15" ht="16.5" x14ac:dyDescent="0.3">
      <c r="A250">
        <v>53</v>
      </c>
      <c r="B250">
        <v>3</v>
      </c>
      <c r="C250">
        <v>52</v>
      </c>
      <c r="D250" s="3">
        <v>42460</v>
      </c>
      <c r="E250" s="33">
        <v>16</v>
      </c>
      <c r="F250">
        <v>3</v>
      </c>
      <c r="G250">
        <f>+HLOOKUP(VLOOKUP($B250,$Q$2:$R$42,2,0),costos_sf!$D$2:$AY$99,base_minorista!$A250,0)</f>
        <v>2335736393.02385</v>
      </c>
      <c r="H250">
        <f>+HLOOKUP(VLOOKUP($B250,$Q$2:$R$42,2,0),creditos_sf!$D$103:$M$200,base_minorista!$A250,0)</f>
        <v>17443492099.864582</v>
      </c>
      <c r="I250">
        <f>+HLOOKUP(VLOOKUP($B250,$Q$2:$R$42,2,0),creditos_sf!$D$2:$AY$99,base_minorista!$A250,0)</f>
        <v>12122720540.914301</v>
      </c>
      <c r="J250">
        <f>+HLOOKUP(VLOOKUP($B250,$Q$2:$R$42,2,0),Costo_fondeo!$D$3:$AY$100,base_minorista!$A250,0)</f>
        <v>1.4283353026192429</v>
      </c>
      <c r="K250">
        <f>+HLOOKUP(VLOOKUP($B250,$Q$2:$R$42,2,0),Costo_provisiones!$D$3:$AY$100,base_minorista!$A250,0)</f>
        <v>2.0237663764391907</v>
      </c>
      <c r="L250">
        <f>+HLOOKUP(VLOOKUP($B250,$Q$2:$R$42,2,0),Morosidad_control!$D$4:$AY$101,base_minorista!$A250,0)</f>
        <v>3.2026685107291102</v>
      </c>
      <c r="M250">
        <f ca="1">+OFFSET(Capital_2!$D$2,base_minorista!A250,0)</f>
        <v>2.8489018213335102</v>
      </c>
      <c r="N250">
        <f>+HLOOKUP(VLOOKUP($B250,$Q$2:$R$42,2,0),costo_laboral!$E$2:$AZ$99,base_minorista!$A250,0)</f>
        <v>3.2272630841595285</v>
      </c>
      <c r="O250">
        <f>+HLOOKUP(VLOOKUP($B250,$Q$2:$R$42,2,0),Participacion1!$P$4:$Y$101,base_minorista!$A250,0)</f>
        <v>12.378548431820301</v>
      </c>
    </row>
    <row r="251" spans="1:15" ht="16.5" x14ac:dyDescent="0.3">
      <c r="A251">
        <v>54</v>
      </c>
      <c r="B251">
        <v>3</v>
      </c>
      <c r="C251">
        <v>53</v>
      </c>
      <c r="D251" s="3">
        <v>42490</v>
      </c>
      <c r="E251" s="33">
        <v>16</v>
      </c>
      <c r="F251">
        <v>3</v>
      </c>
      <c r="G251">
        <f>+HLOOKUP(VLOOKUP($B251,$Q$2:$R$42,2,0),costos_sf!$D$2:$AY$99,base_minorista!$A251,0)</f>
        <v>2397313692.5603499</v>
      </c>
      <c r="H251">
        <f>+HLOOKUP(VLOOKUP($B251,$Q$2:$R$42,2,0),creditos_sf!$D$103:$M$200,base_minorista!$A251,0)</f>
        <v>17658641618.366947</v>
      </c>
      <c r="I251">
        <f>+HLOOKUP(VLOOKUP($B251,$Q$2:$R$42,2,0),creditos_sf!$D$2:$AY$99,base_minorista!$A251,0)</f>
        <v>12064521390.9069</v>
      </c>
      <c r="J251">
        <f>+HLOOKUP(VLOOKUP($B251,$Q$2:$R$42,2,0),Costo_fondeo!$D$3:$AY$100,base_minorista!$A251,0)</f>
        <v>1.4309352254269405</v>
      </c>
      <c r="K251">
        <f>+HLOOKUP(VLOOKUP($B251,$Q$2:$R$42,2,0),Costo_provisiones!$D$3:$AY$100,base_minorista!$A251,0)</f>
        <v>2.0338323327747436</v>
      </c>
      <c r="L251">
        <f>+HLOOKUP(VLOOKUP($B251,$Q$2:$R$42,2,0),Morosidad_control!$D$4:$AY$101,base_minorista!$A251,0)</f>
        <v>3.2473072574066602</v>
      </c>
      <c r="M251">
        <f ca="1">+OFFSET(Capital_2!$D$2,base_minorista!A251,0)</f>
        <v>2.8814923639740782</v>
      </c>
      <c r="N251">
        <f>+HLOOKUP(VLOOKUP($B251,$Q$2:$R$42,2,0),costo_laboral!$E$2:$AZ$99,base_minorista!$A251,0)</f>
        <v>3.1986533021840331</v>
      </c>
      <c r="O251">
        <f>+HLOOKUP(VLOOKUP($B251,$Q$2:$R$42,2,0),Participacion1!$P$4:$Y$101,base_minorista!$A251,0)</f>
        <v>12.4814045121551</v>
      </c>
    </row>
    <row r="252" spans="1:15" ht="16.5" x14ac:dyDescent="0.3">
      <c r="A252">
        <v>55</v>
      </c>
      <c r="B252">
        <v>3</v>
      </c>
      <c r="C252">
        <v>54</v>
      </c>
      <c r="D252" s="3">
        <v>42521</v>
      </c>
      <c r="E252" s="33">
        <v>16</v>
      </c>
      <c r="F252">
        <v>3</v>
      </c>
      <c r="G252">
        <f>+HLOOKUP(VLOOKUP($B252,$Q$2:$R$42,2,0),costos_sf!$D$2:$AY$99,base_minorista!$A252,0)</f>
        <v>2313815100.6729798</v>
      </c>
      <c r="H252">
        <f>+HLOOKUP(VLOOKUP($B252,$Q$2:$R$42,2,0),creditos_sf!$D$103:$M$200,base_minorista!$A252,0)</f>
        <v>17530057227.262177</v>
      </c>
      <c r="I252">
        <f>+HLOOKUP(VLOOKUP($B252,$Q$2:$R$42,2,0),creditos_sf!$D$2:$AY$99,base_minorista!$A252,0)</f>
        <v>12224682372.092299</v>
      </c>
      <c r="J252">
        <f>+HLOOKUP(VLOOKUP($B252,$Q$2:$R$42,2,0),Costo_fondeo!$D$3:$AY$100,base_minorista!$A252,0)</f>
        <v>1.4417440935112791</v>
      </c>
      <c r="K252">
        <f>+HLOOKUP(VLOOKUP($B252,$Q$2:$R$42,2,0),Costo_provisiones!$D$3:$AY$100,base_minorista!$A252,0)</f>
        <v>2.0379097341366226</v>
      </c>
      <c r="L252">
        <f>+HLOOKUP(VLOOKUP($B252,$Q$2:$R$42,2,0),Morosidad_control!$D$4:$AY$101,base_minorista!$A252,0)</f>
        <v>3.2688997827227002</v>
      </c>
      <c r="M252">
        <f ca="1">+OFFSET(Capital_2!$D$2,base_minorista!A252,0)</f>
        <v>2.9184975362021124</v>
      </c>
      <c r="N252">
        <f>+HLOOKUP(VLOOKUP($B252,$Q$2:$R$42,2,0),costo_laboral!$E$2:$AZ$99,base_minorista!$A252,0)</f>
        <v>3.2131829193667834</v>
      </c>
      <c r="O252">
        <f>+HLOOKUP(VLOOKUP($B252,$Q$2:$R$42,2,0),Participacion1!$P$4:$Y$101,base_minorista!$A252,0)</f>
        <v>12.351213582074401</v>
      </c>
    </row>
    <row r="253" spans="1:15" ht="16.5" x14ac:dyDescent="0.3">
      <c r="A253">
        <v>56</v>
      </c>
      <c r="B253">
        <v>3</v>
      </c>
      <c r="C253">
        <v>55</v>
      </c>
      <c r="D253" s="3">
        <v>42551</v>
      </c>
      <c r="E253" s="33">
        <v>16</v>
      </c>
      <c r="F253">
        <v>3</v>
      </c>
      <c r="G253">
        <f>+HLOOKUP(VLOOKUP($B253,$Q$2:$R$42,2,0),costos_sf!$D$2:$AY$99,base_minorista!$A253,0)</f>
        <v>2380611335.0690899</v>
      </c>
      <c r="H253">
        <f>+HLOOKUP(VLOOKUP($B253,$Q$2:$R$42,2,0),creditos_sf!$D$103:$M$200,base_minorista!$A253,0)</f>
        <v>17486140643.611595</v>
      </c>
      <c r="I253">
        <f>+HLOOKUP(VLOOKUP($B253,$Q$2:$R$42,2,0),creditos_sf!$D$2:$AY$99,base_minorista!$A253,0)</f>
        <v>12092470261.171301</v>
      </c>
      <c r="J253">
        <f>+HLOOKUP(VLOOKUP($B253,$Q$2:$R$42,2,0),Costo_fondeo!$D$3:$AY$100,base_minorista!$A253,0)</f>
        <v>1.4414002007172251</v>
      </c>
      <c r="K253">
        <f>+HLOOKUP(VLOOKUP($B253,$Q$2:$R$42,2,0),Costo_provisiones!$D$3:$AY$100,base_minorista!$A253,0)</f>
        <v>2.0570266217814606</v>
      </c>
      <c r="L253">
        <f>+HLOOKUP(VLOOKUP($B253,$Q$2:$R$42,2,0),Morosidad_control!$D$4:$AY$101,base_minorista!$A253,0)</f>
        <v>3.41172109107309</v>
      </c>
      <c r="M253">
        <f ca="1">+OFFSET(Capital_2!$D$2,base_minorista!A253,0)</f>
        <v>2.9650713359667673</v>
      </c>
      <c r="N253">
        <f>+HLOOKUP(VLOOKUP($B253,$Q$2:$R$42,2,0),costo_laboral!$E$2:$AZ$99,base_minorista!$A253,0)</f>
        <v>3.1979546955099787</v>
      </c>
      <c r="O253">
        <f>+HLOOKUP(VLOOKUP($B253,$Q$2:$R$42,2,0),Participacion1!$P$4:$Y$101,base_minorista!$A253,0)</f>
        <v>12.379677918367999</v>
      </c>
    </row>
    <row r="254" spans="1:15" ht="16.5" x14ac:dyDescent="0.3">
      <c r="A254">
        <v>57</v>
      </c>
      <c r="B254">
        <v>3</v>
      </c>
      <c r="C254">
        <v>56</v>
      </c>
      <c r="D254" s="3">
        <v>42582</v>
      </c>
      <c r="E254" s="33">
        <v>16</v>
      </c>
      <c r="F254">
        <v>3</v>
      </c>
      <c r="G254">
        <f>+HLOOKUP(VLOOKUP($B254,$Q$2:$R$42,2,0),costos_sf!$D$2:$AY$99,base_minorista!$A254,0)</f>
        <v>2340729839.0174298</v>
      </c>
      <c r="H254">
        <f>+HLOOKUP(VLOOKUP($B254,$Q$2:$R$42,2,0),creditos_sf!$D$103:$M$200,base_minorista!$A254,0)</f>
        <v>17868518090.961491</v>
      </c>
      <c r="I254">
        <f>+HLOOKUP(VLOOKUP($B254,$Q$2:$R$42,2,0),creditos_sf!$D$2:$AY$99,base_minorista!$A254,0)</f>
        <v>12511586637.4704</v>
      </c>
      <c r="J254">
        <f>+HLOOKUP(VLOOKUP($B254,$Q$2:$R$42,2,0),Costo_fondeo!$D$3:$AY$100,base_minorista!$A254,0)</f>
        <v>1.4461657831305663</v>
      </c>
      <c r="K254">
        <f>+HLOOKUP(VLOOKUP($B254,$Q$2:$R$42,2,0),Costo_provisiones!$D$3:$AY$100,base_minorista!$A254,0)</f>
        <v>2.0498766951537748</v>
      </c>
      <c r="L254">
        <f>+HLOOKUP(VLOOKUP($B254,$Q$2:$R$42,2,0),Morosidad_control!$D$4:$AY$101,base_minorista!$A254,0)</f>
        <v>3.3431840867039502</v>
      </c>
      <c r="M254">
        <f ca="1">+OFFSET(Capital_2!$D$2,base_minorista!A254,0)</f>
        <v>3.0367322920898565</v>
      </c>
      <c r="N254">
        <f>+HLOOKUP(VLOOKUP($B254,$Q$2:$R$42,2,0),costo_laboral!$E$2:$AZ$99,base_minorista!$A254,0)</f>
        <v>3.1033269564373951</v>
      </c>
      <c r="O254">
        <f>+HLOOKUP(VLOOKUP($B254,$Q$2:$R$42,2,0),Participacion1!$P$4:$Y$101,base_minorista!$A254,0)</f>
        <v>12.3909718877609</v>
      </c>
    </row>
    <row r="255" spans="1:15" ht="16.5" x14ac:dyDescent="0.3">
      <c r="A255">
        <v>58</v>
      </c>
      <c r="B255">
        <v>3</v>
      </c>
      <c r="C255">
        <v>57</v>
      </c>
      <c r="D255" s="3">
        <v>42613</v>
      </c>
      <c r="E255" s="33">
        <v>16</v>
      </c>
      <c r="F255">
        <v>3</v>
      </c>
      <c r="G255">
        <f>+HLOOKUP(VLOOKUP($B255,$Q$2:$R$42,2,0),costos_sf!$D$2:$AY$99,base_minorista!$A255,0)</f>
        <v>2326030313.1096601</v>
      </c>
      <c r="H255">
        <f>+HLOOKUP(VLOOKUP($B255,$Q$2:$R$42,2,0),creditos_sf!$D$103:$M$200,base_minorista!$A255,0)</f>
        <v>17473507159.734146</v>
      </c>
      <c r="I255">
        <f>+HLOOKUP(VLOOKUP($B255,$Q$2:$R$42,2,0),creditos_sf!$D$2:$AY$99,base_minorista!$A255,0)</f>
        <v>12897871830.983299</v>
      </c>
      <c r="J255">
        <f>+HLOOKUP(VLOOKUP($B255,$Q$2:$R$42,2,0),Costo_fondeo!$D$3:$AY$100,base_minorista!$A255,0)</f>
        <v>1.4556836965195656</v>
      </c>
      <c r="K255">
        <f>+HLOOKUP(VLOOKUP($B255,$Q$2:$R$42,2,0),Costo_provisiones!$D$3:$AY$100,base_minorista!$A255,0)</f>
        <v>2.0147404331853247</v>
      </c>
      <c r="L255">
        <f>+HLOOKUP(VLOOKUP($B255,$Q$2:$R$42,2,0),Morosidad_control!$D$4:$AY$101,base_minorista!$A255,0)</f>
        <v>3.4390285059544099</v>
      </c>
      <c r="M255">
        <f ca="1">+OFFSET(Capital_2!$D$2,base_minorista!A255,0)</f>
        <v>3.0987757605561481</v>
      </c>
      <c r="N255">
        <f>+HLOOKUP(VLOOKUP($B255,$Q$2:$R$42,2,0),costo_laboral!$E$2:$AZ$99,base_minorista!$A255,0)</f>
        <v>3.0718479353234551</v>
      </c>
      <c r="O255">
        <f>+HLOOKUP(VLOOKUP($B255,$Q$2:$R$42,2,0),Participacion1!$P$4:$Y$101,base_minorista!$A255,0)</f>
        <v>12.151688029418001</v>
      </c>
    </row>
    <row r="256" spans="1:15" ht="16.5" x14ac:dyDescent="0.3">
      <c r="A256">
        <v>59</v>
      </c>
      <c r="B256">
        <v>3</v>
      </c>
      <c r="C256">
        <v>58</v>
      </c>
      <c r="D256" s="3">
        <v>42643</v>
      </c>
      <c r="E256" s="33">
        <v>16</v>
      </c>
      <c r="F256">
        <v>3</v>
      </c>
      <c r="G256">
        <f>+HLOOKUP(VLOOKUP($B256,$Q$2:$R$42,2,0),costos_sf!$D$2:$AY$99,base_minorista!$A256,0)</f>
        <v>2287584092.4628897</v>
      </c>
      <c r="H256">
        <f>+HLOOKUP(VLOOKUP($B256,$Q$2:$R$42,2,0),creditos_sf!$D$103:$M$200,base_minorista!$A256,0)</f>
        <v>17583063418.121319</v>
      </c>
      <c r="I256">
        <f>+HLOOKUP(VLOOKUP($B256,$Q$2:$R$42,2,0),creditos_sf!$D$2:$AY$99,base_minorista!$A256,0)</f>
        <v>13416357795.176901</v>
      </c>
      <c r="J256">
        <f>+HLOOKUP(VLOOKUP($B256,$Q$2:$R$42,2,0),Costo_fondeo!$D$3:$AY$100,base_minorista!$A256,0)</f>
        <v>1.4485531883104168</v>
      </c>
      <c r="K256">
        <f>+HLOOKUP(VLOOKUP($B256,$Q$2:$R$42,2,0),Costo_provisiones!$D$3:$AY$100,base_minorista!$A256,0)</f>
        <v>1.9886740164959469</v>
      </c>
      <c r="L256">
        <f>+HLOOKUP(VLOOKUP($B256,$Q$2:$R$42,2,0),Morosidad_control!$D$4:$AY$101,base_minorista!$A256,0)</f>
        <v>3.42448691187706</v>
      </c>
      <c r="M256">
        <f ca="1">+OFFSET(Capital_2!$D$2,base_minorista!A256,0)</f>
        <v>3.1647538313822339</v>
      </c>
      <c r="N256">
        <f>+HLOOKUP(VLOOKUP($B256,$Q$2:$R$42,2,0),costo_laboral!$E$2:$AZ$99,base_minorista!$A256,0)</f>
        <v>2.9721394342999279</v>
      </c>
      <c r="O256">
        <f>+HLOOKUP(VLOOKUP($B256,$Q$2:$R$42,2,0),Participacion1!$P$4:$Y$101,base_minorista!$A256,0)</f>
        <v>12.1593752605642</v>
      </c>
    </row>
    <row r="257" spans="1:15" ht="16.5" x14ac:dyDescent="0.3">
      <c r="A257">
        <v>60</v>
      </c>
      <c r="B257">
        <v>3</v>
      </c>
      <c r="C257">
        <v>59</v>
      </c>
      <c r="D257" s="3">
        <v>42674</v>
      </c>
      <c r="E257" s="33">
        <v>16</v>
      </c>
      <c r="F257">
        <v>3</v>
      </c>
      <c r="G257">
        <f>+HLOOKUP(VLOOKUP($B257,$Q$2:$R$42,2,0),costos_sf!$D$2:$AY$99,base_minorista!$A257,0)</f>
        <v>2290032507.2146502</v>
      </c>
      <c r="H257">
        <f>+HLOOKUP(VLOOKUP($B257,$Q$2:$R$42,2,0),creditos_sf!$D$103:$M$200,base_minorista!$A257,0)</f>
        <v>17496003215.302414</v>
      </c>
      <c r="I257">
        <f>+HLOOKUP(VLOOKUP($B257,$Q$2:$R$42,2,0),creditos_sf!$D$2:$AY$99,base_minorista!$A257,0)</f>
        <v>13584118311.0564</v>
      </c>
      <c r="J257">
        <f>+HLOOKUP(VLOOKUP($B257,$Q$2:$R$42,2,0),Costo_fondeo!$D$3:$AY$100,base_minorista!$A257,0)</f>
        <v>1.4590421906964397</v>
      </c>
      <c r="K257">
        <f>+HLOOKUP(VLOOKUP($B257,$Q$2:$R$42,2,0),Costo_provisiones!$D$3:$AY$100,base_minorista!$A257,0)</f>
        <v>1.9607871007924973</v>
      </c>
      <c r="L257">
        <f>+HLOOKUP(VLOOKUP($B257,$Q$2:$R$42,2,0),Morosidad_control!$D$4:$AY$101,base_minorista!$A257,0)</f>
        <v>3.4417882768158998</v>
      </c>
      <c r="M257">
        <f ca="1">+OFFSET(Capital_2!$D$2,base_minorista!A257,0)</f>
        <v>3.232264312603593</v>
      </c>
      <c r="N257">
        <f>+HLOOKUP(VLOOKUP($B257,$Q$2:$R$42,2,0),costo_laboral!$E$2:$AZ$99,base_minorista!$A257,0)</f>
        <v>2.9951112796657138</v>
      </c>
      <c r="O257">
        <f>+HLOOKUP(VLOOKUP($B257,$Q$2:$R$42,2,0),Participacion1!$P$4:$Y$101,base_minorista!$A257,0)</f>
        <v>12.1862249459375</v>
      </c>
    </row>
    <row r="258" spans="1:15" ht="16.5" x14ac:dyDescent="0.3">
      <c r="A258">
        <v>61</v>
      </c>
      <c r="B258">
        <v>3</v>
      </c>
      <c r="C258">
        <v>60</v>
      </c>
      <c r="D258" s="3">
        <v>42704</v>
      </c>
      <c r="E258" s="33">
        <v>16</v>
      </c>
      <c r="F258">
        <v>3</v>
      </c>
      <c r="G258">
        <f>+HLOOKUP(VLOOKUP($B258,$Q$2:$R$42,2,0),costos_sf!$D$2:$AY$99,base_minorista!$A258,0)</f>
        <v>2254630267.5764999</v>
      </c>
      <c r="H258">
        <f>+HLOOKUP(VLOOKUP($B258,$Q$2:$R$42,2,0),creditos_sf!$D$103:$M$200,base_minorista!$A258,0)</f>
        <v>17655678853.975479</v>
      </c>
      <c r="I258">
        <f>+HLOOKUP(VLOOKUP($B258,$Q$2:$R$42,2,0),creditos_sf!$D$2:$AY$99,base_minorista!$A258,0)</f>
        <v>13641863971.5485</v>
      </c>
      <c r="J258">
        <f>+HLOOKUP(VLOOKUP($B258,$Q$2:$R$42,2,0),Costo_fondeo!$D$3:$AY$100,base_minorista!$A258,0)</f>
        <v>1.4786318603159225</v>
      </c>
      <c r="K258">
        <f>+HLOOKUP(VLOOKUP($B258,$Q$2:$R$42,2,0),Costo_provisiones!$D$3:$AY$100,base_minorista!$A258,0)</f>
        <v>1.9387080346874381</v>
      </c>
      <c r="L258">
        <f>+HLOOKUP(VLOOKUP($B258,$Q$2:$R$42,2,0),Morosidad_control!$D$4:$AY$101,base_minorista!$A258,0)</f>
        <v>3.4564988638736498</v>
      </c>
      <c r="M258">
        <f ca="1">+OFFSET(Capital_2!$D$2,base_minorista!A258,0)</f>
        <v>3.2966619789838338</v>
      </c>
      <c r="N258">
        <f>+HLOOKUP(VLOOKUP($B258,$Q$2:$R$42,2,0),costo_laboral!$E$2:$AZ$99,base_minorista!$A258,0)</f>
        <v>2.9538491650145953</v>
      </c>
      <c r="O258">
        <f>+HLOOKUP(VLOOKUP($B258,$Q$2:$R$42,2,0),Participacion1!$P$4:$Y$101,base_minorista!$A258,0)</f>
        <v>12.172792328147899</v>
      </c>
    </row>
    <row r="259" spans="1:15" ht="16.5" x14ac:dyDescent="0.3">
      <c r="A259">
        <v>62</v>
      </c>
      <c r="B259">
        <v>3</v>
      </c>
      <c r="C259">
        <v>61</v>
      </c>
      <c r="D259" s="3">
        <v>42735</v>
      </c>
      <c r="E259" s="33">
        <v>16</v>
      </c>
      <c r="F259">
        <v>3</v>
      </c>
      <c r="G259">
        <f>+HLOOKUP(VLOOKUP($B259,$Q$2:$R$42,2,0),costos_sf!$D$2:$AY$99,base_minorista!$A259,0)</f>
        <v>2242236556.7943196</v>
      </c>
      <c r="H259">
        <f>+HLOOKUP(VLOOKUP($B259,$Q$2:$R$42,2,0),creditos_sf!$D$103:$M$200,base_minorista!$A259,0)</f>
        <v>17711988999.743549</v>
      </c>
      <c r="I259">
        <f>+HLOOKUP(VLOOKUP($B259,$Q$2:$R$42,2,0),creditos_sf!$D$2:$AY$99,base_minorista!$A259,0)</f>
        <v>13350447766.903999</v>
      </c>
      <c r="J259">
        <f>+HLOOKUP(VLOOKUP($B259,$Q$2:$R$42,2,0),Costo_fondeo!$D$3:$AY$100,base_minorista!$A259,0)</f>
        <v>1.4879638223947973</v>
      </c>
      <c r="K259">
        <f>+HLOOKUP(VLOOKUP($B259,$Q$2:$R$42,2,0),Costo_provisiones!$D$3:$AY$100,base_minorista!$A259,0)</f>
        <v>1.8844318050009121</v>
      </c>
      <c r="L259">
        <f>+HLOOKUP(VLOOKUP($B259,$Q$2:$R$42,2,0),Morosidad_control!$D$4:$AY$101,base_minorista!$A259,0)</f>
        <v>3.15950142843888</v>
      </c>
      <c r="M259">
        <f ca="1">+OFFSET(Capital_2!$D$2,base_minorista!A259,0)</f>
        <v>3.371561018368705</v>
      </c>
      <c r="N259">
        <f>+HLOOKUP(VLOOKUP($B259,$Q$2:$R$42,2,0),costo_laboral!$E$2:$AZ$99,base_minorista!$A259,0)</f>
        <v>3.0363713546403477</v>
      </c>
      <c r="O259">
        <f>+HLOOKUP(VLOOKUP($B259,$Q$2:$R$42,2,0),Participacion1!$P$4:$Y$101,base_minorista!$A259,0)</f>
        <v>12.1302280627947</v>
      </c>
    </row>
    <row r="260" spans="1:15" ht="16.5" x14ac:dyDescent="0.3">
      <c r="A260">
        <v>63</v>
      </c>
      <c r="B260">
        <v>3</v>
      </c>
      <c r="C260">
        <v>62</v>
      </c>
      <c r="D260" s="3">
        <v>42766</v>
      </c>
      <c r="E260" s="33">
        <v>17</v>
      </c>
      <c r="F260">
        <v>3</v>
      </c>
      <c r="G260">
        <f>+HLOOKUP(VLOOKUP($B260,$Q$2:$R$42,2,0),costos_sf!$D$2:$AY$99,base_minorista!$A260,0)</f>
        <v>2216475146.37923</v>
      </c>
      <c r="H260">
        <f>+HLOOKUP(VLOOKUP($B260,$Q$2:$R$42,2,0),creditos_sf!$D$103:$M$200,base_minorista!$A260,0)</f>
        <v>17591619564.011868</v>
      </c>
      <c r="I260">
        <f>+HLOOKUP(VLOOKUP($B260,$Q$2:$R$42,2,0),creditos_sf!$D$2:$AY$99,base_minorista!$A260,0)</f>
        <v>13183418460.419298</v>
      </c>
      <c r="J260">
        <f>+HLOOKUP(VLOOKUP($B260,$Q$2:$R$42,2,0),Costo_fondeo!$D$3:$AY$100,base_minorista!$A260,0)</f>
        <v>1.5295336078696506</v>
      </c>
      <c r="K260">
        <f>+HLOOKUP(VLOOKUP($B260,$Q$2:$R$42,2,0),Costo_provisiones!$D$3:$AY$100,base_minorista!$A260,0)</f>
        <v>1.8482705175063747</v>
      </c>
      <c r="L260">
        <f>+HLOOKUP(VLOOKUP($B260,$Q$2:$R$42,2,0),Morosidad_control!$D$4:$AY$101,base_minorista!$A260,0)</f>
        <v>3.20663097909621</v>
      </c>
      <c r="M260">
        <f ca="1">+OFFSET(Capital_2!$D$2,base_minorista!A260,0)</f>
        <v>3.4309045641717737</v>
      </c>
      <c r="N260">
        <f>+HLOOKUP(VLOOKUP($B260,$Q$2:$R$42,2,0),costo_laboral!$E$2:$AZ$99,base_minorista!$A260,0)</f>
        <v>3.0635819858657327</v>
      </c>
      <c r="O260">
        <f>+HLOOKUP(VLOOKUP($B260,$Q$2:$R$42,2,0),Participacion1!$P$4:$Y$101,base_minorista!$A260,0)</f>
        <v>12.192741085034299</v>
      </c>
    </row>
    <row r="261" spans="1:15" ht="16.5" x14ac:dyDescent="0.3">
      <c r="A261">
        <v>64</v>
      </c>
      <c r="B261">
        <v>3</v>
      </c>
      <c r="C261">
        <v>63</v>
      </c>
      <c r="D261" s="3">
        <v>42794</v>
      </c>
      <c r="E261" s="33">
        <v>17</v>
      </c>
      <c r="F261">
        <v>3</v>
      </c>
      <c r="G261">
        <f>+HLOOKUP(VLOOKUP($B261,$Q$2:$R$42,2,0),costos_sf!$D$2:$AY$99,base_minorista!$A261,0)</f>
        <v>2177771125.6043</v>
      </c>
      <c r="H261">
        <f>+HLOOKUP(VLOOKUP($B261,$Q$2:$R$42,2,0),creditos_sf!$D$103:$M$200,base_minorista!$A261,0)</f>
        <v>17772108738.412514</v>
      </c>
      <c r="I261">
        <f>+HLOOKUP(VLOOKUP($B261,$Q$2:$R$42,2,0),creditos_sf!$D$2:$AY$99,base_minorista!$A261,0)</f>
        <v>13285050616.308899</v>
      </c>
      <c r="J261">
        <f>+HLOOKUP(VLOOKUP($B261,$Q$2:$R$42,2,0),Costo_fondeo!$D$3:$AY$100,base_minorista!$A261,0)</f>
        <v>1.5628358735883492</v>
      </c>
      <c r="K261">
        <f>+HLOOKUP(VLOOKUP($B261,$Q$2:$R$42,2,0),Costo_provisiones!$D$3:$AY$100,base_minorista!$A261,0)</f>
        <v>1.8619052448440785</v>
      </c>
      <c r="L261">
        <f>+HLOOKUP(VLOOKUP($B261,$Q$2:$R$42,2,0),Morosidad_control!$D$4:$AY$101,base_minorista!$A261,0)</f>
        <v>3.1950019893285901</v>
      </c>
      <c r="M261">
        <f ca="1">+OFFSET(Capital_2!$D$2,base_minorista!A261,0)</f>
        <v>3.4714473426279464</v>
      </c>
      <c r="N261">
        <f>+HLOOKUP(VLOOKUP($B261,$Q$2:$R$42,2,0),costo_laboral!$E$2:$AZ$99,base_minorista!$A261,0)</f>
        <v>3.0507619070375069</v>
      </c>
      <c r="O261">
        <f>+HLOOKUP(VLOOKUP($B261,$Q$2:$R$42,2,0),Participacion1!$P$4:$Y$101,base_minorista!$A261,0)</f>
        <v>12.286518605469899</v>
      </c>
    </row>
    <row r="262" spans="1:15" ht="16.5" x14ac:dyDescent="0.3">
      <c r="A262">
        <v>65</v>
      </c>
      <c r="B262">
        <v>3</v>
      </c>
      <c r="C262">
        <v>64</v>
      </c>
      <c r="D262" s="3">
        <v>42825</v>
      </c>
      <c r="E262" s="33">
        <v>17</v>
      </c>
      <c r="F262">
        <v>3</v>
      </c>
      <c r="G262">
        <f>+HLOOKUP(VLOOKUP($B262,$Q$2:$R$42,2,0),costos_sf!$D$2:$AY$99,base_minorista!$A262,0)</f>
        <v>2230827220.5275598</v>
      </c>
      <c r="H262">
        <f>+HLOOKUP(VLOOKUP($B262,$Q$2:$R$42,2,0),creditos_sf!$D$103:$M$200,base_minorista!$A262,0)</f>
        <v>17743391494.614613</v>
      </c>
      <c r="I262">
        <f>+HLOOKUP(VLOOKUP($B262,$Q$2:$R$42,2,0),creditos_sf!$D$2:$AY$99,base_minorista!$A262,0)</f>
        <v>14140816902.8598</v>
      </c>
      <c r="J262">
        <f>+HLOOKUP(VLOOKUP($B262,$Q$2:$R$42,2,0),Costo_fondeo!$D$3:$AY$100,base_minorista!$A262,0)</f>
        <v>1.589023434820459</v>
      </c>
      <c r="K262">
        <f>+HLOOKUP(VLOOKUP($B262,$Q$2:$R$42,2,0),Costo_provisiones!$D$3:$AY$100,base_minorista!$A262,0)</f>
        <v>1.9042307606445552</v>
      </c>
      <c r="L262">
        <f>+HLOOKUP(VLOOKUP($B262,$Q$2:$R$42,2,0),Morosidad_control!$D$4:$AY$101,base_minorista!$A262,0)</f>
        <v>3.0744378766984299</v>
      </c>
      <c r="M262">
        <f ca="1">+OFFSET(Capital_2!$D$2,base_minorista!A262,0)</f>
        <v>3.5034579976729381</v>
      </c>
      <c r="N262">
        <f>+HLOOKUP(VLOOKUP($B262,$Q$2:$R$42,2,0),costo_laboral!$E$2:$AZ$99,base_minorista!$A262,0)</f>
        <v>2.9211218520026567</v>
      </c>
      <c r="O262">
        <f>+HLOOKUP(VLOOKUP($B262,$Q$2:$R$42,2,0),Participacion1!$P$4:$Y$101,base_minorista!$A262,0)</f>
        <v>12.4721024588859</v>
      </c>
    </row>
    <row r="263" spans="1:15" ht="16.5" x14ac:dyDescent="0.3">
      <c r="A263">
        <v>66</v>
      </c>
      <c r="B263">
        <v>3</v>
      </c>
      <c r="C263">
        <v>65</v>
      </c>
      <c r="D263" s="3">
        <v>42855</v>
      </c>
      <c r="E263" s="33">
        <v>17</v>
      </c>
      <c r="F263">
        <v>3</v>
      </c>
      <c r="G263">
        <f>+HLOOKUP(VLOOKUP($B263,$Q$2:$R$42,2,0),costos_sf!$D$2:$AY$99,base_minorista!$A263,0)</f>
        <v>2217945304.9025402</v>
      </c>
      <c r="H263">
        <f>+HLOOKUP(VLOOKUP($B263,$Q$2:$R$42,2,0),creditos_sf!$D$103:$M$200,base_minorista!$A263,0)</f>
        <v>17794478312.790825</v>
      </c>
      <c r="I263">
        <f>+HLOOKUP(VLOOKUP($B263,$Q$2:$R$42,2,0),creditos_sf!$D$2:$AY$99,base_minorista!$A263,0)</f>
        <v>13988075004.2768</v>
      </c>
      <c r="J263">
        <f>+HLOOKUP(VLOOKUP($B263,$Q$2:$R$42,2,0),Costo_fondeo!$D$3:$AY$100,base_minorista!$A263,0)</f>
        <v>1.6221829695656609</v>
      </c>
      <c r="K263">
        <f>+HLOOKUP(VLOOKUP($B263,$Q$2:$R$42,2,0),Costo_provisiones!$D$3:$AY$100,base_minorista!$A263,0)</f>
        <v>1.8923840054507777</v>
      </c>
      <c r="L263">
        <f>+HLOOKUP(VLOOKUP($B263,$Q$2:$R$42,2,0),Morosidad_control!$D$4:$AY$101,base_minorista!$A263,0)</f>
        <v>3.1803579228642098</v>
      </c>
      <c r="M263">
        <f ca="1">+OFFSET(Capital_2!$D$2,base_minorista!A263,0)</f>
        <v>3.5336781037956082</v>
      </c>
      <c r="N263">
        <f>+HLOOKUP(VLOOKUP($B263,$Q$2:$R$42,2,0),costo_laboral!$E$2:$AZ$99,base_minorista!$A263,0)</f>
        <v>2.9052878075488278</v>
      </c>
      <c r="O263">
        <f>+HLOOKUP(VLOOKUP($B263,$Q$2:$R$42,2,0),Participacion1!$P$4:$Y$101,base_minorista!$A263,0)</f>
        <v>12.461457642848</v>
      </c>
    </row>
    <row r="264" spans="1:15" ht="16.5" x14ac:dyDescent="0.3">
      <c r="A264">
        <v>67</v>
      </c>
      <c r="B264">
        <v>3</v>
      </c>
      <c r="C264">
        <v>66</v>
      </c>
      <c r="D264" s="3">
        <v>42886</v>
      </c>
      <c r="E264" s="33">
        <v>17</v>
      </c>
      <c r="F264">
        <v>3</v>
      </c>
      <c r="G264">
        <f>+HLOOKUP(VLOOKUP($B264,$Q$2:$R$42,2,0),costos_sf!$D$2:$AY$99,base_minorista!$A264,0)</f>
        <v>2315220024.6882</v>
      </c>
      <c r="H264">
        <f>+HLOOKUP(VLOOKUP($B264,$Q$2:$R$42,2,0),creditos_sf!$D$103:$M$200,base_minorista!$A264,0)</f>
        <v>17865060879.110855</v>
      </c>
      <c r="I264">
        <f>+HLOOKUP(VLOOKUP($B264,$Q$2:$R$42,2,0),creditos_sf!$D$2:$AY$99,base_minorista!$A264,0)</f>
        <v>14106329872.3545</v>
      </c>
      <c r="J264">
        <f>+HLOOKUP(VLOOKUP($B264,$Q$2:$R$42,2,0),Costo_fondeo!$D$3:$AY$100,base_minorista!$A264,0)</f>
        <v>1.6398394790526551</v>
      </c>
      <c r="K264">
        <f>+HLOOKUP(VLOOKUP($B264,$Q$2:$R$42,2,0),Costo_provisiones!$D$3:$AY$100,base_minorista!$A264,0)</f>
        <v>1.9085812975645908</v>
      </c>
      <c r="L264">
        <f>+HLOOKUP(VLOOKUP($B264,$Q$2:$R$42,2,0),Morosidad_control!$D$4:$AY$101,base_minorista!$A264,0)</f>
        <v>3.2219505425667001</v>
      </c>
      <c r="M264">
        <f ca="1">+OFFSET(Capital_2!$D$2,base_minorista!A264,0)</f>
        <v>3.5570017411603705</v>
      </c>
      <c r="N264">
        <f>+HLOOKUP(VLOOKUP($B264,$Q$2:$R$42,2,0),costo_laboral!$E$2:$AZ$99,base_minorista!$A264,0)</f>
        <v>2.9165195611724442</v>
      </c>
      <c r="O264">
        <f>+HLOOKUP(VLOOKUP($B264,$Q$2:$R$42,2,0),Participacion1!$P$4:$Y$101,base_minorista!$A264,0)</f>
        <v>12.3735345648308</v>
      </c>
    </row>
    <row r="265" spans="1:15" ht="16.5" x14ac:dyDescent="0.3">
      <c r="A265">
        <v>68</v>
      </c>
      <c r="B265">
        <v>3</v>
      </c>
      <c r="C265">
        <v>67</v>
      </c>
      <c r="D265" s="3">
        <v>42916</v>
      </c>
      <c r="E265" s="33">
        <v>17</v>
      </c>
      <c r="F265">
        <v>3</v>
      </c>
      <c r="G265">
        <f>+HLOOKUP(VLOOKUP($B265,$Q$2:$R$42,2,0),costos_sf!$D$2:$AY$99,base_minorista!$A265,0)</f>
        <v>2255052538.93818</v>
      </c>
      <c r="H265">
        <f>+HLOOKUP(VLOOKUP($B265,$Q$2:$R$42,2,0),creditos_sf!$D$103:$M$200,base_minorista!$A265,0)</f>
        <v>17827327712.519703</v>
      </c>
      <c r="I265">
        <f>+HLOOKUP(VLOOKUP($B265,$Q$2:$R$42,2,0),creditos_sf!$D$2:$AY$99,base_minorista!$A265,0)</f>
        <v>14041908932.306</v>
      </c>
      <c r="J265">
        <f>+HLOOKUP(VLOOKUP($B265,$Q$2:$R$42,2,0),Costo_fondeo!$D$3:$AY$100,base_minorista!$A265,0)</f>
        <v>1.6616298801834986</v>
      </c>
      <c r="K265">
        <f>+HLOOKUP(VLOOKUP($B265,$Q$2:$R$42,2,0),Costo_provisiones!$D$3:$AY$100,base_minorista!$A265,0)</f>
        <v>1.889986145893267</v>
      </c>
      <c r="L265">
        <f>+HLOOKUP(VLOOKUP($B265,$Q$2:$R$42,2,0),Morosidad_control!$D$4:$AY$101,base_minorista!$A265,0)</f>
        <v>3.1848855345204399</v>
      </c>
      <c r="M265">
        <f ca="1">+OFFSET(Capital_2!$D$2,base_minorista!A265,0)</f>
        <v>3.5704065106105527</v>
      </c>
      <c r="N265">
        <f>+HLOOKUP(VLOOKUP($B265,$Q$2:$R$42,2,0),costo_laboral!$E$2:$AZ$99,base_minorista!$A265,0)</f>
        <v>2.936203465122754</v>
      </c>
      <c r="O265">
        <f>+HLOOKUP(VLOOKUP($B265,$Q$2:$R$42,2,0),Participacion1!$P$4:$Y$101,base_minorista!$A265,0)</f>
        <v>12.315697142465201</v>
      </c>
    </row>
    <row r="266" spans="1:15" ht="16.5" x14ac:dyDescent="0.3">
      <c r="A266">
        <v>69</v>
      </c>
      <c r="B266">
        <v>3</v>
      </c>
      <c r="C266">
        <v>68</v>
      </c>
      <c r="D266" s="3">
        <v>42947</v>
      </c>
      <c r="E266" s="33">
        <v>17</v>
      </c>
      <c r="F266">
        <v>3</v>
      </c>
      <c r="G266">
        <f>+HLOOKUP(VLOOKUP($B266,$Q$2:$R$42,2,0),costos_sf!$D$2:$AY$99,base_minorista!$A266,0)</f>
        <v>2292168213.9067798</v>
      </c>
      <c r="H266">
        <f>+HLOOKUP(VLOOKUP($B266,$Q$2:$R$42,2,0),creditos_sf!$D$103:$M$200,base_minorista!$A266,0)</f>
        <v>17830609981.227879</v>
      </c>
      <c r="I266">
        <f>+HLOOKUP(VLOOKUP($B266,$Q$2:$R$42,2,0),creditos_sf!$D$2:$AY$99,base_minorista!$A266,0)</f>
        <v>14806744259.5476</v>
      </c>
      <c r="J266">
        <f>+HLOOKUP(VLOOKUP($B266,$Q$2:$R$42,2,0),Costo_fondeo!$D$3:$AY$100,base_minorista!$A266,0)</f>
        <v>1.6917389971087673</v>
      </c>
      <c r="K266">
        <f>+HLOOKUP(VLOOKUP($B266,$Q$2:$R$42,2,0),Costo_provisiones!$D$3:$AY$100,base_minorista!$A266,0)</f>
        <v>1.8826902676918889</v>
      </c>
      <c r="L266">
        <f>+HLOOKUP(VLOOKUP($B266,$Q$2:$R$42,2,0),Morosidad_control!$D$4:$AY$101,base_minorista!$A266,0)</f>
        <v>3.1744036157106099</v>
      </c>
      <c r="M266">
        <f ca="1">+OFFSET(Capital_2!$D$2,base_minorista!A266,0)</f>
        <v>3.5864726654758914</v>
      </c>
      <c r="N266">
        <f>+HLOOKUP(VLOOKUP($B266,$Q$2:$R$42,2,0),costo_laboral!$E$2:$AZ$99,base_minorista!$A266,0)</f>
        <v>2.8450616950216574</v>
      </c>
      <c r="O266">
        <f>+HLOOKUP(VLOOKUP($B266,$Q$2:$R$42,2,0),Participacion1!$P$4:$Y$101,base_minorista!$A266,0)</f>
        <v>12.236474552346399</v>
      </c>
    </row>
    <row r="267" spans="1:15" ht="16.5" x14ac:dyDescent="0.3">
      <c r="A267">
        <v>70</v>
      </c>
      <c r="B267">
        <v>3</v>
      </c>
      <c r="C267">
        <v>69</v>
      </c>
      <c r="D267" s="3">
        <v>42978</v>
      </c>
      <c r="E267" s="33">
        <v>17</v>
      </c>
      <c r="F267">
        <v>3</v>
      </c>
      <c r="G267">
        <f>+HLOOKUP(VLOOKUP($B267,$Q$2:$R$42,2,0),costos_sf!$D$2:$AY$99,base_minorista!$A267,0)</f>
        <v>2294908855.15453</v>
      </c>
      <c r="H267">
        <f>+HLOOKUP(VLOOKUP($B267,$Q$2:$R$42,2,0),creditos_sf!$D$103:$M$200,base_minorista!$A267,0)</f>
        <v>17783487649.053669</v>
      </c>
      <c r="I267">
        <f>+HLOOKUP(VLOOKUP($B267,$Q$2:$R$42,2,0),creditos_sf!$D$2:$AY$99,base_minorista!$A267,0)</f>
        <v>14625643572.5637</v>
      </c>
      <c r="J267">
        <f>+HLOOKUP(VLOOKUP($B267,$Q$2:$R$42,2,0),Costo_fondeo!$D$3:$AY$100,base_minorista!$A267,0)</f>
        <v>1.7162199841619694</v>
      </c>
      <c r="K267">
        <f>+HLOOKUP(VLOOKUP($B267,$Q$2:$R$42,2,0),Costo_provisiones!$D$3:$AY$100,base_minorista!$A267,0)</f>
        <v>1.8571398101060244</v>
      </c>
      <c r="L267">
        <f>+HLOOKUP(VLOOKUP($B267,$Q$2:$R$42,2,0),Morosidad_control!$D$4:$AY$101,base_minorista!$A267,0)</f>
        <v>3.1263260341556398</v>
      </c>
      <c r="M267">
        <f ca="1">+OFFSET(Capital_2!$D$2,base_minorista!A267,0)</f>
        <v>3.5952774480300995</v>
      </c>
      <c r="N267">
        <f>+HLOOKUP(VLOOKUP($B267,$Q$2:$R$42,2,0),costo_laboral!$E$2:$AZ$99,base_minorista!$A267,0)</f>
        <v>2.8253433043552674</v>
      </c>
      <c r="O267">
        <f>+HLOOKUP(VLOOKUP($B267,$Q$2:$R$42,2,0),Participacion1!$P$4:$Y$101,base_minorista!$A267,0)</f>
        <v>12.256511547465299</v>
      </c>
    </row>
    <row r="268" spans="1:15" ht="16.5" x14ac:dyDescent="0.3">
      <c r="A268">
        <v>71</v>
      </c>
      <c r="B268">
        <v>3</v>
      </c>
      <c r="C268">
        <v>70</v>
      </c>
      <c r="D268" s="3">
        <v>43008</v>
      </c>
      <c r="E268" s="33">
        <v>17</v>
      </c>
      <c r="F268">
        <v>3</v>
      </c>
      <c r="G268">
        <f>+HLOOKUP(VLOOKUP($B268,$Q$2:$R$42,2,0),costos_sf!$D$2:$AY$99,base_minorista!$A268,0)</f>
        <v>2335458607.8466601</v>
      </c>
      <c r="H268">
        <f>+HLOOKUP(VLOOKUP($B268,$Q$2:$R$42,2,0),creditos_sf!$D$103:$M$200,base_minorista!$A268,0)</f>
        <v>17967441978.212891</v>
      </c>
      <c r="I268">
        <f>+HLOOKUP(VLOOKUP($B268,$Q$2:$R$42,2,0),creditos_sf!$D$2:$AY$99,base_minorista!$A268,0)</f>
        <v>14039987875.331202</v>
      </c>
      <c r="J268">
        <f>+HLOOKUP(VLOOKUP($B268,$Q$2:$R$42,2,0),Costo_fondeo!$D$3:$AY$100,base_minorista!$A268,0)</f>
        <v>1.7437804270226436</v>
      </c>
      <c r="K268">
        <f>+HLOOKUP(VLOOKUP($B268,$Q$2:$R$42,2,0),Costo_provisiones!$D$3:$AY$100,base_minorista!$A268,0)</f>
        <v>1.8423040511862461</v>
      </c>
      <c r="L268">
        <f>+HLOOKUP(VLOOKUP($B268,$Q$2:$R$42,2,0),Morosidad_control!$D$4:$AY$101,base_minorista!$A268,0)</f>
        <v>3.1824736113078602</v>
      </c>
      <c r="M268">
        <f ca="1">+OFFSET(Capital_2!$D$2,base_minorista!A268,0)</f>
        <v>3.5939139218894542</v>
      </c>
      <c r="N268">
        <f>+HLOOKUP(VLOOKUP($B268,$Q$2:$R$42,2,0),costo_laboral!$E$2:$AZ$99,base_minorista!$A268,0)</f>
        <v>2.9381840478585315</v>
      </c>
      <c r="O268">
        <f>+HLOOKUP(VLOOKUP($B268,$Q$2:$R$42,2,0),Participacion1!$P$4:$Y$101,base_minorista!$A268,0)</f>
        <v>12.1952952369145</v>
      </c>
    </row>
    <row r="269" spans="1:15" ht="16.5" x14ac:dyDescent="0.3">
      <c r="A269">
        <v>72</v>
      </c>
      <c r="B269">
        <v>3</v>
      </c>
      <c r="C269">
        <v>71</v>
      </c>
      <c r="D269" s="3">
        <v>43039</v>
      </c>
      <c r="E269" s="33">
        <v>17</v>
      </c>
      <c r="F269">
        <v>3</v>
      </c>
      <c r="G269">
        <f>+HLOOKUP(VLOOKUP($B269,$Q$2:$R$42,2,0),costos_sf!$D$2:$AY$99,base_minorista!$A269,0)</f>
        <v>2335927047.7600498</v>
      </c>
      <c r="H269">
        <f>+HLOOKUP(VLOOKUP($B269,$Q$2:$R$42,2,0),creditos_sf!$D$103:$M$200,base_minorista!$A269,0)</f>
        <v>18036748224.55098</v>
      </c>
      <c r="I269">
        <f>+HLOOKUP(VLOOKUP($B269,$Q$2:$R$42,2,0),creditos_sf!$D$2:$AY$99,base_minorista!$A269,0)</f>
        <v>14186333069.1991</v>
      </c>
      <c r="J269">
        <f>+HLOOKUP(VLOOKUP($B269,$Q$2:$R$42,2,0),Costo_fondeo!$D$3:$AY$100,base_minorista!$A269,0)</f>
        <v>1.7728224598211981</v>
      </c>
      <c r="K269">
        <f>+HLOOKUP(VLOOKUP($B269,$Q$2:$R$42,2,0),Costo_provisiones!$D$3:$AY$100,base_minorista!$A269,0)</f>
        <v>1.8134092810304612</v>
      </c>
      <c r="L269">
        <f>+HLOOKUP(VLOOKUP($B269,$Q$2:$R$42,2,0),Morosidad_control!$D$4:$AY$101,base_minorista!$A269,0)</f>
        <v>3.17943430388625</v>
      </c>
      <c r="M269">
        <f ca="1">+OFFSET(Capital_2!$D$2,base_minorista!A269,0)</f>
        <v>3.6057998149039663</v>
      </c>
      <c r="N269">
        <f>+HLOOKUP(VLOOKUP($B269,$Q$2:$R$42,2,0),costo_laboral!$E$2:$AZ$99,base_minorista!$A269,0)</f>
        <v>2.9650052195214216</v>
      </c>
      <c r="O269">
        <f>+HLOOKUP(VLOOKUP($B269,$Q$2:$R$42,2,0),Participacion1!$P$4:$Y$101,base_minorista!$A269,0)</f>
        <v>12.103017375370101</v>
      </c>
    </row>
    <row r="270" spans="1:15" ht="16.5" x14ac:dyDescent="0.3">
      <c r="A270">
        <v>73</v>
      </c>
      <c r="B270">
        <v>3</v>
      </c>
      <c r="C270">
        <v>72</v>
      </c>
      <c r="D270" s="3">
        <v>43069</v>
      </c>
      <c r="E270" s="33">
        <v>17</v>
      </c>
      <c r="F270">
        <v>3</v>
      </c>
      <c r="G270">
        <f>+HLOOKUP(VLOOKUP($B270,$Q$2:$R$42,2,0),costos_sf!$D$2:$AY$99,base_minorista!$A270,0)</f>
        <v>2365665502.0738101</v>
      </c>
      <c r="H270">
        <f>+HLOOKUP(VLOOKUP($B270,$Q$2:$R$42,2,0),creditos_sf!$D$103:$M$200,base_minorista!$A270,0)</f>
        <v>18404547959.177853</v>
      </c>
      <c r="I270">
        <f>+HLOOKUP(VLOOKUP($B270,$Q$2:$R$42,2,0),creditos_sf!$D$2:$AY$99,base_minorista!$A270,0)</f>
        <v>14612141935.658499</v>
      </c>
      <c r="J270">
        <f>+HLOOKUP(VLOOKUP($B270,$Q$2:$R$42,2,0),Costo_fondeo!$D$3:$AY$100,base_minorista!$A270,0)</f>
        <v>1.7881066686477407</v>
      </c>
      <c r="K270">
        <f>+HLOOKUP(VLOOKUP($B270,$Q$2:$R$42,2,0),Costo_provisiones!$D$3:$AY$100,base_minorista!$A270,0)</f>
        <v>1.8355435531959248</v>
      </c>
      <c r="L270">
        <f>+HLOOKUP(VLOOKUP($B270,$Q$2:$R$42,2,0),Morosidad_control!$D$4:$AY$101,base_minorista!$A270,0)</f>
        <v>3.1369663863620398</v>
      </c>
      <c r="M270">
        <f ca="1">+OFFSET(Capital_2!$D$2,base_minorista!A270,0)</f>
        <v>3.6120620419568428</v>
      </c>
      <c r="N270">
        <f>+HLOOKUP(VLOOKUP($B270,$Q$2:$R$42,2,0),costo_laboral!$E$2:$AZ$99,base_minorista!$A270,0)</f>
        <v>2.9072385823536067</v>
      </c>
      <c r="O270">
        <f>+HLOOKUP(VLOOKUP($B270,$Q$2:$R$42,2,0),Participacion1!$P$4:$Y$101,base_minorista!$A270,0)</f>
        <v>12.2167134992801</v>
      </c>
    </row>
    <row r="271" spans="1:15" ht="16.5" x14ac:dyDescent="0.3">
      <c r="A271">
        <v>74</v>
      </c>
      <c r="B271">
        <v>3</v>
      </c>
      <c r="C271">
        <v>73</v>
      </c>
      <c r="D271" s="3">
        <v>43100</v>
      </c>
      <c r="E271" s="33">
        <v>17</v>
      </c>
      <c r="F271">
        <v>3</v>
      </c>
      <c r="G271">
        <f>+HLOOKUP(VLOOKUP($B271,$Q$2:$R$42,2,0),costos_sf!$D$2:$AY$99,base_minorista!$A271,0)</f>
        <v>2358926692.2898397</v>
      </c>
      <c r="H271">
        <f>+HLOOKUP(VLOOKUP($B271,$Q$2:$R$42,2,0),creditos_sf!$D$103:$M$200,base_minorista!$A271,0)</f>
        <v>18441008516.030579</v>
      </c>
      <c r="I271">
        <f>+HLOOKUP(VLOOKUP($B271,$Q$2:$R$42,2,0),creditos_sf!$D$2:$AY$99,base_minorista!$A271,0)</f>
        <v>14248104376.420099</v>
      </c>
      <c r="J271">
        <f>+HLOOKUP(VLOOKUP($B271,$Q$2:$R$42,2,0),Costo_fondeo!$D$3:$AY$100,base_minorista!$A271,0)</f>
        <v>1.7416863737399892</v>
      </c>
      <c r="K271">
        <f>+HLOOKUP(VLOOKUP($B271,$Q$2:$R$42,2,0),Costo_provisiones!$D$3:$AY$100,base_minorista!$A271,0)</f>
        <v>1.8507045218389546</v>
      </c>
      <c r="L271">
        <f>+HLOOKUP(VLOOKUP($B271,$Q$2:$R$42,2,0),Morosidad_control!$D$4:$AY$101,base_minorista!$A271,0)</f>
        <v>3.2232763004031901</v>
      </c>
      <c r="M271">
        <f ca="1">+OFFSET(Capital_2!$D$2,base_minorista!A271,0)</f>
        <v>3.5930762546706192</v>
      </c>
      <c r="N271">
        <f>+HLOOKUP(VLOOKUP($B271,$Q$2:$R$42,2,0),costo_laboral!$E$2:$AZ$99,base_minorista!$A271,0)</f>
        <v>2.9679391431874036</v>
      </c>
      <c r="O271">
        <f>+HLOOKUP(VLOOKUP($B271,$Q$2:$R$42,2,0),Participacion1!$P$4:$Y$101,base_minorista!$A271,0)</f>
        <v>12.1811201522078</v>
      </c>
    </row>
    <row r="272" spans="1:15" ht="16.5" x14ac:dyDescent="0.3">
      <c r="A272">
        <v>75</v>
      </c>
      <c r="B272">
        <v>3</v>
      </c>
      <c r="C272">
        <v>74</v>
      </c>
      <c r="D272" s="3">
        <v>43131</v>
      </c>
      <c r="E272" s="33">
        <v>18</v>
      </c>
      <c r="F272">
        <v>3</v>
      </c>
      <c r="G272">
        <f>+HLOOKUP(VLOOKUP($B272,$Q$2:$R$42,2,0),costos_sf!$D$2:$AY$99,base_minorista!$A272,0)</f>
        <v>2380126476.1557498</v>
      </c>
      <c r="H272">
        <f>+HLOOKUP(VLOOKUP($B272,$Q$2:$R$42,2,0),creditos_sf!$D$103:$M$200,base_minorista!$A272,0)</f>
        <v>18173344711.067146</v>
      </c>
      <c r="I272">
        <f>+HLOOKUP(VLOOKUP($B272,$Q$2:$R$42,2,0),creditos_sf!$D$2:$AY$99,base_minorista!$A272,0)</f>
        <v>14833197451.1749</v>
      </c>
      <c r="J272">
        <f>+HLOOKUP(VLOOKUP($B272,$Q$2:$R$42,2,0),Costo_fondeo!$D$3:$AY$100,base_minorista!$A272,0)</f>
        <v>1.7469850594234475</v>
      </c>
      <c r="K272">
        <f>+HLOOKUP(VLOOKUP($B272,$Q$2:$R$42,2,0),Costo_provisiones!$D$3:$AY$100,base_minorista!$A272,0)</f>
        <v>1.8895793021817167</v>
      </c>
      <c r="L272">
        <f>+HLOOKUP(VLOOKUP($B272,$Q$2:$R$42,2,0),Morosidad_control!$D$4:$AY$101,base_minorista!$A272,0)</f>
        <v>3.2513574991946599</v>
      </c>
      <c r="M272">
        <f ca="1">+OFFSET(Capital_2!$D$2,base_minorista!A272,0)</f>
        <v>3.5815867697690567</v>
      </c>
      <c r="N272">
        <f>+HLOOKUP(VLOOKUP($B272,$Q$2:$R$42,2,0),costo_laboral!$E$2:$AZ$99,base_minorista!$A272,0)</f>
        <v>2.9388327093686684</v>
      </c>
      <c r="O272">
        <f>+HLOOKUP(VLOOKUP($B272,$Q$2:$R$42,2,0),Participacion1!$P$4:$Y$101,base_minorista!$A272,0)</f>
        <v>12.0693377666193</v>
      </c>
    </row>
    <row r="273" spans="1:15" ht="16.5" x14ac:dyDescent="0.3">
      <c r="A273">
        <v>76</v>
      </c>
      <c r="B273">
        <v>3</v>
      </c>
      <c r="C273">
        <v>75</v>
      </c>
      <c r="D273" s="3">
        <v>43159</v>
      </c>
      <c r="E273" s="33">
        <v>18</v>
      </c>
      <c r="F273">
        <v>3</v>
      </c>
      <c r="G273">
        <f>+HLOOKUP(VLOOKUP($B273,$Q$2:$R$42,2,0),costos_sf!$D$2:$AY$99,base_minorista!$A273,0)</f>
        <v>2372177525.6044703</v>
      </c>
      <c r="H273">
        <f>+HLOOKUP(VLOOKUP($B273,$Q$2:$R$42,2,0),creditos_sf!$D$103:$M$200,base_minorista!$A273,0)</f>
        <v>18355548770.096096</v>
      </c>
      <c r="I273">
        <f>+HLOOKUP(VLOOKUP($B273,$Q$2:$R$42,2,0),creditos_sf!$D$2:$AY$99,base_minorista!$A273,0)</f>
        <v>15739741683.979301</v>
      </c>
      <c r="J273">
        <f>+HLOOKUP(VLOOKUP($B273,$Q$2:$R$42,2,0),Costo_fondeo!$D$3:$AY$100,base_minorista!$A273,0)</f>
        <v>1.7494991918060894</v>
      </c>
      <c r="K273">
        <f>+HLOOKUP(VLOOKUP($B273,$Q$2:$R$42,2,0),Costo_provisiones!$D$3:$AY$100,base_minorista!$A273,0)</f>
        <v>1.8700810955769296</v>
      </c>
      <c r="L273">
        <f>+HLOOKUP(VLOOKUP($B273,$Q$2:$R$42,2,0),Morosidad_control!$D$4:$AY$101,base_minorista!$A273,0)</f>
        <v>3.2641821473458501</v>
      </c>
      <c r="M273">
        <f ca="1">+OFFSET(Capital_2!$D$2,base_minorista!A273,0)</f>
        <v>3.5677590569055382</v>
      </c>
      <c r="N273">
        <f>+HLOOKUP(VLOOKUP($B273,$Q$2:$R$42,2,0),costo_laboral!$E$2:$AZ$99,base_minorista!$A273,0)</f>
        <v>2.8640634530115348</v>
      </c>
      <c r="O273">
        <f>+HLOOKUP(VLOOKUP($B273,$Q$2:$R$42,2,0),Participacion1!$P$4:$Y$101,base_minorista!$A273,0)</f>
        <v>12.1230658831327</v>
      </c>
    </row>
    <row r="274" spans="1:15" ht="16.5" x14ac:dyDescent="0.3">
      <c r="A274">
        <v>77</v>
      </c>
      <c r="B274">
        <v>3</v>
      </c>
      <c r="C274">
        <v>76</v>
      </c>
      <c r="D274" s="3">
        <v>43190</v>
      </c>
      <c r="E274" s="33">
        <v>18</v>
      </c>
      <c r="F274">
        <v>3</v>
      </c>
      <c r="G274">
        <f>+HLOOKUP(VLOOKUP($B274,$Q$2:$R$42,2,0),costos_sf!$D$2:$AY$99,base_minorista!$A274,0)</f>
        <v>2365963501.0999103</v>
      </c>
      <c r="H274">
        <f>+HLOOKUP(VLOOKUP($B274,$Q$2:$R$42,2,0),creditos_sf!$D$103:$M$200,base_minorista!$A274,0)</f>
        <v>18273134104.370342</v>
      </c>
      <c r="I274">
        <f>+HLOOKUP(VLOOKUP($B274,$Q$2:$R$42,2,0),creditos_sf!$D$2:$AY$99,base_minorista!$A274,0)</f>
        <v>15661830078.718302</v>
      </c>
      <c r="J274">
        <f>+HLOOKUP(VLOOKUP($B274,$Q$2:$R$42,2,0),Costo_fondeo!$D$3:$AY$100,base_minorista!$A274,0)</f>
        <v>1.7574642235976723</v>
      </c>
      <c r="K274">
        <f>+HLOOKUP(VLOOKUP($B274,$Q$2:$R$42,2,0),Costo_provisiones!$D$3:$AY$100,base_minorista!$A274,0)</f>
        <v>1.8256501905932587</v>
      </c>
      <c r="L274">
        <f>+HLOOKUP(VLOOKUP($B274,$Q$2:$R$42,2,0),Morosidad_control!$D$4:$AY$101,base_minorista!$A274,0)</f>
        <v>3.2595113252302998</v>
      </c>
      <c r="M274">
        <f ca="1">+OFFSET(Capital_2!$D$2,base_minorista!A274,0)</f>
        <v>3.5535594036254383</v>
      </c>
      <c r="N274">
        <f>+HLOOKUP(VLOOKUP($B274,$Q$2:$R$42,2,0),costo_laboral!$E$2:$AZ$99,base_minorista!$A274,0)</f>
        <v>2.8356682364324133</v>
      </c>
      <c r="O274">
        <f>+HLOOKUP(VLOOKUP($B274,$Q$2:$R$42,2,0),Participacion1!$P$4:$Y$101,base_minorista!$A274,0)</f>
        <v>12.094882240912201</v>
      </c>
    </row>
    <row r="275" spans="1:15" ht="16.5" x14ac:dyDescent="0.3">
      <c r="A275">
        <v>78</v>
      </c>
      <c r="B275">
        <v>3</v>
      </c>
      <c r="C275">
        <v>77</v>
      </c>
      <c r="D275" s="3">
        <v>43220</v>
      </c>
      <c r="E275" s="33">
        <v>18</v>
      </c>
      <c r="F275">
        <v>3</v>
      </c>
      <c r="G275">
        <f>+HLOOKUP(VLOOKUP($B275,$Q$2:$R$42,2,0),costos_sf!$D$2:$AY$99,base_minorista!$A275,0)</f>
        <v>2368997537.7883701</v>
      </c>
      <c r="H275">
        <f>+HLOOKUP(VLOOKUP($B275,$Q$2:$R$42,2,0),creditos_sf!$D$103:$M$200,base_minorista!$A275,0)</f>
        <v>18483735217.491253</v>
      </c>
      <c r="I275">
        <f>+HLOOKUP(VLOOKUP($B275,$Q$2:$R$42,2,0),creditos_sf!$D$2:$AY$99,base_minorista!$A275,0)</f>
        <v>15806902088.655199</v>
      </c>
      <c r="J275">
        <f>+HLOOKUP(VLOOKUP($B275,$Q$2:$R$42,2,0),Costo_fondeo!$D$3:$AY$100,base_minorista!$A275,0)</f>
        <v>1.7608948955809205</v>
      </c>
      <c r="K275">
        <f>+HLOOKUP(VLOOKUP($B275,$Q$2:$R$42,2,0),Costo_provisiones!$D$3:$AY$100,base_minorista!$A275,0)</f>
        <v>1.7933225186643496</v>
      </c>
      <c r="L275">
        <f>+HLOOKUP(VLOOKUP($B275,$Q$2:$R$42,2,0),Morosidad_control!$D$4:$AY$101,base_minorista!$A275,0)</f>
        <v>3.2211730384222301</v>
      </c>
      <c r="M275">
        <f ca="1">+OFFSET(Capital_2!$D$2,base_minorista!A275,0)</f>
        <v>3.5277001527594574</v>
      </c>
      <c r="N275">
        <f>+HLOOKUP(VLOOKUP($B275,$Q$2:$R$42,2,0),costo_laboral!$E$2:$AZ$99,base_minorista!$A275,0)</f>
        <v>2.8052246404789098</v>
      </c>
      <c r="O275">
        <f>+HLOOKUP(VLOOKUP($B275,$Q$2:$R$42,2,0),Participacion1!$P$4:$Y$101,base_minorista!$A275,0)</f>
        <v>12.0452317653197</v>
      </c>
    </row>
    <row r="276" spans="1:15" ht="16.5" x14ac:dyDescent="0.3">
      <c r="A276">
        <v>79</v>
      </c>
      <c r="B276">
        <v>3</v>
      </c>
      <c r="C276">
        <v>78</v>
      </c>
      <c r="D276" s="3">
        <v>43251</v>
      </c>
      <c r="E276" s="33">
        <v>18</v>
      </c>
      <c r="F276">
        <v>3</v>
      </c>
      <c r="G276">
        <f>+HLOOKUP(VLOOKUP($B276,$Q$2:$R$42,2,0),costos_sf!$D$2:$AY$99,base_minorista!$A276,0)</f>
        <v>2358191692.1152396</v>
      </c>
      <c r="H276">
        <f>+HLOOKUP(VLOOKUP($B276,$Q$2:$R$42,2,0),creditos_sf!$D$103:$M$200,base_minorista!$A276,0)</f>
        <v>18759718814.256794</v>
      </c>
      <c r="I276">
        <f>+HLOOKUP(VLOOKUP($B276,$Q$2:$R$42,2,0),creditos_sf!$D$2:$AY$99,base_minorista!$A276,0)</f>
        <v>15959197805.1231</v>
      </c>
      <c r="J276">
        <f>+HLOOKUP(VLOOKUP($B276,$Q$2:$R$42,2,0),Costo_fondeo!$D$3:$AY$100,base_minorista!$A276,0)</f>
        <v>1.7595464581427442</v>
      </c>
      <c r="K276">
        <f>+HLOOKUP(VLOOKUP($B276,$Q$2:$R$42,2,0),Costo_provisiones!$D$3:$AY$100,base_minorista!$A276,0)</f>
        <v>1.7520317511929295</v>
      </c>
      <c r="L276">
        <f>+HLOOKUP(VLOOKUP($B276,$Q$2:$R$42,2,0),Morosidad_control!$D$4:$AY$101,base_minorista!$A276,0)</f>
        <v>3.19409559856846</v>
      </c>
      <c r="M276">
        <f ca="1">+OFFSET(Capital_2!$D$2,base_minorista!A276,0)</f>
        <v>3.5069368282381337</v>
      </c>
      <c r="N276">
        <f>+HLOOKUP(VLOOKUP($B276,$Q$2:$R$42,2,0),costo_laboral!$E$2:$AZ$99,base_minorista!$A276,0)</f>
        <v>2.7918739915860367</v>
      </c>
      <c r="O276">
        <f>+HLOOKUP(VLOOKUP($B276,$Q$2:$R$42,2,0),Participacion1!$P$4:$Y$101,base_minorista!$A276,0)</f>
        <v>12.1220230290623</v>
      </c>
    </row>
    <row r="277" spans="1:15" ht="16.5" x14ac:dyDescent="0.3">
      <c r="A277">
        <v>80</v>
      </c>
      <c r="B277">
        <v>3</v>
      </c>
      <c r="C277">
        <v>79</v>
      </c>
      <c r="D277" s="3">
        <v>43281</v>
      </c>
      <c r="E277" s="33">
        <v>18</v>
      </c>
      <c r="F277">
        <v>3</v>
      </c>
      <c r="G277">
        <f>+HLOOKUP(VLOOKUP($B277,$Q$2:$R$42,2,0),costos_sf!$D$2:$AY$99,base_minorista!$A277,0)</f>
        <v>2349976641.5631399</v>
      </c>
      <c r="H277">
        <f>+HLOOKUP(VLOOKUP($B277,$Q$2:$R$42,2,0),creditos_sf!$D$103:$M$200,base_minorista!$A277,0)</f>
        <v>18996410303.506451</v>
      </c>
      <c r="I277">
        <f>+HLOOKUP(VLOOKUP($B277,$Q$2:$R$42,2,0),creditos_sf!$D$2:$AY$99,base_minorista!$A277,0)</f>
        <v>15853117909.566299</v>
      </c>
      <c r="J277">
        <f>+HLOOKUP(VLOOKUP($B277,$Q$2:$R$42,2,0),Costo_fondeo!$D$3:$AY$100,base_minorista!$A277,0)</f>
        <v>1.7644532837757698</v>
      </c>
      <c r="K277">
        <f>+HLOOKUP(VLOOKUP($B277,$Q$2:$R$42,2,0),Costo_provisiones!$D$3:$AY$100,base_minorista!$A277,0)</f>
        <v>1.7312268634295427</v>
      </c>
      <c r="L277">
        <f>+HLOOKUP(VLOOKUP($B277,$Q$2:$R$42,2,0),Morosidad_control!$D$4:$AY$101,base_minorista!$A277,0)</f>
        <v>3.2296860011883499</v>
      </c>
      <c r="M277">
        <f ca="1">+OFFSET(Capital_2!$D$2,base_minorista!A277,0)</f>
        <v>3.4861804073665166</v>
      </c>
      <c r="N277">
        <f>+HLOOKUP(VLOOKUP($B277,$Q$2:$R$42,2,0),costo_laboral!$E$2:$AZ$99,base_minorista!$A277,0)</f>
        <v>2.7606559828155492</v>
      </c>
      <c r="O277">
        <f>+HLOOKUP(VLOOKUP($B277,$Q$2:$R$42,2,0),Participacion1!$P$4:$Y$101,base_minorista!$A277,0)</f>
        <v>12.1745347245625</v>
      </c>
    </row>
    <row r="278" spans="1:15" ht="16.5" x14ac:dyDescent="0.3">
      <c r="A278">
        <v>81</v>
      </c>
      <c r="B278">
        <v>3</v>
      </c>
      <c r="C278">
        <v>80</v>
      </c>
      <c r="D278" s="3">
        <v>43312</v>
      </c>
      <c r="E278" s="33">
        <v>18</v>
      </c>
      <c r="F278">
        <v>3</v>
      </c>
      <c r="G278">
        <f>+HLOOKUP(VLOOKUP($B278,$Q$2:$R$42,2,0),costos_sf!$D$2:$AY$99,base_minorista!$A278,0)</f>
        <v>2359450651.34164</v>
      </c>
      <c r="H278">
        <f>+HLOOKUP(VLOOKUP($B278,$Q$2:$R$42,2,0),creditos_sf!$D$103:$M$200,base_minorista!$A278,0)</f>
        <v>19085751354.496307</v>
      </c>
      <c r="I278">
        <f>+HLOOKUP(VLOOKUP($B278,$Q$2:$R$42,2,0),creditos_sf!$D$2:$AY$99,base_minorista!$A278,0)</f>
        <v>15679855318.5826</v>
      </c>
      <c r="J278">
        <f>+HLOOKUP(VLOOKUP($B278,$Q$2:$R$42,2,0),Costo_fondeo!$D$3:$AY$100,base_minorista!$A278,0)</f>
        <v>1.7684784311074599</v>
      </c>
      <c r="K278">
        <f>+HLOOKUP(VLOOKUP($B278,$Q$2:$R$42,2,0),Costo_provisiones!$D$3:$AY$100,base_minorista!$A278,0)</f>
        <v>1.7301836787660934</v>
      </c>
      <c r="L278">
        <f>+HLOOKUP(VLOOKUP($B278,$Q$2:$R$42,2,0),Morosidad_control!$D$4:$AY$101,base_minorista!$A278,0)</f>
        <v>3.2905525304997001</v>
      </c>
      <c r="M278">
        <f ca="1">+OFFSET(Capital_2!$D$2,base_minorista!A278,0)</f>
        <v>3.4635993253239059</v>
      </c>
      <c r="N278">
        <f>+HLOOKUP(VLOOKUP($B278,$Q$2:$R$42,2,0),costo_laboral!$E$2:$AZ$99,base_minorista!$A278,0)</f>
        <v>2.7600479226132912</v>
      </c>
      <c r="O278">
        <f>+HLOOKUP(VLOOKUP($B278,$Q$2:$R$42,2,0),Participacion1!$P$4:$Y$101,base_minorista!$A278,0)</f>
        <v>12.1491502768462</v>
      </c>
    </row>
    <row r="279" spans="1:15" ht="16.5" x14ac:dyDescent="0.3">
      <c r="A279">
        <v>82</v>
      </c>
      <c r="B279">
        <v>3</v>
      </c>
      <c r="C279">
        <v>81</v>
      </c>
      <c r="D279" s="3">
        <v>43343</v>
      </c>
      <c r="E279" s="33">
        <v>18</v>
      </c>
      <c r="F279">
        <v>3</v>
      </c>
      <c r="G279">
        <f>+HLOOKUP(VLOOKUP($B279,$Q$2:$R$42,2,0),costos_sf!$D$2:$AY$99,base_minorista!$A279,0)</f>
        <v>2404070774.4960599</v>
      </c>
      <c r="H279">
        <f>+HLOOKUP(VLOOKUP($B279,$Q$2:$R$42,2,0),creditos_sf!$D$103:$M$200,base_minorista!$A279,0)</f>
        <v>19184869993.842243</v>
      </c>
      <c r="I279">
        <f>+HLOOKUP(VLOOKUP($B279,$Q$2:$R$42,2,0),creditos_sf!$D$2:$AY$99,base_minorista!$A279,0)</f>
        <v>15179983583.0716</v>
      </c>
      <c r="J279">
        <f>+HLOOKUP(VLOOKUP($B279,$Q$2:$R$42,2,0),Costo_fondeo!$D$3:$AY$100,base_minorista!$A279,0)</f>
        <v>1.7684263507824123</v>
      </c>
      <c r="K279">
        <f>+HLOOKUP(VLOOKUP($B279,$Q$2:$R$42,2,0),Costo_provisiones!$D$3:$AY$100,base_minorista!$A279,0)</f>
        <v>1.7556319895449126</v>
      </c>
      <c r="L279">
        <f>+HLOOKUP(VLOOKUP($B279,$Q$2:$R$42,2,0),Morosidad_control!$D$4:$AY$101,base_minorista!$A279,0)</f>
        <v>3.41588531104843</v>
      </c>
      <c r="M279">
        <f ca="1">+OFFSET(Capital_2!$D$2,base_minorista!A279,0)</f>
        <v>3.442349118867654</v>
      </c>
      <c r="N279">
        <f>+HLOOKUP(VLOOKUP($B279,$Q$2:$R$42,2,0),costo_laboral!$E$2:$AZ$99,base_minorista!$A279,0)</f>
        <v>2.7816929168685713</v>
      </c>
      <c r="O279">
        <f>+HLOOKUP(VLOOKUP($B279,$Q$2:$R$42,2,0),Participacion1!$P$4:$Y$101,base_minorista!$A279,0)</f>
        <v>12.179774081213001</v>
      </c>
    </row>
    <row r="280" spans="1:15" ht="16.5" x14ac:dyDescent="0.3">
      <c r="A280">
        <v>83</v>
      </c>
      <c r="B280">
        <v>3</v>
      </c>
      <c r="C280">
        <v>82</v>
      </c>
      <c r="D280" s="3">
        <v>43373</v>
      </c>
      <c r="E280" s="33">
        <v>18</v>
      </c>
      <c r="F280">
        <v>3</v>
      </c>
      <c r="G280">
        <f>+HLOOKUP(VLOOKUP($B280,$Q$2:$R$42,2,0),costos_sf!$D$2:$AY$99,base_minorista!$A280,0)</f>
        <v>2381999582.3850198</v>
      </c>
      <c r="H280">
        <f>+HLOOKUP(VLOOKUP($B280,$Q$2:$R$42,2,0),creditos_sf!$D$103:$M$200,base_minorista!$A280,0)</f>
        <v>19261060732.005085</v>
      </c>
      <c r="I280">
        <f>+HLOOKUP(VLOOKUP($B280,$Q$2:$R$42,2,0),creditos_sf!$D$2:$AY$99,base_minorista!$A280,0)</f>
        <v>15627762853.9217</v>
      </c>
      <c r="J280">
        <f>+HLOOKUP(VLOOKUP($B280,$Q$2:$R$42,2,0),Costo_fondeo!$D$3:$AY$100,base_minorista!$A280,0)</f>
        <v>1.7683824824469552</v>
      </c>
      <c r="K280">
        <f>+HLOOKUP(VLOOKUP($B280,$Q$2:$R$42,2,0),Costo_provisiones!$D$3:$AY$100,base_minorista!$A280,0)</f>
        <v>1.6805693926637186</v>
      </c>
      <c r="L280">
        <f>+HLOOKUP(VLOOKUP($B280,$Q$2:$R$42,2,0),Morosidad_control!$D$4:$AY$101,base_minorista!$A280,0)</f>
        <v>3.38948530921519</v>
      </c>
      <c r="M280">
        <f ca="1">+OFFSET(Capital_2!$D$2,base_minorista!A280,0)</f>
        <v>3.430093895939399</v>
      </c>
      <c r="N280">
        <f>+HLOOKUP(VLOOKUP($B280,$Q$2:$R$42,2,0),costo_laboral!$E$2:$AZ$99,base_minorista!$A280,0)</f>
        <v>2.7650193250695434</v>
      </c>
      <c r="O280">
        <f>+HLOOKUP(VLOOKUP($B280,$Q$2:$R$42,2,0),Participacion1!$P$4:$Y$101,base_minorista!$A280,0)</f>
        <v>12.112560803240299</v>
      </c>
    </row>
    <row r="281" spans="1:15" ht="16.5" x14ac:dyDescent="0.3">
      <c r="A281">
        <v>84</v>
      </c>
      <c r="B281">
        <v>3</v>
      </c>
      <c r="C281">
        <v>83</v>
      </c>
      <c r="D281" s="3">
        <v>43404</v>
      </c>
      <c r="E281" s="33">
        <v>18</v>
      </c>
      <c r="F281">
        <v>3</v>
      </c>
      <c r="G281">
        <f>+HLOOKUP(VLOOKUP($B281,$Q$2:$R$42,2,0),costos_sf!$D$2:$AY$99,base_minorista!$A281,0)</f>
        <v>2384419819.69978</v>
      </c>
      <c r="H281">
        <f>+HLOOKUP(VLOOKUP($B281,$Q$2:$R$42,2,0),creditos_sf!$D$103:$M$200,base_minorista!$A281,0)</f>
        <v>19301622642.247551</v>
      </c>
      <c r="I281">
        <f>+HLOOKUP(VLOOKUP($B281,$Q$2:$R$42,2,0),creditos_sf!$D$2:$AY$99,base_minorista!$A281,0)</f>
        <v>16089322232.4921</v>
      </c>
      <c r="J281">
        <f>+HLOOKUP(VLOOKUP($B281,$Q$2:$R$42,2,0),Costo_fondeo!$D$3:$AY$100,base_minorista!$A281,0)</f>
        <v>1.7704474803040624</v>
      </c>
      <c r="K281">
        <f>+HLOOKUP(VLOOKUP($B281,$Q$2:$R$42,2,0),Costo_provisiones!$D$3:$AY$100,base_minorista!$A281,0)</f>
        <v>1.6806976109835967</v>
      </c>
      <c r="L281">
        <f>+HLOOKUP(VLOOKUP($B281,$Q$2:$R$42,2,0),Morosidad_control!$D$4:$AY$101,base_minorista!$A281,0)</f>
        <v>3.3972849971922598</v>
      </c>
      <c r="M281">
        <f ca="1">+OFFSET(Capital_2!$D$2,base_minorista!A281,0)</f>
        <v>3.4233579602032216</v>
      </c>
      <c r="N281">
        <f>+HLOOKUP(VLOOKUP($B281,$Q$2:$R$42,2,0),costo_laboral!$E$2:$AZ$99,base_minorista!$A281,0)</f>
        <v>2.7595845115677653</v>
      </c>
      <c r="O281">
        <f>+HLOOKUP(VLOOKUP($B281,$Q$2:$R$42,2,0),Participacion1!$P$4:$Y$101,base_minorista!$A281,0)</f>
        <v>12.0614799529663</v>
      </c>
    </row>
    <row r="282" spans="1:15" ht="16.5" x14ac:dyDescent="0.3">
      <c r="A282">
        <v>85</v>
      </c>
      <c r="B282">
        <v>3</v>
      </c>
      <c r="C282">
        <v>84</v>
      </c>
      <c r="D282" s="3">
        <v>43434</v>
      </c>
      <c r="E282" s="33">
        <v>18</v>
      </c>
      <c r="F282">
        <v>3</v>
      </c>
      <c r="G282">
        <f>+HLOOKUP(VLOOKUP($B282,$Q$2:$R$42,2,0),costos_sf!$D$2:$AY$99,base_minorista!$A282,0)</f>
        <v>2378101991.7606401</v>
      </c>
      <c r="H282">
        <f>+HLOOKUP(VLOOKUP($B282,$Q$2:$R$42,2,0),creditos_sf!$D$103:$M$200,base_minorista!$A282,0)</f>
        <v>19148682402.120819</v>
      </c>
      <c r="I282">
        <f>+HLOOKUP(VLOOKUP($B282,$Q$2:$R$42,2,0),creditos_sf!$D$2:$AY$99,base_minorista!$A282,0)</f>
        <v>15841095419.108</v>
      </c>
      <c r="J282">
        <f>+HLOOKUP(VLOOKUP($B282,$Q$2:$R$42,2,0),Costo_fondeo!$D$3:$AY$100,base_minorista!$A282,0)</f>
        <v>1.7764944751429299</v>
      </c>
      <c r="K282">
        <f>+HLOOKUP(VLOOKUP($B282,$Q$2:$R$42,2,0),Costo_provisiones!$D$3:$AY$100,base_minorista!$A282,0)</f>
        <v>1.6411651185235951</v>
      </c>
      <c r="L282">
        <f>+HLOOKUP(VLOOKUP($B282,$Q$2:$R$42,2,0),Morosidad_control!$D$4:$AY$101,base_minorista!$A282,0)</f>
        <v>3.45698412590168</v>
      </c>
      <c r="M282">
        <f ca="1">+OFFSET(Capital_2!$D$2,base_minorista!A282,0)</f>
        <v>3.4154915843908498</v>
      </c>
      <c r="N282">
        <f>+HLOOKUP(VLOOKUP($B282,$Q$2:$R$42,2,0),costo_laboral!$E$2:$AZ$99,base_minorista!$A282,0)</f>
        <v>2.7812312648711783</v>
      </c>
      <c r="O282">
        <f>+HLOOKUP(VLOOKUP($B282,$Q$2:$R$42,2,0),Participacion1!$P$4:$Y$101,base_minorista!$A282,0)</f>
        <v>11.8589173776469</v>
      </c>
    </row>
    <row r="283" spans="1:15" ht="16.5" x14ac:dyDescent="0.3">
      <c r="A283">
        <v>86</v>
      </c>
      <c r="B283">
        <v>3</v>
      </c>
      <c r="C283">
        <v>85</v>
      </c>
      <c r="D283" s="3">
        <v>43465</v>
      </c>
      <c r="E283" s="33">
        <v>18</v>
      </c>
      <c r="F283">
        <v>3</v>
      </c>
      <c r="G283">
        <f>+HLOOKUP(VLOOKUP($B283,$Q$2:$R$42,2,0),costos_sf!$D$2:$AY$99,base_minorista!$A283,0)</f>
        <v>2414459377.5967202</v>
      </c>
      <c r="H283">
        <f>+HLOOKUP(VLOOKUP($B283,$Q$2:$R$42,2,0),creditos_sf!$D$103:$M$200,base_minorista!$A283,0)</f>
        <v>19129727432.924782</v>
      </c>
      <c r="I283">
        <f>+HLOOKUP(VLOOKUP($B283,$Q$2:$R$42,2,0),creditos_sf!$D$2:$AY$99,base_minorista!$A283,0)</f>
        <v>16667751158.201401</v>
      </c>
      <c r="J283">
        <f>+HLOOKUP(VLOOKUP($B283,$Q$2:$R$42,2,0),Costo_fondeo!$D$3:$AY$100,base_minorista!$A283,0)</f>
        <v>1.8458015427456436</v>
      </c>
      <c r="K283">
        <f>+HLOOKUP(VLOOKUP($B283,$Q$2:$R$42,2,0),Costo_provisiones!$D$3:$AY$100,base_minorista!$A283,0)</f>
        <v>1.6923846982124389</v>
      </c>
      <c r="L283">
        <f>+HLOOKUP(VLOOKUP($B283,$Q$2:$R$42,2,0),Morosidad_control!$D$4:$AY$101,base_minorista!$A283,0)</f>
        <v>3.6015677408967699</v>
      </c>
      <c r="M283">
        <f ca="1">+OFFSET(Capital_2!$D$2,base_minorista!A283,0)</f>
        <v>3.4351377010367652</v>
      </c>
      <c r="N283">
        <f>+HLOOKUP(VLOOKUP($B283,$Q$2:$R$42,2,0),costo_laboral!$E$2:$AZ$99,base_minorista!$A283,0)</f>
        <v>2.7496940404296808</v>
      </c>
      <c r="O283">
        <f>+HLOOKUP(VLOOKUP($B283,$Q$2:$R$42,2,0),Participacion1!$P$4:$Y$101,base_minorista!$A283,0)</f>
        <v>11.838570956499</v>
      </c>
    </row>
    <row r="284" spans="1:15" ht="16.5" x14ac:dyDescent="0.3">
      <c r="A284">
        <v>87</v>
      </c>
      <c r="B284">
        <v>3</v>
      </c>
      <c r="C284">
        <v>86</v>
      </c>
      <c r="D284" s="3">
        <v>43496</v>
      </c>
      <c r="E284" s="33">
        <v>19</v>
      </c>
      <c r="F284">
        <v>3</v>
      </c>
      <c r="G284">
        <f>+HLOOKUP(VLOOKUP($B284,$Q$2:$R$42,2,0),costos_sf!$D$2:$AY$99,base_minorista!$A284,0)</f>
        <v>2432419522.73985</v>
      </c>
      <c r="H284">
        <f>+HLOOKUP(VLOOKUP($B284,$Q$2:$R$42,2,0),creditos_sf!$D$103:$M$200,base_minorista!$A284,0)</f>
        <v>19212609450.342148</v>
      </c>
      <c r="I284">
        <f>+HLOOKUP(VLOOKUP($B284,$Q$2:$R$42,2,0),creditos_sf!$D$2:$AY$99,base_minorista!$A284,0)</f>
        <v>16291588427.621201</v>
      </c>
      <c r="J284">
        <f>+HLOOKUP(VLOOKUP($B284,$Q$2:$R$42,2,0),Costo_fondeo!$D$3:$AY$100,base_minorista!$A284,0)</f>
        <v>1.8737106714808593</v>
      </c>
      <c r="K284">
        <f>+HLOOKUP(VLOOKUP($B284,$Q$2:$R$42,2,0),Costo_provisiones!$D$3:$AY$100,base_minorista!$A284,0)</f>
        <v>1.6346924742851043</v>
      </c>
      <c r="L284">
        <f>+HLOOKUP(VLOOKUP($B284,$Q$2:$R$42,2,0),Morosidad_control!$D$4:$AY$101,base_minorista!$A284,0)</f>
        <v>3.51429127041949</v>
      </c>
      <c r="M284">
        <f ca="1">+OFFSET(Capital_2!$D$2,base_minorista!A284,0)</f>
        <v>3.144198069372997</v>
      </c>
      <c r="N284">
        <f>+HLOOKUP(VLOOKUP($B284,$Q$2:$R$42,2,0),costo_laboral!$E$2:$AZ$99,base_minorista!$A284,0)</f>
        <v>2.7938693290963039</v>
      </c>
      <c r="O284">
        <f>+HLOOKUP(VLOOKUP($B284,$Q$2:$R$42,2,0),Participacion1!$P$4:$Y$101,base_minorista!$A284,0)</f>
        <v>11.875646063522501</v>
      </c>
    </row>
    <row r="285" spans="1:15" ht="16.5" x14ac:dyDescent="0.3">
      <c r="A285">
        <v>88</v>
      </c>
      <c r="B285">
        <v>3</v>
      </c>
      <c r="C285">
        <v>87</v>
      </c>
      <c r="D285" s="3">
        <v>43524</v>
      </c>
      <c r="E285" s="33">
        <v>19</v>
      </c>
      <c r="F285">
        <v>3</v>
      </c>
      <c r="G285">
        <f>+HLOOKUP(VLOOKUP($B285,$Q$2:$R$42,2,0),costos_sf!$D$2:$AY$99,base_minorista!$A285,0)</f>
        <v>2441157582.3938103</v>
      </c>
      <c r="H285">
        <f>+HLOOKUP(VLOOKUP($B285,$Q$2:$R$42,2,0),creditos_sf!$D$103:$M$200,base_minorista!$A285,0)</f>
        <v>19287497919.970306</v>
      </c>
      <c r="I285">
        <f>+HLOOKUP(VLOOKUP($B285,$Q$2:$R$42,2,0),creditos_sf!$D$2:$AY$99,base_minorista!$A285,0)</f>
        <v>16290331681.7124</v>
      </c>
      <c r="J285">
        <f>+HLOOKUP(VLOOKUP($B285,$Q$2:$R$42,2,0),Costo_fondeo!$D$3:$AY$100,base_minorista!$A285,0)</f>
        <v>1.8974975069487594</v>
      </c>
      <c r="K285">
        <f>+HLOOKUP(VLOOKUP($B285,$Q$2:$R$42,2,0),Costo_provisiones!$D$3:$AY$100,base_minorista!$A285,0)</f>
        <v>1.6371892656334894</v>
      </c>
      <c r="L285">
        <f>+HLOOKUP(VLOOKUP($B285,$Q$2:$R$42,2,0),Morosidad_control!$D$4:$AY$101,base_minorista!$A285,0)</f>
        <v>3.51863808119059</v>
      </c>
      <c r="M285">
        <f ca="1">+OFFSET(Capital_2!$D$2,base_minorista!A285,0)</f>
        <v>3.1750048296191844</v>
      </c>
      <c r="N285">
        <f>+HLOOKUP(VLOOKUP($B285,$Q$2:$R$42,2,0),costo_laboral!$E$2:$AZ$99,base_minorista!$A285,0)</f>
        <v>2.8150383429412438</v>
      </c>
      <c r="O285">
        <f>+HLOOKUP(VLOOKUP($B285,$Q$2:$R$42,2,0),Participacion1!$P$4:$Y$101,base_minorista!$A285,0)</f>
        <v>11.8680453130847</v>
      </c>
    </row>
    <row r="286" spans="1:15" ht="16.5" x14ac:dyDescent="0.3">
      <c r="A286">
        <v>89</v>
      </c>
      <c r="B286">
        <v>3</v>
      </c>
      <c r="C286">
        <v>88</v>
      </c>
      <c r="D286" s="3">
        <v>43555</v>
      </c>
      <c r="E286" s="33">
        <v>19</v>
      </c>
      <c r="F286">
        <v>3</v>
      </c>
      <c r="G286">
        <f>+HLOOKUP(VLOOKUP($B286,$Q$2:$R$42,2,0),costos_sf!$D$2:$AY$99,base_minorista!$A286,0)</f>
        <v>2465709053.3337402</v>
      </c>
      <c r="H286">
        <f>+HLOOKUP(VLOOKUP($B286,$Q$2:$R$42,2,0),creditos_sf!$D$103:$M$200,base_minorista!$A286,0)</f>
        <v>19310506169.116299</v>
      </c>
      <c r="I286">
        <f>+HLOOKUP(VLOOKUP($B286,$Q$2:$R$42,2,0),creditos_sf!$D$2:$AY$99,base_minorista!$A286,0)</f>
        <v>15465833540.514999</v>
      </c>
      <c r="J286">
        <f>+HLOOKUP(VLOOKUP($B286,$Q$2:$R$42,2,0),Costo_fondeo!$D$3:$AY$100,base_minorista!$A286,0)</f>
        <v>1.9273183044475624</v>
      </c>
      <c r="K286">
        <f>+HLOOKUP(VLOOKUP($B286,$Q$2:$R$42,2,0),Costo_provisiones!$D$3:$AY$100,base_minorista!$A286,0)</f>
        <v>1.6062885895246866</v>
      </c>
      <c r="L286">
        <f>+HLOOKUP(VLOOKUP($B286,$Q$2:$R$42,2,0),Morosidad_control!$D$4:$AY$101,base_minorista!$A286,0)</f>
        <v>3.5625429796867198</v>
      </c>
      <c r="M286">
        <f ca="1">+OFFSET(Capital_2!$D$2,base_minorista!A286,0)</f>
        <v>3.2070490236396596</v>
      </c>
      <c r="N286">
        <f>+HLOOKUP(VLOOKUP($B286,$Q$2:$R$42,2,0),costo_laboral!$E$2:$AZ$99,base_minorista!$A286,0)</f>
        <v>2.8610585203229513</v>
      </c>
      <c r="O286">
        <f>+HLOOKUP(VLOOKUP($B286,$Q$2:$R$42,2,0),Participacion1!$P$4:$Y$101,base_minorista!$A286,0)</f>
        <v>11.8859495241856</v>
      </c>
    </row>
    <row r="287" spans="1:15" ht="16.5" x14ac:dyDescent="0.3">
      <c r="A287">
        <v>90</v>
      </c>
      <c r="B287">
        <v>3</v>
      </c>
      <c r="C287">
        <v>89</v>
      </c>
      <c r="D287" s="3">
        <v>43585</v>
      </c>
      <c r="E287" s="33">
        <v>19</v>
      </c>
      <c r="F287">
        <v>3</v>
      </c>
      <c r="G287">
        <f>+HLOOKUP(VLOOKUP($B287,$Q$2:$R$42,2,0),costos_sf!$D$2:$AY$99,base_minorista!$A287,0)</f>
        <v>2514337639.3222799</v>
      </c>
      <c r="H287">
        <f>+HLOOKUP(VLOOKUP($B287,$Q$2:$R$42,2,0),creditos_sf!$D$103:$M$200,base_minorista!$A287,0)</f>
        <v>19640460858.478245</v>
      </c>
      <c r="I287">
        <f>+HLOOKUP(VLOOKUP($B287,$Q$2:$R$42,2,0),creditos_sf!$D$2:$AY$99,base_minorista!$A287,0)</f>
        <v>15808589138.3908</v>
      </c>
      <c r="J287">
        <f>+HLOOKUP(VLOOKUP($B287,$Q$2:$R$42,2,0),Costo_fondeo!$D$3:$AY$100,base_minorista!$A287,0)</f>
        <v>1.9541822809850415</v>
      </c>
      <c r="K287">
        <f>+HLOOKUP(VLOOKUP($B287,$Q$2:$R$42,2,0),Costo_provisiones!$D$3:$AY$100,base_minorista!$A287,0)</f>
        <v>1.6720235090539943</v>
      </c>
      <c r="L287">
        <f>+HLOOKUP(VLOOKUP($B287,$Q$2:$R$42,2,0),Morosidad_control!$D$4:$AY$101,base_minorista!$A287,0)</f>
        <v>3.5826856354069898</v>
      </c>
      <c r="M287">
        <f ca="1">+OFFSET(Capital_2!$D$2,base_minorista!A287,0)</f>
        <v>3.2607827391957867</v>
      </c>
      <c r="N287">
        <f>+HLOOKUP(VLOOKUP($B287,$Q$2:$R$42,2,0),costo_laboral!$E$2:$AZ$99,base_minorista!$A287,0)</f>
        <v>2.7677565796660355</v>
      </c>
      <c r="O287">
        <f>+HLOOKUP(VLOOKUP($B287,$Q$2:$R$42,2,0),Participacion1!$P$4:$Y$101,base_minorista!$A287,0)</f>
        <v>11.958646225824101</v>
      </c>
    </row>
    <row r="288" spans="1:15" ht="16.5" x14ac:dyDescent="0.3">
      <c r="A288">
        <v>91</v>
      </c>
      <c r="B288">
        <v>3</v>
      </c>
      <c r="C288">
        <v>90</v>
      </c>
      <c r="D288" s="3">
        <v>43616</v>
      </c>
      <c r="E288" s="33">
        <v>19</v>
      </c>
      <c r="F288">
        <v>3</v>
      </c>
      <c r="G288">
        <f>+HLOOKUP(VLOOKUP($B288,$Q$2:$R$42,2,0),costos_sf!$D$2:$AY$99,base_minorista!$A288,0)</f>
        <v>2543656150.26719</v>
      </c>
      <c r="H288">
        <f>+HLOOKUP(VLOOKUP($B288,$Q$2:$R$42,2,0),creditos_sf!$D$103:$M$200,base_minorista!$A288,0)</f>
        <v>19931642193.24649</v>
      </c>
      <c r="I288">
        <f>+HLOOKUP(VLOOKUP($B288,$Q$2:$R$42,2,0),creditos_sf!$D$2:$AY$99,base_minorista!$A288,0)</f>
        <v>16069289132.969299</v>
      </c>
      <c r="J288">
        <f>+HLOOKUP(VLOOKUP($B288,$Q$2:$R$42,2,0),Costo_fondeo!$D$3:$AY$100,base_minorista!$A288,0)</f>
        <v>1.9913671928965604</v>
      </c>
      <c r="K288">
        <f>+HLOOKUP(VLOOKUP($B288,$Q$2:$R$42,2,0),Costo_provisiones!$D$3:$AY$100,base_minorista!$A288,0)</f>
        <v>1.6807851258024813</v>
      </c>
      <c r="L288">
        <f>+HLOOKUP(VLOOKUP($B288,$Q$2:$R$42,2,0),Morosidad_control!$D$4:$AY$101,base_minorista!$A288,0)</f>
        <v>3.5299402932977402</v>
      </c>
      <c r="M288">
        <f ca="1">+OFFSET(Capital_2!$D$2,base_minorista!A288,0)</f>
        <v>3.2822741119614118</v>
      </c>
      <c r="N288">
        <f>+HLOOKUP(VLOOKUP($B288,$Q$2:$R$42,2,0),costo_laboral!$E$2:$AZ$99,base_minorista!$A288,0)</f>
        <v>2.721681231722223</v>
      </c>
      <c r="O288">
        <f>+HLOOKUP(VLOOKUP($B288,$Q$2:$R$42,2,0),Participacion1!$P$4:$Y$101,base_minorista!$A288,0)</f>
        <v>12.0802133357562</v>
      </c>
    </row>
    <row r="289" spans="1:15" ht="16.5" x14ac:dyDescent="0.3">
      <c r="A289">
        <v>92</v>
      </c>
      <c r="B289">
        <v>3</v>
      </c>
      <c r="C289">
        <v>91</v>
      </c>
      <c r="D289" s="3">
        <v>43646</v>
      </c>
      <c r="E289" s="33">
        <v>19</v>
      </c>
      <c r="F289">
        <v>3</v>
      </c>
      <c r="G289">
        <f>+HLOOKUP(VLOOKUP($B289,$Q$2:$R$42,2,0),costos_sf!$D$2:$AY$99,base_minorista!$A289,0)</f>
        <v>2559944618.2905598</v>
      </c>
      <c r="H289">
        <f>+HLOOKUP(VLOOKUP($B289,$Q$2:$R$42,2,0),creditos_sf!$D$103:$M$200,base_minorista!$A289,0)</f>
        <v>20132383358.514942</v>
      </c>
      <c r="I289">
        <f>+HLOOKUP(VLOOKUP($B289,$Q$2:$R$42,2,0),creditos_sf!$D$2:$AY$99,base_minorista!$A289,0)</f>
        <v>15946237809.878901</v>
      </c>
      <c r="J289">
        <f>+HLOOKUP(VLOOKUP($B289,$Q$2:$R$42,2,0),Costo_fondeo!$D$3:$AY$100,base_minorista!$A289,0)</f>
        <v>2.0285327599439733</v>
      </c>
      <c r="K289">
        <f>+HLOOKUP(VLOOKUP($B289,$Q$2:$R$42,2,0),Costo_provisiones!$D$3:$AY$100,base_minorista!$A289,0)</f>
        <v>1.6749597912335461</v>
      </c>
      <c r="L289">
        <f>+HLOOKUP(VLOOKUP($B289,$Q$2:$R$42,2,0),Morosidad_control!$D$4:$AY$101,base_minorista!$A289,0)</f>
        <v>3.5210922079466398</v>
      </c>
      <c r="M289">
        <f ca="1">+OFFSET(Capital_2!$D$2,base_minorista!A289,0)</f>
        <v>3.3170358226156935</v>
      </c>
      <c r="N289">
        <f>+HLOOKUP(VLOOKUP($B289,$Q$2:$R$42,2,0),costo_laboral!$E$2:$AZ$99,base_minorista!$A289,0)</f>
        <v>2.7657049742179951</v>
      </c>
      <c r="O289">
        <f>+HLOOKUP(VLOOKUP($B289,$Q$2:$R$42,2,0),Participacion1!$P$4:$Y$101,base_minorista!$A289,0)</f>
        <v>12.140019995448</v>
      </c>
    </row>
    <row r="290" spans="1:15" ht="16.5" x14ac:dyDescent="0.3">
      <c r="A290">
        <v>93</v>
      </c>
      <c r="B290">
        <v>3</v>
      </c>
      <c r="C290">
        <v>92</v>
      </c>
      <c r="D290" s="3">
        <v>43677</v>
      </c>
      <c r="E290" s="33">
        <v>19</v>
      </c>
      <c r="F290">
        <v>3</v>
      </c>
      <c r="G290">
        <f>+HLOOKUP(VLOOKUP($B290,$Q$2:$R$42,2,0),costos_sf!$D$2:$AY$99,base_minorista!$A290,0)</f>
        <v>2571694517.8782501</v>
      </c>
      <c r="H290">
        <f>+HLOOKUP(VLOOKUP($B290,$Q$2:$R$42,2,0),creditos_sf!$D$103:$M$200,base_minorista!$A290,0)</f>
        <v>20162976968.855263</v>
      </c>
      <c r="I290">
        <f>+HLOOKUP(VLOOKUP($B290,$Q$2:$R$42,2,0),creditos_sf!$D$2:$AY$99,base_minorista!$A290,0)</f>
        <v>15687876957.9352</v>
      </c>
      <c r="J290">
        <f>+HLOOKUP(VLOOKUP($B290,$Q$2:$R$42,2,0),Costo_fondeo!$D$3:$AY$100,base_minorista!$A290,0)</f>
        <v>2.0387052042762415</v>
      </c>
      <c r="K290">
        <f>+HLOOKUP(VLOOKUP($B290,$Q$2:$R$42,2,0),Costo_provisiones!$D$3:$AY$100,base_minorista!$A290,0)</f>
        <v>1.685846103315656</v>
      </c>
      <c r="L290">
        <f>+HLOOKUP(VLOOKUP($B290,$Q$2:$R$42,2,0),Morosidad_control!$D$4:$AY$101,base_minorista!$A290,0)</f>
        <v>3.5609584337834299</v>
      </c>
      <c r="M290">
        <f ca="1">+OFFSET(Capital_2!$D$2,base_minorista!A290,0)</f>
        <v>3.3472847310217735</v>
      </c>
      <c r="N290">
        <f>+HLOOKUP(VLOOKUP($B290,$Q$2:$R$42,2,0),costo_laboral!$E$2:$AZ$99,base_minorista!$A290,0)</f>
        <v>2.77141361490686</v>
      </c>
      <c r="O290">
        <f>+HLOOKUP(VLOOKUP($B290,$Q$2:$R$42,2,0),Participacion1!$P$4:$Y$101,base_minorista!$A290,0)</f>
        <v>12.0761574440721</v>
      </c>
    </row>
    <row r="291" spans="1:15" ht="16.5" x14ac:dyDescent="0.3">
      <c r="A291">
        <v>94</v>
      </c>
      <c r="B291">
        <v>3</v>
      </c>
      <c r="C291">
        <v>93</v>
      </c>
      <c r="D291" s="3">
        <v>43708</v>
      </c>
      <c r="E291" s="33">
        <v>19</v>
      </c>
      <c r="F291">
        <v>3</v>
      </c>
      <c r="G291">
        <f>+HLOOKUP(VLOOKUP($B291,$Q$2:$R$42,2,0),costos_sf!$D$2:$AY$99,base_minorista!$A291,0)</f>
        <v>2589610046.3186402</v>
      </c>
      <c r="H291">
        <f>+HLOOKUP(VLOOKUP($B291,$Q$2:$R$42,2,0),creditos_sf!$D$103:$M$200,base_minorista!$A291,0)</f>
        <v>20422953286.623226</v>
      </c>
      <c r="I291">
        <f>+HLOOKUP(VLOOKUP($B291,$Q$2:$R$42,2,0),creditos_sf!$D$2:$AY$99,base_minorista!$A291,0)</f>
        <v>15759353994.825499</v>
      </c>
      <c r="J291">
        <f>+HLOOKUP(VLOOKUP($B291,$Q$2:$R$42,2,0),Costo_fondeo!$D$3:$AY$100,base_minorista!$A291,0)</f>
        <v>2.0523524101028445</v>
      </c>
      <c r="K291">
        <f>+HLOOKUP(VLOOKUP($B291,$Q$2:$R$42,2,0),Costo_provisiones!$D$3:$AY$100,base_minorista!$A291,0)</f>
        <v>1.685490409475868</v>
      </c>
      <c r="L291">
        <f>+HLOOKUP(VLOOKUP($B291,$Q$2:$R$42,2,0),Morosidad_control!$D$4:$AY$101,base_minorista!$A291,0)</f>
        <v>3.5352096189043798</v>
      </c>
      <c r="M291">
        <f ca="1">+OFFSET(Capital_2!$D$2,base_minorista!A291,0)</f>
        <v>3.3701430151037046</v>
      </c>
      <c r="N291">
        <f>+HLOOKUP(VLOOKUP($B291,$Q$2:$R$42,2,0),costo_laboral!$E$2:$AZ$99,base_minorista!$A291,0)</f>
        <v>2.7594726240915533</v>
      </c>
      <c r="O291">
        <f>+HLOOKUP(VLOOKUP($B291,$Q$2:$R$42,2,0),Participacion1!$P$4:$Y$101,base_minorista!$A291,0)</f>
        <v>12.131046428745099</v>
      </c>
    </row>
    <row r="292" spans="1:15" ht="16.5" x14ac:dyDescent="0.3">
      <c r="A292">
        <v>95</v>
      </c>
      <c r="B292">
        <v>3</v>
      </c>
      <c r="C292">
        <v>94</v>
      </c>
      <c r="D292" s="3">
        <v>43738</v>
      </c>
      <c r="E292" s="33">
        <v>19</v>
      </c>
      <c r="F292">
        <v>3</v>
      </c>
      <c r="G292">
        <f>+HLOOKUP(VLOOKUP($B292,$Q$2:$R$42,2,0),costos_sf!$D$2:$AY$99,base_minorista!$A292,0)</f>
        <v>2622219173.0297799</v>
      </c>
      <c r="H292">
        <f>+HLOOKUP(VLOOKUP($B292,$Q$2:$R$42,2,0),creditos_sf!$D$103:$M$200,base_minorista!$A292,0)</f>
        <v>20607212351.04884</v>
      </c>
      <c r="I292">
        <f>+HLOOKUP(VLOOKUP($B292,$Q$2:$R$42,2,0),creditos_sf!$D$2:$AY$99,base_minorista!$A292,0)</f>
        <v>15781197017.984999</v>
      </c>
      <c r="J292">
        <f>+HLOOKUP(VLOOKUP($B292,$Q$2:$R$42,2,0),Costo_fondeo!$D$3:$AY$100,base_minorista!$A292,0)</f>
        <v>2.0522738022602161</v>
      </c>
      <c r="K292">
        <f>+HLOOKUP(VLOOKUP($B292,$Q$2:$R$42,2,0),Costo_provisiones!$D$3:$AY$100,base_minorista!$A292,0)</f>
        <v>1.7600926726311912</v>
      </c>
      <c r="L292">
        <f>+HLOOKUP(VLOOKUP($B292,$Q$2:$R$42,2,0),Morosidad_control!$D$4:$AY$101,base_minorista!$A292,0)</f>
        <v>3.6313084433106901</v>
      </c>
      <c r="M292">
        <f ca="1">+OFFSET(Capital_2!$D$2,base_minorista!A292,0)</f>
        <v>3.3849357024511626</v>
      </c>
      <c r="N292">
        <f>+HLOOKUP(VLOOKUP($B292,$Q$2:$R$42,2,0),costo_laboral!$E$2:$AZ$99,base_minorista!$A292,0)</f>
        <v>2.7868022883348593</v>
      </c>
      <c r="O292">
        <f>+HLOOKUP(VLOOKUP($B292,$Q$2:$R$42,2,0),Participacion1!$P$4:$Y$101,base_minorista!$A292,0)</f>
        <v>12.1566660357042</v>
      </c>
    </row>
    <row r="293" spans="1:15" ht="16.5" x14ac:dyDescent="0.3">
      <c r="A293">
        <v>96</v>
      </c>
      <c r="B293">
        <v>3</v>
      </c>
      <c r="C293">
        <v>95</v>
      </c>
      <c r="D293" s="3">
        <v>43769</v>
      </c>
      <c r="E293" s="33">
        <v>19</v>
      </c>
      <c r="F293">
        <v>3</v>
      </c>
      <c r="G293">
        <f>+HLOOKUP(VLOOKUP($B293,$Q$2:$R$42,2,0),costos_sf!$D$2:$AY$99,base_minorista!$A293,0)</f>
        <v>2645947114.3153901</v>
      </c>
      <c r="H293">
        <f>+HLOOKUP(VLOOKUP($B293,$Q$2:$R$42,2,0),creditos_sf!$D$103:$M$200,base_minorista!$A293,0)</f>
        <v>20753517040.504578</v>
      </c>
      <c r="I293">
        <f>+HLOOKUP(VLOOKUP($B293,$Q$2:$R$42,2,0),creditos_sf!$D$2:$AY$99,base_minorista!$A293,0)</f>
        <v>16094312688.9233</v>
      </c>
      <c r="J293">
        <f>+HLOOKUP(VLOOKUP($B293,$Q$2:$R$42,2,0),Costo_fondeo!$D$3:$AY$100,base_minorista!$A293,0)</f>
        <v>2.0490616272348547</v>
      </c>
      <c r="K293">
        <f>+HLOOKUP(VLOOKUP($B293,$Q$2:$R$42,2,0),Costo_provisiones!$D$3:$AY$100,base_minorista!$A293,0)</f>
        <v>1.7712347108240163</v>
      </c>
      <c r="L293">
        <f>+HLOOKUP(VLOOKUP($B293,$Q$2:$R$42,2,0),Morosidad_control!$D$4:$AY$101,base_minorista!$A293,0)</f>
        <v>3.5700707677824801</v>
      </c>
      <c r="M293">
        <f ca="1">+OFFSET(Capital_2!$D$2,base_minorista!A293,0)</f>
        <v>3.4123935475815319</v>
      </c>
      <c r="N293">
        <f>+HLOOKUP(VLOOKUP($B293,$Q$2:$R$42,2,0),costo_laboral!$E$2:$AZ$99,base_minorista!$A293,0)</f>
        <v>2.7822762132903693</v>
      </c>
      <c r="O293">
        <f>+HLOOKUP(VLOOKUP($B293,$Q$2:$R$42,2,0),Participacion1!$P$4:$Y$101,base_minorista!$A293,0)</f>
        <v>12.220420039442001</v>
      </c>
    </row>
    <row r="294" spans="1:15" ht="16.5" x14ac:dyDescent="0.3">
      <c r="A294">
        <v>97</v>
      </c>
      <c r="B294">
        <v>3</v>
      </c>
      <c r="C294">
        <v>96</v>
      </c>
      <c r="D294" s="3">
        <v>43799</v>
      </c>
      <c r="E294" s="33">
        <v>19</v>
      </c>
      <c r="F294">
        <v>3</v>
      </c>
      <c r="G294">
        <f>+HLOOKUP(VLOOKUP($B294,$Q$2:$R$42,2,0),costos_sf!$D$2:$AY$99,base_minorista!$A294,0)</f>
        <v>2662980773.1732497</v>
      </c>
      <c r="H294">
        <f>+HLOOKUP(VLOOKUP($B294,$Q$2:$R$42,2,0),creditos_sf!$D$103:$M$200,base_minorista!$A294,0)</f>
        <v>21035976748.228821</v>
      </c>
      <c r="I294">
        <f>+HLOOKUP(VLOOKUP($B294,$Q$2:$R$42,2,0),creditos_sf!$D$2:$AY$99,base_minorista!$A294,0)</f>
        <v>16218621545.6535</v>
      </c>
      <c r="J294">
        <f>+HLOOKUP(VLOOKUP($B294,$Q$2:$R$42,2,0),Costo_fondeo!$D$3:$AY$100,base_minorista!$A294,0)</f>
        <v>2.0448281934302326</v>
      </c>
      <c r="K294">
        <f>+HLOOKUP(VLOOKUP($B294,$Q$2:$R$42,2,0),Costo_provisiones!$D$3:$AY$100,base_minorista!$A294,0)</f>
        <v>1.7912832993199039</v>
      </c>
      <c r="L294">
        <f>+HLOOKUP(VLOOKUP($B294,$Q$2:$R$42,2,0),Morosidad_control!$D$4:$AY$101,base_minorista!$A294,0)</f>
        <v>3.55302345619863</v>
      </c>
      <c r="M294">
        <f ca="1">+OFFSET(Capital_2!$D$2,base_minorista!A294,0)</f>
        <v>3.3960163093664169</v>
      </c>
      <c r="N294">
        <f>+HLOOKUP(VLOOKUP($B294,$Q$2:$R$42,2,0),costo_laboral!$E$2:$AZ$99,base_minorista!$A294,0)</f>
        <v>2.7746229826902171</v>
      </c>
      <c r="O294">
        <f>+HLOOKUP(VLOOKUP($B294,$Q$2:$R$42,2,0),Participacion1!$P$4:$Y$101,base_minorista!$A294,0)</f>
        <v>12.241977399882099</v>
      </c>
    </row>
    <row r="295" spans="1:15" ht="16.5" x14ac:dyDescent="0.3">
      <c r="A295">
        <v>98</v>
      </c>
      <c r="B295">
        <v>3</v>
      </c>
      <c r="C295">
        <v>97</v>
      </c>
      <c r="D295" s="3">
        <v>43830</v>
      </c>
      <c r="E295" s="33">
        <v>19</v>
      </c>
      <c r="F295">
        <v>3</v>
      </c>
      <c r="G295">
        <f>+HLOOKUP(VLOOKUP($B295,$Q$2:$R$42,2,0),costos_sf!$D$2:$AY$99,base_minorista!$A295,0)</f>
        <v>2666114765.4689803</v>
      </c>
      <c r="H295">
        <f>+HLOOKUP(VLOOKUP($B295,$Q$2:$R$42,2,0),creditos_sf!$D$103:$M$200,base_minorista!$A295,0)</f>
        <v>21047199756.021564</v>
      </c>
      <c r="I295">
        <f>+HLOOKUP(VLOOKUP($B295,$Q$2:$R$42,2,0),creditos_sf!$D$2:$AY$99,base_minorista!$A295,0)</f>
        <v>16448294008.016201</v>
      </c>
      <c r="J295">
        <f>+HLOOKUP(VLOOKUP($B295,$Q$2:$R$42,2,0),Costo_fondeo!$D$3:$AY$100,base_minorista!$A295,0)</f>
        <v>2.0238250962474766</v>
      </c>
      <c r="K295">
        <f>+HLOOKUP(VLOOKUP($B295,$Q$2:$R$42,2,0),Costo_provisiones!$D$3:$AY$100,base_minorista!$A295,0)</f>
        <v>1.7698494749355531</v>
      </c>
      <c r="L295">
        <f>+HLOOKUP(VLOOKUP($B295,$Q$2:$R$42,2,0),Morosidad_control!$D$4:$AY$101,base_minorista!$A295,0)</f>
        <v>3.5629556241441098</v>
      </c>
      <c r="M295">
        <f ca="1">+OFFSET(Capital_2!$D$2,base_minorista!A295,0)</f>
        <v>3.3787771447242938</v>
      </c>
      <c r="N295">
        <f>+HLOOKUP(VLOOKUP($B295,$Q$2:$R$42,2,0),costo_laboral!$E$2:$AZ$99,base_minorista!$A295,0)</f>
        <v>2.8138809775829521</v>
      </c>
      <c r="O295">
        <f>+HLOOKUP(VLOOKUP($B295,$Q$2:$R$42,2,0),Participacion1!$P$4:$Y$101,base_minorista!$A295,0)</f>
        <v>12.2974102671601</v>
      </c>
    </row>
    <row r="296" spans="1:15" ht="16.5" x14ac:dyDescent="0.3">
      <c r="A296">
        <v>2</v>
      </c>
      <c r="B296">
        <v>4</v>
      </c>
      <c r="C296">
        <v>1</v>
      </c>
      <c r="D296" s="3">
        <v>40908</v>
      </c>
      <c r="E296" s="33">
        <v>11</v>
      </c>
      <c r="F296">
        <v>1</v>
      </c>
      <c r="G296">
        <f>+HLOOKUP(VLOOKUP($B296,$Q$2:$R$42,2,0),costos_sf!$D$2:$AY$99,base_minorista!$A296,0)</f>
        <v>87734475.3326184</v>
      </c>
      <c r="H296">
        <f>+HLOOKUP(VLOOKUP($B296,$Q$2:$R$42,2,0),creditos_sf!$D$2:$AY$99,base_minorista!$A296,0)</f>
        <v>367931036.89763701</v>
      </c>
      <c r="I296">
        <f>+HLOOKUP(VLOOKUP($B296,$Q$2:$R$42,2,0),creditos_sf!$D$103:$AY$200,base_minorista!$A296,0)</f>
        <v>131978059.47384098</v>
      </c>
      <c r="J296">
        <f>+HLOOKUP(VLOOKUP($B296,$Q$2:$R$42,2,0),Costo_fondeo!$D$3:$AY$100,base_minorista!$A296,0)</f>
        <v>6.4131222621230499</v>
      </c>
      <c r="K296">
        <f>+HLOOKUP(VLOOKUP($B296,$Q$2:$R$42,2,0),Costo_provisiones!$D$3:$AY$100,base_minorista!$A296,0)</f>
        <v>1.8997622919192108</v>
      </c>
      <c r="L296">
        <f>+HLOOKUP(VLOOKUP($B296,$Q$2:$R$42,2,0),Morosidad_control!$D$4:$AY$101,base_minorista!$A296,0)</f>
        <v>3.8565324336066098</v>
      </c>
      <c r="M296">
        <f ca="1">+OFFSET(Capital_2!$D$2,base_minorista!A296,0)</f>
        <v>3.518992143247762</v>
      </c>
      <c r="N296">
        <f>+HLOOKUP(VLOOKUP($B296,$Q$2:$R$42,2,0),costo_laboral!$E$2:$AZ$99,base_minorista!$A296,0)</f>
        <v>9.7151685773854606</v>
      </c>
      <c r="O296">
        <f>+HLOOKUP(VLOOKUP($B296,$Q$2:$R$42,2,0),Participacion2!$D$2:$AO$99,base_minorista!$A296,0)</f>
        <v>1.4958261590241912</v>
      </c>
    </row>
    <row r="297" spans="1:15" ht="16.5" x14ac:dyDescent="0.3">
      <c r="A297">
        <v>3</v>
      </c>
      <c r="B297">
        <v>4</v>
      </c>
      <c r="C297">
        <v>2</v>
      </c>
      <c r="D297" s="3">
        <v>40939</v>
      </c>
      <c r="E297" s="33">
        <v>12</v>
      </c>
      <c r="F297">
        <v>1</v>
      </c>
      <c r="G297">
        <f>+HLOOKUP(VLOOKUP($B297,$Q$2:$R$42,2,0),costos_sf!$D$2:$AY$99,base_minorista!$A297,0)</f>
        <v>82228738.789825097</v>
      </c>
      <c r="H297">
        <f>+HLOOKUP(VLOOKUP($B297,$Q$2:$R$42,2,0),creditos_sf!$D$2:$AY$99,base_minorista!$A297,0)</f>
        <v>370099366.27646101</v>
      </c>
      <c r="I297">
        <f>+HLOOKUP(VLOOKUP($B297,$Q$2:$R$42,2,0),creditos_sf!$D$103:$AY$200,base_minorista!$A297,0)</f>
        <v>132917400.241308</v>
      </c>
      <c r="J297">
        <f>+HLOOKUP(VLOOKUP($B297,$Q$2:$R$42,2,0),Costo_fondeo!$D$3:$AY$100,base_minorista!$A297,0)</f>
        <v>6.4595816145649705</v>
      </c>
      <c r="K297">
        <f>+HLOOKUP(VLOOKUP($B297,$Q$2:$R$42,2,0),Costo_provisiones!$D$3:$AY$100,base_minorista!$A297,0)</f>
        <v>1.8904171429152503</v>
      </c>
      <c r="L297">
        <f>+HLOOKUP(VLOOKUP($B297,$Q$2:$R$42,2,0),Morosidad_control!$D$4:$AY$101,base_minorista!$A297,0)</f>
        <v>4.0252815210437598</v>
      </c>
      <c r="M297">
        <f ca="1">+OFFSET(Capital_2!$D$2,base_minorista!A297,0)</f>
        <v>3.5649149268123814</v>
      </c>
      <c r="N297">
        <f>+HLOOKUP(VLOOKUP($B297,$Q$2:$R$42,2,0),costo_laboral!$E$2:$AZ$99,base_minorista!$A297,0)</f>
        <v>8.4012401818440203</v>
      </c>
      <c r="O297">
        <f>+HLOOKUP(VLOOKUP($B297,$Q$2:$R$42,2,0),Participacion2!$D$2:$AO$99,base_minorista!$A297,0)</f>
        <v>1.5046030830397488</v>
      </c>
    </row>
    <row r="298" spans="1:15" ht="16.5" x14ac:dyDescent="0.3">
      <c r="A298">
        <v>4</v>
      </c>
      <c r="B298">
        <v>4</v>
      </c>
      <c r="C298">
        <v>3</v>
      </c>
      <c r="D298" s="3">
        <v>40968</v>
      </c>
      <c r="E298" s="33">
        <v>12</v>
      </c>
      <c r="F298">
        <v>1</v>
      </c>
      <c r="G298">
        <f>+HLOOKUP(VLOOKUP($B298,$Q$2:$R$42,2,0),costos_sf!$D$2:$AY$99,base_minorista!$A298,0)</f>
        <v>82531926.095163703</v>
      </c>
      <c r="H298">
        <f>+HLOOKUP(VLOOKUP($B298,$Q$2:$R$42,2,0),creditos_sf!$D$2:$AY$99,base_minorista!$A298,0)</f>
        <v>372707977.98188901</v>
      </c>
      <c r="I298">
        <f>+HLOOKUP(VLOOKUP($B298,$Q$2:$R$42,2,0),creditos_sf!$D$103:$AY$200,base_minorista!$A298,0)</f>
        <v>133922739.45755899</v>
      </c>
      <c r="J298">
        <f>+HLOOKUP(VLOOKUP($B298,$Q$2:$R$42,2,0),Costo_fondeo!$D$3:$AY$100,base_minorista!$A298,0)</f>
        <v>6.5603464194186927</v>
      </c>
      <c r="K298">
        <f>+HLOOKUP(VLOOKUP($B298,$Q$2:$R$42,2,0),Costo_provisiones!$D$3:$AY$100,base_minorista!$A298,0)</f>
        <v>1.8342466375637541</v>
      </c>
      <c r="L298">
        <f>+HLOOKUP(VLOOKUP($B298,$Q$2:$R$42,2,0),Morosidad_control!$D$4:$AY$101,base_minorista!$A298,0)</f>
        <v>4.1185611470588404</v>
      </c>
      <c r="M298">
        <f ca="1">+OFFSET(Capital_2!$D$2,base_minorista!A298,0)</f>
        <v>3.6045728554123184</v>
      </c>
      <c r="N298">
        <f>+HLOOKUP(VLOOKUP($B298,$Q$2:$R$42,2,0),costo_laboral!$E$2:$AZ$99,base_minorista!$A298,0)</f>
        <v>8.1554208719757</v>
      </c>
      <c r="O298">
        <f>+HLOOKUP(VLOOKUP($B298,$Q$2:$R$42,2,0),Participacion2!$D$2:$AO$99,base_minorista!$A298,0)</f>
        <v>1.5038823355812247</v>
      </c>
    </row>
    <row r="299" spans="1:15" ht="16.5" x14ac:dyDescent="0.3">
      <c r="A299">
        <v>5</v>
      </c>
      <c r="B299">
        <v>4</v>
      </c>
      <c r="C299">
        <v>4</v>
      </c>
      <c r="D299" s="3">
        <v>40999</v>
      </c>
      <c r="E299" s="33">
        <v>12</v>
      </c>
      <c r="F299">
        <v>1</v>
      </c>
      <c r="G299">
        <f>+HLOOKUP(VLOOKUP($B299,$Q$2:$R$42,2,0),costos_sf!$D$2:$AY$99,base_minorista!$A299,0)</f>
        <v>82916756.733911097</v>
      </c>
      <c r="H299">
        <f>+HLOOKUP(VLOOKUP($B299,$Q$2:$R$42,2,0),creditos_sf!$D$2:$AY$99,base_minorista!$A299,0)</f>
        <v>374060642.38796002</v>
      </c>
      <c r="I299">
        <f>+HLOOKUP(VLOOKUP($B299,$Q$2:$R$42,2,0),creditos_sf!$D$103:$AY$200,base_minorista!$A299,0)</f>
        <v>133859181.46425101</v>
      </c>
      <c r="J299">
        <f>+HLOOKUP(VLOOKUP($B299,$Q$2:$R$42,2,0),Costo_fondeo!$D$3:$AY$100,base_minorista!$A299,0)</f>
        <v>6.5681868633716265</v>
      </c>
      <c r="K299">
        <f>+HLOOKUP(VLOOKUP($B299,$Q$2:$R$42,2,0),Costo_provisiones!$D$3:$AY$100,base_minorista!$A299,0)</f>
        <v>1.9543199594564</v>
      </c>
      <c r="L299">
        <f>+HLOOKUP(VLOOKUP($B299,$Q$2:$R$42,2,0),Morosidad_control!$D$4:$AY$101,base_minorista!$A299,0)</f>
        <v>4.1709744149757597</v>
      </c>
      <c r="M299">
        <f ca="1">+OFFSET(Capital_2!$D$2,base_minorista!A299,0)</f>
        <v>3.6441469759495817</v>
      </c>
      <c r="N299">
        <f>+HLOOKUP(VLOOKUP($B299,$Q$2:$R$42,2,0),costo_laboral!$E$2:$AZ$99,base_minorista!$A299,0)</f>
        <v>8.0811032476350206</v>
      </c>
      <c r="O299">
        <f>+HLOOKUP(VLOOKUP($B299,$Q$2:$R$42,2,0),Participacion2!$D$2:$AO$99,base_minorista!$A299,0)</f>
        <v>1.4769383524601907</v>
      </c>
    </row>
    <row r="300" spans="1:15" ht="16.5" x14ac:dyDescent="0.3">
      <c r="A300">
        <v>6</v>
      </c>
      <c r="B300">
        <v>4</v>
      </c>
      <c r="C300">
        <v>5</v>
      </c>
      <c r="D300" s="3">
        <v>41029</v>
      </c>
      <c r="E300" s="33">
        <v>12</v>
      </c>
      <c r="F300">
        <v>1</v>
      </c>
      <c r="G300">
        <f>+HLOOKUP(VLOOKUP($B300,$Q$2:$R$42,2,0),costos_sf!$D$2:$AY$99,base_minorista!$A300,0)</f>
        <v>83572666.515579104</v>
      </c>
      <c r="H300">
        <f>+HLOOKUP(VLOOKUP($B300,$Q$2:$R$42,2,0),creditos_sf!$D$2:$AY$99,base_minorista!$A300,0)</f>
        <v>375723157.117248</v>
      </c>
      <c r="I300">
        <f>+HLOOKUP(VLOOKUP($B300,$Q$2:$R$42,2,0),creditos_sf!$D$103:$AY$200,base_minorista!$A300,0)</f>
        <v>135518616.32936001</v>
      </c>
      <c r="J300">
        <f>+HLOOKUP(VLOOKUP($B300,$Q$2:$R$42,2,0),Costo_fondeo!$D$3:$AY$100,base_minorista!$A300,0)</f>
        <v>6.6005472745130218</v>
      </c>
      <c r="K300">
        <f>+HLOOKUP(VLOOKUP($B300,$Q$2:$R$42,2,0),Costo_provisiones!$D$3:$AY$100,base_minorista!$A300,0)</f>
        <v>2.0757114564316463</v>
      </c>
      <c r="L300">
        <f>+HLOOKUP(VLOOKUP($B300,$Q$2:$R$42,2,0),Morosidad_control!$D$4:$AY$101,base_minorista!$A300,0)</f>
        <v>4.33706157800217</v>
      </c>
      <c r="M300">
        <f ca="1">+OFFSET(Capital_2!$D$2,base_minorista!A300,0)</f>
        <v>3.6866707606514586</v>
      </c>
      <c r="N300">
        <f>+HLOOKUP(VLOOKUP($B300,$Q$2:$R$42,2,0),costo_laboral!$E$2:$AZ$99,base_minorista!$A300,0)</f>
        <v>7.9412239949361396</v>
      </c>
      <c r="O300">
        <f>+HLOOKUP(VLOOKUP($B300,$Q$2:$R$42,2,0),Participacion2!$D$2:$AO$99,base_minorista!$A300,0)</f>
        <v>1.4625089528667112</v>
      </c>
    </row>
    <row r="301" spans="1:15" ht="16.5" x14ac:dyDescent="0.3">
      <c r="A301">
        <v>7</v>
      </c>
      <c r="B301">
        <v>4</v>
      </c>
      <c r="C301">
        <v>6</v>
      </c>
      <c r="D301" s="3">
        <v>41060</v>
      </c>
      <c r="E301" s="33">
        <v>12</v>
      </c>
      <c r="F301">
        <v>1</v>
      </c>
      <c r="G301">
        <f>+HLOOKUP(VLOOKUP($B301,$Q$2:$R$42,2,0),costos_sf!$D$2:$AY$99,base_minorista!$A301,0)</f>
        <v>84724371.581593901</v>
      </c>
      <c r="H301">
        <f>+HLOOKUP(VLOOKUP($B301,$Q$2:$R$42,2,0),creditos_sf!$D$2:$AY$99,base_minorista!$A301,0)</f>
        <v>383036725.67892498</v>
      </c>
      <c r="I301">
        <f>+HLOOKUP(VLOOKUP($B301,$Q$2:$R$42,2,0),creditos_sf!$D$103:$AY$200,base_minorista!$A301,0)</f>
        <v>135854360.51027501</v>
      </c>
      <c r="J301">
        <f>+HLOOKUP(VLOOKUP($B301,$Q$2:$R$42,2,0),Costo_fondeo!$D$3:$AY$100,base_minorista!$A301,0)</f>
        <v>6.6286575290020524</v>
      </c>
      <c r="K301">
        <f>+HLOOKUP(VLOOKUP($B301,$Q$2:$R$42,2,0),Costo_provisiones!$D$3:$AY$100,base_minorista!$A301,0)</f>
        <v>2.1126108848844258</v>
      </c>
      <c r="L301">
        <f>+HLOOKUP(VLOOKUP($B301,$Q$2:$R$42,2,0),Morosidad_control!$D$4:$AY$101,base_minorista!$A301,0)</f>
        <v>4.2360218217968599</v>
      </c>
      <c r="M301">
        <f ca="1">+OFFSET(Capital_2!$D$2,base_minorista!A301,0)</f>
        <v>3.7432616406065877</v>
      </c>
      <c r="N301">
        <f>+HLOOKUP(VLOOKUP($B301,$Q$2:$R$42,2,0),costo_laboral!$E$2:$AZ$99,base_minorista!$A301,0)</f>
        <v>7.86505748507044</v>
      </c>
      <c r="O301">
        <f>+HLOOKUP(VLOOKUP($B301,$Q$2:$R$42,2,0),Participacion2!$D$2:$AO$99,base_minorista!$A301,0)</f>
        <v>1.4634818681081252</v>
      </c>
    </row>
    <row r="302" spans="1:15" ht="16.5" x14ac:dyDescent="0.3">
      <c r="A302">
        <v>8</v>
      </c>
      <c r="B302">
        <v>4</v>
      </c>
      <c r="C302">
        <v>7</v>
      </c>
      <c r="D302" s="3">
        <v>41090</v>
      </c>
      <c r="E302" s="33">
        <v>12</v>
      </c>
      <c r="F302">
        <v>1</v>
      </c>
      <c r="G302">
        <f>+HLOOKUP(VLOOKUP($B302,$Q$2:$R$42,2,0),costos_sf!$D$2:$AY$99,base_minorista!$A302,0)</f>
        <v>86229225.650633097</v>
      </c>
      <c r="H302">
        <f>+HLOOKUP(VLOOKUP($B302,$Q$2:$R$42,2,0),creditos_sf!$D$2:$AY$99,base_minorista!$A302,0)</f>
        <v>388243373.07901096</v>
      </c>
      <c r="I302">
        <f>+HLOOKUP(VLOOKUP($B302,$Q$2:$R$42,2,0),creditos_sf!$D$103:$AY$200,base_minorista!$A302,0)</f>
        <v>134865779.716784</v>
      </c>
      <c r="J302">
        <f>+HLOOKUP(VLOOKUP($B302,$Q$2:$R$42,2,0),Costo_fondeo!$D$3:$AY$100,base_minorista!$A302,0)</f>
        <v>6.6537195424257458</v>
      </c>
      <c r="K302">
        <f>+HLOOKUP(VLOOKUP($B302,$Q$2:$R$42,2,0),Costo_provisiones!$D$3:$AY$100,base_minorista!$A302,0)</f>
        <v>2.2324393537732949</v>
      </c>
      <c r="L302">
        <f>+HLOOKUP(VLOOKUP($B302,$Q$2:$R$42,2,0),Morosidad_control!$D$4:$AY$101,base_minorista!$A302,0)</f>
        <v>4.2487211942600398</v>
      </c>
      <c r="M302">
        <f ca="1">+OFFSET(Capital_2!$D$2,base_minorista!A302,0)</f>
        <v>3.7659791083914693</v>
      </c>
      <c r="N302">
        <f>+HLOOKUP(VLOOKUP($B302,$Q$2:$R$42,2,0),costo_laboral!$E$2:$AZ$99,base_minorista!$A302,0)</f>
        <v>7.8079112728461304</v>
      </c>
      <c r="O302">
        <f>+HLOOKUP(VLOOKUP($B302,$Q$2:$R$42,2,0),Participacion2!$D$2:$AO$99,base_minorista!$A302,0)</f>
        <v>1.4625260469613079</v>
      </c>
    </row>
    <row r="303" spans="1:15" ht="16.5" x14ac:dyDescent="0.3">
      <c r="A303">
        <v>9</v>
      </c>
      <c r="B303">
        <v>4</v>
      </c>
      <c r="C303">
        <v>8</v>
      </c>
      <c r="D303" s="3">
        <v>41121</v>
      </c>
      <c r="E303" s="33">
        <v>12</v>
      </c>
      <c r="F303">
        <v>1</v>
      </c>
      <c r="G303">
        <f>+HLOOKUP(VLOOKUP($B303,$Q$2:$R$42,2,0),costos_sf!$D$2:$AY$99,base_minorista!$A303,0)</f>
        <v>87181785.426824108</v>
      </c>
      <c r="H303">
        <f>+HLOOKUP(VLOOKUP($B303,$Q$2:$R$42,2,0),creditos_sf!$D$2:$AY$99,base_minorista!$A303,0)</f>
        <v>396964869.97516501</v>
      </c>
      <c r="I303">
        <f>+HLOOKUP(VLOOKUP($B303,$Q$2:$R$42,2,0),creditos_sf!$D$103:$AY$200,base_minorista!$A303,0)</f>
        <v>136407931.383892</v>
      </c>
      <c r="J303">
        <f>+HLOOKUP(VLOOKUP($B303,$Q$2:$R$42,2,0),Costo_fondeo!$D$3:$AY$100,base_minorista!$A303,0)</f>
        <v>6.6803283095375878</v>
      </c>
      <c r="K303">
        <f>+HLOOKUP(VLOOKUP($B303,$Q$2:$R$42,2,0),Costo_provisiones!$D$3:$AY$100,base_minorista!$A303,0)</f>
        <v>2.1975482418531902</v>
      </c>
      <c r="L303">
        <f>+HLOOKUP(VLOOKUP($B303,$Q$2:$R$42,2,0),Morosidad_control!$D$4:$AY$101,base_minorista!$A303,0)</f>
        <v>4.2359504179638101</v>
      </c>
      <c r="M303">
        <f ca="1">+OFFSET(Capital_2!$D$2,base_minorista!A303,0)</f>
        <v>3.7900682632030773</v>
      </c>
      <c r="N303">
        <f>+HLOOKUP(VLOOKUP($B303,$Q$2:$R$42,2,0),costo_laboral!$E$2:$AZ$99,base_minorista!$A303,0)</f>
        <v>7.7144859974469799</v>
      </c>
      <c r="O303">
        <f>+HLOOKUP(VLOOKUP($B303,$Q$2:$R$42,2,0),Participacion2!$D$2:$AO$99,base_minorista!$A303,0)</f>
        <v>1.4892838015176733</v>
      </c>
    </row>
    <row r="304" spans="1:15" ht="16.5" x14ac:dyDescent="0.3">
      <c r="A304">
        <v>10</v>
      </c>
      <c r="B304">
        <v>4</v>
      </c>
      <c r="C304">
        <v>9</v>
      </c>
      <c r="D304" s="3">
        <v>41152</v>
      </c>
      <c r="E304" s="33">
        <v>12</v>
      </c>
      <c r="F304">
        <v>1</v>
      </c>
      <c r="G304">
        <f>+HLOOKUP(VLOOKUP($B304,$Q$2:$R$42,2,0),costos_sf!$D$2:$AY$99,base_minorista!$A304,0)</f>
        <v>88174876.0066154</v>
      </c>
      <c r="H304">
        <f>+HLOOKUP(VLOOKUP($B304,$Q$2:$R$42,2,0),creditos_sf!$D$2:$AY$99,base_minorista!$A304,0)</f>
        <v>400182400.22540301</v>
      </c>
      <c r="I304">
        <f>+HLOOKUP(VLOOKUP($B304,$Q$2:$R$42,2,0),creditos_sf!$D$103:$AY$200,base_minorista!$A304,0)</f>
        <v>135305691.82066301</v>
      </c>
      <c r="J304">
        <f>+HLOOKUP(VLOOKUP($B304,$Q$2:$R$42,2,0),Costo_fondeo!$D$3:$AY$100,base_minorista!$A304,0)</f>
        <v>6.7130167378385144</v>
      </c>
      <c r="K304">
        <f>+HLOOKUP(VLOOKUP($B304,$Q$2:$R$42,2,0),Costo_provisiones!$D$3:$AY$100,base_minorista!$A304,0)</f>
        <v>2.340263592138272</v>
      </c>
      <c r="L304">
        <f>+HLOOKUP(VLOOKUP($B304,$Q$2:$R$42,2,0),Morosidad_control!$D$4:$AY$101,base_minorista!$A304,0)</f>
        <v>4.3503795301625701</v>
      </c>
      <c r="M304">
        <f ca="1">+OFFSET(Capital_2!$D$2,base_minorista!A304,0)</f>
        <v>3.7960315209630844</v>
      </c>
      <c r="N304">
        <f>+HLOOKUP(VLOOKUP($B304,$Q$2:$R$42,2,0),costo_laboral!$E$2:$AZ$99,base_minorista!$A304,0)</f>
        <v>7.6688009068654601</v>
      </c>
      <c r="O304">
        <f>+HLOOKUP(VLOOKUP($B304,$Q$2:$R$42,2,0),Participacion2!$D$2:$AO$99,base_minorista!$A304,0)</f>
        <v>1.4979854742942378</v>
      </c>
    </row>
    <row r="305" spans="1:15" ht="16.5" x14ac:dyDescent="0.3">
      <c r="A305">
        <v>11</v>
      </c>
      <c r="B305">
        <v>4</v>
      </c>
      <c r="C305">
        <v>10</v>
      </c>
      <c r="D305" s="3">
        <v>41182</v>
      </c>
      <c r="E305" s="33">
        <v>12</v>
      </c>
      <c r="F305">
        <v>1</v>
      </c>
      <c r="G305">
        <f>+HLOOKUP(VLOOKUP($B305,$Q$2:$R$42,2,0),costos_sf!$D$2:$AY$99,base_minorista!$A305,0)</f>
        <v>88558000.718954906</v>
      </c>
      <c r="H305">
        <f>+HLOOKUP(VLOOKUP($B305,$Q$2:$R$42,2,0),creditos_sf!$D$2:$AY$99,base_minorista!$A305,0)</f>
        <v>401565319.14857697</v>
      </c>
      <c r="I305">
        <f>+HLOOKUP(VLOOKUP($B305,$Q$2:$R$42,2,0),creditos_sf!$D$103:$AY$200,base_minorista!$A305,0)</f>
        <v>134719668.77359203</v>
      </c>
      <c r="J305">
        <f>+HLOOKUP(VLOOKUP($B305,$Q$2:$R$42,2,0),Costo_fondeo!$D$3:$AY$100,base_minorista!$A305,0)</f>
        <v>6.7012547954931527</v>
      </c>
      <c r="K305">
        <f>+HLOOKUP(VLOOKUP($B305,$Q$2:$R$42,2,0),Costo_provisiones!$D$3:$AY$100,base_minorista!$A305,0)</f>
        <v>2.3535671408510992</v>
      </c>
      <c r="L305">
        <f>+HLOOKUP(VLOOKUP($B305,$Q$2:$R$42,2,0),Morosidad_control!$D$4:$AY$101,base_minorista!$A305,0)</f>
        <v>4.2686877723164098</v>
      </c>
      <c r="M305">
        <f ca="1">+OFFSET(Capital_2!$D$2,base_minorista!A305,0)</f>
        <v>3.7807846214491896</v>
      </c>
      <c r="N305">
        <f>+HLOOKUP(VLOOKUP($B305,$Q$2:$R$42,2,0),costo_laboral!$E$2:$AZ$99,base_minorista!$A305,0)</f>
        <v>7.6457099012072103</v>
      </c>
      <c r="O305">
        <f>+HLOOKUP(VLOOKUP($B305,$Q$2:$R$42,2,0),Participacion2!$D$2:$AO$99,base_minorista!$A305,0)</f>
        <v>1.5061567412118413</v>
      </c>
    </row>
    <row r="306" spans="1:15" ht="16.5" x14ac:dyDescent="0.3">
      <c r="A306">
        <v>12</v>
      </c>
      <c r="B306">
        <v>4</v>
      </c>
      <c r="C306">
        <v>11</v>
      </c>
      <c r="D306" s="3">
        <v>41213</v>
      </c>
      <c r="E306" s="33">
        <v>12</v>
      </c>
      <c r="F306">
        <v>1</v>
      </c>
      <c r="G306">
        <f>+HLOOKUP(VLOOKUP($B306,$Q$2:$R$42,2,0),costos_sf!$D$2:$AY$99,base_minorista!$A306,0)</f>
        <v>89781158.618638098</v>
      </c>
      <c r="H306">
        <f>+HLOOKUP(VLOOKUP($B306,$Q$2:$R$42,2,0),creditos_sf!$D$2:$AY$99,base_minorista!$A306,0)</f>
        <v>408991484.19786501</v>
      </c>
      <c r="I306">
        <f>+HLOOKUP(VLOOKUP($B306,$Q$2:$R$42,2,0),creditos_sf!$D$103:$AY$200,base_minorista!$A306,0)</f>
        <v>133233644.326938</v>
      </c>
      <c r="J306">
        <f>+HLOOKUP(VLOOKUP($B306,$Q$2:$R$42,2,0),Costo_fondeo!$D$3:$AY$100,base_minorista!$A306,0)</f>
        <v>6.7288199528716328</v>
      </c>
      <c r="K306">
        <f>+HLOOKUP(VLOOKUP($B306,$Q$2:$R$42,2,0),Costo_provisiones!$D$3:$AY$100,base_minorista!$A306,0)</f>
        <v>2.3634833150026537</v>
      </c>
      <c r="L306">
        <f>+HLOOKUP(VLOOKUP($B306,$Q$2:$R$42,2,0),Morosidad_control!$D$4:$AY$101,base_minorista!$A306,0)</f>
        <v>4.5553207450100102</v>
      </c>
      <c r="M306">
        <f ca="1">+OFFSET(Capital_2!$D$2,base_minorista!A306,0)</f>
        <v>3.7788207097198074</v>
      </c>
      <c r="N306">
        <f>+HLOOKUP(VLOOKUP($B306,$Q$2:$R$42,2,0),costo_laboral!$E$2:$AZ$99,base_minorista!$A306,0)</f>
        <v>7.6324361291577203</v>
      </c>
      <c r="O306">
        <f>+HLOOKUP(VLOOKUP($B306,$Q$2:$R$42,2,0),Participacion2!$D$2:$AO$99,base_minorista!$A306,0)</f>
        <v>1.5082510691806661</v>
      </c>
    </row>
    <row r="307" spans="1:15" ht="16.5" x14ac:dyDescent="0.3">
      <c r="A307">
        <v>13</v>
      </c>
      <c r="B307">
        <v>4</v>
      </c>
      <c r="C307">
        <v>12</v>
      </c>
      <c r="D307" s="3">
        <v>41243</v>
      </c>
      <c r="E307" s="33">
        <v>12</v>
      </c>
      <c r="F307">
        <v>1</v>
      </c>
      <c r="G307">
        <f>+HLOOKUP(VLOOKUP($B307,$Q$2:$R$42,2,0),costos_sf!$D$2:$AY$99,base_minorista!$A307,0)</f>
        <v>90673522.277629703</v>
      </c>
      <c r="H307">
        <f>+HLOOKUP(VLOOKUP($B307,$Q$2:$R$42,2,0),creditos_sf!$D$2:$AY$99,base_minorista!$A307,0)</f>
        <v>412885489.51072502</v>
      </c>
      <c r="I307">
        <f>+HLOOKUP(VLOOKUP($B307,$Q$2:$R$42,2,0),creditos_sf!$D$103:$AY$200,base_minorista!$A307,0)</f>
        <v>133068492.16442299</v>
      </c>
      <c r="J307">
        <f>+HLOOKUP(VLOOKUP($B307,$Q$2:$R$42,2,0),Costo_fondeo!$D$3:$AY$100,base_minorista!$A307,0)</f>
        <v>6.73477769606622</v>
      </c>
      <c r="K307">
        <f>+HLOOKUP(VLOOKUP($B307,$Q$2:$R$42,2,0),Costo_provisiones!$D$3:$AY$100,base_minorista!$A307,0)</f>
        <v>2.4343851037582476</v>
      </c>
      <c r="L307">
        <f>+HLOOKUP(VLOOKUP($B307,$Q$2:$R$42,2,0),Morosidad_control!$D$4:$AY$101,base_minorista!$A307,0)</f>
        <v>4.6390650827877398</v>
      </c>
      <c r="M307">
        <f ca="1">+OFFSET(Capital_2!$D$2,base_minorista!A307,0)</f>
        <v>3.8090188851336229</v>
      </c>
      <c r="N307">
        <f>+HLOOKUP(VLOOKUP($B307,$Q$2:$R$42,2,0),costo_laboral!$E$2:$AZ$99,base_minorista!$A307,0)</f>
        <v>7.5722195071272997</v>
      </c>
      <c r="O307">
        <f>+HLOOKUP(VLOOKUP($B307,$Q$2:$R$42,2,0),Participacion2!$D$2:$AO$99,base_minorista!$A307,0)</f>
        <v>1.5105954345718315</v>
      </c>
    </row>
    <row r="308" spans="1:15" ht="16.5" x14ac:dyDescent="0.3">
      <c r="A308">
        <v>14</v>
      </c>
      <c r="B308">
        <v>4</v>
      </c>
      <c r="C308">
        <v>13</v>
      </c>
      <c r="D308" s="3">
        <v>41274</v>
      </c>
      <c r="E308" s="33">
        <v>12</v>
      </c>
      <c r="F308">
        <v>1</v>
      </c>
      <c r="G308">
        <f>+HLOOKUP(VLOOKUP($B308,$Q$2:$R$42,2,0),costos_sf!$D$2:$AY$99,base_minorista!$A308,0)</f>
        <v>92412580.105203211</v>
      </c>
      <c r="H308">
        <f>+HLOOKUP(VLOOKUP($B308,$Q$2:$R$42,2,0),creditos_sf!$D$2:$AY$99,base_minorista!$A308,0)</f>
        <v>422927018.55880898</v>
      </c>
      <c r="I308">
        <f>+HLOOKUP(VLOOKUP($B308,$Q$2:$R$42,2,0),creditos_sf!$D$103:$AY$200,base_minorista!$A308,0)</f>
        <v>131740526.67349501</v>
      </c>
      <c r="J308">
        <f>+HLOOKUP(VLOOKUP($B308,$Q$2:$R$42,2,0),Costo_fondeo!$D$3:$AY$100,base_minorista!$A308,0)</f>
        <v>6.6968168063296254</v>
      </c>
      <c r="K308">
        <f>+HLOOKUP(VLOOKUP($B308,$Q$2:$R$42,2,0),Costo_provisiones!$D$3:$AY$100,base_minorista!$A308,0)</f>
        <v>2.6893854875753509</v>
      </c>
      <c r="L308">
        <f>+HLOOKUP(VLOOKUP($B308,$Q$2:$R$42,2,0),Morosidad_control!$D$4:$AY$101,base_minorista!$A308,0)</f>
        <v>4.8920505728802004</v>
      </c>
      <c r="M308">
        <f ca="1">+OFFSET(Capital_2!$D$2,base_minorista!A308,0)</f>
        <v>3.8327018844682854</v>
      </c>
      <c r="N308">
        <f>+HLOOKUP(VLOOKUP($B308,$Q$2:$R$42,2,0),costo_laboral!$E$2:$AZ$99,base_minorista!$A308,0)</f>
        <v>7.4773369972320598</v>
      </c>
      <c r="O308">
        <f>+HLOOKUP(VLOOKUP($B308,$Q$2:$R$42,2,0),Participacion2!$D$2:$AO$99,base_minorista!$A308,0)</f>
        <v>1.5485527154620053</v>
      </c>
    </row>
    <row r="309" spans="1:15" ht="16.5" x14ac:dyDescent="0.3">
      <c r="A309">
        <v>15</v>
      </c>
      <c r="B309">
        <v>4</v>
      </c>
      <c r="C309">
        <v>14</v>
      </c>
      <c r="D309" s="3">
        <v>41305</v>
      </c>
      <c r="E309" s="33">
        <v>13</v>
      </c>
      <c r="F309">
        <v>1</v>
      </c>
      <c r="G309">
        <f>+HLOOKUP(VLOOKUP($B309,$Q$2:$R$42,2,0),costos_sf!$D$2:$AY$99,base_minorista!$A309,0)</f>
        <v>94170642.482564405</v>
      </c>
      <c r="H309">
        <f>+HLOOKUP(VLOOKUP($B309,$Q$2:$R$42,2,0),creditos_sf!$D$2:$AY$99,base_minorista!$A309,0)</f>
        <v>423725748.74162698</v>
      </c>
      <c r="I309">
        <f>+HLOOKUP(VLOOKUP($B309,$Q$2:$R$42,2,0),creditos_sf!$D$103:$AY$200,base_minorista!$A309,0)</f>
        <v>131355552.00210999</v>
      </c>
      <c r="J309">
        <f>+HLOOKUP(VLOOKUP($B309,$Q$2:$R$42,2,0),Costo_fondeo!$D$3:$AY$100,base_minorista!$A309,0)</f>
        <v>6.6850898250553836</v>
      </c>
      <c r="K309">
        <f>+HLOOKUP(VLOOKUP($B309,$Q$2:$R$42,2,0),Costo_provisiones!$D$3:$AY$100,base_minorista!$A309,0)</f>
        <v>2.7747675539992978</v>
      </c>
      <c r="L309">
        <f>+HLOOKUP(VLOOKUP($B309,$Q$2:$R$42,2,0),Morosidad_control!$D$4:$AY$101,base_minorista!$A309,0)</f>
        <v>5.0204838030072398</v>
      </c>
      <c r="M309">
        <f ca="1">+OFFSET(Capital_2!$D$2,base_minorista!A309,0)</f>
        <v>3.850163299057161</v>
      </c>
      <c r="N309">
        <f>+HLOOKUP(VLOOKUP($B309,$Q$2:$R$42,2,0),costo_laboral!$E$2:$AZ$99,base_minorista!$A309,0)</f>
        <v>7.6044034818483501</v>
      </c>
      <c r="O309">
        <f>+HLOOKUP(VLOOKUP($B309,$Q$2:$R$42,2,0),Participacion2!$D$2:$AO$99,base_minorista!$A309,0)</f>
        <v>1.5411917206107975</v>
      </c>
    </row>
    <row r="310" spans="1:15" ht="16.5" x14ac:dyDescent="0.3">
      <c r="A310">
        <v>16</v>
      </c>
      <c r="B310">
        <v>4</v>
      </c>
      <c r="C310">
        <v>15</v>
      </c>
      <c r="D310" s="3">
        <v>41333</v>
      </c>
      <c r="E310" s="33">
        <v>13</v>
      </c>
      <c r="F310">
        <v>1</v>
      </c>
      <c r="G310">
        <f>+HLOOKUP(VLOOKUP($B310,$Q$2:$R$42,2,0),costos_sf!$D$2:$AY$99,base_minorista!$A310,0)</f>
        <v>95970693.526488006</v>
      </c>
      <c r="H310">
        <f>+HLOOKUP(VLOOKUP($B310,$Q$2:$R$42,2,0),creditos_sf!$D$2:$AY$99,base_minorista!$A310,0)</f>
        <v>429316534.98318696</v>
      </c>
      <c r="I310">
        <f>+HLOOKUP(VLOOKUP($B310,$Q$2:$R$42,2,0),creditos_sf!$D$103:$AY$200,base_minorista!$A310,0)</f>
        <v>131375161.23014902</v>
      </c>
      <c r="J310">
        <f>+HLOOKUP(VLOOKUP($B310,$Q$2:$R$42,2,0),Costo_fondeo!$D$3:$AY$100,base_minorista!$A310,0)</f>
        <v>6.6388417139096685</v>
      </c>
      <c r="K310">
        <f>+HLOOKUP(VLOOKUP($B310,$Q$2:$R$42,2,0),Costo_provisiones!$D$3:$AY$100,base_minorista!$A310,0)</f>
        <v>2.8124399208314421</v>
      </c>
      <c r="L310">
        <f>+HLOOKUP(VLOOKUP($B310,$Q$2:$R$42,2,0),Morosidad_control!$D$4:$AY$101,base_minorista!$A310,0)</f>
        <v>5.52513675194934</v>
      </c>
      <c r="M310">
        <f ca="1">+OFFSET(Capital_2!$D$2,base_minorista!A310,0)</f>
        <v>3.8660657399921172</v>
      </c>
      <c r="N310">
        <f>+HLOOKUP(VLOOKUP($B310,$Q$2:$R$42,2,0),costo_laboral!$E$2:$AZ$99,base_minorista!$A310,0)</f>
        <v>7.6074784136280504</v>
      </c>
      <c r="O310">
        <f>+HLOOKUP(VLOOKUP($B310,$Q$2:$R$42,2,0),Participacion2!$D$2:$AO$99,base_minorista!$A310,0)</f>
        <v>1.5643247058568974</v>
      </c>
    </row>
    <row r="311" spans="1:15" ht="16.5" x14ac:dyDescent="0.3">
      <c r="A311">
        <v>17</v>
      </c>
      <c r="B311">
        <v>4</v>
      </c>
      <c r="C311">
        <v>16</v>
      </c>
      <c r="D311" s="3">
        <v>41364</v>
      </c>
      <c r="E311" s="33">
        <v>13</v>
      </c>
      <c r="F311">
        <v>1</v>
      </c>
      <c r="G311">
        <f>+HLOOKUP(VLOOKUP($B311,$Q$2:$R$42,2,0),costos_sf!$D$2:$AY$99,base_minorista!$A311,0)</f>
        <v>96267009.798259303</v>
      </c>
      <c r="H311">
        <f>+HLOOKUP(VLOOKUP($B311,$Q$2:$R$42,2,0),creditos_sf!$D$2:$AY$99,base_minorista!$A311,0)</f>
        <v>429865969.818712</v>
      </c>
      <c r="I311">
        <f>+HLOOKUP(VLOOKUP($B311,$Q$2:$R$42,2,0),creditos_sf!$D$103:$AY$200,base_minorista!$A311,0)</f>
        <v>130794295.52412999</v>
      </c>
      <c r="J311">
        <f>+HLOOKUP(VLOOKUP($B311,$Q$2:$R$42,2,0),Costo_fondeo!$D$3:$AY$100,base_minorista!$A311,0)</f>
        <v>6.6353580060143189</v>
      </c>
      <c r="K311">
        <f>+HLOOKUP(VLOOKUP($B311,$Q$2:$R$42,2,0),Costo_provisiones!$D$3:$AY$100,base_minorista!$A311,0)</f>
        <v>2.8001007894798011</v>
      </c>
      <c r="L311">
        <f>+HLOOKUP(VLOOKUP($B311,$Q$2:$R$42,2,0),Morosidad_control!$D$4:$AY$101,base_minorista!$A311,0)</f>
        <v>5.2345842678169401</v>
      </c>
      <c r="M311">
        <f ca="1">+OFFSET(Capital_2!$D$2,base_minorista!A311,0)</f>
        <v>3.8754391719680488</v>
      </c>
      <c r="N311">
        <f>+HLOOKUP(VLOOKUP($B311,$Q$2:$R$42,2,0),costo_laboral!$E$2:$AZ$99,base_minorista!$A311,0)</f>
        <v>7.6792367878852001</v>
      </c>
      <c r="O311">
        <f>+HLOOKUP(VLOOKUP($B311,$Q$2:$R$42,2,0),Participacion2!$D$2:$AO$99,base_minorista!$A311,0)</f>
        <v>1.5646159568653506</v>
      </c>
    </row>
    <row r="312" spans="1:15" ht="16.5" x14ac:dyDescent="0.3">
      <c r="A312">
        <v>18</v>
      </c>
      <c r="B312">
        <v>4</v>
      </c>
      <c r="C312">
        <v>17</v>
      </c>
      <c r="D312" s="3">
        <v>41394</v>
      </c>
      <c r="E312" s="33">
        <v>13</v>
      </c>
      <c r="F312">
        <v>1</v>
      </c>
      <c r="G312">
        <f>+HLOOKUP(VLOOKUP($B312,$Q$2:$R$42,2,0),costos_sf!$D$2:$AY$99,base_minorista!$A312,0)</f>
        <v>97279366.865653992</v>
      </c>
      <c r="H312">
        <f>+HLOOKUP(VLOOKUP($B312,$Q$2:$R$42,2,0),creditos_sf!$D$2:$AY$99,base_minorista!$A312,0)</f>
        <v>434582646.43967903</v>
      </c>
      <c r="I312">
        <f>+HLOOKUP(VLOOKUP($B312,$Q$2:$R$42,2,0),creditos_sf!$D$103:$AY$200,base_minorista!$A312,0)</f>
        <v>131155947.49583399</v>
      </c>
      <c r="J312">
        <f>+HLOOKUP(VLOOKUP($B312,$Q$2:$R$42,2,0),Costo_fondeo!$D$3:$AY$100,base_minorista!$A312,0)</f>
        <v>6.5984641231172327</v>
      </c>
      <c r="K312">
        <f>+HLOOKUP(VLOOKUP($B312,$Q$2:$R$42,2,0),Costo_provisiones!$D$3:$AY$100,base_minorista!$A312,0)</f>
        <v>2.7408674321004205</v>
      </c>
      <c r="L312">
        <f>+HLOOKUP(VLOOKUP($B312,$Q$2:$R$42,2,0),Morosidad_control!$D$4:$AY$101,base_minorista!$A312,0)</f>
        <v>5.3150475328450604</v>
      </c>
      <c r="M312">
        <f ca="1">+OFFSET(Capital_2!$D$2,base_minorista!A312,0)</f>
        <v>3.8611269429337338</v>
      </c>
      <c r="N312">
        <f>+HLOOKUP(VLOOKUP($B312,$Q$2:$R$42,2,0),costo_laboral!$E$2:$AZ$99,base_minorista!$A312,0)</f>
        <v>7.7508944598280696</v>
      </c>
      <c r="O312">
        <f>+HLOOKUP(VLOOKUP($B312,$Q$2:$R$42,2,0),Participacion2!$D$2:$AO$99,base_minorista!$A312,0)</f>
        <v>1.5666874659489238</v>
      </c>
    </row>
    <row r="313" spans="1:15" ht="16.5" x14ac:dyDescent="0.3">
      <c r="A313">
        <v>19</v>
      </c>
      <c r="B313">
        <v>4</v>
      </c>
      <c r="C313">
        <v>18</v>
      </c>
      <c r="D313" s="3">
        <v>41425</v>
      </c>
      <c r="E313" s="33">
        <v>13</v>
      </c>
      <c r="F313">
        <v>1</v>
      </c>
      <c r="G313">
        <f>+HLOOKUP(VLOOKUP($B313,$Q$2:$R$42,2,0),costos_sf!$D$2:$AY$99,base_minorista!$A313,0)</f>
        <v>98844409.196104094</v>
      </c>
      <c r="H313">
        <f>+HLOOKUP(VLOOKUP($B313,$Q$2:$R$42,2,0),creditos_sf!$D$2:$AY$99,base_minorista!$A313,0)</f>
        <v>437314621.92343795</v>
      </c>
      <c r="I313">
        <f>+HLOOKUP(VLOOKUP($B313,$Q$2:$R$42,2,0),creditos_sf!$D$103:$AY$200,base_minorista!$A313,0)</f>
        <v>132544511.91321699</v>
      </c>
      <c r="J313">
        <f>+HLOOKUP(VLOOKUP($B313,$Q$2:$R$42,2,0),Costo_fondeo!$D$3:$AY$100,base_minorista!$A313,0)</f>
        <v>6.5684594337069884</v>
      </c>
      <c r="K313">
        <f>+HLOOKUP(VLOOKUP($B313,$Q$2:$R$42,2,0),Costo_provisiones!$D$3:$AY$100,base_minorista!$A313,0)</f>
        <v>2.8534456811594371</v>
      </c>
      <c r="L313">
        <f>+HLOOKUP(VLOOKUP($B313,$Q$2:$R$42,2,0),Morosidad_control!$D$4:$AY$101,base_minorista!$A313,0)</f>
        <v>5.61013785281654</v>
      </c>
      <c r="M313">
        <f ca="1">+OFFSET(Capital_2!$D$2,base_minorista!A313,0)</f>
        <v>3.8158367264519906</v>
      </c>
      <c r="N313">
        <f>+HLOOKUP(VLOOKUP($B313,$Q$2:$R$42,2,0),costo_laboral!$E$2:$AZ$99,base_minorista!$A313,0)</f>
        <v>7.7897458274192797</v>
      </c>
      <c r="O313">
        <f>+HLOOKUP(VLOOKUP($B313,$Q$2:$R$42,2,0),Participacion2!$D$2:$AO$99,base_minorista!$A313,0)</f>
        <v>1.5679218741920216</v>
      </c>
    </row>
    <row r="314" spans="1:15" ht="16.5" x14ac:dyDescent="0.3">
      <c r="A314">
        <v>20</v>
      </c>
      <c r="B314">
        <v>4</v>
      </c>
      <c r="C314">
        <v>19</v>
      </c>
      <c r="D314" s="3">
        <v>41455</v>
      </c>
      <c r="E314" s="33">
        <v>13</v>
      </c>
      <c r="F314">
        <v>1</v>
      </c>
      <c r="G314">
        <f>+HLOOKUP(VLOOKUP($B314,$Q$2:$R$42,2,0),costos_sf!$D$2:$AY$99,base_minorista!$A314,0)</f>
        <v>100216724.397845</v>
      </c>
      <c r="H314">
        <f>+HLOOKUP(VLOOKUP($B314,$Q$2:$R$42,2,0),creditos_sf!$D$2:$AY$99,base_minorista!$A314,0)</f>
        <v>441806597.59379303</v>
      </c>
      <c r="I314">
        <f>+HLOOKUP(VLOOKUP($B314,$Q$2:$R$42,2,0),creditos_sf!$D$103:$AY$200,base_minorista!$A314,0)</f>
        <v>133713461.095373</v>
      </c>
      <c r="J314">
        <f>+HLOOKUP(VLOOKUP($B314,$Q$2:$R$42,2,0),Costo_fondeo!$D$3:$AY$100,base_minorista!$A314,0)</f>
        <v>6.5428765106678473</v>
      </c>
      <c r="K314">
        <f>+HLOOKUP(VLOOKUP($B314,$Q$2:$R$42,2,0),Costo_provisiones!$D$3:$AY$100,base_minorista!$A314,0)</f>
        <v>2.83989715899436</v>
      </c>
      <c r="L314">
        <f>+HLOOKUP(VLOOKUP($B314,$Q$2:$R$42,2,0),Morosidad_control!$D$4:$AY$101,base_minorista!$A314,0)</f>
        <v>5.4761742617386098</v>
      </c>
      <c r="M314">
        <f ca="1">+OFFSET(Capital_2!$D$2,base_minorista!A314,0)</f>
        <v>3.777787965810723</v>
      </c>
      <c r="N314">
        <f>+HLOOKUP(VLOOKUP($B314,$Q$2:$R$42,2,0),costo_laboral!$E$2:$AZ$99,base_minorista!$A314,0)</f>
        <v>7.8681619494970496</v>
      </c>
      <c r="O314">
        <f>+HLOOKUP(VLOOKUP($B314,$Q$2:$R$42,2,0),Participacion2!$D$2:$AO$99,base_minorista!$A314,0)</f>
        <v>1.587368843264612</v>
      </c>
    </row>
    <row r="315" spans="1:15" ht="16.5" x14ac:dyDescent="0.3">
      <c r="A315">
        <v>21</v>
      </c>
      <c r="B315">
        <v>4</v>
      </c>
      <c r="C315">
        <v>20</v>
      </c>
      <c r="D315" s="3">
        <v>41486</v>
      </c>
      <c r="E315" s="33">
        <v>13</v>
      </c>
      <c r="F315">
        <v>1</v>
      </c>
      <c r="G315">
        <f>+HLOOKUP(VLOOKUP($B315,$Q$2:$R$42,2,0),costos_sf!$D$2:$AY$99,base_minorista!$A315,0)</f>
        <v>101678153.53974</v>
      </c>
      <c r="H315">
        <f>+HLOOKUP(VLOOKUP($B315,$Q$2:$R$42,2,0),creditos_sf!$D$2:$AY$99,base_minorista!$A315,0)</f>
        <v>445685359.96043801</v>
      </c>
      <c r="I315">
        <f>+HLOOKUP(VLOOKUP($B315,$Q$2:$R$42,2,0),creditos_sf!$D$103:$AY$200,base_minorista!$A315,0)</f>
        <v>134036406.52839901</v>
      </c>
      <c r="J315">
        <f>+HLOOKUP(VLOOKUP($B315,$Q$2:$R$42,2,0),Costo_fondeo!$D$3:$AY$100,base_minorista!$A315,0)</f>
        <v>6.5223975993890351</v>
      </c>
      <c r="K315">
        <f>+HLOOKUP(VLOOKUP($B315,$Q$2:$R$42,2,0),Costo_provisiones!$D$3:$AY$100,base_minorista!$A315,0)</f>
        <v>2.9804383439390492</v>
      </c>
      <c r="L315">
        <f>+HLOOKUP(VLOOKUP($B315,$Q$2:$R$42,2,0),Morosidad_control!$D$4:$AY$101,base_minorista!$A315,0)</f>
        <v>5.7569245956795703</v>
      </c>
      <c r="M315">
        <f ca="1">+OFFSET(Capital_2!$D$2,base_minorista!A315,0)</f>
        <v>3.7289387467323043</v>
      </c>
      <c r="N315">
        <f>+HLOOKUP(VLOOKUP($B315,$Q$2:$R$42,2,0),costo_laboral!$E$2:$AZ$99,base_minorista!$A315,0)</f>
        <v>7.8578656000744402</v>
      </c>
      <c r="O315">
        <f>+HLOOKUP(VLOOKUP($B315,$Q$2:$R$42,2,0),Participacion2!$D$2:$AO$99,base_minorista!$A315,0)</f>
        <v>1.5993411844623846</v>
      </c>
    </row>
    <row r="316" spans="1:15" ht="16.5" x14ac:dyDescent="0.3">
      <c r="A316">
        <v>22</v>
      </c>
      <c r="B316">
        <v>4</v>
      </c>
      <c r="C316">
        <v>21</v>
      </c>
      <c r="D316" s="3">
        <v>41517</v>
      </c>
      <c r="E316" s="33">
        <v>13</v>
      </c>
      <c r="F316">
        <v>1</v>
      </c>
      <c r="G316">
        <f>+HLOOKUP(VLOOKUP($B316,$Q$2:$R$42,2,0),costos_sf!$D$2:$AY$99,base_minorista!$A316,0)</f>
        <v>102706501.805004</v>
      </c>
      <c r="H316">
        <f>+HLOOKUP(VLOOKUP($B316,$Q$2:$R$42,2,0),creditos_sf!$D$2:$AY$99,base_minorista!$A316,0)</f>
        <v>450929076.43231601</v>
      </c>
      <c r="I316">
        <f>+HLOOKUP(VLOOKUP($B316,$Q$2:$R$42,2,0),creditos_sf!$D$103:$AY$200,base_minorista!$A316,0)</f>
        <v>134492126.573064</v>
      </c>
      <c r="J316">
        <f>+HLOOKUP(VLOOKUP($B316,$Q$2:$R$42,2,0),Costo_fondeo!$D$3:$AY$100,base_minorista!$A316,0)</f>
        <v>6.5014985125897677</v>
      </c>
      <c r="K316">
        <f>+HLOOKUP(VLOOKUP($B316,$Q$2:$R$42,2,0),Costo_provisiones!$D$3:$AY$100,base_minorista!$A316,0)</f>
        <v>3.0441223972021558</v>
      </c>
      <c r="L316">
        <f>+HLOOKUP(VLOOKUP($B316,$Q$2:$R$42,2,0),Morosidad_control!$D$4:$AY$101,base_minorista!$A316,0)</f>
        <v>5.7959381964015204</v>
      </c>
      <c r="M316">
        <f ca="1">+OFFSET(Capital_2!$D$2,base_minorista!A316,0)</f>
        <v>3.6888980520732653</v>
      </c>
      <c r="N316">
        <f>+HLOOKUP(VLOOKUP($B316,$Q$2:$R$42,2,0),costo_laboral!$E$2:$AZ$99,base_minorista!$A316,0)</f>
        <v>7.8717299683356199</v>
      </c>
      <c r="O316">
        <f>+HLOOKUP(VLOOKUP($B316,$Q$2:$R$42,2,0),Participacion2!$D$2:$AO$99,base_minorista!$A316,0)</f>
        <v>1.6218308769897543</v>
      </c>
    </row>
    <row r="317" spans="1:15" ht="16.5" x14ac:dyDescent="0.3">
      <c r="A317">
        <v>23</v>
      </c>
      <c r="B317">
        <v>4</v>
      </c>
      <c r="C317">
        <v>22</v>
      </c>
      <c r="D317" s="3">
        <v>41547</v>
      </c>
      <c r="E317" s="33">
        <v>13</v>
      </c>
      <c r="F317">
        <v>1</v>
      </c>
      <c r="G317">
        <f>+HLOOKUP(VLOOKUP($B317,$Q$2:$R$42,2,0),costos_sf!$D$2:$AY$99,base_minorista!$A317,0)</f>
        <v>104750835.870545</v>
      </c>
      <c r="H317">
        <f>+HLOOKUP(VLOOKUP($B317,$Q$2:$R$42,2,0),creditos_sf!$D$2:$AY$99,base_minorista!$A317,0)</f>
        <v>454017608.67039204</v>
      </c>
      <c r="I317">
        <f>+HLOOKUP(VLOOKUP($B317,$Q$2:$R$42,2,0),creditos_sf!$D$103:$AY$200,base_minorista!$A317,0)</f>
        <v>135456397.12778798</v>
      </c>
      <c r="J317">
        <f>+HLOOKUP(VLOOKUP($B317,$Q$2:$R$42,2,0),Costo_fondeo!$D$3:$AY$100,base_minorista!$A317,0)</f>
        <v>6.4729009181961779</v>
      </c>
      <c r="K317">
        <f>+HLOOKUP(VLOOKUP($B317,$Q$2:$R$42,2,0),Costo_provisiones!$D$3:$AY$100,base_minorista!$A317,0)</f>
        <v>3.2594132875411646</v>
      </c>
      <c r="L317">
        <f>+HLOOKUP(VLOOKUP($B317,$Q$2:$R$42,2,0),Morosidad_control!$D$4:$AY$101,base_minorista!$A317,0)</f>
        <v>6.1455852446318797</v>
      </c>
      <c r="M317">
        <f ca="1">+OFFSET(Capital_2!$D$2,base_minorista!A317,0)</f>
        <v>3.6532457928608841</v>
      </c>
      <c r="N317">
        <f>+HLOOKUP(VLOOKUP($B317,$Q$2:$R$42,2,0),costo_laboral!$E$2:$AZ$99,base_minorista!$A317,0)</f>
        <v>7.8718057034862996</v>
      </c>
      <c r="O317">
        <f>+HLOOKUP(VLOOKUP($B317,$Q$2:$R$42,2,0),Participacion2!$D$2:$AO$99,base_minorista!$A317,0)</f>
        <v>1.6469512900826888</v>
      </c>
    </row>
    <row r="318" spans="1:15" ht="16.5" x14ac:dyDescent="0.3">
      <c r="A318">
        <v>24</v>
      </c>
      <c r="B318">
        <v>4</v>
      </c>
      <c r="C318">
        <v>23</v>
      </c>
      <c r="D318" s="3">
        <v>41578</v>
      </c>
      <c r="E318" s="33">
        <v>13</v>
      </c>
      <c r="F318">
        <v>1</v>
      </c>
      <c r="G318">
        <f>+HLOOKUP(VLOOKUP($B318,$Q$2:$R$42,2,0),costos_sf!$D$2:$AY$99,base_minorista!$A318,0)</f>
        <v>106436925.796718</v>
      </c>
      <c r="H318">
        <f>+HLOOKUP(VLOOKUP($B318,$Q$2:$R$42,2,0),creditos_sf!$D$2:$AY$99,base_minorista!$A318,0)</f>
        <v>461731651.09904903</v>
      </c>
      <c r="I318">
        <f>+HLOOKUP(VLOOKUP($B318,$Q$2:$R$42,2,0),creditos_sf!$D$103:$AY$200,base_minorista!$A318,0)</f>
        <v>138757689.48663399</v>
      </c>
      <c r="J318">
        <f>+HLOOKUP(VLOOKUP($B318,$Q$2:$R$42,2,0),Costo_fondeo!$D$3:$AY$100,base_minorista!$A318,0)</f>
        <v>6.4466814738160698</v>
      </c>
      <c r="K318">
        <f>+HLOOKUP(VLOOKUP($B318,$Q$2:$R$42,2,0),Costo_provisiones!$D$3:$AY$100,base_minorista!$A318,0)</f>
        <v>3.4253097061213036</v>
      </c>
      <c r="L318">
        <f>+HLOOKUP(VLOOKUP($B318,$Q$2:$R$42,2,0),Morosidad_control!$D$4:$AY$101,base_minorista!$A318,0)</f>
        <v>5.7731307833797096</v>
      </c>
      <c r="M318">
        <f ca="1">+OFFSET(Capital_2!$D$2,base_minorista!A318,0)</f>
        <v>3.6199379690818381</v>
      </c>
      <c r="N318">
        <f>+HLOOKUP(VLOOKUP($B318,$Q$2:$R$42,2,0),costo_laboral!$E$2:$AZ$99,base_minorista!$A318,0)</f>
        <v>7.7964432728208903</v>
      </c>
      <c r="O318">
        <f>+HLOOKUP(VLOOKUP($B318,$Q$2:$R$42,2,0),Participacion2!$D$2:$AO$99,base_minorista!$A318,0)</f>
        <v>1.6627678670675814</v>
      </c>
    </row>
    <row r="319" spans="1:15" ht="16.5" x14ac:dyDescent="0.3">
      <c r="A319">
        <v>25</v>
      </c>
      <c r="B319">
        <v>4</v>
      </c>
      <c r="C319">
        <v>24</v>
      </c>
      <c r="D319" s="3">
        <v>41608</v>
      </c>
      <c r="E319" s="33">
        <v>13</v>
      </c>
      <c r="F319">
        <v>1</v>
      </c>
      <c r="G319">
        <f>+HLOOKUP(VLOOKUP($B319,$Q$2:$R$42,2,0),costos_sf!$D$2:$AY$99,base_minorista!$A319,0)</f>
        <v>108365780.338485</v>
      </c>
      <c r="H319">
        <f>+HLOOKUP(VLOOKUP($B319,$Q$2:$R$42,2,0),creditos_sf!$D$2:$AY$99,base_minorista!$A319,0)</f>
        <v>472673427.35743397</v>
      </c>
      <c r="I319">
        <f>+HLOOKUP(VLOOKUP($B319,$Q$2:$R$42,2,0),creditos_sf!$D$103:$AY$200,base_minorista!$A319,0)</f>
        <v>140797352.09755799</v>
      </c>
      <c r="J319">
        <f>+HLOOKUP(VLOOKUP($B319,$Q$2:$R$42,2,0),Costo_fondeo!$D$3:$AY$100,base_minorista!$A319,0)</f>
        <v>6.4296688035514737</v>
      </c>
      <c r="K319">
        <f>+HLOOKUP(VLOOKUP($B319,$Q$2:$R$42,2,0),Costo_provisiones!$D$3:$AY$100,base_minorista!$A319,0)</f>
        <v>3.5180759478624561</v>
      </c>
      <c r="L319">
        <f>+HLOOKUP(VLOOKUP($B319,$Q$2:$R$42,2,0),Morosidad_control!$D$4:$AY$101,base_minorista!$A319,0)</f>
        <v>6.1150865627994504</v>
      </c>
      <c r="M319">
        <f ca="1">+OFFSET(Capital_2!$D$2,base_minorista!A319,0)</f>
        <v>3.5647933704456456</v>
      </c>
      <c r="N319">
        <f>+HLOOKUP(VLOOKUP($B319,$Q$2:$R$42,2,0),costo_laboral!$E$2:$AZ$99,base_minorista!$A319,0)</f>
        <v>7.7514786767670998</v>
      </c>
      <c r="O319">
        <f>+HLOOKUP(VLOOKUP($B319,$Q$2:$R$42,2,0),Participacion2!$D$2:$AO$99,base_minorista!$A319,0)</f>
        <v>1.6905839425807017</v>
      </c>
    </row>
    <row r="320" spans="1:15" ht="16.5" x14ac:dyDescent="0.3">
      <c r="A320">
        <v>26</v>
      </c>
      <c r="B320">
        <v>4</v>
      </c>
      <c r="C320">
        <v>25</v>
      </c>
      <c r="D320" s="3">
        <v>41639</v>
      </c>
      <c r="E320" s="33">
        <v>13</v>
      </c>
      <c r="F320">
        <v>1</v>
      </c>
      <c r="G320">
        <f>+HLOOKUP(VLOOKUP($B320,$Q$2:$R$42,2,0),costos_sf!$D$2:$AY$99,base_minorista!$A320,0)</f>
        <v>109431210.954835</v>
      </c>
      <c r="H320">
        <f>+HLOOKUP(VLOOKUP($B320,$Q$2:$R$42,2,0),creditos_sf!$D$2:$AY$99,base_minorista!$A320,0)</f>
        <v>479480902.05665803</v>
      </c>
      <c r="I320">
        <f>+HLOOKUP(VLOOKUP($B320,$Q$2:$R$42,2,0),creditos_sf!$D$103:$AY$200,base_minorista!$A320,0)</f>
        <v>142578516.683391</v>
      </c>
      <c r="J320">
        <f>+HLOOKUP(VLOOKUP($B320,$Q$2:$R$42,2,0),Costo_fondeo!$D$3:$AY$100,base_minorista!$A320,0)</f>
        <v>6.4037147540890214</v>
      </c>
      <c r="K320">
        <f>+HLOOKUP(VLOOKUP($B320,$Q$2:$R$42,2,0),Costo_provisiones!$D$3:$AY$100,base_minorista!$A320,0)</f>
        <v>3.5318578182001161</v>
      </c>
      <c r="L320">
        <f>+HLOOKUP(VLOOKUP($B320,$Q$2:$R$42,2,0),Morosidad_control!$D$4:$AY$101,base_minorista!$A320,0)</f>
        <v>6.4154372067061001</v>
      </c>
      <c r="M320">
        <f ca="1">+OFFSET(Capital_2!$D$2,base_minorista!A320,0)</f>
        <v>3.5095726367283766</v>
      </c>
      <c r="N320">
        <f>+HLOOKUP(VLOOKUP($B320,$Q$2:$R$42,2,0),costo_laboral!$E$2:$AZ$99,base_minorista!$A320,0)</f>
        <v>7.6793652326067896</v>
      </c>
      <c r="O320">
        <f>+HLOOKUP(VLOOKUP($B320,$Q$2:$R$42,2,0),Participacion2!$D$2:$AO$99,base_minorista!$A320,0)</f>
        <v>1.7374800444624534</v>
      </c>
    </row>
    <row r="321" spans="1:15" ht="16.5" x14ac:dyDescent="0.3">
      <c r="A321">
        <v>27</v>
      </c>
      <c r="B321">
        <v>4</v>
      </c>
      <c r="C321">
        <v>26</v>
      </c>
      <c r="D321" s="3">
        <v>41670</v>
      </c>
      <c r="E321" s="33">
        <v>14</v>
      </c>
      <c r="F321">
        <v>1</v>
      </c>
      <c r="G321">
        <f>+HLOOKUP(VLOOKUP($B321,$Q$2:$R$42,2,0),costos_sf!$D$2:$AY$99,base_minorista!$A321,0)</f>
        <v>110658254.915143</v>
      </c>
      <c r="H321">
        <f>+HLOOKUP(VLOOKUP($B321,$Q$2:$R$42,2,0),creditos_sf!$D$2:$AY$99,base_minorista!$A321,0)</f>
        <v>485895877.96079701</v>
      </c>
      <c r="I321">
        <f>+HLOOKUP(VLOOKUP($B321,$Q$2:$R$42,2,0),creditos_sf!$D$103:$AY$200,base_minorista!$A321,0)</f>
        <v>144142922.687915</v>
      </c>
      <c r="J321">
        <f>+HLOOKUP(VLOOKUP($B321,$Q$2:$R$42,2,0),Costo_fondeo!$D$3:$AY$100,base_minorista!$A321,0)</f>
        <v>6.360887968803663</v>
      </c>
      <c r="K321">
        <f>+HLOOKUP(VLOOKUP($B321,$Q$2:$R$42,2,0),Costo_provisiones!$D$3:$AY$100,base_minorista!$A321,0)</f>
        <v>3.6613986686201021</v>
      </c>
      <c r="L321">
        <f>+HLOOKUP(VLOOKUP($B321,$Q$2:$R$42,2,0),Morosidad_control!$D$4:$AY$101,base_minorista!$A321,0)</f>
        <v>6.7038225820716804</v>
      </c>
      <c r="M321">
        <f ca="1">+OFFSET(Capital_2!$D$2,base_minorista!A321,0)</f>
        <v>3.4442162995780268</v>
      </c>
      <c r="N321">
        <f>+HLOOKUP(VLOOKUP($B321,$Q$2:$R$42,2,0),costo_laboral!$E$2:$AZ$99,base_minorista!$A321,0)</f>
        <v>7.6115842964106504</v>
      </c>
      <c r="O321">
        <f>+HLOOKUP(VLOOKUP($B321,$Q$2:$R$42,2,0),Participacion2!$D$2:$AO$99,base_minorista!$A321,0)</f>
        <v>1.7613573534275131</v>
      </c>
    </row>
    <row r="322" spans="1:15" ht="16.5" x14ac:dyDescent="0.3">
      <c r="A322">
        <v>28</v>
      </c>
      <c r="B322">
        <v>4</v>
      </c>
      <c r="C322">
        <v>27</v>
      </c>
      <c r="D322" s="3">
        <v>41698</v>
      </c>
      <c r="E322" s="33">
        <v>14</v>
      </c>
      <c r="F322">
        <v>1</v>
      </c>
      <c r="G322">
        <f>+HLOOKUP(VLOOKUP($B322,$Q$2:$R$42,2,0),costos_sf!$D$2:$AY$99,base_minorista!$A322,0)</f>
        <v>111854251.666407</v>
      </c>
      <c r="H322">
        <f>+HLOOKUP(VLOOKUP($B322,$Q$2:$R$42,2,0),creditos_sf!$D$2:$AY$99,base_minorista!$A322,0)</f>
        <v>487012680.33948302</v>
      </c>
      <c r="I322">
        <f>+HLOOKUP(VLOOKUP($B322,$Q$2:$R$42,2,0),creditos_sf!$D$103:$AY$200,base_minorista!$A322,0)</f>
        <v>144580722.76286802</v>
      </c>
      <c r="J322">
        <f>+HLOOKUP(VLOOKUP($B322,$Q$2:$R$42,2,0),Costo_fondeo!$D$3:$AY$100,base_minorista!$A322,0)</f>
        <v>6.3000070768317356</v>
      </c>
      <c r="K322">
        <f>+HLOOKUP(VLOOKUP($B322,$Q$2:$R$42,2,0),Costo_provisiones!$D$3:$AY$100,base_minorista!$A322,0)</f>
        <v>3.7023214233434438</v>
      </c>
      <c r="L322">
        <f>+HLOOKUP(VLOOKUP($B322,$Q$2:$R$42,2,0),Morosidad_control!$D$4:$AY$101,base_minorista!$A322,0)</f>
        <v>6.6862283643364</v>
      </c>
      <c r="M322">
        <f ca="1">+OFFSET(Capital_2!$D$2,base_minorista!A322,0)</f>
        <v>3.3651511548182853</v>
      </c>
      <c r="N322">
        <f>+HLOOKUP(VLOOKUP($B322,$Q$2:$R$42,2,0),costo_laboral!$E$2:$AZ$99,base_minorista!$A322,0)</f>
        <v>7.6942675052078604</v>
      </c>
      <c r="O322">
        <f>+HLOOKUP(VLOOKUP($B322,$Q$2:$R$42,2,0),Participacion2!$D$2:$AO$99,base_minorista!$A322,0)</f>
        <v>1.7959532630142321</v>
      </c>
    </row>
    <row r="323" spans="1:15" ht="16.5" x14ac:dyDescent="0.3">
      <c r="A323">
        <v>29</v>
      </c>
      <c r="B323">
        <v>4</v>
      </c>
      <c r="C323">
        <v>28</v>
      </c>
      <c r="D323" s="3">
        <v>41729</v>
      </c>
      <c r="E323" s="33">
        <v>14</v>
      </c>
      <c r="F323">
        <v>1</v>
      </c>
      <c r="G323">
        <f>+HLOOKUP(VLOOKUP($B323,$Q$2:$R$42,2,0),costos_sf!$D$2:$AY$99,base_minorista!$A323,0)</f>
        <v>113498211.139429</v>
      </c>
      <c r="H323">
        <f>+HLOOKUP(VLOOKUP($B323,$Q$2:$R$42,2,0),creditos_sf!$D$2:$AY$99,base_minorista!$A323,0)</f>
        <v>489120615.635562</v>
      </c>
      <c r="I323">
        <f>+HLOOKUP(VLOOKUP($B323,$Q$2:$R$42,2,0),creditos_sf!$D$103:$AY$200,base_minorista!$A323,0)</f>
        <v>145511618.771135</v>
      </c>
      <c r="J323">
        <f>+HLOOKUP(VLOOKUP($B323,$Q$2:$R$42,2,0),Costo_fondeo!$D$3:$AY$100,base_minorista!$A323,0)</f>
        <v>6.2321075067388145</v>
      </c>
      <c r="K323">
        <f>+HLOOKUP(VLOOKUP($B323,$Q$2:$R$42,2,0),Costo_provisiones!$D$3:$AY$100,base_minorista!$A323,0)</f>
        <v>3.8749218046829439</v>
      </c>
      <c r="L323">
        <f>+HLOOKUP(VLOOKUP($B323,$Q$2:$R$42,2,0),Morosidad_control!$D$4:$AY$101,base_minorista!$A323,0)</f>
        <v>7.0703507507194097</v>
      </c>
      <c r="M323">
        <f ca="1">+OFFSET(Capital_2!$D$2,base_minorista!A323,0)</f>
        <v>3.2958556767962262</v>
      </c>
      <c r="N323">
        <f>+HLOOKUP(VLOOKUP($B323,$Q$2:$R$42,2,0),costo_laboral!$E$2:$AZ$99,base_minorista!$A323,0)</f>
        <v>7.7515496172996796</v>
      </c>
      <c r="O323">
        <f>+HLOOKUP(VLOOKUP($B323,$Q$2:$R$42,2,0),Participacion2!$D$2:$AO$99,base_minorista!$A323,0)</f>
        <v>1.7999694542168085</v>
      </c>
    </row>
    <row r="324" spans="1:15" ht="16.5" x14ac:dyDescent="0.3">
      <c r="A324">
        <v>30</v>
      </c>
      <c r="B324">
        <v>4</v>
      </c>
      <c r="C324">
        <v>29</v>
      </c>
      <c r="D324" s="3">
        <v>41759</v>
      </c>
      <c r="E324" s="33">
        <v>14</v>
      </c>
      <c r="F324">
        <v>1</v>
      </c>
      <c r="G324">
        <f>+HLOOKUP(VLOOKUP($B324,$Q$2:$R$42,2,0),costos_sf!$D$2:$AY$99,base_minorista!$A324,0)</f>
        <v>115219056.36404601</v>
      </c>
      <c r="H324">
        <f>+HLOOKUP(VLOOKUP($B324,$Q$2:$R$42,2,0),creditos_sf!$D$2:$AY$99,base_minorista!$A324,0)</f>
        <v>486731579.06609803</v>
      </c>
      <c r="I324">
        <f>+HLOOKUP(VLOOKUP($B324,$Q$2:$R$42,2,0),creditos_sf!$D$103:$AY$200,base_minorista!$A324,0)</f>
        <v>143408513.376515</v>
      </c>
      <c r="J324">
        <f>+HLOOKUP(VLOOKUP($B324,$Q$2:$R$42,2,0),Costo_fondeo!$D$3:$AY$100,base_minorista!$A324,0)</f>
        <v>6.174985692076274</v>
      </c>
      <c r="K324">
        <f>+HLOOKUP(VLOOKUP($B324,$Q$2:$R$42,2,0),Costo_provisiones!$D$3:$AY$100,base_minorista!$A324,0)</f>
        <v>4.1973231890698139</v>
      </c>
      <c r="L324">
        <f>+HLOOKUP(VLOOKUP($B324,$Q$2:$R$42,2,0),Morosidad_control!$D$4:$AY$101,base_minorista!$A324,0)</f>
        <v>7.34089774990181</v>
      </c>
      <c r="M324">
        <f ca="1">+OFFSET(Capital_2!$D$2,base_minorista!A324,0)</f>
        <v>3.2437779376973728</v>
      </c>
      <c r="N324">
        <f>+HLOOKUP(VLOOKUP($B324,$Q$2:$R$42,2,0),costo_laboral!$E$2:$AZ$99,base_minorista!$A324,0)</f>
        <v>7.7638813364196499</v>
      </c>
      <c r="O324">
        <f>+HLOOKUP(VLOOKUP($B324,$Q$2:$R$42,2,0),Participacion2!$D$2:$AO$99,base_minorista!$A324,0)</f>
        <v>1.7846698672112804</v>
      </c>
    </row>
    <row r="325" spans="1:15" ht="16.5" x14ac:dyDescent="0.3">
      <c r="A325">
        <v>31</v>
      </c>
      <c r="B325">
        <v>4</v>
      </c>
      <c r="C325">
        <v>30</v>
      </c>
      <c r="D325" s="3">
        <v>41790</v>
      </c>
      <c r="E325" s="33">
        <v>14</v>
      </c>
      <c r="F325">
        <v>1</v>
      </c>
      <c r="G325">
        <f>+HLOOKUP(VLOOKUP($B325,$Q$2:$R$42,2,0),costos_sf!$D$2:$AY$99,base_minorista!$A325,0)</f>
        <v>116054513.55758099</v>
      </c>
      <c r="H325">
        <f>+HLOOKUP(VLOOKUP($B325,$Q$2:$R$42,2,0),creditos_sf!$D$2:$AY$99,base_minorista!$A325,0)</f>
        <v>487796726.165649</v>
      </c>
      <c r="I325">
        <f>+HLOOKUP(VLOOKUP($B325,$Q$2:$R$42,2,0),creditos_sf!$D$103:$AY$200,base_minorista!$A325,0)</f>
        <v>142487511.62160602</v>
      </c>
      <c r="J325">
        <f>+HLOOKUP(VLOOKUP($B325,$Q$2:$R$42,2,0),Costo_fondeo!$D$3:$AY$100,base_minorista!$A325,0)</f>
        <v>6.1061074880097159</v>
      </c>
      <c r="K325">
        <f>+HLOOKUP(VLOOKUP($B325,$Q$2:$R$42,2,0),Costo_provisiones!$D$3:$AY$100,base_minorista!$A325,0)</f>
        <v>4.4099521742390531</v>
      </c>
      <c r="L325">
        <f>+HLOOKUP(VLOOKUP($B325,$Q$2:$R$42,2,0),Morosidad_control!$D$4:$AY$101,base_minorista!$A325,0)</f>
        <v>7.5138087085004699</v>
      </c>
      <c r="M325">
        <f ca="1">+OFFSET(Capital_2!$D$2,base_minorista!A325,0)</f>
        <v>3.2095324879825831</v>
      </c>
      <c r="N325">
        <f>+HLOOKUP(VLOOKUP($B325,$Q$2:$R$42,2,0),costo_laboral!$E$2:$AZ$99,base_minorista!$A325,0)</f>
        <v>7.7137313149882702</v>
      </c>
      <c r="O325">
        <f>+HLOOKUP(VLOOKUP($B325,$Q$2:$R$42,2,0),Participacion2!$D$2:$AO$99,base_minorista!$A325,0)</f>
        <v>1.7911266016475844</v>
      </c>
    </row>
    <row r="326" spans="1:15" ht="16.5" x14ac:dyDescent="0.3">
      <c r="A326">
        <v>32</v>
      </c>
      <c r="B326">
        <v>4</v>
      </c>
      <c r="C326">
        <v>31</v>
      </c>
      <c r="D326" s="3">
        <v>41820</v>
      </c>
      <c r="E326" s="33">
        <v>14</v>
      </c>
      <c r="F326">
        <v>1</v>
      </c>
      <c r="G326">
        <f>+HLOOKUP(VLOOKUP($B326,$Q$2:$R$42,2,0),costos_sf!$D$2:$AY$99,base_minorista!$A326,0)</f>
        <v>117049937.40232399</v>
      </c>
      <c r="H326">
        <f>+HLOOKUP(VLOOKUP($B326,$Q$2:$R$42,2,0),creditos_sf!$D$2:$AY$99,base_minorista!$A326,0)</f>
        <v>488580084.612719</v>
      </c>
      <c r="I326">
        <f>+HLOOKUP(VLOOKUP($B326,$Q$2:$R$42,2,0),creditos_sf!$D$103:$AY$200,base_minorista!$A326,0)</f>
        <v>143362410.220126</v>
      </c>
      <c r="J326">
        <f>+HLOOKUP(VLOOKUP($B326,$Q$2:$R$42,2,0),Costo_fondeo!$D$3:$AY$100,base_minorista!$A326,0)</f>
        <v>6.0415593395347535</v>
      </c>
      <c r="K326">
        <f>+HLOOKUP(VLOOKUP($B326,$Q$2:$R$42,2,0),Costo_provisiones!$D$3:$AY$100,base_minorista!$A326,0)</f>
        <v>4.5667070340849696</v>
      </c>
      <c r="L326">
        <f>+HLOOKUP(VLOOKUP($B326,$Q$2:$R$42,2,0),Morosidad_control!$D$4:$AY$101,base_minorista!$A326,0)</f>
        <v>7.9146298039284604</v>
      </c>
      <c r="M326">
        <f ca="1">+OFFSET(Capital_2!$D$2,base_minorista!A326,0)</f>
        <v>3.1850428382831848</v>
      </c>
      <c r="N326">
        <f>+HLOOKUP(VLOOKUP($B326,$Q$2:$R$42,2,0),costo_laboral!$E$2:$AZ$99,base_minorista!$A326,0)</f>
        <v>7.67405757388177</v>
      </c>
      <c r="O326">
        <f>+HLOOKUP(VLOOKUP($B326,$Q$2:$R$42,2,0),Participacion2!$D$2:$AO$99,base_minorista!$A326,0)</f>
        <v>1.7877406901759614</v>
      </c>
    </row>
    <row r="327" spans="1:15" ht="16.5" x14ac:dyDescent="0.3">
      <c r="A327">
        <v>33</v>
      </c>
      <c r="B327">
        <v>4</v>
      </c>
      <c r="C327">
        <v>32</v>
      </c>
      <c r="D327" s="3">
        <v>41851</v>
      </c>
      <c r="E327" s="33">
        <v>14</v>
      </c>
      <c r="F327">
        <v>1</v>
      </c>
      <c r="G327">
        <f>+HLOOKUP(VLOOKUP($B327,$Q$2:$R$42,2,0),costos_sf!$D$2:$AY$99,base_minorista!$A327,0)</f>
        <v>117579511.004536</v>
      </c>
      <c r="H327">
        <f>+HLOOKUP(VLOOKUP($B327,$Q$2:$R$42,2,0),creditos_sf!$D$2:$AY$99,base_minorista!$A327,0)</f>
        <v>483026206.78735101</v>
      </c>
      <c r="I327">
        <f>+HLOOKUP(VLOOKUP($B327,$Q$2:$R$42,2,0),creditos_sf!$D$103:$AY$200,base_minorista!$A327,0)</f>
        <v>140738172.04197001</v>
      </c>
      <c r="J327">
        <f>+HLOOKUP(VLOOKUP($B327,$Q$2:$R$42,2,0),Costo_fondeo!$D$3:$AY$100,base_minorista!$A327,0)</f>
        <v>5.9709883563222563</v>
      </c>
      <c r="K327">
        <f>+HLOOKUP(VLOOKUP($B327,$Q$2:$R$42,2,0),Costo_provisiones!$D$3:$AY$100,base_minorista!$A327,0)</f>
        <v>4.6825508979069115</v>
      </c>
      <c r="L327">
        <f>+HLOOKUP(VLOOKUP($B327,$Q$2:$R$42,2,0),Morosidad_control!$D$4:$AY$101,base_minorista!$A327,0)</f>
        <v>8.2495400364751799</v>
      </c>
      <c r="M327">
        <f ca="1">+OFFSET(Capital_2!$D$2,base_minorista!A327,0)</f>
        <v>3.1704105350092515</v>
      </c>
      <c r="N327">
        <f>+HLOOKUP(VLOOKUP($B327,$Q$2:$R$42,2,0),costo_laboral!$E$2:$AZ$99,base_minorista!$A327,0)</f>
        <v>7.7780699408035101</v>
      </c>
      <c r="O327">
        <f>+HLOOKUP(VLOOKUP($B327,$Q$2:$R$42,2,0),Participacion2!$D$2:$AO$99,base_minorista!$A327,0)</f>
        <v>1.7614708513373354</v>
      </c>
    </row>
    <row r="328" spans="1:15" ht="16.5" x14ac:dyDescent="0.3">
      <c r="A328">
        <v>34</v>
      </c>
      <c r="B328">
        <v>4</v>
      </c>
      <c r="C328">
        <v>33</v>
      </c>
      <c r="D328" s="3">
        <v>41882</v>
      </c>
      <c r="E328" s="33">
        <v>14</v>
      </c>
      <c r="F328">
        <v>1</v>
      </c>
      <c r="G328">
        <f>+HLOOKUP(VLOOKUP($B328,$Q$2:$R$42,2,0),costos_sf!$D$2:$AY$99,base_minorista!$A328,0)</f>
        <v>118459175.94854501</v>
      </c>
      <c r="H328">
        <f>+HLOOKUP(VLOOKUP($B328,$Q$2:$R$42,2,0),creditos_sf!$D$2:$AY$99,base_minorista!$A328,0)</f>
        <v>478240683.50774497</v>
      </c>
      <c r="I328">
        <f>+HLOOKUP(VLOOKUP($B328,$Q$2:$R$42,2,0),creditos_sf!$D$103:$AY$200,base_minorista!$A328,0)</f>
        <v>140553837.416401</v>
      </c>
      <c r="J328">
        <f>+HLOOKUP(VLOOKUP($B328,$Q$2:$R$42,2,0),Costo_fondeo!$D$3:$AY$100,base_minorista!$A328,0)</f>
        <v>5.8933715132585327</v>
      </c>
      <c r="K328">
        <f>+HLOOKUP(VLOOKUP($B328,$Q$2:$R$42,2,0),Costo_provisiones!$D$3:$AY$100,base_minorista!$A328,0)</f>
        <v>4.8849804093661149</v>
      </c>
      <c r="L328">
        <f>+HLOOKUP(VLOOKUP($B328,$Q$2:$R$42,2,0),Morosidad_control!$D$4:$AY$101,base_minorista!$A328,0)</f>
        <v>8.5492270935819903</v>
      </c>
      <c r="M328">
        <f ca="1">+OFFSET(Capital_2!$D$2,base_minorista!A328,0)</f>
        <v>3.1468414088192862</v>
      </c>
      <c r="N328">
        <f>+HLOOKUP(VLOOKUP($B328,$Q$2:$R$42,2,0),costo_laboral!$E$2:$AZ$99,base_minorista!$A328,0)</f>
        <v>7.8306188222738298</v>
      </c>
      <c r="O328">
        <f>+HLOOKUP(VLOOKUP($B328,$Q$2:$R$42,2,0),Participacion2!$D$2:$AO$99,base_minorista!$A328,0)</f>
        <v>1.7341549389812021</v>
      </c>
    </row>
    <row r="329" spans="1:15" ht="16.5" x14ac:dyDescent="0.3">
      <c r="A329">
        <v>35</v>
      </c>
      <c r="B329">
        <v>4</v>
      </c>
      <c r="C329">
        <v>34</v>
      </c>
      <c r="D329" s="3">
        <v>41912</v>
      </c>
      <c r="E329" s="33">
        <v>14</v>
      </c>
      <c r="F329">
        <v>1</v>
      </c>
      <c r="G329">
        <f>+HLOOKUP(VLOOKUP($B329,$Q$2:$R$42,2,0),costos_sf!$D$2:$AY$99,base_minorista!$A329,0)</f>
        <v>118862513.635032</v>
      </c>
      <c r="H329">
        <f>+HLOOKUP(VLOOKUP($B329,$Q$2:$R$42,2,0),creditos_sf!$D$2:$AY$99,base_minorista!$A329,0)</f>
        <v>472535819.231933</v>
      </c>
      <c r="I329">
        <f>+HLOOKUP(VLOOKUP($B329,$Q$2:$R$42,2,0),creditos_sf!$D$103:$AY$200,base_minorista!$A329,0)</f>
        <v>139577346.542422</v>
      </c>
      <c r="J329">
        <f>+HLOOKUP(VLOOKUP($B329,$Q$2:$R$42,2,0),Costo_fondeo!$D$3:$AY$100,base_minorista!$A329,0)</f>
        <v>5.8337152048179952</v>
      </c>
      <c r="K329">
        <f>+HLOOKUP(VLOOKUP($B329,$Q$2:$R$42,2,0),Costo_provisiones!$D$3:$AY$100,base_minorista!$A329,0)</f>
        <v>4.9532644164374355</v>
      </c>
      <c r="L329">
        <f>+HLOOKUP(VLOOKUP($B329,$Q$2:$R$42,2,0),Morosidad_control!$D$4:$AY$101,base_minorista!$A329,0)</f>
        <v>8.8909870276819802</v>
      </c>
      <c r="M329">
        <f ca="1">+OFFSET(Capital_2!$D$2,base_minorista!A329,0)</f>
        <v>3.1301745437504462</v>
      </c>
      <c r="N329">
        <f>+HLOOKUP(VLOOKUP($B329,$Q$2:$R$42,2,0),costo_laboral!$E$2:$AZ$99,base_minorista!$A329,0)</f>
        <v>7.9044538960391897</v>
      </c>
      <c r="O329">
        <f>+HLOOKUP(VLOOKUP($B329,$Q$2:$R$42,2,0),Participacion2!$D$2:$AO$99,base_minorista!$A329,0)</f>
        <v>1.7288508265125624</v>
      </c>
    </row>
    <row r="330" spans="1:15" ht="16.5" x14ac:dyDescent="0.3">
      <c r="A330">
        <v>36</v>
      </c>
      <c r="B330">
        <v>4</v>
      </c>
      <c r="C330">
        <v>35</v>
      </c>
      <c r="D330" s="3">
        <v>41943</v>
      </c>
      <c r="E330" s="33">
        <v>14</v>
      </c>
      <c r="F330">
        <v>1</v>
      </c>
      <c r="G330">
        <f>+HLOOKUP(VLOOKUP($B330,$Q$2:$R$42,2,0),costos_sf!$D$2:$AY$99,base_minorista!$A330,0)</f>
        <v>118375109.607685</v>
      </c>
      <c r="H330">
        <f>+HLOOKUP(VLOOKUP($B330,$Q$2:$R$42,2,0),creditos_sf!$D$2:$AY$99,base_minorista!$A330,0)</f>
        <v>464497299.58081102</v>
      </c>
      <c r="I330">
        <f>+HLOOKUP(VLOOKUP($B330,$Q$2:$R$42,2,0),creditos_sf!$D$103:$AY$200,base_minorista!$A330,0)</f>
        <v>138331371.22292</v>
      </c>
      <c r="J330">
        <f>+HLOOKUP(VLOOKUP($B330,$Q$2:$R$42,2,0),Costo_fondeo!$D$3:$AY$100,base_minorista!$A330,0)</f>
        <v>5.7708199197344161</v>
      </c>
      <c r="K330">
        <f>+HLOOKUP(VLOOKUP($B330,$Q$2:$R$42,2,0),Costo_provisiones!$D$3:$AY$100,base_minorista!$A330,0)</f>
        <v>4.9885118870470162</v>
      </c>
      <c r="L330">
        <f>+HLOOKUP(VLOOKUP($B330,$Q$2:$R$42,2,0),Morosidad_control!$D$4:$AY$101,base_minorista!$A330,0)</f>
        <v>9.5303509574521001</v>
      </c>
      <c r="M330">
        <f ca="1">+OFFSET(Capital_2!$D$2,base_minorista!A330,0)</f>
        <v>3.1052199516205063</v>
      </c>
      <c r="N330">
        <f>+HLOOKUP(VLOOKUP($B330,$Q$2:$R$42,2,0),costo_laboral!$E$2:$AZ$99,base_minorista!$A330,0)</f>
        <v>7.9895981668985403</v>
      </c>
      <c r="O330">
        <f>+HLOOKUP(VLOOKUP($B330,$Q$2:$R$42,2,0),Participacion2!$D$2:$AO$99,base_minorista!$A330,0)</f>
        <v>1.7039131928362559</v>
      </c>
    </row>
    <row r="331" spans="1:15" ht="16.5" x14ac:dyDescent="0.3">
      <c r="A331">
        <v>37</v>
      </c>
      <c r="B331">
        <v>4</v>
      </c>
      <c r="C331">
        <v>36</v>
      </c>
      <c r="D331" s="3">
        <v>41973</v>
      </c>
      <c r="E331" s="33">
        <v>14</v>
      </c>
      <c r="F331">
        <v>1</v>
      </c>
      <c r="G331">
        <f>+HLOOKUP(VLOOKUP($B331,$Q$2:$R$42,2,0),costos_sf!$D$2:$AY$99,base_minorista!$A331,0)</f>
        <v>117788573.09874301</v>
      </c>
      <c r="H331">
        <f>+HLOOKUP(VLOOKUP($B331,$Q$2:$R$42,2,0),creditos_sf!$D$2:$AY$99,base_minorista!$A331,0)</f>
        <v>455950663.98588604</v>
      </c>
      <c r="I331">
        <f>+HLOOKUP(VLOOKUP($B331,$Q$2:$R$42,2,0),creditos_sf!$D$103:$AY$200,base_minorista!$A331,0)</f>
        <v>134632240.21397001</v>
      </c>
      <c r="J331">
        <f>+HLOOKUP(VLOOKUP($B331,$Q$2:$R$42,2,0),Costo_fondeo!$D$3:$AY$100,base_minorista!$A331,0)</f>
        <v>5.7160861961315357</v>
      </c>
      <c r="K331">
        <f>+HLOOKUP(VLOOKUP($B331,$Q$2:$R$42,2,0),Costo_provisiones!$D$3:$AY$100,base_minorista!$A331,0)</f>
        <v>4.9450573872274823</v>
      </c>
      <c r="L331">
        <f>+HLOOKUP(VLOOKUP($B331,$Q$2:$R$42,2,0),Morosidad_control!$D$4:$AY$101,base_minorista!$A331,0)</f>
        <v>10.5286593293272</v>
      </c>
      <c r="M331">
        <f ca="1">+OFFSET(Capital_2!$D$2,base_minorista!A331,0)</f>
        <v>3.0886044861742721</v>
      </c>
      <c r="N331">
        <f>+HLOOKUP(VLOOKUP($B331,$Q$2:$R$42,2,0),costo_laboral!$E$2:$AZ$99,base_minorista!$A331,0)</f>
        <v>8.14533716807974</v>
      </c>
      <c r="O331">
        <f>+HLOOKUP(VLOOKUP($B331,$Q$2:$R$42,2,0),Participacion2!$D$2:$AO$99,base_minorista!$A331,0)</f>
        <v>1.6736930980120968</v>
      </c>
    </row>
    <row r="332" spans="1:15" ht="16.5" x14ac:dyDescent="0.3">
      <c r="A332">
        <v>38</v>
      </c>
      <c r="B332">
        <v>4</v>
      </c>
      <c r="C332">
        <v>37</v>
      </c>
      <c r="D332" s="3">
        <v>42004</v>
      </c>
      <c r="E332" s="33">
        <v>14</v>
      </c>
      <c r="F332">
        <v>1</v>
      </c>
      <c r="G332">
        <f>+HLOOKUP(VLOOKUP($B332,$Q$2:$R$42,2,0),costos_sf!$D$2:$AY$99,base_minorista!$A332,0)</f>
        <v>115793962.17197399</v>
      </c>
      <c r="H332">
        <f>+HLOOKUP(VLOOKUP($B332,$Q$2:$R$42,2,0),creditos_sf!$D$2:$AY$99,base_minorista!$A332,0)</f>
        <v>437722632.73813999</v>
      </c>
      <c r="I332">
        <f>+HLOOKUP(VLOOKUP($B332,$Q$2:$R$42,2,0),creditos_sf!$D$103:$AY$200,base_minorista!$A332,0)</f>
        <v>129602431.444722</v>
      </c>
      <c r="J332">
        <f>+HLOOKUP(VLOOKUP($B332,$Q$2:$R$42,2,0),Costo_fondeo!$D$3:$AY$100,base_minorista!$A332,0)</f>
        <v>5.6830599878285382</v>
      </c>
      <c r="K332">
        <f>+HLOOKUP(VLOOKUP($B332,$Q$2:$R$42,2,0),Costo_provisiones!$D$3:$AY$100,base_minorista!$A332,0)</f>
        <v>4.6430239616588738</v>
      </c>
      <c r="L332">
        <f>+HLOOKUP(VLOOKUP($B332,$Q$2:$R$42,2,0),Morosidad_control!$D$4:$AY$101,base_minorista!$A332,0)</f>
        <v>8.9733291083158004</v>
      </c>
      <c r="M332">
        <f ca="1">+OFFSET(Capital_2!$D$2,base_minorista!A332,0)</f>
        <v>3.0772625191593428</v>
      </c>
      <c r="N332">
        <f>+HLOOKUP(VLOOKUP($B332,$Q$2:$R$42,2,0),costo_laboral!$E$2:$AZ$99,base_minorista!$A332,0)</f>
        <v>8.3874947732471004</v>
      </c>
      <c r="O332">
        <f>+HLOOKUP(VLOOKUP($B332,$Q$2:$R$42,2,0),Participacion2!$D$2:$AO$99,base_minorista!$A332,0)</f>
        <v>1.6080827437972285</v>
      </c>
    </row>
    <row r="333" spans="1:15" ht="16.5" x14ac:dyDescent="0.3">
      <c r="A333">
        <v>39</v>
      </c>
      <c r="B333">
        <v>4</v>
      </c>
      <c r="C333">
        <v>38</v>
      </c>
      <c r="D333" s="3">
        <v>42035</v>
      </c>
      <c r="E333" s="33">
        <v>15</v>
      </c>
      <c r="F333">
        <v>1</v>
      </c>
      <c r="G333">
        <f>+HLOOKUP(VLOOKUP($B333,$Q$2:$R$42,2,0),costos_sf!$D$2:$AY$99,base_minorista!$A333,0)</f>
        <v>116269525.52190201</v>
      </c>
      <c r="H333">
        <f>+HLOOKUP(VLOOKUP($B333,$Q$2:$R$42,2,0),creditos_sf!$D$2:$AY$99,base_minorista!$A333,0)</f>
        <v>431178828.13044399</v>
      </c>
      <c r="I333">
        <f>+HLOOKUP(VLOOKUP($B333,$Q$2:$R$42,2,0),creditos_sf!$D$103:$AY$200,base_minorista!$A333,0)</f>
        <v>129477856.945645</v>
      </c>
      <c r="J333">
        <f>+HLOOKUP(VLOOKUP($B333,$Q$2:$R$42,2,0),Costo_fondeo!$D$3:$AY$100,base_minorista!$A333,0)</f>
        <v>5.6275851338451996</v>
      </c>
      <c r="K333">
        <f>+HLOOKUP(VLOOKUP($B333,$Q$2:$R$42,2,0),Costo_provisiones!$D$3:$AY$100,base_minorista!$A333,0)</f>
        <v>4.8115364457621812</v>
      </c>
      <c r="L333">
        <f>+HLOOKUP(VLOOKUP($B333,$Q$2:$R$42,2,0),Morosidad_control!$D$4:$AY$101,base_minorista!$A333,0)</f>
        <v>9.5501180503802505</v>
      </c>
      <c r="M333">
        <f ca="1">+OFFSET(Capital_2!$D$2,base_minorista!A333,0)</f>
        <v>3.0663026726799725</v>
      </c>
      <c r="N333">
        <f>+HLOOKUP(VLOOKUP($B333,$Q$2:$R$42,2,0),costo_laboral!$E$2:$AZ$99,base_minorista!$A333,0)</f>
        <v>8.4512039596278399</v>
      </c>
      <c r="O333">
        <f>+HLOOKUP(VLOOKUP($B333,$Q$2:$R$42,2,0),Participacion2!$D$2:$AO$99,base_minorista!$A333,0)</f>
        <v>1.586573513785728</v>
      </c>
    </row>
    <row r="334" spans="1:15" ht="16.5" x14ac:dyDescent="0.3">
      <c r="A334">
        <v>40</v>
      </c>
      <c r="B334">
        <v>4</v>
      </c>
      <c r="C334">
        <v>39</v>
      </c>
      <c r="D334" s="3">
        <v>42063</v>
      </c>
      <c r="E334" s="33">
        <v>15</v>
      </c>
      <c r="F334">
        <v>1</v>
      </c>
      <c r="G334">
        <f>+HLOOKUP(VLOOKUP($B334,$Q$2:$R$42,2,0),costos_sf!$D$2:$AY$99,base_minorista!$A334,0)</f>
        <v>116367771.14017899</v>
      </c>
      <c r="H334">
        <f>+HLOOKUP(VLOOKUP($B334,$Q$2:$R$42,2,0),creditos_sf!$D$2:$AY$99,base_minorista!$A334,0)</f>
        <v>424064830.44899803</v>
      </c>
      <c r="I334">
        <f>+HLOOKUP(VLOOKUP($B334,$Q$2:$R$42,2,0),creditos_sf!$D$103:$AY$200,base_minorista!$A334,0)</f>
        <v>125679076.17053999</v>
      </c>
      <c r="J334">
        <f>+HLOOKUP(VLOOKUP($B334,$Q$2:$R$42,2,0),Costo_fondeo!$D$3:$AY$100,base_minorista!$A334,0)</f>
        <v>5.586760606272553</v>
      </c>
      <c r="K334">
        <f>+HLOOKUP(VLOOKUP($B334,$Q$2:$R$42,2,0),Costo_provisiones!$D$3:$AY$100,base_minorista!$A334,0)</f>
        <v>5.0224319177000272</v>
      </c>
      <c r="L334">
        <f>+HLOOKUP(VLOOKUP($B334,$Q$2:$R$42,2,0),Morosidad_control!$D$4:$AY$101,base_minorista!$A334,0)</f>
        <v>10.0604579427819</v>
      </c>
      <c r="M334">
        <f ca="1">+OFFSET(Capital_2!$D$2,base_minorista!A334,0)</f>
        <v>3.049096647123327</v>
      </c>
      <c r="N334">
        <f>+HLOOKUP(VLOOKUP($B334,$Q$2:$R$42,2,0),costo_laboral!$E$2:$AZ$99,base_minorista!$A334,0)</f>
        <v>8.4662777611302005</v>
      </c>
      <c r="O334">
        <f>+HLOOKUP(VLOOKUP($B334,$Q$2:$R$42,2,0),Participacion2!$D$2:$AO$99,base_minorista!$A334,0)</f>
        <v>1.573448283806925</v>
      </c>
    </row>
    <row r="335" spans="1:15" ht="16.5" x14ac:dyDescent="0.3">
      <c r="A335">
        <v>41</v>
      </c>
      <c r="B335">
        <v>4</v>
      </c>
      <c r="C335">
        <v>40</v>
      </c>
      <c r="D335" s="3">
        <v>42094</v>
      </c>
      <c r="E335" s="33">
        <v>15</v>
      </c>
      <c r="F335">
        <v>1</v>
      </c>
      <c r="G335">
        <f>+HLOOKUP(VLOOKUP($B335,$Q$2:$R$42,2,0),costos_sf!$D$2:$AY$99,base_minorista!$A335,0)</f>
        <v>115785590.35856199</v>
      </c>
      <c r="H335">
        <f>+HLOOKUP(VLOOKUP($B335,$Q$2:$R$42,2,0),creditos_sf!$D$2:$AY$99,base_minorista!$A335,0)</f>
        <v>418551551.04211897</v>
      </c>
      <c r="I335">
        <f>+HLOOKUP(VLOOKUP($B335,$Q$2:$R$42,2,0),creditos_sf!$D$103:$AY$200,base_minorista!$A335,0)</f>
        <v>125446844.40909</v>
      </c>
      <c r="J335">
        <f>+HLOOKUP(VLOOKUP($B335,$Q$2:$R$42,2,0),Costo_fondeo!$D$3:$AY$100,base_minorista!$A335,0)</f>
        <v>5.5487308315181565</v>
      </c>
      <c r="K335">
        <f>+HLOOKUP(VLOOKUP($B335,$Q$2:$R$42,2,0),Costo_provisiones!$D$3:$AY$100,base_minorista!$A335,0)</f>
        <v>5.1104759040250665</v>
      </c>
      <c r="L335">
        <f>+HLOOKUP(VLOOKUP($B335,$Q$2:$R$42,2,0),Morosidad_control!$D$4:$AY$101,base_minorista!$A335,0)</f>
        <v>10.4148662065876</v>
      </c>
      <c r="M335">
        <f ca="1">+OFFSET(Capital_2!$D$2,base_minorista!A335,0)</f>
        <v>3.0217281587138265</v>
      </c>
      <c r="N335">
        <f>+HLOOKUP(VLOOKUP($B335,$Q$2:$R$42,2,0),costo_laboral!$E$2:$AZ$99,base_minorista!$A335,0)</f>
        <v>8.4941413385465498</v>
      </c>
      <c r="O335">
        <f>+HLOOKUP(VLOOKUP($B335,$Q$2:$R$42,2,0),Participacion2!$D$2:$AO$99,base_minorista!$A335,0)</f>
        <v>1.5622724771674055</v>
      </c>
    </row>
    <row r="336" spans="1:15" ht="16.5" x14ac:dyDescent="0.3">
      <c r="A336">
        <v>42</v>
      </c>
      <c r="B336">
        <v>4</v>
      </c>
      <c r="C336">
        <v>41</v>
      </c>
      <c r="D336" s="3">
        <v>42124</v>
      </c>
      <c r="E336" s="33">
        <v>15</v>
      </c>
      <c r="F336">
        <v>1</v>
      </c>
      <c r="G336">
        <f>+HLOOKUP(VLOOKUP($B336,$Q$2:$R$42,2,0),costos_sf!$D$2:$AY$99,base_minorista!$A336,0)</f>
        <v>114997969.036465</v>
      </c>
      <c r="H336">
        <f>+HLOOKUP(VLOOKUP($B336,$Q$2:$R$42,2,0),creditos_sf!$D$2:$AY$99,base_minorista!$A336,0)</f>
        <v>416456514.94850898</v>
      </c>
      <c r="I336">
        <f>+HLOOKUP(VLOOKUP($B336,$Q$2:$R$42,2,0),creditos_sf!$D$103:$AY$200,base_minorista!$A336,0)</f>
        <v>126204640.523899</v>
      </c>
      <c r="J336">
        <f>+HLOOKUP(VLOOKUP($B336,$Q$2:$R$42,2,0),Costo_fondeo!$D$3:$AY$100,base_minorista!$A336,0)</f>
        <v>5.508544633774024</v>
      </c>
      <c r="K336">
        <f>+HLOOKUP(VLOOKUP($B336,$Q$2:$R$42,2,0),Costo_provisiones!$D$3:$AY$100,base_minorista!$A336,0)</f>
        <v>5.127864362614531</v>
      </c>
      <c r="L336">
        <f>+HLOOKUP(VLOOKUP($B336,$Q$2:$R$42,2,0),Morosidad_control!$D$4:$AY$101,base_minorista!$A336,0)</f>
        <v>10.7814042562413</v>
      </c>
      <c r="M336">
        <f ca="1">+OFFSET(Capital_2!$D$2,base_minorista!A336,0)</f>
        <v>3.0029222612045556</v>
      </c>
      <c r="N336">
        <f>+HLOOKUP(VLOOKUP($B336,$Q$2:$R$42,2,0),costo_laboral!$E$2:$AZ$99,base_minorista!$A336,0)</f>
        <v>8.4509489441957406</v>
      </c>
      <c r="O336">
        <f>+HLOOKUP(VLOOKUP($B336,$Q$2:$R$42,2,0),Participacion2!$D$2:$AO$99,base_minorista!$A336,0)</f>
        <v>1.5546876604933753</v>
      </c>
    </row>
    <row r="337" spans="1:15" ht="16.5" x14ac:dyDescent="0.3">
      <c r="A337">
        <v>43</v>
      </c>
      <c r="B337">
        <v>4</v>
      </c>
      <c r="C337">
        <v>42</v>
      </c>
      <c r="D337" s="3">
        <v>42155</v>
      </c>
      <c r="E337" s="33">
        <v>15</v>
      </c>
      <c r="F337">
        <v>1</v>
      </c>
      <c r="G337">
        <f>+HLOOKUP(VLOOKUP($B337,$Q$2:$R$42,2,0),costos_sf!$D$2:$AY$99,base_minorista!$A337,0)</f>
        <v>114212724.803488</v>
      </c>
      <c r="H337">
        <f>+HLOOKUP(VLOOKUP($B337,$Q$2:$R$42,2,0),creditos_sf!$D$2:$AY$99,base_minorista!$A337,0)</f>
        <v>410088004.48891604</v>
      </c>
      <c r="I337">
        <f>+HLOOKUP(VLOOKUP($B337,$Q$2:$R$42,2,0),creditos_sf!$D$103:$AY$200,base_minorista!$A337,0)</f>
        <v>123310497.69184399</v>
      </c>
      <c r="J337">
        <f>+HLOOKUP(VLOOKUP($B337,$Q$2:$R$42,2,0),Costo_fondeo!$D$3:$AY$100,base_minorista!$A337,0)</f>
        <v>5.4669507624202254</v>
      </c>
      <c r="K337">
        <f>+HLOOKUP(VLOOKUP($B337,$Q$2:$R$42,2,0),Costo_provisiones!$D$3:$AY$100,base_minorista!$A337,0)</f>
        <v>5.1988034392830196</v>
      </c>
      <c r="L337">
        <f>+HLOOKUP(VLOOKUP($B337,$Q$2:$R$42,2,0),Morosidad_control!$D$4:$AY$101,base_minorista!$A337,0)</f>
        <v>11.281165684349499</v>
      </c>
      <c r="M337">
        <f ca="1">+OFFSET(Capital_2!$D$2,base_minorista!A337,0)</f>
        <v>2.9913163210576634</v>
      </c>
      <c r="N337">
        <f>+HLOOKUP(VLOOKUP($B337,$Q$2:$R$42,2,0),costo_laboral!$E$2:$AZ$99,base_minorista!$A337,0)</f>
        <v>8.5121762879473302</v>
      </c>
      <c r="O337">
        <f>+HLOOKUP(VLOOKUP($B337,$Q$2:$R$42,2,0),Participacion2!$D$2:$AO$99,base_minorista!$A337,0)</f>
        <v>1.5323461691723599</v>
      </c>
    </row>
    <row r="338" spans="1:15" ht="16.5" x14ac:dyDescent="0.3">
      <c r="A338">
        <v>44</v>
      </c>
      <c r="B338">
        <v>4</v>
      </c>
      <c r="C338">
        <v>43</v>
      </c>
      <c r="D338" s="3">
        <v>42185</v>
      </c>
      <c r="E338" s="33">
        <v>15</v>
      </c>
      <c r="F338">
        <v>1</v>
      </c>
      <c r="G338">
        <f>+HLOOKUP(VLOOKUP($B338,$Q$2:$R$42,2,0),costos_sf!$D$2:$AY$99,base_minorista!$A338,0)</f>
        <v>113341722.85230799</v>
      </c>
      <c r="H338">
        <f>+HLOOKUP(VLOOKUP($B338,$Q$2:$R$42,2,0),creditos_sf!$D$2:$AY$99,base_minorista!$A338,0)</f>
        <v>404389418.16912103</v>
      </c>
      <c r="I338">
        <f>+HLOOKUP(VLOOKUP($B338,$Q$2:$R$42,2,0),creditos_sf!$D$103:$AY$200,base_minorista!$A338,0)</f>
        <v>119947005.587872</v>
      </c>
      <c r="J338">
        <f>+HLOOKUP(VLOOKUP($B338,$Q$2:$R$42,2,0),Costo_fondeo!$D$3:$AY$100,base_minorista!$A338,0)</f>
        <v>5.4018011838938378</v>
      </c>
      <c r="K338">
        <f>+HLOOKUP(VLOOKUP($B338,$Q$2:$R$42,2,0),Costo_provisiones!$D$3:$AY$100,base_minorista!$A338,0)</f>
        <v>5.2358810592084133</v>
      </c>
      <c r="L338">
        <f>+HLOOKUP(VLOOKUP($B338,$Q$2:$R$42,2,0),Morosidad_control!$D$4:$AY$101,base_minorista!$A338,0)</f>
        <v>12.2045562440809</v>
      </c>
      <c r="M338">
        <f ca="1">+OFFSET(Capital_2!$D$2,base_minorista!A338,0)</f>
        <v>2.9626797769382383</v>
      </c>
      <c r="N338">
        <f>+HLOOKUP(VLOOKUP($B338,$Q$2:$R$42,2,0),costo_laboral!$E$2:$AZ$99,base_minorista!$A338,0)</f>
        <v>8.5511167376412303</v>
      </c>
      <c r="O338">
        <f>+HLOOKUP(VLOOKUP($B338,$Q$2:$R$42,2,0),Participacion2!$D$2:$AO$99,base_minorista!$A338,0)</f>
        <v>1.5273480644159656</v>
      </c>
    </row>
    <row r="339" spans="1:15" ht="16.5" x14ac:dyDescent="0.3">
      <c r="A339">
        <v>45</v>
      </c>
      <c r="B339">
        <v>4</v>
      </c>
      <c r="C339">
        <v>44</v>
      </c>
      <c r="D339" s="3">
        <v>42216</v>
      </c>
      <c r="E339" s="33">
        <v>15</v>
      </c>
      <c r="F339">
        <v>1</v>
      </c>
      <c r="G339">
        <f>+HLOOKUP(VLOOKUP($B339,$Q$2:$R$42,2,0),costos_sf!$D$2:$AY$99,base_minorista!$A339,0)</f>
        <v>114187468.427829</v>
      </c>
      <c r="H339">
        <f>+HLOOKUP(VLOOKUP($B339,$Q$2:$R$42,2,0),creditos_sf!$D$2:$AY$99,base_minorista!$A339,0)</f>
        <v>401988740.47707599</v>
      </c>
      <c r="I339">
        <f>+HLOOKUP(VLOOKUP($B339,$Q$2:$R$42,2,0),creditos_sf!$D$103:$AY$200,base_minorista!$A339,0)</f>
        <v>119967528.32044199</v>
      </c>
      <c r="J339">
        <f>+HLOOKUP(VLOOKUP($B339,$Q$2:$R$42,2,0),Costo_fondeo!$D$3:$AY$100,base_minorista!$A339,0)</f>
        <v>5.3395057595547071</v>
      </c>
      <c r="K339">
        <f>+HLOOKUP(VLOOKUP($B339,$Q$2:$R$42,2,0),Costo_provisiones!$D$3:$AY$100,base_minorista!$A339,0)</f>
        <v>5.5363064975056044</v>
      </c>
      <c r="L339">
        <f>+HLOOKUP(VLOOKUP($B339,$Q$2:$R$42,2,0),Morosidad_control!$D$4:$AY$101,base_minorista!$A339,0)</f>
        <v>12.5076778004206</v>
      </c>
      <c r="M339">
        <f ca="1">+OFFSET(Capital_2!$D$2,base_minorista!A339,0)</f>
        <v>2.9172838879084302</v>
      </c>
      <c r="N339">
        <f>+HLOOKUP(VLOOKUP($B339,$Q$2:$R$42,2,0),costo_laboral!$E$2:$AZ$99,base_minorista!$A339,0)</f>
        <v>8.5161787680546297</v>
      </c>
      <c r="O339">
        <f>+HLOOKUP(VLOOKUP($B339,$Q$2:$R$42,2,0),Participacion2!$D$2:$AO$99,base_minorista!$A339,0)</f>
        <v>1.514336232782197</v>
      </c>
    </row>
    <row r="340" spans="1:15" ht="16.5" x14ac:dyDescent="0.3">
      <c r="A340">
        <v>46</v>
      </c>
      <c r="B340">
        <v>4</v>
      </c>
      <c r="C340">
        <v>45</v>
      </c>
      <c r="D340" s="3">
        <v>42247</v>
      </c>
      <c r="E340" s="33">
        <v>15</v>
      </c>
      <c r="F340">
        <v>1</v>
      </c>
      <c r="G340">
        <f>+HLOOKUP(VLOOKUP($B340,$Q$2:$R$42,2,0),costos_sf!$D$2:$AY$99,base_minorista!$A340,0)</f>
        <v>112722929.79516</v>
      </c>
      <c r="H340">
        <f>+HLOOKUP(VLOOKUP($B340,$Q$2:$R$42,2,0),creditos_sf!$D$2:$AY$99,base_minorista!$A340,0)</f>
        <v>399146383.330006</v>
      </c>
      <c r="I340">
        <f>+HLOOKUP(VLOOKUP($B340,$Q$2:$R$42,2,0),creditos_sf!$D$103:$AY$200,base_minorista!$A340,0)</f>
        <v>120039782.732115</v>
      </c>
      <c r="J340">
        <f>+HLOOKUP(VLOOKUP($B340,$Q$2:$R$42,2,0),Costo_fondeo!$D$3:$AY$100,base_minorista!$A340,0)</f>
        <v>5.2707919929146057</v>
      </c>
      <c r="K340">
        <f>+HLOOKUP(VLOOKUP($B340,$Q$2:$R$42,2,0),Costo_provisiones!$D$3:$AY$100,base_minorista!$A340,0)</f>
        <v>5.5025997916758733</v>
      </c>
      <c r="L340">
        <f>+HLOOKUP(VLOOKUP($B340,$Q$2:$R$42,2,0),Morosidad_control!$D$4:$AY$101,base_minorista!$A340,0)</f>
        <v>12.5684555263452</v>
      </c>
      <c r="M340">
        <f ca="1">+OFFSET(Capital_2!$D$2,base_minorista!A340,0)</f>
        <v>2.8874106541141011</v>
      </c>
      <c r="N340">
        <f>+HLOOKUP(VLOOKUP($B340,$Q$2:$R$42,2,0),costo_laboral!$E$2:$AZ$99,base_minorista!$A340,0)</f>
        <v>8.5216409676925906</v>
      </c>
      <c r="O340">
        <f>+HLOOKUP(VLOOKUP($B340,$Q$2:$R$42,2,0),Participacion2!$D$2:$AO$99,base_minorista!$A340,0)</f>
        <v>1.5051694921234062</v>
      </c>
    </row>
    <row r="341" spans="1:15" ht="16.5" x14ac:dyDescent="0.3">
      <c r="A341">
        <v>47</v>
      </c>
      <c r="B341">
        <v>4</v>
      </c>
      <c r="C341">
        <v>46</v>
      </c>
      <c r="D341" s="3">
        <v>42277</v>
      </c>
      <c r="E341" s="33">
        <v>15</v>
      </c>
      <c r="F341">
        <v>1</v>
      </c>
      <c r="G341">
        <f>+HLOOKUP(VLOOKUP($B341,$Q$2:$R$42,2,0),costos_sf!$D$2:$AY$99,base_minorista!$A341,0)</f>
        <v>111288462.58896999</v>
      </c>
      <c r="H341">
        <f>+HLOOKUP(VLOOKUP($B341,$Q$2:$R$42,2,0),creditos_sf!$D$2:$AY$99,base_minorista!$A341,0)</f>
        <v>397149268.149203</v>
      </c>
      <c r="I341">
        <f>+HLOOKUP(VLOOKUP($B341,$Q$2:$R$42,2,0),creditos_sf!$D$103:$AY$200,base_minorista!$A341,0)</f>
        <v>118635484.895913</v>
      </c>
      <c r="J341">
        <f>+HLOOKUP(VLOOKUP($B341,$Q$2:$R$42,2,0),Costo_fondeo!$D$3:$AY$100,base_minorista!$A341,0)</f>
        <v>5.1959782979772209</v>
      </c>
      <c r="K341">
        <f>+HLOOKUP(VLOOKUP($B341,$Q$2:$R$42,2,0),Costo_provisiones!$D$3:$AY$100,base_minorista!$A341,0)</f>
        <v>5.4231063937663153</v>
      </c>
      <c r="L341">
        <f>+HLOOKUP(VLOOKUP($B341,$Q$2:$R$42,2,0),Morosidad_control!$D$4:$AY$101,base_minorista!$A341,0)</f>
        <v>12.581597493072399</v>
      </c>
      <c r="M341">
        <f ca="1">+OFFSET(Capital_2!$D$2,base_minorista!A341,0)</f>
        <v>2.8604428107092303</v>
      </c>
      <c r="N341">
        <f>+HLOOKUP(VLOOKUP($B341,$Q$2:$R$42,2,0),costo_laboral!$E$2:$AZ$99,base_minorista!$A341,0)</f>
        <v>8.4694895556603207</v>
      </c>
      <c r="O341">
        <f>+HLOOKUP(VLOOKUP($B341,$Q$2:$R$42,2,0),Participacion2!$D$2:$AO$99,base_minorista!$A341,0)</f>
        <v>1.5053304557828944</v>
      </c>
    </row>
    <row r="342" spans="1:15" ht="16.5" x14ac:dyDescent="0.3">
      <c r="A342">
        <v>48</v>
      </c>
      <c r="B342">
        <v>4</v>
      </c>
      <c r="C342">
        <v>47</v>
      </c>
      <c r="D342" s="3">
        <v>42308</v>
      </c>
      <c r="E342" s="33">
        <v>15</v>
      </c>
      <c r="F342">
        <v>1</v>
      </c>
      <c r="G342">
        <f>+HLOOKUP(VLOOKUP($B342,$Q$2:$R$42,2,0),costos_sf!$D$2:$AY$99,base_minorista!$A342,0)</f>
        <v>110692300.39906999</v>
      </c>
      <c r="H342">
        <f>+HLOOKUP(VLOOKUP($B342,$Q$2:$R$42,2,0),creditos_sf!$D$2:$AY$99,base_minorista!$A342,0)</f>
        <v>389574161.07911998</v>
      </c>
      <c r="I342">
        <f>+HLOOKUP(VLOOKUP($B342,$Q$2:$R$42,2,0),creditos_sf!$D$103:$AY$200,base_minorista!$A342,0)</f>
        <v>118550839.197133</v>
      </c>
      <c r="J342">
        <f>+HLOOKUP(VLOOKUP($B342,$Q$2:$R$42,2,0),Costo_fondeo!$D$3:$AY$100,base_minorista!$A342,0)</f>
        <v>5.1190851094356402</v>
      </c>
      <c r="K342">
        <f>+HLOOKUP(VLOOKUP($B342,$Q$2:$R$42,2,0),Costo_provisiones!$D$3:$AY$100,base_minorista!$A342,0)</f>
        <v>5.5199505657220582</v>
      </c>
      <c r="L342">
        <f>+HLOOKUP(VLOOKUP($B342,$Q$2:$R$42,2,0),Morosidad_control!$D$4:$AY$101,base_minorista!$A342,0)</f>
        <v>11.281986436695099</v>
      </c>
      <c r="M342">
        <f ca="1">+OFFSET(Capital_2!$D$2,base_minorista!A342,0)</f>
        <v>2.8360712606451561</v>
      </c>
      <c r="N342">
        <f>+HLOOKUP(VLOOKUP($B342,$Q$2:$R$42,2,0),costo_laboral!$E$2:$AZ$99,base_minorista!$A342,0)</f>
        <v>8.5320079049751101</v>
      </c>
      <c r="O342">
        <f>+HLOOKUP(VLOOKUP($B342,$Q$2:$R$42,2,0),Participacion2!$D$2:$AO$99,base_minorista!$A342,0)</f>
        <v>1.4651985895295503</v>
      </c>
    </row>
    <row r="343" spans="1:15" ht="16.5" x14ac:dyDescent="0.3">
      <c r="A343">
        <v>49</v>
      </c>
      <c r="B343">
        <v>4</v>
      </c>
      <c r="C343">
        <v>48</v>
      </c>
      <c r="D343" s="3">
        <v>42338</v>
      </c>
      <c r="E343" s="33">
        <v>15</v>
      </c>
      <c r="F343">
        <v>1</v>
      </c>
      <c r="G343">
        <f>+HLOOKUP(VLOOKUP($B343,$Q$2:$R$42,2,0),costos_sf!$D$2:$AY$99,base_minorista!$A343,0)</f>
        <v>110470266.50721499</v>
      </c>
      <c r="H343">
        <f>+HLOOKUP(VLOOKUP($B343,$Q$2:$R$42,2,0),creditos_sf!$D$2:$AY$99,base_minorista!$A343,0)</f>
        <v>387284071.555053</v>
      </c>
      <c r="I343">
        <f>+HLOOKUP(VLOOKUP($B343,$Q$2:$R$42,2,0),creditos_sf!$D$103:$AY$200,base_minorista!$A343,0)</f>
        <v>117483665.35035801</v>
      </c>
      <c r="J343">
        <f>+HLOOKUP(VLOOKUP($B343,$Q$2:$R$42,2,0),Costo_fondeo!$D$3:$AY$100,base_minorista!$A343,0)</f>
        <v>5.0288540023803447</v>
      </c>
      <c r="K343">
        <f>+HLOOKUP(VLOOKUP($B343,$Q$2:$R$42,2,0),Costo_provisiones!$D$3:$AY$100,base_minorista!$A343,0)</f>
        <v>5.7159918710604503</v>
      </c>
      <c r="L343">
        <f>+HLOOKUP(VLOOKUP($B343,$Q$2:$R$42,2,0),Morosidad_control!$D$4:$AY$101,base_minorista!$A343,0)</f>
        <v>11.9261527867474</v>
      </c>
      <c r="M343">
        <f ca="1">+OFFSET(Capital_2!$D$2,base_minorista!A343,0)</f>
        <v>2.8102228331623054</v>
      </c>
      <c r="N343">
        <f>+HLOOKUP(VLOOKUP($B343,$Q$2:$R$42,2,0),costo_laboral!$E$2:$AZ$99,base_minorista!$A343,0)</f>
        <v>8.5622107926435405</v>
      </c>
      <c r="O343">
        <f>+HLOOKUP(VLOOKUP($B343,$Q$2:$R$42,2,0),Participacion2!$D$2:$AO$99,base_minorista!$A343,0)</f>
        <v>1.4552242938849744</v>
      </c>
    </row>
    <row r="344" spans="1:15" ht="16.5" x14ac:dyDescent="0.3">
      <c r="A344">
        <v>50</v>
      </c>
      <c r="B344">
        <v>4</v>
      </c>
      <c r="C344">
        <v>49</v>
      </c>
      <c r="D344" s="3">
        <v>42369</v>
      </c>
      <c r="E344" s="33">
        <v>15</v>
      </c>
      <c r="F344">
        <v>1</v>
      </c>
      <c r="G344">
        <f>+HLOOKUP(VLOOKUP($B344,$Q$2:$R$42,2,0),costos_sf!$D$2:$AY$99,base_minorista!$A344,0)</f>
        <v>108163921.381503</v>
      </c>
      <c r="H344">
        <f>+HLOOKUP(VLOOKUP($B344,$Q$2:$R$42,2,0),creditos_sf!$D$2:$AY$99,base_minorista!$A344,0)</f>
        <v>387611070.086106</v>
      </c>
      <c r="I344">
        <f>+HLOOKUP(VLOOKUP($B344,$Q$2:$R$42,2,0),creditos_sf!$D$103:$AY$200,base_minorista!$A344,0)</f>
        <v>118296750.16490701</v>
      </c>
      <c r="J344">
        <f>+HLOOKUP(VLOOKUP($B344,$Q$2:$R$42,2,0),Costo_fondeo!$D$3:$AY$100,base_minorista!$A344,0)</f>
        <v>4.922192649092282</v>
      </c>
      <c r="K344">
        <f>+HLOOKUP(VLOOKUP($B344,$Q$2:$R$42,2,0),Costo_provisiones!$D$3:$AY$100,base_minorista!$A344,0)</f>
        <v>5.8319523750091555</v>
      </c>
      <c r="L344">
        <f>+HLOOKUP(VLOOKUP($B344,$Q$2:$R$42,2,0),Morosidad_control!$D$4:$AY$101,base_minorista!$A344,0)</f>
        <v>11.9247850286685</v>
      </c>
      <c r="M344">
        <f ca="1">+OFFSET(Capital_2!$D$2,base_minorista!A344,0)</f>
        <v>2.789179696006852</v>
      </c>
      <c r="N344">
        <f>+HLOOKUP(VLOOKUP($B344,$Q$2:$R$42,2,0),costo_laboral!$E$2:$AZ$99,base_minorista!$A344,0)</f>
        <v>8.3551519000157501</v>
      </c>
      <c r="O344">
        <f>+HLOOKUP(VLOOKUP($B344,$Q$2:$R$42,2,0),Participacion2!$D$2:$AO$99,base_minorista!$A344,0)</f>
        <v>1.4494838651193229</v>
      </c>
    </row>
    <row r="345" spans="1:15" ht="16.5" x14ac:dyDescent="0.3">
      <c r="A345">
        <v>51</v>
      </c>
      <c r="B345">
        <v>4</v>
      </c>
      <c r="C345">
        <v>50</v>
      </c>
      <c r="D345" s="3">
        <v>42400</v>
      </c>
      <c r="E345" s="33">
        <v>16</v>
      </c>
      <c r="F345">
        <v>1</v>
      </c>
      <c r="G345">
        <f>+HLOOKUP(VLOOKUP($B345,$Q$2:$R$42,2,0),costos_sf!$D$2:$AY$99,base_minorista!$A345,0)</f>
        <v>106480586.869285</v>
      </c>
      <c r="H345">
        <f>+HLOOKUP(VLOOKUP($B345,$Q$2:$R$42,2,0),creditos_sf!$D$2:$AY$99,base_minorista!$A345,0)</f>
        <v>388917034.39842296</v>
      </c>
      <c r="I345">
        <f>+HLOOKUP(VLOOKUP($B345,$Q$2:$R$42,2,0),creditos_sf!$D$103:$AY$200,base_minorista!$A345,0)</f>
        <v>117035122.27777499</v>
      </c>
      <c r="J345">
        <f>+HLOOKUP(VLOOKUP($B345,$Q$2:$R$42,2,0),Costo_fondeo!$D$3:$AY$100,base_minorista!$A345,0)</f>
        <v>4.8310857669750522</v>
      </c>
      <c r="K345">
        <f>+HLOOKUP(VLOOKUP($B345,$Q$2:$R$42,2,0),Costo_provisiones!$D$3:$AY$100,base_minorista!$A345,0)</f>
        <v>5.7375753836539163</v>
      </c>
      <c r="L345">
        <f>+HLOOKUP(VLOOKUP($B345,$Q$2:$R$42,2,0),Morosidad_control!$D$4:$AY$101,base_minorista!$A345,0)</f>
        <v>11.831253016473401</v>
      </c>
      <c r="M345">
        <f ca="1">+OFFSET(Capital_2!$D$2,base_minorista!A345,0)</f>
        <v>2.7880675647391326</v>
      </c>
      <c r="N345">
        <f>+HLOOKUP(VLOOKUP($B345,$Q$2:$R$42,2,0),costo_laboral!$E$2:$AZ$99,base_minorista!$A345,0)</f>
        <v>8.3167308912747409</v>
      </c>
      <c r="O345">
        <f>+HLOOKUP(VLOOKUP($B345,$Q$2:$R$42,2,0),Participacion2!$D$2:$AO$99,base_minorista!$A345,0)</f>
        <v>1.4594261856576984</v>
      </c>
    </row>
    <row r="346" spans="1:15" ht="16.5" x14ac:dyDescent="0.3">
      <c r="A346">
        <v>52</v>
      </c>
      <c r="B346">
        <v>4</v>
      </c>
      <c r="C346">
        <v>51</v>
      </c>
      <c r="D346" s="3">
        <v>42429</v>
      </c>
      <c r="E346" s="33">
        <v>16</v>
      </c>
      <c r="F346">
        <v>1</v>
      </c>
      <c r="G346">
        <f>+HLOOKUP(VLOOKUP($B346,$Q$2:$R$42,2,0),costos_sf!$D$2:$AY$99,base_minorista!$A346,0)</f>
        <v>105220160.79193801</v>
      </c>
      <c r="H346">
        <f>+HLOOKUP(VLOOKUP($B346,$Q$2:$R$42,2,0),creditos_sf!$D$2:$AY$99,base_minorista!$A346,0)</f>
        <v>390029004.804811</v>
      </c>
      <c r="I346">
        <f>+HLOOKUP(VLOOKUP($B346,$Q$2:$R$42,2,0),creditos_sf!$D$103:$AY$200,base_minorista!$A346,0)</f>
        <v>118370749.983808</v>
      </c>
      <c r="J346">
        <f>+HLOOKUP(VLOOKUP($B346,$Q$2:$R$42,2,0),Costo_fondeo!$D$3:$AY$100,base_minorista!$A346,0)</f>
        <v>4.7619746197163098</v>
      </c>
      <c r="K346">
        <f>+HLOOKUP(VLOOKUP($B346,$Q$2:$R$42,2,0),Costo_provisiones!$D$3:$AY$100,base_minorista!$A346,0)</f>
        <v>5.588240878440172</v>
      </c>
      <c r="L346">
        <f>+HLOOKUP(VLOOKUP($B346,$Q$2:$R$42,2,0),Morosidad_control!$D$4:$AY$101,base_minorista!$A346,0)</f>
        <v>11.8250653629421</v>
      </c>
      <c r="M346">
        <f ca="1">+OFFSET(Capital_2!$D$2,base_minorista!A346,0)</f>
        <v>2.8101212764635846</v>
      </c>
      <c r="N346">
        <f>+HLOOKUP(VLOOKUP($B346,$Q$2:$R$42,2,0),costo_laboral!$E$2:$AZ$99,base_minorista!$A346,0)</f>
        <v>8.2713506864003694</v>
      </c>
      <c r="O346">
        <f>+HLOOKUP(VLOOKUP($B346,$Q$2:$R$42,2,0),Participacion2!$D$2:$AO$99,base_minorista!$A346,0)</f>
        <v>1.4681699289367325</v>
      </c>
    </row>
    <row r="347" spans="1:15" ht="16.5" x14ac:dyDescent="0.3">
      <c r="A347">
        <v>53</v>
      </c>
      <c r="B347">
        <v>4</v>
      </c>
      <c r="C347">
        <v>52</v>
      </c>
      <c r="D347" s="3">
        <v>42460</v>
      </c>
      <c r="E347" s="33">
        <v>16</v>
      </c>
      <c r="F347">
        <v>1</v>
      </c>
      <c r="G347">
        <f>+HLOOKUP(VLOOKUP($B347,$Q$2:$R$42,2,0),costos_sf!$D$2:$AY$99,base_minorista!$A347,0)</f>
        <v>104226715.451051</v>
      </c>
      <c r="H347">
        <f>+HLOOKUP(VLOOKUP($B347,$Q$2:$R$42,2,0),creditos_sf!$D$2:$AY$99,base_minorista!$A347,0)</f>
        <v>395131797.041798</v>
      </c>
      <c r="I347">
        <f>+HLOOKUP(VLOOKUP($B347,$Q$2:$R$42,2,0),creditos_sf!$D$103:$AY$200,base_minorista!$A347,0)</f>
        <v>119221447.21064499</v>
      </c>
      <c r="J347">
        <f>+HLOOKUP(VLOOKUP($B347,$Q$2:$R$42,2,0),Costo_fondeo!$D$3:$AY$100,base_minorista!$A347,0)</f>
        <v>4.6714474226190648</v>
      </c>
      <c r="K347">
        <f>+HLOOKUP(VLOOKUP($B347,$Q$2:$R$42,2,0),Costo_provisiones!$D$3:$AY$100,base_minorista!$A347,0)</f>
        <v>5.5122771739450194</v>
      </c>
      <c r="L347">
        <f>+HLOOKUP(VLOOKUP($B347,$Q$2:$R$42,2,0),Morosidad_control!$D$4:$AY$101,base_minorista!$A347,0)</f>
        <v>11.770471623634601</v>
      </c>
      <c r="M347">
        <f ca="1">+OFFSET(Capital_2!$D$2,base_minorista!A347,0)</f>
        <v>2.8489018213335102</v>
      </c>
      <c r="N347">
        <f>+HLOOKUP(VLOOKUP($B347,$Q$2:$R$42,2,0),costo_laboral!$E$2:$AZ$99,base_minorista!$A347,0)</f>
        <v>8.1983358870285308</v>
      </c>
      <c r="O347">
        <f>+HLOOKUP(VLOOKUP($B347,$Q$2:$R$42,2,0),Participacion2!$D$2:$AO$99,base_minorista!$A347,0)</f>
        <v>1.4986061873370931</v>
      </c>
    </row>
    <row r="348" spans="1:15" ht="16.5" x14ac:dyDescent="0.3">
      <c r="A348">
        <v>54</v>
      </c>
      <c r="B348">
        <v>4</v>
      </c>
      <c r="C348">
        <v>53</v>
      </c>
      <c r="D348" s="3">
        <v>42490</v>
      </c>
      <c r="E348" s="33">
        <v>16</v>
      </c>
      <c r="F348">
        <v>1</v>
      </c>
      <c r="G348">
        <f>+HLOOKUP(VLOOKUP($B348,$Q$2:$R$42,2,0),costos_sf!$D$2:$AY$99,base_minorista!$A348,0)</f>
        <v>102672366.57860099</v>
      </c>
      <c r="H348">
        <f>+HLOOKUP(VLOOKUP($B348,$Q$2:$R$42,2,0),creditos_sf!$D$2:$AY$99,base_minorista!$A348,0)</f>
        <v>398910916.91896302</v>
      </c>
      <c r="I348">
        <f>+HLOOKUP(VLOOKUP($B348,$Q$2:$R$42,2,0),creditos_sf!$D$103:$AY$200,base_minorista!$A348,0)</f>
        <v>119861681.61610401</v>
      </c>
      <c r="J348">
        <f>+HLOOKUP(VLOOKUP($B348,$Q$2:$R$42,2,0),Costo_fondeo!$D$3:$AY$100,base_minorista!$A348,0)</f>
        <v>4.5889685271112191</v>
      </c>
      <c r="K348">
        <f>+HLOOKUP(VLOOKUP($B348,$Q$2:$R$42,2,0),Costo_provisiones!$D$3:$AY$100,base_minorista!$A348,0)</f>
        <v>5.3370580772421503</v>
      </c>
      <c r="L348">
        <f>+HLOOKUP(VLOOKUP($B348,$Q$2:$R$42,2,0),Morosidad_control!$D$4:$AY$101,base_minorista!$A348,0)</f>
        <v>12.276049617439</v>
      </c>
      <c r="M348">
        <f ca="1">+OFFSET(Capital_2!$D$2,base_minorista!A348,0)</f>
        <v>2.8814923639740782</v>
      </c>
      <c r="N348">
        <f>+HLOOKUP(VLOOKUP($B348,$Q$2:$R$42,2,0),costo_laboral!$E$2:$AZ$99,base_minorista!$A348,0)</f>
        <v>8.1331172692579194</v>
      </c>
      <c r="O348">
        <f>+HLOOKUP(VLOOKUP($B348,$Q$2:$R$42,2,0),Participacion2!$D$2:$AO$99,base_minorista!$A348,0)</f>
        <v>1.5076583412149938</v>
      </c>
    </row>
    <row r="349" spans="1:15" ht="16.5" x14ac:dyDescent="0.3">
      <c r="A349">
        <v>55</v>
      </c>
      <c r="B349">
        <v>4</v>
      </c>
      <c r="C349">
        <v>54</v>
      </c>
      <c r="D349" s="3">
        <v>42521</v>
      </c>
      <c r="E349" s="33">
        <v>16</v>
      </c>
      <c r="F349">
        <v>1</v>
      </c>
      <c r="G349">
        <f>+HLOOKUP(VLOOKUP($B349,$Q$2:$R$42,2,0),costos_sf!$D$2:$AY$99,base_minorista!$A349,0)</f>
        <v>101276032.248482</v>
      </c>
      <c r="H349">
        <f>+HLOOKUP(VLOOKUP($B349,$Q$2:$R$42,2,0),creditos_sf!$D$2:$AY$99,base_minorista!$A349,0)</f>
        <v>402862200.96021903</v>
      </c>
      <c r="I349">
        <f>+HLOOKUP(VLOOKUP($B349,$Q$2:$R$42,2,0),creditos_sf!$D$103:$AY$200,base_minorista!$A349,0)</f>
        <v>119472632.88861699</v>
      </c>
      <c r="J349">
        <f>+HLOOKUP(VLOOKUP($B349,$Q$2:$R$42,2,0),Costo_fondeo!$D$3:$AY$100,base_minorista!$A349,0)</f>
        <v>4.5168526123881829</v>
      </c>
      <c r="K349">
        <f>+HLOOKUP(VLOOKUP($B349,$Q$2:$R$42,2,0),Costo_provisiones!$D$3:$AY$100,base_minorista!$A349,0)</f>
        <v>5.1544456009926298</v>
      </c>
      <c r="L349">
        <f>+HLOOKUP(VLOOKUP($B349,$Q$2:$R$42,2,0),Morosidad_control!$D$4:$AY$101,base_minorista!$A349,0)</f>
        <v>12.1299559668917</v>
      </c>
      <c r="M349">
        <f ca="1">+OFFSET(Capital_2!$D$2,base_minorista!A349,0)</f>
        <v>2.9184975362021124</v>
      </c>
      <c r="N349">
        <f>+HLOOKUP(VLOOKUP($B349,$Q$2:$R$42,2,0),costo_laboral!$E$2:$AZ$99,base_minorista!$A349,0)</f>
        <v>8.1006721612652104</v>
      </c>
      <c r="O349">
        <f>+HLOOKUP(VLOOKUP($B349,$Q$2:$R$42,2,0),Participacion2!$D$2:$AO$99,base_minorista!$A349,0)</f>
        <v>1.5182715129239859</v>
      </c>
    </row>
    <row r="350" spans="1:15" ht="16.5" x14ac:dyDescent="0.3">
      <c r="A350">
        <v>56</v>
      </c>
      <c r="B350">
        <v>4</v>
      </c>
      <c r="C350">
        <v>55</v>
      </c>
      <c r="D350" s="3">
        <v>42551</v>
      </c>
      <c r="E350" s="33">
        <v>16</v>
      </c>
      <c r="F350">
        <v>1</v>
      </c>
      <c r="G350">
        <f>+HLOOKUP(VLOOKUP($B350,$Q$2:$R$42,2,0),costos_sf!$D$2:$AY$99,base_minorista!$A350,0)</f>
        <v>101537706.045964</v>
      </c>
      <c r="H350">
        <f>+HLOOKUP(VLOOKUP($B350,$Q$2:$R$42,2,0),creditos_sf!$D$2:$AY$99,base_minorista!$A350,0)</f>
        <v>382393551.97978896</v>
      </c>
      <c r="I350">
        <f>+HLOOKUP(VLOOKUP($B350,$Q$2:$R$42,2,0),creditos_sf!$D$103:$AY$200,base_minorista!$A350,0)</f>
        <v>119171830.9007</v>
      </c>
      <c r="J350">
        <f>+HLOOKUP(VLOOKUP($B350,$Q$2:$R$42,2,0),Costo_fondeo!$D$3:$AY$100,base_minorista!$A350,0)</f>
        <v>4.484147670974302</v>
      </c>
      <c r="K350">
        <f>+HLOOKUP(VLOOKUP($B350,$Q$2:$R$42,2,0),Costo_provisiones!$D$3:$AY$100,base_minorista!$A350,0)</f>
        <v>4.9728694365638528</v>
      </c>
      <c r="L350">
        <f>+HLOOKUP(VLOOKUP($B350,$Q$2:$R$42,2,0),Morosidad_control!$D$4:$AY$101,base_minorista!$A350,0)</f>
        <v>8.3498340567528704</v>
      </c>
      <c r="M350">
        <f ca="1">+OFFSET(Capital_2!$D$2,base_minorista!A350,0)</f>
        <v>2.9650713359667673</v>
      </c>
      <c r="N350">
        <f>+HLOOKUP(VLOOKUP($B350,$Q$2:$R$42,2,0),costo_laboral!$E$2:$AZ$99,base_minorista!$A350,0)</f>
        <v>8.5613259291778707</v>
      </c>
      <c r="O350">
        <f>+HLOOKUP(VLOOKUP($B350,$Q$2:$R$42,2,0),Participacion2!$D$2:$AO$99,base_minorista!$A350,0)</f>
        <v>1.4338317992341665</v>
      </c>
    </row>
    <row r="351" spans="1:15" ht="16.5" x14ac:dyDescent="0.3">
      <c r="A351">
        <v>57</v>
      </c>
      <c r="B351">
        <v>4</v>
      </c>
      <c r="C351">
        <v>56</v>
      </c>
      <c r="D351" s="3">
        <v>42582</v>
      </c>
      <c r="E351" s="33">
        <v>16</v>
      </c>
      <c r="F351">
        <v>1</v>
      </c>
      <c r="G351">
        <f>+HLOOKUP(VLOOKUP($B351,$Q$2:$R$42,2,0),costos_sf!$D$2:$AY$99,base_minorista!$A351,0)</f>
        <v>98764161.179771096</v>
      </c>
      <c r="H351">
        <f>+HLOOKUP(VLOOKUP($B351,$Q$2:$R$42,2,0),creditos_sf!$D$2:$AY$99,base_minorista!$A351,0)</f>
        <v>389562834.55248499</v>
      </c>
      <c r="I351">
        <f>+HLOOKUP(VLOOKUP($B351,$Q$2:$R$42,2,0),creditos_sf!$D$103:$AY$200,base_minorista!$A351,0)</f>
        <v>122095418.39191599</v>
      </c>
      <c r="J351">
        <f>+HLOOKUP(VLOOKUP($B351,$Q$2:$R$42,2,0),Costo_fondeo!$D$3:$AY$100,base_minorista!$A351,0)</f>
        <v>4.4536668630686655</v>
      </c>
      <c r="K351">
        <f>+HLOOKUP(VLOOKUP($B351,$Q$2:$R$42,2,0),Costo_provisiones!$D$3:$AY$100,base_minorista!$A351,0)</f>
        <v>4.4950285057178876</v>
      </c>
      <c r="L351">
        <f>+HLOOKUP(VLOOKUP($B351,$Q$2:$R$42,2,0),Morosidad_control!$D$4:$AY$101,base_minorista!$A351,0)</f>
        <v>8.71078446174959</v>
      </c>
      <c r="M351">
        <f ca="1">+OFFSET(Capital_2!$D$2,base_minorista!A351,0)</f>
        <v>3.0367322920898565</v>
      </c>
      <c r="N351">
        <f>+HLOOKUP(VLOOKUP($B351,$Q$2:$R$42,2,0),costo_laboral!$E$2:$AZ$99,base_minorista!$A351,0)</f>
        <v>8.4788945106090008</v>
      </c>
      <c r="O351">
        <f>+HLOOKUP(VLOOKUP($B351,$Q$2:$R$42,2,0),Participacion2!$D$2:$AO$99,base_minorista!$A351,0)</f>
        <v>1.4500318190036403</v>
      </c>
    </row>
    <row r="352" spans="1:15" ht="16.5" x14ac:dyDescent="0.3">
      <c r="A352">
        <v>58</v>
      </c>
      <c r="B352">
        <v>4</v>
      </c>
      <c r="C352">
        <v>57</v>
      </c>
      <c r="D352" s="3">
        <v>42613</v>
      </c>
      <c r="E352" s="33">
        <v>16</v>
      </c>
      <c r="F352">
        <v>1</v>
      </c>
      <c r="G352">
        <f>+HLOOKUP(VLOOKUP($B352,$Q$2:$R$42,2,0),costos_sf!$D$2:$AY$99,base_minorista!$A352,0)</f>
        <v>98263943.8597036</v>
      </c>
      <c r="H352">
        <f>+HLOOKUP(VLOOKUP($B352,$Q$2:$R$42,2,0),creditos_sf!$D$2:$AY$99,base_minorista!$A352,0)</f>
        <v>393856409.34571999</v>
      </c>
      <c r="I352">
        <f>+HLOOKUP(VLOOKUP($B352,$Q$2:$R$42,2,0),creditos_sf!$D$103:$AY$200,base_minorista!$A352,0)</f>
        <v>123140128.671903</v>
      </c>
      <c r="J352">
        <f>+HLOOKUP(VLOOKUP($B352,$Q$2:$R$42,2,0),Costo_fondeo!$D$3:$AY$100,base_minorista!$A352,0)</f>
        <v>4.4323807297041773</v>
      </c>
      <c r="K352">
        <f>+HLOOKUP(VLOOKUP($B352,$Q$2:$R$42,2,0),Costo_provisiones!$D$3:$AY$100,base_minorista!$A352,0)</f>
        <v>4.3831268583473948</v>
      </c>
      <c r="L352">
        <f>+HLOOKUP(VLOOKUP($B352,$Q$2:$R$42,2,0),Morosidad_control!$D$4:$AY$101,base_minorista!$A352,0)</f>
        <v>8.4946240932167996</v>
      </c>
      <c r="M352">
        <f ca="1">+OFFSET(Capital_2!$D$2,base_minorista!A352,0)</f>
        <v>3.0987757605561481</v>
      </c>
      <c r="N352">
        <f>+HLOOKUP(VLOOKUP($B352,$Q$2:$R$42,2,0),costo_laboral!$E$2:$AZ$99,base_minorista!$A352,0)</f>
        <v>8.4914297979051003</v>
      </c>
      <c r="O352">
        <f>+HLOOKUP(VLOOKUP($B352,$Q$2:$R$42,2,0),Participacion2!$D$2:$AO$99,base_minorista!$A352,0)</f>
        <v>1.4685527236080289</v>
      </c>
    </row>
    <row r="353" spans="1:15" ht="16.5" x14ac:dyDescent="0.3">
      <c r="A353">
        <v>59</v>
      </c>
      <c r="B353">
        <v>4</v>
      </c>
      <c r="C353">
        <v>58</v>
      </c>
      <c r="D353" s="3">
        <v>42643</v>
      </c>
      <c r="E353" s="33">
        <v>16</v>
      </c>
      <c r="F353">
        <v>1</v>
      </c>
      <c r="G353">
        <f>+HLOOKUP(VLOOKUP($B353,$Q$2:$R$42,2,0),costos_sf!$D$2:$AY$99,base_minorista!$A353,0)</f>
        <v>98174162.025272906</v>
      </c>
      <c r="H353">
        <f>+HLOOKUP(VLOOKUP($B353,$Q$2:$R$42,2,0),creditos_sf!$D$2:$AY$99,base_minorista!$A353,0)</f>
        <v>397558231.678119</v>
      </c>
      <c r="I353">
        <f>+HLOOKUP(VLOOKUP($B353,$Q$2:$R$42,2,0),creditos_sf!$D$103:$AY$200,base_minorista!$A353,0)</f>
        <v>124147451.64116199</v>
      </c>
      <c r="J353">
        <f>+HLOOKUP(VLOOKUP($B353,$Q$2:$R$42,2,0),Costo_fondeo!$D$3:$AY$100,base_minorista!$A353,0)</f>
        <v>4.4138837421881103</v>
      </c>
      <c r="K353">
        <f>+HLOOKUP(VLOOKUP($B353,$Q$2:$R$42,2,0),Costo_provisiones!$D$3:$AY$100,base_minorista!$A353,0)</f>
        <v>4.2681086197243641</v>
      </c>
      <c r="L353">
        <f>+HLOOKUP(VLOOKUP($B353,$Q$2:$R$42,2,0),Morosidad_control!$D$4:$AY$101,base_minorista!$A353,0)</f>
        <v>8.3396851409993698</v>
      </c>
      <c r="M353">
        <f ca="1">+OFFSET(Capital_2!$D$2,base_minorista!A353,0)</f>
        <v>3.1647538313822339</v>
      </c>
      <c r="N353">
        <f>+HLOOKUP(VLOOKUP($B353,$Q$2:$R$42,2,0),costo_laboral!$E$2:$AZ$99,base_minorista!$A353,0)</f>
        <v>8.4697161538162806</v>
      </c>
      <c r="O353">
        <f>+HLOOKUP(VLOOKUP($B353,$Q$2:$R$42,2,0),Participacion2!$D$2:$AO$99,base_minorista!$A353,0)</f>
        <v>1.4774849447093061</v>
      </c>
    </row>
    <row r="354" spans="1:15" ht="16.5" x14ac:dyDescent="0.3">
      <c r="A354">
        <v>60</v>
      </c>
      <c r="B354">
        <v>4</v>
      </c>
      <c r="C354">
        <v>59</v>
      </c>
      <c r="D354" s="3">
        <v>42674</v>
      </c>
      <c r="E354" s="33">
        <v>16</v>
      </c>
      <c r="F354">
        <v>1</v>
      </c>
      <c r="G354">
        <f>+HLOOKUP(VLOOKUP($B354,$Q$2:$R$42,2,0),costos_sf!$D$2:$AY$99,base_minorista!$A354,0)</f>
        <v>97111277.418068796</v>
      </c>
      <c r="H354">
        <f>+HLOOKUP(VLOOKUP($B354,$Q$2:$R$42,2,0),creditos_sf!$D$2:$AY$99,base_minorista!$A354,0)</f>
        <v>403291294.02361602</v>
      </c>
      <c r="I354">
        <f>+HLOOKUP(VLOOKUP($B354,$Q$2:$R$42,2,0),creditos_sf!$D$103:$AY$200,base_minorista!$A354,0)</f>
        <v>123754712.27186801</v>
      </c>
      <c r="J354">
        <f>+HLOOKUP(VLOOKUP($B354,$Q$2:$R$42,2,0),Costo_fondeo!$D$3:$AY$100,base_minorista!$A354,0)</f>
        <v>4.4054836752198394</v>
      </c>
      <c r="K354">
        <f>+HLOOKUP(VLOOKUP($B354,$Q$2:$R$42,2,0),Costo_provisiones!$D$3:$AY$100,base_minorista!$A354,0)</f>
        <v>4.0478690682543643</v>
      </c>
      <c r="L354">
        <f>+HLOOKUP(VLOOKUP($B354,$Q$2:$R$42,2,0),Morosidad_control!$D$4:$AY$101,base_minorista!$A354,0)</f>
        <v>8.6110818965002007</v>
      </c>
      <c r="M354">
        <f ca="1">+OFFSET(Capital_2!$D$2,base_minorista!A354,0)</f>
        <v>3.232264312603593</v>
      </c>
      <c r="N354">
        <f>+HLOOKUP(VLOOKUP($B354,$Q$2:$R$42,2,0),costo_laboral!$E$2:$AZ$99,base_minorista!$A354,0)</f>
        <v>8.4986253783362002</v>
      </c>
      <c r="O354">
        <f>+HLOOKUP(VLOOKUP($B354,$Q$2:$R$42,2,0),Participacion2!$D$2:$AO$99,base_minorista!$A354,0)</f>
        <v>1.4888825776850496</v>
      </c>
    </row>
    <row r="355" spans="1:15" ht="16.5" x14ac:dyDescent="0.3">
      <c r="A355">
        <v>61</v>
      </c>
      <c r="B355">
        <v>4</v>
      </c>
      <c r="C355">
        <v>60</v>
      </c>
      <c r="D355" s="3">
        <v>42704</v>
      </c>
      <c r="E355" s="33">
        <v>16</v>
      </c>
      <c r="F355">
        <v>1</v>
      </c>
      <c r="G355">
        <f>+HLOOKUP(VLOOKUP($B355,$Q$2:$R$42,2,0),costos_sf!$D$2:$AY$99,base_minorista!$A355,0)</f>
        <v>97223720.545859292</v>
      </c>
      <c r="H355">
        <f>+HLOOKUP(VLOOKUP($B355,$Q$2:$R$42,2,0),creditos_sf!$D$2:$AY$99,base_minorista!$A355,0)</f>
        <v>407590690.43870199</v>
      </c>
      <c r="I355">
        <f>+HLOOKUP(VLOOKUP($B355,$Q$2:$R$42,2,0),creditos_sf!$D$103:$AY$200,base_minorista!$A355,0)</f>
        <v>126062534.83233801</v>
      </c>
      <c r="J355">
        <f>+HLOOKUP(VLOOKUP($B355,$Q$2:$R$42,2,0),Costo_fondeo!$D$3:$AY$100,base_minorista!$A355,0)</f>
        <v>4.4055255457833038</v>
      </c>
      <c r="K355">
        <f>+HLOOKUP(VLOOKUP($B355,$Q$2:$R$42,2,0),Costo_provisiones!$D$3:$AY$100,base_minorista!$A355,0)</f>
        <v>3.893649941201089</v>
      </c>
      <c r="L355">
        <f>+HLOOKUP(VLOOKUP($B355,$Q$2:$R$42,2,0),Morosidad_control!$D$4:$AY$101,base_minorista!$A355,0)</f>
        <v>8.7493504076155801</v>
      </c>
      <c r="M355">
        <f ca="1">+OFFSET(Capital_2!$D$2,base_minorista!A355,0)</f>
        <v>3.2966619789838338</v>
      </c>
      <c r="N355">
        <f>+HLOOKUP(VLOOKUP($B355,$Q$2:$R$42,2,0),costo_laboral!$E$2:$AZ$99,base_minorista!$A355,0)</f>
        <v>8.5561418458563505</v>
      </c>
      <c r="O355">
        <f>+HLOOKUP(VLOOKUP($B355,$Q$2:$R$42,2,0),Participacion2!$D$2:$AO$99,base_minorista!$A355,0)</f>
        <v>1.4954222087321314</v>
      </c>
    </row>
    <row r="356" spans="1:15" ht="16.5" x14ac:dyDescent="0.3">
      <c r="A356">
        <v>62</v>
      </c>
      <c r="B356">
        <v>4</v>
      </c>
      <c r="C356">
        <v>61</v>
      </c>
      <c r="D356" s="3">
        <v>42735</v>
      </c>
      <c r="E356" s="33">
        <v>16</v>
      </c>
      <c r="F356">
        <v>1</v>
      </c>
      <c r="G356">
        <f>+HLOOKUP(VLOOKUP($B356,$Q$2:$R$42,2,0),costos_sf!$D$2:$AY$99,base_minorista!$A356,0)</f>
        <v>97785980.056667492</v>
      </c>
      <c r="H356">
        <f>+HLOOKUP(VLOOKUP($B356,$Q$2:$R$42,2,0),creditos_sf!$D$2:$AY$99,base_minorista!$A356,0)</f>
        <v>411020724.92796999</v>
      </c>
      <c r="I356">
        <f>+HLOOKUP(VLOOKUP($B356,$Q$2:$R$42,2,0),creditos_sf!$D$103:$AY$200,base_minorista!$A356,0)</f>
        <v>126676427.55696</v>
      </c>
      <c r="J356">
        <f>+HLOOKUP(VLOOKUP($B356,$Q$2:$R$42,2,0),Costo_fondeo!$D$3:$AY$100,base_minorista!$A356,0)</f>
        <v>4.4234503018082121</v>
      </c>
      <c r="K356">
        <f>+HLOOKUP(VLOOKUP($B356,$Q$2:$R$42,2,0),Costo_provisiones!$D$3:$AY$100,base_minorista!$A356,0)</f>
        <v>3.867996942500747</v>
      </c>
      <c r="L356">
        <f>+HLOOKUP(VLOOKUP($B356,$Q$2:$R$42,2,0),Morosidad_control!$D$4:$AY$101,base_minorista!$A356,0)</f>
        <v>8.6958678824355005</v>
      </c>
      <c r="M356">
        <f ca="1">+OFFSET(Capital_2!$D$2,base_minorista!A356,0)</f>
        <v>3.371561018368705</v>
      </c>
      <c r="N356">
        <f>+HLOOKUP(VLOOKUP($B356,$Q$2:$R$42,2,0),costo_laboral!$E$2:$AZ$99,base_minorista!$A356,0)</f>
        <v>8.5921429442793702</v>
      </c>
      <c r="O356">
        <f>+HLOOKUP(VLOOKUP($B356,$Q$2:$R$42,2,0),Participacion2!$D$2:$AO$99,base_minorista!$A356,0)</f>
        <v>1.4928197219365391</v>
      </c>
    </row>
    <row r="357" spans="1:15" ht="16.5" x14ac:dyDescent="0.3">
      <c r="A357">
        <v>63</v>
      </c>
      <c r="B357">
        <v>4</v>
      </c>
      <c r="C357">
        <v>62</v>
      </c>
      <c r="D357" s="3">
        <v>42766</v>
      </c>
      <c r="E357" s="33">
        <v>17</v>
      </c>
      <c r="F357">
        <v>1</v>
      </c>
      <c r="G357">
        <f>+HLOOKUP(VLOOKUP($B357,$Q$2:$R$42,2,0),costos_sf!$D$2:$AY$99,base_minorista!$A357,0)</f>
        <v>98410863.917659998</v>
      </c>
      <c r="H357">
        <f>+HLOOKUP(VLOOKUP($B357,$Q$2:$R$42,2,0),creditos_sf!$D$2:$AY$99,base_minorista!$A357,0)</f>
        <v>412803179.52425903</v>
      </c>
      <c r="I357">
        <f>+HLOOKUP(VLOOKUP($B357,$Q$2:$R$42,2,0),creditos_sf!$D$103:$AY$200,base_minorista!$A357,0)</f>
        <v>127422599.746895</v>
      </c>
      <c r="J357">
        <f>+HLOOKUP(VLOOKUP($B357,$Q$2:$R$42,2,0),Costo_fondeo!$D$3:$AY$100,base_minorista!$A357,0)</f>
        <v>4.4631764723673086</v>
      </c>
      <c r="K357">
        <f>+HLOOKUP(VLOOKUP($B357,$Q$2:$R$42,2,0),Costo_provisiones!$D$3:$AY$100,base_minorista!$A357,0)</f>
        <v>3.7280954887216167</v>
      </c>
      <c r="L357">
        <f>+HLOOKUP(VLOOKUP($B357,$Q$2:$R$42,2,0),Morosidad_control!$D$4:$AY$101,base_minorista!$A357,0)</f>
        <v>8.5986749809833096</v>
      </c>
      <c r="M357">
        <f ca="1">+OFFSET(Capital_2!$D$2,base_minorista!A357,0)</f>
        <v>3.4309045641717737</v>
      </c>
      <c r="N357">
        <f>+HLOOKUP(VLOOKUP($B357,$Q$2:$R$42,2,0),costo_laboral!$E$2:$AZ$99,base_minorista!$A357,0)</f>
        <v>8.7127809336537005</v>
      </c>
      <c r="O357">
        <f>+HLOOKUP(VLOOKUP($B357,$Q$2:$R$42,2,0),Participacion2!$D$2:$AO$99,base_minorista!$A357,0)</f>
        <v>1.4979258138502998</v>
      </c>
    </row>
    <row r="358" spans="1:15" ht="16.5" x14ac:dyDescent="0.3">
      <c r="A358">
        <v>64</v>
      </c>
      <c r="B358">
        <v>4</v>
      </c>
      <c r="C358">
        <v>63</v>
      </c>
      <c r="D358" s="3">
        <v>42794</v>
      </c>
      <c r="E358" s="33">
        <v>17</v>
      </c>
      <c r="F358">
        <v>1</v>
      </c>
      <c r="G358">
        <f>+HLOOKUP(VLOOKUP($B358,$Q$2:$R$42,2,0),costos_sf!$D$2:$AY$99,base_minorista!$A358,0)</f>
        <v>98780168.746991202</v>
      </c>
      <c r="H358">
        <f>+HLOOKUP(VLOOKUP($B358,$Q$2:$R$42,2,0),creditos_sf!$D$2:$AY$99,base_minorista!$A358,0)</f>
        <v>413757982.40954596</v>
      </c>
      <c r="I358">
        <f>+HLOOKUP(VLOOKUP($B358,$Q$2:$R$42,2,0),creditos_sf!$D$103:$AY$200,base_minorista!$A358,0)</f>
        <v>130692551.950663</v>
      </c>
      <c r="J358">
        <f>+HLOOKUP(VLOOKUP($B358,$Q$2:$R$42,2,0),Costo_fondeo!$D$3:$AY$100,base_minorista!$A358,0)</f>
        <v>4.4851732086899831</v>
      </c>
      <c r="K358">
        <f>+HLOOKUP(VLOOKUP($B358,$Q$2:$R$42,2,0),Costo_provisiones!$D$3:$AY$100,base_minorista!$A358,0)</f>
        <v>3.6466976207898751</v>
      </c>
      <c r="L358">
        <f>+HLOOKUP(VLOOKUP($B358,$Q$2:$R$42,2,0),Morosidad_control!$D$4:$AY$101,base_minorista!$A358,0)</f>
        <v>8.5228236279823406</v>
      </c>
      <c r="M358">
        <f ca="1">+OFFSET(Capital_2!$D$2,base_minorista!A358,0)</f>
        <v>3.4714473426279464</v>
      </c>
      <c r="N358">
        <f>+HLOOKUP(VLOOKUP($B358,$Q$2:$R$42,2,0),costo_laboral!$E$2:$AZ$99,base_minorista!$A358,0)</f>
        <v>8.7426227813314501</v>
      </c>
      <c r="O358">
        <f>+HLOOKUP(VLOOKUP($B358,$Q$2:$R$42,2,0),Participacion2!$D$2:$AO$99,base_minorista!$A358,0)</f>
        <v>1.5008652327095628</v>
      </c>
    </row>
    <row r="359" spans="1:15" ht="16.5" x14ac:dyDescent="0.3">
      <c r="A359">
        <v>65</v>
      </c>
      <c r="B359">
        <v>4</v>
      </c>
      <c r="C359">
        <v>64</v>
      </c>
      <c r="D359" s="3">
        <v>42825</v>
      </c>
      <c r="E359" s="33">
        <v>17</v>
      </c>
      <c r="F359">
        <v>1</v>
      </c>
      <c r="G359">
        <f>+HLOOKUP(VLOOKUP($B359,$Q$2:$R$42,2,0),costos_sf!$D$2:$AY$99,base_minorista!$A359,0)</f>
        <v>98628148.899025604</v>
      </c>
      <c r="H359">
        <f>+HLOOKUP(VLOOKUP($B359,$Q$2:$R$42,2,0),creditos_sf!$D$2:$AY$99,base_minorista!$A359,0)</f>
        <v>412822067.55693603</v>
      </c>
      <c r="I359">
        <f>+HLOOKUP(VLOOKUP($B359,$Q$2:$R$42,2,0),creditos_sf!$D$103:$AY$200,base_minorista!$A359,0)</f>
        <v>131951624.21448199</v>
      </c>
      <c r="J359">
        <f>+HLOOKUP(VLOOKUP($B359,$Q$2:$R$42,2,0),Costo_fondeo!$D$3:$AY$100,base_minorista!$A359,0)</f>
        <v>4.5191980606520143</v>
      </c>
      <c r="K359">
        <f>+HLOOKUP(VLOOKUP($B359,$Q$2:$R$42,2,0),Costo_provisiones!$D$3:$AY$100,base_minorista!$A359,0)</f>
        <v>3.5870215329677073</v>
      </c>
      <c r="L359">
        <f>+HLOOKUP(VLOOKUP($B359,$Q$2:$R$42,2,0),Morosidad_control!$D$4:$AY$101,base_minorista!$A359,0)</f>
        <v>8.5779275802381605</v>
      </c>
      <c r="M359">
        <f ca="1">+OFFSET(Capital_2!$D$2,base_minorista!A359,0)</f>
        <v>3.5034579976729381</v>
      </c>
      <c r="N359">
        <f>+HLOOKUP(VLOOKUP($B359,$Q$2:$R$42,2,0),costo_laboral!$E$2:$AZ$99,base_minorista!$A359,0)</f>
        <v>8.7511876831528497</v>
      </c>
      <c r="O359">
        <f>+HLOOKUP(VLOOKUP($B359,$Q$2:$R$42,2,0),Participacion2!$D$2:$AO$99,base_minorista!$A359,0)</f>
        <v>1.515742514192401</v>
      </c>
    </row>
    <row r="360" spans="1:15" ht="16.5" x14ac:dyDescent="0.3">
      <c r="A360">
        <v>66</v>
      </c>
      <c r="B360">
        <v>4</v>
      </c>
      <c r="C360">
        <v>65</v>
      </c>
      <c r="D360" s="3">
        <v>42855</v>
      </c>
      <c r="E360" s="33">
        <v>17</v>
      </c>
      <c r="F360">
        <v>1</v>
      </c>
      <c r="G360">
        <f>+HLOOKUP(VLOOKUP($B360,$Q$2:$R$42,2,0),costos_sf!$D$2:$AY$99,base_minorista!$A360,0)</f>
        <v>99052727.239313692</v>
      </c>
      <c r="H360">
        <f>+HLOOKUP(VLOOKUP($B360,$Q$2:$R$42,2,0),creditos_sf!$D$2:$AY$99,base_minorista!$A360,0)</f>
        <v>414612977.79311401</v>
      </c>
      <c r="I360">
        <f>+HLOOKUP(VLOOKUP($B360,$Q$2:$R$42,2,0),creditos_sf!$D$103:$AY$200,base_minorista!$A360,0)</f>
        <v>135331840.234716</v>
      </c>
      <c r="J360">
        <f>+HLOOKUP(VLOOKUP($B360,$Q$2:$R$42,2,0),Costo_fondeo!$D$3:$AY$100,base_minorista!$A360,0)</f>
        <v>4.5428281782260616</v>
      </c>
      <c r="K360">
        <f>+HLOOKUP(VLOOKUP($B360,$Q$2:$R$42,2,0),Costo_provisiones!$D$3:$AY$100,base_minorista!$A360,0)</f>
        <v>3.4443067950697936</v>
      </c>
      <c r="L360">
        <f>+HLOOKUP(VLOOKUP($B360,$Q$2:$R$42,2,0),Morosidad_control!$D$4:$AY$101,base_minorista!$A360,0)</f>
        <v>8.5687085575443405</v>
      </c>
      <c r="M360">
        <f ca="1">+OFFSET(Capital_2!$D$2,base_minorista!A360,0)</f>
        <v>3.5336781037956082</v>
      </c>
      <c r="N360">
        <f>+HLOOKUP(VLOOKUP($B360,$Q$2:$R$42,2,0),costo_laboral!$E$2:$AZ$99,base_minorista!$A360,0)</f>
        <v>8.7321586869030003</v>
      </c>
      <c r="O360">
        <f>+HLOOKUP(VLOOKUP($B360,$Q$2:$R$42,2,0),Participacion2!$D$2:$AO$99,base_minorista!$A360,0)</f>
        <v>1.5157653843616725</v>
      </c>
    </row>
    <row r="361" spans="1:15" ht="16.5" x14ac:dyDescent="0.3">
      <c r="A361">
        <v>67</v>
      </c>
      <c r="B361">
        <v>4</v>
      </c>
      <c r="C361">
        <v>66</v>
      </c>
      <c r="D361" s="3">
        <v>42886</v>
      </c>
      <c r="E361" s="33">
        <v>17</v>
      </c>
      <c r="F361">
        <v>1</v>
      </c>
      <c r="G361">
        <f>+HLOOKUP(VLOOKUP($B361,$Q$2:$R$42,2,0),costos_sf!$D$2:$AY$99,base_minorista!$A361,0)</f>
        <v>99763378.155715808</v>
      </c>
      <c r="H361">
        <f>+HLOOKUP(VLOOKUP($B361,$Q$2:$R$42,2,0),creditos_sf!$D$2:$AY$99,base_minorista!$A361,0)</f>
        <v>416765378.24589002</v>
      </c>
      <c r="I361">
        <f>+HLOOKUP(VLOOKUP($B361,$Q$2:$R$42,2,0),creditos_sf!$D$103:$AY$200,base_minorista!$A361,0)</f>
        <v>138179447.71964902</v>
      </c>
      <c r="J361">
        <f>+HLOOKUP(VLOOKUP($B361,$Q$2:$R$42,2,0),Costo_fondeo!$D$3:$AY$100,base_minorista!$A361,0)</f>
        <v>4.5713112263656974</v>
      </c>
      <c r="K361">
        <f>+HLOOKUP(VLOOKUP($B361,$Q$2:$R$42,2,0),Costo_provisiones!$D$3:$AY$100,base_minorista!$A361,0)</f>
        <v>3.371924294393164</v>
      </c>
      <c r="L361">
        <f>+HLOOKUP(VLOOKUP($B361,$Q$2:$R$42,2,0),Morosidad_control!$D$4:$AY$101,base_minorista!$A361,0)</f>
        <v>8.7234374586121</v>
      </c>
      <c r="M361">
        <f ca="1">+OFFSET(Capital_2!$D$2,base_minorista!A361,0)</f>
        <v>3.5570017411603705</v>
      </c>
      <c r="N361">
        <f>+HLOOKUP(VLOOKUP($B361,$Q$2:$R$42,2,0),costo_laboral!$E$2:$AZ$99,base_minorista!$A361,0)</f>
        <v>8.7502062330539108</v>
      </c>
      <c r="O361">
        <f>+HLOOKUP(VLOOKUP($B361,$Q$2:$R$42,2,0),Participacion2!$D$2:$AO$99,base_minorista!$A361,0)</f>
        <v>1.5017621438963615</v>
      </c>
    </row>
    <row r="362" spans="1:15" ht="16.5" x14ac:dyDescent="0.3">
      <c r="A362">
        <v>68</v>
      </c>
      <c r="B362">
        <v>4</v>
      </c>
      <c r="C362">
        <v>67</v>
      </c>
      <c r="D362" s="3">
        <v>42916</v>
      </c>
      <c r="E362" s="33">
        <v>17</v>
      </c>
      <c r="F362">
        <v>1</v>
      </c>
      <c r="G362">
        <f>+HLOOKUP(VLOOKUP($B362,$Q$2:$R$42,2,0),costos_sf!$D$2:$AY$99,base_minorista!$A362,0)</f>
        <v>100245463.68585499</v>
      </c>
      <c r="H362">
        <f>+HLOOKUP(VLOOKUP($B362,$Q$2:$R$42,2,0),creditos_sf!$D$2:$AY$99,base_minorista!$A362,0)</f>
        <v>420638299.20305997</v>
      </c>
      <c r="I362">
        <f>+HLOOKUP(VLOOKUP($B362,$Q$2:$R$42,2,0),creditos_sf!$D$103:$AY$200,base_minorista!$A362,0)</f>
        <v>141469113.17886701</v>
      </c>
      <c r="J362">
        <f>+HLOOKUP(VLOOKUP($B362,$Q$2:$R$42,2,0),Costo_fondeo!$D$3:$AY$100,base_minorista!$A362,0)</f>
        <v>4.5813156372425476</v>
      </c>
      <c r="K362">
        <f>+HLOOKUP(VLOOKUP($B362,$Q$2:$R$42,2,0),Costo_provisiones!$D$3:$AY$100,base_minorista!$A362,0)</f>
        <v>3.3942017724343634</v>
      </c>
      <c r="L362">
        <f>+HLOOKUP(VLOOKUP($B362,$Q$2:$R$42,2,0),Morosidad_control!$D$4:$AY$101,base_minorista!$A362,0)</f>
        <v>9.0812778034730499</v>
      </c>
      <c r="M362">
        <f ca="1">+OFFSET(Capital_2!$D$2,base_minorista!A362,0)</f>
        <v>3.5704065106105527</v>
      </c>
      <c r="N362">
        <f>+HLOOKUP(VLOOKUP($B362,$Q$2:$R$42,2,0),costo_laboral!$E$2:$AZ$99,base_minorista!$A362,0)</f>
        <v>8.71069985048074</v>
      </c>
      <c r="O362">
        <f>+HLOOKUP(VLOOKUP($B362,$Q$2:$R$42,2,0),Participacion2!$D$2:$AO$99,base_minorista!$A362,0)</f>
        <v>1.5084876594180392</v>
      </c>
    </row>
    <row r="363" spans="1:15" ht="16.5" x14ac:dyDescent="0.3">
      <c r="A363">
        <v>69</v>
      </c>
      <c r="B363">
        <v>4</v>
      </c>
      <c r="C363">
        <v>68</v>
      </c>
      <c r="D363" s="3">
        <v>42947</v>
      </c>
      <c r="E363" s="33">
        <v>17</v>
      </c>
      <c r="F363">
        <v>1</v>
      </c>
      <c r="G363">
        <f>+HLOOKUP(VLOOKUP($B363,$Q$2:$R$42,2,0),costos_sf!$D$2:$AY$99,base_minorista!$A363,0)</f>
        <v>102039146.192892</v>
      </c>
      <c r="H363">
        <f>+HLOOKUP(VLOOKUP($B363,$Q$2:$R$42,2,0),creditos_sf!$D$2:$AY$99,base_minorista!$A363,0)</f>
        <v>422777347.99592096</v>
      </c>
      <c r="I363">
        <f>+HLOOKUP(VLOOKUP($B363,$Q$2:$R$42,2,0),creditos_sf!$D$103:$AY$200,base_minorista!$A363,0)</f>
        <v>144939009.68125001</v>
      </c>
      <c r="J363">
        <f>+HLOOKUP(VLOOKUP($B363,$Q$2:$R$42,2,0),Costo_fondeo!$D$3:$AY$100,base_minorista!$A363,0)</f>
        <v>4.5990284524816936</v>
      </c>
      <c r="K363">
        <f>+HLOOKUP(VLOOKUP($B363,$Q$2:$R$42,2,0),Costo_provisiones!$D$3:$AY$100,base_minorista!$A363,0)</f>
        <v>3.389754255152333</v>
      </c>
      <c r="L363">
        <f>+HLOOKUP(VLOOKUP($B363,$Q$2:$R$42,2,0),Morosidad_control!$D$4:$AY$101,base_minorista!$A363,0)</f>
        <v>8.9369129153207005</v>
      </c>
      <c r="M363">
        <f ca="1">+OFFSET(Capital_2!$D$2,base_minorista!A363,0)</f>
        <v>3.5864726654758914</v>
      </c>
      <c r="N363">
        <f>+HLOOKUP(VLOOKUP($B363,$Q$2:$R$42,2,0),costo_laboral!$E$2:$AZ$99,base_minorista!$A363,0)</f>
        <v>8.7120718883505397</v>
      </c>
      <c r="O363">
        <f>+HLOOKUP(VLOOKUP($B363,$Q$2:$R$42,2,0),Participacion2!$D$2:$AO$99,base_minorista!$A363,0)</f>
        <v>1.5084014827637451</v>
      </c>
    </row>
    <row r="364" spans="1:15" ht="16.5" x14ac:dyDescent="0.3">
      <c r="A364">
        <v>70</v>
      </c>
      <c r="B364">
        <v>4</v>
      </c>
      <c r="C364">
        <v>69</v>
      </c>
      <c r="D364" s="3">
        <v>42978</v>
      </c>
      <c r="E364" s="33">
        <v>17</v>
      </c>
      <c r="F364">
        <v>1</v>
      </c>
      <c r="G364">
        <f>+HLOOKUP(VLOOKUP($B364,$Q$2:$R$42,2,0),costos_sf!$D$2:$AY$99,base_minorista!$A364,0)</f>
        <v>103475813.42628001</v>
      </c>
      <c r="H364">
        <f>+HLOOKUP(VLOOKUP($B364,$Q$2:$R$42,2,0),creditos_sf!$D$2:$AY$99,base_minorista!$A364,0)</f>
        <v>421309057.76631302</v>
      </c>
      <c r="I364">
        <f>+HLOOKUP(VLOOKUP($B364,$Q$2:$R$42,2,0),creditos_sf!$D$103:$AY$200,base_minorista!$A364,0)</f>
        <v>147225410.92276701</v>
      </c>
      <c r="J364">
        <f>+HLOOKUP(VLOOKUP($B364,$Q$2:$R$42,2,0),Costo_fondeo!$D$3:$AY$100,base_minorista!$A364,0)</f>
        <v>4.6219164060528461</v>
      </c>
      <c r="K364">
        <f>+HLOOKUP(VLOOKUP($B364,$Q$2:$R$42,2,0),Costo_provisiones!$D$3:$AY$100,base_minorista!$A364,0)</f>
        <v>3.4143571778208592</v>
      </c>
      <c r="L364">
        <f>+HLOOKUP(VLOOKUP($B364,$Q$2:$R$42,2,0),Morosidad_control!$D$4:$AY$101,base_minorista!$A364,0)</f>
        <v>8.8946394157625601</v>
      </c>
      <c r="M364">
        <f ca="1">+OFFSET(Capital_2!$D$2,base_minorista!A364,0)</f>
        <v>3.5952774480300995</v>
      </c>
      <c r="N364">
        <f>+HLOOKUP(VLOOKUP($B364,$Q$2:$R$42,2,0),costo_laboral!$E$2:$AZ$99,base_minorista!$A364,0)</f>
        <v>8.9424756633078104</v>
      </c>
      <c r="O364">
        <f>+HLOOKUP(VLOOKUP($B364,$Q$2:$R$42,2,0),Participacion2!$D$2:$AO$99,base_minorista!$A364,0)</f>
        <v>1.500221431892109</v>
      </c>
    </row>
    <row r="365" spans="1:15" ht="16.5" x14ac:dyDescent="0.3">
      <c r="A365">
        <v>71</v>
      </c>
      <c r="B365">
        <v>4</v>
      </c>
      <c r="C365">
        <v>70</v>
      </c>
      <c r="D365" s="3">
        <v>43008</v>
      </c>
      <c r="E365" s="33">
        <v>17</v>
      </c>
      <c r="F365">
        <v>1</v>
      </c>
      <c r="G365">
        <f>+HLOOKUP(VLOOKUP($B365,$Q$2:$R$42,2,0),costos_sf!$D$2:$AY$99,base_minorista!$A365,0)</f>
        <v>104824885.29879199</v>
      </c>
      <c r="H365">
        <f>+HLOOKUP(VLOOKUP($B365,$Q$2:$R$42,2,0),creditos_sf!$D$2:$AY$99,base_minorista!$A365,0)</f>
        <v>422853296.43029499</v>
      </c>
      <c r="I365">
        <f>+HLOOKUP(VLOOKUP($B365,$Q$2:$R$42,2,0),creditos_sf!$D$103:$AY$200,base_minorista!$A365,0)</f>
        <v>151739669.770154</v>
      </c>
      <c r="J365">
        <f>+HLOOKUP(VLOOKUP($B365,$Q$2:$R$42,2,0),Costo_fondeo!$D$3:$AY$100,base_minorista!$A365,0)</f>
        <v>4.6406900506253166</v>
      </c>
      <c r="K365">
        <f>+HLOOKUP(VLOOKUP($B365,$Q$2:$R$42,2,0),Costo_provisiones!$D$3:$AY$100,base_minorista!$A365,0)</f>
        <v>3.5554532121106917</v>
      </c>
      <c r="L365">
        <f>+HLOOKUP(VLOOKUP($B365,$Q$2:$R$42,2,0),Morosidad_control!$D$4:$AY$101,base_minorista!$A365,0)</f>
        <v>8.7790039376574196</v>
      </c>
      <c r="M365">
        <f ca="1">+OFFSET(Capital_2!$D$2,base_minorista!A365,0)</f>
        <v>3.5939139218894542</v>
      </c>
      <c r="N365">
        <f>+HLOOKUP(VLOOKUP($B365,$Q$2:$R$42,2,0),costo_laboral!$E$2:$AZ$99,base_minorista!$A365,0)</f>
        <v>8.7899245570152402</v>
      </c>
      <c r="O365">
        <f>+HLOOKUP(VLOOKUP($B365,$Q$2:$R$42,2,0),Participacion2!$D$2:$AO$99,base_minorista!$A365,0)</f>
        <v>1.498646173799522</v>
      </c>
    </row>
    <row r="366" spans="1:15" ht="16.5" x14ac:dyDescent="0.3">
      <c r="A366">
        <v>72</v>
      </c>
      <c r="B366">
        <v>4</v>
      </c>
      <c r="C366">
        <v>71</v>
      </c>
      <c r="D366" s="3">
        <v>43039</v>
      </c>
      <c r="E366" s="33">
        <v>17</v>
      </c>
      <c r="F366">
        <v>1</v>
      </c>
      <c r="G366">
        <f>+HLOOKUP(VLOOKUP($B366,$Q$2:$R$42,2,0),costos_sf!$D$2:$AY$99,base_minorista!$A366,0)</f>
        <v>105612130.57554901</v>
      </c>
      <c r="H366">
        <f>+HLOOKUP(VLOOKUP($B366,$Q$2:$R$42,2,0),creditos_sf!$D$2:$AY$99,base_minorista!$A366,0)</f>
        <v>433077083.79561901</v>
      </c>
      <c r="I366">
        <f>+HLOOKUP(VLOOKUP($B366,$Q$2:$R$42,2,0),creditos_sf!$D$103:$AY$200,base_minorista!$A366,0)</f>
        <v>154018245.64497399</v>
      </c>
      <c r="J366">
        <f>+HLOOKUP(VLOOKUP($B366,$Q$2:$R$42,2,0),Costo_fondeo!$D$3:$AY$100,base_minorista!$A366,0)</f>
        <v>4.6548189583427702</v>
      </c>
      <c r="K366">
        <f>+HLOOKUP(VLOOKUP($B366,$Q$2:$R$42,2,0),Costo_provisiones!$D$3:$AY$100,base_minorista!$A366,0)</f>
        <v>3.5500631775945362</v>
      </c>
      <c r="L366">
        <f>+HLOOKUP(VLOOKUP($B366,$Q$2:$R$42,2,0),Morosidad_control!$D$4:$AY$101,base_minorista!$A366,0)</f>
        <v>8.8579795537329602</v>
      </c>
      <c r="M366">
        <f ca="1">+OFFSET(Capital_2!$D$2,base_minorista!A366,0)</f>
        <v>3.6057998149039663</v>
      </c>
      <c r="N366">
        <f>+HLOOKUP(VLOOKUP($B366,$Q$2:$R$42,2,0),costo_laboral!$E$2:$AZ$99,base_minorista!$A366,0)</f>
        <v>8.6466698185958109</v>
      </c>
      <c r="O366">
        <f>+HLOOKUP(VLOOKUP($B366,$Q$2:$R$42,2,0),Participacion2!$D$2:$AO$99,base_minorista!$A366,0)</f>
        <v>1.516978858752176</v>
      </c>
    </row>
    <row r="367" spans="1:15" ht="16.5" x14ac:dyDescent="0.3">
      <c r="A367">
        <v>73</v>
      </c>
      <c r="B367">
        <v>4</v>
      </c>
      <c r="C367">
        <v>72</v>
      </c>
      <c r="D367" s="3">
        <v>43069</v>
      </c>
      <c r="E367" s="33">
        <v>17</v>
      </c>
      <c r="F367">
        <v>1</v>
      </c>
      <c r="G367">
        <f>+HLOOKUP(VLOOKUP($B367,$Q$2:$R$42,2,0),costos_sf!$D$2:$AY$99,base_minorista!$A367,0)</f>
        <v>106312002.377749</v>
      </c>
      <c r="H367">
        <f>+HLOOKUP(VLOOKUP($B367,$Q$2:$R$42,2,0),creditos_sf!$D$2:$AY$99,base_minorista!$A367,0)</f>
        <v>434930513.42703003</v>
      </c>
      <c r="I367">
        <f>+HLOOKUP(VLOOKUP($B367,$Q$2:$R$42,2,0),creditos_sf!$D$103:$AY$200,base_minorista!$A367,0)</f>
        <v>154405295.23100701</v>
      </c>
      <c r="J367">
        <f>+HLOOKUP(VLOOKUP($B367,$Q$2:$R$42,2,0),Costo_fondeo!$D$3:$AY$100,base_minorista!$A367,0)</f>
        <v>4.6637816973727082</v>
      </c>
      <c r="K367">
        <f>+HLOOKUP(VLOOKUP($B367,$Q$2:$R$42,2,0),Costo_provisiones!$D$3:$AY$100,base_minorista!$A367,0)</f>
        <v>3.4946111389608867</v>
      </c>
      <c r="L367">
        <f>+HLOOKUP(VLOOKUP($B367,$Q$2:$R$42,2,0),Morosidad_control!$D$4:$AY$101,base_minorista!$A367,0)</f>
        <v>7.3351504396721703</v>
      </c>
      <c r="M367">
        <f ca="1">+OFFSET(Capital_2!$D$2,base_minorista!A367,0)</f>
        <v>3.6120620419568428</v>
      </c>
      <c r="N367">
        <f>+HLOOKUP(VLOOKUP($B367,$Q$2:$R$42,2,0),costo_laboral!$E$2:$AZ$99,base_minorista!$A367,0)</f>
        <v>8.6550026330755401</v>
      </c>
      <c r="O367">
        <f>+HLOOKUP(VLOOKUP($B367,$Q$2:$R$42,2,0),Participacion2!$D$2:$AO$99,base_minorista!$A367,0)</f>
        <v>1.4984698437251494</v>
      </c>
    </row>
    <row r="368" spans="1:15" ht="16.5" x14ac:dyDescent="0.3">
      <c r="A368">
        <v>74</v>
      </c>
      <c r="B368">
        <v>4</v>
      </c>
      <c r="C368">
        <v>73</v>
      </c>
      <c r="D368" s="3">
        <v>43100</v>
      </c>
      <c r="E368" s="33">
        <v>17</v>
      </c>
      <c r="F368">
        <v>1</v>
      </c>
      <c r="G368">
        <f>+HLOOKUP(VLOOKUP($B368,$Q$2:$R$42,2,0),costos_sf!$D$2:$AY$99,base_minorista!$A368,0)</f>
        <v>107071445.840537</v>
      </c>
      <c r="H368">
        <f>+HLOOKUP(VLOOKUP($B368,$Q$2:$R$42,2,0),creditos_sf!$D$2:$AY$99,base_minorista!$A368,0)</f>
        <v>441590664.12580001</v>
      </c>
      <c r="I368">
        <f>+HLOOKUP(VLOOKUP($B368,$Q$2:$R$42,2,0),creditos_sf!$D$103:$AY$200,base_minorista!$A368,0)</f>
        <v>158604029.96388102</v>
      </c>
      <c r="J368">
        <f>+HLOOKUP(VLOOKUP($B368,$Q$2:$R$42,2,0),Costo_fondeo!$D$3:$AY$100,base_minorista!$A368,0)</f>
        <v>4.6734768522936365</v>
      </c>
      <c r="K368">
        <f>+HLOOKUP(VLOOKUP($B368,$Q$2:$R$42,2,0),Costo_provisiones!$D$3:$AY$100,base_minorista!$A368,0)</f>
        <v>3.4944654998874189</v>
      </c>
      <c r="L368">
        <f>+HLOOKUP(VLOOKUP($B368,$Q$2:$R$42,2,0),Morosidad_control!$D$4:$AY$101,base_minorista!$A368,0)</f>
        <v>7.2534912054127103</v>
      </c>
      <c r="M368">
        <f ca="1">+OFFSET(Capital_2!$D$2,base_minorista!A368,0)</f>
        <v>3.5930762546706192</v>
      </c>
      <c r="N368">
        <f>+HLOOKUP(VLOOKUP($B368,$Q$2:$R$42,2,0),costo_laboral!$E$2:$AZ$99,base_minorista!$A368,0)</f>
        <v>8.4847995692674107</v>
      </c>
      <c r="O368">
        <f>+HLOOKUP(VLOOKUP($B368,$Q$2:$R$42,2,0),Participacion2!$D$2:$AO$99,base_minorista!$A368,0)</f>
        <v>1.5022944997388079</v>
      </c>
    </row>
    <row r="369" spans="1:15" ht="16.5" x14ac:dyDescent="0.3">
      <c r="A369">
        <v>75</v>
      </c>
      <c r="B369">
        <v>4</v>
      </c>
      <c r="C369">
        <v>74</v>
      </c>
      <c r="D369" s="3">
        <v>43131</v>
      </c>
      <c r="E369" s="33">
        <v>18</v>
      </c>
      <c r="F369">
        <v>1</v>
      </c>
      <c r="G369">
        <f>+HLOOKUP(VLOOKUP($B369,$Q$2:$R$42,2,0),costos_sf!$D$2:$AY$99,base_minorista!$A369,0)</f>
        <v>108990788.17150299</v>
      </c>
      <c r="H369">
        <f>+HLOOKUP(VLOOKUP($B369,$Q$2:$R$42,2,0),creditos_sf!$D$2:$AY$99,base_minorista!$A369,0)</f>
        <v>445113397.508066</v>
      </c>
      <c r="I369">
        <f>+HLOOKUP(VLOOKUP($B369,$Q$2:$R$42,2,0),creditos_sf!$D$103:$AY$200,base_minorista!$A369,0)</f>
        <v>163038818.048765</v>
      </c>
      <c r="J369">
        <f>+HLOOKUP(VLOOKUP($B369,$Q$2:$R$42,2,0),Costo_fondeo!$D$3:$AY$100,base_minorista!$A369,0)</f>
        <v>4.6719018659897094</v>
      </c>
      <c r="K369">
        <f>+HLOOKUP(VLOOKUP($B369,$Q$2:$R$42,2,0),Costo_provisiones!$D$3:$AY$100,base_minorista!$A369,0)</f>
        <v>3.5119756400326336</v>
      </c>
      <c r="L369">
        <f>+HLOOKUP(VLOOKUP($B369,$Q$2:$R$42,2,0),Morosidad_control!$D$4:$AY$101,base_minorista!$A369,0)</f>
        <v>7.3458423908957799</v>
      </c>
      <c r="M369">
        <f ca="1">+OFFSET(Capital_2!$D$2,base_minorista!A369,0)</f>
        <v>3.5815867697690567</v>
      </c>
      <c r="N369">
        <f>+HLOOKUP(VLOOKUP($B369,$Q$2:$R$42,2,0),costo_laboral!$E$2:$AZ$99,base_minorista!$A369,0)</f>
        <v>8.5700185122046904</v>
      </c>
      <c r="O369">
        <f>+HLOOKUP(VLOOKUP($B369,$Q$2:$R$42,2,0),Participacion2!$D$2:$AO$99,base_minorista!$A369,0)</f>
        <v>1.5113578182212399</v>
      </c>
    </row>
    <row r="370" spans="1:15" ht="16.5" x14ac:dyDescent="0.3">
      <c r="A370">
        <v>76</v>
      </c>
      <c r="B370">
        <v>4</v>
      </c>
      <c r="C370">
        <v>75</v>
      </c>
      <c r="D370" s="3">
        <v>43159</v>
      </c>
      <c r="E370" s="33">
        <v>18</v>
      </c>
      <c r="F370">
        <v>1</v>
      </c>
      <c r="G370">
        <f>+HLOOKUP(VLOOKUP($B370,$Q$2:$R$42,2,0),costos_sf!$D$2:$AY$99,base_minorista!$A370,0)</f>
        <v>109411356.239755</v>
      </c>
      <c r="H370">
        <f>+HLOOKUP(VLOOKUP($B370,$Q$2:$R$42,2,0),creditos_sf!$D$2:$AY$99,base_minorista!$A370,0)</f>
        <v>446877131.79130399</v>
      </c>
      <c r="I370">
        <f>+HLOOKUP(VLOOKUP($B370,$Q$2:$R$42,2,0),creditos_sf!$D$103:$AY$200,base_minorista!$A370,0)</f>
        <v>165144798.37965599</v>
      </c>
      <c r="J370">
        <f>+HLOOKUP(VLOOKUP($B370,$Q$2:$R$42,2,0),Costo_fondeo!$D$3:$AY$100,base_minorista!$A370,0)</f>
        <v>4.6761120780067174</v>
      </c>
      <c r="K370">
        <f>+HLOOKUP(VLOOKUP($B370,$Q$2:$R$42,2,0),Costo_provisiones!$D$3:$AY$100,base_minorista!$A370,0)</f>
        <v>3.4768198932598304</v>
      </c>
      <c r="L370">
        <f>+HLOOKUP(VLOOKUP($B370,$Q$2:$R$42,2,0),Morosidad_control!$D$4:$AY$101,base_minorista!$A370,0)</f>
        <v>7.0420356999026703</v>
      </c>
      <c r="M370">
        <f ca="1">+OFFSET(Capital_2!$D$2,base_minorista!A370,0)</f>
        <v>3.5677590569055382</v>
      </c>
      <c r="N370">
        <f>+HLOOKUP(VLOOKUP($B370,$Q$2:$R$42,2,0),costo_laboral!$E$2:$AZ$99,base_minorista!$A370,0)</f>
        <v>8.5736796703640206</v>
      </c>
      <c r="O370">
        <f>+HLOOKUP(VLOOKUP($B370,$Q$2:$R$42,2,0),Participacion2!$D$2:$AO$99,base_minorista!$A370,0)</f>
        <v>1.5283866539367934</v>
      </c>
    </row>
    <row r="371" spans="1:15" ht="16.5" x14ac:dyDescent="0.3">
      <c r="A371">
        <v>77</v>
      </c>
      <c r="B371">
        <v>4</v>
      </c>
      <c r="C371">
        <v>76</v>
      </c>
      <c r="D371" s="3">
        <v>43190</v>
      </c>
      <c r="E371" s="33">
        <v>18</v>
      </c>
      <c r="F371">
        <v>1</v>
      </c>
      <c r="G371">
        <f>+HLOOKUP(VLOOKUP($B371,$Q$2:$R$42,2,0),costos_sf!$D$2:$AY$99,base_minorista!$A371,0)</f>
        <v>110069168.70136599</v>
      </c>
      <c r="H371">
        <f>+HLOOKUP(VLOOKUP($B371,$Q$2:$R$42,2,0),creditos_sf!$D$2:$AY$99,base_minorista!$A371,0)</f>
        <v>447024236.20741904</v>
      </c>
      <c r="I371">
        <f>+HLOOKUP(VLOOKUP($B371,$Q$2:$R$42,2,0),creditos_sf!$D$103:$AY$200,base_minorista!$A371,0)</f>
        <v>168838777.64017901</v>
      </c>
      <c r="J371">
        <f>+HLOOKUP(VLOOKUP($B371,$Q$2:$R$42,2,0),Costo_fondeo!$D$3:$AY$100,base_minorista!$A371,0)</f>
        <v>4.6883422821920542</v>
      </c>
      <c r="K371">
        <f>+HLOOKUP(VLOOKUP($B371,$Q$2:$R$42,2,0),Costo_provisiones!$D$3:$AY$100,base_minorista!$A371,0)</f>
        <v>3.3427954240221753</v>
      </c>
      <c r="L371">
        <f>+HLOOKUP(VLOOKUP($B371,$Q$2:$R$42,2,0),Morosidad_control!$D$4:$AY$101,base_minorista!$A371,0)</f>
        <v>6.5481866696920799</v>
      </c>
      <c r="M371">
        <f ca="1">+OFFSET(Capital_2!$D$2,base_minorista!A371,0)</f>
        <v>3.5535594036254383</v>
      </c>
      <c r="N371">
        <f>+HLOOKUP(VLOOKUP($B371,$Q$2:$R$42,2,0),costo_laboral!$E$2:$AZ$99,base_minorista!$A371,0)</f>
        <v>8.6251548707493306</v>
      </c>
      <c r="O371">
        <f>+HLOOKUP(VLOOKUP($B371,$Q$2:$R$42,2,0),Participacion2!$D$2:$AO$99,base_minorista!$A371,0)</f>
        <v>1.5350721543710806</v>
      </c>
    </row>
    <row r="372" spans="1:15" ht="16.5" x14ac:dyDescent="0.3">
      <c r="A372">
        <v>78</v>
      </c>
      <c r="B372">
        <v>4</v>
      </c>
      <c r="C372">
        <v>77</v>
      </c>
      <c r="D372" s="3">
        <v>43220</v>
      </c>
      <c r="E372" s="33">
        <v>18</v>
      </c>
      <c r="F372">
        <v>1</v>
      </c>
      <c r="G372">
        <f>+HLOOKUP(VLOOKUP($B372,$Q$2:$R$42,2,0),costos_sf!$D$2:$AY$99,base_minorista!$A372,0)</f>
        <v>111645270.325902</v>
      </c>
      <c r="H372">
        <f>+HLOOKUP(VLOOKUP($B372,$Q$2:$R$42,2,0),creditos_sf!$D$2:$AY$99,base_minorista!$A372,0)</f>
        <v>451695971.60370201</v>
      </c>
      <c r="I372">
        <f>+HLOOKUP(VLOOKUP($B372,$Q$2:$R$42,2,0),creditos_sf!$D$103:$AY$200,base_minorista!$A372,0)</f>
        <v>172010914.535925</v>
      </c>
      <c r="J372">
        <f>+HLOOKUP(VLOOKUP($B372,$Q$2:$R$42,2,0),Costo_fondeo!$D$3:$AY$100,base_minorista!$A372,0)</f>
        <v>4.7066325328443348</v>
      </c>
      <c r="K372">
        <f>+HLOOKUP(VLOOKUP($B372,$Q$2:$R$42,2,0),Costo_provisiones!$D$3:$AY$100,base_minorista!$A372,0)</f>
        <v>3.2863816138754678</v>
      </c>
      <c r="L372">
        <f>+HLOOKUP(VLOOKUP($B372,$Q$2:$R$42,2,0),Morosidad_control!$D$4:$AY$101,base_minorista!$A372,0)</f>
        <v>6.69512510530729</v>
      </c>
      <c r="M372">
        <f ca="1">+OFFSET(Capital_2!$D$2,base_minorista!A372,0)</f>
        <v>3.5277001527594574</v>
      </c>
      <c r="N372">
        <f>+HLOOKUP(VLOOKUP($B372,$Q$2:$R$42,2,0),costo_laboral!$E$2:$AZ$99,base_minorista!$A372,0)</f>
        <v>8.6605406518977404</v>
      </c>
      <c r="O372">
        <f>+HLOOKUP(VLOOKUP($B372,$Q$2:$R$42,2,0),Participacion2!$D$2:$AO$99,base_minorista!$A372,0)</f>
        <v>1.5442052040585867</v>
      </c>
    </row>
    <row r="373" spans="1:15" ht="16.5" x14ac:dyDescent="0.3">
      <c r="A373">
        <v>79</v>
      </c>
      <c r="B373">
        <v>4</v>
      </c>
      <c r="C373">
        <v>78</v>
      </c>
      <c r="D373" s="3">
        <v>43251</v>
      </c>
      <c r="E373" s="33">
        <v>18</v>
      </c>
      <c r="F373">
        <v>1</v>
      </c>
      <c r="G373">
        <f>+HLOOKUP(VLOOKUP($B373,$Q$2:$R$42,2,0),costos_sf!$D$2:$AY$99,base_minorista!$A373,0)</f>
        <v>112469138.23292801</v>
      </c>
      <c r="H373">
        <f>+HLOOKUP(VLOOKUP($B373,$Q$2:$R$42,2,0),creditos_sf!$D$2:$AY$99,base_minorista!$A373,0)</f>
        <v>453567268.45491201</v>
      </c>
      <c r="I373">
        <f>+HLOOKUP(VLOOKUP($B373,$Q$2:$R$42,2,0),creditos_sf!$D$103:$AY$200,base_minorista!$A373,0)</f>
        <v>177236493.592049</v>
      </c>
      <c r="J373">
        <f>+HLOOKUP(VLOOKUP($B373,$Q$2:$R$42,2,0),Costo_fondeo!$D$3:$AY$100,base_minorista!$A373,0)</f>
        <v>4.7175603472413963</v>
      </c>
      <c r="K373">
        <f>+HLOOKUP(VLOOKUP($B373,$Q$2:$R$42,2,0),Costo_provisiones!$D$3:$AY$100,base_minorista!$A373,0)</f>
        <v>3.197262156336341</v>
      </c>
      <c r="L373">
        <f>+HLOOKUP(VLOOKUP($B373,$Q$2:$R$42,2,0),Morosidad_control!$D$4:$AY$101,base_minorista!$A373,0)</f>
        <v>6.6617134075227904</v>
      </c>
      <c r="M373">
        <f ca="1">+OFFSET(Capital_2!$D$2,base_minorista!A373,0)</f>
        <v>3.5069368282381337</v>
      </c>
      <c r="N373">
        <f>+HLOOKUP(VLOOKUP($B373,$Q$2:$R$42,2,0),costo_laboral!$E$2:$AZ$99,base_minorista!$A373,0)</f>
        <v>8.6602299443990596</v>
      </c>
      <c r="O373">
        <f>+HLOOKUP(VLOOKUP($B373,$Q$2:$R$42,2,0),Participacion2!$D$2:$AO$99,base_minorista!$A373,0)</f>
        <v>1.5403175706457448</v>
      </c>
    </row>
    <row r="374" spans="1:15" ht="16.5" x14ac:dyDescent="0.3">
      <c r="A374">
        <v>80</v>
      </c>
      <c r="B374">
        <v>4</v>
      </c>
      <c r="C374">
        <v>79</v>
      </c>
      <c r="D374" s="3">
        <v>43281</v>
      </c>
      <c r="E374" s="33">
        <v>18</v>
      </c>
      <c r="F374">
        <v>1</v>
      </c>
      <c r="G374">
        <f>+HLOOKUP(VLOOKUP($B374,$Q$2:$R$42,2,0),costos_sf!$D$2:$AY$99,base_minorista!$A374,0)</f>
        <v>112934820.954881</v>
      </c>
      <c r="H374">
        <f>+HLOOKUP(VLOOKUP($B374,$Q$2:$R$42,2,0),creditos_sf!$D$2:$AY$99,base_minorista!$A374,0)</f>
        <v>452767131.67216504</v>
      </c>
      <c r="I374">
        <f>+HLOOKUP(VLOOKUP($B374,$Q$2:$R$42,2,0),creditos_sf!$D$103:$AY$200,base_minorista!$A374,0)</f>
        <v>180906014.17787901</v>
      </c>
      <c r="J374">
        <f>+HLOOKUP(VLOOKUP($B374,$Q$2:$R$42,2,0),Costo_fondeo!$D$3:$AY$100,base_minorista!$A374,0)</f>
        <v>4.7246878889379431</v>
      </c>
      <c r="K374">
        <f>+HLOOKUP(VLOOKUP($B374,$Q$2:$R$42,2,0),Costo_provisiones!$D$3:$AY$100,base_minorista!$A374,0)</f>
        <v>3.0612565929203099</v>
      </c>
      <c r="L374">
        <f>+HLOOKUP(VLOOKUP($B374,$Q$2:$R$42,2,0),Morosidad_control!$D$4:$AY$101,base_minorista!$A374,0)</f>
        <v>6.3079066433202398</v>
      </c>
      <c r="M374">
        <f ca="1">+OFFSET(Capital_2!$D$2,base_minorista!A374,0)</f>
        <v>3.4861804073665166</v>
      </c>
      <c r="N374">
        <f>+HLOOKUP(VLOOKUP($B374,$Q$2:$R$42,2,0),costo_laboral!$E$2:$AZ$99,base_minorista!$A374,0)</f>
        <v>8.6803290702570095</v>
      </c>
      <c r="O374">
        <f>+HLOOKUP(VLOOKUP($B374,$Q$2:$R$42,2,0),Participacion2!$D$2:$AO$99,base_minorista!$A374,0)</f>
        <v>1.5431261863086363</v>
      </c>
    </row>
    <row r="375" spans="1:15" ht="16.5" x14ac:dyDescent="0.3">
      <c r="A375">
        <v>81</v>
      </c>
      <c r="B375">
        <v>4</v>
      </c>
      <c r="C375">
        <v>80</v>
      </c>
      <c r="D375" s="3">
        <v>43312</v>
      </c>
      <c r="E375" s="33">
        <v>18</v>
      </c>
      <c r="F375">
        <v>1</v>
      </c>
      <c r="G375">
        <f>+HLOOKUP(VLOOKUP($B375,$Q$2:$R$42,2,0),costos_sf!$D$2:$AY$99,base_minorista!$A375,0)</f>
        <v>113934985.419275</v>
      </c>
      <c r="H375">
        <f>+HLOOKUP(VLOOKUP($B375,$Q$2:$R$42,2,0),creditos_sf!$D$2:$AY$99,base_minorista!$A375,0)</f>
        <v>454696379.44477201</v>
      </c>
      <c r="I375">
        <f>+HLOOKUP(VLOOKUP($B375,$Q$2:$R$42,2,0),creditos_sf!$D$103:$AY$200,base_minorista!$A375,0)</f>
        <v>184264139.82409599</v>
      </c>
      <c r="J375">
        <f>+HLOOKUP(VLOOKUP($B375,$Q$2:$R$42,2,0),Costo_fondeo!$D$3:$AY$100,base_minorista!$A375,0)</f>
        <v>4.7257351656129742</v>
      </c>
      <c r="K375">
        <f>+HLOOKUP(VLOOKUP($B375,$Q$2:$R$42,2,0),Costo_provisiones!$D$3:$AY$100,base_minorista!$A375,0)</f>
        <v>3.0659639358247488</v>
      </c>
      <c r="L375">
        <f>+HLOOKUP(VLOOKUP($B375,$Q$2:$R$42,2,0),Morosidad_control!$D$4:$AY$101,base_minorista!$A375,0)</f>
        <v>6.6849121734168504</v>
      </c>
      <c r="M375">
        <f ca="1">+OFFSET(Capital_2!$D$2,base_minorista!A375,0)</f>
        <v>3.4635993253239059</v>
      </c>
      <c r="N375">
        <f>+HLOOKUP(VLOOKUP($B375,$Q$2:$R$42,2,0),costo_laboral!$E$2:$AZ$99,base_minorista!$A375,0)</f>
        <v>8.6444630775950309</v>
      </c>
      <c r="O375">
        <f>+HLOOKUP(VLOOKUP($B375,$Q$2:$R$42,2,0),Participacion2!$D$2:$AO$99,base_minorista!$A375,0)</f>
        <v>1.5462235695715225</v>
      </c>
    </row>
    <row r="376" spans="1:15" ht="16.5" x14ac:dyDescent="0.3">
      <c r="A376">
        <v>82</v>
      </c>
      <c r="B376">
        <v>4</v>
      </c>
      <c r="C376">
        <v>81</v>
      </c>
      <c r="D376" s="3">
        <v>43343</v>
      </c>
      <c r="E376" s="33">
        <v>18</v>
      </c>
      <c r="F376">
        <v>1</v>
      </c>
      <c r="G376">
        <f>+HLOOKUP(VLOOKUP($B376,$Q$2:$R$42,2,0),costos_sf!$D$2:$AY$99,base_minorista!$A376,0)</f>
        <v>113688738.84424299</v>
      </c>
      <c r="H376">
        <f>+HLOOKUP(VLOOKUP($B376,$Q$2:$R$42,2,0),creditos_sf!$D$2:$AY$99,base_minorista!$A376,0)</f>
        <v>453388604.36887699</v>
      </c>
      <c r="I376">
        <f>+HLOOKUP(VLOOKUP($B376,$Q$2:$R$42,2,0),creditos_sf!$D$103:$AY$200,base_minorista!$A376,0)</f>
        <v>187504496.574532</v>
      </c>
      <c r="J376">
        <f>+HLOOKUP(VLOOKUP($B376,$Q$2:$R$42,2,0),Costo_fondeo!$D$3:$AY$100,base_minorista!$A376,0)</f>
        <v>4.7320666301213601</v>
      </c>
      <c r="K376">
        <f>+HLOOKUP(VLOOKUP($B376,$Q$2:$R$42,2,0),Costo_provisiones!$D$3:$AY$100,base_minorista!$A376,0)</f>
        <v>3.0369928096021055</v>
      </c>
      <c r="L376">
        <f>+HLOOKUP(VLOOKUP($B376,$Q$2:$R$42,2,0),Morosidad_control!$D$4:$AY$101,base_minorista!$A376,0)</f>
        <v>7.1739611582588401</v>
      </c>
      <c r="M376">
        <f ca="1">+OFFSET(Capital_2!$D$2,base_minorista!A376,0)</f>
        <v>3.442349118867654</v>
      </c>
      <c r="N376">
        <f>+HLOOKUP(VLOOKUP($B376,$Q$2:$R$42,2,0),costo_laboral!$E$2:$AZ$99,base_minorista!$A376,0)</f>
        <v>8.5816894714717495</v>
      </c>
      <c r="O376">
        <f>+HLOOKUP(VLOOKUP($B376,$Q$2:$R$42,2,0),Participacion2!$D$2:$AO$99,base_minorista!$A376,0)</f>
        <v>1.5365039393806028</v>
      </c>
    </row>
    <row r="377" spans="1:15" ht="16.5" x14ac:dyDescent="0.3">
      <c r="A377">
        <v>83</v>
      </c>
      <c r="B377">
        <v>4</v>
      </c>
      <c r="C377">
        <v>82</v>
      </c>
      <c r="D377" s="3">
        <v>43373</v>
      </c>
      <c r="E377" s="33">
        <v>18</v>
      </c>
      <c r="F377">
        <v>1</v>
      </c>
      <c r="G377">
        <f>+HLOOKUP(VLOOKUP($B377,$Q$2:$R$42,2,0),costos_sf!$D$2:$AY$99,base_minorista!$A377,0)</f>
        <v>114384932.06391899</v>
      </c>
      <c r="H377">
        <f>+HLOOKUP(VLOOKUP($B377,$Q$2:$R$42,2,0),creditos_sf!$D$2:$AY$99,base_minorista!$A377,0)</f>
        <v>449559774.256935</v>
      </c>
      <c r="I377">
        <f>+HLOOKUP(VLOOKUP($B377,$Q$2:$R$42,2,0),creditos_sf!$D$103:$AY$200,base_minorista!$A377,0)</f>
        <v>188669227.83698702</v>
      </c>
      <c r="J377">
        <f>+HLOOKUP(VLOOKUP($B377,$Q$2:$R$42,2,0),Costo_fondeo!$D$3:$AY$100,base_minorista!$A377,0)</f>
        <v>4.7372850446522419</v>
      </c>
      <c r="K377">
        <f>+HLOOKUP(VLOOKUP($B377,$Q$2:$R$42,2,0),Costo_provisiones!$D$3:$AY$100,base_minorista!$A377,0)</f>
        <v>2.9791656145558041</v>
      </c>
      <c r="L377">
        <f>+HLOOKUP(VLOOKUP($B377,$Q$2:$R$42,2,0),Morosidad_control!$D$4:$AY$101,base_minorista!$A377,0)</f>
        <v>6.7067188674940903</v>
      </c>
      <c r="M377">
        <f ca="1">+OFFSET(Capital_2!$D$2,base_minorista!A377,0)</f>
        <v>3.430093895939399</v>
      </c>
      <c r="N377">
        <f>+HLOOKUP(VLOOKUP($B377,$Q$2:$R$42,2,0),costo_laboral!$E$2:$AZ$99,base_minorista!$A377,0)</f>
        <v>8.6425424390091994</v>
      </c>
      <c r="O377">
        <f>+HLOOKUP(VLOOKUP($B377,$Q$2:$R$42,2,0),Participacion2!$D$2:$AO$99,base_minorista!$A377,0)</f>
        <v>1.533550292682744</v>
      </c>
    </row>
    <row r="378" spans="1:15" ht="16.5" x14ac:dyDescent="0.3">
      <c r="A378">
        <v>84</v>
      </c>
      <c r="B378">
        <v>4</v>
      </c>
      <c r="C378">
        <v>83</v>
      </c>
      <c r="D378" s="3">
        <v>43404</v>
      </c>
      <c r="E378" s="33">
        <v>18</v>
      </c>
      <c r="F378">
        <v>1</v>
      </c>
      <c r="G378">
        <f>+HLOOKUP(VLOOKUP($B378,$Q$2:$R$42,2,0),costos_sf!$D$2:$AY$99,base_minorista!$A378,0)</f>
        <v>115792046.30814099</v>
      </c>
      <c r="H378">
        <f>+HLOOKUP(VLOOKUP($B378,$Q$2:$R$42,2,0),creditos_sf!$D$2:$AY$99,base_minorista!$A378,0)</f>
        <v>446911732.77824599</v>
      </c>
      <c r="I378">
        <f>+HLOOKUP(VLOOKUP($B378,$Q$2:$R$42,2,0),creditos_sf!$D$103:$AY$200,base_minorista!$A378,0)</f>
        <v>190240899.296076</v>
      </c>
      <c r="J378">
        <f>+HLOOKUP(VLOOKUP($B378,$Q$2:$R$42,2,0),Costo_fondeo!$D$3:$AY$100,base_minorista!$A378,0)</f>
        <v>4.7387849470686518</v>
      </c>
      <c r="K378">
        <f>+HLOOKUP(VLOOKUP($B378,$Q$2:$R$42,2,0),Costo_provisiones!$D$3:$AY$100,base_minorista!$A378,0)</f>
        <v>3.1201899037966161</v>
      </c>
      <c r="L378">
        <f>+HLOOKUP(VLOOKUP($B378,$Q$2:$R$42,2,0),Morosidad_control!$D$4:$AY$101,base_minorista!$A378,0)</f>
        <v>6.8952839840236502</v>
      </c>
      <c r="M378">
        <f ca="1">+OFFSET(Capital_2!$D$2,base_minorista!A378,0)</f>
        <v>3.4233579602032216</v>
      </c>
      <c r="N378">
        <f>+HLOOKUP(VLOOKUP($B378,$Q$2:$R$42,2,0),costo_laboral!$E$2:$AZ$99,base_minorista!$A378,0)</f>
        <v>8.7399156631750596</v>
      </c>
      <c r="O378">
        <f>+HLOOKUP(VLOOKUP($B378,$Q$2:$R$42,2,0),Participacion2!$D$2:$AO$99,base_minorista!$A378,0)</f>
        <v>1.5145352154568401</v>
      </c>
    </row>
    <row r="379" spans="1:15" ht="16.5" x14ac:dyDescent="0.3">
      <c r="A379">
        <v>85</v>
      </c>
      <c r="B379">
        <v>4</v>
      </c>
      <c r="C379">
        <v>84</v>
      </c>
      <c r="D379" s="3">
        <v>43434</v>
      </c>
      <c r="E379" s="33">
        <v>18</v>
      </c>
      <c r="F379">
        <v>1</v>
      </c>
      <c r="G379">
        <f>+HLOOKUP(VLOOKUP($B379,$Q$2:$R$42,2,0),costos_sf!$D$2:$AY$99,base_minorista!$A379,0)</f>
        <v>117563421.31158301</v>
      </c>
      <c r="H379">
        <f>+HLOOKUP(VLOOKUP($B379,$Q$2:$R$42,2,0),creditos_sf!$D$2:$AY$99,base_minorista!$A379,0)</f>
        <v>428031176.79256898</v>
      </c>
      <c r="I379">
        <f>+HLOOKUP(VLOOKUP($B379,$Q$2:$R$42,2,0),creditos_sf!$D$103:$AY$200,base_minorista!$A379,0)</f>
        <v>208675997.601789</v>
      </c>
      <c r="J379">
        <f>+HLOOKUP(VLOOKUP($B379,$Q$2:$R$42,2,0),Costo_fondeo!$D$3:$AY$100,base_minorista!$A379,0)</f>
        <v>4.7366986178474635</v>
      </c>
      <c r="K379">
        <f>+HLOOKUP(VLOOKUP($B379,$Q$2:$R$42,2,0),Costo_provisiones!$D$3:$AY$100,base_minorista!$A379,0)</f>
        <v>3.3812098237917887</v>
      </c>
      <c r="L379">
        <f>+HLOOKUP(VLOOKUP($B379,$Q$2:$R$42,2,0),Morosidad_control!$D$4:$AY$101,base_minorista!$A379,0)</f>
        <v>7.3184298972507298</v>
      </c>
      <c r="M379">
        <f ca="1">+OFFSET(Capital_2!$D$2,base_minorista!A379,0)</f>
        <v>3.4154915843908498</v>
      </c>
      <c r="N379">
        <f>+HLOOKUP(VLOOKUP($B379,$Q$2:$R$42,2,0),costo_laboral!$E$2:$AZ$99,base_minorista!$A379,0)</f>
        <v>8.74592087602724</v>
      </c>
      <c r="O379">
        <f>+HLOOKUP(VLOOKUP($B379,$Q$2:$R$42,2,0),Participacion2!$D$2:$AO$99,base_minorista!$A379,0)</f>
        <v>1.4288206172745506</v>
      </c>
    </row>
    <row r="380" spans="1:15" ht="16.5" x14ac:dyDescent="0.3">
      <c r="A380">
        <v>86</v>
      </c>
      <c r="B380">
        <v>4</v>
      </c>
      <c r="C380">
        <v>85</v>
      </c>
      <c r="D380" s="3">
        <v>43465</v>
      </c>
      <c r="E380" s="33">
        <v>18</v>
      </c>
      <c r="F380">
        <v>1</v>
      </c>
      <c r="G380">
        <f>+HLOOKUP(VLOOKUP($B380,$Q$2:$R$42,2,0),costos_sf!$D$2:$AY$99,base_minorista!$A380,0)</f>
        <v>118679437.41973399</v>
      </c>
      <c r="H380">
        <f>+HLOOKUP(VLOOKUP($B380,$Q$2:$R$42,2,0),creditos_sf!$D$2:$AY$99,base_minorista!$A380,0)</f>
        <v>411170385.88006103</v>
      </c>
      <c r="I380">
        <f>+HLOOKUP(VLOOKUP($B380,$Q$2:$R$42,2,0),creditos_sf!$D$103:$AY$200,base_minorista!$A380,0)</f>
        <v>223755499.47591001</v>
      </c>
      <c r="J380">
        <f>+HLOOKUP(VLOOKUP($B380,$Q$2:$R$42,2,0),Costo_fondeo!$D$3:$AY$100,base_minorista!$A380,0)</f>
        <v>4.7368552994298989</v>
      </c>
      <c r="K380">
        <f>+HLOOKUP(VLOOKUP($B380,$Q$2:$R$42,2,0),Costo_provisiones!$D$3:$AY$100,base_minorista!$A380,0)</f>
        <v>3.595709169297002</v>
      </c>
      <c r="L380">
        <f>+HLOOKUP(VLOOKUP($B380,$Q$2:$R$42,2,0),Morosidad_control!$D$4:$AY$101,base_minorista!$A380,0)</f>
        <v>7.5982460045608402</v>
      </c>
      <c r="M380">
        <f ca="1">+OFFSET(Capital_2!$D$2,base_minorista!A380,0)</f>
        <v>3.4351377010367652</v>
      </c>
      <c r="N380">
        <f>+HLOOKUP(VLOOKUP($B380,$Q$2:$R$42,2,0),costo_laboral!$E$2:$AZ$99,base_minorista!$A380,0)</f>
        <v>8.7298564953132907</v>
      </c>
      <c r="O380">
        <f>+HLOOKUP(VLOOKUP($B380,$Q$2:$R$42,2,0),Participacion2!$D$2:$AO$99,base_minorista!$A380,0)</f>
        <v>1.364564001987145</v>
      </c>
    </row>
    <row r="381" spans="1:15" ht="16.5" x14ac:dyDescent="0.3">
      <c r="A381">
        <v>87</v>
      </c>
      <c r="B381">
        <v>4</v>
      </c>
      <c r="C381">
        <v>86</v>
      </c>
      <c r="D381" s="3">
        <v>43496</v>
      </c>
      <c r="E381" s="33">
        <v>19</v>
      </c>
      <c r="F381">
        <v>1</v>
      </c>
      <c r="G381">
        <f>+HLOOKUP(VLOOKUP($B381,$Q$2:$R$42,2,0),costos_sf!$D$2:$AY$99,base_minorista!$A381,0)</f>
        <v>119227174.946987</v>
      </c>
      <c r="H381">
        <f>+HLOOKUP(VLOOKUP($B381,$Q$2:$R$42,2,0),creditos_sf!$D$2:$AY$99,base_minorista!$A381,0)</f>
        <v>412875612.28584498</v>
      </c>
      <c r="I381">
        <f>+HLOOKUP(VLOOKUP($B381,$Q$2:$R$42,2,0),creditos_sf!$D$103:$AY$200,base_minorista!$A381,0)</f>
        <v>225271972.99475902</v>
      </c>
      <c r="J381">
        <f>+HLOOKUP(VLOOKUP($B381,$Q$2:$R$42,2,0),Costo_fondeo!$D$3:$AY$100,base_minorista!$A381,0)</f>
        <v>4.7343729163401385</v>
      </c>
      <c r="K381">
        <f>+HLOOKUP(VLOOKUP($B381,$Q$2:$R$42,2,0),Costo_provisiones!$D$3:$AY$100,base_minorista!$A381,0)</f>
        <v>3.7761271360897979</v>
      </c>
      <c r="L381">
        <f>+HLOOKUP(VLOOKUP($B381,$Q$2:$R$42,2,0),Morosidad_control!$D$4:$AY$101,base_minorista!$A381,0)</f>
        <v>7.79979329540273</v>
      </c>
      <c r="M381">
        <f ca="1">+OFFSET(Capital_2!$D$2,base_minorista!A381,0)</f>
        <v>3.144198069372997</v>
      </c>
      <c r="N381">
        <f>+HLOOKUP(VLOOKUP($B381,$Q$2:$R$42,2,0),costo_laboral!$E$2:$AZ$99,base_minorista!$A381,0)</f>
        <v>8.5363586803205607</v>
      </c>
      <c r="O381">
        <f>+HLOOKUP(VLOOKUP($B381,$Q$2:$R$42,2,0),Participacion2!$D$2:$AO$99,base_minorista!$A381,0)</f>
        <v>1.3691770444958593</v>
      </c>
    </row>
    <row r="382" spans="1:15" ht="16.5" x14ac:dyDescent="0.3">
      <c r="A382">
        <v>88</v>
      </c>
      <c r="B382">
        <v>4</v>
      </c>
      <c r="C382">
        <v>87</v>
      </c>
      <c r="D382" s="3">
        <v>43524</v>
      </c>
      <c r="E382" s="33">
        <v>19</v>
      </c>
      <c r="F382">
        <v>1</v>
      </c>
      <c r="G382">
        <f>+HLOOKUP(VLOOKUP($B382,$Q$2:$R$42,2,0),costos_sf!$D$2:$AY$99,base_minorista!$A382,0)</f>
        <v>120838584.01965399</v>
      </c>
      <c r="H382">
        <f>+HLOOKUP(VLOOKUP($B382,$Q$2:$R$42,2,0),creditos_sf!$D$2:$AY$99,base_minorista!$A382,0)</f>
        <v>413342471.69382399</v>
      </c>
      <c r="I382">
        <f>+HLOOKUP(VLOOKUP($B382,$Q$2:$R$42,2,0),creditos_sf!$D$103:$AY$200,base_minorista!$A382,0)</f>
        <v>223408794.688921</v>
      </c>
      <c r="J382">
        <f>+HLOOKUP(VLOOKUP($B382,$Q$2:$R$42,2,0),Costo_fondeo!$D$3:$AY$100,base_minorista!$A382,0)</f>
        <v>4.7237844714048469</v>
      </c>
      <c r="K382">
        <f>+HLOOKUP(VLOOKUP($B382,$Q$2:$R$42,2,0),Costo_provisiones!$D$3:$AY$100,base_minorista!$A382,0)</f>
        <v>3.9358668389545088</v>
      </c>
      <c r="L382">
        <f>+HLOOKUP(VLOOKUP($B382,$Q$2:$R$42,2,0),Morosidad_control!$D$4:$AY$101,base_minorista!$A382,0)</f>
        <v>8.0494761915988295</v>
      </c>
      <c r="M382">
        <f ca="1">+OFFSET(Capital_2!$D$2,base_minorista!A382,0)</f>
        <v>3.1750048296191844</v>
      </c>
      <c r="N382">
        <f>+HLOOKUP(VLOOKUP($B382,$Q$2:$R$42,2,0),costo_laboral!$E$2:$AZ$99,base_minorista!$A382,0)</f>
        <v>8.6634645078471504</v>
      </c>
      <c r="O382">
        <f>+HLOOKUP(VLOOKUP($B382,$Q$2:$R$42,2,0),Participacion2!$D$2:$AO$99,base_minorista!$A382,0)</f>
        <v>1.3701557442161658</v>
      </c>
    </row>
    <row r="383" spans="1:15" ht="16.5" x14ac:dyDescent="0.3">
      <c r="A383">
        <v>89</v>
      </c>
      <c r="B383">
        <v>4</v>
      </c>
      <c r="C383">
        <v>88</v>
      </c>
      <c r="D383" s="3">
        <v>43555</v>
      </c>
      <c r="E383" s="33">
        <v>19</v>
      </c>
      <c r="F383">
        <v>1</v>
      </c>
      <c r="G383">
        <f>+HLOOKUP(VLOOKUP($B383,$Q$2:$R$42,2,0),costos_sf!$D$2:$AY$99,base_minorista!$A383,0)</f>
        <v>122114748.30299801</v>
      </c>
      <c r="H383">
        <f>+HLOOKUP(VLOOKUP($B383,$Q$2:$R$42,2,0),creditos_sf!$D$2:$AY$99,base_minorista!$A383,0)</f>
        <v>412643123.183918</v>
      </c>
      <c r="I383">
        <f>+HLOOKUP(VLOOKUP($B383,$Q$2:$R$42,2,0),creditos_sf!$D$103:$AY$200,base_minorista!$A383,0)</f>
        <v>224960788.630312</v>
      </c>
      <c r="J383">
        <f>+HLOOKUP(VLOOKUP($B383,$Q$2:$R$42,2,0),Costo_fondeo!$D$3:$AY$100,base_minorista!$A383,0)</f>
        <v>4.7164807827059834</v>
      </c>
      <c r="K383">
        <f>+HLOOKUP(VLOOKUP($B383,$Q$2:$R$42,2,0),Costo_provisiones!$D$3:$AY$100,base_minorista!$A383,0)</f>
        <v>4.1343101551240204</v>
      </c>
      <c r="L383">
        <f>+HLOOKUP(VLOOKUP($B383,$Q$2:$R$42,2,0),Morosidad_control!$D$4:$AY$101,base_minorista!$A383,0)</f>
        <v>8.2723724705270207</v>
      </c>
      <c r="M383">
        <f ca="1">+OFFSET(Capital_2!$D$2,base_minorista!A383,0)</f>
        <v>3.2070490236396596</v>
      </c>
      <c r="N383">
        <f>+HLOOKUP(VLOOKUP($B383,$Q$2:$R$42,2,0),costo_laboral!$E$2:$AZ$99,base_minorista!$A383,0)</f>
        <v>8.6461571736268308</v>
      </c>
      <c r="O383">
        <f>+HLOOKUP(VLOOKUP($B383,$Q$2:$R$42,2,0),Participacion2!$D$2:$AO$99,base_minorista!$A383,0)</f>
        <v>1.3688674321355441</v>
      </c>
    </row>
    <row r="384" spans="1:15" ht="16.5" x14ac:dyDescent="0.3">
      <c r="A384">
        <v>90</v>
      </c>
      <c r="B384">
        <v>4</v>
      </c>
      <c r="C384">
        <v>89</v>
      </c>
      <c r="D384" s="3">
        <v>43585</v>
      </c>
      <c r="E384" s="33">
        <v>19</v>
      </c>
      <c r="F384">
        <v>1</v>
      </c>
      <c r="G384">
        <f>+HLOOKUP(VLOOKUP($B384,$Q$2:$R$42,2,0),costos_sf!$D$2:$AY$99,base_minorista!$A384,0)</f>
        <v>122840549.23485699</v>
      </c>
      <c r="H384">
        <f>+HLOOKUP(VLOOKUP($B384,$Q$2:$R$42,2,0),creditos_sf!$D$2:$AY$99,base_minorista!$A384,0)</f>
        <v>406185367.93011898</v>
      </c>
      <c r="I384">
        <f>+HLOOKUP(VLOOKUP($B384,$Q$2:$R$42,2,0),creditos_sf!$D$103:$AY$200,base_minorista!$A384,0)</f>
        <v>225167318.765365</v>
      </c>
      <c r="J384">
        <f>+HLOOKUP(VLOOKUP($B384,$Q$2:$R$42,2,0),Costo_fondeo!$D$3:$AY$100,base_minorista!$A384,0)</f>
        <v>4.7060334613936492</v>
      </c>
      <c r="K384">
        <f>+HLOOKUP(VLOOKUP($B384,$Q$2:$R$42,2,0),Costo_provisiones!$D$3:$AY$100,base_minorista!$A384,0)</f>
        <v>4.3409908561421231</v>
      </c>
      <c r="L384">
        <f>+HLOOKUP(VLOOKUP($B384,$Q$2:$R$42,2,0),Morosidad_control!$D$4:$AY$101,base_minorista!$A384,0)</f>
        <v>8.1512202353103795</v>
      </c>
      <c r="M384">
        <f ca="1">+OFFSET(Capital_2!$D$2,base_minorista!A384,0)</f>
        <v>3.2607827391957867</v>
      </c>
      <c r="N384">
        <f>+HLOOKUP(VLOOKUP($B384,$Q$2:$R$42,2,0),costo_laboral!$E$2:$AZ$99,base_minorista!$A384,0)</f>
        <v>8.6160041072020697</v>
      </c>
      <c r="O384">
        <f>+HLOOKUP(VLOOKUP($B384,$Q$2:$R$42,2,0),Participacion2!$D$2:$AO$99,base_minorista!$A384,0)</f>
        <v>1.348690620324916</v>
      </c>
    </row>
    <row r="385" spans="1:15" ht="16.5" x14ac:dyDescent="0.3">
      <c r="A385">
        <v>91</v>
      </c>
      <c r="B385">
        <v>4</v>
      </c>
      <c r="C385">
        <v>90</v>
      </c>
      <c r="D385" s="3">
        <v>43616</v>
      </c>
      <c r="E385" s="33">
        <v>19</v>
      </c>
      <c r="F385">
        <v>1</v>
      </c>
      <c r="G385">
        <f>+HLOOKUP(VLOOKUP($B385,$Q$2:$R$42,2,0),costos_sf!$D$2:$AY$99,base_minorista!$A385,0)</f>
        <v>124586062.352836</v>
      </c>
      <c r="H385">
        <f>+HLOOKUP(VLOOKUP($B385,$Q$2:$R$42,2,0),creditos_sf!$D$2:$AY$99,base_minorista!$A385,0)</f>
        <v>406541903.47946095</v>
      </c>
      <c r="I385">
        <f>+HLOOKUP(VLOOKUP($B385,$Q$2:$R$42,2,0),creditos_sf!$D$103:$AY$200,base_minorista!$A385,0)</f>
        <v>225226422.10343501</v>
      </c>
      <c r="J385">
        <f>+HLOOKUP(VLOOKUP($B385,$Q$2:$R$42,2,0),Costo_fondeo!$D$3:$AY$100,base_minorista!$A385,0)</f>
        <v>4.6975936822335091</v>
      </c>
      <c r="K385">
        <f>+HLOOKUP(VLOOKUP($B385,$Q$2:$R$42,2,0),Costo_provisiones!$D$3:$AY$100,base_minorista!$A385,0)</f>
        <v>4.6918866672279229</v>
      </c>
      <c r="L385">
        <f>+HLOOKUP(VLOOKUP($B385,$Q$2:$R$42,2,0),Morosidad_control!$D$4:$AY$101,base_minorista!$A385,0)</f>
        <v>8.2881437700179408</v>
      </c>
      <c r="M385">
        <f ca="1">+OFFSET(Capital_2!$D$2,base_minorista!A385,0)</f>
        <v>3.2822741119614118</v>
      </c>
      <c r="N385">
        <f>+HLOOKUP(VLOOKUP($B385,$Q$2:$R$42,2,0),costo_laboral!$E$2:$AZ$99,base_minorista!$A385,0)</f>
        <v>8.5467991920483506</v>
      </c>
      <c r="O385">
        <f>+HLOOKUP(VLOOKUP($B385,$Q$2:$R$42,2,0),Participacion2!$D$2:$AO$99,base_minorista!$A385,0)</f>
        <v>1.3430419847375448</v>
      </c>
    </row>
    <row r="386" spans="1:15" ht="16.5" x14ac:dyDescent="0.3">
      <c r="A386">
        <v>92</v>
      </c>
      <c r="B386">
        <v>4</v>
      </c>
      <c r="C386">
        <v>91</v>
      </c>
      <c r="D386" s="3">
        <v>43646</v>
      </c>
      <c r="E386" s="33">
        <v>19</v>
      </c>
      <c r="F386">
        <v>1</v>
      </c>
      <c r="G386">
        <f>+HLOOKUP(VLOOKUP($B386,$Q$2:$R$42,2,0),costos_sf!$D$2:$AY$99,base_minorista!$A386,0)</f>
        <v>126152572.70172299</v>
      </c>
      <c r="H386">
        <f>+HLOOKUP(VLOOKUP($B386,$Q$2:$R$42,2,0),creditos_sf!$D$2:$AY$99,base_minorista!$A386,0)</f>
        <v>406010388.39859802</v>
      </c>
      <c r="I386">
        <f>+HLOOKUP(VLOOKUP($B386,$Q$2:$R$42,2,0),creditos_sf!$D$103:$AY$200,base_minorista!$A386,0)</f>
        <v>227300745.319383</v>
      </c>
      <c r="J386">
        <f>+HLOOKUP(VLOOKUP($B386,$Q$2:$R$42,2,0),Costo_fondeo!$D$3:$AY$100,base_minorista!$A386,0)</f>
        <v>4.6893689398856244</v>
      </c>
      <c r="K386">
        <f>+HLOOKUP(VLOOKUP($B386,$Q$2:$R$42,2,0),Costo_provisiones!$D$3:$AY$100,base_minorista!$A386,0)</f>
        <v>4.939731478949569</v>
      </c>
      <c r="L386">
        <f>+HLOOKUP(VLOOKUP($B386,$Q$2:$R$42,2,0),Morosidad_control!$D$4:$AY$101,base_minorista!$A386,0)</f>
        <v>8.4232534262504295</v>
      </c>
      <c r="M386">
        <f ca="1">+OFFSET(Capital_2!$D$2,base_minorista!A386,0)</f>
        <v>3.3170358226156935</v>
      </c>
      <c r="N386">
        <f>+HLOOKUP(VLOOKUP($B386,$Q$2:$R$42,2,0),costo_laboral!$E$2:$AZ$99,base_minorista!$A386,0)</f>
        <v>8.4812526688715995</v>
      </c>
      <c r="O386">
        <f>+HLOOKUP(VLOOKUP($B386,$Q$2:$R$42,2,0),Participacion2!$D$2:$AO$99,base_minorista!$A386,0)</f>
        <v>1.3393623261878653</v>
      </c>
    </row>
    <row r="387" spans="1:15" ht="16.5" x14ac:dyDescent="0.3">
      <c r="A387">
        <v>93</v>
      </c>
      <c r="B387">
        <v>4</v>
      </c>
      <c r="C387">
        <v>92</v>
      </c>
      <c r="D387" s="3">
        <v>43677</v>
      </c>
      <c r="E387" s="33">
        <v>19</v>
      </c>
      <c r="F387">
        <v>1</v>
      </c>
      <c r="G387">
        <f>+HLOOKUP(VLOOKUP($B387,$Q$2:$R$42,2,0),costos_sf!$D$2:$AY$99,base_minorista!$A387,0)</f>
        <v>126516142.12198299</v>
      </c>
      <c r="H387">
        <f>+HLOOKUP(VLOOKUP($B387,$Q$2:$R$42,2,0),creditos_sf!$D$2:$AY$99,base_minorista!$A387,0)</f>
        <v>404042509.24442202</v>
      </c>
      <c r="I387">
        <f>+HLOOKUP(VLOOKUP($B387,$Q$2:$R$42,2,0),creditos_sf!$D$103:$AY$200,base_minorista!$A387,0)</f>
        <v>227484432.59710699</v>
      </c>
      <c r="J387">
        <f>+HLOOKUP(VLOOKUP($B387,$Q$2:$R$42,2,0),Costo_fondeo!$D$3:$AY$100,base_minorista!$A387,0)</f>
        <v>4.6893990818869637</v>
      </c>
      <c r="K387">
        <f>+HLOOKUP(VLOOKUP($B387,$Q$2:$R$42,2,0),Costo_provisiones!$D$3:$AY$100,base_minorista!$A387,0)</f>
        <v>5.0786304866203702</v>
      </c>
      <c r="L387">
        <f>+HLOOKUP(VLOOKUP($B387,$Q$2:$R$42,2,0),Morosidad_control!$D$4:$AY$101,base_minorista!$A387,0)</f>
        <v>8.6347331323470495</v>
      </c>
      <c r="M387">
        <f ca="1">+OFFSET(Capital_2!$D$2,base_minorista!A387,0)</f>
        <v>3.3472847310217735</v>
      </c>
      <c r="N387">
        <f>+HLOOKUP(VLOOKUP($B387,$Q$2:$R$42,2,0),costo_laboral!$E$2:$AZ$99,base_minorista!$A387,0)</f>
        <v>8.4015710423354708</v>
      </c>
      <c r="O387">
        <f>+HLOOKUP(VLOOKUP($B387,$Q$2:$R$42,2,0),Participacion2!$D$2:$AO$99,base_minorista!$A387,0)</f>
        <v>1.3205357198654126</v>
      </c>
    </row>
    <row r="388" spans="1:15" ht="16.5" x14ac:dyDescent="0.3">
      <c r="A388">
        <v>94</v>
      </c>
      <c r="B388">
        <v>4</v>
      </c>
      <c r="C388">
        <v>93</v>
      </c>
      <c r="D388" s="3">
        <v>43708</v>
      </c>
      <c r="E388" s="33">
        <v>19</v>
      </c>
      <c r="F388">
        <v>1</v>
      </c>
      <c r="G388">
        <f>+HLOOKUP(VLOOKUP($B388,$Q$2:$R$42,2,0),costos_sf!$D$2:$AY$99,base_minorista!$A388,0)</f>
        <v>127864192.224766</v>
      </c>
      <c r="H388">
        <f>+HLOOKUP(VLOOKUP($B388,$Q$2:$R$42,2,0),creditos_sf!$D$2:$AY$99,base_minorista!$A388,0)</f>
        <v>402588730.94668502</v>
      </c>
      <c r="I388">
        <f>+HLOOKUP(VLOOKUP($B388,$Q$2:$R$42,2,0),creditos_sf!$D$103:$AY$200,base_minorista!$A388,0)</f>
        <v>228644780.351787</v>
      </c>
      <c r="J388">
        <f>+HLOOKUP(VLOOKUP($B388,$Q$2:$R$42,2,0),Costo_fondeo!$D$3:$AY$100,base_minorista!$A388,0)</f>
        <v>4.6710352064620384</v>
      </c>
      <c r="K388">
        <f>+HLOOKUP(VLOOKUP($B388,$Q$2:$R$42,2,0),Costo_provisiones!$D$3:$AY$100,base_minorista!$A388,0)</f>
        <v>5.3655370089741501</v>
      </c>
      <c r="L388">
        <f>+HLOOKUP(VLOOKUP($B388,$Q$2:$R$42,2,0),Morosidad_control!$D$4:$AY$101,base_minorista!$A388,0)</f>
        <v>8.9359167909432102</v>
      </c>
      <c r="M388">
        <f ca="1">+OFFSET(Capital_2!$D$2,base_minorista!A388,0)</f>
        <v>3.3701430151037046</v>
      </c>
      <c r="N388">
        <f>+HLOOKUP(VLOOKUP($B388,$Q$2:$R$42,2,0),costo_laboral!$E$2:$AZ$99,base_minorista!$A388,0)</f>
        <v>8.4150822477748104</v>
      </c>
      <c r="O388">
        <f>+HLOOKUP(VLOOKUP($B388,$Q$2:$R$42,2,0),Participacion2!$D$2:$AO$99,base_minorista!$A388,0)</f>
        <v>1.3062970584329963</v>
      </c>
    </row>
    <row r="389" spans="1:15" ht="16.5" x14ac:dyDescent="0.3">
      <c r="A389">
        <v>95</v>
      </c>
      <c r="B389">
        <v>4</v>
      </c>
      <c r="C389">
        <v>94</v>
      </c>
      <c r="D389" s="3">
        <v>43738</v>
      </c>
      <c r="E389" s="33">
        <v>19</v>
      </c>
      <c r="F389">
        <v>1</v>
      </c>
      <c r="G389">
        <f>+HLOOKUP(VLOOKUP($B389,$Q$2:$R$42,2,0),costos_sf!$D$2:$AY$99,base_minorista!$A389,0)</f>
        <v>128247516.026898</v>
      </c>
      <c r="H389">
        <f>+HLOOKUP(VLOOKUP($B389,$Q$2:$R$42,2,0),creditos_sf!$D$2:$AY$99,base_minorista!$A389,0)</f>
        <v>398492334.86035502</v>
      </c>
      <c r="I389">
        <f>+HLOOKUP(VLOOKUP($B389,$Q$2:$R$42,2,0),creditos_sf!$D$103:$AY$200,base_minorista!$A389,0)</f>
        <v>226656816.14224797</v>
      </c>
      <c r="J389">
        <f>+HLOOKUP(VLOOKUP($B389,$Q$2:$R$42,2,0),Costo_fondeo!$D$3:$AY$100,base_minorista!$A389,0)</f>
        <v>4.6517469924630541</v>
      </c>
      <c r="K389">
        <f>+HLOOKUP(VLOOKUP($B389,$Q$2:$R$42,2,0),Costo_provisiones!$D$3:$AY$100,base_minorista!$A389,0)</f>
        <v>5.4463634940299315</v>
      </c>
      <c r="L389">
        <f>+HLOOKUP(VLOOKUP($B389,$Q$2:$R$42,2,0),Morosidad_control!$D$4:$AY$101,base_minorista!$A389,0)</f>
        <v>9.5064968361766908</v>
      </c>
      <c r="M389">
        <f ca="1">+OFFSET(Capital_2!$D$2,base_minorista!A389,0)</f>
        <v>3.3849357024511626</v>
      </c>
      <c r="N389">
        <f>+HLOOKUP(VLOOKUP($B389,$Q$2:$R$42,2,0),costo_laboral!$E$2:$AZ$99,base_minorista!$A389,0)</f>
        <v>8.4112306591984005</v>
      </c>
      <c r="O389">
        <f>+HLOOKUP(VLOOKUP($B389,$Q$2:$R$42,2,0),Participacion2!$D$2:$AO$99,base_minorista!$A389,0)</f>
        <v>1.295047174763347</v>
      </c>
    </row>
    <row r="390" spans="1:15" ht="16.5" x14ac:dyDescent="0.3">
      <c r="A390">
        <v>96</v>
      </c>
      <c r="B390">
        <v>4</v>
      </c>
      <c r="C390">
        <v>95</v>
      </c>
      <c r="D390" s="3">
        <v>43769</v>
      </c>
      <c r="E390" s="33">
        <v>19</v>
      </c>
      <c r="F390">
        <v>1</v>
      </c>
      <c r="G390">
        <f>+HLOOKUP(VLOOKUP($B390,$Q$2:$R$42,2,0),costos_sf!$D$2:$AY$99,base_minorista!$A390,0)</f>
        <v>129273371.726604</v>
      </c>
      <c r="H390">
        <f>+HLOOKUP(VLOOKUP($B390,$Q$2:$R$42,2,0),creditos_sf!$D$2:$AY$99,base_minorista!$A390,0)</f>
        <v>395026744.268121</v>
      </c>
      <c r="I390">
        <f>+HLOOKUP(VLOOKUP($B390,$Q$2:$R$42,2,0),creditos_sf!$D$103:$AY$200,base_minorista!$A390,0)</f>
        <v>224124291.89145398</v>
      </c>
      <c r="J390">
        <f>+HLOOKUP(VLOOKUP($B390,$Q$2:$R$42,2,0),Costo_fondeo!$D$3:$AY$100,base_minorista!$A390,0)</f>
        <v>4.6379034783659501</v>
      </c>
      <c r="K390">
        <f>+HLOOKUP(VLOOKUP($B390,$Q$2:$R$42,2,0),Costo_provisiones!$D$3:$AY$100,base_minorista!$A390,0)</f>
        <v>5.7189694049407098</v>
      </c>
      <c r="L390">
        <f>+HLOOKUP(VLOOKUP($B390,$Q$2:$R$42,2,0),Morosidad_control!$D$4:$AY$101,base_minorista!$A390,0)</f>
        <v>10.467060026609101</v>
      </c>
      <c r="M390">
        <f ca="1">+OFFSET(Capital_2!$D$2,base_minorista!A390,0)</f>
        <v>3.4123935475815319</v>
      </c>
      <c r="N390">
        <f>+HLOOKUP(VLOOKUP($B390,$Q$2:$R$42,2,0),costo_laboral!$E$2:$AZ$99,base_minorista!$A390,0)</f>
        <v>8.4719361220268095</v>
      </c>
      <c r="O390">
        <f>+HLOOKUP(VLOOKUP($B390,$Q$2:$R$42,2,0),Participacion2!$D$2:$AO$99,base_minorista!$A390,0)</f>
        <v>1.2706557821167364</v>
      </c>
    </row>
    <row r="391" spans="1:15" ht="16.5" x14ac:dyDescent="0.3">
      <c r="A391">
        <v>97</v>
      </c>
      <c r="B391">
        <v>4</v>
      </c>
      <c r="C391">
        <v>96</v>
      </c>
      <c r="D391" s="3">
        <v>43799</v>
      </c>
      <c r="E391" s="33">
        <v>19</v>
      </c>
      <c r="F391">
        <v>1</v>
      </c>
      <c r="G391">
        <f>+HLOOKUP(VLOOKUP($B391,$Q$2:$R$42,2,0),costos_sf!$D$2:$AY$99,base_minorista!$A391,0)</f>
        <v>129112963.067048</v>
      </c>
      <c r="H391">
        <f>+HLOOKUP(VLOOKUP($B391,$Q$2:$R$42,2,0),creditos_sf!$D$2:$AY$99,base_minorista!$A391,0)</f>
        <v>395860302.02031004</v>
      </c>
      <c r="I391">
        <f>+HLOOKUP(VLOOKUP($B391,$Q$2:$R$42,2,0),creditos_sf!$D$103:$AY$200,base_minorista!$A391,0)</f>
        <v>219525849.92195201</v>
      </c>
      <c r="J391">
        <f>+HLOOKUP(VLOOKUP($B391,$Q$2:$R$42,2,0),Costo_fondeo!$D$3:$AY$100,base_minorista!$A391,0)</f>
        <v>4.6234367173658093</v>
      </c>
      <c r="K391">
        <f>+HLOOKUP(VLOOKUP($B391,$Q$2:$R$42,2,0),Costo_provisiones!$D$3:$AY$100,base_minorista!$A391,0)</f>
        <v>5.6923336119316863</v>
      </c>
      <c r="L391">
        <f>+HLOOKUP(VLOOKUP($B391,$Q$2:$R$42,2,0),Morosidad_control!$D$4:$AY$101,base_minorista!$A391,0)</f>
        <v>11.1194340392969</v>
      </c>
      <c r="M391">
        <f ca="1">+OFFSET(Capital_2!$D$2,base_minorista!A391,0)</f>
        <v>3.3960163093664169</v>
      </c>
      <c r="N391">
        <f>+HLOOKUP(VLOOKUP($B391,$Q$2:$R$42,2,0),costo_laboral!$E$2:$AZ$99,base_minorista!$A391,0)</f>
        <v>8.5521769040968199</v>
      </c>
      <c r="O391">
        <f>+HLOOKUP(VLOOKUP($B391,$Q$2:$R$42,2,0),Participacion2!$D$2:$AO$99,base_minorista!$A391,0)</f>
        <v>1.2505546106196541</v>
      </c>
    </row>
    <row r="392" spans="1:15" ht="16.5" x14ac:dyDescent="0.3">
      <c r="A392">
        <v>98</v>
      </c>
      <c r="B392">
        <v>4</v>
      </c>
      <c r="C392">
        <v>97</v>
      </c>
      <c r="D392" s="3">
        <v>43830</v>
      </c>
      <c r="E392" s="33">
        <v>19</v>
      </c>
      <c r="F392">
        <v>1</v>
      </c>
      <c r="G392">
        <f>+HLOOKUP(VLOOKUP($B392,$Q$2:$R$42,2,0),costos_sf!$D$2:$AY$99,base_minorista!$A392,0)</f>
        <v>129185779.32681499</v>
      </c>
      <c r="H392">
        <f>+HLOOKUP(VLOOKUP($B392,$Q$2:$R$42,2,0),creditos_sf!$D$2:$AY$99,base_minorista!$A392,0)</f>
        <v>390868995.72006398</v>
      </c>
      <c r="I392">
        <f>+HLOOKUP(VLOOKUP($B392,$Q$2:$R$42,2,0),creditos_sf!$D$103:$AY$200,base_minorista!$A392,0)</f>
        <v>214657595.622291</v>
      </c>
      <c r="J392">
        <f>+HLOOKUP(VLOOKUP($B392,$Q$2:$R$42,2,0),Costo_fondeo!$D$3:$AY$100,base_minorista!$A392,0)</f>
        <v>4.5975940944221385</v>
      </c>
      <c r="K392">
        <f>+HLOOKUP(VLOOKUP($B392,$Q$2:$R$42,2,0),Costo_provisiones!$D$3:$AY$100,base_minorista!$A392,0)</f>
        <v>5.664359425670221</v>
      </c>
      <c r="L392">
        <f>+HLOOKUP(VLOOKUP($B392,$Q$2:$R$42,2,0),Morosidad_control!$D$4:$AY$101,base_minorista!$A392,0)</f>
        <v>12.3334768387752</v>
      </c>
      <c r="M392">
        <f ca="1">+OFFSET(Capital_2!$D$2,base_minorista!A392,0)</f>
        <v>3.3787771447242938</v>
      </c>
      <c r="N392">
        <f>+HLOOKUP(VLOOKUP($B392,$Q$2:$R$42,2,0),costo_laboral!$E$2:$AZ$99,base_minorista!$A392,0)</f>
        <v>8.8331653200388605</v>
      </c>
      <c r="O392">
        <f>+HLOOKUP(VLOOKUP($B392,$Q$2:$R$42,2,0),Participacion2!$D$2:$AO$99,base_minorista!$A392,0)</f>
        <v>1.22157194442609</v>
      </c>
    </row>
    <row r="393" spans="1:15" ht="16.5" x14ac:dyDescent="0.3">
      <c r="A393">
        <v>2</v>
      </c>
      <c r="B393">
        <v>5</v>
      </c>
      <c r="C393">
        <v>1</v>
      </c>
      <c r="D393" s="3">
        <v>40908</v>
      </c>
      <c r="E393" s="33">
        <v>11</v>
      </c>
      <c r="F393">
        <v>1</v>
      </c>
      <c r="G393">
        <f>+HLOOKUP(VLOOKUP($B393,$Q$2:$R$42,2,0),costos_sf!$D$2:$AY$99,base_minorista!$A393,0)</f>
        <v>28771799.248681776</v>
      </c>
      <c r="H393">
        <f>+HLOOKUP(VLOOKUP($B393,$Q$2:$R$42,2,0),creditos_sf!$D$2:$AY$99,base_minorista!$A393,0)</f>
        <v>78227421.65653643</v>
      </c>
      <c r="I393">
        <f>+HLOOKUP(VLOOKUP($B393,$Q$2:$R$42,2,0),creditos_sf!$D$103:$AY$200,base_minorista!$A393,0)</f>
        <v>5292563.0547691258</v>
      </c>
      <c r="J393">
        <f>+HLOOKUP(VLOOKUP($B393,$Q$2:$R$42,2,0),Costo_fondeo!$D$3:$AY$100,base_minorista!$A393,0)</f>
        <v>9.2626613429009463</v>
      </c>
      <c r="K393">
        <f>+HLOOKUP(VLOOKUP($B393,$Q$2:$R$42,2,0),Costo_provisiones!$D$3:$AY$100,base_minorista!$A393,0)</f>
        <v>4.6566676108375979</v>
      </c>
      <c r="L393">
        <f>+HLOOKUP(VLOOKUP($B393,$Q$2:$R$42,2,0),Morosidad_control!$D$4:$AY$101,base_minorista!$A393,0)</f>
        <v>4.4483679294225187</v>
      </c>
      <c r="M393">
        <f ca="1">+OFFSET(Capital_2!$D$2,base_minorista!A393,0)</f>
        <v>3.518992143247762</v>
      </c>
      <c r="N393">
        <f>+HLOOKUP(VLOOKUP($B393,$Q$2:$R$42,2,0),costo_laboral!$E$2:$AZ$99,base_minorista!$A393,0)</f>
        <v>22.956697405120533</v>
      </c>
      <c r="O393">
        <f>+HLOOKUP(VLOOKUP($B393,$Q$2:$R$42,2,0),Participacion2!$D$2:$AO$99,base_minorista!$A393,0)</f>
        <v>0.31517262785604816</v>
      </c>
    </row>
    <row r="394" spans="1:15" ht="16.5" x14ac:dyDescent="0.3">
      <c r="A394">
        <v>3</v>
      </c>
      <c r="B394">
        <v>5</v>
      </c>
      <c r="C394">
        <v>2</v>
      </c>
      <c r="D394" s="3">
        <v>40939</v>
      </c>
      <c r="E394" s="33">
        <v>12</v>
      </c>
      <c r="F394">
        <v>1</v>
      </c>
      <c r="G394">
        <f>+HLOOKUP(VLOOKUP($B394,$Q$2:$R$42,2,0),costos_sf!$D$2:$AY$99,base_minorista!$A394,0)</f>
        <v>25593586.8001744</v>
      </c>
      <c r="H394">
        <f>+HLOOKUP(VLOOKUP($B394,$Q$2:$R$42,2,0),creditos_sf!$D$2:$AY$99,base_minorista!$A394,0)</f>
        <v>77689918.845403224</v>
      </c>
      <c r="I394">
        <f>+HLOOKUP(VLOOKUP($B394,$Q$2:$R$42,2,0),creditos_sf!$D$103:$AY$200,base_minorista!$A394,0)</f>
        <v>5487237.7931044456</v>
      </c>
      <c r="J394">
        <f>+HLOOKUP(VLOOKUP($B394,$Q$2:$R$42,2,0),Costo_fondeo!$D$3:$AY$100,base_minorista!$A394,0)</f>
        <v>9.335747123375576</v>
      </c>
      <c r="K394">
        <f>+HLOOKUP(VLOOKUP($B394,$Q$2:$R$42,2,0),Costo_provisiones!$D$3:$AY$100,base_minorista!$A394,0)</f>
        <v>4.7094957082313273</v>
      </c>
      <c r="L394">
        <f>+HLOOKUP(VLOOKUP($B394,$Q$2:$R$42,2,0),Morosidad_control!$D$4:$AY$101,base_minorista!$A394,0)</f>
        <v>5.2167445437175335</v>
      </c>
      <c r="M394">
        <f ca="1">+OFFSET(Capital_2!$D$2,base_minorista!A394,0)</f>
        <v>3.5649149268123814</v>
      </c>
      <c r="N394">
        <f>+HLOOKUP(VLOOKUP($B394,$Q$2:$R$42,2,0),costo_laboral!$E$2:$AZ$99,base_minorista!$A394,0)</f>
        <v>19.076835958511637</v>
      </c>
      <c r="O394">
        <f>+HLOOKUP(VLOOKUP($B394,$Q$2:$R$42,2,0),Participacion2!$D$2:$AO$99,base_minorista!$A394,0)</f>
        <v>0.31483470741846181</v>
      </c>
    </row>
    <row r="395" spans="1:15" ht="16.5" x14ac:dyDescent="0.3">
      <c r="A395">
        <v>4</v>
      </c>
      <c r="B395">
        <v>5</v>
      </c>
      <c r="C395">
        <v>3</v>
      </c>
      <c r="D395" s="3">
        <v>40968</v>
      </c>
      <c r="E395" s="33">
        <v>12</v>
      </c>
      <c r="F395">
        <v>1</v>
      </c>
      <c r="G395">
        <f>+HLOOKUP(VLOOKUP($B395,$Q$2:$R$42,2,0),costos_sf!$D$2:$AY$99,base_minorista!$A395,0)</f>
        <v>25793639.889875144</v>
      </c>
      <c r="H395">
        <f>+HLOOKUP(VLOOKUP($B395,$Q$2:$R$42,2,0),creditos_sf!$D$2:$AY$99,base_minorista!$A395,0)</f>
        <v>77592604.377935827</v>
      </c>
      <c r="I395">
        <f>+HLOOKUP(VLOOKUP($B395,$Q$2:$R$42,2,0),creditos_sf!$D$103:$AY$200,base_minorista!$A395,0)</f>
        <v>6582184.3721691519</v>
      </c>
      <c r="J395">
        <f>+HLOOKUP(VLOOKUP($B395,$Q$2:$R$42,2,0),Costo_fondeo!$D$3:$AY$100,base_minorista!$A395,0)</f>
        <v>9.4518452246153739</v>
      </c>
      <c r="K395">
        <f>+HLOOKUP(VLOOKUP($B395,$Q$2:$R$42,2,0),Costo_provisiones!$D$3:$AY$100,base_minorista!$A395,0)</f>
        <v>4.5925548777210334</v>
      </c>
      <c r="L395">
        <f>+HLOOKUP(VLOOKUP($B395,$Q$2:$R$42,2,0),Morosidad_control!$D$4:$AY$101,base_minorista!$A395,0)</f>
        <v>5.4145081220881153</v>
      </c>
      <c r="M395">
        <f ca="1">+OFFSET(Capital_2!$D$2,base_minorista!A395,0)</f>
        <v>3.6045728554123184</v>
      </c>
      <c r="N395">
        <f>+HLOOKUP(VLOOKUP($B395,$Q$2:$R$42,2,0),costo_laboral!$E$2:$AZ$99,base_minorista!$A395,0)</f>
        <v>19.095550576990291</v>
      </c>
      <c r="O395">
        <f>+HLOOKUP(VLOOKUP($B395,$Q$2:$R$42,2,0),Participacion2!$D$2:$AO$99,base_minorista!$A395,0)</f>
        <v>0.3111907982853428</v>
      </c>
    </row>
    <row r="396" spans="1:15" ht="16.5" x14ac:dyDescent="0.3">
      <c r="A396">
        <v>5</v>
      </c>
      <c r="B396">
        <v>5</v>
      </c>
      <c r="C396">
        <v>4</v>
      </c>
      <c r="D396" s="3">
        <v>40999</v>
      </c>
      <c r="E396" s="33">
        <v>12</v>
      </c>
      <c r="F396">
        <v>1</v>
      </c>
      <c r="G396">
        <f>+HLOOKUP(VLOOKUP($B396,$Q$2:$R$42,2,0),costos_sf!$D$2:$AY$99,base_minorista!$A396,0)</f>
        <v>25859106.00248811</v>
      </c>
      <c r="H396">
        <f>+HLOOKUP(VLOOKUP($B396,$Q$2:$R$42,2,0),creditos_sf!$D$2:$AY$99,base_minorista!$A396,0)</f>
        <v>77892050.249386847</v>
      </c>
      <c r="I396">
        <f>+HLOOKUP(VLOOKUP($B396,$Q$2:$R$42,2,0),creditos_sf!$D$103:$AY$200,base_minorista!$A396,0)</f>
        <v>6891518.9692069031</v>
      </c>
      <c r="J396">
        <f>+HLOOKUP(VLOOKUP($B396,$Q$2:$R$42,2,0),Costo_fondeo!$D$3:$AY$100,base_minorista!$A396,0)</f>
        <v>9.5007565067139623</v>
      </c>
      <c r="K396">
        <f>+HLOOKUP(VLOOKUP($B396,$Q$2:$R$42,2,0),Costo_provisiones!$D$3:$AY$100,base_minorista!$A396,0)</f>
        <v>4.5482359444371099</v>
      </c>
      <c r="L396">
        <f>+HLOOKUP(VLOOKUP($B396,$Q$2:$R$42,2,0),Morosidad_control!$D$4:$AY$101,base_minorista!$A396,0)</f>
        <v>5.1247234458845243</v>
      </c>
      <c r="M396">
        <f ca="1">+OFFSET(Capital_2!$D$2,base_minorista!A396,0)</f>
        <v>3.6441469759495817</v>
      </c>
      <c r="N396">
        <f>+HLOOKUP(VLOOKUP($B396,$Q$2:$R$42,2,0),costo_laboral!$E$2:$AZ$99,base_minorista!$A396,0)</f>
        <v>19.106759438325941</v>
      </c>
      <c r="O396">
        <f>+HLOOKUP(VLOOKUP($B396,$Q$2:$R$42,2,0),Participacion2!$D$2:$AO$99,base_minorista!$A396,0)</f>
        <v>0.30786011849357869</v>
      </c>
    </row>
    <row r="397" spans="1:15" ht="16.5" x14ac:dyDescent="0.3">
      <c r="A397">
        <v>6</v>
      </c>
      <c r="B397">
        <v>5</v>
      </c>
      <c r="C397">
        <v>5</v>
      </c>
      <c r="D397" s="3">
        <v>41029</v>
      </c>
      <c r="E397" s="33">
        <v>12</v>
      </c>
      <c r="F397">
        <v>1</v>
      </c>
      <c r="G397">
        <f>+HLOOKUP(VLOOKUP($B397,$Q$2:$R$42,2,0),costos_sf!$D$2:$AY$99,base_minorista!$A397,0)</f>
        <v>26033418.25339919</v>
      </c>
      <c r="H397">
        <f>+HLOOKUP(VLOOKUP($B397,$Q$2:$R$42,2,0),creditos_sf!$D$2:$AY$99,base_minorista!$A397,0)</f>
        <v>77628665.191811547</v>
      </c>
      <c r="I397">
        <f>+HLOOKUP(VLOOKUP($B397,$Q$2:$R$42,2,0),creditos_sf!$D$103:$AY$200,base_minorista!$A397,0)</f>
        <v>7109259.2094268939</v>
      </c>
      <c r="J397">
        <f>+HLOOKUP(VLOOKUP($B397,$Q$2:$R$42,2,0),Costo_fondeo!$D$3:$AY$100,base_minorista!$A397,0)</f>
        <v>9.5081467737822258</v>
      </c>
      <c r="K397">
        <f>+HLOOKUP(VLOOKUP($B397,$Q$2:$R$42,2,0),Costo_provisiones!$D$3:$AY$100,base_minorista!$A397,0)</f>
        <v>4.5374567059542983</v>
      </c>
      <c r="L397">
        <f>+HLOOKUP(VLOOKUP($B397,$Q$2:$R$42,2,0),Morosidad_control!$D$4:$AY$101,base_minorista!$A397,0)</f>
        <v>5.5242442764441524</v>
      </c>
      <c r="M397">
        <f ca="1">+OFFSET(Capital_2!$D$2,base_minorista!A397,0)</f>
        <v>3.6866707606514586</v>
      </c>
      <c r="N397">
        <f>+HLOOKUP(VLOOKUP($B397,$Q$2:$R$42,2,0),costo_laboral!$E$2:$AZ$99,base_minorista!$A397,0)</f>
        <v>19.345068311155163</v>
      </c>
      <c r="O397">
        <f>+HLOOKUP(VLOOKUP($B397,$Q$2:$R$42,2,0),Participacion2!$D$2:$AO$99,base_minorista!$A397,0)</f>
        <v>0.30412893525645657</v>
      </c>
    </row>
    <row r="398" spans="1:15" ht="16.5" x14ac:dyDescent="0.3">
      <c r="A398">
        <v>7</v>
      </c>
      <c r="B398">
        <v>5</v>
      </c>
      <c r="C398">
        <v>6</v>
      </c>
      <c r="D398" s="3">
        <v>41060</v>
      </c>
      <c r="E398" s="33">
        <v>12</v>
      </c>
      <c r="F398">
        <v>1</v>
      </c>
      <c r="G398">
        <f>+HLOOKUP(VLOOKUP($B398,$Q$2:$R$42,2,0),costos_sf!$D$2:$AY$99,base_minorista!$A398,0)</f>
        <v>26472113.899565332</v>
      </c>
      <c r="H398">
        <f>+HLOOKUP(VLOOKUP($B398,$Q$2:$R$42,2,0),creditos_sf!$D$2:$AY$99,base_minorista!$A398,0)</f>
        <v>77927014.583010241</v>
      </c>
      <c r="I398">
        <f>+HLOOKUP(VLOOKUP($B398,$Q$2:$R$42,2,0),creditos_sf!$D$103:$AY$200,base_minorista!$A398,0)</f>
        <v>7510999.9029743932</v>
      </c>
      <c r="J398">
        <f>+HLOOKUP(VLOOKUP($B398,$Q$2:$R$42,2,0),Costo_fondeo!$D$3:$AY$100,base_minorista!$A398,0)</f>
        <v>9.5837345531796796</v>
      </c>
      <c r="K398">
        <f>+HLOOKUP(VLOOKUP($B398,$Q$2:$R$42,2,0),Costo_provisiones!$D$3:$AY$100,base_minorista!$A398,0)</f>
        <v>4.4667826030660027</v>
      </c>
      <c r="L398">
        <f>+HLOOKUP(VLOOKUP($B398,$Q$2:$R$42,2,0),Morosidad_control!$D$4:$AY$101,base_minorista!$A398,0)</f>
        <v>4.8949315131469895</v>
      </c>
      <c r="M398">
        <f ca="1">+OFFSET(Capital_2!$D$2,base_minorista!A398,0)</f>
        <v>3.7432616406065877</v>
      </c>
      <c r="N398">
        <f>+HLOOKUP(VLOOKUP($B398,$Q$2:$R$42,2,0),costo_laboral!$E$2:$AZ$99,base_minorista!$A398,0)</f>
        <v>19.649459348150032</v>
      </c>
      <c r="O398">
        <f>+HLOOKUP(VLOOKUP($B398,$Q$2:$R$42,2,0),Participacion2!$D$2:$AO$99,base_minorista!$A398,0)</f>
        <v>0.29926823096759358</v>
      </c>
    </row>
    <row r="399" spans="1:15" ht="16.5" x14ac:dyDescent="0.3">
      <c r="A399">
        <v>8</v>
      </c>
      <c r="B399">
        <v>5</v>
      </c>
      <c r="C399">
        <v>7</v>
      </c>
      <c r="D399" s="3">
        <v>41090</v>
      </c>
      <c r="E399" s="33">
        <v>12</v>
      </c>
      <c r="F399">
        <v>1</v>
      </c>
      <c r="G399">
        <f>+HLOOKUP(VLOOKUP($B399,$Q$2:$R$42,2,0),costos_sf!$D$2:$AY$99,base_minorista!$A399,0)</f>
        <v>26780998.941428181</v>
      </c>
      <c r="H399">
        <f>+HLOOKUP(VLOOKUP($B399,$Q$2:$R$42,2,0),creditos_sf!$D$2:$AY$99,base_minorista!$A399,0)</f>
        <v>77884739.255507112</v>
      </c>
      <c r="I399">
        <f>+HLOOKUP(VLOOKUP($B399,$Q$2:$R$42,2,0),creditos_sf!$D$103:$AY$200,base_minorista!$A399,0)</f>
        <v>7349983.9614792829</v>
      </c>
      <c r="J399">
        <f>+HLOOKUP(VLOOKUP($B399,$Q$2:$R$42,2,0),Costo_fondeo!$D$3:$AY$100,base_minorista!$A399,0)</f>
        <v>9.5000878946140137</v>
      </c>
      <c r="K399">
        <f>+HLOOKUP(VLOOKUP($B399,$Q$2:$R$42,2,0),Costo_provisiones!$D$3:$AY$100,base_minorista!$A399,0)</f>
        <v>4.2821016562974679</v>
      </c>
      <c r="L399">
        <f>+HLOOKUP(VLOOKUP($B399,$Q$2:$R$42,2,0),Morosidad_control!$D$4:$AY$101,base_minorista!$A399,0)</f>
        <v>5.4682042050090249</v>
      </c>
      <c r="M399">
        <f ca="1">+OFFSET(Capital_2!$D$2,base_minorista!A399,0)</f>
        <v>3.7659791083914693</v>
      </c>
      <c r="N399">
        <f>+HLOOKUP(VLOOKUP($B399,$Q$2:$R$42,2,0),costo_laboral!$E$2:$AZ$99,base_minorista!$A399,0)</f>
        <v>20.170615203987769</v>
      </c>
      <c r="O399">
        <f>+HLOOKUP(VLOOKUP($B399,$Q$2:$R$42,2,0),Participacion2!$D$2:$AO$99,base_minorista!$A399,0)</f>
        <v>0.29505695754075317</v>
      </c>
    </row>
    <row r="400" spans="1:15" ht="16.5" x14ac:dyDescent="0.3">
      <c r="A400">
        <v>9</v>
      </c>
      <c r="B400">
        <v>5</v>
      </c>
      <c r="C400">
        <v>8</v>
      </c>
      <c r="D400" s="3">
        <v>41121</v>
      </c>
      <c r="E400" s="33">
        <v>12</v>
      </c>
      <c r="F400">
        <v>1</v>
      </c>
      <c r="G400">
        <f>+HLOOKUP(VLOOKUP($B400,$Q$2:$R$42,2,0),costos_sf!$D$2:$AY$99,base_minorista!$A400,0)</f>
        <v>27270295.727144442</v>
      </c>
      <c r="H400">
        <f>+HLOOKUP(VLOOKUP($B400,$Q$2:$R$42,2,0),creditos_sf!$D$2:$AY$99,base_minorista!$A400,0)</f>
        <v>76455896.101173609</v>
      </c>
      <c r="I400">
        <f>+HLOOKUP(VLOOKUP($B400,$Q$2:$R$42,2,0),creditos_sf!$D$103:$AY$200,base_minorista!$A400,0)</f>
        <v>7523571.2888490222</v>
      </c>
      <c r="J400">
        <f>+HLOOKUP(VLOOKUP($B400,$Q$2:$R$42,2,0),Costo_fondeo!$D$3:$AY$100,base_minorista!$A400,0)</f>
        <v>9.5806786267425021</v>
      </c>
      <c r="K400">
        <f>+HLOOKUP(VLOOKUP($B400,$Q$2:$R$42,2,0),Costo_provisiones!$D$3:$AY$100,base_minorista!$A400,0)</f>
        <v>4.2963710081800537</v>
      </c>
      <c r="L400">
        <f>+HLOOKUP(VLOOKUP($B400,$Q$2:$R$42,2,0),Morosidad_control!$D$4:$AY$101,base_minorista!$A400,0)</f>
        <v>5.8912068260878279</v>
      </c>
      <c r="M400">
        <f ca="1">+OFFSET(Capital_2!$D$2,base_minorista!A400,0)</f>
        <v>3.7900682632030773</v>
      </c>
      <c r="N400">
        <f>+HLOOKUP(VLOOKUP($B400,$Q$2:$R$42,2,0),costo_laboral!$E$2:$AZ$99,base_minorista!$A400,0)</f>
        <v>20.857950523770054</v>
      </c>
      <c r="O400">
        <f>+HLOOKUP(VLOOKUP($B400,$Q$2:$R$42,2,0),Participacion2!$D$2:$AO$99,base_minorista!$A400,0)</f>
        <v>0.28987376980808643</v>
      </c>
    </row>
    <row r="401" spans="1:15" ht="16.5" x14ac:dyDescent="0.3">
      <c r="A401">
        <v>10</v>
      </c>
      <c r="B401">
        <v>5</v>
      </c>
      <c r="C401">
        <v>9</v>
      </c>
      <c r="D401" s="3">
        <v>41152</v>
      </c>
      <c r="E401" s="33">
        <v>12</v>
      </c>
      <c r="F401">
        <v>1</v>
      </c>
      <c r="G401">
        <f>+HLOOKUP(VLOOKUP($B401,$Q$2:$R$42,2,0),costos_sf!$D$2:$AY$99,base_minorista!$A401,0)</f>
        <v>27530612.511494361</v>
      </c>
      <c r="H401">
        <f>+HLOOKUP(VLOOKUP($B401,$Q$2:$R$42,2,0),creditos_sf!$D$2:$AY$99,base_minorista!$A401,0)</f>
        <v>76016369.124614</v>
      </c>
      <c r="I401">
        <f>+HLOOKUP(VLOOKUP($B401,$Q$2:$R$42,2,0),creditos_sf!$D$103:$AY$200,base_minorista!$A401,0)</f>
        <v>7580067.0761761544</v>
      </c>
      <c r="J401">
        <f>+HLOOKUP(VLOOKUP($B401,$Q$2:$R$42,2,0),Costo_fondeo!$D$3:$AY$100,base_minorista!$A401,0)</f>
        <v>9.5992698610515763</v>
      </c>
      <c r="K401">
        <f>+HLOOKUP(VLOOKUP($B401,$Q$2:$R$42,2,0),Costo_provisiones!$D$3:$AY$100,base_minorista!$A401,0)</f>
        <v>4.3212975658135679</v>
      </c>
      <c r="L401">
        <f>+HLOOKUP(VLOOKUP($B401,$Q$2:$R$42,2,0),Morosidad_control!$D$4:$AY$101,base_minorista!$A401,0)</f>
        <v>6.3131235702227135</v>
      </c>
      <c r="M401">
        <f ca="1">+OFFSET(Capital_2!$D$2,base_minorista!A401,0)</f>
        <v>3.7960315209630844</v>
      </c>
      <c r="N401">
        <f>+HLOOKUP(VLOOKUP($B401,$Q$2:$R$42,2,0),costo_laboral!$E$2:$AZ$99,base_minorista!$A401,0)</f>
        <v>21.222069302689583</v>
      </c>
      <c r="O401">
        <f>+HLOOKUP(VLOOKUP($B401,$Q$2:$R$42,2,0),Participacion2!$D$2:$AO$99,base_minorista!$A401,0)</f>
        <v>0.28681789864013363</v>
      </c>
    </row>
    <row r="402" spans="1:15" ht="16.5" x14ac:dyDescent="0.3">
      <c r="A402">
        <v>11</v>
      </c>
      <c r="B402">
        <v>5</v>
      </c>
      <c r="C402">
        <v>10</v>
      </c>
      <c r="D402" s="3">
        <v>41182</v>
      </c>
      <c r="E402" s="33">
        <v>12</v>
      </c>
      <c r="F402">
        <v>1</v>
      </c>
      <c r="G402">
        <f>+HLOOKUP(VLOOKUP($B402,$Q$2:$R$42,2,0),costos_sf!$D$2:$AY$99,base_minorista!$A402,0)</f>
        <v>27625990.670341738</v>
      </c>
      <c r="H402">
        <f>+HLOOKUP(VLOOKUP($B402,$Q$2:$R$42,2,0),creditos_sf!$D$2:$AY$99,base_minorista!$A402,0)</f>
        <v>75917085.940151438</v>
      </c>
      <c r="I402">
        <f>+HLOOKUP(VLOOKUP($B402,$Q$2:$R$42,2,0),creditos_sf!$D$103:$AY$200,base_minorista!$A402,0)</f>
        <v>7796284.0973482775</v>
      </c>
      <c r="J402">
        <f>+HLOOKUP(VLOOKUP($B402,$Q$2:$R$42,2,0),Costo_fondeo!$D$3:$AY$100,base_minorista!$A402,0)</f>
        <v>9.55322768838505</v>
      </c>
      <c r="K402">
        <f>+HLOOKUP(VLOOKUP($B402,$Q$2:$R$42,2,0),Costo_provisiones!$D$3:$AY$100,base_minorista!$A402,0)</f>
        <v>4.4474549623462121</v>
      </c>
      <c r="L402">
        <f>+HLOOKUP(VLOOKUP($B402,$Q$2:$R$42,2,0),Morosidad_control!$D$4:$AY$101,base_minorista!$A402,0)</f>
        <v>6.8487428763318636</v>
      </c>
      <c r="M402">
        <f ca="1">+OFFSET(Capital_2!$D$2,base_minorista!A402,0)</f>
        <v>3.7807846214491896</v>
      </c>
      <c r="N402">
        <f>+HLOOKUP(VLOOKUP($B402,$Q$2:$R$42,2,0),costo_laboral!$E$2:$AZ$99,base_minorista!$A402,0)</f>
        <v>21.292212869098883</v>
      </c>
      <c r="O402">
        <f>+HLOOKUP(VLOOKUP($B402,$Q$2:$R$42,2,0),Participacion2!$D$2:$AO$99,base_minorista!$A402,0)</f>
        <v>0.28457033695871004</v>
      </c>
    </row>
    <row r="403" spans="1:15" ht="16.5" x14ac:dyDescent="0.3">
      <c r="A403">
        <v>12</v>
      </c>
      <c r="B403">
        <v>5</v>
      </c>
      <c r="C403">
        <v>11</v>
      </c>
      <c r="D403" s="3">
        <v>41213</v>
      </c>
      <c r="E403" s="33">
        <v>12</v>
      </c>
      <c r="F403">
        <v>1</v>
      </c>
      <c r="G403">
        <f>+HLOOKUP(VLOOKUP($B403,$Q$2:$R$42,2,0),costos_sf!$D$2:$AY$99,base_minorista!$A403,0)</f>
        <v>28169894.509958196</v>
      </c>
      <c r="H403">
        <f>+HLOOKUP(VLOOKUP($B403,$Q$2:$R$42,2,0),creditos_sf!$D$2:$AY$99,base_minorista!$A403,0)</f>
        <v>77139067.204120368</v>
      </c>
      <c r="I403">
        <f>+HLOOKUP(VLOOKUP($B403,$Q$2:$R$42,2,0),creditos_sf!$D$103:$AY$200,base_minorista!$A403,0)</f>
        <v>7773544.8253481984</v>
      </c>
      <c r="J403">
        <f>+HLOOKUP(VLOOKUP($B403,$Q$2:$R$42,2,0),Costo_fondeo!$D$3:$AY$100,base_minorista!$A403,0)</f>
        <v>9.5308886193954958</v>
      </c>
      <c r="K403">
        <f>+HLOOKUP(VLOOKUP($B403,$Q$2:$R$42,2,0),Costo_provisiones!$D$3:$AY$100,base_minorista!$A403,0)</f>
        <v>4.5468253845805133</v>
      </c>
      <c r="L403">
        <f>+HLOOKUP(VLOOKUP($B403,$Q$2:$R$42,2,0),Morosidad_control!$D$4:$AY$101,base_minorista!$A403,0)</f>
        <v>7.2847899803938647</v>
      </c>
      <c r="M403">
        <f ca="1">+OFFSET(Capital_2!$D$2,base_minorista!A403,0)</f>
        <v>3.7788207097198074</v>
      </c>
      <c r="N403">
        <f>+HLOOKUP(VLOOKUP($B403,$Q$2:$R$42,2,0),costo_laboral!$E$2:$AZ$99,base_minorista!$A403,0)</f>
        <v>21.46910143227327</v>
      </c>
      <c r="O403">
        <f>+HLOOKUP(VLOOKUP($B403,$Q$2:$R$42,2,0),Participacion2!$D$2:$AO$99,base_minorista!$A403,0)</f>
        <v>0.28411930395767787</v>
      </c>
    </row>
    <row r="404" spans="1:15" ht="16.5" x14ac:dyDescent="0.3">
      <c r="A404">
        <v>13</v>
      </c>
      <c r="B404">
        <v>5</v>
      </c>
      <c r="C404">
        <v>12</v>
      </c>
      <c r="D404" s="3">
        <v>41243</v>
      </c>
      <c r="E404" s="33">
        <v>12</v>
      </c>
      <c r="F404">
        <v>1</v>
      </c>
      <c r="G404">
        <f>+HLOOKUP(VLOOKUP($B404,$Q$2:$R$42,2,0),costos_sf!$D$2:$AY$99,base_minorista!$A404,0)</f>
        <v>28377796.659403313</v>
      </c>
      <c r="H404">
        <f>+HLOOKUP(VLOOKUP($B404,$Q$2:$R$42,2,0),creditos_sf!$D$2:$AY$99,base_minorista!$A404,0)</f>
        <v>76257415.464115188</v>
      </c>
      <c r="I404">
        <f>+HLOOKUP(VLOOKUP($B404,$Q$2:$R$42,2,0),creditos_sf!$D$103:$AY$200,base_minorista!$A404,0)</f>
        <v>7855831.3605274362</v>
      </c>
      <c r="J404">
        <f>+HLOOKUP(VLOOKUP($B404,$Q$2:$R$42,2,0),Costo_fondeo!$D$3:$AY$100,base_minorista!$A404,0)</f>
        <v>9.4962701502681792</v>
      </c>
      <c r="K404">
        <f>+HLOOKUP(VLOOKUP($B404,$Q$2:$R$42,2,0),Costo_provisiones!$D$3:$AY$100,base_minorista!$A404,0)</f>
        <v>4.5495763015515438</v>
      </c>
      <c r="L404">
        <f>+HLOOKUP(VLOOKUP($B404,$Q$2:$R$42,2,0),Morosidad_control!$D$4:$AY$101,base_minorista!$A404,0)</f>
        <v>7.9299719600925886</v>
      </c>
      <c r="M404">
        <f ca="1">+OFFSET(Capital_2!$D$2,base_minorista!A404,0)</f>
        <v>3.8090188851336229</v>
      </c>
      <c r="N404">
        <f>+HLOOKUP(VLOOKUP($B404,$Q$2:$R$42,2,0),costo_laboral!$E$2:$AZ$99,base_minorista!$A404,0)</f>
        <v>21.947675557940819</v>
      </c>
      <c r="O404">
        <f>+HLOOKUP(VLOOKUP($B404,$Q$2:$R$42,2,0),Participacion2!$D$2:$AO$99,base_minorista!$A404,0)</f>
        <v>0.27431495344834778</v>
      </c>
    </row>
    <row r="405" spans="1:15" ht="16.5" x14ac:dyDescent="0.3">
      <c r="A405">
        <v>14</v>
      </c>
      <c r="B405">
        <v>5</v>
      </c>
      <c r="C405">
        <v>13</v>
      </c>
      <c r="D405" s="3">
        <v>41274</v>
      </c>
      <c r="E405" s="33">
        <v>12</v>
      </c>
      <c r="F405">
        <v>1</v>
      </c>
      <c r="G405">
        <f>+HLOOKUP(VLOOKUP($B405,$Q$2:$R$42,2,0),costos_sf!$D$2:$AY$99,base_minorista!$A405,0)</f>
        <v>28457499.231142003</v>
      </c>
      <c r="H405">
        <f>+HLOOKUP(VLOOKUP($B405,$Q$2:$R$42,2,0),creditos_sf!$D$2:$AY$99,base_minorista!$A405,0)</f>
        <v>69657594.835597187</v>
      </c>
      <c r="I405">
        <f>+HLOOKUP(VLOOKUP($B405,$Q$2:$R$42,2,0),creditos_sf!$D$103:$AY$200,base_minorista!$A405,0)</f>
        <v>7407906.668307893</v>
      </c>
      <c r="J405">
        <f>+HLOOKUP(VLOOKUP($B405,$Q$2:$R$42,2,0),Costo_fondeo!$D$3:$AY$100,base_minorista!$A405,0)</f>
        <v>9.4847816567998624</v>
      </c>
      <c r="K405">
        <f>+HLOOKUP(VLOOKUP($B405,$Q$2:$R$42,2,0),Costo_provisiones!$D$3:$AY$100,base_minorista!$A405,0)</f>
        <v>4.7795331871269529</v>
      </c>
      <c r="L405">
        <f>+HLOOKUP(VLOOKUP($B405,$Q$2:$R$42,2,0),Morosidad_control!$D$4:$AY$101,base_minorista!$A405,0)</f>
        <v>3.1725197287391982</v>
      </c>
      <c r="M405">
        <f ca="1">+OFFSET(Capital_2!$D$2,base_minorista!A405,0)</f>
        <v>3.8327018844682854</v>
      </c>
      <c r="N405">
        <f>+HLOOKUP(VLOOKUP($B405,$Q$2:$R$42,2,0),costo_laboral!$E$2:$AZ$99,base_minorista!$A405,0)</f>
        <v>23.895689703624374</v>
      </c>
      <c r="O405">
        <f>+HLOOKUP(VLOOKUP($B405,$Q$2:$R$42,2,0),Participacion2!$D$2:$AO$99,base_minorista!$A405,0)</f>
        <v>0.25282264332029075</v>
      </c>
    </row>
    <row r="406" spans="1:15" ht="16.5" x14ac:dyDescent="0.3">
      <c r="A406">
        <v>15</v>
      </c>
      <c r="B406">
        <v>5</v>
      </c>
      <c r="C406">
        <v>14</v>
      </c>
      <c r="D406" s="3">
        <v>41305</v>
      </c>
      <c r="E406" s="33">
        <v>13</v>
      </c>
      <c r="F406">
        <v>1</v>
      </c>
      <c r="G406">
        <f>+HLOOKUP(VLOOKUP($B406,$Q$2:$R$42,2,0),costos_sf!$D$2:$AY$99,base_minorista!$A406,0)</f>
        <v>28695299.027197458</v>
      </c>
      <c r="H406">
        <f>+HLOOKUP(VLOOKUP($B406,$Q$2:$R$42,2,0),creditos_sf!$D$2:$AY$99,base_minorista!$A406,0)</f>
        <v>69573898.776835114</v>
      </c>
      <c r="I406">
        <f>+HLOOKUP(VLOOKUP($B406,$Q$2:$R$42,2,0),creditos_sf!$D$103:$AY$200,base_minorista!$A406,0)</f>
        <v>7399366.4914872209</v>
      </c>
      <c r="J406">
        <f>+HLOOKUP(VLOOKUP($B406,$Q$2:$R$42,2,0),Costo_fondeo!$D$3:$AY$100,base_minorista!$A406,0)</f>
        <v>9.4669405247551772</v>
      </c>
      <c r="K406">
        <f>+HLOOKUP(VLOOKUP($B406,$Q$2:$R$42,2,0),Costo_provisiones!$D$3:$AY$100,base_minorista!$A406,0)</f>
        <v>4.8696881456208754</v>
      </c>
      <c r="L406">
        <f>+HLOOKUP(VLOOKUP($B406,$Q$2:$R$42,2,0),Morosidad_control!$D$4:$AY$101,base_minorista!$A406,0)</f>
        <v>3.9878640066670563</v>
      </c>
      <c r="M406">
        <f ca="1">+OFFSET(Capital_2!$D$2,base_minorista!A406,0)</f>
        <v>3.850163299057161</v>
      </c>
      <c r="N406">
        <f>+HLOOKUP(VLOOKUP($B406,$Q$2:$R$42,2,0),costo_laboral!$E$2:$AZ$99,base_minorista!$A406,0)</f>
        <v>24.104548803645699</v>
      </c>
      <c r="O406">
        <f>+HLOOKUP(VLOOKUP($B406,$Q$2:$R$42,2,0),Participacion2!$D$2:$AO$99,base_minorista!$A406,0)</f>
        <v>0.25244454065873978</v>
      </c>
    </row>
    <row r="407" spans="1:15" ht="16.5" x14ac:dyDescent="0.3">
      <c r="A407">
        <v>16</v>
      </c>
      <c r="B407">
        <v>5</v>
      </c>
      <c r="C407">
        <v>15</v>
      </c>
      <c r="D407" s="3">
        <v>41333</v>
      </c>
      <c r="E407" s="33">
        <v>13</v>
      </c>
      <c r="F407">
        <v>1</v>
      </c>
      <c r="G407">
        <f>+HLOOKUP(VLOOKUP($B407,$Q$2:$R$42,2,0),costos_sf!$D$2:$AY$99,base_minorista!$A407,0)</f>
        <v>28879965.7383429</v>
      </c>
      <c r="H407">
        <f>+HLOOKUP(VLOOKUP($B407,$Q$2:$R$42,2,0),creditos_sf!$D$2:$AY$99,base_minorista!$A407,0)</f>
        <v>66287859.23437278</v>
      </c>
      <c r="I407">
        <f>+HLOOKUP(VLOOKUP($B407,$Q$2:$R$42,2,0),creditos_sf!$D$103:$AY$200,base_minorista!$A407,0)</f>
        <v>7535663.12019186</v>
      </c>
      <c r="J407">
        <f>+HLOOKUP(VLOOKUP($B407,$Q$2:$R$42,2,0),Costo_fondeo!$D$3:$AY$100,base_minorista!$A407,0)</f>
        <v>9.386069547263352</v>
      </c>
      <c r="K407">
        <f>+HLOOKUP(VLOOKUP($B407,$Q$2:$R$42,2,0),Costo_provisiones!$D$3:$AY$100,base_minorista!$A407,0)</f>
        <v>4.9761754249396812</v>
      </c>
      <c r="L407">
        <f>+HLOOKUP(VLOOKUP($B407,$Q$2:$R$42,2,0),Morosidad_control!$D$4:$AY$101,base_minorista!$A407,0)</f>
        <v>4.820104000789291</v>
      </c>
      <c r="M407">
        <f ca="1">+OFFSET(Capital_2!$D$2,base_minorista!A407,0)</f>
        <v>3.8660657399921172</v>
      </c>
      <c r="N407">
        <f>+HLOOKUP(VLOOKUP($B407,$Q$2:$R$42,2,0),costo_laboral!$E$2:$AZ$99,base_minorista!$A407,0)</f>
        <v>25.335676110436079</v>
      </c>
      <c r="O407">
        <f>+HLOOKUP(VLOOKUP($B407,$Q$2:$R$42,2,0),Participacion2!$D$2:$AO$99,base_minorista!$A407,0)</f>
        <v>0.24032746537183258</v>
      </c>
    </row>
    <row r="408" spans="1:15" ht="16.5" x14ac:dyDescent="0.3">
      <c r="A408">
        <v>17</v>
      </c>
      <c r="B408">
        <v>5</v>
      </c>
      <c r="C408">
        <v>16</v>
      </c>
      <c r="D408" s="3">
        <v>41364</v>
      </c>
      <c r="E408" s="33">
        <v>13</v>
      </c>
      <c r="F408">
        <v>1</v>
      </c>
      <c r="G408">
        <f>+HLOOKUP(VLOOKUP($B408,$Q$2:$R$42,2,0),costos_sf!$D$2:$AY$99,base_minorista!$A408,0)</f>
        <v>28906842.463943433</v>
      </c>
      <c r="H408">
        <f>+HLOOKUP(VLOOKUP($B408,$Q$2:$R$42,2,0),creditos_sf!$D$2:$AY$99,base_minorista!$A408,0)</f>
        <v>64423675.439260751</v>
      </c>
      <c r="I408">
        <f>+HLOOKUP(VLOOKUP($B408,$Q$2:$R$42,2,0),creditos_sf!$D$103:$AY$200,base_minorista!$A408,0)</f>
        <v>7402931.2339875354</v>
      </c>
      <c r="J408">
        <f>+HLOOKUP(VLOOKUP($B408,$Q$2:$R$42,2,0),Costo_fondeo!$D$3:$AY$100,base_minorista!$A408,0)</f>
        <v>9.3823885086705534</v>
      </c>
      <c r="K408">
        <f>+HLOOKUP(VLOOKUP($B408,$Q$2:$R$42,2,0),Costo_provisiones!$D$3:$AY$100,base_minorista!$A408,0)</f>
        <v>5.2839158870956711</v>
      </c>
      <c r="L408">
        <f>+HLOOKUP(VLOOKUP($B408,$Q$2:$R$42,2,0),Morosidad_control!$D$4:$AY$101,base_minorista!$A408,0)</f>
        <v>5.6509920065794601</v>
      </c>
      <c r="M408">
        <f ca="1">+OFFSET(Capital_2!$D$2,base_minorista!A408,0)</f>
        <v>3.8754391719680488</v>
      </c>
      <c r="N408">
        <f>+HLOOKUP(VLOOKUP($B408,$Q$2:$R$42,2,0),costo_laboral!$E$2:$AZ$99,base_minorista!$A408,0)</f>
        <v>26.068125507860803</v>
      </c>
      <c r="O408">
        <f>+HLOOKUP(VLOOKUP($B408,$Q$2:$R$42,2,0),Participacion2!$D$2:$AO$99,base_minorista!$A408,0)</f>
        <v>0.23465340837442736</v>
      </c>
    </row>
    <row r="409" spans="1:15" ht="16.5" x14ac:dyDescent="0.3">
      <c r="A409">
        <v>18</v>
      </c>
      <c r="B409">
        <v>5</v>
      </c>
      <c r="C409">
        <v>17</v>
      </c>
      <c r="D409" s="3">
        <v>41394</v>
      </c>
      <c r="E409" s="33">
        <v>13</v>
      </c>
      <c r="F409">
        <v>1</v>
      </c>
      <c r="G409">
        <f>+HLOOKUP(VLOOKUP($B409,$Q$2:$R$42,2,0),costos_sf!$D$2:$AY$99,base_minorista!$A409,0)</f>
        <v>28876565.308799896</v>
      </c>
      <c r="H409">
        <f>+HLOOKUP(VLOOKUP($B409,$Q$2:$R$42,2,0),creditos_sf!$D$2:$AY$99,base_minorista!$A409,0)</f>
        <v>63127135.876445457</v>
      </c>
      <c r="I409">
        <f>+HLOOKUP(VLOOKUP($B409,$Q$2:$R$42,2,0),creditos_sf!$D$103:$AY$200,base_minorista!$A409,0)</f>
        <v>7296984.6221591579</v>
      </c>
      <c r="J409">
        <f>+HLOOKUP(VLOOKUP($B409,$Q$2:$R$42,2,0),Costo_fondeo!$D$3:$AY$100,base_minorista!$A409,0)</f>
        <v>9.3335231345716601</v>
      </c>
      <c r="K409">
        <f>+HLOOKUP(VLOOKUP($B409,$Q$2:$R$42,2,0),Costo_provisiones!$D$3:$AY$100,base_minorista!$A409,0)</f>
        <v>5.296903186677679</v>
      </c>
      <c r="L409">
        <f>+HLOOKUP(VLOOKUP($B409,$Q$2:$R$42,2,0),Morosidad_control!$D$4:$AY$101,base_minorista!$A409,0)</f>
        <v>6.1163148878857099</v>
      </c>
      <c r="M409">
        <f ca="1">+OFFSET(Capital_2!$D$2,base_minorista!A409,0)</f>
        <v>3.8611269429337338</v>
      </c>
      <c r="N409">
        <f>+HLOOKUP(VLOOKUP($B409,$Q$2:$R$42,2,0),costo_laboral!$E$2:$AZ$99,base_minorista!$A409,0)</f>
        <v>26.654500867087965</v>
      </c>
      <c r="O409">
        <f>+HLOOKUP(VLOOKUP($B409,$Q$2:$R$42,2,0),Participacion2!$D$2:$AO$99,base_minorista!$A409,0)</f>
        <v>0.2288516203916543</v>
      </c>
    </row>
    <row r="410" spans="1:15" ht="16.5" x14ac:dyDescent="0.3">
      <c r="A410">
        <v>19</v>
      </c>
      <c r="B410">
        <v>5</v>
      </c>
      <c r="C410">
        <v>18</v>
      </c>
      <c r="D410" s="3">
        <v>41425</v>
      </c>
      <c r="E410" s="33">
        <v>13</v>
      </c>
      <c r="F410">
        <v>1</v>
      </c>
      <c r="G410">
        <f>+HLOOKUP(VLOOKUP($B410,$Q$2:$R$42,2,0),costos_sf!$D$2:$AY$99,base_minorista!$A410,0)</f>
        <v>28797144.851196907</v>
      </c>
      <c r="H410">
        <f>+HLOOKUP(VLOOKUP($B410,$Q$2:$R$42,2,0),creditos_sf!$D$2:$AY$99,base_minorista!$A410,0)</f>
        <v>62878064.049987853</v>
      </c>
      <c r="I410">
        <f>+HLOOKUP(VLOOKUP($B410,$Q$2:$R$42,2,0),creditos_sf!$D$103:$AY$200,base_minorista!$A410,0)</f>
        <v>7364659.6541868206</v>
      </c>
      <c r="J410">
        <f>+HLOOKUP(VLOOKUP($B410,$Q$2:$R$42,2,0),Costo_fondeo!$D$3:$AY$100,base_minorista!$A410,0)</f>
        <v>9.2811377893753377</v>
      </c>
      <c r="K410">
        <f>+HLOOKUP(VLOOKUP($B410,$Q$2:$R$42,2,0),Costo_provisiones!$D$3:$AY$100,base_minorista!$A410,0)</f>
        <v>5.3883251964636329</v>
      </c>
      <c r="L410">
        <f>+HLOOKUP(VLOOKUP($B410,$Q$2:$R$42,2,0),Morosidad_control!$D$4:$AY$101,base_minorista!$A410,0)</f>
        <v>6.4439064212365231</v>
      </c>
      <c r="M410">
        <f ca="1">+OFFSET(Capital_2!$D$2,base_minorista!A410,0)</f>
        <v>3.8158367264519906</v>
      </c>
      <c r="N410">
        <f>+HLOOKUP(VLOOKUP($B410,$Q$2:$R$42,2,0),costo_laboral!$E$2:$AZ$99,base_minorista!$A410,0)</f>
        <v>26.630729329166048</v>
      </c>
      <c r="O410">
        <f>+HLOOKUP(VLOOKUP($B410,$Q$2:$R$42,2,0),Participacion2!$D$2:$AO$99,base_minorista!$A410,0)</f>
        <v>0.22652489961991198</v>
      </c>
    </row>
    <row r="411" spans="1:15" ht="16.5" x14ac:dyDescent="0.3">
      <c r="A411">
        <v>20</v>
      </c>
      <c r="B411">
        <v>5</v>
      </c>
      <c r="C411">
        <v>19</v>
      </c>
      <c r="D411" s="3">
        <v>41455</v>
      </c>
      <c r="E411" s="33">
        <v>13</v>
      </c>
      <c r="F411">
        <v>1</v>
      </c>
      <c r="G411">
        <f>+HLOOKUP(VLOOKUP($B411,$Q$2:$R$42,2,0),costos_sf!$D$2:$AY$99,base_minorista!$A411,0)</f>
        <v>28651992.430872314</v>
      </c>
      <c r="H411">
        <f>+HLOOKUP(VLOOKUP($B411,$Q$2:$R$42,2,0),creditos_sf!$D$2:$AY$99,base_minorista!$A411,0)</f>
        <v>62187904.743911095</v>
      </c>
      <c r="I411">
        <f>+HLOOKUP(VLOOKUP($B411,$Q$2:$R$42,2,0),creditos_sf!$D$103:$AY$200,base_minorista!$A411,0)</f>
        <v>7407903.2049696278</v>
      </c>
      <c r="J411">
        <f>+HLOOKUP(VLOOKUP($B411,$Q$2:$R$42,2,0),Costo_fondeo!$D$3:$AY$100,base_minorista!$A411,0)</f>
        <v>9.2079980224362092</v>
      </c>
      <c r="K411">
        <f>+HLOOKUP(VLOOKUP($B411,$Q$2:$R$42,2,0),Costo_provisiones!$D$3:$AY$100,base_minorista!$A411,0)</f>
        <v>5.5884439912511432</v>
      </c>
      <c r="L411">
        <f>+HLOOKUP(VLOOKUP($B411,$Q$2:$R$42,2,0),Morosidad_control!$D$4:$AY$101,base_minorista!$A411,0)</f>
        <v>7.1615269473744334</v>
      </c>
      <c r="M411">
        <f ca="1">+OFFSET(Capital_2!$D$2,base_minorista!A411,0)</f>
        <v>3.777787965810723</v>
      </c>
      <c r="N411">
        <f>+HLOOKUP(VLOOKUP($B411,$Q$2:$R$42,2,0),costo_laboral!$E$2:$AZ$99,base_minorista!$A411,0)</f>
        <v>26.655466062836279</v>
      </c>
      <c r="O411">
        <f>+HLOOKUP(VLOOKUP($B411,$Q$2:$R$42,2,0),Participacion2!$D$2:$AO$99,base_minorista!$A411,0)</f>
        <v>0.22469234586005266</v>
      </c>
    </row>
    <row r="412" spans="1:15" ht="16.5" x14ac:dyDescent="0.3">
      <c r="A412">
        <v>21</v>
      </c>
      <c r="B412">
        <v>5</v>
      </c>
      <c r="C412">
        <v>20</v>
      </c>
      <c r="D412" s="3">
        <v>41486</v>
      </c>
      <c r="E412" s="33">
        <v>13</v>
      </c>
      <c r="F412">
        <v>1</v>
      </c>
      <c r="G412">
        <f>+HLOOKUP(VLOOKUP($B412,$Q$2:$R$42,2,0),costos_sf!$D$2:$AY$99,base_minorista!$A412,0)</f>
        <v>28396125.561544836</v>
      </c>
      <c r="H412">
        <f>+HLOOKUP(VLOOKUP($B412,$Q$2:$R$42,2,0),creditos_sf!$D$2:$AY$99,base_minorista!$A412,0)</f>
        <v>61197951.080071196</v>
      </c>
      <c r="I412">
        <f>+HLOOKUP(VLOOKUP($B412,$Q$2:$R$42,2,0),creditos_sf!$D$103:$AY$200,base_minorista!$A412,0)</f>
        <v>7323362.72287062</v>
      </c>
      <c r="J412">
        <f>+HLOOKUP(VLOOKUP($B412,$Q$2:$R$42,2,0),Costo_fondeo!$D$3:$AY$100,base_minorista!$A412,0)</f>
        <v>9.0587485632768079</v>
      </c>
      <c r="K412">
        <f>+HLOOKUP(VLOOKUP($B412,$Q$2:$R$42,2,0),Costo_provisiones!$D$3:$AY$100,base_minorista!$A412,0)</f>
        <v>5.75487175365783</v>
      </c>
      <c r="L412">
        <f>+HLOOKUP(VLOOKUP($B412,$Q$2:$R$42,2,0),Morosidad_control!$D$4:$AY$101,base_minorista!$A412,0)</f>
        <v>7.0860140112800032</v>
      </c>
      <c r="M412">
        <f ca="1">+OFFSET(Capital_2!$D$2,base_minorista!A412,0)</f>
        <v>3.7289387467323043</v>
      </c>
      <c r="N412">
        <f>+HLOOKUP(VLOOKUP($B412,$Q$2:$R$42,2,0),costo_laboral!$E$2:$AZ$99,base_minorista!$A412,0)</f>
        <v>26.906435307757658</v>
      </c>
      <c r="O412">
        <f>+HLOOKUP(VLOOKUP($B412,$Q$2:$R$42,2,0),Participacion2!$D$2:$AO$99,base_minorista!$A412,0)</f>
        <v>0.22199495933561947</v>
      </c>
    </row>
    <row r="413" spans="1:15" ht="16.5" x14ac:dyDescent="0.3">
      <c r="A413">
        <v>22</v>
      </c>
      <c r="B413">
        <v>5</v>
      </c>
      <c r="C413">
        <v>21</v>
      </c>
      <c r="D413" s="3">
        <v>41517</v>
      </c>
      <c r="E413" s="33">
        <v>13</v>
      </c>
      <c r="F413">
        <v>1</v>
      </c>
      <c r="G413">
        <f>+HLOOKUP(VLOOKUP($B413,$Q$2:$R$42,2,0),costos_sf!$D$2:$AY$99,base_minorista!$A413,0)</f>
        <v>28056336.638260592</v>
      </c>
      <c r="H413">
        <f>+HLOOKUP(VLOOKUP($B413,$Q$2:$R$42,2,0),creditos_sf!$D$2:$AY$99,base_minorista!$A413,0)</f>
        <v>63002878.385312997</v>
      </c>
      <c r="I413">
        <f>+HLOOKUP(VLOOKUP($B413,$Q$2:$R$42,2,0),creditos_sf!$D$103:$AY$200,base_minorista!$A413,0)</f>
        <v>7468892.3059485694</v>
      </c>
      <c r="J413">
        <f>+HLOOKUP(VLOOKUP($B413,$Q$2:$R$42,2,0),Costo_fondeo!$D$3:$AY$100,base_minorista!$A413,0)</f>
        <v>8.9822102234642252</v>
      </c>
      <c r="K413">
        <f>+HLOOKUP(VLOOKUP($B413,$Q$2:$R$42,2,0),Costo_provisiones!$D$3:$AY$100,base_minorista!$A413,0)</f>
        <v>5.6949272875261556</v>
      </c>
      <c r="L413">
        <f>+HLOOKUP(VLOOKUP($B413,$Q$2:$R$42,2,0),Morosidad_control!$D$4:$AY$101,base_minorista!$A413,0)</f>
        <v>6.6633286497711772</v>
      </c>
      <c r="M413">
        <f ca="1">+OFFSET(Capital_2!$D$2,base_minorista!A413,0)</f>
        <v>3.6888980520732653</v>
      </c>
      <c r="N413">
        <f>+HLOOKUP(VLOOKUP($B413,$Q$2:$R$42,2,0),costo_laboral!$E$2:$AZ$99,base_minorista!$A413,0)</f>
        <v>26.023370809079481</v>
      </c>
      <c r="O413">
        <f>+HLOOKUP(VLOOKUP($B413,$Q$2:$R$42,2,0),Participacion2!$D$2:$AO$99,base_minorista!$A413,0)</f>
        <v>0.22833678576836924</v>
      </c>
    </row>
    <row r="414" spans="1:15" ht="16.5" x14ac:dyDescent="0.3">
      <c r="A414">
        <v>23</v>
      </c>
      <c r="B414">
        <v>5</v>
      </c>
      <c r="C414">
        <v>22</v>
      </c>
      <c r="D414" s="3">
        <v>41547</v>
      </c>
      <c r="E414" s="33">
        <v>13</v>
      </c>
      <c r="F414">
        <v>1</v>
      </c>
      <c r="G414">
        <f>+HLOOKUP(VLOOKUP($B414,$Q$2:$R$42,2,0),costos_sf!$D$2:$AY$99,base_minorista!$A414,0)</f>
        <v>28126579.358172324</v>
      </c>
      <c r="H414">
        <f>+HLOOKUP(VLOOKUP($B414,$Q$2:$R$42,2,0),creditos_sf!$D$2:$AY$99,base_minorista!$A414,0)</f>
        <v>65913827.841705084</v>
      </c>
      <c r="I414">
        <f>+HLOOKUP(VLOOKUP($B414,$Q$2:$R$42,2,0),creditos_sf!$D$103:$AY$200,base_minorista!$A414,0)</f>
        <v>6470294.5274971174</v>
      </c>
      <c r="J414">
        <f>+HLOOKUP(VLOOKUP($B414,$Q$2:$R$42,2,0),Costo_fondeo!$D$3:$AY$100,base_minorista!$A414,0)</f>
        <v>8.9169351107314618</v>
      </c>
      <c r="K414">
        <f>+HLOOKUP(VLOOKUP($B414,$Q$2:$R$42,2,0),Costo_provisiones!$D$3:$AY$100,base_minorista!$A414,0)</f>
        <v>5.7693848395012095</v>
      </c>
      <c r="L414">
        <f>+HLOOKUP(VLOOKUP($B414,$Q$2:$R$42,2,0),Morosidad_control!$D$4:$AY$101,base_minorista!$A414,0)</f>
        <v>3.0538281443831679</v>
      </c>
      <c r="M414">
        <f ca="1">+OFFSET(Capital_2!$D$2,base_minorista!A414,0)</f>
        <v>3.6532457928608841</v>
      </c>
      <c r="N414">
        <f>+HLOOKUP(VLOOKUP($B414,$Q$2:$R$42,2,0),costo_laboral!$E$2:$AZ$99,base_minorista!$A414,0)</f>
        <v>25.545735414684511</v>
      </c>
      <c r="O414">
        <f>+HLOOKUP(VLOOKUP($B414,$Q$2:$R$42,2,0),Participacion2!$D$2:$AO$99,base_minorista!$A414,0)</f>
        <v>0.23874607439631229</v>
      </c>
    </row>
    <row r="415" spans="1:15" ht="16.5" x14ac:dyDescent="0.3">
      <c r="A415">
        <v>24</v>
      </c>
      <c r="B415">
        <v>5</v>
      </c>
      <c r="C415">
        <v>23</v>
      </c>
      <c r="D415" s="3">
        <v>41578</v>
      </c>
      <c r="E415" s="33">
        <v>13</v>
      </c>
      <c r="F415">
        <v>1</v>
      </c>
      <c r="G415">
        <f>+HLOOKUP(VLOOKUP($B415,$Q$2:$R$42,2,0),costos_sf!$D$2:$AY$99,base_minorista!$A415,0)</f>
        <v>27807048.387267679</v>
      </c>
      <c r="H415">
        <f>+HLOOKUP(VLOOKUP($B415,$Q$2:$R$42,2,0),creditos_sf!$D$2:$AY$99,base_minorista!$A415,0)</f>
        <v>67105572.981830746</v>
      </c>
      <c r="I415">
        <f>+HLOOKUP(VLOOKUP($B415,$Q$2:$R$42,2,0),creditos_sf!$D$103:$AY$200,base_minorista!$A415,0)</f>
        <v>6282788.7986686528</v>
      </c>
      <c r="J415">
        <f>+HLOOKUP(VLOOKUP($B415,$Q$2:$R$42,2,0),Costo_fondeo!$D$3:$AY$100,base_minorista!$A415,0)</f>
        <v>8.7768414792578167</v>
      </c>
      <c r="K415">
        <f>+HLOOKUP(VLOOKUP($B415,$Q$2:$R$42,2,0),Costo_provisiones!$D$3:$AY$100,base_minorista!$A415,0)</f>
        <v>5.6129329162255699</v>
      </c>
      <c r="L415">
        <f>+HLOOKUP(VLOOKUP($B415,$Q$2:$R$42,2,0),Morosidad_control!$D$4:$AY$101,base_minorista!$A415,0)</f>
        <v>3.278574321229156</v>
      </c>
      <c r="M415">
        <f ca="1">+OFFSET(Capital_2!$D$2,base_minorista!A415,0)</f>
        <v>3.6199379690818381</v>
      </c>
      <c r="N415">
        <f>+HLOOKUP(VLOOKUP($B415,$Q$2:$R$42,2,0),costo_laboral!$E$2:$AZ$99,base_minorista!$A415,0)</f>
        <v>25.076719498858051</v>
      </c>
      <c r="O415">
        <f>+HLOOKUP(VLOOKUP($B415,$Q$2:$R$42,2,0),Participacion2!$D$2:$AO$99,base_minorista!$A415,0)</f>
        <v>0.24120401313584455</v>
      </c>
    </row>
    <row r="416" spans="1:15" ht="16.5" x14ac:dyDescent="0.3">
      <c r="A416">
        <v>25</v>
      </c>
      <c r="B416">
        <v>5</v>
      </c>
      <c r="C416">
        <v>24</v>
      </c>
      <c r="D416" s="3">
        <v>41608</v>
      </c>
      <c r="E416" s="33">
        <v>13</v>
      </c>
      <c r="F416">
        <v>1</v>
      </c>
      <c r="G416">
        <f>+HLOOKUP(VLOOKUP($B416,$Q$2:$R$42,2,0),costos_sf!$D$2:$AY$99,base_minorista!$A416,0)</f>
        <v>28207407.637215398</v>
      </c>
      <c r="H416">
        <f>+HLOOKUP(VLOOKUP($B416,$Q$2:$R$42,2,0),creditos_sf!$D$2:$AY$99,base_minorista!$A416,0)</f>
        <v>71230935.306417525</v>
      </c>
      <c r="I416">
        <f>+HLOOKUP(VLOOKUP($B416,$Q$2:$R$42,2,0),creditos_sf!$D$103:$AY$200,base_minorista!$A416,0)</f>
        <v>6147705.1200235076</v>
      </c>
      <c r="J416">
        <f>+HLOOKUP(VLOOKUP($B416,$Q$2:$R$42,2,0),Costo_fondeo!$D$3:$AY$100,base_minorista!$A416,0)</f>
        <v>8.6392577560088188</v>
      </c>
      <c r="K416">
        <f>+HLOOKUP(VLOOKUP($B416,$Q$2:$R$42,2,0),Costo_provisiones!$D$3:$AY$100,base_minorista!$A416,0)</f>
        <v>5.5622576417619891</v>
      </c>
      <c r="L416">
        <f>+HLOOKUP(VLOOKUP($B416,$Q$2:$R$42,2,0),Morosidad_control!$D$4:$AY$101,base_minorista!$A416,0)</f>
        <v>3.0281051335317271</v>
      </c>
      <c r="M416">
        <f ca="1">+OFFSET(Capital_2!$D$2,base_minorista!A416,0)</f>
        <v>3.5647933704456456</v>
      </c>
      <c r="N416">
        <f>+HLOOKUP(VLOOKUP($B416,$Q$2:$R$42,2,0),costo_laboral!$E$2:$AZ$99,base_minorista!$A416,0)</f>
        <v>24.249081658278527</v>
      </c>
      <c r="O416">
        <f>+HLOOKUP(VLOOKUP($B416,$Q$2:$R$42,2,0),Participacion2!$D$2:$AO$99,base_minorista!$A416,0)</f>
        <v>0.25058499412644036</v>
      </c>
    </row>
    <row r="417" spans="1:15" ht="16.5" x14ac:dyDescent="0.3">
      <c r="A417">
        <v>26</v>
      </c>
      <c r="B417">
        <v>5</v>
      </c>
      <c r="C417">
        <v>25</v>
      </c>
      <c r="D417" s="3">
        <v>41639</v>
      </c>
      <c r="E417" s="33">
        <v>13</v>
      </c>
      <c r="F417">
        <v>1</v>
      </c>
      <c r="G417">
        <f>+HLOOKUP(VLOOKUP($B417,$Q$2:$R$42,2,0),costos_sf!$D$2:$AY$99,base_minorista!$A417,0)</f>
        <v>28632150.058268983</v>
      </c>
      <c r="H417">
        <f>+HLOOKUP(VLOOKUP($B417,$Q$2:$R$42,2,0),creditos_sf!$D$2:$AY$99,base_minorista!$A417,0)</f>
        <v>73321339.223660603</v>
      </c>
      <c r="I417">
        <f>+HLOOKUP(VLOOKUP($B417,$Q$2:$R$42,2,0),creditos_sf!$D$103:$AY$200,base_minorista!$A417,0)</f>
        <v>5719999.2357702171</v>
      </c>
      <c r="J417">
        <f>+HLOOKUP(VLOOKUP($B417,$Q$2:$R$42,2,0),Costo_fondeo!$D$3:$AY$100,base_minorista!$A417,0)</f>
        <v>8.486320050406853</v>
      </c>
      <c r="K417">
        <f>+HLOOKUP(VLOOKUP($B417,$Q$2:$R$42,2,0),Costo_provisiones!$D$3:$AY$100,base_minorista!$A417,0)</f>
        <v>5.4788648794689117</v>
      </c>
      <c r="L417">
        <f>+HLOOKUP(VLOOKUP($B417,$Q$2:$R$42,2,0),Morosidad_control!$D$4:$AY$101,base_minorista!$A417,0)</f>
        <v>3.0893375043039581</v>
      </c>
      <c r="M417">
        <f ca="1">+OFFSET(Capital_2!$D$2,base_minorista!A417,0)</f>
        <v>3.5095726367283766</v>
      </c>
      <c r="N417">
        <f>+HLOOKUP(VLOOKUP($B417,$Q$2:$R$42,2,0),costo_laboral!$E$2:$AZ$99,base_minorista!$A417,0)</f>
        <v>24.272269951696192</v>
      </c>
      <c r="O417">
        <f>+HLOOKUP(VLOOKUP($B417,$Q$2:$R$42,2,0),Participacion2!$D$2:$AO$99,base_minorista!$A417,0)</f>
        <v>0.26347620392438542</v>
      </c>
    </row>
    <row r="418" spans="1:15" ht="16.5" x14ac:dyDescent="0.3">
      <c r="A418">
        <v>27</v>
      </c>
      <c r="B418">
        <v>5</v>
      </c>
      <c r="C418">
        <v>26</v>
      </c>
      <c r="D418" s="3">
        <v>41670</v>
      </c>
      <c r="E418" s="33">
        <v>14</v>
      </c>
      <c r="F418">
        <v>1</v>
      </c>
      <c r="G418">
        <f>+HLOOKUP(VLOOKUP($B418,$Q$2:$R$42,2,0),costos_sf!$D$2:$AY$99,base_minorista!$A418,0)</f>
        <v>28688508.243967563</v>
      </c>
      <c r="H418">
        <f>+HLOOKUP(VLOOKUP($B418,$Q$2:$R$42,2,0),creditos_sf!$D$2:$AY$99,base_minorista!$A418,0)</f>
        <v>75058392.860425681</v>
      </c>
      <c r="I418">
        <f>+HLOOKUP(VLOOKUP($B418,$Q$2:$R$42,2,0),creditos_sf!$D$103:$AY$200,base_minorista!$A418,0)</f>
        <v>5415333.0887806313</v>
      </c>
      <c r="J418">
        <f>+HLOOKUP(VLOOKUP($B418,$Q$2:$R$42,2,0),Costo_fondeo!$D$3:$AY$100,base_minorista!$A418,0)</f>
        <v>8.4379604373467458</v>
      </c>
      <c r="K418">
        <f>+HLOOKUP(VLOOKUP($B418,$Q$2:$R$42,2,0),Costo_provisiones!$D$3:$AY$100,base_minorista!$A418,0)</f>
        <v>5.2594755593270364</v>
      </c>
      <c r="L418">
        <f>+HLOOKUP(VLOOKUP($B418,$Q$2:$R$42,2,0),Morosidad_control!$D$4:$AY$101,base_minorista!$A418,0)</f>
        <v>3.6043320990384267</v>
      </c>
      <c r="M418">
        <f ca="1">+OFFSET(Capital_2!$D$2,base_minorista!A418,0)</f>
        <v>3.4442162995780268</v>
      </c>
      <c r="N418">
        <f>+HLOOKUP(VLOOKUP($B418,$Q$2:$R$42,2,0),costo_laboral!$E$2:$AZ$99,base_minorista!$A418,0)</f>
        <v>24.007706634451548</v>
      </c>
      <c r="O418">
        <f>+HLOOKUP(VLOOKUP($B418,$Q$2:$R$42,2,0),Participacion2!$D$2:$AO$99,base_minorista!$A418,0)</f>
        <v>0.27179330988801803</v>
      </c>
    </row>
    <row r="419" spans="1:15" ht="16.5" x14ac:dyDescent="0.3">
      <c r="A419">
        <v>28</v>
      </c>
      <c r="B419">
        <v>5</v>
      </c>
      <c r="C419">
        <v>27</v>
      </c>
      <c r="D419" s="3">
        <v>41698</v>
      </c>
      <c r="E419" s="33">
        <v>14</v>
      </c>
      <c r="F419">
        <v>1</v>
      </c>
      <c r="G419">
        <f>+HLOOKUP(VLOOKUP($B419,$Q$2:$R$42,2,0),costos_sf!$D$2:$AY$99,base_minorista!$A419,0)</f>
        <v>28801952.946683425</v>
      </c>
      <c r="H419">
        <f>+HLOOKUP(VLOOKUP($B419,$Q$2:$R$42,2,0),creditos_sf!$D$2:$AY$99,base_minorista!$A419,0)</f>
        <v>75776444.927577153</v>
      </c>
      <c r="I419">
        <f>+HLOOKUP(VLOOKUP($B419,$Q$2:$R$42,2,0),creditos_sf!$D$103:$AY$200,base_minorista!$A419,0)</f>
        <v>5094786.4889883436</v>
      </c>
      <c r="J419">
        <f>+HLOOKUP(VLOOKUP($B419,$Q$2:$R$42,2,0),Costo_fondeo!$D$3:$AY$100,base_minorista!$A419,0)</f>
        <v>8.429641635686794</v>
      </c>
      <c r="K419">
        <f>+HLOOKUP(VLOOKUP($B419,$Q$2:$R$42,2,0),Costo_provisiones!$D$3:$AY$100,base_minorista!$A419,0)</f>
        <v>5.1805859328008239</v>
      </c>
      <c r="L419">
        <f>+HLOOKUP(VLOOKUP($B419,$Q$2:$R$42,2,0),Morosidad_control!$D$4:$AY$101,base_minorista!$A419,0)</f>
        <v>3.5789097060930364</v>
      </c>
      <c r="M419">
        <f ca="1">+OFFSET(Capital_2!$D$2,base_minorista!A419,0)</f>
        <v>3.3651511548182853</v>
      </c>
      <c r="N419">
        <f>+HLOOKUP(VLOOKUP($B419,$Q$2:$R$42,2,0),costo_laboral!$E$2:$AZ$99,base_minorista!$A419,0)</f>
        <v>23.987223754212106</v>
      </c>
      <c r="O419">
        <f>+HLOOKUP(VLOOKUP($B419,$Q$2:$R$42,2,0),Participacion2!$D$2:$AO$99,base_minorista!$A419,0)</f>
        <v>0.27856888012567421</v>
      </c>
    </row>
    <row r="420" spans="1:15" ht="16.5" x14ac:dyDescent="0.3">
      <c r="A420">
        <v>29</v>
      </c>
      <c r="B420">
        <v>5</v>
      </c>
      <c r="C420">
        <v>28</v>
      </c>
      <c r="D420" s="3">
        <v>41729</v>
      </c>
      <c r="E420" s="33">
        <v>14</v>
      </c>
      <c r="F420">
        <v>1</v>
      </c>
      <c r="G420">
        <f>+HLOOKUP(VLOOKUP($B420,$Q$2:$R$42,2,0),costos_sf!$D$2:$AY$99,base_minorista!$A420,0)</f>
        <v>29059626.383795261</v>
      </c>
      <c r="H420">
        <f>+HLOOKUP(VLOOKUP($B420,$Q$2:$R$42,2,0),creditos_sf!$D$2:$AY$99,base_minorista!$A420,0)</f>
        <v>76905842.144488037</v>
      </c>
      <c r="I420">
        <f>+HLOOKUP(VLOOKUP($B420,$Q$2:$R$42,2,0),creditos_sf!$D$103:$AY$200,base_minorista!$A420,0)</f>
        <v>4953483.3351982692</v>
      </c>
      <c r="J420">
        <f>+HLOOKUP(VLOOKUP($B420,$Q$2:$R$42,2,0),Costo_fondeo!$D$3:$AY$100,base_minorista!$A420,0)</f>
        <v>8.4736542978176654</v>
      </c>
      <c r="K420">
        <f>+HLOOKUP(VLOOKUP($B420,$Q$2:$R$42,2,0),Costo_provisiones!$D$3:$AY$100,base_minorista!$A420,0)</f>
        <v>5.0196729915511549</v>
      </c>
      <c r="L420">
        <f>+HLOOKUP(VLOOKUP($B420,$Q$2:$R$42,2,0),Morosidad_control!$D$4:$AY$101,base_minorista!$A420,0)</f>
        <v>4.0619552114329469</v>
      </c>
      <c r="M420">
        <f ca="1">+OFFSET(Capital_2!$D$2,base_minorista!A420,0)</f>
        <v>3.2958556767962262</v>
      </c>
      <c r="N420">
        <f>+HLOOKUP(VLOOKUP($B420,$Q$2:$R$42,2,0),costo_laboral!$E$2:$AZ$99,base_minorista!$A420,0)</f>
        <v>23.861888079132644</v>
      </c>
      <c r="O420">
        <f>+HLOOKUP(VLOOKUP($B420,$Q$2:$R$42,2,0),Participacion2!$D$2:$AO$99,base_minorista!$A420,0)</f>
        <v>0.28321374304191166</v>
      </c>
    </row>
    <row r="421" spans="1:15" ht="16.5" x14ac:dyDescent="0.3">
      <c r="A421">
        <v>30</v>
      </c>
      <c r="B421">
        <v>5</v>
      </c>
      <c r="C421">
        <v>29</v>
      </c>
      <c r="D421" s="3">
        <v>41759</v>
      </c>
      <c r="E421" s="33">
        <v>14</v>
      </c>
      <c r="F421">
        <v>1</v>
      </c>
      <c r="G421">
        <f>+HLOOKUP(VLOOKUP($B421,$Q$2:$R$42,2,0),costos_sf!$D$2:$AY$99,base_minorista!$A421,0)</f>
        <v>29382697.30203931</v>
      </c>
      <c r="H421">
        <f>+HLOOKUP(VLOOKUP($B421,$Q$2:$R$42,2,0),creditos_sf!$D$2:$AY$99,base_minorista!$A421,0)</f>
        <v>76150851.230701476</v>
      </c>
      <c r="I421">
        <f>+HLOOKUP(VLOOKUP($B421,$Q$2:$R$42,2,0),creditos_sf!$D$103:$AY$200,base_minorista!$A421,0)</f>
        <v>5013611.7926425152</v>
      </c>
      <c r="J421">
        <f>+HLOOKUP(VLOOKUP($B421,$Q$2:$R$42,2,0),Costo_fondeo!$D$3:$AY$100,base_minorista!$A421,0)</f>
        <v>8.418304765984173</v>
      </c>
      <c r="K421">
        <f>+HLOOKUP(VLOOKUP($B421,$Q$2:$R$42,2,0),Costo_provisiones!$D$3:$AY$100,base_minorista!$A421,0)</f>
        <v>5.114783642489944</v>
      </c>
      <c r="L421">
        <f>+HLOOKUP(VLOOKUP($B421,$Q$2:$R$42,2,0),Morosidad_control!$D$4:$AY$101,base_minorista!$A421,0)</f>
        <v>4.0843358055145567</v>
      </c>
      <c r="M421">
        <f ca="1">+OFFSET(Capital_2!$D$2,base_minorista!A421,0)</f>
        <v>3.2437779376973728</v>
      </c>
      <c r="N421">
        <f>+HLOOKUP(VLOOKUP($B421,$Q$2:$R$42,2,0),costo_laboral!$E$2:$AZ$99,base_minorista!$A421,0)</f>
        <v>24.106674997455038</v>
      </c>
      <c r="O421">
        <f>+HLOOKUP(VLOOKUP($B421,$Q$2:$R$42,2,0),Participacion2!$D$2:$AO$99,base_minorista!$A421,0)</f>
        <v>0.2804022357089257</v>
      </c>
    </row>
    <row r="422" spans="1:15" ht="16.5" x14ac:dyDescent="0.3">
      <c r="A422">
        <v>31</v>
      </c>
      <c r="B422">
        <v>5</v>
      </c>
      <c r="C422">
        <v>30</v>
      </c>
      <c r="D422" s="3">
        <v>41790</v>
      </c>
      <c r="E422" s="33">
        <v>14</v>
      </c>
      <c r="F422">
        <v>1</v>
      </c>
      <c r="G422">
        <f>+HLOOKUP(VLOOKUP($B422,$Q$2:$R$42,2,0),costos_sf!$D$2:$AY$99,base_minorista!$A422,0)</f>
        <v>29575636.154703673</v>
      </c>
      <c r="H422">
        <f>+HLOOKUP(VLOOKUP($B422,$Q$2:$R$42,2,0),creditos_sf!$D$2:$AY$99,base_minorista!$A422,0)</f>
        <v>75904939.577833176</v>
      </c>
      <c r="I422">
        <f>+HLOOKUP(VLOOKUP($B422,$Q$2:$R$42,2,0),creditos_sf!$D$103:$AY$200,base_minorista!$A422,0)</f>
        <v>4805862.2125911973</v>
      </c>
      <c r="J422">
        <f>+HLOOKUP(VLOOKUP($B422,$Q$2:$R$42,2,0),Costo_fondeo!$D$3:$AY$100,base_minorista!$A422,0)</f>
        <v>8.4523400289621513</v>
      </c>
      <c r="K422">
        <f>+HLOOKUP(VLOOKUP($B422,$Q$2:$R$42,2,0),Costo_provisiones!$D$3:$AY$100,base_minorista!$A422,0)</f>
        <v>5.1854350982517712</v>
      </c>
      <c r="L422">
        <f>+HLOOKUP(VLOOKUP($B422,$Q$2:$R$42,2,0),Morosidad_control!$D$4:$AY$101,base_minorista!$A422,0)</f>
        <v>4.6217460699204977</v>
      </c>
      <c r="M422">
        <f ca="1">+OFFSET(Capital_2!$D$2,base_minorista!A422,0)</f>
        <v>3.2095324879825831</v>
      </c>
      <c r="N422">
        <f>+HLOOKUP(VLOOKUP($B422,$Q$2:$R$42,2,0),costo_laboral!$E$2:$AZ$99,base_minorista!$A422,0)</f>
        <v>24.249042637850135</v>
      </c>
      <c r="O422">
        <f>+HLOOKUP(VLOOKUP($B422,$Q$2:$R$42,2,0),Participacion2!$D$2:$AO$99,base_minorista!$A422,0)</f>
        <v>0.27994647434255815</v>
      </c>
    </row>
    <row r="423" spans="1:15" ht="16.5" x14ac:dyDescent="0.3">
      <c r="A423">
        <v>32</v>
      </c>
      <c r="B423">
        <v>5</v>
      </c>
      <c r="C423">
        <v>31</v>
      </c>
      <c r="D423" s="3">
        <v>41820</v>
      </c>
      <c r="E423" s="33">
        <v>14</v>
      </c>
      <c r="F423">
        <v>1</v>
      </c>
      <c r="G423">
        <f>+HLOOKUP(VLOOKUP($B423,$Q$2:$R$42,2,0),costos_sf!$D$2:$AY$99,base_minorista!$A423,0)</f>
        <v>29791070.525841281</v>
      </c>
      <c r="H423">
        <f>+HLOOKUP(VLOOKUP($B423,$Q$2:$R$42,2,0),creditos_sf!$D$2:$AY$99,base_minorista!$A423,0)</f>
        <v>75801776.092408344</v>
      </c>
      <c r="I423">
        <f>+HLOOKUP(VLOOKUP($B423,$Q$2:$R$42,2,0),creditos_sf!$D$103:$AY$200,base_minorista!$A423,0)</f>
        <v>4530103.3094267361</v>
      </c>
      <c r="J423">
        <f>+HLOOKUP(VLOOKUP($B423,$Q$2:$R$42,2,0),Costo_fondeo!$D$3:$AY$100,base_minorista!$A423,0)</f>
        <v>8.5265563624091261</v>
      </c>
      <c r="K423">
        <f>+HLOOKUP(VLOOKUP($B423,$Q$2:$R$42,2,0),Costo_provisiones!$D$3:$AY$100,base_minorista!$A423,0)</f>
        <v>5.0866009380593695</v>
      </c>
      <c r="L423">
        <f>+HLOOKUP(VLOOKUP($B423,$Q$2:$R$42,2,0),Morosidad_control!$D$4:$AY$101,base_minorista!$A423,0)</f>
        <v>5.0141448042718491</v>
      </c>
      <c r="M423">
        <f ca="1">+OFFSET(Capital_2!$D$2,base_minorista!A423,0)</f>
        <v>3.1850428382831848</v>
      </c>
      <c r="N423">
        <f>+HLOOKUP(VLOOKUP($B423,$Q$2:$R$42,2,0),costo_laboral!$E$2:$AZ$99,base_minorista!$A423,0)</f>
        <v>24.518443774032509</v>
      </c>
      <c r="O423">
        <f>+HLOOKUP(VLOOKUP($B423,$Q$2:$R$42,2,0),Participacion2!$D$2:$AO$99,base_minorista!$A423,0)</f>
        <v>0.27874214113368168</v>
      </c>
    </row>
    <row r="424" spans="1:15" ht="16.5" x14ac:dyDescent="0.3">
      <c r="A424">
        <v>33</v>
      </c>
      <c r="B424">
        <v>5</v>
      </c>
      <c r="C424">
        <v>32</v>
      </c>
      <c r="D424" s="3">
        <v>41851</v>
      </c>
      <c r="E424" s="33">
        <v>14</v>
      </c>
      <c r="F424">
        <v>1</v>
      </c>
      <c r="G424">
        <f>+HLOOKUP(VLOOKUP($B424,$Q$2:$R$42,2,0),costos_sf!$D$2:$AY$99,base_minorista!$A424,0)</f>
        <v>29926012.128629413</v>
      </c>
      <c r="H424">
        <f>+HLOOKUP(VLOOKUP($B424,$Q$2:$R$42,2,0),creditos_sf!$D$2:$AY$99,base_minorista!$A424,0)</f>
        <v>76808414.135918662</v>
      </c>
      <c r="I424">
        <f>+HLOOKUP(VLOOKUP($B424,$Q$2:$R$42,2,0),creditos_sf!$D$103:$AY$200,base_minorista!$A424,0)</f>
        <v>4345776.9637918659</v>
      </c>
      <c r="J424">
        <f>+HLOOKUP(VLOOKUP($B424,$Q$2:$R$42,2,0),Costo_fondeo!$D$3:$AY$100,base_minorista!$A424,0)</f>
        <v>8.5074478326906693</v>
      </c>
      <c r="K424">
        <f>+HLOOKUP(VLOOKUP($B424,$Q$2:$R$42,2,0),Costo_provisiones!$D$3:$AY$100,base_minorista!$A424,0)</f>
        <v>5.1333759961667562</v>
      </c>
      <c r="L424">
        <f>+HLOOKUP(VLOOKUP($B424,$Q$2:$R$42,2,0),Morosidad_control!$D$4:$AY$101,base_minorista!$A424,0)</f>
        <v>5.7898864643105608</v>
      </c>
      <c r="M424">
        <f ca="1">+OFFSET(Capital_2!$D$2,base_minorista!A424,0)</f>
        <v>3.1704105350092515</v>
      </c>
      <c r="N424">
        <f>+HLOOKUP(VLOOKUP($B424,$Q$2:$R$42,2,0),costo_laboral!$E$2:$AZ$99,base_minorista!$A424,0)</f>
        <v>24.231408502287728</v>
      </c>
      <c r="O424">
        <f>+HLOOKUP(VLOOKUP($B424,$Q$2:$R$42,2,0),Participacion2!$D$2:$AO$99,base_minorista!$A424,0)</f>
        <v>0.28316298888625208</v>
      </c>
    </row>
    <row r="425" spans="1:15" ht="16.5" x14ac:dyDescent="0.3">
      <c r="A425">
        <v>34</v>
      </c>
      <c r="B425">
        <v>5</v>
      </c>
      <c r="C425">
        <v>33</v>
      </c>
      <c r="D425" s="3">
        <v>41882</v>
      </c>
      <c r="E425" s="33">
        <v>14</v>
      </c>
      <c r="F425">
        <v>1</v>
      </c>
      <c r="G425">
        <f>+HLOOKUP(VLOOKUP($B425,$Q$2:$R$42,2,0),costos_sf!$D$2:$AY$99,base_minorista!$A425,0)</f>
        <v>30570675.987135887</v>
      </c>
      <c r="H425">
        <f>+HLOOKUP(VLOOKUP($B425,$Q$2:$R$42,2,0),creditos_sf!$D$2:$AY$99,base_minorista!$A425,0)</f>
        <v>77091692.894704953</v>
      </c>
      <c r="I425">
        <f>+HLOOKUP(VLOOKUP($B425,$Q$2:$R$42,2,0),creditos_sf!$D$103:$AY$200,base_minorista!$A425,0)</f>
        <v>4173252.3600490247</v>
      </c>
      <c r="J425">
        <f>+HLOOKUP(VLOOKUP($B425,$Q$2:$R$42,2,0),Costo_fondeo!$D$3:$AY$100,base_minorista!$A425,0)</f>
        <v>8.5941214687195835</v>
      </c>
      <c r="K425">
        <f>+HLOOKUP(VLOOKUP($B425,$Q$2:$R$42,2,0),Costo_provisiones!$D$3:$AY$100,base_minorista!$A425,0)</f>
        <v>5.4470578998596624</v>
      </c>
      <c r="L425">
        <f>+HLOOKUP(VLOOKUP($B425,$Q$2:$R$42,2,0),Morosidad_control!$D$4:$AY$101,base_minorista!$A425,0)</f>
        <v>6.11308663540167</v>
      </c>
      <c r="M425">
        <f ca="1">+OFFSET(Capital_2!$D$2,base_minorista!A425,0)</f>
        <v>3.1468414088192862</v>
      </c>
      <c r="N425">
        <f>+HLOOKUP(VLOOKUP($B425,$Q$2:$R$42,2,0),costo_laboral!$E$2:$AZ$99,base_minorista!$A425,0)</f>
        <v>24.359938188898386</v>
      </c>
      <c r="O425">
        <f>+HLOOKUP(VLOOKUP($B425,$Q$2:$R$42,2,0),Participacion2!$D$2:$AO$99,base_minorista!$A425,0)</f>
        <v>0.28159689583047492</v>
      </c>
    </row>
    <row r="426" spans="1:15" ht="16.5" x14ac:dyDescent="0.3">
      <c r="A426">
        <v>35</v>
      </c>
      <c r="B426">
        <v>5</v>
      </c>
      <c r="C426">
        <v>34</v>
      </c>
      <c r="D426" s="3">
        <v>41912</v>
      </c>
      <c r="E426" s="33">
        <v>14</v>
      </c>
      <c r="F426">
        <v>1</v>
      </c>
      <c r="G426">
        <f>+HLOOKUP(VLOOKUP($B426,$Q$2:$R$42,2,0),costos_sf!$D$2:$AY$99,base_minorista!$A426,0)</f>
        <v>30778268.837007821</v>
      </c>
      <c r="H426">
        <f>+HLOOKUP(VLOOKUP($B426,$Q$2:$R$42,2,0),creditos_sf!$D$2:$AY$99,base_minorista!$A426,0)</f>
        <v>76424578.342721373</v>
      </c>
      <c r="I426">
        <f>+HLOOKUP(VLOOKUP($B426,$Q$2:$R$42,2,0),creditos_sf!$D$103:$AY$200,base_minorista!$A426,0)</f>
        <v>3986857.5023565316</v>
      </c>
      <c r="J426">
        <f>+HLOOKUP(VLOOKUP($B426,$Q$2:$R$42,2,0),Costo_fondeo!$D$3:$AY$100,base_minorista!$A426,0)</f>
        <v>8.6568747785332114</v>
      </c>
      <c r="K426">
        <f>+HLOOKUP(VLOOKUP($B426,$Q$2:$R$42,2,0),Costo_provisiones!$D$3:$AY$100,base_minorista!$A426,0)</f>
        <v>5.4941084215895346</v>
      </c>
      <c r="L426">
        <f>+HLOOKUP(VLOOKUP($B426,$Q$2:$R$42,2,0),Morosidad_control!$D$4:$AY$101,base_minorista!$A426,0)</f>
        <v>6.2898265554527528</v>
      </c>
      <c r="M426">
        <f ca="1">+OFFSET(Capital_2!$D$2,base_minorista!A426,0)</f>
        <v>3.1301745437504462</v>
      </c>
      <c r="N426">
        <f>+HLOOKUP(VLOOKUP($B426,$Q$2:$R$42,2,0),costo_laboral!$E$2:$AZ$99,base_minorista!$A426,0)</f>
        <v>24.589137503663693</v>
      </c>
      <c r="O426">
        <f>+HLOOKUP(VLOOKUP($B426,$Q$2:$R$42,2,0),Participacion2!$D$2:$AO$99,base_minorista!$A426,0)</f>
        <v>0.27886660990443385</v>
      </c>
    </row>
    <row r="427" spans="1:15" ht="16.5" x14ac:dyDescent="0.3">
      <c r="A427">
        <v>36</v>
      </c>
      <c r="B427">
        <v>5</v>
      </c>
      <c r="C427">
        <v>35</v>
      </c>
      <c r="D427" s="3">
        <v>41943</v>
      </c>
      <c r="E427" s="33">
        <v>14</v>
      </c>
      <c r="F427">
        <v>1</v>
      </c>
      <c r="G427">
        <f>+HLOOKUP(VLOOKUP($B427,$Q$2:$R$42,2,0),costos_sf!$D$2:$AY$99,base_minorista!$A427,0)</f>
        <v>30675202.344614249</v>
      </c>
      <c r="H427">
        <f>+HLOOKUP(VLOOKUP($B427,$Q$2:$R$42,2,0),creditos_sf!$D$2:$AY$99,base_minorista!$A427,0)</f>
        <v>75345538.57410191</v>
      </c>
      <c r="I427">
        <f>+HLOOKUP(VLOOKUP($B427,$Q$2:$R$42,2,0),creditos_sf!$D$103:$AY$200,base_minorista!$A427,0)</f>
        <v>3819331.4094542656</v>
      </c>
      <c r="J427">
        <f>+HLOOKUP(VLOOKUP($B427,$Q$2:$R$42,2,0),Costo_fondeo!$D$3:$AY$100,base_minorista!$A427,0)</f>
        <v>8.7233155417612025</v>
      </c>
      <c r="K427">
        <f>+HLOOKUP(VLOOKUP($B427,$Q$2:$R$42,2,0),Costo_provisiones!$D$3:$AY$100,base_minorista!$A427,0)</f>
        <v>5.7521950593303233</v>
      </c>
      <c r="L427">
        <f>+HLOOKUP(VLOOKUP($B427,$Q$2:$R$42,2,0),Morosidad_control!$D$4:$AY$101,base_minorista!$A427,0)</f>
        <v>4.9638507065765491</v>
      </c>
      <c r="M427">
        <f ca="1">+OFFSET(Capital_2!$D$2,base_minorista!A427,0)</f>
        <v>3.1052199516205063</v>
      </c>
      <c r="N427">
        <f>+HLOOKUP(VLOOKUP($B427,$Q$2:$R$42,2,0),costo_laboral!$E$2:$AZ$99,base_minorista!$A427,0)</f>
        <v>24.804964561872161</v>
      </c>
      <c r="O427">
        <f>+HLOOKUP(VLOOKUP($B427,$Q$2:$R$42,2,0),Participacion2!$D$2:$AO$99,base_minorista!$A427,0)</f>
        <v>0.27546868326292107</v>
      </c>
    </row>
    <row r="428" spans="1:15" ht="16.5" x14ac:dyDescent="0.3">
      <c r="A428">
        <v>37</v>
      </c>
      <c r="B428">
        <v>5</v>
      </c>
      <c r="C428">
        <v>36</v>
      </c>
      <c r="D428" s="3">
        <v>41973</v>
      </c>
      <c r="E428" s="33">
        <v>14</v>
      </c>
      <c r="F428">
        <v>1</v>
      </c>
      <c r="G428">
        <f>+HLOOKUP(VLOOKUP($B428,$Q$2:$R$42,2,0),costos_sf!$D$2:$AY$99,base_minorista!$A428,0)</f>
        <v>30657195.363910787</v>
      </c>
      <c r="H428">
        <f>+HLOOKUP(VLOOKUP($B428,$Q$2:$R$42,2,0),creditos_sf!$D$2:$AY$99,base_minorista!$A428,0)</f>
        <v>76301507.537127122</v>
      </c>
      <c r="I428">
        <f>+HLOOKUP(VLOOKUP($B428,$Q$2:$R$42,2,0),creditos_sf!$D$103:$AY$200,base_minorista!$A428,0)</f>
        <v>3837868.5414289464</v>
      </c>
      <c r="J428">
        <f>+HLOOKUP(VLOOKUP($B428,$Q$2:$R$42,2,0),Costo_fondeo!$D$3:$AY$100,base_minorista!$A428,0)</f>
        <v>8.7807005027856544</v>
      </c>
      <c r="K428">
        <f>+HLOOKUP(VLOOKUP($B428,$Q$2:$R$42,2,0),Costo_provisiones!$D$3:$AY$100,base_minorista!$A428,0)</f>
        <v>5.8489062099717506</v>
      </c>
      <c r="L428">
        <f>+HLOOKUP(VLOOKUP($B428,$Q$2:$R$42,2,0),Morosidad_control!$D$4:$AY$101,base_minorista!$A428,0)</f>
        <v>5.2641299355794011</v>
      </c>
      <c r="M428">
        <f ca="1">+OFFSET(Capital_2!$D$2,base_minorista!A428,0)</f>
        <v>3.0886044861742721</v>
      </c>
      <c r="N428">
        <f>+HLOOKUP(VLOOKUP($B428,$Q$2:$R$42,2,0),costo_laboral!$E$2:$AZ$99,base_minorista!$A428,0)</f>
        <v>24.282017544135321</v>
      </c>
      <c r="O428">
        <f>+HLOOKUP(VLOOKUP($B428,$Q$2:$R$42,2,0),Participacion2!$D$2:$AO$99,base_minorista!$A428,0)</f>
        <v>0.27574178087862794</v>
      </c>
    </row>
    <row r="429" spans="1:15" ht="16.5" x14ac:dyDescent="0.3">
      <c r="A429">
        <v>38</v>
      </c>
      <c r="B429">
        <v>5</v>
      </c>
      <c r="C429">
        <v>37</v>
      </c>
      <c r="D429" s="3">
        <v>42004</v>
      </c>
      <c r="E429" s="33">
        <v>14</v>
      </c>
      <c r="F429">
        <v>1</v>
      </c>
      <c r="G429">
        <f>+HLOOKUP(VLOOKUP($B429,$Q$2:$R$42,2,0),costos_sf!$D$2:$AY$99,base_minorista!$A429,0)</f>
        <v>30400983.890240569</v>
      </c>
      <c r="H429">
        <f>+HLOOKUP(VLOOKUP($B429,$Q$2:$R$42,2,0),creditos_sf!$D$2:$AY$99,base_minorista!$A429,0)</f>
        <v>76689542.373948768</v>
      </c>
      <c r="I429">
        <f>+HLOOKUP(VLOOKUP($B429,$Q$2:$R$42,2,0),creditos_sf!$D$103:$AY$200,base_minorista!$A429,0)</f>
        <v>3708614.8940737182</v>
      </c>
      <c r="J429">
        <f>+HLOOKUP(VLOOKUP($B429,$Q$2:$R$42,2,0),Costo_fondeo!$D$3:$AY$100,base_minorista!$A429,0)</f>
        <v>8.8491604306310006</v>
      </c>
      <c r="K429">
        <f>+HLOOKUP(VLOOKUP($B429,$Q$2:$R$42,2,0),Costo_provisiones!$D$3:$AY$100,base_minorista!$A429,0)</f>
        <v>5.838078478814233</v>
      </c>
      <c r="L429">
        <f>+HLOOKUP(VLOOKUP($B429,$Q$2:$R$42,2,0),Morosidad_control!$D$4:$AY$101,base_minorista!$A429,0)</f>
        <v>5.4454101398913126</v>
      </c>
      <c r="M429">
        <f ca="1">+OFFSET(Capital_2!$D$2,base_minorista!A429,0)</f>
        <v>3.0772625191593428</v>
      </c>
      <c r="N429">
        <f>+HLOOKUP(VLOOKUP($B429,$Q$2:$R$42,2,0),costo_laboral!$E$2:$AZ$99,base_minorista!$A429,0)</f>
        <v>23.850040662548814</v>
      </c>
      <c r="O429">
        <f>+HLOOKUP(VLOOKUP($B429,$Q$2:$R$42,2,0),Participacion2!$D$2:$AO$99,base_minorista!$A429,0)</f>
        <v>0.27954659538907223</v>
      </c>
    </row>
    <row r="430" spans="1:15" ht="16.5" x14ac:dyDescent="0.3">
      <c r="A430">
        <v>39</v>
      </c>
      <c r="B430">
        <v>5</v>
      </c>
      <c r="C430">
        <v>38</v>
      </c>
      <c r="D430" s="3">
        <v>42035</v>
      </c>
      <c r="E430" s="33">
        <v>15</v>
      </c>
      <c r="F430">
        <v>1</v>
      </c>
      <c r="G430">
        <f>+HLOOKUP(VLOOKUP($B430,$Q$2:$R$42,2,0),costos_sf!$D$2:$AY$99,base_minorista!$A430,0)</f>
        <v>30183435.147925258</v>
      </c>
      <c r="H430">
        <f>+HLOOKUP(VLOOKUP($B430,$Q$2:$R$42,2,0),creditos_sf!$D$2:$AY$99,base_minorista!$A430,0)</f>
        <v>76217230.93003346</v>
      </c>
      <c r="I430">
        <f>+HLOOKUP(VLOOKUP($B430,$Q$2:$R$42,2,0),creditos_sf!$D$103:$AY$200,base_minorista!$A430,0)</f>
        <v>3616226.0960994028</v>
      </c>
      <c r="J430">
        <f>+HLOOKUP(VLOOKUP($B430,$Q$2:$R$42,2,0),Costo_fondeo!$D$3:$AY$100,base_minorista!$A430,0)</f>
        <v>8.8398330493292416</v>
      </c>
      <c r="K430">
        <f>+HLOOKUP(VLOOKUP($B430,$Q$2:$R$42,2,0),Costo_provisiones!$D$3:$AY$100,base_minorista!$A430,0)</f>
        <v>5.7604333731495645</v>
      </c>
      <c r="L430">
        <f>+HLOOKUP(VLOOKUP($B430,$Q$2:$R$42,2,0),Morosidad_control!$D$4:$AY$101,base_minorista!$A430,0)</f>
        <v>5.9468128089371266</v>
      </c>
      <c r="M430">
        <f ca="1">+OFFSET(Capital_2!$D$2,base_minorista!A430,0)</f>
        <v>3.0663026726799725</v>
      </c>
      <c r="N430">
        <f>+HLOOKUP(VLOOKUP($B430,$Q$2:$R$42,2,0),costo_laboral!$E$2:$AZ$99,base_minorista!$A430,0)</f>
        <v>23.864198032219026</v>
      </c>
      <c r="O430">
        <f>+HLOOKUP(VLOOKUP($B430,$Q$2:$R$42,2,0),Participacion2!$D$2:$AO$99,base_minorista!$A430,0)</f>
        <v>0.28058437296991645</v>
      </c>
    </row>
    <row r="431" spans="1:15" ht="16.5" x14ac:dyDescent="0.3">
      <c r="A431">
        <v>40</v>
      </c>
      <c r="B431">
        <v>5</v>
      </c>
      <c r="C431">
        <v>39</v>
      </c>
      <c r="D431" s="3">
        <v>42063</v>
      </c>
      <c r="E431" s="33">
        <v>15</v>
      </c>
      <c r="F431">
        <v>1</v>
      </c>
      <c r="G431">
        <f>+HLOOKUP(VLOOKUP($B431,$Q$2:$R$42,2,0),costos_sf!$D$2:$AY$99,base_minorista!$A431,0)</f>
        <v>30023335.882384423</v>
      </c>
      <c r="H431">
        <f>+HLOOKUP(VLOOKUP($B431,$Q$2:$R$42,2,0),creditos_sf!$D$2:$AY$99,base_minorista!$A431,0)</f>
        <v>75429440.463263363</v>
      </c>
      <c r="I431">
        <f>+HLOOKUP(VLOOKUP($B431,$Q$2:$R$42,2,0),creditos_sf!$D$103:$AY$200,base_minorista!$A431,0)</f>
        <v>3583843.0781351584</v>
      </c>
      <c r="J431">
        <f>+HLOOKUP(VLOOKUP($B431,$Q$2:$R$42,2,0),Costo_fondeo!$D$3:$AY$100,base_minorista!$A431,0)</f>
        <v>8.816943062437046</v>
      </c>
      <c r="K431">
        <f>+HLOOKUP(VLOOKUP($B431,$Q$2:$R$42,2,0),Costo_provisiones!$D$3:$AY$100,base_minorista!$A431,0)</f>
        <v>5.6113073395955997</v>
      </c>
      <c r="L431">
        <f>+HLOOKUP(VLOOKUP($B431,$Q$2:$R$42,2,0),Morosidad_control!$D$4:$AY$101,base_minorista!$A431,0)</f>
        <v>6.1978199602085331</v>
      </c>
      <c r="M431">
        <f ca="1">+OFFSET(Capital_2!$D$2,base_minorista!A431,0)</f>
        <v>3.049096647123327</v>
      </c>
      <c r="N431">
        <f>+HLOOKUP(VLOOKUP($B431,$Q$2:$R$42,2,0),costo_laboral!$E$2:$AZ$99,base_minorista!$A431,0)</f>
        <v>24.126408790001349</v>
      </c>
      <c r="O431">
        <f>+HLOOKUP(VLOOKUP($B431,$Q$2:$R$42,2,0),Participacion2!$D$2:$AO$99,base_minorista!$A431,0)</f>
        <v>0.27972792889451104</v>
      </c>
    </row>
    <row r="432" spans="1:15" ht="16.5" x14ac:dyDescent="0.3">
      <c r="A432">
        <v>41</v>
      </c>
      <c r="B432">
        <v>5</v>
      </c>
      <c r="C432">
        <v>40</v>
      </c>
      <c r="D432" s="3">
        <v>42094</v>
      </c>
      <c r="E432" s="33">
        <v>15</v>
      </c>
      <c r="F432">
        <v>1</v>
      </c>
      <c r="G432">
        <f>+HLOOKUP(VLOOKUP($B432,$Q$2:$R$42,2,0),costos_sf!$D$2:$AY$99,base_minorista!$A432,0)</f>
        <v>29589190.913769096</v>
      </c>
      <c r="H432">
        <f>+HLOOKUP(VLOOKUP($B432,$Q$2:$R$42,2,0),creditos_sf!$D$2:$AY$99,base_minorista!$A432,0)</f>
        <v>77004340.450396061</v>
      </c>
      <c r="I432">
        <f>+HLOOKUP(VLOOKUP($B432,$Q$2:$R$42,2,0),creditos_sf!$D$103:$AY$200,base_minorista!$A432,0)</f>
        <v>4047252.4624763331</v>
      </c>
      <c r="J432">
        <f>+HLOOKUP(VLOOKUP($B432,$Q$2:$R$42,2,0),Costo_fondeo!$D$3:$AY$100,base_minorista!$A432,0)</f>
        <v>8.787875919525046</v>
      </c>
      <c r="K432">
        <f>+HLOOKUP(VLOOKUP($B432,$Q$2:$R$42,2,0),Costo_provisiones!$D$3:$AY$100,base_minorista!$A432,0)</f>
        <v>5.3138444255619222</v>
      </c>
      <c r="L432">
        <f>+HLOOKUP(VLOOKUP($B432,$Q$2:$R$42,2,0),Morosidad_control!$D$4:$AY$101,base_minorista!$A432,0)</f>
        <v>6.1319874702667514</v>
      </c>
      <c r="M432">
        <f ca="1">+OFFSET(Capital_2!$D$2,base_minorista!A432,0)</f>
        <v>3.0217281587138265</v>
      </c>
      <c r="N432">
        <f>+HLOOKUP(VLOOKUP($B432,$Q$2:$R$42,2,0),costo_laboral!$E$2:$AZ$99,base_minorista!$A432,0)</f>
        <v>23.364018441344331</v>
      </c>
      <c r="O432">
        <f>+HLOOKUP(VLOOKUP($B432,$Q$2:$R$42,2,0),Participacion2!$D$2:$AO$99,base_minorista!$A432,0)</f>
        <v>0.28773900214529241</v>
      </c>
    </row>
    <row r="433" spans="1:15" ht="16.5" x14ac:dyDescent="0.3">
      <c r="A433">
        <v>42</v>
      </c>
      <c r="B433">
        <v>5</v>
      </c>
      <c r="C433">
        <v>41</v>
      </c>
      <c r="D433" s="3">
        <v>42124</v>
      </c>
      <c r="E433" s="33">
        <v>15</v>
      </c>
      <c r="F433">
        <v>1</v>
      </c>
      <c r="G433">
        <f>+HLOOKUP(VLOOKUP($B433,$Q$2:$R$42,2,0),costos_sf!$D$2:$AY$99,base_minorista!$A433,0)</f>
        <v>29353668.349132862</v>
      </c>
      <c r="H433">
        <f>+HLOOKUP(VLOOKUP($B433,$Q$2:$R$42,2,0),creditos_sf!$D$2:$AY$99,base_minorista!$A433,0)</f>
        <v>78230304.326245487</v>
      </c>
      <c r="I433">
        <f>+HLOOKUP(VLOOKUP($B433,$Q$2:$R$42,2,0),creditos_sf!$D$103:$AY$200,base_minorista!$A433,0)</f>
        <v>4368490.4359286306</v>
      </c>
      <c r="J433">
        <f>+HLOOKUP(VLOOKUP($B433,$Q$2:$R$42,2,0),Costo_fondeo!$D$3:$AY$100,base_minorista!$A433,0)</f>
        <v>8.8293500411359211</v>
      </c>
      <c r="K433">
        <f>+HLOOKUP(VLOOKUP($B433,$Q$2:$R$42,2,0),Costo_provisiones!$D$3:$AY$100,base_minorista!$A433,0)</f>
        <v>5.1243848635765268</v>
      </c>
      <c r="L433">
        <f>+HLOOKUP(VLOOKUP($B433,$Q$2:$R$42,2,0),Morosidad_control!$D$4:$AY$101,base_minorista!$A433,0)</f>
        <v>6.4284718991922949</v>
      </c>
      <c r="M433">
        <f ca="1">+OFFSET(Capital_2!$D$2,base_minorista!A433,0)</f>
        <v>3.0029222612045556</v>
      </c>
      <c r="N433">
        <f>+HLOOKUP(VLOOKUP($B433,$Q$2:$R$42,2,0),costo_laboral!$E$2:$AZ$99,base_minorista!$A433,0)</f>
        <v>22.976916379162443</v>
      </c>
      <c r="O433">
        <f>+HLOOKUP(VLOOKUP($B433,$Q$2:$R$42,2,0),Participacion2!$D$2:$AO$99,base_minorista!$A433,0)</f>
        <v>0.29298744633661544</v>
      </c>
    </row>
    <row r="434" spans="1:15" ht="16.5" x14ac:dyDescent="0.3">
      <c r="A434">
        <v>43</v>
      </c>
      <c r="B434">
        <v>5</v>
      </c>
      <c r="C434">
        <v>42</v>
      </c>
      <c r="D434" s="3">
        <v>42155</v>
      </c>
      <c r="E434" s="33">
        <v>15</v>
      </c>
      <c r="F434">
        <v>1</v>
      </c>
      <c r="G434">
        <f>+HLOOKUP(VLOOKUP($B434,$Q$2:$R$42,2,0),costos_sf!$D$2:$AY$99,base_minorista!$A434,0)</f>
        <v>29121490.818960786</v>
      </c>
      <c r="H434">
        <f>+HLOOKUP(VLOOKUP($B434,$Q$2:$R$42,2,0),creditos_sf!$D$2:$AY$99,base_minorista!$A434,0)</f>
        <v>78198874.897767365</v>
      </c>
      <c r="I434">
        <f>+HLOOKUP(VLOOKUP($B434,$Q$2:$R$42,2,0),creditos_sf!$D$103:$AY$200,base_minorista!$A434,0)</f>
        <v>4557844.9546200586</v>
      </c>
      <c r="J434">
        <f>+HLOOKUP(VLOOKUP($B434,$Q$2:$R$42,2,0),Costo_fondeo!$D$3:$AY$100,base_minorista!$A434,0)</f>
        <v>8.8352116710152906</v>
      </c>
      <c r="K434">
        <f>+HLOOKUP(VLOOKUP($B434,$Q$2:$R$42,2,0),Costo_provisiones!$D$3:$AY$100,base_minorista!$A434,0)</f>
        <v>4.9211061373953982</v>
      </c>
      <c r="L434">
        <f>+HLOOKUP(VLOOKUP($B434,$Q$2:$R$42,2,0),Morosidad_control!$D$4:$AY$101,base_minorista!$A434,0)</f>
        <v>5.5638273359721806</v>
      </c>
      <c r="M434">
        <f ca="1">+OFFSET(Capital_2!$D$2,base_minorista!A434,0)</f>
        <v>2.9913163210576634</v>
      </c>
      <c r="N434">
        <f>+HLOOKUP(VLOOKUP($B434,$Q$2:$R$42,2,0),costo_laboral!$E$2:$AZ$99,base_minorista!$A434,0)</f>
        <v>22.916628179967503</v>
      </c>
      <c r="O434">
        <f>+HLOOKUP(VLOOKUP($B434,$Q$2:$R$42,2,0),Participacion2!$D$2:$AO$99,base_minorista!$A434,0)</f>
        <v>0.2933073971382551</v>
      </c>
    </row>
    <row r="435" spans="1:15" ht="16.5" x14ac:dyDescent="0.3">
      <c r="A435">
        <v>44</v>
      </c>
      <c r="B435">
        <v>5</v>
      </c>
      <c r="C435">
        <v>43</v>
      </c>
      <c r="D435" s="3">
        <v>42185</v>
      </c>
      <c r="E435" s="33">
        <v>15</v>
      </c>
      <c r="F435">
        <v>1</v>
      </c>
      <c r="G435">
        <f>+HLOOKUP(VLOOKUP($B435,$Q$2:$R$42,2,0),costos_sf!$D$2:$AY$99,base_minorista!$A435,0)</f>
        <v>29003539.855086345</v>
      </c>
      <c r="H435">
        <f>+HLOOKUP(VLOOKUP($B435,$Q$2:$R$42,2,0),creditos_sf!$D$2:$AY$99,base_minorista!$A435,0)</f>
        <v>78209520.466687992</v>
      </c>
      <c r="I435">
        <f>+HLOOKUP(VLOOKUP($B435,$Q$2:$R$42,2,0),creditos_sf!$D$103:$AY$200,base_minorista!$A435,0)</f>
        <v>4611101.6210199688</v>
      </c>
      <c r="J435">
        <f>+HLOOKUP(VLOOKUP($B435,$Q$2:$R$42,2,0),Costo_fondeo!$D$3:$AY$100,base_minorista!$A435,0)</f>
        <v>8.8659009428965661</v>
      </c>
      <c r="K435">
        <f>+HLOOKUP(VLOOKUP($B435,$Q$2:$R$42,2,0),Costo_provisiones!$D$3:$AY$100,base_minorista!$A435,0)</f>
        <v>4.8466800156037451</v>
      </c>
      <c r="L435">
        <f>+HLOOKUP(VLOOKUP($B435,$Q$2:$R$42,2,0),Morosidad_control!$D$4:$AY$101,base_minorista!$A435,0)</f>
        <v>5.911291220702501</v>
      </c>
      <c r="M435">
        <f ca="1">+OFFSET(Capital_2!$D$2,base_minorista!A435,0)</f>
        <v>2.9626797769382383</v>
      </c>
      <c r="N435">
        <f>+HLOOKUP(VLOOKUP($B435,$Q$2:$R$42,2,0),costo_laboral!$E$2:$AZ$99,base_minorista!$A435,0)</f>
        <v>22.878566688633089</v>
      </c>
      <c r="O435">
        <f>+HLOOKUP(VLOOKUP($B435,$Q$2:$R$42,2,0),Participacion2!$D$2:$AO$99,base_minorista!$A435,0)</f>
        <v>0.29659512855096826</v>
      </c>
    </row>
    <row r="436" spans="1:15" ht="16.5" x14ac:dyDescent="0.3">
      <c r="A436">
        <v>45</v>
      </c>
      <c r="B436">
        <v>5</v>
      </c>
      <c r="C436">
        <v>44</v>
      </c>
      <c r="D436" s="3">
        <v>42216</v>
      </c>
      <c r="E436" s="33">
        <v>15</v>
      </c>
      <c r="F436">
        <v>1</v>
      </c>
      <c r="G436">
        <f>+HLOOKUP(VLOOKUP($B436,$Q$2:$R$42,2,0),costos_sf!$D$2:$AY$99,base_minorista!$A436,0)</f>
        <v>28750127.838809051</v>
      </c>
      <c r="H436">
        <f>+HLOOKUP(VLOOKUP($B436,$Q$2:$R$42,2,0),creditos_sf!$D$2:$AY$99,base_minorista!$A436,0)</f>
        <v>78890364.796556234</v>
      </c>
      <c r="I436">
        <f>+HLOOKUP(VLOOKUP($B436,$Q$2:$R$42,2,0),creditos_sf!$D$103:$AY$200,base_minorista!$A436,0)</f>
        <v>4765275.0305974614</v>
      </c>
      <c r="J436">
        <f>+HLOOKUP(VLOOKUP($B436,$Q$2:$R$42,2,0),Costo_fondeo!$D$3:$AY$100,base_minorista!$A436,0)</f>
        <v>8.8917518139185887</v>
      </c>
      <c r="K436">
        <f>+HLOOKUP(VLOOKUP($B436,$Q$2:$R$42,2,0),Costo_provisiones!$D$3:$AY$100,base_minorista!$A436,0)</f>
        <v>4.6281839499898147</v>
      </c>
      <c r="L436">
        <f>+HLOOKUP(VLOOKUP($B436,$Q$2:$R$42,2,0),Morosidad_control!$D$4:$AY$101,base_minorista!$A436,0)</f>
        <v>6.0796410950951465</v>
      </c>
      <c r="M436">
        <f ca="1">+OFFSET(Capital_2!$D$2,base_minorista!A436,0)</f>
        <v>2.9172838879084302</v>
      </c>
      <c r="N436">
        <f>+HLOOKUP(VLOOKUP($B436,$Q$2:$R$42,2,0),costo_laboral!$E$2:$AZ$99,base_minorista!$A436,0)</f>
        <v>22.58564239593991</v>
      </c>
      <c r="O436">
        <f>+HLOOKUP(VLOOKUP($B436,$Q$2:$R$42,2,0),Participacion2!$D$2:$AO$99,base_minorista!$A436,0)</f>
        <v>0.30029069232683175</v>
      </c>
    </row>
    <row r="437" spans="1:15" ht="16.5" x14ac:dyDescent="0.3">
      <c r="A437">
        <v>46</v>
      </c>
      <c r="B437">
        <v>5</v>
      </c>
      <c r="C437">
        <v>45</v>
      </c>
      <c r="D437" s="3">
        <v>42247</v>
      </c>
      <c r="E437" s="33">
        <v>15</v>
      </c>
      <c r="F437">
        <v>1</v>
      </c>
      <c r="G437">
        <f>+HLOOKUP(VLOOKUP($B437,$Q$2:$R$42,2,0),costos_sf!$D$2:$AY$99,base_minorista!$A437,0)</f>
        <v>28262840.726001754</v>
      </c>
      <c r="H437">
        <f>+HLOOKUP(VLOOKUP($B437,$Q$2:$R$42,2,0),creditos_sf!$D$2:$AY$99,base_minorista!$A437,0)</f>
        <v>79465226.04886429</v>
      </c>
      <c r="I437">
        <f>+HLOOKUP(VLOOKUP($B437,$Q$2:$R$42,2,0),creditos_sf!$D$103:$AY$200,base_minorista!$A437,0)</f>
        <v>4890897.0659580817</v>
      </c>
      <c r="J437">
        <f>+HLOOKUP(VLOOKUP($B437,$Q$2:$R$42,2,0),Costo_fondeo!$D$3:$AY$100,base_minorista!$A437,0)</f>
        <v>8.767570193437372</v>
      </c>
      <c r="K437">
        <f>+HLOOKUP(VLOOKUP($B437,$Q$2:$R$42,2,0),Costo_provisiones!$D$3:$AY$100,base_minorista!$A437,0)</f>
        <v>4.396203092215802</v>
      </c>
      <c r="L437">
        <f>+HLOOKUP(VLOOKUP($B437,$Q$2:$R$42,2,0),Morosidad_control!$D$4:$AY$101,base_minorista!$A437,0)</f>
        <v>6.3773976560893928</v>
      </c>
      <c r="M437">
        <f ca="1">+OFFSET(Capital_2!$D$2,base_minorista!A437,0)</f>
        <v>2.8874106541141011</v>
      </c>
      <c r="N437">
        <f>+HLOOKUP(VLOOKUP($B437,$Q$2:$R$42,2,0),costo_laboral!$E$2:$AZ$99,base_minorista!$A437,0)</f>
        <v>22.108135833585841</v>
      </c>
      <c r="O437">
        <f>+HLOOKUP(VLOOKUP($B437,$Q$2:$R$42,2,0),Participacion2!$D$2:$AO$99,base_minorista!$A437,0)</f>
        <v>0.30165224234807475</v>
      </c>
    </row>
    <row r="438" spans="1:15" ht="16.5" x14ac:dyDescent="0.3">
      <c r="A438">
        <v>47</v>
      </c>
      <c r="B438">
        <v>5</v>
      </c>
      <c r="C438">
        <v>46</v>
      </c>
      <c r="D438" s="3">
        <v>42277</v>
      </c>
      <c r="E438" s="33">
        <v>15</v>
      </c>
      <c r="F438">
        <v>1</v>
      </c>
      <c r="G438">
        <f>+HLOOKUP(VLOOKUP($B438,$Q$2:$R$42,2,0),costos_sf!$D$2:$AY$99,base_minorista!$A438,0)</f>
        <v>27907823.446668584</v>
      </c>
      <c r="H438">
        <f>+HLOOKUP(VLOOKUP($B438,$Q$2:$R$42,2,0),creditos_sf!$D$2:$AY$99,base_minorista!$A438,0)</f>
        <v>80636256.090973884</v>
      </c>
      <c r="I438">
        <f>+HLOOKUP(VLOOKUP($B438,$Q$2:$R$42,2,0),creditos_sf!$D$103:$AY$200,base_minorista!$A438,0)</f>
        <v>5173476.328107656</v>
      </c>
      <c r="J438">
        <f>+HLOOKUP(VLOOKUP($B438,$Q$2:$R$42,2,0),Costo_fondeo!$D$3:$AY$100,base_minorista!$A438,0)</f>
        <v>8.8026771479038839</v>
      </c>
      <c r="K438">
        <f>+HLOOKUP(VLOOKUP($B438,$Q$2:$R$42,2,0),Costo_provisiones!$D$3:$AY$100,base_minorista!$A438,0)</f>
        <v>4.0381661741187989</v>
      </c>
      <c r="L438">
        <f>+HLOOKUP(VLOOKUP($B438,$Q$2:$R$42,2,0),Morosidad_control!$D$4:$AY$101,base_minorista!$A438,0)</f>
        <v>6.4601129623745353</v>
      </c>
      <c r="M438">
        <f ca="1">+OFFSET(Capital_2!$D$2,base_minorista!A438,0)</f>
        <v>2.8604428107092303</v>
      </c>
      <c r="N438">
        <f>+HLOOKUP(VLOOKUP($B438,$Q$2:$R$42,2,0),costo_laboral!$E$2:$AZ$99,base_minorista!$A438,0)</f>
        <v>21.574698904552072</v>
      </c>
      <c r="O438">
        <f>+HLOOKUP(VLOOKUP($B438,$Q$2:$R$42,2,0),Participacion2!$D$2:$AO$99,base_minorista!$A438,0)</f>
        <v>0.3043020505994366</v>
      </c>
    </row>
    <row r="439" spans="1:15" ht="16.5" x14ac:dyDescent="0.3">
      <c r="A439">
        <v>48</v>
      </c>
      <c r="B439">
        <v>5</v>
      </c>
      <c r="C439">
        <v>47</v>
      </c>
      <c r="D439" s="3">
        <v>42308</v>
      </c>
      <c r="E439" s="33">
        <v>15</v>
      </c>
      <c r="F439">
        <v>1</v>
      </c>
      <c r="G439">
        <f>+HLOOKUP(VLOOKUP($B439,$Q$2:$R$42,2,0),costos_sf!$D$2:$AY$99,base_minorista!$A439,0)</f>
        <v>28064968.696413767</v>
      </c>
      <c r="H439">
        <f>+HLOOKUP(VLOOKUP($B439,$Q$2:$R$42,2,0),creditos_sf!$D$2:$AY$99,base_minorista!$A439,0)</f>
        <v>81369393.780888498</v>
      </c>
      <c r="I439">
        <f>+HLOOKUP(VLOOKUP($B439,$Q$2:$R$42,2,0),creditos_sf!$D$103:$AY$200,base_minorista!$A439,0)</f>
        <v>5252106.7003692845</v>
      </c>
      <c r="J439">
        <f>+HLOOKUP(VLOOKUP($B439,$Q$2:$R$42,2,0),Costo_fondeo!$D$3:$AY$100,base_minorista!$A439,0)</f>
        <v>8.8519750782350073</v>
      </c>
      <c r="K439">
        <f>+HLOOKUP(VLOOKUP($B439,$Q$2:$R$42,2,0),Costo_provisiones!$D$3:$AY$100,base_minorista!$A439,0)</f>
        <v>3.8540434581514162</v>
      </c>
      <c r="L439">
        <f>+HLOOKUP(VLOOKUP($B439,$Q$2:$R$42,2,0),Morosidad_control!$D$4:$AY$101,base_minorista!$A439,0)</f>
        <v>6.5982616072845763</v>
      </c>
      <c r="M439">
        <f ca="1">+OFFSET(Capital_2!$D$2,base_minorista!A439,0)</f>
        <v>2.8360712606451561</v>
      </c>
      <c r="N439">
        <f>+HLOOKUP(VLOOKUP($B439,$Q$2:$R$42,2,0),costo_laboral!$E$2:$AZ$99,base_minorista!$A439,0)</f>
        <v>21.256466224376997</v>
      </c>
      <c r="O439">
        <f>+HLOOKUP(VLOOKUP($B439,$Q$2:$R$42,2,0),Participacion2!$D$2:$AO$99,base_minorista!$A439,0)</f>
        <v>0.30433156438467363</v>
      </c>
    </row>
    <row r="440" spans="1:15" ht="16.5" x14ac:dyDescent="0.3">
      <c r="A440">
        <v>49</v>
      </c>
      <c r="B440">
        <v>5</v>
      </c>
      <c r="C440">
        <v>48</v>
      </c>
      <c r="D440" s="3">
        <v>42338</v>
      </c>
      <c r="E440" s="33">
        <v>15</v>
      </c>
      <c r="F440">
        <v>1</v>
      </c>
      <c r="G440">
        <f>+HLOOKUP(VLOOKUP($B440,$Q$2:$R$42,2,0),costos_sf!$D$2:$AY$99,base_minorista!$A440,0)</f>
        <v>27845043.307009641</v>
      </c>
      <c r="H440">
        <f>+HLOOKUP(VLOOKUP($B440,$Q$2:$R$42,2,0),creditos_sf!$D$2:$AY$99,base_minorista!$A440,0)</f>
        <v>81210072.959610775</v>
      </c>
      <c r="I440">
        <f>+HLOOKUP(VLOOKUP($B440,$Q$2:$R$42,2,0),creditos_sf!$D$103:$AY$200,base_minorista!$A440,0)</f>
        <v>5362084.6175755262</v>
      </c>
      <c r="J440">
        <f>+HLOOKUP(VLOOKUP($B440,$Q$2:$R$42,2,0),Costo_fondeo!$D$3:$AY$100,base_minorista!$A440,0)</f>
        <v>8.8451090746015666</v>
      </c>
      <c r="K440">
        <f>+HLOOKUP(VLOOKUP($B440,$Q$2:$R$42,2,0),Costo_provisiones!$D$3:$AY$100,base_minorista!$A440,0)</f>
        <v>3.7888253523753321</v>
      </c>
      <c r="L440">
        <f>+HLOOKUP(VLOOKUP($B440,$Q$2:$R$42,2,0),Morosidad_control!$D$4:$AY$101,base_minorista!$A440,0)</f>
        <v>5.9445103841727818</v>
      </c>
      <c r="M440">
        <f ca="1">+OFFSET(Capital_2!$D$2,base_minorista!A440,0)</f>
        <v>2.8102228331623054</v>
      </c>
      <c r="N440">
        <f>+HLOOKUP(VLOOKUP($B440,$Q$2:$R$42,2,0),costo_laboral!$E$2:$AZ$99,base_minorista!$A440,0)</f>
        <v>21.055161844784948</v>
      </c>
      <c r="O440">
        <f>+HLOOKUP(VLOOKUP($B440,$Q$2:$R$42,2,0),Participacion2!$D$2:$AO$99,base_minorista!$A440,0)</f>
        <v>0.30084140643892149</v>
      </c>
    </row>
    <row r="441" spans="1:15" ht="16.5" x14ac:dyDescent="0.3">
      <c r="A441">
        <v>50</v>
      </c>
      <c r="B441">
        <v>5</v>
      </c>
      <c r="C441">
        <v>49</v>
      </c>
      <c r="D441" s="3">
        <v>42369</v>
      </c>
      <c r="E441" s="33">
        <v>15</v>
      </c>
      <c r="F441">
        <v>1</v>
      </c>
      <c r="G441">
        <f>+HLOOKUP(VLOOKUP($B441,$Q$2:$R$42,2,0),costos_sf!$D$2:$AY$99,base_minorista!$A441,0)</f>
        <v>27560422.570490792</v>
      </c>
      <c r="H441">
        <f>+HLOOKUP(VLOOKUP($B441,$Q$2:$R$42,2,0),creditos_sf!$D$2:$AY$99,base_minorista!$A441,0)</f>
        <v>82065437.292487234</v>
      </c>
      <c r="I441">
        <f>+HLOOKUP(VLOOKUP($B441,$Q$2:$R$42,2,0),creditos_sf!$D$103:$AY$200,base_minorista!$A441,0)</f>
        <v>4992730.3293393487</v>
      </c>
      <c r="J441">
        <f>+HLOOKUP(VLOOKUP($B441,$Q$2:$R$42,2,0),Costo_fondeo!$D$3:$AY$100,base_minorista!$A441,0)</f>
        <v>8.9029435046371095</v>
      </c>
      <c r="K441">
        <f>+HLOOKUP(VLOOKUP($B441,$Q$2:$R$42,2,0),Costo_provisiones!$D$3:$AY$100,base_minorista!$A441,0)</f>
        <v>3.6418007558911567</v>
      </c>
      <c r="L441">
        <f>+HLOOKUP(VLOOKUP($B441,$Q$2:$R$42,2,0),Morosidad_control!$D$4:$AY$101,base_minorista!$A441,0)</f>
        <v>6.050971984371615</v>
      </c>
      <c r="M441">
        <f ca="1">+OFFSET(Capital_2!$D$2,base_minorista!A441,0)</f>
        <v>2.789179696006852</v>
      </c>
      <c r="N441">
        <f>+HLOOKUP(VLOOKUP($B441,$Q$2:$R$42,2,0),costo_laboral!$E$2:$AZ$99,base_minorista!$A441,0)</f>
        <v>20.634010884180864</v>
      </c>
      <c r="O441">
        <f>+HLOOKUP(VLOOKUP($B441,$Q$2:$R$42,2,0),Participacion2!$D$2:$AO$99,base_minorista!$A441,0)</f>
        <v>0.30481344496721435</v>
      </c>
    </row>
    <row r="442" spans="1:15" ht="16.5" x14ac:dyDescent="0.3">
      <c r="A442">
        <v>51</v>
      </c>
      <c r="B442">
        <v>5</v>
      </c>
      <c r="C442">
        <v>50</v>
      </c>
      <c r="D442" s="3">
        <v>42400</v>
      </c>
      <c r="E442" s="33">
        <v>16</v>
      </c>
      <c r="F442">
        <v>1</v>
      </c>
      <c r="G442">
        <f>+HLOOKUP(VLOOKUP($B442,$Q$2:$R$42,2,0),costos_sf!$D$2:$AY$99,base_minorista!$A442,0)</f>
        <v>27621126.875643514</v>
      </c>
      <c r="H442">
        <f>+HLOOKUP(VLOOKUP($B442,$Q$2:$R$42,2,0),creditos_sf!$D$2:$AY$99,base_minorista!$A442,0)</f>
        <v>81050606.308621705</v>
      </c>
      <c r="I442">
        <f>+HLOOKUP(VLOOKUP($B442,$Q$2:$R$42,2,0),creditos_sf!$D$103:$AY$200,base_minorista!$A442,0)</f>
        <v>5069883.4013039246</v>
      </c>
      <c r="J442">
        <f>+HLOOKUP(VLOOKUP($B442,$Q$2:$R$42,2,0),Costo_fondeo!$D$3:$AY$100,base_minorista!$A442,0)</f>
        <v>8.9623240718016213</v>
      </c>
      <c r="K442">
        <f>+HLOOKUP(VLOOKUP($B442,$Q$2:$R$42,2,0),Costo_provisiones!$D$3:$AY$100,base_minorista!$A442,0)</f>
        <v>3.7257080713197768</v>
      </c>
      <c r="L442">
        <f>+HLOOKUP(VLOOKUP($B442,$Q$2:$R$42,2,0),Morosidad_control!$D$4:$AY$101,base_minorista!$A442,0)</f>
        <v>6.7467564398310351</v>
      </c>
      <c r="M442">
        <f ca="1">+OFFSET(Capital_2!$D$2,base_minorista!A442,0)</f>
        <v>2.7880675647391326</v>
      </c>
      <c r="N442">
        <f>+HLOOKUP(VLOOKUP($B442,$Q$2:$R$42,2,0),costo_laboral!$E$2:$AZ$99,base_minorista!$A442,0)</f>
        <v>20.764630148439739</v>
      </c>
      <c r="O442">
        <f>+HLOOKUP(VLOOKUP($B442,$Q$2:$R$42,2,0),Participacion2!$D$2:$AO$99,base_minorista!$A442,0)</f>
        <v>0.30501237864021286</v>
      </c>
    </row>
    <row r="443" spans="1:15" ht="16.5" x14ac:dyDescent="0.3">
      <c r="A443">
        <v>52</v>
      </c>
      <c r="B443">
        <v>5</v>
      </c>
      <c r="C443">
        <v>51</v>
      </c>
      <c r="D443" s="3">
        <v>42429</v>
      </c>
      <c r="E443" s="33">
        <v>16</v>
      </c>
      <c r="F443">
        <v>1</v>
      </c>
      <c r="G443">
        <f>+HLOOKUP(VLOOKUP($B443,$Q$2:$R$42,2,0),costos_sf!$D$2:$AY$99,base_minorista!$A443,0)</f>
        <v>27710172.885083064</v>
      </c>
      <c r="H443">
        <f>+HLOOKUP(VLOOKUP($B443,$Q$2:$R$42,2,0),creditos_sf!$D$2:$AY$99,base_minorista!$A443,0)</f>
        <v>81314299.819113269</v>
      </c>
      <c r="I443">
        <f>+HLOOKUP(VLOOKUP($B443,$Q$2:$R$42,2,0),creditos_sf!$D$103:$AY$200,base_minorista!$A443,0)</f>
        <v>5303336.8578756992</v>
      </c>
      <c r="J443">
        <f>+HLOOKUP(VLOOKUP($B443,$Q$2:$R$42,2,0),Costo_fondeo!$D$3:$AY$100,base_minorista!$A443,0)</f>
        <v>9.0193284020269751</v>
      </c>
      <c r="K443">
        <f>+HLOOKUP(VLOOKUP($B443,$Q$2:$R$42,2,0),Costo_provisiones!$D$3:$AY$100,base_minorista!$A443,0)</f>
        <v>3.8477712259236521</v>
      </c>
      <c r="L443">
        <f>+HLOOKUP(VLOOKUP($B443,$Q$2:$R$42,2,0),Morosidad_control!$D$4:$AY$101,base_minorista!$A443,0)</f>
        <v>7.0293324563467916</v>
      </c>
      <c r="M443">
        <f ca="1">+OFFSET(Capital_2!$D$2,base_minorista!A443,0)</f>
        <v>2.8101212764635846</v>
      </c>
      <c r="N443">
        <f>+HLOOKUP(VLOOKUP($B443,$Q$2:$R$42,2,0),costo_laboral!$E$2:$AZ$99,base_minorista!$A443,0)</f>
        <v>20.503580101101338</v>
      </c>
      <c r="O443">
        <f>+HLOOKUP(VLOOKUP($B443,$Q$2:$R$42,2,0),Participacion2!$D$2:$AO$99,base_minorista!$A443,0)</f>
        <v>0.30676505090851552</v>
      </c>
    </row>
    <row r="444" spans="1:15" ht="16.5" x14ac:dyDescent="0.3">
      <c r="A444">
        <v>53</v>
      </c>
      <c r="B444">
        <v>5</v>
      </c>
      <c r="C444">
        <v>52</v>
      </c>
      <c r="D444" s="3">
        <v>42460</v>
      </c>
      <c r="E444" s="33">
        <v>16</v>
      </c>
      <c r="F444">
        <v>1</v>
      </c>
      <c r="G444">
        <f>+HLOOKUP(VLOOKUP($B444,$Q$2:$R$42,2,0),costos_sf!$D$2:$AY$99,base_minorista!$A444,0)</f>
        <v>27595095.565223262</v>
      </c>
      <c r="H444">
        <f>+HLOOKUP(VLOOKUP($B444,$Q$2:$R$42,2,0),creditos_sf!$D$2:$AY$99,base_minorista!$A444,0)</f>
        <v>81227567.134633884</v>
      </c>
      <c r="I444">
        <f>+HLOOKUP(VLOOKUP($B444,$Q$2:$R$42,2,0),creditos_sf!$D$103:$AY$200,base_minorista!$A444,0)</f>
        <v>5452190.6783408001</v>
      </c>
      <c r="J444">
        <f>+HLOOKUP(VLOOKUP($B444,$Q$2:$R$42,2,0),Costo_fondeo!$D$3:$AY$100,base_minorista!$A444,0)</f>
        <v>9.0180567649783256</v>
      </c>
      <c r="K444">
        <f>+HLOOKUP(VLOOKUP($B444,$Q$2:$R$42,2,0),Costo_provisiones!$D$3:$AY$100,base_minorista!$A444,0)</f>
        <v>4.0457827791365677</v>
      </c>
      <c r="L444">
        <f>+HLOOKUP(VLOOKUP($B444,$Q$2:$R$42,2,0),Morosidad_control!$D$4:$AY$101,base_minorista!$A444,0)</f>
        <v>7.424148360012885</v>
      </c>
      <c r="M444">
        <f ca="1">+OFFSET(Capital_2!$D$2,base_minorista!A444,0)</f>
        <v>2.8489018213335102</v>
      </c>
      <c r="N444">
        <f>+HLOOKUP(VLOOKUP($B444,$Q$2:$R$42,2,0),costo_laboral!$E$2:$AZ$99,base_minorista!$A444,0)</f>
        <v>20.136851605798888</v>
      </c>
      <c r="O444">
        <f>+HLOOKUP(VLOOKUP($B444,$Q$2:$R$42,2,0),Participacion2!$D$2:$AO$99,base_minorista!$A444,0)</f>
        <v>0.30869633101807603</v>
      </c>
    </row>
    <row r="445" spans="1:15" ht="16.5" x14ac:dyDescent="0.3">
      <c r="A445">
        <v>54</v>
      </c>
      <c r="B445">
        <v>5</v>
      </c>
      <c r="C445">
        <v>53</v>
      </c>
      <c r="D445" s="3">
        <v>42490</v>
      </c>
      <c r="E445" s="33">
        <v>16</v>
      </c>
      <c r="F445">
        <v>1</v>
      </c>
      <c r="G445">
        <f>+HLOOKUP(VLOOKUP($B445,$Q$2:$R$42,2,0),costos_sf!$D$2:$AY$99,base_minorista!$A445,0)</f>
        <v>27656945.128782593</v>
      </c>
      <c r="H445">
        <f>+HLOOKUP(VLOOKUP($B445,$Q$2:$R$42,2,0),creditos_sf!$D$2:$AY$99,base_minorista!$A445,0)</f>
        <v>82258382.358769149</v>
      </c>
      <c r="I445">
        <f>+HLOOKUP(VLOOKUP($B445,$Q$2:$R$42,2,0),creditos_sf!$D$103:$AY$200,base_minorista!$A445,0)</f>
        <v>5734911.9003327461</v>
      </c>
      <c r="J445">
        <f>+HLOOKUP(VLOOKUP($B445,$Q$2:$R$42,2,0),Costo_fondeo!$D$3:$AY$100,base_minorista!$A445,0)</f>
        <v>9.0715122894863462</v>
      </c>
      <c r="K445">
        <f>+HLOOKUP(VLOOKUP($B445,$Q$2:$R$42,2,0),Costo_provisiones!$D$3:$AY$100,base_minorista!$A445,0)</f>
        <v>4.1191355981496276</v>
      </c>
      <c r="L445">
        <f>+HLOOKUP(VLOOKUP($B445,$Q$2:$R$42,2,0),Morosidad_control!$D$4:$AY$101,base_minorista!$A445,0)</f>
        <v>7.6285686763693326</v>
      </c>
      <c r="M445">
        <f ca="1">+OFFSET(Capital_2!$D$2,base_minorista!A445,0)</f>
        <v>2.8814923639740782</v>
      </c>
      <c r="N445">
        <f>+HLOOKUP(VLOOKUP($B445,$Q$2:$R$42,2,0),costo_laboral!$E$2:$AZ$99,base_minorista!$A445,0)</f>
        <v>19.693253493405667</v>
      </c>
      <c r="O445">
        <f>+HLOOKUP(VLOOKUP($B445,$Q$2:$R$42,2,0),Participacion2!$D$2:$AO$99,base_minorista!$A445,0)</f>
        <v>0.3116291571629542</v>
      </c>
    </row>
    <row r="446" spans="1:15" ht="16.5" x14ac:dyDescent="0.3">
      <c r="A446">
        <v>55</v>
      </c>
      <c r="B446">
        <v>5</v>
      </c>
      <c r="C446">
        <v>54</v>
      </c>
      <c r="D446" s="3">
        <v>42521</v>
      </c>
      <c r="E446" s="33">
        <v>16</v>
      </c>
      <c r="F446">
        <v>1</v>
      </c>
      <c r="G446">
        <f>+HLOOKUP(VLOOKUP($B446,$Q$2:$R$42,2,0),costos_sf!$D$2:$AY$99,base_minorista!$A446,0)</f>
        <v>27740719.536547735</v>
      </c>
      <c r="H446">
        <f>+HLOOKUP(VLOOKUP($B446,$Q$2:$R$42,2,0),creditos_sf!$D$2:$AY$99,base_minorista!$A446,0)</f>
        <v>80909254.221812055</v>
      </c>
      <c r="I446">
        <f>+HLOOKUP(VLOOKUP($B446,$Q$2:$R$42,2,0),creditos_sf!$D$103:$AY$200,base_minorista!$A446,0)</f>
        <v>5754369.1182672093</v>
      </c>
      <c r="J446">
        <f>+HLOOKUP(VLOOKUP($B446,$Q$2:$R$42,2,0),Costo_fondeo!$D$3:$AY$100,base_minorista!$A446,0)</f>
        <v>9.1007129575780823</v>
      </c>
      <c r="K446">
        <f>+HLOOKUP(VLOOKUP($B446,$Q$2:$R$42,2,0),Costo_provisiones!$D$3:$AY$100,base_minorista!$A446,0)</f>
        <v>4.1717443495834186</v>
      </c>
      <c r="L446">
        <f>+HLOOKUP(VLOOKUP($B446,$Q$2:$R$42,2,0),Morosidad_control!$D$4:$AY$101,base_minorista!$A446,0)</f>
        <v>6.895972267584054</v>
      </c>
      <c r="M446">
        <f ca="1">+OFFSET(Capital_2!$D$2,base_minorista!A446,0)</f>
        <v>2.9184975362021124</v>
      </c>
      <c r="N446">
        <f>+HLOOKUP(VLOOKUP($B446,$Q$2:$R$42,2,0),costo_laboral!$E$2:$AZ$99,base_minorista!$A446,0)</f>
        <v>19.91343489006713</v>
      </c>
      <c r="O446">
        <f>+HLOOKUP(VLOOKUP($B446,$Q$2:$R$42,2,0),Participacion2!$D$2:$AO$99,base_minorista!$A446,0)</f>
        <v>0.30585623111602089</v>
      </c>
    </row>
    <row r="447" spans="1:15" ht="16.5" x14ac:dyDescent="0.3">
      <c r="A447">
        <v>56</v>
      </c>
      <c r="B447">
        <v>5</v>
      </c>
      <c r="C447">
        <v>55</v>
      </c>
      <c r="D447" s="3">
        <v>42551</v>
      </c>
      <c r="E447" s="33">
        <v>16</v>
      </c>
      <c r="F447">
        <v>1</v>
      </c>
      <c r="G447">
        <f>+HLOOKUP(VLOOKUP($B447,$Q$2:$R$42,2,0),costos_sf!$D$2:$AY$99,base_minorista!$A447,0)</f>
        <v>27889651.103576571</v>
      </c>
      <c r="H447">
        <f>+HLOOKUP(VLOOKUP($B447,$Q$2:$R$42,2,0),creditos_sf!$D$2:$AY$99,base_minorista!$A447,0)</f>
        <v>80784187.016587839</v>
      </c>
      <c r="I447">
        <f>+HLOOKUP(VLOOKUP($B447,$Q$2:$R$42,2,0),creditos_sf!$D$103:$AY$200,base_minorista!$A447,0)</f>
        <v>5951337.782999835</v>
      </c>
      <c r="J447">
        <f>+HLOOKUP(VLOOKUP($B447,$Q$2:$R$42,2,0),Costo_fondeo!$D$3:$AY$100,base_minorista!$A447,0)</f>
        <v>9.1182713052933693</v>
      </c>
      <c r="K447">
        <f>+HLOOKUP(VLOOKUP($B447,$Q$2:$R$42,2,0),Costo_provisiones!$D$3:$AY$100,base_minorista!$A447,0)</f>
        <v>4.3471753167329261</v>
      </c>
      <c r="L447">
        <f>+HLOOKUP(VLOOKUP($B447,$Q$2:$R$42,2,0),Morosidad_control!$D$4:$AY$101,base_minorista!$A447,0)</f>
        <v>7.4457003603287637</v>
      </c>
      <c r="M447">
        <f ca="1">+OFFSET(Capital_2!$D$2,base_minorista!A447,0)</f>
        <v>2.9650713359667673</v>
      </c>
      <c r="N447">
        <f>+HLOOKUP(VLOOKUP($B447,$Q$2:$R$42,2,0),costo_laboral!$E$2:$AZ$99,base_minorista!$A447,0)</f>
        <v>19.743036739773167</v>
      </c>
      <c r="O447">
        <f>+HLOOKUP(VLOOKUP($B447,$Q$2:$R$42,2,0),Participacion2!$D$2:$AO$99,base_minorista!$A447,0)</f>
        <v>0.30381334449291808</v>
      </c>
    </row>
    <row r="448" spans="1:15" ht="16.5" x14ac:dyDescent="0.3">
      <c r="A448">
        <v>57</v>
      </c>
      <c r="B448">
        <v>5</v>
      </c>
      <c r="C448">
        <v>56</v>
      </c>
      <c r="D448" s="3">
        <v>42582</v>
      </c>
      <c r="E448" s="33">
        <v>16</v>
      </c>
      <c r="F448">
        <v>1</v>
      </c>
      <c r="G448">
        <f>+HLOOKUP(VLOOKUP($B448,$Q$2:$R$42,2,0),costos_sf!$D$2:$AY$99,base_minorista!$A448,0)</f>
        <v>28075894.247412629</v>
      </c>
      <c r="H448">
        <f>+HLOOKUP(VLOOKUP($B448,$Q$2:$R$42,2,0),creditos_sf!$D$2:$AY$99,base_minorista!$A448,0)</f>
        <v>81287791.920684397</v>
      </c>
      <c r="I448">
        <f>+HLOOKUP(VLOOKUP($B448,$Q$2:$R$42,2,0),creditos_sf!$D$103:$AY$200,base_minorista!$A448,0)</f>
        <v>6299009.8294937378</v>
      </c>
      <c r="J448">
        <f>+HLOOKUP(VLOOKUP($B448,$Q$2:$R$42,2,0),Costo_fondeo!$D$3:$AY$100,base_minorista!$A448,0)</f>
        <v>9.1808276879872519</v>
      </c>
      <c r="K448">
        <f>+HLOOKUP(VLOOKUP($B448,$Q$2:$R$42,2,0),Costo_provisiones!$D$3:$AY$100,base_minorista!$A448,0)</f>
        <v>4.5023447319099477</v>
      </c>
      <c r="L448">
        <f>+HLOOKUP(VLOOKUP($B448,$Q$2:$R$42,2,0),Morosidad_control!$D$4:$AY$101,base_minorista!$A448,0)</f>
        <v>7.9365729822114091</v>
      </c>
      <c r="M448">
        <f ca="1">+OFFSET(Capital_2!$D$2,base_minorista!A448,0)</f>
        <v>3.0367322920898565</v>
      </c>
      <c r="N448">
        <f>+HLOOKUP(VLOOKUP($B448,$Q$2:$R$42,2,0),costo_laboral!$E$2:$AZ$99,base_minorista!$A448,0)</f>
        <v>19.455815423373295</v>
      </c>
      <c r="O448">
        <f>+HLOOKUP(VLOOKUP($B448,$Q$2:$R$42,2,0),Participacion2!$D$2:$AO$99,base_minorista!$A448,0)</f>
        <v>0.3052884944096339</v>
      </c>
    </row>
    <row r="449" spans="1:15" ht="16.5" x14ac:dyDescent="0.3">
      <c r="A449">
        <v>58</v>
      </c>
      <c r="B449">
        <v>5</v>
      </c>
      <c r="C449">
        <v>57</v>
      </c>
      <c r="D449" s="3">
        <v>42613</v>
      </c>
      <c r="E449" s="33">
        <v>16</v>
      </c>
      <c r="F449">
        <v>1</v>
      </c>
      <c r="G449">
        <f>+HLOOKUP(VLOOKUP($B449,$Q$2:$R$42,2,0),costos_sf!$D$2:$AY$99,base_minorista!$A449,0)</f>
        <v>28084431.614549074</v>
      </c>
      <c r="H449">
        <f>+HLOOKUP(VLOOKUP($B449,$Q$2:$R$42,2,0),creditos_sf!$D$2:$AY$99,base_minorista!$A449,0)</f>
        <v>80509318.074117422</v>
      </c>
      <c r="I449">
        <f>+HLOOKUP(VLOOKUP($B449,$Q$2:$R$42,2,0),creditos_sf!$D$103:$AY$200,base_minorista!$A449,0)</f>
        <v>6799451.8500887034</v>
      </c>
      <c r="J449">
        <f>+HLOOKUP(VLOOKUP($B449,$Q$2:$R$42,2,0),Costo_fondeo!$D$3:$AY$100,base_minorista!$A449,0)</f>
        <v>9.2926387939835102</v>
      </c>
      <c r="K449">
        <f>+HLOOKUP(VLOOKUP($B449,$Q$2:$R$42,2,0),Costo_provisiones!$D$3:$AY$100,base_minorista!$A449,0)</f>
        <v>4.4565338828992846</v>
      </c>
      <c r="L449">
        <f>+HLOOKUP(VLOOKUP($B449,$Q$2:$R$42,2,0),Morosidad_control!$D$4:$AY$101,base_minorista!$A449,0)</f>
        <v>7.414699250755949</v>
      </c>
      <c r="M449">
        <f ca="1">+OFFSET(Capital_2!$D$2,base_minorista!A449,0)</f>
        <v>3.0987757605561481</v>
      </c>
      <c r="N449">
        <f>+HLOOKUP(VLOOKUP($B449,$Q$2:$R$42,2,0),costo_laboral!$E$2:$AZ$99,base_minorista!$A449,0)</f>
        <v>19.462307548125469</v>
      </c>
      <c r="O449">
        <f>+HLOOKUP(VLOOKUP($B449,$Q$2:$R$42,2,0),Participacion2!$D$2:$AO$99,base_minorista!$A449,0)</f>
        <v>0.30183359994122338</v>
      </c>
    </row>
    <row r="450" spans="1:15" ht="16.5" x14ac:dyDescent="0.3">
      <c r="A450">
        <v>59</v>
      </c>
      <c r="B450">
        <v>5</v>
      </c>
      <c r="C450">
        <v>58</v>
      </c>
      <c r="D450" s="3">
        <v>42643</v>
      </c>
      <c r="E450" s="33">
        <v>16</v>
      </c>
      <c r="F450">
        <v>1</v>
      </c>
      <c r="G450">
        <f>+HLOOKUP(VLOOKUP($B450,$Q$2:$R$42,2,0),costos_sf!$D$2:$AY$99,base_minorista!$A450,0)</f>
        <v>28185100.908993348</v>
      </c>
      <c r="H450">
        <f>+HLOOKUP(VLOOKUP($B450,$Q$2:$R$42,2,0),creditos_sf!$D$2:$AY$99,base_minorista!$A450,0)</f>
        <v>81463628.563652128</v>
      </c>
      <c r="I450">
        <f>+HLOOKUP(VLOOKUP($B450,$Q$2:$R$42,2,0),creditos_sf!$D$103:$AY$200,base_minorista!$A450,0)</f>
        <v>7417988.2592993705</v>
      </c>
      <c r="J450">
        <f>+HLOOKUP(VLOOKUP($B450,$Q$2:$R$42,2,0),Costo_fondeo!$D$3:$AY$100,base_minorista!$A450,0)</f>
        <v>9.269673587311452</v>
      </c>
      <c r="K450">
        <f>+HLOOKUP(VLOOKUP($B450,$Q$2:$R$42,2,0),Costo_provisiones!$D$3:$AY$100,base_minorista!$A450,0)</f>
        <v>4.5860816785717509</v>
      </c>
      <c r="L450">
        <f>+HLOOKUP(VLOOKUP($B450,$Q$2:$R$42,2,0),Morosidad_control!$D$4:$AY$101,base_minorista!$A450,0)</f>
        <v>7.6351725504421886</v>
      </c>
      <c r="M450">
        <f ca="1">+OFFSET(Capital_2!$D$2,base_minorista!A450,0)</f>
        <v>3.1647538313822339</v>
      </c>
      <c r="N450">
        <f>+HLOOKUP(VLOOKUP($B450,$Q$2:$R$42,2,0),costo_laboral!$E$2:$AZ$99,base_minorista!$A450,0)</f>
        <v>19.050630880829729</v>
      </c>
      <c r="O450">
        <f>+HLOOKUP(VLOOKUP($B450,$Q$2:$R$42,2,0),Participacion2!$D$2:$AO$99,base_minorista!$A450,0)</f>
        <v>0.300954515247085</v>
      </c>
    </row>
    <row r="451" spans="1:15" ht="16.5" x14ac:dyDescent="0.3">
      <c r="A451">
        <v>60</v>
      </c>
      <c r="B451">
        <v>5</v>
      </c>
      <c r="C451">
        <v>59</v>
      </c>
      <c r="D451" s="3">
        <v>42674</v>
      </c>
      <c r="E451" s="33">
        <v>16</v>
      </c>
      <c r="F451">
        <v>1</v>
      </c>
      <c r="G451">
        <f>+HLOOKUP(VLOOKUP($B451,$Q$2:$R$42,2,0),costos_sf!$D$2:$AY$99,base_minorista!$A451,0)</f>
        <v>28261621.42230361</v>
      </c>
      <c r="H451">
        <f>+HLOOKUP(VLOOKUP($B451,$Q$2:$R$42,2,0),creditos_sf!$D$2:$AY$99,base_minorista!$A451,0)</f>
        <v>81349981.122451827</v>
      </c>
      <c r="I451">
        <f>+HLOOKUP(VLOOKUP($B451,$Q$2:$R$42,2,0),creditos_sf!$D$103:$AY$200,base_minorista!$A451,0)</f>
        <v>7835977.8589560371</v>
      </c>
      <c r="J451">
        <f>+HLOOKUP(VLOOKUP($B451,$Q$2:$R$42,2,0),Costo_fondeo!$D$3:$AY$100,base_minorista!$A451,0)</f>
        <v>9.2617913714483393</v>
      </c>
      <c r="K451">
        <f>+HLOOKUP(VLOOKUP($B451,$Q$2:$R$42,2,0),Costo_provisiones!$D$3:$AY$100,base_minorista!$A451,0)</f>
        <v>4.6634226692972183</v>
      </c>
      <c r="L451">
        <f>+HLOOKUP(VLOOKUP($B451,$Q$2:$R$42,2,0),Morosidad_control!$D$4:$AY$101,base_minorista!$A451,0)</f>
        <v>8.0368176293420017</v>
      </c>
      <c r="M451">
        <f ca="1">+OFFSET(Capital_2!$D$2,base_minorista!A451,0)</f>
        <v>3.232264312603593</v>
      </c>
      <c r="N451">
        <f>+HLOOKUP(VLOOKUP($B451,$Q$2:$R$42,2,0),costo_laboral!$E$2:$AZ$99,base_minorista!$A451,0)</f>
        <v>18.999973094233813</v>
      </c>
      <c r="O451">
        <f>+HLOOKUP(VLOOKUP($B451,$Q$2:$R$42,2,0),Participacion2!$D$2:$AO$99,base_minorista!$A451,0)</f>
        <v>0.2981390454272293</v>
      </c>
    </row>
    <row r="452" spans="1:15" ht="16.5" x14ac:dyDescent="0.3">
      <c r="A452">
        <v>61</v>
      </c>
      <c r="B452">
        <v>5</v>
      </c>
      <c r="C452">
        <v>60</v>
      </c>
      <c r="D452" s="3">
        <v>42704</v>
      </c>
      <c r="E452" s="33">
        <v>16</v>
      </c>
      <c r="F452">
        <v>1</v>
      </c>
      <c r="G452">
        <f>+HLOOKUP(VLOOKUP($B452,$Q$2:$R$42,2,0),costos_sf!$D$2:$AY$99,base_minorista!$A452,0)</f>
        <v>28289673.545272402</v>
      </c>
      <c r="H452">
        <f>+HLOOKUP(VLOOKUP($B452,$Q$2:$R$42,2,0),creditos_sf!$D$2:$AY$99,base_minorista!$A452,0)</f>
        <v>81503520.089896202</v>
      </c>
      <c r="I452">
        <f>+HLOOKUP(VLOOKUP($B452,$Q$2:$R$42,2,0),creditos_sf!$D$103:$AY$200,base_minorista!$A452,0)</f>
        <v>8343280.8379125204</v>
      </c>
      <c r="J452">
        <f>+HLOOKUP(VLOOKUP($B452,$Q$2:$R$42,2,0),Costo_fondeo!$D$3:$AY$100,base_minorista!$A452,0)</f>
        <v>9.3741156594354091</v>
      </c>
      <c r="K452">
        <f>+HLOOKUP(VLOOKUP($B452,$Q$2:$R$42,2,0),Costo_provisiones!$D$3:$AY$100,base_minorista!$A452,0)</f>
        <v>4.6452206490001577</v>
      </c>
      <c r="L452">
        <f>+HLOOKUP(VLOOKUP($B452,$Q$2:$R$42,2,0),Morosidad_control!$D$4:$AY$101,base_minorista!$A452,0)</f>
        <v>7.7045783004530435</v>
      </c>
      <c r="M452">
        <f ca="1">+OFFSET(Capital_2!$D$2,base_minorista!A452,0)</f>
        <v>3.2966619789838338</v>
      </c>
      <c r="N452">
        <f>+HLOOKUP(VLOOKUP($B452,$Q$2:$R$42,2,0),costo_laboral!$E$2:$AZ$99,base_minorista!$A452,0)</f>
        <v>18.798229823699625</v>
      </c>
      <c r="O452">
        <f>+HLOOKUP(VLOOKUP($B452,$Q$2:$R$42,2,0),Participacion2!$D$2:$AO$99,base_minorista!$A452,0)</f>
        <v>0.29529137197906463</v>
      </c>
    </row>
    <row r="453" spans="1:15" ht="16.5" x14ac:dyDescent="0.3">
      <c r="A453">
        <v>62</v>
      </c>
      <c r="B453">
        <v>5</v>
      </c>
      <c r="C453">
        <v>61</v>
      </c>
      <c r="D453" s="3">
        <v>42735</v>
      </c>
      <c r="E453" s="33">
        <v>16</v>
      </c>
      <c r="F453">
        <v>1</v>
      </c>
      <c r="G453">
        <f>+HLOOKUP(VLOOKUP($B453,$Q$2:$R$42,2,0),costos_sf!$D$2:$AY$99,base_minorista!$A453,0)</f>
        <v>30245533.463557269</v>
      </c>
      <c r="H453">
        <f>+HLOOKUP(VLOOKUP($B453,$Q$2:$R$42,2,0),creditos_sf!$D$2:$AY$99,base_minorista!$A453,0)</f>
        <v>82640602.547100663</v>
      </c>
      <c r="I453">
        <f>+HLOOKUP(VLOOKUP($B453,$Q$2:$R$42,2,0),creditos_sf!$D$103:$AY$200,base_minorista!$A453,0)</f>
        <v>8652623.5627529453</v>
      </c>
      <c r="J453">
        <f>+HLOOKUP(VLOOKUP($B453,$Q$2:$R$42,2,0),Costo_fondeo!$D$3:$AY$100,base_minorista!$A453,0)</f>
        <v>9.4949601871298022</v>
      </c>
      <c r="K453">
        <f>+HLOOKUP(VLOOKUP($B453,$Q$2:$R$42,2,0),Costo_provisiones!$D$3:$AY$100,base_minorista!$A453,0)</f>
        <v>5.1267409230220506</v>
      </c>
      <c r="L453">
        <f>+HLOOKUP(VLOOKUP($B453,$Q$2:$R$42,2,0),Morosidad_control!$D$4:$AY$101,base_minorista!$A453,0)</f>
        <v>7.7769691383619524</v>
      </c>
      <c r="M453">
        <f ca="1">+OFFSET(Capital_2!$D$2,base_minorista!A453,0)</f>
        <v>3.371561018368705</v>
      </c>
      <c r="N453">
        <f>+HLOOKUP(VLOOKUP($B453,$Q$2:$R$42,2,0),costo_laboral!$E$2:$AZ$99,base_minorista!$A453,0)</f>
        <v>20.093874419738249</v>
      </c>
      <c r="O453">
        <f>+HLOOKUP(VLOOKUP($B453,$Q$2:$R$42,2,0),Participacion2!$D$2:$AO$99,base_minorista!$A453,0)</f>
        <v>0.29854804516515032</v>
      </c>
    </row>
    <row r="454" spans="1:15" ht="16.5" x14ac:dyDescent="0.3">
      <c r="A454">
        <v>63</v>
      </c>
      <c r="B454">
        <v>5</v>
      </c>
      <c r="C454">
        <v>62</v>
      </c>
      <c r="D454" s="3">
        <v>42766</v>
      </c>
      <c r="E454" s="33">
        <v>17</v>
      </c>
      <c r="F454">
        <v>1</v>
      </c>
      <c r="G454">
        <f>+HLOOKUP(VLOOKUP($B454,$Q$2:$R$42,2,0),costos_sf!$D$2:$AY$99,base_minorista!$A454,0)</f>
        <v>30095302.574337304</v>
      </c>
      <c r="H454">
        <f>+HLOOKUP(VLOOKUP($B454,$Q$2:$R$42,2,0),creditos_sf!$D$2:$AY$99,base_minorista!$A454,0)</f>
        <v>82804218.317965552</v>
      </c>
      <c r="I454">
        <f>+HLOOKUP(VLOOKUP($B454,$Q$2:$R$42,2,0),creditos_sf!$D$103:$AY$200,base_minorista!$A454,0)</f>
        <v>8905821.2826332841</v>
      </c>
      <c r="J454">
        <f>+HLOOKUP(VLOOKUP($B454,$Q$2:$R$42,2,0),Costo_fondeo!$D$3:$AY$100,base_minorista!$A454,0)</f>
        <v>9.4980054359895476</v>
      </c>
      <c r="K454">
        <f>+HLOOKUP(VLOOKUP($B454,$Q$2:$R$42,2,0),Costo_provisiones!$D$3:$AY$100,base_minorista!$A454,0)</f>
        <v>5.1944215486945708</v>
      </c>
      <c r="L454">
        <f>+HLOOKUP(VLOOKUP($B454,$Q$2:$R$42,2,0),Morosidad_control!$D$4:$AY$101,base_minorista!$A454,0)</f>
        <v>8.2324093415322803</v>
      </c>
      <c r="M454">
        <f ca="1">+OFFSET(Capital_2!$D$2,base_minorista!A454,0)</f>
        <v>3.4309045641717737</v>
      </c>
      <c r="N454">
        <f>+HLOOKUP(VLOOKUP($B454,$Q$2:$R$42,2,0),costo_laboral!$E$2:$AZ$99,base_minorista!$A454,0)</f>
        <v>19.763562034144716</v>
      </c>
      <c r="O454">
        <f>+HLOOKUP(VLOOKUP($B454,$Q$2:$R$42,2,0),Participacion2!$D$2:$AO$99,base_minorista!$A454,0)</f>
        <v>0.30189459860406842</v>
      </c>
    </row>
    <row r="455" spans="1:15" ht="16.5" x14ac:dyDescent="0.3">
      <c r="A455">
        <v>64</v>
      </c>
      <c r="B455">
        <v>5</v>
      </c>
      <c r="C455">
        <v>63</v>
      </c>
      <c r="D455" s="3">
        <v>42794</v>
      </c>
      <c r="E455" s="33">
        <v>17</v>
      </c>
      <c r="F455">
        <v>1</v>
      </c>
      <c r="G455">
        <f>+HLOOKUP(VLOOKUP($B455,$Q$2:$R$42,2,0),costos_sf!$D$2:$AY$99,base_minorista!$A455,0)</f>
        <v>29813618.23445566</v>
      </c>
      <c r="H455">
        <f>+HLOOKUP(VLOOKUP($B455,$Q$2:$R$42,2,0),creditos_sf!$D$2:$AY$99,base_minorista!$A455,0)</f>
        <v>83170756.266469806</v>
      </c>
      <c r="I455">
        <f>+HLOOKUP(VLOOKUP($B455,$Q$2:$R$42,2,0),creditos_sf!$D$103:$AY$200,base_minorista!$A455,0)</f>
        <v>9053266.5180094652</v>
      </c>
      <c r="J455">
        <f>+HLOOKUP(VLOOKUP($B455,$Q$2:$R$42,2,0),Costo_fondeo!$D$3:$AY$100,base_minorista!$A455,0)</f>
        <v>9.4749789134436178</v>
      </c>
      <c r="K455">
        <f>+HLOOKUP(VLOOKUP($B455,$Q$2:$R$42,2,0),Costo_provisiones!$D$3:$AY$100,base_minorista!$A455,0)</f>
        <v>5.2030591448927073</v>
      </c>
      <c r="L455">
        <f>+HLOOKUP(VLOOKUP($B455,$Q$2:$R$42,2,0),Morosidad_control!$D$4:$AY$101,base_minorista!$A455,0)</f>
        <v>8.5925297448237714</v>
      </c>
      <c r="M455">
        <f ca="1">+OFFSET(Capital_2!$D$2,base_minorista!A455,0)</f>
        <v>3.4714473426279464</v>
      </c>
      <c r="N455">
        <f>+HLOOKUP(VLOOKUP($B455,$Q$2:$R$42,2,0),costo_laboral!$E$2:$AZ$99,base_minorista!$A455,0)</f>
        <v>19.35838484018884</v>
      </c>
      <c r="O455">
        <f>+HLOOKUP(VLOOKUP($B455,$Q$2:$R$42,2,0),Participacion2!$D$2:$AO$99,base_minorista!$A455,0)</f>
        <v>0.30301221989955113</v>
      </c>
    </row>
    <row r="456" spans="1:15" ht="16.5" x14ac:dyDescent="0.3">
      <c r="A456">
        <v>65</v>
      </c>
      <c r="B456">
        <v>5</v>
      </c>
      <c r="C456">
        <v>64</v>
      </c>
      <c r="D456" s="3">
        <v>42825</v>
      </c>
      <c r="E456" s="33">
        <v>17</v>
      </c>
      <c r="F456">
        <v>1</v>
      </c>
      <c r="G456">
        <f>+HLOOKUP(VLOOKUP($B456,$Q$2:$R$42,2,0),costos_sf!$D$2:$AY$99,base_minorista!$A456,0)</f>
        <v>29262339.250948343</v>
      </c>
      <c r="H456">
        <f>+HLOOKUP(VLOOKUP($B456,$Q$2:$R$42,2,0),creditos_sf!$D$2:$AY$99,base_minorista!$A456,0)</f>
        <v>82850166.572005436</v>
      </c>
      <c r="I456">
        <f>+HLOOKUP(VLOOKUP($B456,$Q$2:$R$42,2,0),creditos_sf!$D$103:$AY$200,base_minorista!$A456,0)</f>
        <v>9450341.8032877706</v>
      </c>
      <c r="J456">
        <f>+HLOOKUP(VLOOKUP($B456,$Q$2:$R$42,2,0),Costo_fondeo!$D$3:$AY$100,base_minorista!$A456,0)</f>
        <v>9.4767286083512072</v>
      </c>
      <c r="K456">
        <f>+HLOOKUP(VLOOKUP($B456,$Q$2:$R$42,2,0),Costo_provisiones!$D$3:$AY$100,base_minorista!$A456,0)</f>
        <v>5.1425962562233583</v>
      </c>
      <c r="L456">
        <f>+HLOOKUP(VLOOKUP($B456,$Q$2:$R$42,2,0),Morosidad_control!$D$4:$AY$101,base_minorista!$A456,0)</f>
        <v>7.9193266268629738</v>
      </c>
      <c r="M456">
        <f ca="1">+OFFSET(Capital_2!$D$2,base_minorista!A456,0)</f>
        <v>3.5034579976729381</v>
      </c>
      <c r="N456">
        <f>+HLOOKUP(VLOOKUP($B456,$Q$2:$R$42,2,0),costo_laboral!$E$2:$AZ$99,base_minorista!$A456,0)</f>
        <v>18.956442125582566</v>
      </c>
      <c r="O456">
        <f>+HLOOKUP(VLOOKUP($B456,$Q$2:$R$42,2,0),Participacion2!$D$2:$AO$99,base_minorista!$A456,0)</f>
        <v>0.30500999012497665</v>
      </c>
    </row>
    <row r="457" spans="1:15" ht="16.5" x14ac:dyDescent="0.3">
      <c r="A457">
        <v>66</v>
      </c>
      <c r="B457">
        <v>5</v>
      </c>
      <c r="C457">
        <v>65</v>
      </c>
      <c r="D457" s="3">
        <v>42855</v>
      </c>
      <c r="E457" s="33">
        <v>17</v>
      </c>
      <c r="F457">
        <v>1</v>
      </c>
      <c r="G457">
        <f>+HLOOKUP(VLOOKUP($B457,$Q$2:$R$42,2,0),costos_sf!$D$2:$AY$99,base_minorista!$A457,0)</f>
        <v>29086510.274455469</v>
      </c>
      <c r="H457">
        <f>+HLOOKUP(VLOOKUP($B457,$Q$2:$R$42,2,0),creditos_sf!$D$2:$AY$99,base_minorista!$A457,0)</f>
        <v>83687839.828776285</v>
      </c>
      <c r="I457">
        <f>+HLOOKUP(VLOOKUP($B457,$Q$2:$R$42,2,0),creditos_sf!$D$103:$AY$200,base_minorista!$A457,0)</f>
        <v>9320490.2786748093</v>
      </c>
      <c r="J457">
        <f>+HLOOKUP(VLOOKUP($B457,$Q$2:$R$42,2,0),Costo_fondeo!$D$3:$AY$100,base_minorista!$A457,0)</f>
        <v>9.4657667594247403</v>
      </c>
      <c r="K457">
        <f>+HLOOKUP(VLOOKUP($B457,$Q$2:$R$42,2,0),Costo_provisiones!$D$3:$AY$100,base_minorista!$A457,0)</f>
        <v>4.9962901196517882</v>
      </c>
      <c r="L457">
        <f>+HLOOKUP(VLOOKUP($B457,$Q$2:$R$42,2,0),Morosidad_control!$D$4:$AY$101,base_minorista!$A457,0)</f>
        <v>8.0573789093598851</v>
      </c>
      <c r="M457">
        <f ca="1">+OFFSET(Capital_2!$D$2,base_minorista!A457,0)</f>
        <v>3.5336781037956082</v>
      </c>
      <c r="N457">
        <f>+HLOOKUP(VLOOKUP($B457,$Q$2:$R$42,2,0),costo_laboral!$E$2:$AZ$99,base_minorista!$A457,0)</f>
        <v>18.726592546724895</v>
      </c>
      <c r="O457">
        <f>+HLOOKUP(VLOOKUP($B457,$Q$2:$R$42,2,0),Participacion2!$D$2:$AO$99,base_minorista!$A457,0)</f>
        <v>0.30664857367133996</v>
      </c>
    </row>
    <row r="458" spans="1:15" ht="16.5" x14ac:dyDescent="0.3">
      <c r="A458">
        <v>67</v>
      </c>
      <c r="B458">
        <v>5</v>
      </c>
      <c r="C458">
        <v>66</v>
      </c>
      <c r="D458" s="3">
        <v>42886</v>
      </c>
      <c r="E458" s="33">
        <v>17</v>
      </c>
      <c r="F458">
        <v>1</v>
      </c>
      <c r="G458">
        <f>+HLOOKUP(VLOOKUP($B458,$Q$2:$R$42,2,0),costos_sf!$D$2:$AY$99,base_minorista!$A458,0)</f>
        <v>28883342.192384496</v>
      </c>
      <c r="H458">
        <f>+HLOOKUP(VLOOKUP($B458,$Q$2:$R$42,2,0),creditos_sf!$D$2:$AY$99,base_minorista!$A458,0)</f>
        <v>85576335.290878087</v>
      </c>
      <c r="I458">
        <f>+HLOOKUP(VLOOKUP($B458,$Q$2:$R$42,2,0),creditos_sf!$D$103:$AY$200,base_minorista!$A458,0)</f>
        <v>9464298.6343748849</v>
      </c>
      <c r="J458">
        <f>+HLOOKUP(VLOOKUP($B458,$Q$2:$R$42,2,0),Costo_fondeo!$D$3:$AY$100,base_minorista!$A458,0)</f>
        <v>9.4310827292908392</v>
      </c>
      <c r="K458">
        <f>+HLOOKUP(VLOOKUP($B458,$Q$2:$R$42,2,0),Costo_provisiones!$D$3:$AY$100,base_minorista!$A458,0)</f>
        <v>4.9270262293721849</v>
      </c>
      <c r="L458">
        <f>+HLOOKUP(VLOOKUP($B458,$Q$2:$R$42,2,0),Morosidad_control!$D$4:$AY$101,base_minorista!$A458,0)</f>
        <v>8.3103656459575053</v>
      </c>
      <c r="M458">
        <f ca="1">+OFFSET(Capital_2!$D$2,base_minorista!A458,0)</f>
        <v>3.5570017411603705</v>
      </c>
      <c r="N458">
        <f>+HLOOKUP(VLOOKUP($B458,$Q$2:$R$42,2,0),costo_laboral!$E$2:$AZ$99,base_minorista!$A458,0)</f>
        <v>18.126111721535253</v>
      </c>
      <c r="O458">
        <f>+HLOOKUP(VLOOKUP($B458,$Q$2:$R$42,2,0),Participacion2!$D$2:$AO$99,base_minorista!$A458,0)</f>
        <v>0.30907207843645312</v>
      </c>
    </row>
    <row r="459" spans="1:15" ht="16.5" x14ac:dyDescent="0.3">
      <c r="A459">
        <v>68</v>
      </c>
      <c r="B459">
        <v>5</v>
      </c>
      <c r="C459">
        <v>67</v>
      </c>
      <c r="D459" s="3">
        <v>42916</v>
      </c>
      <c r="E459" s="33">
        <v>17</v>
      </c>
      <c r="F459">
        <v>1</v>
      </c>
      <c r="G459">
        <f>+HLOOKUP(VLOOKUP($B459,$Q$2:$R$42,2,0),costos_sf!$D$2:$AY$99,base_minorista!$A459,0)</f>
        <v>15971140.273450293</v>
      </c>
      <c r="H459">
        <f>+HLOOKUP(VLOOKUP($B459,$Q$2:$R$42,2,0),creditos_sf!$D$2:$AY$99,base_minorista!$A459,0)</f>
        <v>0</v>
      </c>
      <c r="I459">
        <f>+HLOOKUP(VLOOKUP($B459,$Q$2:$R$42,2,0),creditos_sf!$D$103:$AY$200,base_minorista!$A459,0)</f>
        <v>0</v>
      </c>
      <c r="J459">
        <f>+HLOOKUP(VLOOKUP($B459,$Q$2:$R$42,2,0),Costo_fondeo!$D$3:$AY$100,base_minorista!$A459,0)</f>
        <v>5.3462025550088974</v>
      </c>
      <c r="K459">
        <f>+HLOOKUP(VLOOKUP($B459,$Q$2:$R$42,2,0),Costo_provisiones!$D$3:$AY$100,base_minorista!$A459,0)</f>
        <v>2.6672705485701114</v>
      </c>
      <c r="L459">
        <f>+HLOOKUP(VLOOKUP($B459,$Q$2:$R$42,2,0),Morosidad_control!$D$4:$AY$101,base_minorista!$A459,0)</f>
        <v>0</v>
      </c>
      <c r="M459">
        <f ca="1">+OFFSET(Capital_2!$D$2,base_minorista!A459,0)</f>
        <v>3.5704065106105527</v>
      </c>
      <c r="N459">
        <f>+HLOOKUP(VLOOKUP($B459,$Q$2:$R$42,2,0),costo_laboral!$E$2:$AZ$99,base_minorista!$A459,0)</f>
        <v>0</v>
      </c>
      <c r="O459">
        <f>+HLOOKUP(VLOOKUP($B459,$Q$2:$R$42,2,0),Participacion2!$D$2:$AO$99,base_minorista!$A459,0)</f>
        <v>0</v>
      </c>
    </row>
    <row r="460" spans="1:15" ht="16.5" x14ac:dyDescent="0.3">
      <c r="A460">
        <v>69</v>
      </c>
      <c r="B460">
        <v>5</v>
      </c>
      <c r="C460">
        <v>68</v>
      </c>
      <c r="D460" s="3">
        <v>42947</v>
      </c>
      <c r="E460" s="33">
        <v>17</v>
      </c>
      <c r="F460">
        <v>1</v>
      </c>
      <c r="G460">
        <f>+HLOOKUP(VLOOKUP($B460,$Q$2:$R$42,2,0),costos_sf!$D$2:$AY$99,base_minorista!$A460,0)</f>
        <v>13520307.81148549</v>
      </c>
      <c r="H460">
        <f>+HLOOKUP(VLOOKUP($B460,$Q$2:$R$42,2,0),creditos_sf!$D$2:$AY$99,base_minorista!$A460,0)</f>
        <v>0</v>
      </c>
      <c r="I460">
        <f>+HLOOKUP(VLOOKUP($B460,$Q$2:$R$42,2,0),creditos_sf!$D$103:$AY$200,base_minorista!$A460,0)</f>
        <v>0</v>
      </c>
      <c r="J460">
        <f>+HLOOKUP(VLOOKUP($B460,$Q$2:$R$42,2,0),Costo_fondeo!$D$3:$AY$100,base_minorista!$A460,0)</f>
        <v>4.9163891238528556</v>
      </c>
      <c r="K460">
        <f>+HLOOKUP(VLOOKUP($B460,$Q$2:$R$42,2,0),Costo_provisiones!$D$3:$AY$100,base_minorista!$A460,0)</f>
        <v>2.1765631572746762</v>
      </c>
      <c r="L460">
        <f>+HLOOKUP(VLOOKUP($B460,$Q$2:$R$42,2,0),Morosidad_control!$D$4:$AY$101,base_minorista!$A460,0)</f>
        <v>0</v>
      </c>
      <c r="M460">
        <f ca="1">+OFFSET(Capital_2!$D$2,base_minorista!A460,0)</f>
        <v>3.5864726654758914</v>
      </c>
      <c r="N460">
        <f>+HLOOKUP(VLOOKUP($B460,$Q$2:$R$42,2,0),costo_laboral!$E$2:$AZ$99,base_minorista!$A460,0)</f>
        <v>0</v>
      </c>
      <c r="O460">
        <f>+HLOOKUP(VLOOKUP($B460,$Q$2:$R$42,2,0),Participacion2!$D$2:$AO$99,base_minorista!$A460,0)</f>
        <v>0</v>
      </c>
    </row>
    <row r="461" spans="1:15" ht="16.5" x14ac:dyDescent="0.3">
      <c r="A461">
        <v>70</v>
      </c>
      <c r="B461">
        <v>5</v>
      </c>
      <c r="C461">
        <v>69</v>
      </c>
      <c r="D461" s="3">
        <v>42978</v>
      </c>
      <c r="E461" s="33">
        <v>17</v>
      </c>
      <c r="F461">
        <v>1</v>
      </c>
      <c r="G461">
        <f>+HLOOKUP(VLOOKUP($B461,$Q$2:$R$42,2,0),costos_sf!$D$2:$AY$99,base_minorista!$A461,0)</f>
        <v>11185980.182443991</v>
      </c>
      <c r="H461">
        <f>+HLOOKUP(VLOOKUP($B461,$Q$2:$R$42,2,0),creditos_sf!$D$2:$AY$99,base_minorista!$A461,0)</f>
        <v>0</v>
      </c>
      <c r="I461">
        <f>+HLOOKUP(VLOOKUP($B461,$Q$2:$R$42,2,0),creditos_sf!$D$103:$AY$200,base_minorista!$A461,0)</f>
        <v>0</v>
      </c>
      <c r="J461">
        <f>+HLOOKUP(VLOOKUP($B461,$Q$2:$R$42,2,0),Costo_fondeo!$D$3:$AY$100,base_minorista!$A461,0)</f>
        <v>4.3703363701106221</v>
      </c>
      <c r="K461">
        <f>+HLOOKUP(VLOOKUP($B461,$Q$2:$R$42,2,0),Costo_provisiones!$D$3:$AY$100,base_minorista!$A461,0)</f>
        <v>1.8295862887524019</v>
      </c>
      <c r="L461">
        <f>+HLOOKUP(VLOOKUP($B461,$Q$2:$R$42,2,0),Morosidad_control!$D$4:$AY$101,base_minorista!$A461,0)</f>
        <v>0</v>
      </c>
      <c r="M461">
        <f ca="1">+OFFSET(Capital_2!$D$2,base_minorista!A461,0)</f>
        <v>3.5952774480300995</v>
      </c>
      <c r="N461">
        <f>+HLOOKUP(VLOOKUP($B461,$Q$2:$R$42,2,0),costo_laboral!$E$2:$AZ$99,base_minorista!$A461,0)</f>
        <v>0</v>
      </c>
      <c r="O461">
        <f>+HLOOKUP(VLOOKUP($B461,$Q$2:$R$42,2,0),Participacion2!$D$2:$AO$99,base_minorista!$A461,0)</f>
        <v>0</v>
      </c>
    </row>
    <row r="462" spans="1:15" ht="16.5" x14ac:dyDescent="0.3">
      <c r="A462">
        <v>71</v>
      </c>
      <c r="B462">
        <v>5</v>
      </c>
      <c r="C462">
        <v>70</v>
      </c>
      <c r="D462" s="3">
        <v>43008</v>
      </c>
      <c r="E462" s="33">
        <v>17</v>
      </c>
      <c r="F462">
        <v>1</v>
      </c>
      <c r="G462">
        <f>+HLOOKUP(VLOOKUP($B462,$Q$2:$R$42,2,0),costos_sf!$D$2:$AY$99,base_minorista!$A462,0)</f>
        <v>8919101.2631633375</v>
      </c>
      <c r="H462">
        <f>+HLOOKUP(VLOOKUP($B462,$Q$2:$R$42,2,0),creditos_sf!$D$2:$AY$99,base_minorista!$A462,0)</f>
        <v>0</v>
      </c>
      <c r="I462">
        <f>+HLOOKUP(VLOOKUP($B462,$Q$2:$R$42,2,0),creditos_sf!$D$103:$AY$200,base_minorista!$A462,0)</f>
        <v>0</v>
      </c>
      <c r="J462">
        <f>+HLOOKUP(VLOOKUP($B462,$Q$2:$R$42,2,0),Costo_fondeo!$D$3:$AY$100,base_minorista!$A462,0)</f>
        <v>3.7749181302153025</v>
      </c>
      <c r="K462">
        <f>+HLOOKUP(VLOOKUP($B462,$Q$2:$R$42,2,0),Costo_provisiones!$D$3:$AY$100,base_minorista!$A462,0)</f>
        <v>1.4637087614792303</v>
      </c>
      <c r="L462">
        <f>+HLOOKUP(VLOOKUP($B462,$Q$2:$R$42,2,0),Morosidad_control!$D$4:$AY$101,base_minorista!$A462,0)</f>
        <v>0</v>
      </c>
      <c r="M462">
        <f ca="1">+OFFSET(Capital_2!$D$2,base_minorista!A462,0)</f>
        <v>3.5939139218894542</v>
      </c>
      <c r="N462">
        <f>+HLOOKUP(VLOOKUP($B462,$Q$2:$R$42,2,0),costo_laboral!$E$2:$AZ$99,base_minorista!$A462,0)</f>
        <v>0</v>
      </c>
      <c r="O462">
        <f>+HLOOKUP(VLOOKUP($B462,$Q$2:$R$42,2,0),Participacion2!$D$2:$AO$99,base_minorista!$A462,0)</f>
        <v>0</v>
      </c>
    </row>
    <row r="463" spans="1:15" ht="16.5" x14ac:dyDescent="0.3">
      <c r="A463">
        <v>72</v>
      </c>
      <c r="B463">
        <v>5</v>
      </c>
      <c r="C463">
        <v>71</v>
      </c>
      <c r="D463" s="3">
        <v>43039</v>
      </c>
      <c r="E463" s="33">
        <v>17</v>
      </c>
      <c r="F463">
        <v>1</v>
      </c>
      <c r="G463">
        <f>+HLOOKUP(VLOOKUP($B463,$Q$2:$R$42,2,0),costos_sf!$D$2:$AY$99,base_minorista!$A463,0)</f>
        <v>6481700.1035793368</v>
      </c>
      <c r="H463">
        <f>+HLOOKUP(VLOOKUP($B463,$Q$2:$R$42,2,0),creditos_sf!$D$2:$AY$99,base_minorista!$A463,0)</f>
        <v>0</v>
      </c>
      <c r="I463">
        <f>+HLOOKUP(VLOOKUP($B463,$Q$2:$R$42,2,0),creditos_sf!$D$103:$AY$200,base_minorista!$A463,0)</f>
        <v>0</v>
      </c>
      <c r="J463">
        <f>+HLOOKUP(VLOOKUP($B463,$Q$2:$R$42,2,0),Costo_fondeo!$D$3:$AY$100,base_minorista!$A463,0)</f>
        <v>2.9424040021477684</v>
      </c>
      <c r="K463">
        <f>+HLOOKUP(VLOOKUP($B463,$Q$2:$R$42,2,0),Costo_provisiones!$D$3:$AY$100,base_minorista!$A463,0)</f>
        <v>1.0259442257771645</v>
      </c>
      <c r="L463">
        <f>+HLOOKUP(VLOOKUP($B463,$Q$2:$R$42,2,0),Morosidad_control!$D$4:$AY$101,base_minorista!$A463,0)</f>
        <v>0</v>
      </c>
      <c r="M463">
        <f ca="1">+OFFSET(Capital_2!$D$2,base_minorista!A463,0)</f>
        <v>3.6057998149039663</v>
      </c>
      <c r="N463">
        <f>+HLOOKUP(VLOOKUP($B463,$Q$2:$R$42,2,0),costo_laboral!$E$2:$AZ$99,base_minorista!$A463,0)</f>
        <v>0</v>
      </c>
      <c r="O463">
        <f>+HLOOKUP(VLOOKUP($B463,$Q$2:$R$42,2,0),Participacion2!$D$2:$AO$99,base_minorista!$A463,0)</f>
        <v>0</v>
      </c>
    </row>
    <row r="464" spans="1:15" ht="16.5" x14ac:dyDescent="0.3">
      <c r="A464">
        <v>73</v>
      </c>
      <c r="B464">
        <v>5</v>
      </c>
      <c r="C464">
        <v>72</v>
      </c>
      <c r="D464" s="3">
        <v>43069</v>
      </c>
      <c r="E464" s="33">
        <v>17</v>
      </c>
      <c r="F464">
        <v>1</v>
      </c>
      <c r="G464">
        <f>+HLOOKUP(VLOOKUP($B464,$Q$2:$R$42,2,0),costos_sf!$D$2:$AY$99,base_minorista!$A464,0)</f>
        <v>4218615.5477607409</v>
      </c>
      <c r="H464">
        <f>+HLOOKUP(VLOOKUP($B464,$Q$2:$R$42,2,0),creditos_sf!$D$2:$AY$99,base_minorista!$A464,0)</f>
        <v>0</v>
      </c>
      <c r="I464">
        <f>+HLOOKUP(VLOOKUP($B464,$Q$2:$R$42,2,0),creditos_sf!$D$103:$AY$200,base_minorista!$A464,0)</f>
        <v>0</v>
      </c>
      <c r="J464">
        <f>+HLOOKUP(VLOOKUP($B464,$Q$2:$R$42,2,0),Costo_fondeo!$D$3:$AY$100,base_minorista!$A464,0)</f>
        <v>1.792906696561249</v>
      </c>
      <c r="K464">
        <f>+HLOOKUP(VLOOKUP($B464,$Q$2:$R$42,2,0),Costo_provisiones!$D$3:$AY$100,base_minorista!$A464,0)</f>
        <v>0.70524071606888672</v>
      </c>
      <c r="L464">
        <f>+HLOOKUP(VLOOKUP($B464,$Q$2:$R$42,2,0),Morosidad_control!$D$4:$AY$101,base_minorista!$A464,0)</f>
        <v>0</v>
      </c>
      <c r="M464">
        <f ca="1">+OFFSET(Capital_2!$D$2,base_minorista!A464,0)</f>
        <v>3.6120620419568428</v>
      </c>
      <c r="N464">
        <f>+HLOOKUP(VLOOKUP($B464,$Q$2:$R$42,2,0),costo_laboral!$E$2:$AZ$99,base_minorista!$A464,0)</f>
        <v>0</v>
      </c>
      <c r="O464">
        <f>+HLOOKUP(VLOOKUP($B464,$Q$2:$R$42,2,0),Participacion2!$D$2:$AO$99,base_minorista!$A464,0)</f>
        <v>0</v>
      </c>
    </row>
    <row r="465" spans="1:15" ht="16.5" x14ac:dyDescent="0.3">
      <c r="A465">
        <v>74</v>
      </c>
      <c r="B465">
        <v>5</v>
      </c>
      <c r="C465">
        <v>73</v>
      </c>
      <c r="D465" s="3">
        <v>43100</v>
      </c>
      <c r="E465" s="33">
        <v>17</v>
      </c>
      <c r="F465">
        <v>1</v>
      </c>
      <c r="G465">
        <f>+HLOOKUP(VLOOKUP($B465,$Q$2:$R$42,2,0),costos_sf!$D$2:$AY$99,base_minorista!$A465,0)</f>
        <v>0</v>
      </c>
      <c r="H465">
        <f>+HLOOKUP(VLOOKUP($B465,$Q$2:$R$42,2,0),creditos_sf!$D$2:$AY$99,base_minorista!$A465,0)</f>
        <v>0</v>
      </c>
      <c r="I465">
        <f>+HLOOKUP(VLOOKUP($B465,$Q$2:$R$42,2,0),creditos_sf!$D$103:$AY$200,base_minorista!$A465,0)</f>
        <v>0</v>
      </c>
      <c r="J465">
        <f>+HLOOKUP(VLOOKUP($B465,$Q$2:$R$42,2,0),Costo_fondeo!$D$3:$AY$100,base_minorista!$A465,0)</f>
        <v>0</v>
      </c>
      <c r="K465">
        <f>+HLOOKUP(VLOOKUP($B465,$Q$2:$R$42,2,0),Costo_provisiones!$D$3:$AY$100,base_minorista!$A465,0)</f>
        <v>0</v>
      </c>
      <c r="L465">
        <f>+HLOOKUP(VLOOKUP($B465,$Q$2:$R$42,2,0),Morosidad_control!$D$4:$AY$101,base_minorista!$A465,0)</f>
        <v>0</v>
      </c>
      <c r="M465">
        <f ca="1">+OFFSET(Capital_2!$D$2,base_minorista!A465,0)</f>
        <v>3.5930762546706192</v>
      </c>
      <c r="N465">
        <f>+HLOOKUP(VLOOKUP($B465,$Q$2:$R$42,2,0),costo_laboral!$E$2:$AZ$99,base_minorista!$A465,0)</f>
        <v>0</v>
      </c>
      <c r="O465">
        <f>+HLOOKUP(VLOOKUP($B465,$Q$2:$R$42,2,0),Participacion2!$D$2:$AO$99,base_minorista!$A465,0)</f>
        <v>0</v>
      </c>
    </row>
    <row r="466" spans="1:15" ht="16.5" x14ac:dyDescent="0.3">
      <c r="A466">
        <v>75</v>
      </c>
      <c r="B466">
        <v>5</v>
      </c>
      <c r="C466">
        <v>74</v>
      </c>
      <c r="D466" s="3">
        <v>43131</v>
      </c>
      <c r="E466" s="33">
        <v>18</v>
      </c>
      <c r="F466">
        <v>1</v>
      </c>
      <c r="G466">
        <f>+HLOOKUP(VLOOKUP($B466,$Q$2:$R$42,2,0),costos_sf!$D$2:$AY$99,base_minorista!$A466,0)</f>
        <v>-2186510.8093478028</v>
      </c>
      <c r="H466">
        <f>+HLOOKUP(VLOOKUP($B466,$Q$2:$R$42,2,0),creditos_sf!$D$2:$AY$99,base_minorista!$A466,0)</f>
        <v>0</v>
      </c>
      <c r="I466">
        <f>+HLOOKUP(VLOOKUP($B466,$Q$2:$R$42,2,0),creditos_sf!$D$103:$AY$200,base_minorista!$A466,0)</f>
        <v>0</v>
      </c>
      <c r="J466">
        <f>+HLOOKUP(VLOOKUP($B466,$Q$2:$R$42,2,0),Costo_fondeo!$D$3:$AY$100,base_minorista!$A466,0)</f>
        <v>-2.4008158896100031</v>
      </c>
      <c r="K466">
        <f>+HLOOKUP(VLOOKUP($B466,$Q$2:$R$42,2,0),Costo_provisiones!$D$3:$AY$100,base_minorista!$A466,0)</f>
        <v>-0.42415651147752909</v>
      </c>
      <c r="L466">
        <f>+HLOOKUP(VLOOKUP($B466,$Q$2:$R$42,2,0),Morosidad_control!$D$4:$AY$101,base_minorista!$A466,0)</f>
        <v>0</v>
      </c>
      <c r="M466">
        <f ca="1">+OFFSET(Capital_2!$D$2,base_minorista!A466,0)</f>
        <v>3.5815867697690567</v>
      </c>
      <c r="N466">
        <f>+HLOOKUP(VLOOKUP($B466,$Q$2:$R$42,2,0),costo_laboral!$E$2:$AZ$99,base_minorista!$A466,0)</f>
        <v>0</v>
      </c>
      <c r="O466">
        <f>+HLOOKUP(VLOOKUP($B466,$Q$2:$R$42,2,0),Participacion2!$D$2:$AO$99,base_minorista!$A466,0)</f>
        <v>0</v>
      </c>
    </row>
    <row r="467" spans="1:15" ht="16.5" x14ac:dyDescent="0.3">
      <c r="A467">
        <v>76</v>
      </c>
      <c r="B467">
        <v>5</v>
      </c>
      <c r="C467">
        <v>75</v>
      </c>
      <c r="D467" s="3">
        <v>43159</v>
      </c>
      <c r="E467" s="33">
        <v>18</v>
      </c>
      <c r="F467">
        <v>1</v>
      </c>
      <c r="G467">
        <f>+HLOOKUP(VLOOKUP($B467,$Q$2:$R$42,2,0),costos_sf!$D$2:$AY$99,base_minorista!$A467,0)</f>
        <v>-4258952.0321110841</v>
      </c>
      <c r="H467">
        <f>+HLOOKUP(VLOOKUP($B467,$Q$2:$R$42,2,0),creditos_sf!$D$2:$AY$99,base_minorista!$A467,0)</f>
        <v>0</v>
      </c>
      <c r="I467">
        <f>+HLOOKUP(VLOOKUP($B467,$Q$2:$R$42,2,0),creditos_sf!$D$103:$AY$200,base_minorista!$A467,0)</f>
        <v>0</v>
      </c>
      <c r="J467">
        <f>+HLOOKUP(VLOOKUP($B467,$Q$2:$R$42,2,0),Costo_fondeo!$D$3:$AY$100,base_minorista!$A467,0)</f>
        <v>-6.0242380092908725</v>
      </c>
      <c r="K467">
        <f>+HLOOKUP(VLOOKUP($B467,$Q$2:$R$42,2,0),Costo_provisiones!$D$3:$AY$100,base_minorista!$A467,0)</f>
        <v>-0.79136753608694443</v>
      </c>
      <c r="L467">
        <f>+HLOOKUP(VLOOKUP($B467,$Q$2:$R$42,2,0),Morosidad_control!$D$4:$AY$101,base_minorista!$A467,0)</f>
        <v>0</v>
      </c>
      <c r="M467">
        <f ca="1">+OFFSET(Capital_2!$D$2,base_minorista!A467,0)</f>
        <v>3.5677590569055382</v>
      </c>
      <c r="N467">
        <f>+HLOOKUP(VLOOKUP($B467,$Q$2:$R$42,2,0),costo_laboral!$E$2:$AZ$99,base_minorista!$A467,0)</f>
        <v>0</v>
      </c>
      <c r="O467">
        <f>+HLOOKUP(VLOOKUP($B467,$Q$2:$R$42,2,0),Participacion2!$D$2:$AO$99,base_minorista!$A467,0)</f>
        <v>0</v>
      </c>
    </row>
    <row r="468" spans="1:15" ht="16.5" x14ac:dyDescent="0.3">
      <c r="A468">
        <v>77</v>
      </c>
      <c r="B468">
        <v>5</v>
      </c>
      <c r="C468">
        <v>76</v>
      </c>
      <c r="D468" s="3">
        <v>43190</v>
      </c>
      <c r="E468" s="33">
        <v>18</v>
      </c>
      <c r="F468">
        <v>1</v>
      </c>
      <c r="G468">
        <f>+HLOOKUP(VLOOKUP($B468,$Q$2:$R$42,2,0),costos_sf!$D$2:$AY$99,base_minorista!$A468,0)</f>
        <v>-6320212.1158281723</v>
      </c>
      <c r="H468">
        <f>+HLOOKUP(VLOOKUP($B468,$Q$2:$R$42,2,0),creditos_sf!$D$2:$AY$99,base_minorista!$A468,0)</f>
        <v>0</v>
      </c>
      <c r="I468">
        <f>+HLOOKUP(VLOOKUP($B468,$Q$2:$R$42,2,0),creditos_sf!$D$103:$AY$200,base_minorista!$A468,0)</f>
        <v>0</v>
      </c>
      <c r="J468">
        <f>+HLOOKUP(VLOOKUP($B468,$Q$2:$R$42,2,0),Costo_fondeo!$D$3:$AY$100,base_minorista!$A468,0)</f>
        <v>-13.558034693836907</v>
      </c>
      <c r="K468">
        <f>+HLOOKUP(VLOOKUP($B468,$Q$2:$R$42,2,0),Costo_provisiones!$D$3:$AY$100,base_minorista!$A468,0)</f>
        <v>-1.1111892206538978</v>
      </c>
      <c r="L468">
        <f>+HLOOKUP(VLOOKUP($B468,$Q$2:$R$42,2,0),Morosidad_control!$D$4:$AY$101,base_minorista!$A468,0)</f>
        <v>0</v>
      </c>
      <c r="M468">
        <f ca="1">+OFFSET(Capital_2!$D$2,base_minorista!A468,0)</f>
        <v>3.5535594036254383</v>
      </c>
      <c r="N468">
        <f>+HLOOKUP(VLOOKUP($B468,$Q$2:$R$42,2,0),costo_laboral!$E$2:$AZ$99,base_minorista!$A468,0)</f>
        <v>0</v>
      </c>
      <c r="O468">
        <f>+HLOOKUP(VLOOKUP($B468,$Q$2:$R$42,2,0),Participacion2!$D$2:$AO$99,base_minorista!$A468,0)</f>
        <v>0</v>
      </c>
    </row>
    <row r="469" spans="1:15" ht="16.5" x14ac:dyDescent="0.3">
      <c r="A469">
        <v>78</v>
      </c>
      <c r="B469">
        <v>5</v>
      </c>
      <c r="C469">
        <v>77</v>
      </c>
      <c r="D469" s="3">
        <v>43220</v>
      </c>
      <c r="E469" s="33">
        <v>18</v>
      </c>
      <c r="F469">
        <v>1</v>
      </c>
      <c r="G469">
        <f>+HLOOKUP(VLOOKUP($B469,$Q$2:$R$42,2,0),costos_sf!$D$2:$AY$99,base_minorista!$A469,0)</f>
        <v>-8416307.4473972246</v>
      </c>
      <c r="H469">
        <f>+HLOOKUP(VLOOKUP($B469,$Q$2:$R$42,2,0),creditos_sf!$D$2:$AY$99,base_minorista!$A469,0)</f>
        <v>0</v>
      </c>
      <c r="I469">
        <f>+HLOOKUP(VLOOKUP($B469,$Q$2:$R$42,2,0),creditos_sf!$D$103:$AY$200,base_minorista!$A469,0)</f>
        <v>0</v>
      </c>
      <c r="J469">
        <f>+HLOOKUP(VLOOKUP($B469,$Q$2:$R$42,2,0),Costo_fondeo!$D$3:$AY$100,base_minorista!$A469,0)</f>
        <v>-35.860316507080178</v>
      </c>
      <c r="K469">
        <f>+HLOOKUP(VLOOKUP($B469,$Q$2:$R$42,2,0),Costo_provisiones!$D$3:$AY$100,base_minorista!$A469,0)</f>
        <v>-1.3418207664878015</v>
      </c>
      <c r="L469">
        <f>+HLOOKUP(VLOOKUP($B469,$Q$2:$R$42,2,0),Morosidad_control!$D$4:$AY$101,base_minorista!$A469,0)</f>
        <v>0</v>
      </c>
      <c r="M469">
        <f ca="1">+OFFSET(Capital_2!$D$2,base_minorista!A469,0)</f>
        <v>3.5277001527594574</v>
      </c>
      <c r="N469">
        <f>+HLOOKUP(VLOOKUP($B469,$Q$2:$R$42,2,0),costo_laboral!$E$2:$AZ$99,base_minorista!$A469,0)</f>
        <v>0</v>
      </c>
      <c r="O469">
        <f>+HLOOKUP(VLOOKUP($B469,$Q$2:$R$42,2,0),Participacion2!$D$2:$AO$99,base_minorista!$A469,0)</f>
        <v>0</v>
      </c>
    </row>
    <row r="470" spans="1:15" ht="16.5" x14ac:dyDescent="0.3">
      <c r="A470">
        <v>79</v>
      </c>
      <c r="B470">
        <v>5</v>
      </c>
      <c r="C470">
        <v>78</v>
      </c>
      <c r="D470" s="3">
        <v>43251</v>
      </c>
      <c r="E470" s="33">
        <v>18</v>
      </c>
      <c r="F470">
        <v>1</v>
      </c>
      <c r="G470">
        <f>+HLOOKUP(VLOOKUP($B470,$Q$2:$R$42,2,0),costos_sf!$D$2:$AY$99,base_minorista!$A470,0)</f>
        <v>-10448806.251391925</v>
      </c>
      <c r="H470">
        <f>+HLOOKUP(VLOOKUP($B470,$Q$2:$R$42,2,0),creditos_sf!$D$2:$AY$99,base_minorista!$A470,0)</f>
        <v>0</v>
      </c>
      <c r="I470">
        <f>+HLOOKUP(VLOOKUP($B470,$Q$2:$R$42,2,0),creditos_sf!$D$103:$AY$200,base_minorista!$A470,0)</f>
        <v>0</v>
      </c>
      <c r="J470">
        <f>+HLOOKUP(VLOOKUP($B470,$Q$2:$R$42,2,0),Costo_fondeo!$D$3:$AY$100,base_minorista!$A470,0)</f>
        <v>0</v>
      </c>
      <c r="K470">
        <f>+HLOOKUP(VLOOKUP($B470,$Q$2:$R$42,2,0),Costo_provisiones!$D$3:$AY$100,base_minorista!$A470,0)</f>
        <v>0</v>
      </c>
      <c r="L470">
        <f>+HLOOKUP(VLOOKUP($B470,$Q$2:$R$42,2,0),Morosidad_control!$D$4:$AY$101,base_minorista!$A470,0)</f>
        <v>0</v>
      </c>
      <c r="M470">
        <f ca="1">+OFFSET(Capital_2!$D$2,base_minorista!A470,0)</f>
        <v>3.5069368282381337</v>
      </c>
      <c r="N470">
        <f>+HLOOKUP(VLOOKUP($B470,$Q$2:$R$42,2,0),costo_laboral!$E$2:$AZ$99,base_minorista!$A470,0)</f>
        <v>0</v>
      </c>
      <c r="O470">
        <f>+HLOOKUP(VLOOKUP($B470,$Q$2:$R$42,2,0),Participacion2!$D$2:$AO$99,base_minorista!$A470,0)</f>
        <v>0</v>
      </c>
    </row>
    <row r="471" spans="1:15" ht="16.5" x14ac:dyDescent="0.3">
      <c r="A471">
        <v>80</v>
      </c>
      <c r="B471">
        <v>5</v>
      </c>
      <c r="C471">
        <v>79</v>
      </c>
      <c r="D471" s="3">
        <v>43281</v>
      </c>
      <c r="E471" s="33">
        <v>18</v>
      </c>
      <c r="F471">
        <v>1</v>
      </c>
      <c r="G471">
        <f>+HLOOKUP(VLOOKUP($B471,$Q$2:$R$42,2,0),costos_sf!$D$2:$AY$99,base_minorista!$A471,0)</f>
        <v>0</v>
      </c>
      <c r="H471">
        <f>+HLOOKUP(VLOOKUP($B471,$Q$2:$R$42,2,0),creditos_sf!$D$2:$AY$99,base_minorista!$A471,0)</f>
        <v>0</v>
      </c>
      <c r="I471">
        <f>+HLOOKUP(VLOOKUP($B471,$Q$2:$R$42,2,0),creditos_sf!$D$103:$AY$200,base_minorista!$A471,0)</f>
        <v>0</v>
      </c>
      <c r="J471">
        <f>+HLOOKUP(VLOOKUP($B471,$Q$2:$R$42,2,0),Costo_fondeo!$D$3:$AY$100,base_minorista!$A471,0)</f>
        <v>0</v>
      </c>
      <c r="K471">
        <f>+HLOOKUP(VLOOKUP($B471,$Q$2:$R$42,2,0),Costo_provisiones!$D$3:$AY$100,base_minorista!$A471,0)</f>
        <v>0</v>
      </c>
      <c r="L471">
        <f>+HLOOKUP(VLOOKUP($B471,$Q$2:$R$42,2,0),Morosidad_control!$D$4:$AY$101,base_minorista!$A471,0)</f>
        <v>0</v>
      </c>
      <c r="M471">
        <f ca="1">+OFFSET(Capital_2!$D$2,base_minorista!A471,0)</f>
        <v>3.4861804073665166</v>
      </c>
      <c r="N471">
        <f>+HLOOKUP(VLOOKUP($B471,$Q$2:$R$42,2,0),costo_laboral!$E$2:$AZ$99,base_minorista!$A471,0)</f>
        <v>0</v>
      </c>
      <c r="O471">
        <f>+HLOOKUP(VLOOKUP($B471,$Q$2:$R$42,2,0),Participacion2!$D$2:$AO$99,base_minorista!$A471,0)</f>
        <v>0</v>
      </c>
    </row>
    <row r="472" spans="1:15" ht="16.5" x14ac:dyDescent="0.3">
      <c r="A472">
        <v>81</v>
      </c>
      <c r="B472">
        <v>5</v>
      </c>
      <c r="C472">
        <v>80</v>
      </c>
      <c r="D472" s="3">
        <v>43312</v>
      </c>
      <c r="E472" s="33">
        <v>18</v>
      </c>
      <c r="F472">
        <v>1</v>
      </c>
      <c r="G472">
        <f>+HLOOKUP(VLOOKUP($B472,$Q$2:$R$42,2,0),costos_sf!$D$2:$AY$99,base_minorista!$A472,0)</f>
        <v>0</v>
      </c>
      <c r="H472">
        <f>+HLOOKUP(VLOOKUP($B472,$Q$2:$R$42,2,0),creditos_sf!$D$2:$AY$99,base_minorista!$A472,0)</f>
        <v>0</v>
      </c>
      <c r="I472">
        <f>+HLOOKUP(VLOOKUP($B472,$Q$2:$R$42,2,0),creditos_sf!$D$103:$AY$200,base_minorista!$A472,0)</f>
        <v>0</v>
      </c>
      <c r="J472">
        <f>+HLOOKUP(VLOOKUP($B472,$Q$2:$R$42,2,0),Costo_fondeo!$D$3:$AY$100,base_minorista!$A472,0)</f>
        <v>0</v>
      </c>
      <c r="K472">
        <f>+HLOOKUP(VLOOKUP($B472,$Q$2:$R$42,2,0),Costo_provisiones!$D$3:$AY$100,base_minorista!$A472,0)</f>
        <v>0</v>
      </c>
      <c r="L472">
        <f>+HLOOKUP(VLOOKUP($B472,$Q$2:$R$42,2,0),Morosidad_control!$D$4:$AY$101,base_minorista!$A472,0)</f>
        <v>0</v>
      </c>
      <c r="M472">
        <f ca="1">+OFFSET(Capital_2!$D$2,base_minorista!A472,0)</f>
        <v>3.4635993253239059</v>
      </c>
      <c r="N472">
        <f>+HLOOKUP(VLOOKUP($B472,$Q$2:$R$42,2,0),costo_laboral!$E$2:$AZ$99,base_minorista!$A472,0)</f>
        <v>0</v>
      </c>
      <c r="O472">
        <f>+HLOOKUP(VLOOKUP($B472,$Q$2:$R$42,2,0),Participacion2!$D$2:$AO$99,base_minorista!$A472,0)</f>
        <v>0</v>
      </c>
    </row>
    <row r="473" spans="1:15" ht="16.5" x14ac:dyDescent="0.3">
      <c r="A473">
        <v>82</v>
      </c>
      <c r="B473">
        <v>5</v>
      </c>
      <c r="C473">
        <v>81</v>
      </c>
      <c r="D473" s="3">
        <v>43343</v>
      </c>
      <c r="E473" s="33">
        <v>18</v>
      </c>
      <c r="F473">
        <v>1</v>
      </c>
      <c r="G473">
        <f>+HLOOKUP(VLOOKUP($B473,$Q$2:$R$42,2,0),costos_sf!$D$2:$AY$99,base_minorista!$A473,0)</f>
        <v>0</v>
      </c>
      <c r="H473">
        <f>+HLOOKUP(VLOOKUP($B473,$Q$2:$R$42,2,0),creditos_sf!$D$2:$AY$99,base_minorista!$A473,0)</f>
        <v>0</v>
      </c>
      <c r="I473">
        <f>+HLOOKUP(VLOOKUP($B473,$Q$2:$R$42,2,0),creditos_sf!$D$103:$AY$200,base_minorista!$A473,0)</f>
        <v>0</v>
      </c>
      <c r="J473">
        <f>+HLOOKUP(VLOOKUP($B473,$Q$2:$R$42,2,0),Costo_fondeo!$D$3:$AY$100,base_minorista!$A473,0)</f>
        <v>0</v>
      </c>
      <c r="K473">
        <f>+HLOOKUP(VLOOKUP($B473,$Q$2:$R$42,2,0),Costo_provisiones!$D$3:$AY$100,base_minorista!$A473,0)</f>
        <v>0</v>
      </c>
      <c r="L473">
        <f>+HLOOKUP(VLOOKUP($B473,$Q$2:$R$42,2,0),Morosidad_control!$D$4:$AY$101,base_minorista!$A473,0)</f>
        <v>0</v>
      </c>
      <c r="M473">
        <f ca="1">+OFFSET(Capital_2!$D$2,base_minorista!A473,0)</f>
        <v>3.442349118867654</v>
      </c>
      <c r="N473">
        <f>+HLOOKUP(VLOOKUP($B473,$Q$2:$R$42,2,0),costo_laboral!$E$2:$AZ$99,base_minorista!$A473,0)</f>
        <v>0</v>
      </c>
      <c r="O473">
        <f>+HLOOKUP(VLOOKUP($B473,$Q$2:$R$42,2,0),Participacion2!$D$2:$AO$99,base_minorista!$A473,0)</f>
        <v>0</v>
      </c>
    </row>
    <row r="474" spans="1:15" ht="16.5" x14ac:dyDescent="0.3">
      <c r="A474">
        <v>83</v>
      </c>
      <c r="B474">
        <v>5</v>
      </c>
      <c r="C474">
        <v>82</v>
      </c>
      <c r="D474" s="3">
        <v>43373</v>
      </c>
      <c r="E474" s="33">
        <v>18</v>
      </c>
      <c r="F474">
        <v>1</v>
      </c>
      <c r="G474">
        <f>+HLOOKUP(VLOOKUP($B474,$Q$2:$R$42,2,0),costos_sf!$D$2:$AY$99,base_minorista!$A474,0)</f>
        <v>0</v>
      </c>
      <c r="H474">
        <f>+HLOOKUP(VLOOKUP($B474,$Q$2:$R$42,2,0),creditos_sf!$D$2:$AY$99,base_minorista!$A474,0)</f>
        <v>0</v>
      </c>
      <c r="I474">
        <f>+HLOOKUP(VLOOKUP($B474,$Q$2:$R$42,2,0),creditos_sf!$D$103:$AY$200,base_minorista!$A474,0)</f>
        <v>0</v>
      </c>
      <c r="J474">
        <f>+HLOOKUP(VLOOKUP($B474,$Q$2:$R$42,2,0),Costo_fondeo!$D$3:$AY$100,base_minorista!$A474,0)</f>
        <v>0</v>
      </c>
      <c r="K474">
        <f>+HLOOKUP(VLOOKUP($B474,$Q$2:$R$42,2,0),Costo_provisiones!$D$3:$AY$100,base_minorista!$A474,0)</f>
        <v>0</v>
      </c>
      <c r="L474">
        <f>+HLOOKUP(VLOOKUP($B474,$Q$2:$R$42,2,0),Morosidad_control!$D$4:$AY$101,base_minorista!$A474,0)</f>
        <v>0</v>
      </c>
      <c r="M474">
        <f ca="1">+OFFSET(Capital_2!$D$2,base_minorista!A474,0)</f>
        <v>3.430093895939399</v>
      </c>
      <c r="N474">
        <f>+HLOOKUP(VLOOKUP($B474,$Q$2:$R$42,2,0),costo_laboral!$E$2:$AZ$99,base_minorista!$A474,0)</f>
        <v>0</v>
      </c>
      <c r="O474">
        <f>+HLOOKUP(VLOOKUP($B474,$Q$2:$R$42,2,0),Participacion2!$D$2:$AO$99,base_minorista!$A474,0)</f>
        <v>0</v>
      </c>
    </row>
    <row r="475" spans="1:15" ht="16.5" x14ac:dyDescent="0.3">
      <c r="A475">
        <v>84</v>
      </c>
      <c r="B475">
        <v>5</v>
      </c>
      <c r="C475">
        <v>83</v>
      </c>
      <c r="D475" s="3">
        <v>43404</v>
      </c>
      <c r="E475" s="33">
        <v>18</v>
      </c>
      <c r="F475">
        <v>1</v>
      </c>
      <c r="G475">
        <f>+HLOOKUP(VLOOKUP($B475,$Q$2:$R$42,2,0),costos_sf!$D$2:$AY$99,base_minorista!$A475,0)</f>
        <v>0</v>
      </c>
      <c r="H475">
        <f>+HLOOKUP(VLOOKUP($B475,$Q$2:$R$42,2,0),creditos_sf!$D$2:$AY$99,base_minorista!$A475,0)</f>
        <v>0</v>
      </c>
      <c r="I475">
        <f>+HLOOKUP(VLOOKUP($B475,$Q$2:$R$42,2,0),creditos_sf!$D$103:$AY$200,base_minorista!$A475,0)</f>
        <v>0</v>
      </c>
      <c r="J475">
        <f>+HLOOKUP(VLOOKUP($B475,$Q$2:$R$42,2,0),Costo_fondeo!$D$3:$AY$100,base_minorista!$A475,0)</f>
        <v>0</v>
      </c>
      <c r="K475">
        <f>+HLOOKUP(VLOOKUP($B475,$Q$2:$R$42,2,0),Costo_provisiones!$D$3:$AY$100,base_minorista!$A475,0)</f>
        <v>0</v>
      </c>
      <c r="L475">
        <f>+HLOOKUP(VLOOKUP($B475,$Q$2:$R$42,2,0),Morosidad_control!$D$4:$AY$101,base_minorista!$A475,0)</f>
        <v>0</v>
      </c>
      <c r="M475">
        <f ca="1">+OFFSET(Capital_2!$D$2,base_minorista!A475,0)</f>
        <v>3.4233579602032216</v>
      </c>
      <c r="N475">
        <f>+HLOOKUP(VLOOKUP($B475,$Q$2:$R$42,2,0),costo_laboral!$E$2:$AZ$99,base_minorista!$A475,0)</f>
        <v>0</v>
      </c>
      <c r="O475">
        <f>+HLOOKUP(VLOOKUP($B475,$Q$2:$R$42,2,0),Participacion2!$D$2:$AO$99,base_minorista!$A475,0)</f>
        <v>0</v>
      </c>
    </row>
    <row r="476" spans="1:15" ht="16.5" x14ac:dyDescent="0.3">
      <c r="A476">
        <v>85</v>
      </c>
      <c r="B476">
        <v>5</v>
      </c>
      <c r="C476">
        <v>84</v>
      </c>
      <c r="D476" s="3">
        <v>43434</v>
      </c>
      <c r="E476" s="33">
        <v>18</v>
      </c>
      <c r="F476">
        <v>1</v>
      </c>
      <c r="G476">
        <f>+HLOOKUP(VLOOKUP($B476,$Q$2:$R$42,2,0),costos_sf!$D$2:$AY$99,base_minorista!$A476,0)</f>
        <v>0</v>
      </c>
      <c r="H476">
        <f>+HLOOKUP(VLOOKUP($B476,$Q$2:$R$42,2,0),creditos_sf!$D$2:$AY$99,base_minorista!$A476,0)</f>
        <v>0</v>
      </c>
      <c r="I476">
        <f>+HLOOKUP(VLOOKUP($B476,$Q$2:$R$42,2,0),creditos_sf!$D$103:$AY$200,base_minorista!$A476,0)</f>
        <v>0</v>
      </c>
      <c r="J476">
        <f>+HLOOKUP(VLOOKUP($B476,$Q$2:$R$42,2,0),Costo_fondeo!$D$3:$AY$100,base_minorista!$A476,0)</f>
        <v>0</v>
      </c>
      <c r="K476">
        <f>+HLOOKUP(VLOOKUP($B476,$Q$2:$R$42,2,0),Costo_provisiones!$D$3:$AY$100,base_minorista!$A476,0)</f>
        <v>0</v>
      </c>
      <c r="L476">
        <f>+HLOOKUP(VLOOKUP($B476,$Q$2:$R$42,2,0),Morosidad_control!$D$4:$AY$101,base_minorista!$A476,0)</f>
        <v>0</v>
      </c>
      <c r="M476">
        <f ca="1">+OFFSET(Capital_2!$D$2,base_minorista!A476,0)</f>
        <v>3.4154915843908498</v>
      </c>
      <c r="N476">
        <f>+HLOOKUP(VLOOKUP($B476,$Q$2:$R$42,2,0),costo_laboral!$E$2:$AZ$99,base_minorista!$A476,0)</f>
        <v>0</v>
      </c>
      <c r="O476">
        <f>+HLOOKUP(VLOOKUP($B476,$Q$2:$R$42,2,0),Participacion2!$D$2:$AO$99,base_minorista!$A476,0)</f>
        <v>0</v>
      </c>
    </row>
    <row r="477" spans="1:15" ht="16.5" x14ac:dyDescent="0.3">
      <c r="A477">
        <v>86</v>
      </c>
      <c r="B477">
        <v>5</v>
      </c>
      <c r="C477">
        <v>85</v>
      </c>
      <c r="D477" s="3">
        <v>43465</v>
      </c>
      <c r="E477" s="33">
        <v>18</v>
      </c>
      <c r="F477">
        <v>1</v>
      </c>
      <c r="G477">
        <f>+HLOOKUP(VLOOKUP($B477,$Q$2:$R$42,2,0),costos_sf!$D$2:$AY$99,base_minorista!$A477,0)</f>
        <v>0</v>
      </c>
      <c r="H477">
        <f>+HLOOKUP(VLOOKUP($B477,$Q$2:$R$42,2,0),creditos_sf!$D$2:$AY$99,base_minorista!$A477,0)</f>
        <v>0</v>
      </c>
      <c r="I477">
        <f>+HLOOKUP(VLOOKUP($B477,$Q$2:$R$42,2,0),creditos_sf!$D$103:$AY$200,base_minorista!$A477,0)</f>
        <v>0</v>
      </c>
      <c r="J477">
        <f>+HLOOKUP(VLOOKUP($B477,$Q$2:$R$42,2,0),Costo_fondeo!$D$3:$AY$100,base_minorista!$A477,0)</f>
        <v>0</v>
      </c>
      <c r="K477">
        <f>+HLOOKUP(VLOOKUP($B477,$Q$2:$R$42,2,0),Costo_provisiones!$D$3:$AY$100,base_minorista!$A477,0)</f>
        <v>0</v>
      </c>
      <c r="L477">
        <f>+HLOOKUP(VLOOKUP($B477,$Q$2:$R$42,2,0),Morosidad_control!$D$4:$AY$101,base_minorista!$A477,0)</f>
        <v>0</v>
      </c>
      <c r="M477">
        <f ca="1">+OFFSET(Capital_2!$D$2,base_minorista!A477,0)</f>
        <v>3.4351377010367652</v>
      </c>
      <c r="N477">
        <f>+HLOOKUP(VLOOKUP($B477,$Q$2:$R$42,2,0),costo_laboral!$E$2:$AZ$99,base_minorista!$A477,0)</f>
        <v>0</v>
      </c>
      <c r="O477">
        <f>+HLOOKUP(VLOOKUP($B477,$Q$2:$R$42,2,0),Participacion2!$D$2:$AO$99,base_minorista!$A477,0)</f>
        <v>0</v>
      </c>
    </row>
    <row r="478" spans="1:15" ht="16.5" x14ac:dyDescent="0.3">
      <c r="A478">
        <v>87</v>
      </c>
      <c r="B478">
        <v>5</v>
      </c>
      <c r="C478">
        <v>86</v>
      </c>
      <c r="D478" s="3">
        <v>43496</v>
      </c>
      <c r="E478" s="33">
        <v>19</v>
      </c>
      <c r="F478">
        <v>1</v>
      </c>
      <c r="G478">
        <f>+HLOOKUP(VLOOKUP($B478,$Q$2:$R$42,2,0),costos_sf!$D$2:$AY$99,base_minorista!$A478,0)</f>
        <v>0</v>
      </c>
      <c r="H478">
        <f>+HLOOKUP(VLOOKUP($B478,$Q$2:$R$42,2,0),creditos_sf!$D$2:$AY$99,base_minorista!$A478,0)</f>
        <v>0</v>
      </c>
      <c r="I478">
        <f>+HLOOKUP(VLOOKUP($B478,$Q$2:$R$42,2,0),creditos_sf!$D$103:$AY$200,base_minorista!$A478,0)</f>
        <v>0</v>
      </c>
      <c r="J478">
        <f>+HLOOKUP(VLOOKUP($B478,$Q$2:$R$42,2,0),Costo_fondeo!$D$3:$AY$100,base_minorista!$A478,0)</f>
        <v>0</v>
      </c>
      <c r="K478">
        <f>+HLOOKUP(VLOOKUP($B478,$Q$2:$R$42,2,0),Costo_provisiones!$D$3:$AY$100,base_minorista!$A478,0)</f>
        <v>0</v>
      </c>
      <c r="L478">
        <f>+HLOOKUP(VLOOKUP($B478,$Q$2:$R$42,2,0),Morosidad_control!$D$4:$AY$101,base_minorista!$A478,0)</f>
        <v>0</v>
      </c>
      <c r="M478">
        <f ca="1">+OFFSET(Capital_2!$D$2,base_minorista!A478,0)</f>
        <v>3.144198069372997</v>
      </c>
      <c r="N478">
        <f>+HLOOKUP(VLOOKUP($B478,$Q$2:$R$42,2,0),costo_laboral!$E$2:$AZ$99,base_minorista!$A478,0)</f>
        <v>0</v>
      </c>
      <c r="O478">
        <f>+HLOOKUP(VLOOKUP($B478,$Q$2:$R$42,2,0),Participacion2!$D$2:$AO$99,base_minorista!$A478,0)</f>
        <v>0</v>
      </c>
    </row>
    <row r="479" spans="1:15" ht="16.5" x14ac:dyDescent="0.3">
      <c r="A479">
        <v>88</v>
      </c>
      <c r="B479">
        <v>5</v>
      </c>
      <c r="C479">
        <v>87</v>
      </c>
      <c r="D479" s="3">
        <v>43524</v>
      </c>
      <c r="E479" s="33">
        <v>19</v>
      </c>
      <c r="F479">
        <v>1</v>
      </c>
      <c r="G479">
        <f>+HLOOKUP(VLOOKUP($B479,$Q$2:$R$42,2,0),costos_sf!$D$2:$AY$99,base_minorista!$A479,0)</f>
        <v>0</v>
      </c>
      <c r="H479">
        <f>+HLOOKUP(VLOOKUP($B479,$Q$2:$R$42,2,0),creditos_sf!$D$2:$AY$99,base_minorista!$A479,0)</f>
        <v>0</v>
      </c>
      <c r="I479">
        <f>+HLOOKUP(VLOOKUP($B479,$Q$2:$R$42,2,0),creditos_sf!$D$103:$AY$200,base_minorista!$A479,0)</f>
        <v>0</v>
      </c>
      <c r="J479">
        <f>+HLOOKUP(VLOOKUP($B479,$Q$2:$R$42,2,0),Costo_fondeo!$D$3:$AY$100,base_minorista!$A479,0)</f>
        <v>0</v>
      </c>
      <c r="K479">
        <f>+HLOOKUP(VLOOKUP($B479,$Q$2:$R$42,2,0),Costo_provisiones!$D$3:$AY$100,base_minorista!$A479,0)</f>
        <v>0</v>
      </c>
      <c r="L479">
        <f>+HLOOKUP(VLOOKUP($B479,$Q$2:$R$42,2,0),Morosidad_control!$D$4:$AY$101,base_minorista!$A479,0)</f>
        <v>0</v>
      </c>
      <c r="M479">
        <f ca="1">+OFFSET(Capital_2!$D$2,base_minorista!A479,0)</f>
        <v>3.1750048296191844</v>
      </c>
      <c r="N479">
        <f>+HLOOKUP(VLOOKUP($B479,$Q$2:$R$42,2,0),costo_laboral!$E$2:$AZ$99,base_minorista!$A479,0)</f>
        <v>0</v>
      </c>
      <c r="O479">
        <f>+HLOOKUP(VLOOKUP($B479,$Q$2:$R$42,2,0),Participacion2!$D$2:$AO$99,base_minorista!$A479,0)</f>
        <v>0</v>
      </c>
    </row>
    <row r="480" spans="1:15" ht="16.5" x14ac:dyDescent="0.3">
      <c r="A480">
        <v>89</v>
      </c>
      <c r="B480">
        <v>5</v>
      </c>
      <c r="C480">
        <v>88</v>
      </c>
      <c r="D480" s="3">
        <v>43555</v>
      </c>
      <c r="E480" s="33">
        <v>19</v>
      </c>
      <c r="F480">
        <v>1</v>
      </c>
      <c r="G480">
        <f>+HLOOKUP(VLOOKUP($B480,$Q$2:$R$42,2,0),costos_sf!$D$2:$AY$99,base_minorista!$A480,0)</f>
        <v>0</v>
      </c>
      <c r="H480">
        <f>+HLOOKUP(VLOOKUP($B480,$Q$2:$R$42,2,0),creditos_sf!$D$2:$AY$99,base_minorista!$A480,0)</f>
        <v>0</v>
      </c>
      <c r="I480">
        <f>+HLOOKUP(VLOOKUP($B480,$Q$2:$R$42,2,0),creditos_sf!$D$103:$AY$200,base_minorista!$A480,0)</f>
        <v>0</v>
      </c>
      <c r="J480">
        <f>+HLOOKUP(VLOOKUP($B480,$Q$2:$R$42,2,0),Costo_fondeo!$D$3:$AY$100,base_minorista!$A480,0)</f>
        <v>0</v>
      </c>
      <c r="K480">
        <f>+HLOOKUP(VLOOKUP($B480,$Q$2:$R$42,2,0),Costo_provisiones!$D$3:$AY$100,base_minorista!$A480,0)</f>
        <v>0</v>
      </c>
      <c r="L480">
        <f>+HLOOKUP(VLOOKUP($B480,$Q$2:$R$42,2,0),Morosidad_control!$D$4:$AY$101,base_minorista!$A480,0)</f>
        <v>0</v>
      </c>
      <c r="M480">
        <f ca="1">+OFFSET(Capital_2!$D$2,base_minorista!A480,0)</f>
        <v>3.2070490236396596</v>
      </c>
      <c r="N480">
        <f>+HLOOKUP(VLOOKUP($B480,$Q$2:$R$42,2,0),costo_laboral!$E$2:$AZ$99,base_minorista!$A480,0)</f>
        <v>0</v>
      </c>
      <c r="O480">
        <f>+HLOOKUP(VLOOKUP($B480,$Q$2:$R$42,2,0),Participacion2!$D$2:$AO$99,base_minorista!$A480,0)</f>
        <v>0</v>
      </c>
    </row>
    <row r="481" spans="1:15" ht="16.5" x14ac:dyDescent="0.3">
      <c r="A481">
        <v>90</v>
      </c>
      <c r="B481">
        <v>5</v>
      </c>
      <c r="C481">
        <v>89</v>
      </c>
      <c r="D481" s="3">
        <v>43585</v>
      </c>
      <c r="E481" s="33">
        <v>19</v>
      </c>
      <c r="F481">
        <v>1</v>
      </c>
      <c r="G481">
        <f>+HLOOKUP(VLOOKUP($B481,$Q$2:$R$42,2,0),costos_sf!$D$2:$AY$99,base_minorista!$A481,0)</f>
        <v>0</v>
      </c>
      <c r="H481">
        <f>+HLOOKUP(VLOOKUP($B481,$Q$2:$R$42,2,0),creditos_sf!$D$2:$AY$99,base_minorista!$A481,0)</f>
        <v>0</v>
      </c>
      <c r="I481">
        <f>+HLOOKUP(VLOOKUP($B481,$Q$2:$R$42,2,0),creditos_sf!$D$103:$AY$200,base_minorista!$A481,0)</f>
        <v>0</v>
      </c>
      <c r="J481">
        <f>+HLOOKUP(VLOOKUP($B481,$Q$2:$R$42,2,0),Costo_fondeo!$D$3:$AY$100,base_minorista!$A481,0)</f>
        <v>0</v>
      </c>
      <c r="K481">
        <f>+HLOOKUP(VLOOKUP($B481,$Q$2:$R$42,2,0),Costo_provisiones!$D$3:$AY$100,base_minorista!$A481,0)</f>
        <v>0</v>
      </c>
      <c r="L481">
        <f>+HLOOKUP(VLOOKUP($B481,$Q$2:$R$42,2,0),Morosidad_control!$D$4:$AY$101,base_minorista!$A481,0)</f>
        <v>0</v>
      </c>
      <c r="M481">
        <f ca="1">+OFFSET(Capital_2!$D$2,base_minorista!A481,0)</f>
        <v>3.2607827391957867</v>
      </c>
      <c r="N481">
        <f>+HLOOKUP(VLOOKUP($B481,$Q$2:$R$42,2,0),costo_laboral!$E$2:$AZ$99,base_minorista!$A481,0)</f>
        <v>0</v>
      </c>
      <c r="O481">
        <f>+HLOOKUP(VLOOKUP($B481,$Q$2:$R$42,2,0),Participacion2!$D$2:$AO$99,base_minorista!$A481,0)</f>
        <v>0</v>
      </c>
    </row>
    <row r="482" spans="1:15" ht="16.5" x14ac:dyDescent="0.3">
      <c r="A482">
        <v>91</v>
      </c>
      <c r="B482">
        <v>5</v>
      </c>
      <c r="C482">
        <v>90</v>
      </c>
      <c r="D482" s="3">
        <v>43616</v>
      </c>
      <c r="E482" s="33">
        <v>19</v>
      </c>
      <c r="F482">
        <v>1</v>
      </c>
      <c r="G482">
        <f>+HLOOKUP(VLOOKUP($B482,$Q$2:$R$42,2,0),costos_sf!$D$2:$AY$99,base_minorista!$A482,0)</f>
        <v>0</v>
      </c>
      <c r="H482">
        <f>+HLOOKUP(VLOOKUP($B482,$Q$2:$R$42,2,0),creditos_sf!$D$2:$AY$99,base_minorista!$A482,0)</f>
        <v>0</v>
      </c>
      <c r="I482">
        <f>+HLOOKUP(VLOOKUP($B482,$Q$2:$R$42,2,0),creditos_sf!$D$103:$AY$200,base_minorista!$A482,0)</f>
        <v>0</v>
      </c>
      <c r="J482">
        <f>+HLOOKUP(VLOOKUP($B482,$Q$2:$R$42,2,0),Costo_fondeo!$D$3:$AY$100,base_minorista!$A482,0)</f>
        <v>0</v>
      </c>
      <c r="K482">
        <f>+HLOOKUP(VLOOKUP($B482,$Q$2:$R$42,2,0),Costo_provisiones!$D$3:$AY$100,base_minorista!$A482,0)</f>
        <v>0</v>
      </c>
      <c r="L482">
        <f>+HLOOKUP(VLOOKUP($B482,$Q$2:$R$42,2,0),Morosidad_control!$D$4:$AY$101,base_minorista!$A482,0)</f>
        <v>0</v>
      </c>
      <c r="M482">
        <f ca="1">+OFFSET(Capital_2!$D$2,base_minorista!A482,0)</f>
        <v>3.2822741119614118</v>
      </c>
      <c r="N482">
        <f>+HLOOKUP(VLOOKUP($B482,$Q$2:$R$42,2,0),costo_laboral!$E$2:$AZ$99,base_minorista!$A482,0)</f>
        <v>0</v>
      </c>
      <c r="O482">
        <f>+HLOOKUP(VLOOKUP($B482,$Q$2:$R$42,2,0),Participacion2!$D$2:$AO$99,base_minorista!$A482,0)</f>
        <v>0</v>
      </c>
    </row>
    <row r="483" spans="1:15" ht="16.5" x14ac:dyDescent="0.3">
      <c r="A483">
        <v>92</v>
      </c>
      <c r="B483">
        <v>5</v>
      </c>
      <c r="C483">
        <v>91</v>
      </c>
      <c r="D483" s="3">
        <v>43646</v>
      </c>
      <c r="E483" s="33">
        <v>19</v>
      </c>
      <c r="F483">
        <v>1</v>
      </c>
      <c r="G483">
        <f>+HLOOKUP(VLOOKUP($B483,$Q$2:$R$42,2,0),costos_sf!$D$2:$AY$99,base_minorista!$A483,0)</f>
        <v>0</v>
      </c>
      <c r="H483">
        <f>+HLOOKUP(VLOOKUP($B483,$Q$2:$R$42,2,0),creditos_sf!$D$2:$AY$99,base_minorista!$A483,0)</f>
        <v>0</v>
      </c>
      <c r="I483">
        <f>+HLOOKUP(VLOOKUP($B483,$Q$2:$R$42,2,0),creditos_sf!$D$103:$AY$200,base_minorista!$A483,0)</f>
        <v>0</v>
      </c>
      <c r="J483">
        <f>+HLOOKUP(VLOOKUP($B483,$Q$2:$R$42,2,0),Costo_fondeo!$D$3:$AY$100,base_minorista!$A483,0)</f>
        <v>0</v>
      </c>
      <c r="K483">
        <f>+HLOOKUP(VLOOKUP($B483,$Q$2:$R$42,2,0),Costo_provisiones!$D$3:$AY$100,base_minorista!$A483,0)</f>
        <v>0</v>
      </c>
      <c r="L483">
        <f>+HLOOKUP(VLOOKUP($B483,$Q$2:$R$42,2,0),Morosidad_control!$D$4:$AY$101,base_minorista!$A483,0)</f>
        <v>0</v>
      </c>
      <c r="M483">
        <f ca="1">+OFFSET(Capital_2!$D$2,base_minorista!A483,0)</f>
        <v>3.3170358226156935</v>
      </c>
      <c r="N483">
        <f>+HLOOKUP(VLOOKUP($B483,$Q$2:$R$42,2,0),costo_laboral!$E$2:$AZ$99,base_minorista!$A483,0)</f>
        <v>0</v>
      </c>
      <c r="O483">
        <f>+HLOOKUP(VLOOKUP($B483,$Q$2:$R$42,2,0),Participacion2!$D$2:$AO$99,base_minorista!$A483,0)</f>
        <v>0</v>
      </c>
    </row>
    <row r="484" spans="1:15" ht="16.5" x14ac:dyDescent="0.3">
      <c r="A484">
        <v>93</v>
      </c>
      <c r="B484">
        <v>5</v>
      </c>
      <c r="C484">
        <v>92</v>
      </c>
      <c r="D484" s="3">
        <v>43677</v>
      </c>
      <c r="E484" s="33">
        <v>19</v>
      </c>
      <c r="F484">
        <v>1</v>
      </c>
      <c r="G484">
        <f>+HLOOKUP(VLOOKUP($B484,$Q$2:$R$42,2,0),costos_sf!$D$2:$AY$99,base_minorista!$A484,0)</f>
        <v>0</v>
      </c>
      <c r="H484">
        <f>+HLOOKUP(VLOOKUP($B484,$Q$2:$R$42,2,0),creditos_sf!$D$2:$AY$99,base_minorista!$A484,0)</f>
        <v>0</v>
      </c>
      <c r="I484">
        <f>+HLOOKUP(VLOOKUP($B484,$Q$2:$R$42,2,0),creditos_sf!$D$103:$AY$200,base_minorista!$A484,0)</f>
        <v>0</v>
      </c>
      <c r="J484">
        <f>+HLOOKUP(VLOOKUP($B484,$Q$2:$R$42,2,0),Costo_fondeo!$D$3:$AY$100,base_minorista!$A484,0)</f>
        <v>0</v>
      </c>
      <c r="K484">
        <f>+HLOOKUP(VLOOKUP($B484,$Q$2:$R$42,2,0),Costo_provisiones!$D$3:$AY$100,base_minorista!$A484,0)</f>
        <v>0</v>
      </c>
      <c r="L484">
        <f>+HLOOKUP(VLOOKUP($B484,$Q$2:$R$42,2,0),Morosidad_control!$D$4:$AY$101,base_minorista!$A484,0)</f>
        <v>0</v>
      </c>
      <c r="M484">
        <f ca="1">+OFFSET(Capital_2!$D$2,base_minorista!A484,0)</f>
        <v>3.3472847310217735</v>
      </c>
      <c r="N484">
        <f>+HLOOKUP(VLOOKUP($B484,$Q$2:$R$42,2,0),costo_laboral!$E$2:$AZ$99,base_minorista!$A484,0)</f>
        <v>0</v>
      </c>
      <c r="O484">
        <f>+HLOOKUP(VLOOKUP($B484,$Q$2:$R$42,2,0),Participacion2!$D$2:$AO$99,base_minorista!$A484,0)</f>
        <v>0</v>
      </c>
    </row>
    <row r="485" spans="1:15" ht="16.5" x14ac:dyDescent="0.3">
      <c r="A485">
        <v>94</v>
      </c>
      <c r="B485">
        <v>5</v>
      </c>
      <c r="C485">
        <v>93</v>
      </c>
      <c r="D485" s="3">
        <v>43708</v>
      </c>
      <c r="E485" s="33">
        <v>19</v>
      </c>
      <c r="F485">
        <v>1</v>
      </c>
      <c r="G485">
        <f>+HLOOKUP(VLOOKUP($B485,$Q$2:$R$42,2,0),costos_sf!$D$2:$AY$99,base_minorista!$A485,0)</f>
        <v>0</v>
      </c>
      <c r="H485">
        <f>+HLOOKUP(VLOOKUP($B485,$Q$2:$R$42,2,0),creditos_sf!$D$2:$AY$99,base_minorista!$A485,0)</f>
        <v>0</v>
      </c>
      <c r="I485">
        <f>+HLOOKUP(VLOOKUP($B485,$Q$2:$R$42,2,0),creditos_sf!$D$103:$AY$200,base_minorista!$A485,0)</f>
        <v>0</v>
      </c>
      <c r="J485">
        <f>+HLOOKUP(VLOOKUP($B485,$Q$2:$R$42,2,0),Costo_fondeo!$D$3:$AY$100,base_minorista!$A485,0)</f>
        <v>0</v>
      </c>
      <c r="K485">
        <f>+HLOOKUP(VLOOKUP($B485,$Q$2:$R$42,2,0),Costo_provisiones!$D$3:$AY$100,base_minorista!$A485,0)</f>
        <v>0</v>
      </c>
      <c r="L485">
        <f>+HLOOKUP(VLOOKUP($B485,$Q$2:$R$42,2,0),Morosidad_control!$D$4:$AY$101,base_minorista!$A485,0)</f>
        <v>0</v>
      </c>
      <c r="M485">
        <f ca="1">+OFFSET(Capital_2!$D$2,base_minorista!A485,0)</f>
        <v>3.3701430151037046</v>
      </c>
      <c r="N485">
        <f>+HLOOKUP(VLOOKUP($B485,$Q$2:$R$42,2,0),costo_laboral!$E$2:$AZ$99,base_minorista!$A485,0)</f>
        <v>0</v>
      </c>
      <c r="O485">
        <f>+HLOOKUP(VLOOKUP($B485,$Q$2:$R$42,2,0),Participacion2!$D$2:$AO$99,base_minorista!$A485,0)</f>
        <v>0</v>
      </c>
    </row>
    <row r="486" spans="1:15" ht="16.5" x14ac:dyDescent="0.3">
      <c r="A486">
        <v>95</v>
      </c>
      <c r="B486">
        <v>5</v>
      </c>
      <c r="C486">
        <v>94</v>
      </c>
      <c r="D486" s="3">
        <v>43738</v>
      </c>
      <c r="E486" s="33">
        <v>19</v>
      </c>
      <c r="F486">
        <v>1</v>
      </c>
      <c r="G486">
        <f>+HLOOKUP(VLOOKUP($B486,$Q$2:$R$42,2,0),costos_sf!$D$2:$AY$99,base_minorista!$A486,0)</f>
        <v>0</v>
      </c>
      <c r="H486">
        <f>+HLOOKUP(VLOOKUP($B486,$Q$2:$R$42,2,0),creditos_sf!$D$2:$AY$99,base_minorista!$A486,0)</f>
        <v>0</v>
      </c>
      <c r="I486">
        <f>+HLOOKUP(VLOOKUP($B486,$Q$2:$R$42,2,0),creditos_sf!$D$103:$AY$200,base_minorista!$A486,0)</f>
        <v>0</v>
      </c>
      <c r="J486">
        <f>+HLOOKUP(VLOOKUP($B486,$Q$2:$R$42,2,0),Costo_fondeo!$D$3:$AY$100,base_minorista!$A486,0)</f>
        <v>0</v>
      </c>
      <c r="K486">
        <f>+HLOOKUP(VLOOKUP($B486,$Q$2:$R$42,2,0),Costo_provisiones!$D$3:$AY$100,base_minorista!$A486,0)</f>
        <v>0</v>
      </c>
      <c r="L486">
        <f>+HLOOKUP(VLOOKUP($B486,$Q$2:$R$42,2,0),Morosidad_control!$D$4:$AY$101,base_minorista!$A486,0)</f>
        <v>0</v>
      </c>
      <c r="M486">
        <f ca="1">+OFFSET(Capital_2!$D$2,base_minorista!A486,0)</f>
        <v>3.3849357024511626</v>
      </c>
      <c r="N486">
        <f>+HLOOKUP(VLOOKUP($B486,$Q$2:$R$42,2,0),costo_laboral!$E$2:$AZ$99,base_minorista!$A486,0)</f>
        <v>0</v>
      </c>
      <c r="O486">
        <f>+HLOOKUP(VLOOKUP($B486,$Q$2:$R$42,2,0),Participacion2!$D$2:$AO$99,base_minorista!$A486,0)</f>
        <v>0</v>
      </c>
    </row>
    <row r="487" spans="1:15" ht="16.5" x14ac:dyDescent="0.3">
      <c r="A487">
        <v>96</v>
      </c>
      <c r="B487">
        <v>5</v>
      </c>
      <c r="C487">
        <v>95</v>
      </c>
      <c r="D487" s="3">
        <v>43769</v>
      </c>
      <c r="E487" s="33">
        <v>19</v>
      </c>
      <c r="F487">
        <v>1</v>
      </c>
      <c r="G487">
        <f>+HLOOKUP(VLOOKUP($B487,$Q$2:$R$42,2,0),costos_sf!$D$2:$AY$99,base_minorista!$A487,0)</f>
        <v>0</v>
      </c>
      <c r="H487">
        <f>+HLOOKUP(VLOOKUP($B487,$Q$2:$R$42,2,0),creditos_sf!$D$2:$AY$99,base_minorista!$A487,0)</f>
        <v>0</v>
      </c>
      <c r="I487">
        <f>+HLOOKUP(VLOOKUP($B487,$Q$2:$R$42,2,0),creditos_sf!$D$103:$AY$200,base_minorista!$A487,0)</f>
        <v>0</v>
      </c>
      <c r="J487">
        <f>+HLOOKUP(VLOOKUP($B487,$Q$2:$R$42,2,0),Costo_fondeo!$D$3:$AY$100,base_minorista!$A487,0)</f>
        <v>0</v>
      </c>
      <c r="K487">
        <f>+HLOOKUP(VLOOKUP($B487,$Q$2:$R$42,2,0),Costo_provisiones!$D$3:$AY$100,base_minorista!$A487,0)</f>
        <v>0</v>
      </c>
      <c r="L487">
        <f>+HLOOKUP(VLOOKUP($B487,$Q$2:$R$42,2,0),Morosidad_control!$D$4:$AY$101,base_minorista!$A487,0)</f>
        <v>0</v>
      </c>
      <c r="M487">
        <f ca="1">+OFFSET(Capital_2!$D$2,base_minorista!A487,0)</f>
        <v>3.4123935475815319</v>
      </c>
      <c r="N487">
        <f>+HLOOKUP(VLOOKUP($B487,$Q$2:$R$42,2,0),costo_laboral!$E$2:$AZ$99,base_minorista!$A487,0)</f>
        <v>0</v>
      </c>
      <c r="O487">
        <f>+HLOOKUP(VLOOKUP($B487,$Q$2:$R$42,2,0),Participacion2!$D$2:$AO$99,base_minorista!$A487,0)</f>
        <v>0</v>
      </c>
    </row>
    <row r="488" spans="1:15" ht="16.5" x14ac:dyDescent="0.3">
      <c r="A488">
        <v>97</v>
      </c>
      <c r="B488">
        <v>5</v>
      </c>
      <c r="C488">
        <v>96</v>
      </c>
      <c r="D488" s="3">
        <v>43799</v>
      </c>
      <c r="E488" s="33">
        <v>19</v>
      </c>
      <c r="F488">
        <v>1</v>
      </c>
      <c r="G488">
        <f>+HLOOKUP(VLOOKUP($B488,$Q$2:$R$42,2,0),costos_sf!$D$2:$AY$99,base_minorista!$A488,0)</f>
        <v>0</v>
      </c>
      <c r="H488">
        <f>+HLOOKUP(VLOOKUP($B488,$Q$2:$R$42,2,0),creditos_sf!$D$2:$AY$99,base_minorista!$A488,0)</f>
        <v>0</v>
      </c>
      <c r="I488">
        <f>+HLOOKUP(VLOOKUP($B488,$Q$2:$R$42,2,0),creditos_sf!$D$103:$AY$200,base_minorista!$A488,0)</f>
        <v>0</v>
      </c>
      <c r="J488">
        <f>+HLOOKUP(VLOOKUP($B488,$Q$2:$R$42,2,0),Costo_fondeo!$D$3:$AY$100,base_minorista!$A488,0)</f>
        <v>0</v>
      </c>
      <c r="K488">
        <f>+HLOOKUP(VLOOKUP($B488,$Q$2:$R$42,2,0),Costo_provisiones!$D$3:$AY$100,base_minorista!$A488,0)</f>
        <v>0</v>
      </c>
      <c r="L488">
        <f>+HLOOKUP(VLOOKUP($B488,$Q$2:$R$42,2,0),Morosidad_control!$D$4:$AY$101,base_minorista!$A488,0)</f>
        <v>0</v>
      </c>
      <c r="M488">
        <f ca="1">+OFFSET(Capital_2!$D$2,base_minorista!A488,0)</f>
        <v>3.3960163093664169</v>
      </c>
      <c r="N488">
        <f>+HLOOKUP(VLOOKUP($B488,$Q$2:$R$42,2,0),costo_laboral!$E$2:$AZ$99,base_minorista!$A488,0)</f>
        <v>0</v>
      </c>
      <c r="O488">
        <f>+HLOOKUP(VLOOKUP($B488,$Q$2:$R$42,2,0),Participacion2!$D$2:$AO$99,base_minorista!$A488,0)</f>
        <v>0</v>
      </c>
    </row>
    <row r="489" spans="1:15" ht="16.5" x14ac:dyDescent="0.3">
      <c r="A489">
        <v>98</v>
      </c>
      <c r="B489">
        <v>5</v>
      </c>
      <c r="C489">
        <v>97</v>
      </c>
      <c r="D489" s="3">
        <v>43830</v>
      </c>
      <c r="E489" s="33">
        <v>19</v>
      </c>
      <c r="F489">
        <v>1</v>
      </c>
      <c r="G489">
        <f>+HLOOKUP(VLOOKUP($B489,$Q$2:$R$42,2,0),costos_sf!$D$2:$AY$99,base_minorista!$A489,0)</f>
        <v>0</v>
      </c>
      <c r="H489">
        <f>+HLOOKUP(VLOOKUP($B489,$Q$2:$R$42,2,0),creditos_sf!$D$2:$AY$99,base_minorista!$A489,0)</f>
        <v>0</v>
      </c>
      <c r="I489">
        <f>+HLOOKUP(VLOOKUP($B489,$Q$2:$R$42,2,0),creditos_sf!$D$103:$AY$200,base_minorista!$A489,0)</f>
        <v>0</v>
      </c>
      <c r="J489">
        <f>+HLOOKUP(VLOOKUP($B489,$Q$2:$R$42,2,0),Costo_fondeo!$D$3:$AY$100,base_minorista!$A489,0)</f>
        <v>0</v>
      </c>
      <c r="K489">
        <f>+HLOOKUP(VLOOKUP($B489,$Q$2:$R$42,2,0),Costo_provisiones!$D$3:$AY$100,base_minorista!$A489,0)</f>
        <v>0</v>
      </c>
      <c r="L489">
        <f>+HLOOKUP(VLOOKUP($B489,$Q$2:$R$42,2,0),Morosidad_control!$D$4:$AY$101,base_minorista!$A489,0)</f>
        <v>0</v>
      </c>
      <c r="M489">
        <f ca="1">+OFFSET(Capital_2!$D$2,base_minorista!A489,0)</f>
        <v>3.3787771447242938</v>
      </c>
      <c r="N489">
        <f>+HLOOKUP(VLOOKUP($B489,$Q$2:$R$42,2,0),costo_laboral!$E$2:$AZ$99,base_minorista!$A489,0)</f>
        <v>0</v>
      </c>
      <c r="O489">
        <f>+HLOOKUP(VLOOKUP($B489,$Q$2:$R$42,2,0),Participacion2!$D$2:$AO$99,base_minorista!$A489,0)</f>
        <v>0</v>
      </c>
    </row>
    <row r="490" spans="1:15" ht="16.5" x14ac:dyDescent="0.3">
      <c r="A490">
        <v>2</v>
      </c>
      <c r="B490">
        <v>6</v>
      </c>
      <c r="C490">
        <v>1</v>
      </c>
      <c r="D490" s="3">
        <v>40908</v>
      </c>
      <c r="E490" s="33">
        <v>11</v>
      </c>
      <c r="F490">
        <v>1</v>
      </c>
      <c r="G490">
        <f>+HLOOKUP(VLOOKUP($B490,$Q$2:$R$42,2,0),costos_sf!$D$2:$AY$99,base_minorista!$A490,0)</f>
        <v>180348746.51215097</v>
      </c>
      <c r="H490">
        <f>+HLOOKUP(VLOOKUP($B490,$Q$2:$R$42,2,0),creditos_sf!$D$2:$AY$99,base_minorista!$A490,0)</f>
        <v>458614155.51071101</v>
      </c>
      <c r="I490">
        <f>+HLOOKUP(VLOOKUP($B490,$Q$2:$R$42,2,0),creditos_sf!$D$103:$AY$200,base_minorista!$A490,0)</f>
        <v>324286313.28282499</v>
      </c>
      <c r="J490">
        <f>+HLOOKUP(VLOOKUP($B490,$Q$2:$R$42,2,0),Costo_fondeo!$D$3:$AY$100,base_minorista!$A490,0)</f>
        <v>5.6094984771001499</v>
      </c>
      <c r="K490">
        <f>+HLOOKUP(VLOOKUP($B490,$Q$2:$R$42,2,0),Costo_provisiones!$D$3:$AY$100,base_minorista!$A490,0)</f>
        <v>4.4807227980901487</v>
      </c>
      <c r="L490">
        <f>+HLOOKUP(VLOOKUP($B490,$Q$2:$R$42,2,0),Morosidad_control!$D$4:$AY$101,base_minorista!$A490,0)</f>
        <v>3.68999514416902</v>
      </c>
      <c r="M490">
        <f ca="1">+OFFSET(Capital_2!$D$2,base_minorista!A490,0)</f>
        <v>3.518992143247762</v>
      </c>
      <c r="N490">
        <f>+HLOOKUP(VLOOKUP($B490,$Q$2:$R$42,2,0),costo_laboral!$E$2:$AZ$99,base_minorista!$A490,0)</f>
        <v>13.7896859066287</v>
      </c>
      <c r="O490">
        <f>+HLOOKUP(VLOOKUP($B490,$Q$2:$R$42,2,0),Participacion2!$D$2:$AO$99,base_minorista!$A490,0)</f>
        <v>1.85995189376293</v>
      </c>
    </row>
    <row r="491" spans="1:15" ht="16.5" x14ac:dyDescent="0.3">
      <c r="A491">
        <v>3</v>
      </c>
      <c r="B491">
        <v>6</v>
      </c>
      <c r="C491">
        <v>2</v>
      </c>
      <c r="D491" s="3">
        <v>40939</v>
      </c>
      <c r="E491" s="33">
        <v>12</v>
      </c>
      <c r="F491">
        <v>1</v>
      </c>
      <c r="G491">
        <f>+HLOOKUP(VLOOKUP($B491,$Q$2:$R$42,2,0),costos_sf!$D$2:$AY$99,base_minorista!$A491,0)</f>
        <v>161308640.34603125</v>
      </c>
      <c r="H491">
        <f>+HLOOKUP(VLOOKUP($B491,$Q$2:$R$42,2,0),creditos_sf!$D$2:$AY$99,base_minorista!$A491,0)</f>
        <v>462613264.56121999</v>
      </c>
      <c r="I491">
        <f>+HLOOKUP(VLOOKUP($B491,$Q$2:$R$42,2,0),creditos_sf!$D$103:$AY$200,base_minorista!$A491,0)</f>
        <v>329048497.01905602</v>
      </c>
      <c r="J491">
        <f>+HLOOKUP(VLOOKUP($B491,$Q$2:$R$42,2,0),Costo_fondeo!$D$3:$AY$100,base_minorista!$A491,0)</f>
        <v>5.6107724926215896</v>
      </c>
      <c r="K491">
        <f>+HLOOKUP(VLOOKUP($B491,$Q$2:$R$42,2,0),Costo_provisiones!$D$3:$AY$100,base_minorista!$A491,0)</f>
        <v>4.652596825530801</v>
      </c>
      <c r="L491">
        <f>+HLOOKUP(VLOOKUP($B491,$Q$2:$R$42,2,0),Morosidad_control!$D$4:$AY$101,base_minorista!$A491,0)</f>
        <v>3.7619141138372401</v>
      </c>
      <c r="M491">
        <f ca="1">+OFFSET(Capital_2!$D$2,base_minorista!A491,0)</f>
        <v>3.5649149268123814</v>
      </c>
      <c r="N491">
        <f>+HLOOKUP(VLOOKUP($B491,$Q$2:$R$42,2,0),costo_laboral!$E$2:$AZ$99,base_minorista!$A491,0)</f>
        <v>11.035231335816899</v>
      </c>
      <c r="O491">
        <f>+HLOOKUP(VLOOKUP($B491,$Q$2:$R$42,2,0),Participacion2!$D$2:$AO$99,base_minorista!$A491,0)</f>
        <v>1.88045022607083</v>
      </c>
    </row>
    <row r="492" spans="1:15" ht="16.5" x14ac:dyDescent="0.3">
      <c r="A492">
        <v>4</v>
      </c>
      <c r="B492">
        <v>6</v>
      </c>
      <c r="C492">
        <v>3</v>
      </c>
      <c r="D492" s="3">
        <v>40968</v>
      </c>
      <c r="E492" s="33">
        <v>12</v>
      </c>
      <c r="F492">
        <v>1</v>
      </c>
      <c r="G492">
        <f>+HLOOKUP(VLOOKUP($B492,$Q$2:$R$42,2,0),costos_sf!$D$2:$AY$99,base_minorista!$A492,0)</f>
        <v>165737583.34915718</v>
      </c>
      <c r="H492">
        <f>+HLOOKUP(VLOOKUP($B492,$Q$2:$R$42,2,0),creditos_sf!$D$2:$AY$99,base_minorista!$A492,0)</f>
        <v>463699815.296471</v>
      </c>
      <c r="I492">
        <f>+HLOOKUP(VLOOKUP($B492,$Q$2:$R$42,2,0),creditos_sf!$D$103:$AY$200,base_minorista!$A492,0)</f>
        <v>334309428.29848903</v>
      </c>
      <c r="J492">
        <f>+HLOOKUP(VLOOKUP($B492,$Q$2:$R$42,2,0),Costo_fondeo!$D$3:$AY$100,base_minorista!$A492,0)</f>
        <v>5.6155379344702601</v>
      </c>
      <c r="K492">
        <f>+HLOOKUP(VLOOKUP($B492,$Q$2:$R$42,2,0),Costo_provisiones!$D$3:$AY$100,base_minorista!$A492,0)</f>
        <v>4.8798503587424094</v>
      </c>
      <c r="L492">
        <f>+HLOOKUP(VLOOKUP($B492,$Q$2:$R$42,2,0),Morosidad_control!$D$4:$AY$101,base_minorista!$A492,0)</f>
        <v>3.79448614345185</v>
      </c>
      <c r="M492">
        <f ca="1">+OFFSET(Capital_2!$D$2,base_minorista!A492,0)</f>
        <v>3.6045728554123184</v>
      </c>
      <c r="N492">
        <f>+HLOOKUP(VLOOKUP($B492,$Q$2:$R$42,2,0),costo_laboral!$E$2:$AZ$99,base_minorista!$A492,0)</f>
        <v>11.0570477626238</v>
      </c>
      <c r="O492">
        <f>+HLOOKUP(VLOOKUP($B492,$Q$2:$R$42,2,0),Participacion2!$D$2:$AO$99,base_minorista!$A492,0)</f>
        <v>1.8535273660026801</v>
      </c>
    </row>
    <row r="493" spans="1:15" ht="16.5" x14ac:dyDescent="0.3">
      <c r="A493">
        <v>5</v>
      </c>
      <c r="B493">
        <v>6</v>
      </c>
      <c r="C493">
        <v>4</v>
      </c>
      <c r="D493" s="3">
        <v>40999</v>
      </c>
      <c r="E493" s="33">
        <v>12</v>
      </c>
      <c r="F493">
        <v>1</v>
      </c>
      <c r="G493">
        <f>+HLOOKUP(VLOOKUP($B493,$Q$2:$R$42,2,0),costos_sf!$D$2:$AY$99,base_minorista!$A493,0)</f>
        <v>169416586.73116091</v>
      </c>
      <c r="H493">
        <f>+HLOOKUP(VLOOKUP($B493,$Q$2:$R$42,2,0),creditos_sf!$D$2:$AY$99,base_minorista!$A493,0)</f>
        <v>465707239.87104803</v>
      </c>
      <c r="I493">
        <f>+HLOOKUP(VLOOKUP($B493,$Q$2:$R$42,2,0),creditos_sf!$D$103:$AY$200,base_minorista!$A493,0)</f>
        <v>342141904.14250505</v>
      </c>
      <c r="J493">
        <f>+HLOOKUP(VLOOKUP($B493,$Q$2:$R$42,2,0),Costo_fondeo!$D$3:$AY$100,base_minorista!$A493,0)</f>
        <v>5.6438514010135297</v>
      </c>
      <c r="K493">
        <f>+HLOOKUP(VLOOKUP($B493,$Q$2:$R$42,2,0),Costo_provisiones!$D$3:$AY$100,base_minorista!$A493,0)</f>
        <v>5.069832906855491</v>
      </c>
      <c r="L493">
        <f>+HLOOKUP(VLOOKUP($B493,$Q$2:$R$42,2,0),Morosidad_control!$D$4:$AY$101,base_minorista!$A493,0)</f>
        <v>3.7815715326397701</v>
      </c>
      <c r="M493">
        <f ca="1">+OFFSET(Capital_2!$D$2,base_minorista!A493,0)</f>
        <v>3.6441469759495817</v>
      </c>
      <c r="N493">
        <f>+HLOOKUP(VLOOKUP($B493,$Q$2:$R$42,2,0),costo_laboral!$E$2:$AZ$99,base_minorista!$A493,0)</f>
        <v>11.0277609681154</v>
      </c>
      <c r="O493">
        <f>+HLOOKUP(VLOOKUP($B493,$Q$2:$R$42,2,0),Participacion2!$D$2:$AO$99,base_minorista!$A493,0)</f>
        <v>1.8387313801174101</v>
      </c>
    </row>
    <row r="494" spans="1:15" ht="16.5" x14ac:dyDescent="0.3">
      <c r="A494">
        <v>6</v>
      </c>
      <c r="B494">
        <v>6</v>
      </c>
      <c r="C494">
        <v>5</v>
      </c>
      <c r="D494" s="3">
        <v>41029</v>
      </c>
      <c r="E494" s="33">
        <v>12</v>
      </c>
      <c r="F494">
        <v>1</v>
      </c>
      <c r="G494">
        <f>+HLOOKUP(VLOOKUP($B494,$Q$2:$R$42,2,0),costos_sf!$D$2:$AY$99,base_minorista!$A494,0)</f>
        <v>174227146.02501428</v>
      </c>
      <c r="H494">
        <f>+HLOOKUP(VLOOKUP($B494,$Q$2:$R$42,2,0),creditos_sf!$D$2:$AY$99,base_minorista!$A494,0)</f>
        <v>467948307.985138</v>
      </c>
      <c r="I494">
        <f>+HLOOKUP(VLOOKUP($B494,$Q$2:$R$42,2,0),creditos_sf!$D$103:$AY$200,base_minorista!$A494,0)</f>
        <v>349049063.824718</v>
      </c>
      <c r="J494">
        <f>+HLOOKUP(VLOOKUP($B494,$Q$2:$R$42,2,0),Costo_fondeo!$D$3:$AY$100,base_minorista!$A494,0)</f>
        <v>5.64042698570755</v>
      </c>
      <c r="K494">
        <f>+HLOOKUP(VLOOKUP($B494,$Q$2:$R$42,2,0),Costo_provisiones!$D$3:$AY$100,base_minorista!$A494,0)</f>
        <v>5.4865129089147571</v>
      </c>
      <c r="L494">
        <f>+HLOOKUP(VLOOKUP($B494,$Q$2:$R$42,2,0),Morosidad_control!$D$4:$AY$101,base_minorista!$A494,0)</f>
        <v>3.8460539162615102</v>
      </c>
      <c r="M494">
        <f ca="1">+OFFSET(Capital_2!$D$2,base_minorista!A494,0)</f>
        <v>3.6866707606514586</v>
      </c>
      <c r="N494">
        <f>+HLOOKUP(VLOOKUP($B494,$Q$2:$R$42,2,0),costo_laboral!$E$2:$AZ$99,base_minorista!$A494,0)</f>
        <v>11.0009228211192</v>
      </c>
      <c r="O494">
        <f>+HLOOKUP(VLOOKUP($B494,$Q$2:$R$42,2,0),Participacion2!$D$2:$AO$99,base_minorista!$A494,0)</f>
        <v>1.8271267024901801</v>
      </c>
    </row>
    <row r="495" spans="1:15" ht="16.5" x14ac:dyDescent="0.3">
      <c r="A495">
        <v>7</v>
      </c>
      <c r="B495">
        <v>6</v>
      </c>
      <c r="C495">
        <v>6</v>
      </c>
      <c r="D495" s="3">
        <v>41060</v>
      </c>
      <c r="E495" s="33">
        <v>12</v>
      </c>
      <c r="F495">
        <v>1</v>
      </c>
      <c r="G495">
        <f>+HLOOKUP(VLOOKUP($B495,$Q$2:$R$42,2,0),costos_sf!$D$2:$AY$99,base_minorista!$A495,0)</f>
        <v>167762262.81568307</v>
      </c>
      <c r="H495">
        <f>+HLOOKUP(VLOOKUP($B495,$Q$2:$R$42,2,0),creditos_sf!$D$2:$AY$99,base_minorista!$A495,0)</f>
        <v>474053689.02272397</v>
      </c>
      <c r="I495">
        <f>+HLOOKUP(VLOOKUP($B495,$Q$2:$R$42,2,0),creditos_sf!$D$103:$AY$200,base_minorista!$A495,0)</f>
        <v>358954545.40455496</v>
      </c>
      <c r="J495">
        <f>+HLOOKUP(VLOOKUP($B495,$Q$2:$R$42,2,0),Costo_fondeo!$D$3:$AY$100,base_minorista!$A495,0)</f>
        <v>5.6419346044988803</v>
      </c>
      <c r="K495">
        <f>+HLOOKUP(VLOOKUP($B495,$Q$2:$R$42,2,0),Costo_provisiones!$D$3:$AY$100,base_minorista!$A495,0)</f>
        <v>4.3772586588118365</v>
      </c>
      <c r="L495">
        <f>+HLOOKUP(VLOOKUP($B495,$Q$2:$R$42,2,0),Morosidad_control!$D$4:$AY$101,base_minorista!$A495,0)</f>
        <v>3.8185811870987099</v>
      </c>
      <c r="M495">
        <f ca="1">+OFFSET(Capital_2!$D$2,base_minorista!A495,0)</f>
        <v>3.7432616406065877</v>
      </c>
      <c r="N495">
        <f>+HLOOKUP(VLOOKUP($B495,$Q$2:$R$42,2,0),costo_laboral!$E$2:$AZ$99,base_minorista!$A495,0)</f>
        <v>10.7480978572979</v>
      </c>
      <c r="O495">
        <f>+HLOOKUP(VLOOKUP($B495,$Q$2:$R$42,2,0),Participacion2!$D$2:$AO$99,base_minorista!$A495,0)</f>
        <v>1.8230041493779101</v>
      </c>
    </row>
    <row r="496" spans="1:15" ht="16.5" x14ac:dyDescent="0.3">
      <c r="A496">
        <v>8</v>
      </c>
      <c r="B496">
        <v>6</v>
      </c>
      <c r="C496">
        <v>7</v>
      </c>
      <c r="D496" s="3">
        <v>41090</v>
      </c>
      <c r="E496" s="33">
        <v>12</v>
      </c>
      <c r="F496">
        <v>1</v>
      </c>
      <c r="G496">
        <f>+HLOOKUP(VLOOKUP($B496,$Q$2:$R$42,2,0),costos_sf!$D$2:$AY$99,base_minorista!$A496,0)</f>
        <v>172105346.46683389</v>
      </c>
      <c r="H496">
        <f>+HLOOKUP(VLOOKUP($B496,$Q$2:$R$42,2,0),creditos_sf!$D$2:$AY$99,base_minorista!$A496,0)</f>
        <v>482290153.68487203</v>
      </c>
      <c r="I496">
        <f>+HLOOKUP(VLOOKUP($B496,$Q$2:$R$42,2,0),creditos_sf!$D$103:$AY$200,base_minorista!$A496,0)</f>
        <v>369524247.62543905</v>
      </c>
      <c r="J496">
        <f>+HLOOKUP(VLOOKUP($B496,$Q$2:$R$42,2,0),Costo_fondeo!$D$3:$AY$100,base_minorista!$A496,0)</f>
        <v>5.6169862484632702</v>
      </c>
      <c r="K496">
        <f>+HLOOKUP(VLOOKUP($B496,$Q$2:$R$42,2,0),Costo_provisiones!$D$3:$AY$100,base_minorista!$A496,0)</f>
        <v>4.6648102275003405</v>
      </c>
      <c r="L496">
        <f>+HLOOKUP(VLOOKUP($B496,$Q$2:$R$42,2,0),Morosidad_control!$D$4:$AY$101,base_minorista!$A496,0)</f>
        <v>3.78224439993294</v>
      </c>
      <c r="M496">
        <f ca="1">+OFFSET(Capital_2!$D$2,base_minorista!A496,0)</f>
        <v>3.7659791083914693</v>
      </c>
      <c r="N496">
        <f>+HLOOKUP(VLOOKUP($B496,$Q$2:$R$42,2,0),costo_laboral!$E$2:$AZ$99,base_minorista!$A496,0)</f>
        <v>10.598994191485099</v>
      </c>
      <c r="O496">
        <f>+HLOOKUP(VLOOKUP($B496,$Q$2:$R$42,2,0),Participacion2!$D$2:$AO$99,base_minorista!$A496,0)</f>
        <v>1.82105412712639</v>
      </c>
    </row>
    <row r="497" spans="1:15" ht="16.5" x14ac:dyDescent="0.3">
      <c r="A497">
        <v>9</v>
      </c>
      <c r="B497">
        <v>6</v>
      </c>
      <c r="C497">
        <v>8</v>
      </c>
      <c r="D497" s="3">
        <v>41121</v>
      </c>
      <c r="E497" s="33">
        <v>12</v>
      </c>
      <c r="F497">
        <v>1</v>
      </c>
      <c r="G497">
        <f>+HLOOKUP(VLOOKUP($B497,$Q$2:$R$42,2,0),costos_sf!$D$2:$AY$99,base_minorista!$A497,0)</f>
        <v>171686828.94671214</v>
      </c>
      <c r="H497">
        <f>+HLOOKUP(VLOOKUP($B497,$Q$2:$R$42,2,0),creditos_sf!$D$2:$AY$99,base_minorista!$A497,0)</f>
        <v>496258527.07270402</v>
      </c>
      <c r="I497">
        <f>+HLOOKUP(VLOOKUP($B497,$Q$2:$R$42,2,0),creditos_sf!$D$103:$AY$200,base_minorista!$A497,0)</f>
        <v>381797485.94137996</v>
      </c>
      <c r="J497">
        <f>+HLOOKUP(VLOOKUP($B497,$Q$2:$R$42,2,0),Costo_fondeo!$D$3:$AY$100,base_minorista!$A497,0)</f>
        <v>5.6011693530025601</v>
      </c>
      <c r="K497">
        <f>+HLOOKUP(VLOOKUP($B497,$Q$2:$R$42,2,0),Costo_provisiones!$D$3:$AY$100,base_minorista!$A497,0)</f>
        <v>4.349300737064806</v>
      </c>
      <c r="L497">
        <f>+HLOOKUP(VLOOKUP($B497,$Q$2:$R$42,2,0),Morosidad_control!$D$4:$AY$101,base_minorista!$A497,0)</f>
        <v>3.71002003339688</v>
      </c>
      <c r="M497">
        <f ca="1">+OFFSET(Capital_2!$D$2,base_minorista!A497,0)</f>
        <v>3.7900682632030773</v>
      </c>
      <c r="N497">
        <f>+HLOOKUP(VLOOKUP($B497,$Q$2:$R$42,2,0),costo_laboral!$E$2:$AZ$99,base_minorista!$A497,0)</f>
        <v>10.3829878350708</v>
      </c>
      <c r="O497">
        <f>+HLOOKUP(VLOOKUP($B497,$Q$2:$R$42,2,0),Participacion2!$D$2:$AO$99,base_minorista!$A497,0)</f>
        <v>1.86069416091863</v>
      </c>
    </row>
    <row r="498" spans="1:15" ht="16.5" x14ac:dyDescent="0.3">
      <c r="A498">
        <v>10</v>
      </c>
      <c r="B498">
        <v>6</v>
      </c>
      <c r="C498">
        <v>9</v>
      </c>
      <c r="D498" s="3">
        <v>41152</v>
      </c>
      <c r="E498" s="33">
        <v>12</v>
      </c>
      <c r="F498">
        <v>1</v>
      </c>
      <c r="G498">
        <f>+HLOOKUP(VLOOKUP($B498,$Q$2:$R$42,2,0),costos_sf!$D$2:$AY$99,base_minorista!$A498,0)</f>
        <v>172582742.64022747</v>
      </c>
      <c r="H498">
        <f>+HLOOKUP(VLOOKUP($B498,$Q$2:$R$42,2,0),creditos_sf!$D$2:$AY$99,base_minorista!$A498,0)</f>
        <v>498696651.18759298</v>
      </c>
      <c r="I498">
        <f>+HLOOKUP(VLOOKUP($B498,$Q$2:$R$42,2,0),creditos_sf!$D$103:$AY$200,base_minorista!$A498,0)</f>
        <v>393412901.18133301</v>
      </c>
      <c r="J498">
        <f>+HLOOKUP(VLOOKUP($B498,$Q$2:$R$42,2,0),Costo_fondeo!$D$3:$AY$100,base_minorista!$A498,0)</f>
        <v>5.5727676344427701</v>
      </c>
      <c r="K498">
        <f>+HLOOKUP(VLOOKUP($B498,$Q$2:$R$42,2,0),Costo_provisiones!$D$3:$AY$100,base_minorista!$A498,0)</f>
        <v>4.4349301332596536</v>
      </c>
      <c r="L498">
        <f>+HLOOKUP(VLOOKUP($B498,$Q$2:$R$42,2,0),Morosidad_control!$D$4:$AY$101,base_minorista!$A498,0)</f>
        <v>3.7139171704891898</v>
      </c>
      <c r="M498">
        <f ca="1">+OFFSET(Capital_2!$D$2,base_minorista!A498,0)</f>
        <v>3.7960315209630844</v>
      </c>
      <c r="N498">
        <f>+HLOOKUP(VLOOKUP($B498,$Q$2:$R$42,2,0),costo_laboral!$E$2:$AZ$99,base_minorista!$A498,0)</f>
        <v>10.176514071811701</v>
      </c>
      <c r="O498">
        <f>+HLOOKUP(VLOOKUP($B498,$Q$2:$R$42,2,0),Participacion2!$D$2:$AO$99,base_minorista!$A498,0)</f>
        <v>1.86950880134838</v>
      </c>
    </row>
    <row r="499" spans="1:15" ht="16.5" x14ac:dyDescent="0.3">
      <c r="A499">
        <v>11</v>
      </c>
      <c r="B499">
        <v>6</v>
      </c>
      <c r="C499">
        <v>10</v>
      </c>
      <c r="D499" s="3">
        <v>41182</v>
      </c>
      <c r="E499" s="33">
        <v>12</v>
      </c>
      <c r="F499">
        <v>1</v>
      </c>
      <c r="G499">
        <f>+HLOOKUP(VLOOKUP($B499,$Q$2:$R$42,2,0),costos_sf!$D$2:$AY$99,base_minorista!$A499,0)</f>
        <v>172842105.46811441</v>
      </c>
      <c r="H499">
        <f>+HLOOKUP(VLOOKUP($B499,$Q$2:$R$42,2,0),creditos_sf!$D$2:$AY$99,base_minorista!$A499,0)</f>
        <v>505758242.73471802</v>
      </c>
      <c r="I499">
        <f>+HLOOKUP(VLOOKUP($B499,$Q$2:$R$42,2,0),creditos_sf!$D$103:$AY$200,base_minorista!$A499,0)</f>
        <v>403962624.56242198</v>
      </c>
      <c r="J499">
        <f>+HLOOKUP(VLOOKUP($B499,$Q$2:$R$42,2,0),Costo_fondeo!$D$3:$AY$100,base_minorista!$A499,0)</f>
        <v>5.5349868886656903</v>
      </c>
      <c r="K499">
        <f>+HLOOKUP(VLOOKUP($B499,$Q$2:$R$42,2,0),Costo_provisiones!$D$3:$AY$100,base_minorista!$A499,0)</f>
        <v>4.4353071834615871</v>
      </c>
      <c r="L499">
        <f>+HLOOKUP(VLOOKUP($B499,$Q$2:$R$42,2,0),Morosidad_control!$D$4:$AY$101,base_minorista!$A499,0)</f>
        <v>3.6509941370777801</v>
      </c>
      <c r="M499">
        <f ca="1">+OFFSET(Capital_2!$D$2,base_minorista!A499,0)</f>
        <v>3.7807846214491896</v>
      </c>
      <c r="N499">
        <f>+HLOOKUP(VLOOKUP($B499,$Q$2:$R$42,2,0),costo_laboral!$E$2:$AZ$99,base_minorista!$A499,0)</f>
        <v>9.9284412077353803</v>
      </c>
      <c r="O499">
        <f>+HLOOKUP(VLOOKUP($B499,$Q$2:$R$42,2,0),Participacion2!$D$2:$AO$99,base_minorista!$A499,0)</f>
        <v>1.8867587248227</v>
      </c>
    </row>
    <row r="500" spans="1:15" ht="16.5" x14ac:dyDescent="0.3">
      <c r="A500">
        <v>12</v>
      </c>
      <c r="B500">
        <v>6</v>
      </c>
      <c r="C500">
        <v>11</v>
      </c>
      <c r="D500" s="3">
        <v>41213</v>
      </c>
      <c r="E500" s="33">
        <v>12</v>
      </c>
      <c r="F500">
        <v>1</v>
      </c>
      <c r="G500">
        <f>+HLOOKUP(VLOOKUP($B500,$Q$2:$R$42,2,0),costos_sf!$D$2:$AY$99,base_minorista!$A500,0)</f>
        <v>174772622.91162297</v>
      </c>
      <c r="H500">
        <f>+HLOOKUP(VLOOKUP($B500,$Q$2:$R$42,2,0),creditos_sf!$D$2:$AY$99,base_minorista!$A500,0)</f>
        <v>512760489.36061001</v>
      </c>
      <c r="I500">
        <f>+HLOOKUP(VLOOKUP($B500,$Q$2:$R$42,2,0),creditos_sf!$D$103:$AY$200,base_minorista!$A500,0)</f>
        <v>413273965.85179901</v>
      </c>
      <c r="J500">
        <f>+HLOOKUP(VLOOKUP($B500,$Q$2:$R$42,2,0),Costo_fondeo!$D$3:$AY$100,base_minorista!$A500,0)</f>
        <v>5.4971713478203599</v>
      </c>
      <c r="K500">
        <f>+HLOOKUP(VLOOKUP($B500,$Q$2:$R$42,2,0),Costo_provisiones!$D$3:$AY$100,base_minorista!$A500,0)</f>
        <v>4.4154209752672573</v>
      </c>
      <c r="L500">
        <f>+HLOOKUP(VLOOKUP($B500,$Q$2:$R$42,2,0),Morosidad_control!$D$4:$AY$101,base_minorista!$A500,0)</f>
        <v>3.6358080641741801</v>
      </c>
      <c r="M500">
        <f ca="1">+OFFSET(Capital_2!$D$2,base_minorista!A500,0)</f>
        <v>3.7788207097198074</v>
      </c>
      <c r="N500">
        <f>+HLOOKUP(VLOOKUP($B500,$Q$2:$R$42,2,0),costo_laboral!$E$2:$AZ$99,base_minorista!$A500,0)</f>
        <v>9.7859599792589602</v>
      </c>
      <c r="O500">
        <f>+HLOOKUP(VLOOKUP($B500,$Q$2:$R$42,2,0),Participacion2!$D$2:$AO$99,base_minorista!$A500,0)</f>
        <v>1.8948428940791799</v>
      </c>
    </row>
    <row r="501" spans="1:15" ht="16.5" x14ac:dyDescent="0.3">
      <c r="A501">
        <v>13</v>
      </c>
      <c r="B501">
        <v>6</v>
      </c>
      <c r="C501">
        <v>12</v>
      </c>
      <c r="D501" s="3">
        <v>41243</v>
      </c>
      <c r="E501" s="33">
        <v>12</v>
      </c>
      <c r="F501">
        <v>1</v>
      </c>
      <c r="G501">
        <f>+HLOOKUP(VLOOKUP($B501,$Q$2:$R$42,2,0),costos_sf!$D$2:$AY$99,base_minorista!$A501,0)</f>
        <v>177086619.63508362</v>
      </c>
      <c r="H501">
        <f>+HLOOKUP(VLOOKUP($B501,$Q$2:$R$42,2,0),creditos_sf!$D$2:$AY$99,base_minorista!$A501,0)</f>
        <v>517375674.52659595</v>
      </c>
      <c r="I501">
        <f>+HLOOKUP(VLOOKUP($B501,$Q$2:$R$42,2,0),creditos_sf!$D$103:$AY$200,base_minorista!$A501,0)</f>
        <v>420647707.57625395</v>
      </c>
      <c r="J501">
        <f>+HLOOKUP(VLOOKUP($B501,$Q$2:$R$42,2,0),Costo_fondeo!$D$3:$AY$100,base_minorista!$A501,0)</f>
        <v>5.4658088106860898</v>
      </c>
      <c r="K501">
        <f>+HLOOKUP(VLOOKUP($B501,$Q$2:$R$42,2,0),Costo_provisiones!$D$3:$AY$100,base_minorista!$A501,0)</f>
        <v>4.4281970598381237</v>
      </c>
      <c r="L501">
        <f>+HLOOKUP(VLOOKUP($B501,$Q$2:$R$42,2,0),Morosidad_control!$D$4:$AY$101,base_minorista!$A501,0)</f>
        <v>3.7135167790250199</v>
      </c>
      <c r="M501">
        <f ca="1">+OFFSET(Capital_2!$D$2,base_minorista!A501,0)</f>
        <v>3.8090188851336229</v>
      </c>
      <c r="N501">
        <f>+HLOOKUP(VLOOKUP($B501,$Q$2:$R$42,2,0),costo_laboral!$E$2:$AZ$99,base_minorista!$A501,0)</f>
        <v>9.7232832298051708</v>
      </c>
      <c r="O501">
        <f>+HLOOKUP(VLOOKUP($B501,$Q$2:$R$42,2,0),Participacion2!$D$2:$AO$99,base_minorista!$A501,0)</f>
        <v>1.8974529799492099</v>
      </c>
    </row>
    <row r="502" spans="1:15" ht="16.5" x14ac:dyDescent="0.3">
      <c r="A502">
        <v>14</v>
      </c>
      <c r="B502">
        <v>6</v>
      </c>
      <c r="C502">
        <v>13</v>
      </c>
      <c r="D502" s="3">
        <v>41274</v>
      </c>
      <c r="E502" s="33">
        <v>12</v>
      </c>
      <c r="F502">
        <v>1</v>
      </c>
      <c r="G502">
        <f>+HLOOKUP(VLOOKUP($B502,$Q$2:$R$42,2,0),costos_sf!$D$2:$AY$99,base_minorista!$A502,0)</f>
        <v>176121799.1947988</v>
      </c>
      <c r="H502">
        <f>+HLOOKUP(VLOOKUP($B502,$Q$2:$R$42,2,0),creditos_sf!$D$2:$AY$99,base_minorista!$A502,0)</f>
        <v>523328008.18768299</v>
      </c>
      <c r="I502">
        <f>+HLOOKUP(VLOOKUP($B502,$Q$2:$R$42,2,0),creditos_sf!$D$103:$AY$200,base_minorista!$A502,0)</f>
        <v>420612734.826231</v>
      </c>
      <c r="J502">
        <f>+HLOOKUP(VLOOKUP($B502,$Q$2:$R$42,2,0),Costo_fondeo!$D$3:$AY$100,base_minorista!$A502,0)</f>
        <v>5.43460464722504</v>
      </c>
      <c r="K502">
        <f>+HLOOKUP(VLOOKUP($B502,$Q$2:$R$42,2,0),Costo_provisiones!$D$3:$AY$100,base_minorista!$A502,0)</f>
        <v>4.1789517422967863</v>
      </c>
      <c r="L502">
        <f>+HLOOKUP(VLOOKUP($B502,$Q$2:$R$42,2,0),Morosidad_control!$D$4:$AY$101,base_minorista!$A502,0)</f>
        <v>3.8353086068518998</v>
      </c>
      <c r="M502">
        <f ca="1">+OFFSET(Capital_2!$D$2,base_minorista!A502,0)</f>
        <v>3.8327018844682854</v>
      </c>
      <c r="N502">
        <f>+HLOOKUP(VLOOKUP($B502,$Q$2:$R$42,2,0),costo_laboral!$E$2:$AZ$99,base_minorista!$A502,0)</f>
        <v>9.6451560974469199</v>
      </c>
      <c r="O502">
        <f>+HLOOKUP(VLOOKUP($B502,$Q$2:$R$42,2,0),Participacion2!$D$2:$AO$99,base_minorista!$A502,0)</f>
        <v>1.91277609535045</v>
      </c>
    </row>
    <row r="503" spans="1:15" ht="16.5" x14ac:dyDescent="0.3">
      <c r="A503">
        <v>15</v>
      </c>
      <c r="B503">
        <v>6</v>
      </c>
      <c r="C503">
        <v>14</v>
      </c>
      <c r="D503" s="3">
        <v>41305</v>
      </c>
      <c r="E503" s="33">
        <v>13</v>
      </c>
      <c r="F503">
        <v>1</v>
      </c>
      <c r="G503">
        <f>+HLOOKUP(VLOOKUP($B503,$Q$2:$R$42,2,0),costos_sf!$D$2:$AY$99,base_minorista!$A503,0)</f>
        <v>175111275.03537029</v>
      </c>
      <c r="H503">
        <f>+HLOOKUP(VLOOKUP($B503,$Q$2:$R$42,2,0),creditos_sf!$D$2:$AY$99,base_minorista!$A503,0)</f>
        <v>527756314.19007701</v>
      </c>
      <c r="I503">
        <f>+HLOOKUP(VLOOKUP($B503,$Q$2:$R$42,2,0),creditos_sf!$D$103:$AY$200,base_minorista!$A503,0)</f>
        <v>431230844.35973603</v>
      </c>
      <c r="J503">
        <f>+HLOOKUP(VLOOKUP($B503,$Q$2:$R$42,2,0),Costo_fondeo!$D$3:$AY$100,base_minorista!$A503,0)</f>
        <v>5.4075217615855502</v>
      </c>
      <c r="K503">
        <f>+HLOOKUP(VLOOKUP($B503,$Q$2:$R$42,2,0),Costo_provisiones!$D$3:$AY$100,base_minorista!$A503,0)</f>
        <v>3.8520781837117055</v>
      </c>
      <c r="L503">
        <f>+HLOOKUP(VLOOKUP($B503,$Q$2:$R$42,2,0),Morosidad_control!$D$4:$AY$101,base_minorista!$A503,0)</f>
        <v>3.6495131266019101</v>
      </c>
      <c r="M503">
        <f ca="1">+OFFSET(Capital_2!$D$2,base_minorista!A503,0)</f>
        <v>3.850163299057161</v>
      </c>
      <c r="N503">
        <f>+HLOOKUP(VLOOKUP($B503,$Q$2:$R$42,2,0),costo_laboral!$E$2:$AZ$99,base_minorista!$A503,0)</f>
        <v>9.6317961157334295</v>
      </c>
      <c r="O503">
        <f>+HLOOKUP(VLOOKUP($B503,$Q$2:$R$42,2,0),Participacion2!$D$2:$AO$99,base_minorista!$A503,0)</f>
        <v>1.9216169132271901</v>
      </c>
    </row>
    <row r="504" spans="1:15" ht="16.5" x14ac:dyDescent="0.3">
      <c r="A504">
        <v>16</v>
      </c>
      <c r="B504">
        <v>6</v>
      </c>
      <c r="C504">
        <v>15</v>
      </c>
      <c r="D504" s="3">
        <v>41333</v>
      </c>
      <c r="E504" s="33">
        <v>13</v>
      </c>
      <c r="F504">
        <v>1</v>
      </c>
      <c r="G504">
        <f>+HLOOKUP(VLOOKUP($B504,$Q$2:$R$42,2,0),costos_sf!$D$2:$AY$99,base_minorista!$A504,0)</f>
        <v>174275477.53479028</v>
      </c>
      <c r="H504">
        <f>+HLOOKUP(VLOOKUP($B504,$Q$2:$R$42,2,0),creditos_sf!$D$2:$AY$99,base_minorista!$A504,0)</f>
        <v>534270891.41607505</v>
      </c>
      <c r="I504">
        <f>+HLOOKUP(VLOOKUP($B504,$Q$2:$R$42,2,0),creditos_sf!$D$103:$AY$200,base_minorista!$A504,0)</f>
        <v>437126018.59903497</v>
      </c>
      <c r="J504">
        <f>+HLOOKUP(VLOOKUP($B504,$Q$2:$R$42,2,0),Costo_fondeo!$D$3:$AY$100,base_minorista!$A504,0)</f>
        <v>5.3849998506041796</v>
      </c>
      <c r="K504">
        <f>+HLOOKUP(VLOOKUP($B504,$Q$2:$R$42,2,0),Costo_provisiones!$D$3:$AY$100,base_minorista!$A504,0)</f>
        <v>3.5044907476364031</v>
      </c>
      <c r="L504">
        <f>+HLOOKUP(VLOOKUP($B504,$Q$2:$R$42,2,0),Morosidad_control!$D$4:$AY$101,base_minorista!$A504,0)</f>
        <v>3.7920154605820402</v>
      </c>
      <c r="M504">
        <f ca="1">+OFFSET(Capital_2!$D$2,base_minorista!A504,0)</f>
        <v>3.8660657399921172</v>
      </c>
      <c r="N504">
        <f>+HLOOKUP(VLOOKUP($B504,$Q$2:$R$42,2,0),costo_laboral!$E$2:$AZ$99,base_minorista!$A504,0)</f>
        <v>9.5638082325042095</v>
      </c>
      <c r="O504">
        <f>+HLOOKUP(VLOOKUP($B504,$Q$2:$R$42,2,0),Participacion2!$D$2:$AO$99,base_minorista!$A504,0)</f>
        <v>1.9308093960900601</v>
      </c>
    </row>
    <row r="505" spans="1:15" ht="16.5" x14ac:dyDescent="0.3">
      <c r="A505">
        <v>17</v>
      </c>
      <c r="B505">
        <v>6</v>
      </c>
      <c r="C505">
        <v>16</v>
      </c>
      <c r="D505" s="3">
        <v>41364</v>
      </c>
      <c r="E505" s="33">
        <v>13</v>
      </c>
      <c r="F505">
        <v>1</v>
      </c>
      <c r="G505">
        <f>+HLOOKUP(VLOOKUP($B505,$Q$2:$R$42,2,0),costos_sf!$D$2:$AY$99,base_minorista!$A505,0)</f>
        <v>172442462.69712445</v>
      </c>
      <c r="H505">
        <f>+HLOOKUP(VLOOKUP($B505,$Q$2:$R$42,2,0),creditos_sf!$D$2:$AY$99,base_minorista!$A505,0)</f>
        <v>534264187.76909602</v>
      </c>
      <c r="I505">
        <f>+HLOOKUP(VLOOKUP($B505,$Q$2:$R$42,2,0),creditos_sf!$D$103:$AY$200,base_minorista!$A505,0)</f>
        <v>439603365.81530899</v>
      </c>
      <c r="J505">
        <f>+HLOOKUP(VLOOKUP($B505,$Q$2:$R$42,2,0),Costo_fondeo!$D$3:$AY$100,base_minorista!$A505,0)</f>
        <v>5.3437832975559099</v>
      </c>
      <c r="K505">
        <f>+HLOOKUP(VLOOKUP($B505,$Q$2:$R$42,2,0),Costo_provisiones!$D$3:$AY$100,base_minorista!$A505,0)</f>
        <v>3.2869897168995186</v>
      </c>
      <c r="L505">
        <f>+HLOOKUP(VLOOKUP($B505,$Q$2:$R$42,2,0),Morosidad_control!$D$4:$AY$101,base_minorista!$A505,0)</f>
        <v>3.8917062824797801</v>
      </c>
      <c r="M505">
        <f ca="1">+OFFSET(Capital_2!$D$2,base_minorista!A505,0)</f>
        <v>3.8754391719680488</v>
      </c>
      <c r="N505">
        <f>+HLOOKUP(VLOOKUP($B505,$Q$2:$R$42,2,0),costo_laboral!$E$2:$AZ$99,base_minorista!$A505,0)</f>
        <v>9.4841147276434707</v>
      </c>
      <c r="O505">
        <f>+HLOOKUP(VLOOKUP($B505,$Q$2:$R$42,2,0),Participacion2!$D$2:$AO$99,base_minorista!$A505,0)</f>
        <v>1.9410376272319101</v>
      </c>
    </row>
    <row r="506" spans="1:15" ht="16.5" x14ac:dyDescent="0.3">
      <c r="A506">
        <v>18</v>
      </c>
      <c r="B506">
        <v>6</v>
      </c>
      <c r="C506">
        <v>17</v>
      </c>
      <c r="D506" s="3">
        <v>41394</v>
      </c>
      <c r="E506" s="33">
        <v>13</v>
      </c>
      <c r="F506">
        <v>1</v>
      </c>
      <c r="G506">
        <f>+HLOOKUP(VLOOKUP($B506,$Q$2:$R$42,2,0),costos_sf!$D$2:$AY$99,base_minorista!$A506,0)</f>
        <v>171875570.87124187</v>
      </c>
      <c r="H506">
        <f>+HLOOKUP(VLOOKUP($B506,$Q$2:$R$42,2,0),creditos_sf!$D$2:$AY$99,base_minorista!$A506,0)</f>
        <v>547137304.73990297</v>
      </c>
      <c r="I506">
        <f>+HLOOKUP(VLOOKUP($B506,$Q$2:$R$42,2,0),creditos_sf!$D$103:$AY$200,base_minorista!$A506,0)</f>
        <v>452399869.18256503</v>
      </c>
      <c r="J506">
        <f>+HLOOKUP(VLOOKUP($B506,$Q$2:$R$42,2,0),Costo_fondeo!$D$3:$AY$100,base_minorista!$A506,0)</f>
        <v>5.3287930087823003</v>
      </c>
      <c r="K506">
        <f>+HLOOKUP(VLOOKUP($B506,$Q$2:$R$42,2,0),Costo_provisiones!$D$3:$AY$100,base_minorista!$A506,0)</f>
        <v>2.9655928865517196</v>
      </c>
      <c r="L506">
        <f>+HLOOKUP(VLOOKUP($B506,$Q$2:$R$42,2,0),Morosidad_control!$D$4:$AY$101,base_minorista!$A506,0)</f>
        <v>3.63468561614342</v>
      </c>
      <c r="M506">
        <f ca="1">+OFFSET(Capital_2!$D$2,base_minorista!A506,0)</f>
        <v>3.8611269429337338</v>
      </c>
      <c r="N506">
        <f>+HLOOKUP(VLOOKUP($B506,$Q$2:$R$42,2,0),costo_laboral!$E$2:$AZ$99,base_minorista!$A506,0)</f>
        <v>9.3421296402215006</v>
      </c>
      <c r="O506">
        <f>+HLOOKUP(VLOOKUP($B506,$Q$2:$R$42,2,0),Participacion2!$D$2:$AO$99,base_minorista!$A506,0)</f>
        <v>1.9755794188417699</v>
      </c>
    </row>
    <row r="507" spans="1:15" ht="16.5" x14ac:dyDescent="0.3">
      <c r="A507">
        <v>19</v>
      </c>
      <c r="B507">
        <v>6</v>
      </c>
      <c r="C507">
        <v>18</v>
      </c>
      <c r="D507" s="3">
        <v>41425</v>
      </c>
      <c r="E507" s="33">
        <v>13</v>
      </c>
      <c r="F507">
        <v>1</v>
      </c>
      <c r="G507">
        <f>+HLOOKUP(VLOOKUP($B507,$Q$2:$R$42,2,0),costos_sf!$D$2:$AY$99,base_minorista!$A507,0)</f>
        <v>172285164.15217084</v>
      </c>
      <c r="H507">
        <f>+HLOOKUP(VLOOKUP($B507,$Q$2:$R$42,2,0),creditos_sf!$D$2:$AY$99,base_minorista!$A507,0)</f>
        <v>554498739.973768</v>
      </c>
      <c r="I507">
        <f>+HLOOKUP(VLOOKUP($B507,$Q$2:$R$42,2,0),creditos_sf!$D$103:$AY$200,base_minorista!$A507,0)</f>
        <v>464138935.20464802</v>
      </c>
      <c r="J507">
        <f>+HLOOKUP(VLOOKUP($B507,$Q$2:$R$42,2,0),Costo_fondeo!$D$3:$AY$100,base_minorista!$A507,0)</f>
        <v>5.3093622120068202</v>
      </c>
      <c r="K507">
        <f>+HLOOKUP(VLOOKUP($B507,$Q$2:$R$42,2,0),Costo_provisiones!$D$3:$AY$100,base_minorista!$A507,0)</f>
        <v>2.7270943634456413</v>
      </c>
      <c r="L507">
        <f>+HLOOKUP(VLOOKUP($B507,$Q$2:$R$42,2,0),Morosidad_control!$D$4:$AY$101,base_minorista!$A507,0)</f>
        <v>3.619593413424</v>
      </c>
      <c r="M507">
        <f ca="1">+OFFSET(Capital_2!$D$2,base_minorista!A507,0)</f>
        <v>3.8158367264519906</v>
      </c>
      <c r="N507">
        <f>+HLOOKUP(VLOOKUP($B507,$Q$2:$R$42,2,0),costo_laboral!$E$2:$AZ$99,base_minorista!$A507,0)</f>
        <v>9.2313701077031194</v>
      </c>
      <c r="O507">
        <f>+HLOOKUP(VLOOKUP($B507,$Q$2:$R$42,2,0),Participacion2!$D$2:$AO$99,base_minorista!$A507,0)</f>
        <v>1.99826654982283</v>
      </c>
    </row>
    <row r="508" spans="1:15" ht="16.5" x14ac:dyDescent="0.3">
      <c r="A508">
        <v>20</v>
      </c>
      <c r="B508">
        <v>6</v>
      </c>
      <c r="C508">
        <v>19</v>
      </c>
      <c r="D508" s="3">
        <v>41455</v>
      </c>
      <c r="E508" s="33">
        <v>13</v>
      </c>
      <c r="F508">
        <v>1</v>
      </c>
      <c r="G508">
        <f>+HLOOKUP(VLOOKUP($B508,$Q$2:$R$42,2,0),costos_sf!$D$2:$AY$99,base_minorista!$A508,0)</f>
        <v>172129498.3424232</v>
      </c>
      <c r="H508">
        <f>+HLOOKUP(VLOOKUP($B508,$Q$2:$R$42,2,0),creditos_sf!$D$2:$AY$99,base_minorista!$A508,0)</f>
        <v>561017660.12205601</v>
      </c>
      <c r="I508">
        <f>+HLOOKUP(VLOOKUP($B508,$Q$2:$R$42,2,0),creditos_sf!$D$103:$AY$200,base_minorista!$A508,0)</f>
        <v>471146154.51694602</v>
      </c>
      <c r="J508">
        <f>+HLOOKUP(VLOOKUP($B508,$Q$2:$R$42,2,0),Costo_fondeo!$D$3:$AY$100,base_minorista!$A508,0)</f>
        <v>5.3102546835479698</v>
      </c>
      <c r="K508">
        <f>+HLOOKUP(VLOOKUP($B508,$Q$2:$R$42,2,0),Costo_provisiones!$D$3:$AY$100,base_minorista!$A508,0)</f>
        <v>2.4545935762467685</v>
      </c>
      <c r="L508">
        <f>+HLOOKUP(VLOOKUP($B508,$Q$2:$R$42,2,0),Morosidad_control!$D$4:$AY$101,base_minorista!$A508,0)</f>
        <v>3.67523831742013</v>
      </c>
      <c r="M508">
        <f ca="1">+OFFSET(Capital_2!$D$2,base_minorista!A508,0)</f>
        <v>3.777787965810723</v>
      </c>
      <c r="N508">
        <f>+HLOOKUP(VLOOKUP($B508,$Q$2:$R$42,2,0),costo_laboral!$E$2:$AZ$99,base_minorista!$A508,0)</f>
        <v>9.1678658860255808</v>
      </c>
      <c r="O508">
        <f>+HLOOKUP(VLOOKUP($B508,$Q$2:$R$42,2,0),Participacion2!$D$2:$AO$99,base_minorista!$A508,0)</f>
        <v>2.0181550398803001</v>
      </c>
    </row>
    <row r="509" spans="1:15" ht="16.5" x14ac:dyDescent="0.3">
      <c r="A509">
        <v>21</v>
      </c>
      <c r="B509">
        <v>6</v>
      </c>
      <c r="C509">
        <v>20</v>
      </c>
      <c r="D509" s="3">
        <v>41486</v>
      </c>
      <c r="E509" s="33">
        <v>13</v>
      </c>
      <c r="F509">
        <v>1</v>
      </c>
      <c r="G509">
        <f>+HLOOKUP(VLOOKUP($B509,$Q$2:$R$42,2,0),costos_sf!$D$2:$AY$99,base_minorista!$A509,0)</f>
        <v>172724215.47946495</v>
      </c>
      <c r="H509">
        <f>+HLOOKUP(VLOOKUP($B509,$Q$2:$R$42,2,0),creditos_sf!$D$2:$AY$99,base_minorista!$A509,0)</f>
        <v>567734488.67644107</v>
      </c>
      <c r="I509">
        <f>+HLOOKUP(VLOOKUP($B509,$Q$2:$R$42,2,0),creditos_sf!$D$103:$AY$200,base_minorista!$A509,0)</f>
        <v>480614189.06407696</v>
      </c>
      <c r="J509">
        <f>+HLOOKUP(VLOOKUP($B509,$Q$2:$R$42,2,0),Costo_fondeo!$D$3:$AY$100,base_minorista!$A509,0)</f>
        <v>5.2979754568410797</v>
      </c>
      <c r="K509">
        <f>+HLOOKUP(VLOOKUP($B509,$Q$2:$R$42,2,0),Costo_provisiones!$D$3:$AY$100,base_minorista!$A509,0)</f>
        <v>2.3147685927721202</v>
      </c>
      <c r="L509">
        <f>+HLOOKUP(VLOOKUP($B509,$Q$2:$R$42,2,0),Morosidad_control!$D$4:$AY$101,base_minorista!$A509,0)</f>
        <v>3.7861762312528202</v>
      </c>
      <c r="M509">
        <f ca="1">+OFFSET(Capital_2!$D$2,base_minorista!A509,0)</f>
        <v>3.7289387467323043</v>
      </c>
      <c r="N509">
        <f>+HLOOKUP(VLOOKUP($B509,$Q$2:$R$42,2,0),costo_laboral!$E$2:$AZ$99,base_minorista!$A509,0)</f>
        <v>9.0681278218741408</v>
      </c>
      <c r="O509">
        <f>+HLOOKUP(VLOOKUP($B509,$Q$2:$R$42,2,0),Participacion2!$D$2:$AO$99,base_minorista!$A509,0)</f>
        <v>2.0377202690921798</v>
      </c>
    </row>
    <row r="510" spans="1:15" ht="16.5" x14ac:dyDescent="0.3">
      <c r="A510">
        <v>22</v>
      </c>
      <c r="B510">
        <v>6</v>
      </c>
      <c r="C510">
        <v>21</v>
      </c>
      <c r="D510" s="3">
        <v>41517</v>
      </c>
      <c r="E510" s="33">
        <v>13</v>
      </c>
      <c r="F510">
        <v>1</v>
      </c>
      <c r="G510">
        <f>+HLOOKUP(VLOOKUP($B510,$Q$2:$R$42,2,0),costos_sf!$D$2:$AY$99,base_minorista!$A510,0)</f>
        <v>173666353.83971277</v>
      </c>
      <c r="H510">
        <f>+HLOOKUP(VLOOKUP($B510,$Q$2:$R$42,2,0),creditos_sf!$D$2:$AY$99,base_minorista!$A510,0)</f>
        <v>569532763.78827202</v>
      </c>
      <c r="I510">
        <f>+HLOOKUP(VLOOKUP($B510,$Q$2:$R$42,2,0),creditos_sf!$D$103:$AY$200,base_minorista!$A510,0)</f>
        <v>485732441.64467996</v>
      </c>
      <c r="J510">
        <f>+HLOOKUP(VLOOKUP($B510,$Q$2:$R$42,2,0),Costo_fondeo!$D$3:$AY$100,base_minorista!$A510,0)</f>
        <v>5.3042748566103199</v>
      </c>
      <c r="K510">
        <f>+HLOOKUP(VLOOKUP($B510,$Q$2:$R$42,2,0),Costo_provisiones!$D$3:$AY$100,base_minorista!$A510,0)</f>
        <v>2.2143858422254326</v>
      </c>
      <c r="L510">
        <f>+HLOOKUP(VLOOKUP($B510,$Q$2:$R$42,2,0),Morosidad_control!$D$4:$AY$101,base_minorista!$A510,0)</f>
        <v>3.9862680954326102</v>
      </c>
      <c r="M510">
        <f ca="1">+OFFSET(Capital_2!$D$2,base_minorista!A510,0)</f>
        <v>3.6888980520732653</v>
      </c>
      <c r="N510">
        <f>+HLOOKUP(VLOOKUP($B510,$Q$2:$R$42,2,0),costo_laboral!$E$2:$AZ$99,base_minorista!$A510,0)</f>
        <v>9.0224394080086707</v>
      </c>
      <c r="O510">
        <f>+HLOOKUP(VLOOKUP($B510,$Q$2:$R$42,2,0),Participacion2!$D$2:$AO$99,base_minorista!$A510,0)</f>
        <v>2.0520755693738999</v>
      </c>
    </row>
    <row r="511" spans="1:15" ht="16.5" x14ac:dyDescent="0.3">
      <c r="A511">
        <v>23</v>
      </c>
      <c r="B511">
        <v>6</v>
      </c>
      <c r="C511">
        <v>22</v>
      </c>
      <c r="D511" s="3">
        <v>41547</v>
      </c>
      <c r="E511" s="33">
        <v>13</v>
      </c>
      <c r="F511">
        <v>1</v>
      </c>
      <c r="G511">
        <f>+HLOOKUP(VLOOKUP($B511,$Q$2:$R$42,2,0),costos_sf!$D$2:$AY$99,base_minorista!$A511,0)</f>
        <v>174332174.86238673</v>
      </c>
      <c r="H511">
        <f>+HLOOKUP(VLOOKUP($B511,$Q$2:$R$42,2,0),creditos_sf!$D$2:$AY$99,base_minorista!$A511,0)</f>
        <v>575791601.32044995</v>
      </c>
      <c r="I511">
        <f>+HLOOKUP(VLOOKUP($B511,$Q$2:$R$42,2,0),creditos_sf!$D$103:$AY$200,base_minorista!$A511,0)</f>
        <v>492199075.31648505</v>
      </c>
      <c r="J511">
        <f>+HLOOKUP(VLOOKUP($B511,$Q$2:$R$42,2,0),Costo_fondeo!$D$3:$AY$100,base_minorista!$A511,0)</f>
        <v>5.3184262972011398</v>
      </c>
      <c r="K511">
        <f>+HLOOKUP(VLOOKUP($B511,$Q$2:$R$42,2,0),Costo_provisiones!$D$3:$AY$100,base_minorista!$A511,0)</f>
        <v>1.9925539048530179</v>
      </c>
      <c r="L511">
        <f>+HLOOKUP(VLOOKUP($B511,$Q$2:$R$42,2,0),Morosidad_control!$D$4:$AY$101,base_minorista!$A511,0)</f>
        <v>3.8763961537062799</v>
      </c>
      <c r="M511">
        <f ca="1">+OFFSET(Capital_2!$D$2,base_minorista!A511,0)</f>
        <v>3.6532457928608841</v>
      </c>
      <c r="N511">
        <f>+HLOOKUP(VLOOKUP($B511,$Q$2:$R$42,2,0),costo_laboral!$E$2:$AZ$99,base_minorista!$A511,0)</f>
        <v>9.0205750047446305</v>
      </c>
      <c r="O511">
        <f>+HLOOKUP(VLOOKUP($B511,$Q$2:$R$42,2,0),Participacion2!$D$2:$AO$99,base_minorista!$A511,0)</f>
        <v>2.0782259351550798</v>
      </c>
    </row>
    <row r="512" spans="1:15" ht="16.5" x14ac:dyDescent="0.3">
      <c r="A512">
        <v>24</v>
      </c>
      <c r="B512">
        <v>6</v>
      </c>
      <c r="C512">
        <v>23</v>
      </c>
      <c r="D512" s="3">
        <v>41578</v>
      </c>
      <c r="E512" s="33">
        <v>13</v>
      </c>
      <c r="F512">
        <v>1</v>
      </c>
      <c r="G512">
        <f>+HLOOKUP(VLOOKUP($B512,$Q$2:$R$42,2,0),costos_sf!$D$2:$AY$99,base_minorista!$A512,0)</f>
        <v>176199033.54915345</v>
      </c>
      <c r="H512">
        <f>+HLOOKUP(VLOOKUP($B512,$Q$2:$R$42,2,0),creditos_sf!$D$2:$AY$99,base_minorista!$A512,0)</f>
        <v>583456098.05262399</v>
      </c>
      <c r="I512">
        <f>+HLOOKUP(VLOOKUP($B512,$Q$2:$R$42,2,0),creditos_sf!$D$103:$AY$200,base_minorista!$A512,0)</f>
        <v>499998845.66269797</v>
      </c>
      <c r="J512">
        <f>+HLOOKUP(VLOOKUP($B512,$Q$2:$R$42,2,0),Costo_fondeo!$D$3:$AY$100,base_minorista!$A512,0)</f>
        <v>5.3326152652207499</v>
      </c>
      <c r="K512">
        <f>+HLOOKUP(VLOOKUP($B512,$Q$2:$R$42,2,0),Costo_provisiones!$D$3:$AY$100,base_minorista!$A512,0)</f>
        <v>1.8532205703852684</v>
      </c>
      <c r="L512">
        <f>+HLOOKUP(VLOOKUP($B512,$Q$2:$R$42,2,0),Morosidad_control!$D$4:$AY$101,base_minorista!$A512,0)</f>
        <v>3.80042029749539</v>
      </c>
      <c r="M512">
        <f ca="1">+OFFSET(Capital_2!$D$2,base_minorista!A512,0)</f>
        <v>3.6199379690818381</v>
      </c>
      <c r="N512">
        <f>+HLOOKUP(VLOOKUP($B512,$Q$2:$R$42,2,0),costo_laboral!$E$2:$AZ$99,base_minorista!$A512,0)</f>
        <v>9.0015023917181995</v>
      </c>
      <c r="O512">
        <f>+HLOOKUP(VLOOKUP($B512,$Q$2:$R$42,2,0),Participacion2!$D$2:$AO$99,base_minorista!$A512,0)</f>
        <v>2.1061703928152098</v>
      </c>
    </row>
    <row r="513" spans="1:15" ht="16.5" x14ac:dyDescent="0.3">
      <c r="A513">
        <v>25</v>
      </c>
      <c r="B513">
        <v>6</v>
      </c>
      <c r="C513">
        <v>24</v>
      </c>
      <c r="D513" s="3">
        <v>41608</v>
      </c>
      <c r="E513" s="33">
        <v>13</v>
      </c>
      <c r="F513">
        <v>1</v>
      </c>
      <c r="G513">
        <f>+HLOOKUP(VLOOKUP($B513,$Q$2:$R$42,2,0),costos_sf!$D$2:$AY$99,base_minorista!$A513,0)</f>
        <v>178773147.3472262</v>
      </c>
      <c r="H513">
        <f>+HLOOKUP(VLOOKUP($B513,$Q$2:$R$42,2,0),creditos_sf!$D$2:$AY$99,base_minorista!$A513,0)</f>
        <v>593073886.34078801</v>
      </c>
      <c r="I513">
        <f>+HLOOKUP(VLOOKUP($B513,$Q$2:$R$42,2,0),creditos_sf!$D$103:$AY$200,base_minorista!$A513,0)</f>
        <v>513036830.43437099</v>
      </c>
      <c r="J513">
        <f>+HLOOKUP(VLOOKUP($B513,$Q$2:$R$42,2,0),Costo_fondeo!$D$3:$AY$100,base_minorista!$A513,0)</f>
        <v>5.3380902336633502</v>
      </c>
      <c r="K513">
        <f>+HLOOKUP(VLOOKUP($B513,$Q$2:$R$42,2,0),Costo_provisiones!$D$3:$AY$100,base_minorista!$A513,0)</f>
        <v>1.7813012853451247</v>
      </c>
      <c r="L513">
        <f>+HLOOKUP(VLOOKUP($B513,$Q$2:$R$42,2,0),Morosidad_control!$D$4:$AY$101,base_minorista!$A513,0)</f>
        <v>3.7718836040477401</v>
      </c>
      <c r="M513">
        <f ca="1">+OFFSET(Capital_2!$D$2,base_minorista!A513,0)</f>
        <v>3.5647933704456456</v>
      </c>
      <c r="N513">
        <f>+HLOOKUP(VLOOKUP($B513,$Q$2:$R$42,2,0),costo_laboral!$E$2:$AZ$99,base_minorista!$A513,0)</f>
        <v>8.8970300714138801</v>
      </c>
      <c r="O513">
        <f>+HLOOKUP(VLOOKUP($B513,$Q$2:$R$42,2,0),Participacion2!$D$2:$AO$99,base_minorista!$A513,0)</f>
        <v>2.12710622396198</v>
      </c>
    </row>
    <row r="514" spans="1:15" ht="16.5" x14ac:dyDescent="0.3">
      <c r="A514">
        <v>26</v>
      </c>
      <c r="B514">
        <v>6</v>
      </c>
      <c r="C514">
        <v>25</v>
      </c>
      <c r="D514" s="3">
        <v>41639</v>
      </c>
      <c r="E514" s="33">
        <v>13</v>
      </c>
      <c r="F514">
        <v>1</v>
      </c>
      <c r="G514">
        <f>+HLOOKUP(VLOOKUP($B514,$Q$2:$R$42,2,0),costos_sf!$D$2:$AY$99,base_minorista!$A514,0)</f>
        <v>181746330.19931576</v>
      </c>
      <c r="H514">
        <f>+HLOOKUP(VLOOKUP($B514,$Q$2:$R$42,2,0),creditos_sf!$D$2:$AY$99,base_minorista!$A514,0)</f>
        <v>596231311.71182907</v>
      </c>
      <c r="I514">
        <f>+HLOOKUP(VLOOKUP($B514,$Q$2:$R$42,2,0),creditos_sf!$D$103:$AY$200,base_minorista!$A514,0)</f>
        <v>522874103.64616096</v>
      </c>
      <c r="J514">
        <f>+HLOOKUP(VLOOKUP($B514,$Q$2:$R$42,2,0),Costo_fondeo!$D$3:$AY$100,base_minorista!$A514,0)</f>
        <v>5.3501212178922399</v>
      </c>
      <c r="K514">
        <f>+HLOOKUP(VLOOKUP($B514,$Q$2:$R$42,2,0),Costo_provisiones!$D$3:$AY$100,base_minorista!$A514,0)</f>
        <v>1.8173927102695668</v>
      </c>
      <c r="L514">
        <f>+HLOOKUP(VLOOKUP($B514,$Q$2:$R$42,2,0),Morosidad_control!$D$4:$AY$101,base_minorista!$A514,0)</f>
        <v>3.8623822572441102</v>
      </c>
      <c r="M514">
        <f ca="1">+OFFSET(Capital_2!$D$2,base_minorista!A514,0)</f>
        <v>3.5095726367283766</v>
      </c>
      <c r="N514">
        <f>+HLOOKUP(VLOOKUP($B514,$Q$2:$R$42,2,0),costo_laboral!$E$2:$AZ$99,base_minorista!$A514,0)</f>
        <v>8.8273902663710704</v>
      </c>
      <c r="O514">
        <f>+HLOOKUP(VLOOKUP($B514,$Q$2:$R$42,2,0),Participacion2!$D$2:$AO$99,base_minorista!$A514,0)</f>
        <v>2.1597449124789798</v>
      </c>
    </row>
    <row r="515" spans="1:15" ht="16.5" x14ac:dyDescent="0.3">
      <c r="A515">
        <v>27</v>
      </c>
      <c r="B515">
        <v>6</v>
      </c>
      <c r="C515">
        <v>26</v>
      </c>
      <c r="D515" s="3">
        <v>41670</v>
      </c>
      <c r="E515" s="33">
        <v>14</v>
      </c>
      <c r="F515">
        <v>1</v>
      </c>
      <c r="G515">
        <f>+HLOOKUP(VLOOKUP($B515,$Q$2:$R$42,2,0),costos_sf!$D$2:$AY$99,base_minorista!$A515,0)</f>
        <v>183775892.30476579</v>
      </c>
      <c r="H515">
        <f>+HLOOKUP(VLOOKUP($B515,$Q$2:$R$42,2,0),creditos_sf!$D$2:$AY$99,base_minorista!$A515,0)</f>
        <v>601640374.53317308</v>
      </c>
      <c r="I515">
        <f>+HLOOKUP(VLOOKUP($B515,$Q$2:$R$42,2,0),creditos_sf!$D$103:$AY$200,base_minorista!$A515,0)</f>
        <v>527943265.46458793</v>
      </c>
      <c r="J515">
        <f>+HLOOKUP(VLOOKUP($B515,$Q$2:$R$42,2,0),Costo_fondeo!$D$3:$AY$100,base_minorista!$A515,0)</f>
        <v>5.3556931236151799</v>
      </c>
      <c r="K515">
        <f>+HLOOKUP(VLOOKUP($B515,$Q$2:$R$42,2,0),Costo_provisiones!$D$3:$AY$100,base_minorista!$A515,0)</f>
        <v>1.8456386975738699</v>
      </c>
      <c r="L515">
        <f>+HLOOKUP(VLOOKUP($B515,$Q$2:$R$42,2,0),Morosidad_control!$D$4:$AY$101,base_minorista!$A515,0)</f>
        <v>3.8566916337114199</v>
      </c>
      <c r="M515">
        <f ca="1">+OFFSET(Capital_2!$D$2,base_minorista!A515,0)</f>
        <v>3.4442162995780268</v>
      </c>
      <c r="N515">
        <f>+HLOOKUP(VLOOKUP($B515,$Q$2:$R$42,2,0),costo_laboral!$E$2:$AZ$99,base_minorista!$A515,0)</f>
        <v>8.8368765917702703</v>
      </c>
      <c r="O515">
        <f>+HLOOKUP(VLOOKUP($B515,$Q$2:$R$42,2,0),Participacion2!$D$2:$AO$99,base_minorista!$A515,0)</f>
        <v>2.1865254493609401</v>
      </c>
    </row>
    <row r="516" spans="1:15" ht="16.5" x14ac:dyDescent="0.3">
      <c r="A516">
        <v>28</v>
      </c>
      <c r="B516">
        <v>6</v>
      </c>
      <c r="C516">
        <v>27</v>
      </c>
      <c r="D516" s="3">
        <v>41698</v>
      </c>
      <c r="E516" s="33">
        <v>14</v>
      </c>
      <c r="F516">
        <v>1</v>
      </c>
      <c r="G516">
        <f>+HLOOKUP(VLOOKUP($B516,$Q$2:$R$42,2,0),costos_sf!$D$2:$AY$99,base_minorista!$A516,0)</f>
        <v>185609536.43296286</v>
      </c>
      <c r="H516">
        <f>+HLOOKUP(VLOOKUP($B516,$Q$2:$R$42,2,0),creditos_sf!$D$2:$AY$99,base_minorista!$A516,0)</f>
        <v>608328908.24856901</v>
      </c>
      <c r="I516">
        <f>+HLOOKUP(VLOOKUP($B516,$Q$2:$R$42,2,0),creditos_sf!$D$103:$AY$200,base_minorista!$A516,0)</f>
        <v>532397352.80413598</v>
      </c>
      <c r="J516">
        <f>+HLOOKUP(VLOOKUP($B516,$Q$2:$R$42,2,0),Costo_fondeo!$D$3:$AY$100,base_minorista!$A516,0)</f>
        <v>5.3580273206527496</v>
      </c>
      <c r="K516">
        <f>+HLOOKUP(VLOOKUP($B516,$Q$2:$R$42,2,0),Costo_provisiones!$D$3:$AY$100,base_minorista!$A516,0)</f>
        <v>1.823694814226644</v>
      </c>
      <c r="L516">
        <f>+HLOOKUP(VLOOKUP($B516,$Q$2:$R$42,2,0),Morosidad_control!$D$4:$AY$101,base_minorista!$A516,0)</f>
        <v>3.7514051851482901</v>
      </c>
      <c r="M516">
        <f ca="1">+OFFSET(Capital_2!$D$2,base_minorista!A516,0)</f>
        <v>3.3651511548182853</v>
      </c>
      <c r="N516">
        <f>+HLOOKUP(VLOOKUP($B516,$Q$2:$R$42,2,0),costo_laboral!$E$2:$AZ$99,base_minorista!$A516,0)</f>
        <v>8.7967583297504</v>
      </c>
      <c r="O516">
        <f>+HLOOKUP(VLOOKUP($B516,$Q$2:$R$42,2,0),Participacion2!$D$2:$AO$99,base_minorista!$A516,0)</f>
        <v>2.2307524629703699</v>
      </c>
    </row>
    <row r="517" spans="1:15" ht="16.5" x14ac:dyDescent="0.3">
      <c r="A517">
        <v>29</v>
      </c>
      <c r="B517">
        <v>6</v>
      </c>
      <c r="C517">
        <v>28</v>
      </c>
      <c r="D517" s="3">
        <v>41729</v>
      </c>
      <c r="E517" s="33">
        <v>14</v>
      </c>
      <c r="F517">
        <v>1</v>
      </c>
      <c r="G517">
        <f>+HLOOKUP(VLOOKUP($B517,$Q$2:$R$42,2,0),costos_sf!$D$2:$AY$99,base_minorista!$A517,0)</f>
        <v>187990530.39583293</v>
      </c>
      <c r="H517">
        <f>+HLOOKUP(VLOOKUP($B517,$Q$2:$R$42,2,0),creditos_sf!$D$2:$AY$99,base_minorista!$A517,0)</f>
        <v>617031133.375597</v>
      </c>
      <c r="I517">
        <f>+HLOOKUP(VLOOKUP($B517,$Q$2:$R$42,2,0),creditos_sf!$D$103:$AY$200,base_minorista!$A517,0)</f>
        <v>545450720.425336</v>
      </c>
      <c r="J517">
        <f>+HLOOKUP(VLOOKUP($B517,$Q$2:$R$42,2,0),Costo_fondeo!$D$3:$AY$100,base_minorista!$A517,0)</f>
        <v>5.4361694820204098</v>
      </c>
      <c r="K517">
        <f>+HLOOKUP(VLOOKUP($B517,$Q$2:$R$42,2,0),Costo_provisiones!$D$3:$AY$100,base_minorista!$A517,0)</f>
        <v>1.7116562830596256</v>
      </c>
      <c r="L517">
        <f>+HLOOKUP(VLOOKUP($B517,$Q$2:$R$42,2,0),Morosidad_control!$D$4:$AY$101,base_minorista!$A517,0)</f>
        <v>3.7701118435191701</v>
      </c>
      <c r="M517">
        <f ca="1">+OFFSET(Capital_2!$D$2,base_minorista!A517,0)</f>
        <v>3.2958556767962262</v>
      </c>
      <c r="N517">
        <f>+HLOOKUP(VLOOKUP($B517,$Q$2:$R$42,2,0),costo_laboral!$E$2:$AZ$99,base_minorista!$A517,0)</f>
        <v>8.8098937840319902</v>
      </c>
      <c r="O517">
        <f>+HLOOKUP(VLOOKUP($B517,$Q$2:$R$42,2,0),Participacion2!$D$2:$AO$99,base_minorista!$A517,0)</f>
        <v>2.2623024578017201</v>
      </c>
    </row>
    <row r="518" spans="1:15" ht="16.5" x14ac:dyDescent="0.3">
      <c r="A518">
        <v>30</v>
      </c>
      <c r="B518">
        <v>6</v>
      </c>
      <c r="C518">
        <v>29</v>
      </c>
      <c r="D518" s="3">
        <v>41759</v>
      </c>
      <c r="E518" s="33">
        <v>14</v>
      </c>
      <c r="F518">
        <v>1</v>
      </c>
      <c r="G518">
        <f>+HLOOKUP(VLOOKUP($B518,$Q$2:$R$42,2,0),costos_sf!$D$2:$AY$99,base_minorista!$A518,0)</f>
        <v>190874914.18439198</v>
      </c>
      <c r="H518">
        <f>+HLOOKUP(VLOOKUP($B518,$Q$2:$R$42,2,0),creditos_sf!$D$2:$AY$99,base_minorista!$A518,0)</f>
        <v>622829464.536641</v>
      </c>
      <c r="I518">
        <f>+HLOOKUP(VLOOKUP($B518,$Q$2:$R$42,2,0),creditos_sf!$D$103:$AY$200,base_minorista!$A518,0)</f>
        <v>551848455.32063603</v>
      </c>
      <c r="J518">
        <f>+HLOOKUP(VLOOKUP($B518,$Q$2:$R$42,2,0),Costo_fondeo!$D$3:$AY$100,base_minorista!$A518,0)</f>
        <v>5.41872105743143</v>
      </c>
      <c r="K518">
        <f>+HLOOKUP(VLOOKUP($B518,$Q$2:$R$42,2,0),Costo_provisiones!$D$3:$AY$100,base_minorista!$A518,0)</f>
        <v>1.7963945601666951</v>
      </c>
      <c r="L518">
        <f>+HLOOKUP(VLOOKUP($B518,$Q$2:$R$42,2,0),Morosidad_control!$D$4:$AY$101,base_minorista!$A518,0)</f>
        <v>3.8248323672345599</v>
      </c>
      <c r="M518">
        <f ca="1">+OFFSET(Capital_2!$D$2,base_minorista!A518,0)</f>
        <v>3.2437779376973728</v>
      </c>
      <c r="N518">
        <f>+HLOOKUP(VLOOKUP($B518,$Q$2:$R$42,2,0),costo_laboral!$E$2:$AZ$99,base_minorista!$A518,0)</f>
        <v>8.8516348620570895</v>
      </c>
      <c r="O518">
        <f>+HLOOKUP(VLOOKUP($B518,$Q$2:$R$42,2,0),Participacion2!$D$2:$AO$99,base_minorista!$A518,0)</f>
        <v>2.2813545577154399</v>
      </c>
    </row>
    <row r="519" spans="1:15" ht="16.5" x14ac:dyDescent="0.3">
      <c r="A519">
        <v>31</v>
      </c>
      <c r="B519">
        <v>6</v>
      </c>
      <c r="C519">
        <v>30</v>
      </c>
      <c r="D519" s="3">
        <v>41790</v>
      </c>
      <c r="E519" s="33">
        <v>14</v>
      </c>
      <c r="F519">
        <v>1</v>
      </c>
      <c r="G519">
        <f>+HLOOKUP(VLOOKUP($B519,$Q$2:$R$42,2,0),costos_sf!$D$2:$AY$99,base_minorista!$A519,0)</f>
        <v>193960852.36569411</v>
      </c>
      <c r="H519">
        <f>+HLOOKUP(VLOOKUP($B519,$Q$2:$R$42,2,0),creditos_sf!$D$2:$AY$99,base_minorista!$A519,0)</f>
        <v>630877189.749614</v>
      </c>
      <c r="I519">
        <f>+HLOOKUP(VLOOKUP($B519,$Q$2:$R$42,2,0),creditos_sf!$D$103:$AY$200,base_minorista!$A519,0)</f>
        <v>559154483.14336801</v>
      </c>
      <c r="J519">
        <f>+HLOOKUP(VLOOKUP($B519,$Q$2:$R$42,2,0),Costo_fondeo!$D$3:$AY$100,base_minorista!$A519,0)</f>
        <v>5.4227873917190701</v>
      </c>
      <c r="K519">
        <f>+HLOOKUP(VLOOKUP($B519,$Q$2:$R$42,2,0),Costo_provisiones!$D$3:$AY$100,base_minorista!$A519,0)</f>
        <v>1.8142354849790654</v>
      </c>
      <c r="L519">
        <f>+HLOOKUP(VLOOKUP($B519,$Q$2:$R$42,2,0),Morosidad_control!$D$4:$AY$101,base_minorista!$A519,0)</f>
        <v>3.8216038241751802</v>
      </c>
      <c r="M519">
        <f ca="1">+OFFSET(Capital_2!$D$2,base_minorista!A519,0)</f>
        <v>3.2095324879825831</v>
      </c>
      <c r="N519">
        <f>+HLOOKUP(VLOOKUP($B519,$Q$2:$R$42,2,0),costo_laboral!$E$2:$AZ$99,base_minorista!$A519,0)</f>
        <v>8.8344759861833104</v>
      </c>
      <c r="O519">
        <f>+HLOOKUP(VLOOKUP($B519,$Q$2:$R$42,2,0),Participacion2!$D$2:$AO$99,base_minorista!$A519,0)</f>
        <v>2.3248307615698098</v>
      </c>
    </row>
    <row r="520" spans="1:15" ht="16.5" x14ac:dyDescent="0.3">
      <c r="A520">
        <v>32</v>
      </c>
      <c r="B520">
        <v>6</v>
      </c>
      <c r="C520">
        <v>31</v>
      </c>
      <c r="D520" s="3">
        <v>41820</v>
      </c>
      <c r="E520" s="33">
        <v>14</v>
      </c>
      <c r="F520">
        <v>1</v>
      </c>
      <c r="G520">
        <f>+HLOOKUP(VLOOKUP($B520,$Q$2:$R$42,2,0),costos_sf!$D$2:$AY$99,base_minorista!$A520,0)</f>
        <v>196658079.49366856</v>
      </c>
      <c r="H520">
        <f>+HLOOKUP(VLOOKUP($B520,$Q$2:$R$42,2,0),creditos_sf!$D$2:$AY$99,base_minorista!$A520,0)</f>
        <v>640844576.35257399</v>
      </c>
      <c r="I520">
        <f>+HLOOKUP(VLOOKUP($B520,$Q$2:$R$42,2,0),creditos_sf!$D$103:$AY$200,base_minorista!$A520,0)</f>
        <v>568210511.32787299</v>
      </c>
      <c r="J520">
        <f>+HLOOKUP(VLOOKUP($B520,$Q$2:$R$42,2,0),Costo_fondeo!$D$3:$AY$100,base_minorista!$A520,0)</f>
        <v>5.4164054615756401</v>
      </c>
      <c r="K520">
        <f>+HLOOKUP(VLOOKUP($B520,$Q$2:$R$42,2,0),Costo_provisiones!$D$3:$AY$100,base_minorista!$A520,0)</f>
        <v>1.8535368284822187</v>
      </c>
      <c r="L520">
        <f>+HLOOKUP(VLOOKUP($B520,$Q$2:$R$42,2,0),Morosidad_control!$D$4:$AY$101,base_minorista!$A520,0)</f>
        <v>3.9019179399619999</v>
      </c>
      <c r="M520">
        <f ca="1">+OFFSET(Capital_2!$D$2,base_minorista!A520,0)</f>
        <v>3.1850428382831848</v>
      </c>
      <c r="N520">
        <f>+HLOOKUP(VLOOKUP($B520,$Q$2:$R$42,2,0),costo_laboral!$E$2:$AZ$99,base_minorista!$A520,0)</f>
        <v>8.8251932032403797</v>
      </c>
      <c r="O520">
        <f>+HLOOKUP(VLOOKUP($B520,$Q$2:$R$42,2,0),Participacion2!$D$2:$AO$99,base_minorista!$A520,0)</f>
        <v>2.3438428336095698</v>
      </c>
    </row>
    <row r="521" spans="1:15" ht="16.5" x14ac:dyDescent="0.3">
      <c r="A521">
        <v>33</v>
      </c>
      <c r="B521">
        <v>6</v>
      </c>
      <c r="C521">
        <v>32</v>
      </c>
      <c r="D521" s="3">
        <v>41851</v>
      </c>
      <c r="E521" s="33">
        <v>14</v>
      </c>
      <c r="F521">
        <v>1</v>
      </c>
      <c r="G521">
        <f>+HLOOKUP(VLOOKUP($B521,$Q$2:$R$42,2,0),costos_sf!$D$2:$AY$99,base_minorista!$A521,0)</f>
        <v>198673076.33452094</v>
      </c>
      <c r="H521">
        <f>+HLOOKUP(VLOOKUP($B521,$Q$2:$R$42,2,0),creditos_sf!$D$2:$AY$99,base_minorista!$A521,0)</f>
        <v>646613826.12719095</v>
      </c>
      <c r="I521">
        <f>+HLOOKUP(VLOOKUP($B521,$Q$2:$R$42,2,0),creditos_sf!$D$103:$AY$200,base_minorista!$A521,0)</f>
        <v>576301321.05690801</v>
      </c>
      <c r="J521">
        <f>+HLOOKUP(VLOOKUP($B521,$Q$2:$R$42,2,0),Costo_fondeo!$D$3:$AY$100,base_minorista!$A521,0)</f>
        <v>5.4267292043571898</v>
      </c>
      <c r="K521">
        <f>+HLOOKUP(VLOOKUP($B521,$Q$2:$R$42,2,0),Costo_provisiones!$D$3:$AY$100,base_minorista!$A521,0)</f>
        <v>1.8616574397256329</v>
      </c>
      <c r="L521">
        <f>+HLOOKUP(VLOOKUP($B521,$Q$2:$R$42,2,0),Morosidad_control!$D$4:$AY$101,base_minorista!$A521,0)</f>
        <v>3.8228567364636499</v>
      </c>
      <c r="M521">
        <f ca="1">+OFFSET(Capital_2!$D$2,base_minorista!A521,0)</f>
        <v>3.1704105350092515</v>
      </c>
      <c r="N521">
        <f>+HLOOKUP(VLOOKUP($B521,$Q$2:$R$42,2,0),costo_laboral!$E$2:$AZ$99,base_minorista!$A521,0)</f>
        <v>8.8547350848935196</v>
      </c>
      <c r="O521">
        <f>+HLOOKUP(VLOOKUP($B521,$Q$2:$R$42,2,0),Participacion2!$D$2:$AO$99,base_minorista!$A521,0)</f>
        <v>2.3596207679966099</v>
      </c>
    </row>
    <row r="522" spans="1:15" ht="16.5" x14ac:dyDescent="0.3">
      <c r="A522">
        <v>34</v>
      </c>
      <c r="B522">
        <v>6</v>
      </c>
      <c r="C522">
        <v>33</v>
      </c>
      <c r="D522" s="3">
        <v>41882</v>
      </c>
      <c r="E522" s="33">
        <v>14</v>
      </c>
      <c r="F522">
        <v>1</v>
      </c>
      <c r="G522">
        <f>+HLOOKUP(VLOOKUP($B522,$Q$2:$R$42,2,0),costos_sf!$D$2:$AY$99,base_minorista!$A522,0)</f>
        <v>201584651.32555842</v>
      </c>
      <c r="H522">
        <f>+HLOOKUP(VLOOKUP($B522,$Q$2:$R$42,2,0),creditos_sf!$D$2:$AY$99,base_minorista!$A522,0)</f>
        <v>659153173.19333994</v>
      </c>
      <c r="I522">
        <f>+HLOOKUP(VLOOKUP($B522,$Q$2:$R$42,2,0),creditos_sf!$D$103:$AY$200,base_minorista!$A522,0)</f>
        <v>587551251.36097801</v>
      </c>
      <c r="J522">
        <f>+HLOOKUP(VLOOKUP($B522,$Q$2:$R$42,2,0),Costo_fondeo!$D$3:$AY$100,base_minorista!$A522,0)</f>
        <v>5.4076539716934002</v>
      </c>
      <c r="K522">
        <f>+HLOOKUP(VLOOKUP($B522,$Q$2:$R$42,2,0),Costo_provisiones!$D$3:$AY$100,base_minorista!$A522,0)</f>
        <v>1.9081563007028692</v>
      </c>
      <c r="L522">
        <f>+HLOOKUP(VLOOKUP($B522,$Q$2:$R$42,2,0),Morosidad_control!$D$4:$AY$101,base_minorista!$A522,0)</f>
        <v>3.8176213341578</v>
      </c>
      <c r="M522">
        <f ca="1">+OFFSET(Capital_2!$D$2,base_minorista!A522,0)</f>
        <v>3.1468414088192862</v>
      </c>
      <c r="N522">
        <f>+HLOOKUP(VLOOKUP($B522,$Q$2:$R$42,2,0),costo_laboral!$E$2:$AZ$99,base_minorista!$A522,0)</f>
        <v>8.8509459916241209</v>
      </c>
      <c r="O522">
        <f>+HLOOKUP(VLOOKUP($B522,$Q$2:$R$42,2,0),Participacion2!$D$2:$AO$99,base_minorista!$A522,0)</f>
        <v>2.3947460972629502</v>
      </c>
    </row>
    <row r="523" spans="1:15" ht="16.5" x14ac:dyDescent="0.3">
      <c r="A523">
        <v>35</v>
      </c>
      <c r="B523">
        <v>6</v>
      </c>
      <c r="C523">
        <v>34</v>
      </c>
      <c r="D523" s="3">
        <v>41912</v>
      </c>
      <c r="E523" s="33">
        <v>14</v>
      </c>
      <c r="F523">
        <v>1</v>
      </c>
      <c r="G523">
        <f>+HLOOKUP(VLOOKUP($B523,$Q$2:$R$42,2,0),costos_sf!$D$2:$AY$99,base_minorista!$A523,0)</f>
        <v>203590765.5374445</v>
      </c>
      <c r="H523">
        <f>+HLOOKUP(VLOOKUP($B523,$Q$2:$R$42,2,0),creditos_sf!$D$2:$AY$99,base_minorista!$A523,0)</f>
        <v>669066199.77978003</v>
      </c>
      <c r="I523">
        <f>+HLOOKUP(VLOOKUP($B523,$Q$2:$R$42,2,0),creditos_sf!$D$103:$AY$200,base_minorista!$A523,0)</f>
        <v>601237523.40241098</v>
      </c>
      <c r="J523">
        <f>+HLOOKUP(VLOOKUP($B523,$Q$2:$R$42,2,0),Costo_fondeo!$D$3:$AY$100,base_minorista!$A523,0)</f>
        <v>5.3727570156112003</v>
      </c>
      <c r="K523">
        <f>+HLOOKUP(VLOOKUP($B523,$Q$2:$R$42,2,0),Costo_provisiones!$D$3:$AY$100,base_minorista!$A523,0)</f>
        <v>1.9007193101177371</v>
      </c>
      <c r="L523">
        <f>+HLOOKUP(VLOOKUP($B523,$Q$2:$R$42,2,0),Morosidad_control!$D$4:$AY$101,base_minorista!$A523,0)</f>
        <v>3.8300776489073098</v>
      </c>
      <c r="M523">
        <f ca="1">+OFFSET(Capital_2!$D$2,base_minorista!A523,0)</f>
        <v>3.1301745437504462</v>
      </c>
      <c r="N523">
        <f>+HLOOKUP(VLOOKUP($B523,$Q$2:$R$42,2,0),costo_laboral!$E$2:$AZ$99,base_minorista!$A523,0)</f>
        <v>8.8517766796256705</v>
      </c>
      <c r="O523">
        <f>+HLOOKUP(VLOOKUP($B523,$Q$2:$R$42,2,0),Participacion2!$D$2:$AO$99,base_minorista!$A523,0)</f>
        <v>2.43610129503287</v>
      </c>
    </row>
    <row r="524" spans="1:15" ht="16.5" x14ac:dyDescent="0.3">
      <c r="A524">
        <v>36</v>
      </c>
      <c r="B524">
        <v>6</v>
      </c>
      <c r="C524">
        <v>35</v>
      </c>
      <c r="D524" s="3">
        <v>41943</v>
      </c>
      <c r="E524" s="33">
        <v>14</v>
      </c>
      <c r="F524">
        <v>1</v>
      </c>
      <c r="G524">
        <f>+HLOOKUP(VLOOKUP($B524,$Q$2:$R$42,2,0),costos_sf!$D$2:$AY$99,base_minorista!$A524,0)</f>
        <v>204514531.09315044</v>
      </c>
      <c r="H524">
        <f>+HLOOKUP(VLOOKUP($B524,$Q$2:$R$42,2,0),creditos_sf!$D$2:$AY$99,base_minorista!$A524,0)</f>
        <v>678283805.0420301</v>
      </c>
      <c r="I524">
        <f>+HLOOKUP(VLOOKUP($B524,$Q$2:$R$42,2,0),creditos_sf!$D$103:$AY$200,base_minorista!$A524,0)</f>
        <v>604823531.33181596</v>
      </c>
      <c r="J524">
        <f>+HLOOKUP(VLOOKUP($B524,$Q$2:$R$42,2,0),Costo_fondeo!$D$3:$AY$100,base_minorista!$A524,0)</f>
        <v>5.3410375664672198</v>
      </c>
      <c r="K524">
        <f>+HLOOKUP(VLOOKUP($B524,$Q$2:$R$42,2,0),Costo_provisiones!$D$3:$AY$100,base_minorista!$A524,0)</f>
        <v>1.8728351836523633</v>
      </c>
      <c r="L524">
        <f>+HLOOKUP(VLOOKUP($B524,$Q$2:$R$42,2,0),Morosidad_control!$D$4:$AY$101,base_minorista!$A524,0)</f>
        <v>3.85199223146595</v>
      </c>
      <c r="M524">
        <f ca="1">+OFFSET(Capital_2!$D$2,base_minorista!A524,0)</f>
        <v>3.1052199516205063</v>
      </c>
      <c r="N524">
        <f>+HLOOKUP(VLOOKUP($B524,$Q$2:$R$42,2,0),costo_laboral!$E$2:$AZ$99,base_minorista!$A524,0)</f>
        <v>8.8443368603269494</v>
      </c>
      <c r="O524">
        <f>+HLOOKUP(VLOOKUP($B524,$Q$2:$R$42,2,0),Participacion2!$D$2:$AO$99,base_minorista!$A524,0)</f>
        <v>2.4928246146839399</v>
      </c>
    </row>
    <row r="525" spans="1:15" ht="16.5" x14ac:dyDescent="0.3">
      <c r="A525">
        <v>37</v>
      </c>
      <c r="B525">
        <v>6</v>
      </c>
      <c r="C525">
        <v>36</v>
      </c>
      <c r="D525" s="3">
        <v>41973</v>
      </c>
      <c r="E525" s="33">
        <v>14</v>
      </c>
      <c r="F525">
        <v>1</v>
      </c>
      <c r="G525">
        <f>+HLOOKUP(VLOOKUP($B525,$Q$2:$R$42,2,0),costos_sf!$D$2:$AY$99,base_minorista!$A525,0)</f>
        <v>206803183.42856699</v>
      </c>
      <c r="H525">
        <f>+HLOOKUP(VLOOKUP($B525,$Q$2:$R$42,2,0),creditos_sf!$D$2:$AY$99,base_minorista!$A525,0)</f>
        <v>690728663.61710393</v>
      </c>
      <c r="I525">
        <f>+HLOOKUP(VLOOKUP($B525,$Q$2:$R$42,2,0),creditos_sf!$D$103:$AY$200,base_minorista!$A525,0)</f>
        <v>610101771.02538109</v>
      </c>
      <c r="J525">
        <f>+HLOOKUP(VLOOKUP($B525,$Q$2:$R$42,2,0),Costo_fondeo!$D$3:$AY$100,base_minorista!$A525,0)</f>
        <v>5.3009187277888596</v>
      </c>
      <c r="K525">
        <f>+HLOOKUP(VLOOKUP($B525,$Q$2:$R$42,2,0),Costo_provisiones!$D$3:$AY$100,base_minorista!$A525,0)</f>
        <v>1.8509970977968444</v>
      </c>
      <c r="L525">
        <f>+HLOOKUP(VLOOKUP($B525,$Q$2:$R$42,2,0),Morosidad_control!$D$4:$AY$101,base_minorista!$A525,0)</f>
        <v>3.7462099176677</v>
      </c>
      <c r="M525">
        <f ca="1">+OFFSET(Capital_2!$D$2,base_minorista!A525,0)</f>
        <v>3.0886044861742721</v>
      </c>
      <c r="N525">
        <f>+HLOOKUP(VLOOKUP($B525,$Q$2:$R$42,2,0),costo_laboral!$E$2:$AZ$99,base_minorista!$A525,0)</f>
        <v>8.8767792789182103</v>
      </c>
      <c r="O525">
        <f>+HLOOKUP(VLOOKUP($B525,$Q$2:$R$42,2,0),Participacion2!$D$2:$AO$99,base_minorista!$A525,0)</f>
        <v>2.5443295471106802</v>
      </c>
    </row>
    <row r="526" spans="1:15" ht="16.5" x14ac:dyDescent="0.3">
      <c r="A526">
        <v>38</v>
      </c>
      <c r="B526">
        <v>6</v>
      </c>
      <c r="C526">
        <v>37</v>
      </c>
      <c r="D526" s="3">
        <v>42004</v>
      </c>
      <c r="E526" s="33">
        <v>14</v>
      </c>
      <c r="F526">
        <v>1</v>
      </c>
      <c r="G526">
        <f>+HLOOKUP(VLOOKUP($B526,$Q$2:$R$42,2,0),costos_sf!$D$2:$AY$99,base_minorista!$A526,0)</f>
        <v>205291395.78782415</v>
      </c>
      <c r="H526">
        <f>+HLOOKUP(VLOOKUP($B526,$Q$2:$R$42,2,0),creditos_sf!$D$2:$AY$99,base_minorista!$A526,0)</f>
        <v>706478782.24905896</v>
      </c>
      <c r="I526">
        <f>+HLOOKUP(VLOOKUP($B526,$Q$2:$R$42,2,0),creditos_sf!$D$103:$AY$200,base_minorista!$A526,0)</f>
        <v>618899902.74932706</v>
      </c>
      <c r="J526">
        <f>+HLOOKUP(VLOOKUP($B526,$Q$2:$R$42,2,0),Costo_fondeo!$D$3:$AY$100,base_minorista!$A526,0)</f>
        <v>5.2535688504662303</v>
      </c>
      <c r="K526">
        <f>+HLOOKUP(VLOOKUP($B526,$Q$2:$R$42,2,0),Costo_provisiones!$D$3:$AY$100,base_minorista!$A526,0)</f>
        <v>1.571447912871216</v>
      </c>
      <c r="L526">
        <f>+HLOOKUP(VLOOKUP($B526,$Q$2:$R$42,2,0),Morosidad_control!$D$4:$AY$101,base_minorista!$A526,0)</f>
        <v>3.7829744207957798</v>
      </c>
      <c r="M526">
        <f ca="1">+OFFSET(Capital_2!$D$2,base_minorista!A526,0)</f>
        <v>3.0772625191593428</v>
      </c>
      <c r="N526">
        <f>+HLOOKUP(VLOOKUP($B526,$Q$2:$R$42,2,0),costo_laboral!$E$2:$AZ$99,base_minorista!$A526,0)</f>
        <v>8.8424244873762703</v>
      </c>
      <c r="O526">
        <f>+HLOOKUP(VLOOKUP($B526,$Q$2:$R$42,2,0),Participacion2!$D$2:$AO$99,base_minorista!$A526,0)</f>
        <v>2.6003828120892298</v>
      </c>
    </row>
    <row r="527" spans="1:15" ht="16.5" x14ac:dyDescent="0.3">
      <c r="A527">
        <v>39</v>
      </c>
      <c r="B527">
        <v>6</v>
      </c>
      <c r="C527">
        <v>38</v>
      </c>
      <c r="D527" s="3">
        <v>42035</v>
      </c>
      <c r="E527" s="33">
        <v>15</v>
      </c>
      <c r="F527">
        <v>1</v>
      </c>
      <c r="G527">
        <f>+HLOOKUP(VLOOKUP($B527,$Q$2:$R$42,2,0),costos_sf!$D$2:$AY$99,base_minorista!$A527,0)</f>
        <v>206457828.5406321</v>
      </c>
      <c r="H527">
        <f>+HLOOKUP(VLOOKUP($B527,$Q$2:$R$42,2,0),creditos_sf!$D$2:$AY$99,base_minorista!$A527,0)</f>
        <v>713163656.56569803</v>
      </c>
      <c r="I527">
        <f>+HLOOKUP(VLOOKUP($B527,$Q$2:$R$42,2,0),creditos_sf!$D$103:$AY$200,base_minorista!$A527,0)</f>
        <v>628037711.76136398</v>
      </c>
      <c r="J527">
        <f>+HLOOKUP(VLOOKUP($B527,$Q$2:$R$42,2,0),Costo_fondeo!$D$3:$AY$100,base_minorista!$A527,0)</f>
        <v>5.2066335350680202</v>
      </c>
      <c r="K527">
        <f>+HLOOKUP(VLOOKUP($B527,$Q$2:$R$42,2,0),Costo_provisiones!$D$3:$AY$100,base_minorista!$A527,0)</f>
        <v>1.5034509685664637</v>
      </c>
      <c r="L527">
        <f>+HLOOKUP(VLOOKUP($B527,$Q$2:$R$42,2,0),Morosidad_control!$D$4:$AY$101,base_minorista!$A527,0)</f>
        <v>3.9132490199513499</v>
      </c>
      <c r="M527">
        <f ca="1">+OFFSET(Capital_2!$D$2,base_minorista!A527,0)</f>
        <v>3.0663026726799725</v>
      </c>
      <c r="N527">
        <f>+HLOOKUP(VLOOKUP($B527,$Q$2:$R$42,2,0),costo_laboral!$E$2:$AZ$99,base_minorista!$A527,0)</f>
        <v>8.9606211565959502</v>
      </c>
      <c r="O527">
        <f>+HLOOKUP(VLOOKUP($B527,$Q$2:$R$42,2,0),Participacion2!$D$2:$AO$99,base_minorista!$A527,0)</f>
        <v>2.63581162725561</v>
      </c>
    </row>
    <row r="528" spans="1:15" ht="16.5" x14ac:dyDescent="0.3">
      <c r="A528">
        <v>40</v>
      </c>
      <c r="B528">
        <v>6</v>
      </c>
      <c r="C528">
        <v>39</v>
      </c>
      <c r="D528" s="3">
        <v>42063</v>
      </c>
      <c r="E528" s="33">
        <v>15</v>
      </c>
      <c r="F528">
        <v>1</v>
      </c>
      <c r="G528">
        <f>+HLOOKUP(VLOOKUP($B528,$Q$2:$R$42,2,0),costos_sf!$D$2:$AY$99,base_minorista!$A528,0)</f>
        <v>209180503.17558563</v>
      </c>
      <c r="H528">
        <f>+HLOOKUP(VLOOKUP($B528,$Q$2:$R$42,2,0),creditos_sf!$D$2:$AY$99,base_minorista!$A528,0)</f>
        <v>725027787.42755294</v>
      </c>
      <c r="I528">
        <f>+HLOOKUP(VLOOKUP($B528,$Q$2:$R$42,2,0),creditos_sf!$D$103:$AY$200,base_minorista!$A528,0)</f>
        <v>640053061.18650305</v>
      </c>
      <c r="J528">
        <f>+HLOOKUP(VLOOKUP($B528,$Q$2:$R$42,2,0),Costo_fondeo!$D$3:$AY$100,base_minorista!$A528,0)</f>
        <v>5.1511011593789204</v>
      </c>
      <c r="K528">
        <f>+HLOOKUP(VLOOKUP($B528,$Q$2:$R$42,2,0),Costo_provisiones!$D$3:$AY$100,base_minorista!$A528,0)</f>
        <v>1.6387869403068041</v>
      </c>
      <c r="L528">
        <f>+HLOOKUP(VLOOKUP($B528,$Q$2:$R$42,2,0),Morosidad_control!$D$4:$AY$101,base_minorista!$A528,0)</f>
        <v>3.9053854782334101</v>
      </c>
      <c r="M528">
        <f ca="1">+OFFSET(Capital_2!$D$2,base_minorista!A528,0)</f>
        <v>3.049096647123327</v>
      </c>
      <c r="N528">
        <f>+HLOOKUP(VLOOKUP($B528,$Q$2:$R$42,2,0),costo_laboral!$E$2:$AZ$99,base_minorista!$A528,0)</f>
        <v>8.8493639681037308</v>
      </c>
      <c r="O528">
        <f>+HLOOKUP(VLOOKUP($B528,$Q$2:$R$42,2,0),Participacion2!$D$2:$AO$99,base_minorista!$A528,0)</f>
        <v>2.6830859437080301</v>
      </c>
    </row>
    <row r="529" spans="1:15" ht="16.5" x14ac:dyDescent="0.3">
      <c r="A529">
        <v>41</v>
      </c>
      <c r="B529">
        <v>6</v>
      </c>
      <c r="C529">
        <v>40</v>
      </c>
      <c r="D529" s="3">
        <v>42094</v>
      </c>
      <c r="E529" s="33">
        <v>15</v>
      </c>
      <c r="F529">
        <v>1</v>
      </c>
      <c r="G529">
        <f>+HLOOKUP(VLOOKUP($B529,$Q$2:$R$42,2,0),costos_sf!$D$2:$AY$99,base_minorista!$A529,0)</f>
        <v>209612360.03131977</v>
      </c>
      <c r="H529">
        <f>+HLOOKUP(VLOOKUP($B529,$Q$2:$R$42,2,0),creditos_sf!$D$2:$AY$99,base_minorista!$A529,0)</f>
        <v>740775129.26476908</v>
      </c>
      <c r="I529">
        <f>+HLOOKUP(VLOOKUP($B529,$Q$2:$R$42,2,0),creditos_sf!$D$103:$AY$200,base_minorista!$A529,0)</f>
        <v>643268026.04103494</v>
      </c>
      <c r="J529">
        <f>+HLOOKUP(VLOOKUP($B529,$Q$2:$R$42,2,0),Costo_fondeo!$D$3:$AY$100,base_minorista!$A529,0)</f>
        <v>5.0499529021255301</v>
      </c>
      <c r="K529">
        <f>+HLOOKUP(VLOOKUP($B529,$Q$2:$R$42,2,0),Costo_provisiones!$D$3:$AY$100,base_minorista!$A529,0)</f>
        <v>1.6904424574148695</v>
      </c>
      <c r="L529">
        <f>+HLOOKUP(VLOOKUP($B529,$Q$2:$R$42,2,0),Morosidad_control!$D$4:$AY$101,base_minorista!$A529,0)</f>
        <v>4.0238305277076503</v>
      </c>
      <c r="M529">
        <f ca="1">+OFFSET(Capital_2!$D$2,base_minorista!A529,0)</f>
        <v>3.0217281587138265</v>
      </c>
      <c r="N529">
        <f>+HLOOKUP(VLOOKUP($B529,$Q$2:$R$42,2,0),costo_laboral!$E$2:$AZ$99,base_minorista!$A529,0)</f>
        <v>8.8242070813423794</v>
      </c>
      <c r="O529">
        <f>+HLOOKUP(VLOOKUP($B529,$Q$2:$R$42,2,0),Participacion2!$D$2:$AO$99,base_minorista!$A529,0)</f>
        <v>2.75023375213939</v>
      </c>
    </row>
    <row r="530" spans="1:15" ht="16.5" x14ac:dyDescent="0.3">
      <c r="A530">
        <v>42</v>
      </c>
      <c r="B530">
        <v>6</v>
      </c>
      <c r="C530">
        <v>41</v>
      </c>
      <c r="D530" s="3">
        <v>42124</v>
      </c>
      <c r="E530" s="33">
        <v>15</v>
      </c>
      <c r="F530">
        <v>1</v>
      </c>
      <c r="G530">
        <f>+HLOOKUP(VLOOKUP($B530,$Q$2:$R$42,2,0),costos_sf!$D$2:$AY$99,base_minorista!$A530,0)</f>
        <v>210962084.69111753</v>
      </c>
      <c r="H530">
        <f>+HLOOKUP(VLOOKUP($B530,$Q$2:$R$42,2,0),creditos_sf!$D$2:$AY$99,base_minorista!$A530,0)</f>
        <v>754840844.20934296</v>
      </c>
      <c r="I530">
        <f>+HLOOKUP(VLOOKUP($B530,$Q$2:$R$42,2,0),creditos_sf!$D$103:$AY$200,base_minorista!$A530,0)</f>
        <v>653788248.19808495</v>
      </c>
      <c r="J530">
        <f>+HLOOKUP(VLOOKUP($B530,$Q$2:$R$42,2,0),Costo_fondeo!$D$3:$AY$100,base_minorista!$A530,0)</f>
        <v>5.0017909627082302</v>
      </c>
      <c r="K530">
        <f>+HLOOKUP(VLOOKUP($B530,$Q$2:$R$42,2,0),Costo_provisiones!$D$3:$AY$100,base_minorista!$A530,0)</f>
        <v>1.6735512739330316</v>
      </c>
      <c r="L530">
        <f>+HLOOKUP(VLOOKUP($B530,$Q$2:$R$42,2,0),Morosidad_control!$D$4:$AY$101,base_minorista!$A530,0)</f>
        <v>3.9170177580958998</v>
      </c>
      <c r="M530">
        <f ca="1">+OFFSET(Capital_2!$D$2,base_minorista!A530,0)</f>
        <v>3.0029222612045556</v>
      </c>
      <c r="N530">
        <f>+HLOOKUP(VLOOKUP($B530,$Q$2:$R$42,2,0),costo_laboral!$E$2:$AZ$99,base_minorista!$A530,0)</f>
        <v>8.81274796304238</v>
      </c>
      <c r="O530">
        <f>+HLOOKUP(VLOOKUP($B530,$Q$2:$R$42,2,0),Participacion2!$D$2:$AO$99,base_minorista!$A530,0)</f>
        <v>2.8089176839203902</v>
      </c>
    </row>
    <row r="531" spans="1:15" ht="16.5" x14ac:dyDescent="0.3">
      <c r="A531">
        <v>43</v>
      </c>
      <c r="B531">
        <v>6</v>
      </c>
      <c r="C531">
        <v>42</v>
      </c>
      <c r="D531" s="3">
        <v>42155</v>
      </c>
      <c r="E531" s="33">
        <v>15</v>
      </c>
      <c r="F531">
        <v>1</v>
      </c>
      <c r="G531">
        <f>+HLOOKUP(VLOOKUP($B531,$Q$2:$R$42,2,0),costos_sf!$D$2:$AY$99,base_minorista!$A531,0)</f>
        <v>210695983.52233213</v>
      </c>
      <c r="H531">
        <f>+HLOOKUP(VLOOKUP($B531,$Q$2:$R$42,2,0),creditos_sf!$D$2:$AY$99,base_minorista!$A531,0)</f>
        <v>765692548.96535301</v>
      </c>
      <c r="I531">
        <f>+HLOOKUP(VLOOKUP($B531,$Q$2:$R$42,2,0),creditos_sf!$D$103:$AY$200,base_minorista!$A531,0)</f>
        <v>654384239.294191</v>
      </c>
      <c r="J531">
        <f>+HLOOKUP(VLOOKUP($B531,$Q$2:$R$42,2,0),Costo_fondeo!$D$3:$AY$100,base_minorista!$A531,0)</f>
        <v>4.9373770438995397</v>
      </c>
      <c r="K531">
        <f>+HLOOKUP(VLOOKUP($B531,$Q$2:$R$42,2,0),Costo_provisiones!$D$3:$AY$100,base_minorista!$A531,0)</f>
        <v>1.5511908919428836</v>
      </c>
      <c r="L531">
        <f>+HLOOKUP(VLOOKUP($B531,$Q$2:$R$42,2,0),Morosidad_control!$D$4:$AY$101,base_minorista!$A531,0)</f>
        <v>3.8448805134269</v>
      </c>
      <c r="M531">
        <f ca="1">+OFFSET(Capital_2!$D$2,base_minorista!A531,0)</f>
        <v>2.9913163210576634</v>
      </c>
      <c r="N531">
        <f>+HLOOKUP(VLOOKUP($B531,$Q$2:$R$42,2,0),costo_laboral!$E$2:$AZ$99,base_minorista!$A531,0)</f>
        <v>8.8546756086215606</v>
      </c>
      <c r="O531">
        <f>+HLOOKUP(VLOOKUP($B531,$Q$2:$R$42,2,0),Participacion2!$D$2:$AO$99,base_minorista!$A531,0)</f>
        <v>2.86674537550648</v>
      </c>
    </row>
    <row r="532" spans="1:15" ht="16.5" x14ac:dyDescent="0.3">
      <c r="A532">
        <v>44</v>
      </c>
      <c r="B532">
        <v>6</v>
      </c>
      <c r="C532">
        <v>43</v>
      </c>
      <c r="D532" s="3">
        <v>42185</v>
      </c>
      <c r="E532" s="33">
        <v>15</v>
      </c>
      <c r="F532">
        <v>1</v>
      </c>
      <c r="G532">
        <f>+HLOOKUP(VLOOKUP($B532,$Q$2:$R$42,2,0),costos_sf!$D$2:$AY$99,base_minorista!$A532,0)</f>
        <v>209788947.26302749</v>
      </c>
      <c r="H532">
        <f>+HLOOKUP(VLOOKUP($B532,$Q$2:$R$42,2,0),creditos_sf!$D$2:$AY$99,base_minorista!$A532,0)</f>
        <v>773653009.36349201</v>
      </c>
      <c r="I532">
        <f>+HLOOKUP(VLOOKUP($B532,$Q$2:$R$42,2,0),creditos_sf!$D$103:$AY$200,base_minorista!$A532,0)</f>
        <v>666958045.80144393</v>
      </c>
      <c r="J532">
        <f>+HLOOKUP(VLOOKUP($B532,$Q$2:$R$42,2,0),Costo_fondeo!$D$3:$AY$100,base_minorista!$A532,0)</f>
        <v>4.8869161488072601</v>
      </c>
      <c r="K532">
        <f>+HLOOKUP(VLOOKUP($B532,$Q$2:$R$42,2,0),Costo_provisiones!$D$3:$AY$100,base_minorista!$A532,0)</f>
        <v>1.3067262507398467</v>
      </c>
      <c r="L532">
        <f>+HLOOKUP(VLOOKUP($B532,$Q$2:$R$42,2,0),Morosidad_control!$D$4:$AY$101,base_minorista!$A532,0)</f>
        <v>3.8003485012781399</v>
      </c>
      <c r="M532">
        <f ca="1">+OFFSET(Capital_2!$D$2,base_minorista!A532,0)</f>
        <v>2.9626797769382383</v>
      </c>
      <c r="N532">
        <f>+HLOOKUP(VLOOKUP($B532,$Q$2:$R$42,2,0),costo_laboral!$E$2:$AZ$99,base_minorista!$A532,0)</f>
        <v>8.8930000831367</v>
      </c>
      <c r="O532">
        <f>+HLOOKUP(VLOOKUP($B532,$Q$2:$R$42,2,0),Participacion2!$D$2:$AO$99,base_minorista!$A532,0)</f>
        <v>2.9157601881517898</v>
      </c>
    </row>
    <row r="533" spans="1:15" ht="16.5" x14ac:dyDescent="0.3">
      <c r="A533">
        <v>45</v>
      </c>
      <c r="B533">
        <v>6</v>
      </c>
      <c r="C533">
        <v>44</v>
      </c>
      <c r="D533" s="3">
        <v>42216</v>
      </c>
      <c r="E533" s="33">
        <v>15</v>
      </c>
      <c r="F533">
        <v>1</v>
      </c>
      <c r="G533">
        <f>+HLOOKUP(VLOOKUP($B533,$Q$2:$R$42,2,0),costos_sf!$D$2:$AY$99,base_minorista!$A533,0)</f>
        <v>209325204.13742936</v>
      </c>
      <c r="H533">
        <f>+HLOOKUP(VLOOKUP($B533,$Q$2:$R$42,2,0),creditos_sf!$D$2:$AY$99,base_minorista!$A533,0)</f>
        <v>783807469.78321493</v>
      </c>
      <c r="I533">
        <f>+HLOOKUP(VLOOKUP($B533,$Q$2:$R$42,2,0),creditos_sf!$D$103:$AY$200,base_minorista!$A533,0)</f>
        <v>672596967.38429904</v>
      </c>
      <c r="J533">
        <f>+HLOOKUP(VLOOKUP($B533,$Q$2:$R$42,2,0),Costo_fondeo!$D$3:$AY$100,base_minorista!$A533,0)</f>
        <v>4.8214126510924</v>
      </c>
      <c r="K533">
        <f>+HLOOKUP(VLOOKUP($B533,$Q$2:$R$42,2,0),Costo_provisiones!$D$3:$AY$100,base_minorista!$A533,0)</f>
        <v>1.1520518337937526</v>
      </c>
      <c r="L533">
        <f>+HLOOKUP(VLOOKUP($B533,$Q$2:$R$42,2,0),Morosidad_control!$D$4:$AY$101,base_minorista!$A533,0)</f>
        <v>3.6971952810274402</v>
      </c>
      <c r="M533">
        <f ca="1">+OFFSET(Capital_2!$D$2,base_minorista!A533,0)</f>
        <v>2.9172838879084302</v>
      </c>
      <c r="N533">
        <f>+HLOOKUP(VLOOKUP($B533,$Q$2:$R$42,2,0),costo_laboral!$E$2:$AZ$99,base_minorista!$A533,0)</f>
        <v>8.94688211980605</v>
      </c>
      <c r="O533">
        <f>+HLOOKUP(VLOOKUP($B533,$Q$2:$R$42,2,0),Participacion2!$D$2:$AO$99,base_minorista!$A533,0)</f>
        <v>2.9538179091335501</v>
      </c>
    </row>
    <row r="534" spans="1:15" ht="16.5" x14ac:dyDescent="0.3">
      <c r="A534">
        <v>46</v>
      </c>
      <c r="B534">
        <v>6</v>
      </c>
      <c r="C534">
        <v>45</v>
      </c>
      <c r="D534" s="3">
        <v>42247</v>
      </c>
      <c r="E534" s="33">
        <v>15</v>
      </c>
      <c r="F534">
        <v>1</v>
      </c>
      <c r="G534">
        <f>+HLOOKUP(VLOOKUP($B534,$Q$2:$R$42,2,0),costos_sf!$D$2:$AY$99,base_minorista!$A534,0)</f>
        <v>210149897.40359616</v>
      </c>
      <c r="H534">
        <f>+HLOOKUP(VLOOKUP($B534,$Q$2:$R$42,2,0),creditos_sf!$D$2:$AY$99,base_minorista!$A534,0)</f>
        <v>797520623.83840299</v>
      </c>
      <c r="I534">
        <f>+HLOOKUP(VLOOKUP($B534,$Q$2:$R$42,2,0),creditos_sf!$D$103:$AY$200,base_minorista!$A534,0)</f>
        <v>682547914.72284603</v>
      </c>
      <c r="J534">
        <f>+HLOOKUP(VLOOKUP($B534,$Q$2:$R$42,2,0),Costo_fondeo!$D$3:$AY$100,base_minorista!$A534,0)</f>
        <v>4.7931138972824598</v>
      </c>
      <c r="K534">
        <f>+HLOOKUP(VLOOKUP($B534,$Q$2:$R$42,2,0),Costo_provisiones!$D$3:$AY$100,base_minorista!$A534,0)</f>
        <v>0.98201344467837015</v>
      </c>
      <c r="L534">
        <f>+HLOOKUP(VLOOKUP($B534,$Q$2:$R$42,2,0),Morosidad_control!$D$4:$AY$101,base_minorista!$A534,0)</f>
        <v>3.6911236998897001</v>
      </c>
      <c r="M534">
        <f ca="1">+OFFSET(Capital_2!$D$2,base_minorista!A534,0)</f>
        <v>2.8874106541141011</v>
      </c>
      <c r="N534">
        <f>+HLOOKUP(VLOOKUP($B534,$Q$2:$R$42,2,0),costo_laboral!$E$2:$AZ$99,base_minorista!$A534,0)</f>
        <v>9.0157782049216397</v>
      </c>
      <c r="O534">
        <f>+HLOOKUP(VLOOKUP($B534,$Q$2:$R$42,2,0),Participacion2!$D$2:$AO$99,base_minorista!$A534,0)</f>
        <v>3.0126775836973101</v>
      </c>
    </row>
    <row r="535" spans="1:15" ht="16.5" x14ac:dyDescent="0.3">
      <c r="A535">
        <v>47</v>
      </c>
      <c r="B535">
        <v>6</v>
      </c>
      <c r="C535">
        <v>46</v>
      </c>
      <c r="D535" s="3">
        <v>42277</v>
      </c>
      <c r="E535" s="33">
        <v>15</v>
      </c>
      <c r="F535">
        <v>1</v>
      </c>
      <c r="G535">
        <f>+HLOOKUP(VLOOKUP($B535,$Q$2:$R$42,2,0),costos_sf!$D$2:$AY$99,base_minorista!$A535,0)</f>
        <v>213083291.87442708</v>
      </c>
      <c r="H535">
        <f>+HLOOKUP(VLOOKUP($B535,$Q$2:$R$42,2,0),creditos_sf!$D$2:$AY$99,base_minorista!$A535,0)</f>
        <v>810152850.26589096</v>
      </c>
      <c r="I535">
        <f>+HLOOKUP(VLOOKUP($B535,$Q$2:$R$42,2,0),creditos_sf!$D$103:$AY$200,base_minorista!$A535,0)</f>
        <v>692436599.57499897</v>
      </c>
      <c r="J535">
        <f>+HLOOKUP(VLOOKUP($B535,$Q$2:$R$42,2,0),Costo_fondeo!$D$3:$AY$100,base_minorista!$A535,0)</f>
        <v>4.7759110839406196</v>
      </c>
      <c r="K535">
        <f>+HLOOKUP(VLOOKUP($B535,$Q$2:$R$42,2,0),Costo_provisiones!$D$3:$AY$100,base_minorista!$A535,0)</f>
        <v>0.95757879386089018</v>
      </c>
      <c r="L535">
        <f>+HLOOKUP(VLOOKUP($B535,$Q$2:$R$42,2,0),Morosidad_control!$D$4:$AY$101,base_minorista!$A535,0)</f>
        <v>3.6847767039658899</v>
      </c>
      <c r="M535">
        <f ca="1">+OFFSET(Capital_2!$D$2,base_minorista!A535,0)</f>
        <v>2.8604428107092303</v>
      </c>
      <c r="N535">
        <f>+HLOOKUP(VLOOKUP($B535,$Q$2:$R$42,2,0),costo_laboral!$E$2:$AZ$99,base_minorista!$A535,0)</f>
        <v>9.0570535267335099</v>
      </c>
      <c r="O535">
        <f>+HLOOKUP(VLOOKUP($B535,$Q$2:$R$42,2,0),Participacion2!$D$2:$AO$99,base_minorista!$A535,0)</f>
        <v>3.0548469418905602</v>
      </c>
    </row>
    <row r="536" spans="1:15" ht="16.5" x14ac:dyDescent="0.3">
      <c r="A536">
        <v>48</v>
      </c>
      <c r="B536">
        <v>6</v>
      </c>
      <c r="C536">
        <v>47</v>
      </c>
      <c r="D536" s="3">
        <v>42308</v>
      </c>
      <c r="E536" s="33">
        <v>15</v>
      </c>
      <c r="F536">
        <v>1</v>
      </c>
      <c r="G536">
        <f>+HLOOKUP(VLOOKUP($B536,$Q$2:$R$42,2,0),costos_sf!$D$2:$AY$99,base_minorista!$A536,0)</f>
        <v>216674162.98924294</v>
      </c>
      <c r="H536">
        <f>+HLOOKUP(VLOOKUP($B536,$Q$2:$R$42,2,0),creditos_sf!$D$2:$AY$99,base_minorista!$A536,0)</f>
        <v>824374666.004076</v>
      </c>
      <c r="I536">
        <f>+HLOOKUP(VLOOKUP($B536,$Q$2:$R$42,2,0),creditos_sf!$D$103:$AY$200,base_minorista!$A536,0)</f>
        <v>706836673.21888494</v>
      </c>
      <c r="J536">
        <f>+HLOOKUP(VLOOKUP($B536,$Q$2:$R$42,2,0),Costo_fondeo!$D$3:$AY$100,base_minorista!$A536,0)</f>
        <v>4.7595656138391602</v>
      </c>
      <c r="K536">
        <f>+HLOOKUP(VLOOKUP($B536,$Q$2:$R$42,2,0),Costo_provisiones!$D$3:$AY$100,base_minorista!$A536,0)</f>
        <v>0.96951338785630714</v>
      </c>
      <c r="L536">
        <f>+HLOOKUP(VLOOKUP($B536,$Q$2:$R$42,2,0),Morosidad_control!$D$4:$AY$101,base_minorista!$A536,0)</f>
        <v>3.7151224807343</v>
      </c>
      <c r="M536">
        <f ca="1">+OFFSET(Capital_2!$D$2,base_minorista!A536,0)</f>
        <v>2.8360712606451561</v>
      </c>
      <c r="N536">
        <f>+HLOOKUP(VLOOKUP($B536,$Q$2:$R$42,2,0),costo_laboral!$E$2:$AZ$99,base_minorista!$A536,0)</f>
        <v>9.0523877195418301</v>
      </c>
      <c r="O536">
        <f>+HLOOKUP(VLOOKUP($B536,$Q$2:$R$42,2,0),Participacion2!$D$2:$AO$99,base_minorista!$A536,0)</f>
        <v>3.1011210806356999</v>
      </c>
    </row>
    <row r="537" spans="1:15" ht="16.5" x14ac:dyDescent="0.3">
      <c r="A537">
        <v>49</v>
      </c>
      <c r="B537">
        <v>6</v>
      </c>
      <c r="C537">
        <v>48</v>
      </c>
      <c r="D537" s="3">
        <v>42338</v>
      </c>
      <c r="E537" s="33">
        <v>15</v>
      </c>
      <c r="F537">
        <v>1</v>
      </c>
      <c r="G537">
        <f>+HLOOKUP(VLOOKUP($B537,$Q$2:$R$42,2,0),costos_sf!$D$2:$AY$99,base_minorista!$A537,0)</f>
        <v>220210681.23818776</v>
      </c>
      <c r="H537">
        <f>+HLOOKUP(VLOOKUP($B537,$Q$2:$R$42,2,0),creditos_sf!$D$2:$AY$99,base_minorista!$A537,0)</f>
        <v>839499223.25934291</v>
      </c>
      <c r="I537">
        <f>+HLOOKUP(VLOOKUP($B537,$Q$2:$R$42,2,0),creditos_sf!$D$103:$AY$200,base_minorista!$A537,0)</f>
        <v>712700140.07055306</v>
      </c>
      <c r="J537">
        <f>+HLOOKUP(VLOOKUP($B537,$Q$2:$R$42,2,0),Costo_fondeo!$D$3:$AY$100,base_minorista!$A537,0)</f>
        <v>4.75836220435776</v>
      </c>
      <c r="K537">
        <f>+HLOOKUP(VLOOKUP($B537,$Q$2:$R$42,2,0),Costo_provisiones!$D$3:$AY$100,base_minorista!$A537,0)</f>
        <v>0.96071188245347772</v>
      </c>
      <c r="L537">
        <f>+HLOOKUP(VLOOKUP($B537,$Q$2:$R$42,2,0),Morosidad_control!$D$4:$AY$101,base_minorista!$A537,0)</f>
        <v>3.73084665212961</v>
      </c>
      <c r="M537">
        <f ca="1">+OFFSET(Capital_2!$D$2,base_minorista!A537,0)</f>
        <v>2.8102228331623054</v>
      </c>
      <c r="N537">
        <f>+HLOOKUP(VLOOKUP($B537,$Q$2:$R$42,2,0),costo_laboral!$E$2:$AZ$99,base_minorista!$A537,0)</f>
        <v>9.1060258394650209</v>
      </c>
      <c r="O537">
        <f>+HLOOKUP(VLOOKUP($B537,$Q$2:$R$42,2,0),Participacion2!$D$2:$AO$99,base_minorista!$A537,0)</f>
        <v>3.1676440965394401</v>
      </c>
    </row>
    <row r="538" spans="1:15" ht="16.5" x14ac:dyDescent="0.3">
      <c r="A538">
        <v>50</v>
      </c>
      <c r="B538">
        <v>6</v>
      </c>
      <c r="C538">
        <v>49</v>
      </c>
      <c r="D538" s="3">
        <v>42369</v>
      </c>
      <c r="E538" s="33">
        <v>15</v>
      </c>
      <c r="F538">
        <v>1</v>
      </c>
      <c r="G538">
        <f>+HLOOKUP(VLOOKUP($B538,$Q$2:$R$42,2,0),costos_sf!$D$2:$AY$99,base_minorista!$A538,0)</f>
        <v>224905693.95960253</v>
      </c>
      <c r="H538">
        <f>+HLOOKUP(VLOOKUP($B538,$Q$2:$R$42,2,0),creditos_sf!$D$2:$AY$99,base_minorista!$A538,0)</f>
        <v>853403223.77619398</v>
      </c>
      <c r="I538">
        <f>+HLOOKUP(VLOOKUP($B538,$Q$2:$R$42,2,0),creditos_sf!$D$103:$AY$200,base_minorista!$A538,0)</f>
        <v>718345185.48790801</v>
      </c>
      <c r="J538">
        <f>+HLOOKUP(VLOOKUP($B538,$Q$2:$R$42,2,0),Costo_fondeo!$D$3:$AY$100,base_minorista!$A538,0)</f>
        <v>4.8094648646338101</v>
      </c>
      <c r="K538">
        <f>+HLOOKUP(VLOOKUP($B538,$Q$2:$R$42,2,0),Costo_provisiones!$D$3:$AY$100,base_minorista!$A538,0)</f>
        <v>1.0255414139916557</v>
      </c>
      <c r="L538">
        <f>+HLOOKUP(VLOOKUP($B538,$Q$2:$R$42,2,0),Morosidad_control!$D$4:$AY$101,base_minorista!$A538,0)</f>
        <v>3.6808572340141898</v>
      </c>
      <c r="M538">
        <f ca="1">+OFFSET(Capital_2!$D$2,base_minorista!A538,0)</f>
        <v>2.789179696006852</v>
      </c>
      <c r="N538">
        <f>+HLOOKUP(VLOOKUP($B538,$Q$2:$R$42,2,0),costo_laboral!$E$2:$AZ$99,base_minorista!$A538,0)</f>
        <v>9.1392134648293197</v>
      </c>
      <c r="O538">
        <f>+HLOOKUP(VLOOKUP($B538,$Q$2:$R$42,2,0),Participacion2!$D$2:$AO$99,base_minorista!$A538,0)</f>
        <v>3.2066979427118101</v>
      </c>
    </row>
    <row r="539" spans="1:15" ht="16.5" x14ac:dyDescent="0.3">
      <c r="A539">
        <v>51</v>
      </c>
      <c r="B539">
        <v>6</v>
      </c>
      <c r="C539">
        <v>50</v>
      </c>
      <c r="D539" s="3">
        <v>42400</v>
      </c>
      <c r="E539" s="33">
        <v>16</v>
      </c>
      <c r="F539">
        <v>1</v>
      </c>
      <c r="G539">
        <f>+HLOOKUP(VLOOKUP($B539,$Q$2:$R$42,2,0),costos_sf!$D$2:$AY$99,base_minorista!$A539,0)</f>
        <v>230292959.18484801</v>
      </c>
      <c r="H539">
        <f>+HLOOKUP(VLOOKUP($B539,$Q$2:$R$42,2,0),creditos_sf!$D$2:$AY$99,base_minorista!$A539,0)</f>
        <v>872607523.156201</v>
      </c>
      <c r="I539">
        <f>+HLOOKUP(VLOOKUP($B539,$Q$2:$R$42,2,0),creditos_sf!$D$103:$AY$200,base_minorista!$A539,0)</f>
        <v>733193172.41795695</v>
      </c>
      <c r="J539">
        <f>+HLOOKUP(VLOOKUP($B539,$Q$2:$R$42,2,0),Costo_fondeo!$D$3:$AY$100,base_minorista!$A539,0)</f>
        <v>4.8330302139763699</v>
      </c>
      <c r="K539">
        <f>+HLOOKUP(VLOOKUP($B539,$Q$2:$R$42,2,0),Costo_provisiones!$D$3:$AY$100,base_minorista!$A539,0)</f>
        <v>1.139857508523682</v>
      </c>
      <c r="L539">
        <f>+HLOOKUP(VLOOKUP($B539,$Q$2:$R$42,2,0),Morosidad_control!$D$4:$AY$101,base_minorista!$A539,0)</f>
        <v>3.55311641404806</v>
      </c>
      <c r="M539">
        <f ca="1">+OFFSET(Capital_2!$D$2,base_minorista!A539,0)</f>
        <v>2.7880675647391326</v>
      </c>
      <c r="N539">
        <f>+HLOOKUP(VLOOKUP($B539,$Q$2:$R$42,2,0),costo_laboral!$E$2:$AZ$99,base_minorista!$A539,0)</f>
        <v>9.1226777689197895</v>
      </c>
      <c r="O539">
        <f>+HLOOKUP(VLOOKUP($B539,$Q$2:$R$42,2,0),Participacion2!$D$2:$AO$99,base_minorista!$A539,0)</f>
        <v>3.29714868089073</v>
      </c>
    </row>
    <row r="540" spans="1:15" ht="16.5" x14ac:dyDescent="0.3">
      <c r="A540">
        <v>52</v>
      </c>
      <c r="B540">
        <v>6</v>
      </c>
      <c r="C540">
        <v>51</v>
      </c>
      <c r="D540" s="3">
        <v>42429</v>
      </c>
      <c r="E540" s="33">
        <v>16</v>
      </c>
      <c r="F540">
        <v>1</v>
      </c>
      <c r="G540">
        <f>+HLOOKUP(VLOOKUP($B540,$Q$2:$R$42,2,0),costos_sf!$D$2:$AY$99,base_minorista!$A540,0)</f>
        <v>235315975.24399519</v>
      </c>
      <c r="H540">
        <f>+HLOOKUP(VLOOKUP($B540,$Q$2:$R$42,2,0),creditos_sf!$D$2:$AY$99,base_minorista!$A540,0)</f>
        <v>890330209.68230891</v>
      </c>
      <c r="I540">
        <f>+HLOOKUP(VLOOKUP($B540,$Q$2:$R$42,2,0),creditos_sf!$D$103:$AY$200,base_minorista!$A540,0)</f>
        <v>742832429.38478196</v>
      </c>
      <c r="J540">
        <f>+HLOOKUP(VLOOKUP($B540,$Q$2:$R$42,2,0),Costo_fondeo!$D$3:$AY$100,base_minorista!$A540,0)</f>
        <v>4.8852067148117104</v>
      </c>
      <c r="K540">
        <f>+HLOOKUP(VLOOKUP($B540,$Q$2:$R$42,2,0),Costo_provisiones!$D$3:$AY$100,base_minorista!$A540,0)</f>
        <v>1.0900431574295451</v>
      </c>
      <c r="L540">
        <f>+HLOOKUP(VLOOKUP($B540,$Q$2:$R$42,2,0),Morosidad_control!$D$4:$AY$101,base_minorista!$A540,0)</f>
        <v>3.4402838071489699</v>
      </c>
      <c r="M540">
        <f ca="1">+OFFSET(Capital_2!$D$2,base_minorista!A540,0)</f>
        <v>2.8101212764635846</v>
      </c>
      <c r="N540">
        <f>+HLOOKUP(VLOOKUP($B540,$Q$2:$R$42,2,0),costo_laboral!$E$2:$AZ$99,base_minorista!$A540,0)</f>
        <v>9.1436398288237903</v>
      </c>
      <c r="O540">
        <f>+HLOOKUP(VLOOKUP($B540,$Q$2:$R$42,2,0),Participacion2!$D$2:$AO$99,base_minorista!$A540,0)</f>
        <v>3.35376744464453</v>
      </c>
    </row>
    <row r="541" spans="1:15" ht="16.5" x14ac:dyDescent="0.3">
      <c r="A541">
        <v>53</v>
      </c>
      <c r="B541">
        <v>6</v>
      </c>
      <c r="C541">
        <v>52</v>
      </c>
      <c r="D541" s="3">
        <v>42460</v>
      </c>
      <c r="E541" s="33">
        <v>16</v>
      </c>
      <c r="F541">
        <v>1</v>
      </c>
      <c r="G541">
        <f>+HLOOKUP(VLOOKUP($B541,$Q$2:$R$42,2,0),costos_sf!$D$2:$AY$99,base_minorista!$A541,0)</f>
        <v>238987554.27290425</v>
      </c>
      <c r="H541">
        <f>+HLOOKUP(VLOOKUP($B541,$Q$2:$R$42,2,0),creditos_sf!$D$2:$AY$99,base_minorista!$A541,0)</f>
        <v>904786888.96432602</v>
      </c>
      <c r="I541">
        <f>+HLOOKUP(VLOOKUP($B541,$Q$2:$R$42,2,0),creditos_sf!$D$103:$AY$200,base_minorista!$A541,0)</f>
        <v>759438968.16607797</v>
      </c>
      <c r="J541">
        <f>+HLOOKUP(VLOOKUP($B541,$Q$2:$R$42,2,0),Costo_fondeo!$D$3:$AY$100,base_minorista!$A541,0)</f>
        <v>4.8878288764905404</v>
      </c>
      <c r="K541">
        <f>+HLOOKUP(VLOOKUP($B541,$Q$2:$R$42,2,0),Costo_provisiones!$D$3:$AY$100,base_minorista!$A541,0)</f>
        <v>1.0783593180712998</v>
      </c>
      <c r="L541">
        <f>+HLOOKUP(VLOOKUP($B541,$Q$2:$R$42,2,0),Morosidad_control!$D$4:$AY$101,base_minorista!$A541,0)</f>
        <v>3.5196831254387901</v>
      </c>
      <c r="M541">
        <f ca="1">+OFFSET(Capital_2!$D$2,base_minorista!A541,0)</f>
        <v>2.8489018213335102</v>
      </c>
      <c r="N541">
        <f>+HLOOKUP(VLOOKUP($B541,$Q$2:$R$42,2,0),costo_laboral!$E$2:$AZ$99,base_minorista!$A541,0)</f>
        <v>9.1809669735150994</v>
      </c>
      <c r="O541">
        <f>+HLOOKUP(VLOOKUP($B541,$Q$2:$R$42,2,0),Participacion2!$D$2:$AO$99,base_minorista!$A541,0)</f>
        <v>3.4119910786296899</v>
      </c>
    </row>
    <row r="542" spans="1:15" ht="16.5" x14ac:dyDescent="0.3">
      <c r="A542">
        <v>54</v>
      </c>
      <c r="B542">
        <v>6</v>
      </c>
      <c r="C542">
        <v>53</v>
      </c>
      <c r="D542" s="3">
        <v>42490</v>
      </c>
      <c r="E542" s="33">
        <v>16</v>
      </c>
      <c r="F542">
        <v>1</v>
      </c>
      <c r="G542">
        <f>+HLOOKUP(VLOOKUP($B542,$Q$2:$R$42,2,0),costos_sf!$D$2:$AY$99,base_minorista!$A542,0)</f>
        <v>243513678.19441077</v>
      </c>
      <c r="H542">
        <f>+HLOOKUP(VLOOKUP($B542,$Q$2:$R$42,2,0),creditos_sf!$D$2:$AY$99,base_minorista!$A542,0)</f>
        <v>919483481.21603405</v>
      </c>
      <c r="I542">
        <f>+HLOOKUP(VLOOKUP($B542,$Q$2:$R$42,2,0),creditos_sf!$D$103:$AY$200,base_minorista!$A542,0)</f>
        <v>770255259.52355397</v>
      </c>
      <c r="J542">
        <f>+HLOOKUP(VLOOKUP($B542,$Q$2:$R$42,2,0),Costo_fondeo!$D$3:$AY$100,base_minorista!$A542,0)</f>
        <v>4.9190153106180601</v>
      </c>
      <c r="K542">
        <f>+HLOOKUP(VLOOKUP($B542,$Q$2:$R$42,2,0),Costo_provisiones!$D$3:$AY$100,base_minorista!$A542,0)</f>
        <v>0.99799239739014922</v>
      </c>
      <c r="L542">
        <f>+HLOOKUP(VLOOKUP($B542,$Q$2:$R$42,2,0),Morosidad_control!$D$4:$AY$101,base_minorista!$A542,0)</f>
        <v>3.51983169329946</v>
      </c>
      <c r="M542">
        <f ca="1">+OFFSET(Capital_2!$D$2,base_minorista!A542,0)</f>
        <v>2.8814923639740782</v>
      </c>
      <c r="N542">
        <f>+HLOOKUP(VLOOKUP($B542,$Q$2:$R$42,2,0),costo_laboral!$E$2:$AZ$99,base_minorista!$A542,0)</f>
        <v>9.2489146115603305</v>
      </c>
      <c r="O542">
        <f>+HLOOKUP(VLOOKUP($B542,$Q$2:$R$42,2,0),Participacion2!$D$2:$AO$99,base_minorista!$A542,0)</f>
        <v>3.4571412031017998</v>
      </c>
    </row>
    <row r="543" spans="1:15" ht="16.5" x14ac:dyDescent="0.3">
      <c r="A543">
        <v>55</v>
      </c>
      <c r="B543">
        <v>6</v>
      </c>
      <c r="C543">
        <v>54</v>
      </c>
      <c r="D543" s="3">
        <v>42521</v>
      </c>
      <c r="E543" s="33">
        <v>16</v>
      </c>
      <c r="F543">
        <v>1</v>
      </c>
      <c r="G543">
        <f>+HLOOKUP(VLOOKUP($B543,$Q$2:$R$42,2,0),costos_sf!$D$2:$AY$99,base_minorista!$A543,0)</f>
        <v>249448223.19725025</v>
      </c>
      <c r="H543">
        <f>+HLOOKUP(VLOOKUP($B543,$Q$2:$R$42,2,0),creditos_sf!$D$2:$AY$99,base_minorista!$A543,0)</f>
        <v>931479817.20535505</v>
      </c>
      <c r="I543">
        <f>+HLOOKUP(VLOOKUP($B543,$Q$2:$R$42,2,0),creditos_sf!$D$103:$AY$200,base_minorista!$A543,0)</f>
        <v>785876599.69523203</v>
      </c>
      <c r="J543">
        <f>+HLOOKUP(VLOOKUP($B543,$Q$2:$R$42,2,0),Costo_fondeo!$D$3:$AY$100,base_minorista!$A543,0)</f>
        <v>4.9601650396976797</v>
      </c>
      <c r="K543">
        <f>+HLOOKUP(VLOOKUP($B543,$Q$2:$R$42,2,0),Costo_provisiones!$D$3:$AY$100,base_minorista!$A543,0)</f>
        <v>1.0478250951351809</v>
      </c>
      <c r="L543">
        <f>+HLOOKUP(VLOOKUP($B543,$Q$2:$R$42,2,0),Morosidad_control!$D$4:$AY$101,base_minorista!$A543,0)</f>
        <v>3.5261130832905301</v>
      </c>
      <c r="M543">
        <f ca="1">+OFFSET(Capital_2!$D$2,base_minorista!A543,0)</f>
        <v>2.9184975362021124</v>
      </c>
      <c r="N543">
        <f>+HLOOKUP(VLOOKUP($B543,$Q$2:$R$42,2,0),costo_laboral!$E$2:$AZ$99,base_minorista!$A543,0)</f>
        <v>9.2677282813226398</v>
      </c>
      <c r="O543">
        <f>+HLOOKUP(VLOOKUP($B543,$Q$2:$R$42,2,0),Participacion2!$D$2:$AO$99,base_minorista!$A543,0)</f>
        <v>3.51363615582755</v>
      </c>
    </row>
    <row r="544" spans="1:15" ht="16.5" x14ac:dyDescent="0.3">
      <c r="A544">
        <v>56</v>
      </c>
      <c r="B544">
        <v>6</v>
      </c>
      <c r="C544">
        <v>55</v>
      </c>
      <c r="D544" s="3">
        <v>42551</v>
      </c>
      <c r="E544" s="33">
        <v>16</v>
      </c>
      <c r="F544">
        <v>1</v>
      </c>
      <c r="G544">
        <f>+HLOOKUP(VLOOKUP($B544,$Q$2:$R$42,2,0),costos_sf!$D$2:$AY$99,base_minorista!$A544,0)</f>
        <v>257111971.34728763</v>
      </c>
      <c r="H544">
        <f>+HLOOKUP(VLOOKUP($B544,$Q$2:$R$42,2,0),creditos_sf!$D$2:$AY$99,base_minorista!$A544,0)</f>
        <v>957300431.82612109</v>
      </c>
      <c r="I544">
        <f>+HLOOKUP(VLOOKUP($B544,$Q$2:$R$42,2,0),creditos_sf!$D$103:$AY$200,base_minorista!$A544,0)</f>
        <v>797386854.30581796</v>
      </c>
      <c r="J544">
        <f>+HLOOKUP(VLOOKUP($B544,$Q$2:$R$42,2,0),Costo_fondeo!$D$3:$AY$100,base_minorista!$A544,0)</f>
        <v>5.0007917898913501</v>
      </c>
      <c r="K544">
        <f>+HLOOKUP(VLOOKUP($B544,$Q$2:$R$42,2,0),Costo_provisiones!$D$3:$AY$100,base_minorista!$A544,0)</f>
        <v>1.1725499701686262</v>
      </c>
      <c r="L544">
        <f>+HLOOKUP(VLOOKUP($B544,$Q$2:$R$42,2,0),Morosidad_control!$D$4:$AY$101,base_minorista!$A544,0)</f>
        <v>3.5148099561315398</v>
      </c>
      <c r="M544">
        <f ca="1">+OFFSET(Capital_2!$D$2,base_minorista!A544,0)</f>
        <v>2.9650713359667673</v>
      </c>
      <c r="N544">
        <f>+HLOOKUP(VLOOKUP($B544,$Q$2:$R$42,2,0),costo_laboral!$E$2:$AZ$99,base_minorista!$A544,0)</f>
        <v>9.2837792686402896</v>
      </c>
      <c r="O544">
        <f>+HLOOKUP(VLOOKUP($B544,$Q$2:$R$42,2,0),Participacion2!$D$2:$AO$99,base_minorista!$A544,0)</f>
        <v>3.5760463067969299</v>
      </c>
    </row>
    <row r="545" spans="1:15" ht="16.5" x14ac:dyDescent="0.3">
      <c r="A545">
        <v>57</v>
      </c>
      <c r="B545">
        <v>6</v>
      </c>
      <c r="C545">
        <v>56</v>
      </c>
      <c r="D545" s="3">
        <v>42582</v>
      </c>
      <c r="E545" s="33">
        <v>16</v>
      </c>
      <c r="F545">
        <v>1</v>
      </c>
      <c r="G545">
        <f>+HLOOKUP(VLOOKUP($B545,$Q$2:$R$42,2,0),costos_sf!$D$2:$AY$99,base_minorista!$A545,0)</f>
        <v>267326243.76388252</v>
      </c>
      <c r="H545">
        <f>+HLOOKUP(VLOOKUP($B545,$Q$2:$R$42,2,0),creditos_sf!$D$2:$AY$99,base_minorista!$A545,0)</f>
        <v>984502452.48839796</v>
      </c>
      <c r="I545">
        <f>+HLOOKUP(VLOOKUP($B545,$Q$2:$R$42,2,0),creditos_sf!$D$103:$AY$200,base_minorista!$A545,0)</f>
        <v>811189900.336321</v>
      </c>
      <c r="J545">
        <f>+HLOOKUP(VLOOKUP($B545,$Q$2:$R$42,2,0),Costo_fondeo!$D$3:$AY$100,base_minorista!$A545,0)</f>
        <v>5.0375066322556803</v>
      </c>
      <c r="K545">
        <f>+HLOOKUP(VLOOKUP($B545,$Q$2:$R$42,2,0),Costo_provisiones!$D$3:$AY$100,base_minorista!$A545,0)</f>
        <v>1.3761979012610031</v>
      </c>
      <c r="L545">
        <f>+HLOOKUP(VLOOKUP($B545,$Q$2:$R$42,2,0),Morosidad_control!$D$4:$AY$101,base_minorista!$A545,0)</f>
        <v>3.62980829712731</v>
      </c>
      <c r="M545">
        <f ca="1">+OFFSET(Capital_2!$D$2,base_minorista!A545,0)</f>
        <v>3.0367322920898565</v>
      </c>
      <c r="N545">
        <f>+HLOOKUP(VLOOKUP($B545,$Q$2:$R$42,2,0),costo_laboral!$E$2:$AZ$99,base_minorista!$A545,0)</f>
        <v>9.3175706369729294</v>
      </c>
      <c r="O545">
        <f>+HLOOKUP(VLOOKUP($B545,$Q$2:$R$42,2,0),Participacion2!$D$2:$AO$99,base_minorista!$A545,0)</f>
        <v>3.66091425300699</v>
      </c>
    </row>
    <row r="546" spans="1:15" ht="16.5" x14ac:dyDescent="0.3">
      <c r="A546">
        <v>58</v>
      </c>
      <c r="B546">
        <v>6</v>
      </c>
      <c r="C546">
        <v>57</v>
      </c>
      <c r="D546" s="3">
        <v>42613</v>
      </c>
      <c r="E546" s="33">
        <v>16</v>
      </c>
      <c r="F546">
        <v>1</v>
      </c>
      <c r="G546">
        <f>+HLOOKUP(VLOOKUP($B546,$Q$2:$R$42,2,0),costos_sf!$D$2:$AY$99,base_minorista!$A546,0)</f>
        <v>274372423.3194207</v>
      </c>
      <c r="H546">
        <f>+HLOOKUP(VLOOKUP($B546,$Q$2:$R$42,2,0),creditos_sf!$D$2:$AY$99,base_minorista!$A546,0)</f>
        <v>1007507526.47007</v>
      </c>
      <c r="I546">
        <f>+HLOOKUP(VLOOKUP($B546,$Q$2:$R$42,2,0),creditos_sf!$D$103:$AY$200,base_minorista!$A546,0)</f>
        <v>826540785.01515698</v>
      </c>
      <c r="J546">
        <f>+HLOOKUP(VLOOKUP($B546,$Q$2:$R$42,2,0),Costo_fondeo!$D$3:$AY$100,base_minorista!$A546,0)</f>
        <v>5.0981504394583501</v>
      </c>
      <c r="K546">
        <f>+HLOOKUP(VLOOKUP($B546,$Q$2:$R$42,2,0),Costo_provisiones!$D$3:$AY$100,base_minorista!$A546,0)</f>
        <v>1.4584828897032163</v>
      </c>
      <c r="L546">
        <f>+HLOOKUP(VLOOKUP($B546,$Q$2:$R$42,2,0),Morosidad_control!$D$4:$AY$101,base_minorista!$A546,0)</f>
        <v>3.5390586379681901</v>
      </c>
      <c r="M546">
        <f ca="1">+OFFSET(Capital_2!$D$2,base_minorista!A546,0)</f>
        <v>3.0987757605561481</v>
      </c>
      <c r="N546">
        <f>+HLOOKUP(VLOOKUP($B546,$Q$2:$R$42,2,0),costo_laboral!$E$2:$AZ$99,base_minorista!$A546,0)</f>
        <v>9.2810485961733296</v>
      </c>
      <c r="O546">
        <f>+HLOOKUP(VLOOKUP($B546,$Q$2:$R$42,2,0),Participacion2!$D$2:$AO$99,base_minorista!$A546,0)</f>
        <v>3.75831184421873</v>
      </c>
    </row>
    <row r="547" spans="1:15" ht="16.5" x14ac:dyDescent="0.3">
      <c r="A547">
        <v>59</v>
      </c>
      <c r="B547">
        <v>6</v>
      </c>
      <c r="C547">
        <v>58</v>
      </c>
      <c r="D547" s="3">
        <v>42643</v>
      </c>
      <c r="E547" s="33">
        <v>16</v>
      </c>
      <c r="F547">
        <v>1</v>
      </c>
      <c r="G547">
        <f>+HLOOKUP(VLOOKUP($B547,$Q$2:$R$42,2,0),costos_sf!$D$2:$AY$99,base_minorista!$A547,0)</f>
        <v>282199267.43672186</v>
      </c>
      <c r="H547">
        <f>+HLOOKUP(VLOOKUP($B547,$Q$2:$R$42,2,0),creditos_sf!$D$2:$AY$99,base_minorista!$A547,0)</f>
        <v>1027278473.91714</v>
      </c>
      <c r="I547">
        <f>+HLOOKUP(VLOOKUP($B547,$Q$2:$R$42,2,0),creditos_sf!$D$103:$AY$200,base_minorista!$A547,0)</f>
        <v>838610719.55691504</v>
      </c>
      <c r="J547">
        <f>+HLOOKUP(VLOOKUP($B547,$Q$2:$R$42,2,0),Costo_fondeo!$D$3:$AY$100,base_minorista!$A547,0)</f>
        <v>5.1638195208548003</v>
      </c>
      <c r="K547">
        <f>+HLOOKUP(VLOOKUP($B547,$Q$2:$R$42,2,0),Costo_provisiones!$D$3:$AY$100,base_minorista!$A547,0)</f>
        <v>1.5769775105672179</v>
      </c>
      <c r="L547">
        <f>+HLOOKUP(VLOOKUP($B547,$Q$2:$R$42,2,0),Morosidad_control!$D$4:$AY$101,base_minorista!$A547,0)</f>
        <v>3.5785828124057599</v>
      </c>
      <c r="M547">
        <f ca="1">+OFFSET(Capital_2!$D$2,base_minorista!A547,0)</f>
        <v>3.1647538313822339</v>
      </c>
      <c r="N547">
        <f>+HLOOKUP(VLOOKUP($B547,$Q$2:$R$42,2,0),costo_laboral!$E$2:$AZ$99,base_minorista!$A547,0)</f>
        <v>9.2657842162095498</v>
      </c>
      <c r="O547">
        <f>+HLOOKUP(VLOOKUP($B547,$Q$2:$R$42,2,0),Participacion2!$D$2:$AO$99,base_minorista!$A547,0)</f>
        <v>3.7948674905371602</v>
      </c>
    </row>
    <row r="548" spans="1:15" ht="16.5" x14ac:dyDescent="0.3">
      <c r="A548">
        <v>60</v>
      </c>
      <c r="B548">
        <v>6</v>
      </c>
      <c r="C548">
        <v>59</v>
      </c>
      <c r="D548" s="3">
        <v>42674</v>
      </c>
      <c r="E548" s="33">
        <v>16</v>
      </c>
      <c r="F548">
        <v>1</v>
      </c>
      <c r="G548">
        <f>+HLOOKUP(VLOOKUP($B548,$Q$2:$R$42,2,0),costos_sf!$D$2:$AY$99,base_minorista!$A548,0)</f>
        <v>288610402.07212555</v>
      </c>
      <c r="H548">
        <f>+HLOOKUP(VLOOKUP($B548,$Q$2:$R$42,2,0),creditos_sf!$D$2:$AY$99,base_minorista!$A548,0)</f>
        <v>1046333064.88797</v>
      </c>
      <c r="I548">
        <f>+HLOOKUP(VLOOKUP($B548,$Q$2:$R$42,2,0),creditos_sf!$D$103:$AY$200,base_minorista!$A548,0)</f>
        <v>848226409.78091395</v>
      </c>
      <c r="J548">
        <f>+HLOOKUP(VLOOKUP($B548,$Q$2:$R$42,2,0),Costo_fondeo!$D$3:$AY$100,base_minorista!$A548,0)</f>
        <v>5.2226835978956698</v>
      </c>
      <c r="K548">
        <f>+HLOOKUP(VLOOKUP($B548,$Q$2:$R$42,2,0),Costo_provisiones!$D$3:$AY$100,base_minorista!$A548,0)</f>
        <v>1.6210522668631266</v>
      </c>
      <c r="L548">
        <f>+HLOOKUP(VLOOKUP($B548,$Q$2:$R$42,2,0),Morosidad_control!$D$4:$AY$101,base_minorista!$A548,0)</f>
        <v>3.5120429473252601</v>
      </c>
      <c r="M548">
        <f ca="1">+OFFSET(Capital_2!$D$2,base_minorista!A548,0)</f>
        <v>3.232264312603593</v>
      </c>
      <c r="N548">
        <f>+HLOOKUP(VLOOKUP($B548,$Q$2:$R$42,2,0),costo_laboral!$E$2:$AZ$99,base_minorista!$A548,0)</f>
        <v>9.2286686243627205</v>
      </c>
      <c r="O548">
        <f>+HLOOKUP(VLOOKUP($B548,$Q$2:$R$42,2,0),Participacion2!$D$2:$AO$99,base_minorista!$A548,0)</f>
        <v>3.8579569478611901</v>
      </c>
    </row>
    <row r="549" spans="1:15" ht="16.5" x14ac:dyDescent="0.3">
      <c r="A549">
        <v>61</v>
      </c>
      <c r="B549">
        <v>6</v>
      </c>
      <c r="C549">
        <v>60</v>
      </c>
      <c r="D549" s="3">
        <v>42704</v>
      </c>
      <c r="E549" s="33">
        <v>16</v>
      </c>
      <c r="F549">
        <v>1</v>
      </c>
      <c r="G549">
        <f>+HLOOKUP(VLOOKUP($B549,$Q$2:$R$42,2,0),costos_sf!$D$2:$AY$99,base_minorista!$A549,0)</f>
        <v>292415352.26725703</v>
      </c>
      <c r="H549">
        <f>+HLOOKUP(VLOOKUP($B549,$Q$2:$R$42,2,0),creditos_sf!$D$2:$AY$99,base_minorista!$A549,0)</f>
        <v>1066352912.9174601</v>
      </c>
      <c r="I549">
        <f>+HLOOKUP(VLOOKUP($B549,$Q$2:$R$42,2,0),creditos_sf!$D$103:$AY$200,base_minorista!$A549,0)</f>
        <v>865792181.80447006</v>
      </c>
      <c r="J549">
        <f>+HLOOKUP(VLOOKUP($B549,$Q$2:$R$42,2,0),Costo_fondeo!$D$3:$AY$100,base_minorista!$A549,0)</f>
        <v>5.2750663973790397</v>
      </c>
      <c r="K549">
        <f>+HLOOKUP(VLOOKUP($B549,$Q$2:$R$42,2,0),Costo_provisiones!$D$3:$AY$100,base_minorista!$A549,0)</f>
        <v>1.534550190310604</v>
      </c>
      <c r="L549">
        <f>+HLOOKUP(VLOOKUP($B549,$Q$2:$R$42,2,0),Morosidad_control!$D$4:$AY$101,base_minorista!$A549,0)</f>
        <v>3.5203636836263499</v>
      </c>
      <c r="M549">
        <f ca="1">+OFFSET(Capital_2!$D$2,base_minorista!A549,0)</f>
        <v>3.2966619789838338</v>
      </c>
      <c r="N549">
        <f>+HLOOKUP(VLOOKUP($B549,$Q$2:$R$42,2,0),costo_laboral!$E$2:$AZ$99,base_minorista!$A549,0)</f>
        <v>9.1354232448190302</v>
      </c>
      <c r="O549">
        <f>+HLOOKUP(VLOOKUP($B549,$Q$2:$R$42,2,0),Participacion2!$D$2:$AO$99,base_minorista!$A549,0)</f>
        <v>3.9321242890616901</v>
      </c>
    </row>
    <row r="550" spans="1:15" ht="16.5" x14ac:dyDescent="0.3">
      <c r="A550">
        <v>62</v>
      </c>
      <c r="B550">
        <v>6</v>
      </c>
      <c r="C550">
        <v>61</v>
      </c>
      <c r="D550" s="3">
        <v>42735</v>
      </c>
      <c r="E550" s="33">
        <v>16</v>
      </c>
      <c r="F550">
        <v>1</v>
      </c>
      <c r="G550">
        <f>+HLOOKUP(VLOOKUP($B550,$Q$2:$R$42,2,0),costos_sf!$D$2:$AY$99,base_minorista!$A550,0)</f>
        <v>301543794.29270679</v>
      </c>
      <c r="H550">
        <f>+HLOOKUP(VLOOKUP($B550,$Q$2:$R$42,2,0),creditos_sf!$D$2:$AY$99,base_minorista!$A550,0)</f>
        <v>1089601075.7222102</v>
      </c>
      <c r="I550">
        <f>+HLOOKUP(VLOOKUP($B550,$Q$2:$R$42,2,0),creditos_sf!$D$103:$AY$200,base_minorista!$A550,0)</f>
        <v>885018498.82888508</v>
      </c>
      <c r="J550">
        <f>+HLOOKUP(VLOOKUP($B550,$Q$2:$R$42,2,0),Costo_fondeo!$D$3:$AY$100,base_minorista!$A550,0)</f>
        <v>5.3007493394687604</v>
      </c>
      <c r="K550">
        <f>+HLOOKUP(VLOOKUP($B550,$Q$2:$R$42,2,0),Costo_provisiones!$D$3:$AY$100,base_minorista!$A550,0)</f>
        <v>1.6966240459325057</v>
      </c>
      <c r="L550">
        <f>+HLOOKUP(VLOOKUP($B550,$Q$2:$R$42,2,0),Morosidad_control!$D$4:$AY$101,base_minorista!$A550,0)</f>
        <v>3.5395973689796598</v>
      </c>
      <c r="M550">
        <f ca="1">+OFFSET(Capital_2!$D$2,base_minorista!A550,0)</f>
        <v>3.371561018368705</v>
      </c>
      <c r="N550">
        <f>+HLOOKUP(VLOOKUP($B550,$Q$2:$R$42,2,0),costo_laboral!$E$2:$AZ$99,base_minorista!$A550,0)</f>
        <v>9.0602056516207501</v>
      </c>
      <c r="O550">
        <f>+HLOOKUP(VLOOKUP($B550,$Q$2:$R$42,2,0),Participacion2!$D$2:$AO$99,base_minorista!$A550,0)</f>
        <v>3.9891686485152902</v>
      </c>
    </row>
    <row r="551" spans="1:15" ht="16.5" x14ac:dyDescent="0.3">
      <c r="A551">
        <v>63</v>
      </c>
      <c r="B551">
        <v>6</v>
      </c>
      <c r="C551">
        <v>62</v>
      </c>
      <c r="D551" s="3">
        <v>42766</v>
      </c>
      <c r="E551" s="33">
        <v>17</v>
      </c>
      <c r="F551">
        <v>1</v>
      </c>
      <c r="G551">
        <f>+HLOOKUP(VLOOKUP($B551,$Q$2:$R$42,2,0),costos_sf!$D$2:$AY$99,base_minorista!$A551,0)</f>
        <v>310738478.07346493</v>
      </c>
      <c r="H551">
        <f>+HLOOKUP(VLOOKUP($B551,$Q$2:$R$42,2,0),creditos_sf!$D$2:$AY$99,base_minorista!$A551,0)</f>
        <v>1107287523.96208</v>
      </c>
      <c r="I551">
        <f>+HLOOKUP(VLOOKUP($B551,$Q$2:$R$42,2,0),creditos_sf!$D$103:$AY$200,base_minorista!$A551,0)</f>
        <v>896606863.99850595</v>
      </c>
      <c r="J551">
        <f>+HLOOKUP(VLOOKUP($B551,$Q$2:$R$42,2,0),Costo_fondeo!$D$3:$AY$100,base_minorista!$A551,0)</f>
        <v>5.3581171634029099</v>
      </c>
      <c r="K551">
        <f>+HLOOKUP(VLOOKUP($B551,$Q$2:$R$42,2,0),Costo_provisiones!$D$3:$AY$100,base_minorista!$A551,0)</f>
        <v>1.6494461886106819</v>
      </c>
      <c r="L551">
        <f>+HLOOKUP(VLOOKUP($B551,$Q$2:$R$42,2,0),Morosidad_control!$D$4:$AY$101,base_minorista!$A551,0)</f>
        <v>3.5393363246864098</v>
      </c>
      <c r="M551">
        <f ca="1">+OFFSET(Capital_2!$D$2,base_minorista!A551,0)</f>
        <v>3.4309045641717737</v>
      </c>
      <c r="N551">
        <f>+HLOOKUP(VLOOKUP($B551,$Q$2:$R$42,2,0),costo_laboral!$E$2:$AZ$99,base_minorista!$A551,0)</f>
        <v>9.2784011981403207</v>
      </c>
      <c r="O551">
        <f>+HLOOKUP(VLOOKUP($B551,$Q$2:$R$42,2,0),Participacion2!$D$2:$AO$99,base_minorista!$A551,0)</f>
        <v>4.0538240260918004</v>
      </c>
    </row>
    <row r="552" spans="1:15" ht="16.5" x14ac:dyDescent="0.3">
      <c r="A552">
        <v>64</v>
      </c>
      <c r="B552">
        <v>6</v>
      </c>
      <c r="C552">
        <v>63</v>
      </c>
      <c r="D552" s="3">
        <v>42794</v>
      </c>
      <c r="E552" s="33">
        <v>17</v>
      </c>
      <c r="F552">
        <v>1</v>
      </c>
      <c r="G552">
        <f>+HLOOKUP(VLOOKUP($B552,$Q$2:$R$42,2,0),costos_sf!$D$2:$AY$99,base_minorista!$A552,0)</f>
        <v>316562957.33815777</v>
      </c>
      <c r="H552">
        <f>+HLOOKUP(VLOOKUP($B552,$Q$2:$R$42,2,0),creditos_sf!$D$2:$AY$99,base_minorista!$A552,0)</f>
        <v>1128721650.9958601</v>
      </c>
      <c r="I552">
        <f>+HLOOKUP(VLOOKUP($B552,$Q$2:$R$42,2,0),creditos_sf!$D$103:$AY$200,base_minorista!$A552,0)</f>
        <v>904187439.81261897</v>
      </c>
      <c r="J552">
        <f>+HLOOKUP(VLOOKUP($B552,$Q$2:$R$42,2,0),Costo_fondeo!$D$3:$AY$100,base_minorista!$A552,0)</f>
        <v>5.3888294095611702</v>
      </c>
      <c r="K552">
        <f>+HLOOKUP(VLOOKUP($B552,$Q$2:$R$42,2,0),Costo_provisiones!$D$3:$AY$100,base_minorista!$A552,0)</f>
        <v>1.6730818124828697</v>
      </c>
      <c r="L552">
        <f>+HLOOKUP(VLOOKUP($B552,$Q$2:$R$42,2,0),Morosidad_control!$D$4:$AY$101,base_minorista!$A552,0)</f>
        <v>3.5692653360834599</v>
      </c>
      <c r="M552">
        <f ca="1">+OFFSET(Capital_2!$D$2,base_minorista!A552,0)</f>
        <v>3.4714473426279464</v>
      </c>
      <c r="N552">
        <f>+HLOOKUP(VLOOKUP($B552,$Q$2:$R$42,2,0),costo_laboral!$E$2:$AZ$99,base_minorista!$A552,0)</f>
        <v>9.2043142887915508</v>
      </c>
      <c r="O552">
        <f>+HLOOKUP(VLOOKUP($B552,$Q$2:$R$42,2,0),Participacion2!$D$2:$AO$99,base_minorista!$A552,0)</f>
        <v>4.1067967782407102</v>
      </c>
    </row>
    <row r="553" spans="1:15" ht="16.5" x14ac:dyDescent="0.3">
      <c r="A553">
        <v>65</v>
      </c>
      <c r="B553">
        <v>6</v>
      </c>
      <c r="C553">
        <v>64</v>
      </c>
      <c r="D553" s="3">
        <v>42825</v>
      </c>
      <c r="E553" s="33">
        <v>17</v>
      </c>
      <c r="F553">
        <v>1</v>
      </c>
      <c r="G553">
        <f>+HLOOKUP(VLOOKUP($B553,$Q$2:$R$42,2,0),costos_sf!$D$2:$AY$99,base_minorista!$A553,0)</f>
        <v>321332431.0064891</v>
      </c>
      <c r="H553">
        <f>+HLOOKUP(VLOOKUP($B553,$Q$2:$R$42,2,0),creditos_sf!$D$2:$AY$99,base_minorista!$A553,0)</f>
        <v>1146456995.05216</v>
      </c>
      <c r="I553">
        <f>+HLOOKUP(VLOOKUP($B553,$Q$2:$R$42,2,0),creditos_sf!$D$103:$AY$200,base_minorista!$A553,0)</f>
        <v>914033046.87051606</v>
      </c>
      <c r="J553">
        <f>+HLOOKUP(VLOOKUP($B553,$Q$2:$R$42,2,0),Costo_fondeo!$D$3:$AY$100,base_minorista!$A553,0)</f>
        <v>5.4793542323725699</v>
      </c>
      <c r="K553">
        <f>+HLOOKUP(VLOOKUP($B553,$Q$2:$R$42,2,0),Costo_provisiones!$D$3:$AY$100,base_minorista!$A553,0)</f>
        <v>1.7553411650086805</v>
      </c>
      <c r="L553">
        <f>+HLOOKUP(VLOOKUP($B553,$Q$2:$R$42,2,0),Morosidad_control!$D$4:$AY$101,base_minorista!$A553,0)</f>
        <v>3.6483942401967999</v>
      </c>
      <c r="M553">
        <f ca="1">+OFFSET(Capital_2!$D$2,base_minorista!A553,0)</f>
        <v>3.5034579976729381</v>
      </c>
      <c r="N553">
        <f>+HLOOKUP(VLOOKUP($B553,$Q$2:$R$42,2,0),costo_laboral!$E$2:$AZ$99,base_minorista!$A553,0)</f>
        <v>9.1468882390978798</v>
      </c>
      <c r="O553">
        <f>+HLOOKUP(VLOOKUP($B553,$Q$2:$R$42,2,0),Participacion2!$D$2:$AO$99,base_minorista!$A553,0)</f>
        <v>4.1851988637748896</v>
      </c>
    </row>
    <row r="554" spans="1:15" ht="16.5" x14ac:dyDescent="0.3">
      <c r="A554">
        <v>66</v>
      </c>
      <c r="B554">
        <v>6</v>
      </c>
      <c r="C554">
        <v>65</v>
      </c>
      <c r="D554" s="3">
        <v>42855</v>
      </c>
      <c r="E554" s="33">
        <v>17</v>
      </c>
      <c r="F554">
        <v>1</v>
      </c>
      <c r="G554">
        <f>+HLOOKUP(VLOOKUP($B554,$Q$2:$R$42,2,0),costos_sf!$D$2:$AY$99,base_minorista!$A554,0)</f>
        <v>330120774.54929656</v>
      </c>
      <c r="H554">
        <f>+HLOOKUP(VLOOKUP($B554,$Q$2:$R$42,2,0),creditos_sf!$D$2:$AY$99,base_minorista!$A554,0)</f>
        <v>1172676062.90904</v>
      </c>
      <c r="I554">
        <f>+HLOOKUP(VLOOKUP($B554,$Q$2:$R$42,2,0),creditos_sf!$D$103:$AY$200,base_minorista!$A554,0)</f>
        <v>929366377.99432302</v>
      </c>
      <c r="J554">
        <f>+HLOOKUP(VLOOKUP($B554,$Q$2:$R$42,2,0),Costo_fondeo!$D$3:$AY$100,base_minorista!$A554,0)</f>
        <v>5.5236715712386903</v>
      </c>
      <c r="K554">
        <f>+HLOOKUP(VLOOKUP($B554,$Q$2:$R$42,2,0),Costo_provisiones!$D$3:$AY$100,base_minorista!$A554,0)</f>
        <v>1.9015700594214611</v>
      </c>
      <c r="L554">
        <f>+HLOOKUP(VLOOKUP($B554,$Q$2:$R$42,2,0),Morosidad_control!$D$4:$AY$101,base_minorista!$A554,0)</f>
        <v>3.6831762554895899</v>
      </c>
      <c r="M554">
        <f ca="1">+OFFSET(Capital_2!$D$2,base_minorista!A554,0)</f>
        <v>3.5336781037956082</v>
      </c>
      <c r="N554">
        <f>+HLOOKUP(VLOOKUP($B554,$Q$2:$R$42,2,0),costo_laboral!$E$2:$AZ$99,base_minorista!$A554,0)</f>
        <v>9.0154044136967002</v>
      </c>
      <c r="O554">
        <f>+HLOOKUP(VLOOKUP($B554,$Q$2:$R$42,2,0),Participacion2!$D$2:$AO$99,base_minorista!$A554,0)</f>
        <v>4.2617073372083603</v>
      </c>
    </row>
    <row r="555" spans="1:15" ht="16.5" x14ac:dyDescent="0.3">
      <c r="A555">
        <v>67</v>
      </c>
      <c r="B555">
        <v>6</v>
      </c>
      <c r="C555">
        <v>66</v>
      </c>
      <c r="D555" s="3">
        <v>42886</v>
      </c>
      <c r="E555" s="33">
        <v>17</v>
      </c>
      <c r="F555">
        <v>1</v>
      </c>
      <c r="G555">
        <f>+HLOOKUP(VLOOKUP($B555,$Q$2:$R$42,2,0),costos_sf!$D$2:$AY$99,base_minorista!$A555,0)</f>
        <v>337992812.94995272</v>
      </c>
      <c r="H555">
        <f>+HLOOKUP(VLOOKUP($B555,$Q$2:$R$42,2,0),creditos_sf!$D$2:$AY$99,base_minorista!$A555,0)</f>
        <v>1198139214.6258402</v>
      </c>
      <c r="I555">
        <f>+HLOOKUP(VLOOKUP($B555,$Q$2:$R$42,2,0),creditos_sf!$D$103:$AY$200,base_minorista!$A555,0)</f>
        <v>939855651.84808195</v>
      </c>
      <c r="J555">
        <f>+HLOOKUP(VLOOKUP($B555,$Q$2:$R$42,2,0),Costo_fondeo!$D$3:$AY$100,base_minorista!$A555,0)</f>
        <v>5.5773007686889704</v>
      </c>
      <c r="K555">
        <f>+HLOOKUP(VLOOKUP($B555,$Q$2:$R$42,2,0),Costo_provisiones!$D$3:$AY$100,base_minorista!$A555,0)</f>
        <v>2.0047808076245044</v>
      </c>
      <c r="L555">
        <f>+HLOOKUP(VLOOKUP($B555,$Q$2:$R$42,2,0),Morosidad_control!$D$4:$AY$101,base_minorista!$A555,0)</f>
        <v>3.80320107549597</v>
      </c>
      <c r="M555">
        <f ca="1">+OFFSET(Capital_2!$D$2,base_minorista!A555,0)</f>
        <v>3.5570017411603705</v>
      </c>
      <c r="N555">
        <f>+HLOOKUP(VLOOKUP($B555,$Q$2:$R$42,2,0),costo_laboral!$E$2:$AZ$99,base_minorista!$A555,0)</f>
        <v>8.8701522422143704</v>
      </c>
      <c r="O555">
        <f>+HLOOKUP(VLOOKUP($B555,$Q$2:$R$42,2,0),Participacion2!$D$2:$AO$99,base_minorista!$A555,0)</f>
        <v>4.3185807853896696</v>
      </c>
    </row>
    <row r="556" spans="1:15" ht="16.5" x14ac:dyDescent="0.3">
      <c r="A556">
        <v>68</v>
      </c>
      <c r="B556">
        <v>6</v>
      </c>
      <c r="C556">
        <v>67</v>
      </c>
      <c r="D556" s="3">
        <v>42916</v>
      </c>
      <c r="E556" s="33">
        <v>17</v>
      </c>
      <c r="F556">
        <v>1</v>
      </c>
      <c r="G556">
        <f>+HLOOKUP(VLOOKUP($B556,$Q$2:$R$42,2,0),costos_sf!$D$2:$AY$99,base_minorista!$A556,0)</f>
        <v>344306575.60696554</v>
      </c>
      <c r="H556">
        <f>+HLOOKUP(VLOOKUP($B556,$Q$2:$R$42,2,0),creditos_sf!$D$2:$AY$99,base_minorista!$A556,0)</f>
        <v>1232870255.10023</v>
      </c>
      <c r="I556">
        <f>+HLOOKUP(VLOOKUP($B556,$Q$2:$R$42,2,0),creditos_sf!$D$103:$AY$200,base_minorista!$A556,0)</f>
        <v>944606548.1719749</v>
      </c>
      <c r="J556">
        <f>+HLOOKUP(VLOOKUP($B556,$Q$2:$R$42,2,0),Costo_fondeo!$D$3:$AY$100,base_minorista!$A556,0)</f>
        <v>5.6187033961919601</v>
      </c>
      <c r="K556">
        <f>+HLOOKUP(VLOOKUP($B556,$Q$2:$R$42,2,0),Costo_provisiones!$D$3:$AY$100,base_minorista!$A556,0)</f>
        <v>2.0281165016485008</v>
      </c>
      <c r="L556">
        <f>+HLOOKUP(VLOOKUP($B556,$Q$2:$R$42,2,0),Morosidad_control!$D$4:$AY$101,base_minorista!$A556,0)</f>
        <v>3.7008047537184199</v>
      </c>
      <c r="M556">
        <f ca="1">+OFFSET(Capital_2!$D$2,base_minorista!A556,0)</f>
        <v>3.5704065106105527</v>
      </c>
      <c r="N556">
        <f>+HLOOKUP(VLOOKUP($B556,$Q$2:$R$42,2,0),costo_laboral!$E$2:$AZ$99,base_minorista!$A556,0)</f>
        <v>8.7859938439785505</v>
      </c>
      <c r="O556">
        <f>+HLOOKUP(VLOOKUP($B556,$Q$2:$R$42,2,0),Participacion2!$D$2:$AO$99,base_minorista!$A556,0)</f>
        <v>4.40012651059779</v>
      </c>
    </row>
    <row r="557" spans="1:15" ht="16.5" x14ac:dyDescent="0.3">
      <c r="A557">
        <v>69</v>
      </c>
      <c r="B557">
        <v>6</v>
      </c>
      <c r="C557">
        <v>68</v>
      </c>
      <c r="D557" s="3">
        <v>42947</v>
      </c>
      <c r="E557" s="33">
        <v>17</v>
      </c>
      <c r="F557">
        <v>1</v>
      </c>
      <c r="G557">
        <f>+HLOOKUP(VLOOKUP($B557,$Q$2:$R$42,2,0),costos_sf!$D$2:$AY$99,base_minorista!$A557,0)</f>
        <v>348571936.246185</v>
      </c>
      <c r="H557">
        <f>+HLOOKUP(VLOOKUP($B557,$Q$2:$R$42,2,0),creditos_sf!$D$2:$AY$99,base_minorista!$A557,0)</f>
        <v>1257839293.9930501</v>
      </c>
      <c r="I557">
        <f>+HLOOKUP(VLOOKUP($B557,$Q$2:$R$42,2,0),creditos_sf!$D$103:$AY$200,base_minorista!$A557,0)</f>
        <v>957951093.00879395</v>
      </c>
      <c r="J557">
        <f>+HLOOKUP(VLOOKUP($B557,$Q$2:$R$42,2,0),Costo_fondeo!$D$3:$AY$100,base_minorista!$A557,0)</f>
        <v>5.6583986669455202</v>
      </c>
      <c r="K557">
        <f>+HLOOKUP(VLOOKUP($B557,$Q$2:$R$42,2,0),Costo_provisiones!$D$3:$AY$100,base_minorista!$A557,0)</f>
        <v>2.0308898689371322</v>
      </c>
      <c r="L557">
        <f>+HLOOKUP(VLOOKUP($B557,$Q$2:$R$42,2,0),Morosidad_control!$D$4:$AY$101,base_minorista!$A557,0)</f>
        <v>3.85257595315178</v>
      </c>
      <c r="M557">
        <f ca="1">+OFFSET(Capital_2!$D$2,base_minorista!A557,0)</f>
        <v>3.5864726654758914</v>
      </c>
      <c r="N557">
        <f>+HLOOKUP(VLOOKUP($B557,$Q$2:$R$42,2,0),costo_laboral!$E$2:$AZ$99,base_minorista!$A557,0)</f>
        <v>8.6560552855960804</v>
      </c>
      <c r="O557">
        <f>+HLOOKUP(VLOOKUP($B557,$Q$2:$R$42,2,0),Participacion2!$D$2:$AO$99,base_minorista!$A557,0)</f>
        <v>4.4760626771480601</v>
      </c>
    </row>
    <row r="558" spans="1:15" ht="16.5" x14ac:dyDescent="0.3">
      <c r="A558">
        <v>70</v>
      </c>
      <c r="B558">
        <v>6</v>
      </c>
      <c r="C558">
        <v>69</v>
      </c>
      <c r="D558" s="3">
        <v>42978</v>
      </c>
      <c r="E558" s="33">
        <v>17</v>
      </c>
      <c r="F558">
        <v>1</v>
      </c>
      <c r="G558">
        <f>+HLOOKUP(VLOOKUP($B558,$Q$2:$R$42,2,0),costos_sf!$D$2:$AY$99,base_minorista!$A558,0)</f>
        <v>352924450.66122425</v>
      </c>
      <c r="H558">
        <f>+HLOOKUP(VLOOKUP($B558,$Q$2:$R$42,2,0),creditos_sf!$D$2:$AY$99,base_minorista!$A558,0)</f>
        <v>1279285727.97718</v>
      </c>
      <c r="I558">
        <f>+HLOOKUP(VLOOKUP($B558,$Q$2:$R$42,2,0),creditos_sf!$D$103:$AY$200,base_minorista!$A558,0)</f>
        <v>963463972.541875</v>
      </c>
      <c r="J558">
        <f>+HLOOKUP(VLOOKUP($B558,$Q$2:$R$42,2,0),Costo_fondeo!$D$3:$AY$100,base_minorista!$A558,0)</f>
        <v>5.6802666031488096</v>
      </c>
      <c r="K558">
        <f>+HLOOKUP(VLOOKUP($B558,$Q$2:$R$42,2,0),Costo_provisiones!$D$3:$AY$100,base_minorista!$A558,0)</f>
        <v>2.1604371675844756</v>
      </c>
      <c r="L558">
        <f>+HLOOKUP(VLOOKUP($B558,$Q$2:$R$42,2,0),Morosidad_control!$D$4:$AY$101,base_minorista!$A558,0)</f>
        <v>3.82894285938931</v>
      </c>
      <c r="M558">
        <f ca="1">+OFFSET(Capital_2!$D$2,base_minorista!A558,0)</f>
        <v>3.5952774480300995</v>
      </c>
      <c r="N558">
        <f>+HLOOKUP(VLOOKUP($B558,$Q$2:$R$42,2,0),costo_laboral!$E$2:$AZ$99,base_minorista!$A558,0)</f>
        <v>8.5379196589995896</v>
      </c>
      <c r="O558">
        <f>+HLOOKUP(VLOOKUP($B558,$Q$2:$R$42,2,0),Participacion2!$D$2:$AO$99,base_minorista!$A558,0)</f>
        <v>4.5512385590613</v>
      </c>
    </row>
    <row r="559" spans="1:15" ht="16.5" x14ac:dyDescent="0.3">
      <c r="A559">
        <v>71</v>
      </c>
      <c r="B559">
        <v>6</v>
      </c>
      <c r="C559">
        <v>70</v>
      </c>
      <c r="D559" s="3">
        <v>43008</v>
      </c>
      <c r="E559" s="33">
        <v>17</v>
      </c>
      <c r="F559">
        <v>1</v>
      </c>
      <c r="G559">
        <f>+HLOOKUP(VLOOKUP($B559,$Q$2:$R$42,2,0),costos_sf!$D$2:$AY$99,base_minorista!$A559,0)</f>
        <v>359078562.66032934</v>
      </c>
      <c r="H559">
        <f>+HLOOKUP(VLOOKUP($B559,$Q$2:$R$42,2,0),creditos_sf!$D$2:$AY$99,base_minorista!$A559,0)</f>
        <v>1312593954.83409</v>
      </c>
      <c r="I559">
        <f>+HLOOKUP(VLOOKUP($B559,$Q$2:$R$42,2,0),creditos_sf!$D$103:$AY$200,base_minorista!$A559,0)</f>
        <v>977193042.76260698</v>
      </c>
      <c r="J559">
        <f>+HLOOKUP(VLOOKUP($B559,$Q$2:$R$42,2,0),Costo_fondeo!$D$3:$AY$100,base_minorista!$A559,0)</f>
        <v>5.6885209099676999</v>
      </c>
      <c r="K559">
        <f>+HLOOKUP(VLOOKUP($B559,$Q$2:$R$42,2,0),Costo_provisiones!$D$3:$AY$100,base_minorista!$A559,0)</f>
        <v>2.1954949783870141</v>
      </c>
      <c r="L559">
        <f>+HLOOKUP(VLOOKUP($B559,$Q$2:$R$42,2,0),Morosidad_control!$D$4:$AY$101,base_minorista!$A559,0)</f>
        <v>3.7943496213068699</v>
      </c>
      <c r="M559">
        <f ca="1">+OFFSET(Capital_2!$D$2,base_minorista!A559,0)</f>
        <v>3.5939139218894542</v>
      </c>
      <c r="N559">
        <f>+HLOOKUP(VLOOKUP($B559,$Q$2:$R$42,2,0),costo_laboral!$E$2:$AZ$99,base_minorista!$A559,0)</f>
        <v>8.4519225290665307</v>
      </c>
      <c r="O559">
        <f>+HLOOKUP(VLOOKUP($B559,$Q$2:$R$42,2,0),Participacion2!$D$2:$AO$99,base_minorista!$A559,0)</f>
        <v>4.6208257646373898</v>
      </c>
    </row>
    <row r="560" spans="1:15" ht="16.5" x14ac:dyDescent="0.3">
      <c r="A560">
        <v>72</v>
      </c>
      <c r="B560">
        <v>6</v>
      </c>
      <c r="C560">
        <v>71</v>
      </c>
      <c r="D560" s="3">
        <v>43039</v>
      </c>
      <c r="E560" s="33">
        <v>17</v>
      </c>
      <c r="F560">
        <v>1</v>
      </c>
      <c r="G560">
        <f>+HLOOKUP(VLOOKUP($B560,$Q$2:$R$42,2,0),costos_sf!$D$2:$AY$99,base_minorista!$A560,0)</f>
        <v>367648903.88254392</v>
      </c>
      <c r="H560">
        <f>+HLOOKUP(VLOOKUP($B560,$Q$2:$R$42,2,0),creditos_sf!$D$2:$AY$99,base_minorista!$A560,0)</f>
        <v>1340066879.05123</v>
      </c>
      <c r="I560">
        <f>+HLOOKUP(VLOOKUP($B560,$Q$2:$R$42,2,0),creditos_sf!$D$103:$AY$200,base_minorista!$A560,0)</f>
        <v>975667269.75959206</v>
      </c>
      <c r="J560">
        <f>+HLOOKUP(VLOOKUP($B560,$Q$2:$R$42,2,0),Costo_fondeo!$D$3:$AY$100,base_minorista!$A560,0)</f>
        <v>5.7134734540006704</v>
      </c>
      <c r="K560">
        <f>+HLOOKUP(VLOOKUP($B560,$Q$2:$R$42,2,0),Costo_provisiones!$D$3:$AY$100,base_minorista!$A560,0)</f>
        <v>2.2671089947767196</v>
      </c>
      <c r="L560">
        <f>+HLOOKUP(VLOOKUP($B560,$Q$2:$R$42,2,0),Morosidad_control!$D$4:$AY$101,base_minorista!$A560,0)</f>
        <v>3.88275393796583</v>
      </c>
      <c r="M560">
        <f ca="1">+OFFSET(Capital_2!$D$2,base_minorista!A560,0)</f>
        <v>3.6057998149039663</v>
      </c>
      <c r="N560">
        <f>+HLOOKUP(VLOOKUP($B560,$Q$2:$R$42,2,0),costo_laboral!$E$2:$AZ$99,base_minorista!$A560,0)</f>
        <v>8.4733938269979205</v>
      </c>
      <c r="O560">
        <f>+HLOOKUP(VLOOKUP($B560,$Q$2:$R$42,2,0),Participacion2!$D$2:$AO$99,base_minorista!$A560,0)</f>
        <v>4.6805751428303202</v>
      </c>
    </row>
    <row r="561" spans="1:15" ht="16.5" x14ac:dyDescent="0.3">
      <c r="A561">
        <v>73</v>
      </c>
      <c r="B561">
        <v>6</v>
      </c>
      <c r="C561">
        <v>72</v>
      </c>
      <c r="D561" s="3">
        <v>43069</v>
      </c>
      <c r="E561" s="33">
        <v>17</v>
      </c>
      <c r="F561">
        <v>1</v>
      </c>
      <c r="G561">
        <f>+HLOOKUP(VLOOKUP($B561,$Q$2:$R$42,2,0),costos_sf!$D$2:$AY$99,base_minorista!$A561,0)</f>
        <v>378936704.89728808</v>
      </c>
      <c r="H561">
        <f>+HLOOKUP(VLOOKUP($B561,$Q$2:$R$42,2,0),creditos_sf!$D$2:$AY$99,base_minorista!$A561,0)</f>
        <v>1363808271.5383301</v>
      </c>
      <c r="I561">
        <f>+HLOOKUP(VLOOKUP($B561,$Q$2:$R$42,2,0),creditos_sf!$D$103:$AY$200,base_minorista!$A561,0)</f>
        <v>995603901.18492305</v>
      </c>
      <c r="J561">
        <f>+HLOOKUP(VLOOKUP($B561,$Q$2:$R$42,2,0),Costo_fondeo!$D$3:$AY$100,base_minorista!$A561,0)</f>
        <v>5.7189312303584297</v>
      </c>
      <c r="K561">
        <f>+HLOOKUP(VLOOKUP($B561,$Q$2:$R$42,2,0),Costo_provisiones!$D$3:$AY$100,base_minorista!$A561,0)</f>
        <v>2.4351725375209123</v>
      </c>
      <c r="L561">
        <f>+HLOOKUP(VLOOKUP($B561,$Q$2:$R$42,2,0),Morosidad_control!$D$4:$AY$101,base_minorista!$A561,0)</f>
        <v>3.97340599710131</v>
      </c>
      <c r="M561">
        <f ca="1">+OFFSET(Capital_2!$D$2,base_minorista!A561,0)</f>
        <v>3.6120620419568428</v>
      </c>
      <c r="N561">
        <f>+HLOOKUP(VLOOKUP($B561,$Q$2:$R$42,2,0),costo_laboral!$E$2:$AZ$99,base_minorista!$A561,0)</f>
        <v>8.4936387278590004</v>
      </c>
      <c r="O561">
        <f>+HLOOKUP(VLOOKUP($B561,$Q$2:$R$42,2,0),Participacion2!$D$2:$AO$99,base_minorista!$A561,0)</f>
        <v>4.7243909588772199</v>
      </c>
    </row>
    <row r="562" spans="1:15" ht="16.5" x14ac:dyDescent="0.3">
      <c r="A562">
        <v>74</v>
      </c>
      <c r="B562">
        <v>6</v>
      </c>
      <c r="C562">
        <v>73</v>
      </c>
      <c r="D562" s="3">
        <v>43100</v>
      </c>
      <c r="E562" s="33">
        <v>17</v>
      </c>
      <c r="F562">
        <v>1</v>
      </c>
      <c r="G562">
        <f>+HLOOKUP(VLOOKUP($B562,$Q$2:$R$42,2,0),costos_sf!$D$2:$AY$99,base_minorista!$A562,0)</f>
        <v>379049262.17255795</v>
      </c>
      <c r="H562">
        <f>+HLOOKUP(VLOOKUP($B562,$Q$2:$R$42,2,0),creditos_sf!$D$2:$AY$99,base_minorista!$A562,0)</f>
        <v>1385464040.06986</v>
      </c>
      <c r="I562">
        <f>+HLOOKUP(VLOOKUP($B562,$Q$2:$R$42,2,0),creditos_sf!$D$103:$AY$200,base_minorista!$A562,0)</f>
        <v>1016379307.08376</v>
      </c>
      <c r="J562">
        <f>+HLOOKUP(VLOOKUP($B562,$Q$2:$R$42,2,0),Costo_fondeo!$D$3:$AY$100,base_minorista!$A562,0)</f>
        <v>5.7174985057952501</v>
      </c>
      <c r="K562">
        <f>+HLOOKUP(VLOOKUP($B562,$Q$2:$R$42,2,0),Costo_provisiones!$D$3:$AY$100,base_minorista!$A562,0)</f>
        <v>2.2546462356694832</v>
      </c>
      <c r="L562">
        <f>+HLOOKUP(VLOOKUP($B562,$Q$2:$R$42,2,0),Morosidad_control!$D$4:$AY$101,base_minorista!$A562,0)</f>
        <v>3.8602454972481399</v>
      </c>
      <c r="M562">
        <f ca="1">+OFFSET(Capital_2!$D$2,base_minorista!A562,0)</f>
        <v>3.5930762546706192</v>
      </c>
      <c r="N562">
        <f>+HLOOKUP(VLOOKUP($B562,$Q$2:$R$42,2,0),costo_laboral!$E$2:$AZ$99,base_minorista!$A562,0)</f>
        <v>8.3888071903585004</v>
      </c>
      <c r="O562">
        <f>+HLOOKUP(VLOOKUP($B562,$Q$2:$R$42,2,0),Participacion2!$D$2:$AO$99,base_minorista!$A562,0)</f>
        <v>4.7644914803932998</v>
      </c>
    </row>
    <row r="563" spans="1:15" ht="16.5" x14ac:dyDescent="0.3">
      <c r="A563">
        <v>75</v>
      </c>
      <c r="B563">
        <v>6</v>
      </c>
      <c r="C563">
        <v>74</v>
      </c>
      <c r="D563" s="3">
        <v>43131</v>
      </c>
      <c r="E563" s="33">
        <v>18</v>
      </c>
      <c r="F563">
        <v>1</v>
      </c>
      <c r="G563">
        <f>+HLOOKUP(VLOOKUP($B563,$Q$2:$R$42,2,0),costos_sf!$D$2:$AY$99,base_minorista!$A563,0)</f>
        <v>385953519.5270052</v>
      </c>
      <c r="H563">
        <f>+HLOOKUP(VLOOKUP($B563,$Q$2:$R$42,2,0),creditos_sf!$D$2:$AY$99,base_minorista!$A563,0)</f>
        <v>1408071460.84866</v>
      </c>
      <c r="I563">
        <f>+HLOOKUP(VLOOKUP($B563,$Q$2:$R$42,2,0),creditos_sf!$D$103:$AY$200,base_minorista!$A563,0)</f>
        <v>1022231765.76846</v>
      </c>
      <c r="J563">
        <f>+HLOOKUP(VLOOKUP($B563,$Q$2:$R$42,2,0),Costo_fondeo!$D$3:$AY$100,base_minorista!$A563,0)</f>
        <v>5.7107940624087403</v>
      </c>
      <c r="K563">
        <f>+HLOOKUP(VLOOKUP($B563,$Q$2:$R$42,2,0),Costo_provisiones!$D$3:$AY$100,base_minorista!$A563,0)</f>
        <v>2.332147744822795</v>
      </c>
      <c r="L563">
        <f>+HLOOKUP(VLOOKUP($B563,$Q$2:$R$42,2,0),Morosidad_control!$D$4:$AY$101,base_minorista!$A563,0)</f>
        <v>3.87848069832858</v>
      </c>
      <c r="M563">
        <f ca="1">+OFFSET(Capital_2!$D$2,base_minorista!A563,0)</f>
        <v>3.5815867697690567</v>
      </c>
      <c r="N563">
        <f>+HLOOKUP(VLOOKUP($B563,$Q$2:$R$42,2,0),costo_laboral!$E$2:$AZ$99,base_minorista!$A563,0)</f>
        <v>8.4441616137364903</v>
      </c>
      <c r="O563">
        <f>+HLOOKUP(VLOOKUP($B563,$Q$2:$R$42,2,0),Participacion2!$D$2:$AO$99,base_minorista!$A563,0)</f>
        <v>4.8301227986493203</v>
      </c>
    </row>
    <row r="564" spans="1:15" ht="16.5" x14ac:dyDescent="0.3">
      <c r="A564">
        <v>76</v>
      </c>
      <c r="B564">
        <v>6</v>
      </c>
      <c r="C564">
        <v>75</v>
      </c>
      <c r="D564" s="3">
        <v>43159</v>
      </c>
      <c r="E564" s="33">
        <v>18</v>
      </c>
      <c r="F564">
        <v>1</v>
      </c>
      <c r="G564">
        <f>+HLOOKUP(VLOOKUP($B564,$Q$2:$R$42,2,0),costos_sf!$D$2:$AY$99,base_minorista!$A564,0)</f>
        <v>389849216.65763694</v>
      </c>
      <c r="H564">
        <f>+HLOOKUP(VLOOKUP($B564,$Q$2:$R$42,2,0),creditos_sf!$D$2:$AY$99,base_minorista!$A564,0)</f>
        <v>1430504191.4034901</v>
      </c>
      <c r="I564">
        <f>+HLOOKUP(VLOOKUP($B564,$Q$2:$R$42,2,0),creditos_sf!$D$103:$AY$200,base_minorista!$A564,0)</f>
        <v>1035780212.5872</v>
      </c>
      <c r="J564">
        <f>+HLOOKUP(VLOOKUP($B564,$Q$2:$R$42,2,0),Costo_fondeo!$D$3:$AY$100,base_minorista!$A564,0)</f>
        <v>5.6885868878344699</v>
      </c>
      <c r="K564">
        <f>+HLOOKUP(VLOOKUP($B564,$Q$2:$R$42,2,0),Costo_provisiones!$D$3:$AY$100,base_minorista!$A564,0)</f>
        <v>2.3688751751170729</v>
      </c>
      <c r="L564">
        <f>+HLOOKUP(VLOOKUP($B564,$Q$2:$R$42,2,0),Morosidad_control!$D$4:$AY$101,base_minorista!$A564,0)</f>
        <v>3.9236265547868499</v>
      </c>
      <c r="M564">
        <f ca="1">+OFFSET(Capital_2!$D$2,base_minorista!A564,0)</f>
        <v>3.5677590569055382</v>
      </c>
      <c r="N564">
        <f>+HLOOKUP(VLOOKUP($B564,$Q$2:$R$42,2,0),costo_laboral!$E$2:$AZ$99,base_minorista!$A564,0)</f>
        <v>8.3396969451629097</v>
      </c>
      <c r="O564">
        <f>+HLOOKUP(VLOOKUP($B564,$Q$2:$R$42,2,0),Participacion2!$D$2:$AO$99,base_minorista!$A564,0)</f>
        <v>4.9144207803714002</v>
      </c>
    </row>
    <row r="565" spans="1:15" ht="16.5" x14ac:dyDescent="0.3">
      <c r="A565">
        <v>77</v>
      </c>
      <c r="B565">
        <v>6</v>
      </c>
      <c r="C565">
        <v>76</v>
      </c>
      <c r="D565" s="3">
        <v>43190</v>
      </c>
      <c r="E565" s="33">
        <v>18</v>
      </c>
      <c r="F565">
        <v>1</v>
      </c>
      <c r="G565">
        <f>+HLOOKUP(VLOOKUP($B565,$Q$2:$R$42,2,0),costos_sf!$D$2:$AY$99,base_minorista!$A565,0)</f>
        <v>395004954.65034252</v>
      </c>
      <c r="H565">
        <f>+HLOOKUP(VLOOKUP($B565,$Q$2:$R$42,2,0),creditos_sf!$D$2:$AY$99,base_minorista!$A565,0)</f>
        <v>1453824770.52806</v>
      </c>
      <c r="I565">
        <f>+HLOOKUP(VLOOKUP($B565,$Q$2:$R$42,2,0),creditos_sf!$D$103:$AY$200,base_minorista!$A565,0)</f>
        <v>1045160068.32803</v>
      </c>
      <c r="J565">
        <f>+HLOOKUP(VLOOKUP($B565,$Q$2:$R$42,2,0),Costo_fondeo!$D$3:$AY$100,base_minorista!$A565,0)</f>
        <v>5.67436646124799</v>
      </c>
      <c r="K565">
        <f>+HLOOKUP(VLOOKUP($B565,$Q$2:$R$42,2,0),Costo_provisiones!$D$3:$AY$100,base_minorista!$A565,0)</f>
        <v>2.4003262106946761</v>
      </c>
      <c r="L565">
        <f>+HLOOKUP(VLOOKUP($B565,$Q$2:$R$42,2,0),Morosidad_control!$D$4:$AY$101,base_minorista!$A565,0)</f>
        <v>3.89032644117085</v>
      </c>
      <c r="M565">
        <f ca="1">+OFFSET(Capital_2!$D$2,base_minorista!A565,0)</f>
        <v>3.5535594036254383</v>
      </c>
      <c r="N565">
        <f>+HLOOKUP(VLOOKUP($B565,$Q$2:$R$42,2,0),costo_laboral!$E$2:$AZ$99,base_minorista!$A565,0)</f>
        <v>8.3354714748548808</v>
      </c>
      <c r="O565">
        <f>+HLOOKUP(VLOOKUP($B565,$Q$2:$R$42,2,0),Participacion2!$D$2:$AO$99,base_minorista!$A565,0)</f>
        <v>4.9670167166528802</v>
      </c>
    </row>
    <row r="566" spans="1:15" ht="16.5" x14ac:dyDescent="0.3">
      <c r="A566">
        <v>78</v>
      </c>
      <c r="B566">
        <v>6</v>
      </c>
      <c r="C566">
        <v>77</v>
      </c>
      <c r="D566" s="3">
        <v>43220</v>
      </c>
      <c r="E566" s="33">
        <v>18</v>
      </c>
      <c r="F566">
        <v>1</v>
      </c>
      <c r="G566">
        <f>+HLOOKUP(VLOOKUP($B566,$Q$2:$R$42,2,0),costos_sf!$D$2:$AY$99,base_minorista!$A566,0)</f>
        <v>402578518.89296997</v>
      </c>
      <c r="H566">
        <f>+HLOOKUP(VLOOKUP($B566,$Q$2:$R$42,2,0),creditos_sf!$D$2:$AY$99,base_minorista!$A566,0)</f>
        <v>1482026326.4811499</v>
      </c>
      <c r="I566">
        <f>+HLOOKUP(VLOOKUP($B566,$Q$2:$R$42,2,0),creditos_sf!$D$103:$AY$200,base_minorista!$A566,0)</f>
        <v>1054429354.8464401</v>
      </c>
      <c r="J566">
        <f>+HLOOKUP(VLOOKUP($B566,$Q$2:$R$42,2,0),Costo_fondeo!$D$3:$AY$100,base_minorista!$A566,0)</f>
        <v>5.6368080628027704</v>
      </c>
      <c r="K566">
        <f>+HLOOKUP(VLOOKUP($B566,$Q$2:$R$42,2,0),Costo_provisiones!$D$3:$AY$100,base_minorista!$A566,0)</f>
        <v>2.4062735408323599</v>
      </c>
      <c r="L566">
        <f>+HLOOKUP(VLOOKUP($B566,$Q$2:$R$42,2,0),Morosidad_control!$D$4:$AY$101,base_minorista!$A566,0)</f>
        <v>3.8482501320990701</v>
      </c>
      <c r="M566">
        <f ca="1">+OFFSET(Capital_2!$D$2,base_minorista!A566,0)</f>
        <v>3.5277001527594574</v>
      </c>
      <c r="N566">
        <f>+HLOOKUP(VLOOKUP($B566,$Q$2:$R$42,2,0),costo_laboral!$E$2:$AZ$99,base_minorista!$A566,0)</f>
        <v>8.3652261471231508</v>
      </c>
      <c r="O566">
        <f>+HLOOKUP(VLOOKUP($B566,$Q$2:$R$42,2,0),Participacion2!$D$2:$AO$99,base_minorista!$A566,0)</f>
        <v>5.0352466004563601</v>
      </c>
    </row>
    <row r="567" spans="1:15" ht="16.5" x14ac:dyDescent="0.3">
      <c r="A567">
        <v>79</v>
      </c>
      <c r="B567">
        <v>6</v>
      </c>
      <c r="C567">
        <v>78</v>
      </c>
      <c r="D567" s="3">
        <v>43251</v>
      </c>
      <c r="E567" s="33">
        <v>18</v>
      </c>
      <c r="F567">
        <v>1</v>
      </c>
      <c r="G567">
        <f>+HLOOKUP(VLOOKUP($B567,$Q$2:$R$42,2,0),costos_sf!$D$2:$AY$99,base_minorista!$A567,0)</f>
        <v>410567828.18470991</v>
      </c>
      <c r="H567">
        <f>+HLOOKUP(VLOOKUP($B567,$Q$2:$R$42,2,0),creditos_sf!$D$2:$AY$99,base_minorista!$A567,0)</f>
        <v>1505637357.91857</v>
      </c>
      <c r="I567">
        <f>+HLOOKUP(VLOOKUP($B567,$Q$2:$R$42,2,0),creditos_sf!$D$103:$AY$200,base_minorista!$A567,0)</f>
        <v>1063675784.20631</v>
      </c>
      <c r="J567">
        <f>+HLOOKUP(VLOOKUP($B567,$Q$2:$R$42,2,0),Costo_fondeo!$D$3:$AY$100,base_minorista!$A567,0)</f>
        <v>5.5986450525807196</v>
      </c>
      <c r="K567">
        <f>+HLOOKUP(VLOOKUP($B567,$Q$2:$R$42,2,0),Costo_provisiones!$D$3:$AY$100,base_minorista!$A567,0)</f>
        <v>2.3822962505473226</v>
      </c>
      <c r="L567">
        <f>+HLOOKUP(VLOOKUP($B567,$Q$2:$R$42,2,0),Morosidad_control!$D$4:$AY$101,base_minorista!$A567,0)</f>
        <v>3.84946058037576</v>
      </c>
      <c r="M567">
        <f ca="1">+OFFSET(Capital_2!$D$2,base_minorista!A567,0)</f>
        <v>3.5069368282381337</v>
      </c>
      <c r="N567">
        <f>+HLOOKUP(VLOOKUP($B567,$Q$2:$R$42,2,0),costo_laboral!$E$2:$AZ$99,base_minorista!$A567,0)</f>
        <v>8.4618716951087798</v>
      </c>
      <c r="O567">
        <f>+HLOOKUP(VLOOKUP($B567,$Q$2:$R$42,2,0),Participacion2!$D$2:$AO$99,base_minorista!$A567,0)</f>
        <v>5.1141984219163703</v>
      </c>
    </row>
    <row r="568" spans="1:15" ht="16.5" x14ac:dyDescent="0.3">
      <c r="A568">
        <v>80</v>
      </c>
      <c r="B568">
        <v>6</v>
      </c>
      <c r="C568">
        <v>79</v>
      </c>
      <c r="D568" s="3">
        <v>43281</v>
      </c>
      <c r="E568" s="33">
        <v>18</v>
      </c>
      <c r="F568">
        <v>1</v>
      </c>
      <c r="G568">
        <f>+HLOOKUP(VLOOKUP($B568,$Q$2:$R$42,2,0),costos_sf!$D$2:$AY$99,base_minorista!$A568,0)</f>
        <v>418051601.69355708</v>
      </c>
      <c r="H568">
        <f>+HLOOKUP(VLOOKUP($B568,$Q$2:$R$42,2,0),creditos_sf!$D$2:$AY$99,base_minorista!$A568,0)</f>
        <v>1521344311.5439</v>
      </c>
      <c r="I568">
        <f>+HLOOKUP(VLOOKUP($B568,$Q$2:$R$42,2,0),creditos_sf!$D$103:$AY$200,base_minorista!$A568,0)</f>
        <v>1079214176.8642402</v>
      </c>
      <c r="J568">
        <f>+HLOOKUP(VLOOKUP($B568,$Q$2:$R$42,2,0),Costo_fondeo!$D$3:$AY$100,base_minorista!$A568,0)</f>
        <v>5.5621507883122101</v>
      </c>
      <c r="K568">
        <f>+HLOOKUP(VLOOKUP($B568,$Q$2:$R$42,2,0),Costo_provisiones!$D$3:$AY$100,base_minorista!$A568,0)</f>
        <v>2.478725753640123</v>
      </c>
      <c r="L568">
        <f>+HLOOKUP(VLOOKUP($B568,$Q$2:$R$42,2,0),Morosidad_control!$D$4:$AY$101,base_minorista!$A568,0)</f>
        <v>3.9696659171106501</v>
      </c>
      <c r="M568">
        <f ca="1">+OFFSET(Capital_2!$D$2,base_minorista!A568,0)</f>
        <v>3.4861804073665166</v>
      </c>
      <c r="N568">
        <f>+HLOOKUP(VLOOKUP($B568,$Q$2:$R$42,2,0),costo_laboral!$E$2:$AZ$99,base_minorista!$A568,0)</f>
        <v>8.5124748840755</v>
      </c>
      <c r="O568">
        <f>+HLOOKUP(VLOOKUP($B568,$Q$2:$R$42,2,0),Participacion2!$D$2:$AO$99,base_minorista!$A568,0)</f>
        <v>5.1555614842419804</v>
      </c>
    </row>
    <row r="569" spans="1:15" ht="16.5" x14ac:dyDescent="0.3">
      <c r="A569">
        <v>81</v>
      </c>
      <c r="B569">
        <v>6</v>
      </c>
      <c r="C569">
        <v>80</v>
      </c>
      <c r="D569" s="3">
        <v>43312</v>
      </c>
      <c r="E569" s="33">
        <v>18</v>
      </c>
      <c r="F569">
        <v>1</v>
      </c>
      <c r="G569">
        <f>+HLOOKUP(VLOOKUP($B569,$Q$2:$R$42,2,0),costos_sf!$D$2:$AY$99,base_minorista!$A569,0)</f>
        <v>424719937.58459735</v>
      </c>
      <c r="H569">
        <f>+HLOOKUP(VLOOKUP($B569,$Q$2:$R$42,2,0),creditos_sf!$D$2:$AY$99,base_minorista!$A569,0)</f>
        <v>1544370859.4491501</v>
      </c>
      <c r="I569">
        <f>+HLOOKUP(VLOOKUP($B569,$Q$2:$R$42,2,0),creditos_sf!$D$103:$AY$200,base_minorista!$A569,0)</f>
        <v>1090846114.0790401</v>
      </c>
      <c r="J569">
        <f>+HLOOKUP(VLOOKUP($B569,$Q$2:$R$42,2,0),Costo_fondeo!$D$3:$AY$100,base_minorista!$A569,0)</f>
        <v>5.5169019941713504</v>
      </c>
      <c r="K569">
        <f>+HLOOKUP(VLOOKUP($B569,$Q$2:$R$42,2,0),Costo_provisiones!$D$3:$AY$100,base_minorista!$A569,0)</f>
        <v>2.5191157399498794</v>
      </c>
      <c r="L569">
        <f>+HLOOKUP(VLOOKUP($B569,$Q$2:$R$42,2,0),Morosidad_control!$D$4:$AY$101,base_minorista!$A569,0)</f>
        <v>3.9331841490848798</v>
      </c>
      <c r="M569">
        <f ca="1">+OFFSET(Capital_2!$D$2,base_minorista!A569,0)</f>
        <v>3.4635993253239059</v>
      </c>
      <c r="N569">
        <f>+HLOOKUP(VLOOKUP($B569,$Q$2:$R$42,2,0),costo_laboral!$E$2:$AZ$99,base_minorista!$A569,0)</f>
        <v>8.5673784354183695</v>
      </c>
      <c r="O569">
        <f>+HLOOKUP(VLOOKUP($B569,$Q$2:$R$42,2,0),Participacion2!$D$2:$AO$99,base_minorista!$A569,0)</f>
        <v>5.2298529495922699</v>
      </c>
    </row>
    <row r="570" spans="1:15" ht="16.5" x14ac:dyDescent="0.3">
      <c r="A570">
        <v>82</v>
      </c>
      <c r="B570">
        <v>6</v>
      </c>
      <c r="C570">
        <v>81</v>
      </c>
      <c r="D570" s="3">
        <v>43343</v>
      </c>
      <c r="E570" s="33">
        <v>18</v>
      </c>
      <c r="F570">
        <v>1</v>
      </c>
      <c r="G570">
        <f>+HLOOKUP(VLOOKUP($B570,$Q$2:$R$42,2,0),costos_sf!$D$2:$AY$99,base_minorista!$A570,0)</f>
        <v>430149025.13247979</v>
      </c>
      <c r="H570">
        <f>+HLOOKUP(VLOOKUP($B570,$Q$2:$R$42,2,0),creditos_sf!$D$2:$AY$99,base_minorista!$A570,0)</f>
        <v>1568094635.39694</v>
      </c>
      <c r="I570">
        <f>+HLOOKUP(VLOOKUP($B570,$Q$2:$R$42,2,0),creditos_sf!$D$103:$AY$200,base_minorista!$A570,0)</f>
        <v>1098209816.5758002</v>
      </c>
      <c r="J570">
        <f>+HLOOKUP(VLOOKUP($B570,$Q$2:$R$42,2,0),Costo_fondeo!$D$3:$AY$100,base_minorista!$A570,0)</f>
        <v>5.45551195679871</v>
      </c>
      <c r="K570">
        <f>+HLOOKUP(VLOOKUP($B570,$Q$2:$R$42,2,0),Costo_provisiones!$D$3:$AY$100,base_minorista!$A570,0)</f>
        <v>2.5025993826408173</v>
      </c>
      <c r="L570">
        <f>+HLOOKUP(VLOOKUP($B570,$Q$2:$R$42,2,0),Morosidad_control!$D$4:$AY$101,base_minorista!$A570,0)</f>
        <v>4.0329631374655204</v>
      </c>
      <c r="M570">
        <f ca="1">+OFFSET(Capital_2!$D$2,base_minorista!A570,0)</f>
        <v>3.442349118867654</v>
      </c>
      <c r="N570">
        <f>+HLOOKUP(VLOOKUP($B570,$Q$2:$R$42,2,0),costo_laboral!$E$2:$AZ$99,base_minorista!$A570,0)</f>
        <v>8.6525079916410501</v>
      </c>
      <c r="O570">
        <f>+HLOOKUP(VLOOKUP($B570,$Q$2:$R$42,2,0),Participacion2!$D$2:$AO$99,base_minorista!$A570,0)</f>
        <v>5.3025804376420203</v>
      </c>
    </row>
    <row r="571" spans="1:15" ht="16.5" x14ac:dyDescent="0.3">
      <c r="A571">
        <v>83</v>
      </c>
      <c r="B571">
        <v>6</v>
      </c>
      <c r="C571">
        <v>82</v>
      </c>
      <c r="D571" s="3">
        <v>43373</v>
      </c>
      <c r="E571" s="33">
        <v>18</v>
      </c>
      <c r="F571">
        <v>1</v>
      </c>
      <c r="G571">
        <f>+HLOOKUP(VLOOKUP($B571,$Q$2:$R$42,2,0),costos_sf!$D$2:$AY$99,base_minorista!$A571,0)</f>
        <v>434534356.03675723</v>
      </c>
      <c r="H571">
        <f>+HLOOKUP(VLOOKUP($B571,$Q$2:$R$42,2,0),creditos_sf!$D$2:$AY$99,base_minorista!$A571,0)</f>
        <v>1593571398.65591</v>
      </c>
      <c r="I571">
        <f>+HLOOKUP(VLOOKUP($B571,$Q$2:$R$42,2,0),creditos_sf!$D$103:$AY$200,base_minorista!$A571,0)</f>
        <v>1113086398.0255299</v>
      </c>
      <c r="J571">
        <f>+HLOOKUP(VLOOKUP($B571,$Q$2:$R$42,2,0),Costo_fondeo!$D$3:$AY$100,base_minorista!$A571,0)</f>
        <v>5.4123411517711499</v>
      </c>
      <c r="K571">
        <f>+HLOOKUP(VLOOKUP($B571,$Q$2:$R$42,2,0),Costo_provisiones!$D$3:$AY$100,base_minorista!$A571,0)</f>
        <v>2.4549929360815419</v>
      </c>
      <c r="L571">
        <f>+HLOOKUP(VLOOKUP($B571,$Q$2:$R$42,2,0),Morosidad_control!$D$4:$AY$101,base_minorista!$A571,0)</f>
        <v>3.99642664182204</v>
      </c>
      <c r="M571">
        <f ca="1">+OFFSET(Capital_2!$D$2,base_minorista!A571,0)</f>
        <v>3.430093895939399</v>
      </c>
      <c r="N571">
        <f>+HLOOKUP(VLOOKUP($B571,$Q$2:$R$42,2,0),costo_laboral!$E$2:$AZ$99,base_minorista!$A571,0)</f>
        <v>8.6763651186559798</v>
      </c>
      <c r="O571">
        <f>+HLOOKUP(VLOOKUP($B571,$Q$2:$R$42,2,0),Participacion2!$D$2:$AO$99,base_minorista!$A571,0)</f>
        <v>5.3990238068219103</v>
      </c>
    </row>
    <row r="572" spans="1:15" ht="16.5" x14ac:dyDescent="0.3">
      <c r="A572">
        <v>84</v>
      </c>
      <c r="B572">
        <v>6</v>
      </c>
      <c r="C572">
        <v>83</v>
      </c>
      <c r="D572" s="3">
        <v>43404</v>
      </c>
      <c r="E572" s="33">
        <v>18</v>
      </c>
      <c r="F572">
        <v>1</v>
      </c>
      <c r="G572">
        <f>+HLOOKUP(VLOOKUP($B572,$Q$2:$R$42,2,0),costos_sf!$D$2:$AY$99,base_minorista!$A572,0)</f>
        <v>438996217.98658407</v>
      </c>
      <c r="H572">
        <f>+HLOOKUP(VLOOKUP($B572,$Q$2:$R$42,2,0),creditos_sf!$D$2:$AY$99,base_minorista!$A572,0)</f>
        <v>1616664546.3900502</v>
      </c>
      <c r="I572">
        <f>+HLOOKUP(VLOOKUP($B572,$Q$2:$R$42,2,0),creditos_sf!$D$103:$AY$200,base_minorista!$A572,0)</f>
        <v>1125727622.5276899</v>
      </c>
      <c r="J572">
        <f>+HLOOKUP(VLOOKUP($B572,$Q$2:$R$42,2,0),Costo_fondeo!$D$3:$AY$100,base_minorista!$A572,0)</f>
        <v>5.3602662011901403</v>
      </c>
      <c r="K572">
        <f>+HLOOKUP(VLOOKUP($B572,$Q$2:$R$42,2,0),Costo_provisiones!$D$3:$AY$100,base_minorista!$A572,0)</f>
        <v>2.4000548307159759</v>
      </c>
      <c r="L572">
        <f>+HLOOKUP(VLOOKUP($B572,$Q$2:$R$42,2,0),Morosidad_control!$D$4:$AY$101,base_minorista!$A572,0)</f>
        <v>4.0169221586546202</v>
      </c>
      <c r="M572">
        <f ca="1">+OFFSET(Capital_2!$D$2,base_minorista!A572,0)</f>
        <v>3.4233579602032216</v>
      </c>
      <c r="N572">
        <f>+HLOOKUP(VLOOKUP($B572,$Q$2:$R$42,2,0),costo_laboral!$E$2:$AZ$99,base_minorista!$A572,0)</f>
        <v>8.6912236662244808</v>
      </c>
      <c r="O572">
        <f>+HLOOKUP(VLOOKUP($B572,$Q$2:$R$42,2,0),Participacion2!$D$2:$AO$99,base_minorista!$A572,0)</f>
        <v>5.4576316033974397</v>
      </c>
    </row>
    <row r="573" spans="1:15" ht="16.5" x14ac:dyDescent="0.3">
      <c r="A573">
        <v>85</v>
      </c>
      <c r="B573">
        <v>6</v>
      </c>
      <c r="C573">
        <v>84</v>
      </c>
      <c r="D573" s="3">
        <v>43434</v>
      </c>
      <c r="E573" s="33">
        <v>18</v>
      </c>
      <c r="F573">
        <v>1</v>
      </c>
      <c r="G573">
        <f>+HLOOKUP(VLOOKUP($B573,$Q$2:$R$42,2,0),costos_sf!$D$2:$AY$99,base_minorista!$A573,0)</f>
        <v>442513448.59084684</v>
      </c>
      <c r="H573">
        <f>+HLOOKUP(VLOOKUP($B573,$Q$2:$R$42,2,0),creditos_sf!$D$2:$AY$99,base_minorista!$A573,0)</f>
        <v>1644470336.66535</v>
      </c>
      <c r="I573">
        <f>+HLOOKUP(VLOOKUP($B573,$Q$2:$R$42,2,0),creditos_sf!$D$103:$AY$200,base_minorista!$A573,0)</f>
        <v>1135132789.09829</v>
      </c>
      <c r="J573">
        <f>+HLOOKUP(VLOOKUP($B573,$Q$2:$R$42,2,0),Costo_fondeo!$D$3:$AY$100,base_minorista!$A573,0)</f>
        <v>5.3063617505916998</v>
      </c>
      <c r="K573">
        <f>+HLOOKUP(VLOOKUP($B573,$Q$2:$R$42,2,0),Costo_provisiones!$D$3:$AY$100,base_minorista!$A573,0)</f>
        <v>2.3193047854982018</v>
      </c>
      <c r="L573">
        <f>+HLOOKUP(VLOOKUP($B573,$Q$2:$R$42,2,0),Morosidad_control!$D$4:$AY$101,base_minorista!$A573,0)</f>
        <v>3.9373688554631499</v>
      </c>
      <c r="M573">
        <f ca="1">+OFFSET(Capital_2!$D$2,base_minorista!A573,0)</f>
        <v>3.4154915843908498</v>
      </c>
      <c r="N573">
        <f>+HLOOKUP(VLOOKUP($B573,$Q$2:$R$42,2,0),costo_laboral!$E$2:$AZ$99,base_minorista!$A573,0)</f>
        <v>8.7249892279775203</v>
      </c>
      <c r="O573">
        <f>+HLOOKUP(VLOOKUP($B573,$Q$2:$R$42,2,0),Participacion2!$D$2:$AO$99,base_minorista!$A573,0)</f>
        <v>5.5211960961662703</v>
      </c>
    </row>
    <row r="574" spans="1:15" ht="16.5" x14ac:dyDescent="0.3">
      <c r="A574">
        <v>86</v>
      </c>
      <c r="B574">
        <v>6</v>
      </c>
      <c r="C574">
        <v>85</v>
      </c>
      <c r="D574" s="3">
        <v>43465</v>
      </c>
      <c r="E574" s="33">
        <v>18</v>
      </c>
      <c r="F574">
        <v>1</v>
      </c>
      <c r="G574">
        <f>+HLOOKUP(VLOOKUP($B574,$Q$2:$R$42,2,0),costos_sf!$D$2:$AY$99,base_minorista!$A574,0)</f>
        <v>444460125.56771052</v>
      </c>
      <c r="H574">
        <f>+HLOOKUP(VLOOKUP($B574,$Q$2:$R$42,2,0),creditos_sf!$D$2:$AY$99,base_minorista!$A574,0)</f>
        <v>1679568123.8616199</v>
      </c>
      <c r="I574">
        <f>+HLOOKUP(VLOOKUP($B574,$Q$2:$R$42,2,0),creditos_sf!$D$103:$AY$200,base_minorista!$A574,0)</f>
        <v>1132242907.05356</v>
      </c>
      <c r="J574">
        <f>+HLOOKUP(VLOOKUP($B574,$Q$2:$R$42,2,0),Costo_fondeo!$D$3:$AY$100,base_minorista!$A574,0)</f>
        <v>5.2439149490689196</v>
      </c>
      <c r="K574">
        <f>+HLOOKUP(VLOOKUP($B574,$Q$2:$R$42,2,0),Costo_provisiones!$D$3:$AY$100,base_minorista!$A574,0)</f>
        <v>2.1429804241152559</v>
      </c>
      <c r="L574">
        <f>+HLOOKUP(VLOOKUP($B574,$Q$2:$R$42,2,0),Morosidad_control!$D$4:$AY$101,base_minorista!$A574,0)</f>
        <v>4.0238566077522702</v>
      </c>
      <c r="M574">
        <f ca="1">+OFFSET(Capital_2!$D$2,base_minorista!A574,0)</f>
        <v>3.4351377010367652</v>
      </c>
      <c r="N574">
        <f>+HLOOKUP(VLOOKUP($B574,$Q$2:$R$42,2,0),costo_laboral!$E$2:$AZ$99,base_minorista!$A574,0)</f>
        <v>8.7718685768740894</v>
      </c>
      <c r="O574">
        <f>+HLOOKUP(VLOOKUP($B574,$Q$2:$R$42,2,0),Participacion2!$D$2:$AO$99,base_minorista!$A574,0)</f>
        <v>5.6462874999705797</v>
      </c>
    </row>
    <row r="575" spans="1:15" ht="16.5" x14ac:dyDescent="0.3">
      <c r="A575">
        <v>87</v>
      </c>
      <c r="B575">
        <v>6</v>
      </c>
      <c r="C575">
        <v>86</v>
      </c>
      <c r="D575" s="3">
        <v>43496</v>
      </c>
      <c r="E575" s="33">
        <v>19</v>
      </c>
      <c r="F575">
        <v>1</v>
      </c>
      <c r="G575">
        <f>+HLOOKUP(VLOOKUP($B575,$Q$2:$R$42,2,0),costos_sf!$D$2:$AY$99,base_minorista!$A575,0)</f>
        <v>451396604.49850875</v>
      </c>
      <c r="H575">
        <f>+HLOOKUP(VLOOKUP($B575,$Q$2:$R$42,2,0),creditos_sf!$D$2:$AY$99,base_minorista!$A575,0)</f>
        <v>1717560309.92471</v>
      </c>
      <c r="I575">
        <f>+HLOOKUP(VLOOKUP($B575,$Q$2:$R$42,2,0),creditos_sf!$D$103:$AY$200,base_minorista!$A575,0)</f>
        <v>1158905952.0264702</v>
      </c>
      <c r="J575">
        <f>+HLOOKUP(VLOOKUP($B575,$Q$2:$R$42,2,0),Costo_fondeo!$D$3:$AY$100,base_minorista!$A575,0)</f>
        <v>5.1898711930420198</v>
      </c>
      <c r="K575">
        <f>+HLOOKUP(VLOOKUP($B575,$Q$2:$R$42,2,0),Costo_provisiones!$D$3:$AY$100,base_minorista!$A575,0)</f>
        <v>2.23691503985278</v>
      </c>
      <c r="L575">
        <f>+HLOOKUP(VLOOKUP($B575,$Q$2:$R$42,2,0),Morosidad_control!$D$4:$AY$101,base_minorista!$A575,0)</f>
        <v>4.0392671297829601</v>
      </c>
      <c r="M575">
        <f ca="1">+OFFSET(Capital_2!$D$2,base_minorista!A575,0)</f>
        <v>3.144198069372997</v>
      </c>
      <c r="N575">
        <f>+HLOOKUP(VLOOKUP($B575,$Q$2:$R$42,2,0),costo_laboral!$E$2:$AZ$99,base_minorista!$A575,0)</f>
        <v>8.6886281466957005</v>
      </c>
      <c r="O575">
        <f>+HLOOKUP(VLOOKUP($B575,$Q$2:$R$42,2,0),Participacion2!$D$2:$AO$99,base_minorista!$A575,0)</f>
        <v>5.7562404740345601</v>
      </c>
    </row>
    <row r="576" spans="1:15" ht="16.5" x14ac:dyDescent="0.3">
      <c r="A576">
        <v>88</v>
      </c>
      <c r="B576">
        <v>6</v>
      </c>
      <c r="C576">
        <v>87</v>
      </c>
      <c r="D576" s="3">
        <v>43524</v>
      </c>
      <c r="E576" s="33">
        <v>19</v>
      </c>
      <c r="F576">
        <v>1</v>
      </c>
      <c r="G576">
        <f>+HLOOKUP(VLOOKUP($B576,$Q$2:$R$42,2,0),costos_sf!$D$2:$AY$99,base_minorista!$A576,0)</f>
        <v>457988061.36496294</v>
      </c>
      <c r="H576">
        <f>+HLOOKUP(VLOOKUP($B576,$Q$2:$R$42,2,0),creditos_sf!$D$2:$AY$99,base_minorista!$A576,0)</f>
        <v>1747825699.1700399</v>
      </c>
      <c r="I576">
        <f>+HLOOKUP(VLOOKUP($B576,$Q$2:$R$42,2,0),creditos_sf!$D$103:$AY$200,base_minorista!$A576,0)</f>
        <v>1172607297.0281699</v>
      </c>
      <c r="J576">
        <f>+HLOOKUP(VLOOKUP($B576,$Q$2:$R$42,2,0),Costo_fondeo!$D$3:$AY$100,base_minorista!$A576,0)</f>
        <v>5.1500905732171098</v>
      </c>
      <c r="K576">
        <f>+HLOOKUP(VLOOKUP($B576,$Q$2:$R$42,2,0),Costo_provisiones!$D$3:$AY$100,base_minorista!$A576,0)</f>
        <v>2.2504218410490426</v>
      </c>
      <c r="L576">
        <f>+HLOOKUP(VLOOKUP($B576,$Q$2:$R$42,2,0),Morosidad_control!$D$4:$AY$101,base_minorista!$A576,0)</f>
        <v>3.96332229906427</v>
      </c>
      <c r="M576">
        <f ca="1">+OFFSET(Capital_2!$D$2,base_minorista!A576,0)</f>
        <v>3.1750048296191844</v>
      </c>
      <c r="N576">
        <f>+HLOOKUP(VLOOKUP($B576,$Q$2:$R$42,2,0),costo_laboral!$E$2:$AZ$99,base_minorista!$A576,0)</f>
        <v>8.6566675456023798</v>
      </c>
      <c r="O576">
        <f>+HLOOKUP(VLOOKUP($B576,$Q$2:$R$42,2,0),Participacion2!$D$2:$AO$99,base_minorista!$A576,0)</f>
        <v>5.8216414944507404</v>
      </c>
    </row>
    <row r="577" spans="1:15" ht="16.5" x14ac:dyDescent="0.3">
      <c r="A577">
        <v>89</v>
      </c>
      <c r="B577">
        <v>6</v>
      </c>
      <c r="C577">
        <v>88</v>
      </c>
      <c r="D577" s="3">
        <v>43555</v>
      </c>
      <c r="E577" s="33">
        <v>19</v>
      </c>
      <c r="F577">
        <v>1</v>
      </c>
      <c r="G577">
        <f>+HLOOKUP(VLOOKUP($B577,$Q$2:$R$42,2,0),costos_sf!$D$2:$AY$99,base_minorista!$A577,0)</f>
        <v>459988091.67177314</v>
      </c>
      <c r="H577">
        <f>+HLOOKUP(VLOOKUP($B577,$Q$2:$R$42,2,0),creditos_sf!$D$2:$AY$99,base_minorista!$A577,0)</f>
        <v>1776800823.18012</v>
      </c>
      <c r="I577">
        <f>+HLOOKUP(VLOOKUP($B577,$Q$2:$R$42,2,0),creditos_sf!$D$103:$AY$200,base_minorista!$A577,0)</f>
        <v>1194441030.17577</v>
      </c>
      <c r="J577">
        <f>+HLOOKUP(VLOOKUP($B577,$Q$2:$R$42,2,0),Costo_fondeo!$D$3:$AY$100,base_minorista!$A577,0)</f>
        <v>5.1010674786257999</v>
      </c>
      <c r="K577">
        <f>+HLOOKUP(VLOOKUP($B577,$Q$2:$R$42,2,0),Costo_provisiones!$D$3:$AY$100,base_minorista!$A577,0)</f>
        <v>2.224366733929271</v>
      </c>
      <c r="L577">
        <f>+HLOOKUP(VLOOKUP($B577,$Q$2:$R$42,2,0),Morosidad_control!$D$4:$AY$101,base_minorista!$A577,0)</f>
        <v>3.9141932261465202</v>
      </c>
      <c r="M577">
        <f ca="1">+OFFSET(Capital_2!$D$2,base_minorista!A577,0)</f>
        <v>3.2070490236396596</v>
      </c>
      <c r="N577">
        <f>+HLOOKUP(VLOOKUP($B577,$Q$2:$R$42,2,0),costo_laboral!$E$2:$AZ$99,base_minorista!$A577,0)</f>
        <v>8.6827816222838496</v>
      </c>
      <c r="O577">
        <f>+HLOOKUP(VLOOKUP($B577,$Q$2:$R$42,2,0),Participacion2!$D$2:$AO$99,base_minorista!$A577,0)</f>
        <v>5.8669450456312502</v>
      </c>
    </row>
    <row r="578" spans="1:15" ht="16.5" x14ac:dyDescent="0.3">
      <c r="A578">
        <v>90</v>
      </c>
      <c r="B578">
        <v>6</v>
      </c>
      <c r="C578">
        <v>89</v>
      </c>
      <c r="D578" s="3">
        <v>43585</v>
      </c>
      <c r="E578" s="33">
        <v>19</v>
      </c>
      <c r="F578">
        <v>1</v>
      </c>
      <c r="G578">
        <f>+HLOOKUP(VLOOKUP($B578,$Q$2:$R$42,2,0),costos_sf!$D$2:$AY$99,base_minorista!$A578,0)</f>
        <v>466886843.6251803</v>
      </c>
      <c r="H578">
        <f>+HLOOKUP(VLOOKUP($B578,$Q$2:$R$42,2,0),creditos_sf!$D$2:$AY$99,base_minorista!$A578,0)</f>
        <v>1800961726.2217801</v>
      </c>
      <c r="I578">
        <f>+HLOOKUP(VLOOKUP($B578,$Q$2:$R$42,2,0),creditos_sf!$D$103:$AY$200,base_minorista!$A578,0)</f>
        <v>1196145168.7212601</v>
      </c>
      <c r="J578">
        <f>+HLOOKUP(VLOOKUP($B578,$Q$2:$R$42,2,0),Costo_fondeo!$D$3:$AY$100,base_minorista!$A578,0)</f>
        <v>5.0728550398805803</v>
      </c>
      <c r="K578">
        <f>+HLOOKUP(VLOOKUP($B578,$Q$2:$R$42,2,0),Costo_provisiones!$D$3:$AY$100,base_minorista!$A578,0)</f>
        <v>2.2331311730631729</v>
      </c>
      <c r="L578">
        <f>+HLOOKUP(VLOOKUP($B578,$Q$2:$R$42,2,0),Morosidad_control!$D$4:$AY$101,base_minorista!$A578,0)</f>
        <v>3.9132863791598802</v>
      </c>
      <c r="M578">
        <f ca="1">+OFFSET(Capital_2!$D$2,base_minorista!A578,0)</f>
        <v>3.2607827391957867</v>
      </c>
      <c r="N578">
        <f>+HLOOKUP(VLOOKUP($B578,$Q$2:$R$42,2,0),costo_laboral!$E$2:$AZ$99,base_minorista!$A578,0)</f>
        <v>8.7379706035307301</v>
      </c>
      <c r="O578">
        <f>+HLOOKUP(VLOOKUP($B578,$Q$2:$R$42,2,0),Participacion2!$D$2:$AO$99,base_minorista!$A578,0)</f>
        <v>5.94449595819348</v>
      </c>
    </row>
    <row r="579" spans="1:15" ht="16.5" x14ac:dyDescent="0.3">
      <c r="A579">
        <v>91</v>
      </c>
      <c r="B579">
        <v>6</v>
      </c>
      <c r="C579">
        <v>90</v>
      </c>
      <c r="D579" s="3">
        <v>43616</v>
      </c>
      <c r="E579" s="33">
        <v>19</v>
      </c>
      <c r="F579">
        <v>1</v>
      </c>
      <c r="G579">
        <f>+HLOOKUP(VLOOKUP($B579,$Q$2:$R$42,2,0),costos_sf!$D$2:$AY$99,base_minorista!$A579,0)</f>
        <v>472918235.35084844</v>
      </c>
      <c r="H579">
        <f>+HLOOKUP(VLOOKUP($B579,$Q$2:$R$42,2,0),creditos_sf!$D$2:$AY$99,base_minorista!$A579,0)</f>
        <v>1815961330.82758</v>
      </c>
      <c r="I579">
        <f>+HLOOKUP(VLOOKUP($B579,$Q$2:$R$42,2,0),creditos_sf!$D$103:$AY$200,base_minorista!$A579,0)</f>
        <v>1209671671.0341802</v>
      </c>
      <c r="J579">
        <f>+HLOOKUP(VLOOKUP($B579,$Q$2:$R$42,2,0),Costo_fondeo!$D$3:$AY$100,base_minorista!$A579,0)</f>
        <v>5.0314126328155302</v>
      </c>
      <c r="K579">
        <f>+HLOOKUP(VLOOKUP($B579,$Q$2:$R$42,2,0),Costo_provisiones!$D$3:$AY$100,base_minorista!$A579,0)</f>
        <v>2.2500436241933914</v>
      </c>
      <c r="L579">
        <f>+HLOOKUP(VLOOKUP($B579,$Q$2:$R$42,2,0),Morosidad_control!$D$4:$AY$101,base_minorista!$A579,0)</f>
        <v>3.44196695235539</v>
      </c>
      <c r="M579">
        <f ca="1">+OFFSET(Capital_2!$D$2,base_minorista!A579,0)</f>
        <v>3.2822741119614118</v>
      </c>
      <c r="N579">
        <f>+HLOOKUP(VLOOKUP($B579,$Q$2:$R$42,2,0),costo_laboral!$E$2:$AZ$99,base_minorista!$A579,0)</f>
        <v>8.7550783696727308</v>
      </c>
      <c r="O579">
        <f>+HLOOKUP(VLOOKUP($B579,$Q$2:$R$42,2,0),Participacion2!$D$2:$AO$99,base_minorista!$A579,0)</f>
        <v>6.0001827629698399</v>
      </c>
    </row>
    <row r="580" spans="1:15" ht="16.5" x14ac:dyDescent="0.3">
      <c r="A580">
        <v>92</v>
      </c>
      <c r="B580">
        <v>6</v>
      </c>
      <c r="C580">
        <v>91</v>
      </c>
      <c r="D580" s="3">
        <v>43646</v>
      </c>
      <c r="E580" s="33">
        <v>19</v>
      </c>
      <c r="F580">
        <v>1</v>
      </c>
      <c r="G580">
        <f>+HLOOKUP(VLOOKUP($B580,$Q$2:$R$42,2,0),costos_sf!$D$2:$AY$99,base_minorista!$A580,0)</f>
        <v>480818857.68232411</v>
      </c>
      <c r="H580">
        <f>+HLOOKUP(VLOOKUP($B580,$Q$2:$R$42,2,0),creditos_sf!$D$2:$AY$99,base_minorista!$A580,0)</f>
        <v>1859396659.15118</v>
      </c>
      <c r="I580">
        <f>+HLOOKUP(VLOOKUP($B580,$Q$2:$R$42,2,0),creditos_sf!$D$103:$AY$200,base_minorista!$A580,0)</f>
        <v>1225897418.23756</v>
      </c>
      <c r="J580">
        <f>+HLOOKUP(VLOOKUP($B580,$Q$2:$R$42,2,0),Costo_fondeo!$D$3:$AY$100,base_minorista!$A580,0)</f>
        <v>4.9875881205497397</v>
      </c>
      <c r="K580">
        <f>+HLOOKUP(VLOOKUP($B580,$Q$2:$R$42,2,0),Costo_provisiones!$D$3:$AY$100,base_minorista!$A580,0)</f>
        <v>2.2876481528762458</v>
      </c>
      <c r="L580">
        <f>+HLOOKUP(VLOOKUP($B580,$Q$2:$R$42,2,0),Morosidad_control!$D$4:$AY$101,base_minorista!$A580,0)</f>
        <v>3.6771528166540399</v>
      </c>
      <c r="M580">
        <f ca="1">+OFFSET(Capital_2!$D$2,base_minorista!A580,0)</f>
        <v>3.3170358226156935</v>
      </c>
      <c r="N580">
        <f>+HLOOKUP(VLOOKUP($B580,$Q$2:$R$42,2,0),costo_laboral!$E$2:$AZ$99,base_minorista!$A580,0)</f>
        <v>8.7430339053850208</v>
      </c>
      <c r="O580">
        <f>+HLOOKUP(VLOOKUP($B580,$Q$2:$R$42,2,0),Participacion2!$D$2:$AO$99,base_minorista!$A580,0)</f>
        <v>6.0962325308675798</v>
      </c>
    </row>
    <row r="581" spans="1:15" ht="16.5" x14ac:dyDescent="0.3">
      <c r="A581">
        <v>93</v>
      </c>
      <c r="B581">
        <v>6</v>
      </c>
      <c r="C581">
        <v>92</v>
      </c>
      <c r="D581" s="3">
        <v>43677</v>
      </c>
      <c r="E581" s="33">
        <v>19</v>
      </c>
      <c r="F581">
        <v>1</v>
      </c>
      <c r="G581">
        <f>+HLOOKUP(VLOOKUP($B581,$Q$2:$R$42,2,0),costos_sf!$D$2:$AY$99,base_minorista!$A581,0)</f>
        <v>486388570.81462657</v>
      </c>
      <c r="H581">
        <f>+HLOOKUP(VLOOKUP($B581,$Q$2:$R$42,2,0),creditos_sf!$D$2:$AY$99,base_minorista!$A581,0)</f>
        <v>1889516572.28387</v>
      </c>
      <c r="I581">
        <f>+HLOOKUP(VLOOKUP($B581,$Q$2:$R$42,2,0),creditos_sf!$D$103:$AY$200,base_minorista!$A581,0)</f>
        <v>1233701466.2744901</v>
      </c>
      <c r="J581">
        <f>+HLOOKUP(VLOOKUP($B581,$Q$2:$R$42,2,0),Costo_fondeo!$D$3:$AY$100,base_minorista!$A581,0)</f>
        <v>4.9445772164511101</v>
      </c>
      <c r="K581">
        <f>+HLOOKUP(VLOOKUP($B581,$Q$2:$R$42,2,0),Costo_provisiones!$D$3:$AY$100,base_minorista!$A581,0)</f>
        <v>2.2768358579821615</v>
      </c>
      <c r="L581">
        <f>+HLOOKUP(VLOOKUP($B581,$Q$2:$R$42,2,0),Morosidad_control!$D$4:$AY$101,base_minorista!$A581,0)</f>
        <v>3.76010708193665</v>
      </c>
      <c r="M581">
        <f ca="1">+OFFSET(Capital_2!$D$2,base_minorista!A581,0)</f>
        <v>3.3472847310217735</v>
      </c>
      <c r="N581">
        <f>+HLOOKUP(VLOOKUP($B581,$Q$2:$R$42,2,0),costo_laboral!$E$2:$AZ$99,base_minorista!$A581,0)</f>
        <v>8.7724339840489804</v>
      </c>
      <c r="O581">
        <f>+HLOOKUP(VLOOKUP($B581,$Q$2:$R$42,2,0),Participacion2!$D$2:$AO$99,base_minorista!$A581,0)</f>
        <v>6.1445175662371403</v>
      </c>
    </row>
    <row r="582" spans="1:15" ht="16.5" x14ac:dyDescent="0.3">
      <c r="A582">
        <v>94</v>
      </c>
      <c r="B582">
        <v>6</v>
      </c>
      <c r="C582">
        <v>93</v>
      </c>
      <c r="D582" s="3">
        <v>43708</v>
      </c>
      <c r="E582" s="33">
        <v>19</v>
      </c>
      <c r="F582">
        <v>1</v>
      </c>
      <c r="G582">
        <f>+HLOOKUP(VLOOKUP($B582,$Q$2:$R$42,2,0),costos_sf!$D$2:$AY$99,base_minorista!$A582,0)</f>
        <v>494060674.17468661</v>
      </c>
      <c r="H582">
        <f>+HLOOKUP(VLOOKUP($B582,$Q$2:$R$42,2,0),creditos_sf!$D$2:$AY$99,base_minorista!$A582,0)</f>
        <v>1914536230.5827098</v>
      </c>
      <c r="I582">
        <f>+HLOOKUP(VLOOKUP($B582,$Q$2:$R$42,2,0),creditos_sf!$D$103:$AY$200,base_minorista!$A582,0)</f>
        <v>1253767479.76934</v>
      </c>
      <c r="J582">
        <f>+HLOOKUP(VLOOKUP($B582,$Q$2:$R$42,2,0),Costo_fondeo!$D$3:$AY$100,base_minorista!$A582,0)</f>
        <v>4.9204834308539898</v>
      </c>
      <c r="K582">
        <f>+HLOOKUP(VLOOKUP($B582,$Q$2:$R$42,2,0),Costo_provisiones!$D$3:$AY$100,base_minorista!$A582,0)</f>
        <v>2.2705924223795142</v>
      </c>
      <c r="L582">
        <f>+HLOOKUP(VLOOKUP($B582,$Q$2:$R$42,2,0),Morosidad_control!$D$4:$AY$101,base_minorista!$A582,0)</f>
        <v>3.4587192403828202</v>
      </c>
      <c r="M582">
        <f ca="1">+OFFSET(Capital_2!$D$2,base_minorista!A582,0)</f>
        <v>3.3701430151037046</v>
      </c>
      <c r="N582">
        <f>+HLOOKUP(VLOOKUP($B582,$Q$2:$R$42,2,0),costo_laboral!$E$2:$AZ$99,base_minorista!$A582,0)</f>
        <v>8.8106357497978003</v>
      </c>
      <c r="O582">
        <f>+HLOOKUP(VLOOKUP($B582,$Q$2:$R$42,2,0),Participacion2!$D$2:$AO$99,base_minorista!$A582,0)</f>
        <v>6.1961122436684004</v>
      </c>
    </row>
    <row r="583" spans="1:15" ht="16.5" x14ac:dyDescent="0.3">
      <c r="A583">
        <v>95</v>
      </c>
      <c r="B583">
        <v>6</v>
      </c>
      <c r="C583">
        <v>94</v>
      </c>
      <c r="D583" s="3">
        <v>43738</v>
      </c>
      <c r="E583" s="33">
        <v>19</v>
      </c>
      <c r="F583">
        <v>1</v>
      </c>
      <c r="G583">
        <f>+HLOOKUP(VLOOKUP($B583,$Q$2:$R$42,2,0),costos_sf!$D$2:$AY$99,base_minorista!$A583,0)</f>
        <v>501930307.06174642</v>
      </c>
      <c r="H583">
        <f>+HLOOKUP(VLOOKUP($B583,$Q$2:$R$42,2,0),creditos_sf!$D$2:$AY$99,base_minorista!$A583,0)</f>
        <v>1921985177.85938</v>
      </c>
      <c r="I583">
        <f>+HLOOKUP(VLOOKUP($B583,$Q$2:$R$42,2,0),creditos_sf!$D$103:$AY$200,base_minorista!$A583,0)</f>
        <v>1252311232.4606102</v>
      </c>
      <c r="J583">
        <f>+HLOOKUP(VLOOKUP($B583,$Q$2:$R$42,2,0),Costo_fondeo!$D$3:$AY$100,base_minorista!$A583,0)</f>
        <v>4.8838447645858203</v>
      </c>
      <c r="K583">
        <f>+HLOOKUP(VLOOKUP($B583,$Q$2:$R$42,2,0),Costo_provisiones!$D$3:$AY$100,base_minorista!$A583,0)</f>
        <v>2.3122675358840588</v>
      </c>
      <c r="L583">
        <f>+HLOOKUP(VLOOKUP($B583,$Q$2:$R$42,2,0),Morosidad_control!$D$4:$AY$101,base_minorista!$A583,0)</f>
        <v>2.7318801105310699</v>
      </c>
      <c r="M583">
        <f ca="1">+OFFSET(Capital_2!$D$2,base_minorista!A583,0)</f>
        <v>3.3849357024511626</v>
      </c>
      <c r="N583">
        <f>+HLOOKUP(VLOOKUP($B583,$Q$2:$R$42,2,0),costo_laboral!$E$2:$AZ$99,base_minorista!$A583,0)</f>
        <v>8.9241847266008598</v>
      </c>
      <c r="O583">
        <f>+HLOOKUP(VLOOKUP($B583,$Q$2:$R$42,2,0),Participacion2!$D$2:$AO$99,base_minorista!$A583,0)</f>
        <v>6.2045091621133803</v>
      </c>
    </row>
    <row r="584" spans="1:15" ht="16.5" x14ac:dyDescent="0.3">
      <c r="A584">
        <v>96</v>
      </c>
      <c r="B584">
        <v>6</v>
      </c>
      <c r="C584">
        <v>95</v>
      </c>
      <c r="D584" s="3">
        <v>43769</v>
      </c>
      <c r="E584" s="33">
        <v>19</v>
      </c>
      <c r="F584">
        <v>1</v>
      </c>
      <c r="G584">
        <f>+HLOOKUP(VLOOKUP($B584,$Q$2:$R$42,2,0),costos_sf!$D$2:$AY$99,base_minorista!$A584,0)</f>
        <v>512680346.6795423</v>
      </c>
      <c r="H584">
        <f>+HLOOKUP(VLOOKUP($B584,$Q$2:$R$42,2,0),creditos_sf!$D$2:$AY$99,base_minorista!$A584,0)</f>
        <v>1966823192.16606</v>
      </c>
      <c r="I584">
        <f>+HLOOKUP(VLOOKUP($B584,$Q$2:$R$42,2,0),creditos_sf!$D$103:$AY$200,base_minorista!$A584,0)</f>
        <v>1268880715.59324</v>
      </c>
      <c r="J584">
        <f>+HLOOKUP(VLOOKUP($B584,$Q$2:$R$42,2,0),Costo_fondeo!$D$3:$AY$100,base_minorista!$A584,0)</f>
        <v>4.85186390507483</v>
      </c>
      <c r="K584">
        <f>+HLOOKUP(VLOOKUP($B584,$Q$2:$R$42,2,0),Costo_provisiones!$D$3:$AY$100,base_minorista!$A584,0)</f>
        <v>2.4185796217382252</v>
      </c>
      <c r="L584">
        <f>+HLOOKUP(VLOOKUP($B584,$Q$2:$R$42,2,0),Morosidad_control!$D$4:$AY$101,base_minorista!$A584,0)</f>
        <v>2.8612592475443601</v>
      </c>
      <c r="M584">
        <f ca="1">+OFFSET(Capital_2!$D$2,base_minorista!A584,0)</f>
        <v>3.4123935475815319</v>
      </c>
      <c r="N584">
        <f>+HLOOKUP(VLOOKUP($B584,$Q$2:$R$42,2,0),costo_laboral!$E$2:$AZ$99,base_minorista!$A584,0)</f>
        <v>8.8697004325334596</v>
      </c>
      <c r="O584">
        <f>+HLOOKUP(VLOOKUP($B584,$Q$2:$R$42,2,0),Participacion2!$D$2:$AO$99,base_minorista!$A584,0)</f>
        <v>6.2970289774858799</v>
      </c>
    </row>
    <row r="585" spans="1:15" ht="16.5" x14ac:dyDescent="0.3">
      <c r="A585">
        <v>97</v>
      </c>
      <c r="B585">
        <v>6</v>
      </c>
      <c r="C585">
        <v>96</v>
      </c>
      <c r="D585" s="3">
        <v>43799</v>
      </c>
      <c r="E585" s="33">
        <v>19</v>
      </c>
      <c r="F585">
        <v>1</v>
      </c>
      <c r="G585">
        <f>+HLOOKUP(VLOOKUP($B585,$Q$2:$R$42,2,0),costos_sf!$D$2:$AY$99,base_minorista!$A585,0)</f>
        <v>521592865.78314638</v>
      </c>
      <c r="H585">
        <f>+HLOOKUP(VLOOKUP($B585,$Q$2:$R$42,2,0),creditos_sf!$D$2:$AY$99,base_minorista!$A585,0)</f>
        <v>1995947555.52303</v>
      </c>
      <c r="I585">
        <f>+HLOOKUP(VLOOKUP($B585,$Q$2:$R$42,2,0),creditos_sf!$D$103:$AY$200,base_minorista!$A585,0)</f>
        <v>1276929647.8116901</v>
      </c>
      <c r="J585">
        <f>+HLOOKUP(VLOOKUP($B585,$Q$2:$R$42,2,0),Costo_fondeo!$D$3:$AY$100,base_minorista!$A585,0)</f>
        <v>4.8326254684682999</v>
      </c>
      <c r="K585">
        <f>+HLOOKUP(VLOOKUP($B585,$Q$2:$R$42,2,0),Costo_provisiones!$D$3:$AY$100,base_minorista!$A585,0)</f>
        <v>2.4922697098098157</v>
      </c>
      <c r="L585">
        <f>+HLOOKUP(VLOOKUP($B585,$Q$2:$R$42,2,0),Morosidad_control!$D$4:$AY$101,base_minorista!$A585,0)</f>
        <v>3.0416916142911501</v>
      </c>
      <c r="M585">
        <f ca="1">+OFFSET(Capital_2!$D$2,base_minorista!A585,0)</f>
        <v>3.3960163093664169</v>
      </c>
      <c r="N585">
        <f>+HLOOKUP(VLOOKUP($B585,$Q$2:$R$42,2,0),costo_laboral!$E$2:$AZ$99,base_minorista!$A585,0)</f>
        <v>8.8736235597704898</v>
      </c>
      <c r="O585">
        <f>+HLOOKUP(VLOOKUP($B585,$Q$2:$R$42,2,0),Participacion2!$D$2:$AO$99,base_minorista!$A585,0)</f>
        <v>6.34344820302928</v>
      </c>
    </row>
    <row r="586" spans="1:15" ht="16.5" x14ac:dyDescent="0.3">
      <c r="A586">
        <v>98</v>
      </c>
      <c r="B586">
        <v>6</v>
      </c>
      <c r="C586">
        <v>97</v>
      </c>
      <c r="D586" s="3">
        <v>43830</v>
      </c>
      <c r="E586" s="33">
        <v>19</v>
      </c>
      <c r="F586">
        <v>1</v>
      </c>
      <c r="G586">
        <f>+HLOOKUP(VLOOKUP($B586,$Q$2:$R$42,2,0),costos_sf!$D$2:$AY$99,base_minorista!$A586,0)</f>
        <v>542357436.49064839</v>
      </c>
      <c r="H586">
        <f>+HLOOKUP(VLOOKUP($B586,$Q$2:$R$42,2,0),creditos_sf!$D$2:$AY$99,base_minorista!$A586,0)</f>
        <v>2019892457.4094999</v>
      </c>
      <c r="I586">
        <f>+HLOOKUP(VLOOKUP($B586,$Q$2:$R$42,2,0),creditos_sf!$D$103:$AY$200,base_minorista!$A586,0)</f>
        <v>1276224841.9945099</v>
      </c>
      <c r="J586">
        <f>+HLOOKUP(VLOOKUP($B586,$Q$2:$R$42,2,0),Costo_fondeo!$D$3:$AY$100,base_minorista!$A586,0)</f>
        <v>4.8264825528520401</v>
      </c>
      <c r="K586">
        <f>+HLOOKUP(VLOOKUP($B586,$Q$2:$R$42,2,0),Costo_provisiones!$D$3:$AY$100,base_minorista!$A586,0)</f>
        <v>2.8259924388343611</v>
      </c>
      <c r="L586">
        <f>+HLOOKUP(VLOOKUP($B586,$Q$2:$R$42,2,0),Morosidad_control!$D$4:$AY$101,base_minorista!$A586,0)</f>
        <v>3.2659199597146702</v>
      </c>
      <c r="M586">
        <f ca="1">+OFFSET(Capital_2!$D$2,base_minorista!A586,0)</f>
        <v>3.3787771447242938</v>
      </c>
      <c r="N586">
        <f>+HLOOKUP(VLOOKUP($B586,$Q$2:$R$42,2,0),costo_laboral!$E$2:$AZ$99,base_minorista!$A586,0)</f>
        <v>8.9242370108922202</v>
      </c>
      <c r="O586">
        <f>+HLOOKUP(VLOOKUP($B586,$Q$2:$R$42,2,0),Participacion2!$D$2:$AO$99,base_minorista!$A586,0)</f>
        <v>6.4016582375624296</v>
      </c>
    </row>
    <row r="587" spans="1:15" ht="16.5" x14ac:dyDescent="0.3">
      <c r="A587">
        <v>2</v>
      </c>
      <c r="B587">
        <v>7</v>
      </c>
      <c r="C587">
        <v>1</v>
      </c>
      <c r="D587" s="3">
        <v>40908</v>
      </c>
      <c r="E587" s="33">
        <v>11</v>
      </c>
      <c r="F587">
        <v>1</v>
      </c>
      <c r="G587">
        <f>+HLOOKUP(VLOOKUP($B587,$Q$2:$R$42,2,0),costos_sf!$D$2:$AY$99,base_minorista!$A587,0)</f>
        <v>110327868.01843064</v>
      </c>
      <c r="H587">
        <f>+HLOOKUP(VLOOKUP($B587,$Q$2:$R$42,2,0),creditos_sf!$D$2:$AY$99,base_minorista!$A587,0)</f>
        <v>314305739.25245041</v>
      </c>
      <c r="I587">
        <f>+HLOOKUP(VLOOKUP($B587,$Q$2:$R$42,2,0),creditos_sf!$D$103:$AY$200,base_minorista!$A587,0)</f>
        <v>109426533.05699918</v>
      </c>
      <c r="J587">
        <f>+HLOOKUP(VLOOKUP($B587,$Q$2:$R$42,2,0),Costo_fondeo!$D$3:$AY$100,base_minorista!$A587,0)</f>
        <v>7.9379854627353446</v>
      </c>
      <c r="K587">
        <f>+HLOOKUP(VLOOKUP($B587,$Q$2:$R$42,2,0),Costo_provisiones!$D$3:$AY$100,base_minorista!$A587,0)</f>
        <v>2.4495395262173232</v>
      </c>
      <c r="L587">
        <f>+HLOOKUP(VLOOKUP($B587,$Q$2:$R$42,2,0),Morosidad_control!$D$4:$AY$101,base_minorista!$A587,0)</f>
        <v>4.2088580853894424</v>
      </c>
      <c r="M587">
        <f ca="1">+OFFSET(Capital_2!$D$2,base_minorista!A587,0)</f>
        <v>3.518992143247762</v>
      </c>
      <c r="N587">
        <f>+HLOOKUP(VLOOKUP($B587,$Q$2:$R$42,2,0),costo_laboral!$E$2:$AZ$99,base_minorista!$A587,0)</f>
        <v>16.269958849770514</v>
      </c>
      <c r="O587">
        <f>+HLOOKUP(VLOOKUP($B587,$Q$2:$R$42,2,0),Participacion2!$D$2:$AO$99,base_minorista!$A587,0)</f>
        <v>1.2663151065538856</v>
      </c>
    </row>
    <row r="588" spans="1:15" ht="16.5" x14ac:dyDescent="0.3">
      <c r="A588">
        <v>3</v>
      </c>
      <c r="B588">
        <v>7</v>
      </c>
      <c r="C588">
        <v>2</v>
      </c>
      <c r="D588" s="3">
        <v>40939</v>
      </c>
      <c r="E588" s="33">
        <v>12</v>
      </c>
      <c r="F588">
        <v>1</v>
      </c>
      <c r="G588">
        <f>+HLOOKUP(VLOOKUP($B588,$Q$2:$R$42,2,0),costos_sf!$D$2:$AY$99,base_minorista!$A588,0)</f>
        <v>100242373.52454425</v>
      </c>
      <c r="H588">
        <f>+HLOOKUP(VLOOKUP($B588,$Q$2:$R$42,2,0),creditos_sf!$D$2:$AY$99,base_minorista!$A588,0)</f>
        <v>312690364.1719479</v>
      </c>
      <c r="I588">
        <f>+HLOOKUP(VLOOKUP($B588,$Q$2:$R$42,2,0),creditos_sf!$D$103:$AY$200,base_minorista!$A588,0)</f>
        <v>110398798.7266652</v>
      </c>
      <c r="J588">
        <f>+HLOOKUP(VLOOKUP($B588,$Q$2:$R$42,2,0),Costo_fondeo!$D$3:$AY$100,base_minorista!$A588,0)</f>
        <v>7.9869072144838462</v>
      </c>
      <c r="K588">
        <f>+HLOOKUP(VLOOKUP($B588,$Q$2:$R$42,2,0),Costo_provisiones!$D$3:$AY$100,base_minorista!$A588,0)</f>
        <v>2.4354274909170015</v>
      </c>
      <c r="L588">
        <f>+HLOOKUP(VLOOKUP($B588,$Q$2:$R$42,2,0),Morosidad_control!$D$4:$AY$101,base_minorista!$A588,0)</f>
        <v>4.2258169585343026</v>
      </c>
      <c r="M588">
        <f ca="1">+OFFSET(Capital_2!$D$2,base_minorista!A588,0)</f>
        <v>3.5649149268123814</v>
      </c>
      <c r="N588">
        <f>+HLOOKUP(VLOOKUP($B588,$Q$2:$R$42,2,0),costo_laboral!$E$2:$AZ$99,base_minorista!$A588,0)</f>
        <v>13.789719283091898</v>
      </c>
      <c r="O588">
        <f>+HLOOKUP(VLOOKUP($B588,$Q$2:$R$42,2,0),Participacion2!$D$2:$AO$99,base_minorista!$A588,0)</f>
        <v>1.2671628543279445</v>
      </c>
    </row>
    <row r="589" spans="1:15" ht="16.5" x14ac:dyDescent="0.3">
      <c r="A589">
        <v>4</v>
      </c>
      <c r="B589">
        <v>7</v>
      </c>
      <c r="C589">
        <v>3</v>
      </c>
      <c r="D589" s="3">
        <v>40968</v>
      </c>
      <c r="E589" s="33">
        <v>12</v>
      </c>
      <c r="F589">
        <v>1</v>
      </c>
      <c r="G589">
        <f>+HLOOKUP(VLOOKUP($B589,$Q$2:$R$42,2,0),costos_sf!$D$2:$AY$99,base_minorista!$A589,0)</f>
        <v>100898010.28359523</v>
      </c>
      <c r="H589">
        <f>+HLOOKUP(VLOOKUP($B589,$Q$2:$R$42,2,0),creditos_sf!$D$2:$AY$99,base_minorista!$A589,0)</f>
        <v>314823656.62459296</v>
      </c>
      <c r="I589">
        <f>+HLOOKUP(VLOOKUP($B589,$Q$2:$R$42,2,0),creditos_sf!$D$103:$AY$200,base_minorista!$A589,0)</f>
        <v>113253093.33666165</v>
      </c>
      <c r="J589">
        <f>+HLOOKUP(VLOOKUP($B589,$Q$2:$R$42,2,0),Costo_fondeo!$D$3:$AY$100,base_minorista!$A589,0)</f>
        <v>8.0396162806449691</v>
      </c>
      <c r="K589">
        <f>+HLOOKUP(VLOOKUP($B589,$Q$2:$R$42,2,0),Costo_provisiones!$D$3:$AY$100,base_minorista!$A589,0)</f>
        <v>2.4538134717661051</v>
      </c>
      <c r="L589">
        <f>+HLOOKUP(VLOOKUP($B589,$Q$2:$R$42,2,0),Morosidad_control!$D$4:$AY$101,base_minorista!$A589,0)</f>
        <v>4.1039369254762175</v>
      </c>
      <c r="M589">
        <f ca="1">+OFFSET(Capital_2!$D$2,base_minorista!A589,0)</f>
        <v>3.6045728554123184</v>
      </c>
      <c r="N589">
        <f>+HLOOKUP(VLOOKUP($B589,$Q$2:$R$42,2,0),costo_laboral!$E$2:$AZ$99,base_minorista!$A589,0)</f>
        <v>13.628759611506652</v>
      </c>
      <c r="O589">
        <f>+HLOOKUP(VLOOKUP($B589,$Q$2:$R$42,2,0),Participacion2!$D$2:$AO$99,base_minorista!$A589,0)</f>
        <v>1.2626232333551686</v>
      </c>
    </row>
    <row r="590" spans="1:15" ht="16.5" x14ac:dyDescent="0.3">
      <c r="A590">
        <v>5</v>
      </c>
      <c r="B590">
        <v>7</v>
      </c>
      <c r="C590">
        <v>4</v>
      </c>
      <c r="D590" s="3">
        <v>40999</v>
      </c>
      <c r="E590" s="33">
        <v>12</v>
      </c>
      <c r="F590">
        <v>1</v>
      </c>
      <c r="G590">
        <f>+HLOOKUP(VLOOKUP($B590,$Q$2:$R$42,2,0),costos_sf!$D$2:$AY$99,base_minorista!$A590,0)</f>
        <v>101244784.86339988</v>
      </c>
      <c r="H590">
        <f>+HLOOKUP(VLOOKUP($B590,$Q$2:$R$42,2,0),creditos_sf!$D$2:$AY$99,base_minorista!$A590,0)</f>
        <v>316798553.90279382</v>
      </c>
      <c r="I590">
        <f>+HLOOKUP(VLOOKUP($B590,$Q$2:$R$42,2,0),creditos_sf!$D$103:$AY$200,base_minorista!$A590,0)</f>
        <v>115081763.44977592</v>
      </c>
      <c r="J590">
        <f>+HLOOKUP(VLOOKUP($B590,$Q$2:$R$42,2,0),Costo_fondeo!$D$3:$AY$100,base_minorista!$A590,0)</f>
        <v>8.0721767793139882</v>
      </c>
      <c r="K590">
        <f>+HLOOKUP(VLOOKUP($B590,$Q$2:$R$42,2,0),Costo_provisiones!$D$3:$AY$100,base_minorista!$A590,0)</f>
        <v>2.508316090760025</v>
      </c>
      <c r="L590">
        <f>+HLOOKUP(VLOOKUP($B590,$Q$2:$R$42,2,0),Morosidad_control!$D$4:$AY$101,base_minorista!$A590,0)</f>
        <v>4.0417559126868152</v>
      </c>
      <c r="M590">
        <f ca="1">+OFFSET(Capital_2!$D$2,base_minorista!A590,0)</f>
        <v>3.6441469759495817</v>
      </c>
      <c r="N590">
        <f>+HLOOKUP(VLOOKUP($B590,$Q$2:$R$42,2,0),costo_laboral!$E$2:$AZ$99,base_minorista!$A590,0)</f>
        <v>13.471501195147342</v>
      </c>
      <c r="O590">
        <f>+HLOOKUP(VLOOKUP($B590,$Q$2:$R$42,2,0),Participacion2!$D$2:$AO$99,base_minorista!$A590,0)</f>
        <v>1.2521128925332943</v>
      </c>
    </row>
    <row r="591" spans="1:15" ht="16.5" x14ac:dyDescent="0.3">
      <c r="A591">
        <v>6</v>
      </c>
      <c r="B591">
        <v>7</v>
      </c>
      <c r="C591">
        <v>5</v>
      </c>
      <c r="D591" s="3">
        <v>41029</v>
      </c>
      <c r="E591" s="33">
        <v>12</v>
      </c>
      <c r="F591">
        <v>1</v>
      </c>
      <c r="G591">
        <f>+HLOOKUP(VLOOKUP($B591,$Q$2:$R$42,2,0),costos_sf!$D$2:$AY$99,base_minorista!$A591,0)</f>
        <v>101762495.51171328</v>
      </c>
      <c r="H591">
        <f>+HLOOKUP(VLOOKUP($B591,$Q$2:$R$42,2,0),creditos_sf!$D$2:$AY$99,base_minorista!$A591,0)</f>
        <v>315561500.4520129</v>
      </c>
      <c r="I591">
        <f>+HLOOKUP(VLOOKUP($B591,$Q$2:$R$42,2,0),creditos_sf!$D$103:$AY$200,base_minorista!$A591,0)</f>
        <v>114788886.47198537</v>
      </c>
      <c r="J591">
        <f>+HLOOKUP(VLOOKUP($B591,$Q$2:$R$42,2,0),Costo_fondeo!$D$3:$AY$100,base_minorista!$A591,0)</f>
        <v>8.1050712072507736</v>
      </c>
      <c r="K591">
        <f>+HLOOKUP(VLOOKUP($B591,$Q$2:$R$42,2,0),Costo_provisiones!$D$3:$AY$100,base_minorista!$A591,0)</f>
        <v>2.6154739755985146</v>
      </c>
      <c r="L591">
        <f>+HLOOKUP(VLOOKUP($B591,$Q$2:$R$42,2,0),Morosidad_control!$D$4:$AY$101,base_minorista!$A591,0)</f>
        <v>4.1311616678791605</v>
      </c>
      <c r="M591">
        <f ca="1">+OFFSET(Capital_2!$D$2,base_minorista!A591,0)</f>
        <v>3.6866707606514586</v>
      </c>
      <c r="N591">
        <f>+HLOOKUP(VLOOKUP($B591,$Q$2:$R$42,2,0),costo_laboral!$E$2:$AZ$99,base_minorista!$A591,0)</f>
        <v>13.468668156872024</v>
      </c>
      <c r="O591">
        <f>+HLOOKUP(VLOOKUP($B591,$Q$2:$R$42,2,0),Participacion2!$D$2:$AO$99,base_minorista!$A591,0)</f>
        <v>1.2362879472842436</v>
      </c>
    </row>
    <row r="592" spans="1:15" ht="16.5" x14ac:dyDescent="0.3">
      <c r="A592">
        <v>7</v>
      </c>
      <c r="B592">
        <v>7</v>
      </c>
      <c r="C592">
        <v>6</v>
      </c>
      <c r="D592" s="3">
        <v>41060</v>
      </c>
      <c r="E592" s="33">
        <v>12</v>
      </c>
      <c r="F592">
        <v>1</v>
      </c>
      <c r="G592">
        <f>+HLOOKUP(VLOOKUP($B592,$Q$2:$R$42,2,0),costos_sf!$D$2:$AY$99,base_minorista!$A592,0)</f>
        <v>102919009.35976385</v>
      </c>
      <c r="H592">
        <f>+HLOOKUP(VLOOKUP($B592,$Q$2:$R$42,2,0),creditos_sf!$D$2:$AY$99,base_minorista!$A592,0)</f>
        <v>317344530.85531175</v>
      </c>
      <c r="I592">
        <f>+HLOOKUP(VLOOKUP($B592,$Q$2:$R$42,2,0),creditos_sf!$D$103:$AY$200,base_minorista!$A592,0)</f>
        <v>116700608.95220295</v>
      </c>
      <c r="J592">
        <f>+HLOOKUP(VLOOKUP($B592,$Q$2:$R$42,2,0),Costo_fondeo!$D$3:$AY$100,base_minorista!$A592,0)</f>
        <v>8.1422945517496039</v>
      </c>
      <c r="K592">
        <f>+HLOOKUP(VLOOKUP($B592,$Q$2:$R$42,2,0),Costo_provisiones!$D$3:$AY$100,base_minorista!$A592,0)</f>
        <v>2.7188310687046595</v>
      </c>
      <c r="L592">
        <f>+HLOOKUP(VLOOKUP($B592,$Q$2:$R$42,2,0),Morosidad_control!$D$4:$AY$101,base_minorista!$A592,0)</f>
        <v>4.0418276425154405</v>
      </c>
      <c r="M592">
        <f ca="1">+OFFSET(Capital_2!$D$2,base_minorista!A592,0)</f>
        <v>3.7432616406065877</v>
      </c>
      <c r="N592">
        <f>+HLOOKUP(VLOOKUP($B592,$Q$2:$R$42,2,0),costo_laboral!$E$2:$AZ$99,base_minorista!$A592,0)</f>
        <v>13.418989561802178</v>
      </c>
      <c r="O592">
        <f>+HLOOKUP(VLOOKUP($B592,$Q$2:$R$42,2,0),Participacion2!$D$2:$AO$99,base_minorista!$A592,0)</f>
        <v>1.2187190394050564</v>
      </c>
    </row>
    <row r="593" spans="1:15" ht="16.5" x14ac:dyDescent="0.3">
      <c r="A593">
        <v>8</v>
      </c>
      <c r="B593">
        <v>7</v>
      </c>
      <c r="C593">
        <v>7</v>
      </c>
      <c r="D593" s="3">
        <v>41090</v>
      </c>
      <c r="E593" s="33">
        <v>12</v>
      </c>
      <c r="F593">
        <v>1</v>
      </c>
      <c r="G593">
        <f>+HLOOKUP(VLOOKUP($B593,$Q$2:$R$42,2,0),costos_sf!$D$2:$AY$99,base_minorista!$A593,0)</f>
        <v>104110719.4633026</v>
      </c>
      <c r="H593">
        <f>+HLOOKUP(VLOOKUP($B593,$Q$2:$R$42,2,0),creditos_sf!$D$2:$AY$99,base_minorista!$A593,0)</f>
        <v>318009562.94497281</v>
      </c>
      <c r="I593">
        <f>+HLOOKUP(VLOOKUP($B593,$Q$2:$R$42,2,0),creditos_sf!$D$103:$AY$200,base_minorista!$A593,0)</f>
        <v>117132386.89005357</v>
      </c>
      <c r="J593">
        <f>+HLOOKUP(VLOOKUP($B593,$Q$2:$R$42,2,0),Costo_fondeo!$D$3:$AY$100,base_minorista!$A593,0)</f>
        <v>8.1761421582819054</v>
      </c>
      <c r="K593">
        <f>+HLOOKUP(VLOOKUP($B593,$Q$2:$R$42,2,0),Costo_provisiones!$D$3:$AY$100,base_minorista!$A593,0)</f>
        <v>2.7026687814213823</v>
      </c>
      <c r="L593">
        <f>+HLOOKUP(VLOOKUP($B593,$Q$2:$R$42,2,0),Morosidad_control!$D$4:$AY$101,base_minorista!$A593,0)</f>
        <v>4.052847547101714</v>
      </c>
      <c r="M593">
        <f ca="1">+OFFSET(Capital_2!$D$2,base_minorista!A593,0)</f>
        <v>3.7659791083914693</v>
      </c>
      <c r="N593">
        <f>+HLOOKUP(VLOOKUP($B593,$Q$2:$R$42,2,0),costo_laboral!$E$2:$AZ$99,base_minorista!$A593,0)</f>
        <v>13.531122330825434</v>
      </c>
      <c r="O593">
        <f>+HLOOKUP(VLOOKUP($B593,$Q$2:$R$42,2,0),Participacion2!$D$2:$AO$99,base_minorista!$A593,0)</f>
        <v>1.2047409416572408</v>
      </c>
    </row>
    <row r="594" spans="1:15" ht="16.5" x14ac:dyDescent="0.3">
      <c r="A594">
        <v>9</v>
      </c>
      <c r="B594">
        <v>7</v>
      </c>
      <c r="C594">
        <v>8</v>
      </c>
      <c r="D594" s="3">
        <v>41121</v>
      </c>
      <c r="E594" s="33">
        <v>12</v>
      </c>
      <c r="F594">
        <v>1</v>
      </c>
      <c r="G594">
        <f>+HLOOKUP(VLOOKUP($B594,$Q$2:$R$42,2,0),costos_sf!$D$2:$AY$99,base_minorista!$A594,0)</f>
        <v>104359522.46921767</v>
      </c>
      <c r="H594">
        <f>+HLOOKUP(VLOOKUP($B594,$Q$2:$R$42,2,0),creditos_sf!$D$2:$AY$99,base_minorista!$A594,0)</f>
        <v>320493561.28761464</v>
      </c>
      <c r="I594">
        <f>+HLOOKUP(VLOOKUP($B594,$Q$2:$R$42,2,0),creditos_sf!$D$103:$AY$200,base_minorista!$A594,0)</f>
        <v>114035383.20404063</v>
      </c>
      <c r="J594">
        <f>+HLOOKUP(VLOOKUP($B594,$Q$2:$R$42,2,0),Costo_fondeo!$D$3:$AY$100,base_minorista!$A594,0)</f>
        <v>8.1262684327640091</v>
      </c>
      <c r="K594">
        <f>+HLOOKUP(VLOOKUP($B594,$Q$2:$R$42,2,0),Costo_provisiones!$D$3:$AY$100,base_minorista!$A594,0)</f>
        <v>2.6375871286298138</v>
      </c>
      <c r="L594">
        <f>+HLOOKUP(VLOOKUP($B594,$Q$2:$R$42,2,0),Morosidad_control!$D$4:$AY$101,base_minorista!$A594,0)</f>
        <v>4.0397568567276361</v>
      </c>
      <c r="M594">
        <f ca="1">+OFFSET(Capital_2!$D$2,base_minorista!A594,0)</f>
        <v>3.7900682632030773</v>
      </c>
      <c r="N594">
        <f>+HLOOKUP(VLOOKUP($B594,$Q$2:$R$42,2,0),costo_laboral!$E$2:$AZ$99,base_minorista!$A594,0)</f>
        <v>13.608389678605548</v>
      </c>
      <c r="O594">
        <f>+HLOOKUP(VLOOKUP($B594,$Q$2:$R$42,2,0),Participacion2!$D$2:$AO$99,base_minorista!$A594,0)</f>
        <v>1.2151146157089354</v>
      </c>
    </row>
    <row r="595" spans="1:15" ht="16.5" x14ac:dyDescent="0.3">
      <c r="A595">
        <v>10</v>
      </c>
      <c r="B595">
        <v>7</v>
      </c>
      <c r="C595">
        <v>9</v>
      </c>
      <c r="D595" s="3">
        <v>41152</v>
      </c>
      <c r="E595" s="33">
        <v>12</v>
      </c>
      <c r="F595">
        <v>1</v>
      </c>
      <c r="G595">
        <f>+HLOOKUP(VLOOKUP($B595,$Q$2:$R$42,2,0),costos_sf!$D$2:$AY$99,base_minorista!$A595,0)</f>
        <v>104858224.50668037</v>
      </c>
      <c r="H595">
        <f>+HLOOKUP(VLOOKUP($B595,$Q$2:$R$42,2,0),creditos_sf!$D$2:$AY$99,base_minorista!$A595,0)</f>
        <v>326357071.48510551</v>
      </c>
      <c r="I595">
        <f>+HLOOKUP(VLOOKUP($B595,$Q$2:$R$42,2,0),creditos_sf!$D$103:$AY$200,base_minorista!$A595,0)</f>
        <v>111583053.63276535</v>
      </c>
      <c r="J595">
        <f>+HLOOKUP(VLOOKUP($B595,$Q$2:$R$42,2,0),Costo_fondeo!$D$3:$AY$100,base_minorista!$A595,0)</f>
        <v>8.0904368417649639</v>
      </c>
      <c r="K595">
        <f>+HLOOKUP(VLOOKUP($B595,$Q$2:$R$42,2,0),Costo_provisiones!$D$3:$AY$100,base_minorista!$A595,0)</f>
        <v>2.7411985406662414</v>
      </c>
      <c r="L595">
        <f>+HLOOKUP(VLOOKUP($B595,$Q$2:$R$42,2,0),Morosidad_control!$D$4:$AY$101,base_minorista!$A595,0)</f>
        <v>4.1066540327558929</v>
      </c>
      <c r="M595">
        <f ca="1">+OFFSET(Capital_2!$D$2,base_minorista!A595,0)</f>
        <v>3.7960315209630844</v>
      </c>
      <c r="N595">
        <f>+HLOOKUP(VLOOKUP($B595,$Q$2:$R$42,2,0),costo_laboral!$E$2:$AZ$99,base_minorista!$A595,0)</f>
        <v>13.516790540729032</v>
      </c>
      <c r="O595">
        <f>+HLOOKUP(VLOOKUP($B595,$Q$2:$R$42,2,0),Participacion2!$D$2:$AO$99,base_minorista!$A595,0)</f>
        <v>1.2313801688720312</v>
      </c>
    </row>
    <row r="596" spans="1:15" ht="16.5" x14ac:dyDescent="0.3">
      <c r="A596">
        <v>11</v>
      </c>
      <c r="B596">
        <v>7</v>
      </c>
      <c r="C596">
        <v>10</v>
      </c>
      <c r="D596" s="3">
        <v>41182</v>
      </c>
      <c r="E596" s="33">
        <v>12</v>
      </c>
      <c r="F596">
        <v>1</v>
      </c>
      <c r="G596">
        <f>+HLOOKUP(VLOOKUP($B596,$Q$2:$R$42,2,0),costos_sf!$D$2:$AY$99,base_minorista!$A596,0)</f>
        <v>105297110.96786174</v>
      </c>
      <c r="H596">
        <f>+HLOOKUP(VLOOKUP($B596,$Q$2:$R$42,2,0),creditos_sf!$D$2:$AY$99,base_minorista!$A596,0)</f>
        <v>337390435.0098902</v>
      </c>
      <c r="I596">
        <f>+HLOOKUP(VLOOKUP($B596,$Q$2:$R$42,2,0),creditos_sf!$D$103:$AY$200,base_minorista!$A596,0)</f>
        <v>107925910.647797</v>
      </c>
      <c r="J596">
        <f>+HLOOKUP(VLOOKUP($B596,$Q$2:$R$42,2,0),Costo_fondeo!$D$3:$AY$100,base_minorista!$A596,0)</f>
        <v>8.0431131719444444</v>
      </c>
      <c r="K596">
        <f>+HLOOKUP(VLOOKUP($B596,$Q$2:$R$42,2,0),Costo_provisiones!$D$3:$AY$100,base_minorista!$A596,0)</f>
        <v>2.7855782883121649</v>
      </c>
      <c r="L596">
        <f>+HLOOKUP(VLOOKUP($B596,$Q$2:$R$42,2,0),Morosidad_control!$D$4:$AY$101,base_minorista!$A596,0)</f>
        <v>3.5359239931576179</v>
      </c>
      <c r="M596">
        <f ca="1">+OFFSET(Capital_2!$D$2,base_minorista!A596,0)</f>
        <v>3.7807846214491896</v>
      </c>
      <c r="N596">
        <f>+HLOOKUP(VLOOKUP($B596,$Q$2:$R$42,2,0),costo_laboral!$E$2:$AZ$99,base_minorista!$A596,0)</f>
        <v>13.379182885688193</v>
      </c>
      <c r="O596">
        <f>+HLOOKUP(VLOOKUP($B596,$Q$2:$R$42,2,0),Participacion2!$D$2:$AO$99,base_minorista!$A596,0)</f>
        <v>1.2646864482272127</v>
      </c>
    </row>
    <row r="597" spans="1:15" ht="16.5" x14ac:dyDescent="0.3">
      <c r="A597">
        <v>12</v>
      </c>
      <c r="B597">
        <v>7</v>
      </c>
      <c r="C597">
        <v>11</v>
      </c>
      <c r="D597" s="3">
        <v>41213</v>
      </c>
      <c r="E597" s="33">
        <v>12</v>
      </c>
      <c r="F597">
        <v>1</v>
      </c>
      <c r="G597">
        <f>+HLOOKUP(VLOOKUP($B597,$Q$2:$R$42,2,0),costos_sf!$D$2:$AY$99,base_minorista!$A597,0)</f>
        <v>106283959.02379653</v>
      </c>
      <c r="H597">
        <f>+HLOOKUP(VLOOKUP($B597,$Q$2:$R$42,2,0),creditos_sf!$D$2:$AY$99,base_minorista!$A597,0)</f>
        <v>346432571.81704277</v>
      </c>
      <c r="I597">
        <f>+HLOOKUP(VLOOKUP($B597,$Q$2:$R$42,2,0),creditos_sf!$D$103:$AY$200,base_minorista!$A597,0)</f>
        <v>107117890.62895288</v>
      </c>
      <c r="J597">
        <f>+HLOOKUP(VLOOKUP($B597,$Q$2:$R$42,2,0),Costo_fondeo!$D$3:$AY$100,base_minorista!$A597,0)</f>
        <v>7.970106618981708</v>
      </c>
      <c r="K597">
        <f>+HLOOKUP(VLOOKUP($B597,$Q$2:$R$42,2,0),Costo_provisiones!$D$3:$AY$100,base_minorista!$A597,0)</f>
        <v>2.8292853410867762</v>
      </c>
      <c r="L597">
        <f>+HLOOKUP(VLOOKUP($B597,$Q$2:$R$42,2,0),Morosidad_control!$D$4:$AY$101,base_minorista!$A597,0)</f>
        <v>2.6255834642532592</v>
      </c>
      <c r="M597">
        <f ca="1">+OFFSET(Capital_2!$D$2,base_minorista!A597,0)</f>
        <v>3.7788207097198074</v>
      </c>
      <c r="N597">
        <f>+HLOOKUP(VLOOKUP($B597,$Q$2:$R$42,2,0),costo_laboral!$E$2:$AZ$99,base_minorista!$A597,0)</f>
        <v>13.259307273582344</v>
      </c>
      <c r="O597">
        <f>+HLOOKUP(VLOOKUP($B597,$Q$2:$R$42,2,0),Participacion2!$D$2:$AO$99,base_minorista!$A597,0)</f>
        <v>1.2759835546425806</v>
      </c>
    </row>
    <row r="598" spans="1:15" ht="16.5" x14ac:dyDescent="0.3">
      <c r="A598">
        <v>13</v>
      </c>
      <c r="B598">
        <v>7</v>
      </c>
      <c r="C598">
        <v>12</v>
      </c>
      <c r="D598" s="3">
        <v>41243</v>
      </c>
      <c r="E598" s="33">
        <v>12</v>
      </c>
      <c r="F598">
        <v>1</v>
      </c>
      <c r="G598">
        <f>+HLOOKUP(VLOOKUP($B598,$Q$2:$R$42,2,0),costos_sf!$D$2:$AY$99,base_minorista!$A598,0)</f>
        <v>107078197.35323232</v>
      </c>
      <c r="H598">
        <f>+HLOOKUP(VLOOKUP($B598,$Q$2:$R$42,2,0),creditos_sf!$D$2:$AY$99,base_minorista!$A598,0)</f>
        <v>353648125.92337674</v>
      </c>
      <c r="I598">
        <f>+HLOOKUP(VLOOKUP($B598,$Q$2:$R$42,2,0),creditos_sf!$D$103:$AY$200,base_minorista!$A598,0)</f>
        <v>109428601.70201108</v>
      </c>
      <c r="J598">
        <f>+HLOOKUP(VLOOKUP($B598,$Q$2:$R$42,2,0),Costo_fondeo!$D$3:$AY$100,base_minorista!$A598,0)</f>
        <v>7.9165189169054964</v>
      </c>
      <c r="K598">
        <f>+HLOOKUP(VLOOKUP($B598,$Q$2:$R$42,2,0),Costo_provisiones!$D$3:$AY$100,base_minorista!$A598,0)</f>
        <v>2.838639799154199</v>
      </c>
      <c r="L598">
        <f>+HLOOKUP(VLOOKUP($B598,$Q$2:$R$42,2,0),Morosidad_control!$D$4:$AY$101,base_minorista!$A598,0)</f>
        <v>2.0918736654541306</v>
      </c>
      <c r="M598">
        <f ca="1">+OFFSET(Capital_2!$D$2,base_minorista!A598,0)</f>
        <v>3.8090188851336229</v>
      </c>
      <c r="N598">
        <f>+HLOOKUP(VLOOKUP($B598,$Q$2:$R$42,2,0),costo_laboral!$E$2:$AZ$99,base_minorista!$A598,0)</f>
        <v>13.102113088768672</v>
      </c>
      <c r="O598">
        <f>+HLOOKUP(VLOOKUP($B598,$Q$2:$R$42,2,0),Participacion2!$D$2:$AO$99,base_minorista!$A598,0)</f>
        <v>1.2721512866564095</v>
      </c>
    </row>
    <row r="599" spans="1:15" ht="16.5" x14ac:dyDescent="0.3">
      <c r="A599">
        <v>14</v>
      </c>
      <c r="B599">
        <v>7</v>
      </c>
      <c r="C599">
        <v>13</v>
      </c>
      <c r="D599" s="3">
        <v>41274</v>
      </c>
      <c r="E599" s="33">
        <v>12</v>
      </c>
      <c r="F599">
        <v>1</v>
      </c>
      <c r="G599">
        <f>+HLOOKUP(VLOOKUP($B599,$Q$2:$R$42,2,0),costos_sf!$D$2:$AY$99,base_minorista!$A599,0)</f>
        <v>108371923.53147303</v>
      </c>
      <c r="H599">
        <f>+HLOOKUP(VLOOKUP($B599,$Q$2:$R$42,2,0),creditos_sf!$D$2:$AY$99,base_minorista!$A599,0)</f>
        <v>358964101.61572456</v>
      </c>
      <c r="I599">
        <f>+HLOOKUP(VLOOKUP($B599,$Q$2:$R$42,2,0),creditos_sf!$D$103:$AY$200,base_minorista!$A599,0)</f>
        <v>111187407.51551035</v>
      </c>
      <c r="J599">
        <f>+HLOOKUP(VLOOKUP($B599,$Q$2:$R$42,2,0),Costo_fondeo!$D$3:$AY$100,base_minorista!$A599,0)</f>
        <v>7.8485492906512677</v>
      </c>
      <c r="K599">
        <f>+HLOOKUP(VLOOKUP($B599,$Q$2:$R$42,2,0),Costo_provisiones!$D$3:$AY$100,base_minorista!$A599,0)</f>
        <v>3.0913360201656741</v>
      </c>
      <c r="L599">
        <f>+HLOOKUP(VLOOKUP($B599,$Q$2:$R$42,2,0),Morosidad_control!$D$4:$AY$101,base_minorista!$A599,0)</f>
        <v>1.6151471380307443</v>
      </c>
      <c r="M599">
        <f ca="1">+OFFSET(Capital_2!$D$2,base_minorista!A599,0)</f>
        <v>3.8327018844682854</v>
      </c>
      <c r="N599">
        <f>+HLOOKUP(VLOOKUP($B599,$Q$2:$R$42,2,0),costo_laboral!$E$2:$AZ$99,base_minorista!$A599,0)</f>
        <v>12.947975585501906</v>
      </c>
      <c r="O599">
        <f>+HLOOKUP(VLOOKUP($B599,$Q$2:$R$42,2,0),Participacion2!$D$2:$AO$99,base_minorista!$A599,0)</f>
        <v>1.3028622828820773</v>
      </c>
    </row>
    <row r="600" spans="1:15" ht="16.5" x14ac:dyDescent="0.3">
      <c r="A600">
        <v>15</v>
      </c>
      <c r="B600">
        <v>7</v>
      </c>
      <c r="C600">
        <v>14</v>
      </c>
      <c r="D600" s="3">
        <v>41305</v>
      </c>
      <c r="E600" s="33">
        <v>13</v>
      </c>
      <c r="F600">
        <v>1</v>
      </c>
      <c r="G600">
        <f>+HLOOKUP(VLOOKUP($B600,$Q$2:$R$42,2,0),costos_sf!$D$2:$AY$99,base_minorista!$A600,0)</f>
        <v>109530124.2170631</v>
      </c>
      <c r="H600">
        <f>+HLOOKUP(VLOOKUP($B600,$Q$2:$R$42,2,0),creditos_sf!$D$2:$AY$99,base_minorista!$A600,0)</f>
        <v>356378319.17303401</v>
      </c>
      <c r="I600">
        <f>+HLOOKUP(VLOOKUP($B600,$Q$2:$R$42,2,0),creditos_sf!$D$103:$AY$200,base_minorista!$A600,0)</f>
        <v>113622421.25462154</v>
      </c>
      <c r="J600">
        <f>+HLOOKUP(VLOOKUP($B600,$Q$2:$R$42,2,0),Costo_fondeo!$D$3:$AY$100,base_minorista!$A600,0)</f>
        <v>7.8012103421906609</v>
      </c>
      <c r="K600">
        <f>+HLOOKUP(VLOOKUP($B600,$Q$2:$R$42,2,0),Costo_provisiones!$D$3:$AY$100,base_minorista!$A600,0)</f>
        <v>3.085564296993105</v>
      </c>
      <c r="L600">
        <f>+HLOOKUP(VLOOKUP($B600,$Q$2:$R$42,2,0),Morosidad_control!$D$4:$AY$101,base_minorista!$A600,0)</f>
        <v>1.6282590094725313</v>
      </c>
      <c r="M600">
        <f ca="1">+OFFSET(Capital_2!$D$2,base_minorista!A600,0)</f>
        <v>3.850163299057161</v>
      </c>
      <c r="N600">
        <f>+HLOOKUP(VLOOKUP($B600,$Q$2:$R$42,2,0),costo_laboral!$E$2:$AZ$99,base_minorista!$A600,0)</f>
        <v>13.1773490116544</v>
      </c>
      <c r="O600">
        <f>+HLOOKUP(VLOOKUP($B600,$Q$2:$R$42,2,0),Participacion2!$D$2:$AO$99,base_minorista!$A600,0)</f>
        <v>1.2930964437244497</v>
      </c>
    </row>
    <row r="601" spans="1:15" ht="16.5" x14ac:dyDescent="0.3">
      <c r="A601">
        <v>16</v>
      </c>
      <c r="B601">
        <v>7</v>
      </c>
      <c r="C601">
        <v>15</v>
      </c>
      <c r="D601" s="3">
        <v>41333</v>
      </c>
      <c r="E601" s="33">
        <v>13</v>
      </c>
      <c r="F601">
        <v>1</v>
      </c>
      <c r="G601">
        <f>+HLOOKUP(VLOOKUP($B601,$Q$2:$R$42,2,0),costos_sf!$D$2:$AY$99,base_minorista!$A601,0)</f>
        <v>111025893.17263949</v>
      </c>
      <c r="H601">
        <f>+HLOOKUP(VLOOKUP($B601,$Q$2:$R$42,2,0),creditos_sf!$D$2:$AY$99,base_minorista!$A601,0)</f>
        <v>361246407.68698412</v>
      </c>
      <c r="I601">
        <f>+HLOOKUP(VLOOKUP($B601,$Q$2:$R$42,2,0),creditos_sf!$D$103:$AY$200,base_minorista!$A601,0)</f>
        <v>117705081.21246123</v>
      </c>
      <c r="J601">
        <f>+HLOOKUP(VLOOKUP($B601,$Q$2:$R$42,2,0),Costo_fondeo!$D$3:$AY$100,base_minorista!$A601,0)</f>
        <v>7.6626344926497687</v>
      </c>
      <c r="K601">
        <f>+HLOOKUP(VLOOKUP($B601,$Q$2:$R$42,2,0),Costo_provisiones!$D$3:$AY$100,base_minorista!$A601,0)</f>
        <v>3.113862626103777</v>
      </c>
      <c r="L601">
        <f>+HLOOKUP(VLOOKUP($B601,$Q$2:$R$42,2,0),Morosidad_control!$D$4:$AY$101,base_minorista!$A601,0)</f>
        <v>1.617341547682662</v>
      </c>
      <c r="M601">
        <f ca="1">+OFFSET(Capital_2!$D$2,base_minorista!A601,0)</f>
        <v>3.8660657399921172</v>
      </c>
      <c r="N601">
        <f>+HLOOKUP(VLOOKUP($B601,$Q$2:$R$42,2,0),costo_laboral!$E$2:$AZ$99,base_minorista!$A601,0)</f>
        <v>13.205676316871678</v>
      </c>
      <c r="O601">
        <f>+HLOOKUP(VLOOKUP($B601,$Q$2:$R$42,2,0),Participacion2!$D$2:$AO$99,base_minorista!$A601,0)</f>
        <v>1.3097033836487879</v>
      </c>
    </row>
    <row r="602" spans="1:15" ht="16.5" x14ac:dyDescent="0.3">
      <c r="A602">
        <v>17</v>
      </c>
      <c r="B602">
        <v>7</v>
      </c>
      <c r="C602">
        <v>16</v>
      </c>
      <c r="D602" s="3">
        <v>41364</v>
      </c>
      <c r="E602" s="33">
        <v>13</v>
      </c>
      <c r="F602">
        <v>1</v>
      </c>
      <c r="G602">
        <f>+HLOOKUP(VLOOKUP($B602,$Q$2:$R$42,2,0),costos_sf!$D$2:$AY$99,base_minorista!$A602,0)</f>
        <v>111173405.06838205</v>
      </c>
      <c r="H602">
        <f>+HLOOKUP(VLOOKUP($B602,$Q$2:$R$42,2,0),creditos_sf!$D$2:$AY$99,base_minorista!$A602,0)</f>
        <v>361670631.16232121</v>
      </c>
      <c r="I602">
        <f>+HLOOKUP(VLOOKUP($B602,$Q$2:$R$42,2,0),creditos_sf!$D$103:$AY$200,base_minorista!$A602,0)</f>
        <v>120995550.14755183</v>
      </c>
      <c r="J602">
        <f>+HLOOKUP(VLOOKUP($B602,$Q$2:$R$42,2,0),Costo_fondeo!$D$3:$AY$100,base_minorista!$A602,0)</f>
        <v>7.5243195179818141</v>
      </c>
      <c r="K602">
        <f>+HLOOKUP(VLOOKUP($B602,$Q$2:$R$42,2,0),Costo_provisiones!$D$3:$AY$100,base_minorista!$A602,0)</f>
        <v>3.1725302806365629</v>
      </c>
      <c r="L602">
        <f>+HLOOKUP(VLOOKUP($B602,$Q$2:$R$42,2,0),Morosidad_control!$D$4:$AY$101,base_minorista!$A602,0)</f>
        <v>1.6439057381877442</v>
      </c>
      <c r="M602">
        <f ca="1">+OFFSET(Capital_2!$D$2,base_minorista!A602,0)</f>
        <v>3.8754391719680488</v>
      </c>
      <c r="N602">
        <f>+HLOOKUP(VLOOKUP($B602,$Q$2:$R$42,2,0),costo_laboral!$E$2:$AZ$99,base_minorista!$A602,0)</f>
        <v>13.172610130541754</v>
      </c>
      <c r="O602">
        <f>+HLOOKUP(VLOOKUP($B602,$Q$2:$R$42,2,0),Participacion2!$D$2:$AO$99,base_minorista!$A602,0)</f>
        <v>1.3173300922761337</v>
      </c>
    </row>
    <row r="603" spans="1:15" ht="16.5" x14ac:dyDescent="0.3">
      <c r="A603">
        <v>18</v>
      </c>
      <c r="B603">
        <v>7</v>
      </c>
      <c r="C603">
        <v>17</v>
      </c>
      <c r="D603" s="3">
        <v>41394</v>
      </c>
      <c r="E603" s="33">
        <v>13</v>
      </c>
      <c r="F603">
        <v>1</v>
      </c>
      <c r="G603">
        <f>+HLOOKUP(VLOOKUP($B603,$Q$2:$R$42,2,0),costos_sf!$D$2:$AY$99,base_minorista!$A603,0)</f>
        <v>112022324.45706505</v>
      </c>
      <c r="H603">
        <f>+HLOOKUP(VLOOKUP($B603,$Q$2:$R$42,2,0),creditos_sf!$D$2:$AY$99,base_minorista!$A603,0)</f>
        <v>364897319.46684134</v>
      </c>
      <c r="I603">
        <f>+HLOOKUP(VLOOKUP($B603,$Q$2:$R$42,2,0),creditos_sf!$D$103:$AY$200,base_minorista!$A603,0)</f>
        <v>124622177.3527378</v>
      </c>
      <c r="J603">
        <f>+HLOOKUP(VLOOKUP($B603,$Q$2:$R$42,2,0),Costo_fondeo!$D$3:$AY$100,base_minorista!$A603,0)</f>
        <v>7.4204083313727303</v>
      </c>
      <c r="K603">
        <f>+HLOOKUP(VLOOKUP($B603,$Q$2:$R$42,2,0),Costo_provisiones!$D$3:$AY$100,base_minorista!$A603,0)</f>
        <v>3.208523459747191</v>
      </c>
      <c r="L603">
        <f>+HLOOKUP(VLOOKUP($B603,$Q$2:$R$42,2,0),Morosidad_control!$D$4:$AY$101,base_minorista!$A603,0)</f>
        <v>1.5224463164640445</v>
      </c>
      <c r="M603">
        <f ca="1">+OFFSET(Capital_2!$D$2,base_minorista!A603,0)</f>
        <v>3.8611269429337338</v>
      </c>
      <c r="N603">
        <f>+HLOOKUP(VLOOKUP($B603,$Q$2:$R$42,2,0),costo_laboral!$E$2:$AZ$99,base_minorista!$A603,0)</f>
        <v>13.076550237668885</v>
      </c>
      <c r="O603">
        <f>+HLOOKUP(VLOOKUP($B603,$Q$2:$R$42,2,0),Participacion2!$D$2:$AO$99,base_minorista!$A603,0)</f>
        <v>1.3228438400880589</v>
      </c>
    </row>
    <row r="604" spans="1:15" ht="16.5" x14ac:dyDescent="0.3">
      <c r="A604">
        <v>19</v>
      </c>
      <c r="B604">
        <v>7</v>
      </c>
      <c r="C604">
        <v>18</v>
      </c>
      <c r="D604" s="3">
        <v>41425</v>
      </c>
      <c r="E604" s="33">
        <v>13</v>
      </c>
      <c r="F604">
        <v>1</v>
      </c>
      <c r="G604">
        <f>+HLOOKUP(VLOOKUP($B604,$Q$2:$R$42,2,0),costos_sf!$D$2:$AY$99,base_minorista!$A604,0)</f>
        <v>146708688.15322503</v>
      </c>
      <c r="H604">
        <f>+HLOOKUP(VLOOKUP($B604,$Q$2:$R$42,2,0),creditos_sf!$D$2:$AY$99,base_minorista!$A604,0)</f>
        <v>945737498.90086031</v>
      </c>
      <c r="I604">
        <f>+HLOOKUP(VLOOKUP($B604,$Q$2:$R$42,2,0),creditos_sf!$D$103:$AY$200,base_minorista!$A604,0)</f>
        <v>189726835.23021001</v>
      </c>
      <c r="J604">
        <f>+HLOOKUP(VLOOKUP($B604,$Q$2:$R$42,2,0),Costo_fondeo!$D$3:$AY$100,base_minorista!$A604,0)</f>
        <v>7.6886205166454449</v>
      </c>
      <c r="K604">
        <f>+HLOOKUP(VLOOKUP($B604,$Q$2:$R$42,2,0),Costo_provisiones!$D$3:$AY$100,base_minorista!$A604,0)</f>
        <v>4.4428791860303392</v>
      </c>
      <c r="L604">
        <f>+HLOOKUP(VLOOKUP($B604,$Q$2:$R$42,2,0),Morosidad_control!$D$4:$AY$101,base_minorista!$A604,0)</f>
        <v>2.831445474682948</v>
      </c>
      <c r="M604">
        <f ca="1">+OFFSET(Capital_2!$D$2,base_minorista!A604,0)</f>
        <v>3.8158367264519906</v>
      </c>
      <c r="N604">
        <f>+HLOOKUP(VLOOKUP($B604,$Q$2:$R$42,2,0),costo_laboral!$E$2:$AZ$99,base_minorista!$A604,0)</f>
        <v>7.448002802158733</v>
      </c>
      <c r="O604">
        <f>+HLOOKUP(VLOOKUP($B604,$Q$2:$R$42,2,0),Participacion2!$D$2:$AO$99,base_minorista!$A604,0)</f>
        <v>3.4071197204002557</v>
      </c>
    </row>
    <row r="605" spans="1:15" ht="16.5" x14ac:dyDescent="0.3">
      <c r="A605">
        <v>20</v>
      </c>
      <c r="B605">
        <v>7</v>
      </c>
      <c r="C605">
        <v>19</v>
      </c>
      <c r="D605" s="3">
        <v>41455</v>
      </c>
      <c r="E605" s="33">
        <v>13</v>
      </c>
      <c r="F605">
        <v>1</v>
      </c>
      <c r="G605">
        <f>+HLOOKUP(VLOOKUP($B605,$Q$2:$R$42,2,0),costos_sf!$D$2:$AY$99,base_minorista!$A605,0)</f>
        <v>161948547.71376261</v>
      </c>
      <c r="H605">
        <f>+HLOOKUP(VLOOKUP($B605,$Q$2:$R$42,2,0),creditos_sf!$D$2:$AY$99,base_minorista!$A605,0)</f>
        <v>943575177.54576766</v>
      </c>
      <c r="I605">
        <f>+HLOOKUP(VLOOKUP($B605,$Q$2:$R$42,2,0),creditos_sf!$D$103:$AY$200,base_minorista!$A605,0)</f>
        <v>194155613.21914724</v>
      </c>
      <c r="J605">
        <f>+HLOOKUP(VLOOKUP($B605,$Q$2:$R$42,2,0),Costo_fondeo!$D$3:$AY$100,base_minorista!$A605,0)</f>
        <v>7.3917757557376094</v>
      </c>
      <c r="K605">
        <f>+HLOOKUP(VLOOKUP($B605,$Q$2:$R$42,2,0),Costo_provisiones!$D$3:$AY$100,base_minorista!$A605,0)</f>
        <v>4.5245624300141101</v>
      </c>
      <c r="L605">
        <f>+HLOOKUP(VLOOKUP($B605,$Q$2:$R$42,2,0),Morosidad_control!$D$4:$AY$101,base_minorista!$A605,0)</f>
        <v>3.0384553849414671</v>
      </c>
      <c r="M605">
        <f ca="1">+OFFSET(Capital_2!$D$2,base_minorista!A605,0)</f>
        <v>3.777787965810723</v>
      </c>
      <c r="N605">
        <f>+HLOOKUP(VLOOKUP($B605,$Q$2:$R$42,2,0),costo_laboral!$E$2:$AZ$99,base_minorista!$A605,0)</f>
        <v>8.2261699824440768</v>
      </c>
      <c r="O605">
        <f>+HLOOKUP(VLOOKUP($B605,$Q$2:$R$42,2,0),Participacion2!$D$2:$AO$99,base_minorista!$A605,0)</f>
        <v>3.4092500947112678</v>
      </c>
    </row>
    <row r="606" spans="1:15" ht="16.5" x14ac:dyDescent="0.3">
      <c r="A606">
        <v>21</v>
      </c>
      <c r="B606">
        <v>7</v>
      </c>
      <c r="C606">
        <v>20</v>
      </c>
      <c r="D606" s="3">
        <v>41486</v>
      </c>
      <c r="E606" s="33">
        <v>13</v>
      </c>
      <c r="F606">
        <v>1</v>
      </c>
      <c r="G606">
        <f>+HLOOKUP(VLOOKUP($B606,$Q$2:$R$42,2,0),costos_sf!$D$2:$AY$99,base_minorista!$A606,0)</f>
        <v>178283207.0755468</v>
      </c>
      <c r="H606">
        <f>+HLOOKUP(VLOOKUP($B606,$Q$2:$R$42,2,0),creditos_sf!$D$2:$AY$99,base_minorista!$A606,0)</f>
        <v>929749048.3643508</v>
      </c>
      <c r="I606">
        <f>+HLOOKUP(VLOOKUP($B606,$Q$2:$R$42,2,0),creditos_sf!$D$103:$AY$200,base_minorista!$A606,0)</f>
        <v>192860757.24997896</v>
      </c>
      <c r="J606">
        <f>+HLOOKUP(VLOOKUP($B606,$Q$2:$R$42,2,0),Costo_fondeo!$D$3:$AY$100,base_minorista!$A606,0)</f>
        <v>7.2729395349335437</v>
      </c>
      <c r="K606">
        <f>+HLOOKUP(VLOOKUP($B606,$Q$2:$R$42,2,0),Costo_provisiones!$D$3:$AY$100,base_minorista!$A606,0)</f>
        <v>4.6511712650999355</v>
      </c>
      <c r="L606">
        <f>+HLOOKUP(VLOOKUP($B606,$Q$2:$R$42,2,0),Morosidad_control!$D$4:$AY$101,base_minorista!$A606,0)</f>
        <v>3.1331037541925433</v>
      </c>
      <c r="M606">
        <f ca="1">+OFFSET(Capital_2!$D$2,base_minorista!A606,0)</f>
        <v>3.7289387467323043</v>
      </c>
      <c r="N606">
        <f>+HLOOKUP(VLOOKUP($B606,$Q$2:$R$42,2,0),costo_laboral!$E$2:$AZ$99,base_minorista!$A606,0)</f>
        <v>9.1422536042091505</v>
      </c>
      <c r="O606">
        <f>+HLOOKUP(VLOOKUP($B606,$Q$2:$R$42,2,0),Participacion2!$D$2:$AO$99,base_minorista!$A606,0)</f>
        <v>3.3726554327598719</v>
      </c>
    </row>
    <row r="607" spans="1:15" ht="16.5" x14ac:dyDescent="0.3">
      <c r="A607">
        <v>22</v>
      </c>
      <c r="B607">
        <v>7</v>
      </c>
      <c r="C607">
        <v>21</v>
      </c>
      <c r="D607" s="3">
        <v>41517</v>
      </c>
      <c r="E607" s="33">
        <v>13</v>
      </c>
      <c r="F607">
        <v>1</v>
      </c>
      <c r="G607">
        <f>+HLOOKUP(VLOOKUP($B607,$Q$2:$R$42,2,0),costos_sf!$D$2:$AY$99,base_minorista!$A607,0)</f>
        <v>194413523.07775733</v>
      </c>
      <c r="H607">
        <f>+HLOOKUP(VLOOKUP($B607,$Q$2:$R$42,2,0),creditos_sf!$D$2:$AY$99,base_minorista!$A607,0)</f>
        <v>937368593.57334733</v>
      </c>
      <c r="I607">
        <f>+HLOOKUP(VLOOKUP($B607,$Q$2:$R$42,2,0),creditos_sf!$D$103:$AY$200,base_minorista!$A607,0)</f>
        <v>195834478.95122015</v>
      </c>
      <c r="J607">
        <f>+HLOOKUP(VLOOKUP($B607,$Q$2:$R$42,2,0),Costo_fondeo!$D$3:$AY$100,base_minorista!$A607,0)</f>
        <v>7.0846674010326236</v>
      </c>
      <c r="K607">
        <f>+HLOOKUP(VLOOKUP($B607,$Q$2:$R$42,2,0),Costo_provisiones!$D$3:$AY$100,base_minorista!$A607,0)</f>
        <v>4.8426671579925857</v>
      </c>
      <c r="L607">
        <f>+HLOOKUP(VLOOKUP($B607,$Q$2:$R$42,2,0),Morosidad_control!$D$4:$AY$101,base_minorista!$A607,0)</f>
        <v>3.1440260702829939</v>
      </c>
      <c r="M607">
        <f ca="1">+OFFSET(Capital_2!$D$2,base_minorista!A607,0)</f>
        <v>3.6888980520732653</v>
      </c>
      <c r="N607">
        <f>+HLOOKUP(VLOOKUP($B607,$Q$2:$R$42,2,0),costo_laboral!$E$2:$AZ$99,base_minorista!$A607,0)</f>
        <v>9.8659380685606894</v>
      </c>
      <c r="O607">
        <f>+HLOOKUP(VLOOKUP($B607,$Q$2:$R$42,2,0),Participacion2!$D$2:$AO$99,base_minorista!$A607,0)</f>
        <v>3.3972373520421604</v>
      </c>
    </row>
    <row r="608" spans="1:15" ht="16.5" x14ac:dyDescent="0.3">
      <c r="A608">
        <v>23</v>
      </c>
      <c r="B608">
        <v>7</v>
      </c>
      <c r="C608">
        <v>22</v>
      </c>
      <c r="D608" s="3">
        <v>41547</v>
      </c>
      <c r="E608" s="33">
        <v>13</v>
      </c>
      <c r="F608">
        <v>1</v>
      </c>
      <c r="G608">
        <f>+HLOOKUP(VLOOKUP($B608,$Q$2:$R$42,2,0),costos_sf!$D$2:$AY$99,base_minorista!$A608,0)</f>
        <v>209926113.67755559</v>
      </c>
      <c r="H608">
        <f>+HLOOKUP(VLOOKUP($B608,$Q$2:$R$42,2,0),creditos_sf!$D$2:$AY$99,base_minorista!$A608,0)</f>
        <v>947547850.09729028</v>
      </c>
      <c r="I608">
        <f>+HLOOKUP(VLOOKUP($B608,$Q$2:$R$42,2,0),creditos_sf!$D$103:$AY$200,base_minorista!$A608,0)</f>
        <v>198020529.70856053</v>
      </c>
      <c r="J608">
        <f>+HLOOKUP(VLOOKUP($B608,$Q$2:$R$42,2,0),Costo_fondeo!$D$3:$AY$100,base_minorista!$A608,0)</f>
        <v>6.9117369888652416</v>
      </c>
      <c r="K608">
        <f>+HLOOKUP(VLOOKUP($B608,$Q$2:$R$42,2,0),Costo_provisiones!$D$3:$AY$100,base_minorista!$A608,0)</f>
        <v>4.8625216498931438</v>
      </c>
      <c r="L608">
        <f>+HLOOKUP(VLOOKUP($B608,$Q$2:$R$42,2,0),Morosidad_control!$D$4:$AY$101,base_minorista!$A608,0)</f>
        <v>3.1553235845353655</v>
      </c>
      <c r="M608">
        <f ca="1">+OFFSET(Capital_2!$D$2,base_minorista!A608,0)</f>
        <v>3.6532457928608841</v>
      </c>
      <c r="N608">
        <f>+HLOOKUP(VLOOKUP($B608,$Q$2:$R$42,2,0),costo_laboral!$E$2:$AZ$99,base_minorista!$A608,0)</f>
        <v>10.552198829209575</v>
      </c>
      <c r="O608">
        <f>+HLOOKUP(VLOOKUP($B608,$Q$2:$R$42,2,0),Participacion2!$D$2:$AO$99,base_minorista!$A608,0)</f>
        <v>3.4321072970709352</v>
      </c>
    </row>
    <row r="609" spans="1:15" ht="16.5" x14ac:dyDescent="0.3">
      <c r="A609">
        <v>24</v>
      </c>
      <c r="B609">
        <v>7</v>
      </c>
      <c r="C609">
        <v>23</v>
      </c>
      <c r="D609" s="3">
        <v>41578</v>
      </c>
      <c r="E609" s="33">
        <v>13</v>
      </c>
      <c r="F609">
        <v>1</v>
      </c>
      <c r="G609">
        <f>+HLOOKUP(VLOOKUP($B609,$Q$2:$R$42,2,0),costos_sf!$D$2:$AY$99,base_minorista!$A609,0)</f>
        <v>226157187.01786008</v>
      </c>
      <c r="H609">
        <f>+HLOOKUP(VLOOKUP($B609,$Q$2:$R$42,2,0),creditos_sf!$D$2:$AY$99,base_minorista!$A609,0)</f>
        <v>961630419.17598271</v>
      </c>
      <c r="I609">
        <f>+HLOOKUP(VLOOKUP($B609,$Q$2:$R$42,2,0),creditos_sf!$D$103:$AY$200,base_minorista!$A609,0)</f>
        <v>200587926.58521336</v>
      </c>
      <c r="J609">
        <f>+HLOOKUP(VLOOKUP($B609,$Q$2:$R$42,2,0),Costo_fondeo!$D$3:$AY$100,base_minorista!$A609,0)</f>
        <v>6.8104614404497301</v>
      </c>
      <c r="K609">
        <f>+HLOOKUP(VLOOKUP($B609,$Q$2:$R$42,2,0),Costo_provisiones!$D$3:$AY$100,base_minorista!$A609,0)</f>
        <v>4.950728250575108</v>
      </c>
      <c r="L609">
        <f>+HLOOKUP(VLOOKUP($B609,$Q$2:$R$42,2,0),Morosidad_control!$D$4:$AY$101,base_minorista!$A609,0)</f>
        <v>2.930204841426904</v>
      </c>
      <c r="M609">
        <f ca="1">+OFFSET(Capital_2!$D$2,base_minorista!A609,0)</f>
        <v>3.6199379690818381</v>
      </c>
      <c r="N609">
        <f>+HLOOKUP(VLOOKUP($B609,$Q$2:$R$42,2,0),costo_laboral!$E$2:$AZ$99,base_minorista!$A609,0)</f>
        <v>11.16365701377307</v>
      </c>
      <c r="O609">
        <f>+HLOOKUP(VLOOKUP($B609,$Q$2:$R$42,2,0),Participacion2!$D$2:$AO$99,base_minorista!$A609,0)</f>
        <v>3.4564806759276623</v>
      </c>
    </row>
    <row r="610" spans="1:15" ht="16.5" x14ac:dyDescent="0.3">
      <c r="A610">
        <v>25</v>
      </c>
      <c r="B610">
        <v>7</v>
      </c>
      <c r="C610">
        <v>24</v>
      </c>
      <c r="D610" s="3">
        <v>41608</v>
      </c>
      <c r="E610" s="33">
        <v>13</v>
      </c>
      <c r="F610">
        <v>1</v>
      </c>
      <c r="G610">
        <f>+HLOOKUP(VLOOKUP($B610,$Q$2:$R$42,2,0),costos_sf!$D$2:$AY$99,base_minorista!$A610,0)</f>
        <v>242407192.24146271</v>
      </c>
      <c r="H610">
        <f>+HLOOKUP(VLOOKUP($B610,$Q$2:$R$42,2,0),creditos_sf!$D$2:$AY$99,base_minorista!$A610,0)</f>
        <v>977718608.04350674</v>
      </c>
      <c r="I610">
        <f>+HLOOKUP(VLOOKUP($B610,$Q$2:$R$42,2,0),creditos_sf!$D$103:$AY$200,base_minorista!$A610,0)</f>
        <v>201824457.02653095</v>
      </c>
      <c r="J610">
        <f>+HLOOKUP(VLOOKUP($B610,$Q$2:$R$42,2,0),Costo_fondeo!$D$3:$AY$100,base_minorista!$A610,0)</f>
        <v>6.6803079635007698</v>
      </c>
      <c r="K610">
        <f>+HLOOKUP(VLOOKUP($B610,$Q$2:$R$42,2,0),Costo_provisiones!$D$3:$AY$100,base_minorista!$A610,0)</f>
        <v>4.9912478949598009</v>
      </c>
      <c r="L610">
        <f>+HLOOKUP(VLOOKUP($B610,$Q$2:$R$42,2,0),Morosidad_control!$D$4:$AY$101,base_minorista!$A610,0)</f>
        <v>2.9487763369759388</v>
      </c>
      <c r="M610">
        <f ca="1">+OFFSET(Capital_2!$D$2,base_minorista!A610,0)</f>
        <v>3.5647933704456456</v>
      </c>
      <c r="N610">
        <f>+HLOOKUP(VLOOKUP($B610,$Q$2:$R$42,2,0),costo_laboral!$E$2:$AZ$99,base_minorista!$A610,0)</f>
        <v>11.768738386804051</v>
      </c>
      <c r="O610">
        <f>+HLOOKUP(VLOOKUP($B610,$Q$2:$R$42,2,0),Participacion2!$D$2:$AO$99,base_minorista!$A610,0)</f>
        <v>3.4395394444837546</v>
      </c>
    </row>
    <row r="611" spans="1:15" ht="16.5" x14ac:dyDescent="0.3">
      <c r="A611">
        <v>26</v>
      </c>
      <c r="B611">
        <v>7</v>
      </c>
      <c r="C611">
        <v>25</v>
      </c>
      <c r="D611" s="3">
        <v>41639</v>
      </c>
      <c r="E611" s="33">
        <v>13</v>
      </c>
      <c r="F611">
        <v>1</v>
      </c>
      <c r="G611">
        <f>+HLOOKUP(VLOOKUP($B611,$Q$2:$R$42,2,0),costos_sf!$D$2:$AY$99,base_minorista!$A611,0)</f>
        <v>259112427.41244072</v>
      </c>
      <c r="H611">
        <f>+HLOOKUP(VLOOKUP($B611,$Q$2:$R$42,2,0),creditos_sf!$D$2:$AY$99,base_minorista!$A611,0)</f>
        <v>973497785.06547236</v>
      </c>
      <c r="I611">
        <f>+HLOOKUP(VLOOKUP($B611,$Q$2:$R$42,2,0),creditos_sf!$D$103:$AY$200,base_minorista!$A611,0)</f>
        <v>200722054.22273988</v>
      </c>
      <c r="J611">
        <f>+HLOOKUP(VLOOKUP($B611,$Q$2:$R$42,2,0),Costo_fondeo!$D$3:$AY$100,base_minorista!$A611,0)</f>
        <v>6.598255687506879</v>
      </c>
      <c r="K611">
        <f>+HLOOKUP(VLOOKUP($B611,$Q$2:$R$42,2,0),Costo_provisiones!$D$3:$AY$100,base_minorista!$A611,0)</f>
        <v>4.9547800071788846</v>
      </c>
      <c r="L611">
        <f>+HLOOKUP(VLOOKUP($B611,$Q$2:$R$42,2,0),Morosidad_control!$D$4:$AY$101,base_minorista!$A611,0)</f>
        <v>2.8173415525372691</v>
      </c>
      <c r="M611">
        <f ca="1">+OFFSET(Capital_2!$D$2,base_minorista!A611,0)</f>
        <v>3.5095726367283766</v>
      </c>
      <c r="N611">
        <f>+HLOOKUP(VLOOKUP($B611,$Q$2:$R$42,2,0),costo_laboral!$E$2:$AZ$99,base_minorista!$A611,0)</f>
        <v>12.625155550297537</v>
      </c>
      <c r="O611">
        <f>+HLOOKUP(VLOOKUP($B611,$Q$2:$R$42,2,0),Participacion2!$D$2:$AO$99,base_minorista!$A611,0)</f>
        <v>3.4982108026619092</v>
      </c>
    </row>
    <row r="612" spans="1:15" ht="16.5" x14ac:dyDescent="0.3">
      <c r="A612">
        <v>27</v>
      </c>
      <c r="B612">
        <v>7</v>
      </c>
      <c r="C612">
        <v>26</v>
      </c>
      <c r="D612" s="3">
        <v>41670</v>
      </c>
      <c r="E612" s="33">
        <v>14</v>
      </c>
      <c r="F612">
        <v>1</v>
      </c>
      <c r="G612">
        <f>+HLOOKUP(VLOOKUP($B612,$Q$2:$R$42,2,0),costos_sf!$D$2:$AY$99,base_minorista!$A612,0)</f>
        <v>275448368.67991328</v>
      </c>
      <c r="H612">
        <f>+HLOOKUP(VLOOKUP($B612,$Q$2:$R$42,2,0),creditos_sf!$D$2:$AY$99,base_minorista!$A612,0)</f>
        <v>972499278.09201753</v>
      </c>
      <c r="I612">
        <f>+HLOOKUP(VLOOKUP($B612,$Q$2:$R$42,2,0),creditos_sf!$D$103:$AY$200,base_minorista!$A612,0)</f>
        <v>200547490.81136653</v>
      </c>
      <c r="J612">
        <f>+HLOOKUP(VLOOKUP($B612,$Q$2:$R$42,2,0),Costo_fondeo!$D$3:$AY$100,base_minorista!$A612,0)</f>
        <v>6.5280026257001094</v>
      </c>
      <c r="K612">
        <f>+HLOOKUP(VLOOKUP($B612,$Q$2:$R$42,2,0),Costo_provisiones!$D$3:$AY$100,base_minorista!$A612,0)</f>
        <v>5.0458515508449695</v>
      </c>
      <c r="L612">
        <f>+HLOOKUP(VLOOKUP($B612,$Q$2:$R$42,2,0),Morosidad_control!$D$4:$AY$101,base_minorista!$A612,0)</f>
        <v>2.9159240443548602</v>
      </c>
      <c r="M612">
        <f ca="1">+OFFSET(Capital_2!$D$2,base_minorista!A612,0)</f>
        <v>3.4442162995780268</v>
      </c>
      <c r="N612">
        <f>+HLOOKUP(VLOOKUP($B612,$Q$2:$R$42,2,0),costo_laboral!$E$2:$AZ$99,base_minorista!$A612,0)</f>
        <v>13.350724506473522</v>
      </c>
      <c r="O612">
        <f>+HLOOKUP(VLOOKUP($B612,$Q$2:$R$42,2,0),Participacion2!$D$2:$AO$99,base_minorista!$A612,0)</f>
        <v>3.5215088890572144</v>
      </c>
    </row>
    <row r="613" spans="1:15" ht="16.5" x14ac:dyDescent="0.3">
      <c r="A613">
        <v>28</v>
      </c>
      <c r="B613">
        <v>7</v>
      </c>
      <c r="C613">
        <v>27</v>
      </c>
      <c r="D613" s="3">
        <v>41698</v>
      </c>
      <c r="E613" s="33">
        <v>14</v>
      </c>
      <c r="F613">
        <v>1</v>
      </c>
      <c r="G613">
        <f>+HLOOKUP(VLOOKUP($B613,$Q$2:$R$42,2,0),costos_sf!$D$2:$AY$99,base_minorista!$A613,0)</f>
        <v>290562689.00576943</v>
      </c>
      <c r="H613">
        <f>+HLOOKUP(VLOOKUP($B613,$Q$2:$R$42,2,0),creditos_sf!$D$2:$AY$99,base_minorista!$A613,0)</f>
        <v>956047173.54439354</v>
      </c>
      <c r="I613">
        <f>+HLOOKUP(VLOOKUP($B613,$Q$2:$R$42,2,0),creditos_sf!$D$103:$AY$200,base_minorista!$A613,0)</f>
        <v>197403316.43944347</v>
      </c>
      <c r="J613">
        <f>+HLOOKUP(VLOOKUP($B613,$Q$2:$R$42,2,0),Costo_fondeo!$D$3:$AY$100,base_minorista!$A613,0)</f>
        <v>6.4413534205466378</v>
      </c>
      <c r="K613">
        <f>+HLOOKUP(VLOOKUP($B613,$Q$2:$R$42,2,0),Costo_provisiones!$D$3:$AY$100,base_minorista!$A613,0)</f>
        <v>5.1294586413031658</v>
      </c>
      <c r="L613">
        <f>+HLOOKUP(VLOOKUP($B613,$Q$2:$R$42,2,0),Morosidad_control!$D$4:$AY$101,base_minorista!$A613,0)</f>
        <v>3.1106179902948736</v>
      </c>
      <c r="M613">
        <f ca="1">+OFFSET(Capital_2!$D$2,base_minorista!A613,0)</f>
        <v>3.3651511548182853</v>
      </c>
      <c r="N613">
        <f>+HLOOKUP(VLOOKUP($B613,$Q$2:$R$42,2,0),costo_laboral!$E$2:$AZ$99,base_minorista!$A613,0)</f>
        <v>14.268132316733439</v>
      </c>
      <c r="O613">
        <f>+HLOOKUP(VLOOKUP($B613,$Q$2:$R$42,2,0),Participacion2!$D$2:$AO$99,base_minorista!$A613,0)</f>
        <v>3.5146144786300839</v>
      </c>
    </row>
    <row r="614" spans="1:15" ht="16.5" x14ac:dyDescent="0.3">
      <c r="A614">
        <v>29</v>
      </c>
      <c r="B614">
        <v>7</v>
      </c>
      <c r="C614">
        <v>28</v>
      </c>
      <c r="D614" s="3">
        <v>41729</v>
      </c>
      <c r="E614" s="33">
        <v>14</v>
      </c>
      <c r="F614">
        <v>1</v>
      </c>
      <c r="G614">
        <f>+HLOOKUP(VLOOKUP($B614,$Q$2:$R$42,2,0),costos_sf!$D$2:$AY$99,base_minorista!$A614,0)</f>
        <v>305165742.97408807</v>
      </c>
      <c r="H614">
        <f>+HLOOKUP(VLOOKUP($B614,$Q$2:$R$42,2,0),creditos_sf!$D$2:$AY$99,base_minorista!$A614,0)</f>
        <v>934988063.03901649</v>
      </c>
      <c r="I614">
        <f>+HLOOKUP(VLOOKUP($B614,$Q$2:$R$42,2,0),creditos_sf!$D$103:$AY$200,base_minorista!$A614,0)</f>
        <v>196327650.84620294</v>
      </c>
      <c r="J614">
        <f>+HLOOKUP(VLOOKUP($B614,$Q$2:$R$42,2,0),Costo_fondeo!$D$3:$AY$100,base_minorista!$A614,0)</f>
        <v>6.4343638574547519</v>
      </c>
      <c r="K614">
        <f>+HLOOKUP(VLOOKUP($B614,$Q$2:$R$42,2,0),Costo_provisiones!$D$3:$AY$100,base_minorista!$A614,0)</f>
        <v>5.1085597012897566</v>
      </c>
      <c r="L614">
        <f>+HLOOKUP(VLOOKUP($B614,$Q$2:$R$42,2,0),Morosidad_control!$D$4:$AY$101,base_minorista!$A614,0)</f>
        <v>3.2179136531675749</v>
      </c>
      <c r="M614">
        <f ca="1">+OFFSET(Capital_2!$D$2,base_minorista!A614,0)</f>
        <v>3.2958556767962262</v>
      </c>
      <c r="N614">
        <f>+HLOOKUP(VLOOKUP($B614,$Q$2:$R$42,2,0),costo_laboral!$E$2:$AZ$99,base_minorista!$A614,0)</f>
        <v>15.267786449149911</v>
      </c>
      <c r="O614">
        <f>+HLOOKUP(VLOOKUP($B614,$Q$2:$R$42,2,0),Participacion2!$D$2:$AO$99,base_minorista!$A614,0)</f>
        <v>3.4431905515745718</v>
      </c>
    </row>
    <row r="615" spans="1:15" ht="16.5" x14ac:dyDescent="0.3">
      <c r="A615">
        <v>30</v>
      </c>
      <c r="B615">
        <v>7</v>
      </c>
      <c r="C615">
        <v>29</v>
      </c>
      <c r="D615" s="3">
        <v>41759</v>
      </c>
      <c r="E615" s="33">
        <v>14</v>
      </c>
      <c r="F615">
        <v>1</v>
      </c>
      <c r="G615">
        <f>+HLOOKUP(VLOOKUP($B615,$Q$2:$R$42,2,0),costos_sf!$D$2:$AY$99,base_minorista!$A615,0)</f>
        <v>319910817.83247632</v>
      </c>
      <c r="H615">
        <f>+HLOOKUP(VLOOKUP($B615,$Q$2:$R$42,2,0),creditos_sf!$D$2:$AY$99,base_minorista!$A615,0)</f>
        <v>927161190.82972109</v>
      </c>
      <c r="I615">
        <f>+HLOOKUP(VLOOKUP($B615,$Q$2:$R$42,2,0),creditos_sf!$D$103:$AY$200,base_minorista!$A615,0)</f>
        <v>192346592.17496517</v>
      </c>
      <c r="J615">
        <f>+HLOOKUP(VLOOKUP($B615,$Q$2:$R$42,2,0),Costo_fondeo!$D$3:$AY$100,base_minorista!$A615,0)</f>
        <v>6.3789891147334759</v>
      </c>
      <c r="K615">
        <f>+HLOOKUP(VLOOKUP($B615,$Q$2:$R$42,2,0),Costo_provisiones!$D$3:$AY$100,base_minorista!$A615,0)</f>
        <v>5.1036742153405354</v>
      </c>
      <c r="L615">
        <f>+HLOOKUP(VLOOKUP($B615,$Q$2:$R$42,2,0),Morosidad_control!$D$4:$AY$101,base_minorista!$A615,0)</f>
        <v>3.4060217841013993</v>
      </c>
      <c r="M615">
        <f ca="1">+OFFSET(Capital_2!$D$2,base_minorista!A615,0)</f>
        <v>3.2437779376973728</v>
      </c>
      <c r="N615">
        <f>+HLOOKUP(VLOOKUP($B615,$Q$2:$R$42,2,0),costo_laboral!$E$2:$AZ$99,base_minorista!$A615,0)</f>
        <v>16.215529976422122</v>
      </c>
      <c r="O615">
        <f>+HLOOKUP(VLOOKUP($B615,$Q$2:$R$42,2,0),Participacion2!$D$2:$AO$99,base_minorista!$A615,0)</f>
        <v>3.4139877174004489</v>
      </c>
    </row>
    <row r="616" spans="1:15" ht="16.5" x14ac:dyDescent="0.3">
      <c r="A616">
        <v>31</v>
      </c>
      <c r="B616">
        <v>7</v>
      </c>
      <c r="C616">
        <v>30</v>
      </c>
      <c r="D616" s="3">
        <v>41790</v>
      </c>
      <c r="E616" s="33">
        <v>14</v>
      </c>
      <c r="F616">
        <v>1</v>
      </c>
      <c r="G616">
        <f>+HLOOKUP(VLOOKUP($B616,$Q$2:$R$42,2,0),costos_sf!$D$2:$AY$99,base_minorista!$A616,0)</f>
        <v>304219454.08463424</v>
      </c>
      <c r="H616">
        <f>+HLOOKUP(VLOOKUP($B616,$Q$2:$R$42,2,0),creditos_sf!$D$2:$AY$99,base_minorista!$A616,0)</f>
        <v>925688161.60858202</v>
      </c>
      <c r="I616">
        <f>+HLOOKUP(VLOOKUP($B616,$Q$2:$R$42,2,0),creditos_sf!$D$103:$AY$200,base_minorista!$A616,0)</f>
        <v>188052872.59295824</v>
      </c>
      <c r="J616">
        <f>+HLOOKUP(VLOOKUP($B616,$Q$2:$R$42,2,0),Costo_fondeo!$D$3:$AY$100,base_minorista!$A616,0)</f>
        <v>6.1474220083939954</v>
      </c>
      <c r="K616">
        <f>+HLOOKUP(VLOOKUP($B616,$Q$2:$R$42,2,0),Costo_provisiones!$D$3:$AY$100,base_minorista!$A616,0)</f>
        <v>4.6720959964156545</v>
      </c>
      <c r="L616">
        <f>+HLOOKUP(VLOOKUP($B616,$Q$2:$R$42,2,0),Morosidad_control!$D$4:$AY$101,base_minorista!$A616,0)</f>
        <v>3.4544822759139002</v>
      </c>
      <c r="M616">
        <f ca="1">+OFFSET(Capital_2!$D$2,base_minorista!A616,0)</f>
        <v>3.2095324879825831</v>
      </c>
      <c r="N616">
        <f>+HLOOKUP(VLOOKUP($B616,$Q$2:$R$42,2,0),costo_laboral!$E$2:$AZ$99,base_minorista!$A616,0)</f>
        <v>15.36383572325116</v>
      </c>
      <c r="O616">
        <f>+HLOOKUP(VLOOKUP($B616,$Q$2:$R$42,2,0),Participacion2!$D$2:$AO$99,base_minorista!$A616,0)</f>
        <v>3.4140483955888077</v>
      </c>
    </row>
    <row r="617" spans="1:15" ht="16.5" x14ac:dyDescent="0.3">
      <c r="A617">
        <v>32</v>
      </c>
      <c r="B617">
        <v>7</v>
      </c>
      <c r="C617">
        <v>31</v>
      </c>
      <c r="D617" s="3">
        <v>41820</v>
      </c>
      <c r="E617" s="33">
        <v>14</v>
      </c>
      <c r="F617">
        <v>1</v>
      </c>
      <c r="G617">
        <f>+HLOOKUP(VLOOKUP($B617,$Q$2:$R$42,2,0),costos_sf!$D$2:$AY$99,base_minorista!$A617,0)</f>
        <v>311691301.91337693</v>
      </c>
      <c r="H617">
        <f>+HLOOKUP(VLOOKUP($B617,$Q$2:$R$42,2,0),creditos_sf!$D$2:$AY$99,base_minorista!$A617,0)</f>
        <v>924747116.69268978</v>
      </c>
      <c r="I617">
        <f>+HLOOKUP(VLOOKUP($B617,$Q$2:$R$42,2,0),creditos_sf!$D$103:$AY$200,base_minorista!$A617,0)</f>
        <v>183355387.33465335</v>
      </c>
      <c r="J617">
        <f>+HLOOKUP(VLOOKUP($B617,$Q$2:$R$42,2,0),Costo_fondeo!$D$3:$AY$100,base_minorista!$A617,0)</f>
        <v>6.1304393643587005</v>
      </c>
      <c r="K617">
        <f>+HLOOKUP(VLOOKUP($B617,$Q$2:$R$42,2,0),Costo_provisiones!$D$3:$AY$100,base_minorista!$A617,0)</f>
        <v>4.7547987675057168</v>
      </c>
      <c r="L617">
        <f>+HLOOKUP(VLOOKUP($B617,$Q$2:$R$42,2,0),Morosidad_control!$D$4:$AY$101,base_minorista!$A617,0)</f>
        <v>3.6356674585788382</v>
      </c>
      <c r="M617">
        <f ca="1">+OFFSET(Capital_2!$D$2,base_minorista!A617,0)</f>
        <v>3.1850428382831848</v>
      </c>
      <c r="N617">
        <f>+HLOOKUP(VLOOKUP($B617,$Q$2:$R$42,2,0),costo_laboral!$E$2:$AZ$99,base_minorista!$A617,0)</f>
        <v>15.539861894001387</v>
      </c>
      <c r="O617">
        <f>+HLOOKUP(VLOOKUP($B617,$Q$2:$R$42,2,0),Participacion2!$D$2:$AO$99,base_minorista!$A617,0)</f>
        <v>3.4005270668048975</v>
      </c>
    </row>
    <row r="618" spans="1:15" ht="16.5" x14ac:dyDescent="0.3">
      <c r="A618">
        <v>33</v>
      </c>
      <c r="B618">
        <v>7</v>
      </c>
      <c r="C618">
        <v>32</v>
      </c>
      <c r="D618" s="3">
        <v>41851</v>
      </c>
      <c r="E618" s="33">
        <v>14</v>
      </c>
      <c r="F618">
        <v>1</v>
      </c>
      <c r="G618">
        <f>+HLOOKUP(VLOOKUP($B618,$Q$2:$R$42,2,0),costos_sf!$D$2:$AY$99,base_minorista!$A618,0)</f>
        <v>311824122.51445514</v>
      </c>
      <c r="H618">
        <f>+HLOOKUP(VLOOKUP($B618,$Q$2:$R$42,2,0),creditos_sf!$D$2:$AY$99,base_minorista!$A618,0)</f>
        <v>924658758.30328465</v>
      </c>
      <c r="I618">
        <f>+HLOOKUP(VLOOKUP($B618,$Q$2:$R$42,2,0),creditos_sf!$D$103:$AY$200,base_minorista!$A618,0)</f>
        <v>178744278.7796388</v>
      </c>
      <c r="J618">
        <f>+HLOOKUP(VLOOKUP($B618,$Q$2:$R$42,2,0),Costo_fondeo!$D$3:$AY$100,base_minorista!$A618,0)</f>
        <v>6.0524225478345093</v>
      </c>
      <c r="K618">
        <f>+HLOOKUP(VLOOKUP($B618,$Q$2:$R$42,2,0),Costo_provisiones!$D$3:$AY$100,base_minorista!$A618,0)</f>
        <v>4.7751358054880244</v>
      </c>
      <c r="L618">
        <f>+HLOOKUP(VLOOKUP($B618,$Q$2:$R$42,2,0),Morosidad_control!$D$4:$AY$101,base_minorista!$A618,0)</f>
        <v>3.7543688390068648</v>
      </c>
      <c r="M618">
        <f ca="1">+OFFSET(Capital_2!$D$2,base_minorista!A618,0)</f>
        <v>3.1704105350092515</v>
      </c>
      <c r="N618">
        <f>+HLOOKUP(VLOOKUP($B618,$Q$2:$R$42,2,0),costo_laboral!$E$2:$AZ$99,base_minorista!$A618,0)</f>
        <v>15.579938648875432</v>
      </c>
      <c r="O618">
        <f>+HLOOKUP(VLOOKUP($B618,$Q$2:$R$42,2,0),Participacion2!$D$2:$AO$99,base_minorista!$A618,0)</f>
        <v>3.4088600923029211</v>
      </c>
    </row>
    <row r="619" spans="1:15" ht="16.5" x14ac:dyDescent="0.3">
      <c r="A619">
        <v>34</v>
      </c>
      <c r="B619">
        <v>7</v>
      </c>
      <c r="C619">
        <v>33</v>
      </c>
      <c r="D619" s="3">
        <v>41882</v>
      </c>
      <c r="E619" s="33">
        <v>14</v>
      </c>
      <c r="F619">
        <v>1</v>
      </c>
      <c r="G619">
        <f>+HLOOKUP(VLOOKUP($B619,$Q$2:$R$42,2,0),costos_sf!$D$2:$AY$99,base_minorista!$A619,0)</f>
        <v>314808426.37178695</v>
      </c>
      <c r="H619">
        <f>+HLOOKUP(VLOOKUP($B619,$Q$2:$R$42,2,0),creditos_sf!$D$2:$AY$99,base_minorista!$A619,0)</f>
        <v>929647338.67980564</v>
      </c>
      <c r="I619">
        <f>+HLOOKUP(VLOOKUP($B619,$Q$2:$R$42,2,0),creditos_sf!$D$103:$AY$200,base_minorista!$A619,0)</f>
        <v>173533355.93418527</v>
      </c>
      <c r="J619">
        <f>+HLOOKUP(VLOOKUP($B619,$Q$2:$R$42,2,0),Costo_fondeo!$D$3:$AY$100,base_minorista!$A619,0)</f>
        <v>6.0204088434070195</v>
      </c>
      <c r="K619">
        <f>+HLOOKUP(VLOOKUP($B619,$Q$2:$R$42,2,0),Costo_provisiones!$D$3:$AY$100,base_minorista!$A619,0)</f>
        <v>4.7394587262085421</v>
      </c>
      <c r="L619">
        <f>+HLOOKUP(VLOOKUP($B619,$Q$2:$R$42,2,0),Morosidad_control!$D$4:$AY$101,base_minorista!$A619,0)</f>
        <v>3.8097603472876904</v>
      </c>
      <c r="M619">
        <f ca="1">+OFFSET(Capital_2!$D$2,base_minorista!A619,0)</f>
        <v>3.1468414088192862</v>
      </c>
      <c r="N619">
        <f>+HLOOKUP(VLOOKUP($B619,$Q$2:$R$42,2,0),costo_laboral!$E$2:$AZ$99,base_minorista!$A619,0)</f>
        <v>15.623678898510565</v>
      </c>
      <c r="O619">
        <f>+HLOOKUP(VLOOKUP($B619,$Q$2:$R$42,2,0),Participacion2!$D$2:$AO$99,base_minorista!$A619,0)</f>
        <v>3.3957719043328489</v>
      </c>
    </row>
    <row r="620" spans="1:15" ht="16.5" x14ac:dyDescent="0.3">
      <c r="A620">
        <v>35</v>
      </c>
      <c r="B620">
        <v>7</v>
      </c>
      <c r="C620">
        <v>34</v>
      </c>
      <c r="D620" s="3">
        <v>41912</v>
      </c>
      <c r="E620" s="33">
        <v>14</v>
      </c>
      <c r="F620">
        <v>1</v>
      </c>
      <c r="G620">
        <f>+HLOOKUP(VLOOKUP($B620,$Q$2:$R$42,2,0),costos_sf!$D$2:$AY$99,base_minorista!$A620,0)</f>
        <v>313399443.72699726</v>
      </c>
      <c r="H620">
        <f>+HLOOKUP(VLOOKUP($B620,$Q$2:$R$42,2,0),creditos_sf!$D$2:$AY$99,base_minorista!$A620,0)</f>
        <v>938156784.04428065</v>
      </c>
      <c r="I620">
        <f>+HLOOKUP(VLOOKUP($B620,$Q$2:$R$42,2,0),creditos_sf!$D$103:$AY$200,base_minorista!$A620,0)</f>
        <v>171092009.40284047</v>
      </c>
      <c r="J620">
        <f>+HLOOKUP(VLOOKUP($B620,$Q$2:$R$42,2,0),Costo_fondeo!$D$3:$AY$100,base_minorista!$A620,0)</f>
        <v>6.0155155191664686</v>
      </c>
      <c r="K620">
        <f>+HLOOKUP(VLOOKUP($B620,$Q$2:$R$42,2,0),Costo_provisiones!$D$3:$AY$100,base_minorista!$A620,0)</f>
        <v>4.7077266587234927</v>
      </c>
      <c r="L620">
        <f>+HLOOKUP(VLOOKUP($B620,$Q$2:$R$42,2,0),Morosidad_control!$D$4:$AY$101,base_minorista!$A620,0)</f>
        <v>3.5388887455643205</v>
      </c>
      <c r="M620">
        <f ca="1">+OFFSET(Capital_2!$D$2,base_minorista!A620,0)</f>
        <v>3.1301745437504462</v>
      </c>
      <c r="N620">
        <f>+HLOOKUP(VLOOKUP($B620,$Q$2:$R$42,2,0),costo_laboral!$E$2:$AZ$99,base_minorista!$A620,0)</f>
        <v>15.48949430214909</v>
      </c>
      <c r="O620">
        <f>+HLOOKUP(VLOOKUP($B620,$Q$2:$R$42,2,0),Participacion2!$D$2:$AO$99,base_minorista!$A620,0)</f>
        <v>3.4232521473923341</v>
      </c>
    </row>
    <row r="621" spans="1:15" ht="16.5" x14ac:dyDescent="0.3">
      <c r="A621">
        <v>36</v>
      </c>
      <c r="B621">
        <v>7</v>
      </c>
      <c r="C621">
        <v>35</v>
      </c>
      <c r="D621" s="3">
        <v>41943</v>
      </c>
      <c r="E621" s="33">
        <v>14</v>
      </c>
      <c r="F621">
        <v>1</v>
      </c>
      <c r="G621">
        <f>+HLOOKUP(VLOOKUP($B621,$Q$2:$R$42,2,0),costos_sf!$D$2:$AY$99,base_minorista!$A621,0)</f>
        <v>313568549.85807103</v>
      </c>
      <c r="H621">
        <f>+HLOOKUP(VLOOKUP($B621,$Q$2:$R$42,2,0),creditos_sf!$D$2:$AY$99,base_minorista!$A621,0)</f>
        <v>957067724.6637361</v>
      </c>
      <c r="I621">
        <f>+HLOOKUP(VLOOKUP($B621,$Q$2:$R$42,2,0),creditos_sf!$D$103:$AY$200,base_minorista!$A621,0)</f>
        <v>169713312.92220798</v>
      </c>
      <c r="J621">
        <f>+HLOOKUP(VLOOKUP($B621,$Q$2:$R$42,2,0),Costo_fondeo!$D$3:$AY$100,base_minorista!$A621,0)</f>
        <v>6.0940914236252999</v>
      </c>
      <c r="K621">
        <f>+HLOOKUP(VLOOKUP($B621,$Q$2:$R$42,2,0),Costo_provisiones!$D$3:$AY$100,base_minorista!$A621,0)</f>
        <v>4.688991381835721</v>
      </c>
      <c r="L621">
        <f>+HLOOKUP(VLOOKUP($B621,$Q$2:$R$42,2,0),Morosidad_control!$D$4:$AY$101,base_minorista!$A621,0)</f>
        <v>3.3866059451149724</v>
      </c>
      <c r="M621">
        <f ca="1">+OFFSET(Capital_2!$D$2,base_minorista!A621,0)</f>
        <v>3.1052199516205063</v>
      </c>
      <c r="N621">
        <f>+HLOOKUP(VLOOKUP($B621,$Q$2:$R$42,2,0),costo_laboral!$E$2:$AZ$99,base_minorista!$A621,0)</f>
        <v>15.263448074382566</v>
      </c>
      <c r="O621">
        <f>+HLOOKUP(VLOOKUP($B621,$Q$2:$R$42,2,0),Participacion2!$D$2:$AO$99,base_minorista!$A621,0)</f>
        <v>3.4991081210106252</v>
      </c>
    </row>
    <row r="622" spans="1:15" ht="16.5" x14ac:dyDescent="0.3">
      <c r="A622">
        <v>37</v>
      </c>
      <c r="B622">
        <v>7</v>
      </c>
      <c r="C622">
        <v>36</v>
      </c>
      <c r="D622" s="3">
        <v>41973</v>
      </c>
      <c r="E622" s="33">
        <v>14</v>
      </c>
      <c r="F622">
        <v>1</v>
      </c>
      <c r="G622">
        <f>+HLOOKUP(VLOOKUP($B622,$Q$2:$R$42,2,0),costos_sf!$D$2:$AY$99,base_minorista!$A622,0)</f>
        <v>314512713.19949621</v>
      </c>
      <c r="H622">
        <f>+HLOOKUP(VLOOKUP($B622,$Q$2:$R$42,2,0),creditos_sf!$D$2:$AY$99,base_minorista!$A622,0)</f>
        <v>984844175.4653554</v>
      </c>
      <c r="I622">
        <f>+HLOOKUP(VLOOKUP($B622,$Q$2:$R$42,2,0),creditos_sf!$D$103:$AY$200,base_minorista!$A622,0)</f>
        <v>166197261.95034868</v>
      </c>
      <c r="J622">
        <f>+HLOOKUP(VLOOKUP($B622,$Q$2:$R$42,2,0),Costo_fondeo!$D$3:$AY$100,base_minorista!$A622,0)</f>
        <v>6.0429355268979013</v>
      </c>
      <c r="K622">
        <f>+HLOOKUP(VLOOKUP($B622,$Q$2:$R$42,2,0),Costo_provisiones!$D$3:$AY$100,base_minorista!$A622,0)</f>
        <v>4.658871118937272</v>
      </c>
      <c r="L622">
        <f>+HLOOKUP(VLOOKUP($B622,$Q$2:$R$42,2,0),Morosidad_control!$D$4:$AY$101,base_minorista!$A622,0)</f>
        <v>3.2517046719301295</v>
      </c>
      <c r="M622">
        <f ca="1">+OFFSET(Capital_2!$D$2,base_minorista!A622,0)</f>
        <v>3.0886044861742721</v>
      </c>
      <c r="N622">
        <f>+HLOOKUP(VLOOKUP($B622,$Q$2:$R$42,2,0),costo_laboral!$E$2:$AZ$99,base_minorista!$A622,0)</f>
        <v>15.089688043146424</v>
      </c>
      <c r="O622">
        <f>+HLOOKUP(VLOOKUP($B622,$Q$2:$R$42,2,0),Participacion2!$D$2:$AO$99,base_minorista!$A622,0)</f>
        <v>3.5590736749024638</v>
      </c>
    </row>
    <row r="623" spans="1:15" ht="16.5" x14ac:dyDescent="0.3">
      <c r="A623">
        <v>38</v>
      </c>
      <c r="B623">
        <v>7</v>
      </c>
      <c r="C623">
        <v>37</v>
      </c>
      <c r="D623" s="3">
        <v>42004</v>
      </c>
      <c r="E623" s="33">
        <v>14</v>
      </c>
      <c r="F623">
        <v>1</v>
      </c>
      <c r="G623">
        <f>+HLOOKUP(VLOOKUP($B623,$Q$2:$R$42,2,0),costos_sf!$D$2:$AY$99,base_minorista!$A623,0)</f>
        <v>313921639.77454579</v>
      </c>
      <c r="H623">
        <f>+HLOOKUP(VLOOKUP($B623,$Q$2:$R$42,2,0),creditos_sf!$D$2:$AY$99,base_minorista!$A623,0)</f>
        <v>995308847.90004432</v>
      </c>
      <c r="I623">
        <f>+HLOOKUP(VLOOKUP($B623,$Q$2:$R$42,2,0),creditos_sf!$D$103:$AY$200,base_minorista!$A623,0)</f>
        <v>164940267.40991181</v>
      </c>
      <c r="J623">
        <f>+HLOOKUP(VLOOKUP($B623,$Q$2:$R$42,2,0),Costo_fondeo!$D$3:$AY$100,base_minorista!$A623,0)</f>
        <v>5.9622350686307843</v>
      </c>
      <c r="K623">
        <f>+HLOOKUP(VLOOKUP($B623,$Q$2:$R$42,2,0),Costo_provisiones!$D$3:$AY$100,base_minorista!$A623,0)</f>
        <v>4.6096772472489649</v>
      </c>
      <c r="L623">
        <f>+HLOOKUP(VLOOKUP($B623,$Q$2:$R$42,2,0),Morosidad_control!$D$4:$AY$101,base_minorista!$A623,0)</f>
        <v>2.9952276300337131</v>
      </c>
      <c r="M623">
        <f ca="1">+OFFSET(Capital_2!$D$2,base_minorista!A623,0)</f>
        <v>3.0772625191593428</v>
      </c>
      <c r="N623">
        <f>+HLOOKUP(VLOOKUP($B623,$Q$2:$R$42,2,0),costo_laboral!$E$2:$AZ$99,base_minorista!$A623,0)</f>
        <v>15.135176128243211</v>
      </c>
      <c r="O623">
        <f>+HLOOKUP(VLOOKUP($B623,$Q$2:$R$42,2,0),Participacion2!$D$2:$AO$99,base_minorista!$A623,0)</f>
        <v>3.6280722400762833</v>
      </c>
    </row>
    <row r="624" spans="1:15" ht="16.5" x14ac:dyDescent="0.3">
      <c r="A624">
        <v>39</v>
      </c>
      <c r="B624">
        <v>7</v>
      </c>
      <c r="C624">
        <v>38</v>
      </c>
      <c r="D624" s="3">
        <v>42035</v>
      </c>
      <c r="E624" s="33">
        <v>15</v>
      </c>
      <c r="F624">
        <v>1</v>
      </c>
      <c r="G624">
        <f>+HLOOKUP(VLOOKUP($B624,$Q$2:$R$42,2,0),costos_sf!$D$2:$AY$99,base_minorista!$A624,0)</f>
        <v>312196581.5342347</v>
      </c>
      <c r="H624">
        <f>+HLOOKUP(VLOOKUP($B624,$Q$2:$R$42,2,0),creditos_sf!$D$2:$AY$99,base_minorista!$A624,0)</f>
        <v>1003702248.938699</v>
      </c>
      <c r="I624">
        <f>+HLOOKUP(VLOOKUP($B624,$Q$2:$R$42,2,0),creditos_sf!$D$103:$AY$200,base_minorista!$A624,0)</f>
        <v>167199609.40251046</v>
      </c>
      <c r="J624">
        <f>+HLOOKUP(VLOOKUP($B624,$Q$2:$R$42,2,0),Costo_fondeo!$D$3:$AY$100,base_minorista!$A624,0)</f>
        <v>5.8647246539904492</v>
      </c>
      <c r="K624">
        <f>+HLOOKUP(VLOOKUP($B624,$Q$2:$R$42,2,0),Costo_provisiones!$D$3:$AY$100,base_minorista!$A624,0)</f>
        <v>4.6067310251543594</v>
      </c>
      <c r="L624">
        <f>+HLOOKUP(VLOOKUP($B624,$Q$2:$R$42,2,0),Morosidad_control!$D$4:$AY$101,base_minorista!$A624,0)</f>
        <v>3.449786765677004</v>
      </c>
      <c r="M624">
        <f ca="1">+OFFSET(Capital_2!$D$2,base_minorista!A624,0)</f>
        <v>3.0663026726799725</v>
      </c>
      <c r="N624">
        <f>+HLOOKUP(VLOOKUP($B624,$Q$2:$R$42,2,0),costo_laboral!$E$2:$AZ$99,base_minorista!$A624,0)</f>
        <v>15.004554475847396</v>
      </c>
      <c r="O624">
        <f>+HLOOKUP(VLOOKUP($B624,$Q$2:$R$42,2,0),Participacion2!$D$2:$AO$99,base_minorista!$A624,0)</f>
        <v>3.6950065323874961</v>
      </c>
    </row>
    <row r="625" spans="1:15" ht="16.5" x14ac:dyDescent="0.3">
      <c r="A625">
        <v>40</v>
      </c>
      <c r="B625">
        <v>7</v>
      </c>
      <c r="C625">
        <v>39</v>
      </c>
      <c r="D625" s="3">
        <v>42063</v>
      </c>
      <c r="E625" s="33">
        <v>15</v>
      </c>
      <c r="F625">
        <v>1</v>
      </c>
      <c r="G625">
        <f>+HLOOKUP(VLOOKUP($B625,$Q$2:$R$42,2,0),costos_sf!$D$2:$AY$99,base_minorista!$A625,0)</f>
        <v>308067792.11094743</v>
      </c>
      <c r="H625">
        <f>+HLOOKUP(VLOOKUP($B625,$Q$2:$R$42,2,0),creditos_sf!$D$2:$AY$99,base_minorista!$A625,0)</f>
        <v>1011735040.5593325</v>
      </c>
      <c r="I625">
        <f>+HLOOKUP(VLOOKUP($B625,$Q$2:$R$42,2,0),creditos_sf!$D$103:$AY$200,base_minorista!$A625,0)</f>
        <v>169012946.47415921</v>
      </c>
      <c r="J625">
        <f>+HLOOKUP(VLOOKUP($B625,$Q$2:$R$42,2,0),Costo_fondeo!$D$3:$AY$100,base_minorista!$A625,0)</f>
        <v>5.7731366610383397</v>
      </c>
      <c r="K625">
        <f>+HLOOKUP(VLOOKUP($B625,$Q$2:$R$42,2,0),Costo_provisiones!$D$3:$AY$100,base_minorista!$A625,0)</f>
        <v>4.4848152276211453</v>
      </c>
      <c r="L625">
        <f>+HLOOKUP(VLOOKUP($B625,$Q$2:$R$42,2,0),Morosidad_control!$D$4:$AY$101,base_minorista!$A625,0)</f>
        <v>3.3981919225857196</v>
      </c>
      <c r="M625">
        <f ca="1">+OFFSET(Capital_2!$D$2,base_minorista!A625,0)</f>
        <v>3.049096647123327</v>
      </c>
      <c r="N625">
        <f>+HLOOKUP(VLOOKUP($B625,$Q$2:$R$42,2,0),costo_laboral!$E$2:$AZ$99,base_minorista!$A625,0)</f>
        <v>14.798235875852351</v>
      </c>
      <c r="O625">
        <f>+HLOOKUP(VLOOKUP($B625,$Q$2:$R$42,2,0),Participacion2!$D$2:$AO$99,base_minorista!$A625,0)</f>
        <v>3.7519905457008091</v>
      </c>
    </row>
    <row r="626" spans="1:15" ht="16.5" x14ac:dyDescent="0.3">
      <c r="A626">
        <v>41</v>
      </c>
      <c r="B626">
        <v>7</v>
      </c>
      <c r="C626">
        <v>40</v>
      </c>
      <c r="D626" s="3">
        <v>42094</v>
      </c>
      <c r="E626" s="33">
        <v>15</v>
      </c>
      <c r="F626">
        <v>1</v>
      </c>
      <c r="G626">
        <f>+HLOOKUP(VLOOKUP($B626,$Q$2:$R$42,2,0),costos_sf!$D$2:$AY$99,base_minorista!$A626,0)</f>
        <v>304467897.20286024</v>
      </c>
      <c r="H626">
        <f>+HLOOKUP(VLOOKUP($B626,$Q$2:$R$42,2,0),creditos_sf!$D$2:$AY$99,base_minorista!$A626,0)</f>
        <v>1008733360.1489534</v>
      </c>
      <c r="I626">
        <f>+HLOOKUP(VLOOKUP($B626,$Q$2:$R$42,2,0),creditos_sf!$D$103:$AY$200,base_minorista!$A626,0)</f>
        <v>168272344.31791514</v>
      </c>
      <c r="J626">
        <f>+HLOOKUP(VLOOKUP($B626,$Q$2:$R$42,2,0),Costo_fondeo!$D$3:$AY$100,base_minorista!$A626,0)</f>
        <v>5.6728003287642759</v>
      </c>
      <c r="K626">
        <f>+HLOOKUP(VLOOKUP($B626,$Q$2:$R$42,2,0),Costo_provisiones!$D$3:$AY$100,base_minorista!$A626,0)</f>
        <v>4.4678498181248072</v>
      </c>
      <c r="L626">
        <f>+HLOOKUP(VLOOKUP($B626,$Q$2:$R$42,2,0),Morosidad_control!$D$4:$AY$101,base_minorista!$A626,0)</f>
        <v>3.3309102815241047</v>
      </c>
      <c r="M626">
        <f ca="1">+OFFSET(Capital_2!$D$2,base_minorista!A626,0)</f>
        <v>3.0217281587138265</v>
      </c>
      <c r="N626">
        <f>+HLOOKUP(VLOOKUP($B626,$Q$2:$R$42,2,0),costo_laboral!$E$2:$AZ$99,base_minorista!$A626,0)</f>
        <v>14.724670245000885</v>
      </c>
      <c r="O626">
        <f>+HLOOKUP(VLOOKUP($B626,$Q$2:$R$42,2,0),Participacion2!$D$2:$AO$99,base_minorista!$A626,0)</f>
        <v>3.7692931175340636</v>
      </c>
    </row>
    <row r="627" spans="1:15" ht="16.5" x14ac:dyDescent="0.3">
      <c r="A627">
        <v>42</v>
      </c>
      <c r="B627">
        <v>7</v>
      </c>
      <c r="C627">
        <v>41</v>
      </c>
      <c r="D627" s="3">
        <v>42124</v>
      </c>
      <c r="E627" s="33">
        <v>15</v>
      </c>
      <c r="F627">
        <v>1</v>
      </c>
      <c r="G627">
        <f>+HLOOKUP(VLOOKUP($B627,$Q$2:$R$42,2,0),costos_sf!$D$2:$AY$99,base_minorista!$A627,0)</f>
        <v>301728715.94457597</v>
      </c>
      <c r="H627">
        <f>+HLOOKUP(VLOOKUP($B627,$Q$2:$R$42,2,0),creditos_sf!$D$2:$AY$99,base_minorista!$A627,0)</f>
        <v>1011040112.2441871</v>
      </c>
      <c r="I627">
        <f>+HLOOKUP(VLOOKUP($B627,$Q$2:$R$42,2,0),creditos_sf!$D$103:$AY$200,base_minorista!$A627,0)</f>
        <v>168436343.05285528</v>
      </c>
      <c r="J627">
        <f>+HLOOKUP(VLOOKUP($B627,$Q$2:$R$42,2,0),Costo_fondeo!$D$3:$AY$100,base_minorista!$A627,0)</f>
        <v>5.6112662162623721</v>
      </c>
      <c r="K627">
        <f>+HLOOKUP(VLOOKUP($B627,$Q$2:$R$42,2,0),Costo_provisiones!$D$3:$AY$100,base_minorista!$A627,0)</f>
        <v>4.4357240230374542</v>
      </c>
      <c r="L627">
        <f>+HLOOKUP(VLOOKUP($B627,$Q$2:$R$42,2,0),Morosidad_control!$D$4:$AY$101,base_minorista!$A627,0)</f>
        <v>3.1646394139839482</v>
      </c>
      <c r="M627">
        <f ca="1">+OFFSET(Capital_2!$D$2,base_minorista!A627,0)</f>
        <v>3.0029222612045556</v>
      </c>
      <c r="N627">
        <f>+HLOOKUP(VLOOKUP($B627,$Q$2:$R$42,2,0),costo_laboral!$E$2:$AZ$99,base_minorista!$A627,0)</f>
        <v>14.585379891758107</v>
      </c>
      <c r="O627">
        <f>+HLOOKUP(VLOOKUP($B627,$Q$2:$R$42,2,0),Participacion2!$D$2:$AO$99,base_minorista!$A627,0)</f>
        <v>3.7865385183083058</v>
      </c>
    </row>
    <row r="628" spans="1:15" ht="16.5" x14ac:dyDescent="0.3">
      <c r="A628">
        <v>43</v>
      </c>
      <c r="B628">
        <v>7</v>
      </c>
      <c r="C628">
        <v>42</v>
      </c>
      <c r="D628" s="3">
        <v>42155</v>
      </c>
      <c r="E628" s="33">
        <v>15</v>
      </c>
      <c r="F628">
        <v>1</v>
      </c>
      <c r="G628">
        <f>+HLOOKUP(VLOOKUP($B628,$Q$2:$R$42,2,0),costos_sf!$D$2:$AY$99,base_minorista!$A628,0)</f>
        <v>297426693.56860495</v>
      </c>
      <c r="H628">
        <f>+HLOOKUP(VLOOKUP($B628,$Q$2:$R$42,2,0),creditos_sf!$D$2:$AY$99,base_minorista!$A628,0)</f>
        <v>1009711964.7364352</v>
      </c>
      <c r="I628">
        <f>+HLOOKUP(VLOOKUP($B628,$Q$2:$R$42,2,0),creditos_sf!$D$103:$AY$200,base_minorista!$A628,0)</f>
        <v>169116876.0134674</v>
      </c>
      <c r="J628">
        <f>+HLOOKUP(VLOOKUP($B628,$Q$2:$R$42,2,0),Costo_fondeo!$D$3:$AY$100,base_minorista!$A628,0)</f>
        <v>5.533891380072733</v>
      </c>
      <c r="K628">
        <f>+HLOOKUP(VLOOKUP($B628,$Q$2:$R$42,2,0),Costo_provisiones!$D$3:$AY$100,base_minorista!$A628,0)</f>
        <v>4.4034935982402219</v>
      </c>
      <c r="L628">
        <f>+HLOOKUP(VLOOKUP($B628,$Q$2:$R$42,2,0),Morosidad_control!$D$4:$AY$101,base_minorista!$A628,0)</f>
        <v>3.0102054371937879</v>
      </c>
      <c r="M628">
        <f ca="1">+OFFSET(Capital_2!$D$2,base_minorista!A628,0)</f>
        <v>2.9913163210576634</v>
      </c>
      <c r="N628">
        <f>+HLOOKUP(VLOOKUP($B628,$Q$2:$R$42,2,0),costo_laboral!$E$2:$AZ$99,base_minorista!$A628,0)</f>
        <v>14.499767041316664</v>
      </c>
      <c r="O628">
        <f>+HLOOKUP(VLOOKUP($B628,$Q$2:$R$42,2,0),Participacion2!$D$2:$AO$99,base_minorista!$A628,0)</f>
        <v>3.7872154634369672</v>
      </c>
    </row>
    <row r="629" spans="1:15" ht="16.5" x14ac:dyDescent="0.3">
      <c r="A629">
        <v>44</v>
      </c>
      <c r="B629">
        <v>7</v>
      </c>
      <c r="C629">
        <v>43</v>
      </c>
      <c r="D629" s="3">
        <v>42185</v>
      </c>
      <c r="E629" s="33">
        <v>15</v>
      </c>
      <c r="F629">
        <v>1</v>
      </c>
      <c r="G629">
        <f>+HLOOKUP(VLOOKUP($B629,$Q$2:$R$42,2,0),costos_sf!$D$2:$AY$99,base_minorista!$A629,0)</f>
        <v>287930726.06486946</v>
      </c>
      <c r="H629">
        <f>+HLOOKUP(VLOOKUP($B629,$Q$2:$R$42,2,0),creditos_sf!$D$2:$AY$99,base_minorista!$A629,0)</f>
        <v>1013415623.5224793</v>
      </c>
      <c r="I629">
        <f>+HLOOKUP(VLOOKUP($B629,$Q$2:$R$42,2,0),creditos_sf!$D$103:$AY$200,base_minorista!$A629,0)</f>
        <v>168677357.43686819</v>
      </c>
      <c r="J629">
        <f>+HLOOKUP(VLOOKUP($B629,$Q$2:$R$42,2,0),Costo_fondeo!$D$3:$AY$100,base_minorista!$A629,0)</f>
        <v>5.4725162529695268</v>
      </c>
      <c r="K629">
        <f>+HLOOKUP(VLOOKUP($B629,$Q$2:$R$42,2,0),Costo_provisiones!$D$3:$AY$100,base_minorista!$A629,0)</f>
        <v>4.2847316920293395</v>
      </c>
      <c r="L629">
        <f>+HLOOKUP(VLOOKUP($B629,$Q$2:$R$42,2,0),Morosidad_control!$D$4:$AY$101,base_minorista!$A629,0)</f>
        <v>2.9094026903290606</v>
      </c>
      <c r="M629">
        <f ca="1">+OFFSET(Capital_2!$D$2,base_minorista!A629,0)</f>
        <v>2.9626797769382383</v>
      </c>
      <c r="N629">
        <f>+HLOOKUP(VLOOKUP($B629,$Q$2:$R$42,2,0),costo_laboral!$E$2:$AZ$99,base_minorista!$A629,0)</f>
        <v>14.243298792629618</v>
      </c>
      <c r="O629">
        <f>+HLOOKUP(VLOOKUP($B629,$Q$2:$R$42,2,0),Participacion2!$D$2:$AO$99,base_minorista!$A629,0)</f>
        <v>3.8431911529522016</v>
      </c>
    </row>
    <row r="630" spans="1:15" ht="16.5" x14ac:dyDescent="0.3">
      <c r="A630">
        <v>45</v>
      </c>
      <c r="B630">
        <v>7</v>
      </c>
      <c r="C630">
        <v>44</v>
      </c>
      <c r="D630" s="3">
        <v>42216</v>
      </c>
      <c r="E630" s="33">
        <v>15</v>
      </c>
      <c r="F630">
        <v>1</v>
      </c>
      <c r="G630">
        <f>+HLOOKUP(VLOOKUP($B630,$Q$2:$R$42,2,0),costos_sf!$D$2:$AY$99,base_minorista!$A630,0)</f>
        <v>287728889.49862599</v>
      </c>
      <c r="H630">
        <f>+HLOOKUP(VLOOKUP($B630,$Q$2:$R$42,2,0),creditos_sf!$D$2:$AY$99,base_minorista!$A630,0)</f>
        <v>1015767818.9740049</v>
      </c>
      <c r="I630">
        <f>+HLOOKUP(VLOOKUP($B630,$Q$2:$R$42,2,0),creditos_sf!$D$103:$AY$200,base_minorista!$A630,0)</f>
        <v>167918329.72380355</v>
      </c>
      <c r="J630">
        <f>+HLOOKUP(VLOOKUP($B630,$Q$2:$R$42,2,0),Costo_fondeo!$D$3:$AY$100,base_minorista!$A630,0)</f>
        <v>5.4653002407695261</v>
      </c>
      <c r="K630">
        <f>+HLOOKUP(VLOOKUP($B630,$Q$2:$R$42,2,0),Costo_provisiones!$D$3:$AY$100,base_minorista!$A630,0)</f>
        <v>4.2303510324293292</v>
      </c>
      <c r="L630">
        <f>+HLOOKUP(VLOOKUP($B630,$Q$2:$R$42,2,0),Morosidad_control!$D$4:$AY$101,base_minorista!$A630,0)</f>
        <v>2.8171398509083287</v>
      </c>
      <c r="M630">
        <f ca="1">+OFFSET(Capital_2!$D$2,base_minorista!A630,0)</f>
        <v>2.9172838879084302</v>
      </c>
      <c r="N630">
        <f>+HLOOKUP(VLOOKUP($B630,$Q$2:$R$42,2,0),costo_laboral!$E$2:$AZ$99,base_minorista!$A630,0)</f>
        <v>14.182267194308626</v>
      </c>
      <c r="O630">
        <f>+HLOOKUP(VLOOKUP($B630,$Q$2:$R$42,2,0),Participacion2!$D$2:$AO$99,base_minorista!$A630,0)</f>
        <v>3.8664496277793226</v>
      </c>
    </row>
    <row r="631" spans="1:15" ht="16.5" x14ac:dyDescent="0.3">
      <c r="A631">
        <v>46</v>
      </c>
      <c r="B631">
        <v>7</v>
      </c>
      <c r="C631">
        <v>45</v>
      </c>
      <c r="D631" s="3">
        <v>42247</v>
      </c>
      <c r="E631" s="33">
        <v>15</v>
      </c>
      <c r="F631">
        <v>1</v>
      </c>
      <c r="G631">
        <f>+HLOOKUP(VLOOKUP($B631,$Q$2:$R$42,2,0),costos_sf!$D$2:$AY$99,base_minorista!$A631,0)</f>
        <v>283885785.46084279</v>
      </c>
      <c r="H631">
        <f>+HLOOKUP(VLOOKUP($B631,$Q$2:$R$42,2,0),creditos_sf!$D$2:$AY$99,base_minorista!$A631,0)</f>
        <v>1022397045.5210458</v>
      </c>
      <c r="I631">
        <f>+HLOOKUP(VLOOKUP($B631,$Q$2:$R$42,2,0),creditos_sf!$D$103:$AY$200,base_minorista!$A631,0)</f>
        <v>169865827.00879648</v>
      </c>
      <c r="J631">
        <f>+HLOOKUP(VLOOKUP($B631,$Q$2:$R$42,2,0),Costo_fondeo!$D$3:$AY$100,base_minorista!$A631,0)</f>
        <v>5.4666191813608211</v>
      </c>
      <c r="K631">
        <f>+HLOOKUP(VLOOKUP($B631,$Q$2:$R$42,2,0),Costo_provisiones!$D$3:$AY$100,base_minorista!$A631,0)</f>
        <v>4.1199732727599514</v>
      </c>
      <c r="L631">
        <f>+HLOOKUP(VLOOKUP($B631,$Q$2:$R$42,2,0),Morosidad_control!$D$4:$AY$101,base_minorista!$A631,0)</f>
        <v>2.7030118510094239</v>
      </c>
      <c r="M631">
        <f ca="1">+OFFSET(Capital_2!$D$2,base_minorista!A631,0)</f>
        <v>2.8874106541141011</v>
      </c>
      <c r="N631">
        <f>+HLOOKUP(VLOOKUP($B631,$Q$2:$R$42,2,0),costo_laboral!$E$2:$AZ$99,base_minorista!$A631,0)</f>
        <v>14.064520711618233</v>
      </c>
      <c r="O631">
        <f>+HLOOKUP(VLOOKUP($B631,$Q$2:$R$42,2,0),Participacion2!$D$2:$AO$99,base_minorista!$A631,0)</f>
        <v>3.8810480594596872</v>
      </c>
    </row>
    <row r="632" spans="1:15" ht="16.5" x14ac:dyDescent="0.3">
      <c r="A632">
        <v>47</v>
      </c>
      <c r="B632">
        <v>7</v>
      </c>
      <c r="C632">
        <v>46</v>
      </c>
      <c r="D632" s="3">
        <v>42277</v>
      </c>
      <c r="E632" s="33">
        <v>15</v>
      </c>
      <c r="F632">
        <v>1</v>
      </c>
      <c r="G632">
        <f>+HLOOKUP(VLOOKUP($B632,$Q$2:$R$42,2,0),costos_sf!$D$2:$AY$99,base_minorista!$A632,0)</f>
        <v>285317944.47363091</v>
      </c>
      <c r="H632">
        <f>+HLOOKUP(VLOOKUP($B632,$Q$2:$R$42,2,0),creditos_sf!$D$2:$AY$99,base_minorista!$A632,0)</f>
        <v>1039390149.8844</v>
      </c>
      <c r="I632">
        <f>+HLOOKUP(VLOOKUP($B632,$Q$2:$R$42,2,0),creditos_sf!$D$103:$AY$200,base_minorista!$A632,0)</f>
        <v>173470395.8543587</v>
      </c>
      <c r="J632">
        <f>+HLOOKUP(VLOOKUP($B632,$Q$2:$R$42,2,0),Costo_fondeo!$D$3:$AY$100,base_minorista!$A632,0)</f>
        <v>5.4495692380404197</v>
      </c>
      <c r="K632">
        <f>+HLOOKUP(VLOOKUP($B632,$Q$2:$R$42,2,0),Costo_provisiones!$D$3:$AY$100,base_minorista!$A632,0)</f>
        <v>4.0505686696573635</v>
      </c>
      <c r="L632">
        <f>+HLOOKUP(VLOOKUP($B632,$Q$2:$R$42,2,0),Morosidad_control!$D$4:$AY$101,base_minorista!$A632,0)</f>
        <v>2.589293535453673</v>
      </c>
      <c r="M632">
        <f ca="1">+OFFSET(Capital_2!$D$2,base_minorista!A632,0)</f>
        <v>2.8604428107092303</v>
      </c>
      <c r="N632">
        <f>+HLOOKUP(VLOOKUP($B632,$Q$2:$R$42,2,0),costo_laboral!$E$2:$AZ$99,base_minorista!$A632,0)</f>
        <v>13.924627401335609</v>
      </c>
      <c r="O632">
        <f>+HLOOKUP(VLOOKUP($B632,$Q$2:$R$42,2,0),Participacion2!$D$2:$AO$99,base_minorista!$A632,0)</f>
        <v>3.9224111995705959</v>
      </c>
    </row>
    <row r="633" spans="1:15" ht="16.5" x14ac:dyDescent="0.3">
      <c r="A633">
        <v>48</v>
      </c>
      <c r="B633">
        <v>7</v>
      </c>
      <c r="C633">
        <v>47</v>
      </c>
      <c r="D633" s="3">
        <v>42308</v>
      </c>
      <c r="E633" s="33">
        <v>15</v>
      </c>
      <c r="F633">
        <v>1</v>
      </c>
      <c r="G633">
        <f>+HLOOKUP(VLOOKUP($B633,$Q$2:$R$42,2,0),costos_sf!$D$2:$AY$99,base_minorista!$A633,0)</f>
        <v>285096559.73538059</v>
      </c>
      <c r="H633">
        <f>+HLOOKUP(VLOOKUP($B633,$Q$2:$R$42,2,0),creditos_sf!$D$2:$AY$99,base_minorista!$A633,0)</f>
        <v>1055798272.6648184</v>
      </c>
      <c r="I633">
        <f>+HLOOKUP(VLOOKUP($B633,$Q$2:$R$42,2,0),creditos_sf!$D$103:$AY$200,base_minorista!$A633,0)</f>
        <v>175713087.31743896</v>
      </c>
      <c r="J633">
        <f>+HLOOKUP(VLOOKUP($B633,$Q$2:$R$42,2,0),Costo_fondeo!$D$3:$AY$100,base_minorista!$A633,0)</f>
        <v>5.3310596611587053</v>
      </c>
      <c r="K633">
        <f>+HLOOKUP(VLOOKUP($B633,$Q$2:$R$42,2,0),Costo_provisiones!$D$3:$AY$100,base_minorista!$A633,0)</f>
        <v>3.9933303628136319</v>
      </c>
      <c r="L633">
        <f>+HLOOKUP(VLOOKUP($B633,$Q$2:$R$42,2,0),Morosidad_control!$D$4:$AY$101,base_minorista!$A633,0)</f>
        <v>2.5689962791768526</v>
      </c>
      <c r="M633">
        <f ca="1">+OFFSET(Capital_2!$D$2,base_minorista!A633,0)</f>
        <v>2.8360712606451561</v>
      </c>
      <c r="N633">
        <f>+HLOOKUP(VLOOKUP($B633,$Q$2:$R$42,2,0),costo_laboral!$E$2:$AZ$99,base_minorista!$A633,0)</f>
        <v>13.758537943937812</v>
      </c>
      <c r="O633">
        <f>+HLOOKUP(VLOOKUP($B633,$Q$2:$R$42,2,0),Participacion2!$D$2:$AO$99,base_minorista!$A633,0)</f>
        <v>3.9488157040957108</v>
      </c>
    </row>
    <row r="634" spans="1:15" ht="16.5" x14ac:dyDescent="0.3">
      <c r="A634">
        <v>49</v>
      </c>
      <c r="B634">
        <v>7</v>
      </c>
      <c r="C634">
        <v>48</v>
      </c>
      <c r="D634" s="3">
        <v>42338</v>
      </c>
      <c r="E634" s="33">
        <v>15</v>
      </c>
      <c r="F634">
        <v>1</v>
      </c>
      <c r="G634">
        <f>+HLOOKUP(VLOOKUP($B634,$Q$2:$R$42,2,0),costos_sf!$D$2:$AY$99,base_minorista!$A634,0)</f>
        <v>285913535.72223067</v>
      </c>
      <c r="H634">
        <f>+HLOOKUP(VLOOKUP($B634,$Q$2:$R$42,2,0),creditos_sf!$D$2:$AY$99,base_minorista!$A634,0)</f>
        <v>1070199553.1014538</v>
      </c>
      <c r="I634">
        <f>+HLOOKUP(VLOOKUP($B634,$Q$2:$R$42,2,0),creditos_sf!$D$103:$AY$200,base_minorista!$A634,0)</f>
        <v>178354977.04180378</v>
      </c>
      <c r="J634">
        <f>+HLOOKUP(VLOOKUP($B634,$Q$2:$R$42,2,0),Costo_fondeo!$D$3:$AY$100,base_minorista!$A634,0)</f>
        <v>5.385300723783728</v>
      </c>
      <c r="K634">
        <f>+HLOOKUP(VLOOKUP($B634,$Q$2:$R$42,2,0),Costo_provisiones!$D$3:$AY$100,base_minorista!$A634,0)</f>
        <v>3.9475746495630486</v>
      </c>
      <c r="L634">
        <f>+HLOOKUP(VLOOKUP($B634,$Q$2:$R$42,2,0),Morosidad_control!$D$4:$AY$101,base_minorista!$A634,0)</f>
        <v>2.4298583183422355</v>
      </c>
      <c r="M634">
        <f ca="1">+OFFSET(Capital_2!$D$2,base_minorista!A634,0)</f>
        <v>2.8102228331623054</v>
      </c>
      <c r="N634">
        <f>+HLOOKUP(VLOOKUP($B634,$Q$2:$R$42,2,0),costo_laboral!$E$2:$AZ$99,base_minorista!$A634,0)</f>
        <v>13.575585360924554</v>
      </c>
      <c r="O634">
        <f>+HLOOKUP(VLOOKUP($B634,$Q$2:$R$42,2,0),Participacion2!$D$2:$AO$99,base_minorista!$A634,0)</f>
        <v>3.9645369963584587</v>
      </c>
    </row>
    <row r="635" spans="1:15" ht="16.5" x14ac:dyDescent="0.3">
      <c r="A635">
        <v>50</v>
      </c>
      <c r="B635">
        <v>7</v>
      </c>
      <c r="C635">
        <v>49</v>
      </c>
      <c r="D635" s="3">
        <v>42369</v>
      </c>
      <c r="E635" s="33">
        <v>15</v>
      </c>
      <c r="F635">
        <v>1</v>
      </c>
      <c r="G635">
        <f>+HLOOKUP(VLOOKUP($B635,$Q$2:$R$42,2,0),costos_sf!$D$2:$AY$99,base_minorista!$A635,0)</f>
        <v>285920369.54294008</v>
      </c>
      <c r="H635">
        <f>+HLOOKUP(VLOOKUP($B635,$Q$2:$R$42,2,0),creditos_sf!$D$2:$AY$99,base_minorista!$A635,0)</f>
        <v>1071564839.3459783</v>
      </c>
      <c r="I635">
        <f>+HLOOKUP(VLOOKUP($B635,$Q$2:$R$42,2,0),creditos_sf!$D$103:$AY$200,base_minorista!$A635,0)</f>
        <v>179238975.2054722</v>
      </c>
      <c r="J635">
        <f>+HLOOKUP(VLOOKUP($B635,$Q$2:$R$42,2,0),Costo_fondeo!$D$3:$AY$100,base_minorista!$A635,0)</f>
        <v>5.4526851253481636</v>
      </c>
      <c r="K635">
        <f>+HLOOKUP(VLOOKUP($B635,$Q$2:$R$42,2,0),Costo_provisiones!$D$3:$AY$100,base_minorista!$A635,0)</f>
        <v>3.9206892225250556</v>
      </c>
      <c r="L635">
        <f>+HLOOKUP(VLOOKUP($B635,$Q$2:$R$42,2,0),Morosidad_control!$D$4:$AY$101,base_minorista!$A635,0)</f>
        <v>2.2360052394186738</v>
      </c>
      <c r="M635">
        <f ca="1">+OFFSET(Capital_2!$D$2,base_minorista!A635,0)</f>
        <v>2.789179696006852</v>
      </c>
      <c r="N635">
        <f>+HLOOKUP(VLOOKUP($B635,$Q$2:$R$42,2,0),costo_laboral!$E$2:$AZ$99,base_minorista!$A635,0)</f>
        <v>13.472382567564884</v>
      </c>
      <c r="O635">
        <f>+HLOOKUP(VLOOKUP($B635,$Q$2:$R$42,2,0),Participacion2!$D$2:$AO$99,base_minorista!$A635,0)</f>
        <v>3.9800844419150945</v>
      </c>
    </row>
    <row r="636" spans="1:15" ht="16.5" x14ac:dyDescent="0.3">
      <c r="A636">
        <v>51</v>
      </c>
      <c r="B636">
        <v>7</v>
      </c>
      <c r="C636">
        <v>50</v>
      </c>
      <c r="D636" s="3">
        <v>42400</v>
      </c>
      <c r="E636" s="33">
        <v>16</v>
      </c>
      <c r="F636">
        <v>1</v>
      </c>
      <c r="G636">
        <f>+HLOOKUP(VLOOKUP($B636,$Q$2:$R$42,2,0),costos_sf!$D$2:$AY$99,base_minorista!$A636,0)</f>
        <v>287651816.10739851</v>
      </c>
      <c r="H636">
        <f>+HLOOKUP(VLOOKUP($B636,$Q$2:$R$42,2,0),creditos_sf!$D$2:$AY$99,base_minorista!$A636,0)</f>
        <v>1070096322.0254133</v>
      </c>
      <c r="I636">
        <f>+HLOOKUP(VLOOKUP($B636,$Q$2:$R$42,2,0),creditos_sf!$D$103:$AY$200,base_minorista!$A636,0)</f>
        <v>181115429.29014167</v>
      </c>
      <c r="J636">
        <f>+HLOOKUP(VLOOKUP($B636,$Q$2:$R$42,2,0),Costo_fondeo!$D$3:$AY$100,base_minorista!$A636,0)</f>
        <v>5.5288320771803559</v>
      </c>
      <c r="K636">
        <f>+HLOOKUP(VLOOKUP($B636,$Q$2:$R$42,2,0),Costo_provisiones!$D$3:$AY$100,base_minorista!$A636,0)</f>
        <v>3.8605263068419218</v>
      </c>
      <c r="L636">
        <f>+HLOOKUP(VLOOKUP($B636,$Q$2:$R$42,2,0),Morosidad_control!$D$4:$AY$101,base_minorista!$A636,0)</f>
        <v>2.4322827865722116</v>
      </c>
      <c r="M636">
        <f ca="1">+OFFSET(Capital_2!$D$2,base_minorista!A636,0)</f>
        <v>2.7880675647391326</v>
      </c>
      <c r="N636">
        <f>+HLOOKUP(VLOOKUP($B636,$Q$2:$R$42,2,0),costo_laboral!$E$2:$AZ$99,base_minorista!$A636,0)</f>
        <v>13.532665987721582</v>
      </c>
      <c r="O636">
        <f>+HLOOKUP(VLOOKUP($B636,$Q$2:$R$42,2,0),Participacion2!$D$2:$AO$99,base_minorista!$A636,0)</f>
        <v>4.0270226148869011</v>
      </c>
    </row>
    <row r="637" spans="1:15" ht="16.5" x14ac:dyDescent="0.3">
      <c r="A637">
        <v>52</v>
      </c>
      <c r="B637">
        <v>7</v>
      </c>
      <c r="C637">
        <v>51</v>
      </c>
      <c r="D637" s="3">
        <v>42429</v>
      </c>
      <c r="E637" s="33">
        <v>16</v>
      </c>
      <c r="F637">
        <v>1</v>
      </c>
      <c r="G637">
        <f>+HLOOKUP(VLOOKUP($B637,$Q$2:$R$42,2,0),costos_sf!$D$2:$AY$99,base_minorista!$A637,0)</f>
        <v>290919542.83735138</v>
      </c>
      <c r="H637">
        <f>+HLOOKUP(VLOOKUP($B637,$Q$2:$R$42,2,0),creditos_sf!$D$2:$AY$99,base_minorista!$A637,0)</f>
        <v>1070284576.571506</v>
      </c>
      <c r="I637">
        <f>+HLOOKUP(VLOOKUP($B637,$Q$2:$R$42,2,0),creditos_sf!$D$103:$AY$200,base_minorista!$A637,0)</f>
        <v>181723178.92986956</v>
      </c>
      <c r="J637">
        <f>+HLOOKUP(VLOOKUP($B637,$Q$2:$R$42,2,0),Costo_fondeo!$D$3:$AY$100,base_minorista!$A637,0)</f>
        <v>5.643538143914915</v>
      </c>
      <c r="K637">
        <f>+HLOOKUP(VLOOKUP($B637,$Q$2:$R$42,2,0),Costo_provisiones!$D$3:$AY$100,base_minorista!$A637,0)</f>
        <v>3.8638113995895997</v>
      </c>
      <c r="L637">
        <f>+HLOOKUP(VLOOKUP($B637,$Q$2:$R$42,2,0),Morosidad_control!$D$4:$AY$101,base_minorista!$A637,0)</f>
        <v>2.450629882726048</v>
      </c>
      <c r="M637">
        <f ca="1">+OFFSET(Capital_2!$D$2,base_minorista!A637,0)</f>
        <v>2.8101212764635846</v>
      </c>
      <c r="N637">
        <f>+HLOOKUP(VLOOKUP($B637,$Q$2:$R$42,2,0),costo_laboral!$E$2:$AZ$99,base_minorista!$A637,0)</f>
        <v>13.601141133772012</v>
      </c>
      <c r="O637">
        <f>+HLOOKUP(VLOOKUP($B637,$Q$2:$R$42,2,0),Participacion2!$D$2:$AO$99,base_minorista!$A637,0)</f>
        <v>4.0377387907038544</v>
      </c>
    </row>
    <row r="638" spans="1:15" ht="16.5" x14ac:dyDescent="0.3">
      <c r="A638">
        <v>53</v>
      </c>
      <c r="B638">
        <v>7</v>
      </c>
      <c r="C638">
        <v>52</v>
      </c>
      <c r="D638" s="3">
        <v>42460</v>
      </c>
      <c r="E638" s="33">
        <v>16</v>
      </c>
      <c r="F638">
        <v>1</v>
      </c>
      <c r="G638">
        <f>+HLOOKUP(VLOOKUP($B638,$Q$2:$R$42,2,0),costos_sf!$D$2:$AY$99,base_minorista!$A638,0)</f>
        <v>292961080.61098641</v>
      </c>
      <c r="H638">
        <f>+HLOOKUP(VLOOKUP($B638,$Q$2:$R$42,2,0),creditos_sf!$D$2:$AY$99,base_minorista!$A638,0)</f>
        <v>1059705194.7524558</v>
      </c>
      <c r="I638">
        <f>+HLOOKUP(VLOOKUP($B638,$Q$2:$R$42,2,0),creditos_sf!$D$103:$AY$200,base_minorista!$A638,0)</f>
        <v>181511375.99463999</v>
      </c>
      <c r="J638">
        <f>+HLOOKUP(VLOOKUP($B638,$Q$2:$R$42,2,0),Costo_fondeo!$D$3:$AY$100,base_minorista!$A638,0)</f>
        <v>5.7220733657692584</v>
      </c>
      <c r="K638">
        <f>+HLOOKUP(VLOOKUP($B638,$Q$2:$R$42,2,0),Costo_provisiones!$D$3:$AY$100,base_minorista!$A638,0)</f>
        <v>3.8332884878921378</v>
      </c>
      <c r="L638">
        <f>+HLOOKUP(VLOOKUP($B638,$Q$2:$R$42,2,0),Morosidad_control!$D$4:$AY$101,base_minorista!$A638,0)</f>
        <v>2.4576329371098065</v>
      </c>
      <c r="M638">
        <f ca="1">+OFFSET(Capital_2!$D$2,base_minorista!A638,0)</f>
        <v>2.8489018213335102</v>
      </c>
      <c r="N638">
        <f>+HLOOKUP(VLOOKUP($B638,$Q$2:$R$42,2,0),costo_laboral!$E$2:$AZ$99,base_minorista!$A638,0)</f>
        <v>13.680695201070026</v>
      </c>
      <c r="O638">
        <f>+HLOOKUP(VLOOKUP($B638,$Q$2:$R$42,2,0),Participacion2!$D$2:$AO$99,base_minorista!$A638,0)</f>
        <v>4.027291683360021</v>
      </c>
    </row>
    <row r="639" spans="1:15" ht="16.5" x14ac:dyDescent="0.3">
      <c r="A639">
        <v>54</v>
      </c>
      <c r="B639">
        <v>7</v>
      </c>
      <c r="C639">
        <v>53</v>
      </c>
      <c r="D639" s="3">
        <v>42490</v>
      </c>
      <c r="E639" s="33">
        <v>16</v>
      </c>
      <c r="F639">
        <v>1</v>
      </c>
      <c r="G639">
        <f>+HLOOKUP(VLOOKUP($B639,$Q$2:$R$42,2,0),costos_sf!$D$2:$AY$99,base_minorista!$A639,0)</f>
        <v>296982682.84575999</v>
      </c>
      <c r="H639">
        <f>+HLOOKUP(VLOOKUP($B639,$Q$2:$R$42,2,0),creditos_sf!$D$2:$AY$99,base_minorista!$A639,0)</f>
        <v>1058121401.3461974</v>
      </c>
      <c r="I639">
        <f>+HLOOKUP(VLOOKUP($B639,$Q$2:$R$42,2,0),creditos_sf!$D$103:$AY$200,base_minorista!$A639,0)</f>
        <v>181630236.07167318</v>
      </c>
      <c r="J639">
        <f>+HLOOKUP(VLOOKUP($B639,$Q$2:$R$42,2,0),Costo_fondeo!$D$3:$AY$100,base_minorista!$A639,0)</f>
        <v>5.801117527544398</v>
      </c>
      <c r="K639">
        <f>+HLOOKUP(VLOOKUP($B639,$Q$2:$R$42,2,0),Costo_provisiones!$D$3:$AY$100,base_minorista!$A639,0)</f>
        <v>3.8124342127205857</v>
      </c>
      <c r="L639">
        <f>+HLOOKUP(VLOOKUP($B639,$Q$2:$R$42,2,0),Morosidad_control!$D$4:$AY$101,base_minorista!$A639,0)</f>
        <v>2.5413092653857627</v>
      </c>
      <c r="M639">
        <f ca="1">+OFFSET(Capital_2!$D$2,base_minorista!A639,0)</f>
        <v>2.8814923639740782</v>
      </c>
      <c r="N639">
        <f>+HLOOKUP(VLOOKUP($B639,$Q$2:$R$42,2,0),costo_laboral!$E$2:$AZ$99,base_minorista!$A639,0)</f>
        <v>13.742048560650378</v>
      </c>
      <c r="O639">
        <f>+HLOOKUP(VLOOKUP($B639,$Q$2:$R$42,2,0),Participacion2!$D$2:$AO$99,base_minorista!$A639,0)</f>
        <v>4.008606430399217</v>
      </c>
    </row>
    <row r="640" spans="1:15" ht="16.5" x14ac:dyDescent="0.3">
      <c r="A640">
        <v>55</v>
      </c>
      <c r="B640">
        <v>7</v>
      </c>
      <c r="C640">
        <v>54</v>
      </c>
      <c r="D640" s="3">
        <v>42521</v>
      </c>
      <c r="E640" s="33">
        <v>16</v>
      </c>
      <c r="F640">
        <v>1</v>
      </c>
      <c r="G640">
        <f>+HLOOKUP(VLOOKUP($B640,$Q$2:$R$42,2,0),costos_sf!$D$2:$AY$99,base_minorista!$A640,0)</f>
        <v>299182697.49966168</v>
      </c>
      <c r="H640">
        <f>+HLOOKUP(VLOOKUP($B640,$Q$2:$R$42,2,0),creditos_sf!$D$2:$AY$99,base_minorista!$A640,0)</f>
        <v>1052308435.1070918</v>
      </c>
      <c r="I640">
        <f>+HLOOKUP(VLOOKUP($B640,$Q$2:$R$42,2,0),creditos_sf!$D$103:$AY$200,base_minorista!$A640,0)</f>
        <v>180025072.28753904</v>
      </c>
      <c r="J640">
        <f>+HLOOKUP(VLOOKUP($B640,$Q$2:$R$42,2,0),Costo_fondeo!$D$3:$AY$100,base_minorista!$A640,0)</f>
        <v>5.9312750025409953</v>
      </c>
      <c r="K640">
        <f>+HLOOKUP(VLOOKUP($B640,$Q$2:$R$42,2,0),Costo_provisiones!$D$3:$AY$100,base_minorista!$A640,0)</f>
        <v>3.7703083196067175</v>
      </c>
      <c r="L640">
        <f>+HLOOKUP(VLOOKUP($B640,$Q$2:$R$42,2,0),Morosidad_control!$D$4:$AY$101,base_minorista!$A640,0)</f>
        <v>2.6152119605990105</v>
      </c>
      <c r="M640">
        <f ca="1">+OFFSET(Capital_2!$D$2,base_minorista!A640,0)</f>
        <v>2.9184975362021124</v>
      </c>
      <c r="N640">
        <f>+HLOOKUP(VLOOKUP($B640,$Q$2:$R$42,2,0),costo_laboral!$E$2:$AZ$99,base_minorista!$A640,0)</f>
        <v>13.849498488705539</v>
      </c>
      <c r="O640">
        <f>+HLOOKUP(VLOOKUP($B640,$Q$2:$R$42,2,0),Participacion2!$D$2:$AO$99,base_minorista!$A640,0)</f>
        <v>3.977976252890552</v>
      </c>
    </row>
    <row r="641" spans="1:15" ht="16.5" x14ac:dyDescent="0.3">
      <c r="A641">
        <v>56</v>
      </c>
      <c r="B641">
        <v>7</v>
      </c>
      <c r="C641">
        <v>55</v>
      </c>
      <c r="D641" s="3">
        <v>42551</v>
      </c>
      <c r="E641" s="33">
        <v>16</v>
      </c>
      <c r="F641">
        <v>1</v>
      </c>
      <c r="G641">
        <f>+HLOOKUP(VLOOKUP($B641,$Q$2:$R$42,2,0),costos_sf!$D$2:$AY$99,base_minorista!$A641,0)</f>
        <v>302485420.56816572</v>
      </c>
      <c r="H641">
        <f>+HLOOKUP(VLOOKUP($B641,$Q$2:$R$42,2,0),creditos_sf!$D$2:$AY$99,base_minorista!$A641,0)</f>
        <v>1043521979.6524733</v>
      </c>
      <c r="I641">
        <f>+HLOOKUP(VLOOKUP($B641,$Q$2:$R$42,2,0),creditos_sf!$D$103:$AY$200,base_minorista!$A641,0)</f>
        <v>178352383.29413548</v>
      </c>
      <c r="J641">
        <f>+HLOOKUP(VLOOKUP($B641,$Q$2:$R$42,2,0),Costo_fondeo!$D$3:$AY$100,base_minorista!$A641,0)</f>
        <v>6.0291173801558493</v>
      </c>
      <c r="K641">
        <f>+HLOOKUP(VLOOKUP($B641,$Q$2:$R$42,2,0),Costo_provisiones!$D$3:$AY$100,base_minorista!$A641,0)</f>
        <v>3.8295606621181042</v>
      </c>
      <c r="L641">
        <f>+HLOOKUP(VLOOKUP($B641,$Q$2:$R$42,2,0),Morosidad_control!$D$4:$AY$101,base_minorista!$A641,0)</f>
        <v>2.7240962940141382</v>
      </c>
      <c r="M641">
        <f ca="1">+OFFSET(Capital_2!$D$2,base_minorista!A641,0)</f>
        <v>2.9650713359667673</v>
      </c>
      <c r="N641">
        <f>+HLOOKUP(VLOOKUP($B641,$Q$2:$R$42,2,0),costo_laboral!$E$2:$AZ$99,base_minorista!$A641,0)</f>
        <v>14.052401138875862</v>
      </c>
      <c r="O641">
        <f>+HLOOKUP(VLOOKUP($B641,$Q$2:$R$42,2,0),Participacion2!$D$2:$AO$99,base_minorista!$A641,0)</f>
        <v>3.9244797082006913</v>
      </c>
    </row>
    <row r="642" spans="1:15" ht="16.5" x14ac:dyDescent="0.3">
      <c r="A642">
        <v>57</v>
      </c>
      <c r="B642">
        <v>7</v>
      </c>
      <c r="C642">
        <v>56</v>
      </c>
      <c r="D642" s="3">
        <v>42582</v>
      </c>
      <c r="E642" s="33">
        <v>16</v>
      </c>
      <c r="F642">
        <v>1</v>
      </c>
      <c r="G642">
        <f>+HLOOKUP(VLOOKUP($B642,$Q$2:$R$42,2,0),costos_sf!$D$2:$AY$99,base_minorista!$A642,0)</f>
        <v>301745905.01614672</v>
      </c>
      <c r="H642">
        <f>+HLOOKUP(VLOOKUP($B642,$Q$2:$R$42,2,0),creditos_sf!$D$2:$AY$99,base_minorista!$A642,0)</f>
        <v>1036142758.7653486</v>
      </c>
      <c r="I642">
        <f>+HLOOKUP(VLOOKUP($B642,$Q$2:$R$42,2,0),creditos_sf!$D$103:$AY$200,base_minorista!$A642,0)</f>
        <v>176890350.25620347</v>
      </c>
      <c r="J642">
        <f>+HLOOKUP(VLOOKUP($B642,$Q$2:$R$42,2,0),Costo_fondeo!$D$3:$AY$100,base_minorista!$A642,0)</f>
        <v>6.1167934217122166</v>
      </c>
      <c r="K642">
        <f>+HLOOKUP(VLOOKUP($B642,$Q$2:$R$42,2,0),Costo_provisiones!$D$3:$AY$100,base_minorista!$A642,0)</f>
        <v>3.8742487265363938</v>
      </c>
      <c r="L642">
        <f>+HLOOKUP(VLOOKUP($B642,$Q$2:$R$42,2,0),Morosidad_control!$D$4:$AY$101,base_minorista!$A642,0)</f>
        <v>2.815795546841418</v>
      </c>
      <c r="M642">
        <f ca="1">+OFFSET(Capital_2!$D$2,base_minorista!A642,0)</f>
        <v>3.0367322920898565</v>
      </c>
      <c r="N642">
        <f>+HLOOKUP(VLOOKUP($B642,$Q$2:$R$42,2,0),costo_laboral!$E$2:$AZ$99,base_minorista!$A642,0)</f>
        <v>14.113682555792392</v>
      </c>
      <c r="O642">
        <f>+HLOOKUP(VLOOKUP($B642,$Q$2:$R$42,2,0),Participacion2!$D$2:$AO$99,base_minorista!$A642,0)</f>
        <v>3.8913895351661871</v>
      </c>
    </row>
    <row r="643" spans="1:15" ht="16.5" x14ac:dyDescent="0.3">
      <c r="A643">
        <v>58</v>
      </c>
      <c r="B643">
        <v>7</v>
      </c>
      <c r="C643">
        <v>57</v>
      </c>
      <c r="D643" s="3">
        <v>42613</v>
      </c>
      <c r="E643" s="33">
        <v>16</v>
      </c>
      <c r="F643">
        <v>1</v>
      </c>
      <c r="G643">
        <f>+HLOOKUP(VLOOKUP($B643,$Q$2:$R$42,2,0),costos_sf!$D$2:$AY$99,base_minorista!$A643,0)</f>
        <v>303130017.07208931</v>
      </c>
      <c r="H643">
        <f>+HLOOKUP(VLOOKUP($B643,$Q$2:$R$42,2,0),creditos_sf!$D$2:$AY$99,base_minorista!$A643,0)</f>
        <v>1025554756.7413119</v>
      </c>
      <c r="I643">
        <f>+HLOOKUP(VLOOKUP($B643,$Q$2:$R$42,2,0),creditos_sf!$D$103:$AY$200,base_minorista!$A643,0)</f>
        <v>176962515.30613118</v>
      </c>
      <c r="J643">
        <f>+HLOOKUP(VLOOKUP($B643,$Q$2:$R$42,2,0),Costo_fondeo!$D$3:$AY$100,base_minorista!$A643,0)</f>
        <v>6.1951904848288546</v>
      </c>
      <c r="K643">
        <f>+HLOOKUP(VLOOKUP($B643,$Q$2:$R$42,2,0),Costo_provisiones!$D$3:$AY$100,base_minorista!$A643,0)</f>
        <v>3.9183971620745703</v>
      </c>
      <c r="L643">
        <f>+HLOOKUP(VLOOKUP($B643,$Q$2:$R$42,2,0),Morosidad_control!$D$4:$AY$101,base_minorista!$A643,0)</f>
        <v>2.8497121593487389</v>
      </c>
      <c r="M643">
        <f ca="1">+OFFSET(Capital_2!$D$2,base_minorista!A643,0)</f>
        <v>3.0987757605561481</v>
      </c>
      <c r="N643">
        <f>+HLOOKUP(VLOOKUP($B643,$Q$2:$R$42,2,0),costo_laboral!$E$2:$AZ$99,base_minorista!$A643,0)</f>
        <v>14.12066966924642</v>
      </c>
      <c r="O643">
        <f>+HLOOKUP(VLOOKUP($B643,$Q$2:$R$42,2,0),Participacion2!$D$2:$AO$99,base_minorista!$A643,0)</f>
        <v>3.8448578570632641</v>
      </c>
    </row>
    <row r="644" spans="1:15" ht="16.5" x14ac:dyDescent="0.3">
      <c r="A644">
        <v>59</v>
      </c>
      <c r="B644">
        <v>7</v>
      </c>
      <c r="C644">
        <v>58</v>
      </c>
      <c r="D644" s="3">
        <v>42643</v>
      </c>
      <c r="E644" s="33">
        <v>16</v>
      </c>
      <c r="F644">
        <v>1</v>
      </c>
      <c r="G644">
        <f>+HLOOKUP(VLOOKUP($B644,$Q$2:$R$42,2,0),costos_sf!$D$2:$AY$99,base_minorista!$A644,0)</f>
        <v>303710176.45322013</v>
      </c>
      <c r="H644">
        <f>+HLOOKUP(VLOOKUP($B644,$Q$2:$R$42,2,0),creditos_sf!$D$2:$AY$99,base_minorista!$A644,0)</f>
        <v>1033370254.4462526</v>
      </c>
      <c r="I644">
        <f>+HLOOKUP(VLOOKUP($B644,$Q$2:$R$42,2,0),creditos_sf!$D$103:$AY$200,base_minorista!$A644,0)</f>
        <v>177577403.69718543</v>
      </c>
      <c r="J644">
        <f>+HLOOKUP(VLOOKUP($B644,$Q$2:$R$42,2,0),Costo_fondeo!$D$3:$AY$100,base_minorista!$A644,0)</f>
        <v>6.2613268413031271</v>
      </c>
      <c r="K644">
        <f>+HLOOKUP(VLOOKUP($B644,$Q$2:$R$42,2,0),Costo_provisiones!$D$3:$AY$100,base_minorista!$A644,0)</f>
        <v>3.9833772681124362</v>
      </c>
      <c r="L644">
        <f>+HLOOKUP(VLOOKUP($B644,$Q$2:$R$42,2,0),Morosidad_control!$D$4:$AY$101,base_minorista!$A644,0)</f>
        <v>2.8221334060857197</v>
      </c>
      <c r="M644">
        <f ca="1">+OFFSET(Capital_2!$D$2,base_minorista!A644,0)</f>
        <v>3.1647538313822339</v>
      </c>
      <c r="N644">
        <f>+HLOOKUP(VLOOKUP($B644,$Q$2:$R$42,2,0),costo_laboral!$E$2:$AZ$99,base_minorista!$A644,0)</f>
        <v>13.966612795077005</v>
      </c>
      <c r="O644">
        <f>+HLOOKUP(VLOOKUP($B644,$Q$2:$R$42,2,0),Participacion2!$D$2:$AO$99,base_minorista!$A644,0)</f>
        <v>3.8176232691946561</v>
      </c>
    </row>
    <row r="645" spans="1:15" ht="16.5" x14ac:dyDescent="0.3">
      <c r="A645">
        <v>60</v>
      </c>
      <c r="B645">
        <v>7</v>
      </c>
      <c r="C645">
        <v>59</v>
      </c>
      <c r="D645" s="3">
        <v>42674</v>
      </c>
      <c r="E645" s="33">
        <v>16</v>
      </c>
      <c r="F645">
        <v>1</v>
      </c>
      <c r="G645">
        <f>+HLOOKUP(VLOOKUP($B645,$Q$2:$R$42,2,0),costos_sf!$D$2:$AY$99,base_minorista!$A645,0)</f>
        <v>302782172.04015034</v>
      </c>
      <c r="H645">
        <f>+HLOOKUP(VLOOKUP($B645,$Q$2:$R$42,2,0),creditos_sf!$D$2:$AY$99,base_minorista!$A645,0)</f>
        <v>1036534401.3889816</v>
      </c>
      <c r="I645">
        <f>+HLOOKUP(VLOOKUP($B645,$Q$2:$R$42,2,0),creditos_sf!$D$103:$AY$200,base_minorista!$A645,0)</f>
        <v>177138752.18418095</v>
      </c>
      <c r="J645">
        <f>+HLOOKUP(VLOOKUP($B645,$Q$2:$R$42,2,0),Costo_fondeo!$D$3:$AY$100,base_minorista!$A645,0)</f>
        <v>6.3289847543113025</v>
      </c>
      <c r="K645">
        <f>+HLOOKUP(VLOOKUP($B645,$Q$2:$R$42,2,0),Costo_provisiones!$D$3:$AY$100,base_minorista!$A645,0)</f>
        <v>3.9997991309074923</v>
      </c>
      <c r="L645">
        <f>+HLOOKUP(VLOOKUP($B645,$Q$2:$R$42,2,0),Morosidad_control!$D$4:$AY$101,base_minorista!$A645,0)</f>
        <v>2.849902646776024</v>
      </c>
      <c r="M645">
        <f ca="1">+OFFSET(Capital_2!$D$2,base_minorista!A645,0)</f>
        <v>3.232264312603593</v>
      </c>
      <c r="N645">
        <f>+HLOOKUP(VLOOKUP($B645,$Q$2:$R$42,2,0),costo_laboral!$E$2:$AZ$99,base_minorista!$A645,0)</f>
        <v>13.827386785151862</v>
      </c>
      <c r="O645">
        <f>+HLOOKUP(VLOOKUP($B645,$Q$2:$R$42,2,0),Participacion2!$D$2:$AO$99,base_minorista!$A645,0)</f>
        <v>3.7987885518673554</v>
      </c>
    </row>
    <row r="646" spans="1:15" ht="16.5" x14ac:dyDescent="0.3">
      <c r="A646">
        <v>61</v>
      </c>
      <c r="B646">
        <v>7</v>
      </c>
      <c r="C646">
        <v>60</v>
      </c>
      <c r="D646" s="3">
        <v>42704</v>
      </c>
      <c r="E646" s="33">
        <v>16</v>
      </c>
      <c r="F646">
        <v>1</v>
      </c>
      <c r="G646">
        <f>+HLOOKUP(VLOOKUP($B646,$Q$2:$R$42,2,0),costos_sf!$D$2:$AY$99,base_minorista!$A646,0)</f>
        <v>302234492.02689731</v>
      </c>
      <c r="H646">
        <f>+HLOOKUP(VLOOKUP($B646,$Q$2:$R$42,2,0),creditos_sf!$D$2:$AY$99,base_minorista!$A646,0)</f>
        <v>1047046562.5636389</v>
      </c>
      <c r="I646">
        <f>+HLOOKUP(VLOOKUP($B646,$Q$2:$R$42,2,0),creditos_sf!$D$103:$AY$200,base_minorista!$A646,0)</f>
        <v>176627318.30468464</v>
      </c>
      <c r="J646">
        <f>+HLOOKUP(VLOOKUP($B646,$Q$2:$R$42,2,0),Costo_fondeo!$D$3:$AY$100,base_minorista!$A646,0)</f>
        <v>6.3595315423229977</v>
      </c>
      <c r="K646">
        <f>+HLOOKUP(VLOOKUP($B646,$Q$2:$R$42,2,0),Costo_provisiones!$D$3:$AY$100,base_minorista!$A646,0)</f>
        <v>4.0318443930100942</v>
      </c>
      <c r="L646">
        <f>+HLOOKUP(VLOOKUP($B646,$Q$2:$R$42,2,0),Morosidad_control!$D$4:$AY$101,base_minorista!$A646,0)</f>
        <v>2.8888882554086157</v>
      </c>
      <c r="M646">
        <f ca="1">+OFFSET(Capital_2!$D$2,base_minorista!A646,0)</f>
        <v>3.2966619789838338</v>
      </c>
      <c r="N646">
        <f>+HLOOKUP(VLOOKUP($B646,$Q$2:$R$42,2,0),costo_laboral!$E$2:$AZ$99,base_minorista!$A646,0)</f>
        <v>13.642762185016489</v>
      </c>
      <c r="O646">
        <f>+HLOOKUP(VLOOKUP($B646,$Q$2:$R$42,2,0),Participacion2!$D$2:$AO$99,base_minorista!$A646,0)</f>
        <v>3.7935026075482261</v>
      </c>
    </row>
    <row r="647" spans="1:15" ht="16.5" x14ac:dyDescent="0.3">
      <c r="A647">
        <v>62</v>
      </c>
      <c r="B647">
        <v>7</v>
      </c>
      <c r="C647">
        <v>61</v>
      </c>
      <c r="D647" s="3">
        <v>42735</v>
      </c>
      <c r="E647" s="33">
        <v>16</v>
      </c>
      <c r="F647">
        <v>1</v>
      </c>
      <c r="G647">
        <f>+HLOOKUP(VLOOKUP($B647,$Q$2:$R$42,2,0),costos_sf!$D$2:$AY$99,base_minorista!$A647,0)</f>
        <v>302416084.0358184</v>
      </c>
      <c r="H647">
        <f>+HLOOKUP(VLOOKUP($B647,$Q$2:$R$42,2,0),creditos_sf!$D$2:$AY$99,base_minorista!$A647,0)</f>
        <v>1044637428.1907927</v>
      </c>
      <c r="I647">
        <f>+HLOOKUP(VLOOKUP($B647,$Q$2:$R$42,2,0),creditos_sf!$D$103:$AY$200,base_minorista!$A647,0)</f>
        <v>175925117.58179611</v>
      </c>
      <c r="J647">
        <f>+HLOOKUP(VLOOKUP($B647,$Q$2:$R$42,2,0),Costo_fondeo!$D$3:$AY$100,base_minorista!$A647,0)</f>
        <v>6.3904672227004831</v>
      </c>
      <c r="K647">
        <f>+HLOOKUP(VLOOKUP($B647,$Q$2:$R$42,2,0),Costo_provisiones!$D$3:$AY$100,base_minorista!$A647,0)</f>
        <v>4.118508784826397</v>
      </c>
      <c r="L647">
        <f>+HLOOKUP(VLOOKUP($B647,$Q$2:$R$42,2,0),Morosidad_control!$D$4:$AY$101,base_minorista!$A647,0)</f>
        <v>2.8546958841382142</v>
      </c>
      <c r="M647">
        <f ca="1">+OFFSET(Capital_2!$D$2,base_minorista!A647,0)</f>
        <v>3.371561018368705</v>
      </c>
      <c r="N647">
        <f>+HLOOKUP(VLOOKUP($B647,$Q$2:$R$42,2,0),costo_laboral!$E$2:$AZ$99,base_minorista!$A647,0)</f>
        <v>13.446447519017557</v>
      </c>
      <c r="O647">
        <f>+HLOOKUP(VLOOKUP($B647,$Q$2:$R$42,2,0),Participacion2!$D$2:$AO$99,base_minorista!$A647,0)</f>
        <v>3.7738648131825965</v>
      </c>
    </row>
    <row r="648" spans="1:15" ht="16.5" x14ac:dyDescent="0.3">
      <c r="A648">
        <v>63</v>
      </c>
      <c r="B648">
        <v>7</v>
      </c>
      <c r="C648">
        <v>62</v>
      </c>
      <c r="D648" s="3">
        <v>42766</v>
      </c>
      <c r="E648" s="33">
        <v>17</v>
      </c>
      <c r="F648">
        <v>1</v>
      </c>
      <c r="G648">
        <f>+HLOOKUP(VLOOKUP($B648,$Q$2:$R$42,2,0),costos_sf!$D$2:$AY$99,base_minorista!$A648,0)</f>
        <v>301048731.99425948</v>
      </c>
      <c r="H648">
        <f>+HLOOKUP(VLOOKUP($B648,$Q$2:$R$42,2,0),creditos_sf!$D$2:$AY$99,base_minorista!$A648,0)</f>
        <v>1030058634.3183268</v>
      </c>
      <c r="I648">
        <f>+HLOOKUP(VLOOKUP($B648,$Q$2:$R$42,2,0),creditos_sf!$D$103:$AY$200,base_minorista!$A648,0)</f>
        <v>174125390.76531136</v>
      </c>
      <c r="J648">
        <f>+HLOOKUP(VLOOKUP($B648,$Q$2:$R$42,2,0),Costo_fondeo!$D$3:$AY$100,base_minorista!$A648,0)</f>
        <v>6.4385436920858314</v>
      </c>
      <c r="K648">
        <f>+HLOOKUP(VLOOKUP($B648,$Q$2:$R$42,2,0),Costo_provisiones!$D$3:$AY$100,base_minorista!$A648,0)</f>
        <v>4.2020720468660047</v>
      </c>
      <c r="L648">
        <f>+HLOOKUP(VLOOKUP($B648,$Q$2:$R$42,2,0),Morosidad_control!$D$4:$AY$101,base_minorista!$A648,0)</f>
        <v>3.2054808255794773</v>
      </c>
      <c r="M648">
        <f ca="1">+OFFSET(Capital_2!$D$2,base_minorista!A648,0)</f>
        <v>3.4309045641717737</v>
      </c>
      <c r="N648">
        <f>+HLOOKUP(VLOOKUP($B648,$Q$2:$R$42,2,0),costo_laboral!$E$2:$AZ$99,base_minorista!$A648,0)</f>
        <v>13.451014204405865</v>
      </c>
      <c r="O648">
        <f>+HLOOKUP(VLOOKUP($B648,$Q$2:$R$42,2,0),Participacion2!$D$2:$AO$99,base_minorista!$A648,0)</f>
        <v>3.7554745913073484</v>
      </c>
    </row>
    <row r="649" spans="1:15" ht="16.5" x14ac:dyDescent="0.3">
      <c r="A649">
        <v>64</v>
      </c>
      <c r="B649">
        <v>7</v>
      </c>
      <c r="C649">
        <v>63</v>
      </c>
      <c r="D649" s="3">
        <v>42794</v>
      </c>
      <c r="E649" s="33">
        <v>17</v>
      </c>
      <c r="F649">
        <v>1</v>
      </c>
      <c r="G649">
        <f>+HLOOKUP(VLOOKUP($B649,$Q$2:$R$42,2,0),costos_sf!$D$2:$AY$99,base_minorista!$A649,0)</f>
        <v>298994243.95366681</v>
      </c>
      <c r="H649">
        <f>+HLOOKUP(VLOOKUP($B649,$Q$2:$R$42,2,0),creditos_sf!$D$2:$AY$99,base_minorista!$A649,0)</f>
        <v>1024709924.9686159</v>
      </c>
      <c r="I649">
        <f>+HLOOKUP(VLOOKUP($B649,$Q$2:$R$42,2,0),creditos_sf!$D$103:$AY$200,base_minorista!$A649,0)</f>
        <v>173972454.99337447</v>
      </c>
      <c r="J649">
        <f>+HLOOKUP(VLOOKUP($B649,$Q$2:$R$42,2,0),Costo_fondeo!$D$3:$AY$100,base_minorista!$A649,0)</f>
        <v>6.4401615683228481</v>
      </c>
      <c r="K649">
        <f>+HLOOKUP(VLOOKUP($B649,$Q$2:$R$42,2,0),Costo_provisiones!$D$3:$AY$100,base_minorista!$A649,0)</f>
        <v>4.2475254445726023</v>
      </c>
      <c r="L649">
        <f>+HLOOKUP(VLOOKUP($B649,$Q$2:$R$42,2,0),Morosidad_control!$D$4:$AY$101,base_minorista!$A649,0)</f>
        <v>3.3683203341073686</v>
      </c>
      <c r="M649">
        <f ca="1">+OFFSET(Capital_2!$D$2,base_minorista!A649,0)</f>
        <v>3.4714473426279464</v>
      </c>
      <c r="N649">
        <f>+HLOOKUP(VLOOKUP($B649,$Q$2:$R$42,2,0),costo_laboral!$E$2:$AZ$99,base_minorista!$A649,0)</f>
        <v>13.381736767451823</v>
      </c>
      <c r="O649">
        <f>+HLOOKUP(VLOOKUP($B649,$Q$2:$R$42,2,0),Participacion2!$D$2:$AO$99,base_minorista!$A649,0)</f>
        <v>3.7332788958060767</v>
      </c>
    </row>
    <row r="650" spans="1:15" ht="16.5" x14ac:dyDescent="0.3">
      <c r="A650">
        <v>65</v>
      </c>
      <c r="B650">
        <v>7</v>
      </c>
      <c r="C650">
        <v>64</v>
      </c>
      <c r="D650" s="3">
        <v>42825</v>
      </c>
      <c r="E650" s="33">
        <v>17</v>
      </c>
      <c r="F650">
        <v>1</v>
      </c>
      <c r="G650">
        <f>+HLOOKUP(VLOOKUP($B650,$Q$2:$R$42,2,0),costos_sf!$D$2:$AY$99,base_minorista!$A650,0)</f>
        <v>293279045.19018167</v>
      </c>
      <c r="H650">
        <f>+HLOOKUP(VLOOKUP($B650,$Q$2:$R$42,2,0),creditos_sf!$D$2:$AY$99,base_minorista!$A650,0)</f>
        <v>1005563122.4899613</v>
      </c>
      <c r="I650">
        <f>+HLOOKUP(VLOOKUP($B650,$Q$2:$R$42,2,0),creditos_sf!$D$103:$AY$200,base_minorista!$A650,0)</f>
        <v>171228133.62365219</v>
      </c>
      <c r="J650">
        <f>+HLOOKUP(VLOOKUP($B650,$Q$2:$R$42,2,0),Costo_fondeo!$D$3:$AY$100,base_minorista!$A650,0)</f>
        <v>6.446274164403631</v>
      </c>
      <c r="K650">
        <f>+HLOOKUP(VLOOKUP($B650,$Q$2:$R$42,2,0),Costo_provisiones!$D$3:$AY$100,base_minorista!$A650,0)</f>
        <v>4.3316709993094271</v>
      </c>
      <c r="L650">
        <f>+HLOOKUP(VLOOKUP($B650,$Q$2:$R$42,2,0),Morosidad_control!$D$4:$AY$101,base_minorista!$A650,0)</f>
        <v>3.3771498539843599</v>
      </c>
      <c r="M650">
        <f ca="1">+OFFSET(Capital_2!$D$2,base_minorista!A650,0)</f>
        <v>3.5034579976729381</v>
      </c>
      <c r="N650">
        <f>+HLOOKUP(VLOOKUP($B650,$Q$2:$R$42,2,0),costo_laboral!$E$2:$AZ$99,base_minorista!$A650,0)</f>
        <v>13.3807202572718</v>
      </c>
      <c r="O650">
        <f>+HLOOKUP(VLOOKUP($B650,$Q$2:$R$42,2,0),Participacion2!$D$2:$AO$99,base_minorista!$A650,0)</f>
        <v>3.7019454607148381</v>
      </c>
    </row>
    <row r="651" spans="1:15" ht="16.5" x14ac:dyDescent="0.3">
      <c r="A651">
        <v>66</v>
      </c>
      <c r="B651">
        <v>7</v>
      </c>
      <c r="C651">
        <v>65</v>
      </c>
      <c r="D651" s="3">
        <v>42855</v>
      </c>
      <c r="E651" s="33">
        <v>17</v>
      </c>
      <c r="F651">
        <v>1</v>
      </c>
      <c r="G651">
        <f>+HLOOKUP(VLOOKUP($B651,$Q$2:$R$42,2,0),costos_sf!$D$2:$AY$99,base_minorista!$A651,0)</f>
        <v>292648547.05269915</v>
      </c>
      <c r="H651">
        <f>+HLOOKUP(VLOOKUP($B651,$Q$2:$R$42,2,0),creditos_sf!$D$2:$AY$99,base_minorista!$A651,0)</f>
        <v>1000942149.4551805</v>
      </c>
      <c r="I651">
        <f>+HLOOKUP(VLOOKUP($B651,$Q$2:$R$42,2,0),creditos_sf!$D$103:$AY$200,base_minorista!$A651,0)</f>
        <v>171535297.23431176</v>
      </c>
      <c r="J651">
        <f>+HLOOKUP(VLOOKUP($B651,$Q$2:$R$42,2,0),Costo_fondeo!$D$3:$AY$100,base_minorista!$A651,0)</f>
        <v>6.4438318667934453</v>
      </c>
      <c r="K651">
        <f>+HLOOKUP(VLOOKUP($B651,$Q$2:$R$42,2,0),Costo_provisiones!$D$3:$AY$100,base_minorista!$A651,0)</f>
        <v>4.41433592148858</v>
      </c>
      <c r="L651">
        <f>+HLOOKUP(VLOOKUP($B651,$Q$2:$R$42,2,0),Morosidad_control!$D$4:$AY$101,base_minorista!$A651,0)</f>
        <v>3.3516341564210501</v>
      </c>
      <c r="M651">
        <f ca="1">+OFFSET(Capital_2!$D$2,base_minorista!A651,0)</f>
        <v>3.5336781037956082</v>
      </c>
      <c r="N651">
        <f>+HLOOKUP(VLOOKUP($B651,$Q$2:$R$42,2,0),costo_laboral!$E$2:$AZ$99,base_minorista!$A651,0)</f>
        <v>13.452143380087344</v>
      </c>
      <c r="O651">
        <f>+HLOOKUP(VLOOKUP($B651,$Q$2:$R$42,2,0),Participacion2!$D$2:$AO$99,base_minorista!$A651,0)</f>
        <v>3.6676473318697735</v>
      </c>
    </row>
    <row r="652" spans="1:15" ht="16.5" x14ac:dyDescent="0.3">
      <c r="A652">
        <v>67</v>
      </c>
      <c r="B652">
        <v>7</v>
      </c>
      <c r="C652">
        <v>66</v>
      </c>
      <c r="D652" s="3">
        <v>42886</v>
      </c>
      <c r="E652" s="33">
        <v>17</v>
      </c>
      <c r="F652">
        <v>1</v>
      </c>
      <c r="G652">
        <f>+HLOOKUP(VLOOKUP($B652,$Q$2:$R$42,2,0),costos_sf!$D$2:$AY$99,base_minorista!$A652,0)</f>
        <v>292185444.41173643</v>
      </c>
      <c r="H652">
        <f>+HLOOKUP(VLOOKUP($B652,$Q$2:$R$42,2,0),creditos_sf!$D$2:$AY$99,base_minorista!$A652,0)</f>
        <v>1010258712.8582196</v>
      </c>
      <c r="I652">
        <f>+HLOOKUP(VLOOKUP($B652,$Q$2:$R$42,2,0),creditos_sf!$D$103:$AY$200,base_minorista!$A652,0)</f>
        <v>174379655.30612716</v>
      </c>
      <c r="J652">
        <f>+HLOOKUP(VLOOKUP($B652,$Q$2:$R$42,2,0),Costo_fondeo!$D$3:$AY$100,base_minorista!$A652,0)</f>
        <v>6.3920814194656037</v>
      </c>
      <c r="K652">
        <f>+HLOOKUP(VLOOKUP($B652,$Q$2:$R$42,2,0),Costo_provisiones!$D$3:$AY$100,base_minorista!$A652,0)</f>
        <v>4.4481008147247199</v>
      </c>
      <c r="L652">
        <f>+HLOOKUP(VLOOKUP($B652,$Q$2:$R$42,2,0),Morosidad_control!$D$4:$AY$101,base_minorista!$A652,0)</f>
        <v>3.1921168868324217</v>
      </c>
      <c r="M652">
        <f ca="1">+OFFSET(Capital_2!$D$2,base_minorista!A652,0)</f>
        <v>3.5570017411603705</v>
      </c>
      <c r="N652">
        <f>+HLOOKUP(VLOOKUP($B652,$Q$2:$R$42,2,0),costo_laboral!$E$2:$AZ$99,base_minorista!$A652,0)</f>
        <v>13.307765956846545</v>
      </c>
      <c r="O652">
        <f>+HLOOKUP(VLOOKUP($B652,$Q$2:$R$42,2,0),Participacion2!$D$2:$AO$99,base_minorista!$A652,0)</f>
        <v>3.6487045055189342</v>
      </c>
    </row>
    <row r="653" spans="1:15" ht="16.5" x14ac:dyDescent="0.3">
      <c r="A653">
        <v>68</v>
      </c>
      <c r="B653">
        <v>7</v>
      </c>
      <c r="C653">
        <v>67</v>
      </c>
      <c r="D653" s="3">
        <v>42916</v>
      </c>
      <c r="E653" s="33">
        <v>17</v>
      </c>
      <c r="F653">
        <v>1</v>
      </c>
      <c r="G653">
        <f>+HLOOKUP(VLOOKUP($B653,$Q$2:$R$42,2,0),costos_sf!$D$2:$AY$99,base_minorista!$A653,0)</f>
        <v>292952047.53536808</v>
      </c>
      <c r="H653">
        <f>+HLOOKUP(VLOOKUP($B653,$Q$2:$R$42,2,0),creditos_sf!$D$2:$AY$99,base_minorista!$A653,0)</f>
        <v>1011150977.2720886</v>
      </c>
      <c r="I653">
        <f>+HLOOKUP(VLOOKUP($B653,$Q$2:$R$42,2,0),creditos_sf!$D$103:$AY$200,base_minorista!$A653,0)</f>
        <v>175623983.66083938</v>
      </c>
      <c r="J653">
        <f>+HLOOKUP(VLOOKUP($B653,$Q$2:$R$42,2,0),Costo_fondeo!$D$3:$AY$100,base_minorista!$A653,0)</f>
        <v>6.3438411249262732</v>
      </c>
      <c r="K653">
        <f>+HLOOKUP(VLOOKUP($B653,$Q$2:$R$42,2,0),Costo_provisiones!$D$3:$AY$100,base_minorista!$A653,0)</f>
        <v>4.5434124253236883</v>
      </c>
      <c r="L653">
        <f>+HLOOKUP(VLOOKUP($B653,$Q$2:$R$42,2,0),Morosidad_control!$D$4:$AY$101,base_minorista!$A653,0)</f>
        <v>3.054766582703857</v>
      </c>
      <c r="M653">
        <f ca="1">+OFFSET(Capital_2!$D$2,base_minorista!A653,0)</f>
        <v>3.5704065106105527</v>
      </c>
      <c r="N653">
        <f>+HLOOKUP(VLOOKUP($B653,$Q$2:$R$42,2,0),costo_laboral!$E$2:$AZ$99,base_minorista!$A653,0)</f>
        <v>13.301160656883978</v>
      </c>
      <c r="O653">
        <f>+HLOOKUP(VLOOKUP($B653,$Q$2:$R$42,2,0),Participacion2!$D$2:$AO$99,base_minorista!$A653,0)</f>
        <v>3.6337368271588559</v>
      </c>
    </row>
    <row r="654" spans="1:15" ht="16.5" x14ac:dyDescent="0.3">
      <c r="A654">
        <v>69</v>
      </c>
      <c r="B654">
        <v>7</v>
      </c>
      <c r="C654">
        <v>68</v>
      </c>
      <c r="D654" s="3">
        <v>42947</v>
      </c>
      <c r="E654" s="33">
        <v>17</v>
      </c>
      <c r="F654">
        <v>1</v>
      </c>
      <c r="G654">
        <f>+HLOOKUP(VLOOKUP($B654,$Q$2:$R$42,2,0),costos_sf!$D$2:$AY$99,base_minorista!$A654,0)</f>
        <v>292289705.17622113</v>
      </c>
      <c r="H654">
        <f>+HLOOKUP(VLOOKUP($B654,$Q$2:$R$42,2,0),creditos_sf!$D$2:$AY$99,base_minorista!$A654,0)</f>
        <v>1006328144.6999658</v>
      </c>
      <c r="I654">
        <f>+HLOOKUP(VLOOKUP($B654,$Q$2:$R$42,2,0),creditos_sf!$D$103:$AY$200,base_minorista!$A654,0)</f>
        <v>175544119.2200543</v>
      </c>
      <c r="J654">
        <f>+HLOOKUP(VLOOKUP($B654,$Q$2:$R$42,2,0),Costo_fondeo!$D$3:$AY$100,base_minorista!$A654,0)</f>
        <v>6.2840613801542284</v>
      </c>
      <c r="K654">
        <f>+HLOOKUP(VLOOKUP($B654,$Q$2:$R$42,2,0),Costo_provisiones!$D$3:$AY$100,base_minorista!$A654,0)</f>
        <v>4.6445403787921293</v>
      </c>
      <c r="L654">
        <f>+HLOOKUP(VLOOKUP($B654,$Q$2:$R$42,2,0),Morosidad_control!$D$4:$AY$101,base_minorista!$A654,0)</f>
        <v>2.9562919783098436</v>
      </c>
      <c r="M654">
        <f ca="1">+OFFSET(Capital_2!$D$2,base_minorista!A654,0)</f>
        <v>3.5864726654758914</v>
      </c>
      <c r="N654">
        <f>+HLOOKUP(VLOOKUP($B654,$Q$2:$R$42,2,0),costo_laboral!$E$2:$AZ$99,base_minorista!$A654,0)</f>
        <v>13.285650800923676</v>
      </c>
      <c r="O654">
        <f>+HLOOKUP(VLOOKUP($B654,$Q$2:$R$42,2,0),Participacion2!$D$2:$AO$99,base_minorista!$A654,0)</f>
        <v>3.61723546433688</v>
      </c>
    </row>
    <row r="655" spans="1:15" ht="16.5" x14ac:dyDescent="0.3">
      <c r="A655">
        <v>70</v>
      </c>
      <c r="B655">
        <v>7</v>
      </c>
      <c r="C655">
        <v>69</v>
      </c>
      <c r="D655" s="3">
        <v>42978</v>
      </c>
      <c r="E655" s="33">
        <v>17</v>
      </c>
      <c r="F655">
        <v>1</v>
      </c>
      <c r="G655">
        <f>+HLOOKUP(VLOOKUP($B655,$Q$2:$R$42,2,0),costos_sf!$D$2:$AY$99,base_minorista!$A655,0)</f>
        <v>289921684.67835933</v>
      </c>
      <c r="H655">
        <f>+HLOOKUP(VLOOKUP($B655,$Q$2:$R$42,2,0),creditos_sf!$D$2:$AY$99,base_minorista!$A655,0)</f>
        <v>993940485.60097075</v>
      </c>
      <c r="I655">
        <f>+HLOOKUP(VLOOKUP($B655,$Q$2:$R$42,2,0),creditos_sf!$D$103:$AY$200,base_minorista!$A655,0)</f>
        <v>175729225.52760804</v>
      </c>
      <c r="J655">
        <f>+HLOOKUP(VLOOKUP($B655,$Q$2:$R$42,2,0),Costo_fondeo!$D$3:$AY$100,base_minorista!$A655,0)</f>
        <v>6.2278246854965493</v>
      </c>
      <c r="K655">
        <f>+HLOOKUP(VLOOKUP($B655,$Q$2:$R$42,2,0),Costo_provisiones!$D$3:$AY$100,base_minorista!$A655,0)</f>
        <v>4.7905490632818353</v>
      </c>
      <c r="L655">
        <f>+HLOOKUP(VLOOKUP($B655,$Q$2:$R$42,2,0),Morosidad_control!$D$4:$AY$101,base_minorista!$A655,0)</f>
        <v>2.9479802248661304</v>
      </c>
      <c r="M655">
        <f ca="1">+OFFSET(Capital_2!$D$2,base_minorista!A655,0)</f>
        <v>3.5952774480300995</v>
      </c>
      <c r="N655">
        <f>+HLOOKUP(VLOOKUP($B655,$Q$2:$R$42,2,0),costo_laboral!$E$2:$AZ$99,base_minorista!$A655,0)</f>
        <v>13.324263077487203</v>
      </c>
      <c r="O655">
        <f>+HLOOKUP(VLOOKUP($B655,$Q$2:$R$42,2,0),Participacion2!$D$2:$AO$99,base_minorista!$A655,0)</f>
        <v>3.5543461375696306</v>
      </c>
    </row>
    <row r="656" spans="1:15" ht="16.5" x14ac:dyDescent="0.3">
      <c r="A656">
        <v>71</v>
      </c>
      <c r="B656">
        <v>7</v>
      </c>
      <c r="C656">
        <v>70</v>
      </c>
      <c r="D656" s="3">
        <v>43008</v>
      </c>
      <c r="E656" s="33">
        <v>17</v>
      </c>
      <c r="F656">
        <v>1</v>
      </c>
      <c r="G656">
        <f>+HLOOKUP(VLOOKUP($B656,$Q$2:$R$42,2,0),costos_sf!$D$2:$AY$99,base_minorista!$A656,0)</f>
        <v>289569772.2096259</v>
      </c>
      <c r="H656">
        <f>+HLOOKUP(VLOOKUP($B656,$Q$2:$R$42,2,0),creditos_sf!$D$2:$AY$99,base_minorista!$A656,0)</f>
        <v>1003628381.3300943</v>
      </c>
      <c r="I656">
        <f>+HLOOKUP(VLOOKUP($B656,$Q$2:$R$42,2,0),creditos_sf!$D$103:$AY$200,base_minorista!$A656,0)</f>
        <v>178988956.91803485</v>
      </c>
      <c r="J656">
        <f>+HLOOKUP(VLOOKUP($B656,$Q$2:$R$42,2,0),Costo_fondeo!$D$3:$AY$100,base_minorista!$A656,0)</f>
        <v>6.1523322414694137</v>
      </c>
      <c r="K656">
        <f>+HLOOKUP(VLOOKUP($B656,$Q$2:$R$42,2,0),Costo_provisiones!$D$3:$AY$100,base_minorista!$A656,0)</f>
        <v>4.8804087723220579</v>
      </c>
      <c r="L656">
        <f>+HLOOKUP(VLOOKUP($B656,$Q$2:$R$42,2,0),Morosidad_control!$D$4:$AY$101,base_minorista!$A656,0)</f>
        <v>2.9970533991571195</v>
      </c>
      <c r="M656">
        <f ca="1">+OFFSET(Capital_2!$D$2,base_minorista!A656,0)</f>
        <v>3.5939139218894542</v>
      </c>
      <c r="N656">
        <f>+HLOOKUP(VLOOKUP($B656,$Q$2:$R$42,2,0),costo_laboral!$E$2:$AZ$99,base_minorista!$A656,0)</f>
        <v>13.089626300437407</v>
      </c>
      <c r="O656">
        <f>+HLOOKUP(VLOOKUP($B656,$Q$2:$R$42,2,0),Participacion2!$D$2:$AO$99,base_minorista!$A656,0)</f>
        <v>3.5324867786255063</v>
      </c>
    </row>
    <row r="657" spans="1:15" ht="16.5" x14ac:dyDescent="0.3">
      <c r="A657">
        <v>72</v>
      </c>
      <c r="B657">
        <v>7</v>
      </c>
      <c r="C657">
        <v>71</v>
      </c>
      <c r="D657" s="3">
        <v>43039</v>
      </c>
      <c r="E657" s="33">
        <v>17</v>
      </c>
      <c r="F657">
        <v>1</v>
      </c>
      <c r="G657">
        <f>+HLOOKUP(VLOOKUP($B657,$Q$2:$R$42,2,0),costos_sf!$D$2:$AY$99,base_minorista!$A657,0)</f>
        <v>289224284.86561215</v>
      </c>
      <c r="H657">
        <f>+HLOOKUP(VLOOKUP($B657,$Q$2:$R$42,2,0),creditos_sf!$D$2:$AY$99,base_minorista!$A657,0)</f>
        <v>1021372597.9476379</v>
      </c>
      <c r="I657">
        <f>+HLOOKUP(VLOOKUP($B657,$Q$2:$R$42,2,0),creditos_sf!$D$103:$AY$200,base_minorista!$A657,0)</f>
        <v>182487822.96884504</v>
      </c>
      <c r="J657">
        <f>+HLOOKUP(VLOOKUP($B657,$Q$2:$R$42,2,0),Costo_fondeo!$D$3:$AY$100,base_minorista!$A657,0)</f>
        <v>6.086245414863682</v>
      </c>
      <c r="K657">
        <f>+HLOOKUP(VLOOKUP($B657,$Q$2:$R$42,2,0),Costo_provisiones!$D$3:$AY$100,base_minorista!$A657,0)</f>
        <v>4.8862417662086086</v>
      </c>
      <c r="L657">
        <f>+HLOOKUP(VLOOKUP($B657,$Q$2:$R$42,2,0),Morosidad_control!$D$4:$AY$101,base_minorista!$A657,0)</f>
        <v>3.0025982393469812</v>
      </c>
      <c r="M657">
        <f ca="1">+OFFSET(Capital_2!$D$2,base_minorista!A657,0)</f>
        <v>3.6057998149039663</v>
      </c>
      <c r="N657">
        <f>+HLOOKUP(VLOOKUP($B657,$Q$2:$R$42,2,0),costo_laboral!$E$2:$AZ$99,base_minorista!$A657,0)</f>
        <v>12.843440741090365</v>
      </c>
      <c r="O657">
        <f>+HLOOKUP(VLOOKUP($B657,$Q$2:$R$42,2,0),Participacion2!$D$2:$AO$99,base_minorista!$A657,0)</f>
        <v>3.5464614051757519</v>
      </c>
    </row>
    <row r="658" spans="1:15" ht="16.5" x14ac:dyDescent="0.3">
      <c r="A658">
        <v>73</v>
      </c>
      <c r="B658">
        <v>7</v>
      </c>
      <c r="C658">
        <v>72</v>
      </c>
      <c r="D658" s="3">
        <v>43069</v>
      </c>
      <c r="E658" s="33">
        <v>17</v>
      </c>
      <c r="F658">
        <v>1</v>
      </c>
      <c r="G658">
        <f>+HLOOKUP(VLOOKUP($B658,$Q$2:$R$42,2,0),costos_sf!$D$2:$AY$99,base_minorista!$A658,0)</f>
        <v>288362852.49697334</v>
      </c>
      <c r="H658">
        <f>+HLOOKUP(VLOOKUP($B658,$Q$2:$R$42,2,0),creditos_sf!$D$2:$AY$99,base_minorista!$A658,0)</f>
        <v>1039973567.8780473</v>
      </c>
      <c r="I658">
        <f>+HLOOKUP(VLOOKUP($B658,$Q$2:$R$42,2,0),creditos_sf!$D$103:$AY$200,base_minorista!$A658,0)</f>
        <v>184325161.51383179</v>
      </c>
      <c r="J658">
        <f>+HLOOKUP(VLOOKUP($B658,$Q$2:$R$42,2,0),Costo_fondeo!$D$3:$AY$100,base_minorista!$A658,0)</f>
        <v>6.0255883102455678</v>
      </c>
      <c r="K658">
        <f>+HLOOKUP(VLOOKUP($B658,$Q$2:$R$42,2,0),Costo_provisiones!$D$3:$AY$100,base_minorista!$A658,0)</f>
        <v>4.9287516950456789</v>
      </c>
      <c r="L658">
        <f>+HLOOKUP(VLOOKUP($B658,$Q$2:$R$42,2,0),Morosidad_control!$D$4:$AY$101,base_minorista!$A658,0)</f>
        <v>2.9151201748813844</v>
      </c>
      <c r="M658">
        <f ca="1">+OFFSET(Capital_2!$D$2,base_minorista!A658,0)</f>
        <v>3.6120620419568428</v>
      </c>
      <c r="N658">
        <f>+HLOOKUP(VLOOKUP($B658,$Q$2:$R$42,2,0),costo_laboral!$E$2:$AZ$99,base_minorista!$A658,0)</f>
        <v>12.552257817104657</v>
      </c>
      <c r="O658">
        <f>+HLOOKUP(VLOOKUP($B658,$Q$2:$R$42,2,0),Participacion2!$D$2:$AO$99,base_minorista!$A658,0)</f>
        <v>3.5423605395041489</v>
      </c>
    </row>
    <row r="659" spans="1:15" ht="16.5" x14ac:dyDescent="0.3">
      <c r="A659">
        <v>74</v>
      </c>
      <c r="B659">
        <v>7</v>
      </c>
      <c r="C659">
        <v>73</v>
      </c>
      <c r="D659" s="3">
        <v>43100</v>
      </c>
      <c r="E659" s="33">
        <v>17</v>
      </c>
      <c r="F659">
        <v>1</v>
      </c>
      <c r="G659">
        <f>+HLOOKUP(VLOOKUP($B659,$Q$2:$R$42,2,0),costos_sf!$D$2:$AY$99,base_minorista!$A659,0)</f>
        <v>280804129.4995507</v>
      </c>
      <c r="H659">
        <f>+HLOOKUP(VLOOKUP($B659,$Q$2:$R$42,2,0),creditos_sf!$D$2:$AY$99,base_minorista!$A659,0)</f>
        <v>1044310799.3282925</v>
      </c>
      <c r="I659">
        <f>+HLOOKUP(VLOOKUP($B659,$Q$2:$R$42,2,0),creditos_sf!$D$103:$AY$200,base_minorista!$A659,0)</f>
        <v>185298175.46163362</v>
      </c>
      <c r="J659">
        <f>+HLOOKUP(VLOOKUP($B659,$Q$2:$R$42,2,0),Costo_fondeo!$D$3:$AY$100,base_minorista!$A659,0)</f>
        <v>5.9415248055222456</v>
      </c>
      <c r="K659">
        <f>+HLOOKUP(VLOOKUP($B659,$Q$2:$R$42,2,0),Costo_provisiones!$D$3:$AY$100,base_minorista!$A659,0)</f>
        <v>4.4672984659957171</v>
      </c>
      <c r="L659">
        <f>+HLOOKUP(VLOOKUP($B659,$Q$2:$R$42,2,0),Morosidad_control!$D$4:$AY$101,base_minorista!$A659,0)</f>
        <v>2.8772175346217774</v>
      </c>
      <c r="M659">
        <f ca="1">+OFFSET(Capital_2!$D$2,base_minorista!A659,0)</f>
        <v>3.5930762546706192</v>
      </c>
      <c r="N659">
        <f>+HLOOKUP(VLOOKUP($B659,$Q$2:$R$42,2,0),costo_laboral!$E$2:$AZ$99,base_minorista!$A659,0)</f>
        <v>12.505411248755591</v>
      </c>
      <c r="O659">
        <f>+HLOOKUP(VLOOKUP($B659,$Q$2:$R$42,2,0),Participacion2!$D$2:$AO$99,base_minorista!$A659,0)</f>
        <v>3.538815615639384</v>
      </c>
    </row>
    <row r="660" spans="1:15" ht="16.5" x14ac:dyDescent="0.3">
      <c r="A660">
        <v>75</v>
      </c>
      <c r="B660">
        <v>7</v>
      </c>
      <c r="C660">
        <v>74</v>
      </c>
      <c r="D660" s="3">
        <v>43131</v>
      </c>
      <c r="E660" s="33">
        <v>18</v>
      </c>
      <c r="F660">
        <v>1</v>
      </c>
      <c r="G660">
        <f>+HLOOKUP(VLOOKUP($B660,$Q$2:$R$42,2,0),costos_sf!$D$2:$AY$99,base_minorista!$A660,0)</f>
        <v>280023640.23351288</v>
      </c>
      <c r="H660">
        <f>+HLOOKUP(VLOOKUP($B660,$Q$2:$R$42,2,0),creditos_sf!$D$2:$AY$99,base_minorista!$A660,0)</f>
        <v>1039051894.9828241</v>
      </c>
      <c r="I660">
        <f>+HLOOKUP(VLOOKUP($B660,$Q$2:$R$42,2,0),creditos_sf!$D$103:$AY$200,base_minorista!$A660,0)</f>
        <v>187067937.73398334</v>
      </c>
      <c r="J660">
        <f>+HLOOKUP(VLOOKUP($B660,$Q$2:$R$42,2,0),Costo_fondeo!$D$3:$AY$100,base_minorista!$A660,0)</f>
        <v>5.8665936213189065</v>
      </c>
      <c r="K660">
        <f>+HLOOKUP(VLOOKUP($B660,$Q$2:$R$42,2,0),Costo_provisiones!$D$3:$AY$100,base_minorista!$A660,0)</f>
        <v>4.4281317781364162</v>
      </c>
      <c r="L660">
        <f>+HLOOKUP(VLOOKUP($B660,$Q$2:$R$42,2,0),Morosidad_control!$D$4:$AY$101,base_minorista!$A660,0)</f>
        <v>3.1538997299306017</v>
      </c>
      <c r="M660">
        <f ca="1">+OFFSET(Capital_2!$D$2,base_minorista!A660,0)</f>
        <v>3.5815867697690567</v>
      </c>
      <c r="N660">
        <f>+HLOOKUP(VLOOKUP($B660,$Q$2:$R$42,2,0),costo_laboral!$E$2:$AZ$99,base_minorista!$A660,0)</f>
        <v>12.567864219941638</v>
      </c>
      <c r="O660">
        <f>+HLOOKUP(VLOOKUP($B660,$Q$2:$R$42,2,0),Participacion2!$D$2:$AO$99,base_minorista!$A660,0)</f>
        <v>3.5500279034698048</v>
      </c>
    </row>
    <row r="661" spans="1:15" ht="16.5" x14ac:dyDescent="0.3">
      <c r="A661">
        <v>76</v>
      </c>
      <c r="B661">
        <v>7</v>
      </c>
      <c r="C661">
        <v>75</v>
      </c>
      <c r="D661" s="3">
        <v>43159</v>
      </c>
      <c r="E661" s="33">
        <v>18</v>
      </c>
      <c r="F661">
        <v>1</v>
      </c>
      <c r="G661">
        <f>+HLOOKUP(VLOOKUP($B661,$Q$2:$R$42,2,0),costos_sf!$D$2:$AY$99,base_minorista!$A661,0)</f>
        <v>278801117.60897076</v>
      </c>
      <c r="H661">
        <f>+HLOOKUP(VLOOKUP($B661,$Q$2:$R$42,2,0),creditos_sf!$D$2:$AY$99,base_minorista!$A661,0)</f>
        <v>1033991171.7847413</v>
      </c>
      <c r="I661">
        <f>+HLOOKUP(VLOOKUP($B661,$Q$2:$R$42,2,0),creditos_sf!$D$103:$AY$200,base_minorista!$A661,0)</f>
        <v>188627605.7758981</v>
      </c>
      <c r="J661">
        <f>+HLOOKUP(VLOOKUP($B661,$Q$2:$R$42,2,0),Costo_fondeo!$D$3:$AY$100,base_minorista!$A661,0)</f>
        <v>5.8104788005204888</v>
      </c>
      <c r="K661">
        <f>+HLOOKUP(VLOOKUP($B661,$Q$2:$R$42,2,0),Costo_provisiones!$D$3:$AY$100,base_minorista!$A661,0)</f>
        <v>4.3905462137458331</v>
      </c>
      <c r="L661">
        <f>+HLOOKUP(VLOOKUP($B661,$Q$2:$R$42,2,0),Morosidad_control!$D$4:$AY$101,base_minorista!$A661,0)</f>
        <v>3.1996391108366642</v>
      </c>
      <c r="M661">
        <f ca="1">+OFFSET(Capital_2!$D$2,base_minorista!A661,0)</f>
        <v>3.5677590569055382</v>
      </c>
      <c r="N661">
        <f>+HLOOKUP(VLOOKUP($B661,$Q$2:$R$42,2,0),costo_laboral!$E$2:$AZ$99,base_minorista!$A661,0)</f>
        <v>12.597814138160224</v>
      </c>
      <c r="O661">
        <f>+HLOOKUP(VLOOKUP($B661,$Q$2:$R$42,2,0),Participacion2!$D$2:$AO$99,base_minorista!$A661,0)</f>
        <v>3.5557834870840557</v>
      </c>
    </row>
    <row r="662" spans="1:15" ht="16.5" x14ac:dyDescent="0.3">
      <c r="A662">
        <v>77</v>
      </c>
      <c r="B662">
        <v>7</v>
      </c>
      <c r="C662">
        <v>76</v>
      </c>
      <c r="D662" s="3">
        <v>43190</v>
      </c>
      <c r="E662" s="33">
        <v>18</v>
      </c>
      <c r="F662">
        <v>1</v>
      </c>
      <c r="G662">
        <f>+HLOOKUP(VLOOKUP($B662,$Q$2:$R$42,2,0),costos_sf!$D$2:$AY$99,base_minorista!$A662,0)</f>
        <v>277608830.9661811</v>
      </c>
      <c r="H662">
        <f>+HLOOKUP(VLOOKUP($B662,$Q$2:$R$42,2,0),creditos_sf!$D$2:$AY$99,base_minorista!$A662,0)</f>
        <v>1028684508.7008474</v>
      </c>
      <c r="I662">
        <f>+HLOOKUP(VLOOKUP($B662,$Q$2:$R$42,2,0),creditos_sf!$D$103:$AY$200,base_minorista!$A662,0)</f>
        <v>189221900.25315216</v>
      </c>
      <c r="J662">
        <f>+HLOOKUP(VLOOKUP($B662,$Q$2:$R$42,2,0),Costo_fondeo!$D$3:$AY$100,base_minorista!$A662,0)</f>
        <v>5.7496054084347721</v>
      </c>
      <c r="K662">
        <f>+HLOOKUP(VLOOKUP($B662,$Q$2:$R$42,2,0),Costo_provisiones!$D$3:$AY$100,base_minorista!$A662,0)</f>
        <v>4.3952794570327827</v>
      </c>
      <c r="L662">
        <f>+HLOOKUP(VLOOKUP($B662,$Q$2:$R$42,2,0),Morosidad_control!$D$4:$AY$101,base_minorista!$A662,0)</f>
        <v>3.1900639465436975</v>
      </c>
      <c r="M662">
        <f ca="1">+OFFSET(Capital_2!$D$2,base_minorista!A662,0)</f>
        <v>3.5535594036254383</v>
      </c>
      <c r="N662">
        <f>+HLOOKUP(VLOOKUP($B662,$Q$2:$R$42,2,0),costo_laboral!$E$2:$AZ$99,base_minorista!$A662,0)</f>
        <v>12.636137978388041</v>
      </c>
      <c r="O662">
        <f>+HLOOKUP(VLOOKUP($B662,$Q$2:$R$42,2,0),Participacion2!$D$2:$AO$99,base_minorista!$A662,0)</f>
        <v>3.5443733046292025</v>
      </c>
    </row>
    <row r="663" spans="1:15" ht="16.5" x14ac:dyDescent="0.3">
      <c r="A663">
        <v>78</v>
      </c>
      <c r="B663">
        <v>7</v>
      </c>
      <c r="C663">
        <v>77</v>
      </c>
      <c r="D663" s="3">
        <v>43220</v>
      </c>
      <c r="E663" s="33">
        <v>18</v>
      </c>
      <c r="F663">
        <v>1</v>
      </c>
      <c r="G663">
        <f>+HLOOKUP(VLOOKUP($B663,$Q$2:$R$42,2,0),costos_sf!$D$2:$AY$99,base_minorista!$A663,0)</f>
        <v>277097043.19558495</v>
      </c>
      <c r="H663">
        <f>+HLOOKUP(VLOOKUP($B663,$Q$2:$R$42,2,0),creditos_sf!$D$2:$AY$99,base_minorista!$A663,0)</f>
        <v>1034063286.2952549</v>
      </c>
      <c r="I663">
        <f>+HLOOKUP(VLOOKUP($B663,$Q$2:$R$42,2,0),creditos_sf!$D$103:$AY$200,base_minorista!$A663,0)</f>
        <v>191760644.59148502</v>
      </c>
      <c r="J663">
        <f>+HLOOKUP(VLOOKUP($B663,$Q$2:$R$42,2,0),Costo_fondeo!$D$3:$AY$100,base_minorista!$A663,0)</f>
        <v>5.682816268014915</v>
      </c>
      <c r="K663">
        <f>+HLOOKUP(VLOOKUP($B663,$Q$2:$R$42,2,0),Costo_provisiones!$D$3:$AY$100,base_minorista!$A663,0)</f>
        <v>4.3398377557553376</v>
      </c>
      <c r="L663">
        <f>+HLOOKUP(VLOOKUP($B663,$Q$2:$R$42,2,0),Morosidad_control!$D$4:$AY$101,base_minorista!$A663,0)</f>
        <v>3.1954747027649928</v>
      </c>
      <c r="M663">
        <f ca="1">+OFFSET(Capital_2!$D$2,base_minorista!A663,0)</f>
        <v>3.5277001527594574</v>
      </c>
      <c r="N663">
        <f>+HLOOKUP(VLOOKUP($B663,$Q$2:$R$42,2,0),costo_laboral!$E$2:$AZ$99,base_minorista!$A663,0)</f>
        <v>12.613325648939581</v>
      </c>
      <c r="O663">
        <f>+HLOOKUP(VLOOKUP($B663,$Q$2:$R$42,2,0),Participacion2!$D$2:$AO$99,base_minorista!$A663,0)</f>
        <v>3.5442107672086607</v>
      </c>
    </row>
    <row r="664" spans="1:15" ht="16.5" x14ac:dyDescent="0.3">
      <c r="A664">
        <v>79</v>
      </c>
      <c r="B664">
        <v>7</v>
      </c>
      <c r="C664">
        <v>78</v>
      </c>
      <c r="D664" s="3">
        <v>43251</v>
      </c>
      <c r="E664" s="33">
        <v>18</v>
      </c>
      <c r="F664">
        <v>1</v>
      </c>
      <c r="G664">
        <f>+HLOOKUP(VLOOKUP($B664,$Q$2:$R$42,2,0),costos_sf!$D$2:$AY$99,base_minorista!$A664,0)</f>
        <v>278129908.72988224</v>
      </c>
      <c r="H664">
        <f>+HLOOKUP(VLOOKUP($B664,$Q$2:$R$42,2,0),creditos_sf!$D$2:$AY$99,base_minorista!$A664,0)</f>
        <v>1037582945.6868974</v>
      </c>
      <c r="I664">
        <f>+HLOOKUP(VLOOKUP($B664,$Q$2:$R$42,2,0),creditos_sf!$D$103:$AY$200,base_minorista!$A664,0)</f>
        <v>196275863.19006941</v>
      </c>
      <c r="J664">
        <f>+HLOOKUP(VLOOKUP($B664,$Q$2:$R$42,2,0),Costo_fondeo!$D$3:$AY$100,base_minorista!$A664,0)</f>
        <v>5.620034396795119</v>
      </c>
      <c r="K664">
        <f>+HLOOKUP(VLOOKUP($B664,$Q$2:$R$42,2,0),Costo_provisiones!$D$3:$AY$100,base_minorista!$A664,0)</f>
        <v>4.3827291650665146</v>
      </c>
      <c r="L664">
        <f>+HLOOKUP(VLOOKUP($B664,$Q$2:$R$42,2,0),Morosidad_control!$D$4:$AY$101,base_minorista!$A664,0)</f>
        <v>3.1280000172572686</v>
      </c>
      <c r="M664">
        <f ca="1">+OFFSET(Capital_2!$D$2,base_minorista!A664,0)</f>
        <v>3.5069368282381337</v>
      </c>
      <c r="N664">
        <f>+HLOOKUP(VLOOKUP($B664,$Q$2:$R$42,2,0),costo_laboral!$E$2:$AZ$99,base_minorista!$A664,0)</f>
        <v>12.614748896331687</v>
      </c>
      <c r="O664">
        <f>+HLOOKUP(VLOOKUP($B664,$Q$2:$R$42,2,0),Participacion2!$D$2:$AO$99,base_minorista!$A664,0)</f>
        <v>3.5304324505556179</v>
      </c>
    </row>
    <row r="665" spans="1:15" ht="16.5" x14ac:dyDescent="0.3">
      <c r="A665">
        <v>80</v>
      </c>
      <c r="B665">
        <v>7</v>
      </c>
      <c r="C665">
        <v>79</v>
      </c>
      <c r="D665" s="3">
        <v>43281</v>
      </c>
      <c r="E665" s="33">
        <v>18</v>
      </c>
      <c r="F665">
        <v>1</v>
      </c>
      <c r="G665">
        <f>+HLOOKUP(VLOOKUP($B665,$Q$2:$R$42,2,0),costos_sf!$D$2:$AY$99,base_minorista!$A665,0)</f>
        <v>276674945.51583076</v>
      </c>
      <c r="H665">
        <f>+HLOOKUP(VLOOKUP($B665,$Q$2:$R$42,2,0),creditos_sf!$D$2:$AY$99,base_minorista!$A665,0)</f>
        <v>1031447265.8398387</v>
      </c>
      <c r="I665">
        <f>+HLOOKUP(VLOOKUP($B665,$Q$2:$R$42,2,0),creditos_sf!$D$103:$AY$200,base_minorista!$A665,0)</f>
        <v>196860688.32912511</v>
      </c>
      <c r="J665">
        <f>+HLOOKUP(VLOOKUP($B665,$Q$2:$R$42,2,0),Costo_fondeo!$D$3:$AY$100,base_minorista!$A665,0)</f>
        <v>5.5632308915894368</v>
      </c>
      <c r="K665">
        <f>+HLOOKUP(VLOOKUP($B665,$Q$2:$R$42,2,0),Costo_provisiones!$D$3:$AY$100,base_minorista!$A665,0)</f>
        <v>4.3229101275851711</v>
      </c>
      <c r="L665">
        <f>+HLOOKUP(VLOOKUP($B665,$Q$2:$R$42,2,0),Morosidad_control!$D$4:$AY$101,base_minorista!$A665,0)</f>
        <v>3.1478915812759261</v>
      </c>
      <c r="M665">
        <f ca="1">+OFFSET(Capital_2!$D$2,base_minorista!A665,0)</f>
        <v>3.4861804073665166</v>
      </c>
      <c r="N665">
        <f>+HLOOKUP(VLOOKUP($B665,$Q$2:$R$42,2,0),costo_laboral!$E$2:$AZ$99,base_minorista!$A665,0)</f>
        <v>12.677945376373195</v>
      </c>
      <c r="O665">
        <f>+HLOOKUP(VLOOKUP($B665,$Q$2:$R$42,2,0),Participacion2!$D$2:$AO$99,base_minorista!$A665,0)</f>
        <v>3.5193830206928776</v>
      </c>
    </row>
    <row r="666" spans="1:15" ht="16.5" x14ac:dyDescent="0.3">
      <c r="A666">
        <v>81</v>
      </c>
      <c r="B666">
        <v>7</v>
      </c>
      <c r="C666">
        <v>80</v>
      </c>
      <c r="D666" s="3">
        <v>43312</v>
      </c>
      <c r="E666" s="33">
        <v>18</v>
      </c>
      <c r="F666">
        <v>1</v>
      </c>
      <c r="G666">
        <f>+HLOOKUP(VLOOKUP($B666,$Q$2:$R$42,2,0),costos_sf!$D$2:$AY$99,base_minorista!$A666,0)</f>
        <v>274574737.43025243</v>
      </c>
      <c r="H666">
        <f>+HLOOKUP(VLOOKUP($B666,$Q$2:$R$42,2,0),creditos_sf!$D$2:$AY$99,base_minorista!$A666,0)</f>
        <v>1027733823.9104298</v>
      </c>
      <c r="I666">
        <f>+HLOOKUP(VLOOKUP($B666,$Q$2:$R$42,2,0),creditos_sf!$D$103:$AY$200,base_minorista!$A666,0)</f>
        <v>198798151.33896083</v>
      </c>
      <c r="J666">
        <f>+HLOOKUP(VLOOKUP($B666,$Q$2:$R$42,2,0),Costo_fondeo!$D$3:$AY$100,base_minorista!$A666,0)</f>
        <v>5.5305633313467712</v>
      </c>
      <c r="K666">
        <f>+HLOOKUP(VLOOKUP($B666,$Q$2:$R$42,2,0),Costo_provisiones!$D$3:$AY$100,base_minorista!$A666,0)</f>
        <v>4.1918360954699248</v>
      </c>
      <c r="L666">
        <f>+HLOOKUP(VLOOKUP($B666,$Q$2:$R$42,2,0),Morosidad_control!$D$4:$AY$101,base_minorista!$A666,0)</f>
        <v>3.1121493792914814</v>
      </c>
      <c r="M666">
        <f ca="1">+OFFSET(Capital_2!$D$2,base_minorista!A666,0)</f>
        <v>3.4635993253239059</v>
      </c>
      <c r="N666">
        <f>+HLOOKUP(VLOOKUP($B666,$Q$2:$R$42,2,0),costo_laboral!$E$2:$AZ$99,base_minorista!$A666,0)</f>
        <v>12.707167302061178</v>
      </c>
      <c r="O666">
        <f>+HLOOKUP(VLOOKUP($B666,$Q$2:$R$42,2,0),Participacion2!$D$2:$AO$99,base_minorista!$A666,0)</f>
        <v>3.5154937313566772</v>
      </c>
    </row>
    <row r="667" spans="1:15" ht="16.5" x14ac:dyDescent="0.3">
      <c r="A667">
        <v>82</v>
      </c>
      <c r="B667">
        <v>7</v>
      </c>
      <c r="C667">
        <v>81</v>
      </c>
      <c r="D667" s="3">
        <v>43343</v>
      </c>
      <c r="E667" s="33">
        <v>18</v>
      </c>
      <c r="F667">
        <v>1</v>
      </c>
      <c r="G667">
        <f>+HLOOKUP(VLOOKUP($B667,$Q$2:$R$42,2,0),costos_sf!$D$2:$AY$99,base_minorista!$A667,0)</f>
        <v>272952280.07516235</v>
      </c>
      <c r="H667">
        <f>+HLOOKUP(VLOOKUP($B667,$Q$2:$R$42,2,0),creditos_sf!$D$2:$AY$99,base_minorista!$A667,0)</f>
        <v>1030399823.5065739</v>
      </c>
      <c r="I667">
        <f>+HLOOKUP(VLOOKUP($B667,$Q$2:$R$42,2,0),creditos_sf!$D$103:$AY$200,base_minorista!$A667,0)</f>
        <v>200212602.77338335</v>
      </c>
      <c r="J667">
        <f>+HLOOKUP(VLOOKUP($B667,$Q$2:$R$42,2,0),Costo_fondeo!$D$3:$AY$100,base_minorista!$A667,0)</f>
        <v>5.4971229368416203</v>
      </c>
      <c r="K667">
        <f>+HLOOKUP(VLOOKUP($B667,$Q$2:$R$42,2,0),Costo_provisiones!$D$3:$AY$100,base_minorista!$A667,0)</f>
        <v>4.0234668117477685</v>
      </c>
      <c r="L667">
        <f>+HLOOKUP(VLOOKUP($B667,$Q$2:$R$42,2,0),Morosidad_control!$D$4:$AY$101,base_minorista!$A667,0)</f>
        <v>3.0906369489450887</v>
      </c>
      <c r="M667">
        <f ca="1">+OFFSET(Capital_2!$D$2,base_minorista!A667,0)</f>
        <v>3.442349118867654</v>
      </c>
      <c r="N667">
        <f>+HLOOKUP(VLOOKUP($B667,$Q$2:$R$42,2,0),costo_laboral!$E$2:$AZ$99,base_minorista!$A667,0)</f>
        <v>12.726433467048443</v>
      </c>
      <c r="O667">
        <f>+HLOOKUP(VLOOKUP($B667,$Q$2:$R$42,2,0),Participacion2!$D$2:$AO$99,base_minorista!$A667,0)</f>
        <v>3.5036420143595439</v>
      </c>
    </row>
    <row r="668" spans="1:15" ht="16.5" x14ac:dyDescent="0.3">
      <c r="A668">
        <v>83</v>
      </c>
      <c r="B668">
        <v>7</v>
      </c>
      <c r="C668">
        <v>82</v>
      </c>
      <c r="D668" s="3">
        <v>43373</v>
      </c>
      <c r="E668" s="33">
        <v>18</v>
      </c>
      <c r="F668">
        <v>1</v>
      </c>
      <c r="G668">
        <f>+HLOOKUP(VLOOKUP($B668,$Q$2:$R$42,2,0),costos_sf!$D$2:$AY$99,base_minorista!$A668,0)</f>
        <v>272067248.68003237</v>
      </c>
      <c r="H668">
        <f>+HLOOKUP(VLOOKUP($B668,$Q$2:$R$42,2,0),creditos_sf!$D$2:$AY$99,base_minorista!$A668,0)</f>
        <v>1035908400.9741465</v>
      </c>
      <c r="I668">
        <f>+HLOOKUP(VLOOKUP($B668,$Q$2:$R$42,2,0),creditos_sf!$D$103:$AY$200,base_minorista!$A668,0)</f>
        <v>202751802.80877465</v>
      </c>
      <c r="J668">
        <f>+HLOOKUP(VLOOKUP($B668,$Q$2:$R$42,2,0),Costo_fondeo!$D$3:$AY$100,base_minorista!$A668,0)</f>
        <v>5.4715903492259725</v>
      </c>
      <c r="K668">
        <f>+HLOOKUP(VLOOKUP($B668,$Q$2:$R$42,2,0),Costo_provisiones!$D$3:$AY$100,base_minorista!$A668,0)</f>
        <v>3.9484856205150831</v>
      </c>
      <c r="L668">
        <f>+HLOOKUP(VLOOKUP($B668,$Q$2:$R$42,2,0),Morosidad_control!$D$4:$AY$101,base_minorista!$A668,0)</f>
        <v>3.0644539538876843</v>
      </c>
      <c r="M668">
        <f ca="1">+OFFSET(Capital_2!$D$2,base_minorista!A668,0)</f>
        <v>3.430093895939399</v>
      </c>
      <c r="N668">
        <f>+HLOOKUP(VLOOKUP($B668,$Q$2:$R$42,2,0),costo_laboral!$E$2:$AZ$99,base_minorista!$A668,0)</f>
        <v>12.67843138149779</v>
      </c>
      <c r="O668">
        <f>+HLOOKUP(VLOOKUP($B668,$Q$2:$R$42,2,0),Participacion2!$D$2:$AO$99,base_minorista!$A668,0)</f>
        <v>3.5094026248828936</v>
      </c>
    </row>
    <row r="669" spans="1:15" ht="16.5" x14ac:dyDescent="0.3">
      <c r="A669">
        <v>84</v>
      </c>
      <c r="B669">
        <v>7</v>
      </c>
      <c r="C669">
        <v>83</v>
      </c>
      <c r="D669" s="3">
        <v>43404</v>
      </c>
      <c r="E669" s="33">
        <v>18</v>
      </c>
      <c r="F669">
        <v>1</v>
      </c>
      <c r="G669">
        <f>+HLOOKUP(VLOOKUP($B669,$Q$2:$R$42,2,0),costos_sf!$D$2:$AY$99,base_minorista!$A669,0)</f>
        <v>272076016.8382929</v>
      </c>
      <c r="H669">
        <f>+HLOOKUP(VLOOKUP($B669,$Q$2:$R$42,2,0),creditos_sf!$D$2:$AY$99,base_minorista!$A669,0)</f>
        <v>1048730501.7088989</v>
      </c>
      <c r="I669">
        <f>+HLOOKUP(VLOOKUP($B669,$Q$2:$R$42,2,0),creditos_sf!$D$103:$AY$200,base_minorista!$A669,0)</f>
        <v>205514662.18214884</v>
      </c>
      <c r="J669">
        <f>+HLOOKUP(VLOOKUP($B669,$Q$2:$R$42,2,0),Costo_fondeo!$D$3:$AY$100,base_minorista!$A669,0)</f>
        <v>5.4275919541156323</v>
      </c>
      <c r="K669">
        <f>+HLOOKUP(VLOOKUP($B669,$Q$2:$R$42,2,0),Costo_provisiones!$D$3:$AY$100,base_minorista!$A669,0)</f>
        <v>3.9094080016831039</v>
      </c>
      <c r="L669">
        <f>+HLOOKUP(VLOOKUP($B669,$Q$2:$R$42,2,0),Morosidad_control!$D$4:$AY$101,base_minorista!$A669,0)</f>
        <v>2.9795938832283175</v>
      </c>
      <c r="M669">
        <f ca="1">+OFFSET(Capital_2!$D$2,base_minorista!A669,0)</f>
        <v>3.4233579602032216</v>
      </c>
      <c r="N669">
        <f>+HLOOKUP(VLOOKUP($B669,$Q$2:$R$42,2,0),costo_laboral!$E$2:$AZ$99,base_minorista!$A669,0)</f>
        <v>12.564261318863737</v>
      </c>
      <c r="O669">
        <f>+HLOOKUP(VLOOKUP($B669,$Q$2:$R$42,2,0),Participacion2!$D$2:$AO$99,base_minorista!$A669,0)</f>
        <v>3.5206237428841698</v>
      </c>
    </row>
    <row r="670" spans="1:15" ht="16.5" x14ac:dyDescent="0.3">
      <c r="A670">
        <v>85</v>
      </c>
      <c r="B670">
        <v>7</v>
      </c>
      <c r="C670">
        <v>84</v>
      </c>
      <c r="D670" s="3">
        <v>43434</v>
      </c>
      <c r="E670" s="33">
        <v>18</v>
      </c>
      <c r="F670">
        <v>1</v>
      </c>
      <c r="G670">
        <f>+HLOOKUP(VLOOKUP($B670,$Q$2:$R$42,2,0),costos_sf!$D$2:$AY$99,base_minorista!$A670,0)</f>
        <v>272932522.10620165</v>
      </c>
      <c r="H670">
        <f>+HLOOKUP(VLOOKUP($B670,$Q$2:$R$42,2,0),creditos_sf!$D$2:$AY$99,base_minorista!$A670,0)</f>
        <v>1066486119.8487262</v>
      </c>
      <c r="I670">
        <f>+HLOOKUP(VLOOKUP($B670,$Q$2:$R$42,2,0),creditos_sf!$D$103:$AY$200,base_minorista!$A670,0)</f>
        <v>208539079.18599957</v>
      </c>
      <c r="J670">
        <f>+HLOOKUP(VLOOKUP($B670,$Q$2:$R$42,2,0),Costo_fondeo!$D$3:$AY$100,base_minorista!$A670,0)</f>
        <v>5.4098737424085694</v>
      </c>
      <c r="K670">
        <f>+HLOOKUP(VLOOKUP($B670,$Q$2:$R$42,2,0),Costo_provisiones!$D$3:$AY$100,base_minorista!$A670,0)</f>
        <v>3.8675558413221478</v>
      </c>
      <c r="L670">
        <f>+HLOOKUP(VLOOKUP($B670,$Q$2:$R$42,2,0),Morosidad_control!$D$4:$AY$101,base_minorista!$A670,0)</f>
        <v>3.0883130549965561</v>
      </c>
      <c r="M670">
        <f ca="1">+OFFSET(Capital_2!$D$2,base_minorista!A670,0)</f>
        <v>3.4154915843908498</v>
      </c>
      <c r="N670">
        <f>+HLOOKUP(VLOOKUP($B670,$Q$2:$R$42,2,0),costo_laboral!$E$2:$AZ$99,base_minorista!$A670,0)</f>
        <v>12.383474684499006</v>
      </c>
      <c r="O670">
        <f>+HLOOKUP(VLOOKUP($B670,$Q$2:$R$42,2,0),Participacion2!$D$2:$AO$99,base_minorista!$A670,0)</f>
        <v>3.5217251093643216</v>
      </c>
    </row>
    <row r="671" spans="1:15" ht="16.5" x14ac:dyDescent="0.3">
      <c r="A671">
        <v>86</v>
      </c>
      <c r="B671">
        <v>7</v>
      </c>
      <c r="C671">
        <v>85</v>
      </c>
      <c r="D671" s="3">
        <v>43465</v>
      </c>
      <c r="E671" s="33">
        <v>18</v>
      </c>
      <c r="F671">
        <v>1</v>
      </c>
      <c r="G671">
        <f>+HLOOKUP(VLOOKUP($B671,$Q$2:$R$42,2,0),costos_sf!$D$2:$AY$99,base_minorista!$A671,0)</f>
        <v>276947220.87969577</v>
      </c>
      <c r="H671">
        <f>+HLOOKUP(VLOOKUP($B671,$Q$2:$R$42,2,0),creditos_sf!$D$2:$AY$99,base_minorista!$A671,0)</f>
        <v>1071757799.0051514</v>
      </c>
      <c r="I671">
        <f>+HLOOKUP(VLOOKUP($B671,$Q$2:$R$42,2,0),creditos_sf!$D$103:$AY$200,base_minorista!$A671,0)</f>
        <v>208923095.38106573</v>
      </c>
      <c r="J671">
        <f>+HLOOKUP(VLOOKUP($B671,$Q$2:$R$42,2,0),Costo_fondeo!$D$3:$AY$100,base_minorista!$A671,0)</f>
        <v>5.3981093549399191</v>
      </c>
      <c r="K671">
        <f>+HLOOKUP(VLOOKUP($B671,$Q$2:$R$42,2,0),Costo_provisiones!$D$3:$AY$100,base_minorista!$A671,0)</f>
        <v>4.2750763695703453</v>
      </c>
      <c r="L671">
        <f>+HLOOKUP(VLOOKUP($B671,$Q$2:$R$42,2,0),Morosidad_control!$D$4:$AY$101,base_minorista!$A671,0)</f>
        <v>2.8965486878328619</v>
      </c>
      <c r="M671">
        <f ca="1">+OFFSET(Capital_2!$D$2,base_minorista!A671,0)</f>
        <v>3.4351377010367652</v>
      </c>
      <c r="N671">
        <f>+HLOOKUP(VLOOKUP($B671,$Q$2:$R$42,2,0),costo_laboral!$E$2:$AZ$99,base_minorista!$A671,0)</f>
        <v>12.320097019357958</v>
      </c>
      <c r="O671">
        <f>+HLOOKUP(VLOOKUP($B671,$Q$2:$R$42,2,0),Participacion2!$D$2:$AO$99,base_minorista!$A671,0)</f>
        <v>3.5469351791054864</v>
      </c>
    </row>
    <row r="672" spans="1:15" ht="16.5" x14ac:dyDescent="0.3">
      <c r="A672">
        <v>87</v>
      </c>
      <c r="B672">
        <v>7</v>
      </c>
      <c r="C672">
        <v>86</v>
      </c>
      <c r="D672" s="3">
        <v>43496</v>
      </c>
      <c r="E672" s="33">
        <v>19</v>
      </c>
      <c r="F672">
        <v>1</v>
      </c>
      <c r="G672">
        <f>+HLOOKUP(VLOOKUP($B672,$Q$2:$R$42,2,0),costos_sf!$D$2:$AY$99,base_minorista!$A672,0)</f>
        <v>277063886.82726848</v>
      </c>
      <c r="H672">
        <f>+HLOOKUP(VLOOKUP($B672,$Q$2:$R$42,2,0),creditos_sf!$D$2:$AY$99,base_minorista!$A672,0)</f>
        <v>1069591820.4831954</v>
      </c>
      <c r="I672">
        <f>+HLOOKUP(VLOOKUP($B672,$Q$2:$R$42,2,0),creditos_sf!$D$103:$AY$200,base_minorista!$A672,0)</f>
        <v>214815320.74892303</v>
      </c>
      <c r="J672">
        <f>+HLOOKUP(VLOOKUP($B672,$Q$2:$R$42,2,0),Costo_fondeo!$D$3:$AY$100,base_minorista!$A672,0)</f>
        <v>5.3688849345577863</v>
      </c>
      <c r="K672">
        <f>+HLOOKUP(VLOOKUP($B672,$Q$2:$R$42,2,0),Costo_provisiones!$D$3:$AY$100,base_minorista!$A672,0)</f>
        <v>4.2347142899601158</v>
      </c>
      <c r="L672">
        <f>+HLOOKUP(VLOOKUP($B672,$Q$2:$R$42,2,0),Morosidad_control!$D$4:$AY$101,base_minorista!$A672,0)</f>
        <v>3.0874988067795015</v>
      </c>
      <c r="M672">
        <f ca="1">+OFFSET(Capital_2!$D$2,base_minorista!A672,0)</f>
        <v>3.144198069372997</v>
      </c>
      <c r="N672">
        <f>+HLOOKUP(VLOOKUP($B672,$Q$2:$R$42,2,0),costo_laboral!$E$2:$AZ$99,base_minorista!$A672,0)</f>
        <v>12.33795227853364</v>
      </c>
      <c r="O672">
        <f>+HLOOKUP(VLOOKUP($B672,$Q$2:$R$42,2,0),Participacion2!$D$2:$AO$99,base_minorista!$A672,0)</f>
        <v>3.5703484711550391</v>
      </c>
    </row>
    <row r="673" spans="1:15" ht="16.5" x14ac:dyDescent="0.3">
      <c r="A673">
        <v>88</v>
      </c>
      <c r="B673">
        <v>7</v>
      </c>
      <c r="C673">
        <v>87</v>
      </c>
      <c r="D673" s="3">
        <v>43524</v>
      </c>
      <c r="E673" s="33">
        <v>19</v>
      </c>
      <c r="F673">
        <v>1</v>
      </c>
      <c r="G673">
        <f>+HLOOKUP(VLOOKUP($B673,$Q$2:$R$42,2,0),costos_sf!$D$2:$AY$99,base_minorista!$A673,0)</f>
        <v>277554285.40456092</v>
      </c>
      <c r="H673">
        <f>+HLOOKUP(VLOOKUP($B673,$Q$2:$R$42,2,0),creditos_sf!$D$2:$AY$99,base_minorista!$A673,0)</f>
        <v>1072804172.0172002</v>
      </c>
      <c r="I673">
        <f>+HLOOKUP(VLOOKUP($B673,$Q$2:$R$42,2,0),creditos_sf!$D$103:$AY$200,base_minorista!$A673,0)</f>
        <v>218504632.14489919</v>
      </c>
      <c r="J673">
        <f>+HLOOKUP(VLOOKUP($B673,$Q$2:$R$42,2,0),Costo_fondeo!$D$3:$AY$100,base_minorista!$A673,0)</f>
        <v>5.3122364268088109</v>
      </c>
      <c r="K673">
        <f>+HLOOKUP(VLOOKUP($B673,$Q$2:$R$42,2,0),Costo_provisiones!$D$3:$AY$100,base_minorista!$A673,0)</f>
        <v>4.2472495472362892</v>
      </c>
      <c r="L673">
        <f>+HLOOKUP(VLOOKUP($B673,$Q$2:$R$42,2,0),Morosidad_control!$D$4:$AY$101,base_minorista!$A673,0)</f>
        <v>3.0761439248479565</v>
      </c>
      <c r="M673">
        <f ca="1">+OFFSET(Capital_2!$D$2,base_minorista!A673,0)</f>
        <v>3.1750048296191844</v>
      </c>
      <c r="N673">
        <f>+HLOOKUP(VLOOKUP($B673,$Q$2:$R$42,2,0),costo_laboral!$E$2:$AZ$99,base_minorista!$A673,0)</f>
        <v>12.306021788517189</v>
      </c>
      <c r="O673">
        <f>+HLOOKUP(VLOOKUP($B673,$Q$2:$R$42,2,0),Participacion2!$D$2:$AO$99,base_minorista!$A673,0)</f>
        <v>3.5768228989771971</v>
      </c>
    </row>
    <row r="674" spans="1:15" ht="16.5" x14ac:dyDescent="0.3">
      <c r="A674">
        <v>89</v>
      </c>
      <c r="B674">
        <v>7</v>
      </c>
      <c r="C674">
        <v>88</v>
      </c>
      <c r="D674" s="3">
        <v>43555</v>
      </c>
      <c r="E674" s="33">
        <v>19</v>
      </c>
      <c r="F674">
        <v>1</v>
      </c>
      <c r="G674">
        <f>+HLOOKUP(VLOOKUP($B674,$Q$2:$R$42,2,0),costos_sf!$D$2:$AY$99,base_minorista!$A674,0)</f>
        <v>276274696.52042335</v>
      </c>
      <c r="H674">
        <f>+HLOOKUP(VLOOKUP($B674,$Q$2:$R$42,2,0),creditos_sf!$D$2:$AY$99,base_minorista!$A674,0)</f>
        <v>1065021054.0529264</v>
      </c>
      <c r="I674">
        <f>+HLOOKUP(VLOOKUP($B674,$Q$2:$R$42,2,0),creditos_sf!$D$103:$AY$200,base_minorista!$A674,0)</f>
        <v>222560775.8889724</v>
      </c>
      <c r="J674">
        <f>+HLOOKUP(VLOOKUP($B674,$Q$2:$R$42,2,0),Costo_fondeo!$D$3:$AY$100,base_minorista!$A674,0)</f>
        <v>5.2859655222374649</v>
      </c>
      <c r="K674">
        <f>+HLOOKUP(VLOOKUP($B674,$Q$2:$R$42,2,0),Costo_provisiones!$D$3:$AY$100,base_minorista!$A674,0)</f>
        <v>4.1596719473582153</v>
      </c>
      <c r="L674">
        <f>+HLOOKUP(VLOOKUP($B674,$Q$2:$R$42,2,0),Morosidad_control!$D$4:$AY$101,base_minorista!$A674,0)</f>
        <v>2.9628293953749174</v>
      </c>
      <c r="M674">
        <f ca="1">+OFFSET(Capital_2!$D$2,base_minorista!A674,0)</f>
        <v>3.2070490236396596</v>
      </c>
      <c r="N674">
        <f>+HLOOKUP(VLOOKUP($B674,$Q$2:$R$42,2,0),costo_laboral!$E$2:$AZ$99,base_minorista!$A674,0)</f>
        <v>12.351248812307276</v>
      </c>
      <c r="O674">
        <f>+HLOOKUP(VLOOKUP($B674,$Q$2:$R$42,2,0),Participacion2!$D$2:$AO$99,base_minorista!$A674,0)</f>
        <v>3.5466722860079893</v>
      </c>
    </row>
    <row r="675" spans="1:15" ht="16.5" x14ac:dyDescent="0.3">
      <c r="A675">
        <v>90</v>
      </c>
      <c r="B675">
        <v>7</v>
      </c>
      <c r="C675">
        <v>89</v>
      </c>
      <c r="D675" s="3">
        <v>43585</v>
      </c>
      <c r="E675" s="33">
        <v>19</v>
      </c>
      <c r="F675">
        <v>1</v>
      </c>
      <c r="G675">
        <f>+HLOOKUP(VLOOKUP($B675,$Q$2:$R$42,2,0),costos_sf!$D$2:$AY$99,base_minorista!$A675,0)</f>
        <v>277824106.22674459</v>
      </c>
      <c r="H675">
        <f>+HLOOKUP(VLOOKUP($B675,$Q$2:$R$42,2,0),creditos_sf!$D$2:$AY$99,base_minorista!$A675,0)</f>
        <v>1063305750.1784493</v>
      </c>
      <c r="I675">
        <f>+HLOOKUP(VLOOKUP($B675,$Q$2:$R$42,2,0),creditos_sf!$D$103:$AY$200,base_minorista!$A675,0)</f>
        <v>226049168.51697186</v>
      </c>
      <c r="J675">
        <f>+HLOOKUP(VLOOKUP($B675,$Q$2:$R$42,2,0),Costo_fondeo!$D$3:$AY$100,base_minorista!$A675,0)</f>
        <v>5.2721568409956117</v>
      </c>
      <c r="K675">
        <f>+HLOOKUP(VLOOKUP($B675,$Q$2:$R$42,2,0),Costo_provisiones!$D$3:$AY$100,base_minorista!$A675,0)</f>
        <v>4.1193425518843547</v>
      </c>
      <c r="L675">
        <f>+HLOOKUP(VLOOKUP($B675,$Q$2:$R$42,2,0),Morosidad_control!$D$4:$AY$101,base_minorista!$A675,0)</f>
        <v>2.9007965907408728</v>
      </c>
      <c r="M675">
        <f ca="1">+OFFSET(Capital_2!$D$2,base_minorista!A675,0)</f>
        <v>3.2607827391957867</v>
      </c>
      <c r="N675">
        <f>+HLOOKUP(VLOOKUP($B675,$Q$2:$R$42,2,0),costo_laboral!$E$2:$AZ$99,base_minorista!$A675,0)</f>
        <v>12.416077173576339</v>
      </c>
      <c r="O675">
        <f>+HLOOKUP(VLOOKUP($B675,$Q$2:$R$42,2,0),Participacion2!$D$2:$AO$99,base_minorista!$A675,0)</f>
        <v>3.5413641585820006</v>
      </c>
    </row>
    <row r="676" spans="1:15" ht="16.5" x14ac:dyDescent="0.3">
      <c r="A676">
        <v>91</v>
      </c>
      <c r="B676">
        <v>7</v>
      </c>
      <c r="C676">
        <v>90</v>
      </c>
      <c r="D676" s="3">
        <v>43616</v>
      </c>
      <c r="E676" s="33">
        <v>19</v>
      </c>
      <c r="F676">
        <v>1</v>
      </c>
      <c r="G676">
        <f>+HLOOKUP(VLOOKUP($B676,$Q$2:$R$42,2,0),costos_sf!$D$2:$AY$99,base_minorista!$A676,0)</f>
        <v>278041000.2292884</v>
      </c>
      <c r="H676">
        <f>+HLOOKUP(VLOOKUP($B676,$Q$2:$R$42,2,0),creditos_sf!$D$2:$AY$99,base_minorista!$A676,0)</f>
        <v>1068667924.0970412</v>
      </c>
      <c r="I676">
        <f>+HLOOKUP(VLOOKUP($B676,$Q$2:$R$42,2,0),creditos_sf!$D$103:$AY$200,base_minorista!$A676,0)</f>
        <v>236257104.47453982</v>
      </c>
      <c r="J676">
        <f>+HLOOKUP(VLOOKUP($B676,$Q$2:$R$42,2,0),Costo_fondeo!$D$3:$AY$100,base_minorista!$A676,0)</f>
        <v>5.2581816896933908</v>
      </c>
      <c r="K676">
        <f>+HLOOKUP(VLOOKUP($B676,$Q$2:$R$42,2,0),Costo_provisiones!$D$3:$AY$100,base_minorista!$A676,0)</f>
        <v>4.0728829811015315</v>
      </c>
      <c r="L676">
        <f>+HLOOKUP(VLOOKUP($B676,$Q$2:$R$42,2,0),Morosidad_control!$D$4:$AY$101,base_minorista!$A676,0)</f>
        <v>2.9205214034990714</v>
      </c>
      <c r="M676">
        <f ca="1">+OFFSET(Capital_2!$D$2,base_minorista!A676,0)</f>
        <v>3.2822741119614118</v>
      </c>
      <c r="N676">
        <f>+HLOOKUP(VLOOKUP($B676,$Q$2:$R$42,2,0),costo_laboral!$E$2:$AZ$99,base_minorista!$A676,0)</f>
        <v>12.301780773280747</v>
      </c>
      <c r="O676">
        <f>+HLOOKUP(VLOOKUP($B676,$Q$2:$R$42,2,0),Participacion2!$D$2:$AO$99,base_minorista!$A676,0)</f>
        <v>3.5368721948510222</v>
      </c>
    </row>
    <row r="677" spans="1:15" ht="16.5" x14ac:dyDescent="0.3">
      <c r="A677">
        <v>92</v>
      </c>
      <c r="B677">
        <v>7</v>
      </c>
      <c r="C677">
        <v>91</v>
      </c>
      <c r="D677" s="3">
        <v>43646</v>
      </c>
      <c r="E677" s="33">
        <v>19</v>
      </c>
      <c r="F677">
        <v>1</v>
      </c>
      <c r="G677">
        <f>+HLOOKUP(VLOOKUP($B677,$Q$2:$R$42,2,0),costos_sf!$D$2:$AY$99,base_minorista!$A677,0)</f>
        <v>279269437.67227983</v>
      </c>
      <c r="H677">
        <f>+HLOOKUP(VLOOKUP($B677,$Q$2:$R$42,2,0),creditos_sf!$D$2:$AY$99,base_minorista!$A677,0)</f>
        <v>1067060189.9727752</v>
      </c>
      <c r="I677">
        <f>+HLOOKUP(VLOOKUP($B677,$Q$2:$R$42,2,0),creditos_sf!$D$103:$AY$200,base_minorista!$A677,0)</f>
        <v>245741047.36574256</v>
      </c>
      <c r="J677">
        <f>+HLOOKUP(VLOOKUP($B677,$Q$2:$R$42,2,0),Costo_fondeo!$D$3:$AY$100,base_minorista!$A677,0)</f>
        <v>5.2457645770310055</v>
      </c>
      <c r="K677">
        <f>+HLOOKUP(VLOOKUP($B677,$Q$2:$R$42,2,0),Costo_provisiones!$D$3:$AY$100,base_minorista!$A677,0)</f>
        <v>4.0397965430310556</v>
      </c>
      <c r="L677">
        <f>+HLOOKUP(VLOOKUP($B677,$Q$2:$R$42,2,0),Morosidad_control!$D$4:$AY$101,base_minorista!$A677,0)</f>
        <v>2.9538739282447568</v>
      </c>
      <c r="M677">
        <f ca="1">+OFFSET(Capital_2!$D$2,base_minorista!A677,0)</f>
        <v>3.3170358226156935</v>
      </c>
      <c r="N677">
        <f>+HLOOKUP(VLOOKUP($B677,$Q$2:$R$42,2,0),costo_laboral!$E$2:$AZ$99,base_minorista!$A677,0)</f>
        <v>12.295721416718179</v>
      </c>
      <c r="O677">
        <f>+HLOOKUP(VLOOKUP($B677,$Q$2:$R$42,2,0),Participacion2!$D$2:$AO$99,base_minorista!$A677,0)</f>
        <v>3.5217753729864549</v>
      </c>
    </row>
    <row r="678" spans="1:15" ht="16.5" x14ac:dyDescent="0.3">
      <c r="A678">
        <v>93</v>
      </c>
      <c r="B678">
        <v>7</v>
      </c>
      <c r="C678">
        <v>92</v>
      </c>
      <c r="D678" s="3">
        <v>43677</v>
      </c>
      <c r="E678" s="33">
        <v>19</v>
      </c>
      <c r="F678">
        <v>1</v>
      </c>
      <c r="G678">
        <f>+HLOOKUP(VLOOKUP($B678,$Q$2:$R$42,2,0),costos_sf!$D$2:$AY$99,base_minorista!$A678,0)</f>
        <v>280991113.13342035</v>
      </c>
      <c r="H678">
        <f>+HLOOKUP(VLOOKUP($B678,$Q$2:$R$42,2,0),creditos_sf!$D$2:$AY$99,base_minorista!$A678,0)</f>
        <v>1062416984.5639991</v>
      </c>
      <c r="I678">
        <f>+HLOOKUP(VLOOKUP($B678,$Q$2:$R$42,2,0),creditos_sf!$D$103:$AY$200,base_minorista!$A678,0)</f>
        <v>254328766.12200466</v>
      </c>
      <c r="J678">
        <f>+HLOOKUP(VLOOKUP($B678,$Q$2:$R$42,2,0),Costo_fondeo!$D$3:$AY$100,base_minorista!$A678,0)</f>
        <v>5.2145274015570582</v>
      </c>
      <c r="K678">
        <f>+HLOOKUP(VLOOKUP($B678,$Q$2:$R$42,2,0),Costo_provisiones!$D$3:$AY$100,base_minorista!$A678,0)</f>
        <v>4.033209136608142</v>
      </c>
      <c r="L678">
        <f>+HLOOKUP(VLOOKUP($B678,$Q$2:$R$42,2,0),Morosidad_control!$D$4:$AY$101,base_minorista!$A678,0)</f>
        <v>2.9553062530558649</v>
      </c>
      <c r="M678">
        <f ca="1">+OFFSET(Capital_2!$D$2,base_minorista!A678,0)</f>
        <v>3.3472847310217735</v>
      </c>
      <c r="N678">
        <f>+HLOOKUP(VLOOKUP($B678,$Q$2:$R$42,2,0),costo_laboral!$E$2:$AZ$99,base_minorista!$A678,0)</f>
        <v>12.329531299402543</v>
      </c>
      <c r="O678">
        <f>+HLOOKUP(VLOOKUP($B678,$Q$2:$R$42,2,0),Participacion2!$D$2:$AO$99,base_minorista!$A678,0)</f>
        <v>3.4897367732625346</v>
      </c>
    </row>
    <row r="679" spans="1:15" ht="16.5" x14ac:dyDescent="0.3">
      <c r="A679">
        <v>94</v>
      </c>
      <c r="B679">
        <v>7</v>
      </c>
      <c r="C679">
        <v>93</v>
      </c>
      <c r="D679" s="3">
        <v>43708</v>
      </c>
      <c r="E679" s="33">
        <v>19</v>
      </c>
      <c r="F679">
        <v>1</v>
      </c>
      <c r="G679">
        <f>+HLOOKUP(VLOOKUP($B679,$Q$2:$R$42,2,0),costos_sf!$D$2:$AY$99,base_minorista!$A679,0)</f>
        <v>283416264.69784194</v>
      </c>
      <c r="H679">
        <f>+HLOOKUP(VLOOKUP($B679,$Q$2:$R$42,2,0),creditos_sf!$D$2:$AY$99,base_minorista!$A679,0)</f>
        <v>1058304748.9441315</v>
      </c>
      <c r="I679">
        <f>+HLOOKUP(VLOOKUP($B679,$Q$2:$R$42,2,0),creditos_sf!$D$103:$AY$200,base_minorista!$A679,0)</f>
        <v>264164922.93030661</v>
      </c>
      <c r="J679">
        <f>+HLOOKUP(VLOOKUP($B679,$Q$2:$R$42,2,0),Costo_fondeo!$D$3:$AY$100,base_minorista!$A679,0)</f>
        <v>5.2183820842790958</v>
      </c>
      <c r="K679">
        <f>+HLOOKUP(VLOOKUP($B679,$Q$2:$R$42,2,0),Costo_provisiones!$D$3:$AY$100,base_minorista!$A679,0)</f>
        <v>4.0957996558506817</v>
      </c>
      <c r="L679">
        <f>+HLOOKUP(VLOOKUP($B679,$Q$2:$R$42,2,0),Morosidad_control!$D$4:$AY$101,base_minorista!$A679,0)</f>
        <v>3.0091930311863089</v>
      </c>
      <c r="M679">
        <f ca="1">+OFFSET(Capital_2!$D$2,base_minorista!A679,0)</f>
        <v>3.3701430151037046</v>
      </c>
      <c r="N679">
        <f>+HLOOKUP(VLOOKUP($B679,$Q$2:$R$42,2,0),costo_laboral!$E$2:$AZ$99,base_minorista!$A679,0)</f>
        <v>12.329753701365224</v>
      </c>
      <c r="O679">
        <f>+HLOOKUP(VLOOKUP($B679,$Q$2:$R$42,2,0),Participacion2!$D$2:$AO$99,base_minorista!$A679,0)</f>
        <v>3.4443294574668077</v>
      </c>
    </row>
    <row r="680" spans="1:15" ht="16.5" x14ac:dyDescent="0.3">
      <c r="A680">
        <v>95</v>
      </c>
      <c r="B680">
        <v>7</v>
      </c>
      <c r="C680">
        <v>94</v>
      </c>
      <c r="D680" s="3">
        <v>43738</v>
      </c>
      <c r="E680" s="33">
        <v>19</v>
      </c>
      <c r="F680">
        <v>1</v>
      </c>
      <c r="G680">
        <f>+HLOOKUP(VLOOKUP($B680,$Q$2:$R$42,2,0),costos_sf!$D$2:$AY$99,base_minorista!$A680,0)</f>
        <v>284716091.65749085</v>
      </c>
      <c r="H680">
        <f>+HLOOKUP(VLOOKUP($B680,$Q$2:$R$42,2,0),creditos_sf!$D$2:$AY$99,base_minorista!$A680,0)</f>
        <v>1062100226.8972186</v>
      </c>
      <c r="I680">
        <f>+HLOOKUP(VLOOKUP($B680,$Q$2:$R$42,2,0),creditos_sf!$D$103:$AY$200,base_minorista!$A680,0)</f>
        <v>271708104.99467689</v>
      </c>
      <c r="J680">
        <f>+HLOOKUP(VLOOKUP($B680,$Q$2:$R$42,2,0),Costo_fondeo!$D$3:$AY$100,base_minorista!$A680,0)</f>
        <v>5.201081889490772</v>
      </c>
      <c r="K680">
        <f>+HLOOKUP(VLOOKUP($B680,$Q$2:$R$42,2,0),Costo_provisiones!$D$3:$AY$100,base_minorista!$A680,0)</f>
        <v>4.0318636316838976</v>
      </c>
      <c r="L680">
        <f>+HLOOKUP(VLOOKUP($B680,$Q$2:$R$42,2,0),Morosidad_control!$D$4:$AY$101,base_minorista!$A680,0)</f>
        <v>3.035644845917735</v>
      </c>
      <c r="M680">
        <f ca="1">+OFFSET(Capital_2!$D$2,base_minorista!A680,0)</f>
        <v>3.3849357024511626</v>
      </c>
      <c r="N680">
        <f>+HLOOKUP(VLOOKUP($B680,$Q$2:$R$42,2,0),costo_laboral!$E$2:$AZ$99,base_minorista!$A680,0)</f>
        <v>12.32302849939024</v>
      </c>
      <c r="O680">
        <f>+HLOOKUP(VLOOKUP($B680,$Q$2:$R$42,2,0),Participacion2!$D$2:$AO$99,base_minorista!$A680,0)</f>
        <v>3.4285153046919987</v>
      </c>
    </row>
    <row r="681" spans="1:15" ht="16.5" x14ac:dyDescent="0.3">
      <c r="A681">
        <v>96</v>
      </c>
      <c r="B681">
        <v>7</v>
      </c>
      <c r="C681">
        <v>95</v>
      </c>
      <c r="D681" s="3">
        <v>43769</v>
      </c>
      <c r="E681" s="33">
        <v>19</v>
      </c>
      <c r="F681">
        <v>1</v>
      </c>
      <c r="G681">
        <f>+HLOOKUP(VLOOKUP($B681,$Q$2:$R$42,2,0),costos_sf!$D$2:$AY$99,base_minorista!$A681,0)</f>
        <v>288064018.08138019</v>
      </c>
      <c r="H681">
        <f>+HLOOKUP(VLOOKUP($B681,$Q$2:$R$42,2,0),creditos_sf!$D$2:$AY$99,base_minorista!$A681,0)</f>
        <v>1072884936.0599853</v>
      </c>
      <c r="I681">
        <f>+HLOOKUP(VLOOKUP($B681,$Q$2:$R$42,2,0),creditos_sf!$D$103:$AY$200,base_minorista!$A681,0)</f>
        <v>280885129.20087481</v>
      </c>
      <c r="J681">
        <f>+HLOOKUP(VLOOKUP($B681,$Q$2:$R$42,2,0),Costo_fondeo!$D$3:$AY$100,base_minorista!$A681,0)</f>
        <v>5.1896141062570837</v>
      </c>
      <c r="K681">
        <f>+HLOOKUP(VLOOKUP($B681,$Q$2:$R$42,2,0),Costo_provisiones!$D$3:$AY$100,base_minorista!$A681,0)</f>
        <v>4.0950856668497746</v>
      </c>
      <c r="L681">
        <f>+HLOOKUP(VLOOKUP($B681,$Q$2:$R$42,2,0),Morosidad_control!$D$4:$AY$101,base_minorista!$A681,0)</f>
        <v>3.0672542985331566</v>
      </c>
      <c r="M681">
        <f ca="1">+OFFSET(Capital_2!$D$2,base_minorista!A681,0)</f>
        <v>3.4123935475815319</v>
      </c>
      <c r="N681">
        <f>+HLOOKUP(VLOOKUP($B681,$Q$2:$R$42,2,0),costo_laboral!$E$2:$AZ$99,base_minorista!$A681,0)</f>
        <v>12.27118864786647</v>
      </c>
      <c r="O681">
        <f>+HLOOKUP(VLOOKUP($B681,$Q$2:$R$42,2,0),Participacion2!$D$2:$AO$99,base_minorista!$A681,0)</f>
        <v>3.4168931294558225</v>
      </c>
    </row>
    <row r="682" spans="1:15" ht="16.5" x14ac:dyDescent="0.3">
      <c r="A682">
        <v>97</v>
      </c>
      <c r="B682">
        <v>7</v>
      </c>
      <c r="C682">
        <v>96</v>
      </c>
      <c r="D682" s="3">
        <v>43799</v>
      </c>
      <c r="E682" s="33">
        <v>19</v>
      </c>
      <c r="F682">
        <v>1</v>
      </c>
      <c r="G682">
        <f>+HLOOKUP(VLOOKUP($B682,$Q$2:$R$42,2,0),costos_sf!$D$2:$AY$99,base_minorista!$A682,0)</f>
        <v>290441213.05399764</v>
      </c>
      <c r="H682">
        <f>+HLOOKUP(VLOOKUP($B682,$Q$2:$R$42,2,0),creditos_sf!$D$2:$AY$99,base_minorista!$A682,0)</f>
        <v>1089268675.41628</v>
      </c>
      <c r="I682">
        <f>+HLOOKUP(VLOOKUP($B682,$Q$2:$R$42,2,0),creditos_sf!$D$103:$AY$200,base_minorista!$A682,0)</f>
        <v>289257935.07740319</v>
      </c>
      <c r="J682">
        <f>+HLOOKUP(VLOOKUP($B682,$Q$2:$R$42,2,0),Costo_fondeo!$D$3:$AY$100,base_minorista!$A682,0)</f>
        <v>5.1653366305952675</v>
      </c>
      <c r="K682">
        <f>+HLOOKUP(VLOOKUP($B682,$Q$2:$R$42,2,0),Costo_provisiones!$D$3:$AY$100,base_minorista!$A682,0)</f>
        <v>4.1157725552172337</v>
      </c>
      <c r="L682">
        <f>+HLOOKUP(VLOOKUP($B682,$Q$2:$R$42,2,0),Morosidad_control!$D$4:$AY$101,base_minorista!$A682,0)</f>
        <v>2.967833020676987</v>
      </c>
      <c r="M682">
        <f ca="1">+OFFSET(Capital_2!$D$2,base_minorista!A682,0)</f>
        <v>3.3960163093664169</v>
      </c>
      <c r="N682">
        <f>+HLOOKUP(VLOOKUP($B682,$Q$2:$R$42,2,0),costo_laboral!$E$2:$AZ$99,base_minorista!$A682,0)</f>
        <v>12.200387367710071</v>
      </c>
      <c r="O682">
        <f>+HLOOKUP(VLOOKUP($B682,$Q$2:$R$42,2,0),Participacion2!$D$2:$AO$99,base_minorista!$A682,0)</f>
        <v>3.4053226939045125</v>
      </c>
    </row>
    <row r="683" spans="1:15" ht="16.5" x14ac:dyDescent="0.3">
      <c r="A683">
        <v>98</v>
      </c>
      <c r="B683">
        <v>7</v>
      </c>
      <c r="C683">
        <v>97</v>
      </c>
      <c r="D683" s="3">
        <v>43830</v>
      </c>
      <c r="E683" s="33">
        <v>19</v>
      </c>
      <c r="F683">
        <v>1</v>
      </c>
      <c r="G683">
        <f>+HLOOKUP(VLOOKUP($B683,$Q$2:$R$42,2,0),costos_sf!$D$2:$AY$99,base_minorista!$A683,0)</f>
        <v>293422801.67525053</v>
      </c>
      <c r="H683">
        <f>+HLOOKUP(VLOOKUP($B683,$Q$2:$R$42,2,0),creditos_sf!$D$2:$AY$99,base_minorista!$A683,0)</f>
        <v>1094233177.2718792</v>
      </c>
      <c r="I683">
        <f>+HLOOKUP(VLOOKUP($B683,$Q$2:$R$42,2,0),creditos_sf!$D$103:$AY$200,base_minorista!$A683,0)</f>
        <v>296627341.51526219</v>
      </c>
      <c r="J683">
        <f>+HLOOKUP(VLOOKUP($B683,$Q$2:$R$42,2,0),Costo_fondeo!$D$3:$AY$100,base_minorista!$A683,0)</f>
        <v>5.1361845740874799</v>
      </c>
      <c r="K683">
        <f>+HLOOKUP(VLOOKUP($B683,$Q$2:$R$42,2,0),Costo_provisiones!$D$3:$AY$100,base_minorista!$A683,0)</f>
        <v>4.1296704308685124</v>
      </c>
      <c r="L683">
        <f>+HLOOKUP(VLOOKUP($B683,$Q$2:$R$42,2,0),Morosidad_control!$D$4:$AY$101,base_minorista!$A683,0)</f>
        <v>2.9375173646788473</v>
      </c>
      <c r="M683">
        <f ca="1">+OFFSET(Capital_2!$D$2,base_minorista!A683,0)</f>
        <v>3.3787771447242938</v>
      </c>
      <c r="N683">
        <f>+HLOOKUP(VLOOKUP($B683,$Q$2:$R$42,2,0),costo_laboral!$E$2:$AZ$99,base_minorista!$A683,0)</f>
        <v>12.251596912537847</v>
      </c>
      <c r="O683">
        <f>+HLOOKUP(VLOOKUP($B683,$Q$2:$R$42,2,0),Participacion2!$D$2:$AO$99,base_minorista!$A683,0)</f>
        <v>3.4125364106410747</v>
      </c>
    </row>
    <row r="684" spans="1:15" ht="16.5" x14ac:dyDescent="0.3">
      <c r="A684">
        <v>2</v>
      </c>
      <c r="B684">
        <v>8</v>
      </c>
      <c r="C684">
        <v>1</v>
      </c>
      <c r="D684" s="3">
        <v>40908</v>
      </c>
      <c r="E684" s="33">
        <v>11</v>
      </c>
      <c r="F684">
        <v>1</v>
      </c>
      <c r="G684">
        <f>+HLOOKUP(VLOOKUP($B684,$Q$2:$R$42,2,0),costos_sf!$D$2:$AY$99,base_minorista!$A684,0)</f>
        <v>0</v>
      </c>
      <c r="H684">
        <f>+HLOOKUP(VLOOKUP($B684,$Q$2:$R$42,2,0),creditos_sf!$D$2:$AY$99,base_minorista!$A684,0)</f>
        <v>0</v>
      </c>
      <c r="I684">
        <f>+HLOOKUP(VLOOKUP($B684,$Q$2:$R$42,2,0),creditos_sf!$D$103:$AY$200,base_minorista!$A684,0)</f>
        <v>0</v>
      </c>
      <c r="J684">
        <f>+HLOOKUP(VLOOKUP($B684,$Q$2:$R$42,2,0),Costo_fondeo!$D$3:$AY$100,base_minorista!$A684,0)</f>
        <v>0</v>
      </c>
      <c r="K684">
        <f>+HLOOKUP(VLOOKUP($B684,$Q$2:$R$42,2,0),Costo_provisiones!$D$3:$AY$100,base_minorista!$A684,0)</f>
        <v>0</v>
      </c>
      <c r="L684">
        <f>+HLOOKUP(VLOOKUP($B684,$Q$2:$R$42,2,0),Morosidad_control!$D$4:$AY$101,base_minorista!$A684,0)</f>
        <v>0</v>
      </c>
      <c r="M684">
        <f ca="1">+OFFSET(Capital_2!$D$2,base_minorista!A684,0)</f>
        <v>3.518992143247762</v>
      </c>
      <c r="N684">
        <f>+HLOOKUP(VLOOKUP($B684,$Q$2:$R$42,2,0),costo_laboral!$E$2:$AZ$99,base_minorista!$A684,0)</f>
        <v>0</v>
      </c>
      <c r="O684">
        <f>+HLOOKUP(VLOOKUP($B684,$Q$2:$R$42,2,0),Participacion2!$D$2:$AO$99,base_minorista!$A684,0)</f>
        <v>0</v>
      </c>
    </row>
    <row r="685" spans="1:15" ht="16.5" x14ac:dyDescent="0.3">
      <c r="A685">
        <v>3</v>
      </c>
      <c r="B685">
        <v>8</v>
      </c>
      <c r="C685">
        <v>2</v>
      </c>
      <c r="D685" s="3">
        <v>40939</v>
      </c>
      <c r="E685" s="33">
        <v>12</v>
      </c>
      <c r="F685">
        <v>1</v>
      </c>
      <c r="G685">
        <f>+HLOOKUP(VLOOKUP($B685,$Q$2:$R$42,2,0),costos_sf!$D$2:$AY$99,base_minorista!$A685,0)</f>
        <v>0</v>
      </c>
      <c r="H685">
        <f>+HLOOKUP(VLOOKUP($B685,$Q$2:$R$42,2,0),creditos_sf!$D$2:$AY$99,base_minorista!$A685,0)</f>
        <v>0</v>
      </c>
      <c r="I685">
        <f>+HLOOKUP(VLOOKUP($B685,$Q$2:$R$42,2,0),creditos_sf!$D$103:$AY$200,base_minorista!$A685,0)</f>
        <v>0</v>
      </c>
      <c r="J685">
        <f>+HLOOKUP(VLOOKUP($B685,$Q$2:$R$42,2,0),Costo_fondeo!$D$3:$AY$100,base_minorista!$A685,0)</f>
        <v>0</v>
      </c>
      <c r="K685">
        <f>+HLOOKUP(VLOOKUP($B685,$Q$2:$R$42,2,0),Costo_provisiones!$D$3:$AY$100,base_minorista!$A685,0)</f>
        <v>0</v>
      </c>
      <c r="L685">
        <f>+HLOOKUP(VLOOKUP($B685,$Q$2:$R$42,2,0),Morosidad_control!$D$4:$AY$101,base_minorista!$A685,0)</f>
        <v>0</v>
      </c>
      <c r="M685">
        <f ca="1">+OFFSET(Capital_2!$D$2,base_minorista!A685,0)</f>
        <v>3.5649149268123814</v>
      </c>
      <c r="N685">
        <f>+HLOOKUP(VLOOKUP($B685,$Q$2:$R$42,2,0),costo_laboral!$E$2:$AZ$99,base_minorista!$A685,0)</f>
        <v>0</v>
      </c>
      <c r="O685">
        <f>+HLOOKUP(VLOOKUP($B685,$Q$2:$R$42,2,0),Participacion2!$D$2:$AO$99,base_minorista!$A685,0)</f>
        <v>0</v>
      </c>
    </row>
    <row r="686" spans="1:15" ht="16.5" x14ac:dyDescent="0.3">
      <c r="A686">
        <v>4</v>
      </c>
      <c r="B686">
        <v>8</v>
      </c>
      <c r="C686">
        <v>3</v>
      </c>
      <c r="D686" s="3">
        <v>40968</v>
      </c>
      <c r="E686" s="33">
        <v>12</v>
      </c>
      <c r="F686">
        <v>1</v>
      </c>
      <c r="G686">
        <f>+HLOOKUP(VLOOKUP($B686,$Q$2:$R$42,2,0),costos_sf!$D$2:$AY$99,base_minorista!$A686,0)</f>
        <v>0</v>
      </c>
      <c r="H686">
        <f>+HLOOKUP(VLOOKUP($B686,$Q$2:$R$42,2,0),creditos_sf!$D$2:$AY$99,base_minorista!$A686,0)</f>
        <v>0</v>
      </c>
      <c r="I686">
        <f>+HLOOKUP(VLOOKUP($B686,$Q$2:$R$42,2,0),creditos_sf!$D$103:$AY$200,base_minorista!$A686,0)</f>
        <v>0</v>
      </c>
      <c r="J686">
        <f>+HLOOKUP(VLOOKUP($B686,$Q$2:$R$42,2,0),Costo_fondeo!$D$3:$AY$100,base_minorista!$A686,0)</f>
        <v>0</v>
      </c>
      <c r="K686">
        <f>+HLOOKUP(VLOOKUP($B686,$Q$2:$R$42,2,0),Costo_provisiones!$D$3:$AY$100,base_minorista!$A686,0)</f>
        <v>0</v>
      </c>
      <c r="L686">
        <f>+HLOOKUP(VLOOKUP($B686,$Q$2:$R$42,2,0),Morosidad_control!$D$4:$AY$101,base_minorista!$A686,0)</f>
        <v>0</v>
      </c>
      <c r="M686">
        <f ca="1">+OFFSET(Capital_2!$D$2,base_minorista!A686,0)</f>
        <v>3.6045728554123184</v>
      </c>
      <c r="N686">
        <f>+HLOOKUP(VLOOKUP($B686,$Q$2:$R$42,2,0),costo_laboral!$E$2:$AZ$99,base_minorista!$A686,0)</f>
        <v>0</v>
      </c>
      <c r="O686">
        <f>+HLOOKUP(VLOOKUP($B686,$Q$2:$R$42,2,0),Participacion2!$D$2:$AO$99,base_minorista!$A686,0)</f>
        <v>0</v>
      </c>
    </row>
    <row r="687" spans="1:15" ht="16.5" x14ac:dyDescent="0.3">
      <c r="A687">
        <v>5</v>
      </c>
      <c r="B687">
        <v>8</v>
      </c>
      <c r="C687">
        <v>4</v>
      </c>
      <c r="D687" s="3">
        <v>40999</v>
      </c>
      <c r="E687" s="33">
        <v>12</v>
      </c>
      <c r="F687">
        <v>1</v>
      </c>
      <c r="G687">
        <f>+HLOOKUP(VLOOKUP($B687,$Q$2:$R$42,2,0),costos_sf!$D$2:$AY$99,base_minorista!$A687,0)</f>
        <v>0</v>
      </c>
      <c r="H687">
        <f>+HLOOKUP(VLOOKUP($B687,$Q$2:$R$42,2,0),creditos_sf!$D$2:$AY$99,base_minorista!$A687,0)</f>
        <v>0</v>
      </c>
      <c r="I687">
        <f>+HLOOKUP(VLOOKUP($B687,$Q$2:$R$42,2,0),creditos_sf!$D$103:$AY$200,base_minorista!$A687,0)</f>
        <v>0</v>
      </c>
      <c r="J687">
        <f>+HLOOKUP(VLOOKUP($B687,$Q$2:$R$42,2,0),Costo_fondeo!$D$3:$AY$100,base_minorista!$A687,0)</f>
        <v>0</v>
      </c>
      <c r="K687">
        <f>+HLOOKUP(VLOOKUP($B687,$Q$2:$R$42,2,0),Costo_provisiones!$D$3:$AY$100,base_minorista!$A687,0)</f>
        <v>0</v>
      </c>
      <c r="L687">
        <f>+HLOOKUP(VLOOKUP($B687,$Q$2:$R$42,2,0),Morosidad_control!$D$4:$AY$101,base_minorista!$A687,0)</f>
        <v>0</v>
      </c>
      <c r="M687">
        <f ca="1">+OFFSET(Capital_2!$D$2,base_minorista!A687,0)</f>
        <v>3.6441469759495817</v>
      </c>
      <c r="N687">
        <f>+HLOOKUP(VLOOKUP($B687,$Q$2:$R$42,2,0),costo_laboral!$E$2:$AZ$99,base_minorista!$A687,0)</f>
        <v>0</v>
      </c>
      <c r="O687">
        <f>+HLOOKUP(VLOOKUP($B687,$Q$2:$R$42,2,0),Participacion2!$D$2:$AO$99,base_minorista!$A687,0)</f>
        <v>0</v>
      </c>
    </row>
    <row r="688" spans="1:15" ht="16.5" x14ac:dyDescent="0.3">
      <c r="A688">
        <v>6</v>
      </c>
      <c r="B688">
        <v>8</v>
      </c>
      <c r="C688">
        <v>5</v>
      </c>
      <c r="D688" s="3">
        <v>41029</v>
      </c>
      <c r="E688" s="33">
        <v>12</v>
      </c>
      <c r="F688">
        <v>1</v>
      </c>
      <c r="G688">
        <f>+HLOOKUP(VLOOKUP($B688,$Q$2:$R$42,2,0),costos_sf!$D$2:$AY$99,base_minorista!$A688,0)</f>
        <v>0</v>
      </c>
      <c r="H688">
        <f>+HLOOKUP(VLOOKUP($B688,$Q$2:$R$42,2,0),creditos_sf!$D$2:$AY$99,base_minorista!$A688,0)</f>
        <v>0</v>
      </c>
      <c r="I688">
        <f>+HLOOKUP(VLOOKUP($B688,$Q$2:$R$42,2,0),creditos_sf!$D$103:$AY$200,base_minorista!$A688,0)</f>
        <v>0</v>
      </c>
      <c r="J688">
        <f>+HLOOKUP(VLOOKUP($B688,$Q$2:$R$42,2,0),Costo_fondeo!$D$3:$AY$100,base_minorista!$A688,0)</f>
        <v>0</v>
      </c>
      <c r="K688">
        <f>+HLOOKUP(VLOOKUP($B688,$Q$2:$R$42,2,0),Costo_provisiones!$D$3:$AY$100,base_minorista!$A688,0)</f>
        <v>0</v>
      </c>
      <c r="L688">
        <f>+HLOOKUP(VLOOKUP($B688,$Q$2:$R$42,2,0),Morosidad_control!$D$4:$AY$101,base_minorista!$A688,0)</f>
        <v>0</v>
      </c>
      <c r="M688">
        <f ca="1">+OFFSET(Capital_2!$D$2,base_minorista!A688,0)</f>
        <v>3.6866707606514586</v>
      </c>
      <c r="N688">
        <f>+HLOOKUP(VLOOKUP($B688,$Q$2:$R$42,2,0),costo_laboral!$E$2:$AZ$99,base_minorista!$A688,0)</f>
        <v>0</v>
      </c>
      <c r="O688">
        <f>+HLOOKUP(VLOOKUP($B688,$Q$2:$R$42,2,0),Participacion2!$D$2:$AO$99,base_minorista!$A688,0)</f>
        <v>0</v>
      </c>
    </row>
    <row r="689" spans="1:15" ht="16.5" x14ac:dyDescent="0.3">
      <c r="A689">
        <v>7</v>
      </c>
      <c r="B689">
        <v>8</v>
      </c>
      <c r="C689">
        <v>6</v>
      </c>
      <c r="D689" s="3">
        <v>41060</v>
      </c>
      <c r="E689" s="33">
        <v>12</v>
      </c>
      <c r="F689">
        <v>1</v>
      </c>
      <c r="G689">
        <f>+HLOOKUP(VLOOKUP($B689,$Q$2:$R$42,2,0),costos_sf!$D$2:$AY$99,base_minorista!$A689,0)</f>
        <v>0</v>
      </c>
      <c r="H689">
        <f>+HLOOKUP(VLOOKUP($B689,$Q$2:$R$42,2,0),creditos_sf!$D$2:$AY$99,base_minorista!$A689,0)</f>
        <v>0</v>
      </c>
      <c r="I689">
        <f>+HLOOKUP(VLOOKUP($B689,$Q$2:$R$42,2,0),creditos_sf!$D$103:$AY$200,base_minorista!$A689,0)</f>
        <v>0</v>
      </c>
      <c r="J689">
        <f>+HLOOKUP(VLOOKUP($B689,$Q$2:$R$42,2,0),Costo_fondeo!$D$3:$AY$100,base_minorista!$A689,0)</f>
        <v>0</v>
      </c>
      <c r="K689">
        <f>+HLOOKUP(VLOOKUP($B689,$Q$2:$R$42,2,0),Costo_provisiones!$D$3:$AY$100,base_minorista!$A689,0)</f>
        <v>0</v>
      </c>
      <c r="L689">
        <f>+HLOOKUP(VLOOKUP($B689,$Q$2:$R$42,2,0),Morosidad_control!$D$4:$AY$101,base_minorista!$A689,0)</f>
        <v>0</v>
      </c>
      <c r="M689">
        <f ca="1">+OFFSET(Capital_2!$D$2,base_minorista!A689,0)</f>
        <v>3.7432616406065877</v>
      </c>
      <c r="N689">
        <f>+HLOOKUP(VLOOKUP($B689,$Q$2:$R$42,2,0),costo_laboral!$E$2:$AZ$99,base_minorista!$A689,0)</f>
        <v>0</v>
      </c>
      <c r="O689">
        <f>+HLOOKUP(VLOOKUP($B689,$Q$2:$R$42,2,0),Participacion2!$D$2:$AO$99,base_minorista!$A689,0)</f>
        <v>0</v>
      </c>
    </row>
    <row r="690" spans="1:15" ht="16.5" x14ac:dyDescent="0.3">
      <c r="A690">
        <v>8</v>
      </c>
      <c r="B690">
        <v>8</v>
      </c>
      <c r="C690">
        <v>7</v>
      </c>
      <c r="D690" s="3">
        <v>41090</v>
      </c>
      <c r="E690" s="33">
        <v>12</v>
      </c>
      <c r="F690">
        <v>1</v>
      </c>
      <c r="G690">
        <f>+HLOOKUP(VLOOKUP($B690,$Q$2:$R$42,2,0),costos_sf!$D$2:$AY$99,base_minorista!$A690,0)</f>
        <v>0</v>
      </c>
      <c r="H690">
        <f>+HLOOKUP(VLOOKUP($B690,$Q$2:$R$42,2,0),creditos_sf!$D$2:$AY$99,base_minorista!$A690,0)</f>
        <v>0</v>
      </c>
      <c r="I690">
        <f>+HLOOKUP(VLOOKUP($B690,$Q$2:$R$42,2,0),creditos_sf!$D$103:$AY$200,base_minorista!$A690,0)</f>
        <v>0</v>
      </c>
      <c r="J690">
        <f>+HLOOKUP(VLOOKUP($B690,$Q$2:$R$42,2,0),Costo_fondeo!$D$3:$AY$100,base_minorista!$A690,0)</f>
        <v>0</v>
      </c>
      <c r="K690">
        <f>+HLOOKUP(VLOOKUP($B690,$Q$2:$R$42,2,0),Costo_provisiones!$D$3:$AY$100,base_minorista!$A690,0)</f>
        <v>0</v>
      </c>
      <c r="L690">
        <f>+HLOOKUP(VLOOKUP($B690,$Q$2:$R$42,2,0),Morosidad_control!$D$4:$AY$101,base_minorista!$A690,0)</f>
        <v>0</v>
      </c>
      <c r="M690">
        <f ca="1">+OFFSET(Capital_2!$D$2,base_minorista!A690,0)</f>
        <v>3.7659791083914693</v>
      </c>
      <c r="N690">
        <f>+HLOOKUP(VLOOKUP($B690,$Q$2:$R$42,2,0),costo_laboral!$E$2:$AZ$99,base_minorista!$A690,0)</f>
        <v>0</v>
      </c>
      <c r="O690">
        <f>+HLOOKUP(VLOOKUP($B690,$Q$2:$R$42,2,0),Participacion2!$D$2:$AO$99,base_minorista!$A690,0)</f>
        <v>0</v>
      </c>
    </row>
    <row r="691" spans="1:15" ht="16.5" x14ac:dyDescent="0.3">
      <c r="A691">
        <v>9</v>
      </c>
      <c r="B691">
        <v>8</v>
      </c>
      <c r="C691">
        <v>8</v>
      </c>
      <c r="D691" s="3">
        <v>41121</v>
      </c>
      <c r="E691" s="33">
        <v>12</v>
      </c>
      <c r="F691">
        <v>1</v>
      </c>
      <c r="G691">
        <f>+HLOOKUP(VLOOKUP($B691,$Q$2:$R$42,2,0),costos_sf!$D$2:$AY$99,base_minorista!$A691,0)</f>
        <v>0</v>
      </c>
      <c r="H691">
        <f>+HLOOKUP(VLOOKUP($B691,$Q$2:$R$42,2,0),creditos_sf!$D$2:$AY$99,base_minorista!$A691,0)</f>
        <v>0</v>
      </c>
      <c r="I691">
        <f>+HLOOKUP(VLOOKUP($B691,$Q$2:$R$42,2,0),creditos_sf!$D$103:$AY$200,base_minorista!$A691,0)</f>
        <v>0</v>
      </c>
      <c r="J691">
        <f>+HLOOKUP(VLOOKUP($B691,$Q$2:$R$42,2,0),Costo_fondeo!$D$3:$AY$100,base_minorista!$A691,0)</f>
        <v>0</v>
      </c>
      <c r="K691">
        <f>+HLOOKUP(VLOOKUP($B691,$Q$2:$R$42,2,0),Costo_provisiones!$D$3:$AY$100,base_minorista!$A691,0)</f>
        <v>0</v>
      </c>
      <c r="L691">
        <f>+HLOOKUP(VLOOKUP($B691,$Q$2:$R$42,2,0),Morosidad_control!$D$4:$AY$101,base_minorista!$A691,0)</f>
        <v>0</v>
      </c>
      <c r="M691">
        <f ca="1">+OFFSET(Capital_2!$D$2,base_minorista!A691,0)</f>
        <v>3.7900682632030773</v>
      </c>
      <c r="N691">
        <f>+HLOOKUP(VLOOKUP($B691,$Q$2:$R$42,2,0),costo_laboral!$E$2:$AZ$99,base_minorista!$A691,0)</f>
        <v>0</v>
      </c>
      <c r="O691">
        <f>+HLOOKUP(VLOOKUP($B691,$Q$2:$R$42,2,0),Participacion2!$D$2:$AO$99,base_minorista!$A691,0)</f>
        <v>0</v>
      </c>
    </row>
    <row r="692" spans="1:15" ht="16.5" x14ac:dyDescent="0.3">
      <c r="A692">
        <v>10</v>
      </c>
      <c r="B692">
        <v>8</v>
      </c>
      <c r="C692">
        <v>9</v>
      </c>
      <c r="D692" s="3">
        <v>41152</v>
      </c>
      <c r="E692" s="33">
        <v>12</v>
      </c>
      <c r="F692">
        <v>1</v>
      </c>
      <c r="G692">
        <f>+HLOOKUP(VLOOKUP($B692,$Q$2:$R$42,2,0),costos_sf!$D$2:$AY$99,base_minorista!$A692,0)</f>
        <v>0</v>
      </c>
      <c r="H692">
        <f>+HLOOKUP(VLOOKUP($B692,$Q$2:$R$42,2,0),creditos_sf!$D$2:$AY$99,base_minorista!$A692,0)</f>
        <v>0</v>
      </c>
      <c r="I692">
        <f>+HLOOKUP(VLOOKUP($B692,$Q$2:$R$42,2,0),creditos_sf!$D$103:$AY$200,base_minorista!$A692,0)</f>
        <v>0</v>
      </c>
      <c r="J692">
        <f>+HLOOKUP(VLOOKUP($B692,$Q$2:$R$42,2,0),Costo_fondeo!$D$3:$AY$100,base_minorista!$A692,0)</f>
        <v>0</v>
      </c>
      <c r="K692">
        <f>+HLOOKUP(VLOOKUP($B692,$Q$2:$R$42,2,0),Costo_provisiones!$D$3:$AY$100,base_minorista!$A692,0)</f>
        <v>0</v>
      </c>
      <c r="L692">
        <f>+HLOOKUP(VLOOKUP($B692,$Q$2:$R$42,2,0),Morosidad_control!$D$4:$AY$101,base_minorista!$A692,0)</f>
        <v>0</v>
      </c>
      <c r="M692">
        <f ca="1">+OFFSET(Capital_2!$D$2,base_minorista!A692,0)</f>
        <v>3.7960315209630844</v>
      </c>
      <c r="N692">
        <f>+HLOOKUP(VLOOKUP($B692,$Q$2:$R$42,2,0),costo_laboral!$E$2:$AZ$99,base_minorista!$A692,0)</f>
        <v>0</v>
      </c>
      <c r="O692">
        <f>+HLOOKUP(VLOOKUP($B692,$Q$2:$R$42,2,0),Participacion2!$D$2:$AO$99,base_minorista!$A692,0)</f>
        <v>0</v>
      </c>
    </row>
    <row r="693" spans="1:15" ht="16.5" x14ac:dyDescent="0.3">
      <c r="A693">
        <v>11</v>
      </c>
      <c r="B693">
        <v>8</v>
      </c>
      <c r="C693">
        <v>10</v>
      </c>
      <c r="D693" s="3">
        <v>41182</v>
      </c>
      <c r="E693" s="33">
        <v>12</v>
      </c>
      <c r="F693">
        <v>1</v>
      </c>
      <c r="G693">
        <f>+HLOOKUP(VLOOKUP($B693,$Q$2:$R$42,2,0),costos_sf!$D$2:$AY$99,base_minorista!$A693,0)</f>
        <v>0</v>
      </c>
      <c r="H693">
        <f>+HLOOKUP(VLOOKUP($B693,$Q$2:$R$42,2,0),creditos_sf!$D$2:$AY$99,base_minorista!$A693,0)</f>
        <v>0</v>
      </c>
      <c r="I693">
        <f>+HLOOKUP(VLOOKUP($B693,$Q$2:$R$42,2,0),creditos_sf!$D$103:$AY$200,base_minorista!$A693,0)</f>
        <v>0</v>
      </c>
      <c r="J693">
        <f>+HLOOKUP(VLOOKUP($B693,$Q$2:$R$42,2,0),Costo_fondeo!$D$3:$AY$100,base_minorista!$A693,0)</f>
        <v>0</v>
      </c>
      <c r="K693">
        <f>+HLOOKUP(VLOOKUP($B693,$Q$2:$R$42,2,0),Costo_provisiones!$D$3:$AY$100,base_minorista!$A693,0)</f>
        <v>0</v>
      </c>
      <c r="L693">
        <f>+HLOOKUP(VLOOKUP($B693,$Q$2:$R$42,2,0),Morosidad_control!$D$4:$AY$101,base_minorista!$A693,0)</f>
        <v>0</v>
      </c>
      <c r="M693">
        <f ca="1">+OFFSET(Capital_2!$D$2,base_minorista!A693,0)</f>
        <v>3.7807846214491896</v>
      </c>
      <c r="N693">
        <f>+HLOOKUP(VLOOKUP($B693,$Q$2:$R$42,2,0),costo_laboral!$E$2:$AZ$99,base_minorista!$A693,0)</f>
        <v>0</v>
      </c>
      <c r="O693">
        <f>+HLOOKUP(VLOOKUP($B693,$Q$2:$R$42,2,0),Participacion2!$D$2:$AO$99,base_minorista!$A693,0)</f>
        <v>0</v>
      </c>
    </row>
    <row r="694" spans="1:15" ht="16.5" x14ac:dyDescent="0.3">
      <c r="A694">
        <v>12</v>
      </c>
      <c r="B694">
        <v>8</v>
      </c>
      <c r="C694">
        <v>11</v>
      </c>
      <c r="D694" s="3">
        <v>41213</v>
      </c>
      <c r="E694" s="33">
        <v>12</v>
      </c>
      <c r="F694">
        <v>1</v>
      </c>
      <c r="G694">
        <f>+HLOOKUP(VLOOKUP($B694,$Q$2:$R$42,2,0),costos_sf!$D$2:$AY$99,base_minorista!$A694,0)</f>
        <v>0</v>
      </c>
      <c r="H694">
        <f>+HLOOKUP(VLOOKUP($B694,$Q$2:$R$42,2,0),creditos_sf!$D$2:$AY$99,base_minorista!$A694,0)</f>
        <v>0</v>
      </c>
      <c r="I694">
        <f>+HLOOKUP(VLOOKUP($B694,$Q$2:$R$42,2,0),creditos_sf!$D$103:$AY$200,base_minorista!$A694,0)</f>
        <v>0</v>
      </c>
      <c r="J694">
        <f>+HLOOKUP(VLOOKUP($B694,$Q$2:$R$42,2,0),Costo_fondeo!$D$3:$AY$100,base_minorista!$A694,0)</f>
        <v>0</v>
      </c>
      <c r="K694">
        <f>+HLOOKUP(VLOOKUP($B694,$Q$2:$R$42,2,0),Costo_provisiones!$D$3:$AY$100,base_minorista!$A694,0)</f>
        <v>0</v>
      </c>
      <c r="L694">
        <f>+HLOOKUP(VLOOKUP($B694,$Q$2:$R$42,2,0),Morosidad_control!$D$4:$AY$101,base_minorista!$A694,0)</f>
        <v>0</v>
      </c>
      <c r="M694">
        <f ca="1">+OFFSET(Capital_2!$D$2,base_minorista!A694,0)</f>
        <v>3.7788207097198074</v>
      </c>
      <c r="N694">
        <f>+HLOOKUP(VLOOKUP($B694,$Q$2:$R$42,2,0),costo_laboral!$E$2:$AZ$99,base_minorista!$A694,0)</f>
        <v>0</v>
      </c>
      <c r="O694">
        <f>+HLOOKUP(VLOOKUP($B694,$Q$2:$R$42,2,0),Participacion2!$D$2:$AO$99,base_minorista!$A694,0)</f>
        <v>0</v>
      </c>
    </row>
    <row r="695" spans="1:15" ht="16.5" x14ac:dyDescent="0.3">
      <c r="A695">
        <v>13</v>
      </c>
      <c r="B695">
        <v>8</v>
      </c>
      <c r="C695">
        <v>12</v>
      </c>
      <c r="D695" s="3">
        <v>41243</v>
      </c>
      <c r="E695" s="33">
        <v>12</v>
      </c>
      <c r="F695">
        <v>1</v>
      </c>
      <c r="G695">
        <f>+HLOOKUP(VLOOKUP($B695,$Q$2:$R$42,2,0),costos_sf!$D$2:$AY$99,base_minorista!$A695,0)</f>
        <v>0</v>
      </c>
      <c r="H695">
        <f>+HLOOKUP(VLOOKUP($B695,$Q$2:$R$42,2,0),creditos_sf!$D$2:$AY$99,base_minorista!$A695,0)</f>
        <v>0</v>
      </c>
      <c r="I695">
        <f>+HLOOKUP(VLOOKUP($B695,$Q$2:$R$42,2,0),creditos_sf!$D$103:$AY$200,base_minorista!$A695,0)</f>
        <v>0</v>
      </c>
      <c r="J695">
        <f>+HLOOKUP(VLOOKUP($B695,$Q$2:$R$42,2,0),Costo_fondeo!$D$3:$AY$100,base_minorista!$A695,0)</f>
        <v>0</v>
      </c>
      <c r="K695">
        <f>+HLOOKUP(VLOOKUP($B695,$Q$2:$R$42,2,0),Costo_provisiones!$D$3:$AY$100,base_minorista!$A695,0)</f>
        <v>0</v>
      </c>
      <c r="L695">
        <f>+HLOOKUP(VLOOKUP($B695,$Q$2:$R$42,2,0),Morosidad_control!$D$4:$AY$101,base_minorista!$A695,0)</f>
        <v>0</v>
      </c>
      <c r="M695">
        <f ca="1">+OFFSET(Capital_2!$D$2,base_minorista!A695,0)</f>
        <v>3.8090188851336229</v>
      </c>
      <c r="N695">
        <f>+HLOOKUP(VLOOKUP($B695,$Q$2:$R$42,2,0),costo_laboral!$E$2:$AZ$99,base_minorista!$A695,0)</f>
        <v>0</v>
      </c>
      <c r="O695">
        <f>+HLOOKUP(VLOOKUP($B695,$Q$2:$R$42,2,0),Participacion2!$D$2:$AO$99,base_minorista!$A695,0)</f>
        <v>0</v>
      </c>
    </row>
    <row r="696" spans="1:15" ht="16.5" x14ac:dyDescent="0.3">
      <c r="A696">
        <v>14</v>
      </c>
      <c r="B696">
        <v>8</v>
      </c>
      <c r="C696">
        <v>13</v>
      </c>
      <c r="D696" s="3">
        <v>41274</v>
      </c>
      <c r="E696" s="33">
        <v>12</v>
      </c>
      <c r="F696">
        <v>1</v>
      </c>
      <c r="G696">
        <f>+HLOOKUP(VLOOKUP($B696,$Q$2:$R$42,2,0),costos_sf!$D$2:$AY$99,base_minorista!$A696,0)</f>
        <v>0</v>
      </c>
      <c r="H696">
        <f>+HLOOKUP(VLOOKUP($B696,$Q$2:$R$42,2,0),creditos_sf!$D$2:$AY$99,base_minorista!$A696,0)</f>
        <v>0</v>
      </c>
      <c r="I696">
        <f>+HLOOKUP(VLOOKUP($B696,$Q$2:$R$42,2,0),creditos_sf!$D$103:$AY$200,base_minorista!$A696,0)</f>
        <v>0</v>
      </c>
      <c r="J696">
        <f>+HLOOKUP(VLOOKUP($B696,$Q$2:$R$42,2,0),Costo_fondeo!$D$3:$AY$100,base_minorista!$A696,0)</f>
        <v>0</v>
      </c>
      <c r="K696">
        <f>+HLOOKUP(VLOOKUP($B696,$Q$2:$R$42,2,0),Costo_provisiones!$D$3:$AY$100,base_minorista!$A696,0)</f>
        <v>0</v>
      </c>
      <c r="L696">
        <f>+HLOOKUP(VLOOKUP($B696,$Q$2:$R$42,2,0),Morosidad_control!$D$4:$AY$101,base_minorista!$A696,0)</f>
        <v>0</v>
      </c>
      <c r="M696">
        <f ca="1">+OFFSET(Capital_2!$D$2,base_minorista!A696,0)</f>
        <v>3.8327018844682854</v>
      </c>
      <c r="N696">
        <f>+HLOOKUP(VLOOKUP($B696,$Q$2:$R$42,2,0),costo_laboral!$E$2:$AZ$99,base_minorista!$A696,0)</f>
        <v>0</v>
      </c>
      <c r="O696">
        <f>+HLOOKUP(VLOOKUP($B696,$Q$2:$R$42,2,0),Participacion2!$D$2:$AO$99,base_minorista!$A696,0)</f>
        <v>0</v>
      </c>
    </row>
    <row r="697" spans="1:15" ht="16.5" x14ac:dyDescent="0.3">
      <c r="A697">
        <v>15</v>
      </c>
      <c r="B697">
        <v>8</v>
      </c>
      <c r="C697">
        <v>14</v>
      </c>
      <c r="D697" s="3">
        <v>41305</v>
      </c>
      <c r="E697" s="33">
        <v>13</v>
      </c>
      <c r="F697">
        <v>1</v>
      </c>
      <c r="G697">
        <f>+HLOOKUP(VLOOKUP($B697,$Q$2:$R$42,2,0),costos_sf!$D$2:$AY$99,base_minorista!$A697,0)</f>
        <v>0</v>
      </c>
      <c r="H697">
        <f>+HLOOKUP(VLOOKUP($B697,$Q$2:$R$42,2,0),creditos_sf!$D$2:$AY$99,base_minorista!$A697,0)</f>
        <v>0</v>
      </c>
      <c r="I697">
        <f>+HLOOKUP(VLOOKUP($B697,$Q$2:$R$42,2,0),creditos_sf!$D$103:$AY$200,base_minorista!$A697,0)</f>
        <v>0</v>
      </c>
      <c r="J697">
        <f>+HLOOKUP(VLOOKUP($B697,$Q$2:$R$42,2,0),Costo_fondeo!$D$3:$AY$100,base_minorista!$A697,0)</f>
        <v>0</v>
      </c>
      <c r="K697">
        <f>+HLOOKUP(VLOOKUP($B697,$Q$2:$R$42,2,0),Costo_provisiones!$D$3:$AY$100,base_minorista!$A697,0)</f>
        <v>0</v>
      </c>
      <c r="L697">
        <f>+HLOOKUP(VLOOKUP($B697,$Q$2:$R$42,2,0),Morosidad_control!$D$4:$AY$101,base_minorista!$A697,0)</f>
        <v>0</v>
      </c>
      <c r="M697">
        <f ca="1">+OFFSET(Capital_2!$D$2,base_minorista!A697,0)</f>
        <v>3.850163299057161</v>
      </c>
      <c r="N697">
        <f>+HLOOKUP(VLOOKUP($B697,$Q$2:$R$42,2,0),costo_laboral!$E$2:$AZ$99,base_minorista!$A697,0)</f>
        <v>0</v>
      </c>
      <c r="O697">
        <f>+HLOOKUP(VLOOKUP($B697,$Q$2:$R$42,2,0),Participacion2!$D$2:$AO$99,base_minorista!$A697,0)</f>
        <v>0</v>
      </c>
    </row>
    <row r="698" spans="1:15" ht="16.5" x14ac:dyDescent="0.3">
      <c r="A698">
        <v>16</v>
      </c>
      <c r="B698">
        <v>8</v>
      </c>
      <c r="C698">
        <v>15</v>
      </c>
      <c r="D698" s="3">
        <v>41333</v>
      </c>
      <c r="E698" s="33">
        <v>13</v>
      </c>
      <c r="F698">
        <v>1</v>
      </c>
      <c r="G698">
        <f>+HLOOKUP(VLOOKUP($B698,$Q$2:$R$42,2,0),costos_sf!$D$2:$AY$99,base_minorista!$A698,0)</f>
        <v>0</v>
      </c>
      <c r="H698">
        <f>+HLOOKUP(VLOOKUP($B698,$Q$2:$R$42,2,0),creditos_sf!$D$2:$AY$99,base_minorista!$A698,0)</f>
        <v>0</v>
      </c>
      <c r="I698">
        <f>+HLOOKUP(VLOOKUP($B698,$Q$2:$R$42,2,0),creditos_sf!$D$103:$AY$200,base_minorista!$A698,0)</f>
        <v>0</v>
      </c>
      <c r="J698">
        <f>+HLOOKUP(VLOOKUP($B698,$Q$2:$R$42,2,0),Costo_fondeo!$D$3:$AY$100,base_minorista!$A698,0)</f>
        <v>0</v>
      </c>
      <c r="K698">
        <f>+HLOOKUP(VLOOKUP($B698,$Q$2:$R$42,2,0),Costo_provisiones!$D$3:$AY$100,base_minorista!$A698,0)</f>
        <v>0</v>
      </c>
      <c r="L698">
        <f>+HLOOKUP(VLOOKUP($B698,$Q$2:$R$42,2,0),Morosidad_control!$D$4:$AY$101,base_minorista!$A698,0)</f>
        <v>0</v>
      </c>
      <c r="M698">
        <f ca="1">+OFFSET(Capital_2!$D$2,base_minorista!A698,0)</f>
        <v>3.8660657399921172</v>
      </c>
      <c r="N698">
        <f>+HLOOKUP(VLOOKUP($B698,$Q$2:$R$42,2,0),costo_laboral!$E$2:$AZ$99,base_minorista!$A698,0)</f>
        <v>0</v>
      </c>
      <c r="O698">
        <f>+HLOOKUP(VLOOKUP($B698,$Q$2:$R$42,2,0),Participacion2!$D$2:$AO$99,base_minorista!$A698,0)</f>
        <v>0</v>
      </c>
    </row>
    <row r="699" spans="1:15" ht="16.5" x14ac:dyDescent="0.3">
      <c r="A699">
        <v>17</v>
      </c>
      <c r="B699">
        <v>8</v>
      </c>
      <c r="C699">
        <v>16</v>
      </c>
      <c r="D699" s="3">
        <v>41364</v>
      </c>
      <c r="E699" s="33">
        <v>13</v>
      </c>
      <c r="F699">
        <v>1</v>
      </c>
      <c r="G699">
        <f>+HLOOKUP(VLOOKUP($B699,$Q$2:$R$42,2,0),costos_sf!$D$2:$AY$99,base_minorista!$A699,0)</f>
        <v>0</v>
      </c>
      <c r="H699">
        <f>+HLOOKUP(VLOOKUP($B699,$Q$2:$R$42,2,0),creditos_sf!$D$2:$AY$99,base_minorista!$A699,0)</f>
        <v>0</v>
      </c>
      <c r="I699">
        <f>+HLOOKUP(VLOOKUP($B699,$Q$2:$R$42,2,0),creditos_sf!$D$103:$AY$200,base_minorista!$A699,0)</f>
        <v>0</v>
      </c>
      <c r="J699">
        <f>+HLOOKUP(VLOOKUP($B699,$Q$2:$R$42,2,0),Costo_fondeo!$D$3:$AY$100,base_minorista!$A699,0)</f>
        <v>0</v>
      </c>
      <c r="K699">
        <f>+HLOOKUP(VLOOKUP($B699,$Q$2:$R$42,2,0),Costo_provisiones!$D$3:$AY$100,base_minorista!$A699,0)</f>
        <v>0</v>
      </c>
      <c r="L699">
        <f>+HLOOKUP(VLOOKUP($B699,$Q$2:$R$42,2,0),Morosidad_control!$D$4:$AY$101,base_minorista!$A699,0)</f>
        <v>0</v>
      </c>
      <c r="M699">
        <f ca="1">+OFFSET(Capital_2!$D$2,base_minorista!A699,0)</f>
        <v>3.8754391719680488</v>
      </c>
      <c r="N699">
        <f>+HLOOKUP(VLOOKUP($B699,$Q$2:$R$42,2,0),costo_laboral!$E$2:$AZ$99,base_minorista!$A699,0)</f>
        <v>0</v>
      </c>
      <c r="O699">
        <f>+HLOOKUP(VLOOKUP($B699,$Q$2:$R$42,2,0),Participacion2!$D$2:$AO$99,base_minorista!$A699,0)</f>
        <v>0</v>
      </c>
    </row>
    <row r="700" spans="1:15" ht="16.5" x14ac:dyDescent="0.3">
      <c r="A700">
        <v>18</v>
      </c>
      <c r="B700">
        <v>8</v>
      </c>
      <c r="C700">
        <v>17</v>
      </c>
      <c r="D700" s="3">
        <v>41394</v>
      </c>
      <c r="E700" s="33">
        <v>13</v>
      </c>
      <c r="F700">
        <v>1</v>
      </c>
      <c r="G700">
        <f>+HLOOKUP(VLOOKUP($B700,$Q$2:$R$42,2,0),costos_sf!$D$2:$AY$99,base_minorista!$A700,0)</f>
        <v>0</v>
      </c>
      <c r="H700">
        <f>+HLOOKUP(VLOOKUP($B700,$Q$2:$R$42,2,0),creditos_sf!$D$2:$AY$99,base_minorista!$A700,0)</f>
        <v>0</v>
      </c>
      <c r="I700">
        <f>+HLOOKUP(VLOOKUP($B700,$Q$2:$R$42,2,0),creditos_sf!$D$103:$AY$200,base_minorista!$A700,0)</f>
        <v>0</v>
      </c>
      <c r="J700">
        <f>+HLOOKUP(VLOOKUP($B700,$Q$2:$R$42,2,0),Costo_fondeo!$D$3:$AY$100,base_minorista!$A700,0)</f>
        <v>0</v>
      </c>
      <c r="K700">
        <f>+HLOOKUP(VLOOKUP($B700,$Q$2:$R$42,2,0),Costo_provisiones!$D$3:$AY$100,base_minorista!$A700,0)</f>
        <v>0</v>
      </c>
      <c r="L700">
        <f>+HLOOKUP(VLOOKUP($B700,$Q$2:$R$42,2,0),Morosidad_control!$D$4:$AY$101,base_minorista!$A700,0)</f>
        <v>0</v>
      </c>
      <c r="M700">
        <f ca="1">+OFFSET(Capital_2!$D$2,base_minorista!A700,0)</f>
        <v>3.8611269429337338</v>
      </c>
      <c r="N700">
        <f>+HLOOKUP(VLOOKUP($B700,$Q$2:$R$42,2,0),costo_laboral!$E$2:$AZ$99,base_minorista!$A700,0)</f>
        <v>0</v>
      </c>
      <c r="O700">
        <f>+HLOOKUP(VLOOKUP($B700,$Q$2:$R$42,2,0),Participacion2!$D$2:$AO$99,base_minorista!$A700,0)</f>
        <v>0</v>
      </c>
    </row>
    <row r="701" spans="1:15" ht="16.5" x14ac:dyDescent="0.3">
      <c r="A701">
        <v>19</v>
      </c>
      <c r="B701">
        <v>8</v>
      </c>
      <c r="C701">
        <v>18</v>
      </c>
      <c r="D701" s="3">
        <v>41425</v>
      </c>
      <c r="E701" s="33">
        <v>13</v>
      </c>
      <c r="F701">
        <v>1</v>
      </c>
      <c r="G701">
        <f>+HLOOKUP(VLOOKUP($B701,$Q$2:$R$42,2,0),costos_sf!$D$2:$AY$99,base_minorista!$A701,0)</f>
        <v>0</v>
      </c>
      <c r="H701">
        <f>+HLOOKUP(VLOOKUP($B701,$Q$2:$R$42,2,0),creditos_sf!$D$2:$AY$99,base_minorista!$A701,0)</f>
        <v>0</v>
      </c>
      <c r="I701">
        <f>+HLOOKUP(VLOOKUP($B701,$Q$2:$R$42,2,0),creditos_sf!$D$103:$AY$200,base_minorista!$A701,0)</f>
        <v>0</v>
      </c>
      <c r="J701">
        <f>+HLOOKUP(VLOOKUP($B701,$Q$2:$R$42,2,0),Costo_fondeo!$D$3:$AY$100,base_minorista!$A701,0)</f>
        <v>0</v>
      </c>
      <c r="K701">
        <f>+HLOOKUP(VLOOKUP($B701,$Q$2:$R$42,2,0),Costo_provisiones!$D$3:$AY$100,base_minorista!$A701,0)</f>
        <v>0</v>
      </c>
      <c r="L701">
        <f>+HLOOKUP(VLOOKUP($B701,$Q$2:$R$42,2,0),Morosidad_control!$D$4:$AY$101,base_minorista!$A701,0)</f>
        <v>0</v>
      </c>
      <c r="M701">
        <f ca="1">+OFFSET(Capital_2!$D$2,base_minorista!A701,0)</f>
        <v>3.8158367264519906</v>
      </c>
      <c r="N701">
        <f>+HLOOKUP(VLOOKUP($B701,$Q$2:$R$42,2,0),costo_laboral!$E$2:$AZ$99,base_minorista!$A701,0)</f>
        <v>0</v>
      </c>
      <c r="O701">
        <f>+HLOOKUP(VLOOKUP($B701,$Q$2:$R$42,2,0),Participacion2!$D$2:$AO$99,base_minorista!$A701,0)</f>
        <v>0</v>
      </c>
    </row>
    <row r="702" spans="1:15" ht="16.5" x14ac:dyDescent="0.3">
      <c r="A702">
        <v>20</v>
      </c>
      <c r="B702">
        <v>8</v>
      </c>
      <c r="C702">
        <v>19</v>
      </c>
      <c r="D702" s="3">
        <v>41455</v>
      </c>
      <c r="E702" s="33">
        <v>13</v>
      </c>
      <c r="F702">
        <v>1</v>
      </c>
      <c r="G702">
        <f>+HLOOKUP(VLOOKUP($B702,$Q$2:$R$42,2,0),costos_sf!$D$2:$AY$99,base_minorista!$A702,0)</f>
        <v>0</v>
      </c>
      <c r="H702">
        <f>+HLOOKUP(VLOOKUP($B702,$Q$2:$R$42,2,0),creditos_sf!$D$2:$AY$99,base_minorista!$A702,0)</f>
        <v>0</v>
      </c>
      <c r="I702">
        <f>+HLOOKUP(VLOOKUP($B702,$Q$2:$R$42,2,0),creditos_sf!$D$103:$AY$200,base_minorista!$A702,0)</f>
        <v>0</v>
      </c>
      <c r="J702">
        <f>+HLOOKUP(VLOOKUP($B702,$Q$2:$R$42,2,0),Costo_fondeo!$D$3:$AY$100,base_minorista!$A702,0)</f>
        <v>0</v>
      </c>
      <c r="K702">
        <f>+HLOOKUP(VLOOKUP($B702,$Q$2:$R$42,2,0),Costo_provisiones!$D$3:$AY$100,base_minorista!$A702,0)</f>
        <v>0</v>
      </c>
      <c r="L702">
        <f>+HLOOKUP(VLOOKUP($B702,$Q$2:$R$42,2,0),Morosidad_control!$D$4:$AY$101,base_minorista!$A702,0)</f>
        <v>0</v>
      </c>
      <c r="M702">
        <f ca="1">+OFFSET(Capital_2!$D$2,base_minorista!A702,0)</f>
        <v>3.777787965810723</v>
      </c>
      <c r="N702">
        <f>+HLOOKUP(VLOOKUP($B702,$Q$2:$R$42,2,0),costo_laboral!$E$2:$AZ$99,base_minorista!$A702,0)</f>
        <v>0</v>
      </c>
      <c r="O702">
        <f>+HLOOKUP(VLOOKUP($B702,$Q$2:$R$42,2,0),Participacion2!$D$2:$AO$99,base_minorista!$A702,0)</f>
        <v>0</v>
      </c>
    </row>
    <row r="703" spans="1:15" ht="16.5" x14ac:dyDescent="0.3">
      <c r="A703">
        <v>21</v>
      </c>
      <c r="B703">
        <v>8</v>
      </c>
      <c r="C703">
        <v>20</v>
      </c>
      <c r="D703" s="3">
        <v>41486</v>
      </c>
      <c r="E703" s="33">
        <v>13</v>
      </c>
      <c r="F703">
        <v>1</v>
      </c>
      <c r="G703">
        <f>+HLOOKUP(VLOOKUP($B703,$Q$2:$R$42,2,0),costos_sf!$D$2:$AY$99,base_minorista!$A703,0)</f>
        <v>0</v>
      </c>
      <c r="H703">
        <f>+HLOOKUP(VLOOKUP($B703,$Q$2:$R$42,2,0),creditos_sf!$D$2:$AY$99,base_minorista!$A703,0)</f>
        <v>0</v>
      </c>
      <c r="I703">
        <f>+HLOOKUP(VLOOKUP($B703,$Q$2:$R$42,2,0),creditos_sf!$D$103:$AY$200,base_minorista!$A703,0)</f>
        <v>0</v>
      </c>
      <c r="J703">
        <f>+HLOOKUP(VLOOKUP($B703,$Q$2:$R$42,2,0),Costo_fondeo!$D$3:$AY$100,base_minorista!$A703,0)</f>
        <v>0</v>
      </c>
      <c r="K703">
        <f>+HLOOKUP(VLOOKUP($B703,$Q$2:$R$42,2,0),Costo_provisiones!$D$3:$AY$100,base_minorista!$A703,0)</f>
        <v>0</v>
      </c>
      <c r="L703">
        <f>+HLOOKUP(VLOOKUP($B703,$Q$2:$R$42,2,0),Morosidad_control!$D$4:$AY$101,base_minorista!$A703,0)</f>
        <v>0</v>
      </c>
      <c r="M703">
        <f ca="1">+OFFSET(Capital_2!$D$2,base_minorista!A703,0)</f>
        <v>3.7289387467323043</v>
      </c>
      <c r="N703">
        <f>+HLOOKUP(VLOOKUP($B703,$Q$2:$R$42,2,0),costo_laboral!$E$2:$AZ$99,base_minorista!$A703,0)</f>
        <v>0</v>
      </c>
      <c r="O703">
        <f>+HLOOKUP(VLOOKUP($B703,$Q$2:$R$42,2,0),Participacion2!$D$2:$AO$99,base_minorista!$A703,0)</f>
        <v>0</v>
      </c>
    </row>
    <row r="704" spans="1:15" ht="16.5" x14ac:dyDescent="0.3">
      <c r="A704">
        <v>22</v>
      </c>
      <c r="B704">
        <v>8</v>
      </c>
      <c r="C704">
        <v>21</v>
      </c>
      <c r="D704" s="3">
        <v>41517</v>
      </c>
      <c r="E704" s="33">
        <v>13</v>
      </c>
      <c r="F704">
        <v>1</v>
      </c>
      <c r="G704">
        <f>+HLOOKUP(VLOOKUP($B704,$Q$2:$R$42,2,0),costos_sf!$D$2:$AY$99,base_minorista!$A704,0)</f>
        <v>0</v>
      </c>
      <c r="H704">
        <f>+HLOOKUP(VLOOKUP($B704,$Q$2:$R$42,2,0),creditos_sf!$D$2:$AY$99,base_minorista!$A704,0)</f>
        <v>0</v>
      </c>
      <c r="I704">
        <f>+HLOOKUP(VLOOKUP($B704,$Q$2:$R$42,2,0),creditos_sf!$D$103:$AY$200,base_minorista!$A704,0)</f>
        <v>0</v>
      </c>
      <c r="J704">
        <f>+HLOOKUP(VLOOKUP($B704,$Q$2:$R$42,2,0),Costo_fondeo!$D$3:$AY$100,base_minorista!$A704,0)</f>
        <v>0</v>
      </c>
      <c r="K704">
        <f>+HLOOKUP(VLOOKUP($B704,$Q$2:$R$42,2,0),Costo_provisiones!$D$3:$AY$100,base_minorista!$A704,0)</f>
        <v>0</v>
      </c>
      <c r="L704">
        <f>+HLOOKUP(VLOOKUP($B704,$Q$2:$R$42,2,0),Morosidad_control!$D$4:$AY$101,base_minorista!$A704,0)</f>
        <v>0</v>
      </c>
      <c r="M704">
        <f ca="1">+OFFSET(Capital_2!$D$2,base_minorista!A704,0)</f>
        <v>3.6888980520732653</v>
      </c>
      <c r="N704">
        <f>+HLOOKUP(VLOOKUP($B704,$Q$2:$R$42,2,0),costo_laboral!$E$2:$AZ$99,base_minorista!$A704,0)</f>
        <v>0</v>
      </c>
      <c r="O704">
        <f>+HLOOKUP(VLOOKUP($B704,$Q$2:$R$42,2,0),Participacion2!$D$2:$AO$99,base_minorista!$A704,0)</f>
        <v>0</v>
      </c>
    </row>
    <row r="705" spans="1:15" ht="16.5" x14ac:dyDescent="0.3">
      <c r="A705">
        <v>23</v>
      </c>
      <c r="B705">
        <v>8</v>
      </c>
      <c r="C705">
        <v>22</v>
      </c>
      <c r="D705" s="3">
        <v>41547</v>
      </c>
      <c r="E705" s="33">
        <v>13</v>
      </c>
      <c r="F705">
        <v>1</v>
      </c>
      <c r="G705">
        <f>+HLOOKUP(VLOOKUP($B705,$Q$2:$R$42,2,0),costos_sf!$D$2:$AY$99,base_minorista!$A705,0)</f>
        <v>0</v>
      </c>
      <c r="H705">
        <f>+HLOOKUP(VLOOKUP($B705,$Q$2:$R$42,2,0),creditos_sf!$D$2:$AY$99,base_minorista!$A705,0)</f>
        <v>0</v>
      </c>
      <c r="I705">
        <f>+HLOOKUP(VLOOKUP($B705,$Q$2:$R$42,2,0),creditos_sf!$D$103:$AY$200,base_minorista!$A705,0)</f>
        <v>0</v>
      </c>
      <c r="J705">
        <f>+HLOOKUP(VLOOKUP($B705,$Q$2:$R$42,2,0),Costo_fondeo!$D$3:$AY$100,base_minorista!$A705,0)</f>
        <v>0</v>
      </c>
      <c r="K705">
        <f>+HLOOKUP(VLOOKUP($B705,$Q$2:$R$42,2,0),Costo_provisiones!$D$3:$AY$100,base_minorista!$A705,0)</f>
        <v>0</v>
      </c>
      <c r="L705">
        <f>+HLOOKUP(VLOOKUP($B705,$Q$2:$R$42,2,0),Morosidad_control!$D$4:$AY$101,base_minorista!$A705,0)</f>
        <v>0</v>
      </c>
      <c r="M705">
        <f ca="1">+OFFSET(Capital_2!$D$2,base_minorista!A705,0)</f>
        <v>3.6532457928608841</v>
      </c>
      <c r="N705">
        <f>+HLOOKUP(VLOOKUP($B705,$Q$2:$R$42,2,0),costo_laboral!$E$2:$AZ$99,base_minorista!$A705,0)</f>
        <v>0</v>
      </c>
      <c r="O705">
        <f>+HLOOKUP(VLOOKUP($B705,$Q$2:$R$42,2,0),Participacion2!$D$2:$AO$99,base_minorista!$A705,0)</f>
        <v>0</v>
      </c>
    </row>
    <row r="706" spans="1:15" ht="16.5" x14ac:dyDescent="0.3">
      <c r="A706">
        <v>24</v>
      </c>
      <c r="B706">
        <v>8</v>
      </c>
      <c r="C706">
        <v>23</v>
      </c>
      <c r="D706" s="3">
        <v>41578</v>
      </c>
      <c r="E706" s="33">
        <v>13</v>
      </c>
      <c r="F706">
        <v>1</v>
      </c>
      <c r="G706">
        <f>+HLOOKUP(VLOOKUP($B706,$Q$2:$R$42,2,0),costos_sf!$D$2:$AY$99,base_minorista!$A706,0)</f>
        <v>0</v>
      </c>
      <c r="H706">
        <f>+HLOOKUP(VLOOKUP($B706,$Q$2:$R$42,2,0),creditos_sf!$D$2:$AY$99,base_minorista!$A706,0)</f>
        <v>0</v>
      </c>
      <c r="I706">
        <f>+HLOOKUP(VLOOKUP($B706,$Q$2:$R$42,2,0),creditos_sf!$D$103:$AY$200,base_minorista!$A706,0)</f>
        <v>0</v>
      </c>
      <c r="J706">
        <f>+HLOOKUP(VLOOKUP($B706,$Q$2:$R$42,2,0),Costo_fondeo!$D$3:$AY$100,base_minorista!$A706,0)</f>
        <v>0</v>
      </c>
      <c r="K706">
        <f>+HLOOKUP(VLOOKUP($B706,$Q$2:$R$42,2,0),Costo_provisiones!$D$3:$AY$100,base_minorista!$A706,0)</f>
        <v>0</v>
      </c>
      <c r="L706">
        <f>+HLOOKUP(VLOOKUP($B706,$Q$2:$R$42,2,0),Morosidad_control!$D$4:$AY$101,base_minorista!$A706,0)</f>
        <v>0</v>
      </c>
      <c r="M706">
        <f ca="1">+OFFSET(Capital_2!$D$2,base_minorista!A706,0)</f>
        <v>3.6199379690818381</v>
      </c>
      <c r="N706">
        <f>+HLOOKUP(VLOOKUP($B706,$Q$2:$R$42,2,0),costo_laboral!$E$2:$AZ$99,base_minorista!$A706,0)</f>
        <v>0</v>
      </c>
      <c r="O706">
        <f>+HLOOKUP(VLOOKUP($B706,$Q$2:$R$42,2,0),Participacion2!$D$2:$AO$99,base_minorista!$A706,0)</f>
        <v>0</v>
      </c>
    </row>
    <row r="707" spans="1:15" ht="16.5" x14ac:dyDescent="0.3">
      <c r="A707">
        <v>25</v>
      </c>
      <c r="B707">
        <v>8</v>
      </c>
      <c r="C707">
        <v>24</v>
      </c>
      <c r="D707" s="3">
        <v>41608</v>
      </c>
      <c r="E707" s="33">
        <v>13</v>
      </c>
      <c r="F707">
        <v>1</v>
      </c>
      <c r="G707">
        <f>+HLOOKUP(VLOOKUP($B707,$Q$2:$R$42,2,0),costos_sf!$D$2:$AY$99,base_minorista!$A707,0)</f>
        <v>0</v>
      </c>
      <c r="H707">
        <f>+HLOOKUP(VLOOKUP($B707,$Q$2:$R$42,2,0),creditos_sf!$D$2:$AY$99,base_minorista!$A707,0)</f>
        <v>0</v>
      </c>
      <c r="I707">
        <f>+HLOOKUP(VLOOKUP($B707,$Q$2:$R$42,2,0),creditos_sf!$D$103:$AY$200,base_minorista!$A707,0)</f>
        <v>0</v>
      </c>
      <c r="J707">
        <f>+HLOOKUP(VLOOKUP($B707,$Q$2:$R$42,2,0),Costo_fondeo!$D$3:$AY$100,base_minorista!$A707,0)</f>
        <v>0</v>
      </c>
      <c r="K707">
        <f>+HLOOKUP(VLOOKUP($B707,$Q$2:$R$42,2,0),Costo_provisiones!$D$3:$AY$100,base_minorista!$A707,0)</f>
        <v>0</v>
      </c>
      <c r="L707">
        <f>+HLOOKUP(VLOOKUP($B707,$Q$2:$R$42,2,0),Morosidad_control!$D$4:$AY$101,base_minorista!$A707,0)</f>
        <v>0</v>
      </c>
      <c r="M707">
        <f ca="1">+OFFSET(Capital_2!$D$2,base_minorista!A707,0)</f>
        <v>3.5647933704456456</v>
      </c>
      <c r="N707">
        <f>+HLOOKUP(VLOOKUP($B707,$Q$2:$R$42,2,0),costo_laboral!$E$2:$AZ$99,base_minorista!$A707,0)</f>
        <v>0</v>
      </c>
      <c r="O707">
        <f>+HLOOKUP(VLOOKUP($B707,$Q$2:$R$42,2,0),Participacion2!$D$2:$AO$99,base_minorista!$A707,0)</f>
        <v>0</v>
      </c>
    </row>
    <row r="708" spans="1:15" ht="16.5" x14ac:dyDescent="0.3">
      <c r="A708">
        <v>26</v>
      </c>
      <c r="B708">
        <v>8</v>
      </c>
      <c r="C708">
        <v>25</v>
      </c>
      <c r="D708" s="3">
        <v>41639</v>
      </c>
      <c r="E708" s="33">
        <v>13</v>
      </c>
      <c r="F708">
        <v>1</v>
      </c>
      <c r="G708">
        <f>+HLOOKUP(VLOOKUP($B708,$Q$2:$R$42,2,0),costos_sf!$D$2:$AY$99,base_minorista!$A708,0)</f>
        <v>0</v>
      </c>
      <c r="H708">
        <f>+HLOOKUP(VLOOKUP($B708,$Q$2:$R$42,2,0),creditos_sf!$D$2:$AY$99,base_minorista!$A708,0)</f>
        <v>0</v>
      </c>
      <c r="I708">
        <f>+HLOOKUP(VLOOKUP($B708,$Q$2:$R$42,2,0),creditos_sf!$D$103:$AY$200,base_minorista!$A708,0)</f>
        <v>0</v>
      </c>
      <c r="J708">
        <f>+HLOOKUP(VLOOKUP($B708,$Q$2:$R$42,2,0),Costo_fondeo!$D$3:$AY$100,base_minorista!$A708,0)</f>
        <v>0</v>
      </c>
      <c r="K708">
        <f>+HLOOKUP(VLOOKUP($B708,$Q$2:$R$42,2,0),Costo_provisiones!$D$3:$AY$100,base_minorista!$A708,0)</f>
        <v>0</v>
      </c>
      <c r="L708">
        <f>+HLOOKUP(VLOOKUP($B708,$Q$2:$R$42,2,0),Morosidad_control!$D$4:$AY$101,base_minorista!$A708,0)</f>
        <v>0</v>
      </c>
      <c r="M708">
        <f ca="1">+OFFSET(Capital_2!$D$2,base_minorista!A708,0)</f>
        <v>3.5095726367283766</v>
      </c>
      <c r="N708">
        <f>+HLOOKUP(VLOOKUP($B708,$Q$2:$R$42,2,0),costo_laboral!$E$2:$AZ$99,base_minorista!$A708,0)</f>
        <v>0</v>
      </c>
      <c r="O708">
        <f>+HLOOKUP(VLOOKUP($B708,$Q$2:$R$42,2,0),Participacion2!$D$2:$AO$99,base_minorista!$A708,0)</f>
        <v>0</v>
      </c>
    </row>
    <row r="709" spans="1:15" ht="16.5" x14ac:dyDescent="0.3">
      <c r="A709">
        <v>27</v>
      </c>
      <c r="B709">
        <v>8</v>
      </c>
      <c r="C709">
        <v>26</v>
      </c>
      <c r="D709" s="3">
        <v>41670</v>
      </c>
      <c r="E709" s="33">
        <v>14</v>
      </c>
      <c r="F709">
        <v>1</v>
      </c>
      <c r="G709">
        <f>+HLOOKUP(VLOOKUP($B709,$Q$2:$R$42,2,0),costos_sf!$D$2:$AY$99,base_minorista!$A709,0)</f>
        <v>0</v>
      </c>
      <c r="H709">
        <f>+HLOOKUP(VLOOKUP($B709,$Q$2:$R$42,2,0),creditos_sf!$D$2:$AY$99,base_minorista!$A709,0)</f>
        <v>0</v>
      </c>
      <c r="I709">
        <f>+HLOOKUP(VLOOKUP($B709,$Q$2:$R$42,2,0),creditos_sf!$D$103:$AY$200,base_minorista!$A709,0)</f>
        <v>0</v>
      </c>
      <c r="J709">
        <f>+HLOOKUP(VLOOKUP($B709,$Q$2:$R$42,2,0),Costo_fondeo!$D$3:$AY$100,base_minorista!$A709,0)</f>
        <v>0</v>
      </c>
      <c r="K709">
        <f>+HLOOKUP(VLOOKUP($B709,$Q$2:$R$42,2,0),Costo_provisiones!$D$3:$AY$100,base_minorista!$A709,0)</f>
        <v>0</v>
      </c>
      <c r="L709">
        <f>+HLOOKUP(VLOOKUP($B709,$Q$2:$R$42,2,0),Morosidad_control!$D$4:$AY$101,base_minorista!$A709,0)</f>
        <v>0</v>
      </c>
      <c r="M709">
        <f ca="1">+OFFSET(Capital_2!$D$2,base_minorista!A709,0)</f>
        <v>3.4442162995780268</v>
      </c>
      <c r="N709">
        <f>+HLOOKUP(VLOOKUP($B709,$Q$2:$R$42,2,0),costo_laboral!$E$2:$AZ$99,base_minorista!$A709,0)</f>
        <v>0</v>
      </c>
      <c r="O709">
        <f>+HLOOKUP(VLOOKUP($B709,$Q$2:$R$42,2,0),Participacion2!$D$2:$AO$99,base_minorista!$A709,0)</f>
        <v>0</v>
      </c>
    </row>
    <row r="710" spans="1:15" ht="16.5" x14ac:dyDescent="0.3">
      <c r="A710">
        <v>28</v>
      </c>
      <c r="B710">
        <v>8</v>
      </c>
      <c r="C710">
        <v>27</v>
      </c>
      <c r="D710" s="3">
        <v>41698</v>
      </c>
      <c r="E710" s="33">
        <v>14</v>
      </c>
      <c r="F710">
        <v>1</v>
      </c>
      <c r="G710">
        <f>+HLOOKUP(VLOOKUP($B710,$Q$2:$R$42,2,0),costos_sf!$D$2:$AY$99,base_minorista!$A710,0)</f>
        <v>0</v>
      </c>
      <c r="H710">
        <f>+HLOOKUP(VLOOKUP($B710,$Q$2:$R$42,2,0),creditos_sf!$D$2:$AY$99,base_minorista!$A710,0)</f>
        <v>0</v>
      </c>
      <c r="I710">
        <f>+HLOOKUP(VLOOKUP($B710,$Q$2:$R$42,2,0),creditos_sf!$D$103:$AY$200,base_minorista!$A710,0)</f>
        <v>0</v>
      </c>
      <c r="J710">
        <f>+HLOOKUP(VLOOKUP($B710,$Q$2:$R$42,2,0),Costo_fondeo!$D$3:$AY$100,base_minorista!$A710,0)</f>
        <v>0</v>
      </c>
      <c r="K710">
        <f>+HLOOKUP(VLOOKUP($B710,$Q$2:$R$42,2,0),Costo_provisiones!$D$3:$AY$100,base_minorista!$A710,0)</f>
        <v>0</v>
      </c>
      <c r="L710">
        <f>+HLOOKUP(VLOOKUP($B710,$Q$2:$R$42,2,0),Morosidad_control!$D$4:$AY$101,base_minorista!$A710,0)</f>
        <v>0</v>
      </c>
      <c r="M710">
        <f ca="1">+OFFSET(Capital_2!$D$2,base_minorista!A710,0)</f>
        <v>3.3651511548182853</v>
      </c>
      <c r="N710">
        <f>+HLOOKUP(VLOOKUP($B710,$Q$2:$R$42,2,0),costo_laboral!$E$2:$AZ$99,base_minorista!$A710,0)</f>
        <v>0</v>
      </c>
      <c r="O710">
        <f>+HLOOKUP(VLOOKUP($B710,$Q$2:$R$42,2,0),Participacion2!$D$2:$AO$99,base_minorista!$A710,0)</f>
        <v>0</v>
      </c>
    </row>
    <row r="711" spans="1:15" ht="16.5" x14ac:dyDescent="0.3">
      <c r="A711">
        <v>29</v>
      </c>
      <c r="B711">
        <v>8</v>
      </c>
      <c r="C711">
        <v>28</v>
      </c>
      <c r="D711" s="3">
        <v>41729</v>
      </c>
      <c r="E711" s="33">
        <v>14</v>
      </c>
      <c r="F711">
        <v>1</v>
      </c>
      <c r="G711">
        <f>+HLOOKUP(VLOOKUP($B711,$Q$2:$R$42,2,0),costos_sf!$D$2:$AY$99,base_minorista!$A711,0)</f>
        <v>0</v>
      </c>
      <c r="H711">
        <f>+HLOOKUP(VLOOKUP($B711,$Q$2:$R$42,2,0),creditos_sf!$D$2:$AY$99,base_minorista!$A711,0)</f>
        <v>0</v>
      </c>
      <c r="I711">
        <f>+HLOOKUP(VLOOKUP($B711,$Q$2:$R$42,2,0),creditos_sf!$D$103:$AY$200,base_minorista!$A711,0)</f>
        <v>0</v>
      </c>
      <c r="J711">
        <f>+HLOOKUP(VLOOKUP($B711,$Q$2:$R$42,2,0),Costo_fondeo!$D$3:$AY$100,base_minorista!$A711,0)</f>
        <v>0</v>
      </c>
      <c r="K711">
        <f>+HLOOKUP(VLOOKUP($B711,$Q$2:$R$42,2,0),Costo_provisiones!$D$3:$AY$100,base_minorista!$A711,0)</f>
        <v>0</v>
      </c>
      <c r="L711">
        <f>+HLOOKUP(VLOOKUP($B711,$Q$2:$R$42,2,0),Morosidad_control!$D$4:$AY$101,base_minorista!$A711,0)</f>
        <v>0</v>
      </c>
      <c r="M711">
        <f ca="1">+OFFSET(Capital_2!$D$2,base_minorista!A711,0)</f>
        <v>3.2958556767962262</v>
      </c>
      <c r="N711">
        <f>+HLOOKUP(VLOOKUP($B711,$Q$2:$R$42,2,0),costo_laboral!$E$2:$AZ$99,base_minorista!$A711,0)</f>
        <v>0</v>
      </c>
      <c r="O711">
        <f>+HLOOKUP(VLOOKUP($B711,$Q$2:$R$42,2,0),Participacion2!$D$2:$AO$99,base_minorista!$A711,0)</f>
        <v>0</v>
      </c>
    </row>
    <row r="712" spans="1:15" ht="16.5" x14ac:dyDescent="0.3">
      <c r="A712">
        <v>30</v>
      </c>
      <c r="B712">
        <v>8</v>
      </c>
      <c r="C712">
        <v>29</v>
      </c>
      <c r="D712" s="3">
        <v>41759</v>
      </c>
      <c r="E712" s="33">
        <v>14</v>
      </c>
      <c r="F712">
        <v>1</v>
      </c>
      <c r="G712">
        <f>+HLOOKUP(VLOOKUP($B712,$Q$2:$R$42,2,0),costos_sf!$D$2:$AY$99,base_minorista!$A712,0)</f>
        <v>0</v>
      </c>
      <c r="H712">
        <f>+HLOOKUP(VLOOKUP($B712,$Q$2:$R$42,2,0),creditos_sf!$D$2:$AY$99,base_minorista!$A712,0)</f>
        <v>0</v>
      </c>
      <c r="I712">
        <f>+HLOOKUP(VLOOKUP($B712,$Q$2:$R$42,2,0),creditos_sf!$D$103:$AY$200,base_minorista!$A712,0)</f>
        <v>0</v>
      </c>
      <c r="J712">
        <f>+HLOOKUP(VLOOKUP($B712,$Q$2:$R$42,2,0),Costo_fondeo!$D$3:$AY$100,base_minorista!$A712,0)</f>
        <v>0</v>
      </c>
      <c r="K712">
        <f>+HLOOKUP(VLOOKUP($B712,$Q$2:$R$42,2,0),Costo_provisiones!$D$3:$AY$100,base_minorista!$A712,0)</f>
        <v>0</v>
      </c>
      <c r="L712">
        <f>+HLOOKUP(VLOOKUP($B712,$Q$2:$R$42,2,0),Morosidad_control!$D$4:$AY$101,base_minorista!$A712,0)</f>
        <v>0</v>
      </c>
      <c r="M712">
        <f ca="1">+OFFSET(Capital_2!$D$2,base_minorista!A712,0)</f>
        <v>3.2437779376973728</v>
      </c>
      <c r="N712">
        <f>+HLOOKUP(VLOOKUP($B712,$Q$2:$R$42,2,0),costo_laboral!$E$2:$AZ$99,base_minorista!$A712,0)</f>
        <v>0</v>
      </c>
      <c r="O712">
        <f>+HLOOKUP(VLOOKUP($B712,$Q$2:$R$42,2,0),Participacion2!$D$2:$AO$99,base_minorista!$A712,0)</f>
        <v>0</v>
      </c>
    </row>
    <row r="713" spans="1:15" ht="16.5" x14ac:dyDescent="0.3">
      <c r="A713">
        <v>31</v>
      </c>
      <c r="B713">
        <v>8</v>
      </c>
      <c r="C713">
        <v>30</v>
      </c>
      <c r="D713" s="3">
        <v>41790</v>
      </c>
      <c r="E713" s="33">
        <v>14</v>
      </c>
      <c r="F713">
        <v>1</v>
      </c>
      <c r="G713">
        <f>+HLOOKUP(VLOOKUP($B713,$Q$2:$R$42,2,0),costos_sf!$D$2:$AY$99,base_minorista!$A713,0)</f>
        <v>0</v>
      </c>
      <c r="H713">
        <f>+HLOOKUP(VLOOKUP($B713,$Q$2:$R$42,2,0),creditos_sf!$D$2:$AY$99,base_minorista!$A713,0)</f>
        <v>0</v>
      </c>
      <c r="I713">
        <f>+HLOOKUP(VLOOKUP($B713,$Q$2:$R$42,2,0),creditos_sf!$D$103:$AY$200,base_minorista!$A713,0)</f>
        <v>0</v>
      </c>
      <c r="J713">
        <f>+HLOOKUP(VLOOKUP($B713,$Q$2:$R$42,2,0),Costo_fondeo!$D$3:$AY$100,base_minorista!$A713,0)</f>
        <v>0</v>
      </c>
      <c r="K713">
        <f>+HLOOKUP(VLOOKUP($B713,$Q$2:$R$42,2,0),Costo_provisiones!$D$3:$AY$100,base_minorista!$A713,0)</f>
        <v>0</v>
      </c>
      <c r="L713">
        <f>+HLOOKUP(VLOOKUP($B713,$Q$2:$R$42,2,0),Morosidad_control!$D$4:$AY$101,base_minorista!$A713,0)</f>
        <v>0</v>
      </c>
      <c r="M713">
        <f ca="1">+OFFSET(Capital_2!$D$2,base_minorista!A713,0)</f>
        <v>3.2095324879825831</v>
      </c>
      <c r="N713">
        <f>+HLOOKUP(VLOOKUP($B713,$Q$2:$R$42,2,0),costo_laboral!$E$2:$AZ$99,base_minorista!$A713,0)</f>
        <v>0</v>
      </c>
      <c r="O713">
        <f>+HLOOKUP(VLOOKUP($B713,$Q$2:$R$42,2,0),Participacion2!$D$2:$AO$99,base_minorista!$A713,0)</f>
        <v>0</v>
      </c>
    </row>
    <row r="714" spans="1:15" ht="16.5" x14ac:dyDescent="0.3">
      <c r="A714">
        <v>32</v>
      </c>
      <c r="B714">
        <v>8</v>
      </c>
      <c r="C714">
        <v>31</v>
      </c>
      <c r="D714" s="3">
        <v>41820</v>
      </c>
      <c r="E714" s="33">
        <v>14</v>
      </c>
      <c r="F714">
        <v>1</v>
      </c>
      <c r="G714">
        <f>+HLOOKUP(VLOOKUP($B714,$Q$2:$R$42,2,0),costos_sf!$D$2:$AY$99,base_minorista!$A714,0)</f>
        <v>0</v>
      </c>
      <c r="H714">
        <f>+HLOOKUP(VLOOKUP($B714,$Q$2:$R$42,2,0),creditos_sf!$D$2:$AY$99,base_minorista!$A714,0)</f>
        <v>0</v>
      </c>
      <c r="I714">
        <f>+HLOOKUP(VLOOKUP($B714,$Q$2:$R$42,2,0),creditos_sf!$D$103:$AY$200,base_minorista!$A714,0)</f>
        <v>0</v>
      </c>
      <c r="J714">
        <f>+HLOOKUP(VLOOKUP($B714,$Q$2:$R$42,2,0),Costo_fondeo!$D$3:$AY$100,base_minorista!$A714,0)</f>
        <v>0</v>
      </c>
      <c r="K714">
        <f>+HLOOKUP(VLOOKUP($B714,$Q$2:$R$42,2,0),Costo_provisiones!$D$3:$AY$100,base_minorista!$A714,0)</f>
        <v>0</v>
      </c>
      <c r="L714">
        <f>+HLOOKUP(VLOOKUP($B714,$Q$2:$R$42,2,0),Morosidad_control!$D$4:$AY$101,base_minorista!$A714,0)</f>
        <v>0</v>
      </c>
      <c r="M714">
        <f ca="1">+OFFSET(Capital_2!$D$2,base_minorista!A714,0)</f>
        <v>3.1850428382831848</v>
      </c>
      <c r="N714">
        <f>+HLOOKUP(VLOOKUP($B714,$Q$2:$R$42,2,0),costo_laboral!$E$2:$AZ$99,base_minorista!$A714,0)</f>
        <v>0</v>
      </c>
      <c r="O714">
        <f>+HLOOKUP(VLOOKUP($B714,$Q$2:$R$42,2,0),Participacion2!$D$2:$AO$99,base_minorista!$A714,0)</f>
        <v>0</v>
      </c>
    </row>
    <row r="715" spans="1:15" ht="16.5" x14ac:dyDescent="0.3">
      <c r="A715">
        <v>33</v>
      </c>
      <c r="B715">
        <v>8</v>
      </c>
      <c r="C715">
        <v>32</v>
      </c>
      <c r="D715" s="3">
        <v>41851</v>
      </c>
      <c r="E715" s="33">
        <v>14</v>
      </c>
      <c r="F715">
        <v>1</v>
      </c>
      <c r="G715">
        <f>+HLOOKUP(VLOOKUP($B715,$Q$2:$R$42,2,0),costos_sf!$D$2:$AY$99,base_minorista!$A715,0)</f>
        <v>0</v>
      </c>
      <c r="H715">
        <f>+HLOOKUP(VLOOKUP($B715,$Q$2:$R$42,2,0),creditos_sf!$D$2:$AY$99,base_minorista!$A715,0)</f>
        <v>0</v>
      </c>
      <c r="I715">
        <f>+HLOOKUP(VLOOKUP($B715,$Q$2:$R$42,2,0),creditos_sf!$D$103:$AY$200,base_minorista!$A715,0)</f>
        <v>0</v>
      </c>
      <c r="J715">
        <f>+HLOOKUP(VLOOKUP($B715,$Q$2:$R$42,2,0),Costo_fondeo!$D$3:$AY$100,base_minorista!$A715,0)</f>
        <v>0</v>
      </c>
      <c r="K715">
        <f>+HLOOKUP(VLOOKUP($B715,$Q$2:$R$42,2,0),Costo_provisiones!$D$3:$AY$100,base_minorista!$A715,0)</f>
        <v>0</v>
      </c>
      <c r="L715">
        <f>+HLOOKUP(VLOOKUP($B715,$Q$2:$R$42,2,0),Morosidad_control!$D$4:$AY$101,base_minorista!$A715,0)</f>
        <v>0</v>
      </c>
      <c r="M715">
        <f ca="1">+OFFSET(Capital_2!$D$2,base_minorista!A715,0)</f>
        <v>3.1704105350092515</v>
      </c>
      <c r="N715">
        <f>+HLOOKUP(VLOOKUP($B715,$Q$2:$R$42,2,0),costo_laboral!$E$2:$AZ$99,base_minorista!$A715,0)</f>
        <v>0</v>
      </c>
      <c r="O715">
        <f>+HLOOKUP(VLOOKUP($B715,$Q$2:$R$42,2,0),Participacion2!$D$2:$AO$99,base_minorista!$A715,0)</f>
        <v>0</v>
      </c>
    </row>
    <row r="716" spans="1:15" ht="16.5" x14ac:dyDescent="0.3">
      <c r="A716">
        <v>34</v>
      </c>
      <c r="B716">
        <v>8</v>
      </c>
      <c r="C716">
        <v>33</v>
      </c>
      <c r="D716" s="3">
        <v>41882</v>
      </c>
      <c r="E716" s="33">
        <v>14</v>
      </c>
      <c r="F716">
        <v>1</v>
      </c>
      <c r="G716">
        <f>+HLOOKUP(VLOOKUP($B716,$Q$2:$R$42,2,0),costos_sf!$D$2:$AY$99,base_minorista!$A716,0)</f>
        <v>0</v>
      </c>
      <c r="H716">
        <f>+HLOOKUP(VLOOKUP($B716,$Q$2:$R$42,2,0),creditos_sf!$D$2:$AY$99,base_minorista!$A716,0)</f>
        <v>0</v>
      </c>
      <c r="I716">
        <f>+HLOOKUP(VLOOKUP($B716,$Q$2:$R$42,2,0),creditos_sf!$D$103:$AY$200,base_minorista!$A716,0)</f>
        <v>0</v>
      </c>
      <c r="J716">
        <f>+HLOOKUP(VLOOKUP($B716,$Q$2:$R$42,2,0),Costo_fondeo!$D$3:$AY$100,base_minorista!$A716,0)</f>
        <v>0</v>
      </c>
      <c r="K716">
        <f>+HLOOKUP(VLOOKUP($B716,$Q$2:$R$42,2,0),Costo_provisiones!$D$3:$AY$100,base_minorista!$A716,0)</f>
        <v>0</v>
      </c>
      <c r="L716">
        <f>+HLOOKUP(VLOOKUP($B716,$Q$2:$R$42,2,0),Morosidad_control!$D$4:$AY$101,base_minorista!$A716,0)</f>
        <v>0</v>
      </c>
      <c r="M716">
        <f ca="1">+OFFSET(Capital_2!$D$2,base_minorista!A716,0)</f>
        <v>3.1468414088192862</v>
      </c>
      <c r="N716">
        <f>+HLOOKUP(VLOOKUP($B716,$Q$2:$R$42,2,0),costo_laboral!$E$2:$AZ$99,base_minorista!$A716,0)</f>
        <v>0</v>
      </c>
      <c r="O716">
        <f>+HLOOKUP(VLOOKUP($B716,$Q$2:$R$42,2,0),Participacion2!$D$2:$AO$99,base_minorista!$A716,0)</f>
        <v>0</v>
      </c>
    </row>
    <row r="717" spans="1:15" ht="16.5" x14ac:dyDescent="0.3">
      <c r="A717">
        <v>35</v>
      </c>
      <c r="B717">
        <v>8</v>
      </c>
      <c r="C717">
        <v>34</v>
      </c>
      <c r="D717" s="3">
        <v>41912</v>
      </c>
      <c r="E717" s="33">
        <v>14</v>
      </c>
      <c r="F717">
        <v>1</v>
      </c>
      <c r="G717">
        <f>+HLOOKUP(VLOOKUP($B717,$Q$2:$R$42,2,0),costos_sf!$D$2:$AY$99,base_minorista!$A717,0)</f>
        <v>493989.24417715886</v>
      </c>
      <c r="H717">
        <f>+HLOOKUP(VLOOKUP($B717,$Q$2:$R$42,2,0),creditos_sf!$D$2:$AY$99,base_minorista!$A717,0)</f>
        <v>280521.45372838812</v>
      </c>
      <c r="I717">
        <f>+HLOOKUP(VLOOKUP($B717,$Q$2:$R$42,2,0),creditos_sf!$D$103:$AY$200,base_minorista!$A717,0)</f>
        <v>98868.050624451775</v>
      </c>
      <c r="J717">
        <f>+HLOOKUP(VLOOKUP($B717,$Q$2:$R$42,2,0),Costo_fondeo!$D$3:$AY$100,base_minorista!$A717,0)</f>
        <v>2.6637839221855226</v>
      </c>
      <c r="K717">
        <f>+HLOOKUP(VLOOKUP($B717,$Q$2:$R$42,2,0),Costo_provisiones!$D$3:$AY$100,base_minorista!$A717,0)</f>
        <v>1.7619617157539922</v>
      </c>
      <c r="L717">
        <f>+HLOOKUP(VLOOKUP($B717,$Q$2:$R$42,2,0),Morosidad_control!$D$4:$AY$101,base_minorista!$A717,0)</f>
        <v>0</v>
      </c>
      <c r="M717">
        <f ca="1">+OFFSET(Capital_2!$D$2,base_minorista!A717,0)</f>
        <v>3.1301745437504462</v>
      </c>
      <c r="N717">
        <f>+HLOOKUP(VLOOKUP($B717,$Q$2:$R$42,2,0),costo_laboral!$E$2:$AZ$99,base_minorista!$A717,0)</f>
        <v>120.76112534769973</v>
      </c>
      <c r="O717">
        <f>+HLOOKUP(VLOOKUP($B717,$Q$2:$R$42,2,0),Participacion2!$D$2:$AO$99,base_minorista!$A717,0)</f>
        <v>1.0235982782383188E-3</v>
      </c>
    </row>
    <row r="718" spans="1:15" ht="16.5" x14ac:dyDescent="0.3">
      <c r="A718">
        <v>36</v>
      </c>
      <c r="B718">
        <v>8</v>
      </c>
      <c r="C718">
        <v>35</v>
      </c>
      <c r="D718" s="3">
        <v>41943</v>
      </c>
      <c r="E718" s="33">
        <v>14</v>
      </c>
      <c r="F718">
        <v>1</v>
      </c>
      <c r="G718">
        <f>+HLOOKUP(VLOOKUP($B718,$Q$2:$R$42,2,0),costos_sf!$D$2:$AY$99,base_minorista!$A718,0)</f>
        <v>723700.7040450871</v>
      </c>
      <c r="H718">
        <f>+HLOOKUP(VLOOKUP($B718,$Q$2:$R$42,2,0),creditos_sf!$D$2:$AY$99,base_minorista!$A718,0)</f>
        <v>613634.2134385251</v>
      </c>
      <c r="I718">
        <f>+HLOOKUP(VLOOKUP($B718,$Q$2:$R$42,2,0),creditos_sf!$D$103:$AY$200,base_minorista!$A718,0)</f>
        <v>261588.9507534279</v>
      </c>
      <c r="J718">
        <f>+HLOOKUP(VLOOKUP($B718,$Q$2:$R$42,2,0),Costo_fondeo!$D$3:$AY$100,base_minorista!$A718,0)</f>
        <v>4.2749188203653228</v>
      </c>
      <c r="K718">
        <f>+HLOOKUP(VLOOKUP($B718,$Q$2:$R$42,2,0),Costo_provisiones!$D$3:$AY$100,base_minorista!$A718,0)</f>
        <v>2.3039453872633686</v>
      </c>
      <c r="L718">
        <f>+HLOOKUP(VLOOKUP($B718,$Q$2:$R$42,2,0),Morosidad_control!$D$4:$AY$101,base_minorista!$A718,0)</f>
        <v>0</v>
      </c>
      <c r="M718">
        <f ca="1">+OFFSET(Capital_2!$D$2,base_minorista!A718,0)</f>
        <v>3.1052199516205063</v>
      </c>
      <c r="N718">
        <f>+HLOOKUP(VLOOKUP($B718,$Q$2:$R$42,2,0),costo_laboral!$E$2:$AZ$99,base_minorista!$A718,0)</f>
        <v>76.872167180201785</v>
      </c>
      <c r="O718">
        <f>+HLOOKUP(VLOOKUP($B718,$Q$2:$R$42,2,0),Participacion2!$D$2:$AO$99,base_minorista!$A718,0)</f>
        <v>2.2434906164316799E-3</v>
      </c>
    </row>
    <row r="719" spans="1:15" ht="16.5" x14ac:dyDescent="0.3">
      <c r="A719">
        <v>37</v>
      </c>
      <c r="B719">
        <v>8</v>
      </c>
      <c r="C719">
        <v>36</v>
      </c>
      <c r="D719" s="3">
        <v>41973</v>
      </c>
      <c r="E719" s="33">
        <v>14</v>
      </c>
      <c r="F719">
        <v>1</v>
      </c>
      <c r="G719">
        <f>+HLOOKUP(VLOOKUP($B719,$Q$2:$R$42,2,0),costos_sf!$D$2:$AY$99,base_minorista!$A719,0)</f>
        <v>995464.55560858629</v>
      </c>
      <c r="H719">
        <f>+HLOOKUP(VLOOKUP($B719,$Q$2:$R$42,2,0),creditos_sf!$D$2:$AY$99,base_minorista!$A719,0)</f>
        <v>1103945.9379269839</v>
      </c>
      <c r="I719">
        <f>+HLOOKUP(VLOOKUP($B719,$Q$2:$R$42,2,0),creditos_sf!$D$103:$AY$200,base_minorista!$A719,0)</f>
        <v>513262.60871164186</v>
      </c>
      <c r="J719">
        <f>+HLOOKUP(VLOOKUP($B719,$Q$2:$R$42,2,0),Costo_fondeo!$D$3:$AY$100,base_minorista!$A719,0)</f>
        <v>4.1364169694436548</v>
      </c>
      <c r="K719">
        <f>+HLOOKUP(VLOOKUP($B719,$Q$2:$R$42,2,0),Costo_provisiones!$D$3:$AY$100,base_minorista!$A719,0)</f>
        <v>2.2837017899759071</v>
      </c>
      <c r="L719">
        <f>+HLOOKUP(VLOOKUP($B719,$Q$2:$R$42,2,0),Morosidad_control!$D$4:$AY$101,base_minorista!$A719,0)</f>
        <v>0</v>
      </c>
      <c r="M719">
        <f ca="1">+OFFSET(Capital_2!$D$2,base_minorista!A719,0)</f>
        <v>3.0886044861742721</v>
      </c>
      <c r="N719">
        <f>+HLOOKUP(VLOOKUP($B719,$Q$2:$R$42,2,0),costo_laboral!$E$2:$AZ$99,base_minorista!$A719,0)</f>
        <v>56.048274180271939</v>
      </c>
      <c r="O719">
        <f>+HLOOKUP(VLOOKUP($B719,$Q$2:$R$42,2,0),Participacion2!$D$2:$AO$99,base_minorista!$A719,0)</f>
        <v>3.9894889202496502E-3</v>
      </c>
    </row>
    <row r="720" spans="1:15" ht="16.5" x14ac:dyDescent="0.3">
      <c r="A720">
        <v>38</v>
      </c>
      <c r="B720">
        <v>8</v>
      </c>
      <c r="C720">
        <v>37</v>
      </c>
      <c r="D720" s="3">
        <v>42004</v>
      </c>
      <c r="E720" s="33">
        <v>14</v>
      </c>
      <c r="F720">
        <v>1</v>
      </c>
      <c r="G720">
        <f>+HLOOKUP(VLOOKUP($B720,$Q$2:$R$42,2,0),costos_sf!$D$2:$AY$99,base_minorista!$A720,0)</f>
        <v>1305485.142568788</v>
      </c>
      <c r="H720">
        <f>+HLOOKUP(VLOOKUP($B720,$Q$2:$R$42,2,0),creditos_sf!$D$2:$AY$99,base_minorista!$A720,0)</f>
        <v>1726754.9342352585</v>
      </c>
      <c r="I720">
        <f>+HLOOKUP(VLOOKUP($B720,$Q$2:$R$42,2,0),creditos_sf!$D$103:$AY$200,base_minorista!$A720,0)</f>
        <v>788364.93217620649</v>
      </c>
      <c r="J720">
        <f>+HLOOKUP(VLOOKUP($B720,$Q$2:$R$42,2,0),Costo_fondeo!$D$3:$AY$100,base_minorista!$A720,0)</f>
        <v>4.5469913050723489</v>
      </c>
      <c r="K720">
        <f>+HLOOKUP(VLOOKUP($B720,$Q$2:$R$42,2,0),Costo_provisiones!$D$3:$AY$100,base_minorista!$A720,0)</f>
        <v>2.2707596672153634</v>
      </c>
      <c r="L720">
        <f>+HLOOKUP(VLOOKUP($B720,$Q$2:$R$42,2,0),Morosidad_control!$D$4:$AY$101,base_minorista!$A720,0)</f>
        <v>0</v>
      </c>
      <c r="M720">
        <f ca="1">+OFFSET(Capital_2!$D$2,base_minorista!A720,0)</f>
        <v>3.0772625191593428</v>
      </c>
      <c r="N720">
        <f>+HLOOKUP(VLOOKUP($B720,$Q$2:$R$42,2,0),costo_laboral!$E$2:$AZ$99,base_minorista!$A720,0)</f>
        <v>45.718511644526828</v>
      </c>
      <c r="O720">
        <f>+HLOOKUP(VLOOKUP($B720,$Q$2:$R$42,2,0),Participacion2!$D$2:$AO$99,base_minorista!$A720,0)</f>
        <v>6.2943192512871556E-3</v>
      </c>
    </row>
    <row r="721" spans="1:15" ht="16.5" x14ac:dyDescent="0.3">
      <c r="A721">
        <v>39</v>
      </c>
      <c r="B721">
        <v>8</v>
      </c>
      <c r="C721">
        <v>38</v>
      </c>
      <c r="D721" s="3">
        <v>42035</v>
      </c>
      <c r="E721" s="33">
        <v>15</v>
      </c>
      <c r="F721">
        <v>1</v>
      </c>
      <c r="G721">
        <f>+HLOOKUP(VLOOKUP($B721,$Q$2:$R$42,2,0),costos_sf!$D$2:$AY$99,base_minorista!$A721,0)</f>
        <v>1532525.6889748271</v>
      </c>
      <c r="H721">
        <f>+HLOOKUP(VLOOKUP($B721,$Q$2:$R$42,2,0),creditos_sf!$D$2:$AY$99,base_minorista!$A721,0)</f>
        <v>2178651.5371217774</v>
      </c>
      <c r="I721">
        <f>+HLOOKUP(VLOOKUP($B721,$Q$2:$R$42,2,0),creditos_sf!$D$103:$AY$200,base_minorista!$A721,0)</f>
        <v>979390.10967055417</v>
      </c>
      <c r="J721">
        <f>+HLOOKUP(VLOOKUP($B721,$Q$2:$R$42,2,0),Costo_fondeo!$D$3:$AY$100,base_minorista!$A721,0)</f>
        <v>4.5429110386218126</v>
      </c>
      <c r="K721">
        <f>+HLOOKUP(VLOOKUP($B721,$Q$2:$R$42,2,0),Costo_provisiones!$D$3:$AY$100,base_minorista!$A721,0)</f>
        <v>2.1591258241857827</v>
      </c>
      <c r="L721">
        <f>+HLOOKUP(VLOOKUP($B721,$Q$2:$R$42,2,0),Morosidad_control!$D$4:$AY$101,base_minorista!$A721,0)</f>
        <v>0</v>
      </c>
      <c r="M721">
        <f ca="1">+OFFSET(Capital_2!$D$2,base_minorista!A721,0)</f>
        <v>3.0663026726799725</v>
      </c>
      <c r="N721">
        <f>+HLOOKUP(VLOOKUP($B721,$Q$2:$R$42,2,0),costo_laboral!$E$2:$AZ$99,base_minorista!$A721,0)</f>
        <v>43.117699769002478</v>
      </c>
      <c r="O721">
        <f>+HLOOKUP(VLOOKUP($B721,$Q$2:$R$42,2,0),Participacion2!$D$2:$AO$99,base_minorista!$A721,0)</f>
        <v>8.0204380033751296E-3</v>
      </c>
    </row>
    <row r="722" spans="1:15" ht="16.5" x14ac:dyDescent="0.3">
      <c r="A722">
        <v>40</v>
      </c>
      <c r="B722">
        <v>8</v>
      </c>
      <c r="C722">
        <v>39</v>
      </c>
      <c r="D722" s="3">
        <v>42063</v>
      </c>
      <c r="E722" s="33">
        <v>15</v>
      </c>
      <c r="F722">
        <v>1</v>
      </c>
      <c r="G722">
        <f>+HLOOKUP(VLOOKUP($B722,$Q$2:$R$42,2,0),costos_sf!$D$2:$AY$99,base_minorista!$A722,0)</f>
        <v>1794157.9499950036</v>
      </c>
      <c r="H722">
        <f>+HLOOKUP(VLOOKUP($B722,$Q$2:$R$42,2,0),creditos_sf!$D$2:$AY$99,base_minorista!$A722,0)</f>
        <v>2484585.4878423712</v>
      </c>
      <c r="I722">
        <f>+HLOOKUP(VLOOKUP($B722,$Q$2:$R$42,2,0),creditos_sf!$D$103:$AY$200,base_minorista!$A722,0)</f>
        <v>1390678.5413357201</v>
      </c>
      <c r="J722">
        <f>+HLOOKUP(VLOOKUP($B722,$Q$2:$R$42,2,0),Costo_fondeo!$D$3:$AY$100,base_minorista!$A722,0)</f>
        <v>4.200989208199422</v>
      </c>
      <c r="K722">
        <f>+HLOOKUP(VLOOKUP($B722,$Q$2:$R$42,2,0),Costo_provisiones!$D$3:$AY$100,base_minorista!$A722,0)</f>
        <v>2.3781369598328412</v>
      </c>
      <c r="L722">
        <f>+HLOOKUP(VLOOKUP($B722,$Q$2:$R$42,2,0),Morosidad_control!$D$4:$AY$101,base_minorista!$A722,0)</f>
        <v>0.53179916030657337</v>
      </c>
      <c r="M722">
        <f ca="1">+OFFSET(Capital_2!$D$2,base_minorista!A722,0)</f>
        <v>3.049096647123327</v>
      </c>
      <c r="N722">
        <f>+HLOOKUP(VLOOKUP($B722,$Q$2:$R$42,2,0),costo_laboral!$E$2:$AZ$99,base_minorista!$A722,0)</f>
        <v>41.269835957607079</v>
      </c>
      <c r="O722">
        <f>+HLOOKUP(VLOOKUP($B722,$Q$2:$R$42,2,0),Participacion2!$D$2:$AO$99,base_minorista!$A722,0)</f>
        <v>9.2140144273507741E-3</v>
      </c>
    </row>
    <row r="723" spans="1:15" ht="16.5" x14ac:dyDescent="0.3">
      <c r="A723">
        <v>41</v>
      </c>
      <c r="B723">
        <v>8</v>
      </c>
      <c r="C723">
        <v>40</v>
      </c>
      <c r="D723" s="3">
        <v>42094</v>
      </c>
      <c r="E723" s="33">
        <v>15</v>
      </c>
      <c r="F723">
        <v>1</v>
      </c>
      <c r="G723">
        <f>+HLOOKUP(VLOOKUP($B723,$Q$2:$R$42,2,0),costos_sf!$D$2:$AY$99,base_minorista!$A723,0)</f>
        <v>2072994.2131166758</v>
      </c>
      <c r="H723">
        <f>+HLOOKUP(VLOOKUP($B723,$Q$2:$R$42,2,0),creditos_sf!$D$2:$AY$99,base_minorista!$A723,0)</f>
        <v>2787633.0488479529</v>
      </c>
      <c r="I723">
        <f>+HLOOKUP(VLOOKUP($B723,$Q$2:$R$42,2,0),creditos_sf!$D$103:$AY$200,base_minorista!$A723,0)</f>
        <v>1494101.7829085023</v>
      </c>
      <c r="J723">
        <f>+HLOOKUP(VLOOKUP($B723,$Q$2:$R$42,2,0),Costo_fondeo!$D$3:$AY$100,base_minorista!$A723,0)</f>
        <v>4.3926837492454158</v>
      </c>
      <c r="K723">
        <f>+HLOOKUP(VLOOKUP($B723,$Q$2:$R$42,2,0),Costo_provisiones!$D$3:$AY$100,base_minorista!$A723,0)</f>
        <v>2.8467983666372132</v>
      </c>
      <c r="L723">
        <f>+HLOOKUP(VLOOKUP($B723,$Q$2:$R$42,2,0),Morosidad_control!$D$4:$AY$101,base_minorista!$A723,0)</f>
        <v>0.68656027139560261</v>
      </c>
      <c r="M723">
        <f ca="1">+OFFSET(Capital_2!$D$2,base_minorista!A723,0)</f>
        <v>3.0217281587138265</v>
      </c>
      <c r="N723">
        <f>+HLOOKUP(VLOOKUP($B723,$Q$2:$R$42,2,0),costo_laboral!$E$2:$AZ$99,base_minorista!$A723,0)</f>
        <v>43.046972937259454</v>
      </c>
      <c r="O723">
        <f>+HLOOKUP(VLOOKUP($B723,$Q$2:$R$42,2,0),Participacion2!$D$2:$AO$99,base_minorista!$A723,0)</f>
        <v>1.0416435581828604E-2</v>
      </c>
    </row>
    <row r="724" spans="1:15" ht="16.5" x14ac:dyDescent="0.3">
      <c r="A724">
        <v>42</v>
      </c>
      <c r="B724">
        <v>8</v>
      </c>
      <c r="C724">
        <v>41</v>
      </c>
      <c r="D724" s="3">
        <v>42124</v>
      </c>
      <c r="E724" s="33">
        <v>15</v>
      </c>
      <c r="F724">
        <v>1</v>
      </c>
      <c r="G724">
        <f>+HLOOKUP(VLOOKUP($B724,$Q$2:$R$42,2,0),costos_sf!$D$2:$AY$99,base_minorista!$A724,0)</f>
        <v>2391757.2882833825</v>
      </c>
      <c r="H724">
        <f>+HLOOKUP(VLOOKUP($B724,$Q$2:$R$42,2,0),creditos_sf!$D$2:$AY$99,base_minorista!$A724,0)</f>
        <v>3144676.9717039093</v>
      </c>
      <c r="I724">
        <f>+HLOOKUP(VLOOKUP($B724,$Q$2:$R$42,2,0),creditos_sf!$D$103:$AY$200,base_minorista!$A724,0)</f>
        <v>1677474.6285986574</v>
      </c>
      <c r="J724">
        <f>+HLOOKUP(VLOOKUP($B724,$Q$2:$R$42,2,0),Costo_fondeo!$D$3:$AY$100,base_minorista!$A724,0)</f>
        <v>4.6880664823264677</v>
      </c>
      <c r="K724">
        <f>+HLOOKUP(VLOOKUP($B724,$Q$2:$R$42,2,0),Costo_provisiones!$D$3:$AY$100,base_minorista!$A724,0)</f>
        <v>4.0442840484615363</v>
      </c>
      <c r="L724">
        <f>+HLOOKUP(VLOOKUP($B724,$Q$2:$R$42,2,0),Morosidad_control!$D$4:$AY$101,base_minorista!$A724,0)</f>
        <v>1.7713045454247713</v>
      </c>
      <c r="M724">
        <f ca="1">+OFFSET(Capital_2!$D$2,base_minorista!A724,0)</f>
        <v>3.0029222612045556</v>
      </c>
      <c r="N724">
        <f>+HLOOKUP(VLOOKUP($B724,$Q$2:$R$42,2,0),costo_laboral!$E$2:$AZ$99,base_minorista!$A724,0)</f>
        <v>43.627666850243358</v>
      </c>
      <c r="O724">
        <f>+HLOOKUP(VLOOKUP($B724,$Q$2:$R$42,2,0),Participacion2!$D$2:$AO$99,base_minorista!$A724,0)</f>
        <v>1.1777416481096131E-2</v>
      </c>
    </row>
    <row r="725" spans="1:15" ht="16.5" x14ac:dyDescent="0.3">
      <c r="A725">
        <v>43</v>
      </c>
      <c r="B725">
        <v>8</v>
      </c>
      <c r="C725">
        <v>42</v>
      </c>
      <c r="D725" s="3">
        <v>42155</v>
      </c>
      <c r="E725" s="33">
        <v>15</v>
      </c>
      <c r="F725">
        <v>1</v>
      </c>
      <c r="G725">
        <f>+HLOOKUP(VLOOKUP($B725,$Q$2:$R$42,2,0),costos_sf!$D$2:$AY$99,base_minorista!$A725,0)</f>
        <v>2702459.8070833944</v>
      </c>
      <c r="H725">
        <f>+HLOOKUP(VLOOKUP($B725,$Q$2:$R$42,2,0),creditos_sf!$D$2:$AY$99,base_minorista!$A725,0)</f>
        <v>3367346.445113596</v>
      </c>
      <c r="I725">
        <f>+HLOOKUP(VLOOKUP($B725,$Q$2:$R$42,2,0),creditos_sf!$D$103:$AY$200,base_minorista!$A725,0)</f>
        <v>1885233.6003984376</v>
      </c>
      <c r="J725">
        <f>+HLOOKUP(VLOOKUP($B725,$Q$2:$R$42,2,0),Costo_fondeo!$D$3:$AY$100,base_minorista!$A725,0)</f>
        <v>4.882282184167571</v>
      </c>
      <c r="K725">
        <f>+HLOOKUP(VLOOKUP($B725,$Q$2:$R$42,2,0),Costo_provisiones!$D$3:$AY$100,base_minorista!$A725,0)</f>
        <v>4.8017875829053045</v>
      </c>
      <c r="L725">
        <f>+HLOOKUP(VLOOKUP($B725,$Q$2:$R$42,2,0),Morosidad_control!$D$4:$AY$101,base_minorista!$A725,0)</f>
        <v>2.0677079722176437</v>
      </c>
      <c r="M725">
        <f ca="1">+OFFSET(Capital_2!$D$2,base_minorista!A725,0)</f>
        <v>2.9913163210576634</v>
      </c>
      <c r="N725">
        <f>+HLOOKUP(VLOOKUP($B725,$Q$2:$R$42,2,0),costo_laboral!$E$2:$AZ$99,base_minorista!$A725,0)</f>
        <v>44.810878719963334</v>
      </c>
      <c r="O725">
        <f>+HLOOKUP(VLOOKUP($B725,$Q$2:$R$42,2,0),Participacion2!$D$2:$AO$99,base_minorista!$A725,0)</f>
        <v>1.2630202446905329E-2</v>
      </c>
    </row>
    <row r="726" spans="1:15" ht="16.5" x14ac:dyDescent="0.3">
      <c r="A726">
        <v>44</v>
      </c>
      <c r="B726">
        <v>8</v>
      </c>
      <c r="C726">
        <v>43</v>
      </c>
      <c r="D726" s="3">
        <v>42185</v>
      </c>
      <c r="E726" s="33">
        <v>15</v>
      </c>
      <c r="F726">
        <v>1</v>
      </c>
      <c r="G726">
        <f>+HLOOKUP(VLOOKUP($B726,$Q$2:$R$42,2,0),costos_sf!$D$2:$AY$99,base_minorista!$A726,0)</f>
        <v>3026964.138306309</v>
      </c>
      <c r="H726">
        <f>+HLOOKUP(VLOOKUP($B726,$Q$2:$R$42,2,0),creditos_sf!$D$2:$AY$99,base_minorista!$A726,0)</f>
        <v>3567368.8316095709</v>
      </c>
      <c r="I726">
        <f>+HLOOKUP(VLOOKUP($B726,$Q$2:$R$42,2,0),creditos_sf!$D$103:$AY$200,base_minorista!$A726,0)</f>
        <v>1953622.9527840591</v>
      </c>
      <c r="J726">
        <f>+HLOOKUP(VLOOKUP($B726,$Q$2:$R$42,2,0),Costo_fondeo!$D$3:$AY$100,base_minorista!$A726,0)</f>
        <v>5.0561323901682451</v>
      </c>
      <c r="K726">
        <f>+HLOOKUP(VLOOKUP($B726,$Q$2:$R$42,2,0),Costo_provisiones!$D$3:$AY$100,base_minorista!$A726,0)</f>
        <v>5.630145409789777</v>
      </c>
      <c r="L726">
        <f>+HLOOKUP(VLOOKUP($B726,$Q$2:$R$42,2,0),Morosidad_control!$D$4:$AY$101,base_minorista!$A726,0)</f>
        <v>2.9851435144657583</v>
      </c>
      <c r="M726">
        <f ca="1">+OFFSET(Capital_2!$D$2,base_minorista!A726,0)</f>
        <v>2.9626797769382383</v>
      </c>
      <c r="N726">
        <f>+HLOOKUP(VLOOKUP($B726,$Q$2:$R$42,2,0),costo_laboral!$E$2:$AZ$99,base_minorista!$A726,0)</f>
        <v>47.214739295739754</v>
      </c>
      <c r="O726">
        <f>+HLOOKUP(VLOOKUP($B726,$Q$2:$R$42,2,0),Participacion2!$D$2:$AO$99,base_minorista!$A726,0)</f>
        <v>1.3528585917498658E-2</v>
      </c>
    </row>
    <row r="727" spans="1:15" ht="16.5" x14ac:dyDescent="0.3">
      <c r="A727">
        <v>45</v>
      </c>
      <c r="B727">
        <v>8</v>
      </c>
      <c r="C727">
        <v>44</v>
      </c>
      <c r="D727" s="3">
        <v>42216</v>
      </c>
      <c r="E727" s="33">
        <v>15</v>
      </c>
      <c r="F727">
        <v>1</v>
      </c>
      <c r="G727">
        <f>+HLOOKUP(VLOOKUP($B727,$Q$2:$R$42,2,0),costos_sf!$D$2:$AY$99,base_minorista!$A727,0)</f>
        <v>3387426.5699248635</v>
      </c>
      <c r="H727">
        <f>+HLOOKUP(VLOOKUP($B727,$Q$2:$R$42,2,0),creditos_sf!$D$2:$AY$99,base_minorista!$A727,0)</f>
        <v>3930556.3943601204</v>
      </c>
      <c r="I727">
        <f>+HLOOKUP(VLOOKUP($B727,$Q$2:$R$42,2,0),creditos_sf!$D$103:$AY$200,base_minorista!$A727,0)</f>
        <v>2200919.5655981302</v>
      </c>
      <c r="J727">
        <f>+HLOOKUP(VLOOKUP($B727,$Q$2:$R$42,2,0),Costo_fondeo!$D$3:$AY$100,base_minorista!$A727,0)</f>
        <v>5.2481202590710723</v>
      </c>
      <c r="K727">
        <f>+HLOOKUP(VLOOKUP($B727,$Q$2:$R$42,2,0),Costo_provisiones!$D$3:$AY$100,base_minorista!$A727,0)</f>
        <v>6.9827969309597906</v>
      </c>
      <c r="L727">
        <f>+HLOOKUP(VLOOKUP($B727,$Q$2:$R$42,2,0),Morosidad_control!$D$4:$AY$101,base_minorista!$A727,0)</f>
        <v>3.040862277671994</v>
      </c>
      <c r="M727">
        <f ca="1">+OFFSET(Capital_2!$D$2,base_minorista!A727,0)</f>
        <v>2.9172838879084302</v>
      </c>
      <c r="N727">
        <f>+HLOOKUP(VLOOKUP($B727,$Q$2:$R$42,2,0),costo_laboral!$E$2:$AZ$99,base_minorista!$A727,0)</f>
        <v>46.732724083817665</v>
      </c>
      <c r="O727">
        <f>+HLOOKUP(VLOOKUP($B727,$Q$2:$R$42,2,0),Participacion2!$D$2:$AO$99,base_minorista!$A727,0)</f>
        <v>1.4961389821632309E-2</v>
      </c>
    </row>
    <row r="728" spans="1:15" ht="16.5" x14ac:dyDescent="0.3">
      <c r="A728">
        <v>46</v>
      </c>
      <c r="B728">
        <v>8</v>
      </c>
      <c r="C728">
        <v>45</v>
      </c>
      <c r="D728" s="3">
        <v>42247</v>
      </c>
      <c r="E728" s="33">
        <v>15</v>
      </c>
      <c r="F728">
        <v>1</v>
      </c>
      <c r="G728">
        <f>+HLOOKUP(VLOOKUP($B728,$Q$2:$R$42,2,0),costos_sf!$D$2:$AY$99,base_minorista!$A728,0)</f>
        <v>3751165.9390750509</v>
      </c>
      <c r="H728">
        <f>+HLOOKUP(VLOOKUP($B728,$Q$2:$R$42,2,0),creditos_sf!$D$2:$AY$99,base_minorista!$A728,0)</f>
        <v>4184477.7376598367</v>
      </c>
      <c r="I728">
        <f>+HLOOKUP(VLOOKUP($B728,$Q$2:$R$42,2,0),creditos_sf!$D$103:$AY$200,base_minorista!$A728,0)</f>
        <v>2491993.1924526007</v>
      </c>
      <c r="J728">
        <f>+HLOOKUP(VLOOKUP($B728,$Q$2:$R$42,2,0),Costo_fondeo!$D$3:$AY$100,base_minorista!$A728,0)</f>
        <v>5.290369064182002</v>
      </c>
      <c r="K728">
        <f>+HLOOKUP(VLOOKUP($B728,$Q$2:$R$42,2,0),Costo_provisiones!$D$3:$AY$100,base_minorista!$A728,0)</f>
        <v>7.7973650741419656</v>
      </c>
      <c r="L728">
        <f>+HLOOKUP(VLOOKUP($B728,$Q$2:$R$42,2,0),Morosidad_control!$D$4:$AY$101,base_minorista!$A728,0)</f>
        <v>3.5404608788071208</v>
      </c>
      <c r="M728">
        <f ca="1">+OFFSET(Capital_2!$D$2,base_minorista!A728,0)</f>
        <v>2.8874106541141011</v>
      </c>
      <c r="N728">
        <f>+HLOOKUP(VLOOKUP($B728,$Q$2:$R$42,2,0),costo_laboral!$E$2:$AZ$99,base_minorista!$A728,0)</f>
        <v>46.962021247573801</v>
      </c>
      <c r="O728">
        <f>+HLOOKUP(VLOOKUP($B728,$Q$2:$R$42,2,0),Participacion2!$D$2:$AO$99,base_minorista!$A728,0)</f>
        <v>1.5884395670686304E-2</v>
      </c>
    </row>
    <row r="729" spans="1:15" ht="16.5" x14ac:dyDescent="0.3">
      <c r="A729">
        <v>47</v>
      </c>
      <c r="B729">
        <v>8</v>
      </c>
      <c r="C729">
        <v>46</v>
      </c>
      <c r="D729" s="3">
        <v>42277</v>
      </c>
      <c r="E729" s="33">
        <v>15</v>
      </c>
      <c r="F729">
        <v>1</v>
      </c>
      <c r="G729">
        <f>+HLOOKUP(VLOOKUP($B729,$Q$2:$R$42,2,0),costos_sf!$D$2:$AY$99,base_minorista!$A729,0)</f>
        <v>3652227.8743778197</v>
      </c>
      <c r="H729">
        <f>+HLOOKUP(VLOOKUP($B729,$Q$2:$R$42,2,0),creditos_sf!$D$2:$AY$99,base_minorista!$A729,0)</f>
        <v>4430186.7922273017</v>
      </c>
      <c r="I729">
        <f>+HLOOKUP(VLOOKUP($B729,$Q$2:$R$42,2,0),creditos_sf!$D$103:$AY$200,base_minorista!$A729,0)</f>
        <v>2695442.6495371293</v>
      </c>
      <c r="J729">
        <f>+HLOOKUP(VLOOKUP($B729,$Q$2:$R$42,2,0),Costo_fondeo!$D$3:$AY$100,base_minorista!$A729,0)</f>
        <v>5.3426840906615425</v>
      </c>
      <c r="K729">
        <f>+HLOOKUP(VLOOKUP($B729,$Q$2:$R$42,2,0),Costo_provisiones!$D$3:$AY$100,base_minorista!$A729,0)</f>
        <v>7.8138348324871707</v>
      </c>
      <c r="L729">
        <f>+HLOOKUP(VLOOKUP($B729,$Q$2:$R$42,2,0),Morosidad_control!$D$4:$AY$101,base_minorista!$A729,0)</f>
        <v>3.4535046397617446</v>
      </c>
      <c r="M729">
        <f ca="1">+OFFSET(Capital_2!$D$2,base_minorista!A729,0)</f>
        <v>2.8604428107092303</v>
      </c>
      <c r="N729">
        <f>+HLOOKUP(VLOOKUP($B729,$Q$2:$R$42,2,0),costo_laboral!$E$2:$AZ$99,base_minorista!$A729,0)</f>
        <v>41.707982948238318</v>
      </c>
      <c r="O729">
        <f>+HLOOKUP(VLOOKUP($B729,$Q$2:$R$42,2,0),Participacion2!$D$2:$AO$99,base_minorista!$A729,0)</f>
        <v>1.6718471203479038E-2</v>
      </c>
    </row>
    <row r="730" spans="1:15" ht="16.5" x14ac:dyDescent="0.3">
      <c r="A730">
        <v>48</v>
      </c>
      <c r="B730">
        <v>8</v>
      </c>
      <c r="C730">
        <v>47</v>
      </c>
      <c r="D730" s="3">
        <v>42308</v>
      </c>
      <c r="E730" s="33">
        <v>15</v>
      </c>
      <c r="F730">
        <v>1</v>
      </c>
      <c r="G730">
        <f>+HLOOKUP(VLOOKUP($B730,$Q$2:$R$42,2,0),costos_sf!$D$2:$AY$99,base_minorista!$A730,0)</f>
        <v>3878878.4671937595</v>
      </c>
      <c r="H730">
        <f>+HLOOKUP(VLOOKUP($B730,$Q$2:$R$42,2,0),creditos_sf!$D$2:$AY$99,base_minorista!$A730,0)</f>
        <v>5195235.4225066453</v>
      </c>
      <c r="I730">
        <f>+HLOOKUP(VLOOKUP($B730,$Q$2:$R$42,2,0),creditos_sf!$D$103:$AY$200,base_minorista!$A730,0)</f>
        <v>2823867.446365172</v>
      </c>
      <c r="J730">
        <f>+HLOOKUP(VLOOKUP($B730,$Q$2:$R$42,2,0),Costo_fondeo!$D$3:$AY$100,base_minorista!$A730,0)</f>
        <v>5.4066935447340949</v>
      </c>
      <c r="K730">
        <f>+HLOOKUP(VLOOKUP($B730,$Q$2:$R$42,2,0),Costo_provisiones!$D$3:$AY$100,base_minorista!$A730,0)</f>
        <v>8.1092207624858776</v>
      </c>
      <c r="L730">
        <f>+HLOOKUP(VLOOKUP($B730,$Q$2:$R$42,2,0),Morosidad_control!$D$4:$AY$101,base_minorista!$A730,0)</f>
        <v>3.9504078016246833</v>
      </c>
      <c r="M730">
        <f ca="1">+OFFSET(Capital_2!$D$2,base_minorista!A730,0)</f>
        <v>2.8360712606451561</v>
      </c>
      <c r="N730">
        <f>+HLOOKUP(VLOOKUP($B730,$Q$2:$R$42,2,0),costo_laboral!$E$2:$AZ$99,base_minorista!$A730,0)</f>
        <v>38.568715180911695</v>
      </c>
      <c r="O730">
        <f>+HLOOKUP(VLOOKUP($B730,$Q$2:$R$42,2,0),Participacion2!$D$2:$AO$99,base_minorista!$A730,0)</f>
        <v>1.9430820975951165E-2</v>
      </c>
    </row>
    <row r="731" spans="1:15" ht="16.5" x14ac:dyDescent="0.3">
      <c r="A731">
        <v>49</v>
      </c>
      <c r="B731">
        <v>8</v>
      </c>
      <c r="C731">
        <v>48</v>
      </c>
      <c r="D731" s="3">
        <v>42338</v>
      </c>
      <c r="E731" s="33">
        <v>15</v>
      </c>
      <c r="F731">
        <v>1</v>
      </c>
      <c r="G731">
        <f>+HLOOKUP(VLOOKUP($B731,$Q$2:$R$42,2,0),costos_sf!$D$2:$AY$99,base_minorista!$A731,0)</f>
        <v>4112623.0857824986</v>
      </c>
      <c r="H731">
        <f>+HLOOKUP(VLOOKUP($B731,$Q$2:$R$42,2,0),creditos_sf!$D$2:$AY$99,base_minorista!$A731,0)</f>
        <v>6144888.3277407782</v>
      </c>
      <c r="I731">
        <f>+HLOOKUP(VLOOKUP($B731,$Q$2:$R$42,2,0),creditos_sf!$D$103:$AY$200,base_minorista!$A731,0)</f>
        <v>3226920.2594585074</v>
      </c>
      <c r="J731">
        <f>+HLOOKUP(VLOOKUP($B731,$Q$2:$R$42,2,0),Costo_fondeo!$D$3:$AY$100,base_minorista!$A731,0)</f>
        <v>5.4445000357463202</v>
      </c>
      <c r="K731">
        <f>+HLOOKUP(VLOOKUP($B731,$Q$2:$R$42,2,0),Costo_provisiones!$D$3:$AY$100,base_minorista!$A731,0)</f>
        <v>8.3525464419597082</v>
      </c>
      <c r="L731">
        <f>+HLOOKUP(VLOOKUP($B731,$Q$2:$R$42,2,0),Morosidad_control!$D$4:$AY$101,base_minorista!$A731,0)</f>
        <v>3.8622408040462326</v>
      </c>
      <c r="M731">
        <f ca="1">+OFFSET(Capital_2!$D$2,base_minorista!A731,0)</f>
        <v>2.8102228331623054</v>
      </c>
      <c r="N731">
        <f>+HLOOKUP(VLOOKUP($B731,$Q$2:$R$42,2,0),costo_laboral!$E$2:$AZ$99,base_minorista!$A731,0)</f>
        <v>34.498819146218217</v>
      </c>
      <c r="O731">
        <f>+HLOOKUP(VLOOKUP($B731,$Q$2:$R$42,2,0),Participacion2!$D$2:$AO$99,base_minorista!$A731,0)</f>
        <v>2.2763639774674924E-2</v>
      </c>
    </row>
    <row r="732" spans="1:15" ht="16.5" x14ac:dyDescent="0.3">
      <c r="A732">
        <v>50</v>
      </c>
      <c r="B732">
        <v>8</v>
      </c>
      <c r="C732">
        <v>49</v>
      </c>
      <c r="D732" s="3">
        <v>42369</v>
      </c>
      <c r="E732" s="33">
        <v>15</v>
      </c>
      <c r="F732">
        <v>1</v>
      </c>
      <c r="G732">
        <f>+HLOOKUP(VLOOKUP($B732,$Q$2:$R$42,2,0),costos_sf!$D$2:$AY$99,base_minorista!$A732,0)</f>
        <v>4295906.9345905213</v>
      </c>
      <c r="H732">
        <f>+HLOOKUP(VLOOKUP($B732,$Q$2:$R$42,2,0),creditos_sf!$D$2:$AY$99,base_minorista!$A732,0)</f>
        <v>6954404.0894842427</v>
      </c>
      <c r="I732">
        <f>+HLOOKUP(VLOOKUP($B732,$Q$2:$R$42,2,0),creditos_sf!$D$103:$AY$200,base_minorista!$A732,0)</f>
        <v>3525303.4829711812</v>
      </c>
      <c r="J732">
        <f>+HLOOKUP(VLOOKUP($B732,$Q$2:$R$42,2,0),Costo_fondeo!$D$3:$AY$100,base_minorista!$A732,0)</f>
        <v>5.5113790553753876</v>
      </c>
      <c r="K732">
        <f>+HLOOKUP(VLOOKUP($B732,$Q$2:$R$42,2,0),Costo_provisiones!$D$3:$AY$100,base_minorista!$A732,0)</f>
        <v>8.458829337611574</v>
      </c>
      <c r="L732">
        <f>+HLOOKUP(VLOOKUP($B732,$Q$2:$R$42,2,0),Morosidad_control!$D$4:$AY$101,base_minorista!$A732,0)</f>
        <v>4.276092903253728</v>
      </c>
      <c r="M732">
        <f ca="1">+OFFSET(Capital_2!$D$2,base_minorista!A732,0)</f>
        <v>2.789179696006852</v>
      </c>
      <c r="N732">
        <f>+HLOOKUP(VLOOKUP($B732,$Q$2:$R$42,2,0),costo_laboral!$E$2:$AZ$99,base_minorista!$A732,0)</f>
        <v>31.950821289051518</v>
      </c>
      <c r="O732">
        <f>+HLOOKUP(VLOOKUP($B732,$Q$2:$R$42,2,0),Participacion2!$D$2:$AO$99,base_minorista!$A732,0)</f>
        <v>2.58305559337321E-2</v>
      </c>
    </row>
    <row r="733" spans="1:15" ht="16.5" x14ac:dyDescent="0.3">
      <c r="A733">
        <v>51</v>
      </c>
      <c r="B733">
        <v>8</v>
      </c>
      <c r="C733">
        <v>50</v>
      </c>
      <c r="D733" s="3">
        <v>42400</v>
      </c>
      <c r="E733" s="33">
        <v>16</v>
      </c>
      <c r="F733">
        <v>1</v>
      </c>
      <c r="G733">
        <f>+HLOOKUP(VLOOKUP($B733,$Q$2:$R$42,2,0),costos_sf!$D$2:$AY$99,base_minorista!$A733,0)</f>
        <v>4548538.1472666878</v>
      </c>
      <c r="H733">
        <f>+HLOOKUP(VLOOKUP($B733,$Q$2:$R$42,2,0),creditos_sf!$D$2:$AY$99,base_minorista!$A733,0)</f>
        <v>7377493.1556462878</v>
      </c>
      <c r="I733">
        <f>+HLOOKUP(VLOOKUP($B733,$Q$2:$R$42,2,0),creditos_sf!$D$103:$AY$200,base_minorista!$A733,0)</f>
        <v>3797291.98617981</v>
      </c>
      <c r="J733">
        <f>+HLOOKUP(VLOOKUP($B733,$Q$2:$R$42,2,0),Costo_fondeo!$D$3:$AY$100,base_minorista!$A733,0)</f>
        <v>5.556032513230666</v>
      </c>
      <c r="K733">
        <f>+HLOOKUP(VLOOKUP($B733,$Q$2:$R$42,2,0),Costo_provisiones!$D$3:$AY$100,base_minorista!$A733,0)</f>
        <v>8.4600700394669097</v>
      </c>
      <c r="L733">
        <f>+HLOOKUP(VLOOKUP($B733,$Q$2:$R$42,2,0),Morosidad_control!$D$4:$AY$101,base_minorista!$A733,0)</f>
        <v>4.2196039472972595</v>
      </c>
      <c r="M733">
        <f ca="1">+OFFSET(Capital_2!$D$2,base_minorista!A733,0)</f>
        <v>2.7880675647391326</v>
      </c>
      <c r="N733">
        <f>+HLOOKUP(VLOOKUP($B733,$Q$2:$R$42,2,0),costo_laboral!$E$2:$AZ$99,base_minorista!$A733,0)</f>
        <v>31.212172703936663</v>
      </c>
      <c r="O733">
        <f>+HLOOKUP(VLOOKUP($B733,$Q$2:$R$42,2,0),Participacion2!$D$2:$AO$99,base_minorista!$A733,0)</f>
        <v>2.7763231372227238E-2</v>
      </c>
    </row>
    <row r="734" spans="1:15" ht="16.5" x14ac:dyDescent="0.3">
      <c r="A734">
        <v>52</v>
      </c>
      <c r="B734">
        <v>8</v>
      </c>
      <c r="C734">
        <v>51</v>
      </c>
      <c r="D734" s="3">
        <v>42429</v>
      </c>
      <c r="E734" s="33">
        <v>16</v>
      </c>
      <c r="F734">
        <v>1</v>
      </c>
      <c r="G734">
        <f>+HLOOKUP(VLOOKUP($B734,$Q$2:$R$42,2,0),costos_sf!$D$2:$AY$99,base_minorista!$A734,0)</f>
        <v>4756869.9378533764</v>
      </c>
      <c r="H734">
        <f>+HLOOKUP(VLOOKUP($B734,$Q$2:$R$42,2,0),creditos_sf!$D$2:$AY$99,base_minorista!$A734,0)</f>
        <v>7676274.220230327</v>
      </c>
      <c r="I734">
        <f>+HLOOKUP(VLOOKUP($B734,$Q$2:$R$42,2,0),creditos_sf!$D$103:$AY$200,base_minorista!$A734,0)</f>
        <v>3980074.0550816176</v>
      </c>
      <c r="J734">
        <f>+HLOOKUP(VLOOKUP($B734,$Q$2:$R$42,2,0),Costo_fondeo!$D$3:$AY$100,base_minorista!$A734,0)</f>
        <v>5.565224568575565</v>
      </c>
      <c r="K734">
        <f>+HLOOKUP(VLOOKUP($B734,$Q$2:$R$42,2,0),Costo_provisiones!$D$3:$AY$100,base_minorista!$A734,0)</f>
        <v>8.2686776663265444</v>
      </c>
      <c r="L734">
        <f>+HLOOKUP(VLOOKUP($B734,$Q$2:$R$42,2,0),Morosidad_control!$D$4:$AY$101,base_minorista!$A734,0)</f>
        <v>4.1863352101972868</v>
      </c>
      <c r="M734">
        <f ca="1">+OFFSET(Capital_2!$D$2,base_minorista!A734,0)</f>
        <v>2.8101212764635846</v>
      </c>
      <c r="N734">
        <f>+HLOOKUP(VLOOKUP($B734,$Q$2:$R$42,2,0),costo_laboral!$E$2:$AZ$99,base_minorista!$A734,0)</f>
        <v>30.881328243052291</v>
      </c>
      <c r="O734">
        <f>+HLOOKUP(VLOOKUP($B734,$Q$2:$R$42,2,0),Participacion2!$D$2:$AO$99,base_minorista!$A734,0)</f>
        <v>2.8959391610024941E-2</v>
      </c>
    </row>
    <row r="735" spans="1:15" ht="16.5" x14ac:dyDescent="0.3">
      <c r="A735">
        <v>53</v>
      </c>
      <c r="B735">
        <v>8</v>
      </c>
      <c r="C735">
        <v>52</v>
      </c>
      <c r="D735" s="3">
        <v>42460</v>
      </c>
      <c r="E735" s="33">
        <v>16</v>
      </c>
      <c r="F735">
        <v>1</v>
      </c>
      <c r="G735">
        <f>+HLOOKUP(VLOOKUP($B735,$Q$2:$R$42,2,0),costos_sf!$D$2:$AY$99,base_minorista!$A735,0)</f>
        <v>4999078.9506457504</v>
      </c>
      <c r="H735">
        <f>+HLOOKUP(VLOOKUP($B735,$Q$2:$R$42,2,0),creditos_sf!$D$2:$AY$99,base_minorista!$A735,0)</f>
        <v>8338213.3902731538</v>
      </c>
      <c r="I735">
        <f>+HLOOKUP(VLOOKUP($B735,$Q$2:$R$42,2,0),creditos_sf!$D$103:$AY$200,base_minorista!$A735,0)</f>
        <v>4389708.1433687648</v>
      </c>
      <c r="J735">
        <f>+HLOOKUP(VLOOKUP($B735,$Q$2:$R$42,2,0),Costo_fondeo!$D$3:$AY$100,base_minorista!$A735,0)</f>
        <v>5.6401048406467629</v>
      </c>
      <c r="K735">
        <f>+HLOOKUP(VLOOKUP($B735,$Q$2:$R$42,2,0),Costo_provisiones!$D$3:$AY$100,base_minorista!$A735,0)</f>
        <v>8.2294931207561426</v>
      </c>
      <c r="L735">
        <f>+HLOOKUP(VLOOKUP($B735,$Q$2:$R$42,2,0),Morosidad_control!$D$4:$AY$101,base_minorista!$A735,0)</f>
        <v>4.2970239323037651</v>
      </c>
      <c r="M735">
        <f ca="1">+OFFSET(Capital_2!$D$2,base_minorista!A735,0)</f>
        <v>2.8489018213335102</v>
      </c>
      <c r="N735">
        <f>+HLOOKUP(VLOOKUP($B735,$Q$2:$R$42,2,0),costo_laboral!$E$2:$AZ$99,base_minorista!$A735,0)</f>
        <v>29.224570891773638</v>
      </c>
      <c r="O735">
        <f>+HLOOKUP(VLOOKUP($B735,$Q$2:$R$42,2,0),Participacion2!$D$2:$AO$99,base_minorista!$A735,0)</f>
        <v>3.1688452228992359E-2</v>
      </c>
    </row>
    <row r="736" spans="1:15" ht="16.5" x14ac:dyDescent="0.3">
      <c r="A736">
        <v>54</v>
      </c>
      <c r="B736">
        <v>8</v>
      </c>
      <c r="C736">
        <v>53</v>
      </c>
      <c r="D736" s="3">
        <v>42490</v>
      </c>
      <c r="E736" s="33">
        <v>16</v>
      </c>
      <c r="F736">
        <v>1</v>
      </c>
      <c r="G736">
        <f>+HLOOKUP(VLOOKUP($B736,$Q$2:$R$42,2,0),costos_sf!$D$2:$AY$99,base_minorista!$A736,0)</f>
        <v>5262759.1130990554</v>
      </c>
      <c r="H736">
        <f>+HLOOKUP(VLOOKUP($B736,$Q$2:$R$42,2,0),creditos_sf!$D$2:$AY$99,base_minorista!$A736,0)</f>
        <v>8891729.8665542379</v>
      </c>
      <c r="I736">
        <f>+HLOOKUP(VLOOKUP($B736,$Q$2:$R$42,2,0),creditos_sf!$D$103:$AY$200,base_minorista!$A736,0)</f>
        <v>4942323.0236872062</v>
      </c>
      <c r="J736">
        <f>+HLOOKUP(VLOOKUP($B736,$Q$2:$R$42,2,0),Costo_fondeo!$D$3:$AY$100,base_minorista!$A736,0)</f>
        <v>5.6913452373276678</v>
      </c>
      <c r="K736">
        <f>+HLOOKUP(VLOOKUP($B736,$Q$2:$R$42,2,0),Costo_provisiones!$D$3:$AY$100,base_minorista!$A736,0)</f>
        <v>7.6950598949014726</v>
      </c>
      <c r="L736">
        <f>+HLOOKUP(VLOOKUP($B736,$Q$2:$R$42,2,0),Morosidad_control!$D$4:$AY$101,base_minorista!$A736,0)</f>
        <v>4.5035804673432063</v>
      </c>
      <c r="M736">
        <f ca="1">+OFFSET(Capital_2!$D$2,base_minorista!A736,0)</f>
        <v>2.8814923639740782</v>
      </c>
      <c r="N736">
        <f>+HLOOKUP(VLOOKUP($B736,$Q$2:$R$42,2,0),costo_laboral!$E$2:$AZ$99,base_minorista!$A736,0)</f>
        <v>28.103839736206076</v>
      </c>
      <c r="O736">
        <f>+HLOOKUP(VLOOKUP($B736,$Q$2:$R$42,2,0),Participacion2!$D$2:$AO$99,base_minorista!$A736,0)</f>
        <v>3.3685591724252652E-2</v>
      </c>
    </row>
    <row r="737" spans="1:15" ht="16.5" x14ac:dyDescent="0.3">
      <c r="A737">
        <v>55</v>
      </c>
      <c r="B737">
        <v>8</v>
      </c>
      <c r="C737">
        <v>54</v>
      </c>
      <c r="D737" s="3">
        <v>42521</v>
      </c>
      <c r="E737" s="33">
        <v>16</v>
      </c>
      <c r="F737">
        <v>1</v>
      </c>
      <c r="G737">
        <f>+HLOOKUP(VLOOKUP($B737,$Q$2:$R$42,2,0),costos_sf!$D$2:$AY$99,base_minorista!$A737,0)</f>
        <v>5567303.8389702234</v>
      </c>
      <c r="H737">
        <f>+HLOOKUP(VLOOKUP($B737,$Q$2:$R$42,2,0),creditos_sf!$D$2:$AY$99,base_minorista!$A737,0)</f>
        <v>9711448.554173477</v>
      </c>
      <c r="I737">
        <f>+HLOOKUP(VLOOKUP($B737,$Q$2:$R$42,2,0),creditos_sf!$D$103:$AY$200,base_minorista!$A737,0)</f>
        <v>5530854.1768307826</v>
      </c>
      <c r="J737">
        <f>+HLOOKUP(VLOOKUP($B737,$Q$2:$R$42,2,0),Costo_fondeo!$D$3:$AY$100,base_minorista!$A737,0)</f>
        <v>5.8421086679151744</v>
      </c>
      <c r="K737">
        <f>+HLOOKUP(VLOOKUP($B737,$Q$2:$R$42,2,0),Costo_provisiones!$D$3:$AY$100,base_minorista!$A737,0)</f>
        <v>7.3060633240573338</v>
      </c>
      <c r="L737">
        <f>+HLOOKUP(VLOOKUP($B737,$Q$2:$R$42,2,0),Morosidad_control!$D$4:$AY$101,base_minorista!$A737,0)</f>
        <v>4.0978112168253995</v>
      </c>
      <c r="M737">
        <f ca="1">+OFFSET(Capital_2!$D$2,base_minorista!A737,0)</f>
        <v>2.9184975362021124</v>
      </c>
      <c r="N737">
        <f>+HLOOKUP(VLOOKUP($B737,$Q$2:$R$42,2,0),costo_laboral!$E$2:$AZ$99,base_minorista!$A737,0)</f>
        <v>26.836149019782429</v>
      </c>
      <c r="O737">
        <f>+HLOOKUP(VLOOKUP($B737,$Q$2:$R$42,2,0),Participacion2!$D$2:$AO$99,base_minorista!$A737,0)</f>
        <v>3.6711586109959157E-2</v>
      </c>
    </row>
    <row r="738" spans="1:15" ht="16.5" x14ac:dyDescent="0.3">
      <c r="A738">
        <v>56</v>
      </c>
      <c r="B738">
        <v>8</v>
      </c>
      <c r="C738">
        <v>55</v>
      </c>
      <c r="D738" s="3">
        <v>42551</v>
      </c>
      <c r="E738" s="33">
        <v>16</v>
      </c>
      <c r="F738">
        <v>1</v>
      </c>
      <c r="G738">
        <f>+HLOOKUP(VLOOKUP($B738,$Q$2:$R$42,2,0),costos_sf!$D$2:$AY$99,base_minorista!$A738,0)</f>
        <v>5884173.1255364064</v>
      </c>
      <c r="H738">
        <f>+HLOOKUP(VLOOKUP($B738,$Q$2:$R$42,2,0),creditos_sf!$D$2:$AY$99,base_minorista!$A738,0)</f>
        <v>10480050.356598465</v>
      </c>
      <c r="I738">
        <f>+HLOOKUP(VLOOKUP($B738,$Q$2:$R$42,2,0),creditos_sf!$D$103:$AY$200,base_minorista!$A738,0)</f>
        <v>6394071.9476865521</v>
      </c>
      <c r="J738">
        <f>+HLOOKUP(VLOOKUP($B738,$Q$2:$R$42,2,0),Costo_fondeo!$D$3:$AY$100,base_minorista!$A738,0)</f>
        <v>5.9380561048393146</v>
      </c>
      <c r="K738">
        <f>+HLOOKUP(VLOOKUP($B738,$Q$2:$R$42,2,0),Costo_provisiones!$D$3:$AY$100,base_minorista!$A738,0)</f>
        <v>6.8967402735223766</v>
      </c>
      <c r="L738">
        <f>+HLOOKUP(VLOOKUP($B738,$Q$2:$R$42,2,0),Morosidad_control!$D$4:$AY$101,base_minorista!$A738,0)</f>
        <v>4.0385907011685802</v>
      </c>
      <c r="M738">
        <f ca="1">+OFFSET(Capital_2!$D$2,base_minorista!A738,0)</f>
        <v>2.9650713359667673</v>
      </c>
      <c r="N738">
        <f>+HLOOKUP(VLOOKUP($B738,$Q$2:$R$42,2,0),costo_laboral!$E$2:$AZ$99,base_minorista!$A738,0)</f>
        <v>25.447913166737258</v>
      </c>
      <c r="O738">
        <f>+HLOOKUP(VLOOKUP($B738,$Q$2:$R$42,2,0),Participacion2!$D$2:$AO$99,base_minorista!$A738,0)</f>
        <v>3.9413395948870479E-2</v>
      </c>
    </row>
    <row r="739" spans="1:15" ht="16.5" x14ac:dyDescent="0.3">
      <c r="A739">
        <v>57</v>
      </c>
      <c r="B739">
        <v>8</v>
      </c>
      <c r="C739">
        <v>56</v>
      </c>
      <c r="D739" s="3">
        <v>42582</v>
      </c>
      <c r="E739" s="33">
        <v>16</v>
      </c>
      <c r="F739">
        <v>1</v>
      </c>
      <c r="G739">
        <f>+HLOOKUP(VLOOKUP($B739,$Q$2:$R$42,2,0),costos_sf!$D$2:$AY$99,base_minorista!$A739,0)</f>
        <v>6264474.1371957129</v>
      </c>
      <c r="H739">
        <f>+HLOOKUP(VLOOKUP($B739,$Q$2:$R$42,2,0),creditos_sf!$D$2:$AY$99,base_minorista!$A739,0)</f>
        <v>11715585.328757169</v>
      </c>
      <c r="I739">
        <f>+HLOOKUP(VLOOKUP($B739,$Q$2:$R$42,2,0),creditos_sf!$D$103:$AY$200,base_minorista!$A739,0)</f>
        <v>7122814.771882819</v>
      </c>
      <c r="J739">
        <f>+HLOOKUP(VLOOKUP($B739,$Q$2:$R$42,2,0),Costo_fondeo!$D$3:$AY$100,base_minorista!$A739,0)</f>
        <v>6.0221537301336481</v>
      </c>
      <c r="K739">
        <f>+HLOOKUP(VLOOKUP($B739,$Q$2:$R$42,2,0),Costo_provisiones!$D$3:$AY$100,base_minorista!$A739,0)</f>
        <v>6.6390384139544762</v>
      </c>
      <c r="L739">
        <f>+HLOOKUP(VLOOKUP($B739,$Q$2:$R$42,2,0),Morosidad_control!$D$4:$AY$101,base_minorista!$A739,0)</f>
        <v>3.8107768531248656</v>
      </c>
      <c r="M739">
        <f ca="1">+OFFSET(Capital_2!$D$2,base_minorista!A739,0)</f>
        <v>3.0367322920898565</v>
      </c>
      <c r="N739">
        <f>+HLOOKUP(VLOOKUP($B739,$Q$2:$R$42,2,0),costo_laboral!$E$2:$AZ$99,base_minorista!$A739,0)</f>
        <v>24.072927160873107</v>
      </c>
      <c r="O739">
        <f>+HLOOKUP(VLOOKUP($B739,$Q$2:$R$42,2,0),Participacion2!$D$2:$AO$99,base_minorista!$A739,0)</f>
        <v>4.3999637850093525E-2</v>
      </c>
    </row>
    <row r="740" spans="1:15" ht="16.5" x14ac:dyDescent="0.3">
      <c r="A740">
        <v>58</v>
      </c>
      <c r="B740">
        <v>8</v>
      </c>
      <c r="C740">
        <v>57</v>
      </c>
      <c r="D740" s="3">
        <v>42613</v>
      </c>
      <c r="E740" s="33">
        <v>16</v>
      </c>
      <c r="F740">
        <v>1</v>
      </c>
      <c r="G740">
        <f>+HLOOKUP(VLOOKUP($B740,$Q$2:$R$42,2,0),costos_sf!$D$2:$AY$99,base_minorista!$A740,0)</f>
        <v>6649513.7994643329</v>
      </c>
      <c r="H740">
        <f>+HLOOKUP(VLOOKUP($B740,$Q$2:$R$42,2,0),creditos_sf!$D$2:$AY$99,base_minorista!$A740,0)</f>
        <v>12360572.266181426</v>
      </c>
      <c r="I740">
        <f>+HLOOKUP(VLOOKUP($B740,$Q$2:$R$42,2,0),creditos_sf!$D$103:$AY$200,base_minorista!$A740,0)</f>
        <v>7872154.7662175307</v>
      </c>
      <c r="J740">
        <f>+HLOOKUP(VLOOKUP($B740,$Q$2:$R$42,2,0),Costo_fondeo!$D$3:$AY$100,base_minorista!$A740,0)</f>
        <v>6.1706362830608823</v>
      </c>
      <c r="K740">
        <f>+HLOOKUP(VLOOKUP($B740,$Q$2:$R$42,2,0),Costo_provisiones!$D$3:$AY$100,base_minorista!$A740,0)</f>
        <v>6.1572787776025661</v>
      </c>
      <c r="L740">
        <f>+HLOOKUP(VLOOKUP($B740,$Q$2:$R$42,2,0),Morosidad_control!$D$4:$AY$101,base_minorista!$A740,0)</f>
        <v>3.6084509945107612</v>
      </c>
      <c r="M740">
        <f ca="1">+OFFSET(Capital_2!$D$2,base_minorista!A740,0)</f>
        <v>3.0987757605561481</v>
      </c>
      <c r="N740">
        <f>+HLOOKUP(VLOOKUP($B740,$Q$2:$R$42,2,0),costo_laboral!$E$2:$AZ$99,base_minorista!$A740,0)</f>
        <v>23.720935107810387</v>
      </c>
      <c r="O740">
        <f>+HLOOKUP(VLOOKUP($B740,$Q$2:$R$42,2,0),Participacion2!$D$2:$AO$99,base_minorista!$A740,0)</f>
        <v>4.6340425104589168E-2</v>
      </c>
    </row>
    <row r="741" spans="1:15" ht="16.5" x14ac:dyDescent="0.3">
      <c r="A741">
        <v>59</v>
      </c>
      <c r="B741">
        <v>8</v>
      </c>
      <c r="C741">
        <v>58</v>
      </c>
      <c r="D741" s="3">
        <v>42643</v>
      </c>
      <c r="E741" s="33">
        <v>16</v>
      </c>
      <c r="F741">
        <v>1</v>
      </c>
      <c r="G741">
        <f>+HLOOKUP(VLOOKUP($B741,$Q$2:$R$42,2,0),costos_sf!$D$2:$AY$99,base_minorista!$A741,0)</f>
        <v>7074394.5225709658</v>
      </c>
      <c r="H741">
        <f>+HLOOKUP(VLOOKUP($B741,$Q$2:$R$42,2,0),creditos_sf!$D$2:$AY$99,base_minorista!$A741,0)</f>
        <v>13815176.080610687</v>
      </c>
      <c r="I741">
        <f>+HLOOKUP(VLOOKUP($B741,$Q$2:$R$42,2,0),creditos_sf!$D$103:$AY$200,base_minorista!$A741,0)</f>
        <v>8461103.3794033732</v>
      </c>
      <c r="J741">
        <f>+HLOOKUP(VLOOKUP($B741,$Q$2:$R$42,2,0),Costo_fondeo!$D$3:$AY$100,base_minorista!$A741,0)</f>
        <v>6.3051325253397739</v>
      </c>
      <c r="K741">
        <f>+HLOOKUP(VLOOKUP($B741,$Q$2:$R$42,2,0),Costo_provisiones!$D$3:$AY$100,base_minorista!$A741,0)</f>
        <v>5.6995562393854753</v>
      </c>
      <c r="L741">
        <f>+HLOOKUP(VLOOKUP($B741,$Q$2:$R$42,2,0),Morosidad_control!$D$4:$AY$101,base_minorista!$A741,0)</f>
        <v>3.3754036462984853</v>
      </c>
      <c r="M741">
        <f ca="1">+OFFSET(Capital_2!$D$2,base_minorista!A741,0)</f>
        <v>3.1647538313822339</v>
      </c>
      <c r="N741">
        <f>+HLOOKUP(VLOOKUP($B741,$Q$2:$R$42,2,0),costo_laboral!$E$2:$AZ$99,base_minorista!$A741,0)</f>
        <v>22.849527508793781</v>
      </c>
      <c r="O741">
        <f>+HLOOKUP(VLOOKUP($B741,$Q$2:$R$42,2,0),Participacion2!$D$2:$AO$99,base_minorista!$A741,0)</f>
        <v>5.1037987058784588E-2</v>
      </c>
    </row>
    <row r="742" spans="1:15" ht="16.5" x14ac:dyDescent="0.3">
      <c r="A742">
        <v>60</v>
      </c>
      <c r="B742">
        <v>8</v>
      </c>
      <c r="C742">
        <v>59</v>
      </c>
      <c r="D742" s="3">
        <v>42674</v>
      </c>
      <c r="E742" s="33">
        <v>16</v>
      </c>
      <c r="F742">
        <v>1</v>
      </c>
      <c r="G742">
        <f>+HLOOKUP(VLOOKUP($B742,$Q$2:$R$42,2,0),costos_sf!$D$2:$AY$99,base_minorista!$A742,0)</f>
        <v>7432140.6432047179</v>
      </c>
      <c r="H742">
        <f>+HLOOKUP(VLOOKUP($B742,$Q$2:$R$42,2,0),creditos_sf!$D$2:$AY$99,base_minorista!$A742,0)</f>
        <v>15207314.55545369</v>
      </c>
      <c r="I742">
        <f>+HLOOKUP(VLOOKUP($B742,$Q$2:$R$42,2,0),creditos_sf!$D$103:$AY$200,base_minorista!$A742,0)</f>
        <v>9092016.4431933016</v>
      </c>
      <c r="J742">
        <f>+HLOOKUP(VLOOKUP($B742,$Q$2:$R$42,2,0),Costo_fondeo!$D$3:$AY$100,base_minorista!$A742,0)</f>
        <v>6.4208924840643871</v>
      </c>
      <c r="K742">
        <f>+HLOOKUP(VLOOKUP($B742,$Q$2:$R$42,2,0),Costo_provisiones!$D$3:$AY$100,base_minorista!$A742,0)</f>
        <v>5.1732077989749161</v>
      </c>
      <c r="L742">
        <f>+HLOOKUP(VLOOKUP($B742,$Q$2:$R$42,2,0),Morosidad_control!$D$4:$AY$101,base_minorista!$A742,0)</f>
        <v>3.3754298665504798</v>
      </c>
      <c r="M742">
        <f ca="1">+OFFSET(Capital_2!$D$2,base_minorista!A742,0)</f>
        <v>3.232264312603593</v>
      </c>
      <c r="N742">
        <f>+HLOOKUP(VLOOKUP($B742,$Q$2:$R$42,2,0),costo_laboral!$E$2:$AZ$99,base_minorista!$A742,0)</f>
        <v>21.899747171905485</v>
      </c>
      <c r="O742">
        <f>+HLOOKUP(VLOOKUP($B742,$Q$2:$R$42,2,0),Participacion2!$D$2:$AO$99,base_minorista!$A742,0)</f>
        <v>5.5733193573209827E-2</v>
      </c>
    </row>
    <row r="743" spans="1:15" ht="16.5" x14ac:dyDescent="0.3">
      <c r="A743">
        <v>61</v>
      </c>
      <c r="B743">
        <v>8</v>
      </c>
      <c r="C743">
        <v>60</v>
      </c>
      <c r="D743" s="3">
        <v>42704</v>
      </c>
      <c r="E743" s="33">
        <v>16</v>
      </c>
      <c r="F743">
        <v>1</v>
      </c>
      <c r="G743">
        <f>+HLOOKUP(VLOOKUP($B743,$Q$2:$R$42,2,0),costos_sf!$D$2:$AY$99,base_minorista!$A743,0)</f>
        <v>7808873.3448901325</v>
      </c>
      <c r="H743">
        <f>+HLOOKUP(VLOOKUP($B743,$Q$2:$R$42,2,0),creditos_sf!$D$2:$AY$99,base_minorista!$A743,0)</f>
        <v>16976377.044673771</v>
      </c>
      <c r="I743">
        <f>+HLOOKUP(VLOOKUP($B743,$Q$2:$R$42,2,0),creditos_sf!$D$103:$AY$200,base_minorista!$A743,0)</f>
        <v>9812914.9097808916</v>
      </c>
      <c r="J743">
        <f>+HLOOKUP(VLOOKUP($B743,$Q$2:$R$42,2,0),Costo_fondeo!$D$3:$AY$100,base_minorista!$A743,0)</f>
        <v>6.5210107360877174</v>
      </c>
      <c r="K743">
        <f>+HLOOKUP(VLOOKUP($B743,$Q$2:$R$42,2,0),Costo_provisiones!$D$3:$AY$100,base_minorista!$A743,0)</f>
        <v>5.0015982429088952</v>
      </c>
      <c r="L743">
        <f>+HLOOKUP(VLOOKUP($B743,$Q$2:$R$42,2,0),Morosidad_control!$D$4:$AY$101,base_minorista!$A743,0)</f>
        <v>3.1716396373494242</v>
      </c>
      <c r="M743">
        <f ca="1">+OFFSET(Capital_2!$D$2,base_minorista!A743,0)</f>
        <v>3.2966619789838338</v>
      </c>
      <c r="N743">
        <f>+HLOOKUP(VLOOKUP($B743,$Q$2:$R$42,2,0),costo_laboral!$E$2:$AZ$99,base_minorista!$A743,0)</f>
        <v>20.573049992417523</v>
      </c>
      <c r="O743">
        <f>+HLOOKUP(VLOOKUP($B743,$Q$2:$R$42,2,0),Participacion2!$D$2:$AO$99,base_minorista!$A743,0)</f>
        <v>6.1506271915942233E-2</v>
      </c>
    </row>
    <row r="744" spans="1:15" ht="16.5" x14ac:dyDescent="0.3">
      <c r="A744">
        <v>62</v>
      </c>
      <c r="B744">
        <v>8</v>
      </c>
      <c r="C744">
        <v>61</v>
      </c>
      <c r="D744" s="3">
        <v>42735</v>
      </c>
      <c r="E744" s="33">
        <v>16</v>
      </c>
      <c r="F744">
        <v>1</v>
      </c>
      <c r="G744">
        <f>+HLOOKUP(VLOOKUP($B744,$Q$2:$R$42,2,0),costos_sf!$D$2:$AY$99,base_minorista!$A744,0)</f>
        <v>8210172.4396191202</v>
      </c>
      <c r="H744">
        <f>+HLOOKUP(VLOOKUP($B744,$Q$2:$R$42,2,0),creditos_sf!$D$2:$AY$99,base_minorista!$A744,0)</f>
        <v>18077323.721049566</v>
      </c>
      <c r="I744">
        <f>+HLOOKUP(VLOOKUP($B744,$Q$2:$R$42,2,0),creditos_sf!$D$103:$AY$200,base_minorista!$A744,0)</f>
        <v>10759702.901917603</v>
      </c>
      <c r="J744">
        <f>+HLOOKUP(VLOOKUP($B744,$Q$2:$R$42,2,0),Costo_fondeo!$D$3:$AY$100,base_minorista!$A744,0)</f>
        <v>6.6677961224580775</v>
      </c>
      <c r="K744">
        <f>+HLOOKUP(VLOOKUP($B744,$Q$2:$R$42,2,0),Costo_provisiones!$D$3:$AY$100,base_minorista!$A744,0)</f>
        <v>4.5574544344815111</v>
      </c>
      <c r="L744">
        <f>+HLOOKUP(VLOOKUP($B744,$Q$2:$R$42,2,0),Morosidad_control!$D$4:$AY$101,base_minorista!$A744,0)</f>
        <v>2.8441805997408465</v>
      </c>
      <c r="M744">
        <f ca="1">+OFFSET(Capital_2!$D$2,base_minorista!A744,0)</f>
        <v>3.371561018368705</v>
      </c>
      <c r="N744">
        <f>+HLOOKUP(VLOOKUP($B744,$Q$2:$R$42,2,0),costo_laboral!$E$2:$AZ$99,base_minorista!$A744,0)</f>
        <v>19.896023948710639</v>
      </c>
      <c r="O744">
        <f>+HLOOKUP(VLOOKUP($B744,$Q$2:$R$42,2,0),Participacion2!$D$2:$AO$99,base_minorista!$A744,0)</f>
        <v>6.5306271885674838E-2</v>
      </c>
    </row>
    <row r="745" spans="1:15" ht="16.5" x14ac:dyDescent="0.3">
      <c r="A745">
        <v>63</v>
      </c>
      <c r="B745">
        <v>8</v>
      </c>
      <c r="C745">
        <v>62</v>
      </c>
      <c r="D745" s="3">
        <v>42766</v>
      </c>
      <c r="E745" s="33">
        <v>17</v>
      </c>
      <c r="F745">
        <v>1</v>
      </c>
      <c r="G745">
        <f>+HLOOKUP(VLOOKUP($B745,$Q$2:$R$42,2,0),costos_sf!$D$2:$AY$99,base_minorista!$A745,0)</f>
        <v>8622293.9728343114</v>
      </c>
      <c r="H745">
        <f>+HLOOKUP(VLOOKUP($B745,$Q$2:$R$42,2,0),creditos_sf!$D$2:$AY$99,base_minorista!$A745,0)</f>
        <v>19110329.151965156</v>
      </c>
      <c r="I745">
        <f>+HLOOKUP(VLOOKUP($B745,$Q$2:$R$42,2,0),creditos_sf!$D$103:$AY$200,base_minorista!$A745,0)</f>
        <v>11439590.390471375</v>
      </c>
      <c r="J745">
        <f>+HLOOKUP(VLOOKUP($B745,$Q$2:$R$42,2,0),Costo_fondeo!$D$3:$AY$100,base_minorista!$A745,0)</f>
        <v>6.8010980620611363</v>
      </c>
      <c r="K745">
        <f>+HLOOKUP(VLOOKUP($B745,$Q$2:$R$42,2,0),Costo_provisiones!$D$3:$AY$100,base_minorista!$A745,0)</f>
        <v>4.4194974302103081</v>
      </c>
      <c r="L745">
        <f>+HLOOKUP(VLOOKUP($B745,$Q$2:$R$42,2,0),Morosidad_control!$D$4:$AY$101,base_minorista!$A745,0)</f>
        <v>3.0553109303853474</v>
      </c>
      <c r="M745">
        <f ca="1">+OFFSET(Capital_2!$D$2,base_minorista!A745,0)</f>
        <v>3.4309045641717737</v>
      </c>
      <c r="N745">
        <f>+HLOOKUP(VLOOKUP($B745,$Q$2:$R$42,2,0),costo_laboral!$E$2:$AZ$99,base_minorista!$A745,0)</f>
        <v>19.384031507523254</v>
      </c>
      <c r="O745">
        <f>+HLOOKUP(VLOOKUP($B745,$Q$2:$R$42,2,0),Participacion2!$D$2:$AO$99,base_minorista!$A745,0)</f>
        <v>6.9674048807153763E-2</v>
      </c>
    </row>
    <row r="746" spans="1:15" ht="16.5" x14ac:dyDescent="0.3">
      <c r="A746">
        <v>64</v>
      </c>
      <c r="B746">
        <v>8</v>
      </c>
      <c r="C746">
        <v>63</v>
      </c>
      <c r="D746" s="3">
        <v>42794</v>
      </c>
      <c r="E746" s="33">
        <v>17</v>
      </c>
      <c r="F746">
        <v>1</v>
      </c>
      <c r="G746">
        <f>+HLOOKUP(VLOOKUP($B746,$Q$2:$R$42,2,0),costos_sf!$D$2:$AY$99,base_minorista!$A746,0)</f>
        <v>8977306.2964338586</v>
      </c>
      <c r="H746">
        <f>+HLOOKUP(VLOOKUP($B746,$Q$2:$R$42,2,0),creditos_sf!$D$2:$AY$99,base_minorista!$A746,0)</f>
        <v>20531751.435187075</v>
      </c>
      <c r="I746">
        <f>+HLOOKUP(VLOOKUP($B746,$Q$2:$R$42,2,0),creditos_sf!$D$103:$AY$200,base_minorista!$A746,0)</f>
        <v>12278570.405802339</v>
      </c>
      <c r="J746">
        <f>+HLOOKUP(VLOOKUP($B746,$Q$2:$R$42,2,0),Costo_fondeo!$D$3:$AY$100,base_minorista!$A746,0)</f>
        <v>6.8505197330564451</v>
      </c>
      <c r="K746">
        <f>+HLOOKUP(VLOOKUP($B746,$Q$2:$R$42,2,0),Costo_provisiones!$D$3:$AY$100,base_minorista!$A746,0)</f>
        <v>4.1470364292359063</v>
      </c>
      <c r="L746">
        <f>+HLOOKUP(VLOOKUP($B746,$Q$2:$R$42,2,0),Morosidad_control!$D$4:$AY$101,base_minorista!$A746,0)</f>
        <v>2.8706537854380691</v>
      </c>
      <c r="M746">
        <f ca="1">+OFFSET(Capital_2!$D$2,base_minorista!A746,0)</f>
        <v>3.4714473426279464</v>
      </c>
      <c r="N746">
        <f>+HLOOKUP(VLOOKUP($B746,$Q$2:$R$42,2,0),costo_laboral!$E$2:$AZ$99,base_minorista!$A746,0)</f>
        <v>18.558832071255598</v>
      </c>
      <c r="O746">
        <f>+HLOOKUP(VLOOKUP($B746,$Q$2:$R$42,2,0),Participacion2!$D$2:$AO$99,base_minorista!$A746,0)</f>
        <v>7.4802392813036966E-2</v>
      </c>
    </row>
    <row r="747" spans="1:15" ht="16.5" x14ac:dyDescent="0.3">
      <c r="A747">
        <v>65</v>
      </c>
      <c r="B747">
        <v>8</v>
      </c>
      <c r="C747">
        <v>64</v>
      </c>
      <c r="D747" s="3">
        <v>42825</v>
      </c>
      <c r="E747" s="33">
        <v>17</v>
      </c>
      <c r="F747">
        <v>1</v>
      </c>
      <c r="G747">
        <f>+HLOOKUP(VLOOKUP($B747,$Q$2:$R$42,2,0),costos_sf!$D$2:$AY$99,base_minorista!$A747,0)</f>
        <v>9275269.3940864243</v>
      </c>
      <c r="H747">
        <f>+HLOOKUP(VLOOKUP($B747,$Q$2:$R$42,2,0),creditos_sf!$D$2:$AY$99,base_minorista!$A747,0)</f>
        <v>21656906.323801987</v>
      </c>
      <c r="I747">
        <f>+HLOOKUP(VLOOKUP($B747,$Q$2:$R$42,2,0),creditos_sf!$D$103:$AY$200,base_minorista!$A747,0)</f>
        <v>13045011.842673825</v>
      </c>
      <c r="J747">
        <f>+HLOOKUP(VLOOKUP($B747,$Q$2:$R$42,2,0),Costo_fondeo!$D$3:$AY$100,base_minorista!$A747,0)</f>
        <v>6.9420143557170269</v>
      </c>
      <c r="K747">
        <f>+HLOOKUP(VLOOKUP($B747,$Q$2:$R$42,2,0),Costo_provisiones!$D$3:$AY$100,base_minorista!$A747,0)</f>
        <v>3.9961481023529317</v>
      </c>
      <c r="L747">
        <f>+HLOOKUP(VLOOKUP($B747,$Q$2:$R$42,2,0),Morosidad_control!$D$4:$AY$101,base_minorista!$A747,0)</f>
        <v>2.9090602375691521</v>
      </c>
      <c r="M747">
        <f ca="1">+OFFSET(Capital_2!$D$2,base_minorista!A747,0)</f>
        <v>3.5034579976729381</v>
      </c>
      <c r="N747">
        <f>+HLOOKUP(VLOOKUP($B747,$Q$2:$R$42,2,0),costo_laboral!$E$2:$AZ$99,base_minorista!$A747,0)</f>
        <v>17.839908141275597</v>
      </c>
      <c r="O747">
        <f>+HLOOKUP(VLOOKUP($B747,$Q$2:$R$42,2,0),Participacion2!$D$2:$AO$99,base_minorista!$A747,0)</f>
        <v>7.9729143069609335E-2</v>
      </c>
    </row>
    <row r="748" spans="1:15" ht="16.5" x14ac:dyDescent="0.3">
      <c r="A748">
        <v>66</v>
      </c>
      <c r="B748">
        <v>8</v>
      </c>
      <c r="C748">
        <v>65</v>
      </c>
      <c r="D748" s="3">
        <v>42855</v>
      </c>
      <c r="E748" s="33">
        <v>17</v>
      </c>
      <c r="F748">
        <v>1</v>
      </c>
      <c r="G748">
        <f>+HLOOKUP(VLOOKUP($B748,$Q$2:$R$42,2,0),costos_sf!$D$2:$AY$99,base_minorista!$A748,0)</f>
        <v>9698363.1290714033</v>
      </c>
      <c r="H748">
        <f>+HLOOKUP(VLOOKUP($B748,$Q$2:$R$42,2,0),creditos_sf!$D$2:$AY$99,base_minorista!$A748,0)</f>
        <v>23280487.280089773</v>
      </c>
      <c r="I748">
        <f>+HLOOKUP(VLOOKUP($B748,$Q$2:$R$42,2,0),creditos_sf!$D$103:$AY$200,base_minorista!$A748,0)</f>
        <v>13809000.630646961</v>
      </c>
      <c r="J748">
        <f>+HLOOKUP(VLOOKUP($B748,$Q$2:$R$42,2,0),Costo_fondeo!$D$3:$AY$100,base_minorista!$A748,0)</f>
        <v>7.0398171605067477</v>
      </c>
      <c r="K748">
        <f>+HLOOKUP(VLOOKUP($B748,$Q$2:$R$42,2,0),Costo_provisiones!$D$3:$AY$100,base_minorista!$A748,0)</f>
        <v>3.9182956148306753</v>
      </c>
      <c r="L748">
        <f>+HLOOKUP(VLOOKUP($B748,$Q$2:$R$42,2,0),Morosidad_control!$D$4:$AY$101,base_minorista!$A748,0)</f>
        <v>2.9942664430927781</v>
      </c>
      <c r="M748">
        <f ca="1">+OFFSET(Capital_2!$D$2,base_minorista!A748,0)</f>
        <v>3.5336781037956082</v>
      </c>
      <c r="N748">
        <f>+HLOOKUP(VLOOKUP($B748,$Q$2:$R$42,2,0),costo_laboral!$E$2:$AZ$99,base_minorista!$A748,0)</f>
        <v>17.115548162309715</v>
      </c>
      <c r="O748">
        <f>+HLOOKUP(VLOOKUP($B748,$Q$2:$R$42,2,0),Participacion2!$D$2:$AO$99,base_minorista!$A748,0)</f>
        <v>8.5304247706947764E-2</v>
      </c>
    </row>
    <row r="749" spans="1:15" ht="16.5" x14ac:dyDescent="0.3">
      <c r="A749">
        <v>67</v>
      </c>
      <c r="B749">
        <v>8</v>
      </c>
      <c r="C749">
        <v>66</v>
      </c>
      <c r="D749" s="3">
        <v>42886</v>
      </c>
      <c r="E749" s="33">
        <v>17</v>
      </c>
      <c r="F749">
        <v>1</v>
      </c>
      <c r="G749">
        <f>+HLOOKUP(VLOOKUP($B749,$Q$2:$R$42,2,0),costos_sf!$D$2:$AY$99,base_minorista!$A749,0)</f>
        <v>10130533.462260487</v>
      </c>
      <c r="H749">
        <f>+HLOOKUP(VLOOKUP($B749,$Q$2:$R$42,2,0),creditos_sf!$D$2:$AY$99,base_minorista!$A749,0)</f>
        <v>24693573.321009591</v>
      </c>
      <c r="I749">
        <f>+HLOOKUP(VLOOKUP($B749,$Q$2:$R$42,2,0),creditos_sf!$D$103:$AY$200,base_minorista!$A749,0)</f>
        <v>15025446.842249572</v>
      </c>
      <c r="J749">
        <f>+HLOOKUP(VLOOKUP($B749,$Q$2:$R$42,2,0),Costo_fondeo!$D$3:$AY$100,base_minorista!$A749,0)</f>
        <v>7.1111114058284128</v>
      </c>
      <c r="K749">
        <f>+HLOOKUP(VLOOKUP($B749,$Q$2:$R$42,2,0),Costo_provisiones!$D$3:$AY$100,base_minorista!$A749,0)</f>
        <v>3.7560598251042978</v>
      </c>
      <c r="L749">
        <f>+HLOOKUP(VLOOKUP($B749,$Q$2:$R$42,2,0),Morosidad_control!$D$4:$AY$101,base_minorista!$A749,0)</f>
        <v>3.0183945478906988</v>
      </c>
      <c r="M749">
        <f ca="1">+OFFSET(Capital_2!$D$2,base_minorista!A749,0)</f>
        <v>3.5570017411603705</v>
      </c>
      <c r="N749">
        <f>+HLOOKUP(VLOOKUP($B749,$Q$2:$R$42,2,0),costo_laboral!$E$2:$AZ$99,base_minorista!$A749,0)</f>
        <v>16.351108374979201</v>
      </c>
      <c r="O749">
        <f>+HLOOKUP(VLOOKUP($B749,$Q$2:$R$42,2,0),Participacion2!$D$2:$AO$99,base_minorista!$A749,0)</f>
        <v>8.9184632695540514E-2</v>
      </c>
    </row>
    <row r="750" spans="1:15" ht="16.5" x14ac:dyDescent="0.3">
      <c r="A750">
        <v>68</v>
      </c>
      <c r="B750">
        <v>8</v>
      </c>
      <c r="C750">
        <v>67</v>
      </c>
      <c r="D750" s="3">
        <v>42916</v>
      </c>
      <c r="E750" s="33">
        <v>17</v>
      </c>
      <c r="F750">
        <v>1</v>
      </c>
      <c r="G750">
        <f>+HLOOKUP(VLOOKUP($B750,$Q$2:$R$42,2,0),costos_sf!$D$2:$AY$99,base_minorista!$A750,0)</f>
        <v>10571139.095469486</v>
      </c>
      <c r="H750">
        <f>+HLOOKUP(VLOOKUP($B750,$Q$2:$R$42,2,0),creditos_sf!$D$2:$AY$99,base_minorista!$A750,0)</f>
        <v>26344886.865652613</v>
      </c>
      <c r="I750">
        <f>+HLOOKUP(VLOOKUP($B750,$Q$2:$R$42,2,0),creditos_sf!$D$103:$AY$200,base_minorista!$A750,0)</f>
        <v>15735978.524402032</v>
      </c>
      <c r="J750">
        <f>+HLOOKUP(VLOOKUP($B750,$Q$2:$R$42,2,0),Costo_fondeo!$D$3:$AY$100,base_minorista!$A750,0)</f>
        <v>7.1386078908109551</v>
      </c>
      <c r="K750">
        <f>+HLOOKUP(VLOOKUP($B750,$Q$2:$R$42,2,0),Costo_provisiones!$D$3:$AY$100,base_minorista!$A750,0)</f>
        <v>3.7871548909995258</v>
      </c>
      <c r="L750">
        <f>+HLOOKUP(VLOOKUP($B750,$Q$2:$R$42,2,0),Morosidad_control!$D$4:$AY$101,base_minorista!$A750,0)</f>
        <v>3.3670673430219655</v>
      </c>
      <c r="M750">
        <f ca="1">+OFFSET(Capital_2!$D$2,base_minorista!A750,0)</f>
        <v>3.5704065106105527</v>
      </c>
      <c r="N750">
        <f>+HLOOKUP(VLOOKUP($B750,$Q$2:$R$42,2,0),costo_laboral!$E$2:$AZ$99,base_minorista!$A750,0)</f>
        <v>15.711051101635151</v>
      </c>
      <c r="O750">
        <f>+HLOOKUP(VLOOKUP($B750,$Q$2:$R$42,2,0),Participacion2!$D$2:$AO$99,base_minorista!$A750,0)</f>
        <v>9.4674670511934483E-2</v>
      </c>
    </row>
    <row r="751" spans="1:15" ht="16.5" x14ac:dyDescent="0.3">
      <c r="A751">
        <v>69</v>
      </c>
      <c r="B751">
        <v>8</v>
      </c>
      <c r="C751">
        <v>68</v>
      </c>
      <c r="D751" s="3">
        <v>42947</v>
      </c>
      <c r="E751" s="33">
        <v>17</v>
      </c>
      <c r="F751">
        <v>1</v>
      </c>
      <c r="G751">
        <f>+HLOOKUP(VLOOKUP($B751,$Q$2:$R$42,2,0),costos_sf!$D$2:$AY$99,base_minorista!$A751,0)</f>
        <v>10931550.839936061</v>
      </c>
      <c r="H751">
        <f>+HLOOKUP(VLOOKUP($B751,$Q$2:$R$42,2,0),creditos_sf!$D$2:$AY$99,base_minorista!$A751,0)</f>
        <v>27810680.884022214</v>
      </c>
      <c r="I751">
        <f>+HLOOKUP(VLOOKUP($B751,$Q$2:$R$42,2,0),creditos_sf!$D$103:$AY$200,base_minorista!$A751,0)</f>
        <v>16435640.234324265</v>
      </c>
      <c r="J751">
        <f>+HLOOKUP(VLOOKUP($B751,$Q$2:$R$42,2,0),Costo_fondeo!$D$3:$AY$100,base_minorista!$A751,0)</f>
        <v>7.2404431835251044</v>
      </c>
      <c r="K751">
        <f>+HLOOKUP(VLOOKUP($B751,$Q$2:$R$42,2,0),Costo_provisiones!$D$3:$AY$100,base_minorista!$A751,0)</f>
        <v>3.7182382353409547</v>
      </c>
      <c r="L751">
        <f>+HLOOKUP(VLOOKUP($B751,$Q$2:$R$42,2,0),Morosidad_control!$D$4:$AY$101,base_minorista!$A751,0)</f>
        <v>2.9389356298589591</v>
      </c>
      <c r="M751">
        <f ca="1">+OFFSET(Capital_2!$D$2,base_minorista!A751,0)</f>
        <v>3.5864726654758914</v>
      </c>
      <c r="N751">
        <f>+HLOOKUP(VLOOKUP($B751,$Q$2:$R$42,2,0),costo_laboral!$E$2:$AZ$99,base_minorista!$A751,0)</f>
        <v>15.065625923743891</v>
      </c>
      <c r="O751">
        <f>+HLOOKUP(VLOOKUP($B751,$Q$2:$R$42,2,0),Participacion2!$D$2:$AO$99,base_minorista!$A751,0)</f>
        <v>9.9965187012665588E-2</v>
      </c>
    </row>
    <row r="752" spans="1:15" ht="16.5" x14ac:dyDescent="0.3">
      <c r="A752">
        <v>70</v>
      </c>
      <c r="B752">
        <v>8</v>
      </c>
      <c r="C752">
        <v>69</v>
      </c>
      <c r="D752" s="3">
        <v>42978</v>
      </c>
      <c r="E752" s="33">
        <v>17</v>
      </c>
      <c r="F752">
        <v>1</v>
      </c>
      <c r="G752">
        <f>+HLOOKUP(VLOOKUP($B752,$Q$2:$R$42,2,0),costos_sf!$D$2:$AY$99,base_minorista!$A752,0)</f>
        <v>11241824.810853964</v>
      </c>
      <c r="H752">
        <f>+HLOOKUP(VLOOKUP($B752,$Q$2:$R$42,2,0),creditos_sf!$D$2:$AY$99,base_minorista!$A752,0)</f>
        <v>29107052.679431446</v>
      </c>
      <c r="I752">
        <f>+HLOOKUP(VLOOKUP($B752,$Q$2:$R$42,2,0),creditos_sf!$D$103:$AY$200,base_minorista!$A752,0)</f>
        <v>17307569.372905448</v>
      </c>
      <c r="J752">
        <f>+HLOOKUP(VLOOKUP($B752,$Q$2:$R$42,2,0),Costo_fondeo!$D$3:$AY$100,base_minorista!$A752,0)</f>
        <v>7.2867329884234122</v>
      </c>
      <c r="K752">
        <f>+HLOOKUP(VLOOKUP($B752,$Q$2:$R$42,2,0),Costo_provisiones!$D$3:$AY$100,base_minorista!$A752,0)</f>
        <v>3.7823559096721961</v>
      </c>
      <c r="L752">
        <f>+HLOOKUP(VLOOKUP($B752,$Q$2:$R$42,2,0),Morosidad_control!$D$4:$AY$101,base_minorista!$A752,0)</f>
        <v>2.9755206314249429</v>
      </c>
      <c r="M752">
        <f ca="1">+OFFSET(Capital_2!$D$2,base_minorista!A752,0)</f>
        <v>3.5952774480300995</v>
      </c>
      <c r="N752">
        <f>+HLOOKUP(VLOOKUP($B752,$Q$2:$R$42,2,0),costo_laboral!$E$2:$AZ$99,base_minorista!$A752,0)</f>
        <v>14.335875403029613</v>
      </c>
      <c r="O752">
        <f>+HLOOKUP(VLOOKUP($B752,$Q$2:$R$42,2,0),Participacion2!$D$2:$AO$99,base_minorista!$A752,0)</f>
        <v>0.10408725850886286</v>
      </c>
    </row>
    <row r="753" spans="1:15" ht="16.5" x14ac:dyDescent="0.3">
      <c r="A753">
        <v>71</v>
      </c>
      <c r="B753">
        <v>8</v>
      </c>
      <c r="C753">
        <v>70</v>
      </c>
      <c r="D753" s="3">
        <v>43008</v>
      </c>
      <c r="E753" s="33">
        <v>17</v>
      </c>
      <c r="F753">
        <v>1</v>
      </c>
      <c r="G753">
        <f>+HLOOKUP(VLOOKUP($B753,$Q$2:$R$42,2,0),costos_sf!$D$2:$AY$99,base_minorista!$A753,0)</f>
        <v>11588592.188609989</v>
      </c>
      <c r="H753">
        <f>+HLOOKUP(VLOOKUP($B753,$Q$2:$R$42,2,0),creditos_sf!$D$2:$AY$99,base_minorista!$A753,0)</f>
        <v>30349330.326139905</v>
      </c>
      <c r="I753">
        <f>+HLOOKUP(VLOOKUP($B753,$Q$2:$R$42,2,0),creditos_sf!$D$103:$AY$200,base_minorista!$A753,0)</f>
        <v>18250929.604863185</v>
      </c>
      <c r="J753">
        <f>+HLOOKUP(VLOOKUP($B753,$Q$2:$R$42,2,0),Costo_fondeo!$D$3:$AY$100,base_minorista!$A753,0)</f>
        <v>7.2938206020399754</v>
      </c>
      <c r="K753">
        <f>+HLOOKUP(VLOOKUP($B753,$Q$2:$R$42,2,0),Costo_provisiones!$D$3:$AY$100,base_minorista!$A753,0)</f>
        <v>3.7912089669349434</v>
      </c>
      <c r="L753">
        <f>+HLOOKUP(VLOOKUP($B753,$Q$2:$R$42,2,0),Morosidad_control!$D$4:$AY$101,base_minorista!$A753,0)</f>
        <v>3.0255654372321481</v>
      </c>
      <c r="M753">
        <f ca="1">+OFFSET(Capital_2!$D$2,base_minorista!A753,0)</f>
        <v>3.5939139218894542</v>
      </c>
      <c r="N753">
        <f>+HLOOKUP(VLOOKUP($B753,$Q$2:$R$42,2,0),costo_laboral!$E$2:$AZ$99,base_minorista!$A753,0)</f>
        <v>13.726832648886875</v>
      </c>
      <c r="O753">
        <f>+HLOOKUP(VLOOKUP($B753,$Q$2:$R$42,2,0),Participacion2!$D$2:$AO$99,base_minorista!$A753,0)</f>
        <v>0.1068210207199853</v>
      </c>
    </row>
    <row r="754" spans="1:15" ht="16.5" x14ac:dyDescent="0.3">
      <c r="A754">
        <v>72</v>
      </c>
      <c r="B754">
        <v>8</v>
      </c>
      <c r="C754">
        <v>71</v>
      </c>
      <c r="D754" s="3">
        <v>43039</v>
      </c>
      <c r="E754" s="33">
        <v>17</v>
      </c>
      <c r="F754">
        <v>1</v>
      </c>
      <c r="G754">
        <f>+HLOOKUP(VLOOKUP($B754,$Q$2:$R$42,2,0),costos_sf!$D$2:$AY$99,base_minorista!$A754,0)</f>
        <v>12078085.626846356</v>
      </c>
      <c r="H754">
        <f>+HLOOKUP(VLOOKUP($B754,$Q$2:$R$42,2,0),creditos_sf!$D$2:$AY$99,base_minorista!$A754,0)</f>
        <v>32474324.53758017</v>
      </c>
      <c r="I754">
        <f>+HLOOKUP(VLOOKUP($B754,$Q$2:$R$42,2,0),creditos_sf!$D$103:$AY$200,base_minorista!$A754,0)</f>
        <v>19577133.036805343</v>
      </c>
      <c r="J754">
        <f>+HLOOKUP(VLOOKUP($B754,$Q$2:$R$42,2,0),Costo_fondeo!$D$3:$AY$100,base_minorista!$A754,0)</f>
        <v>7.3203040562703379</v>
      </c>
      <c r="K754">
        <f>+HLOOKUP(VLOOKUP($B754,$Q$2:$R$42,2,0),Costo_provisiones!$D$3:$AY$100,base_minorista!$A754,0)</f>
        <v>3.9772963343015983</v>
      </c>
      <c r="L754">
        <f>+HLOOKUP(VLOOKUP($B754,$Q$2:$R$42,2,0),Morosidad_control!$D$4:$AY$101,base_minorista!$A754,0)</f>
        <v>3.2849225172030865</v>
      </c>
      <c r="M754">
        <f ca="1">+OFFSET(Capital_2!$D$2,base_minorista!A754,0)</f>
        <v>3.6057998149039663</v>
      </c>
      <c r="N754">
        <f>+HLOOKUP(VLOOKUP($B754,$Q$2:$R$42,2,0),costo_laboral!$E$2:$AZ$99,base_minorista!$A754,0)</f>
        <v>12.894147384987534</v>
      </c>
      <c r="O754">
        <f>+HLOOKUP(VLOOKUP($B754,$Q$2:$R$42,2,0),Participacion2!$D$2:$AO$99,base_minorista!$A754,0)</f>
        <v>0.11275898615559321</v>
      </c>
    </row>
    <row r="755" spans="1:15" ht="16.5" x14ac:dyDescent="0.3">
      <c r="A755">
        <v>73</v>
      </c>
      <c r="B755">
        <v>8</v>
      </c>
      <c r="C755">
        <v>72</v>
      </c>
      <c r="D755" s="3">
        <v>43069</v>
      </c>
      <c r="E755" s="33">
        <v>17</v>
      </c>
      <c r="F755">
        <v>1</v>
      </c>
      <c r="G755">
        <f>+HLOOKUP(VLOOKUP($B755,$Q$2:$R$42,2,0),costos_sf!$D$2:$AY$99,base_minorista!$A755,0)</f>
        <v>12438328.44940198</v>
      </c>
      <c r="H755">
        <f>+HLOOKUP(VLOOKUP($B755,$Q$2:$R$42,2,0),creditos_sf!$D$2:$AY$99,base_minorista!$A755,0)</f>
        <v>34653151.713555761</v>
      </c>
      <c r="I755">
        <f>+HLOOKUP(VLOOKUP($B755,$Q$2:$R$42,2,0),creditos_sf!$D$103:$AY$200,base_minorista!$A755,0)</f>
        <v>21680903.555673998</v>
      </c>
      <c r="J755">
        <f>+HLOOKUP(VLOOKUP($B755,$Q$2:$R$42,2,0),Costo_fondeo!$D$3:$AY$100,base_minorista!$A755,0)</f>
        <v>7.3108665906440846</v>
      </c>
      <c r="K755">
        <f>+HLOOKUP(VLOOKUP($B755,$Q$2:$R$42,2,0),Costo_provisiones!$D$3:$AY$100,base_minorista!$A755,0)</f>
        <v>3.8972608183684461</v>
      </c>
      <c r="L755">
        <f>+HLOOKUP(VLOOKUP($B755,$Q$2:$R$42,2,0),Morosidad_control!$D$4:$AY$101,base_minorista!$A755,0)</f>
        <v>3.1254032914245706</v>
      </c>
      <c r="M755">
        <f ca="1">+OFFSET(Capital_2!$D$2,base_minorista!A755,0)</f>
        <v>3.6120620419568428</v>
      </c>
      <c r="N755">
        <f>+HLOOKUP(VLOOKUP($B755,$Q$2:$R$42,2,0),costo_laboral!$E$2:$AZ$99,base_minorista!$A755,0)</f>
        <v>11.96510574918673</v>
      </c>
      <c r="O755">
        <f>+HLOOKUP(VLOOKUP($B755,$Q$2:$R$42,2,0),Participacion2!$D$2:$AO$99,base_minorista!$A755,0)</f>
        <v>0.11803565108872578</v>
      </c>
    </row>
    <row r="756" spans="1:15" ht="16.5" x14ac:dyDescent="0.3">
      <c r="A756">
        <v>74</v>
      </c>
      <c r="B756">
        <v>8</v>
      </c>
      <c r="C756">
        <v>73</v>
      </c>
      <c r="D756" s="3">
        <v>43100</v>
      </c>
      <c r="E756" s="33">
        <v>17</v>
      </c>
      <c r="F756">
        <v>1</v>
      </c>
      <c r="G756">
        <f>+HLOOKUP(VLOOKUP($B756,$Q$2:$R$42,2,0),costos_sf!$D$2:$AY$99,base_minorista!$A756,0)</f>
        <v>12769177.328580029</v>
      </c>
      <c r="H756">
        <f>+HLOOKUP(VLOOKUP($B756,$Q$2:$R$42,2,0),creditos_sf!$D$2:$AY$99,base_minorista!$A756,0)</f>
        <v>36363350.50216908</v>
      </c>
      <c r="I756">
        <f>+HLOOKUP(VLOOKUP($B756,$Q$2:$R$42,2,0),creditos_sf!$D$103:$AY$200,base_minorista!$A756,0)</f>
        <v>23063116.068785194</v>
      </c>
      <c r="J756">
        <f>+HLOOKUP(VLOOKUP($B756,$Q$2:$R$42,2,0),Costo_fondeo!$D$3:$AY$100,base_minorista!$A756,0)</f>
        <v>7.3406041926029122</v>
      </c>
      <c r="K756">
        <f>+HLOOKUP(VLOOKUP($B756,$Q$2:$R$42,2,0),Costo_provisiones!$D$3:$AY$100,base_minorista!$A756,0)</f>
        <v>3.9603617064215064</v>
      </c>
      <c r="L756">
        <f>+HLOOKUP(VLOOKUP($B756,$Q$2:$R$42,2,0),Morosidad_control!$D$4:$AY$101,base_minorista!$A756,0)</f>
        <v>2.9673943631267155</v>
      </c>
      <c r="M756">
        <f ca="1">+OFFSET(Capital_2!$D$2,base_minorista!A756,0)</f>
        <v>3.5930762546706192</v>
      </c>
      <c r="N756">
        <f>+HLOOKUP(VLOOKUP($B756,$Q$2:$R$42,2,0),costo_laboral!$E$2:$AZ$99,base_minorista!$A756,0)</f>
        <v>11.285321474152612</v>
      </c>
      <c r="O756">
        <f>+HLOOKUP(VLOOKUP($B756,$Q$2:$R$42,2,0),Participacion2!$D$2:$AO$99,base_minorista!$A756,0)</f>
        <v>0.1232230794480092</v>
      </c>
    </row>
    <row r="757" spans="1:15" ht="16.5" x14ac:dyDescent="0.3">
      <c r="A757">
        <v>75</v>
      </c>
      <c r="B757">
        <v>8</v>
      </c>
      <c r="C757">
        <v>74</v>
      </c>
      <c r="D757" s="3">
        <v>43131</v>
      </c>
      <c r="E757" s="33">
        <v>18</v>
      </c>
      <c r="F757">
        <v>1</v>
      </c>
      <c r="G757">
        <f>+HLOOKUP(VLOOKUP($B757,$Q$2:$R$42,2,0),costos_sf!$D$2:$AY$99,base_minorista!$A757,0)</f>
        <v>13126589.68580927</v>
      </c>
      <c r="H757">
        <f>+HLOOKUP(VLOOKUP($B757,$Q$2:$R$42,2,0),creditos_sf!$D$2:$AY$99,base_minorista!$A757,0)</f>
        <v>36574300.497802973</v>
      </c>
      <c r="I757">
        <f>+HLOOKUP(VLOOKUP($B757,$Q$2:$R$42,2,0),creditos_sf!$D$103:$AY$200,base_minorista!$A757,0)</f>
        <v>24350828.700833336</v>
      </c>
      <c r="J757">
        <f>+HLOOKUP(VLOOKUP($B757,$Q$2:$R$42,2,0),Costo_fondeo!$D$3:$AY$100,base_minorista!$A757,0)</f>
        <v>7.3472402269689736</v>
      </c>
      <c r="K757">
        <f>+HLOOKUP(VLOOKUP($B757,$Q$2:$R$42,2,0),Costo_provisiones!$D$3:$AY$100,base_minorista!$A757,0)</f>
        <v>4.0367064894923113</v>
      </c>
      <c r="L757">
        <f>+HLOOKUP(VLOOKUP($B757,$Q$2:$R$42,2,0),Morosidad_control!$D$4:$AY$101,base_minorista!$A757,0)</f>
        <v>3.4680934314980858</v>
      </c>
      <c r="M757">
        <f ca="1">+OFFSET(Capital_2!$D$2,base_minorista!A757,0)</f>
        <v>3.5815867697690567</v>
      </c>
      <c r="N757">
        <f>+HLOOKUP(VLOOKUP($B757,$Q$2:$R$42,2,0),costo_laboral!$E$2:$AZ$99,base_minorista!$A757,0)</f>
        <v>10.988366847423734</v>
      </c>
      <c r="O757">
        <f>+HLOOKUP(VLOOKUP($B757,$Q$2:$R$42,2,0),Participacion2!$D$2:$AO$99,base_minorista!$A757,0)</f>
        <v>0.12495986768710568</v>
      </c>
    </row>
    <row r="758" spans="1:15" ht="16.5" x14ac:dyDescent="0.3">
      <c r="A758">
        <v>76</v>
      </c>
      <c r="B758">
        <v>8</v>
      </c>
      <c r="C758">
        <v>75</v>
      </c>
      <c r="D758" s="3">
        <v>43159</v>
      </c>
      <c r="E758" s="33">
        <v>18</v>
      </c>
      <c r="F758">
        <v>1</v>
      </c>
      <c r="G758">
        <f>+HLOOKUP(VLOOKUP($B758,$Q$2:$R$42,2,0),costos_sf!$D$2:$AY$99,base_minorista!$A758,0)</f>
        <v>13429117.982068973</v>
      </c>
      <c r="H758">
        <f>+HLOOKUP(VLOOKUP($B758,$Q$2:$R$42,2,0),creditos_sf!$D$2:$AY$99,base_minorista!$A758,0)</f>
        <v>36431039.620556258</v>
      </c>
      <c r="I758">
        <f>+HLOOKUP(VLOOKUP($B758,$Q$2:$R$42,2,0),creditos_sf!$D$103:$AY$200,base_minorista!$A758,0)</f>
        <v>25208884.398882709</v>
      </c>
      <c r="J758">
        <f>+HLOOKUP(VLOOKUP($B758,$Q$2:$R$42,2,0),Costo_fondeo!$D$3:$AY$100,base_minorista!$A758,0)</f>
        <v>7.3226946677462852</v>
      </c>
      <c r="K758">
        <f>+HLOOKUP(VLOOKUP($B758,$Q$2:$R$42,2,0),Costo_provisiones!$D$3:$AY$100,base_minorista!$A758,0)</f>
        <v>4.1311595692344971</v>
      </c>
      <c r="L758">
        <f>+HLOOKUP(VLOOKUP($B758,$Q$2:$R$42,2,0),Morosidad_control!$D$4:$AY$101,base_minorista!$A758,0)</f>
        <v>3.9491586156666409</v>
      </c>
      <c r="M758">
        <f ca="1">+OFFSET(Capital_2!$D$2,base_minorista!A758,0)</f>
        <v>3.5677590569055382</v>
      </c>
      <c r="N758">
        <f>+HLOOKUP(VLOOKUP($B758,$Q$2:$R$42,2,0),costo_laboral!$E$2:$AZ$99,base_minorista!$A758,0)</f>
        <v>10.794353437083315</v>
      </c>
      <c r="O758">
        <f>+HLOOKUP(VLOOKUP($B758,$Q$2:$R$42,2,0),Participacion2!$D$2:$AO$99,base_minorista!$A758,0)</f>
        <v>0.12528239373309377</v>
      </c>
    </row>
    <row r="759" spans="1:15" ht="16.5" x14ac:dyDescent="0.3">
      <c r="A759">
        <v>77</v>
      </c>
      <c r="B759">
        <v>8</v>
      </c>
      <c r="C759">
        <v>76</v>
      </c>
      <c r="D759" s="3">
        <v>43190</v>
      </c>
      <c r="E759" s="33">
        <v>18</v>
      </c>
      <c r="F759">
        <v>1</v>
      </c>
      <c r="G759">
        <f>+HLOOKUP(VLOOKUP($B759,$Q$2:$R$42,2,0),costos_sf!$D$2:$AY$99,base_minorista!$A759,0)</f>
        <v>13631576.144954652</v>
      </c>
      <c r="H759">
        <f>+HLOOKUP(VLOOKUP($B759,$Q$2:$R$42,2,0),creditos_sf!$D$2:$AY$99,base_minorista!$A759,0)</f>
        <v>36022102.743024662</v>
      </c>
      <c r="I759">
        <f>+HLOOKUP(VLOOKUP($B759,$Q$2:$R$42,2,0),creditos_sf!$D$103:$AY$200,base_minorista!$A759,0)</f>
        <v>25896161.887522534</v>
      </c>
      <c r="J759">
        <f>+HLOOKUP(VLOOKUP($B759,$Q$2:$R$42,2,0),Costo_fondeo!$D$3:$AY$100,base_minorista!$A759,0)</f>
        <v>7.3449583116445547</v>
      </c>
      <c r="K759">
        <f>+HLOOKUP(VLOOKUP($B759,$Q$2:$R$42,2,0),Costo_provisiones!$D$3:$AY$100,base_minorista!$A759,0)</f>
        <v>4.0772987768803644</v>
      </c>
      <c r="L759">
        <f>+HLOOKUP(VLOOKUP($B759,$Q$2:$R$42,2,0),Morosidad_control!$D$4:$AY$101,base_minorista!$A759,0)</f>
        <v>3.6646640375217596</v>
      </c>
      <c r="M759">
        <f ca="1">+OFFSET(Capital_2!$D$2,base_minorista!A759,0)</f>
        <v>3.5535594036254383</v>
      </c>
      <c r="N759">
        <f>+HLOOKUP(VLOOKUP($B759,$Q$2:$R$42,2,0),costo_laboral!$E$2:$AZ$99,base_minorista!$A759,0)</f>
        <v>10.630318035437071</v>
      </c>
      <c r="O759">
        <f>+HLOOKUP(VLOOKUP($B759,$Q$2:$R$42,2,0),Participacion2!$D$2:$AO$99,base_minorista!$A759,0)</f>
        <v>0.12411558476780413</v>
      </c>
    </row>
    <row r="760" spans="1:15" ht="16.5" x14ac:dyDescent="0.3">
      <c r="A760">
        <v>78</v>
      </c>
      <c r="B760">
        <v>8</v>
      </c>
      <c r="C760">
        <v>77</v>
      </c>
      <c r="D760" s="3">
        <v>43220</v>
      </c>
      <c r="E760" s="33">
        <v>18</v>
      </c>
      <c r="F760">
        <v>1</v>
      </c>
      <c r="G760">
        <f>+HLOOKUP(VLOOKUP($B760,$Q$2:$R$42,2,0),costos_sf!$D$2:$AY$99,base_minorista!$A760,0)</f>
        <v>13896486.490927134</v>
      </c>
      <c r="H760">
        <f>+HLOOKUP(VLOOKUP($B760,$Q$2:$R$42,2,0),creditos_sf!$D$2:$AY$99,base_minorista!$A760,0)</f>
        <v>35783962.134260863</v>
      </c>
      <c r="I760">
        <f>+HLOOKUP(VLOOKUP($B760,$Q$2:$R$42,2,0),creditos_sf!$D$103:$AY$200,base_minorista!$A760,0)</f>
        <v>26807128.554748099</v>
      </c>
      <c r="J760">
        <f>+HLOOKUP(VLOOKUP($B760,$Q$2:$R$42,2,0),Costo_fondeo!$D$3:$AY$100,base_minorista!$A760,0)</f>
        <v>7.3350305634333646</v>
      </c>
      <c r="K760">
        <f>+HLOOKUP(VLOOKUP($B760,$Q$2:$R$42,2,0),Costo_provisiones!$D$3:$AY$100,base_minorista!$A760,0)</f>
        <v>4.097905678239214</v>
      </c>
      <c r="L760">
        <f>+HLOOKUP(VLOOKUP($B760,$Q$2:$R$42,2,0),Morosidad_control!$D$4:$AY$101,base_minorista!$A760,0)</f>
        <v>3.9189643095778797</v>
      </c>
      <c r="M760">
        <f ca="1">+OFFSET(Capital_2!$D$2,base_minorista!A760,0)</f>
        <v>3.5277001527594574</v>
      </c>
      <c r="N760">
        <f>+HLOOKUP(VLOOKUP($B760,$Q$2:$R$42,2,0),costo_laboral!$E$2:$AZ$99,base_minorista!$A760,0)</f>
        <v>10.416883232318003</v>
      </c>
      <c r="O760">
        <f>+HLOOKUP(VLOOKUP($B760,$Q$2:$R$42,2,0),Participacion2!$D$2:$AO$99,base_minorista!$A760,0)</f>
        <v>0.12264810633013995</v>
      </c>
    </row>
    <row r="761" spans="1:15" ht="16.5" x14ac:dyDescent="0.3">
      <c r="A761">
        <v>79</v>
      </c>
      <c r="B761">
        <v>8</v>
      </c>
      <c r="C761">
        <v>78</v>
      </c>
      <c r="D761" s="3">
        <v>43251</v>
      </c>
      <c r="E761" s="33">
        <v>18</v>
      </c>
      <c r="F761">
        <v>1</v>
      </c>
      <c r="G761">
        <f>+HLOOKUP(VLOOKUP($B761,$Q$2:$R$42,2,0),costos_sf!$D$2:$AY$99,base_minorista!$A761,0)</f>
        <v>14125141.342357645</v>
      </c>
      <c r="H761">
        <f>+HLOOKUP(VLOOKUP($B761,$Q$2:$R$42,2,0),creditos_sf!$D$2:$AY$99,base_minorista!$A761,0)</f>
        <v>35233898.857508831</v>
      </c>
      <c r="I761">
        <f>+HLOOKUP(VLOOKUP($B761,$Q$2:$R$42,2,0),creditos_sf!$D$103:$AY$200,base_minorista!$A761,0)</f>
        <v>27924148.887824301</v>
      </c>
      <c r="J761">
        <f>+HLOOKUP(VLOOKUP($B761,$Q$2:$R$42,2,0),Costo_fondeo!$D$3:$AY$100,base_minorista!$A761,0)</f>
        <v>7.3017494421537306</v>
      </c>
      <c r="K761">
        <f>+HLOOKUP(VLOOKUP($B761,$Q$2:$R$42,2,0),Costo_provisiones!$D$3:$AY$100,base_minorista!$A761,0)</f>
        <v>4.1639213439371279</v>
      </c>
      <c r="L761">
        <f>+HLOOKUP(VLOOKUP($B761,$Q$2:$R$42,2,0),Morosidad_control!$D$4:$AY$101,base_minorista!$A761,0)</f>
        <v>4.344772487487961</v>
      </c>
      <c r="M761">
        <f ca="1">+OFFSET(Capital_2!$D$2,base_minorista!A761,0)</f>
        <v>3.5069368282381337</v>
      </c>
      <c r="N761">
        <f>+HLOOKUP(VLOOKUP($B761,$Q$2:$R$42,2,0),costo_laboral!$E$2:$AZ$99,base_minorista!$A761,0)</f>
        <v>10.219420437574023</v>
      </c>
      <c r="O761">
        <f>+HLOOKUP(VLOOKUP($B761,$Q$2:$R$42,2,0),Participacion2!$D$2:$AO$99,base_minorista!$A761,0)</f>
        <v>0.11988525871904612</v>
      </c>
    </row>
    <row r="762" spans="1:15" ht="16.5" x14ac:dyDescent="0.3">
      <c r="A762">
        <v>80</v>
      </c>
      <c r="B762">
        <v>8</v>
      </c>
      <c r="C762">
        <v>79</v>
      </c>
      <c r="D762" s="3">
        <v>43281</v>
      </c>
      <c r="E762" s="33">
        <v>18</v>
      </c>
      <c r="F762">
        <v>1</v>
      </c>
      <c r="G762">
        <f>+HLOOKUP(VLOOKUP($B762,$Q$2:$R$42,2,0),costos_sf!$D$2:$AY$99,base_minorista!$A762,0)</f>
        <v>14346118.081202984</v>
      </c>
      <c r="H762">
        <f>+HLOOKUP(VLOOKUP($B762,$Q$2:$R$42,2,0),creditos_sf!$D$2:$AY$99,base_minorista!$A762,0)</f>
        <v>34432851.318641149</v>
      </c>
      <c r="I762">
        <f>+HLOOKUP(VLOOKUP($B762,$Q$2:$R$42,2,0),creditos_sf!$D$103:$AY$200,base_minorista!$A762,0)</f>
        <v>28309316.198474303</v>
      </c>
      <c r="J762">
        <f>+HLOOKUP(VLOOKUP($B762,$Q$2:$R$42,2,0),Costo_fondeo!$D$3:$AY$100,base_minorista!$A762,0)</f>
        <v>7.31632780094455</v>
      </c>
      <c r="K762">
        <f>+HLOOKUP(VLOOKUP($B762,$Q$2:$R$42,2,0),Costo_provisiones!$D$3:$AY$100,base_minorista!$A762,0)</f>
        <v>4.288485377510165</v>
      </c>
      <c r="L762">
        <f>+HLOOKUP(VLOOKUP($B762,$Q$2:$R$42,2,0),Morosidad_control!$D$4:$AY$101,base_minorista!$A762,0)</f>
        <v>4.8023996528122561</v>
      </c>
      <c r="M762">
        <f ca="1">+OFFSET(Capital_2!$D$2,base_minorista!A762,0)</f>
        <v>3.4861804073665166</v>
      </c>
      <c r="N762">
        <f>+HLOOKUP(VLOOKUP($B762,$Q$2:$R$42,2,0),costo_laboral!$E$2:$AZ$99,base_minorista!$A762,0)</f>
        <v>10.181668655905661</v>
      </c>
      <c r="O762">
        <f>+HLOOKUP(VLOOKUP($B762,$Q$2:$R$42,2,0),Participacion2!$D$2:$AO$99,base_minorista!$A762,0)</f>
        <v>0.11748772457717194</v>
      </c>
    </row>
    <row r="763" spans="1:15" ht="16.5" x14ac:dyDescent="0.3">
      <c r="A763">
        <v>81</v>
      </c>
      <c r="B763">
        <v>8</v>
      </c>
      <c r="C763">
        <v>80</v>
      </c>
      <c r="D763" s="3">
        <v>43312</v>
      </c>
      <c r="E763" s="33">
        <v>18</v>
      </c>
      <c r="F763">
        <v>1</v>
      </c>
      <c r="G763">
        <f>+HLOOKUP(VLOOKUP($B763,$Q$2:$R$42,2,0),costos_sf!$D$2:$AY$99,base_minorista!$A763,0)</f>
        <v>14522531.024298145</v>
      </c>
      <c r="H763">
        <f>+HLOOKUP(VLOOKUP($B763,$Q$2:$R$42,2,0),creditos_sf!$D$2:$AY$99,base_minorista!$A763,0)</f>
        <v>34289070.857766025</v>
      </c>
      <c r="I763">
        <f>+HLOOKUP(VLOOKUP($B763,$Q$2:$R$42,2,0),creditos_sf!$D$103:$AY$200,base_minorista!$A763,0)</f>
        <v>29424798.327232812</v>
      </c>
      <c r="J763">
        <f>+HLOOKUP(VLOOKUP($B763,$Q$2:$R$42,2,0),Costo_fondeo!$D$3:$AY$100,base_minorista!$A763,0)</f>
        <v>7.2863899060004744</v>
      </c>
      <c r="K763">
        <f>+HLOOKUP(VLOOKUP($B763,$Q$2:$R$42,2,0),Costo_provisiones!$D$3:$AY$100,base_minorista!$A763,0)</f>
        <v>4.3548399731540695</v>
      </c>
      <c r="L763">
        <f>+HLOOKUP(VLOOKUP($B763,$Q$2:$R$42,2,0),Morosidad_control!$D$4:$AY$101,base_minorista!$A763,0)</f>
        <v>4.8680281055110255</v>
      </c>
      <c r="M763">
        <f ca="1">+OFFSET(Capital_2!$D$2,base_minorista!A763,0)</f>
        <v>3.4635993253239059</v>
      </c>
      <c r="N763">
        <f>+HLOOKUP(VLOOKUP($B763,$Q$2:$R$42,2,0),costo_laboral!$E$2:$AZ$99,base_minorista!$A763,0)</f>
        <v>9.9913212544211056</v>
      </c>
      <c r="O763">
        <f>+HLOOKUP(VLOOKUP($B763,$Q$2:$R$42,2,0),Participacion2!$D$2:$AO$99,base_minorista!$A763,0)</f>
        <v>0.11729011038662387</v>
      </c>
    </row>
    <row r="764" spans="1:15" ht="16.5" x14ac:dyDescent="0.3">
      <c r="A764">
        <v>82</v>
      </c>
      <c r="B764">
        <v>8</v>
      </c>
      <c r="C764">
        <v>81</v>
      </c>
      <c r="D764" s="3">
        <v>43343</v>
      </c>
      <c r="E764" s="33">
        <v>18</v>
      </c>
      <c r="F764">
        <v>1</v>
      </c>
      <c r="G764">
        <f>+HLOOKUP(VLOOKUP($B764,$Q$2:$R$42,2,0),costos_sf!$D$2:$AY$99,base_minorista!$A764,0)</f>
        <v>14668821.025520448</v>
      </c>
      <c r="H764">
        <f>+HLOOKUP(VLOOKUP($B764,$Q$2:$R$42,2,0),creditos_sf!$D$2:$AY$99,base_minorista!$A764,0)</f>
        <v>33679133.335687444</v>
      </c>
      <c r="I764">
        <f>+HLOOKUP(VLOOKUP($B764,$Q$2:$R$42,2,0),creditos_sf!$D$103:$AY$200,base_minorista!$A764,0)</f>
        <v>31251407.160407711</v>
      </c>
      <c r="J764">
        <f>+HLOOKUP(VLOOKUP($B764,$Q$2:$R$42,2,0),Costo_fondeo!$D$3:$AY$100,base_minorista!$A764,0)</f>
        <v>7.2665674427973546</v>
      </c>
      <c r="K764">
        <f>+HLOOKUP(VLOOKUP($B764,$Q$2:$R$42,2,0),Costo_provisiones!$D$3:$AY$100,base_minorista!$A764,0)</f>
        <v>4.3039041886539842</v>
      </c>
      <c r="L764">
        <f>+HLOOKUP(VLOOKUP($B764,$Q$2:$R$42,2,0),Morosidad_control!$D$4:$AY$101,base_minorista!$A764,0)</f>
        <v>4.9651548835436508</v>
      </c>
      <c r="M764">
        <f ca="1">+OFFSET(Capital_2!$D$2,base_minorista!A764,0)</f>
        <v>3.442349118867654</v>
      </c>
      <c r="N764">
        <f>+HLOOKUP(VLOOKUP($B764,$Q$2:$R$42,2,0),costo_laboral!$E$2:$AZ$99,base_minorista!$A764,0)</f>
        <v>9.8326339174727639</v>
      </c>
      <c r="O764">
        <f>+HLOOKUP(VLOOKUP($B764,$Q$2:$R$42,2,0),Participacion2!$D$2:$AO$99,base_minorista!$A764,0)</f>
        <v>0.11451829073549796</v>
      </c>
    </row>
    <row r="765" spans="1:15" ht="16.5" x14ac:dyDescent="0.3">
      <c r="A765">
        <v>83</v>
      </c>
      <c r="B765">
        <v>8</v>
      </c>
      <c r="C765">
        <v>82</v>
      </c>
      <c r="D765" s="3">
        <v>43373</v>
      </c>
      <c r="E765" s="33">
        <v>18</v>
      </c>
      <c r="F765">
        <v>1</v>
      </c>
      <c r="G765">
        <f>+HLOOKUP(VLOOKUP($B765,$Q$2:$R$42,2,0),costos_sf!$D$2:$AY$99,base_minorista!$A765,0)</f>
        <v>14805667.470875146</v>
      </c>
      <c r="H765">
        <f>+HLOOKUP(VLOOKUP($B765,$Q$2:$R$42,2,0),creditos_sf!$D$2:$AY$99,base_minorista!$A765,0)</f>
        <v>33150903.590762913</v>
      </c>
      <c r="I765">
        <f>+HLOOKUP(VLOOKUP($B765,$Q$2:$R$42,2,0),creditos_sf!$D$103:$AY$200,base_minorista!$A765,0)</f>
        <v>32713518.846672919</v>
      </c>
      <c r="J765">
        <f>+HLOOKUP(VLOOKUP($B765,$Q$2:$R$42,2,0),Costo_fondeo!$D$3:$AY$100,base_minorista!$A765,0)</f>
        <v>7.2327162117057462</v>
      </c>
      <c r="K765">
        <f>+HLOOKUP(VLOOKUP($B765,$Q$2:$R$42,2,0),Costo_provisiones!$D$3:$AY$100,base_minorista!$A765,0)</f>
        <v>4.4084030182711809</v>
      </c>
      <c r="L765">
        <f>+HLOOKUP(VLOOKUP($B765,$Q$2:$R$42,2,0),Morosidad_control!$D$4:$AY$101,base_minorista!$A765,0)</f>
        <v>3.8470603376379922</v>
      </c>
      <c r="M765">
        <f ca="1">+OFFSET(Capital_2!$D$2,base_minorista!A765,0)</f>
        <v>3.430093895939399</v>
      </c>
      <c r="N765">
        <f>+HLOOKUP(VLOOKUP($B765,$Q$2:$R$42,2,0),costo_laboral!$E$2:$AZ$99,base_minorista!$A765,0)</f>
        <v>9.7026398472764299</v>
      </c>
      <c r="O765">
        <f>+HLOOKUP(VLOOKUP($B765,$Q$2:$R$42,2,0),Participacion2!$D$2:$AO$99,base_minorista!$A765,0)</f>
        <v>0.11230709971003182</v>
      </c>
    </row>
    <row r="766" spans="1:15" ht="16.5" x14ac:dyDescent="0.3">
      <c r="A766">
        <v>84</v>
      </c>
      <c r="B766">
        <v>8</v>
      </c>
      <c r="C766">
        <v>83</v>
      </c>
      <c r="D766" s="3">
        <v>43404</v>
      </c>
      <c r="E766" s="33">
        <v>18</v>
      </c>
      <c r="F766">
        <v>1</v>
      </c>
      <c r="G766">
        <f>+HLOOKUP(VLOOKUP($B766,$Q$2:$R$42,2,0),costos_sf!$D$2:$AY$99,base_minorista!$A766,0)</f>
        <v>14840516.161052346</v>
      </c>
      <c r="H766">
        <f>+HLOOKUP(VLOOKUP($B766,$Q$2:$R$42,2,0),creditos_sf!$D$2:$AY$99,base_minorista!$A766,0)</f>
        <v>33418254.168296106</v>
      </c>
      <c r="I766">
        <f>+HLOOKUP(VLOOKUP($B766,$Q$2:$R$42,2,0),creditos_sf!$D$103:$AY$200,base_minorista!$A766,0)</f>
        <v>33707695.448135518</v>
      </c>
      <c r="J766">
        <f>+HLOOKUP(VLOOKUP($B766,$Q$2:$R$42,2,0),Costo_fondeo!$D$3:$AY$100,base_minorista!$A766,0)</f>
        <v>7.2184072673205852</v>
      </c>
      <c r="K766">
        <f>+HLOOKUP(VLOOKUP($B766,$Q$2:$R$42,2,0),Costo_provisiones!$D$3:$AY$100,base_minorista!$A766,0)</f>
        <v>4.1981798467713292</v>
      </c>
      <c r="L766">
        <f>+HLOOKUP(VLOOKUP($B766,$Q$2:$R$42,2,0),Morosidad_control!$D$4:$AY$101,base_minorista!$A766,0)</f>
        <v>3.8983429446144546</v>
      </c>
      <c r="M766">
        <f ca="1">+OFFSET(Capital_2!$D$2,base_minorista!A766,0)</f>
        <v>3.4233579602032216</v>
      </c>
      <c r="N766">
        <f>+HLOOKUP(VLOOKUP($B766,$Q$2:$R$42,2,0),costo_laboral!$E$2:$AZ$99,base_minorista!$A766,0)</f>
        <v>9.6096216690044916</v>
      </c>
      <c r="O766">
        <f>+HLOOKUP(VLOOKUP($B766,$Q$2:$R$42,2,0),Participacion2!$D$2:$AO$99,base_minorista!$A766,0)</f>
        <v>0.1121862088295575</v>
      </c>
    </row>
    <row r="767" spans="1:15" ht="16.5" x14ac:dyDescent="0.3">
      <c r="A767">
        <v>85</v>
      </c>
      <c r="B767">
        <v>8</v>
      </c>
      <c r="C767">
        <v>84</v>
      </c>
      <c r="D767" s="3">
        <v>43434</v>
      </c>
      <c r="E767" s="33">
        <v>18</v>
      </c>
      <c r="F767">
        <v>1</v>
      </c>
      <c r="G767">
        <f>+HLOOKUP(VLOOKUP($B767,$Q$2:$R$42,2,0),costos_sf!$D$2:$AY$99,base_minorista!$A767,0)</f>
        <v>14820476.978357567</v>
      </c>
      <c r="H767">
        <f>+HLOOKUP(VLOOKUP($B767,$Q$2:$R$42,2,0),creditos_sf!$D$2:$AY$99,base_minorista!$A767,0)</f>
        <v>34311315.85088183</v>
      </c>
      <c r="I767">
        <f>+HLOOKUP(VLOOKUP($B767,$Q$2:$R$42,2,0),creditos_sf!$D$103:$AY$200,base_minorista!$A767,0)</f>
        <v>34947005.667390481</v>
      </c>
      <c r="J767">
        <f>+HLOOKUP(VLOOKUP($B767,$Q$2:$R$42,2,0),Costo_fondeo!$D$3:$AY$100,base_minorista!$A767,0)</f>
        <v>7.1768635081720182</v>
      </c>
      <c r="K767">
        <f>+HLOOKUP(VLOOKUP($B767,$Q$2:$R$42,2,0),Costo_provisiones!$D$3:$AY$100,base_minorista!$A767,0)</f>
        <v>4.0197471737436032</v>
      </c>
      <c r="L767">
        <f>+HLOOKUP(VLOOKUP($B767,$Q$2:$R$42,2,0),Morosidad_control!$D$4:$AY$101,base_minorista!$A767,0)</f>
        <v>4.0630827908818423</v>
      </c>
      <c r="M767">
        <f ca="1">+OFFSET(Capital_2!$D$2,base_minorista!A767,0)</f>
        <v>3.4154915843908498</v>
      </c>
      <c r="N767">
        <f>+HLOOKUP(VLOOKUP($B767,$Q$2:$R$42,2,0),costo_laboral!$E$2:$AZ$99,base_minorista!$A767,0)</f>
        <v>9.3573323447084444</v>
      </c>
      <c r="O767">
        <f>+HLOOKUP(VLOOKUP($B767,$Q$2:$R$42,2,0),Participacion2!$D$2:$AO$99,base_minorista!$A767,0)</f>
        <v>0.11330201145470158</v>
      </c>
    </row>
    <row r="768" spans="1:15" ht="16.5" x14ac:dyDescent="0.3">
      <c r="A768">
        <v>86</v>
      </c>
      <c r="B768">
        <v>8</v>
      </c>
      <c r="C768">
        <v>85</v>
      </c>
      <c r="D768" s="3">
        <v>43465</v>
      </c>
      <c r="E768" s="33">
        <v>18</v>
      </c>
      <c r="F768">
        <v>1</v>
      </c>
      <c r="G768">
        <f>+HLOOKUP(VLOOKUP($B768,$Q$2:$R$42,2,0),costos_sf!$D$2:$AY$99,base_minorista!$A768,0)</f>
        <v>14807781.72007305</v>
      </c>
      <c r="H768">
        <f>+HLOOKUP(VLOOKUP($B768,$Q$2:$R$42,2,0),creditos_sf!$D$2:$AY$99,base_minorista!$A768,0)</f>
        <v>33529546.157402184</v>
      </c>
      <c r="I768">
        <f>+HLOOKUP(VLOOKUP($B768,$Q$2:$R$42,2,0),creditos_sf!$D$103:$AY$200,base_minorista!$A768,0)</f>
        <v>35651945.253016971</v>
      </c>
      <c r="J768">
        <f>+HLOOKUP(VLOOKUP($B768,$Q$2:$R$42,2,0),Costo_fondeo!$D$3:$AY$100,base_minorista!$A768,0)</f>
        <v>7.1308828163478593</v>
      </c>
      <c r="K768">
        <f>+HLOOKUP(VLOOKUP($B768,$Q$2:$R$42,2,0),Costo_provisiones!$D$3:$AY$100,base_minorista!$A768,0)</f>
        <v>3.9131767319921926</v>
      </c>
      <c r="L768">
        <f>+HLOOKUP(VLOOKUP($B768,$Q$2:$R$42,2,0),Morosidad_control!$D$4:$AY$101,base_minorista!$A768,0)</f>
        <v>2.9738389275172499</v>
      </c>
      <c r="M768">
        <f ca="1">+OFFSET(Capital_2!$D$2,base_minorista!A768,0)</f>
        <v>3.4351377010367652</v>
      </c>
      <c r="N768">
        <f>+HLOOKUP(VLOOKUP($B768,$Q$2:$R$42,2,0),costo_laboral!$E$2:$AZ$99,base_minorista!$A768,0)</f>
        <v>9.4046024123310019</v>
      </c>
      <c r="O768">
        <f>+HLOOKUP(VLOOKUP($B768,$Q$2:$R$42,2,0),Participacion2!$D$2:$AO$99,base_minorista!$A768,0)</f>
        <v>0.11096455459948502</v>
      </c>
    </row>
    <row r="769" spans="1:15" ht="16.5" x14ac:dyDescent="0.3">
      <c r="A769">
        <v>87</v>
      </c>
      <c r="B769">
        <v>8</v>
      </c>
      <c r="C769">
        <v>86</v>
      </c>
      <c r="D769" s="3">
        <v>43496</v>
      </c>
      <c r="E769" s="33">
        <v>19</v>
      </c>
      <c r="F769">
        <v>1</v>
      </c>
      <c r="G769">
        <f>+HLOOKUP(VLOOKUP($B769,$Q$2:$R$42,2,0),costos_sf!$D$2:$AY$99,base_minorista!$A769,0)</f>
        <v>14834005.660251187</v>
      </c>
      <c r="H769">
        <f>+HLOOKUP(VLOOKUP($B769,$Q$2:$R$42,2,0),creditos_sf!$D$2:$AY$99,base_minorista!$A769,0)</f>
        <v>33665829.61731337</v>
      </c>
      <c r="I769">
        <f>+HLOOKUP(VLOOKUP($B769,$Q$2:$R$42,2,0),creditos_sf!$D$103:$AY$200,base_minorista!$A769,0)</f>
        <v>36523330.92814789</v>
      </c>
      <c r="J769">
        <f>+HLOOKUP(VLOOKUP($B769,$Q$2:$R$42,2,0),Costo_fondeo!$D$3:$AY$100,base_minorista!$A769,0)</f>
        <v>7.1092761983169037</v>
      </c>
      <c r="K769">
        <f>+HLOOKUP(VLOOKUP($B769,$Q$2:$R$42,2,0),Costo_provisiones!$D$3:$AY$100,base_minorista!$A769,0)</f>
        <v>3.78030328071991</v>
      </c>
      <c r="L769">
        <f>+HLOOKUP(VLOOKUP($B769,$Q$2:$R$42,2,0),Morosidad_control!$D$4:$AY$101,base_minorista!$A769,0)</f>
        <v>3.2986020865147236</v>
      </c>
      <c r="M769">
        <f ca="1">+OFFSET(Capital_2!$D$2,base_minorista!A769,0)</f>
        <v>3.144198069372997</v>
      </c>
      <c r="N769">
        <f>+HLOOKUP(VLOOKUP($B769,$Q$2:$R$42,2,0),costo_laboral!$E$2:$AZ$99,base_minorista!$A769,0)</f>
        <v>9.3768430823510851</v>
      </c>
      <c r="O769">
        <f>+HLOOKUP(VLOOKUP($B769,$Q$2:$R$42,2,0),Participacion2!$D$2:$AO$99,base_minorista!$A769,0)</f>
        <v>0.11237814370162276</v>
      </c>
    </row>
    <row r="770" spans="1:15" ht="16.5" x14ac:dyDescent="0.3">
      <c r="A770">
        <v>88</v>
      </c>
      <c r="B770">
        <v>8</v>
      </c>
      <c r="C770">
        <v>87</v>
      </c>
      <c r="D770" s="3">
        <v>43524</v>
      </c>
      <c r="E770" s="33">
        <v>19</v>
      </c>
      <c r="F770">
        <v>1</v>
      </c>
      <c r="G770">
        <f>+HLOOKUP(VLOOKUP($B770,$Q$2:$R$42,2,0),costos_sf!$D$2:$AY$99,base_minorista!$A770,0)</f>
        <v>14899798.828592088</v>
      </c>
      <c r="H770">
        <f>+HLOOKUP(VLOOKUP($B770,$Q$2:$R$42,2,0),creditos_sf!$D$2:$AY$99,base_minorista!$A770,0)</f>
        <v>34155190.690075509</v>
      </c>
      <c r="I770">
        <f>+HLOOKUP(VLOOKUP($B770,$Q$2:$R$42,2,0),creditos_sf!$D$103:$AY$200,base_minorista!$A770,0)</f>
        <v>37136997.668240666</v>
      </c>
      <c r="J770">
        <f>+HLOOKUP(VLOOKUP($B770,$Q$2:$R$42,2,0),Costo_fondeo!$D$3:$AY$100,base_minorista!$A770,0)</f>
        <v>7.0762003509313347</v>
      </c>
      <c r="K770">
        <f>+HLOOKUP(VLOOKUP($B770,$Q$2:$R$42,2,0),Costo_provisiones!$D$3:$AY$100,base_minorista!$A770,0)</f>
        <v>3.7104497596642063</v>
      </c>
      <c r="L770">
        <f>+HLOOKUP(VLOOKUP($B770,$Q$2:$R$42,2,0),Morosidad_control!$D$4:$AY$101,base_minorista!$A770,0)</f>
        <v>3.5483559048142275</v>
      </c>
      <c r="M770">
        <f ca="1">+OFFSET(Capital_2!$D$2,base_minorista!A770,0)</f>
        <v>3.1750048296191844</v>
      </c>
      <c r="N770">
        <f>+HLOOKUP(VLOOKUP($B770,$Q$2:$R$42,2,0),costo_laboral!$E$2:$AZ$99,base_minorista!$A770,0)</f>
        <v>9.3651325251546318</v>
      </c>
      <c r="O770">
        <f>+HLOOKUP(VLOOKUP($B770,$Q$2:$R$42,2,0),Participacion2!$D$2:$AO$99,base_minorista!$A770,0)</f>
        <v>0.11387639176447586</v>
      </c>
    </row>
    <row r="771" spans="1:15" ht="16.5" x14ac:dyDescent="0.3">
      <c r="A771">
        <v>89</v>
      </c>
      <c r="B771">
        <v>8</v>
      </c>
      <c r="C771">
        <v>88</v>
      </c>
      <c r="D771" s="3">
        <v>43555</v>
      </c>
      <c r="E771" s="33">
        <v>19</v>
      </c>
      <c r="F771">
        <v>1</v>
      </c>
      <c r="G771">
        <f>+HLOOKUP(VLOOKUP($B771,$Q$2:$R$42,2,0),costos_sf!$D$2:$AY$99,base_minorista!$A771,0)</f>
        <v>14927224.121862687</v>
      </c>
      <c r="H771">
        <f>+HLOOKUP(VLOOKUP($B771,$Q$2:$R$42,2,0),creditos_sf!$D$2:$AY$99,base_minorista!$A771,0)</f>
        <v>33991366.926750697</v>
      </c>
      <c r="I771">
        <f>+HLOOKUP(VLOOKUP($B771,$Q$2:$R$42,2,0),creditos_sf!$D$103:$AY$200,base_minorista!$A771,0)</f>
        <v>36762198.641126312</v>
      </c>
      <c r="J771">
        <f>+HLOOKUP(VLOOKUP($B771,$Q$2:$R$42,2,0),Costo_fondeo!$D$3:$AY$100,base_minorista!$A771,0)</f>
        <v>7.0294139848372215</v>
      </c>
      <c r="K771">
        <f>+HLOOKUP(VLOOKUP($B771,$Q$2:$R$42,2,0),Costo_provisiones!$D$3:$AY$100,base_minorista!$A771,0)</f>
        <v>3.7762550959864729</v>
      </c>
      <c r="L771">
        <f>+HLOOKUP(VLOOKUP($B771,$Q$2:$R$42,2,0),Morosidad_control!$D$4:$AY$101,base_minorista!$A771,0)</f>
        <v>3.6819676147555844</v>
      </c>
      <c r="M771">
        <f ca="1">+OFFSET(Capital_2!$D$2,base_minorista!A771,0)</f>
        <v>3.2070490236396596</v>
      </c>
      <c r="N771">
        <f>+HLOOKUP(VLOOKUP($B771,$Q$2:$R$42,2,0),costo_laboral!$E$2:$AZ$99,base_minorista!$A771,0)</f>
        <v>9.5057463756233247</v>
      </c>
      <c r="O771">
        <f>+HLOOKUP(VLOOKUP($B771,$Q$2:$R$42,2,0),Participacion2!$D$2:$AO$99,base_minorista!$A771,0)</f>
        <v>0.11319610873781298</v>
      </c>
    </row>
    <row r="772" spans="1:15" ht="16.5" x14ac:dyDescent="0.3">
      <c r="A772">
        <v>90</v>
      </c>
      <c r="B772">
        <v>8</v>
      </c>
      <c r="C772">
        <v>89</v>
      </c>
      <c r="D772" s="3">
        <v>43585</v>
      </c>
      <c r="E772" s="33">
        <v>19</v>
      </c>
      <c r="F772">
        <v>1</v>
      </c>
      <c r="G772">
        <f>+HLOOKUP(VLOOKUP($B772,$Q$2:$R$42,2,0),costos_sf!$D$2:$AY$99,base_minorista!$A772,0)</f>
        <v>14998338.552661555</v>
      </c>
      <c r="H772">
        <f>+HLOOKUP(VLOOKUP($B772,$Q$2:$R$42,2,0),creditos_sf!$D$2:$AY$99,base_minorista!$A772,0)</f>
        <v>34647600.273369275</v>
      </c>
      <c r="I772">
        <f>+HLOOKUP(VLOOKUP($B772,$Q$2:$R$42,2,0),creditos_sf!$D$103:$AY$200,base_minorista!$A772,0)</f>
        <v>37067784.174956344</v>
      </c>
      <c r="J772">
        <f>+HLOOKUP(VLOOKUP($B772,$Q$2:$R$42,2,0),Costo_fondeo!$D$3:$AY$100,base_minorista!$A772,0)</f>
        <v>6.97915764834974</v>
      </c>
      <c r="K772">
        <f>+HLOOKUP(VLOOKUP($B772,$Q$2:$R$42,2,0),Costo_provisiones!$D$3:$AY$100,base_minorista!$A772,0)</f>
        <v>3.7454773133296491</v>
      </c>
      <c r="L772">
        <f>+HLOOKUP(VLOOKUP($B772,$Q$2:$R$42,2,0),Morosidad_control!$D$4:$AY$101,base_minorista!$A772,0)</f>
        <v>3.6104921528475655</v>
      </c>
      <c r="M772">
        <f ca="1">+OFFSET(Capital_2!$D$2,base_minorista!A772,0)</f>
        <v>3.2607827391957867</v>
      </c>
      <c r="N772">
        <f>+HLOOKUP(VLOOKUP($B772,$Q$2:$R$42,2,0),costo_laboral!$E$2:$AZ$99,base_minorista!$A772,0)</f>
        <v>9.5374304596740807</v>
      </c>
      <c r="O772">
        <f>+HLOOKUP(VLOOKUP($B772,$Q$2:$R$42,2,0),Participacion2!$D$2:$AO$99,base_minorista!$A772,0)</f>
        <v>0.11539462639828081</v>
      </c>
    </row>
    <row r="773" spans="1:15" ht="16.5" x14ac:dyDescent="0.3">
      <c r="A773">
        <v>91</v>
      </c>
      <c r="B773">
        <v>8</v>
      </c>
      <c r="C773">
        <v>90</v>
      </c>
      <c r="D773" s="3">
        <v>43616</v>
      </c>
      <c r="E773" s="33">
        <v>19</v>
      </c>
      <c r="F773">
        <v>1</v>
      </c>
      <c r="G773">
        <f>+HLOOKUP(VLOOKUP($B773,$Q$2:$R$42,2,0),costos_sf!$D$2:$AY$99,base_minorista!$A773,0)</f>
        <v>15046469.038011661</v>
      </c>
      <c r="H773">
        <f>+HLOOKUP(VLOOKUP($B773,$Q$2:$R$42,2,0),creditos_sf!$D$2:$AY$99,base_minorista!$A773,0)</f>
        <v>35410533.912377574</v>
      </c>
      <c r="I773">
        <f>+HLOOKUP(VLOOKUP($B773,$Q$2:$R$42,2,0),creditos_sf!$D$103:$AY$200,base_minorista!$A773,0)</f>
        <v>38398398.57959</v>
      </c>
      <c r="J773">
        <f>+HLOOKUP(VLOOKUP($B773,$Q$2:$R$42,2,0),Costo_fondeo!$D$3:$AY$100,base_minorista!$A773,0)</f>
        <v>6.9568419745833552</v>
      </c>
      <c r="K773">
        <f>+HLOOKUP(VLOOKUP($B773,$Q$2:$R$42,2,0),Costo_provisiones!$D$3:$AY$100,base_minorista!$A773,0)</f>
        <v>3.722311354324273</v>
      </c>
      <c r="L773">
        <f>+HLOOKUP(VLOOKUP($B773,$Q$2:$R$42,2,0),Morosidad_control!$D$4:$AY$101,base_minorista!$A773,0)</f>
        <v>3.4988558207317872</v>
      </c>
      <c r="M773">
        <f ca="1">+OFFSET(Capital_2!$D$2,base_minorista!A773,0)</f>
        <v>3.2822741119614118</v>
      </c>
      <c r="N773">
        <f>+HLOOKUP(VLOOKUP($B773,$Q$2:$R$42,2,0),costo_laboral!$E$2:$AZ$99,base_minorista!$A773,0)</f>
        <v>9.3869370223823942</v>
      </c>
      <c r="O773">
        <f>+HLOOKUP(VLOOKUP($B773,$Q$2:$R$42,2,0),Participacion2!$D$2:$AO$99,base_minorista!$A773,0)</f>
        <v>0.11719499572829385</v>
      </c>
    </row>
    <row r="774" spans="1:15" ht="16.5" x14ac:dyDescent="0.3">
      <c r="A774">
        <v>92</v>
      </c>
      <c r="B774">
        <v>8</v>
      </c>
      <c r="C774">
        <v>91</v>
      </c>
      <c r="D774" s="3">
        <v>43646</v>
      </c>
      <c r="E774" s="33">
        <v>19</v>
      </c>
      <c r="F774">
        <v>1</v>
      </c>
      <c r="G774">
        <f>+HLOOKUP(VLOOKUP($B774,$Q$2:$R$42,2,0),costos_sf!$D$2:$AY$99,base_minorista!$A774,0)</f>
        <v>15090211.272915855</v>
      </c>
      <c r="H774">
        <f>+HLOOKUP(VLOOKUP($B774,$Q$2:$R$42,2,0),creditos_sf!$D$2:$AY$99,base_minorista!$A774,0)</f>
        <v>36545032.841928773</v>
      </c>
      <c r="I774">
        <f>+HLOOKUP(VLOOKUP($B774,$Q$2:$R$42,2,0),creditos_sf!$D$103:$AY$200,base_minorista!$A774,0)</f>
        <v>39332520.650818303</v>
      </c>
      <c r="J774">
        <f>+HLOOKUP(VLOOKUP($B774,$Q$2:$R$42,2,0),Costo_fondeo!$D$3:$AY$100,base_minorista!$A774,0)</f>
        <v>6.9135621607577278</v>
      </c>
      <c r="K774">
        <f>+HLOOKUP(VLOOKUP($B774,$Q$2:$R$42,2,0),Costo_provisiones!$D$3:$AY$100,base_minorista!$A774,0)</f>
        <v>3.6090671897724129</v>
      </c>
      <c r="L774">
        <f>+HLOOKUP(VLOOKUP($B774,$Q$2:$R$42,2,0),Morosidad_control!$D$4:$AY$101,base_minorista!$A774,0)</f>
        <v>3.683446587724664</v>
      </c>
      <c r="M774">
        <f ca="1">+OFFSET(Capital_2!$D$2,base_minorista!A774,0)</f>
        <v>3.3170358226156935</v>
      </c>
      <c r="N774">
        <f>+HLOOKUP(VLOOKUP($B774,$Q$2:$R$42,2,0),costo_laboral!$E$2:$AZ$99,base_minorista!$A774,0)</f>
        <v>9.2899629505405752</v>
      </c>
      <c r="O774">
        <f>+HLOOKUP(VLOOKUP($B774,$Q$2:$R$42,2,0),Participacion2!$D$2:$AO$99,base_minorista!$A774,0)</f>
        <v>0.12061493613679812</v>
      </c>
    </row>
    <row r="775" spans="1:15" ht="16.5" x14ac:dyDescent="0.3">
      <c r="A775">
        <v>93</v>
      </c>
      <c r="B775">
        <v>8</v>
      </c>
      <c r="C775">
        <v>92</v>
      </c>
      <c r="D775" s="3">
        <v>43677</v>
      </c>
      <c r="E775" s="33">
        <v>19</v>
      </c>
      <c r="F775">
        <v>1</v>
      </c>
      <c r="G775">
        <f>+HLOOKUP(VLOOKUP($B775,$Q$2:$R$42,2,0),costos_sf!$D$2:$AY$99,base_minorista!$A775,0)</f>
        <v>15103228.672872489</v>
      </c>
      <c r="H775">
        <f>+HLOOKUP(VLOOKUP($B775,$Q$2:$R$42,2,0),creditos_sf!$D$2:$AY$99,base_minorista!$A775,0)</f>
        <v>37996855.033795044</v>
      </c>
      <c r="I775">
        <f>+HLOOKUP(VLOOKUP($B775,$Q$2:$R$42,2,0),creditos_sf!$D$103:$AY$200,base_minorista!$A775,0)</f>
        <v>38048974.493539371</v>
      </c>
      <c r="J775">
        <f>+HLOOKUP(VLOOKUP($B775,$Q$2:$R$42,2,0),Costo_fondeo!$D$3:$AY$100,base_minorista!$A775,0)</f>
        <v>6.8935389004984655</v>
      </c>
      <c r="K775">
        <f>+HLOOKUP(VLOOKUP($B775,$Q$2:$R$42,2,0),Costo_provisiones!$D$3:$AY$100,base_minorista!$A775,0)</f>
        <v>3.5440776964902514</v>
      </c>
      <c r="L775">
        <f>+HLOOKUP(VLOOKUP($B775,$Q$2:$R$42,2,0),Morosidad_control!$D$4:$AY$101,base_minorista!$A775,0)</f>
        <v>3.6006094229009773</v>
      </c>
      <c r="M775">
        <f ca="1">+OFFSET(Capital_2!$D$2,base_minorista!A775,0)</f>
        <v>3.3472847310217735</v>
      </c>
      <c r="N775">
        <f>+HLOOKUP(VLOOKUP($B775,$Q$2:$R$42,2,0),costo_laboral!$E$2:$AZ$99,base_minorista!$A775,0)</f>
        <v>9.3120090387346881</v>
      </c>
      <c r="O775">
        <f>+HLOOKUP(VLOOKUP($B775,$Q$2:$R$42,2,0),Participacion2!$D$2:$AO$99,base_minorista!$A775,0)</f>
        <v>0.12480883137817773</v>
      </c>
    </row>
    <row r="776" spans="1:15" ht="16.5" x14ac:dyDescent="0.3">
      <c r="A776">
        <v>94</v>
      </c>
      <c r="B776">
        <v>8</v>
      </c>
      <c r="C776">
        <v>93</v>
      </c>
      <c r="D776" s="3">
        <v>43708</v>
      </c>
      <c r="E776" s="33">
        <v>19</v>
      </c>
      <c r="F776">
        <v>1</v>
      </c>
      <c r="G776">
        <f>+HLOOKUP(VLOOKUP($B776,$Q$2:$R$42,2,0),costos_sf!$D$2:$AY$99,base_minorista!$A776,0)</f>
        <v>15125689.023049179</v>
      </c>
      <c r="H776">
        <f>+HLOOKUP(VLOOKUP($B776,$Q$2:$R$42,2,0),creditos_sf!$D$2:$AY$99,base_minorista!$A776,0)</f>
        <v>39802577.782264717</v>
      </c>
      <c r="I776">
        <f>+HLOOKUP(VLOOKUP($B776,$Q$2:$R$42,2,0),creditos_sf!$D$103:$AY$200,base_minorista!$A776,0)</f>
        <v>37457944.815696083</v>
      </c>
      <c r="J776">
        <f>+HLOOKUP(VLOOKUP($B776,$Q$2:$R$42,2,0),Costo_fondeo!$D$3:$AY$100,base_minorista!$A776,0)</f>
        <v>6.8661801319842839</v>
      </c>
      <c r="K776">
        <f>+HLOOKUP(VLOOKUP($B776,$Q$2:$R$42,2,0),Costo_provisiones!$D$3:$AY$100,base_minorista!$A776,0)</f>
        <v>3.5055891923391487</v>
      </c>
      <c r="L776">
        <f>+HLOOKUP(VLOOKUP($B776,$Q$2:$R$42,2,0),Morosidad_control!$D$4:$AY$101,base_minorista!$A776,0)</f>
        <v>3.7349104657263781</v>
      </c>
      <c r="M776">
        <f ca="1">+OFFSET(Capital_2!$D$2,base_minorista!A776,0)</f>
        <v>3.3701430151037046</v>
      </c>
      <c r="N776">
        <f>+HLOOKUP(VLOOKUP($B776,$Q$2:$R$42,2,0),costo_laboral!$E$2:$AZ$99,base_minorista!$A776,0)</f>
        <v>9.1828016058366764</v>
      </c>
      <c r="O776">
        <f>+HLOOKUP(VLOOKUP($B776,$Q$2:$R$42,2,0),Participacion2!$D$2:$AO$99,base_minorista!$A776,0)</f>
        <v>0.12954037225604995</v>
      </c>
    </row>
    <row r="777" spans="1:15" ht="16.5" x14ac:dyDescent="0.3">
      <c r="A777">
        <v>95</v>
      </c>
      <c r="B777">
        <v>8</v>
      </c>
      <c r="C777">
        <v>94</v>
      </c>
      <c r="D777" s="3">
        <v>43738</v>
      </c>
      <c r="E777" s="33">
        <v>19</v>
      </c>
      <c r="F777">
        <v>1</v>
      </c>
      <c r="G777">
        <f>+HLOOKUP(VLOOKUP($B777,$Q$2:$R$42,2,0),costos_sf!$D$2:$AY$99,base_minorista!$A777,0)</f>
        <v>15109919.822756967</v>
      </c>
      <c r="H777">
        <f>+HLOOKUP(VLOOKUP($B777,$Q$2:$R$42,2,0),creditos_sf!$D$2:$AY$99,base_minorista!$A777,0)</f>
        <v>40544616.537509449</v>
      </c>
      <c r="I777">
        <f>+HLOOKUP(VLOOKUP($B777,$Q$2:$R$42,2,0),creditos_sf!$D$103:$AY$200,base_minorista!$A777,0)</f>
        <v>37261596.066186458</v>
      </c>
      <c r="J777">
        <f>+HLOOKUP(VLOOKUP($B777,$Q$2:$R$42,2,0),Costo_fondeo!$D$3:$AY$100,base_minorista!$A777,0)</f>
        <v>6.8278530587225745</v>
      </c>
      <c r="K777">
        <f>+HLOOKUP(VLOOKUP($B777,$Q$2:$R$42,2,0),Costo_provisiones!$D$3:$AY$100,base_minorista!$A777,0)</f>
        <v>3.3121896978051089</v>
      </c>
      <c r="L777">
        <f>+HLOOKUP(VLOOKUP($B777,$Q$2:$R$42,2,0),Morosidad_control!$D$4:$AY$101,base_minorista!$A777,0)</f>
        <v>3.9244074655476302</v>
      </c>
      <c r="M777">
        <f ca="1">+OFFSET(Capital_2!$D$2,base_minorista!A777,0)</f>
        <v>3.3849357024511626</v>
      </c>
      <c r="N777">
        <f>+HLOOKUP(VLOOKUP($B777,$Q$2:$R$42,2,0),costo_laboral!$E$2:$AZ$99,base_minorista!$A777,0)</f>
        <v>9.1533259054918279</v>
      </c>
      <c r="O777">
        <f>+HLOOKUP(VLOOKUP($B777,$Q$2:$R$42,2,0),Participacion2!$D$2:$AO$99,base_minorista!$A777,0)</f>
        <v>0.13088015123376062</v>
      </c>
    </row>
    <row r="778" spans="1:15" ht="16.5" x14ac:dyDescent="0.3">
      <c r="A778">
        <v>96</v>
      </c>
      <c r="B778">
        <v>8</v>
      </c>
      <c r="C778">
        <v>95</v>
      </c>
      <c r="D778" s="3">
        <v>43769</v>
      </c>
      <c r="E778" s="33">
        <v>19</v>
      </c>
      <c r="F778">
        <v>1</v>
      </c>
      <c r="G778">
        <f>+HLOOKUP(VLOOKUP($B778,$Q$2:$R$42,2,0),costos_sf!$D$2:$AY$99,base_minorista!$A778,0)</f>
        <v>15145909.251467502</v>
      </c>
      <c r="H778">
        <f>+HLOOKUP(VLOOKUP($B778,$Q$2:$R$42,2,0),creditos_sf!$D$2:$AY$99,base_minorista!$A778,0)</f>
        <v>40657092.386423483</v>
      </c>
      <c r="I778">
        <f>+HLOOKUP(VLOOKUP($B778,$Q$2:$R$42,2,0),creditos_sf!$D$103:$AY$200,base_minorista!$A778,0)</f>
        <v>37784289.591791928</v>
      </c>
      <c r="J778">
        <f>+HLOOKUP(VLOOKUP($B778,$Q$2:$R$42,2,0),Costo_fondeo!$D$3:$AY$100,base_minorista!$A778,0)</f>
        <v>6.7916693222931199</v>
      </c>
      <c r="K778">
        <f>+HLOOKUP(VLOOKUP($B778,$Q$2:$R$42,2,0),Costo_provisiones!$D$3:$AY$100,base_minorista!$A778,0)</f>
        <v>3.3329442667440921</v>
      </c>
      <c r="L778">
        <f>+HLOOKUP(VLOOKUP($B778,$Q$2:$R$42,2,0),Morosidad_control!$D$4:$AY$101,base_minorista!$A778,0)</f>
        <v>3.6616027180482624</v>
      </c>
      <c r="M778">
        <f ca="1">+OFFSET(Capital_2!$D$2,base_minorista!A778,0)</f>
        <v>3.4123935475815319</v>
      </c>
      <c r="N778">
        <f>+HLOOKUP(VLOOKUP($B778,$Q$2:$R$42,2,0),costo_laboral!$E$2:$AZ$99,base_minorista!$A778,0)</f>
        <v>9.0645923449121799</v>
      </c>
      <c r="O778">
        <f>+HLOOKUP(VLOOKUP($B778,$Q$2:$R$42,2,0),Participacion2!$D$2:$AO$99,base_minorista!$A778,0)</f>
        <v>0.12948354009796062</v>
      </c>
    </row>
    <row r="779" spans="1:15" ht="16.5" x14ac:dyDescent="0.3">
      <c r="A779">
        <v>97</v>
      </c>
      <c r="B779">
        <v>8</v>
      </c>
      <c r="C779">
        <v>96</v>
      </c>
      <c r="D779" s="3">
        <v>43799</v>
      </c>
      <c r="E779" s="33">
        <v>19</v>
      </c>
      <c r="F779">
        <v>1</v>
      </c>
      <c r="G779">
        <f>+HLOOKUP(VLOOKUP($B779,$Q$2:$R$42,2,0),costos_sf!$D$2:$AY$99,base_minorista!$A779,0)</f>
        <v>15216735.903968854</v>
      </c>
      <c r="H779">
        <f>+HLOOKUP(VLOOKUP($B779,$Q$2:$R$42,2,0),creditos_sf!$D$2:$AY$99,base_minorista!$A779,0)</f>
        <v>41329089.669534221</v>
      </c>
      <c r="I779">
        <f>+HLOOKUP(VLOOKUP($B779,$Q$2:$R$42,2,0),creditos_sf!$D$103:$AY$200,base_minorista!$A779,0)</f>
        <v>38786201.088808596</v>
      </c>
      <c r="J779">
        <f>+HLOOKUP(VLOOKUP($B779,$Q$2:$R$42,2,0),Costo_fondeo!$D$3:$AY$100,base_minorista!$A779,0)</f>
        <v>6.7628303556602027</v>
      </c>
      <c r="K779">
        <f>+HLOOKUP(VLOOKUP($B779,$Q$2:$R$42,2,0),Costo_provisiones!$D$3:$AY$100,base_minorista!$A779,0)</f>
        <v>3.3596620896832734</v>
      </c>
      <c r="L779">
        <f>+HLOOKUP(VLOOKUP($B779,$Q$2:$R$42,2,0),Morosidad_control!$D$4:$AY$101,base_minorista!$A779,0)</f>
        <v>3.7049964295934092</v>
      </c>
      <c r="M779">
        <f ca="1">+OFFSET(Capital_2!$D$2,base_minorista!A779,0)</f>
        <v>3.3960163093664169</v>
      </c>
      <c r="N779">
        <f>+HLOOKUP(VLOOKUP($B779,$Q$2:$R$42,2,0),costo_laboral!$E$2:$AZ$99,base_minorista!$A779,0)</f>
        <v>8.8920352713563258</v>
      </c>
      <c r="O779">
        <f>+HLOOKUP(VLOOKUP($B779,$Q$2:$R$42,2,0),Participacion2!$D$2:$AO$99,base_minorista!$A779,0)</f>
        <v>0.12920493368295385</v>
      </c>
    </row>
    <row r="780" spans="1:15" ht="16.5" x14ac:dyDescent="0.3">
      <c r="A780">
        <v>98</v>
      </c>
      <c r="B780">
        <v>8</v>
      </c>
      <c r="C780">
        <v>97</v>
      </c>
      <c r="D780" s="3">
        <v>43830</v>
      </c>
      <c r="E780" s="33">
        <v>19</v>
      </c>
      <c r="F780">
        <v>1</v>
      </c>
      <c r="G780">
        <f>+HLOOKUP(VLOOKUP($B780,$Q$2:$R$42,2,0),costos_sf!$D$2:$AY$99,base_minorista!$A780,0)</f>
        <v>15257961.39416842</v>
      </c>
      <c r="H780">
        <f>+HLOOKUP(VLOOKUP($B780,$Q$2:$R$42,2,0),creditos_sf!$D$2:$AY$99,base_minorista!$A780,0)</f>
        <v>40537932.528031729</v>
      </c>
      <c r="I780">
        <f>+HLOOKUP(VLOOKUP($B780,$Q$2:$R$42,2,0),creditos_sf!$D$103:$AY$200,base_minorista!$A780,0)</f>
        <v>38893950.625290535</v>
      </c>
      <c r="J780">
        <f>+HLOOKUP(VLOOKUP($B780,$Q$2:$R$42,2,0),Costo_fondeo!$D$3:$AY$100,base_minorista!$A780,0)</f>
        <v>6.7234282992490524</v>
      </c>
      <c r="K780">
        <f>+HLOOKUP(VLOOKUP($B780,$Q$2:$R$42,2,0),Costo_provisiones!$D$3:$AY$100,base_minorista!$A780,0)</f>
        <v>3.3780351904083052</v>
      </c>
      <c r="L780">
        <f>+HLOOKUP(VLOOKUP($B780,$Q$2:$R$42,2,0),Morosidad_control!$D$4:$AY$101,base_minorista!$A780,0)</f>
        <v>2.9791318502881565</v>
      </c>
      <c r="M780">
        <f ca="1">+OFFSET(Capital_2!$D$2,base_minorista!A780,0)</f>
        <v>3.3787771447242938</v>
      </c>
      <c r="N780">
        <f>+HLOOKUP(VLOOKUP($B780,$Q$2:$R$42,2,0),costo_laboral!$E$2:$AZ$99,base_minorista!$A780,0)</f>
        <v>8.9416544208599316</v>
      </c>
      <c r="O780">
        <f>+HLOOKUP(VLOOKUP($B780,$Q$2:$R$42,2,0),Participacion2!$D$2:$AO$99,base_minorista!$A780,0)</f>
        <v>0.12642384972179241</v>
      </c>
    </row>
    <row r="781" spans="1:15" ht="16.5" x14ac:dyDescent="0.3">
      <c r="A781">
        <v>2</v>
      </c>
      <c r="B781">
        <v>9</v>
      </c>
      <c r="C781">
        <v>1</v>
      </c>
      <c r="D781" s="3">
        <v>40908</v>
      </c>
      <c r="E781" s="33">
        <v>11</v>
      </c>
      <c r="F781">
        <v>1</v>
      </c>
      <c r="G781">
        <f>+HLOOKUP(VLOOKUP($B781,$Q$2:$R$42,2,0),costos_sf!$D$2:$AY$99,base_minorista!$A781,0)</f>
        <v>10147917.679684699</v>
      </c>
      <c r="H781">
        <f>+HLOOKUP(VLOOKUP($B781,$Q$2:$R$42,2,0),creditos_sf!$D$2:$AY$99,base_minorista!$A781,0)</f>
        <v>14336737.475686749</v>
      </c>
      <c r="I781">
        <f>+HLOOKUP(VLOOKUP($B781,$Q$2:$R$42,2,0),creditos_sf!$D$103:$AY$200,base_minorista!$A781,0)</f>
        <v>15997557.254795631</v>
      </c>
      <c r="J781">
        <f>+HLOOKUP(VLOOKUP($B781,$Q$2:$R$42,2,0),Costo_fondeo!$D$3:$AY$100,base_minorista!$A781,0)</f>
        <v>5.2974055420512585</v>
      </c>
      <c r="K781">
        <f>+HLOOKUP(VLOOKUP($B781,$Q$2:$R$42,2,0),Costo_provisiones!$D$3:$AY$100,base_minorista!$A781,0)</f>
        <v>2.3320537465871936</v>
      </c>
      <c r="L781">
        <f>+HLOOKUP(VLOOKUP($B781,$Q$2:$R$42,2,0),Morosidad_control!$D$4:$AY$101,base_minorista!$A781,0)</f>
        <v>3.5256335374876961</v>
      </c>
      <c r="M781">
        <f ca="1">+OFFSET(Capital_2!$D$2,base_minorista!A781,0)</f>
        <v>3.518992143247762</v>
      </c>
      <c r="N781">
        <f>+HLOOKUP(VLOOKUP($B781,$Q$2:$R$42,2,0),costo_laboral!$E$2:$AZ$99,base_minorista!$A781,0)</f>
        <v>24.43132164574774</v>
      </c>
      <c r="O781">
        <f>+HLOOKUP(VLOOKUP($B781,$Q$2:$R$42,2,0),Participacion2!$D$2:$AO$99,base_minorista!$A781,0)</f>
        <v>5.7761679081454478E-2</v>
      </c>
    </row>
    <row r="782" spans="1:15" ht="16.5" x14ac:dyDescent="0.3">
      <c r="A782">
        <v>3</v>
      </c>
      <c r="B782">
        <v>9</v>
      </c>
      <c r="C782">
        <v>2</v>
      </c>
      <c r="D782" s="3">
        <v>40939</v>
      </c>
      <c r="E782" s="33">
        <v>12</v>
      </c>
      <c r="F782">
        <v>1</v>
      </c>
      <c r="G782">
        <f>+HLOOKUP(VLOOKUP($B782,$Q$2:$R$42,2,0),costos_sf!$D$2:$AY$99,base_minorista!$A782,0)</f>
        <v>9598244.2425996996</v>
      </c>
      <c r="H782">
        <f>+HLOOKUP(VLOOKUP($B782,$Q$2:$R$42,2,0),creditos_sf!$D$2:$AY$99,base_minorista!$A782,0)</f>
        <v>14164949.820117088</v>
      </c>
      <c r="I782">
        <f>+HLOOKUP(VLOOKUP($B782,$Q$2:$R$42,2,0),creditos_sf!$D$103:$AY$200,base_minorista!$A782,0)</f>
        <v>16374962.322426235</v>
      </c>
      <c r="J782">
        <f>+HLOOKUP(VLOOKUP($B782,$Q$2:$R$42,2,0),Costo_fondeo!$D$3:$AY$100,base_minorista!$A782,0)</f>
        <v>5.2431304828783967</v>
      </c>
      <c r="K782">
        <f>+HLOOKUP(VLOOKUP($B782,$Q$2:$R$42,2,0),Costo_provisiones!$D$3:$AY$100,base_minorista!$A782,0)</f>
        <v>2.5264706948956261</v>
      </c>
      <c r="L782">
        <f>+HLOOKUP(VLOOKUP($B782,$Q$2:$R$42,2,0),Morosidad_control!$D$4:$AY$101,base_minorista!$A782,0)</f>
        <v>3.7075550891911906</v>
      </c>
      <c r="M782">
        <f ca="1">+OFFSET(Capital_2!$D$2,base_minorista!A782,0)</f>
        <v>3.5649149268123814</v>
      </c>
      <c r="N782">
        <f>+HLOOKUP(VLOOKUP($B782,$Q$2:$R$42,2,0),costo_laboral!$E$2:$AZ$99,base_minorista!$A782,0)</f>
        <v>22.224091546978698</v>
      </c>
      <c r="O782">
        <f>+HLOOKUP(VLOOKUP($B782,$Q$2:$R$42,2,0),Participacion2!$D$2:$AO$99,base_minorista!$A782,0)</f>
        <v>5.740278659690768E-2</v>
      </c>
    </row>
    <row r="783" spans="1:15" ht="16.5" x14ac:dyDescent="0.3">
      <c r="A783">
        <v>4</v>
      </c>
      <c r="B783">
        <v>9</v>
      </c>
      <c r="C783">
        <v>3</v>
      </c>
      <c r="D783" s="3">
        <v>40968</v>
      </c>
      <c r="E783" s="33">
        <v>12</v>
      </c>
      <c r="F783">
        <v>1</v>
      </c>
      <c r="G783">
        <f>+HLOOKUP(VLOOKUP($B783,$Q$2:$R$42,2,0),costos_sf!$D$2:$AY$99,base_minorista!$A783,0)</f>
        <v>9734138.3115700465</v>
      </c>
      <c r="H783">
        <f>+HLOOKUP(VLOOKUP($B783,$Q$2:$R$42,2,0),creditos_sf!$D$2:$AY$99,base_minorista!$A783,0)</f>
        <v>14818274.849952128</v>
      </c>
      <c r="I783">
        <f>+HLOOKUP(VLOOKUP($B783,$Q$2:$R$42,2,0),creditos_sf!$D$103:$AY$200,base_minorista!$A783,0)</f>
        <v>16296801.851335024</v>
      </c>
      <c r="J783">
        <f>+HLOOKUP(VLOOKUP($B783,$Q$2:$R$42,2,0),Costo_fondeo!$D$3:$AY$100,base_minorista!$A783,0)</f>
        <v>5.2512987376694333</v>
      </c>
      <c r="K783">
        <f>+HLOOKUP(VLOOKUP($B783,$Q$2:$R$42,2,0),Costo_provisiones!$D$3:$AY$100,base_minorista!$A783,0)</f>
        <v>2.3928984643369007</v>
      </c>
      <c r="L783">
        <f>+HLOOKUP(VLOOKUP($B783,$Q$2:$R$42,2,0),Morosidad_control!$D$4:$AY$101,base_minorista!$A783,0)</f>
        <v>3.2745302890865959</v>
      </c>
      <c r="M783">
        <f ca="1">+OFFSET(Capital_2!$D$2,base_minorista!A783,0)</f>
        <v>3.6045728554123184</v>
      </c>
      <c r="N783">
        <f>+HLOOKUP(VLOOKUP($B783,$Q$2:$R$42,2,0),costo_laboral!$E$2:$AZ$99,base_minorista!$A783,0)</f>
        <v>22.240088572705901</v>
      </c>
      <c r="O783">
        <f>+HLOOKUP(VLOOKUP($B783,$Q$2:$R$42,2,0),Participacion2!$D$2:$AO$99,base_minorista!$A783,0)</f>
        <v>5.9429771905935527E-2</v>
      </c>
    </row>
    <row r="784" spans="1:15" ht="16.5" x14ac:dyDescent="0.3">
      <c r="A784">
        <v>5</v>
      </c>
      <c r="B784">
        <v>9</v>
      </c>
      <c r="C784">
        <v>4</v>
      </c>
      <c r="D784" s="3">
        <v>40999</v>
      </c>
      <c r="E784" s="33">
        <v>12</v>
      </c>
      <c r="F784">
        <v>1</v>
      </c>
      <c r="G784">
        <f>+HLOOKUP(VLOOKUP($B784,$Q$2:$R$42,2,0),costos_sf!$D$2:$AY$99,base_minorista!$A784,0)</f>
        <v>9768714.8749337271</v>
      </c>
      <c r="H784">
        <f>+HLOOKUP(VLOOKUP($B784,$Q$2:$R$42,2,0),creditos_sf!$D$2:$AY$99,base_minorista!$A784,0)</f>
        <v>15061904.789880695</v>
      </c>
      <c r="I784">
        <f>+HLOOKUP(VLOOKUP($B784,$Q$2:$R$42,2,0),creditos_sf!$D$103:$AY$200,base_minorista!$A784,0)</f>
        <v>15479825.115339767</v>
      </c>
      <c r="J784">
        <f>+HLOOKUP(VLOOKUP($B784,$Q$2:$R$42,2,0),Costo_fondeo!$D$3:$AY$100,base_minorista!$A784,0)</f>
        <v>5.2002655596378151</v>
      </c>
      <c r="K784">
        <f>+HLOOKUP(VLOOKUP($B784,$Q$2:$R$42,2,0),Costo_provisiones!$D$3:$AY$100,base_minorista!$A784,0)</f>
        <v>2.2920530585973395</v>
      </c>
      <c r="L784">
        <f>+HLOOKUP(VLOOKUP($B784,$Q$2:$R$42,2,0),Morosidad_control!$D$4:$AY$101,base_minorista!$A784,0)</f>
        <v>3.4015635498123817</v>
      </c>
      <c r="M784">
        <f ca="1">+OFFSET(Capital_2!$D$2,base_minorista!A784,0)</f>
        <v>3.6441469759495817</v>
      </c>
      <c r="N784">
        <f>+HLOOKUP(VLOOKUP($B784,$Q$2:$R$42,2,0),costo_laboral!$E$2:$AZ$99,base_minorista!$A784,0)</f>
        <v>22.873463189790357</v>
      </c>
      <c r="O784">
        <f>+HLOOKUP(VLOOKUP($B784,$Q$2:$R$42,2,0),Participacion2!$D$2:$AO$99,base_minorista!$A784,0)</f>
        <v>5.9530591100189614E-2</v>
      </c>
    </row>
    <row r="785" spans="1:15" ht="16.5" x14ac:dyDescent="0.3">
      <c r="A785">
        <v>6</v>
      </c>
      <c r="B785">
        <v>9</v>
      </c>
      <c r="C785">
        <v>5</v>
      </c>
      <c r="D785" s="3">
        <v>41029</v>
      </c>
      <c r="E785" s="33">
        <v>12</v>
      </c>
      <c r="F785">
        <v>1</v>
      </c>
      <c r="G785">
        <f>+HLOOKUP(VLOOKUP($B785,$Q$2:$R$42,2,0),costos_sf!$D$2:$AY$99,base_minorista!$A785,0)</f>
        <v>9922029.2842808813</v>
      </c>
      <c r="H785">
        <f>+HLOOKUP(VLOOKUP($B785,$Q$2:$R$42,2,0),creditos_sf!$D$2:$AY$99,base_minorista!$A785,0)</f>
        <v>15036466.423124271</v>
      </c>
      <c r="I785">
        <f>+HLOOKUP(VLOOKUP($B785,$Q$2:$R$42,2,0),creditos_sf!$D$103:$AY$200,base_minorista!$A785,0)</f>
        <v>15061543.347039374</v>
      </c>
      <c r="J785">
        <f>+HLOOKUP(VLOOKUP($B785,$Q$2:$R$42,2,0),Costo_fondeo!$D$3:$AY$100,base_minorista!$A785,0)</f>
        <v>5.1530188311650651</v>
      </c>
      <c r="K785">
        <f>+HLOOKUP(VLOOKUP($B785,$Q$2:$R$42,2,0),Costo_provisiones!$D$3:$AY$100,base_minorista!$A785,0)</f>
        <v>2.565167040941621</v>
      </c>
      <c r="L785">
        <f>+HLOOKUP(VLOOKUP($B785,$Q$2:$R$42,2,0),Morosidad_control!$D$4:$AY$101,base_minorista!$A785,0)</f>
        <v>3.2423460771191772</v>
      </c>
      <c r="M785">
        <f ca="1">+OFFSET(Capital_2!$D$2,base_minorista!A785,0)</f>
        <v>3.6866707606514586</v>
      </c>
      <c r="N785">
        <f>+HLOOKUP(VLOOKUP($B785,$Q$2:$R$42,2,0),costo_laboral!$E$2:$AZ$99,base_minorista!$A785,0)</f>
        <v>23.430175250970375</v>
      </c>
      <c r="O785">
        <f>+HLOOKUP(VLOOKUP($B785,$Q$2:$R$42,2,0),Participacion2!$D$2:$AO$99,base_minorista!$A785,0)</f>
        <v>5.8908967608612417E-2</v>
      </c>
    </row>
    <row r="786" spans="1:15" ht="16.5" x14ac:dyDescent="0.3">
      <c r="A786">
        <v>7</v>
      </c>
      <c r="B786">
        <v>9</v>
      </c>
      <c r="C786">
        <v>6</v>
      </c>
      <c r="D786" s="3">
        <v>41060</v>
      </c>
      <c r="E786" s="33">
        <v>12</v>
      </c>
      <c r="F786">
        <v>1</v>
      </c>
      <c r="G786">
        <f>+HLOOKUP(VLOOKUP($B786,$Q$2:$R$42,2,0),costos_sf!$D$2:$AY$99,base_minorista!$A786,0)</f>
        <v>9966226.8047356121</v>
      </c>
      <c r="H786">
        <f>+HLOOKUP(VLOOKUP($B786,$Q$2:$R$42,2,0),creditos_sf!$D$2:$AY$99,base_minorista!$A786,0)</f>
        <v>15027267.825605663</v>
      </c>
      <c r="I786">
        <f>+HLOOKUP(VLOOKUP($B786,$Q$2:$R$42,2,0),creditos_sf!$D$103:$AY$200,base_minorista!$A786,0)</f>
        <v>14468109.521666029</v>
      </c>
      <c r="J786">
        <f>+HLOOKUP(VLOOKUP($B786,$Q$2:$R$42,2,0),Costo_fondeo!$D$3:$AY$100,base_minorista!$A786,0)</f>
        <v>5.0839311882435281</v>
      </c>
      <c r="K786">
        <f>+HLOOKUP(VLOOKUP($B786,$Q$2:$R$42,2,0),Costo_provisiones!$D$3:$AY$100,base_minorista!$A786,0)</f>
        <v>2.5643014467786029</v>
      </c>
      <c r="L786">
        <f>+HLOOKUP(VLOOKUP($B786,$Q$2:$R$42,2,0),Morosidad_control!$D$4:$AY$101,base_minorista!$A786,0)</f>
        <v>3.5233174418673907</v>
      </c>
      <c r="M786">
        <f ca="1">+OFFSET(Capital_2!$D$2,base_minorista!A786,0)</f>
        <v>3.7432616406065877</v>
      </c>
      <c r="N786">
        <f>+HLOOKUP(VLOOKUP($B786,$Q$2:$R$42,2,0),costo_laboral!$E$2:$AZ$99,base_minorista!$A786,0)</f>
        <v>24.101790071587981</v>
      </c>
      <c r="O786">
        <f>+HLOOKUP(VLOOKUP($B786,$Q$2:$R$42,2,0),Participacion2!$D$2:$AO$99,base_minorista!$A786,0)</f>
        <v>5.7710203355149772E-2</v>
      </c>
    </row>
    <row r="787" spans="1:15" ht="16.5" x14ac:dyDescent="0.3">
      <c r="A787">
        <v>8</v>
      </c>
      <c r="B787">
        <v>9</v>
      </c>
      <c r="C787">
        <v>7</v>
      </c>
      <c r="D787" s="3">
        <v>41090</v>
      </c>
      <c r="E787" s="33">
        <v>12</v>
      </c>
      <c r="F787">
        <v>1</v>
      </c>
      <c r="G787">
        <f>+HLOOKUP(VLOOKUP($B787,$Q$2:$R$42,2,0),costos_sf!$D$2:$AY$99,base_minorista!$A787,0)</f>
        <v>10245855.641828505</v>
      </c>
      <c r="H787">
        <f>+HLOOKUP(VLOOKUP($B787,$Q$2:$R$42,2,0),creditos_sf!$D$2:$AY$99,base_minorista!$A787,0)</f>
        <v>15127512.755262149</v>
      </c>
      <c r="I787">
        <f>+HLOOKUP(VLOOKUP($B787,$Q$2:$R$42,2,0),creditos_sf!$D$103:$AY$200,base_minorista!$A787,0)</f>
        <v>14522121.618368827</v>
      </c>
      <c r="J787">
        <f>+HLOOKUP(VLOOKUP($B787,$Q$2:$R$42,2,0),Costo_fondeo!$D$3:$AY$100,base_minorista!$A787,0)</f>
        <v>5.0055874825607454</v>
      </c>
      <c r="K787">
        <f>+HLOOKUP(VLOOKUP($B787,$Q$2:$R$42,2,0),Costo_provisiones!$D$3:$AY$100,base_minorista!$A787,0)</f>
        <v>3.3106718398199306</v>
      </c>
      <c r="L787">
        <f>+HLOOKUP(VLOOKUP($B787,$Q$2:$R$42,2,0),Morosidad_control!$D$4:$AY$101,base_minorista!$A787,0)</f>
        <v>5.0104950332449576</v>
      </c>
      <c r="M787">
        <f ca="1">+OFFSET(Capital_2!$D$2,base_minorista!A787,0)</f>
        <v>3.7659791083914693</v>
      </c>
      <c r="N787">
        <f>+HLOOKUP(VLOOKUP($B787,$Q$2:$R$42,2,0),costo_laboral!$E$2:$AZ$99,base_minorista!$A787,0)</f>
        <v>24.261873716576339</v>
      </c>
      <c r="O787">
        <f>+HLOOKUP(VLOOKUP($B787,$Q$2:$R$42,2,0),Participacion2!$D$2:$AO$99,base_minorista!$A787,0)</f>
        <v>5.730876075843036E-2</v>
      </c>
    </row>
    <row r="788" spans="1:15" ht="16.5" x14ac:dyDescent="0.3">
      <c r="A788">
        <v>9</v>
      </c>
      <c r="B788">
        <v>9</v>
      </c>
      <c r="C788">
        <v>8</v>
      </c>
      <c r="D788" s="3">
        <v>41121</v>
      </c>
      <c r="E788" s="33">
        <v>12</v>
      </c>
      <c r="F788">
        <v>1</v>
      </c>
      <c r="G788">
        <f>+HLOOKUP(VLOOKUP($B788,$Q$2:$R$42,2,0),costos_sf!$D$2:$AY$99,base_minorista!$A788,0)</f>
        <v>10353040.483277297</v>
      </c>
      <c r="H788">
        <f>+HLOOKUP(VLOOKUP($B788,$Q$2:$R$42,2,0),creditos_sf!$D$2:$AY$99,base_minorista!$A788,0)</f>
        <v>15307344.887199363</v>
      </c>
      <c r="I788">
        <f>+HLOOKUP(VLOOKUP($B788,$Q$2:$R$42,2,0),creditos_sf!$D$103:$AY$200,base_minorista!$A788,0)</f>
        <v>14891903.496248564</v>
      </c>
      <c r="J788">
        <f>+HLOOKUP(VLOOKUP($B788,$Q$2:$R$42,2,0),Costo_fondeo!$D$3:$AY$100,base_minorista!$A788,0)</f>
        <v>4.9021933373786064</v>
      </c>
      <c r="K788">
        <f>+HLOOKUP(VLOOKUP($B788,$Q$2:$R$42,2,0),Costo_provisiones!$D$3:$AY$100,base_minorista!$A788,0)</f>
        <v>3.5358300692655948</v>
      </c>
      <c r="L788">
        <f>+HLOOKUP(VLOOKUP($B788,$Q$2:$R$42,2,0),Morosidad_control!$D$4:$AY$101,base_minorista!$A788,0)</f>
        <v>4.1737425645071404</v>
      </c>
      <c r="M788">
        <f ca="1">+OFFSET(Capital_2!$D$2,base_minorista!A788,0)</f>
        <v>3.7900682632030773</v>
      </c>
      <c r="N788">
        <f>+HLOOKUP(VLOOKUP($B788,$Q$2:$R$42,2,0),costo_laboral!$E$2:$AZ$99,base_minorista!$A788,0)</f>
        <v>24.004564191406676</v>
      </c>
      <c r="O788">
        <f>+HLOOKUP(VLOOKUP($B788,$Q$2:$R$42,2,0),Participacion2!$D$2:$AO$99,base_minorista!$A788,0)</f>
        <v>5.8036044235663671E-2</v>
      </c>
    </row>
    <row r="789" spans="1:15" ht="16.5" x14ac:dyDescent="0.3">
      <c r="A789">
        <v>10</v>
      </c>
      <c r="B789">
        <v>9</v>
      </c>
      <c r="C789">
        <v>9</v>
      </c>
      <c r="D789" s="3">
        <v>41152</v>
      </c>
      <c r="E789" s="33">
        <v>12</v>
      </c>
      <c r="F789">
        <v>1</v>
      </c>
      <c r="G789">
        <f>+HLOOKUP(VLOOKUP($B789,$Q$2:$R$42,2,0),costos_sf!$D$2:$AY$99,base_minorista!$A789,0)</f>
        <v>10460579.097817929</v>
      </c>
      <c r="H789">
        <f>+HLOOKUP(VLOOKUP($B789,$Q$2:$R$42,2,0),creditos_sf!$D$2:$AY$99,base_minorista!$A789,0)</f>
        <v>15321145.571512366</v>
      </c>
      <c r="I789">
        <f>+HLOOKUP(VLOOKUP($B789,$Q$2:$R$42,2,0),creditos_sf!$D$103:$AY$200,base_minorista!$A789,0)</f>
        <v>14132139.399230769</v>
      </c>
      <c r="J789">
        <f>+HLOOKUP(VLOOKUP($B789,$Q$2:$R$42,2,0),Costo_fondeo!$D$3:$AY$100,base_minorista!$A789,0)</f>
        <v>4.8011363282506627</v>
      </c>
      <c r="K789">
        <f>+HLOOKUP(VLOOKUP($B789,$Q$2:$R$42,2,0),Costo_provisiones!$D$3:$AY$100,base_minorista!$A789,0)</f>
        <v>3.6501933031187628</v>
      </c>
      <c r="L789">
        <f>+HLOOKUP(VLOOKUP($B789,$Q$2:$R$42,2,0),Morosidad_control!$D$4:$AY$101,base_minorista!$A789,0)</f>
        <v>4.5538740311539989</v>
      </c>
      <c r="M789">
        <f ca="1">+OFFSET(Capital_2!$D$2,base_minorista!A789,0)</f>
        <v>3.7960315209630844</v>
      </c>
      <c r="N789">
        <f>+HLOOKUP(VLOOKUP($B789,$Q$2:$R$42,2,0),costo_laboral!$E$2:$AZ$99,base_minorista!$A789,0)</f>
        <v>24.988702225478974</v>
      </c>
      <c r="O789">
        <f>+HLOOKUP(VLOOKUP($B789,$Q$2:$R$42,2,0),Participacion2!$D$2:$AO$99,base_minorista!$A789,0)</f>
        <v>5.7808322446669877E-2</v>
      </c>
    </row>
    <row r="790" spans="1:15" ht="16.5" x14ac:dyDescent="0.3">
      <c r="A790">
        <v>11</v>
      </c>
      <c r="B790">
        <v>9</v>
      </c>
      <c r="C790">
        <v>10</v>
      </c>
      <c r="D790" s="3">
        <v>41182</v>
      </c>
      <c r="E790" s="33">
        <v>12</v>
      </c>
      <c r="F790">
        <v>1</v>
      </c>
      <c r="G790">
        <f>+HLOOKUP(VLOOKUP($B790,$Q$2:$R$42,2,0),costos_sf!$D$2:$AY$99,base_minorista!$A790,0)</f>
        <v>10660165.085497087</v>
      </c>
      <c r="H790">
        <f>+HLOOKUP(VLOOKUP($B790,$Q$2:$R$42,2,0),creditos_sf!$D$2:$AY$99,base_minorista!$A790,0)</f>
        <v>15403808.030800225</v>
      </c>
      <c r="I790">
        <f>+HLOOKUP(VLOOKUP($B790,$Q$2:$R$42,2,0),creditos_sf!$D$103:$AY$200,base_minorista!$A790,0)</f>
        <v>14400793.194097631</v>
      </c>
      <c r="J790">
        <f>+HLOOKUP(VLOOKUP($B790,$Q$2:$R$42,2,0),Costo_fondeo!$D$3:$AY$100,base_minorista!$A790,0)</f>
        <v>4.7194019047950206</v>
      </c>
      <c r="K790">
        <f>+HLOOKUP(VLOOKUP($B790,$Q$2:$R$42,2,0),Costo_provisiones!$D$3:$AY$100,base_minorista!$A790,0)</f>
        <v>4.2739526921093871</v>
      </c>
      <c r="L790">
        <f>+HLOOKUP(VLOOKUP($B790,$Q$2:$R$42,2,0),Morosidad_control!$D$4:$AY$101,base_minorista!$A790,0)</f>
        <v>4.3688568867464603</v>
      </c>
      <c r="M790">
        <f ca="1">+OFFSET(Capital_2!$D$2,base_minorista!A790,0)</f>
        <v>3.7807846214491896</v>
      </c>
      <c r="N790">
        <f>+HLOOKUP(VLOOKUP($B790,$Q$2:$R$42,2,0),costo_laboral!$E$2:$AZ$99,base_minorista!$A790,0)</f>
        <v>24.844230523641649</v>
      </c>
      <c r="O790">
        <f>+HLOOKUP(VLOOKUP($B790,$Q$2:$R$42,2,0),Participacion2!$D$2:$AO$99,base_minorista!$A790,0)</f>
        <v>5.7740188357964246E-2</v>
      </c>
    </row>
    <row r="791" spans="1:15" ht="16.5" x14ac:dyDescent="0.3">
      <c r="A791">
        <v>12</v>
      </c>
      <c r="B791">
        <v>9</v>
      </c>
      <c r="C791">
        <v>11</v>
      </c>
      <c r="D791" s="3">
        <v>41213</v>
      </c>
      <c r="E791" s="33">
        <v>12</v>
      </c>
      <c r="F791">
        <v>1</v>
      </c>
      <c r="G791">
        <f>+HLOOKUP(VLOOKUP($B791,$Q$2:$R$42,2,0),costos_sf!$D$2:$AY$99,base_minorista!$A791,0)</f>
        <v>10653041.907011896</v>
      </c>
      <c r="H791">
        <f>+HLOOKUP(VLOOKUP($B791,$Q$2:$R$42,2,0),creditos_sf!$D$2:$AY$99,base_minorista!$A791,0)</f>
        <v>16040350.840483477</v>
      </c>
      <c r="I791">
        <f>+HLOOKUP(VLOOKUP($B791,$Q$2:$R$42,2,0),creditos_sf!$D$103:$AY$200,base_minorista!$A791,0)</f>
        <v>13826488.09962122</v>
      </c>
      <c r="J791">
        <f>+HLOOKUP(VLOOKUP($B791,$Q$2:$R$42,2,0),Costo_fondeo!$D$3:$AY$100,base_minorista!$A791,0)</f>
        <v>4.6389653820278633</v>
      </c>
      <c r="K791">
        <f>+HLOOKUP(VLOOKUP($B791,$Q$2:$R$42,2,0),Costo_provisiones!$D$3:$AY$100,base_minorista!$A791,0)</f>
        <v>3.8596915095558209</v>
      </c>
      <c r="L791">
        <f>+HLOOKUP(VLOOKUP($B791,$Q$2:$R$42,2,0),Morosidad_control!$D$4:$AY$101,base_minorista!$A791,0)</f>
        <v>4.2370817325641843</v>
      </c>
      <c r="M791">
        <f ca="1">+OFFSET(Capital_2!$D$2,base_minorista!A791,0)</f>
        <v>3.7788207097198074</v>
      </c>
      <c r="N791">
        <f>+HLOOKUP(VLOOKUP($B791,$Q$2:$R$42,2,0),costo_laboral!$E$2:$AZ$99,base_minorista!$A791,0)</f>
        <v>25.224279754151546</v>
      </c>
      <c r="O791">
        <f>+HLOOKUP(VLOOKUP($B791,$Q$2:$R$42,2,0),Participacion2!$D$2:$AO$99,base_minorista!$A791,0)</f>
        <v>5.9079964033991933E-2</v>
      </c>
    </row>
    <row r="792" spans="1:15" ht="16.5" x14ac:dyDescent="0.3">
      <c r="A792">
        <v>13</v>
      </c>
      <c r="B792">
        <v>9</v>
      </c>
      <c r="C792">
        <v>12</v>
      </c>
      <c r="D792" s="3">
        <v>41243</v>
      </c>
      <c r="E792" s="33">
        <v>12</v>
      </c>
      <c r="F792">
        <v>1</v>
      </c>
      <c r="G792">
        <f>+HLOOKUP(VLOOKUP($B792,$Q$2:$R$42,2,0),costos_sf!$D$2:$AY$99,base_minorista!$A792,0)</f>
        <v>10761755.272048267</v>
      </c>
      <c r="H792">
        <f>+HLOOKUP(VLOOKUP($B792,$Q$2:$R$42,2,0),creditos_sf!$D$2:$AY$99,base_minorista!$A792,0)</f>
        <v>16688819.35814702</v>
      </c>
      <c r="I792">
        <f>+HLOOKUP(VLOOKUP($B792,$Q$2:$R$42,2,0),creditos_sf!$D$103:$AY$200,base_minorista!$A792,0)</f>
        <v>13531581.330206411</v>
      </c>
      <c r="J792">
        <f>+HLOOKUP(VLOOKUP($B792,$Q$2:$R$42,2,0),Costo_fondeo!$D$3:$AY$100,base_minorista!$A792,0)</f>
        <v>4.5899738925971967</v>
      </c>
      <c r="K792">
        <f>+HLOOKUP(VLOOKUP($B792,$Q$2:$R$42,2,0),Costo_provisiones!$D$3:$AY$100,base_minorista!$A792,0)</f>
        <v>4.1815604334593868</v>
      </c>
      <c r="L792">
        <f>+HLOOKUP(VLOOKUP($B792,$Q$2:$R$42,2,0),Morosidad_control!$D$4:$AY$101,base_minorista!$A792,0)</f>
        <v>4.2642761296470493</v>
      </c>
      <c r="M792">
        <f ca="1">+OFFSET(Capital_2!$D$2,base_minorista!A792,0)</f>
        <v>3.8090188851336229</v>
      </c>
      <c r="N792">
        <f>+HLOOKUP(VLOOKUP($B792,$Q$2:$R$42,2,0),costo_laboral!$E$2:$AZ$99,base_minorista!$A792,0)</f>
        <v>25.03393772090498</v>
      </c>
      <c r="O792">
        <f>+HLOOKUP(VLOOKUP($B792,$Q$2:$R$42,2,0),Participacion2!$D$2:$AO$99,base_minorista!$A792,0)</f>
        <v>6.003341022608185E-2</v>
      </c>
    </row>
    <row r="793" spans="1:15" ht="16.5" x14ac:dyDescent="0.3">
      <c r="A793">
        <v>14</v>
      </c>
      <c r="B793">
        <v>9</v>
      </c>
      <c r="C793">
        <v>13</v>
      </c>
      <c r="D793" s="3">
        <v>41274</v>
      </c>
      <c r="E793" s="33">
        <v>12</v>
      </c>
      <c r="F793">
        <v>1</v>
      </c>
      <c r="G793">
        <f>+HLOOKUP(VLOOKUP($B793,$Q$2:$R$42,2,0),costos_sf!$D$2:$AY$99,base_minorista!$A793,0)</f>
        <v>10608414.302551018</v>
      </c>
      <c r="H793">
        <f>+HLOOKUP(VLOOKUP($B793,$Q$2:$R$42,2,0),creditos_sf!$D$2:$AY$99,base_minorista!$A793,0)</f>
        <v>16571192.454857659</v>
      </c>
      <c r="I793">
        <f>+HLOOKUP(VLOOKUP($B793,$Q$2:$R$42,2,0),creditos_sf!$D$103:$AY$200,base_minorista!$A793,0)</f>
        <v>12963477.272173474</v>
      </c>
      <c r="J793">
        <f>+HLOOKUP(VLOOKUP($B793,$Q$2:$R$42,2,0),Costo_fondeo!$D$3:$AY$100,base_minorista!$A793,0)</f>
        <v>4.5218082664402948</v>
      </c>
      <c r="K793">
        <f>+HLOOKUP(VLOOKUP($B793,$Q$2:$R$42,2,0),Costo_provisiones!$D$3:$AY$100,base_minorista!$A793,0)</f>
        <v>3.6703230575211125</v>
      </c>
      <c r="L793">
        <f>+HLOOKUP(VLOOKUP($B793,$Q$2:$R$42,2,0),Morosidad_control!$D$4:$AY$101,base_minorista!$A793,0)</f>
        <v>3.5906157810138866</v>
      </c>
      <c r="M793">
        <f ca="1">+OFFSET(Capital_2!$D$2,base_minorista!A793,0)</f>
        <v>3.8327018844682854</v>
      </c>
      <c r="N793">
        <f>+HLOOKUP(VLOOKUP($B793,$Q$2:$R$42,2,0),costo_laboral!$E$2:$AZ$99,base_minorista!$A793,0)</f>
        <v>25.695737469106874</v>
      </c>
      <c r="O793">
        <f>+HLOOKUP(VLOOKUP($B793,$Q$2:$R$42,2,0),Participacion2!$D$2:$AO$99,base_minorista!$A793,0)</f>
        <v>6.0145238854347728E-2</v>
      </c>
    </row>
    <row r="794" spans="1:15" ht="16.5" x14ac:dyDescent="0.3">
      <c r="A794">
        <v>15</v>
      </c>
      <c r="B794">
        <v>9</v>
      </c>
      <c r="C794">
        <v>14</v>
      </c>
      <c r="D794" s="3">
        <v>41305</v>
      </c>
      <c r="E794" s="33">
        <v>13</v>
      </c>
      <c r="F794">
        <v>1</v>
      </c>
      <c r="G794">
        <f>+HLOOKUP(VLOOKUP($B794,$Q$2:$R$42,2,0),costos_sf!$D$2:$AY$99,base_minorista!$A794,0)</f>
        <v>10425742.910658412</v>
      </c>
      <c r="H794">
        <f>+HLOOKUP(VLOOKUP($B794,$Q$2:$R$42,2,0),creditos_sf!$D$2:$AY$99,base_minorista!$A794,0)</f>
        <v>15232295.952710679</v>
      </c>
      <c r="I794">
        <f>+HLOOKUP(VLOOKUP($B794,$Q$2:$R$42,2,0),creditos_sf!$D$103:$AY$200,base_minorista!$A794,0)</f>
        <v>12239807.641190128</v>
      </c>
      <c r="J794">
        <f>+HLOOKUP(VLOOKUP($B794,$Q$2:$R$42,2,0),Costo_fondeo!$D$3:$AY$100,base_minorista!$A794,0)</f>
        <v>4.5097191779704264</v>
      </c>
      <c r="K794">
        <f>+HLOOKUP(VLOOKUP($B794,$Q$2:$R$42,2,0),Costo_provisiones!$D$3:$AY$100,base_minorista!$A794,0)</f>
        <v>3.1554823439130359</v>
      </c>
      <c r="L794">
        <f>+HLOOKUP(VLOOKUP($B794,$Q$2:$R$42,2,0),Morosidad_control!$D$4:$AY$101,base_minorista!$A794,0)</f>
        <v>4.748422479041464</v>
      </c>
      <c r="M794">
        <f ca="1">+OFFSET(Capital_2!$D$2,base_minorista!A794,0)</f>
        <v>3.850163299057161</v>
      </c>
      <c r="N794">
        <f>+HLOOKUP(VLOOKUP($B794,$Q$2:$R$42,2,0),costo_laboral!$E$2:$AZ$99,base_minorista!$A794,0)</f>
        <v>27.573717132247133</v>
      </c>
      <c r="O794">
        <f>+HLOOKUP(VLOOKUP($B794,$Q$2:$R$42,2,0),Participacion2!$D$2:$AO$99,base_minorista!$A794,0)</f>
        <v>5.5269433258214047E-2</v>
      </c>
    </row>
    <row r="795" spans="1:15" ht="16.5" x14ac:dyDescent="0.3">
      <c r="A795">
        <v>16</v>
      </c>
      <c r="B795">
        <v>9</v>
      </c>
      <c r="C795">
        <v>15</v>
      </c>
      <c r="D795" s="3">
        <v>41333</v>
      </c>
      <c r="E795" s="33">
        <v>13</v>
      </c>
      <c r="F795">
        <v>1</v>
      </c>
      <c r="G795">
        <f>+HLOOKUP(VLOOKUP($B795,$Q$2:$R$42,2,0),costos_sf!$D$2:$AY$99,base_minorista!$A795,0)</f>
        <v>10436680.229353672</v>
      </c>
      <c r="H795">
        <f>+HLOOKUP(VLOOKUP($B795,$Q$2:$R$42,2,0),creditos_sf!$D$2:$AY$99,base_minorista!$A795,0)</f>
        <v>15408527.291368891</v>
      </c>
      <c r="I795">
        <f>+HLOOKUP(VLOOKUP($B795,$Q$2:$R$42,2,0),creditos_sf!$D$103:$AY$200,base_minorista!$A795,0)</f>
        <v>12110297.724197993</v>
      </c>
      <c r="J795">
        <f>+HLOOKUP(VLOOKUP($B795,$Q$2:$R$42,2,0),Costo_fondeo!$D$3:$AY$100,base_minorista!$A795,0)</f>
        <v>4.4857557211946446</v>
      </c>
      <c r="K795">
        <f>+HLOOKUP(VLOOKUP($B795,$Q$2:$R$42,2,0),Costo_provisiones!$D$3:$AY$100,base_minorista!$A795,0)</f>
        <v>3.3039179847740732</v>
      </c>
      <c r="L795">
        <f>+HLOOKUP(VLOOKUP($B795,$Q$2:$R$42,2,0),Morosidad_control!$D$4:$AY$101,base_minorista!$A795,0)</f>
        <v>5.0165816881726686</v>
      </c>
      <c r="M795">
        <f ca="1">+OFFSET(Capital_2!$D$2,base_minorista!A795,0)</f>
        <v>3.8660657399921172</v>
      </c>
      <c r="N795">
        <f>+HLOOKUP(VLOOKUP($B795,$Q$2:$R$42,2,0),costo_laboral!$E$2:$AZ$99,base_minorista!$A795,0)</f>
        <v>27.500233817724034</v>
      </c>
      <c r="O795">
        <f>+HLOOKUP(VLOOKUP($B795,$Q$2:$R$42,2,0),Participacion2!$D$2:$AO$99,base_minorista!$A795,0)</f>
        <v>5.5863809026543421E-2</v>
      </c>
    </row>
    <row r="796" spans="1:15" ht="16.5" x14ac:dyDescent="0.3">
      <c r="A796">
        <v>17</v>
      </c>
      <c r="B796">
        <v>9</v>
      </c>
      <c r="C796">
        <v>16</v>
      </c>
      <c r="D796" s="3">
        <v>41364</v>
      </c>
      <c r="E796" s="33">
        <v>13</v>
      </c>
      <c r="F796">
        <v>1</v>
      </c>
      <c r="G796">
        <f>+HLOOKUP(VLOOKUP($B796,$Q$2:$R$42,2,0),costos_sf!$D$2:$AY$99,base_minorista!$A796,0)</f>
        <v>10293373.661414687</v>
      </c>
      <c r="H796">
        <f>+HLOOKUP(VLOOKUP($B796,$Q$2:$R$42,2,0),creditos_sf!$D$2:$AY$99,base_minorista!$A796,0)</f>
        <v>14927874.898285422</v>
      </c>
      <c r="I796">
        <f>+HLOOKUP(VLOOKUP($B796,$Q$2:$R$42,2,0),creditos_sf!$D$103:$AY$200,base_minorista!$A796,0)</f>
        <v>11688670.833646828</v>
      </c>
      <c r="J796">
        <f>+HLOOKUP(VLOOKUP($B796,$Q$2:$R$42,2,0),Costo_fondeo!$D$3:$AY$100,base_minorista!$A796,0)</f>
        <v>4.4808784526520089</v>
      </c>
      <c r="K796">
        <f>+HLOOKUP(VLOOKUP($B796,$Q$2:$R$42,2,0),Costo_provisiones!$D$3:$AY$100,base_minorista!$A796,0)</f>
        <v>3.2253165457203572</v>
      </c>
      <c r="L796">
        <f>+HLOOKUP(VLOOKUP($B796,$Q$2:$R$42,2,0),Morosidad_control!$D$4:$AY$101,base_minorista!$A796,0)</f>
        <v>6.1706969310725768</v>
      </c>
      <c r="M796">
        <f ca="1">+OFFSET(Capital_2!$D$2,base_minorista!A796,0)</f>
        <v>3.8754391719680488</v>
      </c>
      <c r="N796">
        <f>+HLOOKUP(VLOOKUP($B796,$Q$2:$R$42,2,0),costo_laboral!$E$2:$AZ$99,base_minorista!$A796,0)</f>
        <v>28.075930751730628</v>
      </c>
      <c r="O796">
        <f>+HLOOKUP(VLOOKUP($B796,$Q$2:$R$42,2,0),Participacion2!$D$2:$AO$99,base_minorista!$A796,0)</f>
        <v>5.4372506703258154E-2</v>
      </c>
    </row>
    <row r="797" spans="1:15" ht="16.5" x14ac:dyDescent="0.3">
      <c r="A797">
        <v>18</v>
      </c>
      <c r="B797">
        <v>9</v>
      </c>
      <c r="C797">
        <v>17</v>
      </c>
      <c r="D797" s="3">
        <v>41394</v>
      </c>
      <c r="E797" s="33">
        <v>13</v>
      </c>
      <c r="F797">
        <v>1</v>
      </c>
      <c r="G797">
        <f>+HLOOKUP(VLOOKUP($B797,$Q$2:$R$42,2,0),costos_sf!$D$2:$AY$99,base_minorista!$A797,0)</f>
        <v>10387285.280728349</v>
      </c>
      <c r="H797">
        <f>+HLOOKUP(VLOOKUP($B797,$Q$2:$R$42,2,0),creditos_sf!$D$2:$AY$99,base_minorista!$A797,0)</f>
        <v>16355691.880140144</v>
      </c>
      <c r="I797">
        <f>+HLOOKUP(VLOOKUP($B797,$Q$2:$R$42,2,0),creditos_sf!$D$103:$AY$200,base_minorista!$A797,0)</f>
        <v>11338101.474423762</v>
      </c>
      <c r="J797">
        <f>+HLOOKUP(VLOOKUP($B797,$Q$2:$R$42,2,0),Costo_fondeo!$D$3:$AY$100,base_minorista!$A797,0)</f>
        <v>4.4809742558861672</v>
      </c>
      <c r="K797">
        <f>+HLOOKUP(VLOOKUP($B797,$Q$2:$R$42,2,0),Costo_provisiones!$D$3:$AY$100,base_minorista!$A797,0)</f>
        <v>3.3636126248382872</v>
      </c>
      <c r="L797">
        <f>+HLOOKUP(VLOOKUP($B797,$Q$2:$R$42,2,0),Morosidad_control!$D$4:$AY$101,base_minorista!$A797,0)</f>
        <v>6.6449756674943101</v>
      </c>
      <c r="M797">
        <f ca="1">+OFFSET(Capital_2!$D$2,base_minorista!A797,0)</f>
        <v>3.8611269429337338</v>
      </c>
      <c r="N797">
        <f>+HLOOKUP(VLOOKUP($B797,$Q$2:$R$42,2,0),costo_laboral!$E$2:$AZ$99,base_minorista!$A797,0)</f>
        <v>27.039659358348871</v>
      </c>
      <c r="O797">
        <f>+HLOOKUP(VLOOKUP($B797,$Q$2:$R$42,2,0),Participacion2!$D$2:$AO$99,base_minorista!$A797,0)</f>
        <v>5.9293464489228079E-2</v>
      </c>
    </row>
    <row r="798" spans="1:15" ht="16.5" x14ac:dyDescent="0.3">
      <c r="A798">
        <v>19</v>
      </c>
      <c r="B798">
        <v>9</v>
      </c>
      <c r="C798">
        <v>18</v>
      </c>
      <c r="D798" s="3">
        <v>41425</v>
      </c>
      <c r="E798" s="33">
        <v>13</v>
      </c>
      <c r="F798">
        <v>1</v>
      </c>
      <c r="G798">
        <f>+HLOOKUP(VLOOKUP($B798,$Q$2:$R$42,2,0),costos_sf!$D$2:$AY$99,base_minorista!$A798,0)</f>
        <v>10545627.849873744</v>
      </c>
      <c r="H798">
        <f>+HLOOKUP(VLOOKUP($B798,$Q$2:$R$42,2,0),creditos_sf!$D$2:$AY$99,base_minorista!$A798,0)</f>
        <v>17699760.669905916</v>
      </c>
      <c r="I798">
        <f>+HLOOKUP(VLOOKUP($B798,$Q$2:$R$42,2,0),creditos_sf!$D$103:$AY$200,base_minorista!$A798,0)</f>
        <v>11163652.819777915</v>
      </c>
      <c r="J798">
        <f>+HLOOKUP(VLOOKUP($B798,$Q$2:$R$42,2,0),Costo_fondeo!$D$3:$AY$100,base_minorista!$A798,0)</f>
        <v>4.5220372364823351</v>
      </c>
      <c r="K798">
        <f>+HLOOKUP(VLOOKUP($B798,$Q$2:$R$42,2,0),Costo_provisiones!$D$3:$AY$100,base_minorista!$A798,0)</f>
        <v>3.5843429703772487</v>
      </c>
      <c r="L798">
        <f>+HLOOKUP(VLOOKUP($B798,$Q$2:$R$42,2,0),Morosidad_control!$D$4:$AY$101,base_minorista!$A798,0)</f>
        <v>5.7453415835599824</v>
      </c>
      <c r="M798">
        <f ca="1">+OFFSET(Capital_2!$D$2,base_minorista!A798,0)</f>
        <v>3.8158367264519906</v>
      </c>
      <c r="N798">
        <f>+HLOOKUP(VLOOKUP($B798,$Q$2:$R$42,2,0),costo_laboral!$E$2:$AZ$99,base_minorista!$A798,0)</f>
        <v>26.112679251724906</v>
      </c>
      <c r="O798">
        <f>+HLOOKUP(VLOOKUP($B798,$Q$2:$R$42,2,0),Participacion2!$D$2:$AO$99,base_minorista!$A798,0)</f>
        <v>6.376526646652822E-2</v>
      </c>
    </row>
    <row r="799" spans="1:15" ht="16.5" x14ac:dyDescent="0.3">
      <c r="A799">
        <v>20</v>
      </c>
      <c r="B799">
        <v>9</v>
      </c>
      <c r="C799">
        <v>19</v>
      </c>
      <c r="D799" s="3">
        <v>41455</v>
      </c>
      <c r="E799" s="33">
        <v>13</v>
      </c>
      <c r="F799">
        <v>1</v>
      </c>
      <c r="G799">
        <f>+HLOOKUP(VLOOKUP($B799,$Q$2:$R$42,2,0),costos_sf!$D$2:$AY$99,base_minorista!$A799,0)</f>
        <v>10538659.071928753</v>
      </c>
      <c r="H799">
        <f>+HLOOKUP(VLOOKUP($B799,$Q$2:$R$42,2,0),creditos_sf!$D$2:$AY$99,base_minorista!$A799,0)</f>
        <v>18906393.164549619</v>
      </c>
      <c r="I799">
        <f>+HLOOKUP(VLOOKUP($B799,$Q$2:$R$42,2,0),creditos_sf!$D$103:$AY$200,base_minorista!$A799,0)</f>
        <v>11391984.258704497</v>
      </c>
      <c r="J799">
        <f>+HLOOKUP(VLOOKUP($B799,$Q$2:$R$42,2,0),Costo_fondeo!$D$3:$AY$100,base_minorista!$A799,0)</f>
        <v>4.557863173096913</v>
      </c>
      <c r="K799">
        <f>+HLOOKUP(VLOOKUP($B799,$Q$2:$R$42,2,0),Costo_provisiones!$D$3:$AY$100,base_minorista!$A799,0)</f>
        <v>3.174120412143945</v>
      </c>
      <c r="L799">
        <f>+HLOOKUP(VLOOKUP($B799,$Q$2:$R$42,2,0),Morosidad_control!$D$4:$AY$101,base_minorista!$A799,0)</f>
        <v>6.3401312445903013</v>
      </c>
      <c r="M799">
        <f ca="1">+OFFSET(Capital_2!$D$2,base_minorista!A799,0)</f>
        <v>3.777787965810723</v>
      </c>
      <c r="N799">
        <f>+HLOOKUP(VLOOKUP($B799,$Q$2:$R$42,2,0),costo_laboral!$E$2:$AZ$99,base_minorista!$A799,0)</f>
        <v>24.915477850705784</v>
      </c>
      <c r="O799">
        <f>+HLOOKUP(VLOOKUP($B799,$Q$2:$R$42,2,0),Participacion2!$D$2:$AO$99,base_minorista!$A799,0)</f>
        <v>6.8311062245766663E-2</v>
      </c>
    </row>
    <row r="800" spans="1:15" ht="16.5" x14ac:dyDescent="0.3">
      <c r="A800">
        <v>21</v>
      </c>
      <c r="B800">
        <v>9</v>
      </c>
      <c r="C800">
        <v>20</v>
      </c>
      <c r="D800" s="3">
        <v>41486</v>
      </c>
      <c r="E800" s="33">
        <v>13</v>
      </c>
      <c r="F800">
        <v>1</v>
      </c>
      <c r="G800">
        <f>+HLOOKUP(VLOOKUP($B800,$Q$2:$R$42,2,0),costos_sf!$D$2:$AY$99,base_minorista!$A800,0)</f>
        <v>10441946.734337272</v>
      </c>
      <c r="H800">
        <f>+HLOOKUP(VLOOKUP($B800,$Q$2:$R$42,2,0),creditos_sf!$D$2:$AY$99,base_minorista!$A800,0)</f>
        <v>18769922.177406773</v>
      </c>
      <c r="I800">
        <f>+HLOOKUP(VLOOKUP($B800,$Q$2:$R$42,2,0),creditos_sf!$D$103:$AY$200,base_minorista!$A800,0)</f>
        <v>10879678.685285108</v>
      </c>
      <c r="J800">
        <f>+HLOOKUP(VLOOKUP($B800,$Q$2:$R$42,2,0),Costo_fondeo!$D$3:$AY$100,base_minorista!$A800,0)</f>
        <v>4.5804830536276953</v>
      </c>
      <c r="K800">
        <f>+HLOOKUP(VLOOKUP($B800,$Q$2:$R$42,2,0),Costo_provisiones!$D$3:$AY$100,base_minorista!$A800,0)</f>
        <v>3.2279167926485823</v>
      </c>
      <c r="L800">
        <f>+HLOOKUP(VLOOKUP($B800,$Q$2:$R$42,2,0),Morosidad_control!$D$4:$AY$101,base_minorista!$A800,0)</f>
        <v>4.2681404033813264</v>
      </c>
      <c r="M800">
        <f ca="1">+OFFSET(Capital_2!$D$2,base_minorista!A800,0)</f>
        <v>3.7289387467323043</v>
      </c>
      <c r="N800">
        <f>+HLOOKUP(VLOOKUP($B800,$Q$2:$R$42,2,0),costo_laboral!$E$2:$AZ$99,base_minorista!$A800,0)</f>
        <v>24.907455879963479</v>
      </c>
      <c r="O800">
        <f>+HLOOKUP(VLOOKUP($B800,$Q$2:$R$42,2,0),Participacion2!$D$2:$AO$99,base_minorista!$A800,0)</f>
        <v>6.8087706156277919E-2</v>
      </c>
    </row>
    <row r="801" spans="1:15" ht="16.5" x14ac:dyDescent="0.3">
      <c r="A801">
        <v>22</v>
      </c>
      <c r="B801">
        <v>9</v>
      </c>
      <c r="C801">
        <v>21</v>
      </c>
      <c r="D801" s="3">
        <v>41517</v>
      </c>
      <c r="E801" s="33">
        <v>13</v>
      </c>
      <c r="F801">
        <v>1</v>
      </c>
      <c r="G801">
        <f>+HLOOKUP(VLOOKUP($B801,$Q$2:$R$42,2,0),costos_sf!$D$2:$AY$99,base_minorista!$A801,0)</f>
        <v>10564567.697632417</v>
      </c>
      <c r="H801">
        <f>+HLOOKUP(VLOOKUP($B801,$Q$2:$R$42,2,0),creditos_sf!$D$2:$AY$99,base_minorista!$A801,0)</f>
        <v>19491224.130835418</v>
      </c>
      <c r="I801">
        <f>+HLOOKUP(VLOOKUP($B801,$Q$2:$R$42,2,0),creditos_sf!$D$103:$AY$200,base_minorista!$A801,0)</f>
        <v>10366531.946552502</v>
      </c>
      <c r="J801">
        <f>+HLOOKUP(VLOOKUP($B801,$Q$2:$R$42,2,0),Costo_fondeo!$D$3:$AY$100,base_minorista!$A801,0)</f>
        <v>4.6449026461716683</v>
      </c>
      <c r="K801">
        <f>+HLOOKUP(VLOOKUP($B801,$Q$2:$R$42,2,0),Costo_provisiones!$D$3:$AY$100,base_minorista!$A801,0)</f>
        <v>3.3930160666624105</v>
      </c>
      <c r="L801">
        <f>+HLOOKUP(VLOOKUP($B801,$Q$2:$R$42,2,0),Morosidad_control!$D$4:$AY$101,base_minorista!$A801,0)</f>
        <v>5.1863742271121582</v>
      </c>
      <c r="M801">
        <f ca="1">+OFFSET(Capital_2!$D$2,base_minorista!A801,0)</f>
        <v>3.6888980520732653</v>
      </c>
      <c r="N801">
        <f>+HLOOKUP(VLOOKUP($B801,$Q$2:$R$42,2,0),costo_laboral!$E$2:$AZ$99,base_minorista!$A801,0)</f>
        <v>24.843617653594567</v>
      </c>
      <c r="O801">
        <f>+HLOOKUP(VLOOKUP($B801,$Q$2:$R$42,2,0),Participacion2!$D$2:$AO$99,base_minorista!$A801,0)</f>
        <v>7.0640637107198173E-2</v>
      </c>
    </row>
    <row r="802" spans="1:15" ht="16.5" x14ac:dyDescent="0.3">
      <c r="A802">
        <v>23</v>
      </c>
      <c r="B802">
        <v>9</v>
      </c>
      <c r="C802">
        <v>22</v>
      </c>
      <c r="D802" s="3">
        <v>41547</v>
      </c>
      <c r="E802" s="33">
        <v>13</v>
      </c>
      <c r="F802">
        <v>1</v>
      </c>
      <c r="G802">
        <f>+HLOOKUP(VLOOKUP($B802,$Q$2:$R$42,2,0),costos_sf!$D$2:$AY$99,base_minorista!$A802,0)</f>
        <v>10618373.279962055</v>
      </c>
      <c r="H802">
        <f>+HLOOKUP(VLOOKUP($B802,$Q$2:$R$42,2,0),creditos_sf!$D$2:$AY$99,base_minorista!$A802,0)</f>
        <v>21148500.822750378</v>
      </c>
      <c r="I802">
        <f>+HLOOKUP(VLOOKUP($B802,$Q$2:$R$42,2,0),creditos_sf!$D$103:$AY$200,base_minorista!$A802,0)</f>
        <v>11390067.099371729</v>
      </c>
      <c r="J802">
        <f>+HLOOKUP(VLOOKUP($B802,$Q$2:$R$42,2,0),Costo_fondeo!$D$3:$AY$100,base_minorista!$A802,0)</f>
        <v>4.6547799785594561</v>
      </c>
      <c r="K802">
        <f>+HLOOKUP(VLOOKUP($B802,$Q$2:$R$42,2,0),Costo_provisiones!$D$3:$AY$100,base_minorista!$A802,0)</f>
        <v>3.6310415098100575</v>
      </c>
      <c r="L802">
        <f>+HLOOKUP(VLOOKUP($B802,$Q$2:$R$42,2,0),Morosidad_control!$D$4:$AY$101,base_minorista!$A802,0)</f>
        <v>5.5029888114681516</v>
      </c>
      <c r="M802">
        <f ca="1">+OFFSET(Capital_2!$D$2,base_minorista!A802,0)</f>
        <v>3.6532457928608841</v>
      </c>
      <c r="N802">
        <f>+HLOOKUP(VLOOKUP($B802,$Q$2:$R$42,2,0),costo_laboral!$E$2:$AZ$99,base_minorista!$A802,0)</f>
        <v>22.517932118955152</v>
      </c>
      <c r="O802">
        <f>+HLOOKUP(VLOOKUP($B802,$Q$2:$R$42,2,0),Participacion2!$D$2:$AO$99,base_minorista!$A802,0)</f>
        <v>7.6601856031249138E-2</v>
      </c>
    </row>
    <row r="803" spans="1:15" ht="16.5" x14ac:dyDescent="0.3">
      <c r="A803">
        <v>24</v>
      </c>
      <c r="B803">
        <v>9</v>
      </c>
      <c r="C803">
        <v>23</v>
      </c>
      <c r="D803" s="3">
        <v>41578</v>
      </c>
      <c r="E803" s="33">
        <v>13</v>
      </c>
      <c r="F803">
        <v>1</v>
      </c>
      <c r="G803">
        <f>+HLOOKUP(VLOOKUP($B803,$Q$2:$R$42,2,0),costos_sf!$D$2:$AY$99,base_minorista!$A803,0)</f>
        <v>11338698.676922908</v>
      </c>
      <c r="H803">
        <f>+HLOOKUP(VLOOKUP($B803,$Q$2:$R$42,2,0),creditos_sf!$D$2:$AY$99,base_minorista!$A803,0)</f>
        <v>22395104.927329209</v>
      </c>
      <c r="I803">
        <f>+HLOOKUP(VLOOKUP($B803,$Q$2:$R$42,2,0),creditos_sf!$D$103:$AY$200,base_minorista!$A803,0)</f>
        <v>11208988.216112198</v>
      </c>
      <c r="J803">
        <f>+HLOOKUP(VLOOKUP($B803,$Q$2:$R$42,2,0),Costo_fondeo!$D$3:$AY$100,base_minorista!$A803,0)</f>
        <v>4.723555778507059</v>
      </c>
      <c r="K803">
        <f>+HLOOKUP(VLOOKUP($B803,$Q$2:$R$42,2,0),Costo_provisiones!$D$3:$AY$100,base_minorista!$A803,0)</f>
        <v>4.0952873747830045</v>
      </c>
      <c r="L803">
        <f>+HLOOKUP(VLOOKUP($B803,$Q$2:$R$42,2,0),Morosidad_control!$D$4:$AY$101,base_minorista!$A803,0)</f>
        <v>5.6120160637587668</v>
      </c>
      <c r="M803">
        <f ca="1">+OFFSET(Capital_2!$D$2,base_minorista!A803,0)</f>
        <v>3.6199379690818381</v>
      </c>
      <c r="N803">
        <f>+HLOOKUP(VLOOKUP($B803,$Q$2:$R$42,2,0),costo_laboral!$E$2:$AZ$99,base_minorista!$A803,0)</f>
        <v>23.10665207227666</v>
      </c>
      <c r="O803">
        <f>+HLOOKUP(VLOOKUP($B803,$Q$2:$R$42,2,0),Participacion2!$D$2:$AO$99,base_minorista!$A803,0)</f>
        <v>8.0496878918427536E-2</v>
      </c>
    </row>
    <row r="804" spans="1:15" ht="16.5" x14ac:dyDescent="0.3">
      <c r="A804">
        <v>25</v>
      </c>
      <c r="B804">
        <v>9</v>
      </c>
      <c r="C804">
        <v>24</v>
      </c>
      <c r="D804" s="3">
        <v>41608</v>
      </c>
      <c r="E804" s="33">
        <v>13</v>
      </c>
      <c r="F804">
        <v>1</v>
      </c>
      <c r="G804">
        <f>+HLOOKUP(VLOOKUP($B804,$Q$2:$R$42,2,0),costos_sf!$D$2:$AY$99,base_minorista!$A804,0)</f>
        <v>11553512.765677478</v>
      </c>
      <c r="H804">
        <f>+HLOOKUP(VLOOKUP($B804,$Q$2:$R$42,2,0),creditos_sf!$D$2:$AY$99,base_minorista!$A804,0)</f>
        <v>24285658.8665778</v>
      </c>
      <c r="I804">
        <f>+HLOOKUP(VLOOKUP($B804,$Q$2:$R$42,2,0),creditos_sf!$D$103:$AY$200,base_minorista!$A804,0)</f>
        <v>10711989.605692368</v>
      </c>
      <c r="J804">
        <f>+HLOOKUP(VLOOKUP($B804,$Q$2:$R$42,2,0),Costo_fondeo!$D$3:$AY$100,base_minorista!$A804,0)</f>
        <v>4.7824934828592172</v>
      </c>
      <c r="K804">
        <f>+HLOOKUP(VLOOKUP($B804,$Q$2:$R$42,2,0),Costo_provisiones!$D$3:$AY$100,base_minorista!$A804,0)</f>
        <v>4.0686689233337594</v>
      </c>
      <c r="L804">
        <f>+HLOOKUP(VLOOKUP($B804,$Q$2:$R$42,2,0),Morosidad_control!$D$4:$AY$101,base_minorista!$A804,0)</f>
        <v>6.3703056769673818</v>
      </c>
      <c r="M804">
        <f ca="1">+OFFSET(Capital_2!$D$2,base_minorista!A804,0)</f>
        <v>3.5647933704456456</v>
      </c>
      <c r="N804">
        <f>+HLOOKUP(VLOOKUP($B804,$Q$2:$R$42,2,0),costo_laboral!$E$2:$AZ$99,base_minorista!$A804,0)</f>
        <v>22.537644700938749</v>
      </c>
      <c r="O804">
        <f>+HLOOKUP(VLOOKUP($B804,$Q$2:$R$42,2,0),Participacion2!$D$2:$AO$99,base_minorista!$A804,0)</f>
        <v>8.5435094432767478E-2</v>
      </c>
    </row>
    <row r="805" spans="1:15" ht="16.5" x14ac:dyDescent="0.3">
      <c r="A805">
        <v>26</v>
      </c>
      <c r="B805">
        <v>9</v>
      </c>
      <c r="C805">
        <v>25</v>
      </c>
      <c r="D805" s="3">
        <v>41639</v>
      </c>
      <c r="E805" s="33">
        <v>13</v>
      </c>
      <c r="F805">
        <v>1</v>
      </c>
      <c r="G805">
        <f>+HLOOKUP(VLOOKUP($B805,$Q$2:$R$42,2,0),costos_sf!$D$2:$AY$99,base_minorista!$A805,0)</f>
        <v>11914654.436064042</v>
      </c>
      <c r="H805">
        <f>+HLOOKUP(VLOOKUP($B805,$Q$2:$R$42,2,0),creditos_sf!$D$2:$AY$99,base_minorista!$A805,0)</f>
        <v>23912400.42723595</v>
      </c>
      <c r="I805">
        <f>+HLOOKUP(VLOOKUP($B805,$Q$2:$R$42,2,0),creditos_sf!$D$103:$AY$200,base_minorista!$A805,0)</f>
        <v>10317400.404979834</v>
      </c>
      <c r="J805">
        <f>+HLOOKUP(VLOOKUP($B805,$Q$2:$R$42,2,0),Costo_fondeo!$D$3:$AY$100,base_minorista!$A805,0)</f>
        <v>4.8809939056091141</v>
      </c>
      <c r="K805">
        <f>+HLOOKUP(VLOOKUP($B805,$Q$2:$R$42,2,0),Costo_provisiones!$D$3:$AY$100,base_minorista!$A805,0)</f>
        <v>4.4611829874664259</v>
      </c>
      <c r="L805">
        <f>+HLOOKUP(VLOOKUP($B805,$Q$2:$R$42,2,0),Morosidad_control!$D$4:$AY$101,base_minorista!$A805,0)</f>
        <v>5.2272370873599394</v>
      </c>
      <c r="M805">
        <f ca="1">+OFFSET(Capital_2!$D$2,base_minorista!A805,0)</f>
        <v>3.5095726367283766</v>
      </c>
      <c r="N805">
        <f>+HLOOKUP(VLOOKUP($B805,$Q$2:$R$42,2,0),costo_laboral!$E$2:$AZ$99,base_minorista!$A805,0)</f>
        <v>23.154387420239551</v>
      </c>
      <c r="O805">
        <f>+HLOOKUP(VLOOKUP($B805,$Q$2:$R$42,2,0),Participacion2!$D$2:$AO$99,base_minorista!$A805,0)</f>
        <v>8.5927897089676658E-2</v>
      </c>
    </row>
    <row r="806" spans="1:15" ht="16.5" x14ac:dyDescent="0.3">
      <c r="A806">
        <v>27</v>
      </c>
      <c r="B806">
        <v>9</v>
      </c>
      <c r="C806">
        <v>26</v>
      </c>
      <c r="D806" s="3">
        <v>41670</v>
      </c>
      <c r="E806" s="33">
        <v>14</v>
      </c>
      <c r="F806">
        <v>1</v>
      </c>
      <c r="G806">
        <f>+HLOOKUP(VLOOKUP($B806,$Q$2:$R$42,2,0),costos_sf!$D$2:$AY$99,base_minorista!$A806,0)</f>
        <v>12490558.271742621</v>
      </c>
      <c r="H806">
        <f>+HLOOKUP(VLOOKUP($B806,$Q$2:$R$42,2,0),creditos_sf!$D$2:$AY$99,base_minorista!$A806,0)</f>
        <v>22729476.460221119</v>
      </c>
      <c r="I806">
        <f>+HLOOKUP(VLOOKUP($B806,$Q$2:$R$42,2,0),creditos_sf!$D$103:$AY$200,base_minorista!$A806,0)</f>
        <v>10511066.947464729</v>
      </c>
      <c r="J806">
        <f>+HLOOKUP(VLOOKUP($B806,$Q$2:$R$42,2,0),Costo_fondeo!$D$3:$AY$100,base_minorista!$A806,0)</f>
        <v>4.9666258338406228</v>
      </c>
      <c r="K806">
        <f>+HLOOKUP(VLOOKUP($B806,$Q$2:$R$42,2,0),Costo_provisiones!$D$3:$AY$100,base_minorista!$A806,0)</f>
        <v>4.9899723040885497</v>
      </c>
      <c r="L806">
        <f>+HLOOKUP(VLOOKUP($B806,$Q$2:$R$42,2,0),Morosidad_control!$D$4:$AY$101,base_minorista!$A806,0)</f>
        <v>6.1077327976404163</v>
      </c>
      <c r="M806">
        <f ca="1">+OFFSET(Capital_2!$D$2,base_minorista!A806,0)</f>
        <v>3.4442162995780268</v>
      </c>
      <c r="N806">
        <f>+HLOOKUP(VLOOKUP($B806,$Q$2:$R$42,2,0),costo_laboral!$E$2:$AZ$99,base_minorista!$A806,0)</f>
        <v>23.991456270050083</v>
      </c>
      <c r="O806">
        <f>+HLOOKUP(VLOOKUP($B806,$Q$2:$R$42,2,0),Participacion2!$D$2:$AO$99,base_minorista!$A806,0)</f>
        <v>8.2305514463026475E-2</v>
      </c>
    </row>
    <row r="807" spans="1:15" ht="16.5" x14ac:dyDescent="0.3">
      <c r="A807">
        <v>28</v>
      </c>
      <c r="B807">
        <v>9</v>
      </c>
      <c r="C807">
        <v>27</v>
      </c>
      <c r="D807" s="3">
        <v>41698</v>
      </c>
      <c r="E807" s="33">
        <v>14</v>
      </c>
      <c r="F807">
        <v>1</v>
      </c>
      <c r="G807">
        <f>+HLOOKUP(VLOOKUP($B807,$Q$2:$R$42,2,0),costos_sf!$D$2:$AY$99,base_minorista!$A807,0)</f>
        <v>12858119.411156729</v>
      </c>
      <c r="H807">
        <f>+HLOOKUP(VLOOKUP($B807,$Q$2:$R$42,2,0),creditos_sf!$D$2:$AY$99,base_minorista!$A807,0)</f>
        <v>22639033.900747102</v>
      </c>
      <c r="I807">
        <f>+HLOOKUP(VLOOKUP($B807,$Q$2:$R$42,2,0),creditos_sf!$D$103:$AY$200,base_minorista!$A807,0)</f>
        <v>10610021.456777308</v>
      </c>
      <c r="J807">
        <f>+HLOOKUP(VLOOKUP($B807,$Q$2:$R$42,2,0),Costo_fondeo!$D$3:$AY$100,base_minorista!$A807,0)</f>
        <v>5.0416362907203851</v>
      </c>
      <c r="K807">
        <f>+HLOOKUP(VLOOKUP($B807,$Q$2:$R$42,2,0),Costo_provisiones!$D$3:$AY$100,base_minorista!$A807,0)</f>
        <v>5.0846196107395709</v>
      </c>
      <c r="L807">
        <f>+HLOOKUP(VLOOKUP($B807,$Q$2:$R$42,2,0),Morosidad_control!$D$4:$AY$101,base_minorista!$A807,0)</f>
        <v>6.3218900009149355</v>
      </c>
      <c r="M807">
        <f ca="1">+OFFSET(Capital_2!$D$2,base_minorista!A807,0)</f>
        <v>3.3651511548182853</v>
      </c>
      <c r="N807">
        <f>+HLOOKUP(VLOOKUP($B807,$Q$2:$R$42,2,0),costo_laboral!$E$2:$AZ$99,base_minorista!$A807,0)</f>
        <v>24.165391362020088</v>
      </c>
      <c r="O807">
        <f>+HLOOKUP(VLOOKUP($B807,$Q$2:$R$42,2,0),Participacion2!$D$2:$AO$99,base_minorista!$A807,0)</f>
        <v>8.322547101392419E-2</v>
      </c>
    </row>
    <row r="808" spans="1:15" ht="16.5" x14ac:dyDescent="0.3">
      <c r="A808">
        <v>29</v>
      </c>
      <c r="B808">
        <v>9</v>
      </c>
      <c r="C808">
        <v>28</v>
      </c>
      <c r="D808" s="3">
        <v>41729</v>
      </c>
      <c r="E808" s="33">
        <v>14</v>
      </c>
      <c r="F808">
        <v>1</v>
      </c>
      <c r="G808">
        <f>+HLOOKUP(VLOOKUP($B808,$Q$2:$R$42,2,0),costos_sf!$D$2:$AY$99,base_minorista!$A808,0)</f>
        <v>13159275.746274443</v>
      </c>
      <c r="H808">
        <f>+HLOOKUP(VLOOKUP($B808,$Q$2:$R$42,2,0),creditos_sf!$D$2:$AY$99,base_minorista!$A808,0)</f>
        <v>23229830.927597698</v>
      </c>
      <c r="I808">
        <f>+HLOOKUP(VLOOKUP($B808,$Q$2:$R$42,2,0),creditos_sf!$D$103:$AY$200,base_minorista!$A808,0)</f>
        <v>10508260.072341874</v>
      </c>
      <c r="J808">
        <f>+HLOOKUP(VLOOKUP($B808,$Q$2:$R$42,2,0),Costo_fondeo!$D$3:$AY$100,base_minorista!$A808,0)</f>
        <v>5.1690621024872376</v>
      </c>
      <c r="K808">
        <f>+HLOOKUP(VLOOKUP($B808,$Q$2:$R$42,2,0),Costo_provisiones!$D$3:$AY$100,base_minorista!$A808,0)</f>
        <v>5.368450819775294</v>
      </c>
      <c r="L808">
        <f>+HLOOKUP(VLOOKUP($B808,$Q$2:$R$42,2,0),Morosidad_control!$D$4:$AY$101,base_minorista!$A808,0)</f>
        <v>6.0249761693251171</v>
      </c>
      <c r="M808">
        <f ca="1">+OFFSET(Capital_2!$D$2,base_minorista!A808,0)</f>
        <v>3.2958556767962262</v>
      </c>
      <c r="N808">
        <f>+HLOOKUP(VLOOKUP($B808,$Q$2:$R$42,2,0),costo_laboral!$E$2:$AZ$99,base_minorista!$A808,0)</f>
        <v>23.99398287355698</v>
      </c>
      <c r="O808">
        <f>+HLOOKUP(VLOOKUP($B808,$Q$2:$R$42,2,0),Participacion2!$D$2:$AO$99,base_minorista!$A808,0)</f>
        <v>8.5546262595698461E-2</v>
      </c>
    </row>
    <row r="809" spans="1:15" ht="16.5" x14ac:dyDescent="0.3">
      <c r="A809">
        <v>30</v>
      </c>
      <c r="B809">
        <v>9</v>
      </c>
      <c r="C809">
        <v>29</v>
      </c>
      <c r="D809" s="3">
        <v>41759</v>
      </c>
      <c r="E809" s="33">
        <v>14</v>
      </c>
      <c r="F809">
        <v>1</v>
      </c>
      <c r="G809">
        <f>+HLOOKUP(VLOOKUP($B809,$Q$2:$R$42,2,0),costos_sf!$D$2:$AY$99,base_minorista!$A809,0)</f>
        <v>13339712.076296296</v>
      </c>
      <c r="H809">
        <f>+HLOOKUP(VLOOKUP($B809,$Q$2:$R$42,2,0),creditos_sf!$D$2:$AY$99,base_minorista!$A809,0)</f>
        <v>24360714.577426776</v>
      </c>
      <c r="I809">
        <f>+HLOOKUP(VLOOKUP($B809,$Q$2:$R$42,2,0),creditos_sf!$D$103:$AY$200,base_minorista!$A809,0)</f>
        <v>10394421.133926913</v>
      </c>
      <c r="J809">
        <f>+HLOOKUP(VLOOKUP($B809,$Q$2:$R$42,2,0),Costo_fondeo!$D$3:$AY$100,base_minorista!$A809,0)</f>
        <v>5.2943181584440033</v>
      </c>
      <c r="K809">
        <f>+HLOOKUP(VLOOKUP($B809,$Q$2:$R$42,2,0),Costo_provisiones!$D$3:$AY$100,base_minorista!$A809,0)</f>
        <v>5.4637256858935839</v>
      </c>
      <c r="L809">
        <f>+HLOOKUP(VLOOKUP($B809,$Q$2:$R$42,2,0),Morosidad_control!$D$4:$AY$101,base_minorista!$A809,0)</f>
        <v>5.7724375148246594</v>
      </c>
      <c r="M809">
        <f ca="1">+OFFSET(Capital_2!$D$2,base_minorista!A809,0)</f>
        <v>3.2437779376973728</v>
      </c>
      <c r="N809">
        <f>+HLOOKUP(VLOOKUP($B809,$Q$2:$R$42,2,0),costo_laboral!$E$2:$AZ$99,base_minorista!$A809,0)</f>
        <v>23.282549997501754</v>
      </c>
      <c r="O809">
        <f>+HLOOKUP(VLOOKUP($B809,$Q$2:$R$42,2,0),Participacion2!$D$2:$AO$99,base_minorista!$A809,0)</f>
        <v>8.9700886077863487E-2</v>
      </c>
    </row>
    <row r="810" spans="1:15" ht="16.5" x14ac:dyDescent="0.3">
      <c r="A810">
        <v>31</v>
      </c>
      <c r="B810">
        <v>9</v>
      </c>
      <c r="C810">
        <v>30</v>
      </c>
      <c r="D810" s="3">
        <v>41790</v>
      </c>
      <c r="E810" s="33">
        <v>14</v>
      </c>
      <c r="F810">
        <v>1</v>
      </c>
      <c r="G810">
        <f>+HLOOKUP(VLOOKUP($B810,$Q$2:$R$42,2,0),costos_sf!$D$2:$AY$99,base_minorista!$A810,0)</f>
        <v>13630605.867889574</v>
      </c>
      <c r="H810">
        <f>+HLOOKUP(VLOOKUP($B810,$Q$2:$R$42,2,0),creditos_sf!$D$2:$AY$99,base_minorista!$A810,0)</f>
        <v>25594763.178124115</v>
      </c>
      <c r="I810">
        <f>+HLOOKUP(VLOOKUP($B810,$Q$2:$R$42,2,0),creditos_sf!$D$103:$AY$200,base_minorista!$A810,0)</f>
        <v>10635139.608985495</v>
      </c>
      <c r="J810">
        <f>+HLOOKUP(VLOOKUP($B810,$Q$2:$R$42,2,0),Costo_fondeo!$D$3:$AY$100,base_minorista!$A810,0)</f>
        <v>5.411295399564799</v>
      </c>
      <c r="K810">
        <f>+HLOOKUP(VLOOKUP($B810,$Q$2:$R$42,2,0),Costo_provisiones!$D$3:$AY$100,base_minorista!$A810,0)</f>
        <v>5.5499026407982788</v>
      </c>
      <c r="L810">
        <f>+HLOOKUP(VLOOKUP($B810,$Q$2:$R$42,2,0),Morosidad_control!$D$4:$AY$101,base_minorista!$A810,0)</f>
        <v>5.7886714171059239</v>
      </c>
      <c r="M810">
        <f ca="1">+OFFSET(Capital_2!$D$2,base_minorista!A810,0)</f>
        <v>3.2095324879825831</v>
      </c>
      <c r="N810">
        <f>+HLOOKUP(VLOOKUP($B810,$Q$2:$R$42,2,0),costo_laboral!$E$2:$AZ$99,base_minorista!$A810,0)</f>
        <v>22.456387916395691</v>
      </c>
      <c r="O810">
        <f>+HLOOKUP(VLOOKUP($B810,$Q$2:$R$42,2,0),Participacion2!$D$2:$AO$99,base_minorista!$A810,0)</f>
        <v>9.4396540636217663E-2</v>
      </c>
    </row>
    <row r="811" spans="1:15" ht="16.5" x14ac:dyDescent="0.3">
      <c r="A811">
        <v>32</v>
      </c>
      <c r="B811">
        <v>9</v>
      </c>
      <c r="C811">
        <v>31</v>
      </c>
      <c r="D811" s="3">
        <v>41820</v>
      </c>
      <c r="E811" s="33">
        <v>14</v>
      </c>
      <c r="F811">
        <v>1</v>
      </c>
      <c r="G811">
        <f>+HLOOKUP(VLOOKUP($B811,$Q$2:$R$42,2,0),costos_sf!$D$2:$AY$99,base_minorista!$A811,0)</f>
        <v>13818314.821078246</v>
      </c>
      <c r="H811">
        <f>+HLOOKUP(VLOOKUP($B811,$Q$2:$R$42,2,0),creditos_sf!$D$2:$AY$99,base_minorista!$A811,0)</f>
        <v>26596303.010354314</v>
      </c>
      <c r="I811">
        <f>+HLOOKUP(VLOOKUP($B811,$Q$2:$R$42,2,0),creditos_sf!$D$103:$AY$200,base_minorista!$A811,0)</f>
        <v>10716451.598902812</v>
      </c>
      <c r="J811">
        <f>+HLOOKUP(VLOOKUP($B811,$Q$2:$R$42,2,0),Costo_fondeo!$D$3:$AY$100,base_minorista!$A811,0)</f>
        <v>5.5443450888703563</v>
      </c>
      <c r="K811">
        <f>+HLOOKUP(VLOOKUP($B811,$Q$2:$R$42,2,0),Costo_provisiones!$D$3:$AY$100,base_minorista!$A811,0)</f>
        <v>5.3684834560967367</v>
      </c>
      <c r="L811">
        <f>+HLOOKUP(VLOOKUP($B811,$Q$2:$R$42,2,0),Morosidad_control!$D$4:$AY$101,base_minorista!$A811,0)</f>
        <v>6.5218197069908044</v>
      </c>
      <c r="M811">
        <f ca="1">+OFFSET(Capital_2!$D$2,base_minorista!A811,0)</f>
        <v>3.1850428382831848</v>
      </c>
      <c r="N811">
        <f>+HLOOKUP(VLOOKUP($B811,$Q$2:$R$42,2,0),costo_laboral!$E$2:$AZ$99,base_minorista!$A811,0)</f>
        <v>22.094340195190615</v>
      </c>
      <c r="O811">
        <f>+HLOOKUP(VLOOKUP($B811,$Q$2:$R$42,2,0),Participacion2!$D$2:$AO$99,base_minorista!$A811,0)</f>
        <v>9.7801276296068482E-2</v>
      </c>
    </row>
    <row r="812" spans="1:15" ht="16.5" x14ac:dyDescent="0.3">
      <c r="A812">
        <v>33</v>
      </c>
      <c r="B812">
        <v>9</v>
      </c>
      <c r="C812">
        <v>32</v>
      </c>
      <c r="D812" s="3">
        <v>41851</v>
      </c>
      <c r="E812" s="33">
        <v>14</v>
      </c>
      <c r="F812">
        <v>1</v>
      </c>
      <c r="G812">
        <f>+HLOOKUP(VLOOKUP($B812,$Q$2:$R$42,2,0),costos_sf!$D$2:$AY$99,base_minorista!$A812,0)</f>
        <v>14220517.865973148</v>
      </c>
      <c r="H812">
        <f>+HLOOKUP(VLOOKUP($B812,$Q$2:$R$42,2,0),creditos_sf!$D$2:$AY$99,base_minorista!$A812,0)</f>
        <v>27656482.775040746</v>
      </c>
      <c r="I812">
        <f>+HLOOKUP(VLOOKUP($B812,$Q$2:$R$42,2,0),creditos_sf!$D$103:$AY$200,base_minorista!$A812,0)</f>
        <v>10882495.959457761</v>
      </c>
      <c r="J812">
        <f>+HLOOKUP(VLOOKUP($B812,$Q$2:$R$42,2,0),Costo_fondeo!$D$3:$AY$100,base_minorista!$A812,0)</f>
        <v>5.6509551117892904</v>
      </c>
      <c r="K812">
        <f>+HLOOKUP(VLOOKUP($B812,$Q$2:$R$42,2,0),Costo_provisiones!$D$3:$AY$100,base_minorista!$A812,0)</f>
        <v>5.3887862456351483</v>
      </c>
      <c r="L812">
        <f>+HLOOKUP(VLOOKUP($B812,$Q$2:$R$42,2,0),Morosidad_control!$D$4:$AY$101,base_minorista!$A812,0)</f>
        <v>6.8695632214560138</v>
      </c>
      <c r="M812">
        <f ca="1">+OFFSET(Capital_2!$D$2,base_minorista!A812,0)</f>
        <v>3.1704105350092515</v>
      </c>
      <c r="N812">
        <f>+HLOOKUP(VLOOKUP($B812,$Q$2:$R$42,2,0),costo_laboral!$E$2:$AZ$99,base_minorista!$A812,0)</f>
        <v>22.043893994713198</v>
      </c>
      <c r="O812">
        <f>+HLOOKUP(VLOOKUP($B812,$Q$2:$R$42,2,0),Participacion2!$D$2:$AO$99,base_minorista!$A812,0)</f>
        <v>0.10195878163561073</v>
      </c>
    </row>
    <row r="813" spans="1:15" ht="16.5" x14ac:dyDescent="0.3">
      <c r="A813">
        <v>34</v>
      </c>
      <c r="B813">
        <v>9</v>
      </c>
      <c r="C813">
        <v>33</v>
      </c>
      <c r="D813" s="3">
        <v>41882</v>
      </c>
      <c r="E813" s="33">
        <v>14</v>
      </c>
      <c r="F813">
        <v>1</v>
      </c>
      <c r="G813">
        <f>+HLOOKUP(VLOOKUP($B813,$Q$2:$R$42,2,0),costos_sf!$D$2:$AY$99,base_minorista!$A813,0)</f>
        <v>14534659.245575324</v>
      </c>
      <c r="H813">
        <f>+HLOOKUP(VLOOKUP($B813,$Q$2:$R$42,2,0),creditos_sf!$D$2:$AY$99,base_minorista!$A813,0)</f>
        <v>29094479.457094427</v>
      </c>
      <c r="I813">
        <f>+HLOOKUP(VLOOKUP($B813,$Q$2:$R$42,2,0),creditos_sf!$D$103:$AY$200,base_minorista!$A813,0)</f>
        <v>10896713.016585499</v>
      </c>
      <c r="J813">
        <f>+HLOOKUP(VLOOKUP($B813,$Q$2:$R$42,2,0),Costo_fondeo!$D$3:$AY$100,base_minorista!$A813,0)</f>
        <v>5.7109231897000834</v>
      </c>
      <c r="K813">
        <f>+HLOOKUP(VLOOKUP($B813,$Q$2:$R$42,2,0),Costo_provisiones!$D$3:$AY$100,base_minorista!$A813,0)</f>
        <v>5.6149386777448314</v>
      </c>
      <c r="L813">
        <f>+HLOOKUP(VLOOKUP($B813,$Q$2:$R$42,2,0),Morosidad_control!$D$4:$AY$101,base_minorista!$A813,0)</f>
        <v>7.5125438842787799</v>
      </c>
      <c r="M813">
        <f ca="1">+OFFSET(Capital_2!$D$2,base_minorista!A813,0)</f>
        <v>3.1468414088192862</v>
      </c>
      <c r="N813">
        <f>+HLOOKUP(VLOOKUP($B813,$Q$2:$R$42,2,0),costo_laboral!$E$2:$AZ$99,base_minorista!$A813,0)</f>
        <v>21.392308679507227</v>
      </c>
      <c r="O813">
        <f>+HLOOKUP(VLOOKUP($B813,$Q$2:$R$42,2,0),Participacion2!$D$2:$AO$99,base_minorista!$A813,0)</f>
        <v>0.10627494083067465</v>
      </c>
    </row>
    <row r="814" spans="1:15" ht="16.5" x14ac:dyDescent="0.3">
      <c r="A814">
        <v>35</v>
      </c>
      <c r="B814">
        <v>9</v>
      </c>
      <c r="C814">
        <v>34</v>
      </c>
      <c r="D814" s="3">
        <v>41912</v>
      </c>
      <c r="E814" s="33">
        <v>14</v>
      </c>
      <c r="F814">
        <v>1</v>
      </c>
      <c r="G814">
        <f>+HLOOKUP(VLOOKUP($B814,$Q$2:$R$42,2,0),costos_sf!$D$2:$AY$99,base_minorista!$A814,0)</f>
        <v>14820161.384709921</v>
      </c>
      <c r="H814">
        <f>+HLOOKUP(VLOOKUP($B814,$Q$2:$R$42,2,0),creditos_sf!$D$2:$AY$99,base_minorista!$A814,0)</f>
        <v>30787065.031432513</v>
      </c>
      <c r="I814">
        <f>+HLOOKUP(VLOOKUP($B814,$Q$2:$R$42,2,0),creditos_sf!$D$103:$AY$200,base_minorista!$A814,0)</f>
        <v>10563514.963977167</v>
      </c>
      <c r="J814">
        <f>+HLOOKUP(VLOOKUP($B814,$Q$2:$R$42,2,0),Costo_fondeo!$D$3:$AY$100,base_minorista!$A814,0)</f>
        <v>5.7869853483437348</v>
      </c>
      <c r="K814">
        <f>+HLOOKUP(VLOOKUP($B814,$Q$2:$R$42,2,0),Costo_provisiones!$D$3:$AY$100,base_minorista!$A814,0)</f>
        <v>5.3317340002122933</v>
      </c>
      <c r="L814">
        <f>+HLOOKUP(VLOOKUP($B814,$Q$2:$R$42,2,0),Morosidad_control!$D$4:$AY$101,base_minorista!$A814,0)</f>
        <v>6.8976056305959261</v>
      </c>
      <c r="M814">
        <f ca="1">+OFFSET(Capital_2!$D$2,base_minorista!A814,0)</f>
        <v>3.1301745437504462</v>
      </c>
      <c r="N814">
        <f>+HLOOKUP(VLOOKUP($B814,$Q$2:$R$42,2,0),costo_laboral!$E$2:$AZ$99,base_minorista!$A814,0)</f>
        <v>21.265281609037597</v>
      </c>
      <c r="O814">
        <f>+HLOOKUP(VLOOKUP($B814,$Q$2:$R$42,2,0),Participacion2!$D$2:$AO$99,base_minorista!$A814,0)</f>
        <v>0.1123393107348508</v>
      </c>
    </row>
    <row r="815" spans="1:15" ht="16.5" x14ac:dyDescent="0.3">
      <c r="A815">
        <v>36</v>
      </c>
      <c r="B815">
        <v>9</v>
      </c>
      <c r="C815">
        <v>35</v>
      </c>
      <c r="D815" s="3">
        <v>41943</v>
      </c>
      <c r="E815" s="33">
        <v>14</v>
      </c>
      <c r="F815">
        <v>1</v>
      </c>
      <c r="G815">
        <f>+HLOOKUP(VLOOKUP($B815,$Q$2:$R$42,2,0),costos_sf!$D$2:$AY$99,base_minorista!$A815,0)</f>
        <v>14847037.817922933</v>
      </c>
      <c r="H815">
        <f>+HLOOKUP(VLOOKUP($B815,$Q$2:$R$42,2,0),creditos_sf!$D$2:$AY$99,base_minorista!$A815,0)</f>
        <v>31253715.502281062</v>
      </c>
      <c r="I815">
        <f>+HLOOKUP(VLOOKUP($B815,$Q$2:$R$42,2,0),creditos_sf!$D$103:$AY$200,base_minorista!$A815,0)</f>
        <v>10782314.318705315</v>
      </c>
      <c r="J815">
        <f>+HLOOKUP(VLOOKUP($B815,$Q$2:$R$42,2,0),Costo_fondeo!$D$3:$AY$100,base_minorista!$A815,0)</f>
        <v>5.815599553497206</v>
      </c>
      <c r="K815">
        <f>+HLOOKUP(VLOOKUP($B815,$Q$2:$R$42,2,0),Costo_provisiones!$D$3:$AY$100,base_minorista!$A815,0)</f>
        <v>5.8085093234375744</v>
      </c>
      <c r="L815">
        <f>+HLOOKUP(VLOOKUP($B815,$Q$2:$R$42,2,0),Morosidad_control!$D$4:$AY$101,base_minorista!$A815,0)</f>
        <v>5.287006667624115</v>
      </c>
      <c r="M815">
        <f ca="1">+OFFSET(Capital_2!$D$2,base_minorista!A815,0)</f>
        <v>3.1052199516205063</v>
      </c>
      <c r="N815">
        <f>+HLOOKUP(VLOOKUP($B815,$Q$2:$R$42,2,0),costo_laboral!$E$2:$AZ$99,base_minorista!$A815,0)</f>
        <v>20.076543540296115</v>
      </c>
      <c r="O815">
        <f>+HLOOKUP(VLOOKUP($B815,$Q$2:$R$42,2,0),Participacion2!$D$2:$AO$99,base_minorista!$A815,0)</f>
        <v>0.11426582143307654</v>
      </c>
    </row>
    <row r="816" spans="1:15" ht="16.5" x14ac:dyDescent="0.3">
      <c r="A816">
        <v>37</v>
      </c>
      <c r="B816">
        <v>9</v>
      </c>
      <c r="C816">
        <v>36</v>
      </c>
      <c r="D816" s="3">
        <v>41973</v>
      </c>
      <c r="E816" s="33">
        <v>14</v>
      </c>
      <c r="F816">
        <v>1</v>
      </c>
      <c r="G816">
        <f>+HLOOKUP(VLOOKUP($B816,$Q$2:$R$42,2,0),costos_sf!$D$2:$AY$99,base_minorista!$A816,0)</f>
        <v>14855088.842709528</v>
      </c>
      <c r="H816">
        <f>+HLOOKUP(VLOOKUP($B816,$Q$2:$R$42,2,0),creditos_sf!$D$2:$AY$99,base_minorista!$A816,0)</f>
        <v>32030768.127614852</v>
      </c>
      <c r="I816">
        <f>+HLOOKUP(VLOOKUP($B816,$Q$2:$R$42,2,0),creditos_sf!$D$103:$AY$200,base_minorista!$A816,0)</f>
        <v>9980356.0685551725</v>
      </c>
      <c r="J816">
        <f>+HLOOKUP(VLOOKUP($B816,$Q$2:$R$42,2,0),Costo_fondeo!$D$3:$AY$100,base_minorista!$A816,0)</f>
        <v>5.8092796305197529</v>
      </c>
      <c r="K816">
        <f>+HLOOKUP(VLOOKUP($B816,$Q$2:$R$42,2,0),Costo_provisiones!$D$3:$AY$100,base_minorista!$A816,0)</f>
        <v>5.1365367257140724</v>
      </c>
      <c r="L816">
        <f>+HLOOKUP(VLOOKUP($B816,$Q$2:$R$42,2,0),Morosidad_control!$D$4:$AY$101,base_minorista!$A816,0)</f>
        <v>5.5144628423159654</v>
      </c>
      <c r="M816">
        <f ca="1">+OFFSET(Capital_2!$D$2,base_minorista!A816,0)</f>
        <v>3.0886044861742721</v>
      </c>
      <c r="N816">
        <f>+HLOOKUP(VLOOKUP($B816,$Q$2:$R$42,2,0),costo_laboral!$E$2:$AZ$99,base_minorista!$A816,0)</f>
        <v>20.311852514180742</v>
      </c>
      <c r="O816">
        <f>+HLOOKUP(VLOOKUP($B816,$Q$2:$R$42,2,0),Participacion2!$D$2:$AO$99,base_minorista!$A816,0)</f>
        <v>0.11575421418929756</v>
      </c>
    </row>
    <row r="817" spans="1:15" ht="16.5" x14ac:dyDescent="0.3">
      <c r="A817">
        <v>38</v>
      </c>
      <c r="B817">
        <v>9</v>
      </c>
      <c r="C817">
        <v>37</v>
      </c>
      <c r="D817" s="3">
        <v>42004</v>
      </c>
      <c r="E817" s="33">
        <v>14</v>
      </c>
      <c r="F817">
        <v>1</v>
      </c>
      <c r="G817">
        <f>+HLOOKUP(VLOOKUP($B817,$Q$2:$R$42,2,0),costos_sf!$D$2:$AY$99,base_minorista!$A817,0)</f>
        <v>14673052.001176417</v>
      </c>
      <c r="H817">
        <f>+HLOOKUP(VLOOKUP($B817,$Q$2:$R$42,2,0),creditos_sf!$D$2:$AY$99,base_minorista!$A817,0)</f>
        <v>31779997.448346637</v>
      </c>
      <c r="I817">
        <f>+HLOOKUP(VLOOKUP($B817,$Q$2:$R$42,2,0),creditos_sf!$D$103:$AY$200,base_minorista!$A817,0)</f>
        <v>9611219.2608027197</v>
      </c>
      <c r="J817">
        <f>+HLOOKUP(VLOOKUP($B817,$Q$2:$R$42,2,0),Costo_fondeo!$D$3:$AY$100,base_minorista!$A817,0)</f>
        <v>5.8008710841814697</v>
      </c>
      <c r="K817">
        <f>+HLOOKUP(VLOOKUP($B817,$Q$2:$R$42,2,0),Costo_provisiones!$D$3:$AY$100,base_minorista!$A817,0)</f>
        <v>4.7528122401224167</v>
      </c>
      <c r="L817">
        <f>+HLOOKUP(VLOOKUP($B817,$Q$2:$R$42,2,0),Morosidad_control!$D$4:$AY$101,base_minorista!$A817,0)</f>
        <v>5.2208751158781634</v>
      </c>
      <c r="M817">
        <f ca="1">+OFFSET(Capital_2!$D$2,base_minorista!A817,0)</f>
        <v>3.0772625191593428</v>
      </c>
      <c r="N817">
        <f>+HLOOKUP(VLOOKUP($B817,$Q$2:$R$42,2,0),costo_laboral!$E$2:$AZ$99,base_minorista!$A817,0)</f>
        <v>20.882657996268094</v>
      </c>
      <c r="O817">
        <f>+HLOOKUP(VLOOKUP($B817,$Q$2:$R$42,2,0),Participacion2!$D$2:$AO$99,base_minorista!$A817,0)</f>
        <v>0.11584356632145679</v>
      </c>
    </row>
    <row r="818" spans="1:15" ht="16.5" x14ac:dyDescent="0.3">
      <c r="A818">
        <v>39</v>
      </c>
      <c r="B818">
        <v>9</v>
      </c>
      <c r="C818">
        <v>38</v>
      </c>
      <c r="D818" s="3">
        <v>42035</v>
      </c>
      <c r="E818" s="33">
        <v>15</v>
      </c>
      <c r="F818">
        <v>1</v>
      </c>
      <c r="G818">
        <f>+HLOOKUP(VLOOKUP($B818,$Q$2:$R$42,2,0),costos_sf!$D$2:$AY$99,base_minorista!$A818,0)</f>
        <v>14587090.572903847</v>
      </c>
      <c r="H818">
        <f>+HLOOKUP(VLOOKUP($B818,$Q$2:$R$42,2,0),creditos_sf!$D$2:$AY$99,base_minorista!$A818,0)</f>
        <v>31968157.967034854</v>
      </c>
      <c r="I818">
        <f>+HLOOKUP(VLOOKUP($B818,$Q$2:$R$42,2,0),creditos_sf!$D$103:$AY$200,base_minorista!$A818,0)</f>
        <v>9539803.382066993</v>
      </c>
      <c r="J818">
        <f>+HLOOKUP(VLOOKUP($B818,$Q$2:$R$42,2,0),Costo_fondeo!$D$3:$AY$100,base_minorista!$A818,0)</f>
        <v>5.7607944024419551</v>
      </c>
      <c r="K818">
        <f>+HLOOKUP(VLOOKUP($B818,$Q$2:$R$42,2,0),Costo_provisiones!$D$3:$AY$100,base_minorista!$A818,0)</f>
        <v>4.6088826693563512</v>
      </c>
      <c r="L818">
        <f>+HLOOKUP(VLOOKUP($B818,$Q$2:$R$42,2,0),Morosidad_control!$D$4:$AY$101,base_minorista!$A818,0)</f>
        <v>5.7905240028260936</v>
      </c>
      <c r="M818">
        <f ca="1">+OFFSET(Capital_2!$D$2,base_minorista!A818,0)</f>
        <v>3.0663026726799725</v>
      </c>
      <c r="N818">
        <f>+HLOOKUP(VLOOKUP($B818,$Q$2:$R$42,2,0),costo_laboral!$E$2:$AZ$99,base_minorista!$A818,0)</f>
        <v>21.150311002332074</v>
      </c>
      <c r="O818">
        <f>+HLOOKUP(VLOOKUP($B818,$Q$2:$R$42,2,0),Participacion2!$D$2:$AO$99,base_minorista!$A818,0)</f>
        <v>0.11768684651398392</v>
      </c>
    </row>
    <row r="819" spans="1:15" ht="16.5" x14ac:dyDescent="0.3">
      <c r="A819">
        <v>40</v>
      </c>
      <c r="B819">
        <v>9</v>
      </c>
      <c r="C819">
        <v>39</v>
      </c>
      <c r="D819" s="3">
        <v>42063</v>
      </c>
      <c r="E819" s="33">
        <v>15</v>
      </c>
      <c r="F819">
        <v>1</v>
      </c>
      <c r="G819">
        <f>+HLOOKUP(VLOOKUP($B819,$Q$2:$R$42,2,0),costos_sf!$D$2:$AY$99,base_minorista!$A819,0)</f>
        <v>14331956.281464387</v>
      </c>
      <c r="H819">
        <f>+HLOOKUP(VLOOKUP($B819,$Q$2:$R$42,2,0),creditos_sf!$D$2:$AY$99,base_minorista!$A819,0)</f>
        <v>31892944.333871037</v>
      </c>
      <c r="I819">
        <f>+HLOOKUP(VLOOKUP($B819,$Q$2:$R$42,2,0),creditos_sf!$D$103:$AY$200,base_minorista!$A819,0)</f>
        <v>10230078.015570896</v>
      </c>
      <c r="J819">
        <f>+HLOOKUP(VLOOKUP($B819,$Q$2:$R$42,2,0),Costo_fondeo!$D$3:$AY$100,base_minorista!$A819,0)</f>
        <v>5.7063904984446712</v>
      </c>
      <c r="K819">
        <f>+HLOOKUP(VLOOKUP($B819,$Q$2:$R$42,2,0),Costo_provisiones!$D$3:$AY$100,base_minorista!$A819,0)</f>
        <v>4.551283532428954</v>
      </c>
      <c r="L819">
        <f>+HLOOKUP(VLOOKUP($B819,$Q$2:$R$42,2,0),Morosidad_control!$D$4:$AY$101,base_minorista!$A819,0)</f>
        <v>6.2037298229950038</v>
      </c>
      <c r="M819">
        <f ca="1">+OFFSET(Capital_2!$D$2,base_minorista!A819,0)</f>
        <v>3.049096647123327</v>
      </c>
      <c r="N819">
        <f>+HLOOKUP(VLOOKUP($B819,$Q$2:$R$42,2,0),costo_laboral!$E$2:$AZ$99,base_minorista!$A819,0)</f>
        <v>20.536306345087276</v>
      </c>
      <c r="O819">
        <f>+HLOOKUP(VLOOKUP($B819,$Q$2:$R$42,2,0),Participacion2!$D$2:$AO$99,base_minorista!$A819,0)</f>
        <v>0.11827407455324646</v>
      </c>
    </row>
    <row r="820" spans="1:15" ht="16.5" x14ac:dyDescent="0.3">
      <c r="A820">
        <v>41</v>
      </c>
      <c r="B820">
        <v>9</v>
      </c>
      <c r="C820">
        <v>40</v>
      </c>
      <c r="D820" s="3">
        <v>42094</v>
      </c>
      <c r="E820" s="33">
        <v>15</v>
      </c>
      <c r="F820">
        <v>1</v>
      </c>
      <c r="G820">
        <f>+HLOOKUP(VLOOKUP($B820,$Q$2:$R$42,2,0),costos_sf!$D$2:$AY$99,base_minorista!$A820,0)</f>
        <v>14088481.690235587</v>
      </c>
      <c r="H820">
        <f>+HLOOKUP(VLOOKUP($B820,$Q$2:$R$42,2,0),creditos_sf!$D$2:$AY$99,base_minorista!$A820,0)</f>
        <v>32804156.409277022</v>
      </c>
      <c r="I820">
        <f>+HLOOKUP(VLOOKUP($B820,$Q$2:$R$42,2,0),creditos_sf!$D$103:$AY$200,base_minorista!$A820,0)</f>
        <v>10141034.852617564</v>
      </c>
      <c r="J820">
        <f>+HLOOKUP(VLOOKUP($B820,$Q$2:$R$42,2,0),Costo_fondeo!$D$3:$AY$100,base_minorista!$A820,0)</f>
        <v>5.5704748130729458</v>
      </c>
      <c r="K820">
        <f>+HLOOKUP(VLOOKUP($B820,$Q$2:$R$42,2,0),Costo_provisiones!$D$3:$AY$100,base_minorista!$A820,0)</f>
        <v>5.0191436467222239</v>
      </c>
      <c r="L820">
        <f>+HLOOKUP(VLOOKUP($B820,$Q$2:$R$42,2,0),Morosidad_control!$D$4:$AY$101,base_minorista!$A820,0)</f>
        <v>7.1074331817236258</v>
      </c>
      <c r="M820">
        <f ca="1">+OFFSET(Capital_2!$D$2,base_minorista!A820,0)</f>
        <v>3.0217281587138265</v>
      </c>
      <c r="N820">
        <f>+HLOOKUP(VLOOKUP($B820,$Q$2:$R$42,2,0),costo_laboral!$E$2:$AZ$99,base_minorista!$A820,0)</f>
        <v>19.523249916912711</v>
      </c>
      <c r="O820">
        <f>+HLOOKUP(VLOOKUP($B820,$Q$2:$R$42,2,0),Participacion2!$D$2:$AO$99,base_minorista!$A820,0)</f>
        <v>0.12257796347861481</v>
      </c>
    </row>
    <row r="821" spans="1:15" ht="16.5" x14ac:dyDescent="0.3">
      <c r="A821">
        <v>42</v>
      </c>
      <c r="B821">
        <v>9</v>
      </c>
      <c r="C821">
        <v>41</v>
      </c>
      <c r="D821" s="3">
        <v>42124</v>
      </c>
      <c r="E821" s="33">
        <v>15</v>
      </c>
      <c r="F821">
        <v>1</v>
      </c>
      <c r="G821">
        <f>+HLOOKUP(VLOOKUP($B821,$Q$2:$R$42,2,0),costos_sf!$D$2:$AY$99,base_minorista!$A821,0)</f>
        <v>13870314.401440166</v>
      </c>
      <c r="H821">
        <f>+HLOOKUP(VLOOKUP($B821,$Q$2:$R$42,2,0),creditos_sf!$D$2:$AY$99,base_minorista!$A821,0)</f>
        <v>34156039.468028232</v>
      </c>
      <c r="I821">
        <f>+HLOOKUP(VLOOKUP($B821,$Q$2:$R$42,2,0),creditos_sf!$D$103:$AY$200,base_minorista!$A821,0)</f>
        <v>9787726.5086344741</v>
      </c>
      <c r="J821">
        <f>+HLOOKUP(VLOOKUP($B821,$Q$2:$R$42,2,0),Costo_fondeo!$D$3:$AY$100,base_minorista!$A821,0)</f>
        <v>5.4530630600522674</v>
      </c>
      <c r="K821">
        <f>+HLOOKUP(VLOOKUP($B821,$Q$2:$R$42,2,0),Costo_provisiones!$D$3:$AY$100,base_minorista!$A821,0)</f>
        <v>5.1876119888972418</v>
      </c>
      <c r="L821">
        <f>+HLOOKUP(VLOOKUP($B821,$Q$2:$R$42,2,0),Morosidad_control!$D$4:$AY$101,base_minorista!$A821,0)</f>
        <v>7.0782111760838848</v>
      </c>
      <c r="M821">
        <f ca="1">+OFFSET(Capital_2!$D$2,base_minorista!A821,0)</f>
        <v>3.0029222612045556</v>
      </c>
      <c r="N821">
        <f>+HLOOKUP(VLOOKUP($B821,$Q$2:$R$42,2,0),costo_laboral!$E$2:$AZ$99,base_minorista!$A821,0)</f>
        <v>18.537348715964686</v>
      </c>
      <c r="O821">
        <f>+HLOOKUP(VLOOKUP($B821,$Q$2:$R$42,2,0),Participacion2!$D$2:$AO$99,base_minorista!$A821,0)</f>
        <v>0.12792089800618217</v>
      </c>
    </row>
    <row r="822" spans="1:15" ht="16.5" x14ac:dyDescent="0.3">
      <c r="A822">
        <v>43</v>
      </c>
      <c r="B822">
        <v>9</v>
      </c>
      <c r="C822">
        <v>42</v>
      </c>
      <c r="D822" s="3">
        <v>42155</v>
      </c>
      <c r="E822" s="33">
        <v>15</v>
      </c>
      <c r="F822">
        <v>1</v>
      </c>
      <c r="G822">
        <f>+HLOOKUP(VLOOKUP($B822,$Q$2:$R$42,2,0),costos_sf!$D$2:$AY$99,base_minorista!$A822,0)</f>
        <v>13665245.612918228</v>
      </c>
      <c r="H822">
        <f>+HLOOKUP(VLOOKUP($B822,$Q$2:$R$42,2,0),creditos_sf!$D$2:$AY$99,base_minorista!$A822,0)</f>
        <v>34056489.98566667</v>
      </c>
      <c r="I822">
        <f>+HLOOKUP(VLOOKUP($B822,$Q$2:$R$42,2,0),creditos_sf!$D$103:$AY$200,base_minorista!$A822,0)</f>
        <v>9526148.5263107456</v>
      </c>
      <c r="J822">
        <f>+HLOOKUP(VLOOKUP($B822,$Q$2:$R$42,2,0),Costo_fondeo!$D$3:$AY$100,base_minorista!$A822,0)</f>
        <v>5.3457674772365937</v>
      </c>
      <c r="K822">
        <f>+HLOOKUP(VLOOKUP($B822,$Q$2:$R$42,2,0),Costo_provisiones!$D$3:$AY$100,base_minorista!$A822,0)</f>
        <v>5.2215945585008017</v>
      </c>
      <c r="L822">
        <f>+HLOOKUP(VLOOKUP($B822,$Q$2:$R$42,2,0),Morosidad_control!$D$4:$AY$101,base_minorista!$A822,0)</f>
        <v>6.6406232217961145</v>
      </c>
      <c r="M822">
        <f ca="1">+OFFSET(Capital_2!$D$2,base_minorista!A822,0)</f>
        <v>2.9913163210576634</v>
      </c>
      <c r="N822">
        <f>+HLOOKUP(VLOOKUP($B822,$Q$2:$R$42,2,0),costo_laboral!$E$2:$AZ$99,base_minorista!$A822,0)</f>
        <v>18.446979328239259</v>
      </c>
      <c r="O822">
        <f>+HLOOKUP(VLOOKUP($B822,$Q$2:$R$42,2,0),Participacion2!$D$2:$AO$99,base_minorista!$A822,0)</f>
        <v>0.12773867202590833</v>
      </c>
    </row>
    <row r="823" spans="1:15" ht="16.5" x14ac:dyDescent="0.3">
      <c r="A823">
        <v>44</v>
      </c>
      <c r="B823">
        <v>9</v>
      </c>
      <c r="C823">
        <v>43</v>
      </c>
      <c r="D823" s="3">
        <v>42185</v>
      </c>
      <c r="E823" s="33">
        <v>15</v>
      </c>
      <c r="F823">
        <v>1</v>
      </c>
      <c r="G823">
        <f>+HLOOKUP(VLOOKUP($B823,$Q$2:$R$42,2,0),costos_sf!$D$2:$AY$99,base_minorista!$A823,0)</f>
        <v>13478999.830850292</v>
      </c>
      <c r="H823">
        <f>+HLOOKUP(VLOOKUP($B823,$Q$2:$R$42,2,0),creditos_sf!$D$2:$AY$99,base_minorista!$A823,0)</f>
        <v>33210612.131834175</v>
      </c>
      <c r="I823">
        <f>+HLOOKUP(VLOOKUP($B823,$Q$2:$R$42,2,0),creditos_sf!$D$103:$AY$200,base_minorista!$A823,0)</f>
        <v>8868341.3145120684</v>
      </c>
      <c r="J823">
        <f>+HLOOKUP(VLOOKUP($B823,$Q$2:$R$42,2,0),Costo_fondeo!$D$3:$AY$100,base_minorista!$A823,0)</f>
        <v>5.2547488973448182</v>
      </c>
      <c r="K823">
        <f>+HLOOKUP(VLOOKUP($B823,$Q$2:$R$42,2,0),Costo_provisiones!$D$3:$AY$100,base_minorista!$A823,0)</f>
        <v>5.5320042911835809</v>
      </c>
      <c r="L823">
        <f>+HLOOKUP(VLOOKUP($B823,$Q$2:$R$42,2,0),Morosidad_control!$D$4:$AY$101,base_minorista!$A823,0)</f>
        <v>8.2871683468423747</v>
      </c>
      <c r="M823">
        <f ca="1">+OFFSET(Capital_2!$D$2,base_minorista!A823,0)</f>
        <v>2.9626797769382383</v>
      </c>
      <c r="N823">
        <f>+HLOOKUP(VLOOKUP($B823,$Q$2:$R$42,2,0),costo_laboral!$E$2:$AZ$99,base_minorista!$A823,0)</f>
        <v>18.593589876348101</v>
      </c>
      <c r="O823">
        <f>+HLOOKUP(VLOOKUP($B823,$Q$2:$R$42,2,0),Participacion2!$D$2:$AO$99,base_minorista!$A823,0)</f>
        <v>0.12594509870052442</v>
      </c>
    </row>
    <row r="824" spans="1:15" ht="16.5" x14ac:dyDescent="0.3">
      <c r="A824">
        <v>45</v>
      </c>
      <c r="B824">
        <v>9</v>
      </c>
      <c r="C824">
        <v>44</v>
      </c>
      <c r="D824" s="3">
        <v>42216</v>
      </c>
      <c r="E824" s="33">
        <v>15</v>
      </c>
      <c r="F824">
        <v>1</v>
      </c>
      <c r="G824">
        <f>+HLOOKUP(VLOOKUP($B824,$Q$2:$R$42,2,0),costos_sf!$D$2:$AY$99,base_minorista!$A824,0)</f>
        <v>13541622.772464147</v>
      </c>
      <c r="H824">
        <f>+HLOOKUP(VLOOKUP($B824,$Q$2:$R$42,2,0),creditos_sf!$D$2:$AY$99,base_minorista!$A824,0)</f>
        <v>33251003.800440051</v>
      </c>
      <c r="I824">
        <f>+HLOOKUP(VLOOKUP($B824,$Q$2:$R$42,2,0),creditos_sf!$D$103:$AY$200,base_minorista!$A824,0)</f>
        <v>8808017.895311119</v>
      </c>
      <c r="J824">
        <f>+HLOOKUP(VLOOKUP($B824,$Q$2:$R$42,2,0),Costo_fondeo!$D$3:$AY$100,base_minorista!$A824,0)</f>
        <v>5.1232118109471907</v>
      </c>
      <c r="K824">
        <f>+HLOOKUP(VLOOKUP($B824,$Q$2:$R$42,2,0),Costo_provisiones!$D$3:$AY$100,base_minorista!$A824,0)</f>
        <v>5.979420233925075</v>
      </c>
      <c r="L824">
        <f>+HLOOKUP(VLOOKUP($B824,$Q$2:$R$42,2,0),Morosidad_control!$D$4:$AY$101,base_minorista!$A824,0)</f>
        <v>8.5946730514341798</v>
      </c>
      <c r="M824">
        <f ca="1">+OFFSET(Capital_2!$D$2,base_minorista!A824,0)</f>
        <v>2.9172838879084302</v>
      </c>
      <c r="N824">
        <f>+HLOOKUP(VLOOKUP($B824,$Q$2:$R$42,2,0),costo_laboral!$E$2:$AZ$99,base_minorista!$A824,0)</f>
        <v>18.32741114737378</v>
      </c>
      <c r="O824">
        <f>+HLOOKUP(VLOOKUP($B824,$Q$2:$R$42,2,0),Participacion2!$D$2:$AO$99,base_minorista!$A824,0)</f>
        <v>0.12656763569981774</v>
      </c>
    </row>
    <row r="825" spans="1:15" ht="16.5" x14ac:dyDescent="0.3">
      <c r="A825">
        <v>46</v>
      </c>
      <c r="B825">
        <v>9</v>
      </c>
      <c r="C825">
        <v>45</v>
      </c>
      <c r="D825" s="3">
        <v>42247</v>
      </c>
      <c r="E825" s="33">
        <v>15</v>
      </c>
      <c r="F825">
        <v>1</v>
      </c>
      <c r="G825">
        <f>+HLOOKUP(VLOOKUP($B825,$Q$2:$R$42,2,0),costos_sf!$D$2:$AY$99,base_minorista!$A825,0)</f>
        <v>13135080.171711557</v>
      </c>
      <c r="H825">
        <f>+HLOOKUP(VLOOKUP($B825,$Q$2:$R$42,2,0),creditos_sf!$D$2:$AY$99,base_minorista!$A825,0)</f>
        <v>32731375.916387536</v>
      </c>
      <c r="I825">
        <f>+HLOOKUP(VLOOKUP($B825,$Q$2:$R$42,2,0),creditos_sf!$D$103:$AY$200,base_minorista!$A825,0)</f>
        <v>8416003.6942200344</v>
      </c>
      <c r="J825">
        <f>+HLOOKUP(VLOOKUP($B825,$Q$2:$R$42,2,0),Costo_fondeo!$D$3:$AY$100,base_minorista!$A825,0)</f>
        <v>4.9910915978988051</v>
      </c>
      <c r="K825">
        <f>+HLOOKUP(VLOOKUP($B825,$Q$2:$R$42,2,0),Costo_provisiones!$D$3:$AY$100,base_minorista!$A825,0)</f>
        <v>6.0814796100516162</v>
      </c>
      <c r="L825">
        <f>+HLOOKUP(VLOOKUP($B825,$Q$2:$R$42,2,0),Morosidad_control!$D$4:$AY$101,base_minorista!$A825,0)</f>
        <v>9.5263838282961757</v>
      </c>
      <c r="M825">
        <f ca="1">+OFFSET(Capital_2!$D$2,base_minorista!A825,0)</f>
        <v>2.8874106541141011</v>
      </c>
      <c r="N825">
        <f>+HLOOKUP(VLOOKUP($B825,$Q$2:$R$42,2,0),costo_laboral!$E$2:$AZ$99,base_minorista!$A825,0)</f>
        <v>18.155782984682094</v>
      </c>
      <c r="O825">
        <f>+HLOOKUP(VLOOKUP($B825,$Q$2:$R$42,2,0),Participacion2!$D$2:$AO$99,base_minorista!$A825,0)</f>
        <v>0.12424922738210951</v>
      </c>
    </row>
    <row r="826" spans="1:15" ht="16.5" x14ac:dyDescent="0.3">
      <c r="A826">
        <v>47</v>
      </c>
      <c r="B826">
        <v>9</v>
      </c>
      <c r="C826">
        <v>46</v>
      </c>
      <c r="D826" s="3">
        <v>42277</v>
      </c>
      <c r="E826" s="33">
        <v>15</v>
      </c>
      <c r="F826">
        <v>1</v>
      </c>
      <c r="G826">
        <f>+HLOOKUP(VLOOKUP($B826,$Q$2:$R$42,2,0),costos_sf!$D$2:$AY$99,base_minorista!$A826,0)</f>
        <v>13051658.251675321</v>
      </c>
      <c r="H826">
        <f>+HLOOKUP(VLOOKUP($B826,$Q$2:$R$42,2,0),creditos_sf!$D$2:$AY$99,base_minorista!$A826,0)</f>
        <v>33185110.320365399</v>
      </c>
      <c r="I826">
        <f>+HLOOKUP(VLOOKUP($B826,$Q$2:$R$42,2,0),creditos_sf!$D$103:$AY$200,base_minorista!$A826,0)</f>
        <v>8989513.4986504838</v>
      </c>
      <c r="J826">
        <f>+HLOOKUP(VLOOKUP($B826,$Q$2:$R$42,2,0),Costo_fondeo!$D$3:$AY$100,base_minorista!$A826,0)</f>
        <v>4.8714163825880448</v>
      </c>
      <c r="K826">
        <f>+HLOOKUP(VLOOKUP($B826,$Q$2:$R$42,2,0),Costo_provisiones!$D$3:$AY$100,base_minorista!$A826,0)</f>
        <v>6.3965238433569365</v>
      </c>
      <c r="L826">
        <f>+HLOOKUP(VLOOKUP($B826,$Q$2:$R$42,2,0),Morosidad_control!$D$4:$AY$101,base_minorista!$A826,0)</f>
        <v>9.8558642529225047</v>
      </c>
      <c r="M826">
        <f ca="1">+OFFSET(Capital_2!$D$2,base_minorista!A826,0)</f>
        <v>2.8604428107092303</v>
      </c>
      <c r="N826">
        <f>+HLOOKUP(VLOOKUP($B826,$Q$2:$R$42,2,0),costo_laboral!$E$2:$AZ$99,base_minorista!$A826,0)</f>
        <v>17.276116937574745</v>
      </c>
      <c r="O826">
        <f>+HLOOKUP(VLOOKUP($B826,$Q$2:$R$42,2,0),Participacion2!$D$2:$AO$99,base_minorista!$A826,0)</f>
        <v>0.1252327130424162</v>
      </c>
    </row>
    <row r="827" spans="1:15" ht="16.5" x14ac:dyDescent="0.3">
      <c r="A827">
        <v>48</v>
      </c>
      <c r="B827">
        <v>9</v>
      </c>
      <c r="C827">
        <v>47</v>
      </c>
      <c r="D827" s="3">
        <v>42308</v>
      </c>
      <c r="E827" s="33">
        <v>15</v>
      </c>
      <c r="F827">
        <v>1</v>
      </c>
      <c r="G827">
        <f>+HLOOKUP(VLOOKUP($B827,$Q$2:$R$42,2,0),costos_sf!$D$2:$AY$99,base_minorista!$A827,0)</f>
        <v>1961203.0266910661</v>
      </c>
      <c r="H827">
        <f>+HLOOKUP(VLOOKUP($B827,$Q$2:$R$42,2,0),creditos_sf!$D$2:$AY$99,base_minorista!$A827,0)</f>
        <v>0</v>
      </c>
      <c r="I827">
        <f>+HLOOKUP(VLOOKUP($B827,$Q$2:$R$42,2,0),creditos_sf!$D$103:$AY$200,base_minorista!$A827,0)</f>
        <v>0</v>
      </c>
      <c r="J827">
        <f>+HLOOKUP(VLOOKUP($B827,$Q$2:$R$42,2,0),Costo_fondeo!$D$3:$AY$100,base_minorista!$A827,0)</f>
        <v>1.0162191197618975</v>
      </c>
      <c r="K827">
        <f>+HLOOKUP(VLOOKUP($B827,$Q$2:$R$42,2,0),Costo_provisiones!$D$3:$AY$100,base_minorista!$A827,0)</f>
        <v>-6.5077161872098527E-2</v>
      </c>
      <c r="L827">
        <f>+HLOOKUP(VLOOKUP($B827,$Q$2:$R$42,2,0),Morosidad_control!$D$4:$AY$101,base_minorista!$A827,0)</f>
        <v>0</v>
      </c>
      <c r="M827">
        <f ca="1">+OFFSET(Capital_2!$D$2,base_minorista!A827,0)</f>
        <v>2.8360712606451561</v>
      </c>
      <c r="N827">
        <f>+HLOOKUP(VLOOKUP($B827,$Q$2:$R$42,2,0),costo_laboral!$E$2:$AZ$99,base_minorista!$A827,0)</f>
        <v>0</v>
      </c>
      <c r="O827">
        <f>+HLOOKUP(VLOOKUP($B827,$Q$2:$R$42,2,0),Participacion2!$D$2:$AO$99,base_minorista!$A827,0)</f>
        <v>0</v>
      </c>
    </row>
    <row r="828" spans="1:15" ht="16.5" x14ac:dyDescent="0.3">
      <c r="A828">
        <v>49</v>
      </c>
      <c r="B828">
        <v>9</v>
      </c>
      <c r="C828">
        <v>48</v>
      </c>
      <c r="D828" s="3">
        <v>42338</v>
      </c>
      <c r="E828" s="33">
        <v>15</v>
      </c>
      <c r="F828">
        <v>1</v>
      </c>
      <c r="G828">
        <f>+HLOOKUP(VLOOKUP($B828,$Q$2:$R$42,2,0),costos_sf!$D$2:$AY$99,base_minorista!$A828,0)</f>
        <v>937563.23329861066</v>
      </c>
      <c r="H828">
        <f>+HLOOKUP(VLOOKUP($B828,$Q$2:$R$42,2,0),creditos_sf!$D$2:$AY$99,base_minorista!$A828,0)</f>
        <v>0</v>
      </c>
      <c r="I828">
        <f>+HLOOKUP(VLOOKUP($B828,$Q$2:$R$42,2,0),creditos_sf!$D$103:$AY$200,base_minorista!$A828,0)</f>
        <v>0</v>
      </c>
      <c r="J828">
        <f>+HLOOKUP(VLOOKUP($B828,$Q$2:$R$42,2,0),Costo_fondeo!$D$3:$AY$100,base_minorista!$A828,0)</f>
        <v>0.55364030963113064</v>
      </c>
      <c r="K828">
        <f>+HLOOKUP(VLOOKUP($B828,$Q$2:$R$42,2,0),Costo_provisiones!$D$3:$AY$100,base_minorista!$A828,0)</f>
        <v>9.1377848021403779E-2</v>
      </c>
      <c r="L828">
        <f>+HLOOKUP(VLOOKUP($B828,$Q$2:$R$42,2,0),Morosidad_control!$D$4:$AY$101,base_minorista!$A828,0)</f>
        <v>0</v>
      </c>
      <c r="M828">
        <f ca="1">+OFFSET(Capital_2!$D$2,base_minorista!A828,0)</f>
        <v>2.8102228331623054</v>
      </c>
      <c r="N828">
        <f>+HLOOKUP(VLOOKUP($B828,$Q$2:$R$42,2,0),costo_laboral!$E$2:$AZ$99,base_minorista!$A828,0)</f>
        <v>0</v>
      </c>
      <c r="O828">
        <f>+HLOOKUP(VLOOKUP($B828,$Q$2:$R$42,2,0),Participacion2!$D$2:$AO$99,base_minorista!$A828,0)</f>
        <v>0</v>
      </c>
    </row>
    <row r="829" spans="1:15" ht="16.5" x14ac:dyDescent="0.3">
      <c r="A829">
        <v>50</v>
      </c>
      <c r="B829">
        <v>9</v>
      </c>
      <c r="C829">
        <v>49</v>
      </c>
      <c r="D829" s="3">
        <v>42369</v>
      </c>
      <c r="E829" s="33">
        <v>15</v>
      </c>
      <c r="F829">
        <v>1</v>
      </c>
      <c r="G829">
        <f>+HLOOKUP(VLOOKUP($B829,$Q$2:$R$42,2,0),costos_sf!$D$2:$AY$99,base_minorista!$A829,0)</f>
        <v>0</v>
      </c>
      <c r="H829">
        <f>+HLOOKUP(VLOOKUP($B829,$Q$2:$R$42,2,0),creditos_sf!$D$2:$AY$99,base_minorista!$A829,0)</f>
        <v>0</v>
      </c>
      <c r="I829">
        <f>+HLOOKUP(VLOOKUP($B829,$Q$2:$R$42,2,0),creditos_sf!$D$103:$AY$200,base_minorista!$A829,0)</f>
        <v>0</v>
      </c>
      <c r="J829">
        <f>+HLOOKUP(VLOOKUP($B829,$Q$2:$R$42,2,0),Costo_fondeo!$D$3:$AY$100,base_minorista!$A829,0)</f>
        <v>0</v>
      </c>
      <c r="K829">
        <f>+HLOOKUP(VLOOKUP($B829,$Q$2:$R$42,2,0),Costo_provisiones!$D$3:$AY$100,base_minorista!$A829,0)</f>
        <v>0</v>
      </c>
      <c r="L829">
        <f>+HLOOKUP(VLOOKUP($B829,$Q$2:$R$42,2,0),Morosidad_control!$D$4:$AY$101,base_minorista!$A829,0)</f>
        <v>0</v>
      </c>
      <c r="M829">
        <f ca="1">+OFFSET(Capital_2!$D$2,base_minorista!A829,0)</f>
        <v>2.789179696006852</v>
      </c>
      <c r="N829">
        <f>+HLOOKUP(VLOOKUP($B829,$Q$2:$R$42,2,0),costo_laboral!$E$2:$AZ$99,base_minorista!$A829,0)</f>
        <v>0</v>
      </c>
      <c r="O829">
        <f>+HLOOKUP(VLOOKUP($B829,$Q$2:$R$42,2,0),Participacion2!$D$2:$AO$99,base_minorista!$A829,0)</f>
        <v>0</v>
      </c>
    </row>
    <row r="830" spans="1:15" ht="16.5" x14ac:dyDescent="0.3">
      <c r="A830">
        <v>51</v>
      </c>
      <c r="B830">
        <v>9</v>
      </c>
      <c r="C830">
        <v>50</v>
      </c>
      <c r="D830" s="3">
        <v>42400</v>
      </c>
      <c r="E830" s="33">
        <v>16</v>
      </c>
      <c r="F830">
        <v>1</v>
      </c>
      <c r="G830">
        <f>+HLOOKUP(VLOOKUP($B830,$Q$2:$R$42,2,0),costos_sf!$D$2:$AY$99,base_minorista!$A830,0)</f>
        <v>-1203541.0200164062</v>
      </c>
      <c r="H830">
        <f>+HLOOKUP(VLOOKUP($B830,$Q$2:$R$42,2,0),creditos_sf!$D$2:$AY$99,base_minorista!$A830,0)</f>
        <v>0</v>
      </c>
      <c r="I830">
        <f>+HLOOKUP(VLOOKUP($B830,$Q$2:$R$42,2,0),creditos_sf!$D$103:$AY$200,base_minorista!$A830,0)</f>
        <v>0</v>
      </c>
      <c r="J830">
        <f>+HLOOKUP(VLOOKUP($B830,$Q$2:$R$42,2,0),Costo_fondeo!$D$3:$AY$100,base_minorista!$A830,0)</f>
        <v>-0.68292527495714028</v>
      </c>
      <c r="K830">
        <f>+HLOOKUP(VLOOKUP($B830,$Q$2:$R$42,2,0),Costo_provisiones!$D$3:$AY$100,base_minorista!$A830,0)</f>
        <v>-0.33016406498563799</v>
      </c>
      <c r="L830">
        <f>+HLOOKUP(VLOOKUP($B830,$Q$2:$R$42,2,0),Morosidad_control!$D$4:$AY$101,base_minorista!$A830,0)</f>
        <v>0</v>
      </c>
      <c r="M830">
        <f ca="1">+OFFSET(Capital_2!$D$2,base_minorista!A830,0)</f>
        <v>2.7880675647391326</v>
      </c>
      <c r="N830">
        <f>+HLOOKUP(VLOOKUP($B830,$Q$2:$R$42,2,0),costo_laboral!$E$2:$AZ$99,base_minorista!$A830,0)</f>
        <v>0</v>
      </c>
      <c r="O830">
        <f>+HLOOKUP(VLOOKUP($B830,$Q$2:$R$42,2,0),Participacion2!$D$2:$AO$99,base_minorista!$A830,0)</f>
        <v>0</v>
      </c>
    </row>
    <row r="831" spans="1:15" ht="16.5" x14ac:dyDescent="0.3">
      <c r="A831">
        <v>52</v>
      </c>
      <c r="B831">
        <v>9</v>
      </c>
      <c r="C831">
        <v>51</v>
      </c>
      <c r="D831" s="3">
        <v>42429</v>
      </c>
      <c r="E831" s="33">
        <v>16</v>
      </c>
      <c r="F831">
        <v>1</v>
      </c>
      <c r="G831">
        <f>+HLOOKUP(VLOOKUP($B831,$Q$2:$R$42,2,0),costos_sf!$D$2:$AY$99,base_minorista!$A831,0)</f>
        <v>-2177052.8477339065</v>
      </c>
      <c r="H831">
        <f>+HLOOKUP(VLOOKUP($B831,$Q$2:$R$42,2,0),creditos_sf!$D$2:$AY$99,base_minorista!$A831,0)</f>
        <v>0</v>
      </c>
      <c r="I831">
        <f>+HLOOKUP(VLOOKUP($B831,$Q$2:$R$42,2,0),creditos_sf!$D$103:$AY$200,base_minorista!$A831,0)</f>
        <v>0</v>
      </c>
      <c r="J831">
        <f>+HLOOKUP(VLOOKUP($B831,$Q$2:$R$42,2,0),Costo_fondeo!$D$3:$AY$100,base_minorista!$A831,0)</f>
        <v>-1.4599040356696076</v>
      </c>
      <c r="K831">
        <f>+HLOOKUP(VLOOKUP($B831,$Q$2:$R$42,2,0),Costo_provisiones!$D$3:$AY$100,base_minorista!$A831,0)</f>
        <v>-0.68711814019065687</v>
      </c>
      <c r="L831">
        <f>+HLOOKUP(VLOOKUP($B831,$Q$2:$R$42,2,0),Morosidad_control!$D$4:$AY$101,base_minorista!$A831,0)</f>
        <v>0</v>
      </c>
      <c r="M831">
        <f ca="1">+OFFSET(Capital_2!$D$2,base_minorista!A831,0)</f>
        <v>2.8101212764635846</v>
      </c>
      <c r="N831">
        <f>+HLOOKUP(VLOOKUP($B831,$Q$2:$R$42,2,0),costo_laboral!$E$2:$AZ$99,base_minorista!$A831,0)</f>
        <v>0</v>
      </c>
      <c r="O831">
        <f>+HLOOKUP(VLOOKUP($B831,$Q$2:$R$42,2,0),Participacion2!$D$2:$AO$99,base_minorista!$A831,0)</f>
        <v>0</v>
      </c>
    </row>
    <row r="832" spans="1:15" ht="16.5" x14ac:dyDescent="0.3">
      <c r="A832">
        <v>53</v>
      </c>
      <c r="B832">
        <v>9</v>
      </c>
      <c r="C832">
        <v>52</v>
      </c>
      <c r="D832" s="3">
        <v>42460</v>
      </c>
      <c r="E832" s="33">
        <v>16</v>
      </c>
      <c r="F832">
        <v>1</v>
      </c>
      <c r="G832">
        <f>+HLOOKUP(VLOOKUP($B832,$Q$2:$R$42,2,0),costos_sf!$D$2:$AY$99,base_minorista!$A832,0)</f>
        <v>-3091561.2037417679</v>
      </c>
      <c r="H832">
        <f>+HLOOKUP(VLOOKUP($B832,$Q$2:$R$42,2,0),creditos_sf!$D$2:$AY$99,base_minorista!$A832,0)</f>
        <v>0</v>
      </c>
      <c r="I832">
        <f>+HLOOKUP(VLOOKUP($B832,$Q$2:$R$42,2,0),creditos_sf!$D$103:$AY$200,base_minorista!$A832,0)</f>
        <v>0</v>
      </c>
      <c r="J832">
        <f>+HLOOKUP(VLOOKUP($B832,$Q$2:$R$42,2,0),Costo_fondeo!$D$3:$AY$100,base_minorista!$A832,0)</f>
        <v>-2.4797201875260995</v>
      </c>
      <c r="K832">
        <f>+HLOOKUP(VLOOKUP($B832,$Q$2:$R$42,2,0),Costo_provisiones!$D$3:$AY$100,base_minorista!$A832,0)</f>
        <v>-1.5051623204567279</v>
      </c>
      <c r="L832">
        <f>+HLOOKUP(VLOOKUP($B832,$Q$2:$R$42,2,0),Morosidad_control!$D$4:$AY$101,base_minorista!$A832,0)</f>
        <v>0</v>
      </c>
      <c r="M832">
        <f ca="1">+OFFSET(Capital_2!$D$2,base_minorista!A832,0)</f>
        <v>2.8489018213335102</v>
      </c>
      <c r="N832">
        <f>+HLOOKUP(VLOOKUP($B832,$Q$2:$R$42,2,0),costo_laboral!$E$2:$AZ$99,base_minorista!$A832,0)</f>
        <v>0</v>
      </c>
      <c r="O832">
        <f>+HLOOKUP(VLOOKUP($B832,$Q$2:$R$42,2,0),Participacion2!$D$2:$AO$99,base_minorista!$A832,0)</f>
        <v>0</v>
      </c>
    </row>
    <row r="833" spans="1:15" ht="16.5" x14ac:dyDescent="0.3">
      <c r="A833">
        <v>54</v>
      </c>
      <c r="B833">
        <v>9</v>
      </c>
      <c r="C833">
        <v>53</v>
      </c>
      <c r="D833" s="3">
        <v>42490</v>
      </c>
      <c r="E833" s="33">
        <v>16</v>
      </c>
      <c r="F833">
        <v>1</v>
      </c>
      <c r="G833">
        <f>+HLOOKUP(VLOOKUP($B833,$Q$2:$R$42,2,0),costos_sf!$D$2:$AY$99,base_minorista!$A833,0)</f>
        <v>-4055180.3527162308</v>
      </c>
      <c r="H833">
        <f>+HLOOKUP(VLOOKUP($B833,$Q$2:$R$42,2,0),creditos_sf!$D$2:$AY$99,base_minorista!$A833,0)</f>
        <v>0</v>
      </c>
      <c r="I833">
        <f>+HLOOKUP(VLOOKUP($B833,$Q$2:$R$42,2,0),creditos_sf!$D$103:$AY$200,base_minorista!$A833,0)</f>
        <v>0</v>
      </c>
      <c r="J833">
        <f>+HLOOKUP(VLOOKUP($B833,$Q$2:$R$42,2,0),Costo_fondeo!$D$3:$AY$100,base_minorista!$A833,0)</f>
        <v>-3.972929444138209</v>
      </c>
      <c r="K833">
        <f>+HLOOKUP(VLOOKUP($B833,$Q$2:$R$42,2,0),Costo_provisiones!$D$3:$AY$100,base_minorista!$A833,0)</f>
        <v>-2.2365870811426589</v>
      </c>
      <c r="L833">
        <f>+HLOOKUP(VLOOKUP($B833,$Q$2:$R$42,2,0),Morosidad_control!$D$4:$AY$101,base_minorista!$A833,0)</f>
        <v>0</v>
      </c>
      <c r="M833">
        <f ca="1">+OFFSET(Capital_2!$D$2,base_minorista!A833,0)</f>
        <v>2.8814923639740782</v>
      </c>
      <c r="N833">
        <f>+HLOOKUP(VLOOKUP($B833,$Q$2:$R$42,2,0),costo_laboral!$E$2:$AZ$99,base_minorista!$A833,0)</f>
        <v>0</v>
      </c>
      <c r="O833">
        <f>+HLOOKUP(VLOOKUP($B833,$Q$2:$R$42,2,0),Participacion2!$D$2:$AO$99,base_minorista!$A833,0)</f>
        <v>0</v>
      </c>
    </row>
    <row r="834" spans="1:15" ht="16.5" x14ac:dyDescent="0.3">
      <c r="A834">
        <v>55</v>
      </c>
      <c r="B834">
        <v>9</v>
      </c>
      <c r="C834">
        <v>54</v>
      </c>
      <c r="D834" s="3">
        <v>42521</v>
      </c>
      <c r="E834" s="33">
        <v>16</v>
      </c>
      <c r="F834">
        <v>1</v>
      </c>
      <c r="G834">
        <f>+HLOOKUP(VLOOKUP($B834,$Q$2:$R$42,2,0),costos_sf!$D$2:$AY$99,base_minorista!$A834,0)</f>
        <v>-5117067.598593154</v>
      </c>
      <c r="H834">
        <f>+HLOOKUP(VLOOKUP($B834,$Q$2:$R$42,2,0),creditos_sf!$D$2:$AY$99,base_minorista!$A834,0)</f>
        <v>0</v>
      </c>
      <c r="I834">
        <f>+HLOOKUP(VLOOKUP($B834,$Q$2:$R$42,2,0),creditos_sf!$D$103:$AY$200,base_minorista!$A834,0)</f>
        <v>0</v>
      </c>
      <c r="J834">
        <f>+HLOOKUP(VLOOKUP($B834,$Q$2:$R$42,2,0),Costo_fondeo!$D$3:$AY$100,base_minorista!$A834,0)</f>
        <v>-6.3857675422528057</v>
      </c>
      <c r="K834">
        <f>+HLOOKUP(VLOOKUP($B834,$Q$2:$R$42,2,0),Costo_provisiones!$D$3:$AY$100,base_minorista!$A834,0)</f>
        <v>-2.8006570180478563</v>
      </c>
      <c r="L834">
        <f>+HLOOKUP(VLOOKUP($B834,$Q$2:$R$42,2,0),Morosidad_control!$D$4:$AY$101,base_minorista!$A834,0)</f>
        <v>0</v>
      </c>
      <c r="M834">
        <f ca="1">+OFFSET(Capital_2!$D$2,base_minorista!A834,0)</f>
        <v>2.9184975362021124</v>
      </c>
      <c r="N834">
        <f>+HLOOKUP(VLOOKUP($B834,$Q$2:$R$42,2,0),costo_laboral!$E$2:$AZ$99,base_minorista!$A834,0)</f>
        <v>0</v>
      </c>
      <c r="O834">
        <f>+HLOOKUP(VLOOKUP($B834,$Q$2:$R$42,2,0),Participacion2!$D$2:$AO$99,base_minorista!$A834,0)</f>
        <v>0</v>
      </c>
    </row>
    <row r="835" spans="1:15" ht="16.5" x14ac:dyDescent="0.3">
      <c r="A835">
        <v>56</v>
      </c>
      <c r="B835">
        <v>9</v>
      </c>
      <c r="C835">
        <v>55</v>
      </c>
      <c r="D835" s="3">
        <v>42551</v>
      </c>
      <c r="E835" s="33">
        <v>16</v>
      </c>
      <c r="F835">
        <v>1</v>
      </c>
      <c r="G835">
        <f>+HLOOKUP(VLOOKUP($B835,$Q$2:$R$42,2,0),costos_sf!$D$2:$AY$99,base_minorista!$A835,0)</f>
        <v>-6122185.5898186378</v>
      </c>
      <c r="H835">
        <f>+HLOOKUP(VLOOKUP($B835,$Q$2:$R$42,2,0),creditos_sf!$D$2:$AY$99,base_minorista!$A835,0)</f>
        <v>0</v>
      </c>
      <c r="I835">
        <f>+HLOOKUP(VLOOKUP($B835,$Q$2:$R$42,2,0),creditos_sf!$D$103:$AY$200,base_minorista!$A835,0)</f>
        <v>0</v>
      </c>
      <c r="J835">
        <f>+HLOOKUP(VLOOKUP($B835,$Q$2:$R$42,2,0),Costo_fondeo!$D$3:$AY$100,base_minorista!$A835,0)</f>
        <v>-10.354863384534486</v>
      </c>
      <c r="K835">
        <f>+HLOOKUP(VLOOKUP($B835,$Q$2:$R$42,2,0),Costo_provisiones!$D$3:$AY$100,base_minorista!$A835,0)</f>
        <v>-3.466750128498846</v>
      </c>
      <c r="L835">
        <f>+HLOOKUP(VLOOKUP($B835,$Q$2:$R$42,2,0),Morosidad_control!$D$4:$AY$101,base_minorista!$A835,0)</f>
        <v>0</v>
      </c>
      <c r="M835">
        <f ca="1">+OFFSET(Capital_2!$D$2,base_minorista!A835,0)</f>
        <v>2.9650713359667673</v>
      </c>
      <c r="N835">
        <f>+HLOOKUP(VLOOKUP($B835,$Q$2:$R$42,2,0),costo_laboral!$E$2:$AZ$99,base_minorista!$A835,0)</f>
        <v>0</v>
      </c>
      <c r="O835">
        <f>+HLOOKUP(VLOOKUP($B835,$Q$2:$R$42,2,0),Participacion2!$D$2:$AO$99,base_minorista!$A835,0)</f>
        <v>0</v>
      </c>
    </row>
    <row r="836" spans="1:15" ht="16.5" x14ac:dyDescent="0.3">
      <c r="A836">
        <v>57</v>
      </c>
      <c r="B836">
        <v>9</v>
      </c>
      <c r="C836">
        <v>56</v>
      </c>
      <c r="D836" s="3">
        <v>42582</v>
      </c>
      <c r="E836" s="33">
        <v>16</v>
      </c>
      <c r="F836">
        <v>1</v>
      </c>
      <c r="G836">
        <f>+HLOOKUP(VLOOKUP($B836,$Q$2:$R$42,2,0),costos_sf!$D$2:$AY$99,base_minorista!$A836,0)</f>
        <v>-7399294.555011536</v>
      </c>
      <c r="H836">
        <f>+HLOOKUP(VLOOKUP($B836,$Q$2:$R$42,2,0),creditos_sf!$D$2:$AY$99,base_minorista!$A836,0)</f>
        <v>0</v>
      </c>
      <c r="I836">
        <f>+HLOOKUP(VLOOKUP($B836,$Q$2:$R$42,2,0),creditos_sf!$D$103:$AY$200,base_minorista!$A836,0)</f>
        <v>0</v>
      </c>
      <c r="J836">
        <f>+HLOOKUP(VLOOKUP($B836,$Q$2:$R$42,2,0),Costo_fondeo!$D$3:$AY$100,base_minorista!$A836,0)</f>
        <v>-18.367080146443875</v>
      </c>
      <c r="K836">
        <f>+HLOOKUP(VLOOKUP($B836,$Q$2:$R$42,2,0),Costo_provisiones!$D$3:$AY$100,base_minorista!$A836,0)</f>
        <v>-4.2976996143404138</v>
      </c>
      <c r="L836">
        <f>+HLOOKUP(VLOOKUP($B836,$Q$2:$R$42,2,0),Morosidad_control!$D$4:$AY$101,base_minorista!$A836,0)</f>
        <v>0</v>
      </c>
      <c r="M836">
        <f ca="1">+OFFSET(Capital_2!$D$2,base_minorista!A836,0)</f>
        <v>3.0367322920898565</v>
      </c>
      <c r="N836">
        <f>+HLOOKUP(VLOOKUP($B836,$Q$2:$R$42,2,0),costo_laboral!$E$2:$AZ$99,base_minorista!$A836,0)</f>
        <v>0</v>
      </c>
      <c r="O836">
        <f>+HLOOKUP(VLOOKUP($B836,$Q$2:$R$42,2,0),Participacion2!$D$2:$AO$99,base_minorista!$A836,0)</f>
        <v>0</v>
      </c>
    </row>
    <row r="837" spans="1:15" ht="16.5" x14ac:dyDescent="0.3">
      <c r="A837">
        <v>58</v>
      </c>
      <c r="B837">
        <v>9</v>
      </c>
      <c r="C837">
        <v>57</v>
      </c>
      <c r="D837" s="3">
        <v>42613</v>
      </c>
      <c r="E837" s="33">
        <v>16</v>
      </c>
      <c r="F837">
        <v>1</v>
      </c>
      <c r="G837">
        <f>+HLOOKUP(VLOOKUP($B837,$Q$2:$R$42,2,0),costos_sf!$D$2:$AY$99,base_minorista!$A837,0)</f>
        <v>-8239010.7964033447</v>
      </c>
      <c r="H837">
        <f>+HLOOKUP(VLOOKUP($B837,$Q$2:$R$42,2,0),creditos_sf!$D$2:$AY$99,base_minorista!$A837,0)</f>
        <v>0</v>
      </c>
      <c r="I837">
        <f>+HLOOKUP(VLOOKUP($B837,$Q$2:$R$42,2,0),creditos_sf!$D$103:$AY$200,base_minorista!$A837,0)</f>
        <v>0</v>
      </c>
      <c r="J837">
        <f>+HLOOKUP(VLOOKUP($B837,$Q$2:$R$42,2,0),Costo_fondeo!$D$3:$AY$100,base_minorista!$A837,0)</f>
        <v>-42.215138345355371</v>
      </c>
      <c r="K837">
        <f>+HLOOKUP(VLOOKUP($B837,$Q$2:$R$42,2,0),Costo_provisiones!$D$3:$AY$100,base_minorista!$A837,0)</f>
        <v>-4.9032322268652724</v>
      </c>
      <c r="L837">
        <f>+HLOOKUP(VLOOKUP($B837,$Q$2:$R$42,2,0),Morosidad_control!$D$4:$AY$101,base_minorista!$A837,0)</f>
        <v>0</v>
      </c>
      <c r="M837">
        <f ca="1">+OFFSET(Capital_2!$D$2,base_minorista!A837,0)</f>
        <v>3.0987757605561481</v>
      </c>
      <c r="N837">
        <f>+HLOOKUP(VLOOKUP($B837,$Q$2:$R$42,2,0),costo_laboral!$E$2:$AZ$99,base_minorista!$A837,0)</f>
        <v>0</v>
      </c>
      <c r="O837">
        <f>+HLOOKUP(VLOOKUP($B837,$Q$2:$R$42,2,0),Participacion2!$D$2:$AO$99,base_minorista!$A837,0)</f>
        <v>0</v>
      </c>
    </row>
    <row r="838" spans="1:15" ht="16.5" x14ac:dyDescent="0.3">
      <c r="A838">
        <v>59</v>
      </c>
      <c r="B838">
        <v>9</v>
      </c>
      <c r="C838">
        <v>58</v>
      </c>
      <c r="D838" s="3">
        <v>42643</v>
      </c>
      <c r="E838" s="33">
        <v>16</v>
      </c>
      <c r="F838">
        <v>1</v>
      </c>
      <c r="G838">
        <f>+HLOOKUP(VLOOKUP($B838,$Q$2:$R$42,2,0),costos_sf!$D$2:$AY$99,base_minorista!$A838,0)</f>
        <v>-9368138.1196528226</v>
      </c>
      <c r="H838">
        <f>+HLOOKUP(VLOOKUP($B838,$Q$2:$R$42,2,0),creditos_sf!$D$2:$AY$99,base_minorista!$A838,0)</f>
        <v>0</v>
      </c>
      <c r="I838">
        <f>+HLOOKUP(VLOOKUP($B838,$Q$2:$R$42,2,0),creditos_sf!$D$103:$AY$200,base_minorista!$A838,0)</f>
        <v>0</v>
      </c>
      <c r="J838">
        <f>+HLOOKUP(VLOOKUP($B838,$Q$2:$R$42,2,0),Costo_fondeo!$D$3:$AY$100,base_minorista!$A838,0)</f>
        <v>0</v>
      </c>
      <c r="K838">
        <f>+HLOOKUP(VLOOKUP($B838,$Q$2:$R$42,2,0),Costo_provisiones!$D$3:$AY$100,base_minorista!$A838,0)</f>
        <v>0</v>
      </c>
      <c r="L838">
        <f>+HLOOKUP(VLOOKUP($B838,$Q$2:$R$42,2,0),Morosidad_control!$D$4:$AY$101,base_minorista!$A838,0)</f>
        <v>0</v>
      </c>
      <c r="M838">
        <f ca="1">+OFFSET(Capital_2!$D$2,base_minorista!A838,0)</f>
        <v>3.1647538313822339</v>
      </c>
      <c r="N838">
        <f>+HLOOKUP(VLOOKUP($B838,$Q$2:$R$42,2,0),costo_laboral!$E$2:$AZ$99,base_minorista!$A838,0)</f>
        <v>0</v>
      </c>
      <c r="O838">
        <f>+HLOOKUP(VLOOKUP($B838,$Q$2:$R$42,2,0),Participacion2!$D$2:$AO$99,base_minorista!$A838,0)</f>
        <v>0</v>
      </c>
    </row>
    <row r="839" spans="1:15" ht="16.5" x14ac:dyDescent="0.3">
      <c r="A839">
        <v>60</v>
      </c>
      <c r="B839">
        <v>9</v>
      </c>
      <c r="C839">
        <v>59</v>
      </c>
      <c r="D839" s="3">
        <v>42674</v>
      </c>
      <c r="E839" s="33">
        <v>16</v>
      </c>
      <c r="F839">
        <v>1</v>
      </c>
      <c r="G839">
        <f>+HLOOKUP(VLOOKUP($B839,$Q$2:$R$42,2,0),costos_sf!$D$2:$AY$99,base_minorista!$A839,0)</f>
        <v>0</v>
      </c>
      <c r="H839">
        <f>+HLOOKUP(VLOOKUP($B839,$Q$2:$R$42,2,0),creditos_sf!$D$2:$AY$99,base_minorista!$A839,0)</f>
        <v>0</v>
      </c>
      <c r="I839">
        <f>+HLOOKUP(VLOOKUP($B839,$Q$2:$R$42,2,0),creditos_sf!$D$103:$AY$200,base_minorista!$A839,0)</f>
        <v>0</v>
      </c>
      <c r="J839">
        <f>+HLOOKUP(VLOOKUP($B839,$Q$2:$R$42,2,0),Costo_fondeo!$D$3:$AY$100,base_minorista!$A839,0)</f>
        <v>0</v>
      </c>
      <c r="K839">
        <f>+HLOOKUP(VLOOKUP($B839,$Q$2:$R$42,2,0),Costo_provisiones!$D$3:$AY$100,base_minorista!$A839,0)</f>
        <v>0</v>
      </c>
      <c r="L839">
        <f>+HLOOKUP(VLOOKUP($B839,$Q$2:$R$42,2,0),Morosidad_control!$D$4:$AY$101,base_minorista!$A839,0)</f>
        <v>0</v>
      </c>
      <c r="M839">
        <f ca="1">+OFFSET(Capital_2!$D$2,base_minorista!A839,0)</f>
        <v>3.232264312603593</v>
      </c>
      <c r="N839">
        <f>+HLOOKUP(VLOOKUP($B839,$Q$2:$R$42,2,0),costo_laboral!$E$2:$AZ$99,base_minorista!$A839,0)</f>
        <v>0</v>
      </c>
      <c r="O839">
        <f>+HLOOKUP(VLOOKUP($B839,$Q$2:$R$42,2,0),Participacion2!$D$2:$AO$99,base_minorista!$A839,0)</f>
        <v>0</v>
      </c>
    </row>
    <row r="840" spans="1:15" ht="16.5" x14ac:dyDescent="0.3">
      <c r="A840">
        <v>61</v>
      </c>
      <c r="B840">
        <v>9</v>
      </c>
      <c r="C840">
        <v>60</v>
      </c>
      <c r="D840" s="3">
        <v>42704</v>
      </c>
      <c r="E840" s="33">
        <v>16</v>
      </c>
      <c r="F840">
        <v>1</v>
      </c>
      <c r="G840">
        <f>+HLOOKUP(VLOOKUP($B840,$Q$2:$R$42,2,0),costos_sf!$D$2:$AY$99,base_minorista!$A840,0)</f>
        <v>0</v>
      </c>
      <c r="H840">
        <f>+HLOOKUP(VLOOKUP($B840,$Q$2:$R$42,2,0),creditos_sf!$D$2:$AY$99,base_minorista!$A840,0)</f>
        <v>0</v>
      </c>
      <c r="I840">
        <f>+HLOOKUP(VLOOKUP($B840,$Q$2:$R$42,2,0),creditos_sf!$D$103:$AY$200,base_minorista!$A840,0)</f>
        <v>0</v>
      </c>
      <c r="J840">
        <f>+HLOOKUP(VLOOKUP($B840,$Q$2:$R$42,2,0),Costo_fondeo!$D$3:$AY$100,base_minorista!$A840,0)</f>
        <v>0</v>
      </c>
      <c r="K840">
        <f>+HLOOKUP(VLOOKUP($B840,$Q$2:$R$42,2,0),Costo_provisiones!$D$3:$AY$100,base_minorista!$A840,0)</f>
        <v>0</v>
      </c>
      <c r="L840">
        <f>+HLOOKUP(VLOOKUP($B840,$Q$2:$R$42,2,0),Morosidad_control!$D$4:$AY$101,base_minorista!$A840,0)</f>
        <v>0</v>
      </c>
      <c r="M840">
        <f ca="1">+OFFSET(Capital_2!$D$2,base_minorista!A840,0)</f>
        <v>3.2966619789838338</v>
      </c>
      <c r="N840">
        <f>+HLOOKUP(VLOOKUP($B840,$Q$2:$R$42,2,0),costo_laboral!$E$2:$AZ$99,base_minorista!$A840,0)</f>
        <v>0</v>
      </c>
      <c r="O840">
        <f>+HLOOKUP(VLOOKUP($B840,$Q$2:$R$42,2,0),Participacion2!$D$2:$AO$99,base_minorista!$A840,0)</f>
        <v>0</v>
      </c>
    </row>
    <row r="841" spans="1:15" ht="16.5" x14ac:dyDescent="0.3">
      <c r="A841">
        <v>62</v>
      </c>
      <c r="B841">
        <v>9</v>
      </c>
      <c r="C841">
        <v>61</v>
      </c>
      <c r="D841" s="3">
        <v>42735</v>
      </c>
      <c r="E841" s="33">
        <v>16</v>
      </c>
      <c r="F841">
        <v>1</v>
      </c>
      <c r="G841">
        <f>+HLOOKUP(VLOOKUP($B841,$Q$2:$R$42,2,0),costos_sf!$D$2:$AY$99,base_minorista!$A841,0)</f>
        <v>0</v>
      </c>
      <c r="H841">
        <f>+HLOOKUP(VLOOKUP($B841,$Q$2:$R$42,2,0),creditos_sf!$D$2:$AY$99,base_minorista!$A841,0)</f>
        <v>0</v>
      </c>
      <c r="I841">
        <f>+HLOOKUP(VLOOKUP($B841,$Q$2:$R$42,2,0),creditos_sf!$D$103:$AY$200,base_minorista!$A841,0)</f>
        <v>0</v>
      </c>
      <c r="J841">
        <f>+HLOOKUP(VLOOKUP($B841,$Q$2:$R$42,2,0),Costo_fondeo!$D$3:$AY$100,base_minorista!$A841,0)</f>
        <v>0</v>
      </c>
      <c r="K841">
        <f>+HLOOKUP(VLOOKUP($B841,$Q$2:$R$42,2,0),Costo_provisiones!$D$3:$AY$100,base_minorista!$A841,0)</f>
        <v>0</v>
      </c>
      <c r="L841">
        <f>+HLOOKUP(VLOOKUP($B841,$Q$2:$R$42,2,0),Morosidad_control!$D$4:$AY$101,base_minorista!$A841,0)</f>
        <v>0</v>
      </c>
      <c r="M841">
        <f ca="1">+OFFSET(Capital_2!$D$2,base_minorista!A841,0)</f>
        <v>3.371561018368705</v>
      </c>
      <c r="N841">
        <f>+HLOOKUP(VLOOKUP($B841,$Q$2:$R$42,2,0),costo_laboral!$E$2:$AZ$99,base_minorista!$A841,0)</f>
        <v>0</v>
      </c>
      <c r="O841">
        <f>+HLOOKUP(VLOOKUP($B841,$Q$2:$R$42,2,0),Participacion2!$D$2:$AO$99,base_minorista!$A841,0)</f>
        <v>0</v>
      </c>
    </row>
    <row r="842" spans="1:15" ht="16.5" x14ac:dyDescent="0.3">
      <c r="A842">
        <v>63</v>
      </c>
      <c r="B842">
        <v>9</v>
      </c>
      <c r="C842">
        <v>62</v>
      </c>
      <c r="D842" s="3">
        <v>42766</v>
      </c>
      <c r="E842" s="33">
        <v>17</v>
      </c>
      <c r="F842">
        <v>1</v>
      </c>
      <c r="G842">
        <f>+HLOOKUP(VLOOKUP($B842,$Q$2:$R$42,2,0),costos_sf!$D$2:$AY$99,base_minorista!$A842,0)</f>
        <v>0</v>
      </c>
      <c r="H842">
        <f>+HLOOKUP(VLOOKUP($B842,$Q$2:$R$42,2,0),creditos_sf!$D$2:$AY$99,base_minorista!$A842,0)</f>
        <v>0</v>
      </c>
      <c r="I842">
        <f>+HLOOKUP(VLOOKUP($B842,$Q$2:$R$42,2,0),creditos_sf!$D$103:$AY$200,base_minorista!$A842,0)</f>
        <v>0</v>
      </c>
      <c r="J842">
        <f>+HLOOKUP(VLOOKUP($B842,$Q$2:$R$42,2,0),Costo_fondeo!$D$3:$AY$100,base_minorista!$A842,0)</f>
        <v>0</v>
      </c>
      <c r="K842">
        <f>+HLOOKUP(VLOOKUP($B842,$Q$2:$R$42,2,0),Costo_provisiones!$D$3:$AY$100,base_minorista!$A842,0)</f>
        <v>0</v>
      </c>
      <c r="L842">
        <f>+HLOOKUP(VLOOKUP($B842,$Q$2:$R$42,2,0),Morosidad_control!$D$4:$AY$101,base_minorista!$A842,0)</f>
        <v>0</v>
      </c>
      <c r="M842">
        <f ca="1">+OFFSET(Capital_2!$D$2,base_minorista!A842,0)</f>
        <v>3.4309045641717737</v>
      </c>
      <c r="N842">
        <f>+HLOOKUP(VLOOKUP($B842,$Q$2:$R$42,2,0),costo_laboral!$E$2:$AZ$99,base_minorista!$A842,0)</f>
        <v>0</v>
      </c>
      <c r="O842">
        <f>+HLOOKUP(VLOOKUP($B842,$Q$2:$R$42,2,0),Participacion2!$D$2:$AO$99,base_minorista!$A842,0)</f>
        <v>0</v>
      </c>
    </row>
    <row r="843" spans="1:15" ht="16.5" x14ac:dyDescent="0.3">
      <c r="A843">
        <v>64</v>
      </c>
      <c r="B843">
        <v>9</v>
      </c>
      <c r="C843">
        <v>63</v>
      </c>
      <c r="D843" s="3">
        <v>42794</v>
      </c>
      <c r="E843" s="33">
        <v>17</v>
      </c>
      <c r="F843">
        <v>1</v>
      </c>
      <c r="G843">
        <f>+HLOOKUP(VLOOKUP($B843,$Q$2:$R$42,2,0),costos_sf!$D$2:$AY$99,base_minorista!$A843,0)</f>
        <v>0</v>
      </c>
      <c r="H843">
        <f>+HLOOKUP(VLOOKUP($B843,$Q$2:$R$42,2,0),creditos_sf!$D$2:$AY$99,base_minorista!$A843,0)</f>
        <v>0</v>
      </c>
      <c r="I843">
        <f>+HLOOKUP(VLOOKUP($B843,$Q$2:$R$42,2,0),creditos_sf!$D$103:$AY$200,base_minorista!$A843,0)</f>
        <v>0</v>
      </c>
      <c r="J843">
        <f>+HLOOKUP(VLOOKUP($B843,$Q$2:$R$42,2,0),Costo_fondeo!$D$3:$AY$100,base_minorista!$A843,0)</f>
        <v>0</v>
      </c>
      <c r="K843">
        <f>+HLOOKUP(VLOOKUP($B843,$Q$2:$R$42,2,0),Costo_provisiones!$D$3:$AY$100,base_minorista!$A843,0)</f>
        <v>0</v>
      </c>
      <c r="L843">
        <f>+HLOOKUP(VLOOKUP($B843,$Q$2:$R$42,2,0),Morosidad_control!$D$4:$AY$101,base_minorista!$A843,0)</f>
        <v>0</v>
      </c>
      <c r="M843">
        <f ca="1">+OFFSET(Capital_2!$D$2,base_minorista!A843,0)</f>
        <v>3.4714473426279464</v>
      </c>
      <c r="N843">
        <f>+HLOOKUP(VLOOKUP($B843,$Q$2:$R$42,2,0),costo_laboral!$E$2:$AZ$99,base_minorista!$A843,0)</f>
        <v>0</v>
      </c>
      <c r="O843">
        <f>+HLOOKUP(VLOOKUP($B843,$Q$2:$R$42,2,0),Participacion2!$D$2:$AO$99,base_minorista!$A843,0)</f>
        <v>0</v>
      </c>
    </row>
    <row r="844" spans="1:15" ht="16.5" x14ac:dyDescent="0.3">
      <c r="A844">
        <v>65</v>
      </c>
      <c r="B844">
        <v>9</v>
      </c>
      <c r="C844">
        <v>64</v>
      </c>
      <c r="D844" s="3">
        <v>42825</v>
      </c>
      <c r="E844" s="33">
        <v>17</v>
      </c>
      <c r="F844">
        <v>1</v>
      </c>
      <c r="G844">
        <f>+HLOOKUP(VLOOKUP($B844,$Q$2:$R$42,2,0),costos_sf!$D$2:$AY$99,base_minorista!$A844,0)</f>
        <v>0</v>
      </c>
      <c r="H844">
        <f>+HLOOKUP(VLOOKUP($B844,$Q$2:$R$42,2,0),creditos_sf!$D$2:$AY$99,base_minorista!$A844,0)</f>
        <v>0</v>
      </c>
      <c r="I844">
        <f>+HLOOKUP(VLOOKUP($B844,$Q$2:$R$42,2,0),creditos_sf!$D$103:$AY$200,base_minorista!$A844,0)</f>
        <v>0</v>
      </c>
      <c r="J844">
        <f>+HLOOKUP(VLOOKUP($B844,$Q$2:$R$42,2,0),Costo_fondeo!$D$3:$AY$100,base_minorista!$A844,0)</f>
        <v>0</v>
      </c>
      <c r="K844">
        <f>+HLOOKUP(VLOOKUP($B844,$Q$2:$R$42,2,0),Costo_provisiones!$D$3:$AY$100,base_minorista!$A844,0)</f>
        <v>0</v>
      </c>
      <c r="L844">
        <f>+HLOOKUP(VLOOKUP($B844,$Q$2:$R$42,2,0),Morosidad_control!$D$4:$AY$101,base_minorista!$A844,0)</f>
        <v>0</v>
      </c>
      <c r="M844">
        <f ca="1">+OFFSET(Capital_2!$D$2,base_minorista!A844,0)</f>
        <v>3.5034579976729381</v>
      </c>
      <c r="N844">
        <f>+HLOOKUP(VLOOKUP($B844,$Q$2:$R$42,2,0),costo_laboral!$E$2:$AZ$99,base_minorista!$A844,0)</f>
        <v>0</v>
      </c>
      <c r="O844">
        <f>+HLOOKUP(VLOOKUP($B844,$Q$2:$R$42,2,0),Participacion2!$D$2:$AO$99,base_minorista!$A844,0)</f>
        <v>0</v>
      </c>
    </row>
    <row r="845" spans="1:15" ht="16.5" x14ac:dyDescent="0.3">
      <c r="A845">
        <v>66</v>
      </c>
      <c r="B845">
        <v>9</v>
      </c>
      <c r="C845">
        <v>65</v>
      </c>
      <c r="D845" s="3">
        <v>42855</v>
      </c>
      <c r="E845" s="33">
        <v>17</v>
      </c>
      <c r="F845">
        <v>1</v>
      </c>
      <c r="G845">
        <f>+HLOOKUP(VLOOKUP($B845,$Q$2:$R$42,2,0),costos_sf!$D$2:$AY$99,base_minorista!$A845,0)</f>
        <v>0</v>
      </c>
      <c r="H845">
        <f>+HLOOKUP(VLOOKUP($B845,$Q$2:$R$42,2,0),creditos_sf!$D$2:$AY$99,base_minorista!$A845,0)</f>
        <v>0</v>
      </c>
      <c r="I845">
        <f>+HLOOKUP(VLOOKUP($B845,$Q$2:$R$42,2,0),creditos_sf!$D$103:$AY$200,base_minorista!$A845,0)</f>
        <v>0</v>
      </c>
      <c r="J845">
        <f>+HLOOKUP(VLOOKUP($B845,$Q$2:$R$42,2,0),Costo_fondeo!$D$3:$AY$100,base_minorista!$A845,0)</f>
        <v>0</v>
      </c>
      <c r="K845">
        <f>+HLOOKUP(VLOOKUP($B845,$Q$2:$R$42,2,0),Costo_provisiones!$D$3:$AY$100,base_minorista!$A845,0)</f>
        <v>0</v>
      </c>
      <c r="L845">
        <f>+HLOOKUP(VLOOKUP($B845,$Q$2:$R$42,2,0),Morosidad_control!$D$4:$AY$101,base_minorista!$A845,0)</f>
        <v>0</v>
      </c>
      <c r="M845">
        <f ca="1">+OFFSET(Capital_2!$D$2,base_minorista!A845,0)</f>
        <v>3.5336781037956082</v>
      </c>
      <c r="N845">
        <f>+HLOOKUP(VLOOKUP($B845,$Q$2:$R$42,2,0),costo_laboral!$E$2:$AZ$99,base_minorista!$A845,0)</f>
        <v>0</v>
      </c>
      <c r="O845">
        <f>+HLOOKUP(VLOOKUP($B845,$Q$2:$R$42,2,0),Participacion2!$D$2:$AO$99,base_minorista!$A845,0)</f>
        <v>0</v>
      </c>
    </row>
    <row r="846" spans="1:15" ht="16.5" x14ac:dyDescent="0.3">
      <c r="A846">
        <v>67</v>
      </c>
      <c r="B846">
        <v>9</v>
      </c>
      <c r="C846">
        <v>66</v>
      </c>
      <c r="D846" s="3">
        <v>42886</v>
      </c>
      <c r="E846" s="33">
        <v>17</v>
      </c>
      <c r="F846">
        <v>1</v>
      </c>
      <c r="G846">
        <f>+HLOOKUP(VLOOKUP($B846,$Q$2:$R$42,2,0),costos_sf!$D$2:$AY$99,base_minorista!$A846,0)</f>
        <v>0</v>
      </c>
      <c r="H846">
        <f>+HLOOKUP(VLOOKUP($B846,$Q$2:$R$42,2,0),creditos_sf!$D$2:$AY$99,base_minorista!$A846,0)</f>
        <v>0</v>
      </c>
      <c r="I846">
        <f>+HLOOKUP(VLOOKUP($B846,$Q$2:$R$42,2,0),creditos_sf!$D$103:$AY$200,base_minorista!$A846,0)</f>
        <v>0</v>
      </c>
      <c r="J846">
        <f>+HLOOKUP(VLOOKUP($B846,$Q$2:$R$42,2,0),Costo_fondeo!$D$3:$AY$100,base_minorista!$A846,0)</f>
        <v>0</v>
      </c>
      <c r="K846">
        <f>+HLOOKUP(VLOOKUP($B846,$Q$2:$R$42,2,0),Costo_provisiones!$D$3:$AY$100,base_minorista!$A846,0)</f>
        <v>0</v>
      </c>
      <c r="L846">
        <f>+HLOOKUP(VLOOKUP($B846,$Q$2:$R$42,2,0),Morosidad_control!$D$4:$AY$101,base_minorista!$A846,0)</f>
        <v>0</v>
      </c>
      <c r="M846">
        <f ca="1">+OFFSET(Capital_2!$D$2,base_minorista!A846,0)</f>
        <v>3.5570017411603705</v>
      </c>
      <c r="N846">
        <f>+HLOOKUP(VLOOKUP($B846,$Q$2:$R$42,2,0),costo_laboral!$E$2:$AZ$99,base_minorista!$A846,0)</f>
        <v>0</v>
      </c>
      <c r="O846">
        <f>+HLOOKUP(VLOOKUP($B846,$Q$2:$R$42,2,0),Participacion2!$D$2:$AO$99,base_minorista!$A846,0)</f>
        <v>0</v>
      </c>
    </row>
    <row r="847" spans="1:15" ht="16.5" x14ac:dyDescent="0.3">
      <c r="A847">
        <v>68</v>
      </c>
      <c r="B847">
        <v>9</v>
      </c>
      <c r="C847">
        <v>67</v>
      </c>
      <c r="D847" s="3">
        <v>42916</v>
      </c>
      <c r="E847" s="33">
        <v>17</v>
      </c>
      <c r="F847">
        <v>1</v>
      </c>
      <c r="G847">
        <f>+HLOOKUP(VLOOKUP($B847,$Q$2:$R$42,2,0),costos_sf!$D$2:$AY$99,base_minorista!$A847,0)</f>
        <v>0</v>
      </c>
      <c r="H847">
        <f>+HLOOKUP(VLOOKUP($B847,$Q$2:$R$42,2,0),creditos_sf!$D$2:$AY$99,base_minorista!$A847,0)</f>
        <v>0</v>
      </c>
      <c r="I847">
        <f>+HLOOKUP(VLOOKUP($B847,$Q$2:$R$42,2,0),creditos_sf!$D$103:$AY$200,base_minorista!$A847,0)</f>
        <v>0</v>
      </c>
      <c r="J847">
        <f>+HLOOKUP(VLOOKUP($B847,$Q$2:$R$42,2,0),Costo_fondeo!$D$3:$AY$100,base_minorista!$A847,0)</f>
        <v>0</v>
      </c>
      <c r="K847">
        <f>+HLOOKUP(VLOOKUP($B847,$Q$2:$R$42,2,0),Costo_provisiones!$D$3:$AY$100,base_minorista!$A847,0)</f>
        <v>0</v>
      </c>
      <c r="L847">
        <f>+HLOOKUP(VLOOKUP($B847,$Q$2:$R$42,2,0),Morosidad_control!$D$4:$AY$101,base_minorista!$A847,0)</f>
        <v>0</v>
      </c>
      <c r="M847">
        <f ca="1">+OFFSET(Capital_2!$D$2,base_minorista!A847,0)</f>
        <v>3.5704065106105527</v>
      </c>
      <c r="N847">
        <f>+HLOOKUP(VLOOKUP($B847,$Q$2:$R$42,2,0),costo_laboral!$E$2:$AZ$99,base_minorista!$A847,0)</f>
        <v>0</v>
      </c>
      <c r="O847">
        <f>+HLOOKUP(VLOOKUP($B847,$Q$2:$R$42,2,0),Participacion2!$D$2:$AO$99,base_minorista!$A847,0)</f>
        <v>0</v>
      </c>
    </row>
    <row r="848" spans="1:15" ht="16.5" x14ac:dyDescent="0.3">
      <c r="A848">
        <v>69</v>
      </c>
      <c r="B848">
        <v>9</v>
      </c>
      <c r="C848">
        <v>68</v>
      </c>
      <c r="D848" s="3">
        <v>42947</v>
      </c>
      <c r="E848" s="33">
        <v>17</v>
      </c>
      <c r="F848">
        <v>1</v>
      </c>
      <c r="G848">
        <f>+HLOOKUP(VLOOKUP($B848,$Q$2:$R$42,2,0),costos_sf!$D$2:$AY$99,base_minorista!$A848,0)</f>
        <v>0</v>
      </c>
      <c r="H848">
        <f>+HLOOKUP(VLOOKUP($B848,$Q$2:$R$42,2,0),creditos_sf!$D$2:$AY$99,base_minorista!$A848,0)</f>
        <v>0</v>
      </c>
      <c r="I848">
        <f>+HLOOKUP(VLOOKUP($B848,$Q$2:$R$42,2,0),creditos_sf!$D$103:$AY$200,base_minorista!$A848,0)</f>
        <v>0</v>
      </c>
      <c r="J848">
        <f>+HLOOKUP(VLOOKUP($B848,$Q$2:$R$42,2,0),Costo_fondeo!$D$3:$AY$100,base_minorista!$A848,0)</f>
        <v>0</v>
      </c>
      <c r="K848">
        <f>+HLOOKUP(VLOOKUP($B848,$Q$2:$R$42,2,0),Costo_provisiones!$D$3:$AY$100,base_minorista!$A848,0)</f>
        <v>0</v>
      </c>
      <c r="L848">
        <f>+HLOOKUP(VLOOKUP($B848,$Q$2:$R$42,2,0),Morosidad_control!$D$4:$AY$101,base_minorista!$A848,0)</f>
        <v>0</v>
      </c>
      <c r="M848">
        <f ca="1">+OFFSET(Capital_2!$D$2,base_minorista!A848,0)</f>
        <v>3.5864726654758914</v>
      </c>
      <c r="N848">
        <f>+HLOOKUP(VLOOKUP($B848,$Q$2:$R$42,2,0),costo_laboral!$E$2:$AZ$99,base_minorista!$A848,0)</f>
        <v>0</v>
      </c>
      <c r="O848">
        <f>+HLOOKUP(VLOOKUP($B848,$Q$2:$R$42,2,0),Participacion2!$D$2:$AO$99,base_minorista!$A848,0)</f>
        <v>0</v>
      </c>
    </row>
    <row r="849" spans="1:15" ht="16.5" x14ac:dyDescent="0.3">
      <c r="A849">
        <v>70</v>
      </c>
      <c r="B849">
        <v>9</v>
      </c>
      <c r="C849">
        <v>69</v>
      </c>
      <c r="D849" s="3">
        <v>42978</v>
      </c>
      <c r="E849" s="33">
        <v>17</v>
      </c>
      <c r="F849">
        <v>1</v>
      </c>
      <c r="G849">
        <f>+HLOOKUP(VLOOKUP($B849,$Q$2:$R$42,2,0),costos_sf!$D$2:$AY$99,base_minorista!$A849,0)</f>
        <v>0</v>
      </c>
      <c r="H849">
        <f>+HLOOKUP(VLOOKUP($B849,$Q$2:$R$42,2,0),creditos_sf!$D$2:$AY$99,base_minorista!$A849,0)</f>
        <v>0</v>
      </c>
      <c r="I849">
        <f>+HLOOKUP(VLOOKUP($B849,$Q$2:$R$42,2,0),creditos_sf!$D$103:$AY$200,base_minorista!$A849,0)</f>
        <v>0</v>
      </c>
      <c r="J849">
        <f>+HLOOKUP(VLOOKUP($B849,$Q$2:$R$42,2,0),Costo_fondeo!$D$3:$AY$100,base_minorista!$A849,0)</f>
        <v>0</v>
      </c>
      <c r="K849">
        <f>+HLOOKUP(VLOOKUP($B849,$Q$2:$R$42,2,0),Costo_provisiones!$D$3:$AY$100,base_minorista!$A849,0)</f>
        <v>0</v>
      </c>
      <c r="L849">
        <f>+HLOOKUP(VLOOKUP($B849,$Q$2:$R$42,2,0),Morosidad_control!$D$4:$AY$101,base_minorista!$A849,0)</f>
        <v>0</v>
      </c>
      <c r="M849">
        <f ca="1">+OFFSET(Capital_2!$D$2,base_minorista!A849,0)</f>
        <v>3.5952774480300995</v>
      </c>
      <c r="N849">
        <f>+HLOOKUP(VLOOKUP($B849,$Q$2:$R$42,2,0),costo_laboral!$E$2:$AZ$99,base_minorista!$A849,0)</f>
        <v>0</v>
      </c>
      <c r="O849">
        <f>+HLOOKUP(VLOOKUP($B849,$Q$2:$R$42,2,0),Participacion2!$D$2:$AO$99,base_minorista!$A849,0)</f>
        <v>0</v>
      </c>
    </row>
    <row r="850" spans="1:15" ht="16.5" x14ac:dyDescent="0.3">
      <c r="A850">
        <v>71</v>
      </c>
      <c r="B850">
        <v>9</v>
      </c>
      <c r="C850">
        <v>70</v>
      </c>
      <c r="D850" s="3">
        <v>43008</v>
      </c>
      <c r="E850" s="33">
        <v>17</v>
      </c>
      <c r="F850">
        <v>1</v>
      </c>
      <c r="G850">
        <f>+HLOOKUP(VLOOKUP($B850,$Q$2:$R$42,2,0),costos_sf!$D$2:$AY$99,base_minorista!$A850,0)</f>
        <v>0</v>
      </c>
      <c r="H850">
        <f>+HLOOKUP(VLOOKUP($B850,$Q$2:$R$42,2,0),creditos_sf!$D$2:$AY$99,base_minorista!$A850,0)</f>
        <v>0</v>
      </c>
      <c r="I850">
        <f>+HLOOKUP(VLOOKUP($B850,$Q$2:$R$42,2,0),creditos_sf!$D$103:$AY$200,base_minorista!$A850,0)</f>
        <v>0</v>
      </c>
      <c r="J850">
        <f>+HLOOKUP(VLOOKUP($B850,$Q$2:$R$42,2,0),Costo_fondeo!$D$3:$AY$100,base_minorista!$A850,0)</f>
        <v>0</v>
      </c>
      <c r="K850">
        <f>+HLOOKUP(VLOOKUP($B850,$Q$2:$R$42,2,0),Costo_provisiones!$D$3:$AY$100,base_minorista!$A850,0)</f>
        <v>0</v>
      </c>
      <c r="L850">
        <f>+HLOOKUP(VLOOKUP($B850,$Q$2:$R$42,2,0),Morosidad_control!$D$4:$AY$101,base_minorista!$A850,0)</f>
        <v>0</v>
      </c>
      <c r="M850">
        <f ca="1">+OFFSET(Capital_2!$D$2,base_minorista!A850,0)</f>
        <v>3.5939139218894542</v>
      </c>
      <c r="N850">
        <f>+HLOOKUP(VLOOKUP($B850,$Q$2:$R$42,2,0),costo_laboral!$E$2:$AZ$99,base_minorista!$A850,0)</f>
        <v>0</v>
      </c>
      <c r="O850">
        <f>+HLOOKUP(VLOOKUP($B850,$Q$2:$R$42,2,0),Participacion2!$D$2:$AO$99,base_minorista!$A850,0)</f>
        <v>0</v>
      </c>
    </row>
    <row r="851" spans="1:15" ht="16.5" x14ac:dyDescent="0.3">
      <c r="A851">
        <v>72</v>
      </c>
      <c r="B851">
        <v>9</v>
      </c>
      <c r="C851">
        <v>71</v>
      </c>
      <c r="D851" s="3">
        <v>43039</v>
      </c>
      <c r="E851" s="33">
        <v>17</v>
      </c>
      <c r="F851">
        <v>1</v>
      </c>
      <c r="G851">
        <f>+HLOOKUP(VLOOKUP($B851,$Q$2:$R$42,2,0),costos_sf!$D$2:$AY$99,base_minorista!$A851,0)</f>
        <v>0</v>
      </c>
      <c r="H851">
        <f>+HLOOKUP(VLOOKUP($B851,$Q$2:$R$42,2,0),creditos_sf!$D$2:$AY$99,base_minorista!$A851,0)</f>
        <v>0</v>
      </c>
      <c r="I851">
        <f>+HLOOKUP(VLOOKUP($B851,$Q$2:$R$42,2,0),creditos_sf!$D$103:$AY$200,base_minorista!$A851,0)</f>
        <v>0</v>
      </c>
      <c r="J851">
        <f>+HLOOKUP(VLOOKUP($B851,$Q$2:$R$42,2,0),Costo_fondeo!$D$3:$AY$100,base_minorista!$A851,0)</f>
        <v>0</v>
      </c>
      <c r="K851">
        <f>+HLOOKUP(VLOOKUP($B851,$Q$2:$R$42,2,0),Costo_provisiones!$D$3:$AY$100,base_minorista!$A851,0)</f>
        <v>0</v>
      </c>
      <c r="L851">
        <f>+HLOOKUP(VLOOKUP($B851,$Q$2:$R$42,2,0),Morosidad_control!$D$4:$AY$101,base_minorista!$A851,0)</f>
        <v>0</v>
      </c>
      <c r="M851">
        <f ca="1">+OFFSET(Capital_2!$D$2,base_minorista!A851,0)</f>
        <v>3.6057998149039663</v>
      </c>
      <c r="N851">
        <f>+HLOOKUP(VLOOKUP($B851,$Q$2:$R$42,2,0),costo_laboral!$E$2:$AZ$99,base_minorista!$A851,0)</f>
        <v>0</v>
      </c>
      <c r="O851">
        <f>+HLOOKUP(VLOOKUP($B851,$Q$2:$R$42,2,0),Participacion2!$D$2:$AO$99,base_minorista!$A851,0)</f>
        <v>0</v>
      </c>
    </row>
    <row r="852" spans="1:15" ht="16.5" x14ac:dyDescent="0.3">
      <c r="A852">
        <v>73</v>
      </c>
      <c r="B852">
        <v>9</v>
      </c>
      <c r="C852">
        <v>72</v>
      </c>
      <c r="D852" s="3">
        <v>43069</v>
      </c>
      <c r="E852" s="33">
        <v>17</v>
      </c>
      <c r="F852">
        <v>1</v>
      </c>
      <c r="G852">
        <f>+HLOOKUP(VLOOKUP($B852,$Q$2:$R$42,2,0),costos_sf!$D$2:$AY$99,base_minorista!$A852,0)</f>
        <v>0</v>
      </c>
      <c r="H852">
        <f>+HLOOKUP(VLOOKUP($B852,$Q$2:$R$42,2,0),creditos_sf!$D$2:$AY$99,base_minorista!$A852,0)</f>
        <v>0</v>
      </c>
      <c r="I852">
        <f>+HLOOKUP(VLOOKUP($B852,$Q$2:$R$42,2,0),creditos_sf!$D$103:$AY$200,base_minorista!$A852,0)</f>
        <v>0</v>
      </c>
      <c r="J852">
        <f>+HLOOKUP(VLOOKUP($B852,$Q$2:$R$42,2,0),Costo_fondeo!$D$3:$AY$100,base_minorista!$A852,0)</f>
        <v>0</v>
      </c>
      <c r="K852">
        <f>+HLOOKUP(VLOOKUP($B852,$Q$2:$R$42,2,0),Costo_provisiones!$D$3:$AY$100,base_minorista!$A852,0)</f>
        <v>0</v>
      </c>
      <c r="L852">
        <f>+HLOOKUP(VLOOKUP($B852,$Q$2:$R$42,2,0),Morosidad_control!$D$4:$AY$101,base_minorista!$A852,0)</f>
        <v>0</v>
      </c>
      <c r="M852">
        <f ca="1">+OFFSET(Capital_2!$D$2,base_minorista!A852,0)</f>
        <v>3.6120620419568428</v>
      </c>
      <c r="N852">
        <f>+HLOOKUP(VLOOKUP($B852,$Q$2:$R$42,2,0),costo_laboral!$E$2:$AZ$99,base_minorista!$A852,0)</f>
        <v>0</v>
      </c>
      <c r="O852">
        <f>+HLOOKUP(VLOOKUP($B852,$Q$2:$R$42,2,0),Participacion2!$D$2:$AO$99,base_minorista!$A852,0)</f>
        <v>0</v>
      </c>
    </row>
    <row r="853" spans="1:15" ht="16.5" x14ac:dyDescent="0.3">
      <c r="A853">
        <v>74</v>
      </c>
      <c r="B853">
        <v>9</v>
      </c>
      <c r="C853">
        <v>73</v>
      </c>
      <c r="D853" s="3">
        <v>43100</v>
      </c>
      <c r="E853" s="33">
        <v>17</v>
      </c>
      <c r="F853">
        <v>1</v>
      </c>
      <c r="G853">
        <f>+HLOOKUP(VLOOKUP($B853,$Q$2:$R$42,2,0),costos_sf!$D$2:$AY$99,base_minorista!$A853,0)</f>
        <v>0</v>
      </c>
      <c r="H853">
        <f>+HLOOKUP(VLOOKUP($B853,$Q$2:$R$42,2,0),creditos_sf!$D$2:$AY$99,base_minorista!$A853,0)</f>
        <v>0</v>
      </c>
      <c r="I853">
        <f>+HLOOKUP(VLOOKUP($B853,$Q$2:$R$42,2,0),creditos_sf!$D$103:$AY$200,base_minorista!$A853,0)</f>
        <v>0</v>
      </c>
      <c r="J853">
        <f>+HLOOKUP(VLOOKUP($B853,$Q$2:$R$42,2,0),Costo_fondeo!$D$3:$AY$100,base_minorista!$A853,0)</f>
        <v>0</v>
      </c>
      <c r="K853">
        <f>+HLOOKUP(VLOOKUP($B853,$Q$2:$R$42,2,0),Costo_provisiones!$D$3:$AY$100,base_minorista!$A853,0)</f>
        <v>0</v>
      </c>
      <c r="L853">
        <f>+HLOOKUP(VLOOKUP($B853,$Q$2:$R$42,2,0),Morosidad_control!$D$4:$AY$101,base_minorista!$A853,0)</f>
        <v>0</v>
      </c>
      <c r="M853">
        <f ca="1">+OFFSET(Capital_2!$D$2,base_minorista!A853,0)</f>
        <v>3.5930762546706192</v>
      </c>
      <c r="N853">
        <f>+HLOOKUP(VLOOKUP($B853,$Q$2:$R$42,2,0),costo_laboral!$E$2:$AZ$99,base_minorista!$A853,0)</f>
        <v>0</v>
      </c>
      <c r="O853">
        <f>+HLOOKUP(VLOOKUP($B853,$Q$2:$R$42,2,0),Participacion2!$D$2:$AO$99,base_minorista!$A853,0)</f>
        <v>0</v>
      </c>
    </row>
    <row r="854" spans="1:15" ht="16.5" x14ac:dyDescent="0.3">
      <c r="A854">
        <v>75</v>
      </c>
      <c r="B854">
        <v>9</v>
      </c>
      <c r="C854">
        <v>74</v>
      </c>
      <c r="D854" s="3">
        <v>43131</v>
      </c>
      <c r="E854" s="33">
        <v>18</v>
      </c>
      <c r="F854">
        <v>1</v>
      </c>
      <c r="G854">
        <f>+HLOOKUP(VLOOKUP($B854,$Q$2:$R$42,2,0),costos_sf!$D$2:$AY$99,base_minorista!$A854,0)</f>
        <v>0</v>
      </c>
      <c r="H854">
        <f>+HLOOKUP(VLOOKUP($B854,$Q$2:$R$42,2,0),creditos_sf!$D$2:$AY$99,base_minorista!$A854,0)</f>
        <v>0</v>
      </c>
      <c r="I854">
        <f>+HLOOKUP(VLOOKUP($B854,$Q$2:$R$42,2,0),creditos_sf!$D$103:$AY$200,base_minorista!$A854,0)</f>
        <v>0</v>
      </c>
      <c r="J854">
        <f>+HLOOKUP(VLOOKUP($B854,$Q$2:$R$42,2,0),Costo_fondeo!$D$3:$AY$100,base_minorista!$A854,0)</f>
        <v>0</v>
      </c>
      <c r="K854">
        <f>+HLOOKUP(VLOOKUP($B854,$Q$2:$R$42,2,0),Costo_provisiones!$D$3:$AY$100,base_minorista!$A854,0)</f>
        <v>0</v>
      </c>
      <c r="L854">
        <f>+HLOOKUP(VLOOKUP($B854,$Q$2:$R$42,2,0),Morosidad_control!$D$4:$AY$101,base_minorista!$A854,0)</f>
        <v>0</v>
      </c>
      <c r="M854">
        <f ca="1">+OFFSET(Capital_2!$D$2,base_minorista!A854,0)</f>
        <v>3.5815867697690567</v>
      </c>
      <c r="N854">
        <f>+HLOOKUP(VLOOKUP($B854,$Q$2:$R$42,2,0),costo_laboral!$E$2:$AZ$99,base_minorista!$A854,0)</f>
        <v>0</v>
      </c>
      <c r="O854">
        <f>+HLOOKUP(VLOOKUP($B854,$Q$2:$R$42,2,0),Participacion2!$D$2:$AO$99,base_minorista!$A854,0)</f>
        <v>0</v>
      </c>
    </row>
    <row r="855" spans="1:15" ht="16.5" x14ac:dyDescent="0.3">
      <c r="A855">
        <v>76</v>
      </c>
      <c r="B855">
        <v>9</v>
      </c>
      <c r="C855">
        <v>75</v>
      </c>
      <c r="D855" s="3">
        <v>43159</v>
      </c>
      <c r="E855" s="33">
        <v>18</v>
      </c>
      <c r="F855">
        <v>1</v>
      </c>
      <c r="G855">
        <f>+HLOOKUP(VLOOKUP($B855,$Q$2:$R$42,2,0),costos_sf!$D$2:$AY$99,base_minorista!$A855,0)</f>
        <v>0</v>
      </c>
      <c r="H855">
        <f>+HLOOKUP(VLOOKUP($B855,$Q$2:$R$42,2,0),creditos_sf!$D$2:$AY$99,base_minorista!$A855,0)</f>
        <v>0</v>
      </c>
      <c r="I855">
        <f>+HLOOKUP(VLOOKUP($B855,$Q$2:$R$42,2,0),creditos_sf!$D$103:$AY$200,base_minorista!$A855,0)</f>
        <v>0</v>
      </c>
      <c r="J855">
        <f>+HLOOKUP(VLOOKUP($B855,$Q$2:$R$42,2,0),Costo_fondeo!$D$3:$AY$100,base_minorista!$A855,0)</f>
        <v>0</v>
      </c>
      <c r="K855">
        <f>+HLOOKUP(VLOOKUP($B855,$Q$2:$R$42,2,0),Costo_provisiones!$D$3:$AY$100,base_minorista!$A855,0)</f>
        <v>0</v>
      </c>
      <c r="L855">
        <f>+HLOOKUP(VLOOKUP($B855,$Q$2:$R$42,2,0),Morosidad_control!$D$4:$AY$101,base_minorista!$A855,0)</f>
        <v>0</v>
      </c>
      <c r="M855">
        <f ca="1">+OFFSET(Capital_2!$D$2,base_minorista!A855,0)</f>
        <v>3.5677590569055382</v>
      </c>
      <c r="N855">
        <f>+HLOOKUP(VLOOKUP($B855,$Q$2:$R$42,2,0),costo_laboral!$E$2:$AZ$99,base_minorista!$A855,0)</f>
        <v>0</v>
      </c>
      <c r="O855">
        <f>+HLOOKUP(VLOOKUP($B855,$Q$2:$R$42,2,0),Participacion2!$D$2:$AO$99,base_minorista!$A855,0)</f>
        <v>0</v>
      </c>
    </row>
    <row r="856" spans="1:15" ht="16.5" x14ac:dyDescent="0.3">
      <c r="A856">
        <v>77</v>
      </c>
      <c r="B856">
        <v>9</v>
      </c>
      <c r="C856">
        <v>76</v>
      </c>
      <c r="D856" s="3">
        <v>43190</v>
      </c>
      <c r="E856" s="33">
        <v>18</v>
      </c>
      <c r="F856">
        <v>1</v>
      </c>
      <c r="G856">
        <f>+HLOOKUP(VLOOKUP($B856,$Q$2:$R$42,2,0),costos_sf!$D$2:$AY$99,base_minorista!$A856,0)</f>
        <v>0</v>
      </c>
      <c r="H856">
        <f>+HLOOKUP(VLOOKUP($B856,$Q$2:$R$42,2,0),creditos_sf!$D$2:$AY$99,base_minorista!$A856,0)</f>
        <v>0</v>
      </c>
      <c r="I856">
        <f>+HLOOKUP(VLOOKUP($B856,$Q$2:$R$42,2,0),creditos_sf!$D$103:$AY$200,base_minorista!$A856,0)</f>
        <v>0</v>
      </c>
      <c r="J856">
        <f>+HLOOKUP(VLOOKUP($B856,$Q$2:$R$42,2,0),Costo_fondeo!$D$3:$AY$100,base_minorista!$A856,0)</f>
        <v>0</v>
      </c>
      <c r="K856">
        <f>+HLOOKUP(VLOOKUP($B856,$Q$2:$R$42,2,0),Costo_provisiones!$D$3:$AY$100,base_minorista!$A856,0)</f>
        <v>0</v>
      </c>
      <c r="L856">
        <f>+HLOOKUP(VLOOKUP($B856,$Q$2:$R$42,2,0),Morosidad_control!$D$4:$AY$101,base_minorista!$A856,0)</f>
        <v>0</v>
      </c>
      <c r="M856">
        <f ca="1">+OFFSET(Capital_2!$D$2,base_minorista!A856,0)</f>
        <v>3.5535594036254383</v>
      </c>
      <c r="N856">
        <f>+HLOOKUP(VLOOKUP($B856,$Q$2:$R$42,2,0),costo_laboral!$E$2:$AZ$99,base_minorista!$A856,0)</f>
        <v>0</v>
      </c>
      <c r="O856">
        <f>+HLOOKUP(VLOOKUP($B856,$Q$2:$R$42,2,0),Participacion2!$D$2:$AO$99,base_minorista!$A856,0)</f>
        <v>0</v>
      </c>
    </row>
    <row r="857" spans="1:15" ht="16.5" x14ac:dyDescent="0.3">
      <c r="A857">
        <v>78</v>
      </c>
      <c r="B857">
        <v>9</v>
      </c>
      <c r="C857">
        <v>77</v>
      </c>
      <c r="D857" s="3">
        <v>43220</v>
      </c>
      <c r="E857" s="33">
        <v>18</v>
      </c>
      <c r="F857">
        <v>1</v>
      </c>
      <c r="G857">
        <f>+HLOOKUP(VLOOKUP($B857,$Q$2:$R$42,2,0),costos_sf!$D$2:$AY$99,base_minorista!$A857,0)</f>
        <v>0</v>
      </c>
      <c r="H857">
        <f>+HLOOKUP(VLOOKUP($B857,$Q$2:$R$42,2,0),creditos_sf!$D$2:$AY$99,base_minorista!$A857,0)</f>
        <v>0</v>
      </c>
      <c r="I857">
        <f>+HLOOKUP(VLOOKUP($B857,$Q$2:$R$42,2,0),creditos_sf!$D$103:$AY$200,base_minorista!$A857,0)</f>
        <v>0</v>
      </c>
      <c r="J857">
        <f>+HLOOKUP(VLOOKUP($B857,$Q$2:$R$42,2,0),Costo_fondeo!$D$3:$AY$100,base_minorista!$A857,0)</f>
        <v>0</v>
      </c>
      <c r="K857">
        <f>+HLOOKUP(VLOOKUP($B857,$Q$2:$R$42,2,0),Costo_provisiones!$D$3:$AY$100,base_minorista!$A857,0)</f>
        <v>0</v>
      </c>
      <c r="L857">
        <f>+HLOOKUP(VLOOKUP($B857,$Q$2:$R$42,2,0),Morosidad_control!$D$4:$AY$101,base_minorista!$A857,0)</f>
        <v>0</v>
      </c>
      <c r="M857">
        <f ca="1">+OFFSET(Capital_2!$D$2,base_minorista!A857,0)</f>
        <v>3.5277001527594574</v>
      </c>
      <c r="N857">
        <f>+HLOOKUP(VLOOKUP($B857,$Q$2:$R$42,2,0),costo_laboral!$E$2:$AZ$99,base_minorista!$A857,0)</f>
        <v>0</v>
      </c>
      <c r="O857">
        <f>+HLOOKUP(VLOOKUP($B857,$Q$2:$R$42,2,0),Participacion2!$D$2:$AO$99,base_minorista!$A857,0)</f>
        <v>0</v>
      </c>
    </row>
    <row r="858" spans="1:15" ht="16.5" x14ac:dyDescent="0.3">
      <c r="A858">
        <v>79</v>
      </c>
      <c r="B858">
        <v>9</v>
      </c>
      <c r="C858">
        <v>78</v>
      </c>
      <c r="D858" s="3">
        <v>43251</v>
      </c>
      <c r="E858" s="33">
        <v>18</v>
      </c>
      <c r="F858">
        <v>1</v>
      </c>
      <c r="G858">
        <f>+HLOOKUP(VLOOKUP($B858,$Q$2:$R$42,2,0),costos_sf!$D$2:$AY$99,base_minorista!$A858,0)</f>
        <v>0</v>
      </c>
      <c r="H858">
        <f>+HLOOKUP(VLOOKUP($B858,$Q$2:$R$42,2,0),creditos_sf!$D$2:$AY$99,base_minorista!$A858,0)</f>
        <v>0</v>
      </c>
      <c r="I858">
        <f>+HLOOKUP(VLOOKUP($B858,$Q$2:$R$42,2,0),creditos_sf!$D$103:$AY$200,base_minorista!$A858,0)</f>
        <v>0</v>
      </c>
      <c r="J858">
        <f>+HLOOKUP(VLOOKUP($B858,$Q$2:$R$42,2,0),Costo_fondeo!$D$3:$AY$100,base_minorista!$A858,0)</f>
        <v>0</v>
      </c>
      <c r="K858">
        <f>+HLOOKUP(VLOOKUP($B858,$Q$2:$R$42,2,0),Costo_provisiones!$D$3:$AY$100,base_minorista!$A858,0)</f>
        <v>0</v>
      </c>
      <c r="L858">
        <f>+HLOOKUP(VLOOKUP($B858,$Q$2:$R$42,2,0),Morosidad_control!$D$4:$AY$101,base_minorista!$A858,0)</f>
        <v>0</v>
      </c>
      <c r="M858">
        <f ca="1">+OFFSET(Capital_2!$D$2,base_minorista!A858,0)</f>
        <v>3.5069368282381337</v>
      </c>
      <c r="N858">
        <f>+HLOOKUP(VLOOKUP($B858,$Q$2:$R$42,2,0),costo_laboral!$E$2:$AZ$99,base_minorista!$A858,0)</f>
        <v>0</v>
      </c>
      <c r="O858">
        <f>+HLOOKUP(VLOOKUP($B858,$Q$2:$R$42,2,0),Participacion2!$D$2:$AO$99,base_minorista!$A858,0)</f>
        <v>0</v>
      </c>
    </row>
    <row r="859" spans="1:15" ht="16.5" x14ac:dyDescent="0.3">
      <c r="A859">
        <v>80</v>
      </c>
      <c r="B859">
        <v>9</v>
      </c>
      <c r="C859">
        <v>79</v>
      </c>
      <c r="D859" s="3">
        <v>43281</v>
      </c>
      <c r="E859" s="33">
        <v>18</v>
      </c>
      <c r="F859">
        <v>1</v>
      </c>
      <c r="G859">
        <f>+HLOOKUP(VLOOKUP($B859,$Q$2:$R$42,2,0),costos_sf!$D$2:$AY$99,base_minorista!$A859,0)</f>
        <v>0</v>
      </c>
      <c r="H859">
        <f>+HLOOKUP(VLOOKUP($B859,$Q$2:$R$42,2,0),creditos_sf!$D$2:$AY$99,base_minorista!$A859,0)</f>
        <v>0</v>
      </c>
      <c r="I859">
        <f>+HLOOKUP(VLOOKUP($B859,$Q$2:$R$42,2,0),creditos_sf!$D$103:$AY$200,base_minorista!$A859,0)</f>
        <v>0</v>
      </c>
      <c r="J859">
        <f>+HLOOKUP(VLOOKUP($B859,$Q$2:$R$42,2,0),Costo_fondeo!$D$3:$AY$100,base_minorista!$A859,0)</f>
        <v>0</v>
      </c>
      <c r="K859">
        <f>+HLOOKUP(VLOOKUP($B859,$Q$2:$R$42,2,0),Costo_provisiones!$D$3:$AY$100,base_minorista!$A859,0)</f>
        <v>0</v>
      </c>
      <c r="L859">
        <f>+HLOOKUP(VLOOKUP($B859,$Q$2:$R$42,2,0),Morosidad_control!$D$4:$AY$101,base_minorista!$A859,0)</f>
        <v>0</v>
      </c>
      <c r="M859">
        <f ca="1">+OFFSET(Capital_2!$D$2,base_minorista!A859,0)</f>
        <v>3.4861804073665166</v>
      </c>
      <c r="N859">
        <f>+HLOOKUP(VLOOKUP($B859,$Q$2:$R$42,2,0),costo_laboral!$E$2:$AZ$99,base_minorista!$A859,0)</f>
        <v>0</v>
      </c>
      <c r="O859">
        <f>+HLOOKUP(VLOOKUP($B859,$Q$2:$R$42,2,0),Participacion2!$D$2:$AO$99,base_minorista!$A859,0)</f>
        <v>0</v>
      </c>
    </row>
    <row r="860" spans="1:15" ht="16.5" x14ac:dyDescent="0.3">
      <c r="A860">
        <v>81</v>
      </c>
      <c r="B860">
        <v>9</v>
      </c>
      <c r="C860">
        <v>80</v>
      </c>
      <c r="D860" s="3">
        <v>43312</v>
      </c>
      <c r="E860" s="33">
        <v>18</v>
      </c>
      <c r="F860">
        <v>1</v>
      </c>
      <c r="G860">
        <f>+HLOOKUP(VLOOKUP($B860,$Q$2:$R$42,2,0),costos_sf!$D$2:$AY$99,base_minorista!$A860,0)</f>
        <v>0</v>
      </c>
      <c r="H860">
        <f>+HLOOKUP(VLOOKUP($B860,$Q$2:$R$42,2,0),creditos_sf!$D$2:$AY$99,base_minorista!$A860,0)</f>
        <v>0</v>
      </c>
      <c r="I860">
        <f>+HLOOKUP(VLOOKUP($B860,$Q$2:$R$42,2,0),creditos_sf!$D$103:$AY$200,base_minorista!$A860,0)</f>
        <v>0</v>
      </c>
      <c r="J860">
        <f>+HLOOKUP(VLOOKUP($B860,$Q$2:$R$42,2,0),Costo_fondeo!$D$3:$AY$100,base_minorista!$A860,0)</f>
        <v>0</v>
      </c>
      <c r="K860">
        <f>+HLOOKUP(VLOOKUP($B860,$Q$2:$R$42,2,0),Costo_provisiones!$D$3:$AY$100,base_minorista!$A860,0)</f>
        <v>0</v>
      </c>
      <c r="L860">
        <f>+HLOOKUP(VLOOKUP($B860,$Q$2:$R$42,2,0),Morosidad_control!$D$4:$AY$101,base_minorista!$A860,0)</f>
        <v>0</v>
      </c>
      <c r="M860">
        <f ca="1">+OFFSET(Capital_2!$D$2,base_minorista!A860,0)</f>
        <v>3.4635993253239059</v>
      </c>
      <c r="N860">
        <f>+HLOOKUP(VLOOKUP($B860,$Q$2:$R$42,2,0),costo_laboral!$E$2:$AZ$99,base_minorista!$A860,0)</f>
        <v>0</v>
      </c>
      <c r="O860">
        <f>+HLOOKUP(VLOOKUP($B860,$Q$2:$R$42,2,0),Participacion2!$D$2:$AO$99,base_minorista!$A860,0)</f>
        <v>0</v>
      </c>
    </row>
    <row r="861" spans="1:15" ht="16.5" x14ac:dyDescent="0.3">
      <c r="A861">
        <v>82</v>
      </c>
      <c r="B861">
        <v>9</v>
      </c>
      <c r="C861">
        <v>81</v>
      </c>
      <c r="D861" s="3">
        <v>43343</v>
      </c>
      <c r="E861" s="33">
        <v>18</v>
      </c>
      <c r="F861">
        <v>1</v>
      </c>
      <c r="G861">
        <f>+HLOOKUP(VLOOKUP($B861,$Q$2:$R$42,2,0),costos_sf!$D$2:$AY$99,base_minorista!$A861,0)</f>
        <v>0</v>
      </c>
      <c r="H861">
        <f>+HLOOKUP(VLOOKUP($B861,$Q$2:$R$42,2,0),creditos_sf!$D$2:$AY$99,base_minorista!$A861,0)</f>
        <v>0</v>
      </c>
      <c r="I861">
        <f>+HLOOKUP(VLOOKUP($B861,$Q$2:$R$42,2,0),creditos_sf!$D$103:$AY$200,base_minorista!$A861,0)</f>
        <v>0</v>
      </c>
      <c r="J861">
        <f>+HLOOKUP(VLOOKUP($B861,$Q$2:$R$42,2,0),Costo_fondeo!$D$3:$AY$100,base_minorista!$A861,0)</f>
        <v>0</v>
      </c>
      <c r="K861">
        <f>+HLOOKUP(VLOOKUP($B861,$Q$2:$R$42,2,0),Costo_provisiones!$D$3:$AY$100,base_minorista!$A861,0)</f>
        <v>0</v>
      </c>
      <c r="L861">
        <f>+HLOOKUP(VLOOKUP($B861,$Q$2:$R$42,2,0),Morosidad_control!$D$4:$AY$101,base_minorista!$A861,0)</f>
        <v>0</v>
      </c>
      <c r="M861">
        <f ca="1">+OFFSET(Capital_2!$D$2,base_minorista!A861,0)</f>
        <v>3.442349118867654</v>
      </c>
      <c r="N861">
        <f>+HLOOKUP(VLOOKUP($B861,$Q$2:$R$42,2,0),costo_laboral!$E$2:$AZ$99,base_minorista!$A861,0)</f>
        <v>0</v>
      </c>
      <c r="O861">
        <f>+HLOOKUP(VLOOKUP($B861,$Q$2:$R$42,2,0),Participacion2!$D$2:$AO$99,base_minorista!$A861,0)</f>
        <v>0</v>
      </c>
    </row>
    <row r="862" spans="1:15" ht="16.5" x14ac:dyDescent="0.3">
      <c r="A862">
        <v>83</v>
      </c>
      <c r="B862">
        <v>9</v>
      </c>
      <c r="C862">
        <v>82</v>
      </c>
      <c r="D862" s="3">
        <v>43373</v>
      </c>
      <c r="E862" s="33">
        <v>18</v>
      </c>
      <c r="F862">
        <v>1</v>
      </c>
      <c r="G862">
        <f>+HLOOKUP(VLOOKUP($B862,$Q$2:$R$42,2,0),costos_sf!$D$2:$AY$99,base_minorista!$A862,0)</f>
        <v>0</v>
      </c>
      <c r="H862">
        <f>+HLOOKUP(VLOOKUP($B862,$Q$2:$R$42,2,0),creditos_sf!$D$2:$AY$99,base_minorista!$A862,0)</f>
        <v>0</v>
      </c>
      <c r="I862">
        <f>+HLOOKUP(VLOOKUP($B862,$Q$2:$R$42,2,0),creditos_sf!$D$103:$AY$200,base_minorista!$A862,0)</f>
        <v>0</v>
      </c>
      <c r="J862">
        <f>+HLOOKUP(VLOOKUP($B862,$Q$2:$R$42,2,0),Costo_fondeo!$D$3:$AY$100,base_minorista!$A862,0)</f>
        <v>0</v>
      </c>
      <c r="K862">
        <f>+HLOOKUP(VLOOKUP($B862,$Q$2:$R$42,2,0),Costo_provisiones!$D$3:$AY$100,base_minorista!$A862,0)</f>
        <v>0</v>
      </c>
      <c r="L862">
        <f>+HLOOKUP(VLOOKUP($B862,$Q$2:$R$42,2,0),Morosidad_control!$D$4:$AY$101,base_minorista!$A862,0)</f>
        <v>0</v>
      </c>
      <c r="M862">
        <f ca="1">+OFFSET(Capital_2!$D$2,base_minorista!A862,0)</f>
        <v>3.430093895939399</v>
      </c>
      <c r="N862">
        <f>+HLOOKUP(VLOOKUP($B862,$Q$2:$R$42,2,0),costo_laboral!$E$2:$AZ$99,base_minorista!$A862,0)</f>
        <v>0</v>
      </c>
      <c r="O862">
        <f>+HLOOKUP(VLOOKUP($B862,$Q$2:$R$42,2,0),Participacion2!$D$2:$AO$99,base_minorista!$A862,0)</f>
        <v>0</v>
      </c>
    </row>
    <row r="863" spans="1:15" ht="16.5" x14ac:dyDescent="0.3">
      <c r="A863">
        <v>84</v>
      </c>
      <c r="B863">
        <v>9</v>
      </c>
      <c r="C863">
        <v>83</v>
      </c>
      <c r="D863" s="3">
        <v>43404</v>
      </c>
      <c r="E863" s="33">
        <v>18</v>
      </c>
      <c r="F863">
        <v>1</v>
      </c>
      <c r="G863">
        <f>+HLOOKUP(VLOOKUP($B863,$Q$2:$R$42,2,0),costos_sf!$D$2:$AY$99,base_minorista!$A863,0)</f>
        <v>0</v>
      </c>
      <c r="H863">
        <f>+HLOOKUP(VLOOKUP($B863,$Q$2:$R$42,2,0),creditos_sf!$D$2:$AY$99,base_minorista!$A863,0)</f>
        <v>0</v>
      </c>
      <c r="I863">
        <f>+HLOOKUP(VLOOKUP($B863,$Q$2:$R$42,2,0),creditos_sf!$D$103:$AY$200,base_minorista!$A863,0)</f>
        <v>0</v>
      </c>
      <c r="J863">
        <f>+HLOOKUP(VLOOKUP($B863,$Q$2:$R$42,2,0),Costo_fondeo!$D$3:$AY$100,base_minorista!$A863,0)</f>
        <v>0</v>
      </c>
      <c r="K863">
        <f>+HLOOKUP(VLOOKUP($B863,$Q$2:$R$42,2,0),Costo_provisiones!$D$3:$AY$100,base_minorista!$A863,0)</f>
        <v>0</v>
      </c>
      <c r="L863">
        <f>+HLOOKUP(VLOOKUP($B863,$Q$2:$R$42,2,0),Morosidad_control!$D$4:$AY$101,base_minorista!$A863,0)</f>
        <v>0</v>
      </c>
      <c r="M863">
        <f ca="1">+OFFSET(Capital_2!$D$2,base_minorista!A863,0)</f>
        <v>3.4233579602032216</v>
      </c>
      <c r="N863">
        <f>+HLOOKUP(VLOOKUP($B863,$Q$2:$R$42,2,0),costo_laboral!$E$2:$AZ$99,base_minorista!$A863,0)</f>
        <v>0</v>
      </c>
      <c r="O863">
        <f>+HLOOKUP(VLOOKUP($B863,$Q$2:$R$42,2,0),Participacion2!$D$2:$AO$99,base_minorista!$A863,0)</f>
        <v>0</v>
      </c>
    </row>
    <row r="864" spans="1:15" ht="16.5" x14ac:dyDescent="0.3">
      <c r="A864">
        <v>85</v>
      </c>
      <c r="B864">
        <v>9</v>
      </c>
      <c r="C864">
        <v>84</v>
      </c>
      <c r="D864" s="3">
        <v>43434</v>
      </c>
      <c r="E864" s="33">
        <v>18</v>
      </c>
      <c r="F864">
        <v>1</v>
      </c>
      <c r="G864">
        <f>+HLOOKUP(VLOOKUP($B864,$Q$2:$R$42,2,0),costos_sf!$D$2:$AY$99,base_minorista!$A864,0)</f>
        <v>0</v>
      </c>
      <c r="H864">
        <f>+HLOOKUP(VLOOKUP($B864,$Q$2:$R$42,2,0),creditos_sf!$D$2:$AY$99,base_minorista!$A864,0)</f>
        <v>0</v>
      </c>
      <c r="I864">
        <f>+HLOOKUP(VLOOKUP($B864,$Q$2:$R$42,2,0),creditos_sf!$D$103:$AY$200,base_minorista!$A864,0)</f>
        <v>0</v>
      </c>
      <c r="J864">
        <f>+HLOOKUP(VLOOKUP($B864,$Q$2:$R$42,2,0),Costo_fondeo!$D$3:$AY$100,base_minorista!$A864,0)</f>
        <v>0</v>
      </c>
      <c r="K864">
        <f>+HLOOKUP(VLOOKUP($B864,$Q$2:$R$42,2,0),Costo_provisiones!$D$3:$AY$100,base_minorista!$A864,0)</f>
        <v>0</v>
      </c>
      <c r="L864">
        <f>+HLOOKUP(VLOOKUP($B864,$Q$2:$R$42,2,0),Morosidad_control!$D$4:$AY$101,base_minorista!$A864,0)</f>
        <v>0</v>
      </c>
      <c r="M864">
        <f ca="1">+OFFSET(Capital_2!$D$2,base_minorista!A864,0)</f>
        <v>3.4154915843908498</v>
      </c>
      <c r="N864">
        <f>+HLOOKUP(VLOOKUP($B864,$Q$2:$R$42,2,0),costo_laboral!$E$2:$AZ$99,base_minorista!$A864,0)</f>
        <v>0</v>
      </c>
      <c r="O864">
        <f>+HLOOKUP(VLOOKUP($B864,$Q$2:$R$42,2,0),Participacion2!$D$2:$AO$99,base_minorista!$A864,0)</f>
        <v>0</v>
      </c>
    </row>
    <row r="865" spans="1:15" ht="16.5" x14ac:dyDescent="0.3">
      <c r="A865">
        <v>86</v>
      </c>
      <c r="B865">
        <v>9</v>
      </c>
      <c r="C865">
        <v>85</v>
      </c>
      <c r="D865" s="3">
        <v>43465</v>
      </c>
      <c r="E865" s="33">
        <v>18</v>
      </c>
      <c r="F865">
        <v>1</v>
      </c>
      <c r="G865">
        <f>+HLOOKUP(VLOOKUP($B865,$Q$2:$R$42,2,0),costos_sf!$D$2:$AY$99,base_minorista!$A865,0)</f>
        <v>0</v>
      </c>
      <c r="H865">
        <f>+HLOOKUP(VLOOKUP($B865,$Q$2:$R$42,2,0),creditos_sf!$D$2:$AY$99,base_minorista!$A865,0)</f>
        <v>0</v>
      </c>
      <c r="I865">
        <f>+HLOOKUP(VLOOKUP($B865,$Q$2:$R$42,2,0),creditos_sf!$D$103:$AY$200,base_minorista!$A865,0)</f>
        <v>0</v>
      </c>
      <c r="J865">
        <f>+HLOOKUP(VLOOKUP($B865,$Q$2:$R$42,2,0),Costo_fondeo!$D$3:$AY$100,base_minorista!$A865,0)</f>
        <v>0</v>
      </c>
      <c r="K865">
        <f>+HLOOKUP(VLOOKUP($B865,$Q$2:$R$42,2,0),Costo_provisiones!$D$3:$AY$100,base_minorista!$A865,0)</f>
        <v>0</v>
      </c>
      <c r="L865">
        <f>+HLOOKUP(VLOOKUP($B865,$Q$2:$R$42,2,0),Morosidad_control!$D$4:$AY$101,base_minorista!$A865,0)</f>
        <v>0</v>
      </c>
      <c r="M865">
        <f ca="1">+OFFSET(Capital_2!$D$2,base_minorista!A865,0)</f>
        <v>3.4351377010367652</v>
      </c>
      <c r="N865">
        <f>+HLOOKUP(VLOOKUP($B865,$Q$2:$R$42,2,0),costo_laboral!$E$2:$AZ$99,base_minorista!$A865,0)</f>
        <v>0</v>
      </c>
      <c r="O865">
        <f>+HLOOKUP(VLOOKUP($B865,$Q$2:$R$42,2,0),Participacion2!$D$2:$AO$99,base_minorista!$A865,0)</f>
        <v>0</v>
      </c>
    </row>
    <row r="866" spans="1:15" ht="16.5" x14ac:dyDescent="0.3">
      <c r="A866">
        <v>87</v>
      </c>
      <c r="B866">
        <v>9</v>
      </c>
      <c r="C866">
        <v>86</v>
      </c>
      <c r="D866" s="3">
        <v>43496</v>
      </c>
      <c r="E866" s="33">
        <v>19</v>
      </c>
      <c r="F866">
        <v>1</v>
      </c>
      <c r="G866">
        <f>+HLOOKUP(VLOOKUP($B866,$Q$2:$R$42,2,0),costos_sf!$D$2:$AY$99,base_minorista!$A866,0)</f>
        <v>0</v>
      </c>
      <c r="H866">
        <f>+HLOOKUP(VLOOKUP($B866,$Q$2:$R$42,2,0),creditos_sf!$D$2:$AY$99,base_minorista!$A866,0)</f>
        <v>0</v>
      </c>
      <c r="I866">
        <f>+HLOOKUP(VLOOKUP($B866,$Q$2:$R$42,2,0),creditos_sf!$D$103:$AY$200,base_minorista!$A866,0)</f>
        <v>0</v>
      </c>
      <c r="J866">
        <f>+HLOOKUP(VLOOKUP($B866,$Q$2:$R$42,2,0),Costo_fondeo!$D$3:$AY$100,base_minorista!$A866,0)</f>
        <v>0</v>
      </c>
      <c r="K866">
        <f>+HLOOKUP(VLOOKUP($B866,$Q$2:$R$42,2,0),Costo_provisiones!$D$3:$AY$100,base_minorista!$A866,0)</f>
        <v>0</v>
      </c>
      <c r="L866">
        <f>+HLOOKUP(VLOOKUP($B866,$Q$2:$R$42,2,0),Morosidad_control!$D$4:$AY$101,base_minorista!$A866,0)</f>
        <v>0</v>
      </c>
      <c r="M866">
        <f ca="1">+OFFSET(Capital_2!$D$2,base_minorista!A866,0)</f>
        <v>3.144198069372997</v>
      </c>
      <c r="N866">
        <f>+HLOOKUP(VLOOKUP($B866,$Q$2:$R$42,2,0),costo_laboral!$E$2:$AZ$99,base_minorista!$A866,0)</f>
        <v>0</v>
      </c>
      <c r="O866">
        <f>+HLOOKUP(VLOOKUP($B866,$Q$2:$R$42,2,0),Participacion2!$D$2:$AO$99,base_minorista!$A866,0)</f>
        <v>0</v>
      </c>
    </row>
    <row r="867" spans="1:15" ht="16.5" x14ac:dyDescent="0.3">
      <c r="A867">
        <v>88</v>
      </c>
      <c r="B867">
        <v>9</v>
      </c>
      <c r="C867">
        <v>87</v>
      </c>
      <c r="D867" s="3">
        <v>43524</v>
      </c>
      <c r="E867" s="33">
        <v>19</v>
      </c>
      <c r="F867">
        <v>1</v>
      </c>
      <c r="G867">
        <f>+HLOOKUP(VLOOKUP($B867,$Q$2:$R$42,2,0),costos_sf!$D$2:$AY$99,base_minorista!$A867,0)</f>
        <v>0</v>
      </c>
      <c r="H867">
        <f>+HLOOKUP(VLOOKUP($B867,$Q$2:$R$42,2,0),creditos_sf!$D$2:$AY$99,base_minorista!$A867,0)</f>
        <v>0</v>
      </c>
      <c r="I867">
        <f>+HLOOKUP(VLOOKUP($B867,$Q$2:$R$42,2,0),creditos_sf!$D$103:$AY$200,base_minorista!$A867,0)</f>
        <v>0</v>
      </c>
      <c r="J867">
        <f>+HLOOKUP(VLOOKUP($B867,$Q$2:$R$42,2,0),Costo_fondeo!$D$3:$AY$100,base_minorista!$A867,0)</f>
        <v>0</v>
      </c>
      <c r="K867">
        <f>+HLOOKUP(VLOOKUP($B867,$Q$2:$R$42,2,0),Costo_provisiones!$D$3:$AY$100,base_minorista!$A867,0)</f>
        <v>0</v>
      </c>
      <c r="L867">
        <f>+HLOOKUP(VLOOKUP($B867,$Q$2:$R$42,2,0),Morosidad_control!$D$4:$AY$101,base_minorista!$A867,0)</f>
        <v>0</v>
      </c>
      <c r="M867">
        <f ca="1">+OFFSET(Capital_2!$D$2,base_minorista!A867,0)</f>
        <v>3.1750048296191844</v>
      </c>
      <c r="N867">
        <f>+HLOOKUP(VLOOKUP($B867,$Q$2:$R$42,2,0),costo_laboral!$E$2:$AZ$99,base_minorista!$A867,0)</f>
        <v>0</v>
      </c>
      <c r="O867">
        <f>+HLOOKUP(VLOOKUP($B867,$Q$2:$R$42,2,0),Participacion2!$D$2:$AO$99,base_minorista!$A867,0)</f>
        <v>0</v>
      </c>
    </row>
    <row r="868" spans="1:15" ht="16.5" x14ac:dyDescent="0.3">
      <c r="A868">
        <v>89</v>
      </c>
      <c r="B868">
        <v>9</v>
      </c>
      <c r="C868">
        <v>88</v>
      </c>
      <c r="D868" s="3">
        <v>43555</v>
      </c>
      <c r="E868" s="33">
        <v>19</v>
      </c>
      <c r="F868">
        <v>1</v>
      </c>
      <c r="G868">
        <f>+HLOOKUP(VLOOKUP($B868,$Q$2:$R$42,2,0),costos_sf!$D$2:$AY$99,base_minorista!$A868,0)</f>
        <v>0</v>
      </c>
      <c r="H868">
        <f>+HLOOKUP(VLOOKUP($B868,$Q$2:$R$42,2,0),creditos_sf!$D$2:$AY$99,base_minorista!$A868,0)</f>
        <v>0</v>
      </c>
      <c r="I868">
        <f>+HLOOKUP(VLOOKUP($B868,$Q$2:$R$42,2,0),creditos_sf!$D$103:$AY$200,base_minorista!$A868,0)</f>
        <v>0</v>
      </c>
      <c r="J868">
        <f>+HLOOKUP(VLOOKUP($B868,$Q$2:$R$42,2,0),Costo_fondeo!$D$3:$AY$100,base_minorista!$A868,0)</f>
        <v>0</v>
      </c>
      <c r="K868">
        <f>+HLOOKUP(VLOOKUP($B868,$Q$2:$R$42,2,0),Costo_provisiones!$D$3:$AY$100,base_minorista!$A868,0)</f>
        <v>0</v>
      </c>
      <c r="L868">
        <f>+HLOOKUP(VLOOKUP($B868,$Q$2:$R$42,2,0),Morosidad_control!$D$4:$AY$101,base_minorista!$A868,0)</f>
        <v>0</v>
      </c>
      <c r="M868">
        <f ca="1">+OFFSET(Capital_2!$D$2,base_minorista!A868,0)</f>
        <v>3.2070490236396596</v>
      </c>
      <c r="N868">
        <f>+HLOOKUP(VLOOKUP($B868,$Q$2:$R$42,2,0),costo_laboral!$E$2:$AZ$99,base_minorista!$A868,0)</f>
        <v>0</v>
      </c>
      <c r="O868">
        <f>+HLOOKUP(VLOOKUP($B868,$Q$2:$R$42,2,0),Participacion2!$D$2:$AO$99,base_minorista!$A868,0)</f>
        <v>0</v>
      </c>
    </row>
    <row r="869" spans="1:15" ht="16.5" x14ac:dyDescent="0.3">
      <c r="A869">
        <v>90</v>
      </c>
      <c r="B869">
        <v>9</v>
      </c>
      <c r="C869">
        <v>89</v>
      </c>
      <c r="D869" s="3">
        <v>43585</v>
      </c>
      <c r="E869" s="33">
        <v>19</v>
      </c>
      <c r="F869">
        <v>1</v>
      </c>
      <c r="G869">
        <f>+HLOOKUP(VLOOKUP($B869,$Q$2:$R$42,2,0),costos_sf!$D$2:$AY$99,base_minorista!$A869,0)</f>
        <v>0</v>
      </c>
      <c r="H869">
        <f>+HLOOKUP(VLOOKUP($B869,$Q$2:$R$42,2,0),creditos_sf!$D$2:$AY$99,base_minorista!$A869,0)</f>
        <v>0</v>
      </c>
      <c r="I869">
        <f>+HLOOKUP(VLOOKUP($B869,$Q$2:$R$42,2,0),creditos_sf!$D$103:$AY$200,base_minorista!$A869,0)</f>
        <v>0</v>
      </c>
      <c r="J869">
        <f>+HLOOKUP(VLOOKUP($B869,$Q$2:$R$42,2,0),Costo_fondeo!$D$3:$AY$100,base_minorista!$A869,0)</f>
        <v>0</v>
      </c>
      <c r="K869">
        <f>+HLOOKUP(VLOOKUP($B869,$Q$2:$R$42,2,0),Costo_provisiones!$D$3:$AY$100,base_minorista!$A869,0)</f>
        <v>0</v>
      </c>
      <c r="L869">
        <f>+HLOOKUP(VLOOKUP($B869,$Q$2:$R$42,2,0),Morosidad_control!$D$4:$AY$101,base_minorista!$A869,0)</f>
        <v>0</v>
      </c>
      <c r="M869">
        <f ca="1">+OFFSET(Capital_2!$D$2,base_minorista!A869,0)</f>
        <v>3.2607827391957867</v>
      </c>
      <c r="N869">
        <f>+HLOOKUP(VLOOKUP($B869,$Q$2:$R$42,2,0),costo_laboral!$E$2:$AZ$99,base_minorista!$A869,0)</f>
        <v>0</v>
      </c>
      <c r="O869">
        <f>+HLOOKUP(VLOOKUP($B869,$Q$2:$R$42,2,0),Participacion2!$D$2:$AO$99,base_minorista!$A869,0)</f>
        <v>0</v>
      </c>
    </row>
    <row r="870" spans="1:15" ht="16.5" x14ac:dyDescent="0.3">
      <c r="A870">
        <v>91</v>
      </c>
      <c r="B870">
        <v>9</v>
      </c>
      <c r="C870">
        <v>90</v>
      </c>
      <c r="D870" s="3">
        <v>43616</v>
      </c>
      <c r="E870" s="33">
        <v>19</v>
      </c>
      <c r="F870">
        <v>1</v>
      </c>
      <c r="G870">
        <f>+HLOOKUP(VLOOKUP($B870,$Q$2:$R$42,2,0),costos_sf!$D$2:$AY$99,base_minorista!$A870,0)</f>
        <v>0</v>
      </c>
      <c r="H870">
        <f>+HLOOKUP(VLOOKUP($B870,$Q$2:$R$42,2,0),creditos_sf!$D$2:$AY$99,base_minorista!$A870,0)</f>
        <v>0</v>
      </c>
      <c r="I870">
        <f>+HLOOKUP(VLOOKUP($B870,$Q$2:$R$42,2,0),creditos_sf!$D$103:$AY$200,base_minorista!$A870,0)</f>
        <v>0</v>
      </c>
      <c r="J870">
        <f>+HLOOKUP(VLOOKUP($B870,$Q$2:$R$42,2,0),Costo_fondeo!$D$3:$AY$100,base_minorista!$A870,0)</f>
        <v>0</v>
      </c>
      <c r="K870">
        <f>+HLOOKUP(VLOOKUP($B870,$Q$2:$R$42,2,0),Costo_provisiones!$D$3:$AY$100,base_minorista!$A870,0)</f>
        <v>0</v>
      </c>
      <c r="L870">
        <f>+HLOOKUP(VLOOKUP($B870,$Q$2:$R$42,2,0),Morosidad_control!$D$4:$AY$101,base_minorista!$A870,0)</f>
        <v>0</v>
      </c>
      <c r="M870">
        <f ca="1">+OFFSET(Capital_2!$D$2,base_minorista!A870,0)</f>
        <v>3.2822741119614118</v>
      </c>
      <c r="N870">
        <f>+HLOOKUP(VLOOKUP($B870,$Q$2:$R$42,2,0),costo_laboral!$E$2:$AZ$99,base_minorista!$A870,0)</f>
        <v>0</v>
      </c>
      <c r="O870">
        <f>+HLOOKUP(VLOOKUP($B870,$Q$2:$R$42,2,0),Participacion2!$D$2:$AO$99,base_minorista!$A870,0)</f>
        <v>0</v>
      </c>
    </row>
    <row r="871" spans="1:15" ht="16.5" x14ac:dyDescent="0.3">
      <c r="A871">
        <v>92</v>
      </c>
      <c r="B871">
        <v>9</v>
      </c>
      <c r="C871">
        <v>91</v>
      </c>
      <c r="D871" s="3">
        <v>43646</v>
      </c>
      <c r="E871" s="33">
        <v>19</v>
      </c>
      <c r="F871">
        <v>1</v>
      </c>
      <c r="G871">
        <f>+HLOOKUP(VLOOKUP($B871,$Q$2:$R$42,2,0),costos_sf!$D$2:$AY$99,base_minorista!$A871,0)</f>
        <v>0</v>
      </c>
      <c r="H871">
        <f>+HLOOKUP(VLOOKUP($B871,$Q$2:$R$42,2,0),creditos_sf!$D$2:$AY$99,base_minorista!$A871,0)</f>
        <v>0</v>
      </c>
      <c r="I871">
        <f>+HLOOKUP(VLOOKUP($B871,$Q$2:$R$42,2,0),creditos_sf!$D$103:$AY$200,base_minorista!$A871,0)</f>
        <v>0</v>
      </c>
      <c r="J871">
        <f>+HLOOKUP(VLOOKUP($B871,$Q$2:$R$42,2,0),Costo_fondeo!$D$3:$AY$100,base_minorista!$A871,0)</f>
        <v>0</v>
      </c>
      <c r="K871">
        <f>+HLOOKUP(VLOOKUP($B871,$Q$2:$R$42,2,0),Costo_provisiones!$D$3:$AY$100,base_minorista!$A871,0)</f>
        <v>0</v>
      </c>
      <c r="L871">
        <f>+HLOOKUP(VLOOKUP($B871,$Q$2:$R$42,2,0),Morosidad_control!$D$4:$AY$101,base_minorista!$A871,0)</f>
        <v>0</v>
      </c>
      <c r="M871">
        <f ca="1">+OFFSET(Capital_2!$D$2,base_minorista!A871,0)</f>
        <v>3.3170358226156935</v>
      </c>
      <c r="N871">
        <f>+HLOOKUP(VLOOKUP($B871,$Q$2:$R$42,2,0),costo_laboral!$E$2:$AZ$99,base_minorista!$A871,0)</f>
        <v>0</v>
      </c>
      <c r="O871">
        <f>+HLOOKUP(VLOOKUP($B871,$Q$2:$R$42,2,0),Participacion2!$D$2:$AO$99,base_minorista!$A871,0)</f>
        <v>0</v>
      </c>
    </row>
    <row r="872" spans="1:15" ht="16.5" x14ac:dyDescent="0.3">
      <c r="A872">
        <v>93</v>
      </c>
      <c r="B872">
        <v>9</v>
      </c>
      <c r="C872">
        <v>92</v>
      </c>
      <c r="D872" s="3">
        <v>43677</v>
      </c>
      <c r="E872" s="33">
        <v>19</v>
      </c>
      <c r="F872">
        <v>1</v>
      </c>
      <c r="G872">
        <f>+HLOOKUP(VLOOKUP($B872,$Q$2:$R$42,2,0),costos_sf!$D$2:$AY$99,base_minorista!$A872,0)</f>
        <v>0</v>
      </c>
      <c r="H872">
        <f>+HLOOKUP(VLOOKUP($B872,$Q$2:$R$42,2,0),creditos_sf!$D$2:$AY$99,base_minorista!$A872,0)</f>
        <v>0</v>
      </c>
      <c r="I872">
        <f>+HLOOKUP(VLOOKUP($B872,$Q$2:$R$42,2,0),creditos_sf!$D$103:$AY$200,base_minorista!$A872,0)</f>
        <v>0</v>
      </c>
      <c r="J872">
        <f>+HLOOKUP(VLOOKUP($B872,$Q$2:$R$42,2,0),Costo_fondeo!$D$3:$AY$100,base_minorista!$A872,0)</f>
        <v>0</v>
      </c>
      <c r="K872">
        <f>+HLOOKUP(VLOOKUP($B872,$Q$2:$R$42,2,0),Costo_provisiones!$D$3:$AY$100,base_minorista!$A872,0)</f>
        <v>0</v>
      </c>
      <c r="L872">
        <f>+HLOOKUP(VLOOKUP($B872,$Q$2:$R$42,2,0),Morosidad_control!$D$4:$AY$101,base_minorista!$A872,0)</f>
        <v>0</v>
      </c>
      <c r="M872">
        <f ca="1">+OFFSET(Capital_2!$D$2,base_minorista!A872,0)</f>
        <v>3.3472847310217735</v>
      </c>
      <c r="N872">
        <f>+HLOOKUP(VLOOKUP($B872,$Q$2:$R$42,2,0),costo_laboral!$E$2:$AZ$99,base_minorista!$A872,0)</f>
        <v>0</v>
      </c>
      <c r="O872">
        <f>+HLOOKUP(VLOOKUP($B872,$Q$2:$R$42,2,0),Participacion2!$D$2:$AO$99,base_minorista!$A872,0)</f>
        <v>0</v>
      </c>
    </row>
    <row r="873" spans="1:15" ht="16.5" x14ac:dyDescent="0.3">
      <c r="A873">
        <v>94</v>
      </c>
      <c r="B873">
        <v>9</v>
      </c>
      <c r="C873">
        <v>93</v>
      </c>
      <c r="D873" s="3">
        <v>43708</v>
      </c>
      <c r="E873" s="33">
        <v>19</v>
      </c>
      <c r="F873">
        <v>1</v>
      </c>
      <c r="G873">
        <f>+HLOOKUP(VLOOKUP($B873,$Q$2:$R$42,2,0),costos_sf!$D$2:$AY$99,base_minorista!$A873,0)</f>
        <v>0</v>
      </c>
      <c r="H873">
        <f>+HLOOKUP(VLOOKUP($B873,$Q$2:$R$42,2,0),creditos_sf!$D$2:$AY$99,base_minorista!$A873,0)</f>
        <v>0</v>
      </c>
      <c r="I873">
        <f>+HLOOKUP(VLOOKUP($B873,$Q$2:$R$42,2,0),creditos_sf!$D$103:$AY$200,base_minorista!$A873,0)</f>
        <v>0</v>
      </c>
      <c r="J873">
        <f>+HLOOKUP(VLOOKUP($B873,$Q$2:$R$42,2,0),Costo_fondeo!$D$3:$AY$100,base_minorista!$A873,0)</f>
        <v>0</v>
      </c>
      <c r="K873">
        <f>+HLOOKUP(VLOOKUP($B873,$Q$2:$R$42,2,0),Costo_provisiones!$D$3:$AY$100,base_minorista!$A873,0)</f>
        <v>0</v>
      </c>
      <c r="L873">
        <f>+HLOOKUP(VLOOKUP($B873,$Q$2:$R$42,2,0),Morosidad_control!$D$4:$AY$101,base_minorista!$A873,0)</f>
        <v>0</v>
      </c>
      <c r="M873">
        <f ca="1">+OFFSET(Capital_2!$D$2,base_minorista!A873,0)</f>
        <v>3.3701430151037046</v>
      </c>
      <c r="N873">
        <f>+HLOOKUP(VLOOKUP($B873,$Q$2:$R$42,2,0),costo_laboral!$E$2:$AZ$99,base_minorista!$A873,0)</f>
        <v>0</v>
      </c>
      <c r="O873">
        <f>+HLOOKUP(VLOOKUP($B873,$Q$2:$R$42,2,0),Participacion2!$D$2:$AO$99,base_minorista!$A873,0)</f>
        <v>0</v>
      </c>
    </row>
    <row r="874" spans="1:15" ht="16.5" x14ac:dyDescent="0.3">
      <c r="A874">
        <v>95</v>
      </c>
      <c r="B874">
        <v>9</v>
      </c>
      <c r="C874">
        <v>94</v>
      </c>
      <c r="D874" s="3">
        <v>43738</v>
      </c>
      <c r="E874" s="33">
        <v>19</v>
      </c>
      <c r="F874">
        <v>1</v>
      </c>
      <c r="G874">
        <f>+HLOOKUP(VLOOKUP($B874,$Q$2:$R$42,2,0),costos_sf!$D$2:$AY$99,base_minorista!$A874,0)</f>
        <v>0</v>
      </c>
      <c r="H874">
        <f>+HLOOKUP(VLOOKUP($B874,$Q$2:$R$42,2,0),creditos_sf!$D$2:$AY$99,base_minorista!$A874,0)</f>
        <v>0</v>
      </c>
      <c r="I874">
        <f>+HLOOKUP(VLOOKUP($B874,$Q$2:$R$42,2,0),creditos_sf!$D$103:$AY$200,base_minorista!$A874,0)</f>
        <v>0</v>
      </c>
      <c r="J874">
        <f>+HLOOKUP(VLOOKUP($B874,$Q$2:$R$42,2,0),Costo_fondeo!$D$3:$AY$100,base_minorista!$A874,0)</f>
        <v>0</v>
      </c>
      <c r="K874">
        <f>+HLOOKUP(VLOOKUP($B874,$Q$2:$R$42,2,0),Costo_provisiones!$D$3:$AY$100,base_minorista!$A874,0)</f>
        <v>0</v>
      </c>
      <c r="L874">
        <f>+HLOOKUP(VLOOKUP($B874,$Q$2:$R$42,2,0),Morosidad_control!$D$4:$AY$101,base_minorista!$A874,0)</f>
        <v>0</v>
      </c>
      <c r="M874">
        <f ca="1">+OFFSET(Capital_2!$D$2,base_minorista!A874,0)</f>
        <v>3.3849357024511626</v>
      </c>
      <c r="N874">
        <f>+HLOOKUP(VLOOKUP($B874,$Q$2:$R$42,2,0),costo_laboral!$E$2:$AZ$99,base_minorista!$A874,0)</f>
        <v>0</v>
      </c>
      <c r="O874">
        <f>+HLOOKUP(VLOOKUP($B874,$Q$2:$R$42,2,0),Participacion2!$D$2:$AO$99,base_minorista!$A874,0)</f>
        <v>0</v>
      </c>
    </row>
    <row r="875" spans="1:15" ht="16.5" x14ac:dyDescent="0.3">
      <c r="A875">
        <v>96</v>
      </c>
      <c r="B875">
        <v>9</v>
      </c>
      <c r="C875">
        <v>95</v>
      </c>
      <c r="D875" s="3">
        <v>43769</v>
      </c>
      <c r="E875" s="33">
        <v>19</v>
      </c>
      <c r="F875">
        <v>1</v>
      </c>
      <c r="G875">
        <f>+HLOOKUP(VLOOKUP($B875,$Q$2:$R$42,2,0),costos_sf!$D$2:$AY$99,base_minorista!$A875,0)</f>
        <v>0</v>
      </c>
      <c r="H875">
        <f>+HLOOKUP(VLOOKUP($B875,$Q$2:$R$42,2,0),creditos_sf!$D$2:$AY$99,base_minorista!$A875,0)</f>
        <v>0</v>
      </c>
      <c r="I875">
        <f>+HLOOKUP(VLOOKUP($B875,$Q$2:$R$42,2,0),creditos_sf!$D$103:$AY$200,base_minorista!$A875,0)</f>
        <v>0</v>
      </c>
      <c r="J875">
        <f>+HLOOKUP(VLOOKUP($B875,$Q$2:$R$42,2,0),Costo_fondeo!$D$3:$AY$100,base_minorista!$A875,0)</f>
        <v>0</v>
      </c>
      <c r="K875">
        <f>+HLOOKUP(VLOOKUP($B875,$Q$2:$R$42,2,0),Costo_provisiones!$D$3:$AY$100,base_minorista!$A875,0)</f>
        <v>0</v>
      </c>
      <c r="L875">
        <f>+HLOOKUP(VLOOKUP($B875,$Q$2:$R$42,2,0),Morosidad_control!$D$4:$AY$101,base_minorista!$A875,0)</f>
        <v>0</v>
      </c>
      <c r="M875">
        <f ca="1">+OFFSET(Capital_2!$D$2,base_minorista!A875,0)</f>
        <v>3.4123935475815319</v>
      </c>
      <c r="N875">
        <f>+HLOOKUP(VLOOKUP($B875,$Q$2:$R$42,2,0),costo_laboral!$E$2:$AZ$99,base_minorista!$A875,0)</f>
        <v>0</v>
      </c>
      <c r="O875">
        <f>+HLOOKUP(VLOOKUP($B875,$Q$2:$R$42,2,0),Participacion2!$D$2:$AO$99,base_minorista!$A875,0)</f>
        <v>0</v>
      </c>
    </row>
    <row r="876" spans="1:15" ht="16.5" x14ac:dyDescent="0.3">
      <c r="A876">
        <v>97</v>
      </c>
      <c r="B876">
        <v>9</v>
      </c>
      <c r="C876">
        <v>96</v>
      </c>
      <c r="D876" s="3">
        <v>43799</v>
      </c>
      <c r="E876" s="33">
        <v>19</v>
      </c>
      <c r="F876">
        <v>1</v>
      </c>
      <c r="G876">
        <f>+HLOOKUP(VLOOKUP($B876,$Q$2:$R$42,2,0),costos_sf!$D$2:$AY$99,base_minorista!$A876,0)</f>
        <v>0</v>
      </c>
      <c r="H876">
        <f>+HLOOKUP(VLOOKUP($B876,$Q$2:$R$42,2,0),creditos_sf!$D$2:$AY$99,base_minorista!$A876,0)</f>
        <v>0</v>
      </c>
      <c r="I876">
        <f>+HLOOKUP(VLOOKUP($B876,$Q$2:$R$42,2,0),creditos_sf!$D$103:$AY$200,base_minorista!$A876,0)</f>
        <v>0</v>
      </c>
      <c r="J876">
        <f>+HLOOKUP(VLOOKUP($B876,$Q$2:$R$42,2,0),Costo_fondeo!$D$3:$AY$100,base_minorista!$A876,0)</f>
        <v>0</v>
      </c>
      <c r="K876">
        <f>+HLOOKUP(VLOOKUP($B876,$Q$2:$R$42,2,0),Costo_provisiones!$D$3:$AY$100,base_minorista!$A876,0)</f>
        <v>0</v>
      </c>
      <c r="L876">
        <f>+HLOOKUP(VLOOKUP($B876,$Q$2:$R$42,2,0),Morosidad_control!$D$4:$AY$101,base_minorista!$A876,0)</f>
        <v>0</v>
      </c>
      <c r="M876">
        <f ca="1">+OFFSET(Capital_2!$D$2,base_minorista!A876,0)</f>
        <v>3.3960163093664169</v>
      </c>
      <c r="N876">
        <f>+HLOOKUP(VLOOKUP($B876,$Q$2:$R$42,2,0),costo_laboral!$E$2:$AZ$99,base_minorista!$A876,0)</f>
        <v>0</v>
      </c>
      <c r="O876">
        <f>+HLOOKUP(VLOOKUP($B876,$Q$2:$R$42,2,0),Participacion2!$D$2:$AO$99,base_minorista!$A876,0)</f>
        <v>0</v>
      </c>
    </row>
    <row r="877" spans="1:15" ht="16.5" x14ac:dyDescent="0.3">
      <c r="A877">
        <v>98</v>
      </c>
      <c r="B877">
        <v>9</v>
      </c>
      <c r="C877">
        <v>97</v>
      </c>
      <c r="D877" s="3">
        <v>43830</v>
      </c>
      <c r="E877" s="33">
        <v>19</v>
      </c>
      <c r="F877">
        <v>1</v>
      </c>
      <c r="G877">
        <f>+HLOOKUP(VLOOKUP($B877,$Q$2:$R$42,2,0),costos_sf!$D$2:$AY$99,base_minorista!$A877,0)</f>
        <v>0</v>
      </c>
      <c r="H877">
        <f>+HLOOKUP(VLOOKUP($B877,$Q$2:$R$42,2,0),creditos_sf!$D$2:$AY$99,base_minorista!$A877,0)</f>
        <v>0</v>
      </c>
      <c r="I877">
        <f>+HLOOKUP(VLOOKUP($B877,$Q$2:$R$42,2,0),creditos_sf!$D$103:$AY$200,base_minorista!$A877,0)</f>
        <v>0</v>
      </c>
      <c r="J877">
        <f>+HLOOKUP(VLOOKUP($B877,$Q$2:$R$42,2,0),Costo_fondeo!$D$3:$AY$100,base_minorista!$A877,0)</f>
        <v>0</v>
      </c>
      <c r="K877">
        <f>+HLOOKUP(VLOOKUP($B877,$Q$2:$R$42,2,0),Costo_provisiones!$D$3:$AY$100,base_minorista!$A877,0)</f>
        <v>0</v>
      </c>
      <c r="L877">
        <f>+HLOOKUP(VLOOKUP($B877,$Q$2:$R$42,2,0),Morosidad_control!$D$4:$AY$101,base_minorista!$A877,0)</f>
        <v>0</v>
      </c>
      <c r="M877">
        <f ca="1">+OFFSET(Capital_2!$D$2,base_minorista!A877,0)</f>
        <v>3.3787771447242938</v>
      </c>
      <c r="N877">
        <f>+HLOOKUP(VLOOKUP($B877,$Q$2:$R$42,2,0),costo_laboral!$E$2:$AZ$99,base_minorista!$A877,0)</f>
        <v>0</v>
      </c>
      <c r="O877">
        <f>+HLOOKUP(VLOOKUP($B877,$Q$2:$R$42,2,0),Participacion2!$D$2:$AO$99,base_minorista!$A877,0)</f>
        <v>0</v>
      </c>
    </row>
    <row r="878" spans="1:15" ht="16.5" x14ac:dyDescent="0.3">
      <c r="A878">
        <v>2</v>
      </c>
      <c r="B878">
        <v>10</v>
      </c>
      <c r="C878">
        <v>1</v>
      </c>
      <c r="D878" s="3">
        <v>40908</v>
      </c>
      <c r="E878" s="33">
        <v>11</v>
      </c>
      <c r="F878">
        <v>1</v>
      </c>
      <c r="G878">
        <f>+HLOOKUP(VLOOKUP($B878,$Q$2:$R$42,2,0),costos_sf!$D$2:$AY$99,base_minorista!$A878,0)</f>
        <v>10942824.059416352</v>
      </c>
      <c r="H878">
        <f>+HLOOKUP(VLOOKUP($B878,$Q$2:$R$42,2,0),creditos_sf!$D$2:$AY$99,base_minorista!$A878,0)</f>
        <v>24596880.253450654</v>
      </c>
      <c r="I878">
        <f>+HLOOKUP(VLOOKUP($B878,$Q$2:$R$42,2,0),creditos_sf!$D$103:$AY$200,base_minorista!$A878,0)</f>
        <v>21308865.320858285</v>
      </c>
      <c r="J878">
        <f>+HLOOKUP(VLOOKUP($B878,$Q$2:$R$42,2,0),Costo_fondeo!$D$3:$AY$100,base_minorista!$A878,0)</f>
        <v>6.3607039017744116</v>
      </c>
      <c r="K878">
        <f>+HLOOKUP(VLOOKUP($B878,$Q$2:$R$42,2,0),Costo_provisiones!$D$3:$AY$100,base_minorista!$A878,0)</f>
        <v>2.5891843484120995</v>
      </c>
      <c r="L878">
        <f>+HLOOKUP(VLOOKUP($B878,$Q$2:$R$42,2,0),Morosidad_control!$D$4:$AY$101,base_minorista!$A878,0)</f>
        <v>7.4900960071163745</v>
      </c>
      <c r="M878">
        <f ca="1">+OFFSET(Capital_2!$D$2,base_minorista!A878,0)</f>
        <v>3.518992143247762</v>
      </c>
      <c r="N878">
        <f>+HLOOKUP(VLOOKUP($B878,$Q$2:$R$42,2,0),costo_laboral!$E$2:$AZ$99,base_minorista!$A878,0)</f>
        <v>11.753467821431492</v>
      </c>
      <c r="O878">
        <f>+HLOOKUP(VLOOKUP($B878,$Q$2:$R$42,2,0),Participacion2!$D$2:$AO$99,base_minorista!$A878,0)</f>
        <v>9.9099052766656412E-2</v>
      </c>
    </row>
    <row r="879" spans="1:15" ht="16.5" x14ac:dyDescent="0.3">
      <c r="A879">
        <v>3</v>
      </c>
      <c r="B879">
        <v>10</v>
      </c>
      <c r="C879">
        <v>2</v>
      </c>
      <c r="D879" s="3">
        <v>40939</v>
      </c>
      <c r="E879" s="33">
        <v>12</v>
      </c>
      <c r="F879">
        <v>1</v>
      </c>
      <c r="G879">
        <f>+HLOOKUP(VLOOKUP($B879,$Q$2:$R$42,2,0),costos_sf!$D$2:$AY$99,base_minorista!$A879,0)</f>
        <v>10062131.943054281</v>
      </c>
      <c r="H879">
        <f>+HLOOKUP(VLOOKUP($B879,$Q$2:$R$42,2,0),creditos_sf!$D$2:$AY$99,base_minorista!$A879,0)</f>
        <v>24635458.223318525</v>
      </c>
      <c r="I879">
        <f>+HLOOKUP(VLOOKUP($B879,$Q$2:$R$42,2,0),creditos_sf!$D$103:$AY$200,base_minorista!$A879,0)</f>
        <v>21205348.157336444</v>
      </c>
      <c r="J879">
        <f>+HLOOKUP(VLOOKUP($B879,$Q$2:$R$42,2,0),Costo_fondeo!$D$3:$AY$100,base_minorista!$A879,0)</f>
        <v>6.3913937564790801</v>
      </c>
      <c r="K879">
        <f>+HLOOKUP(VLOOKUP($B879,$Q$2:$R$42,2,0),Costo_provisiones!$D$3:$AY$100,base_minorista!$A879,0)</f>
        <v>2.1955677787208496</v>
      </c>
      <c r="L879">
        <f>+HLOOKUP(VLOOKUP($B879,$Q$2:$R$42,2,0),Morosidad_control!$D$4:$AY$101,base_minorista!$A879,0)</f>
        <v>8.6105595916416693</v>
      </c>
      <c r="M879">
        <f ca="1">+OFFSET(Capital_2!$D$2,base_minorista!A879,0)</f>
        <v>3.5649149268123814</v>
      </c>
      <c r="N879">
        <f>+HLOOKUP(VLOOKUP($B879,$Q$2:$R$42,2,0),costo_laboral!$E$2:$AZ$99,base_minorista!$A879,0)</f>
        <v>10.163322043934274</v>
      </c>
      <c r="O879">
        <f>+HLOOKUP(VLOOKUP($B879,$Q$2:$R$42,2,0),Participacion2!$D$2:$AO$99,base_minorista!$A879,0)</f>
        <v>9.9834024763138796E-2</v>
      </c>
    </row>
    <row r="880" spans="1:15" ht="16.5" x14ac:dyDescent="0.3">
      <c r="A880">
        <v>4</v>
      </c>
      <c r="B880">
        <v>10</v>
      </c>
      <c r="C880">
        <v>3</v>
      </c>
      <c r="D880" s="3">
        <v>40968</v>
      </c>
      <c r="E880" s="33">
        <v>12</v>
      </c>
      <c r="F880">
        <v>1</v>
      </c>
      <c r="G880">
        <f>+HLOOKUP(VLOOKUP($B880,$Q$2:$R$42,2,0),costos_sf!$D$2:$AY$99,base_minorista!$A880,0)</f>
        <v>10345014.421928789</v>
      </c>
      <c r="H880">
        <f>+HLOOKUP(VLOOKUP($B880,$Q$2:$R$42,2,0),creditos_sf!$D$2:$AY$99,base_minorista!$A880,0)</f>
        <v>24343118.154953733</v>
      </c>
      <c r="I880">
        <f>+HLOOKUP(VLOOKUP($B880,$Q$2:$R$42,2,0),creditos_sf!$D$103:$AY$200,base_minorista!$A880,0)</f>
        <v>20755433.24557016</v>
      </c>
      <c r="J880">
        <f>+HLOOKUP(VLOOKUP($B880,$Q$2:$R$42,2,0),Costo_fondeo!$D$3:$AY$100,base_minorista!$A880,0)</f>
        <v>6.5079179602332946</v>
      </c>
      <c r="K880">
        <f>+HLOOKUP(VLOOKUP($B880,$Q$2:$R$42,2,0),Costo_provisiones!$D$3:$AY$100,base_minorista!$A880,0)</f>
        <v>2.6908058638105512</v>
      </c>
      <c r="L880">
        <f>+HLOOKUP(VLOOKUP($B880,$Q$2:$R$42,2,0),Morosidad_control!$D$4:$AY$101,base_minorista!$A880,0)</f>
        <v>7.9659587496733488</v>
      </c>
      <c r="M880">
        <f ca="1">+OFFSET(Capital_2!$D$2,base_minorista!A880,0)</f>
        <v>3.6045728554123184</v>
      </c>
      <c r="N880">
        <f>+HLOOKUP(VLOOKUP($B880,$Q$2:$R$42,2,0),costo_laboral!$E$2:$AZ$99,base_minorista!$A880,0)</f>
        <v>10.270257131283797</v>
      </c>
      <c r="O880">
        <f>+HLOOKUP(VLOOKUP($B880,$Q$2:$R$42,2,0),Participacion2!$D$2:$AO$99,base_minorista!$A880,0)</f>
        <v>9.7629850578241376E-2</v>
      </c>
    </row>
    <row r="881" spans="1:15" ht="16.5" x14ac:dyDescent="0.3">
      <c r="A881">
        <v>5</v>
      </c>
      <c r="B881">
        <v>10</v>
      </c>
      <c r="C881">
        <v>4</v>
      </c>
      <c r="D881" s="3">
        <v>40999</v>
      </c>
      <c r="E881" s="33">
        <v>12</v>
      </c>
      <c r="F881">
        <v>1</v>
      </c>
      <c r="G881">
        <f>+HLOOKUP(VLOOKUP($B881,$Q$2:$R$42,2,0),costos_sf!$D$2:$AY$99,base_minorista!$A881,0)</f>
        <v>10373556.098959815</v>
      </c>
      <c r="H881">
        <f>+HLOOKUP(VLOOKUP($B881,$Q$2:$R$42,2,0),creditos_sf!$D$2:$AY$99,base_minorista!$A881,0)</f>
        <v>24308335.803971823</v>
      </c>
      <c r="I881">
        <f>+HLOOKUP(VLOOKUP($B881,$Q$2:$R$42,2,0),creditos_sf!$D$103:$AY$200,base_minorista!$A881,0)</f>
        <v>19722901.692396231</v>
      </c>
      <c r="J881">
        <f>+HLOOKUP(VLOOKUP($B881,$Q$2:$R$42,2,0),Costo_fondeo!$D$3:$AY$100,base_minorista!$A881,0)</f>
        <v>6.4630025982820447</v>
      </c>
      <c r="K881">
        <f>+HLOOKUP(VLOOKUP($B881,$Q$2:$R$42,2,0),Costo_provisiones!$D$3:$AY$100,base_minorista!$A881,0)</f>
        <v>2.810391072269832</v>
      </c>
      <c r="L881">
        <f>+HLOOKUP(VLOOKUP($B881,$Q$2:$R$42,2,0),Morosidad_control!$D$4:$AY$101,base_minorista!$A881,0)</f>
        <v>8.4763912162266593</v>
      </c>
      <c r="M881">
        <f ca="1">+OFFSET(Capital_2!$D$2,base_minorista!A881,0)</f>
        <v>3.6441469759495817</v>
      </c>
      <c r="N881">
        <f>+HLOOKUP(VLOOKUP($B881,$Q$2:$R$42,2,0),costo_laboral!$E$2:$AZ$99,base_minorista!$A881,0)</f>
        <v>10.535320159626533</v>
      </c>
      <c r="O881">
        <f>+HLOOKUP(VLOOKUP($B881,$Q$2:$R$42,2,0),Participacion2!$D$2:$AO$99,base_minorista!$A881,0)</f>
        <v>9.6076135074533831E-2</v>
      </c>
    </row>
    <row r="882" spans="1:15" ht="16.5" x14ac:dyDescent="0.3">
      <c r="A882">
        <v>6</v>
      </c>
      <c r="B882">
        <v>10</v>
      </c>
      <c r="C882">
        <v>5</v>
      </c>
      <c r="D882" s="3">
        <v>41029</v>
      </c>
      <c r="E882" s="33">
        <v>12</v>
      </c>
      <c r="F882">
        <v>1</v>
      </c>
      <c r="G882">
        <f>+HLOOKUP(VLOOKUP($B882,$Q$2:$R$42,2,0),costos_sf!$D$2:$AY$99,base_minorista!$A882,0)</f>
        <v>10604202.50148407</v>
      </c>
      <c r="H882">
        <f>+HLOOKUP(VLOOKUP($B882,$Q$2:$R$42,2,0),creditos_sf!$D$2:$AY$99,base_minorista!$A882,0)</f>
        <v>24047101.545973197</v>
      </c>
      <c r="I882">
        <f>+HLOOKUP(VLOOKUP($B882,$Q$2:$R$42,2,0),creditos_sf!$D$103:$AY$200,base_minorista!$A882,0)</f>
        <v>20469711.565043952</v>
      </c>
      <c r="J882">
        <f>+HLOOKUP(VLOOKUP($B882,$Q$2:$R$42,2,0),Costo_fondeo!$D$3:$AY$100,base_minorista!$A882,0)</f>
        <v>6.4227913772808414</v>
      </c>
      <c r="K882">
        <f>+HLOOKUP(VLOOKUP($B882,$Q$2:$R$42,2,0),Costo_provisiones!$D$3:$AY$100,base_minorista!$A882,0)</f>
        <v>3.3093702088602406</v>
      </c>
      <c r="L882">
        <f>+HLOOKUP(VLOOKUP($B882,$Q$2:$R$42,2,0),Morosidad_control!$D$4:$AY$101,base_minorista!$A882,0)</f>
        <v>9.0892361217180202</v>
      </c>
      <c r="M882">
        <f ca="1">+OFFSET(Capital_2!$D$2,base_minorista!A882,0)</f>
        <v>3.6866707606514586</v>
      </c>
      <c r="N882">
        <f>+HLOOKUP(VLOOKUP($B882,$Q$2:$R$42,2,0),costo_laboral!$E$2:$AZ$99,base_minorista!$A882,0)</f>
        <v>10.457872675859676</v>
      </c>
      <c r="O882">
        <f>+HLOOKUP(VLOOKUP($B882,$Q$2:$R$42,2,0),Participacion2!$D$2:$AO$99,base_minorista!$A882,0)</f>
        <v>9.4210294240021988E-2</v>
      </c>
    </row>
    <row r="883" spans="1:15" ht="16.5" x14ac:dyDescent="0.3">
      <c r="A883">
        <v>7</v>
      </c>
      <c r="B883">
        <v>10</v>
      </c>
      <c r="C883">
        <v>6</v>
      </c>
      <c r="D883" s="3">
        <v>41060</v>
      </c>
      <c r="E883" s="33">
        <v>12</v>
      </c>
      <c r="F883">
        <v>1</v>
      </c>
      <c r="G883">
        <f>+HLOOKUP(VLOOKUP($B883,$Q$2:$R$42,2,0),costos_sf!$D$2:$AY$99,base_minorista!$A883,0)</f>
        <v>10969998.852932462</v>
      </c>
      <c r="H883">
        <f>+HLOOKUP(VLOOKUP($B883,$Q$2:$R$42,2,0),creditos_sf!$D$2:$AY$99,base_minorista!$A883,0)</f>
        <v>23560558.749300629</v>
      </c>
      <c r="I883">
        <f>+HLOOKUP(VLOOKUP($B883,$Q$2:$R$42,2,0),creditos_sf!$D$103:$AY$200,base_minorista!$A883,0)</f>
        <v>20145780.674118962</v>
      </c>
      <c r="J883">
        <f>+HLOOKUP(VLOOKUP($B883,$Q$2:$R$42,2,0),Costo_fondeo!$D$3:$AY$100,base_minorista!$A883,0)</f>
        <v>6.3465101219653484</v>
      </c>
      <c r="K883">
        <f>+HLOOKUP(VLOOKUP($B883,$Q$2:$R$42,2,0),Costo_provisiones!$D$3:$AY$100,base_minorista!$A883,0)</f>
        <v>4.0100489989084966</v>
      </c>
      <c r="L883">
        <f>+HLOOKUP(VLOOKUP($B883,$Q$2:$R$42,2,0),Morosidad_control!$D$4:$AY$101,base_minorista!$A883,0)</f>
        <v>9.0777438631519072</v>
      </c>
      <c r="M883">
        <f ca="1">+OFFSET(Capital_2!$D$2,base_minorista!A883,0)</f>
        <v>3.7432616406065877</v>
      </c>
      <c r="N883">
        <f>+HLOOKUP(VLOOKUP($B883,$Q$2:$R$42,2,0),costo_laboral!$E$2:$AZ$99,base_minorista!$A883,0)</f>
        <v>10.775851036040628</v>
      </c>
      <c r="O883">
        <f>+HLOOKUP(VLOOKUP($B883,$Q$2:$R$42,2,0),Participacion2!$D$2:$AO$99,base_minorista!$A883,0)</f>
        <v>9.0481160804644911E-2</v>
      </c>
    </row>
    <row r="884" spans="1:15" ht="16.5" x14ac:dyDescent="0.3">
      <c r="A884">
        <v>8</v>
      </c>
      <c r="B884">
        <v>10</v>
      </c>
      <c r="C884">
        <v>7</v>
      </c>
      <c r="D884" s="3">
        <v>41090</v>
      </c>
      <c r="E884" s="33">
        <v>12</v>
      </c>
      <c r="F884">
        <v>1</v>
      </c>
      <c r="G884">
        <f>+HLOOKUP(VLOOKUP($B884,$Q$2:$R$42,2,0),costos_sf!$D$2:$AY$99,base_minorista!$A884,0)</f>
        <v>10884262.8116841</v>
      </c>
      <c r="H884">
        <f>+HLOOKUP(VLOOKUP($B884,$Q$2:$R$42,2,0),creditos_sf!$D$2:$AY$99,base_minorista!$A884,0)</f>
        <v>24381981.408494275</v>
      </c>
      <c r="I884">
        <f>+HLOOKUP(VLOOKUP($B884,$Q$2:$R$42,2,0),creditos_sf!$D$103:$AY$200,base_minorista!$A884,0)</f>
        <v>20233058.498047203</v>
      </c>
      <c r="J884">
        <f>+HLOOKUP(VLOOKUP($B884,$Q$2:$R$42,2,0),Costo_fondeo!$D$3:$AY$100,base_minorista!$A884,0)</f>
        <v>6.3030259241678852</v>
      </c>
      <c r="K884">
        <f>+HLOOKUP(VLOOKUP($B884,$Q$2:$R$42,2,0),Costo_provisiones!$D$3:$AY$100,base_minorista!$A884,0)</f>
        <v>3.7235997177553686</v>
      </c>
      <c r="L884">
        <f>+HLOOKUP(VLOOKUP($B884,$Q$2:$R$42,2,0),Morosidad_control!$D$4:$AY$101,base_minorista!$A884,0)</f>
        <v>9.2916155861456726</v>
      </c>
      <c r="M884">
        <f ca="1">+OFFSET(Capital_2!$D$2,base_minorista!A884,0)</f>
        <v>3.7659791083914693</v>
      </c>
      <c r="N884">
        <f>+HLOOKUP(VLOOKUP($B884,$Q$2:$R$42,2,0),costo_laboral!$E$2:$AZ$99,base_minorista!$A884,0)</f>
        <v>10.587810562202236</v>
      </c>
      <c r="O884">
        <f>+HLOOKUP(VLOOKUP($B884,$Q$2:$R$42,2,0),Participacion2!$D$2:$AO$99,base_minorista!$A884,0)</f>
        <v>9.2368201036210656E-2</v>
      </c>
    </row>
    <row r="885" spans="1:15" ht="16.5" x14ac:dyDescent="0.3">
      <c r="A885">
        <v>9</v>
      </c>
      <c r="B885">
        <v>10</v>
      </c>
      <c r="C885">
        <v>8</v>
      </c>
      <c r="D885" s="3">
        <v>41121</v>
      </c>
      <c r="E885" s="33">
        <v>12</v>
      </c>
      <c r="F885">
        <v>1</v>
      </c>
      <c r="G885">
        <f>+HLOOKUP(VLOOKUP($B885,$Q$2:$R$42,2,0),costos_sf!$D$2:$AY$99,base_minorista!$A885,0)</f>
        <v>10632431.030904068</v>
      </c>
      <c r="H885">
        <f>+HLOOKUP(VLOOKUP($B885,$Q$2:$R$42,2,0),creditos_sf!$D$2:$AY$99,base_minorista!$A885,0)</f>
        <v>26110587.475402046</v>
      </c>
      <c r="I885">
        <f>+HLOOKUP(VLOOKUP($B885,$Q$2:$R$42,2,0),creditos_sf!$D$103:$AY$200,base_minorista!$A885,0)</f>
        <v>19619993.568500645</v>
      </c>
      <c r="J885">
        <f>+HLOOKUP(VLOOKUP($B885,$Q$2:$R$42,2,0),Costo_fondeo!$D$3:$AY$100,base_minorista!$A885,0)</f>
        <v>6.1613202568271177</v>
      </c>
      <c r="K885">
        <f>+HLOOKUP(VLOOKUP($B885,$Q$2:$R$42,2,0),Costo_provisiones!$D$3:$AY$100,base_minorista!$A885,0)</f>
        <v>3.0589466568533252</v>
      </c>
      <c r="L885">
        <f>+HLOOKUP(VLOOKUP($B885,$Q$2:$R$42,2,0),Morosidad_control!$D$4:$AY$101,base_minorista!$A885,0)</f>
        <v>7.7003365234531458</v>
      </c>
      <c r="M885">
        <f ca="1">+OFFSET(Capital_2!$D$2,base_minorista!A885,0)</f>
        <v>3.7900682632030773</v>
      </c>
      <c r="N885">
        <f>+HLOOKUP(VLOOKUP($B885,$Q$2:$R$42,2,0),costo_laboral!$E$2:$AZ$99,base_minorista!$A885,0)</f>
        <v>10.495250886174958</v>
      </c>
      <c r="O885">
        <f>+HLOOKUP(VLOOKUP($B885,$Q$2:$R$42,2,0),Participacion2!$D$2:$AO$99,base_minorista!$A885,0)</f>
        <v>9.8995300681361267E-2</v>
      </c>
    </row>
    <row r="886" spans="1:15" ht="16.5" x14ac:dyDescent="0.3">
      <c r="A886">
        <v>10</v>
      </c>
      <c r="B886">
        <v>10</v>
      </c>
      <c r="C886">
        <v>9</v>
      </c>
      <c r="D886" s="3">
        <v>41152</v>
      </c>
      <c r="E886" s="33">
        <v>12</v>
      </c>
      <c r="F886">
        <v>1</v>
      </c>
      <c r="G886">
        <f>+HLOOKUP(VLOOKUP($B886,$Q$2:$R$42,2,0),costos_sf!$D$2:$AY$99,base_minorista!$A886,0)</f>
        <v>10703493.415147411</v>
      </c>
      <c r="H886">
        <f>+HLOOKUP(VLOOKUP($B886,$Q$2:$R$42,2,0),creditos_sf!$D$2:$AY$99,base_minorista!$A886,0)</f>
        <v>26943920.112351038</v>
      </c>
      <c r="I886">
        <f>+HLOOKUP(VLOOKUP($B886,$Q$2:$R$42,2,0),creditos_sf!$D$103:$AY$200,base_minorista!$A886,0)</f>
        <v>19977876.735862724</v>
      </c>
      <c r="J886">
        <f>+HLOOKUP(VLOOKUP($B886,$Q$2:$R$42,2,0),Costo_fondeo!$D$3:$AY$100,base_minorista!$A886,0)</f>
        <v>6.0864957725220412</v>
      </c>
      <c r="K886">
        <f>+HLOOKUP(VLOOKUP($B886,$Q$2:$R$42,2,0),Costo_provisiones!$D$3:$AY$100,base_minorista!$A886,0)</f>
        <v>3.2587485390037587</v>
      </c>
      <c r="L886">
        <f>+HLOOKUP(VLOOKUP($B886,$Q$2:$R$42,2,0),Morosidad_control!$D$4:$AY$101,base_minorista!$A886,0)</f>
        <v>7.050875736526736</v>
      </c>
      <c r="M886">
        <f ca="1">+OFFSET(Capital_2!$D$2,base_minorista!A886,0)</f>
        <v>3.7960315209630844</v>
      </c>
      <c r="N886">
        <f>+HLOOKUP(VLOOKUP($B886,$Q$2:$R$42,2,0),costo_laboral!$E$2:$AZ$99,base_minorista!$A886,0)</f>
        <v>10.248721012653411</v>
      </c>
      <c r="O886">
        <f>+HLOOKUP(VLOOKUP($B886,$Q$2:$R$42,2,0),Participacion2!$D$2:$AO$99,base_minorista!$A886,0)</f>
        <v>0.10166229506546956</v>
      </c>
    </row>
    <row r="887" spans="1:15" ht="16.5" x14ac:dyDescent="0.3">
      <c r="A887">
        <v>11</v>
      </c>
      <c r="B887">
        <v>10</v>
      </c>
      <c r="C887">
        <v>10</v>
      </c>
      <c r="D887" s="3">
        <v>41182</v>
      </c>
      <c r="E887" s="33">
        <v>12</v>
      </c>
      <c r="F887">
        <v>1</v>
      </c>
      <c r="G887">
        <f>+HLOOKUP(VLOOKUP($B887,$Q$2:$R$42,2,0),costos_sf!$D$2:$AY$99,base_minorista!$A887,0)</f>
        <v>10796132.961546479</v>
      </c>
      <c r="H887">
        <f>+HLOOKUP(VLOOKUP($B887,$Q$2:$R$42,2,0),creditos_sf!$D$2:$AY$99,base_minorista!$A887,0)</f>
        <v>27156638.642595779</v>
      </c>
      <c r="I887">
        <f>+HLOOKUP(VLOOKUP($B887,$Q$2:$R$42,2,0),creditos_sf!$D$103:$AY$200,base_minorista!$A887,0)</f>
        <v>20342995.618954249</v>
      </c>
      <c r="J887">
        <f>+HLOOKUP(VLOOKUP($B887,$Q$2:$R$42,2,0),Costo_fondeo!$D$3:$AY$100,base_minorista!$A887,0)</f>
        <v>5.9902188343616141</v>
      </c>
      <c r="K887">
        <f>+HLOOKUP(VLOOKUP($B887,$Q$2:$R$42,2,0),Costo_provisiones!$D$3:$AY$100,base_minorista!$A887,0)</f>
        <v>3.4517288192458326</v>
      </c>
      <c r="L887">
        <f>+HLOOKUP(VLOOKUP($B887,$Q$2:$R$42,2,0),Morosidad_control!$D$4:$AY$101,base_minorista!$A887,0)</f>
        <v>7.6399341347176684</v>
      </c>
      <c r="M887">
        <f ca="1">+OFFSET(Capital_2!$D$2,base_minorista!A887,0)</f>
        <v>3.7807846214491896</v>
      </c>
      <c r="N887">
        <f>+HLOOKUP(VLOOKUP($B887,$Q$2:$R$42,2,0),costo_laboral!$E$2:$AZ$99,base_minorista!$A887,0)</f>
        <v>10.234553418451052</v>
      </c>
      <c r="O887">
        <f>+HLOOKUP(VLOOKUP($B887,$Q$2:$R$42,2,0),Participacion2!$D$2:$AO$99,base_minorista!$A887,0)</f>
        <v>0.10179492157116891</v>
      </c>
    </row>
    <row r="888" spans="1:15" ht="16.5" x14ac:dyDescent="0.3">
      <c r="A888">
        <v>12</v>
      </c>
      <c r="B888">
        <v>10</v>
      </c>
      <c r="C888">
        <v>11</v>
      </c>
      <c r="D888" s="3">
        <v>41213</v>
      </c>
      <c r="E888" s="33">
        <v>12</v>
      </c>
      <c r="F888">
        <v>1</v>
      </c>
      <c r="G888">
        <f>+HLOOKUP(VLOOKUP($B888,$Q$2:$R$42,2,0),costos_sf!$D$2:$AY$99,base_minorista!$A888,0)</f>
        <v>11059608.037935747</v>
      </c>
      <c r="H888">
        <f>+HLOOKUP(VLOOKUP($B888,$Q$2:$R$42,2,0),creditos_sf!$D$2:$AY$99,base_minorista!$A888,0)</f>
        <v>28623412.63334576</v>
      </c>
      <c r="I888">
        <f>+HLOOKUP(VLOOKUP($B888,$Q$2:$R$42,2,0),creditos_sf!$D$103:$AY$200,base_minorista!$A888,0)</f>
        <v>18898566.515291516</v>
      </c>
      <c r="J888">
        <f>+HLOOKUP(VLOOKUP($B888,$Q$2:$R$42,2,0),Costo_fondeo!$D$3:$AY$100,base_minorista!$A888,0)</f>
        <v>5.8985239992085203</v>
      </c>
      <c r="K888">
        <f>+HLOOKUP(VLOOKUP($B888,$Q$2:$R$42,2,0),Costo_provisiones!$D$3:$AY$100,base_minorista!$A888,0)</f>
        <v>3.8178105971478931</v>
      </c>
      <c r="L888">
        <f>+HLOOKUP(VLOOKUP($B888,$Q$2:$R$42,2,0),Morosidad_control!$D$4:$AY$101,base_minorista!$A888,0)</f>
        <v>8.318310666726255</v>
      </c>
      <c r="M888">
        <f ca="1">+OFFSET(Capital_2!$D$2,base_minorista!A888,0)</f>
        <v>3.7788207097198074</v>
      </c>
      <c r="N888">
        <f>+HLOOKUP(VLOOKUP($B888,$Q$2:$R$42,2,0),costo_laboral!$E$2:$AZ$99,base_minorista!$A888,0)</f>
        <v>10.431531163420074</v>
      </c>
      <c r="O888">
        <f>+HLOOKUP(VLOOKUP($B888,$Q$2:$R$42,2,0),Participacion2!$D$2:$AO$99,base_minorista!$A888,0)</f>
        <v>0.10542601004961602</v>
      </c>
    </row>
    <row r="889" spans="1:15" ht="16.5" x14ac:dyDescent="0.3">
      <c r="A889">
        <v>13</v>
      </c>
      <c r="B889">
        <v>10</v>
      </c>
      <c r="C889">
        <v>12</v>
      </c>
      <c r="D889" s="3">
        <v>41243</v>
      </c>
      <c r="E889" s="33">
        <v>12</v>
      </c>
      <c r="F889">
        <v>1</v>
      </c>
      <c r="G889">
        <f>+HLOOKUP(VLOOKUP($B889,$Q$2:$R$42,2,0),costos_sf!$D$2:$AY$99,base_minorista!$A889,0)</f>
        <v>11328088.713159267</v>
      </c>
      <c r="H889">
        <f>+HLOOKUP(VLOOKUP($B889,$Q$2:$R$42,2,0),creditos_sf!$D$2:$AY$99,base_minorista!$A889,0)</f>
        <v>29626126.4751327</v>
      </c>
      <c r="I889">
        <f>+HLOOKUP(VLOOKUP($B889,$Q$2:$R$42,2,0),creditos_sf!$D$103:$AY$200,base_minorista!$A889,0)</f>
        <v>18232894.383451045</v>
      </c>
      <c r="J889">
        <f>+HLOOKUP(VLOOKUP($B889,$Q$2:$R$42,2,0),Costo_fondeo!$D$3:$AY$100,base_minorista!$A889,0)</f>
        <v>5.8069687306558304</v>
      </c>
      <c r="K889">
        <f>+HLOOKUP(VLOOKUP($B889,$Q$2:$R$42,2,0),Costo_provisiones!$D$3:$AY$100,base_minorista!$A889,0)</f>
        <v>4.1387468047853542</v>
      </c>
      <c r="L889">
        <f>+HLOOKUP(VLOOKUP($B889,$Q$2:$R$42,2,0),Morosidad_control!$D$4:$AY$101,base_minorista!$A889,0)</f>
        <v>8.3285841052873302</v>
      </c>
      <c r="M889">
        <f ca="1">+OFFSET(Capital_2!$D$2,base_minorista!A889,0)</f>
        <v>3.8090188851336229</v>
      </c>
      <c r="N889">
        <f>+HLOOKUP(VLOOKUP($B889,$Q$2:$R$42,2,0),costo_laboral!$E$2:$AZ$99,base_minorista!$A889,0)</f>
        <v>10.617616263366202</v>
      </c>
      <c r="O889">
        <f>+HLOOKUP(VLOOKUP($B889,$Q$2:$R$42,2,0),Participacion2!$D$2:$AO$99,base_minorista!$A889,0)</f>
        <v>0.10657179312227279</v>
      </c>
    </row>
    <row r="890" spans="1:15" ht="16.5" x14ac:dyDescent="0.3">
      <c r="A890">
        <v>14</v>
      </c>
      <c r="B890">
        <v>10</v>
      </c>
      <c r="C890">
        <v>13</v>
      </c>
      <c r="D890" s="3">
        <v>41274</v>
      </c>
      <c r="E890" s="33">
        <v>12</v>
      </c>
      <c r="F890">
        <v>1</v>
      </c>
      <c r="G890">
        <f>+HLOOKUP(VLOOKUP($B890,$Q$2:$R$42,2,0),costos_sf!$D$2:$AY$99,base_minorista!$A890,0)</f>
        <v>11694073.944664743</v>
      </c>
      <c r="H890">
        <f>+HLOOKUP(VLOOKUP($B890,$Q$2:$R$42,2,0),creditos_sf!$D$2:$AY$99,base_minorista!$A890,0)</f>
        <v>29015427.132191572</v>
      </c>
      <c r="I890">
        <f>+HLOOKUP(VLOOKUP($B890,$Q$2:$R$42,2,0),creditos_sf!$D$103:$AY$200,base_minorista!$A890,0)</f>
        <v>17841703.991942033</v>
      </c>
      <c r="J890">
        <f>+HLOOKUP(VLOOKUP($B890,$Q$2:$R$42,2,0),Costo_fondeo!$D$3:$AY$100,base_minorista!$A890,0)</f>
        <v>5.7161249945310102</v>
      </c>
      <c r="K890">
        <f>+HLOOKUP(VLOOKUP($B890,$Q$2:$R$42,2,0),Costo_provisiones!$D$3:$AY$100,base_minorista!$A890,0)</f>
        <v>4.4511235334215682</v>
      </c>
      <c r="L890">
        <f>+HLOOKUP(VLOOKUP($B890,$Q$2:$R$42,2,0),Morosidad_control!$D$4:$AY$101,base_minorista!$A890,0)</f>
        <v>6.9116594116282348</v>
      </c>
      <c r="M890">
        <f ca="1">+OFFSET(Capital_2!$D$2,base_minorista!A890,0)</f>
        <v>3.8327018844682854</v>
      </c>
      <c r="N890">
        <f>+HLOOKUP(VLOOKUP($B890,$Q$2:$R$42,2,0),costo_laboral!$E$2:$AZ$99,base_minorista!$A890,0)</f>
        <v>11.362676320975346</v>
      </c>
      <c r="O890">
        <f>+HLOOKUP(VLOOKUP($B890,$Q$2:$R$42,2,0),Participacion2!$D$2:$AO$99,base_minorista!$A890,0)</f>
        <v>0.10531166058692511</v>
      </c>
    </row>
    <row r="891" spans="1:15" ht="16.5" x14ac:dyDescent="0.3">
      <c r="A891">
        <v>15</v>
      </c>
      <c r="B891">
        <v>10</v>
      </c>
      <c r="C891">
        <v>14</v>
      </c>
      <c r="D891" s="3">
        <v>41305</v>
      </c>
      <c r="E891" s="33">
        <v>13</v>
      </c>
      <c r="F891">
        <v>1</v>
      </c>
      <c r="G891">
        <f>+HLOOKUP(VLOOKUP($B891,$Q$2:$R$42,2,0),costos_sf!$D$2:$AY$99,base_minorista!$A891,0)</f>
        <v>11693733.626136748</v>
      </c>
      <c r="H891">
        <f>+HLOOKUP(VLOOKUP($B891,$Q$2:$R$42,2,0),creditos_sf!$D$2:$AY$99,base_minorista!$A891,0)</f>
        <v>29614268.304041173</v>
      </c>
      <c r="I891">
        <f>+HLOOKUP(VLOOKUP($B891,$Q$2:$R$42,2,0),creditos_sf!$D$103:$AY$200,base_minorista!$A891,0)</f>
        <v>17805651.251027979</v>
      </c>
      <c r="J891">
        <f>+HLOOKUP(VLOOKUP($B891,$Q$2:$R$42,2,0),Costo_fondeo!$D$3:$AY$100,base_minorista!$A891,0)</f>
        <v>5.5864341046574904</v>
      </c>
      <c r="K891">
        <f>+HLOOKUP(VLOOKUP($B891,$Q$2:$R$42,2,0),Costo_provisiones!$D$3:$AY$100,base_minorista!$A891,0)</f>
        <v>4.3433839899629225</v>
      </c>
      <c r="L891">
        <f>+HLOOKUP(VLOOKUP($B891,$Q$2:$R$42,2,0),Morosidad_control!$D$4:$AY$101,base_minorista!$A891,0)</f>
        <v>7.6390476520817723</v>
      </c>
      <c r="M891">
        <f ca="1">+OFFSET(Capital_2!$D$2,base_minorista!A891,0)</f>
        <v>3.850163299057161</v>
      </c>
      <c r="N891">
        <f>+HLOOKUP(VLOOKUP($B891,$Q$2:$R$42,2,0),costo_laboral!$E$2:$AZ$99,base_minorista!$A891,0)</f>
        <v>11.421852531612913</v>
      </c>
      <c r="O891">
        <f>+HLOOKUP(VLOOKUP($B891,$Q$2:$R$42,2,0),Participacion2!$D$2:$AO$99,base_minorista!$A891,0)</f>
        <v>0.10745352050685278</v>
      </c>
    </row>
    <row r="892" spans="1:15" ht="16.5" x14ac:dyDescent="0.3">
      <c r="A892">
        <v>16</v>
      </c>
      <c r="B892">
        <v>10</v>
      </c>
      <c r="C892">
        <v>15</v>
      </c>
      <c r="D892" s="3">
        <v>41333</v>
      </c>
      <c r="E892" s="33">
        <v>13</v>
      </c>
      <c r="F892">
        <v>1</v>
      </c>
      <c r="G892">
        <f>+HLOOKUP(VLOOKUP($B892,$Q$2:$R$42,2,0),costos_sf!$D$2:$AY$99,base_minorista!$A892,0)</f>
        <v>11487486.593762139</v>
      </c>
      <c r="H892">
        <f>+HLOOKUP(VLOOKUP($B892,$Q$2:$R$42,2,0),creditos_sf!$D$2:$AY$99,base_minorista!$A892,0)</f>
        <v>30660169.984621525</v>
      </c>
      <c r="I892">
        <f>+HLOOKUP(VLOOKUP($B892,$Q$2:$R$42,2,0),creditos_sf!$D$103:$AY$200,base_minorista!$A892,0)</f>
        <v>17216836.510331545</v>
      </c>
      <c r="J892">
        <f>+HLOOKUP(VLOOKUP($B892,$Q$2:$R$42,2,0),Costo_fondeo!$D$3:$AY$100,base_minorista!$A892,0)</f>
        <v>5.4137222733536081</v>
      </c>
      <c r="K892">
        <f>+HLOOKUP(VLOOKUP($B892,$Q$2:$R$42,2,0),Costo_provisiones!$D$3:$AY$100,base_minorista!$A892,0)</f>
        <v>3.8551338547577982</v>
      </c>
      <c r="L892">
        <f>+HLOOKUP(VLOOKUP($B892,$Q$2:$R$42,2,0),Morosidad_control!$D$4:$AY$101,base_minorista!$A892,0)</f>
        <v>6.9106439417907453</v>
      </c>
      <c r="M892">
        <f ca="1">+OFFSET(Capital_2!$D$2,base_minorista!A892,0)</f>
        <v>3.8660657399921172</v>
      </c>
      <c r="N892">
        <f>+HLOOKUP(VLOOKUP($B892,$Q$2:$R$42,2,0),costo_laboral!$E$2:$AZ$99,base_minorista!$A892,0)</f>
        <v>11.451840395786745</v>
      </c>
      <c r="O892">
        <f>+HLOOKUP(VLOOKUP($B892,$Q$2:$R$42,2,0),Participacion2!$D$2:$AO$99,base_minorista!$A892,0)</f>
        <v>0.11115883097417621</v>
      </c>
    </row>
    <row r="893" spans="1:15" ht="16.5" x14ac:dyDescent="0.3">
      <c r="A893">
        <v>17</v>
      </c>
      <c r="B893">
        <v>10</v>
      </c>
      <c r="C893">
        <v>16</v>
      </c>
      <c r="D893" s="3">
        <v>41364</v>
      </c>
      <c r="E893" s="33">
        <v>13</v>
      </c>
      <c r="F893">
        <v>1</v>
      </c>
      <c r="G893">
        <f>+HLOOKUP(VLOOKUP($B893,$Q$2:$R$42,2,0),costos_sf!$D$2:$AY$99,base_minorista!$A893,0)</f>
        <v>11494914.011811448</v>
      </c>
      <c r="H893">
        <f>+HLOOKUP(VLOOKUP($B893,$Q$2:$R$42,2,0),creditos_sf!$D$2:$AY$99,base_minorista!$A893,0)</f>
        <v>30684611.449025676</v>
      </c>
      <c r="I893">
        <f>+HLOOKUP(VLOOKUP($B893,$Q$2:$R$42,2,0),creditos_sf!$D$103:$AY$200,base_minorista!$A893,0)</f>
        <v>16472235.287265971</v>
      </c>
      <c r="J893">
        <f>+HLOOKUP(VLOOKUP($B893,$Q$2:$R$42,2,0),Costo_fondeo!$D$3:$AY$100,base_minorista!$A893,0)</f>
        <v>5.3510563662631689</v>
      </c>
      <c r="K893">
        <f>+HLOOKUP(VLOOKUP($B893,$Q$2:$R$42,2,0),Costo_provisiones!$D$3:$AY$100,base_minorista!$A893,0)</f>
        <v>3.7465057397632768</v>
      </c>
      <c r="L893">
        <f>+HLOOKUP(VLOOKUP($B893,$Q$2:$R$42,2,0),Morosidad_control!$D$4:$AY$101,base_minorista!$A893,0)</f>
        <v>7.4338309017667648</v>
      </c>
      <c r="M893">
        <f ca="1">+OFFSET(Capital_2!$D$2,base_minorista!A893,0)</f>
        <v>3.8754391719680488</v>
      </c>
      <c r="N893">
        <f>+HLOOKUP(VLOOKUP($B893,$Q$2:$R$42,2,0),costo_laboral!$E$2:$AZ$99,base_minorista!$A893,0)</f>
        <v>11.862145385640845</v>
      </c>
      <c r="O893">
        <f>+HLOOKUP(VLOOKUP($B893,$Q$2:$R$42,2,0),Participacion2!$D$2:$AO$99,base_minorista!$A893,0)</f>
        <v>0.1117640155123921</v>
      </c>
    </row>
    <row r="894" spans="1:15" ht="16.5" x14ac:dyDescent="0.3">
      <c r="A894">
        <v>18</v>
      </c>
      <c r="B894">
        <v>10</v>
      </c>
      <c r="C894">
        <v>17</v>
      </c>
      <c r="D894" s="3">
        <v>41394</v>
      </c>
      <c r="E894" s="33">
        <v>13</v>
      </c>
      <c r="F894">
        <v>1</v>
      </c>
      <c r="G894">
        <f>+HLOOKUP(VLOOKUP($B894,$Q$2:$R$42,2,0),costos_sf!$D$2:$AY$99,base_minorista!$A894,0)</f>
        <v>11280864.69300225</v>
      </c>
      <c r="H894">
        <f>+HLOOKUP(VLOOKUP($B894,$Q$2:$R$42,2,0),creditos_sf!$D$2:$AY$99,base_minorista!$A894,0)</f>
        <v>31275513.23921854</v>
      </c>
      <c r="I894">
        <f>+HLOOKUP(VLOOKUP($B894,$Q$2:$R$42,2,0),creditos_sf!$D$103:$AY$200,base_minorista!$A894,0)</f>
        <v>16182928.501982445</v>
      </c>
      <c r="J894">
        <f>+HLOOKUP(VLOOKUP($B894,$Q$2:$R$42,2,0),Costo_fondeo!$D$3:$AY$100,base_minorista!$A894,0)</f>
        <v>5.2998999032502363</v>
      </c>
      <c r="K894">
        <f>+HLOOKUP(VLOOKUP($B894,$Q$2:$R$42,2,0),Costo_provisiones!$D$3:$AY$100,base_minorista!$A894,0)</f>
        <v>3.1336930078335836</v>
      </c>
      <c r="L894">
        <f>+HLOOKUP(VLOOKUP($B894,$Q$2:$R$42,2,0),Morosidad_control!$D$4:$AY$101,base_minorista!$A894,0)</f>
        <v>7.4881009072638518</v>
      </c>
      <c r="M894">
        <f ca="1">+OFFSET(Capital_2!$D$2,base_minorista!A894,0)</f>
        <v>3.8611269429337338</v>
      </c>
      <c r="N894">
        <f>+HLOOKUP(VLOOKUP($B894,$Q$2:$R$42,2,0),costo_laboral!$E$2:$AZ$99,base_minorista!$A894,0)</f>
        <v>11.988803206596561</v>
      </c>
      <c r="O894">
        <f>+HLOOKUP(VLOOKUP($B894,$Q$2:$R$42,2,0),Participacion2!$D$2:$AO$99,base_minorista!$A894,0)</f>
        <v>0.11338154003033818</v>
      </c>
    </row>
    <row r="895" spans="1:15" ht="16.5" x14ac:dyDescent="0.3">
      <c r="A895">
        <v>19</v>
      </c>
      <c r="B895">
        <v>10</v>
      </c>
      <c r="C895">
        <v>18</v>
      </c>
      <c r="D895" s="3">
        <v>41425</v>
      </c>
      <c r="E895" s="33">
        <v>13</v>
      </c>
      <c r="F895">
        <v>1</v>
      </c>
      <c r="G895">
        <f>+HLOOKUP(VLOOKUP($B895,$Q$2:$R$42,2,0),costos_sf!$D$2:$AY$99,base_minorista!$A895,0)</f>
        <v>11093184.996294662</v>
      </c>
      <c r="H895">
        <f>+HLOOKUP(VLOOKUP($B895,$Q$2:$R$42,2,0),creditos_sf!$D$2:$AY$99,base_minorista!$A895,0)</f>
        <v>31973672.657173295</v>
      </c>
      <c r="I895">
        <f>+HLOOKUP(VLOOKUP($B895,$Q$2:$R$42,2,0),creditos_sf!$D$103:$AY$200,base_minorista!$A895,0)</f>
        <v>16141334.012721529</v>
      </c>
      <c r="J895">
        <f>+HLOOKUP(VLOOKUP($B895,$Q$2:$R$42,2,0),Costo_fondeo!$D$3:$AY$100,base_minorista!$A895,0)</f>
        <v>5.2646546172535373</v>
      </c>
      <c r="K895">
        <f>+HLOOKUP(VLOOKUP($B895,$Q$2:$R$42,2,0),Costo_provisiones!$D$3:$AY$100,base_minorista!$A895,0)</f>
        <v>2.4956663498062195</v>
      </c>
      <c r="L895">
        <f>+HLOOKUP(VLOOKUP($B895,$Q$2:$R$42,2,0),Morosidad_control!$D$4:$AY$101,base_minorista!$A895,0)</f>
        <v>7.4114194536368831</v>
      </c>
      <c r="M895">
        <f ca="1">+OFFSET(Capital_2!$D$2,base_minorista!A895,0)</f>
        <v>3.8158367264519906</v>
      </c>
      <c r="N895">
        <f>+HLOOKUP(VLOOKUP($B895,$Q$2:$R$42,2,0),costo_laboral!$E$2:$AZ$99,base_minorista!$A895,0)</f>
        <v>12.087553496823116</v>
      </c>
      <c r="O895">
        <f>+HLOOKUP(VLOOKUP($B895,$Q$2:$R$42,2,0),Participacion2!$D$2:$AO$99,base_minorista!$A895,0)</f>
        <v>0.11518854943415682</v>
      </c>
    </row>
    <row r="896" spans="1:15" ht="16.5" x14ac:dyDescent="0.3">
      <c r="A896">
        <v>20</v>
      </c>
      <c r="B896">
        <v>10</v>
      </c>
      <c r="C896">
        <v>19</v>
      </c>
      <c r="D896" s="3">
        <v>41455</v>
      </c>
      <c r="E896" s="33">
        <v>13</v>
      </c>
      <c r="F896">
        <v>1</v>
      </c>
      <c r="G896">
        <f>+HLOOKUP(VLOOKUP($B896,$Q$2:$R$42,2,0),costos_sf!$D$2:$AY$99,base_minorista!$A896,0)</f>
        <v>11088879.35878239</v>
      </c>
      <c r="H896">
        <f>+HLOOKUP(VLOOKUP($B896,$Q$2:$R$42,2,0),creditos_sf!$D$2:$AY$99,base_minorista!$A896,0)</f>
        <v>31289024.480980441</v>
      </c>
      <c r="I896">
        <f>+HLOOKUP(VLOOKUP($B896,$Q$2:$R$42,2,0),creditos_sf!$D$103:$AY$200,base_minorista!$A896,0)</f>
        <v>16364678.945478192</v>
      </c>
      <c r="J896">
        <f>+HLOOKUP(VLOOKUP($B896,$Q$2:$R$42,2,0),Costo_fondeo!$D$3:$AY$100,base_minorista!$A896,0)</f>
        <v>5.2252645838299987</v>
      </c>
      <c r="K896">
        <f>+HLOOKUP(VLOOKUP($B896,$Q$2:$R$42,2,0),Costo_provisiones!$D$3:$AY$100,base_minorista!$A896,0)</f>
        <v>2.2779415187545315</v>
      </c>
      <c r="L896">
        <f>+HLOOKUP(VLOOKUP($B896,$Q$2:$R$42,2,0),Morosidad_control!$D$4:$AY$101,base_minorista!$A896,0)</f>
        <v>7.8041409534934756</v>
      </c>
      <c r="M896">
        <f ca="1">+OFFSET(Capital_2!$D$2,base_minorista!A896,0)</f>
        <v>3.777787965810723</v>
      </c>
      <c r="N896">
        <f>+HLOOKUP(VLOOKUP($B896,$Q$2:$R$42,2,0),costo_laboral!$E$2:$AZ$99,base_minorista!$A896,0)</f>
        <v>12.438914836051389</v>
      </c>
      <c r="O896">
        <f>+HLOOKUP(VLOOKUP($B896,$Q$2:$R$42,2,0),Participacion2!$D$2:$AO$99,base_minorista!$A896,0)</f>
        <v>0.11305099181674019</v>
      </c>
    </row>
    <row r="897" spans="1:15" ht="16.5" x14ac:dyDescent="0.3">
      <c r="A897">
        <v>21</v>
      </c>
      <c r="B897">
        <v>10</v>
      </c>
      <c r="C897">
        <v>20</v>
      </c>
      <c r="D897" s="3">
        <v>41486</v>
      </c>
      <c r="E897" s="33">
        <v>13</v>
      </c>
      <c r="F897">
        <v>1</v>
      </c>
      <c r="G897">
        <f>+HLOOKUP(VLOOKUP($B897,$Q$2:$R$42,2,0),costos_sf!$D$2:$AY$99,base_minorista!$A897,0)</f>
        <v>11174001.185109485</v>
      </c>
      <c r="H897">
        <f>+HLOOKUP(VLOOKUP($B897,$Q$2:$R$42,2,0),creditos_sf!$D$2:$AY$99,base_minorista!$A897,0)</f>
        <v>30881538.487488527</v>
      </c>
      <c r="I897">
        <f>+HLOOKUP(VLOOKUP($B897,$Q$2:$R$42,2,0),creditos_sf!$D$103:$AY$200,base_minorista!$A897,0)</f>
        <v>16043444.728685167</v>
      </c>
      <c r="J897">
        <f>+HLOOKUP(VLOOKUP($B897,$Q$2:$R$42,2,0),Costo_fondeo!$D$3:$AY$100,base_minorista!$A897,0)</f>
        <v>5.2545635903756009</v>
      </c>
      <c r="K897">
        <f>+HLOOKUP(VLOOKUP($B897,$Q$2:$R$42,2,0),Costo_provisiones!$D$3:$AY$100,base_minorista!$A897,0)</f>
        <v>2.3885779964908411</v>
      </c>
      <c r="L897">
        <f>+HLOOKUP(VLOOKUP($B897,$Q$2:$R$42,2,0),Morosidad_control!$D$4:$AY$101,base_minorista!$A897,0)</f>
        <v>7.8808683119333489</v>
      </c>
      <c r="M897">
        <f ca="1">+OFFSET(Capital_2!$D$2,base_minorista!A897,0)</f>
        <v>3.7289387467323043</v>
      </c>
      <c r="N897">
        <f>+HLOOKUP(VLOOKUP($B897,$Q$2:$R$42,2,0),costo_laboral!$E$2:$AZ$99,base_minorista!$A897,0)</f>
        <v>12.717801590259626</v>
      </c>
      <c r="O897">
        <f>+HLOOKUP(VLOOKUP($B897,$Q$2:$R$42,2,0),Participacion2!$D$2:$AO$99,base_minorista!$A897,0)</f>
        <v>0.11202247395148261</v>
      </c>
    </row>
    <row r="898" spans="1:15" ht="16.5" x14ac:dyDescent="0.3">
      <c r="A898">
        <v>22</v>
      </c>
      <c r="B898">
        <v>10</v>
      </c>
      <c r="C898">
        <v>21</v>
      </c>
      <c r="D898" s="3">
        <v>41517</v>
      </c>
      <c r="E898" s="33">
        <v>13</v>
      </c>
      <c r="F898">
        <v>1</v>
      </c>
      <c r="G898">
        <f>+HLOOKUP(VLOOKUP($B898,$Q$2:$R$42,2,0),costos_sf!$D$2:$AY$99,base_minorista!$A898,0)</f>
        <v>11199049.894309185</v>
      </c>
      <c r="H898">
        <f>+HLOOKUP(VLOOKUP($B898,$Q$2:$R$42,2,0),creditos_sf!$D$2:$AY$99,base_minorista!$A898,0)</f>
        <v>30959864.320421107</v>
      </c>
      <c r="I898">
        <f>+HLOOKUP(VLOOKUP($B898,$Q$2:$R$42,2,0),creditos_sf!$D$103:$AY$200,base_minorista!$A898,0)</f>
        <v>15527044.026126567</v>
      </c>
      <c r="J898">
        <f>+HLOOKUP(VLOOKUP($B898,$Q$2:$R$42,2,0),Costo_fondeo!$D$3:$AY$100,base_minorista!$A898,0)</f>
        <v>5.2010531064169374</v>
      </c>
      <c r="K898">
        <f>+HLOOKUP(VLOOKUP($B898,$Q$2:$R$42,2,0),Costo_provisiones!$D$3:$AY$100,base_minorista!$A898,0)</f>
        <v>2.4945784999252165</v>
      </c>
      <c r="L898">
        <f>+HLOOKUP(VLOOKUP($B898,$Q$2:$R$42,2,0),Morosidad_control!$D$4:$AY$101,base_minorista!$A898,0)</f>
        <v>7.8387388071781734</v>
      </c>
      <c r="M898">
        <f ca="1">+OFFSET(Capital_2!$D$2,base_minorista!A898,0)</f>
        <v>3.6888980520732653</v>
      </c>
      <c r="N898">
        <f>+HLOOKUP(VLOOKUP($B898,$Q$2:$R$42,2,0),costo_laboral!$E$2:$AZ$99,base_minorista!$A898,0)</f>
        <v>12.926580723476718</v>
      </c>
      <c r="O898">
        <f>+HLOOKUP(VLOOKUP($B898,$Q$2:$R$42,2,0),Participacion2!$D$2:$AO$99,base_minorista!$A898,0)</f>
        <v>0.1122056021554364</v>
      </c>
    </row>
    <row r="899" spans="1:15" ht="16.5" x14ac:dyDescent="0.3">
      <c r="A899">
        <v>23</v>
      </c>
      <c r="B899">
        <v>10</v>
      </c>
      <c r="C899">
        <v>22</v>
      </c>
      <c r="D899" s="3">
        <v>41547</v>
      </c>
      <c r="E899" s="33">
        <v>13</v>
      </c>
      <c r="F899">
        <v>1</v>
      </c>
      <c r="G899">
        <f>+HLOOKUP(VLOOKUP($B899,$Q$2:$R$42,2,0),costos_sf!$D$2:$AY$99,base_minorista!$A899,0)</f>
        <v>11195130.980127951</v>
      </c>
      <c r="H899">
        <f>+HLOOKUP(VLOOKUP($B899,$Q$2:$R$42,2,0),creditos_sf!$D$2:$AY$99,base_minorista!$A899,0)</f>
        <v>30619541.825902671</v>
      </c>
      <c r="I899">
        <f>+HLOOKUP(VLOOKUP($B899,$Q$2:$R$42,2,0),creditos_sf!$D$103:$AY$200,base_minorista!$A899,0)</f>
        <v>14836000.25592136</v>
      </c>
      <c r="J899">
        <f>+HLOOKUP(VLOOKUP($B899,$Q$2:$R$42,2,0),Costo_fondeo!$D$3:$AY$100,base_minorista!$A899,0)</f>
        <v>5.1965824826424454</v>
      </c>
      <c r="K899">
        <f>+HLOOKUP(VLOOKUP($B899,$Q$2:$R$42,2,0),Costo_provisiones!$D$3:$AY$100,base_minorista!$A899,0)</f>
        <v>2.3047621140110794</v>
      </c>
      <c r="L899">
        <f>+HLOOKUP(VLOOKUP($B899,$Q$2:$R$42,2,0),Morosidad_control!$D$4:$AY$101,base_minorista!$A899,0)</f>
        <v>8.0333041491156774</v>
      </c>
      <c r="M899">
        <f ca="1">+OFFSET(Capital_2!$D$2,base_minorista!A899,0)</f>
        <v>3.6532457928608841</v>
      </c>
      <c r="N899">
        <f>+HLOOKUP(VLOOKUP($B899,$Q$2:$R$42,2,0),costo_laboral!$E$2:$AZ$99,base_minorista!$A899,0)</f>
        <v>13.400978612713887</v>
      </c>
      <c r="O899">
        <f>+HLOOKUP(VLOOKUP($B899,$Q$2:$R$42,2,0),Participacion2!$D$2:$AO$99,base_minorista!$A899,0)</f>
        <v>0.11090685596812776</v>
      </c>
    </row>
    <row r="900" spans="1:15" ht="16.5" x14ac:dyDescent="0.3">
      <c r="A900">
        <v>24</v>
      </c>
      <c r="B900">
        <v>10</v>
      </c>
      <c r="C900">
        <v>23</v>
      </c>
      <c r="D900" s="3">
        <v>41578</v>
      </c>
      <c r="E900" s="33">
        <v>13</v>
      </c>
      <c r="F900">
        <v>1</v>
      </c>
      <c r="G900">
        <f>+HLOOKUP(VLOOKUP($B900,$Q$2:$R$42,2,0),costos_sf!$D$2:$AY$99,base_minorista!$A900,0)</f>
        <v>10996990.934541548</v>
      </c>
      <c r="H900">
        <f>+HLOOKUP(VLOOKUP($B900,$Q$2:$R$42,2,0),creditos_sf!$D$2:$AY$99,base_minorista!$A900,0)</f>
        <v>31649494.31528689</v>
      </c>
      <c r="I900">
        <f>+HLOOKUP(VLOOKUP($B900,$Q$2:$R$42,2,0),creditos_sf!$D$103:$AY$200,base_minorista!$A900,0)</f>
        <v>14319906.080844993</v>
      </c>
      <c r="J900">
        <f>+HLOOKUP(VLOOKUP($B900,$Q$2:$R$42,2,0),Costo_fondeo!$D$3:$AY$100,base_minorista!$A900,0)</f>
        <v>5.1731121651700551</v>
      </c>
      <c r="K900">
        <f>+HLOOKUP(VLOOKUP($B900,$Q$2:$R$42,2,0),Costo_provisiones!$D$3:$AY$100,base_minorista!$A900,0)</f>
        <v>1.5529196827297855</v>
      </c>
      <c r="L900">
        <f>+HLOOKUP(VLOOKUP($B900,$Q$2:$R$42,2,0),Morosidad_control!$D$4:$AY$101,base_minorista!$A900,0)</f>
        <v>7.0437756957329887</v>
      </c>
      <c r="M900">
        <f ca="1">+OFFSET(Capital_2!$D$2,base_minorista!A900,0)</f>
        <v>3.6199379690818381</v>
      </c>
      <c r="N900">
        <f>+HLOOKUP(VLOOKUP($B900,$Q$2:$R$42,2,0),costo_laboral!$E$2:$AZ$99,base_minorista!$A900,0)</f>
        <v>13.563413930262215</v>
      </c>
      <c r="O900">
        <f>+HLOOKUP(VLOOKUP($B900,$Q$2:$R$42,2,0),Participacion2!$D$2:$AO$99,base_minorista!$A900,0)</f>
        <v>0.11376082050047087</v>
      </c>
    </row>
    <row r="901" spans="1:15" ht="16.5" x14ac:dyDescent="0.3">
      <c r="A901">
        <v>25</v>
      </c>
      <c r="B901">
        <v>10</v>
      </c>
      <c r="C901">
        <v>24</v>
      </c>
      <c r="D901" s="3">
        <v>41608</v>
      </c>
      <c r="E901" s="33">
        <v>13</v>
      </c>
      <c r="F901">
        <v>1</v>
      </c>
      <c r="G901">
        <f>+HLOOKUP(VLOOKUP($B901,$Q$2:$R$42,2,0),costos_sf!$D$2:$AY$99,base_minorista!$A901,0)</f>
        <v>11055954.666551195</v>
      </c>
      <c r="H901">
        <f>+HLOOKUP(VLOOKUP($B901,$Q$2:$R$42,2,0),creditos_sf!$D$2:$AY$99,base_minorista!$A901,0)</f>
        <v>31974041.868945509</v>
      </c>
      <c r="I901">
        <f>+HLOOKUP(VLOOKUP($B901,$Q$2:$R$42,2,0),creditos_sf!$D$103:$AY$200,base_minorista!$A901,0)</f>
        <v>13890898.824759116</v>
      </c>
      <c r="J901">
        <f>+HLOOKUP(VLOOKUP($B901,$Q$2:$R$42,2,0),Costo_fondeo!$D$3:$AY$100,base_minorista!$A901,0)</f>
        <v>5.144607937600413</v>
      </c>
      <c r="K901">
        <f>+HLOOKUP(VLOOKUP($B901,$Q$2:$R$42,2,0),Costo_provisiones!$D$3:$AY$100,base_minorista!$A901,0)</f>
        <v>1.5006078939591665</v>
      </c>
      <c r="L901">
        <f>+HLOOKUP(VLOOKUP($B901,$Q$2:$R$42,2,0),Morosidad_control!$D$4:$AY$101,base_minorista!$A901,0)</f>
        <v>6.8745348185603419</v>
      </c>
      <c r="M901">
        <f ca="1">+OFFSET(Capital_2!$D$2,base_minorista!A901,0)</f>
        <v>3.5647933704456456</v>
      </c>
      <c r="N901">
        <f>+HLOOKUP(VLOOKUP($B901,$Q$2:$R$42,2,0),costo_laboral!$E$2:$AZ$99,base_minorista!$A901,0)</f>
        <v>13.693971091564547</v>
      </c>
      <c r="O901">
        <f>+HLOOKUP(VLOOKUP($B901,$Q$2:$R$42,2,0),Participacion2!$D$2:$AO$99,base_minorista!$A901,0)</f>
        <v>0.11248223906455447</v>
      </c>
    </row>
    <row r="902" spans="1:15" ht="16.5" x14ac:dyDescent="0.3">
      <c r="A902">
        <v>26</v>
      </c>
      <c r="B902">
        <v>10</v>
      </c>
      <c r="C902">
        <v>25</v>
      </c>
      <c r="D902" s="3">
        <v>41639</v>
      </c>
      <c r="E902" s="33">
        <v>13</v>
      </c>
      <c r="F902">
        <v>1</v>
      </c>
      <c r="G902">
        <f>+HLOOKUP(VLOOKUP($B902,$Q$2:$R$42,2,0),costos_sf!$D$2:$AY$99,base_minorista!$A902,0)</f>
        <v>10900917.467759147</v>
      </c>
      <c r="H902">
        <f>+HLOOKUP(VLOOKUP($B902,$Q$2:$R$42,2,0),creditos_sf!$D$2:$AY$99,base_minorista!$A902,0)</f>
        <v>31211641.853077397</v>
      </c>
      <c r="I902">
        <f>+HLOOKUP(VLOOKUP($B902,$Q$2:$R$42,2,0),creditos_sf!$D$103:$AY$200,base_minorista!$A902,0)</f>
        <v>13578948.843002044</v>
      </c>
      <c r="J902">
        <f>+HLOOKUP(VLOOKUP($B902,$Q$2:$R$42,2,0),Costo_fondeo!$D$3:$AY$100,base_minorista!$A902,0)</f>
        <v>5.1298178448721821</v>
      </c>
      <c r="K902">
        <f>+HLOOKUP(VLOOKUP($B902,$Q$2:$R$42,2,0),Costo_provisiones!$D$3:$AY$100,base_minorista!$A902,0)</f>
        <v>1.2498394204744123</v>
      </c>
      <c r="L902">
        <f>+HLOOKUP(VLOOKUP($B902,$Q$2:$R$42,2,0),Morosidad_control!$D$4:$AY$101,base_minorista!$A902,0)</f>
        <v>6.7187510071779863</v>
      </c>
      <c r="M902">
        <f ca="1">+OFFSET(Capital_2!$D$2,base_minorista!A902,0)</f>
        <v>3.5095726367283766</v>
      </c>
      <c r="N902">
        <f>+HLOOKUP(VLOOKUP($B902,$Q$2:$R$42,2,0),costo_laboral!$E$2:$AZ$99,base_minorista!$A902,0)</f>
        <v>13.90888189848318</v>
      </c>
      <c r="O902">
        <f>+HLOOKUP(VLOOKUP($B902,$Q$2:$R$42,2,0),Participacion2!$D$2:$AO$99,base_minorista!$A902,0)</f>
        <v>0.11215732010310298</v>
      </c>
    </row>
    <row r="903" spans="1:15" ht="16.5" x14ac:dyDescent="0.3">
      <c r="A903">
        <v>27</v>
      </c>
      <c r="B903">
        <v>10</v>
      </c>
      <c r="C903">
        <v>26</v>
      </c>
      <c r="D903" s="3">
        <v>41670</v>
      </c>
      <c r="E903" s="33">
        <v>14</v>
      </c>
      <c r="F903">
        <v>1</v>
      </c>
      <c r="G903">
        <f>+HLOOKUP(VLOOKUP($B903,$Q$2:$R$42,2,0),costos_sf!$D$2:$AY$99,base_minorista!$A903,0)</f>
        <v>10997235.858830381</v>
      </c>
      <c r="H903">
        <f>+HLOOKUP(VLOOKUP($B903,$Q$2:$R$42,2,0),creditos_sf!$D$2:$AY$99,base_minorista!$A903,0)</f>
        <v>30928761.771671362</v>
      </c>
      <c r="I903">
        <f>+HLOOKUP(VLOOKUP($B903,$Q$2:$R$42,2,0),creditos_sf!$D$103:$AY$200,base_minorista!$A903,0)</f>
        <v>13054440.776781319</v>
      </c>
      <c r="J903">
        <f>+HLOOKUP(VLOOKUP($B903,$Q$2:$R$42,2,0),Costo_fondeo!$D$3:$AY$100,base_minorista!$A903,0)</f>
        <v>5.0951985538169859</v>
      </c>
      <c r="K903">
        <f>+HLOOKUP(VLOOKUP($B903,$Q$2:$R$42,2,0),Costo_provisiones!$D$3:$AY$100,base_minorista!$A903,0)</f>
        <v>1.4423267336869618</v>
      </c>
      <c r="L903">
        <f>+HLOOKUP(VLOOKUP($B903,$Q$2:$R$42,2,0),Morosidad_control!$D$4:$AY$101,base_minorista!$A903,0)</f>
        <v>7.8792515013957845</v>
      </c>
      <c r="M903">
        <f ca="1">+OFFSET(Capital_2!$D$2,base_minorista!A903,0)</f>
        <v>3.4442162995780268</v>
      </c>
      <c r="N903">
        <f>+HLOOKUP(VLOOKUP($B903,$Q$2:$R$42,2,0),costo_laboral!$E$2:$AZ$99,base_minorista!$A903,0)</f>
        <v>14.257393033465817</v>
      </c>
      <c r="O903">
        <f>+HLOOKUP(VLOOKUP($B903,$Q$2:$R$42,2,0),Participacion2!$D$2:$AO$99,base_minorista!$A903,0)</f>
        <v>0.11199587697397556</v>
      </c>
    </row>
    <row r="904" spans="1:15" ht="16.5" x14ac:dyDescent="0.3">
      <c r="A904">
        <v>28</v>
      </c>
      <c r="B904">
        <v>10</v>
      </c>
      <c r="C904">
        <v>27</v>
      </c>
      <c r="D904" s="3">
        <v>41698</v>
      </c>
      <c r="E904" s="33">
        <v>14</v>
      </c>
      <c r="F904">
        <v>1</v>
      </c>
      <c r="G904">
        <f>+HLOOKUP(VLOOKUP($B904,$Q$2:$R$42,2,0),costos_sf!$D$2:$AY$99,base_minorista!$A904,0)</f>
        <v>11090786.140800292</v>
      </c>
      <c r="H904">
        <f>+HLOOKUP(VLOOKUP($B904,$Q$2:$R$42,2,0),creditos_sf!$D$2:$AY$99,base_minorista!$A904,0)</f>
        <v>31402431.34310472</v>
      </c>
      <c r="I904">
        <f>+HLOOKUP(VLOOKUP($B904,$Q$2:$R$42,2,0),creditos_sf!$D$103:$AY$200,base_minorista!$A904,0)</f>
        <v>12816515.533954594</v>
      </c>
      <c r="J904">
        <f>+HLOOKUP(VLOOKUP($B904,$Q$2:$R$42,2,0),Costo_fondeo!$D$3:$AY$100,base_minorista!$A904,0)</f>
        <v>5.0693105218940886</v>
      </c>
      <c r="K904">
        <f>+HLOOKUP(VLOOKUP($B904,$Q$2:$R$42,2,0),Costo_provisiones!$D$3:$AY$100,base_minorista!$A904,0)</f>
        <v>1.6465853401192598</v>
      </c>
      <c r="L904">
        <f>+HLOOKUP(VLOOKUP($B904,$Q$2:$R$42,2,0),Morosidad_control!$D$4:$AY$101,base_minorista!$A904,0)</f>
        <v>7.8281706152020183</v>
      </c>
      <c r="M904">
        <f ca="1">+OFFSET(Capital_2!$D$2,base_minorista!A904,0)</f>
        <v>3.3651511548182853</v>
      </c>
      <c r="N904">
        <f>+HLOOKUP(VLOOKUP($B904,$Q$2:$R$42,2,0),costo_laboral!$E$2:$AZ$99,base_minorista!$A904,0)</f>
        <v>14.306229905227433</v>
      </c>
      <c r="O904">
        <f>+HLOOKUP(VLOOKUP($B904,$Q$2:$R$42,2,0),Participacion2!$D$2:$AO$99,base_minorista!$A904,0)</f>
        <v>0.11544141640364165</v>
      </c>
    </row>
    <row r="905" spans="1:15" ht="16.5" x14ac:dyDescent="0.3">
      <c r="A905">
        <v>29</v>
      </c>
      <c r="B905">
        <v>10</v>
      </c>
      <c r="C905">
        <v>28</v>
      </c>
      <c r="D905" s="3">
        <v>41729</v>
      </c>
      <c r="E905" s="33">
        <v>14</v>
      </c>
      <c r="F905">
        <v>1</v>
      </c>
      <c r="G905">
        <f>+HLOOKUP(VLOOKUP($B905,$Q$2:$R$42,2,0),costos_sf!$D$2:$AY$99,base_minorista!$A905,0)</f>
        <v>11016128.19016118</v>
      </c>
      <c r="H905">
        <f>+HLOOKUP(VLOOKUP($B905,$Q$2:$R$42,2,0),creditos_sf!$D$2:$AY$99,base_minorista!$A905,0)</f>
        <v>30972666.286189336</v>
      </c>
      <c r="I905">
        <f>+HLOOKUP(VLOOKUP($B905,$Q$2:$R$42,2,0),creditos_sf!$D$103:$AY$200,base_minorista!$A905,0)</f>
        <v>12161270.072577666</v>
      </c>
      <c r="J905">
        <f>+HLOOKUP(VLOOKUP($B905,$Q$2:$R$42,2,0),Costo_fondeo!$D$3:$AY$100,base_minorista!$A905,0)</f>
        <v>5.023123718567887</v>
      </c>
      <c r="K905">
        <f>+HLOOKUP(VLOOKUP($B905,$Q$2:$R$42,2,0),Costo_provisiones!$D$3:$AY$100,base_minorista!$A905,0)</f>
        <v>1.7106279703676821</v>
      </c>
      <c r="L905">
        <f>+HLOOKUP(VLOOKUP($B905,$Q$2:$R$42,2,0),Morosidad_control!$D$4:$AY$101,base_minorista!$A905,0)</f>
        <v>8.6078778587359963</v>
      </c>
      <c r="M905">
        <f ca="1">+OFFSET(Capital_2!$D$2,base_minorista!A905,0)</f>
        <v>3.2958556767962262</v>
      </c>
      <c r="N905">
        <f>+HLOOKUP(VLOOKUP($B905,$Q$2:$R$42,2,0),costo_laboral!$E$2:$AZ$99,base_minorista!$A905,0)</f>
        <v>14.533735952791618</v>
      </c>
      <c r="O905">
        <f>+HLOOKUP(VLOOKUP($B905,$Q$2:$R$42,2,0),Participacion2!$D$2:$AO$99,base_minorista!$A905,0)</f>
        <v>0.11406005715949891</v>
      </c>
    </row>
    <row r="906" spans="1:15" ht="16.5" x14ac:dyDescent="0.3">
      <c r="A906">
        <v>30</v>
      </c>
      <c r="B906">
        <v>10</v>
      </c>
      <c r="C906">
        <v>29</v>
      </c>
      <c r="D906" s="3">
        <v>41759</v>
      </c>
      <c r="E906" s="33">
        <v>14</v>
      </c>
      <c r="F906">
        <v>1</v>
      </c>
      <c r="G906">
        <f>+HLOOKUP(VLOOKUP($B906,$Q$2:$R$42,2,0),costos_sf!$D$2:$AY$99,base_minorista!$A906,0)</f>
        <v>11031849.581818353</v>
      </c>
      <c r="H906">
        <f>+HLOOKUP(VLOOKUP($B906,$Q$2:$R$42,2,0),creditos_sf!$D$2:$AY$99,base_minorista!$A906,0)</f>
        <v>29996611.847558949</v>
      </c>
      <c r="I906">
        <f>+HLOOKUP(VLOOKUP($B906,$Q$2:$R$42,2,0),creditos_sf!$D$103:$AY$200,base_minorista!$A906,0)</f>
        <v>12126551.389090188</v>
      </c>
      <c r="J906">
        <f>+HLOOKUP(VLOOKUP($B906,$Q$2:$R$42,2,0),Costo_fondeo!$D$3:$AY$100,base_minorista!$A906,0)</f>
        <v>4.9523302301113192</v>
      </c>
      <c r="K906">
        <f>+HLOOKUP(VLOOKUP($B906,$Q$2:$R$42,2,0),Costo_provisiones!$D$3:$AY$100,base_minorista!$A906,0)</f>
        <v>1.9656797852999304</v>
      </c>
      <c r="L906">
        <f>+HLOOKUP(VLOOKUP($B906,$Q$2:$R$42,2,0),Morosidad_control!$D$4:$AY$101,base_minorista!$A906,0)</f>
        <v>9.6279183447810528</v>
      </c>
      <c r="M906">
        <f ca="1">+OFFSET(Capital_2!$D$2,base_minorista!A906,0)</f>
        <v>3.2437779376973728</v>
      </c>
      <c r="N906">
        <f>+HLOOKUP(VLOOKUP($B906,$Q$2:$R$42,2,0),costo_laboral!$E$2:$AZ$99,base_minorista!$A906,0)</f>
        <v>14.791093486696067</v>
      </c>
      <c r="O906">
        <f>+HLOOKUP(VLOOKUP($B906,$Q$2:$R$42,2,0),Participacion2!$D$2:$AO$99,base_minorista!$A906,0)</f>
        <v>0.11045335527854606</v>
      </c>
    </row>
    <row r="907" spans="1:15" ht="16.5" x14ac:dyDescent="0.3">
      <c r="A907">
        <v>31</v>
      </c>
      <c r="B907">
        <v>10</v>
      </c>
      <c r="C907">
        <v>30</v>
      </c>
      <c r="D907" s="3">
        <v>41790</v>
      </c>
      <c r="E907" s="33">
        <v>14</v>
      </c>
      <c r="F907">
        <v>1</v>
      </c>
      <c r="G907">
        <f>+HLOOKUP(VLOOKUP($B907,$Q$2:$R$42,2,0),costos_sf!$D$2:$AY$99,base_minorista!$A907,0)</f>
        <v>10891046.078297263</v>
      </c>
      <c r="H907">
        <f>+HLOOKUP(VLOOKUP($B907,$Q$2:$R$42,2,0),creditos_sf!$D$2:$AY$99,base_minorista!$A907,0)</f>
        <v>29152029.755025998</v>
      </c>
      <c r="I907">
        <f>+HLOOKUP(VLOOKUP($B907,$Q$2:$R$42,2,0),creditos_sf!$D$103:$AY$200,base_minorista!$A907,0)</f>
        <v>12142650.385501724</v>
      </c>
      <c r="J907">
        <f>+HLOOKUP(VLOOKUP($B907,$Q$2:$R$42,2,0),Costo_fondeo!$D$3:$AY$100,base_minorista!$A907,0)</f>
        <v>4.8652043676302164</v>
      </c>
      <c r="K907">
        <f>+HLOOKUP(VLOOKUP($B907,$Q$2:$R$42,2,0),Costo_provisiones!$D$3:$AY$100,base_minorista!$A907,0)</f>
        <v>1.9842723859198497</v>
      </c>
      <c r="L907">
        <f>+HLOOKUP(VLOOKUP($B907,$Q$2:$R$42,2,0),Morosidad_control!$D$4:$AY$101,base_minorista!$A907,0)</f>
        <v>10.002922143764392</v>
      </c>
      <c r="M907">
        <f ca="1">+OFFSET(Capital_2!$D$2,base_minorista!A907,0)</f>
        <v>3.2095324879825831</v>
      </c>
      <c r="N907">
        <f>+HLOOKUP(VLOOKUP($B907,$Q$2:$R$42,2,0),costo_laboral!$E$2:$AZ$99,base_minorista!$A907,0)</f>
        <v>14.886615059844207</v>
      </c>
      <c r="O907">
        <f>+HLOOKUP(VLOOKUP($B907,$Q$2:$R$42,2,0),Participacion2!$D$2:$AO$99,base_minorista!$A907,0)</f>
        <v>0.10751616423435202</v>
      </c>
    </row>
    <row r="908" spans="1:15" ht="16.5" x14ac:dyDescent="0.3">
      <c r="A908">
        <v>32</v>
      </c>
      <c r="B908">
        <v>10</v>
      </c>
      <c r="C908">
        <v>31</v>
      </c>
      <c r="D908" s="3">
        <v>41820</v>
      </c>
      <c r="E908" s="33">
        <v>14</v>
      </c>
      <c r="F908">
        <v>1</v>
      </c>
      <c r="G908">
        <f>+HLOOKUP(VLOOKUP($B908,$Q$2:$R$42,2,0),costos_sf!$D$2:$AY$99,base_minorista!$A908,0)</f>
        <v>10953398.818318224</v>
      </c>
      <c r="H908">
        <f>+HLOOKUP(VLOOKUP($B908,$Q$2:$R$42,2,0),creditos_sf!$D$2:$AY$99,base_minorista!$A908,0)</f>
        <v>28634418.375262607</v>
      </c>
      <c r="I908">
        <f>+HLOOKUP(VLOOKUP($B908,$Q$2:$R$42,2,0),creditos_sf!$D$103:$AY$200,base_minorista!$A908,0)</f>
        <v>12498224.104948912</v>
      </c>
      <c r="J908">
        <f>+HLOOKUP(VLOOKUP($B908,$Q$2:$R$42,2,0),Costo_fondeo!$D$3:$AY$100,base_minorista!$A908,0)</f>
        <v>4.7516301307571087</v>
      </c>
      <c r="K908">
        <f>+HLOOKUP(VLOOKUP($B908,$Q$2:$R$42,2,0),Costo_provisiones!$D$3:$AY$100,base_minorista!$A908,0)</f>
        <v>2.3892174867845002</v>
      </c>
      <c r="L908">
        <f>+HLOOKUP(VLOOKUP($B908,$Q$2:$R$42,2,0),Morosidad_control!$D$4:$AY$101,base_minorista!$A908,0)</f>
        <v>9.4367249255174848</v>
      </c>
      <c r="M908">
        <f ca="1">+OFFSET(Capital_2!$D$2,base_minorista!A908,0)</f>
        <v>3.1850428382831848</v>
      </c>
      <c r="N908">
        <f>+HLOOKUP(VLOOKUP($B908,$Q$2:$R$42,2,0),costo_laboral!$E$2:$AZ$99,base_minorista!$A908,0)</f>
        <v>14.881500594912159</v>
      </c>
      <c r="O908">
        <f>+HLOOKUP(VLOOKUP($B908,$Q$2:$R$42,2,0),Participacion2!$D$2:$AO$99,base_minorista!$A908,0)</f>
        <v>0.10529593763486643</v>
      </c>
    </row>
    <row r="909" spans="1:15" ht="16.5" x14ac:dyDescent="0.3">
      <c r="A909">
        <v>33</v>
      </c>
      <c r="B909">
        <v>10</v>
      </c>
      <c r="C909">
        <v>32</v>
      </c>
      <c r="D909" s="3">
        <v>41851</v>
      </c>
      <c r="E909" s="33">
        <v>14</v>
      </c>
      <c r="F909">
        <v>1</v>
      </c>
      <c r="G909">
        <f>+HLOOKUP(VLOOKUP($B909,$Q$2:$R$42,2,0),costos_sf!$D$2:$AY$99,base_minorista!$A909,0)</f>
        <v>10979728.016185872</v>
      </c>
      <c r="H909">
        <f>+HLOOKUP(VLOOKUP($B909,$Q$2:$R$42,2,0),creditos_sf!$D$2:$AY$99,base_minorista!$A909,0)</f>
        <v>28355018.190789439</v>
      </c>
      <c r="I909">
        <f>+HLOOKUP(VLOOKUP($B909,$Q$2:$R$42,2,0),creditos_sf!$D$103:$AY$200,base_minorista!$A909,0)</f>
        <v>12654568.774327552</v>
      </c>
      <c r="J909">
        <f>+HLOOKUP(VLOOKUP($B909,$Q$2:$R$42,2,0),Costo_fondeo!$D$3:$AY$100,base_minorista!$A909,0)</f>
        <v>4.6418384297510791</v>
      </c>
      <c r="K909">
        <f>+HLOOKUP(VLOOKUP($B909,$Q$2:$R$42,2,0),Costo_provisiones!$D$3:$AY$100,base_minorista!$A909,0)</f>
        <v>2.809150779302052</v>
      </c>
      <c r="L909">
        <f>+HLOOKUP(VLOOKUP($B909,$Q$2:$R$42,2,0),Morosidad_control!$D$4:$AY$101,base_minorista!$A909,0)</f>
        <v>9.5076682688548484</v>
      </c>
      <c r="M909">
        <f ca="1">+OFFSET(Capital_2!$D$2,base_minorista!A909,0)</f>
        <v>3.1704105350092515</v>
      </c>
      <c r="N909">
        <f>+HLOOKUP(VLOOKUP($B909,$Q$2:$R$42,2,0),costo_laboral!$E$2:$AZ$99,base_minorista!$A909,0)</f>
        <v>14.744835956796612</v>
      </c>
      <c r="O909">
        <f>+HLOOKUP(VLOOKUP($B909,$Q$2:$R$42,2,0),Participacion2!$D$2:$AO$99,base_minorista!$A909,0)</f>
        <v>0.10453401220626511</v>
      </c>
    </row>
    <row r="910" spans="1:15" ht="16.5" x14ac:dyDescent="0.3">
      <c r="A910">
        <v>34</v>
      </c>
      <c r="B910">
        <v>10</v>
      </c>
      <c r="C910">
        <v>33</v>
      </c>
      <c r="D910" s="3">
        <v>41882</v>
      </c>
      <c r="E910" s="33">
        <v>14</v>
      </c>
      <c r="F910">
        <v>1</v>
      </c>
      <c r="G910">
        <f>+HLOOKUP(VLOOKUP($B910,$Q$2:$R$42,2,0),costos_sf!$D$2:$AY$99,base_minorista!$A910,0)</f>
        <v>11082336.569828132</v>
      </c>
      <c r="H910">
        <f>+HLOOKUP(VLOOKUP($B910,$Q$2:$R$42,2,0),creditos_sf!$D$2:$AY$99,base_minorista!$A910,0)</f>
        <v>29483806.828256171</v>
      </c>
      <c r="I910">
        <f>+HLOOKUP(VLOOKUP($B910,$Q$2:$R$42,2,0),creditos_sf!$D$103:$AY$200,base_minorista!$A910,0)</f>
        <v>12317831.032790473</v>
      </c>
      <c r="J910">
        <f>+HLOOKUP(VLOOKUP($B910,$Q$2:$R$42,2,0),Costo_fondeo!$D$3:$AY$100,base_minorista!$A910,0)</f>
        <v>4.5424765285801225</v>
      </c>
      <c r="K910">
        <f>+HLOOKUP(VLOOKUP($B910,$Q$2:$R$42,2,0),Costo_provisiones!$D$3:$AY$100,base_minorista!$A910,0)</f>
        <v>2.9107337835816458</v>
      </c>
      <c r="L910">
        <f>+HLOOKUP(VLOOKUP($B910,$Q$2:$R$42,2,0),Morosidad_control!$D$4:$AY$101,base_minorista!$A910,0)</f>
        <v>9.3424755392685785</v>
      </c>
      <c r="M910">
        <f ca="1">+OFFSET(Capital_2!$D$2,base_minorista!A910,0)</f>
        <v>3.1468414088192862</v>
      </c>
      <c r="N910">
        <f>+HLOOKUP(VLOOKUP($B910,$Q$2:$R$42,2,0),costo_laboral!$E$2:$AZ$99,base_minorista!$A910,0)</f>
        <v>14.625612664830356</v>
      </c>
      <c r="O910">
        <f>+HLOOKUP(VLOOKUP($B910,$Q$2:$R$42,2,0),Participacion2!$D$2:$AO$99,base_minorista!$A910,0)</f>
        <v>0.10769705746950277</v>
      </c>
    </row>
    <row r="911" spans="1:15" ht="16.5" x14ac:dyDescent="0.3">
      <c r="A911">
        <v>35</v>
      </c>
      <c r="B911">
        <v>10</v>
      </c>
      <c r="C911">
        <v>34</v>
      </c>
      <c r="D911" s="3">
        <v>41912</v>
      </c>
      <c r="E911" s="33">
        <v>14</v>
      </c>
      <c r="F911">
        <v>1</v>
      </c>
      <c r="G911">
        <f>+HLOOKUP(VLOOKUP($B911,$Q$2:$R$42,2,0),costos_sf!$D$2:$AY$99,base_minorista!$A911,0)</f>
        <v>11122554.475628877</v>
      </c>
      <c r="H911">
        <f>+HLOOKUP(VLOOKUP($B911,$Q$2:$R$42,2,0),creditos_sf!$D$2:$AY$99,base_minorista!$A911,0)</f>
        <v>30149053.94145488</v>
      </c>
      <c r="I911">
        <f>+HLOOKUP(VLOOKUP($B911,$Q$2:$R$42,2,0),creditos_sf!$D$103:$AY$200,base_minorista!$A911,0)</f>
        <v>11866189.37361908</v>
      </c>
      <c r="J911">
        <f>+HLOOKUP(VLOOKUP($B911,$Q$2:$R$42,2,0),Costo_fondeo!$D$3:$AY$100,base_minorista!$A911,0)</f>
        <v>4.391771265418023</v>
      </c>
      <c r="K911">
        <f>+HLOOKUP(VLOOKUP($B911,$Q$2:$R$42,2,0),Costo_provisiones!$D$3:$AY$100,base_minorista!$A911,0)</f>
        <v>3.1477140645031354</v>
      </c>
      <c r="L911">
        <f>+HLOOKUP(VLOOKUP($B911,$Q$2:$R$42,2,0),Morosidad_control!$D$4:$AY$101,base_minorista!$A911,0)</f>
        <v>9.4845592817712809</v>
      </c>
      <c r="M911">
        <f ca="1">+OFFSET(Capital_2!$D$2,base_minorista!A911,0)</f>
        <v>3.1301745437504462</v>
      </c>
      <c r="N911">
        <f>+HLOOKUP(VLOOKUP($B911,$Q$2:$R$42,2,0),costo_laboral!$E$2:$AZ$99,base_minorista!$A911,0)</f>
        <v>14.660254863428051</v>
      </c>
      <c r="O911">
        <f>+HLOOKUP(VLOOKUP($B911,$Q$2:$R$42,2,0),Participacion2!$D$2:$AO$99,base_minorista!$A911,0)</f>
        <v>0.1100112640043131</v>
      </c>
    </row>
    <row r="912" spans="1:15" ht="16.5" x14ac:dyDescent="0.3">
      <c r="A912">
        <v>36</v>
      </c>
      <c r="B912">
        <v>10</v>
      </c>
      <c r="C912">
        <v>35</v>
      </c>
      <c r="D912" s="3">
        <v>41943</v>
      </c>
      <c r="E912" s="33">
        <v>14</v>
      </c>
      <c r="F912">
        <v>1</v>
      </c>
      <c r="G912">
        <f>+HLOOKUP(VLOOKUP($B912,$Q$2:$R$42,2,0),costos_sf!$D$2:$AY$99,base_minorista!$A912,0)</f>
        <v>11572118.940790558</v>
      </c>
      <c r="H912">
        <f>+HLOOKUP(VLOOKUP($B912,$Q$2:$R$42,2,0),creditos_sf!$D$2:$AY$99,base_minorista!$A912,0)</f>
        <v>30867112.434651073</v>
      </c>
      <c r="I912">
        <f>+HLOOKUP(VLOOKUP($B912,$Q$2:$R$42,2,0),creditos_sf!$D$103:$AY$200,base_minorista!$A912,0)</f>
        <v>11666736.825995238</v>
      </c>
      <c r="J912">
        <f>+HLOOKUP(VLOOKUP($B912,$Q$2:$R$42,2,0),Costo_fondeo!$D$3:$AY$100,base_minorista!$A912,0)</f>
        <v>4.255680807872932</v>
      </c>
      <c r="K912">
        <f>+HLOOKUP(VLOOKUP($B912,$Q$2:$R$42,2,0),Costo_provisiones!$D$3:$AY$100,base_minorista!$A912,0)</f>
        <v>3.7576296925405033</v>
      </c>
      <c r="L912">
        <f>+HLOOKUP(VLOOKUP($B912,$Q$2:$R$42,2,0),Morosidad_control!$D$4:$AY$101,base_minorista!$A912,0)</f>
        <v>8.4792272708118581</v>
      </c>
      <c r="M912">
        <f ca="1">+OFFSET(Capital_2!$D$2,base_minorista!A912,0)</f>
        <v>3.1052199516205063</v>
      </c>
      <c r="N912">
        <f>+HLOOKUP(VLOOKUP($B912,$Q$2:$R$42,2,0),costo_laboral!$E$2:$AZ$99,base_minorista!$A912,0)</f>
        <v>14.384046086418738</v>
      </c>
      <c r="O912">
        <f>+HLOOKUP(VLOOKUP($B912,$Q$2:$R$42,2,0),Participacion2!$D$2:$AO$99,base_minorista!$A912,0)</f>
        <v>0.11285237293963059</v>
      </c>
    </row>
    <row r="913" spans="1:15" ht="16.5" x14ac:dyDescent="0.3">
      <c r="A913">
        <v>37</v>
      </c>
      <c r="B913">
        <v>10</v>
      </c>
      <c r="C913">
        <v>36</v>
      </c>
      <c r="D913" s="3">
        <v>41973</v>
      </c>
      <c r="E913" s="33">
        <v>14</v>
      </c>
      <c r="F913">
        <v>1</v>
      </c>
      <c r="G913">
        <f>+HLOOKUP(VLOOKUP($B913,$Q$2:$R$42,2,0),costos_sf!$D$2:$AY$99,base_minorista!$A913,0)</f>
        <v>11322220.21299188</v>
      </c>
      <c r="H913">
        <f>+HLOOKUP(VLOOKUP($B913,$Q$2:$R$42,2,0),creditos_sf!$D$2:$AY$99,base_minorista!$A913,0)</f>
        <v>31253841.493035439</v>
      </c>
      <c r="I913">
        <f>+HLOOKUP(VLOOKUP($B913,$Q$2:$R$42,2,0),creditos_sf!$D$103:$AY$200,base_minorista!$A913,0)</f>
        <v>11679509.128557848</v>
      </c>
      <c r="J913">
        <f>+HLOOKUP(VLOOKUP($B913,$Q$2:$R$42,2,0),Costo_fondeo!$D$3:$AY$100,base_minorista!$A913,0)</f>
        <v>4.1308076277674415</v>
      </c>
      <c r="K913">
        <f>+HLOOKUP(VLOOKUP($B913,$Q$2:$R$42,2,0),Costo_provisiones!$D$3:$AY$100,base_minorista!$A913,0)</f>
        <v>3.5217150213923629</v>
      </c>
      <c r="L913">
        <f>+HLOOKUP(VLOOKUP($B913,$Q$2:$R$42,2,0),Morosidad_control!$D$4:$AY$101,base_minorista!$A913,0)</f>
        <v>7.9181991342897229</v>
      </c>
      <c r="M913">
        <f ca="1">+OFFSET(Capital_2!$D$2,base_minorista!A913,0)</f>
        <v>3.0886044861742721</v>
      </c>
      <c r="N913">
        <f>+HLOOKUP(VLOOKUP($B913,$Q$2:$R$42,2,0),costo_laboral!$E$2:$AZ$99,base_minorista!$A913,0)</f>
        <v>14.22108094421298</v>
      </c>
      <c r="O913">
        <f>+HLOOKUP(VLOOKUP($B913,$Q$2:$R$42,2,0),Participacion2!$D$2:$AO$99,base_minorista!$A913,0)</f>
        <v>0.11294652216923197</v>
      </c>
    </row>
    <row r="914" spans="1:15" ht="16.5" x14ac:dyDescent="0.3">
      <c r="A914">
        <v>38</v>
      </c>
      <c r="B914">
        <v>10</v>
      </c>
      <c r="C914">
        <v>37</v>
      </c>
      <c r="D914" s="3">
        <v>42004</v>
      </c>
      <c r="E914" s="33">
        <v>14</v>
      </c>
      <c r="F914">
        <v>1</v>
      </c>
      <c r="G914">
        <f>+HLOOKUP(VLOOKUP($B914,$Q$2:$R$42,2,0),costos_sf!$D$2:$AY$99,base_minorista!$A914,0)</f>
        <v>11309270.726598298</v>
      </c>
      <c r="H914">
        <f>+HLOOKUP(VLOOKUP($B914,$Q$2:$R$42,2,0),creditos_sf!$D$2:$AY$99,base_minorista!$A914,0)</f>
        <v>31010239.876505598</v>
      </c>
      <c r="I914">
        <f>+HLOOKUP(VLOOKUP($B914,$Q$2:$R$42,2,0),creditos_sf!$D$103:$AY$200,base_minorista!$A914,0)</f>
        <v>11638015.976175696</v>
      </c>
      <c r="J914">
        <f>+HLOOKUP(VLOOKUP($B914,$Q$2:$R$42,2,0),Costo_fondeo!$D$3:$AY$100,base_minorista!$A914,0)</f>
        <v>3.9859609343111093</v>
      </c>
      <c r="K914">
        <f>+HLOOKUP(VLOOKUP($B914,$Q$2:$R$42,2,0),Costo_provisiones!$D$3:$AY$100,base_minorista!$A914,0)</f>
        <v>3.8289710202599614</v>
      </c>
      <c r="L914">
        <f>+HLOOKUP(VLOOKUP($B914,$Q$2:$R$42,2,0),Morosidad_control!$D$4:$AY$101,base_minorista!$A914,0)</f>
        <v>7.8908283885014461</v>
      </c>
      <c r="M914">
        <f ca="1">+OFFSET(Capital_2!$D$2,base_minorista!A914,0)</f>
        <v>3.0772625191593428</v>
      </c>
      <c r="N914">
        <f>+HLOOKUP(VLOOKUP($B914,$Q$2:$R$42,2,0),costo_laboral!$E$2:$AZ$99,base_minorista!$A914,0)</f>
        <v>14.375118641237719</v>
      </c>
      <c r="O914">
        <f>+HLOOKUP(VLOOKUP($B914,$Q$2:$R$42,2,0),Participacion2!$D$2:$AO$99,base_minorista!$A914,0)</f>
        <v>0.11303766734459425</v>
      </c>
    </row>
    <row r="915" spans="1:15" ht="16.5" x14ac:dyDescent="0.3">
      <c r="A915">
        <v>39</v>
      </c>
      <c r="B915">
        <v>10</v>
      </c>
      <c r="C915">
        <v>38</v>
      </c>
      <c r="D915" s="3">
        <v>42035</v>
      </c>
      <c r="E915" s="33">
        <v>15</v>
      </c>
      <c r="F915">
        <v>1</v>
      </c>
      <c r="G915">
        <f>+HLOOKUP(VLOOKUP($B915,$Q$2:$R$42,2,0),costos_sf!$D$2:$AY$99,base_minorista!$A915,0)</f>
        <v>11156958.18191175</v>
      </c>
      <c r="H915">
        <f>+HLOOKUP(VLOOKUP($B915,$Q$2:$R$42,2,0),creditos_sf!$D$2:$AY$99,base_minorista!$A915,0)</f>
        <v>30811721.957392275</v>
      </c>
      <c r="I915">
        <f>+HLOOKUP(VLOOKUP($B915,$Q$2:$R$42,2,0),creditos_sf!$D$103:$AY$200,base_minorista!$A915,0)</f>
        <v>11919140.084040353</v>
      </c>
      <c r="J915">
        <f>+HLOOKUP(VLOOKUP($B915,$Q$2:$R$42,2,0),Costo_fondeo!$D$3:$AY$100,base_minorista!$A915,0)</f>
        <v>3.8539819674815332</v>
      </c>
      <c r="K915">
        <f>+HLOOKUP(VLOOKUP($B915,$Q$2:$R$42,2,0),Costo_provisiones!$D$3:$AY$100,base_minorista!$A915,0)</f>
        <v>3.6842569755205621</v>
      </c>
      <c r="L915">
        <f>+HLOOKUP(VLOOKUP($B915,$Q$2:$R$42,2,0),Morosidad_control!$D$4:$AY$101,base_minorista!$A915,0)</f>
        <v>8.1496493627579394</v>
      </c>
      <c r="M915">
        <f ca="1">+OFFSET(Capital_2!$D$2,base_minorista!A915,0)</f>
        <v>3.0663026726799725</v>
      </c>
      <c r="N915">
        <f>+HLOOKUP(VLOOKUP($B915,$Q$2:$R$42,2,0),costo_laboral!$E$2:$AZ$99,base_minorista!$A915,0)</f>
        <v>14.355353618842734</v>
      </c>
      <c r="O915">
        <f>+HLOOKUP(VLOOKUP($B915,$Q$2:$R$42,2,0),Participacion2!$D$2:$AO$99,base_minorista!$A915,0)</f>
        <v>0.11342956940372964</v>
      </c>
    </row>
    <row r="916" spans="1:15" ht="16.5" x14ac:dyDescent="0.3">
      <c r="A916">
        <v>40</v>
      </c>
      <c r="B916">
        <v>10</v>
      </c>
      <c r="C916">
        <v>39</v>
      </c>
      <c r="D916" s="3">
        <v>42063</v>
      </c>
      <c r="E916" s="33">
        <v>15</v>
      </c>
      <c r="F916">
        <v>1</v>
      </c>
      <c r="G916">
        <f>+HLOOKUP(VLOOKUP($B916,$Q$2:$R$42,2,0),costos_sf!$D$2:$AY$99,base_minorista!$A916,0)</f>
        <v>10897549.460419377</v>
      </c>
      <c r="H916">
        <f>+HLOOKUP(VLOOKUP($B916,$Q$2:$R$42,2,0),creditos_sf!$D$2:$AY$99,base_minorista!$A916,0)</f>
        <v>31148250.318637073</v>
      </c>
      <c r="I916">
        <f>+HLOOKUP(VLOOKUP($B916,$Q$2:$R$42,2,0),creditos_sf!$D$103:$AY$200,base_minorista!$A916,0)</f>
        <v>11829011.781039266</v>
      </c>
      <c r="J916">
        <f>+HLOOKUP(VLOOKUP($B916,$Q$2:$R$42,2,0),Costo_fondeo!$D$3:$AY$100,base_minorista!$A916,0)</f>
        <v>3.7485410419976462</v>
      </c>
      <c r="K916">
        <f>+HLOOKUP(VLOOKUP($B916,$Q$2:$R$42,2,0),Costo_provisiones!$D$3:$AY$100,base_minorista!$A916,0)</f>
        <v>3.3567886763223349</v>
      </c>
      <c r="L916">
        <f>+HLOOKUP(VLOOKUP($B916,$Q$2:$R$42,2,0),Morosidad_control!$D$4:$AY$101,base_minorista!$A916,0)</f>
        <v>8.0812816391397106</v>
      </c>
      <c r="M916">
        <f ca="1">+OFFSET(Capital_2!$D$2,base_minorista!A916,0)</f>
        <v>3.049096647123327</v>
      </c>
      <c r="N916">
        <f>+HLOOKUP(VLOOKUP($B916,$Q$2:$R$42,2,0),costo_laboral!$E$2:$AZ$99,base_minorista!$A916,0)</f>
        <v>14.266681136494519</v>
      </c>
      <c r="O916">
        <f>+HLOOKUP(VLOOKUP($B916,$Q$2:$R$42,2,0),Participacion2!$D$2:$AO$99,base_minorista!$A916,0)</f>
        <v>0.11551239803460665</v>
      </c>
    </row>
    <row r="917" spans="1:15" ht="16.5" x14ac:dyDescent="0.3">
      <c r="A917">
        <v>41</v>
      </c>
      <c r="B917">
        <v>10</v>
      </c>
      <c r="C917">
        <v>40</v>
      </c>
      <c r="D917" s="3">
        <v>42094</v>
      </c>
      <c r="E917" s="33">
        <v>15</v>
      </c>
      <c r="F917">
        <v>1</v>
      </c>
      <c r="G917">
        <f>+HLOOKUP(VLOOKUP($B917,$Q$2:$R$42,2,0),costos_sf!$D$2:$AY$99,base_minorista!$A917,0)</f>
        <v>10634256.46537745</v>
      </c>
      <c r="H917">
        <f>+HLOOKUP(VLOOKUP($B917,$Q$2:$R$42,2,0),creditos_sf!$D$2:$AY$99,base_minorista!$A917,0)</f>
        <v>30641966.743685789</v>
      </c>
      <c r="I917">
        <f>+HLOOKUP(VLOOKUP($B917,$Q$2:$R$42,2,0),creditos_sf!$D$103:$AY$200,base_minorista!$A917,0)</f>
        <v>11268117.53838094</v>
      </c>
      <c r="J917">
        <f>+HLOOKUP(VLOOKUP($B917,$Q$2:$R$42,2,0),Costo_fondeo!$D$3:$AY$100,base_minorista!$A917,0)</f>
        <v>3.6546005049720218</v>
      </c>
      <c r="K917">
        <f>+HLOOKUP(VLOOKUP($B917,$Q$2:$R$42,2,0),Costo_provisiones!$D$3:$AY$100,base_minorista!$A917,0)</f>
        <v>2.9749143059449183</v>
      </c>
      <c r="L917">
        <f>+HLOOKUP(VLOOKUP($B917,$Q$2:$R$42,2,0),Morosidad_control!$D$4:$AY$101,base_minorista!$A917,0)</f>
        <v>9.4315225264112268</v>
      </c>
      <c r="M917">
        <f ca="1">+OFFSET(Capital_2!$D$2,base_minorista!A917,0)</f>
        <v>3.0217281587138265</v>
      </c>
      <c r="N917">
        <f>+HLOOKUP(VLOOKUP($B917,$Q$2:$R$42,2,0),costo_laboral!$E$2:$AZ$99,base_minorista!$A917,0)</f>
        <v>14.694939569542415</v>
      </c>
      <c r="O917">
        <f>+HLOOKUP(VLOOKUP($B917,$Q$2:$R$42,2,0),Participacion2!$D$2:$AO$99,base_minorista!$A917,0)</f>
        <v>0.11449859687165252</v>
      </c>
    </row>
    <row r="918" spans="1:15" ht="16.5" x14ac:dyDescent="0.3">
      <c r="A918">
        <v>42</v>
      </c>
      <c r="B918">
        <v>10</v>
      </c>
      <c r="C918">
        <v>41</v>
      </c>
      <c r="D918" s="3">
        <v>42124</v>
      </c>
      <c r="E918" s="33">
        <v>15</v>
      </c>
      <c r="F918">
        <v>1</v>
      </c>
      <c r="G918">
        <f>+HLOOKUP(VLOOKUP($B918,$Q$2:$R$42,2,0),costos_sf!$D$2:$AY$99,base_minorista!$A918,0)</f>
        <v>10604431.634876456</v>
      </c>
      <c r="H918">
        <f>+HLOOKUP(VLOOKUP($B918,$Q$2:$R$42,2,0),creditos_sf!$D$2:$AY$99,base_minorista!$A918,0)</f>
        <v>30860940.627490427</v>
      </c>
      <c r="I918">
        <f>+HLOOKUP(VLOOKUP($B918,$Q$2:$R$42,2,0),creditos_sf!$D$103:$AY$200,base_minorista!$A918,0)</f>
        <v>11382122.617669996</v>
      </c>
      <c r="J918">
        <f>+HLOOKUP(VLOOKUP($B918,$Q$2:$R$42,2,0),Costo_fondeo!$D$3:$AY$100,base_minorista!$A918,0)</f>
        <v>3.5701828437149095</v>
      </c>
      <c r="K918">
        <f>+HLOOKUP(VLOOKUP($B918,$Q$2:$R$42,2,0),Costo_provisiones!$D$3:$AY$100,base_minorista!$A918,0)</f>
        <v>2.9150272315241352</v>
      </c>
      <c r="L918">
        <f>+HLOOKUP(VLOOKUP($B918,$Q$2:$R$42,2,0),Morosidad_control!$D$4:$AY$101,base_minorista!$A918,0)</f>
        <v>8.6932448799033164</v>
      </c>
      <c r="M918">
        <f ca="1">+OFFSET(Capital_2!$D$2,base_minorista!A918,0)</f>
        <v>3.0029222612045556</v>
      </c>
      <c r="N918">
        <f>+HLOOKUP(VLOOKUP($B918,$Q$2:$R$42,2,0),costo_laboral!$E$2:$AZ$99,base_minorista!$A918,0)</f>
        <v>14.752855762382493</v>
      </c>
      <c r="O918">
        <f>+HLOOKUP(VLOOKUP($B918,$Q$2:$R$42,2,0),Participacion2!$D$2:$AO$99,base_minorista!$A918,0)</f>
        <v>0.11558012286756336</v>
      </c>
    </row>
    <row r="919" spans="1:15" ht="16.5" x14ac:dyDescent="0.3">
      <c r="A919">
        <v>43</v>
      </c>
      <c r="B919">
        <v>10</v>
      </c>
      <c r="C919">
        <v>42</v>
      </c>
      <c r="D919" s="3">
        <v>42155</v>
      </c>
      <c r="E919" s="33">
        <v>15</v>
      </c>
      <c r="F919">
        <v>1</v>
      </c>
      <c r="G919">
        <f>+HLOOKUP(VLOOKUP($B919,$Q$2:$R$42,2,0),costos_sf!$D$2:$AY$99,base_minorista!$A919,0)</f>
        <v>10560753.633384641</v>
      </c>
      <c r="H919">
        <f>+HLOOKUP(VLOOKUP($B919,$Q$2:$R$42,2,0),creditos_sf!$D$2:$AY$99,base_minorista!$A919,0)</f>
        <v>30731142.084322318</v>
      </c>
      <c r="I919">
        <f>+HLOOKUP(VLOOKUP($B919,$Q$2:$R$42,2,0),creditos_sf!$D$103:$AY$200,base_minorista!$A919,0)</f>
        <v>11568738.520188741</v>
      </c>
      <c r="J919">
        <f>+HLOOKUP(VLOOKUP($B919,$Q$2:$R$42,2,0),Costo_fondeo!$D$3:$AY$100,base_minorista!$A919,0)</f>
        <v>3.4966296166249631</v>
      </c>
      <c r="K919">
        <f>+HLOOKUP(VLOOKUP($B919,$Q$2:$R$42,2,0),Costo_provisiones!$D$3:$AY$100,base_minorista!$A919,0)</f>
        <v>3.0299114836596805</v>
      </c>
      <c r="L919">
        <f>+HLOOKUP(VLOOKUP($B919,$Q$2:$R$42,2,0),Morosidad_control!$D$4:$AY$101,base_minorista!$A919,0)</f>
        <v>8.9773602998186703</v>
      </c>
      <c r="M919">
        <f ca="1">+OFFSET(Capital_2!$D$2,base_minorista!A919,0)</f>
        <v>2.9913163210576634</v>
      </c>
      <c r="N919">
        <f>+HLOOKUP(VLOOKUP($B919,$Q$2:$R$42,2,0),costo_laboral!$E$2:$AZ$99,base_minorista!$A919,0)</f>
        <v>14.752710911365643</v>
      </c>
      <c r="O919">
        <f>+HLOOKUP(VLOOKUP($B919,$Q$2:$R$42,2,0),Participacion2!$D$2:$AO$99,base_minorista!$A919,0)</f>
        <v>0.1152659972106046</v>
      </c>
    </row>
    <row r="920" spans="1:15" ht="16.5" x14ac:dyDescent="0.3">
      <c r="A920">
        <v>44</v>
      </c>
      <c r="B920">
        <v>10</v>
      </c>
      <c r="C920">
        <v>43</v>
      </c>
      <c r="D920" s="3">
        <v>42185</v>
      </c>
      <c r="E920" s="33">
        <v>15</v>
      </c>
      <c r="F920">
        <v>1</v>
      </c>
      <c r="G920">
        <f>+HLOOKUP(VLOOKUP($B920,$Q$2:$R$42,2,0),costos_sf!$D$2:$AY$99,base_minorista!$A920,0)</f>
        <v>10392384.631817168</v>
      </c>
      <c r="H920">
        <f>+HLOOKUP(VLOOKUP($B920,$Q$2:$R$42,2,0),creditos_sf!$D$2:$AY$99,base_minorista!$A920,0)</f>
        <v>29980506.328250445</v>
      </c>
      <c r="I920">
        <f>+HLOOKUP(VLOOKUP($B920,$Q$2:$R$42,2,0),creditos_sf!$D$103:$AY$200,base_minorista!$A920,0)</f>
        <v>11382911.813616388</v>
      </c>
      <c r="J920">
        <f>+HLOOKUP(VLOOKUP($B920,$Q$2:$R$42,2,0),Costo_fondeo!$D$3:$AY$100,base_minorista!$A920,0)</f>
        <v>3.4598522356826886</v>
      </c>
      <c r="K920">
        <f>+HLOOKUP(VLOOKUP($B920,$Q$2:$R$42,2,0),Costo_provisiones!$D$3:$AY$100,base_minorista!$A920,0)</f>
        <v>2.714559184211466</v>
      </c>
      <c r="L920">
        <f>+HLOOKUP(VLOOKUP($B920,$Q$2:$R$42,2,0),Morosidad_control!$D$4:$AY$101,base_minorista!$A920,0)</f>
        <v>7.7979990001285984</v>
      </c>
      <c r="M920">
        <f ca="1">+OFFSET(Capital_2!$D$2,base_minorista!A920,0)</f>
        <v>2.9626797769382383</v>
      </c>
      <c r="N920">
        <f>+HLOOKUP(VLOOKUP($B920,$Q$2:$R$42,2,0),costo_laboral!$E$2:$AZ$99,base_minorista!$A920,0)</f>
        <v>15.120524975620626</v>
      </c>
      <c r="O920">
        <f>+HLOOKUP(VLOOKUP($B920,$Q$2:$R$42,2,0),Participacion2!$D$2:$AO$99,base_minorista!$A920,0)</f>
        <v>0.1136955203840942</v>
      </c>
    </row>
    <row r="921" spans="1:15" ht="16.5" x14ac:dyDescent="0.3">
      <c r="A921">
        <v>45</v>
      </c>
      <c r="B921">
        <v>10</v>
      </c>
      <c r="C921">
        <v>44</v>
      </c>
      <c r="D921" s="3">
        <v>42216</v>
      </c>
      <c r="E921" s="33">
        <v>15</v>
      </c>
      <c r="F921">
        <v>1</v>
      </c>
      <c r="G921">
        <f>+HLOOKUP(VLOOKUP($B921,$Q$2:$R$42,2,0),costos_sf!$D$2:$AY$99,base_minorista!$A921,0)</f>
        <v>10417305.67762433</v>
      </c>
      <c r="H921">
        <f>+HLOOKUP(VLOOKUP($B921,$Q$2:$R$42,2,0),creditos_sf!$D$2:$AY$99,base_minorista!$A921,0)</f>
        <v>29610270.346676715</v>
      </c>
      <c r="I921">
        <f>+HLOOKUP(VLOOKUP($B921,$Q$2:$R$42,2,0),creditos_sf!$D$103:$AY$200,base_minorista!$A921,0)</f>
        <v>10775741.414119219</v>
      </c>
      <c r="J921">
        <f>+HLOOKUP(VLOOKUP($B921,$Q$2:$R$42,2,0),Costo_fondeo!$D$3:$AY$100,base_minorista!$A921,0)</f>
        <v>3.4262377212109425</v>
      </c>
      <c r="K921">
        <f>+HLOOKUP(VLOOKUP($B921,$Q$2:$R$42,2,0),Costo_provisiones!$D$3:$AY$100,base_minorista!$A921,0)</f>
        <v>2.5932106589850639</v>
      </c>
      <c r="L921">
        <f>+HLOOKUP(VLOOKUP($B921,$Q$2:$R$42,2,0),Morosidad_control!$D$4:$AY$101,base_minorista!$A921,0)</f>
        <v>8.2941008645305931</v>
      </c>
      <c r="M921">
        <f ca="1">+OFFSET(Capital_2!$D$2,base_minorista!A921,0)</f>
        <v>2.9172838879084302</v>
      </c>
      <c r="N921">
        <f>+HLOOKUP(VLOOKUP($B921,$Q$2:$R$42,2,0),costo_laboral!$E$2:$AZ$99,base_minorista!$A921,0)</f>
        <v>15.809993438150574</v>
      </c>
      <c r="O921">
        <f>+HLOOKUP(VLOOKUP($B921,$Q$2:$R$42,2,0),Participacion2!$D$2:$AO$99,base_minorista!$A921,0)</f>
        <v>0.11270943676478413</v>
      </c>
    </row>
    <row r="922" spans="1:15" ht="16.5" x14ac:dyDescent="0.3">
      <c r="A922">
        <v>46</v>
      </c>
      <c r="B922">
        <v>10</v>
      </c>
      <c r="C922">
        <v>45</v>
      </c>
      <c r="D922" s="3">
        <v>42247</v>
      </c>
      <c r="E922" s="33">
        <v>15</v>
      </c>
      <c r="F922">
        <v>1</v>
      </c>
      <c r="G922">
        <f>+HLOOKUP(VLOOKUP($B922,$Q$2:$R$42,2,0),costos_sf!$D$2:$AY$99,base_minorista!$A922,0)</f>
        <v>10204118.491227131</v>
      </c>
      <c r="H922">
        <f>+HLOOKUP(VLOOKUP($B922,$Q$2:$R$42,2,0),creditos_sf!$D$2:$AY$99,base_minorista!$A922,0)</f>
        <v>29986988.067192391</v>
      </c>
      <c r="I922">
        <f>+HLOOKUP(VLOOKUP($B922,$Q$2:$R$42,2,0),creditos_sf!$D$103:$AY$200,base_minorista!$A922,0)</f>
        <v>9794161.2078640983</v>
      </c>
      <c r="J922">
        <f>+HLOOKUP(VLOOKUP($B922,$Q$2:$R$42,2,0),Costo_fondeo!$D$3:$AY$100,base_minorista!$A922,0)</f>
        <v>3.4161615996722303</v>
      </c>
      <c r="K922">
        <f>+HLOOKUP(VLOOKUP($B922,$Q$2:$R$42,2,0),Costo_provisiones!$D$3:$AY$100,base_minorista!$A922,0)</f>
        <v>2.2756259012111371</v>
      </c>
      <c r="L922">
        <f>+HLOOKUP(VLOOKUP($B922,$Q$2:$R$42,2,0),Morosidad_control!$D$4:$AY$101,base_minorista!$A922,0)</f>
        <v>8.1285232998741641</v>
      </c>
      <c r="M922">
        <f ca="1">+OFFSET(Capital_2!$D$2,base_minorista!A922,0)</f>
        <v>2.8874106541141011</v>
      </c>
      <c r="N922">
        <f>+HLOOKUP(VLOOKUP($B922,$Q$2:$R$42,2,0),costo_laboral!$E$2:$AZ$99,base_minorista!$A922,0)</f>
        <v>16.089736019442174</v>
      </c>
      <c r="O922">
        <f>+HLOOKUP(VLOOKUP($B922,$Q$2:$R$42,2,0),Participacion2!$D$2:$AO$99,base_minorista!$A922,0)</f>
        <v>0.11383145359922908</v>
      </c>
    </row>
    <row r="923" spans="1:15" ht="16.5" x14ac:dyDescent="0.3">
      <c r="A923">
        <v>47</v>
      </c>
      <c r="B923">
        <v>10</v>
      </c>
      <c r="C923">
        <v>46</v>
      </c>
      <c r="D923" s="3">
        <v>42277</v>
      </c>
      <c r="E923" s="33">
        <v>15</v>
      </c>
      <c r="F923">
        <v>1</v>
      </c>
      <c r="G923">
        <f>+HLOOKUP(VLOOKUP($B923,$Q$2:$R$42,2,0),costos_sf!$D$2:$AY$99,base_minorista!$A923,0)</f>
        <v>10165392.991433337</v>
      </c>
      <c r="H923">
        <f>+HLOOKUP(VLOOKUP($B923,$Q$2:$R$42,2,0),creditos_sf!$D$2:$AY$99,base_minorista!$A923,0)</f>
        <v>30767011.114247061</v>
      </c>
      <c r="I923">
        <f>+HLOOKUP(VLOOKUP($B923,$Q$2:$R$42,2,0),creditos_sf!$D$103:$AY$200,base_minorista!$A923,0)</f>
        <v>10150313.575707976</v>
      </c>
      <c r="J923">
        <f>+HLOOKUP(VLOOKUP($B923,$Q$2:$R$42,2,0),Costo_fondeo!$D$3:$AY$100,base_minorista!$A923,0)</f>
        <v>3.430405626122099</v>
      </c>
      <c r="K923">
        <f>+HLOOKUP(VLOOKUP($B923,$Q$2:$R$42,2,0),Costo_provisiones!$D$3:$AY$100,base_minorista!$A923,0)</f>
        <v>2.1099561561508806</v>
      </c>
      <c r="L923">
        <f>+HLOOKUP(VLOOKUP($B923,$Q$2:$R$42,2,0),Morosidad_control!$D$4:$AY$101,base_minorista!$A923,0)</f>
        <v>7.6309348583006562</v>
      </c>
      <c r="M923">
        <f ca="1">+OFFSET(Capital_2!$D$2,base_minorista!A923,0)</f>
        <v>2.8604428107092303</v>
      </c>
      <c r="N923">
        <f>+HLOOKUP(VLOOKUP($B923,$Q$2:$R$42,2,0),costo_laboral!$E$2:$AZ$99,base_minorista!$A923,0)</f>
        <v>15.756990945062018</v>
      </c>
      <c r="O923">
        <f>+HLOOKUP(VLOOKUP($B923,$Q$2:$R$42,2,0),Participacion2!$D$2:$AO$99,base_minorista!$A923,0)</f>
        <v>0.11610738180004658</v>
      </c>
    </row>
    <row r="924" spans="1:15" ht="16.5" x14ac:dyDescent="0.3">
      <c r="A924">
        <v>48</v>
      </c>
      <c r="B924">
        <v>10</v>
      </c>
      <c r="C924">
        <v>47</v>
      </c>
      <c r="D924" s="3">
        <v>42308</v>
      </c>
      <c r="E924" s="33">
        <v>15</v>
      </c>
      <c r="F924">
        <v>1</v>
      </c>
      <c r="G924">
        <f>+HLOOKUP(VLOOKUP($B924,$Q$2:$R$42,2,0),costos_sf!$D$2:$AY$99,base_minorista!$A924,0)</f>
        <v>9854025.2607305162</v>
      </c>
      <c r="H924">
        <f>+HLOOKUP(VLOOKUP($B924,$Q$2:$R$42,2,0),creditos_sf!$D$2:$AY$99,base_minorista!$A924,0)</f>
        <v>31535799.109456036</v>
      </c>
      <c r="I924">
        <f>+HLOOKUP(VLOOKUP($B924,$Q$2:$R$42,2,0),creditos_sf!$D$103:$AY$200,base_minorista!$A924,0)</f>
        <v>10209268.620011594</v>
      </c>
      <c r="J924">
        <f>+HLOOKUP(VLOOKUP($B924,$Q$2:$R$42,2,0),Costo_fondeo!$D$3:$AY$100,base_minorista!$A924,0)</f>
        <v>3.4579987239684007</v>
      </c>
      <c r="K924">
        <f>+HLOOKUP(VLOOKUP($B924,$Q$2:$R$42,2,0),Costo_provisiones!$D$3:$AY$100,base_minorista!$A924,0)</f>
        <v>2.1550251913657394</v>
      </c>
      <c r="L924">
        <f>+HLOOKUP(VLOOKUP($B924,$Q$2:$R$42,2,0),Morosidad_control!$D$4:$AY$101,base_minorista!$A924,0)</f>
        <v>6.9228456371361986</v>
      </c>
      <c r="M924">
        <f ca="1">+OFFSET(Capital_2!$D$2,base_minorista!A924,0)</f>
        <v>2.8360712606451561</v>
      </c>
      <c r="N924">
        <f>+HLOOKUP(VLOOKUP($B924,$Q$2:$R$42,2,0),costo_laboral!$E$2:$AZ$99,base_minorista!$A924,0)</f>
        <v>15.515402459376704</v>
      </c>
      <c r="O924">
        <f>+HLOOKUP(VLOOKUP($B924,$Q$2:$R$42,2,0),Participacion2!$D$2:$AO$99,base_minorista!$A924,0)</f>
        <v>0.11794777656750483</v>
      </c>
    </row>
    <row r="925" spans="1:15" ht="16.5" x14ac:dyDescent="0.3">
      <c r="A925">
        <v>49</v>
      </c>
      <c r="B925">
        <v>10</v>
      </c>
      <c r="C925">
        <v>48</v>
      </c>
      <c r="D925" s="3">
        <v>42338</v>
      </c>
      <c r="E925" s="33">
        <v>15</v>
      </c>
      <c r="F925">
        <v>1</v>
      </c>
      <c r="G925">
        <f>+HLOOKUP(VLOOKUP($B925,$Q$2:$R$42,2,0),costos_sf!$D$2:$AY$99,base_minorista!$A925,0)</f>
        <v>9946391.4344610255</v>
      </c>
      <c r="H925">
        <f>+HLOOKUP(VLOOKUP($B925,$Q$2:$R$42,2,0),creditos_sf!$D$2:$AY$99,base_minorista!$A925,0)</f>
        <v>31588167.878453497</v>
      </c>
      <c r="I925">
        <f>+HLOOKUP(VLOOKUP($B925,$Q$2:$R$42,2,0),creditos_sf!$D$103:$AY$200,base_minorista!$A925,0)</f>
        <v>9781891.106710678</v>
      </c>
      <c r="J925">
        <f>+HLOOKUP(VLOOKUP($B925,$Q$2:$R$42,2,0),Costo_fondeo!$D$3:$AY$100,base_minorista!$A925,0)</f>
        <v>3.4518172151725541</v>
      </c>
      <c r="K925">
        <f>+HLOOKUP(VLOOKUP($B925,$Q$2:$R$42,2,0),Costo_provisiones!$D$3:$AY$100,base_minorista!$A925,0)</f>
        <v>2.2624122464605279</v>
      </c>
      <c r="L925">
        <f>+HLOOKUP(VLOOKUP($B925,$Q$2:$R$42,2,0),Morosidad_control!$D$4:$AY$101,base_minorista!$A925,0)</f>
        <v>7.2842228804642781</v>
      </c>
      <c r="M925">
        <f ca="1">+OFFSET(Capital_2!$D$2,base_minorista!A925,0)</f>
        <v>2.8102228331623054</v>
      </c>
      <c r="N925">
        <f>+HLOOKUP(VLOOKUP($B925,$Q$2:$R$42,2,0),costo_laboral!$E$2:$AZ$99,base_minorista!$A925,0)</f>
        <v>15.847083213330384</v>
      </c>
      <c r="O925">
        <f>+HLOOKUP(VLOOKUP($B925,$Q$2:$R$42,2,0),Participacion2!$D$2:$AO$99,base_minorista!$A925,0)</f>
        <v>0.11701785880809359</v>
      </c>
    </row>
    <row r="926" spans="1:15" ht="16.5" x14ac:dyDescent="0.3">
      <c r="A926">
        <v>50</v>
      </c>
      <c r="B926">
        <v>10</v>
      </c>
      <c r="C926">
        <v>49</v>
      </c>
      <c r="D926" s="3">
        <v>42369</v>
      </c>
      <c r="E926" s="33">
        <v>15</v>
      </c>
      <c r="F926">
        <v>1</v>
      </c>
      <c r="G926">
        <f>+HLOOKUP(VLOOKUP($B926,$Q$2:$R$42,2,0),costos_sf!$D$2:$AY$99,base_minorista!$A926,0)</f>
        <v>10032280.185257938</v>
      </c>
      <c r="H926">
        <f>+HLOOKUP(VLOOKUP($B926,$Q$2:$R$42,2,0),creditos_sf!$D$2:$AY$99,base_minorista!$A926,0)</f>
        <v>31794197.290675055</v>
      </c>
      <c r="I926">
        <f>+HLOOKUP(VLOOKUP($B926,$Q$2:$R$42,2,0),creditos_sf!$D$103:$AY$200,base_minorista!$A926,0)</f>
        <v>9246778.7172052506</v>
      </c>
      <c r="J926">
        <f>+HLOOKUP(VLOOKUP($B926,$Q$2:$R$42,2,0),Costo_fondeo!$D$3:$AY$100,base_minorista!$A926,0)</f>
        <v>3.4798840546897534</v>
      </c>
      <c r="K926">
        <f>+HLOOKUP(VLOOKUP($B926,$Q$2:$R$42,2,0),Costo_provisiones!$D$3:$AY$100,base_minorista!$A926,0)</f>
        <v>2.3338252429115975</v>
      </c>
      <c r="L926">
        <f>+HLOOKUP(VLOOKUP($B926,$Q$2:$R$42,2,0),Morosidad_control!$D$4:$AY$101,base_minorista!$A926,0)</f>
        <v>7.5578652093721885</v>
      </c>
      <c r="M926">
        <f ca="1">+OFFSET(Capital_2!$D$2,base_minorista!A926,0)</f>
        <v>2.789179696006852</v>
      </c>
      <c r="N926">
        <f>+HLOOKUP(VLOOKUP($B926,$Q$2:$R$42,2,0),costo_laboral!$E$2:$AZ$99,base_minorista!$A926,0)</f>
        <v>16.054536321206008</v>
      </c>
      <c r="O926">
        <f>+HLOOKUP(VLOOKUP($B926,$Q$2:$R$42,2,0),Participacion2!$D$2:$AO$99,base_minorista!$A926,0)</f>
        <v>0.11809233126483488</v>
      </c>
    </row>
    <row r="927" spans="1:15" ht="16.5" x14ac:dyDescent="0.3">
      <c r="A927">
        <v>51</v>
      </c>
      <c r="B927">
        <v>10</v>
      </c>
      <c r="C927">
        <v>50</v>
      </c>
      <c r="D927" s="3">
        <v>42400</v>
      </c>
      <c r="E927" s="33">
        <v>16</v>
      </c>
      <c r="F927">
        <v>1</v>
      </c>
      <c r="G927">
        <f>+HLOOKUP(VLOOKUP($B927,$Q$2:$R$42,2,0),costos_sf!$D$2:$AY$99,base_minorista!$A927,0)</f>
        <v>10095871.995243574</v>
      </c>
      <c r="H927">
        <f>+HLOOKUP(VLOOKUP($B927,$Q$2:$R$42,2,0),creditos_sf!$D$2:$AY$99,base_minorista!$A927,0)</f>
        <v>32396950.499291159</v>
      </c>
      <c r="I927">
        <f>+HLOOKUP(VLOOKUP($B927,$Q$2:$R$42,2,0),creditos_sf!$D$103:$AY$200,base_minorista!$A927,0)</f>
        <v>8620784.7980631683</v>
      </c>
      <c r="J927">
        <f>+HLOOKUP(VLOOKUP($B927,$Q$2:$R$42,2,0),Costo_fondeo!$D$3:$AY$100,base_minorista!$A927,0)</f>
        <v>3.5064766126717406</v>
      </c>
      <c r="K927">
        <f>+HLOOKUP(VLOOKUP($B927,$Q$2:$R$42,2,0),Costo_provisiones!$D$3:$AY$100,base_minorista!$A927,0)</f>
        <v>2.5105372606177991</v>
      </c>
      <c r="L927">
        <f>+HLOOKUP(VLOOKUP($B927,$Q$2:$R$42,2,0),Morosidad_control!$D$4:$AY$101,base_minorista!$A927,0)</f>
        <v>8.2244066464479033</v>
      </c>
      <c r="M927">
        <f ca="1">+OFFSET(Capital_2!$D$2,base_minorista!A927,0)</f>
        <v>2.7880675647391326</v>
      </c>
      <c r="N927">
        <f>+HLOOKUP(VLOOKUP($B927,$Q$2:$R$42,2,0),costo_laboral!$E$2:$AZ$99,base_minorista!$A927,0)</f>
        <v>16.089902373708306</v>
      </c>
      <c r="O927">
        <f>+HLOOKUP(VLOOKUP($B927,$Q$2:$R$42,2,0),Participacion2!$D$2:$AO$99,base_minorista!$A927,0)</f>
        <v>0.12191729812423248</v>
      </c>
    </row>
    <row r="928" spans="1:15" ht="16.5" x14ac:dyDescent="0.3">
      <c r="A928">
        <v>52</v>
      </c>
      <c r="B928">
        <v>10</v>
      </c>
      <c r="C928">
        <v>51</v>
      </c>
      <c r="D928" s="3">
        <v>42429</v>
      </c>
      <c r="E928" s="33">
        <v>16</v>
      </c>
      <c r="F928">
        <v>1</v>
      </c>
      <c r="G928">
        <f>+HLOOKUP(VLOOKUP($B928,$Q$2:$R$42,2,0),costos_sf!$D$2:$AY$99,base_minorista!$A928,0)</f>
        <v>10174429.091026934</v>
      </c>
      <c r="H928">
        <f>+HLOOKUP(VLOOKUP($B928,$Q$2:$R$42,2,0),creditos_sf!$D$2:$AY$99,base_minorista!$A928,0)</f>
        <v>32310758.986100677</v>
      </c>
      <c r="I928">
        <f>+HLOOKUP(VLOOKUP($B928,$Q$2:$R$42,2,0),creditos_sf!$D$103:$AY$200,base_minorista!$A928,0)</f>
        <v>8328635.1014396362</v>
      </c>
      <c r="J928">
        <f>+HLOOKUP(VLOOKUP($B928,$Q$2:$R$42,2,0),Costo_fondeo!$D$3:$AY$100,base_minorista!$A928,0)</f>
        <v>3.4872610708584597</v>
      </c>
      <c r="K928">
        <f>+HLOOKUP(VLOOKUP($B928,$Q$2:$R$42,2,0),Costo_provisiones!$D$3:$AY$100,base_minorista!$A928,0)</f>
        <v>2.5723234817840024</v>
      </c>
      <c r="L928">
        <f>+HLOOKUP(VLOOKUP($B928,$Q$2:$R$42,2,0),Morosidad_control!$D$4:$AY$101,base_minorista!$A928,0)</f>
        <v>7.7050281619347132</v>
      </c>
      <c r="M928">
        <f ca="1">+OFFSET(Capital_2!$D$2,base_minorista!A928,0)</f>
        <v>2.8101212764635846</v>
      </c>
      <c r="N928">
        <f>+HLOOKUP(VLOOKUP($B928,$Q$2:$R$42,2,0),costo_laboral!$E$2:$AZ$99,base_minorista!$A928,0)</f>
        <v>16.352198218230164</v>
      </c>
      <c r="O928">
        <f>+HLOOKUP(VLOOKUP($B928,$Q$2:$R$42,2,0),Participacion2!$D$2:$AO$99,base_minorista!$A928,0)</f>
        <v>0.12189506209010158</v>
      </c>
    </row>
    <row r="929" spans="1:15" ht="16.5" x14ac:dyDescent="0.3">
      <c r="A929">
        <v>53</v>
      </c>
      <c r="B929">
        <v>10</v>
      </c>
      <c r="C929">
        <v>52</v>
      </c>
      <c r="D929" s="3">
        <v>42460</v>
      </c>
      <c r="E929" s="33">
        <v>16</v>
      </c>
      <c r="F929">
        <v>1</v>
      </c>
      <c r="G929">
        <f>+HLOOKUP(VLOOKUP($B929,$Q$2:$R$42,2,0),costos_sf!$D$2:$AY$99,base_minorista!$A929,0)</f>
        <v>10408105.489239823</v>
      </c>
      <c r="H929">
        <f>+HLOOKUP(VLOOKUP($B929,$Q$2:$R$42,2,0),creditos_sf!$D$2:$AY$99,base_minorista!$A929,0)</f>
        <v>32758599.467208877</v>
      </c>
      <c r="I929">
        <f>+HLOOKUP(VLOOKUP($B929,$Q$2:$R$42,2,0),creditos_sf!$D$103:$AY$200,base_minorista!$A929,0)</f>
        <v>8197376.760511349</v>
      </c>
      <c r="J929">
        <f>+HLOOKUP(VLOOKUP($B929,$Q$2:$R$42,2,0),Costo_fondeo!$D$3:$AY$100,base_minorista!$A929,0)</f>
        <v>3.5039308061858154</v>
      </c>
      <c r="K929">
        <f>+HLOOKUP(VLOOKUP($B929,$Q$2:$R$42,2,0),Costo_provisiones!$D$3:$AY$100,base_minorista!$A929,0)</f>
        <v>2.7776717668127198</v>
      </c>
      <c r="L929">
        <f>+HLOOKUP(VLOOKUP($B929,$Q$2:$R$42,2,0),Morosidad_control!$D$4:$AY$101,base_minorista!$A929,0)</f>
        <v>8.1783926017227042</v>
      </c>
      <c r="M929">
        <f ca="1">+OFFSET(Capital_2!$D$2,base_minorista!A929,0)</f>
        <v>2.8489018213335102</v>
      </c>
      <c r="N929">
        <f>+HLOOKUP(VLOOKUP($B929,$Q$2:$R$42,2,0),costo_laboral!$E$2:$AZ$99,base_minorista!$A929,0)</f>
        <v>16.525220120574087</v>
      </c>
      <c r="O929">
        <f>+HLOOKUP(VLOOKUP($B929,$Q$2:$R$42,2,0),Participacion2!$D$2:$AO$99,base_minorista!$A929,0)</f>
        <v>0.12449541235251795</v>
      </c>
    </row>
    <row r="930" spans="1:15" ht="16.5" x14ac:dyDescent="0.3">
      <c r="A930">
        <v>54</v>
      </c>
      <c r="B930">
        <v>10</v>
      </c>
      <c r="C930">
        <v>53</v>
      </c>
      <c r="D930" s="3">
        <v>42490</v>
      </c>
      <c r="E930" s="33">
        <v>16</v>
      </c>
      <c r="F930">
        <v>1</v>
      </c>
      <c r="G930">
        <f>+HLOOKUP(VLOOKUP($B930,$Q$2:$R$42,2,0),costos_sf!$D$2:$AY$99,base_minorista!$A930,0)</f>
        <v>12645213.158789938</v>
      </c>
      <c r="H930">
        <f>+HLOOKUP(VLOOKUP($B930,$Q$2:$R$42,2,0),creditos_sf!$D$2:$AY$99,base_minorista!$A930,0)</f>
        <v>32971404.293706182</v>
      </c>
      <c r="I930">
        <f>+HLOOKUP(VLOOKUP($B930,$Q$2:$R$42,2,0),creditos_sf!$D$103:$AY$200,base_minorista!$A930,0)</f>
        <v>7869575.5183016937</v>
      </c>
      <c r="J930">
        <f>+HLOOKUP(VLOOKUP($B930,$Q$2:$R$42,2,0),Costo_fondeo!$D$3:$AY$100,base_minorista!$A930,0)</f>
        <v>3.5458940779839931</v>
      </c>
      <c r="K930">
        <f>+HLOOKUP(VLOOKUP($B930,$Q$2:$R$42,2,0),Costo_provisiones!$D$3:$AY$100,base_minorista!$A930,0)</f>
        <v>2.8807153433275285</v>
      </c>
      <c r="L930">
        <f>+HLOOKUP(VLOOKUP($B930,$Q$2:$R$42,2,0),Morosidad_control!$D$4:$AY$101,base_minorista!$A930,0)</f>
        <v>7.8421659704003801</v>
      </c>
      <c r="M930">
        <f ca="1">+OFFSET(Capital_2!$D$2,base_minorista!A930,0)</f>
        <v>2.8814923639740782</v>
      </c>
      <c r="N930">
        <f>+HLOOKUP(VLOOKUP($B930,$Q$2:$R$42,2,0),costo_laboral!$E$2:$AZ$99,base_minorista!$A930,0)</f>
        <v>16.743160632377631</v>
      </c>
      <c r="O930">
        <f>+HLOOKUP(VLOOKUP($B930,$Q$2:$R$42,2,0),Participacion2!$D$2:$AO$99,base_minorista!$A930,0)</f>
        <v>0.12490946984239251</v>
      </c>
    </row>
    <row r="931" spans="1:15" ht="16.5" x14ac:dyDescent="0.3">
      <c r="A931">
        <v>55</v>
      </c>
      <c r="B931">
        <v>10</v>
      </c>
      <c r="C931">
        <v>54</v>
      </c>
      <c r="D931" s="3">
        <v>42521</v>
      </c>
      <c r="E931" s="33">
        <v>16</v>
      </c>
      <c r="F931">
        <v>1</v>
      </c>
      <c r="G931">
        <f>+HLOOKUP(VLOOKUP($B931,$Q$2:$R$42,2,0),costos_sf!$D$2:$AY$99,base_minorista!$A931,0)</f>
        <v>12777759.209295219</v>
      </c>
      <c r="H931">
        <f>+HLOOKUP(VLOOKUP($B931,$Q$2:$R$42,2,0),creditos_sf!$D$2:$AY$99,base_minorista!$A931,0)</f>
        <v>31786691.395565081</v>
      </c>
      <c r="I931">
        <f>+HLOOKUP(VLOOKUP($B931,$Q$2:$R$42,2,0),creditos_sf!$D$103:$AY$200,base_minorista!$A931,0)</f>
        <v>6960612.2089724233</v>
      </c>
      <c r="J931">
        <f>+HLOOKUP(VLOOKUP($B931,$Q$2:$R$42,2,0),Costo_fondeo!$D$3:$AY$100,base_minorista!$A931,0)</f>
        <v>3.5926792867179285</v>
      </c>
      <c r="K931">
        <f>+HLOOKUP(VLOOKUP($B931,$Q$2:$R$42,2,0),Costo_provisiones!$D$3:$AY$100,base_minorista!$A931,0)</f>
        <v>2.9038793339453659</v>
      </c>
      <c r="L931">
        <f>+HLOOKUP(VLOOKUP($B931,$Q$2:$R$42,2,0),Morosidad_control!$D$4:$AY$101,base_minorista!$A931,0)</f>
        <v>6.4909295549453887</v>
      </c>
      <c r="M931">
        <f ca="1">+OFFSET(Capital_2!$D$2,base_minorista!A931,0)</f>
        <v>2.9184975362021124</v>
      </c>
      <c r="N931">
        <f>+HLOOKUP(VLOOKUP($B931,$Q$2:$R$42,2,0),costo_laboral!$E$2:$AZ$99,base_minorista!$A931,0)</f>
        <v>17.912676277281044</v>
      </c>
      <c r="O931">
        <f>+HLOOKUP(VLOOKUP($B931,$Q$2:$R$42,2,0),Participacion2!$D$2:$AO$99,base_minorista!$A931,0)</f>
        <v>0.12016125625435099</v>
      </c>
    </row>
    <row r="932" spans="1:15" ht="16.5" x14ac:dyDescent="0.3">
      <c r="A932">
        <v>56</v>
      </c>
      <c r="B932">
        <v>10</v>
      </c>
      <c r="C932">
        <v>55</v>
      </c>
      <c r="D932" s="3">
        <v>42551</v>
      </c>
      <c r="E932" s="33">
        <v>16</v>
      </c>
      <c r="F932">
        <v>1</v>
      </c>
      <c r="G932">
        <f>+HLOOKUP(VLOOKUP($B932,$Q$2:$R$42,2,0),costos_sf!$D$2:$AY$99,base_minorista!$A932,0)</f>
        <v>13017709.513166698</v>
      </c>
      <c r="H932">
        <f>+HLOOKUP(VLOOKUP($B932,$Q$2:$R$42,2,0),creditos_sf!$D$2:$AY$99,base_minorista!$A932,0)</f>
        <v>32031000.228831854</v>
      </c>
      <c r="I932">
        <f>+HLOOKUP(VLOOKUP($B932,$Q$2:$R$42,2,0),creditos_sf!$D$103:$AY$200,base_minorista!$A932,0)</f>
        <v>6298702.955024315</v>
      </c>
      <c r="J932">
        <f>+HLOOKUP(VLOOKUP($B932,$Q$2:$R$42,2,0),Costo_fondeo!$D$3:$AY$100,base_minorista!$A932,0)</f>
        <v>3.5984384220017951</v>
      </c>
      <c r="K932">
        <f>+HLOOKUP(VLOOKUP($B932,$Q$2:$R$42,2,0),Costo_provisiones!$D$3:$AY$100,base_minorista!$A932,0)</f>
        <v>3.4114104477113494</v>
      </c>
      <c r="L932">
        <f>+HLOOKUP(VLOOKUP($B932,$Q$2:$R$42,2,0),Morosidad_control!$D$4:$AY$101,base_minorista!$A932,0)</f>
        <v>5.5934318904896534</v>
      </c>
      <c r="M932">
        <f ca="1">+OFFSET(Capital_2!$D$2,base_minorista!A932,0)</f>
        <v>2.9650713359667673</v>
      </c>
      <c r="N932">
        <f>+HLOOKUP(VLOOKUP($B932,$Q$2:$R$42,2,0),costo_laboral!$E$2:$AZ$99,base_minorista!$A932,0)</f>
        <v>18.120633178304846</v>
      </c>
      <c r="O932">
        <f>+HLOOKUP(VLOOKUP($B932,$Q$2:$R$42,2,0),Participacion2!$D$2:$AO$99,base_minorista!$A932,0)</f>
        <v>0.12046225463625229</v>
      </c>
    </row>
    <row r="933" spans="1:15" ht="16.5" x14ac:dyDescent="0.3">
      <c r="A933">
        <v>57</v>
      </c>
      <c r="B933">
        <v>10</v>
      </c>
      <c r="C933">
        <v>56</v>
      </c>
      <c r="D933" s="3">
        <v>42582</v>
      </c>
      <c r="E933" s="33">
        <v>16</v>
      </c>
      <c r="F933">
        <v>1</v>
      </c>
      <c r="G933">
        <f>+HLOOKUP(VLOOKUP($B933,$Q$2:$R$42,2,0),costos_sf!$D$2:$AY$99,base_minorista!$A933,0)</f>
        <v>13048048.303055298</v>
      </c>
      <c r="H933">
        <f>+HLOOKUP(VLOOKUP($B933,$Q$2:$R$42,2,0),creditos_sf!$D$2:$AY$99,base_minorista!$A933,0)</f>
        <v>31919448.607130121</v>
      </c>
      <c r="I933">
        <f>+HLOOKUP(VLOOKUP($B933,$Q$2:$R$42,2,0),creditos_sf!$D$103:$AY$200,base_minorista!$A933,0)</f>
        <v>6279974.9357031081</v>
      </c>
      <c r="J933">
        <f>+HLOOKUP(VLOOKUP($B933,$Q$2:$R$42,2,0),Costo_fondeo!$D$3:$AY$100,base_minorista!$A933,0)</f>
        <v>3.5593730191877464</v>
      </c>
      <c r="K933">
        <f>+HLOOKUP(VLOOKUP($B933,$Q$2:$R$42,2,0),Costo_provisiones!$D$3:$AY$100,base_minorista!$A933,0)</f>
        <v>3.4009085213568109</v>
      </c>
      <c r="L933">
        <f>+HLOOKUP(VLOOKUP($B933,$Q$2:$R$42,2,0),Morosidad_control!$D$4:$AY$101,base_minorista!$A933,0)</f>
        <v>6.3073198495223544</v>
      </c>
      <c r="M933">
        <f ca="1">+OFFSET(Capital_2!$D$2,base_minorista!A933,0)</f>
        <v>3.0367322920898565</v>
      </c>
      <c r="N933">
        <f>+HLOOKUP(VLOOKUP($B933,$Q$2:$R$42,2,0),costo_laboral!$E$2:$AZ$99,base_minorista!$A933,0)</f>
        <v>18.035803271861369</v>
      </c>
      <c r="O933">
        <f>+HLOOKUP(VLOOKUP($B933,$Q$2:$R$42,2,0),Participacion2!$D$2:$AO$99,base_minorista!$A933,0)</f>
        <v>0.11987827664410738</v>
      </c>
    </row>
    <row r="934" spans="1:15" ht="16.5" x14ac:dyDescent="0.3">
      <c r="A934">
        <v>58</v>
      </c>
      <c r="B934">
        <v>10</v>
      </c>
      <c r="C934">
        <v>57</v>
      </c>
      <c r="D934" s="3">
        <v>42613</v>
      </c>
      <c r="E934" s="33">
        <v>16</v>
      </c>
      <c r="F934">
        <v>1</v>
      </c>
      <c r="G934">
        <f>+HLOOKUP(VLOOKUP($B934,$Q$2:$R$42,2,0),costos_sf!$D$2:$AY$99,base_minorista!$A934,0)</f>
        <v>3518302.277918614</v>
      </c>
      <c r="H934">
        <f>+HLOOKUP(VLOOKUP($B934,$Q$2:$R$42,2,0),creditos_sf!$D$2:$AY$99,base_minorista!$A934,0)</f>
        <v>0</v>
      </c>
      <c r="I934">
        <f>+HLOOKUP(VLOOKUP($B934,$Q$2:$R$42,2,0),creditos_sf!$D$103:$AY$200,base_minorista!$A934,0)</f>
        <v>0</v>
      </c>
      <c r="J934">
        <f>+HLOOKUP(VLOOKUP($B934,$Q$2:$R$42,2,0),Costo_fondeo!$D$3:$AY$100,base_minorista!$A934,0)</f>
        <v>1.2030969497684638</v>
      </c>
      <c r="K934">
        <f>+HLOOKUP(VLOOKUP($B934,$Q$2:$R$42,2,0),Costo_provisiones!$D$3:$AY$100,base_minorista!$A934,0)</f>
        <v>0.90207377408083811</v>
      </c>
      <c r="L934">
        <f>+HLOOKUP(VLOOKUP($B934,$Q$2:$R$42,2,0),Morosidad_control!$D$4:$AY$101,base_minorista!$A934,0)</f>
        <v>0</v>
      </c>
      <c r="M934">
        <f ca="1">+OFFSET(Capital_2!$D$2,base_minorista!A934,0)</f>
        <v>3.0987757605561481</v>
      </c>
      <c r="N934">
        <f>+HLOOKUP(VLOOKUP($B934,$Q$2:$R$42,2,0),costo_laboral!$E$2:$AZ$99,base_minorista!$A934,0)</f>
        <v>0</v>
      </c>
      <c r="O934">
        <f>+HLOOKUP(VLOOKUP($B934,$Q$2:$R$42,2,0),Participacion2!$D$2:$AO$99,base_minorista!$A934,0)</f>
        <v>0</v>
      </c>
    </row>
    <row r="935" spans="1:15" ht="16.5" x14ac:dyDescent="0.3">
      <c r="A935">
        <v>59</v>
      </c>
      <c r="B935">
        <v>10</v>
      </c>
      <c r="C935">
        <v>58</v>
      </c>
      <c r="D935" s="3">
        <v>42643</v>
      </c>
      <c r="E935" s="33">
        <v>16</v>
      </c>
      <c r="F935">
        <v>1</v>
      </c>
      <c r="G935">
        <f>+HLOOKUP(VLOOKUP($B935,$Q$2:$R$42,2,0),costos_sf!$D$2:$AY$99,base_minorista!$A935,0)</f>
        <v>2702904.5417775516</v>
      </c>
      <c r="H935">
        <f>+HLOOKUP(VLOOKUP($B935,$Q$2:$R$42,2,0),creditos_sf!$D$2:$AY$99,base_minorista!$A935,0)</f>
        <v>0</v>
      </c>
      <c r="I935">
        <f>+HLOOKUP(VLOOKUP($B935,$Q$2:$R$42,2,0),creditos_sf!$D$103:$AY$200,base_minorista!$A935,0)</f>
        <v>0</v>
      </c>
      <c r="J935">
        <f>+HLOOKUP(VLOOKUP($B935,$Q$2:$R$42,2,0),Costo_fondeo!$D$3:$AY$100,base_minorista!$A935,0)</f>
        <v>0.98907298209078065</v>
      </c>
      <c r="K935">
        <f>+HLOOKUP(VLOOKUP($B935,$Q$2:$R$42,2,0),Costo_provisiones!$D$3:$AY$100,base_minorista!$A935,0)</f>
        <v>0.77796784877659986</v>
      </c>
      <c r="L935">
        <f>+HLOOKUP(VLOOKUP($B935,$Q$2:$R$42,2,0),Morosidad_control!$D$4:$AY$101,base_minorista!$A935,0)</f>
        <v>0</v>
      </c>
      <c r="M935">
        <f ca="1">+OFFSET(Capital_2!$D$2,base_minorista!A935,0)</f>
        <v>3.1647538313822339</v>
      </c>
      <c r="N935">
        <f>+HLOOKUP(VLOOKUP($B935,$Q$2:$R$42,2,0),costo_laboral!$E$2:$AZ$99,base_minorista!$A935,0)</f>
        <v>0</v>
      </c>
      <c r="O935">
        <f>+HLOOKUP(VLOOKUP($B935,$Q$2:$R$42,2,0),Participacion2!$D$2:$AO$99,base_minorista!$A935,0)</f>
        <v>0</v>
      </c>
    </row>
    <row r="936" spans="1:15" ht="16.5" x14ac:dyDescent="0.3">
      <c r="A936">
        <v>60</v>
      </c>
      <c r="B936">
        <v>10</v>
      </c>
      <c r="C936">
        <v>59</v>
      </c>
      <c r="D936" s="3">
        <v>42674</v>
      </c>
      <c r="E936" s="33">
        <v>16</v>
      </c>
      <c r="F936">
        <v>1</v>
      </c>
      <c r="G936">
        <f>+HLOOKUP(VLOOKUP($B936,$Q$2:$R$42,2,0),costos_sf!$D$2:$AY$99,base_minorista!$A936,0)</f>
        <v>1772961.490338024</v>
      </c>
      <c r="H936">
        <f>+HLOOKUP(VLOOKUP($B936,$Q$2:$R$42,2,0),creditos_sf!$D$2:$AY$99,base_minorista!$A936,0)</f>
        <v>0</v>
      </c>
      <c r="I936">
        <f>+HLOOKUP(VLOOKUP($B936,$Q$2:$R$42,2,0),creditos_sf!$D$103:$AY$200,base_minorista!$A936,0)</f>
        <v>0</v>
      </c>
      <c r="J936">
        <f>+HLOOKUP(VLOOKUP($B936,$Q$2:$R$42,2,0),Costo_fondeo!$D$3:$AY$100,base_minorista!$A936,0)</f>
        <v>0.71537516078667629</v>
      </c>
      <c r="K936">
        <f>+HLOOKUP(VLOOKUP($B936,$Q$2:$R$42,2,0),Costo_provisiones!$D$3:$AY$100,base_minorista!$A936,0)</f>
        <v>0.41603126449885791</v>
      </c>
      <c r="L936">
        <f>+HLOOKUP(VLOOKUP($B936,$Q$2:$R$42,2,0),Morosidad_control!$D$4:$AY$101,base_minorista!$A936,0)</f>
        <v>0</v>
      </c>
      <c r="M936">
        <f ca="1">+OFFSET(Capital_2!$D$2,base_minorista!A936,0)</f>
        <v>3.232264312603593</v>
      </c>
      <c r="N936">
        <f>+HLOOKUP(VLOOKUP($B936,$Q$2:$R$42,2,0),costo_laboral!$E$2:$AZ$99,base_minorista!$A936,0)</f>
        <v>0</v>
      </c>
      <c r="O936">
        <f>+HLOOKUP(VLOOKUP($B936,$Q$2:$R$42,2,0),Participacion2!$D$2:$AO$99,base_minorista!$A936,0)</f>
        <v>0</v>
      </c>
    </row>
    <row r="937" spans="1:15" ht="16.5" x14ac:dyDescent="0.3">
      <c r="A937">
        <v>61</v>
      </c>
      <c r="B937">
        <v>10</v>
      </c>
      <c r="C937">
        <v>60</v>
      </c>
      <c r="D937" s="3">
        <v>42704</v>
      </c>
      <c r="E937" s="33">
        <v>16</v>
      </c>
      <c r="F937">
        <v>1</v>
      </c>
      <c r="G937">
        <f>+HLOOKUP(VLOOKUP($B937,$Q$2:$R$42,2,0),costos_sf!$D$2:$AY$99,base_minorista!$A937,0)</f>
        <v>999020.7548947325</v>
      </c>
      <c r="H937">
        <f>+HLOOKUP(VLOOKUP($B937,$Q$2:$R$42,2,0),creditos_sf!$D$2:$AY$99,base_minorista!$A937,0)</f>
        <v>0</v>
      </c>
      <c r="I937">
        <f>+HLOOKUP(VLOOKUP($B937,$Q$2:$R$42,2,0),creditos_sf!$D$103:$AY$200,base_minorista!$A937,0)</f>
        <v>0</v>
      </c>
      <c r="J937">
        <f>+HLOOKUP(VLOOKUP($B937,$Q$2:$R$42,2,0),Costo_fondeo!$D$3:$AY$100,base_minorista!$A937,0)</f>
        <v>0.428513825875867</v>
      </c>
      <c r="K937">
        <f>+HLOOKUP(VLOOKUP($B937,$Q$2:$R$42,2,0),Costo_provisiones!$D$3:$AY$100,base_minorista!$A937,0)</f>
        <v>0.33249965270822168</v>
      </c>
      <c r="L937">
        <f>+HLOOKUP(VLOOKUP($B937,$Q$2:$R$42,2,0),Morosidad_control!$D$4:$AY$101,base_minorista!$A937,0)</f>
        <v>0</v>
      </c>
      <c r="M937">
        <f ca="1">+OFFSET(Capital_2!$D$2,base_minorista!A937,0)</f>
        <v>3.2966619789838338</v>
      </c>
      <c r="N937">
        <f>+HLOOKUP(VLOOKUP($B937,$Q$2:$R$42,2,0),costo_laboral!$E$2:$AZ$99,base_minorista!$A937,0)</f>
        <v>0</v>
      </c>
      <c r="O937">
        <f>+HLOOKUP(VLOOKUP($B937,$Q$2:$R$42,2,0),Participacion2!$D$2:$AO$99,base_minorista!$A937,0)</f>
        <v>0</v>
      </c>
    </row>
    <row r="938" spans="1:15" ht="16.5" x14ac:dyDescent="0.3">
      <c r="A938">
        <v>62</v>
      </c>
      <c r="B938">
        <v>10</v>
      </c>
      <c r="C938">
        <v>61</v>
      </c>
      <c r="D938" s="3">
        <v>42735</v>
      </c>
      <c r="E938" s="33">
        <v>16</v>
      </c>
      <c r="F938">
        <v>1</v>
      </c>
      <c r="G938">
        <f>+HLOOKUP(VLOOKUP($B938,$Q$2:$R$42,2,0),costos_sf!$D$2:$AY$99,base_minorista!$A938,0)</f>
        <v>0</v>
      </c>
      <c r="H938">
        <f>+HLOOKUP(VLOOKUP($B938,$Q$2:$R$42,2,0),creditos_sf!$D$2:$AY$99,base_minorista!$A938,0)</f>
        <v>0</v>
      </c>
      <c r="I938">
        <f>+HLOOKUP(VLOOKUP($B938,$Q$2:$R$42,2,0),creditos_sf!$D$103:$AY$200,base_minorista!$A938,0)</f>
        <v>0</v>
      </c>
      <c r="J938">
        <f>+HLOOKUP(VLOOKUP($B938,$Q$2:$R$42,2,0),Costo_fondeo!$D$3:$AY$100,base_minorista!$A938,0)</f>
        <v>0</v>
      </c>
      <c r="K938">
        <f>+HLOOKUP(VLOOKUP($B938,$Q$2:$R$42,2,0),Costo_provisiones!$D$3:$AY$100,base_minorista!$A938,0)</f>
        <v>0</v>
      </c>
      <c r="L938">
        <f>+HLOOKUP(VLOOKUP($B938,$Q$2:$R$42,2,0),Morosidad_control!$D$4:$AY$101,base_minorista!$A938,0)</f>
        <v>0</v>
      </c>
      <c r="M938">
        <f ca="1">+OFFSET(Capital_2!$D$2,base_minorista!A938,0)</f>
        <v>3.371561018368705</v>
      </c>
      <c r="N938">
        <f>+HLOOKUP(VLOOKUP($B938,$Q$2:$R$42,2,0),costo_laboral!$E$2:$AZ$99,base_minorista!$A938,0)</f>
        <v>0</v>
      </c>
      <c r="O938">
        <f>+HLOOKUP(VLOOKUP($B938,$Q$2:$R$42,2,0),Participacion2!$D$2:$AO$99,base_minorista!$A938,0)</f>
        <v>0</v>
      </c>
    </row>
    <row r="939" spans="1:15" ht="16.5" x14ac:dyDescent="0.3">
      <c r="A939">
        <v>63</v>
      </c>
      <c r="B939">
        <v>10</v>
      </c>
      <c r="C939">
        <v>62</v>
      </c>
      <c r="D939" s="3">
        <v>42766</v>
      </c>
      <c r="E939" s="33">
        <v>17</v>
      </c>
      <c r="F939">
        <v>1</v>
      </c>
      <c r="G939">
        <f>+HLOOKUP(VLOOKUP($B939,$Q$2:$R$42,2,0),costos_sf!$D$2:$AY$99,base_minorista!$A939,0)</f>
        <v>-827638.63637777616</v>
      </c>
      <c r="H939">
        <f>+HLOOKUP(VLOOKUP($B939,$Q$2:$R$42,2,0),creditos_sf!$D$2:$AY$99,base_minorista!$A939,0)</f>
        <v>0</v>
      </c>
      <c r="I939">
        <f>+HLOOKUP(VLOOKUP($B939,$Q$2:$R$42,2,0),creditos_sf!$D$103:$AY$200,base_minorista!$A939,0)</f>
        <v>0</v>
      </c>
      <c r="J939">
        <f>+HLOOKUP(VLOOKUP($B939,$Q$2:$R$42,2,0),Costo_fondeo!$D$3:$AY$100,base_minorista!$A939,0)</f>
        <v>-0.57255696481812535</v>
      </c>
      <c r="K939">
        <f>+HLOOKUP(VLOOKUP($B939,$Q$2:$R$42,2,0),Costo_provisiones!$D$3:$AY$100,base_minorista!$A939,0)</f>
        <v>-0.36007293960501341</v>
      </c>
      <c r="L939">
        <f>+HLOOKUP(VLOOKUP($B939,$Q$2:$R$42,2,0),Morosidad_control!$D$4:$AY$101,base_minorista!$A939,0)</f>
        <v>0</v>
      </c>
      <c r="M939">
        <f ca="1">+OFFSET(Capital_2!$D$2,base_minorista!A939,0)</f>
        <v>3.4309045641717737</v>
      </c>
      <c r="N939">
        <f>+HLOOKUP(VLOOKUP($B939,$Q$2:$R$42,2,0),costo_laboral!$E$2:$AZ$99,base_minorista!$A939,0)</f>
        <v>0</v>
      </c>
      <c r="O939">
        <f>+HLOOKUP(VLOOKUP($B939,$Q$2:$R$42,2,0),Participacion2!$D$2:$AO$99,base_minorista!$A939,0)</f>
        <v>0</v>
      </c>
    </row>
    <row r="940" spans="1:15" ht="16.5" x14ac:dyDescent="0.3">
      <c r="A940">
        <v>64</v>
      </c>
      <c r="B940">
        <v>10</v>
      </c>
      <c r="C940">
        <v>63</v>
      </c>
      <c r="D940" s="3">
        <v>42794</v>
      </c>
      <c r="E940" s="33">
        <v>17</v>
      </c>
      <c r="F940">
        <v>1</v>
      </c>
      <c r="G940">
        <f>+HLOOKUP(VLOOKUP($B940,$Q$2:$R$42,2,0),costos_sf!$D$2:$AY$99,base_minorista!$A940,0)</f>
        <v>-1588026.8243617869</v>
      </c>
      <c r="H940">
        <f>+HLOOKUP(VLOOKUP($B940,$Q$2:$R$42,2,0),creditos_sf!$D$2:$AY$99,base_minorista!$A940,0)</f>
        <v>0</v>
      </c>
      <c r="I940">
        <f>+HLOOKUP(VLOOKUP($B940,$Q$2:$R$42,2,0),creditos_sf!$D$103:$AY$200,base_minorista!$A940,0)</f>
        <v>0</v>
      </c>
      <c r="J940">
        <f>+HLOOKUP(VLOOKUP($B940,$Q$2:$R$42,2,0),Costo_fondeo!$D$3:$AY$100,base_minorista!$A940,0)</f>
        <v>-1.3818010778478971</v>
      </c>
      <c r="K940">
        <f>+HLOOKUP(VLOOKUP($B940,$Q$2:$R$42,2,0),Costo_provisiones!$D$3:$AY$100,base_minorista!$A940,0)</f>
        <v>-0.43869868982620641</v>
      </c>
      <c r="L940">
        <f>+HLOOKUP(VLOOKUP($B940,$Q$2:$R$42,2,0),Morosidad_control!$D$4:$AY$101,base_minorista!$A940,0)</f>
        <v>0</v>
      </c>
      <c r="M940">
        <f ca="1">+OFFSET(Capital_2!$D$2,base_minorista!A940,0)</f>
        <v>3.4714473426279464</v>
      </c>
      <c r="N940">
        <f>+HLOOKUP(VLOOKUP($B940,$Q$2:$R$42,2,0),costo_laboral!$E$2:$AZ$99,base_minorista!$A940,0)</f>
        <v>0</v>
      </c>
      <c r="O940">
        <f>+HLOOKUP(VLOOKUP($B940,$Q$2:$R$42,2,0),Participacion2!$D$2:$AO$99,base_minorista!$A940,0)</f>
        <v>0</v>
      </c>
    </row>
    <row r="941" spans="1:15" ht="16.5" x14ac:dyDescent="0.3">
      <c r="A941">
        <v>65</v>
      </c>
      <c r="B941">
        <v>10</v>
      </c>
      <c r="C941">
        <v>64</v>
      </c>
      <c r="D941" s="3">
        <v>42825</v>
      </c>
      <c r="E941" s="33">
        <v>17</v>
      </c>
      <c r="F941">
        <v>1</v>
      </c>
      <c r="G941">
        <f>+HLOOKUP(VLOOKUP($B941,$Q$2:$R$42,2,0),costos_sf!$D$2:$AY$99,base_minorista!$A941,0)</f>
        <v>-2560429.6188184749</v>
      </c>
      <c r="H941">
        <f>+HLOOKUP(VLOOKUP($B941,$Q$2:$R$42,2,0),creditos_sf!$D$2:$AY$99,base_minorista!$A941,0)</f>
        <v>0</v>
      </c>
      <c r="I941">
        <f>+HLOOKUP(VLOOKUP($B941,$Q$2:$R$42,2,0),creditos_sf!$D$103:$AY$200,base_minorista!$A941,0)</f>
        <v>0</v>
      </c>
      <c r="J941">
        <f>+HLOOKUP(VLOOKUP($B941,$Q$2:$R$42,2,0),Costo_fondeo!$D$3:$AY$100,base_minorista!$A941,0)</f>
        <v>-2.7462029103609686</v>
      </c>
      <c r="K941">
        <f>+HLOOKUP(VLOOKUP($B941,$Q$2:$R$42,2,0),Costo_provisiones!$D$3:$AY$100,base_minorista!$A941,0)</f>
        <v>-0.664559561311308</v>
      </c>
      <c r="L941">
        <f>+HLOOKUP(VLOOKUP($B941,$Q$2:$R$42,2,0),Morosidad_control!$D$4:$AY$101,base_minorista!$A941,0)</f>
        <v>0</v>
      </c>
      <c r="M941">
        <f ca="1">+OFFSET(Capital_2!$D$2,base_minorista!A941,0)</f>
        <v>3.5034579976729381</v>
      </c>
      <c r="N941">
        <f>+HLOOKUP(VLOOKUP($B941,$Q$2:$R$42,2,0),costo_laboral!$E$2:$AZ$99,base_minorista!$A941,0)</f>
        <v>0</v>
      </c>
      <c r="O941">
        <f>+HLOOKUP(VLOOKUP($B941,$Q$2:$R$42,2,0),Participacion2!$D$2:$AO$99,base_minorista!$A941,0)</f>
        <v>0</v>
      </c>
    </row>
    <row r="942" spans="1:15" ht="16.5" x14ac:dyDescent="0.3">
      <c r="A942">
        <v>66</v>
      </c>
      <c r="B942">
        <v>10</v>
      </c>
      <c r="C942">
        <v>65</v>
      </c>
      <c r="D942" s="3">
        <v>42855</v>
      </c>
      <c r="E942" s="33">
        <v>17</v>
      </c>
      <c r="F942">
        <v>1</v>
      </c>
      <c r="G942">
        <f>+HLOOKUP(VLOOKUP($B942,$Q$2:$R$42,2,0),costos_sf!$D$2:$AY$99,base_minorista!$A942,0)</f>
        <v>-5549543.026176502</v>
      </c>
      <c r="H942">
        <f>+HLOOKUP(VLOOKUP($B942,$Q$2:$R$42,2,0),creditos_sf!$D$2:$AY$99,base_minorista!$A942,0)</f>
        <v>0</v>
      </c>
      <c r="I942">
        <f>+HLOOKUP(VLOOKUP($B942,$Q$2:$R$42,2,0),creditos_sf!$D$103:$AY$200,base_minorista!$A942,0)</f>
        <v>0</v>
      </c>
      <c r="J942">
        <f>+HLOOKUP(VLOOKUP($B942,$Q$2:$R$42,2,0),Costo_fondeo!$D$3:$AY$100,base_minorista!$A942,0)</f>
        <v>-5.046873904517966</v>
      </c>
      <c r="K942">
        <f>+HLOOKUP(VLOOKUP($B942,$Q$2:$R$42,2,0),Costo_provisiones!$D$3:$AY$100,base_minorista!$A942,0)</f>
        <v>-1.0726270874755588</v>
      </c>
      <c r="L942">
        <f>+HLOOKUP(VLOOKUP($B942,$Q$2:$R$42,2,0),Morosidad_control!$D$4:$AY$101,base_minorista!$A942,0)</f>
        <v>0</v>
      </c>
      <c r="M942">
        <f ca="1">+OFFSET(Capital_2!$D$2,base_minorista!A942,0)</f>
        <v>3.5336781037956082</v>
      </c>
      <c r="N942">
        <f>+HLOOKUP(VLOOKUP($B942,$Q$2:$R$42,2,0),costo_laboral!$E$2:$AZ$99,base_minorista!$A942,0)</f>
        <v>0</v>
      </c>
      <c r="O942">
        <f>+HLOOKUP(VLOOKUP($B942,$Q$2:$R$42,2,0),Participacion2!$D$2:$AO$99,base_minorista!$A942,0)</f>
        <v>0</v>
      </c>
    </row>
    <row r="943" spans="1:15" ht="16.5" x14ac:dyDescent="0.3">
      <c r="A943">
        <v>67</v>
      </c>
      <c r="B943">
        <v>10</v>
      </c>
      <c r="C943">
        <v>66</v>
      </c>
      <c r="D943" s="3">
        <v>42886</v>
      </c>
      <c r="E943" s="33">
        <v>17</v>
      </c>
      <c r="F943">
        <v>1</v>
      </c>
      <c r="G943">
        <f>+HLOOKUP(VLOOKUP($B943,$Q$2:$R$42,2,0),costos_sf!$D$2:$AY$99,base_minorista!$A943,0)</f>
        <v>-6530635.1497863084</v>
      </c>
      <c r="H943">
        <f>+HLOOKUP(VLOOKUP($B943,$Q$2:$R$42,2,0),creditos_sf!$D$2:$AY$99,base_minorista!$A943,0)</f>
        <v>0</v>
      </c>
      <c r="I943">
        <f>+HLOOKUP(VLOOKUP($B943,$Q$2:$R$42,2,0),creditos_sf!$D$103:$AY$200,base_minorista!$A943,0)</f>
        <v>0</v>
      </c>
      <c r="J943">
        <f>+HLOOKUP(VLOOKUP($B943,$Q$2:$R$42,2,0),Costo_fondeo!$D$3:$AY$100,base_minorista!$A943,0)</f>
        <v>-9.9597651580465367</v>
      </c>
      <c r="K943">
        <f>+HLOOKUP(VLOOKUP($B943,$Q$2:$R$42,2,0),Costo_provisiones!$D$3:$AY$100,base_minorista!$A943,0)</f>
        <v>-1.4004620097832317</v>
      </c>
      <c r="L943">
        <f>+HLOOKUP(VLOOKUP($B943,$Q$2:$R$42,2,0),Morosidad_control!$D$4:$AY$101,base_minorista!$A943,0)</f>
        <v>0</v>
      </c>
      <c r="M943">
        <f ca="1">+OFFSET(Capital_2!$D$2,base_minorista!A943,0)</f>
        <v>3.5570017411603705</v>
      </c>
      <c r="N943">
        <f>+HLOOKUP(VLOOKUP($B943,$Q$2:$R$42,2,0),costo_laboral!$E$2:$AZ$99,base_minorista!$A943,0)</f>
        <v>0</v>
      </c>
      <c r="O943">
        <f>+HLOOKUP(VLOOKUP($B943,$Q$2:$R$42,2,0),Participacion2!$D$2:$AO$99,base_minorista!$A943,0)</f>
        <v>0</v>
      </c>
    </row>
    <row r="944" spans="1:15" ht="16.5" x14ac:dyDescent="0.3">
      <c r="A944">
        <v>68</v>
      </c>
      <c r="B944">
        <v>10</v>
      </c>
      <c r="C944">
        <v>67</v>
      </c>
      <c r="D944" s="3">
        <v>42916</v>
      </c>
      <c r="E944" s="33">
        <v>17</v>
      </c>
      <c r="F944">
        <v>1</v>
      </c>
      <c r="G944">
        <f>+HLOOKUP(VLOOKUP($B944,$Q$2:$R$42,2,0),costos_sf!$D$2:$AY$99,base_minorista!$A944,0)</f>
        <v>-7522586.8763993243</v>
      </c>
      <c r="H944">
        <f>+HLOOKUP(VLOOKUP($B944,$Q$2:$R$42,2,0),creditos_sf!$D$2:$AY$99,base_minorista!$A944,0)</f>
        <v>0</v>
      </c>
      <c r="I944">
        <f>+HLOOKUP(VLOOKUP($B944,$Q$2:$R$42,2,0),creditos_sf!$D$103:$AY$200,base_minorista!$A944,0)</f>
        <v>0</v>
      </c>
      <c r="J944">
        <f>+HLOOKUP(VLOOKUP($B944,$Q$2:$R$42,2,0),Costo_fondeo!$D$3:$AY$100,base_minorista!$A944,0)</f>
        <v>-24.268573872427776</v>
      </c>
      <c r="K944">
        <f>+HLOOKUP(VLOOKUP($B944,$Q$2:$R$42,2,0),Costo_provisiones!$D$3:$AY$100,base_minorista!$A944,0)</f>
        <v>-2.0227163144287403</v>
      </c>
      <c r="L944">
        <f>+HLOOKUP(VLOOKUP($B944,$Q$2:$R$42,2,0),Morosidad_control!$D$4:$AY$101,base_minorista!$A944,0)</f>
        <v>0</v>
      </c>
      <c r="M944">
        <f ca="1">+OFFSET(Capital_2!$D$2,base_minorista!A944,0)</f>
        <v>3.5704065106105527</v>
      </c>
      <c r="N944">
        <f>+HLOOKUP(VLOOKUP($B944,$Q$2:$R$42,2,0),costo_laboral!$E$2:$AZ$99,base_minorista!$A944,0)</f>
        <v>0</v>
      </c>
      <c r="O944">
        <f>+HLOOKUP(VLOOKUP($B944,$Q$2:$R$42,2,0),Participacion2!$D$2:$AO$99,base_minorista!$A944,0)</f>
        <v>0</v>
      </c>
    </row>
    <row r="945" spans="1:15" ht="16.5" x14ac:dyDescent="0.3">
      <c r="A945">
        <v>69</v>
      </c>
      <c r="B945">
        <v>10</v>
      </c>
      <c r="C945">
        <v>68</v>
      </c>
      <c r="D945" s="3">
        <v>42947</v>
      </c>
      <c r="E945" s="33">
        <v>17</v>
      </c>
      <c r="F945">
        <v>1</v>
      </c>
      <c r="G945">
        <f>+HLOOKUP(VLOOKUP($B945,$Q$2:$R$42,2,0),costos_sf!$D$2:$AY$99,base_minorista!$A945,0)</f>
        <v>-8506549.0405083839</v>
      </c>
      <c r="H945">
        <f>+HLOOKUP(VLOOKUP($B945,$Q$2:$R$42,2,0),creditos_sf!$D$2:$AY$99,base_minorista!$A945,0)</f>
        <v>0</v>
      </c>
      <c r="I945">
        <f>+HLOOKUP(VLOOKUP($B945,$Q$2:$R$42,2,0),creditos_sf!$D$103:$AY$200,base_minorista!$A945,0)</f>
        <v>0</v>
      </c>
      <c r="J945">
        <f>+HLOOKUP(VLOOKUP($B945,$Q$2:$R$42,2,0),Costo_fondeo!$D$3:$AY$100,base_minorista!$A945,0)</f>
        <v>0</v>
      </c>
      <c r="K945">
        <f>+HLOOKUP(VLOOKUP($B945,$Q$2:$R$42,2,0),Costo_provisiones!$D$3:$AY$100,base_minorista!$A945,0)</f>
        <v>0</v>
      </c>
      <c r="L945">
        <f>+HLOOKUP(VLOOKUP($B945,$Q$2:$R$42,2,0),Morosidad_control!$D$4:$AY$101,base_minorista!$A945,0)</f>
        <v>0</v>
      </c>
      <c r="M945">
        <f ca="1">+OFFSET(Capital_2!$D$2,base_minorista!A945,0)</f>
        <v>3.5864726654758914</v>
      </c>
      <c r="N945">
        <f>+HLOOKUP(VLOOKUP($B945,$Q$2:$R$42,2,0),costo_laboral!$E$2:$AZ$99,base_minorista!$A945,0)</f>
        <v>0</v>
      </c>
      <c r="O945">
        <f>+HLOOKUP(VLOOKUP($B945,$Q$2:$R$42,2,0),Participacion2!$D$2:$AO$99,base_minorista!$A945,0)</f>
        <v>0</v>
      </c>
    </row>
    <row r="946" spans="1:15" ht="16.5" x14ac:dyDescent="0.3">
      <c r="A946">
        <v>70</v>
      </c>
      <c r="B946">
        <v>10</v>
      </c>
      <c r="C946">
        <v>69</v>
      </c>
      <c r="D946" s="3">
        <v>42978</v>
      </c>
      <c r="E946" s="33">
        <v>17</v>
      </c>
      <c r="F946">
        <v>1</v>
      </c>
      <c r="G946">
        <f>+HLOOKUP(VLOOKUP($B946,$Q$2:$R$42,2,0),costos_sf!$D$2:$AY$99,base_minorista!$A946,0)</f>
        <v>0</v>
      </c>
      <c r="H946">
        <f>+HLOOKUP(VLOOKUP($B946,$Q$2:$R$42,2,0),creditos_sf!$D$2:$AY$99,base_minorista!$A946,0)</f>
        <v>0</v>
      </c>
      <c r="I946">
        <f>+HLOOKUP(VLOOKUP($B946,$Q$2:$R$42,2,0),creditos_sf!$D$103:$AY$200,base_minorista!$A946,0)</f>
        <v>0</v>
      </c>
      <c r="J946">
        <f>+HLOOKUP(VLOOKUP($B946,$Q$2:$R$42,2,0),Costo_fondeo!$D$3:$AY$100,base_minorista!$A946,0)</f>
        <v>0</v>
      </c>
      <c r="K946">
        <f>+HLOOKUP(VLOOKUP($B946,$Q$2:$R$42,2,0),Costo_provisiones!$D$3:$AY$100,base_minorista!$A946,0)</f>
        <v>0</v>
      </c>
      <c r="L946">
        <f>+HLOOKUP(VLOOKUP($B946,$Q$2:$R$42,2,0),Morosidad_control!$D$4:$AY$101,base_minorista!$A946,0)</f>
        <v>0</v>
      </c>
      <c r="M946">
        <f ca="1">+OFFSET(Capital_2!$D$2,base_minorista!A946,0)</f>
        <v>3.5952774480300995</v>
      </c>
      <c r="N946">
        <f>+HLOOKUP(VLOOKUP($B946,$Q$2:$R$42,2,0),costo_laboral!$E$2:$AZ$99,base_minorista!$A946,0)</f>
        <v>0</v>
      </c>
      <c r="O946">
        <f>+HLOOKUP(VLOOKUP($B946,$Q$2:$R$42,2,0),Participacion2!$D$2:$AO$99,base_minorista!$A946,0)</f>
        <v>0</v>
      </c>
    </row>
    <row r="947" spans="1:15" ht="16.5" x14ac:dyDescent="0.3">
      <c r="A947">
        <v>71</v>
      </c>
      <c r="B947">
        <v>10</v>
      </c>
      <c r="C947">
        <v>70</v>
      </c>
      <c r="D947" s="3">
        <v>43008</v>
      </c>
      <c r="E947" s="33">
        <v>17</v>
      </c>
      <c r="F947">
        <v>1</v>
      </c>
      <c r="G947">
        <f>+HLOOKUP(VLOOKUP($B947,$Q$2:$R$42,2,0),costos_sf!$D$2:$AY$99,base_minorista!$A947,0)</f>
        <v>0</v>
      </c>
      <c r="H947">
        <f>+HLOOKUP(VLOOKUP($B947,$Q$2:$R$42,2,0),creditos_sf!$D$2:$AY$99,base_minorista!$A947,0)</f>
        <v>0</v>
      </c>
      <c r="I947">
        <f>+HLOOKUP(VLOOKUP($B947,$Q$2:$R$42,2,0),creditos_sf!$D$103:$AY$200,base_minorista!$A947,0)</f>
        <v>0</v>
      </c>
      <c r="J947">
        <f>+HLOOKUP(VLOOKUP($B947,$Q$2:$R$42,2,0),Costo_fondeo!$D$3:$AY$100,base_minorista!$A947,0)</f>
        <v>0</v>
      </c>
      <c r="K947">
        <f>+HLOOKUP(VLOOKUP($B947,$Q$2:$R$42,2,0),Costo_provisiones!$D$3:$AY$100,base_minorista!$A947,0)</f>
        <v>0</v>
      </c>
      <c r="L947">
        <f>+HLOOKUP(VLOOKUP($B947,$Q$2:$R$42,2,0),Morosidad_control!$D$4:$AY$101,base_minorista!$A947,0)</f>
        <v>0</v>
      </c>
      <c r="M947">
        <f ca="1">+OFFSET(Capital_2!$D$2,base_minorista!A947,0)</f>
        <v>3.5939139218894542</v>
      </c>
      <c r="N947">
        <f>+HLOOKUP(VLOOKUP($B947,$Q$2:$R$42,2,0),costo_laboral!$E$2:$AZ$99,base_minorista!$A947,0)</f>
        <v>0</v>
      </c>
      <c r="O947">
        <f>+HLOOKUP(VLOOKUP($B947,$Q$2:$R$42,2,0),Participacion2!$D$2:$AO$99,base_minorista!$A947,0)</f>
        <v>0</v>
      </c>
    </row>
    <row r="948" spans="1:15" ht="16.5" x14ac:dyDescent="0.3">
      <c r="A948">
        <v>72</v>
      </c>
      <c r="B948">
        <v>10</v>
      </c>
      <c r="C948">
        <v>71</v>
      </c>
      <c r="D948" s="3">
        <v>43039</v>
      </c>
      <c r="E948" s="33">
        <v>17</v>
      </c>
      <c r="F948">
        <v>1</v>
      </c>
      <c r="G948">
        <f>+HLOOKUP(VLOOKUP($B948,$Q$2:$R$42,2,0),costos_sf!$D$2:$AY$99,base_minorista!$A948,0)</f>
        <v>0</v>
      </c>
      <c r="H948">
        <f>+HLOOKUP(VLOOKUP($B948,$Q$2:$R$42,2,0),creditos_sf!$D$2:$AY$99,base_minorista!$A948,0)</f>
        <v>0</v>
      </c>
      <c r="I948">
        <f>+HLOOKUP(VLOOKUP($B948,$Q$2:$R$42,2,0),creditos_sf!$D$103:$AY$200,base_minorista!$A948,0)</f>
        <v>0</v>
      </c>
      <c r="J948">
        <f>+HLOOKUP(VLOOKUP($B948,$Q$2:$R$42,2,0),Costo_fondeo!$D$3:$AY$100,base_minorista!$A948,0)</f>
        <v>0</v>
      </c>
      <c r="K948">
        <f>+HLOOKUP(VLOOKUP($B948,$Q$2:$R$42,2,0),Costo_provisiones!$D$3:$AY$100,base_minorista!$A948,0)</f>
        <v>0</v>
      </c>
      <c r="L948">
        <f>+HLOOKUP(VLOOKUP($B948,$Q$2:$R$42,2,0),Morosidad_control!$D$4:$AY$101,base_minorista!$A948,0)</f>
        <v>0</v>
      </c>
      <c r="M948">
        <f ca="1">+OFFSET(Capital_2!$D$2,base_minorista!A948,0)</f>
        <v>3.6057998149039663</v>
      </c>
      <c r="N948">
        <f>+HLOOKUP(VLOOKUP($B948,$Q$2:$R$42,2,0),costo_laboral!$E$2:$AZ$99,base_minorista!$A948,0)</f>
        <v>0</v>
      </c>
      <c r="O948">
        <f>+HLOOKUP(VLOOKUP($B948,$Q$2:$R$42,2,0),Participacion2!$D$2:$AO$99,base_minorista!$A948,0)</f>
        <v>0</v>
      </c>
    </row>
    <row r="949" spans="1:15" ht="16.5" x14ac:dyDescent="0.3">
      <c r="A949">
        <v>73</v>
      </c>
      <c r="B949">
        <v>10</v>
      </c>
      <c r="C949">
        <v>72</v>
      </c>
      <c r="D949" s="3">
        <v>43069</v>
      </c>
      <c r="E949" s="33">
        <v>17</v>
      </c>
      <c r="F949">
        <v>1</v>
      </c>
      <c r="G949">
        <f>+HLOOKUP(VLOOKUP($B949,$Q$2:$R$42,2,0),costos_sf!$D$2:$AY$99,base_minorista!$A949,0)</f>
        <v>0</v>
      </c>
      <c r="H949">
        <f>+HLOOKUP(VLOOKUP($B949,$Q$2:$R$42,2,0),creditos_sf!$D$2:$AY$99,base_minorista!$A949,0)</f>
        <v>0</v>
      </c>
      <c r="I949">
        <f>+HLOOKUP(VLOOKUP($B949,$Q$2:$R$42,2,0),creditos_sf!$D$103:$AY$200,base_minorista!$A949,0)</f>
        <v>0</v>
      </c>
      <c r="J949">
        <f>+HLOOKUP(VLOOKUP($B949,$Q$2:$R$42,2,0),Costo_fondeo!$D$3:$AY$100,base_minorista!$A949,0)</f>
        <v>0</v>
      </c>
      <c r="K949">
        <f>+HLOOKUP(VLOOKUP($B949,$Q$2:$R$42,2,0),Costo_provisiones!$D$3:$AY$100,base_minorista!$A949,0)</f>
        <v>0</v>
      </c>
      <c r="L949">
        <f>+HLOOKUP(VLOOKUP($B949,$Q$2:$R$42,2,0),Morosidad_control!$D$4:$AY$101,base_minorista!$A949,0)</f>
        <v>0</v>
      </c>
      <c r="M949">
        <f ca="1">+OFFSET(Capital_2!$D$2,base_minorista!A949,0)</f>
        <v>3.6120620419568428</v>
      </c>
      <c r="N949">
        <f>+HLOOKUP(VLOOKUP($B949,$Q$2:$R$42,2,0),costo_laboral!$E$2:$AZ$99,base_minorista!$A949,0)</f>
        <v>0</v>
      </c>
      <c r="O949">
        <f>+HLOOKUP(VLOOKUP($B949,$Q$2:$R$42,2,0),Participacion2!$D$2:$AO$99,base_minorista!$A949,0)</f>
        <v>0</v>
      </c>
    </row>
    <row r="950" spans="1:15" ht="16.5" x14ac:dyDescent="0.3">
      <c r="A950">
        <v>74</v>
      </c>
      <c r="B950">
        <v>10</v>
      </c>
      <c r="C950">
        <v>73</v>
      </c>
      <c r="D950" s="3">
        <v>43100</v>
      </c>
      <c r="E950" s="33">
        <v>17</v>
      </c>
      <c r="F950">
        <v>1</v>
      </c>
      <c r="G950">
        <f>+HLOOKUP(VLOOKUP($B950,$Q$2:$R$42,2,0),costos_sf!$D$2:$AY$99,base_minorista!$A950,0)</f>
        <v>0</v>
      </c>
      <c r="H950">
        <f>+HLOOKUP(VLOOKUP($B950,$Q$2:$R$42,2,0),creditos_sf!$D$2:$AY$99,base_minorista!$A950,0)</f>
        <v>0</v>
      </c>
      <c r="I950">
        <f>+HLOOKUP(VLOOKUP($B950,$Q$2:$R$42,2,0),creditos_sf!$D$103:$AY$200,base_minorista!$A950,0)</f>
        <v>0</v>
      </c>
      <c r="J950">
        <f>+HLOOKUP(VLOOKUP($B950,$Q$2:$R$42,2,0),Costo_fondeo!$D$3:$AY$100,base_minorista!$A950,0)</f>
        <v>0</v>
      </c>
      <c r="K950">
        <f>+HLOOKUP(VLOOKUP($B950,$Q$2:$R$42,2,0),Costo_provisiones!$D$3:$AY$100,base_minorista!$A950,0)</f>
        <v>0</v>
      </c>
      <c r="L950">
        <f>+HLOOKUP(VLOOKUP($B950,$Q$2:$R$42,2,0),Morosidad_control!$D$4:$AY$101,base_minorista!$A950,0)</f>
        <v>0</v>
      </c>
      <c r="M950">
        <f ca="1">+OFFSET(Capital_2!$D$2,base_minorista!A950,0)</f>
        <v>3.5930762546706192</v>
      </c>
      <c r="N950">
        <f>+HLOOKUP(VLOOKUP($B950,$Q$2:$R$42,2,0),costo_laboral!$E$2:$AZ$99,base_minorista!$A950,0)</f>
        <v>0</v>
      </c>
      <c r="O950">
        <f>+HLOOKUP(VLOOKUP($B950,$Q$2:$R$42,2,0),Participacion2!$D$2:$AO$99,base_minorista!$A950,0)</f>
        <v>0</v>
      </c>
    </row>
    <row r="951" spans="1:15" ht="16.5" x14ac:dyDescent="0.3">
      <c r="A951">
        <v>75</v>
      </c>
      <c r="B951">
        <v>10</v>
      </c>
      <c r="C951">
        <v>74</v>
      </c>
      <c r="D951" s="3">
        <v>43131</v>
      </c>
      <c r="E951" s="33">
        <v>18</v>
      </c>
      <c r="F951">
        <v>1</v>
      </c>
      <c r="G951">
        <f>+HLOOKUP(VLOOKUP($B951,$Q$2:$R$42,2,0),costos_sf!$D$2:$AY$99,base_minorista!$A951,0)</f>
        <v>0</v>
      </c>
      <c r="H951">
        <f>+HLOOKUP(VLOOKUP($B951,$Q$2:$R$42,2,0),creditos_sf!$D$2:$AY$99,base_minorista!$A951,0)</f>
        <v>0</v>
      </c>
      <c r="I951">
        <f>+HLOOKUP(VLOOKUP($B951,$Q$2:$R$42,2,0),creditos_sf!$D$103:$AY$200,base_minorista!$A951,0)</f>
        <v>0</v>
      </c>
      <c r="J951">
        <f>+HLOOKUP(VLOOKUP($B951,$Q$2:$R$42,2,0),Costo_fondeo!$D$3:$AY$100,base_minorista!$A951,0)</f>
        <v>0</v>
      </c>
      <c r="K951">
        <f>+HLOOKUP(VLOOKUP($B951,$Q$2:$R$42,2,0),Costo_provisiones!$D$3:$AY$100,base_minorista!$A951,0)</f>
        <v>0</v>
      </c>
      <c r="L951">
        <f>+HLOOKUP(VLOOKUP($B951,$Q$2:$R$42,2,0),Morosidad_control!$D$4:$AY$101,base_minorista!$A951,0)</f>
        <v>0</v>
      </c>
      <c r="M951">
        <f ca="1">+OFFSET(Capital_2!$D$2,base_minorista!A951,0)</f>
        <v>3.5815867697690567</v>
      </c>
      <c r="N951">
        <f>+HLOOKUP(VLOOKUP($B951,$Q$2:$R$42,2,0),costo_laboral!$E$2:$AZ$99,base_minorista!$A951,0)</f>
        <v>0</v>
      </c>
      <c r="O951">
        <f>+HLOOKUP(VLOOKUP($B951,$Q$2:$R$42,2,0),Participacion2!$D$2:$AO$99,base_minorista!$A951,0)</f>
        <v>0</v>
      </c>
    </row>
    <row r="952" spans="1:15" ht="16.5" x14ac:dyDescent="0.3">
      <c r="A952">
        <v>76</v>
      </c>
      <c r="B952">
        <v>10</v>
      </c>
      <c r="C952">
        <v>75</v>
      </c>
      <c r="D952" s="3">
        <v>43159</v>
      </c>
      <c r="E952" s="33">
        <v>18</v>
      </c>
      <c r="F952">
        <v>1</v>
      </c>
      <c r="G952">
        <f>+HLOOKUP(VLOOKUP($B952,$Q$2:$R$42,2,0),costos_sf!$D$2:$AY$99,base_minorista!$A952,0)</f>
        <v>0</v>
      </c>
      <c r="H952">
        <f>+HLOOKUP(VLOOKUP($B952,$Q$2:$R$42,2,0),creditos_sf!$D$2:$AY$99,base_minorista!$A952,0)</f>
        <v>0</v>
      </c>
      <c r="I952">
        <f>+HLOOKUP(VLOOKUP($B952,$Q$2:$R$42,2,0),creditos_sf!$D$103:$AY$200,base_minorista!$A952,0)</f>
        <v>0</v>
      </c>
      <c r="J952">
        <f>+HLOOKUP(VLOOKUP($B952,$Q$2:$R$42,2,0),Costo_fondeo!$D$3:$AY$100,base_minorista!$A952,0)</f>
        <v>0</v>
      </c>
      <c r="K952">
        <f>+HLOOKUP(VLOOKUP($B952,$Q$2:$R$42,2,0),Costo_provisiones!$D$3:$AY$100,base_minorista!$A952,0)</f>
        <v>0</v>
      </c>
      <c r="L952">
        <f>+HLOOKUP(VLOOKUP($B952,$Q$2:$R$42,2,0),Morosidad_control!$D$4:$AY$101,base_minorista!$A952,0)</f>
        <v>0</v>
      </c>
      <c r="M952">
        <f ca="1">+OFFSET(Capital_2!$D$2,base_minorista!A952,0)</f>
        <v>3.5677590569055382</v>
      </c>
      <c r="N952">
        <f>+HLOOKUP(VLOOKUP($B952,$Q$2:$R$42,2,0),costo_laboral!$E$2:$AZ$99,base_minorista!$A952,0)</f>
        <v>0</v>
      </c>
      <c r="O952">
        <f>+HLOOKUP(VLOOKUP($B952,$Q$2:$R$42,2,0),Participacion2!$D$2:$AO$99,base_minorista!$A952,0)</f>
        <v>0</v>
      </c>
    </row>
    <row r="953" spans="1:15" ht="16.5" x14ac:dyDescent="0.3">
      <c r="A953">
        <v>77</v>
      </c>
      <c r="B953">
        <v>10</v>
      </c>
      <c r="C953">
        <v>76</v>
      </c>
      <c r="D953" s="3">
        <v>43190</v>
      </c>
      <c r="E953" s="33">
        <v>18</v>
      </c>
      <c r="F953">
        <v>1</v>
      </c>
      <c r="G953">
        <f>+HLOOKUP(VLOOKUP($B953,$Q$2:$R$42,2,0),costos_sf!$D$2:$AY$99,base_minorista!$A953,0)</f>
        <v>0</v>
      </c>
      <c r="H953">
        <f>+HLOOKUP(VLOOKUP($B953,$Q$2:$R$42,2,0),creditos_sf!$D$2:$AY$99,base_minorista!$A953,0)</f>
        <v>0</v>
      </c>
      <c r="I953">
        <f>+HLOOKUP(VLOOKUP($B953,$Q$2:$R$42,2,0),creditos_sf!$D$103:$AY$200,base_minorista!$A953,0)</f>
        <v>0</v>
      </c>
      <c r="J953">
        <f>+HLOOKUP(VLOOKUP($B953,$Q$2:$R$42,2,0),Costo_fondeo!$D$3:$AY$100,base_minorista!$A953,0)</f>
        <v>0</v>
      </c>
      <c r="K953">
        <f>+HLOOKUP(VLOOKUP($B953,$Q$2:$R$42,2,0),Costo_provisiones!$D$3:$AY$100,base_minorista!$A953,0)</f>
        <v>0</v>
      </c>
      <c r="L953">
        <f>+HLOOKUP(VLOOKUP($B953,$Q$2:$R$42,2,0),Morosidad_control!$D$4:$AY$101,base_minorista!$A953,0)</f>
        <v>0</v>
      </c>
      <c r="M953">
        <f ca="1">+OFFSET(Capital_2!$D$2,base_minorista!A953,0)</f>
        <v>3.5535594036254383</v>
      </c>
      <c r="N953">
        <f>+HLOOKUP(VLOOKUP($B953,$Q$2:$R$42,2,0),costo_laboral!$E$2:$AZ$99,base_minorista!$A953,0)</f>
        <v>0</v>
      </c>
      <c r="O953">
        <f>+HLOOKUP(VLOOKUP($B953,$Q$2:$R$42,2,0),Participacion2!$D$2:$AO$99,base_minorista!$A953,0)</f>
        <v>0</v>
      </c>
    </row>
    <row r="954" spans="1:15" ht="16.5" x14ac:dyDescent="0.3">
      <c r="A954">
        <v>78</v>
      </c>
      <c r="B954">
        <v>10</v>
      </c>
      <c r="C954">
        <v>77</v>
      </c>
      <c r="D954" s="3">
        <v>43220</v>
      </c>
      <c r="E954" s="33">
        <v>18</v>
      </c>
      <c r="F954">
        <v>1</v>
      </c>
      <c r="G954">
        <f>+HLOOKUP(VLOOKUP($B954,$Q$2:$R$42,2,0),costos_sf!$D$2:$AY$99,base_minorista!$A954,0)</f>
        <v>0</v>
      </c>
      <c r="H954">
        <f>+HLOOKUP(VLOOKUP($B954,$Q$2:$R$42,2,0),creditos_sf!$D$2:$AY$99,base_minorista!$A954,0)</f>
        <v>0</v>
      </c>
      <c r="I954">
        <f>+HLOOKUP(VLOOKUP($B954,$Q$2:$R$42,2,0),creditos_sf!$D$103:$AY$200,base_minorista!$A954,0)</f>
        <v>0</v>
      </c>
      <c r="J954">
        <f>+HLOOKUP(VLOOKUP($B954,$Q$2:$R$42,2,0),Costo_fondeo!$D$3:$AY$100,base_minorista!$A954,0)</f>
        <v>0</v>
      </c>
      <c r="K954">
        <f>+HLOOKUP(VLOOKUP($B954,$Q$2:$R$42,2,0),Costo_provisiones!$D$3:$AY$100,base_minorista!$A954,0)</f>
        <v>0</v>
      </c>
      <c r="L954">
        <f>+HLOOKUP(VLOOKUP($B954,$Q$2:$R$42,2,0),Morosidad_control!$D$4:$AY$101,base_minorista!$A954,0)</f>
        <v>0</v>
      </c>
      <c r="M954">
        <f ca="1">+OFFSET(Capital_2!$D$2,base_minorista!A954,0)</f>
        <v>3.5277001527594574</v>
      </c>
      <c r="N954">
        <f>+HLOOKUP(VLOOKUP($B954,$Q$2:$R$42,2,0),costo_laboral!$E$2:$AZ$99,base_minorista!$A954,0)</f>
        <v>0</v>
      </c>
      <c r="O954">
        <f>+HLOOKUP(VLOOKUP($B954,$Q$2:$R$42,2,0),Participacion2!$D$2:$AO$99,base_minorista!$A954,0)</f>
        <v>0</v>
      </c>
    </row>
    <row r="955" spans="1:15" ht="16.5" x14ac:dyDescent="0.3">
      <c r="A955">
        <v>79</v>
      </c>
      <c r="B955">
        <v>10</v>
      </c>
      <c r="C955">
        <v>78</v>
      </c>
      <c r="D955" s="3">
        <v>43251</v>
      </c>
      <c r="E955" s="33">
        <v>18</v>
      </c>
      <c r="F955">
        <v>1</v>
      </c>
      <c r="G955">
        <f>+HLOOKUP(VLOOKUP($B955,$Q$2:$R$42,2,0),costos_sf!$D$2:$AY$99,base_minorista!$A955,0)</f>
        <v>0</v>
      </c>
      <c r="H955">
        <f>+HLOOKUP(VLOOKUP($B955,$Q$2:$R$42,2,0),creditos_sf!$D$2:$AY$99,base_minorista!$A955,0)</f>
        <v>0</v>
      </c>
      <c r="I955">
        <f>+HLOOKUP(VLOOKUP($B955,$Q$2:$R$42,2,0),creditos_sf!$D$103:$AY$200,base_minorista!$A955,0)</f>
        <v>0</v>
      </c>
      <c r="J955">
        <f>+HLOOKUP(VLOOKUP($B955,$Q$2:$R$42,2,0),Costo_fondeo!$D$3:$AY$100,base_minorista!$A955,0)</f>
        <v>0</v>
      </c>
      <c r="K955">
        <f>+HLOOKUP(VLOOKUP($B955,$Q$2:$R$42,2,0),Costo_provisiones!$D$3:$AY$100,base_minorista!$A955,0)</f>
        <v>0</v>
      </c>
      <c r="L955">
        <f>+HLOOKUP(VLOOKUP($B955,$Q$2:$R$42,2,0),Morosidad_control!$D$4:$AY$101,base_minorista!$A955,0)</f>
        <v>0</v>
      </c>
      <c r="M955">
        <f ca="1">+OFFSET(Capital_2!$D$2,base_minorista!A955,0)</f>
        <v>3.5069368282381337</v>
      </c>
      <c r="N955">
        <f>+HLOOKUP(VLOOKUP($B955,$Q$2:$R$42,2,0),costo_laboral!$E$2:$AZ$99,base_minorista!$A955,0)</f>
        <v>0</v>
      </c>
      <c r="O955">
        <f>+HLOOKUP(VLOOKUP($B955,$Q$2:$R$42,2,0),Participacion2!$D$2:$AO$99,base_minorista!$A955,0)</f>
        <v>0</v>
      </c>
    </row>
    <row r="956" spans="1:15" ht="16.5" x14ac:dyDescent="0.3">
      <c r="A956">
        <v>80</v>
      </c>
      <c r="B956">
        <v>10</v>
      </c>
      <c r="C956">
        <v>79</v>
      </c>
      <c r="D956" s="3">
        <v>43281</v>
      </c>
      <c r="E956" s="33">
        <v>18</v>
      </c>
      <c r="F956">
        <v>1</v>
      </c>
      <c r="G956">
        <f>+HLOOKUP(VLOOKUP($B956,$Q$2:$R$42,2,0),costos_sf!$D$2:$AY$99,base_minorista!$A956,0)</f>
        <v>0</v>
      </c>
      <c r="H956">
        <f>+HLOOKUP(VLOOKUP($B956,$Q$2:$R$42,2,0),creditos_sf!$D$2:$AY$99,base_minorista!$A956,0)</f>
        <v>0</v>
      </c>
      <c r="I956">
        <f>+HLOOKUP(VLOOKUP($B956,$Q$2:$R$42,2,0),creditos_sf!$D$103:$AY$200,base_minorista!$A956,0)</f>
        <v>0</v>
      </c>
      <c r="J956">
        <f>+HLOOKUP(VLOOKUP($B956,$Q$2:$R$42,2,0),Costo_fondeo!$D$3:$AY$100,base_minorista!$A956,0)</f>
        <v>0</v>
      </c>
      <c r="K956">
        <f>+HLOOKUP(VLOOKUP($B956,$Q$2:$R$42,2,0),Costo_provisiones!$D$3:$AY$100,base_minorista!$A956,0)</f>
        <v>0</v>
      </c>
      <c r="L956">
        <f>+HLOOKUP(VLOOKUP($B956,$Q$2:$R$42,2,0),Morosidad_control!$D$4:$AY$101,base_minorista!$A956,0)</f>
        <v>0</v>
      </c>
      <c r="M956">
        <f ca="1">+OFFSET(Capital_2!$D$2,base_minorista!A956,0)</f>
        <v>3.4861804073665166</v>
      </c>
      <c r="N956">
        <f>+HLOOKUP(VLOOKUP($B956,$Q$2:$R$42,2,0),costo_laboral!$E$2:$AZ$99,base_minorista!$A956,0)</f>
        <v>0</v>
      </c>
      <c r="O956">
        <f>+HLOOKUP(VLOOKUP($B956,$Q$2:$R$42,2,0),Participacion2!$D$2:$AO$99,base_minorista!$A956,0)</f>
        <v>0</v>
      </c>
    </row>
    <row r="957" spans="1:15" ht="16.5" x14ac:dyDescent="0.3">
      <c r="A957">
        <v>81</v>
      </c>
      <c r="B957">
        <v>10</v>
      </c>
      <c r="C957">
        <v>80</v>
      </c>
      <c r="D957" s="3">
        <v>43312</v>
      </c>
      <c r="E957" s="33">
        <v>18</v>
      </c>
      <c r="F957">
        <v>1</v>
      </c>
      <c r="G957">
        <f>+HLOOKUP(VLOOKUP($B957,$Q$2:$R$42,2,0),costos_sf!$D$2:$AY$99,base_minorista!$A957,0)</f>
        <v>0</v>
      </c>
      <c r="H957">
        <f>+HLOOKUP(VLOOKUP($B957,$Q$2:$R$42,2,0),creditos_sf!$D$2:$AY$99,base_minorista!$A957,0)</f>
        <v>0</v>
      </c>
      <c r="I957">
        <f>+HLOOKUP(VLOOKUP($B957,$Q$2:$R$42,2,0),creditos_sf!$D$103:$AY$200,base_minorista!$A957,0)</f>
        <v>0</v>
      </c>
      <c r="J957">
        <f>+HLOOKUP(VLOOKUP($B957,$Q$2:$R$42,2,0),Costo_fondeo!$D$3:$AY$100,base_minorista!$A957,0)</f>
        <v>0</v>
      </c>
      <c r="K957">
        <f>+HLOOKUP(VLOOKUP($B957,$Q$2:$R$42,2,0),Costo_provisiones!$D$3:$AY$100,base_minorista!$A957,0)</f>
        <v>0</v>
      </c>
      <c r="L957">
        <f>+HLOOKUP(VLOOKUP($B957,$Q$2:$R$42,2,0),Morosidad_control!$D$4:$AY$101,base_minorista!$A957,0)</f>
        <v>0</v>
      </c>
      <c r="M957">
        <f ca="1">+OFFSET(Capital_2!$D$2,base_minorista!A957,0)</f>
        <v>3.4635993253239059</v>
      </c>
      <c r="N957">
        <f>+HLOOKUP(VLOOKUP($B957,$Q$2:$R$42,2,0),costo_laboral!$E$2:$AZ$99,base_minorista!$A957,0)</f>
        <v>0</v>
      </c>
      <c r="O957">
        <f>+HLOOKUP(VLOOKUP($B957,$Q$2:$R$42,2,0),Participacion2!$D$2:$AO$99,base_minorista!$A957,0)</f>
        <v>0</v>
      </c>
    </row>
    <row r="958" spans="1:15" ht="16.5" x14ac:dyDescent="0.3">
      <c r="A958">
        <v>82</v>
      </c>
      <c r="B958">
        <v>10</v>
      </c>
      <c r="C958">
        <v>81</v>
      </c>
      <c r="D958" s="3">
        <v>43343</v>
      </c>
      <c r="E958" s="33">
        <v>18</v>
      </c>
      <c r="F958">
        <v>1</v>
      </c>
      <c r="G958">
        <f>+HLOOKUP(VLOOKUP($B958,$Q$2:$R$42,2,0),costos_sf!$D$2:$AY$99,base_minorista!$A958,0)</f>
        <v>0</v>
      </c>
      <c r="H958">
        <f>+HLOOKUP(VLOOKUP($B958,$Q$2:$R$42,2,0),creditos_sf!$D$2:$AY$99,base_minorista!$A958,0)</f>
        <v>0</v>
      </c>
      <c r="I958">
        <f>+HLOOKUP(VLOOKUP($B958,$Q$2:$R$42,2,0),creditos_sf!$D$103:$AY$200,base_minorista!$A958,0)</f>
        <v>0</v>
      </c>
      <c r="J958">
        <f>+HLOOKUP(VLOOKUP($B958,$Q$2:$R$42,2,0),Costo_fondeo!$D$3:$AY$100,base_minorista!$A958,0)</f>
        <v>0</v>
      </c>
      <c r="K958">
        <f>+HLOOKUP(VLOOKUP($B958,$Q$2:$R$42,2,0),Costo_provisiones!$D$3:$AY$100,base_minorista!$A958,0)</f>
        <v>0</v>
      </c>
      <c r="L958">
        <f>+HLOOKUP(VLOOKUP($B958,$Q$2:$R$42,2,0),Morosidad_control!$D$4:$AY$101,base_minorista!$A958,0)</f>
        <v>0</v>
      </c>
      <c r="M958">
        <f ca="1">+OFFSET(Capital_2!$D$2,base_minorista!A958,0)</f>
        <v>3.442349118867654</v>
      </c>
      <c r="N958">
        <f>+HLOOKUP(VLOOKUP($B958,$Q$2:$R$42,2,0),costo_laboral!$E$2:$AZ$99,base_minorista!$A958,0)</f>
        <v>0</v>
      </c>
      <c r="O958">
        <f>+HLOOKUP(VLOOKUP($B958,$Q$2:$R$42,2,0),Participacion2!$D$2:$AO$99,base_minorista!$A958,0)</f>
        <v>0</v>
      </c>
    </row>
    <row r="959" spans="1:15" ht="16.5" x14ac:dyDescent="0.3">
      <c r="A959">
        <v>83</v>
      </c>
      <c r="B959">
        <v>10</v>
      </c>
      <c r="C959">
        <v>82</v>
      </c>
      <c r="D959" s="3">
        <v>43373</v>
      </c>
      <c r="E959" s="33">
        <v>18</v>
      </c>
      <c r="F959">
        <v>1</v>
      </c>
      <c r="G959">
        <f>+HLOOKUP(VLOOKUP($B959,$Q$2:$R$42,2,0),costos_sf!$D$2:$AY$99,base_minorista!$A959,0)</f>
        <v>0</v>
      </c>
      <c r="H959">
        <f>+HLOOKUP(VLOOKUP($B959,$Q$2:$R$42,2,0),creditos_sf!$D$2:$AY$99,base_minorista!$A959,0)</f>
        <v>0</v>
      </c>
      <c r="I959">
        <f>+HLOOKUP(VLOOKUP($B959,$Q$2:$R$42,2,0),creditos_sf!$D$103:$AY$200,base_minorista!$A959,0)</f>
        <v>0</v>
      </c>
      <c r="J959">
        <f>+HLOOKUP(VLOOKUP($B959,$Q$2:$R$42,2,0),Costo_fondeo!$D$3:$AY$100,base_minorista!$A959,0)</f>
        <v>0</v>
      </c>
      <c r="K959">
        <f>+HLOOKUP(VLOOKUP($B959,$Q$2:$R$42,2,0),Costo_provisiones!$D$3:$AY$100,base_minorista!$A959,0)</f>
        <v>0</v>
      </c>
      <c r="L959">
        <f>+HLOOKUP(VLOOKUP($B959,$Q$2:$R$42,2,0),Morosidad_control!$D$4:$AY$101,base_minorista!$A959,0)</f>
        <v>0</v>
      </c>
      <c r="M959">
        <f ca="1">+OFFSET(Capital_2!$D$2,base_minorista!A959,0)</f>
        <v>3.430093895939399</v>
      </c>
      <c r="N959">
        <f>+HLOOKUP(VLOOKUP($B959,$Q$2:$R$42,2,0),costo_laboral!$E$2:$AZ$99,base_minorista!$A959,0)</f>
        <v>0</v>
      </c>
      <c r="O959">
        <f>+HLOOKUP(VLOOKUP($B959,$Q$2:$R$42,2,0),Participacion2!$D$2:$AO$99,base_minorista!$A959,0)</f>
        <v>0</v>
      </c>
    </row>
    <row r="960" spans="1:15" ht="16.5" x14ac:dyDescent="0.3">
      <c r="A960">
        <v>84</v>
      </c>
      <c r="B960">
        <v>10</v>
      </c>
      <c r="C960">
        <v>83</v>
      </c>
      <c r="D960" s="3">
        <v>43404</v>
      </c>
      <c r="E960" s="33">
        <v>18</v>
      </c>
      <c r="F960">
        <v>1</v>
      </c>
      <c r="G960">
        <f>+HLOOKUP(VLOOKUP($B960,$Q$2:$R$42,2,0),costos_sf!$D$2:$AY$99,base_minorista!$A960,0)</f>
        <v>0</v>
      </c>
      <c r="H960">
        <f>+HLOOKUP(VLOOKUP($B960,$Q$2:$R$42,2,0),creditos_sf!$D$2:$AY$99,base_minorista!$A960,0)</f>
        <v>0</v>
      </c>
      <c r="I960">
        <f>+HLOOKUP(VLOOKUP($B960,$Q$2:$R$42,2,0),creditos_sf!$D$103:$AY$200,base_minorista!$A960,0)</f>
        <v>0</v>
      </c>
      <c r="J960">
        <f>+HLOOKUP(VLOOKUP($B960,$Q$2:$R$42,2,0),Costo_fondeo!$D$3:$AY$100,base_minorista!$A960,0)</f>
        <v>0</v>
      </c>
      <c r="K960">
        <f>+HLOOKUP(VLOOKUP($B960,$Q$2:$R$42,2,0),Costo_provisiones!$D$3:$AY$100,base_minorista!$A960,0)</f>
        <v>0</v>
      </c>
      <c r="L960">
        <f>+HLOOKUP(VLOOKUP($B960,$Q$2:$R$42,2,0),Morosidad_control!$D$4:$AY$101,base_minorista!$A960,0)</f>
        <v>0</v>
      </c>
      <c r="M960">
        <f ca="1">+OFFSET(Capital_2!$D$2,base_minorista!A960,0)</f>
        <v>3.4233579602032216</v>
      </c>
      <c r="N960">
        <f>+HLOOKUP(VLOOKUP($B960,$Q$2:$R$42,2,0),costo_laboral!$E$2:$AZ$99,base_minorista!$A960,0)</f>
        <v>0</v>
      </c>
      <c r="O960">
        <f>+HLOOKUP(VLOOKUP($B960,$Q$2:$R$42,2,0),Participacion2!$D$2:$AO$99,base_minorista!$A960,0)</f>
        <v>0</v>
      </c>
    </row>
    <row r="961" spans="1:15" ht="16.5" x14ac:dyDescent="0.3">
      <c r="A961">
        <v>85</v>
      </c>
      <c r="B961">
        <v>10</v>
      </c>
      <c r="C961">
        <v>84</v>
      </c>
      <c r="D961" s="3">
        <v>43434</v>
      </c>
      <c r="E961" s="33">
        <v>18</v>
      </c>
      <c r="F961">
        <v>1</v>
      </c>
      <c r="G961">
        <f>+HLOOKUP(VLOOKUP($B961,$Q$2:$R$42,2,0),costos_sf!$D$2:$AY$99,base_minorista!$A961,0)</f>
        <v>0</v>
      </c>
      <c r="H961">
        <f>+HLOOKUP(VLOOKUP($B961,$Q$2:$R$42,2,0),creditos_sf!$D$2:$AY$99,base_minorista!$A961,0)</f>
        <v>0</v>
      </c>
      <c r="I961">
        <f>+HLOOKUP(VLOOKUP($B961,$Q$2:$R$42,2,0),creditos_sf!$D$103:$AY$200,base_minorista!$A961,0)</f>
        <v>0</v>
      </c>
      <c r="J961">
        <f>+HLOOKUP(VLOOKUP($B961,$Q$2:$R$42,2,0),Costo_fondeo!$D$3:$AY$100,base_minorista!$A961,0)</f>
        <v>0</v>
      </c>
      <c r="K961">
        <f>+HLOOKUP(VLOOKUP($B961,$Q$2:$R$42,2,0),Costo_provisiones!$D$3:$AY$100,base_minorista!$A961,0)</f>
        <v>0</v>
      </c>
      <c r="L961">
        <f>+HLOOKUP(VLOOKUP($B961,$Q$2:$R$42,2,0),Morosidad_control!$D$4:$AY$101,base_minorista!$A961,0)</f>
        <v>0</v>
      </c>
      <c r="M961">
        <f ca="1">+OFFSET(Capital_2!$D$2,base_minorista!A961,0)</f>
        <v>3.4154915843908498</v>
      </c>
      <c r="N961">
        <f>+HLOOKUP(VLOOKUP($B961,$Q$2:$R$42,2,0),costo_laboral!$E$2:$AZ$99,base_minorista!$A961,0)</f>
        <v>0</v>
      </c>
      <c r="O961">
        <f>+HLOOKUP(VLOOKUP($B961,$Q$2:$R$42,2,0),Participacion2!$D$2:$AO$99,base_minorista!$A961,0)</f>
        <v>0</v>
      </c>
    </row>
    <row r="962" spans="1:15" ht="16.5" x14ac:dyDescent="0.3">
      <c r="A962">
        <v>86</v>
      </c>
      <c r="B962">
        <v>10</v>
      </c>
      <c r="C962">
        <v>85</v>
      </c>
      <c r="D962" s="3">
        <v>43465</v>
      </c>
      <c r="E962" s="33">
        <v>18</v>
      </c>
      <c r="F962">
        <v>1</v>
      </c>
      <c r="G962">
        <f>+HLOOKUP(VLOOKUP($B962,$Q$2:$R$42,2,0),costos_sf!$D$2:$AY$99,base_minorista!$A962,0)</f>
        <v>0</v>
      </c>
      <c r="H962">
        <f>+HLOOKUP(VLOOKUP($B962,$Q$2:$R$42,2,0),creditos_sf!$D$2:$AY$99,base_minorista!$A962,0)</f>
        <v>0</v>
      </c>
      <c r="I962">
        <f>+HLOOKUP(VLOOKUP($B962,$Q$2:$R$42,2,0),creditos_sf!$D$103:$AY$200,base_minorista!$A962,0)</f>
        <v>0</v>
      </c>
      <c r="J962">
        <f>+HLOOKUP(VLOOKUP($B962,$Q$2:$R$42,2,0),Costo_fondeo!$D$3:$AY$100,base_minorista!$A962,0)</f>
        <v>0</v>
      </c>
      <c r="K962">
        <f>+HLOOKUP(VLOOKUP($B962,$Q$2:$R$42,2,0),Costo_provisiones!$D$3:$AY$100,base_minorista!$A962,0)</f>
        <v>0</v>
      </c>
      <c r="L962">
        <f>+HLOOKUP(VLOOKUP($B962,$Q$2:$R$42,2,0),Morosidad_control!$D$4:$AY$101,base_minorista!$A962,0)</f>
        <v>0</v>
      </c>
      <c r="M962">
        <f ca="1">+OFFSET(Capital_2!$D$2,base_minorista!A962,0)</f>
        <v>3.4351377010367652</v>
      </c>
      <c r="N962">
        <f>+HLOOKUP(VLOOKUP($B962,$Q$2:$R$42,2,0),costo_laboral!$E$2:$AZ$99,base_minorista!$A962,0)</f>
        <v>0</v>
      </c>
      <c r="O962">
        <f>+HLOOKUP(VLOOKUP($B962,$Q$2:$R$42,2,0),Participacion2!$D$2:$AO$99,base_minorista!$A962,0)</f>
        <v>0</v>
      </c>
    </row>
    <row r="963" spans="1:15" ht="16.5" x14ac:dyDescent="0.3">
      <c r="A963">
        <v>87</v>
      </c>
      <c r="B963">
        <v>10</v>
      </c>
      <c r="C963">
        <v>86</v>
      </c>
      <c r="D963" s="3">
        <v>43496</v>
      </c>
      <c r="E963" s="33">
        <v>19</v>
      </c>
      <c r="F963">
        <v>1</v>
      </c>
      <c r="G963">
        <f>+HLOOKUP(VLOOKUP($B963,$Q$2:$R$42,2,0),costos_sf!$D$2:$AY$99,base_minorista!$A963,0)</f>
        <v>0</v>
      </c>
      <c r="H963">
        <f>+HLOOKUP(VLOOKUP($B963,$Q$2:$R$42,2,0),creditos_sf!$D$2:$AY$99,base_minorista!$A963,0)</f>
        <v>0</v>
      </c>
      <c r="I963">
        <f>+HLOOKUP(VLOOKUP($B963,$Q$2:$R$42,2,0),creditos_sf!$D$103:$AY$200,base_minorista!$A963,0)</f>
        <v>0</v>
      </c>
      <c r="J963">
        <f>+HLOOKUP(VLOOKUP($B963,$Q$2:$R$42,2,0),Costo_fondeo!$D$3:$AY$100,base_minorista!$A963,0)</f>
        <v>0</v>
      </c>
      <c r="K963">
        <f>+HLOOKUP(VLOOKUP($B963,$Q$2:$R$42,2,0),Costo_provisiones!$D$3:$AY$100,base_minorista!$A963,0)</f>
        <v>0</v>
      </c>
      <c r="L963">
        <f>+HLOOKUP(VLOOKUP($B963,$Q$2:$R$42,2,0),Morosidad_control!$D$4:$AY$101,base_minorista!$A963,0)</f>
        <v>0</v>
      </c>
      <c r="M963">
        <f ca="1">+OFFSET(Capital_2!$D$2,base_minorista!A963,0)</f>
        <v>3.144198069372997</v>
      </c>
      <c r="N963">
        <f>+HLOOKUP(VLOOKUP($B963,$Q$2:$R$42,2,0),costo_laboral!$E$2:$AZ$99,base_minorista!$A963,0)</f>
        <v>0</v>
      </c>
      <c r="O963">
        <f>+HLOOKUP(VLOOKUP($B963,$Q$2:$R$42,2,0),Participacion2!$D$2:$AO$99,base_minorista!$A963,0)</f>
        <v>0</v>
      </c>
    </row>
    <row r="964" spans="1:15" ht="16.5" x14ac:dyDescent="0.3">
      <c r="A964">
        <v>88</v>
      </c>
      <c r="B964">
        <v>10</v>
      </c>
      <c r="C964">
        <v>87</v>
      </c>
      <c r="D964" s="3">
        <v>43524</v>
      </c>
      <c r="E964" s="33">
        <v>19</v>
      </c>
      <c r="F964">
        <v>1</v>
      </c>
      <c r="G964">
        <f>+HLOOKUP(VLOOKUP($B964,$Q$2:$R$42,2,0),costos_sf!$D$2:$AY$99,base_minorista!$A964,0)</f>
        <v>0</v>
      </c>
      <c r="H964">
        <f>+HLOOKUP(VLOOKUP($B964,$Q$2:$R$42,2,0),creditos_sf!$D$2:$AY$99,base_minorista!$A964,0)</f>
        <v>0</v>
      </c>
      <c r="I964">
        <f>+HLOOKUP(VLOOKUP($B964,$Q$2:$R$42,2,0),creditos_sf!$D$103:$AY$200,base_minorista!$A964,0)</f>
        <v>0</v>
      </c>
      <c r="J964">
        <f>+HLOOKUP(VLOOKUP($B964,$Q$2:$R$42,2,0),Costo_fondeo!$D$3:$AY$100,base_minorista!$A964,0)</f>
        <v>0</v>
      </c>
      <c r="K964">
        <f>+HLOOKUP(VLOOKUP($B964,$Q$2:$R$42,2,0),Costo_provisiones!$D$3:$AY$100,base_minorista!$A964,0)</f>
        <v>0</v>
      </c>
      <c r="L964">
        <f>+HLOOKUP(VLOOKUP($B964,$Q$2:$R$42,2,0),Morosidad_control!$D$4:$AY$101,base_minorista!$A964,0)</f>
        <v>0</v>
      </c>
      <c r="M964">
        <f ca="1">+OFFSET(Capital_2!$D$2,base_minorista!A964,0)</f>
        <v>3.1750048296191844</v>
      </c>
      <c r="N964">
        <f>+HLOOKUP(VLOOKUP($B964,$Q$2:$R$42,2,0),costo_laboral!$E$2:$AZ$99,base_minorista!$A964,0)</f>
        <v>0</v>
      </c>
      <c r="O964">
        <f>+HLOOKUP(VLOOKUP($B964,$Q$2:$R$42,2,0),Participacion2!$D$2:$AO$99,base_minorista!$A964,0)</f>
        <v>0</v>
      </c>
    </row>
    <row r="965" spans="1:15" ht="16.5" x14ac:dyDescent="0.3">
      <c r="A965">
        <v>89</v>
      </c>
      <c r="B965">
        <v>10</v>
      </c>
      <c r="C965">
        <v>88</v>
      </c>
      <c r="D965" s="3">
        <v>43555</v>
      </c>
      <c r="E965" s="33">
        <v>19</v>
      </c>
      <c r="F965">
        <v>1</v>
      </c>
      <c r="G965">
        <f>+HLOOKUP(VLOOKUP($B965,$Q$2:$R$42,2,0),costos_sf!$D$2:$AY$99,base_minorista!$A965,0)</f>
        <v>0</v>
      </c>
      <c r="H965">
        <f>+HLOOKUP(VLOOKUP($B965,$Q$2:$R$42,2,0),creditos_sf!$D$2:$AY$99,base_minorista!$A965,0)</f>
        <v>0</v>
      </c>
      <c r="I965">
        <f>+HLOOKUP(VLOOKUP($B965,$Q$2:$R$42,2,0),creditos_sf!$D$103:$AY$200,base_minorista!$A965,0)</f>
        <v>0</v>
      </c>
      <c r="J965">
        <f>+HLOOKUP(VLOOKUP($B965,$Q$2:$R$42,2,0),Costo_fondeo!$D$3:$AY$100,base_minorista!$A965,0)</f>
        <v>0</v>
      </c>
      <c r="K965">
        <f>+HLOOKUP(VLOOKUP($B965,$Q$2:$R$42,2,0),Costo_provisiones!$D$3:$AY$100,base_minorista!$A965,0)</f>
        <v>0</v>
      </c>
      <c r="L965">
        <f>+HLOOKUP(VLOOKUP($B965,$Q$2:$R$42,2,0),Morosidad_control!$D$4:$AY$101,base_minorista!$A965,0)</f>
        <v>0</v>
      </c>
      <c r="M965">
        <f ca="1">+OFFSET(Capital_2!$D$2,base_minorista!A965,0)</f>
        <v>3.2070490236396596</v>
      </c>
      <c r="N965">
        <f>+HLOOKUP(VLOOKUP($B965,$Q$2:$R$42,2,0),costo_laboral!$E$2:$AZ$99,base_minorista!$A965,0)</f>
        <v>0</v>
      </c>
      <c r="O965">
        <f>+HLOOKUP(VLOOKUP($B965,$Q$2:$R$42,2,0),Participacion2!$D$2:$AO$99,base_minorista!$A965,0)</f>
        <v>0</v>
      </c>
    </row>
    <row r="966" spans="1:15" ht="16.5" x14ac:dyDescent="0.3">
      <c r="A966">
        <v>90</v>
      </c>
      <c r="B966">
        <v>10</v>
      </c>
      <c r="C966">
        <v>89</v>
      </c>
      <c r="D966" s="3">
        <v>43585</v>
      </c>
      <c r="E966" s="33">
        <v>19</v>
      </c>
      <c r="F966">
        <v>1</v>
      </c>
      <c r="G966">
        <f>+HLOOKUP(VLOOKUP($B966,$Q$2:$R$42,2,0),costos_sf!$D$2:$AY$99,base_minorista!$A966,0)</f>
        <v>0</v>
      </c>
      <c r="H966">
        <f>+HLOOKUP(VLOOKUP($B966,$Q$2:$R$42,2,0),creditos_sf!$D$2:$AY$99,base_minorista!$A966,0)</f>
        <v>0</v>
      </c>
      <c r="I966">
        <f>+HLOOKUP(VLOOKUP($B966,$Q$2:$R$42,2,0),creditos_sf!$D$103:$AY$200,base_minorista!$A966,0)</f>
        <v>0</v>
      </c>
      <c r="J966">
        <f>+HLOOKUP(VLOOKUP($B966,$Q$2:$R$42,2,0),Costo_fondeo!$D$3:$AY$100,base_minorista!$A966,0)</f>
        <v>0</v>
      </c>
      <c r="K966">
        <f>+HLOOKUP(VLOOKUP($B966,$Q$2:$R$42,2,0),Costo_provisiones!$D$3:$AY$100,base_minorista!$A966,0)</f>
        <v>0</v>
      </c>
      <c r="L966">
        <f>+HLOOKUP(VLOOKUP($B966,$Q$2:$R$42,2,0),Morosidad_control!$D$4:$AY$101,base_minorista!$A966,0)</f>
        <v>0</v>
      </c>
      <c r="M966">
        <f ca="1">+OFFSET(Capital_2!$D$2,base_minorista!A966,0)</f>
        <v>3.2607827391957867</v>
      </c>
      <c r="N966">
        <f>+HLOOKUP(VLOOKUP($B966,$Q$2:$R$42,2,0),costo_laboral!$E$2:$AZ$99,base_minorista!$A966,0)</f>
        <v>0</v>
      </c>
      <c r="O966">
        <f>+HLOOKUP(VLOOKUP($B966,$Q$2:$R$42,2,0),Participacion2!$D$2:$AO$99,base_minorista!$A966,0)</f>
        <v>0</v>
      </c>
    </row>
    <row r="967" spans="1:15" ht="16.5" x14ac:dyDescent="0.3">
      <c r="A967">
        <v>91</v>
      </c>
      <c r="B967">
        <v>10</v>
      </c>
      <c r="C967">
        <v>90</v>
      </c>
      <c r="D967" s="3">
        <v>43616</v>
      </c>
      <c r="E967" s="33">
        <v>19</v>
      </c>
      <c r="F967">
        <v>1</v>
      </c>
      <c r="G967">
        <f>+HLOOKUP(VLOOKUP($B967,$Q$2:$R$42,2,0),costos_sf!$D$2:$AY$99,base_minorista!$A967,0)</f>
        <v>0</v>
      </c>
      <c r="H967">
        <f>+HLOOKUP(VLOOKUP($B967,$Q$2:$R$42,2,0),creditos_sf!$D$2:$AY$99,base_minorista!$A967,0)</f>
        <v>0</v>
      </c>
      <c r="I967">
        <f>+HLOOKUP(VLOOKUP($B967,$Q$2:$R$42,2,0),creditos_sf!$D$103:$AY$200,base_minorista!$A967,0)</f>
        <v>0</v>
      </c>
      <c r="J967">
        <f>+HLOOKUP(VLOOKUP($B967,$Q$2:$R$42,2,0),Costo_fondeo!$D$3:$AY$100,base_minorista!$A967,0)</f>
        <v>0</v>
      </c>
      <c r="K967">
        <f>+HLOOKUP(VLOOKUP($B967,$Q$2:$R$42,2,0),Costo_provisiones!$D$3:$AY$100,base_minorista!$A967,0)</f>
        <v>0</v>
      </c>
      <c r="L967">
        <f>+HLOOKUP(VLOOKUP($B967,$Q$2:$R$42,2,0),Morosidad_control!$D$4:$AY$101,base_minorista!$A967,0)</f>
        <v>0</v>
      </c>
      <c r="M967">
        <f ca="1">+OFFSET(Capital_2!$D$2,base_minorista!A967,0)</f>
        <v>3.2822741119614118</v>
      </c>
      <c r="N967">
        <f>+HLOOKUP(VLOOKUP($B967,$Q$2:$R$42,2,0),costo_laboral!$E$2:$AZ$99,base_minorista!$A967,0)</f>
        <v>0</v>
      </c>
      <c r="O967">
        <f>+HLOOKUP(VLOOKUP($B967,$Q$2:$R$42,2,0),Participacion2!$D$2:$AO$99,base_minorista!$A967,0)</f>
        <v>0</v>
      </c>
    </row>
    <row r="968" spans="1:15" ht="16.5" x14ac:dyDescent="0.3">
      <c r="A968">
        <v>92</v>
      </c>
      <c r="B968">
        <v>10</v>
      </c>
      <c r="C968">
        <v>91</v>
      </c>
      <c r="D968" s="3">
        <v>43646</v>
      </c>
      <c r="E968" s="33">
        <v>19</v>
      </c>
      <c r="F968">
        <v>1</v>
      </c>
      <c r="G968">
        <f>+HLOOKUP(VLOOKUP($B968,$Q$2:$R$42,2,0),costos_sf!$D$2:$AY$99,base_minorista!$A968,0)</f>
        <v>0</v>
      </c>
      <c r="H968">
        <f>+HLOOKUP(VLOOKUP($B968,$Q$2:$R$42,2,0),creditos_sf!$D$2:$AY$99,base_minorista!$A968,0)</f>
        <v>0</v>
      </c>
      <c r="I968">
        <f>+HLOOKUP(VLOOKUP($B968,$Q$2:$R$42,2,0),creditos_sf!$D$103:$AY$200,base_minorista!$A968,0)</f>
        <v>0</v>
      </c>
      <c r="J968">
        <f>+HLOOKUP(VLOOKUP($B968,$Q$2:$R$42,2,0),Costo_fondeo!$D$3:$AY$100,base_minorista!$A968,0)</f>
        <v>0</v>
      </c>
      <c r="K968">
        <f>+HLOOKUP(VLOOKUP($B968,$Q$2:$R$42,2,0),Costo_provisiones!$D$3:$AY$100,base_minorista!$A968,0)</f>
        <v>0</v>
      </c>
      <c r="L968">
        <f>+HLOOKUP(VLOOKUP($B968,$Q$2:$R$42,2,0),Morosidad_control!$D$4:$AY$101,base_minorista!$A968,0)</f>
        <v>0</v>
      </c>
      <c r="M968">
        <f ca="1">+OFFSET(Capital_2!$D$2,base_minorista!A968,0)</f>
        <v>3.3170358226156935</v>
      </c>
      <c r="N968">
        <f>+HLOOKUP(VLOOKUP($B968,$Q$2:$R$42,2,0),costo_laboral!$E$2:$AZ$99,base_minorista!$A968,0)</f>
        <v>0</v>
      </c>
      <c r="O968">
        <f>+HLOOKUP(VLOOKUP($B968,$Q$2:$R$42,2,0),Participacion2!$D$2:$AO$99,base_minorista!$A968,0)</f>
        <v>0</v>
      </c>
    </row>
    <row r="969" spans="1:15" ht="16.5" x14ac:dyDescent="0.3">
      <c r="A969">
        <v>93</v>
      </c>
      <c r="B969">
        <v>10</v>
      </c>
      <c r="C969">
        <v>92</v>
      </c>
      <c r="D969" s="3">
        <v>43677</v>
      </c>
      <c r="E969" s="33">
        <v>19</v>
      </c>
      <c r="F969">
        <v>1</v>
      </c>
      <c r="G969">
        <f>+HLOOKUP(VLOOKUP($B969,$Q$2:$R$42,2,0),costos_sf!$D$2:$AY$99,base_minorista!$A969,0)</f>
        <v>0</v>
      </c>
      <c r="H969">
        <f>+HLOOKUP(VLOOKUP($B969,$Q$2:$R$42,2,0),creditos_sf!$D$2:$AY$99,base_minorista!$A969,0)</f>
        <v>0</v>
      </c>
      <c r="I969">
        <f>+HLOOKUP(VLOOKUP($B969,$Q$2:$R$42,2,0),creditos_sf!$D$103:$AY$200,base_minorista!$A969,0)</f>
        <v>0</v>
      </c>
      <c r="J969">
        <f>+HLOOKUP(VLOOKUP($B969,$Q$2:$R$42,2,0),Costo_fondeo!$D$3:$AY$100,base_minorista!$A969,0)</f>
        <v>0</v>
      </c>
      <c r="K969">
        <f>+HLOOKUP(VLOOKUP($B969,$Q$2:$R$42,2,0),Costo_provisiones!$D$3:$AY$100,base_minorista!$A969,0)</f>
        <v>0</v>
      </c>
      <c r="L969">
        <f>+HLOOKUP(VLOOKUP($B969,$Q$2:$R$42,2,0),Morosidad_control!$D$4:$AY$101,base_minorista!$A969,0)</f>
        <v>0</v>
      </c>
      <c r="M969">
        <f ca="1">+OFFSET(Capital_2!$D$2,base_minorista!A969,0)</f>
        <v>3.3472847310217735</v>
      </c>
      <c r="N969">
        <f>+HLOOKUP(VLOOKUP($B969,$Q$2:$R$42,2,0),costo_laboral!$E$2:$AZ$99,base_minorista!$A969,0)</f>
        <v>0</v>
      </c>
      <c r="O969">
        <f>+HLOOKUP(VLOOKUP($B969,$Q$2:$R$42,2,0),Participacion2!$D$2:$AO$99,base_minorista!$A969,0)</f>
        <v>0</v>
      </c>
    </row>
    <row r="970" spans="1:15" ht="16.5" x14ac:dyDescent="0.3">
      <c r="A970">
        <v>94</v>
      </c>
      <c r="B970">
        <v>10</v>
      </c>
      <c r="C970">
        <v>93</v>
      </c>
      <c r="D970" s="3">
        <v>43708</v>
      </c>
      <c r="E970" s="33">
        <v>19</v>
      </c>
      <c r="F970">
        <v>1</v>
      </c>
      <c r="G970">
        <f>+HLOOKUP(VLOOKUP($B970,$Q$2:$R$42,2,0),costos_sf!$D$2:$AY$99,base_minorista!$A970,0)</f>
        <v>0</v>
      </c>
      <c r="H970">
        <f>+HLOOKUP(VLOOKUP($B970,$Q$2:$R$42,2,0),creditos_sf!$D$2:$AY$99,base_minorista!$A970,0)</f>
        <v>0</v>
      </c>
      <c r="I970">
        <f>+HLOOKUP(VLOOKUP($B970,$Q$2:$R$42,2,0),creditos_sf!$D$103:$AY$200,base_minorista!$A970,0)</f>
        <v>0</v>
      </c>
      <c r="J970">
        <f>+HLOOKUP(VLOOKUP($B970,$Q$2:$R$42,2,0),Costo_fondeo!$D$3:$AY$100,base_minorista!$A970,0)</f>
        <v>0</v>
      </c>
      <c r="K970">
        <f>+HLOOKUP(VLOOKUP($B970,$Q$2:$R$42,2,0),Costo_provisiones!$D$3:$AY$100,base_minorista!$A970,0)</f>
        <v>0</v>
      </c>
      <c r="L970">
        <f>+HLOOKUP(VLOOKUP($B970,$Q$2:$R$42,2,0),Morosidad_control!$D$4:$AY$101,base_minorista!$A970,0)</f>
        <v>0</v>
      </c>
      <c r="M970">
        <f ca="1">+OFFSET(Capital_2!$D$2,base_minorista!A970,0)</f>
        <v>3.3701430151037046</v>
      </c>
      <c r="N970">
        <f>+HLOOKUP(VLOOKUP($B970,$Q$2:$R$42,2,0),costo_laboral!$E$2:$AZ$99,base_minorista!$A970,0)</f>
        <v>0</v>
      </c>
      <c r="O970">
        <f>+HLOOKUP(VLOOKUP($B970,$Q$2:$R$42,2,0),Participacion2!$D$2:$AO$99,base_minorista!$A970,0)</f>
        <v>0</v>
      </c>
    </row>
    <row r="971" spans="1:15" ht="16.5" x14ac:dyDescent="0.3">
      <c r="A971">
        <v>95</v>
      </c>
      <c r="B971">
        <v>10</v>
      </c>
      <c r="C971">
        <v>94</v>
      </c>
      <c r="D971" s="3">
        <v>43738</v>
      </c>
      <c r="E971" s="33">
        <v>19</v>
      </c>
      <c r="F971">
        <v>1</v>
      </c>
      <c r="G971">
        <f>+HLOOKUP(VLOOKUP($B971,$Q$2:$R$42,2,0),costos_sf!$D$2:$AY$99,base_minorista!$A971,0)</f>
        <v>0</v>
      </c>
      <c r="H971">
        <f>+HLOOKUP(VLOOKUP($B971,$Q$2:$R$42,2,0),creditos_sf!$D$2:$AY$99,base_minorista!$A971,0)</f>
        <v>0</v>
      </c>
      <c r="I971">
        <f>+HLOOKUP(VLOOKUP($B971,$Q$2:$R$42,2,0),creditos_sf!$D$103:$AY$200,base_minorista!$A971,0)</f>
        <v>0</v>
      </c>
      <c r="J971">
        <f>+HLOOKUP(VLOOKUP($B971,$Q$2:$R$42,2,0),Costo_fondeo!$D$3:$AY$100,base_minorista!$A971,0)</f>
        <v>0</v>
      </c>
      <c r="K971">
        <f>+HLOOKUP(VLOOKUP($B971,$Q$2:$R$42,2,0),Costo_provisiones!$D$3:$AY$100,base_minorista!$A971,0)</f>
        <v>0</v>
      </c>
      <c r="L971">
        <f>+HLOOKUP(VLOOKUP($B971,$Q$2:$R$42,2,0),Morosidad_control!$D$4:$AY$101,base_minorista!$A971,0)</f>
        <v>0</v>
      </c>
      <c r="M971">
        <f ca="1">+OFFSET(Capital_2!$D$2,base_minorista!A971,0)</f>
        <v>3.3849357024511626</v>
      </c>
      <c r="N971">
        <f>+HLOOKUP(VLOOKUP($B971,$Q$2:$R$42,2,0),costo_laboral!$E$2:$AZ$99,base_minorista!$A971,0)</f>
        <v>0</v>
      </c>
      <c r="O971">
        <f>+HLOOKUP(VLOOKUP($B971,$Q$2:$R$42,2,0),Participacion2!$D$2:$AO$99,base_minorista!$A971,0)</f>
        <v>0</v>
      </c>
    </row>
    <row r="972" spans="1:15" ht="16.5" x14ac:dyDescent="0.3">
      <c r="A972">
        <v>96</v>
      </c>
      <c r="B972">
        <v>10</v>
      </c>
      <c r="C972">
        <v>95</v>
      </c>
      <c r="D972" s="3">
        <v>43769</v>
      </c>
      <c r="E972" s="33">
        <v>19</v>
      </c>
      <c r="F972">
        <v>1</v>
      </c>
      <c r="G972">
        <f>+HLOOKUP(VLOOKUP($B972,$Q$2:$R$42,2,0),costos_sf!$D$2:$AY$99,base_minorista!$A972,0)</f>
        <v>0</v>
      </c>
      <c r="H972">
        <f>+HLOOKUP(VLOOKUP($B972,$Q$2:$R$42,2,0),creditos_sf!$D$2:$AY$99,base_minorista!$A972,0)</f>
        <v>0</v>
      </c>
      <c r="I972">
        <f>+HLOOKUP(VLOOKUP($B972,$Q$2:$R$42,2,0),creditos_sf!$D$103:$AY$200,base_minorista!$A972,0)</f>
        <v>0</v>
      </c>
      <c r="J972">
        <f>+HLOOKUP(VLOOKUP($B972,$Q$2:$R$42,2,0),Costo_fondeo!$D$3:$AY$100,base_minorista!$A972,0)</f>
        <v>0</v>
      </c>
      <c r="K972">
        <f>+HLOOKUP(VLOOKUP($B972,$Q$2:$R$42,2,0),Costo_provisiones!$D$3:$AY$100,base_minorista!$A972,0)</f>
        <v>0</v>
      </c>
      <c r="L972">
        <f>+HLOOKUP(VLOOKUP($B972,$Q$2:$R$42,2,0),Morosidad_control!$D$4:$AY$101,base_minorista!$A972,0)</f>
        <v>0</v>
      </c>
      <c r="M972">
        <f ca="1">+OFFSET(Capital_2!$D$2,base_minorista!A972,0)</f>
        <v>3.4123935475815319</v>
      </c>
      <c r="N972">
        <f>+HLOOKUP(VLOOKUP($B972,$Q$2:$R$42,2,0),costo_laboral!$E$2:$AZ$99,base_minorista!$A972,0)</f>
        <v>0</v>
      </c>
      <c r="O972">
        <f>+HLOOKUP(VLOOKUP($B972,$Q$2:$R$42,2,0),Participacion2!$D$2:$AO$99,base_minorista!$A972,0)</f>
        <v>0</v>
      </c>
    </row>
    <row r="973" spans="1:15" ht="16.5" x14ac:dyDescent="0.3">
      <c r="A973">
        <v>97</v>
      </c>
      <c r="B973">
        <v>10</v>
      </c>
      <c r="C973">
        <v>96</v>
      </c>
      <c r="D973" s="3">
        <v>43799</v>
      </c>
      <c r="E973" s="33">
        <v>19</v>
      </c>
      <c r="F973">
        <v>1</v>
      </c>
      <c r="G973">
        <f>+HLOOKUP(VLOOKUP($B973,$Q$2:$R$42,2,0),costos_sf!$D$2:$AY$99,base_minorista!$A973,0)</f>
        <v>0</v>
      </c>
      <c r="H973">
        <f>+HLOOKUP(VLOOKUP($B973,$Q$2:$R$42,2,0),creditos_sf!$D$2:$AY$99,base_minorista!$A973,0)</f>
        <v>0</v>
      </c>
      <c r="I973">
        <f>+HLOOKUP(VLOOKUP($B973,$Q$2:$R$42,2,0),creditos_sf!$D$103:$AY$200,base_minorista!$A973,0)</f>
        <v>0</v>
      </c>
      <c r="J973">
        <f>+HLOOKUP(VLOOKUP($B973,$Q$2:$R$42,2,0),Costo_fondeo!$D$3:$AY$100,base_minorista!$A973,0)</f>
        <v>0</v>
      </c>
      <c r="K973">
        <f>+HLOOKUP(VLOOKUP($B973,$Q$2:$R$42,2,0),Costo_provisiones!$D$3:$AY$100,base_minorista!$A973,0)</f>
        <v>0</v>
      </c>
      <c r="L973">
        <f>+HLOOKUP(VLOOKUP($B973,$Q$2:$R$42,2,0),Morosidad_control!$D$4:$AY$101,base_minorista!$A973,0)</f>
        <v>0</v>
      </c>
      <c r="M973">
        <f ca="1">+OFFSET(Capital_2!$D$2,base_minorista!A973,0)</f>
        <v>3.3960163093664169</v>
      </c>
      <c r="N973">
        <f>+HLOOKUP(VLOOKUP($B973,$Q$2:$R$42,2,0),costo_laboral!$E$2:$AZ$99,base_minorista!$A973,0)</f>
        <v>0</v>
      </c>
      <c r="O973">
        <f>+HLOOKUP(VLOOKUP($B973,$Q$2:$R$42,2,0),Participacion2!$D$2:$AO$99,base_minorista!$A973,0)</f>
        <v>0</v>
      </c>
    </row>
    <row r="974" spans="1:15" ht="16.5" x14ac:dyDescent="0.3">
      <c r="A974">
        <v>98</v>
      </c>
      <c r="B974">
        <v>10</v>
      </c>
      <c r="C974">
        <v>97</v>
      </c>
      <c r="D974" s="3">
        <v>43830</v>
      </c>
      <c r="E974" s="33">
        <v>19</v>
      </c>
      <c r="F974">
        <v>1</v>
      </c>
      <c r="G974">
        <f>+HLOOKUP(VLOOKUP($B974,$Q$2:$R$42,2,0),costos_sf!$D$2:$AY$99,base_minorista!$A974,0)</f>
        <v>0</v>
      </c>
      <c r="H974">
        <f>+HLOOKUP(VLOOKUP($B974,$Q$2:$R$42,2,0),creditos_sf!$D$2:$AY$99,base_minorista!$A974,0)</f>
        <v>0</v>
      </c>
      <c r="I974">
        <f>+HLOOKUP(VLOOKUP($B974,$Q$2:$R$42,2,0),creditos_sf!$D$103:$AY$200,base_minorista!$A974,0)</f>
        <v>0</v>
      </c>
      <c r="J974">
        <f>+HLOOKUP(VLOOKUP($B974,$Q$2:$R$42,2,0),Costo_fondeo!$D$3:$AY$100,base_minorista!$A974,0)</f>
        <v>0</v>
      </c>
      <c r="K974">
        <f>+HLOOKUP(VLOOKUP($B974,$Q$2:$R$42,2,0),Costo_provisiones!$D$3:$AY$100,base_minorista!$A974,0)</f>
        <v>0</v>
      </c>
      <c r="L974">
        <f>+HLOOKUP(VLOOKUP($B974,$Q$2:$R$42,2,0),Morosidad_control!$D$4:$AY$101,base_minorista!$A974,0)</f>
        <v>0</v>
      </c>
      <c r="M974">
        <f ca="1">+OFFSET(Capital_2!$D$2,base_minorista!A974,0)</f>
        <v>3.3787771447242938</v>
      </c>
      <c r="N974">
        <f>+HLOOKUP(VLOOKUP($B974,$Q$2:$R$42,2,0),costo_laboral!$E$2:$AZ$99,base_minorista!$A974,0)</f>
        <v>0</v>
      </c>
      <c r="O974">
        <f>+HLOOKUP(VLOOKUP($B974,$Q$2:$R$42,2,0),Participacion2!$D$2:$AO$99,base_minorista!$A974,0)</f>
        <v>0</v>
      </c>
    </row>
    <row r="975" spans="1:15" ht="16.5" x14ac:dyDescent="0.3">
      <c r="A975">
        <v>2</v>
      </c>
      <c r="B975">
        <v>11</v>
      </c>
      <c r="C975">
        <v>1</v>
      </c>
      <c r="D975" s="3">
        <v>40908</v>
      </c>
      <c r="E975" s="33">
        <v>11</v>
      </c>
      <c r="F975">
        <v>1</v>
      </c>
      <c r="G975">
        <f>+HLOOKUP(VLOOKUP($B975,$Q$2:$R$42,2,0),costos_sf!$D$2:$AY$99,base_minorista!$A975,0)</f>
        <v>14510733.485179406</v>
      </c>
      <c r="H975">
        <f>+HLOOKUP(VLOOKUP($B975,$Q$2:$R$42,2,0),creditos_sf!$D$2:$AY$99,base_minorista!$A975,0)</f>
        <v>35896183.300783612</v>
      </c>
      <c r="I975">
        <f>+HLOOKUP(VLOOKUP($B975,$Q$2:$R$42,2,0),creditos_sf!$D$103:$AY$200,base_minorista!$A975,0)</f>
        <v>5752505.7699105684</v>
      </c>
      <c r="J975">
        <f>+HLOOKUP(VLOOKUP($B975,$Q$2:$R$42,2,0),Costo_fondeo!$D$3:$AY$100,base_minorista!$A975,0)</f>
        <v>8.4673838496588942</v>
      </c>
      <c r="K975">
        <f>+HLOOKUP(VLOOKUP($B975,$Q$2:$R$42,2,0),Costo_provisiones!$D$3:$AY$100,base_minorista!$A975,0)</f>
        <v>3.7035319884893654</v>
      </c>
      <c r="L975">
        <f>+HLOOKUP(VLOOKUP($B975,$Q$2:$R$42,2,0),Morosidad_control!$D$4:$AY$101,base_minorista!$A975,0)</f>
        <v>3.7088915525151172</v>
      </c>
      <c r="M975">
        <f ca="1">+OFFSET(Capital_2!$D$2,base_minorista!A975,0)</f>
        <v>3.518992143247762</v>
      </c>
      <c r="N975">
        <f>+HLOOKUP(VLOOKUP($B975,$Q$2:$R$42,2,0),costo_laboral!$E$2:$AZ$99,base_minorista!$A975,0)</f>
        <v>21.283719763272043</v>
      </c>
      <c r="O975">
        <f>+HLOOKUP(VLOOKUP($B975,$Q$2:$R$42,2,0),Participacion2!$D$2:$AO$99,base_minorista!$A975,0)</f>
        <v>0.1446231280711659</v>
      </c>
    </row>
    <row r="976" spans="1:15" ht="16.5" x14ac:dyDescent="0.3">
      <c r="A976">
        <v>3</v>
      </c>
      <c r="B976">
        <v>11</v>
      </c>
      <c r="C976">
        <v>2</v>
      </c>
      <c r="D976" s="3">
        <v>40939</v>
      </c>
      <c r="E976" s="33">
        <v>12</v>
      </c>
      <c r="F976">
        <v>1</v>
      </c>
      <c r="G976">
        <f>+HLOOKUP(VLOOKUP($B976,$Q$2:$R$42,2,0),costos_sf!$D$2:$AY$99,base_minorista!$A976,0)</f>
        <v>13163335.007497258</v>
      </c>
      <c r="H976">
        <f>+HLOOKUP(VLOOKUP($B976,$Q$2:$R$42,2,0),creditos_sf!$D$2:$AY$99,base_minorista!$A976,0)</f>
        <v>36176812.00684841</v>
      </c>
      <c r="I976">
        <f>+HLOOKUP(VLOOKUP($B976,$Q$2:$R$42,2,0),creditos_sf!$D$103:$AY$200,base_minorista!$A976,0)</f>
        <v>5779391.395286262</v>
      </c>
      <c r="J976">
        <f>+HLOOKUP(VLOOKUP($B976,$Q$2:$R$42,2,0),Costo_fondeo!$D$3:$AY$100,base_minorista!$A976,0)</f>
        <v>8.3832067296025095</v>
      </c>
      <c r="K976">
        <f>+HLOOKUP(VLOOKUP($B976,$Q$2:$R$42,2,0),Costo_provisiones!$D$3:$AY$100,base_minorista!$A976,0)</f>
        <v>3.4609194653455764</v>
      </c>
      <c r="L976">
        <f>+HLOOKUP(VLOOKUP($B976,$Q$2:$R$42,2,0),Morosidad_control!$D$4:$AY$101,base_minorista!$A976,0)</f>
        <v>3.905105299991571</v>
      </c>
      <c r="M976">
        <f ca="1">+OFFSET(Capital_2!$D$2,base_minorista!A976,0)</f>
        <v>3.5649149268123814</v>
      </c>
      <c r="N976">
        <f>+HLOOKUP(VLOOKUP($B976,$Q$2:$R$42,2,0),costo_laboral!$E$2:$AZ$99,base_minorista!$A976,0)</f>
        <v>18.452256137092814</v>
      </c>
      <c r="O976">
        <f>+HLOOKUP(VLOOKUP($B976,$Q$2:$R$42,2,0),Participacion2!$D$2:$AO$99,base_minorista!$A976,0)</f>
        <v>0.14660481298961645</v>
      </c>
    </row>
    <row r="977" spans="1:15" ht="16.5" x14ac:dyDescent="0.3">
      <c r="A977">
        <v>4</v>
      </c>
      <c r="B977">
        <v>11</v>
      </c>
      <c r="C977">
        <v>3</v>
      </c>
      <c r="D977" s="3">
        <v>40968</v>
      </c>
      <c r="E977" s="33">
        <v>12</v>
      </c>
      <c r="F977">
        <v>1</v>
      </c>
      <c r="G977">
        <f>+HLOOKUP(VLOOKUP($B977,$Q$2:$R$42,2,0),costos_sf!$D$2:$AY$99,base_minorista!$A977,0)</f>
        <v>13270099.42121355</v>
      </c>
      <c r="H977">
        <f>+HLOOKUP(VLOOKUP($B977,$Q$2:$R$42,2,0),creditos_sf!$D$2:$AY$99,base_minorista!$A977,0)</f>
        <v>36659287.973482206</v>
      </c>
      <c r="I977">
        <f>+HLOOKUP(VLOOKUP($B977,$Q$2:$R$42,2,0),creditos_sf!$D$103:$AY$200,base_minorista!$A977,0)</f>
        <v>6002156.7540673632</v>
      </c>
      <c r="J977">
        <f>+HLOOKUP(VLOOKUP($B977,$Q$2:$R$42,2,0),Costo_fondeo!$D$3:$AY$100,base_minorista!$A977,0)</f>
        <v>8.3316247552809788</v>
      </c>
      <c r="K977">
        <f>+HLOOKUP(VLOOKUP($B977,$Q$2:$R$42,2,0),Costo_provisiones!$D$3:$AY$100,base_minorista!$A977,0)</f>
        <v>3.3022086454191912</v>
      </c>
      <c r="L977">
        <f>+HLOOKUP(VLOOKUP($B977,$Q$2:$R$42,2,0),Morosidad_control!$D$4:$AY$101,base_minorista!$A977,0)</f>
        <v>4.1759512156036322</v>
      </c>
      <c r="M977">
        <f ca="1">+OFFSET(Capital_2!$D$2,base_minorista!A977,0)</f>
        <v>3.6045728554123184</v>
      </c>
      <c r="N977">
        <f>+HLOOKUP(VLOOKUP($B977,$Q$2:$R$42,2,0),costo_laboral!$E$2:$AZ$99,base_minorista!$A977,0)</f>
        <v>18.316684268932988</v>
      </c>
      <c r="O977">
        <f>+HLOOKUP(VLOOKUP($B977,$Q$2:$R$42,2,0),Participacion2!$D$2:$AO$99,base_minorista!$A977,0)</f>
        <v>0.14702474779006353</v>
      </c>
    </row>
    <row r="978" spans="1:15" ht="16.5" x14ac:dyDescent="0.3">
      <c r="A978">
        <v>5</v>
      </c>
      <c r="B978">
        <v>11</v>
      </c>
      <c r="C978">
        <v>4</v>
      </c>
      <c r="D978" s="3">
        <v>40999</v>
      </c>
      <c r="E978" s="33">
        <v>12</v>
      </c>
      <c r="F978">
        <v>1</v>
      </c>
      <c r="G978">
        <f>+HLOOKUP(VLOOKUP($B978,$Q$2:$R$42,2,0),costos_sf!$D$2:$AY$99,base_minorista!$A978,0)</f>
        <v>13373872.846456338</v>
      </c>
      <c r="H978">
        <f>+HLOOKUP(VLOOKUP($B978,$Q$2:$R$42,2,0),creditos_sf!$D$2:$AY$99,base_minorista!$A978,0)</f>
        <v>36791157.632256031</v>
      </c>
      <c r="I978">
        <f>+HLOOKUP(VLOOKUP($B978,$Q$2:$R$42,2,0),creditos_sf!$D$103:$AY$200,base_minorista!$A978,0)</f>
        <v>5568868.0121157104</v>
      </c>
      <c r="J978">
        <f>+HLOOKUP(VLOOKUP($B978,$Q$2:$R$42,2,0),Costo_fondeo!$D$3:$AY$100,base_minorista!$A978,0)</f>
        <v>8.2815297831782075</v>
      </c>
      <c r="K978">
        <f>+HLOOKUP(VLOOKUP($B978,$Q$2:$R$42,2,0),Costo_provisiones!$D$3:$AY$100,base_minorista!$A978,0)</f>
        <v>3.5064287511952812</v>
      </c>
      <c r="L978">
        <f>+HLOOKUP(VLOOKUP($B978,$Q$2:$R$42,2,0),Morosidad_control!$D$4:$AY$101,base_minorista!$A978,0)</f>
        <v>4.3218644531181249</v>
      </c>
      <c r="M978">
        <f ca="1">+OFFSET(Capital_2!$D$2,base_minorista!A978,0)</f>
        <v>3.6441469759495817</v>
      </c>
      <c r="N978">
        <f>+HLOOKUP(VLOOKUP($B978,$Q$2:$R$42,2,0),costo_laboral!$E$2:$AZ$99,base_minorista!$A978,0)</f>
        <v>18.370419890747129</v>
      </c>
      <c r="O978">
        <f>+HLOOKUP(VLOOKUP($B978,$Q$2:$R$42,2,0),Participacion2!$D$2:$AO$99,base_minorista!$A978,0)</f>
        <v>0.14541317261412609</v>
      </c>
    </row>
    <row r="979" spans="1:15" ht="16.5" x14ac:dyDescent="0.3">
      <c r="A979">
        <v>6</v>
      </c>
      <c r="B979">
        <v>11</v>
      </c>
      <c r="C979">
        <v>5</v>
      </c>
      <c r="D979" s="3">
        <v>41029</v>
      </c>
      <c r="E979" s="33">
        <v>12</v>
      </c>
      <c r="F979">
        <v>1</v>
      </c>
      <c r="G979">
        <f>+HLOOKUP(VLOOKUP($B979,$Q$2:$R$42,2,0),costos_sf!$D$2:$AY$99,base_minorista!$A979,0)</f>
        <v>13352877.329537686</v>
      </c>
      <c r="H979">
        <f>+HLOOKUP(VLOOKUP($B979,$Q$2:$R$42,2,0),creditos_sf!$D$2:$AY$99,base_minorista!$A979,0)</f>
        <v>36671627.620811567</v>
      </c>
      <c r="I979">
        <f>+HLOOKUP(VLOOKUP($B979,$Q$2:$R$42,2,0),creditos_sf!$D$103:$AY$200,base_minorista!$A979,0)</f>
        <v>5568545.7001274517</v>
      </c>
      <c r="J979">
        <f>+HLOOKUP(VLOOKUP($B979,$Q$2:$R$42,2,0),Costo_fondeo!$D$3:$AY$100,base_minorista!$A979,0)</f>
        <v>8.2162548711603911</v>
      </c>
      <c r="K979">
        <f>+HLOOKUP(VLOOKUP($B979,$Q$2:$R$42,2,0),Costo_provisiones!$D$3:$AY$100,base_minorista!$A979,0)</f>
        <v>3.4110521413698756</v>
      </c>
      <c r="L979">
        <f>+HLOOKUP(VLOOKUP($B979,$Q$2:$R$42,2,0),Morosidad_control!$D$4:$AY$101,base_minorista!$A979,0)</f>
        <v>4.6016149423931587</v>
      </c>
      <c r="M979">
        <f ca="1">+OFFSET(Capital_2!$D$2,base_minorista!A979,0)</f>
        <v>3.6866707606514586</v>
      </c>
      <c r="N979">
        <f>+HLOOKUP(VLOOKUP($B979,$Q$2:$R$42,2,0),costo_laboral!$E$2:$AZ$99,base_minorista!$A979,0)</f>
        <v>18.300320701605443</v>
      </c>
      <c r="O979">
        <f>+HLOOKUP(VLOOKUP($B979,$Q$2:$R$42,2,0),Participacion2!$D$2:$AO$99,base_minorista!$A979,0)</f>
        <v>0.14366990640482016</v>
      </c>
    </row>
    <row r="980" spans="1:15" ht="16.5" x14ac:dyDescent="0.3">
      <c r="A980">
        <v>7</v>
      </c>
      <c r="B980">
        <v>11</v>
      </c>
      <c r="C980">
        <v>6</v>
      </c>
      <c r="D980" s="3">
        <v>41060</v>
      </c>
      <c r="E980" s="33">
        <v>12</v>
      </c>
      <c r="F980">
        <v>1</v>
      </c>
      <c r="G980">
        <f>+HLOOKUP(VLOOKUP($B980,$Q$2:$R$42,2,0),costos_sf!$D$2:$AY$99,base_minorista!$A980,0)</f>
        <v>13460583.741187491</v>
      </c>
      <c r="H980">
        <f>+HLOOKUP(VLOOKUP($B980,$Q$2:$R$42,2,0),creditos_sf!$D$2:$AY$99,base_minorista!$A980,0)</f>
        <v>36922232.4272708</v>
      </c>
      <c r="I980">
        <f>+HLOOKUP(VLOOKUP($B980,$Q$2:$R$42,2,0),creditos_sf!$D$103:$AY$200,base_minorista!$A980,0)</f>
        <v>5654199.1461766129</v>
      </c>
      <c r="J980">
        <f>+HLOOKUP(VLOOKUP($B980,$Q$2:$R$42,2,0),Costo_fondeo!$D$3:$AY$100,base_minorista!$A980,0)</f>
        <v>8.1358245312637543</v>
      </c>
      <c r="K980">
        <f>+HLOOKUP(VLOOKUP($B980,$Q$2:$R$42,2,0),Costo_provisiones!$D$3:$AY$100,base_minorista!$A980,0)</f>
        <v>3.5853505665039025</v>
      </c>
      <c r="L980">
        <f>+HLOOKUP(VLOOKUP($B980,$Q$2:$R$42,2,0),Morosidad_control!$D$4:$AY$101,base_minorista!$A980,0)</f>
        <v>4.4584761558048722</v>
      </c>
      <c r="M980">
        <f ca="1">+OFFSET(Capital_2!$D$2,base_minorista!A980,0)</f>
        <v>3.7432616406065877</v>
      </c>
      <c r="N980">
        <f>+HLOOKUP(VLOOKUP($B980,$Q$2:$R$42,2,0),costo_laboral!$E$2:$AZ$99,base_minorista!$A980,0)</f>
        <v>18.081860088932871</v>
      </c>
      <c r="O980">
        <f>+HLOOKUP(VLOOKUP($B980,$Q$2:$R$42,2,0),Participacion2!$D$2:$AO$99,base_minorista!$A980,0)</f>
        <v>0.14179487358794204</v>
      </c>
    </row>
    <row r="981" spans="1:15" ht="16.5" x14ac:dyDescent="0.3">
      <c r="A981">
        <v>8</v>
      </c>
      <c r="B981">
        <v>11</v>
      </c>
      <c r="C981">
        <v>7</v>
      </c>
      <c r="D981" s="3">
        <v>41090</v>
      </c>
      <c r="E981" s="33">
        <v>12</v>
      </c>
      <c r="F981">
        <v>1</v>
      </c>
      <c r="G981">
        <f>+HLOOKUP(VLOOKUP($B981,$Q$2:$R$42,2,0),costos_sf!$D$2:$AY$99,base_minorista!$A981,0)</f>
        <v>13567511.460253751</v>
      </c>
      <c r="H981">
        <f>+HLOOKUP(VLOOKUP($B981,$Q$2:$R$42,2,0),creditos_sf!$D$2:$AY$99,base_minorista!$A981,0)</f>
        <v>37285712.396524943</v>
      </c>
      <c r="I981">
        <f>+HLOOKUP(VLOOKUP($B981,$Q$2:$R$42,2,0),creditos_sf!$D$103:$AY$200,base_minorista!$A981,0)</f>
        <v>5741775.5923457863</v>
      </c>
      <c r="J981">
        <f>+HLOOKUP(VLOOKUP($B981,$Q$2:$R$42,2,0),Costo_fondeo!$D$3:$AY$100,base_minorista!$A981,0)</f>
        <v>8.0664192381544755</v>
      </c>
      <c r="K981">
        <f>+HLOOKUP(VLOOKUP($B981,$Q$2:$R$42,2,0),Costo_provisiones!$D$3:$AY$100,base_minorista!$A981,0)</f>
        <v>3.4919101352533128</v>
      </c>
      <c r="L981">
        <f>+HLOOKUP(VLOOKUP($B981,$Q$2:$R$42,2,0),Morosidad_control!$D$4:$AY$101,base_minorista!$A981,0)</f>
        <v>4.758987772870567</v>
      </c>
      <c r="M981">
        <f ca="1">+OFFSET(Capital_2!$D$2,base_minorista!A981,0)</f>
        <v>3.7659791083914693</v>
      </c>
      <c r="N981">
        <f>+HLOOKUP(VLOOKUP($B981,$Q$2:$R$42,2,0),costo_laboral!$E$2:$AZ$99,base_minorista!$A981,0)</f>
        <v>17.992003915073596</v>
      </c>
      <c r="O981">
        <f>+HLOOKUP(VLOOKUP($B981,$Q$2:$R$42,2,0),Participacion2!$D$2:$AO$99,base_minorista!$A981,0)</f>
        <v>0.14125243230727388</v>
      </c>
    </row>
    <row r="982" spans="1:15" ht="16.5" x14ac:dyDescent="0.3">
      <c r="A982">
        <v>9</v>
      </c>
      <c r="B982">
        <v>11</v>
      </c>
      <c r="C982">
        <v>8</v>
      </c>
      <c r="D982" s="3">
        <v>41121</v>
      </c>
      <c r="E982" s="33">
        <v>12</v>
      </c>
      <c r="F982">
        <v>1</v>
      </c>
      <c r="G982">
        <f>+HLOOKUP(VLOOKUP($B982,$Q$2:$R$42,2,0),costos_sf!$D$2:$AY$99,base_minorista!$A982,0)</f>
        <v>13721022.088913297</v>
      </c>
      <c r="H982">
        <f>+HLOOKUP(VLOOKUP($B982,$Q$2:$R$42,2,0),creditos_sf!$D$2:$AY$99,base_minorista!$A982,0)</f>
        <v>38049500.892203897</v>
      </c>
      <c r="I982">
        <f>+HLOOKUP(VLOOKUP($B982,$Q$2:$R$42,2,0),creditos_sf!$D$103:$AY$200,base_minorista!$A982,0)</f>
        <v>5782076.8410166884</v>
      </c>
      <c r="J982">
        <f>+HLOOKUP(VLOOKUP($B982,$Q$2:$R$42,2,0),Costo_fondeo!$D$3:$AY$100,base_minorista!$A982,0)</f>
        <v>8.0079124232864078</v>
      </c>
      <c r="K982">
        <f>+HLOOKUP(VLOOKUP($B982,$Q$2:$R$42,2,0),Costo_provisiones!$D$3:$AY$100,base_minorista!$A982,0)</f>
        <v>3.5425510943516336</v>
      </c>
      <c r="L982">
        <f>+HLOOKUP(VLOOKUP($B982,$Q$2:$R$42,2,0),Morosidad_control!$D$4:$AY$101,base_minorista!$A982,0)</f>
        <v>4.9806265709326949</v>
      </c>
      <c r="M982">
        <f ca="1">+OFFSET(Capital_2!$D$2,base_minorista!A982,0)</f>
        <v>3.7900682632030773</v>
      </c>
      <c r="N982">
        <f>+HLOOKUP(VLOOKUP($B982,$Q$2:$R$42,2,0),costo_laboral!$E$2:$AZ$99,base_minorista!$A982,0)</f>
        <v>17.647511800810463</v>
      </c>
      <c r="O982">
        <f>+HLOOKUP(VLOOKUP($B982,$Q$2:$R$42,2,0),Participacion2!$D$2:$AO$99,base_minorista!$A982,0)</f>
        <v>0.14426032294937663</v>
      </c>
    </row>
    <row r="983" spans="1:15" ht="16.5" x14ac:dyDescent="0.3">
      <c r="A983">
        <v>10</v>
      </c>
      <c r="B983">
        <v>11</v>
      </c>
      <c r="C983">
        <v>9</v>
      </c>
      <c r="D983" s="3">
        <v>41152</v>
      </c>
      <c r="E983" s="33">
        <v>12</v>
      </c>
      <c r="F983">
        <v>1</v>
      </c>
      <c r="G983">
        <f>+HLOOKUP(VLOOKUP($B983,$Q$2:$R$42,2,0),costos_sf!$D$2:$AY$99,base_minorista!$A983,0)</f>
        <v>13830706.48803105</v>
      </c>
      <c r="H983">
        <f>+HLOOKUP(VLOOKUP($B983,$Q$2:$R$42,2,0),creditos_sf!$D$2:$AY$99,base_minorista!$A983,0)</f>
        <v>37748149.065650202</v>
      </c>
      <c r="I983">
        <f>+HLOOKUP(VLOOKUP($B983,$Q$2:$R$42,2,0),creditos_sf!$D$103:$AY$200,base_minorista!$A983,0)</f>
        <v>5843125.8262854703</v>
      </c>
      <c r="J983">
        <f>+HLOOKUP(VLOOKUP($B983,$Q$2:$R$42,2,0),Costo_fondeo!$D$3:$AY$100,base_minorista!$A983,0)</f>
        <v>8.0164361609673573</v>
      </c>
      <c r="K983">
        <f>+HLOOKUP(VLOOKUP($B983,$Q$2:$R$42,2,0),Costo_provisiones!$D$3:$AY$100,base_minorista!$A983,0)</f>
        <v>3.5435810179668006</v>
      </c>
      <c r="L983">
        <f>+HLOOKUP(VLOOKUP($B983,$Q$2:$R$42,2,0),Morosidad_control!$D$4:$AY$101,base_minorista!$A983,0)</f>
        <v>4.2082878400045498</v>
      </c>
      <c r="M983">
        <f ca="1">+OFFSET(Capital_2!$D$2,base_minorista!A983,0)</f>
        <v>3.7960315209630844</v>
      </c>
      <c r="N983">
        <f>+HLOOKUP(VLOOKUP($B983,$Q$2:$R$42,2,0),costo_laboral!$E$2:$AZ$99,base_minorista!$A983,0)</f>
        <v>17.799227606135446</v>
      </c>
      <c r="O983">
        <f>+HLOOKUP(VLOOKUP($B983,$Q$2:$R$42,2,0),Participacion2!$D$2:$AO$99,base_minorista!$A983,0)</f>
        <v>0.14242780755307866</v>
      </c>
    </row>
    <row r="984" spans="1:15" ht="16.5" x14ac:dyDescent="0.3">
      <c r="A984">
        <v>11</v>
      </c>
      <c r="B984">
        <v>11</v>
      </c>
      <c r="C984">
        <v>10</v>
      </c>
      <c r="D984" s="3">
        <v>41182</v>
      </c>
      <c r="E984" s="33">
        <v>12</v>
      </c>
      <c r="F984">
        <v>1</v>
      </c>
      <c r="G984">
        <f>+HLOOKUP(VLOOKUP($B984,$Q$2:$R$42,2,0),costos_sf!$D$2:$AY$99,base_minorista!$A984,0)</f>
        <v>14036050.296968522</v>
      </c>
      <c r="H984">
        <f>+HLOOKUP(VLOOKUP($B984,$Q$2:$R$42,2,0),creditos_sf!$D$2:$AY$99,base_minorista!$A984,0)</f>
        <v>38119862.65539699</v>
      </c>
      <c r="I984">
        <f>+HLOOKUP(VLOOKUP($B984,$Q$2:$R$42,2,0),creditos_sf!$D$103:$AY$200,base_minorista!$A984,0)</f>
        <v>5816859.2564655393</v>
      </c>
      <c r="J984">
        <f>+HLOOKUP(VLOOKUP($B984,$Q$2:$R$42,2,0),Costo_fondeo!$D$3:$AY$100,base_minorista!$A984,0)</f>
        <v>7.9737550231261505</v>
      </c>
      <c r="K984">
        <f>+HLOOKUP(VLOOKUP($B984,$Q$2:$R$42,2,0),Costo_provisiones!$D$3:$AY$100,base_minorista!$A984,0)</f>
        <v>3.9178089581377438</v>
      </c>
      <c r="L984">
        <f>+HLOOKUP(VLOOKUP($B984,$Q$2:$R$42,2,0),Morosidad_control!$D$4:$AY$101,base_minorista!$A984,0)</f>
        <v>4.4500977469306866</v>
      </c>
      <c r="M984">
        <f ca="1">+OFFSET(Capital_2!$D$2,base_minorista!A984,0)</f>
        <v>3.7807846214491896</v>
      </c>
      <c r="N984">
        <f>+HLOOKUP(VLOOKUP($B984,$Q$2:$R$42,2,0),costo_laboral!$E$2:$AZ$99,base_minorista!$A984,0)</f>
        <v>17.638062298589947</v>
      </c>
      <c r="O984">
        <f>+HLOOKUP(VLOOKUP($B984,$Q$2:$R$42,2,0),Participacion2!$D$2:$AO$99,base_minorista!$A984,0)</f>
        <v>0.14288986499320877</v>
      </c>
    </row>
    <row r="985" spans="1:15" ht="16.5" x14ac:dyDescent="0.3">
      <c r="A985">
        <v>12</v>
      </c>
      <c r="B985">
        <v>11</v>
      </c>
      <c r="C985">
        <v>11</v>
      </c>
      <c r="D985" s="3">
        <v>41213</v>
      </c>
      <c r="E985" s="33">
        <v>12</v>
      </c>
      <c r="F985">
        <v>1</v>
      </c>
      <c r="G985">
        <f>+HLOOKUP(VLOOKUP($B985,$Q$2:$R$42,2,0),costos_sf!$D$2:$AY$99,base_minorista!$A985,0)</f>
        <v>14217245.141707869</v>
      </c>
      <c r="H985">
        <f>+HLOOKUP(VLOOKUP($B985,$Q$2:$R$42,2,0),creditos_sf!$D$2:$AY$99,base_minorista!$A985,0)</f>
        <v>38056247.381713986</v>
      </c>
      <c r="I985">
        <f>+HLOOKUP(VLOOKUP($B985,$Q$2:$R$42,2,0),creditos_sf!$D$103:$AY$200,base_minorista!$A985,0)</f>
        <v>6023281.4474650603</v>
      </c>
      <c r="J985">
        <f>+HLOOKUP(VLOOKUP($B985,$Q$2:$R$42,2,0),Costo_fondeo!$D$3:$AY$100,base_minorista!$A985,0)</f>
        <v>7.9486675150035699</v>
      </c>
      <c r="K985">
        <f>+HLOOKUP(VLOOKUP($B985,$Q$2:$R$42,2,0),Costo_provisiones!$D$3:$AY$100,base_minorista!$A985,0)</f>
        <v>3.9415164025935501</v>
      </c>
      <c r="L985">
        <f>+HLOOKUP(VLOOKUP($B985,$Q$2:$R$42,2,0),Morosidad_control!$D$4:$AY$101,base_minorista!$A985,0)</f>
        <v>4.7672870038168966</v>
      </c>
      <c r="M985">
        <f ca="1">+OFFSET(Capital_2!$D$2,base_minorista!A985,0)</f>
        <v>3.7788207097198074</v>
      </c>
      <c r="N985">
        <f>+HLOOKUP(VLOOKUP($B985,$Q$2:$R$42,2,0),costo_laboral!$E$2:$AZ$99,base_minorista!$A985,0)</f>
        <v>17.736557044755351</v>
      </c>
      <c r="O985">
        <f>+HLOOKUP(VLOOKUP($B985,$Q$2:$R$42,2,0),Participacion2!$D$2:$AO$99,base_minorista!$A985,0)</f>
        <v>0.14016911156991835</v>
      </c>
    </row>
    <row r="986" spans="1:15" ht="16.5" x14ac:dyDescent="0.3">
      <c r="A986">
        <v>13</v>
      </c>
      <c r="B986">
        <v>11</v>
      </c>
      <c r="C986">
        <v>12</v>
      </c>
      <c r="D986" s="3">
        <v>41243</v>
      </c>
      <c r="E986" s="33">
        <v>12</v>
      </c>
      <c r="F986">
        <v>1</v>
      </c>
      <c r="G986">
        <f>+HLOOKUP(VLOOKUP($B986,$Q$2:$R$42,2,0),costos_sf!$D$2:$AY$99,base_minorista!$A986,0)</f>
        <v>14249001.806302631</v>
      </c>
      <c r="H986">
        <f>+HLOOKUP(VLOOKUP($B986,$Q$2:$R$42,2,0),creditos_sf!$D$2:$AY$99,base_minorista!$A986,0)</f>
        <v>38306796.03454835</v>
      </c>
      <c r="I986">
        <f>+HLOOKUP(VLOOKUP($B986,$Q$2:$R$42,2,0),creditos_sf!$D$103:$AY$200,base_minorista!$A986,0)</f>
        <v>6189553.0311305895</v>
      </c>
      <c r="J986">
        <f>+HLOOKUP(VLOOKUP($B986,$Q$2:$R$42,2,0),Costo_fondeo!$D$3:$AY$100,base_minorista!$A986,0)</f>
        <v>7.9086964824326911</v>
      </c>
      <c r="K986">
        <f>+HLOOKUP(VLOOKUP($B986,$Q$2:$R$42,2,0),Costo_provisiones!$D$3:$AY$100,base_minorista!$A986,0)</f>
        <v>3.732011770643799</v>
      </c>
      <c r="L986">
        <f>+HLOOKUP(VLOOKUP($B986,$Q$2:$R$42,2,0),Morosidad_control!$D$4:$AY$101,base_minorista!$A986,0)</f>
        <v>4.892224526866058</v>
      </c>
      <c r="M986">
        <f ca="1">+OFFSET(Capital_2!$D$2,base_minorista!A986,0)</f>
        <v>3.8090188851336229</v>
      </c>
      <c r="N986">
        <f>+HLOOKUP(VLOOKUP($B986,$Q$2:$R$42,2,0),costo_laboral!$E$2:$AZ$99,base_minorista!$A986,0)</f>
        <v>17.704125813355084</v>
      </c>
      <c r="O986">
        <f>+HLOOKUP(VLOOKUP($B986,$Q$2:$R$42,2,0),Participacion2!$D$2:$AO$99,base_minorista!$A986,0)</f>
        <v>0.13779810011942173</v>
      </c>
    </row>
    <row r="987" spans="1:15" ht="16.5" x14ac:dyDescent="0.3">
      <c r="A987">
        <v>14</v>
      </c>
      <c r="B987">
        <v>11</v>
      </c>
      <c r="C987">
        <v>13</v>
      </c>
      <c r="D987" s="3">
        <v>41274</v>
      </c>
      <c r="E987" s="33">
        <v>12</v>
      </c>
      <c r="F987">
        <v>1</v>
      </c>
      <c r="G987">
        <f>+HLOOKUP(VLOOKUP($B987,$Q$2:$R$42,2,0),costos_sf!$D$2:$AY$99,base_minorista!$A987,0)</f>
        <v>14393848.775564911</v>
      </c>
      <c r="H987">
        <f>+HLOOKUP(VLOOKUP($B987,$Q$2:$R$42,2,0),creditos_sf!$D$2:$AY$99,base_minorista!$A987,0)</f>
        <v>38261972.737201557</v>
      </c>
      <c r="I987">
        <f>+HLOOKUP(VLOOKUP($B987,$Q$2:$R$42,2,0),creditos_sf!$D$103:$AY$200,base_minorista!$A987,0)</f>
        <v>6001612.191931027</v>
      </c>
      <c r="J987">
        <f>+HLOOKUP(VLOOKUP($B987,$Q$2:$R$42,2,0),Costo_fondeo!$D$3:$AY$100,base_minorista!$A987,0)</f>
        <v>7.8661232108816384</v>
      </c>
      <c r="K987">
        <f>+HLOOKUP(VLOOKUP($B987,$Q$2:$R$42,2,0),Costo_provisiones!$D$3:$AY$100,base_minorista!$A987,0)</f>
        <v>3.7754916703999948</v>
      </c>
      <c r="L987">
        <f>+HLOOKUP(VLOOKUP($B987,$Q$2:$R$42,2,0),Morosidad_control!$D$4:$AY$101,base_minorista!$A987,0)</f>
        <v>4.2733703554524265</v>
      </c>
      <c r="M987">
        <f ca="1">+OFFSET(Capital_2!$D$2,base_minorista!A987,0)</f>
        <v>3.8327018844682854</v>
      </c>
      <c r="N987">
        <f>+HLOOKUP(VLOOKUP($B987,$Q$2:$R$42,2,0),costo_laboral!$E$2:$AZ$99,base_minorista!$A987,0)</f>
        <v>17.980060935228355</v>
      </c>
      <c r="O987">
        <f>+HLOOKUP(VLOOKUP($B987,$Q$2:$R$42,2,0),Participacion2!$D$2:$AO$99,base_minorista!$A987,0)</f>
        <v>0.1388720513376776</v>
      </c>
    </row>
    <row r="988" spans="1:15" ht="16.5" x14ac:dyDescent="0.3">
      <c r="A988">
        <v>15</v>
      </c>
      <c r="B988">
        <v>11</v>
      </c>
      <c r="C988">
        <v>14</v>
      </c>
      <c r="D988" s="3">
        <v>41305</v>
      </c>
      <c r="E988" s="33">
        <v>13</v>
      </c>
      <c r="F988">
        <v>1</v>
      </c>
      <c r="G988">
        <f>+HLOOKUP(VLOOKUP($B988,$Q$2:$R$42,2,0),costos_sf!$D$2:$AY$99,base_minorista!$A988,0)</f>
        <v>14512560.958131094</v>
      </c>
      <c r="H988">
        <f>+HLOOKUP(VLOOKUP($B988,$Q$2:$R$42,2,0),creditos_sf!$D$2:$AY$99,base_minorista!$A988,0)</f>
        <v>38365205.671742395</v>
      </c>
      <c r="I988">
        <f>+HLOOKUP(VLOOKUP($B988,$Q$2:$R$42,2,0),creditos_sf!$D$103:$AY$200,base_minorista!$A988,0)</f>
        <v>6009977.134916109</v>
      </c>
      <c r="J988">
        <f>+HLOOKUP(VLOOKUP($B988,$Q$2:$R$42,2,0),Costo_fondeo!$D$3:$AY$100,base_minorista!$A988,0)</f>
        <v>7.8299013461999634</v>
      </c>
      <c r="K988">
        <f>+HLOOKUP(VLOOKUP($B988,$Q$2:$R$42,2,0),Costo_provisiones!$D$3:$AY$100,base_minorista!$A988,0)</f>
        <v>3.7615287958142054</v>
      </c>
      <c r="L988">
        <f>+HLOOKUP(VLOOKUP($B988,$Q$2:$R$42,2,0),Morosidad_control!$D$4:$AY$101,base_minorista!$A988,0)</f>
        <v>4.4534669856136357</v>
      </c>
      <c r="M988">
        <f ca="1">+OFFSET(Capital_2!$D$2,base_minorista!A988,0)</f>
        <v>3.850163299057161</v>
      </c>
      <c r="N988">
        <f>+HLOOKUP(VLOOKUP($B988,$Q$2:$R$42,2,0),costo_laboral!$E$2:$AZ$99,base_minorista!$A988,0)</f>
        <v>18.13129985769978</v>
      </c>
      <c r="O988">
        <f>+HLOOKUP(VLOOKUP($B988,$Q$2:$R$42,2,0),Participacion2!$D$2:$AO$99,base_minorista!$A988,0)</f>
        <v>0.13920574947433839</v>
      </c>
    </row>
    <row r="989" spans="1:15" ht="16.5" x14ac:dyDescent="0.3">
      <c r="A989">
        <v>16</v>
      </c>
      <c r="B989">
        <v>11</v>
      </c>
      <c r="C989">
        <v>15</v>
      </c>
      <c r="D989" s="3">
        <v>41333</v>
      </c>
      <c r="E989" s="33">
        <v>13</v>
      </c>
      <c r="F989">
        <v>1</v>
      </c>
      <c r="G989">
        <f>+HLOOKUP(VLOOKUP($B989,$Q$2:$R$42,2,0),costos_sf!$D$2:$AY$99,base_minorista!$A989,0)</f>
        <v>14517170.61763428</v>
      </c>
      <c r="H989">
        <f>+HLOOKUP(VLOOKUP($B989,$Q$2:$R$42,2,0),creditos_sf!$D$2:$AY$99,base_minorista!$A989,0)</f>
        <v>37710411.830836616</v>
      </c>
      <c r="I989">
        <f>+HLOOKUP(VLOOKUP($B989,$Q$2:$R$42,2,0),creditos_sf!$D$103:$AY$200,base_minorista!$A989,0)</f>
        <v>6276254.9530360932</v>
      </c>
      <c r="J989">
        <f>+HLOOKUP(VLOOKUP($B989,$Q$2:$R$42,2,0),Costo_fondeo!$D$3:$AY$100,base_minorista!$A989,0)</f>
        <v>7.7606139977205961</v>
      </c>
      <c r="K989">
        <f>+HLOOKUP(VLOOKUP($B989,$Q$2:$R$42,2,0),Costo_provisiones!$D$3:$AY$100,base_minorista!$A989,0)</f>
        <v>3.5808557950826279</v>
      </c>
      <c r="L989">
        <f>+HLOOKUP(VLOOKUP($B989,$Q$2:$R$42,2,0),Morosidad_control!$D$4:$AY$101,base_minorista!$A989,0)</f>
        <v>4.5820083665219267</v>
      </c>
      <c r="M989">
        <f ca="1">+OFFSET(Capital_2!$D$2,base_minorista!A989,0)</f>
        <v>3.8660657399921172</v>
      </c>
      <c r="N989">
        <f>+HLOOKUP(VLOOKUP($B989,$Q$2:$R$42,2,0),costo_laboral!$E$2:$AZ$99,base_minorista!$A989,0)</f>
        <v>18.38557089655631</v>
      </c>
      <c r="O989">
        <f>+HLOOKUP(VLOOKUP($B989,$Q$2:$R$42,2,0),Participacion2!$D$2:$AO$99,base_minorista!$A989,0)</f>
        <v>0.13671957124742234</v>
      </c>
    </row>
    <row r="990" spans="1:15" ht="16.5" x14ac:dyDescent="0.3">
      <c r="A990">
        <v>17</v>
      </c>
      <c r="B990">
        <v>11</v>
      </c>
      <c r="C990">
        <v>16</v>
      </c>
      <c r="D990" s="3">
        <v>41364</v>
      </c>
      <c r="E990" s="33">
        <v>13</v>
      </c>
      <c r="F990">
        <v>1</v>
      </c>
      <c r="G990">
        <f>+HLOOKUP(VLOOKUP($B990,$Q$2:$R$42,2,0),costos_sf!$D$2:$AY$99,base_minorista!$A990,0)</f>
        <v>14671208.233692927</v>
      </c>
      <c r="H990">
        <f>+HLOOKUP(VLOOKUP($B990,$Q$2:$R$42,2,0),creditos_sf!$D$2:$AY$99,base_minorista!$A990,0)</f>
        <v>37203630.658197649</v>
      </c>
      <c r="I990">
        <f>+HLOOKUP(VLOOKUP($B990,$Q$2:$R$42,2,0),creditos_sf!$D$103:$AY$200,base_minorista!$A990,0)</f>
        <v>6212638.896520501</v>
      </c>
      <c r="J990">
        <f>+HLOOKUP(VLOOKUP($B990,$Q$2:$R$42,2,0),Costo_fondeo!$D$3:$AY$100,base_minorista!$A990,0)</f>
        <v>7.7162404797899207</v>
      </c>
      <c r="K990">
        <f>+HLOOKUP(VLOOKUP($B990,$Q$2:$R$42,2,0),Costo_provisiones!$D$3:$AY$100,base_minorista!$A990,0)</f>
        <v>3.8765681647577619</v>
      </c>
      <c r="L990">
        <f>+HLOOKUP(VLOOKUP($B990,$Q$2:$R$42,2,0),Morosidad_control!$D$4:$AY$101,base_minorista!$A990,0)</f>
        <v>4.6264003193239764</v>
      </c>
      <c r="M990">
        <f ca="1">+OFFSET(Capital_2!$D$2,base_minorista!A990,0)</f>
        <v>3.8754391719680488</v>
      </c>
      <c r="N990">
        <f>+HLOOKUP(VLOOKUP($B990,$Q$2:$R$42,2,0),costo_laboral!$E$2:$AZ$99,base_minorista!$A990,0)</f>
        <v>18.713402635976035</v>
      </c>
      <c r="O990">
        <f>+HLOOKUP(VLOOKUP($B990,$Q$2:$R$42,2,0),Participacion2!$D$2:$AO$99,base_minorista!$A990,0)</f>
        <v>0.13550854834539994</v>
      </c>
    </row>
    <row r="991" spans="1:15" ht="16.5" x14ac:dyDescent="0.3">
      <c r="A991">
        <v>18</v>
      </c>
      <c r="B991">
        <v>11</v>
      </c>
      <c r="C991">
        <v>17</v>
      </c>
      <c r="D991" s="3">
        <v>41394</v>
      </c>
      <c r="E991" s="33">
        <v>13</v>
      </c>
      <c r="F991">
        <v>1</v>
      </c>
      <c r="G991">
        <f>+HLOOKUP(VLOOKUP($B991,$Q$2:$R$42,2,0),costos_sf!$D$2:$AY$99,base_minorista!$A991,0)</f>
        <v>14934512.820408564</v>
      </c>
      <c r="H991">
        <f>+HLOOKUP(VLOOKUP($B991,$Q$2:$R$42,2,0),creditos_sf!$D$2:$AY$99,base_minorista!$A991,0)</f>
        <v>36923234.806993082</v>
      </c>
      <c r="I991">
        <f>+HLOOKUP(VLOOKUP($B991,$Q$2:$R$42,2,0),creditos_sf!$D$103:$AY$200,base_minorista!$A991,0)</f>
        <v>6254926.5853767367</v>
      </c>
      <c r="J991">
        <f>+HLOOKUP(VLOOKUP($B991,$Q$2:$R$42,2,0),Costo_fondeo!$D$3:$AY$100,base_minorista!$A991,0)</f>
        <v>7.6387931525500035</v>
      </c>
      <c r="K991">
        <f>+HLOOKUP(VLOOKUP($B991,$Q$2:$R$42,2,0),Costo_provisiones!$D$3:$AY$100,base_minorista!$A991,0)</f>
        <v>4.2995270762414712</v>
      </c>
      <c r="L991">
        <f>+HLOOKUP(VLOOKUP($B991,$Q$2:$R$42,2,0),Morosidad_control!$D$4:$AY$101,base_minorista!$A991,0)</f>
        <v>5.5679836051611833</v>
      </c>
      <c r="M991">
        <f ca="1">+OFFSET(Capital_2!$D$2,base_minorista!A991,0)</f>
        <v>3.8611269429337338</v>
      </c>
      <c r="N991">
        <f>+HLOOKUP(VLOOKUP($B991,$Q$2:$R$42,2,0),costo_laboral!$E$2:$AZ$99,base_minorista!$A991,0)</f>
        <v>19.085139175489623</v>
      </c>
      <c r="O991">
        <f>+HLOOKUP(VLOOKUP($B991,$Q$2:$R$42,2,0),Participacion2!$D$2:$AO$99,base_minorista!$A991,0)</f>
        <v>0.13385594005437546</v>
      </c>
    </row>
    <row r="992" spans="1:15" ht="16.5" x14ac:dyDescent="0.3">
      <c r="A992">
        <v>19</v>
      </c>
      <c r="B992">
        <v>11</v>
      </c>
      <c r="C992">
        <v>18</v>
      </c>
      <c r="D992" s="3">
        <v>41425</v>
      </c>
      <c r="E992" s="33">
        <v>13</v>
      </c>
      <c r="F992">
        <v>1</v>
      </c>
      <c r="G992">
        <f>+HLOOKUP(VLOOKUP($B992,$Q$2:$R$42,2,0),costos_sf!$D$2:$AY$99,base_minorista!$A992,0)</f>
        <v>14972245.288369453</v>
      </c>
      <c r="H992">
        <f>+HLOOKUP(VLOOKUP($B992,$Q$2:$R$42,2,0),creditos_sf!$D$2:$AY$99,base_minorista!$A992,0)</f>
        <v>36218584.791806646</v>
      </c>
      <c r="I992">
        <f>+HLOOKUP(VLOOKUP($B992,$Q$2:$R$42,2,0),creditos_sf!$D$103:$AY$200,base_minorista!$A992,0)</f>
        <v>6375524.5143122291</v>
      </c>
      <c r="J992">
        <f>+HLOOKUP(VLOOKUP($B992,$Q$2:$R$42,2,0),Costo_fondeo!$D$3:$AY$100,base_minorista!$A992,0)</f>
        <v>7.5921764466449702</v>
      </c>
      <c r="K992">
        <f>+HLOOKUP(VLOOKUP($B992,$Q$2:$R$42,2,0),Costo_provisiones!$D$3:$AY$100,base_minorista!$A992,0)</f>
        <v>4.2188561275756342</v>
      </c>
      <c r="L992">
        <f>+HLOOKUP(VLOOKUP($B992,$Q$2:$R$42,2,0),Morosidad_control!$D$4:$AY$101,base_minorista!$A992,0)</f>
        <v>5.9522941110638339</v>
      </c>
      <c r="M992">
        <f ca="1">+OFFSET(Capital_2!$D$2,base_minorista!A992,0)</f>
        <v>3.8158367264519906</v>
      </c>
      <c r="N992">
        <f>+HLOOKUP(VLOOKUP($B992,$Q$2:$R$42,2,0),costo_laboral!$E$2:$AZ$99,base_minorista!$A992,0)</f>
        <v>19.527672597200382</v>
      </c>
      <c r="O992">
        <f>+HLOOKUP(VLOOKUP($B992,$Q$2:$R$42,2,0),Participacion2!$D$2:$AO$99,base_minorista!$A992,0)</f>
        <v>0.13048129595429003</v>
      </c>
    </row>
    <row r="993" spans="1:15" ht="16.5" x14ac:dyDescent="0.3">
      <c r="A993">
        <v>20</v>
      </c>
      <c r="B993">
        <v>11</v>
      </c>
      <c r="C993">
        <v>19</v>
      </c>
      <c r="D993" s="3">
        <v>41455</v>
      </c>
      <c r="E993" s="33">
        <v>13</v>
      </c>
      <c r="F993">
        <v>1</v>
      </c>
      <c r="G993">
        <f>+HLOOKUP(VLOOKUP($B993,$Q$2:$R$42,2,0),costos_sf!$D$2:$AY$99,base_minorista!$A993,0)</f>
        <v>15051611.642703781</v>
      </c>
      <c r="H993">
        <f>+HLOOKUP(VLOOKUP($B993,$Q$2:$R$42,2,0),creditos_sf!$D$2:$AY$99,base_minorista!$A993,0)</f>
        <v>35053941.36690329</v>
      </c>
      <c r="I993">
        <f>+HLOOKUP(VLOOKUP($B993,$Q$2:$R$42,2,0),creditos_sf!$D$103:$AY$200,base_minorista!$A993,0)</f>
        <v>6392934.3620869564</v>
      </c>
      <c r="J993">
        <f>+HLOOKUP(VLOOKUP($B993,$Q$2:$R$42,2,0),Costo_fondeo!$D$3:$AY$100,base_minorista!$A993,0)</f>
        <v>7.5313984286512801</v>
      </c>
      <c r="K993">
        <f>+HLOOKUP(VLOOKUP($B993,$Q$2:$R$42,2,0),Costo_provisiones!$D$3:$AY$100,base_minorista!$A993,0)</f>
        <v>4.6149892481065162</v>
      </c>
      <c r="L993">
        <f>+HLOOKUP(VLOOKUP($B993,$Q$2:$R$42,2,0),Morosidad_control!$D$4:$AY$101,base_minorista!$A993,0)</f>
        <v>6.5844373065029673</v>
      </c>
      <c r="M993">
        <f ca="1">+OFFSET(Capital_2!$D$2,base_minorista!A993,0)</f>
        <v>3.777787965810723</v>
      </c>
      <c r="N993">
        <f>+HLOOKUP(VLOOKUP($B993,$Q$2:$R$42,2,0),costo_laboral!$E$2:$AZ$99,base_minorista!$A993,0)</f>
        <v>19.720468100365661</v>
      </c>
      <c r="O993">
        <f>+HLOOKUP(VLOOKUP($B993,$Q$2:$R$42,2,0),Participacion2!$D$2:$AO$99,base_minorista!$A993,0)</f>
        <v>0.12665408731496819</v>
      </c>
    </row>
    <row r="994" spans="1:15" ht="16.5" x14ac:dyDescent="0.3">
      <c r="A994">
        <v>21</v>
      </c>
      <c r="B994">
        <v>11</v>
      </c>
      <c r="C994">
        <v>20</v>
      </c>
      <c r="D994" s="3">
        <v>41486</v>
      </c>
      <c r="E994" s="33">
        <v>13</v>
      </c>
      <c r="F994">
        <v>1</v>
      </c>
      <c r="G994">
        <f>+HLOOKUP(VLOOKUP($B994,$Q$2:$R$42,2,0),costos_sf!$D$2:$AY$99,base_minorista!$A994,0)</f>
        <v>15016626.265314909</v>
      </c>
      <c r="H994">
        <f>+HLOOKUP(VLOOKUP($B994,$Q$2:$R$42,2,0),creditos_sf!$D$2:$AY$99,base_minorista!$A994,0)</f>
        <v>34570856.414731048</v>
      </c>
      <c r="I994">
        <f>+HLOOKUP(VLOOKUP($B994,$Q$2:$R$42,2,0),creditos_sf!$D$103:$AY$200,base_minorista!$A994,0)</f>
        <v>6228404.3203275204</v>
      </c>
      <c r="J994">
        <f>+HLOOKUP(VLOOKUP($B994,$Q$2:$R$42,2,0),Costo_fondeo!$D$3:$AY$100,base_minorista!$A994,0)</f>
        <v>7.4977735150807012</v>
      </c>
      <c r="K994">
        <f>+HLOOKUP(VLOOKUP($B994,$Q$2:$R$42,2,0),Costo_provisiones!$D$3:$AY$100,base_minorista!$A994,0)</f>
        <v>5.1261618705734273</v>
      </c>
      <c r="L994">
        <f>+HLOOKUP(VLOOKUP($B994,$Q$2:$R$42,2,0),Morosidad_control!$D$4:$AY$101,base_minorista!$A994,0)</f>
        <v>7.7545838813970338</v>
      </c>
      <c r="M994">
        <f ca="1">+OFFSET(Capital_2!$D$2,base_minorista!A994,0)</f>
        <v>3.7289387467323043</v>
      </c>
      <c r="N994">
        <f>+HLOOKUP(VLOOKUP($B994,$Q$2:$R$42,2,0),costo_laboral!$E$2:$AZ$99,base_minorista!$A994,0)</f>
        <v>19.806349427603418</v>
      </c>
      <c r="O994">
        <f>+HLOOKUP(VLOOKUP($B994,$Q$2:$R$42,2,0),Participacion2!$D$2:$AO$99,base_minorista!$A994,0)</f>
        <v>0.12540543806678095</v>
      </c>
    </row>
    <row r="995" spans="1:15" ht="16.5" x14ac:dyDescent="0.3">
      <c r="A995">
        <v>22</v>
      </c>
      <c r="B995">
        <v>11</v>
      </c>
      <c r="C995">
        <v>21</v>
      </c>
      <c r="D995" s="3">
        <v>41517</v>
      </c>
      <c r="E995" s="33">
        <v>13</v>
      </c>
      <c r="F995">
        <v>1</v>
      </c>
      <c r="G995">
        <f>+HLOOKUP(VLOOKUP($B995,$Q$2:$R$42,2,0),costos_sf!$D$2:$AY$99,base_minorista!$A995,0)</f>
        <v>14960557.0624549</v>
      </c>
      <c r="H995">
        <f>+HLOOKUP(VLOOKUP($B995,$Q$2:$R$42,2,0),creditos_sf!$D$2:$AY$99,base_minorista!$A995,0)</f>
        <v>33518189.730995748</v>
      </c>
      <c r="I995">
        <f>+HLOOKUP(VLOOKUP($B995,$Q$2:$R$42,2,0),creditos_sf!$D$103:$AY$200,base_minorista!$A995,0)</f>
        <v>6223949.9260037653</v>
      </c>
      <c r="J995">
        <f>+HLOOKUP(VLOOKUP($B995,$Q$2:$R$42,2,0),Costo_fondeo!$D$3:$AY$100,base_minorista!$A995,0)</f>
        <v>7.4421190284203398</v>
      </c>
      <c r="K995">
        <f>+HLOOKUP(VLOOKUP($B995,$Q$2:$R$42,2,0),Costo_provisiones!$D$3:$AY$100,base_minorista!$A995,0)</f>
        <v>5.5918660133485814</v>
      </c>
      <c r="L995">
        <f>+HLOOKUP(VLOOKUP($B995,$Q$2:$R$42,2,0),Morosidad_control!$D$4:$AY$101,base_minorista!$A995,0)</f>
        <v>8.9706268115160661</v>
      </c>
      <c r="M995">
        <f ca="1">+OFFSET(Capital_2!$D$2,base_minorista!A995,0)</f>
        <v>3.6888980520732653</v>
      </c>
      <c r="N995">
        <f>+HLOOKUP(VLOOKUP($B995,$Q$2:$R$42,2,0),costo_laboral!$E$2:$AZ$99,base_minorista!$A995,0)</f>
        <v>19.963007411355111</v>
      </c>
      <c r="O995">
        <f>+HLOOKUP(VLOOKUP($B995,$Q$2:$R$42,2,0),Participacion2!$D$2:$AO$99,base_minorista!$A995,0)</f>
        <v>0.1214775563291418</v>
      </c>
    </row>
    <row r="996" spans="1:15" ht="16.5" x14ac:dyDescent="0.3">
      <c r="A996">
        <v>23</v>
      </c>
      <c r="B996">
        <v>11</v>
      </c>
      <c r="C996">
        <v>22</v>
      </c>
      <c r="D996" s="3">
        <v>41547</v>
      </c>
      <c r="E996" s="33">
        <v>13</v>
      </c>
      <c r="F996">
        <v>1</v>
      </c>
      <c r="G996">
        <f>+HLOOKUP(VLOOKUP($B996,$Q$2:$R$42,2,0),costos_sf!$D$2:$AY$99,base_minorista!$A996,0)</f>
        <v>14814710.392600834</v>
      </c>
      <c r="H996">
        <f>+HLOOKUP(VLOOKUP($B996,$Q$2:$R$42,2,0),creditos_sf!$D$2:$AY$99,base_minorista!$A996,0)</f>
        <v>33416240.491617471</v>
      </c>
      <c r="I996">
        <f>+HLOOKUP(VLOOKUP($B996,$Q$2:$R$42,2,0),creditos_sf!$D$103:$AY$200,base_minorista!$A996,0)</f>
        <v>6233031.07259994</v>
      </c>
      <c r="J996">
        <f>+HLOOKUP(VLOOKUP($B996,$Q$2:$R$42,2,0),Costo_fondeo!$D$3:$AY$100,base_minorista!$A996,0)</f>
        <v>7.3833749047261783</v>
      </c>
      <c r="K996">
        <f>+HLOOKUP(VLOOKUP($B996,$Q$2:$R$42,2,0),Costo_provisiones!$D$3:$AY$100,base_minorista!$A996,0)</f>
        <v>5.4672070242018442</v>
      </c>
      <c r="L996">
        <f>+HLOOKUP(VLOOKUP($B996,$Q$2:$R$42,2,0),Morosidad_control!$D$4:$AY$101,base_minorista!$A996,0)</f>
        <v>9.7039123614591585</v>
      </c>
      <c r="M996">
        <f ca="1">+OFFSET(Capital_2!$D$2,base_minorista!A996,0)</f>
        <v>3.6532457928608841</v>
      </c>
      <c r="N996">
        <f>+HLOOKUP(VLOOKUP($B996,$Q$2:$R$42,2,0),costo_laboral!$E$2:$AZ$99,base_minorista!$A996,0)</f>
        <v>19.982327199861359</v>
      </c>
      <c r="O996">
        <f>+HLOOKUP(VLOOKUP($B996,$Q$2:$R$42,2,0),Participacion2!$D$2:$AO$99,base_minorista!$A996,0)</f>
        <v>0.12103676117272801</v>
      </c>
    </row>
    <row r="997" spans="1:15" ht="16.5" x14ac:dyDescent="0.3">
      <c r="A997">
        <v>24</v>
      </c>
      <c r="B997">
        <v>11</v>
      </c>
      <c r="C997">
        <v>23</v>
      </c>
      <c r="D997" s="3">
        <v>41578</v>
      </c>
      <c r="E997" s="33">
        <v>13</v>
      </c>
      <c r="F997">
        <v>1</v>
      </c>
      <c r="G997">
        <f>+HLOOKUP(VLOOKUP($B997,$Q$2:$R$42,2,0),costos_sf!$D$2:$AY$99,base_minorista!$A997,0)</f>
        <v>14997411.233621489</v>
      </c>
      <c r="H997">
        <f>+HLOOKUP(VLOOKUP($B997,$Q$2:$R$42,2,0),creditos_sf!$D$2:$AY$99,base_minorista!$A997,0)</f>
        <v>33530158.086406592</v>
      </c>
      <c r="I997">
        <f>+HLOOKUP(VLOOKUP($B997,$Q$2:$R$42,2,0),creditos_sf!$D$103:$AY$200,base_minorista!$A997,0)</f>
        <v>6607648.3677421641</v>
      </c>
      <c r="J997">
        <f>+HLOOKUP(VLOOKUP($B997,$Q$2:$R$42,2,0),Costo_fondeo!$D$3:$AY$100,base_minorista!$A997,0)</f>
        <v>7.3171197869547981</v>
      </c>
      <c r="K997">
        <f>+HLOOKUP(VLOOKUP($B997,$Q$2:$R$42,2,0),Costo_provisiones!$D$3:$AY$100,base_minorista!$A997,0)</f>
        <v>5.9686132756359003</v>
      </c>
      <c r="L997">
        <f>+HLOOKUP(VLOOKUP($B997,$Q$2:$R$42,2,0),Morosidad_control!$D$4:$AY$101,base_minorista!$A997,0)</f>
        <v>10.369703068437532</v>
      </c>
      <c r="M997">
        <f ca="1">+OFFSET(Capital_2!$D$2,base_minorista!A997,0)</f>
        <v>3.6199379690818381</v>
      </c>
      <c r="N997">
        <f>+HLOOKUP(VLOOKUP($B997,$Q$2:$R$42,2,0),costo_laboral!$E$2:$AZ$99,base_minorista!$A997,0)</f>
        <v>19.892348811498518</v>
      </c>
      <c r="O997">
        <f>+HLOOKUP(VLOOKUP($B997,$Q$2:$R$42,2,0),Participacion2!$D$2:$AO$99,base_minorista!$A997,0)</f>
        <v>0.12052067111788659</v>
      </c>
    </row>
    <row r="998" spans="1:15" ht="16.5" x14ac:dyDescent="0.3">
      <c r="A998">
        <v>25</v>
      </c>
      <c r="B998">
        <v>11</v>
      </c>
      <c r="C998">
        <v>24</v>
      </c>
      <c r="D998" s="3">
        <v>41608</v>
      </c>
      <c r="E998" s="33">
        <v>13</v>
      </c>
      <c r="F998">
        <v>1</v>
      </c>
      <c r="G998">
        <f>+HLOOKUP(VLOOKUP($B998,$Q$2:$R$42,2,0),costos_sf!$D$2:$AY$99,base_minorista!$A998,0)</f>
        <v>15228993.128122047</v>
      </c>
      <c r="H998">
        <f>+HLOOKUP(VLOOKUP($B998,$Q$2:$R$42,2,0),creditos_sf!$D$2:$AY$99,base_minorista!$A998,0)</f>
        <v>33799889.031299263</v>
      </c>
      <c r="I998">
        <f>+HLOOKUP(VLOOKUP($B998,$Q$2:$R$42,2,0),creditos_sf!$D$103:$AY$200,base_minorista!$A998,0)</f>
        <v>7139383.4779668497</v>
      </c>
      <c r="J998">
        <f>+HLOOKUP(VLOOKUP($B998,$Q$2:$R$42,2,0),Costo_fondeo!$D$3:$AY$100,base_minorista!$A998,0)</f>
        <v>7.2362421466544573</v>
      </c>
      <c r="K998">
        <f>+HLOOKUP(VLOOKUP($B998,$Q$2:$R$42,2,0),Costo_provisiones!$D$3:$AY$100,base_minorista!$A998,0)</f>
        <v>6.5694062575987129</v>
      </c>
      <c r="L998">
        <f>+HLOOKUP(VLOOKUP($B998,$Q$2:$R$42,2,0),Morosidad_control!$D$4:$AY$101,base_minorista!$A998,0)</f>
        <v>10.706356630346759</v>
      </c>
      <c r="M998">
        <f ca="1">+OFFSET(Capital_2!$D$2,base_minorista!A998,0)</f>
        <v>3.5647933704456456</v>
      </c>
      <c r="N998">
        <f>+HLOOKUP(VLOOKUP($B998,$Q$2:$R$42,2,0),costo_laboral!$E$2:$AZ$99,base_minorista!$A998,0)</f>
        <v>19.513311849497796</v>
      </c>
      <c r="O998">
        <f>+HLOOKUP(VLOOKUP($B998,$Q$2:$R$42,2,0),Participacion2!$D$2:$AO$99,base_minorista!$A998,0)</f>
        <v>0.11890543003468584</v>
      </c>
    </row>
    <row r="999" spans="1:15" ht="16.5" x14ac:dyDescent="0.3">
      <c r="A999">
        <v>26</v>
      </c>
      <c r="B999">
        <v>11</v>
      </c>
      <c r="C999">
        <v>25</v>
      </c>
      <c r="D999" s="3">
        <v>41639</v>
      </c>
      <c r="E999" s="33">
        <v>13</v>
      </c>
      <c r="F999">
        <v>1</v>
      </c>
      <c r="G999">
        <f>+HLOOKUP(VLOOKUP($B999,$Q$2:$R$42,2,0),costos_sf!$D$2:$AY$99,base_minorista!$A999,0)</f>
        <v>15193464.706225554</v>
      </c>
      <c r="H999">
        <f>+HLOOKUP(VLOOKUP($B999,$Q$2:$R$42,2,0),creditos_sf!$D$2:$AY$99,base_minorista!$A999,0)</f>
        <v>33244691.224666096</v>
      </c>
      <c r="I999">
        <f>+HLOOKUP(VLOOKUP($B999,$Q$2:$R$42,2,0),creditos_sf!$D$103:$AY$200,base_minorista!$A999,0)</f>
        <v>7194738.1983378548</v>
      </c>
      <c r="J999">
        <f>+HLOOKUP(VLOOKUP($B999,$Q$2:$R$42,2,0),Costo_fondeo!$D$3:$AY$100,base_minorista!$A999,0)</f>
        <v>7.150670095631269</v>
      </c>
      <c r="K999">
        <f>+HLOOKUP(VLOOKUP($B999,$Q$2:$R$42,2,0),Costo_provisiones!$D$3:$AY$100,base_minorista!$A999,0)</f>
        <v>6.9503744600166586</v>
      </c>
      <c r="L999">
        <f>+HLOOKUP(VLOOKUP($B999,$Q$2:$R$42,2,0),Morosidad_control!$D$4:$AY$101,base_minorista!$A999,0)</f>
        <v>9.6524013401633528</v>
      </c>
      <c r="M999">
        <f ca="1">+OFFSET(Capital_2!$D$2,base_minorista!A999,0)</f>
        <v>3.5095726367283766</v>
      </c>
      <c r="N999">
        <f>+HLOOKUP(VLOOKUP($B999,$Q$2:$R$42,2,0),costo_laboral!$E$2:$AZ$99,base_minorista!$A999,0)</f>
        <v>19.476165550078722</v>
      </c>
      <c r="O999">
        <f>+HLOOKUP(VLOOKUP($B999,$Q$2:$R$42,2,0),Participacion2!$D$2:$AO$99,base_minorista!$A999,0)</f>
        <v>0.1194629713158156</v>
      </c>
    </row>
    <row r="1000" spans="1:15" ht="16.5" x14ac:dyDescent="0.3">
      <c r="A1000">
        <v>27</v>
      </c>
      <c r="B1000">
        <v>11</v>
      </c>
      <c r="C1000">
        <v>26</v>
      </c>
      <c r="D1000" s="3">
        <v>41670</v>
      </c>
      <c r="E1000" s="33">
        <v>14</v>
      </c>
      <c r="F1000">
        <v>1</v>
      </c>
      <c r="G1000">
        <f>+HLOOKUP(VLOOKUP($B1000,$Q$2:$R$42,2,0),costos_sf!$D$2:$AY$99,base_minorista!$A1000,0)</f>
        <v>14982915.129640862</v>
      </c>
      <c r="H1000">
        <f>+HLOOKUP(VLOOKUP($B1000,$Q$2:$R$42,2,0),creditos_sf!$D$2:$AY$99,base_minorista!$A1000,0)</f>
        <v>33566546.470404893</v>
      </c>
      <c r="I1000">
        <f>+HLOOKUP(VLOOKUP($B1000,$Q$2:$R$42,2,0),creditos_sf!$D$103:$AY$200,base_minorista!$A1000,0)</f>
        <v>7427868.1992706014</v>
      </c>
      <c r="J1000">
        <f>+HLOOKUP(VLOOKUP($B1000,$Q$2:$R$42,2,0),Costo_fondeo!$D$3:$AY$100,base_minorista!$A1000,0)</f>
        <v>7.0458528356979881</v>
      </c>
      <c r="K1000">
        <f>+HLOOKUP(VLOOKUP($B1000,$Q$2:$R$42,2,0),Costo_provisiones!$D$3:$AY$100,base_minorista!$A1000,0)</f>
        <v>7.0805464915136129</v>
      </c>
      <c r="L1000">
        <f>+HLOOKUP(VLOOKUP($B1000,$Q$2:$R$42,2,0),Morosidad_control!$D$4:$AY$101,base_minorista!$A1000,0)</f>
        <v>11.287918967243954</v>
      </c>
      <c r="M1000">
        <f ca="1">+OFFSET(Capital_2!$D$2,base_minorista!A1000,0)</f>
        <v>3.4442162995780268</v>
      </c>
      <c r="N1000">
        <f>+HLOOKUP(VLOOKUP($B1000,$Q$2:$R$42,2,0),costo_laboral!$E$2:$AZ$99,base_minorista!$A1000,0)</f>
        <v>18.824844685309674</v>
      </c>
      <c r="O1000">
        <f>+HLOOKUP(VLOOKUP($B1000,$Q$2:$R$42,2,0),Participacion2!$D$2:$AO$99,base_minorista!$A1000,0)</f>
        <v>0.12154753677801534</v>
      </c>
    </row>
    <row r="1001" spans="1:15" ht="16.5" x14ac:dyDescent="0.3">
      <c r="A1001">
        <v>28</v>
      </c>
      <c r="B1001">
        <v>11</v>
      </c>
      <c r="C1001">
        <v>27</v>
      </c>
      <c r="D1001" s="3">
        <v>41698</v>
      </c>
      <c r="E1001" s="33">
        <v>14</v>
      </c>
      <c r="F1001">
        <v>1</v>
      </c>
      <c r="G1001">
        <f>+HLOOKUP(VLOOKUP($B1001,$Q$2:$R$42,2,0),costos_sf!$D$2:$AY$99,base_minorista!$A1001,0)</f>
        <v>15211929.179701028</v>
      </c>
      <c r="H1001">
        <f>+HLOOKUP(VLOOKUP($B1001,$Q$2:$R$42,2,0),creditos_sf!$D$2:$AY$99,base_minorista!$A1001,0)</f>
        <v>33841046.183556713</v>
      </c>
      <c r="I1001">
        <f>+HLOOKUP(VLOOKUP($B1001,$Q$2:$R$42,2,0),creditos_sf!$D$103:$AY$200,base_minorista!$A1001,0)</f>
        <v>7191057.9945744965</v>
      </c>
      <c r="J1001">
        <f>+HLOOKUP(VLOOKUP($B1001,$Q$2:$R$42,2,0),Costo_fondeo!$D$3:$AY$100,base_minorista!$A1001,0)</f>
        <v>6.958387578807919</v>
      </c>
      <c r="K1001">
        <f>+HLOOKUP(VLOOKUP($B1001,$Q$2:$R$42,2,0),Costo_provisiones!$D$3:$AY$100,base_minorista!$A1001,0)</f>
        <v>7.9067711529211122</v>
      </c>
      <c r="L1001">
        <f>+HLOOKUP(VLOOKUP($B1001,$Q$2:$R$42,2,0),Morosidad_control!$D$4:$AY$101,base_minorista!$A1001,0)</f>
        <v>11.612202533257362</v>
      </c>
      <c r="M1001">
        <f ca="1">+OFFSET(Capital_2!$D$2,base_minorista!A1001,0)</f>
        <v>3.3651511548182853</v>
      </c>
      <c r="N1001">
        <f>+HLOOKUP(VLOOKUP($B1001,$Q$2:$R$42,2,0),costo_laboral!$E$2:$AZ$99,base_minorista!$A1001,0)</f>
        <v>18.87769125997831</v>
      </c>
      <c r="O1001">
        <f>+HLOOKUP(VLOOKUP($B1001,$Q$2:$R$42,2,0),Participacion2!$D$2:$AO$99,base_minorista!$A1001,0)</f>
        <v>0.12440623661672792</v>
      </c>
    </row>
    <row r="1002" spans="1:15" ht="16.5" x14ac:dyDescent="0.3">
      <c r="A1002">
        <v>29</v>
      </c>
      <c r="B1002">
        <v>11</v>
      </c>
      <c r="C1002">
        <v>28</v>
      </c>
      <c r="D1002" s="3">
        <v>41729</v>
      </c>
      <c r="E1002" s="33">
        <v>14</v>
      </c>
      <c r="F1002">
        <v>1</v>
      </c>
      <c r="G1002">
        <f>+HLOOKUP(VLOOKUP($B1002,$Q$2:$R$42,2,0),costos_sf!$D$2:$AY$99,base_minorista!$A1002,0)</f>
        <v>15080047.981214378</v>
      </c>
      <c r="H1002">
        <f>+HLOOKUP(VLOOKUP($B1002,$Q$2:$R$42,2,0),creditos_sf!$D$2:$AY$99,base_minorista!$A1002,0)</f>
        <v>33741611.071005903</v>
      </c>
      <c r="I1002">
        <f>+HLOOKUP(VLOOKUP($B1002,$Q$2:$R$42,2,0),creditos_sf!$D$103:$AY$200,base_minorista!$A1002,0)</f>
        <v>7202772.2737245085</v>
      </c>
      <c r="J1002">
        <f>+HLOOKUP(VLOOKUP($B1002,$Q$2:$R$42,2,0),Costo_fondeo!$D$3:$AY$100,base_minorista!$A1002,0)</f>
        <v>6.8821486987456701</v>
      </c>
      <c r="K1002">
        <f>+HLOOKUP(VLOOKUP($B1002,$Q$2:$R$42,2,0),Costo_provisiones!$D$3:$AY$100,base_minorista!$A1002,0)</f>
        <v>8.1959209006672467</v>
      </c>
      <c r="L1002">
        <f>+HLOOKUP(VLOOKUP($B1002,$Q$2:$R$42,2,0),Morosidad_control!$D$4:$AY$101,base_minorista!$A1002,0)</f>
        <v>12.978208982312358</v>
      </c>
      <c r="M1002">
        <f ca="1">+OFFSET(Capital_2!$D$2,base_minorista!A1002,0)</f>
        <v>3.2958556767962262</v>
      </c>
      <c r="N1002">
        <f>+HLOOKUP(VLOOKUP($B1002,$Q$2:$R$42,2,0),costo_laboral!$E$2:$AZ$99,base_minorista!$A1002,0)</f>
        <v>18.620452731825583</v>
      </c>
      <c r="O1002">
        <f>+HLOOKUP(VLOOKUP($B1002,$Q$2:$R$42,2,0),Participacion2!$D$2:$AO$99,base_minorista!$A1002,0)</f>
        <v>0.12425698362070255</v>
      </c>
    </row>
    <row r="1003" spans="1:15" ht="16.5" x14ac:dyDescent="0.3">
      <c r="A1003">
        <v>30</v>
      </c>
      <c r="B1003">
        <v>11</v>
      </c>
      <c r="C1003">
        <v>29</v>
      </c>
      <c r="D1003" s="3">
        <v>41759</v>
      </c>
      <c r="E1003" s="33">
        <v>14</v>
      </c>
      <c r="F1003">
        <v>1</v>
      </c>
      <c r="G1003">
        <f>+HLOOKUP(VLOOKUP($B1003,$Q$2:$R$42,2,0),costos_sf!$D$2:$AY$99,base_minorista!$A1003,0)</f>
        <v>14998243.951633222</v>
      </c>
      <c r="H1003">
        <f>+HLOOKUP(VLOOKUP($B1003,$Q$2:$R$42,2,0),creditos_sf!$D$2:$AY$99,base_minorista!$A1003,0)</f>
        <v>32256371.574283678</v>
      </c>
      <c r="I1003">
        <f>+HLOOKUP(VLOOKUP($B1003,$Q$2:$R$42,2,0),creditos_sf!$D$103:$AY$200,base_minorista!$A1003,0)</f>
        <v>7183403.7167299427</v>
      </c>
      <c r="J1003">
        <f>+HLOOKUP(VLOOKUP($B1003,$Q$2:$R$42,2,0),Costo_fondeo!$D$3:$AY$100,base_minorista!$A1003,0)</f>
        <v>6.8694580218046406</v>
      </c>
      <c r="K1003">
        <f>+HLOOKUP(VLOOKUP($B1003,$Q$2:$R$42,2,0),Costo_provisiones!$D$3:$AY$100,base_minorista!$A1003,0)</f>
        <v>8.2754285562266041</v>
      </c>
      <c r="L1003">
        <f>+HLOOKUP(VLOOKUP($B1003,$Q$2:$R$42,2,0),Morosidad_control!$D$4:$AY$101,base_minorista!$A1003,0)</f>
        <v>12.134541361098464</v>
      </c>
      <c r="M1003">
        <f ca="1">+OFFSET(Capital_2!$D$2,base_minorista!A1003,0)</f>
        <v>3.2437779376973728</v>
      </c>
      <c r="N1003">
        <f>+HLOOKUP(VLOOKUP($B1003,$Q$2:$R$42,2,0),costo_laboral!$E$2:$AZ$99,base_minorista!$A1003,0)</f>
        <v>19.02430274600788</v>
      </c>
      <c r="O1003">
        <f>+HLOOKUP(VLOOKUP($B1003,$Q$2:$R$42,2,0),Participacion2!$D$2:$AO$99,base_minorista!$A1003,0)</f>
        <v>0.1187742298229286</v>
      </c>
    </row>
    <row r="1004" spans="1:15" ht="16.5" x14ac:dyDescent="0.3">
      <c r="A1004">
        <v>31</v>
      </c>
      <c r="B1004">
        <v>11</v>
      </c>
      <c r="C1004">
        <v>30</v>
      </c>
      <c r="D1004" s="3">
        <v>41790</v>
      </c>
      <c r="E1004" s="33">
        <v>14</v>
      </c>
      <c r="F1004">
        <v>1</v>
      </c>
      <c r="G1004">
        <f>+HLOOKUP(VLOOKUP($B1004,$Q$2:$R$42,2,0),costos_sf!$D$2:$AY$99,base_minorista!$A1004,0)</f>
        <v>8742651.5264472086</v>
      </c>
      <c r="H1004">
        <f>+HLOOKUP(VLOOKUP($B1004,$Q$2:$R$42,2,0),creditos_sf!$D$2:$AY$99,base_minorista!$A1004,0)</f>
        <v>0</v>
      </c>
      <c r="I1004">
        <f>+HLOOKUP(VLOOKUP($B1004,$Q$2:$R$42,2,0),creditos_sf!$D$103:$AY$200,base_minorista!$A1004,0)</f>
        <v>0</v>
      </c>
      <c r="J1004">
        <f>+HLOOKUP(VLOOKUP($B1004,$Q$2:$R$42,2,0),Costo_fondeo!$D$3:$AY$100,base_minorista!$A1004,0)</f>
        <v>4.4079558163188697</v>
      </c>
      <c r="K1004">
        <f>+HLOOKUP(VLOOKUP($B1004,$Q$2:$R$42,2,0),Costo_provisiones!$D$3:$AY$100,base_minorista!$A1004,0)</f>
        <v>5.0943128530201314</v>
      </c>
      <c r="L1004">
        <f>+HLOOKUP(VLOOKUP($B1004,$Q$2:$R$42,2,0),Morosidad_control!$D$4:$AY$101,base_minorista!$A1004,0)</f>
        <v>0</v>
      </c>
      <c r="M1004">
        <f ca="1">+OFFSET(Capital_2!$D$2,base_minorista!A1004,0)</f>
        <v>3.2095324879825831</v>
      </c>
      <c r="N1004">
        <f>+HLOOKUP(VLOOKUP($B1004,$Q$2:$R$42,2,0),costo_laboral!$E$2:$AZ$99,base_minorista!$A1004,0)</f>
        <v>0</v>
      </c>
      <c r="O1004">
        <f>+HLOOKUP(VLOOKUP($B1004,$Q$2:$R$42,2,0),Participacion2!$D$2:$AO$99,base_minorista!$A1004,0)</f>
        <v>0</v>
      </c>
    </row>
    <row r="1005" spans="1:15" ht="16.5" x14ac:dyDescent="0.3">
      <c r="A1005">
        <v>32</v>
      </c>
      <c r="B1005">
        <v>11</v>
      </c>
      <c r="C1005">
        <v>31</v>
      </c>
      <c r="D1005" s="3">
        <v>41820</v>
      </c>
      <c r="E1005" s="33">
        <v>14</v>
      </c>
      <c r="F1005">
        <v>1</v>
      </c>
      <c r="G1005">
        <f>+HLOOKUP(VLOOKUP($B1005,$Q$2:$R$42,2,0),costos_sf!$D$2:$AY$99,base_minorista!$A1005,0)</f>
        <v>7508466.1676078672</v>
      </c>
      <c r="H1005">
        <f>+HLOOKUP(VLOOKUP($B1005,$Q$2:$R$42,2,0),creditos_sf!$D$2:$AY$99,base_minorista!$A1005,0)</f>
        <v>0</v>
      </c>
      <c r="I1005">
        <f>+HLOOKUP(VLOOKUP($B1005,$Q$2:$R$42,2,0),creditos_sf!$D$103:$AY$200,base_minorista!$A1005,0)</f>
        <v>0</v>
      </c>
      <c r="J1005">
        <f>+HLOOKUP(VLOOKUP($B1005,$Q$2:$R$42,2,0),Costo_fondeo!$D$3:$AY$100,base_minorista!$A1005,0)</f>
        <v>4.1465315011839445</v>
      </c>
      <c r="K1005">
        <f>+HLOOKUP(VLOOKUP($B1005,$Q$2:$R$42,2,0),Costo_provisiones!$D$3:$AY$100,base_minorista!$A1005,0)</f>
        <v>4.4414982847183682</v>
      </c>
      <c r="L1005">
        <f>+HLOOKUP(VLOOKUP($B1005,$Q$2:$R$42,2,0),Morosidad_control!$D$4:$AY$101,base_minorista!$A1005,0)</f>
        <v>0</v>
      </c>
      <c r="M1005">
        <f ca="1">+OFFSET(Capital_2!$D$2,base_minorista!A1005,0)</f>
        <v>3.1850428382831848</v>
      </c>
      <c r="N1005">
        <f>+HLOOKUP(VLOOKUP($B1005,$Q$2:$R$42,2,0),costo_laboral!$E$2:$AZ$99,base_minorista!$A1005,0)</f>
        <v>0</v>
      </c>
      <c r="O1005">
        <f>+HLOOKUP(VLOOKUP($B1005,$Q$2:$R$42,2,0),Participacion2!$D$2:$AO$99,base_minorista!$A1005,0)</f>
        <v>0</v>
      </c>
    </row>
    <row r="1006" spans="1:15" ht="16.5" x14ac:dyDescent="0.3">
      <c r="A1006">
        <v>33</v>
      </c>
      <c r="B1006">
        <v>11</v>
      </c>
      <c r="C1006">
        <v>32</v>
      </c>
      <c r="D1006" s="3">
        <v>41851</v>
      </c>
      <c r="E1006" s="33">
        <v>14</v>
      </c>
      <c r="F1006">
        <v>1</v>
      </c>
      <c r="G1006">
        <f>+HLOOKUP(VLOOKUP($B1006,$Q$2:$R$42,2,0),costos_sf!$D$2:$AY$99,base_minorista!$A1006,0)</f>
        <v>6339851.2459909692</v>
      </c>
      <c r="H1006">
        <f>+HLOOKUP(VLOOKUP($B1006,$Q$2:$R$42,2,0),creditos_sf!$D$2:$AY$99,base_minorista!$A1006,0)</f>
        <v>0</v>
      </c>
      <c r="I1006">
        <f>+HLOOKUP(VLOOKUP($B1006,$Q$2:$R$42,2,0),creditos_sf!$D$103:$AY$200,base_minorista!$A1006,0)</f>
        <v>0</v>
      </c>
      <c r="J1006">
        <f>+HLOOKUP(VLOOKUP($B1006,$Q$2:$R$42,2,0),Costo_fondeo!$D$3:$AY$100,base_minorista!$A1006,0)</f>
        <v>3.7797332345336971</v>
      </c>
      <c r="K1006">
        <f>+HLOOKUP(VLOOKUP($B1006,$Q$2:$R$42,2,0),Costo_provisiones!$D$3:$AY$100,base_minorista!$A1006,0)</f>
        <v>3.6632826840291961</v>
      </c>
      <c r="L1006">
        <f>+HLOOKUP(VLOOKUP($B1006,$Q$2:$R$42,2,0),Morosidad_control!$D$4:$AY$101,base_minorista!$A1006,0)</f>
        <v>0</v>
      </c>
      <c r="M1006">
        <f ca="1">+OFFSET(Capital_2!$D$2,base_minorista!A1006,0)</f>
        <v>3.1704105350092515</v>
      </c>
      <c r="N1006">
        <f>+HLOOKUP(VLOOKUP($B1006,$Q$2:$R$42,2,0),costo_laboral!$E$2:$AZ$99,base_minorista!$A1006,0)</f>
        <v>0</v>
      </c>
      <c r="O1006">
        <f>+HLOOKUP(VLOOKUP($B1006,$Q$2:$R$42,2,0),Participacion2!$D$2:$AO$99,base_minorista!$A1006,0)</f>
        <v>0</v>
      </c>
    </row>
    <row r="1007" spans="1:15" ht="16.5" x14ac:dyDescent="0.3">
      <c r="A1007">
        <v>34</v>
      </c>
      <c r="B1007">
        <v>11</v>
      </c>
      <c r="C1007">
        <v>33</v>
      </c>
      <c r="D1007" s="3">
        <v>41882</v>
      </c>
      <c r="E1007" s="33">
        <v>14</v>
      </c>
      <c r="F1007">
        <v>1</v>
      </c>
      <c r="G1007">
        <f>+HLOOKUP(VLOOKUP($B1007,$Q$2:$R$42,2,0),costos_sf!$D$2:$AY$99,base_minorista!$A1007,0)</f>
        <v>5160263.8601309229</v>
      </c>
      <c r="H1007">
        <f>+HLOOKUP(VLOOKUP($B1007,$Q$2:$R$42,2,0),creditos_sf!$D$2:$AY$99,base_minorista!$A1007,0)</f>
        <v>0</v>
      </c>
      <c r="I1007">
        <f>+HLOOKUP(VLOOKUP($B1007,$Q$2:$R$42,2,0),creditos_sf!$D$103:$AY$200,base_minorista!$A1007,0)</f>
        <v>0</v>
      </c>
      <c r="J1007">
        <f>+HLOOKUP(VLOOKUP($B1007,$Q$2:$R$42,2,0),Costo_fondeo!$D$3:$AY$100,base_minorista!$A1007,0)</f>
        <v>3.3472653044178271</v>
      </c>
      <c r="K1007">
        <f>+HLOOKUP(VLOOKUP($B1007,$Q$2:$R$42,2,0),Costo_provisiones!$D$3:$AY$100,base_minorista!$A1007,0)</f>
        <v>2.8354798553993854</v>
      </c>
      <c r="L1007">
        <f>+HLOOKUP(VLOOKUP($B1007,$Q$2:$R$42,2,0),Morosidad_control!$D$4:$AY$101,base_minorista!$A1007,0)</f>
        <v>0</v>
      </c>
      <c r="M1007">
        <f ca="1">+OFFSET(Capital_2!$D$2,base_minorista!A1007,0)</f>
        <v>3.1468414088192862</v>
      </c>
      <c r="N1007">
        <f>+HLOOKUP(VLOOKUP($B1007,$Q$2:$R$42,2,0),costo_laboral!$E$2:$AZ$99,base_minorista!$A1007,0)</f>
        <v>0</v>
      </c>
      <c r="O1007">
        <f>+HLOOKUP(VLOOKUP($B1007,$Q$2:$R$42,2,0),Participacion2!$D$2:$AO$99,base_minorista!$A1007,0)</f>
        <v>0</v>
      </c>
    </row>
    <row r="1008" spans="1:15" ht="16.5" x14ac:dyDescent="0.3">
      <c r="A1008">
        <v>35</v>
      </c>
      <c r="B1008">
        <v>11</v>
      </c>
      <c r="C1008">
        <v>34</v>
      </c>
      <c r="D1008" s="3">
        <v>41912</v>
      </c>
      <c r="E1008" s="33">
        <v>14</v>
      </c>
      <c r="F1008">
        <v>1</v>
      </c>
      <c r="G1008">
        <f>+HLOOKUP(VLOOKUP($B1008,$Q$2:$R$42,2,0),costos_sf!$D$2:$AY$99,base_minorista!$A1008,0)</f>
        <v>20272157.292174876</v>
      </c>
      <c r="H1008">
        <f>+HLOOKUP(VLOOKUP($B1008,$Q$2:$R$42,2,0),creditos_sf!$D$2:$AY$99,base_minorista!$A1008,0)</f>
        <v>0</v>
      </c>
      <c r="I1008">
        <f>+HLOOKUP(VLOOKUP($B1008,$Q$2:$R$42,2,0),creditos_sf!$D$103:$AY$200,base_minorista!$A1008,0)</f>
        <v>0</v>
      </c>
      <c r="J1008">
        <f>+HLOOKUP(VLOOKUP($B1008,$Q$2:$R$42,2,0),Costo_fondeo!$D$3:$AY$100,base_minorista!$A1008,0)</f>
        <v>8.9270294270288399</v>
      </c>
      <c r="K1008">
        <f>+HLOOKUP(VLOOKUP($B1008,$Q$2:$R$42,2,0),Costo_provisiones!$D$3:$AY$100,base_minorista!$A1008,0)</f>
        <v>21.640703806932343</v>
      </c>
      <c r="L1008">
        <f>+HLOOKUP(VLOOKUP($B1008,$Q$2:$R$42,2,0),Morosidad_control!$D$4:$AY$101,base_minorista!$A1008,0)</f>
        <v>0</v>
      </c>
      <c r="M1008">
        <f ca="1">+OFFSET(Capital_2!$D$2,base_minorista!A1008,0)</f>
        <v>3.1301745437504462</v>
      </c>
      <c r="N1008">
        <f>+HLOOKUP(VLOOKUP($B1008,$Q$2:$R$42,2,0),costo_laboral!$E$2:$AZ$99,base_minorista!$A1008,0)</f>
        <v>0</v>
      </c>
      <c r="O1008">
        <f>+HLOOKUP(VLOOKUP($B1008,$Q$2:$R$42,2,0),Participacion2!$D$2:$AO$99,base_minorista!$A1008,0)</f>
        <v>0</v>
      </c>
    </row>
    <row r="1009" spans="1:15" ht="16.5" x14ac:dyDescent="0.3">
      <c r="A1009">
        <v>36</v>
      </c>
      <c r="B1009">
        <v>11</v>
      </c>
      <c r="C1009">
        <v>35</v>
      </c>
      <c r="D1009" s="3">
        <v>41943</v>
      </c>
      <c r="E1009" s="33">
        <v>14</v>
      </c>
      <c r="F1009">
        <v>1</v>
      </c>
      <c r="G1009">
        <f>+HLOOKUP(VLOOKUP($B1009,$Q$2:$R$42,2,0),costos_sf!$D$2:$AY$99,base_minorista!$A1009,0)</f>
        <v>19264652.223951902</v>
      </c>
      <c r="H1009">
        <f>+HLOOKUP(VLOOKUP($B1009,$Q$2:$R$42,2,0),creditos_sf!$D$2:$AY$99,base_minorista!$A1009,0)</f>
        <v>0</v>
      </c>
      <c r="I1009">
        <f>+HLOOKUP(VLOOKUP($B1009,$Q$2:$R$42,2,0),creditos_sf!$D$103:$AY$200,base_minorista!$A1009,0)</f>
        <v>0</v>
      </c>
      <c r="J1009">
        <f>+HLOOKUP(VLOOKUP($B1009,$Q$2:$R$42,2,0),Costo_fondeo!$D$3:$AY$100,base_minorista!$A1009,0)</f>
        <v>8.7259589337656553</v>
      </c>
      <c r="K1009">
        <f>+HLOOKUP(VLOOKUP($B1009,$Q$2:$R$42,2,0),Costo_provisiones!$D$3:$AY$100,base_minorista!$A1009,0)</f>
        <v>20.713458625630214</v>
      </c>
      <c r="L1009">
        <f>+HLOOKUP(VLOOKUP($B1009,$Q$2:$R$42,2,0),Morosidad_control!$D$4:$AY$101,base_minorista!$A1009,0)</f>
        <v>0</v>
      </c>
      <c r="M1009">
        <f ca="1">+OFFSET(Capital_2!$D$2,base_minorista!A1009,0)</f>
        <v>3.1052199516205063</v>
      </c>
      <c r="N1009">
        <f>+HLOOKUP(VLOOKUP($B1009,$Q$2:$R$42,2,0),costo_laboral!$E$2:$AZ$99,base_minorista!$A1009,0)</f>
        <v>0</v>
      </c>
      <c r="O1009">
        <f>+HLOOKUP(VLOOKUP($B1009,$Q$2:$R$42,2,0),Participacion2!$D$2:$AO$99,base_minorista!$A1009,0)</f>
        <v>0</v>
      </c>
    </row>
    <row r="1010" spans="1:15" ht="16.5" x14ac:dyDescent="0.3">
      <c r="A1010">
        <v>37</v>
      </c>
      <c r="B1010">
        <v>11</v>
      </c>
      <c r="C1010">
        <v>36</v>
      </c>
      <c r="D1010" s="3">
        <v>41973</v>
      </c>
      <c r="E1010" s="33">
        <v>14</v>
      </c>
      <c r="F1010">
        <v>1</v>
      </c>
      <c r="G1010">
        <f>+HLOOKUP(VLOOKUP($B1010,$Q$2:$R$42,2,0),costos_sf!$D$2:$AY$99,base_minorista!$A1010,0)</f>
        <v>18151262.075198691</v>
      </c>
      <c r="H1010">
        <f>+HLOOKUP(VLOOKUP($B1010,$Q$2:$R$42,2,0),creditos_sf!$D$2:$AY$99,base_minorista!$A1010,0)</f>
        <v>0</v>
      </c>
      <c r="I1010">
        <f>+HLOOKUP(VLOOKUP($B1010,$Q$2:$R$42,2,0),creditos_sf!$D$103:$AY$200,base_minorista!$A1010,0)</f>
        <v>0</v>
      </c>
      <c r="J1010">
        <f>+HLOOKUP(VLOOKUP($B1010,$Q$2:$R$42,2,0),Costo_fondeo!$D$3:$AY$100,base_minorista!$A1010,0)</f>
        <v>8.5790063112220114</v>
      </c>
      <c r="K1010">
        <f>+HLOOKUP(VLOOKUP($B1010,$Q$2:$R$42,2,0),Costo_provisiones!$D$3:$AY$100,base_minorista!$A1010,0)</f>
        <v>19.952885418366858</v>
      </c>
      <c r="L1010">
        <f>+HLOOKUP(VLOOKUP($B1010,$Q$2:$R$42,2,0),Morosidad_control!$D$4:$AY$101,base_minorista!$A1010,0)</f>
        <v>0</v>
      </c>
      <c r="M1010">
        <f ca="1">+OFFSET(Capital_2!$D$2,base_minorista!A1010,0)</f>
        <v>3.0886044861742721</v>
      </c>
      <c r="N1010">
        <f>+HLOOKUP(VLOOKUP($B1010,$Q$2:$R$42,2,0),costo_laboral!$E$2:$AZ$99,base_minorista!$A1010,0)</f>
        <v>0</v>
      </c>
      <c r="O1010">
        <f>+HLOOKUP(VLOOKUP($B1010,$Q$2:$R$42,2,0),Participacion2!$D$2:$AO$99,base_minorista!$A1010,0)</f>
        <v>0</v>
      </c>
    </row>
    <row r="1011" spans="1:15" ht="16.5" x14ac:dyDescent="0.3">
      <c r="A1011">
        <v>38</v>
      </c>
      <c r="B1011">
        <v>11</v>
      </c>
      <c r="C1011">
        <v>37</v>
      </c>
      <c r="D1011" s="3">
        <v>42004</v>
      </c>
      <c r="E1011" s="33">
        <v>14</v>
      </c>
      <c r="F1011">
        <v>1</v>
      </c>
      <c r="G1011">
        <f>+HLOOKUP(VLOOKUP($B1011,$Q$2:$R$42,2,0),costos_sf!$D$2:$AY$99,base_minorista!$A1011,0)</f>
        <v>16611064.613325844</v>
      </c>
      <c r="H1011">
        <f>+HLOOKUP(VLOOKUP($B1011,$Q$2:$R$42,2,0),creditos_sf!$D$2:$AY$99,base_minorista!$A1011,0)</f>
        <v>0</v>
      </c>
      <c r="I1011">
        <f>+HLOOKUP(VLOOKUP($B1011,$Q$2:$R$42,2,0),creditos_sf!$D$103:$AY$200,base_minorista!$A1011,0)</f>
        <v>0</v>
      </c>
      <c r="J1011">
        <f>+HLOOKUP(VLOOKUP($B1011,$Q$2:$R$42,2,0),Costo_fondeo!$D$3:$AY$100,base_minorista!$A1011,0)</f>
        <v>7.728415143731568</v>
      </c>
      <c r="K1011">
        <f>+HLOOKUP(VLOOKUP($B1011,$Q$2:$R$42,2,0),Costo_provisiones!$D$3:$AY$100,base_minorista!$A1011,0)</f>
        <v>19.195754254323234</v>
      </c>
      <c r="L1011">
        <f>+HLOOKUP(VLOOKUP($B1011,$Q$2:$R$42,2,0),Morosidad_control!$D$4:$AY$101,base_minorista!$A1011,0)</f>
        <v>0</v>
      </c>
      <c r="M1011">
        <f ca="1">+OFFSET(Capital_2!$D$2,base_minorista!A1011,0)</f>
        <v>3.0772625191593428</v>
      </c>
      <c r="N1011">
        <f>+HLOOKUP(VLOOKUP($B1011,$Q$2:$R$42,2,0),costo_laboral!$E$2:$AZ$99,base_minorista!$A1011,0)</f>
        <v>0</v>
      </c>
      <c r="O1011">
        <f>+HLOOKUP(VLOOKUP($B1011,$Q$2:$R$42,2,0),Participacion2!$D$2:$AO$99,base_minorista!$A1011,0)</f>
        <v>0</v>
      </c>
    </row>
    <row r="1012" spans="1:15" ht="16.5" x14ac:dyDescent="0.3">
      <c r="A1012">
        <v>39</v>
      </c>
      <c r="B1012">
        <v>11</v>
      </c>
      <c r="C1012">
        <v>38</v>
      </c>
      <c r="D1012" s="3">
        <v>42035</v>
      </c>
      <c r="E1012" s="33">
        <v>15</v>
      </c>
      <c r="F1012">
        <v>1</v>
      </c>
      <c r="G1012">
        <f>+HLOOKUP(VLOOKUP($B1012,$Q$2:$R$42,2,0),costos_sf!$D$2:$AY$99,base_minorista!$A1012,0)</f>
        <v>15861937.97040532</v>
      </c>
      <c r="H1012">
        <f>+HLOOKUP(VLOOKUP($B1012,$Q$2:$R$42,2,0),creditos_sf!$D$2:$AY$99,base_minorista!$A1012,0)</f>
        <v>0</v>
      </c>
      <c r="I1012">
        <f>+HLOOKUP(VLOOKUP($B1012,$Q$2:$R$42,2,0),creditos_sf!$D$103:$AY$200,base_minorista!$A1012,0)</f>
        <v>0</v>
      </c>
      <c r="J1012">
        <f>+HLOOKUP(VLOOKUP($B1012,$Q$2:$R$42,2,0),Costo_fondeo!$D$3:$AY$100,base_minorista!$A1012,0)</f>
        <v>7.5794573847826809</v>
      </c>
      <c r="K1012">
        <f>+HLOOKUP(VLOOKUP($B1012,$Q$2:$R$42,2,0),Costo_provisiones!$D$3:$AY$100,base_minorista!$A1012,0)</f>
        <v>18.868670057400809</v>
      </c>
      <c r="L1012">
        <f>+HLOOKUP(VLOOKUP($B1012,$Q$2:$R$42,2,0),Morosidad_control!$D$4:$AY$101,base_minorista!$A1012,0)</f>
        <v>0</v>
      </c>
      <c r="M1012">
        <f ca="1">+OFFSET(Capital_2!$D$2,base_minorista!A1012,0)</f>
        <v>3.0663026726799725</v>
      </c>
      <c r="N1012">
        <f>+HLOOKUP(VLOOKUP($B1012,$Q$2:$R$42,2,0),costo_laboral!$E$2:$AZ$99,base_minorista!$A1012,0)</f>
        <v>0</v>
      </c>
      <c r="O1012">
        <f>+HLOOKUP(VLOOKUP($B1012,$Q$2:$R$42,2,0),Participacion2!$D$2:$AO$99,base_minorista!$A1012,0)</f>
        <v>0</v>
      </c>
    </row>
    <row r="1013" spans="1:15" ht="16.5" x14ac:dyDescent="0.3">
      <c r="A1013">
        <v>40</v>
      </c>
      <c r="B1013">
        <v>11</v>
      </c>
      <c r="C1013">
        <v>39</v>
      </c>
      <c r="D1013" s="3">
        <v>42063</v>
      </c>
      <c r="E1013" s="33">
        <v>15</v>
      </c>
      <c r="F1013">
        <v>1</v>
      </c>
      <c r="G1013">
        <f>+HLOOKUP(VLOOKUP($B1013,$Q$2:$R$42,2,0),costos_sf!$D$2:$AY$99,base_minorista!$A1013,0)</f>
        <v>14478098.615853658</v>
      </c>
      <c r="H1013">
        <f>+HLOOKUP(VLOOKUP($B1013,$Q$2:$R$42,2,0),creditos_sf!$D$2:$AY$99,base_minorista!$A1013,0)</f>
        <v>0</v>
      </c>
      <c r="I1013">
        <f>+HLOOKUP(VLOOKUP($B1013,$Q$2:$R$42,2,0),creditos_sf!$D$103:$AY$200,base_minorista!$A1013,0)</f>
        <v>0</v>
      </c>
      <c r="J1013">
        <f>+HLOOKUP(VLOOKUP($B1013,$Q$2:$R$42,2,0),Costo_fondeo!$D$3:$AY$100,base_minorista!$A1013,0)</f>
        <v>7.8149069537377009</v>
      </c>
      <c r="K1013">
        <f>+HLOOKUP(VLOOKUP($B1013,$Q$2:$R$42,2,0),Costo_provisiones!$D$3:$AY$100,base_minorista!$A1013,0)</f>
        <v>18.027754832446114</v>
      </c>
      <c r="L1013">
        <f>+HLOOKUP(VLOOKUP($B1013,$Q$2:$R$42,2,0),Morosidad_control!$D$4:$AY$101,base_minorista!$A1013,0)</f>
        <v>0</v>
      </c>
      <c r="M1013">
        <f ca="1">+OFFSET(Capital_2!$D$2,base_minorista!A1013,0)</f>
        <v>3.049096647123327</v>
      </c>
      <c r="N1013">
        <f>+HLOOKUP(VLOOKUP($B1013,$Q$2:$R$42,2,0),costo_laboral!$E$2:$AZ$99,base_minorista!$A1013,0)</f>
        <v>0</v>
      </c>
      <c r="O1013">
        <f>+HLOOKUP(VLOOKUP($B1013,$Q$2:$R$42,2,0),Participacion2!$D$2:$AO$99,base_minorista!$A1013,0)</f>
        <v>0</v>
      </c>
    </row>
    <row r="1014" spans="1:15" ht="16.5" x14ac:dyDescent="0.3">
      <c r="A1014">
        <v>41</v>
      </c>
      <c r="B1014">
        <v>11</v>
      </c>
      <c r="C1014">
        <v>40</v>
      </c>
      <c r="D1014" s="3">
        <v>42094</v>
      </c>
      <c r="E1014" s="33">
        <v>15</v>
      </c>
      <c r="F1014">
        <v>1</v>
      </c>
      <c r="G1014">
        <f>+HLOOKUP(VLOOKUP($B1014,$Q$2:$R$42,2,0),costos_sf!$D$2:$AY$99,base_minorista!$A1014,0)</f>
        <v>13412927.027405007</v>
      </c>
      <c r="H1014">
        <f>+HLOOKUP(VLOOKUP($B1014,$Q$2:$R$42,2,0),creditos_sf!$D$2:$AY$99,base_minorista!$A1014,0)</f>
        <v>0</v>
      </c>
      <c r="I1014">
        <f>+HLOOKUP(VLOOKUP($B1014,$Q$2:$R$42,2,0),creditos_sf!$D$103:$AY$200,base_minorista!$A1014,0)</f>
        <v>0</v>
      </c>
      <c r="J1014">
        <f>+HLOOKUP(VLOOKUP($B1014,$Q$2:$R$42,2,0),Costo_fondeo!$D$3:$AY$100,base_minorista!$A1014,0)</f>
        <v>8.6656149383782228</v>
      </c>
      <c r="K1014">
        <f>+HLOOKUP(VLOOKUP($B1014,$Q$2:$R$42,2,0),Costo_provisiones!$D$3:$AY$100,base_minorista!$A1014,0)</f>
        <v>17.441651814368015</v>
      </c>
      <c r="L1014">
        <f>+HLOOKUP(VLOOKUP($B1014,$Q$2:$R$42,2,0),Morosidad_control!$D$4:$AY$101,base_minorista!$A1014,0)</f>
        <v>0</v>
      </c>
      <c r="M1014">
        <f ca="1">+OFFSET(Capital_2!$D$2,base_minorista!A1014,0)</f>
        <v>3.0217281587138265</v>
      </c>
      <c r="N1014">
        <f>+HLOOKUP(VLOOKUP($B1014,$Q$2:$R$42,2,0),costo_laboral!$E$2:$AZ$99,base_minorista!$A1014,0)</f>
        <v>0</v>
      </c>
      <c r="O1014">
        <f>+HLOOKUP(VLOOKUP($B1014,$Q$2:$R$42,2,0),Participacion2!$D$2:$AO$99,base_minorista!$A1014,0)</f>
        <v>0</v>
      </c>
    </row>
    <row r="1015" spans="1:15" ht="16.5" x14ac:dyDescent="0.3">
      <c r="A1015">
        <v>42</v>
      </c>
      <c r="B1015">
        <v>11</v>
      </c>
      <c r="C1015">
        <v>41</v>
      </c>
      <c r="D1015" s="3">
        <v>42124</v>
      </c>
      <c r="E1015" s="33">
        <v>15</v>
      </c>
      <c r="F1015">
        <v>1</v>
      </c>
      <c r="G1015">
        <f>+HLOOKUP(VLOOKUP($B1015,$Q$2:$R$42,2,0),costos_sf!$D$2:$AY$99,base_minorista!$A1015,0)</f>
        <v>12183084.332824284</v>
      </c>
      <c r="H1015">
        <f>+HLOOKUP(VLOOKUP($B1015,$Q$2:$R$42,2,0),creditos_sf!$D$2:$AY$99,base_minorista!$A1015,0)</f>
        <v>0</v>
      </c>
      <c r="I1015">
        <f>+HLOOKUP(VLOOKUP($B1015,$Q$2:$R$42,2,0),creditos_sf!$D$103:$AY$200,base_minorista!$A1015,0)</f>
        <v>0</v>
      </c>
      <c r="J1015">
        <f>+HLOOKUP(VLOOKUP($B1015,$Q$2:$R$42,2,0),Costo_fondeo!$D$3:$AY$100,base_minorista!$A1015,0)</f>
        <v>9.8472881772452627</v>
      </c>
      <c r="K1015">
        <f>+HLOOKUP(VLOOKUP($B1015,$Q$2:$R$42,2,0),Costo_provisiones!$D$3:$AY$100,base_minorista!$A1015,0)</f>
        <v>0</v>
      </c>
      <c r="L1015">
        <f>+HLOOKUP(VLOOKUP($B1015,$Q$2:$R$42,2,0),Morosidad_control!$D$4:$AY$101,base_minorista!$A1015,0)</f>
        <v>0</v>
      </c>
      <c r="M1015">
        <f ca="1">+OFFSET(Capital_2!$D$2,base_minorista!A1015,0)</f>
        <v>3.0029222612045556</v>
      </c>
      <c r="N1015">
        <f>+HLOOKUP(VLOOKUP($B1015,$Q$2:$R$42,2,0),costo_laboral!$E$2:$AZ$99,base_minorista!$A1015,0)</f>
        <v>0</v>
      </c>
      <c r="O1015">
        <f>+HLOOKUP(VLOOKUP($B1015,$Q$2:$R$42,2,0),Participacion2!$D$2:$AO$99,base_minorista!$A1015,0)</f>
        <v>0</v>
      </c>
    </row>
    <row r="1016" spans="1:15" ht="16.5" x14ac:dyDescent="0.3">
      <c r="A1016">
        <v>43</v>
      </c>
      <c r="B1016">
        <v>11</v>
      </c>
      <c r="C1016">
        <v>42</v>
      </c>
      <c r="D1016" s="3">
        <v>42155</v>
      </c>
      <c r="E1016" s="33">
        <v>15</v>
      </c>
      <c r="F1016">
        <v>1</v>
      </c>
      <c r="G1016">
        <f>+HLOOKUP(VLOOKUP($B1016,$Q$2:$R$42,2,0),costos_sf!$D$2:$AY$99,base_minorista!$A1016,0)</f>
        <v>17088333.613893863</v>
      </c>
      <c r="H1016">
        <f>+HLOOKUP(VLOOKUP($B1016,$Q$2:$R$42,2,0),creditos_sf!$D$2:$AY$99,base_minorista!$A1016,0)</f>
        <v>0</v>
      </c>
      <c r="I1016">
        <f>+HLOOKUP(VLOOKUP($B1016,$Q$2:$R$42,2,0),creditos_sf!$D$103:$AY$200,base_minorista!$A1016,0)</f>
        <v>0</v>
      </c>
      <c r="J1016">
        <f>+HLOOKUP(VLOOKUP($B1016,$Q$2:$R$42,2,0),Costo_fondeo!$D$3:$AY$100,base_minorista!$A1016,0)</f>
        <v>20.72909248789697</v>
      </c>
      <c r="K1016">
        <f>+HLOOKUP(VLOOKUP($B1016,$Q$2:$R$42,2,0),Costo_provisiones!$D$3:$AY$100,base_minorista!$A1016,0)</f>
        <v>0</v>
      </c>
      <c r="L1016">
        <f>+HLOOKUP(VLOOKUP($B1016,$Q$2:$R$42,2,0),Morosidad_control!$D$4:$AY$101,base_minorista!$A1016,0)</f>
        <v>0</v>
      </c>
      <c r="M1016">
        <f ca="1">+OFFSET(Capital_2!$D$2,base_minorista!A1016,0)</f>
        <v>2.9913163210576634</v>
      </c>
      <c r="N1016">
        <f>+HLOOKUP(VLOOKUP($B1016,$Q$2:$R$42,2,0),costo_laboral!$E$2:$AZ$99,base_minorista!$A1016,0)</f>
        <v>0</v>
      </c>
      <c r="O1016">
        <f>+HLOOKUP(VLOOKUP($B1016,$Q$2:$R$42,2,0),Participacion2!$D$2:$AO$99,base_minorista!$A1016,0)</f>
        <v>0</v>
      </c>
    </row>
    <row r="1017" spans="1:15" ht="16.5" x14ac:dyDescent="0.3">
      <c r="A1017">
        <v>44</v>
      </c>
      <c r="B1017">
        <v>11</v>
      </c>
      <c r="C1017">
        <v>43</v>
      </c>
      <c r="D1017" s="3">
        <v>42185</v>
      </c>
      <c r="E1017" s="33">
        <v>15</v>
      </c>
      <c r="F1017">
        <v>1</v>
      </c>
      <c r="G1017">
        <f>+HLOOKUP(VLOOKUP($B1017,$Q$2:$R$42,2,0),costos_sf!$D$2:$AY$99,base_minorista!$A1017,0)</f>
        <v>17150961.455652505</v>
      </c>
      <c r="H1017">
        <f>+HLOOKUP(VLOOKUP($B1017,$Q$2:$R$42,2,0),creditos_sf!$D$2:$AY$99,base_minorista!$A1017,0)</f>
        <v>0</v>
      </c>
      <c r="I1017">
        <f>+HLOOKUP(VLOOKUP($B1017,$Q$2:$R$42,2,0),creditos_sf!$D$103:$AY$200,base_minorista!$A1017,0)</f>
        <v>0</v>
      </c>
      <c r="J1017">
        <f>+HLOOKUP(VLOOKUP($B1017,$Q$2:$R$42,2,0),Costo_fondeo!$D$3:$AY$100,base_minorista!$A1017,0)</f>
        <v>20.998151342246093</v>
      </c>
      <c r="K1017">
        <f>+HLOOKUP(VLOOKUP($B1017,$Q$2:$R$42,2,0),Costo_provisiones!$D$3:$AY$100,base_minorista!$A1017,0)</f>
        <v>0</v>
      </c>
      <c r="L1017">
        <f>+HLOOKUP(VLOOKUP($B1017,$Q$2:$R$42,2,0),Morosidad_control!$D$4:$AY$101,base_minorista!$A1017,0)</f>
        <v>0</v>
      </c>
      <c r="M1017">
        <f ca="1">+OFFSET(Capital_2!$D$2,base_minorista!A1017,0)</f>
        <v>2.9626797769382383</v>
      </c>
      <c r="N1017">
        <f>+HLOOKUP(VLOOKUP($B1017,$Q$2:$R$42,2,0),costo_laboral!$E$2:$AZ$99,base_minorista!$A1017,0)</f>
        <v>0</v>
      </c>
      <c r="O1017">
        <f>+HLOOKUP(VLOOKUP($B1017,$Q$2:$R$42,2,0),Participacion2!$D$2:$AO$99,base_minorista!$A1017,0)</f>
        <v>0</v>
      </c>
    </row>
    <row r="1018" spans="1:15" ht="16.5" x14ac:dyDescent="0.3">
      <c r="A1018">
        <v>45</v>
      </c>
      <c r="B1018">
        <v>11</v>
      </c>
      <c r="C1018">
        <v>44</v>
      </c>
      <c r="D1018" s="3">
        <v>42216</v>
      </c>
      <c r="E1018" s="33">
        <v>15</v>
      </c>
      <c r="F1018">
        <v>1</v>
      </c>
      <c r="G1018">
        <f>+HLOOKUP(VLOOKUP($B1018,$Q$2:$R$42,2,0),costos_sf!$D$2:$AY$99,base_minorista!$A1018,0)</f>
        <v>17189891.327961963</v>
      </c>
      <c r="H1018">
        <f>+HLOOKUP(VLOOKUP($B1018,$Q$2:$R$42,2,0),creditos_sf!$D$2:$AY$99,base_minorista!$A1018,0)</f>
        <v>0</v>
      </c>
      <c r="I1018">
        <f>+HLOOKUP(VLOOKUP($B1018,$Q$2:$R$42,2,0),creditos_sf!$D$103:$AY$200,base_minorista!$A1018,0)</f>
        <v>0</v>
      </c>
      <c r="J1018">
        <f>+HLOOKUP(VLOOKUP($B1018,$Q$2:$R$42,2,0),Costo_fondeo!$D$3:$AY$100,base_minorista!$A1018,0)</f>
        <v>21.27265058974049</v>
      </c>
      <c r="K1018">
        <f>+HLOOKUP(VLOOKUP($B1018,$Q$2:$R$42,2,0),Costo_provisiones!$D$3:$AY$100,base_minorista!$A1018,0)</f>
        <v>0</v>
      </c>
      <c r="L1018">
        <f>+HLOOKUP(VLOOKUP($B1018,$Q$2:$R$42,2,0),Morosidad_control!$D$4:$AY$101,base_minorista!$A1018,0)</f>
        <v>0</v>
      </c>
      <c r="M1018">
        <f ca="1">+OFFSET(Capital_2!$D$2,base_minorista!A1018,0)</f>
        <v>2.9172838879084302</v>
      </c>
      <c r="N1018">
        <f>+HLOOKUP(VLOOKUP($B1018,$Q$2:$R$42,2,0),costo_laboral!$E$2:$AZ$99,base_minorista!$A1018,0)</f>
        <v>0</v>
      </c>
      <c r="O1018">
        <f>+HLOOKUP(VLOOKUP($B1018,$Q$2:$R$42,2,0),Participacion2!$D$2:$AO$99,base_minorista!$A1018,0)</f>
        <v>0</v>
      </c>
    </row>
    <row r="1019" spans="1:15" ht="16.5" x14ac:dyDescent="0.3">
      <c r="A1019">
        <v>46</v>
      </c>
      <c r="B1019">
        <v>11</v>
      </c>
      <c r="C1019">
        <v>45</v>
      </c>
      <c r="D1019" s="3">
        <v>42247</v>
      </c>
      <c r="E1019" s="33">
        <v>15</v>
      </c>
      <c r="F1019">
        <v>1</v>
      </c>
      <c r="G1019">
        <f>+HLOOKUP(VLOOKUP($B1019,$Q$2:$R$42,2,0),costos_sf!$D$2:$AY$99,base_minorista!$A1019,0)</f>
        <v>18306339.848544076</v>
      </c>
      <c r="H1019">
        <f>+HLOOKUP(VLOOKUP($B1019,$Q$2:$R$42,2,0),creditos_sf!$D$2:$AY$99,base_minorista!$A1019,0)</f>
        <v>0</v>
      </c>
      <c r="I1019">
        <f>+HLOOKUP(VLOOKUP($B1019,$Q$2:$R$42,2,0),creditos_sf!$D$103:$AY$200,base_minorista!$A1019,0)</f>
        <v>0</v>
      </c>
      <c r="J1019">
        <f>+HLOOKUP(VLOOKUP($B1019,$Q$2:$R$42,2,0),Costo_fondeo!$D$3:$AY$100,base_minorista!$A1019,0)</f>
        <v>21.55174316809422</v>
      </c>
      <c r="K1019">
        <f>+HLOOKUP(VLOOKUP($B1019,$Q$2:$R$42,2,0),Costo_provisiones!$D$3:$AY$100,base_minorista!$A1019,0)</f>
        <v>0</v>
      </c>
      <c r="L1019">
        <f>+HLOOKUP(VLOOKUP($B1019,$Q$2:$R$42,2,0),Morosidad_control!$D$4:$AY$101,base_minorista!$A1019,0)</f>
        <v>0</v>
      </c>
      <c r="M1019">
        <f ca="1">+OFFSET(Capital_2!$D$2,base_minorista!A1019,0)</f>
        <v>2.8874106541141011</v>
      </c>
      <c r="N1019">
        <f>+HLOOKUP(VLOOKUP($B1019,$Q$2:$R$42,2,0),costo_laboral!$E$2:$AZ$99,base_minorista!$A1019,0)</f>
        <v>0</v>
      </c>
      <c r="O1019">
        <f>+HLOOKUP(VLOOKUP($B1019,$Q$2:$R$42,2,0),Participacion2!$D$2:$AO$99,base_minorista!$A1019,0)</f>
        <v>0</v>
      </c>
    </row>
    <row r="1020" spans="1:15" ht="16.5" x14ac:dyDescent="0.3">
      <c r="A1020">
        <v>47</v>
      </c>
      <c r="B1020">
        <v>11</v>
      </c>
      <c r="C1020">
        <v>46</v>
      </c>
      <c r="D1020" s="3">
        <v>42277</v>
      </c>
      <c r="E1020" s="33">
        <v>15</v>
      </c>
      <c r="F1020">
        <v>1</v>
      </c>
      <c r="G1020">
        <f>+HLOOKUP(VLOOKUP($B1020,$Q$2:$R$42,2,0),costos_sf!$D$2:$AY$99,base_minorista!$A1020,0)</f>
        <v>2730241.2674190509</v>
      </c>
      <c r="H1020">
        <f>+HLOOKUP(VLOOKUP($B1020,$Q$2:$R$42,2,0),creditos_sf!$D$2:$AY$99,base_minorista!$A1020,0)</f>
        <v>0</v>
      </c>
      <c r="I1020">
        <f>+HLOOKUP(VLOOKUP($B1020,$Q$2:$R$42,2,0),creditos_sf!$D$103:$AY$200,base_minorista!$A1020,0)</f>
        <v>0</v>
      </c>
      <c r="J1020">
        <f>+HLOOKUP(VLOOKUP($B1020,$Q$2:$R$42,2,0),Costo_fondeo!$D$3:$AY$100,base_minorista!$A1020,0)</f>
        <v>2.2433515058021847</v>
      </c>
      <c r="K1020">
        <f>+HLOOKUP(VLOOKUP($B1020,$Q$2:$R$42,2,0),Costo_provisiones!$D$3:$AY$100,base_minorista!$A1020,0)</f>
        <v>0</v>
      </c>
      <c r="L1020">
        <f>+HLOOKUP(VLOOKUP($B1020,$Q$2:$R$42,2,0),Morosidad_control!$D$4:$AY$101,base_minorista!$A1020,0)</f>
        <v>0</v>
      </c>
      <c r="M1020">
        <f ca="1">+OFFSET(Capital_2!$D$2,base_minorista!A1020,0)</f>
        <v>2.8604428107092303</v>
      </c>
      <c r="N1020">
        <f>+HLOOKUP(VLOOKUP($B1020,$Q$2:$R$42,2,0),costo_laboral!$E$2:$AZ$99,base_minorista!$A1020,0)</f>
        <v>0</v>
      </c>
      <c r="O1020">
        <f>+HLOOKUP(VLOOKUP($B1020,$Q$2:$R$42,2,0),Participacion2!$D$2:$AO$99,base_minorista!$A1020,0)</f>
        <v>0</v>
      </c>
    </row>
    <row r="1021" spans="1:15" ht="16.5" x14ac:dyDescent="0.3">
      <c r="A1021">
        <v>48</v>
      </c>
      <c r="B1021">
        <v>11</v>
      </c>
      <c r="C1021">
        <v>47</v>
      </c>
      <c r="D1021" s="3">
        <v>42308</v>
      </c>
      <c r="E1021" s="33">
        <v>15</v>
      </c>
      <c r="F1021">
        <v>1</v>
      </c>
      <c r="G1021">
        <f>+HLOOKUP(VLOOKUP($B1021,$Q$2:$R$42,2,0),costos_sf!$D$2:$AY$99,base_minorista!$A1021,0)</f>
        <v>2442357.3051063623</v>
      </c>
      <c r="H1021">
        <f>+HLOOKUP(VLOOKUP($B1021,$Q$2:$R$42,2,0),creditos_sf!$D$2:$AY$99,base_minorista!$A1021,0)</f>
        <v>0</v>
      </c>
      <c r="I1021">
        <f>+HLOOKUP(VLOOKUP($B1021,$Q$2:$R$42,2,0),creditos_sf!$D$103:$AY$200,base_minorista!$A1021,0)</f>
        <v>0</v>
      </c>
      <c r="J1021">
        <f>+HLOOKUP(VLOOKUP($B1021,$Q$2:$R$42,2,0),Costo_fondeo!$D$3:$AY$100,base_minorista!$A1021,0)</f>
        <v>3.2503720920074071</v>
      </c>
      <c r="K1021">
        <f>+HLOOKUP(VLOOKUP($B1021,$Q$2:$R$42,2,0),Costo_provisiones!$D$3:$AY$100,base_minorista!$A1021,0)</f>
        <v>0</v>
      </c>
      <c r="L1021">
        <f>+HLOOKUP(VLOOKUP($B1021,$Q$2:$R$42,2,0),Morosidad_control!$D$4:$AY$101,base_minorista!$A1021,0)</f>
        <v>0</v>
      </c>
      <c r="M1021">
        <f ca="1">+OFFSET(Capital_2!$D$2,base_minorista!A1021,0)</f>
        <v>2.8360712606451561</v>
      </c>
      <c r="N1021">
        <f>+HLOOKUP(VLOOKUP($B1021,$Q$2:$R$42,2,0),costo_laboral!$E$2:$AZ$99,base_minorista!$A1021,0)</f>
        <v>0</v>
      </c>
      <c r="O1021">
        <f>+HLOOKUP(VLOOKUP($B1021,$Q$2:$R$42,2,0),Participacion2!$D$2:$AO$99,base_minorista!$A1021,0)</f>
        <v>0</v>
      </c>
    </row>
    <row r="1022" spans="1:15" ht="16.5" x14ac:dyDescent="0.3">
      <c r="A1022">
        <v>49</v>
      </c>
      <c r="B1022">
        <v>11</v>
      </c>
      <c r="C1022">
        <v>48</v>
      </c>
      <c r="D1022" s="3">
        <v>42338</v>
      </c>
      <c r="E1022" s="33">
        <v>15</v>
      </c>
      <c r="F1022">
        <v>1</v>
      </c>
      <c r="G1022">
        <f>+HLOOKUP(VLOOKUP($B1022,$Q$2:$R$42,2,0),costos_sf!$D$2:$AY$99,base_minorista!$A1022,0)</f>
        <v>2381810.3878259491</v>
      </c>
      <c r="H1022">
        <f>+HLOOKUP(VLOOKUP($B1022,$Q$2:$R$42,2,0),creditos_sf!$D$2:$AY$99,base_minorista!$A1022,0)</f>
        <v>0</v>
      </c>
      <c r="I1022">
        <f>+HLOOKUP(VLOOKUP($B1022,$Q$2:$R$42,2,0),creditos_sf!$D$103:$AY$200,base_minorista!$A1022,0)</f>
        <v>0</v>
      </c>
      <c r="J1022">
        <f>+HLOOKUP(VLOOKUP($B1022,$Q$2:$R$42,2,0),Costo_fondeo!$D$3:$AY$100,base_minorista!$A1022,0)</f>
        <v>5.4081760034792214</v>
      </c>
      <c r="K1022">
        <f>+HLOOKUP(VLOOKUP($B1022,$Q$2:$R$42,2,0),Costo_provisiones!$D$3:$AY$100,base_minorista!$A1022,0)</f>
        <v>0</v>
      </c>
      <c r="L1022">
        <f>+HLOOKUP(VLOOKUP($B1022,$Q$2:$R$42,2,0),Morosidad_control!$D$4:$AY$101,base_minorista!$A1022,0)</f>
        <v>0</v>
      </c>
      <c r="M1022">
        <f ca="1">+OFFSET(Capital_2!$D$2,base_minorista!A1022,0)</f>
        <v>2.8102228331623054</v>
      </c>
      <c r="N1022">
        <f>+HLOOKUP(VLOOKUP($B1022,$Q$2:$R$42,2,0),costo_laboral!$E$2:$AZ$99,base_minorista!$A1022,0)</f>
        <v>0</v>
      </c>
      <c r="O1022">
        <f>+HLOOKUP(VLOOKUP($B1022,$Q$2:$R$42,2,0),Participacion2!$D$2:$AO$99,base_minorista!$A1022,0)</f>
        <v>0</v>
      </c>
    </row>
    <row r="1023" spans="1:15" ht="16.5" x14ac:dyDescent="0.3">
      <c r="A1023">
        <v>50</v>
      </c>
      <c r="B1023">
        <v>11</v>
      </c>
      <c r="C1023">
        <v>49</v>
      </c>
      <c r="D1023" s="3">
        <v>42369</v>
      </c>
      <c r="E1023" s="33">
        <v>15</v>
      </c>
      <c r="F1023">
        <v>1</v>
      </c>
      <c r="G1023">
        <f>+HLOOKUP(VLOOKUP($B1023,$Q$2:$R$42,2,0),costos_sf!$D$2:$AY$99,base_minorista!$A1023,0)</f>
        <v>2716441.2760901391</v>
      </c>
      <c r="H1023">
        <f>+HLOOKUP(VLOOKUP($B1023,$Q$2:$R$42,2,0),creditos_sf!$D$2:$AY$99,base_minorista!$A1023,0)</f>
        <v>0</v>
      </c>
      <c r="I1023">
        <f>+HLOOKUP(VLOOKUP($B1023,$Q$2:$R$42,2,0),creditos_sf!$D$103:$AY$200,base_minorista!$A1023,0)</f>
        <v>0</v>
      </c>
      <c r="J1023">
        <f>+HLOOKUP(VLOOKUP($B1023,$Q$2:$R$42,2,0),Costo_fondeo!$D$3:$AY$100,base_minorista!$A1023,0)</f>
        <v>22.962746484631982</v>
      </c>
      <c r="K1023">
        <f>+HLOOKUP(VLOOKUP($B1023,$Q$2:$R$42,2,0),Costo_provisiones!$D$3:$AY$100,base_minorista!$A1023,0)</f>
        <v>0</v>
      </c>
      <c r="L1023">
        <f>+HLOOKUP(VLOOKUP($B1023,$Q$2:$R$42,2,0),Morosidad_control!$D$4:$AY$101,base_minorista!$A1023,0)</f>
        <v>0</v>
      </c>
      <c r="M1023">
        <f ca="1">+OFFSET(Capital_2!$D$2,base_minorista!A1023,0)</f>
        <v>2.789179696006852</v>
      </c>
      <c r="N1023">
        <f>+HLOOKUP(VLOOKUP($B1023,$Q$2:$R$42,2,0),costo_laboral!$E$2:$AZ$99,base_minorista!$A1023,0)</f>
        <v>0</v>
      </c>
      <c r="O1023">
        <f>+HLOOKUP(VLOOKUP($B1023,$Q$2:$R$42,2,0),Participacion2!$D$2:$AO$99,base_minorista!$A1023,0)</f>
        <v>0</v>
      </c>
    </row>
    <row r="1024" spans="1:15" ht="16.5" x14ac:dyDescent="0.3">
      <c r="A1024">
        <v>51</v>
      </c>
      <c r="B1024">
        <v>11</v>
      </c>
      <c r="C1024">
        <v>50</v>
      </c>
      <c r="D1024" s="3">
        <v>42400</v>
      </c>
      <c r="E1024" s="33">
        <v>16</v>
      </c>
      <c r="F1024">
        <v>1</v>
      </c>
      <c r="G1024">
        <f>+HLOOKUP(VLOOKUP($B1024,$Q$2:$R$42,2,0),costos_sf!$D$2:$AY$99,base_minorista!$A1024,0)</f>
        <v>2767738.4369379715</v>
      </c>
      <c r="H1024">
        <f>+HLOOKUP(VLOOKUP($B1024,$Q$2:$R$42,2,0),creditos_sf!$D$2:$AY$99,base_minorista!$A1024,0)</f>
        <v>0</v>
      </c>
      <c r="I1024">
        <f>+HLOOKUP(VLOOKUP($B1024,$Q$2:$R$42,2,0),creditos_sf!$D$103:$AY$200,base_minorista!$A1024,0)</f>
        <v>0</v>
      </c>
      <c r="J1024">
        <f>+HLOOKUP(VLOOKUP($B1024,$Q$2:$R$42,2,0),Costo_fondeo!$D$3:$AY$100,base_minorista!$A1024,0)</f>
        <v>390.71801676724544</v>
      </c>
      <c r="K1024">
        <f>+HLOOKUP(VLOOKUP($B1024,$Q$2:$R$42,2,0),Costo_provisiones!$D$3:$AY$100,base_minorista!$A1024,0)</f>
        <v>0</v>
      </c>
      <c r="L1024">
        <f>+HLOOKUP(VLOOKUP($B1024,$Q$2:$R$42,2,0),Morosidad_control!$D$4:$AY$101,base_minorista!$A1024,0)</f>
        <v>0</v>
      </c>
      <c r="M1024">
        <f ca="1">+OFFSET(Capital_2!$D$2,base_minorista!A1024,0)</f>
        <v>2.7880675647391326</v>
      </c>
      <c r="N1024">
        <f>+HLOOKUP(VLOOKUP($B1024,$Q$2:$R$42,2,0),costo_laboral!$E$2:$AZ$99,base_minorista!$A1024,0)</f>
        <v>0</v>
      </c>
      <c r="O1024">
        <f>+HLOOKUP(VLOOKUP($B1024,$Q$2:$R$42,2,0),Participacion2!$D$2:$AO$99,base_minorista!$A1024,0)</f>
        <v>0</v>
      </c>
    </row>
    <row r="1025" spans="1:15" ht="16.5" x14ac:dyDescent="0.3">
      <c r="A1025">
        <v>52</v>
      </c>
      <c r="B1025">
        <v>11</v>
      </c>
      <c r="C1025">
        <v>51</v>
      </c>
      <c r="D1025" s="3">
        <v>42429</v>
      </c>
      <c r="E1025" s="33">
        <v>16</v>
      </c>
      <c r="F1025">
        <v>1</v>
      </c>
      <c r="G1025">
        <f>+HLOOKUP(VLOOKUP($B1025,$Q$2:$R$42,2,0),costos_sf!$D$2:$AY$99,base_minorista!$A1025,0)</f>
        <v>2960059.1785324253</v>
      </c>
      <c r="H1025">
        <f>+HLOOKUP(VLOOKUP($B1025,$Q$2:$R$42,2,0),creditos_sf!$D$2:$AY$99,base_minorista!$A1025,0)</f>
        <v>0</v>
      </c>
      <c r="I1025">
        <f>+HLOOKUP(VLOOKUP($B1025,$Q$2:$R$42,2,0),creditos_sf!$D$103:$AY$200,base_minorista!$A1025,0)</f>
        <v>0</v>
      </c>
      <c r="J1025">
        <f>+HLOOKUP(VLOOKUP($B1025,$Q$2:$R$42,2,0),Costo_fondeo!$D$3:$AY$100,base_minorista!$A1025,0)</f>
        <v>753.10644740802275</v>
      </c>
      <c r="K1025">
        <f>+HLOOKUP(VLOOKUP($B1025,$Q$2:$R$42,2,0),Costo_provisiones!$D$3:$AY$100,base_minorista!$A1025,0)</f>
        <v>0</v>
      </c>
      <c r="L1025">
        <f>+HLOOKUP(VLOOKUP($B1025,$Q$2:$R$42,2,0),Morosidad_control!$D$4:$AY$101,base_minorista!$A1025,0)</f>
        <v>0</v>
      </c>
      <c r="M1025">
        <f ca="1">+OFFSET(Capital_2!$D$2,base_minorista!A1025,0)</f>
        <v>2.8101212764635846</v>
      </c>
      <c r="N1025">
        <f>+HLOOKUP(VLOOKUP($B1025,$Q$2:$R$42,2,0),costo_laboral!$E$2:$AZ$99,base_minorista!$A1025,0)</f>
        <v>0</v>
      </c>
      <c r="O1025">
        <f>+HLOOKUP(VLOOKUP($B1025,$Q$2:$R$42,2,0),Participacion2!$D$2:$AO$99,base_minorista!$A1025,0)</f>
        <v>0</v>
      </c>
    </row>
    <row r="1026" spans="1:15" ht="16.5" x14ac:dyDescent="0.3">
      <c r="A1026">
        <v>53</v>
      </c>
      <c r="B1026">
        <v>11</v>
      </c>
      <c r="C1026">
        <v>52</v>
      </c>
      <c r="D1026" s="3">
        <v>42460</v>
      </c>
      <c r="E1026" s="33">
        <v>16</v>
      </c>
      <c r="F1026">
        <v>1</v>
      </c>
      <c r="G1026">
        <f>+HLOOKUP(VLOOKUP($B1026,$Q$2:$R$42,2,0),costos_sf!$D$2:$AY$99,base_minorista!$A1026,0)</f>
        <v>2791913.8020556881</v>
      </c>
      <c r="H1026">
        <f>+HLOOKUP(VLOOKUP($B1026,$Q$2:$R$42,2,0),creditos_sf!$D$2:$AY$99,base_minorista!$A1026,0)</f>
        <v>0</v>
      </c>
      <c r="I1026">
        <f>+HLOOKUP(VLOOKUP($B1026,$Q$2:$R$42,2,0),creditos_sf!$D$103:$AY$200,base_minorista!$A1026,0)</f>
        <v>0</v>
      </c>
      <c r="J1026">
        <f>+HLOOKUP(VLOOKUP($B1026,$Q$2:$R$42,2,0),Costo_fondeo!$D$3:$AY$100,base_minorista!$A1026,0)</f>
        <v>910.5937745168909</v>
      </c>
      <c r="K1026">
        <f>+HLOOKUP(VLOOKUP($B1026,$Q$2:$R$42,2,0),Costo_provisiones!$D$3:$AY$100,base_minorista!$A1026,0)</f>
        <v>0</v>
      </c>
      <c r="L1026">
        <f>+HLOOKUP(VLOOKUP($B1026,$Q$2:$R$42,2,0),Morosidad_control!$D$4:$AY$101,base_minorista!$A1026,0)</f>
        <v>0</v>
      </c>
      <c r="M1026">
        <f ca="1">+OFFSET(Capital_2!$D$2,base_minorista!A1026,0)</f>
        <v>2.8489018213335102</v>
      </c>
      <c r="N1026">
        <f>+HLOOKUP(VLOOKUP($B1026,$Q$2:$R$42,2,0),costo_laboral!$E$2:$AZ$99,base_minorista!$A1026,0)</f>
        <v>0</v>
      </c>
      <c r="O1026">
        <f>+HLOOKUP(VLOOKUP($B1026,$Q$2:$R$42,2,0),Participacion2!$D$2:$AO$99,base_minorista!$A1026,0)</f>
        <v>0</v>
      </c>
    </row>
    <row r="1027" spans="1:15" ht="16.5" x14ac:dyDescent="0.3">
      <c r="A1027">
        <v>54</v>
      </c>
      <c r="B1027">
        <v>11</v>
      </c>
      <c r="C1027">
        <v>53</v>
      </c>
      <c r="D1027" s="3">
        <v>42490</v>
      </c>
      <c r="E1027" s="33">
        <v>16</v>
      </c>
      <c r="F1027">
        <v>1</v>
      </c>
      <c r="G1027">
        <f>+HLOOKUP(VLOOKUP($B1027,$Q$2:$R$42,2,0),costos_sf!$D$2:$AY$99,base_minorista!$A1027,0)</f>
        <v>2783142.1879399503</v>
      </c>
      <c r="H1027">
        <f>+HLOOKUP(VLOOKUP($B1027,$Q$2:$R$42,2,0),creditos_sf!$D$2:$AY$99,base_minorista!$A1027,0)</f>
        <v>0</v>
      </c>
      <c r="I1027">
        <f>+HLOOKUP(VLOOKUP($B1027,$Q$2:$R$42,2,0),creditos_sf!$D$103:$AY$200,base_minorista!$A1027,0)</f>
        <v>0</v>
      </c>
      <c r="J1027">
        <f>+HLOOKUP(VLOOKUP($B1027,$Q$2:$R$42,2,0),Costo_fondeo!$D$3:$AY$100,base_minorista!$A1027,0)</f>
        <v>1123.7527716260352</v>
      </c>
      <c r="K1027">
        <f>+HLOOKUP(VLOOKUP($B1027,$Q$2:$R$42,2,0),Costo_provisiones!$D$3:$AY$100,base_minorista!$A1027,0)</f>
        <v>0</v>
      </c>
      <c r="L1027">
        <f>+HLOOKUP(VLOOKUP($B1027,$Q$2:$R$42,2,0),Morosidad_control!$D$4:$AY$101,base_minorista!$A1027,0)</f>
        <v>0</v>
      </c>
      <c r="M1027">
        <f ca="1">+OFFSET(Capital_2!$D$2,base_minorista!A1027,0)</f>
        <v>2.8814923639740782</v>
      </c>
      <c r="N1027">
        <f>+HLOOKUP(VLOOKUP($B1027,$Q$2:$R$42,2,0),costo_laboral!$E$2:$AZ$99,base_minorista!$A1027,0)</f>
        <v>0</v>
      </c>
      <c r="O1027">
        <f>+HLOOKUP(VLOOKUP($B1027,$Q$2:$R$42,2,0),Participacion2!$D$2:$AO$99,base_minorista!$A1027,0)</f>
        <v>0</v>
      </c>
    </row>
    <row r="1028" spans="1:15" ht="16.5" x14ac:dyDescent="0.3">
      <c r="A1028">
        <v>55</v>
      </c>
      <c r="B1028">
        <v>11</v>
      </c>
      <c r="C1028">
        <v>54</v>
      </c>
      <c r="D1028" s="3">
        <v>42521</v>
      </c>
      <c r="E1028" s="33">
        <v>16</v>
      </c>
      <c r="F1028">
        <v>1</v>
      </c>
      <c r="G1028">
        <f>+HLOOKUP(VLOOKUP($B1028,$Q$2:$R$42,2,0),costos_sf!$D$2:$AY$99,base_minorista!$A1028,0)</f>
        <v>2954115.4578542667</v>
      </c>
      <c r="H1028">
        <f>+HLOOKUP(VLOOKUP($B1028,$Q$2:$R$42,2,0),creditos_sf!$D$2:$AY$99,base_minorista!$A1028,0)</f>
        <v>0</v>
      </c>
      <c r="I1028">
        <f>+HLOOKUP(VLOOKUP($B1028,$Q$2:$R$42,2,0),creditos_sf!$D$103:$AY$200,base_minorista!$A1028,0)</f>
        <v>0</v>
      </c>
      <c r="J1028">
        <f>+HLOOKUP(VLOOKUP($B1028,$Q$2:$R$42,2,0),Costo_fondeo!$D$3:$AY$100,base_minorista!$A1028,0)</f>
        <v>1526.2404976617031</v>
      </c>
      <c r="K1028">
        <f>+HLOOKUP(VLOOKUP($B1028,$Q$2:$R$42,2,0),Costo_provisiones!$D$3:$AY$100,base_minorista!$A1028,0)</f>
        <v>0</v>
      </c>
      <c r="L1028">
        <f>+HLOOKUP(VLOOKUP($B1028,$Q$2:$R$42,2,0),Morosidad_control!$D$4:$AY$101,base_minorista!$A1028,0)</f>
        <v>0</v>
      </c>
      <c r="M1028">
        <f ca="1">+OFFSET(Capital_2!$D$2,base_minorista!A1028,0)</f>
        <v>2.9184975362021124</v>
      </c>
      <c r="N1028">
        <f>+HLOOKUP(VLOOKUP($B1028,$Q$2:$R$42,2,0),costo_laboral!$E$2:$AZ$99,base_minorista!$A1028,0)</f>
        <v>0</v>
      </c>
      <c r="O1028">
        <f>+HLOOKUP(VLOOKUP($B1028,$Q$2:$R$42,2,0),Participacion2!$D$2:$AO$99,base_minorista!$A1028,0)</f>
        <v>0</v>
      </c>
    </row>
    <row r="1029" spans="1:15" ht="16.5" x14ac:dyDescent="0.3">
      <c r="A1029">
        <v>56</v>
      </c>
      <c r="B1029">
        <v>11</v>
      </c>
      <c r="C1029">
        <v>55</v>
      </c>
      <c r="D1029" s="3">
        <v>42551</v>
      </c>
      <c r="E1029" s="33">
        <v>16</v>
      </c>
      <c r="F1029">
        <v>1</v>
      </c>
      <c r="G1029">
        <f>+HLOOKUP(VLOOKUP($B1029,$Q$2:$R$42,2,0),costos_sf!$D$2:$AY$99,base_minorista!$A1029,0)</f>
        <v>2973083.3617108134</v>
      </c>
      <c r="H1029">
        <f>+HLOOKUP(VLOOKUP($B1029,$Q$2:$R$42,2,0),creditos_sf!$D$2:$AY$99,base_minorista!$A1029,0)</f>
        <v>0</v>
      </c>
      <c r="I1029">
        <f>+HLOOKUP(VLOOKUP($B1029,$Q$2:$R$42,2,0),creditos_sf!$D$103:$AY$200,base_minorista!$A1029,0)</f>
        <v>0</v>
      </c>
      <c r="J1029">
        <f>+HLOOKUP(VLOOKUP($B1029,$Q$2:$R$42,2,0),Costo_fondeo!$D$3:$AY$100,base_minorista!$A1029,0)</f>
        <v>1837.7551033281968</v>
      </c>
      <c r="K1029">
        <f>+HLOOKUP(VLOOKUP($B1029,$Q$2:$R$42,2,0),Costo_provisiones!$D$3:$AY$100,base_minorista!$A1029,0)</f>
        <v>0</v>
      </c>
      <c r="L1029">
        <f>+HLOOKUP(VLOOKUP($B1029,$Q$2:$R$42,2,0),Morosidad_control!$D$4:$AY$101,base_minorista!$A1029,0)</f>
        <v>0</v>
      </c>
      <c r="M1029">
        <f ca="1">+OFFSET(Capital_2!$D$2,base_minorista!A1029,0)</f>
        <v>2.9650713359667673</v>
      </c>
      <c r="N1029">
        <f>+HLOOKUP(VLOOKUP($B1029,$Q$2:$R$42,2,0),costo_laboral!$E$2:$AZ$99,base_minorista!$A1029,0)</f>
        <v>0</v>
      </c>
      <c r="O1029">
        <f>+HLOOKUP(VLOOKUP($B1029,$Q$2:$R$42,2,0),Participacion2!$D$2:$AO$99,base_minorista!$A1029,0)</f>
        <v>0</v>
      </c>
    </row>
    <row r="1030" spans="1:15" ht="16.5" x14ac:dyDescent="0.3">
      <c r="A1030">
        <v>57</v>
      </c>
      <c r="B1030">
        <v>11</v>
      </c>
      <c r="C1030">
        <v>56</v>
      </c>
      <c r="D1030" s="3">
        <v>42582</v>
      </c>
      <c r="E1030" s="33">
        <v>16</v>
      </c>
      <c r="F1030">
        <v>1</v>
      </c>
      <c r="G1030">
        <f>+HLOOKUP(VLOOKUP($B1030,$Q$2:$R$42,2,0),costos_sf!$D$2:$AY$99,base_minorista!$A1030,0)</f>
        <v>2959597.1173892389</v>
      </c>
      <c r="H1030">
        <f>+HLOOKUP(VLOOKUP($B1030,$Q$2:$R$42,2,0),creditos_sf!$D$2:$AY$99,base_minorista!$A1030,0)</f>
        <v>0</v>
      </c>
      <c r="I1030">
        <f>+HLOOKUP(VLOOKUP($B1030,$Q$2:$R$42,2,0),creditos_sf!$D$103:$AY$200,base_minorista!$A1030,0)</f>
        <v>0</v>
      </c>
      <c r="J1030">
        <f>+HLOOKUP(VLOOKUP($B1030,$Q$2:$R$42,2,0),Costo_fondeo!$D$3:$AY$100,base_minorista!$A1030,0)</f>
        <v>2105.5646063912664</v>
      </c>
      <c r="K1030">
        <f>+HLOOKUP(VLOOKUP($B1030,$Q$2:$R$42,2,0),Costo_provisiones!$D$3:$AY$100,base_minorista!$A1030,0)</f>
        <v>0</v>
      </c>
      <c r="L1030">
        <f>+HLOOKUP(VLOOKUP($B1030,$Q$2:$R$42,2,0),Morosidad_control!$D$4:$AY$101,base_minorista!$A1030,0)</f>
        <v>0</v>
      </c>
      <c r="M1030">
        <f ca="1">+OFFSET(Capital_2!$D$2,base_minorista!A1030,0)</f>
        <v>3.0367322920898565</v>
      </c>
      <c r="N1030">
        <f>+HLOOKUP(VLOOKUP($B1030,$Q$2:$R$42,2,0),costo_laboral!$E$2:$AZ$99,base_minorista!$A1030,0)</f>
        <v>0</v>
      </c>
      <c r="O1030">
        <f>+HLOOKUP(VLOOKUP($B1030,$Q$2:$R$42,2,0),Participacion2!$D$2:$AO$99,base_minorista!$A1030,0)</f>
        <v>0</v>
      </c>
    </row>
    <row r="1031" spans="1:15" ht="16.5" x14ac:dyDescent="0.3">
      <c r="A1031">
        <v>58</v>
      </c>
      <c r="B1031">
        <v>11</v>
      </c>
      <c r="C1031">
        <v>57</v>
      </c>
      <c r="D1031" s="3">
        <v>42613</v>
      </c>
      <c r="E1031" s="33">
        <v>16</v>
      </c>
      <c r="F1031">
        <v>1</v>
      </c>
      <c r="G1031">
        <f>+HLOOKUP(VLOOKUP($B1031,$Q$2:$R$42,2,0),costos_sf!$D$2:$AY$99,base_minorista!$A1031,0)</f>
        <v>486478.58038836037</v>
      </c>
      <c r="H1031">
        <f>+HLOOKUP(VLOOKUP($B1031,$Q$2:$R$42,2,0),creditos_sf!$D$2:$AY$99,base_minorista!$A1031,0)</f>
        <v>0</v>
      </c>
      <c r="I1031">
        <f>+HLOOKUP(VLOOKUP($B1031,$Q$2:$R$42,2,0),creditos_sf!$D$103:$AY$200,base_minorista!$A1031,0)</f>
        <v>0</v>
      </c>
      <c r="J1031">
        <f>+HLOOKUP(VLOOKUP($B1031,$Q$2:$R$42,2,0),Costo_fondeo!$D$3:$AY$100,base_minorista!$A1031,0)</f>
        <v>845.01202280406596</v>
      </c>
      <c r="K1031">
        <f>+HLOOKUP(VLOOKUP($B1031,$Q$2:$R$42,2,0),Costo_provisiones!$D$3:$AY$100,base_minorista!$A1031,0)</f>
        <v>0</v>
      </c>
      <c r="L1031">
        <f>+HLOOKUP(VLOOKUP($B1031,$Q$2:$R$42,2,0),Morosidad_control!$D$4:$AY$101,base_minorista!$A1031,0)</f>
        <v>0</v>
      </c>
      <c r="M1031">
        <f ca="1">+OFFSET(Capital_2!$D$2,base_minorista!A1031,0)</f>
        <v>3.0987757605561481</v>
      </c>
      <c r="N1031">
        <f>+HLOOKUP(VLOOKUP($B1031,$Q$2:$R$42,2,0),costo_laboral!$E$2:$AZ$99,base_minorista!$A1031,0)</f>
        <v>0</v>
      </c>
      <c r="O1031">
        <f>+HLOOKUP(VLOOKUP($B1031,$Q$2:$R$42,2,0),Participacion2!$D$2:$AO$99,base_minorista!$A1031,0)</f>
        <v>0</v>
      </c>
    </row>
    <row r="1032" spans="1:15" ht="16.5" x14ac:dyDescent="0.3">
      <c r="A1032">
        <v>59</v>
      </c>
      <c r="B1032">
        <v>11</v>
      </c>
      <c r="C1032">
        <v>58</v>
      </c>
      <c r="D1032" s="3">
        <v>42643</v>
      </c>
      <c r="E1032" s="33">
        <v>16</v>
      </c>
      <c r="F1032">
        <v>1</v>
      </c>
      <c r="G1032">
        <f>+HLOOKUP(VLOOKUP($B1032,$Q$2:$R$42,2,0),costos_sf!$D$2:$AY$99,base_minorista!$A1032,0)</f>
        <v>409550.66552412638</v>
      </c>
      <c r="H1032">
        <f>+HLOOKUP(VLOOKUP($B1032,$Q$2:$R$42,2,0),creditos_sf!$D$2:$AY$99,base_minorista!$A1032,0)</f>
        <v>0</v>
      </c>
      <c r="I1032">
        <f>+HLOOKUP(VLOOKUP($B1032,$Q$2:$R$42,2,0),creditos_sf!$D$103:$AY$200,base_minorista!$A1032,0)</f>
        <v>0</v>
      </c>
      <c r="J1032">
        <f>+HLOOKUP(VLOOKUP($B1032,$Q$2:$R$42,2,0),Costo_fondeo!$D$3:$AY$100,base_minorista!$A1032,0)</f>
        <v>1164.2270760277033</v>
      </c>
      <c r="K1032">
        <f>+HLOOKUP(VLOOKUP($B1032,$Q$2:$R$42,2,0),Costo_provisiones!$D$3:$AY$100,base_minorista!$A1032,0)</f>
        <v>0</v>
      </c>
      <c r="L1032">
        <f>+HLOOKUP(VLOOKUP($B1032,$Q$2:$R$42,2,0),Morosidad_control!$D$4:$AY$101,base_minorista!$A1032,0)</f>
        <v>0</v>
      </c>
      <c r="M1032">
        <f ca="1">+OFFSET(Capital_2!$D$2,base_minorista!A1032,0)</f>
        <v>3.1647538313822339</v>
      </c>
      <c r="N1032">
        <f>+HLOOKUP(VLOOKUP($B1032,$Q$2:$R$42,2,0),costo_laboral!$E$2:$AZ$99,base_minorista!$A1032,0)</f>
        <v>0</v>
      </c>
      <c r="O1032">
        <f>+HLOOKUP(VLOOKUP($B1032,$Q$2:$R$42,2,0),Participacion2!$D$2:$AO$99,base_minorista!$A1032,0)</f>
        <v>0</v>
      </c>
    </row>
    <row r="1033" spans="1:15" ht="16.5" x14ac:dyDescent="0.3">
      <c r="A1033">
        <v>60</v>
      </c>
      <c r="B1033">
        <v>11</v>
      </c>
      <c r="C1033">
        <v>59</v>
      </c>
      <c r="D1033" s="3">
        <v>42674</v>
      </c>
      <c r="E1033" s="33">
        <v>16</v>
      </c>
      <c r="F1033">
        <v>1</v>
      </c>
      <c r="G1033">
        <f>+HLOOKUP(VLOOKUP($B1033,$Q$2:$R$42,2,0),costos_sf!$D$2:$AY$99,base_minorista!$A1033,0)</f>
        <v>2095367.3130480994</v>
      </c>
      <c r="H1033">
        <f>+HLOOKUP(VLOOKUP($B1033,$Q$2:$R$42,2,0),creditos_sf!$D$2:$AY$99,base_minorista!$A1033,0)</f>
        <v>0</v>
      </c>
      <c r="I1033">
        <f>+HLOOKUP(VLOOKUP($B1033,$Q$2:$R$42,2,0),creditos_sf!$D$103:$AY$200,base_minorista!$A1033,0)</f>
        <v>0</v>
      </c>
      <c r="J1033">
        <f>+HLOOKUP(VLOOKUP($B1033,$Q$2:$R$42,2,0),Costo_fondeo!$D$3:$AY$100,base_minorista!$A1033,0)</f>
        <v>5733.667280789301</v>
      </c>
      <c r="K1033">
        <f>+HLOOKUP(VLOOKUP($B1033,$Q$2:$R$42,2,0),Costo_provisiones!$D$3:$AY$100,base_minorista!$A1033,0)</f>
        <v>0</v>
      </c>
      <c r="L1033">
        <f>+HLOOKUP(VLOOKUP($B1033,$Q$2:$R$42,2,0),Morosidad_control!$D$4:$AY$101,base_minorista!$A1033,0)</f>
        <v>0</v>
      </c>
      <c r="M1033">
        <f ca="1">+OFFSET(Capital_2!$D$2,base_minorista!A1033,0)</f>
        <v>3.232264312603593</v>
      </c>
      <c r="N1033">
        <f>+HLOOKUP(VLOOKUP($B1033,$Q$2:$R$42,2,0),costo_laboral!$E$2:$AZ$99,base_minorista!$A1033,0)</f>
        <v>0</v>
      </c>
      <c r="O1033">
        <f>+HLOOKUP(VLOOKUP($B1033,$Q$2:$R$42,2,0),Participacion2!$D$2:$AO$99,base_minorista!$A1033,0)</f>
        <v>0</v>
      </c>
    </row>
    <row r="1034" spans="1:15" ht="16.5" x14ac:dyDescent="0.3">
      <c r="A1034">
        <v>61</v>
      </c>
      <c r="B1034">
        <v>11</v>
      </c>
      <c r="C1034">
        <v>60</v>
      </c>
      <c r="D1034" s="3">
        <v>42704</v>
      </c>
      <c r="E1034" s="33">
        <v>16</v>
      </c>
      <c r="F1034">
        <v>1</v>
      </c>
      <c r="G1034">
        <f>+HLOOKUP(VLOOKUP($B1034,$Q$2:$R$42,2,0),costos_sf!$D$2:$AY$99,base_minorista!$A1034,0)</f>
        <v>159926.01103130443</v>
      </c>
      <c r="H1034">
        <f>+HLOOKUP(VLOOKUP($B1034,$Q$2:$R$42,2,0),creditos_sf!$D$2:$AY$99,base_minorista!$A1034,0)</f>
        <v>0</v>
      </c>
      <c r="I1034">
        <f>+HLOOKUP(VLOOKUP($B1034,$Q$2:$R$42,2,0),creditos_sf!$D$103:$AY$200,base_minorista!$A1034,0)</f>
        <v>0</v>
      </c>
      <c r="J1034">
        <f>+HLOOKUP(VLOOKUP($B1034,$Q$2:$R$42,2,0),Costo_fondeo!$D$3:$AY$100,base_minorista!$A1034,0)</f>
        <v>267.88189472150697</v>
      </c>
      <c r="K1034">
        <f>+HLOOKUP(VLOOKUP($B1034,$Q$2:$R$42,2,0),Costo_provisiones!$D$3:$AY$100,base_minorista!$A1034,0)</f>
        <v>0</v>
      </c>
      <c r="L1034">
        <f>+HLOOKUP(VLOOKUP($B1034,$Q$2:$R$42,2,0),Morosidad_control!$D$4:$AY$101,base_minorista!$A1034,0)</f>
        <v>0</v>
      </c>
      <c r="M1034">
        <f ca="1">+OFFSET(Capital_2!$D$2,base_minorista!A1034,0)</f>
        <v>3.2966619789838338</v>
      </c>
      <c r="N1034">
        <f>+HLOOKUP(VLOOKUP($B1034,$Q$2:$R$42,2,0),costo_laboral!$E$2:$AZ$99,base_minorista!$A1034,0)</f>
        <v>0</v>
      </c>
      <c r="O1034">
        <f>+HLOOKUP(VLOOKUP($B1034,$Q$2:$R$42,2,0),Participacion2!$D$2:$AO$99,base_minorista!$A1034,0)</f>
        <v>0</v>
      </c>
    </row>
    <row r="1035" spans="1:15" ht="16.5" x14ac:dyDescent="0.3">
      <c r="A1035">
        <v>62</v>
      </c>
      <c r="B1035">
        <v>11</v>
      </c>
      <c r="C1035">
        <v>61</v>
      </c>
      <c r="D1035" s="3">
        <v>42735</v>
      </c>
      <c r="E1035" s="33">
        <v>16</v>
      </c>
      <c r="F1035">
        <v>1</v>
      </c>
      <c r="G1035">
        <f>+HLOOKUP(VLOOKUP($B1035,$Q$2:$R$42,2,0),costos_sf!$D$2:$AY$99,base_minorista!$A1035,0)</f>
        <v>0</v>
      </c>
      <c r="H1035">
        <f>+HLOOKUP(VLOOKUP($B1035,$Q$2:$R$42,2,0),creditos_sf!$D$2:$AY$99,base_minorista!$A1035,0)</f>
        <v>0</v>
      </c>
      <c r="I1035">
        <f>+HLOOKUP(VLOOKUP($B1035,$Q$2:$R$42,2,0),creditos_sf!$D$103:$AY$200,base_minorista!$A1035,0)</f>
        <v>0</v>
      </c>
      <c r="J1035">
        <f>+HLOOKUP(VLOOKUP($B1035,$Q$2:$R$42,2,0),Costo_fondeo!$D$3:$AY$100,base_minorista!$A1035,0)</f>
        <v>0</v>
      </c>
      <c r="K1035">
        <f>+HLOOKUP(VLOOKUP($B1035,$Q$2:$R$42,2,0),Costo_provisiones!$D$3:$AY$100,base_minorista!$A1035,0)</f>
        <v>0</v>
      </c>
      <c r="L1035">
        <f>+HLOOKUP(VLOOKUP($B1035,$Q$2:$R$42,2,0),Morosidad_control!$D$4:$AY$101,base_minorista!$A1035,0)</f>
        <v>0</v>
      </c>
      <c r="M1035">
        <f ca="1">+OFFSET(Capital_2!$D$2,base_minorista!A1035,0)</f>
        <v>3.371561018368705</v>
      </c>
      <c r="N1035">
        <f>+HLOOKUP(VLOOKUP($B1035,$Q$2:$R$42,2,0),costo_laboral!$E$2:$AZ$99,base_minorista!$A1035,0)</f>
        <v>0</v>
      </c>
      <c r="O1035">
        <f>+HLOOKUP(VLOOKUP($B1035,$Q$2:$R$42,2,0),Participacion2!$D$2:$AO$99,base_minorista!$A1035,0)</f>
        <v>0</v>
      </c>
    </row>
    <row r="1036" spans="1:15" ht="16.5" x14ac:dyDescent="0.3">
      <c r="A1036">
        <v>63</v>
      </c>
      <c r="B1036">
        <v>11</v>
      </c>
      <c r="C1036">
        <v>62</v>
      </c>
      <c r="D1036" s="3">
        <v>42766</v>
      </c>
      <c r="E1036" s="33">
        <v>17</v>
      </c>
      <c r="F1036">
        <v>1</v>
      </c>
      <c r="G1036">
        <f>+HLOOKUP(VLOOKUP($B1036,$Q$2:$R$42,2,0),costos_sf!$D$2:$AY$99,base_minorista!$A1036,0)</f>
        <v>-267302.86770093691</v>
      </c>
      <c r="H1036">
        <f>+HLOOKUP(VLOOKUP($B1036,$Q$2:$R$42,2,0),creditos_sf!$D$2:$AY$99,base_minorista!$A1036,0)</f>
        <v>0</v>
      </c>
      <c r="I1036">
        <f>+HLOOKUP(VLOOKUP($B1036,$Q$2:$R$42,2,0),creditos_sf!$D$103:$AY$200,base_minorista!$A1036,0)</f>
        <v>0</v>
      </c>
      <c r="J1036">
        <f>+HLOOKUP(VLOOKUP($B1036,$Q$2:$R$42,2,0),Costo_fondeo!$D$3:$AY$100,base_minorista!$A1036,0)</f>
        <v>-277.96415867932234</v>
      </c>
      <c r="K1036">
        <f>+HLOOKUP(VLOOKUP($B1036,$Q$2:$R$42,2,0),Costo_provisiones!$D$3:$AY$100,base_minorista!$A1036,0)</f>
        <v>0</v>
      </c>
      <c r="L1036">
        <f>+HLOOKUP(VLOOKUP($B1036,$Q$2:$R$42,2,0),Morosidad_control!$D$4:$AY$101,base_minorista!$A1036,0)</f>
        <v>0</v>
      </c>
      <c r="M1036">
        <f ca="1">+OFFSET(Capital_2!$D$2,base_minorista!A1036,0)</f>
        <v>3.4309045641717737</v>
      </c>
      <c r="N1036">
        <f>+HLOOKUP(VLOOKUP($B1036,$Q$2:$R$42,2,0),costo_laboral!$E$2:$AZ$99,base_minorista!$A1036,0)</f>
        <v>0</v>
      </c>
      <c r="O1036">
        <f>+HLOOKUP(VLOOKUP($B1036,$Q$2:$R$42,2,0),Participacion2!$D$2:$AO$99,base_minorista!$A1036,0)</f>
        <v>0</v>
      </c>
    </row>
    <row r="1037" spans="1:15" ht="16.5" x14ac:dyDescent="0.3">
      <c r="A1037">
        <v>64</v>
      </c>
      <c r="B1037">
        <v>11</v>
      </c>
      <c r="C1037">
        <v>63</v>
      </c>
      <c r="D1037" s="3">
        <v>42794</v>
      </c>
      <c r="E1037" s="33">
        <v>17</v>
      </c>
      <c r="F1037">
        <v>1</v>
      </c>
      <c r="G1037">
        <f>+HLOOKUP(VLOOKUP($B1037,$Q$2:$R$42,2,0),costos_sf!$D$2:$AY$99,base_minorista!$A1037,0)</f>
        <v>-501025.71162382519</v>
      </c>
      <c r="H1037">
        <f>+HLOOKUP(VLOOKUP($B1037,$Q$2:$R$42,2,0),creditos_sf!$D$2:$AY$99,base_minorista!$A1037,0)</f>
        <v>0</v>
      </c>
      <c r="I1037">
        <f>+HLOOKUP(VLOOKUP($B1037,$Q$2:$R$42,2,0),creditos_sf!$D$103:$AY$200,base_minorista!$A1037,0)</f>
        <v>0</v>
      </c>
      <c r="J1037">
        <f>+HLOOKUP(VLOOKUP($B1037,$Q$2:$R$42,2,0),Costo_fondeo!$D$3:$AY$100,base_minorista!$A1037,0)</f>
        <v>-544.59068046338746</v>
      </c>
      <c r="K1037">
        <f>+HLOOKUP(VLOOKUP($B1037,$Q$2:$R$42,2,0),Costo_provisiones!$D$3:$AY$100,base_minorista!$A1037,0)</f>
        <v>0</v>
      </c>
      <c r="L1037">
        <f>+HLOOKUP(VLOOKUP($B1037,$Q$2:$R$42,2,0),Morosidad_control!$D$4:$AY$101,base_minorista!$A1037,0)</f>
        <v>0</v>
      </c>
      <c r="M1037">
        <f ca="1">+OFFSET(Capital_2!$D$2,base_minorista!A1037,0)</f>
        <v>3.4714473426279464</v>
      </c>
      <c r="N1037">
        <f>+HLOOKUP(VLOOKUP($B1037,$Q$2:$R$42,2,0),costo_laboral!$E$2:$AZ$99,base_minorista!$A1037,0)</f>
        <v>0</v>
      </c>
      <c r="O1037">
        <f>+HLOOKUP(VLOOKUP($B1037,$Q$2:$R$42,2,0),Participacion2!$D$2:$AO$99,base_minorista!$A1037,0)</f>
        <v>0</v>
      </c>
    </row>
    <row r="1038" spans="1:15" ht="16.5" x14ac:dyDescent="0.3">
      <c r="A1038">
        <v>65</v>
      </c>
      <c r="B1038">
        <v>11</v>
      </c>
      <c r="C1038">
        <v>64</v>
      </c>
      <c r="D1038" s="3">
        <v>42825</v>
      </c>
      <c r="E1038" s="33">
        <v>17</v>
      </c>
      <c r="F1038">
        <v>1</v>
      </c>
      <c r="G1038">
        <f>+HLOOKUP(VLOOKUP($B1038,$Q$2:$R$42,2,0),costos_sf!$D$2:$AY$99,base_minorista!$A1038,0)</f>
        <v>-647423.87683556764</v>
      </c>
      <c r="H1038">
        <f>+HLOOKUP(VLOOKUP($B1038,$Q$2:$R$42,2,0),creditos_sf!$D$2:$AY$99,base_minorista!$A1038,0)</f>
        <v>0</v>
      </c>
      <c r="I1038">
        <f>+HLOOKUP(VLOOKUP($B1038,$Q$2:$R$42,2,0),creditos_sf!$D$103:$AY$200,base_minorista!$A1038,0)</f>
        <v>0</v>
      </c>
      <c r="J1038">
        <f>+HLOOKUP(VLOOKUP($B1038,$Q$2:$R$42,2,0),Costo_fondeo!$D$3:$AY$100,base_minorista!$A1038,0)</f>
        <v>-856.81533112472914</v>
      </c>
      <c r="K1038">
        <f>+HLOOKUP(VLOOKUP($B1038,$Q$2:$R$42,2,0),Costo_provisiones!$D$3:$AY$100,base_minorista!$A1038,0)</f>
        <v>0</v>
      </c>
      <c r="L1038">
        <f>+HLOOKUP(VLOOKUP($B1038,$Q$2:$R$42,2,0),Morosidad_control!$D$4:$AY$101,base_minorista!$A1038,0)</f>
        <v>0</v>
      </c>
      <c r="M1038">
        <f ca="1">+OFFSET(Capital_2!$D$2,base_minorista!A1038,0)</f>
        <v>3.5034579976729381</v>
      </c>
      <c r="N1038">
        <f>+HLOOKUP(VLOOKUP($B1038,$Q$2:$R$42,2,0),costo_laboral!$E$2:$AZ$99,base_minorista!$A1038,0)</f>
        <v>0</v>
      </c>
      <c r="O1038">
        <f>+HLOOKUP(VLOOKUP($B1038,$Q$2:$R$42,2,0),Participacion2!$D$2:$AO$99,base_minorista!$A1038,0)</f>
        <v>0</v>
      </c>
    </row>
    <row r="1039" spans="1:15" ht="16.5" x14ac:dyDescent="0.3">
      <c r="A1039">
        <v>66</v>
      </c>
      <c r="B1039">
        <v>11</v>
      </c>
      <c r="C1039">
        <v>65</v>
      </c>
      <c r="D1039" s="3">
        <v>42855</v>
      </c>
      <c r="E1039" s="33">
        <v>17</v>
      </c>
      <c r="F1039">
        <v>1</v>
      </c>
      <c r="G1039">
        <f>+HLOOKUP(VLOOKUP($B1039,$Q$2:$R$42,2,0),costos_sf!$D$2:$AY$99,base_minorista!$A1039,0)</f>
        <v>-750255.2856304514</v>
      </c>
      <c r="H1039">
        <f>+HLOOKUP(VLOOKUP($B1039,$Q$2:$R$42,2,0),creditos_sf!$D$2:$AY$99,base_minorista!$A1039,0)</f>
        <v>0</v>
      </c>
      <c r="I1039">
        <f>+HLOOKUP(VLOOKUP($B1039,$Q$2:$R$42,2,0),creditos_sf!$D$103:$AY$200,base_minorista!$A1039,0)</f>
        <v>0</v>
      </c>
      <c r="J1039">
        <f>+HLOOKUP(VLOOKUP($B1039,$Q$2:$R$42,2,0),Costo_fondeo!$D$3:$AY$100,base_minorista!$A1039,0)</f>
        <v>-1136.9411353730443</v>
      </c>
      <c r="K1039">
        <f>+HLOOKUP(VLOOKUP($B1039,$Q$2:$R$42,2,0),Costo_provisiones!$D$3:$AY$100,base_minorista!$A1039,0)</f>
        <v>0</v>
      </c>
      <c r="L1039">
        <f>+HLOOKUP(VLOOKUP($B1039,$Q$2:$R$42,2,0),Morosidad_control!$D$4:$AY$101,base_minorista!$A1039,0)</f>
        <v>0</v>
      </c>
      <c r="M1039">
        <f ca="1">+OFFSET(Capital_2!$D$2,base_minorista!A1039,0)</f>
        <v>3.5336781037956082</v>
      </c>
      <c r="N1039">
        <f>+HLOOKUP(VLOOKUP($B1039,$Q$2:$R$42,2,0),costo_laboral!$E$2:$AZ$99,base_minorista!$A1039,0)</f>
        <v>0</v>
      </c>
      <c r="O1039">
        <f>+HLOOKUP(VLOOKUP($B1039,$Q$2:$R$42,2,0),Participacion2!$D$2:$AO$99,base_minorista!$A1039,0)</f>
        <v>0</v>
      </c>
    </row>
    <row r="1040" spans="1:15" ht="16.5" x14ac:dyDescent="0.3">
      <c r="A1040">
        <v>67</v>
      </c>
      <c r="B1040">
        <v>11</v>
      </c>
      <c r="C1040">
        <v>66</v>
      </c>
      <c r="D1040" s="3">
        <v>42886</v>
      </c>
      <c r="E1040" s="33">
        <v>17</v>
      </c>
      <c r="F1040">
        <v>1</v>
      </c>
      <c r="G1040">
        <f>+HLOOKUP(VLOOKUP($B1040,$Q$2:$R$42,2,0),costos_sf!$D$2:$AY$99,base_minorista!$A1040,0)</f>
        <v>-1050578.8640198486</v>
      </c>
      <c r="H1040">
        <f>+HLOOKUP(VLOOKUP($B1040,$Q$2:$R$42,2,0),creditos_sf!$D$2:$AY$99,base_minorista!$A1040,0)</f>
        <v>0</v>
      </c>
      <c r="I1040">
        <f>+HLOOKUP(VLOOKUP($B1040,$Q$2:$R$42,2,0),creditos_sf!$D$103:$AY$200,base_minorista!$A1040,0)</f>
        <v>0</v>
      </c>
      <c r="J1040">
        <f>+HLOOKUP(VLOOKUP($B1040,$Q$2:$R$42,2,0),Costo_fondeo!$D$3:$AY$100,base_minorista!$A1040,0)</f>
        <v>-2383.6534828176946</v>
      </c>
      <c r="K1040">
        <f>+HLOOKUP(VLOOKUP($B1040,$Q$2:$R$42,2,0),Costo_provisiones!$D$3:$AY$100,base_minorista!$A1040,0)</f>
        <v>0</v>
      </c>
      <c r="L1040">
        <f>+HLOOKUP(VLOOKUP($B1040,$Q$2:$R$42,2,0),Morosidad_control!$D$4:$AY$101,base_minorista!$A1040,0)</f>
        <v>0</v>
      </c>
      <c r="M1040">
        <f ca="1">+OFFSET(Capital_2!$D$2,base_minorista!A1040,0)</f>
        <v>3.5570017411603705</v>
      </c>
      <c r="N1040">
        <f>+HLOOKUP(VLOOKUP($B1040,$Q$2:$R$42,2,0),costo_laboral!$E$2:$AZ$99,base_minorista!$A1040,0)</f>
        <v>0</v>
      </c>
      <c r="O1040">
        <f>+HLOOKUP(VLOOKUP($B1040,$Q$2:$R$42,2,0),Participacion2!$D$2:$AO$99,base_minorista!$A1040,0)</f>
        <v>0</v>
      </c>
    </row>
    <row r="1041" spans="1:15" ht="16.5" x14ac:dyDescent="0.3">
      <c r="A1041">
        <v>68</v>
      </c>
      <c r="B1041">
        <v>11</v>
      </c>
      <c r="C1041">
        <v>67</v>
      </c>
      <c r="D1041" s="3">
        <v>42916</v>
      </c>
      <c r="E1041" s="33">
        <v>17</v>
      </c>
      <c r="F1041">
        <v>1</v>
      </c>
      <c r="G1041">
        <f>+HLOOKUP(VLOOKUP($B1041,$Q$2:$R$42,2,0),costos_sf!$D$2:$AY$99,base_minorista!$A1041,0)</f>
        <v>-1187030.6502416243</v>
      </c>
      <c r="H1041">
        <f>+HLOOKUP(VLOOKUP($B1041,$Q$2:$R$42,2,0),creditos_sf!$D$2:$AY$99,base_minorista!$A1041,0)</f>
        <v>0</v>
      </c>
      <c r="I1041">
        <f>+HLOOKUP(VLOOKUP($B1041,$Q$2:$R$42,2,0),creditos_sf!$D$103:$AY$200,base_minorista!$A1041,0)</f>
        <v>0</v>
      </c>
      <c r="J1041">
        <f>+HLOOKUP(VLOOKUP($B1041,$Q$2:$R$42,2,0),Costo_fondeo!$D$3:$AY$100,base_minorista!$A1041,0)</f>
        <v>-3519.6802201223127</v>
      </c>
      <c r="K1041">
        <f>+HLOOKUP(VLOOKUP($B1041,$Q$2:$R$42,2,0),Costo_provisiones!$D$3:$AY$100,base_minorista!$A1041,0)</f>
        <v>0</v>
      </c>
      <c r="L1041">
        <f>+HLOOKUP(VLOOKUP($B1041,$Q$2:$R$42,2,0),Morosidad_control!$D$4:$AY$101,base_minorista!$A1041,0)</f>
        <v>0</v>
      </c>
      <c r="M1041">
        <f ca="1">+OFFSET(Capital_2!$D$2,base_minorista!A1041,0)</f>
        <v>3.5704065106105527</v>
      </c>
      <c r="N1041">
        <f>+HLOOKUP(VLOOKUP($B1041,$Q$2:$R$42,2,0),costo_laboral!$E$2:$AZ$99,base_minorista!$A1041,0)</f>
        <v>0</v>
      </c>
      <c r="O1041">
        <f>+HLOOKUP(VLOOKUP($B1041,$Q$2:$R$42,2,0),Participacion2!$D$2:$AO$99,base_minorista!$A1041,0)</f>
        <v>0</v>
      </c>
    </row>
    <row r="1042" spans="1:15" ht="16.5" x14ac:dyDescent="0.3">
      <c r="A1042">
        <v>69</v>
      </c>
      <c r="B1042">
        <v>11</v>
      </c>
      <c r="C1042">
        <v>68</v>
      </c>
      <c r="D1042" s="3">
        <v>42947</v>
      </c>
      <c r="E1042" s="33">
        <v>17</v>
      </c>
      <c r="F1042">
        <v>1</v>
      </c>
      <c r="G1042">
        <f>+HLOOKUP(VLOOKUP($B1042,$Q$2:$R$42,2,0),costos_sf!$D$2:$AY$99,base_minorista!$A1042,0)</f>
        <v>-1283372.0945392384</v>
      </c>
      <c r="H1042">
        <f>+HLOOKUP(VLOOKUP($B1042,$Q$2:$R$42,2,0),creditos_sf!$D$2:$AY$99,base_minorista!$A1042,0)</f>
        <v>0</v>
      </c>
      <c r="I1042">
        <f>+HLOOKUP(VLOOKUP($B1042,$Q$2:$R$42,2,0),creditos_sf!$D$103:$AY$200,base_minorista!$A1042,0)</f>
        <v>0</v>
      </c>
      <c r="J1042">
        <f>+HLOOKUP(VLOOKUP($B1042,$Q$2:$R$42,2,0),Costo_fondeo!$D$3:$AY$100,base_minorista!$A1042,0)</f>
        <v>-8261.1056436407835</v>
      </c>
      <c r="K1042">
        <f>+HLOOKUP(VLOOKUP($B1042,$Q$2:$R$42,2,0),Costo_provisiones!$D$3:$AY$100,base_minorista!$A1042,0)</f>
        <v>0</v>
      </c>
      <c r="L1042">
        <f>+HLOOKUP(VLOOKUP($B1042,$Q$2:$R$42,2,0),Morosidad_control!$D$4:$AY$101,base_minorista!$A1042,0)</f>
        <v>0</v>
      </c>
      <c r="M1042">
        <f ca="1">+OFFSET(Capital_2!$D$2,base_minorista!A1042,0)</f>
        <v>3.5864726654758914</v>
      </c>
      <c r="N1042">
        <f>+HLOOKUP(VLOOKUP($B1042,$Q$2:$R$42,2,0),costo_laboral!$E$2:$AZ$99,base_minorista!$A1042,0)</f>
        <v>0</v>
      </c>
      <c r="O1042">
        <f>+HLOOKUP(VLOOKUP($B1042,$Q$2:$R$42,2,0),Participacion2!$D$2:$AO$99,base_minorista!$A1042,0)</f>
        <v>0</v>
      </c>
    </row>
    <row r="1043" spans="1:15" ht="16.5" x14ac:dyDescent="0.3">
      <c r="A1043">
        <v>70</v>
      </c>
      <c r="B1043">
        <v>11</v>
      </c>
      <c r="C1043">
        <v>69</v>
      </c>
      <c r="D1043" s="3">
        <v>42978</v>
      </c>
      <c r="E1043" s="33">
        <v>17</v>
      </c>
      <c r="F1043">
        <v>1</v>
      </c>
      <c r="G1043">
        <f>+HLOOKUP(VLOOKUP($B1043,$Q$2:$R$42,2,0),costos_sf!$D$2:$AY$99,base_minorista!$A1043,0)</f>
        <v>0</v>
      </c>
      <c r="H1043">
        <f>+HLOOKUP(VLOOKUP($B1043,$Q$2:$R$42,2,0),creditos_sf!$D$2:$AY$99,base_minorista!$A1043,0)</f>
        <v>0</v>
      </c>
      <c r="I1043">
        <f>+HLOOKUP(VLOOKUP($B1043,$Q$2:$R$42,2,0),creditos_sf!$D$103:$AY$200,base_minorista!$A1043,0)</f>
        <v>0</v>
      </c>
      <c r="J1043">
        <f>+HLOOKUP(VLOOKUP($B1043,$Q$2:$R$42,2,0),Costo_fondeo!$D$3:$AY$100,base_minorista!$A1043,0)</f>
        <v>0</v>
      </c>
      <c r="K1043">
        <f>+HLOOKUP(VLOOKUP($B1043,$Q$2:$R$42,2,0),Costo_provisiones!$D$3:$AY$100,base_minorista!$A1043,0)</f>
        <v>0</v>
      </c>
      <c r="L1043">
        <f>+HLOOKUP(VLOOKUP($B1043,$Q$2:$R$42,2,0),Morosidad_control!$D$4:$AY$101,base_minorista!$A1043,0)</f>
        <v>0</v>
      </c>
      <c r="M1043">
        <f ca="1">+OFFSET(Capital_2!$D$2,base_minorista!A1043,0)</f>
        <v>3.5952774480300995</v>
      </c>
      <c r="N1043">
        <f>+HLOOKUP(VLOOKUP($B1043,$Q$2:$R$42,2,0),costo_laboral!$E$2:$AZ$99,base_minorista!$A1043,0)</f>
        <v>0</v>
      </c>
      <c r="O1043">
        <f>+HLOOKUP(VLOOKUP($B1043,$Q$2:$R$42,2,0),Participacion2!$D$2:$AO$99,base_minorista!$A1043,0)</f>
        <v>0</v>
      </c>
    </row>
    <row r="1044" spans="1:15" ht="16.5" x14ac:dyDescent="0.3">
      <c r="A1044">
        <v>71</v>
      </c>
      <c r="B1044">
        <v>11</v>
      </c>
      <c r="C1044">
        <v>70</v>
      </c>
      <c r="D1044" s="3">
        <v>43008</v>
      </c>
      <c r="E1044" s="33">
        <v>17</v>
      </c>
      <c r="F1044">
        <v>1</v>
      </c>
      <c r="G1044">
        <f>+HLOOKUP(VLOOKUP($B1044,$Q$2:$R$42,2,0),costos_sf!$D$2:$AY$99,base_minorista!$A1044,0)</f>
        <v>0</v>
      </c>
      <c r="H1044">
        <f>+HLOOKUP(VLOOKUP($B1044,$Q$2:$R$42,2,0),creditos_sf!$D$2:$AY$99,base_minorista!$A1044,0)</f>
        <v>0</v>
      </c>
      <c r="I1044">
        <f>+HLOOKUP(VLOOKUP($B1044,$Q$2:$R$42,2,0),creditos_sf!$D$103:$AY$200,base_minorista!$A1044,0)</f>
        <v>0</v>
      </c>
      <c r="J1044">
        <f>+HLOOKUP(VLOOKUP($B1044,$Q$2:$R$42,2,0),Costo_fondeo!$D$3:$AY$100,base_minorista!$A1044,0)</f>
        <v>0</v>
      </c>
      <c r="K1044">
        <f>+HLOOKUP(VLOOKUP($B1044,$Q$2:$R$42,2,0),Costo_provisiones!$D$3:$AY$100,base_minorista!$A1044,0)</f>
        <v>0</v>
      </c>
      <c r="L1044">
        <f>+HLOOKUP(VLOOKUP($B1044,$Q$2:$R$42,2,0),Morosidad_control!$D$4:$AY$101,base_minorista!$A1044,0)</f>
        <v>0</v>
      </c>
      <c r="M1044">
        <f ca="1">+OFFSET(Capital_2!$D$2,base_minorista!A1044,0)</f>
        <v>3.5939139218894542</v>
      </c>
      <c r="N1044">
        <f>+HLOOKUP(VLOOKUP($B1044,$Q$2:$R$42,2,0),costo_laboral!$E$2:$AZ$99,base_minorista!$A1044,0)</f>
        <v>0</v>
      </c>
      <c r="O1044">
        <f>+HLOOKUP(VLOOKUP($B1044,$Q$2:$R$42,2,0),Participacion2!$D$2:$AO$99,base_minorista!$A1044,0)</f>
        <v>0</v>
      </c>
    </row>
    <row r="1045" spans="1:15" ht="16.5" x14ac:dyDescent="0.3">
      <c r="A1045">
        <v>72</v>
      </c>
      <c r="B1045">
        <v>11</v>
      </c>
      <c r="C1045">
        <v>71</v>
      </c>
      <c r="D1045" s="3">
        <v>43039</v>
      </c>
      <c r="E1045" s="33">
        <v>17</v>
      </c>
      <c r="F1045">
        <v>1</v>
      </c>
      <c r="G1045">
        <f>+HLOOKUP(VLOOKUP($B1045,$Q$2:$R$42,2,0),costos_sf!$D$2:$AY$99,base_minorista!$A1045,0)</f>
        <v>-1789048.5396785806</v>
      </c>
      <c r="H1045">
        <f>+HLOOKUP(VLOOKUP($B1045,$Q$2:$R$42,2,0),creditos_sf!$D$2:$AY$99,base_minorista!$A1045,0)</f>
        <v>0</v>
      </c>
      <c r="I1045">
        <f>+HLOOKUP(VLOOKUP($B1045,$Q$2:$R$42,2,0),creditos_sf!$D$103:$AY$200,base_minorista!$A1045,0)</f>
        <v>0</v>
      </c>
      <c r="J1045">
        <f>+HLOOKUP(VLOOKUP($B1045,$Q$2:$R$42,2,0),Costo_fondeo!$D$3:$AY$100,base_minorista!$A1045,0)</f>
        <v>0</v>
      </c>
      <c r="K1045">
        <f>+HLOOKUP(VLOOKUP($B1045,$Q$2:$R$42,2,0),Costo_provisiones!$D$3:$AY$100,base_minorista!$A1045,0)</f>
        <v>0</v>
      </c>
      <c r="L1045">
        <f>+HLOOKUP(VLOOKUP($B1045,$Q$2:$R$42,2,0),Morosidad_control!$D$4:$AY$101,base_minorista!$A1045,0)</f>
        <v>0</v>
      </c>
      <c r="M1045">
        <f ca="1">+OFFSET(Capital_2!$D$2,base_minorista!A1045,0)</f>
        <v>3.6057998149039663</v>
      </c>
      <c r="N1045">
        <f>+HLOOKUP(VLOOKUP($B1045,$Q$2:$R$42,2,0),costo_laboral!$E$2:$AZ$99,base_minorista!$A1045,0)</f>
        <v>0</v>
      </c>
      <c r="O1045">
        <f>+HLOOKUP(VLOOKUP($B1045,$Q$2:$R$42,2,0),Participacion2!$D$2:$AO$99,base_minorista!$A1045,0)</f>
        <v>0</v>
      </c>
    </row>
    <row r="1046" spans="1:15" ht="16.5" x14ac:dyDescent="0.3">
      <c r="A1046">
        <v>73</v>
      </c>
      <c r="B1046">
        <v>11</v>
      </c>
      <c r="C1046">
        <v>72</v>
      </c>
      <c r="D1046" s="3">
        <v>43069</v>
      </c>
      <c r="E1046" s="33">
        <v>17</v>
      </c>
      <c r="F1046">
        <v>1</v>
      </c>
      <c r="G1046">
        <f>+HLOOKUP(VLOOKUP($B1046,$Q$2:$R$42,2,0),costos_sf!$D$2:$AY$99,base_minorista!$A1046,0)</f>
        <v>0</v>
      </c>
      <c r="H1046">
        <f>+HLOOKUP(VLOOKUP($B1046,$Q$2:$R$42,2,0),creditos_sf!$D$2:$AY$99,base_minorista!$A1046,0)</f>
        <v>0</v>
      </c>
      <c r="I1046">
        <f>+HLOOKUP(VLOOKUP($B1046,$Q$2:$R$42,2,0),creditos_sf!$D$103:$AY$200,base_minorista!$A1046,0)</f>
        <v>0</v>
      </c>
      <c r="J1046">
        <f>+HLOOKUP(VLOOKUP($B1046,$Q$2:$R$42,2,0),Costo_fondeo!$D$3:$AY$100,base_minorista!$A1046,0)</f>
        <v>0</v>
      </c>
      <c r="K1046">
        <f>+HLOOKUP(VLOOKUP($B1046,$Q$2:$R$42,2,0),Costo_provisiones!$D$3:$AY$100,base_minorista!$A1046,0)</f>
        <v>0</v>
      </c>
      <c r="L1046">
        <f>+HLOOKUP(VLOOKUP($B1046,$Q$2:$R$42,2,0),Morosidad_control!$D$4:$AY$101,base_minorista!$A1046,0)</f>
        <v>0</v>
      </c>
      <c r="M1046">
        <f ca="1">+OFFSET(Capital_2!$D$2,base_minorista!A1046,0)</f>
        <v>3.6120620419568428</v>
      </c>
      <c r="N1046">
        <f>+HLOOKUP(VLOOKUP($B1046,$Q$2:$R$42,2,0),costo_laboral!$E$2:$AZ$99,base_minorista!$A1046,0)</f>
        <v>0</v>
      </c>
      <c r="O1046">
        <f>+HLOOKUP(VLOOKUP($B1046,$Q$2:$R$42,2,0),Participacion2!$D$2:$AO$99,base_minorista!$A1046,0)</f>
        <v>0</v>
      </c>
    </row>
    <row r="1047" spans="1:15" ht="16.5" x14ac:dyDescent="0.3">
      <c r="A1047">
        <v>74</v>
      </c>
      <c r="B1047">
        <v>11</v>
      </c>
      <c r="C1047">
        <v>73</v>
      </c>
      <c r="D1047" s="3">
        <v>43100</v>
      </c>
      <c r="E1047" s="33">
        <v>17</v>
      </c>
      <c r="F1047">
        <v>1</v>
      </c>
      <c r="G1047">
        <f>+HLOOKUP(VLOOKUP($B1047,$Q$2:$R$42,2,0),costos_sf!$D$2:$AY$99,base_minorista!$A1047,0)</f>
        <v>0</v>
      </c>
      <c r="H1047">
        <f>+HLOOKUP(VLOOKUP($B1047,$Q$2:$R$42,2,0),creditos_sf!$D$2:$AY$99,base_minorista!$A1047,0)</f>
        <v>0</v>
      </c>
      <c r="I1047">
        <f>+HLOOKUP(VLOOKUP($B1047,$Q$2:$R$42,2,0),creditos_sf!$D$103:$AY$200,base_minorista!$A1047,0)</f>
        <v>0</v>
      </c>
      <c r="J1047">
        <f>+HLOOKUP(VLOOKUP($B1047,$Q$2:$R$42,2,0),Costo_fondeo!$D$3:$AY$100,base_minorista!$A1047,0)</f>
        <v>0</v>
      </c>
      <c r="K1047">
        <f>+HLOOKUP(VLOOKUP($B1047,$Q$2:$R$42,2,0),Costo_provisiones!$D$3:$AY$100,base_minorista!$A1047,0)</f>
        <v>0</v>
      </c>
      <c r="L1047">
        <f>+HLOOKUP(VLOOKUP($B1047,$Q$2:$R$42,2,0),Morosidad_control!$D$4:$AY$101,base_minorista!$A1047,0)</f>
        <v>0</v>
      </c>
      <c r="M1047">
        <f ca="1">+OFFSET(Capital_2!$D$2,base_minorista!A1047,0)</f>
        <v>3.5930762546706192</v>
      </c>
      <c r="N1047">
        <f>+HLOOKUP(VLOOKUP($B1047,$Q$2:$R$42,2,0),costo_laboral!$E$2:$AZ$99,base_minorista!$A1047,0)</f>
        <v>0</v>
      </c>
      <c r="O1047">
        <f>+HLOOKUP(VLOOKUP($B1047,$Q$2:$R$42,2,0),Participacion2!$D$2:$AO$99,base_minorista!$A1047,0)</f>
        <v>0</v>
      </c>
    </row>
    <row r="1048" spans="1:15" ht="16.5" x14ac:dyDescent="0.3">
      <c r="A1048">
        <v>75</v>
      </c>
      <c r="B1048">
        <v>11</v>
      </c>
      <c r="C1048">
        <v>74</v>
      </c>
      <c r="D1048" s="3">
        <v>43131</v>
      </c>
      <c r="E1048" s="33">
        <v>18</v>
      </c>
      <c r="F1048">
        <v>1</v>
      </c>
      <c r="G1048">
        <f>+HLOOKUP(VLOOKUP($B1048,$Q$2:$R$42,2,0),costos_sf!$D$2:$AY$99,base_minorista!$A1048,0)</f>
        <v>0</v>
      </c>
      <c r="H1048">
        <f>+HLOOKUP(VLOOKUP($B1048,$Q$2:$R$42,2,0),creditos_sf!$D$2:$AY$99,base_minorista!$A1048,0)</f>
        <v>0</v>
      </c>
      <c r="I1048">
        <f>+HLOOKUP(VLOOKUP($B1048,$Q$2:$R$42,2,0),creditos_sf!$D$103:$AY$200,base_minorista!$A1048,0)</f>
        <v>0</v>
      </c>
      <c r="J1048">
        <f>+HLOOKUP(VLOOKUP($B1048,$Q$2:$R$42,2,0),Costo_fondeo!$D$3:$AY$100,base_minorista!$A1048,0)</f>
        <v>0</v>
      </c>
      <c r="K1048">
        <f>+HLOOKUP(VLOOKUP($B1048,$Q$2:$R$42,2,0),Costo_provisiones!$D$3:$AY$100,base_minorista!$A1048,0)</f>
        <v>0</v>
      </c>
      <c r="L1048">
        <f>+HLOOKUP(VLOOKUP($B1048,$Q$2:$R$42,2,0),Morosidad_control!$D$4:$AY$101,base_minorista!$A1048,0)</f>
        <v>0</v>
      </c>
      <c r="M1048">
        <f ca="1">+OFFSET(Capital_2!$D$2,base_minorista!A1048,0)</f>
        <v>3.5815867697690567</v>
      </c>
      <c r="N1048">
        <f>+HLOOKUP(VLOOKUP($B1048,$Q$2:$R$42,2,0),costo_laboral!$E$2:$AZ$99,base_minorista!$A1048,0)</f>
        <v>0</v>
      </c>
      <c r="O1048">
        <f>+HLOOKUP(VLOOKUP($B1048,$Q$2:$R$42,2,0),Participacion2!$D$2:$AO$99,base_minorista!$A1048,0)</f>
        <v>0</v>
      </c>
    </row>
    <row r="1049" spans="1:15" ht="16.5" x14ac:dyDescent="0.3">
      <c r="A1049">
        <v>76</v>
      </c>
      <c r="B1049">
        <v>11</v>
      </c>
      <c r="C1049">
        <v>75</v>
      </c>
      <c r="D1049" s="3">
        <v>43159</v>
      </c>
      <c r="E1049" s="33">
        <v>18</v>
      </c>
      <c r="F1049">
        <v>1</v>
      </c>
      <c r="G1049">
        <f>+HLOOKUP(VLOOKUP($B1049,$Q$2:$R$42,2,0),costos_sf!$D$2:$AY$99,base_minorista!$A1049,0)</f>
        <v>0</v>
      </c>
      <c r="H1049">
        <f>+HLOOKUP(VLOOKUP($B1049,$Q$2:$R$42,2,0),creditos_sf!$D$2:$AY$99,base_minorista!$A1049,0)</f>
        <v>0</v>
      </c>
      <c r="I1049">
        <f>+HLOOKUP(VLOOKUP($B1049,$Q$2:$R$42,2,0),creditos_sf!$D$103:$AY$200,base_minorista!$A1049,0)</f>
        <v>0</v>
      </c>
      <c r="J1049">
        <f>+HLOOKUP(VLOOKUP($B1049,$Q$2:$R$42,2,0),Costo_fondeo!$D$3:$AY$100,base_minorista!$A1049,0)</f>
        <v>0</v>
      </c>
      <c r="K1049">
        <f>+HLOOKUP(VLOOKUP($B1049,$Q$2:$R$42,2,0),Costo_provisiones!$D$3:$AY$100,base_minorista!$A1049,0)</f>
        <v>0</v>
      </c>
      <c r="L1049">
        <f>+HLOOKUP(VLOOKUP($B1049,$Q$2:$R$42,2,0),Morosidad_control!$D$4:$AY$101,base_minorista!$A1049,0)</f>
        <v>0</v>
      </c>
      <c r="M1049">
        <f ca="1">+OFFSET(Capital_2!$D$2,base_minorista!A1049,0)</f>
        <v>3.5677590569055382</v>
      </c>
      <c r="N1049">
        <f>+HLOOKUP(VLOOKUP($B1049,$Q$2:$R$42,2,0),costo_laboral!$E$2:$AZ$99,base_minorista!$A1049,0)</f>
        <v>0</v>
      </c>
      <c r="O1049">
        <f>+HLOOKUP(VLOOKUP($B1049,$Q$2:$R$42,2,0),Participacion2!$D$2:$AO$99,base_minorista!$A1049,0)</f>
        <v>0</v>
      </c>
    </row>
    <row r="1050" spans="1:15" ht="16.5" x14ac:dyDescent="0.3">
      <c r="A1050">
        <v>77</v>
      </c>
      <c r="B1050">
        <v>11</v>
      </c>
      <c r="C1050">
        <v>76</v>
      </c>
      <c r="D1050" s="3">
        <v>43190</v>
      </c>
      <c r="E1050" s="33">
        <v>18</v>
      </c>
      <c r="F1050">
        <v>1</v>
      </c>
      <c r="G1050">
        <f>+HLOOKUP(VLOOKUP($B1050,$Q$2:$R$42,2,0),costos_sf!$D$2:$AY$99,base_minorista!$A1050,0)</f>
        <v>0</v>
      </c>
      <c r="H1050">
        <f>+HLOOKUP(VLOOKUP($B1050,$Q$2:$R$42,2,0),creditos_sf!$D$2:$AY$99,base_minorista!$A1050,0)</f>
        <v>0</v>
      </c>
      <c r="I1050">
        <f>+HLOOKUP(VLOOKUP($B1050,$Q$2:$R$42,2,0),creditos_sf!$D$103:$AY$200,base_minorista!$A1050,0)</f>
        <v>0</v>
      </c>
      <c r="J1050">
        <f>+HLOOKUP(VLOOKUP($B1050,$Q$2:$R$42,2,0),Costo_fondeo!$D$3:$AY$100,base_minorista!$A1050,0)</f>
        <v>0</v>
      </c>
      <c r="K1050">
        <f>+HLOOKUP(VLOOKUP($B1050,$Q$2:$R$42,2,0),Costo_provisiones!$D$3:$AY$100,base_minorista!$A1050,0)</f>
        <v>0</v>
      </c>
      <c r="L1050">
        <f>+HLOOKUP(VLOOKUP($B1050,$Q$2:$R$42,2,0),Morosidad_control!$D$4:$AY$101,base_minorista!$A1050,0)</f>
        <v>0</v>
      </c>
      <c r="M1050">
        <f ca="1">+OFFSET(Capital_2!$D$2,base_minorista!A1050,0)</f>
        <v>3.5535594036254383</v>
      </c>
      <c r="N1050">
        <f>+HLOOKUP(VLOOKUP($B1050,$Q$2:$R$42,2,0),costo_laboral!$E$2:$AZ$99,base_minorista!$A1050,0)</f>
        <v>0</v>
      </c>
      <c r="O1050">
        <f>+HLOOKUP(VLOOKUP($B1050,$Q$2:$R$42,2,0),Participacion2!$D$2:$AO$99,base_minorista!$A1050,0)</f>
        <v>0</v>
      </c>
    </row>
    <row r="1051" spans="1:15" ht="16.5" x14ac:dyDescent="0.3">
      <c r="A1051">
        <v>78</v>
      </c>
      <c r="B1051">
        <v>11</v>
      </c>
      <c r="C1051">
        <v>77</v>
      </c>
      <c r="D1051" s="3">
        <v>43220</v>
      </c>
      <c r="E1051" s="33">
        <v>18</v>
      </c>
      <c r="F1051">
        <v>1</v>
      </c>
      <c r="G1051">
        <f>+HLOOKUP(VLOOKUP($B1051,$Q$2:$R$42,2,0),costos_sf!$D$2:$AY$99,base_minorista!$A1051,0)</f>
        <v>0</v>
      </c>
      <c r="H1051">
        <f>+HLOOKUP(VLOOKUP($B1051,$Q$2:$R$42,2,0),creditos_sf!$D$2:$AY$99,base_minorista!$A1051,0)</f>
        <v>0</v>
      </c>
      <c r="I1051">
        <f>+HLOOKUP(VLOOKUP($B1051,$Q$2:$R$42,2,0),creditos_sf!$D$103:$AY$200,base_minorista!$A1051,0)</f>
        <v>0</v>
      </c>
      <c r="J1051">
        <f>+HLOOKUP(VLOOKUP($B1051,$Q$2:$R$42,2,0),Costo_fondeo!$D$3:$AY$100,base_minorista!$A1051,0)</f>
        <v>0</v>
      </c>
      <c r="K1051">
        <f>+HLOOKUP(VLOOKUP($B1051,$Q$2:$R$42,2,0),Costo_provisiones!$D$3:$AY$100,base_minorista!$A1051,0)</f>
        <v>0</v>
      </c>
      <c r="L1051">
        <f>+HLOOKUP(VLOOKUP($B1051,$Q$2:$R$42,2,0),Morosidad_control!$D$4:$AY$101,base_minorista!$A1051,0)</f>
        <v>0</v>
      </c>
      <c r="M1051">
        <f ca="1">+OFFSET(Capital_2!$D$2,base_minorista!A1051,0)</f>
        <v>3.5277001527594574</v>
      </c>
      <c r="N1051">
        <f>+HLOOKUP(VLOOKUP($B1051,$Q$2:$R$42,2,0),costo_laboral!$E$2:$AZ$99,base_minorista!$A1051,0)</f>
        <v>0</v>
      </c>
      <c r="O1051">
        <f>+HLOOKUP(VLOOKUP($B1051,$Q$2:$R$42,2,0),Participacion2!$D$2:$AO$99,base_minorista!$A1051,0)</f>
        <v>0</v>
      </c>
    </row>
    <row r="1052" spans="1:15" ht="16.5" x14ac:dyDescent="0.3">
      <c r="A1052">
        <v>79</v>
      </c>
      <c r="B1052">
        <v>11</v>
      </c>
      <c r="C1052">
        <v>78</v>
      </c>
      <c r="D1052" s="3">
        <v>43251</v>
      </c>
      <c r="E1052" s="33">
        <v>18</v>
      </c>
      <c r="F1052">
        <v>1</v>
      </c>
      <c r="G1052">
        <f>+HLOOKUP(VLOOKUP($B1052,$Q$2:$R$42,2,0),costos_sf!$D$2:$AY$99,base_minorista!$A1052,0)</f>
        <v>0</v>
      </c>
      <c r="H1052">
        <f>+HLOOKUP(VLOOKUP($B1052,$Q$2:$R$42,2,0),creditos_sf!$D$2:$AY$99,base_minorista!$A1052,0)</f>
        <v>0</v>
      </c>
      <c r="I1052">
        <f>+HLOOKUP(VLOOKUP($B1052,$Q$2:$R$42,2,0),creditos_sf!$D$103:$AY$200,base_minorista!$A1052,0)</f>
        <v>0</v>
      </c>
      <c r="J1052">
        <f>+HLOOKUP(VLOOKUP($B1052,$Q$2:$R$42,2,0),Costo_fondeo!$D$3:$AY$100,base_minorista!$A1052,0)</f>
        <v>0</v>
      </c>
      <c r="K1052">
        <f>+HLOOKUP(VLOOKUP($B1052,$Q$2:$R$42,2,0),Costo_provisiones!$D$3:$AY$100,base_minorista!$A1052,0)</f>
        <v>0</v>
      </c>
      <c r="L1052">
        <f>+HLOOKUP(VLOOKUP($B1052,$Q$2:$R$42,2,0),Morosidad_control!$D$4:$AY$101,base_minorista!$A1052,0)</f>
        <v>0</v>
      </c>
      <c r="M1052">
        <f ca="1">+OFFSET(Capital_2!$D$2,base_minorista!A1052,0)</f>
        <v>3.5069368282381337</v>
      </c>
      <c r="N1052">
        <f>+HLOOKUP(VLOOKUP($B1052,$Q$2:$R$42,2,0),costo_laboral!$E$2:$AZ$99,base_minorista!$A1052,0)</f>
        <v>0</v>
      </c>
      <c r="O1052">
        <f>+HLOOKUP(VLOOKUP($B1052,$Q$2:$R$42,2,0),Participacion2!$D$2:$AO$99,base_minorista!$A1052,0)</f>
        <v>0</v>
      </c>
    </row>
    <row r="1053" spans="1:15" ht="16.5" x14ac:dyDescent="0.3">
      <c r="A1053">
        <v>80</v>
      </c>
      <c r="B1053">
        <v>11</v>
      </c>
      <c r="C1053">
        <v>79</v>
      </c>
      <c r="D1053" s="3">
        <v>43281</v>
      </c>
      <c r="E1053" s="33">
        <v>18</v>
      </c>
      <c r="F1053">
        <v>1</v>
      </c>
      <c r="G1053">
        <f>+HLOOKUP(VLOOKUP($B1053,$Q$2:$R$42,2,0),costos_sf!$D$2:$AY$99,base_minorista!$A1053,0)</f>
        <v>0</v>
      </c>
      <c r="H1053">
        <f>+HLOOKUP(VLOOKUP($B1053,$Q$2:$R$42,2,0),creditos_sf!$D$2:$AY$99,base_minorista!$A1053,0)</f>
        <v>0</v>
      </c>
      <c r="I1053">
        <f>+HLOOKUP(VLOOKUP($B1053,$Q$2:$R$42,2,0),creditos_sf!$D$103:$AY$200,base_minorista!$A1053,0)</f>
        <v>0</v>
      </c>
      <c r="J1053">
        <f>+HLOOKUP(VLOOKUP($B1053,$Q$2:$R$42,2,0),Costo_fondeo!$D$3:$AY$100,base_minorista!$A1053,0)</f>
        <v>0</v>
      </c>
      <c r="K1053">
        <f>+HLOOKUP(VLOOKUP($B1053,$Q$2:$R$42,2,0),Costo_provisiones!$D$3:$AY$100,base_minorista!$A1053,0)</f>
        <v>0</v>
      </c>
      <c r="L1053">
        <f>+HLOOKUP(VLOOKUP($B1053,$Q$2:$R$42,2,0),Morosidad_control!$D$4:$AY$101,base_minorista!$A1053,0)</f>
        <v>0</v>
      </c>
      <c r="M1053">
        <f ca="1">+OFFSET(Capital_2!$D$2,base_minorista!A1053,0)</f>
        <v>3.4861804073665166</v>
      </c>
      <c r="N1053">
        <f>+HLOOKUP(VLOOKUP($B1053,$Q$2:$R$42,2,0),costo_laboral!$E$2:$AZ$99,base_minorista!$A1053,0)</f>
        <v>0</v>
      </c>
      <c r="O1053">
        <f>+HLOOKUP(VLOOKUP($B1053,$Q$2:$R$42,2,0),Participacion2!$D$2:$AO$99,base_minorista!$A1053,0)</f>
        <v>0</v>
      </c>
    </row>
    <row r="1054" spans="1:15" ht="16.5" x14ac:dyDescent="0.3">
      <c r="A1054">
        <v>81</v>
      </c>
      <c r="B1054">
        <v>11</v>
      </c>
      <c r="C1054">
        <v>80</v>
      </c>
      <c r="D1054" s="3">
        <v>43312</v>
      </c>
      <c r="E1054" s="33">
        <v>18</v>
      </c>
      <c r="F1054">
        <v>1</v>
      </c>
      <c r="G1054">
        <f>+HLOOKUP(VLOOKUP($B1054,$Q$2:$R$42,2,0),costos_sf!$D$2:$AY$99,base_minorista!$A1054,0)</f>
        <v>0</v>
      </c>
      <c r="H1054">
        <f>+HLOOKUP(VLOOKUP($B1054,$Q$2:$R$42,2,0),creditos_sf!$D$2:$AY$99,base_minorista!$A1054,0)</f>
        <v>0</v>
      </c>
      <c r="I1054">
        <f>+HLOOKUP(VLOOKUP($B1054,$Q$2:$R$42,2,0),creditos_sf!$D$103:$AY$200,base_minorista!$A1054,0)</f>
        <v>0</v>
      </c>
      <c r="J1054">
        <f>+HLOOKUP(VLOOKUP($B1054,$Q$2:$R$42,2,0),Costo_fondeo!$D$3:$AY$100,base_minorista!$A1054,0)</f>
        <v>0</v>
      </c>
      <c r="K1054">
        <f>+HLOOKUP(VLOOKUP($B1054,$Q$2:$R$42,2,0),Costo_provisiones!$D$3:$AY$100,base_minorista!$A1054,0)</f>
        <v>0</v>
      </c>
      <c r="L1054">
        <f>+HLOOKUP(VLOOKUP($B1054,$Q$2:$R$42,2,0),Morosidad_control!$D$4:$AY$101,base_minorista!$A1054,0)</f>
        <v>0</v>
      </c>
      <c r="M1054">
        <f ca="1">+OFFSET(Capital_2!$D$2,base_minorista!A1054,0)</f>
        <v>3.4635993253239059</v>
      </c>
      <c r="N1054">
        <f>+HLOOKUP(VLOOKUP($B1054,$Q$2:$R$42,2,0),costo_laboral!$E$2:$AZ$99,base_minorista!$A1054,0)</f>
        <v>0</v>
      </c>
      <c r="O1054">
        <f>+HLOOKUP(VLOOKUP($B1054,$Q$2:$R$42,2,0),Participacion2!$D$2:$AO$99,base_minorista!$A1054,0)</f>
        <v>0</v>
      </c>
    </row>
    <row r="1055" spans="1:15" ht="16.5" x14ac:dyDescent="0.3">
      <c r="A1055">
        <v>82</v>
      </c>
      <c r="B1055">
        <v>11</v>
      </c>
      <c r="C1055">
        <v>81</v>
      </c>
      <c r="D1055" s="3">
        <v>43343</v>
      </c>
      <c r="E1055" s="33">
        <v>18</v>
      </c>
      <c r="F1055">
        <v>1</v>
      </c>
      <c r="G1055">
        <f>+HLOOKUP(VLOOKUP($B1055,$Q$2:$R$42,2,0),costos_sf!$D$2:$AY$99,base_minorista!$A1055,0)</f>
        <v>0</v>
      </c>
      <c r="H1055">
        <f>+HLOOKUP(VLOOKUP($B1055,$Q$2:$R$42,2,0),creditos_sf!$D$2:$AY$99,base_minorista!$A1055,0)</f>
        <v>0</v>
      </c>
      <c r="I1055">
        <f>+HLOOKUP(VLOOKUP($B1055,$Q$2:$R$42,2,0),creditos_sf!$D$103:$AY$200,base_minorista!$A1055,0)</f>
        <v>0</v>
      </c>
      <c r="J1055">
        <f>+HLOOKUP(VLOOKUP($B1055,$Q$2:$R$42,2,0),Costo_fondeo!$D$3:$AY$100,base_minorista!$A1055,0)</f>
        <v>0</v>
      </c>
      <c r="K1055">
        <f>+HLOOKUP(VLOOKUP($B1055,$Q$2:$R$42,2,0),Costo_provisiones!$D$3:$AY$100,base_minorista!$A1055,0)</f>
        <v>0</v>
      </c>
      <c r="L1055">
        <f>+HLOOKUP(VLOOKUP($B1055,$Q$2:$R$42,2,0),Morosidad_control!$D$4:$AY$101,base_minorista!$A1055,0)</f>
        <v>0</v>
      </c>
      <c r="M1055">
        <f ca="1">+OFFSET(Capital_2!$D$2,base_minorista!A1055,0)</f>
        <v>3.442349118867654</v>
      </c>
      <c r="N1055">
        <f>+HLOOKUP(VLOOKUP($B1055,$Q$2:$R$42,2,0),costo_laboral!$E$2:$AZ$99,base_minorista!$A1055,0)</f>
        <v>0</v>
      </c>
      <c r="O1055">
        <f>+HLOOKUP(VLOOKUP($B1055,$Q$2:$R$42,2,0),Participacion2!$D$2:$AO$99,base_minorista!$A1055,0)</f>
        <v>0</v>
      </c>
    </row>
    <row r="1056" spans="1:15" ht="16.5" x14ac:dyDescent="0.3">
      <c r="A1056">
        <v>83</v>
      </c>
      <c r="B1056">
        <v>11</v>
      </c>
      <c r="C1056">
        <v>82</v>
      </c>
      <c r="D1056" s="3">
        <v>43373</v>
      </c>
      <c r="E1056" s="33">
        <v>18</v>
      </c>
      <c r="F1056">
        <v>1</v>
      </c>
      <c r="G1056">
        <f>+HLOOKUP(VLOOKUP($B1056,$Q$2:$R$42,2,0),costos_sf!$D$2:$AY$99,base_minorista!$A1056,0)</f>
        <v>0</v>
      </c>
      <c r="H1056">
        <f>+HLOOKUP(VLOOKUP($B1056,$Q$2:$R$42,2,0),creditos_sf!$D$2:$AY$99,base_minorista!$A1056,0)</f>
        <v>0</v>
      </c>
      <c r="I1056">
        <f>+HLOOKUP(VLOOKUP($B1056,$Q$2:$R$42,2,0),creditos_sf!$D$103:$AY$200,base_minorista!$A1056,0)</f>
        <v>0</v>
      </c>
      <c r="J1056">
        <f>+HLOOKUP(VLOOKUP($B1056,$Q$2:$R$42,2,0),Costo_fondeo!$D$3:$AY$100,base_minorista!$A1056,0)</f>
        <v>0</v>
      </c>
      <c r="K1056">
        <f>+HLOOKUP(VLOOKUP($B1056,$Q$2:$R$42,2,0),Costo_provisiones!$D$3:$AY$100,base_minorista!$A1056,0)</f>
        <v>0</v>
      </c>
      <c r="L1056">
        <f>+HLOOKUP(VLOOKUP($B1056,$Q$2:$R$42,2,0),Morosidad_control!$D$4:$AY$101,base_minorista!$A1056,0)</f>
        <v>0</v>
      </c>
      <c r="M1056">
        <f ca="1">+OFFSET(Capital_2!$D$2,base_minorista!A1056,0)</f>
        <v>3.430093895939399</v>
      </c>
      <c r="N1056">
        <f>+HLOOKUP(VLOOKUP($B1056,$Q$2:$R$42,2,0),costo_laboral!$E$2:$AZ$99,base_minorista!$A1056,0)</f>
        <v>0</v>
      </c>
      <c r="O1056">
        <f>+HLOOKUP(VLOOKUP($B1056,$Q$2:$R$42,2,0),Participacion2!$D$2:$AO$99,base_minorista!$A1056,0)</f>
        <v>0</v>
      </c>
    </row>
    <row r="1057" spans="1:15" ht="16.5" x14ac:dyDescent="0.3">
      <c r="A1057">
        <v>84</v>
      </c>
      <c r="B1057">
        <v>11</v>
      </c>
      <c r="C1057">
        <v>83</v>
      </c>
      <c r="D1057" s="3">
        <v>43404</v>
      </c>
      <c r="E1057" s="33">
        <v>18</v>
      </c>
      <c r="F1057">
        <v>1</v>
      </c>
      <c r="G1057">
        <f>+HLOOKUP(VLOOKUP($B1057,$Q$2:$R$42,2,0),costos_sf!$D$2:$AY$99,base_minorista!$A1057,0)</f>
        <v>0</v>
      </c>
      <c r="H1057">
        <f>+HLOOKUP(VLOOKUP($B1057,$Q$2:$R$42,2,0),creditos_sf!$D$2:$AY$99,base_minorista!$A1057,0)</f>
        <v>0</v>
      </c>
      <c r="I1057">
        <f>+HLOOKUP(VLOOKUP($B1057,$Q$2:$R$42,2,0),creditos_sf!$D$103:$AY$200,base_minorista!$A1057,0)</f>
        <v>0</v>
      </c>
      <c r="J1057">
        <f>+HLOOKUP(VLOOKUP($B1057,$Q$2:$R$42,2,0),Costo_fondeo!$D$3:$AY$100,base_minorista!$A1057,0)</f>
        <v>0</v>
      </c>
      <c r="K1057">
        <f>+HLOOKUP(VLOOKUP($B1057,$Q$2:$R$42,2,0),Costo_provisiones!$D$3:$AY$100,base_minorista!$A1057,0)</f>
        <v>0</v>
      </c>
      <c r="L1057">
        <f>+HLOOKUP(VLOOKUP($B1057,$Q$2:$R$42,2,0),Morosidad_control!$D$4:$AY$101,base_minorista!$A1057,0)</f>
        <v>0</v>
      </c>
      <c r="M1057">
        <f ca="1">+OFFSET(Capital_2!$D$2,base_minorista!A1057,0)</f>
        <v>3.4233579602032216</v>
      </c>
      <c r="N1057">
        <f>+HLOOKUP(VLOOKUP($B1057,$Q$2:$R$42,2,0),costo_laboral!$E$2:$AZ$99,base_minorista!$A1057,0)</f>
        <v>0</v>
      </c>
      <c r="O1057">
        <f>+HLOOKUP(VLOOKUP($B1057,$Q$2:$R$42,2,0),Participacion2!$D$2:$AO$99,base_minorista!$A1057,0)</f>
        <v>0</v>
      </c>
    </row>
    <row r="1058" spans="1:15" ht="16.5" x14ac:dyDescent="0.3">
      <c r="A1058">
        <v>85</v>
      </c>
      <c r="B1058">
        <v>11</v>
      </c>
      <c r="C1058">
        <v>84</v>
      </c>
      <c r="D1058" s="3">
        <v>43434</v>
      </c>
      <c r="E1058" s="33">
        <v>18</v>
      </c>
      <c r="F1058">
        <v>1</v>
      </c>
      <c r="G1058">
        <f>+HLOOKUP(VLOOKUP($B1058,$Q$2:$R$42,2,0),costos_sf!$D$2:$AY$99,base_minorista!$A1058,0)</f>
        <v>0</v>
      </c>
      <c r="H1058">
        <f>+HLOOKUP(VLOOKUP($B1058,$Q$2:$R$42,2,0),creditos_sf!$D$2:$AY$99,base_minorista!$A1058,0)</f>
        <v>0</v>
      </c>
      <c r="I1058">
        <f>+HLOOKUP(VLOOKUP($B1058,$Q$2:$R$42,2,0),creditos_sf!$D$103:$AY$200,base_minorista!$A1058,0)</f>
        <v>0</v>
      </c>
      <c r="J1058">
        <f>+HLOOKUP(VLOOKUP($B1058,$Q$2:$R$42,2,0),Costo_fondeo!$D$3:$AY$100,base_minorista!$A1058,0)</f>
        <v>0</v>
      </c>
      <c r="K1058">
        <f>+HLOOKUP(VLOOKUP($B1058,$Q$2:$R$42,2,0),Costo_provisiones!$D$3:$AY$100,base_minorista!$A1058,0)</f>
        <v>0</v>
      </c>
      <c r="L1058">
        <f>+HLOOKUP(VLOOKUP($B1058,$Q$2:$R$42,2,0),Morosidad_control!$D$4:$AY$101,base_minorista!$A1058,0)</f>
        <v>0</v>
      </c>
      <c r="M1058">
        <f ca="1">+OFFSET(Capital_2!$D$2,base_minorista!A1058,0)</f>
        <v>3.4154915843908498</v>
      </c>
      <c r="N1058">
        <f>+HLOOKUP(VLOOKUP($B1058,$Q$2:$R$42,2,0),costo_laboral!$E$2:$AZ$99,base_minorista!$A1058,0)</f>
        <v>0</v>
      </c>
      <c r="O1058">
        <f>+HLOOKUP(VLOOKUP($B1058,$Q$2:$R$42,2,0),Participacion2!$D$2:$AO$99,base_minorista!$A1058,0)</f>
        <v>0</v>
      </c>
    </row>
    <row r="1059" spans="1:15" ht="16.5" x14ac:dyDescent="0.3">
      <c r="A1059">
        <v>86</v>
      </c>
      <c r="B1059">
        <v>11</v>
      </c>
      <c r="C1059">
        <v>85</v>
      </c>
      <c r="D1059" s="3">
        <v>43465</v>
      </c>
      <c r="E1059" s="33">
        <v>18</v>
      </c>
      <c r="F1059">
        <v>1</v>
      </c>
      <c r="G1059">
        <f>+HLOOKUP(VLOOKUP($B1059,$Q$2:$R$42,2,0),costos_sf!$D$2:$AY$99,base_minorista!$A1059,0)</f>
        <v>0</v>
      </c>
      <c r="H1059">
        <f>+HLOOKUP(VLOOKUP($B1059,$Q$2:$R$42,2,0),creditos_sf!$D$2:$AY$99,base_minorista!$A1059,0)</f>
        <v>0</v>
      </c>
      <c r="I1059">
        <f>+HLOOKUP(VLOOKUP($B1059,$Q$2:$R$42,2,0),creditos_sf!$D$103:$AY$200,base_minorista!$A1059,0)</f>
        <v>0</v>
      </c>
      <c r="J1059">
        <f>+HLOOKUP(VLOOKUP($B1059,$Q$2:$R$42,2,0),Costo_fondeo!$D$3:$AY$100,base_minorista!$A1059,0)</f>
        <v>0</v>
      </c>
      <c r="K1059">
        <f>+HLOOKUP(VLOOKUP($B1059,$Q$2:$R$42,2,0),Costo_provisiones!$D$3:$AY$100,base_minorista!$A1059,0)</f>
        <v>0</v>
      </c>
      <c r="L1059">
        <f>+HLOOKUP(VLOOKUP($B1059,$Q$2:$R$42,2,0),Morosidad_control!$D$4:$AY$101,base_minorista!$A1059,0)</f>
        <v>0</v>
      </c>
      <c r="M1059">
        <f ca="1">+OFFSET(Capital_2!$D$2,base_minorista!A1059,0)</f>
        <v>3.4351377010367652</v>
      </c>
      <c r="N1059">
        <f>+HLOOKUP(VLOOKUP($B1059,$Q$2:$R$42,2,0),costo_laboral!$E$2:$AZ$99,base_minorista!$A1059,0)</f>
        <v>0</v>
      </c>
      <c r="O1059">
        <f>+HLOOKUP(VLOOKUP($B1059,$Q$2:$R$42,2,0),Participacion2!$D$2:$AO$99,base_minorista!$A1059,0)</f>
        <v>0</v>
      </c>
    </row>
    <row r="1060" spans="1:15" ht="16.5" x14ac:dyDescent="0.3">
      <c r="A1060">
        <v>87</v>
      </c>
      <c r="B1060">
        <v>11</v>
      </c>
      <c r="C1060">
        <v>86</v>
      </c>
      <c r="D1060" s="3">
        <v>43496</v>
      </c>
      <c r="E1060" s="33">
        <v>19</v>
      </c>
      <c r="F1060">
        <v>1</v>
      </c>
      <c r="G1060">
        <f>+HLOOKUP(VLOOKUP($B1060,$Q$2:$R$42,2,0),costos_sf!$D$2:$AY$99,base_minorista!$A1060,0)</f>
        <v>0</v>
      </c>
      <c r="H1060">
        <f>+HLOOKUP(VLOOKUP($B1060,$Q$2:$R$42,2,0),creditos_sf!$D$2:$AY$99,base_minorista!$A1060,0)</f>
        <v>0</v>
      </c>
      <c r="I1060">
        <f>+HLOOKUP(VLOOKUP($B1060,$Q$2:$R$42,2,0),creditos_sf!$D$103:$AY$200,base_minorista!$A1060,0)</f>
        <v>0</v>
      </c>
      <c r="J1060">
        <f>+HLOOKUP(VLOOKUP($B1060,$Q$2:$R$42,2,0),Costo_fondeo!$D$3:$AY$100,base_minorista!$A1060,0)</f>
        <v>0</v>
      </c>
      <c r="K1060">
        <f>+HLOOKUP(VLOOKUP($B1060,$Q$2:$R$42,2,0),Costo_provisiones!$D$3:$AY$100,base_minorista!$A1060,0)</f>
        <v>0</v>
      </c>
      <c r="L1060">
        <f>+HLOOKUP(VLOOKUP($B1060,$Q$2:$R$42,2,0),Morosidad_control!$D$4:$AY$101,base_minorista!$A1060,0)</f>
        <v>0</v>
      </c>
      <c r="M1060">
        <f ca="1">+OFFSET(Capital_2!$D$2,base_minorista!A1060,0)</f>
        <v>3.144198069372997</v>
      </c>
      <c r="N1060">
        <f>+HLOOKUP(VLOOKUP($B1060,$Q$2:$R$42,2,0),costo_laboral!$E$2:$AZ$99,base_minorista!$A1060,0)</f>
        <v>0</v>
      </c>
      <c r="O1060">
        <f>+HLOOKUP(VLOOKUP($B1060,$Q$2:$R$42,2,0),Participacion2!$D$2:$AO$99,base_minorista!$A1060,0)</f>
        <v>0</v>
      </c>
    </row>
    <row r="1061" spans="1:15" ht="16.5" x14ac:dyDescent="0.3">
      <c r="A1061">
        <v>88</v>
      </c>
      <c r="B1061">
        <v>11</v>
      </c>
      <c r="C1061">
        <v>87</v>
      </c>
      <c r="D1061" s="3">
        <v>43524</v>
      </c>
      <c r="E1061" s="33">
        <v>19</v>
      </c>
      <c r="F1061">
        <v>1</v>
      </c>
      <c r="G1061">
        <f>+HLOOKUP(VLOOKUP($B1061,$Q$2:$R$42,2,0),costos_sf!$D$2:$AY$99,base_minorista!$A1061,0)</f>
        <v>0</v>
      </c>
      <c r="H1061">
        <f>+HLOOKUP(VLOOKUP($B1061,$Q$2:$R$42,2,0),creditos_sf!$D$2:$AY$99,base_minorista!$A1061,0)</f>
        <v>0</v>
      </c>
      <c r="I1061">
        <f>+HLOOKUP(VLOOKUP($B1061,$Q$2:$R$42,2,0),creditos_sf!$D$103:$AY$200,base_minorista!$A1061,0)</f>
        <v>0</v>
      </c>
      <c r="J1061">
        <f>+HLOOKUP(VLOOKUP($B1061,$Q$2:$R$42,2,0),Costo_fondeo!$D$3:$AY$100,base_minorista!$A1061,0)</f>
        <v>0</v>
      </c>
      <c r="K1061">
        <f>+HLOOKUP(VLOOKUP($B1061,$Q$2:$R$42,2,0),Costo_provisiones!$D$3:$AY$100,base_minorista!$A1061,0)</f>
        <v>0</v>
      </c>
      <c r="L1061">
        <f>+HLOOKUP(VLOOKUP($B1061,$Q$2:$R$42,2,0),Morosidad_control!$D$4:$AY$101,base_minorista!$A1061,0)</f>
        <v>0</v>
      </c>
      <c r="M1061">
        <f ca="1">+OFFSET(Capital_2!$D$2,base_minorista!A1061,0)</f>
        <v>3.1750048296191844</v>
      </c>
      <c r="N1061">
        <f>+HLOOKUP(VLOOKUP($B1061,$Q$2:$R$42,2,0),costo_laboral!$E$2:$AZ$99,base_minorista!$A1061,0)</f>
        <v>0</v>
      </c>
      <c r="O1061">
        <f>+HLOOKUP(VLOOKUP($B1061,$Q$2:$R$42,2,0),Participacion2!$D$2:$AO$99,base_minorista!$A1061,0)</f>
        <v>0</v>
      </c>
    </row>
    <row r="1062" spans="1:15" ht="16.5" x14ac:dyDescent="0.3">
      <c r="A1062">
        <v>89</v>
      </c>
      <c r="B1062">
        <v>11</v>
      </c>
      <c r="C1062">
        <v>88</v>
      </c>
      <c r="D1062" s="3">
        <v>43555</v>
      </c>
      <c r="E1062" s="33">
        <v>19</v>
      </c>
      <c r="F1062">
        <v>1</v>
      </c>
      <c r="G1062">
        <f>+HLOOKUP(VLOOKUP($B1062,$Q$2:$R$42,2,0),costos_sf!$D$2:$AY$99,base_minorista!$A1062,0)</f>
        <v>0</v>
      </c>
      <c r="H1062">
        <f>+HLOOKUP(VLOOKUP($B1062,$Q$2:$R$42,2,0),creditos_sf!$D$2:$AY$99,base_minorista!$A1062,0)</f>
        <v>0</v>
      </c>
      <c r="I1062">
        <f>+HLOOKUP(VLOOKUP($B1062,$Q$2:$R$42,2,0),creditos_sf!$D$103:$AY$200,base_minorista!$A1062,0)</f>
        <v>0</v>
      </c>
      <c r="J1062">
        <f>+HLOOKUP(VLOOKUP($B1062,$Q$2:$R$42,2,0),Costo_fondeo!$D$3:$AY$100,base_minorista!$A1062,0)</f>
        <v>0</v>
      </c>
      <c r="K1062">
        <f>+HLOOKUP(VLOOKUP($B1062,$Q$2:$R$42,2,0),Costo_provisiones!$D$3:$AY$100,base_minorista!$A1062,0)</f>
        <v>0</v>
      </c>
      <c r="L1062">
        <f>+HLOOKUP(VLOOKUP($B1062,$Q$2:$R$42,2,0),Morosidad_control!$D$4:$AY$101,base_minorista!$A1062,0)</f>
        <v>0</v>
      </c>
      <c r="M1062">
        <f ca="1">+OFFSET(Capital_2!$D$2,base_minorista!A1062,0)</f>
        <v>3.2070490236396596</v>
      </c>
      <c r="N1062">
        <f>+HLOOKUP(VLOOKUP($B1062,$Q$2:$R$42,2,0),costo_laboral!$E$2:$AZ$99,base_minorista!$A1062,0)</f>
        <v>0</v>
      </c>
      <c r="O1062">
        <f>+HLOOKUP(VLOOKUP($B1062,$Q$2:$R$42,2,0),Participacion2!$D$2:$AO$99,base_minorista!$A1062,0)</f>
        <v>0</v>
      </c>
    </row>
    <row r="1063" spans="1:15" ht="16.5" x14ac:dyDescent="0.3">
      <c r="A1063">
        <v>90</v>
      </c>
      <c r="B1063">
        <v>11</v>
      </c>
      <c r="C1063">
        <v>89</v>
      </c>
      <c r="D1063" s="3">
        <v>43585</v>
      </c>
      <c r="E1063" s="33">
        <v>19</v>
      </c>
      <c r="F1063">
        <v>1</v>
      </c>
      <c r="G1063">
        <f>+HLOOKUP(VLOOKUP($B1063,$Q$2:$R$42,2,0),costos_sf!$D$2:$AY$99,base_minorista!$A1063,0)</f>
        <v>0</v>
      </c>
      <c r="H1063">
        <f>+HLOOKUP(VLOOKUP($B1063,$Q$2:$R$42,2,0),creditos_sf!$D$2:$AY$99,base_minorista!$A1063,0)</f>
        <v>0</v>
      </c>
      <c r="I1063">
        <f>+HLOOKUP(VLOOKUP($B1063,$Q$2:$R$42,2,0),creditos_sf!$D$103:$AY$200,base_minorista!$A1063,0)</f>
        <v>0</v>
      </c>
      <c r="J1063">
        <f>+HLOOKUP(VLOOKUP($B1063,$Q$2:$R$42,2,0),Costo_fondeo!$D$3:$AY$100,base_minorista!$A1063,0)</f>
        <v>0</v>
      </c>
      <c r="K1063">
        <f>+HLOOKUP(VLOOKUP($B1063,$Q$2:$R$42,2,0),Costo_provisiones!$D$3:$AY$100,base_minorista!$A1063,0)</f>
        <v>0</v>
      </c>
      <c r="L1063">
        <f>+HLOOKUP(VLOOKUP($B1063,$Q$2:$R$42,2,0),Morosidad_control!$D$4:$AY$101,base_minorista!$A1063,0)</f>
        <v>0</v>
      </c>
      <c r="M1063">
        <f ca="1">+OFFSET(Capital_2!$D$2,base_minorista!A1063,0)</f>
        <v>3.2607827391957867</v>
      </c>
      <c r="N1063">
        <f>+HLOOKUP(VLOOKUP($B1063,$Q$2:$R$42,2,0),costo_laboral!$E$2:$AZ$99,base_minorista!$A1063,0)</f>
        <v>0</v>
      </c>
      <c r="O1063">
        <f>+HLOOKUP(VLOOKUP($B1063,$Q$2:$R$42,2,0),Participacion2!$D$2:$AO$99,base_minorista!$A1063,0)</f>
        <v>0</v>
      </c>
    </row>
    <row r="1064" spans="1:15" ht="16.5" x14ac:dyDescent="0.3">
      <c r="A1064">
        <v>91</v>
      </c>
      <c r="B1064">
        <v>11</v>
      </c>
      <c r="C1064">
        <v>90</v>
      </c>
      <c r="D1064" s="3">
        <v>43616</v>
      </c>
      <c r="E1064" s="33">
        <v>19</v>
      </c>
      <c r="F1064">
        <v>1</v>
      </c>
      <c r="G1064">
        <f>+HLOOKUP(VLOOKUP($B1064,$Q$2:$R$42,2,0),costos_sf!$D$2:$AY$99,base_minorista!$A1064,0)</f>
        <v>0</v>
      </c>
      <c r="H1064">
        <f>+HLOOKUP(VLOOKUP($B1064,$Q$2:$R$42,2,0),creditos_sf!$D$2:$AY$99,base_minorista!$A1064,0)</f>
        <v>0</v>
      </c>
      <c r="I1064">
        <f>+HLOOKUP(VLOOKUP($B1064,$Q$2:$R$42,2,0),creditos_sf!$D$103:$AY$200,base_minorista!$A1064,0)</f>
        <v>0</v>
      </c>
      <c r="J1064">
        <f>+HLOOKUP(VLOOKUP($B1064,$Q$2:$R$42,2,0),Costo_fondeo!$D$3:$AY$100,base_minorista!$A1064,0)</f>
        <v>0</v>
      </c>
      <c r="K1064">
        <f>+HLOOKUP(VLOOKUP($B1064,$Q$2:$R$42,2,0),Costo_provisiones!$D$3:$AY$100,base_minorista!$A1064,0)</f>
        <v>0</v>
      </c>
      <c r="L1064">
        <f>+HLOOKUP(VLOOKUP($B1064,$Q$2:$R$42,2,0),Morosidad_control!$D$4:$AY$101,base_minorista!$A1064,0)</f>
        <v>0</v>
      </c>
      <c r="M1064">
        <f ca="1">+OFFSET(Capital_2!$D$2,base_minorista!A1064,0)</f>
        <v>3.2822741119614118</v>
      </c>
      <c r="N1064">
        <f>+HLOOKUP(VLOOKUP($B1064,$Q$2:$R$42,2,0),costo_laboral!$E$2:$AZ$99,base_minorista!$A1064,0)</f>
        <v>0</v>
      </c>
      <c r="O1064">
        <f>+HLOOKUP(VLOOKUP($B1064,$Q$2:$R$42,2,0),Participacion2!$D$2:$AO$99,base_minorista!$A1064,0)</f>
        <v>0</v>
      </c>
    </row>
    <row r="1065" spans="1:15" ht="16.5" x14ac:dyDescent="0.3">
      <c r="A1065">
        <v>92</v>
      </c>
      <c r="B1065">
        <v>11</v>
      </c>
      <c r="C1065">
        <v>91</v>
      </c>
      <c r="D1065" s="3">
        <v>43646</v>
      </c>
      <c r="E1065" s="33">
        <v>19</v>
      </c>
      <c r="F1065">
        <v>1</v>
      </c>
      <c r="G1065">
        <f>+HLOOKUP(VLOOKUP($B1065,$Q$2:$R$42,2,0),costos_sf!$D$2:$AY$99,base_minorista!$A1065,0)</f>
        <v>0</v>
      </c>
      <c r="H1065">
        <f>+HLOOKUP(VLOOKUP($B1065,$Q$2:$R$42,2,0),creditos_sf!$D$2:$AY$99,base_minorista!$A1065,0)</f>
        <v>0</v>
      </c>
      <c r="I1065">
        <f>+HLOOKUP(VLOOKUP($B1065,$Q$2:$R$42,2,0),creditos_sf!$D$103:$AY$200,base_minorista!$A1065,0)</f>
        <v>0</v>
      </c>
      <c r="J1065">
        <f>+HLOOKUP(VLOOKUP($B1065,$Q$2:$R$42,2,0),Costo_fondeo!$D$3:$AY$100,base_minorista!$A1065,0)</f>
        <v>0</v>
      </c>
      <c r="K1065">
        <f>+HLOOKUP(VLOOKUP($B1065,$Q$2:$R$42,2,0),Costo_provisiones!$D$3:$AY$100,base_minorista!$A1065,0)</f>
        <v>0</v>
      </c>
      <c r="L1065">
        <f>+HLOOKUP(VLOOKUP($B1065,$Q$2:$R$42,2,0),Morosidad_control!$D$4:$AY$101,base_minorista!$A1065,0)</f>
        <v>0</v>
      </c>
      <c r="M1065">
        <f ca="1">+OFFSET(Capital_2!$D$2,base_minorista!A1065,0)</f>
        <v>3.3170358226156935</v>
      </c>
      <c r="N1065">
        <f>+HLOOKUP(VLOOKUP($B1065,$Q$2:$R$42,2,0),costo_laboral!$E$2:$AZ$99,base_minorista!$A1065,0)</f>
        <v>0</v>
      </c>
      <c r="O1065">
        <f>+HLOOKUP(VLOOKUP($B1065,$Q$2:$R$42,2,0),Participacion2!$D$2:$AO$99,base_minorista!$A1065,0)</f>
        <v>0</v>
      </c>
    </row>
    <row r="1066" spans="1:15" ht="16.5" x14ac:dyDescent="0.3">
      <c r="A1066">
        <v>93</v>
      </c>
      <c r="B1066">
        <v>11</v>
      </c>
      <c r="C1066">
        <v>92</v>
      </c>
      <c r="D1066" s="3">
        <v>43677</v>
      </c>
      <c r="E1066" s="33">
        <v>19</v>
      </c>
      <c r="F1066">
        <v>1</v>
      </c>
      <c r="G1066">
        <f>+HLOOKUP(VLOOKUP($B1066,$Q$2:$R$42,2,0),costos_sf!$D$2:$AY$99,base_minorista!$A1066,0)</f>
        <v>0</v>
      </c>
      <c r="H1066">
        <f>+HLOOKUP(VLOOKUP($B1066,$Q$2:$R$42,2,0),creditos_sf!$D$2:$AY$99,base_minorista!$A1066,0)</f>
        <v>0</v>
      </c>
      <c r="I1066">
        <f>+HLOOKUP(VLOOKUP($B1066,$Q$2:$R$42,2,0),creditos_sf!$D$103:$AY$200,base_minorista!$A1066,0)</f>
        <v>0</v>
      </c>
      <c r="J1066">
        <f>+HLOOKUP(VLOOKUP($B1066,$Q$2:$R$42,2,0),Costo_fondeo!$D$3:$AY$100,base_minorista!$A1066,0)</f>
        <v>0</v>
      </c>
      <c r="K1066">
        <f>+HLOOKUP(VLOOKUP($B1066,$Q$2:$R$42,2,0),Costo_provisiones!$D$3:$AY$100,base_minorista!$A1066,0)</f>
        <v>0</v>
      </c>
      <c r="L1066">
        <f>+HLOOKUP(VLOOKUP($B1066,$Q$2:$R$42,2,0),Morosidad_control!$D$4:$AY$101,base_minorista!$A1066,0)</f>
        <v>0</v>
      </c>
      <c r="M1066">
        <f ca="1">+OFFSET(Capital_2!$D$2,base_minorista!A1066,0)</f>
        <v>3.3472847310217735</v>
      </c>
      <c r="N1066">
        <f>+HLOOKUP(VLOOKUP($B1066,$Q$2:$R$42,2,0),costo_laboral!$E$2:$AZ$99,base_minorista!$A1066,0)</f>
        <v>0</v>
      </c>
      <c r="O1066">
        <f>+HLOOKUP(VLOOKUP($B1066,$Q$2:$R$42,2,0),Participacion2!$D$2:$AO$99,base_minorista!$A1066,0)</f>
        <v>0</v>
      </c>
    </row>
    <row r="1067" spans="1:15" ht="16.5" x14ac:dyDescent="0.3">
      <c r="A1067">
        <v>94</v>
      </c>
      <c r="B1067">
        <v>11</v>
      </c>
      <c r="C1067">
        <v>93</v>
      </c>
      <c r="D1067" s="3">
        <v>43708</v>
      </c>
      <c r="E1067" s="33">
        <v>19</v>
      </c>
      <c r="F1067">
        <v>1</v>
      </c>
      <c r="G1067">
        <f>+HLOOKUP(VLOOKUP($B1067,$Q$2:$R$42,2,0),costos_sf!$D$2:$AY$99,base_minorista!$A1067,0)</f>
        <v>0</v>
      </c>
      <c r="H1067">
        <f>+HLOOKUP(VLOOKUP($B1067,$Q$2:$R$42,2,0),creditos_sf!$D$2:$AY$99,base_minorista!$A1067,0)</f>
        <v>0</v>
      </c>
      <c r="I1067">
        <f>+HLOOKUP(VLOOKUP($B1067,$Q$2:$R$42,2,0),creditos_sf!$D$103:$AY$200,base_minorista!$A1067,0)</f>
        <v>0</v>
      </c>
      <c r="J1067">
        <f>+HLOOKUP(VLOOKUP($B1067,$Q$2:$R$42,2,0),Costo_fondeo!$D$3:$AY$100,base_minorista!$A1067,0)</f>
        <v>0</v>
      </c>
      <c r="K1067">
        <f>+HLOOKUP(VLOOKUP($B1067,$Q$2:$R$42,2,0),Costo_provisiones!$D$3:$AY$100,base_minorista!$A1067,0)</f>
        <v>0</v>
      </c>
      <c r="L1067">
        <f>+HLOOKUP(VLOOKUP($B1067,$Q$2:$R$42,2,0),Morosidad_control!$D$4:$AY$101,base_minorista!$A1067,0)</f>
        <v>0</v>
      </c>
      <c r="M1067">
        <f ca="1">+OFFSET(Capital_2!$D$2,base_minorista!A1067,0)</f>
        <v>3.3701430151037046</v>
      </c>
      <c r="N1067">
        <f>+HLOOKUP(VLOOKUP($B1067,$Q$2:$R$42,2,0),costo_laboral!$E$2:$AZ$99,base_minorista!$A1067,0)</f>
        <v>0</v>
      </c>
      <c r="O1067">
        <f>+HLOOKUP(VLOOKUP($B1067,$Q$2:$R$42,2,0),Participacion2!$D$2:$AO$99,base_minorista!$A1067,0)</f>
        <v>0</v>
      </c>
    </row>
    <row r="1068" spans="1:15" ht="16.5" x14ac:dyDescent="0.3">
      <c r="A1068">
        <v>95</v>
      </c>
      <c r="B1068">
        <v>11</v>
      </c>
      <c r="C1068">
        <v>94</v>
      </c>
      <c r="D1068" s="3">
        <v>43738</v>
      </c>
      <c r="E1068" s="33">
        <v>19</v>
      </c>
      <c r="F1068">
        <v>1</v>
      </c>
      <c r="G1068">
        <f>+HLOOKUP(VLOOKUP($B1068,$Q$2:$R$42,2,0),costos_sf!$D$2:$AY$99,base_minorista!$A1068,0)</f>
        <v>0</v>
      </c>
      <c r="H1068">
        <f>+HLOOKUP(VLOOKUP($B1068,$Q$2:$R$42,2,0),creditos_sf!$D$2:$AY$99,base_minorista!$A1068,0)</f>
        <v>0</v>
      </c>
      <c r="I1068">
        <f>+HLOOKUP(VLOOKUP($B1068,$Q$2:$R$42,2,0),creditos_sf!$D$103:$AY$200,base_minorista!$A1068,0)</f>
        <v>0</v>
      </c>
      <c r="J1068">
        <f>+HLOOKUP(VLOOKUP($B1068,$Q$2:$R$42,2,0),Costo_fondeo!$D$3:$AY$100,base_minorista!$A1068,0)</f>
        <v>0</v>
      </c>
      <c r="K1068">
        <f>+HLOOKUP(VLOOKUP($B1068,$Q$2:$R$42,2,0),Costo_provisiones!$D$3:$AY$100,base_minorista!$A1068,0)</f>
        <v>0</v>
      </c>
      <c r="L1068">
        <f>+HLOOKUP(VLOOKUP($B1068,$Q$2:$R$42,2,0),Morosidad_control!$D$4:$AY$101,base_minorista!$A1068,0)</f>
        <v>0</v>
      </c>
      <c r="M1068">
        <f ca="1">+OFFSET(Capital_2!$D$2,base_minorista!A1068,0)</f>
        <v>3.3849357024511626</v>
      </c>
      <c r="N1068">
        <f>+HLOOKUP(VLOOKUP($B1068,$Q$2:$R$42,2,0),costo_laboral!$E$2:$AZ$99,base_minorista!$A1068,0)</f>
        <v>0</v>
      </c>
      <c r="O1068">
        <f>+HLOOKUP(VLOOKUP($B1068,$Q$2:$R$42,2,0),Participacion2!$D$2:$AO$99,base_minorista!$A1068,0)</f>
        <v>0</v>
      </c>
    </row>
    <row r="1069" spans="1:15" ht="16.5" x14ac:dyDescent="0.3">
      <c r="A1069">
        <v>96</v>
      </c>
      <c r="B1069">
        <v>11</v>
      </c>
      <c r="C1069">
        <v>95</v>
      </c>
      <c r="D1069" s="3">
        <v>43769</v>
      </c>
      <c r="E1069" s="33">
        <v>19</v>
      </c>
      <c r="F1069">
        <v>1</v>
      </c>
      <c r="G1069">
        <f>+HLOOKUP(VLOOKUP($B1069,$Q$2:$R$42,2,0),costos_sf!$D$2:$AY$99,base_minorista!$A1069,0)</f>
        <v>0</v>
      </c>
      <c r="H1069">
        <f>+HLOOKUP(VLOOKUP($B1069,$Q$2:$R$42,2,0),creditos_sf!$D$2:$AY$99,base_minorista!$A1069,0)</f>
        <v>0</v>
      </c>
      <c r="I1069">
        <f>+HLOOKUP(VLOOKUP($B1069,$Q$2:$R$42,2,0),creditos_sf!$D$103:$AY$200,base_minorista!$A1069,0)</f>
        <v>0</v>
      </c>
      <c r="J1069">
        <f>+HLOOKUP(VLOOKUP($B1069,$Q$2:$R$42,2,0),Costo_fondeo!$D$3:$AY$100,base_minorista!$A1069,0)</f>
        <v>0</v>
      </c>
      <c r="K1069">
        <f>+HLOOKUP(VLOOKUP($B1069,$Q$2:$R$42,2,0),Costo_provisiones!$D$3:$AY$100,base_minorista!$A1069,0)</f>
        <v>0</v>
      </c>
      <c r="L1069">
        <f>+HLOOKUP(VLOOKUP($B1069,$Q$2:$R$42,2,0),Morosidad_control!$D$4:$AY$101,base_minorista!$A1069,0)</f>
        <v>0</v>
      </c>
      <c r="M1069">
        <f ca="1">+OFFSET(Capital_2!$D$2,base_minorista!A1069,0)</f>
        <v>3.4123935475815319</v>
      </c>
      <c r="N1069">
        <f>+HLOOKUP(VLOOKUP($B1069,$Q$2:$R$42,2,0),costo_laboral!$E$2:$AZ$99,base_minorista!$A1069,0)</f>
        <v>0</v>
      </c>
      <c r="O1069">
        <f>+HLOOKUP(VLOOKUP($B1069,$Q$2:$R$42,2,0),Participacion2!$D$2:$AO$99,base_minorista!$A1069,0)</f>
        <v>0</v>
      </c>
    </row>
    <row r="1070" spans="1:15" ht="16.5" x14ac:dyDescent="0.3">
      <c r="A1070">
        <v>97</v>
      </c>
      <c r="B1070">
        <v>11</v>
      </c>
      <c r="C1070">
        <v>96</v>
      </c>
      <c r="D1070" s="3">
        <v>43799</v>
      </c>
      <c r="E1070" s="33">
        <v>19</v>
      </c>
      <c r="F1070">
        <v>1</v>
      </c>
      <c r="G1070">
        <f>+HLOOKUP(VLOOKUP($B1070,$Q$2:$R$42,2,0),costos_sf!$D$2:$AY$99,base_minorista!$A1070,0)</f>
        <v>0</v>
      </c>
      <c r="H1070">
        <f>+HLOOKUP(VLOOKUP($B1070,$Q$2:$R$42,2,0),creditos_sf!$D$2:$AY$99,base_minorista!$A1070,0)</f>
        <v>0</v>
      </c>
      <c r="I1070">
        <f>+HLOOKUP(VLOOKUP($B1070,$Q$2:$R$42,2,0),creditos_sf!$D$103:$AY$200,base_minorista!$A1070,0)</f>
        <v>0</v>
      </c>
      <c r="J1070">
        <f>+HLOOKUP(VLOOKUP($B1070,$Q$2:$R$42,2,0),Costo_fondeo!$D$3:$AY$100,base_minorista!$A1070,0)</f>
        <v>0</v>
      </c>
      <c r="K1070">
        <f>+HLOOKUP(VLOOKUP($B1070,$Q$2:$R$42,2,0),Costo_provisiones!$D$3:$AY$100,base_minorista!$A1070,0)</f>
        <v>0</v>
      </c>
      <c r="L1070">
        <f>+HLOOKUP(VLOOKUP($B1070,$Q$2:$R$42,2,0),Morosidad_control!$D$4:$AY$101,base_minorista!$A1070,0)</f>
        <v>0</v>
      </c>
      <c r="M1070">
        <f ca="1">+OFFSET(Capital_2!$D$2,base_minorista!A1070,0)</f>
        <v>3.3960163093664169</v>
      </c>
      <c r="N1070">
        <f>+HLOOKUP(VLOOKUP($B1070,$Q$2:$R$42,2,0),costo_laboral!$E$2:$AZ$99,base_minorista!$A1070,0)</f>
        <v>0</v>
      </c>
      <c r="O1070">
        <f>+HLOOKUP(VLOOKUP($B1070,$Q$2:$R$42,2,0),Participacion2!$D$2:$AO$99,base_minorista!$A1070,0)</f>
        <v>0</v>
      </c>
    </row>
    <row r="1071" spans="1:15" ht="16.5" x14ac:dyDescent="0.3">
      <c r="A1071">
        <v>98</v>
      </c>
      <c r="B1071">
        <v>11</v>
      </c>
      <c r="C1071">
        <v>97</v>
      </c>
      <c r="D1071" s="3">
        <v>43830</v>
      </c>
      <c r="E1071" s="33">
        <v>19</v>
      </c>
      <c r="F1071">
        <v>1</v>
      </c>
      <c r="G1071">
        <f>+HLOOKUP(VLOOKUP($B1071,$Q$2:$R$42,2,0),costos_sf!$D$2:$AY$99,base_minorista!$A1071,0)</f>
        <v>0</v>
      </c>
      <c r="H1071">
        <f>+HLOOKUP(VLOOKUP($B1071,$Q$2:$R$42,2,0),creditos_sf!$D$2:$AY$99,base_minorista!$A1071,0)</f>
        <v>0</v>
      </c>
      <c r="I1071">
        <f>+HLOOKUP(VLOOKUP($B1071,$Q$2:$R$42,2,0),creditos_sf!$D$103:$AY$200,base_minorista!$A1071,0)</f>
        <v>0</v>
      </c>
      <c r="J1071">
        <f>+HLOOKUP(VLOOKUP($B1071,$Q$2:$R$42,2,0),Costo_fondeo!$D$3:$AY$100,base_minorista!$A1071,0)</f>
        <v>0</v>
      </c>
      <c r="K1071">
        <f>+HLOOKUP(VLOOKUP($B1071,$Q$2:$R$42,2,0),Costo_provisiones!$D$3:$AY$100,base_minorista!$A1071,0)</f>
        <v>0</v>
      </c>
      <c r="L1071">
        <f>+HLOOKUP(VLOOKUP($B1071,$Q$2:$R$42,2,0),Morosidad_control!$D$4:$AY$101,base_minorista!$A1071,0)</f>
        <v>0</v>
      </c>
      <c r="M1071">
        <f ca="1">+OFFSET(Capital_2!$D$2,base_minorista!A1071,0)</f>
        <v>3.3787771447242938</v>
      </c>
      <c r="N1071">
        <f>+HLOOKUP(VLOOKUP($B1071,$Q$2:$R$42,2,0),costo_laboral!$E$2:$AZ$99,base_minorista!$A1071,0)</f>
        <v>0</v>
      </c>
      <c r="O1071">
        <f>+HLOOKUP(VLOOKUP($B1071,$Q$2:$R$42,2,0),Participacion2!$D$2:$AO$99,base_minorista!$A1071,0)</f>
        <v>0</v>
      </c>
    </row>
    <row r="1072" spans="1:15" ht="16.5" x14ac:dyDescent="0.3">
      <c r="A1072">
        <v>2</v>
      </c>
      <c r="B1072">
        <v>12</v>
      </c>
      <c r="C1072">
        <v>1</v>
      </c>
      <c r="D1072" s="3">
        <v>40908</v>
      </c>
      <c r="E1072" s="33">
        <v>11</v>
      </c>
      <c r="F1072">
        <v>1</v>
      </c>
      <c r="G1072">
        <f>+HLOOKUP(VLOOKUP($B1072,$Q$2:$R$42,2,0),costos_sf!$D$2:$AY$99,base_minorista!$A1072,0)</f>
        <v>50238865.565940104</v>
      </c>
      <c r="H1072">
        <f>+HLOOKUP(VLOOKUP($B1072,$Q$2:$R$42,2,0),creditos_sf!$D$2:$AY$99,base_minorista!$A1072,0)</f>
        <v>137513464.25522989</v>
      </c>
      <c r="I1072">
        <f>+HLOOKUP(VLOOKUP($B1072,$Q$2:$R$42,2,0),creditos_sf!$D$103:$AY$200,base_minorista!$A1072,0)</f>
        <v>85599841.772271663</v>
      </c>
      <c r="J1072">
        <f>+HLOOKUP(VLOOKUP($B1072,$Q$2:$R$42,2,0),Costo_fondeo!$D$3:$AY$100,base_minorista!$A1072,0)</f>
        <v>6.2374826578764111</v>
      </c>
      <c r="K1072">
        <f>+HLOOKUP(VLOOKUP($B1072,$Q$2:$R$42,2,0),Costo_provisiones!$D$3:$AY$100,base_minorista!$A1072,0)</f>
        <v>4.3419019546793578</v>
      </c>
      <c r="L1072">
        <f>+HLOOKUP(VLOOKUP($B1072,$Q$2:$R$42,2,0),Morosidad_control!$D$4:$AY$101,base_minorista!$A1072,0)</f>
        <v>3.3332482851466114</v>
      </c>
      <c r="M1072">
        <f ca="1">+OFFSET(Capital_2!$D$2,base_minorista!A1072,0)</f>
        <v>3.518992143247762</v>
      </c>
      <c r="N1072">
        <f>+HLOOKUP(VLOOKUP($B1072,$Q$2:$R$42,2,0),costo_laboral!$E$2:$AZ$99,base_minorista!$A1072,0)</f>
        <v>12.289037763751805</v>
      </c>
      <c r="O1072">
        <f>+HLOOKUP(VLOOKUP($B1072,$Q$2:$R$42,2,0),Participacion2!$D$2:$AO$99,base_minorista!$A1072,0)</f>
        <v>0.55403180850315248</v>
      </c>
    </row>
    <row r="1073" spans="1:15" ht="16.5" x14ac:dyDescent="0.3">
      <c r="A1073">
        <v>3</v>
      </c>
      <c r="B1073">
        <v>12</v>
      </c>
      <c r="C1073">
        <v>2</v>
      </c>
      <c r="D1073" s="3">
        <v>40939</v>
      </c>
      <c r="E1073" s="33">
        <v>12</v>
      </c>
      <c r="F1073">
        <v>1</v>
      </c>
      <c r="G1073">
        <f>+HLOOKUP(VLOOKUP($B1073,$Q$2:$R$42,2,0),costos_sf!$D$2:$AY$99,base_minorista!$A1073,0)</f>
        <v>45947310.629570402</v>
      </c>
      <c r="H1073">
        <f>+HLOOKUP(VLOOKUP($B1073,$Q$2:$R$42,2,0),creditos_sf!$D$2:$AY$99,base_minorista!$A1073,0)</f>
        <v>141848720.93691999</v>
      </c>
      <c r="I1073">
        <f>+HLOOKUP(VLOOKUP($B1073,$Q$2:$R$42,2,0),creditos_sf!$D$103:$AY$200,base_minorista!$A1073,0)</f>
        <v>81143773.178775251</v>
      </c>
      <c r="J1073">
        <f>+HLOOKUP(VLOOKUP($B1073,$Q$2:$R$42,2,0),Costo_fondeo!$D$3:$AY$100,base_minorista!$A1073,0)</f>
        <v>6.2352029350914453</v>
      </c>
      <c r="K1073">
        <f>+HLOOKUP(VLOOKUP($B1073,$Q$2:$R$42,2,0),Costo_provisiones!$D$3:$AY$100,base_minorista!$A1073,0)</f>
        <v>4.3457010569170738</v>
      </c>
      <c r="L1073">
        <f>+HLOOKUP(VLOOKUP($B1073,$Q$2:$R$42,2,0),Morosidad_control!$D$4:$AY$101,base_minorista!$A1073,0)</f>
        <v>3.7586088412076424</v>
      </c>
      <c r="M1073">
        <f ca="1">+OFFSET(Capital_2!$D$2,base_minorista!A1073,0)</f>
        <v>3.5649149268123814</v>
      </c>
      <c r="N1073">
        <f>+HLOOKUP(VLOOKUP($B1073,$Q$2:$R$42,2,0),costo_laboral!$E$2:$AZ$99,base_minorista!$A1073,0)</f>
        <v>10.14660441516463</v>
      </c>
      <c r="O1073">
        <f>+HLOOKUP(VLOOKUP($B1073,$Q$2:$R$42,2,0),Participacion2!$D$2:$AO$99,base_minorista!$A1073,0)</f>
        <v>0.57483520664664256</v>
      </c>
    </row>
    <row r="1074" spans="1:15" ht="16.5" x14ac:dyDescent="0.3">
      <c r="A1074">
        <v>4</v>
      </c>
      <c r="B1074">
        <v>12</v>
      </c>
      <c r="C1074">
        <v>3</v>
      </c>
      <c r="D1074" s="3">
        <v>40968</v>
      </c>
      <c r="E1074" s="33">
        <v>12</v>
      </c>
      <c r="F1074">
        <v>1</v>
      </c>
      <c r="G1074">
        <f>+HLOOKUP(VLOOKUP($B1074,$Q$2:$R$42,2,0),costos_sf!$D$2:$AY$99,base_minorista!$A1074,0)</f>
        <v>46818830.570043944</v>
      </c>
      <c r="H1074">
        <f>+HLOOKUP(VLOOKUP($B1074,$Q$2:$R$42,2,0),creditos_sf!$D$2:$AY$99,base_minorista!$A1074,0)</f>
        <v>144649309.21370095</v>
      </c>
      <c r="I1074">
        <f>+HLOOKUP(VLOOKUP($B1074,$Q$2:$R$42,2,0),creditos_sf!$D$103:$AY$200,base_minorista!$A1074,0)</f>
        <v>81755532.803268865</v>
      </c>
      <c r="J1074">
        <f>+HLOOKUP(VLOOKUP($B1074,$Q$2:$R$42,2,0),Costo_fondeo!$D$3:$AY$100,base_minorista!$A1074,0)</f>
        <v>6.2211439302805456</v>
      </c>
      <c r="K1074">
        <f>+HLOOKUP(VLOOKUP($B1074,$Q$2:$R$42,2,0),Costo_provisiones!$D$3:$AY$100,base_minorista!$A1074,0)</f>
        <v>4.4321965744848111</v>
      </c>
      <c r="L1074">
        <f>+HLOOKUP(VLOOKUP($B1074,$Q$2:$R$42,2,0),Morosidad_control!$D$4:$AY$101,base_minorista!$A1074,0)</f>
        <v>3.7070826363559983</v>
      </c>
      <c r="M1074">
        <f ca="1">+OFFSET(Capital_2!$D$2,base_minorista!A1074,0)</f>
        <v>3.6045728554123184</v>
      </c>
      <c r="N1074">
        <f>+HLOOKUP(VLOOKUP($B1074,$Q$2:$R$42,2,0),costo_laboral!$E$2:$AZ$99,base_minorista!$A1074,0)</f>
        <v>10.128919395112474</v>
      </c>
      <c r="O1074">
        <f>+HLOOKUP(VLOOKUP($B1074,$Q$2:$R$42,2,0),Participacion2!$D$2:$AO$99,base_minorista!$A1074,0)</f>
        <v>0.58012660312810693</v>
      </c>
    </row>
    <row r="1075" spans="1:15" ht="16.5" x14ac:dyDescent="0.3">
      <c r="A1075">
        <v>5</v>
      </c>
      <c r="B1075">
        <v>12</v>
      </c>
      <c r="C1075">
        <v>4</v>
      </c>
      <c r="D1075" s="3">
        <v>40999</v>
      </c>
      <c r="E1075" s="33">
        <v>12</v>
      </c>
      <c r="F1075">
        <v>1</v>
      </c>
      <c r="G1075">
        <f>+HLOOKUP(VLOOKUP($B1075,$Q$2:$R$42,2,0),costos_sf!$D$2:$AY$99,base_minorista!$A1075,0)</f>
        <v>47511449.442224741</v>
      </c>
      <c r="H1075">
        <f>+HLOOKUP(VLOOKUP($B1075,$Q$2:$R$42,2,0),creditos_sf!$D$2:$AY$99,base_minorista!$A1075,0)</f>
        <v>145316269.75699326</v>
      </c>
      <c r="I1075">
        <f>+HLOOKUP(VLOOKUP($B1075,$Q$2:$R$42,2,0),creditos_sf!$D$103:$AY$200,base_minorista!$A1075,0)</f>
        <v>80599686.971760824</v>
      </c>
      <c r="J1075">
        <f>+HLOOKUP(VLOOKUP($B1075,$Q$2:$R$42,2,0),Costo_fondeo!$D$3:$AY$100,base_minorista!$A1075,0)</f>
        <v>6.2043003854170102</v>
      </c>
      <c r="K1075">
        <f>+HLOOKUP(VLOOKUP($B1075,$Q$2:$R$42,2,0),Costo_provisiones!$D$3:$AY$100,base_minorista!$A1075,0)</f>
        <v>4.5669839535652343</v>
      </c>
      <c r="L1075">
        <f>+HLOOKUP(VLOOKUP($B1075,$Q$2:$R$42,2,0),Morosidad_control!$D$4:$AY$101,base_minorista!$A1075,0)</f>
        <v>3.974963761039199</v>
      </c>
      <c r="M1075">
        <f ca="1">+OFFSET(Capital_2!$D$2,base_minorista!A1075,0)</f>
        <v>3.6441469759495817</v>
      </c>
      <c r="N1075">
        <f>+HLOOKUP(VLOOKUP($B1075,$Q$2:$R$42,2,0),costo_laboral!$E$2:$AZ$99,base_minorista!$A1075,0)</f>
        <v>10.261327752811177</v>
      </c>
      <c r="O1075">
        <f>+HLOOKUP(VLOOKUP($B1075,$Q$2:$R$42,2,0),Participacion2!$D$2:$AO$99,base_minorista!$A1075,0)</f>
        <v>0.57434723932927867</v>
      </c>
    </row>
    <row r="1076" spans="1:15" ht="16.5" x14ac:dyDescent="0.3">
      <c r="A1076">
        <v>6</v>
      </c>
      <c r="B1076">
        <v>12</v>
      </c>
      <c r="C1076">
        <v>5</v>
      </c>
      <c r="D1076" s="3">
        <v>41029</v>
      </c>
      <c r="E1076" s="33">
        <v>12</v>
      </c>
      <c r="F1076">
        <v>1</v>
      </c>
      <c r="G1076">
        <f>+HLOOKUP(VLOOKUP($B1076,$Q$2:$R$42,2,0),costos_sf!$D$2:$AY$99,base_minorista!$A1076,0)</f>
        <v>48159113.776789181</v>
      </c>
      <c r="H1076">
        <f>+HLOOKUP(VLOOKUP($B1076,$Q$2:$R$42,2,0),creditos_sf!$D$2:$AY$99,base_minorista!$A1076,0)</f>
        <v>145987105.55809844</v>
      </c>
      <c r="I1076">
        <f>+HLOOKUP(VLOOKUP($B1076,$Q$2:$R$42,2,0),creditos_sf!$D$103:$AY$200,base_minorista!$A1076,0)</f>
        <v>79782981.002058744</v>
      </c>
      <c r="J1076">
        <f>+HLOOKUP(VLOOKUP($B1076,$Q$2:$R$42,2,0),Costo_fondeo!$D$3:$AY$100,base_minorista!$A1076,0)</f>
        <v>6.2612801517576173</v>
      </c>
      <c r="K1076">
        <f>+HLOOKUP(VLOOKUP($B1076,$Q$2:$R$42,2,0),Costo_provisiones!$D$3:$AY$100,base_minorista!$A1076,0)</f>
        <v>4.6674932315005613</v>
      </c>
      <c r="L1076">
        <f>+HLOOKUP(VLOOKUP($B1076,$Q$2:$R$42,2,0),Morosidad_control!$D$4:$AY$101,base_minorista!$A1076,0)</f>
        <v>4.2180031993012701</v>
      </c>
      <c r="M1076">
        <f ca="1">+OFFSET(Capital_2!$D$2,base_minorista!A1076,0)</f>
        <v>3.6866707606514586</v>
      </c>
      <c r="N1076">
        <f>+HLOOKUP(VLOOKUP($B1076,$Q$2:$R$42,2,0),costo_laboral!$E$2:$AZ$99,base_minorista!$A1076,0)</f>
        <v>10.331788033155293</v>
      </c>
      <c r="O1076">
        <f>+HLOOKUP(VLOOKUP($B1076,$Q$2:$R$42,2,0),Participacion2!$D$2:$AO$99,base_minorista!$A1076,0)</f>
        <v>0.57193953889135929</v>
      </c>
    </row>
    <row r="1077" spans="1:15" ht="16.5" x14ac:dyDescent="0.3">
      <c r="A1077">
        <v>7</v>
      </c>
      <c r="B1077">
        <v>12</v>
      </c>
      <c r="C1077">
        <v>6</v>
      </c>
      <c r="D1077" s="3">
        <v>41060</v>
      </c>
      <c r="E1077" s="33">
        <v>12</v>
      </c>
      <c r="F1077">
        <v>1</v>
      </c>
      <c r="G1077">
        <f>+HLOOKUP(VLOOKUP($B1077,$Q$2:$R$42,2,0),costos_sf!$D$2:$AY$99,base_minorista!$A1077,0)</f>
        <v>48495477.831822857</v>
      </c>
      <c r="H1077">
        <f>+HLOOKUP(VLOOKUP($B1077,$Q$2:$R$42,2,0),creditos_sf!$D$2:$AY$99,base_minorista!$A1077,0)</f>
        <v>150667689.28226516</v>
      </c>
      <c r="I1077">
        <f>+HLOOKUP(VLOOKUP($B1077,$Q$2:$R$42,2,0),creditos_sf!$D$103:$AY$200,base_minorista!$A1077,0)</f>
        <v>78950158.816279307</v>
      </c>
      <c r="J1077">
        <f>+HLOOKUP(VLOOKUP($B1077,$Q$2:$R$42,2,0),Costo_fondeo!$D$3:$AY$100,base_minorista!$A1077,0)</f>
        <v>6.231997948392582</v>
      </c>
      <c r="K1077">
        <f>+HLOOKUP(VLOOKUP($B1077,$Q$2:$R$42,2,0),Costo_provisiones!$D$3:$AY$100,base_minorista!$A1077,0)</f>
        <v>4.580648518077175</v>
      </c>
      <c r="L1077">
        <f>+HLOOKUP(VLOOKUP($B1077,$Q$2:$R$42,2,0),Morosidad_control!$D$4:$AY$101,base_minorista!$A1077,0)</f>
        <v>3.8182019928519364</v>
      </c>
      <c r="M1077">
        <f ca="1">+OFFSET(Capital_2!$D$2,base_minorista!A1077,0)</f>
        <v>3.7432616406065877</v>
      </c>
      <c r="N1077">
        <f>+HLOOKUP(VLOOKUP($B1077,$Q$2:$R$42,2,0),costo_laboral!$E$2:$AZ$99,base_minorista!$A1077,0)</f>
        <v>10.247928839892499</v>
      </c>
      <c r="O1077">
        <f>+HLOOKUP(VLOOKUP($B1077,$Q$2:$R$42,2,0),Participacion2!$D$2:$AO$99,base_minorista!$A1077,0)</f>
        <v>0.57861902033276591</v>
      </c>
    </row>
    <row r="1078" spans="1:15" ht="16.5" x14ac:dyDescent="0.3">
      <c r="A1078">
        <v>8</v>
      </c>
      <c r="B1078">
        <v>12</v>
      </c>
      <c r="C1078">
        <v>7</v>
      </c>
      <c r="D1078" s="3">
        <v>41090</v>
      </c>
      <c r="E1078" s="33">
        <v>12</v>
      </c>
      <c r="F1078">
        <v>1</v>
      </c>
      <c r="G1078">
        <f>+HLOOKUP(VLOOKUP($B1078,$Q$2:$R$42,2,0),costos_sf!$D$2:$AY$99,base_minorista!$A1078,0)</f>
        <v>48901524.025737166</v>
      </c>
      <c r="H1078">
        <f>+HLOOKUP(VLOOKUP($B1078,$Q$2:$R$42,2,0),creditos_sf!$D$2:$AY$99,base_minorista!$A1078,0)</f>
        <v>151194117.3691363</v>
      </c>
      <c r="I1078">
        <f>+HLOOKUP(VLOOKUP($B1078,$Q$2:$R$42,2,0),creditos_sf!$D$103:$AY$200,base_minorista!$A1078,0)</f>
        <v>82657283.178028658</v>
      </c>
      <c r="J1078">
        <f>+HLOOKUP(VLOOKUP($B1078,$Q$2:$R$42,2,0),Costo_fondeo!$D$3:$AY$100,base_minorista!$A1078,0)</f>
        <v>6.2200686455562124</v>
      </c>
      <c r="K1078">
        <f>+HLOOKUP(VLOOKUP($B1078,$Q$2:$R$42,2,0),Costo_provisiones!$D$3:$AY$100,base_minorista!$A1078,0)</f>
        <v>4.4885798082880815</v>
      </c>
      <c r="L1078">
        <f>+HLOOKUP(VLOOKUP($B1078,$Q$2:$R$42,2,0),Morosidad_control!$D$4:$AY$101,base_minorista!$A1078,0)</f>
        <v>3.7812801373698739</v>
      </c>
      <c r="M1078">
        <f ca="1">+OFFSET(Capital_2!$D$2,base_minorista!A1078,0)</f>
        <v>3.7659791083914693</v>
      </c>
      <c r="N1078">
        <f>+HLOOKUP(VLOOKUP($B1078,$Q$2:$R$42,2,0),costo_laboral!$E$2:$AZ$99,base_minorista!$A1078,0)</f>
        <v>10.170056792133559</v>
      </c>
      <c r="O1078">
        <f>+HLOOKUP(VLOOKUP($B1078,$Q$2:$R$42,2,0),Participacion2!$D$2:$AO$99,base_minorista!$A1078,0)</f>
        <v>0.57278071025759436</v>
      </c>
    </row>
    <row r="1079" spans="1:15" ht="16.5" x14ac:dyDescent="0.3">
      <c r="A1079">
        <v>9</v>
      </c>
      <c r="B1079">
        <v>12</v>
      </c>
      <c r="C1079">
        <v>8</v>
      </c>
      <c r="D1079" s="3">
        <v>41121</v>
      </c>
      <c r="E1079" s="33">
        <v>12</v>
      </c>
      <c r="F1079">
        <v>1</v>
      </c>
      <c r="G1079">
        <f>+HLOOKUP(VLOOKUP($B1079,$Q$2:$R$42,2,0),costos_sf!$D$2:$AY$99,base_minorista!$A1079,0)</f>
        <v>49519443.489118278</v>
      </c>
      <c r="H1079">
        <f>+HLOOKUP(VLOOKUP($B1079,$Q$2:$R$42,2,0),creditos_sf!$D$2:$AY$99,base_minorista!$A1079,0)</f>
        <v>156071366.59247535</v>
      </c>
      <c r="I1079">
        <f>+HLOOKUP(VLOOKUP($B1079,$Q$2:$R$42,2,0),creditos_sf!$D$103:$AY$200,base_minorista!$A1079,0)</f>
        <v>84463824.020569772</v>
      </c>
      <c r="J1079">
        <f>+HLOOKUP(VLOOKUP($B1079,$Q$2:$R$42,2,0),Costo_fondeo!$D$3:$AY$100,base_minorista!$A1079,0)</f>
        <v>6.1844941694627948</v>
      </c>
      <c r="K1079">
        <f>+HLOOKUP(VLOOKUP($B1079,$Q$2:$R$42,2,0),Costo_provisiones!$D$3:$AY$100,base_minorista!$A1079,0)</f>
        <v>4.4257935834155155</v>
      </c>
      <c r="L1079">
        <f>+HLOOKUP(VLOOKUP($B1079,$Q$2:$R$42,2,0),Morosidad_control!$D$4:$AY$101,base_minorista!$A1079,0)</f>
        <v>3.7255796896641451</v>
      </c>
      <c r="M1079">
        <f ca="1">+OFFSET(Capital_2!$D$2,base_minorista!A1079,0)</f>
        <v>3.7900682632030773</v>
      </c>
      <c r="N1079">
        <f>+HLOOKUP(VLOOKUP($B1079,$Q$2:$R$42,2,0),costo_laboral!$E$2:$AZ$99,base_minorista!$A1079,0)</f>
        <v>10.051819019779433</v>
      </c>
      <c r="O1079">
        <f>+HLOOKUP(VLOOKUP($B1079,$Q$2:$R$42,2,0),Participacion2!$D$2:$AO$99,base_minorista!$A1079,0)</f>
        <v>0.59172670389466819</v>
      </c>
    </row>
    <row r="1080" spans="1:15" ht="16.5" x14ac:dyDescent="0.3">
      <c r="A1080">
        <v>10</v>
      </c>
      <c r="B1080">
        <v>12</v>
      </c>
      <c r="C1080">
        <v>9</v>
      </c>
      <c r="D1080" s="3">
        <v>41152</v>
      </c>
      <c r="E1080" s="33">
        <v>12</v>
      </c>
      <c r="F1080">
        <v>1</v>
      </c>
      <c r="G1080">
        <f>+HLOOKUP(VLOOKUP($B1080,$Q$2:$R$42,2,0),costos_sf!$D$2:$AY$99,base_minorista!$A1080,0)</f>
        <v>50041496.01535093</v>
      </c>
      <c r="H1080">
        <f>+HLOOKUP(VLOOKUP($B1080,$Q$2:$R$42,2,0),creditos_sf!$D$2:$AY$99,base_minorista!$A1080,0)</f>
        <v>162111204.89757445</v>
      </c>
      <c r="I1080">
        <f>+HLOOKUP(VLOOKUP($B1080,$Q$2:$R$42,2,0),creditos_sf!$D$103:$AY$200,base_minorista!$A1080,0)</f>
        <v>83880018.930696487</v>
      </c>
      <c r="J1080">
        <f>+HLOOKUP(VLOOKUP($B1080,$Q$2:$R$42,2,0),Costo_fondeo!$D$3:$AY$100,base_minorista!$A1080,0)</f>
        <v>6.1668149475111669</v>
      </c>
      <c r="K1080">
        <f>+HLOOKUP(VLOOKUP($B1080,$Q$2:$R$42,2,0),Costo_provisiones!$D$3:$AY$100,base_minorista!$A1080,0)</f>
        <v>4.3886052076456732</v>
      </c>
      <c r="L1080">
        <f>+HLOOKUP(VLOOKUP($B1080,$Q$2:$R$42,2,0),Morosidad_control!$D$4:$AY$101,base_minorista!$A1080,0)</f>
        <v>3.7164230964515084</v>
      </c>
      <c r="M1080">
        <f ca="1">+OFFSET(Capital_2!$D$2,base_minorista!A1080,0)</f>
        <v>3.7960315209630844</v>
      </c>
      <c r="N1080">
        <f>+HLOOKUP(VLOOKUP($B1080,$Q$2:$R$42,2,0),costo_laboral!$E$2:$AZ$99,base_minorista!$A1080,0)</f>
        <v>9.9770215362560819</v>
      </c>
      <c r="O1080">
        <f>+HLOOKUP(VLOOKUP($B1080,$Q$2:$R$42,2,0),Participacion2!$D$2:$AO$99,base_minorista!$A1080,0)</f>
        <v>0.61166293089480084</v>
      </c>
    </row>
    <row r="1081" spans="1:15" ht="16.5" x14ac:dyDescent="0.3">
      <c r="A1081">
        <v>11</v>
      </c>
      <c r="B1081">
        <v>12</v>
      </c>
      <c r="C1081">
        <v>10</v>
      </c>
      <c r="D1081" s="3">
        <v>41182</v>
      </c>
      <c r="E1081" s="33">
        <v>12</v>
      </c>
      <c r="F1081">
        <v>1</v>
      </c>
      <c r="G1081">
        <f>+HLOOKUP(VLOOKUP($B1081,$Q$2:$R$42,2,0),costos_sf!$D$2:$AY$99,base_minorista!$A1081,0)</f>
        <v>50478037.573264718</v>
      </c>
      <c r="H1081">
        <f>+HLOOKUP(VLOOKUP($B1081,$Q$2:$R$42,2,0),creditos_sf!$D$2:$AY$99,base_minorista!$A1081,0)</f>
        <v>166899685.46083871</v>
      </c>
      <c r="I1081">
        <f>+HLOOKUP(VLOOKUP($B1081,$Q$2:$R$42,2,0),creditos_sf!$D$103:$AY$200,base_minorista!$A1081,0)</f>
        <v>85014416.195498139</v>
      </c>
      <c r="J1081">
        <f>+HLOOKUP(VLOOKUP($B1081,$Q$2:$R$42,2,0),Costo_fondeo!$D$3:$AY$100,base_minorista!$A1081,0)</f>
        <v>6.0972988473389362</v>
      </c>
      <c r="K1081">
        <f>+HLOOKUP(VLOOKUP($B1081,$Q$2:$R$42,2,0),Costo_provisiones!$D$3:$AY$100,base_minorista!$A1081,0)</f>
        <v>4.37497405209671</v>
      </c>
      <c r="L1081">
        <f>+HLOOKUP(VLOOKUP($B1081,$Q$2:$R$42,2,0),Morosidad_control!$D$4:$AY$101,base_minorista!$A1081,0)</f>
        <v>3.4529202297393513</v>
      </c>
      <c r="M1081">
        <f ca="1">+OFFSET(Capital_2!$D$2,base_minorista!A1081,0)</f>
        <v>3.7807846214491896</v>
      </c>
      <c r="N1081">
        <f>+HLOOKUP(VLOOKUP($B1081,$Q$2:$R$42,2,0),costo_laboral!$E$2:$AZ$99,base_minorista!$A1081,0)</f>
        <v>9.8607364659318524</v>
      </c>
      <c r="O1081">
        <f>+HLOOKUP(VLOOKUP($B1081,$Q$2:$R$42,2,0),Participacion2!$D$2:$AO$99,base_minorista!$A1081,0)</f>
        <v>0.62561278718384439</v>
      </c>
    </row>
    <row r="1082" spans="1:15" ht="16.5" x14ac:dyDescent="0.3">
      <c r="A1082">
        <v>12</v>
      </c>
      <c r="B1082">
        <v>12</v>
      </c>
      <c r="C1082">
        <v>11</v>
      </c>
      <c r="D1082" s="3">
        <v>41213</v>
      </c>
      <c r="E1082" s="33">
        <v>12</v>
      </c>
      <c r="F1082">
        <v>1</v>
      </c>
      <c r="G1082">
        <f>+HLOOKUP(VLOOKUP($B1082,$Q$2:$R$42,2,0),costos_sf!$D$2:$AY$99,base_minorista!$A1082,0)</f>
        <v>51125249.817111865</v>
      </c>
      <c r="H1082">
        <f>+HLOOKUP(VLOOKUP($B1082,$Q$2:$R$42,2,0),creditos_sf!$D$2:$AY$99,base_minorista!$A1082,0)</f>
        <v>173877914.18058601</v>
      </c>
      <c r="I1082">
        <f>+HLOOKUP(VLOOKUP($B1082,$Q$2:$R$42,2,0),creditos_sf!$D$103:$AY$200,base_minorista!$A1082,0)</f>
        <v>87529852.078596488</v>
      </c>
      <c r="J1082">
        <f>+HLOOKUP(VLOOKUP($B1082,$Q$2:$R$42,2,0),Costo_fondeo!$D$3:$AY$100,base_minorista!$A1082,0)</f>
        <v>6.0296753277422708</v>
      </c>
      <c r="K1082">
        <f>+HLOOKUP(VLOOKUP($B1082,$Q$2:$R$42,2,0),Costo_provisiones!$D$3:$AY$100,base_minorista!$A1082,0)</f>
        <v>4.2776545603463463</v>
      </c>
      <c r="L1082">
        <f>+HLOOKUP(VLOOKUP($B1082,$Q$2:$R$42,2,0),Morosidad_control!$D$4:$AY$101,base_minorista!$A1082,0)</f>
        <v>3.4573338821198507</v>
      </c>
      <c r="M1082">
        <f ca="1">+OFFSET(Capital_2!$D$2,base_minorista!A1082,0)</f>
        <v>3.7788207097198074</v>
      </c>
      <c r="N1082">
        <f>+HLOOKUP(VLOOKUP($B1082,$Q$2:$R$42,2,0),costo_laboral!$E$2:$AZ$99,base_minorista!$A1082,0)</f>
        <v>9.6822468171153684</v>
      </c>
      <c r="O1082">
        <f>+HLOOKUP(VLOOKUP($B1082,$Q$2:$R$42,2,0),Participacion2!$D$2:$AO$99,base_minorista!$A1082,0)</f>
        <v>0.64042869250514001</v>
      </c>
    </row>
    <row r="1083" spans="1:15" ht="16.5" x14ac:dyDescent="0.3">
      <c r="A1083">
        <v>13</v>
      </c>
      <c r="B1083">
        <v>12</v>
      </c>
      <c r="C1083">
        <v>12</v>
      </c>
      <c r="D1083" s="3">
        <v>41243</v>
      </c>
      <c r="E1083" s="33">
        <v>12</v>
      </c>
      <c r="F1083">
        <v>1</v>
      </c>
      <c r="G1083">
        <f>+HLOOKUP(VLOOKUP($B1083,$Q$2:$R$42,2,0),costos_sf!$D$2:$AY$99,base_minorista!$A1083,0)</f>
        <v>52052785.778969266</v>
      </c>
      <c r="H1083">
        <f>+HLOOKUP(VLOOKUP($B1083,$Q$2:$R$42,2,0),creditos_sf!$D$2:$AY$99,base_minorista!$A1083,0)</f>
        <v>180067680.03228399</v>
      </c>
      <c r="I1083">
        <f>+HLOOKUP(VLOOKUP($B1083,$Q$2:$R$42,2,0),creditos_sf!$D$103:$AY$200,base_minorista!$A1083,0)</f>
        <v>89540575.572907671</v>
      </c>
      <c r="J1083">
        <f>+HLOOKUP(VLOOKUP($B1083,$Q$2:$R$42,2,0),Costo_fondeo!$D$3:$AY$100,base_minorista!$A1083,0)</f>
        <v>5.9900842158005769</v>
      </c>
      <c r="K1083">
        <f>+HLOOKUP(VLOOKUP($B1083,$Q$2:$R$42,2,0),Costo_provisiones!$D$3:$AY$100,base_minorista!$A1083,0)</f>
        <v>4.2531937092868519</v>
      </c>
      <c r="L1083">
        <f>+HLOOKUP(VLOOKUP($B1083,$Q$2:$R$42,2,0),Morosidad_control!$D$4:$AY$101,base_minorista!$A1083,0)</f>
        <v>3.7418959269651615</v>
      </c>
      <c r="M1083">
        <f ca="1">+OFFSET(Capital_2!$D$2,base_minorista!A1083,0)</f>
        <v>3.8090188851336229</v>
      </c>
      <c r="N1083">
        <f>+HLOOKUP(VLOOKUP($B1083,$Q$2:$R$42,2,0),costo_laboral!$E$2:$AZ$99,base_minorista!$A1083,0)</f>
        <v>9.5739672076428324</v>
      </c>
      <c r="O1083">
        <f>+HLOOKUP(VLOOKUP($B1083,$Q$2:$R$42,2,0),Participacion2!$D$2:$AO$99,base_minorista!$A1083,0)</f>
        <v>0.64774365830497005</v>
      </c>
    </row>
    <row r="1084" spans="1:15" ht="16.5" x14ac:dyDescent="0.3">
      <c r="A1084">
        <v>14</v>
      </c>
      <c r="B1084">
        <v>12</v>
      </c>
      <c r="C1084">
        <v>13</v>
      </c>
      <c r="D1084" s="3">
        <v>41274</v>
      </c>
      <c r="E1084" s="33">
        <v>12</v>
      </c>
      <c r="F1084">
        <v>1</v>
      </c>
      <c r="G1084">
        <f>+HLOOKUP(VLOOKUP($B1084,$Q$2:$R$42,2,0),costos_sf!$D$2:$AY$99,base_minorista!$A1084,0)</f>
        <v>52426534.955005735</v>
      </c>
      <c r="H1084">
        <f>+HLOOKUP(VLOOKUP($B1084,$Q$2:$R$42,2,0),creditos_sf!$D$2:$AY$99,base_minorista!$A1084,0)</f>
        <v>184136454.63359156</v>
      </c>
      <c r="I1084">
        <f>+HLOOKUP(VLOOKUP($B1084,$Q$2:$R$42,2,0),creditos_sf!$D$103:$AY$200,base_minorista!$A1084,0)</f>
        <v>89859782.10154286</v>
      </c>
      <c r="J1084">
        <f>+HLOOKUP(VLOOKUP($B1084,$Q$2:$R$42,2,0),Costo_fondeo!$D$3:$AY$100,base_minorista!$A1084,0)</f>
        <v>5.9507917489001363</v>
      </c>
      <c r="K1084">
        <f>+HLOOKUP(VLOOKUP($B1084,$Q$2:$R$42,2,0),Costo_provisiones!$D$3:$AY$100,base_minorista!$A1084,0)</f>
        <v>4.1167077742735838</v>
      </c>
      <c r="L1084">
        <f>+HLOOKUP(VLOOKUP($B1084,$Q$2:$R$42,2,0),Morosidad_control!$D$4:$AY$101,base_minorista!$A1084,0)</f>
        <v>3.2730766208248614</v>
      </c>
      <c r="M1084">
        <f ca="1">+OFFSET(Capital_2!$D$2,base_minorista!A1084,0)</f>
        <v>3.8327018844682854</v>
      </c>
      <c r="N1084">
        <f>+HLOOKUP(VLOOKUP($B1084,$Q$2:$R$42,2,0),costo_laboral!$E$2:$AZ$99,base_minorista!$A1084,0)</f>
        <v>9.545667913123479</v>
      </c>
      <c r="O1084">
        <f>+HLOOKUP(VLOOKUP($B1084,$Q$2:$R$42,2,0),Participacion2!$D$2:$AO$99,base_minorista!$A1084,0)</f>
        <v>0.66832432704525369</v>
      </c>
    </row>
    <row r="1085" spans="1:15" ht="16.5" x14ac:dyDescent="0.3">
      <c r="A1085">
        <v>15</v>
      </c>
      <c r="B1085">
        <v>12</v>
      </c>
      <c r="C1085">
        <v>14</v>
      </c>
      <c r="D1085" s="3">
        <v>41305</v>
      </c>
      <c r="E1085" s="33">
        <v>13</v>
      </c>
      <c r="F1085">
        <v>1</v>
      </c>
      <c r="G1085">
        <f>+HLOOKUP(VLOOKUP($B1085,$Q$2:$R$42,2,0),costos_sf!$D$2:$AY$99,base_minorista!$A1085,0)</f>
        <v>52428436.218755491</v>
      </c>
      <c r="H1085">
        <f>+HLOOKUP(VLOOKUP($B1085,$Q$2:$R$42,2,0),creditos_sf!$D$2:$AY$99,base_minorista!$A1085,0)</f>
        <v>187479930.68103161</v>
      </c>
      <c r="I1085">
        <f>+HLOOKUP(VLOOKUP($B1085,$Q$2:$R$42,2,0),creditos_sf!$D$103:$AY$200,base_minorista!$A1085,0)</f>
        <v>90761039.307382017</v>
      </c>
      <c r="J1085">
        <f>+HLOOKUP(VLOOKUP($B1085,$Q$2:$R$42,2,0),Costo_fondeo!$D$3:$AY$100,base_minorista!$A1085,0)</f>
        <v>5.8960114530165004</v>
      </c>
      <c r="K1085">
        <f>+HLOOKUP(VLOOKUP($B1085,$Q$2:$R$42,2,0),Costo_provisiones!$D$3:$AY$100,base_minorista!$A1085,0)</f>
        <v>3.6587519015475647</v>
      </c>
      <c r="L1085">
        <f>+HLOOKUP(VLOOKUP($B1085,$Q$2:$R$42,2,0),Morosidad_control!$D$4:$AY$101,base_minorista!$A1085,0)</f>
        <v>3.6131597443502339</v>
      </c>
      <c r="M1085">
        <f ca="1">+OFFSET(Capital_2!$D$2,base_minorista!A1085,0)</f>
        <v>3.850163299057161</v>
      </c>
      <c r="N1085">
        <f>+HLOOKUP(VLOOKUP($B1085,$Q$2:$R$42,2,0),costo_laboral!$E$2:$AZ$99,base_minorista!$A1085,0)</f>
        <v>9.6299409557829367</v>
      </c>
      <c r="O1085">
        <f>+HLOOKUP(VLOOKUP($B1085,$Q$2:$R$42,2,0),Participacion2!$D$2:$AO$99,base_minorista!$A1085,0)</f>
        <v>0.68025920374701687</v>
      </c>
    </row>
    <row r="1086" spans="1:15" ht="16.5" x14ac:dyDescent="0.3">
      <c r="A1086">
        <v>16</v>
      </c>
      <c r="B1086">
        <v>12</v>
      </c>
      <c r="C1086">
        <v>15</v>
      </c>
      <c r="D1086" s="3">
        <v>41333</v>
      </c>
      <c r="E1086" s="33">
        <v>13</v>
      </c>
      <c r="F1086">
        <v>1</v>
      </c>
      <c r="G1086">
        <f>+HLOOKUP(VLOOKUP($B1086,$Q$2:$R$42,2,0),costos_sf!$D$2:$AY$99,base_minorista!$A1086,0)</f>
        <v>52579419.83206939</v>
      </c>
      <c r="H1086">
        <f>+HLOOKUP(VLOOKUP($B1086,$Q$2:$R$42,2,0),creditos_sf!$D$2:$AY$99,base_minorista!$A1086,0)</f>
        <v>192407058.82153815</v>
      </c>
      <c r="I1086">
        <f>+HLOOKUP(VLOOKUP($B1086,$Q$2:$R$42,2,0),creditos_sf!$D$103:$AY$200,base_minorista!$A1086,0)</f>
        <v>92528708.670274556</v>
      </c>
      <c r="J1086">
        <f>+HLOOKUP(VLOOKUP($B1086,$Q$2:$R$42,2,0),Costo_fondeo!$D$3:$AY$100,base_minorista!$A1086,0)</f>
        <v>5.83716448945398</v>
      </c>
      <c r="K1086">
        <f>+HLOOKUP(VLOOKUP($B1086,$Q$2:$R$42,2,0),Costo_provisiones!$D$3:$AY$100,base_minorista!$A1086,0)</f>
        <v>3.3282382793120555</v>
      </c>
      <c r="L1086">
        <f>+HLOOKUP(VLOOKUP($B1086,$Q$2:$R$42,2,0),Morosidad_control!$D$4:$AY$101,base_minorista!$A1086,0)</f>
        <v>3.7366599314259821</v>
      </c>
      <c r="M1086">
        <f ca="1">+OFFSET(Capital_2!$D$2,base_minorista!A1086,0)</f>
        <v>3.8660657399921172</v>
      </c>
      <c r="N1086">
        <f>+HLOOKUP(VLOOKUP($B1086,$Q$2:$R$42,2,0),costo_laboral!$E$2:$AZ$99,base_minorista!$A1086,0)</f>
        <v>9.5602416698731059</v>
      </c>
      <c r="O1086">
        <f>+HLOOKUP(VLOOKUP($B1086,$Q$2:$R$42,2,0),Participacion2!$D$2:$AO$99,base_minorista!$A1086,0)</f>
        <v>0.69757420590001185</v>
      </c>
    </row>
    <row r="1087" spans="1:15" ht="16.5" x14ac:dyDescent="0.3">
      <c r="A1087">
        <v>17</v>
      </c>
      <c r="B1087">
        <v>12</v>
      </c>
      <c r="C1087">
        <v>16</v>
      </c>
      <c r="D1087" s="3">
        <v>41364</v>
      </c>
      <c r="E1087" s="33">
        <v>13</v>
      </c>
      <c r="F1087">
        <v>1</v>
      </c>
      <c r="G1087">
        <f>+HLOOKUP(VLOOKUP($B1087,$Q$2:$R$42,2,0),costos_sf!$D$2:$AY$99,base_minorista!$A1087,0)</f>
        <v>52487255.177200004</v>
      </c>
      <c r="H1087">
        <f>+HLOOKUP(VLOOKUP($B1087,$Q$2:$R$42,2,0),creditos_sf!$D$2:$AY$99,base_minorista!$A1087,0)</f>
        <v>197448735.61353812</v>
      </c>
      <c r="I1087">
        <f>+HLOOKUP(VLOOKUP($B1087,$Q$2:$R$42,2,0),creditos_sf!$D$103:$AY$200,base_minorista!$A1087,0)</f>
        <v>92674865.616274133</v>
      </c>
      <c r="J1087">
        <f>+HLOOKUP(VLOOKUP($B1087,$Q$2:$R$42,2,0),Costo_fondeo!$D$3:$AY$100,base_minorista!$A1087,0)</f>
        <v>5.8123659042310383</v>
      </c>
      <c r="K1087">
        <f>+HLOOKUP(VLOOKUP($B1087,$Q$2:$R$42,2,0),Costo_provisiones!$D$3:$AY$100,base_minorista!$A1087,0)</f>
        <v>2.9265054967120498</v>
      </c>
      <c r="L1087">
        <f>+HLOOKUP(VLOOKUP($B1087,$Q$2:$R$42,2,0),Morosidad_control!$D$4:$AY$101,base_minorista!$A1087,0)</f>
        <v>3.5547129637467014</v>
      </c>
      <c r="M1087">
        <f ca="1">+OFFSET(Capital_2!$D$2,base_minorista!A1087,0)</f>
        <v>3.8754391719680488</v>
      </c>
      <c r="N1087">
        <f>+HLOOKUP(VLOOKUP($B1087,$Q$2:$R$42,2,0),costo_laboral!$E$2:$AZ$99,base_minorista!$A1087,0)</f>
        <v>9.5493977967922277</v>
      </c>
      <c r="O1087">
        <f>+HLOOKUP(VLOOKUP($B1087,$Q$2:$R$42,2,0),Participacion2!$D$2:$AO$99,base_minorista!$A1087,0)</f>
        <v>0.71917689382097061</v>
      </c>
    </row>
    <row r="1088" spans="1:15" ht="16.5" x14ac:dyDescent="0.3">
      <c r="A1088">
        <v>18</v>
      </c>
      <c r="B1088">
        <v>12</v>
      </c>
      <c r="C1088">
        <v>17</v>
      </c>
      <c r="D1088" s="3">
        <v>41394</v>
      </c>
      <c r="E1088" s="33">
        <v>13</v>
      </c>
      <c r="F1088">
        <v>1</v>
      </c>
      <c r="G1088">
        <f>+HLOOKUP(VLOOKUP($B1088,$Q$2:$R$42,2,0),costos_sf!$D$2:$AY$99,base_minorista!$A1088,0)</f>
        <v>53081499.694127858</v>
      </c>
      <c r="H1088">
        <f>+HLOOKUP(VLOOKUP($B1088,$Q$2:$R$42,2,0),creditos_sf!$D$2:$AY$99,base_minorista!$A1088,0)</f>
        <v>203544464.12068319</v>
      </c>
      <c r="I1088">
        <f>+HLOOKUP(VLOOKUP($B1088,$Q$2:$R$42,2,0),creditos_sf!$D$103:$AY$200,base_minorista!$A1088,0)</f>
        <v>96878887.31226708</v>
      </c>
      <c r="J1088">
        <f>+HLOOKUP(VLOOKUP($B1088,$Q$2:$R$42,2,0),Costo_fondeo!$D$3:$AY$100,base_minorista!$A1088,0)</f>
        <v>5.7797515033940634</v>
      </c>
      <c r="K1088">
        <f>+HLOOKUP(VLOOKUP($B1088,$Q$2:$R$42,2,0),Costo_provisiones!$D$3:$AY$100,base_minorista!$A1088,0)</f>
        <v>2.6321262714718356</v>
      </c>
      <c r="L1088">
        <f>+HLOOKUP(VLOOKUP($B1088,$Q$2:$R$42,2,0),Morosidad_control!$D$4:$AY$101,base_minorista!$A1088,0)</f>
        <v>3.5174378219584503</v>
      </c>
      <c r="M1088">
        <f ca="1">+OFFSET(Capital_2!$D$2,base_minorista!A1088,0)</f>
        <v>3.8611269429337338</v>
      </c>
      <c r="N1088">
        <f>+HLOOKUP(VLOOKUP($B1088,$Q$2:$R$42,2,0),costo_laboral!$E$2:$AZ$99,base_minorista!$A1088,0)</f>
        <v>9.4750236755134587</v>
      </c>
      <c r="O1088">
        <f>+HLOOKUP(VLOOKUP($B1088,$Q$2:$R$42,2,0),Participacion2!$D$2:$AO$99,base_minorista!$A1088,0)</f>
        <v>0.73789947522631349</v>
      </c>
    </row>
    <row r="1089" spans="1:15" ht="16.5" x14ac:dyDescent="0.3">
      <c r="A1089">
        <v>19</v>
      </c>
      <c r="B1089">
        <v>12</v>
      </c>
      <c r="C1089">
        <v>18</v>
      </c>
      <c r="D1089" s="3">
        <v>41425</v>
      </c>
      <c r="E1089" s="33">
        <v>13</v>
      </c>
      <c r="F1089">
        <v>1</v>
      </c>
      <c r="G1089">
        <f>+HLOOKUP(VLOOKUP($B1089,$Q$2:$R$42,2,0),costos_sf!$D$2:$AY$99,base_minorista!$A1089,0)</f>
        <v>58110998.726676844</v>
      </c>
      <c r="H1089">
        <f>+HLOOKUP(VLOOKUP($B1089,$Q$2:$R$42,2,0),creditos_sf!$D$2:$AY$99,base_minorista!$A1089,0)</f>
        <v>210245954.90105698</v>
      </c>
      <c r="I1089">
        <f>+HLOOKUP(VLOOKUP($B1089,$Q$2:$R$42,2,0),creditos_sf!$D$103:$AY$200,base_minorista!$A1089,0)</f>
        <v>104349229.35785121</v>
      </c>
      <c r="J1089">
        <f>+HLOOKUP(VLOOKUP($B1089,$Q$2:$R$42,2,0),Costo_fondeo!$D$3:$AY$100,base_minorista!$A1089,0)</f>
        <v>5.7567316685880403</v>
      </c>
      <c r="K1089">
        <f>+HLOOKUP(VLOOKUP($B1089,$Q$2:$R$42,2,0),Costo_provisiones!$D$3:$AY$100,base_minorista!$A1089,0)</f>
        <v>2.5163368729722984</v>
      </c>
      <c r="L1089">
        <f>+HLOOKUP(VLOOKUP($B1089,$Q$2:$R$42,2,0),Morosidad_control!$D$4:$AY$101,base_minorista!$A1089,0)</f>
        <v>3.3658166790725148</v>
      </c>
      <c r="M1089">
        <f ca="1">+OFFSET(Capital_2!$D$2,base_minorista!A1089,0)</f>
        <v>3.8158367264519906</v>
      </c>
      <c r="N1089">
        <f>+HLOOKUP(VLOOKUP($B1089,$Q$2:$R$42,2,0),costo_laboral!$E$2:$AZ$99,base_minorista!$A1089,0)</f>
        <v>9.2650602770302939</v>
      </c>
      <c r="O1089">
        <f>+HLOOKUP(VLOOKUP($B1089,$Q$2:$R$42,2,0),Participacion2!$D$2:$AO$99,base_minorista!$A1089,0)</f>
        <v>0.75743336804377448</v>
      </c>
    </row>
    <row r="1090" spans="1:15" ht="16.5" x14ac:dyDescent="0.3">
      <c r="A1090">
        <v>20</v>
      </c>
      <c r="B1090">
        <v>12</v>
      </c>
      <c r="C1090">
        <v>19</v>
      </c>
      <c r="D1090" s="3">
        <v>41455</v>
      </c>
      <c r="E1090" s="33">
        <v>13</v>
      </c>
      <c r="F1090">
        <v>1</v>
      </c>
      <c r="G1090">
        <f>+HLOOKUP(VLOOKUP($B1090,$Q$2:$R$42,2,0),costos_sf!$D$2:$AY$99,base_minorista!$A1090,0)</f>
        <v>58999046.18940372</v>
      </c>
      <c r="H1090">
        <f>+HLOOKUP(VLOOKUP($B1090,$Q$2:$R$42,2,0),creditos_sf!$D$2:$AY$99,base_minorista!$A1090,0)</f>
        <v>215701560.92416829</v>
      </c>
      <c r="I1090">
        <f>+HLOOKUP(VLOOKUP($B1090,$Q$2:$R$42,2,0),creditos_sf!$D$103:$AY$200,base_minorista!$A1090,0)</f>
        <v>104614660.12509987</v>
      </c>
      <c r="J1090">
        <f>+HLOOKUP(VLOOKUP($B1090,$Q$2:$R$42,2,0),Costo_fondeo!$D$3:$AY$100,base_minorista!$A1090,0)</f>
        <v>5.7270389965613493</v>
      </c>
      <c r="K1090">
        <f>+HLOOKUP(VLOOKUP($B1090,$Q$2:$R$42,2,0),Costo_provisiones!$D$3:$AY$100,base_minorista!$A1090,0)</f>
        <v>2.3667912080058229</v>
      </c>
      <c r="L1090">
        <f>+HLOOKUP(VLOOKUP($B1090,$Q$2:$R$42,2,0),Morosidad_control!$D$4:$AY$101,base_minorista!$A1090,0)</f>
        <v>3.4494559039107391</v>
      </c>
      <c r="M1090">
        <f ca="1">+OFFSET(Capital_2!$D$2,base_minorista!A1090,0)</f>
        <v>3.777787965810723</v>
      </c>
      <c r="N1090">
        <f>+HLOOKUP(VLOOKUP($B1090,$Q$2:$R$42,2,0),costo_laboral!$E$2:$AZ$99,base_minorista!$A1090,0)</f>
        <v>9.3249129619990594</v>
      </c>
      <c r="O1090">
        <f>+HLOOKUP(VLOOKUP($B1090,$Q$2:$R$42,2,0),Participacion2!$D$2:$AO$99,base_minorista!$A1090,0)</f>
        <v>0.77935556647728776</v>
      </c>
    </row>
    <row r="1091" spans="1:15" ht="16.5" x14ac:dyDescent="0.3">
      <c r="A1091">
        <v>21</v>
      </c>
      <c r="B1091">
        <v>12</v>
      </c>
      <c r="C1091">
        <v>20</v>
      </c>
      <c r="D1091" s="3">
        <v>41486</v>
      </c>
      <c r="E1091" s="33">
        <v>13</v>
      </c>
      <c r="F1091">
        <v>1</v>
      </c>
      <c r="G1091">
        <f>+HLOOKUP(VLOOKUP($B1091,$Q$2:$R$42,2,0),costos_sf!$D$2:$AY$99,base_minorista!$A1091,0)</f>
        <v>59611716.09040118</v>
      </c>
      <c r="H1091">
        <f>+HLOOKUP(VLOOKUP($B1091,$Q$2:$R$42,2,0),creditos_sf!$D$2:$AY$99,base_minorista!$A1091,0)</f>
        <v>220034672.52106288</v>
      </c>
      <c r="I1091">
        <f>+HLOOKUP(VLOOKUP($B1091,$Q$2:$R$42,2,0),creditos_sf!$D$103:$AY$200,base_minorista!$A1091,0)</f>
        <v>105988505.03824708</v>
      </c>
      <c r="J1091">
        <f>+HLOOKUP(VLOOKUP($B1091,$Q$2:$R$42,2,0),Costo_fondeo!$D$3:$AY$100,base_minorista!$A1091,0)</f>
        <v>5.7339395329352412</v>
      </c>
      <c r="K1091">
        <f>+HLOOKUP(VLOOKUP($B1091,$Q$2:$R$42,2,0),Costo_provisiones!$D$3:$AY$100,base_minorista!$A1091,0)</f>
        <v>2.2395819560888661</v>
      </c>
      <c r="L1091">
        <f>+HLOOKUP(VLOOKUP($B1091,$Q$2:$R$42,2,0),Morosidad_control!$D$4:$AY$101,base_minorista!$A1091,0)</f>
        <v>3.4368018642966307</v>
      </c>
      <c r="M1091">
        <f ca="1">+OFFSET(Capital_2!$D$2,base_minorista!A1091,0)</f>
        <v>3.7289387467323043</v>
      </c>
      <c r="N1091">
        <f>+HLOOKUP(VLOOKUP($B1091,$Q$2:$R$42,2,0),costo_laboral!$E$2:$AZ$99,base_minorista!$A1091,0)</f>
        <v>9.286315334909796</v>
      </c>
      <c r="O1091">
        <f>+HLOOKUP(VLOOKUP($B1091,$Q$2:$R$42,2,0),Participacion2!$D$2:$AO$99,base_minorista!$A1091,0)</f>
        <v>0.79817358778611713</v>
      </c>
    </row>
    <row r="1092" spans="1:15" ht="16.5" x14ac:dyDescent="0.3">
      <c r="A1092">
        <v>22</v>
      </c>
      <c r="B1092">
        <v>12</v>
      </c>
      <c r="C1092">
        <v>21</v>
      </c>
      <c r="D1092" s="3">
        <v>41517</v>
      </c>
      <c r="E1092" s="33">
        <v>13</v>
      </c>
      <c r="F1092">
        <v>1</v>
      </c>
      <c r="G1092">
        <f>+HLOOKUP(VLOOKUP($B1092,$Q$2:$R$42,2,0),costos_sf!$D$2:$AY$99,base_minorista!$A1092,0)</f>
        <v>60049891.430437006</v>
      </c>
      <c r="H1092">
        <f>+HLOOKUP(VLOOKUP($B1092,$Q$2:$R$42,2,0),creditos_sf!$D$2:$AY$99,base_minorista!$A1092,0)</f>
        <v>224360387.19149315</v>
      </c>
      <c r="I1092">
        <f>+HLOOKUP(VLOOKUP($B1092,$Q$2:$R$42,2,0),creditos_sf!$D$103:$AY$200,base_minorista!$A1092,0)</f>
        <v>100507380.89851351</v>
      </c>
      <c r="J1092">
        <f>+HLOOKUP(VLOOKUP($B1092,$Q$2:$R$42,2,0),Costo_fondeo!$D$3:$AY$100,base_minorista!$A1092,0)</f>
        <v>5.6984598621538716</v>
      </c>
      <c r="K1092">
        <f>+HLOOKUP(VLOOKUP($B1092,$Q$2:$R$42,2,0),Costo_provisiones!$D$3:$AY$100,base_minorista!$A1092,0)</f>
        <v>2.0575634466889698</v>
      </c>
      <c r="L1092">
        <f>+HLOOKUP(VLOOKUP($B1092,$Q$2:$R$42,2,0),Morosidad_control!$D$4:$AY$101,base_minorista!$A1092,0)</f>
        <v>3.5625181321654273</v>
      </c>
      <c r="M1092">
        <f ca="1">+OFFSET(Capital_2!$D$2,base_minorista!A1092,0)</f>
        <v>3.6888980520732653</v>
      </c>
      <c r="N1092">
        <f>+HLOOKUP(VLOOKUP($B1092,$Q$2:$R$42,2,0),costo_laboral!$E$2:$AZ$99,base_minorista!$A1092,0)</f>
        <v>9.4624614358699795</v>
      </c>
      <c r="O1092">
        <f>+HLOOKUP(VLOOKUP($B1092,$Q$2:$R$42,2,0),Participacion2!$D$2:$AO$99,base_minorista!$A1092,0)</f>
        <v>0.81313316118259826</v>
      </c>
    </row>
    <row r="1093" spans="1:15" ht="16.5" x14ac:dyDescent="0.3">
      <c r="A1093">
        <v>23</v>
      </c>
      <c r="B1093">
        <v>12</v>
      </c>
      <c r="C1093">
        <v>22</v>
      </c>
      <c r="D1093" s="3">
        <v>41547</v>
      </c>
      <c r="E1093" s="33">
        <v>13</v>
      </c>
      <c r="F1093">
        <v>1</v>
      </c>
      <c r="G1093">
        <f>+HLOOKUP(VLOOKUP($B1093,$Q$2:$R$42,2,0),costos_sf!$D$2:$AY$99,base_minorista!$A1093,0)</f>
        <v>60934680.469160728</v>
      </c>
      <c r="H1093">
        <f>+HLOOKUP(VLOOKUP($B1093,$Q$2:$R$42,2,0),creditos_sf!$D$2:$AY$99,base_minorista!$A1093,0)</f>
        <v>229346297.63567996</v>
      </c>
      <c r="I1093">
        <f>+HLOOKUP(VLOOKUP($B1093,$Q$2:$R$42,2,0),creditos_sf!$D$103:$AY$200,base_minorista!$A1093,0)</f>
        <v>102017112.49827696</v>
      </c>
      <c r="J1093">
        <f>+HLOOKUP(VLOOKUP($B1093,$Q$2:$R$42,2,0),Costo_fondeo!$D$3:$AY$100,base_minorista!$A1093,0)</f>
        <v>5.6940013781365462</v>
      </c>
      <c r="K1093">
        <f>+HLOOKUP(VLOOKUP($B1093,$Q$2:$R$42,2,0),Costo_provisiones!$D$3:$AY$100,base_minorista!$A1093,0)</f>
        <v>1.9084565143197099</v>
      </c>
      <c r="L1093">
        <f>+HLOOKUP(VLOOKUP($B1093,$Q$2:$R$42,2,0),Morosidad_control!$D$4:$AY$101,base_minorista!$A1093,0)</f>
        <v>3.5519454166408853</v>
      </c>
      <c r="M1093">
        <f ca="1">+OFFSET(Capital_2!$D$2,base_minorista!A1093,0)</f>
        <v>3.6532457928608841</v>
      </c>
      <c r="N1093">
        <f>+HLOOKUP(VLOOKUP($B1093,$Q$2:$R$42,2,0),costo_laboral!$E$2:$AZ$99,base_minorista!$A1093,0)</f>
        <v>9.4309512947380334</v>
      </c>
      <c r="O1093">
        <f>+HLOOKUP(VLOOKUP($B1093,$Q$2:$R$42,2,0),Participacion2!$D$2:$AO$99,base_minorista!$A1093,0)</f>
        <v>0.83071382789882287</v>
      </c>
    </row>
    <row r="1094" spans="1:15" ht="16.5" x14ac:dyDescent="0.3">
      <c r="A1094">
        <v>24</v>
      </c>
      <c r="B1094">
        <v>12</v>
      </c>
      <c r="C1094">
        <v>23</v>
      </c>
      <c r="D1094" s="3">
        <v>41578</v>
      </c>
      <c r="E1094" s="33">
        <v>13</v>
      </c>
      <c r="F1094">
        <v>1</v>
      </c>
      <c r="G1094">
        <f>+HLOOKUP(VLOOKUP($B1094,$Q$2:$R$42,2,0),costos_sf!$D$2:$AY$99,base_minorista!$A1094,0)</f>
        <v>61770664.603050075</v>
      </c>
      <c r="H1094">
        <f>+HLOOKUP(VLOOKUP($B1094,$Q$2:$R$42,2,0),creditos_sf!$D$2:$AY$99,base_minorista!$A1094,0)</f>
        <v>237286112.64620316</v>
      </c>
      <c r="I1094">
        <f>+HLOOKUP(VLOOKUP($B1094,$Q$2:$R$42,2,0),creditos_sf!$D$103:$AY$200,base_minorista!$A1094,0)</f>
        <v>103467424.95507744</v>
      </c>
      <c r="J1094">
        <f>+HLOOKUP(VLOOKUP($B1094,$Q$2:$R$42,2,0),Costo_fondeo!$D$3:$AY$100,base_minorista!$A1094,0)</f>
        <v>5.6843513048001526</v>
      </c>
      <c r="K1094">
        <f>+HLOOKUP(VLOOKUP($B1094,$Q$2:$R$42,2,0),Costo_provisiones!$D$3:$AY$100,base_minorista!$A1094,0)</f>
        <v>1.7843788783609558</v>
      </c>
      <c r="L1094">
        <f>+HLOOKUP(VLOOKUP($B1094,$Q$2:$R$42,2,0),Morosidad_control!$D$4:$AY$101,base_minorista!$A1094,0)</f>
        <v>3.427040892677391</v>
      </c>
      <c r="M1094">
        <f ca="1">+OFFSET(Capital_2!$D$2,base_minorista!A1094,0)</f>
        <v>3.6199379690818381</v>
      </c>
      <c r="N1094">
        <f>+HLOOKUP(VLOOKUP($B1094,$Q$2:$R$42,2,0),costo_laboral!$E$2:$AZ$99,base_minorista!$A1094,0)</f>
        <v>9.3446136394659103</v>
      </c>
      <c r="O1094">
        <f>+HLOOKUP(VLOOKUP($B1094,$Q$2:$R$42,2,0),Participacion2!$D$2:$AO$99,base_minorista!$A1094,0)</f>
        <v>0.85290028962519759</v>
      </c>
    </row>
    <row r="1095" spans="1:15" ht="16.5" x14ac:dyDescent="0.3">
      <c r="A1095">
        <v>25</v>
      </c>
      <c r="B1095">
        <v>12</v>
      </c>
      <c r="C1095">
        <v>24</v>
      </c>
      <c r="D1095" s="3">
        <v>41608</v>
      </c>
      <c r="E1095" s="33">
        <v>13</v>
      </c>
      <c r="F1095">
        <v>1</v>
      </c>
      <c r="G1095">
        <f>+HLOOKUP(VLOOKUP($B1095,$Q$2:$R$42,2,0),costos_sf!$D$2:$AY$99,base_minorista!$A1095,0)</f>
        <v>62790076.230152391</v>
      </c>
      <c r="H1095">
        <f>+HLOOKUP(VLOOKUP($B1095,$Q$2:$R$42,2,0),creditos_sf!$D$2:$AY$99,base_minorista!$A1095,0)</f>
        <v>246455399.50394273</v>
      </c>
      <c r="I1095">
        <f>+HLOOKUP(VLOOKUP($B1095,$Q$2:$R$42,2,0),creditos_sf!$D$103:$AY$200,base_minorista!$A1095,0)</f>
        <v>104243395.2415887</v>
      </c>
      <c r="J1095">
        <f>+HLOOKUP(VLOOKUP($B1095,$Q$2:$R$42,2,0),Costo_fondeo!$D$3:$AY$100,base_minorista!$A1095,0)</f>
        <v>5.6464239484309235</v>
      </c>
      <c r="K1095">
        <f>+HLOOKUP(VLOOKUP($B1095,$Q$2:$R$42,2,0),Costo_provisiones!$D$3:$AY$100,base_minorista!$A1095,0)</f>
        <v>1.6891899792312295</v>
      </c>
      <c r="L1095">
        <f>+HLOOKUP(VLOOKUP($B1095,$Q$2:$R$42,2,0),Morosidad_control!$D$4:$AY$101,base_minorista!$A1095,0)</f>
        <v>3.3332427803267284</v>
      </c>
      <c r="M1095">
        <f ca="1">+OFFSET(Capital_2!$D$2,base_minorista!A1095,0)</f>
        <v>3.5647933704456456</v>
      </c>
      <c r="N1095">
        <f>+HLOOKUP(VLOOKUP($B1095,$Q$2:$R$42,2,0),costo_laboral!$E$2:$AZ$99,base_minorista!$A1095,0)</f>
        <v>9.2470754778006601</v>
      </c>
      <c r="O1095">
        <f>+HLOOKUP(VLOOKUP($B1095,$Q$2:$R$42,2,0),Participacion2!$D$2:$AO$99,base_minorista!$A1095,0)</f>
        <v>0.86701128619830059</v>
      </c>
    </row>
    <row r="1096" spans="1:15" ht="16.5" x14ac:dyDescent="0.3">
      <c r="A1096">
        <v>26</v>
      </c>
      <c r="B1096">
        <v>12</v>
      </c>
      <c r="C1096">
        <v>25</v>
      </c>
      <c r="D1096" s="3">
        <v>41639</v>
      </c>
      <c r="E1096" s="33">
        <v>13</v>
      </c>
      <c r="F1096">
        <v>1</v>
      </c>
      <c r="G1096">
        <f>+HLOOKUP(VLOOKUP($B1096,$Q$2:$R$42,2,0),costos_sf!$D$2:$AY$99,base_minorista!$A1096,0)</f>
        <v>63691017.63557554</v>
      </c>
      <c r="H1096">
        <f>+HLOOKUP(VLOOKUP($B1096,$Q$2:$R$42,2,0),creditos_sf!$D$2:$AY$99,base_minorista!$A1096,0)</f>
        <v>250996681.14016041</v>
      </c>
      <c r="I1096">
        <f>+HLOOKUP(VLOOKUP($B1096,$Q$2:$R$42,2,0),creditos_sf!$D$103:$AY$200,base_minorista!$A1096,0)</f>
        <v>106535455.51399969</v>
      </c>
      <c r="J1096">
        <f>+HLOOKUP(VLOOKUP($B1096,$Q$2:$R$42,2,0),Costo_fondeo!$D$3:$AY$100,base_minorista!$A1096,0)</f>
        <v>5.6407900425960911</v>
      </c>
      <c r="K1096">
        <f>+HLOOKUP(VLOOKUP($B1096,$Q$2:$R$42,2,0),Costo_provisiones!$D$3:$AY$100,base_minorista!$A1096,0)</f>
        <v>1.4770961777645513</v>
      </c>
      <c r="L1096">
        <f>+HLOOKUP(VLOOKUP($B1096,$Q$2:$R$42,2,0),Morosidad_control!$D$4:$AY$101,base_minorista!$A1096,0)</f>
        <v>3.2775972549004155</v>
      </c>
      <c r="M1096">
        <f ca="1">+OFFSET(Capital_2!$D$2,base_minorista!A1096,0)</f>
        <v>3.5095726367283766</v>
      </c>
      <c r="N1096">
        <f>+HLOOKUP(VLOOKUP($B1096,$Q$2:$R$42,2,0),costo_laboral!$E$2:$AZ$99,base_minorista!$A1096,0)</f>
        <v>9.2774893189883514</v>
      </c>
      <c r="O1096">
        <f>+HLOOKUP(VLOOKUP($B1096,$Q$2:$R$42,2,0),Participacion2!$D$2:$AO$99,base_minorista!$A1096,0)</f>
        <v>0.90194278288752727</v>
      </c>
    </row>
    <row r="1097" spans="1:15" ht="16.5" x14ac:dyDescent="0.3">
      <c r="A1097">
        <v>27</v>
      </c>
      <c r="B1097">
        <v>12</v>
      </c>
      <c r="C1097">
        <v>26</v>
      </c>
      <c r="D1097" s="3">
        <v>41670</v>
      </c>
      <c r="E1097" s="33">
        <v>14</v>
      </c>
      <c r="F1097">
        <v>1</v>
      </c>
      <c r="G1097">
        <f>+HLOOKUP(VLOOKUP($B1097,$Q$2:$R$42,2,0),costos_sf!$D$2:$AY$99,base_minorista!$A1097,0)</f>
        <v>65253126.656548411</v>
      </c>
      <c r="H1097">
        <f>+HLOOKUP(VLOOKUP($B1097,$Q$2:$R$42,2,0),creditos_sf!$D$2:$AY$99,base_minorista!$A1097,0)</f>
        <v>247389477.63981855</v>
      </c>
      <c r="I1097">
        <f>+HLOOKUP(VLOOKUP($B1097,$Q$2:$R$42,2,0),creditos_sf!$D$103:$AY$200,base_minorista!$A1097,0)</f>
        <v>114698157.80437787</v>
      </c>
      <c r="J1097">
        <f>+HLOOKUP(VLOOKUP($B1097,$Q$2:$R$42,2,0),Costo_fondeo!$D$3:$AY$100,base_minorista!$A1097,0)</f>
        <v>5.6623243271581334</v>
      </c>
      <c r="K1097">
        <f>+HLOOKUP(VLOOKUP($B1097,$Q$2:$R$42,2,0),Costo_provisiones!$D$3:$AY$100,base_minorista!$A1097,0)</f>
        <v>1.593416940146553</v>
      </c>
      <c r="L1097">
        <f>+HLOOKUP(VLOOKUP($B1097,$Q$2:$R$42,2,0),Morosidad_control!$D$4:$AY$101,base_minorista!$A1097,0)</f>
        <v>3.3934759013540385</v>
      </c>
      <c r="M1097">
        <f ca="1">+OFFSET(Capital_2!$D$2,base_minorista!A1097,0)</f>
        <v>3.4442162995780268</v>
      </c>
      <c r="N1097">
        <f>+HLOOKUP(VLOOKUP($B1097,$Q$2:$R$42,2,0),costo_laboral!$E$2:$AZ$99,base_minorista!$A1097,0)</f>
        <v>9.3184720178462896</v>
      </c>
      <c r="O1097">
        <f>+HLOOKUP(VLOOKUP($B1097,$Q$2:$R$42,2,0),Participacion2!$D$2:$AO$99,base_minorista!$A1097,0)</f>
        <v>0.89581993960658834</v>
      </c>
    </row>
    <row r="1098" spans="1:15" ht="16.5" x14ac:dyDescent="0.3">
      <c r="A1098">
        <v>28</v>
      </c>
      <c r="B1098">
        <v>12</v>
      </c>
      <c r="C1098">
        <v>27</v>
      </c>
      <c r="D1098" s="3">
        <v>41698</v>
      </c>
      <c r="E1098" s="33">
        <v>14</v>
      </c>
      <c r="F1098">
        <v>1</v>
      </c>
      <c r="G1098">
        <f>+HLOOKUP(VLOOKUP($B1098,$Q$2:$R$42,2,0),costos_sf!$D$2:$AY$99,base_minorista!$A1098,0)</f>
        <v>66471975.066550806</v>
      </c>
      <c r="H1098">
        <f>+HLOOKUP(VLOOKUP($B1098,$Q$2:$R$42,2,0),creditos_sf!$D$2:$AY$99,base_minorista!$A1098,0)</f>
        <v>249444959.53032953</v>
      </c>
      <c r="I1098">
        <f>+HLOOKUP(VLOOKUP($B1098,$Q$2:$R$42,2,0),creditos_sf!$D$103:$AY$200,base_minorista!$A1098,0)</f>
        <v>113259905.37699489</v>
      </c>
      <c r="J1098">
        <f>+HLOOKUP(VLOOKUP($B1098,$Q$2:$R$42,2,0),Costo_fondeo!$D$3:$AY$100,base_minorista!$A1098,0)</f>
        <v>5.6378024919258474</v>
      </c>
      <c r="K1098">
        <f>+HLOOKUP(VLOOKUP($B1098,$Q$2:$R$42,2,0),Costo_provisiones!$D$3:$AY$100,base_minorista!$A1098,0)</f>
        <v>1.6893652502468492</v>
      </c>
      <c r="L1098">
        <f>+HLOOKUP(VLOOKUP($B1098,$Q$2:$R$42,2,0),Morosidad_control!$D$4:$AY$101,base_minorista!$A1098,0)</f>
        <v>3.5519197429108624</v>
      </c>
      <c r="M1098">
        <f ca="1">+OFFSET(Capital_2!$D$2,base_minorista!A1098,0)</f>
        <v>3.3651511548182853</v>
      </c>
      <c r="N1098">
        <f>+HLOOKUP(VLOOKUP($B1098,$Q$2:$R$42,2,0),costo_laboral!$E$2:$AZ$99,base_minorista!$A1098,0)</f>
        <v>9.4371277227930186</v>
      </c>
      <c r="O1098">
        <f>+HLOOKUP(VLOOKUP($B1098,$Q$2:$R$42,2,0),Participacion2!$D$2:$AO$99,base_minorista!$A1098,0)</f>
        <v>0.9170079580240319</v>
      </c>
    </row>
    <row r="1099" spans="1:15" ht="16.5" x14ac:dyDescent="0.3">
      <c r="A1099">
        <v>29</v>
      </c>
      <c r="B1099">
        <v>12</v>
      </c>
      <c r="C1099">
        <v>28</v>
      </c>
      <c r="D1099" s="3">
        <v>41729</v>
      </c>
      <c r="E1099" s="33">
        <v>14</v>
      </c>
      <c r="F1099">
        <v>1</v>
      </c>
      <c r="G1099">
        <f>+HLOOKUP(VLOOKUP($B1099,$Q$2:$R$42,2,0),costos_sf!$D$2:$AY$99,base_minorista!$A1099,0)</f>
        <v>67634642.49365741</v>
      </c>
      <c r="H1099">
        <f>+HLOOKUP(VLOOKUP($B1099,$Q$2:$R$42,2,0),creditos_sf!$D$2:$AY$99,base_minorista!$A1099,0)</f>
        <v>252453124.75233507</v>
      </c>
      <c r="I1099">
        <f>+HLOOKUP(VLOOKUP($B1099,$Q$2:$R$42,2,0),creditos_sf!$D$103:$AY$200,base_minorista!$A1099,0)</f>
        <v>112960526.32118426</v>
      </c>
      <c r="J1099">
        <f>+HLOOKUP(VLOOKUP($B1099,$Q$2:$R$42,2,0),Costo_fondeo!$D$3:$AY$100,base_minorista!$A1099,0)</f>
        <v>5.6275372893364972</v>
      </c>
      <c r="K1099">
        <f>+HLOOKUP(VLOOKUP($B1099,$Q$2:$R$42,2,0),Costo_provisiones!$D$3:$AY$100,base_minorista!$A1099,0)</f>
        <v>1.8155361574824125</v>
      </c>
      <c r="L1099">
        <f>+HLOOKUP(VLOOKUP($B1099,$Q$2:$R$42,2,0),Morosidad_control!$D$4:$AY$101,base_minorista!$A1099,0)</f>
        <v>3.6770587560027388</v>
      </c>
      <c r="M1099">
        <f ca="1">+OFFSET(Capital_2!$D$2,base_minorista!A1099,0)</f>
        <v>3.2958556767962262</v>
      </c>
      <c r="N1099">
        <f>+HLOOKUP(VLOOKUP($B1099,$Q$2:$R$42,2,0),costo_laboral!$E$2:$AZ$99,base_minorista!$A1099,0)</f>
        <v>9.4152187210471574</v>
      </c>
      <c r="O1099">
        <f>+HLOOKUP(VLOOKUP($B1099,$Q$2:$R$42,2,0),Participacion2!$D$2:$AO$99,base_minorista!$A1099,0)</f>
        <v>0.92968482510609718</v>
      </c>
    </row>
    <row r="1100" spans="1:15" ht="16.5" x14ac:dyDescent="0.3">
      <c r="A1100">
        <v>30</v>
      </c>
      <c r="B1100">
        <v>12</v>
      </c>
      <c r="C1100">
        <v>29</v>
      </c>
      <c r="D1100" s="3">
        <v>41759</v>
      </c>
      <c r="E1100" s="33">
        <v>14</v>
      </c>
      <c r="F1100">
        <v>1</v>
      </c>
      <c r="G1100">
        <f>+HLOOKUP(VLOOKUP($B1100,$Q$2:$R$42,2,0),costos_sf!$D$2:$AY$99,base_minorista!$A1100,0)</f>
        <v>69002297.227172226</v>
      </c>
      <c r="H1100">
        <f>+HLOOKUP(VLOOKUP($B1100,$Q$2:$R$42,2,0),creditos_sf!$D$2:$AY$99,base_minorista!$A1100,0)</f>
        <v>257767515.05596438</v>
      </c>
      <c r="I1100">
        <f>+HLOOKUP(VLOOKUP($B1100,$Q$2:$R$42,2,0),creditos_sf!$D$103:$AY$200,base_minorista!$A1100,0)</f>
        <v>110484766.7042392</v>
      </c>
      <c r="J1100">
        <f>+HLOOKUP(VLOOKUP($B1100,$Q$2:$R$42,2,0),Costo_fondeo!$D$3:$AY$100,base_minorista!$A1100,0)</f>
        <v>5.6197255306312428</v>
      </c>
      <c r="K1100">
        <f>+HLOOKUP(VLOOKUP($B1100,$Q$2:$R$42,2,0),Costo_provisiones!$D$3:$AY$100,base_minorista!$A1100,0)</f>
        <v>2.0041231007351241</v>
      </c>
      <c r="L1100">
        <f>+HLOOKUP(VLOOKUP($B1100,$Q$2:$R$42,2,0),Morosidad_control!$D$4:$AY$101,base_minorista!$A1100,0)</f>
        <v>4.0056563707342798</v>
      </c>
      <c r="M1100">
        <f ca="1">+OFFSET(Capital_2!$D$2,base_minorista!A1100,0)</f>
        <v>3.2437779376973728</v>
      </c>
      <c r="N1100">
        <f>+HLOOKUP(VLOOKUP($B1100,$Q$2:$R$42,2,0),costo_laboral!$E$2:$AZ$99,base_minorista!$A1100,0)</f>
        <v>9.4377812810393245</v>
      </c>
      <c r="O1100">
        <f>+HLOOKUP(VLOOKUP($B1100,$Q$2:$R$42,2,0),Participacion2!$D$2:$AO$99,base_minorista!$A1100,0)</f>
        <v>0.94915009283161189</v>
      </c>
    </row>
    <row r="1101" spans="1:15" ht="16.5" x14ac:dyDescent="0.3">
      <c r="A1101">
        <v>31</v>
      </c>
      <c r="B1101">
        <v>12</v>
      </c>
      <c r="C1101">
        <v>30</v>
      </c>
      <c r="D1101" s="3">
        <v>41790</v>
      </c>
      <c r="E1101" s="33">
        <v>14</v>
      </c>
      <c r="F1101">
        <v>1</v>
      </c>
      <c r="G1101">
        <f>+HLOOKUP(VLOOKUP($B1101,$Q$2:$R$42,2,0),costos_sf!$D$2:$AY$99,base_minorista!$A1101,0)</f>
        <v>66647281.51444456</v>
      </c>
      <c r="H1101">
        <f>+HLOOKUP(VLOOKUP($B1101,$Q$2:$R$42,2,0),creditos_sf!$D$2:$AY$99,base_minorista!$A1101,0)</f>
        <v>262822488.90946367</v>
      </c>
      <c r="I1101">
        <f>+HLOOKUP(VLOOKUP($B1101,$Q$2:$R$42,2,0),creditos_sf!$D$103:$AY$200,base_minorista!$A1101,0)</f>
        <v>110618412.99268492</v>
      </c>
      <c r="J1101">
        <f>+HLOOKUP(VLOOKUP($B1101,$Q$2:$R$42,2,0),Costo_fondeo!$D$3:$AY$100,base_minorista!$A1101,0)</f>
        <v>5.6256105682982369</v>
      </c>
      <c r="K1101">
        <f>+HLOOKUP(VLOOKUP($B1101,$Q$2:$R$42,2,0),Costo_provisiones!$D$3:$AY$100,base_minorista!$A1101,0)</f>
        <v>2.1139364679821369</v>
      </c>
      <c r="L1101">
        <f>+HLOOKUP(VLOOKUP($B1101,$Q$2:$R$42,2,0),Morosidad_control!$D$4:$AY$101,base_minorista!$A1101,0)</f>
        <v>3.9247783457134235</v>
      </c>
      <c r="M1101">
        <f ca="1">+OFFSET(Capital_2!$D$2,base_minorista!A1101,0)</f>
        <v>3.2095324879825831</v>
      </c>
      <c r="N1101">
        <f>+HLOOKUP(VLOOKUP($B1101,$Q$2:$R$42,2,0),costo_laboral!$E$2:$AZ$99,base_minorista!$A1101,0)</f>
        <v>9.4348502300810981</v>
      </c>
      <c r="O1101">
        <f>+HLOOKUP(VLOOKUP($B1101,$Q$2:$R$42,2,0),Participacion2!$D$2:$AO$99,base_minorista!$A1101,0)</f>
        <v>0.96932069977732016</v>
      </c>
    </row>
    <row r="1102" spans="1:15" ht="16.5" x14ac:dyDescent="0.3">
      <c r="A1102">
        <v>32</v>
      </c>
      <c r="B1102">
        <v>12</v>
      </c>
      <c r="C1102">
        <v>31</v>
      </c>
      <c r="D1102" s="3">
        <v>41820</v>
      </c>
      <c r="E1102" s="33">
        <v>14</v>
      </c>
      <c r="F1102">
        <v>1</v>
      </c>
      <c r="G1102">
        <f>+HLOOKUP(VLOOKUP($B1102,$Q$2:$R$42,2,0),costos_sf!$D$2:$AY$99,base_minorista!$A1102,0)</f>
        <v>68145684.523003176</v>
      </c>
      <c r="H1102">
        <f>+HLOOKUP(VLOOKUP($B1102,$Q$2:$R$42,2,0),creditos_sf!$D$2:$AY$99,base_minorista!$A1102,0)</f>
        <v>267125721.68052757</v>
      </c>
      <c r="I1102">
        <f>+HLOOKUP(VLOOKUP($B1102,$Q$2:$R$42,2,0),creditos_sf!$D$103:$AY$200,base_minorista!$A1102,0)</f>
        <v>109969851.71389285</v>
      </c>
      <c r="J1102">
        <f>+HLOOKUP(VLOOKUP($B1102,$Q$2:$R$42,2,0),Costo_fondeo!$D$3:$AY$100,base_minorista!$A1102,0)</f>
        <v>5.6037023646653115</v>
      </c>
      <c r="K1102">
        <f>+HLOOKUP(VLOOKUP($B1102,$Q$2:$R$42,2,0),Costo_provisiones!$D$3:$AY$100,base_minorista!$A1102,0)</f>
        <v>2.2026764145668394</v>
      </c>
      <c r="L1102">
        <f>+HLOOKUP(VLOOKUP($B1102,$Q$2:$R$42,2,0),Morosidad_control!$D$4:$AY$101,base_minorista!$A1102,0)</f>
        <v>4.0287780162187143</v>
      </c>
      <c r="M1102">
        <f ca="1">+OFFSET(Capital_2!$D$2,base_minorista!A1102,0)</f>
        <v>3.1850428382831848</v>
      </c>
      <c r="N1102">
        <f>+HLOOKUP(VLOOKUP($B1102,$Q$2:$R$42,2,0),costo_laboral!$E$2:$AZ$99,base_minorista!$A1102,0)</f>
        <v>9.446047735788218</v>
      </c>
      <c r="O1102">
        <f>+HLOOKUP(VLOOKUP($B1102,$Q$2:$R$42,2,0),Participacion2!$D$2:$AO$99,base_minorista!$A1102,0)</f>
        <v>0.98228827148243281</v>
      </c>
    </row>
    <row r="1103" spans="1:15" ht="16.5" x14ac:dyDescent="0.3">
      <c r="A1103">
        <v>33</v>
      </c>
      <c r="B1103">
        <v>12</v>
      </c>
      <c r="C1103">
        <v>32</v>
      </c>
      <c r="D1103" s="3">
        <v>41851</v>
      </c>
      <c r="E1103" s="33">
        <v>14</v>
      </c>
      <c r="F1103">
        <v>1</v>
      </c>
      <c r="G1103">
        <f>+HLOOKUP(VLOOKUP($B1103,$Q$2:$R$42,2,0),costos_sf!$D$2:$AY$99,base_minorista!$A1103,0)</f>
        <v>69529878.181502819</v>
      </c>
      <c r="H1103">
        <f>+HLOOKUP(VLOOKUP($B1103,$Q$2:$R$42,2,0),creditos_sf!$D$2:$AY$99,base_minorista!$A1103,0)</f>
        <v>268289191.66100165</v>
      </c>
      <c r="I1103">
        <f>+HLOOKUP(VLOOKUP($B1103,$Q$2:$R$42,2,0),creditos_sf!$D$103:$AY$200,base_minorista!$A1103,0)</f>
        <v>110845710.18199411</v>
      </c>
      <c r="J1103">
        <f>+HLOOKUP(VLOOKUP($B1103,$Q$2:$R$42,2,0),Costo_fondeo!$D$3:$AY$100,base_minorista!$A1103,0)</f>
        <v>5.6397761164931017</v>
      </c>
      <c r="K1103">
        <f>+HLOOKUP(VLOOKUP($B1103,$Q$2:$R$42,2,0),Costo_provisiones!$D$3:$AY$100,base_minorista!$A1103,0)</f>
        <v>2.2928077334840848</v>
      </c>
      <c r="L1103">
        <f>+HLOOKUP(VLOOKUP($B1103,$Q$2:$R$42,2,0),Morosidad_control!$D$4:$AY$101,base_minorista!$A1103,0)</f>
        <v>4.278756394754029</v>
      </c>
      <c r="M1103">
        <f ca="1">+OFFSET(Capital_2!$D$2,base_minorista!A1103,0)</f>
        <v>3.1704105350092515</v>
      </c>
      <c r="N1103">
        <f>+HLOOKUP(VLOOKUP($B1103,$Q$2:$R$42,2,0),costo_laboral!$E$2:$AZ$99,base_minorista!$A1103,0)</f>
        <v>9.5166565552592015</v>
      </c>
      <c r="O1103">
        <f>+HLOOKUP(VLOOKUP($B1103,$Q$2:$R$42,2,0),Participacion2!$D$2:$AO$99,base_minorista!$A1103,0)</f>
        <v>0.98907873897997067</v>
      </c>
    </row>
    <row r="1104" spans="1:15" ht="16.5" x14ac:dyDescent="0.3">
      <c r="A1104">
        <v>34</v>
      </c>
      <c r="B1104">
        <v>12</v>
      </c>
      <c r="C1104">
        <v>33</v>
      </c>
      <c r="D1104" s="3">
        <v>41882</v>
      </c>
      <c r="E1104" s="33">
        <v>14</v>
      </c>
      <c r="F1104">
        <v>1</v>
      </c>
      <c r="G1104">
        <f>+HLOOKUP(VLOOKUP($B1104,$Q$2:$R$42,2,0),costos_sf!$D$2:$AY$99,base_minorista!$A1104,0)</f>
        <v>71071986.427964389</v>
      </c>
      <c r="H1104">
        <f>+HLOOKUP(VLOOKUP($B1104,$Q$2:$R$42,2,0),creditos_sf!$D$2:$AY$99,base_minorista!$A1104,0)</f>
        <v>269823541.66127717</v>
      </c>
      <c r="I1104">
        <f>+HLOOKUP(VLOOKUP($B1104,$Q$2:$R$42,2,0),creditos_sf!$D$103:$AY$200,base_minorista!$A1104,0)</f>
        <v>112075865.02365871</v>
      </c>
      <c r="J1104">
        <f>+HLOOKUP(VLOOKUP($B1104,$Q$2:$R$42,2,0),Costo_fondeo!$D$3:$AY$100,base_minorista!$A1104,0)</f>
        <v>5.6266451910414075</v>
      </c>
      <c r="K1104">
        <f>+HLOOKUP(VLOOKUP($B1104,$Q$2:$R$42,2,0),Costo_provisiones!$D$3:$AY$100,base_minorista!$A1104,0)</f>
        <v>2.3973181391643257</v>
      </c>
      <c r="L1104">
        <f>+HLOOKUP(VLOOKUP($B1104,$Q$2:$R$42,2,0),Morosidad_control!$D$4:$AY$101,base_minorista!$A1104,0)</f>
        <v>4.5656516850280955</v>
      </c>
      <c r="M1104">
        <f ca="1">+OFFSET(Capital_2!$D$2,base_minorista!A1104,0)</f>
        <v>3.1468414088192862</v>
      </c>
      <c r="N1104">
        <f>+HLOOKUP(VLOOKUP($B1104,$Q$2:$R$42,2,0),costo_laboral!$E$2:$AZ$99,base_minorista!$A1104,0)</f>
        <v>9.5875736243538316</v>
      </c>
      <c r="O1104">
        <f>+HLOOKUP(VLOOKUP($B1104,$Q$2:$R$42,2,0),Participacion2!$D$2:$AO$99,base_minorista!$A1104,0)</f>
        <v>0.9855986929432089</v>
      </c>
    </row>
    <row r="1105" spans="1:15" ht="16.5" x14ac:dyDescent="0.3">
      <c r="A1105">
        <v>35</v>
      </c>
      <c r="B1105">
        <v>12</v>
      </c>
      <c r="C1105">
        <v>34</v>
      </c>
      <c r="D1105" s="3">
        <v>41912</v>
      </c>
      <c r="E1105" s="33">
        <v>14</v>
      </c>
      <c r="F1105">
        <v>1</v>
      </c>
      <c r="G1105">
        <f>+HLOOKUP(VLOOKUP($B1105,$Q$2:$R$42,2,0),costos_sf!$D$2:$AY$99,base_minorista!$A1105,0)</f>
        <v>72320297.974789396</v>
      </c>
      <c r="H1105">
        <f>+HLOOKUP(VLOOKUP($B1105,$Q$2:$R$42,2,0),creditos_sf!$D$2:$AY$99,base_minorista!$A1105,0)</f>
        <v>275663839.05968148</v>
      </c>
      <c r="I1105">
        <f>+HLOOKUP(VLOOKUP($B1105,$Q$2:$R$42,2,0),creditos_sf!$D$103:$AY$200,base_minorista!$A1105,0)</f>
        <v>111235072.06074041</v>
      </c>
      <c r="J1105">
        <f>+HLOOKUP(VLOOKUP($B1105,$Q$2:$R$42,2,0),Costo_fondeo!$D$3:$AY$100,base_minorista!$A1105,0)</f>
        <v>5.5928371722371413</v>
      </c>
      <c r="K1105">
        <f>+HLOOKUP(VLOOKUP($B1105,$Q$2:$R$42,2,0),Costo_provisiones!$D$3:$AY$100,base_minorista!$A1105,0)</f>
        <v>2.489956283347587</v>
      </c>
      <c r="L1105">
        <f>+HLOOKUP(VLOOKUP($B1105,$Q$2:$R$42,2,0),Morosidad_control!$D$4:$AY$101,base_minorista!$A1105,0)</f>
        <v>4.3967667270374715</v>
      </c>
      <c r="M1105">
        <f ca="1">+OFFSET(Capital_2!$D$2,base_minorista!A1105,0)</f>
        <v>3.1301745437504462</v>
      </c>
      <c r="N1105">
        <f>+HLOOKUP(VLOOKUP($B1105,$Q$2:$R$42,2,0),costo_laboral!$E$2:$AZ$99,base_minorista!$A1105,0)</f>
        <v>9.5887467048222614</v>
      </c>
      <c r="O1105">
        <f>+HLOOKUP(VLOOKUP($B1105,$Q$2:$R$42,2,0),Participacion2!$D$2:$AO$99,base_minorista!$A1105,0)</f>
        <v>1.0058732666745058</v>
      </c>
    </row>
    <row r="1106" spans="1:15" ht="16.5" x14ac:dyDescent="0.3">
      <c r="A1106">
        <v>36</v>
      </c>
      <c r="B1106">
        <v>12</v>
      </c>
      <c r="C1106">
        <v>35</v>
      </c>
      <c r="D1106" s="3">
        <v>41943</v>
      </c>
      <c r="E1106" s="33">
        <v>14</v>
      </c>
      <c r="F1106">
        <v>1</v>
      </c>
      <c r="G1106">
        <f>+HLOOKUP(VLOOKUP($B1106,$Q$2:$R$42,2,0),costos_sf!$D$2:$AY$99,base_minorista!$A1106,0)</f>
        <v>73753460.23380439</v>
      </c>
      <c r="H1106">
        <f>+HLOOKUP(VLOOKUP($B1106,$Q$2:$R$42,2,0),creditos_sf!$D$2:$AY$99,base_minorista!$A1106,0)</f>
        <v>278060208.31228971</v>
      </c>
      <c r="I1106">
        <f>+HLOOKUP(VLOOKUP($B1106,$Q$2:$R$42,2,0),creditos_sf!$D$103:$AY$200,base_minorista!$A1106,0)</f>
        <v>111277562.67865308</v>
      </c>
      <c r="J1106">
        <f>+HLOOKUP(VLOOKUP($B1106,$Q$2:$R$42,2,0),Costo_fondeo!$D$3:$AY$100,base_minorista!$A1106,0)</f>
        <v>5.5768970729696807</v>
      </c>
      <c r="K1106">
        <f>+HLOOKUP(VLOOKUP($B1106,$Q$2:$R$42,2,0),Costo_provisiones!$D$3:$AY$100,base_minorista!$A1106,0)</f>
        <v>2.6790459619681712</v>
      </c>
      <c r="L1106">
        <f>+HLOOKUP(VLOOKUP($B1106,$Q$2:$R$42,2,0),Morosidad_control!$D$4:$AY$101,base_minorista!$A1106,0)</f>
        <v>4.5725779335545749</v>
      </c>
      <c r="M1106">
        <f ca="1">+OFFSET(Capital_2!$D$2,base_minorista!A1106,0)</f>
        <v>3.1052199516205063</v>
      </c>
      <c r="N1106">
        <f>+HLOOKUP(VLOOKUP($B1106,$Q$2:$R$42,2,0),costo_laboral!$E$2:$AZ$99,base_minorista!$A1106,0)</f>
        <v>9.6049184876861169</v>
      </c>
      <c r="O1106">
        <f>+HLOOKUP(VLOOKUP($B1106,$Q$2:$R$42,2,0),Participacion2!$D$2:$AO$99,base_minorista!$A1106,0)</f>
        <v>1.0166080288385941</v>
      </c>
    </row>
    <row r="1107" spans="1:15" ht="16.5" x14ac:dyDescent="0.3">
      <c r="A1107">
        <v>37</v>
      </c>
      <c r="B1107">
        <v>12</v>
      </c>
      <c r="C1107">
        <v>36</v>
      </c>
      <c r="D1107" s="3">
        <v>41973</v>
      </c>
      <c r="E1107" s="33">
        <v>14</v>
      </c>
      <c r="F1107">
        <v>1</v>
      </c>
      <c r="G1107">
        <f>+HLOOKUP(VLOOKUP($B1107,$Q$2:$R$42,2,0),costos_sf!$D$2:$AY$99,base_minorista!$A1107,0)</f>
        <v>75517069.394190416</v>
      </c>
      <c r="H1107">
        <f>+HLOOKUP(VLOOKUP($B1107,$Q$2:$R$42,2,0),creditos_sf!$D$2:$AY$99,base_minorista!$A1107,0)</f>
        <v>282598184.22574311</v>
      </c>
      <c r="I1107">
        <f>+HLOOKUP(VLOOKUP($B1107,$Q$2:$R$42,2,0),creditos_sf!$D$103:$AY$200,base_minorista!$A1107,0)</f>
        <v>111101841.69375797</v>
      </c>
      <c r="J1107">
        <f>+HLOOKUP(VLOOKUP($B1107,$Q$2:$R$42,2,0),Costo_fondeo!$D$3:$AY$100,base_minorista!$A1107,0)</f>
        <v>5.5749721902464575</v>
      </c>
      <c r="K1107">
        <f>+HLOOKUP(VLOOKUP($B1107,$Q$2:$R$42,2,0),Costo_provisiones!$D$3:$AY$100,base_minorista!$A1107,0)</f>
        <v>2.8234641638621376</v>
      </c>
      <c r="L1107">
        <f>+HLOOKUP(VLOOKUP($B1107,$Q$2:$R$42,2,0),Morosidad_control!$D$4:$AY$101,base_minorista!$A1107,0)</f>
        <v>4.6772972970811963</v>
      </c>
      <c r="M1107">
        <f ca="1">+OFFSET(Capital_2!$D$2,base_minorista!A1107,0)</f>
        <v>3.0886044861742721</v>
      </c>
      <c r="N1107">
        <f>+HLOOKUP(VLOOKUP($B1107,$Q$2:$R$42,2,0),costo_laboral!$E$2:$AZ$99,base_minorista!$A1107,0)</f>
        <v>9.6605114359998598</v>
      </c>
      <c r="O1107">
        <f>+HLOOKUP(VLOOKUP($B1107,$Q$2:$R$42,2,0),Participacion2!$D$2:$AO$99,base_minorista!$A1107,0)</f>
        <v>1.0212658846033458</v>
      </c>
    </row>
    <row r="1108" spans="1:15" ht="16.5" x14ac:dyDescent="0.3">
      <c r="A1108">
        <v>38</v>
      </c>
      <c r="B1108">
        <v>12</v>
      </c>
      <c r="C1108">
        <v>37</v>
      </c>
      <c r="D1108" s="3">
        <v>42004</v>
      </c>
      <c r="E1108" s="33">
        <v>14</v>
      </c>
      <c r="F1108">
        <v>1</v>
      </c>
      <c r="G1108">
        <f>+HLOOKUP(VLOOKUP($B1108,$Q$2:$R$42,2,0),costos_sf!$D$2:$AY$99,base_minorista!$A1108,0)</f>
        <v>75138759.225374833</v>
      </c>
      <c r="H1108">
        <f>+HLOOKUP(VLOOKUP($B1108,$Q$2:$R$42,2,0),creditos_sf!$D$2:$AY$99,base_minorista!$A1108,0)</f>
        <v>283590961.67583644</v>
      </c>
      <c r="I1108">
        <f>+HLOOKUP(VLOOKUP($B1108,$Q$2:$R$42,2,0),creditos_sf!$D$103:$AY$200,base_minorista!$A1108,0)</f>
        <v>111673846.94527471</v>
      </c>
      <c r="J1108">
        <f>+HLOOKUP(VLOOKUP($B1108,$Q$2:$R$42,2,0),Costo_fondeo!$D$3:$AY$100,base_minorista!$A1108,0)</f>
        <v>5.5617824972541374</v>
      </c>
      <c r="K1108">
        <f>+HLOOKUP(VLOOKUP($B1108,$Q$2:$R$42,2,0),Costo_provisiones!$D$3:$AY$100,base_minorista!$A1108,0)</f>
        <v>2.5275304548672715</v>
      </c>
      <c r="L1108">
        <f>+HLOOKUP(VLOOKUP($B1108,$Q$2:$R$42,2,0),Morosidad_control!$D$4:$AY$101,base_minorista!$A1108,0)</f>
        <v>4.4137421915108321</v>
      </c>
      <c r="M1108">
        <f ca="1">+OFFSET(Capital_2!$D$2,base_minorista!A1108,0)</f>
        <v>3.0772625191593428</v>
      </c>
      <c r="N1108">
        <f>+HLOOKUP(VLOOKUP($B1108,$Q$2:$R$42,2,0),costo_laboral!$E$2:$AZ$99,base_minorista!$A1108,0)</f>
        <v>9.7539348166138815</v>
      </c>
      <c r="O1108">
        <f>+HLOOKUP(VLOOKUP($B1108,$Q$2:$R$42,2,0),Participacion2!$D$2:$AO$99,base_minorista!$A1108,0)</f>
        <v>1.0337379173946291</v>
      </c>
    </row>
    <row r="1109" spans="1:15" ht="16.5" x14ac:dyDescent="0.3">
      <c r="A1109">
        <v>39</v>
      </c>
      <c r="B1109">
        <v>12</v>
      </c>
      <c r="C1109">
        <v>38</v>
      </c>
      <c r="D1109" s="3">
        <v>42035</v>
      </c>
      <c r="E1109" s="33">
        <v>15</v>
      </c>
      <c r="F1109">
        <v>1</v>
      </c>
      <c r="G1109">
        <f>+HLOOKUP(VLOOKUP($B1109,$Q$2:$R$42,2,0),costos_sf!$D$2:$AY$99,base_minorista!$A1109,0)</f>
        <v>75750850.02872318</v>
      </c>
      <c r="H1109">
        <f>+HLOOKUP(VLOOKUP($B1109,$Q$2:$R$42,2,0),creditos_sf!$D$2:$AY$99,base_minorista!$A1109,0)</f>
        <v>280784169.51146412</v>
      </c>
      <c r="I1109">
        <f>+HLOOKUP(VLOOKUP($B1109,$Q$2:$R$42,2,0),creditos_sf!$D$103:$AY$200,base_minorista!$A1109,0)</f>
        <v>109242385.64388368</v>
      </c>
      <c r="J1109">
        <f>+HLOOKUP(VLOOKUP($B1109,$Q$2:$R$42,2,0),Costo_fondeo!$D$3:$AY$100,base_minorista!$A1109,0)</f>
        <v>5.5696042116422353</v>
      </c>
      <c r="K1109">
        <f>+HLOOKUP(VLOOKUP($B1109,$Q$2:$R$42,2,0),Costo_provisiones!$D$3:$AY$100,base_minorista!$A1109,0)</f>
        <v>2.5320786308492731</v>
      </c>
      <c r="L1109">
        <f>+HLOOKUP(VLOOKUP($B1109,$Q$2:$R$42,2,0),Morosidad_control!$D$4:$AY$101,base_minorista!$A1109,0)</f>
        <v>5.2700666889495764</v>
      </c>
      <c r="M1109">
        <f ca="1">+OFFSET(Capital_2!$D$2,base_minorista!A1109,0)</f>
        <v>3.0663026726799725</v>
      </c>
      <c r="N1109">
        <f>+HLOOKUP(VLOOKUP($B1109,$Q$2:$R$42,2,0),costo_laboral!$E$2:$AZ$99,base_minorista!$A1109,0)</f>
        <v>9.9181150402837126</v>
      </c>
      <c r="O1109">
        <f>+HLOOKUP(VLOOKUP($B1109,$Q$2:$R$42,2,0),Participacion2!$D$2:$AO$99,base_minorista!$A1109,0)</f>
        <v>1.0336724278867515</v>
      </c>
    </row>
    <row r="1110" spans="1:15" ht="16.5" x14ac:dyDescent="0.3">
      <c r="A1110">
        <v>40</v>
      </c>
      <c r="B1110">
        <v>12</v>
      </c>
      <c r="C1110">
        <v>39</v>
      </c>
      <c r="D1110" s="3">
        <v>42063</v>
      </c>
      <c r="E1110" s="33">
        <v>15</v>
      </c>
      <c r="F1110">
        <v>1</v>
      </c>
      <c r="G1110">
        <f>+HLOOKUP(VLOOKUP($B1110,$Q$2:$R$42,2,0),costos_sf!$D$2:$AY$99,base_minorista!$A1110,0)</f>
        <v>76027523.377981648</v>
      </c>
      <c r="H1110">
        <f>+HLOOKUP(VLOOKUP($B1110,$Q$2:$R$42,2,0),creditos_sf!$D$2:$AY$99,base_minorista!$A1110,0)</f>
        <v>282827645.98636061</v>
      </c>
      <c r="I1110">
        <f>+HLOOKUP(VLOOKUP($B1110,$Q$2:$R$42,2,0),creditos_sf!$D$103:$AY$200,base_minorista!$A1110,0)</f>
        <v>104233807.9652579</v>
      </c>
      <c r="J1110">
        <f>+HLOOKUP(VLOOKUP($B1110,$Q$2:$R$42,2,0),Costo_fondeo!$D$3:$AY$100,base_minorista!$A1110,0)</f>
        <v>5.5446769808047511</v>
      </c>
      <c r="K1110">
        <f>+HLOOKUP(VLOOKUP($B1110,$Q$2:$R$42,2,0),Costo_provisiones!$D$3:$AY$100,base_minorista!$A1110,0)</f>
        <v>2.4461806255242764</v>
      </c>
      <c r="L1110">
        <f>+HLOOKUP(VLOOKUP($B1110,$Q$2:$R$42,2,0),Morosidad_control!$D$4:$AY$101,base_minorista!$A1110,0)</f>
        <v>5.3191977421049561</v>
      </c>
      <c r="M1110">
        <f ca="1">+OFFSET(Capital_2!$D$2,base_minorista!A1110,0)</f>
        <v>3.049096647123327</v>
      </c>
      <c r="N1110">
        <f>+HLOOKUP(VLOOKUP($B1110,$Q$2:$R$42,2,0),costo_laboral!$E$2:$AZ$99,base_minorista!$A1110,0)</f>
        <v>10.100696521127741</v>
      </c>
      <c r="O1110">
        <f>+HLOOKUP(VLOOKUP($B1110,$Q$2:$R$42,2,0),Participacion2!$D$2:$AO$99,base_minorista!$A1110,0)</f>
        <v>1.0488582595864031</v>
      </c>
    </row>
    <row r="1111" spans="1:15" ht="16.5" x14ac:dyDescent="0.3">
      <c r="A1111">
        <v>41</v>
      </c>
      <c r="B1111">
        <v>12</v>
      </c>
      <c r="C1111">
        <v>40</v>
      </c>
      <c r="D1111" s="3">
        <v>42094</v>
      </c>
      <c r="E1111" s="33">
        <v>15</v>
      </c>
      <c r="F1111">
        <v>1</v>
      </c>
      <c r="G1111">
        <f>+HLOOKUP(VLOOKUP($B1111,$Q$2:$R$42,2,0),costos_sf!$D$2:$AY$99,base_minorista!$A1111,0)</f>
        <v>75876646.665201411</v>
      </c>
      <c r="H1111">
        <f>+HLOOKUP(VLOOKUP($B1111,$Q$2:$R$42,2,0),creditos_sf!$D$2:$AY$99,base_minorista!$A1111,0)</f>
        <v>284867292.24931031</v>
      </c>
      <c r="I1111">
        <f>+HLOOKUP(VLOOKUP($B1111,$Q$2:$R$42,2,0),creditos_sf!$D$103:$AY$200,base_minorista!$A1111,0)</f>
        <v>110253892.10928103</v>
      </c>
      <c r="J1111">
        <f>+HLOOKUP(VLOOKUP($B1111,$Q$2:$R$42,2,0),Costo_fondeo!$D$3:$AY$100,base_minorista!$A1111,0)</f>
        <v>5.5339928737767758</v>
      </c>
      <c r="K1111">
        <f>+HLOOKUP(VLOOKUP($B1111,$Q$2:$R$42,2,0),Costo_provisiones!$D$3:$AY$100,base_minorista!$A1111,0)</f>
        <v>2.4289629282944492</v>
      </c>
      <c r="L1111">
        <f>+HLOOKUP(VLOOKUP($B1111,$Q$2:$R$42,2,0),Morosidad_control!$D$4:$AY$101,base_minorista!$A1111,0)</f>
        <v>5.2314634477514828</v>
      </c>
      <c r="M1111">
        <f ca="1">+OFFSET(Capital_2!$D$2,base_minorista!A1111,0)</f>
        <v>3.0217281587138265</v>
      </c>
      <c r="N1111">
        <f>+HLOOKUP(VLOOKUP($B1111,$Q$2:$R$42,2,0),costo_laboral!$E$2:$AZ$99,base_minorista!$A1111,0)</f>
        <v>9.8837257974371298</v>
      </c>
      <c r="O1111">
        <f>+HLOOKUP(VLOOKUP($B1111,$Q$2:$R$42,2,0),Participacion2!$D$2:$AO$99,base_minorista!$A1111,0)</f>
        <v>1.0644520807038007</v>
      </c>
    </row>
    <row r="1112" spans="1:15" ht="16.5" x14ac:dyDescent="0.3">
      <c r="A1112">
        <v>42</v>
      </c>
      <c r="B1112">
        <v>12</v>
      </c>
      <c r="C1112">
        <v>41</v>
      </c>
      <c r="D1112" s="3">
        <v>42124</v>
      </c>
      <c r="E1112" s="33">
        <v>15</v>
      </c>
      <c r="F1112">
        <v>1</v>
      </c>
      <c r="G1112">
        <f>+HLOOKUP(VLOOKUP($B1112,$Q$2:$R$42,2,0),costos_sf!$D$2:$AY$99,base_minorista!$A1112,0)</f>
        <v>77075052.060823858</v>
      </c>
      <c r="H1112">
        <f>+HLOOKUP(VLOOKUP($B1112,$Q$2:$R$42,2,0),creditos_sf!$D$2:$AY$99,base_minorista!$A1112,0)</f>
        <v>287730541.65609014</v>
      </c>
      <c r="I1112">
        <f>+HLOOKUP(VLOOKUP($B1112,$Q$2:$R$42,2,0),creditos_sf!$D$103:$AY$200,base_minorista!$A1112,0)</f>
        <v>117137305.68571526</v>
      </c>
      <c r="J1112">
        <f>+HLOOKUP(VLOOKUP($B1112,$Q$2:$R$42,2,0),Costo_fondeo!$D$3:$AY$100,base_minorista!$A1112,0)</f>
        <v>5.5338794973225056</v>
      </c>
      <c r="K1112">
        <f>+HLOOKUP(VLOOKUP($B1112,$Q$2:$R$42,2,0),Costo_provisiones!$D$3:$AY$100,base_minorista!$A1112,0)</f>
        <v>2.5807149364464905</v>
      </c>
      <c r="L1112">
        <f>+HLOOKUP(VLOOKUP($B1112,$Q$2:$R$42,2,0),Morosidad_control!$D$4:$AY$101,base_minorista!$A1112,0)</f>
        <v>5.3716966426646708</v>
      </c>
      <c r="M1112">
        <f ca="1">+OFFSET(Capital_2!$D$2,base_minorista!A1112,0)</f>
        <v>3.0029222612045556</v>
      </c>
      <c r="N1112">
        <f>+HLOOKUP(VLOOKUP($B1112,$Q$2:$R$42,2,0),costo_laboral!$E$2:$AZ$99,base_minorista!$A1112,0)</f>
        <v>9.7175315922715182</v>
      </c>
      <c r="O1112">
        <f>+HLOOKUP(VLOOKUP($B1112,$Q$2:$R$42,2,0),Participacion2!$D$2:$AO$99,base_minorista!$A1112,0)</f>
        <v>1.0776058889059787</v>
      </c>
    </row>
    <row r="1113" spans="1:15" ht="16.5" x14ac:dyDescent="0.3">
      <c r="A1113">
        <v>43</v>
      </c>
      <c r="B1113">
        <v>12</v>
      </c>
      <c r="C1113">
        <v>42</v>
      </c>
      <c r="D1113" s="3">
        <v>42155</v>
      </c>
      <c r="E1113" s="33">
        <v>15</v>
      </c>
      <c r="F1113">
        <v>1</v>
      </c>
      <c r="G1113">
        <f>+HLOOKUP(VLOOKUP($B1113,$Q$2:$R$42,2,0),costos_sf!$D$2:$AY$99,base_minorista!$A1113,0)</f>
        <v>77635183.967605606</v>
      </c>
      <c r="H1113">
        <f>+HLOOKUP(VLOOKUP($B1113,$Q$2:$R$42,2,0),creditos_sf!$D$2:$AY$99,base_minorista!$A1113,0)</f>
        <v>287382664.16082919</v>
      </c>
      <c r="I1113">
        <f>+HLOOKUP(VLOOKUP($B1113,$Q$2:$R$42,2,0),creditos_sf!$D$103:$AY$200,base_minorista!$A1113,0)</f>
        <v>118673508.91305988</v>
      </c>
      <c r="J1113">
        <f>+HLOOKUP(VLOOKUP($B1113,$Q$2:$R$42,2,0),Costo_fondeo!$D$3:$AY$100,base_minorista!$A1113,0)</f>
        <v>5.5219824225165652</v>
      </c>
      <c r="K1113">
        <f>+HLOOKUP(VLOOKUP($B1113,$Q$2:$R$42,2,0),Costo_provisiones!$D$3:$AY$100,base_minorista!$A1113,0)</f>
        <v>2.6278327208210905</v>
      </c>
      <c r="L1113">
        <f>+HLOOKUP(VLOOKUP($B1113,$Q$2:$R$42,2,0),Morosidad_control!$D$4:$AY$101,base_minorista!$A1113,0)</f>
        <v>5.3370404549685801</v>
      </c>
      <c r="M1113">
        <f ca="1">+OFFSET(Capital_2!$D$2,base_minorista!A1113,0)</f>
        <v>2.9913163210576634</v>
      </c>
      <c r="N1113">
        <f>+HLOOKUP(VLOOKUP($B1113,$Q$2:$R$42,2,0),costo_laboral!$E$2:$AZ$99,base_minorista!$A1113,0)</f>
        <v>9.7873414531350171</v>
      </c>
      <c r="O1113">
        <f>+HLOOKUP(VLOOKUP($B1113,$Q$2:$R$42,2,0),Participacion2!$D$2:$AO$99,base_minorista!$A1113,0)</f>
        <v>1.0779114318187806</v>
      </c>
    </row>
    <row r="1114" spans="1:15" ht="16.5" x14ac:dyDescent="0.3">
      <c r="A1114">
        <v>44</v>
      </c>
      <c r="B1114">
        <v>12</v>
      </c>
      <c r="C1114">
        <v>43</v>
      </c>
      <c r="D1114" s="3">
        <v>42185</v>
      </c>
      <c r="E1114" s="33">
        <v>15</v>
      </c>
      <c r="F1114">
        <v>1</v>
      </c>
      <c r="G1114">
        <f>+HLOOKUP(VLOOKUP($B1114,$Q$2:$R$42,2,0),costos_sf!$D$2:$AY$99,base_minorista!$A1114,0)</f>
        <v>77721241.118449211</v>
      </c>
      <c r="H1114">
        <f>+HLOOKUP(VLOOKUP($B1114,$Q$2:$R$42,2,0),creditos_sf!$D$2:$AY$99,base_minorista!$A1114,0)</f>
        <v>285144377.50776726</v>
      </c>
      <c r="I1114">
        <f>+HLOOKUP(VLOOKUP($B1114,$Q$2:$R$42,2,0),creditos_sf!$D$103:$AY$200,base_minorista!$A1114,0)</f>
        <v>119777867.75669721</v>
      </c>
      <c r="J1114">
        <f>+HLOOKUP(VLOOKUP($B1114,$Q$2:$R$42,2,0),Costo_fondeo!$D$3:$AY$100,base_minorista!$A1114,0)</f>
        <v>5.5125687684163109</v>
      </c>
      <c r="K1114">
        <f>+HLOOKUP(VLOOKUP($B1114,$Q$2:$R$42,2,0),Costo_provisiones!$D$3:$AY$100,base_minorista!$A1114,0)</f>
        <v>2.5133925132787396</v>
      </c>
      <c r="L1114">
        <f>+HLOOKUP(VLOOKUP($B1114,$Q$2:$R$42,2,0),Morosidad_control!$D$4:$AY$101,base_minorista!$A1114,0)</f>
        <v>4.8713960946816375</v>
      </c>
      <c r="M1114">
        <f ca="1">+OFFSET(Capital_2!$D$2,base_minorista!A1114,0)</f>
        <v>2.9626797769382383</v>
      </c>
      <c r="N1114">
        <f>+HLOOKUP(VLOOKUP($B1114,$Q$2:$R$42,2,0),costo_laboral!$E$2:$AZ$99,base_minorista!$A1114,0)</f>
        <v>9.9461991298035066</v>
      </c>
      <c r="O1114">
        <f>+HLOOKUP(VLOOKUP($B1114,$Q$2:$R$42,2,0),Participacion2!$D$2:$AO$99,base_minorista!$A1114,0)</f>
        <v>1.081357266965014</v>
      </c>
    </row>
    <row r="1115" spans="1:15" ht="16.5" x14ac:dyDescent="0.3">
      <c r="A1115">
        <v>45</v>
      </c>
      <c r="B1115">
        <v>12</v>
      </c>
      <c r="C1115">
        <v>44</v>
      </c>
      <c r="D1115" s="3">
        <v>42216</v>
      </c>
      <c r="E1115" s="33">
        <v>15</v>
      </c>
      <c r="F1115">
        <v>1</v>
      </c>
      <c r="G1115">
        <f>+HLOOKUP(VLOOKUP($B1115,$Q$2:$R$42,2,0),costos_sf!$D$2:$AY$99,base_minorista!$A1115,0)</f>
        <v>78631178.105623782</v>
      </c>
      <c r="H1115">
        <f>+HLOOKUP(VLOOKUP($B1115,$Q$2:$R$42,2,0),creditos_sf!$D$2:$AY$99,base_minorista!$A1115,0)</f>
        <v>284106791.79536372</v>
      </c>
      <c r="I1115">
        <f>+HLOOKUP(VLOOKUP($B1115,$Q$2:$R$42,2,0),creditos_sf!$D$103:$AY$200,base_minorista!$A1115,0)</f>
        <v>118452066.01621483</v>
      </c>
      <c r="J1115">
        <f>+HLOOKUP(VLOOKUP($B1115,$Q$2:$R$42,2,0),Costo_fondeo!$D$3:$AY$100,base_minorista!$A1115,0)</f>
        <v>5.4923969434167024</v>
      </c>
      <c r="K1115">
        <f>+HLOOKUP(VLOOKUP($B1115,$Q$2:$R$42,2,0),Costo_provisiones!$D$3:$AY$100,base_minorista!$A1115,0)</f>
        <v>2.6320936540956397</v>
      </c>
      <c r="L1115">
        <f>+HLOOKUP(VLOOKUP($B1115,$Q$2:$R$42,2,0),Morosidad_control!$D$4:$AY$101,base_minorista!$A1115,0)</f>
        <v>5.2276261912331545</v>
      </c>
      <c r="M1115">
        <f ca="1">+OFFSET(Capital_2!$D$2,base_minorista!A1115,0)</f>
        <v>2.9172838879084302</v>
      </c>
      <c r="N1115">
        <f>+HLOOKUP(VLOOKUP($B1115,$Q$2:$R$42,2,0),costo_laboral!$E$2:$AZ$99,base_minorista!$A1115,0)</f>
        <v>10.107614979096699</v>
      </c>
      <c r="O1115">
        <f>+HLOOKUP(VLOOKUP($B1115,$Q$2:$R$42,2,0),Participacion2!$D$2:$AO$99,base_minorista!$A1115,0)</f>
        <v>1.0814327633418297</v>
      </c>
    </row>
    <row r="1116" spans="1:15" ht="16.5" x14ac:dyDescent="0.3">
      <c r="A1116">
        <v>46</v>
      </c>
      <c r="B1116">
        <v>12</v>
      </c>
      <c r="C1116">
        <v>45</v>
      </c>
      <c r="D1116" s="3">
        <v>42247</v>
      </c>
      <c r="E1116" s="33">
        <v>15</v>
      </c>
      <c r="F1116">
        <v>1</v>
      </c>
      <c r="G1116">
        <f>+HLOOKUP(VLOOKUP($B1116,$Q$2:$R$42,2,0),costos_sf!$D$2:$AY$99,base_minorista!$A1116,0)</f>
        <v>86700919.792604461</v>
      </c>
      <c r="H1116">
        <f>+HLOOKUP(VLOOKUP($B1116,$Q$2:$R$42,2,0),creditos_sf!$D$2:$AY$99,base_minorista!$A1116,0)</f>
        <v>283340483.76692522</v>
      </c>
      <c r="I1116">
        <f>+HLOOKUP(VLOOKUP($B1116,$Q$2:$R$42,2,0),creditos_sf!$D$103:$AY$200,base_minorista!$A1116,0)</f>
        <v>120382428.646724</v>
      </c>
      <c r="J1116">
        <f>+HLOOKUP(VLOOKUP($B1116,$Q$2:$R$42,2,0),Costo_fondeo!$D$3:$AY$100,base_minorista!$A1116,0)</f>
        <v>5.5219416898558906</v>
      </c>
      <c r="K1116">
        <f>+HLOOKUP(VLOOKUP($B1116,$Q$2:$R$42,2,0),Costo_provisiones!$D$3:$AY$100,base_minorista!$A1116,0)</f>
        <v>2.7626012441322687</v>
      </c>
      <c r="L1116">
        <f>+HLOOKUP(VLOOKUP($B1116,$Q$2:$R$42,2,0),Morosidad_control!$D$4:$AY$101,base_minorista!$A1116,0)</f>
        <v>5.019028692894115</v>
      </c>
      <c r="M1116">
        <f ca="1">+OFFSET(Capital_2!$D$2,base_minorista!A1116,0)</f>
        <v>2.8874106541141011</v>
      </c>
      <c r="N1116">
        <f>+HLOOKUP(VLOOKUP($B1116,$Q$2:$R$42,2,0),costo_laboral!$E$2:$AZ$99,base_minorista!$A1116,0)</f>
        <v>10.16705094639736</v>
      </c>
      <c r="O1116">
        <f>+HLOOKUP(VLOOKUP($B1116,$Q$2:$R$42,2,0),Participacion2!$D$2:$AO$99,base_minorista!$A1116,0)</f>
        <v>1.0755684785156763</v>
      </c>
    </row>
    <row r="1117" spans="1:15" ht="16.5" x14ac:dyDescent="0.3">
      <c r="A1117">
        <v>47</v>
      </c>
      <c r="B1117">
        <v>12</v>
      </c>
      <c r="C1117">
        <v>46</v>
      </c>
      <c r="D1117" s="3">
        <v>42277</v>
      </c>
      <c r="E1117" s="33">
        <v>15</v>
      </c>
      <c r="F1117">
        <v>1</v>
      </c>
      <c r="G1117">
        <f>+HLOOKUP(VLOOKUP($B1117,$Q$2:$R$42,2,0),costos_sf!$D$2:$AY$99,base_minorista!$A1117,0)</f>
        <v>17958044.810828734</v>
      </c>
      <c r="H1117">
        <f>+HLOOKUP(VLOOKUP($B1117,$Q$2:$R$42,2,0),creditos_sf!$D$2:$AY$99,base_minorista!$A1117,0)</f>
        <v>0</v>
      </c>
      <c r="I1117">
        <f>+HLOOKUP(VLOOKUP($B1117,$Q$2:$R$42,2,0),creditos_sf!$D$103:$AY$200,base_minorista!$A1117,0)</f>
        <v>0</v>
      </c>
      <c r="J1117">
        <f>+HLOOKUP(VLOOKUP($B1117,$Q$2:$R$42,2,0),Costo_fondeo!$D$3:$AY$100,base_minorista!$A1117,0)</f>
        <v>1.4573798356232583</v>
      </c>
      <c r="K1117">
        <f>+HLOOKUP(VLOOKUP($B1117,$Q$2:$R$42,2,0),Costo_provisiones!$D$3:$AY$100,base_minorista!$A1117,0)</f>
        <v>0.27469493975471349</v>
      </c>
      <c r="L1117">
        <f>+HLOOKUP(VLOOKUP($B1117,$Q$2:$R$42,2,0),Morosidad_control!$D$4:$AY$101,base_minorista!$A1117,0)</f>
        <v>0</v>
      </c>
      <c r="M1117">
        <f ca="1">+OFFSET(Capital_2!$D$2,base_minorista!A1117,0)</f>
        <v>2.8604428107092303</v>
      </c>
      <c r="N1117">
        <f>+HLOOKUP(VLOOKUP($B1117,$Q$2:$R$42,2,0),costo_laboral!$E$2:$AZ$99,base_minorista!$A1117,0)</f>
        <v>0</v>
      </c>
      <c r="O1117">
        <f>+HLOOKUP(VLOOKUP($B1117,$Q$2:$R$42,2,0),Participacion2!$D$2:$AO$99,base_minorista!$A1117,0)</f>
        <v>0</v>
      </c>
    </row>
    <row r="1118" spans="1:15" ht="16.5" x14ac:dyDescent="0.3">
      <c r="A1118">
        <v>48</v>
      </c>
      <c r="B1118">
        <v>12</v>
      </c>
      <c r="C1118">
        <v>47</v>
      </c>
      <c r="D1118" s="3">
        <v>42308</v>
      </c>
      <c r="E1118" s="33">
        <v>15</v>
      </c>
      <c r="F1118">
        <v>1</v>
      </c>
      <c r="G1118">
        <f>+HLOOKUP(VLOOKUP($B1118,$Q$2:$R$42,2,0),costos_sf!$D$2:$AY$99,base_minorista!$A1118,0)</f>
        <v>11375279.799812388</v>
      </c>
      <c r="H1118">
        <f>+HLOOKUP(VLOOKUP($B1118,$Q$2:$R$42,2,0),creditos_sf!$D$2:$AY$99,base_minorista!$A1118,0)</f>
        <v>0</v>
      </c>
      <c r="I1118">
        <f>+HLOOKUP(VLOOKUP($B1118,$Q$2:$R$42,2,0),creditos_sf!$D$103:$AY$200,base_minorista!$A1118,0)</f>
        <v>0</v>
      </c>
      <c r="J1118">
        <f>+HLOOKUP(VLOOKUP($B1118,$Q$2:$R$42,2,0),Costo_fondeo!$D$3:$AY$100,base_minorista!$A1118,0)</f>
        <v>1.0711340851105886</v>
      </c>
      <c r="K1118">
        <f>+HLOOKUP(VLOOKUP($B1118,$Q$2:$R$42,2,0),Costo_provisiones!$D$3:$AY$100,base_minorista!$A1118,0)</f>
        <v>-9.3077388619102214E-3</v>
      </c>
      <c r="L1118">
        <f>+HLOOKUP(VLOOKUP($B1118,$Q$2:$R$42,2,0),Morosidad_control!$D$4:$AY$101,base_minorista!$A1118,0)</f>
        <v>0</v>
      </c>
      <c r="M1118">
        <f ca="1">+OFFSET(Capital_2!$D$2,base_minorista!A1118,0)</f>
        <v>2.8360712606451561</v>
      </c>
      <c r="N1118">
        <f>+HLOOKUP(VLOOKUP($B1118,$Q$2:$R$42,2,0),costo_laboral!$E$2:$AZ$99,base_minorista!$A1118,0)</f>
        <v>0</v>
      </c>
      <c r="O1118">
        <f>+HLOOKUP(VLOOKUP($B1118,$Q$2:$R$42,2,0),Participacion2!$D$2:$AO$99,base_minorista!$A1118,0)</f>
        <v>0</v>
      </c>
    </row>
    <row r="1119" spans="1:15" ht="16.5" x14ac:dyDescent="0.3">
      <c r="A1119">
        <v>49</v>
      </c>
      <c r="B1119">
        <v>12</v>
      </c>
      <c r="C1119">
        <v>48</v>
      </c>
      <c r="D1119" s="3">
        <v>42338</v>
      </c>
      <c r="E1119" s="33">
        <v>15</v>
      </c>
      <c r="F1119">
        <v>1</v>
      </c>
      <c r="G1119">
        <f>+HLOOKUP(VLOOKUP($B1119,$Q$2:$R$42,2,0),costos_sf!$D$2:$AY$99,base_minorista!$A1119,0)</f>
        <v>4681190.1243174803</v>
      </c>
      <c r="H1119">
        <f>+HLOOKUP(VLOOKUP($B1119,$Q$2:$R$42,2,0),creditos_sf!$D$2:$AY$99,base_minorista!$A1119,0)</f>
        <v>0</v>
      </c>
      <c r="I1119">
        <f>+HLOOKUP(VLOOKUP($B1119,$Q$2:$R$42,2,0),creditos_sf!$D$103:$AY$200,base_minorista!$A1119,0)</f>
        <v>0</v>
      </c>
      <c r="J1119">
        <f>+HLOOKUP(VLOOKUP($B1119,$Q$2:$R$42,2,0),Costo_fondeo!$D$3:$AY$100,base_minorista!$A1119,0)</f>
        <v>0.60283677106215261</v>
      </c>
      <c r="K1119">
        <f>+HLOOKUP(VLOOKUP($B1119,$Q$2:$R$42,2,0),Costo_provisiones!$D$3:$AY$100,base_minorista!$A1119,0)</f>
        <v>-0.30734420977203425</v>
      </c>
      <c r="L1119">
        <f>+HLOOKUP(VLOOKUP($B1119,$Q$2:$R$42,2,0),Morosidad_control!$D$4:$AY$101,base_minorista!$A1119,0)</f>
        <v>0</v>
      </c>
      <c r="M1119">
        <f ca="1">+OFFSET(Capital_2!$D$2,base_minorista!A1119,0)</f>
        <v>2.8102228331623054</v>
      </c>
      <c r="N1119">
        <f>+HLOOKUP(VLOOKUP($B1119,$Q$2:$R$42,2,0),costo_laboral!$E$2:$AZ$99,base_minorista!$A1119,0)</f>
        <v>0</v>
      </c>
      <c r="O1119">
        <f>+HLOOKUP(VLOOKUP($B1119,$Q$2:$R$42,2,0),Participacion2!$D$2:$AO$99,base_minorista!$A1119,0)</f>
        <v>0</v>
      </c>
    </row>
    <row r="1120" spans="1:15" ht="16.5" x14ac:dyDescent="0.3">
      <c r="A1120">
        <v>50</v>
      </c>
      <c r="B1120">
        <v>12</v>
      </c>
      <c r="C1120">
        <v>49</v>
      </c>
      <c r="D1120" s="3">
        <v>42369</v>
      </c>
      <c r="E1120" s="33">
        <v>15</v>
      </c>
      <c r="F1120">
        <v>1</v>
      </c>
      <c r="G1120">
        <f>+HLOOKUP(VLOOKUP($B1120,$Q$2:$R$42,2,0),costos_sf!$D$2:$AY$99,base_minorista!$A1120,0)</f>
        <v>0</v>
      </c>
      <c r="H1120">
        <f>+HLOOKUP(VLOOKUP($B1120,$Q$2:$R$42,2,0),creditos_sf!$D$2:$AY$99,base_minorista!$A1120,0)</f>
        <v>0</v>
      </c>
      <c r="I1120">
        <f>+HLOOKUP(VLOOKUP($B1120,$Q$2:$R$42,2,0),creditos_sf!$D$103:$AY$200,base_minorista!$A1120,0)</f>
        <v>0</v>
      </c>
      <c r="J1120">
        <f>+HLOOKUP(VLOOKUP($B1120,$Q$2:$R$42,2,0),Costo_fondeo!$D$3:$AY$100,base_minorista!$A1120,0)</f>
        <v>0</v>
      </c>
      <c r="K1120">
        <f>+HLOOKUP(VLOOKUP($B1120,$Q$2:$R$42,2,0),Costo_provisiones!$D$3:$AY$100,base_minorista!$A1120,0)</f>
        <v>0</v>
      </c>
      <c r="L1120">
        <f>+HLOOKUP(VLOOKUP($B1120,$Q$2:$R$42,2,0),Morosidad_control!$D$4:$AY$101,base_minorista!$A1120,0)</f>
        <v>0</v>
      </c>
      <c r="M1120">
        <f ca="1">+OFFSET(Capital_2!$D$2,base_minorista!A1120,0)</f>
        <v>2.789179696006852</v>
      </c>
      <c r="N1120">
        <f>+HLOOKUP(VLOOKUP($B1120,$Q$2:$R$42,2,0),costo_laboral!$E$2:$AZ$99,base_minorista!$A1120,0)</f>
        <v>0</v>
      </c>
      <c r="O1120">
        <f>+HLOOKUP(VLOOKUP($B1120,$Q$2:$R$42,2,0),Participacion2!$D$2:$AO$99,base_minorista!$A1120,0)</f>
        <v>0</v>
      </c>
    </row>
    <row r="1121" spans="1:15" ht="16.5" x14ac:dyDescent="0.3">
      <c r="A1121">
        <v>51</v>
      </c>
      <c r="B1121">
        <v>12</v>
      </c>
      <c r="C1121">
        <v>50</v>
      </c>
      <c r="D1121" s="3">
        <v>42400</v>
      </c>
      <c r="E1121" s="33">
        <v>16</v>
      </c>
      <c r="F1121">
        <v>1</v>
      </c>
      <c r="G1121">
        <f>+HLOOKUP(VLOOKUP($B1121,$Q$2:$R$42,2,0),costos_sf!$D$2:$AY$99,base_minorista!$A1121,0)</f>
        <v>-6480378.2730732216</v>
      </c>
      <c r="H1121">
        <f>+HLOOKUP(VLOOKUP($B1121,$Q$2:$R$42,2,0),creditos_sf!$D$2:$AY$99,base_minorista!$A1121,0)</f>
        <v>0</v>
      </c>
      <c r="I1121">
        <f>+HLOOKUP(VLOOKUP($B1121,$Q$2:$R$42,2,0),creditos_sf!$D$103:$AY$200,base_minorista!$A1121,0)</f>
        <v>0</v>
      </c>
      <c r="J1121">
        <f>+HLOOKUP(VLOOKUP($B1121,$Q$2:$R$42,2,0),Costo_fondeo!$D$3:$AY$100,base_minorista!$A1121,0)</f>
        <v>-0.82574536860498016</v>
      </c>
      <c r="K1121">
        <f>+HLOOKUP(VLOOKUP($B1121,$Q$2:$R$42,2,0),Costo_provisiones!$D$3:$AY$100,base_minorista!$A1121,0)</f>
        <v>-0.24030198818589454</v>
      </c>
      <c r="L1121">
        <f>+HLOOKUP(VLOOKUP($B1121,$Q$2:$R$42,2,0),Morosidad_control!$D$4:$AY$101,base_minorista!$A1121,0)</f>
        <v>0</v>
      </c>
      <c r="M1121">
        <f ca="1">+OFFSET(Capital_2!$D$2,base_minorista!A1121,0)</f>
        <v>2.7880675647391326</v>
      </c>
      <c r="N1121">
        <f>+HLOOKUP(VLOOKUP($B1121,$Q$2:$R$42,2,0),costo_laboral!$E$2:$AZ$99,base_minorista!$A1121,0)</f>
        <v>0</v>
      </c>
      <c r="O1121">
        <f>+HLOOKUP(VLOOKUP($B1121,$Q$2:$R$42,2,0),Participacion2!$D$2:$AO$99,base_minorista!$A1121,0)</f>
        <v>0</v>
      </c>
    </row>
    <row r="1122" spans="1:15" ht="16.5" x14ac:dyDescent="0.3">
      <c r="A1122">
        <v>52</v>
      </c>
      <c r="B1122">
        <v>12</v>
      </c>
      <c r="C1122">
        <v>51</v>
      </c>
      <c r="D1122" s="3">
        <v>42429</v>
      </c>
      <c r="E1122" s="33">
        <v>16</v>
      </c>
      <c r="F1122">
        <v>1</v>
      </c>
      <c r="G1122">
        <f>+HLOOKUP(VLOOKUP($B1122,$Q$2:$R$42,2,0),costos_sf!$D$2:$AY$99,base_minorista!$A1122,0)</f>
        <v>-12475452.38709599</v>
      </c>
      <c r="H1122">
        <f>+HLOOKUP(VLOOKUP($B1122,$Q$2:$R$42,2,0),creditos_sf!$D$2:$AY$99,base_minorista!$A1122,0)</f>
        <v>0</v>
      </c>
      <c r="I1122">
        <f>+HLOOKUP(VLOOKUP($B1122,$Q$2:$R$42,2,0),creditos_sf!$D$103:$AY$200,base_minorista!$A1122,0)</f>
        <v>0</v>
      </c>
      <c r="J1122">
        <f>+HLOOKUP(VLOOKUP($B1122,$Q$2:$R$42,2,0),Costo_fondeo!$D$3:$AY$100,base_minorista!$A1122,0)</f>
        <v>-1.7965421549180307</v>
      </c>
      <c r="K1122">
        <f>+HLOOKUP(VLOOKUP($B1122,$Q$2:$R$42,2,0),Costo_provisiones!$D$3:$AY$100,base_minorista!$A1122,0)</f>
        <v>-0.41106096976772238</v>
      </c>
      <c r="L1122">
        <f>+HLOOKUP(VLOOKUP($B1122,$Q$2:$R$42,2,0),Morosidad_control!$D$4:$AY$101,base_minorista!$A1122,0)</f>
        <v>0</v>
      </c>
      <c r="M1122">
        <f ca="1">+OFFSET(Capital_2!$D$2,base_minorista!A1122,0)</f>
        <v>2.8101212764635846</v>
      </c>
      <c r="N1122">
        <f>+HLOOKUP(VLOOKUP($B1122,$Q$2:$R$42,2,0),costo_laboral!$E$2:$AZ$99,base_minorista!$A1122,0)</f>
        <v>0</v>
      </c>
      <c r="O1122">
        <f>+HLOOKUP(VLOOKUP($B1122,$Q$2:$R$42,2,0),Participacion2!$D$2:$AO$99,base_minorista!$A1122,0)</f>
        <v>0</v>
      </c>
    </row>
    <row r="1123" spans="1:15" ht="16.5" x14ac:dyDescent="0.3">
      <c r="A1123">
        <v>53</v>
      </c>
      <c r="B1123">
        <v>12</v>
      </c>
      <c r="C1123">
        <v>52</v>
      </c>
      <c r="D1123" s="3">
        <v>42460</v>
      </c>
      <c r="E1123" s="33">
        <v>16</v>
      </c>
      <c r="F1123">
        <v>1</v>
      </c>
      <c r="G1123">
        <f>+HLOOKUP(VLOOKUP($B1123,$Q$2:$R$42,2,0),costos_sf!$D$2:$AY$99,base_minorista!$A1123,0)</f>
        <v>-18633841.298479386</v>
      </c>
      <c r="H1123">
        <f>+HLOOKUP(VLOOKUP($B1123,$Q$2:$R$42,2,0),creditos_sf!$D$2:$AY$99,base_minorista!$A1123,0)</f>
        <v>0</v>
      </c>
      <c r="I1123">
        <f>+HLOOKUP(VLOOKUP($B1123,$Q$2:$R$42,2,0),creditos_sf!$D$103:$AY$200,base_minorista!$A1123,0)</f>
        <v>0</v>
      </c>
      <c r="J1123">
        <f>+HLOOKUP(VLOOKUP($B1123,$Q$2:$R$42,2,0),Costo_fondeo!$D$3:$AY$100,base_minorista!$A1123,0)</f>
        <v>-3.2441306207032401</v>
      </c>
      <c r="K1123">
        <f>+HLOOKUP(VLOOKUP($B1123,$Q$2:$R$42,2,0),Costo_provisiones!$D$3:$AY$100,base_minorista!$A1123,0)</f>
        <v>-0.62869013476014812</v>
      </c>
      <c r="L1123">
        <f>+HLOOKUP(VLOOKUP($B1123,$Q$2:$R$42,2,0),Morosidad_control!$D$4:$AY$101,base_minorista!$A1123,0)</f>
        <v>0</v>
      </c>
      <c r="M1123">
        <f ca="1">+OFFSET(Capital_2!$D$2,base_minorista!A1123,0)</f>
        <v>2.8489018213335102</v>
      </c>
      <c r="N1123">
        <f>+HLOOKUP(VLOOKUP($B1123,$Q$2:$R$42,2,0),costo_laboral!$E$2:$AZ$99,base_minorista!$A1123,0)</f>
        <v>0</v>
      </c>
      <c r="O1123">
        <f>+HLOOKUP(VLOOKUP($B1123,$Q$2:$R$42,2,0),Participacion2!$D$2:$AO$99,base_minorista!$A1123,0)</f>
        <v>0</v>
      </c>
    </row>
    <row r="1124" spans="1:15" ht="16.5" x14ac:dyDescent="0.3">
      <c r="A1124">
        <v>54</v>
      </c>
      <c r="B1124">
        <v>12</v>
      </c>
      <c r="C1124">
        <v>53</v>
      </c>
      <c r="D1124" s="3">
        <v>42490</v>
      </c>
      <c r="E1124" s="33">
        <v>16</v>
      </c>
      <c r="F1124">
        <v>1</v>
      </c>
      <c r="G1124">
        <f>+HLOOKUP(VLOOKUP($B1124,$Q$2:$R$42,2,0),costos_sf!$D$2:$AY$99,base_minorista!$A1124,0)</f>
        <v>-25978770.930864207</v>
      </c>
      <c r="H1124">
        <f>+HLOOKUP(VLOOKUP($B1124,$Q$2:$R$42,2,0),creditos_sf!$D$2:$AY$99,base_minorista!$A1124,0)</f>
        <v>0</v>
      </c>
      <c r="I1124">
        <f>+HLOOKUP(VLOOKUP($B1124,$Q$2:$R$42,2,0),creditos_sf!$D$103:$AY$200,base_minorista!$A1124,0)</f>
        <v>0</v>
      </c>
      <c r="J1124">
        <f>+HLOOKUP(VLOOKUP($B1124,$Q$2:$R$42,2,0),Costo_fondeo!$D$3:$AY$100,base_minorista!$A1124,0)</f>
        <v>-5.3560758283918277</v>
      </c>
      <c r="K1124">
        <f>+HLOOKUP(VLOOKUP($B1124,$Q$2:$R$42,2,0),Costo_provisiones!$D$3:$AY$100,base_minorista!$A1124,0)</f>
        <v>-1.0609263758437251</v>
      </c>
      <c r="L1124">
        <f>+HLOOKUP(VLOOKUP($B1124,$Q$2:$R$42,2,0),Morosidad_control!$D$4:$AY$101,base_minorista!$A1124,0)</f>
        <v>0</v>
      </c>
      <c r="M1124">
        <f ca="1">+OFFSET(Capital_2!$D$2,base_minorista!A1124,0)</f>
        <v>2.8814923639740782</v>
      </c>
      <c r="N1124">
        <f>+HLOOKUP(VLOOKUP($B1124,$Q$2:$R$42,2,0),costo_laboral!$E$2:$AZ$99,base_minorista!$A1124,0)</f>
        <v>0</v>
      </c>
      <c r="O1124">
        <f>+HLOOKUP(VLOOKUP($B1124,$Q$2:$R$42,2,0),Participacion2!$D$2:$AO$99,base_minorista!$A1124,0)</f>
        <v>0</v>
      </c>
    </row>
    <row r="1125" spans="1:15" ht="16.5" x14ac:dyDescent="0.3">
      <c r="A1125">
        <v>55</v>
      </c>
      <c r="B1125">
        <v>12</v>
      </c>
      <c r="C1125">
        <v>54</v>
      </c>
      <c r="D1125" s="3">
        <v>42521</v>
      </c>
      <c r="E1125" s="33">
        <v>16</v>
      </c>
      <c r="F1125">
        <v>1</v>
      </c>
      <c r="G1125">
        <f>+HLOOKUP(VLOOKUP($B1125,$Q$2:$R$42,2,0),costos_sf!$D$2:$AY$99,base_minorista!$A1125,0)</f>
        <v>-32998894.229312275</v>
      </c>
      <c r="H1125">
        <f>+HLOOKUP(VLOOKUP($B1125,$Q$2:$R$42,2,0),creditos_sf!$D$2:$AY$99,base_minorista!$A1125,0)</f>
        <v>0</v>
      </c>
      <c r="I1125">
        <f>+HLOOKUP(VLOOKUP($B1125,$Q$2:$R$42,2,0),creditos_sf!$D$103:$AY$200,base_minorista!$A1125,0)</f>
        <v>0</v>
      </c>
      <c r="J1125">
        <f>+HLOOKUP(VLOOKUP($B1125,$Q$2:$R$42,2,0),Costo_fondeo!$D$3:$AY$100,base_minorista!$A1125,0)</f>
        <v>-8.9401155361046989</v>
      </c>
      <c r="K1125">
        <f>+HLOOKUP(VLOOKUP($B1125,$Q$2:$R$42,2,0),Costo_provisiones!$D$3:$AY$100,base_minorista!$A1125,0)</f>
        <v>-1.3630822589788789</v>
      </c>
      <c r="L1125">
        <f>+HLOOKUP(VLOOKUP($B1125,$Q$2:$R$42,2,0),Morosidad_control!$D$4:$AY$101,base_minorista!$A1125,0)</f>
        <v>0</v>
      </c>
      <c r="M1125">
        <f ca="1">+OFFSET(Capital_2!$D$2,base_minorista!A1125,0)</f>
        <v>2.9184975362021124</v>
      </c>
      <c r="N1125">
        <f>+HLOOKUP(VLOOKUP($B1125,$Q$2:$R$42,2,0),costo_laboral!$E$2:$AZ$99,base_minorista!$A1125,0)</f>
        <v>0</v>
      </c>
      <c r="O1125">
        <f>+HLOOKUP(VLOOKUP($B1125,$Q$2:$R$42,2,0),Participacion2!$D$2:$AO$99,base_minorista!$A1125,0)</f>
        <v>0</v>
      </c>
    </row>
    <row r="1126" spans="1:15" ht="16.5" x14ac:dyDescent="0.3">
      <c r="A1126">
        <v>56</v>
      </c>
      <c r="B1126">
        <v>12</v>
      </c>
      <c r="C1126">
        <v>55</v>
      </c>
      <c r="D1126" s="3">
        <v>42551</v>
      </c>
      <c r="E1126" s="33">
        <v>16</v>
      </c>
      <c r="F1126">
        <v>1</v>
      </c>
      <c r="G1126">
        <f>+HLOOKUP(VLOOKUP($B1126,$Q$2:$R$42,2,0),costos_sf!$D$2:$AY$99,base_minorista!$A1126,0)</f>
        <v>-39412973.92980013</v>
      </c>
      <c r="H1126">
        <f>+HLOOKUP(VLOOKUP($B1126,$Q$2:$R$42,2,0),creditos_sf!$D$2:$AY$99,base_minorista!$A1126,0)</f>
        <v>0</v>
      </c>
      <c r="I1126">
        <f>+HLOOKUP(VLOOKUP($B1126,$Q$2:$R$42,2,0),creditos_sf!$D$103:$AY$200,base_minorista!$A1126,0)</f>
        <v>0</v>
      </c>
      <c r="J1126">
        <f>+HLOOKUP(VLOOKUP($B1126,$Q$2:$R$42,2,0),Costo_fondeo!$D$3:$AY$100,base_minorista!$A1126,0)</f>
        <v>-16.077362593496488</v>
      </c>
      <c r="K1126">
        <f>+HLOOKUP(VLOOKUP($B1126,$Q$2:$R$42,2,0),Costo_provisiones!$D$3:$AY$100,base_minorista!$A1126,0)</f>
        <v>-1.4972517311342182</v>
      </c>
      <c r="L1126">
        <f>+HLOOKUP(VLOOKUP($B1126,$Q$2:$R$42,2,0),Morosidad_control!$D$4:$AY$101,base_minorista!$A1126,0)</f>
        <v>0</v>
      </c>
      <c r="M1126">
        <f ca="1">+OFFSET(Capital_2!$D$2,base_minorista!A1126,0)</f>
        <v>2.9650713359667673</v>
      </c>
      <c r="N1126">
        <f>+HLOOKUP(VLOOKUP($B1126,$Q$2:$R$42,2,0),costo_laboral!$E$2:$AZ$99,base_minorista!$A1126,0)</f>
        <v>0</v>
      </c>
      <c r="O1126">
        <f>+HLOOKUP(VLOOKUP($B1126,$Q$2:$R$42,2,0),Participacion2!$D$2:$AO$99,base_minorista!$A1126,0)</f>
        <v>0</v>
      </c>
    </row>
    <row r="1127" spans="1:15" ht="16.5" x14ac:dyDescent="0.3">
      <c r="A1127">
        <v>57</v>
      </c>
      <c r="B1127">
        <v>12</v>
      </c>
      <c r="C1127">
        <v>56</v>
      </c>
      <c r="D1127" s="3">
        <v>42582</v>
      </c>
      <c r="E1127" s="33">
        <v>16</v>
      </c>
      <c r="F1127">
        <v>1</v>
      </c>
      <c r="G1127">
        <f>+HLOOKUP(VLOOKUP($B1127,$Q$2:$R$42,2,0),costos_sf!$D$2:$AY$99,base_minorista!$A1127,0)</f>
        <v>-46794492.309570737</v>
      </c>
      <c r="H1127">
        <f>+HLOOKUP(VLOOKUP($B1127,$Q$2:$R$42,2,0),creditos_sf!$D$2:$AY$99,base_minorista!$A1127,0)</f>
        <v>0</v>
      </c>
      <c r="I1127">
        <f>+HLOOKUP(VLOOKUP($B1127,$Q$2:$R$42,2,0),creditos_sf!$D$103:$AY$200,base_minorista!$A1127,0)</f>
        <v>0</v>
      </c>
      <c r="J1127">
        <f>+HLOOKUP(VLOOKUP($B1127,$Q$2:$R$42,2,0),Costo_fondeo!$D$3:$AY$100,base_minorista!$A1127,0)</f>
        <v>-37.343775313273341</v>
      </c>
      <c r="K1127">
        <f>+HLOOKUP(VLOOKUP($B1127,$Q$2:$R$42,2,0),Costo_provisiones!$D$3:$AY$100,base_minorista!$A1127,0)</f>
        <v>-1.8519049909773444</v>
      </c>
      <c r="L1127">
        <f>+HLOOKUP(VLOOKUP($B1127,$Q$2:$R$42,2,0),Morosidad_control!$D$4:$AY$101,base_minorista!$A1127,0)</f>
        <v>0</v>
      </c>
      <c r="M1127">
        <f ca="1">+OFFSET(Capital_2!$D$2,base_minorista!A1127,0)</f>
        <v>3.0367322920898565</v>
      </c>
      <c r="N1127">
        <f>+HLOOKUP(VLOOKUP($B1127,$Q$2:$R$42,2,0),costo_laboral!$E$2:$AZ$99,base_minorista!$A1127,0)</f>
        <v>0</v>
      </c>
      <c r="O1127">
        <f>+HLOOKUP(VLOOKUP($B1127,$Q$2:$R$42,2,0),Participacion2!$D$2:$AO$99,base_minorista!$A1127,0)</f>
        <v>0</v>
      </c>
    </row>
    <row r="1128" spans="1:15" ht="16.5" x14ac:dyDescent="0.3">
      <c r="A1128">
        <v>58</v>
      </c>
      <c r="B1128">
        <v>12</v>
      </c>
      <c r="C1128">
        <v>57</v>
      </c>
      <c r="D1128" s="3">
        <v>42613</v>
      </c>
      <c r="E1128" s="33">
        <v>16</v>
      </c>
      <c r="F1128">
        <v>1</v>
      </c>
      <c r="G1128">
        <f>+HLOOKUP(VLOOKUP($B1128,$Q$2:$R$42,2,0),costos_sf!$D$2:$AY$99,base_minorista!$A1128,0)</f>
        <v>-60739470.581361525</v>
      </c>
      <c r="H1128">
        <f>+HLOOKUP(VLOOKUP($B1128,$Q$2:$R$42,2,0),creditos_sf!$D$2:$AY$99,base_minorista!$A1128,0)</f>
        <v>0</v>
      </c>
      <c r="I1128">
        <f>+HLOOKUP(VLOOKUP($B1128,$Q$2:$R$42,2,0),creditos_sf!$D$103:$AY$200,base_minorista!$A1128,0)</f>
        <v>0</v>
      </c>
      <c r="J1128">
        <f>+HLOOKUP(VLOOKUP($B1128,$Q$2:$R$42,2,0),Costo_fondeo!$D$3:$AY$100,base_minorista!$A1128,0)</f>
        <v>0</v>
      </c>
      <c r="K1128">
        <f>+HLOOKUP(VLOOKUP($B1128,$Q$2:$R$42,2,0),Costo_provisiones!$D$3:$AY$100,base_minorista!$A1128,0)</f>
        <v>0</v>
      </c>
      <c r="L1128">
        <f>+HLOOKUP(VLOOKUP($B1128,$Q$2:$R$42,2,0),Morosidad_control!$D$4:$AY$101,base_minorista!$A1128,0)</f>
        <v>0</v>
      </c>
      <c r="M1128">
        <f ca="1">+OFFSET(Capital_2!$D$2,base_minorista!A1128,0)</f>
        <v>3.0987757605561481</v>
      </c>
      <c r="N1128">
        <f>+HLOOKUP(VLOOKUP($B1128,$Q$2:$R$42,2,0),costo_laboral!$E$2:$AZ$99,base_minorista!$A1128,0)</f>
        <v>0</v>
      </c>
      <c r="O1128">
        <f>+HLOOKUP(VLOOKUP($B1128,$Q$2:$R$42,2,0),Participacion2!$D$2:$AO$99,base_minorista!$A1128,0)</f>
        <v>0</v>
      </c>
    </row>
    <row r="1129" spans="1:15" ht="16.5" x14ac:dyDescent="0.3">
      <c r="A1129">
        <v>59</v>
      </c>
      <c r="B1129">
        <v>12</v>
      </c>
      <c r="C1129">
        <v>58</v>
      </c>
      <c r="D1129" s="3">
        <v>42643</v>
      </c>
      <c r="E1129" s="33">
        <v>16</v>
      </c>
      <c r="F1129">
        <v>1</v>
      </c>
      <c r="G1129">
        <f>+HLOOKUP(VLOOKUP($B1129,$Q$2:$R$42,2,0),costos_sf!$D$2:$AY$99,base_minorista!$A1129,0)</f>
        <v>0</v>
      </c>
      <c r="H1129">
        <f>+HLOOKUP(VLOOKUP($B1129,$Q$2:$R$42,2,0),creditos_sf!$D$2:$AY$99,base_minorista!$A1129,0)</f>
        <v>0</v>
      </c>
      <c r="I1129">
        <f>+HLOOKUP(VLOOKUP($B1129,$Q$2:$R$42,2,0),creditos_sf!$D$103:$AY$200,base_minorista!$A1129,0)</f>
        <v>0</v>
      </c>
      <c r="J1129">
        <f>+HLOOKUP(VLOOKUP($B1129,$Q$2:$R$42,2,0),Costo_fondeo!$D$3:$AY$100,base_minorista!$A1129,0)</f>
        <v>0</v>
      </c>
      <c r="K1129">
        <f>+HLOOKUP(VLOOKUP($B1129,$Q$2:$R$42,2,0),Costo_provisiones!$D$3:$AY$100,base_minorista!$A1129,0)</f>
        <v>0</v>
      </c>
      <c r="L1129">
        <f>+HLOOKUP(VLOOKUP($B1129,$Q$2:$R$42,2,0),Morosidad_control!$D$4:$AY$101,base_minorista!$A1129,0)</f>
        <v>0</v>
      </c>
      <c r="M1129">
        <f ca="1">+OFFSET(Capital_2!$D$2,base_minorista!A1129,0)</f>
        <v>3.1647538313822339</v>
      </c>
      <c r="N1129">
        <f>+HLOOKUP(VLOOKUP($B1129,$Q$2:$R$42,2,0),costo_laboral!$E$2:$AZ$99,base_minorista!$A1129,0)</f>
        <v>0</v>
      </c>
      <c r="O1129">
        <f>+HLOOKUP(VLOOKUP($B1129,$Q$2:$R$42,2,0),Participacion2!$D$2:$AO$99,base_minorista!$A1129,0)</f>
        <v>0</v>
      </c>
    </row>
    <row r="1130" spans="1:15" ht="16.5" x14ac:dyDescent="0.3">
      <c r="A1130">
        <v>60</v>
      </c>
      <c r="B1130">
        <v>12</v>
      </c>
      <c r="C1130">
        <v>59</v>
      </c>
      <c r="D1130" s="3">
        <v>42674</v>
      </c>
      <c r="E1130" s="33">
        <v>16</v>
      </c>
      <c r="F1130">
        <v>1</v>
      </c>
      <c r="G1130">
        <f>+HLOOKUP(VLOOKUP($B1130,$Q$2:$R$42,2,0),costos_sf!$D$2:$AY$99,base_minorista!$A1130,0)</f>
        <v>0</v>
      </c>
      <c r="H1130">
        <f>+HLOOKUP(VLOOKUP($B1130,$Q$2:$R$42,2,0),creditos_sf!$D$2:$AY$99,base_minorista!$A1130,0)</f>
        <v>0</v>
      </c>
      <c r="I1130">
        <f>+HLOOKUP(VLOOKUP($B1130,$Q$2:$R$42,2,0),creditos_sf!$D$103:$AY$200,base_minorista!$A1130,0)</f>
        <v>0</v>
      </c>
      <c r="J1130">
        <f>+HLOOKUP(VLOOKUP($B1130,$Q$2:$R$42,2,0),Costo_fondeo!$D$3:$AY$100,base_minorista!$A1130,0)</f>
        <v>0</v>
      </c>
      <c r="K1130">
        <f>+HLOOKUP(VLOOKUP($B1130,$Q$2:$R$42,2,0),Costo_provisiones!$D$3:$AY$100,base_minorista!$A1130,0)</f>
        <v>0</v>
      </c>
      <c r="L1130">
        <f>+HLOOKUP(VLOOKUP($B1130,$Q$2:$R$42,2,0),Morosidad_control!$D$4:$AY$101,base_minorista!$A1130,0)</f>
        <v>0</v>
      </c>
      <c r="M1130">
        <f ca="1">+OFFSET(Capital_2!$D$2,base_minorista!A1130,0)</f>
        <v>3.232264312603593</v>
      </c>
      <c r="N1130">
        <f>+HLOOKUP(VLOOKUP($B1130,$Q$2:$R$42,2,0),costo_laboral!$E$2:$AZ$99,base_minorista!$A1130,0)</f>
        <v>0</v>
      </c>
      <c r="O1130">
        <f>+HLOOKUP(VLOOKUP($B1130,$Q$2:$R$42,2,0),Participacion2!$D$2:$AO$99,base_minorista!$A1130,0)</f>
        <v>0</v>
      </c>
    </row>
    <row r="1131" spans="1:15" ht="16.5" x14ac:dyDescent="0.3">
      <c r="A1131">
        <v>61</v>
      </c>
      <c r="B1131">
        <v>12</v>
      </c>
      <c r="C1131">
        <v>60</v>
      </c>
      <c r="D1131" s="3">
        <v>42704</v>
      </c>
      <c r="E1131" s="33">
        <v>16</v>
      </c>
      <c r="F1131">
        <v>1</v>
      </c>
      <c r="G1131">
        <f>+HLOOKUP(VLOOKUP($B1131,$Q$2:$R$42,2,0),costos_sf!$D$2:$AY$99,base_minorista!$A1131,0)</f>
        <v>0</v>
      </c>
      <c r="H1131">
        <f>+HLOOKUP(VLOOKUP($B1131,$Q$2:$R$42,2,0),creditos_sf!$D$2:$AY$99,base_minorista!$A1131,0)</f>
        <v>0</v>
      </c>
      <c r="I1131">
        <f>+HLOOKUP(VLOOKUP($B1131,$Q$2:$R$42,2,0),creditos_sf!$D$103:$AY$200,base_minorista!$A1131,0)</f>
        <v>0</v>
      </c>
      <c r="J1131">
        <f>+HLOOKUP(VLOOKUP($B1131,$Q$2:$R$42,2,0),Costo_fondeo!$D$3:$AY$100,base_minorista!$A1131,0)</f>
        <v>0</v>
      </c>
      <c r="K1131">
        <f>+HLOOKUP(VLOOKUP($B1131,$Q$2:$R$42,2,0),Costo_provisiones!$D$3:$AY$100,base_minorista!$A1131,0)</f>
        <v>0</v>
      </c>
      <c r="L1131">
        <f>+HLOOKUP(VLOOKUP($B1131,$Q$2:$R$42,2,0),Morosidad_control!$D$4:$AY$101,base_minorista!$A1131,0)</f>
        <v>0</v>
      </c>
      <c r="M1131">
        <f ca="1">+OFFSET(Capital_2!$D$2,base_minorista!A1131,0)</f>
        <v>3.2966619789838338</v>
      </c>
      <c r="N1131">
        <f>+HLOOKUP(VLOOKUP($B1131,$Q$2:$R$42,2,0),costo_laboral!$E$2:$AZ$99,base_minorista!$A1131,0)</f>
        <v>0</v>
      </c>
      <c r="O1131">
        <f>+HLOOKUP(VLOOKUP($B1131,$Q$2:$R$42,2,0),Participacion2!$D$2:$AO$99,base_minorista!$A1131,0)</f>
        <v>0</v>
      </c>
    </row>
    <row r="1132" spans="1:15" ht="16.5" x14ac:dyDescent="0.3">
      <c r="A1132">
        <v>62</v>
      </c>
      <c r="B1132">
        <v>12</v>
      </c>
      <c r="C1132">
        <v>61</v>
      </c>
      <c r="D1132" s="3">
        <v>42735</v>
      </c>
      <c r="E1132" s="33">
        <v>16</v>
      </c>
      <c r="F1132">
        <v>1</v>
      </c>
      <c r="G1132">
        <f>+HLOOKUP(VLOOKUP($B1132,$Q$2:$R$42,2,0),costos_sf!$D$2:$AY$99,base_minorista!$A1132,0)</f>
        <v>0</v>
      </c>
      <c r="H1132">
        <f>+HLOOKUP(VLOOKUP($B1132,$Q$2:$R$42,2,0),creditos_sf!$D$2:$AY$99,base_minorista!$A1132,0)</f>
        <v>0</v>
      </c>
      <c r="I1132">
        <f>+HLOOKUP(VLOOKUP($B1132,$Q$2:$R$42,2,0),creditos_sf!$D$103:$AY$200,base_minorista!$A1132,0)</f>
        <v>0</v>
      </c>
      <c r="J1132">
        <f>+HLOOKUP(VLOOKUP($B1132,$Q$2:$R$42,2,0),Costo_fondeo!$D$3:$AY$100,base_minorista!$A1132,0)</f>
        <v>0</v>
      </c>
      <c r="K1132">
        <f>+HLOOKUP(VLOOKUP($B1132,$Q$2:$R$42,2,0),Costo_provisiones!$D$3:$AY$100,base_minorista!$A1132,0)</f>
        <v>0</v>
      </c>
      <c r="L1132">
        <f>+HLOOKUP(VLOOKUP($B1132,$Q$2:$R$42,2,0),Morosidad_control!$D$4:$AY$101,base_minorista!$A1132,0)</f>
        <v>0</v>
      </c>
      <c r="M1132">
        <f ca="1">+OFFSET(Capital_2!$D$2,base_minorista!A1132,0)</f>
        <v>3.371561018368705</v>
      </c>
      <c r="N1132">
        <f>+HLOOKUP(VLOOKUP($B1132,$Q$2:$R$42,2,0),costo_laboral!$E$2:$AZ$99,base_minorista!$A1132,0)</f>
        <v>0</v>
      </c>
      <c r="O1132">
        <f>+HLOOKUP(VLOOKUP($B1132,$Q$2:$R$42,2,0),Participacion2!$D$2:$AO$99,base_minorista!$A1132,0)</f>
        <v>0</v>
      </c>
    </row>
    <row r="1133" spans="1:15" ht="16.5" x14ac:dyDescent="0.3">
      <c r="A1133">
        <v>63</v>
      </c>
      <c r="B1133">
        <v>12</v>
      </c>
      <c r="C1133">
        <v>62</v>
      </c>
      <c r="D1133" s="3">
        <v>42766</v>
      </c>
      <c r="E1133" s="33">
        <v>17</v>
      </c>
      <c r="F1133">
        <v>1</v>
      </c>
      <c r="G1133">
        <f>+HLOOKUP(VLOOKUP($B1133,$Q$2:$R$42,2,0),costos_sf!$D$2:$AY$99,base_minorista!$A1133,0)</f>
        <v>0</v>
      </c>
      <c r="H1133">
        <f>+HLOOKUP(VLOOKUP($B1133,$Q$2:$R$42,2,0),creditos_sf!$D$2:$AY$99,base_minorista!$A1133,0)</f>
        <v>0</v>
      </c>
      <c r="I1133">
        <f>+HLOOKUP(VLOOKUP($B1133,$Q$2:$R$42,2,0),creditos_sf!$D$103:$AY$200,base_minorista!$A1133,0)</f>
        <v>0</v>
      </c>
      <c r="J1133">
        <f>+HLOOKUP(VLOOKUP($B1133,$Q$2:$R$42,2,0),Costo_fondeo!$D$3:$AY$100,base_minorista!$A1133,0)</f>
        <v>0</v>
      </c>
      <c r="K1133">
        <f>+HLOOKUP(VLOOKUP($B1133,$Q$2:$R$42,2,0),Costo_provisiones!$D$3:$AY$100,base_minorista!$A1133,0)</f>
        <v>0</v>
      </c>
      <c r="L1133">
        <f>+HLOOKUP(VLOOKUP($B1133,$Q$2:$R$42,2,0),Morosidad_control!$D$4:$AY$101,base_minorista!$A1133,0)</f>
        <v>0</v>
      </c>
      <c r="M1133">
        <f ca="1">+OFFSET(Capital_2!$D$2,base_minorista!A1133,0)</f>
        <v>3.4309045641717737</v>
      </c>
      <c r="N1133">
        <f>+HLOOKUP(VLOOKUP($B1133,$Q$2:$R$42,2,0),costo_laboral!$E$2:$AZ$99,base_minorista!$A1133,0)</f>
        <v>0</v>
      </c>
      <c r="O1133">
        <f>+HLOOKUP(VLOOKUP($B1133,$Q$2:$R$42,2,0),Participacion2!$D$2:$AO$99,base_minorista!$A1133,0)</f>
        <v>0</v>
      </c>
    </row>
    <row r="1134" spans="1:15" ht="16.5" x14ac:dyDescent="0.3">
      <c r="A1134">
        <v>64</v>
      </c>
      <c r="B1134">
        <v>12</v>
      </c>
      <c r="C1134">
        <v>63</v>
      </c>
      <c r="D1134" s="3">
        <v>42794</v>
      </c>
      <c r="E1134" s="33">
        <v>17</v>
      </c>
      <c r="F1134">
        <v>1</v>
      </c>
      <c r="G1134">
        <f>+HLOOKUP(VLOOKUP($B1134,$Q$2:$R$42,2,0),costos_sf!$D$2:$AY$99,base_minorista!$A1134,0)</f>
        <v>0</v>
      </c>
      <c r="H1134">
        <f>+HLOOKUP(VLOOKUP($B1134,$Q$2:$R$42,2,0),creditos_sf!$D$2:$AY$99,base_minorista!$A1134,0)</f>
        <v>0</v>
      </c>
      <c r="I1134">
        <f>+HLOOKUP(VLOOKUP($B1134,$Q$2:$R$42,2,0),creditos_sf!$D$103:$AY$200,base_minorista!$A1134,0)</f>
        <v>0</v>
      </c>
      <c r="J1134">
        <f>+HLOOKUP(VLOOKUP($B1134,$Q$2:$R$42,2,0),Costo_fondeo!$D$3:$AY$100,base_minorista!$A1134,0)</f>
        <v>0</v>
      </c>
      <c r="K1134">
        <f>+HLOOKUP(VLOOKUP($B1134,$Q$2:$R$42,2,0),Costo_provisiones!$D$3:$AY$100,base_minorista!$A1134,0)</f>
        <v>0</v>
      </c>
      <c r="L1134">
        <f>+HLOOKUP(VLOOKUP($B1134,$Q$2:$R$42,2,0),Morosidad_control!$D$4:$AY$101,base_minorista!$A1134,0)</f>
        <v>0</v>
      </c>
      <c r="M1134">
        <f ca="1">+OFFSET(Capital_2!$D$2,base_minorista!A1134,0)</f>
        <v>3.4714473426279464</v>
      </c>
      <c r="N1134">
        <f>+HLOOKUP(VLOOKUP($B1134,$Q$2:$R$42,2,0),costo_laboral!$E$2:$AZ$99,base_minorista!$A1134,0)</f>
        <v>0</v>
      </c>
      <c r="O1134">
        <f>+HLOOKUP(VLOOKUP($B1134,$Q$2:$R$42,2,0),Participacion2!$D$2:$AO$99,base_minorista!$A1134,0)</f>
        <v>0</v>
      </c>
    </row>
    <row r="1135" spans="1:15" ht="16.5" x14ac:dyDescent="0.3">
      <c r="A1135">
        <v>65</v>
      </c>
      <c r="B1135">
        <v>12</v>
      </c>
      <c r="C1135">
        <v>64</v>
      </c>
      <c r="D1135" s="3">
        <v>42825</v>
      </c>
      <c r="E1135" s="33">
        <v>17</v>
      </c>
      <c r="F1135">
        <v>1</v>
      </c>
      <c r="G1135">
        <f>+HLOOKUP(VLOOKUP($B1135,$Q$2:$R$42,2,0),costos_sf!$D$2:$AY$99,base_minorista!$A1135,0)</f>
        <v>0</v>
      </c>
      <c r="H1135">
        <f>+HLOOKUP(VLOOKUP($B1135,$Q$2:$R$42,2,0),creditos_sf!$D$2:$AY$99,base_minorista!$A1135,0)</f>
        <v>0</v>
      </c>
      <c r="I1135">
        <f>+HLOOKUP(VLOOKUP($B1135,$Q$2:$R$42,2,0),creditos_sf!$D$103:$AY$200,base_minorista!$A1135,0)</f>
        <v>0</v>
      </c>
      <c r="J1135">
        <f>+HLOOKUP(VLOOKUP($B1135,$Q$2:$R$42,2,0),Costo_fondeo!$D$3:$AY$100,base_minorista!$A1135,0)</f>
        <v>0</v>
      </c>
      <c r="K1135">
        <f>+HLOOKUP(VLOOKUP($B1135,$Q$2:$R$42,2,0),Costo_provisiones!$D$3:$AY$100,base_minorista!$A1135,0)</f>
        <v>0</v>
      </c>
      <c r="L1135">
        <f>+HLOOKUP(VLOOKUP($B1135,$Q$2:$R$42,2,0),Morosidad_control!$D$4:$AY$101,base_minorista!$A1135,0)</f>
        <v>0</v>
      </c>
      <c r="M1135">
        <f ca="1">+OFFSET(Capital_2!$D$2,base_minorista!A1135,0)</f>
        <v>3.5034579976729381</v>
      </c>
      <c r="N1135">
        <f>+HLOOKUP(VLOOKUP($B1135,$Q$2:$R$42,2,0),costo_laboral!$E$2:$AZ$99,base_minorista!$A1135,0)</f>
        <v>0</v>
      </c>
      <c r="O1135">
        <f>+HLOOKUP(VLOOKUP($B1135,$Q$2:$R$42,2,0),Participacion2!$D$2:$AO$99,base_minorista!$A1135,0)</f>
        <v>0</v>
      </c>
    </row>
    <row r="1136" spans="1:15" ht="16.5" x14ac:dyDescent="0.3">
      <c r="A1136">
        <v>66</v>
      </c>
      <c r="B1136">
        <v>12</v>
      </c>
      <c r="C1136">
        <v>65</v>
      </c>
      <c r="D1136" s="3">
        <v>42855</v>
      </c>
      <c r="E1136" s="33">
        <v>17</v>
      </c>
      <c r="F1136">
        <v>1</v>
      </c>
      <c r="G1136">
        <f>+HLOOKUP(VLOOKUP($B1136,$Q$2:$R$42,2,0),costos_sf!$D$2:$AY$99,base_minorista!$A1136,0)</f>
        <v>0</v>
      </c>
      <c r="H1136">
        <f>+HLOOKUP(VLOOKUP($B1136,$Q$2:$R$42,2,0),creditos_sf!$D$2:$AY$99,base_minorista!$A1136,0)</f>
        <v>0</v>
      </c>
      <c r="I1136">
        <f>+HLOOKUP(VLOOKUP($B1136,$Q$2:$R$42,2,0),creditos_sf!$D$103:$AY$200,base_minorista!$A1136,0)</f>
        <v>0</v>
      </c>
      <c r="J1136">
        <f>+HLOOKUP(VLOOKUP($B1136,$Q$2:$R$42,2,0),Costo_fondeo!$D$3:$AY$100,base_minorista!$A1136,0)</f>
        <v>0</v>
      </c>
      <c r="K1136">
        <f>+HLOOKUP(VLOOKUP($B1136,$Q$2:$R$42,2,0),Costo_provisiones!$D$3:$AY$100,base_minorista!$A1136,0)</f>
        <v>0</v>
      </c>
      <c r="L1136">
        <f>+HLOOKUP(VLOOKUP($B1136,$Q$2:$R$42,2,0),Morosidad_control!$D$4:$AY$101,base_minorista!$A1136,0)</f>
        <v>0</v>
      </c>
      <c r="M1136">
        <f ca="1">+OFFSET(Capital_2!$D$2,base_minorista!A1136,0)</f>
        <v>3.5336781037956082</v>
      </c>
      <c r="N1136">
        <f>+HLOOKUP(VLOOKUP($B1136,$Q$2:$R$42,2,0),costo_laboral!$E$2:$AZ$99,base_minorista!$A1136,0)</f>
        <v>0</v>
      </c>
      <c r="O1136">
        <f>+HLOOKUP(VLOOKUP($B1136,$Q$2:$R$42,2,0),Participacion2!$D$2:$AO$99,base_minorista!$A1136,0)</f>
        <v>0</v>
      </c>
    </row>
    <row r="1137" spans="1:15" ht="16.5" x14ac:dyDescent="0.3">
      <c r="A1137">
        <v>67</v>
      </c>
      <c r="B1137">
        <v>12</v>
      </c>
      <c r="C1137">
        <v>66</v>
      </c>
      <c r="D1137" s="3">
        <v>42886</v>
      </c>
      <c r="E1137" s="33">
        <v>17</v>
      </c>
      <c r="F1137">
        <v>1</v>
      </c>
      <c r="G1137">
        <f>+HLOOKUP(VLOOKUP($B1137,$Q$2:$R$42,2,0),costos_sf!$D$2:$AY$99,base_minorista!$A1137,0)</f>
        <v>0</v>
      </c>
      <c r="H1137">
        <f>+HLOOKUP(VLOOKUP($B1137,$Q$2:$R$42,2,0),creditos_sf!$D$2:$AY$99,base_minorista!$A1137,0)</f>
        <v>0</v>
      </c>
      <c r="I1137">
        <f>+HLOOKUP(VLOOKUP($B1137,$Q$2:$R$42,2,0),creditos_sf!$D$103:$AY$200,base_minorista!$A1137,0)</f>
        <v>0</v>
      </c>
      <c r="J1137">
        <f>+HLOOKUP(VLOOKUP($B1137,$Q$2:$R$42,2,0),Costo_fondeo!$D$3:$AY$100,base_minorista!$A1137,0)</f>
        <v>0</v>
      </c>
      <c r="K1137">
        <f>+HLOOKUP(VLOOKUP($B1137,$Q$2:$R$42,2,0),Costo_provisiones!$D$3:$AY$100,base_minorista!$A1137,0)</f>
        <v>0</v>
      </c>
      <c r="L1137">
        <f>+HLOOKUP(VLOOKUP($B1137,$Q$2:$R$42,2,0),Morosidad_control!$D$4:$AY$101,base_minorista!$A1137,0)</f>
        <v>0</v>
      </c>
      <c r="M1137">
        <f ca="1">+OFFSET(Capital_2!$D$2,base_minorista!A1137,0)</f>
        <v>3.5570017411603705</v>
      </c>
      <c r="N1137">
        <f>+HLOOKUP(VLOOKUP($B1137,$Q$2:$R$42,2,0),costo_laboral!$E$2:$AZ$99,base_minorista!$A1137,0)</f>
        <v>0</v>
      </c>
      <c r="O1137">
        <f>+HLOOKUP(VLOOKUP($B1137,$Q$2:$R$42,2,0),Participacion2!$D$2:$AO$99,base_minorista!$A1137,0)</f>
        <v>0</v>
      </c>
    </row>
    <row r="1138" spans="1:15" ht="16.5" x14ac:dyDescent="0.3">
      <c r="A1138">
        <v>68</v>
      </c>
      <c r="B1138">
        <v>12</v>
      </c>
      <c r="C1138">
        <v>67</v>
      </c>
      <c r="D1138" s="3">
        <v>42916</v>
      </c>
      <c r="E1138" s="33">
        <v>17</v>
      </c>
      <c r="F1138">
        <v>1</v>
      </c>
      <c r="G1138">
        <f>+HLOOKUP(VLOOKUP($B1138,$Q$2:$R$42,2,0),costos_sf!$D$2:$AY$99,base_minorista!$A1138,0)</f>
        <v>0</v>
      </c>
      <c r="H1138">
        <f>+HLOOKUP(VLOOKUP($B1138,$Q$2:$R$42,2,0),creditos_sf!$D$2:$AY$99,base_minorista!$A1138,0)</f>
        <v>0</v>
      </c>
      <c r="I1138">
        <f>+HLOOKUP(VLOOKUP($B1138,$Q$2:$R$42,2,0),creditos_sf!$D$103:$AY$200,base_minorista!$A1138,0)</f>
        <v>0</v>
      </c>
      <c r="J1138">
        <f>+HLOOKUP(VLOOKUP($B1138,$Q$2:$R$42,2,0),Costo_fondeo!$D$3:$AY$100,base_minorista!$A1138,0)</f>
        <v>0</v>
      </c>
      <c r="K1138">
        <f>+HLOOKUP(VLOOKUP($B1138,$Q$2:$R$42,2,0),Costo_provisiones!$D$3:$AY$100,base_minorista!$A1138,0)</f>
        <v>0</v>
      </c>
      <c r="L1138">
        <f>+HLOOKUP(VLOOKUP($B1138,$Q$2:$R$42,2,0),Morosidad_control!$D$4:$AY$101,base_minorista!$A1138,0)</f>
        <v>0</v>
      </c>
      <c r="M1138">
        <f ca="1">+OFFSET(Capital_2!$D$2,base_minorista!A1138,0)</f>
        <v>3.5704065106105527</v>
      </c>
      <c r="N1138">
        <f>+HLOOKUP(VLOOKUP($B1138,$Q$2:$R$42,2,0),costo_laboral!$E$2:$AZ$99,base_minorista!$A1138,0)</f>
        <v>0</v>
      </c>
      <c r="O1138">
        <f>+HLOOKUP(VLOOKUP($B1138,$Q$2:$R$42,2,0),Participacion2!$D$2:$AO$99,base_minorista!$A1138,0)</f>
        <v>0</v>
      </c>
    </row>
    <row r="1139" spans="1:15" ht="16.5" x14ac:dyDescent="0.3">
      <c r="A1139">
        <v>69</v>
      </c>
      <c r="B1139">
        <v>12</v>
      </c>
      <c r="C1139">
        <v>68</v>
      </c>
      <c r="D1139" s="3">
        <v>42947</v>
      </c>
      <c r="E1139" s="33">
        <v>17</v>
      </c>
      <c r="F1139">
        <v>1</v>
      </c>
      <c r="G1139">
        <f>+HLOOKUP(VLOOKUP($B1139,$Q$2:$R$42,2,0),costos_sf!$D$2:$AY$99,base_minorista!$A1139,0)</f>
        <v>0</v>
      </c>
      <c r="H1139">
        <f>+HLOOKUP(VLOOKUP($B1139,$Q$2:$R$42,2,0),creditos_sf!$D$2:$AY$99,base_minorista!$A1139,0)</f>
        <v>0</v>
      </c>
      <c r="I1139">
        <f>+HLOOKUP(VLOOKUP($B1139,$Q$2:$R$42,2,0),creditos_sf!$D$103:$AY$200,base_minorista!$A1139,0)</f>
        <v>0</v>
      </c>
      <c r="J1139">
        <f>+HLOOKUP(VLOOKUP($B1139,$Q$2:$R$42,2,0),Costo_fondeo!$D$3:$AY$100,base_minorista!$A1139,0)</f>
        <v>0</v>
      </c>
      <c r="K1139">
        <f>+HLOOKUP(VLOOKUP($B1139,$Q$2:$R$42,2,0),Costo_provisiones!$D$3:$AY$100,base_minorista!$A1139,0)</f>
        <v>0</v>
      </c>
      <c r="L1139">
        <f>+HLOOKUP(VLOOKUP($B1139,$Q$2:$R$42,2,0),Morosidad_control!$D$4:$AY$101,base_minorista!$A1139,0)</f>
        <v>0</v>
      </c>
      <c r="M1139">
        <f ca="1">+OFFSET(Capital_2!$D$2,base_minorista!A1139,0)</f>
        <v>3.5864726654758914</v>
      </c>
      <c r="N1139">
        <f>+HLOOKUP(VLOOKUP($B1139,$Q$2:$R$42,2,0),costo_laboral!$E$2:$AZ$99,base_minorista!$A1139,0)</f>
        <v>0</v>
      </c>
      <c r="O1139">
        <f>+HLOOKUP(VLOOKUP($B1139,$Q$2:$R$42,2,0),Participacion2!$D$2:$AO$99,base_minorista!$A1139,0)</f>
        <v>0</v>
      </c>
    </row>
    <row r="1140" spans="1:15" ht="16.5" x14ac:dyDescent="0.3">
      <c r="A1140">
        <v>70</v>
      </c>
      <c r="B1140">
        <v>12</v>
      </c>
      <c r="C1140">
        <v>69</v>
      </c>
      <c r="D1140" s="3">
        <v>42978</v>
      </c>
      <c r="E1140" s="33">
        <v>17</v>
      </c>
      <c r="F1140">
        <v>1</v>
      </c>
      <c r="G1140">
        <f>+HLOOKUP(VLOOKUP($B1140,$Q$2:$R$42,2,0),costos_sf!$D$2:$AY$99,base_minorista!$A1140,0)</f>
        <v>0</v>
      </c>
      <c r="H1140">
        <f>+HLOOKUP(VLOOKUP($B1140,$Q$2:$R$42,2,0),creditos_sf!$D$2:$AY$99,base_minorista!$A1140,0)</f>
        <v>0</v>
      </c>
      <c r="I1140">
        <f>+HLOOKUP(VLOOKUP($B1140,$Q$2:$R$42,2,0),creditos_sf!$D$103:$AY$200,base_minorista!$A1140,0)</f>
        <v>0</v>
      </c>
      <c r="J1140">
        <f>+HLOOKUP(VLOOKUP($B1140,$Q$2:$R$42,2,0),Costo_fondeo!$D$3:$AY$100,base_minorista!$A1140,0)</f>
        <v>0</v>
      </c>
      <c r="K1140">
        <f>+HLOOKUP(VLOOKUP($B1140,$Q$2:$R$42,2,0),Costo_provisiones!$D$3:$AY$100,base_minorista!$A1140,0)</f>
        <v>0</v>
      </c>
      <c r="L1140">
        <f>+HLOOKUP(VLOOKUP($B1140,$Q$2:$R$42,2,0),Morosidad_control!$D$4:$AY$101,base_minorista!$A1140,0)</f>
        <v>0</v>
      </c>
      <c r="M1140">
        <f ca="1">+OFFSET(Capital_2!$D$2,base_minorista!A1140,0)</f>
        <v>3.5952774480300995</v>
      </c>
      <c r="N1140">
        <f>+HLOOKUP(VLOOKUP($B1140,$Q$2:$R$42,2,0),costo_laboral!$E$2:$AZ$99,base_minorista!$A1140,0)</f>
        <v>0</v>
      </c>
      <c r="O1140">
        <f>+HLOOKUP(VLOOKUP($B1140,$Q$2:$R$42,2,0),Participacion2!$D$2:$AO$99,base_minorista!$A1140,0)</f>
        <v>0</v>
      </c>
    </row>
    <row r="1141" spans="1:15" ht="16.5" x14ac:dyDescent="0.3">
      <c r="A1141">
        <v>71</v>
      </c>
      <c r="B1141">
        <v>12</v>
      </c>
      <c r="C1141">
        <v>70</v>
      </c>
      <c r="D1141" s="3">
        <v>43008</v>
      </c>
      <c r="E1141" s="33">
        <v>17</v>
      </c>
      <c r="F1141">
        <v>1</v>
      </c>
      <c r="G1141">
        <f>+HLOOKUP(VLOOKUP($B1141,$Q$2:$R$42,2,0),costos_sf!$D$2:$AY$99,base_minorista!$A1141,0)</f>
        <v>0</v>
      </c>
      <c r="H1141">
        <f>+HLOOKUP(VLOOKUP($B1141,$Q$2:$R$42,2,0),creditos_sf!$D$2:$AY$99,base_minorista!$A1141,0)</f>
        <v>0</v>
      </c>
      <c r="I1141">
        <f>+HLOOKUP(VLOOKUP($B1141,$Q$2:$R$42,2,0),creditos_sf!$D$103:$AY$200,base_minorista!$A1141,0)</f>
        <v>0</v>
      </c>
      <c r="J1141">
        <f>+HLOOKUP(VLOOKUP($B1141,$Q$2:$R$42,2,0),Costo_fondeo!$D$3:$AY$100,base_minorista!$A1141,0)</f>
        <v>0</v>
      </c>
      <c r="K1141">
        <f>+HLOOKUP(VLOOKUP($B1141,$Q$2:$R$42,2,0),Costo_provisiones!$D$3:$AY$100,base_minorista!$A1141,0)</f>
        <v>0</v>
      </c>
      <c r="L1141">
        <f>+HLOOKUP(VLOOKUP($B1141,$Q$2:$R$42,2,0),Morosidad_control!$D$4:$AY$101,base_minorista!$A1141,0)</f>
        <v>0</v>
      </c>
      <c r="M1141">
        <f ca="1">+OFFSET(Capital_2!$D$2,base_minorista!A1141,0)</f>
        <v>3.5939139218894542</v>
      </c>
      <c r="N1141">
        <f>+HLOOKUP(VLOOKUP($B1141,$Q$2:$R$42,2,0),costo_laboral!$E$2:$AZ$99,base_minorista!$A1141,0)</f>
        <v>0</v>
      </c>
      <c r="O1141">
        <f>+HLOOKUP(VLOOKUP($B1141,$Q$2:$R$42,2,0),Participacion2!$D$2:$AO$99,base_minorista!$A1141,0)</f>
        <v>0</v>
      </c>
    </row>
    <row r="1142" spans="1:15" ht="16.5" x14ac:dyDescent="0.3">
      <c r="A1142">
        <v>72</v>
      </c>
      <c r="B1142">
        <v>12</v>
      </c>
      <c r="C1142">
        <v>71</v>
      </c>
      <c r="D1142" s="3">
        <v>43039</v>
      </c>
      <c r="E1142" s="33">
        <v>17</v>
      </c>
      <c r="F1142">
        <v>1</v>
      </c>
      <c r="G1142">
        <f>+HLOOKUP(VLOOKUP($B1142,$Q$2:$R$42,2,0),costos_sf!$D$2:$AY$99,base_minorista!$A1142,0)</f>
        <v>0</v>
      </c>
      <c r="H1142">
        <f>+HLOOKUP(VLOOKUP($B1142,$Q$2:$R$42,2,0),creditos_sf!$D$2:$AY$99,base_minorista!$A1142,0)</f>
        <v>0</v>
      </c>
      <c r="I1142">
        <f>+HLOOKUP(VLOOKUP($B1142,$Q$2:$R$42,2,0),creditos_sf!$D$103:$AY$200,base_minorista!$A1142,0)</f>
        <v>0</v>
      </c>
      <c r="J1142">
        <f>+HLOOKUP(VLOOKUP($B1142,$Q$2:$R$42,2,0),Costo_fondeo!$D$3:$AY$100,base_minorista!$A1142,0)</f>
        <v>0</v>
      </c>
      <c r="K1142">
        <f>+HLOOKUP(VLOOKUP($B1142,$Q$2:$R$42,2,0),Costo_provisiones!$D$3:$AY$100,base_minorista!$A1142,0)</f>
        <v>0</v>
      </c>
      <c r="L1142">
        <f>+HLOOKUP(VLOOKUP($B1142,$Q$2:$R$42,2,0),Morosidad_control!$D$4:$AY$101,base_minorista!$A1142,0)</f>
        <v>0</v>
      </c>
      <c r="M1142">
        <f ca="1">+OFFSET(Capital_2!$D$2,base_minorista!A1142,0)</f>
        <v>3.6057998149039663</v>
      </c>
      <c r="N1142">
        <f>+HLOOKUP(VLOOKUP($B1142,$Q$2:$R$42,2,0),costo_laboral!$E$2:$AZ$99,base_minorista!$A1142,0)</f>
        <v>0</v>
      </c>
      <c r="O1142">
        <f>+HLOOKUP(VLOOKUP($B1142,$Q$2:$R$42,2,0),Participacion2!$D$2:$AO$99,base_minorista!$A1142,0)</f>
        <v>0</v>
      </c>
    </row>
    <row r="1143" spans="1:15" ht="16.5" x14ac:dyDescent="0.3">
      <c r="A1143">
        <v>73</v>
      </c>
      <c r="B1143">
        <v>12</v>
      </c>
      <c r="C1143">
        <v>72</v>
      </c>
      <c r="D1143" s="3">
        <v>43069</v>
      </c>
      <c r="E1143" s="33">
        <v>17</v>
      </c>
      <c r="F1143">
        <v>1</v>
      </c>
      <c r="G1143">
        <f>+HLOOKUP(VLOOKUP($B1143,$Q$2:$R$42,2,0),costos_sf!$D$2:$AY$99,base_minorista!$A1143,0)</f>
        <v>0</v>
      </c>
      <c r="H1143">
        <f>+HLOOKUP(VLOOKUP($B1143,$Q$2:$R$42,2,0),creditos_sf!$D$2:$AY$99,base_minorista!$A1143,0)</f>
        <v>0</v>
      </c>
      <c r="I1143">
        <f>+HLOOKUP(VLOOKUP($B1143,$Q$2:$R$42,2,0),creditos_sf!$D$103:$AY$200,base_minorista!$A1143,0)</f>
        <v>0</v>
      </c>
      <c r="J1143">
        <f>+HLOOKUP(VLOOKUP($B1143,$Q$2:$R$42,2,0),Costo_fondeo!$D$3:$AY$100,base_minorista!$A1143,0)</f>
        <v>0</v>
      </c>
      <c r="K1143">
        <f>+HLOOKUP(VLOOKUP($B1143,$Q$2:$R$42,2,0),Costo_provisiones!$D$3:$AY$100,base_minorista!$A1143,0)</f>
        <v>0</v>
      </c>
      <c r="L1143">
        <f>+HLOOKUP(VLOOKUP($B1143,$Q$2:$R$42,2,0),Morosidad_control!$D$4:$AY$101,base_minorista!$A1143,0)</f>
        <v>0</v>
      </c>
      <c r="M1143">
        <f ca="1">+OFFSET(Capital_2!$D$2,base_minorista!A1143,0)</f>
        <v>3.6120620419568428</v>
      </c>
      <c r="N1143">
        <f>+HLOOKUP(VLOOKUP($B1143,$Q$2:$R$42,2,0),costo_laboral!$E$2:$AZ$99,base_minorista!$A1143,0)</f>
        <v>0</v>
      </c>
      <c r="O1143">
        <f>+HLOOKUP(VLOOKUP($B1143,$Q$2:$R$42,2,0),Participacion2!$D$2:$AO$99,base_minorista!$A1143,0)</f>
        <v>0</v>
      </c>
    </row>
    <row r="1144" spans="1:15" ht="16.5" x14ac:dyDescent="0.3">
      <c r="A1144">
        <v>74</v>
      </c>
      <c r="B1144">
        <v>12</v>
      </c>
      <c r="C1144">
        <v>73</v>
      </c>
      <c r="D1144" s="3">
        <v>43100</v>
      </c>
      <c r="E1144" s="33">
        <v>17</v>
      </c>
      <c r="F1144">
        <v>1</v>
      </c>
      <c r="G1144">
        <f>+HLOOKUP(VLOOKUP($B1144,$Q$2:$R$42,2,0),costos_sf!$D$2:$AY$99,base_minorista!$A1144,0)</f>
        <v>0</v>
      </c>
      <c r="H1144">
        <f>+HLOOKUP(VLOOKUP($B1144,$Q$2:$R$42,2,0),creditos_sf!$D$2:$AY$99,base_minorista!$A1144,0)</f>
        <v>0</v>
      </c>
      <c r="I1144">
        <f>+HLOOKUP(VLOOKUP($B1144,$Q$2:$R$42,2,0),creditos_sf!$D$103:$AY$200,base_minorista!$A1144,0)</f>
        <v>0</v>
      </c>
      <c r="J1144">
        <f>+HLOOKUP(VLOOKUP($B1144,$Q$2:$R$42,2,0),Costo_fondeo!$D$3:$AY$100,base_minorista!$A1144,0)</f>
        <v>0</v>
      </c>
      <c r="K1144">
        <f>+HLOOKUP(VLOOKUP($B1144,$Q$2:$R$42,2,0),Costo_provisiones!$D$3:$AY$100,base_minorista!$A1144,0)</f>
        <v>0</v>
      </c>
      <c r="L1144">
        <f>+HLOOKUP(VLOOKUP($B1144,$Q$2:$R$42,2,0),Morosidad_control!$D$4:$AY$101,base_minorista!$A1144,0)</f>
        <v>0</v>
      </c>
      <c r="M1144">
        <f ca="1">+OFFSET(Capital_2!$D$2,base_minorista!A1144,0)</f>
        <v>3.5930762546706192</v>
      </c>
      <c r="N1144">
        <f>+HLOOKUP(VLOOKUP($B1144,$Q$2:$R$42,2,0),costo_laboral!$E$2:$AZ$99,base_minorista!$A1144,0)</f>
        <v>0</v>
      </c>
      <c r="O1144">
        <f>+HLOOKUP(VLOOKUP($B1144,$Q$2:$R$42,2,0),Participacion2!$D$2:$AO$99,base_minorista!$A1144,0)</f>
        <v>0</v>
      </c>
    </row>
    <row r="1145" spans="1:15" ht="16.5" x14ac:dyDescent="0.3">
      <c r="A1145">
        <v>75</v>
      </c>
      <c r="B1145">
        <v>12</v>
      </c>
      <c r="C1145">
        <v>74</v>
      </c>
      <c r="D1145" s="3">
        <v>43131</v>
      </c>
      <c r="E1145" s="33">
        <v>18</v>
      </c>
      <c r="F1145">
        <v>1</v>
      </c>
      <c r="G1145">
        <f>+HLOOKUP(VLOOKUP($B1145,$Q$2:$R$42,2,0),costos_sf!$D$2:$AY$99,base_minorista!$A1145,0)</f>
        <v>0</v>
      </c>
      <c r="H1145">
        <f>+HLOOKUP(VLOOKUP($B1145,$Q$2:$R$42,2,0),creditos_sf!$D$2:$AY$99,base_minorista!$A1145,0)</f>
        <v>0</v>
      </c>
      <c r="I1145">
        <f>+HLOOKUP(VLOOKUP($B1145,$Q$2:$R$42,2,0),creditos_sf!$D$103:$AY$200,base_minorista!$A1145,0)</f>
        <v>0</v>
      </c>
      <c r="J1145">
        <f>+HLOOKUP(VLOOKUP($B1145,$Q$2:$R$42,2,0),Costo_fondeo!$D$3:$AY$100,base_minorista!$A1145,0)</f>
        <v>0</v>
      </c>
      <c r="K1145">
        <f>+HLOOKUP(VLOOKUP($B1145,$Q$2:$R$42,2,0),Costo_provisiones!$D$3:$AY$100,base_minorista!$A1145,0)</f>
        <v>0</v>
      </c>
      <c r="L1145">
        <f>+HLOOKUP(VLOOKUP($B1145,$Q$2:$R$42,2,0),Morosidad_control!$D$4:$AY$101,base_minorista!$A1145,0)</f>
        <v>0</v>
      </c>
      <c r="M1145">
        <f ca="1">+OFFSET(Capital_2!$D$2,base_minorista!A1145,0)</f>
        <v>3.5815867697690567</v>
      </c>
      <c r="N1145">
        <f>+HLOOKUP(VLOOKUP($B1145,$Q$2:$R$42,2,0),costo_laboral!$E$2:$AZ$99,base_minorista!$A1145,0)</f>
        <v>0</v>
      </c>
      <c r="O1145">
        <f>+HLOOKUP(VLOOKUP($B1145,$Q$2:$R$42,2,0),Participacion2!$D$2:$AO$99,base_minorista!$A1145,0)</f>
        <v>0</v>
      </c>
    </row>
    <row r="1146" spans="1:15" ht="16.5" x14ac:dyDescent="0.3">
      <c r="A1146">
        <v>76</v>
      </c>
      <c r="B1146">
        <v>12</v>
      </c>
      <c r="C1146">
        <v>75</v>
      </c>
      <c r="D1146" s="3">
        <v>43159</v>
      </c>
      <c r="E1146" s="33">
        <v>18</v>
      </c>
      <c r="F1146">
        <v>1</v>
      </c>
      <c r="G1146">
        <f>+HLOOKUP(VLOOKUP($B1146,$Q$2:$R$42,2,0),costos_sf!$D$2:$AY$99,base_minorista!$A1146,0)</f>
        <v>0</v>
      </c>
      <c r="H1146">
        <f>+HLOOKUP(VLOOKUP($B1146,$Q$2:$R$42,2,0),creditos_sf!$D$2:$AY$99,base_minorista!$A1146,0)</f>
        <v>0</v>
      </c>
      <c r="I1146">
        <f>+HLOOKUP(VLOOKUP($B1146,$Q$2:$R$42,2,0),creditos_sf!$D$103:$AY$200,base_minorista!$A1146,0)</f>
        <v>0</v>
      </c>
      <c r="J1146">
        <f>+HLOOKUP(VLOOKUP($B1146,$Q$2:$R$42,2,0),Costo_fondeo!$D$3:$AY$100,base_minorista!$A1146,0)</f>
        <v>0</v>
      </c>
      <c r="K1146">
        <f>+HLOOKUP(VLOOKUP($B1146,$Q$2:$R$42,2,0),Costo_provisiones!$D$3:$AY$100,base_minorista!$A1146,0)</f>
        <v>0</v>
      </c>
      <c r="L1146">
        <f>+HLOOKUP(VLOOKUP($B1146,$Q$2:$R$42,2,0),Morosidad_control!$D$4:$AY$101,base_minorista!$A1146,0)</f>
        <v>0</v>
      </c>
      <c r="M1146">
        <f ca="1">+OFFSET(Capital_2!$D$2,base_minorista!A1146,0)</f>
        <v>3.5677590569055382</v>
      </c>
      <c r="N1146">
        <f>+HLOOKUP(VLOOKUP($B1146,$Q$2:$R$42,2,0),costo_laboral!$E$2:$AZ$99,base_minorista!$A1146,0)</f>
        <v>0</v>
      </c>
      <c r="O1146">
        <f>+HLOOKUP(VLOOKUP($B1146,$Q$2:$R$42,2,0),Participacion2!$D$2:$AO$99,base_minorista!$A1146,0)</f>
        <v>0</v>
      </c>
    </row>
    <row r="1147" spans="1:15" ht="16.5" x14ac:dyDescent="0.3">
      <c r="A1147">
        <v>77</v>
      </c>
      <c r="B1147">
        <v>12</v>
      </c>
      <c r="C1147">
        <v>76</v>
      </c>
      <c r="D1147" s="3">
        <v>43190</v>
      </c>
      <c r="E1147" s="33">
        <v>18</v>
      </c>
      <c r="F1147">
        <v>1</v>
      </c>
      <c r="G1147">
        <f>+HLOOKUP(VLOOKUP($B1147,$Q$2:$R$42,2,0),costos_sf!$D$2:$AY$99,base_minorista!$A1147,0)</f>
        <v>0</v>
      </c>
      <c r="H1147">
        <f>+HLOOKUP(VLOOKUP($B1147,$Q$2:$R$42,2,0),creditos_sf!$D$2:$AY$99,base_minorista!$A1147,0)</f>
        <v>0</v>
      </c>
      <c r="I1147">
        <f>+HLOOKUP(VLOOKUP($B1147,$Q$2:$R$42,2,0),creditos_sf!$D$103:$AY$200,base_minorista!$A1147,0)</f>
        <v>0</v>
      </c>
      <c r="J1147">
        <f>+HLOOKUP(VLOOKUP($B1147,$Q$2:$R$42,2,0),Costo_fondeo!$D$3:$AY$100,base_minorista!$A1147,0)</f>
        <v>0</v>
      </c>
      <c r="K1147">
        <f>+HLOOKUP(VLOOKUP($B1147,$Q$2:$R$42,2,0),Costo_provisiones!$D$3:$AY$100,base_minorista!$A1147,0)</f>
        <v>0</v>
      </c>
      <c r="L1147">
        <f>+HLOOKUP(VLOOKUP($B1147,$Q$2:$R$42,2,0),Morosidad_control!$D$4:$AY$101,base_minorista!$A1147,0)</f>
        <v>0</v>
      </c>
      <c r="M1147">
        <f ca="1">+OFFSET(Capital_2!$D$2,base_minorista!A1147,0)</f>
        <v>3.5535594036254383</v>
      </c>
      <c r="N1147">
        <f>+HLOOKUP(VLOOKUP($B1147,$Q$2:$R$42,2,0),costo_laboral!$E$2:$AZ$99,base_minorista!$A1147,0)</f>
        <v>0</v>
      </c>
      <c r="O1147">
        <f>+HLOOKUP(VLOOKUP($B1147,$Q$2:$R$42,2,0),Participacion2!$D$2:$AO$99,base_minorista!$A1147,0)</f>
        <v>0</v>
      </c>
    </row>
    <row r="1148" spans="1:15" ht="16.5" x14ac:dyDescent="0.3">
      <c r="A1148">
        <v>78</v>
      </c>
      <c r="B1148">
        <v>12</v>
      </c>
      <c r="C1148">
        <v>77</v>
      </c>
      <c r="D1148" s="3">
        <v>43220</v>
      </c>
      <c r="E1148" s="33">
        <v>18</v>
      </c>
      <c r="F1148">
        <v>1</v>
      </c>
      <c r="G1148">
        <f>+HLOOKUP(VLOOKUP($B1148,$Q$2:$R$42,2,0),costos_sf!$D$2:$AY$99,base_minorista!$A1148,0)</f>
        <v>0</v>
      </c>
      <c r="H1148">
        <f>+HLOOKUP(VLOOKUP($B1148,$Q$2:$R$42,2,0),creditos_sf!$D$2:$AY$99,base_minorista!$A1148,0)</f>
        <v>0</v>
      </c>
      <c r="I1148">
        <f>+HLOOKUP(VLOOKUP($B1148,$Q$2:$R$42,2,0),creditos_sf!$D$103:$AY$200,base_minorista!$A1148,0)</f>
        <v>0</v>
      </c>
      <c r="J1148">
        <f>+HLOOKUP(VLOOKUP($B1148,$Q$2:$R$42,2,0),Costo_fondeo!$D$3:$AY$100,base_minorista!$A1148,0)</f>
        <v>0</v>
      </c>
      <c r="K1148">
        <f>+HLOOKUP(VLOOKUP($B1148,$Q$2:$R$42,2,0),Costo_provisiones!$D$3:$AY$100,base_minorista!$A1148,0)</f>
        <v>0</v>
      </c>
      <c r="L1148">
        <f>+HLOOKUP(VLOOKUP($B1148,$Q$2:$R$42,2,0),Morosidad_control!$D$4:$AY$101,base_minorista!$A1148,0)</f>
        <v>0</v>
      </c>
      <c r="M1148">
        <f ca="1">+OFFSET(Capital_2!$D$2,base_minorista!A1148,0)</f>
        <v>3.5277001527594574</v>
      </c>
      <c r="N1148">
        <f>+HLOOKUP(VLOOKUP($B1148,$Q$2:$R$42,2,0),costo_laboral!$E$2:$AZ$99,base_minorista!$A1148,0)</f>
        <v>0</v>
      </c>
      <c r="O1148">
        <f>+HLOOKUP(VLOOKUP($B1148,$Q$2:$R$42,2,0),Participacion2!$D$2:$AO$99,base_minorista!$A1148,0)</f>
        <v>0</v>
      </c>
    </row>
    <row r="1149" spans="1:15" ht="16.5" x14ac:dyDescent="0.3">
      <c r="A1149">
        <v>79</v>
      </c>
      <c r="B1149">
        <v>12</v>
      </c>
      <c r="C1149">
        <v>78</v>
      </c>
      <c r="D1149" s="3">
        <v>43251</v>
      </c>
      <c r="E1149" s="33">
        <v>18</v>
      </c>
      <c r="F1149">
        <v>1</v>
      </c>
      <c r="G1149">
        <f>+HLOOKUP(VLOOKUP($B1149,$Q$2:$R$42,2,0),costos_sf!$D$2:$AY$99,base_minorista!$A1149,0)</f>
        <v>0</v>
      </c>
      <c r="H1149">
        <f>+HLOOKUP(VLOOKUP($B1149,$Q$2:$R$42,2,0),creditos_sf!$D$2:$AY$99,base_minorista!$A1149,0)</f>
        <v>0</v>
      </c>
      <c r="I1149">
        <f>+HLOOKUP(VLOOKUP($B1149,$Q$2:$R$42,2,0),creditos_sf!$D$103:$AY$200,base_minorista!$A1149,0)</f>
        <v>0</v>
      </c>
      <c r="J1149">
        <f>+HLOOKUP(VLOOKUP($B1149,$Q$2:$R$42,2,0),Costo_fondeo!$D$3:$AY$100,base_minorista!$A1149,0)</f>
        <v>0</v>
      </c>
      <c r="K1149">
        <f>+HLOOKUP(VLOOKUP($B1149,$Q$2:$R$42,2,0),Costo_provisiones!$D$3:$AY$100,base_minorista!$A1149,0)</f>
        <v>0</v>
      </c>
      <c r="L1149">
        <f>+HLOOKUP(VLOOKUP($B1149,$Q$2:$R$42,2,0),Morosidad_control!$D$4:$AY$101,base_minorista!$A1149,0)</f>
        <v>0</v>
      </c>
      <c r="M1149">
        <f ca="1">+OFFSET(Capital_2!$D$2,base_minorista!A1149,0)</f>
        <v>3.5069368282381337</v>
      </c>
      <c r="N1149">
        <f>+HLOOKUP(VLOOKUP($B1149,$Q$2:$R$42,2,0),costo_laboral!$E$2:$AZ$99,base_minorista!$A1149,0)</f>
        <v>0</v>
      </c>
      <c r="O1149">
        <f>+HLOOKUP(VLOOKUP($B1149,$Q$2:$R$42,2,0),Participacion2!$D$2:$AO$99,base_minorista!$A1149,0)</f>
        <v>0</v>
      </c>
    </row>
    <row r="1150" spans="1:15" ht="16.5" x14ac:dyDescent="0.3">
      <c r="A1150">
        <v>80</v>
      </c>
      <c r="B1150">
        <v>12</v>
      </c>
      <c r="C1150">
        <v>79</v>
      </c>
      <c r="D1150" s="3">
        <v>43281</v>
      </c>
      <c r="E1150" s="33">
        <v>18</v>
      </c>
      <c r="F1150">
        <v>1</v>
      </c>
      <c r="G1150">
        <f>+HLOOKUP(VLOOKUP($B1150,$Q$2:$R$42,2,0),costos_sf!$D$2:$AY$99,base_minorista!$A1150,0)</f>
        <v>0</v>
      </c>
      <c r="H1150">
        <f>+HLOOKUP(VLOOKUP($B1150,$Q$2:$R$42,2,0),creditos_sf!$D$2:$AY$99,base_minorista!$A1150,0)</f>
        <v>0</v>
      </c>
      <c r="I1150">
        <f>+HLOOKUP(VLOOKUP($B1150,$Q$2:$R$42,2,0),creditos_sf!$D$103:$AY$200,base_minorista!$A1150,0)</f>
        <v>0</v>
      </c>
      <c r="J1150">
        <f>+HLOOKUP(VLOOKUP($B1150,$Q$2:$R$42,2,0),Costo_fondeo!$D$3:$AY$100,base_minorista!$A1150,0)</f>
        <v>0</v>
      </c>
      <c r="K1150">
        <f>+HLOOKUP(VLOOKUP($B1150,$Q$2:$R$42,2,0),Costo_provisiones!$D$3:$AY$100,base_minorista!$A1150,0)</f>
        <v>0</v>
      </c>
      <c r="L1150">
        <f>+HLOOKUP(VLOOKUP($B1150,$Q$2:$R$42,2,0),Morosidad_control!$D$4:$AY$101,base_minorista!$A1150,0)</f>
        <v>0</v>
      </c>
      <c r="M1150">
        <f ca="1">+OFFSET(Capital_2!$D$2,base_minorista!A1150,0)</f>
        <v>3.4861804073665166</v>
      </c>
      <c r="N1150">
        <f>+HLOOKUP(VLOOKUP($B1150,$Q$2:$R$42,2,0),costo_laboral!$E$2:$AZ$99,base_minorista!$A1150,0)</f>
        <v>0</v>
      </c>
      <c r="O1150">
        <f>+HLOOKUP(VLOOKUP($B1150,$Q$2:$R$42,2,0),Participacion2!$D$2:$AO$99,base_minorista!$A1150,0)</f>
        <v>0</v>
      </c>
    </row>
    <row r="1151" spans="1:15" ht="16.5" x14ac:dyDescent="0.3">
      <c r="A1151">
        <v>81</v>
      </c>
      <c r="B1151">
        <v>12</v>
      </c>
      <c r="C1151">
        <v>80</v>
      </c>
      <c r="D1151" s="3">
        <v>43312</v>
      </c>
      <c r="E1151" s="33">
        <v>18</v>
      </c>
      <c r="F1151">
        <v>1</v>
      </c>
      <c r="G1151">
        <f>+HLOOKUP(VLOOKUP($B1151,$Q$2:$R$42,2,0),costos_sf!$D$2:$AY$99,base_minorista!$A1151,0)</f>
        <v>0</v>
      </c>
      <c r="H1151">
        <f>+HLOOKUP(VLOOKUP($B1151,$Q$2:$R$42,2,0),creditos_sf!$D$2:$AY$99,base_minorista!$A1151,0)</f>
        <v>0</v>
      </c>
      <c r="I1151">
        <f>+HLOOKUP(VLOOKUP($B1151,$Q$2:$R$42,2,0),creditos_sf!$D$103:$AY$200,base_minorista!$A1151,0)</f>
        <v>0</v>
      </c>
      <c r="J1151">
        <f>+HLOOKUP(VLOOKUP($B1151,$Q$2:$R$42,2,0),Costo_fondeo!$D$3:$AY$100,base_minorista!$A1151,0)</f>
        <v>0</v>
      </c>
      <c r="K1151">
        <f>+HLOOKUP(VLOOKUP($B1151,$Q$2:$R$42,2,0),Costo_provisiones!$D$3:$AY$100,base_minorista!$A1151,0)</f>
        <v>0</v>
      </c>
      <c r="L1151">
        <f>+HLOOKUP(VLOOKUP($B1151,$Q$2:$R$42,2,0),Morosidad_control!$D$4:$AY$101,base_minorista!$A1151,0)</f>
        <v>0</v>
      </c>
      <c r="M1151">
        <f ca="1">+OFFSET(Capital_2!$D$2,base_minorista!A1151,0)</f>
        <v>3.4635993253239059</v>
      </c>
      <c r="N1151">
        <f>+HLOOKUP(VLOOKUP($B1151,$Q$2:$R$42,2,0),costo_laboral!$E$2:$AZ$99,base_minorista!$A1151,0)</f>
        <v>0</v>
      </c>
      <c r="O1151">
        <f>+HLOOKUP(VLOOKUP($B1151,$Q$2:$R$42,2,0),Participacion2!$D$2:$AO$99,base_minorista!$A1151,0)</f>
        <v>0</v>
      </c>
    </row>
    <row r="1152" spans="1:15" ht="16.5" x14ac:dyDescent="0.3">
      <c r="A1152">
        <v>82</v>
      </c>
      <c r="B1152">
        <v>12</v>
      </c>
      <c r="C1152">
        <v>81</v>
      </c>
      <c r="D1152" s="3">
        <v>43343</v>
      </c>
      <c r="E1152" s="33">
        <v>18</v>
      </c>
      <c r="F1152">
        <v>1</v>
      </c>
      <c r="G1152">
        <f>+HLOOKUP(VLOOKUP($B1152,$Q$2:$R$42,2,0),costos_sf!$D$2:$AY$99,base_minorista!$A1152,0)</f>
        <v>0</v>
      </c>
      <c r="H1152">
        <f>+HLOOKUP(VLOOKUP($B1152,$Q$2:$R$42,2,0),creditos_sf!$D$2:$AY$99,base_minorista!$A1152,0)</f>
        <v>0</v>
      </c>
      <c r="I1152">
        <f>+HLOOKUP(VLOOKUP($B1152,$Q$2:$R$42,2,0),creditos_sf!$D$103:$AY$200,base_minorista!$A1152,0)</f>
        <v>0</v>
      </c>
      <c r="J1152">
        <f>+HLOOKUP(VLOOKUP($B1152,$Q$2:$R$42,2,0),Costo_fondeo!$D$3:$AY$100,base_minorista!$A1152,0)</f>
        <v>0</v>
      </c>
      <c r="K1152">
        <f>+HLOOKUP(VLOOKUP($B1152,$Q$2:$R$42,2,0),Costo_provisiones!$D$3:$AY$100,base_minorista!$A1152,0)</f>
        <v>0</v>
      </c>
      <c r="L1152">
        <f>+HLOOKUP(VLOOKUP($B1152,$Q$2:$R$42,2,0),Morosidad_control!$D$4:$AY$101,base_minorista!$A1152,0)</f>
        <v>0</v>
      </c>
      <c r="M1152">
        <f ca="1">+OFFSET(Capital_2!$D$2,base_minorista!A1152,0)</f>
        <v>3.442349118867654</v>
      </c>
      <c r="N1152">
        <f>+HLOOKUP(VLOOKUP($B1152,$Q$2:$R$42,2,0),costo_laboral!$E$2:$AZ$99,base_minorista!$A1152,0)</f>
        <v>0</v>
      </c>
      <c r="O1152">
        <f>+HLOOKUP(VLOOKUP($B1152,$Q$2:$R$42,2,0),Participacion2!$D$2:$AO$99,base_minorista!$A1152,0)</f>
        <v>0</v>
      </c>
    </row>
    <row r="1153" spans="1:15" ht="16.5" x14ac:dyDescent="0.3">
      <c r="A1153">
        <v>83</v>
      </c>
      <c r="B1153">
        <v>12</v>
      </c>
      <c r="C1153">
        <v>82</v>
      </c>
      <c r="D1153" s="3">
        <v>43373</v>
      </c>
      <c r="E1153" s="33">
        <v>18</v>
      </c>
      <c r="F1153">
        <v>1</v>
      </c>
      <c r="G1153">
        <f>+HLOOKUP(VLOOKUP($B1153,$Q$2:$R$42,2,0),costos_sf!$D$2:$AY$99,base_minorista!$A1153,0)</f>
        <v>0</v>
      </c>
      <c r="H1153">
        <f>+HLOOKUP(VLOOKUP($B1153,$Q$2:$R$42,2,0),creditos_sf!$D$2:$AY$99,base_minorista!$A1153,0)</f>
        <v>0</v>
      </c>
      <c r="I1153">
        <f>+HLOOKUP(VLOOKUP($B1153,$Q$2:$R$42,2,0),creditos_sf!$D$103:$AY$200,base_minorista!$A1153,0)</f>
        <v>0</v>
      </c>
      <c r="J1153">
        <f>+HLOOKUP(VLOOKUP($B1153,$Q$2:$R$42,2,0),Costo_fondeo!$D$3:$AY$100,base_minorista!$A1153,0)</f>
        <v>0</v>
      </c>
      <c r="K1153">
        <f>+HLOOKUP(VLOOKUP($B1153,$Q$2:$R$42,2,0),Costo_provisiones!$D$3:$AY$100,base_minorista!$A1153,0)</f>
        <v>0</v>
      </c>
      <c r="L1153">
        <f>+HLOOKUP(VLOOKUP($B1153,$Q$2:$R$42,2,0),Morosidad_control!$D$4:$AY$101,base_minorista!$A1153,0)</f>
        <v>0</v>
      </c>
      <c r="M1153">
        <f ca="1">+OFFSET(Capital_2!$D$2,base_minorista!A1153,0)</f>
        <v>3.430093895939399</v>
      </c>
      <c r="N1153">
        <f>+HLOOKUP(VLOOKUP($B1153,$Q$2:$R$42,2,0),costo_laboral!$E$2:$AZ$99,base_minorista!$A1153,0)</f>
        <v>0</v>
      </c>
      <c r="O1153">
        <f>+HLOOKUP(VLOOKUP($B1153,$Q$2:$R$42,2,0),Participacion2!$D$2:$AO$99,base_minorista!$A1153,0)</f>
        <v>0</v>
      </c>
    </row>
    <row r="1154" spans="1:15" ht="16.5" x14ac:dyDescent="0.3">
      <c r="A1154">
        <v>84</v>
      </c>
      <c r="B1154">
        <v>12</v>
      </c>
      <c r="C1154">
        <v>83</v>
      </c>
      <c r="D1154" s="3">
        <v>43404</v>
      </c>
      <c r="E1154" s="33">
        <v>18</v>
      </c>
      <c r="F1154">
        <v>1</v>
      </c>
      <c r="G1154">
        <f>+HLOOKUP(VLOOKUP($B1154,$Q$2:$R$42,2,0),costos_sf!$D$2:$AY$99,base_minorista!$A1154,0)</f>
        <v>0</v>
      </c>
      <c r="H1154">
        <f>+HLOOKUP(VLOOKUP($B1154,$Q$2:$R$42,2,0),creditos_sf!$D$2:$AY$99,base_minorista!$A1154,0)</f>
        <v>0</v>
      </c>
      <c r="I1154">
        <f>+HLOOKUP(VLOOKUP($B1154,$Q$2:$R$42,2,0),creditos_sf!$D$103:$AY$200,base_minorista!$A1154,0)</f>
        <v>0</v>
      </c>
      <c r="J1154">
        <f>+HLOOKUP(VLOOKUP($B1154,$Q$2:$R$42,2,0),Costo_fondeo!$D$3:$AY$100,base_minorista!$A1154,0)</f>
        <v>0</v>
      </c>
      <c r="K1154">
        <f>+HLOOKUP(VLOOKUP($B1154,$Q$2:$R$42,2,0),Costo_provisiones!$D$3:$AY$100,base_minorista!$A1154,0)</f>
        <v>0</v>
      </c>
      <c r="L1154">
        <f>+HLOOKUP(VLOOKUP($B1154,$Q$2:$R$42,2,0),Morosidad_control!$D$4:$AY$101,base_minorista!$A1154,0)</f>
        <v>0</v>
      </c>
      <c r="M1154">
        <f ca="1">+OFFSET(Capital_2!$D$2,base_minorista!A1154,0)</f>
        <v>3.4233579602032216</v>
      </c>
      <c r="N1154">
        <f>+HLOOKUP(VLOOKUP($B1154,$Q$2:$R$42,2,0),costo_laboral!$E$2:$AZ$99,base_minorista!$A1154,0)</f>
        <v>0</v>
      </c>
      <c r="O1154">
        <f>+HLOOKUP(VLOOKUP($B1154,$Q$2:$R$42,2,0),Participacion2!$D$2:$AO$99,base_minorista!$A1154,0)</f>
        <v>0</v>
      </c>
    </row>
    <row r="1155" spans="1:15" ht="16.5" x14ac:dyDescent="0.3">
      <c r="A1155">
        <v>85</v>
      </c>
      <c r="B1155">
        <v>12</v>
      </c>
      <c r="C1155">
        <v>84</v>
      </c>
      <c r="D1155" s="3">
        <v>43434</v>
      </c>
      <c r="E1155" s="33">
        <v>18</v>
      </c>
      <c r="F1155">
        <v>1</v>
      </c>
      <c r="G1155">
        <f>+HLOOKUP(VLOOKUP($B1155,$Q$2:$R$42,2,0),costos_sf!$D$2:$AY$99,base_minorista!$A1155,0)</f>
        <v>0</v>
      </c>
      <c r="H1155">
        <f>+HLOOKUP(VLOOKUP($B1155,$Q$2:$R$42,2,0),creditos_sf!$D$2:$AY$99,base_minorista!$A1155,0)</f>
        <v>0</v>
      </c>
      <c r="I1155">
        <f>+HLOOKUP(VLOOKUP($B1155,$Q$2:$R$42,2,0),creditos_sf!$D$103:$AY$200,base_minorista!$A1155,0)</f>
        <v>0</v>
      </c>
      <c r="J1155">
        <f>+HLOOKUP(VLOOKUP($B1155,$Q$2:$R$42,2,0),Costo_fondeo!$D$3:$AY$100,base_minorista!$A1155,0)</f>
        <v>0</v>
      </c>
      <c r="K1155">
        <f>+HLOOKUP(VLOOKUP($B1155,$Q$2:$R$42,2,0),Costo_provisiones!$D$3:$AY$100,base_minorista!$A1155,0)</f>
        <v>0</v>
      </c>
      <c r="L1155">
        <f>+HLOOKUP(VLOOKUP($B1155,$Q$2:$R$42,2,0),Morosidad_control!$D$4:$AY$101,base_minorista!$A1155,0)</f>
        <v>0</v>
      </c>
      <c r="M1155">
        <f ca="1">+OFFSET(Capital_2!$D$2,base_minorista!A1155,0)</f>
        <v>3.4154915843908498</v>
      </c>
      <c r="N1155">
        <f>+HLOOKUP(VLOOKUP($B1155,$Q$2:$R$42,2,0),costo_laboral!$E$2:$AZ$99,base_minorista!$A1155,0)</f>
        <v>0</v>
      </c>
      <c r="O1155">
        <f>+HLOOKUP(VLOOKUP($B1155,$Q$2:$R$42,2,0),Participacion2!$D$2:$AO$99,base_minorista!$A1155,0)</f>
        <v>0</v>
      </c>
    </row>
    <row r="1156" spans="1:15" ht="16.5" x14ac:dyDescent="0.3">
      <c r="A1156">
        <v>86</v>
      </c>
      <c r="B1156">
        <v>12</v>
      </c>
      <c r="C1156">
        <v>85</v>
      </c>
      <c r="D1156" s="3">
        <v>43465</v>
      </c>
      <c r="E1156" s="33">
        <v>18</v>
      </c>
      <c r="F1156">
        <v>1</v>
      </c>
      <c r="G1156">
        <f>+HLOOKUP(VLOOKUP($B1156,$Q$2:$R$42,2,0),costos_sf!$D$2:$AY$99,base_minorista!$A1156,0)</f>
        <v>0</v>
      </c>
      <c r="H1156">
        <f>+HLOOKUP(VLOOKUP($B1156,$Q$2:$R$42,2,0),creditos_sf!$D$2:$AY$99,base_minorista!$A1156,0)</f>
        <v>0</v>
      </c>
      <c r="I1156">
        <f>+HLOOKUP(VLOOKUP($B1156,$Q$2:$R$42,2,0),creditos_sf!$D$103:$AY$200,base_minorista!$A1156,0)</f>
        <v>0</v>
      </c>
      <c r="J1156">
        <f>+HLOOKUP(VLOOKUP($B1156,$Q$2:$R$42,2,0),Costo_fondeo!$D$3:$AY$100,base_minorista!$A1156,0)</f>
        <v>0</v>
      </c>
      <c r="K1156">
        <f>+HLOOKUP(VLOOKUP($B1156,$Q$2:$R$42,2,0),Costo_provisiones!$D$3:$AY$100,base_minorista!$A1156,0)</f>
        <v>0</v>
      </c>
      <c r="L1156">
        <f>+HLOOKUP(VLOOKUP($B1156,$Q$2:$R$42,2,0),Morosidad_control!$D$4:$AY$101,base_minorista!$A1156,0)</f>
        <v>0</v>
      </c>
      <c r="M1156">
        <f ca="1">+OFFSET(Capital_2!$D$2,base_minorista!A1156,0)</f>
        <v>3.4351377010367652</v>
      </c>
      <c r="N1156">
        <f>+HLOOKUP(VLOOKUP($B1156,$Q$2:$R$42,2,0),costo_laboral!$E$2:$AZ$99,base_minorista!$A1156,0)</f>
        <v>0</v>
      </c>
      <c r="O1156">
        <f>+HLOOKUP(VLOOKUP($B1156,$Q$2:$R$42,2,0),Participacion2!$D$2:$AO$99,base_minorista!$A1156,0)</f>
        <v>0</v>
      </c>
    </row>
    <row r="1157" spans="1:15" ht="16.5" x14ac:dyDescent="0.3">
      <c r="A1157">
        <v>87</v>
      </c>
      <c r="B1157">
        <v>12</v>
      </c>
      <c r="C1157">
        <v>86</v>
      </c>
      <c r="D1157" s="3">
        <v>43496</v>
      </c>
      <c r="E1157" s="33">
        <v>19</v>
      </c>
      <c r="F1157">
        <v>1</v>
      </c>
      <c r="G1157">
        <f>+HLOOKUP(VLOOKUP($B1157,$Q$2:$R$42,2,0),costos_sf!$D$2:$AY$99,base_minorista!$A1157,0)</f>
        <v>0</v>
      </c>
      <c r="H1157">
        <f>+HLOOKUP(VLOOKUP($B1157,$Q$2:$R$42,2,0),creditos_sf!$D$2:$AY$99,base_minorista!$A1157,0)</f>
        <v>0</v>
      </c>
      <c r="I1157">
        <f>+HLOOKUP(VLOOKUP($B1157,$Q$2:$R$42,2,0),creditos_sf!$D$103:$AY$200,base_minorista!$A1157,0)</f>
        <v>0</v>
      </c>
      <c r="J1157">
        <f>+HLOOKUP(VLOOKUP($B1157,$Q$2:$R$42,2,0),Costo_fondeo!$D$3:$AY$100,base_minorista!$A1157,0)</f>
        <v>0</v>
      </c>
      <c r="K1157">
        <f>+HLOOKUP(VLOOKUP($B1157,$Q$2:$R$42,2,0),Costo_provisiones!$D$3:$AY$100,base_minorista!$A1157,0)</f>
        <v>0</v>
      </c>
      <c r="L1157">
        <f>+HLOOKUP(VLOOKUP($B1157,$Q$2:$R$42,2,0),Morosidad_control!$D$4:$AY$101,base_minorista!$A1157,0)</f>
        <v>0</v>
      </c>
      <c r="M1157">
        <f ca="1">+OFFSET(Capital_2!$D$2,base_minorista!A1157,0)</f>
        <v>3.144198069372997</v>
      </c>
      <c r="N1157">
        <f>+HLOOKUP(VLOOKUP($B1157,$Q$2:$R$42,2,0),costo_laboral!$E$2:$AZ$99,base_minorista!$A1157,0)</f>
        <v>0</v>
      </c>
      <c r="O1157">
        <f>+HLOOKUP(VLOOKUP($B1157,$Q$2:$R$42,2,0),Participacion2!$D$2:$AO$99,base_minorista!$A1157,0)</f>
        <v>0</v>
      </c>
    </row>
    <row r="1158" spans="1:15" ht="16.5" x14ac:dyDescent="0.3">
      <c r="A1158">
        <v>88</v>
      </c>
      <c r="B1158">
        <v>12</v>
      </c>
      <c r="C1158">
        <v>87</v>
      </c>
      <c r="D1158" s="3">
        <v>43524</v>
      </c>
      <c r="E1158" s="33">
        <v>19</v>
      </c>
      <c r="F1158">
        <v>1</v>
      </c>
      <c r="G1158">
        <f>+HLOOKUP(VLOOKUP($B1158,$Q$2:$R$42,2,0),costos_sf!$D$2:$AY$99,base_minorista!$A1158,0)</f>
        <v>0</v>
      </c>
      <c r="H1158">
        <f>+HLOOKUP(VLOOKUP($B1158,$Q$2:$R$42,2,0),creditos_sf!$D$2:$AY$99,base_minorista!$A1158,0)</f>
        <v>0</v>
      </c>
      <c r="I1158">
        <f>+HLOOKUP(VLOOKUP($B1158,$Q$2:$R$42,2,0),creditos_sf!$D$103:$AY$200,base_minorista!$A1158,0)</f>
        <v>0</v>
      </c>
      <c r="J1158">
        <f>+HLOOKUP(VLOOKUP($B1158,$Q$2:$R$42,2,0),Costo_fondeo!$D$3:$AY$100,base_minorista!$A1158,0)</f>
        <v>0</v>
      </c>
      <c r="K1158">
        <f>+HLOOKUP(VLOOKUP($B1158,$Q$2:$R$42,2,0),Costo_provisiones!$D$3:$AY$100,base_minorista!$A1158,0)</f>
        <v>0</v>
      </c>
      <c r="L1158">
        <f>+HLOOKUP(VLOOKUP($B1158,$Q$2:$R$42,2,0),Morosidad_control!$D$4:$AY$101,base_minorista!$A1158,0)</f>
        <v>0</v>
      </c>
      <c r="M1158">
        <f ca="1">+OFFSET(Capital_2!$D$2,base_minorista!A1158,0)</f>
        <v>3.1750048296191844</v>
      </c>
      <c r="N1158">
        <f>+HLOOKUP(VLOOKUP($B1158,$Q$2:$R$42,2,0),costo_laboral!$E$2:$AZ$99,base_minorista!$A1158,0)</f>
        <v>0</v>
      </c>
      <c r="O1158">
        <f>+HLOOKUP(VLOOKUP($B1158,$Q$2:$R$42,2,0),Participacion2!$D$2:$AO$99,base_minorista!$A1158,0)</f>
        <v>0</v>
      </c>
    </row>
    <row r="1159" spans="1:15" ht="16.5" x14ac:dyDescent="0.3">
      <c r="A1159">
        <v>89</v>
      </c>
      <c r="B1159">
        <v>12</v>
      </c>
      <c r="C1159">
        <v>88</v>
      </c>
      <c r="D1159" s="3">
        <v>43555</v>
      </c>
      <c r="E1159" s="33">
        <v>19</v>
      </c>
      <c r="F1159">
        <v>1</v>
      </c>
      <c r="G1159">
        <f>+HLOOKUP(VLOOKUP($B1159,$Q$2:$R$42,2,0),costos_sf!$D$2:$AY$99,base_minorista!$A1159,0)</f>
        <v>0</v>
      </c>
      <c r="H1159">
        <f>+HLOOKUP(VLOOKUP($B1159,$Q$2:$R$42,2,0),creditos_sf!$D$2:$AY$99,base_minorista!$A1159,0)</f>
        <v>0</v>
      </c>
      <c r="I1159">
        <f>+HLOOKUP(VLOOKUP($B1159,$Q$2:$R$42,2,0),creditos_sf!$D$103:$AY$200,base_minorista!$A1159,0)</f>
        <v>0</v>
      </c>
      <c r="J1159">
        <f>+HLOOKUP(VLOOKUP($B1159,$Q$2:$R$42,2,0),Costo_fondeo!$D$3:$AY$100,base_minorista!$A1159,0)</f>
        <v>0</v>
      </c>
      <c r="K1159">
        <f>+HLOOKUP(VLOOKUP($B1159,$Q$2:$R$42,2,0),Costo_provisiones!$D$3:$AY$100,base_minorista!$A1159,0)</f>
        <v>0</v>
      </c>
      <c r="L1159">
        <f>+HLOOKUP(VLOOKUP($B1159,$Q$2:$R$42,2,0),Morosidad_control!$D$4:$AY$101,base_minorista!$A1159,0)</f>
        <v>0</v>
      </c>
      <c r="M1159">
        <f ca="1">+OFFSET(Capital_2!$D$2,base_minorista!A1159,0)</f>
        <v>3.2070490236396596</v>
      </c>
      <c r="N1159">
        <f>+HLOOKUP(VLOOKUP($B1159,$Q$2:$R$42,2,0),costo_laboral!$E$2:$AZ$99,base_minorista!$A1159,0)</f>
        <v>0</v>
      </c>
      <c r="O1159">
        <f>+HLOOKUP(VLOOKUP($B1159,$Q$2:$R$42,2,0),Participacion2!$D$2:$AO$99,base_minorista!$A1159,0)</f>
        <v>0</v>
      </c>
    </row>
    <row r="1160" spans="1:15" ht="16.5" x14ac:dyDescent="0.3">
      <c r="A1160">
        <v>90</v>
      </c>
      <c r="B1160">
        <v>12</v>
      </c>
      <c r="C1160">
        <v>89</v>
      </c>
      <c r="D1160" s="3">
        <v>43585</v>
      </c>
      <c r="E1160" s="33">
        <v>19</v>
      </c>
      <c r="F1160">
        <v>1</v>
      </c>
      <c r="G1160">
        <f>+HLOOKUP(VLOOKUP($B1160,$Q$2:$R$42,2,0),costos_sf!$D$2:$AY$99,base_minorista!$A1160,0)</f>
        <v>0</v>
      </c>
      <c r="H1160">
        <f>+HLOOKUP(VLOOKUP($B1160,$Q$2:$R$42,2,0),creditos_sf!$D$2:$AY$99,base_minorista!$A1160,0)</f>
        <v>0</v>
      </c>
      <c r="I1160">
        <f>+HLOOKUP(VLOOKUP($B1160,$Q$2:$R$42,2,0),creditos_sf!$D$103:$AY$200,base_minorista!$A1160,0)</f>
        <v>0</v>
      </c>
      <c r="J1160">
        <f>+HLOOKUP(VLOOKUP($B1160,$Q$2:$R$42,2,0),Costo_fondeo!$D$3:$AY$100,base_minorista!$A1160,0)</f>
        <v>0</v>
      </c>
      <c r="K1160">
        <f>+HLOOKUP(VLOOKUP($B1160,$Q$2:$R$42,2,0),Costo_provisiones!$D$3:$AY$100,base_minorista!$A1160,0)</f>
        <v>0</v>
      </c>
      <c r="L1160">
        <f>+HLOOKUP(VLOOKUP($B1160,$Q$2:$R$42,2,0),Morosidad_control!$D$4:$AY$101,base_minorista!$A1160,0)</f>
        <v>0</v>
      </c>
      <c r="M1160">
        <f ca="1">+OFFSET(Capital_2!$D$2,base_minorista!A1160,0)</f>
        <v>3.2607827391957867</v>
      </c>
      <c r="N1160">
        <f>+HLOOKUP(VLOOKUP($B1160,$Q$2:$R$42,2,0),costo_laboral!$E$2:$AZ$99,base_minorista!$A1160,0)</f>
        <v>0</v>
      </c>
      <c r="O1160">
        <f>+HLOOKUP(VLOOKUP($B1160,$Q$2:$R$42,2,0),Participacion2!$D$2:$AO$99,base_minorista!$A1160,0)</f>
        <v>0</v>
      </c>
    </row>
    <row r="1161" spans="1:15" ht="16.5" x14ac:dyDescent="0.3">
      <c r="A1161">
        <v>91</v>
      </c>
      <c r="B1161">
        <v>12</v>
      </c>
      <c r="C1161">
        <v>90</v>
      </c>
      <c r="D1161" s="3">
        <v>43616</v>
      </c>
      <c r="E1161" s="33">
        <v>19</v>
      </c>
      <c r="F1161">
        <v>1</v>
      </c>
      <c r="G1161">
        <f>+HLOOKUP(VLOOKUP($B1161,$Q$2:$R$42,2,0),costos_sf!$D$2:$AY$99,base_minorista!$A1161,0)</f>
        <v>0</v>
      </c>
      <c r="H1161">
        <f>+HLOOKUP(VLOOKUP($B1161,$Q$2:$R$42,2,0),creditos_sf!$D$2:$AY$99,base_minorista!$A1161,0)</f>
        <v>0</v>
      </c>
      <c r="I1161">
        <f>+HLOOKUP(VLOOKUP($B1161,$Q$2:$R$42,2,0),creditos_sf!$D$103:$AY$200,base_minorista!$A1161,0)</f>
        <v>0</v>
      </c>
      <c r="J1161">
        <f>+HLOOKUP(VLOOKUP($B1161,$Q$2:$R$42,2,0),Costo_fondeo!$D$3:$AY$100,base_minorista!$A1161,0)</f>
        <v>0</v>
      </c>
      <c r="K1161">
        <f>+HLOOKUP(VLOOKUP($B1161,$Q$2:$R$42,2,0),Costo_provisiones!$D$3:$AY$100,base_minorista!$A1161,0)</f>
        <v>0</v>
      </c>
      <c r="L1161">
        <f>+HLOOKUP(VLOOKUP($B1161,$Q$2:$R$42,2,0),Morosidad_control!$D$4:$AY$101,base_minorista!$A1161,0)</f>
        <v>0</v>
      </c>
      <c r="M1161">
        <f ca="1">+OFFSET(Capital_2!$D$2,base_minorista!A1161,0)</f>
        <v>3.2822741119614118</v>
      </c>
      <c r="N1161">
        <f>+HLOOKUP(VLOOKUP($B1161,$Q$2:$R$42,2,0),costo_laboral!$E$2:$AZ$99,base_minorista!$A1161,0)</f>
        <v>0</v>
      </c>
      <c r="O1161">
        <f>+HLOOKUP(VLOOKUP($B1161,$Q$2:$R$42,2,0),Participacion2!$D$2:$AO$99,base_minorista!$A1161,0)</f>
        <v>0</v>
      </c>
    </row>
    <row r="1162" spans="1:15" ht="16.5" x14ac:dyDescent="0.3">
      <c r="A1162">
        <v>92</v>
      </c>
      <c r="B1162">
        <v>12</v>
      </c>
      <c r="C1162">
        <v>91</v>
      </c>
      <c r="D1162" s="3">
        <v>43646</v>
      </c>
      <c r="E1162" s="33">
        <v>19</v>
      </c>
      <c r="F1162">
        <v>1</v>
      </c>
      <c r="G1162">
        <f>+HLOOKUP(VLOOKUP($B1162,$Q$2:$R$42,2,0),costos_sf!$D$2:$AY$99,base_minorista!$A1162,0)</f>
        <v>0</v>
      </c>
      <c r="H1162">
        <f>+HLOOKUP(VLOOKUP($B1162,$Q$2:$R$42,2,0),creditos_sf!$D$2:$AY$99,base_minorista!$A1162,0)</f>
        <v>0</v>
      </c>
      <c r="I1162">
        <f>+HLOOKUP(VLOOKUP($B1162,$Q$2:$R$42,2,0),creditos_sf!$D$103:$AY$200,base_minorista!$A1162,0)</f>
        <v>0</v>
      </c>
      <c r="J1162">
        <f>+HLOOKUP(VLOOKUP($B1162,$Q$2:$R$42,2,0),Costo_fondeo!$D$3:$AY$100,base_minorista!$A1162,0)</f>
        <v>0</v>
      </c>
      <c r="K1162">
        <f>+HLOOKUP(VLOOKUP($B1162,$Q$2:$R$42,2,0),Costo_provisiones!$D$3:$AY$100,base_minorista!$A1162,0)</f>
        <v>0</v>
      </c>
      <c r="L1162">
        <f>+HLOOKUP(VLOOKUP($B1162,$Q$2:$R$42,2,0),Morosidad_control!$D$4:$AY$101,base_minorista!$A1162,0)</f>
        <v>0</v>
      </c>
      <c r="M1162">
        <f ca="1">+OFFSET(Capital_2!$D$2,base_minorista!A1162,0)</f>
        <v>3.3170358226156935</v>
      </c>
      <c r="N1162">
        <f>+HLOOKUP(VLOOKUP($B1162,$Q$2:$R$42,2,0),costo_laboral!$E$2:$AZ$99,base_minorista!$A1162,0)</f>
        <v>0</v>
      </c>
      <c r="O1162">
        <f>+HLOOKUP(VLOOKUP($B1162,$Q$2:$R$42,2,0),Participacion2!$D$2:$AO$99,base_minorista!$A1162,0)</f>
        <v>0</v>
      </c>
    </row>
    <row r="1163" spans="1:15" ht="16.5" x14ac:dyDescent="0.3">
      <c r="A1163">
        <v>93</v>
      </c>
      <c r="B1163">
        <v>12</v>
      </c>
      <c r="C1163">
        <v>92</v>
      </c>
      <c r="D1163" s="3">
        <v>43677</v>
      </c>
      <c r="E1163" s="33">
        <v>19</v>
      </c>
      <c r="F1163">
        <v>1</v>
      </c>
      <c r="G1163">
        <f>+HLOOKUP(VLOOKUP($B1163,$Q$2:$R$42,2,0),costos_sf!$D$2:$AY$99,base_minorista!$A1163,0)</f>
        <v>0</v>
      </c>
      <c r="H1163">
        <f>+HLOOKUP(VLOOKUP($B1163,$Q$2:$R$42,2,0),creditos_sf!$D$2:$AY$99,base_minorista!$A1163,0)</f>
        <v>0</v>
      </c>
      <c r="I1163">
        <f>+HLOOKUP(VLOOKUP($B1163,$Q$2:$R$42,2,0),creditos_sf!$D$103:$AY$200,base_minorista!$A1163,0)</f>
        <v>0</v>
      </c>
      <c r="J1163">
        <f>+HLOOKUP(VLOOKUP($B1163,$Q$2:$R$42,2,0),Costo_fondeo!$D$3:$AY$100,base_minorista!$A1163,0)</f>
        <v>0</v>
      </c>
      <c r="K1163">
        <f>+HLOOKUP(VLOOKUP($B1163,$Q$2:$R$42,2,0),Costo_provisiones!$D$3:$AY$100,base_minorista!$A1163,0)</f>
        <v>0</v>
      </c>
      <c r="L1163">
        <f>+HLOOKUP(VLOOKUP($B1163,$Q$2:$R$42,2,0),Morosidad_control!$D$4:$AY$101,base_minorista!$A1163,0)</f>
        <v>0</v>
      </c>
      <c r="M1163">
        <f ca="1">+OFFSET(Capital_2!$D$2,base_minorista!A1163,0)</f>
        <v>3.3472847310217735</v>
      </c>
      <c r="N1163">
        <f>+HLOOKUP(VLOOKUP($B1163,$Q$2:$R$42,2,0),costo_laboral!$E$2:$AZ$99,base_minorista!$A1163,0)</f>
        <v>0</v>
      </c>
      <c r="O1163">
        <f>+HLOOKUP(VLOOKUP($B1163,$Q$2:$R$42,2,0),Participacion2!$D$2:$AO$99,base_minorista!$A1163,0)</f>
        <v>0</v>
      </c>
    </row>
    <row r="1164" spans="1:15" ht="16.5" x14ac:dyDescent="0.3">
      <c r="A1164">
        <v>94</v>
      </c>
      <c r="B1164">
        <v>12</v>
      </c>
      <c r="C1164">
        <v>93</v>
      </c>
      <c r="D1164" s="3">
        <v>43708</v>
      </c>
      <c r="E1164" s="33">
        <v>19</v>
      </c>
      <c r="F1164">
        <v>1</v>
      </c>
      <c r="G1164">
        <f>+HLOOKUP(VLOOKUP($B1164,$Q$2:$R$42,2,0),costos_sf!$D$2:$AY$99,base_minorista!$A1164,0)</f>
        <v>0</v>
      </c>
      <c r="H1164">
        <f>+HLOOKUP(VLOOKUP($B1164,$Q$2:$R$42,2,0),creditos_sf!$D$2:$AY$99,base_minorista!$A1164,0)</f>
        <v>0</v>
      </c>
      <c r="I1164">
        <f>+HLOOKUP(VLOOKUP($B1164,$Q$2:$R$42,2,0),creditos_sf!$D$103:$AY$200,base_minorista!$A1164,0)</f>
        <v>0</v>
      </c>
      <c r="J1164">
        <f>+HLOOKUP(VLOOKUP($B1164,$Q$2:$R$42,2,0),Costo_fondeo!$D$3:$AY$100,base_minorista!$A1164,0)</f>
        <v>0</v>
      </c>
      <c r="K1164">
        <f>+HLOOKUP(VLOOKUP($B1164,$Q$2:$R$42,2,0),Costo_provisiones!$D$3:$AY$100,base_minorista!$A1164,0)</f>
        <v>0</v>
      </c>
      <c r="L1164">
        <f>+HLOOKUP(VLOOKUP($B1164,$Q$2:$R$42,2,0),Morosidad_control!$D$4:$AY$101,base_minorista!$A1164,0)</f>
        <v>0</v>
      </c>
      <c r="M1164">
        <f ca="1">+OFFSET(Capital_2!$D$2,base_minorista!A1164,0)</f>
        <v>3.3701430151037046</v>
      </c>
      <c r="N1164">
        <f>+HLOOKUP(VLOOKUP($B1164,$Q$2:$R$42,2,0),costo_laboral!$E$2:$AZ$99,base_minorista!$A1164,0)</f>
        <v>0</v>
      </c>
      <c r="O1164">
        <f>+HLOOKUP(VLOOKUP($B1164,$Q$2:$R$42,2,0),Participacion2!$D$2:$AO$99,base_minorista!$A1164,0)</f>
        <v>0</v>
      </c>
    </row>
    <row r="1165" spans="1:15" ht="16.5" x14ac:dyDescent="0.3">
      <c r="A1165">
        <v>95</v>
      </c>
      <c r="B1165">
        <v>12</v>
      </c>
      <c r="C1165">
        <v>94</v>
      </c>
      <c r="D1165" s="3">
        <v>43738</v>
      </c>
      <c r="E1165" s="33">
        <v>19</v>
      </c>
      <c r="F1165">
        <v>1</v>
      </c>
      <c r="G1165">
        <f>+HLOOKUP(VLOOKUP($B1165,$Q$2:$R$42,2,0),costos_sf!$D$2:$AY$99,base_minorista!$A1165,0)</f>
        <v>0</v>
      </c>
      <c r="H1165">
        <f>+HLOOKUP(VLOOKUP($B1165,$Q$2:$R$42,2,0),creditos_sf!$D$2:$AY$99,base_minorista!$A1165,0)</f>
        <v>0</v>
      </c>
      <c r="I1165">
        <f>+HLOOKUP(VLOOKUP($B1165,$Q$2:$R$42,2,0),creditos_sf!$D$103:$AY$200,base_minorista!$A1165,0)</f>
        <v>0</v>
      </c>
      <c r="J1165">
        <f>+HLOOKUP(VLOOKUP($B1165,$Q$2:$R$42,2,0),Costo_fondeo!$D$3:$AY$100,base_minorista!$A1165,0)</f>
        <v>0</v>
      </c>
      <c r="K1165">
        <f>+HLOOKUP(VLOOKUP($B1165,$Q$2:$R$42,2,0),Costo_provisiones!$D$3:$AY$100,base_minorista!$A1165,0)</f>
        <v>0</v>
      </c>
      <c r="L1165">
        <f>+HLOOKUP(VLOOKUP($B1165,$Q$2:$R$42,2,0),Morosidad_control!$D$4:$AY$101,base_minorista!$A1165,0)</f>
        <v>0</v>
      </c>
      <c r="M1165">
        <f ca="1">+OFFSET(Capital_2!$D$2,base_minorista!A1165,0)</f>
        <v>3.3849357024511626</v>
      </c>
      <c r="N1165">
        <f>+HLOOKUP(VLOOKUP($B1165,$Q$2:$R$42,2,0),costo_laboral!$E$2:$AZ$99,base_minorista!$A1165,0)</f>
        <v>0</v>
      </c>
      <c r="O1165">
        <f>+HLOOKUP(VLOOKUP($B1165,$Q$2:$R$42,2,0),Participacion2!$D$2:$AO$99,base_minorista!$A1165,0)</f>
        <v>0</v>
      </c>
    </row>
    <row r="1166" spans="1:15" ht="16.5" x14ac:dyDescent="0.3">
      <c r="A1166">
        <v>96</v>
      </c>
      <c r="B1166">
        <v>12</v>
      </c>
      <c r="C1166">
        <v>95</v>
      </c>
      <c r="D1166" s="3">
        <v>43769</v>
      </c>
      <c r="E1166" s="33">
        <v>19</v>
      </c>
      <c r="F1166">
        <v>1</v>
      </c>
      <c r="G1166">
        <f>+HLOOKUP(VLOOKUP($B1166,$Q$2:$R$42,2,0),costos_sf!$D$2:$AY$99,base_minorista!$A1166,0)</f>
        <v>0</v>
      </c>
      <c r="H1166">
        <f>+HLOOKUP(VLOOKUP($B1166,$Q$2:$R$42,2,0),creditos_sf!$D$2:$AY$99,base_minorista!$A1166,0)</f>
        <v>0</v>
      </c>
      <c r="I1166">
        <f>+HLOOKUP(VLOOKUP($B1166,$Q$2:$R$42,2,0),creditos_sf!$D$103:$AY$200,base_minorista!$A1166,0)</f>
        <v>0</v>
      </c>
      <c r="J1166">
        <f>+HLOOKUP(VLOOKUP($B1166,$Q$2:$R$42,2,0),Costo_fondeo!$D$3:$AY$100,base_minorista!$A1166,0)</f>
        <v>0</v>
      </c>
      <c r="K1166">
        <f>+HLOOKUP(VLOOKUP($B1166,$Q$2:$R$42,2,0),Costo_provisiones!$D$3:$AY$100,base_minorista!$A1166,0)</f>
        <v>0</v>
      </c>
      <c r="L1166">
        <f>+HLOOKUP(VLOOKUP($B1166,$Q$2:$R$42,2,0),Morosidad_control!$D$4:$AY$101,base_minorista!$A1166,0)</f>
        <v>0</v>
      </c>
      <c r="M1166">
        <f ca="1">+OFFSET(Capital_2!$D$2,base_minorista!A1166,0)</f>
        <v>3.4123935475815319</v>
      </c>
      <c r="N1166">
        <f>+HLOOKUP(VLOOKUP($B1166,$Q$2:$R$42,2,0),costo_laboral!$E$2:$AZ$99,base_minorista!$A1166,0)</f>
        <v>0</v>
      </c>
      <c r="O1166">
        <f>+HLOOKUP(VLOOKUP($B1166,$Q$2:$R$42,2,0),Participacion2!$D$2:$AO$99,base_minorista!$A1166,0)</f>
        <v>0</v>
      </c>
    </row>
    <row r="1167" spans="1:15" ht="16.5" x14ac:dyDescent="0.3">
      <c r="A1167">
        <v>97</v>
      </c>
      <c r="B1167">
        <v>12</v>
      </c>
      <c r="C1167">
        <v>96</v>
      </c>
      <c r="D1167" s="3">
        <v>43799</v>
      </c>
      <c r="E1167" s="33">
        <v>19</v>
      </c>
      <c r="F1167">
        <v>1</v>
      </c>
      <c r="G1167">
        <f>+HLOOKUP(VLOOKUP($B1167,$Q$2:$R$42,2,0),costos_sf!$D$2:$AY$99,base_minorista!$A1167,0)</f>
        <v>0</v>
      </c>
      <c r="H1167">
        <f>+HLOOKUP(VLOOKUP($B1167,$Q$2:$R$42,2,0),creditos_sf!$D$2:$AY$99,base_minorista!$A1167,0)</f>
        <v>0</v>
      </c>
      <c r="I1167">
        <f>+HLOOKUP(VLOOKUP($B1167,$Q$2:$R$42,2,0),creditos_sf!$D$103:$AY$200,base_minorista!$A1167,0)</f>
        <v>0</v>
      </c>
      <c r="J1167">
        <f>+HLOOKUP(VLOOKUP($B1167,$Q$2:$R$42,2,0),Costo_fondeo!$D$3:$AY$100,base_minorista!$A1167,0)</f>
        <v>0</v>
      </c>
      <c r="K1167">
        <f>+HLOOKUP(VLOOKUP($B1167,$Q$2:$R$42,2,0),Costo_provisiones!$D$3:$AY$100,base_minorista!$A1167,0)</f>
        <v>0</v>
      </c>
      <c r="L1167">
        <f>+HLOOKUP(VLOOKUP($B1167,$Q$2:$R$42,2,0),Morosidad_control!$D$4:$AY$101,base_minorista!$A1167,0)</f>
        <v>0</v>
      </c>
      <c r="M1167">
        <f ca="1">+OFFSET(Capital_2!$D$2,base_minorista!A1167,0)</f>
        <v>3.3960163093664169</v>
      </c>
      <c r="N1167">
        <f>+HLOOKUP(VLOOKUP($B1167,$Q$2:$R$42,2,0),costo_laboral!$E$2:$AZ$99,base_minorista!$A1167,0)</f>
        <v>0</v>
      </c>
      <c r="O1167">
        <f>+HLOOKUP(VLOOKUP($B1167,$Q$2:$R$42,2,0),Participacion2!$D$2:$AO$99,base_minorista!$A1167,0)</f>
        <v>0</v>
      </c>
    </row>
    <row r="1168" spans="1:15" ht="16.5" x14ac:dyDescent="0.3">
      <c r="A1168">
        <v>98</v>
      </c>
      <c r="B1168">
        <v>12</v>
      </c>
      <c r="C1168">
        <v>97</v>
      </c>
      <c r="D1168" s="3">
        <v>43830</v>
      </c>
      <c r="E1168" s="33">
        <v>19</v>
      </c>
      <c r="F1168">
        <v>1</v>
      </c>
      <c r="G1168">
        <f>+HLOOKUP(VLOOKUP($B1168,$Q$2:$R$42,2,0),costos_sf!$D$2:$AY$99,base_minorista!$A1168,0)</f>
        <v>0</v>
      </c>
      <c r="H1168">
        <f>+HLOOKUP(VLOOKUP($B1168,$Q$2:$R$42,2,0),creditos_sf!$D$2:$AY$99,base_minorista!$A1168,0)</f>
        <v>0</v>
      </c>
      <c r="I1168">
        <f>+HLOOKUP(VLOOKUP($B1168,$Q$2:$R$42,2,0),creditos_sf!$D$103:$AY$200,base_minorista!$A1168,0)</f>
        <v>0</v>
      </c>
      <c r="J1168">
        <f>+HLOOKUP(VLOOKUP($B1168,$Q$2:$R$42,2,0),Costo_fondeo!$D$3:$AY$100,base_minorista!$A1168,0)</f>
        <v>0</v>
      </c>
      <c r="K1168">
        <f>+HLOOKUP(VLOOKUP($B1168,$Q$2:$R$42,2,0),Costo_provisiones!$D$3:$AY$100,base_minorista!$A1168,0)</f>
        <v>0</v>
      </c>
      <c r="L1168">
        <f>+HLOOKUP(VLOOKUP($B1168,$Q$2:$R$42,2,0),Morosidad_control!$D$4:$AY$101,base_minorista!$A1168,0)</f>
        <v>0</v>
      </c>
      <c r="M1168">
        <f ca="1">+OFFSET(Capital_2!$D$2,base_minorista!A1168,0)</f>
        <v>3.3787771447242938</v>
      </c>
      <c r="N1168">
        <f>+HLOOKUP(VLOOKUP($B1168,$Q$2:$R$42,2,0),costo_laboral!$E$2:$AZ$99,base_minorista!$A1168,0)</f>
        <v>0</v>
      </c>
      <c r="O1168">
        <f>+HLOOKUP(VLOOKUP($B1168,$Q$2:$R$42,2,0),Participacion2!$D$2:$AO$99,base_minorista!$A1168,0)</f>
        <v>0</v>
      </c>
    </row>
    <row r="1169" spans="1:15" ht="16.5" x14ac:dyDescent="0.3">
      <c r="A1169">
        <v>2</v>
      </c>
      <c r="B1169">
        <v>13</v>
      </c>
      <c r="C1169">
        <v>1</v>
      </c>
      <c r="D1169" s="3">
        <v>40908</v>
      </c>
      <c r="E1169" s="33">
        <v>11</v>
      </c>
      <c r="F1169">
        <v>1</v>
      </c>
      <c r="G1169">
        <f>+HLOOKUP(VLOOKUP($B1169,$Q$2:$R$42,2,0),costos_sf!$D$2:$AY$99,base_minorista!$A1169,0)</f>
        <v>104750065.67827968</v>
      </c>
      <c r="H1169">
        <f>+HLOOKUP(VLOOKUP($B1169,$Q$2:$R$42,2,0),creditos_sf!$D$2:$AY$99,base_minorista!$A1169,0)</f>
        <v>344263678.01038504</v>
      </c>
      <c r="I1169">
        <f>+HLOOKUP(VLOOKUP($B1169,$Q$2:$R$42,2,0),creditos_sf!$D$103:$AY$200,base_minorista!$A1169,0)</f>
        <v>171456984.52263087</v>
      </c>
      <c r="J1169">
        <f>+HLOOKUP(VLOOKUP($B1169,$Q$2:$R$42,2,0),Costo_fondeo!$D$3:$AY$100,base_minorista!$A1169,0)</f>
        <v>8.8058033763804797</v>
      </c>
      <c r="K1169">
        <f>+HLOOKUP(VLOOKUP($B1169,$Q$2:$R$42,2,0),Costo_provisiones!$D$3:$AY$100,base_minorista!$A1169,0)</f>
        <v>3.4718847058975357</v>
      </c>
      <c r="L1169">
        <f>+HLOOKUP(VLOOKUP($B1169,$Q$2:$R$42,2,0),Morosidad_control!$D$4:$AY$101,base_minorista!$A1169,0)</f>
        <v>5.8033243947241084</v>
      </c>
      <c r="M1169">
        <f ca="1">+OFFSET(Capital_2!$D$2,base_minorista!A1169,0)</f>
        <v>3.518992143247762</v>
      </c>
      <c r="N1169">
        <f>+HLOOKUP(VLOOKUP($B1169,$Q$2:$R$42,2,0),costo_laboral!$E$2:$AZ$99,base_minorista!$A1169,0)</f>
        <v>7.6272867341245361</v>
      </c>
      <c r="O1169">
        <f>+HLOOKUP(VLOOKUP($B1169,$Q$2:$R$42,2,0),Participacion2!$D$2:$AO$99,base_minorista!$A1169,0)</f>
        <v>1.3870134765569813</v>
      </c>
    </row>
    <row r="1170" spans="1:15" ht="16.5" x14ac:dyDescent="0.3">
      <c r="A1170">
        <v>3</v>
      </c>
      <c r="B1170">
        <v>13</v>
      </c>
      <c r="C1170">
        <v>2</v>
      </c>
      <c r="D1170" s="3">
        <v>40939</v>
      </c>
      <c r="E1170" s="33">
        <v>12</v>
      </c>
      <c r="F1170">
        <v>1</v>
      </c>
      <c r="G1170">
        <f>+HLOOKUP(VLOOKUP($B1170,$Q$2:$R$42,2,0),costos_sf!$D$2:$AY$99,base_minorista!$A1170,0)</f>
        <v>100734987.70060517</v>
      </c>
      <c r="H1170">
        <f>+HLOOKUP(VLOOKUP($B1170,$Q$2:$R$42,2,0),creditos_sf!$D$2:$AY$99,base_minorista!$A1170,0)</f>
        <v>336943299.04298049</v>
      </c>
      <c r="I1170">
        <f>+HLOOKUP(VLOOKUP($B1170,$Q$2:$R$42,2,0),creditos_sf!$D$103:$AY$200,base_minorista!$A1170,0)</f>
        <v>172757243.85172665</v>
      </c>
      <c r="J1170">
        <f>+HLOOKUP(VLOOKUP($B1170,$Q$2:$R$42,2,0),Costo_fondeo!$D$3:$AY$100,base_minorista!$A1170,0)</f>
        <v>8.8672496811621464</v>
      </c>
      <c r="K1170">
        <f>+HLOOKUP(VLOOKUP($B1170,$Q$2:$R$42,2,0),Costo_provisiones!$D$3:$AY$100,base_minorista!$A1170,0)</f>
        <v>3.3261164697112497</v>
      </c>
      <c r="L1170">
        <f>+HLOOKUP(VLOOKUP($B1170,$Q$2:$R$42,2,0),Morosidad_control!$D$4:$AY$101,base_minorista!$A1170,0)</f>
        <v>6.3106919777112243</v>
      </c>
      <c r="M1170">
        <f ca="1">+OFFSET(Capital_2!$D$2,base_minorista!A1170,0)</f>
        <v>3.5649149268123814</v>
      </c>
      <c r="N1170">
        <f>+HLOOKUP(VLOOKUP($B1170,$Q$2:$R$42,2,0),costo_laboral!$E$2:$AZ$99,base_minorista!$A1170,0)</f>
        <v>6.6403756593546746</v>
      </c>
      <c r="O1170">
        <f>+HLOOKUP(VLOOKUP($B1170,$Q$2:$R$42,2,0),Participacion2!$D$2:$AO$99,base_minorista!$A1170,0)</f>
        <v>1.3654467213680803</v>
      </c>
    </row>
    <row r="1171" spans="1:15" ht="16.5" x14ac:dyDescent="0.3">
      <c r="A1171">
        <v>4</v>
      </c>
      <c r="B1171">
        <v>13</v>
      </c>
      <c r="C1171">
        <v>3</v>
      </c>
      <c r="D1171" s="3">
        <v>40968</v>
      </c>
      <c r="E1171" s="33">
        <v>12</v>
      </c>
      <c r="F1171">
        <v>1</v>
      </c>
      <c r="G1171">
        <f>+HLOOKUP(VLOOKUP($B1171,$Q$2:$R$42,2,0),costos_sf!$D$2:$AY$99,base_minorista!$A1171,0)</f>
        <v>101886343.24749884</v>
      </c>
      <c r="H1171">
        <f>+HLOOKUP(VLOOKUP($B1171,$Q$2:$R$42,2,0),creditos_sf!$D$2:$AY$99,base_minorista!$A1171,0)</f>
        <v>339738141.64232934</v>
      </c>
      <c r="I1171">
        <f>+HLOOKUP(VLOOKUP($B1171,$Q$2:$R$42,2,0),creditos_sf!$D$103:$AY$200,base_minorista!$A1171,0)</f>
        <v>174965913.92941886</v>
      </c>
      <c r="J1171">
        <f>+HLOOKUP(VLOOKUP($B1171,$Q$2:$R$42,2,0),Costo_fondeo!$D$3:$AY$100,base_minorista!$A1171,0)</f>
        <v>8.8670524108886504</v>
      </c>
      <c r="K1171">
        <f>+HLOOKUP(VLOOKUP($B1171,$Q$2:$R$42,2,0),Costo_provisiones!$D$3:$AY$100,base_minorista!$A1171,0)</f>
        <v>3.1398644575455479</v>
      </c>
      <c r="L1171">
        <f>+HLOOKUP(VLOOKUP($B1171,$Q$2:$R$42,2,0),Morosidad_control!$D$4:$AY$101,base_minorista!$A1171,0)</f>
        <v>6.6445538842305991</v>
      </c>
      <c r="M1171">
        <f ca="1">+OFFSET(Capital_2!$D$2,base_minorista!A1171,0)</f>
        <v>3.6045728554123184</v>
      </c>
      <c r="N1171">
        <f>+HLOOKUP(VLOOKUP($B1171,$Q$2:$R$42,2,0),costo_laboral!$E$2:$AZ$99,base_minorista!$A1171,0)</f>
        <v>6.6634993689642066</v>
      </c>
      <c r="O1171">
        <f>+HLOOKUP(VLOOKUP($B1171,$Q$2:$R$42,2,0),Participacion2!$D$2:$AO$99,base_minorista!$A1171,0)</f>
        <v>1.3625445924034318</v>
      </c>
    </row>
    <row r="1172" spans="1:15" ht="16.5" x14ac:dyDescent="0.3">
      <c r="A1172">
        <v>5</v>
      </c>
      <c r="B1172">
        <v>13</v>
      </c>
      <c r="C1172">
        <v>4</v>
      </c>
      <c r="D1172" s="3">
        <v>40999</v>
      </c>
      <c r="E1172" s="33">
        <v>12</v>
      </c>
      <c r="F1172">
        <v>1</v>
      </c>
      <c r="G1172">
        <f>+HLOOKUP(VLOOKUP($B1172,$Q$2:$R$42,2,0),costos_sf!$D$2:$AY$99,base_minorista!$A1172,0)</f>
        <v>102433031.1590959</v>
      </c>
      <c r="H1172">
        <f>+HLOOKUP(VLOOKUP($B1172,$Q$2:$R$42,2,0),creditos_sf!$D$2:$AY$99,base_minorista!$A1172,0)</f>
        <v>340557659.46581757</v>
      </c>
      <c r="I1172">
        <f>+HLOOKUP(VLOOKUP($B1172,$Q$2:$R$42,2,0),creditos_sf!$D$103:$AY$200,base_minorista!$A1172,0)</f>
        <v>172826684.22797588</v>
      </c>
      <c r="J1172">
        <f>+HLOOKUP(VLOOKUP($B1172,$Q$2:$R$42,2,0),Costo_fondeo!$D$3:$AY$100,base_minorista!$A1172,0)</f>
        <v>8.8212959879023796</v>
      </c>
      <c r="K1172">
        <f>+HLOOKUP(VLOOKUP($B1172,$Q$2:$R$42,2,0),Costo_provisiones!$D$3:$AY$100,base_minorista!$A1172,0)</f>
        <v>2.9632105402140838</v>
      </c>
      <c r="L1172">
        <f>+HLOOKUP(VLOOKUP($B1172,$Q$2:$R$42,2,0),Morosidad_control!$D$4:$AY$101,base_minorista!$A1172,0)</f>
        <v>6.8910479782279417</v>
      </c>
      <c r="M1172">
        <f ca="1">+OFFSET(Capital_2!$D$2,base_minorista!A1172,0)</f>
        <v>3.6441469759495817</v>
      </c>
      <c r="N1172">
        <f>+HLOOKUP(VLOOKUP($B1172,$Q$2:$R$42,2,0),costo_laboral!$E$2:$AZ$99,base_minorista!$A1172,0)</f>
        <v>6.7618373846340214</v>
      </c>
      <c r="O1172">
        <f>+HLOOKUP(VLOOKUP($B1172,$Q$2:$R$42,2,0),Participacion2!$D$2:$AO$99,base_minorista!$A1172,0)</f>
        <v>1.3460182529714284</v>
      </c>
    </row>
    <row r="1173" spans="1:15" ht="16.5" x14ac:dyDescent="0.3">
      <c r="A1173">
        <v>6</v>
      </c>
      <c r="B1173">
        <v>13</v>
      </c>
      <c r="C1173">
        <v>5</v>
      </c>
      <c r="D1173" s="3">
        <v>41029</v>
      </c>
      <c r="E1173" s="33">
        <v>12</v>
      </c>
      <c r="F1173">
        <v>1</v>
      </c>
      <c r="G1173">
        <f>+HLOOKUP(VLOOKUP($B1173,$Q$2:$R$42,2,0),costos_sf!$D$2:$AY$99,base_minorista!$A1173,0)</f>
        <v>103758040.28204662</v>
      </c>
      <c r="H1173">
        <f>+HLOOKUP(VLOOKUP($B1173,$Q$2:$R$42,2,0),creditos_sf!$D$2:$AY$99,base_minorista!$A1173,0)</f>
        <v>339177929.90424424</v>
      </c>
      <c r="I1173">
        <f>+HLOOKUP(VLOOKUP($B1173,$Q$2:$R$42,2,0),creditos_sf!$D$103:$AY$200,base_minorista!$A1173,0)</f>
        <v>173480772.37110451</v>
      </c>
      <c r="J1173">
        <f>+HLOOKUP(VLOOKUP($B1173,$Q$2:$R$42,2,0),Costo_fondeo!$D$3:$AY$100,base_minorista!$A1173,0)</f>
        <v>8.7272159649098331</v>
      </c>
      <c r="K1173">
        <f>+HLOOKUP(VLOOKUP($B1173,$Q$2:$R$42,2,0),Costo_provisiones!$D$3:$AY$100,base_minorista!$A1173,0)</f>
        <v>2.9109959162839005</v>
      </c>
      <c r="L1173">
        <f>+HLOOKUP(VLOOKUP($B1173,$Q$2:$R$42,2,0),Morosidad_control!$D$4:$AY$101,base_minorista!$A1173,0)</f>
        <v>7.0007500196675343</v>
      </c>
      <c r="M1173">
        <f ca="1">+OFFSET(Capital_2!$D$2,base_minorista!A1173,0)</f>
        <v>3.6866707606514586</v>
      </c>
      <c r="N1173">
        <f>+HLOOKUP(VLOOKUP($B1173,$Q$2:$R$42,2,0),costo_laboral!$E$2:$AZ$99,base_minorista!$A1173,0)</f>
        <v>6.8931640116595654</v>
      </c>
      <c r="O1173">
        <f>+HLOOKUP(VLOOKUP($B1173,$Q$2:$R$42,2,0),Participacion2!$D$2:$AO$99,base_minorista!$A1173,0)</f>
        <v>1.3288109801886401</v>
      </c>
    </row>
    <row r="1174" spans="1:15" ht="16.5" x14ac:dyDescent="0.3">
      <c r="A1174">
        <v>7</v>
      </c>
      <c r="B1174">
        <v>13</v>
      </c>
      <c r="C1174">
        <v>6</v>
      </c>
      <c r="D1174" s="3">
        <v>41060</v>
      </c>
      <c r="E1174" s="33">
        <v>12</v>
      </c>
      <c r="F1174">
        <v>1</v>
      </c>
      <c r="G1174">
        <f>+HLOOKUP(VLOOKUP($B1174,$Q$2:$R$42,2,0),costos_sf!$D$2:$AY$99,base_minorista!$A1174,0)</f>
        <v>105579238.3885538</v>
      </c>
      <c r="H1174">
        <f>+HLOOKUP(VLOOKUP($B1174,$Q$2:$R$42,2,0),creditos_sf!$D$2:$AY$99,base_minorista!$A1174,0)</f>
        <v>337834876.93751872</v>
      </c>
      <c r="I1174">
        <f>+HLOOKUP(VLOOKUP($B1174,$Q$2:$R$42,2,0),creditos_sf!$D$103:$AY$200,base_minorista!$A1174,0)</f>
        <v>179183937.62866959</v>
      </c>
      <c r="J1174">
        <f>+HLOOKUP(VLOOKUP($B1174,$Q$2:$R$42,2,0),Costo_fondeo!$D$3:$AY$100,base_minorista!$A1174,0)</f>
        <v>8.6450252722049736</v>
      </c>
      <c r="K1174">
        <f>+HLOOKUP(VLOOKUP($B1174,$Q$2:$R$42,2,0),Costo_provisiones!$D$3:$AY$100,base_minorista!$A1174,0)</f>
        <v>2.8672291873269504</v>
      </c>
      <c r="L1174">
        <f>+HLOOKUP(VLOOKUP($B1174,$Q$2:$R$42,2,0),Morosidad_control!$D$4:$AY$101,base_minorista!$A1174,0)</f>
        <v>6.4690433036792889</v>
      </c>
      <c r="M1174">
        <f ca="1">+OFFSET(Capital_2!$D$2,base_minorista!A1174,0)</f>
        <v>3.7432616406065877</v>
      </c>
      <c r="N1174">
        <f>+HLOOKUP(VLOOKUP($B1174,$Q$2:$R$42,2,0),costo_laboral!$E$2:$AZ$99,base_minorista!$A1174,0)</f>
        <v>6.9775396338761331</v>
      </c>
      <c r="O1174">
        <f>+HLOOKUP(VLOOKUP($B1174,$Q$2:$R$42,2,0),Participacion2!$D$2:$AO$99,base_minorista!$A1174,0)</f>
        <v>1.2974094609071367</v>
      </c>
    </row>
    <row r="1175" spans="1:15" ht="16.5" x14ac:dyDescent="0.3">
      <c r="A1175">
        <v>8</v>
      </c>
      <c r="B1175">
        <v>13</v>
      </c>
      <c r="C1175">
        <v>7</v>
      </c>
      <c r="D1175" s="3">
        <v>41090</v>
      </c>
      <c r="E1175" s="33">
        <v>12</v>
      </c>
      <c r="F1175">
        <v>1</v>
      </c>
      <c r="G1175">
        <f>+HLOOKUP(VLOOKUP($B1175,$Q$2:$R$42,2,0),costos_sf!$D$2:$AY$99,base_minorista!$A1175,0)</f>
        <v>106525827.17188977</v>
      </c>
      <c r="H1175">
        <f>+HLOOKUP(VLOOKUP($B1175,$Q$2:$R$42,2,0),creditos_sf!$D$2:$AY$99,base_minorista!$A1175,0)</f>
        <v>341470806.07315499</v>
      </c>
      <c r="I1175">
        <f>+HLOOKUP(VLOOKUP($B1175,$Q$2:$R$42,2,0),creditos_sf!$D$103:$AY$200,base_minorista!$A1175,0)</f>
        <v>178420506.97885472</v>
      </c>
      <c r="J1175">
        <f>+HLOOKUP(VLOOKUP($B1175,$Q$2:$R$42,2,0),Costo_fondeo!$D$3:$AY$100,base_minorista!$A1175,0)</f>
        <v>8.5314486177096533</v>
      </c>
      <c r="K1175">
        <f>+HLOOKUP(VLOOKUP($B1175,$Q$2:$R$42,2,0),Costo_provisiones!$D$3:$AY$100,base_minorista!$A1175,0)</f>
        <v>2.733983243253288</v>
      </c>
      <c r="L1175">
        <f>+HLOOKUP(VLOOKUP($B1175,$Q$2:$R$42,2,0),Morosidad_control!$D$4:$AY$101,base_minorista!$A1175,0)</f>
        <v>6.443981374978752</v>
      </c>
      <c r="M1175">
        <f ca="1">+OFFSET(Capital_2!$D$2,base_minorista!A1175,0)</f>
        <v>3.7659791083914693</v>
      </c>
      <c r="N1175">
        <f>+HLOOKUP(VLOOKUP($B1175,$Q$2:$R$42,2,0),costo_laboral!$E$2:$AZ$99,base_minorista!$A1175,0)</f>
        <v>7.0371992988422756</v>
      </c>
      <c r="O1175">
        <f>+HLOOKUP(VLOOKUP($B1175,$Q$2:$R$42,2,0),Participacion2!$D$2:$AO$99,base_minorista!$A1175,0)</f>
        <v>1.2936210365730862</v>
      </c>
    </row>
    <row r="1176" spans="1:15" ht="16.5" x14ac:dyDescent="0.3">
      <c r="A1176">
        <v>9</v>
      </c>
      <c r="B1176">
        <v>13</v>
      </c>
      <c r="C1176">
        <v>8</v>
      </c>
      <c r="D1176" s="3">
        <v>41121</v>
      </c>
      <c r="E1176" s="33">
        <v>12</v>
      </c>
      <c r="F1176">
        <v>1</v>
      </c>
      <c r="G1176">
        <f>+HLOOKUP(VLOOKUP($B1176,$Q$2:$R$42,2,0),costos_sf!$D$2:$AY$99,base_minorista!$A1176,0)</f>
        <v>106371931.12549169</v>
      </c>
      <c r="H1176">
        <f>+HLOOKUP(VLOOKUP($B1176,$Q$2:$R$42,2,0),creditos_sf!$D$2:$AY$99,base_minorista!$A1176,0)</f>
        <v>346742277.8954792</v>
      </c>
      <c r="I1176">
        <f>+HLOOKUP(VLOOKUP($B1176,$Q$2:$R$42,2,0),creditos_sf!$D$103:$AY$200,base_minorista!$A1176,0)</f>
        <v>184626492.87673518</v>
      </c>
      <c r="J1176">
        <f>+HLOOKUP(VLOOKUP($B1176,$Q$2:$R$42,2,0),Costo_fondeo!$D$3:$AY$100,base_minorista!$A1176,0)</f>
        <v>8.428724651418074</v>
      </c>
      <c r="K1176">
        <f>+HLOOKUP(VLOOKUP($B1176,$Q$2:$R$42,2,0),Costo_provisiones!$D$3:$AY$100,base_minorista!$A1176,0)</f>
        <v>2.6034564084313194</v>
      </c>
      <c r="L1176">
        <f>+HLOOKUP(VLOOKUP($B1176,$Q$2:$R$42,2,0),Morosidad_control!$D$4:$AY$101,base_minorista!$A1176,0)</f>
        <v>6.4748545323792071</v>
      </c>
      <c r="M1176">
        <f ca="1">+OFFSET(Capital_2!$D$2,base_minorista!A1176,0)</f>
        <v>3.7900682632030773</v>
      </c>
      <c r="N1176">
        <f>+HLOOKUP(VLOOKUP($B1176,$Q$2:$R$42,2,0),costo_laboral!$E$2:$AZ$99,base_minorista!$A1176,0)</f>
        <v>6.9899580454096135</v>
      </c>
      <c r="O1176">
        <f>+HLOOKUP(VLOOKUP($B1176,$Q$2:$R$42,2,0),Participacion2!$D$2:$AO$99,base_minorista!$A1176,0)</f>
        <v>1.3146336171692954</v>
      </c>
    </row>
    <row r="1177" spans="1:15" ht="16.5" x14ac:dyDescent="0.3">
      <c r="A1177">
        <v>10</v>
      </c>
      <c r="B1177">
        <v>13</v>
      </c>
      <c r="C1177">
        <v>9</v>
      </c>
      <c r="D1177" s="3">
        <v>41152</v>
      </c>
      <c r="E1177" s="33">
        <v>12</v>
      </c>
      <c r="F1177">
        <v>1</v>
      </c>
      <c r="G1177">
        <f>+HLOOKUP(VLOOKUP($B1177,$Q$2:$R$42,2,0),costos_sf!$D$2:$AY$99,base_minorista!$A1177,0)</f>
        <v>107097901.45901933</v>
      </c>
      <c r="H1177">
        <f>+HLOOKUP(VLOOKUP($B1177,$Q$2:$R$42,2,0),creditos_sf!$D$2:$AY$99,base_minorista!$A1177,0)</f>
        <v>347254664.1379388</v>
      </c>
      <c r="I1177">
        <f>+HLOOKUP(VLOOKUP($B1177,$Q$2:$R$42,2,0),creditos_sf!$D$103:$AY$200,base_minorista!$A1177,0)</f>
        <v>191467276.50635979</v>
      </c>
      <c r="J1177">
        <f>+HLOOKUP(VLOOKUP($B1177,$Q$2:$R$42,2,0),Costo_fondeo!$D$3:$AY$100,base_minorista!$A1177,0)</f>
        <v>8.2838524445592263</v>
      </c>
      <c r="K1177">
        <f>+HLOOKUP(VLOOKUP($B1177,$Q$2:$R$42,2,0),Costo_provisiones!$D$3:$AY$100,base_minorista!$A1177,0)</f>
        <v>2.5616905022911842</v>
      </c>
      <c r="L1177">
        <f>+HLOOKUP(VLOOKUP($B1177,$Q$2:$R$42,2,0),Morosidad_control!$D$4:$AY$101,base_minorista!$A1177,0)</f>
        <v>7.1573737673609514</v>
      </c>
      <c r="M1177">
        <f ca="1">+OFFSET(Capital_2!$D$2,base_minorista!A1177,0)</f>
        <v>3.7960315209630844</v>
      </c>
      <c r="N1177">
        <f>+HLOOKUP(VLOOKUP($B1177,$Q$2:$R$42,2,0),costo_laboral!$E$2:$AZ$99,base_minorista!$A1177,0)</f>
        <v>6.9787395294007251</v>
      </c>
      <c r="O1177">
        <f>+HLOOKUP(VLOOKUP($B1177,$Q$2:$R$42,2,0),Participacion2!$D$2:$AO$99,base_minorista!$A1177,0)</f>
        <v>1.3102290231431089</v>
      </c>
    </row>
    <row r="1178" spans="1:15" ht="16.5" x14ac:dyDescent="0.3">
      <c r="A1178">
        <v>11</v>
      </c>
      <c r="B1178">
        <v>13</v>
      </c>
      <c r="C1178">
        <v>10</v>
      </c>
      <c r="D1178" s="3">
        <v>41182</v>
      </c>
      <c r="E1178" s="33">
        <v>12</v>
      </c>
      <c r="F1178">
        <v>1</v>
      </c>
      <c r="G1178">
        <f>+HLOOKUP(VLOOKUP($B1178,$Q$2:$R$42,2,0),costos_sf!$D$2:$AY$99,base_minorista!$A1178,0)</f>
        <v>108395822.20828649</v>
      </c>
      <c r="H1178">
        <f>+HLOOKUP(VLOOKUP($B1178,$Q$2:$R$42,2,0),creditos_sf!$D$2:$AY$99,base_minorista!$A1178,0)</f>
        <v>344707831.83977968</v>
      </c>
      <c r="I1178">
        <f>+HLOOKUP(VLOOKUP($B1178,$Q$2:$R$42,2,0),creditos_sf!$D$103:$AY$200,base_minorista!$A1178,0)</f>
        <v>199301663.44825631</v>
      </c>
      <c r="J1178">
        <f>+HLOOKUP(VLOOKUP($B1178,$Q$2:$R$42,2,0),Costo_fondeo!$D$3:$AY$100,base_minorista!$A1178,0)</f>
        <v>8.1604082785349341</v>
      </c>
      <c r="K1178">
        <f>+HLOOKUP(VLOOKUP($B1178,$Q$2:$R$42,2,0),Costo_provisiones!$D$3:$AY$100,base_minorista!$A1178,0)</f>
        <v>2.5953312189088336</v>
      </c>
      <c r="L1178">
        <f>+HLOOKUP(VLOOKUP($B1178,$Q$2:$R$42,2,0),Morosidad_control!$D$4:$AY$101,base_minorista!$A1178,0)</f>
        <v>7.2127992164286034</v>
      </c>
      <c r="M1178">
        <f ca="1">+OFFSET(Capital_2!$D$2,base_minorista!A1178,0)</f>
        <v>3.7807846214491896</v>
      </c>
      <c r="N1178">
        <f>+HLOOKUP(VLOOKUP($B1178,$Q$2:$R$42,2,0),costo_laboral!$E$2:$AZ$99,base_minorista!$A1178,0)</f>
        <v>7.0377508452360322</v>
      </c>
      <c r="O1178">
        <f>+HLOOKUP(VLOOKUP($B1178,$Q$2:$R$42,2,0),Participacion2!$D$2:$AO$99,base_minorista!$A1178,0)</f>
        <v>1.292115241834805</v>
      </c>
    </row>
    <row r="1179" spans="1:15" ht="16.5" x14ac:dyDescent="0.3">
      <c r="A1179">
        <v>12</v>
      </c>
      <c r="B1179">
        <v>13</v>
      </c>
      <c r="C1179">
        <v>11</v>
      </c>
      <c r="D1179" s="3">
        <v>41213</v>
      </c>
      <c r="E1179" s="33">
        <v>12</v>
      </c>
      <c r="F1179">
        <v>1</v>
      </c>
      <c r="G1179">
        <f>+HLOOKUP(VLOOKUP($B1179,$Q$2:$R$42,2,0),costos_sf!$D$2:$AY$99,base_minorista!$A1179,0)</f>
        <v>110393875.75519279</v>
      </c>
      <c r="H1179">
        <f>+HLOOKUP(VLOOKUP($B1179,$Q$2:$R$42,2,0),creditos_sf!$D$2:$AY$99,base_minorista!$A1179,0)</f>
        <v>350924226.52933055</v>
      </c>
      <c r="I1179">
        <f>+HLOOKUP(VLOOKUP($B1179,$Q$2:$R$42,2,0),creditos_sf!$D$103:$AY$200,base_minorista!$A1179,0)</f>
        <v>208807089.1337831</v>
      </c>
      <c r="J1179">
        <f>+HLOOKUP(VLOOKUP($B1179,$Q$2:$R$42,2,0),Costo_fondeo!$D$3:$AY$100,base_minorista!$A1179,0)</f>
        <v>8.0297428783090279</v>
      </c>
      <c r="K1179">
        <f>+HLOOKUP(VLOOKUP($B1179,$Q$2:$R$42,2,0),Costo_provisiones!$D$3:$AY$100,base_minorista!$A1179,0)</f>
        <v>2.6477938056134658</v>
      </c>
      <c r="L1179">
        <f>+HLOOKUP(VLOOKUP($B1179,$Q$2:$R$42,2,0),Morosidad_control!$D$4:$AY$101,base_minorista!$A1179,0)</f>
        <v>7.9276460978308778</v>
      </c>
      <c r="M1179">
        <f ca="1">+OFFSET(Capital_2!$D$2,base_minorista!A1179,0)</f>
        <v>3.7788207097198074</v>
      </c>
      <c r="N1179">
        <f>+HLOOKUP(VLOOKUP($B1179,$Q$2:$R$42,2,0),costo_laboral!$E$2:$AZ$99,base_minorista!$A1179,0)</f>
        <v>6.9877456775806781</v>
      </c>
      <c r="O1179">
        <f>+HLOOKUP(VLOOKUP($B1179,$Q$2:$R$42,2,0),Participacion2!$D$2:$AO$99,base_minorista!$A1179,0)</f>
        <v>1.2925272575512059</v>
      </c>
    </row>
    <row r="1180" spans="1:15" ht="16.5" x14ac:dyDescent="0.3">
      <c r="A1180">
        <v>13</v>
      </c>
      <c r="B1180">
        <v>13</v>
      </c>
      <c r="C1180">
        <v>12</v>
      </c>
      <c r="D1180" s="3">
        <v>41243</v>
      </c>
      <c r="E1180" s="33">
        <v>12</v>
      </c>
      <c r="F1180">
        <v>1</v>
      </c>
      <c r="G1180">
        <f>+HLOOKUP(VLOOKUP($B1180,$Q$2:$R$42,2,0),costos_sf!$D$2:$AY$99,base_minorista!$A1180,0)</f>
        <v>113199151.0843063</v>
      </c>
      <c r="H1180">
        <f>+HLOOKUP(VLOOKUP($B1180,$Q$2:$R$42,2,0),creditos_sf!$D$2:$AY$99,base_minorista!$A1180,0)</f>
        <v>347644086.28674716</v>
      </c>
      <c r="I1180">
        <f>+HLOOKUP(VLOOKUP($B1180,$Q$2:$R$42,2,0),creditos_sf!$D$103:$AY$200,base_minorista!$A1180,0)</f>
        <v>224543574.49339709</v>
      </c>
      <c r="J1180">
        <f>+HLOOKUP(VLOOKUP($B1180,$Q$2:$R$42,2,0),Costo_fondeo!$D$3:$AY$100,base_minorista!$A1180,0)</f>
        <v>7.888381492408449</v>
      </c>
      <c r="K1180">
        <f>+HLOOKUP(VLOOKUP($B1180,$Q$2:$R$42,2,0),Costo_provisiones!$D$3:$AY$100,base_minorista!$A1180,0)</f>
        <v>2.8784913471676545</v>
      </c>
      <c r="L1180">
        <f>+HLOOKUP(VLOOKUP($B1180,$Q$2:$R$42,2,0),Morosidad_control!$D$4:$AY$101,base_minorista!$A1180,0)</f>
        <v>8.3325862353070228</v>
      </c>
      <c r="M1180">
        <f ca="1">+OFFSET(Capital_2!$D$2,base_minorista!A1180,0)</f>
        <v>3.8090188851336229</v>
      </c>
      <c r="N1180">
        <f>+HLOOKUP(VLOOKUP($B1180,$Q$2:$R$42,2,0),costo_laboral!$E$2:$AZ$99,base_minorista!$A1180,0)</f>
        <v>6.983105137247815</v>
      </c>
      <c r="O1180">
        <f>+HLOOKUP(VLOOKUP($B1180,$Q$2:$R$42,2,0),Participacion2!$D$2:$AO$99,base_minorista!$A1180,0)</f>
        <v>1.2505534152441651</v>
      </c>
    </row>
    <row r="1181" spans="1:15" ht="16.5" x14ac:dyDescent="0.3">
      <c r="A1181">
        <v>14</v>
      </c>
      <c r="B1181">
        <v>13</v>
      </c>
      <c r="C1181">
        <v>13</v>
      </c>
      <c r="D1181" s="3">
        <v>41274</v>
      </c>
      <c r="E1181" s="33">
        <v>12</v>
      </c>
      <c r="F1181">
        <v>1</v>
      </c>
      <c r="G1181">
        <f>+HLOOKUP(VLOOKUP($B1181,$Q$2:$R$42,2,0),costos_sf!$D$2:$AY$99,base_minorista!$A1181,0)</f>
        <v>114111561.7755817</v>
      </c>
      <c r="H1181">
        <f>+HLOOKUP(VLOOKUP($B1181,$Q$2:$R$42,2,0),creditos_sf!$D$2:$AY$99,base_minorista!$A1181,0)</f>
        <v>343869995.29924124</v>
      </c>
      <c r="I1181">
        <f>+HLOOKUP(VLOOKUP($B1181,$Q$2:$R$42,2,0),creditos_sf!$D$103:$AY$200,base_minorista!$A1181,0)</f>
        <v>236502070.72139141</v>
      </c>
      <c r="J1181">
        <f>+HLOOKUP(VLOOKUP($B1181,$Q$2:$R$42,2,0),Costo_fondeo!$D$3:$AY$100,base_minorista!$A1181,0)</f>
        <v>7.7819508850237114</v>
      </c>
      <c r="K1181">
        <f>+HLOOKUP(VLOOKUP($B1181,$Q$2:$R$42,2,0),Costo_provisiones!$D$3:$AY$100,base_minorista!$A1181,0)</f>
        <v>3.0360396039870374</v>
      </c>
      <c r="L1181">
        <f>+HLOOKUP(VLOOKUP($B1181,$Q$2:$R$42,2,0),Morosidad_control!$D$4:$AY$101,base_minorista!$A1181,0)</f>
        <v>8.8060456654528849</v>
      </c>
      <c r="M1181">
        <f ca="1">+OFFSET(Capital_2!$D$2,base_minorista!A1181,0)</f>
        <v>3.8327018844682854</v>
      </c>
      <c r="N1181">
        <f>+HLOOKUP(VLOOKUP($B1181,$Q$2:$R$42,2,0),costo_laboral!$E$2:$AZ$99,base_minorista!$A1181,0)</f>
        <v>6.884498896665157</v>
      </c>
      <c r="O1181">
        <f>+HLOOKUP(VLOOKUP($B1181,$Q$2:$R$42,2,0),Participacion2!$D$2:$AO$99,base_minorista!$A1181,0)</f>
        <v>1.2480781367096825</v>
      </c>
    </row>
    <row r="1182" spans="1:15" ht="16.5" x14ac:dyDescent="0.3">
      <c r="A1182">
        <v>15</v>
      </c>
      <c r="B1182">
        <v>13</v>
      </c>
      <c r="C1182">
        <v>14</v>
      </c>
      <c r="D1182" s="3">
        <v>41305</v>
      </c>
      <c r="E1182" s="33">
        <v>13</v>
      </c>
      <c r="F1182">
        <v>1</v>
      </c>
      <c r="G1182">
        <f>+HLOOKUP(VLOOKUP($B1182,$Q$2:$R$42,2,0),costos_sf!$D$2:$AY$99,base_minorista!$A1182,0)</f>
        <v>115421038.18834871</v>
      </c>
      <c r="H1182">
        <f>+HLOOKUP(VLOOKUP($B1182,$Q$2:$R$42,2,0),creditos_sf!$D$2:$AY$99,base_minorista!$A1182,0)</f>
        <v>337580963.55206275</v>
      </c>
      <c r="I1182">
        <f>+HLOOKUP(VLOOKUP($B1182,$Q$2:$R$42,2,0),creditos_sf!$D$103:$AY$200,base_minorista!$A1182,0)</f>
        <v>248320102.00077856</v>
      </c>
      <c r="J1182">
        <f>+HLOOKUP(VLOOKUP($B1182,$Q$2:$R$42,2,0),Costo_fondeo!$D$3:$AY$100,base_minorista!$A1182,0)</f>
        <v>7.6538890220676743</v>
      </c>
      <c r="K1182">
        <f>+HLOOKUP(VLOOKUP($B1182,$Q$2:$R$42,2,0),Costo_provisiones!$D$3:$AY$100,base_minorista!$A1182,0)</f>
        <v>3.0611581466014353</v>
      </c>
      <c r="L1182">
        <f>+HLOOKUP(VLOOKUP($B1182,$Q$2:$R$42,2,0),Morosidad_control!$D$4:$AY$101,base_minorista!$A1182,0)</f>
        <v>9.1356420454181375</v>
      </c>
      <c r="M1182">
        <f ca="1">+OFFSET(Capital_2!$D$2,base_minorista!A1182,0)</f>
        <v>3.850163299057161</v>
      </c>
      <c r="N1182">
        <f>+HLOOKUP(VLOOKUP($B1182,$Q$2:$R$42,2,0),costo_laboral!$E$2:$AZ$99,base_minorista!$A1182,0)</f>
        <v>6.8964739095057253</v>
      </c>
      <c r="O1182">
        <f>+HLOOKUP(VLOOKUP($B1182,$Q$2:$R$42,2,0),Participacion2!$D$2:$AO$99,base_minorista!$A1182,0)</f>
        <v>1.2248914144137302</v>
      </c>
    </row>
    <row r="1183" spans="1:15" ht="16.5" x14ac:dyDescent="0.3">
      <c r="A1183">
        <v>16</v>
      </c>
      <c r="B1183">
        <v>13</v>
      </c>
      <c r="C1183">
        <v>15</v>
      </c>
      <c r="D1183" s="3">
        <v>41333</v>
      </c>
      <c r="E1183" s="33">
        <v>13</v>
      </c>
      <c r="F1183">
        <v>1</v>
      </c>
      <c r="G1183">
        <f>+HLOOKUP(VLOOKUP($B1183,$Q$2:$R$42,2,0),costos_sf!$D$2:$AY$99,base_minorista!$A1183,0)</f>
        <v>116382089.63840215</v>
      </c>
      <c r="H1183">
        <f>+HLOOKUP(VLOOKUP($B1183,$Q$2:$R$42,2,0),creditos_sf!$D$2:$AY$99,base_minorista!$A1183,0)</f>
        <v>331690755.77616739</v>
      </c>
      <c r="I1183">
        <f>+HLOOKUP(VLOOKUP($B1183,$Q$2:$R$42,2,0),creditos_sf!$D$103:$AY$200,base_minorista!$A1183,0)</f>
        <v>249456941.41483951</v>
      </c>
      <c r="J1183">
        <f>+HLOOKUP(VLOOKUP($B1183,$Q$2:$R$42,2,0),Costo_fondeo!$D$3:$AY$100,base_minorista!$A1183,0)</f>
        <v>7.4773239581463935</v>
      </c>
      <c r="K1183">
        <f>+HLOOKUP(VLOOKUP($B1183,$Q$2:$R$42,2,0),Costo_provisiones!$D$3:$AY$100,base_minorista!$A1183,0)</f>
        <v>3.0985460318246099</v>
      </c>
      <c r="L1183">
        <f>+HLOOKUP(VLOOKUP($B1183,$Q$2:$R$42,2,0),Morosidad_control!$D$4:$AY$101,base_minorista!$A1183,0)</f>
        <v>9.2973756372985523</v>
      </c>
      <c r="M1183">
        <f ca="1">+OFFSET(Capital_2!$D$2,base_minorista!A1183,0)</f>
        <v>3.8660657399921172</v>
      </c>
      <c r="N1183">
        <f>+HLOOKUP(VLOOKUP($B1183,$Q$2:$R$42,2,0),costo_laboral!$E$2:$AZ$99,base_minorista!$A1183,0)</f>
        <v>7.0241376072442847</v>
      </c>
      <c r="O1183">
        <f>+HLOOKUP(VLOOKUP($B1183,$Q$2:$R$42,2,0),Participacion2!$D$2:$AO$99,base_minorista!$A1183,0)</f>
        <v>1.2025489968096432</v>
      </c>
    </row>
    <row r="1184" spans="1:15" ht="16.5" x14ac:dyDescent="0.3">
      <c r="A1184">
        <v>17</v>
      </c>
      <c r="B1184">
        <v>13</v>
      </c>
      <c r="C1184">
        <v>16</v>
      </c>
      <c r="D1184" s="3">
        <v>41364</v>
      </c>
      <c r="E1184" s="33">
        <v>13</v>
      </c>
      <c r="F1184">
        <v>1</v>
      </c>
      <c r="G1184">
        <f>+HLOOKUP(VLOOKUP($B1184,$Q$2:$R$42,2,0),costos_sf!$D$2:$AY$99,base_minorista!$A1184,0)</f>
        <v>116042123.92854355</v>
      </c>
      <c r="H1184">
        <f>+HLOOKUP(VLOOKUP($B1184,$Q$2:$R$42,2,0),creditos_sf!$D$2:$AY$99,base_minorista!$A1184,0)</f>
        <v>321416670.97959656</v>
      </c>
      <c r="I1184">
        <f>+HLOOKUP(VLOOKUP($B1184,$Q$2:$R$42,2,0),creditos_sf!$D$103:$AY$200,base_minorista!$A1184,0)</f>
        <v>245127886.419873</v>
      </c>
      <c r="J1184">
        <f>+HLOOKUP(VLOOKUP($B1184,$Q$2:$R$42,2,0),Costo_fondeo!$D$3:$AY$100,base_minorista!$A1184,0)</f>
        <v>7.377153454294799</v>
      </c>
      <c r="K1184">
        <f>+HLOOKUP(VLOOKUP($B1184,$Q$2:$R$42,2,0),Costo_provisiones!$D$3:$AY$100,base_minorista!$A1184,0)</f>
        <v>3.0682618238181556</v>
      </c>
      <c r="L1184">
        <f>+HLOOKUP(VLOOKUP($B1184,$Q$2:$R$42,2,0),Morosidad_control!$D$4:$AY$101,base_minorista!$A1184,0)</f>
        <v>8.9642426591155786</v>
      </c>
      <c r="M1184">
        <f ca="1">+OFFSET(Capital_2!$D$2,base_minorista!A1184,0)</f>
        <v>3.8754391719680488</v>
      </c>
      <c r="N1184">
        <f>+HLOOKUP(VLOOKUP($B1184,$Q$2:$R$42,2,0),costo_laboral!$E$2:$AZ$99,base_minorista!$A1184,0)</f>
        <v>7.1873864041972242</v>
      </c>
      <c r="O1184">
        <f>+HLOOKUP(VLOOKUP($B1184,$Q$2:$R$42,2,0),Participacion2!$D$2:$AO$99,base_minorista!$A1184,0)</f>
        <v>1.1707111840402886</v>
      </c>
    </row>
    <row r="1185" spans="1:15" ht="16.5" x14ac:dyDescent="0.3">
      <c r="A1185">
        <v>18</v>
      </c>
      <c r="B1185">
        <v>13</v>
      </c>
      <c r="C1185">
        <v>17</v>
      </c>
      <c r="D1185" s="3">
        <v>41394</v>
      </c>
      <c r="E1185" s="33">
        <v>13</v>
      </c>
      <c r="F1185">
        <v>1</v>
      </c>
      <c r="G1185">
        <f>+HLOOKUP(VLOOKUP($B1185,$Q$2:$R$42,2,0),costos_sf!$D$2:$AY$99,base_minorista!$A1185,0)</f>
        <v>116796594.14783989</v>
      </c>
      <c r="H1185">
        <f>+HLOOKUP(VLOOKUP($B1185,$Q$2:$R$42,2,0),creditos_sf!$D$2:$AY$99,base_minorista!$A1185,0)</f>
        <v>317817815.151537</v>
      </c>
      <c r="I1185">
        <f>+HLOOKUP(VLOOKUP($B1185,$Q$2:$R$42,2,0),creditos_sf!$D$103:$AY$200,base_minorista!$A1185,0)</f>
        <v>254945300.91484943</v>
      </c>
      <c r="J1185">
        <f>+HLOOKUP(VLOOKUP($B1185,$Q$2:$R$42,2,0),Costo_fondeo!$D$3:$AY$100,base_minorista!$A1185,0)</f>
        <v>7.3084498654933689</v>
      </c>
      <c r="K1185">
        <f>+HLOOKUP(VLOOKUP($B1185,$Q$2:$R$42,2,0),Costo_provisiones!$D$3:$AY$100,base_minorista!$A1185,0)</f>
        <v>3.0446008299774276</v>
      </c>
      <c r="L1185">
        <f>+HLOOKUP(VLOOKUP($B1185,$Q$2:$R$42,2,0),Morosidad_control!$D$4:$AY$101,base_minorista!$A1185,0)</f>
        <v>8.9847595347361366</v>
      </c>
      <c r="M1185">
        <f ca="1">+OFFSET(Capital_2!$D$2,base_minorista!A1185,0)</f>
        <v>3.8611269429337338</v>
      </c>
      <c r="N1185">
        <f>+HLOOKUP(VLOOKUP($B1185,$Q$2:$R$42,2,0),costo_laboral!$E$2:$AZ$99,base_minorista!$A1185,0)</f>
        <v>7.1258005452469044</v>
      </c>
      <c r="O1185">
        <f>+HLOOKUP(VLOOKUP($B1185,$Q$2:$R$42,2,0),Participacion2!$D$2:$AO$99,base_minorista!$A1185,0)</f>
        <v>1.1521688886554302</v>
      </c>
    </row>
    <row r="1186" spans="1:15" ht="16.5" x14ac:dyDescent="0.3">
      <c r="A1186">
        <v>19</v>
      </c>
      <c r="B1186">
        <v>13</v>
      </c>
      <c r="C1186">
        <v>18</v>
      </c>
      <c r="D1186" s="3">
        <v>41425</v>
      </c>
      <c r="E1186" s="33">
        <v>13</v>
      </c>
      <c r="F1186">
        <v>1</v>
      </c>
      <c r="G1186">
        <f>+HLOOKUP(VLOOKUP($B1186,$Q$2:$R$42,2,0),costos_sf!$D$2:$AY$99,base_minorista!$A1186,0)</f>
        <v>117981607.96546923</v>
      </c>
      <c r="H1186">
        <f>+HLOOKUP(VLOOKUP($B1186,$Q$2:$R$42,2,0),creditos_sf!$D$2:$AY$99,base_minorista!$A1186,0)</f>
        <v>318999813.0497371</v>
      </c>
      <c r="I1186">
        <f>+HLOOKUP(VLOOKUP($B1186,$Q$2:$R$42,2,0),creditos_sf!$D$103:$AY$200,base_minorista!$A1186,0)</f>
        <v>258659592.22918245</v>
      </c>
      <c r="J1186">
        <f>+HLOOKUP(VLOOKUP($B1186,$Q$2:$R$42,2,0),Costo_fondeo!$D$3:$AY$100,base_minorista!$A1186,0)</f>
        <v>7.209516132701359</v>
      </c>
      <c r="K1186">
        <f>+HLOOKUP(VLOOKUP($B1186,$Q$2:$R$42,2,0),Costo_provisiones!$D$3:$AY$100,base_minorista!$A1186,0)</f>
        <v>3.1030958373908497</v>
      </c>
      <c r="L1186">
        <f>+HLOOKUP(VLOOKUP($B1186,$Q$2:$R$42,2,0),Morosidad_control!$D$4:$AY$101,base_minorista!$A1186,0)</f>
        <v>9.3998391842927127</v>
      </c>
      <c r="M1186">
        <f ca="1">+OFFSET(Capital_2!$D$2,base_minorista!A1186,0)</f>
        <v>3.8158367264519906</v>
      </c>
      <c r="N1186">
        <f>+HLOOKUP(VLOOKUP($B1186,$Q$2:$R$42,2,0),costo_laboral!$E$2:$AZ$99,base_minorista!$A1186,0)</f>
        <v>7.0928868840641561</v>
      </c>
      <c r="O1186">
        <f>+HLOOKUP(VLOOKUP($B1186,$Q$2:$R$42,2,0),Participacion2!$D$2:$AO$99,base_minorista!$A1186,0)</f>
        <v>1.149230685162552</v>
      </c>
    </row>
    <row r="1187" spans="1:15" ht="16.5" x14ac:dyDescent="0.3">
      <c r="A1187">
        <v>20</v>
      </c>
      <c r="B1187">
        <v>13</v>
      </c>
      <c r="C1187">
        <v>19</v>
      </c>
      <c r="D1187" s="3">
        <v>41455</v>
      </c>
      <c r="E1187" s="33">
        <v>13</v>
      </c>
      <c r="F1187">
        <v>1</v>
      </c>
      <c r="G1187">
        <f>+HLOOKUP(VLOOKUP($B1187,$Q$2:$R$42,2,0),costos_sf!$D$2:$AY$99,base_minorista!$A1187,0)</f>
        <v>119638831.36513862</v>
      </c>
      <c r="H1187">
        <f>+HLOOKUP(VLOOKUP($B1187,$Q$2:$R$42,2,0),creditos_sf!$D$2:$AY$99,base_minorista!$A1187,0)</f>
        <v>321204036.22814709</v>
      </c>
      <c r="I1187">
        <f>+HLOOKUP(VLOOKUP($B1187,$Q$2:$R$42,2,0),creditos_sf!$D$103:$AY$200,base_minorista!$A1187,0)</f>
        <v>302502917.42952222</v>
      </c>
      <c r="J1187">
        <f>+HLOOKUP(VLOOKUP($B1187,$Q$2:$R$42,2,0),Costo_fondeo!$D$3:$AY$100,base_minorista!$A1187,0)</f>
        <v>7.1190832907220853</v>
      </c>
      <c r="K1187">
        <f>+HLOOKUP(VLOOKUP($B1187,$Q$2:$R$42,2,0),Costo_provisiones!$D$3:$AY$100,base_minorista!$A1187,0)</f>
        <v>3.1447327798513882</v>
      </c>
      <c r="L1187">
        <f>+HLOOKUP(VLOOKUP($B1187,$Q$2:$R$42,2,0),Morosidad_control!$D$4:$AY$101,base_minorista!$A1187,0)</f>
        <v>9.0936855520987656</v>
      </c>
      <c r="M1187">
        <f ca="1">+OFFSET(Capital_2!$D$2,base_minorista!A1187,0)</f>
        <v>3.777787965810723</v>
      </c>
      <c r="N1187">
        <f>+HLOOKUP(VLOOKUP($B1187,$Q$2:$R$42,2,0),costo_laboral!$E$2:$AZ$99,base_minorista!$A1187,0)</f>
        <v>6.6283880292917168</v>
      </c>
      <c r="O1187">
        <f>+HLOOKUP(VLOOKUP($B1187,$Q$2:$R$42,2,0),Participacion2!$D$2:$AO$99,base_minorista!$A1187,0)</f>
        <v>1.1605486420072093</v>
      </c>
    </row>
    <row r="1188" spans="1:15" ht="16.5" x14ac:dyDescent="0.3">
      <c r="A1188">
        <v>21</v>
      </c>
      <c r="B1188">
        <v>13</v>
      </c>
      <c r="C1188">
        <v>20</v>
      </c>
      <c r="D1188" s="3">
        <v>41486</v>
      </c>
      <c r="E1188" s="33">
        <v>13</v>
      </c>
      <c r="F1188">
        <v>1</v>
      </c>
      <c r="G1188">
        <f>+HLOOKUP(VLOOKUP($B1188,$Q$2:$R$42,2,0),costos_sf!$D$2:$AY$99,base_minorista!$A1188,0)</f>
        <v>120924987.31283087</v>
      </c>
      <c r="H1188">
        <f>+HLOOKUP(VLOOKUP($B1188,$Q$2:$R$42,2,0),creditos_sf!$D$2:$AY$99,base_minorista!$A1188,0)</f>
        <v>318806012.2754373</v>
      </c>
      <c r="I1188">
        <f>+HLOOKUP(VLOOKUP($B1188,$Q$2:$R$42,2,0),creditos_sf!$D$103:$AY$200,base_minorista!$A1188,0)</f>
        <v>320225232.75959241</v>
      </c>
      <c r="J1188">
        <f>+HLOOKUP(VLOOKUP($B1188,$Q$2:$R$42,2,0),Costo_fondeo!$D$3:$AY$100,base_minorista!$A1188,0)</f>
        <v>7.0620442026020678</v>
      </c>
      <c r="K1188">
        <f>+HLOOKUP(VLOOKUP($B1188,$Q$2:$R$42,2,0),Costo_provisiones!$D$3:$AY$100,base_minorista!$A1188,0)</f>
        <v>3.2074306035415758</v>
      </c>
      <c r="L1188">
        <f>+HLOOKUP(VLOOKUP($B1188,$Q$2:$R$42,2,0),Morosidad_control!$D$4:$AY$101,base_minorista!$A1188,0)</f>
        <v>8.453238030046677</v>
      </c>
      <c r="M1188">
        <f ca="1">+OFFSET(Capital_2!$D$2,base_minorista!A1188,0)</f>
        <v>3.7289387467323043</v>
      </c>
      <c r="N1188">
        <f>+HLOOKUP(VLOOKUP($B1188,$Q$2:$R$42,2,0),costo_laboral!$E$2:$AZ$99,base_minorista!$A1188,0)</f>
        <v>6.4433943571340011</v>
      </c>
      <c r="O1188">
        <f>+HLOOKUP(VLOOKUP($B1188,$Q$2:$R$42,2,0),Participacion2!$D$2:$AO$99,base_minorista!$A1188,0)</f>
        <v>1.1564656411198657</v>
      </c>
    </row>
    <row r="1189" spans="1:15" ht="16.5" x14ac:dyDescent="0.3">
      <c r="A1189">
        <v>22</v>
      </c>
      <c r="B1189">
        <v>13</v>
      </c>
      <c r="C1189">
        <v>21</v>
      </c>
      <c r="D1189" s="3">
        <v>41517</v>
      </c>
      <c r="E1189" s="33">
        <v>13</v>
      </c>
      <c r="F1189">
        <v>1</v>
      </c>
      <c r="G1189">
        <f>+HLOOKUP(VLOOKUP($B1189,$Q$2:$R$42,2,0),costos_sf!$D$2:$AY$99,base_minorista!$A1189,0)</f>
        <v>121294467.23497945</v>
      </c>
      <c r="H1189">
        <f>+HLOOKUP(VLOOKUP($B1189,$Q$2:$R$42,2,0),creditos_sf!$D$2:$AY$99,base_minorista!$A1189,0)</f>
        <v>314073992.76443839</v>
      </c>
      <c r="I1189">
        <f>+HLOOKUP(VLOOKUP($B1189,$Q$2:$R$42,2,0),creditos_sf!$D$103:$AY$200,base_minorista!$A1189,0)</f>
        <v>328545589.18069589</v>
      </c>
      <c r="J1189">
        <f>+HLOOKUP(VLOOKUP($B1189,$Q$2:$R$42,2,0),Costo_fondeo!$D$3:$AY$100,base_minorista!$A1189,0)</f>
        <v>7.0021818270612517</v>
      </c>
      <c r="K1189">
        <f>+HLOOKUP(VLOOKUP($B1189,$Q$2:$R$42,2,0),Costo_provisiones!$D$3:$AY$100,base_minorista!$A1189,0)</f>
        <v>3.2052783688198674</v>
      </c>
      <c r="L1189">
        <f>+HLOOKUP(VLOOKUP($B1189,$Q$2:$R$42,2,0),Morosidad_control!$D$4:$AY$101,base_minorista!$A1189,0)</f>
        <v>8.6707350541777011</v>
      </c>
      <c r="M1189">
        <f ca="1">+OFFSET(Capital_2!$D$2,base_minorista!A1189,0)</f>
        <v>3.6888980520732653</v>
      </c>
      <c r="N1189">
        <f>+HLOOKUP(VLOOKUP($B1189,$Q$2:$R$42,2,0),costo_laboral!$E$2:$AZ$99,base_minorista!$A1189,0)</f>
        <v>6.3463482712174297</v>
      </c>
      <c r="O1189">
        <f>+HLOOKUP(VLOOKUP($B1189,$Q$2:$R$42,2,0),Participacion2!$D$2:$AO$99,base_minorista!$A1189,0)</f>
        <v>1.1382757080188861</v>
      </c>
    </row>
    <row r="1190" spans="1:15" ht="16.5" x14ac:dyDescent="0.3">
      <c r="A1190">
        <v>23</v>
      </c>
      <c r="B1190">
        <v>13</v>
      </c>
      <c r="C1190">
        <v>22</v>
      </c>
      <c r="D1190" s="3">
        <v>41547</v>
      </c>
      <c r="E1190" s="33">
        <v>13</v>
      </c>
      <c r="F1190">
        <v>1</v>
      </c>
      <c r="G1190">
        <f>+HLOOKUP(VLOOKUP($B1190,$Q$2:$R$42,2,0),costos_sf!$D$2:$AY$99,base_minorista!$A1190,0)</f>
        <v>123021870.06618197</v>
      </c>
      <c r="H1190">
        <f>+HLOOKUP(VLOOKUP($B1190,$Q$2:$R$42,2,0),creditos_sf!$D$2:$AY$99,base_minorista!$A1190,0)</f>
        <v>311316651.75045514</v>
      </c>
      <c r="I1190">
        <f>+HLOOKUP(VLOOKUP($B1190,$Q$2:$R$42,2,0),creditos_sf!$D$103:$AY$200,base_minorista!$A1190,0)</f>
        <v>345175731.76199061</v>
      </c>
      <c r="J1190">
        <f>+HLOOKUP(VLOOKUP($B1190,$Q$2:$R$42,2,0),Costo_fondeo!$D$3:$AY$100,base_minorista!$A1190,0)</f>
        <v>6.9543495958759109</v>
      </c>
      <c r="K1190">
        <f>+HLOOKUP(VLOOKUP($B1190,$Q$2:$R$42,2,0),Costo_provisiones!$D$3:$AY$100,base_minorista!$A1190,0)</f>
        <v>3.3004046325767962</v>
      </c>
      <c r="L1190">
        <f>+HLOOKUP(VLOOKUP($B1190,$Q$2:$R$42,2,0),Morosidad_control!$D$4:$AY$101,base_minorista!$A1190,0)</f>
        <v>8.2634129466445767</v>
      </c>
      <c r="M1190">
        <f ca="1">+OFFSET(Capital_2!$D$2,base_minorista!A1190,0)</f>
        <v>3.6532457928608841</v>
      </c>
      <c r="N1190">
        <f>+HLOOKUP(VLOOKUP($B1190,$Q$2:$R$42,2,0),costo_laboral!$E$2:$AZ$99,base_minorista!$A1190,0)</f>
        <v>6.1646645076339022</v>
      </c>
      <c r="O1190">
        <f>+HLOOKUP(VLOOKUP($B1190,$Q$2:$R$42,2,0),Participacion2!$D$2:$AO$99,base_minorista!$A1190,0)</f>
        <v>1.1276181483211873</v>
      </c>
    </row>
    <row r="1191" spans="1:15" ht="16.5" x14ac:dyDescent="0.3">
      <c r="A1191">
        <v>24</v>
      </c>
      <c r="B1191">
        <v>13</v>
      </c>
      <c r="C1191">
        <v>23</v>
      </c>
      <c r="D1191" s="3">
        <v>41578</v>
      </c>
      <c r="E1191" s="33">
        <v>13</v>
      </c>
      <c r="F1191">
        <v>1</v>
      </c>
      <c r="G1191">
        <f>+HLOOKUP(VLOOKUP($B1191,$Q$2:$R$42,2,0),costos_sf!$D$2:$AY$99,base_minorista!$A1191,0)</f>
        <v>125035098.59064841</v>
      </c>
      <c r="H1191">
        <f>+HLOOKUP(VLOOKUP($B1191,$Q$2:$R$42,2,0),creditos_sf!$D$2:$AY$99,base_minorista!$A1191,0)</f>
        <v>310013075.46722937</v>
      </c>
      <c r="I1191">
        <f>+HLOOKUP(VLOOKUP($B1191,$Q$2:$R$42,2,0),creditos_sf!$D$103:$AY$200,base_minorista!$A1191,0)</f>
        <v>355352511.98484772</v>
      </c>
      <c r="J1191">
        <f>+HLOOKUP(VLOOKUP($B1191,$Q$2:$R$42,2,0),Costo_fondeo!$D$3:$AY$100,base_minorista!$A1191,0)</f>
        <v>6.9088851790186157</v>
      </c>
      <c r="K1191">
        <f>+HLOOKUP(VLOOKUP($B1191,$Q$2:$R$42,2,0),Costo_provisiones!$D$3:$AY$100,base_minorista!$A1191,0)</f>
        <v>3.4015358116129684</v>
      </c>
      <c r="L1191">
        <f>+HLOOKUP(VLOOKUP($B1191,$Q$2:$R$42,2,0),Morosidad_control!$D$4:$AY$101,base_minorista!$A1191,0)</f>
        <v>8.7131837699550125</v>
      </c>
      <c r="M1191">
        <f ca="1">+OFFSET(Capital_2!$D$2,base_minorista!A1191,0)</f>
        <v>3.6199379690818381</v>
      </c>
      <c r="N1191">
        <f>+HLOOKUP(VLOOKUP($B1191,$Q$2:$R$42,2,0),costo_laboral!$E$2:$AZ$99,base_minorista!$A1191,0)</f>
        <v>6.0455276170657779</v>
      </c>
      <c r="O1191">
        <f>+HLOOKUP(VLOOKUP($B1191,$Q$2:$R$42,2,0),Participacion2!$D$2:$AO$99,base_minorista!$A1191,0)</f>
        <v>1.1143098047538813</v>
      </c>
    </row>
    <row r="1192" spans="1:15" ht="16.5" x14ac:dyDescent="0.3">
      <c r="A1192">
        <v>25</v>
      </c>
      <c r="B1192">
        <v>13</v>
      </c>
      <c r="C1192">
        <v>24</v>
      </c>
      <c r="D1192" s="3">
        <v>41608</v>
      </c>
      <c r="E1192" s="33">
        <v>13</v>
      </c>
      <c r="F1192">
        <v>1</v>
      </c>
      <c r="G1192">
        <f>+HLOOKUP(VLOOKUP($B1192,$Q$2:$R$42,2,0),costos_sf!$D$2:$AY$99,base_minorista!$A1192,0)</f>
        <v>130411859.52172656</v>
      </c>
      <c r="H1192">
        <f>+HLOOKUP(VLOOKUP($B1192,$Q$2:$R$42,2,0),creditos_sf!$D$2:$AY$99,base_minorista!$A1192,0)</f>
        <v>310467401.44392276</v>
      </c>
      <c r="I1192">
        <f>+HLOOKUP(VLOOKUP($B1192,$Q$2:$R$42,2,0),creditos_sf!$D$103:$AY$200,base_minorista!$A1192,0)</f>
        <v>372055554.96117353</v>
      </c>
      <c r="J1192">
        <f>+HLOOKUP(VLOOKUP($B1192,$Q$2:$R$42,2,0),Costo_fondeo!$D$3:$AY$100,base_minorista!$A1192,0)</f>
        <v>6.8422196865669767</v>
      </c>
      <c r="K1192">
        <f>+HLOOKUP(VLOOKUP($B1192,$Q$2:$R$42,2,0),Costo_provisiones!$D$3:$AY$100,base_minorista!$A1192,0)</f>
        <v>4.1816619757433875</v>
      </c>
      <c r="L1192">
        <f>+HLOOKUP(VLOOKUP($B1192,$Q$2:$R$42,2,0),Morosidad_control!$D$4:$AY$101,base_minorista!$A1192,0)</f>
        <v>8.8265231052203248</v>
      </c>
      <c r="M1192">
        <f ca="1">+OFFSET(Capital_2!$D$2,base_minorista!A1192,0)</f>
        <v>3.5647933704456456</v>
      </c>
      <c r="N1192">
        <f>+HLOOKUP(VLOOKUP($B1192,$Q$2:$R$42,2,0),costo_laboral!$E$2:$AZ$99,base_minorista!$A1192,0)</f>
        <v>5.7040026055673421</v>
      </c>
      <c r="O1192">
        <f>+HLOOKUP(VLOOKUP($B1192,$Q$2:$R$42,2,0),Participacion2!$D$2:$AO$99,base_minorista!$A1192,0)</f>
        <v>1.0922006236841784</v>
      </c>
    </row>
    <row r="1193" spans="1:15" ht="16.5" x14ac:dyDescent="0.3">
      <c r="A1193">
        <v>26</v>
      </c>
      <c r="B1193">
        <v>13</v>
      </c>
      <c r="C1193">
        <v>25</v>
      </c>
      <c r="D1193" s="3">
        <v>41639</v>
      </c>
      <c r="E1193" s="33">
        <v>13</v>
      </c>
      <c r="F1193">
        <v>1</v>
      </c>
      <c r="G1193">
        <f>+HLOOKUP(VLOOKUP($B1193,$Q$2:$R$42,2,0),costos_sf!$D$2:$AY$99,base_minorista!$A1193,0)</f>
        <v>132096586.72380137</v>
      </c>
      <c r="H1193">
        <f>+HLOOKUP(VLOOKUP($B1193,$Q$2:$R$42,2,0),creditos_sf!$D$2:$AY$99,base_minorista!$A1193,0)</f>
        <v>301909123.38941962</v>
      </c>
      <c r="I1193">
        <f>+HLOOKUP(VLOOKUP($B1193,$Q$2:$R$42,2,0),creditos_sf!$D$103:$AY$200,base_minorista!$A1193,0)</f>
        <v>378083459.72342265</v>
      </c>
      <c r="J1193">
        <f>+HLOOKUP(VLOOKUP($B1193,$Q$2:$R$42,2,0),Costo_fondeo!$D$3:$AY$100,base_minorista!$A1193,0)</f>
        <v>6.7852608121174844</v>
      </c>
      <c r="K1193">
        <f>+HLOOKUP(VLOOKUP($B1193,$Q$2:$R$42,2,0),Costo_provisiones!$D$3:$AY$100,base_minorista!$A1193,0)</f>
        <v>4.2260200991058161</v>
      </c>
      <c r="L1193">
        <f>+HLOOKUP(VLOOKUP($B1193,$Q$2:$R$42,2,0),Morosidad_control!$D$4:$AY$101,base_minorista!$A1193,0)</f>
        <v>8.4028202344156497</v>
      </c>
      <c r="M1193">
        <f ca="1">+OFFSET(Capital_2!$D$2,base_minorista!A1193,0)</f>
        <v>3.5095726367283766</v>
      </c>
      <c r="N1193">
        <f>+HLOOKUP(VLOOKUP($B1193,$Q$2:$R$42,2,0),costo_laboral!$E$2:$AZ$99,base_minorista!$A1193,0)</f>
        <v>5.7858288984227038</v>
      </c>
      <c r="O1193">
        <f>+HLOOKUP(VLOOKUP($B1193,$Q$2:$R$42,2,0),Participacion2!$D$2:$AO$99,base_minorista!$A1193,0)</f>
        <v>1.0848938467713354</v>
      </c>
    </row>
    <row r="1194" spans="1:15" ht="16.5" x14ac:dyDescent="0.3">
      <c r="A1194">
        <v>27</v>
      </c>
      <c r="B1194">
        <v>13</v>
      </c>
      <c r="C1194">
        <v>26</v>
      </c>
      <c r="D1194" s="3">
        <v>41670</v>
      </c>
      <c r="E1194" s="33">
        <v>14</v>
      </c>
      <c r="F1194">
        <v>1</v>
      </c>
      <c r="G1194">
        <f>+HLOOKUP(VLOOKUP($B1194,$Q$2:$R$42,2,0),costos_sf!$D$2:$AY$99,base_minorista!$A1194,0)</f>
        <v>131788356.27067536</v>
      </c>
      <c r="H1194">
        <f>+HLOOKUP(VLOOKUP($B1194,$Q$2:$R$42,2,0),creditos_sf!$D$2:$AY$99,base_minorista!$A1194,0)</f>
        <v>295591253.5585081</v>
      </c>
      <c r="I1194">
        <f>+HLOOKUP(VLOOKUP($B1194,$Q$2:$R$42,2,0),creditos_sf!$D$103:$AY$200,base_minorista!$A1194,0)</f>
        <v>381588477.7642709</v>
      </c>
      <c r="J1194">
        <f>+HLOOKUP(VLOOKUP($B1194,$Q$2:$R$42,2,0),Costo_fondeo!$D$3:$AY$100,base_minorista!$A1194,0)</f>
        <v>6.7316203555988512</v>
      </c>
      <c r="K1194">
        <f>+HLOOKUP(VLOOKUP($B1194,$Q$2:$R$42,2,0),Costo_provisiones!$D$3:$AY$100,base_minorista!$A1194,0)</f>
        <v>4.168472316431961</v>
      </c>
      <c r="L1194">
        <f>+HLOOKUP(VLOOKUP($B1194,$Q$2:$R$42,2,0),Morosidad_control!$D$4:$AY$101,base_minorista!$A1194,0)</f>
        <v>8.9995464310002209</v>
      </c>
      <c r="M1194">
        <f ca="1">+OFFSET(Capital_2!$D$2,base_minorista!A1194,0)</f>
        <v>3.4442162995780268</v>
      </c>
      <c r="N1194">
        <f>+HLOOKUP(VLOOKUP($B1194,$Q$2:$R$42,2,0),costo_laboral!$E$2:$AZ$99,base_minorista!$A1194,0)</f>
        <v>5.7435247775143887</v>
      </c>
      <c r="O1194">
        <f>+HLOOKUP(VLOOKUP($B1194,$Q$2:$R$42,2,0),Participacion2!$D$2:$AO$99,base_minorista!$A1194,0)</f>
        <v>1.0703629816323204</v>
      </c>
    </row>
    <row r="1195" spans="1:15" ht="16.5" x14ac:dyDescent="0.3">
      <c r="A1195">
        <v>28</v>
      </c>
      <c r="B1195">
        <v>13</v>
      </c>
      <c r="C1195">
        <v>27</v>
      </c>
      <c r="D1195" s="3">
        <v>41698</v>
      </c>
      <c r="E1195" s="33">
        <v>14</v>
      </c>
      <c r="F1195">
        <v>1</v>
      </c>
      <c r="G1195">
        <f>+HLOOKUP(VLOOKUP($B1195,$Q$2:$R$42,2,0),costos_sf!$D$2:$AY$99,base_minorista!$A1195,0)</f>
        <v>131954573.81455576</v>
      </c>
      <c r="H1195">
        <f>+HLOOKUP(VLOOKUP($B1195,$Q$2:$R$42,2,0),creditos_sf!$D$2:$AY$99,base_minorista!$A1195,0)</f>
        <v>284740648.70920211</v>
      </c>
      <c r="I1195">
        <f>+HLOOKUP(VLOOKUP($B1195,$Q$2:$R$42,2,0),creditos_sf!$D$103:$AY$200,base_minorista!$A1195,0)</f>
        <v>387797624.29788584</v>
      </c>
      <c r="J1195">
        <f>+HLOOKUP(VLOOKUP($B1195,$Q$2:$R$42,2,0),Costo_fondeo!$D$3:$AY$100,base_minorista!$A1195,0)</f>
        <v>6.6372882295496778</v>
      </c>
      <c r="K1195">
        <f>+HLOOKUP(VLOOKUP($B1195,$Q$2:$R$42,2,0),Costo_provisiones!$D$3:$AY$100,base_minorista!$A1195,0)</f>
        <v>4.2575465382211268</v>
      </c>
      <c r="L1195">
        <f>+HLOOKUP(VLOOKUP($B1195,$Q$2:$R$42,2,0),Morosidad_control!$D$4:$AY$101,base_minorista!$A1195,0)</f>
        <v>9.2186874915783381</v>
      </c>
      <c r="M1195">
        <f ca="1">+OFFSET(Capital_2!$D$2,base_minorista!A1195,0)</f>
        <v>3.3651511548182853</v>
      </c>
      <c r="N1195">
        <f>+HLOOKUP(VLOOKUP($B1195,$Q$2:$R$42,2,0),costo_laboral!$E$2:$AZ$99,base_minorista!$A1195,0)</f>
        <v>5.7247143060903616</v>
      </c>
      <c r="O1195">
        <f>+HLOOKUP(VLOOKUP($B1195,$Q$2:$R$42,2,0),Participacion2!$D$2:$AO$99,base_minorista!$A1195,0)</f>
        <v>1.0467617438768724</v>
      </c>
    </row>
    <row r="1196" spans="1:15" ht="16.5" x14ac:dyDescent="0.3">
      <c r="A1196">
        <v>29</v>
      </c>
      <c r="B1196">
        <v>13</v>
      </c>
      <c r="C1196">
        <v>28</v>
      </c>
      <c r="D1196" s="3">
        <v>41729</v>
      </c>
      <c r="E1196" s="33">
        <v>14</v>
      </c>
      <c r="F1196">
        <v>1</v>
      </c>
      <c r="G1196">
        <f>+HLOOKUP(VLOOKUP($B1196,$Q$2:$R$42,2,0),costos_sf!$D$2:$AY$99,base_minorista!$A1196,0)</f>
        <v>132914530.46537647</v>
      </c>
      <c r="H1196">
        <f>+HLOOKUP(VLOOKUP($B1196,$Q$2:$R$42,2,0),creditos_sf!$D$2:$AY$99,base_minorista!$A1196,0)</f>
        <v>273611779.49176449</v>
      </c>
      <c r="I1196">
        <f>+HLOOKUP(VLOOKUP($B1196,$Q$2:$R$42,2,0),creditos_sf!$D$103:$AY$200,base_minorista!$A1196,0)</f>
        <v>386978055.06549728</v>
      </c>
      <c r="J1196">
        <f>+HLOOKUP(VLOOKUP($B1196,$Q$2:$R$42,2,0),Costo_fondeo!$D$3:$AY$100,base_minorista!$A1196,0)</f>
        <v>6.5494458681508636</v>
      </c>
      <c r="K1196">
        <f>+HLOOKUP(VLOOKUP($B1196,$Q$2:$R$42,2,0),Costo_provisiones!$D$3:$AY$100,base_minorista!$A1196,0)</f>
        <v>4.5103406794215291</v>
      </c>
      <c r="L1196">
        <f>+HLOOKUP(VLOOKUP($B1196,$Q$2:$R$42,2,0),Morosidad_control!$D$4:$AY$101,base_minorista!$A1196,0)</f>
        <v>9.7475845200553266</v>
      </c>
      <c r="M1196">
        <f ca="1">+OFFSET(Capital_2!$D$2,base_minorista!A1196,0)</f>
        <v>3.2958556767962262</v>
      </c>
      <c r="N1196">
        <f>+HLOOKUP(VLOOKUP($B1196,$Q$2:$R$42,2,0),costo_laboral!$E$2:$AZ$99,base_minorista!$A1196,0)</f>
        <v>5.775659477744945</v>
      </c>
      <c r="O1196">
        <f>+HLOOKUP(VLOOKUP($B1196,$Q$2:$R$42,2,0),Participacion2!$D$2:$AO$99,base_minorista!$A1196,0)</f>
        <v>1.0076037664945412</v>
      </c>
    </row>
    <row r="1197" spans="1:15" ht="16.5" x14ac:dyDescent="0.3">
      <c r="A1197">
        <v>30</v>
      </c>
      <c r="B1197">
        <v>13</v>
      </c>
      <c r="C1197">
        <v>29</v>
      </c>
      <c r="D1197" s="3">
        <v>41759</v>
      </c>
      <c r="E1197" s="33">
        <v>14</v>
      </c>
      <c r="F1197">
        <v>1</v>
      </c>
      <c r="G1197">
        <f>+HLOOKUP(VLOOKUP($B1197,$Q$2:$R$42,2,0),costos_sf!$D$2:$AY$99,base_minorista!$A1197,0)</f>
        <v>133408306.20531304</v>
      </c>
      <c r="H1197">
        <f>+HLOOKUP(VLOOKUP($B1197,$Q$2:$R$42,2,0),creditos_sf!$D$2:$AY$99,base_minorista!$A1197,0)</f>
        <v>272540091.77299768</v>
      </c>
      <c r="I1197">
        <f>+HLOOKUP(VLOOKUP($B1197,$Q$2:$R$42,2,0),creditos_sf!$D$103:$AY$200,base_minorista!$A1197,0)</f>
        <v>385461454.58498293</v>
      </c>
      <c r="J1197">
        <f>+HLOOKUP(VLOOKUP($B1197,$Q$2:$R$42,2,0),Costo_fondeo!$D$3:$AY$100,base_minorista!$A1197,0)</f>
        <v>6.430706571443519</v>
      </c>
      <c r="K1197">
        <f>+HLOOKUP(VLOOKUP($B1197,$Q$2:$R$42,2,0),Costo_provisiones!$D$3:$AY$100,base_minorista!$A1197,0)</f>
        <v>4.6490420337212655</v>
      </c>
      <c r="L1197">
        <f>+HLOOKUP(VLOOKUP($B1197,$Q$2:$R$42,2,0),Morosidad_control!$D$4:$AY$101,base_minorista!$A1197,0)</f>
        <v>10.318844722673024</v>
      </c>
      <c r="M1197">
        <f ca="1">+OFFSET(Capital_2!$D$2,base_minorista!A1197,0)</f>
        <v>3.2437779376973728</v>
      </c>
      <c r="N1197">
        <f>+HLOOKUP(VLOOKUP($B1197,$Q$2:$R$42,2,0),costo_laboral!$E$2:$AZ$99,base_minorista!$A1197,0)</f>
        <v>5.7547739285812902</v>
      </c>
      <c r="O1197">
        <f>+HLOOKUP(VLOOKUP($B1197,$Q$2:$R$42,2,0),Participacion2!$D$2:$AO$99,base_minorista!$A1197,0)</f>
        <v>1.0035455916565514</v>
      </c>
    </row>
    <row r="1198" spans="1:15" ht="16.5" x14ac:dyDescent="0.3">
      <c r="A1198">
        <v>31</v>
      </c>
      <c r="B1198">
        <v>13</v>
      </c>
      <c r="C1198">
        <v>30</v>
      </c>
      <c r="D1198" s="3">
        <v>41790</v>
      </c>
      <c r="E1198" s="33">
        <v>14</v>
      </c>
      <c r="F1198">
        <v>1</v>
      </c>
      <c r="G1198">
        <f>+HLOOKUP(VLOOKUP($B1198,$Q$2:$R$42,2,0),costos_sf!$D$2:$AY$99,base_minorista!$A1198,0)</f>
        <v>134179663.67146514</v>
      </c>
      <c r="H1198">
        <f>+HLOOKUP(VLOOKUP($B1198,$Q$2:$R$42,2,0),creditos_sf!$D$2:$AY$99,base_minorista!$A1198,0)</f>
        <v>263303224.27900088</v>
      </c>
      <c r="I1198">
        <f>+HLOOKUP(VLOOKUP($B1198,$Q$2:$R$42,2,0),creditos_sf!$D$103:$AY$200,base_minorista!$A1198,0)</f>
        <v>378424656.41631764</v>
      </c>
      <c r="J1198">
        <f>+HLOOKUP(VLOOKUP($B1198,$Q$2:$R$42,2,0),Costo_fondeo!$D$3:$AY$100,base_minorista!$A1198,0)</f>
        <v>6.3806735249754762</v>
      </c>
      <c r="K1198">
        <f>+HLOOKUP(VLOOKUP($B1198,$Q$2:$R$42,2,0),Costo_provisiones!$D$3:$AY$100,base_minorista!$A1198,0)</f>
        <v>4.7619345725041908</v>
      </c>
      <c r="L1198">
        <f>+HLOOKUP(VLOOKUP($B1198,$Q$2:$R$42,2,0),Morosidad_control!$D$4:$AY$101,base_minorista!$A1198,0)</f>
        <v>13.900411742881779</v>
      </c>
      <c r="M1198">
        <f ca="1">+OFFSET(Capital_2!$D$2,base_minorista!A1198,0)</f>
        <v>3.2095324879825831</v>
      </c>
      <c r="N1198">
        <f>+HLOOKUP(VLOOKUP($B1198,$Q$2:$R$42,2,0),costo_laboral!$E$2:$AZ$99,base_minorista!$A1198,0)</f>
        <v>5.8839163435284751</v>
      </c>
      <c r="O1198">
        <f>+HLOOKUP(VLOOKUP($B1198,$Q$2:$R$42,2,0),Participacion2!$D$2:$AO$99,base_minorista!$A1198,0)</f>
        <v>0.9710937091827978</v>
      </c>
    </row>
    <row r="1199" spans="1:15" ht="16.5" x14ac:dyDescent="0.3">
      <c r="A1199">
        <v>32</v>
      </c>
      <c r="B1199">
        <v>13</v>
      </c>
      <c r="C1199">
        <v>31</v>
      </c>
      <c r="D1199" s="3">
        <v>41820</v>
      </c>
      <c r="E1199" s="33">
        <v>14</v>
      </c>
      <c r="F1199">
        <v>1</v>
      </c>
      <c r="G1199">
        <f>+HLOOKUP(VLOOKUP($B1199,$Q$2:$R$42,2,0),costos_sf!$D$2:$AY$99,base_minorista!$A1199,0)</f>
        <v>133974001.96391246</v>
      </c>
      <c r="H1199">
        <f>+HLOOKUP(VLOOKUP($B1199,$Q$2:$R$42,2,0),creditos_sf!$D$2:$AY$99,base_minorista!$A1199,0)</f>
        <v>263268159.78916153</v>
      </c>
      <c r="I1199">
        <f>+HLOOKUP(VLOOKUP($B1199,$Q$2:$R$42,2,0),creditos_sf!$D$103:$AY$200,base_minorista!$A1199,0)</f>
        <v>341512555.2022534</v>
      </c>
      <c r="J1199">
        <f>+HLOOKUP(VLOOKUP($B1199,$Q$2:$R$42,2,0),Costo_fondeo!$D$3:$AY$100,base_minorista!$A1199,0)</f>
        <v>6.2962039106355894</v>
      </c>
      <c r="K1199">
        <f>+HLOOKUP(VLOOKUP($B1199,$Q$2:$R$42,2,0),Costo_provisiones!$D$3:$AY$100,base_minorista!$A1199,0)</f>
        <v>4.9079373423431498</v>
      </c>
      <c r="L1199">
        <f>+HLOOKUP(VLOOKUP($B1199,$Q$2:$R$42,2,0),Morosidad_control!$D$4:$AY$101,base_minorista!$A1199,0)</f>
        <v>17.419508913392352</v>
      </c>
      <c r="M1199">
        <f ca="1">+OFFSET(Capital_2!$D$2,base_minorista!A1199,0)</f>
        <v>3.1850428382831848</v>
      </c>
      <c r="N1199">
        <f>+HLOOKUP(VLOOKUP($B1199,$Q$2:$R$42,2,0),costo_laboral!$E$2:$AZ$99,base_minorista!$A1199,0)</f>
        <v>6.218138866832863</v>
      </c>
      <c r="O1199">
        <f>+HLOOKUP(VLOOKUP($B1199,$Q$2:$R$42,2,0),Participacion2!$D$2:$AO$99,base_minorista!$A1199,0)</f>
        <v>0.96810304896410782</v>
      </c>
    </row>
    <row r="1200" spans="1:15" ht="16.5" x14ac:dyDescent="0.3">
      <c r="A1200">
        <v>33</v>
      </c>
      <c r="B1200">
        <v>13</v>
      </c>
      <c r="C1200">
        <v>32</v>
      </c>
      <c r="D1200" s="3">
        <v>41851</v>
      </c>
      <c r="E1200" s="33">
        <v>14</v>
      </c>
      <c r="F1200">
        <v>1</v>
      </c>
      <c r="G1200">
        <f>+HLOOKUP(VLOOKUP($B1200,$Q$2:$R$42,2,0),costos_sf!$D$2:$AY$99,base_minorista!$A1200,0)</f>
        <v>131006085.45631035</v>
      </c>
      <c r="H1200">
        <f>+HLOOKUP(VLOOKUP($B1200,$Q$2:$R$42,2,0),creditos_sf!$D$2:$AY$99,base_minorista!$A1200,0)</f>
        <v>255966689.05654606</v>
      </c>
      <c r="I1200">
        <f>+HLOOKUP(VLOOKUP($B1200,$Q$2:$R$42,2,0),creditos_sf!$D$103:$AY$200,base_minorista!$A1200,0)</f>
        <v>327573240.23154068</v>
      </c>
      <c r="J1200">
        <f>+HLOOKUP(VLOOKUP($B1200,$Q$2:$R$42,2,0),Costo_fondeo!$D$3:$AY$100,base_minorista!$A1200,0)</f>
        <v>6.1944182486824868</v>
      </c>
      <c r="K1200">
        <f>+HLOOKUP(VLOOKUP($B1200,$Q$2:$R$42,2,0),Costo_provisiones!$D$3:$AY$100,base_minorista!$A1200,0)</f>
        <v>4.7742359763815259</v>
      </c>
      <c r="L1200">
        <f>+HLOOKUP(VLOOKUP($B1200,$Q$2:$R$42,2,0),Morosidad_control!$D$4:$AY$101,base_minorista!$A1200,0)</f>
        <v>18.992645866396089</v>
      </c>
      <c r="M1200">
        <f ca="1">+OFFSET(Capital_2!$D$2,base_minorista!A1200,0)</f>
        <v>3.1704105350092515</v>
      </c>
      <c r="N1200">
        <f>+HLOOKUP(VLOOKUP($B1200,$Q$2:$R$42,2,0),costo_laboral!$E$2:$AZ$99,base_minorista!$A1200,0)</f>
        <v>6.4067147457224127</v>
      </c>
      <c r="O1200">
        <f>+HLOOKUP(VLOOKUP($B1200,$Q$2:$R$42,2,0),Participacion2!$D$2:$AO$99,base_minorista!$A1200,0)</f>
        <v>0.94365042611490191</v>
      </c>
    </row>
    <row r="1201" spans="1:15" ht="16.5" x14ac:dyDescent="0.3">
      <c r="A1201">
        <v>34</v>
      </c>
      <c r="B1201">
        <v>13</v>
      </c>
      <c r="C1201">
        <v>33</v>
      </c>
      <c r="D1201" s="3">
        <v>41882</v>
      </c>
      <c r="E1201" s="33">
        <v>14</v>
      </c>
      <c r="F1201">
        <v>1</v>
      </c>
      <c r="G1201">
        <f>+HLOOKUP(VLOOKUP($B1201,$Q$2:$R$42,2,0),costos_sf!$D$2:$AY$99,base_minorista!$A1201,0)</f>
        <v>129457481.15445288</v>
      </c>
      <c r="H1201">
        <f>+HLOOKUP(VLOOKUP($B1201,$Q$2:$R$42,2,0),creditos_sf!$D$2:$AY$99,base_minorista!$A1201,0)</f>
        <v>252628441.7946645</v>
      </c>
      <c r="I1201">
        <f>+HLOOKUP(VLOOKUP($B1201,$Q$2:$R$42,2,0),creditos_sf!$D$103:$AY$200,base_minorista!$A1201,0)</f>
        <v>317284380.7855792</v>
      </c>
      <c r="J1201">
        <f>+HLOOKUP(VLOOKUP($B1201,$Q$2:$R$42,2,0),Costo_fondeo!$D$3:$AY$100,base_minorista!$A1201,0)</f>
        <v>6.0894216576053681</v>
      </c>
      <c r="K1201">
        <f>+HLOOKUP(VLOOKUP($B1201,$Q$2:$R$42,2,0),Costo_provisiones!$D$3:$AY$100,base_minorista!$A1201,0)</f>
        <v>4.7085944756370717</v>
      </c>
      <c r="L1201">
        <f>+HLOOKUP(VLOOKUP($B1201,$Q$2:$R$42,2,0),Morosidad_control!$D$4:$AY$101,base_minorista!$A1201,0)</f>
        <v>20.162054470466394</v>
      </c>
      <c r="M1201">
        <f ca="1">+OFFSET(Capital_2!$D$2,base_minorista!A1201,0)</f>
        <v>3.1468414088192862</v>
      </c>
      <c r="N1201">
        <f>+HLOOKUP(VLOOKUP($B1201,$Q$2:$R$42,2,0),costo_laboral!$E$2:$AZ$99,base_minorista!$A1201,0)</f>
        <v>6.6313789614877647</v>
      </c>
      <c r="O1201">
        <f>+HLOOKUP(VLOOKUP($B1201,$Q$2:$R$42,2,0),Participacion2!$D$2:$AO$99,base_minorista!$A1201,0)</f>
        <v>0.92278924403738893</v>
      </c>
    </row>
    <row r="1202" spans="1:15" ht="16.5" x14ac:dyDescent="0.3">
      <c r="A1202">
        <v>35</v>
      </c>
      <c r="B1202">
        <v>13</v>
      </c>
      <c r="C1202">
        <v>34</v>
      </c>
      <c r="D1202" s="3">
        <v>41912</v>
      </c>
      <c r="E1202" s="33">
        <v>14</v>
      </c>
      <c r="F1202">
        <v>1</v>
      </c>
      <c r="G1202">
        <f>+HLOOKUP(VLOOKUP($B1202,$Q$2:$R$42,2,0),costos_sf!$D$2:$AY$99,base_minorista!$A1202,0)</f>
        <v>126575810.73231143</v>
      </c>
      <c r="H1202">
        <f>+HLOOKUP(VLOOKUP($B1202,$Q$2:$R$42,2,0),creditos_sf!$D$2:$AY$99,base_minorista!$A1202,0)</f>
        <v>248883714.61285627</v>
      </c>
      <c r="I1202">
        <f>+HLOOKUP(VLOOKUP($B1202,$Q$2:$R$42,2,0),creditos_sf!$D$103:$AY$200,base_minorista!$A1202,0)</f>
        <v>311746502.96239424</v>
      </c>
      <c r="J1202">
        <f>+HLOOKUP(VLOOKUP($B1202,$Q$2:$R$42,2,0),Costo_fondeo!$D$3:$AY$100,base_minorista!$A1202,0)</f>
        <v>6.011669913045246</v>
      </c>
      <c r="K1202">
        <f>+HLOOKUP(VLOOKUP($B1202,$Q$2:$R$42,2,0),Costo_provisiones!$D$3:$AY$100,base_minorista!$A1202,0)</f>
        <v>4.5738075468794648</v>
      </c>
      <c r="L1202">
        <f>+HLOOKUP(VLOOKUP($B1202,$Q$2:$R$42,2,0),Morosidad_control!$D$4:$AY$101,base_minorista!$A1202,0)</f>
        <v>20.772158456901668</v>
      </c>
      <c r="M1202">
        <f ca="1">+OFFSET(Capital_2!$D$2,base_minorista!A1202,0)</f>
        <v>3.1301745437504462</v>
      </c>
      <c r="N1202">
        <f>+HLOOKUP(VLOOKUP($B1202,$Q$2:$R$42,2,0),costo_laboral!$E$2:$AZ$99,base_minorista!$A1202,0)</f>
        <v>6.7334436412552323</v>
      </c>
      <c r="O1202">
        <f>+HLOOKUP(VLOOKUP($B1202,$Q$2:$R$42,2,0),Participacion2!$D$2:$AO$99,base_minorista!$A1202,0)</f>
        <v>0.90815493208566656</v>
      </c>
    </row>
    <row r="1203" spans="1:15" ht="16.5" x14ac:dyDescent="0.3">
      <c r="A1203">
        <v>36</v>
      </c>
      <c r="B1203">
        <v>13</v>
      </c>
      <c r="C1203">
        <v>35</v>
      </c>
      <c r="D1203" s="3">
        <v>41943</v>
      </c>
      <c r="E1203" s="33">
        <v>14</v>
      </c>
      <c r="F1203">
        <v>1</v>
      </c>
      <c r="G1203">
        <f>+HLOOKUP(VLOOKUP($B1203,$Q$2:$R$42,2,0),costos_sf!$D$2:$AY$99,base_minorista!$A1203,0)</f>
        <v>122782980.26892428</v>
      </c>
      <c r="H1203">
        <f>+HLOOKUP(VLOOKUP($B1203,$Q$2:$R$42,2,0),creditos_sf!$D$2:$AY$99,base_minorista!$A1203,0)</f>
        <v>244480325.88087228</v>
      </c>
      <c r="I1203">
        <f>+HLOOKUP(VLOOKUP($B1203,$Q$2:$R$42,2,0),creditos_sf!$D$103:$AY$200,base_minorista!$A1203,0)</f>
        <v>306126974.69717765</v>
      </c>
      <c r="J1203">
        <f>+HLOOKUP(VLOOKUP($B1203,$Q$2:$R$42,2,0),Costo_fondeo!$D$3:$AY$100,base_minorista!$A1203,0)</f>
        <v>5.9159694850131794</v>
      </c>
      <c r="K1203">
        <f>+HLOOKUP(VLOOKUP($B1203,$Q$2:$R$42,2,0),Costo_provisiones!$D$3:$AY$100,base_minorista!$A1203,0)</f>
        <v>4.4041200271113068</v>
      </c>
      <c r="L1203">
        <f>+HLOOKUP(VLOOKUP($B1203,$Q$2:$R$42,2,0),Morosidad_control!$D$4:$AY$101,base_minorista!$A1203,0)</f>
        <v>22.686262263002217</v>
      </c>
      <c r="M1203">
        <f ca="1">+OFFSET(Capital_2!$D$2,base_minorista!A1203,0)</f>
        <v>3.1052199516205063</v>
      </c>
      <c r="N1203">
        <f>+HLOOKUP(VLOOKUP($B1203,$Q$2:$R$42,2,0),costo_laboral!$E$2:$AZ$99,base_minorista!$A1203,0)</f>
        <v>6.8335509182436205</v>
      </c>
      <c r="O1203">
        <f>+HLOOKUP(VLOOKUP($B1203,$Q$2:$R$42,2,0),Participacion2!$D$2:$AO$99,base_minorista!$A1203,0)</f>
        <v>0.89383757457462032</v>
      </c>
    </row>
    <row r="1204" spans="1:15" ht="16.5" x14ac:dyDescent="0.3">
      <c r="A1204">
        <v>37</v>
      </c>
      <c r="B1204">
        <v>13</v>
      </c>
      <c r="C1204">
        <v>36</v>
      </c>
      <c r="D1204" s="3">
        <v>41973</v>
      </c>
      <c r="E1204" s="33">
        <v>14</v>
      </c>
      <c r="F1204">
        <v>1</v>
      </c>
      <c r="G1204">
        <f>+HLOOKUP(VLOOKUP($B1204,$Q$2:$R$42,2,0),costos_sf!$D$2:$AY$99,base_minorista!$A1204,0)</f>
        <v>114949825.18192309</v>
      </c>
      <c r="H1204">
        <f>+HLOOKUP(VLOOKUP($B1204,$Q$2:$R$42,2,0),creditos_sf!$D$2:$AY$99,base_minorista!$A1204,0)</f>
        <v>235786837.92870665</v>
      </c>
      <c r="I1204">
        <f>+HLOOKUP(VLOOKUP($B1204,$Q$2:$R$42,2,0),creditos_sf!$D$103:$AY$200,base_minorista!$A1204,0)</f>
        <v>298950902.48454726</v>
      </c>
      <c r="J1204">
        <f>+HLOOKUP(VLOOKUP($B1204,$Q$2:$R$42,2,0),Costo_fondeo!$D$3:$AY$100,base_minorista!$A1204,0)</f>
        <v>5.830387585673952</v>
      </c>
      <c r="K1204">
        <f>+HLOOKUP(VLOOKUP($B1204,$Q$2:$R$42,2,0),Costo_provisiones!$D$3:$AY$100,base_minorista!$A1204,0)</f>
        <v>3.3919110998724169</v>
      </c>
      <c r="L1204">
        <f>+HLOOKUP(VLOOKUP($B1204,$Q$2:$R$42,2,0),Morosidad_control!$D$4:$AY$101,base_minorista!$A1204,0)</f>
        <v>23.937586617814866</v>
      </c>
      <c r="M1204">
        <f ca="1">+OFFSET(Capital_2!$D$2,base_minorista!A1204,0)</f>
        <v>3.0886044861742721</v>
      </c>
      <c r="N1204">
        <f>+HLOOKUP(VLOOKUP($B1204,$Q$2:$R$42,2,0),costo_laboral!$E$2:$AZ$99,base_minorista!$A1204,0)</f>
        <v>7.1886848914067523</v>
      </c>
      <c r="O1204">
        <f>+HLOOKUP(VLOOKUP($B1204,$Q$2:$R$42,2,0),Participacion2!$D$2:$AO$99,base_minorista!$A1204,0)</f>
        <v>0.85209695976932154</v>
      </c>
    </row>
    <row r="1205" spans="1:15" ht="16.5" x14ac:dyDescent="0.3">
      <c r="A1205">
        <v>38</v>
      </c>
      <c r="B1205">
        <v>13</v>
      </c>
      <c r="C1205">
        <v>37</v>
      </c>
      <c r="D1205" s="3">
        <v>42004</v>
      </c>
      <c r="E1205" s="33">
        <v>14</v>
      </c>
      <c r="F1205">
        <v>1</v>
      </c>
      <c r="G1205">
        <f>+HLOOKUP(VLOOKUP($B1205,$Q$2:$R$42,2,0),costos_sf!$D$2:$AY$99,base_minorista!$A1205,0)</f>
        <v>110389798.33142583</v>
      </c>
      <c r="H1205">
        <f>+HLOOKUP(VLOOKUP($B1205,$Q$2:$R$42,2,0),creditos_sf!$D$2:$AY$99,base_minorista!$A1205,0)</f>
        <v>235247430.15911961</v>
      </c>
      <c r="I1205">
        <f>+HLOOKUP(VLOOKUP($B1205,$Q$2:$R$42,2,0),creditos_sf!$D$103:$AY$200,base_minorista!$A1205,0)</f>
        <v>298268191.71362829</v>
      </c>
      <c r="J1205">
        <f>+HLOOKUP(VLOOKUP($B1205,$Q$2:$R$42,2,0),Costo_fondeo!$D$3:$AY$100,base_minorista!$A1205,0)</f>
        <v>5.7166771067482314</v>
      </c>
      <c r="K1205">
        <f>+HLOOKUP(VLOOKUP($B1205,$Q$2:$R$42,2,0),Costo_provisiones!$D$3:$AY$100,base_minorista!$A1205,0)</f>
        <v>3.2240492739944617</v>
      </c>
      <c r="L1205">
        <f>+HLOOKUP(VLOOKUP($B1205,$Q$2:$R$42,2,0),Morosidad_control!$D$4:$AY$101,base_minorista!$A1205,0)</f>
        <v>23.529322291628755</v>
      </c>
      <c r="M1205">
        <f ca="1">+OFFSET(Capital_2!$D$2,base_minorista!A1205,0)</f>
        <v>3.0772625191593428</v>
      </c>
      <c r="N1205">
        <f>+HLOOKUP(VLOOKUP($B1205,$Q$2:$R$42,2,0),costo_laboral!$E$2:$AZ$99,base_minorista!$A1205,0)</f>
        <v>7.0355106001426897</v>
      </c>
      <c r="O1205">
        <f>+HLOOKUP(VLOOKUP($B1205,$Q$2:$R$42,2,0),Participacion2!$D$2:$AO$99,base_minorista!$A1205,0)</f>
        <v>0.85751741553421801</v>
      </c>
    </row>
    <row r="1206" spans="1:15" ht="16.5" x14ac:dyDescent="0.3">
      <c r="A1206">
        <v>39</v>
      </c>
      <c r="B1206">
        <v>13</v>
      </c>
      <c r="C1206">
        <v>38</v>
      </c>
      <c r="D1206" s="3">
        <v>42035</v>
      </c>
      <c r="E1206" s="33">
        <v>15</v>
      </c>
      <c r="F1206">
        <v>1</v>
      </c>
      <c r="G1206">
        <f>+HLOOKUP(VLOOKUP($B1206,$Q$2:$R$42,2,0),costos_sf!$D$2:$AY$99,base_minorista!$A1206,0)</f>
        <v>107324112.48066351</v>
      </c>
      <c r="H1206">
        <f>+HLOOKUP(VLOOKUP($B1206,$Q$2:$R$42,2,0),creditos_sf!$D$2:$AY$99,base_minorista!$A1206,0)</f>
        <v>222470403.92913041</v>
      </c>
      <c r="I1206">
        <f>+HLOOKUP(VLOOKUP($B1206,$Q$2:$R$42,2,0),creditos_sf!$D$103:$AY$200,base_minorista!$A1206,0)</f>
        <v>297640067.37291473</v>
      </c>
      <c r="J1206">
        <f>+HLOOKUP(VLOOKUP($B1206,$Q$2:$R$42,2,0),Costo_fondeo!$D$3:$AY$100,base_minorista!$A1206,0)</f>
        <v>5.6040954507227614</v>
      </c>
      <c r="K1206">
        <f>+HLOOKUP(VLOOKUP($B1206,$Q$2:$R$42,2,0),Costo_provisiones!$D$3:$AY$100,base_minorista!$A1206,0)</f>
        <v>3.184171924963755</v>
      </c>
      <c r="L1206">
        <f>+HLOOKUP(VLOOKUP($B1206,$Q$2:$R$42,2,0),Morosidad_control!$D$4:$AY$101,base_minorista!$A1206,0)</f>
        <v>25.132054347061818</v>
      </c>
      <c r="M1206">
        <f ca="1">+OFFSET(Capital_2!$D$2,base_minorista!A1206,0)</f>
        <v>3.0663026726799725</v>
      </c>
      <c r="N1206">
        <f>+HLOOKUP(VLOOKUP($B1206,$Q$2:$R$42,2,0),costo_laboral!$E$2:$AZ$99,base_minorista!$A1206,0)</f>
        <v>7.146110629656012</v>
      </c>
      <c r="O1206">
        <f>+HLOOKUP(VLOOKUP($B1206,$Q$2:$R$42,2,0),Participacion2!$D$2:$AO$99,base_minorista!$A1206,0)</f>
        <v>0.81899746329175271</v>
      </c>
    </row>
    <row r="1207" spans="1:15" ht="16.5" x14ac:dyDescent="0.3">
      <c r="A1207">
        <v>40</v>
      </c>
      <c r="B1207">
        <v>13</v>
      </c>
      <c r="C1207">
        <v>39</v>
      </c>
      <c r="D1207" s="3">
        <v>42063</v>
      </c>
      <c r="E1207" s="33">
        <v>15</v>
      </c>
      <c r="F1207">
        <v>1</v>
      </c>
      <c r="G1207">
        <f>+HLOOKUP(VLOOKUP($B1207,$Q$2:$R$42,2,0),costos_sf!$D$2:$AY$99,base_minorista!$A1207,0)</f>
        <v>104024294.28509253</v>
      </c>
      <c r="H1207">
        <f>+HLOOKUP(VLOOKUP($B1207,$Q$2:$R$42,2,0),creditos_sf!$D$2:$AY$99,base_minorista!$A1207,0)</f>
        <v>214162865.05549252</v>
      </c>
      <c r="I1207">
        <f>+HLOOKUP(VLOOKUP($B1207,$Q$2:$R$42,2,0),creditos_sf!$D$103:$AY$200,base_minorista!$A1207,0)</f>
        <v>288911073.58373052</v>
      </c>
      <c r="J1207">
        <f>+HLOOKUP(VLOOKUP($B1207,$Q$2:$R$42,2,0),Costo_fondeo!$D$3:$AY$100,base_minorista!$A1207,0)</f>
        <v>5.5897444486044687</v>
      </c>
      <c r="K1207">
        <f>+HLOOKUP(VLOOKUP($B1207,$Q$2:$R$42,2,0),Costo_provisiones!$D$3:$AY$100,base_minorista!$A1207,0)</f>
        <v>3.0591945812476409</v>
      </c>
      <c r="L1207">
        <f>+HLOOKUP(VLOOKUP($B1207,$Q$2:$R$42,2,0),Morosidad_control!$D$4:$AY$101,base_minorista!$A1207,0)</f>
        <v>25.010980856908517</v>
      </c>
      <c r="M1207">
        <f ca="1">+OFFSET(Capital_2!$D$2,base_minorista!A1207,0)</f>
        <v>3.049096647123327</v>
      </c>
      <c r="N1207">
        <f>+HLOOKUP(VLOOKUP($B1207,$Q$2:$R$42,2,0),costo_laboral!$E$2:$AZ$99,base_minorista!$A1207,0)</f>
        <v>7.2635962696707228</v>
      </c>
      <c r="O1207">
        <f>+HLOOKUP(VLOOKUP($B1207,$Q$2:$R$42,2,0),Participacion2!$D$2:$AO$99,base_minorista!$A1207,0)</f>
        <v>0.7942168776562043</v>
      </c>
    </row>
    <row r="1208" spans="1:15" ht="16.5" x14ac:dyDescent="0.3">
      <c r="A1208">
        <v>41</v>
      </c>
      <c r="B1208">
        <v>13</v>
      </c>
      <c r="C1208">
        <v>40</v>
      </c>
      <c r="D1208" s="3">
        <v>42094</v>
      </c>
      <c r="E1208" s="33">
        <v>15</v>
      </c>
      <c r="F1208">
        <v>1</v>
      </c>
      <c r="G1208">
        <f>+HLOOKUP(VLOOKUP($B1208,$Q$2:$R$42,2,0),costos_sf!$D$2:$AY$99,base_minorista!$A1208,0)</f>
        <v>99536296.603317514</v>
      </c>
      <c r="H1208">
        <f>+HLOOKUP(VLOOKUP($B1208,$Q$2:$R$42,2,0),creditos_sf!$D$2:$AY$99,base_minorista!$A1208,0)</f>
        <v>204708503.68297318</v>
      </c>
      <c r="I1208">
        <f>+HLOOKUP(VLOOKUP($B1208,$Q$2:$R$42,2,0),creditos_sf!$D$103:$AY$200,base_minorista!$A1208,0)</f>
        <v>288846949.86461282</v>
      </c>
      <c r="J1208">
        <f>+HLOOKUP(VLOOKUP($B1208,$Q$2:$R$42,2,0),Costo_fondeo!$D$3:$AY$100,base_minorista!$A1208,0)</f>
        <v>5.5651296647338215</v>
      </c>
      <c r="K1208">
        <f>+HLOOKUP(VLOOKUP($B1208,$Q$2:$R$42,2,0),Costo_provisiones!$D$3:$AY$100,base_minorista!$A1208,0)</f>
        <v>2.7538229779544685</v>
      </c>
      <c r="L1208">
        <f>+HLOOKUP(VLOOKUP($B1208,$Q$2:$R$42,2,0),Morosidad_control!$D$4:$AY$101,base_minorista!$A1208,0)</f>
        <v>24.899844607778341</v>
      </c>
      <c r="M1208">
        <f ca="1">+OFFSET(Capital_2!$D$2,base_minorista!A1208,0)</f>
        <v>3.0217281587138265</v>
      </c>
      <c r="N1208">
        <f>+HLOOKUP(VLOOKUP($B1208,$Q$2:$R$42,2,0),costo_laboral!$E$2:$AZ$99,base_minorista!$A1208,0)</f>
        <v>7.2477283275729745</v>
      </c>
      <c r="O1208">
        <f>+HLOOKUP(VLOOKUP($B1208,$Q$2:$R$42,2,0),Participacion2!$D$2:$AO$99,base_minorista!$A1208,0)</f>
        <v>0.76492597996262257</v>
      </c>
    </row>
    <row r="1209" spans="1:15" ht="16.5" x14ac:dyDescent="0.3">
      <c r="A1209">
        <v>42</v>
      </c>
      <c r="B1209">
        <v>13</v>
      </c>
      <c r="C1209">
        <v>41</v>
      </c>
      <c r="D1209" s="3">
        <v>42124</v>
      </c>
      <c r="E1209" s="33">
        <v>15</v>
      </c>
      <c r="F1209">
        <v>1</v>
      </c>
      <c r="G1209">
        <f>+HLOOKUP(VLOOKUP($B1209,$Q$2:$R$42,2,0),costos_sf!$D$2:$AY$99,base_minorista!$A1209,0)</f>
        <v>95928966.478249654</v>
      </c>
      <c r="H1209">
        <f>+HLOOKUP(VLOOKUP($B1209,$Q$2:$R$42,2,0),creditos_sf!$D$2:$AY$99,base_minorista!$A1209,0)</f>
        <v>201810173.91215894</v>
      </c>
      <c r="I1209">
        <f>+HLOOKUP(VLOOKUP($B1209,$Q$2:$R$42,2,0),creditos_sf!$D$103:$AY$200,base_minorista!$A1209,0)</f>
        <v>290048832.15277964</v>
      </c>
      <c r="J1209">
        <f>+HLOOKUP(VLOOKUP($B1209,$Q$2:$R$42,2,0),Costo_fondeo!$D$3:$AY$100,base_minorista!$A1209,0)</f>
        <v>5.5791438818203529</v>
      </c>
      <c r="K1209">
        <f>+HLOOKUP(VLOOKUP($B1209,$Q$2:$R$42,2,0),Costo_provisiones!$D$3:$AY$100,base_minorista!$A1209,0)</f>
        <v>2.5933357953692791</v>
      </c>
      <c r="L1209">
        <f>+HLOOKUP(VLOOKUP($B1209,$Q$2:$R$42,2,0),Morosidad_control!$D$4:$AY$101,base_minorista!$A1209,0)</f>
        <v>26.653056208514663</v>
      </c>
      <c r="M1209">
        <f ca="1">+OFFSET(Capital_2!$D$2,base_minorista!A1209,0)</f>
        <v>3.0029222612045556</v>
      </c>
      <c r="N1209">
        <f>+HLOOKUP(VLOOKUP($B1209,$Q$2:$R$42,2,0),costo_laboral!$E$2:$AZ$99,base_minorista!$A1209,0)</f>
        <v>7.1463642913815946</v>
      </c>
      <c r="O1209">
        <f>+HLOOKUP(VLOOKUP($B1209,$Q$2:$R$42,2,0),Participacion2!$D$2:$AO$99,base_minorista!$A1209,0)</f>
        <v>0.7558176848282423</v>
      </c>
    </row>
    <row r="1210" spans="1:15" ht="16.5" x14ac:dyDescent="0.3">
      <c r="A1210">
        <v>43</v>
      </c>
      <c r="B1210">
        <v>13</v>
      </c>
      <c r="C1210">
        <v>42</v>
      </c>
      <c r="D1210" s="3">
        <v>42155</v>
      </c>
      <c r="E1210" s="33">
        <v>15</v>
      </c>
      <c r="F1210">
        <v>1</v>
      </c>
      <c r="G1210">
        <f>+HLOOKUP(VLOOKUP($B1210,$Q$2:$R$42,2,0),costos_sf!$D$2:$AY$99,base_minorista!$A1210,0)</f>
        <v>91368499.896960065</v>
      </c>
      <c r="H1210">
        <f>+HLOOKUP(VLOOKUP($B1210,$Q$2:$R$42,2,0),creditos_sf!$D$2:$AY$99,base_minorista!$A1210,0)</f>
        <v>197574661.41712338</v>
      </c>
      <c r="I1210">
        <f>+HLOOKUP(VLOOKUP($B1210,$Q$2:$R$42,2,0),creditos_sf!$D$103:$AY$200,base_minorista!$A1210,0)</f>
        <v>280502930.85520804</v>
      </c>
      <c r="J1210">
        <f>+HLOOKUP(VLOOKUP($B1210,$Q$2:$R$42,2,0),Costo_fondeo!$D$3:$AY$100,base_minorista!$A1210,0)</f>
        <v>5.5195548024370291</v>
      </c>
      <c r="K1210">
        <f>+HLOOKUP(VLOOKUP($B1210,$Q$2:$R$42,2,0),Costo_provisiones!$D$3:$AY$100,base_minorista!$A1210,0)</f>
        <v>2.3284595693641852</v>
      </c>
      <c r="L1210">
        <f>+HLOOKUP(VLOOKUP($B1210,$Q$2:$R$42,2,0),Morosidad_control!$D$4:$AY$101,base_minorista!$A1210,0)</f>
        <v>28.142295906666625</v>
      </c>
      <c r="M1210">
        <f ca="1">+OFFSET(Capital_2!$D$2,base_minorista!A1210,0)</f>
        <v>2.9913163210576634</v>
      </c>
      <c r="N1210">
        <f>+HLOOKUP(VLOOKUP($B1210,$Q$2:$R$42,2,0),costo_laboral!$E$2:$AZ$99,base_minorista!$A1210,0)</f>
        <v>7.1877096135453593</v>
      </c>
      <c r="O1210">
        <f>+HLOOKUP(VLOOKUP($B1210,$Q$2:$R$42,2,0),Participacion2!$D$2:$AO$99,base_minorista!$A1210,0)</f>
        <v>0.74106065792492637</v>
      </c>
    </row>
    <row r="1211" spans="1:15" ht="16.5" x14ac:dyDescent="0.3">
      <c r="A1211">
        <v>44</v>
      </c>
      <c r="B1211">
        <v>13</v>
      </c>
      <c r="C1211">
        <v>43</v>
      </c>
      <c r="D1211" s="3">
        <v>42185</v>
      </c>
      <c r="E1211" s="33">
        <v>15</v>
      </c>
      <c r="F1211">
        <v>1</v>
      </c>
      <c r="G1211">
        <f>+HLOOKUP(VLOOKUP($B1211,$Q$2:$R$42,2,0),costos_sf!$D$2:$AY$99,base_minorista!$A1211,0)</f>
        <v>162560778.06222785</v>
      </c>
      <c r="H1211">
        <f>+HLOOKUP(VLOOKUP($B1211,$Q$2:$R$42,2,0),creditos_sf!$D$2:$AY$99,base_minorista!$A1211,0)</f>
        <v>0</v>
      </c>
      <c r="I1211">
        <f>+HLOOKUP(VLOOKUP($B1211,$Q$2:$R$42,2,0),creditos_sf!$D$103:$AY$200,base_minorista!$A1211,0)</f>
        <v>0</v>
      </c>
      <c r="J1211">
        <f>+HLOOKUP(VLOOKUP($B1211,$Q$2:$R$42,2,0),Costo_fondeo!$D$3:$AY$100,base_minorista!$A1211,0)</f>
        <v>5.741863539285216</v>
      </c>
      <c r="K1211">
        <f>+HLOOKUP(VLOOKUP($B1211,$Q$2:$R$42,2,0),Costo_provisiones!$D$3:$AY$100,base_minorista!$A1211,0)</f>
        <v>16.649232701734526</v>
      </c>
      <c r="L1211">
        <f>+HLOOKUP(VLOOKUP($B1211,$Q$2:$R$42,2,0),Morosidad_control!$D$4:$AY$101,base_minorista!$A1211,0)</f>
        <v>17.758680943860433</v>
      </c>
      <c r="M1211">
        <f ca="1">+OFFSET(Capital_2!$D$2,base_minorista!A1211,0)</f>
        <v>2.9626797769382383</v>
      </c>
      <c r="N1211">
        <f>+HLOOKUP(VLOOKUP($B1211,$Q$2:$R$42,2,0),costo_laboral!$E$2:$AZ$99,base_minorista!$A1211,0)</f>
        <v>0</v>
      </c>
      <c r="O1211">
        <f>+HLOOKUP(VLOOKUP($B1211,$Q$2:$R$42,2,0),Participacion2!$D$2:$AO$99,base_minorista!$A1211,0)</f>
        <v>0</v>
      </c>
    </row>
    <row r="1212" spans="1:15" ht="16.5" x14ac:dyDescent="0.3">
      <c r="A1212">
        <v>45</v>
      </c>
      <c r="B1212">
        <v>13</v>
      </c>
      <c r="C1212">
        <v>44</v>
      </c>
      <c r="D1212" s="3">
        <v>42216</v>
      </c>
      <c r="E1212" s="33">
        <v>15</v>
      </c>
      <c r="F1212">
        <v>1</v>
      </c>
      <c r="G1212">
        <f>+HLOOKUP(VLOOKUP($B1212,$Q$2:$R$42,2,0),costos_sf!$D$2:$AY$99,base_minorista!$A1212,0)</f>
        <v>38132082.271061383</v>
      </c>
      <c r="H1212">
        <f>+HLOOKUP(VLOOKUP($B1212,$Q$2:$R$42,2,0),creditos_sf!$D$2:$AY$99,base_minorista!$A1212,0)</f>
        <v>0</v>
      </c>
      <c r="I1212">
        <f>+HLOOKUP(VLOOKUP($B1212,$Q$2:$R$42,2,0),creditos_sf!$D$103:$AY$200,base_minorista!$A1212,0)</f>
        <v>0</v>
      </c>
      <c r="J1212">
        <f>+HLOOKUP(VLOOKUP($B1212,$Q$2:$R$42,2,0),Costo_fondeo!$D$3:$AY$100,base_minorista!$A1212,0)</f>
        <v>2.8962929924108272</v>
      </c>
      <c r="K1212">
        <f>+HLOOKUP(VLOOKUP($B1212,$Q$2:$R$42,2,0),Costo_provisiones!$D$3:$AY$100,base_minorista!$A1212,0)</f>
        <v>0.75783895963023706</v>
      </c>
      <c r="L1212">
        <f>+HLOOKUP(VLOOKUP($B1212,$Q$2:$R$42,2,0),Morosidad_control!$D$4:$AY$101,base_minorista!$A1212,0)</f>
        <v>0</v>
      </c>
      <c r="M1212">
        <f ca="1">+OFFSET(Capital_2!$D$2,base_minorista!A1212,0)</f>
        <v>2.9172838879084302</v>
      </c>
      <c r="N1212">
        <f>+HLOOKUP(VLOOKUP($B1212,$Q$2:$R$42,2,0),costo_laboral!$E$2:$AZ$99,base_minorista!$A1212,0)</f>
        <v>0</v>
      </c>
      <c r="O1212">
        <f>+HLOOKUP(VLOOKUP($B1212,$Q$2:$R$42,2,0),Participacion2!$D$2:$AO$99,base_minorista!$A1212,0)</f>
        <v>0</v>
      </c>
    </row>
    <row r="1213" spans="1:15" ht="16.5" x14ac:dyDescent="0.3">
      <c r="A1213">
        <v>46</v>
      </c>
      <c r="B1213">
        <v>13</v>
      </c>
      <c r="C1213">
        <v>45</v>
      </c>
      <c r="D1213" s="3">
        <v>42247</v>
      </c>
      <c r="E1213" s="33">
        <v>15</v>
      </c>
      <c r="F1213">
        <v>1</v>
      </c>
      <c r="G1213">
        <f>+HLOOKUP(VLOOKUP($B1213,$Q$2:$R$42,2,0),costos_sf!$D$2:$AY$99,base_minorista!$A1213,0)</f>
        <v>29753604.462897971</v>
      </c>
      <c r="H1213">
        <f>+HLOOKUP(VLOOKUP($B1213,$Q$2:$R$42,2,0),creditos_sf!$D$2:$AY$99,base_minorista!$A1213,0)</f>
        <v>0</v>
      </c>
      <c r="I1213">
        <f>+HLOOKUP(VLOOKUP($B1213,$Q$2:$R$42,2,0),creditos_sf!$D$103:$AY$200,base_minorista!$A1213,0)</f>
        <v>0</v>
      </c>
      <c r="J1213">
        <f>+HLOOKUP(VLOOKUP($B1213,$Q$2:$R$42,2,0),Costo_fondeo!$D$3:$AY$100,base_minorista!$A1213,0)</f>
        <v>2.5656804278355176</v>
      </c>
      <c r="K1213">
        <f>+HLOOKUP(VLOOKUP($B1213,$Q$2:$R$42,2,0),Costo_provisiones!$D$3:$AY$100,base_minorista!$A1213,0)</f>
        <v>0.61832148042717416</v>
      </c>
      <c r="L1213">
        <f>+HLOOKUP(VLOOKUP($B1213,$Q$2:$R$42,2,0),Morosidad_control!$D$4:$AY$101,base_minorista!$A1213,0)</f>
        <v>0</v>
      </c>
      <c r="M1213">
        <f ca="1">+OFFSET(Capital_2!$D$2,base_minorista!A1213,0)</f>
        <v>2.8874106541141011</v>
      </c>
      <c r="N1213">
        <f>+HLOOKUP(VLOOKUP($B1213,$Q$2:$R$42,2,0),costo_laboral!$E$2:$AZ$99,base_minorista!$A1213,0)</f>
        <v>0</v>
      </c>
      <c r="O1213">
        <f>+HLOOKUP(VLOOKUP($B1213,$Q$2:$R$42,2,0),Participacion2!$D$2:$AO$99,base_minorista!$A1213,0)</f>
        <v>0</v>
      </c>
    </row>
    <row r="1214" spans="1:15" ht="16.5" x14ac:dyDescent="0.3">
      <c r="A1214">
        <v>47</v>
      </c>
      <c r="B1214">
        <v>13</v>
      </c>
      <c r="C1214">
        <v>46</v>
      </c>
      <c r="D1214" s="3">
        <v>42277</v>
      </c>
      <c r="E1214" s="33">
        <v>15</v>
      </c>
      <c r="F1214">
        <v>1</v>
      </c>
      <c r="G1214">
        <f>+HLOOKUP(VLOOKUP($B1214,$Q$2:$R$42,2,0),costos_sf!$D$2:$AY$99,base_minorista!$A1214,0)</f>
        <v>21698369.927505963</v>
      </c>
      <c r="H1214">
        <f>+HLOOKUP(VLOOKUP($B1214,$Q$2:$R$42,2,0),creditos_sf!$D$2:$AY$99,base_minorista!$A1214,0)</f>
        <v>0</v>
      </c>
      <c r="I1214">
        <f>+HLOOKUP(VLOOKUP($B1214,$Q$2:$R$42,2,0),creditos_sf!$D$103:$AY$200,base_minorista!$A1214,0)</f>
        <v>0</v>
      </c>
      <c r="J1214">
        <f>+HLOOKUP(VLOOKUP($B1214,$Q$2:$R$42,2,0),Costo_fondeo!$D$3:$AY$100,base_minorista!$A1214,0)</f>
        <v>2.1353294514190826</v>
      </c>
      <c r="K1214">
        <f>+HLOOKUP(VLOOKUP($B1214,$Q$2:$R$42,2,0),Costo_provisiones!$D$3:$AY$100,base_minorista!$A1214,0)</f>
        <v>0.44866862518721856</v>
      </c>
      <c r="L1214">
        <f>+HLOOKUP(VLOOKUP($B1214,$Q$2:$R$42,2,0),Morosidad_control!$D$4:$AY$101,base_minorista!$A1214,0)</f>
        <v>0</v>
      </c>
      <c r="M1214">
        <f ca="1">+OFFSET(Capital_2!$D$2,base_minorista!A1214,0)</f>
        <v>2.8604428107092303</v>
      </c>
      <c r="N1214">
        <f>+HLOOKUP(VLOOKUP($B1214,$Q$2:$R$42,2,0),costo_laboral!$E$2:$AZ$99,base_minorista!$A1214,0)</f>
        <v>0</v>
      </c>
      <c r="O1214">
        <f>+HLOOKUP(VLOOKUP($B1214,$Q$2:$R$42,2,0),Participacion2!$D$2:$AO$99,base_minorista!$A1214,0)</f>
        <v>0</v>
      </c>
    </row>
    <row r="1215" spans="1:15" ht="16.5" x14ac:dyDescent="0.3">
      <c r="A1215">
        <v>48</v>
      </c>
      <c r="B1215">
        <v>13</v>
      </c>
      <c r="C1215">
        <v>47</v>
      </c>
      <c r="D1215" s="3">
        <v>42308</v>
      </c>
      <c r="E1215" s="33">
        <v>15</v>
      </c>
      <c r="F1215">
        <v>1</v>
      </c>
      <c r="G1215">
        <f>+HLOOKUP(VLOOKUP($B1215,$Q$2:$R$42,2,0),costos_sf!$D$2:$AY$99,base_minorista!$A1215,0)</f>
        <v>13705673.776504787</v>
      </c>
      <c r="H1215">
        <f>+HLOOKUP(VLOOKUP($B1215,$Q$2:$R$42,2,0),creditos_sf!$D$2:$AY$99,base_minorista!$A1215,0)</f>
        <v>0</v>
      </c>
      <c r="I1215">
        <f>+HLOOKUP(VLOOKUP($B1215,$Q$2:$R$42,2,0),creditos_sf!$D$103:$AY$200,base_minorista!$A1215,0)</f>
        <v>0</v>
      </c>
      <c r="J1215">
        <f>+HLOOKUP(VLOOKUP($B1215,$Q$2:$R$42,2,0),Costo_fondeo!$D$3:$AY$100,base_minorista!$A1215,0)</f>
        <v>1.5930389888213929</v>
      </c>
      <c r="K1215">
        <f>+HLOOKUP(VLOOKUP($B1215,$Q$2:$R$42,2,0),Costo_provisiones!$D$3:$AY$100,base_minorista!$A1215,0)</f>
        <v>0.27349061530269353</v>
      </c>
      <c r="L1215">
        <f>+HLOOKUP(VLOOKUP($B1215,$Q$2:$R$42,2,0),Morosidad_control!$D$4:$AY$101,base_minorista!$A1215,0)</f>
        <v>0</v>
      </c>
      <c r="M1215">
        <f ca="1">+OFFSET(Capital_2!$D$2,base_minorista!A1215,0)</f>
        <v>2.8360712606451561</v>
      </c>
      <c r="N1215">
        <f>+HLOOKUP(VLOOKUP($B1215,$Q$2:$R$42,2,0),costo_laboral!$E$2:$AZ$99,base_minorista!$A1215,0)</f>
        <v>0</v>
      </c>
      <c r="O1215">
        <f>+HLOOKUP(VLOOKUP($B1215,$Q$2:$R$42,2,0),Participacion2!$D$2:$AO$99,base_minorista!$A1215,0)</f>
        <v>0</v>
      </c>
    </row>
    <row r="1216" spans="1:15" ht="16.5" x14ac:dyDescent="0.3">
      <c r="A1216">
        <v>49</v>
      </c>
      <c r="B1216">
        <v>13</v>
      </c>
      <c r="C1216">
        <v>48</v>
      </c>
      <c r="D1216" s="3">
        <v>42338</v>
      </c>
      <c r="E1216" s="33">
        <v>15</v>
      </c>
      <c r="F1216">
        <v>1</v>
      </c>
      <c r="G1216">
        <f>+HLOOKUP(VLOOKUP($B1216,$Q$2:$R$42,2,0),costos_sf!$D$2:$AY$99,base_minorista!$A1216,0)</f>
        <v>6623280.7995211314</v>
      </c>
      <c r="H1216">
        <f>+HLOOKUP(VLOOKUP($B1216,$Q$2:$R$42,2,0),creditos_sf!$D$2:$AY$99,base_minorista!$A1216,0)</f>
        <v>0</v>
      </c>
      <c r="I1216">
        <f>+HLOOKUP(VLOOKUP($B1216,$Q$2:$R$42,2,0),creditos_sf!$D$103:$AY$200,base_minorista!$A1216,0)</f>
        <v>0</v>
      </c>
      <c r="J1216">
        <f>+HLOOKUP(VLOOKUP($B1216,$Q$2:$R$42,2,0),Costo_fondeo!$D$3:$AY$100,base_minorista!$A1216,0)</f>
        <v>0.93337960107366325</v>
      </c>
      <c r="K1216">
        <f>+HLOOKUP(VLOOKUP($B1216,$Q$2:$R$42,2,0),Costo_provisiones!$D$3:$AY$100,base_minorista!$A1216,0)</f>
        <v>0.19339397804383465</v>
      </c>
      <c r="L1216">
        <f>+HLOOKUP(VLOOKUP($B1216,$Q$2:$R$42,2,0),Morosidad_control!$D$4:$AY$101,base_minorista!$A1216,0)</f>
        <v>0</v>
      </c>
      <c r="M1216">
        <f ca="1">+OFFSET(Capital_2!$D$2,base_minorista!A1216,0)</f>
        <v>2.8102228331623054</v>
      </c>
      <c r="N1216">
        <f>+HLOOKUP(VLOOKUP($B1216,$Q$2:$R$42,2,0),costo_laboral!$E$2:$AZ$99,base_minorista!$A1216,0)</f>
        <v>0</v>
      </c>
      <c r="O1216">
        <f>+HLOOKUP(VLOOKUP($B1216,$Q$2:$R$42,2,0),Participacion2!$D$2:$AO$99,base_minorista!$A1216,0)</f>
        <v>0</v>
      </c>
    </row>
    <row r="1217" spans="1:15" ht="16.5" x14ac:dyDescent="0.3">
      <c r="A1217">
        <v>50</v>
      </c>
      <c r="B1217">
        <v>13</v>
      </c>
      <c r="C1217">
        <v>49</v>
      </c>
      <c r="D1217" s="3">
        <v>42369</v>
      </c>
      <c r="E1217" s="33">
        <v>15</v>
      </c>
      <c r="F1217">
        <v>1</v>
      </c>
      <c r="G1217">
        <f>+HLOOKUP(VLOOKUP($B1217,$Q$2:$R$42,2,0),costos_sf!$D$2:$AY$99,base_minorista!$A1217,0)</f>
        <v>0</v>
      </c>
      <c r="H1217">
        <f>+HLOOKUP(VLOOKUP($B1217,$Q$2:$R$42,2,0),creditos_sf!$D$2:$AY$99,base_minorista!$A1217,0)</f>
        <v>0</v>
      </c>
      <c r="I1217">
        <f>+HLOOKUP(VLOOKUP($B1217,$Q$2:$R$42,2,0),creditos_sf!$D$103:$AY$200,base_minorista!$A1217,0)</f>
        <v>0</v>
      </c>
      <c r="J1217">
        <f>+HLOOKUP(VLOOKUP($B1217,$Q$2:$R$42,2,0),Costo_fondeo!$D$3:$AY$100,base_minorista!$A1217,0)</f>
        <v>0</v>
      </c>
      <c r="K1217">
        <f>+HLOOKUP(VLOOKUP($B1217,$Q$2:$R$42,2,0),Costo_provisiones!$D$3:$AY$100,base_minorista!$A1217,0)</f>
        <v>0</v>
      </c>
      <c r="L1217">
        <f>+HLOOKUP(VLOOKUP($B1217,$Q$2:$R$42,2,0),Morosidad_control!$D$4:$AY$101,base_minorista!$A1217,0)</f>
        <v>0</v>
      </c>
      <c r="M1217">
        <f ca="1">+OFFSET(Capital_2!$D$2,base_minorista!A1217,0)</f>
        <v>2.789179696006852</v>
      </c>
      <c r="N1217">
        <f>+HLOOKUP(VLOOKUP($B1217,$Q$2:$R$42,2,0),costo_laboral!$E$2:$AZ$99,base_minorista!$A1217,0)</f>
        <v>0</v>
      </c>
      <c r="O1217">
        <f>+HLOOKUP(VLOOKUP($B1217,$Q$2:$R$42,2,0),Participacion2!$D$2:$AO$99,base_minorista!$A1217,0)</f>
        <v>0</v>
      </c>
    </row>
    <row r="1218" spans="1:15" ht="16.5" x14ac:dyDescent="0.3">
      <c r="A1218">
        <v>51</v>
      </c>
      <c r="B1218">
        <v>13</v>
      </c>
      <c r="C1218">
        <v>50</v>
      </c>
      <c r="D1218" s="3">
        <v>42400</v>
      </c>
      <c r="E1218" s="33">
        <v>16</v>
      </c>
      <c r="F1218">
        <v>1</v>
      </c>
      <c r="G1218">
        <f>+HLOOKUP(VLOOKUP($B1218,$Q$2:$R$42,2,0),costos_sf!$D$2:$AY$99,base_minorista!$A1218,0)</f>
        <v>-6770276.3822731851</v>
      </c>
      <c r="H1218">
        <f>+HLOOKUP(VLOOKUP($B1218,$Q$2:$R$42,2,0),creditos_sf!$D$2:$AY$99,base_minorista!$A1218,0)</f>
        <v>0</v>
      </c>
      <c r="I1218">
        <f>+HLOOKUP(VLOOKUP($B1218,$Q$2:$R$42,2,0),creditos_sf!$D$103:$AY$200,base_minorista!$A1218,0)</f>
        <v>0</v>
      </c>
      <c r="J1218">
        <f>+HLOOKUP(VLOOKUP($B1218,$Q$2:$R$42,2,0),Costo_fondeo!$D$3:$AY$100,base_minorista!$A1218,0)</f>
        <v>-1.3655576506547549</v>
      </c>
      <c r="K1218">
        <f>+HLOOKUP(VLOOKUP($B1218,$Q$2:$R$42,2,0),Costo_provisiones!$D$3:$AY$100,base_minorista!$A1218,0)</f>
        <v>-0.20862702370624558</v>
      </c>
      <c r="L1218">
        <f>+HLOOKUP(VLOOKUP($B1218,$Q$2:$R$42,2,0),Morosidad_control!$D$4:$AY$101,base_minorista!$A1218,0)</f>
        <v>0</v>
      </c>
      <c r="M1218">
        <f ca="1">+OFFSET(Capital_2!$D$2,base_minorista!A1218,0)</f>
        <v>2.7880675647391326</v>
      </c>
      <c r="N1218">
        <f>+HLOOKUP(VLOOKUP($B1218,$Q$2:$R$42,2,0),costo_laboral!$E$2:$AZ$99,base_minorista!$A1218,0)</f>
        <v>0</v>
      </c>
      <c r="O1218">
        <f>+HLOOKUP(VLOOKUP($B1218,$Q$2:$R$42,2,0),Participacion2!$D$2:$AO$99,base_minorista!$A1218,0)</f>
        <v>0</v>
      </c>
    </row>
    <row r="1219" spans="1:15" ht="16.5" x14ac:dyDescent="0.3">
      <c r="A1219">
        <v>52</v>
      </c>
      <c r="B1219">
        <v>13</v>
      </c>
      <c r="C1219">
        <v>51</v>
      </c>
      <c r="D1219" s="3">
        <v>42429</v>
      </c>
      <c r="E1219" s="33">
        <v>16</v>
      </c>
      <c r="F1219">
        <v>1</v>
      </c>
      <c r="G1219">
        <f>+HLOOKUP(VLOOKUP($B1219,$Q$2:$R$42,2,0),costos_sf!$D$2:$AY$99,base_minorista!$A1219,0)</f>
        <v>-13120877.899672216</v>
      </c>
      <c r="H1219">
        <f>+HLOOKUP(VLOOKUP($B1219,$Q$2:$R$42,2,0),creditos_sf!$D$2:$AY$99,base_minorista!$A1219,0)</f>
        <v>0</v>
      </c>
      <c r="I1219">
        <f>+HLOOKUP(VLOOKUP($B1219,$Q$2:$R$42,2,0),creditos_sf!$D$103:$AY$200,base_minorista!$A1219,0)</f>
        <v>0</v>
      </c>
      <c r="J1219">
        <f>+HLOOKUP(VLOOKUP($B1219,$Q$2:$R$42,2,0),Costo_fondeo!$D$3:$AY$100,base_minorista!$A1219,0)</f>
        <v>-3.4453724566114139</v>
      </c>
      <c r="K1219">
        <f>+HLOOKUP(VLOOKUP($B1219,$Q$2:$R$42,2,0),Costo_provisiones!$D$3:$AY$100,base_minorista!$A1219,0)</f>
        <v>-0.41635330100690354</v>
      </c>
      <c r="L1219">
        <f>+HLOOKUP(VLOOKUP($B1219,$Q$2:$R$42,2,0),Morosidad_control!$D$4:$AY$101,base_minorista!$A1219,0)</f>
        <v>0</v>
      </c>
      <c r="M1219">
        <f ca="1">+OFFSET(Capital_2!$D$2,base_minorista!A1219,0)</f>
        <v>2.8101212764635846</v>
      </c>
      <c r="N1219">
        <f>+HLOOKUP(VLOOKUP($B1219,$Q$2:$R$42,2,0),costo_laboral!$E$2:$AZ$99,base_minorista!$A1219,0)</f>
        <v>0</v>
      </c>
      <c r="O1219">
        <f>+HLOOKUP(VLOOKUP($B1219,$Q$2:$R$42,2,0),Participacion2!$D$2:$AO$99,base_minorista!$A1219,0)</f>
        <v>0</v>
      </c>
    </row>
    <row r="1220" spans="1:15" ht="16.5" x14ac:dyDescent="0.3">
      <c r="A1220">
        <v>53</v>
      </c>
      <c r="B1220">
        <v>13</v>
      </c>
      <c r="C1220">
        <v>52</v>
      </c>
      <c r="D1220" s="3">
        <v>42460</v>
      </c>
      <c r="E1220" s="33">
        <v>16</v>
      </c>
      <c r="F1220">
        <v>1</v>
      </c>
      <c r="G1220">
        <f>+HLOOKUP(VLOOKUP($B1220,$Q$2:$R$42,2,0),costos_sf!$D$2:$AY$99,base_minorista!$A1220,0)</f>
        <v>-19769413.374126986</v>
      </c>
      <c r="H1220">
        <f>+HLOOKUP(VLOOKUP($B1220,$Q$2:$R$42,2,0),creditos_sf!$D$2:$AY$99,base_minorista!$A1220,0)</f>
        <v>0</v>
      </c>
      <c r="I1220">
        <f>+HLOOKUP(VLOOKUP($B1220,$Q$2:$R$42,2,0),creditos_sf!$D$103:$AY$200,base_minorista!$A1220,0)</f>
        <v>0</v>
      </c>
      <c r="J1220">
        <f>+HLOOKUP(VLOOKUP($B1220,$Q$2:$R$42,2,0),Costo_fondeo!$D$3:$AY$100,base_minorista!$A1220,0)</f>
        <v>-7.8471025375780474</v>
      </c>
      <c r="K1220">
        <f>+HLOOKUP(VLOOKUP($B1220,$Q$2:$R$42,2,0),Costo_provisiones!$D$3:$AY$100,base_minorista!$A1220,0)</f>
        <v>-0.61924839618954297</v>
      </c>
      <c r="L1220">
        <f>+HLOOKUP(VLOOKUP($B1220,$Q$2:$R$42,2,0),Morosidad_control!$D$4:$AY$101,base_minorista!$A1220,0)</f>
        <v>0</v>
      </c>
      <c r="M1220">
        <f ca="1">+OFFSET(Capital_2!$D$2,base_minorista!A1220,0)</f>
        <v>2.8489018213335102</v>
      </c>
      <c r="N1220">
        <f>+HLOOKUP(VLOOKUP($B1220,$Q$2:$R$42,2,0),costo_laboral!$E$2:$AZ$99,base_minorista!$A1220,0)</f>
        <v>0</v>
      </c>
      <c r="O1220">
        <f>+HLOOKUP(VLOOKUP($B1220,$Q$2:$R$42,2,0),Participacion2!$D$2:$AO$99,base_minorista!$A1220,0)</f>
        <v>0</v>
      </c>
    </row>
    <row r="1221" spans="1:15" ht="16.5" x14ac:dyDescent="0.3">
      <c r="A1221">
        <v>54</v>
      </c>
      <c r="B1221">
        <v>13</v>
      </c>
      <c r="C1221">
        <v>53</v>
      </c>
      <c r="D1221" s="3">
        <v>42490</v>
      </c>
      <c r="E1221" s="33">
        <v>16</v>
      </c>
      <c r="F1221">
        <v>1</v>
      </c>
      <c r="G1221">
        <f>+HLOOKUP(VLOOKUP($B1221,$Q$2:$R$42,2,0),costos_sf!$D$2:$AY$99,base_minorista!$A1221,0)</f>
        <v>-26596336.521702863</v>
      </c>
      <c r="H1221">
        <f>+HLOOKUP(VLOOKUP($B1221,$Q$2:$R$42,2,0),creditos_sf!$D$2:$AY$99,base_minorista!$A1221,0)</f>
        <v>0</v>
      </c>
      <c r="I1221">
        <f>+HLOOKUP(VLOOKUP($B1221,$Q$2:$R$42,2,0),creditos_sf!$D$103:$AY$200,base_minorista!$A1221,0)</f>
        <v>0</v>
      </c>
      <c r="J1221">
        <f>+HLOOKUP(VLOOKUP($B1221,$Q$2:$R$42,2,0),Costo_fondeo!$D$3:$AY$100,base_minorista!$A1221,0)</f>
        <v>-19.756042021148531</v>
      </c>
      <c r="K1221">
        <f>+HLOOKUP(VLOOKUP($B1221,$Q$2:$R$42,2,0),Costo_provisiones!$D$3:$AY$100,base_minorista!$A1221,0)</f>
        <v>-0.86169790235042687</v>
      </c>
      <c r="L1221">
        <f>+HLOOKUP(VLOOKUP($B1221,$Q$2:$R$42,2,0),Morosidad_control!$D$4:$AY$101,base_minorista!$A1221,0)</f>
        <v>0</v>
      </c>
      <c r="M1221">
        <f ca="1">+OFFSET(Capital_2!$D$2,base_minorista!A1221,0)</f>
        <v>2.8814923639740782</v>
      </c>
      <c r="N1221">
        <f>+HLOOKUP(VLOOKUP($B1221,$Q$2:$R$42,2,0),costo_laboral!$E$2:$AZ$99,base_minorista!$A1221,0)</f>
        <v>0</v>
      </c>
      <c r="O1221">
        <f>+HLOOKUP(VLOOKUP($B1221,$Q$2:$R$42,2,0),Participacion2!$D$2:$AO$99,base_minorista!$A1221,0)</f>
        <v>0</v>
      </c>
    </row>
    <row r="1222" spans="1:15" ht="16.5" x14ac:dyDescent="0.3">
      <c r="A1222">
        <v>55</v>
      </c>
      <c r="B1222">
        <v>13</v>
      </c>
      <c r="C1222">
        <v>54</v>
      </c>
      <c r="D1222" s="3">
        <v>42521</v>
      </c>
      <c r="E1222" s="33">
        <v>16</v>
      </c>
      <c r="F1222">
        <v>1</v>
      </c>
      <c r="G1222">
        <f>+HLOOKUP(VLOOKUP($B1222,$Q$2:$R$42,2,0),costos_sf!$D$2:$AY$99,base_minorista!$A1222,0)</f>
        <v>-33291110.658861004</v>
      </c>
      <c r="H1222">
        <f>+HLOOKUP(VLOOKUP($B1222,$Q$2:$R$42,2,0),creditos_sf!$D$2:$AY$99,base_minorista!$A1222,0)</f>
        <v>0</v>
      </c>
      <c r="I1222">
        <f>+HLOOKUP(VLOOKUP($B1222,$Q$2:$R$42,2,0),creditos_sf!$D$103:$AY$200,base_minorista!$A1222,0)</f>
        <v>0</v>
      </c>
      <c r="J1222">
        <f>+HLOOKUP(VLOOKUP($B1222,$Q$2:$R$42,2,0),Costo_fondeo!$D$3:$AY$100,base_minorista!$A1222,0)</f>
        <v>-239.85302941524296</v>
      </c>
      <c r="K1222">
        <f>+HLOOKUP(VLOOKUP($B1222,$Q$2:$R$42,2,0),Costo_provisiones!$D$3:$AY$100,base_minorista!$A1222,0)</f>
        <v>0</v>
      </c>
      <c r="L1222">
        <f>+HLOOKUP(VLOOKUP($B1222,$Q$2:$R$42,2,0),Morosidad_control!$D$4:$AY$101,base_minorista!$A1222,0)</f>
        <v>0</v>
      </c>
      <c r="M1222">
        <f ca="1">+OFFSET(Capital_2!$D$2,base_minorista!A1222,0)</f>
        <v>2.9184975362021124</v>
      </c>
      <c r="N1222">
        <f>+HLOOKUP(VLOOKUP($B1222,$Q$2:$R$42,2,0),costo_laboral!$E$2:$AZ$99,base_minorista!$A1222,0)</f>
        <v>0</v>
      </c>
      <c r="O1222">
        <f>+HLOOKUP(VLOOKUP($B1222,$Q$2:$R$42,2,0),Participacion2!$D$2:$AO$99,base_minorista!$A1222,0)</f>
        <v>0</v>
      </c>
    </row>
    <row r="1223" spans="1:15" ht="16.5" x14ac:dyDescent="0.3">
      <c r="A1223">
        <v>56</v>
      </c>
      <c r="B1223">
        <v>13</v>
      </c>
      <c r="C1223">
        <v>55</v>
      </c>
      <c r="D1223" s="3">
        <v>42551</v>
      </c>
      <c r="E1223" s="33">
        <v>16</v>
      </c>
      <c r="F1223">
        <v>1</v>
      </c>
      <c r="G1223">
        <f>+HLOOKUP(VLOOKUP($B1223,$Q$2:$R$42,2,0),costos_sf!$D$2:$AY$99,base_minorista!$A1223,0)</f>
        <v>-112227121.10175292</v>
      </c>
      <c r="H1223">
        <f>+HLOOKUP(VLOOKUP($B1223,$Q$2:$R$42,2,0),creditos_sf!$D$2:$AY$99,base_minorista!$A1223,0)</f>
        <v>0</v>
      </c>
      <c r="I1223">
        <f>+HLOOKUP(VLOOKUP($B1223,$Q$2:$R$42,2,0),creditos_sf!$D$103:$AY$200,base_minorista!$A1223,0)</f>
        <v>0</v>
      </c>
      <c r="J1223">
        <f>+HLOOKUP(VLOOKUP($B1223,$Q$2:$R$42,2,0),Costo_fondeo!$D$3:$AY$100,base_minorista!$A1223,0)</f>
        <v>0</v>
      </c>
      <c r="K1223">
        <f>+HLOOKUP(VLOOKUP($B1223,$Q$2:$R$42,2,0),Costo_provisiones!$D$3:$AY$100,base_minorista!$A1223,0)</f>
        <v>0</v>
      </c>
      <c r="L1223">
        <f>+HLOOKUP(VLOOKUP($B1223,$Q$2:$R$42,2,0),Morosidad_control!$D$4:$AY$101,base_minorista!$A1223,0)</f>
        <v>0</v>
      </c>
      <c r="M1223">
        <f ca="1">+OFFSET(Capital_2!$D$2,base_minorista!A1223,0)</f>
        <v>2.9650713359667673</v>
      </c>
      <c r="N1223">
        <f>+HLOOKUP(VLOOKUP($B1223,$Q$2:$R$42,2,0),costo_laboral!$E$2:$AZ$99,base_minorista!$A1223,0)</f>
        <v>0</v>
      </c>
      <c r="O1223">
        <f>+HLOOKUP(VLOOKUP($B1223,$Q$2:$R$42,2,0),Participacion2!$D$2:$AO$99,base_minorista!$A1223,0)</f>
        <v>0</v>
      </c>
    </row>
    <row r="1224" spans="1:15" ht="16.5" x14ac:dyDescent="0.3">
      <c r="A1224">
        <v>57</v>
      </c>
      <c r="B1224">
        <v>13</v>
      </c>
      <c r="C1224">
        <v>56</v>
      </c>
      <c r="D1224" s="3">
        <v>42582</v>
      </c>
      <c r="E1224" s="33">
        <v>16</v>
      </c>
      <c r="F1224">
        <v>1</v>
      </c>
      <c r="G1224">
        <f>+HLOOKUP(VLOOKUP($B1224,$Q$2:$R$42,2,0),costos_sf!$D$2:$AY$99,base_minorista!$A1224,0)</f>
        <v>0</v>
      </c>
      <c r="H1224">
        <f>+HLOOKUP(VLOOKUP($B1224,$Q$2:$R$42,2,0),creditos_sf!$D$2:$AY$99,base_minorista!$A1224,0)</f>
        <v>0</v>
      </c>
      <c r="I1224">
        <f>+HLOOKUP(VLOOKUP($B1224,$Q$2:$R$42,2,0),creditos_sf!$D$103:$AY$200,base_minorista!$A1224,0)</f>
        <v>0</v>
      </c>
      <c r="J1224">
        <f>+HLOOKUP(VLOOKUP($B1224,$Q$2:$R$42,2,0),Costo_fondeo!$D$3:$AY$100,base_minorista!$A1224,0)</f>
        <v>0</v>
      </c>
      <c r="K1224">
        <f>+HLOOKUP(VLOOKUP($B1224,$Q$2:$R$42,2,0),Costo_provisiones!$D$3:$AY$100,base_minorista!$A1224,0)</f>
        <v>0</v>
      </c>
      <c r="L1224">
        <f>+HLOOKUP(VLOOKUP($B1224,$Q$2:$R$42,2,0),Morosidad_control!$D$4:$AY$101,base_minorista!$A1224,0)</f>
        <v>0</v>
      </c>
      <c r="M1224">
        <f ca="1">+OFFSET(Capital_2!$D$2,base_minorista!A1224,0)</f>
        <v>3.0367322920898565</v>
      </c>
      <c r="N1224">
        <f>+HLOOKUP(VLOOKUP($B1224,$Q$2:$R$42,2,0),costo_laboral!$E$2:$AZ$99,base_minorista!$A1224,0)</f>
        <v>0</v>
      </c>
      <c r="O1224">
        <f>+HLOOKUP(VLOOKUP($B1224,$Q$2:$R$42,2,0),Participacion2!$D$2:$AO$99,base_minorista!$A1224,0)</f>
        <v>0</v>
      </c>
    </row>
    <row r="1225" spans="1:15" ht="16.5" x14ac:dyDescent="0.3">
      <c r="A1225">
        <v>58</v>
      </c>
      <c r="B1225">
        <v>13</v>
      </c>
      <c r="C1225">
        <v>57</v>
      </c>
      <c r="D1225" s="3">
        <v>42613</v>
      </c>
      <c r="E1225" s="33">
        <v>16</v>
      </c>
      <c r="F1225">
        <v>1</v>
      </c>
      <c r="G1225">
        <f>+HLOOKUP(VLOOKUP($B1225,$Q$2:$R$42,2,0),costos_sf!$D$2:$AY$99,base_minorista!$A1225,0)</f>
        <v>0</v>
      </c>
      <c r="H1225">
        <f>+HLOOKUP(VLOOKUP($B1225,$Q$2:$R$42,2,0),creditos_sf!$D$2:$AY$99,base_minorista!$A1225,0)</f>
        <v>0</v>
      </c>
      <c r="I1225">
        <f>+HLOOKUP(VLOOKUP($B1225,$Q$2:$R$42,2,0),creditos_sf!$D$103:$AY$200,base_minorista!$A1225,0)</f>
        <v>0</v>
      </c>
      <c r="J1225">
        <f>+HLOOKUP(VLOOKUP($B1225,$Q$2:$R$42,2,0),Costo_fondeo!$D$3:$AY$100,base_minorista!$A1225,0)</f>
        <v>0</v>
      </c>
      <c r="K1225">
        <f>+HLOOKUP(VLOOKUP($B1225,$Q$2:$R$42,2,0),Costo_provisiones!$D$3:$AY$100,base_minorista!$A1225,0)</f>
        <v>0</v>
      </c>
      <c r="L1225">
        <f>+HLOOKUP(VLOOKUP($B1225,$Q$2:$R$42,2,0),Morosidad_control!$D$4:$AY$101,base_minorista!$A1225,0)</f>
        <v>0</v>
      </c>
      <c r="M1225">
        <f ca="1">+OFFSET(Capital_2!$D$2,base_minorista!A1225,0)</f>
        <v>3.0987757605561481</v>
      </c>
      <c r="N1225">
        <f>+HLOOKUP(VLOOKUP($B1225,$Q$2:$R$42,2,0),costo_laboral!$E$2:$AZ$99,base_minorista!$A1225,0)</f>
        <v>0</v>
      </c>
      <c r="O1225">
        <f>+HLOOKUP(VLOOKUP($B1225,$Q$2:$R$42,2,0),Participacion2!$D$2:$AO$99,base_minorista!$A1225,0)</f>
        <v>0</v>
      </c>
    </row>
    <row r="1226" spans="1:15" ht="16.5" x14ac:dyDescent="0.3">
      <c r="A1226">
        <v>59</v>
      </c>
      <c r="B1226">
        <v>13</v>
      </c>
      <c r="C1226">
        <v>58</v>
      </c>
      <c r="D1226" s="3">
        <v>42643</v>
      </c>
      <c r="E1226" s="33">
        <v>16</v>
      </c>
      <c r="F1226">
        <v>1</v>
      </c>
      <c r="G1226">
        <f>+HLOOKUP(VLOOKUP($B1226,$Q$2:$R$42,2,0),costos_sf!$D$2:$AY$99,base_minorista!$A1226,0)</f>
        <v>0</v>
      </c>
      <c r="H1226">
        <f>+HLOOKUP(VLOOKUP($B1226,$Q$2:$R$42,2,0),creditos_sf!$D$2:$AY$99,base_minorista!$A1226,0)</f>
        <v>0</v>
      </c>
      <c r="I1226">
        <f>+HLOOKUP(VLOOKUP($B1226,$Q$2:$R$42,2,0),creditos_sf!$D$103:$AY$200,base_minorista!$A1226,0)</f>
        <v>0</v>
      </c>
      <c r="J1226">
        <f>+HLOOKUP(VLOOKUP($B1226,$Q$2:$R$42,2,0),Costo_fondeo!$D$3:$AY$100,base_minorista!$A1226,0)</f>
        <v>0</v>
      </c>
      <c r="K1226">
        <f>+HLOOKUP(VLOOKUP($B1226,$Q$2:$R$42,2,0),Costo_provisiones!$D$3:$AY$100,base_minorista!$A1226,0)</f>
        <v>0</v>
      </c>
      <c r="L1226">
        <f>+HLOOKUP(VLOOKUP($B1226,$Q$2:$R$42,2,0),Morosidad_control!$D$4:$AY$101,base_minorista!$A1226,0)</f>
        <v>0</v>
      </c>
      <c r="M1226">
        <f ca="1">+OFFSET(Capital_2!$D$2,base_minorista!A1226,0)</f>
        <v>3.1647538313822339</v>
      </c>
      <c r="N1226">
        <f>+HLOOKUP(VLOOKUP($B1226,$Q$2:$R$42,2,0),costo_laboral!$E$2:$AZ$99,base_minorista!$A1226,0)</f>
        <v>0</v>
      </c>
      <c r="O1226">
        <f>+HLOOKUP(VLOOKUP($B1226,$Q$2:$R$42,2,0),Participacion2!$D$2:$AO$99,base_minorista!$A1226,0)</f>
        <v>0</v>
      </c>
    </row>
    <row r="1227" spans="1:15" ht="16.5" x14ac:dyDescent="0.3">
      <c r="A1227">
        <v>60</v>
      </c>
      <c r="B1227">
        <v>13</v>
      </c>
      <c r="C1227">
        <v>59</v>
      </c>
      <c r="D1227" s="3">
        <v>42674</v>
      </c>
      <c r="E1227" s="33">
        <v>16</v>
      </c>
      <c r="F1227">
        <v>1</v>
      </c>
      <c r="G1227">
        <f>+HLOOKUP(VLOOKUP($B1227,$Q$2:$R$42,2,0),costos_sf!$D$2:$AY$99,base_minorista!$A1227,0)</f>
        <v>0</v>
      </c>
      <c r="H1227">
        <f>+HLOOKUP(VLOOKUP($B1227,$Q$2:$R$42,2,0),creditos_sf!$D$2:$AY$99,base_minorista!$A1227,0)</f>
        <v>0</v>
      </c>
      <c r="I1227">
        <f>+HLOOKUP(VLOOKUP($B1227,$Q$2:$R$42,2,0),creditos_sf!$D$103:$AY$200,base_minorista!$A1227,0)</f>
        <v>0</v>
      </c>
      <c r="J1227">
        <f>+HLOOKUP(VLOOKUP($B1227,$Q$2:$R$42,2,0),Costo_fondeo!$D$3:$AY$100,base_minorista!$A1227,0)</f>
        <v>0</v>
      </c>
      <c r="K1227">
        <f>+HLOOKUP(VLOOKUP($B1227,$Q$2:$R$42,2,0),Costo_provisiones!$D$3:$AY$100,base_minorista!$A1227,0)</f>
        <v>0</v>
      </c>
      <c r="L1227">
        <f>+HLOOKUP(VLOOKUP($B1227,$Q$2:$R$42,2,0),Morosidad_control!$D$4:$AY$101,base_minorista!$A1227,0)</f>
        <v>0</v>
      </c>
      <c r="M1227">
        <f ca="1">+OFFSET(Capital_2!$D$2,base_minorista!A1227,0)</f>
        <v>3.232264312603593</v>
      </c>
      <c r="N1227">
        <f>+HLOOKUP(VLOOKUP($B1227,$Q$2:$R$42,2,0),costo_laboral!$E$2:$AZ$99,base_minorista!$A1227,0)</f>
        <v>0</v>
      </c>
      <c r="O1227">
        <f>+HLOOKUP(VLOOKUP($B1227,$Q$2:$R$42,2,0),Participacion2!$D$2:$AO$99,base_minorista!$A1227,0)</f>
        <v>0</v>
      </c>
    </row>
    <row r="1228" spans="1:15" ht="16.5" x14ac:dyDescent="0.3">
      <c r="A1228">
        <v>61</v>
      </c>
      <c r="B1228">
        <v>13</v>
      </c>
      <c r="C1228">
        <v>60</v>
      </c>
      <c r="D1228" s="3">
        <v>42704</v>
      </c>
      <c r="E1228" s="33">
        <v>16</v>
      </c>
      <c r="F1228">
        <v>1</v>
      </c>
      <c r="G1228">
        <f>+HLOOKUP(VLOOKUP($B1228,$Q$2:$R$42,2,0),costos_sf!$D$2:$AY$99,base_minorista!$A1228,0)</f>
        <v>0</v>
      </c>
      <c r="H1228">
        <f>+HLOOKUP(VLOOKUP($B1228,$Q$2:$R$42,2,0),creditos_sf!$D$2:$AY$99,base_minorista!$A1228,0)</f>
        <v>0</v>
      </c>
      <c r="I1228">
        <f>+HLOOKUP(VLOOKUP($B1228,$Q$2:$R$42,2,0),creditos_sf!$D$103:$AY$200,base_minorista!$A1228,0)</f>
        <v>0</v>
      </c>
      <c r="J1228">
        <f>+HLOOKUP(VLOOKUP($B1228,$Q$2:$R$42,2,0),Costo_fondeo!$D$3:$AY$100,base_minorista!$A1228,0)</f>
        <v>0</v>
      </c>
      <c r="K1228">
        <f>+HLOOKUP(VLOOKUP($B1228,$Q$2:$R$42,2,0),Costo_provisiones!$D$3:$AY$100,base_minorista!$A1228,0)</f>
        <v>0</v>
      </c>
      <c r="L1228">
        <f>+HLOOKUP(VLOOKUP($B1228,$Q$2:$R$42,2,0),Morosidad_control!$D$4:$AY$101,base_minorista!$A1228,0)</f>
        <v>0</v>
      </c>
      <c r="M1228">
        <f ca="1">+OFFSET(Capital_2!$D$2,base_minorista!A1228,0)</f>
        <v>3.2966619789838338</v>
      </c>
      <c r="N1228">
        <f>+HLOOKUP(VLOOKUP($B1228,$Q$2:$R$42,2,0),costo_laboral!$E$2:$AZ$99,base_minorista!$A1228,0)</f>
        <v>0</v>
      </c>
      <c r="O1228">
        <f>+HLOOKUP(VLOOKUP($B1228,$Q$2:$R$42,2,0),Participacion2!$D$2:$AO$99,base_minorista!$A1228,0)</f>
        <v>0</v>
      </c>
    </row>
    <row r="1229" spans="1:15" ht="16.5" x14ac:dyDescent="0.3">
      <c r="A1229">
        <v>62</v>
      </c>
      <c r="B1229">
        <v>13</v>
      </c>
      <c r="C1229">
        <v>61</v>
      </c>
      <c r="D1229" s="3">
        <v>42735</v>
      </c>
      <c r="E1229" s="33">
        <v>16</v>
      </c>
      <c r="F1229">
        <v>1</v>
      </c>
      <c r="G1229">
        <f>+HLOOKUP(VLOOKUP($B1229,$Q$2:$R$42,2,0),costos_sf!$D$2:$AY$99,base_minorista!$A1229,0)</f>
        <v>0</v>
      </c>
      <c r="H1229">
        <f>+HLOOKUP(VLOOKUP($B1229,$Q$2:$R$42,2,0),creditos_sf!$D$2:$AY$99,base_minorista!$A1229,0)</f>
        <v>0</v>
      </c>
      <c r="I1229">
        <f>+HLOOKUP(VLOOKUP($B1229,$Q$2:$R$42,2,0),creditos_sf!$D$103:$AY$200,base_minorista!$A1229,0)</f>
        <v>0</v>
      </c>
      <c r="J1229">
        <f>+HLOOKUP(VLOOKUP($B1229,$Q$2:$R$42,2,0),Costo_fondeo!$D$3:$AY$100,base_minorista!$A1229,0)</f>
        <v>0</v>
      </c>
      <c r="K1229">
        <f>+HLOOKUP(VLOOKUP($B1229,$Q$2:$R$42,2,0),Costo_provisiones!$D$3:$AY$100,base_minorista!$A1229,0)</f>
        <v>0</v>
      </c>
      <c r="L1229">
        <f>+HLOOKUP(VLOOKUP($B1229,$Q$2:$R$42,2,0),Morosidad_control!$D$4:$AY$101,base_minorista!$A1229,0)</f>
        <v>0</v>
      </c>
      <c r="M1229">
        <f ca="1">+OFFSET(Capital_2!$D$2,base_minorista!A1229,0)</f>
        <v>3.371561018368705</v>
      </c>
      <c r="N1229">
        <f>+HLOOKUP(VLOOKUP($B1229,$Q$2:$R$42,2,0),costo_laboral!$E$2:$AZ$99,base_minorista!$A1229,0)</f>
        <v>0</v>
      </c>
      <c r="O1229">
        <f>+HLOOKUP(VLOOKUP($B1229,$Q$2:$R$42,2,0),Participacion2!$D$2:$AO$99,base_minorista!$A1229,0)</f>
        <v>0</v>
      </c>
    </row>
    <row r="1230" spans="1:15" ht="16.5" x14ac:dyDescent="0.3">
      <c r="A1230">
        <v>63</v>
      </c>
      <c r="B1230">
        <v>13</v>
      </c>
      <c r="C1230">
        <v>62</v>
      </c>
      <c r="D1230" s="3">
        <v>42766</v>
      </c>
      <c r="E1230" s="33">
        <v>17</v>
      </c>
      <c r="F1230">
        <v>1</v>
      </c>
      <c r="G1230">
        <f>+HLOOKUP(VLOOKUP($B1230,$Q$2:$R$42,2,0),costos_sf!$D$2:$AY$99,base_minorista!$A1230,0)</f>
        <v>0</v>
      </c>
      <c r="H1230">
        <f>+HLOOKUP(VLOOKUP($B1230,$Q$2:$R$42,2,0),creditos_sf!$D$2:$AY$99,base_minorista!$A1230,0)</f>
        <v>0</v>
      </c>
      <c r="I1230">
        <f>+HLOOKUP(VLOOKUP($B1230,$Q$2:$R$42,2,0),creditos_sf!$D$103:$AY$200,base_minorista!$A1230,0)</f>
        <v>0</v>
      </c>
      <c r="J1230">
        <f>+HLOOKUP(VLOOKUP($B1230,$Q$2:$R$42,2,0),Costo_fondeo!$D$3:$AY$100,base_minorista!$A1230,0)</f>
        <v>0</v>
      </c>
      <c r="K1230">
        <f>+HLOOKUP(VLOOKUP($B1230,$Q$2:$R$42,2,0),Costo_provisiones!$D$3:$AY$100,base_minorista!$A1230,0)</f>
        <v>0</v>
      </c>
      <c r="L1230">
        <f>+HLOOKUP(VLOOKUP($B1230,$Q$2:$R$42,2,0),Morosidad_control!$D$4:$AY$101,base_minorista!$A1230,0)</f>
        <v>0</v>
      </c>
      <c r="M1230">
        <f ca="1">+OFFSET(Capital_2!$D$2,base_minorista!A1230,0)</f>
        <v>3.4309045641717737</v>
      </c>
      <c r="N1230">
        <f>+HLOOKUP(VLOOKUP($B1230,$Q$2:$R$42,2,0),costo_laboral!$E$2:$AZ$99,base_minorista!$A1230,0)</f>
        <v>0</v>
      </c>
      <c r="O1230">
        <f>+HLOOKUP(VLOOKUP($B1230,$Q$2:$R$42,2,0),Participacion2!$D$2:$AO$99,base_minorista!$A1230,0)</f>
        <v>0</v>
      </c>
    </row>
    <row r="1231" spans="1:15" ht="16.5" x14ac:dyDescent="0.3">
      <c r="A1231">
        <v>64</v>
      </c>
      <c r="B1231">
        <v>13</v>
      </c>
      <c r="C1231">
        <v>63</v>
      </c>
      <c r="D1231" s="3">
        <v>42794</v>
      </c>
      <c r="E1231" s="33">
        <v>17</v>
      </c>
      <c r="F1231">
        <v>1</v>
      </c>
      <c r="G1231">
        <f>+HLOOKUP(VLOOKUP($B1231,$Q$2:$R$42,2,0),costos_sf!$D$2:$AY$99,base_minorista!$A1231,0)</f>
        <v>0</v>
      </c>
      <c r="H1231">
        <f>+HLOOKUP(VLOOKUP($B1231,$Q$2:$R$42,2,0),creditos_sf!$D$2:$AY$99,base_minorista!$A1231,0)</f>
        <v>0</v>
      </c>
      <c r="I1231">
        <f>+HLOOKUP(VLOOKUP($B1231,$Q$2:$R$42,2,0),creditos_sf!$D$103:$AY$200,base_minorista!$A1231,0)</f>
        <v>0</v>
      </c>
      <c r="J1231">
        <f>+HLOOKUP(VLOOKUP($B1231,$Q$2:$R$42,2,0),Costo_fondeo!$D$3:$AY$100,base_minorista!$A1231,0)</f>
        <v>0</v>
      </c>
      <c r="K1231">
        <f>+HLOOKUP(VLOOKUP($B1231,$Q$2:$R$42,2,0),Costo_provisiones!$D$3:$AY$100,base_minorista!$A1231,0)</f>
        <v>0</v>
      </c>
      <c r="L1231">
        <f>+HLOOKUP(VLOOKUP($B1231,$Q$2:$R$42,2,0),Morosidad_control!$D$4:$AY$101,base_minorista!$A1231,0)</f>
        <v>0</v>
      </c>
      <c r="M1231">
        <f ca="1">+OFFSET(Capital_2!$D$2,base_minorista!A1231,0)</f>
        <v>3.4714473426279464</v>
      </c>
      <c r="N1231">
        <f>+HLOOKUP(VLOOKUP($B1231,$Q$2:$R$42,2,0),costo_laboral!$E$2:$AZ$99,base_minorista!$A1231,0)</f>
        <v>0</v>
      </c>
      <c r="O1231">
        <f>+HLOOKUP(VLOOKUP($B1231,$Q$2:$R$42,2,0),Participacion2!$D$2:$AO$99,base_minorista!$A1231,0)</f>
        <v>0</v>
      </c>
    </row>
    <row r="1232" spans="1:15" ht="16.5" x14ac:dyDescent="0.3">
      <c r="A1232">
        <v>65</v>
      </c>
      <c r="B1232">
        <v>13</v>
      </c>
      <c r="C1232">
        <v>64</v>
      </c>
      <c r="D1232" s="3">
        <v>42825</v>
      </c>
      <c r="E1232" s="33">
        <v>17</v>
      </c>
      <c r="F1232">
        <v>1</v>
      </c>
      <c r="G1232">
        <f>+HLOOKUP(VLOOKUP($B1232,$Q$2:$R$42,2,0),costos_sf!$D$2:$AY$99,base_minorista!$A1232,0)</f>
        <v>0</v>
      </c>
      <c r="H1232">
        <f>+HLOOKUP(VLOOKUP($B1232,$Q$2:$R$42,2,0),creditos_sf!$D$2:$AY$99,base_minorista!$A1232,0)</f>
        <v>0</v>
      </c>
      <c r="I1232">
        <f>+HLOOKUP(VLOOKUP($B1232,$Q$2:$R$42,2,0),creditos_sf!$D$103:$AY$200,base_minorista!$A1232,0)</f>
        <v>0</v>
      </c>
      <c r="J1232">
        <f>+HLOOKUP(VLOOKUP($B1232,$Q$2:$R$42,2,0),Costo_fondeo!$D$3:$AY$100,base_minorista!$A1232,0)</f>
        <v>0</v>
      </c>
      <c r="K1232">
        <f>+HLOOKUP(VLOOKUP($B1232,$Q$2:$R$42,2,0),Costo_provisiones!$D$3:$AY$100,base_minorista!$A1232,0)</f>
        <v>0</v>
      </c>
      <c r="L1232">
        <f>+HLOOKUP(VLOOKUP($B1232,$Q$2:$R$42,2,0),Morosidad_control!$D$4:$AY$101,base_minorista!$A1232,0)</f>
        <v>0</v>
      </c>
      <c r="M1232">
        <f ca="1">+OFFSET(Capital_2!$D$2,base_minorista!A1232,0)</f>
        <v>3.5034579976729381</v>
      </c>
      <c r="N1232">
        <f>+HLOOKUP(VLOOKUP($B1232,$Q$2:$R$42,2,0),costo_laboral!$E$2:$AZ$99,base_minorista!$A1232,0)</f>
        <v>0</v>
      </c>
      <c r="O1232">
        <f>+HLOOKUP(VLOOKUP($B1232,$Q$2:$R$42,2,0),Participacion2!$D$2:$AO$99,base_minorista!$A1232,0)</f>
        <v>0</v>
      </c>
    </row>
    <row r="1233" spans="1:15" ht="16.5" x14ac:dyDescent="0.3">
      <c r="A1233">
        <v>66</v>
      </c>
      <c r="B1233">
        <v>13</v>
      </c>
      <c r="C1233">
        <v>65</v>
      </c>
      <c r="D1233" s="3">
        <v>42855</v>
      </c>
      <c r="E1233" s="33">
        <v>17</v>
      </c>
      <c r="F1233">
        <v>1</v>
      </c>
      <c r="G1233">
        <f>+HLOOKUP(VLOOKUP($B1233,$Q$2:$R$42,2,0),costos_sf!$D$2:$AY$99,base_minorista!$A1233,0)</f>
        <v>0</v>
      </c>
      <c r="H1233">
        <f>+HLOOKUP(VLOOKUP($B1233,$Q$2:$R$42,2,0),creditos_sf!$D$2:$AY$99,base_minorista!$A1233,0)</f>
        <v>0</v>
      </c>
      <c r="I1233">
        <f>+HLOOKUP(VLOOKUP($B1233,$Q$2:$R$42,2,0),creditos_sf!$D$103:$AY$200,base_minorista!$A1233,0)</f>
        <v>0</v>
      </c>
      <c r="J1233">
        <f>+HLOOKUP(VLOOKUP($B1233,$Q$2:$R$42,2,0),Costo_fondeo!$D$3:$AY$100,base_minorista!$A1233,0)</f>
        <v>0</v>
      </c>
      <c r="K1233">
        <f>+HLOOKUP(VLOOKUP($B1233,$Q$2:$R$42,2,0),Costo_provisiones!$D$3:$AY$100,base_minorista!$A1233,0)</f>
        <v>0</v>
      </c>
      <c r="L1233">
        <f>+HLOOKUP(VLOOKUP($B1233,$Q$2:$R$42,2,0),Morosidad_control!$D$4:$AY$101,base_minorista!$A1233,0)</f>
        <v>0</v>
      </c>
      <c r="M1233">
        <f ca="1">+OFFSET(Capital_2!$D$2,base_minorista!A1233,0)</f>
        <v>3.5336781037956082</v>
      </c>
      <c r="N1233">
        <f>+HLOOKUP(VLOOKUP($B1233,$Q$2:$R$42,2,0),costo_laboral!$E$2:$AZ$99,base_minorista!$A1233,0)</f>
        <v>0</v>
      </c>
      <c r="O1233">
        <f>+HLOOKUP(VLOOKUP($B1233,$Q$2:$R$42,2,0),Participacion2!$D$2:$AO$99,base_minorista!$A1233,0)</f>
        <v>0</v>
      </c>
    </row>
    <row r="1234" spans="1:15" ht="16.5" x14ac:dyDescent="0.3">
      <c r="A1234">
        <v>67</v>
      </c>
      <c r="B1234">
        <v>13</v>
      </c>
      <c r="C1234">
        <v>66</v>
      </c>
      <c r="D1234" s="3">
        <v>42886</v>
      </c>
      <c r="E1234" s="33">
        <v>17</v>
      </c>
      <c r="F1234">
        <v>1</v>
      </c>
      <c r="G1234">
        <f>+HLOOKUP(VLOOKUP($B1234,$Q$2:$R$42,2,0),costos_sf!$D$2:$AY$99,base_minorista!$A1234,0)</f>
        <v>0</v>
      </c>
      <c r="H1234">
        <f>+HLOOKUP(VLOOKUP($B1234,$Q$2:$R$42,2,0),creditos_sf!$D$2:$AY$99,base_minorista!$A1234,0)</f>
        <v>0</v>
      </c>
      <c r="I1234">
        <f>+HLOOKUP(VLOOKUP($B1234,$Q$2:$R$42,2,0),creditos_sf!$D$103:$AY$200,base_minorista!$A1234,0)</f>
        <v>0</v>
      </c>
      <c r="J1234">
        <f>+HLOOKUP(VLOOKUP($B1234,$Q$2:$R$42,2,0),Costo_fondeo!$D$3:$AY$100,base_minorista!$A1234,0)</f>
        <v>0</v>
      </c>
      <c r="K1234">
        <f>+HLOOKUP(VLOOKUP($B1234,$Q$2:$R$42,2,0),Costo_provisiones!$D$3:$AY$100,base_minorista!$A1234,0)</f>
        <v>0</v>
      </c>
      <c r="L1234">
        <f>+HLOOKUP(VLOOKUP($B1234,$Q$2:$R$42,2,0),Morosidad_control!$D$4:$AY$101,base_minorista!$A1234,0)</f>
        <v>0</v>
      </c>
      <c r="M1234">
        <f ca="1">+OFFSET(Capital_2!$D$2,base_minorista!A1234,0)</f>
        <v>3.5570017411603705</v>
      </c>
      <c r="N1234">
        <f>+HLOOKUP(VLOOKUP($B1234,$Q$2:$R$42,2,0),costo_laboral!$E$2:$AZ$99,base_minorista!$A1234,0)</f>
        <v>0</v>
      </c>
      <c r="O1234">
        <f>+HLOOKUP(VLOOKUP($B1234,$Q$2:$R$42,2,0),Participacion2!$D$2:$AO$99,base_minorista!$A1234,0)</f>
        <v>0</v>
      </c>
    </row>
    <row r="1235" spans="1:15" ht="16.5" x14ac:dyDescent="0.3">
      <c r="A1235">
        <v>68</v>
      </c>
      <c r="B1235">
        <v>13</v>
      </c>
      <c r="C1235">
        <v>67</v>
      </c>
      <c r="D1235" s="3">
        <v>42916</v>
      </c>
      <c r="E1235" s="33">
        <v>17</v>
      </c>
      <c r="F1235">
        <v>1</v>
      </c>
      <c r="G1235">
        <f>+HLOOKUP(VLOOKUP($B1235,$Q$2:$R$42,2,0),costos_sf!$D$2:$AY$99,base_minorista!$A1235,0)</f>
        <v>0</v>
      </c>
      <c r="H1235">
        <f>+HLOOKUP(VLOOKUP($B1235,$Q$2:$R$42,2,0),creditos_sf!$D$2:$AY$99,base_minorista!$A1235,0)</f>
        <v>0</v>
      </c>
      <c r="I1235">
        <f>+HLOOKUP(VLOOKUP($B1235,$Q$2:$R$42,2,0),creditos_sf!$D$103:$AY$200,base_minorista!$A1235,0)</f>
        <v>0</v>
      </c>
      <c r="J1235">
        <f>+HLOOKUP(VLOOKUP($B1235,$Q$2:$R$42,2,0),Costo_fondeo!$D$3:$AY$100,base_minorista!$A1235,0)</f>
        <v>0</v>
      </c>
      <c r="K1235">
        <f>+HLOOKUP(VLOOKUP($B1235,$Q$2:$R$42,2,0),Costo_provisiones!$D$3:$AY$100,base_minorista!$A1235,0)</f>
        <v>0</v>
      </c>
      <c r="L1235">
        <f>+HLOOKUP(VLOOKUP($B1235,$Q$2:$R$42,2,0),Morosidad_control!$D$4:$AY$101,base_minorista!$A1235,0)</f>
        <v>0</v>
      </c>
      <c r="M1235">
        <f ca="1">+OFFSET(Capital_2!$D$2,base_minorista!A1235,0)</f>
        <v>3.5704065106105527</v>
      </c>
      <c r="N1235">
        <f>+HLOOKUP(VLOOKUP($B1235,$Q$2:$R$42,2,0),costo_laboral!$E$2:$AZ$99,base_minorista!$A1235,0)</f>
        <v>0</v>
      </c>
      <c r="O1235">
        <f>+HLOOKUP(VLOOKUP($B1235,$Q$2:$R$42,2,0),Participacion2!$D$2:$AO$99,base_minorista!$A1235,0)</f>
        <v>0</v>
      </c>
    </row>
    <row r="1236" spans="1:15" ht="16.5" x14ac:dyDescent="0.3">
      <c r="A1236">
        <v>69</v>
      </c>
      <c r="B1236">
        <v>13</v>
      </c>
      <c r="C1236">
        <v>68</v>
      </c>
      <c r="D1236" s="3">
        <v>42947</v>
      </c>
      <c r="E1236" s="33">
        <v>17</v>
      </c>
      <c r="F1236">
        <v>1</v>
      </c>
      <c r="G1236">
        <f>+HLOOKUP(VLOOKUP($B1236,$Q$2:$R$42,2,0),costos_sf!$D$2:$AY$99,base_minorista!$A1236,0)</f>
        <v>0</v>
      </c>
      <c r="H1236">
        <f>+HLOOKUP(VLOOKUP($B1236,$Q$2:$R$42,2,0),creditos_sf!$D$2:$AY$99,base_minorista!$A1236,0)</f>
        <v>0</v>
      </c>
      <c r="I1236">
        <f>+HLOOKUP(VLOOKUP($B1236,$Q$2:$R$42,2,0),creditos_sf!$D$103:$AY$200,base_minorista!$A1236,0)</f>
        <v>0</v>
      </c>
      <c r="J1236">
        <f>+HLOOKUP(VLOOKUP($B1236,$Q$2:$R$42,2,0),Costo_fondeo!$D$3:$AY$100,base_minorista!$A1236,0)</f>
        <v>0</v>
      </c>
      <c r="K1236">
        <f>+HLOOKUP(VLOOKUP($B1236,$Q$2:$R$42,2,0),Costo_provisiones!$D$3:$AY$100,base_minorista!$A1236,0)</f>
        <v>0</v>
      </c>
      <c r="L1236">
        <f>+HLOOKUP(VLOOKUP($B1236,$Q$2:$R$42,2,0),Morosidad_control!$D$4:$AY$101,base_minorista!$A1236,0)</f>
        <v>0</v>
      </c>
      <c r="M1236">
        <f ca="1">+OFFSET(Capital_2!$D$2,base_minorista!A1236,0)</f>
        <v>3.5864726654758914</v>
      </c>
      <c r="N1236">
        <f>+HLOOKUP(VLOOKUP($B1236,$Q$2:$R$42,2,0),costo_laboral!$E$2:$AZ$99,base_minorista!$A1236,0)</f>
        <v>0</v>
      </c>
      <c r="O1236">
        <f>+HLOOKUP(VLOOKUP($B1236,$Q$2:$R$42,2,0),Participacion2!$D$2:$AO$99,base_minorista!$A1236,0)</f>
        <v>0</v>
      </c>
    </row>
    <row r="1237" spans="1:15" ht="16.5" x14ac:dyDescent="0.3">
      <c r="A1237">
        <v>70</v>
      </c>
      <c r="B1237">
        <v>13</v>
      </c>
      <c r="C1237">
        <v>69</v>
      </c>
      <c r="D1237" s="3">
        <v>42978</v>
      </c>
      <c r="E1237" s="33">
        <v>17</v>
      </c>
      <c r="F1237">
        <v>1</v>
      </c>
      <c r="G1237">
        <f>+HLOOKUP(VLOOKUP($B1237,$Q$2:$R$42,2,0),costos_sf!$D$2:$AY$99,base_minorista!$A1237,0)</f>
        <v>0</v>
      </c>
      <c r="H1237">
        <f>+HLOOKUP(VLOOKUP($B1237,$Q$2:$R$42,2,0),creditos_sf!$D$2:$AY$99,base_minorista!$A1237,0)</f>
        <v>0</v>
      </c>
      <c r="I1237">
        <f>+HLOOKUP(VLOOKUP($B1237,$Q$2:$R$42,2,0),creditos_sf!$D$103:$AY$200,base_minorista!$A1237,0)</f>
        <v>0</v>
      </c>
      <c r="J1237">
        <f>+HLOOKUP(VLOOKUP($B1237,$Q$2:$R$42,2,0),Costo_fondeo!$D$3:$AY$100,base_minorista!$A1237,0)</f>
        <v>0</v>
      </c>
      <c r="K1237">
        <f>+HLOOKUP(VLOOKUP($B1237,$Q$2:$R$42,2,0),Costo_provisiones!$D$3:$AY$100,base_minorista!$A1237,0)</f>
        <v>0</v>
      </c>
      <c r="L1237">
        <f>+HLOOKUP(VLOOKUP($B1237,$Q$2:$R$42,2,0),Morosidad_control!$D$4:$AY$101,base_minorista!$A1237,0)</f>
        <v>0</v>
      </c>
      <c r="M1237">
        <f ca="1">+OFFSET(Capital_2!$D$2,base_minorista!A1237,0)</f>
        <v>3.5952774480300995</v>
      </c>
      <c r="N1237">
        <f>+HLOOKUP(VLOOKUP($B1237,$Q$2:$R$42,2,0),costo_laboral!$E$2:$AZ$99,base_minorista!$A1237,0)</f>
        <v>0</v>
      </c>
      <c r="O1237">
        <f>+HLOOKUP(VLOOKUP($B1237,$Q$2:$R$42,2,0),Participacion2!$D$2:$AO$99,base_minorista!$A1237,0)</f>
        <v>0</v>
      </c>
    </row>
    <row r="1238" spans="1:15" ht="16.5" x14ac:dyDescent="0.3">
      <c r="A1238">
        <v>71</v>
      </c>
      <c r="B1238">
        <v>13</v>
      </c>
      <c r="C1238">
        <v>70</v>
      </c>
      <c r="D1238" s="3">
        <v>43008</v>
      </c>
      <c r="E1238" s="33">
        <v>17</v>
      </c>
      <c r="F1238">
        <v>1</v>
      </c>
      <c r="G1238">
        <f>+HLOOKUP(VLOOKUP($B1238,$Q$2:$R$42,2,0),costos_sf!$D$2:$AY$99,base_minorista!$A1238,0)</f>
        <v>0</v>
      </c>
      <c r="H1238">
        <f>+HLOOKUP(VLOOKUP($B1238,$Q$2:$R$42,2,0),creditos_sf!$D$2:$AY$99,base_minorista!$A1238,0)</f>
        <v>0</v>
      </c>
      <c r="I1238">
        <f>+HLOOKUP(VLOOKUP($B1238,$Q$2:$R$42,2,0),creditos_sf!$D$103:$AY$200,base_minorista!$A1238,0)</f>
        <v>0</v>
      </c>
      <c r="J1238">
        <f>+HLOOKUP(VLOOKUP($B1238,$Q$2:$R$42,2,0),Costo_fondeo!$D$3:$AY$100,base_minorista!$A1238,0)</f>
        <v>0</v>
      </c>
      <c r="K1238">
        <f>+HLOOKUP(VLOOKUP($B1238,$Q$2:$R$42,2,0),Costo_provisiones!$D$3:$AY$100,base_minorista!$A1238,0)</f>
        <v>0</v>
      </c>
      <c r="L1238">
        <f>+HLOOKUP(VLOOKUP($B1238,$Q$2:$R$42,2,0),Morosidad_control!$D$4:$AY$101,base_minorista!$A1238,0)</f>
        <v>0</v>
      </c>
      <c r="M1238">
        <f ca="1">+OFFSET(Capital_2!$D$2,base_minorista!A1238,0)</f>
        <v>3.5939139218894542</v>
      </c>
      <c r="N1238">
        <f>+HLOOKUP(VLOOKUP($B1238,$Q$2:$R$42,2,0),costo_laboral!$E$2:$AZ$99,base_minorista!$A1238,0)</f>
        <v>0</v>
      </c>
      <c r="O1238">
        <f>+HLOOKUP(VLOOKUP($B1238,$Q$2:$R$42,2,0),Participacion2!$D$2:$AO$99,base_minorista!$A1238,0)</f>
        <v>0</v>
      </c>
    </row>
    <row r="1239" spans="1:15" ht="16.5" x14ac:dyDescent="0.3">
      <c r="A1239">
        <v>72</v>
      </c>
      <c r="B1239">
        <v>13</v>
      </c>
      <c r="C1239">
        <v>71</v>
      </c>
      <c r="D1239" s="3">
        <v>43039</v>
      </c>
      <c r="E1239" s="33">
        <v>17</v>
      </c>
      <c r="F1239">
        <v>1</v>
      </c>
      <c r="G1239">
        <f>+HLOOKUP(VLOOKUP($B1239,$Q$2:$R$42,2,0),costos_sf!$D$2:$AY$99,base_minorista!$A1239,0)</f>
        <v>0</v>
      </c>
      <c r="H1239">
        <f>+HLOOKUP(VLOOKUP($B1239,$Q$2:$R$42,2,0),creditos_sf!$D$2:$AY$99,base_minorista!$A1239,0)</f>
        <v>0</v>
      </c>
      <c r="I1239">
        <f>+HLOOKUP(VLOOKUP($B1239,$Q$2:$R$42,2,0),creditos_sf!$D$103:$AY$200,base_minorista!$A1239,0)</f>
        <v>0</v>
      </c>
      <c r="J1239">
        <f>+HLOOKUP(VLOOKUP($B1239,$Q$2:$R$42,2,0),Costo_fondeo!$D$3:$AY$100,base_minorista!$A1239,0)</f>
        <v>0</v>
      </c>
      <c r="K1239">
        <f>+HLOOKUP(VLOOKUP($B1239,$Q$2:$R$42,2,0),Costo_provisiones!$D$3:$AY$100,base_minorista!$A1239,0)</f>
        <v>0</v>
      </c>
      <c r="L1239">
        <f>+HLOOKUP(VLOOKUP($B1239,$Q$2:$R$42,2,0),Morosidad_control!$D$4:$AY$101,base_minorista!$A1239,0)</f>
        <v>0</v>
      </c>
      <c r="M1239">
        <f ca="1">+OFFSET(Capital_2!$D$2,base_minorista!A1239,0)</f>
        <v>3.6057998149039663</v>
      </c>
      <c r="N1239">
        <f>+HLOOKUP(VLOOKUP($B1239,$Q$2:$R$42,2,0),costo_laboral!$E$2:$AZ$99,base_minorista!$A1239,0)</f>
        <v>0</v>
      </c>
      <c r="O1239">
        <f>+HLOOKUP(VLOOKUP($B1239,$Q$2:$R$42,2,0),Participacion2!$D$2:$AO$99,base_minorista!$A1239,0)</f>
        <v>0</v>
      </c>
    </row>
    <row r="1240" spans="1:15" ht="16.5" x14ac:dyDescent="0.3">
      <c r="A1240">
        <v>73</v>
      </c>
      <c r="B1240">
        <v>13</v>
      </c>
      <c r="C1240">
        <v>72</v>
      </c>
      <c r="D1240" s="3">
        <v>43069</v>
      </c>
      <c r="E1240" s="33">
        <v>17</v>
      </c>
      <c r="F1240">
        <v>1</v>
      </c>
      <c r="G1240">
        <f>+HLOOKUP(VLOOKUP($B1240,$Q$2:$R$42,2,0),costos_sf!$D$2:$AY$99,base_minorista!$A1240,0)</f>
        <v>0</v>
      </c>
      <c r="H1240">
        <f>+HLOOKUP(VLOOKUP($B1240,$Q$2:$R$42,2,0),creditos_sf!$D$2:$AY$99,base_minorista!$A1240,0)</f>
        <v>0</v>
      </c>
      <c r="I1240">
        <f>+HLOOKUP(VLOOKUP($B1240,$Q$2:$R$42,2,0),creditos_sf!$D$103:$AY$200,base_minorista!$A1240,0)</f>
        <v>0</v>
      </c>
      <c r="J1240">
        <f>+HLOOKUP(VLOOKUP($B1240,$Q$2:$R$42,2,0),Costo_fondeo!$D$3:$AY$100,base_minorista!$A1240,0)</f>
        <v>0</v>
      </c>
      <c r="K1240">
        <f>+HLOOKUP(VLOOKUP($B1240,$Q$2:$R$42,2,0),Costo_provisiones!$D$3:$AY$100,base_minorista!$A1240,0)</f>
        <v>0</v>
      </c>
      <c r="L1240">
        <f>+HLOOKUP(VLOOKUP($B1240,$Q$2:$R$42,2,0),Morosidad_control!$D$4:$AY$101,base_minorista!$A1240,0)</f>
        <v>0</v>
      </c>
      <c r="M1240">
        <f ca="1">+OFFSET(Capital_2!$D$2,base_minorista!A1240,0)</f>
        <v>3.6120620419568428</v>
      </c>
      <c r="N1240">
        <f>+HLOOKUP(VLOOKUP($B1240,$Q$2:$R$42,2,0),costo_laboral!$E$2:$AZ$99,base_minorista!$A1240,0)</f>
        <v>0</v>
      </c>
      <c r="O1240">
        <f>+HLOOKUP(VLOOKUP($B1240,$Q$2:$R$42,2,0),Participacion2!$D$2:$AO$99,base_minorista!$A1240,0)</f>
        <v>0</v>
      </c>
    </row>
    <row r="1241" spans="1:15" ht="16.5" x14ac:dyDescent="0.3">
      <c r="A1241">
        <v>74</v>
      </c>
      <c r="B1241">
        <v>13</v>
      </c>
      <c r="C1241">
        <v>73</v>
      </c>
      <c r="D1241" s="3">
        <v>43100</v>
      </c>
      <c r="E1241" s="33">
        <v>17</v>
      </c>
      <c r="F1241">
        <v>1</v>
      </c>
      <c r="G1241">
        <f>+HLOOKUP(VLOOKUP($B1241,$Q$2:$R$42,2,0),costos_sf!$D$2:$AY$99,base_minorista!$A1241,0)</f>
        <v>0</v>
      </c>
      <c r="H1241">
        <f>+HLOOKUP(VLOOKUP($B1241,$Q$2:$R$42,2,0),creditos_sf!$D$2:$AY$99,base_minorista!$A1241,0)</f>
        <v>0</v>
      </c>
      <c r="I1241">
        <f>+HLOOKUP(VLOOKUP($B1241,$Q$2:$R$42,2,0),creditos_sf!$D$103:$AY$200,base_minorista!$A1241,0)</f>
        <v>0</v>
      </c>
      <c r="J1241">
        <f>+HLOOKUP(VLOOKUP($B1241,$Q$2:$R$42,2,0),Costo_fondeo!$D$3:$AY$100,base_minorista!$A1241,0)</f>
        <v>0</v>
      </c>
      <c r="K1241">
        <f>+HLOOKUP(VLOOKUP($B1241,$Q$2:$R$42,2,0),Costo_provisiones!$D$3:$AY$100,base_minorista!$A1241,0)</f>
        <v>0</v>
      </c>
      <c r="L1241">
        <f>+HLOOKUP(VLOOKUP($B1241,$Q$2:$R$42,2,0),Morosidad_control!$D$4:$AY$101,base_minorista!$A1241,0)</f>
        <v>0</v>
      </c>
      <c r="M1241">
        <f ca="1">+OFFSET(Capital_2!$D$2,base_minorista!A1241,0)</f>
        <v>3.5930762546706192</v>
      </c>
      <c r="N1241">
        <f>+HLOOKUP(VLOOKUP($B1241,$Q$2:$R$42,2,0),costo_laboral!$E$2:$AZ$99,base_minorista!$A1241,0)</f>
        <v>0</v>
      </c>
      <c r="O1241">
        <f>+HLOOKUP(VLOOKUP($B1241,$Q$2:$R$42,2,0),Participacion2!$D$2:$AO$99,base_minorista!$A1241,0)</f>
        <v>0</v>
      </c>
    </row>
    <row r="1242" spans="1:15" ht="16.5" x14ac:dyDescent="0.3">
      <c r="A1242">
        <v>75</v>
      </c>
      <c r="B1242">
        <v>13</v>
      </c>
      <c r="C1242">
        <v>74</v>
      </c>
      <c r="D1242" s="3">
        <v>43131</v>
      </c>
      <c r="E1242" s="33">
        <v>18</v>
      </c>
      <c r="F1242">
        <v>1</v>
      </c>
      <c r="G1242">
        <f>+HLOOKUP(VLOOKUP($B1242,$Q$2:$R$42,2,0),costos_sf!$D$2:$AY$99,base_minorista!$A1242,0)</f>
        <v>0</v>
      </c>
      <c r="H1242">
        <f>+HLOOKUP(VLOOKUP($B1242,$Q$2:$R$42,2,0),creditos_sf!$D$2:$AY$99,base_minorista!$A1242,0)</f>
        <v>0</v>
      </c>
      <c r="I1242">
        <f>+HLOOKUP(VLOOKUP($B1242,$Q$2:$R$42,2,0),creditos_sf!$D$103:$AY$200,base_minorista!$A1242,0)</f>
        <v>0</v>
      </c>
      <c r="J1242">
        <f>+HLOOKUP(VLOOKUP($B1242,$Q$2:$R$42,2,0),Costo_fondeo!$D$3:$AY$100,base_minorista!$A1242,0)</f>
        <v>0</v>
      </c>
      <c r="K1242">
        <f>+HLOOKUP(VLOOKUP($B1242,$Q$2:$R$42,2,0),Costo_provisiones!$D$3:$AY$100,base_minorista!$A1242,0)</f>
        <v>0</v>
      </c>
      <c r="L1242">
        <f>+HLOOKUP(VLOOKUP($B1242,$Q$2:$R$42,2,0),Morosidad_control!$D$4:$AY$101,base_minorista!$A1242,0)</f>
        <v>0</v>
      </c>
      <c r="M1242">
        <f ca="1">+OFFSET(Capital_2!$D$2,base_minorista!A1242,0)</f>
        <v>3.5815867697690567</v>
      </c>
      <c r="N1242">
        <f>+HLOOKUP(VLOOKUP($B1242,$Q$2:$R$42,2,0),costo_laboral!$E$2:$AZ$99,base_minorista!$A1242,0)</f>
        <v>0</v>
      </c>
      <c r="O1242">
        <f>+HLOOKUP(VLOOKUP($B1242,$Q$2:$R$42,2,0),Participacion2!$D$2:$AO$99,base_minorista!$A1242,0)</f>
        <v>0</v>
      </c>
    </row>
    <row r="1243" spans="1:15" ht="16.5" x14ac:dyDescent="0.3">
      <c r="A1243">
        <v>76</v>
      </c>
      <c r="B1243">
        <v>13</v>
      </c>
      <c r="C1243">
        <v>75</v>
      </c>
      <c r="D1243" s="3">
        <v>43159</v>
      </c>
      <c r="E1243" s="33">
        <v>18</v>
      </c>
      <c r="F1243">
        <v>1</v>
      </c>
      <c r="G1243">
        <f>+HLOOKUP(VLOOKUP($B1243,$Q$2:$R$42,2,0),costos_sf!$D$2:$AY$99,base_minorista!$A1243,0)</f>
        <v>0</v>
      </c>
      <c r="H1243">
        <f>+HLOOKUP(VLOOKUP($B1243,$Q$2:$R$42,2,0),creditos_sf!$D$2:$AY$99,base_minorista!$A1243,0)</f>
        <v>0</v>
      </c>
      <c r="I1243">
        <f>+HLOOKUP(VLOOKUP($B1243,$Q$2:$R$42,2,0),creditos_sf!$D$103:$AY$200,base_minorista!$A1243,0)</f>
        <v>0</v>
      </c>
      <c r="J1243">
        <f>+HLOOKUP(VLOOKUP($B1243,$Q$2:$R$42,2,0),Costo_fondeo!$D$3:$AY$100,base_minorista!$A1243,0)</f>
        <v>0</v>
      </c>
      <c r="K1243">
        <f>+HLOOKUP(VLOOKUP($B1243,$Q$2:$R$42,2,0),Costo_provisiones!$D$3:$AY$100,base_minorista!$A1243,0)</f>
        <v>0</v>
      </c>
      <c r="L1243">
        <f>+HLOOKUP(VLOOKUP($B1243,$Q$2:$R$42,2,0),Morosidad_control!$D$4:$AY$101,base_minorista!$A1243,0)</f>
        <v>0</v>
      </c>
      <c r="M1243">
        <f ca="1">+OFFSET(Capital_2!$D$2,base_minorista!A1243,0)</f>
        <v>3.5677590569055382</v>
      </c>
      <c r="N1243">
        <f>+HLOOKUP(VLOOKUP($B1243,$Q$2:$R$42,2,0),costo_laboral!$E$2:$AZ$99,base_minorista!$A1243,0)</f>
        <v>0</v>
      </c>
      <c r="O1243">
        <f>+HLOOKUP(VLOOKUP($B1243,$Q$2:$R$42,2,0),Participacion2!$D$2:$AO$99,base_minorista!$A1243,0)</f>
        <v>0</v>
      </c>
    </row>
    <row r="1244" spans="1:15" ht="16.5" x14ac:dyDescent="0.3">
      <c r="A1244">
        <v>77</v>
      </c>
      <c r="B1244">
        <v>13</v>
      </c>
      <c r="C1244">
        <v>76</v>
      </c>
      <c r="D1244" s="3">
        <v>43190</v>
      </c>
      <c r="E1244" s="33">
        <v>18</v>
      </c>
      <c r="F1244">
        <v>1</v>
      </c>
      <c r="G1244">
        <f>+HLOOKUP(VLOOKUP($B1244,$Q$2:$R$42,2,0),costos_sf!$D$2:$AY$99,base_minorista!$A1244,0)</f>
        <v>0</v>
      </c>
      <c r="H1244">
        <f>+HLOOKUP(VLOOKUP($B1244,$Q$2:$R$42,2,0),creditos_sf!$D$2:$AY$99,base_minorista!$A1244,0)</f>
        <v>0</v>
      </c>
      <c r="I1244">
        <f>+HLOOKUP(VLOOKUP($B1244,$Q$2:$R$42,2,0),creditos_sf!$D$103:$AY$200,base_minorista!$A1244,0)</f>
        <v>0</v>
      </c>
      <c r="J1244">
        <f>+HLOOKUP(VLOOKUP($B1244,$Q$2:$R$42,2,0),Costo_fondeo!$D$3:$AY$100,base_minorista!$A1244,0)</f>
        <v>0</v>
      </c>
      <c r="K1244">
        <f>+HLOOKUP(VLOOKUP($B1244,$Q$2:$R$42,2,0),Costo_provisiones!$D$3:$AY$100,base_minorista!$A1244,0)</f>
        <v>0</v>
      </c>
      <c r="L1244">
        <f>+HLOOKUP(VLOOKUP($B1244,$Q$2:$R$42,2,0),Morosidad_control!$D$4:$AY$101,base_minorista!$A1244,0)</f>
        <v>0</v>
      </c>
      <c r="M1244">
        <f ca="1">+OFFSET(Capital_2!$D$2,base_minorista!A1244,0)</f>
        <v>3.5535594036254383</v>
      </c>
      <c r="N1244">
        <f>+HLOOKUP(VLOOKUP($B1244,$Q$2:$R$42,2,0),costo_laboral!$E$2:$AZ$99,base_minorista!$A1244,0)</f>
        <v>0</v>
      </c>
      <c r="O1244">
        <f>+HLOOKUP(VLOOKUP($B1244,$Q$2:$R$42,2,0),Participacion2!$D$2:$AO$99,base_minorista!$A1244,0)</f>
        <v>0</v>
      </c>
    </row>
    <row r="1245" spans="1:15" ht="16.5" x14ac:dyDescent="0.3">
      <c r="A1245">
        <v>78</v>
      </c>
      <c r="B1245">
        <v>13</v>
      </c>
      <c r="C1245">
        <v>77</v>
      </c>
      <c r="D1245" s="3">
        <v>43220</v>
      </c>
      <c r="E1245" s="33">
        <v>18</v>
      </c>
      <c r="F1245">
        <v>1</v>
      </c>
      <c r="G1245">
        <f>+HLOOKUP(VLOOKUP($B1245,$Q$2:$R$42,2,0),costos_sf!$D$2:$AY$99,base_minorista!$A1245,0)</f>
        <v>0</v>
      </c>
      <c r="H1245">
        <f>+HLOOKUP(VLOOKUP($B1245,$Q$2:$R$42,2,0),creditos_sf!$D$2:$AY$99,base_minorista!$A1245,0)</f>
        <v>0</v>
      </c>
      <c r="I1245">
        <f>+HLOOKUP(VLOOKUP($B1245,$Q$2:$R$42,2,0),creditos_sf!$D$103:$AY$200,base_minorista!$A1245,0)</f>
        <v>0</v>
      </c>
      <c r="J1245">
        <f>+HLOOKUP(VLOOKUP($B1245,$Q$2:$R$42,2,0),Costo_fondeo!$D$3:$AY$100,base_minorista!$A1245,0)</f>
        <v>0</v>
      </c>
      <c r="K1245">
        <f>+HLOOKUP(VLOOKUP($B1245,$Q$2:$R$42,2,0),Costo_provisiones!$D$3:$AY$100,base_minorista!$A1245,0)</f>
        <v>0</v>
      </c>
      <c r="L1245">
        <f>+HLOOKUP(VLOOKUP($B1245,$Q$2:$R$42,2,0),Morosidad_control!$D$4:$AY$101,base_minorista!$A1245,0)</f>
        <v>0</v>
      </c>
      <c r="M1245">
        <f ca="1">+OFFSET(Capital_2!$D$2,base_minorista!A1245,0)</f>
        <v>3.5277001527594574</v>
      </c>
      <c r="N1245">
        <f>+HLOOKUP(VLOOKUP($B1245,$Q$2:$R$42,2,0),costo_laboral!$E$2:$AZ$99,base_minorista!$A1245,0)</f>
        <v>0</v>
      </c>
      <c r="O1245">
        <f>+HLOOKUP(VLOOKUP($B1245,$Q$2:$R$42,2,0),Participacion2!$D$2:$AO$99,base_minorista!$A1245,0)</f>
        <v>0</v>
      </c>
    </row>
    <row r="1246" spans="1:15" ht="16.5" x14ac:dyDescent="0.3">
      <c r="A1246">
        <v>79</v>
      </c>
      <c r="B1246">
        <v>13</v>
      </c>
      <c r="C1246">
        <v>78</v>
      </c>
      <c r="D1246" s="3">
        <v>43251</v>
      </c>
      <c r="E1246" s="33">
        <v>18</v>
      </c>
      <c r="F1246">
        <v>1</v>
      </c>
      <c r="G1246">
        <f>+HLOOKUP(VLOOKUP($B1246,$Q$2:$R$42,2,0),costos_sf!$D$2:$AY$99,base_minorista!$A1246,0)</f>
        <v>0</v>
      </c>
      <c r="H1246">
        <f>+HLOOKUP(VLOOKUP($B1246,$Q$2:$R$42,2,0),creditos_sf!$D$2:$AY$99,base_minorista!$A1246,0)</f>
        <v>0</v>
      </c>
      <c r="I1246">
        <f>+HLOOKUP(VLOOKUP($B1246,$Q$2:$R$42,2,0),creditos_sf!$D$103:$AY$200,base_minorista!$A1246,0)</f>
        <v>0</v>
      </c>
      <c r="J1246">
        <f>+HLOOKUP(VLOOKUP($B1246,$Q$2:$R$42,2,0),Costo_fondeo!$D$3:$AY$100,base_minorista!$A1246,0)</f>
        <v>0</v>
      </c>
      <c r="K1246">
        <f>+HLOOKUP(VLOOKUP($B1246,$Q$2:$R$42,2,0),Costo_provisiones!$D$3:$AY$100,base_minorista!$A1246,0)</f>
        <v>0</v>
      </c>
      <c r="L1246">
        <f>+HLOOKUP(VLOOKUP($B1246,$Q$2:$R$42,2,0),Morosidad_control!$D$4:$AY$101,base_minorista!$A1246,0)</f>
        <v>0</v>
      </c>
      <c r="M1246">
        <f ca="1">+OFFSET(Capital_2!$D$2,base_minorista!A1246,0)</f>
        <v>3.5069368282381337</v>
      </c>
      <c r="N1246">
        <f>+HLOOKUP(VLOOKUP($B1246,$Q$2:$R$42,2,0),costo_laboral!$E$2:$AZ$99,base_minorista!$A1246,0)</f>
        <v>0</v>
      </c>
      <c r="O1246">
        <f>+HLOOKUP(VLOOKUP($B1246,$Q$2:$R$42,2,0),Participacion2!$D$2:$AO$99,base_minorista!$A1246,0)</f>
        <v>0</v>
      </c>
    </row>
    <row r="1247" spans="1:15" ht="16.5" x14ac:dyDescent="0.3">
      <c r="A1247">
        <v>80</v>
      </c>
      <c r="B1247">
        <v>13</v>
      </c>
      <c r="C1247">
        <v>79</v>
      </c>
      <c r="D1247" s="3">
        <v>43281</v>
      </c>
      <c r="E1247" s="33">
        <v>18</v>
      </c>
      <c r="F1247">
        <v>1</v>
      </c>
      <c r="G1247">
        <f>+HLOOKUP(VLOOKUP($B1247,$Q$2:$R$42,2,0),costos_sf!$D$2:$AY$99,base_minorista!$A1247,0)</f>
        <v>0</v>
      </c>
      <c r="H1247">
        <f>+HLOOKUP(VLOOKUP($B1247,$Q$2:$R$42,2,0),creditos_sf!$D$2:$AY$99,base_minorista!$A1247,0)</f>
        <v>0</v>
      </c>
      <c r="I1247">
        <f>+HLOOKUP(VLOOKUP($B1247,$Q$2:$R$42,2,0),creditos_sf!$D$103:$AY$200,base_minorista!$A1247,0)</f>
        <v>0</v>
      </c>
      <c r="J1247">
        <f>+HLOOKUP(VLOOKUP($B1247,$Q$2:$R$42,2,0),Costo_fondeo!$D$3:$AY$100,base_minorista!$A1247,0)</f>
        <v>0</v>
      </c>
      <c r="K1247">
        <f>+HLOOKUP(VLOOKUP($B1247,$Q$2:$R$42,2,0),Costo_provisiones!$D$3:$AY$100,base_minorista!$A1247,0)</f>
        <v>0</v>
      </c>
      <c r="L1247">
        <f>+HLOOKUP(VLOOKUP($B1247,$Q$2:$R$42,2,0),Morosidad_control!$D$4:$AY$101,base_minorista!$A1247,0)</f>
        <v>0</v>
      </c>
      <c r="M1247">
        <f ca="1">+OFFSET(Capital_2!$D$2,base_minorista!A1247,0)</f>
        <v>3.4861804073665166</v>
      </c>
      <c r="N1247">
        <f>+HLOOKUP(VLOOKUP($B1247,$Q$2:$R$42,2,0),costo_laboral!$E$2:$AZ$99,base_minorista!$A1247,0)</f>
        <v>0</v>
      </c>
      <c r="O1247">
        <f>+HLOOKUP(VLOOKUP($B1247,$Q$2:$R$42,2,0),Participacion2!$D$2:$AO$99,base_minorista!$A1247,0)</f>
        <v>0</v>
      </c>
    </row>
    <row r="1248" spans="1:15" ht="16.5" x14ac:dyDescent="0.3">
      <c r="A1248">
        <v>81</v>
      </c>
      <c r="B1248">
        <v>13</v>
      </c>
      <c r="C1248">
        <v>80</v>
      </c>
      <c r="D1248" s="3">
        <v>43312</v>
      </c>
      <c r="E1248" s="33">
        <v>18</v>
      </c>
      <c r="F1248">
        <v>1</v>
      </c>
      <c r="G1248">
        <f>+HLOOKUP(VLOOKUP($B1248,$Q$2:$R$42,2,0),costos_sf!$D$2:$AY$99,base_minorista!$A1248,0)</f>
        <v>0</v>
      </c>
      <c r="H1248">
        <f>+HLOOKUP(VLOOKUP($B1248,$Q$2:$R$42,2,0),creditos_sf!$D$2:$AY$99,base_minorista!$A1248,0)</f>
        <v>0</v>
      </c>
      <c r="I1248">
        <f>+HLOOKUP(VLOOKUP($B1248,$Q$2:$R$42,2,0),creditos_sf!$D$103:$AY$200,base_minorista!$A1248,0)</f>
        <v>0</v>
      </c>
      <c r="J1248">
        <f>+HLOOKUP(VLOOKUP($B1248,$Q$2:$R$42,2,0),Costo_fondeo!$D$3:$AY$100,base_minorista!$A1248,0)</f>
        <v>0</v>
      </c>
      <c r="K1248">
        <f>+HLOOKUP(VLOOKUP($B1248,$Q$2:$R$42,2,0),Costo_provisiones!$D$3:$AY$100,base_minorista!$A1248,0)</f>
        <v>0</v>
      </c>
      <c r="L1248">
        <f>+HLOOKUP(VLOOKUP($B1248,$Q$2:$R$42,2,0),Morosidad_control!$D$4:$AY$101,base_minorista!$A1248,0)</f>
        <v>0</v>
      </c>
      <c r="M1248">
        <f ca="1">+OFFSET(Capital_2!$D$2,base_minorista!A1248,0)</f>
        <v>3.4635993253239059</v>
      </c>
      <c r="N1248">
        <f>+HLOOKUP(VLOOKUP($B1248,$Q$2:$R$42,2,0),costo_laboral!$E$2:$AZ$99,base_minorista!$A1248,0)</f>
        <v>0</v>
      </c>
      <c r="O1248">
        <f>+HLOOKUP(VLOOKUP($B1248,$Q$2:$R$42,2,0),Participacion2!$D$2:$AO$99,base_minorista!$A1248,0)</f>
        <v>0</v>
      </c>
    </row>
    <row r="1249" spans="1:15" ht="16.5" x14ac:dyDescent="0.3">
      <c r="A1249">
        <v>82</v>
      </c>
      <c r="B1249">
        <v>13</v>
      </c>
      <c r="C1249">
        <v>81</v>
      </c>
      <c r="D1249" s="3">
        <v>43343</v>
      </c>
      <c r="E1249" s="33">
        <v>18</v>
      </c>
      <c r="F1249">
        <v>1</v>
      </c>
      <c r="G1249">
        <f>+HLOOKUP(VLOOKUP($B1249,$Q$2:$R$42,2,0),costos_sf!$D$2:$AY$99,base_minorista!$A1249,0)</f>
        <v>0</v>
      </c>
      <c r="H1249">
        <f>+HLOOKUP(VLOOKUP($B1249,$Q$2:$R$42,2,0),creditos_sf!$D$2:$AY$99,base_minorista!$A1249,0)</f>
        <v>0</v>
      </c>
      <c r="I1249">
        <f>+HLOOKUP(VLOOKUP($B1249,$Q$2:$R$42,2,0),creditos_sf!$D$103:$AY$200,base_minorista!$A1249,0)</f>
        <v>0</v>
      </c>
      <c r="J1249">
        <f>+HLOOKUP(VLOOKUP($B1249,$Q$2:$R$42,2,0),Costo_fondeo!$D$3:$AY$100,base_minorista!$A1249,0)</f>
        <v>0</v>
      </c>
      <c r="K1249">
        <f>+HLOOKUP(VLOOKUP($B1249,$Q$2:$R$42,2,0),Costo_provisiones!$D$3:$AY$100,base_minorista!$A1249,0)</f>
        <v>0</v>
      </c>
      <c r="L1249">
        <f>+HLOOKUP(VLOOKUP($B1249,$Q$2:$R$42,2,0),Morosidad_control!$D$4:$AY$101,base_minorista!$A1249,0)</f>
        <v>0</v>
      </c>
      <c r="M1249">
        <f ca="1">+OFFSET(Capital_2!$D$2,base_minorista!A1249,0)</f>
        <v>3.442349118867654</v>
      </c>
      <c r="N1249">
        <f>+HLOOKUP(VLOOKUP($B1249,$Q$2:$R$42,2,0),costo_laboral!$E$2:$AZ$99,base_minorista!$A1249,0)</f>
        <v>0</v>
      </c>
      <c r="O1249">
        <f>+HLOOKUP(VLOOKUP($B1249,$Q$2:$R$42,2,0),Participacion2!$D$2:$AO$99,base_minorista!$A1249,0)</f>
        <v>0</v>
      </c>
    </row>
    <row r="1250" spans="1:15" ht="16.5" x14ac:dyDescent="0.3">
      <c r="A1250">
        <v>83</v>
      </c>
      <c r="B1250">
        <v>13</v>
      </c>
      <c r="C1250">
        <v>82</v>
      </c>
      <c r="D1250" s="3">
        <v>43373</v>
      </c>
      <c r="E1250" s="33">
        <v>18</v>
      </c>
      <c r="F1250">
        <v>1</v>
      </c>
      <c r="G1250">
        <f>+HLOOKUP(VLOOKUP($B1250,$Q$2:$R$42,2,0),costos_sf!$D$2:$AY$99,base_minorista!$A1250,0)</f>
        <v>0</v>
      </c>
      <c r="H1250">
        <f>+HLOOKUP(VLOOKUP($B1250,$Q$2:$R$42,2,0),creditos_sf!$D$2:$AY$99,base_minorista!$A1250,0)</f>
        <v>0</v>
      </c>
      <c r="I1250">
        <f>+HLOOKUP(VLOOKUP($B1250,$Q$2:$R$42,2,0),creditos_sf!$D$103:$AY$200,base_minorista!$A1250,0)</f>
        <v>0</v>
      </c>
      <c r="J1250">
        <f>+HLOOKUP(VLOOKUP($B1250,$Q$2:$R$42,2,0),Costo_fondeo!$D$3:$AY$100,base_minorista!$A1250,0)</f>
        <v>0</v>
      </c>
      <c r="K1250">
        <f>+HLOOKUP(VLOOKUP($B1250,$Q$2:$R$42,2,0),Costo_provisiones!$D$3:$AY$100,base_minorista!$A1250,0)</f>
        <v>0</v>
      </c>
      <c r="L1250">
        <f>+HLOOKUP(VLOOKUP($B1250,$Q$2:$R$42,2,0),Morosidad_control!$D$4:$AY$101,base_minorista!$A1250,0)</f>
        <v>0</v>
      </c>
      <c r="M1250">
        <f ca="1">+OFFSET(Capital_2!$D$2,base_minorista!A1250,0)</f>
        <v>3.430093895939399</v>
      </c>
      <c r="N1250">
        <f>+HLOOKUP(VLOOKUP($B1250,$Q$2:$R$42,2,0),costo_laboral!$E$2:$AZ$99,base_minorista!$A1250,0)</f>
        <v>0</v>
      </c>
      <c r="O1250">
        <f>+HLOOKUP(VLOOKUP($B1250,$Q$2:$R$42,2,0),Participacion2!$D$2:$AO$99,base_minorista!$A1250,0)</f>
        <v>0</v>
      </c>
    </row>
    <row r="1251" spans="1:15" ht="16.5" x14ac:dyDescent="0.3">
      <c r="A1251">
        <v>84</v>
      </c>
      <c r="B1251">
        <v>13</v>
      </c>
      <c r="C1251">
        <v>83</v>
      </c>
      <c r="D1251" s="3">
        <v>43404</v>
      </c>
      <c r="E1251" s="33">
        <v>18</v>
      </c>
      <c r="F1251">
        <v>1</v>
      </c>
      <c r="G1251">
        <f>+HLOOKUP(VLOOKUP($B1251,$Q$2:$R$42,2,0),costos_sf!$D$2:$AY$99,base_minorista!$A1251,0)</f>
        <v>0</v>
      </c>
      <c r="H1251">
        <f>+HLOOKUP(VLOOKUP($B1251,$Q$2:$R$42,2,0),creditos_sf!$D$2:$AY$99,base_minorista!$A1251,0)</f>
        <v>0</v>
      </c>
      <c r="I1251">
        <f>+HLOOKUP(VLOOKUP($B1251,$Q$2:$R$42,2,0),creditos_sf!$D$103:$AY$200,base_minorista!$A1251,0)</f>
        <v>0</v>
      </c>
      <c r="J1251">
        <f>+HLOOKUP(VLOOKUP($B1251,$Q$2:$R$42,2,0),Costo_fondeo!$D$3:$AY$100,base_minorista!$A1251,0)</f>
        <v>0</v>
      </c>
      <c r="K1251">
        <f>+HLOOKUP(VLOOKUP($B1251,$Q$2:$R$42,2,0),Costo_provisiones!$D$3:$AY$100,base_minorista!$A1251,0)</f>
        <v>0</v>
      </c>
      <c r="L1251">
        <f>+HLOOKUP(VLOOKUP($B1251,$Q$2:$R$42,2,0),Morosidad_control!$D$4:$AY$101,base_minorista!$A1251,0)</f>
        <v>0</v>
      </c>
      <c r="M1251">
        <f ca="1">+OFFSET(Capital_2!$D$2,base_minorista!A1251,0)</f>
        <v>3.4233579602032216</v>
      </c>
      <c r="N1251">
        <f>+HLOOKUP(VLOOKUP($B1251,$Q$2:$R$42,2,0),costo_laboral!$E$2:$AZ$99,base_minorista!$A1251,0)</f>
        <v>0</v>
      </c>
      <c r="O1251">
        <f>+HLOOKUP(VLOOKUP($B1251,$Q$2:$R$42,2,0),Participacion2!$D$2:$AO$99,base_minorista!$A1251,0)</f>
        <v>0</v>
      </c>
    </row>
    <row r="1252" spans="1:15" ht="16.5" x14ac:dyDescent="0.3">
      <c r="A1252">
        <v>85</v>
      </c>
      <c r="B1252">
        <v>13</v>
      </c>
      <c r="C1252">
        <v>84</v>
      </c>
      <c r="D1252" s="3">
        <v>43434</v>
      </c>
      <c r="E1252" s="33">
        <v>18</v>
      </c>
      <c r="F1252">
        <v>1</v>
      </c>
      <c r="G1252">
        <f>+HLOOKUP(VLOOKUP($B1252,$Q$2:$R$42,2,0),costos_sf!$D$2:$AY$99,base_minorista!$A1252,0)</f>
        <v>0</v>
      </c>
      <c r="H1252">
        <f>+HLOOKUP(VLOOKUP($B1252,$Q$2:$R$42,2,0),creditos_sf!$D$2:$AY$99,base_minorista!$A1252,0)</f>
        <v>0</v>
      </c>
      <c r="I1252">
        <f>+HLOOKUP(VLOOKUP($B1252,$Q$2:$R$42,2,0),creditos_sf!$D$103:$AY$200,base_minorista!$A1252,0)</f>
        <v>0</v>
      </c>
      <c r="J1252">
        <f>+HLOOKUP(VLOOKUP($B1252,$Q$2:$R$42,2,0),Costo_fondeo!$D$3:$AY$100,base_minorista!$A1252,0)</f>
        <v>0</v>
      </c>
      <c r="K1252">
        <f>+HLOOKUP(VLOOKUP($B1252,$Q$2:$R$42,2,0),Costo_provisiones!$D$3:$AY$100,base_minorista!$A1252,0)</f>
        <v>0</v>
      </c>
      <c r="L1252">
        <f>+HLOOKUP(VLOOKUP($B1252,$Q$2:$R$42,2,0),Morosidad_control!$D$4:$AY$101,base_minorista!$A1252,0)</f>
        <v>0</v>
      </c>
      <c r="M1252">
        <f ca="1">+OFFSET(Capital_2!$D$2,base_minorista!A1252,0)</f>
        <v>3.4154915843908498</v>
      </c>
      <c r="N1252">
        <f>+HLOOKUP(VLOOKUP($B1252,$Q$2:$R$42,2,0),costo_laboral!$E$2:$AZ$99,base_minorista!$A1252,0)</f>
        <v>0</v>
      </c>
      <c r="O1252">
        <f>+HLOOKUP(VLOOKUP($B1252,$Q$2:$R$42,2,0),Participacion2!$D$2:$AO$99,base_minorista!$A1252,0)</f>
        <v>0</v>
      </c>
    </row>
    <row r="1253" spans="1:15" ht="16.5" x14ac:dyDescent="0.3">
      <c r="A1253">
        <v>86</v>
      </c>
      <c r="B1253">
        <v>13</v>
      </c>
      <c r="C1253">
        <v>85</v>
      </c>
      <c r="D1253" s="3">
        <v>43465</v>
      </c>
      <c r="E1253" s="33">
        <v>18</v>
      </c>
      <c r="F1253">
        <v>1</v>
      </c>
      <c r="G1253">
        <f>+HLOOKUP(VLOOKUP($B1253,$Q$2:$R$42,2,0),costos_sf!$D$2:$AY$99,base_minorista!$A1253,0)</f>
        <v>0</v>
      </c>
      <c r="H1253">
        <f>+HLOOKUP(VLOOKUP($B1253,$Q$2:$R$42,2,0),creditos_sf!$D$2:$AY$99,base_minorista!$A1253,0)</f>
        <v>0</v>
      </c>
      <c r="I1253">
        <f>+HLOOKUP(VLOOKUP($B1253,$Q$2:$R$42,2,0),creditos_sf!$D$103:$AY$200,base_minorista!$A1253,0)</f>
        <v>0</v>
      </c>
      <c r="J1253">
        <f>+HLOOKUP(VLOOKUP($B1253,$Q$2:$R$42,2,0),Costo_fondeo!$D$3:$AY$100,base_minorista!$A1253,0)</f>
        <v>0</v>
      </c>
      <c r="K1253">
        <f>+HLOOKUP(VLOOKUP($B1253,$Q$2:$R$42,2,0),Costo_provisiones!$D$3:$AY$100,base_minorista!$A1253,0)</f>
        <v>0</v>
      </c>
      <c r="L1253">
        <f>+HLOOKUP(VLOOKUP($B1253,$Q$2:$R$42,2,0),Morosidad_control!$D$4:$AY$101,base_minorista!$A1253,0)</f>
        <v>0</v>
      </c>
      <c r="M1253">
        <f ca="1">+OFFSET(Capital_2!$D$2,base_minorista!A1253,0)</f>
        <v>3.4351377010367652</v>
      </c>
      <c r="N1253">
        <f>+HLOOKUP(VLOOKUP($B1253,$Q$2:$R$42,2,0),costo_laboral!$E$2:$AZ$99,base_minorista!$A1253,0)</f>
        <v>0</v>
      </c>
      <c r="O1253">
        <f>+HLOOKUP(VLOOKUP($B1253,$Q$2:$R$42,2,0),Participacion2!$D$2:$AO$99,base_minorista!$A1253,0)</f>
        <v>0</v>
      </c>
    </row>
    <row r="1254" spans="1:15" ht="16.5" x14ac:dyDescent="0.3">
      <c r="A1254">
        <v>87</v>
      </c>
      <c r="B1254">
        <v>13</v>
      </c>
      <c r="C1254">
        <v>86</v>
      </c>
      <c r="D1254" s="3">
        <v>43496</v>
      </c>
      <c r="E1254" s="33">
        <v>19</v>
      </c>
      <c r="F1254">
        <v>1</v>
      </c>
      <c r="G1254">
        <f>+HLOOKUP(VLOOKUP($B1254,$Q$2:$R$42,2,0),costos_sf!$D$2:$AY$99,base_minorista!$A1254,0)</f>
        <v>0</v>
      </c>
      <c r="H1254">
        <f>+HLOOKUP(VLOOKUP($B1254,$Q$2:$R$42,2,0),creditos_sf!$D$2:$AY$99,base_minorista!$A1254,0)</f>
        <v>0</v>
      </c>
      <c r="I1254">
        <f>+HLOOKUP(VLOOKUP($B1254,$Q$2:$R$42,2,0),creditos_sf!$D$103:$AY$200,base_minorista!$A1254,0)</f>
        <v>0</v>
      </c>
      <c r="J1254">
        <f>+HLOOKUP(VLOOKUP($B1254,$Q$2:$R$42,2,0),Costo_fondeo!$D$3:$AY$100,base_minorista!$A1254,0)</f>
        <v>0</v>
      </c>
      <c r="K1254">
        <f>+HLOOKUP(VLOOKUP($B1254,$Q$2:$R$42,2,0),Costo_provisiones!$D$3:$AY$100,base_minorista!$A1254,0)</f>
        <v>0</v>
      </c>
      <c r="L1254">
        <f>+HLOOKUP(VLOOKUP($B1254,$Q$2:$R$42,2,0),Morosidad_control!$D$4:$AY$101,base_minorista!$A1254,0)</f>
        <v>0</v>
      </c>
      <c r="M1254">
        <f ca="1">+OFFSET(Capital_2!$D$2,base_minorista!A1254,0)</f>
        <v>3.144198069372997</v>
      </c>
      <c r="N1254">
        <f>+HLOOKUP(VLOOKUP($B1254,$Q$2:$R$42,2,0),costo_laboral!$E$2:$AZ$99,base_minorista!$A1254,0)</f>
        <v>0</v>
      </c>
      <c r="O1254">
        <f>+HLOOKUP(VLOOKUP($B1254,$Q$2:$R$42,2,0),Participacion2!$D$2:$AO$99,base_minorista!$A1254,0)</f>
        <v>0</v>
      </c>
    </row>
    <row r="1255" spans="1:15" ht="16.5" x14ac:dyDescent="0.3">
      <c r="A1255">
        <v>88</v>
      </c>
      <c r="B1255">
        <v>13</v>
      </c>
      <c r="C1255">
        <v>87</v>
      </c>
      <c r="D1255" s="3">
        <v>43524</v>
      </c>
      <c r="E1255" s="33">
        <v>19</v>
      </c>
      <c r="F1255">
        <v>1</v>
      </c>
      <c r="G1255">
        <f>+HLOOKUP(VLOOKUP($B1255,$Q$2:$R$42,2,0),costos_sf!$D$2:$AY$99,base_minorista!$A1255,0)</f>
        <v>0</v>
      </c>
      <c r="H1255">
        <f>+HLOOKUP(VLOOKUP($B1255,$Q$2:$R$42,2,0),creditos_sf!$D$2:$AY$99,base_minorista!$A1255,0)</f>
        <v>0</v>
      </c>
      <c r="I1255">
        <f>+HLOOKUP(VLOOKUP($B1255,$Q$2:$R$42,2,0),creditos_sf!$D$103:$AY$200,base_minorista!$A1255,0)</f>
        <v>0</v>
      </c>
      <c r="J1255">
        <f>+HLOOKUP(VLOOKUP($B1255,$Q$2:$R$42,2,0),Costo_fondeo!$D$3:$AY$100,base_minorista!$A1255,0)</f>
        <v>0</v>
      </c>
      <c r="K1255">
        <f>+HLOOKUP(VLOOKUP($B1255,$Q$2:$R$42,2,0),Costo_provisiones!$D$3:$AY$100,base_minorista!$A1255,0)</f>
        <v>0</v>
      </c>
      <c r="L1255">
        <f>+HLOOKUP(VLOOKUP($B1255,$Q$2:$R$42,2,0),Morosidad_control!$D$4:$AY$101,base_minorista!$A1255,0)</f>
        <v>0</v>
      </c>
      <c r="M1255">
        <f ca="1">+OFFSET(Capital_2!$D$2,base_minorista!A1255,0)</f>
        <v>3.1750048296191844</v>
      </c>
      <c r="N1255">
        <f>+HLOOKUP(VLOOKUP($B1255,$Q$2:$R$42,2,0),costo_laboral!$E$2:$AZ$99,base_minorista!$A1255,0)</f>
        <v>0</v>
      </c>
      <c r="O1255">
        <f>+HLOOKUP(VLOOKUP($B1255,$Q$2:$R$42,2,0),Participacion2!$D$2:$AO$99,base_minorista!$A1255,0)</f>
        <v>0</v>
      </c>
    </row>
    <row r="1256" spans="1:15" ht="16.5" x14ac:dyDescent="0.3">
      <c r="A1256">
        <v>89</v>
      </c>
      <c r="B1256">
        <v>13</v>
      </c>
      <c r="C1256">
        <v>88</v>
      </c>
      <c r="D1256" s="3">
        <v>43555</v>
      </c>
      <c r="E1256" s="33">
        <v>19</v>
      </c>
      <c r="F1256">
        <v>1</v>
      </c>
      <c r="G1256">
        <f>+HLOOKUP(VLOOKUP($B1256,$Q$2:$R$42,2,0),costos_sf!$D$2:$AY$99,base_minorista!$A1256,0)</f>
        <v>0</v>
      </c>
      <c r="H1256">
        <f>+HLOOKUP(VLOOKUP($B1256,$Q$2:$R$42,2,0),creditos_sf!$D$2:$AY$99,base_minorista!$A1256,0)</f>
        <v>0</v>
      </c>
      <c r="I1256">
        <f>+HLOOKUP(VLOOKUP($B1256,$Q$2:$R$42,2,0),creditos_sf!$D$103:$AY$200,base_minorista!$A1256,0)</f>
        <v>0</v>
      </c>
      <c r="J1256">
        <f>+HLOOKUP(VLOOKUP($B1256,$Q$2:$R$42,2,0),Costo_fondeo!$D$3:$AY$100,base_minorista!$A1256,0)</f>
        <v>0</v>
      </c>
      <c r="K1256">
        <f>+HLOOKUP(VLOOKUP($B1256,$Q$2:$R$42,2,0),Costo_provisiones!$D$3:$AY$100,base_minorista!$A1256,0)</f>
        <v>0</v>
      </c>
      <c r="L1256">
        <f>+HLOOKUP(VLOOKUP($B1256,$Q$2:$R$42,2,0),Morosidad_control!$D$4:$AY$101,base_minorista!$A1256,0)</f>
        <v>0</v>
      </c>
      <c r="M1256">
        <f ca="1">+OFFSET(Capital_2!$D$2,base_minorista!A1256,0)</f>
        <v>3.2070490236396596</v>
      </c>
      <c r="N1256">
        <f>+HLOOKUP(VLOOKUP($B1256,$Q$2:$R$42,2,0),costo_laboral!$E$2:$AZ$99,base_minorista!$A1256,0)</f>
        <v>0</v>
      </c>
      <c r="O1256">
        <f>+HLOOKUP(VLOOKUP($B1256,$Q$2:$R$42,2,0),Participacion2!$D$2:$AO$99,base_minorista!$A1256,0)</f>
        <v>0</v>
      </c>
    </row>
    <row r="1257" spans="1:15" ht="16.5" x14ac:dyDescent="0.3">
      <c r="A1257">
        <v>90</v>
      </c>
      <c r="B1257">
        <v>13</v>
      </c>
      <c r="C1257">
        <v>89</v>
      </c>
      <c r="D1257" s="3">
        <v>43585</v>
      </c>
      <c r="E1257" s="33">
        <v>19</v>
      </c>
      <c r="F1257">
        <v>1</v>
      </c>
      <c r="G1257">
        <f>+HLOOKUP(VLOOKUP($B1257,$Q$2:$R$42,2,0),costos_sf!$D$2:$AY$99,base_minorista!$A1257,0)</f>
        <v>0</v>
      </c>
      <c r="H1257">
        <f>+HLOOKUP(VLOOKUP($B1257,$Q$2:$R$42,2,0),creditos_sf!$D$2:$AY$99,base_minorista!$A1257,0)</f>
        <v>0</v>
      </c>
      <c r="I1257">
        <f>+HLOOKUP(VLOOKUP($B1257,$Q$2:$R$42,2,0),creditos_sf!$D$103:$AY$200,base_minorista!$A1257,0)</f>
        <v>0</v>
      </c>
      <c r="J1257">
        <f>+HLOOKUP(VLOOKUP($B1257,$Q$2:$R$42,2,0),Costo_fondeo!$D$3:$AY$100,base_minorista!$A1257,0)</f>
        <v>0</v>
      </c>
      <c r="K1257">
        <f>+HLOOKUP(VLOOKUP($B1257,$Q$2:$R$42,2,0),Costo_provisiones!$D$3:$AY$100,base_minorista!$A1257,0)</f>
        <v>0</v>
      </c>
      <c r="L1257">
        <f>+HLOOKUP(VLOOKUP($B1257,$Q$2:$R$42,2,0),Morosidad_control!$D$4:$AY$101,base_minorista!$A1257,0)</f>
        <v>0</v>
      </c>
      <c r="M1257">
        <f ca="1">+OFFSET(Capital_2!$D$2,base_minorista!A1257,0)</f>
        <v>3.2607827391957867</v>
      </c>
      <c r="N1257">
        <f>+HLOOKUP(VLOOKUP($B1257,$Q$2:$R$42,2,0),costo_laboral!$E$2:$AZ$99,base_minorista!$A1257,0)</f>
        <v>0</v>
      </c>
      <c r="O1257">
        <f>+HLOOKUP(VLOOKUP($B1257,$Q$2:$R$42,2,0),Participacion2!$D$2:$AO$99,base_minorista!$A1257,0)</f>
        <v>0</v>
      </c>
    </row>
    <row r="1258" spans="1:15" ht="16.5" x14ac:dyDescent="0.3">
      <c r="A1258">
        <v>91</v>
      </c>
      <c r="B1258">
        <v>13</v>
      </c>
      <c r="C1258">
        <v>90</v>
      </c>
      <c r="D1258" s="3">
        <v>43616</v>
      </c>
      <c r="E1258" s="33">
        <v>19</v>
      </c>
      <c r="F1258">
        <v>1</v>
      </c>
      <c r="G1258">
        <f>+HLOOKUP(VLOOKUP($B1258,$Q$2:$R$42,2,0),costos_sf!$D$2:$AY$99,base_minorista!$A1258,0)</f>
        <v>0</v>
      </c>
      <c r="H1258">
        <f>+HLOOKUP(VLOOKUP($B1258,$Q$2:$R$42,2,0),creditos_sf!$D$2:$AY$99,base_minorista!$A1258,0)</f>
        <v>0</v>
      </c>
      <c r="I1258">
        <f>+HLOOKUP(VLOOKUP($B1258,$Q$2:$R$42,2,0),creditos_sf!$D$103:$AY$200,base_minorista!$A1258,0)</f>
        <v>0</v>
      </c>
      <c r="J1258">
        <f>+HLOOKUP(VLOOKUP($B1258,$Q$2:$R$42,2,0),Costo_fondeo!$D$3:$AY$100,base_minorista!$A1258,0)</f>
        <v>0</v>
      </c>
      <c r="K1258">
        <f>+HLOOKUP(VLOOKUP($B1258,$Q$2:$R$42,2,0),Costo_provisiones!$D$3:$AY$100,base_minorista!$A1258,0)</f>
        <v>0</v>
      </c>
      <c r="L1258">
        <f>+HLOOKUP(VLOOKUP($B1258,$Q$2:$R$42,2,0),Morosidad_control!$D$4:$AY$101,base_minorista!$A1258,0)</f>
        <v>0</v>
      </c>
      <c r="M1258">
        <f ca="1">+OFFSET(Capital_2!$D$2,base_minorista!A1258,0)</f>
        <v>3.2822741119614118</v>
      </c>
      <c r="N1258">
        <f>+HLOOKUP(VLOOKUP($B1258,$Q$2:$R$42,2,0),costo_laboral!$E$2:$AZ$99,base_minorista!$A1258,0)</f>
        <v>0</v>
      </c>
      <c r="O1258">
        <f>+HLOOKUP(VLOOKUP($B1258,$Q$2:$R$42,2,0),Participacion2!$D$2:$AO$99,base_minorista!$A1258,0)</f>
        <v>0</v>
      </c>
    </row>
    <row r="1259" spans="1:15" ht="16.5" x14ac:dyDescent="0.3">
      <c r="A1259">
        <v>92</v>
      </c>
      <c r="B1259">
        <v>13</v>
      </c>
      <c r="C1259">
        <v>91</v>
      </c>
      <c r="D1259" s="3">
        <v>43646</v>
      </c>
      <c r="E1259" s="33">
        <v>19</v>
      </c>
      <c r="F1259">
        <v>1</v>
      </c>
      <c r="G1259">
        <f>+HLOOKUP(VLOOKUP($B1259,$Q$2:$R$42,2,0),costos_sf!$D$2:$AY$99,base_minorista!$A1259,0)</f>
        <v>0</v>
      </c>
      <c r="H1259">
        <f>+HLOOKUP(VLOOKUP($B1259,$Q$2:$R$42,2,0),creditos_sf!$D$2:$AY$99,base_minorista!$A1259,0)</f>
        <v>0</v>
      </c>
      <c r="I1259">
        <f>+HLOOKUP(VLOOKUP($B1259,$Q$2:$R$42,2,0),creditos_sf!$D$103:$AY$200,base_minorista!$A1259,0)</f>
        <v>0</v>
      </c>
      <c r="J1259">
        <f>+HLOOKUP(VLOOKUP($B1259,$Q$2:$R$42,2,0),Costo_fondeo!$D$3:$AY$100,base_minorista!$A1259,0)</f>
        <v>0</v>
      </c>
      <c r="K1259">
        <f>+HLOOKUP(VLOOKUP($B1259,$Q$2:$R$42,2,0),Costo_provisiones!$D$3:$AY$100,base_minorista!$A1259,0)</f>
        <v>0</v>
      </c>
      <c r="L1259">
        <f>+HLOOKUP(VLOOKUP($B1259,$Q$2:$R$42,2,0),Morosidad_control!$D$4:$AY$101,base_minorista!$A1259,0)</f>
        <v>0</v>
      </c>
      <c r="M1259">
        <f ca="1">+OFFSET(Capital_2!$D$2,base_minorista!A1259,0)</f>
        <v>3.3170358226156935</v>
      </c>
      <c r="N1259">
        <f>+HLOOKUP(VLOOKUP($B1259,$Q$2:$R$42,2,0),costo_laboral!$E$2:$AZ$99,base_minorista!$A1259,0)</f>
        <v>0</v>
      </c>
      <c r="O1259">
        <f>+HLOOKUP(VLOOKUP($B1259,$Q$2:$R$42,2,0),Participacion2!$D$2:$AO$99,base_minorista!$A1259,0)</f>
        <v>0</v>
      </c>
    </row>
    <row r="1260" spans="1:15" ht="16.5" x14ac:dyDescent="0.3">
      <c r="A1260">
        <v>93</v>
      </c>
      <c r="B1260">
        <v>13</v>
      </c>
      <c r="C1260">
        <v>92</v>
      </c>
      <c r="D1260" s="3">
        <v>43677</v>
      </c>
      <c r="E1260" s="33">
        <v>19</v>
      </c>
      <c r="F1260">
        <v>1</v>
      </c>
      <c r="G1260">
        <f>+HLOOKUP(VLOOKUP($B1260,$Q$2:$R$42,2,0),costos_sf!$D$2:$AY$99,base_minorista!$A1260,0)</f>
        <v>0</v>
      </c>
      <c r="H1260">
        <f>+HLOOKUP(VLOOKUP($B1260,$Q$2:$R$42,2,0),creditos_sf!$D$2:$AY$99,base_minorista!$A1260,0)</f>
        <v>0</v>
      </c>
      <c r="I1260">
        <f>+HLOOKUP(VLOOKUP($B1260,$Q$2:$R$42,2,0),creditos_sf!$D$103:$AY$200,base_minorista!$A1260,0)</f>
        <v>0</v>
      </c>
      <c r="J1260">
        <f>+HLOOKUP(VLOOKUP($B1260,$Q$2:$R$42,2,0),Costo_fondeo!$D$3:$AY$100,base_minorista!$A1260,0)</f>
        <v>0</v>
      </c>
      <c r="K1260">
        <f>+HLOOKUP(VLOOKUP($B1260,$Q$2:$R$42,2,0),Costo_provisiones!$D$3:$AY$100,base_minorista!$A1260,0)</f>
        <v>0</v>
      </c>
      <c r="L1260">
        <f>+HLOOKUP(VLOOKUP($B1260,$Q$2:$R$42,2,0),Morosidad_control!$D$4:$AY$101,base_minorista!$A1260,0)</f>
        <v>0</v>
      </c>
      <c r="M1260">
        <f ca="1">+OFFSET(Capital_2!$D$2,base_minorista!A1260,0)</f>
        <v>3.3472847310217735</v>
      </c>
      <c r="N1260">
        <f>+HLOOKUP(VLOOKUP($B1260,$Q$2:$R$42,2,0),costo_laboral!$E$2:$AZ$99,base_minorista!$A1260,0)</f>
        <v>0</v>
      </c>
      <c r="O1260">
        <f>+HLOOKUP(VLOOKUP($B1260,$Q$2:$R$42,2,0),Participacion2!$D$2:$AO$99,base_minorista!$A1260,0)</f>
        <v>0</v>
      </c>
    </row>
    <row r="1261" spans="1:15" ht="16.5" x14ac:dyDescent="0.3">
      <c r="A1261">
        <v>94</v>
      </c>
      <c r="B1261">
        <v>13</v>
      </c>
      <c r="C1261">
        <v>93</v>
      </c>
      <c r="D1261" s="3">
        <v>43708</v>
      </c>
      <c r="E1261" s="33">
        <v>19</v>
      </c>
      <c r="F1261">
        <v>1</v>
      </c>
      <c r="G1261">
        <f>+HLOOKUP(VLOOKUP($B1261,$Q$2:$R$42,2,0),costos_sf!$D$2:$AY$99,base_minorista!$A1261,0)</f>
        <v>0</v>
      </c>
      <c r="H1261">
        <f>+HLOOKUP(VLOOKUP($B1261,$Q$2:$R$42,2,0),creditos_sf!$D$2:$AY$99,base_minorista!$A1261,0)</f>
        <v>0</v>
      </c>
      <c r="I1261">
        <f>+HLOOKUP(VLOOKUP($B1261,$Q$2:$R$42,2,0),creditos_sf!$D$103:$AY$200,base_minorista!$A1261,0)</f>
        <v>0</v>
      </c>
      <c r="J1261">
        <f>+HLOOKUP(VLOOKUP($B1261,$Q$2:$R$42,2,0),Costo_fondeo!$D$3:$AY$100,base_minorista!$A1261,0)</f>
        <v>0</v>
      </c>
      <c r="K1261">
        <f>+HLOOKUP(VLOOKUP($B1261,$Q$2:$R$42,2,0),Costo_provisiones!$D$3:$AY$100,base_minorista!$A1261,0)</f>
        <v>0</v>
      </c>
      <c r="L1261">
        <f>+HLOOKUP(VLOOKUP($B1261,$Q$2:$R$42,2,0),Morosidad_control!$D$4:$AY$101,base_minorista!$A1261,0)</f>
        <v>0</v>
      </c>
      <c r="M1261">
        <f ca="1">+OFFSET(Capital_2!$D$2,base_minorista!A1261,0)</f>
        <v>3.3701430151037046</v>
      </c>
      <c r="N1261">
        <f>+HLOOKUP(VLOOKUP($B1261,$Q$2:$R$42,2,0),costo_laboral!$E$2:$AZ$99,base_minorista!$A1261,0)</f>
        <v>0</v>
      </c>
      <c r="O1261">
        <f>+HLOOKUP(VLOOKUP($B1261,$Q$2:$R$42,2,0),Participacion2!$D$2:$AO$99,base_minorista!$A1261,0)</f>
        <v>0</v>
      </c>
    </row>
    <row r="1262" spans="1:15" ht="16.5" x14ac:dyDescent="0.3">
      <c r="A1262">
        <v>95</v>
      </c>
      <c r="B1262">
        <v>13</v>
      </c>
      <c r="C1262">
        <v>94</v>
      </c>
      <c r="D1262" s="3">
        <v>43738</v>
      </c>
      <c r="E1262" s="33">
        <v>19</v>
      </c>
      <c r="F1262">
        <v>1</v>
      </c>
      <c r="G1262">
        <f>+HLOOKUP(VLOOKUP($B1262,$Q$2:$R$42,2,0),costos_sf!$D$2:$AY$99,base_minorista!$A1262,0)</f>
        <v>0</v>
      </c>
      <c r="H1262">
        <f>+HLOOKUP(VLOOKUP($B1262,$Q$2:$R$42,2,0),creditos_sf!$D$2:$AY$99,base_minorista!$A1262,0)</f>
        <v>0</v>
      </c>
      <c r="I1262">
        <f>+HLOOKUP(VLOOKUP($B1262,$Q$2:$R$42,2,0),creditos_sf!$D$103:$AY$200,base_minorista!$A1262,0)</f>
        <v>0</v>
      </c>
      <c r="J1262">
        <f>+HLOOKUP(VLOOKUP($B1262,$Q$2:$R$42,2,0),Costo_fondeo!$D$3:$AY$100,base_minorista!$A1262,0)</f>
        <v>0</v>
      </c>
      <c r="K1262">
        <f>+HLOOKUP(VLOOKUP($B1262,$Q$2:$R$42,2,0),Costo_provisiones!$D$3:$AY$100,base_minorista!$A1262,0)</f>
        <v>0</v>
      </c>
      <c r="L1262">
        <f>+HLOOKUP(VLOOKUP($B1262,$Q$2:$R$42,2,0),Morosidad_control!$D$4:$AY$101,base_minorista!$A1262,0)</f>
        <v>0</v>
      </c>
      <c r="M1262">
        <f ca="1">+OFFSET(Capital_2!$D$2,base_minorista!A1262,0)</f>
        <v>3.3849357024511626</v>
      </c>
      <c r="N1262">
        <f>+HLOOKUP(VLOOKUP($B1262,$Q$2:$R$42,2,0),costo_laboral!$E$2:$AZ$99,base_minorista!$A1262,0)</f>
        <v>0</v>
      </c>
      <c r="O1262">
        <f>+HLOOKUP(VLOOKUP($B1262,$Q$2:$R$42,2,0),Participacion2!$D$2:$AO$99,base_minorista!$A1262,0)</f>
        <v>0</v>
      </c>
    </row>
    <row r="1263" spans="1:15" ht="16.5" x14ac:dyDescent="0.3">
      <c r="A1263">
        <v>96</v>
      </c>
      <c r="B1263">
        <v>13</v>
      </c>
      <c r="C1263">
        <v>95</v>
      </c>
      <c r="D1263" s="3">
        <v>43769</v>
      </c>
      <c r="E1263" s="33">
        <v>19</v>
      </c>
      <c r="F1263">
        <v>1</v>
      </c>
      <c r="G1263">
        <f>+HLOOKUP(VLOOKUP($B1263,$Q$2:$R$42,2,0),costos_sf!$D$2:$AY$99,base_minorista!$A1263,0)</f>
        <v>0</v>
      </c>
      <c r="H1263">
        <f>+HLOOKUP(VLOOKUP($B1263,$Q$2:$R$42,2,0),creditos_sf!$D$2:$AY$99,base_minorista!$A1263,0)</f>
        <v>0</v>
      </c>
      <c r="I1263">
        <f>+HLOOKUP(VLOOKUP($B1263,$Q$2:$R$42,2,0),creditos_sf!$D$103:$AY$200,base_minorista!$A1263,0)</f>
        <v>0</v>
      </c>
      <c r="J1263">
        <f>+HLOOKUP(VLOOKUP($B1263,$Q$2:$R$42,2,0),Costo_fondeo!$D$3:$AY$100,base_minorista!$A1263,0)</f>
        <v>0</v>
      </c>
      <c r="K1263">
        <f>+HLOOKUP(VLOOKUP($B1263,$Q$2:$R$42,2,0),Costo_provisiones!$D$3:$AY$100,base_minorista!$A1263,0)</f>
        <v>0</v>
      </c>
      <c r="L1263">
        <f>+HLOOKUP(VLOOKUP($B1263,$Q$2:$R$42,2,0),Morosidad_control!$D$4:$AY$101,base_minorista!$A1263,0)</f>
        <v>0</v>
      </c>
      <c r="M1263">
        <f ca="1">+OFFSET(Capital_2!$D$2,base_minorista!A1263,0)</f>
        <v>3.4123935475815319</v>
      </c>
      <c r="N1263">
        <f>+HLOOKUP(VLOOKUP($B1263,$Q$2:$R$42,2,0),costo_laboral!$E$2:$AZ$99,base_minorista!$A1263,0)</f>
        <v>0</v>
      </c>
      <c r="O1263">
        <f>+HLOOKUP(VLOOKUP($B1263,$Q$2:$R$42,2,0),Participacion2!$D$2:$AO$99,base_minorista!$A1263,0)</f>
        <v>0</v>
      </c>
    </row>
    <row r="1264" spans="1:15" ht="16.5" x14ac:dyDescent="0.3">
      <c r="A1264">
        <v>97</v>
      </c>
      <c r="B1264">
        <v>13</v>
      </c>
      <c r="C1264">
        <v>96</v>
      </c>
      <c r="D1264" s="3">
        <v>43799</v>
      </c>
      <c r="E1264" s="33">
        <v>19</v>
      </c>
      <c r="F1264">
        <v>1</v>
      </c>
      <c r="G1264">
        <f>+HLOOKUP(VLOOKUP($B1264,$Q$2:$R$42,2,0),costos_sf!$D$2:$AY$99,base_minorista!$A1264,0)</f>
        <v>0</v>
      </c>
      <c r="H1264">
        <f>+HLOOKUP(VLOOKUP($B1264,$Q$2:$R$42,2,0),creditos_sf!$D$2:$AY$99,base_minorista!$A1264,0)</f>
        <v>0</v>
      </c>
      <c r="I1264">
        <f>+HLOOKUP(VLOOKUP($B1264,$Q$2:$R$42,2,0),creditos_sf!$D$103:$AY$200,base_minorista!$A1264,0)</f>
        <v>0</v>
      </c>
      <c r="J1264">
        <f>+HLOOKUP(VLOOKUP($B1264,$Q$2:$R$42,2,0),Costo_fondeo!$D$3:$AY$100,base_minorista!$A1264,0)</f>
        <v>0</v>
      </c>
      <c r="K1264">
        <f>+HLOOKUP(VLOOKUP($B1264,$Q$2:$R$42,2,0),Costo_provisiones!$D$3:$AY$100,base_minorista!$A1264,0)</f>
        <v>0</v>
      </c>
      <c r="L1264">
        <f>+HLOOKUP(VLOOKUP($B1264,$Q$2:$R$42,2,0),Morosidad_control!$D$4:$AY$101,base_minorista!$A1264,0)</f>
        <v>0</v>
      </c>
      <c r="M1264">
        <f ca="1">+OFFSET(Capital_2!$D$2,base_minorista!A1264,0)</f>
        <v>3.3960163093664169</v>
      </c>
      <c r="N1264">
        <f>+HLOOKUP(VLOOKUP($B1264,$Q$2:$R$42,2,0),costo_laboral!$E$2:$AZ$99,base_minorista!$A1264,0)</f>
        <v>0</v>
      </c>
      <c r="O1264">
        <f>+HLOOKUP(VLOOKUP($B1264,$Q$2:$R$42,2,0),Participacion2!$D$2:$AO$99,base_minorista!$A1264,0)</f>
        <v>0</v>
      </c>
    </row>
    <row r="1265" spans="1:15" ht="16.5" x14ac:dyDescent="0.3">
      <c r="A1265">
        <v>98</v>
      </c>
      <c r="B1265">
        <v>13</v>
      </c>
      <c r="C1265">
        <v>97</v>
      </c>
      <c r="D1265" s="3">
        <v>43830</v>
      </c>
      <c r="E1265" s="33">
        <v>19</v>
      </c>
      <c r="F1265">
        <v>1</v>
      </c>
      <c r="G1265">
        <f>+HLOOKUP(VLOOKUP($B1265,$Q$2:$R$42,2,0),costos_sf!$D$2:$AY$99,base_minorista!$A1265,0)</f>
        <v>0</v>
      </c>
      <c r="H1265">
        <f>+HLOOKUP(VLOOKUP($B1265,$Q$2:$R$42,2,0),creditos_sf!$D$2:$AY$99,base_minorista!$A1265,0)</f>
        <v>0</v>
      </c>
      <c r="I1265">
        <f>+HLOOKUP(VLOOKUP($B1265,$Q$2:$R$42,2,0),creditos_sf!$D$103:$AY$200,base_minorista!$A1265,0)</f>
        <v>0</v>
      </c>
      <c r="J1265">
        <f>+HLOOKUP(VLOOKUP($B1265,$Q$2:$R$42,2,0),Costo_fondeo!$D$3:$AY$100,base_minorista!$A1265,0)</f>
        <v>0</v>
      </c>
      <c r="K1265">
        <f>+HLOOKUP(VLOOKUP($B1265,$Q$2:$R$42,2,0),Costo_provisiones!$D$3:$AY$100,base_minorista!$A1265,0)</f>
        <v>0</v>
      </c>
      <c r="L1265">
        <f>+HLOOKUP(VLOOKUP($B1265,$Q$2:$R$42,2,0),Morosidad_control!$D$4:$AY$101,base_minorista!$A1265,0)</f>
        <v>0</v>
      </c>
      <c r="M1265">
        <f ca="1">+OFFSET(Capital_2!$D$2,base_minorista!A1265,0)</f>
        <v>3.3787771447242938</v>
      </c>
      <c r="N1265">
        <f>+HLOOKUP(VLOOKUP($B1265,$Q$2:$R$42,2,0),costo_laboral!$E$2:$AZ$99,base_minorista!$A1265,0)</f>
        <v>0</v>
      </c>
      <c r="O1265">
        <f>+HLOOKUP(VLOOKUP($B1265,$Q$2:$R$42,2,0),Participacion2!$D$2:$AO$99,base_minorista!$A1265,0)</f>
        <v>0</v>
      </c>
    </row>
    <row r="1266" spans="1:15" ht="16.5" x14ac:dyDescent="0.3">
      <c r="A1266">
        <v>2</v>
      </c>
      <c r="B1266">
        <v>14</v>
      </c>
      <c r="C1266">
        <v>1</v>
      </c>
      <c r="D1266" s="3">
        <v>40908</v>
      </c>
      <c r="E1266" s="33">
        <v>11</v>
      </c>
      <c r="F1266">
        <v>1</v>
      </c>
      <c r="G1266">
        <f>+HLOOKUP(VLOOKUP($B1266,$Q$2:$R$42,2,0),costos_sf!$D$2:$AY$99,base_minorista!$A1266,0)</f>
        <v>317255875.00001991</v>
      </c>
      <c r="H1266">
        <f>+HLOOKUP(VLOOKUP($B1266,$Q$2:$R$42,2,0),creditos_sf!$D$2:$AY$99,base_minorista!$A1266,0)</f>
        <v>1154006347.3944976</v>
      </c>
      <c r="I1266">
        <f>+HLOOKUP(VLOOKUP($B1266,$Q$2:$R$42,2,0),creditos_sf!$D$103:$AY$200,base_minorista!$A1266,0)</f>
        <v>122483701.1489853</v>
      </c>
      <c r="J1266">
        <f>+HLOOKUP(VLOOKUP($B1266,$Q$2:$R$42,2,0),Costo_fondeo!$D$3:$AY$100,base_minorista!$A1266,0)</f>
        <v>4.8440785856829232</v>
      </c>
      <c r="K1266">
        <f>+HLOOKUP(VLOOKUP($B1266,$Q$2:$R$42,2,0),Costo_provisiones!$D$3:$AY$100,base_minorista!$A1266,0)</f>
        <v>6.0573898166894535</v>
      </c>
      <c r="L1266">
        <f>+HLOOKUP(VLOOKUP($B1266,$Q$2:$R$42,2,0),Morosidad_control!$D$4:$AY$101,base_minorista!$A1266,0)</f>
        <v>4.03416973265593</v>
      </c>
      <c r="M1266">
        <f ca="1">+OFFSET(Capital_2!$D$2,base_minorista!A1266,0)</f>
        <v>3.518992143247762</v>
      </c>
      <c r="N1266">
        <f>+HLOOKUP(VLOOKUP($B1266,$Q$2:$R$42,2,0),costo_laboral!$E$2:$AZ$99,base_minorista!$A1266,0)</f>
        <v>14.960879390236148</v>
      </c>
      <c r="O1266">
        <f>+HLOOKUP(VLOOKUP($B1266,$Q$2:$R$42,2,0),Participacion2!$D$2:$AO$99,base_minorista!$A1266,0)</f>
        <v>4.6494081662027131</v>
      </c>
    </row>
    <row r="1267" spans="1:15" ht="16.5" x14ac:dyDescent="0.3">
      <c r="A1267">
        <v>3</v>
      </c>
      <c r="B1267">
        <v>14</v>
      </c>
      <c r="C1267">
        <v>2</v>
      </c>
      <c r="D1267" s="3">
        <v>40939</v>
      </c>
      <c r="E1267" s="33">
        <v>12</v>
      </c>
      <c r="F1267">
        <v>1</v>
      </c>
      <c r="G1267">
        <f>+HLOOKUP(VLOOKUP($B1267,$Q$2:$R$42,2,0),costos_sf!$D$2:$AY$99,base_minorista!$A1267,0)</f>
        <v>289355913.43341321</v>
      </c>
      <c r="H1267">
        <f>+HLOOKUP(VLOOKUP($B1267,$Q$2:$R$42,2,0),creditos_sf!$D$2:$AY$99,base_minorista!$A1267,0)</f>
        <v>1171268036.2324626</v>
      </c>
      <c r="I1267">
        <f>+HLOOKUP(VLOOKUP($B1267,$Q$2:$R$42,2,0),creditos_sf!$D$103:$AY$200,base_minorista!$A1267,0)</f>
        <v>123361067.88731126</v>
      </c>
      <c r="J1267">
        <f>+HLOOKUP(VLOOKUP($B1267,$Q$2:$R$42,2,0),Costo_fondeo!$D$3:$AY$100,base_minorista!$A1267,0)</f>
        <v>4.9127409038046315</v>
      </c>
      <c r="K1267">
        <f>+HLOOKUP(VLOOKUP($B1267,$Q$2:$R$42,2,0),Costo_provisiones!$D$3:$AY$100,base_minorista!$A1267,0)</f>
        <v>6.1450003461898559</v>
      </c>
      <c r="L1267">
        <f>+HLOOKUP(VLOOKUP($B1267,$Q$2:$R$42,2,0),Morosidad_control!$D$4:$AY$101,base_minorista!$A1267,0)</f>
        <v>4.1197486981458447</v>
      </c>
      <c r="M1267">
        <f ca="1">+OFFSET(Capital_2!$D$2,base_minorista!A1267,0)</f>
        <v>3.5649149268123814</v>
      </c>
      <c r="N1267">
        <f>+HLOOKUP(VLOOKUP($B1267,$Q$2:$R$42,2,0),costo_laboral!$E$2:$AZ$99,base_minorista!$A1267,0)</f>
        <v>12.198456889749449</v>
      </c>
      <c r="O1267">
        <f>+HLOOKUP(VLOOKUP($B1267,$Q$2:$R$42,2,0),Participacion2!$D$2:$AO$99,base_minorista!$A1267,0)</f>
        <v>4.7465081052490046</v>
      </c>
    </row>
    <row r="1268" spans="1:15" ht="16.5" x14ac:dyDescent="0.3">
      <c r="A1268">
        <v>4</v>
      </c>
      <c r="B1268">
        <v>14</v>
      </c>
      <c r="C1268">
        <v>3</v>
      </c>
      <c r="D1268" s="3">
        <v>40968</v>
      </c>
      <c r="E1268" s="33">
        <v>12</v>
      </c>
      <c r="F1268">
        <v>1</v>
      </c>
      <c r="G1268">
        <f>+HLOOKUP(VLOOKUP($B1268,$Q$2:$R$42,2,0),costos_sf!$D$2:$AY$99,base_minorista!$A1268,0)</f>
        <v>298339503.90004396</v>
      </c>
      <c r="H1268">
        <f>+HLOOKUP(VLOOKUP($B1268,$Q$2:$R$42,2,0),creditos_sf!$D$2:$AY$99,base_minorista!$A1268,0)</f>
        <v>1197593633.1532526</v>
      </c>
      <c r="I1268">
        <f>+HLOOKUP(VLOOKUP($B1268,$Q$2:$R$42,2,0),creditos_sf!$D$103:$AY$200,base_minorista!$A1268,0)</f>
        <v>124043792.05587928</v>
      </c>
      <c r="J1268">
        <f>+HLOOKUP(VLOOKUP($B1268,$Q$2:$R$42,2,0),Costo_fondeo!$D$3:$AY$100,base_minorista!$A1268,0)</f>
        <v>4.9637889098538936</v>
      </c>
      <c r="K1268">
        <f>+HLOOKUP(VLOOKUP($B1268,$Q$2:$R$42,2,0),Costo_provisiones!$D$3:$AY$100,base_minorista!$A1268,0)</f>
        <v>6.2956110966511698</v>
      </c>
      <c r="L1268">
        <f>+HLOOKUP(VLOOKUP($B1268,$Q$2:$R$42,2,0),Morosidad_control!$D$4:$AY$101,base_minorista!$A1268,0)</f>
        <v>4.2165970739118652</v>
      </c>
      <c r="M1268">
        <f ca="1">+OFFSET(Capital_2!$D$2,base_minorista!A1268,0)</f>
        <v>3.6045728554123184</v>
      </c>
      <c r="N1268">
        <f>+HLOOKUP(VLOOKUP($B1268,$Q$2:$R$42,2,0),costo_laboral!$E$2:$AZ$99,base_minorista!$A1268,0)</f>
        <v>12.227372662524589</v>
      </c>
      <c r="O1268">
        <f>+HLOOKUP(VLOOKUP($B1268,$Q$2:$R$42,2,0),Participacion2!$D$2:$AO$99,base_minorista!$A1268,0)</f>
        <v>4.8030366000755045</v>
      </c>
    </row>
    <row r="1269" spans="1:15" ht="16.5" x14ac:dyDescent="0.3">
      <c r="A1269">
        <v>5</v>
      </c>
      <c r="B1269">
        <v>14</v>
      </c>
      <c r="C1269">
        <v>4</v>
      </c>
      <c r="D1269" s="3">
        <v>40999</v>
      </c>
      <c r="E1269" s="33">
        <v>12</v>
      </c>
      <c r="F1269">
        <v>1</v>
      </c>
      <c r="G1269">
        <f>+HLOOKUP(VLOOKUP($B1269,$Q$2:$R$42,2,0),costos_sf!$D$2:$AY$99,base_minorista!$A1269,0)</f>
        <v>303712883.28993666</v>
      </c>
      <c r="H1269">
        <f>+HLOOKUP(VLOOKUP($B1269,$Q$2:$R$42,2,0),creditos_sf!$D$2:$AY$99,base_minorista!$A1269,0)</f>
        <v>1218659303.0213554</v>
      </c>
      <c r="I1269">
        <f>+HLOOKUP(VLOOKUP($B1269,$Q$2:$R$42,2,0),creditos_sf!$D$103:$AY$200,base_minorista!$A1269,0)</f>
        <v>128655544.46203278</v>
      </c>
      <c r="J1269">
        <f>+HLOOKUP(VLOOKUP($B1269,$Q$2:$R$42,2,0),Costo_fondeo!$D$3:$AY$100,base_minorista!$A1269,0)</f>
        <v>4.9983023954812351</v>
      </c>
      <c r="K1269">
        <f>+HLOOKUP(VLOOKUP($B1269,$Q$2:$R$42,2,0),Costo_provisiones!$D$3:$AY$100,base_minorista!$A1269,0)</f>
        <v>6.1746598101639982</v>
      </c>
      <c r="L1269">
        <f>+HLOOKUP(VLOOKUP($B1269,$Q$2:$R$42,2,0),Morosidad_control!$D$4:$AY$101,base_minorista!$A1269,0)</f>
        <v>4.0240602273803354</v>
      </c>
      <c r="M1269">
        <f ca="1">+OFFSET(Capital_2!$D$2,base_minorista!A1269,0)</f>
        <v>3.6441469759495817</v>
      </c>
      <c r="N1269">
        <f>+HLOOKUP(VLOOKUP($B1269,$Q$2:$R$42,2,0),costo_laboral!$E$2:$AZ$99,base_minorista!$A1269,0)</f>
        <v>12.206522736160345</v>
      </c>
      <c r="O1269">
        <f>+HLOOKUP(VLOOKUP($B1269,$Q$2:$R$42,2,0),Participacion2!$D$2:$AO$99,base_minorista!$A1269,0)</f>
        <v>4.8166224438855334</v>
      </c>
    </row>
    <row r="1270" spans="1:15" ht="16.5" x14ac:dyDescent="0.3">
      <c r="A1270">
        <v>6</v>
      </c>
      <c r="B1270">
        <v>14</v>
      </c>
      <c r="C1270">
        <v>5</v>
      </c>
      <c r="D1270" s="3">
        <v>41029</v>
      </c>
      <c r="E1270" s="33">
        <v>12</v>
      </c>
      <c r="F1270">
        <v>1</v>
      </c>
      <c r="G1270">
        <f>+HLOOKUP(VLOOKUP($B1270,$Q$2:$R$42,2,0),costos_sf!$D$2:$AY$99,base_minorista!$A1270,0)</f>
        <v>312420405.76136619</v>
      </c>
      <c r="H1270">
        <f>+HLOOKUP(VLOOKUP($B1270,$Q$2:$R$42,2,0),creditos_sf!$D$2:$AY$99,base_minorista!$A1270,0)</f>
        <v>1239554094.5764563</v>
      </c>
      <c r="I1270">
        <f>+HLOOKUP(VLOOKUP($B1270,$Q$2:$R$42,2,0),creditos_sf!$D$103:$AY$200,base_minorista!$A1270,0)</f>
        <v>130363877.22116353</v>
      </c>
      <c r="J1270">
        <f>+HLOOKUP(VLOOKUP($B1270,$Q$2:$R$42,2,0),Costo_fondeo!$D$3:$AY$100,base_minorista!$A1270,0)</f>
        <v>4.9954075690679085</v>
      </c>
      <c r="K1270">
        <f>+HLOOKUP(VLOOKUP($B1270,$Q$2:$R$42,2,0),Costo_provisiones!$D$3:$AY$100,base_minorista!$A1270,0)</f>
        <v>6.2537005993035617</v>
      </c>
      <c r="L1270">
        <f>+HLOOKUP(VLOOKUP($B1270,$Q$2:$R$42,2,0),Morosidad_control!$D$4:$AY$101,base_minorista!$A1270,0)</f>
        <v>4.1294950119417422</v>
      </c>
      <c r="M1270">
        <f ca="1">+OFFSET(Capital_2!$D$2,base_minorista!A1270,0)</f>
        <v>3.6866707606514586</v>
      </c>
      <c r="N1270">
        <f>+HLOOKUP(VLOOKUP($B1270,$Q$2:$R$42,2,0),costo_laboral!$E$2:$AZ$99,base_minorista!$A1270,0)</f>
        <v>12.217607501491131</v>
      </c>
      <c r="O1270">
        <f>+HLOOKUP(VLOOKUP($B1270,$Q$2:$R$42,2,0),Participacion2!$D$2:$AO$99,base_minorista!$A1270,0)</f>
        <v>4.8562507940183393</v>
      </c>
    </row>
    <row r="1271" spans="1:15" ht="16.5" x14ac:dyDescent="0.3">
      <c r="A1271">
        <v>7</v>
      </c>
      <c r="B1271">
        <v>14</v>
      </c>
      <c r="C1271">
        <v>6</v>
      </c>
      <c r="D1271" s="3">
        <v>41060</v>
      </c>
      <c r="E1271" s="33">
        <v>12</v>
      </c>
      <c r="F1271">
        <v>1</v>
      </c>
      <c r="G1271">
        <f>+HLOOKUP(VLOOKUP($B1271,$Q$2:$R$42,2,0),costos_sf!$D$2:$AY$99,base_minorista!$A1271,0)</f>
        <v>327177030.55079013</v>
      </c>
      <c r="H1271">
        <f>+HLOOKUP(VLOOKUP($B1271,$Q$2:$R$42,2,0),creditos_sf!$D$2:$AY$99,base_minorista!$A1271,0)</f>
        <v>1275753749.208499</v>
      </c>
      <c r="I1271">
        <f>+HLOOKUP(VLOOKUP($B1271,$Q$2:$R$42,2,0),creditos_sf!$D$103:$AY$200,base_minorista!$A1271,0)</f>
        <v>135063815.04947639</v>
      </c>
      <c r="J1271">
        <f>+HLOOKUP(VLOOKUP($B1271,$Q$2:$R$42,2,0),Costo_fondeo!$D$3:$AY$100,base_minorista!$A1271,0)</f>
        <v>5.0063408929036344</v>
      </c>
      <c r="K1271">
        <f>+HLOOKUP(VLOOKUP($B1271,$Q$2:$R$42,2,0),Costo_provisiones!$D$3:$AY$100,base_minorista!$A1271,0)</f>
        <v>6.3045280807470458</v>
      </c>
      <c r="L1271">
        <f>+HLOOKUP(VLOOKUP($B1271,$Q$2:$R$42,2,0),Morosidad_control!$D$4:$AY$101,base_minorista!$A1271,0)</f>
        <v>4.1901654460985931</v>
      </c>
      <c r="M1271">
        <f ca="1">+OFFSET(Capital_2!$D$2,base_minorista!A1271,0)</f>
        <v>3.7432616406065877</v>
      </c>
      <c r="N1271">
        <f>+HLOOKUP(VLOOKUP($B1271,$Q$2:$R$42,2,0),costo_laboral!$E$2:$AZ$99,base_minorista!$A1271,0)</f>
        <v>12.185652726010712</v>
      </c>
      <c r="O1271">
        <f>+HLOOKUP(VLOOKUP($B1271,$Q$2:$R$42,2,0),Participacion2!$D$2:$AO$99,base_minorista!$A1271,0)</f>
        <v>4.8993608919690539</v>
      </c>
    </row>
    <row r="1272" spans="1:15" ht="16.5" x14ac:dyDescent="0.3">
      <c r="A1272">
        <v>8</v>
      </c>
      <c r="B1272">
        <v>14</v>
      </c>
      <c r="C1272">
        <v>7</v>
      </c>
      <c r="D1272" s="3">
        <v>41090</v>
      </c>
      <c r="E1272" s="33">
        <v>12</v>
      </c>
      <c r="F1272">
        <v>1</v>
      </c>
      <c r="G1272">
        <f>+HLOOKUP(VLOOKUP($B1272,$Q$2:$R$42,2,0),costos_sf!$D$2:$AY$99,base_minorista!$A1272,0)</f>
        <v>334266564.53045624</v>
      </c>
      <c r="H1272">
        <f>+HLOOKUP(VLOOKUP($B1272,$Q$2:$R$42,2,0),creditos_sf!$D$2:$AY$99,base_minorista!$A1272,0)</f>
        <v>1302207177.3613391</v>
      </c>
      <c r="I1272">
        <f>+HLOOKUP(VLOOKUP($B1272,$Q$2:$R$42,2,0),creditos_sf!$D$103:$AY$200,base_minorista!$A1272,0)</f>
        <v>138917166.80138856</v>
      </c>
      <c r="J1272">
        <f>+HLOOKUP(VLOOKUP($B1272,$Q$2:$R$42,2,0),Costo_fondeo!$D$3:$AY$100,base_minorista!$A1272,0)</f>
        <v>4.9819905632157786</v>
      </c>
      <c r="K1272">
        <f>+HLOOKUP(VLOOKUP($B1272,$Q$2:$R$42,2,0),Costo_provisiones!$D$3:$AY$100,base_minorista!$A1272,0)</f>
        <v>6.4239087661132901</v>
      </c>
      <c r="L1272">
        <f>+HLOOKUP(VLOOKUP($B1272,$Q$2:$R$42,2,0),Morosidad_control!$D$4:$AY$101,base_minorista!$A1272,0)</f>
        <v>4.2171541046312928</v>
      </c>
      <c r="M1272">
        <f ca="1">+OFFSET(Capital_2!$D$2,base_minorista!A1272,0)</f>
        <v>3.7659791083914693</v>
      </c>
      <c r="N1272">
        <f>+HLOOKUP(VLOOKUP($B1272,$Q$2:$R$42,2,0),costo_laboral!$E$2:$AZ$99,base_minorista!$A1272,0)</f>
        <v>12.180163830442343</v>
      </c>
      <c r="O1272">
        <f>+HLOOKUP(VLOOKUP($B1272,$Q$2:$R$42,2,0),Participacion2!$D$2:$AO$99,base_minorista!$A1272,0)</f>
        <v>4.9332551089307355</v>
      </c>
    </row>
    <row r="1273" spans="1:15" ht="16.5" x14ac:dyDescent="0.3">
      <c r="A1273">
        <v>9</v>
      </c>
      <c r="B1273">
        <v>14</v>
      </c>
      <c r="C1273">
        <v>8</v>
      </c>
      <c r="D1273" s="3">
        <v>41121</v>
      </c>
      <c r="E1273" s="33">
        <v>12</v>
      </c>
      <c r="F1273">
        <v>1</v>
      </c>
      <c r="G1273">
        <f>+HLOOKUP(VLOOKUP($B1273,$Q$2:$R$42,2,0),costos_sf!$D$2:$AY$99,base_minorista!$A1273,0)</f>
        <v>342680544.14438188</v>
      </c>
      <c r="H1273">
        <f>+HLOOKUP(VLOOKUP($B1273,$Q$2:$R$42,2,0),creditos_sf!$D$2:$AY$99,base_minorista!$A1273,0)</f>
        <v>1339007756.7835884</v>
      </c>
      <c r="I1273">
        <f>+HLOOKUP(VLOOKUP($B1273,$Q$2:$R$42,2,0),creditos_sf!$D$103:$AY$200,base_minorista!$A1273,0)</f>
        <v>143730846.73516345</v>
      </c>
      <c r="J1273">
        <f>+HLOOKUP(VLOOKUP($B1273,$Q$2:$R$42,2,0),Costo_fondeo!$D$3:$AY$100,base_minorista!$A1273,0)</f>
        <v>4.9567023101527941</v>
      </c>
      <c r="K1273">
        <f>+HLOOKUP(VLOOKUP($B1273,$Q$2:$R$42,2,0),Costo_provisiones!$D$3:$AY$100,base_minorista!$A1273,0)</f>
        <v>6.3806458085407041</v>
      </c>
      <c r="L1273">
        <f>+HLOOKUP(VLOOKUP($B1273,$Q$2:$R$42,2,0),Morosidad_control!$D$4:$AY$101,base_minorista!$A1273,0)</f>
        <v>4.2345567486741356</v>
      </c>
      <c r="M1273">
        <f ca="1">+OFFSET(Capital_2!$D$2,base_minorista!A1273,0)</f>
        <v>3.7900682632030773</v>
      </c>
      <c r="N1273">
        <f>+HLOOKUP(VLOOKUP($B1273,$Q$2:$R$42,2,0),costo_laboral!$E$2:$AZ$99,base_minorista!$A1273,0)</f>
        <v>12.163695859828501</v>
      </c>
      <c r="O1273">
        <f>+HLOOKUP(VLOOKUP($B1273,$Q$2:$R$42,2,0),Participacion2!$D$2:$AO$99,base_minorista!$A1273,0)</f>
        <v>5.0766944873355566</v>
      </c>
    </row>
    <row r="1274" spans="1:15" ht="16.5" x14ac:dyDescent="0.3">
      <c r="A1274">
        <v>10</v>
      </c>
      <c r="B1274">
        <v>14</v>
      </c>
      <c r="C1274">
        <v>9</v>
      </c>
      <c r="D1274" s="3">
        <v>41152</v>
      </c>
      <c r="E1274" s="33">
        <v>12</v>
      </c>
      <c r="F1274">
        <v>1</v>
      </c>
      <c r="G1274">
        <f>+HLOOKUP(VLOOKUP($B1274,$Q$2:$R$42,2,0),costos_sf!$D$2:$AY$99,base_minorista!$A1274,0)</f>
        <v>349243766.9305048</v>
      </c>
      <c r="H1274">
        <f>+HLOOKUP(VLOOKUP($B1274,$Q$2:$R$42,2,0),creditos_sf!$D$2:$AY$99,base_minorista!$A1274,0)</f>
        <v>1367401284.7424111</v>
      </c>
      <c r="I1274">
        <f>+HLOOKUP(VLOOKUP($B1274,$Q$2:$R$42,2,0),creditos_sf!$D$103:$AY$200,base_minorista!$A1274,0)</f>
        <v>149495118.98327893</v>
      </c>
      <c r="J1274">
        <f>+HLOOKUP(VLOOKUP($B1274,$Q$2:$R$42,2,0),Costo_fondeo!$D$3:$AY$100,base_minorista!$A1274,0)</f>
        <v>4.8952038725582794</v>
      </c>
      <c r="K1274">
        <f>+HLOOKUP(VLOOKUP($B1274,$Q$2:$R$42,2,0),Costo_provisiones!$D$3:$AY$100,base_minorista!$A1274,0)</f>
        <v>6.3837656652649235</v>
      </c>
      <c r="L1274">
        <f>+HLOOKUP(VLOOKUP($B1274,$Q$2:$R$42,2,0),Morosidad_control!$D$4:$AY$101,base_minorista!$A1274,0)</f>
        <v>4.1927800177070687</v>
      </c>
      <c r="M1274">
        <f ca="1">+OFFSET(Capital_2!$D$2,base_minorista!A1274,0)</f>
        <v>3.7960315209630844</v>
      </c>
      <c r="N1274">
        <f>+HLOOKUP(VLOOKUP($B1274,$Q$2:$R$42,2,0),costo_laboral!$E$2:$AZ$99,base_minorista!$A1274,0)</f>
        <v>12.084432771512811</v>
      </c>
      <c r="O1274">
        <f>+HLOOKUP(VLOOKUP($B1274,$Q$2:$R$42,2,0),Participacion2!$D$2:$AO$99,base_minorista!$A1274,0)</f>
        <v>5.1593514344878795</v>
      </c>
    </row>
    <row r="1275" spans="1:15" ht="16.5" x14ac:dyDescent="0.3">
      <c r="A1275">
        <v>11</v>
      </c>
      <c r="B1275">
        <v>14</v>
      </c>
      <c r="C1275">
        <v>10</v>
      </c>
      <c r="D1275" s="3">
        <v>41182</v>
      </c>
      <c r="E1275" s="33">
        <v>12</v>
      </c>
      <c r="F1275">
        <v>1</v>
      </c>
      <c r="G1275">
        <f>+HLOOKUP(VLOOKUP($B1275,$Q$2:$R$42,2,0),costos_sf!$D$2:$AY$99,base_minorista!$A1275,0)</f>
        <v>360196816.6183545</v>
      </c>
      <c r="H1275">
        <f>+HLOOKUP(VLOOKUP($B1275,$Q$2:$R$42,2,0),creditos_sf!$D$2:$AY$99,base_minorista!$A1275,0)</f>
        <v>1402378387.9461052</v>
      </c>
      <c r="I1275">
        <f>+HLOOKUP(VLOOKUP($B1275,$Q$2:$R$42,2,0),creditos_sf!$D$103:$AY$200,base_minorista!$A1275,0)</f>
        <v>156213827.02517936</v>
      </c>
      <c r="J1275">
        <f>+HLOOKUP(VLOOKUP($B1275,$Q$2:$R$42,2,0),Costo_fondeo!$D$3:$AY$100,base_minorista!$A1275,0)</f>
        <v>4.7770027586690968</v>
      </c>
      <c r="K1275">
        <f>+HLOOKUP(VLOOKUP($B1275,$Q$2:$R$42,2,0),Costo_provisiones!$D$3:$AY$100,base_minorista!$A1275,0)</f>
        <v>6.3499464428027297</v>
      </c>
      <c r="L1275">
        <f>+HLOOKUP(VLOOKUP($B1275,$Q$2:$R$42,2,0),Morosidad_control!$D$4:$AY$101,base_minorista!$A1275,0)</f>
        <v>4.0774093085376055</v>
      </c>
      <c r="M1275">
        <f ca="1">+OFFSET(Capital_2!$D$2,base_minorista!A1275,0)</f>
        <v>3.7807846214491896</v>
      </c>
      <c r="N1275">
        <f>+HLOOKUP(VLOOKUP($B1275,$Q$2:$R$42,2,0),costo_laboral!$E$2:$AZ$99,base_minorista!$A1275,0)</f>
        <v>11.972758811010701</v>
      </c>
      <c r="O1275">
        <f>+HLOOKUP(VLOOKUP($B1275,$Q$2:$R$42,2,0),Participacion2!$D$2:$AO$99,base_minorista!$A1275,0)</f>
        <v>5.2567256166292156</v>
      </c>
    </row>
    <row r="1276" spans="1:15" ht="16.5" x14ac:dyDescent="0.3">
      <c r="A1276">
        <v>12</v>
      </c>
      <c r="B1276">
        <v>14</v>
      </c>
      <c r="C1276">
        <v>11</v>
      </c>
      <c r="D1276" s="3">
        <v>41213</v>
      </c>
      <c r="E1276" s="33">
        <v>12</v>
      </c>
      <c r="F1276">
        <v>1</v>
      </c>
      <c r="G1276">
        <f>+HLOOKUP(VLOOKUP($B1276,$Q$2:$R$42,2,0),costos_sf!$D$2:$AY$99,base_minorista!$A1276,0)</f>
        <v>364830866.01418459</v>
      </c>
      <c r="H1276">
        <f>+HLOOKUP(VLOOKUP($B1276,$Q$2:$R$42,2,0),creditos_sf!$D$2:$AY$99,base_minorista!$A1276,0)</f>
        <v>1456175820.539669</v>
      </c>
      <c r="I1276">
        <f>+HLOOKUP(VLOOKUP($B1276,$Q$2:$R$42,2,0),creditos_sf!$D$103:$AY$200,base_minorista!$A1276,0)</f>
        <v>163902019.18061742</v>
      </c>
      <c r="J1276">
        <f>+HLOOKUP(VLOOKUP($B1276,$Q$2:$R$42,2,0),Costo_fondeo!$D$3:$AY$100,base_minorista!$A1276,0)</f>
        <v>4.737842192246478</v>
      </c>
      <c r="K1276">
        <f>+HLOOKUP(VLOOKUP($B1276,$Q$2:$R$42,2,0),Costo_provisiones!$D$3:$AY$100,base_minorista!$A1276,0)</f>
        <v>6.1421126335062493</v>
      </c>
      <c r="L1276">
        <f>+HLOOKUP(VLOOKUP($B1276,$Q$2:$R$42,2,0),Morosidad_control!$D$4:$AY$101,base_minorista!$A1276,0)</f>
        <v>3.9840851994788165</v>
      </c>
      <c r="M1276">
        <f ca="1">+OFFSET(Capital_2!$D$2,base_minorista!A1276,0)</f>
        <v>3.7788207097198074</v>
      </c>
      <c r="N1276">
        <f>+HLOOKUP(VLOOKUP($B1276,$Q$2:$R$42,2,0),costo_laboral!$E$2:$AZ$99,base_minorista!$A1276,0)</f>
        <v>11.743579055643034</v>
      </c>
      <c r="O1276">
        <f>+HLOOKUP(VLOOKUP($B1276,$Q$2:$R$42,2,0),Participacion2!$D$2:$AO$99,base_minorista!$A1276,0)</f>
        <v>5.3633998383329153</v>
      </c>
    </row>
    <row r="1277" spans="1:15" ht="16.5" x14ac:dyDescent="0.3">
      <c r="A1277">
        <v>13</v>
      </c>
      <c r="B1277">
        <v>14</v>
      </c>
      <c r="C1277">
        <v>12</v>
      </c>
      <c r="D1277" s="3">
        <v>41243</v>
      </c>
      <c r="E1277" s="33">
        <v>12</v>
      </c>
      <c r="F1277">
        <v>1</v>
      </c>
      <c r="G1277">
        <f>+HLOOKUP(VLOOKUP($B1277,$Q$2:$R$42,2,0),costos_sf!$D$2:$AY$99,base_minorista!$A1277,0)</f>
        <v>374023749.49841398</v>
      </c>
      <c r="H1277">
        <f>+HLOOKUP(VLOOKUP($B1277,$Q$2:$R$42,2,0),creditos_sf!$D$2:$AY$99,base_minorista!$A1277,0)</f>
        <v>1525890937.4220583</v>
      </c>
      <c r="I1277">
        <f>+HLOOKUP(VLOOKUP($B1277,$Q$2:$R$42,2,0),creditos_sf!$D$103:$AY$200,base_minorista!$A1277,0)</f>
        <v>172873874.18193695</v>
      </c>
      <c r="J1277">
        <f>+HLOOKUP(VLOOKUP($B1277,$Q$2:$R$42,2,0),Costo_fondeo!$D$3:$AY$100,base_minorista!$A1277,0)</f>
        <v>4.6432198123242419</v>
      </c>
      <c r="K1277">
        <f>+HLOOKUP(VLOOKUP($B1277,$Q$2:$R$42,2,0),Costo_provisiones!$D$3:$AY$100,base_minorista!$A1277,0)</f>
        <v>6.1709949077506314</v>
      </c>
      <c r="L1277">
        <f>+HLOOKUP(VLOOKUP($B1277,$Q$2:$R$42,2,0),Morosidad_control!$D$4:$AY$101,base_minorista!$A1277,0)</f>
        <v>3.9365118382065147</v>
      </c>
      <c r="M1277">
        <f ca="1">+OFFSET(Capital_2!$D$2,base_minorista!A1277,0)</f>
        <v>3.8090188851336229</v>
      </c>
      <c r="N1277">
        <f>+HLOOKUP(VLOOKUP($B1277,$Q$2:$R$42,2,0),costo_laboral!$E$2:$AZ$99,base_minorista!$A1277,0)</f>
        <v>11.390328220900081</v>
      </c>
      <c r="O1277">
        <f>+HLOOKUP(VLOOKUP($B1277,$Q$2:$R$42,2,0),Participacion2!$D$2:$AO$99,base_minorista!$A1277,0)</f>
        <v>5.488970468231491</v>
      </c>
    </row>
    <row r="1278" spans="1:15" ht="16.5" x14ac:dyDescent="0.3">
      <c r="A1278">
        <v>14</v>
      </c>
      <c r="B1278">
        <v>14</v>
      </c>
      <c r="C1278">
        <v>13</v>
      </c>
      <c r="D1278" s="3">
        <v>41274</v>
      </c>
      <c r="E1278" s="33">
        <v>12</v>
      </c>
      <c r="F1278">
        <v>1</v>
      </c>
      <c r="G1278">
        <f>+HLOOKUP(VLOOKUP($B1278,$Q$2:$R$42,2,0),costos_sf!$D$2:$AY$99,base_minorista!$A1278,0)</f>
        <v>378209606.4236232</v>
      </c>
      <c r="H1278">
        <f>+HLOOKUP(VLOOKUP($B1278,$Q$2:$R$42,2,0),creditos_sf!$D$2:$AY$99,base_minorista!$A1278,0)</f>
        <v>1559371769.9919848</v>
      </c>
      <c r="I1278">
        <f>+HLOOKUP(VLOOKUP($B1278,$Q$2:$R$42,2,0),creditos_sf!$D$103:$AY$200,base_minorista!$A1278,0)</f>
        <v>180878304.70923585</v>
      </c>
      <c r="J1278">
        <f>+HLOOKUP(VLOOKUP($B1278,$Q$2:$R$42,2,0),Costo_fondeo!$D$3:$AY$100,base_minorista!$A1278,0)</f>
        <v>4.602422384411641</v>
      </c>
      <c r="K1278">
        <f>+HLOOKUP(VLOOKUP($B1278,$Q$2:$R$42,2,0),Costo_provisiones!$D$3:$AY$100,base_minorista!$A1278,0)</f>
        <v>5.8837561722110507</v>
      </c>
      <c r="L1278">
        <f>+HLOOKUP(VLOOKUP($B1278,$Q$2:$R$42,2,0),Morosidad_control!$D$4:$AY$101,base_minorista!$A1278,0)</f>
        <v>3.9184715275772781</v>
      </c>
      <c r="M1278">
        <f ca="1">+OFFSET(Capital_2!$D$2,base_minorista!A1278,0)</f>
        <v>3.8327018844682854</v>
      </c>
      <c r="N1278">
        <f>+HLOOKUP(VLOOKUP($B1278,$Q$2:$R$42,2,0),costo_laboral!$E$2:$AZ$99,base_minorista!$A1278,0)</f>
        <v>11.3115679644156</v>
      </c>
      <c r="O1278">
        <f>+HLOOKUP(VLOOKUP($B1278,$Q$2:$R$42,2,0),Participacion2!$D$2:$AO$99,base_minorista!$A1278,0)</f>
        <v>5.6597488578078643</v>
      </c>
    </row>
    <row r="1279" spans="1:15" ht="16.5" x14ac:dyDescent="0.3">
      <c r="A1279">
        <v>15</v>
      </c>
      <c r="B1279">
        <v>14</v>
      </c>
      <c r="C1279">
        <v>14</v>
      </c>
      <c r="D1279" s="3">
        <v>41305</v>
      </c>
      <c r="E1279" s="33">
        <v>13</v>
      </c>
      <c r="F1279">
        <v>1</v>
      </c>
      <c r="G1279">
        <f>+HLOOKUP(VLOOKUP($B1279,$Q$2:$R$42,2,0),costos_sf!$D$2:$AY$99,base_minorista!$A1279,0)</f>
        <v>386636156.36128622</v>
      </c>
      <c r="H1279">
        <f>+HLOOKUP(VLOOKUP($B1279,$Q$2:$R$42,2,0),creditos_sf!$D$2:$AY$99,base_minorista!$A1279,0)</f>
        <v>1594664246.4616165</v>
      </c>
      <c r="I1279">
        <f>+HLOOKUP(VLOOKUP($B1279,$Q$2:$R$42,2,0),creditos_sf!$D$103:$AY$200,base_minorista!$A1279,0)</f>
        <v>189206933.2915397</v>
      </c>
      <c r="J1279">
        <f>+HLOOKUP(VLOOKUP($B1279,$Q$2:$R$42,2,0),Costo_fondeo!$D$3:$AY$100,base_minorista!$A1279,0)</f>
        <v>4.5446593924293168</v>
      </c>
      <c r="K1279">
        <f>+HLOOKUP(VLOOKUP($B1279,$Q$2:$R$42,2,0),Costo_provisiones!$D$3:$AY$100,base_minorista!$A1279,0)</f>
        <v>5.512622394719167</v>
      </c>
      <c r="L1279">
        <f>+HLOOKUP(VLOOKUP($B1279,$Q$2:$R$42,2,0),Morosidad_control!$D$4:$AY$101,base_minorista!$A1279,0)</f>
        <v>3.9715933672860992</v>
      </c>
      <c r="M1279">
        <f ca="1">+OFFSET(Capital_2!$D$2,base_minorista!A1279,0)</f>
        <v>3.850163299057161</v>
      </c>
      <c r="N1279">
        <f>+HLOOKUP(VLOOKUP($B1279,$Q$2:$R$42,2,0),costo_laboral!$E$2:$AZ$99,base_minorista!$A1279,0)</f>
        <v>11.353114262925976</v>
      </c>
      <c r="O1279">
        <f>+HLOOKUP(VLOOKUP($B1279,$Q$2:$R$42,2,0),Participacion2!$D$2:$AO$99,base_minorista!$A1279,0)</f>
        <v>5.7861394902444863</v>
      </c>
    </row>
    <row r="1280" spans="1:15" ht="16.5" x14ac:dyDescent="0.3">
      <c r="A1280">
        <v>16</v>
      </c>
      <c r="B1280">
        <v>14</v>
      </c>
      <c r="C1280">
        <v>15</v>
      </c>
      <c r="D1280" s="3">
        <v>41333</v>
      </c>
      <c r="E1280" s="33">
        <v>13</v>
      </c>
      <c r="F1280">
        <v>1</v>
      </c>
      <c r="G1280">
        <f>+HLOOKUP(VLOOKUP($B1280,$Q$2:$R$42,2,0),costos_sf!$D$2:$AY$99,base_minorista!$A1280,0)</f>
        <v>400061471.47769457</v>
      </c>
      <c r="H1280">
        <f>+HLOOKUP(VLOOKUP($B1280,$Q$2:$R$42,2,0),creditos_sf!$D$2:$AY$99,base_minorista!$A1280,0)</f>
        <v>1639074887.074749</v>
      </c>
      <c r="I1280">
        <f>+HLOOKUP(VLOOKUP($B1280,$Q$2:$R$42,2,0),creditos_sf!$D$103:$AY$200,base_minorista!$A1280,0)</f>
        <v>198284996.38567674</v>
      </c>
      <c r="J1280">
        <f>+HLOOKUP(VLOOKUP($B1280,$Q$2:$R$42,2,0),Costo_fondeo!$D$3:$AY$100,base_minorista!$A1280,0)</f>
        <v>4.4575464448261091</v>
      </c>
      <c r="K1280">
        <f>+HLOOKUP(VLOOKUP($B1280,$Q$2:$R$42,2,0),Costo_provisiones!$D$3:$AY$100,base_minorista!$A1280,0)</f>
        <v>5.2906746261811879</v>
      </c>
      <c r="L1280">
        <f>+HLOOKUP(VLOOKUP($B1280,$Q$2:$R$42,2,0),Morosidad_control!$D$4:$AY$101,base_minorista!$A1280,0)</f>
        <v>4.0581913251567885</v>
      </c>
      <c r="M1280">
        <f ca="1">+OFFSET(Capital_2!$D$2,base_minorista!A1280,0)</f>
        <v>3.8660657399921172</v>
      </c>
      <c r="N1280">
        <f>+HLOOKUP(VLOOKUP($B1280,$Q$2:$R$42,2,0),costo_laboral!$E$2:$AZ$99,base_minorista!$A1280,0)</f>
        <v>11.403549833746208</v>
      </c>
      <c r="O1280">
        <f>+HLOOKUP(VLOOKUP($B1280,$Q$2:$R$42,2,0),Participacion2!$D$2:$AO$99,base_minorista!$A1280,0)</f>
        <v>5.9424865686571664</v>
      </c>
    </row>
    <row r="1281" spans="1:15" ht="16.5" x14ac:dyDescent="0.3">
      <c r="A1281">
        <v>17</v>
      </c>
      <c r="B1281">
        <v>14</v>
      </c>
      <c r="C1281">
        <v>16</v>
      </c>
      <c r="D1281" s="3">
        <v>41364</v>
      </c>
      <c r="E1281" s="33">
        <v>13</v>
      </c>
      <c r="F1281">
        <v>1</v>
      </c>
      <c r="G1281">
        <f>+HLOOKUP(VLOOKUP($B1281,$Q$2:$R$42,2,0),costos_sf!$D$2:$AY$99,base_minorista!$A1281,0)</f>
        <v>403588198.96529907</v>
      </c>
      <c r="H1281">
        <f>+HLOOKUP(VLOOKUP($B1281,$Q$2:$R$42,2,0),creditos_sf!$D$2:$AY$99,base_minorista!$A1281,0)</f>
        <v>1661254824.5813501</v>
      </c>
      <c r="I1281">
        <f>+HLOOKUP(VLOOKUP($B1281,$Q$2:$R$42,2,0),creditos_sf!$D$103:$AY$200,base_minorista!$A1281,0)</f>
        <v>204387220.30131131</v>
      </c>
      <c r="J1281">
        <f>+HLOOKUP(VLOOKUP($B1281,$Q$2:$R$42,2,0),Costo_fondeo!$D$3:$AY$100,base_minorista!$A1281,0)</f>
        <v>4.425150811778308</v>
      </c>
      <c r="K1281">
        <f>+HLOOKUP(VLOOKUP($B1281,$Q$2:$R$42,2,0),Costo_provisiones!$D$3:$AY$100,base_minorista!$A1281,0)</f>
        <v>5.1556153455474725</v>
      </c>
      <c r="L1281">
        <f>+HLOOKUP(VLOOKUP($B1281,$Q$2:$R$42,2,0),Morosidad_control!$D$4:$AY$101,base_minorista!$A1281,0)</f>
        <v>3.9850151127899065</v>
      </c>
      <c r="M1281">
        <f ca="1">+OFFSET(Capital_2!$D$2,base_minorista!A1281,0)</f>
        <v>3.8754391719680488</v>
      </c>
      <c r="N1281">
        <f>+HLOOKUP(VLOOKUP($B1281,$Q$2:$R$42,2,0),costo_laboral!$E$2:$AZ$99,base_minorista!$A1281,0)</f>
        <v>11.328724181052387</v>
      </c>
      <c r="O1281">
        <f>+HLOOKUP(VLOOKUP($B1281,$Q$2:$R$42,2,0),Participacion2!$D$2:$AO$99,base_minorista!$A1281,0)</f>
        <v>6.0508672333356763</v>
      </c>
    </row>
    <row r="1282" spans="1:15" ht="16.5" x14ac:dyDescent="0.3">
      <c r="A1282">
        <v>18</v>
      </c>
      <c r="B1282">
        <v>14</v>
      </c>
      <c r="C1282">
        <v>17</v>
      </c>
      <c r="D1282" s="3">
        <v>41394</v>
      </c>
      <c r="E1282" s="33">
        <v>13</v>
      </c>
      <c r="F1282">
        <v>1</v>
      </c>
      <c r="G1282">
        <f>+HLOOKUP(VLOOKUP($B1282,$Q$2:$R$42,2,0),costos_sf!$D$2:$AY$99,base_minorista!$A1282,0)</f>
        <v>409514236.76852208</v>
      </c>
      <c r="H1282">
        <f>+HLOOKUP(VLOOKUP($B1282,$Q$2:$R$42,2,0),creditos_sf!$D$2:$AY$99,base_minorista!$A1282,0)</f>
        <v>1707889909.0454266</v>
      </c>
      <c r="I1282">
        <f>+HLOOKUP(VLOOKUP($B1282,$Q$2:$R$42,2,0),creditos_sf!$D$103:$AY$200,base_minorista!$A1282,0)</f>
        <v>212230986.86105376</v>
      </c>
      <c r="J1282">
        <f>+HLOOKUP(VLOOKUP($B1282,$Q$2:$R$42,2,0),Costo_fondeo!$D$3:$AY$100,base_minorista!$A1282,0)</f>
        <v>4.3654597207150578</v>
      </c>
      <c r="K1282">
        <f>+HLOOKUP(VLOOKUP($B1282,$Q$2:$R$42,2,0),Costo_provisiones!$D$3:$AY$100,base_minorista!$A1282,0)</f>
        <v>4.7413493967135487</v>
      </c>
      <c r="L1282">
        <f>+HLOOKUP(VLOOKUP($B1282,$Q$2:$R$42,2,0),Morosidad_control!$D$4:$AY$101,base_minorista!$A1282,0)</f>
        <v>3.9321470691352376</v>
      </c>
      <c r="M1282">
        <f ca="1">+OFFSET(Capital_2!$D$2,base_minorista!A1282,0)</f>
        <v>3.8611269429337338</v>
      </c>
      <c r="N1282">
        <f>+HLOOKUP(VLOOKUP($B1282,$Q$2:$R$42,2,0),costo_laboral!$E$2:$AZ$99,base_minorista!$A1282,0)</f>
        <v>11.255170174397374</v>
      </c>
      <c r="O1282">
        <f>+HLOOKUP(VLOOKUP($B1282,$Q$2:$R$42,2,0),Participacion2!$D$2:$AO$99,base_minorista!$A1282,0)</f>
        <v>6.1915271096821538</v>
      </c>
    </row>
    <row r="1283" spans="1:15" ht="16.5" x14ac:dyDescent="0.3">
      <c r="A1283">
        <v>19</v>
      </c>
      <c r="B1283">
        <v>14</v>
      </c>
      <c r="C1283">
        <v>18</v>
      </c>
      <c r="D1283" s="3">
        <v>41425</v>
      </c>
      <c r="E1283" s="33">
        <v>13</v>
      </c>
      <c r="F1283">
        <v>1</v>
      </c>
      <c r="G1283">
        <f>+HLOOKUP(VLOOKUP($B1283,$Q$2:$R$42,2,0),costos_sf!$D$2:$AY$99,base_minorista!$A1283,0)</f>
        <v>417449143.35157263</v>
      </c>
      <c r="H1283">
        <f>+HLOOKUP(VLOOKUP($B1283,$Q$2:$R$42,2,0),creditos_sf!$D$2:$AY$99,base_minorista!$A1283,0)</f>
        <v>1750625638.1631575</v>
      </c>
      <c r="I1283">
        <f>+HLOOKUP(VLOOKUP($B1283,$Q$2:$R$42,2,0),creditos_sf!$D$103:$AY$200,base_minorista!$A1283,0)</f>
        <v>219589125.2675932</v>
      </c>
      <c r="J1283">
        <f>+HLOOKUP(VLOOKUP($B1283,$Q$2:$R$42,2,0),Costo_fondeo!$D$3:$AY$100,base_minorista!$A1283,0)</f>
        <v>4.3361969804850728</v>
      </c>
      <c r="K1283">
        <f>+HLOOKUP(VLOOKUP($B1283,$Q$2:$R$42,2,0),Costo_provisiones!$D$3:$AY$100,base_minorista!$A1283,0)</f>
        <v>4.513846428894448</v>
      </c>
      <c r="L1283">
        <f>+HLOOKUP(VLOOKUP($B1283,$Q$2:$R$42,2,0),Morosidad_control!$D$4:$AY$101,base_minorista!$A1283,0)</f>
        <v>3.9862164719605193</v>
      </c>
      <c r="M1283">
        <f ca="1">+OFFSET(Capital_2!$D$2,base_minorista!A1283,0)</f>
        <v>3.8158367264519906</v>
      </c>
      <c r="N1283">
        <f>+HLOOKUP(VLOOKUP($B1283,$Q$2:$R$42,2,0),costo_laboral!$E$2:$AZ$99,base_minorista!$A1283,0)</f>
        <v>11.18287328574668</v>
      </c>
      <c r="O1283">
        <f>+HLOOKUP(VLOOKUP($B1283,$Q$2:$R$42,2,0),Participacion2!$D$2:$AO$99,base_minorista!$A1283,0)</f>
        <v>6.3068146729468237</v>
      </c>
    </row>
    <row r="1284" spans="1:15" ht="16.5" x14ac:dyDescent="0.3">
      <c r="A1284">
        <v>20</v>
      </c>
      <c r="B1284">
        <v>14</v>
      </c>
      <c r="C1284">
        <v>19</v>
      </c>
      <c r="D1284" s="3">
        <v>41455</v>
      </c>
      <c r="E1284" s="33">
        <v>13</v>
      </c>
      <c r="F1284">
        <v>1</v>
      </c>
      <c r="G1284">
        <f>+HLOOKUP(VLOOKUP($B1284,$Q$2:$R$42,2,0),costos_sf!$D$2:$AY$99,base_minorista!$A1284,0)</f>
        <v>430522166.94921637</v>
      </c>
      <c r="H1284">
        <f>+HLOOKUP(VLOOKUP($B1284,$Q$2:$R$42,2,0),creditos_sf!$D$2:$AY$99,base_minorista!$A1284,0)</f>
        <v>1774338179.9243932</v>
      </c>
      <c r="I1284">
        <f>+HLOOKUP(VLOOKUP($B1284,$Q$2:$R$42,2,0),creditos_sf!$D$103:$AY$200,base_minorista!$A1284,0)</f>
        <v>225657061.90249208</v>
      </c>
      <c r="J1284">
        <f>+HLOOKUP(VLOOKUP($B1284,$Q$2:$R$42,2,0),Costo_fondeo!$D$3:$AY$100,base_minorista!$A1284,0)</f>
        <v>4.3027935993188553</v>
      </c>
      <c r="K1284">
        <f>+HLOOKUP(VLOOKUP($B1284,$Q$2:$R$42,2,0),Costo_provisiones!$D$3:$AY$100,base_minorista!$A1284,0)</f>
        <v>4.3986357621070118</v>
      </c>
      <c r="L1284">
        <f>+HLOOKUP(VLOOKUP($B1284,$Q$2:$R$42,2,0),Morosidad_control!$D$4:$AY$101,base_minorista!$A1284,0)</f>
        <v>4.0134471942581147</v>
      </c>
      <c r="M1284">
        <f ca="1">+OFFSET(Capital_2!$D$2,base_minorista!A1284,0)</f>
        <v>3.777787965810723</v>
      </c>
      <c r="N1284">
        <f>+HLOOKUP(VLOOKUP($B1284,$Q$2:$R$42,2,0),costo_laboral!$E$2:$AZ$99,base_minorista!$A1284,0)</f>
        <v>11.261028875661276</v>
      </c>
      <c r="O1284">
        <f>+HLOOKUP(VLOOKUP($B1284,$Q$2:$R$42,2,0),Participacion2!$D$2:$AO$99,base_minorista!$A1284,0)</f>
        <v>6.4108962930657905</v>
      </c>
    </row>
    <row r="1285" spans="1:15" ht="16.5" x14ac:dyDescent="0.3">
      <c r="A1285">
        <v>21</v>
      </c>
      <c r="B1285">
        <v>14</v>
      </c>
      <c r="C1285">
        <v>20</v>
      </c>
      <c r="D1285" s="3">
        <v>41486</v>
      </c>
      <c r="E1285" s="33">
        <v>13</v>
      </c>
      <c r="F1285">
        <v>1</v>
      </c>
      <c r="G1285">
        <f>+HLOOKUP(VLOOKUP($B1285,$Q$2:$R$42,2,0),costos_sf!$D$2:$AY$99,base_minorista!$A1285,0)</f>
        <v>436634766.39507145</v>
      </c>
      <c r="H1285">
        <f>+HLOOKUP(VLOOKUP($B1285,$Q$2:$R$42,2,0),creditos_sf!$D$2:$AY$99,base_minorista!$A1285,0)</f>
        <v>1808622378.9053075</v>
      </c>
      <c r="I1285">
        <f>+HLOOKUP(VLOOKUP($B1285,$Q$2:$R$42,2,0),creditos_sf!$D$103:$AY$200,base_minorista!$A1285,0)</f>
        <v>230295086.78465444</v>
      </c>
      <c r="J1285">
        <f>+HLOOKUP(VLOOKUP($B1285,$Q$2:$R$42,2,0),Costo_fondeo!$D$3:$AY$100,base_minorista!$A1285,0)</f>
        <v>4.2746764743295937</v>
      </c>
      <c r="K1285">
        <f>+HLOOKUP(VLOOKUP($B1285,$Q$2:$R$42,2,0),Costo_provisiones!$D$3:$AY$100,base_minorista!$A1285,0)</f>
        <v>4.2699107749022867</v>
      </c>
      <c r="L1285">
        <f>+HLOOKUP(VLOOKUP($B1285,$Q$2:$R$42,2,0),Morosidad_control!$D$4:$AY$101,base_minorista!$A1285,0)</f>
        <v>4.0660071705811767</v>
      </c>
      <c r="M1285">
        <f ca="1">+OFFSET(Capital_2!$D$2,base_minorista!A1285,0)</f>
        <v>3.7289387467323043</v>
      </c>
      <c r="N1285">
        <f>+HLOOKUP(VLOOKUP($B1285,$Q$2:$R$42,2,0),costo_laboral!$E$2:$AZ$99,base_minorista!$A1285,0)</f>
        <v>11.214185255991987</v>
      </c>
      <c r="O1285">
        <f>+HLOOKUP(VLOOKUP($B1285,$Q$2:$R$42,2,0),Participacion2!$D$2:$AO$99,base_minorista!$A1285,0)</f>
        <v>6.5607597047366379</v>
      </c>
    </row>
    <row r="1286" spans="1:15" ht="16.5" x14ac:dyDescent="0.3">
      <c r="A1286">
        <v>22</v>
      </c>
      <c r="B1286">
        <v>14</v>
      </c>
      <c r="C1286">
        <v>21</v>
      </c>
      <c r="D1286" s="3">
        <v>41517</v>
      </c>
      <c r="E1286" s="33">
        <v>13</v>
      </c>
      <c r="F1286">
        <v>1</v>
      </c>
      <c r="G1286">
        <f>+HLOOKUP(VLOOKUP($B1286,$Q$2:$R$42,2,0),costos_sf!$D$2:$AY$99,base_minorista!$A1286,0)</f>
        <v>436112891.91082472</v>
      </c>
      <c r="H1286">
        <f>+HLOOKUP(VLOOKUP($B1286,$Q$2:$R$42,2,0),creditos_sf!$D$2:$AY$99,base_minorista!$A1286,0)</f>
        <v>1836960119.4926863</v>
      </c>
      <c r="I1286">
        <f>+HLOOKUP(VLOOKUP($B1286,$Q$2:$R$42,2,0),creditos_sf!$D$103:$AY$200,base_minorista!$A1286,0)</f>
        <v>238490044.64115137</v>
      </c>
      <c r="J1286">
        <f>+HLOOKUP(VLOOKUP($B1286,$Q$2:$R$42,2,0),Costo_fondeo!$D$3:$AY$100,base_minorista!$A1286,0)</f>
        <v>4.3026743746286424</v>
      </c>
      <c r="K1286">
        <f>+HLOOKUP(VLOOKUP($B1286,$Q$2:$R$42,2,0),Costo_provisiones!$D$3:$AY$100,base_minorista!$A1286,0)</f>
        <v>4.3185970562622487</v>
      </c>
      <c r="L1286">
        <f>+HLOOKUP(VLOOKUP($B1286,$Q$2:$R$42,2,0),Morosidad_control!$D$4:$AY$101,base_minorista!$A1286,0)</f>
        <v>4.1718488584581808</v>
      </c>
      <c r="M1286">
        <f ca="1">+OFFSET(Capital_2!$D$2,base_minorista!A1286,0)</f>
        <v>3.6888980520732653</v>
      </c>
      <c r="N1286">
        <f>+HLOOKUP(VLOOKUP($B1286,$Q$2:$R$42,2,0),costo_laboral!$E$2:$AZ$99,base_minorista!$A1286,0)</f>
        <v>11.164000104450464</v>
      </c>
      <c r="O1286">
        <f>+HLOOKUP(VLOOKUP($B1286,$Q$2:$R$42,2,0),Participacion2!$D$2:$AO$99,base_minorista!$A1286,0)</f>
        <v>6.6575620038245606</v>
      </c>
    </row>
    <row r="1287" spans="1:15" ht="16.5" x14ac:dyDescent="0.3">
      <c r="A1287">
        <v>23</v>
      </c>
      <c r="B1287">
        <v>14</v>
      </c>
      <c r="C1287">
        <v>22</v>
      </c>
      <c r="D1287" s="3">
        <v>41547</v>
      </c>
      <c r="E1287" s="33">
        <v>13</v>
      </c>
      <c r="F1287">
        <v>1</v>
      </c>
      <c r="G1287">
        <f>+HLOOKUP(VLOOKUP($B1287,$Q$2:$R$42,2,0),costos_sf!$D$2:$AY$99,base_minorista!$A1287,0)</f>
        <v>441371142.11084914</v>
      </c>
      <c r="H1287">
        <f>+HLOOKUP(VLOOKUP($B1287,$Q$2:$R$42,2,0),creditos_sf!$D$2:$AY$99,base_minorista!$A1287,0)</f>
        <v>1875900604.2439327</v>
      </c>
      <c r="I1287">
        <f>+HLOOKUP(VLOOKUP($B1287,$Q$2:$R$42,2,0),creditos_sf!$D$103:$AY$200,base_minorista!$A1287,0)</f>
        <v>246800994.84254372</v>
      </c>
      <c r="J1287">
        <f>+HLOOKUP(VLOOKUP($B1287,$Q$2:$R$42,2,0),Costo_fondeo!$D$3:$AY$100,base_minorista!$A1287,0)</f>
        <v>4.3226016898093782</v>
      </c>
      <c r="K1287">
        <f>+HLOOKUP(VLOOKUP($B1287,$Q$2:$R$42,2,0),Costo_provisiones!$D$3:$AY$100,base_minorista!$A1287,0)</f>
        <v>4.1898999267853902</v>
      </c>
      <c r="L1287">
        <f>+HLOOKUP(VLOOKUP($B1287,$Q$2:$R$42,2,0),Morosidad_control!$D$4:$AY$101,base_minorista!$A1287,0)</f>
        <v>4.0830257661409917</v>
      </c>
      <c r="M1287">
        <f ca="1">+OFFSET(Capital_2!$D$2,base_minorista!A1287,0)</f>
        <v>3.6532457928608841</v>
      </c>
      <c r="N1287">
        <f>+HLOOKUP(VLOOKUP($B1287,$Q$2:$R$42,2,0),costo_laboral!$E$2:$AZ$99,base_minorista!$A1287,0)</f>
        <v>11.154558619568085</v>
      </c>
      <c r="O1287">
        <f>+HLOOKUP(VLOOKUP($B1287,$Q$2:$R$42,2,0),Participacion2!$D$2:$AO$99,base_minorista!$A1287,0)</f>
        <v>6.7946881540012161</v>
      </c>
    </row>
    <row r="1288" spans="1:15" ht="16.5" x14ac:dyDescent="0.3">
      <c r="A1288">
        <v>24</v>
      </c>
      <c r="B1288">
        <v>14</v>
      </c>
      <c r="C1288">
        <v>23</v>
      </c>
      <c r="D1288" s="3">
        <v>41578</v>
      </c>
      <c r="E1288" s="33">
        <v>13</v>
      </c>
      <c r="F1288">
        <v>1</v>
      </c>
      <c r="G1288">
        <f>+HLOOKUP(VLOOKUP($B1288,$Q$2:$R$42,2,0),costos_sf!$D$2:$AY$99,base_minorista!$A1288,0)</f>
        <v>448188753.59264177</v>
      </c>
      <c r="H1288">
        <f>+HLOOKUP(VLOOKUP($B1288,$Q$2:$R$42,2,0),creditos_sf!$D$2:$AY$99,base_minorista!$A1288,0)</f>
        <v>1940865675.4566193</v>
      </c>
      <c r="I1288">
        <f>+HLOOKUP(VLOOKUP($B1288,$Q$2:$R$42,2,0),creditos_sf!$D$103:$AY$200,base_minorista!$A1288,0)</f>
        <v>256154326.47222784</v>
      </c>
      <c r="J1288">
        <f>+HLOOKUP(VLOOKUP($B1288,$Q$2:$R$42,2,0),Costo_fondeo!$D$3:$AY$100,base_minorista!$A1288,0)</f>
        <v>4.3032661903733525</v>
      </c>
      <c r="K1288">
        <f>+HLOOKUP(VLOOKUP($B1288,$Q$2:$R$42,2,0),Costo_provisiones!$D$3:$AY$100,base_minorista!$A1288,0)</f>
        <v>4.1712749536162708</v>
      </c>
      <c r="L1288">
        <f>+HLOOKUP(VLOOKUP($B1288,$Q$2:$R$42,2,0),Morosidad_control!$D$4:$AY$101,base_minorista!$A1288,0)</f>
        <v>4.0487674933178441</v>
      </c>
      <c r="M1288">
        <f ca="1">+OFFSET(Capital_2!$D$2,base_minorista!A1288,0)</f>
        <v>3.6199379690818381</v>
      </c>
      <c r="N1288">
        <f>+HLOOKUP(VLOOKUP($B1288,$Q$2:$R$42,2,0),costo_laboral!$E$2:$AZ$99,base_minorista!$A1288,0)</f>
        <v>11.000627282025746</v>
      </c>
      <c r="O1288">
        <f>+HLOOKUP(VLOOKUP($B1288,$Q$2:$R$42,2,0),Participacion2!$D$2:$AO$99,base_minorista!$A1288,0)</f>
        <v>6.9762401105568586</v>
      </c>
    </row>
    <row r="1289" spans="1:15" ht="16.5" x14ac:dyDescent="0.3">
      <c r="A1289">
        <v>25</v>
      </c>
      <c r="B1289">
        <v>14</v>
      </c>
      <c r="C1289">
        <v>24</v>
      </c>
      <c r="D1289" s="3">
        <v>41608</v>
      </c>
      <c r="E1289" s="33">
        <v>13</v>
      </c>
      <c r="F1289">
        <v>1</v>
      </c>
      <c r="G1289">
        <f>+HLOOKUP(VLOOKUP($B1289,$Q$2:$R$42,2,0),costos_sf!$D$2:$AY$99,base_minorista!$A1289,0)</f>
        <v>457159519.48841822</v>
      </c>
      <c r="H1289">
        <f>+HLOOKUP(VLOOKUP($B1289,$Q$2:$R$42,2,0),creditos_sf!$D$2:$AY$99,base_minorista!$A1289,0)</f>
        <v>2015954665.6825237</v>
      </c>
      <c r="I1289">
        <f>+HLOOKUP(VLOOKUP($B1289,$Q$2:$R$42,2,0),creditos_sf!$D$103:$AY$200,base_minorista!$A1289,0)</f>
        <v>265816626.60202241</v>
      </c>
      <c r="J1289">
        <f>+HLOOKUP(VLOOKUP($B1289,$Q$2:$R$42,2,0),Costo_fondeo!$D$3:$AY$100,base_minorista!$A1289,0)</f>
        <v>4.3590474407086912</v>
      </c>
      <c r="K1289">
        <f>+HLOOKUP(VLOOKUP($B1289,$Q$2:$R$42,2,0),Costo_provisiones!$D$3:$AY$100,base_minorista!$A1289,0)</f>
        <v>4.0939330455249587</v>
      </c>
      <c r="L1289">
        <f>+HLOOKUP(VLOOKUP($B1289,$Q$2:$R$42,2,0),Morosidad_control!$D$4:$AY$101,base_minorista!$A1289,0)</f>
        <v>3.9429738638605603</v>
      </c>
      <c r="M1289">
        <f ca="1">+OFFSET(Capital_2!$D$2,base_minorista!A1289,0)</f>
        <v>3.5647933704456456</v>
      </c>
      <c r="N1289">
        <f>+HLOOKUP(VLOOKUP($B1289,$Q$2:$R$42,2,0),costo_laboral!$E$2:$AZ$99,base_minorista!$A1289,0)</f>
        <v>10.806657295716054</v>
      </c>
      <c r="O1289">
        <f>+HLOOKUP(VLOOKUP($B1289,$Q$2:$R$42,2,0),Participacion2!$D$2:$AO$99,base_minorista!$A1289,0)</f>
        <v>7.0919746580066656</v>
      </c>
    </row>
    <row r="1290" spans="1:15" ht="16.5" x14ac:dyDescent="0.3">
      <c r="A1290">
        <v>26</v>
      </c>
      <c r="B1290">
        <v>14</v>
      </c>
      <c r="C1290">
        <v>25</v>
      </c>
      <c r="D1290" s="3">
        <v>41639</v>
      </c>
      <c r="E1290" s="33">
        <v>13</v>
      </c>
      <c r="F1290">
        <v>1</v>
      </c>
      <c r="G1290">
        <f>+HLOOKUP(VLOOKUP($B1290,$Q$2:$R$42,2,0),costos_sf!$D$2:$AY$99,base_minorista!$A1290,0)</f>
        <v>462645646.98798293</v>
      </c>
      <c r="H1290">
        <f>+HLOOKUP(VLOOKUP($B1290,$Q$2:$R$42,2,0),creditos_sf!$D$2:$AY$99,base_minorista!$A1290,0)</f>
        <v>2048419666.7648447</v>
      </c>
      <c r="I1290">
        <f>+HLOOKUP(VLOOKUP($B1290,$Q$2:$R$42,2,0),creditos_sf!$D$103:$AY$200,base_minorista!$A1290,0)</f>
        <v>273801446.04202795</v>
      </c>
      <c r="J1290">
        <f>+HLOOKUP(VLOOKUP($B1290,$Q$2:$R$42,2,0),Costo_fondeo!$D$3:$AY$100,base_minorista!$A1290,0)</f>
        <v>4.3798067127290503</v>
      </c>
      <c r="K1290">
        <f>+HLOOKUP(VLOOKUP($B1290,$Q$2:$R$42,2,0),Costo_provisiones!$D$3:$AY$100,base_minorista!$A1290,0)</f>
        <v>3.9574987952781875</v>
      </c>
      <c r="L1290">
        <f>+HLOOKUP(VLOOKUP($B1290,$Q$2:$R$42,2,0),Morosidad_control!$D$4:$AY$101,base_minorista!$A1290,0)</f>
        <v>3.9134326920189419</v>
      </c>
      <c r="M1290">
        <f ca="1">+OFFSET(Capital_2!$D$2,base_minorista!A1290,0)</f>
        <v>3.5095726367283766</v>
      </c>
      <c r="N1290">
        <f>+HLOOKUP(VLOOKUP($B1290,$Q$2:$R$42,2,0),costo_laboral!$E$2:$AZ$99,base_minorista!$A1290,0)</f>
        <v>10.737926662006725</v>
      </c>
      <c r="O1290">
        <f>+HLOOKUP(VLOOKUP($B1290,$Q$2:$R$42,2,0),Participacion2!$D$2:$AO$99,base_minorista!$A1290,0)</f>
        <v>7.3608835239208625</v>
      </c>
    </row>
    <row r="1291" spans="1:15" ht="16.5" x14ac:dyDescent="0.3">
      <c r="A1291">
        <v>27</v>
      </c>
      <c r="B1291">
        <v>14</v>
      </c>
      <c r="C1291">
        <v>26</v>
      </c>
      <c r="D1291" s="3">
        <v>41670</v>
      </c>
      <c r="E1291" s="33">
        <v>14</v>
      </c>
      <c r="F1291">
        <v>1</v>
      </c>
      <c r="G1291">
        <f>+HLOOKUP(VLOOKUP($B1291,$Q$2:$R$42,2,0),costos_sf!$D$2:$AY$99,base_minorista!$A1291,0)</f>
        <v>468611030.49038827</v>
      </c>
      <c r="H1291">
        <f>+HLOOKUP(VLOOKUP($B1291,$Q$2:$R$42,2,0),creditos_sf!$D$2:$AY$99,base_minorista!$A1291,0)</f>
        <v>2076046273.7670972</v>
      </c>
      <c r="I1291">
        <f>+HLOOKUP(VLOOKUP($B1291,$Q$2:$R$42,2,0),creditos_sf!$D$103:$AY$200,base_minorista!$A1291,0)</f>
        <v>279685309.54305625</v>
      </c>
      <c r="J1291">
        <f>+HLOOKUP(VLOOKUP($B1291,$Q$2:$R$42,2,0),Costo_fondeo!$D$3:$AY$100,base_minorista!$A1291,0)</f>
        <v>4.4269388989095591</v>
      </c>
      <c r="K1291">
        <f>+HLOOKUP(VLOOKUP($B1291,$Q$2:$R$42,2,0),Costo_provisiones!$D$3:$AY$100,base_minorista!$A1291,0)</f>
        <v>3.9798507104825123</v>
      </c>
      <c r="L1291">
        <f>+HLOOKUP(VLOOKUP($B1291,$Q$2:$R$42,2,0),Morosidad_control!$D$4:$AY$101,base_minorista!$A1291,0)</f>
        <v>3.9576644346235708</v>
      </c>
      <c r="M1291">
        <f ca="1">+OFFSET(Capital_2!$D$2,base_minorista!A1291,0)</f>
        <v>3.4442162995780268</v>
      </c>
      <c r="N1291">
        <f>+HLOOKUP(VLOOKUP($B1291,$Q$2:$R$42,2,0),costo_laboral!$E$2:$AZ$99,base_minorista!$A1291,0)</f>
        <v>10.729689675602099</v>
      </c>
      <c r="O1291">
        <f>+HLOOKUP(VLOOKUP($B1291,$Q$2:$R$42,2,0),Participacion2!$D$2:$AO$99,base_minorista!$A1291,0)</f>
        <v>7.5175535569633523</v>
      </c>
    </row>
    <row r="1292" spans="1:15" ht="16.5" x14ac:dyDescent="0.3">
      <c r="A1292">
        <v>28</v>
      </c>
      <c r="B1292">
        <v>14</v>
      </c>
      <c r="C1292">
        <v>27</v>
      </c>
      <c r="D1292" s="3">
        <v>41698</v>
      </c>
      <c r="E1292" s="33">
        <v>14</v>
      </c>
      <c r="F1292">
        <v>1</v>
      </c>
      <c r="G1292">
        <f>+HLOOKUP(VLOOKUP($B1292,$Q$2:$R$42,2,0),costos_sf!$D$2:$AY$99,base_minorista!$A1292,0)</f>
        <v>474010289.47073209</v>
      </c>
      <c r="H1292">
        <f>+HLOOKUP(VLOOKUP($B1292,$Q$2:$R$42,2,0),creditos_sf!$D$2:$AY$99,base_minorista!$A1292,0)</f>
        <v>2105539896.5693488</v>
      </c>
      <c r="I1292">
        <f>+HLOOKUP(VLOOKUP($B1292,$Q$2:$R$42,2,0),creditos_sf!$D$103:$AY$200,base_minorista!$A1292,0)</f>
        <v>288047917.10493809</v>
      </c>
      <c r="J1292">
        <f>+HLOOKUP(VLOOKUP($B1292,$Q$2:$R$42,2,0),Costo_fondeo!$D$3:$AY$100,base_minorista!$A1292,0)</f>
        <v>4.4774272831415889</v>
      </c>
      <c r="K1292">
        <f>+HLOOKUP(VLOOKUP($B1292,$Q$2:$R$42,2,0),Costo_provisiones!$D$3:$AY$100,base_minorista!$A1292,0)</f>
        <v>4.187676149433357</v>
      </c>
      <c r="L1292">
        <f>+HLOOKUP(VLOOKUP($B1292,$Q$2:$R$42,2,0),Morosidad_control!$D$4:$AY$101,base_minorista!$A1292,0)</f>
        <v>4.1343405138572233</v>
      </c>
      <c r="M1292">
        <f ca="1">+OFFSET(Capital_2!$D$2,base_minorista!A1292,0)</f>
        <v>3.3651511548182853</v>
      </c>
      <c r="N1292">
        <f>+HLOOKUP(VLOOKUP($B1292,$Q$2:$R$42,2,0),costo_laboral!$E$2:$AZ$99,base_minorista!$A1292,0)</f>
        <v>10.658207548677682</v>
      </c>
      <c r="O1292">
        <f>+HLOOKUP(VLOOKUP($B1292,$Q$2:$R$42,2,0),Participacion2!$D$2:$AO$99,base_minorista!$A1292,0)</f>
        <v>7.7403722437471343</v>
      </c>
    </row>
    <row r="1293" spans="1:15" ht="16.5" x14ac:dyDescent="0.3">
      <c r="A1293">
        <v>29</v>
      </c>
      <c r="B1293">
        <v>14</v>
      </c>
      <c r="C1293">
        <v>28</v>
      </c>
      <c r="D1293" s="3">
        <v>41729</v>
      </c>
      <c r="E1293" s="33">
        <v>14</v>
      </c>
      <c r="F1293">
        <v>1</v>
      </c>
      <c r="G1293">
        <f>+HLOOKUP(VLOOKUP($B1293,$Q$2:$R$42,2,0),costos_sf!$D$2:$AY$99,base_minorista!$A1293,0)</f>
        <v>480695939.78086466</v>
      </c>
      <c r="H1293">
        <f>+HLOOKUP(VLOOKUP($B1293,$Q$2:$R$42,2,0),creditos_sf!$D$2:$AY$99,base_minorista!$A1293,0)</f>
        <v>2142173762.8236957</v>
      </c>
      <c r="I1293">
        <f>+HLOOKUP(VLOOKUP($B1293,$Q$2:$R$42,2,0),creditos_sf!$D$103:$AY$200,base_minorista!$A1293,0)</f>
        <v>294929880.05908972</v>
      </c>
      <c r="J1293">
        <f>+HLOOKUP(VLOOKUP($B1293,$Q$2:$R$42,2,0),Costo_fondeo!$D$3:$AY$100,base_minorista!$A1293,0)</f>
        <v>4.5099565374363459</v>
      </c>
      <c r="K1293">
        <f>+HLOOKUP(VLOOKUP($B1293,$Q$2:$R$42,2,0),Costo_provisiones!$D$3:$AY$100,base_minorista!$A1293,0)</f>
        <v>4.1009817682367204</v>
      </c>
      <c r="L1293">
        <f>+HLOOKUP(VLOOKUP($B1293,$Q$2:$R$42,2,0),Morosidad_control!$D$4:$AY$101,base_minorista!$A1293,0)</f>
        <v>3.9592142984748677</v>
      </c>
      <c r="M1293">
        <f ca="1">+OFFSET(Capital_2!$D$2,base_minorista!A1293,0)</f>
        <v>3.2958556767962262</v>
      </c>
      <c r="N1293">
        <f>+HLOOKUP(VLOOKUP($B1293,$Q$2:$R$42,2,0),costo_laboral!$E$2:$AZ$99,base_minorista!$A1293,0)</f>
        <v>10.662467076209072</v>
      </c>
      <c r="O1293">
        <f>+HLOOKUP(VLOOKUP($B1293,$Q$2:$R$42,2,0),Participacion2!$D$2:$AO$99,base_minorista!$A1293,0)</f>
        <v>7.8887771422571671</v>
      </c>
    </row>
    <row r="1294" spans="1:15" ht="16.5" x14ac:dyDescent="0.3">
      <c r="A1294">
        <v>30</v>
      </c>
      <c r="B1294">
        <v>14</v>
      </c>
      <c r="C1294">
        <v>29</v>
      </c>
      <c r="D1294" s="3">
        <v>41759</v>
      </c>
      <c r="E1294" s="33">
        <v>14</v>
      </c>
      <c r="F1294">
        <v>1</v>
      </c>
      <c r="G1294">
        <f>+HLOOKUP(VLOOKUP($B1294,$Q$2:$R$42,2,0),costos_sf!$D$2:$AY$99,base_minorista!$A1294,0)</f>
        <v>490845597.88349301</v>
      </c>
      <c r="H1294">
        <f>+HLOOKUP(VLOOKUP($B1294,$Q$2:$R$42,2,0),creditos_sf!$D$2:$AY$99,base_minorista!$A1294,0)</f>
        <v>2191878103.4472566</v>
      </c>
      <c r="I1294">
        <f>+HLOOKUP(VLOOKUP($B1294,$Q$2:$R$42,2,0),creditos_sf!$D$103:$AY$200,base_minorista!$A1294,0)</f>
        <v>302310413.11056733</v>
      </c>
      <c r="J1294">
        <f>+HLOOKUP(VLOOKUP($B1294,$Q$2:$R$42,2,0),Costo_fondeo!$D$3:$AY$100,base_minorista!$A1294,0)</f>
        <v>4.5262990029194548</v>
      </c>
      <c r="K1294">
        <f>+HLOOKUP(VLOOKUP($B1294,$Q$2:$R$42,2,0),Costo_provisiones!$D$3:$AY$100,base_minorista!$A1294,0)</f>
        <v>4.1988754224785865</v>
      </c>
      <c r="L1294">
        <f>+HLOOKUP(VLOOKUP($B1294,$Q$2:$R$42,2,0),Morosidad_control!$D$4:$AY$101,base_minorista!$A1294,0)</f>
        <v>3.9483924840269031</v>
      </c>
      <c r="M1294">
        <f ca="1">+OFFSET(Capital_2!$D$2,base_minorista!A1294,0)</f>
        <v>3.2437779376973728</v>
      </c>
      <c r="N1294">
        <f>+HLOOKUP(VLOOKUP($B1294,$Q$2:$R$42,2,0),costo_laboral!$E$2:$AZ$99,base_minorista!$A1294,0)</f>
        <v>10.58530590940283</v>
      </c>
      <c r="O1294">
        <f>+HLOOKUP(VLOOKUP($B1294,$Q$2:$R$42,2,0),Participacion2!$D$2:$AO$99,base_minorista!$A1294,0)</f>
        <v>8.0709212132911983</v>
      </c>
    </row>
    <row r="1295" spans="1:15" ht="16.5" x14ac:dyDescent="0.3">
      <c r="A1295">
        <v>31</v>
      </c>
      <c r="B1295">
        <v>14</v>
      </c>
      <c r="C1295">
        <v>30</v>
      </c>
      <c r="D1295" s="3">
        <v>41790</v>
      </c>
      <c r="E1295" s="33">
        <v>14</v>
      </c>
      <c r="F1295">
        <v>1</v>
      </c>
      <c r="G1295">
        <f>+HLOOKUP(VLOOKUP($B1295,$Q$2:$R$42,2,0),costos_sf!$D$2:$AY$99,base_minorista!$A1295,0)</f>
        <v>503525781.69201082</v>
      </c>
      <c r="H1295">
        <f>+HLOOKUP(VLOOKUP($B1295,$Q$2:$R$42,2,0),creditos_sf!$D$2:$AY$99,base_minorista!$A1295,0)</f>
        <v>2241888054.5383039</v>
      </c>
      <c r="I1295">
        <f>+HLOOKUP(VLOOKUP($B1295,$Q$2:$R$42,2,0),creditos_sf!$D$103:$AY$200,base_minorista!$A1295,0)</f>
        <v>310886705.46563345</v>
      </c>
      <c r="J1295">
        <f>+HLOOKUP(VLOOKUP($B1295,$Q$2:$R$42,2,0),Costo_fondeo!$D$3:$AY$100,base_minorista!$A1295,0)</f>
        <v>4.5762798808819882</v>
      </c>
      <c r="K1295">
        <f>+HLOOKUP(VLOOKUP($B1295,$Q$2:$R$42,2,0),Costo_provisiones!$D$3:$AY$100,base_minorista!$A1295,0)</f>
        <v>4.2595468572753727</v>
      </c>
      <c r="L1295">
        <f>+HLOOKUP(VLOOKUP($B1295,$Q$2:$R$42,2,0),Morosidad_control!$D$4:$AY$101,base_minorista!$A1295,0)</f>
        <v>3.9885268459690439</v>
      </c>
      <c r="M1295">
        <f ca="1">+OFFSET(Capital_2!$D$2,base_minorista!A1295,0)</f>
        <v>3.2095324879825831</v>
      </c>
      <c r="N1295">
        <f>+HLOOKUP(VLOOKUP($B1295,$Q$2:$R$42,2,0),costo_laboral!$E$2:$AZ$99,base_minorista!$A1295,0)</f>
        <v>10.536783602486089</v>
      </c>
      <c r="O1295">
        <f>+HLOOKUP(VLOOKUP($B1295,$Q$2:$R$42,2,0),Participacion2!$D$2:$AO$99,base_minorista!$A1295,0)</f>
        <v>8.2683506531896125</v>
      </c>
    </row>
    <row r="1296" spans="1:15" ht="16.5" x14ac:dyDescent="0.3">
      <c r="A1296">
        <v>32</v>
      </c>
      <c r="B1296">
        <v>14</v>
      </c>
      <c r="C1296">
        <v>31</v>
      </c>
      <c r="D1296" s="3">
        <v>41820</v>
      </c>
      <c r="E1296" s="33">
        <v>14</v>
      </c>
      <c r="F1296">
        <v>1</v>
      </c>
      <c r="G1296">
        <f>+HLOOKUP(VLOOKUP($B1296,$Q$2:$R$42,2,0),costos_sf!$D$2:$AY$99,base_minorista!$A1296,0)</f>
        <v>512782153.02468956</v>
      </c>
      <c r="H1296">
        <f>+HLOOKUP(VLOOKUP($B1296,$Q$2:$R$42,2,0),creditos_sf!$D$2:$AY$99,base_minorista!$A1296,0)</f>
        <v>2275130265.2254763</v>
      </c>
      <c r="I1296">
        <f>+HLOOKUP(VLOOKUP($B1296,$Q$2:$R$42,2,0),creditos_sf!$D$103:$AY$200,base_minorista!$A1296,0)</f>
        <v>317526998.11802548</v>
      </c>
      <c r="J1296">
        <f>+HLOOKUP(VLOOKUP($B1296,$Q$2:$R$42,2,0),Costo_fondeo!$D$3:$AY$100,base_minorista!$A1296,0)</f>
        <v>4.6203025005389406</v>
      </c>
      <c r="K1296">
        <f>+HLOOKUP(VLOOKUP($B1296,$Q$2:$R$42,2,0),Costo_provisiones!$D$3:$AY$100,base_minorista!$A1296,0)</f>
        <v>4.2804707921358158</v>
      </c>
      <c r="L1296">
        <f>+HLOOKUP(VLOOKUP($B1296,$Q$2:$R$42,2,0),Morosidad_control!$D$4:$AY$101,base_minorista!$A1296,0)</f>
        <v>3.9801663163426628</v>
      </c>
      <c r="M1296">
        <f ca="1">+OFFSET(Capital_2!$D$2,base_minorista!A1296,0)</f>
        <v>3.1850428382831848</v>
      </c>
      <c r="N1296">
        <f>+HLOOKUP(VLOOKUP($B1296,$Q$2:$R$42,2,0),costo_laboral!$E$2:$AZ$99,base_minorista!$A1296,0)</f>
        <v>10.588575591119746</v>
      </c>
      <c r="O1296">
        <f>+HLOOKUP(VLOOKUP($B1296,$Q$2:$R$42,2,0),Participacion2!$D$2:$AO$99,base_minorista!$A1296,0)</f>
        <v>8.3662245685890184</v>
      </c>
    </row>
    <row r="1297" spans="1:15" ht="16.5" x14ac:dyDescent="0.3">
      <c r="A1297">
        <v>33</v>
      </c>
      <c r="B1297">
        <v>14</v>
      </c>
      <c r="C1297">
        <v>32</v>
      </c>
      <c r="D1297" s="3">
        <v>41851</v>
      </c>
      <c r="E1297" s="33">
        <v>14</v>
      </c>
      <c r="F1297">
        <v>1</v>
      </c>
      <c r="G1297">
        <f>+HLOOKUP(VLOOKUP($B1297,$Q$2:$R$42,2,0),costos_sf!$D$2:$AY$99,base_minorista!$A1297,0)</f>
        <v>525881765.44924295</v>
      </c>
      <c r="H1297">
        <f>+HLOOKUP(VLOOKUP($B1297,$Q$2:$R$42,2,0),creditos_sf!$D$2:$AY$99,base_minorista!$A1297,0)</f>
        <v>2310938671.9872618</v>
      </c>
      <c r="I1297">
        <f>+HLOOKUP(VLOOKUP($B1297,$Q$2:$R$42,2,0),creditos_sf!$D$103:$AY$200,base_minorista!$A1297,0)</f>
        <v>320771664.32418305</v>
      </c>
      <c r="J1297">
        <f>+HLOOKUP(VLOOKUP($B1297,$Q$2:$R$42,2,0),Costo_fondeo!$D$3:$AY$100,base_minorista!$A1297,0)</f>
        <v>4.6631813544687404</v>
      </c>
      <c r="K1297">
        <f>+HLOOKUP(VLOOKUP($B1297,$Q$2:$R$42,2,0),Costo_provisiones!$D$3:$AY$100,base_minorista!$A1297,0)</f>
        <v>4.3925397746680295</v>
      </c>
      <c r="L1297">
        <f>+HLOOKUP(VLOOKUP($B1297,$Q$2:$R$42,2,0),Morosidad_control!$D$4:$AY$101,base_minorista!$A1297,0)</f>
        <v>4.0790824495206799</v>
      </c>
      <c r="M1297">
        <f ca="1">+OFFSET(Capital_2!$D$2,base_minorista!A1297,0)</f>
        <v>3.1704105350092515</v>
      </c>
      <c r="N1297">
        <f>+HLOOKUP(VLOOKUP($B1297,$Q$2:$R$42,2,0),costo_laboral!$E$2:$AZ$99,base_minorista!$A1297,0)</f>
        <v>10.57900291509705</v>
      </c>
      <c r="O1297">
        <f>+HLOOKUP(VLOOKUP($B1297,$Q$2:$R$42,2,0),Participacion2!$D$2:$AO$99,base_minorista!$A1297,0)</f>
        <v>8.5195392829589593</v>
      </c>
    </row>
    <row r="1298" spans="1:15" ht="16.5" x14ac:dyDescent="0.3">
      <c r="A1298">
        <v>34</v>
      </c>
      <c r="B1298">
        <v>14</v>
      </c>
      <c r="C1298">
        <v>33</v>
      </c>
      <c r="D1298" s="3">
        <v>41882</v>
      </c>
      <c r="E1298" s="33">
        <v>14</v>
      </c>
      <c r="F1298">
        <v>1</v>
      </c>
      <c r="G1298">
        <f>+HLOOKUP(VLOOKUP($B1298,$Q$2:$R$42,2,0),costos_sf!$D$2:$AY$99,base_minorista!$A1298,0)</f>
        <v>551163108.88995433</v>
      </c>
      <c r="H1298">
        <f>+HLOOKUP(VLOOKUP($B1298,$Q$2:$R$42,2,0),creditos_sf!$D$2:$AY$99,base_minorista!$A1298,0)</f>
        <v>2354933921.1550345</v>
      </c>
      <c r="I1298">
        <f>+HLOOKUP(VLOOKUP($B1298,$Q$2:$R$42,2,0),creditos_sf!$D$103:$AY$200,base_minorista!$A1298,0)</f>
        <v>329903063.18546629</v>
      </c>
      <c r="J1298">
        <f>+HLOOKUP(VLOOKUP($B1298,$Q$2:$R$42,2,0),Costo_fondeo!$D$3:$AY$100,base_minorista!$A1298,0)</f>
        <v>4.6725746103066328</v>
      </c>
      <c r="K1298">
        <f>+HLOOKUP(VLOOKUP($B1298,$Q$2:$R$42,2,0),Costo_provisiones!$D$3:$AY$100,base_minorista!$A1298,0)</f>
        <v>4.436121380565015</v>
      </c>
      <c r="L1298">
        <f>+HLOOKUP(VLOOKUP($B1298,$Q$2:$R$42,2,0),Morosidad_control!$D$4:$AY$101,base_minorista!$A1298,0)</f>
        <v>4.2044193505829988</v>
      </c>
      <c r="M1298">
        <f ca="1">+OFFSET(Capital_2!$D$2,base_minorista!A1298,0)</f>
        <v>3.1468414088192862</v>
      </c>
      <c r="N1298">
        <f>+HLOOKUP(VLOOKUP($B1298,$Q$2:$R$42,2,0),costo_laboral!$E$2:$AZ$99,base_minorista!$A1298,0)</f>
        <v>10.623117519191588</v>
      </c>
      <c r="O1298">
        <f>+HLOOKUP(VLOOKUP($B1298,$Q$2:$R$42,2,0),Participacion2!$D$2:$AO$99,base_minorista!$A1298,0)</f>
        <v>8.6019914362095165</v>
      </c>
    </row>
    <row r="1299" spans="1:15" ht="16.5" x14ac:dyDescent="0.3">
      <c r="A1299">
        <v>35</v>
      </c>
      <c r="B1299">
        <v>14</v>
      </c>
      <c r="C1299">
        <v>34</v>
      </c>
      <c r="D1299" s="3">
        <v>41912</v>
      </c>
      <c r="E1299" s="33">
        <v>14</v>
      </c>
      <c r="F1299">
        <v>1</v>
      </c>
      <c r="G1299">
        <f>+HLOOKUP(VLOOKUP($B1299,$Q$2:$R$42,2,0),costos_sf!$D$2:$AY$99,base_minorista!$A1299,0)</f>
        <v>563434918.47010493</v>
      </c>
      <c r="H1299">
        <f>+HLOOKUP(VLOOKUP($B1299,$Q$2:$R$42,2,0),creditos_sf!$D$2:$AY$99,base_minorista!$A1299,0)</f>
        <v>2389295969.0338402</v>
      </c>
      <c r="I1299">
        <f>+HLOOKUP(VLOOKUP($B1299,$Q$2:$R$42,2,0),creditos_sf!$D$103:$AY$200,base_minorista!$A1299,0)</f>
        <v>337557647.18851358</v>
      </c>
      <c r="J1299">
        <f>+HLOOKUP(VLOOKUP($B1299,$Q$2:$R$42,2,0),Costo_fondeo!$D$3:$AY$100,base_minorista!$A1299,0)</f>
        <v>4.6617897634358743</v>
      </c>
      <c r="K1299">
        <f>+HLOOKUP(VLOOKUP($B1299,$Q$2:$R$42,2,0),Costo_provisiones!$D$3:$AY$100,base_minorista!$A1299,0)</f>
        <v>4.4117440209961014</v>
      </c>
      <c r="L1299">
        <f>+HLOOKUP(VLOOKUP($B1299,$Q$2:$R$42,2,0),Morosidad_control!$D$4:$AY$101,base_minorista!$A1299,0)</f>
        <v>4.0720520775657842</v>
      </c>
      <c r="M1299">
        <f ca="1">+OFFSET(Capital_2!$D$2,base_minorista!A1299,0)</f>
        <v>3.1301745437504462</v>
      </c>
      <c r="N1299">
        <f>+HLOOKUP(VLOOKUP($B1299,$Q$2:$R$42,2,0),costo_laboral!$E$2:$AZ$99,base_minorista!$A1299,0)</f>
        <v>10.66465231292424</v>
      </c>
      <c r="O1299">
        <f>+HLOOKUP(VLOOKUP($B1299,$Q$2:$R$42,2,0),Participacion2!$D$2:$AO$99,base_minorista!$A1299,0)</f>
        <v>8.7183322615773875</v>
      </c>
    </row>
    <row r="1300" spans="1:15" ht="16.5" x14ac:dyDescent="0.3">
      <c r="A1300">
        <v>36</v>
      </c>
      <c r="B1300">
        <v>14</v>
      </c>
      <c r="C1300">
        <v>35</v>
      </c>
      <c r="D1300" s="3">
        <v>41943</v>
      </c>
      <c r="E1300" s="33">
        <v>14</v>
      </c>
      <c r="F1300">
        <v>1</v>
      </c>
      <c r="G1300">
        <f>+HLOOKUP(VLOOKUP($B1300,$Q$2:$R$42,2,0),costos_sf!$D$2:$AY$99,base_minorista!$A1300,0)</f>
        <v>579391928.09546232</v>
      </c>
      <c r="H1300">
        <f>+HLOOKUP(VLOOKUP($B1300,$Q$2:$R$42,2,0),creditos_sf!$D$2:$AY$99,base_minorista!$A1300,0)</f>
        <v>2452915554.6139965</v>
      </c>
      <c r="I1300">
        <f>+HLOOKUP(VLOOKUP($B1300,$Q$2:$R$42,2,0),creditos_sf!$D$103:$AY$200,base_minorista!$A1300,0)</f>
        <v>348643597.6147902</v>
      </c>
      <c r="J1300">
        <f>+HLOOKUP(VLOOKUP($B1300,$Q$2:$R$42,2,0),Costo_fondeo!$D$3:$AY$100,base_minorista!$A1300,0)</f>
        <v>4.6883997115703737</v>
      </c>
      <c r="K1300">
        <f>+HLOOKUP(VLOOKUP($B1300,$Q$2:$R$42,2,0),Costo_provisiones!$D$3:$AY$100,base_minorista!$A1300,0)</f>
        <v>4.4432037796856312</v>
      </c>
      <c r="L1300">
        <f>+HLOOKUP(VLOOKUP($B1300,$Q$2:$R$42,2,0),Morosidad_control!$D$4:$AY$101,base_minorista!$A1300,0)</f>
        <v>4.041718761193712</v>
      </c>
      <c r="M1300">
        <f ca="1">+OFFSET(Capital_2!$D$2,base_minorista!A1300,0)</f>
        <v>3.1052199516205063</v>
      </c>
      <c r="N1300">
        <f>+HLOOKUP(VLOOKUP($B1300,$Q$2:$R$42,2,0),costo_laboral!$E$2:$AZ$99,base_minorista!$A1300,0)</f>
        <v>10.557967084369535</v>
      </c>
      <c r="O1300">
        <f>+HLOOKUP(VLOOKUP($B1300,$Q$2:$R$42,2,0),Participacion2!$D$2:$AO$99,base_minorista!$A1300,0)</f>
        <v>8.9680348799963365</v>
      </c>
    </row>
    <row r="1301" spans="1:15" ht="16.5" x14ac:dyDescent="0.3">
      <c r="A1301">
        <v>37</v>
      </c>
      <c r="B1301">
        <v>14</v>
      </c>
      <c r="C1301">
        <v>36</v>
      </c>
      <c r="D1301" s="3">
        <v>41973</v>
      </c>
      <c r="E1301" s="33">
        <v>14</v>
      </c>
      <c r="F1301">
        <v>1</v>
      </c>
      <c r="G1301">
        <f>+HLOOKUP(VLOOKUP($B1301,$Q$2:$R$42,2,0),costos_sf!$D$2:$AY$99,base_minorista!$A1301,0)</f>
        <v>616025565.50418162</v>
      </c>
      <c r="H1301">
        <f>+HLOOKUP(VLOOKUP($B1301,$Q$2:$R$42,2,0),creditos_sf!$D$2:$AY$99,base_minorista!$A1301,0)</f>
        <v>2522979915.8623691</v>
      </c>
      <c r="I1301">
        <f>+HLOOKUP(VLOOKUP($B1301,$Q$2:$R$42,2,0),creditos_sf!$D$103:$AY$200,base_minorista!$A1301,0)</f>
        <v>358984604.92480874</v>
      </c>
      <c r="J1301">
        <f>+HLOOKUP(VLOOKUP($B1301,$Q$2:$R$42,2,0),Costo_fondeo!$D$3:$AY$100,base_minorista!$A1301,0)</f>
        <v>4.664517378785507</v>
      </c>
      <c r="K1301">
        <f>+HLOOKUP(VLOOKUP($B1301,$Q$2:$R$42,2,0),Costo_provisiones!$D$3:$AY$100,base_minorista!$A1301,0)</f>
        <v>4.5761572988524204</v>
      </c>
      <c r="L1301">
        <f>+HLOOKUP(VLOOKUP($B1301,$Q$2:$R$42,2,0),Morosidad_control!$D$4:$AY$101,base_minorista!$A1301,0)</f>
        <v>4.102887549321486</v>
      </c>
      <c r="M1301">
        <f ca="1">+OFFSET(Capital_2!$D$2,base_minorista!A1301,0)</f>
        <v>3.0886044861742721</v>
      </c>
      <c r="N1301">
        <f>+HLOOKUP(VLOOKUP($B1301,$Q$2:$R$42,2,0),costo_laboral!$E$2:$AZ$99,base_minorista!$A1301,0)</f>
        <v>10.685936452060169</v>
      </c>
      <c r="O1301">
        <f>+HLOOKUP(VLOOKUP($B1301,$Q$2:$R$42,2,0),Participacion2!$D$2:$AO$99,base_minorista!$A1301,0)</f>
        <v>9.1176570106742414</v>
      </c>
    </row>
    <row r="1302" spans="1:15" ht="16.5" x14ac:dyDescent="0.3">
      <c r="A1302">
        <v>38</v>
      </c>
      <c r="B1302">
        <v>14</v>
      </c>
      <c r="C1302">
        <v>37</v>
      </c>
      <c r="D1302" s="3">
        <v>42004</v>
      </c>
      <c r="E1302" s="33">
        <v>14</v>
      </c>
      <c r="F1302">
        <v>1</v>
      </c>
      <c r="G1302">
        <f>+HLOOKUP(VLOOKUP($B1302,$Q$2:$R$42,2,0),costos_sf!$D$2:$AY$99,base_minorista!$A1302,0)</f>
        <v>638322138.53001916</v>
      </c>
      <c r="H1302">
        <f>+HLOOKUP(VLOOKUP($B1302,$Q$2:$R$42,2,0),creditos_sf!$D$2:$AY$99,base_minorista!$A1302,0)</f>
        <v>2552098686.2568674</v>
      </c>
      <c r="I1302">
        <f>+HLOOKUP(VLOOKUP($B1302,$Q$2:$R$42,2,0),creditos_sf!$D$103:$AY$200,base_minorista!$A1302,0)</f>
        <v>366349023.26388764</v>
      </c>
      <c r="J1302">
        <f>+HLOOKUP(VLOOKUP($B1302,$Q$2:$R$42,2,0),Costo_fondeo!$D$3:$AY$100,base_minorista!$A1302,0)</f>
        <v>4.6743466271471021</v>
      </c>
      <c r="K1302">
        <f>+HLOOKUP(VLOOKUP($B1302,$Q$2:$R$42,2,0),Costo_provisiones!$D$3:$AY$100,base_minorista!$A1302,0)</f>
        <v>4.5340144542356162</v>
      </c>
      <c r="L1302">
        <f>+HLOOKUP(VLOOKUP($B1302,$Q$2:$R$42,2,0),Morosidad_control!$D$4:$AY$101,base_minorista!$A1302,0)</f>
        <v>4.0882844467120867</v>
      </c>
      <c r="M1302">
        <f ca="1">+OFFSET(Capital_2!$D$2,base_minorista!A1302,0)</f>
        <v>3.0772625191593428</v>
      </c>
      <c r="N1302">
        <f>+HLOOKUP(VLOOKUP($B1302,$Q$2:$R$42,2,0),costo_laboral!$E$2:$AZ$99,base_minorista!$A1302,0)</f>
        <v>10.696708693590672</v>
      </c>
      <c r="O1302">
        <f>+HLOOKUP(VLOOKUP($B1302,$Q$2:$R$42,2,0),Participacion2!$D$2:$AO$99,base_minorista!$A1302,0)</f>
        <v>9.3028394322819921</v>
      </c>
    </row>
    <row r="1303" spans="1:15" ht="16.5" x14ac:dyDescent="0.3">
      <c r="A1303">
        <v>39</v>
      </c>
      <c r="B1303">
        <v>14</v>
      </c>
      <c r="C1303">
        <v>38</v>
      </c>
      <c r="D1303" s="3">
        <v>42035</v>
      </c>
      <c r="E1303" s="33">
        <v>15</v>
      </c>
      <c r="F1303">
        <v>1</v>
      </c>
      <c r="G1303">
        <f>+HLOOKUP(VLOOKUP($B1303,$Q$2:$R$42,2,0),costos_sf!$D$2:$AY$99,base_minorista!$A1303,0)</f>
        <v>652702841.09281886</v>
      </c>
      <c r="H1303">
        <f>+HLOOKUP(VLOOKUP($B1303,$Q$2:$R$42,2,0),creditos_sf!$D$2:$AY$99,base_minorista!$A1303,0)</f>
        <v>2568188936.4727998</v>
      </c>
      <c r="I1303">
        <f>+HLOOKUP(VLOOKUP($B1303,$Q$2:$R$42,2,0),creditos_sf!$D$103:$AY$200,base_minorista!$A1303,0)</f>
        <v>375082288.24065053</v>
      </c>
      <c r="J1303">
        <f>+HLOOKUP(VLOOKUP($B1303,$Q$2:$R$42,2,0),Costo_fondeo!$D$3:$AY$100,base_minorista!$A1303,0)</f>
        <v>4.6922592132553094</v>
      </c>
      <c r="K1303">
        <f>+HLOOKUP(VLOOKUP($B1303,$Q$2:$R$42,2,0),Costo_provisiones!$D$3:$AY$100,base_minorista!$A1303,0)</f>
        <v>4.4913113410271199</v>
      </c>
      <c r="L1303">
        <f>+HLOOKUP(VLOOKUP($B1303,$Q$2:$R$42,2,0),Morosidad_control!$D$4:$AY$101,base_minorista!$A1303,0)</f>
        <v>4.1644616837018873</v>
      </c>
      <c r="M1303">
        <f ca="1">+OFFSET(Capital_2!$D$2,base_minorista!A1303,0)</f>
        <v>3.0663026726799725</v>
      </c>
      <c r="N1303">
        <f>+HLOOKUP(VLOOKUP($B1303,$Q$2:$R$42,2,0),costo_laboral!$E$2:$AZ$99,base_minorista!$A1303,0)</f>
        <v>10.868945955919765</v>
      </c>
      <c r="O1303">
        <f>+HLOOKUP(VLOOKUP($B1303,$Q$2:$R$42,2,0),Participacion2!$D$2:$AO$99,base_minorista!$A1303,0)</f>
        <v>9.4544720874206796</v>
      </c>
    </row>
    <row r="1304" spans="1:15" ht="16.5" x14ac:dyDescent="0.3">
      <c r="A1304">
        <v>40</v>
      </c>
      <c r="B1304">
        <v>14</v>
      </c>
      <c r="C1304">
        <v>39</v>
      </c>
      <c r="D1304" s="3">
        <v>42063</v>
      </c>
      <c r="E1304" s="33">
        <v>15</v>
      </c>
      <c r="F1304">
        <v>1</v>
      </c>
      <c r="G1304">
        <f>+HLOOKUP(VLOOKUP($B1304,$Q$2:$R$42,2,0),costos_sf!$D$2:$AY$99,base_minorista!$A1304,0)</f>
        <v>658589830.33053625</v>
      </c>
      <c r="H1304">
        <f>+HLOOKUP(VLOOKUP($B1304,$Q$2:$R$42,2,0),creditos_sf!$D$2:$AY$99,base_minorista!$A1304,0)</f>
        <v>2589708657.803782</v>
      </c>
      <c r="I1304">
        <f>+HLOOKUP(VLOOKUP($B1304,$Q$2:$R$42,2,0),creditos_sf!$D$103:$AY$200,base_minorista!$A1304,0)</f>
        <v>381067065.23718709</v>
      </c>
      <c r="J1304">
        <f>+HLOOKUP(VLOOKUP($B1304,$Q$2:$R$42,2,0),Costo_fondeo!$D$3:$AY$100,base_minorista!$A1304,0)</f>
        <v>4.6844666821919008</v>
      </c>
      <c r="K1304">
        <f>+HLOOKUP(VLOOKUP($B1304,$Q$2:$R$42,2,0),Costo_provisiones!$D$3:$AY$100,base_minorista!$A1304,0)</f>
        <v>4.3742910533277239</v>
      </c>
      <c r="L1304">
        <f>+HLOOKUP(VLOOKUP($B1304,$Q$2:$R$42,2,0),Morosidad_control!$D$4:$AY$101,base_minorista!$A1304,0)</f>
        <v>4.3068638349050925</v>
      </c>
      <c r="M1304">
        <f ca="1">+OFFSET(Capital_2!$D$2,base_minorista!A1304,0)</f>
        <v>3.049096647123327</v>
      </c>
      <c r="N1304">
        <f>+HLOOKUP(VLOOKUP($B1304,$Q$2:$R$42,2,0),costo_laboral!$E$2:$AZ$99,base_minorista!$A1304,0)</f>
        <v>10.904571558525809</v>
      </c>
      <c r="O1304">
        <f>+HLOOKUP(VLOOKUP($B1304,$Q$2:$R$42,2,0),Participacion2!$D$2:$AO$99,base_minorista!$A1304,0)</f>
        <v>9.6038607052964888</v>
      </c>
    </row>
    <row r="1305" spans="1:15" ht="16.5" x14ac:dyDescent="0.3">
      <c r="A1305">
        <v>41</v>
      </c>
      <c r="B1305">
        <v>14</v>
      </c>
      <c r="C1305">
        <v>40</v>
      </c>
      <c r="D1305" s="3">
        <v>42094</v>
      </c>
      <c r="E1305" s="33">
        <v>15</v>
      </c>
      <c r="F1305">
        <v>1</v>
      </c>
      <c r="G1305">
        <f>+HLOOKUP(VLOOKUP($B1305,$Q$2:$R$42,2,0),costos_sf!$D$2:$AY$99,base_minorista!$A1305,0)</f>
        <v>499380976.66641361</v>
      </c>
      <c r="H1305">
        <f>+HLOOKUP(VLOOKUP($B1305,$Q$2:$R$42,2,0),creditos_sf!$D$2:$AY$99,base_minorista!$A1305,0)</f>
        <v>0</v>
      </c>
      <c r="I1305">
        <f>+HLOOKUP(VLOOKUP($B1305,$Q$2:$R$42,2,0),creditos_sf!$D$103:$AY$200,base_minorista!$A1305,0)</f>
        <v>0</v>
      </c>
      <c r="J1305">
        <f>+HLOOKUP(VLOOKUP($B1305,$Q$2:$R$42,2,0),Costo_fondeo!$D$3:$AY$100,base_minorista!$A1305,0)</f>
        <v>3.7911537907408936</v>
      </c>
      <c r="K1305">
        <f>+HLOOKUP(VLOOKUP($B1305,$Q$2:$R$42,2,0),Costo_provisiones!$D$3:$AY$100,base_minorista!$A1305,0)</f>
        <v>3.2932613092519532</v>
      </c>
      <c r="L1305">
        <f>+HLOOKUP(VLOOKUP($B1305,$Q$2:$R$42,2,0),Morosidad_control!$D$4:$AY$101,base_minorista!$A1305,0)</f>
        <v>0</v>
      </c>
      <c r="M1305">
        <f ca="1">+OFFSET(Capital_2!$D$2,base_minorista!A1305,0)</f>
        <v>3.0217281587138265</v>
      </c>
      <c r="N1305">
        <f>+HLOOKUP(VLOOKUP($B1305,$Q$2:$R$42,2,0),costo_laboral!$E$2:$AZ$99,base_minorista!$A1305,0)</f>
        <v>0</v>
      </c>
      <c r="O1305">
        <f>+HLOOKUP(VLOOKUP($B1305,$Q$2:$R$42,2,0),Participacion2!$D$2:$AO$99,base_minorista!$A1305,0)</f>
        <v>0</v>
      </c>
    </row>
    <row r="1306" spans="1:15" ht="16.5" x14ac:dyDescent="0.3">
      <c r="A1306">
        <v>42</v>
      </c>
      <c r="B1306">
        <v>14</v>
      </c>
      <c r="C1306">
        <v>41</v>
      </c>
      <c r="D1306" s="3">
        <v>42124</v>
      </c>
      <c r="E1306" s="33">
        <v>15</v>
      </c>
      <c r="F1306">
        <v>1</v>
      </c>
      <c r="G1306">
        <f>+HLOOKUP(VLOOKUP($B1306,$Q$2:$R$42,2,0),costos_sf!$D$2:$AY$99,base_minorista!$A1306,0)</f>
        <v>449032026.75874811</v>
      </c>
      <c r="H1306">
        <f>+HLOOKUP(VLOOKUP($B1306,$Q$2:$R$42,2,0),creditos_sf!$D$2:$AY$99,base_minorista!$A1306,0)</f>
        <v>0</v>
      </c>
      <c r="I1306">
        <f>+HLOOKUP(VLOOKUP($B1306,$Q$2:$R$42,2,0),creditos_sf!$D$103:$AY$200,base_minorista!$A1306,0)</f>
        <v>0</v>
      </c>
      <c r="J1306">
        <f>+HLOOKUP(VLOOKUP($B1306,$Q$2:$R$42,2,0),Costo_fondeo!$D$3:$AY$100,base_minorista!$A1306,0)</f>
        <v>3.730058960445449</v>
      </c>
      <c r="K1306">
        <f>+HLOOKUP(VLOOKUP($B1306,$Q$2:$R$42,2,0),Costo_provisiones!$D$3:$AY$100,base_minorista!$A1306,0)</f>
        <v>2.9568738229083085</v>
      </c>
      <c r="L1306">
        <f>+HLOOKUP(VLOOKUP($B1306,$Q$2:$R$42,2,0),Morosidad_control!$D$4:$AY$101,base_minorista!$A1306,0)</f>
        <v>0</v>
      </c>
      <c r="M1306">
        <f ca="1">+OFFSET(Capital_2!$D$2,base_minorista!A1306,0)</f>
        <v>3.0029222612045556</v>
      </c>
      <c r="N1306">
        <f>+HLOOKUP(VLOOKUP($B1306,$Q$2:$R$42,2,0),costo_laboral!$E$2:$AZ$99,base_minorista!$A1306,0)</f>
        <v>0</v>
      </c>
      <c r="O1306">
        <f>+HLOOKUP(VLOOKUP($B1306,$Q$2:$R$42,2,0),Participacion2!$D$2:$AO$99,base_minorista!$A1306,0)</f>
        <v>0</v>
      </c>
    </row>
    <row r="1307" spans="1:15" ht="16.5" x14ac:dyDescent="0.3">
      <c r="A1307">
        <v>43</v>
      </c>
      <c r="B1307">
        <v>14</v>
      </c>
      <c r="C1307">
        <v>42</v>
      </c>
      <c r="D1307" s="3">
        <v>42155</v>
      </c>
      <c r="E1307" s="33">
        <v>15</v>
      </c>
      <c r="F1307">
        <v>1</v>
      </c>
      <c r="G1307">
        <f>+HLOOKUP(VLOOKUP($B1307,$Q$2:$R$42,2,0),costos_sf!$D$2:$AY$99,base_minorista!$A1307,0)</f>
        <v>393032479.87575823</v>
      </c>
      <c r="H1307">
        <f>+HLOOKUP(VLOOKUP($B1307,$Q$2:$R$42,2,0),creditos_sf!$D$2:$AY$99,base_minorista!$A1307,0)</f>
        <v>0</v>
      </c>
      <c r="I1307">
        <f>+HLOOKUP(VLOOKUP($B1307,$Q$2:$R$42,2,0),creditos_sf!$D$103:$AY$200,base_minorista!$A1307,0)</f>
        <v>0</v>
      </c>
      <c r="J1307">
        <f>+HLOOKUP(VLOOKUP($B1307,$Q$2:$R$42,2,0),Costo_fondeo!$D$3:$AY$100,base_minorista!$A1307,0)</f>
        <v>3.6131508882641059</v>
      </c>
      <c r="K1307">
        <f>+HLOOKUP(VLOOKUP($B1307,$Q$2:$R$42,2,0),Costo_provisiones!$D$3:$AY$100,base_minorista!$A1307,0)</f>
        <v>2.5651059090482664</v>
      </c>
      <c r="L1307">
        <f>+HLOOKUP(VLOOKUP($B1307,$Q$2:$R$42,2,0),Morosidad_control!$D$4:$AY$101,base_minorista!$A1307,0)</f>
        <v>0</v>
      </c>
      <c r="M1307">
        <f ca="1">+OFFSET(Capital_2!$D$2,base_minorista!A1307,0)</f>
        <v>2.9913163210576634</v>
      </c>
      <c r="N1307">
        <f>+HLOOKUP(VLOOKUP($B1307,$Q$2:$R$42,2,0),costo_laboral!$E$2:$AZ$99,base_minorista!$A1307,0)</f>
        <v>0</v>
      </c>
      <c r="O1307">
        <f>+HLOOKUP(VLOOKUP($B1307,$Q$2:$R$42,2,0),Participacion2!$D$2:$AO$99,base_minorista!$A1307,0)</f>
        <v>0</v>
      </c>
    </row>
    <row r="1308" spans="1:15" ht="16.5" x14ac:dyDescent="0.3">
      <c r="A1308">
        <v>44</v>
      </c>
      <c r="B1308">
        <v>14</v>
      </c>
      <c r="C1308">
        <v>43</v>
      </c>
      <c r="D1308" s="3">
        <v>42185</v>
      </c>
      <c r="E1308" s="33">
        <v>15</v>
      </c>
      <c r="F1308">
        <v>1</v>
      </c>
      <c r="G1308">
        <f>+HLOOKUP(VLOOKUP($B1308,$Q$2:$R$42,2,0),costos_sf!$D$2:$AY$99,base_minorista!$A1308,0)</f>
        <v>341879520.63538635</v>
      </c>
      <c r="H1308">
        <f>+HLOOKUP(VLOOKUP($B1308,$Q$2:$R$42,2,0),creditos_sf!$D$2:$AY$99,base_minorista!$A1308,0)</f>
        <v>0</v>
      </c>
      <c r="I1308">
        <f>+HLOOKUP(VLOOKUP($B1308,$Q$2:$R$42,2,0),creditos_sf!$D$103:$AY$200,base_minorista!$A1308,0)</f>
        <v>0</v>
      </c>
      <c r="J1308">
        <f>+HLOOKUP(VLOOKUP($B1308,$Q$2:$R$42,2,0),Costo_fondeo!$D$3:$AY$100,base_minorista!$A1308,0)</f>
        <v>3.4831646971725876</v>
      </c>
      <c r="K1308">
        <f>+HLOOKUP(VLOOKUP($B1308,$Q$2:$R$42,2,0),Costo_provisiones!$D$3:$AY$100,base_minorista!$A1308,0)</f>
        <v>2.140398188582044</v>
      </c>
      <c r="L1308">
        <f>+HLOOKUP(VLOOKUP($B1308,$Q$2:$R$42,2,0),Morosidad_control!$D$4:$AY$101,base_minorista!$A1308,0)</f>
        <v>0</v>
      </c>
      <c r="M1308">
        <f ca="1">+OFFSET(Capital_2!$D$2,base_minorista!A1308,0)</f>
        <v>2.9626797769382383</v>
      </c>
      <c r="N1308">
        <f>+HLOOKUP(VLOOKUP($B1308,$Q$2:$R$42,2,0),costo_laboral!$E$2:$AZ$99,base_minorista!$A1308,0)</f>
        <v>0</v>
      </c>
      <c r="O1308">
        <f>+HLOOKUP(VLOOKUP($B1308,$Q$2:$R$42,2,0),Participacion2!$D$2:$AO$99,base_minorista!$A1308,0)</f>
        <v>0</v>
      </c>
    </row>
    <row r="1309" spans="1:15" ht="16.5" x14ac:dyDescent="0.3">
      <c r="A1309">
        <v>45</v>
      </c>
      <c r="B1309">
        <v>14</v>
      </c>
      <c r="C1309">
        <v>44</v>
      </c>
      <c r="D1309" s="3">
        <v>42216</v>
      </c>
      <c r="E1309" s="33">
        <v>15</v>
      </c>
      <c r="F1309">
        <v>1</v>
      </c>
      <c r="G1309">
        <f>+HLOOKUP(VLOOKUP($B1309,$Q$2:$R$42,2,0),costos_sf!$D$2:$AY$99,base_minorista!$A1309,0)</f>
        <v>289931604.99507815</v>
      </c>
      <c r="H1309">
        <f>+HLOOKUP(VLOOKUP($B1309,$Q$2:$R$42,2,0),creditos_sf!$D$2:$AY$99,base_minorista!$A1309,0)</f>
        <v>0</v>
      </c>
      <c r="I1309">
        <f>+HLOOKUP(VLOOKUP($B1309,$Q$2:$R$42,2,0),creditos_sf!$D$103:$AY$200,base_minorista!$A1309,0)</f>
        <v>0</v>
      </c>
      <c r="J1309">
        <f>+HLOOKUP(VLOOKUP($B1309,$Q$2:$R$42,2,0),Costo_fondeo!$D$3:$AY$100,base_minorista!$A1309,0)</f>
        <v>3.2977841081873516</v>
      </c>
      <c r="K1309">
        <f>+HLOOKUP(VLOOKUP($B1309,$Q$2:$R$42,2,0),Costo_provisiones!$D$3:$AY$100,base_minorista!$A1309,0)</f>
        <v>1.7151313737100704</v>
      </c>
      <c r="L1309">
        <f>+HLOOKUP(VLOOKUP($B1309,$Q$2:$R$42,2,0),Morosidad_control!$D$4:$AY$101,base_minorista!$A1309,0)</f>
        <v>0</v>
      </c>
      <c r="M1309">
        <f ca="1">+OFFSET(Capital_2!$D$2,base_minorista!A1309,0)</f>
        <v>2.9172838879084302</v>
      </c>
      <c r="N1309">
        <f>+HLOOKUP(VLOOKUP($B1309,$Q$2:$R$42,2,0),costo_laboral!$E$2:$AZ$99,base_minorista!$A1309,0)</f>
        <v>0</v>
      </c>
      <c r="O1309">
        <f>+HLOOKUP(VLOOKUP($B1309,$Q$2:$R$42,2,0),Participacion2!$D$2:$AO$99,base_minorista!$A1309,0)</f>
        <v>0</v>
      </c>
    </row>
    <row r="1310" spans="1:15" ht="16.5" x14ac:dyDescent="0.3">
      <c r="A1310">
        <v>46</v>
      </c>
      <c r="B1310">
        <v>14</v>
      </c>
      <c r="C1310">
        <v>45</v>
      </c>
      <c r="D1310" s="3">
        <v>42247</v>
      </c>
      <c r="E1310" s="33">
        <v>15</v>
      </c>
      <c r="F1310">
        <v>1</v>
      </c>
      <c r="G1310">
        <f>+HLOOKUP(VLOOKUP($B1310,$Q$2:$R$42,2,0),costos_sf!$D$2:$AY$99,base_minorista!$A1310,0)</f>
        <v>235702453.71438521</v>
      </c>
      <c r="H1310">
        <f>+HLOOKUP(VLOOKUP($B1310,$Q$2:$R$42,2,0),creditos_sf!$D$2:$AY$99,base_minorista!$A1310,0)</f>
        <v>0</v>
      </c>
      <c r="I1310">
        <f>+HLOOKUP(VLOOKUP($B1310,$Q$2:$R$42,2,0),creditos_sf!$D$103:$AY$200,base_minorista!$A1310,0)</f>
        <v>0</v>
      </c>
      <c r="J1310">
        <f>+HLOOKUP(VLOOKUP($B1310,$Q$2:$R$42,2,0),Costo_fondeo!$D$3:$AY$100,base_minorista!$A1310,0)</f>
        <v>3.0851367380084409</v>
      </c>
      <c r="K1310">
        <f>+HLOOKUP(VLOOKUP($B1310,$Q$2:$R$42,2,0),Costo_provisiones!$D$3:$AY$100,base_minorista!$A1310,0)</f>
        <v>1.2937329636357688</v>
      </c>
      <c r="L1310">
        <f>+HLOOKUP(VLOOKUP($B1310,$Q$2:$R$42,2,0),Morosidad_control!$D$4:$AY$101,base_minorista!$A1310,0)</f>
        <v>0</v>
      </c>
      <c r="M1310">
        <f ca="1">+OFFSET(Capital_2!$D$2,base_minorista!A1310,0)</f>
        <v>2.8874106541141011</v>
      </c>
      <c r="N1310">
        <f>+HLOOKUP(VLOOKUP($B1310,$Q$2:$R$42,2,0),costo_laboral!$E$2:$AZ$99,base_minorista!$A1310,0)</f>
        <v>0</v>
      </c>
      <c r="O1310">
        <f>+HLOOKUP(VLOOKUP($B1310,$Q$2:$R$42,2,0),Participacion2!$D$2:$AO$99,base_minorista!$A1310,0)</f>
        <v>0</v>
      </c>
    </row>
    <row r="1311" spans="1:15" ht="16.5" x14ac:dyDescent="0.3">
      <c r="A1311">
        <v>47</v>
      </c>
      <c r="B1311">
        <v>14</v>
      </c>
      <c r="C1311">
        <v>46</v>
      </c>
      <c r="D1311" s="3">
        <v>42277</v>
      </c>
      <c r="E1311" s="33">
        <v>15</v>
      </c>
      <c r="F1311">
        <v>1</v>
      </c>
      <c r="G1311">
        <f>+HLOOKUP(VLOOKUP($B1311,$Q$2:$R$42,2,0),costos_sf!$D$2:$AY$99,base_minorista!$A1311,0)</f>
        <v>188109727.94572204</v>
      </c>
      <c r="H1311">
        <f>+HLOOKUP(VLOOKUP($B1311,$Q$2:$R$42,2,0),creditos_sf!$D$2:$AY$99,base_minorista!$A1311,0)</f>
        <v>0</v>
      </c>
      <c r="I1311">
        <f>+HLOOKUP(VLOOKUP($B1311,$Q$2:$R$42,2,0),creditos_sf!$D$103:$AY$200,base_minorista!$A1311,0)</f>
        <v>0</v>
      </c>
      <c r="J1311">
        <f>+HLOOKUP(VLOOKUP($B1311,$Q$2:$R$42,2,0),Costo_fondeo!$D$3:$AY$100,base_minorista!$A1311,0)</f>
        <v>2.8479498157806429</v>
      </c>
      <c r="K1311">
        <f>+HLOOKUP(VLOOKUP($B1311,$Q$2:$R$42,2,0),Costo_provisiones!$D$3:$AY$100,base_minorista!$A1311,0)</f>
        <v>1.0199556278775046</v>
      </c>
      <c r="L1311">
        <f>+HLOOKUP(VLOOKUP($B1311,$Q$2:$R$42,2,0),Morosidad_control!$D$4:$AY$101,base_minorista!$A1311,0)</f>
        <v>0</v>
      </c>
      <c r="M1311">
        <f ca="1">+OFFSET(Capital_2!$D$2,base_minorista!A1311,0)</f>
        <v>2.8604428107092303</v>
      </c>
      <c r="N1311">
        <f>+HLOOKUP(VLOOKUP($B1311,$Q$2:$R$42,2,0),costo_laboral!$E$2:$AZ$99,base_minorista!$A1311,0)</f>
        <v>0</v>
      </c>
      <c r="O1311">
        <f>+HLOOKUP(VLOOKUP($B1311,$Q$2:$R$42,2,0),Participacion2!$D$2:$AO$99,base_minorista!$A1311,0)</f>
        <v>0</v>
      </c>
    </row>
    <row r="1312" spans="1:15" ht="16.5" x14ac:dyDescent="0.3">
      <c r="A1312">
        <v>48</v>
      </c>
      <c r="B1312">
        <v>14</v>
      </c>
      <c r="C1312">
        <v>47</v>
      </c>
      <c r="D1312" s="3">
        <v>42308</v>
      </c>
      <c r="E1312" s="33">
        <v>15</v>
      </c>
      <c r="F1312">
        <v>1</v>
      </c>
      <c r="G1312">
        <f>+HLOOKUP(VLOOKUP($B1312,$Q$2:$R$42,2,0),costos_sf!$D$2:$AY$99,base_minorista!$A1312,0)</f>
        <v>135731563.71647272</v>
      </c>
      <c r="H1312">
        <f>+HLOOKUP(VLOOKUP($B1312,$Q$2:$R$42,2,0),creditos_sf!$D$2:$AY$99,base_minorista!$A1312,0)</f>
        <v>0</v>
      </c>
      <c r="I1312">
        <f>+HLOOKUP(VLOOKUP($B1312,$Q$2:$R$42,2,0),creditos_sf!$D$103:$AY$200,base_minorista!$A1312,0)</f>
        <v>0</v>
      </c>
      <c r="J1312">
        <f>+HLOOKUP(VLOOKUP($B1312,$Q$2:$R$42,2,0),Costo_fondeo!$D$3:$AY$100,base_minorista!$A1312,0)</f>
        <v>2.3835886067251231</v>
      </c>
      <c r="K1312">
        <f>+HLOOKUP(VLOOKUP($B1312,$Q$2:$R$42,2,0),Costo_provisiones!$D$3:$AY$100,base_minorista!$A1312,0)</f>
        <v>0.69191532615556317</v>
      </c>
      <c r="L1312">
        <f>+HLOOKUP(VLOOKUP($B1312,$Q$2:$R$42,2,0),Morosidad_control!$D$4:$AY$101,base_minorista!$A1312,0)</f>
        <v>0</v>
      </c>
      <c r="M1312">
        <f ca="1">+OFFSET(Capital_2!$D$2,base_minorista!A1312,0)</f>
        <v>2.8360712606451561</v>
      </c>
      <c r="N1312">
        <f>+HLOOKUP(VLOOKUP($B1312,$Q$2:$R$42,2,0),costo_laboral!$E$2:$AZ$99,base_minorista!$A1312,0)</f>
        <v>0</v>
      </c>
      <c r="O1312">
        <f>+HLOOKUP(VLOOKUP($B1312,$Q$2:$R$42,2,0),Participacion2!$D$2:$AO$99,base_minorista!$A1312,0)</f>
        <v>0</v>
      </c>
    </row>
    <row r="1313" spans="1:15" ht="16.5" x14ac:dyDescent="0.3">
      <c r="A1313">
        <v>49</v>
      </c>
      <c r="B1313">
        <v>14</v>
      </c>
      <c r="C1313">
        <v>48</v>
      </c>
      <c r="D1313" s="3">
        <v>42338</v>
      </c>
      <c r="E1313" s="33">
        <v>15</v>
      </c>
      <c r="F1313">
        <v>1</v>
      </c>
      <c r="G1313">
        <f>+HLOOKUP(VLOOKUP($B1313,$Q$2:$R$42,2,0),costos_sf!$D$2:$AY$99,base_minorista!$A1313,0)</f>
        <v>63804675.640985578</v>
      </c>
      <c r="H1313">
        <f>+HLOOKUP(VLOOKUP($B1313,$Q$2:$R$42,2,0),creditos_sf!$D$2:$AY$99,base_minorista!$A1313,0)</f>
        <v>0</v>
      </c>
      <c r="I1313">
        <f>+HLOOKUP(VLOOKUP($B1313,$Q$2:$R$42,2,0),creditos_sf!$D$103:$AY$200,base_minorista!$A1313,0)</f>
        <v>0</v>
      </c>
      <c r="J1313">
        <f>+HLOOKUP(VLOOKUP($B1313,$Q$2:$R$42,2,0),Costo_fondeo!$D$3:$AY$100,base_minorista!$A1313,0)</f>
        <v>1.6956197736897001</v>
      </c>
      <c r="K1313">
        <f>+HLOOKUP(VLOOKUP($B1313,$Q$2:$R$42,2,0),Costo_provisiones!$D$3:$AY$100,base_minorista!$A1313,0)</f>
        <v>0.27769595971204936</v>
      </c>
      <c r="L1313">
        <f>+HLOOKUP(VLOOKUP($B1313,$Q$2:$R$42,2,0),Morosidad_control!$D$4:$AY$101,base_minorista!$A1313,0)</f>
        <v>0</v>
      </c>
      <c r="M1313">
        <f ca="1">+OFFSET(Capital_2!$D$2,base_minorista!A1313,0)</f>
        <v>2.8102228331623054</v>
      </c>
      <c r="N1313">
        <f>+HLOOKUP(VLOOKUP($B1313,$Q$2:$R$42,2,0),costo_laboral!$E$2:$AZ$99,base_minorista!$A1313,0)</f>
        <v>0</v>
      </c>
      <c r="O1313">
        <f>+HLOOKUP(VLOOKUP($B1313,$Q$2:$R$42,2,0),Participacion2!$D$2:$AO$99,base_minorista!$A1313,0)</f>
        <v>0</v>
      </c>
    </row>
    <row r="1314" spans="1:15" ht="16.5" x14ac:dyDescent="0.3">
      <c r="A1314">
        <v>50</v>
      </c>
      <c r="B1314">
        <v>14</v>
      </c>
      <c r="C1314">
        <v>49</v>
      </c>
      <c r="D1314" s="3">
        <v>42369</v>
      </c>
      <c r="E1314" s="33">
        <v>15</v>
      </c>
      <c r="F1314">
        <v>1</v>
      </c>
      <c r="G1314">
        <f>+HLOOKUP(VLOOKUP($B1314,$Q$2:$R$42,2,0),costos_sf!$D$2:$AY$99,base_minorista!$A1314,0)</f>
        <v>13010421.647894753</v>
      </c>
      <c r="H1314">
        <f>+HLOOKUP(VLOOKUP($B1314,$Q$2:$R$42,2,0),creditos_sf!$D$2:$AY$99,base_minorista!$A1314,0)</f>
        <v>0</v>
      </c>
      <c r="I1314">
        <f>+HLOOKUP(VLOOKUP($B1314,$Q$2:$R$42,2,0),creditos_sf!$D$103:$AY$200,base_minorista!$A1314,0)</f>
        <v>0</v>
      </c>
      <c r="J1314">
        <f>+HLOOKUP(VLOOKUP($B1314,$Q$2:$R$42,2,0),Costo_fondeo!$D$3:$AY$100,base_minorista!$A1314,0)</f>
        <v>0.11310249858967344</v>
      </c>
      <c r="K1314">
        <f>+HLOOKUP(VLOOKUP($B1314,$Q$2:$R$42,2,0),Costo_provisiones!$D$3:$AY$100,base_minorista!$A1314,0)</f>
        <v>1.3884493170496849E-2</v>
      </c>
      <c r="L1314">
        <f>+HLOOKUP(VLOOKUP($B1314,$Q$2:$R$42,2,0),Morosidad_control!$D$4:$AY$101,base_minorista!$A1314,0)</f>
        <v>0</v>
      </c>
      <c r="M1314">
        <f ca="1">+OFFSET(Capital_2!$D$2,base_minorista!A1314,0)</f>
        <v>2.789179696006852</v>
      </c>
      <c r="N1314">
        <f>+HLOOKUP(VLOOKUP($B1314,$Q$2:$R$42,2,0),costo_laboral!$E$2:$AZ$99,base_minorista!$A1314,0)</f>
        <v>0</v>
      </c>
      <c r="O1314">
        <f>+HLOOKUP(VLOOKUP($B1314,$Q$2:$R$42,2,0),Participacion2!$D$2:$AO$99,base_minorista!$A1314,0)</f>
        <v>0</v>
      </c>
    </row>
    <row r="1315" spans="1:15" ht="16.5" x14ac:dyDescent="0.3">
      <c r="A1315">
        <v>51</v>
      </c>
      <c r="B1315">
        <v>14</v>
      </c>
      <c r="C1315">
        <v>50</v>
      </c>
      <c r="D1315" s="3">
        <v>42400</v>
      </c>
      <c r="E1315" s="33">
        <v>16</v>
      </c>
      <c r="F1315">
        <v>1</v>
      </c>
      <c r="G1315">
        <f>+HLOOKUP(VLOOKUP($B1315,$Q$2:$R$42,2,0),costos_sf!$D$2:$AY$99,base_minorista!$A1315,0)</f>
        <v>-43934161.380555473</v>
      </c>
      <c r="H1315">
        <f>+HLOOKUP(VLOOKUP($B1315,$Q$2:$R$42,2,0),creditos_sf!$D$2:$AY$99,base_minorista!$A1315,0)</f>
        <v>0</v>
      </c>
      <c r="I1315">
        <f>+HLOOKUP(VLOOKUP($B1315,$Q$2:$R$42,2,0),creditos_sf!$D$103:$AY$200,base_minorista!$A1315,0)</f>
        <v>0</v>
      </c>
      <c r="J1315">
        <f>+HLOOKUP(VLOOKUP($B1315,$Q$2:$R$42,2,0),Costo_fondeo!$D$3:$AY$100,base_minorista!$A1315,0)</f>
        <v>-4.623949674386191</v>
      </c>
      <c r="K1315">
        <f>+HLOOKUP(VLOOKUP($B1315,$Q$2:$R$42,2,0),Costo_provisiones!$D$3:$AY$100,base_minorista!$A1315,0)</f>
        <v>-0.29623475251229769</v>
      </c>
      <c r="L1315">
        <f>+HLOOKUP(VLOOKUP($B1315,$Q$2:$R$42,2,0),Morosidad_control!$D$4:$AY$101,base_minorista!$A1315,0)</f>
        <v>0</v>
      </c>
      <c r="M1315">
        <f ca="1">+OFFSET(Capital_2!$D$2,base_minorista!A1315,0)</f>
        <v>2.7880675647391326</v>
      </c>
      <c r="N1315">
        <f>+HLOOKUP(VLOOKUP($B1315,$Q$2:$R$42,2,0),costo_laboral!$E$2:$AZ$99,base_minorista!$A1315,0)</f>
        <v>0</v>
      </c>
      <c r="O1315">
        <f>+HLOOKUP(VLOOKUP($B1315,$Q$2:$R$42,2,0),Participacion2!$D$2:$AO$99,base_minorista!$A1315,0)</f>
        <v>0</v>
      </c>
    </row>
    <row r="1316" spans="1:15" ht="16.5" x14ac:dyDescent="0.3">
      <c r="A1316">
        <v>52</v>
      </c>
      <c r="B1316">
        <v>14</v>
      </c>
      <c r="C1316">
        <v>51</v>
      </c>
      <c r="D1316" s="3">
        <v>42429</v>
      </c>
      <c r="E1316" s="33">
        <v>16</v>
      </c>
      <c r="F1316">
        <v>1</v>
      </c>
      <c r="G1316">
        <f>+HLOOKUP(VLOOKUP($B1316,$Q$2:$R$42,2,0),costos_sf!$D$2:$AY$99,base_minorista!$A1316,0)</f>
        <v>-96479922.881926462</v>
      </c>
      <c r="H1316">
        <f>+HLOOKUP(VLOOKUP($B1316,$Q$2:$R$42,2,0),creditos_sf!$D$2:$AY$99,base_minorista!$A1316,0)</f>
        <v>0</v>
      </c>
      <c r="I1316">
        <f>+HLOOKUP(VLOOKUP($B1316,$Q$2:$R$42,2,0),creditos_sf!$D$103:$AY$200,base_minorista!$A1316,0)</f>
        <v>0</v>
      </c>
      <c r="J1316">
        <f>+HLOOKUP(VLOOKUP($B1316,$Q$2:$R$42,2,0),Costo_fondeo!$D$3:$AY$100,base_minorista!$A1316,0)</f>
        <v>-968450.53195994638</v>
      </c>
      <c r="K1316">
        <f>+HLOOKUP(VLOOKUP($B1316,$Q$2:$R$42,2,0),Costo_provisiones!$D$3:$AY$100,base_minorista!$A1316,0)</f>
        <v>0</v>
      </c>
      <c r="L1316">
        <f>+HLOOKUP(VLOOKUP($B1316,$Q$2:$R$42,2,0),Morosidad_control!$D$4:$AY$101,base_minorista!$A1316,0)</f>
        <v>0</v>
      </c>
      <c r="M1316">
        <f ca="1">+OFFSET(Capital_2!$D$2,base_minorista!A1316,0)</f>
        <v>2.8101212764635846</v>
      </c>
      <c r="N1316">
        <f>+HLOOKUP(VLOOKUP($B1316,$Q$2:$R$42,2,0),costo_laboral!$E$2:$AZ$99,base_minorista!$A1316,0)</f>
        <v>0</v>
      </c>
      <c r="O1316">
        <f>+HLOOKUP(VLOOKUP($B1316,$Q$2:$R$42,2,0),Participacion2!$D$2:$AO$99,base_minorista!$A1316,0)</f>
        <v>0</v>
      </c>
    </row>
    <row r="1317" spans="1:15" ht="16.5" x14ac:dyDescent="0.3">
      <c r="A1317">
        <v>53</v>
      </c>
      <c r="B1317">
        <v>14</v>
      </c>
      <c r="C1317">
        <v>52</v>
      </c>
      <c r="D1317" s="3">
        <v>42460</v>
      </c>
      <c r="E1317" s="33">
        <v>16</v>
      </c>
      <c r="F1317">
        <v>1</v>
      </c>
      <c r="G1317">
        <f>+HLOOKUP(VLOOKUP($B1317,$Q$2:$R$42,2,0),costos_sf!$D$2:$AY$99,base_minorista!$A1317,0)</f>
        <v>11074178.708937069</v>
      </c>
      <c r="H1317">
        <f>+HLOOKUP(VLOOKUP($B1317,$Q$2:$R$42,2,0),creditos_sf!$D$2:$AY$99,base_minorista!$A1317,0)</f>
        <v>0</v>
      </c>
      <c r="I1317">
        <f>+HLOOKUP(VLOOKUP($B1317,$Q$2:$R$42,2,0),creditos_sf!$D$103:$AY$200,base_minorista!$A1317,0)</f>
        <v>0</v>
      </c>
      <c r="J1317">
        <f>+HLOOKUP(VLOOKUP($B1317,$Q$2:$R$42,2,0),Costo_fondeo!$D$3:$AY$100,base_minorista!$A1317,0)</f>
        <v>0</v>
      </c>
      <c r="K1317">
        <f>+HLOOKUP(VLOOKUP($B1317,$Q$2:$R$42,2,0),Costo_provisiones!$D$3:$AY$100,base_minorista!$A1317,0)</f>
        <v>0</v>
      </c>
      <c r="L1317">
        <f>+HLOOKUP(VLOOKUP($B1317,$Q$2:$R$42,2,0),Morosidad_control!$D$4:$AY$101,base_minorista!$A1317,0)</f>
        <v>0</v>
      </c>
      <c r="M1317">
        <f ca="1">+OFFSET(Capital_2!$D$2,base_minorista!A1317,0)</f>
        <v>2.8489018213335102</v>
      </c>
      <c r="N1317">
        <f>+HLOOKUP(VLOOKUP($B1317,$Q$2:$R$42,2,0),costo_laboral!$E$2:$AZ$99,base_minorista!$A1317,0)</f>
        <v>0</v>
      </c>
      <c r="O1317">
        <f>+HLOOKUP(VLOOKUP($B1317,$Q$2:$R$42,2,0),Participacion2!$D$2:$AO$99,base_minorista!$A1317,0)</f>
        <v>0</v>
      </c>
    </row>
    <row r="1318" spans="1:15" ht="16.5" x14ac:dyDescent="0.3">
      <c r="A1318">
        <v>54</v>
      </c>
      <c r="B1318">
        <v>14</v>
      </c>
      <c r="C1318">
        <v>53</v>
      </c>
      <c r="D1318" s="3">
        <v>42490</v>
      </c>
      <c r="E1318" s="33">
        <v>16</v>
      </c>
      <c r="F1318">
        <v>1</v>
      </c>
      <c r="G1318">
        <f>+HLOOKUP(VLOOKUP($B1318,$Q$2:$R$42,2,0),costos_sf!$D$2:$AY$99,base_minorista!$A1318,0)</f>
        <v>10943076.525787976</v>
      </c>
      <c r="H1318">
        <f>+HLOOKUP(VLOOKUP($B1318,$Q$2:$R$42,2,0),creditos_sf!$D$2:$AY$99,base_minorista!$A1318,0)</f>
        <v>0</v>
      </c>
      <c r="I1318">
        <f>+HLOOKUP(VLOOKUP($B1318,$Q$2:$R$42,2,0),creditos_sf!$D$103:$AY$200,base_minorista!$A1318,0)</f>
        <v>0</v>
      </c>
      <c r="J1318">
        <f>+HLOOKUP(VLOOKUP($B1318,$Q$2:$R$42,2,0),Costo_fondeo!$D$3:$AY$100,base_minorista!$A1318,0)</f>
        <v>0</v>
      </c>
      <c r="K1318">
        <f>+HLOOKUP(VLOOKUP($B1318,$Q$2:$R$42,2,0),Costo_provisiones!$D$3:$AY$100,base_minorista!$A1318,0)</f>
        <v>0</v>
      </c>
      <c r="L1318">
        <f>+HLOOKUP(VLOOKUP($B1318,$Q$2:$R$42,2,0),Morosidad_control!$D$4:$AY$101,base_minorista!$A1318,0)</f>
        <v>0</v>
      </c>
      <c r="M1318">
        <f ca="1">+OFFSET(Capital_2!$D$2,base_minorista!A1318,0)</f>
        <v>2.8814923639740782</v>
      </c>
      <c r="N1318">
        <f>+HLOOKUP(VLOOKUP($B1318,$Q$2:$R$42,2,0),costo_laboral!$E$2:$AZ$99,base_minorista!$A1318,0)</f>
        <v>0</v>
      </c>
      <c r="O1318">
        <f>+HLOOKUP(VLOOKUP($B1318,$Q$2:$R$42,2,0),Participacion2!$D$2:$AO$99,base_minorista!$A1318,0)</f>
        <v>0</v>
      </c>
    </row>
    <row r="1319" spans="1:15" ht="16.5" x14ac:dyDescent="0.3">
      <c r="A1319">
        <v>55</v>
      </c>
      <c r="B1319">
        <v>14</v>
      </c>
      <c r="C1319">
        <v>54</v>
      </c>
      <c r="D1319" s="3">
        <v>42521</v>
      </c>
      <c r="E1319" s="33">
        <v>16</v>
      </c>
      <c r="F1319">
        <v>1</v>
      </c>
      <c r="G1319">
        <f>+HLOOKUP(VLOOKUP($B1319,$Q$2:$R$42,2,0),costos_sf!$D$2:$AY$99,base_minorista!$A1319,0)</f>
        <v>10515942.571047917</v>
      </c>
      <c r="H1319">
        <f>+HLOOKUP(VLOOKUP($B1319,$Q$2:$R$42,2,0),creditos_sf!$D$2:$AY$99,base_minorista!$A1319,0)</f>
        <v>0</v>
      </c>
      <c r="I1319">
        <f>+HLOOKUP(VLOOKUP($B1319,$Q$2:$R$42,2,0),creditos_sf!$D$103:$AY$200,base_minorista!$A1319,0)</f>
        <v>0</v>
      </c>
      <c r="J1319">
        <f>+HLOOKUP(VLOOKUP($B1319,$Q$2:$R$42,2,0),Costo_fondeo!$D$3:$AY$100,base_minorista!$A1319,0)</f>
        <v>0</v>
      </c>
      <c r="K1319">
        <f>+HLOOKUP(VLOOKUP($B1319,$Q$2:$R$42,2,0),Costo_provisiones!$D$3:$AY$100,base_minorista!$A1319,0)</f>
        <v>0</v>
      </c>
      <c r="L1319">
        <f>+HLOOKUP(VLOOKUP($B1319,$Q$2:$R$42,2,0),Morosidad_control!$D$4:$AY$101,base_minorista!$A1319,0)</f>
        <v>0</v>
      </c>
      <c r="M1319">
        <f ca="1">+OFFSET(Capital_2!$D$2,base_minorista!A1319,0)</f>
        <v>2.9184975362021124</v>
      </c>
      <c r="N1319">
        <f>+HLOOKUP(VLOOKUP($B1319,$Q$2:$R$42,2,0),costo_laboral!$E$2:$AZ$99,base_minorista!$A1319,0)</f>
        <v>0</v>
      </c>
      <c r="O1319">
        <f>+HLOOKUP(VLOOKUP($B1319,$Q$2:$R$42,2,0),Participacion2!$D$2:$AO$99,base_minorista!$A1319,0)</f>
        <v>0</v>
      </c>
    </row>
    <row r="1320" spans="1:15" ht="16.5" x14ac:dyDescent="0.3">
      <c r="A1320">
        <v>56</v>
      </c>
      <c r="B1320">
        <v>14</v>
      </c>
      <c r="C1320">
        <v>55</v>
      </c>
      <c r="D1320" s="3">
        <v>42551</v>
      </c>
      <c r="E1320" s="33">
        <v>16</v>
      </c>
      <c r="F1320">
        <v>1</v>
      </c>
      <c r="G1320">
        <f>+HLOOKUP(VLOOKUP($B1320,$Q$2:$R$42,2,0),costos_sf!$D$2:$AY$99,base_minorista!$A1320,0)</f>
        <v>10432341.179625629</v>
      </c>
      <c r="H1320">
        <f>+HLOOKUP(VLOOKUP($B1320,$Q$2:$R$42,2,0),creditos_sf!$D$2:$AY$99,base_minorista!$A1320,0)</f>
        <v>0</v>
      </c>
      <c r="I1320">
        <f>+HLOOKUP(VLOOKUP($B1320,$Q$2:$R$42,2,0),creditos_sf!$D$103:$AY$200,base_minorista!$A1320,0)</f>
        <v>0</v>
      </c>
      <c r="J1320">
        <f>+HLOOKUP(VLOOKUP($B1320,$Q$2:$R$42,2,0),Costo_fondeo!$D$3:$AY$100,base_minorista!$A1320,0)</f>
        <v>0</v>
      </c>
      <c r="K1320">
        <f>+HLOOKUP(VLOOKUP($B1320,$Q$2:$R$42,2,0),Costo_provisiones!$D$3:$AY$100,base_minorista!$A1320,0)</f>
        <v>0</v>
      </c>
      <c r="L1320">
        <f>+HLOOKUP(VLOOKUP($B1320,$Q$2:$R$42,2,0),Morosidad_control!$D$4:$AY$101,base_minorista!$A1320,0)</f>
        <v>0</v>
      </c>
      <c r="M1320">
        <f ca="1">+OFFSET(Capital_2!$D$2,base_minorista!A1320,0)</f>
        <v>2.9650713359667673</v>
      </c>
      <c r="N1320">
        <f>+HLOOKUP(VLOOKUP($B1320,$Q$2:$R$42,2,0),costo_laboral!$E$2:$AZ$99,base_minorista!$A1320,0)</f>
        <v>0</v>
      </c>
      <c r="O1320">
        <f>+HLOOKUP(VLOOKUP($B1320,$Q$2:$R$42,2,0),Participacion2!$D$2:$AO$99,base_minorista!$A1320,0)</f>
        <v>0</v>
      </c>
    </row>
    <row r="1321" spans="1:15" ht="16.5" x14ac:dyDescent="0.3">
      <c r="A1321">
        <v>57</v>
      </c>
      <c r="B1321">
        <v>14</v>
      </c>
      <c r="C1321">
        <v>56</v>
      </c>
      <c r="D1321" s="3">
        <v>42582</v>
      </c>
      <c r="E1321" s="33">
        <v>16</v>
      </c>
      <c r="F1321">
        <v>1</v>
      </c>
      <c r="G1321">
        <f>+HLOOKUP(VLOOKUP($B1321,$Q$2:$R$42,2,0),costos_sf!$D$2:$AY$99,base_minorista!$A1321,0)</f>
        <v>10392746.376507437</v>
      </c>
      <c r="H1321">
        <f>+HLOOKUP(VLOOKUP($B1321,$Q$2:$R$42,2,0),creditos_sf!$D$2:$AY$99,base_minorista!$A1321,0)</f>
        <v>0</v>
      </c>
      <c r="I1321">
        <f>+HLOOKUP(VLOOKUP($B1321,$Q$2:$R$42,2,0),creditos_sf!$D$103:$AY$200,base_minorista!$A1321,0)</f>
        <v>0</v>
      </c>
      <c r="J1321">
        <f>+HLOOKUP(VLOOKUP($B1321,$Q$2:$R$42,2,0),Costo_fondeo!$D$3:$AY$100,base_minorista!$A1321,0)</f>
        <v>0</v>
      </c>
      <c r="K1321">
        <f>+HLOOKUP(VLOOKUP($B1321,$Q$2:$R$42,2,0),Costo_provisiones!$D$3:$AY$100,base_minorista!$A1321,0)</f>
        <v>0</v>
      </c>
      <c r="L1321">
        <f>+HLOOKUP(VLOOKUP($B1321,$Q$2:$R$42,2,0),Morosidad_control!$D$4:$AY$101,base_minorista!$A1321,0)</f>
        <v>0</v>
      </c>
      <c r="M1321">
        <f ca="1">+OFFSET(Capital_2!$D$2,base_minorista!A1321,0)</f>
        <v>3.0367322920898565</v>
      </c>
      <c r="N1321">
        <f>+HLOOKUP(VLOOKUP($B1321,$Q$2:$R$42,2,0),costo_laboral!$E$2:$AZ$99,base_minorista!$A1321,0)</f>
        <v>0</v>
      </c>
      <c r="O1321">
        <f>+HLOOKUP(VLOOKUP($B1321,$Q$2:$R$42,2,0),Participacion2!$D$2:$AO$99,base_minorista!$A1321,0)</f>
        <v>0</v>
      </c>
    </row>
    <row r="1322" spans="1:15" ht="16.5" x14ac:dyDescent="0.3">
      <c r="A1322">
        <v>58</v>
      </c>
      <c r="B1322">
        <v>14</v>
      </c>
      <c r="C1322">
        <v>57</v>
      </c>
      <c r="D1322" s="3">
        <v>42613</v>
      </c>
      <c r="E1322" s="33">
        <v>16</v>
      </c>
      <c r="F1322">
        <v>1</v>
      </c>
      <c r="G1322">
        <f>+HLOOKUP(VLOOKUP($B1322,$Q$2:$R$42,2,0),costos_sf!$D$2:$AY$99,base_minorista!$A1322,0)</f>
        <v>10324674.407681506</v>
      </c>
      <c r="H1322">
        <f>+HLOOKUP(VLOOKUP($B1322,$Q$2:$R$42,2,0),creditos_sf!$D$2:$AY$99,base_minorista!$A1322,0)</f>
        <v>0</v>
      </c>
      <c r="I1322">
        <f>+HLOOKUP(VLOOKUP($B1322,$Q$2:$R$42,2,0),creditos_sf!$D$103:$AY$200,base_minorista!$A1322,0)</f>
        <v>0</v>
      </c>
      <c r="J1322">
        <f>+HLOOKUP(VLOOKUP($B1322,$Q$2:$R$42,2,0),Costo_fondeo!$D$3:$AY$100,base_minorista!$A1322,0)</f>
        <v>0</v>
      </c>
      <c r="K1322">
        <f>+HLOOKUP(VLOOKUP($B1322,$Q$2:$R$42,2,0),Costo_provisiones!$D$3:$AY$100,base_minorista!$A1322,0)</f>
        <v>0</v>
      </c>
      <c r="L1322">
        <f>+HLOOKUP(VLOOKUP($B1322,$Q$2:$R$42,2,0),Morosidad_control!$D$4:$AY$101,base_minorista!$A1322,0)</f>
        <v>0</v>
      </c>
      <c r="M1322">
        <f ca="1">+OFFSET(Capital_2!$D$2,base_minorista!A1322,0)</f>
        <v>3.0987757605561481</v>
      </c>
      <c r="N1322">
        <f>+HLOOKUP(VLOOKUP($B1322,$Q$2:$R$42,2,0),costo_laboral!$E$2:$AZ$99,base_minorista!$A1322,0)</f>
        <v>0</v>
      </c>
      <c r="O1322">
        <f>+HLOOKUP(VLOOKUP($B1322,$Q$2:$R$42,2,0),Participacion2!$D$2:$AO$99,base_minorista!$A1322,0)</f>
        <v>0</v>
      </c>
    </row>
    <row r="1323" spans="1:15" ht="16.5" x14ac:dyDescent="0.3">
      <c r="A1323">
        <v>59</v>
      </c>
      <c r="B1323">
        <v>14</v>
      </c>
      <c r="C1323">
        <v>58</v>
      </c>
      <c r="D1323" s="3">
        <v>42643</v>
      </c>
      <c r="E1323" s="33">
        <v>16</v>
      </c>
      <c r="F1323">
        <v>1</v>
      </c>
      <c r="G1323">
        <f>+HLOOKUP(VLOOKUP($B1323,$Q$2:$R$42,2,0),costos_sf!$D$2:$AY$99,base_minorista!$A1323,0)</f>
        <v>10276214.325703317</v>
      </c>
      <c r="H1323">
        <f>+HLOOKUP(VLOOKUP($B1323,$Q$2:$R$42,2,0),creditos_sf!$D$2:$AY$99,base_minorista!$A1323,0)</f>
        <v>0</v>
      </c>
      <c r="I1323">
        <f>+HLOOKUP(VLOOKUP($B1323,$Q$2:$R$42,2,0),creditos_sf!$D$103:$AY$200,base_minorista!$A1323,0)</f>
        <v>0</v>
      </c>
      <c r="J1323">
        <f>+HLOOKUP(VLOOKUP($B1323,$Q$2:$R$42,2,0),Costo_fondeo!$D$3:$AY$100,base_minorista!$A1323,0)</f>
        <v>0</v>
      </c>
      <c r="K1323">
        <f>+HLOOKUP(VLOOKUP($B1323,$Q$2:$R$42,2,0),Costo_provisiones!$D$3:$AY$100,base_minorista!$A1323,0)</f>
        <v>0</v>
      </c>
      <c r="L1323">
        <f>+HLOOKUP(VLOOKUP($B1323,$Q$2:$R$42,2,0),Morosidad_control!$D$4:$AY$101,base_minorista!$A1323,0)</f>
        <v>0</v>
      </c>
      <c r="M1323">
        <f ca="1">+OFFSET(Capital_2!$D$2,base_minorista!A1323,0)</f>
        <v>3.1647538313822339</v>
      </c>
      <c r="N1323">
        <f>+HLOOKUP(VLOOKUP($B1323,$Q$2:$R$42,2,0),costo_laboral!$E$2:$AZ$99,base_minorista!$A1323,0)</f>
        <v>0</v>
      </c>
      <c r="O1323">
        <f>+HLOOKUP(VLOOKUP($B1323,$Q$2:$R$42,2,0),Participacion2!$D$2:$AO$99,base_minorista!$A1323,0)</f>
        <v>0</v>
      </c>
    </row>
    <row r="1324" spans="1:15" ht="16.5" x14ac:dyDescent="0.3">
      <c r="A1324">
        <v>60</v>
      </c>
      <c r="B1324">
        <v>14</v>
      </c>
      <c r="C1324">
        <v>59</v>
      </c>
      <c r="D1324" s="3">
        <v>42674</v>
      </c>
      <c r="E1324" s="33">
        <v>16</v>
      </c>
      <c r="F1324">
        <v>1</v>
      </c>
      <c r="G1324">
        <f>+HLOOKUP(VLOOKUP($B1324,$Q$2:$R$42,2,0),costos_sf!$D$2:$AY$99,base_minorista!$A1324,0)</f>
        <v>10188788.128323017</v>
      </c>
      <c r="H1324">
        <f>+HLOOKUP(VLOOKUP($B1324,$Q$2:$R$42,2,0),creditos_sf!$D$2:$AY$99,base_minorista!$A1324,0)</f>
        <v>0</v>
      </c>
      <c r="I1324">
        <f>+HLOOKUP(VLOOKUP($B1324,$Q$2:$R$42,2,0),creditos_sf!$D$103:$AY$200,base_minorista!$A1324,0)</f>
        <v>0</v>
      </c>
      <c r="J1324">
        <f>+HLOOKUP(VLOOKUP($B1324,$Q$2:$R$42,2,0),Costo_fondeo!$D$3:$AY$100,base_minorista!$A1324,0)</f>
        <v>0</v>
      </c>
      <c r="K1324">
        <f>+HLOOKUP(VLOOKUP($B1324,$Q$2:$R$42,2,0),Costo_provisiones!$D$3:$AY$100,base_minorista!$A1324,0)</f>
        <v>0</v>
      </c>
      <c r="L1324">
        <f>+HLOOKUP(VLOOKUP($B1324,$Q$2:$R$42,2,0),Morosidad_control!$D$4:$AY$101,base_minorista!$A1324,0)</f>
        <v>0</v>
      </c>
      <c r="M1324">
        <f ca="1">+OFFSET(Capital_2!$D$2,base_minorista!A1324,0)</f>
        <v>3.232264312603593</v>
      </c>
      <c r="N1324">
        <f>+HLOOKUP(VLOOKUP($B1324,$Q$2:$R$42,2,0),costo_laboral!$E$2:$AZ$99,base_minorista!$A1324,0)</f>
        <v>0</v>
      </c>
      <c r="O1324">
        <f>+HLOOKUP(VLOOKUP($B1324,$Q$2:$R$42,2,0),Participacion2!$D$2:$AO$99,base_minorista!$A1324,0)</f>
        <v>0</v>
      </c>
    </row>
    <row r="1325" spans="1:15" ht="16.5" x14ac:dyDescent="0.3">
      <c r="A1325">
        <v>61</v>
      </c>
      <c r="B1325">
        <v>14</v>
      </c>
      <c r="C1325">
        <v>60</v>
      </c>
      <c r="D1325" s="3">
        <v>42704</v>
      </c>
      <c r="E1325" s="33">
        <v>16</v>
      </c>
      <c r="F1325">
        <v>1</v>
      </c>
      <c r="G1325">
        <f>+HLOOKUP(VLOOKUP($B1325,$Q$2:$R$42,2,0),costos_sf!$D$2:$AY$99,base_minorista!$A1325,0)</f>
        <v>10136664.99713368</v>
      </c>
      <c r="H1325">
        <f>+HLOOKUP(VLOOKUP($B1325,$Q$2:$R$42,2,0),creditos_sf!$D$2:$AY$99,base_minorista!$A1325,0)</f>
        <v>0</v>
      </c>
      <c r="I1325">
        <f>+HLOOKUP(VLOOKUP($B1325,$Q$2:$R$42,2,0),creditos_sf!$D$103:$AY$200,base_minorista!$A1325,0)</f>
        <v>0</v>
      </c>
      <c r="J1325">
        <f>+HLOOKUP(VLOOKUP($B1325,$Q$2:$R$42,2,0),Costo_fondeo!$D$3:$AY$100,base_minorista!$A1325,0)</f>
        <v>0</v>
      </c>
      <c r="K1325">
        <f>+HLOOKUP(VLOOKUP($B1325,$Q$2:$R$42,2,0),Costo_provisiones!$D$3:$AY$100,base_minorista!$A1325,0)</f>
        <v>0</v>
      </c>
      <c r="L1325">
        <f>+HLOOKUP(VLOOKUP($B1325,$Q$2:$R$42,2,0),Morosidad_control!$D$4:$AY$101,base_minorista!$A1325,0)</f>
        <v>0</v>
      </c>
      <c r="M1325">
        <f ca="1">+OFFSET(Capital_2!$D$2,base_minorista!A1325,0)</f>
        <v>3.2966619789838338</v>
      </c>
      <c r="N1325">
        <f>+HLOOKUP(VLOOKUP($B1325,$Q$2:$R$42,2,0),costo_laboral!$E$2:$AZ$99,base_minorista!$A1325,0)</f>
        <v>0</v>
      </c>
      <c r="O1325">
        <f>+HLOOKUP(VLOOKUP($B1325,$Q$2:$R$42,2,0),Participacion2!$D$2:$AO$99,base_minorista!$A1325,0)</f>
        <v>0</v>
      </c>
    </row>
    <row r="1326" spans="1:15" ht="16.5" x14ac:dyDescent="0.3">
      <c r="A1326">
        <v>62</v>
      </c>
      <c r="B1326">
        <v>14</v>
      </c>
      <c r="C1326">
        <v>61</v>
      </c>
      <c r="D1326" s="3">
        <v>42735</v>
      </c>
      <c r="E1326" s="33">
        <v>16</v>
      </c>
      <c r="F1326">
        <v>1</v>
      </c>
      <c r="G1326">
        <f>+HLOOKUP(VLOOKUP($B1326,$Q$2:$R$42,2,0),costos_sf!$D$2:$AY$99,base_minorista!$A1326,0)</f>
        <v>0</v>
      </c>
      <c r="H1326">
        <f>+HLOOKUP(VLOOKUP($B1326,$Q$2:$R$42,2,0),creditos_sf!$D$2:$AY$99,base_minorista!$A1326,0)</f>
        <v>0</v>
      </c>
      <c r="I1326">
        <f>+HLOOKUP(VLOOKUP($B1326,$Q$2:$R$42,2,0),creditos_sf!$D$103:$AY$200,base_minorista!$A1326,0)</f>
        <v>0</v>
      </c>
      <c r="J1326">
        <f>+HLOOKUP(VLOOKUP($B1326,$Q$2:$R$42,2,0),Costo_fondeo!$D$3:$AY$100,base_minorista!$A1326,0)</f>
        <v>0</v>
      </c>
      <c r="K1326">
        <f>+HLOOKUP(VLOOKUP($B1326,$Q$2:$R$42,2,0),Costo_provisiones!$D$3:$AY$100,base_minorista!$A1326,0)</f>
        <v>0</v>
      </c>
      <c r="L1326">
        <f>+HLOOKUP(VLOOKUP($B1326,$Q$2:$R$42,2,0),Morosidad_control!$D$4:$AY$101,base_minorista!$A1326,0)</f>
        <v>0</v>
      </c>
      <c r="M1326">
        <f ca="1">+OFFSET(Capital_2!$D$2,base_minorista!A1326,0)</f>
        <v>3.371561018368705</v>
      </c>
      <c r="N1326">
        <f>+HLOOKUP(VLOOKUP($B1326,$Q$2:$R$42,2,0),costo_laboral!$E$2:$AZ$99,base_minorista!$A1326,0)</f>
        <v>0</v>
      </c>
      <c r="O1326">
        <f>+HLOOKUP(VLOOKUP($B1326,$Q$2:$R$42,2,0),Participacion2!$D$2:$AO$99,base_minorista!$A1326,0)</f>
        <v>0</v>
      </c>
    </row>
    <row r="1327" spans="1:15" ht="16.5" x14ac:dyDescent="0.3">
      <c r="A1327">
        <v>63</v>
      </c>
      <c r="B1327">
        <v>14</v>
      </c>
      <c r="C1327">
        <v>62</v>
      </c>
      <c r="D1327" s="3">
        <v>42766</v>
      </c>
      <c r="E1327" s="33">
        <v>17</v>
      </c>
      <c r="F1327">
        <v>1</v>
      </c>
      <c r="G1327">
        <f>+HLOOKUP(VLOOKUP($B1327,$Q$2:$R$42,2,0),costos_sf!$D$2:$AY$99,base_minorista!$A1327,0)</f>
        <v>0</v>
      </c>
      <c r="H1327">
        <f>+HLOOKUP(VLOOKUP($B1327,$Q$2:$R$42,2,0),creditos_sf!$D$2:$AY$99,base_minorista!$A1327,0)</f>
        <v>0</v>
      </c>
      <c r="I1327">
        <f>+HLOOKUP(VLOOKUP($B1327,$Q$2:$R$42,2,0),creditos_sf!$D$103:$AY$200,base_minorista!$A1327,0)</f>
        <v>0</v>
      </c>
      <c r="J1327">
        <f>+HLOOKUP(VLOOKUP($B1327,$Q$2:$R$42,2,0),Costo_fondeo!$D$3:$AY$100,base_minorista!$A1327,0)</f>
        <v>0</v>
      </c>
      <c r="K1327">
        <f>+HLOOKUP(VLOOKUP($B1327,$Q$2:$R$42,2,0),Costo_provisiones!$D$3:$AY$100,base_minorista!$A1327,0)</f>
        <v>0</v>
      </c>
      <c r="L1327">
        <f>+HLOOKUP(VLOOKUP($B1327,$Q$2:$R$42,2,0),Morosidad_control!$D$4:$AY$101,base_minorista!$A1327,0)</f>
        <v>0</v>
      </c>
      <c r="M1327">
        <f ca="1">+OFFSET(Capital_2!$D$2,base_minorista!A1327,0)</f>
        <v>3.4309045641717737</v>
      </c>
      <c r="N1327">
        <f>+HLOOKUP(VLOOKUP($B1327,$Q$2:$R$42,2,0),costo_laboral!$E$2:$AZ$99,base_minorista!$A1327,0)</f>
        <v>0</v>
      </c>
      <c r="O1327">
        <f>+HLOOKUP(VLOOKUP($B1327,$Q$2:$R$42,2,0),Participacion2!$D$2:$AO$99,base_minorista!$A1327,0)</f>
        <v>0</v>
      </c>
    </row>
    <row r="1328" spans="1:15" ht="16.5" x14ac:dyDescent="0.3">
      <c r="A1328">
        <v>64</v>
      </c>
      <c r="B1328">
        <v>14</v>
      </c>
      <c r="C1328">
        <v>63</v>
      </c>
      <c r="D1328" s="3">
        <v>42794</v>
      </c>
      <c r="E1328" s="33">
        <v>17</v>
      </c>
      <c r="F1328">
        <v>1</v>
      </c>
      <c r="G1328">
        <f>+HLOOKUP(VLOOKUP($B1328,$Q$2:$R$42,2,0),costos_sf!$D$2:$AY$99,base_minorista!$A1328,0)</f>
        <v>0</v>
      </c>
      <c r="H1328">
        <f>+HLOOKUP(VLOOKUP($B1328,$Q$2:$R$42,2,0),creditos_sf!$D$2:$AY$99,base_minorista!$A1328,0)</f>
        <v>0</v>
      </c>
      <c r="I1328">
        <f>+HLOOKUP(VLOOKUP($B1328,$Q$2:$R$42,2,0),creditos_sf!$D$103:$AY$200,base_minorista!$A1328,0)</f>
        <v>0</v>
      </c>
      <c r="J1328">
        <f>+HLOOKUP(VLOOKUP($B1328,$Q$2:$R$42,2,0),Costo_fondeo!$D$3:$AY$100,base_minorista!$A1328,0)</f>
        <v>0</v>
      </c>
      <c r="K1328">
        <f>+HLOOKUP(VLOOKUP($B1328,$Q$2:$R$42,2,0),Costo_provisiones!$D$3:$AY$100,base_minorista!$A1328,0)</f>
        <v>0</v>
      </c>
      <c r="L1328">
        <f>+HLOOKUP(VLOOKUP($B1328,$Q$2:$R$42,2,0),Morosidad_control!$D$4:$AY$101,base_minorista!$A1328,0)</f>
        <v>0</v>
      </c>
      <c r="M1328">
        <f ca="1">+OFFSET(Capital_2!$D$2,base_minorista!A1328,0)</f>
        <v>3.4714473426279464</v>
      </c>
      <c r="N1328">
        <f>+HLOOKUP(VLOOKUP($B1328,$Q$2:$R$42,2,0),costo_laboral!$E$2:$AZ$99,base_minorista!$A1328,0)</f>
        <v>0</v>
      </c>
      <c r="O1328">
        <f>+HLOOKUP(VLOOKUP($B1328,$Q$2:$R$42,2,0),Participacion2!$D$2:$AO$99,base_minorista!$A1328,0)</f>
        <v>0</v>
      </c>
    </row>
    <row r="1329" spans="1:15" ht="16.5" x14ac:dyDescent="0.3">
      <c r="A1329">
        <v>65</v>
      </c>
      <c r="B1329">
        <v>14</v>
      </c>
      <c r="C1329">
        <v>64</v>
      </c>
      <c r="D1329" s="3">
        <v>42825</v>
      </c>
      <c r="E1329" s="33">
        <v>17</v>
      </c>
      <c r="F1329">
        <v>1</v>
      </c>
      <c r="G1329">
        <f>+HLOOKUP(VLOOKUP($B1329,$Q$2:$R$42,2,0),costos_sf!$D$2:$AY$99,base_minorista!$A1329,0)</f>
        <v>0</v>
      </c>
      <c r="H1329">
        <f>+HLOOKUP(VLOOKUP($B1329,$Q$2:$R$42,2,0),creditos_sf!$D$2:$AY$99,base_minorista!$A1329,0)</f>
        <v>0</v>
      </c>
      <c r="I1329">
        <f>+HLOOKUP(VLOOKUP($B1329,$Q$2:$R$42,2,0),creditos_sf!$D$103:$AY$200,base_minorista!$A1329,0)</f>
        <v>0</v>
      </c>
      <c r="J1329">
        <f>+HLOOKUP(VLOOKUP($B1329,$Q$2:$R$42,2,0),Costo_fondeo!$D$3:$AY$100,base_minorista!$A1329,0)</f>
        <v>0</v>
      </c>
      <c r="K1329">
        <f>+HLOOKUP(VLOOKUP($B1329,$Q$2:$R$42,2,0),Costo_provisiones!$D$3:$AY$100,base_minorista!$A1329,0)</f>
        <v>0</v>
      </c>
      <c r="L1329">
        <f>+HLOOKUP(VLOOKUP($B1329,$Q$2:$R$42,2,0),Morosidad_control!$D$4:$AY$101,base_minorista!$A1329,0)</f>
        <v>0</v>
      </c>
      <c r="M1329">
        <f ca="1">+OFFSET(Capital_2!$D$2,base_minorista!A1329,0)</f>
        <v>3.5034579976729381</v>
      </c>
      <c r="N1329">
        <f>+HLOOKUP(VLOOKUP($B1329,$Q$2:$R$42,2,0),costo_laboral!$E$2:$AZ$99,base_minorista!$A1329,0)</f>
        <v>0</v>
      </c>
      <c r="O1329">
        <f>+HLOOKUP(VLOOKUP($B1329,$Q$2:$R$42,2,0),Participacion2!$D$2:$AO$99,base_minorista!$A1329,0)</f>
        <v>0</v>
      </c>
    </row>
    <row r="1330" spans="1:15" ht="16.5" x14ac:dyDescent="0.3">
      <c r="A1330">
        <v>66</v>
      </c>
      <c r="B1330">
        <v>14</v>
      </c>
      <c r="C1330">
        <v>65</v>
      </c>
      <c r="D1330" s="3">
        <v>42855</v>
      </c>
      <c r="E1330" s="33">
        <v>17</v>
      </c>
      <c r="F1330">
        <v>1</v>
      </c>
      <c r="G1330">
        <f>+HLOOKUP(VLOOKUP($B1330,$Q$2:$R$42,2,0),costos_sf!$D$2:$AY$99,base_minorista!$A1330,0)</f>
        <v>0</v>
      </c>
      <c r="H1330">
        <f>+HLOOKUP(VLOOKUP($B1330,$Q$2:$R$42,2,0),creditos_sf!$D$2:$AY$99,base_minorista!$A1330,0)</f>
        <v>0</v>
      </c>
      <c r="I1330">
        <f>+HLOOKUP(VLOOKUP($B1330,$Q$2:$R$42,2,0),creditos_sf!$D$103:$AY$200,base_minorista!$A1330,0)</f>
        <v>0</v>
      </c>
      <c r="J1330">
        <f>+HLOOKUP(VLOOKUP($B1330,$Q$2:$R$42,2,0),Costo_fondeo!$D$3:$AY$100,base_minorista!$A1330,0)</f>
        <v>0</v>
      </c>
      <c r="K1330">
        <f>+HLOOKUP(VLOOKUP($B1330,$Q$2:$R$42,2,0),Costo_provisiones!$D$3:$AY$100,base_minorista!$A1330,0)</f>
        <v>0</v>
      </c>
      <c r="L1330">
        <f>+HLOOKUP(VLOOKUP($B1330,$Q$2:$R$42,2,0),Morosidad_control!$D$4:$AY$101,base_minorista!$A1330,0)</f>
        <v>0</v>
      </c>
      <c r="M1330">
        <f ca="1">+OFFSET(Capital_2!$D$2,base_minorista!A1330,0)</f>
        <v>3.5336781037956082</v>
      </c>
      <c r="N1330">
        <f>+HLOOKUP(VLOOKUP($B1330,$Q$2:$R$42,2,0),costo_laboral!$E$2:$AZ$99,base_minorista!$A1330,0)</f>
        <v>0</v>
      </c>
      <c r="O1330">
        <f>+HLOOKUP(VLOOKUP($B1330,$Q$2:$R$42,2,0),Participacion2!$D$2:$AO$99,base_minorista!$A1330,0)</f>
        <v>0</v>
      </c>
    </row>
    <row r="1331" spans="1:15" ht="16.5" x14ac:dyDescent="0.3">
      <c r="A1331">
        <v>67</v>
      </c>
      <c r="B1331">
        <v>14</v>
      </c>
      <c r="C1331">
        <v>66</v>
      </c>
      <c r="D1331" s="3">
        <v>42886</v>
      </c>
      <c r="E1331" s="33">
        <v>17</v>
      </c>
      <c r="F1331">
        <v>1</v>
      </c>
      <c r="G1331">
        <f>+HLOOKUP(VLOOKUP($B1331,$Q$2:$R$42,2,0),costos_sf!$D$2:$AY$99,base_minorista!$A1331,0)</f>
        <v>0</v>
      </c>
      <c r="H1331">
        <f>+HLOOKUP(VLOOKUP($B1331,$Q$2:$R$42,2,0),creditos_sf!$D$2:$AY$99,base_minorista!$A1331,0)</f>
        <v>0</v>
      </c>
      <c r="I1331">
        <f>+HLOOKUP(VLOOKUP($B1331,$Q$2:$R$42,2,0),creditos_sf!$D$103:$AY$200,base_minorista!$A1331,0)</f>
        <v>0</v>
      </c>
      <c r="J1331">
        <f>+HLOOKUP(VLOOKUP($B1331,$Q$2:$R$42,2,0),Costo_fondeo!$D$3:$AY$100,base_minorista!$A1331,0)</f>
        <v>0</v>
      </c>
      <c r="K1331">
        <f>+HLOOKUP(VLOOKUP($B1331,$Q$2:$R$42,2,0),Costo_provisiones!$D$3:$AY$100,base_minorista!$A1331,0)</f>
        <v>0</v>
      </c>
      <c r="L1331">
        <f>+HLOOKUP(VLOOKUP($B1331,$Q$2:$R$42,2,0),Morosidad_control!$D$4:$AY$101,base_minorista!$A1331,0)</f>
        <v>0</v>
      </c>
      <c r="M1331">
        <f ca="1">+OFFSET(Capital_2!$D$2,base_minorista!A1331,0)</f>
        <v>3.5570017411603705</v>
      </c>
      <c r="N1331">
        <f>+HLOOKUP(VLOOKUP($B1331,$Q$2:$R$42,2,0),costo_laboral!$E$2:$AZ$99,base_minorista!$A1331,0)</f>
        <v>0</v>
      </c>
      <c r="O1331">
        <f>+HLOOKUP(VLOOKUP($B1331,$Q$2:$R$42,2,0),Participacion2!$D$2:$AO$99,base_minorista!$A1331,0)</f>
        <v>0</v>
      </c>
    </row>
    <row r="1332" spans="1:15" ht="16.5" x14ac:dyDescent="0.3">
      <c r="A1332">
        <v>68</v>
      </c>
      <c r="B1332">
        <v>14</v>
      </c>
      <c r="C1332">
        <v>67</v>
      </c>
      <c r="D1332" s="3">
        <v>42916</v>
      </c>
      <c r="E1332" s="33">
        <v>17</v>
      </c>
      <c r="F1332">
        <v>1</v>
      </c>
      <c r="G1332">
        <f>+HLOOKUP(VLOOKUP($B1332,$Q$2:$R$42,2,0),costos_sf!$D$2:$AY$99,base_minorista!$A1332,0)</f>
        <v>0</v>
      </c>
      <c r="H1332">
        <f>+HLOOKUP(VLOOKUP($B1332,$Q$2:$R$42,2,0),creditos_sf!$D$2:$AY$99,base_minorista!$A1332,0)</f>
        <v>0</v>
      </c>
      <c r="I1332">
        <f>+HLOOKUP(VLOOKUP($B1332,$Q$2:$R$42,2,0),creditos_sf!$D$103:$AY$200,base_minorista!$A1332,0)</f>
        <v>0</v>
      </c>
      <c r="J1332">
        <f>+HLOOKUP(VLOOKUP($B1332,$Q$2:$R$42,2,0),Costo_fondeo!$D$3:$AY$100,base_minorista!$A1332,0)</f>
        <v>0</v>
      </c>
      <c r="K1332">
        <f>+HLOOKUP(VLOOKUP($B1332,$Q$2:$R$42,2,0),Costo_provisiones!$D$3:$AY$100,base_minorista!$A1332,0)</f>
        <v>0</v>
      </c>
      <c r="L1332">
        <f>+HLOOKUP(VLOOKUP($B1332,$Q$2:$R$42,2,0),Morosidad_control!$D$4:$AY$101,base_minorista!$A1332,0)</f>
        <v>0</v>
      </c>
      <c r="M1332">
        <f ca="1">+OFFSET(Capital_2!$D$2,base_minorista!A1332,0)</f>
        <v>3.5704065106105527</v>
      </c>
      <c r="N1332">
        <f>+HLOOKUP(VLOOKUP($B1332,$Q$2:$R$42,2,0),costo_laboral!$E$2:$AZ$99,base_minorista!$A1332,0)</f>
        <v>0</v>
      </c>
      <c r="O1332">
        <f>+HLOOKUP(VLOOKUP($B1332,$Q$2:$R$42,2,0),Participacion2!$D$2:$AO$99,base_minorista!$A1332,0)</f>
        <v>0</v>
      </c>
    </row>
    <row r="1333" spans="1:15" ht="16.5" x14ac:dyDescent="0.3">
      <c r="A1333">
        <v>69</v>
      </c>
      <c r="B1333">
        <v>14</v>
      </c>
      <c r="C1333">
        <v>68</v>
      </c>
      <c r="D1333" s="3">
        <v>42947</v>
      </c>
      <c r="E1333" s="33">
        <v>17</v>
      </c>
      <c r="F1333">
        <v>1</v>
      </c>
      <c r="G1333">
        <f>+HLOOKUP(VLOOKUP($B1333,$Q$2:$R$42,2,0),costos_sf!$D$2:$AY$99,base_minorista!$A1333,0)</f>
        <v>0</v>
      </c>
      <c r="H1333">
        <f>+HLOOKUP(VLOOKUP($B1333,$Q$2:$R$42,2,0),creditos_sf!$D$2:$AY$99,base_minorista!$A1333,0)</f>
        <v>0</v>
      </c>
      <c r="I1333">
        <f>+HLOOKUP(VLOOKUP($B1333,$Q$2:$R$42,2,0),creditos_sf!$D$103:$AY$200,base_minorista!$A1333,0)</f>
        <v>0</v>
      </c>
      <c r="J1333">
        <f>+HLOOKUP(VLOOKUP($B1333,$Q$2:$R$42,2,0),Costo_fondeo!$D$3:$AY$100,base_minorista!$A1333,0)</f>
        <v>0</v>
      </c>
      <c r="K1333">
        <f>+HLOOKUP(VLOOKUP($B1333,$Q$2:$R$42,2,0),Costo_provisiones!$D$3:$AY$100,base_minorista!$A1333,0)</f>
        <v>0</v>
      </c>
      <c r="L1333">
        <f>+HLOOKUP(VLOOKUP($B1333,$Q$2:$R$42,2,0),Morosidad_control!$D$4:$AY$101,base_minorista!$A1333,0)</f>
        <v>0</v>
      </c>
      <c r="M1333">
        <f ca="1">+OFFSET(Capital_2!$D$2,base_minorista!A1333,0)</f>
        <v>3.5864726654758914</v>
      </c>
      <c r="N1333">
        <f>+HLOOKUP(VLOOKUP($B1333,$Q$2:$R$42,2,0),costo_laboral!$E$2:$AZ$99,base_minorista!$A1333,0)</f>
        <v>0</v>
      </c>
      <c r="O1333">
        <f>+HLOOKUP(VLOOKUP($B1333,$Q$2:$R$42,2,0),Participacion2!$D$2:$AO$99,base_minorista!$A1333,0)</f>
        <v>0</v>
      </c>
    </row>
    <row r="1334" spans="1:15" ht="16.5" x14ac:dyDescent="0.3">
      <c r="A1334">
        <v>70</v>
      </c>
      <c r="B1334">
        <v>14</v>
      </c>
      <c r="C1334">
        <v>69</v>
      </c>
      <c r="D1334" s="3">
        <v>42978</v>
      </c>
      <c r="E1334" s="33">
        <v>17</v>
      </c>
      <c r="F1334">
        <v>1</v>
      </c>
      <c r="G1334">
        <f>+HLOOKUP(VLOOKUP($B1334,$Q$2:$R$42,2,0),costos_sf!$D$2:$AY$99,base_minorista!$A1334,0)</f>
        <v>0</v>
      </c>
      <c r="H1334">
        <f>+HLOOKUP(VLOOKUP($B1334,$Q$2:$R$42,2,0),creditos_sf!$D$2:$AY$99,base_minorista!$A1334,0)</f>
        <v>0</v>
      </c>
      <c r="I1334">
        <f>+HLOOKUP(VLOOKUP($B1334,$Q$2:$R$42,2,0),creditos_sf!$D$103:$AY$200,base_minorista!$A1334,0)</f>
        <v>0</v>
      </c>
      <c r="J1334">
        <f>+HLOOKUP(VLOOKUP($B1334,$Q$2:$R$42,2,0),Costo_fondeo!$D$3:$AY$100,base_minorista!$A1334,0)</f>
        <v>0</v>
      </c>
      <c r="K1334">
        <f>+HLOOKUP(VLOOKUP($B1334,$Q$2:$R$42,2,0),Costo_provisiones!$D$3:$AY$100,base_minorista!$A1334,0)</f>
        <v>0</v>
      </c>
      <c r="L1334">
        <f>+HLOOKUP(VLOOKUP($B1334,$Q$2:$R$42,2,0),Morosidad_control!$D$4:$AY$101,base_minorista!$A1334,0)</f>
        <v>0</v>
      </c>
      <c r="M1334">
        <f ca="1">+OFFSET(Capital_2!$D$2,base_minorista!A1334,0)</f>
        <v>3.5952774480300995</v>
      </c>
      <c r="N1334">
        <f>+HLOOKUP(VLOOKUP($B1334,$Q$2:$R$42,2,0),costo_laboral!$E$2:$AZ$99,base_minorista!$A1334,0)</f>
        <v>0</v>
      </c>
      <c r="O1334">
        <f>+HLOOKUP(VLOOKUP($B1334,$Q$2:$R$42,2,0),Participacion2!$D$2:$AO$99,base_minorista!$A1334,0)</f>
        <v>0</v>
      </c>
    </row>
    <row r="1335" spans="1:15" ht="16.5" x14ac:dyDescent="0.3">
      <c r="A1335">
        <v>71</v>
      </c>
      <c r="B1335">
        <v>14</v>
      </c>
      <c r="C1335">
        <v>70</v>
      </c>
      <c r="D1335" s="3">
        <v>43008</v>
      </c>
      <c r="E1335" s="33">
        <v>17</v>
      </c>
      <c r="F1335">
        <v>1</v>
      </c>
      <c r="G1335">
        <f>+HLOOKUP(VLOOKUP($B1335,$Q$2:$R$42,2,0),costos_sf!$D$2:$AY$99,base_minorista!$A1335,0)</f>
        <v>0</v>
      </c>
      <c r="H1335">
        <f>+HLOOKUP(VLOOKUP($B1335,$Q$2:$R$42,2,0),creditos_sf!$D$2:$AY$99,base_minorista!$A1335,0)</f>
        <v>0</v>
      </c>
      <c r="I1335">
        <f>+HLOOKUP(VLOOKUP($B1335,$Q$2:$R$42,2,0),creditos_sf!$D$103:$AY$200,base_minorista!$A1335,0)</f>
        <v>0</v>
      </c>
      <c r="J1335">
        <f>+HLOOKUP(VLOOKUP($B1335,$Q$2:$R$42,2,0),Costo_fondeo!$D$3:$AY$100,base_minorista!$A1335,0)</f>
        <v>0</v>
      </c>
      <c r="K1335">
        <f>+HLOOKUP(VLOOKUP($B1335,$Q$2:$R$42,2,0),Costo_provisiones!$D$3:$AY$100,base_minorista!$A1335,0)</f>
        <v>0</v>
      </c>
      <c r="L1335">
        <f>+HLOOKUP(VLOOKUP($B1335,$Q$2:$R$42,2,0),Morosidad_control!$D$4:$AY$101,base_minorista!$A1335,0)</f>
        <v>0</v>
      </c>
      <c r="M1335">
        <f ca="1">+OFFSET(Capital_2!$D$2,base_minorista!A1335,0)</f>
        <v>3.5939139218894542</v>
      </c>
      <c r="N1335">
        <f>+HLOOKUP(VLOOKUP($B1335,$Q$2:$R$42,2,0),costo_laboral!$E$2:$AZ$99,base_minorista!$A1335,0)</f>
        <v>0</v>
      </c>
      <c r="O1335">
        <f>+HLOOKUP(VLOOKUP($B1335,$Q$2:$R$42,2,0),Participacion2!$D$2:$AO$99,base_minorista!$A1335,0)</f>
        <v>0</v>
      </c>
    </row>
    <row r="1336" spans="1:15" ht="16.5" x14ac:dyDescent="0.3">
      <c r="A1336">
        <v>72</v>
      </c>
      <c r="B1336">
        <v>14</v>
      </c>
      <c r="C1336">
        <v>71</v>
      </c>
      <c r="D1336" s="3">
        <v>43039</v>
      </c>
      <c r="E1336" s="33">
        <v>17</v>
      </c>
      <c r="F1336">
        <v>1</v>
      </c>
      <c r="G1336">
        <f>+HLOOKUP(VLOOKUP($B1336,$Q$2:$R$42,2,0),costos_sf!$D$2:$AY$99,base_minorista!$A1336,0)</f>
        <v>0</v>
      </c>
      <c r="H1336">
        <f>+HLOOKUP(VLOOKUP($B1336,$Q$2:$R$42,2,0),creditos_sf!$D$2:$AY$99,base_minorista!$A1336,0)</f>
        <v>0</v>
      </c>
      <c r="I1336">
        <f>+HLOOKUP(VLOOKUP($B1336,$Q$2:$R$42,2,0),creditos_sf!$D$103:$AY$200,base_minorista!$A1336,0)</f>
        <v>0</v>
      </c>
      <c r="J1336">
        <f>+HLOOKUP(VLOOKUP($B1336,$Q$2:$R$42,2,0),Costo_fondeo!$D$3:$AY$100,base_minorista!$A1336,0)</f>
        <v>0</v>
      </c>
      <c r="K1336">
        <f>+HLOOKUP(VLOOKUP($B1336,$Q$2:$R$42,2,0),Costo_provisiones!$D$3:$AY$100,base_minorista!$A1336,0)</f>
        <v>0</v>
      </c>
      <c r="L1336">
        <f>+HLOOKUP(VLOOKUP($B1336,$Q$2:$R$42,2,0),Morosidad_control!$D$4:$AY$101,base_minorista!$A1336,0)</f>
        <v>0</v>
      </c>
      <c r="M1336">
        <f ca="1">+OFFSET(Capital_2!$D$2,base_minorista!A1336,0)</f>
        <v>3.6057998149039663</v>
      </c>
      <c r="N1336">
        <f>+HLOOKUP(VLOOKUP($B1336,$Q$2:$R$42,2,0),costo_laboral!$E$2:$AZ$99,base_minorista!$A1336,0)</f>
        <v>0</v>
      </c>
      <c r="O1336">
        <f>+HLOOKUP(VLOOKUP($B1336,$Q$2:$R$42,2,0),Participacion2!$D$2:$AO$99,base_minorista!$A1336,0)</f>
        <v>0</v>
      </c>
    </row>
    <row r="1337" spans="1:15" ht="16.5" x14ac:dyDescent="0.3">
      <c r="A1337">
        <v>73</v>
      </c>
      <c r="B1337">
        <v>14</v>
      </c>
      <c r="C1337">
        <v>72</v>
      </c>
      <c r="D1337" s="3">
        <v>43069</v>
      </c>
      <c r="E1337" s="33">
        <v>17</v>
      </c>
      <c r="F1337">
        <v>1</v>
      </c>
      <c r="G1337">
        <f>+HLOOKUP(VLOOKUP($B1337,$Q$2:$R$42,2,0),costos_sf!$D$2:$AY$99,base_minorista!$A1337,0)</f>
        <v>0</v>
      </c>
      <c r="H1337">
        <f>+HLOOKUP(VLOOKUP($B1337,$Q$2:$R$42,2,0),creditos_sf!$D$2:$AY$99,base_minorista!$A1337,0)</f>
        <v>0</v>
      </c>
      <c r="I1337">
        <f>+HLOOKUP(VLOOKUP($B1337,$Q$2:$R$42,2,0),creditos_sf!$D$103:$AY$200,base_minorista!$A1337,0)</f>
        <v>0</v>
      </c>
      <c r="J1337">
        <f>+HLOOKUP(VLOOKUP($B1337,$Q$2:$R$42,2,0),Costo_fondeo!$D$3:$AY$100,base_minorista!$A1337,0)</f>
        <v>0</v>
      </c>
      <c r="K1337">
        <f>+HLOOKUP(VLOOKUP($B1337,$Q$2:$R$42,2,0),Costo_provisiones!$D$3:$AY$100,base_minorista!$A1337,0)</f>
        <v>0</v>
      </c>
      <c r="L1337">
        <f>+HLOOKUP(VLOOKUP($B1337,$Q$2:$R$42,2,0),Morosidad_control!$D$4:$AY$101,base_minorista!$A1337,0)</f>
        <v>0</v>
      </c>
      <c r="M1337">
        <f ca="1">+OFFSET(Capital_2!$D$2,base_minorista!A1337,0)</f>
        <v>3.6120620419568428</v>
      </c>
      <c r="N1337">
        <f>+HLOOKUP(VLOOKUP($B1337,$Q$2:$R$42,2,0),costo_laboral!$E$2:$AZ$99,base_minorista!$A1337,0)</f>
        <v>0</v>
      </c>
      <c r="O1337">
        <f>+HLOOKUP(VLOOKUP($B1337,$Q$2:$R$42,2,0),Participacion2!$D$2:$AO$99,base_minorista!$A1337,0)</f>
        <v>0</v>
      </c>
    </row>
    <row r="1338" spans="1:15" ht="16.5" x14ac:dyDescent="0.3">
      <c r="A1338">
        <v>74</v>
      </c>
      <c r="B1338">
        <v>14</v>
      </c>
      <c r="C1338">
        <v>73</v>
      </c>
      <c r="D1338" s="3">
        <v>43100</v>
      </c>
      <c r="E1338" s="33">
        <v>17</v>
      </c>
      <c r="F1338">
        <v>1</v>
      </c>
      <c r="G1338">
        <f>+HLOOKUP(VLOOKUP($B1338,$Q$2:$R$42,2,0),costos_sf!$D$2:$AY$99,base_minorista!$A1338,0)</f>
        <v>0</v>
      </c>
      <c r="H1338">
        <f>+HLOOKUP(VLOOKUP($B1338,$Q$2:$R$42,2,0),creditos_sf!$D$2:$AY$99,base_minorista!$A1338,0)</f>
        <v>0</v>
      </c>
      <c r="I1338">
        <f>+HLOOKUP(VLOOKUP($B1338,$Q$2:$R$42,2,0),creditos_sf!$D$103:$AY$200,base_minorista!$A1338,0)</f>
        <v>0</v>
      </c>
      <c r="J1338">
        <f>+HLOOKUP(VLOOKUP($B1338,$Q$2:$R$42,2,0),Costo_fondeo!$D$3:$AY$100,base_minorista!$A1338,0)</f>
        <v>0</v>
      </c>
      <c r="K1338">
        <f>+HLOOKUP(VLOOKUP($B1338,$Q$2:$R$42,2,0),Costo_provisiones!$D$3:$AY$100,base_minorista!$A1338,0)</f>
        <v>0</v>
      </c>
      <c r="L1338">
        <f>+HLOOKUP(VLOOKUP($B1338,$Q$2:$R$42,2,0),Morosidad_control!$D$4:$AY$101,base_minorista!$A1338,0)</f>
        <v>0</v>
      </c>
      <c r="M1338">
        <f ca="1">+OFFSET(Capital_2!$D$2,base_minorista!A1338,0)</f>
        <v>3.5930762546706192</v>
      </c>
      <c r="N1338">
        <f>+HLOOKUP(VLOOKUP($B1338,$Q$2:$R$42,2,0),costo_laboral!$E$2:$AZ$99,base_minorista!$A1338,0)</f>
        <v>0</v>
      </c>
      <c r="O1338">
        <f>+HLOOKUP(VLOOKUP($B1338,$Q$2:$R$42,2,0),Participacion2!$D$2:$AO$99,base_minorista!$A1338,0)</f>
        <v>0</v>
      </c>
    </row>
    <row r="1339" spans="1:15" ht="16.5" x14ac:dyDescent="0.3">
      <c r="A1339">
        <v>75</v>
      </c>
      <c r="B1339">
        <v>14</v>
      </c>
      <c r="C1339">
        <v>74</v>
      </c>
      <c r="D1339" s="3">
        <v>43131</v>
      </c>
      <c r="E1339" s="33">
        <v>18</v>
      </c>
      <c r="F1339">
        <v>1</v>
      </c>
      <c r="G1339">
        <f>+HLOOKUP(VLOOKUP($B1339,$Q$2:$R$42,2,0),costos_sf!$D$2:$AY$99,base_minorista!$A1339,0)</f>
        <v>0</v>
      </c>
      <c r="H1339">
        <f>+HLOOKUP(VLOOKUP($B1339,$Q$2:$R$42,2,0),creditos_sf!$D$2:$AY$99,base_minorista!$A1339,0)</f>
        <v>0</v>
      </c>
      <c r="I1339">
        <f>+HLOOKUP(VLOOKUP($B1339,$Q$2:$R$42,2,0),creditos_sf!$D$103:$AY$200,base_minorista!$A1339,0)</f>
        <v>0</v>
      </c>
      <c r="J1339">
        <f>+HLOOKUP(VLOOKUP($B1339,$Q$2:$R$42,2,0),Costo_fondeo!$D$3:$AY$100,base_minorista!$A1339,0)</f>
        <v>0</v>
      </c>
      <c r="K1339">
        <f>+HLOOKUP(VLOOKUP($B1339,$Q$2:$R$42,2,0),Costo_provisiones!$D$3:$AY$100,base_minorista!$A1339,0)</f>
        <v>0</v>
      </c>
      <c r="L1339">
        <f>+HLOOKUP(VLOOKUP($B1339,$Q$2:$R$42,2,0),Morosidad_control!$D$4:$AY$101,base_minorista!$A1339,0)</f>
        <v>0</v>
      </c>
      <c r="M1339">
        <f ca="1">+OFFSET(Capital_2!$D$2,base_minorista!A1339,0)</f>
        <v>3.5815867697690567</v>
      </c>
      <c r="N1339">
        <f>+HLOOKUP(VLOOKUP($B1339,$Q$2:$R$42,2,0),costo_laboral!$E$2:$AZ$99,base_minorista!$A1339,0)</f>
        <v>0</v>
      </c>
      <c r="O1339">
        <f>+HLOOKUP(VLOOKUP($B1339,$Q$2:$R$42,2,0),Participacion2!$D$2:$AO$99,base_minorista!$A1339,0)</f>
        <v>0</v>
      </c>
    </row>
    <row r="1340" spans="1:15" ht="16.5" x14ac:dyDescent="0.3">
      <c r="A1340">
        <v>76</v>
      </c>
      <c r="B1340">
        <v>14</v>
      </c>
      <c r="C1340">
        <v>75</v>
      </c>
      <c r="D1340" s="3">
        <v>43159</v>
      </c>
      <c r="E1340" s="33">
        <v>18</v>
      </c>
      <c r="F1340">
        <v>1</v>
      </c>
      <c r="G1340">
        <f>+HLOOKUP(VLOOKUP($B1340,$Q$2:$R$42,2,0),costos_sf!$D$2:$AY$99,base_minorista!$A1340,0)</f>
        <v>0</v>
      </c>
      <c r="H1340">
        <f>+HLOOKUP(VLOOKUP($B1340,$Q$2:$R$42,2,0),creditos_sf!$D$2:$AY$99,base_minorista!$A1340,0)</f>
        <v>0</v>
      </c>
      <c r="I1340">
        <f>+HLOOKUP(VLOOKUP($B1340,$Q$2:$R$42,2,0),creditos_sf!$D$103:$AY$200,base_minorista!$A1340,0)</f>
        <v>0</v>
      </c>
      <c r="J1340">
        <f>+HLOOKUP(VLOOKUP($B1340,$Q$2:$R$42,2,0),Costo_fondeo!$D$3:$AY$100,base_minorista!$A1340,0)</f>
        <v>0</v>
      </c>
      <c r="K1340">
        <f>+HLOOKUP(VLOOKUP($B1340,$Q$2:$R$42,2,0),Costo_provisiones!$D$3:$AY$100,base_minorista!$A1340,0)</f>
        <v>0</v>
      </c>
      <c r="L1340">
        <f>+HLOOKUP(VLOOKUP($B1340,$Q$2:$R$42,2,0),Morosidad_control!$D$4:$AY$101,base_minorista!$A1340,0)</f>
        <v>0</v>
      </c>
      <c r="M1340">
        <f ca="1">+OFFSET(Capital_2!$D$2,base_minorista!A1340,0)</f>
        <v>3.5677590569055382</v>
      </c>
      <c r="N1340">
        <f>+HLOOKUP(VLOOKUP($B1340,$Q$2:$R$42,2,0),costo_laboral!$E$2:$AZ$99,base_minorista!$A1340,0)</f>
        <v>0</v>
      </c>
      <c r="O1340">
        <f>+HLOOKUP(VLOOKUP($B1340,$Q$2:$R$42,2,0),Participacion2!$D$2:$AO$99,base_minorista!$A1340,0)</f>
        <v>0</v>
      </c>
    </row>
    <row r="1341" spans="1:15" ht="16.5" x14ac:dyDescent="0.3">
      <c r="A1341">
        <v>77</v>
      </c>
      <c r="B1341">
        <v>14</v>
      </c>
      <c r="C1341">
        <v>76</v>
      </c>
      <c r="D1341" s="3">
        <v>43190</v>
      </c>
      <c r="E1341" s="33">
        <v>18</v>
      </c>
      <c r="F1341">
        <v>1</v>
      </c>
      <c r="G1341">
        <f>+HLOOKUP(VLOOKUP($B1341,$Q$2:$R$42,2,0),costos_sf!$D$2:$AY$99,base_minorista!$A1341,0)</f>
        <v>0</v>
      </c>
      <c r="H1341">
        <f>+HLOOKUP(VLOOKUP($B1341,$Q$2:$R$42,2,0),creditos_sf!$D$2:$AY$99,base_minorista!$A1341,0)</f>
        <v>0</v>
      </c>
      <c r="I1341">
        <f>+HLOOKUP(VLOOKUP($B1341,$Q$2:$R$42,2,0),creditos_sf!$D$103:$AY$200,base_minorista!$A1341,0)</f>
        <v>0</v>
      </c>
      <c r="J1341">
        <f>+HLOOKUP(VLOOKUP($B1341,$Q$2:$R$42,2,0),Costo_fondeo!$D$3:$AY$100,base_minorista!$A1341,0)</f>
        <v>0</v>
      </c>
      <c r="K1341">
        <f>+HLOOKUP(VLOOKUP($B1341,$Q$2:$R$42,2,0),Costo_provisiones!$D$3:$AY$100,base_minorista!$A1341,0)</f>
        <v>0</v>
      </c>
      <c r="L1341">
        <f>+HLOOKUP(VLOOKUP($B1341,$Q$2:$R$42,2,0),Morosidad_control!$D$4:$AY$101,base_minorista!$A1341,0)</f>
        <v>0</v>
      </c>
      <c r="M1341">
        <f ca="1">+OFFSET(Capital_2!$D$2,base_minorista!A1341,0)</f>
        <v>3.5535594036254383</v>
      </c>
      <c r="N1341">
        <f>+HLOOKUP(VLOOKUP($B1341,$Q$2:$R$42,2,0),costo_laboral!$E$2:$AZ$99,base_minorista!$A1341,0)</f>
        <v>0</v>
      </c>
      <c r="O1341">
        <f>+HLOOKUP(VLOOKUP($B1341,$Q$2:$R$42,2,0),Participacion2!$D$2:$AO$99,base_minorista!$A1341,0)</f>
        <v>0</v>
      </c>
    </row>
    <row r="1342" spans="1:15" ht="16.5" x14ac:dyDescent="0.3">
      <c r="A1342">
        <v>78</v>
      </c>
      <c r="B1342">
        <v>14</v>
      </c>
      <c r="C1342">
        <v>77</v>
      </c>
      <c r="D1342" s="3">
        <v>43220</v>
      </c>
      <c r="E1342" s="33">
        <v>18</v>
      </c>
      <c r="F1342">
        <v>1</v>
      </c>
      <c r="G1342">
        <f>+HLOOKUP(VLOOKUP($B1342,$Q$2:$R$42,2,0),costos_sf!$D$2:$AY$99,base_minorista!$A1342,0)</f>
        <v>0</v>
      </c>
      <c r="H1342">
        <f>+HLOOKUP(VLOOKUP($B1342,$Q$2:$R$42,2,0),creditos_sf!$D$2:$AY$99,base_minorista!$A1342,0)</f>
        <v>0</v>
      </c>
      <c r="I1342">
        <f>+HLOOKUP(VLOOKUP($B1342,$Q$2:$R$42,2,0),creditos_sf!$D$103:$AY$200,base_minorista!$A1342,0)</f>
        <v>0</v>
      </c>
      <c r="J1342">
        <f>+HLOOKUP(VLOOKUP($B1342,$Q$2:$R$42,2,0),Costo_fondeo!$D$3:$AY$100,base_minorista!$A1342,0)</f>
        <v>0</v>
      </c>
      <c r="K1342">
        <f>+HLOOKUP(VLOOKUP($B1342,$Q$2:$R$42,2,0),Costo_provisiones!$D$3:$AY$100,base_minorista!$A1342,0)</f>
        <v>0</v>
      </c>
      <c r="L1342">
        <f>+HLOOKUP(VLOOKUP($B1342,$Q$2:$R$42,2,0),Morosidad_control!$D$4:$AY$101,base_minorista!$A1342,0)</f>
        <v>0</v>
      </c>
      <c r="M1342">
        <f ca="1">+OFFSET(Capital_2!$D$2,base_minorista!A1342,0)</f>
        <v>3.5277001527594574</v>
      </c>
      <c r="N1342">
        <f>+HLOOKUP(VLOOKUP($B1342,$Q$2:$R$42,2,0),costo_laboral!$E$2:$AZ$99,base_minorista!$A1342,0)</f>
        <v>0</v>
      </c>
      <c r="O1342">
        <f>+HLOOKUP(VLOOKUP($B1342,$Q$2:$R$42,2,0),Participacion2!$D$2:$AO$99,base_minorista!$A1342,0)</f>
        <v>0</v>
      </c>
    </row>
    <row r="1343" spans="1:15" ht="16.5" x14ac:dyDescent="0.3">
      <c r="A1343">
        <v>79</v>
      </c>
      <c r="B1343">
        <v>14</v>
      </c>
      <c r="C1343">
        <v>78</v>
      </c>
      <c r="D1343" s="3">
        <v>43251</v>
      </c>
      <c r="E1343" s="33">
        <v>18</v>
      </c>
      <c r="F1343">
        <v>1</v>
      </c>
      <c r="G1343">
        <f>+HLOOKUP(VLOOKUP($B1343,$Q$2:$R$42,2,0),costos_sf!$D$2:$AY$99,base_minorista!$A1343,0)</f>
        <v>0</v>
      </c>
      <c r="H1343">
        <f>+HLOOKUP(VLOOKUP($B1343,$Q$2:$R$42,2,0),creditos_sf!$D$2:$AY$99,base_minorista!$A1343,0)</f>
        <v>0</v>
      </c>
      <c r="I1343">
        <f>+HLOOKUP(VLOOKUP($B1343,$Q$2:$R$42,2,0),creditos_sf!$D$103:$AY$200,base_minorista!$A1343,0)</f>
        <v>0</v>
      </c>
      <c r="J1343">
        <f>+HLOOKUP(VLOOKUP($B1343,$Q$2:$R$42,2,0),Costo_fondeo!$D$3:$AY$100,base_minorista!$A1343,0)</f>
        <v>0</v>
      </c>
      <c r="K1343">
        <f>+HLOOKUP(VLOOKUP($B1343,$Q$2:$R$42,2,0),Costo_provisiones!$D$3:$AY$100,base_minorista!$A1343,0)</f>
        <v>0</v>
      </c>
      <c r="L1343">
        <f>+HLOOKUP(VLOOKUP($B1343,$Q$2:$R$42,2,0),Morosidad_control!$D$4:$AY$101,base_minorista!$A1343,0)</f>
        <v>0</v>
      </c>
      <c r="M1343">
        <f ca="1">+OFFSET(Capital_2!$D$2,base_minorista!A1343,0)</f>
        <v>3.5069368282381337</v>
      </c>
      <c r="N1343">
        <f>+HLOOKUP(VLOOKUP($B1343,$Q$2:$R$42,2,0),costo_laboral!$E$2:$AZ$99,base_minorista!$A1343,0)</f>
        <v>0</v>
      </c>
      <c r="O1343">
        <f>+HLOOKUP(VLOOKUP($B1343,$Q$2:$R$42,2,0),Participacion2!$D$2:$AO$99,base_minorista!$A1343,0)</f>
        <v>0</v>
      </c>
    </row>
    <row r="1344" spans="1:15" ht="16.5" x14ac:dyDescent="0.3">
      <c r="A1344">
        <v>80</v>
      </c>
      <c r="B1344">
        <v>14</v>
      </c>
      <c r="C1344">
        <v>79</v>
      </c>
      <c r="D1344" s="3">
        <v>43281</v>
      </c>
      <c r="E1344" s="33">
        <v>18</v>
      </c>
      <c r="F1344">
        <v>1</v>
      </c>
      <c r="G1344">
        <f>+HLOOKUP(VLOOKUP($B1344,$Q$2:$R$42,2,0),costos_sf!$D$2:$AY$99,base_minorista!$A1344,0)</f>
        <v>0</v>
      </c>
      <c r="H1344">
        <f>+HLOOKUP(VLOOKUP($B1344,$Q$2:$R$42,2,0),creditos_sf!$D$2:$AY$99,base_minorista!$A1344,0)</f>
        <v>0</v>
      </c>
      <c r="I1344">
        <f>+HLOOKUP(VLOOKUP($B1344,$Q$2:$R$42,2,0),creditos_sf!$D$103:$AY$200,base_minorista!$A1344,0)</f>
        <v>0</v>
      </c>
      <c r="J1344">
        <f>+HLOOKUP(VLOOKUP($B1344,$Q$2:$R$42,2,0),Costo_fondeo!$D$3:$AY$100,base_minorista!$A1344,0)</f>
        <v>0</v>
      </c>
      <c r="K1344">
        <f>+HLOOKUP(VLOOKUP($B1344,$Q$2:$R$42,2,0),Costo_provisiones!$D$3:$AY$100,base_minorista!$A1344,0)</f>
        <v>0</v>
      </c>
      <c r="L1344">
        <f>+HLOOKUP(VLOOKUP($B1344,$Q$2:$R$42,2,0),Morosidad_control!$D$4:$AY$101,base_minorista!$A1344,0)</f>
        <v>0</v>
      </c>
      <c r="M1344">
        <f ca="1">+OFFSET(Capital_2!$D$2,base_minorista!A1344,0)</f>
        <v>3.4861804073665166</v>
      </c>
      <c r="N1344">
        <f>+HLOOKUP(VLOOKUP($B1344,$Q$2:$R$42,2,0),costo_laboral!$E$2:$AZ$99,base_minorista!$A1344,0)</f>
        <v>0</v>
      </c>
      <c r="O1344">
        <f>+HLOOKUP(VLOOKUP($B1344,$Q$2:$R$42,2,0),Participacion2!$D$2:$AO$99,base_minorista!$A1344,0)</f>
        <v>0</v>
      </c>
    </row>
    <row r="1345" spans="1:15" ht="16.5" x14ac:dyDescent="0.3">
      <c r="A1345">
        <v>81</v>
      </c>
      <c r="B1345">
        <v>14</v>
      </c>
      <c r="C1345">
        <v>80</v>
      </c>
      <c r="D1345" s="3">
        <v>43312</v>
      </c>
      <c r="E1345" s="33">
        <v>18</v>
      </c>
      <c r="F1345">
        <v>1</v>
      </c>
      <c r="G1345">
        <f>+HLOOKUP(VLOOKUP($B1345,$Q$2:$R$42,2,0),costos_sf!$D$2:$AY$99,base_minorista!$A1345,0)</f>
        <v>0</v>
      </c>
      <c r="H1345">
        <f>+HLOOKUP(VLOOKUP($B1345,$Q$2:$R$42,2,0),creditos_sf!$D$2:$AY$99,base_minorista!$A1345,0)</f>
        <v>0</v>
      </c>
      <c r="I1345">
        <f>+HLOOKUP(VLOOKUP($B1345,$Q$2:$R$42,2,0),creditos_sf!$D$103:$AY$200,base_minorista!$A1345,0)</f>
        <v>0</v>
      </c>
      <c r="J1345">
        <f>+HLOOKUP(VLOOKUP($B1345,$Q$2:$R$42,2,0),Costo_fondeo!$D$3:$AY$100,base_minorista!$A1345,0)</f>
        <v>0</v>
      </c>
      <c r="K1345">
        <f>+HLOOKUP(VLOOKUP($B1345,$Q$2:$R$42,2,0),Costo_provisiones!$D$3:$AY$100,base_minorista!$A1345,0)</f>
        <v>0</v>
      </c>
      <c r="L1345">
        <f>+HLOOKUP(VLOOKUP($B1345,$Q$2:$R$42,2,0),Morosidad_control!$D$4:$AY$101,base_minorista!$A1345,0)</f>
        <v>0</v>
      </c>
      <c r="M1345">
        <f ca="1">+OFFSET(Capital_2!$D$2,base_minorista!A1345,0)</f>
        <v>3.4635993253239059</v>
      </c>
      <c r="N1345">
        <f>+HLOOKUP(VLOOKUP($B1345,$Q$2:$R$42,2,0),costo_laboral!$E$2:$AZ$99,base_minorista!$A1345,0)</f>
        <v>0</v>
      </c>
      <c r="O1345">
        <f>+HLOOKUP(VLOOKUP($B1345,$Q$2:$R$42,2,0),Participacion2!$D$2:$AO$99,base_minorista!$A1345,0)</f>
        <v>0</v>
      </c>
    </row>
    <row r="1346" spans="1:15" ht="16.5" x14ac:dyDescent="0.3">
      <c r="A1346">
        <v>82</v>
      </c>
      <c r="B1346">
        <v>14</v>
      </c>
      <c r="C1346">
        <v>81</v>
      </c>
      <c r="D1346" s="3">
        <v>43343</v>
      </c>
      <c r="E1346" s="33">
        <v>18</v>
      </c>
      <c r="F1346">
        <v>1</v>
      </c>
      <c r="G1346">
        <f>+HLOOKUP(VLOOKUP($B1346,$Q$2:$R$42,2,0),costos_sf!$D$2:$AY$99,base_minorista!$A1346,0)</f>
        <v>0</v>
      </c>
      <c r="H1346">
        <f>+HLOOKUP(VLOOKUP($B1346,$Q$2:$R$42,2,0),creditos_sf!$D$2:$AY$99,base_minorista!$A1346,0)</f>
        <v>0</v>
      </c>
      <c r="I1346">
        <f>+HLOOKUP(VLOOKUP($B1346,$Q$2:$R$42,2,0),creditos_sf!$D$103:$AY$200,base_minorista!$A1346,0)</f>
        <v>0</v>
      </c>
      <c r="J1346">
        <f>+HLOOKUP(VLOOKUP($B1346,$Q$2:$R$42,2,0),Costo_fondeo!$D$3:$AY$100,base_minorista!$A1346,0)</f>
        <v>0</v>
      </c>
      <c r="K1346">
        <f>+HLOOKUP(VLOOKUP($B1346,$Q$2:$R$42,2,0),Costo_provisiones!$D$3:$AY$100,base_minorista!$A1346,0)</f>
        <v>0</v>
      </c>
      <c r="L1346">
        <f>+HLOOKUP(VLOOKUP($B1346,$Q$2:$R$42,2,0),Morosidad_control!$D$4:$AY$101,base_minorista!$A1346,0)</f>
        <v>0</v>
      </c>
      <c r="M1346">
        <f ca="1">+OFFSET(Capital_2!$D$2,base_minorista!A1346,0)</f>
        <v>3.442349118867654</v>
      </c>
      <c r="N1346">
        <f>+HLOOKUP(VLOOKUP($B1346,$Q$2:$R$42,2,0),costo_laboral!$E$2:$AZ$99,base_minorista!$A1346,0)</f>
        <v>0</v>
      </c>
      <c r="O1346">
        <f>+HLOOKUP(VLOOKUP($B1346,$Q$2:$R$42,2,0),Participacion2!$D$2:$AO$99,base_minorista!$A1346,0)</f>
        <v>0</v>
      </c>
    </row>
    <row r="1347" spans="1:15" ht="16.5" x14ac:dyDescent="0.3">
      <c r="A1347">
        <v>83</v>
      </c>
      <c r="B1347">
        <v>14</v>
      </c>
      <c r="C1347">
        <v>82</v>
      </c>
      <c r="D1347" s="3">
        <v>43373</v>
      </c>
      <c r="E1347" s="33">
        <v>18</v>
      </c>
      <c r="F1347">
        <v>1</v>
      </c>
      <c r="G1347">
        <f>+HLOOKUP(VLOOKUP($B1347,$Q$2:$R$42,2,0),costos_sf!$D$2:$AY$99,base_minorista!$A1347,0)</f>
        <v>0</v>
      </c>
      <c r="H1347">
        <f>+HLOOKUP(VLOOKUP($B1347,$Q$2:$R$42,2,0),creditos_sf!$D$2:$AY$99,base_minorista!$A1347,0)</f>
        <v>0</v>
      </c>
      <c r="I1347">
        <f>+HLOOKUP(VLOOKUP($B1347,$Q$2:$R$42,2,0),creditos_sf!$D$103:$AY$200,base_minorista!$A1347,0)</f>
        <v>0</v>
      </c>
      <c r="J1347">
        <f>+HLOOKUP(VLOOKUP($B1347,$Q$2:$R$42,2,0),Costo_fondeo!$D$3:$AY$100,base_minorista!$A1347,0)</f>
        <v>0</v>
      </c>
      <c r="K1347">
        <f>+HLOOKUP(VLOOKUP($B1347,$Q$2:$R$42,2,0),Costo_provisiones!$D$3:$AY$100,base_minorista!$A1347,0)</f>
        <v>0</v>
      </c>
      <c r="L1347">
        <f>+HLOOKUP(VLOOKUP($B1347,$Q$2:$R$42,2,0),Morosidad_control!$D$4:$AY$101,base_minorista!$A1347,0)</f>
        <v>0</v>
      </c>
      <c r="M1347">
        <f ca="1">+OFFSET(Capital_2!$D$2,base_minorista!A1347,0)</f>
        <v>3.430093895939399</v>
      </c>
      <c r="N1347">
        <f>+HLOOKUP(VLOOKUP($B1347,$Q$2:$R$42,2,0),costo_laboral!$E$2:$AZ$99,base_minorista!$A1347,0)</f>
        <v>0</v>
      </c>
      <c r="O1347">
        <f>+HLOOKUP(VLOOKUP($B1347,$Q$2:$R$42,2,0),Participacion2!$D$2:$AO$99,base_minorista!$A1347,0)</f>
        <v>0</v>
      </c>
    </row>
    <row r="1348" spans="1:15" ht="16.5" x14ac:dyDescent="0.3">
      <c r="A1348">
        <v>84</v>
      </c>
      <c r="B1348">
        <v>14</v>
      </c>
      <c r="C1348">
        <v>83</v>
      </c>
      <c r="D1348" s="3">
        <v>43404</v>
      </c>
      <c r="E1348" s="33">
        <v>18</v>
      </c>
      <c r="F1348">
        <v>1</v>
      </c>
      <c r="G1348">
        <f>+HLOOKUP(VLOOKUP($B1348,$Q$2:$R$42,2,0),costos_sf!$D$2:$AY$99,base_minorista!$A1348,0)</f>
        <v>0</v>
      </c>
      <c r="H1348">
        <f>+HLOOKUP(VLOOKUP($B1348,$Q$2:$R$42,2,0),creditos_sf!$D$2:$AY$99,base_minorista!$A1348,0)</f>
        <v>0</v>
      </c>
      <c r="I1348">
        <f>+HLOOKUP(VLOOKUP($B1348,$Q$2:$R$42,2,0),creditos_sf!$D$103:$AY$200,base_minorista!$A1348,0)</f>
        <v>0</v>
      </c>
      <c r="J1348">
        <f>+HLOOKUP(VLOOKUP($B1348,$Q$2:$R$42,2,0),Costo_fondeo!$D$3:$AY$100,base_minorista!$A1348,0)</f>
        <v>0</v>
      </c>
      <c r="K1348">
        <f>+HLOOKUP(VLOOKUP($B1348,$Q$2:$R$42,2,0),Costo_provisiones!$D$3:$AY$100,base_minorista!$A1348,0)</f>
        <v>0</v>
      </c>
      <c r="L1348">
        <f>+HLOOKUP(VLOOKUP($B1348,$Q$2:$R$42,2,0),Morosidad_control!$D$4:$AY$101,base_minorista!$A1348,0)</f>
        <v>0</v>
      </c>
      <c r="M1348">
        <f ca="1">+OFFSET(Capital_2!$D$2,base_minorista!A1348,0)</f>
        <v>3.4233579602032216</v>
      </c>
      <c r="N1348">
        <f>+HLOOKUP(VLOOKUP($B1348,$Q$2:$R$42,2,0),costo_laboral!$E$2:$AZ$99,base_minorista!$A1348,0)</f>
        <v>0</v>
      </c>
      <c r="O1348">
        <f>+HLOOKUP(VLOOKUP($B1348,$Q$2:$R$42,2,0),Participacion2!$D$2:$AO$99,base_minorista!$A1348,0)</f>
        <v>0</v>
      </c>
    </row>
    <row r="1349" spans="1:15" ht="16.5" x14ac:dyDescent="0.3">
      <c r="A1349">
        <v>85</v>
      </c>
      <c r="B1349">
        <v>14</v>
      </c>
      <c r="C1349">
        <v>84</v>
      </c>
      <c r="D1349" s="3">
        <v>43434</v>
      </c>
      <c r="E1349" s="33">
        <v>18</v>
      </c>
      <c r="F1349">
        <v>1</v>
      </c>
      <c r="G1349">
        <f>+HLOOKUP(VLOOKUP($B1349,$Q$2:$R$42,2,0),costos_sf!$D$2:$AY$99,base_minorista!$A1349,0)</f>
        <v>0</v>
      </c>
      <c r="H1349">
        <f>+HLOOKUP(VLOOKUP($B1349,$Q$2:$R$42,2,0),creditos_sf!$D$2:$AY$99,base_minorista!$A1349,0)</f>
        <v>0</v>
      </c>
      <c r="I1349">
        <f>+HLOOKUP(VLOOKUP($B1349,$Q$2:$R$42,2,0),creditos_sf!$D$103:$AY$200,base_minorista!$A1349,0)</f>
        <v>0</v>
      </c>
      <c r="J1349">
        <f>+HLOOKUP(VLOOKUP($B1349,$Q$2:$R$42,2,0),Costo_fondeo!$D$3:$AY$100,base_minorista!$A1349,0)</f>
        <v>0</v>
      </c>
      <c r="K1349">
        <f>+HLOOKUP(VLOOKUP($B1349,$Q$2:$R$42,2,0),Costo_provisiones!$D$3:$AY$100,base_minorista!$A1349,0)</f>
        <v>0</v>
      </c>
      <c r="L1349">
        <f>+HLOOKUP(VLOOKUP($B1349,$Q$2:$R$42,2,0),Morosidad_control!$D$4:$AY$101,base_minorista!$A1349,0)</f>
        <v>0</v>
      </c>
      <c r="M1349">
        <f ca="1">+OFFSET(Capital_2!$D$2,base_minorista!A1349,0)</f>
        <v>3.4154915843908498</v>
      </c>
      <c r="N1349">
        <f>+HLOOKUP(VLOOKUP($B1349,$Q$2:$R$42,2,0),costo_laboral!$E$2:$AZ$99,base_minorista!$A1349,0)</f>
        <v>0</v>
      </c>
      <c r="O1349">
        <f>+HLOOKUP(VLOOKUP($B1349,$Q$2:$R$42,2,0),Participacion2!$D$2:$AO$99,base_minorista!$A1349,0)</f>
        <v>0</v>
      </c>
    </row>
    <row r="1350" spans="1:15" ht="16.5" x14ac:dyDescent="0.3">
      <c r="A1350">
        <v>86</v>
      </c>
      <c r="B1350">
        <v>14</v>
      </c>
      <c r="C1350">
        <v>85</v>
      </c>
      <c r="D1350" s="3">
        <v>43465</v>
      </c>
      <c r="E1350" s="33">
        <v>18</v>
      </c>
      <c r="F1350">
        <v>1</v>
      </c>
      <c r="G1350">
        <f>+HLOOKUP(VLOOKUP($B1350,$Q$2:$R$42,2,0),costos_sf!$D$2:$AY$99,base_minorista!$A1350,0)</f>
        <v>0</v>
      </c>
      <c r="H1350">
        <f>+HLOOKUP(VLOOKUP($B1350,$Q$2:$R$42,2,0),creditos_sf!$D$2:$AY$99,base_minorista!$A1350,0)</f>
        <v>0</v>
      </c>
      <c r="I1350">
        <f>+HLOOKUP(VLOOKUP($B1350,$Q$2:$R$42,2,0),creditos_sf!$D$103:$AY$200,base_minorista!$A1350,0)</f>
        <v>0</v>
      </c>
      <c r="J1350">
        <f>+HLOOKUP(VLOOKUP($B1350,$Q$2:$R$42,2,0),Costo_fondeo!$D$3:$AY$100,base_minorista!$A1350,0)</f>
        <v>0</v>
      </c>
      <c r="K1350">
        <f>+HLOOKUP(VLOOKUP($B1350,$Q$2:$R$42,2,0),Costo_provisiones!$D$3:$AY$100,base_minorista!$A1350,0)</f>
        <v>0</v>
      </c>
      <c r="L1350">
        <f>+HLOOKUP(VLOOKUP($B1350,$Q$2:$R$42,2,0),Morosidad_control!$D$4:$AY$101,base_minorista!$A1350,0)</f>
        <v>0</v>
      </c>
      <c r="M1350">
        <f ca="1">+OFFSET(Capital_2!$D$2,base_minorista!A1350,0)</f>
        <v>3.4351377010367652</v>
      </c>
      <c r="N1350">
        <f>+HLOOKUP(VLOOKUP($B1350,$Q$2:$R$42,2,0),costo_laboral!$E$2:$AZ$99,base_minorista!$A1350,0)</f>
        <v>0</v>
      </c>
      <c r="O1350">
        <f>+HLOOKUP(VLOOKUP($B1350,$Q$2:$R$42,2,0),Participacion2!$D$2:$AO$99,base_minorista!$A1350,0)</f>
        <v>0</v>
      </c>
    </row>
    <row r="1351" spans="1:15" ht="16.5" x14ac:dyDescent="0.3">
      <c r="A1351">
        <v>87</v>
      </c>
      <c r="B1351">
        <v>14</v>
      </c>
      <c r="C1351">
        <v>86</v>
      </c>
      <c r="D1351" s="3">
        <v>43496</v>
      </c>
      <c r="E1351" s="33">
        <v>19</v>
      </c>
      <c r="F1351">
        <v>1</v>
      </c>
      <c r="G1351">
        <f>+HLOOKUP(VLOOKUP($B1351,$Q$2:$R$42,2,0),costos_sf!$D$2:$AY$99,base_minorista!$A1351,0)</f>
        <v>0</v>
      </c>
      <c r="H1351">
        <f>+HLOOKUP(VLOOKUP($B1351,$Q$2:$R$42,2,0),creditos_sf!$D$2:$AY$99,base_minorista!$A1351,0)</f>
        <v>0</v>
      </c>
      <c r="I1351">
        <f>+HLOOKUP(VLOOKUP($B1351,$Q$2:$R$42,2,0),creditos_sf!$D$103:$AY$200,base_minorista!$A1351,0)</f>
        <v>0</v>
      </c>
      <c r="J1351">
        <f>+HLOOKUP(VLOOKUP($B1351,$Q$2:$R$42,2,0),Costo_fondeo!$D$3:$AY$100,base_minorista!$A1351,0)</f>
        <v>0</v>
      </c>
      <c r="K1351">
        <f>+HLOOKUP(VLOOKUP($B1351,$Q$2:$R$42,2,0),Costo_provisiones!$D$3:$AY$100,base_minorista!$A1351,0)</f>
        <v>0</v>
      </c>
      <c r="L1351">
        <f>+HLOOKUP(VLOOKUP($B1351,$Q$2:$R$42,2,0),Morosidad_control!$D$4:$AY$101,base_minorista!$A1351,0)</f>
        <v>0</v>
      </c>
      <c r="M1351">
        <f ca="1">+OFFSET(Capital_2!$D$2,base_minorista!A1351,0)</f>
        <v>3.144198069372997</v>
      </c>
      <c r="N1351">
        <f>+HLOOKUP(VLOOKUP($B1351,$Q$2:$R$42,2,0),costo_laboral!$E$2:$AZ$99,base_minorista!$A1351,0)</f>
        <v>0</v>
      </c>
      <c r="O1351">
        <f>+HLOOKUP(VLOOKUP($B1351,$Q$2:$R$42,2,0),Participacion2!$D$2:$AO$99,base_minorista!$A1351,0)</f>
        <v>0</v>
      </c>
    </row>
    <row r="1352" spans="1:15" ht="16.5" x14ac:dyDescent="0.3">
      <c r="A1352">
        <v>88</v>
      </c>
      <c r="B1352">
        <v>14</v>
      </c>
      <c r="C1352">
        <v>87</v>
      </c>
      <c r="D1352" s="3">
        <v>43524</v>
      </c>
      <c r="E1352" s="33">
        <v>19</v>
      </c>
      <c r="F1352">
        <v>1</v>
      </c>
      <c r="G1352">
        <f>+HLOOKUP(VLOOKUP($B1352,$Q$2:$R$42,2,0),costos_sf!$D$2:$AY$99,base_minorista!$A1352,0)</f>
        <v>0</v>
      </c>
      <c r="H1352">
        <f>+HLOOKUP(VLOOKUP($B1352,$Q$2:$R$42,2,0),creditos_sf!$D$2:$AY$99,base_minorista!$A1352,0)</f>
        <v>0</v>
      </c>
      <c r="I1352">
        <f>+HLOOKUP(VLOOKUP($B1352,$Q$2:$R$42,2,0),creditos_sf!$D$103:$AY$200,base_minorista!$A1352,0)</f>
        <v>0</v>
      </c>
      <c r="J1352">
        <f>+HLOOKUP(VLOOKUP($B1352,$Q$2:$R$42,2,0),Costo_fondeo!$D$3:$AY$100,base_minorista!$A1352,0)</f>
        <v>0</v>
      </c>
      <c r="K1352">
        <f>+HLOOKUP(VLOOKUP($B1352,$Q$2:$R$42,2,0),Costo_provisiones!$D$3:$AY$100,base_minorista!$A1352,0)</f>
        <v>0</v>
      </c>
      <c r="L1352">
        <f>+HLOOKUP(VLOOKUP($B1352,$Q$2:$R$42,2,0),Morosidad_control!$D$4:$AY$101,base_minorista!$A1352,0)</f>
        <v>0</v>
      </c>
      <c r="M1352">
        <f ca="1">+OFFSET(Capital_2!$D$2,base_minorista!A1352,0)</f>
        <v>3.1750048296191844</v>
      </c>
      <c r="N1352">
        <f>+HLOOKUP(VLOOKUP($B1352,$Q$2:$R$42,2,0),costo_laboral!$E$2:$AZ$99,base_minorista!$A1352,0)</f>
        <v>0</v>
      </c>
      <c r="O1352">
        <f>+HLOOKUP(VLOOKUP($B1352,$Q$2:$R$42,2,0),Participacion2!$D$2:$AO$99,base_minorista!$A1352,0)</f>
        <v>0</v>
      </c>
    </row>
    <row r="1353" spans="1:15" ht="16.5" x14ac:dyDescent="0.3">
      <c r="A1353">
        <v>89</v>
      </c>
      <c r="B1353">
        <v>14</v>
      </c>
      <c r="C1353">
        <v>88</v>
      </c>
      <c r="D1353" s="3">
        <v>43555</v>
      </c>
      <c r="E1353" s="33">
        <v>19</v>
      </c>
      <c r="F1353">
        <v>1</v>
      </c>
      <c r="G1353">
        <f>+HLOOKUP(VLOOKUP($B1353,$Q$2:$R$42,2,0),costos_sf!$D$2:$AY$99,base_minorista!$A1353,0)</f>
        <v>0</v>
      </c>
      <c r="H1353">
        <f>+HLOOKUP(VLOOKUP($B1353,$Q$2:$R$42,2,0),creditos_sf!$D$2:$AY$99,base_minorista!$A1353,0)</f>
        <v>0</v>
      </c>
      <c r="I1353">
        <f>+HLOOKUP(VLOOKUP($B1353,$Q$2:$R$42,2,0),creditos_sf!$D$103:$AY$200,base_minorista!$A1353,0)</f>
        <v>0</v>
      </c>
      <c r="J1353">
        <f>+HLOOKUP(VLOOKUP($B1353,$Q$2:$R$42,2,0),Costo_fondeo!$D$3:$AY$100,base_minorista!$A1353,0)</f>
        <v>0</v>
      </c>
      <c r="K1353">
        <f>+HLOOKUP(VLOOKUP($B1353,$Q$2:$R$42,2,0),Costo_provisiones!$D$3:$AY$100,base_minorista!$A1353,0)</f>
        <v>0</v>
      </c>
      <c r="L1353">
        <f>+HLOOKUP(VLOOKUP($B1353,$Q$2:$R$42,2,0),Morosidad_control!$D$4:$AY$101,base_minorista!$A1353,0)</f>
        <v>0</v>
      </c>
      <c r="M1353">
        <f ca="1">+OFFSET(Capital_2!$D$2,base_minorista!A1353,0)</f>
        <v>3.2070490236396596</v>
      </c>
      <c r="N1353">
        <f>+HLOOKUP(VLOOKUP($B1353,$Q$2:$R$42,2,0),costo_laboral!$E$2:$AZ$99,base_minorista!$A1353,0)</f>
        <v>0</v>
      </c>
      <c r="O1353">
        <f>+HLOOKUP(VLOOKUP($B1353,$Q$2:$R$42,2,0),Participacion2!$D$2:$AO$99,base_minorista!$A1353,0)</f>
        <v>0</v>
      </c>
    </row>
    <row r="1354" spans="1:15" ht="16.5" x14ac:dyDescent="0.3">
      <c r="A1354">
        <v>90</v>
      </c>
      <c r="B1354">
        <v>14</v>
      </c>
      <c r="C1354">
        <v>89</v>
      </c>
      <c r="D1354" s="3">
        <v>43585</v>
      </c>
      <c r="E1354" s="33">
        <v>19</v>
      </c>
      <c r="F1354">
        <v>1</v>
      </c>
      <c r="G1354">
        <f>+HLOOKUP(VLOOKUP($B1354,$Q$2:$R$42,2,0),costos_sf!$D$2:$AY$99,base_minorista!$A1354,0)</f>
        <v>0</v>
      </c>
      <c r="H1354">
        <f>+HLOOKUP(VLOOKUP($B1354,$Q$2:$R$42,2,0),creditos_sf!$D$2:$AY$99,base_minorista!$A1354,0)</f>
        <v>0</v>
      </c>
      <c r="I1354">
        <f>+HLOOKUP(VLOOKUP($B1354,$Q$2:$R$42,2,0),creditos_sf!$D$103:$AY$200,base_minorista!$A1354,0)</f>
        <v>0</v>
      </c>
      <c r="J1354">
        <f>+HLOOKUP(VLOOKUP($B1354,$Q$2:$R$42,2,0),Costo_fondeo!$D$3:$AY$100,base_minorista!$A1354,0)</f>
        <v>0</v>
      </c>
      <c r="K1354">
        <f>+HLOOKUP(VLOOKUP($B1354,$Q$2:$R$42,2,0),Costo_provisiones!$D$3:$AY$100,base_minorista!$A1354,0)</f>
        <v>0</v>
      </c>
      <c r="L1354">
        <f>+HLOOKUP(VLOOKUP($B1354,$Q$2:$R$42,2,0),Morosidad_control!$D$4:$AY$101,base_minorista!$A1354,0)</f>
        <v>0</v>
      </c>
      <c r="M1354">
        <f ca="1">+OFFSET(Capital_2!$D$2,base_minorista!A1354,0)</f>
        <v>3.2607827391957867</v>
      </c>
      <c r="N1354">
        <f>+HLOOKUP(VLOOKUP($B1354,$Q$2:$R$42,2,0),costo_laboral!$E$2:$AZ$99,base_minorista!$A1354,0)</f>
        <v>0</v>
      </c>
      <c r="O1354">
        <f>+HLOOKUP(VLOOKUP($B1354,$Q$2:$R$42,2,0),Participacion2!$D$2:$AO$99,base_minorista!$A1354,0)</f>
        <v>0</v>
      </c>
    </row>
    <row r="1355" spans="1:15" ht="16.5" x14ac:dyDescent="0.3">
      <c r="A1355">
        <v>91</v>
      </c>
      <c r="B1355">
        <v>14</v>
      </c>
      <c r="C1355">
        <v>90</v>
      </c>
      <c r="D1355" s="3">
        <v>43616</v>
      </c>
      <c r="E1355" s="33">
        <v>19</v>
      </c>
      <c r="F1355">
        <v>1</v>
      </c>
      <c r="G1355">
        <f>+HLOOKUP(VLOOKUP($B1355,$Q$2:$R$42,2,0),costos_sf!$D$2:$AY$99,base_minorista!$A1355,0)</f>
        <v>0</v>
      </c>
      <c r="H1355">
        <f>+HLOOKUP(VLOOKUP($B1355,$Q$2:$R$42,2,0),creditos_sf!$D$2:$AY$99,base_minorista!$A1355,0)</f>
        <v>0</v>
      </c>
      <c r="I1355">
        <f>+HLOOKUP(VLOOKUP($B1355,$Q$2:$R$42,2,0),creditos_sf!$D$103:$AY$200,base_minorista!$A1355,0)</f>
        <v>0</v>
      </c>
      <c r="J1355">
        <f>+HLOOKUP(VLOOKUP($B1355,$Q$2:$R$42,2,0),Costo_fondeo!$D$3:$AY$100,base_minorista!$A1355,0)</f>
        <v>0</v>
      </c>
      <c r="K1355">
        <f>+HLOOKUP(VLOOKUP($B1355,$Q$2:$R$42,2,0),Costo_provisiones!$D$3:$AY$100,base_minorista!$A1355,0)</f>
        <v>0</v>
      </c>
      <c r="L1355">
        <f>+HLOOKUP(VLOOKUP($B1355,$Q$2:$R$42,2,0),Morosidad_control!$D$4:$AY$101,base_minorista!$A1355,0)</f>
        <v>0</v>
      </c>
      <c r="M1355">
        <f ca="1">+OFFSET(Capital_2!$D$2,base_minorista!A1355,0)</f>
        <v>3.2822741119614118</v>
      </c>
      <c r="N1355">
        <f>+HLOOKUP(VLOOKUP($B1355,$Q$2:$R$42,2,0),costo_laboral!$E$2:$AZ$99,base_minorista!$A1355,0)</f>
        <v>0</v>
      </c>
      <c r="O1355">
        <f>+HLOOKUP(VLOOKUP($B1355,$Q$2:$R$42,2,0),Participacion2!$D$2:$AO$99,base_minorista!$A1355,0)</f>
        <v>0</v>
      </c>
    </row>
    <row r="1356" spans="1:15" ht="16.5" x14ac:dyDescent="0.3">
      <c r="A1356">
        <v>92</v>
      </c>
      <c r="B1356">
        <v>14</v>
      </c>
      <c r="C1356">
        <v>91</v>
      </c>
      <c r="D1356" s="3">
        <v>43646</v>
      </c>
      <c r="E1356" s="33">
        <v>19</v>
      </c>
      <c r="F1356">
        <v>1</v>
      </c>
      <c r="G1356">
        <f>+HLOOKUP(VLOOKUP($B1356,$Q$2:$R$42,2,0),costos_sf!$D$2:$AY$99,base_minorista!$A1356,0)</f>
        <v>0</v>
      </c>
      <c r="H1356">
        <f>+HLOOKUP(VLOOKUP($B1356,$Q$2:$R$42,2,0),creditos_sf!$D$2:$AY$99,base_minorista!$A1356,0)</f>
        <v>0</v>
      </c>
      <c r="I1356">
        <f>+HLOOKUP(VLOOKUP($B1356,$Q$2:$R$42,2,0),creditos_sf!$D$103:$AY$200,base_minorista!$A1356,0)</f>
        <v>0</v>
      </c>
      <c r="J1356">
        <f>+HLOOKUP(VLOOKUP($B1356,$Q$2:$R$42,2,0),Costo_fondeo!$D$3:$AY$100,base_minorista!$A1356,0)</f>
        <v>0</v>
      </c>
      <c r="K1356">
        <f>+HLOOKUP(VLOOKUP($B1356,$Q$2:$R$42,2,0),Costo_provisiones!$D$3:$AY$100,base_minorista!$A1356,0)</f>
        <v>0</v>
      </c>
      <c r="L1356">
        <f>+HLOOKUP(VLOOKUP($B1356,$Q$2:$R$42,2,0),Morosidad_control!$D$4:$AY$101,base_minorista!$A1356,0)</f>
        <v>0</v>
      </c>
      <c r="M1356">
        <f ca="1">+OFFSET(Capital_2!$D$2,base_minorista!A1356,0)</f>
        <v>3.3170358226156935</v>
      </c>
      <c r="N1356">
        <f>+HLOOKUP(VLOOKUP($B1356,$Q$2:$R$42,2,0),costo_laboral!$E$2:$AZ$99,base_minorista!$A1356,0)</f>
        <v>0</v>
      </c>
      <c r="O1356">
        <f>+HLOOKUP(VLOOKUP($B1356,$Q$2:$R$42,2,0),Participacion2!$D$2:$AO$99,base_minorista!$A1356,0)</f>
        <v>0</v>
      </c>
    </row>
    <row r="1357" spans="1:15" ht="16.5" x14ac:dyDescent="0.3">
      <c r="A1357">
        <v>93</v>
      </c>
      <c r="B1357">
        <v>14</v>
      </c>
      <c r="C1357">
        <v>92</v>
      </c>
      <c r="D1357" s="3">
        <v>43677</v>
      </c>
      <c r="E1357" s="33">
        <v>19</v>
      </c>
      <c r="F1357">
        <v>1</v>
      </c>
      <c r="G1357">
        <f>+HLOOKUP(VLOOKUP($B1357,$Q$2:$R$42,2,0),costos_sf!$D$2:$AY$99,base_minorista!$A1357,0)</f>
        <v>0</v>
      </c>
      <c r="H1357">
        <f>+HLOOKUP(VLOOKUP($B1357,$Q$2:$R$42,2,0),creditos_sf!$D$2:$AY$99,base_minorista!$A1357,0)</f>
        <v>0</v>
      </c>
      <c r="I1357">
        <f>+HLOOKUP(VLOOKUP($B1357,$Q$2:$R$42,2,0),creditos_sf!$D$103:$AY$200,base_minorista!$A1357,0)</f>
        <v>0</v>
      </c>
      <c r="J1357">
        <f>+HLOOKUP(VLOOKUP($B1357,$Q$2:$R$42,2,0),Costo_fondeo!$D$3:$AY$100,base_minorista!$A1357,0)</f>
        <v>0</v>
      </c>
      <c r="K1357">
        <f>+HLOOKUP(VLOOKUP($B1357,$Q$2:$R$42,2,0),Costo_provisiones!$D$3:$AY$100,base_minorista!$A1357,0)</f>
        <v>0</v>
      </c>
      <c r="L1357">
        <f>+HLOOKUP(VLOOKUP($B1357,$Q$2:$R$42,2,0),Morosidad_control!$D$4:$AY$101,base_minorista!$A1357,0)</f>
        <v>0</v>
      </c>
      <c r="M1357">
        <f ca="1">+OFFSET(Capital_2!$D$2,base_minorista!A1357,0)</f>
        <v>3.3472847310217735</v>
      </c>
      <c r="N1357">
        <f>+HLOOKUP(VLOOKUP($B1357,$Q$2:$R$42,2,0),costo_laboral!$E$2:$AZ$99,base_minorista!$A1357,0)</f>
        <v>0</v>
      </c>
      <c r="O1357">
        <f>+HLOOKUP(VLOOKUP($B1357,$Q$2:$R$42,2,0),Participacion2!$D$2:$AO$99,base_minorista!$A1357,0)</f>
        <v>0</v>
      </c>
    </row>
    <row r="1358" spans="1:15" ht="16.5" x14ac:dyDescent="0.3">
      <c r="A1358">
        <v>94</v>
      </c>
      <c r="B1358">
        <v>14</v>
      </c>
      <c r="C1358">
        <v>93</v>
      </c>
      <c r="D1358" s="3">
        <v>43708</v>
      </c>
      <c r="E1358" s="33">
        <v>19</v>
      </c>
      <c r="F1358">
        <v>1</v>
      </c>
      <c r="G1358">
        <f>+HLOOKUP(VLOOKUP($B1358,$Q$2:$R$42,2,0),costos_sf!$D$2:$AY$99,base_minorista!$A1358,0)</f>
        <v>0</v>
      </c>
      <c r="H1358">
        <f>+HLOOKUP(VLOOKUP($B1358,$Q$2:$R$42,2,0),creditos_sf!$D$2:$AY$99,base_minorista!$A1358,0)</f>
        <v>0</v>
      </c>
      <c r="I1358">
        <f>+HLOOKUP(VLOOKUP($B1358,$Q$2:$R$42,2,0),creditos_sf!$D$103:$AY$200,base_minorista!$A1358,0)</f>
        <v>0</v>
      </c>
      <c r="J1358">
        <f>+HLOOKUP(VLOOKUP($B1358,$Q$2:$R$42,2,0),Costo_fondeo!$D$3:$AY$100,base_minorista!$A1358,0)</f>
        <v>0</v>
      </c>
      <c r="K1358">
        <f>+HLOOKUP(VLOOKUP($B1358,$Q$2:$R$42,2,0),Costo_provisiones!$D$3:$AY$100,base_minorista!$A1358,0)</f>
        <v>0</v>
      </c>
      <c r="L1358">
        <f>+HLOOKUP(VLOOKUP($B1358,$Q$2:$R$42,2,0),Morosidad_control!$D$4:$AY$101,base_minorista!$A1358,0)</f>
        <v>0</v>
      </c>
      <c r="M1358">
        <f ca="1">+OFFSET(Capital_2!$D$2,base_minorista!A1358,0)</f>
        <v>3.3701430151037046</v>
      </c>
      <c r="N1358">
        <f>+HLOOKUP(VLOOKUP($B1358,$Q$2:$R$42,2,0),costo_laboral!$E$2:$AZ$99,base_minorista!$A1358,0)</f>
        <v>0</v>
      </c>
      <c r="O1358">
        <f>+HLOOKUP(VLOOKUP($B1358,$Q$2:$R$42,2,0),Participacion2!$D$2:$AO$99,base_minorista!$A1358,0)</f>
        <v>0</v>
      </c>
    </row>
    <row r="1359" spans="1:15" ht="16.5" x14ac:dyDescent="0.3">
      <c r="A1359">
        <v>95</v>
      </c>
      <c r="B1359">
        <v>14</v>
      </c>
      <c r="C1359">
        <v>94</v>
      </c>
      <c r="D1359" s="3">
        <v>43738</v>
      </c>
      <c r="E1359" s="33">
        <v>19</v>
      </c>
      <c r="F1359">
        <v>1</v>
      </c>
      <c r="G1359">
        <f>+HLOOKUP(VLOOKUP($B1359,$Q$2:$R$42,2,0),costos_sf!$D$2:$AY$99,base_minorista!$A1359,0)</f>
        <v>0</v>
      </c>
      <c r="H1359">
        <f>+HLOOKUP(VLOOKUP($B1359,$Q$2:$R$42,2,0),creditos_sf!$D$2:$AY$99,base_minorista!$A1359,0)</f>
        <v>0</v>
      </c>
      <c r="I1359">
        <f>+HLOOKUP(VLOOKUP($B1359,$Q$2:$R$42,2,0),creditos_sf!$D$103:$AY$200,base_minorista!$A1359,0)</f>
        <v>0</v>
      </c>
      <c r="J1359">
        <f>+HLOOKUP(VLOOKUP($B1359,$Q$2:$R$42,2,0),Costo_fondeo!$D$3:$AY$100,base_minorista!$A1359,0)</f>
        <v>0</v>
      </c>
      <c r="K1359">
        <f>+HLOOKUP(VLOOKUP($B1359,$Q$2:$R$42,2,0),Costo_provisiones!$D$3:$AY$100,base_minorista!$A1359,0)</f>
        <v>0</v>
      </c>
      <c r="L1359">
        <f>+HLOOKUP(VLOOKUP($B1359,$Q$2:$R$42,2,0),Morosidad_control!$D$4:$AY$101,base_minorista!$A1359,0)</f>
        <v>0</v>
      </c>
      <c r="M1359">
        <f ca="1">+OFFSET(Capital_2!$D$2,base_minorista!A1359,0)</f>
        <v>3.3849357024511626</v>
      </c>
      <c r="N1359">
        <f>+HLOOKUP(VLOOKUP($B1359,$Q$2:$R$42,2,0),costo_laboral!$E$2:$AZ$99,base_minorista!$A1359,0)</f>
        <v>0</v>
      </c>
      <c r="O1359">
        <f>+HLOOKUP(VLOOKUP($B1359,$Q$2:$R$42,2,0),Participacion2!$D$2:$AO$99,base_minorista!$A1359,0)</f>
        <v>0</v>
      </c>
    </row>
    <row r="1360" spans="1:15" ht="16.5" x14ac:dyDescent="0.3">
      <c r="A1360">
        <v>96</v>
      </c>
      <c r="B1360">
        <v>14</v>
      </c>
      <c r="C1360">
        <v>95</v>
      </c>
      <c r="D1360" s="3">
        <v>43769</v>
      </c>
      <c r="E1360" s="33">
        <v>19</v>
      </c>
      <c r="F1360">
        <v>1</v>
      </c>
      <c r="G1360">
        <f>+HLOOKUP(VLOOKUP($B1360,$Q$2:$R$42,2,0),costos_sf!$D$2:$AY$99,base_minorista!$A1360,0)</f>
        <v>0</v>
      </c>
      <c r="H1360">
        <f>+HLOOKUP(VLOOKUP($B1360,$Q$2:$R$42,2,0),creditos_sf!$D$2:$AY$99,base_minorista!$A1360,0)</f>
        <v>0</v>
      </c>
      <c r="I1360">
        <f>+HLOOKUP(VLOOKUP($B1360,$Q$2:$R$42,2,0),creditos_sf!$D$103:$AY$200,base_minorista!$A1360,0)</f>
        <v>0</v>
      </c>
      <c r="J1360">
        <f>+HLOOKUP(VLOOKUP($B1360,$Q$2:$R$42,2,0),Costo_fondeo!$D$3:$AY$100,base_minorista!$A1360,0)</f>
        <v>0</v>
      </c>
      <c r="K1360">
        <f>+HLOOKUP(VLOOKUP($B1360,$Q$2:$R$42,2,0),Costo_provisiones!$D$3:$AY$100,base_minorista!$A1360,0)</f>
        <v>0</v>
      </c>
      <c r="L1360">
        <f>+HLOOKUP(VLOOKUP($B1360,$Q$2:$R$42,2,0),Morosidad_control!$D$4:$AY$101,base_minorista!$A1360,0)</f>
        <v>0</v>
      </c>
      <c r="M1360">
        <f ca="1">+OFFSET(Capital_2!$D$2,base_minorista!A1360,0)</f>
        <v>3.4123935475815319</v>
      </c>
      <c r="N1360">
        <f>+HLOOKUP(VLOOKUP($B1360,$Q$2:$R$42,2,0),costo_laboral!$E$2:$AZ$99,base_minorista!$A1360,0)</f>
        <v>0</v>
      </c>
      <c r="O1360">
        <f>+HLOOKUP(VLOOKUP($B1360,$Q$2:$R$42,2,0),Participacion2!$D$2:$AO$99,base_minorista!$A1360,0)</f>
        <v>0</v>
      </c>
    </row>
    <row r="1361" spans="1:15" ht="16.5" x14ac:dyDescent="0.3">
      <c r="A1361">
        <v>97</v>
      </c>
      <c r="B1361">
        <v>14</v>
      </c>
      <c r="C1361">
        <v>96</v>
      </c>
      <c r="D1361" s="3">
        <v>43799</v>
      </c>
      <c r="E1361" s="33">
        <v>19</v>
      </c>
      <c r="F1361">
        <v>1</v>
      </c>
      <c r="G1361">
        <f>+HLOOKUP(VLOOKUP($B1361,$Q$2:$R$42,2,0),costos_sf!$D$2:$AY$99,base_minorista!$A1361,0)</f>
        <v>0</v>
      </c>
      <c r="H1361">
        <f>+HLOOKUP(VLOOKUP($B1361,$Q$2:$R$42,2,0),creditos_sf!$D$2:$AY$99,base_minorista!$A1361,0)</f>
        <v>0</v>
      </c>
      <c r="I1361">
        <f>+HLOOKUP(VLOOKUP($B1361,$Q$2:$R$42,2,0),creditos_sf!$D$103:$AY$200,base_minorista!$A1361,0)</f>
        <v>0</v>
      </c>
      <c r="J1361">
        <f>+HLOOKUP(VLOOKUP($B1361,$Q$2:$R$42,2,0),Costo_fondeo!$D$3:$AY$100,base_minorista!$A1361,0)</f>
        <v>0</v>
      </c>
      <c r="K1361">
        <f>+HLOOKUP(VLOOKUP($B1361,$Q$2:$R$42,2,0),Costo_provisiones!$D$3:$AY$100,base_minorista!$A1361,0)</f>
        <v>0</v>
      </c>
      <c r="L1361">
        <f>+HLOOKUP(VLOOKUP($B1361,$Q$2:$R$42,2,0),Morosidad_control!$D$4:$AY$101,base_minorista!$A1361,0)</f>
        <v>0</v>
      </c>
      <c r="M1361">
        <f ca="1">+OFFSET(Capital_2!$D$2,base_minorista!A1361,0)</f>
        <v>3.3960163093664169</v>
      </c>
      <c r="N1361">
        <f>+HLOOKUP(VLOOKUP($B1361,$Q$2:$R$42,2,0),costo_laboral!$E$2:$AZ$99,base_minorista!$A1361,0)</f>
        <v>0</v>
      </c>
      <c r="O1361">
        <f>+HLOOKUP(VLOOKUP($B1361,$Q$2:$R$42,2,0),Participacion2!$D$2:$AO$99,base_minorista!$A1361,0)</f>
        <v>0</v>
      </c>
    </row>
    <row r="1362" spans="1:15" ht="16.5" x14ac:dyDescent="0.3">
      <c r="A1362">
        <v>98</v>
      </c>
      <c r="B1362">
        <v>14</v>
      </c>
      <c r="C1362">
        <v>97</v>
      </c>
      <c r="D1362" s="3">
        <v>43830</v>
      </c>
      <c r="E1362" s="33">
        <v>19</v>
      </c>
      <c r="F1362">
        <v>1</v>
      </c>
      <c r="G1362">
        <f>+HLOOKUP(VLOOKUP($B1362,$Q$2:$R$42,2,0),costos_sf!$D$2:$AY$99,base_minorista!$A1362,0)</f>
        <v>0</v>
      </c>
      <c r="H1362">
        <f>+HLOOKUP(VLOOKUP($B1362,$Q$2:$R$42,2,0),creditos_sf!$D$2:$AY$99,base_minorista!$A1362,0)</f>
        <v>0</v>
      </c>
      <c r="I1362">
        <f>+HLOOKUP(VLOOKUP($B1362,$Q$2:$R$42,2,0),creditos_sf!$D$103:$AY$200,base_minorista!$A1362,0)</f>
        <v>0</v>
      </c>
      <c r="J1362">
        <f>+HLOOKUP(VLOOKUP($B1362,$Q$2:$R$42,2,0),Costo_fondeo!$D$3:$AY$100,base_minorista!$A1362,0)</f>
        <v>0</v>
      </c>
      <c r="K1362">
        <f>+HLOOKUP(VLOOKUP($B1362,$Q$2:$R$42,2,0),Costo_provisiones!$D$3:$AY$100,base_minorista!$A1362,0)</f>
        <v>0</v>
      </c>
      <c r="L1362">
        <f>+HLOOKUP(VLOOKUP($B1362,$Q$2:$R$42,2,0),Morosidad_control!$D$4:$AY$101,base_minorista!$A1362,0)</f>
        <v>0</v>
      </c>
      <c r="M1362">
        <f ca="1">+OFFSET(Capital_2!$D$2,base_minorista!A1362,0)</f>
        <v>3.3787771447242938</v>
      </c>
      <c r="N1362">
        <f>+HLOOKUP(VLOOKUP($B1362,$Q$2:$R$42,2,0),costo_laboral!$E$2:$AZ$99,base_minorista!$A1362,0)</f>
        <v>0</v>
      </c>
      <c r="O1362">
        <f>+HLOOKUP(VLOOKUP($B1362,$Q$2:$R$42,2,0),Participacion2!$D$2:$AO$99,base_minorista!$A1362,0)</f>
        <v>0</v>
      </c>
    </row>
    <row r="1363" spans="1:15" ht="16.5" x14ac:dyDescent="0.3">
      <c r="A1363">
        <v>2</v>
      </c>
      <c r="B1363">
        <v>15</v>
      </c>
      <c r="C1363">
        <v>1</v>
      </c>
      <c r="D1363" s="3">
        <v>40908</v>
      </c>
      <c r="E1363" s="33">
        <v>11</v>
      </c>
      <c r="F1363">
        <v>1</v>
      </c>
      <c r="G1363">
        <f>+HLOOKUP(VLOOKUP($B1363,$Q$2:$R$42,2,0),costos_sf!$D$2:$AY$99,base_minorista!$A1363,0)</f>
        <v>133462186.58248785</v>
      </c>
      <c r="H1363">
        <f>+HLOOKUP(VLOOKUP($B1363,$Q$2:$R$42,2,0),creditos_sf!$D$2:$AY$99,base_minorista!$A1363,0)</f>
        <v>333208504.0041256</v>
      </c>
      <c r="I1363">
        <f>+HLOOKUP(VLOOKUP($B1363,$Q$2:$R$42,2,0),creditos_sf!$D$103:$AY$200,base_minorista!$A1363,0)</f>
        <v>86387434.940848544</v>
      </c>
      <c r="J1363">
        <f>+HLOOKUP(VLOOKUP($B1363,$Q$2:$R$42,2,0),Costo_fondeo!$D$3:$AY$100,base_minorista!$A1363,0)</f>
        <v>6.6761814531690415</v>
      </c>
      <c r="K1363">
        <f>+HLOOKUP(VLOOKUP($B1363,$Q$2:$R$42,2,0),Costo_provisiones!$D$3:$AY$100,base_minorista!$A1363,0)</f>
        <v>7.8055308776964383</v>
      </c>
      <c r="L1363">
        <f>+HLOOKUP(VLOOKUP($B1363,$Q$2:$R$42,2,0),Morosidad_control!$D$4:$AY$101,base_minorista!$A1363,0)</f>
        <v>5.4399409561318954</v>
      </c>
      <c r="M1363">
        <f ca="1">+OFFSET(Capital_2!$D$2,base_minorista!A1363,0)</f>
        <v>3.518992143247762</v>
      </c>
      <c r="N1363">
        <f>+HLOOKUP(VLOOKUP($B1363,$Q$2:$R$42,2,0),costo_laboral!$E$2:$AZ$99,base_minorista!$A1363,0)</f>
        <v>18.979423456576608</v>
      </c>
      <c r="O1363">
        <f>+HLOOKUP(VLOOKUP($B1363,$Q$2:$R$42,2,0),Participacion2!$D$2:$AO$99,base_minorista!$A1363,0)</f>
        <v>1.3424729795141834</v>
      </c>
    </row>
    <row r="1364" spans="1:15" ht="16.5" x14ac:dyDescent="0.3">
      <c r="A1364">
        <v>3</v>
      </c>
      <c r="B1364">
        <v>15</v>
      </c>
      <c r="C1364">
        <v>2</v>
      </c>
      <c r="D1364" s="3">
        <v>40939</v>
      </c>
      <c r="E1364" s="33">
        <v>12</v>
      </c>
      <c r="F1364">
        <v>1</v>
      </c>
      <c r="G1364">
        <f>+HLOOKUP(VLOOKUP($B1364,$Q$2:$R$42,2,0),costos_sf!$D$2:$AY$99,base_minorista!$A1364,0)</f>
        <v>123127280.53315423</v>
      </c>
      <c r="H1364">
        <f>+HLOOKUP(VLOOKUP($B1364,$Q$2:$R$42,2,0),creditos_sf!$D$2:$AY$99,base_minorista!$A1364,0)</f>
        <v>325638976.45547622</v>
      </c>
      <c r="I1364">
        <f>+HLOOKUP(VLOOKUP($B1364,$Q$2:$R$42,2,0),creditos_sf!$D$103:$AY$200,base_minorista!$A1364,0)</f>
        <v>85521367.045961037</v>
      </c>
      <c r="J1364">
        <f>+HLOOKUP(VLOOKUP($B1364,$Q$2:$R$42,2,0),Costo_fondeo!$D$3:$AY$100,base_minorista!$A1364,0)</f>
        <v>6.7573060014753512</v>
      </c>
      <c r="K1364">
        <f>+HLOOKUP(VLOOKUP($B1364,$Q$2:$R$42,2,0),Costo_provisiones!$D$3:$AY$100,base_minorista!$A1364,0)</f>
        <v>7.5442407785297867</v>
      </c>
      <c r="L1364">
        <f>+HLOOKUP(VLOOKUP($B1364,$Q$2:$R$42,2,0),Morosidad_control!$D$4:$AY$101,base_minorista!$A1364,0)</f>
        <v>5.5224219019672924</v>
      </c>
      <c r="M1364">
        <f ca="1">+OFFSET(Capital_2!$D$2,base_minorista!A1364,0)</f>
        <v>3.5649149268123814</v>
      </c>
      <c r="N1364">
        <f>+HLOOKUP(VLOOKUP($B1364,$Q$2:$R$42,2,0),costo_laboral!$E$2:$AZ$99,base_minorista!$A1364,0)</f>
        <v>16.979254598921113</v>
      </c>
      <c r="O1364">
        <f>+HLOOKUP(VLOOKUP($B1364,$Q$2:$R$42,2,0),Participacion2!$D$2:$AO$99,base_minorista!$A1364,0)</f>
        <v>1.3196364908093003</v>
      </c>
    </row>
    <row r="1365" spans="1:15" ht="16.5" x14ac:dyDescent="0.3">
      <c r="A1365">
        <v>4</v>
      </c>
      <c r="B1365">
        <v>15</v>
      </c>
      <c r="C1365">
        <v>3</v>
      </c>
      <c r="D1365" s="3">
        <v>40968</v>
      </c>
      <c r="E1365" s="33">
        <v>12</v>
      </c>
      <c r="F1365">
        <v>1</v>
      </c>
      <c r="G1365">
        <f>+HLOOKUP(VLOOKUP($B1365,$Q$2:$R$42,2,0),costos_sf!$D$2:$AY$99,base_minorista!$A1365,0)</f>
        <v>123264302.88653374</v>
      </c>
      <c r="H1365">
        <f>+HLOOKUP(VLOOKUP($B1365,$Q$2:$R$42,2,0),creditos_sf!$D$2:$AY$99,base_minorista!$A1365,0)</f>
        <v>322220594.67018855</v>
      </c>
      <c r="I1365">
        <f>+HLOOKUP(VLOOKUP($B1365,$Q$2:$R$42,2,0),creditos_sf!$D$103:$AY$200,base_minorista!$A1365,0)</f>
        <v>87100417.303286567</v>
      </c>
      <c r="J1365">
        <f>+HLOOKUP(VLOOKUP($B1365,$Q$2:$R$42,2,0),Costo_fondeo!$D$3:$AY$100,base_minorista!$A1365,0)</f>
        <v>6.8032830234439956</v>
      </c>
      <c r="K1365">
        <f>+HLOOKUP(VLOOKUP($B1365,$Q$2:$R$42,2,0),Costo_provisiones!$D$3:$AY$100,base_minorista!$A1365,0)</f>
        <v>7.4889594433080768</v>
      </c>
      <c r="L1365">
        <f>+HLOOKUP(VLOOKUP($B1365,$Q$2:$R$42,2,0),Morosidad_control!$D$4:$AY$101,base_minorista!$A1365,0)</f>
        <v>5.4709720448175725</v>
      </c>
      <c r="M1365">
        <f ca="1">+OFFSET(Capital_2!$D$2,base_minorista!A1365,0)</f>
        <v>3.6045728554123184</v>
      </c>
      <c r="N1365">
        <f>+HLOOKUP(VLOOKUP($B1365,$Q$2:$R$42,2,0),costo_laboral!$E$2:$AZ$99,base_minorista!$A1365,0)</f>
        <v>17.069166533275041</v>
      </c>
      <c r="O1365">
        <f>+HLOOKUP(VLOOKUP($B1365,$Q$2:$R$42,2,0),Participacion2!$D$2:$AO$99,base_minorista!$A1365,0)</f>
        <v>1.2922891928074929</v>
      </c>
    </row>
    <row r="1366" spans="1:15" ht="16.5" x14ac:dyDescent="0.3">
      <c r="A1366">
        <v>5</v>
      </c>
      <c r="B1366">
        <v>15</v>
      </c>
      <c r="C1366">
        <v>4</v>
      </c>
      <c r="D1366" s="3">
        <v>40999</v>
      </c>
      <c r="E1366" s="33">
        <v>12</v>
      </c>
      <c r="F1366">
        <v>1</v>
      </c>
      <c r="G1366">
        <f>+HLOOKUP(VLOOKUP($B1366,$Q$2:$R$42,2,0),costos_sf!$D$2:$AY$99,base_minorista!$A1366,0)</f>
        <v>121448943.26138806</v>
      </c>
      <c r="H1366">
        <f>+HLOOKUP(VLOOKUP($B1366,$Q$2:$R$42,2,0),creditos_sf!$D$2:$AY$99,base_minorista!$A1366,0)</f>
        <v>317616662.55960119</v>
      </c>
      <c r="I1366">
        <f>+HLOOKUP(VLOOKUP($B1366,$Q$2:$R$42,2,0),creditos_sf!$D$103:$AY$200,base_minorista!$A1366,0)</f>
        <v>88426541.166095436</v>
      </c>
      <c r="J1366">
        <f>+HLOOKUP(VLOOKUP($B1366,$Q$2:$R$42,2,0),Costo_fondeo!$D$3:$AY$100,base_minorista!$A1366,0)</f>
        <v>6.8680133752972452</v>
      </c>
      <c r="K1366">
        <f>+HLOOKUP(VLOOKUP($B1366,$Q$2:$R$42,2,0),Costo_provisiones!$D$3:$AY$100,base_minorista!$A1366,0)</f>
        <v>7.0002204944750703</v>
      </c>
      <c r="L1366">
        <f>+HLOOKUP(VLOOKUP($B1366,$Q$2:$R$42,2,0),Morosidad_control!$D$4:$AY$101,base_minorista!$A1366,0)</f>
        <v>5.6287012856518608</v>
      </c>
      <c r="M1366">
        <f ca="1">+OFFSET(Capital_2!$D$2,base_minorista!A1366,0)</f>
        <v>3.6441469759495817</v>
      </c>
      <c r="N1366">
        <f>+HLOOKUP(VLOOKUP($B1366,$Q$2:$R$42,2,0),costo_laboral!$E$2:$AZ$99,base_minorista!$A1366,0)</f>
        <v>17.200765926115672</v>
      </c>
      <c r="O1366">
        <f>+HLOOKUP(VLOOKUP($B1366,$Q$2:$R$42,2,0),Participacion2!$D$2:$AO$99,base_minorista!$A1366,0)</f>
        <v>1.2553463807675744</v>
      </c>
    </row>
    <row r="1367" spans="1:15" ht="16.5" x14ac:dyDescent="0.3">
      <c r="A1367">
        <v>6</v>
      </c>
      <c r="B1367">
        <v>15</v>
      </c>
      <c r="C1367">
        <v>5</v>
      </c>
      <c r="D1367" s="3">
        <v>41029</v>
      </c>
      <c r="E1367" s="33">
        <v>12</v>
      </c>
      <c r="F1367">
        <v>1</v>
      </c>
      <c r="G1367">
        <f>+HLOOKUP(VLOOKUP($B1367,$Q$2:$R$42,2,0),costos_sf!$D$2:$AY$99,base_minorista!$A1367,0)</f>
        <v>121312938.11181779</v>
      </c>
      <c r="H1367">
        <f>+HLOOKUP(VLOOKUP($B1367,$Q$2:$R$42,2,0),creditos_sf!$D$2:$AY$99,base_minorista!$A1367,0)</f>
        <v>316573993.7642172</v>
      </c>
      <c r="I1367">
        <f>+HLOOKUP(VLOOKUP($B1367,$Q$2:$R$42,2,0),creditos_sf!$D$103:$AY$200,base_minorista!$A1367,0)</f>
        <v>88856601.585987672</v>
      </c>
      <c r="J1367">
        <f>+HLOOKUP(VLOOKUP($B1367,$Q$2:$R$42,2,0),Costo_fondeo!$D$3:$AY$100,base_minorista!$A1367,0)</f>
        <v>6.9030438042886928</v>
      </c>
      <c r="K1367">
        <f>+HLOOKUP(VLOOKUP($B1367,$Q$2:$R$42,2,0),Costo_provisiones!$D$3:$AY$100,base_minorista!$A1367,0)</f>
        <v>6.8542548660691409</v>
      </c>
      <c r="L1367">
        <f>+HLOOKUP(VLOOKUP($B1367,$Q$2:$R$42,2,0),Morosidad_control!$D$4:$AY$101,base_minorista!$A1367,0)</f>
        <v>5.7204608832158259</v>
      </c>
      <c r="M1367">
        <f ca="1">+OFFSET(Capital_2!$D$2,base_minorista!A1367,0)</f>
        <v>3.6866707606514586</v>
      </c>
      <c r="N1367">
        <f>+HLOOKUP(VLOOKUP($B1367,$Q$2:$R$42,2,0),costo_laboral!$E$2:$AZ$99,base_minorista!$A1367,0)</f>
        <v>17.313453435936886</v>
      </c>
      <c r="O1367">
        <f>+HLOOKUP(VLOOKUP($B1367,$Q$2:$R$42,2,0),Participacion2!$D$2:$AO$99,base_minorista!$A1367,0)</f>
        <v>1.2402546329439048</v>
      </c>
    </row>
    <row r="1368" spans="1:15" ht="16.5" x14ac:dyDescent="0.3">
      <c r="A1368">
        <v>7</v>
      </c>
      <c r="B1368">
        <v>15</v>
      </c>
      <c r="C1368">
        <v>6</v>
      </c>
      <c r="D1368" s="3">
        <v>41060</v>
      </c>
      <c r="E1368" s="33">
        <v>12</v>
      </c>
      <c r="F1368">
        <v>1</v>
      </c>
      <c r="G1368">
        <f>+HLOOKUP(VLOOKUP($B1368,$Q$2:$R$42,2,0),costos_sf!$D$2:$AY$99,base_minorista!$A1368,0)</f>
        <v>121682377.09153883</v>
      </c>
      <c r="H1368">
        <f>+HLOOKUP(VLOOKUP($B1368,$Q$2:$R$42,2,0),creditos_sf!$D$2:$AY$99,base_minorista!$A1368,0)</f>
        <v>320756752.67821044</v>
      </c>
      <c r="I1368">
        <f>+HLOOKUP(VLOOKUP($B1368,$Q$2:$R$42,2,0),creditos_sf!$D$103:$AY$200,base_minorista!$A1368,0)</f>
        <v>88712936.63943544</v>
      </c>
      <c r="J1368">
        <f>+HLOOKUP(VLOOKUP($B1368,$Q$2:$R$42,2,0),Costo_fondeo!$D$3:$AY$100,base_minorista!$A1368,0)</f>
        <v>6.9357145041395594</v>
      </c>
      <c r="K1368">
        <f>+HLOOKUP(VLOOKUP($B1368,$Q$2:$R$42,2,0),Costo_provisiones!$D$3:$AY$100,base_minorista!$A1368,0)</f>
        <v>6.734822476330911</v>
      </c>
      <c r="L1368">
        <f>+HLOOKUP(VLOOKUP($B1368,$Q$2:$R$42,2,0),Morosidad_control!$D$4:$AY$101,base_minorista!$A1368,0)</f>
        <v>5.6882715852595407</v>
      </c>
      <c r="M1368">
        <f ca="1">+OFFSET(Capital_2!$D$2,base_minorista!A1368,0)</f>
        <v>3.7432616406065877</v>
      </c>
      <c r="N1368">
        <f>+HLOOKUP(VLOOKUP($B1368,$Q$2:$R$42,2,0),costo_laboral!$E$2:$AZ$99,base_minorista!$A1368,0)</f>
        <v>17.249084336913569</v>
      </c>
      <c r="O1368">
        <f>+HLOOKUP(VLOOKUP($B1368,$Q$2:$R$42,2,0),Participacion2!$D$2:$AO$99,base_minorista!$A1368,0)</f>
        <v>1.2318232189257556</v>
      </c>
    </row>
    <row r="1369" spans="1:15" ht="16.5" x14ac:dyDescent="0.3">
      <c r="A1369">
        <v>8</v>
      </c>
      <c r="B1369">
        <v>15</v>
      </c>
      <c r="C1369">
        <v>7</v>
      </c>
      <c r="D1369" s="3">
        <v>41090</v>
      </c>
      <c r="E1369" s="33">
        <v>12</v>
      </c>
      <c r="F1369">
        <v>1</v>
      </c>
      <c r="G1369">
        <f>+HLOOKUP(VLOOKUP($B1369,$Q$2:$R$42,2,0),costos_sf!$D$2:$AY$99,base_minorista!$A1369,0)</f>
        <v>123083299.82311982</v>
      </c>
      <c r="H1369">
        <f>+HLOOKUP(VLOOKUP($B1369,$Q$2:$R$42,2,0),creditos_sf!$D$2:$AY$99,base_minorista!$A1369,0)</f>
        <v>324661850.98149157</v>
      </c>
      <c r="I1369">
        <f>+HLOOKUP(VLOOKUP($B1369,$Q$2:$R$42,2,0),creditos_sf!$D$103:$AY$200,base_minorista!$A1369,0)</f>
        <v>88372453.387888134</v>
      </c>
      <c r="J1369">
        <f>+HLOOKUP(VLOOKUP($B1369,$Q$2:$R$42,2,0),Costo_fondeo!$D$3:$AY$100,base_minorista!$A1369,0)</f>
        <v>6.9709778993835725</v>
      </c>
      <c r="K1369">
        <f>+HLOOKUP(VLOOKUP($B1369,$Q$2:$R$42,2,0),Costo_provisiones!$D$3:$AY$100,base_minorista!$A1369,0)</f>
        <v>6.7500911298071804</v>
      </c>
      <c r="L1369">
        <f>+HLOOKUP(VLOOKUP($B1369,$Q$2:$R$42,2,0),Morosidad_control!$D$4:$AY$101,base_minorista!$A1369,0)</f>
        <v>5.777007684784226</v>
      </c>
      <c r="M1369">
        <f ca="1">+OFFSET(Capital_2!$D$2,base_minorista!A1369,0)</f>
        <v>3.7659791083914693</v>
      </c>
      <c r="N1369">
        <f>+HLOOKUP(VLOOKUP($B1369,$Q$2:$R$42,2,0),costo_laboral!$E$2:$AZ$99,base_minorista!$A1369,0)</f>
        <v>17.310761252874507</v>
      </c>
      <c r="O1369">
        <f>+HLOOKUP(VLOOKUP($B1369,$Q$2:$R$42,2,0),Participacion2!$D$2:$AO$99,base_minorista!$A1369,0)</f>
        <v>1.2299423339646716</v>
      </c>
    </row>
    <row r="1370" spans="1:15" ht="16.5" x14ac:dyDescent="0.3">
      <c r="A1370">
        <v>9</v>
      </c>
      <c r="B1370">
        <v>15</v>
      </c>
      <c r="C1370">
        <v>8</v>
      </c>
      <c r="D1370" s="3">
        <v>41121</v>
      </c>
      <c r="E1370" s="33">
        <v>12</v>
      </c>
      <c r="F1370">
        <v>1</v>
      </c>
      <c r="G1370">
        <f>+HLOOKUP(VLOOKUP($B1370,$Q$2:$R$42,2,0),costos_sf!$D$2:$AY$99,base_minorista!$A1370,0)</f>
        <v>124022457.07640773</v>
      </c>
      <c r="H1370">
        <f>+HLOOKUP(VLOOKUP($B1370,$Q$2:$R$42,2,0),creditos_sf!$D$2:$AY$99,base_minorista!$A1370,0)</f>
        <v>325139878.92323184</v>
      </c>
      <c r="I1370">
        <f>+HLOOKUP(VLOOKUP($B1370,$Q$2:$R$42,2,0),creditos_sf!$D$103:$AY$200,base_minorista!$A1370,0)</f>
        <v>87773922.573298514</v>
      </c>
      <c r="J1370">
        <f>+HLOOKUP(VLOOKUP($B1370,$Q$2:$R$42,2,0),Costo_fondeo!$D$3:$AY$100,base_minorista!$A1370,0)</f>
        <v>7.0092895144800407</v>
      </c>
      <c r="K1370">
        <f>+HLOOKUP(VLOOKUP($B1370,$Q$2:$R$42,2,0),Costo_provisiones!$D$3:$AY$100,base_minorista!$A1370,0)</f>
        <v>6.6858352264337393</v>
      </c>
      <c r="L1370">
        <f>+HLOOKUP(VLOOKUP($B1370,$Q$2:$R$42,2,0),Morosidad_control!$D$4:$AY$101,base_minorista!$A1370,0)</f>
        <v>5.7637559606462609</v>
      </c>
      <c r="M1370">
        <f ca="1">+OFFSET(Capital_2!$D$2,base_minorista!A1370,0)</f>
        <v>3.7900682632030773</v>
      </c>
      <c r="N1370">
        <f>+HLOOKUP(VLOOKUP($B1370,$Q$2:$R$42,2,0),costo_laboral!$E$2:$AZ$99,base_minorista!$A1370,0)</f>
        <v>17.522466240262997</v>
      </c>
      <c r="O1370">
        <f>+HLOOKUP(VLOOKUP($B1370,$Q$2:$R$42,2,0),Participacion2!$D$2:$AO$99,base_minorista!$A1370,0)</f>
        <v>1.2327305966527711</v>
      </c>
    </row>
    <row r="1371" spans="1:15" ht="16.5" x14ac:dyDescent="0.3">
      <c r="A1371">
        <v>10</v>
      </c>
      <c r="B1371">
        <v>15</v>
      </c>
      <c r="C1371">
        <v>9</v>
      </c>
      <c r="D1371" s="3">
        <v>41152</v>
      </c>
      <c r="E1371" s="33">
        <v>12</v>
      </c>
      <c r="F1371">
        <v>1</v>
      </c>
      <c r="G1371">
        <f>+HLOOKUP(VLOOKUP($B1371,$Q$2:$R$42,2,0),costos_sf!$D$2:$AY$99,base_minorista!$A1371,0)</f>
        <v>124417633.33910261</v>
      </c>
      <c r="H1371">
        <f>+HLOOKUP(VLOOKUP($B1371,$Q$2:$R$42,2,0),creditos_sf!$D$2:$AY$99,base_minorista!$A1371,0)</f>
        <v>321262591.97771716</v>
      </c>
      <c r="I1371">
        <f>+HLOOKUP(VLOOKUP($B1371,$Q$2:$R$42,2,0),creditos_sf!$D$103:$AY$200,base_minorista!$A1371,0)</f>
        <v>88385892.587736696</v>
      </c>
      <c r="J1371">
        <f>+HLOOKUP(VLOOKUP($B1371,$Q$2:$R$42,2,0),Costo_fondeo!$D$3:$AY$100,base_minorista!$A1371,0)</f>
        <v>7.0276313663295165</v>
      </c>
      <c r="K1371">
        <f>+HLOOKUP(VLOOKUP($B1371,$Q$2:$R$42,2,0),Costo_provisiones!$D$3:$AY$100,base_minorista!$A1371,0)</f>
        <v>6.7115933399486654</v>
      </c>
      <c r="L1371">
        <f>+HLOOKUP(VLOOKUP($B1371,$Q$2:$R$42,2,0),Morosidad_control!$D$4:$AY$101,base_minorista!$A1371,0)</f>
        <v>5.7562437784771863</v>
      </c>
      <c r="M1371">
        <f ca="1">+OFFSET(Capital_2!$D$2,base_minorista!A1371,0)</f>
        <v>3.7960315209630844</v>
      </c>
      <c r="N1371">
        <f>+HLOOKUP(VLOOKUP($B1371,$Q$2:$R$42,2,0),costo_laboral!$E$2:$AZ$99,base_minorista!$A1371,0)</f>
        <v>17.700308966340625</v>
      </c>
      <c r="O1371">
        <f>+HLOOKUP(VLOOKUP($B1371,$Q$2:$R$42,2,0),Participacion2!$D$2:$AO$99,base_minorista!$A1371,0)</f>
        <v>1.2121581523011131</v>
      </c>
    </row>
    <row r="1372" spans="1:15" ht="16.5" x14ac:dyDescent="0.3">
      <c r="A1372">
        <v>11</v>
      </c>
      <c r="B1372">
        <v>15</v>
      </c>
      <c r="C1372">
        <v>10</v>
      </c>
      <c r="D1372" s="3">
        <v>41182</v>
      </c>
      <c r="E1372" s="33">
        <v>12</v>
      </c>
      <c r="F1372">
        <v>1</v>
      </c>
      <c r="G1372">
        <f>+HLOOKUP(VLOOKUP($B1372,$Q$2:$R$42,2,0),costos_sf!$D$2:$AY$99,base_minorista!$A1372,0)</f>
        <v>124219893.76602533</v>
      </c>
      <c r="H1372">
        <f>+HLOOKUP(VLOOKUP($B1372,$Q$2:$R$42,2,0),creditos_sf!$D$2:$AY$99,base_minorista!$A1372,0)</f>
        <v>321048366.58647007</v>
      </c>
      <c r="I1372">
        <f>+HLOOKUP(VLOOKUP($B1372,$Q$2:$R$42,2,0),creditos_sf!$D$103:$AY$200,base_minorista!$A1372,0)</f>
        <v>89319960.306357592</v>
      </c>
      <c r="J1372">
        <f>+HLOOKUP(VLOOKUP($B1372,$Q$2:$R$42,2,0),Costo_fondeo!$D$3:$AY$100,base_minorista!$A1372,0)</f>
        <v>7.0358473032933464</v>
      </c>
      <c r="K1372">
        <f>+HLOOKUP(VLOOKUP($B1372,$Q$2:$R$42,2,0),Costo_provisiones!$D$3:$AY$100,base_minorista!$A1372,0)</f>
        <v>6.6662327441480551</v>
      </c>
      <c r="L1372">
        <f>+HLOOKUP(VLOOKUP($B1372,$Q$2:$R$42,2,0),Morosidad_control!$D$4:$AY$101,base_minorista!$A1372,0)</f>
        <v>5.813827639123283</v>
      </c>
      <c r="M1372">
        <f ca="1">+OFFSET(Capital_2!$D$2,base_minorista!A1372,0)</f>
        <v>3.7807846214491896</v>
      </c>
      <c r="N1372">
        <f>+HLOOKUP(VLOOKUP($B1372,$Q$2:$R$42,2,0),costo_laboral!$E$2:$AZ$99,base_minorista!$A1372,0)</f>
        <v>17.680681097123927</v>
      </c>
      <c r="O1372">
        <f>+HLOOKUP(VLOOKUP($B1372,$Q$2:$R$42,2,0),Participacion2!$D$2:$AO$99,base_minorista!$A1372,0)</f>
        <v>1.2034292508484683</v>
      </c>
    </row>
    <row r="1373" spans="1:15" ht="16.5" x14ac:dyDescent="0.3">
      <c r="A1373">
        <v>12</v>
      </c>
      <c r="B1373">
        <v>15</v>
      </c>
      <c r="C1373">
        <v>11</v>
      </c>
      <c r="D1373" s="3">
        <v>41213</v>
      </c>
      <c r="E1373" s="33">
        <v>12</v>
      </c>
      <c r="F1373">
        <v>1</v>
      </c>
      <c r="G1373">
        <f>+HLOOKUP(VLOOKUP($B1373,$Q$2:$R$42,2,0),costos_sf!$D$2:$AY$99,base_minorista!$A1373,0)</f>
        <v>124704481.05662324</v>
      </c>
      <c r="H1373">
        <f>+HLOOKUP(VLOOKUP($B1373,$Q$2:$R$42,2,0),creditos_sf!$D$2:$AY$99,base_minorista!$A1373,0)</f>
        <v>324033009.47817713</v>
      </c>
      <c r="I1373">
        <f>+HLOOKUP(VLOOKUP($B1373,$Q$2:$R$42,2,0),creditos_sf!$D$103:$AY$200,base_minorista!$A1373,0)</f>
        <v>89801312.108514741</v>
      </c>
      <c r="J1373">
        <f>+HLOOKUP(VLOOKUP($B1373,$Q$2:$R$42,2,0),Costo_fondeo!$D$3:$AY$100,base_minorista!$A1373,0)</f>
        <v>7.0492728286168056</v>
      </c>
      <c r="K1373">
        <f>+HLOOKUP(VLOOKUP($B1373,$Q$2:$R$42,2,0),Costo_provisiones!$D$3:$AY$100,base_minorista!$A1373,0)</f>
        <v>6.5838995580645561</v>
      </c>
      <c r="L1373">
        <f>+HLOOKUP(VLOOKUP($B1373,$Q$2:$R$42,2,0),Morosidad_control!$D$4:$AY$101,base_minorista!$A1373,0)</f>
        <v>5.7595043328729032</v>
      </c>
      <c r="M1373">
        <f ca="1">+OFFSET(Capital_2!$D$2,base_minorista!A1373,0)</f>
        <v>3.7788207097198074</v>
      </c>
      <c r="N1373">
        <f>+HLOOKUP(VLOOKUP($B1373,$Q$2:$R$42,2,0),costo_laboral!$E$2:$AZ$99,base_minorista!$A1373,0)</f>
        <v>17.646900148035812</v>
      </c>
      <c r="O1373">
        <f>+HLOOKUP(VLOOKUP($B1373,$Q$2:$R$42,2,0),Participacion2!$D$2:$AO$99,base_minorista!$A1373,0)</f>
        <v>1.1934812858008441</v>
      </c>
    </row>
    <row r="1374" spans="1:15" ht="16.5" x14ac:dyDescent="0.3">
      <c r="A1374">
        <v>13</v>
      </c>
      <c r="B1374">
        <v>15</v>
      </c>
      <c r="C1374">
        <v>12</v>
      </c>
      <c r="D1374" s="3">
        <v>41243</v>
      </c>
      <c r="E1374" s="33">
        <v>12</v>
      </c>
      <c r="F1374">
        <v>1</v>
      </c>
      <c r="G1374">
        <f>+HLOOKUP(VLOOKUP($B1374,$Q$2:$R$42,2,0),costos_sf!$D$2:$AY$99,base_minorista!$A1374,0)</f>
        <v>124062414.3858822</v>
      </c>
      <c r="H1374">
        <f>+HLOOKUP(VLOOKUP($B1374,$Q$2:$R$42,2,0),creditos_sf!$D$2:$AY$99,base_minorista!$A1374,0)</f>
        <v>331725910.728149</v>
      </c>
      <c r="I1374">
        <f>+HLOOKUP(VLOOKUP($B1374,$Q$2:$R$42,2,0),creditos_sf!$D$103:$AY$200,base_minorista!$A1374,0)</f>
        <v>90295117.051020443</v>
      </c>
      <c r="J1374">
        <f>+HLOOKUP(VLOOKUP($B1374,$Q$2:$R$42,2,0),Costo_fondeo!$D$3:$AY$100,base_minorista!$A1374,0)</f>
        <v>7.07290732901357</v>
      </c>
      <c r="K1374">
        <f>+HLOOKUP(VLOOKUP($B1374,$Q$2:$R$42,2,0),Costo_provisiones!$D$3:$AY$100,base_minorista!$A1374,0)</f>
        <v>6.3286639632499631</v>
      </c>
      <c r="L1374">
        <f>+HLOOKUP(VLOOKUP($B1374,$Q$2:$R$42,2,0),Morosidad_control!$D$4:$AY$101,base_minorista!$A1374,0)</f>
        <v>5.7782925820367081</v>
      </c>
      <c r="M1374">
        <f ca="1">+OFFSET(Capital_2!$D$2,base_minorista!A1374,0)</f>
        <v>3.8090188851336229</v>
      </c>
      <c r="N1374">
        <f>+HLOOKUP(VLOOKUP($B1374,$Q$2:$R$42,2,0),costo_laboral!$E$2:$AZ$99,base_minorista!$A1374,0)</f>
        <v>17.351953195209894</v>
      </c>
      <c r="O1374">
        <f>+HLOOKUP(VLOOKUP($B1374,$Q$2:$R$42,2,0),Participacion2!$D$2:$AO$99,base_minorista!$A1374,0)</f>
        <v>1.1932921828674359</v>
      </c>
    </row>
    <row r="1375" spans="1:15" ht="16.5" x14ac:dyDescent="0.3">
      <c r="A1375">
        <v>14</v>
      </c>
      <c r="B1375">
        <v>15</v>
      </c>
      <c r="C1375">
        <v>13</v>
      </c>
      <c r="D1375" s="3">
        <v>41274</v>
      </c>
      <c r="E1375" s="33">
        <v>12</v>
      </c>
      <c r="F1375">
        <v>1</v>
      </c>
      <c r="G1375">
        <f>+HLOOKUP(VLOOKUP($B1375,$Q$2:$R$42,2,0),costos_sf!$D$2:$AY$99,base_minorista!$A1375,0)</f>
        <v>124373837.47746888</v>
      </c>
      <c r="H1375">
        <f>+HLOOKUP(VLOOKUP($B1375,$Q$2:$R$42,2,0),creditos_sf!$D$2:$AY$99,base_minorista!$A1375,0)</f>
        <v>327546472.32422054</v>
      </c>
      <c r="I1375">
        <f>+HLOOKUP(VLOOKUP($B1375,$Q$2:$R$42,2,0),creditos_sf!$D$103:$AY$200,base_minorista!$A1375,0)</f>
        <v>90140494.183972776</v>
      </c>
      <c r="J1375">
        <f>+HLOOKUP(VLOOKUP($B1375,$Q$2:$R$42,2,0),Costo_fondeo!$D$3:$AY$100,base_minorista!$A1375,0)</f>
        <v>7.0750394450516785</v>
      </c>
      <c r="K1375">
        <f>+HLOOKUP(VLOOKUP($B1375,$Q$2:$R$42,2,0),Costo_provisiones!$D$3:$AY$100,base_minorista!$A1375,0)</f>
        <v>6.1960455694970422</v>
      </c>
      <c r="L1375">
        <f>+HLOOKUP(VLOOKUP($B1375,$Q$2:$R$42,2,0),Morosidad_control!$D$4:$AY$101,base_minorista!$A1375,0)</f>
        <v>5.9096533348624334</v>
      </c>
      <c r="M1375">
        <f ca="1">+OFFSET(Capital_2!$D$2,base_minorista!A1375,0)</f>
        <v>3.8327018844682854</v>
      </c>
      <c r="N1375">
        <f>+HLOOKUP(VLOOKUP($B1375,$Q$2:$R$42,2,0),costo_laboral!$E$2:$AZ$99,base_minorista!$A1375,0)</f>
        <v>17.738934044130236</v>
      </c>
      <c r="O1375">
        <f>+HLOOKUP(VLOOKUP($B1375,$Q$2:$R$42,2,0),Participacion2!$D$2:$AO$99,base_minorista!$A1375,0)</f>
        <v>1.1888318156647988</v>
      </c>
    </row>
    <row r="1376" spans="1:15" ht="16.5" x14ac:dyDescent="0.3">
      <c r="A1376">
        <v>15</v>
      </c>
      <c r="B1376">
        <v>15</v>
      </c>
      <c r="C1376">
        <v>14</v>
      </c>
      <c r="D1376" s="3">
        <v>41305</v>
      </c>
      <c r="E1376" s="33">
        <v>13</v>
      </c>
      <c r="F1376">
        <v>1</v>
      </c>
      <c r="G1376">
        <f>+HLOOKUP(VLOOKUP($B1376,$Q$2:$R$42,2,0),costos_sf!$D$2:$AY$99,base_minorista!$A1376,0)</f>
        <v>123024001.96465448</v>
      </c>
      <c r="H1376">
        <f>+HLOOKUP(VLOOKUP($B1376,$Q$2:$R$42,2,0),creditos_sf!$D$2:$AY$99,base_minorista!$A1376,0)</f>
        <v>321201475.22195828</v>
      </c>
      <c r="I1376">
        <f>+HLOOKUP(VLOOKUP($B1376,$Q$2:$R$42,2,0),creditos_sf!$D$103:$AY$200,base_minorista!$A1376,0)</f>
        <v>91623982.200642139</v>
      </c>
      <c r="J1376">
        <f>+HLOOKUP(VLOOKUP($B1376,$Q$2:$R$42,2,0),Costo_fondeo!$D$3:$AY$100,base_minorista!$A1376,0)</f>
        <v>7.0652934009892494</v>
      </c>
      <c r="K1376">
        <f>+HLOOKUP(VLOOKUP($B1376,$Q$2:$R$42,2,0),Costo_provisiones!$D$3:$AY$100,base_minorista!$A1376,0)</f>
        <v>5.7339230002888044</v>
      </c>
      <c r="L1376">
        <f>+HLOOKUP(VLOOKUP($B1376,$Q$2:$R$42,2,0),Morosidad_control!$D$4:$AY$101,base_minorista!$A1376,0)</f>
        <v>6.0315335481740346</v>
      </c>
      <c r="M1376">
        <f ca="1">+OFFSET(Capital_2!$D$2,base_minorista!A1376,0)</f>
        <v>3.850163299057161</v>
      </c>
      <c r="N1376">
        <f>+HLOOKUP(VLOOKUP($B1376,$Q$2:$R$42,2,0),costo_laboral!$E$2:$AZ$99,base_minorista!$A1376,0)</f>
        <v>18.07439934771347</v>
      </c>
      <c r="O1376">
        <f>+HLOOKUP(VLOOKUP($B1376,$Q$2:$R$42,2,0),Participacion2!$D$2:$AO$99,base_minorista!$A1376,0)</f>
        <v>1.1654594653579282</v>
      </c>
    </row>
    <row r="1377" spans="1:15" ht="16.5" x14ac:dyDescent="0.3">
      <c r="A1377">
        <v>16</v>
      </c>
      <c r="B1377">
        <v>15</v>
      </c>
      <c r="C1377">
        <v>15</v>
      </c>
      <c r="D1377" s="3">
        <v>41333</v>
      </c>
      <c r="E1377" s="33">
        <v>13</v>
      </c>
      <c r="F1377">
        <v>1</v>
      </c>
      <c r="G1377">
        <f>+HLOOKUP(VLOOKUP($B1377,$Q$2:$R$42,2,0),costos_sf!$D$2:$AY$99,base_minorista!$A1377,0)</f>
        <v>121852061.80860887</v>
      </c>
      <c r="H1377">
        <f>+HLOOKUP(VLOOKUP($B1377,$Q$2:$R$42,2,0),creditos_sf!$D$2:$AY$99,base_minorista!$A1377,0)</f>
        <v>319175386.0094254</v>
      </c>
      <c r="I1377">
        <f>+HLOOKUP(VLOOKUP($B1377,$Q$2:$R$42,2,0),creditos_sf!$D$103:$AY$200,base_minorista!$A1377,0)</f>
        <v>93964963.18142198</v>
      </c>
      <c r="J1377">
        <f>+HLOOKUP(VLOOKUP($B1377,$Q$2:$R$42,2,0),Costo_fondeo!$D$3:$AY$100,base_minorista!$A1377,0)</f>
        <v>7.071550750119056</v>
      </c>
      <c r="K1377">
        <f>+HLOOKUP(VLOOKUP($B1377,$Q$2:$R$42,2,0),Costo_provisiones!$D$3:$AY$100,base_minorista!$A1377,0)</f>
        <v>5.2910330967799686</v>
      </c>
      <c r="L1377">
        <f>+HLOOKUP(VLOOKUP($B1377,$Q$2:$R$42,2,0),Morosidad_control!$D$4:$AY$101,base_minorista!$A1377,0)</f>
        <v>6.107502167518108</v>
      </c>
      <c r="M1377">
        <f ca="1">+OFFSET(Capital_2!$D$2,base_minorista!A1377,0)</f>
        <v>3.8660657399921172</v>
      </c>
      <c r="N1377">
        <f>+HLOOKUP(VLOOKUP($B1377,$Q$2:$R$42,2,0),costo_laboral!$E$2:$AZ$99,base_minorista!$A1377,0)</f>
        <v>18.159405920434814</v>
      </c>
      <c r="O1377">
        <f>+HLOOKUP(VLOOKUP($B1377,$Q$2:$R$42,2,0),Participacion2!$D$2:$AO$99,base_minorista!$A1377,0)</f>
        <v>1.1571743666892498</v>
      </c>
    </row>
    <row r="1378" spans="1:15" ht="16.5" x14ac:dyDescent="0.3">
      <c r="A1378">
        <v>17</v>
      </c>
      <c r="B1378">
        <v>15</v>
      </c>
      <c r="C1378">
        <v>16</v>
      </c>
      <c r="D1378" s="3">
        <v>41364</v>
      </c>
      <c r="E1378" s="33">
        <v>13</v>
      </c>
      <c r="F1378">
        <v>1</v>
      </c>
      <c r="G1378">
        <f>+HLOOKUP(VLOOKUP($B1378,$Q$2:$R$42,2,0),costos_sf!$D$2:$AY$99,base_minorista!$A1378,0)</f>
        <v>120589059.0442311</v>
      </c>
      <c r="H1378">
        <f>+HLOOKUP(VLOOKUP($B1378,$Q$2:$R$42,2,0),creditos_sf!$D$2:$AY$99,base_minorista!$A1378,0)</f>
        <v>313773912.95070893</v>
      </c>
      <c r="I1378">
        <f>+HLOOKUP(VLOOKUP($B1378,$Q$2:$R$42,2,0),creditos_sf!$D$103:$AY$200,base_minorista!$A1378,0)</f>
        <v>95794209.41388908</v>
      </c>
      <c r="J1378">
        <f>+HLOOKUP(VLOOKUP($B1378,$Q$2:$R$42,2,0),Costo_fondeo!$D$3:$AY$100,base_minorista!$A1378,0)</f>
        <v>7.0544620030442999</v>
      </c>
      <c r="K1378">
        <f>+HLOOKUP(VLOOKUP($B1378,$Q$2:$R$42,2,0),Costo_provisiones!$D$3:$AY$100,base_minorista!$A1378,0)</f>
        <v>5.1579172124165424</v>
      </c>
      <c r="L1378">
        <f>+HLOOKUP(VLOOKUP($B1378,$Q$2:$R$42,2,0),Morosidad_control!$D$4:$AY$101,base_minorista!$A1378,0)</f>
        <v>6.3997898910829933</v>
      </c>
      <c r="M1378">
        <f ca="1">+OFFSET(Capital_2!$D$2,base_minorista!A1378,0)</f>
        <v>3.8754391719680488</v>
      </c>
      <c r="N1378">
        <f>+HLOOKUP(VLOOKUP($B1378,$Q$2:$R$42,2,0),costo_laboral!$E$2:$AZ$99,base_minorista!$A1378,0)</f>
        <v>18.237552576076592</v>
      </c>
      <c r="O1378">
        <f>+HLOOKUP(VLOOKUP($B1378,$Q$2:$R$42,2,0),Participacion2!$D$2:$AO$99,base_minorista!$A1378,0)</f>
        <v>1.1428736040104079</v>
      </c>
    </row>
    <row r="1379" spans="1:15" ht="16.5" x14ac:dyDescent="0.3">
      <c r="A1379">
        <v>18</v>
      </c>
      <c r="B1379">
        <v>15</v>
      </c>
      <c r="C1379">
        <v>17</v>
      </c>
      <c r="D1379" s="3">
        <v>41394</v>
      </c>
      <c r="E1379" s="33">
        <v>13</v>
      </c>
      <c r="F1379">
        <v>1</v>
      </c>
      <c r="G1379">
        <f>+HLOOKUP(VLOOKUP($B1379,$Q$2:$R$42,2,0),costos_sf!$D$2:$AY$99,base_minorista!$A1379,0)</f>
        <v>119695219.49257015</v>
      </c>
      <c r="H1379">
        <f>+HLOOKUP(VLOOKUP($B1379,$Q$2:$R$42,2,0),creditos_sf!$D$2:$AY$99,base_minorista!$A1379,0)</f>
        <v>312098177.9976033</v>
      </c>
      <c r="I1379">
        <f>+HLOOKUP(VLOOKUP($B1379,$Q$2:$R$42,2,0),creditos_sf!$D$103:$AY$200,base_minorista!$A1379,0)</f>
        <v>98156927.768061981</v>
      </c>
      <c r="J1379">
        <f>+HLOOKUP(VLOOKUP($B1379,$Q$2:$R$42,2,0),Costo_fondeo!$D$3:$AY$100,base_minorista!$A1379,0)</f>
        <v>7.0452942783704424</v>
      </c>
      <c r="K1379">
        <f>+HLOOKUP(VLOOKUP($B1379,$Q$2:$R$42,2,0),Costo_provisiones!$D$3:$AY$100,base_minorista!$A1379,0)</f>
        <v>4.8106539022344617</v>
      </c>
      <c r="L1379">
        <f>+HLOOKUP(VLOOKUP($B1379,$Q$2:$R$42,2,0),Morosidad_control!$D$4:$AY$101,base_minorista!$A1379,0)</f>
        <v>6.2761795778904688</v>
      </c>
      <c r="M1379">
        <f ca="1">+OFFSET(Capital_2!$D$2,base_minorista!A1379,0)</f>
        <v>3.8611269429337338</v>
      </c>
      <c r="N1379">
        <f>+HLOOKUP(VLOOKUP($B1379,$Q$2:$R$42,2,0),costo_laboral!$E$2:$AZ$99,base_minorista!$A1379,0)</f>
        <v>18.315487550079411</v>
      </c>
      <c r="O1379">
        <f>+HLOOKUP(VLOOKUP($B1379,$Q$2:$R$42,2,0),Participacion2!$D$2:$AO$99,base_minorista!$A1379,0)</f>
        <v>1.1314337766856437</v>
      </c>
    </row>
    <row r="1380" spans="1:15" ht="16.5" x14ac:dyDescent="0.3">
      <c r="A1380">
        <v>19</v>
      </c>
      <c r="B1380">
        <v>15</v>
      </c>
      <c r="C1380">
        <v>18</v>
      </c>
      <c r="D1380" s="3">
        <v>41425</v>
      </c>
      <c r="E1380" s="33">
        <v>13</v>
      </c>
      <c r="F1380">
        <v>1</v>
      </c>
      <c r="G1380">
        <f>+HLOOKUP(VLOOKUP($B1380,$Q$2:$R$42,2,0),costos_sf!$D$2:$AY$99,base_minorista!$A1380,0)</f>
        <v>119480002.23841134</v>
      </c>
      <c r="H1380">
        <f>+HLOOKUP(VLOOKUP($B1380,$Q$2:$R$42,2,0),creditos_sf!$D$2:$AY$99,base_minorista!$A1380,0)</f>
        <v>308790459.97198522</v>
      </c>
      <c r="I1380">
        <f>+HLOOKUP(VLOOKUP($B1380,$Q$2:$R$42,2,0),creditos_sf!$D$103:$AY$200,base_minorista!$A1380,0)</f>
        <v>100707537.71285896</v>
      </c>
      <c r="J1380">
        <f>+HLOOKUP(VLOOKUP($B1380,$Q$2:$R$42,2,0),Costo_fondeo!$D$3:$AY$100,base_minorista!$A1380,0)</f>
        <v>7.0458115166817432</v>
      </c>
      <c r="K1380">
        <f>+HLOOKUP(VLOOKUP($B1380,$Q$2:$R$42,2,0),Costo_provisiones!$D$3:$AY$100,base_minorista!$A1380,0)</f>
        <v>4.5750432712068019</v>
      </c>
      <c r="L1380">
        <f>+HLOOKUP(VLOOKUP($B1380,$Q$2:$R$42,2,0),Morosidad_control!$D$4:$AY$101,base_minorista!$A1380,0)</f>
        <v>6.3649251777742011</v>
      </c>
      <c r="M1380">
        <f ca="1">+OFFSET(Capital_2!$D$2,base_minorista!A1380,0)</f>
        <v>3.8158367264519906</v>
      </c>
      <c r="N1380">
        <f>+HLOOKUP(VLOOKUP($B1380,$Q$2:$R$42,2,0),costo_laboral!$E$2:$AZ$99,base_minorista!$A1380,0)</f>
        <v>18.515142066464954</v>
      </c>
      <c r="O1380">
        <f>+HLOOKUP(VLOOKUP($B1380,$Q$2:$R$42,2,0),Participacion2!$D$2:$AO$99,base_minorista!$A1380,0)</f>
        <v>1.1124504070788723</v>
      </c>
    </row>
    <row r="1381" spans="1:15" ht="16.5" x14ac:dyDescent="0.3">
      <c r="A1381">
        <v>20</v>
      </c>
      <c r="B1381">
        <v>15</v>
      </c>
      <c r="C1381">
        <v>19</v>
      </c>
      <c r="D1381" s="3">
        <v>41455</v>
      </c>
      <c r="E1381" s="33">
        <v>13</v>
      </c>
      <c r="F1381">
        <v>1</v>
      </c>
      <c r="G1381">
        <f>+HLOOKUP(VLOOKUP($B1381,$Q$2:$R$42,2,0),costos_sf!$D$2:$AY$99,base_minorista!$A1381,0)</f>
        <v>118314383.02340356</v>
      </c>
      <c r="H1381">
        <f>+HLOOKUP(VLOOKUP($B1381,$Q$2:$R$42,2,0),creditos_sf!$D$2:$AY$99,base_minorista!$A1381,0)</f>
        <v>304698858.12352139</v>
      </c>
      <c r="I1381">
        <f>+HLOOKUP(VLOOKUP($B1381,$Q$2:$R$42,2,0),creditos_sf!$D$103:$AY$200,base_minorista!$A1381,0)</f>
        <v>102644983.18200961</v>
      </c>
      <c r="J1381">
        <f>+HLOOKUP(VLOOKUP($B1381,$Q$2:$R$42,2,0),Costo_fondeo!$D$3:$AY$100,base_minorista!$A1381,0)</f>
        <v>7.0417278387171347</v>
      </c>
      <c r="K1381">
        <f>+HLOOKUP(VLOOKUP($B1381,$Q$2:$R$42,2,0),Costo_provisiones!$D$3:$AY$100,base_minorista!$A1381,0)</f>
        <v>4.282776404793105</v>
      </c>
      <c r="L1381">
        <f>+HLOOKUP(VLOOKUP($B1381,$Q$2:$R$42,2,0),Morosidad_control!$D$4:$AY$101,base_minorista!$A1381,0)</f>
        <v>6.5453609144867446</v>
      </c>
      <c r="M1381">
        <f ca="1">+OFFSET(Capital_2!$D$2,base_minorista!A1381,0)</f>
        <v>3.777787965810723</v>
      </c>
      <c r="N1381">
        <f>+HLOOKUP(VLOOKUP($B1381,$Q$2:$R$42,2,0),costo_laboral!$E$2:$AZ$99,base_minorista!$A1381,0)</f>
        <v>18.613552698850118</v>
      </c>
      <c r="O1381">
        <f>+HLOOKUP(VLOOKUP($B1381,$Q$2:$R$42,2,0),Participacion2!$D$2:$AO$99,base_minorista!$A1381,0)</f>
        <v>1.1009134572805614</v>
      </c>
    </row>
    <row r="1382" spans="1:15" ht="16.5" x14ac:dyDescent="0.3">
      <c r="A1382">
        <v>21</v>
      </c>
      <c r="B1382">
        <v>15</v>
      </c>
      <c r="C1382">
        <v>20</v>
      </c>
      <c r="D1382" s="3">
        <v>41486</v>
      </c>
      <c r="E1382" s="33">
        <v>13</v>
      </c>
      <c r="F1382">
        <v>1</v>
      </c>
      <c r="G1382">
        <f>+HLOOKUP(VLOOKUP($B1382,$Q$2:$R$42,2,0),costos_sf!$D$2:$AY$99,base_minorista!$A1382,0)</f>
        <v>117105463.16663477</v>
      </c>
      <c r="H1382">
        <f>+HLOOKUP(VLOOKUP($B1382,$Q$2:$R$42,2,0),creditos_sf!$D$2:$AY$99,base_minorista!$A1382,0)</f>
        <v>298613060.64890766</v>
      </c>
      <c r="I1382">
        <f>+HLOOKUP(VLOOKUP($B1382,$Q$2:$R$42,2,0),creditos_sf!$D$103:$AY$200,base_minorista!$A1382,0)</f>
        <v>104870232.56865244</v>
      </c>
      <c r="J1382">
        <f>+HLOOKUP(VLOOKUP($B1382,$Q$2:$R$42,2,0),Costo_fondeo!$D$3:$AY$100,base_minorista!$A1382,0)</f>
        <v>7.041224209429914</v>
      </c>
      <c r="K1382">
        <f>+HLOOKUP(VLOOKUP($B1382,$Q$2:$R$42,2,0),Costo_provisiones!$D$3:$AY$100,base_minorista!$A1382,0)</f>
        <v>4.0471736093215087</v>
      </c>
      <c r="L1382">
        <f>+HLOOKUP(VLOOKUP($B1382,$Q$2:$R$42,2,0),Morosidad_control!$D$4:$AY$101,base_minorista!$A1382,0)</f>
        <v>6.5561635194861845</v>
      </c>
      <c r="M1382">
        <f ca="1">+OFFSET(Capital_2!$D$2,base_minorista!A1382,0)</f>
        <v>3.7289387467323043</v>
      </c>
      <c r="N1382">
        <f>+HLOOKUP(VLOOKUP($B1382,$Q$2:$R$42,2,0),costo_laboral!$E$2:$AZ$99,base_minorista!$A1382,0)</f>
        <v>18.73248964651906</v>
      </c>
      <c r="O1382">
        <f>+HLOOKUP(VLOOKUP($B1382,$Q$2:$R$42,2,0),Participacion2!$D$2:$AO$99,base_minorista!$A1382,0)</f>
        <v>1.0832159097794753</v>
      </c>
    </row>
    <row r="1383" spans="1:15" ht="16.5" x14ac:dyDescent="0.3">
      <c r="A1383">
        <v>22</v>
      </c>
      <c r="B1383">
        <v>15</v>
      </c>
      <c r="C1383">
        <v>21</v>
      </c>
      <c r="D1383" s="3">
        <v>41517</v>
      </c>
      <c r="E1383" s="33">
        <v>13</v>
      </c>
      <c r="F1383">
        <v>1</v>
      </c>
      <c r="G1383">
        <f>+HLOOKUP(VLOOKUP($B1383,$Q$2:$R$42,2,0),costos_sf!$D$2:$AY$99,base_minorista!$A1383,0)</f>
        <v>115794722.97413656</v>
      </c>
      <c r="H1383">
        <f>+HLOOKUP(VLOOKUP($B1383,$Q$2:$R$42,2,0),creditos_sf!$D$2:$AY$99,base_minorista!$A1383,0)</f>
        <v>299754891.91043508</v>
      </c>
      <c r="I1383">
        <f>+HLOOKUP(VLOOKUP($B1383,$Q$2:$R$42,2,0),creditos_sf!$D$103:$AY$200,base_minorista!$A1383,0)</f>
        <v>106723486.81066397</v>
      </c>
      <c r="J1383">
        <f>+HLOOKUP(VLOOKUP($B1383,$Q$2:$R$42,2,0),Costo_fondeo!$D$3:$AY$100,base_minorista!$A1383,0)</f>
        <v>7.035064176519187</v>
      </c>
      <c r="K1383">
        <f>+HLOOKUP(VLOOKUP($B1383,$Q$2:$R$42,2,0),Costo_provisiones!$D$3:$AY$100,base_minorista!$A1383,0)</f>
        <v>3.9007015839093828</v>
      </c>
      <c r="L1383">
        <f>+HLOOKUP(VLOOKUP($B1383,$Q$2:$R$42,2,0),Morosidad_control!$D$4:$AY$101,base_minorista!$A1383,0)</f>
        <v>6.5157173603318155</v>
      </c>
      <c r="M1383">
        <f ca="1">+OFFSET(Capital_2!$D$2,base_minorista!A1383,0)</f>
        <v>3.6888980520732653</v>
      </c>
      <c r="N1383">
        <f>+HLOOKUP(VLOOKUP($B1383,$Q$2:$R$42,2,0),costo_laboral!$E$2:$AZ$99,base_minorista!$A1383,0)</f>
        <v>18.473940020043766</v>
      </c>
      <c r="O1383">
        <f>+HLOOKUP(VLOOKUP($B1383,$Q$2:$R$42,2,0),Participacion2!$D$2:$AO$99,base_minorista!$A1383,0)</f>
        <v>1.0863800240772707</v>
      </c>
    </row>
    <row r="1384" spans="1:15" ht="16.5" x14ac:dyDescent="0.3">
      <c r="A1384">
        <v>23</v>
      </c>
      <c r="B1384">
        <v>15</v>
      </c>
      <c r="C1384">
        <v>22</v>
      </c>
      <c r="D1384" s="3">
        <v>41547</v>
      </c>
      <c r="E1384" s="33">
        <v>13</v>
      </c>
      <c r="F1384">
        <v>1</v>
      </c>
      <c r="G1384">
        <f>+HLOOKUP(VLOOKUP($B1384,$Q$2:$R$42,2,0),costos_sf!$D$2:$AY$99,base_minorista!$A1384,0)</f>
        <v>115016369.4556701</v>
      </c>
      <c r="H1384">
        <f>+HLOOKUP(VLOOKUP($B1384,$Q$2:$R$42,2,0),creditos_sf!$D$2:$AY$99,base_minorista!$A1384,0)</f>
        <v>305819868.31764549</v>
      </c>
      <c r="I1384">
        <f>+HLOOKUP(VLOOKUP($B1384,$Q$2:$R$42,2,0),creditos_sf!$D$103:$AY$200,base_minorista!$A1384,0)</f>
        <v>108276887.406571</v>
      </c>
      <c r="J1384">
        <f>+HLOOKUP(VLOOKUP($B1384,$Q$2:$R$42,2,0),Costo_fondeo!$D$3:$AY$100,base_minorista!$A1384,0)</f>
        <v>7.0354258381093242</v>
      </c>
      <c r="K1384">
        <f>+HLOOKUP(VLOOKUP($B1384,$Q$2:$R$42,2,0),Costo_provisiones!$D$3:$AY$100,base_minorista!$A1384,0)</f>
        <v>3.7330360628416637</v>
      </c>
      <c r="L1384">
        <f>+HLOOKUP(VLOOKUP($B1384,$Q$2:$R$42,2,0),Morosidad_control!$D$4:$AY$101,base_minorista!$A1384,0)</f>
        <v>6.347159963089692</v>
      </c>
      <c r="M1384">
        <f ca="1">+OFFSET(Capital_2!$D$2,base_minorista!A1384,0)</f>
        <v>3.6532457928608841</v>
      </c>
      <c r="N1384">
        <f>+HLOOKUP(VLOOKUP($B1384,$Q$2:$R$42,2,0),costo_laboral!$E$2:$AZ$99,base_minorista!$A1384,0)</f>
        <v>18.080159363864677</v>
      </c>
      <c r="O1384">
        <f>+HLOOKUP(VLOOKUP($B1384,$Q$2:$R$42,2,0),Participacion2!$D$2:$AO$99,base_minorista!$A1384,0)</f>
        <v>1.1077082825257791</v>
      </c>
    </row>
    <row r="1385" spans="1:15" ht="16.5" x14ac:dyDescent="0.3">
      <c r="A1385">
        <v>24</v>
      </c>
      <c r="B1385">
        <v>15</v>
      </c>
      <c r="C1385">
        <v>23</v>
      </c>
      <c r="D1385" s="3">
        <v>41578</v>
      </c>
      <c r="E1385" s="33">
        <v>13</v>
      </c>
      <c r="F1385">
        <v>1</v>
      </c>
      <c r="G1385">
        <f>+HLOOKUP(VLOOKUP($B1385,$Q$2:$R$42,2,0),costos_sf!$D$2:$AY$99,base_minorista!$A1385,0)</f>
        <v>115663875.32768866</v>
      </c>
      <c r="H1385">
        <f>+HLOOKUP(VLOOKUP($B1385,$Q$2:$R$42,2,0),creditos_sf!$D$2:$AY$99,base_minorista!$A1385,0)</f>
        <v>313845346.20394313</v>
      </c>
      <c r="I1385">
        <f>+HLOOKUP(VLOOKUP($B1385,$Q$2:$R$42,2,0),creditos_sf!$D$103:$AY$200,base_minorista!$A1385,0)</f>
        <v>110583739.89515483</v>
      </c>
      <c r="J1385">
        <f>+HLOOKUP(VLOOKUP($B1385,$Q$2:$R$42,2,0),Costo_fondeo!$D$3:$AY$100,base_minorista!$A1385,0)</f>
        <v>7.0014524066689221</v>
      </c>
      <c r="K1385">
        <f>+HLOOKUP(VLOOKUP($B1385,$Q$2:$R$42,2,0),Costo_provisiones!$D$3:$AY$100,base_minorista!$A1385,0)</f>
        <v>3.6781901200486624</v>
      </c>
      <c r="L1385">
        <f>+HLOOKUP(VLOOKUP($B1385,$Q$2:$R$42,2,0),Morosidad_control!$D$4:$AY$101,base_minorista!$A1385,0)</f>
        <v>6.288015618025697</v>
      </c>
      <c r="M1385">
        <f ca="1">+OFFSET(Capital_2!$D$2,base_minorista!A1385,0)</f>
        <v>3.6199379690818381</v>
      </c>
      <c r="N1385">
        <f>+HLOOKUP(VLOOKUP($B1385,$Q$2:$R$42,2,0),costo_laboral!$E$2:$AZ$99,base_minorista!$A1385,0)</f>
        <v>17.617974617612163</v>
      </c>
      <c r="O1385">
        <f>+HLOOKUP(VLOOKUP($B1385,$Q$2:$R$42,2,0),Participacion2!$D$2:$AO$99,base_minorista!$A1385,0)</f>
        <v>1.1280845039337646</v>
      </c>
    </row>
    <row r="1386" spans="1:15" ht="16.5" x14ac:dyDescent="0.3">
      <c r="A1386">
        <v>25</v>
      </c>
      <c r="B1386">
        <v>15</v>
      </c>
      <c r="C1386">
        <v>24</v>
      </c>
      <c r="D1386" s="3">
        <v>41608</v>
      </c>
      <c r="E1386" s="33">
        <v>13</v>
      </c>
      <c r="F1386">
        <v>1</v>
      </c>
      <c r="G1386">
        <f>+HLOOKUP(VLOOKUP($B1386,$Q$2:$R$42,2,0),costos_sf!$D$2:$AY$99,base_minorista!$A1386,0)</f>
        <v>115511275.45797189</v>
      </c>
      <c r="H1386">
        <f>+HLOOKUP(VLOOKUP($B1386,$Q$2:$R$42,2,0),creditos_sf!$D$2:$AY$99,base_minorista!$A1386,0)</f>
        <v>322987532.84951431</v>
      </c>
      <c r="I1386">
        <f>+HLOOKUP(VLOOKUP($B1386,$Q$2:$R$42,2,0),creditos_sf!$D$103:$AY$200,base_minorista!$A1386,0)</f>
        <v>113781638.35416543</v>
      </c>
      <c r="J1386">
        <f>+HLOOKUP(VLOOKUP($B1386,$Q$2:$R$42,2,0),Costo_fondeo!$D$3:$AY$100,base_minorista!$A1386,0)</f>
        <v>6.9896303460090765</v>
      </c>
      <c r="K1386">
        <f>+HLOOKUP(VLOOKUP($B1386,$Q$2:$R$42,2,0),Costo_provisiones!$D$3:$AY$100,base_minorista!$A1386,0)</f>
        <v>3.5102510139539418</v>
      </c>
      <c r="L1386">
        <f>+HLOOKUP(VLOOKUP($B1386,$Q$2:$R$42,2,0),Morosidad_control!$D$4:$AY$101,base_minorista!$A1386,0)</f>
        <v>6.0989777527914208</v>
      </c>
      <c r="M1386">
        <f ca="1">+OFFSET(Capital_2!$D$2,base_minorista!A1386,0)</f>
        <v>3.5647933704456456</v>
      </c>
      <c r="N1386">
        <f>+HLOOKUP(VLOOKUP($B1386,$Q$2:$R$42,2,0),costo_laboral!$E$2:$AZ$99,base_minorista!$A1386,0)</f>
        <v>17.153273566746666</v>
      </c>
      <c r="O1386">
        <f>+HLOOKUP(VLOOKUP($B1386,$Q$2:$R$42,2,0),Participacion2!$D$2:$AO$99,base_minorista!$A1386,0)</f>
        <v>1.1362454904437724</v>
      </c>
    </row>
    <row r="1387" spans="1:15" ht="16.5" x14ac:dyDescent="0.3">
      <c r="A1387">
        <v>26</v>
      </c>
      <c r="B1387">
        <v>15</v>
      </c>
      <c r="C1387">
        <v>25</v>
      </c>
      <c r="D1387" s="3">
        <v>41639</v>
      </c>
      <c r="E1387" s="33">
        <v>13</v>
      </c>
      <c r="F1387">
        <v>1</v>
      </c>
      <c r="G1387">
        <f>+HLOOKUP(VLOOKUP($B1387,$Q$2:$R$42,2,0),costos_sf!$D$2:$AY$99,base_minorista!$A1387,0)</f>
        <v>114599175.31324017</v>
      </c>
      <c r="H1387">
        <f>+HLOOKUP(VLOOKUP($B1387,$Q$2:$R$42,2,0),creditos_sf!$D$2:$AY$99,base_minorista!$A1387,0)</f>
        <v>322288669.79887009</v>
      </c>
      <c r="I1387">
        <f>+HLOOKUP(VLOOKUP($B1387,$Q$2:$R$42,2,0),creditos_sf!$D$103:$AY$200,base_minorista!$A1387,0)</f>
        <v>116798203.12730157</v>
      </c>
      <c r="J1387">
        <f>+HLOOKUP(VLOOKUP($B1387,$Q$2:$R$42,2,0),Costo_fondeo!$D$3:$AY$100,base_minorista!$A1387,0)</f>
        <v>7.0180158311853855</v>
      </c>
      <c r="K1387">
        <f>+HLOOKUP(VLOOKUP($B1387,$Q$2:$R$42,2,0),Costo_provisiones!$D$3:$AY$100,base_minorista!$A1387,0)</f>
        <v>3.1682036160468732</v>
      </c>
      <c r="L1387">
        <f>+HLOOKUP(VLOOKUP($B1387,$Q$2:$R$42,2,0),Morosidad_control!$D$4:$AY$101,base_minorista!$A1387,0)</f>
        <v>5.9339632238948941</v>
      </c>
      <c r="M1387">
        <f ca="1">+OFFSET(Capital_2!$D$2,base_minorista!A1387,0)</f>
        <v>3.5095726367283766</v>
      </c>
      <c r="N1387">
        <f>+HLOOKUP(VLOOKUP($B1387,$Q$2:$R$42,2,0),costo_laboral!$E$2:$AZ$99,base_minorista!$A1387,0)</f>
        <v>17.058971918190853</v>
      </c>
      <c r="O1387">
        <f>+HLOOKUP(VLOOKUP($B1387,$Q$2:$R$42,2,0),Participacion2!$D$2:$AO$99,base_minorista!$A1387,0)</f>
        <v>1.1581266270576254</v>
      </c>
    </row>
    <row r="1388" spans="1:15" ht="16.5" x14ac:dyDescent="0.3">
      <c r="A1388">
        <v>27</v>
      </c>
      <c r="B1388">
        <v>15</v>
      </c>
      <c r="C1388">
        <v>26</v>
      </c>
      <c r="D1388" s="3">
        <v>41670</v>
      </c>
      <c r="E1388" s="33">
        <v>14</v>
      </c>
      <c r="F1388">
        <v>1</v>
      </c>
      <c r="G1388">
        <f>+HLOOKUP(VLOOKUP($B1388,$Q$2:$R$42,2,0),costos_sf!$D$2:$AY$99,base_minorista!$A1388,0)</f>
        <v>114839479.16944908</v>
      </c>
      <c r="H1388">
        <f>+HLOOKUP(VLOOKUP($B1388,$Q$2:$R$42,2,0),creditos_sf!$D$2:$AY$99,base_minorista!$A1388,0)</f>
        <v>317765166.87775099</v>
      </c>
      <c r="I1388">
        <f>+HLOOKUP(VLOOKUP($B1388,$Q$2:$R$42,2,0),creditos_sf!$D$103:$AY$200,base_minorista!$A1388,0)</f>
        <v>116069387.11074381</v>
      </c>
      <c r="J1388">
        <f>+HLOOKUP(VLOOKUP($B1388,$Q$2:$R$42,2,0),Costo_fondeo!$D$3:$AY$100,base_minorista!$A1388,0)</f>
        <v>7.049798171829444</v>
      </c>
      <c r="K1388">
        <f>+HLOOKUP(VLOOKUP($B1388,$Q$2:$R$42,2,0),Costo_provisiones!$D$3:$AY$100,base_minorista!$A1388,0)</f>
        <v>3.1720507089262986</v>
      </c>
      <c r="L1388">
        <f>+HLOOKUP(VLOOKUP($B1388,$Q$2:$R$42,2,0),Morosidad_control!$D$4:$AY$101,base_minorista!$A1388,0)</f>
        <v>6.038520957873164</v>
      </c>
      <c r="M1388">
        <f ca="1">+OFFSET(Capital_2!$D$2,base_minorista!A1388,0)</f>
        <v>3.4442162995780268</v>
      </c>
      <c r="N1388">
        <f>+HLOOKUP(VLOOKUP($B1388,$Q$2:$R$42,2,0),costo_laboral!$E$2:$AZ$99,base_minorista!$A1388,0)</f>
        <v>17.254137877106988</v>
      </c>
      <c r="O1388">
        <f>+HLOOKUP(VLOOKUP($B1388,$Q$2:$R$42,2,0),Participacion2!$D$2:$AO$99,base_minorista!$A1388,0)</f>
        <v>1.1506567511167536</v>
      </c>
    </row>
    <row r="1389" spans="1:15" ht="16.5" x14ac:dyDescent="0.3">
      <c r="A1389">
        <v>28</v>
      </c>
      <c r="B1389">
        <v>15</v>
      </c>
      <c r="C1389">
        <v>27</v>
      </c>
      <c r="D1389" s="3">
        <v>41698</v>
      </c>
      <c r="E1389" s="33">
        <v>14</v>
      </c>
      <c r="F1389">
        <v>1</v>
      </c>
      <c r="G1389">
        <f>+HLOOKUP(VLOOKUP($B1389,$Q$2:$R$42,2,0),costos_sf!$D$2:$AY$99,base_minorista!$A1389,0)</f>
        <v>114451546.80664828</v>
      </c>
      <c r="H1389">
        <f>+HLOOKUP(VLOOKUP($B1389,$Q$2:$R$42,2,0),creditos_sf!$D$2:$AY$99,base_minorista!$A1389,0)</f>
        <v>314567272.31552583</v>
      </c>
      <c r="I1389">
        <f>+HLOOKUP(VLOOKUP($B1389,$Q$2:$R$42,2,0),creditos_sf!$D$103:$AY$200,base_minorista!$A1389,0)</f>
        <v>113935211.11987135</v>
      </c>
      <c r="J1389">
        <f>+HLOOKUP(VLOOKUP($B1389,$Q$2:$R$42,2,0),Costo_fondeo!$D$3:$AY$100,base_minorista!$A1389,0)</f>
        <v>7.0590856162686162</v>
      </c>
      <c r="K1389">
        <f>+HLOOKUP(VLOOKUP($B1389,$Q$2:$R$42,2,0),Costo_provisiones!$D$3:$AY$100,base_minorista!$A1389,0)</f>
        <v>3.1178559620620319</v>
      </c>
      <c r="L1389">
        <f>+HLOOKUP(VLOOKUP($B1389,$Q$2:$R$42,2,0),Morosidad_control!$D$4:$AY$101,base_minorista!$A1389,0)</f>
        <v>6.1592027426536902</v>
      </c>
      <c r="M1389">
        <f ca="1">+OFFSET(Capital_2!$D$2,base_minorista!A1389,0)</f>
        <v>3.3651511548182853</v>
      </c>
      <c r="N1389">
        <f>+HLOOKUP(VLOOKUP($B1389,$Q$2:$R$42,2,0),costo_laboral!$E$2:$AZ$99,base_minorista!$A1389,0)</f>
        <v>17.422008712355115</v>
      </c>
      <c r="O1389">
        <f>+HLOOKUP(VLOOKUP($B1389,$Q$2:$R$42,2,0),Participacion2!$D$2:$AO$99,base_minorista!$A1389,0)</f>
        <v>1.1564101860000764</v>
      </c>
    </row>
    <row r="1390" spans="1:15" ht="16.5" x14ac:dyDescent="0.3">
      <c r="A1390">
        <v>29</v>
      </c>
      <c r="B1390">
        <v>15</v>
      </c>
      <c r="C1390">
        <v>28</v>
      </c>
      <c r="D1390" s="3">
        <v>41729</v>
      </c>
      <c r="E1390" s="33">
        <v>14</v>
      </c>
      <c r="F1390">
        <v>1</v>
      </c>
      <c r="G1390">
        <f>+HLOOKUP(VLOOKUP($B1390,$Q$2:$R$42,2,0),costos_sf!$D$2:$AY$99,base_minorista!$A1390,0)</f>
        <v>114353285.73275332</v>
      </c>
      <c r="H1390">
        <f>+HLOOKUP(VLOOKUP($B1390,$Q$2:$R$42,2,0),creditos_sf!$D$2:$AY$99,base_minorista!$A1390,0)</f>
        <v>309802333.33281291</v>
      </c>
      <c r="I1390">
        <f>+HLOOKUP(VLOOKUP($B1390,$Q$2:$R$42,2,0),creditos_sf!$D$103:$AY$200,base_minorista!$A1390,0)</f>
        <v>112592304.8713367</v>
      </c>
      <c r="J1390">
        <f>+HLOOKUP(VLOOKUP($B1390,$Q$2:$R$42,2,0),Costo_fondeo!$D$3:$AY$100,base_minorista!$A1390,0)</f>
        <v>7.1013516862820634</v>
      </c>
      <c r="K1390">
        <f>+HLOOKUP(VLOOKUP($B1390,$Q$2:$R$42,2,0),Costo_provisiones!$D$3:$AY$100,base_minorista!$A1390,0)</f>
        <v>3.0996862298060637</v>
      </c>
      <c r="L1390">
        <f>+HLOOKUP(VLOOKUP($B1390,$Q$2:$R$42,2,0),Morosidad_control!$D$4:$AY$101,base_minorista!$A1390,0)</f>
        <v>6.4157151430822932</v>
      </c>
      <c r="M1390">
        <f ca="1">+OFFSET(Capital_2!$D$2,base_minorista!A1390,0)</f>
        <v>3.2958556767962262</v>
      </c>
      <c r="N1390">
        <f>+HLOOKUP(VLOOKUP($B1390,$Q$2:$R$42,2,0),costo_laboral!$E$2:$AZ$99,base_minorista!$A1390,0)</f>
        <v>17.604723151183403</v>
      </c>
      <c r="O1390">
        <f>+HLOOKUP(VLOOKUP($B1390,$Q$2:$R$42,2,0),Participacion2!$D$2:$AO$99,base_minorista!$A1390,0)</f>
        <v>1.1408792359553195</v>
      </c>
    </row>
    <row r="1391" spans="1:15" ht="16.5" x14ac:dyDescent="0.3">
      <c r="A1391">
        <v>30</v>
      </c>
      <c r="B1391">
        <v>15</v>
      </c>
      <c r="C1391">
        <v>29</v>
      </c>
      <c r="D1391" s="3">
        <v>41759</v>
      </c>
      <c r="E1391" s="33">
        <v>14</v>
      </c>
      <c r="F1391">
        <v>1</v>
      </c>
      <c r="G1391">
        <f>+HLOOKUP(VLOOKUP($B1391,$Q$2:$R$42,2,0),costos_sf!$D$2:$AY$99,base_minorista!$A1391,0)</f>
        <v>113943670.75133668</v>
      </c>
      <c r="H1391">
        <f>+HLOOKUP(VLOOKUP($B1391,$Q$2:$R$42,2,0),creditos_sf!$D$2:$AY$99,base_minorista!$A1391,0)</f>
        <v>304842262.37957054</v>
      </c>
      <c r="I1391">
        <f>+HLOOKUP(VLOOKUP($B1391,$Q$2:$R$42,2,0),creditos_sf!$D$103:$AY$200,base_minorista!$A1391,0)</f>
        <v>112643666.62391527</v>
      </c>
      <c r="J1391">
        <f>+HLOOKUP(VLOOKUP($B1391,$Q$2:$R$42,2,0),Costo_fondeo!$D$3:$AY$100,base_minorista!$A1391,0)</f>
        <v>7.1582099217398447</v>
      </c>
      <c r="K1391">
        <f>+HLOOKUP(VLOOKUP($B1391,$Q$2:$R$42,2,0),Costo_provisiones!$D$3:$AY$100,base_minorista!$A1391,0)</f>
        <v>3.1172597059924771</v>
      </c>
      <c r="L1391">
        <f>+HLOOKUP(VLOOKUP($B1391,$Q$2:$R$42,2,0),Morosidad_control!$D$4:$AY$101,base_minorista!$A1391,0)</f>
        <v>6.4180523855217952</v>
      </c>
      <c r="M1391">
        <f ca="1">+OFFSET(Capital_2!$D$2,base_minorista!A1391,0)</f>
        <v>3.2437779376973728</v>
      </c>
      <c r="N1391">
        <f>+HLOOKUP(VLOOKUP($B1391,$Q$2:$R$42,2,0),costo_laboral!$E$2:$AZ$99,base_minorista!$A1391,0)</f>
        <v>17.622535326519756</v>
      </c>
      <c r="O1391">
        <f>+HLOOKUP(VLOOKUP($B1391,$Q$2:$R$42,2,0),Participacion2!$D$2:$AO$99,base_minorista!$A1391,0)</f>
        <v>1.1224884624183484</v>
      </c>
    </row>
    <row r="1392" spans="1:15" ht="16.5" x14ac:dyDescent="0.3">
      <c r="A1392">
        <v>31</v>
      </c>
      <c r="B1392">
        <v>15</v>
      </c>
      <c r="C1392">
        <v>30</v>
      </c>
      <c r="D1392" s="3">
        <v>41790</v>
      </c>
      <c r="E1392" s="33">
        <v>14</v>
      </c>
      <c r="F1392">
        <v>1</v>
      </c>
      <c r="G1392">
        <f>+HLOOKUP(VLOOKUP($B1392,$Q$2:$R$42,2,0),costos_sf!$D$2:$AY$99,base_minorista!$A1392,0)</f>
        <v>113509679.68267566</v>
      </c>
      <c r="H1392">
        <f>+HLOOKUP(VLOOKUP($B1392,$Q$2:$R$42,2,0),creditos_sf!$D$2:$AY$99,base_minorista!$A1392,0)</f>
        <v>302381718.99632794</v>
      </c>
      <c r="I1392">
        <f>+HLOOKUP(VLOOKUP($B1392,$Q$2:$R$42,2,0),creditos_sf!$D$103:$AY$200,base_minorista!$A1392,0)</f>
        <v>113642692.91953336</v>
      </c>
      <c r="J1392">
        <f>+HLOOKUP(VLOOKUP($B1392,$Q$2:$R$42,2,0),Costo_fondeo!$D$3:$AY$100,base_minorista!$A1392,0)</f>
        <v>7.1792778235583361</v>
      </c>
      <c r="K1392">
        <f>+HLOOKUP(VLOOKUP($B1392,$Q$2:$R$42,2,0),Costo_provisiones!$D$3:$AY$100,base_minorista!$A1392,0)</f>
        <v>3.2385303320981897</v>
      </c>
      <c r="L1392">
        <f>+HLOOKUP(VLOOKUP($B1392,$Q$2:$R$42,2,0),Morosidad_control!$D$4:$AY$101,base_minorista!$A1392,0)</f>
        <v>6.4620007740886622</v>
      </c>
      <c r="M1392">
        <f ca="1">+OFFSET(Capital_2!$D$2,base_minorista!A1392,0)</f>
        <v>3.2095324879825831</v>
      </c>
      <c r="N1392">
        <f>+HLOOKUP(VLOOKUP($B1392,$Q$2:$R$42,2,0),costo_laboral!$E$2:$AZ$99,base_minorista!$A1392,0)</f>
        <v>17.419886330145243</v>
      </c>
      <c r="O1392">
        <f>+HLOOKUP(VLOOKUP($B1392,$Q$2:$R$42,2,0),Participacion2!$D$2:$AO$99,base_minorista!$A1392,0)</f>
        <v>1.1152198606503474</v>
      </c>
    </row>
    <row r="1393" spans="1:15" ht="16.5" x14ac:dyDescent="0.3">
      <c r="A1393">
        <v>32</v>
      </c>
      <c r="B1393">
        <v>15</v>
      </c>
      <c r="C1393">
        <v>31</v>
      </c>
      <c r="D1393" s="3">
        <v>41820</v>
      </c>
      <c r="E1393" s="33">
        <v>14</v>
      </c>
      <c r="F1393">
        <v>1</v>
      </c>
      <c r="G1393">
        <f>+HLOOKUP(VLOOKUP($B1393,$Q$2:$R$42,2,0),costos_sf!$D$2:$AY$99,base_minorista!$A1393,0)</f>
        <v>115229729.32780968</v>
      </c>
      <c r="H1393">
        <f>+HLOOKUP(VLOOKUP($B1393,$Q$2:$R$42,2,0),creditos_sf!$D$2:$AY$99,base_minorista!$A1393,0)</f>
        <v>298356930.65110052</v>
      </c>
      <c r="I1393">
        <f>+HLOOKUP(VLOOKUP($B1393,$Q$2:$R$42,2,0),creditos_sf!$D$103:$AY$200,base_minorista!$A1393,0)</f>
        <v>112405096.67675135</v>
      </c>
      <c r="J1393">
        <f>+HLOOKUP(VLOOKUP($B1393,$Q$2:$R$42,2,0),Costo_fondeo!$D$3:$AY$100,base_minorista!$A1393,0)</f>
        <v>7.2086931564652055</v>
      </c>
      <c r="K1393">
        <f>+HLOOKUP(VLOOKUP($B1393,$Q$2:$R$42,2,0),Costo_provisiones!$D$3:$AY$100,base_minorista!$A1393,0)</f>
        <v>3.552118345185177</v>
      </c>
      <c r="L1393">
        <f>+HLOOKUP(VLOOKUP($B1393,$Q$2:$R$42,2,0),Morosidad_control!$D$4:$AY$101,base_minorista!$A1393,0)</f>
        <v>6.0365886904173331</v>
      </c>
      <c r="M1393">
        <f ca="1">+OFFSET(Capital_2!$D$2,base_minorista!A1393,0)</f>
        <v>3.1850428382831848</v>
      </c>
      <c r="N1393">
        <f>+HLOOKUP(VLOOKUP($B1393,$Q$2:$R$42,2,0),costo_laboral!$E$2:$AZ$99,base_minorista!$A1393,0)</f>
        <v>17.616462917045382</v>
      </c>
      <c r="O1393">
        <f>+HLOOKUP(VLOOKUP($B1393,$Q$2:$R$42,2,0),Participacion2!$D$2:$AO$99,base_minorista!$A1393,0)</f>
        <v>1.0971332593892902</v>
      </c>
    </row>
    <row r="1394" spans="1:15" ht="16.5" x14ac:dyDescent="0.3">
      <c r="A1394">
        <v>33</v>
      </c>
      <c r="B1394">
        <v>15</v>
      </c>
      <c r="C1394">
        <v>32</v>
      </c>
      <c r="D1394" s="3">
        <v>41851</v>
      </c>
      <c r="E1394" s="33">
        <v>14</v>
      </c>
      <c r="F1394">
        <v>1</v>
      </c>
      <c r="G1394">
        <f>+HLOOKUP(VLOOKUP($B1394,$Q$2:$R$42,2,0),costos_sf!$D$2:$AY$99,base_minorista!$A1394,0)</f>
        <v>115026866.88134348</v>
      </c>
      <c r="H1394">
        <f>+HLOOKUP(VLOOKUP($B1394,$Q$2:$R$42,2,0),creditos_sf!$D$2:$AY$99,base_minorista!$A1394,0)</f>
        <v>298960365.63863838</v>
      </c>
      <c r="I1394">
        <f>+HLOOKUP(VLOOKUP($B1394,$Q$2:$R$42,2,0),creditos_sf!$D$103:$AY$200,base_minorista!$A1394,0)</f>
        <v>111048850.18050741</v>
      </c>
      <c r="J1394">
        <f>+HLOOKUP(VLOOKUP($B1394,$Q$2:$R$42,2,0),Costo_fondeo!$D$3:$AY$100,base_minorista!$A1394,0)</f>
        <v>7.2547656979755821</v>
      </c>
      <c r="K1394">
        <f>+HLOOKUP(VLOOKUP($B1394,$Q$2:$R$42,2,0),Costo_provisiones!$D$3:$AY$100,base_minorista!$A1394,0)</f>
        <v>3.6319092719333166</v>
      </c>
      <c r="L1394">
        <f>+HLOOKUP(VLOOKUP($B1394,$Q$2:$R$42,2,0),Morosidad_control!$D$4:$AY$101,base_minorista!$A1394,0)</f>
        <v>6.0079640408474821</v>
      </c>
      <c r="M1394">
        <f ca="1">+OFFSET(Capital_2!$D$2,base_minorista!A1394,0)</f>
        <v>3.1704105350092515</v>
      </c>
      <c r="N1394">
        <f>+HLOOKUP(VLOOKUP($B1394,$Q$2:$R$42,2,0),costo_laboral!$E$2:$AZ$99,base_minorista!$A1394,0)</f>
        <v>17.505473906805033</v>
      </c>
      <c r="O1394">
        <f>+HLOOKUP(VLOOKUP($B1394,$Q$2:$R$42,2,0),Participacion2!$D$2:$AO$99,base_minorista!$A1394,0)</f>
        <v>1.1021515239588291</v>
      </c>
    </row>
    <row r="1395" spans="1:15" ht="16.5" x14ac:dyDescent="0.3">
      <c r="A1395">
        <v>34</v>
      </c>
      <c r="B1395">
        <v>15</v>
      </c>
      <c r="C1395">
        <v>33</v>
      </c>
      <c r="D1395" s="3">
        <v>41882</v>
      </c>
      <c r="E1395" s="33">
        <v>14</v>
      </c>
      <c r="F1395">
        <v>1</v>
      </c>
      <c r="G1395">
        <f>+HLOOKUP(VLOOKUP($B1395,$Q$2:$R$42,2,0),costos_sf!$D$2:$AY$99,base_minorista!$A1395,0)</f>
        <v>121609848.61584041</v>
      </c>
      <c r="H1395">
        <f>+HLOOKUP(VLOOKUP($B1395,$Q$2:$R$42,2,0),creditos_sf!$D$2:$AY$99,base_minorista!$A1395,0)</f>
        <v>302678868.31752831</v>
      </c>
      <c r="I1395">
        <f>+HLOOKUP(VLOOKUP($B1395,$Q$2:$R$42,2,0),creditos_sf!$D$103:$AY$200,base_minorista!$A1395,0)</f>
        <v>110561880.90822023</v>
      </c>
      <c r="J1395">
        <f>+HLOOKUP(VLOOKUP($B1395,$Q$2:$R$42,2,0),Costo_fondeo!$D$3:$AY$100,base_minorista!$A1395,0)</f>
        <v>7.2931776141926266</v>
      </c>
      <c r="K1395">
        <f>+HLOOKUP(VLOOKUP($B1395,$Q$2:$R$42,2,0),Costo_provisiones!$D$3:$AY$100,base_minorista!$A1395,0)</f>
        <v>3.8145067117433364</v>
      </c>
      <c r="L1395">
        <f>+HLOOKUP(VLOOKUP($B1395,$Q$2:$R$42,2,0),Morosidad_control!$D$4:$AY$101,base_minorista!$A1395,0)</f>
        <v>5.755235667706522</v>
      </c>
      <c r="M1395">
        <f ca="1">+OFFSET(Capital_2!$D$2,base_minorista!A1395,0)</f>
        <v>3.1468414088192862</v>
      </c>
      <c r="N1395">
        <f>+HLOOKUP(VLOOKUP($B1395,$Q$2:$R$42,2,0),costo_laboral!$E$2:$AZ$99,base_minorista!$A1395,0)</f>
        <v>17.491690813147954</v>
      </c>
      <c r="O1395">
        <f>+HLOOKUP(VLOOKUP($B1395,$Q$2:$R$42,2,0),Participacion2!$D$2:$AO$99,base_minorista!$A1395,0)</f>
        <v>1.1056110788501221</v>
      </c>
    </row>
    <row r="1396" spans="1:15" ht="16.5" x14ac:dyDescent="0.3">
      <c r="A1396">
        <v>35</v>
      </c>
      <c r="B1396">
        <v>15</v>
      </c>
      <c r="C1396">
        <v>34</v>
      </c>
      <c r="D1396" s="3">
        <v>41912</v>
      </c>
      <c r="E1396" s="33">
        <v>14</v>
      </c>
      <c r="F1396">
        <v>1</v>
      </c>
      <c r="G1396">
        <f>+HLOOKUP(VLOOKUP($B1396,$Q$2:$R$42,2,0),costos_sf!$D$2:$AY$99,base_minorista!$A1396,0)</f>
        <v>121718585.11280094</v>
      </c>
      <c r="H1396">
        <f>+HLOOKUP(VLOOKUP($B1396,$Q$2:$R$42,2,0),creditos_sf!$D$2:$AY$99,base_minorista!$A1396,0)</f>
        <v>307996044.89042431</v>
      </c>
      <c r="I1396">
        <f>+HLOOKUP(VLOOKUP($B1396,$Q$2:$R$42,2,0),creditos_sf!$D$103:$AY$200,base_minorista!$A1396,0)</f>
        <v>108615584.13574262</v>
      </c>
      <c r="J1396">
        <f>+HLOOKUP(VLOOKUP($B1396,$Q$2:$R$42,2,0),Costo_fondeo!$D$3:$AY$100,base_minorista!$A1396,0)</f>
        <v>7.3233526337782591</v>
      </c>
      <c r="K1396">
        <f>+HLOOKUP(VLOOKUP($B1396,$Q$2:$R$42,2,0),Costo_provisiones!$D$3:$AY$100,base_minorista!$A1396,0)</f>
        <v>3.658494151028159</v>
      </c>
      <c r="L1396">
        <f>+HLOOKUP(VLOOKUP($B1396,$Q$2:$R$42,2,0),Morosidad_control!$D$4:$AY$101,base_minorista!$A1396,0)</f>
        <v>5.6867540581654294</v>
      </c>
      <c r="M1396">
        <f ca="1">+OFFSET(Capital_2!$D$2,base_minorista!A1396,0)</f>
        <v>3.1301745437504462</v>
      </c>
      <c r="N1396">
        <f>+HLOOKUP(VLOOKUP($B1396,$Q$2:$R$42,2,0),costo_laboral!$E$2:$AZ$99,base_minorista!$A1396,0)</f>
        <v>17.469241461878841</v>
      </c>
      <c r="O1396">
        <f>+HLOOKUP(VLOOKUP($B1396,$Q$2:$R$42,2,0),Participacion2!$D$2:$AO$99,base_minorista!$A1396,0)</f>
        <v>1.1238506612021961</v>
      </c>
    </row>
    <row r="1397" spans="1:15" ht="16.5" x14ac:dyDescent="0.3">
      <c r="A1397">
        <v>36</v>
      </c>
      <c r="B1397">
        <v>15</v>
      </c>
      <c r="C1397">
        <v>35</v>
      </c>
      <c r="D1397" s="3">
        <v>41943</v>
      </c>
      <c r="E1397" s="33">
        <v>14</v>
      </c>
      <c r="F1397">
        <v>1</v>
      </c>
      <c r="G1397">
        <f>+HLOOKUP(VLOOKUP($B1397,$Q$2:$R$42,2,0),costos_sf!$D$2:$AY$99,base_minorista!$A1397,0)</f>
        <v>120095647.53884338</v>
      </c>
      <c r="H1397">
        <f>+HLOOKUP(VLOOKUP($B1397,$Q$2:$R$42,2,0),creditos_sf!$D$2:$AY$99,base_minorista!$A1397,0)</f>
        <v>319138578.69892597</v>
      </c>
      <c r="I1397">
        <f>+HLOOKUP(VLOOKUP($B1397,$Q$2:$R$42,2,0),creditos_sf!$D$103:$AY$200,base_minorista!$A1397,0)</f>
        <v>107907489.09106378</v>
      </c>
      <c r="J1397">
        <f>+HLOOKUP(VLOOKUP($B1397,$Q$2:$R$42,2,0),Costo_fondeo!$D$3:$AY$100,base_minorista!$A1397,0)</f>
        <v>7.3749582821464541</v>
      </c>
      <c r="K1397">
        <f>+HLOOKUP(VLOOKUP($B1397,$Q$2:$R$42,2,0),Costo_provisiones!$D$3:$AY$100,base_minorista!$A1397,0)</f>
        <v>3.4526924836738604</v>
      </c>
      <c r="L1397">
        <f>+HLOOKUP(VLOOKUP($B1397,$Q$2:$R$42,2,0),Morosidad_control!$D$4:$AY$101,base_minorista!$A1397,0)</f>
        <v>5.4714119837761519</v>
      </c>
      <c r="M1397">
        <f ca="1">+OFFSET(Capital_2!$D$2,base_minorista!A1397,0)</f>
        <v>3.1052199516205063</v>
      </c>
      <c r="N1397">
        <f>+HLOOKUP(VLOOKUP($B1397,$Q$2:$R$42,2,0),costo_laboral!$E$2:$AZ$99,base_minorista!$A1397,0)</f>
        <v>17.018623374933124</v>
      </c>
      <c r="O1397">
        <f>+HLOOKUP(VLOOKUP($B1397,$Q$2:$R$42,2,0),Participacion2!$D$2:$AO$99,base_minorista!$A1397,0)</f>
        <v>1.1667934919083716</v>
      </c>
    </row>
    <row r="1398" spans="1:15" ht="16.5" x14ac:dyDescent="0.3">
      <c r="A1398">
        <v>37</v>
      </c>
      <c r="B1398">
        <v>15</v>
      </c>
      <c r="C1398">
        <v>36</v>
      </c>
      <c r="D1398" s="3">
        <v>41973</v>
      </c>
      <c r="E1398" s="33">
        <v>14</v>
      </c>
      <c r="F1398">
        <v>1</v>
      </c>
      <c r="G1398">
        <f>+HLOOKUP(VLOOKUP($B1398,$Q$2:$R$42,2,0),costos_sf!$D$2:$AY$99,base_minorista!$A1398,0)</f>
        <v>120027930.33535828</v>
      </c>
      <c r="H1398">
        <f>+HLOOKUP(VLOOKUP($B1398,$Q$2:$R$42,2,0),creditos_sf!$D$2:$AY$99,base_minorista!$A1398,0)</f>
        <v>332209484.05413651</v>
      </c>
      <c r="I1398">
        <f>+HLOOKUP(VLOOKUP($B1398,$Q$2:$R$42,2,0),creditos_sf!$D$103:$AY$200,base_minorista!$A1398,0)</f>
        <v>108094111.13489822</v>
      </c>
      <c r="J1398">
        <f>+HLOOKUP(VLOOKUP($B1398,$Q$2:$R$42,2,0),Costo_fondeo!$D$3:$AY$100,base_minorista!$A1398,0)</f>
        <v>7.4032721120744105</v>
      </c>
      <c r="K1398">
        <f>+HLOOKUP(VLOOKUP($B1398,$Q$2:$R$42,2,0),Costo_provisiones!$D$3:$AY$100,base_minorista!$A1398,0)</f>
        <v>3.2742658974151255</v>
      </c>
      <c r="L1398">
        <f>+HLOOKUP(VLOOKUP($B1398,$Q$2:$R$42,2,0),Morosidad_control!$D$4:$AY$101,base_minorista!$A1398,0)</f>
        <v>5.3690306061004103</v>
      </c>
      <c r="M1398">
        <f ca="1">+OFFSET(Capital_2!$D$2,base_minorista!A1398,0)</f>
        <v>3.0886044861742721</v>
      </c>
      <c r="N1398">
        <f>+HLOOKUP(VLOOKUP($B1398,$Q$2:$R$42,2,0),costo_laboral!$E$2:$AZ$99,base_minorista!$A1398,0)</f>
        <v>16.574453293079443</v>
      </c>
      <c r="O1398">
        <f>+HLOOKUP(VLOOKUP($B1398,$Q$2:$R$42,2,0),Participacion2!$D$2:$AO$99,base_minorista!$A1398,0)</f>
        <v>1.2005534060160563</v>
      </c>
    </row>
    <row r="1399" spans="1:15" ht="16.5" x14ac:dyDescent="0.3">
      <c r="A1399">
        <v>38</v>
      </c>
      <c r="B1399">
        <v>15</v>
      </c>
      <c r="C1399">
        <v>37</v>
      </c>
      <c r="D1399" s="3">
        <v>42004</v>
      </c>
      <c r="E1399" s="33">
        <v>14</v>
      </c>
      <c r="F1399">
        <v>1</v>
      </c>
      <c r="G1399">
        <f>+HLOOKUP(VLOOKUP($B1399,$Q$2:$R$42,2,0),costos_sf!$D$2:$AY$99,base_minorista!$A1399,0)</f>
        <v>119491428.27416761</v>
      </c>
      <c r="H1399">
        <f>+HLOOKUP(VLOOKUP($B1399,$Q$2:$R$42,2,0),creditos_sf!$D$2:$AY$99,base_minorista!$A1399,0)</f>
        <v>335430332.31898743</v>
      </c>
      <c r="I1399">
        <f>+HLOOKUP(VLOOKUP($B1399,$Q$2:$R$42,2,0),creditos_sf!$D$103:$AY$200,base_minorista!$A1399,0)</f>
        <v>108069156.35587752</v>
      </c>
      <c r="J1399">
        <f>+HLOOKUP(VLOOKUP($B1399,$Q$2:$R$42,2,0),Costo_fondeo!$D$3:$AY$100,base_minorista!$A1399,0)</f>
        <v>7.3895253827048641</v>
      </c>
      <c r="K1399">
        <f>+HLOOKUP(VLOOKUP($B1399,$Q$2:$R$42,2,0),Costo_provisiones!$D$3:$AY$100,base_minorista!$A1399,0)</f>
        <v>3.2241708537531166</v>
      </c>
      <c r="L1399">
        <f>+HLOOKUP(VLOOKUP($B1399,$Q$2:$R$42,2,0),Morosidad_control!$D$4:$AY$101,base_minorista!$A1399,0)</f>
        <v>5.0932999357435396</v>
      </c>
      <c r="M1399">
        <f ca="1">+OFFSET(Capital_2!$D$2,base_minorista!A1399,0)</f>
        <v>3.0772625191593428</v>
      </c>
      <c r="N1399">
        <f>+HLOOKUP(VLOOKUP($B1399,$Q$2:$R$42,2,0),costo_laboral!$E$2:$AZ$99,base_minorista!$A1399,0)</f>
        <v>16.314287353772329</v>
      </c>
      <c r="O1399">
        <f>+HLOOKUP(VLOOKUP($B1399,$Q$2:$R$42,2,0),Participacion2!$D$2:$AO$99,base_minorista!$A1399,0)</f>
        <v>1.2227013551961277</v>
      </c>
    </row>
    <row r="1400" spans="1:15" ht="16.5" x14ac:dyDescent="0.3">
      <c r="A1400">
        <v>39</v>
      </c>
      <c r="B1400">
        <v>15</v>
      </c>
      <c r="C1400">
        <v>38</v>
      </c>
      <c r="D1400" s="3">
        <v>42035</v>
      </c>
      <c r="E1400" s="33">
        <v>15</v>
      </c>
      <c r="F1400">
        <v>1</v>
      </c>
      <c r="G1400">
        <f>+HLOOKUP(VLOOKUP($B1400,$Q$2:$R$42,2,0),costos_sf!$D$2:$AY$99,base_minorista!$A1400,0)</f>
        <v>119306243.5818055</v>
      </c>
      <c r="H1400">
        <f>+HLOOKUP(VLOOKUP($B1400,$Q$2:$R$42,2,0),creditos_sf!$D$2:$AY$99,base_minorista!$A1400,0)</f>
        <v>332267295.72507942</v>
      </c>
      <c r="I1400">
        <f>+HLOOKUP(VLOOKUP($B1400,$Q$2:$R$42,2,0),creditos_sf!$D$103:$AY$200,base_minorista!$A1400,0)</f>
        <v>106731348.08879152</v>
      </c>
      <c r="J1400">
        <f>+HLOOKUP(VLOOKUP($B1400,$Q$2:$R$42,2,0),Costo_fondeo!$D$3:$AY$100,base_minorista!$A1400,0)</f>
        <v>7.4086658615811078</v>
      </c>
      <c r="K1400">
        <f>+HLOOKUP(VLOOKUP($B1400,$Q$2:$R$42,2,0),Costo_provisiones!$D$3:$AY$100,base_minorista!$A1400,0)</f>
        <v>3.0858477994941969</v>
      </c>
      <c r="L1400">
        <f>+HLOOKUP(VLOOKUP($B1400,$Q$2:$R$42,2,0),Morosidad_control!$D$4:$AY$101,base_minorista!$A1400,0)</f>
        <v>5.031556335538145</v>
      </c>
      <c r="M1400">
        <f ca="1">+OFFSET(Capital_2!$D$2,base_minorista!A1400,0)</f>
        <v>3.0663026726799725</v>
      </c>
      <c r="N1400">
        <f>+HLOOKUP(VLOOKUP($B1400,$Q$2:$R$42,2,0),costo_laboral!$E$2:$AZ$99,base_minorista!$A1400,0)</f>
        <v>16.499684036330919</v>
      </c>
      <c r="O1400">
        <f>+HLOOKUP(VLOOKUP($B1400,$Q$2:$R$42,2,0),Participacion2!$D$2:$AO$99,base_minorista!$A1400,0)</f>
        <v>1.2232012327371797</v>
      </c>
    </row>
    <row r="1401" spans="1:15" ht="16.5" x14ac:dyDescent="0.3">
      <c r="A1401">
        <v>40</v>
      </c>
      <c r="B1401">
        <v>15</v>
      </c>
      <c r="C1401">
        <v>39</v>
      </c>
      <c r="D1401" s="3">
        <v>42063</v>
      </c>
      <c r="E1401" s="33">
        <v>15</v>
      </c>
      <c r="F1401">
        <v>1</v>
      </c>
      <c r="G1401">
        <f>+HLOOKUP(VLOOKUP($B1401,$Q$2:$R$42,2,0),costos_sf!$D$2:$AY$99,base_minorista!$A1401,0)</f>
        <v>119093644.11187631</v>
      </c>
      <c r="H1401">
        <f>+HLOOKUP(VLOOKUP($B1401,$Q$2:$R$42,2,0),creditos_sf!$D$2:$AY$99,base_minorista!$A1401,0)</f>
        <v>333620979.40831798</v>
      </c>
      <c r="I1401">
        <f>+HLOOKUP(VLOOKUP($B1401,$Q$2:$R$42,2,0),creditos_sf!$D$103:$AY$200,base_minorista!$A1401,0)</f>
        <v>105515899.95075734</v>
      </c>
      <c r="J1401">
        <f>+HLOOKUP(VLOOKUP($B1401,$Q$2:$R$42,2,0),Costo_fondeo!$D$3:$AY$100,base_minorista!$A1401,0)</f>
        <v>7.4121603141872079</v>
      </c>
      <c r="K1401">
        <f>+HLOOKUP(VLOOKUP($B1401,$Q$2:$R$42,2,0),Costo_provisiones!$D$3:$AY$100,base_minorista!$A1401,0)</f>
        <v>3.0113322797154645</v>
      </c>
      <c r="L1401">
        <f>+HLOOKUP(VLOOKUP($B1401,$Q$2:$R$42,2,0),Morosidad_control!$D$4:$AY$101,base_minorista!$A1401,0)</f>
        <v>4.9250242305723502</v>
      </c>
      <c r="M1401">
        <f ca="1">+OFFSET(Capital_2!$D$2,base_minorista!A1401,0)</f>
        <v>3.049096647123327</v>
      </c>
      <c r="N1401">
        <f>+HLOOKUP(VLOOKUP($B1401,$Q$2:$R$42,2,0),costo_laboral!$E$2:$AZ$99,base_minorista!$A1401,0)</f>
        <v>16.481094566946762</v>
      </c>
      <c r="O1401">
        <f>+HLOOKUP(VLOOKUP($B1401,$Q$2:$R$42,2,0),Participacion2!$D$2:$AO$99,base_minorista!$A1401,0)</f>
        <v>1.2372238880798612</v>
      </c>
    </row>
    <row r="1402" spans="1:15" ht="16.5" x14ac:dyDescent="0.3">
      <c r="A1402">
        <v>41</v>
      </c>
      <c r="B1402">
        <v>15</v>
      </c>
      <c r="C1402">
        <v>40</v>
      </c>
      <c r="D1402" s="3">
        <v>42094</v>
      </c>
      <c r="E1402" s="33">
        <v>15</v>
      </c>
      <c r="F1402">
        <v>1</v>
      </c>
      <c r="G1402">
        <f>+HLOOKUP(VLOOKUP($B1402,$Q$2:$R$42,2,0),costos_sf!$D$2:$AY$99,base_minorista!$A1402,0)</f>
        <v>118652419.6702482</v>
      </c>
      <c r="H1402">
        <f>+HLOOKUP(VLOOKUP($B1402,$Q$2:$R$42,2,0),creditos_sf!$D$2:$AY$99,base_minorista!$A1402,0)</f>
        <v>331089258.60483509</v>
      </c>
      <c r="I1402">
        <f>+HLOOKUP(VLOOKUP($B1402,$Q$2:$R$42,2,0),creditos_sf!$D$103:$AY$200,base_minorista!$A1402,0)</f>
        <v>104715180.52514653</v>
      </c>
      <c r="J1402">
        <f>+HLOOKUP(VLOOKUP($B1402,$Q$2:$R$42,2,0),Costo_fondeo!$D$3:$AY$100,base_minorista!$A1402,0)</f>
        <v>7.4623923086666464</v>
      </c>
      <c r="K1402">
        <f>+HLOOKUP(VLOOKUP($B1402,$Q$2:$R$42,2,0),Costo_provisiones!$D$3:$AY$100,base_minorista!$A1402,0)</f>
        <v>2.9241385324763729</v>
      </c>
      <c r="L1402">
        <f>+HLOOKUP(VLOOKUP($B1402,$Q$2:$R$42,2,0),Morosidad_control!$D$4:$AY$101,base_minorista!$A1402,0)</f>
        <v>5.2892027825407073</v>
      </c>
      <c r="M1402">
        <f ca="1">+OFFSET(Capital_2!$D$2,base_minorista!A1402,0)</f>
        <v>3.0217281587138265</v>
      </c>
      <c r="N1402">
        <f>+HLOOKUP(VLOOKUP($B1402,$Q$2:$R$42,2,0),costo_laboral!$E$2:$AZ$99,base_minorista!$A1402,0)</f>
        <v>16.562535278504029</v>
      </c>
      <c r="O1402">
        <f>+HLOOKUP(VLOOKUP($B1402,$Q$2:$R$42,2,0),Participacion2!$D$2:$AO$99,base_minorista!$A1402,0)</f>
        <v>1.2371678315113721</v>
      </c>
    </row>
    <row r="1403" spans="1:15" ht="16.5" x14ac:dyDescent="0.3">
      <c r="A1403">
        <v>42</v>
      </c>
      <c r="B1403">
        <v>15</v>
      </c>
      <c r="C1403">
        <v>41</v>
      </c>
      <c r="D1403" s="3">
        <v>42124</v>
      </c>
      <c r="E1403" s="33">
        <v>15</v>
      </c>
      <c r="F1403">
        <v>1</v>
      </c>
      <c r="G1403">
        <f>+HLOOKUP(VLOOKUP($B1403,$Q$2:$R$42,2,0),costos_sf!$D$2:$AY$99,base_minorista!$A1403,0)</f>
        <v>118443814.8141294</v>
      </c>
      <c r="H1403">
        <f>+HLOOKUP(VLOOKUP($B1403,$Q$2:$R$42,2,0),creditos_sf!$D$2:$AY$99,base_minorista!$A1403,0)</f>
        <v>324627404.62738627</v>
      </c>
      <c r="I1403">
        <f>+HLOOKUP(VLOOKUP($B1403,$Q$2:$R$42,2,0),creditos_sf!$D$103:$AY$200,base_minorista!$A1403,0)</f>
        <v>103273041.79935518</v>
      </c>
      <c r="J1403">
        <f>+HLOOKUP(VLOOKUP($B1403,$Q$2:$R$42,2,0),Costo_fondeo!$D$3:$AY$100,base_minorista!$A1403,0)</f>
        <v>7.4837563146550528</v>
      </c>
      <c r="K1403">
        <f>+HLOOKUP(VLOOKUP($B1403,$Q$2:$R$42,2,0),Costo_provisiones!$D$3:$AY$100,base_minorista!$A1403,0)</f>
        <v>2.9231287328591806</v>
      </c>
      <c r="L1403">
        <f>+HLOOKUP(VLOOKUP($B1403,$Q$2:$R$42,2,0),Morosidad_control!$D$4:$AY$101,base_minorista!$A1403,0)</f>
        <v>5.5508868445705346</v>
      </c>
      <c r="M1403">
        <f ca="1">+OFFSET(Capital_2!$D$2,base_minorista!A1403,0)</f>
        <v>3.0029222612045556</v>
      </c>
      <c r="N1403">
        <f>+HLOOKUP(VLOOKUP($B1403,$Q$2:$R$42,2,0),costo_laboral!$E$2:$AZ$99,base_minorista!$A1403,0)</f>
        <v>16.770852647983698</v>
      </c>
      <c r="O1403">
        <f>+HLOOKUP(VLOOKUP($B1403,$Q$2:$R$42,2,0),Participacion2!$D$2:$AO$99,base_minorista!$A1403,0)</f>
        <v>1.21579169494234</v>
      </c>
    </row>
    <row r="1404" spans="1:15" ht="16.5" x14ac:dyDescent="0.3">
      <c r="A1404">
        <v>43</v>
      </c>
      <c r="B1404">
        <v>15</v>
      </c>
      <c r="C1404">
        <v>42</v>
      </c>
      <c r="D1404" s="3">
        <v>42155</v>
      </c>
      <c r="E1404" s="33">
        <v>15</v>
      </c>
      <c r="F1404">
        <v>1</v>
      </c>
      <c r="G1404">
        <f>+HLOOKUP(VLOOKUP($B1404,$Q$2:$R$42,2,0),costos_sf!$D$2:$AY$99,base_minorista!$A1404,0)</f>
        <v>118139563.09386888</v>
      </c>
      <c r="H1404">
        <f>+HLOOKUP(VLOOKUP($B1404,$Q$2:$R$42,2,0),creditos_sf!$D$2:$AY$99,base_minorista!$A1404,0)</f>
        <v>317152010.40279853</v>
      </c>
      <c r="I1404">
        <f>+HLOOKUP(VLOOKUP($B1404,$Q$2:$R$42,2,0),creditos_sf!$D$103:$AY$200,base_minorista!$A1404,0)</f>
        <v>103060902.80435556</v>
      </c>
      <c r="J1404">
        <f>+HLOOKUP(VLOOKUP($B1404,$Q$2:$R$42,2,0),Costo_fondeo!$D$3:$AY$100,base_minorista!$A1404,0)</f>
        <v>7.5374093789048704</v>
      </c>
      <c r="K1404">
        <f>+HLOOKUP(VLOOKUP($B1404,$Q$2:$R$42,2,0),Costo_provisiones!$D$3:$AY$100,base_minorista!$A1404,0)</f>
        <v>2.7440993113129331</v>
      </c>
      <c r="L1404">
        <f>+HLOOKUP(VLOOKUP($B1404,$Q$2:$R$42,2,0),Morosidad_control!$D$4:$AY$101,base_minorista!$A1404,0)</f>
        <v>5.7141917051478526</v>
      </c>
      <c r="M1404">
        <f ca="1">+OFFSET(Capital_2!$D$2,base_minorista!A1404,0)</f>
        <v>2.9913163210576634</v>
      </c>
      <c r="N1404">
        <f>+HLOOKUP(VLOOKUP($B1404,$Q$2:$R$42,2,0),costo_laboral!$E$2:$AZ$99,base_minorista!$A1404,0)</f>
        <v>17.115093797674216</v>
      </c>
      <c r="O1404">
        <f>+HLOOKUP(VLOOKUP($B1404,$Q$2:$R$42,2,0),Participacion2!$D$2:$AO$99,base_minorista!$A1404,0)</f>
        <v>1.1895699367800687</v>
      </c>
    </row>
    <row r="1405" spans="1:15" ht="16.5" x14ac:dyDescent="0.3">
      <c r="A1405">
        <v>44</v>
      </c>
      <c r="B1405">
        <v>15</v>
      </c>
      <c r="C1405">
        <v>43</v>
      </c>
      <c r="D1405" s="3">
        <v>42185</v>
      </c>
      <c r="E1405" s="33">
        <v>15</v>
      </c>
      <c r="F1405">
        <v>1</v>
      </c>
      <c r="G1405">
        <f>+HLOOKUP(VLOOKUP($B1405,$Q$2:$R$42,2,0),costos_sf!$D$2:$AY$99,base_minorista!$A1405,0)</f>
        <v>116115177.08897421</v>
      </c>
      <c r="H1405">
        <f>+HLOOKUP(VLOOKUP($B1405,$Q$2:$R$42,2,0),creditos_sf!$D$2:$AY$99,base_minorista!$A1405,0)</f>
        <v>312672512.64455491</v>
      </c>
      <c r="I1405">
        <f>+HLOOKUP(VLOOKUP($B1405,$Q$2:$R$42,2,0),creditos_sf!$D$103:$AY$200,base_minorista!$A1405,0)</f>
        <v>102449772.06755361</v>
      </c>
      <c r="J1405">
        <f>+HLOOKUP(VLOOKUP($B1405,$Q$2:$R$42,2,0),Costo_fondeo!$D$3:$AY$100,base_minorista!$A1405,0)</f>
        <v>7.5728551686852903</v>
      </c>
      <c r="K1405">
        <f>+HLOOKUP(VLOOKUP($B1405,$Q$2:$R$42,2,0),Costo_provisiones!$D$3:$AY$100,base_minorista!$A1405,0)</f>
        <v>2.2920686109269459</v>
      </c>
      <c r="L1405">
        <f>+HLOOKUP(VLOOKUP($B1405,$Q$2:$R$42,2,0),Morosidad_control!$D$4:$AY$101,base_minorista!$A1405,0)</f>
        <v>5.7983006952508838</v>
      </c>
      <c r="M1405">
        <f ca="1">+OFFSET(Capital_2!$D$2,base_minorista!A1405,0)</f>
        <v>2.9626797769382383</v>
      </c>
      <c r="N1405">
        <f>+HLOOKUP(VLOOKUP($B1405,$Q$2:$R$42,2,0),costo_laboral!$E$2:$AZ$99,base_minorista!$A1405,0)</f>
        <v>17.269121819782878</v>
      </c>
      <c r="O1405">
        <f>+HLOOKUP(VLOOKUP($B1405,$Q$2:$R$42,2,0),Participacion2!$D$2:$AO$99,base_minorista!$A1405,0)</f>
        <v>1.1857526235781719</v>
      </c>
    </row>
    <row r="1406" spans="1:15" ht="16.5" x14ac:dyDescent="0.3">
      <c r="A1406">
        <v>45</v>
      </c>
      <c r="B1406">
        <v>15</v>
      </c>
      <c r="C1406">
        <v>44</v>
      </c>
      <c r="D1406" s="3">
        <v>42216</v>
      </c>
      <c r="E1406" s="33">
        <v>15</v>
      </c>
      <c r="F1406">
        <v>1</v>
      </c>
      <c r="G1406">
        <f>+HLOOKUP(VLOOKUP($B1406,$Q$2:$R$42,2,0),costos_sf!$D$2:$AY$99,base_minorista!$A1406,0)</f>
        <v>115438875.04844016</v>
      </c>
      <c r="H1406">
        <f>+HLOOKUP(VLOOKUP($B1406,$Q$2:$R$42,2,0),creditos_sf!$D$2:$AY$99,base_minorista!$A1406,0)</f>
        <v>305391461.76151788</v>
      </c>
      <c r="I1406">
        <f>+HLOOKUP(VLOOKUP($B1406,$Q$2:$R$42,2,0),creditos_sf!$D$103:$AY$200,base_minorista!$A1406,0)</f>
        <v>101492325.7392358</v>
      </c>
      <c r="J1406">
        <f>+HLOOKUP(VLOOKUP($B1406,$Q$2:$R$42,2,0),Costo_fondeo!$D$3:$AY$100,base_minorista!$A1406,0)</f>
        <v>7.6187992772114619</v>
      </c>
      <c r="K1406">
        <f>+HLOOKUP(VLOOKUP($B1406,$Q$2:$R$42,2,0),Costo_provisiones!$D$3:$AY$100,base_minorista!$A1406,0)</f>
        <v>2.1810504421439307</v>
      </c>
      <c r="L1406">
        <f>+HLOOKUP(VLOOKUP($B1406,$Q$2:$R$42,2,0),Morosidad_control!$D$4:$AY$101,base_minorista!$A1406,0)</f>
        <v>5.851794588486424</v>
      </c>
      <c r="M1406">
        <f ca="1">+OFFSET(Capital_2!$D$2,base_minorista!A1406,0)</f>
        <v>2.9172838879084302</v>
      </c>
      <c r="N1406">
        <f>+HLOOKUP(VLOOKUP($B1406,$Q$2:$R$42,2,0),costo_laboral!$E$2:$AZ$99,base_minorista!$A1406,0)</f>
        <v>17.508166404023118</v>
      </c>
      <c r="O1406">
        <f>+HLOOKUP(VLOOKUP($B1406,$Q$2:$R$42,2,0),Participacion2!$D$2:$AO$99,base_minorista!$A1406,0)</f>
        <v>1.1624513807175674</v>
      </c>
    </row>
    <row r="1407" spans="1:15" ht="16.5" x14ac:dyDescent="0.3">
      <c r="A1407">
        <v>46</v>
      </c>
      <c r="B1407">
        <v>15</v>
      </c>
      <c r="C1407">
        <v>45</v>
      </c>
      <c r="D1407" s="3">
        <v>42247</v>
      </c>
      <c r="E1407" s="33">
        <v>15</v>
      </c>
      <c r="F1407">
        <v>1</v>
      </c>
      <c r="G1407">
        <f>+HLOOKUP(VLOOKUP($B1407,$Q$2:$R$42,2,0),costos_sf!$D$2:$AY$99,base_minorista!$A1407,0)</f>
        <v>109182610.01649858</v>
      </c>
      <c r="H1407">
        <f>+HLOOKUP(VLOOKUP($B1407,$Q$2:$R$42,2,0),creditos_sf!$D$2:$AY$99,base_minorista!$A1407,0)</f>
        <v>300069078.50544238</v>
      </c>
      <c r="I1407">
        <f>+HLOOKUP(VLOOKUP($B1407,$Q$2:$R$42,2,0),creditos_sf!$D$103:$AY$200,base_minorista!$A1407,0)</f>
        <v>102093017.79346941</v>
      </c>
      <c r="J1407">
        <f>+HLOOKUP(VLOOKUP($B1407,$Q$2:$R$42,2,0),Costo_fondeo!$D$3:$AY$100,base_minorista!$A1407,0)</f>
        <v>7.6603653056424097</v>
      </c>
      <c r="K1407">
        <f>+HLOOKUP(VLOOKUP($B1407,$Q$2:$R$42,2,0),Costo_provisiones!$D$3:$AY$100,base_minorista!$A1407,0)</f>
        <v>1.9703244042295529</v>
      </c>
      <c r="L1407">
        <f>+HLOOKUP(VLOOKUP($B1407,$Q$2:$R$42,2,0),Morosidad_control!$D$4:$AY$101,base_minorista!$A1407,0)</f>
        <v>5.8452356695352536</v>
      </c>
      <c r="M1407">
        <f ca="1">+OFFSET(Capital_2!$D$2,base_minorista!A1407,0)</f>
        <v>2.8874106541141011</v>
      </c>
      <c r="N1407">
        <f>+HLOOKUP(VLOOKUP($B1407,$Q$2:$R$42,2,0),costo_laboral!$E$2:$AZ$99,base_minorista!$A1407,0)</f>
        <v>17.505101133767106</v>
      </c>
      <c r="O1407">
        <f>+HLOOKUP(VLOOKUP($B1407,$Q$2:$R$42,2,0),Participacion2!$D$2:$AO$99,base_minorista!$A1407,0)</f>
        <v>1.1390706965940962</v>
      </c>
    </row>
    <row r="1408" spans="1:15" ht="16.5" x14ac:dyDescent="0.3">
      <c r="A1408">
        <v>47</v>
      </c>
      <c r="B1408">
        <v>15</v>
      </c>
      <c r="C1408">
        <v>46</v>
      </c>
      <c r="D1408" s="3">
        <v>42277</v>
      </c>
      <c r="E1408" s="33">
        <v>15</v>
      </c>
      <c r="F1408">
        <v>1</v>
      </c>
      <c r="G1408">
        <f>+HLOOKUP(VLOOKUP($B1408,$Q$2:$R$42,2,0),costos_sf!$D$2:$AY$99,base_minorista!$A1408,0)</f>
        <v>110728455.84410773</v>
      </c>
      <c r="H1408">
        <f>+HLOOKUP(VLOOKUP($B1408,$Q$2:$R$42,2,0),creditos_sf!$D$2:$AY$99,base_minorista!$A1408,0)</f>
        <v>301534189.05322582</v>
      </c>
      <c r="I1408">
        <f>+HLOOKUP(VLOOKUP($B1408,$Q$2:$R$42,2,0),creditos_sf!$D$103:$AY$200,base_minorista!$A1408,0)</f>
        <v>115524267.47825584</v>
      </c>
      <c r="J1408">
        <f>+HLOOKUP(VLOOKUP($B1408,$Q$2:$R$42,2,0),Costo_fondeo!$D$3:$AY$100,base_minorista!$A1408,0)</f>
        <v>7.6898709368517171</v>
      </c>
      <c r="K1408">
        <f>+HLOOKUP(VLOOKUP($B1408,$Q$2:$R$42,2,0),Costo_provisiones!$D$3:$AY$100,base_minorista!$A1408,0)</f>
        <v>2.0577360970704697</v>
      </c>
      <c r="L1408">
        <f>+HLOOKUP(VLOOKUP($B1408,$Q$2:$R$42,2,0),Morosidad_control!$D$4:$AY$101,base_minorista!$A1408,0)</f>
        <v>5.5505058617561458</v>
      </c>
      <c r="M1408">
        <f ca="1">+OFFSET(Capital_2!$D$2,base_minorista!A1408,0)</f>
        <v>2.8604428107092303</v>
      </c>
      <c r="N1408">
        <f>+HLOOKUP(VLOOKUP($B1408,$Q$2:$R$42,2,0),costo_laboral!$E$2:$AZ$99,base_minorista!$A1408,0)</f>
        <v>16.913190348916192</v>
      </c>
      <c r="O1408">
        <f>+HLOOKUP(VLOOKUP($B1408,$Q$2:$R$42,2,0),Participacion2!$D$2:$AO$99,base_minorista!$A1408,0)</f>
        <v>1.1379183075069106</v>
      </c>
    </row>
    <row r="1409" spans="1:15" ht="16.5" x14ac:dyDescent="0.3">
      <c r="A1409">
        <v>48</v>
      </c>
      <c r="B1409">
        <v>15</v>
      </c>
      <c r="C1409">
        <v>47</v>
      </c>
      <c r="D1409" s="3">
        <v>42308</v>
      </c>
      <c r="E1409" s="33">
        <v>15</v>
      </c>
      <c r="F1409">
        <v>1</v>
      </c>
      <c r="G1409">
        <f>+HLOOKUP(VLOOKUP($B1409,$Q$2:$R$42,2,0),costos_sf!$D$2:$AY$99,base_minorista!$A1409,0)</f>
        <v>111176399.09093426</v>
      </c>
      <c r="H1409">
        <f>+HLOOKUP(VLOOKUP($B1409,$Q$2:$R$42,2,0),creditos_sf!$D$2:$AY$99,base_minorista!$A1409,0)</f>
        <v>312628936.43572503</v>
      </c>
      <c r="I1409">
        <f>+HLOOKUP(VLOOKUP($B1409,$Q$2:$R$42,2,0),creditos_sf!$D$103:$AY$200,base_minorista!$A1409,0)</f>
        <v>115843454.8464932</v>
      </c>
      <c r="J1409">
        <f>+HLOOKUP(VLOOKUP($B1409,$Q$2:$R$42,2,0),Costo_fondeo!$D$3:$AY$100,base_minorista!$A1409,0)</f>
        <v>7.5958855546007715</v>
      </c>
      <c r="K1409">
        <f>+HLOOKUP(VLOOKUP($B1409,$Q$2:$R$42,2,0),Costo_provisiones!$D$3:$AY$100,base_minorista!$A1409,0)</f>
        <v>2.1346402125231112</v>
      </c>
      <c r="L1409">
        <f>+HLOOKUP(VLOOKUP($B1409,$Q$2:$R$42,2,0),Morosidad_control!$D$4:$AY$101,base_minorista!$A1409,0)</f>
        <v>5.2958382446000956</v>
      </c>
      <c r="M1409">
        <f ca="1">+OFFSET(Capital_2!$D$2,base_minorista!A1409,0)</f>
        <v>2.8360712606451561</v>
      </c>
      <c r="N1409">
        <f>+HLOOKUP(VLOOKUP($B1409,$Q$2:$R$42,2,0),costo_laboral!$E$2:$AZ$99,base_minorista!$A1409,0)</f>
        <v>16.52556930908154</v>
      </c>
      <c r="O1409">
        <f>+HLOOKUP(VLOOKUP($B1409,$Q$2:$R$42,2,0),Participacion2!$D$2:$AO$99,base_minorista!$A1409,0)</f>
        <v>1.169270764798882</v>
      </c>
    </row>
    <row r="1410" spans="1:15" ht="16.5" x14ac:dyDescent="0.3">
      <c r="A1410">
        <v>49</v>
      </c>
      <c r="B1410">
        <v>15</v>
      </c>
      <c r="C1410">
        <v>48</v>
      </c>
      <c r="D1410" s="3">
        <v>42338</v>
      </c>
      <c r="E1410" s="33">
        <v>15</v>
      </c>
      <c r="F1410">
        <v>1</v>
      </c>
      <c r="G1410">
        <f>+HLOOKUP(VLOOKUP($B1410,$Q$2:$R$42,2,0),costos_sf!$D$2:$AY$99,base_minorista!$A1410,0)</f>
        <v>113186935.418376</v>
      </c>
      <c r="H1410">
        <f>+HLOOKUP(VLOOKUP($B1410,$Q$2:$R$42,2,0),creditos_sf!$D$2:$AY$99,base_minorista!$A1410,0)</f>
        <v>316078291.22261727</v>
      </c>
      <c r="I1410">
        <f>+HLOOKUP(VLOOKUP($B1410,$Q$2:$R$42,2,0),creditos_sf!$D$103:$AY$200,base_minorista!$A1410,0)</f>
        <v>124782036.73228906</v>
      </c>
      <c r="J1410">
        <f>+HLOOKUP(VLOOKUP($B1410,$Q$2:$R$42,2,0),Costo_fondeo!$D$3:$AY$100,base_minorista!$A1410,0)</f>
        <v>7.6118180252190939</v>
      </c>
      <c r="K1410">
        <f>+HLOOKUP(VLOOKUP($B1410,$Q$2:$R$42,2,0),Costo_provisiones!$D$3:$AY$100,base_minorista!$A1410,0)</f>
        <v>2.3288393650886712</v>
      </c>
      <c r="L1410">
        <f>+HLOOKUP(VLOOKUP($B1410,$Q$2:$R$42,2,0),Morosidad_control!$D$4:$AY$101,base_minorista!$A1410,0)</f>
        <v>5.1631847158958921</v>
      </c>
      <c r="M1410">
        <f ca="1">+OFFSET(Capital_2!$D$2,base_minorista!A1410,0)</f>
        <v>2.8102228331623054</v>
      </c>
      <c r="N1410">
        <f>+HLOOKUP(VLOOKUP($B1410,$Q$2:$R$42,2,0),costo_laboral!$E$2:$AZ$99,base_minorista!$A1410,0)</f>
        <v>16.10730717383889</v>
      </c>
      <c r="O1410">
        <f>+HLOOKUP(VLOOKUP($B1410,$Q$2:$R$42,2,0),Participacion2!$D$2:$AO$99,base_minorista!$A1410,0)</f>
        <v>1.1709069356890642</v>
      </c>
    </row>
    <row r="1411" spans="1:15" ht="16.5" x14ac:dyDescent="0.3">
      <c r="A1411">
        <v>50</v>
      </c>
      <c r="B1411">
        <v>15</v>
      </c>
      <c r="C1411">
        <v>49</v>
      </c>
      <c r="D1411" s="3">
        <v>42369</v>
      </c>
      <c r="E1411" s="33">
        <v>15</v>
      </c>
      <c r="F1411">
        <v>1</v>
      </c>
      <c r="G1411">
        <f>+HLOOKUP(VLOOKUP($B1411,$Q$2:$R$42,2,0),costos_sf!$D$2:$AY$99,base_minorista!$A1411,0)</f>
        <v>114907979.75590301</v>
      </c>
      <c r="H1411">
        <f>+HLOOKUP(VLOOKUP($B1411,$Q$2:$R$42,2,0),creditos_sf!$D$2:$AY$99,base_minorista!$A1411,0)</f>
        <v>317051612.15626967</v>
      </c>
      <c r="I1411">
        <f>+HLOOKUP(VLOOKUP($B1411,$Q$2:$R$42,2,0),creditos_sf!$D$103:$AY$200,base_minorista!$A1411,0)</f>
        <v>127503912.03293742</v>
      </c>
      <c r="J1411">
        <f>+HLOOKUP(VLOOKUP($B1411,$Q$2:$R$42,2,0),Costo_fondeo!$D$3:$AY$100,base_minorista!$A1411,0)</f>
        <v>7.6241825707997934</v>
      </c>
      <c r="K1411">
        <f>+HLOOKUP(VLOOKUP($B1411,$Q$2:$R$42,2,0),Costo_provisiones!$D$3:$AY$100,base_minorista!$A1411,0)</f>
        <v>2.4998846386981493</v>
      </c>
      <c r="L1411">
        <f>+HLOOKUP(VLOOKUP($B1411,$Q$2:$R$42,2,0),Morosidad_control!$D$4:$AY$101,base_minorista!$A1411,0)</f>
        <v>4.9085596576632513</v>
      </c>
      <c r="M1411">
        <f ca="1">+OFFSET(Capital_2!$D$2,base_minorista!A1411,0)</f>
        <v>2.789179696006852</v>
      </c>
      <c r="N1411">
        <f>+HLOOKUP(VLOOKUP($B1411,$Q$2:$R$42,2,0),costo_laboral!$E$2:$AZ$99,base_minorista!$A1411,0)</f>
        <v>16.103120017620327</v>
      </c>
      <c r="O1411">
        <f>+HLOOKUP(VLOOKUP($B1411,$Q$2:$R$42,2,0),Participacion2!$D$2:$AO$99,base_minorista!$A1411,0)</f>
        <v>1.1776162696766479</v>
      </c>
    </row>
    <row r="1412" spans="1:15" ht="16.5" x14ac:dyDescent="0.3">
      <c r="A1412">
        <v>51</v>
      </c>
      <c r="B1412">
        <v>15</v>
      </c>
      <c r="C1412">
        <v>50</v>
      </c>
      <c r="D1412" s="3">
        <v>42400</v>
      </c>
      <c r="E1412" s="33">
        <v>16</v>
      </c>
      <c r="F1412">
        <v>1</v>
      </c>
      <c r="G1412">
        <f>+HLOOKUP(VLOOKUP($B1412,$Q$2:$R$42,2,0),costos_sf!$D$2:$AY$99,base_minorista!$A1412,0)</f>
        <v>114571186.77235444</v>
      </c>
      <c r="H1412">
        <f>+HLOOKUP(VLOOKUP($B1412,$Q$2:$R$42,2,0),creditos_sf!$D$2:$AY$99,base_minorista!$A1412,0)</f>
        <v>307021937.11157471</v>
      </c>
      <c r="I1412">
        <f>+HLOOKUP(VLOOKUP($B1412,$Q$2:$R$42,2,0),creditos_sf!$D$103:$AY$200,base_minorista!$A1412,0)</f>
        <v>126767715.10379775</v>
      </c>
      <c r="J1412">
        <f>+HLOOKUP(VLOOKUP($B1412,$Q$2:$R$42,2,0),Costo_fondeo!$D$3:$AY$100,base_minorista!$A1412,0)</f>
        <v>7.6506694606505183</v>
      </c>
      <c r="K1412">
        <f>+HLOOKUP(VLOOKUP($B1412,$Q$2:$R$42,2,0),Costo_provisiones!$D$3:$AY$100,base_minorista!$A1412,0)</f>
        <v>2.5841608070961479</v>
      </c>
      <c r="L1412">
        <f>+HLOOKUP(VLOOKUP($B1412,$Q$2:$R$42,2,0),Morosidad_control!$D$4:$AY$101,base_minorista!$A1412,0)</f>
        <v>5.1133142955516462</v>
      </c>
      <c r="M1412">
        <f ca="1">+OFFSET(Capital_2!$D$2,base_minorista!A1412,0)</f>
        <v>2.7880675647391326</v>
      </c>
      <c r="N1412">
        <f>+HLOOKUP(VLOOKUP($B1412,$Q$2:$R$42,2,0),costo_laboral!$E$2:$AZ$99,base_minorista!$A1412,0)</f>
        <v>16.308871599451052</v>
      </c>
      <c r="O1412">
        <f>+HLOOKUP(VLOOKUP($B1412,$Q$2:$R$42,2,0),Participacion2!$D$2:$AO$99,base_minorista!$A1412,0)</f>
        <v>1.155395321492688</v>
      </c>
    </row>
    <row r="1413" spans="1:15" ht="16.5" x14ac:dyDescent="0.3">
      <c r="A1413">
        <v>52</v>
      </c>
      <c r="B1413">
        <v>15</v>
      </c>
      <c r="C1413">
        <v>51</v>
      </c>
      <c r="D1413" s="3">
        <v>42429</v>
      </c>
      <c r="E1413" s="33">
        <v>16</v>
      </c>
      <c r="F1413">
        <v>1</v>
      </c>
      <c r="G1413">
        <f>+HLOOKUP(VLOOKUP($B1413,$Q$2:$R$42,2,0),costos_sf!$D$2:$AY$99,base_minorista!$A1413,0)</f>
        <v>114707092.52991125</v>
      </c>
      <c r="H1413">
        <f>+HLOOKUP(VLOOKUP($B1413,$Q$2:$R$42,2,0),creditos_sf!$D$2:$AY$99,base_minorista!$A1413,0)</f>
        <v>300793056.17677748</v>
      </c>
      <c r="I1413">
        <f>+HLOOKUP(VLOOKUP($B1413,$Q$2:$R$42,2,0),creditos_sf!$D$103:$AY$200,base_minorista!$A1413,0)</f>
        <v>128064409.0990918</v>
      </c>
      <c r="J1413">
        <f>+HLOOKUP(VLOOKUP($B1413,$Q$2:$R$42,2,0),Costo_fondeo!$D$3:$AY$100,base_minorista!$A1413,0)</f>
        <v>7.6712012570957109</v>
      </c>
      <c r="K1413">
        <f>+HLOOKUP(VLOOKUP($B1413,$Q$2:$R$42,2,0),Costo_provisiones!$D$3:$AY$100,base_minorista!$A1413,0)</f>
        <v>2.7149966471421672</v>
      </c>
      <c r="L1413">
        <f>+HLOOKUP(VLOOKUP($B1413,$Q$2:$R$42,2,0),Morosidad_control!$D$4:$AY$101,base_minorista!$A1413,0)</f>
        <v>5.1645225201848355</v>
      </c>
      <c r="M1413">
        <f ca="1">+OFFSET(Capital_2!$D$2,base_minorista!A1413,0)</f>
        <v>2.8101212764635846</v>
      </c>
      <c r="N1413">
        <f>+HLOOKUP(VLOOKUP($B1413,$Q$2:$R$42,2,0),costo_laboral!$E$2:$AZ$99,base_minorista!$A1413,0)</f>
        <v>16.371818002919966</v>
      </c>
      <c r="O1413">
        <f>+HLOOKUP(VLOOKUP($B1413,$Q$2:$R$42,2,0),Participacion2!$D$2:$AO$99,base_minorista!$A1413,0)</f>
        <v>1.1347671614496027</v>
      </c>
    </row>
    <row r="1414" spans="1:15" ht="16.5" x14ac:dyDescent="0.3">
      <c r="A1414">
        <v>53</v>
      </c>
      <c r="B1414">
        <v>15</v>
      </c>
      <c r="C1414">
        <v>52</v>
      </c>
      <c r="D1414" s="3">
        <v>42460</v>
      </c>
      <c r="E1414" s="33">
        <v>16</v>
      </c>
      <c r="F1414">
        <v>1</v>
      </c>
      <c r="G1414">
        <f>+HLOOKUP(VLOOKUP($B1414,$Q$2:$R$42,2,0),costos_sf!$D$2:$AY$99,base_minorista!$A1414,0)</f>
        <v>113440373.31879875</v>
      </c>
      <c r="H1414">
        <f>+HLOOKUP(VLOOKUP($B1414,$Q$2:$R$42,2,0),creditos_sf!$D$2:$AY$99,base_minorista!$A1414,0)</f>
        <v>298638116.67237836</v>
      </c>
      <c r="I1414">
        <f>+HLOOKUP(VLOOKUP($B1414,$Q$2:$R$42,2,0),creditos_sf!$D$103:$AY$200,base_minorista!$A1414,0)</f>
        <v>126835915.22397077</v>
      </c>
      <c r="J1414">
        <f>+HLOOKUP(VLOOKUP($B1414,$Q$2:$R$42,2,0),Costo_fondeo!$D$3:$AY$100,base_minorista!$A1414,0)</f>
        <v>7.6735596783289504</v>
      </c>
      <c r="K1414">
        <f>+HLOOKUP(VLOOKUP($B1414,$Q$2:$R$42,2,0),Costo_provisiones!$D$3:$AY$100,base_minorista!$A1414,0)</f>
        <v>2.657600238131292</v>
      </c>
      <c r="L1414">
        <f>+HLOOKUP(VLOOKUP($B1414,$Q$2:$R$42,2,0),Morosidad_control!$D$4:$AY$101,base_minorista!$A1414,0)</f>
        <v>5.1425964686539993</v>
      </c>
      <c r="M1414">
        <f ca="1">+OFFSET(Capital_2!$D$2,base_minorista!A1414,0)</f>
        <v>2.8489018213335102</v>
      </c>
      <c r="N1414">
        <f>+HLOOKUP(VLOOKUP($B1414,$Q$2:$R$42,2,0),costo_laboral!$E$2:$AZ$99,base_minorista!$A1414,0)</f>
        <v>16.293351512116736</v>
      </c>
      <c r="O1414">
        <f>+HLOOKUP(VLOOKUP($B1414,$Q$2:$R$42,2,0),Participacion2!$D$2:$AO$99,base_minorista!$A1414,0)</f>
        <v>1.1349409341056567</v>
      </c>
    </row>
    <row r="1415" spans="1:15" ht="16.5" x14ac:dyDescent="0.3">
      <c r="A1415">
        <v>54</v>
      </c>
      <c r="B1415">
        <v>15</v>
      </c>
      <c r="C1415">
        <v>53</v>
      </c>
      <c r="D1415" s="3">
        <v>42490</v>
      </c>
      <c r="E1415" s="33">
        <v>16</v>
      </c>
      <c r="F1415">
        <v>1</v>
      </c>
      <c r="G1415">
        <f>+HLOOKUP(VLOOKUP($B1415,$Q$2:$R$42,2,0),costos_sf!$D$2:$AY$99,base_minorista!$A1415,0)</f>
        <v>113418340.12407656</v>
      </c>
      <c r="H1415">
        <f>+HLOOKUP(VLOOKUP($B1415,$Q$2:$R$42,2,0),creditos_sf!$D$2:$AY$99,base_minorista!$A1415,0)</f>
        <v>304024334.74173552</v>
      </c>
      <c r="I1415">
        <f>+HLOOKUP(VLOOKUP($B1415,$Q$2:$R$42,2,0),creditos_sf!$D$103:$AY$200,base_minorista!$A1415,0)</f>
        <v>124781389.34964971</v>
      </c>
      <c r="J1415">
        <f>+HLOOKUP(VLOOKUP($B1415,$Q$2:$R$42,2,0),Costo_fondeo!$D$3:$AY$100,base_minorista!$A1415,0)</f>
        <v>7.6362782269412985</v>
      </c>
      <c r="K1415">
        <f>+HLOOKUP(VLOOKUP($B1415,$Q$2:$R$42,2,0),Costo_provisiones!$D$3:$AY$100,base_minorista!$A1415,0)</f>
        <v>2.54444866673406</v>
      </c>
      <c r="L1415">
        <f>+HLOOKUP(VLOOKUP($B1415,$Q$2:$R$42,2,0),Morosidad_control!$D$4:$AY$101,base_minorista!$A1415,0)</f>
        <v>5.1230828427267223</v>
      </c>
      <c r="M1415">
        <f ca="1">+OFFSET(Capital_2!$D$2,base_minorista!A1415,0)</f>
        <v>2.8814923639740782</v>
      </c>
      <c r="N1415">
        <f>+HLOOKUP(VLOOKUP($B1415,$Q$2:$R$42,2,0),costo_laboral!$E$2:$AZ$99,base_minorista!$A1415,0)</f>
        <v>16.23007035829038</v>
      </c>
      <c r="O1415">
        <f>+HLOOKUP(VLOOKUP($B1415,$Q$2:$R$42,2,0),Participacion2!$D$2:$AO$99,base_minorista!$A1415,0)</f>
        <v>1.1517713389910205</v>
      </c>
    </row>
    <row r="1416" spans="1:15" ht="16.5" x14ac:dyDescent="0.3">
      <c r="A1416">
        <v>55</v>
      </c>
      <c r="B1416">
        <v>15</v>
      </c>
      <c r="C1416">
        <v>54</v>
      </c>
      <c r="D1416" s="3">
        <v>42521</v>
      </c>
      <c r="E1416" s="33">
        <v>16</v>
      </c>
      <c r="F1416">
        <v>1</v>
      </c>
      <c r="G1416">
        <f>+HLOOKUP(VLOOKUP($B1416,$Q$2:$R$42,2,0),costos_sf!$D$2:$AY$99,base_minorista!$A1416,0)</f>
        <v>68142022.386250779</v>
      </c>
      <c r="H1416">
        <f>+HLOOKUP(VLOOKUP($B1416,$Q$2:$R$42,2,0),creditos_sf!$D$2:$AY$99,base_minorista!$A1416,0)</f>
        <v>0</v>
      </c>
      <c r="I1416">
        <f>+HLOOKUP(VLOOKUP($B1416,$Q$2:$R$42,2,0),creditos_sf!$D$103:$AY$200,base_minorista!$A1416,0)</f>
        <v>0</v>
      </c>
      <c r="J1416">
        <f>+HLOOKUP(VLOOKUP($B1416,$Q$2:$R$42,2,0),Costo_fondeo!$D$3:$AY$100,base_minorista!$A1416,0)</f>
        <v>4.7200252124817554</v>
      </c>
      <c r="K1416">
        <f>+HLOOKUP(VLOOKUP($B1416,$Q$2:$R$42,2,0),Costo_provisiones!$D$3:$AY$100,base_minorista!$A1416,0)</f>
        <v>1.4411095455114911</v>
      </c>
      <c r="L1416">
        <f>+HLOOKUP(VLOOKUP($B1416,$Q$2:$R$42,2,0),Morosidad_control!$D$4:$AY$101,base_minorista!$A1416,0)</f>
        <v>0</v>
      </c>
      <c r="M1416">
        <f ca="1">+OFFSET(Capital_2!$D$2,base_minorista!A1416,0)</f>
        <v>2.9184975362021124</v>
      </c>
      <c r="N1416">
        <f>+HLOOKUP(VLOOKUP($B1416,$Q$2:$R$42,2,0),costo_laboral!$E$2:$AZ$99,base_minorista!$A1416,0)</f>
        <v>0</v>
      </c>
      <c r="O1416">
        <f>+HLOOKUP(VLOOKUP($B1416,$Q$2:$R$42,2,0),Participacion2!$D$2:$AO$99,base_minorista!$A1416,0)</f>
        <v>0</v>
      </c>
    </row>
    <row r="1417" spans="1:15" ht="16.5" x14ac:dyDescent="0.3">
      <c r="A1417">
        <v>56</v>
      </c>
      <c r="B1417">
        <v>15</v>
      </c>
      <c r="C1417">
        <v>55</v>
      </c>
      <c r="D1417" s="3">
        <v>42551</v>
      </c>
      <c r="E1417" s="33">
        <v>16</v>
      </c>
      <c r="F1417">
        <v>1</v>
      </c>
      <c r="G1417">
        <f>+HLOOKUP(VLOOKUP($B1417,$Q$2:$R$42,2,0),costos_sf!$D$2:$AY$99,base_minorista!$A1417,0)</f>
        <v>59485347.69110857</v>
      </c>
      <c r="H1417">
        <f>+HLOOKUP(VLOOKUP($B1417,$Q$2:$R$42,2,0),creditos_sf!$D$2:$AY$99,base_minorista!$A1417,0)</f>
        <v>0</v>
      </c>
      <c r="I1417">
        <f>+HLOOKUP(VLOOKUP($B1417,$Q$2:$R$42,2,0),creditos_sf!$D$103:$AY$200,base_minorista!$A1417,0)</f>
        <v>0</v>
      </c>
      <c r="J1417">
        <f>+HLOOKUP(VLOOKUP($B1417,$Q$2:$R$42,2,0),Costo_fondeo!$D$3:$AY$100,base_minorista!$A1417,0)</f>
        <v>4.419058764783534</v>
      </c>
      <c r="K1417">
        <f>+HLOOKUP(VLOOKUP($B1417,$Q$2:$R$42,2,0),Costo_provisiones!$D$3:$AY$100,base_minorista!$A1417,0)</f>
        <v>1.2998764235195908</v>
      </c>
      <c r="L1417">
        <f>+HLOOKUP(VLOOKUP($B1417,$Q$2:$R$42,2,0),Morosidad_control!$D$4:$AY$101,base_minorista!$A1417,0)</f>
        <v>0</v>
      </c>
      <c r="M1417">
        <f ca="1">+OFFSET(Capital_2!$D$2,base_minorista!A1417,0)</f>
        <v>2.9650713359667673</v>
      </c>
      <c r="N1417">
        <f>+HLOOKUP(VLOOKUP($B1417,$Q$2:$R$42,2,0),costo_laboral!$E$2:$AZ$99,base_minorista!$A1417,0)</f>
        <v>0</v>
      </c>
      <c r="O1417">
        <f>+HLOOKUP(VLOOKUP($B1417,$Q$2:$R$42,2,0),Participacion2!$D$2:$AO$99,base_minorista!$A1417,0)</f>
        <v>0</v>
      </c>
    </row>
    <row r="1418" spans="1:15" ht="16.5" x14ac:dyDescent="0.3">
      <c r="A1418">
        <v>57</v>
      </c>
      <c r="B1418">
        <v>15</v>
      </c>
      <c r="C1418">
        <v>56</v>
      </c>
      <c r="D1418" s="3">
        <v>42582</v>
      </c>
      <c r="E1418" s="33">
        <v>16</v>
      </c>
      <c r="F1418">
        <v>1</v>
      </c>
      <c r="G1418">
        <f>+HLOOKUP(VLOOKUP($B1418,$Q$2:$R$42,2,0),costos_sf!$D$2:$AY$99,base_minorista!$A1418,0)</f>
        <v>50605407.207247883</v>
      </c>
      <c r="H1418">
        <f>+HLOOKUP(VLOOKUP($B1418,$Q$2:$R$42,2,0),creditos_sf!$D$2:$AY$99,base_minorista!$A1418,0)</f>
        <v>0</v>
      </c>
      <c r="I1418">
        <f>+HLOOKUP(VLOOKUP($B1418,$Q$2:$R$42,2,0),creditos_sf!$D$103:$AY$200,base_minorista!$A1418,0)</f>
        <v>0</v>
      </c>
      <c r="J1418">
        <f>+HLOOKUP(VLOOKUP($B1418,$Q$2:$R$42,2,0),Costo_fondeo!$D$3:$AY$100,base_minorista!$A1418,0)</f>
        <v>4.0284747229934883</v>
      </c>
      <c r="K1418">
        <f>+HLOOKUP(VLOOKUP($B1418,$Q$2:$R$42,2,0),Costo_provisiones!$D$3:$AY$100,base_minorista!$A1418,0)</f>
        <v>1.1249623721155722</v>
      </c>
      <c r="L1418">
        <f>+HLOOKUP(VLOOKUP($B1418,$Q$2:$R$42,2,0),Morosidad_control!$D$4:$AY$101,base_minorista!$A1418,0)</f>
        <v>0</v>
      </c>
      <c r="M1418">
        <f ca="1">+OFFSET(Capital_2!$D$2,base_minorista!A1418,0)</f>
        <v>3.0367322920898565</v>
      </c>
      <c r="N1418">
        <f>+HLOOKUP(VLOOKUP($B1418,$Q$2:$R$42,2,0),costo_laboral!$E$2:$AZ$99,base_minorista!$A1418,0)</f>
        <v>0</v>
      </c>
      <c r="O1418">
        <f>+HLOOKUP(VLOOKUP($B1418,$Q$2:$R$42,2,0),Participacion2!$D$2:$AO$99,base_minorista!$A1418,0)</f>
        <v>0</v>
      </c>
    </row>
    <row r="1419" spans="1:15" ht="16.5" x14ac:dyDescent="0.3">
      <c r="A1419">
        <v>58</v>
      </c>
      <c r="B1419">
        <v>15</v>
      </c>
      <c r="C1419">
        <v>57</v>
      </c>
      <c r="D1419" s="3">
        <v>42613</v>
      </c>
      <c r="E1419" s="33">
        <v>16</v>
      </c>
      <c r="F1419">
        <v>1</v>
      </c>
      <c r="G1419">
        <f>+HLOOKUP(VLOOKUP($B1419,$Q$2:$R$42,2,0),costos_sf!$D$2:$AY$99,base_minorista!$A1419,0)</f>
        <v>41604817.959393665</v>
      </c>
      <c r="H1419">
        <f>+HLOOKUP(VLOOKUP($B1419,$Q$2:$R$42,2,0),creditos_sf!$D$2:$AY$99,base_minorista!$A1419,0)</f>
        <v>0</v>
      </c>
      <c r="I1419">
        <f>+HLOOKUP(VLOOKUP($B1419,$Q$2:$R$42,2,0),creditos_sf!$D$103:$AY$200,base_minorista!$A1419,0)</f>
        <v>0</v>
      </c>
      <c r="J1419">
        <f>+HLOOKUP(VLOOKUP($B1419,$Q$2:$R$42,2,0),Costo_fondeo!$D$3:$AY$100,base_minorista!$A1419,0)</f>
        <v>3.5566352149041873</v>
      </c>
      <c r="K1419">
        <f>+HLOOKUP(VLOOKUP($B1419,$Q$2:$R$42,2,0),Costo_provisiones!$D$3:$AY$100,base_minorista!$A1419,0)</f>
        <v>0.89235073784845953</v>
      </c>
      <c r="L1419">
        <f>+HLOOKUP(VLOOKUP($B1419,$Q$2:$R$42,2,0),Morosidad_control!$D$4:$AY$101,base_minorista!$A1419,0)</f>
        <v>0</v>
      </c>
      <c r="M1419">
        <f ca="1">+OFFSET(Capital_2!$D$2,base_minorista!A1419,0)</f>
        <v>3.0987757605561481</v>
      </c>
      <c r="N1419">
        <f>+HLOOKUP(VLOOKUP($B1419,$Q$2:$R$42,2,0),costo_laboral!$E$2:$AZ$99,base_minorista!$A1419,0)</f>
        <v>0</v>
      </c>
      <c r="O1419">
        <f>+HLOOKUP(VLOOKUP($B1419,$Q$2:$R$42,2,0),Participacion2!$D$2:$AO$99,base_minorista!$A1419,0)</f>
        <v>0</v>
      </c>
    </row>
    <row r="1420" spans="1:15" ht="16.5" x14ac:dyDescent="0.3">
      <c r="A1420">
        <v>59</v>
      </c>
      <c r="B1420">
        <v>15</v>
      </c>
      <c r="C1420">
        <v>58</v>
      </c>
      <c r="D1420" s="3">
        <v>42643</v>
      </c>
      <c r="E1420" s="33">
        <v>16</v>
      </c>
      <c r="F1420">
        <v>1</v>
      </c>
      <c r="G1420">
        <f>+HLOOKUP(VLOOKUP($B1420,$Q$2:$R$42,2,0),costos_sf!$D$2:$AY$99,base_minorista!$A1420,0)</f>
        <v>31478272.121441219</v>
      </c>
      <c r="H1420">
        <f>+HLOOKUP(VLOOKUP($B1420,$Q$2:$R$42,2,0),creditos_sf!$D$2:$AY$99,base_minorista!$A1420,0)</f>
        <v>0</v>
      </c>
      <c r="I1420">
        <f>+HLOOKUP(VLOOKUP($B1420,$Q$2:$R$42,2,0),creditos_sf!$D$103:$AY$200,base_minorista!$A1420,0)</f>
        <v>0</v>
      </c>
      <c r="J1420">
        <f>+HLOOKUP(VLOOKUP($B1420,$Q$2:$R$42,2,0),Costo_fondeo!$D$3:$AY$100,base_minorista!$A1420,0)</f>
        <v>3.0248356570321393</v>
      </c>
      <c r="K1420">
        <f>+HLOOKUP(VLOOKUP($B1420,$Q$2:$R$42,2,0),Costo_provisiones!$D$3:$AY$100,base_minorista!$A1420,0)</f>
        <v>0.67281019017262755</v>
      </c>
      <c r="L1420">
        <f>+HLOOKUP(VLOOKUP($B1420,$Q$2:$R$42,2,0),Morosidad_control!$D$4:$AY$101,base_minorista!$A1420,0)</f>
        <v>0</v>
      </c>
      <c r="M1420">
        <f ca="1">+OFFSET(Capital_2!$D$2,base_minorista!A1420,0)</f>
        <v>3.1647538313822339</v>
      </c>
      <c r="N1420">
        <f>+HLOOKUP(VLOOKUP($B1420,$Q$2:$R$42,2,0),costo_laboral!$E$2:$AZ$99,base_minorista!$A1420,0)</f>
        <v>0</v>
      </c>
      <c r="O1420">
        <f>+HLOOKUP(VLOOKUP($B1420,$Q$2:$R$42,2,0),Participacion2!$D$2:$AO$99,base_minorista!$A1420,0)</f>
        <v>0</v>
      </c>
    </row>
    <row r="1421" spans="1:15" ht="16.5" x14ac:dyDescent="0.3">
      <c r="A1421">
        <v>60</v>
      </c>
      <c r="B1421">
        <v>15</v>
      </c>
      <c r="C1421">
        <v>59</v>
      </c>
      <c r="D1421" s="3">
        <v>42674</v>
      </c>
      <c r="E1421" s="33">
        <v>16</v>
      </c>
      <c r="F1421">
        <v>1</v>
      </c>
      <c r="G1421">
        <f>+HLOOKUP(VLOOKUP($B1421,$Q$2:$R$42,2,0),costos_sf!$D$2:$AY$99,base_minorista!$A1421,0)</f>
        <v>22102244.745344881</v>
      </c>
      <c r="H1421">
        <f>+HLOOKUP(VLOOKUP($B1421,$Q$2:$R$42,2,0),creditos_sf!$D$2:$AY$99,base_minorista!$A1421,0)</f>
        <v>0</v>
      </c>
      <c r="I1421">
        <f>+HLOOKUP(VLOOKUP($B1421,$Q$2:$R$42,2,0),creditos_sf!$D$103:$AY$200,base_minorista!$A1421,0)</f>
        <v>0</v>
      </c>
      <c r="J1421">
        <f>+HLOOKUP(VLOOKUP($B1421,$Q$2:$R$42,2,0),Costo_fondeo!$D$3:$AY$100,base_minorista!$A1421,0)</f>
        <v>2.4990593415562432</v>
      </c>
      <c r="K1421">
        <f>+HLOOKUP(VLOOKUP($B1421,$Q$2:$R$42,2,0),Costo_provisiones!$D$3:$AY$100,base_minorista!$A1421,0)</f>
        <v>0.44664657575569305</v>
      </c>
      <c r="L1421">
        <f>+HLOOKUP(VLOOKUP($B1421,$Q$2:$R$42,2,0),Morosidad_control!$D$4:$AY$101,base_minorista!$A1421,0)</f>
        <v>0</v>
      </c>
      <c r="M1421">
        <f ca="1">+OFFSET(Capital_2!$D$2,base_minorista!A1421,0)</f>
        <v>3.232264312603593</v>
      </c>
      <c r="N1421">
        <f>+HLOOKUP(VLOOKUP($B1421,$Q$2:$R$42,2,0),costo_laboral!$E$2:$AZ$99,base_minorista!$A1421,0)</f>
        <v>0</v>
      </c>
      <c r="O1421">
        <f>+HLOOKUP(VLOOKUP($B1421,$Q$2:$R$42,2,0),Participacion2!$D$2:$AO$99,base_minorista!$A1421,0)</f>
        <v>0</v>
      </c>
    </row>
    <row r="1422" spans="1:15" ht="16.5" x14ac:dyDescent="0.3">
      <c r="A1422">
        <v>61</v>
      </c>
      <c r="B1422">
        <v>15</v>
      </c>
      <c r="C1422">
        <v>60</v>
      </c>
      <c r="D1422" s="3">
        <v>42704</v>
      </c>
      <c r="E1422" s="33">
        <v>16</v>
      </c>
      <c r="F1422">
        <v>1</v>
      </c>
      <c r="G1422">
        <f>+HLOOKUP(VLOOKUP($B1422,$Q$2:$R$42,2,0),costos_sf!$D$2:$AY$99,base_minorista!$A1422,0)</f>
        <v>11498425.071930964</v>
      </c>
      <c r="H1422">
        <f>+HLOOKUP(VLOOKUP($B1422,$Q$2:$R$42,2,0),creditos_sf!$D$2:$AY$99,base_minorista!$A1422,0)</f>
        <v>0</v>
      </c>
      <c r="I1422">
        <f>+HLOOKUP(VLOOKUP($B1422,$Q$2:$R$42,2,0),creditos_sf!$D$103:$AY$200,base_minorista!$A1422,0)</f>
        <v>0</v>
      </c>
      <c r="J1422">
        <f>+HLOOKUP(VLOOKUP($B1422,$Q$2:$R$42,2,0),Costo_fondeo!$D$3:$AY$100,base_minorista!$A1422,0)</f>
        <v>1.5388730000171007</v>
      </c>
      <c r="K1422">
        <f>+HLOOKUP(VLOOKUP($B1422,$Q$2:$R$42,2,0),Costo_provisiones!$D$3:$AY$100,base_minorista!$A1422,0)</f>
        <v>0.22360524934941645</v>
      </c>
      <c r="L1422">
        <f>+HLOOKUP(VLOOKUP($B1422,$Q$2:$R$42,2,0),Morosidad_control!$D$4:$AY$101,base_minorista!$A1422,0)</f>
        <v>0</v>
      </c>
      <c r="M1422">
        <f ca="1">+OFFSET(Capital_2!$D$2,base_minorista!A1422,0)</f>
        <v>3.2966619789838338</v>
      </c>
      <c r="N1422">
        <f>+HLOOKUP(VLOOKUP($B1422,$Q$2:$R$42,2,0),costo_laboral!$E$2:$AZ$99,base_minorista!$A1422,0)</f>
        <v>0</v>
      </c>
      <c r="O1422">
        <f>+HLOOKUP(VLOOKUP($B1422,$Q$2:$R$42,2,0),Participacion2!$D$2:$AO$99,base_minorista!$A1422,0)</f>
        <v>0</v>
      </c>
    </row>
    <row r="1423" spans="1:15" ht="16.5" x14ac:dyDescent="0.3">
      <c r="A1423">
        <v>62</v>
      </c>
      <c r="B1423">
        <v>15</v>
      </c>
      <c r="C1423">
        <v>61</v>
      </c>
      <c r="D1423" s="3">
        <v>42735</v>
      </c>
      <c r="E1423" s="33">
        <v>16</v>
      </c>
      <c r="F1423">
        <v>1</v>
      </c>
      <c r="G1423">
        <f>+HLOOKUP(VLOOKUP($B1423,$Q$2:$R$42,2,0),costos_sf!$D$2:$AY$99,base_minorista!$A1423,0)</f>
        <v>0</v>
      </c>
      <c r="H1423">
        <f>+HLOOKUP(VLOOKUP($B1423,$Q$2:$R$42,2,0),creditos_sf!$D$2:$AY$99,base_minorista!$A1423,0)</f>
        <v>0</v>
      </c>
      <c r="I1423">
        <f>+HLOOKUP(VLOOKUP($B1423,$Q$2:$R$42,2,0),creditos_sf!$D$103:$AY$200,base_minorista!$A1423,0)</f>
        <v>0</v>
      </c>
      <c r="J1423">
        <f>+HLOOKUP(VLOOKUP($B1423,$Q$2:$R$42,2,0),Costo_fondeo!$D$3:$AY$100,base_minorista!$A1423,0)</f>
        <v>0</v>
      </c>
      <c r="K1423">
        <f>+HLOOKUP(VLOOKUP($B1423,$Q$2:$R$42,2,0),Costo_provisiones!$D$3:$AY$100,base_minorista!$A1423,0)</f>
        <v>0</v>
      </c>
      <c r="L1423">
        <f>+HLOOKUP(VLOOKUP($B1423,$Q$2:$R$42,2,0),Morosidad_control!$D$4:$AY$101,base_minorista!$A1423,0)</f>
        <v>0</v>
      </c>
      <c r="M1423">
        <f ca="1">+OFFSET(Capital_2!$D$2,base_minorista!A1423,0)</f>
        <v>3.371561018368705</v>
      </c>
      <c r="N1423">
        <f>+HLOOKUP(VLOOKUP($B1423,$Q$2:$R$42,2,0),costo_laboral!$E$2:$AZ$99,base_minorista!$A1423,0)</f>
        <v>0</v>
      </c>
      <c r="O1423">
        <f>+HLOOKUP(VLOOKUP($B1423,$Q$2:$R$42,2,0),Participacion2!$D$2:$AO$99,base_minorista!$A1423,0)</f>
        <v>0</v>
      </c>
    </row>
    <row r="1424" spans="1:15" ht="16.5" x14ac:dyDescent="0.3">
      <c r="A1424">
        <v>63</v>
      </c>
      <c r="B1424">
        <v>15</v>
      </c>
      <c r="C1424">
        <v>62</v>
      </c>
      <c r="D1424" s="3">
        <v>42766</v>
      </c>
      <c r="E1424" s="33">
        <v>17</v>
      </c>
      <c r="F1424">
        <v>1</v>
      </c>
      <c r="G1424">
        <f>+HLOOKUP(VLOOKUP($B1424,$Q$2:$R$42,2,0),costos_sf!$D$2:$AY$99,base_minorista!$A1424,0)</f>
        <v>-9171428.1517481655</v>
      </c>
      <c r="H1424">
        <f>+HLOOKUP(VLOOKUP($B1424,$Q$2:$R$42,2,0),creditos_sf!$D$2:$AY$99,base_minorista!$A1424,0)</f>
        <v>0</v>
      </c>
      <c r="I1424">
        <f>+HLOOKUP(VLOOKUP($B1424,$Q$2:$R$42,2,0),creditos_sf!$D$103:$AY$200,base_minorista!$A1424,0)</f>
        <v>0</v>
      </c>
      <c r="J1424">
        <f>+HLOOKUP(VLOOKUP($B1424,$Q$2:$R$42,2,0),Costo_fondeo!$D$3:$AY$100,base_minorista!$A1424,0)</f>
        <v>-2.7755413206171324</v>
      </c>
      <c r="K1424">
        <f>+HLOOKUP(VLOOKUP($B1424,$Q$2:$R$42,2,0),Costo_provisiones!$D$3:$AY$100,base_minorista!$A1424,0)</f>
        <v>-0.2391775034576207</v>
      </c>
      <c r="L1424">
        <f>+HLOOKUP(VLOOKUP($B1424,$Q$2:$R$42,2,0),Morosidad_control!$D$4:$AY$101,base_minorista!$A1424,0)</f>
        <v>0</v>
      </c>
      <c r="M1424">
        <f ca="1">+OFFSET(Capital_2!$D$2,base_minorista!A1424,0)</f>
        <v>3.4309045641717737</v>
      </c>
      <c r="N1424">
        <f>+HLOOKUP(VLOOKUP($B1424,$Q$2:$R$42,2,0),costo_laboral!$E$2:$AZ$99,base_minorista!$A1424,0)</f>
        <v>0</v>
      </c>
      <c r="O1424">
        <f>+HLOOKUP(VLOOKUP($B1424,$Q$2:$R$42,2,0),Participacion2!$D$2:$AO$99,base_minorista!$A1424,0)</f>
        <v>0</v>
      </c>
    </row>
    <row r="1425" spans="1:15" ht="16.5" x14ac:dyDescent="0.3">
      <c r="A1425">
        <v>64</v>
      </c>
      <c r="B1425">
        <v>15</v>
      </c>
      <c r="C1425">
        <v>63</v>
      </c>
      <c r="D1425" s="3">
        <v>42794</v>
      </c>
      <c r="E1425" s="33">
        <v>17</v>
      </c>
      <c r="F1425">
        <v>1</v>
      </c>
      <c r="G1425">
        <f>+HLOOKUP(VLOOKUP($B1425,$Q$2:$R$42,2,0),costos_sf!$D$2:$AY$99,base_minorista!$A1425,0)</f>
        <v>-17638734.086191576</v>
      </c>
      <c r="H1425">
        <f>+HLOOKUP(VLOOKUP($B1425,$Q$2:$R$42,2,0),creditos_sf!$D$2:$AY$99,base_minorista!$A1425,0)</f>
        <v>0</v>
      </c>
      <c r="I1425">
        <f>+HLOOKUP(VLOOKUP($B1425,$Q$2:$R$42,2,0),creditos_sf!$D$103:$AY$200,base_minorista!$A1425,0)</f>
        <v>0</v>
      </c>
      <c r="J1425">
        <f>+HLOOKUP(VLOOKUP($B1425,$Q$2:$R$42,2,0),Costo_fondeo!$D$3:$AY$100,base_minorista!$A1425,0)</f>
        <v>-7.8484407184194058</v>
      </c>
      <c r="K1425">
        <f>+HLOOKUP(VLOOKUP($B1425,$Q$2:$R$42,2,0),Costo_provisiones!$D$3:$AY$100,base_minorista!$A1425,0)</f>
        <v>-0.49243324437865377</v>
      </c>
      <c r="L1425">
        <f>+HLOOKUP(VLOOKUP($B1425,$Q$2:$R$42,2,0),Morosidad_control!$D$4:$AY$101,base_minorista!$A1425,0)</f>
        <v>0</v>
      </c>
      <c r="M1425">
        <f ca="1">+OFFSET(Capital_2!$D$2,base_minorista!A1425,0)</f>
        <v>3.4714473426279464</v>
      </c>
      <c r="N1425">
        <f>+HLOOKUP(VLOOKUP($B1425,$Q$2:$R$42,2,0),costo_laboral!$E$2:$AZ$99,base_minorista!$A1425,0)</f>
        <v>0</v>
      </c>
      <c r="O1425">
        <f>+HLOOKUP(VLOOKUP($B1425,$Q$2:$R$42,2,0),Participacion2!$D$2:$AO$99,base_minorista!$A1425,0)</f>
        <v>0</v>
      </c>
    </row>
    <row r="1426" spans="1:15" ht="16.5" x14ac:dyDescent="0.3">
      <c r="A1426">
        <v>65</v>
      </c>
      <c r="B1426">
        <v>15</v>
      </c>
      <c r="C1426">
        <v>64</v>
      </c>
      <c r="D1426" s="3">
        <v>42825</v>
      </c>
      <c r="E1426" s="33">
        <v>17</v>
      </c>
      <c r="F1426">
        <v>1</v>
      </c>
      <c r="G1426">
        <f>+HLOOKUP(VLOOKUP($B1426,$Q$2:$R$42,2,0),costos_sf!$D$2:$AY$99,base_minorista!$A1426,0)</f>
        <v>-26034010.079117212</v>
      </c>
      <c r="H1426">
        <f>+HLOOKUP(VLOOKUP($B1426,$Q$2:$R$42,2,0),creditos_sf!$D$2:$AY$99,base_minorista!$A1426,0)</f>
        <v>0</v>
      </c>
      <c r="I1426">
        <f>+HLOOKUP(VLOOKUP($B1426,$Q$2:$R$42,2,0),creditos_sf!$D$103:$AY$200,base_minorista!$A1426,0)</f>
        <v>0</v>
      </c>
      <c r="J1426">
        <f>+HLOOKUP(VLOOKUP($B1426,$Q$2:$R$42,2,0),Costo_fondeo!$D$3:$AY$100,base_minorista!$A1426,0)</f>
        <v>-23.71810842931453</v>
      </c>
      <c r="K1426">
        <f>+HLOOKUP(VLOOKUP($B1426,$Q$2:$R$42,2,0),Costo_provisiones!$D$3:$AY$100,base_minorista!$A1426,0)</f>
        <v>-0.67910648133723561</v>
      </c>
      <c r="L1426">
        <f>+HLOOKUP(VLOOKUP($B1426,$Q$2:$R$42,2,0),Morosidad_control!$D$4:$AY$101,base_minorista!$A1426,0)</f>
        <v>0</v>
      </c>
      <c r="M1426">
        <f ca="1">+OFFSET(Capital_2!$D$2,base_minorista!A1426,0)</f>
        <v>3.5034579976729381</v>
      </c>
      <c r="N1426">
        <f>+HLOOKUP(VLOOKUP($B1426,$Q$2:$R$42,2,0),costo_laboral!$E$2:$AZ$99,base_minorista!$A1426,0)</f>
        <v>0</v>
      </c>
      <c r="O1426">
        <f>+HLOOKUP(VLOOKUP($B1426,$Q$2:$R$42,2,0),Participacion2!$D$2:$AO$99,base_minorista!$A1426,0)</f>
        <v>0</v>
      </c>
    </row>
    <row r="1427" spans="1:15" ht="16.5" x14ac:dyDescent="0.3">
      <c r="A1427">
        <v>66</v>
      </c>
      <c r="B1427">
        <v>15</v>
      </c>
      <c r="C1427">
        <v>65</v>
      </c>
      <c r="D1427" s="3">
        <v>42855</v>
      </c>
      <c r="E1427" s="33">
        <v>17</v>
      </c>
      <c r="F1427">
        <v>1</v>
      </c>
      <c r="G1427">
        <f>+HLOOKUP(VLOOKUP($B1427,$Q$2:$R$42,2,0),costos_sf!$D$2:$AY$99,base_minorista!$A1427,0)</f>
        <v>-34714860.795362927</v>
      </c>
      <c r="H1427">
        <f>+HLOOKUP(VLOOKUP($B1427,$Q$2:$R$42,2,0),creditos_sf!$D$2:$AY$99,base_minorista!$A1427,0)</f>
        <v>0</v>
      </c>
      <c r="I1427">
        <f>+HLOOKUP(VLOOKUP($B1427,$Q$2:$R$42,2,0),creditos_sf!$D$103:$AY$200,base_minorista!$A1427,0)</f>
        <v>0</v>
      </c>
      <c r="J1427">
        <f>+HLOOKUP(VLOOKUP($B1427,$Q$2:$R$42,2,0),Costo_fondeo!$D$3:$AY$100,base_minorista!$A1427,0)</f>
        <v>0</v>
      </c>
      <c r="K1427">
        <f>+HLOOKUP(VLOOKUP($B1427,$Q$2:$R$42,2,0),Costo_provisiones!$D$3:$AY$100,base_minorista!$A1427,0)</f>
        <v>0</v>
      </c>
      <c r="L1427">
        <f>+HLOOKUP(VLOOKUP($B1427,$Q$2:$R$42,2,0),Morosidad_control!$D$4:$AY$101,base_minorista!$A1427,0)</f>
        <v>0</v>
      </c>
      <c r="M1427">
        <f ca="1">+OFFSET(Capital_2!$D$2,base_minorista!A1427,0)</f>
        <v>3.5336781037956082</v>
      </c>
      <c r="N1427">
        <f>+HLOOKUP(VLOOKUP($B1427,$Q$2:$R$42,2,0),costo_laboral!$E$2:$AZ$99,base_minorista!$A1427,0)</f>
        <v>0</v>
      </c>
      <c r="O1427">
        <f>+HLOOKUP(VLOOKUP($B1427,$Q$2:$R$42,2,0),Participacion2!$D$2:$AO$99,base_minorista!$A1427,0)</f>
        <v>0</v>
      </c>
    </row>
    <row r="1428" spans="1:15" ht="16.5" x14ac:dyDescent="0.3">
      <c r="A1428">
        <v>67</v>
      </c>
      <c r="B1428">
        <v>15</v>
      </c>
      <c r="C1428">
        <v>66</v>
      </c>
      <c r="D1428" s="3">
        <v>42886</v>
      </c>
      <c r="E1428" s="33">
        <v>17</v>
      </c>
      <c r="F1428">
        <v>1</v>
      </c>
      <c r="G1428">
        <f>+HLOOKUP(VLOOKUP($B1428,$Q$2:$R$42,2,0),costos_sf!$D$2:$AY$99,base_minorista!$A1428,0)</f>
        <v>0</v>
      </c>
      <c r="H1428">
        <f>+HLOOKUP(VLOOKUP($B1428,$Q$2:$R$42,2,0),creditos_sf!$D$2:$AY$99,base_minorista!$A1428,0)</f>
        <v>0</v>
      </c>
      <c r="I1428">
        <f>+HLOOKUP(VLOOKUP($B1428,$Q$2:$R$42,2,0),creditos_sf!$D$103:$AY$200,base_minorista!$A1428,0)</f>
        <v>0</v>
      </c>
      <c r="J1428">
        <f>+HLOOKUP(VLOOKUP($B1428,$Q$2:$R$42,2,0),Costo_fondeo!$D$3:$AY$100,base_minorista!$A1428,0)</f>
        <v>0</v>
      </c>
      <c r="K1428">
        <f>+HLOOKUP(VLOOKUP($B1428,$Q$2:$R$42,2,0),Costo_provisiones!$D$3:$AY$100,base_minorista!$A1428,0)</f>
        <v>0</v>
      </c>
      <c r="L1428">
        <f>+HLOOKUP(VLOOKUP($B1428,$Q$2:$R$42,2,0),Morosidad_control!$D$4:$AY$101,base_minorista!$A1428,0)</f>
        <v>0</v>
      </c>
      <c r="M1428">
        <f ca="1">+OFFSET(Capital_2!$D$2,base_minorista!A1428,0)</f>
        <v>3.5570017411603705</v>
      </c>
      <c r="N1428">
        <f>+HLOOKUP(VLOOKUP($B1428,$Q$2:$R$42,2,0),costo_laboral!$E$2:$AZ$99,base_minorista!$A1428,0)</f>
        <v>0</v>
      </c>
      <c r="O1428">
        <f>+HLOOKUP(VLOOKUP($B1428,$Q$2:$R$42,2,0),Participacion2!$D$2:$AO$99,base_minorista!$A1428,0)</f>
        <v>0</v>
      </c>
    </row>
    <row r="1429" spans="1:15" ht="16.5" x14ac:dyDescent="0.3">
      <c r="A1429">
        <v>68</v>
      </c>
      <c r="B1429">
        <v>15</v>
      </c>
      <c r="C1429">
        <v>67</v>
      </c>
      <c r="D1429" s="3">
        <v>42916</v>
      </c>
      <c r="E1429" s="33">
        <v>17</v>
      </c>
      <c r="F1429">
        <v>1</v>
      </c>
      <c r="G1429">
        <f>+HLOOKUP(VLOOKUP($B1429,$Q$2:$R$42,2,0),costos_sf!$D$2:$AY$99,base_minorista!$A1429,0)</f>
        <v>0</v>
      </c>
      <c r="H1429">
        <f>+HLOOKUP(VLOOKUP($B1429,$Q$2:$R$42,2,0),creditos_sf!$D$2:$AY$99,base_minorista!$A1429,0)</f>
        <v>0</v>
      </c>
      <c r="I1429">
        <f>+HLOOKUP(VLOOKUP($B1429,$Q$2:$R$42,2,0),creditos_sf!$D$103:$AY$200,base_minorista!$A1429,0)</f>
        <v>0</v>
      </c>
      <c r="J1429">
        <f>+HLOOKUP(VLOOKUP($B1429,$Q$2:$R$42,2,0),Costo_fondeo!$D$3:$AY$100,base_minorista!$A1429,0)</f>
        <v>0</v>
      </c>
      <c r="K1429">
        <f>+HLOOKUP(VLOOKUP($B1429,$Q$2:$R$42,2,0),Costo_provisiones!$D$3:$AY$100,base_minorista!$A1429,0)</f>
        <v>0</v>
      </c>
      <c r="L1429">
        <f>+HLOOKUP(VLOOKUP($B1429,$Q$2:$R$42,2,0),Morosidad_control!$D$4:$AY$101,base_minorista!$A1429,0)</f>
        <v>0</v>
      </c>
      <c r="M1429">
        <f ca="1">+OFFSET(Capital_2!$D$2,base_minorista!A1429,0)</f>
        <v>3.5704065106105527</v>
      </c>
      <c r="N1429">
        <f>+HLOOKUP(VLOOKUP($B1429,$Q$2:$R$42,2,0),costo_laboral!$E$2:$AZ$99,base_minorista!$A1429,0)</f>
        <v>0</v>
      </c>
      <c r="O1429">
        <f>+HLOOKUP(VLOOKUP($B1429,$Q$2:$R$42,2,0),Participacion2!$D$2:$AO$99,base_minorista!$A1429,0)</f>
        <v>0</v>
      </c>
    </row>
    <row r="1430" spans="1:15" ht="16.5" x14ac:dyDescent="0.3">
      <c r="A1430">
        <v>69</v>
      </c>
      <c r="B1430">
        <v>15</v>
      </c>
      <c r="C1430">
        <v>68</v>
      </c>
      <c r="D1430" s="3">
        <v>42947</v>
      </c>
      <c r="E1430" s="33">
        <v>17</v>
      </c>
      <c r="F1430">
        <v>1</v>
      </c>
      <c r="G1430">
        <f>+HLOOKUP(VLOOKUP($B1430,$Q$2:$R$42,2,0),costos_sf!$D$2:$AY$99,base_minorista!$A1430,0)</f>
        <v>0</v>
      </c>
      <c r="H1430">
        <f>+HLOOKUP(VLOOKUP($B1430,$Q$2:$R$42,2,0),creditos_sf!$D$2:$AY$99,base_minorista!$A1430,0)</f>
        <v>0</v>
      </c>
      <c r="I1430">
        <f>+HLOOKUP(VLOOKUP($B1430,$Q$2:$R$42,2,0),creditos_sf!$D$103:$AY$200,base_minorista!$A1430,0)</f>
        <v>0</v>
      </c>
      <c r="J1430">
        <f>+HLOOKUP(VLOOKUP($B1430,$Q$2:$R$42,2,0),Costo_fondeo!$D$3:$AY$100,base_minorista!$A1430,0)</f>
        <v>0</v>
      </c>
      <c r="K1430">
        <f>+HLOOKUP(VLOOKUP($B1430,$Q$2:$R$42,2,0),Costo_provisiones!$D$3:$AY$100,base_minorista!$A1430,0)</f>
        <v>0</v>
      </c>
      <c r="L1430">
        <f>+HLOOKUP(VLOOKUP($B1430,$Q$2:$R$42,2,0),Morosidad_control!$D$4:$AY$101,base_minorista!$A1430,0)</f>
        <v>0</v>
      </c>
      <c r="M1430">
        <f ca="1">+OFFSET(Capital_2!$D$2,base_minorista!A1430,0)</f>
        <v>3.5864726654758914</v>
      </c>
      <c r="N1430">
        <f>+HLOOKUP(VLOOKUP($B1430,$Q$2:$R$42,2,0),costo_laboral!$E$2:$AZ$99,base_minorista!$A1430,0)</f>
        <v>0</v>
      </c>
      <c r="O1430">
        <f>+HLOOKUP(VLOOKUP($B1430,$Q$2:$R$42,2,0),Participacion2!$D$2:$AO$99,base_minorista!$A1430,0)</f>
        <v>0</v>
      </c>
    </row>
    <row r="1431" spans="1:15" ht="16.5" x14ac:dyDescent="0.3">
      <c r="A1431">
        <v>70</v>
      </c>
      <c r="B1431">
        <v>15</v>
      </c>
      <c r="C1431">
        <v>69</v>
      </c>
      <c r="D1431" s="3">
        <v>42978</v>
      </c>
      <c r="E1431" s="33">
        <v>17</v>
      </c>
      <c r="F1431">
        <v>1</v>
      </c>
      <c r="G1431">
        <f>+HLOOKUP(VLOOKUP($B1431,$Q$2:$R$42,2,0),costos_sf!$D$2:$AY$99,base_minorista!$A1431,0)</f>
        <v>0</v>
      </c>
      <c r="H1431">
        <f>+HLOOKUP(VLOOKUP($B1431,$Q$2:$R$42,2,0),creditos_sf!$D$2:$AY$99,base_minorista!$A1431,0)</f>
        <v>0</v>
      </c>
      <c r="I1431">
        <f>+HLOOKUP(VLOOKUP($B1431,$Q$2:$R$42,2,0),creditos_sf!$D$103:$AY$200,base_minorista!$A1431,0)</f>
        <v>0</v>
      </c>
      <c r="J1431">
        <f>+HLOOKUP(VLOOKUP($B1431,$Q$2:$R$42,2,0),Costo_fondeo!$D$3:$AY$100,base_minorista!$A1431,0)</f>
        <v>0</v>
      </c>
      <c r="K1431">
        <f>+HLOOKUP(VLOOKUP($B1431,$Q$2:$R$42,2,0),Costo_provisiones!$D$3:$AY$100,base_minorista!$A1431,0)</f>
        <v>0</v>
      </c>
      <c r="L1431">
        <f>+HLOOKUP(VLOOKUP($B1431,$Q$2:$R$42,2,0),Morosidad_control!$D$4:$AY$101,base_minorista!$A1431,0)</f>
        <v>0</v>
      </c>
      <c r="M1431">
        <f ca="1">+OFFSET(Capital_2!$D$2,base_minorista!A1431,0)</f>
        <v>3.5952774480300995</v>
      </c>
      <c r="N1431">
        <f>+HLOOKUP(VLOOKUP($B1431,$Q$2:$R$42,2,0),costo_laboral!$E$2:$AZ$99,base_minorista!$A1431,0)</f>
        <v>0</v>
      </c>
      <c r="O1431">
        <f>+HLOOKUP(VLOOKUP($B1431,$Q$2:$R$42,2,0),Participacion2!$D$2:$AO$99,base_minorista!$A1431,0)</f>
        <v>0</v>
      </c>
    </row>
    <row r="1432" spans="1:15" ht="16.5" x14ac:dyDescent="0.3">
      <c r="A1432">
        <v>71</v>
      </c>
      <c r="B1432">
        <v>15</v>
      </c>
      <c r="C1432">
        <v>70</v>
      </c>
      <c r="D1432" s="3">
        <v>43008</v>
      </c>
      <c r="E1432" s="33">
        <v>17</v>
      </c>
      <c r="F1432">
        <v>1</v>
      </c>
      <c r="G1432">
        <f>+HLOOKUP(VLOOKUP($B1432,$Q$2:$R$42,2,0),costos_sf!$D$2:$AY$99,base_minorista!$A1432,0)</f>
        <v>0</v>
      </c>
      <c r="H1432">
        <f>+HLOOKUP(VLOOKUP($B1432,$Q$2:$R$42,2,0),creditos_sf!$D$2:$AY$99,base_minorista!$A1432,0)</f>
        <v>0</v>
      </c>
      <c r="I1432">
        <f>+HLOOKUP(VLOOKUP($B1432,$Q$2:$R$42,2,0),creditos_sf!$D$103:$AY$200,base_minorista!$A1432,0)</f>
        <v>0</v>
      </c>
      <c r="J1432">
        <f>+HLOOKUP(VLOOKUP($B1432,$Q$2:$R$42,2,0),Costo_fondeo!$D$3:$AY$100,base_minorista!$A1432,0)</f>
        <v>0</v>
      </c>
      <c r="K1432">
        <f>+HLOOKUP(VLOOKUP($B1432,$Q$2:$R$42,2,0),Costo_provisiones!$D$3:$AY$100,base_minorista!$A1432,0)</f>
        <v>0</v>
      </c>
      <c r="L1432">
        <f>+HLOOKUP(VLOOKUP($B1432,$Q$2:$R$42,2,0),Morosidad_control!$D$4:$AY$101,base_minorista!$A1432,0)</f>
        <v>0</v>
      </c>
      <c r="M1432">
        <f ca="1">+OFFSET(Capital_2!$D$2,base_minorista!A1432,0)</f>
        <v>3.5939139218894542</v>
      </c>
      <c r="N1432">
        <f>+HLOOKUP(VLOOKUP($B1432,$Q$2:$R$42,2,0),costo_laboral!$E$2:$AZ$99,base_minorista!$A1432,0)</f>
        <v>0</v>
      </c>
      <c r="O1432">
        <f>+HLOOKUP(VLOOKUP($B1432,$Q$2:$R$42,2,0),Participacion2!$D$2:$AO$99,base_minorista!$A1432,0)</f>
        <v>0</v>
      </c>
    </row>
    <row r="1433" spans="1:15" ht="16.5" x14ac:dyDescent="0.3">
      <c r="A1433">
        <v>72</v>
      </c>
      <c r="B1433">
        <v>15</v>
      </c>
      <c r="C1433">
        <v>71</v>
      </c>
      <c r="D1433" s="3">
        <v>43039</v>
      </c>
      <c r="E1433" s="33">
        <v>17</v>
      </c>
      <c r="F1433">
        <v>1</v>
      </c>
      <c r="G1433">
        <f>+HLOOKUP(VLOOKUP($B1433,$Q$2:$R$42,2,0),costos_sf!$D$2:$AY$99,base_minorista!$A1433,0)</f>
        <v>0</v>
      </c>
      <c r="H1433">
        <f>+HLOOKUP(VLOOKUP($B1433,$Q$2:$R$42,2,0),creditos_sf!$D$2:$AY$99,base_minorista!$A1433,0)</f>
        <v>0</v>
      </c>
      <c r="I1433">
        <f>+HLOOKUP(VLOOKUP($B1433,$Q$2:$R$42,2,0),creditos_sf!$D$103:$AY$200,base_minorista!$A1433,0)</f>
        <v>0</v>
      </c>
      <c r="J1433">
        <f>+HLOOKUP(VLOOKUP($B1433,$Q$2:$R$42,2,0),Costo_fondeo!$D$3:$AY$100,base_minorista!$A1433,0)</f>
        <v>0</v>
      </c>
      <c r="K1433">
        <f>+HLOOKUP(VLOOKUP($B1433,$Q$2:$R$42,2,0),Costo_provisiones!$D$3:$AY$100,base_minorista!$A1433,0)</f>
        <v>0</v>
      </c>
      <c r="L1433">
        <f>+HLOOKUP(VLOOKUP($B1433,$Q$2:$R$42,2,0),Morosidad_control!$D$4:$AY$101,base_minorista!$A1433,0)</f>
        <v>0</v>
      </c>
      <c r="M1433">
        <f ca="1">+OFFSET(Capital_2!$D$2,base_minorista!A1433,0)</f>
        <v>3.6057998149039663</v>
      </c>
      <c r="N1433">
        <f>+HLOOKUP(VLOOKUP($B1433,$Q$2:$R$42,2,0),costo_laboral!$E$2:$AZ$99,base_minorista!$A1433,0)</f>
        <v>0</v>
      </c>
      <c r="O1433">
        <f>+HLOOKUP(VLOOKUP($B1433,$Q$2:$R$42,2,0),Participacion2!$D$2:$AO$99,base_minorista!$A1433,0)</f>
        <v>0</v>
      </c>
    </row>
    <row r="1434" spans="1:15" ht="16.5" x14ac:dyDescent="0.3">
      <c r="A1434">
        <v>73</v>
      </c>
      <c r="B1434">
        <v>15</v>
      </c>
      <c r="C1434">
        <v>72</v>
      </c>
      <c r="D1434" s="3">
        <v>43069</v>
      </c>
      <c r="E1434" s="33">
        <v>17</v>
      </c>
      <c r="F1434">
        <v>1</v>
      </c>
      <c r="G1434">
        <f>+HLOOKUP(VLOOKUP($B1434,$Q$2:$R$42,2,0),costos_sf!$D$2:$AY$99,base_minorista!$A1434,0)</f>
        <v>0</v>
      </c>
      <c r="H1434">
        <f>+HLOOKUP(VLOOKUP($B1434,$Q$2:$R$42,2,0),creditos_sf!$D$2:$AY$99,base_minorista!$A1434,0)</f>
        <v>0</v>
      </c>
      <c r="I1434">
        <f>+HLOOKUP(VLOOKUP($B1434,$Q$2:$R$42,2,0),creditos_sf!$D$103:$AY$200,base_minorista!$A1434,0)</f>
        <v>0</v>
      </c>
      <c r="J1434">
        <f>+HLOOKUP(VLOOKUP($B1434,$Q$2:$R$42,2,0),Costo_fondeo!$D$3:$AY$100,base_minorista!$A1434,0)</f>
        <v>0</v>
      </c>
      <c r="K1434">
        <f>+HLOOKUP(VLOOKUP($B1434,$Q$2:$R$42,2,0),Costo_provisiones!$D$3:$AY$100,base_minorista!$A1434,0)</f>
        <v>0</v>
      </c>
      <c r="L1434">
        <f>+HLOOKUP(VLOOKUP($B1434,$Q$2:$R$42,2,0),Morosidad_control!$D$4:$AY$101,base_minorista!$A1434,0)</f>
        <v>0</v>
      </c>
      <c r="M1434">
        <f ca="1">+OFFSET(Capital_2!$D$2,base_minorista!A1434,0)</f>
        <v>3.6120620419568428</v>
      </c>
      <c r="N1434">
        <f>+HLOOKUP(VLOOKUP($B1434,$Q$2:$R$42,2,0),costo_laboral!$E$2:$AZ$99,base_minorista!$A1434,0)</f>
        <v>0</v>
      </c>
      <c r="O1434">
        <f>+HLOOKUP(VLOOKUP($B1434,$Q$2:$R$42,2,0),Participacion2!$D$2:$AO$99,base_minorista!$A1434,0)</f>
        <v>0</v>
      </c>
    </row>
    <row r="1435" spans="1:15" ht="16.5" x14ac:dyDescent="0.3">
      <c r="A1435">
        <v>74</v>
      </c>
      <c r="B1435">
        <v>15</v>
      </c>
      <c r="C1435">
        <v>73</v>
      </c>
      <c r="D1435" s="3">
        <v>43100</v>
      </c>
      <c r="E1435" s="33">
        <v>17</v>
      </c>
      <c r="F1435">
        <v>1</v>
      </c>
      <c r="G1435">
        <f>+HLOOKUP(VLOOKUP($B1435,$Q$2:$R$42,2,0),costos_sf!$D$2:$AY$99,base_minorista!$A1435,0)</f>
        <v>0</v>
      </c>
      <c r="H1435">
        <f>+HLOOKUP(VLOOKUP($B1435,$Q$2:$R$42,2,0),creditos_sf!$D$2:$AY$99,base_minorista!$A1435,0)</f>
        <v>0</v>
      </c>
      <c r="I1435">
        <f>+HLOOKUP(VLOOKUP($B1435,$Q$2:$R$42,2,0),creditos_sf!$D$103:$AY$200,base_minorista!$A1435,0)</f>
        <v>0</v>
      </c>
      <c r="J1435">
        <f>+HLOOKUP(VLOOKUP($B1435,$Q$2:$R$42,2,0),Costo_fondeo!$D$3:$AY$100,base_minorista!$A1435,0)</f>
        <v>0</v>
      </c>
      <c r="K1435">
        <f>+HLOOKUP(VLOOKUP($B1435,$Q$2:$R$42,2,0),Costo_provisiones!$D$3:$AY$100,base_minorista!$A1435,0)</f>
        <v>0</v>
      </c>
      <c r="L1435">
        <f>+HLOOKUP(VLOOKUP($B1435,$Q$2:$R$42,2,0),Morosidad_control!$D$4:$AY$101,base_minorista!$A1435,0)</f>
        <v>0</v>
      </c>
      <c r="M1435">
        <f ca="1">+OFFSET(Capital_2!$D$2,base_minorista!A1435,0)</f>
        <v>3.5930762546706192</v>
      </c>
      <c r="N1435">
        <f>+HLOOKUP(VLOOKUP($B1435,$Q$2:$R$42,2,0),costo_laboral!$E$2:$AZ$99,base_minorista!$A1435,0)</f>
        <v>0</v>
      </c>
      <c r="O1435">
        <f>+HLOOKUP(VLOOKUP($B1435,$Q$2:$R$42,2,0),Participacion2!$D$2:$AO$99,base_minorista!$A1435,0)</f>
        <v>0</v>
      </c>
    </row>
    <row r="1436" spans="1:15" ht="16.5" x14ac:dyDescent="0.3">
      <c r="A1436">
        <v>75</v>
      </c>
      <c r="B1436">
        <v>15</v>
      </c>
      <c r="C1436">
        <v>74</v>
      </c>
      <c r="D1436" s="3">
        <v>43131</v>
      </c>
      <c r="E1436" s="33">
        <v>18</v>
      </c>
      <c r="F1436">
        <v>1</v>
      </c>
      <c r="G1436">
        <f>+HLOOKUP(VLOOKUP($B1436,$Q$2:$R$42,2,0),costos_sf!$D$2:$AY$99,base_minorista!$A1436,0)</f>
        <v>0</v>
      </c>
      <c r="H1436">
        <f>+HLOOKUP(VLOOKUP($B1436,$Q$2:$R$42,2,0),creditos_sf!$D$2:$AY$99,base_minorista!$A1436,0)</f>
        <v>0</v>
      </c>
      <c r="I1436">
        <f>+HLOOKUP(VLOOKUP($B1436,$Q$2:$R$42,2,0),creditos_sf!$D$103:$AY$200,base_minorista!$A1436,0)</f>
        <v>0</v>
      </c>
      <c r="J1436">
        <f>+HLOOKUP(VLOOKUP($B1436,$Q$2:$R$42,2,0),Costo_fondeo!$D$3:$AY$100,base_minorista!$A1436,0)</f>
        <v>0</v>
      </c>
      <c r="K1436">
        <f>+HLOOKUP(VLOOKUP($B1436,$Q$2:$R$42,2,0),Costo_provisiones!$D$3:$AY$100,base_minorista!$A1436,0)</f>
        <v>0</v>
      </c>
      <c r="L1436">
        <f>+HLOOKUP(VLOOKUP($B1436,$Q$2:$R$42,2,0),Morosidad_control!$D$4:$AY$101,base_minorista!$A1436,0)</f>
        <v>0</v>
      </c>
      <c r="M1436">
        <f ca="1">+OFFSET(Capital_2!$D$2,base_minorista!A1436,0)</f>
        <v>3.5815867697690567</v>
      </c>
      <c r="N1436">
        <f>+HLOOKUP(VLOOKUP($B1436,$Q$2:$R$42,2,0),costo_laboral!$E$2:$AZ$99,base_minorista!$A1436,0)</f>
        <v>0</v>
      </c>
      <c r="O1436">
        <f>+HLOOKUP(VLOOKUP($B1436,$Q$2:$R$42,2,0),Participacion2!$D$2:$AO$99,base_minorista!$A1436,0)</f>
        <v>0</v>
      </c>
    </row>
    <row r="1437" spans="1:15" ht="16.5" x14ac:dyDescent="0.3">
      <c r="A1437">
        <v>76</v>
      </c>
      <c r="B1437">
        <v>15</v>
      </c>
      <c r="C1437">
        <v>75</v>
      </c>
      <c r="D1437" s="3">
        <v>43159</v>
      </c>
      <c r="E1437" s="33">
        <v>18</v>
      </c>
      <c r="F1437">
        <v>1</v>
      </c>
      <c r="G1437">
        <f>+HLOOKUP(VLOOKUP($B1437,$Q$2:$R$42,2,0),costos_sf!$D$2:$AY$99,base_minorista!$A1437,0)</f>
        <v>0</v>
      </c>
      <c r="H1437">
        <f>+HLOOKUP(VLOOKUP($B1437,$Q$2:$R$42,2,0),creditos_sf!$D$2:$AY$99,base_minorista!$A1437,0)</f>
        <v>0</v>
      </c>
      <c r="I1437">
        <f>+HLOOKUP(VLOOKUP($B1437,$Q$2:$R$42,2,0),creditos_sf!$D$103:$AY$200,base_minorista!$A1437,0)</f>
        <v>0</v>
      </c>
      <c r="J1437">
        <f>+HLOOKUP(VLOOKUP($B1437,$Q$2:$R$42,2,0),Costo_fondeo!$D$3:$AY$100,base_minorista!$A1437,0)</f>
        <v>0</v>
      </c>
      <c r="K1437">
        <f>+HLOOKUP(VLOOKUP($B1437,$Q$2:$R$42,2,0),Costo_provisiones!$D$3:$AY$100,base_minorista!$A1437,0)</f>
        <v>0</v>
      </c>
      <c r="L1437">
        <f>+HLOOKUP(VLOOKUP($B1437,$Q$2:$R$42,2,0),Morosidad_control!$D$4:$AY$101,base_minorista!$A1437,0)</f>
        <v>0</v>
      </c>
      <c r="M1437">
        <f ca="1">+OFFSET(Capital_2!$D$2,base_minorista!A1437,0)</f>
        <v>3.5677590569055382</v>
      </c>
      <c r="N1437">
        <f>+HLOOKUP(VLOOKUP($B1437,$Q$2:$R$42,2,0),costo_laboral!$E$2:$AZ$99,base_minorista!$A1437,0)</f>
        <v>0</v>
      </c>
      <c r="O1437">
        <f>+HLOOKUP(VLOOKUP($B1437,$Q$2:$R$42,2,0),Participacion2!$D$2:$AO$99,base_minorista!$A1437,0)</f>
        <v>0</v>
      </c>
    </row>
    <row r="1438" spans="1:15" ht="16.5" x14ac:dyDescent="0.3">
      <c r="A1438">
        <v>77</v>
      </c>
      <c r="B1438">
        <v>15</v>
      </c>
      <c r="C1438">
        <v>76</v>
      </c>
      <c r="D1438" s="3">
        <v>43190</v>
      </c>
      <c r="E1438" s="33">
        <v>18</v>
      </c>
      <c r="F1438">
        <v>1</v>
      </c>
      <c r="G1438">
        <f>+HLOOKUP(VLOOKUP($B1438,$Q$2:$R$42,2,0),costos_sf!$D$2:$AY$99,base_minorista!$A1438,0)</f>
        <v>0</v>
      </c>
      <c r="H1438">
        <f>+HLOOKUP(VLOOKUP($B1438,$Q$2:$R$42,2,0),creditos_sf!$D$2:$AY$99,base_minorista!$A1438,0)</f>
        <v>0</v>
      </c>
      <c r="I1438">
        <f>+HLOOKUP(VLOOKUP($B1438,$Q$2:$R$42,2,0),creditos_sf!$D$103:$AY$200,base_minorista!$A1438,0)</f>
        <v>0</v>
      </c>
      <c r="J1438">
        <f>+HLOOKUP(VLOOKUP($B1438,$Q$2:$R$42,2,0),Costo_fondeo!$D$3:$AY$100,base_minorista!$A1438,0)</f>
        <v>0</v>
      </c>
      <c r="K1438">
        <f>+HLOOKUP(VLOOKUP($B1438,$Q$2:$R$42,2,0),Costo_provisiones!$D$3:$AY$100,base_minorista!$A1438,0)</f>
        <v>0</v>
      </c>
      <c r="L1438">
        <f>+HLOOKUP(VLOOKUP($B1438,$Q$2:$R$42,2,0),Morosidad_control!$D$4:$AY$101,base_minorista!$A1438,0)</f>
        <v>0</v>
      </c>
      <c r="M1438">
        <f ca="1">+OFFSET(Capital_2!$D$2,base_minorista!A1438,0)</f>
        <v>3.5535594036254383</v>
      </c>
      <c r="N1438">
        <f>+HLOOKUP(VLOOKUP($B1438,$Q$2:$R$42,2,0),costo_laboral!$E$2:$AZ$99,base_minorista!$A1438,0)</f>
        <v>0</v>
      </c>
      <c r="O1438">
        <f>+HLOOKUP(VLOOKUP($B1438,$Q$2:$R$42,2,0),Participacion2!$D$2:$AO$99,base_minorista!$A1438,0)</f>
        <v>0</v>
      </c>
    </row>
    <row r="1439" spans="1:15" ht="16.5" x14ac:dyDescent="0.3">
      <c r="A1439">
        <v>78</v>
      </c>
      <c r="B1439">
        <v>15</v>
      </c>
      <c r="C1439">
        <v>77</v>
      </c>
      <c r="D1439" s="3">
        <v>43220</v>
      </c>
      <c r="E1439" s="33">
        <v>18</v>
      </c>
      <c r="F1439">
        <v>1</v>
      </c>
      <c r="G1439">
        <f>+HLOOKUP(VLOOKUP($B1439,$Q$2:$R$42,2,0),costos_sf!$D$2:$AY$99,base_minorista!$A1439,0)</f>
        <v>0</v>
      </c>
      <c r="H1439">
        <f>+HLOOKUP(VLOOKUP($B1439,$Q$2:$R$42,2,0),creditos_sf!$D$2:$AY$99,base_minorista!$A1439,0)</f>
        <v>0</v>
      </c>
      <c r="I1439">
        <f>+HLOOKUP(VLOOKUP($B1439,$Q$2:$R$42,2,0),creditos_sf!$D$103:$AY$200,base_minorista!$A1439,0)</f>
        <v>0</v>
      </c>
      <c r="J1439">
        <f>+HLOOKUP(VLOOKUP($B1439,$Q$2:$R$42,2,0),Costo_fondeo!$D$3:$AY$100,base_minorista!$A1439,0)</f>
        <v>0</v>
      </c>
      <c r="K1439">
        <f>+HLOOKUP(VLOOKUP($B1439,$Q$2:$R$42,2,0),Costo_provisiones!$D$3:$AY$100,base_minorista!$A1439,0)</f>
        <v>0</v>
      </c>
      <c r="L1439">
        <f>+HLOOKUP(VLOOKUP($B1439,$Q$2:$R$42,2,0),Morosidad_control!$D$4:$AY$101,base_minorista!$A1439,0)</f>
        <v>0</v>
      </c>
      <c r="M1439">
        <f ca="1">+OFFSET(Capital_2!$D$2,base_minorista!A1439,0)</f>
        <v>3.5277001527594574</v>
      </c>
      <c r="N1439">
        <f>+HLOOKUP(VLOOKUP($B1439,$Q$2:$R$42,2,0),costo_laboral!$E$2:$AZ$99,base_minorista!$A1439,0)</f>
        <v>0</v>
      </c>
      <c r="O1439">
        <f>+HLOOKUP(VLOOKUP($B1439,$Q$2:$R$42,2,0),Participacion2!$D$2:$AO$99,base_minorista!$A1439,0)</f>
        <v>0</v>
      </c>
    </row>
    <row r="1440" spans="1:15" ht="16.5" x14ac:dyDescent="0.3">
      <c r="A1440">
        <v>79</v>
      </c>
      <c r="B1440">
        <v>15</v>
      </c>
      <c r="C1440">
        <v>78</v>
      </c>
      <c r="D1440" s="3">
        <v>43251</v>
      </c>
      <c r="E1440" s="33">
        <v>18</v>
      </c>
      <c r="F1440">
        <v>1</v>
      </c>
      <c r="G1440">
        <f>+HLOOKUP(VLOOKUP($B1440,$Q$2:$R$42,2,0),costos_sf!$D$2:$AY$99,base_minorista!$A1440,0)</f>
        <v>0</v>
      </c>
      <c r="H1440">
        <f>+HLOOKUP(VLOOKUP($B1440,$Q$2:$R$42,2,0),creditos_sf!$D$2:$AY$99,base_minorista!$A1440,0)</f>
        <v>0</v>
      </c>
      <c r="I1440">
        <f>+HLOOKUP(VLOOKUP($B1440,$Q$2:$R$42,2,0),creditos_sf!$D$103:$AY$200,base_minorista!$A1440,0)</f>
        <v>0</v>
      </c>
      <c r="J1440">
        <f>+HLOOKUP(VLOOKUP($B1440,$Q$2:$R$42,2,0),Costo_fondeo!$D$3:$AY$100,base_minorista!$A1440,0)</f>
        <v>0</v>
      </c>
      <c r="K1440">
        <f>+HLOOKUP(VLOOKUP($B1440,$Q$2:$R$42,2,0),Costo_provisiones!$D$3:$AY$100,base_minorista!$A1440,0)</f>
        <v>0</v>
      </c>
      <c r="L1440">
        <f>+HLOOKUP(VLOOKUP($B1440,$Q$2:$R$42,2,0),Morosidad_control!$D$4:$AY$101,base_minorista!$A1440,0)</f>
        <v>0</v>
      </c>
      <c r="M1440">
        <f ca="1">+OFFSET(Capital_2!$D$2,base_minorista!A1440,0)</f>
        <v>3.5069368282381337</v>
      </c>
      <c r="N1440">
        <f>+HLOOKUP(VLOOKUP($B1440,$Q$2:$R$42,2,0),costo_laboral!$E$2:$AZ$99,base_minorista!$A1440,0)</f>
        <v>0</v>
      </c>
      <c r="O1440">
        <f>+HLOOKUP(VLOOKUP($B1440,$Q$2:$R$42,2,0),Participacion2!$D$2:$AO$99,base_minorista!$A1440,0)</f>
        <v>0</v>
      </c>
    </row>
    <row r="1441" spans="1:15" ht="16.5" x14ac:dyDescent="0.3">
      <c r="A1441">
        <v>80</v>
      </c>
      <c r="B1441">
        <v>15</v>
      </c>
      <c r="C1441">
        <v>79</v>
      </c>
      <c r="D1441" s="3">
        <v>43281</v>
      </c>
      <c r="E1441" s="33">
        <v>18</v>
      </c>
      <c r="F1441">
        <v>1</v>
      </c>
      <c r="G1441">
        <f>+HLOOKUP(VLOOKUP($B1441,$Q$2:$R$42,2,0),costos_sf!$D$2:$AY$99,base_minorista!$A1441,0)</f>
        <v>0</v>
      </c>
      <c r="H1441">
        <f>+HLOOKUP(VLOOKUP($B1441,$Q$2:$R$42,2,0),creditos_sf!$D$2:$AY$99,base_minorista!$A1441,0)</f>
        <v>0</v>
      </c>
      <c r="I1441">
        <f>+HLOOKUP(VLOOKUP($B1441,$Q$2:$R$42,2,0),creditos_sf!$D$103:$AY$200,base_minorista!$A1441,0)</f>
        <v>0</v>
      </c>
      <c r="J1441">
        <f>+HLOOKUP(VLOOKUP($B1441,$Q$2:$R$42,2,0),Costo_fondeo!$D$3:$AY$100,base_minorista!$A1441,0)</f>
        <v>0</v>
      </c>
      <c r="K1441">
        <f>+HLOOKUP(VLOOKUP($B1441,$Q$2:$R$42,2,0),Costo_provisiones!$D$3:$AY$100,base_minorista!$A1441,0)</f>
        <v>0</v>
      </c>
      <c r="L1441">
        <f>+HLOOKUP(VLOOKUP($B1441,$Q$2:$R$42,2,0),Morosidad_control!$D$4:$AY$101,base_minorista!$A1441,0)</f>
        <v>0</v>
      </c>
      <c r="M1441">
        <f ca="1">+OFFSET(Capital_2!$D$2,base_minorista!A1441,0)</f>
        <v>3.4861804073665166</v>
      </c>
      <c r="N1441">
        <f>+HLOOKUP(VLOOKUP($B1441,$Q$2:$R$42,2,0),costo_laboral!$E$2:$AZ$99,base_minorista!$A1441,0)</f>
        <v>0</v>
      </c>
      <c r="O1441">
        <f>+HLOOKUP(VLOOKUP($B1441,$Q$2:$R$42,2,0),Participacion2!$D$2:$AO$99,base_minorista!$A1441,0)</f>
        <v>0</v>
      </c>
    </row>
    <row r="1442" spans="1:15" ht="16.5" x14ac:dyDescent="0.3">
      <c r="A1442">
        <v>81</v>
      </c>
      <c r="B1442">
        <v>15</v>
      </c>
      <c r="C1442">
        <v>80</v>
      </c>
      <c r="D1442" s="3">
        <v>43312</v>
      </c>
      <c r="E1442" s="33">
        <v>18</v>
      </c>
      <c r="F1442">
        <v>1</v>
      </c>
      <c r="G1442">
        <f>+HLOOKUP(VLOOKUP($B1442,$Q$2:$R$42,2,0),costos_sf!$D$2:$AY$99,base_minorista!$A1442,0)</f>
        <v>0</v>
      </c>
      <c r="H1442">
        <f>+HLOOKUP(VLOOKUP($B1442,$Q$2:$R$42,2,0),creditos_sf!$D$2:$AY$99,base_minorista!$A1442,0)</f>
        <v>0</v>
      </c>
      <c r="I1442">
        <f>+HLOOKUP(VLOOKUP($B1442,$Q$2:$R$42,2,0),creditos_sf!$D$103:$AY$200,base_minorista!$A1442,0)</f>
        <v>0</v>
      </c>
      <c r="J1442">
        <f>+HLOOKUP(VLOOKUP($B1442,$Q$2:$R$42,2,0),Costo_fondeo!$D$3:$AY$100,base_minorista!$A1442,0)</f>
        <v>0</v>
      </c>
      <c r="K1442">
        <f>+HLOOKUP(VLOOKUP($B1442,$Q$2:$R$42,2,0),Costo_provisiones!$D$3:$AY$100,base_minorista!$A1442,0)</f>
        <v>0</v>
      </c>
      <c r="L1442">
        <f>+HLOOKUP(VLOOKUP($B1442,$Q$2:$R$42,2,0),Morosidad_control!$D$4:$AY$101,base_minorista!$A1442,0)</f>
        <v>0</v>
      </c>
      <c r="M1442">
        <f ca="1">+OFFSET(Capital_2!$D$2,base_minorista!A1442,0)</f>
        <v>3.4635993253239059</v>
      </c>
      <c r="N1442">
        <f>+HLOOKUP(VLOOKUP($B1442,$Q$2:$R$42,2,0),costo_laboral!$E$2:$AZ$99,base_minorista!$A1442,0)</f>
        <v>0</v>
      </c>
      <c r="O1442">
        <f>+HLOOKUP(VLOOKUP($B1442,$Q$2:$R$42,2,0),Participacion2!$D$2:$AO$99,base_minorista!$A1442,0)</f>
        <v>0</v>
      </c>
    </row>
    <row r="1443" spans="1:15" ht="16.5" x14ac:dyDescent="0.3">
      <c r="A1443">
        <v>82</v>
      </c>
      <c r="B1443">
        <v>15</v>
      </c>
      <c r="C1443">
        <v>81</v>
      </c>
      <c r="D1443" s="3">
        <v>43343</v>
      </c>
      <c r="E1443" s="33">
        <v>18</v>
      </c>
      <c r="F1443">
        <v>1</v>
      </c>
      <c r="G1443">
        <f>+HLOOKUP(VLOOKUP($B1443,$Q$2:$R$42,2,0),costos_sf!$D$2:$AY$99,base_minorista!$A1443,0)</f>
        <v>0</v>
      </c>
      <c r="H1443">
        <f>+HLOOKUP(VLOOKUP($B1443,$Q$2:$R$42,2,0),creditos_sf!$D$2:$AY$99,base_minorista!$A1443,0)</f>
        <v>0</v>
      </c>
      <c r="I1443">
        <f>+HLOOKUP(VLOOKUP($B1443,$Q$2:$R$42,2,0),creditos_sf!$D$103:$AY$200,base_minorista!$A1443,0)</f>
        <v>0</v>
      </c>
      <c r="J1443">
        <f>+HLOOKUP(VLOOKUP($B1443,$Q$2:$R$42,2,0),Costo_fondeo!$D$3:$AY$100,base_minorista!$A1443,0)</f>
        <v>0</v>
      </c>
      <c r="K1443">
        <f>+HLOOKUP(VLOOKUP($B1443,$Q$2:$R$42,2,0),Costo_provisiones!$D$3:$AY$100,base_minorista!$A1443,0)</f>
        <v>0</v>
      </c>
      <c r="L1443">
        <f>+HLOOKUP(VLOOKUP($B1443,$Q$2:$R$42,2,0),Morosidad_control!$D$4:$AY$101,base_minorista!$A1443,0)</f>
        <v>0</v>
      </c>
      <c r="M1443">
        <f ca="1">+OFFSET(Capital_2!$D$2,base_minorista!A1443,0)</f>
        <v>3.442349118867654</v>
      </c>
      <c r="N1443">
        <f>+HLOOKUP(VLOOKUP($B1443,$Q$2:$R$42,2,0),costo_laboral!$E$2:$AZ$99,base_minorista!$A1443,0)</f>
        <v>0</v>
      </c>
      <c r="O1443">
        <f>+HLOOKUP(VLOOKUP($B1443,$Q$2:$R$42,2,0),Participacion2!$D$2:$AO$99,base_minorista!$A1443,0)</f>
        <v>0</v>
      </c>
    </row>
    <row r="1444" spans="1:15" ht="16.5" x14ac:dyDescent="0.3">
      <c r="A1444">
        <v>83</v>
      </c>
      <c r="B1444">
        <v>15</v>
      </c>
      <c r="C1444">
        <v>82</v>
      </c>
      <c r="D1444" s="3">
        <v>43373</v>
      </c>
      <c r="E1444" s="33">
        <v>18</v>
      </c>
      <c r="F1444">
        <v>1</v>
      </c>
      <c r="G1444">
        <f>+HLOOKUP(VLOOKUP($B1444,$Q$2:$R$42,2,0),costos_sf!$D$2:$AY$99,base_minorista!$A1444,0)</f>
        <v>0</v>
      </c>
      <c r="H1444">
        <f>+HLOOKUP(VLOOKUP($B1444,$Q$2:$R$42,2,0),creditos_sf!$D$2:$AY$99,base_minorista!$A1444,0)</f>
        <v>0</v>
      </c>
      <c r="I1444">
        <f>+HLOOKUP(VLOOKUP($B1444,$Q$2:$R$42,2,0),creditos_sf!$D$103:$AY$200,base_minorista!$A1444,0)</f>
        <v>0</v>
      </c>
      <c r="J1444">
        <f>+HLOOKUP(VLOOKUP($B1444,$Q$2:$R$42,2,0),Costo_fondeo!$D$3:$AY$100,base_minorista!$A1444,0)</f>
        <v>0</v>
      </c>
      <c r="K1444">
        <f>+HLOOKUP(VLOOKUP($B1444,$Q$2:$R$42,2,0),Costo_provisiones!$D$3:$AY$100,base_minorista!$A1444,0)</f>
        <v>0</v>
      </c>
      <c r="L1444">
        <f>+HLOOKUP(VLOOKUP($B1444,$Q$2:$R$42,2,0),Morosidad_control!$D$4:$AY$101,base_minorista!$A1444,0)</f>
        <v>0</v>
      </c>
      <c r="M1444">
        <f ca="1">+OFFSET(Capital_2!$D$2,base_minorista!A1444,0)</f>
        <v>3.430093895939399</v>
      </c>
      <c r="N1444">
        <f>+HLOOKUP(VLOOKUP($B1444,$Q$2:$R$42,2,0),costo_laboral!$E$2:$AZ$99,base_minorista!$A1444,0)</f>
        <v>0</v>
      </c>
      <c r="O1444">
        <f>+HLOOKUP(VLOOKUP($B1444,$Q$2:$R$42,2,0),Participacion2!$D$2:$AO$99,base_minorista!$A1444,0)</f>
        <v>0</v>
      </c>
    </row>
    <row r="1445" spans="1:15" ht="16.5" x14ac:dyDescent="0.3">
      <c r="A1445">
        <v>84</v>
      </c>
      <c r="B1445">
        <v>15</v>
      </c>
      <c r="C1445">
        <v>83</v>
      </c>
      <c r="D1445" s="3">
        <v>43404</v>
      </c>
      <c r="E1445" s="33">
        <v>18</v>
      </c>
      <c r="F1445">
        <v>1</v>
      </c>
      <c r="G1445">
        <f>+HLOOKUP(VLOOKUP($B1445,$Q$2:$R$42,2,0),costos_sf!$D$2:$AY$99,base_minorista!$A1445,0)</f>
        <v>0</v>
      </c>
      <c r="H1445">
        <f>+HLOOKUP(VLOOKUP($B1445,$Q$2:$R$42,2,0),creditos_sf!$D$2:$AY$99,base_minorista!$A1445,0)</f>
        <v>0</v>
      </c>
      <c r="I1445">
        <f>+HLOOKUP(VLOOKUP($B1445,$Q$2:$R$42,2,0),creditos_sf!$D$103:$AY$200,base_minorista!$A1445,0)</f>
        <v>0</v>
      </c>
      <c r="J1445">
        <f>+HLOOKUP(VLOOKUP($B1445,$Q$2:$R$42,2,0),Costo_fondeo!$D$3:$AY$100,base_minorista!$A1445,0)</f>
        <v>0</v>
      </c>
      <c r="K1445">
        <f>+HLOOKUP(VLOOKUP($B1445,$Q$2:$R$42,2,0),Costo_provisiones!$D$3:$AY$100,base_minorista!$A1445,0)</f>
        <v>0</v>
      </c>
      <c r="L1445">
        <f>+HLOOKUP(VLOOKUP($B1445,$Q$2:$R$42,2,0),Morosidad_control!$D$4:$AY$101,base_minorista!$A1445,0)</f>
        <v>0</v>
      </c>
      <c r="M1445">
        <f ca="1">+OFFSET(Capital_2!$D$2,base_minorista!A1445,0)</f>
        <v>3.4233579602032216</v>
      </c>
      <c r="N1445">
        <f>+HLOOKUP(VLOOKUP($B1445,$Q$2:$R$42,2,0),costo_laboral!$E$2:$AZ$99,base_minorista!$A1445,0)</f>
        <v>0</v>
      </c>
      <c r="O1445">
        <f>+HLOOKUP(VLOOKUP($B1445,$Q$2:$R$42,2,0),Participacion2!$D$2:$AO$99,base_minorista!$A1445,0)</f>
        <v>0</v>
      </c>
    </row>
    <row r="1446" spans="1:15" ht="16.5" x14ac:dyDescent="0.3">
      <c r="A1446">
        <v>85</v>
      </c>
      <c r="B1446">
        <v>15</v>
      </c>
      <c r="C1446">
        <v>84</v>
      </c>
      <c r="D1446" s="3">
        <v>43434</v>
      </c>
      <c r="E1446" s="33">
        <v>18</v>
      </c>
      <c r="F1446">
        <v>1</v>
      </c>
      <c r="G1446">
        <f>+HLOOKUP(VLOOKUP($B1446,$Q$2:$R$42,2,0),costos_sf!$D$2:$AY$99,base_minorista!$A1446,0)</f>
        <v>0</v>
      </c>
      <c r="H1446">
        <f>+HLOOKUP(VLOOKUP($B1446,$Q$2:$R$42,2,0),creditos_sf!$D$2:$AY$99,base_minorista!$A1446,0)</f>
        <v>0</v>
      </c>
      <c r="I1446">
        <f>+HLOOKUP(VLOOKUP($B1446,$Q$2:$R$42,2,0),creditos_sf!$D$103:$AY$200,base_minorista!$A1446,0)</f>
        <v>0</v>
      </c>
      <c r="J1446">
        <f>+HLOOKUP(VLOOKUP($B1446,$Q$2:$R$42,2,0),Costo_fondeo!$D$3:$AY$100,base_minorista!$A1446,0)</f>
        <v>0</v>
      </c>
      <c r="K1446">
        <f>+HLOOKUP(VLOOKUP($B1446,$Q$2:$R$42,2,0),Costo_provisiones!$D$3:$AY$100,base_minorista!$A1446,0)</f>
        <v>0</v>
      </c>
      <c r="L1446">
        <f>+HLOOKUP(VLOOKUP($B1446,$Q$2:$R$42,2,0),Morosidad_control!$D$4:$AY$101,base_minorista!$A1446,0)</f>
        <v>0</v>
      </c>
      <c r="M1446">
        <f ca="1">+OFFSET(Capital_2!$D$2,base_minorista!A1446,0)</f>
        <v>3.4154915843908498</v>
      </c>
      <c r="N1446">
        <f>+HLOOKUP(VLOOKUP($B1446,$Q$2:$R$42,2,0),costo_laboral!$E$2:$AZ$99,base_minorista!$A1446,0)</f>
        <v>0</v>
      </c>
      <c r="O1446">
        <f>+HLOOKUP(VLOOKUP($B1446,$Q$2:$R$42,2,0),Participacion2!$D$2:$AO$99,base_minorista!$A1446,0)</f>
        <v>0</v>
      </c>
    </row>
    <row r="1447" spans="1:15" ht="16.5" x14ac:dyDescent="0.3">
      <c r="A1447">
        <v>86</v>
      </c>
      <c r="B1447">
        <v>15</v>
      </c>
      <c r="C1447">
        <v>85</v>
      </c>
      <c r="D1447" s="3">
        <v>43465</v>
      </c>
      <c r="E1447" s="33">
        <v>18</v>
      </c>
      <c r="F1447">
        <v>1</v>
      </c>
      <c r="G1447">
        <f>+HLOOKUP(VLOOKUP($B1447,$Q$2:$R$42,2,0),costos_sf!$D$2:$AY$99,base_minorista!$A1447,0)</f>
        <v>0</v>
      </c>
      <c r="H1447">
        <f>+HLOOKUP(VLOOKUP($B1447,$Q$2:$R$42,2,0),creditos_sf!$D$2:$AY$99,base_minorista!$A1447,0)</f>
        <v>0</v>
      </c>
      <c r="I1447">
        <f>+HLOOKUP(VLOOKUP($B1447,$Q$2:$R$42,2,0),creditos_sf!$D$103:$AY$200,base_minorista!$A1447,0)</f>
        <v>0</v>
      </c>
      <c r="J1447">
        <f>+HLOOKUP(VLOOKUP($B1447,$Q$2:$R$42,2,0),Costo_fondeo!$D$3:$AY$100,base_minorista!$A1447,0)</f>
        <v>0</v>
      </c>
      <c r="K1447">
        <f>+HLOOKUP(VLOOKUP($B1447,$Q$2:$R$42,2,0),Costo_provisiones!$D$3:$AY$100,base_minorista!$A1447,0)</f>
        <v>0</v>
      </c>
      <c r="L1447">
        <f>+HLOOKUP(VLOOKUP($B1447,$Q$2:$R$42,2,0),Morosidad_control!$D$4:$AY$101,base_minorista!$A1447,0)</f>
        <v>0</v>
      </c>
      <c r="M1447">
        <f ca="1">+OFFSET(Capital_2!$D$2,base_minorista!A1447,0)</f>
        <v>3.4351377010367652</v>
      </c>
      <c r="N1447">
        <f>+HLOOKUP(VLOOKUP($B1447,$Q$2:$R$42,2,0),costo_laboral!$E$2:$AZ$99,base_minorista!$A1447,0)</f>
        <v>0</v>
      </c>
      <c r="O1447">
        <f>+HLOOKUP(VLOOKUP($B1447,$Q$2:$R$42,2,0),Participacion2!$D$2:$AO$99,base_minorista!$A1447,0)</f>
        <v>0</v>
      </c>
    </row>
    <row r="1448" spans="1:15" ht="16.5" x14ac:dyDescent="0.3">
      <c r="A1448">
        <v>87</v>
      </c>
      <c r="B1448">
        <v>15</v>
      </c>
      <c r="C1448">
        <v>86</v>
      </c>
      <c r="D1448" s="3">
        <v>43496</v>
      </c>
      <c r="E1448" s="33">
        <v>19</v>
      </c>
      <c r="F1448">
        <v>1</v>
      </c>
      <c r="G1448">
        <f>+HLOOKUP(VLOOKUP($B1448,$Q$2:$R$42,2,0),costos_sf!$D$2:$AY$99,base_minorista!$A1448,0)</f>
        <v>0</v>
      </c>
      <c r="H1448">
        <f>+HLOOKUP(VLOOKUP($B1448,$Q$2:$R$42,2,0),creditos_sf!$D$2:$AY$99,base_minorista!$A1448,0)</f>
        <v>0</v>
      </c>
      <c r="I1448">
        <f>+HLOOKUP(VLOOKUP($B1448,$Q$2:$R$42,2,0),creditos_sf!$D$103:$AY$200,base_minorista!$A1448,0)</f>
        <v>0</v>
      </c>
      <c r="J1448">
        <f>+HLOOKUP(VLOOKUP($B1448,$Q$2:$R$42,2,0),Costo_fondeo!$D$3:$AY$100,base_minorista!$A1448,0)</f>
        <v>0</v>
      </c>
      <c r="K1448">
        <f>+HLOOKUP(VLOOKUP($B1448,$Q$2:$R$42,2,0),Costo_provisiones!$D$3:$AY$100,base_minorista!$A1448,0)</f>
        <v>0</v>
      </c>
      <c r="L1448">
        <f>+HLOOKUP(VLOOKUP($B1448,$Q$2:$R$42,2,0),Morosidad_control!$D$4:$AY$101,base_minorista!$A1448,0)</f>
        <v>0</v>
      </c>
      <c r="M1448">
        <f ca="1">+OFFSET(Capital_2!$D$2,base_minorista!A1448,0)</f>
        <v>3.144198069372997</v>
      </c>
      <c r="N1448">
        <f>+HLOOKUP(VLOOKUP($B1448,$Q$2:$R$42,2,0),costo_laboral!$E$2:$AZ$99,base_minorista!$A1448,0)</f>
        <v>0</v>
      </c>
      <c r="O1448">
        <f>+HLOOKUP(VLOOKUP($B1448,$Q$2:$R$42,2,0),Participacion2!$D$2:$AO$99,base_minorista!$A1448,0)</f>
        <v>0</v>
      </c>
    </row>
    <row r="1449" spans="1:15" ht="16.5" x14ac:dyDescent="0.3">
      <c r="A1449">
        <v>88</v>
      </c>
      <c r="B1449">
        <v>15</v>
      </c>
      <c r="C1449">
        <v>87</v>
      </c>
      <c r="D1449" s="3">
        <v>43524</v>
      </c>
      <c r="E1449" s="33">
        <v>19</v>
      </c>
      <c r="F1449">
        <v>1</v>
      </c>
      <c r="G1449">
        <f>+HLOOKUP(VLOOKUP($B1449,$Q$2:$R$42,2,0),costos_sf!$D$2:$AY$99,base_minorista!$A1449,0)</f>
        <v>0</v>
      </c>
      <c r="H1449">
        <f>+HLOOKUP(VLOOKUP($B1449,$Q$2:$R$42,2,0),creditos_sf!$D$2:$AY$99,base_minorista!$A1449,0)</f>
        <v>0</v>
      </c>
      <c r="I1449">
        <f>+HLOOKUP(VLOOKUP($B1449,$Q$2:$R$42,2,0),creditos_sf!$D$103:$AY$200,base_minorista!$A1449,0)</f>
        <v>0</v>
      </c>
      <c r="J1449">
        <f>+HLOOKUP(VLOOKUP($B1449,$Q$2:$R$42,2,0),Costo_fondeo!$D$3:$AY$100,base_minorista!$A1449,0)</f>
        <v>0</v>
      </c>
      <c r="K1449">
        <f>+HLOOKUP(VLOOKUP($B1449,$Q$2:$R$42,2,0),Costo_provisiones!$D$3:$AY$100,base_minorista!$A1449,0)</f>
        <v>0</v>
      </c>
      <c r="L1449">
        <f>+HLOOKUP(VLOOKUP($B1449,$Q$2:$R$42,2,0),Morosidad_control!$D$4:$AY$101,base_minorista!$A1449,0)</f>
        <v>0</v>
      </c>
      <c r="M1449">
        <f ca="1">+OFFSET(Capital_2!$D$2,base_minorista!A1449,0)</f>
        <v>3.1750048296191844</v>
      </c>
      <c r="N1449">
        <f>+HLOOKUP(VLOOKUP($B1449,$Q$2:$R$42,2,0),costo_laboral!$E$2:$AZ$99,base_minorista!$A1449,0)</f>
        <v>0</v>
      </c>
      <c r="O1449">
        <f>+HLOOKUP(VLOOKUP($B1449,$Q$2:$R$42,2,0),Participacion2!$D$2:$AO$99,base_minorista!$A1449,0)</f>
        <v>0</v>
      </c>
    </row>
    <row r="1450" spans="1:15" ht="16.5" x14ac:dyDescent="0.3">
      <c r="A1450">
        <v>89</v>
      </c>
      <c r="B1450">
        <v>15</v>
      </c>
      <c r="C1450">
        <v>88</v>
      </c>
      <c r="D1450" s="3">
        <v>43555</v>
      </c>
      <c r="E1450" s="33">
        <v>19</v>
      </c>
      <c r="F1450">
        <v>1</v>
      </c>
      <c r="G1450">
        <f>+HLOOKUP(VLOOKUP($B1450,$Q$2:$R$42,2,0),costos_sf!$D$2:$AY$99,base_minorista!$A1450,0)</f>
        <v>0</v>
      </c>
      <c r="H1450">
        <f>+HLOOKUP(VLOOKUP($B1450,$Q$2:$R$42,2,0),creditos_sf!$D$2:$AY$99,base_minorista!$A1450,0)</f>
        <v>0</v>
      </c>
      <c r="I1450">
        <f>+HLOOKUP(VLOOKUP($B1450,$Q$2:$R$42,2,0),creditos_sf!$D$103:$AY$200,base_minorista!$A1450,0)</f>
        <v>0</v>
      </c>
      <c r="J1450">
        <f>+HLOOKUP(VLOOKUP($B1450,$Q$2:$R$42,2,0),Costo_fondeo!$D$3:$AY$100,base_minorista!$A1450,0)</f>
        <v>0</v>
      </c>
      <c r="K1450">
        <f>+HLOOKUP(VLOOKUP($B1450,$Q$2:$R$42,2,0),Costo_provisiones!$D$3:$AY$100,base_minorista!$A1450,0)</f>
        <v>0</v>
      </c>
      <c r="L1450">
        <f>+HLOOKUP(VLOOKUP($B1450,$Q$2:$R$42,2,0),Morosidad_control!$D$4:$AY$101,base_minorista!$A1450,0)</f>
        <v>0</v>
      </c>
      <c r="M1450">
        <f ca="1">+OFFSET(Capital_2!$D$2,base_minorista!A1450,0)</f>
        <v>3.2070490236396596</v>
      </c>
      <c r="N1450">
        <f>+HLOOKUP(VLOOKUP($B1450,$Q$2:$R$42,2,0),costo_laboral!$E$2:$AZ$99,base_minorista!$A1450,0)</f>
        <v>0</v>
      </c>
      <c r="O1450">
        <f>+HLOOKUP(VLOOKUP($B1450,$Q$2:$R$42,2,0),Participacion2!$D$2:$AO$99,base_minorista!$A1450,0)</f>
        <v>0</v>
      </c>
    </row>
    <row r="1451" spans="1:15" ht="16.5" x14ac:dyDescent="0.3">
      <c r="A1451">
        <v>90</v>
      </c>
      <c r="B1451">
        <v>15</v>
      </c>
      <c r="C1451">
        <v>89</v>
      </c>
      <c r="D1451" s="3">
        <v>43585</v>
      </c>
      <c r="E1451" s="33">
        <v>19</v>
      </c>
      <c r="F1451">
        <v>1</v>
      </c>
      <c r="G1451">
        <f>+HLOOKUP(VLOOKUP($B1451,$Q$2:$R$42,2,0),costos_sf!$D$2:$AY$99,base_minorista!$A1451,0)</f>
        <v>0</v>
      </c>
      <c r="H1451">
        <f>+HLOOKUP(VLOOKUP($B1451,$Q$2:$R$42,2,0),creditos_sf!$D$2:$AY$99,base_minorista!$A1451,0)</f>
        <v>0</v>
      </c>
      <c r="I1451">
        <f>+HLOOKUP(VLOOKUP($B1451,$Q$2:$R$42,2,0),creditos_sf!$D$103:$AY$200,base_minorista!$A1451,0)</f>
        <v>0</v>
      </c>
      <c r="J1451">
        <f>+HLOOKUP(VLOOKUP($B1451,$Q$2:$R$42,2,0),Costo_fondeo!$D$3:$AY$100,base_minorista!$A1451,0)</f>
        <v>0</v>
      </c>
      <c r="K1451">
        <f>+HLOOKUP(VLOOKUP($B1451,$Q$2:$R$42,2,0),Costo_provisiones!$D$3:$AY$100,base_minorista!$A1451,0)</f>
        <v>0</v>
      </c>
      <c r="L1451">
        <f>+HLOOKUP(VLOOKUP($B1451,$Q$2:$R$42,2,0),Morosidad_control!$D$4:$AY$101,base_minorista!$A1451,0)</f>
        <v>0</v>
      </c>
      <c r="M1451">
        <f ca="1">+OFFSET(Capital_2!$D$2,base_minorista!A1451,0)</f>
        <v>3.2607827391957867</v>
      </c>
      <c r="N1451">
        <f>+HLOOKUP(VLOOKUP($B1451,$Q$2:$R$42,2,0),costo_laboral!$E$2:$AZ$99,base_minorista!$A1451,0)</f>
        <v>0</v>
      </c>
      <c r="O1451">
        <f>+HLOOKUP(VLOOKUP($B1451,$Q$2:$R$42,2,0),Participacion2!$D$2:$AO$99,base_minorista!$A1451,0)</f>
        <v>0</v>
      </c>
    </row>
    <row r="1452" spans="1:15" ht="16.5" x14ac:dyDescent="0.3">
      <c r="A1452">
        <v>91</v>
      </c>
      <c r="B1452">
        <v>15</v>
      </c>
      <c r="C1452">
        <v>90</v>
      </c>
      <c r="D1452" s="3">
        <v>43616</v>
      </c>
      <c r="E1452" s="33">
        <v>19</v>
      </c>
      <c r="F1452">
        <v>1</v>
      </c>
      <c r="G1452">
        <f>+HLOOKUP(VLOOKUP($B1452,$Q$2:$R$42,2,0),costos_sf!$D$2:$AY$99,base_minorista!$A1452,0)</f>
        <v>0</v>
      </c>
      <c r="H1452">
        <f>+HLOOKUP(VLOOKUP($B1452,$Q$2:$R$42,2,0),creditos_sf!$D$2:$AY$99,base_minorista!$A1452,0)</f>
        <v>0</v>
      </c>
      <c r="I1452">
        <f>+HLOOKUP(VLOOKUP($B1452,$Q$2:$R$42,2,0),creditos_sf!$D$103:$AY$200,base_minorista!$A1452,0)</f>
        <v>0</v>
      </c>
      <c r="J1452">
        <f>+HLOOKUP(VLOOKUP($B1452,$Q$2:$R$42,2,0),Costo_fondeo!$D$3:$AY$100,base_minorista!$A1452,0)</f>
        <v>0</v>
      </c>
      <c r="K1452">
        <f>+HLOOKUP(VLOOKUP($B1452,$Q$2:$R$42,2,0),Costo_provisiones!$D$3:$AY$100,base_minorista!$A1452,0)</f>
        <v>0</v>
      </c>
      <c r="L1452">
        <f>+HLOOKUP(VLOOKUP($B1452,$Q$2:$R$42,2,0),Morosidad_control!$D$4:$AY$101,base_minorista!$A1452,0)</f>
        <v>0</v>
      </c>
      <c r="M1452">
        <f ca="1">+OFFSET(Capital_2!$D$2,base_minorista!A1452,0)</f>
        <v>3.2822741119614118</v>
      </c>
      <c r="N1452">
        <f>+HLOOKUP(VLOOKUP($B1452,$Q$2:$R$42,2,0),costo_laboral!$E$2:$AZ$99,base_minorista!$A1452,0)</f>
        <v>0</v>
      </c>
      <c r="O1452">
        <f>+HLOOKUP(VLOOKUP($B1452,$Q$2:$R$42,2,0),Participacion2!$D$2:$AO$99,base_minorista!$A1452,0)</f>
        <v>0</v>
      </c>
    </row>
    <row r="1453" spans="1:15" ht="16.5" x14ac:dyDescent="0.3">
      <c r="A1453">
        <v>92</v>
      </c>
      <c r="B1453">
        <v>15</v>
      </c>
      <c r="C1453">
        <v>91</v>
      </c>
      <c r="D1453" s="3">
        <v>43646</v>
      </c>
      <c r="E1453" s="33">
        <v>19</v>
      </c>
      <c r="F1453">
        <v>1</v>
      </c>
      <c r="G1453">
        <f>+HLOOKUP(VLOOKUP($B1453,$Q$2:$R$42,2,0),costos_sf!$D$2:$AY$99,base_minorista!$A1453,0)</f>
        <v>0</v>
      </c>
      <c r="H1453">
        <f>+HLOOKUP(VLOOKUP($B1453,$Q$2:$R$42,2,0),creditos_sf!$D$2:$AY$99,base_minorista!$A1453,0)</f>
        <v>0</v>
      </c>
      <c r="I1453">
        <f>+HLOOKUP(VLOOKUP($B1453,$Q$2:$R$42,2,0),creditos_sf!$D$103:$AY$200,base_minorista!$A1453,0)</f>
        <v>0</v>
      </c>
      <c r="J1453">
        <f>+HLOOKUP(VLOOKUP($B1453,$Q$2:$R$42,2,0),Costo_fondeo!$D$3:$AY$100,base_minorista!$A1453,0)</f>
        <v>0</v>
      </c>
      <c r="K1453">
        <f>+HLOOKUP(VLOOKUP($B1453,$Q$2:$R$42,2,0),Costo_provisiones!$D$3:$AY$100,base_minorista!$A1453,0)</f>
        <v>0</v>
      </c>
      <c r="L1453">
        <f>+HLOOKUP(VLOOKUP($B1453,$Q$2:$R$42,2,0),Morosidad_control!$D$4:$AY$101,base_minorista!$A1453,0)</f>
        <v>0</v>
      </c>
      <c r="M1453">
        <f ca="1">+OFFSET(Capital_2!$D$2,base_minorista!A1453,0)</f>
        <v>3.3170358226156935</v>
      </c>
      <c r="N1453">
        <f>+HLOOKUP(VLOOKUP($B1453,$Q$2:$R$42,2,0),costo_laboral!$E$2:$AZ$99,base_minorista!$A1453,0)</f>
        <v>0</v>
      </c>
      <c r="O1453">
        <f>+HLOOKUP(VLOOKUP($B1453,$Q$2:$R$42,2,0),Participacion2!$D$2:$AO$99,base_minorista!$A1453,0)</f>
        <v>0</v>
      </c>
    </row>
    <row r="1454" spans="1:15" ht="16.5" x14ac:dyDescent="0.3">
      <c r="A1454">
        <v>93</v>
      </c>
      <c r="B1454">
        <v>15</v>
      </c>
      <c r="C1454">
        <v>92</v>
      </c>
      <c r="D1454" s="3">
        <v>43677</v>
      </c>
      <c r="E1454" s="33">
        <v>19</v>
      </c>
      <c r="F1454">
        <v>1</v>
      </c>
      <c r="G1454">
        <f>+HLOOKUP(VLOOKUP($B1454,$Q$2:$R$42,2,0),costos_sf!$D$2:$AY$99,base_minorista!$A1454,0)</f>
        <v>0</v>
      </c>
      <c r="H1454">
        <f>+HLOOKUP(VLOOKUP($B1454,$Q$2:$R$42,2,0),creditos_sf!$D$2:$AY$99,base_minorista!$A1454,0)</f>
        <v>0</v>
      </c>
      <c r="I1454">
        <f>+HLOOKUP(VLOOKUP($B1454,$Q$2:$R$42,2,0),creditos_sf!$D$103:$AY$200,base_minorista!$A1454,0)</f>
        <v>0</v>
      </c>
      <c r="J1454">
        <f>+HLOOKUP(VLOOKUP($B1454,$Q$2:$R$42,2,0),Costo_fondeo!$D$3:$AY$100,base_minorista!$A1454,0)</f>
        <v>0</v>
      </c>
      <c r="K1454">
        <f>+HLOOKUP(VLOOKUP($B1454,$Q$2:$R$42,2,0),Costo_provisiones!$D$3:$AY$100,base_minorista!$A1454,0)</f>
        <v>0</v>
      </c>
      <c r="L1454">
        <f>+HLOOKUP(VLOOKUP($B1454,$Q$2:$R$42,2,0),Morosidad_control!$D$4:$AY$101,base_minorista!$A1454,0)</f>
        <v>0</v>
      </c>
      <c r="M1454">
        <f ca="1">+OFFSET(Capital_2!$D$2,base_minorista!A1454,0)</f>
        <v>3.3472847310217735</v>
      </c>
      <c r="N1454">
        <f>+HLOOKUP(VLOOKUP($B1454,$Q$2:$R$42,2,0),costo_laboral!$E$2:$AZ$99,base_minorista!$A1454,0)</f>
        <v>0</v>
      </c>
      <c r="O1454">
        <f>+HLOOKUP(VLOOKUP($B1454,$Q$2:$R$42,2,0),Participacion2!$D$2:$AO$99,base_minorista!$A1454,0)</f>
        <v>0</v>
      </c>
    </row>
    <row r="1455" spans="1:15" ht="16.5" x14ac:dyDescent="0.3">
      <c r="A1455">
        <v>94</v>
      </c>
      <c r="B1455">
        <v>15</v>
      </c>
      <c r="C1455">
        <v>93</v>
      </c>
      <c r="D1455" s="3">
        <v>43708</v>
      </c>
      <c r="E1455" s="33">
        <v>19</v>
      </c>
      <c r="F1455">
        <v>1</v>
      </c>
      <c r="G1455">
        <f>+HLOOKUP(VLOOKUP($B1455,$Q$2:$R$42,2,0),costos_sf!$D$2:$AY$99,base_minorista!$A1455,0)</f>
        <v>0</v>
      </c>
      <c r="H1455">
        <f>+HLOOKUP(VLOOKUP($B1455,$Q$2:$R$42,2,0),creditos_sf!$D$2:$AY$99,base_minorista!$A1455,0)</f>
        <v>0</v>
      </c>
      <c r="I1455">
        <f>+HLOOKUP(VLOOKUP($B1455,$Q$2:$R$42,2,0),creditos_sf!$D$103:$AY$200,base_minorista!$A1455,0)</f>
        <v>0</v>
      </c>
      <c r="J1455">
        <f>+HLOOKUP(VLOOKUP($B1455,$Q$2:$R$42,2,0),Costo_fondeo!$D$3:$AY$100,base_minorista!$A1455,0)</f>
        <v>0</v>
      </c>
      <c r="K1455">
        <f>+HLOOKUP(VLOOKUP($B1455,$Q$2:$R$42,2,0),Costo_provisiones!$D$3:$AY$100,base_minorista!$A1455,0)</f>
        <v>0</v>
      </c>
      <c r="L1455">
        <f>+HLOOKUP(VLOOKUP($B1455,$Q$2:$R$42,2,0),Morosidad_control!$D$4:$AY$101,base_minorista!$A1455,0)</f>
        <v>0</v>
      </c>
      <c r="M1455">
        <f ca="1">+OFFSET(Capital_2!$D$2,base_minorista!A1455,0)</f>
        <v>3.3701430151037046</v>
      </c>
      <c r="N1455">
        <f>+HLOOKUP(VLOOKUP($B1455,$Q$2:$R$42,2,0),costo_laboral!$E$2:$AZ$99,base_minorista!$A1455,0)</f>
        <v>0</v>
      </c>
      <c r="O1455">
        <f>+HLOOKUP(VLOOKUP($B1455,$Q$2:$R$42,2,0),Participacion2!$D$2:$AO$99,base_minorista!$A1455,0)</f>
        <v>0</v>
      </c>
    </row>
    <row r="1456" spans="1:15" ht="16.5" x14ac:dyDescent="0.3">
      <c r="A1456">
        <v>95</v>
      </c>
      <c r="B1456">
        <v>15</v>
      </c>
      <c r="C1456">
        <v>94</v>
      </c>
      <c r="D1456" s="3">
        <v>43738</v>
      </c>
      <c r="E1456" s="33">
        <v>19</v>
      </c>
      <c r="F1456">
        <v>1</v>
      </c>
      <c r="G1456">
        <f>+HLOOKUP(VLOOKUP($B1456,$Q$2:$R$42,2,0),costos_sf!$D$2:$AY$99,base_minorista!$A1456,0)</f>
        <v>0</v>
      </c>
      <c r="H1456">
        <f>+HLOOKUP(VLOOKUP($B1456,$Q$2:$R$42,2,0),creditos_sf!$D$2:$AY$99,base_minorista!$A1456,0)</f>
        <v>0</v>
      </c>
      <c r="I1456">
        <f>+HLOOKUP(VLOOKUP($B1456,$Q$2:$R$42,2,0),creditos_sf!$D$103:$AY$200,base_minorista!$A1456,0)</f>
        <v>0</v>
      </c>
      <c r="J1456">
        <f>+HLOOKUP(VLOOKUP($B1456,$Q$2:$R$42,2,0),Costo_fondeo!$D$3:$AY$100,base_minorista!$A1456,0)</f>
        <v>0</v>
      </c>
      <c r="K1456">
        <f>+HLOOKUP(VLOOKUP($B1456,$Q$2:$R$42,2,0),Costo_provisiones!$D$3:$AY$100,base_minorista!$A1456,0)</f>
        <v>0</v>
      </c>
      <c r="L1456">
        <f>+HLOOKUP(VLOOKUP($B1456,$Q$2:$R$42,2,0),Morosidad_control!$D$4:$AY$101,base_minorista!$A1456,0)</f>
        <v>0</v>
      </c>
      <c r="M1456">
        <f ca="1">+OFFSET(Capital_2!$D$2,base_minorista!A1456,0)</f>
        <v>3.3849357024511626</v>
      </c>
      <c r="N1456">
        <f>+HLOOKUP(VLOOKUP($B1456,$Q$2:$R$42,2,0),costo_laboral!$E$2:$AZ$99,base_minorista!$A1456,0)</f>
        <v>0</v>
      </c>
      <c r="O1456">
        <f>+HLOOKUP(VLOOKUP($B1456,$Q$2:$R$42,2,0),Participacion2!$D$2:$AO$99,base_minorista!$A1456,0)</f>
        <v>0</v>
      </c>
    </row>
    <row r="1457" spans="1:15" ht="16.5" x14ac:dyDescent="0.3">
      <c r="A1457">
        <v>96</v>
      </c>
      <c r="B1457">
        <v>15</v>
      </c>
      <c r="C1457">
        <v>95</v>
      </c>
      <c r="D1457" s="3">
        <v>43769</v>
      </c>
      <c r="E1457" s="33">
        <v>19</v>
      </c>
      <c r="F1457">
        <v>1</v>
      </c>
      <c r="G1457">
        <f>+HLOOKUP(VLOOKUP($B1457,$Q$2:$R$42,2,0),costos_sf!$D$2:$AY$99,base_minorista!$A1457,0)</f>
        <v>0</v>
      </c>
      <c r="H1457">
        <f>+HLOOKUP(VLOOKUP($B1457,$Q$2:$R$42,2,0),creditos_sf!$D$2:$AY$99,base_minorista!$A1457,0)</f>
        <v>0</v>
      </c>
      <c r="I1457">
        <f>+HLOOKUP(VLOOKUP($B1457,$Q$2:$R$42,2,0),creditos_sf!$D$103:$AY$200,base_minorista!$A1457,0)</f>
        <v>0</v>
      </c>
      <c r="J1457">
        <f>+HLOOKUP(VLOOKUP($B1457,$Q$2:$R$42,2,0),Costo_fondeo!$D$3:$AY$100,base_minorista!$A1457,0)</f>
        <v>0</v>
      </c>
      <c r="K1457">
        <f>+HLOOKUP(VLOOKUP($B1457,$Q$2:$R$42,2,0),Costo_provisiones!$D$3:$AY$100,base_minorista!$A1457,0)</f>
        <v>0</v>
      </c>
      <c r="L1457">
        <f>+HLOOKUP(VLOOKUP($B1457,$Q$2:$R$42,2,0),Morosidad_control!$D$4:$AY$101,base_minorista!$A1457,0)</f>
        <v>0</v>
      </c>
      <c r="M1457">
        <f ca="1">+OFFSET(Capital_2!$D$2,base_minorista!A1457,0)</f>
        <v>3.4123935475815319</v>
      </c>
      <c r="N1457">
        <f>+HLOOKUP(VLOOKUP($B1457,$Q$2:$R$42,2,0),costo_laboral!$E$2:$AZ$99,base_minorista!$A1457,0)</f>
        <v>0</v>
      </c>
      <c r="O1457">
        <f>+HLOOKUP(VLOOKUP($B1457,$Q$2:$R$42,2,0),Participacion2!$D$2:$AO$99,base_minorista!$A1457,0)</f>
        <v>0</v>
      </c>
    </row>
    <row r="1458" spans="1:15" ht="16.5" x14ac:dyDescent="0.3">
      <c r="A1458">
        <v>97</v>
      </c>
      <c r="B1458">
        <v>15</v>
      </c>
      <c r="C1458">
        <v>96</v>
      </c>
      <c r="D1458" s="3">
        <v>43799</v>
      </c>
      <c r="E1458" s="33">
        <v>19</v>
      </c>
      <c r="F1458">
        <v>1</v>
      </c>
      <c r="G1458">
        <f>+HLOOKUP(VLOOKUP($B1458,$Q$2:$R$42,2,0),costos_sf!$D$2:$AY$99,base_minorista!$A1458,0)</f>
        <v>0</v>
      </c>
      <c r="H1458">
        <f>+HLOOKUP(VLOOKUP($B1458,$Q$2:$R$42,2,0),creditos_sf!$D$2:$AY$99,base_minorista!$A1458,0)</f>
        <v>0</v>
      </c>
      <c r="I1458">
        <f>+HLOOKUP(VLOOKUP($B1458,$Q$2:$R$42,2,0),creditos_sf!$D$103:$AY$200,base_minorista!$A1458,0)</f>
        <v>0</v>
      </c>
      <c r="J1458">
        <f>+HLOOKUP(VLOOKUP($B1458,$Q$2:$R$42,2,0),Costo_fondeo!$D$3:$AY$100,base_minorista!$A1458,0)</f>
        <v>0</v>
      </c>
      <c r="K1458">
        <f>+HLOOKUP(VLOOKUP($B1458,$Q$2:$R$42,2,0),Costo_provisiones!$D$3:$AY$100,base_minorista!$A1458,0)</f>
        <v>0</v>
      </c>
      <c r="L1458">
        <f>+HLOOKUP(VLOOKUP($B1458,$Q$2:$R$42,2,0),Morosidad_control!$D$4:$AY$101,base_minorista!$A1458,0)</f>
        <v>0</v>
      </c>
      <c r="M1458">
        <f ca="1">+OFFSET(Capital_2!$D$2,base_minorista!A1458,0)</f>
        <v>3.3960163093664169</v>
      </c>
      <c r="N1458">
        <f>+HLOOKUP(VLOOKUP($B1458,$Q$2:$R$42,2,0),costo_laboral!$E$2:$AZ$99,base_minorista!$A1458,0)</f>
        <v>0</v>
      </c>
      <c r="O1458">
        <f>+HLOOKUP(VLOOKUP($B1458,$Q$2:$R$42,2,0),Participacion2!$D$2:$AO$99,base_minorista!$A1458,0)</f>
        <v>0</v>
      </c>
    </row>
    <row r="1459" spans="1:15" ht="16.5" x14ac:dyDescent="0.3">
      <c r="A1459">
        <v>98</v>
      </c>
      <c r="B1459">
        <v>15</v>
      </c>
      <c r="C1459">
        <v>97</v>
      </c>
      <c r="D1459" s="3">
        <v>43830</v>
      </c>
      <c r="E1459" s="33">
        <v>19</v>
      </c>
      <c r="F1459">
        <v>1</v>
      </c>
      <c r="G1459">
        <f>+HLOOKUP(VLOOKUP($B1459,$Q$2:$R$42,2,0),costos_sf!$D$2:$AY$99,base_minorista!$A1459,0)</f>
        <v>0</v>
      </c>
      <c r="H1459">
        <f>+HLOOKUP(VLOOKUP($B1459,$Q$2:$R$42,2,0),creditos_sf!$D$2:$AY$99,base_minorista!$A1459,0)</f>
        <v>0</v>
      </c>
      <c r="I1459">
        <f>+HLOOKUP(VLOOKUP($B1459,$Q$2:$R$42,2,0),creditos_sf!$D$103:$AY$200,base_minorista!$A1459,0)</f>
        <v>0</v>
      </c>
      <c r="J1459">
        <f>+HLOOKUP(VLOOKUP($B1459,$Q$2:$R$42,2,0),Costo_fondeo!$D$3:$AY$100,base_minorista!$A1459,0)</f>
        <v>0</v>
      </c>
      <c r="K1459">
        <f>+HLOOKUP(VLOOKUP($B1459,$Q$2:$R$42,2,0),Costo_provisiones!$D$3:$AY$100,base_minorista!$A1459,0)</f>
        <v>0</v>
      </c>
      <c r="L1459">
        <f>+HLOOKUP(VLOOKUP($B1459,$Q$2:$R$42,2,0),Morosidad_control!$D$4:$AY$101,base_minorista!$A1459,0)</f>
        <v>0</v>
      </c>
      <c r="M1459">
        <f ca="1">+OFFSET(Capital_2!$D$2,base_minorista!A1459,0)</f>
        <v>3.3787771447242938</v>
      </c>
      <c r="N1459">
        <f>+HLOOKUP(VLOOKUP($B1459,$Q$2:$R$42,2,0),costo_laboral!$E$2:$AZ$99,base_minorista!$A1459,0)</f>
        <v>0</v>
      </c>
      <c r="O1459">
        <f>+HLOOKUP(VLOOKUP($B1459,$Q$2:$R$42,2,0),Participacion2!$D$2:$AO$99,base_minorista!$A1459,0)</f>
        <v>0</v>
      </c>
    </row>
    <row r="1460" spans="1:15" ht="16.5" x14ac:dyDescent="0.3">
      <c r="A1460">
        <v>2</v>
      </c>
      <c r="B1460">
        <v>16</v>
      </c>
      <c r="C1460">
        <v>1</v>
      </c>
      <c r="D1460" s="3">
        <v>40908</v>
      </c>
      <c r="E1460" s="33">
        <v>11</v>
      </c>
      <c r="F1460">
        <v>1</v>
      </c>
      <c r="G1460">
        <f>+HLOOKUP(VLOOKUP($B1460,$Q$2:$R$42,2,0),costos_sf!$D$2:$AY$99,base_minorista!$A1460,0)</f>
        <v>179128095.85948259</v>
      </c>
      <c r="H1460">
        <f>+HLOOKUP(VLOOKUP($B1460,$Q$2:$R$42,2,0),creditos_sf!$D$2:$AY$99,base_minorista!$A1460,0)</f>
        <v>536879464.66658986</v>
      </c>
      <c r="I1460">
        <f>+HLOOKUP(VLOOKUP($B1460,$Q$2:$R$42,2,0),creditos_sf!$D$103:$AY$200,base_minorista!$A1460,0)</f>
        <v>93205365.462053597</v>
      </c>
      <c r="J1460">
        <f>+HLOOKUP(VLOOKUP($B1460,$Q$2:$R$42,2,0),Costo_fondeo!$D$3:$AY$100,base_minorista!$A1460,0)</f>
        <v>6.4170561873668017</v>
      </c>
      <c r="K1460">
        <f>+HLOOKUP(VLOOKUP($B1460,$Q$2:$R$42,2,0),Costo_provisiones!$D$3:$AY$100,base_minorista!$A1460,0)</f>
        <v>4.0227949402580103</v>
      </c>
      <c r="L1460">
        <f>+HLOOKUP(VLOOKUP($B1460,$Q$2:$R$42,2,0),Morosidad_control!$D$4:$AY$101,base_minorista!$A1460,0)</f>
        <v>2.8023466519342146</v>
      </c>
      <c r="M1460">
        <f ca="1">+OFFSET(Capital_2!$D$2,base_minorista!A1460,0)</f>
        <v>3.518992143247762</v>
      </c>
      <c r="N1460">
        <f>+HLOOKUP(VLOOKUP($B1460,$Q$2:$R$42,2,0),costo_laboral!$E$2:$AZ$99,base_minorista!$A1460,0)</f>
        <v>16.379502227195712</v>
      </c>
      <c r="O1460">
        <f>+HLOOKUP(VLOOKUP($B1460,$Q$2:$R$42,2,0),Participacion2!$D$2:$AO$99,base_minorista!$A1460,0)</f>
        <v>2.1630485594149564</v>
      </c>
    </row>
    <row r="1461" spans="1:15" ht="16.5" x14ac:dyDescent="0.3">
      <c r="A1461">
        <v>3</v>
      </c>
      <c r="B1461">
        <v>16</v>
      </c>
      <c r="C1461">
        <v>2</v>
      </c>
      <c r="D1461" s="3">
        <v>40939</v>
      </c>
      <c r="E1461" s="33">
        <v>12</v>
      </c>
      <c r="F1461">
        <v>1</v>
      </c>
      <c r="G1461">
        <f>+HLOOKUP(VLOOKUP($B1461,$Q$2:$R$42,2,0),costos_sf!$D$2:$AY$99,base_minorista!$A1461,0)</f>
        <v>164841161.90861192</v>
      </c>
      <c r="H1461">
        <f>+HLOOKUP(VLOOKUP($B1461,$Q$2:$R$42,2,0),creditos_sf!$D$2:$AY$99,base_minorista!$A1461,0)</f>
        <v>536906901.37734711</v>
      </c>
      <c r="I1461">
        <f>+HLOOKUP(VLOOKUP($B1461,$Q$2:$R$42,2,0),creditos_sf!$D$103:$AY$200,base_minorista!$A1461,0)</f>
        <v>91066476.909590095</v>
      </c>
      <c r="J1461">
        <f>+HLOOKUP(VLOOKUP($B1461,$Q$2:$R$42,2,0),Costo_fondeo!$D$3:$AY$100,base_minorista!$A1461,0)</f>
        <v>6.3874589296735635</v>
      </c>
      <c r="K1461">
        <f>+HLOOKUP(VLOOKUP($B1461,$Q$2:$R$42,2,0),Costo_provisiones!$D$3:$AY$100,base_minorista!$A1461,0)</f>
        <v>3.761099154275553</v>
      </c>
      <c r="L1461">
        <f>+HLOOKUP(VLOOKUP($B1461,$Q$2:$R$42,2,0),Morosidad_control!$D$4:$AY$101,base_minorista!$A1461,0)</f>
        <v>3.1396754436616101</v>
      </c>
      <c r="M1461">
        <f ca="1">+OFFSET(Capital_2!$D$2,base_minorista!A1461,0)</f>
        <v>3.5649149268123814</v>
      </c>
      <c r="N1461">
        <f>+HLOOKUP(VLOOKUP($B1461,$Q$2:$R$42,2,0),costo_laboral!$E$2:$AZ$99,base_minorista!$A1461,0)</f>
        <v>14.550943060032399</v>
      </c>
      <c r="O1461">
        <f>+HLOOKUP(VLOOKUP($B1461,$Q$2:$R$42,2,0),Participacion2!$D$2:$AO$99,base_minorista!$A1461,0)</f>
        <v>2.1757897255943863</v>
      </c>
    </row>
    <row r="1462" spans="1:15" ht="16.5" x14ac:dyDescent="0.3">
      <c r="A1462">
        <v>4</v>
      </c>
      <c r="B1462">
        <v>16</v>
      </c>
      <c r="C1462">
        <v>3</v>
      </c>
      <c r="D1462" s="3">
        <v>40968</v>
      </c>
      <c r="E1462" s="33">
        <v>12</v>
      </c>
      <c r="F1462">
        <v>1</v>
      </c>
      <c r="G1462">
        <f>+HLOOKUP(VLOOKUP($B1462,$Q$2:$R$42,2,0),costos_sf!$D$2:$AY$99,base_minorista!$A1462,0)</f>
        <v>162704987.8938435</v>
      </c>
      <c r="H1462">
        <f>+HLOOKUP(VLOOKUP($B1462,$Q$2:$R$42,2,0),creditos_sf!$D$2:$AY$99,base_minorista!$A1462,0)</f>
        <v>540538482.92414403</v>
      </c>
      <c r="I1462">
        <f>+HLOOKUP(VLOOKUP($B1462,$Q$2:$R$42,2,0),creditos_sf!$D$103:$AY$200,base_minorista!$A1462,0)</f>
        <v>87041685.607396826</v>
      </c>
      <c r="J1462">
        <f>+HLOOKUP(VLOOKUP($B1462,$Q$2:$R$42,2,0),Costo_fondeo!$D$3:$AY$100,base_minorista!$A1462,0)</f>
        <v>6.3672226335019069</v>
      </c>
      <c r="K1462">
        <f>+HLOOKUP(VLOOKUP($B1462,$Q$2:$R$42,2,0),Costo_provisiones!$D$3:$AY$100,base_minorista!$A1462,0)</f>
        <v>3.4027397402726702</v>
      </c>
      <c r="L1462">
        <f>+HLOOKUP(VLOOKUP($B1462,$Q$2:$R$42,2,0),Morosidad_control!$D$4:$AY$101,base_minorista!$A1462,0)</f>
        <v>3.1023604385232066</v>
      </c>
      <c r="M1462">
        <f ca="1">+OFFSET(Capital_2!$D$2,base_minorista!A1462,0)</f>
        <v>3.6045728554123184</v>
      </c>
      <c r="N1462">
        <f>+HLOOKUP(VLOOKUP($B1462,$Q$2:$R$42,2,0),costo_laboral!$E$2:$AZ$99,base_minorista!$A1462,0)</f>
        <v>14.71173394325238</v>
      </c>
      <c r="O1462">
        <f>+HLOOKUP(VLOOKUP($B1462,$Q$2:$R$42,2,0),Participacion2!$D$2:$AO$99,base_minorista!$A1462,0)</f>
        <v>2.1678690044452837</v>
      </c>
    </row>
    <row r="1463" spans="1:15" ht="16.5" x14ac:dyDescent="0.3">
      <c r="A1463">
        <v>5</v>
      </c>
      <c r="B1463">
        <v>16</v>
      </c>
      <c r="C1463">
        <v>4</v>
      </c>
      <c r="D1463" s="3">
        <v>40999</v>
      </c>
      <c r="E1463" s="33">
        <v>12</v>
      </c>
      <c r="F1463">
        <v>1</v>
      </c>
      <c r="G1463">
        <f>+HLOOKUP(VLOOKUP($B1463,$Q$2:$R$42,2,0),costos_sf!$D$2:$AY$99,base_minorista!$A1463,0)</f>
        <v>160923386.4170965</v>
      </c>
      <c r="H1463">
        <f>+HLOOKUP(VLOOKUP($B1463,$Q$2:$R$42,2,0),creditos_sf!$D$2:$AY$99,base_minorista!$A1463,0)</f>
        <v>541488457.26177812</v>
      </c>
      <c r="I1463">
        <f>+HLOOKUP(VLOOKUP($B1463,$Q$2:$R$42,2,0),creditos_sf!$D$103:$AY$200,base_minorista!$A1463,0)</f>
        <v>84184058.032626733</v>
      </c>
      <c r="J1463">
        <f>+HLOOKUP(VLOOKUP($B1463,$Q$2:$R$42,2,0),Costo_fondeo!$D$3:$AY$100,base_minorista!$A1463,0)</f>
        <v>6.3492518272228962</v>
      </c>
      <c r="K1463">
        <f>+HLOOKUP(VLOOKUP($B1463,$Q$2:$R$42,2,0),Costo_provisiones!$D$3:$AY$100,base_minorista!$A1463,0)</f>
        <v>3.1939294299612979</v>
      </c>
      <c r="L1463">
        <f>+HLOOKUP(VLOOKUP($B1463,$Q$2:$R$42,2,0),Morosidad_control!$D$4:$AY$101,base_minorista!$A1463,0)</f>
        <v>3.2330151368187918</v>
      </c>
      <c r="M1463">
        <f ca="1">+OFFSET(Capital_2!$D$2,base_minorista!A1463,0)</f>
        <v>3.6441469759495817</v>
      </c>
      <c r="N1463">
        <f>+HLOOKUP(VLOOKUP($B1463,$Q$2:$R$42,2,0),costo_laboral!$E$2:$AZ$99,base_minorista!$A1463,0)</f>
        <v>14.849438965988895</v>
      </c>
      <c r="O1463">
        <f>+HLOOKUP(VLOOKUP($B1463,$Q$2:$R$42,2,0),Participacion2!$D$2:$AO$99,base_minorista!$A1463,0)</f>
        <v>2.1401760523928228</v>
      </c>
    </row>
    <row r="1464" spans="1:15" ht="16.5" x14ac:dyDescent="0.3">
      <c r="A1464">
        <v>6</v>
      </c>
      <c r="B1464">
        <v>16</v>
      </c>
      <c r="C1464">
        <v>5</v>
      </c>
      <c r="D1464" s="3">
        <v>41029</v>
      </c>
      <c r="E1464" s="33">
        <v>12</v>
      </c>
      <c r="F1464">
        <v>1</v>
      </c>
      <c r="G1464">
        <f>+HLOOKUP(VLOOKUP($B1464,$Q$2:$R$42,2,0),costos_sf!$D$2:$AY$99,base_minorista!$A1464,0)</f>
        <v>160724876.89559942</v>
      </c>
      <c r="H1464">
        <f>+HLOOKUP(VLOOKUP($B1464,$Q$2:$R$42,2,0),creditos_sf!$D$2:$AY$99,base_minorista!$A1464,0)</f>
        <v>535392716.78710163</v>
      </c>
      <c r="I1464">
        <f>+HLOOKUP(VLOOKUP($B1464,$Q$2:$R$42,2,0),creditos_sf!$D$103:$AY$200,base_minorista!$A1464,0)</f>
        <v>82314446.993379802</v>
      </c>
      <c r="J1464">
        <f>+HLOOKUP(VLOOKUP($B1464,$Q$2:$R$42,2,0),Costo_fondeo!$D$3:$AY$100,base_minorista!$A1464,0)</f>
        <v>6.3480977502097549</v>
      </c>
      <c r="K1464">
        <f>+HLOOKUP(VLOOKUP($B1464,$Q$2:$R$42,2,0),Costo_provisiones!$D$3:$AY$100,base_minorista!$A1464,0)</f>
        <v>3.158659157212282</v>
      </c>
      <c r="L1464">
        <f>+HLOOKUP(VLOOKUP($B1464,$Q$2:$R$42,2,0),Morosidad_control!$D$4:$AY$101,base_minorista!$A1464,0)</f>
        <v>3.4483261885878704</v>
      </c>
      <c r="M1464">
        <f ca="1">+OFFSET(Capital_2!$D$2,base_minorista!A1464,0)</f>
        <v>3.6866707606514586</v>
      </c>
      <c r="N1464">
        <f>+HLOOKUP(VLOOKUP($B1464,$Q$2:$R$42,2,0),costo_laboral!$E$2:$AZ$99,base_minorista!$A1464,0)</f>
        <v>15.193130624017769</v>
      </c>
      <c r="O1464">
        <f>+HLOOKUP(VLOOKUP($B1464,$Q$2:$R$42,2,0),Participacion2!$D$2:$AO$99,base_minorista!$A1464,0)</f>
        <v>2.0975295208051357</v>
      </c>
    </row>
    <row r="1465" spans="1:15" ht="16.5" x14ac:dyDescent="0.3">
      <c r="A1465">
        <v>7</v>
      </c>
      <c r="B1465">
        <v>16</v>
      </c>
      <c r="C1465">
        <v>6</v>
      </c>
      <c r="D1465" s="3">
        <v>41060</v>
      </c>
      <c r="E1465" s="33">
        <v>12</v>
      </c>
      <c r="F1465">
        <v>1</v>
      </c>
      <c r="G1465">
        <f>+HLOOKUP(VLOOKUP($B1465,$Q$2:$R$42,2,0),costos_sf!$D$2:$AY$99,base_minorista!$A1465,0)</f>
        <v>161751487.39076194</v>
      </c>
      <c r="H1465">
        <f>+HLOOKUP(VLOOKUP($B1465,$Q$2:$R$42,2,0),creditos_sf!$D$2:$AY$99,base_minorista!$A1465,0)</f>
        <v>540428546.93331826</v>
      </c>
      <c r="I1465">
        <f>+HLOOKUP(VLOOKUP($B1465,$Q$2:$R$42,2,0),creditos_sf!$D$103:$AY$200,base_minorista!$A1465,0)</f>
        <v>80804534.190813765</v>
      </c>
      <c r="J1465">
        <f>+HLOOKUP(VLOOKUP($B1465,$Q$2:$R$42,2,0),Costo_fondeo!$D$3:$AY$100,base_minorista!$A1465,0)</f>
        <v>6.3169523756032913</v>
      </c>
      <c r="K1465">
        <f>+HLOOKUP(VLOOKUP($B1465,$Q$2:$R$42,2,0),Costo_provisiones!$D$3:$AY$100,base_minorista!$A1465,0)</f>
        <v>3.2075824842788889</v>
      </c>
      <c r="L1465">
        <f>+HLOOKUP(VLOOKUP($B1465,$Q$2:$R$42,2,0),Morosidad_control!$D$4:$AY$101,base_minorista!$A1465,0)</f>
        <v>3.5007116640230298</v>
      </c>
      <c r="M1465">
        <f ca="1">+OFFSET(Capital_2!$D$2,base_minorista!A1465,0)</f>
        <v>3.7432616406065877</v>
      </c>
      <c r="N1465">
        <f>+HLOOKUP(VLOOKUP($B1465,$Q$2:$R$42,2,0),costo_laboral!$E$2:$AZ$99,base_minorista!$A1465,0)</f>
        <v>15.349342793831941</v>
      </c>
      <c r="O1465">
        <f>+HLOOKUP(VLOOKUP($B1465,$Q$2:$R$42,2,0),Participacion2!$D$2:$AO$99,base_minorista!$A1465,0)</f>
        <v>2.0754432345517131</v>
      </c>
    </row>
    <row r="1466" spans="1:15" ht="16.5" x14ac:dyDescent="0.3">
      <c r="A1466">
        <v>8</v>
      </c>
      <c r="B1466">
        <v>16</v>
      </c>
      <c r="C1466">
        <v>7</v>
      </c>
      <c r="D1466" s="3">
        <v>41090</v>
      </c>
      <c r="E1466" s="33">
        <v>12</v>
      </c>
      <c r="F1466">
        <v>1</v>
      </c>
      <c r="G1466">
        <f>+HLOOKUP(VLOOKUP($B1466,$Q$2:$R$42,2,0),costos_sf!$D$2:$AY$99,base_minorista!$A1466,0)</f>
        <v>169962345.61543396</v>
      </c>
      <c r="H1466">
        <f>+HLOOKUP(VLOOKUP($B1466,$Q$2:$R$42,2,0),creditos_sf!$D$2:$AY$99,base_minorista!$A1466,0)</f>
        <v>544500358.78689885</v>
      </c>
      <c r="I1466">
        <f>+HLOOKUP(VLOOKUP($B1466,$Q$2:$R$42,2,0),creditos_sf!$D$103:$AY$200,base_minorista!$A1466,0)</f>
        <v>78562079.188990563</v>
      </c>
      <c r="J1466">
        <f>+HLOOKUP(VLOOKUP($B1466,$Q$2:$R$42,2,0),Costo_fondeo!$D$3:$AY$100,base_minorista!$A1466,0)</f>
        <v>6.2920312026552505</v>
      </c>
      <c r="K1466">
        <f>+HLOOKUP(VLOOKUP($B1466,$Q$2:$R$42,2,0),Costo_provisiones!$D$3:$AY$100,base_minorista!$A1466,0)</f>
        <v>4.3229058011360149</v>
      </c>
      <c r="L1466">
        <f>+HLOOKUP(VLOOKUP($B1466,$Q$2:$R$42,2,0),Morosidad_control!$D$4:$AY$101,base_minorista!$A1466,0)</f>
        <v>3.4711189662541013</v>
      </c>
      <c r="M1466">
        <f ca="1">+OFFSET(Capital_2!$D$2,base_minorista!A1466,0)</f>
        <v>3.7659791083914693</v>
      </c>
      <c r="N1466">
        <f>+HLOOKUP(VLOOKUP($B1466,$Q$2:$R$42,2,0),costo_laboral!$E$2:$AZ$99,base_minorista!$A1466,0)</f>
        <v>15.559864945504387</v>
      </c>
      <c r="O1466">
        <f>+HLOOKUP(VLOOKUP($B1466,$Q$2:$R$42,2,0),Participacion2!$D$2:$AO$99,base_minorista!$A1466,0)</f>
        <v>2.0627740527763399</v>
      </c>
    </row>
    <row r="1467" spans="1:15" ht="16.5" x14ac:dyDescent="0.3">
      <c r="A1467">
        <v>9</v>
      </c>
      <c r="B1467">
        <v>16</v>
      </c>
      <c r="C1467">
        <v>8</v>
      </c>
      <c r="D1467" s="3">
        <v>41121</v>
      </c>
      <c r="E1467" s="33">
        <v>12</v>
      </c>
      <c r="F1467">
        <v>1</v>
      </c>
      <c r="G1467">
        <f>+HLOOKUP(VLOOKUP($B1467,$Q$2:$R$42,2,0),costos_sf!$D$2:$AY$99,base_minorista!$A1467,0)</f>
        <v>170872770.77405328</v>
      </c>
      <c r="H1467">
        <f>+HLOOKUP(VLOOKUP($B1467,$Q$2:$R$42,2,0),creditos_sf!$D$2:$AY$99,base_minorista!$A1467,0)</f>
        <v>551693707.50653446</v>
      </c>
      <c r="I1467">
        <f>+HLOOKUP(VLOOKUP($B1467,$Q$2:$R$42,2,0),creditos_sf!$D$103:$AY$200,base_minorista!$A1467,0)</f>
        <v>76380482.160174668</v>
      </c>
      <c r="J1467">
        <f>+HLOOKUP(VLOOKUP($B1467,$Q$2:$R$42,2,0),Costo_fondeo!$D$3:$AY$100,base_minorista!$A1467,0)</f>
        <v>6.2434292713436497</v>
      </c>
      <c r="K1467">
        <f>+HLOOKUP(VLOOKUP($B1467,$Q$2:$R$42,2,0),Costo_provisiones!$D$3:$AY$100,base_minorista!$A1467,0)</f>
        <v>4.3987093604482217</v>
      </c>
      <c r="L1467">
        <f>+HLOOKUP(VLOOKUP($B1467,$Q$2:$R$42,2,0),Morosidad_control!$D$4:$AY$101,base_minorista!$A1467,0)</f>
        <v>3.445661929808407</v>
      </c>
      <c r="M1467">
        <f ca="1">+OFFSET(Capital_2!$D$2,base_minorista!A1467,0)</f>
        <v>3.7900682632030773</v>
      </c>
      <c r="N1467">
        <f>+HLOOKUP(VLOOKUP($B1467,$Q$2:$R$42,2,0),costo_laboral!$E$2:$AZ$99,base_minorista!$A1467,0)</f>
        <v>15.67233616920255</v>
      </c>
      <c r="O1467">
        <f>+HLOOKUP(VLOOKUP($B1467,$Q$2:$R$42,2,0),Participacion2!$D$2:$AO$99,base_minorista!$A1467,0)</f>
        <v>2.0916834793577697</v>
      </c>
    </row>
    <row r="1468" spans="1:15" ht="16.5" x14ac:dyDescent="0.3">
      <c r="A1468">
        <v>10</v>
      </c>
      <c r="B1468">
        <v>16</v>
      </c>
      <c r="C1468">
        <v>9</v>
      </c>
      <c r="D1468" s="3">
        <v>41152</v>
      </c>
      <c r="E1468" s="33">
        <v>12</v>
      </c>
      <c r="F1468">
        <v>1</v>
      </c>
      <c r="G1468">
        <f>+HLOOKUP(VLOOKUP($B1468,$Q$2:$R$42,2,0),costos_sf!$D$2:$AY$99,base_minorista!$A1468,0)</f>
        <v>172048346.64233077</v>
      </c>
      <c r="H1468">
        <f>+HLOOKUP(VLOOKUP($B1468,$Q$2:$R$42,2,0),creditos_sf!$D$2:$AY$99,base_minorista!$A1468,0)</f>
        <v>554663698.13452041</v>
      </c>
      <c r="I1468">
        <f>+HLOOKUP(VLOOKUP($B1468,$Q$2:$R$42,2,0),creditos_sf!$D$103:$AY$200,base_minorista!$A1468,0)</f>
        <v>69576100.329581112</v>
      </c>
      <c r="J1468">
        <f>+HLOOKUP(VLOOKUP($B1468,$Q$2:$R$42,2,0),Costo_fondeo!$D$3:$AY$100,base_minorista!$A1468,0)</f>
        <v>6.1987368922852513</v>
      </c>
      <c r="K1468">
        <f>+HLOOKUP(VLOOKUP($B1468,$Q$2:$R$42,2,0),Costo_provisiones!$D$3:$AY$100,base_minorista!$A1468,0)</f>
        <v>4.5481380142310055</v>
      </c>
      <c r="L1468">
        <f>+HLOOKUP(VLOOKUP($B1468,$Q$2:$R$42,2,0),Morosidad_control!$D$4:$AY$101,base_minorista!$A1468,0)</f>
        <v>3.3292293844362324</v>
      </c>
      <c r="M1468">
        <f ca="1">+OFFSET(Capital_2!$D$2,base_minorista!A1468,0)</f>
        <v>3.7960315209630844</v>
      </c>
      <c r="N1468">
        <f>+HLOOKUP(VLOOKUP($B1468,$Q$2:$R$42,2,0),costo_laboral!$E$2:$AZ$99,base_minorista!$A1468,0)</f>
        <v>16.027544813763242</v>
      </c>
      <c r="O1468">
        <f>+HLOOKUP(VLOOKUP($B1468,$Q$2:$R$42,2,0),Participacion2!$D$2:$AO$99,base_minorista!$A1468,0)</f>
        <v>2.0928055125878968</v>
      </c>
    </row>
    <row r="1469" spans="1:15" ht="16.5" x14ac:dyDescent="0.3">
      <c r="A1469">
        <v>11</v>
      </c>
      <c r="B1469">
        <v>16</v>
      </c>
      <c r="C1469">
        <v>10</v>
      </c>
      <c r="D1469" s="3">
        <v>41182</v>
      </c>
      <c r="E1469" s="33">
        <v>12</v>
      </c>
      <c r="F1469">
        <v>1</v>
      </c>
      <c r="G1469">
        <f>+HLOOKUP(VLOOKUP($B1469,$Q$2:$R$42,2,0),costos_sf!$D$2:$AY$99,base_minorista!$A1469,0)</f>
        <v>171956981.91584748</v>
      </c>
      <c r="H1469">
        <f>+HLOOKUP(VLOOKUP($B1469,$Q$2:$R$42,2,0),creditos_sf!$D$2:$AY$99,base_minorista!$A1469,0)</f>
        <v>562467448.94130647</v>
      </c>
      <c r="I1469">
        <f>+HLOOKUP(VLOOKUP($B1469,$Q$2:$R$42,2,0),creditos_sf!$D$103:$AY$200,base_minorista!$A1469,0)</f>
        <v>66475717.364386261</v>
      </c>
      <c r="J1469">
        <f>+HLOOKUP(VLOOKUP($B1469,$Q$2:$R$42,2,0),Costo_fondeo!$D$3:$AY$100,base_minorista!$A1469,0)</f>
        <v>6.1220200405130463</v>
      </c>
      <c r="K1469">
        <f>+HLOOKUP(VLOOKUP($B1469,$Q$2:$R$42,2,0),Costo_provisiones!$D$3:$AY$100,base_minorista!$A1469,0)</f>
        <v>4.6440856863268625</v>
      </c>
      <c r="L1469">
        <f>+HLOOKUP(VLOOKUP($B1469,$Q$2:$R$42,2,0),Morosidad_control!$D$4:$AY$101,base_minorista!$A1469,0)</f>
        <v>3.3040114936114451</v>
      </c>
      <c r="M1469">
        <f ca="1">+OFFSET(Capital_2!$D$2,base_minorista!A1469,0)</f>
        <v>3.7807846214491896</v>
      </c>
      <c r="N1469">
        <f>+HLOOKUP(VLOOKUP($B1469,$Q$2:$R$42,2,0),costo_laboral!$E$2:$AZ$99,base_minorista!$A1469,0)</f>
        <v>16.046139034011638</v>
      </c>
      <c r="O1469">
        <f>+HLOOKUP(VLOOKUP($B1469,$Q$2:$R$42,2,0),Participacion2!$D$2:$AO$99,base_minorista!$A1469,0)</f>
        <v>2.1083732270719233</v>
      </c>
    </row>
    <row r="1470" spans="1:15" ht="16.5" x14ac:dyDescent="0.3">
      <c r="A1470">
        <v>12</v>
      </c>
      <c r="B1470">
        <v>16</v>
      </c>
      <c r="C1470">
        <v>11</v>
      </c>
      <c r="D1470" s="3">
        <v>41213</v>
      </c>
      <c r="E1470" s="33">
        <v>12</v>
      </c>
      <c r="F1470">
        <v>1</v>
      </c>
      <c r="G1470">
        <f>+HLOOKUP(VLOOKUP($B1470,$Q$2:$R$42,2,0),costos_sf!$D$2:$AY$99,base_minorista!$A1470,0)</f>
        <v>173802236.88385433</v>
      </c>
      <c r="H1470">
        <f>+HLOOKUP(VLOOKUP($B1470,$Q$2:$R$42,2,0),creditos_sf!$D$2:$AY$99,base_minorista!$A1470,0)</f>
        <v>563379228.80075967</v>
      </c>
      <c r="I1470">
        <f>+HLOOKUP(VLOOKUP($B1470,$Q$2:$R$42,2,0),creditos_sf!$D$103:$AY$200,base_minorista!$A1470,0)</f>
        <v>66584465.305349961</v>
      </c>
      <c r="J1470">
        <f>+HLOOKUP(VLOOKUP($B1470,$Q$2:$R$42,2,0),Costo_fondeo!$D$3:$AY$100,base_minorista!$A1470,0)</f>
        <v>6.0545827009315945</v>
      </c>
      <c r="K1470">
        <f>+HLOOKUP(VLOOKUP($B1470,$Q$2:$R$42,2,0),Costo_provisiones!$D$3:$AY$100,base_minorista!$A1470,0)</f>
        <v>4.9267043177462782</v>
      </c>
      <c r="L1470">
        <f>+HLOOKUP(VLOOKUP($B1470,$Q$2:$R$42,2,0),Morosidad_control!$D$4:$AY$101,base_minorista!$A1470,0)</f>
        <v>3.6861644586129962</v>
      </c>
      <c r="M1470">
        <f ca="1">+OFFSET(Capital_2!$D$2,base_minorista!A1470,0)</f>
        <v>3.7788207097198074</v>
      </c>
      <c r="N1470">
        <f>+HLOOKUP(VLOOKUP($B1470,$Q$2:$R$42,2,0),costo_laboral!$E$2:$AZ$99,base_minorista!$A1470,0)</f>
        <v>16.154350725231321</v>
      </c>
      <c r="O1470">
        <f>+HLOOKUP(VLOOKUP($B1470,$Q$2:$R$42,2,0),Participacion2!$D$2:$AO$99,base_minorista!$A1470,0)</f>
        <v>2.0750434267960038</v>
      </c>
    </row>
    <row r="1471" spans="1:15" ht="16.5" x14ac:dyDescent="0.3">
      <c r="A1471">
        <v>13</v>
      </c>
      <c r="B1471">
        <v>16</v>
      </c>
      <c r="C1471">
        <v>12</v>
      </c>
      <c r="D1471" s="3">
        <v>41243</v>
      </c>
      <c r="E1471" s="33">
        <v>12</v>
      </c>
      <c r="F1471">
        <v>1</v>
      </c>
      <c r="G1471">
        <f>+HLOOKUP(VLOOKUP($B1471,$Q$2:$R$42,2,0),costos_sf!$D$2:$AY$99,base_minorista!$A1471,0)</f>
        <v>175016614.19691995</v>
      </c>
      <c r="H1471">
        <f>+HLOOKUP(VLOOKUP($B1471,$Q$2:$R$42,2,0),creditos_sf!$D$2:$AY$99,base_minorista!$A1471,0)</f>
        <v>571194446.04605162</v>
      </c>
      <c r="I1471">
        <f>+HLOOKUP(VLOOKUP($B1471,$Q$2:$R$42,2,0),creditos_sf!$D$103:$AY$200,base_minorista!$A1471,0)</f>
        <v>61233662.324440375</v>
      </c>
      <c r="J1471">
        <f>+HLOOKUP(VLOOKUP($B1471,$Q$2:$R$42,2,0),Costo_fondeo!$D$3:$AY$100,base_minorista!$A1471,0)</f>
        <v>5.9790321343399819</v>
      </c>
      <c r="K1471">
        <f>+HLOOKUP(VLOOKUP($B1471,$Q$2:$R$42,2,0),Costo_provisiones!$D$3:$AY$100,base_minorista!$A1471,0)</f>
        <v>5.0850864452667688</v>
      </c>
      <c r="L1471">
        <f>+HLOOKUP(VLOOKUP($B1471,$Q$2:$R$42,2,0),Morosidad_control!$D$4:$AY$101,base_minorista!$A1471,0)</f>
        <v>3.657055886360451</v>
      </c>
      <c r="M1471">
        <f ca="1">+OFFSET(Capital_2!$D$2,base_minorista!A1471,0)</f>
        <v>3.8090188851336229</v>
      </c>
      <c r="N1471">
        <f>+HLOOKUP(VLOOKUP($B1471,$Q$2:$R$42,2,0),costo_laboral!$E$2:$AZ$99,base_minorista!$A1471,0)</f>
        <v>16.271521704241167</v>
      </c>
      <c r="O1471">
        <f>+HLOOKUP(VLOOKUP($B1471,$Q$2:$R$42,2,0),Participacion2!$D$2:$AO$99,base_minorista!$A1471,0)</f>
        <v>2.0547139832035146</v>
      </c>
    </row>
    <row r="1472" spans="1:15" ht="16.5" x14ac:dyDescent="0.3">
      <c r="A1472">
        <v>14</v>
      </c>
      <c r="B1472">
        <v>16</v>
      </c>
      <c r="C1472">
        <v>13</v>
      </c>
      <c r="D1472" s="3">
        <v>41274</v>
      </c>
      <c r="E1472" s="33">
        <v>12</v>
      </c>
      <c r="F1472">
        <v>1</v>
      </c>
      <c r="G1472">
        <f>+HLOOKUP(VLOOKUP($B1472,$Q$2:$R$42,2,0),costos_sf!$D$2:$AY$99,base_minorista!$A1472,0)</f>
        <v>173364714.2390098</v>
      </c>
      <c r="H1472">
        <f>+HLOOKUP(VLOOKUP($B1472,$Q$2:$R$42,2,0),creditos_sf!$D$2:$AY$99,base_minorista!$A1472,0)</f>
        <v>565332399.65644217</v>
      </c>
      <c r="I1472">
        <f>+HLOOKUP(VLOOKUP($B1472,$Q$2:$R$42,2,0),creditos_sf!$D$103:$AY$200,base_minorista!$A1472,0)</f>
        <v>68074954.231478855</v>
      </c>
      <c r="J1472">
        <f>+HLOOKUP(VLOOKUP($B1472,$Q$2:$R$42,2,0),Costo_fondeo!$D$3:$AY$100,base_minorista!$A1472,0)</f>
        <v>5.8573669802349331</v>
      </c>
      <c r="K1472">
        <f>+HLOOKUP(VLOOKUP($B1472,$Q$2:$R$42,2,0),Costo_provisiones!$D$3:$AY$100,base_minorista!$A1472,0)</f>
        <v>4.9550878274391525</v>
      </c>
      <c r="L1472">
        <f>+HLOOKUP(VLOOKUP($B1472,$Q$2:$R$42,2,0),Morosidad_control!$D$4:$AY$101,base_minorista!$A1472,0)</f>
        <v>3.1831069706202233</v>
      </c>
      <c r="M1472">
        <f ca="1">+OFFSET(Capital_2!$D$2,base_minorista!A1472,0)</f>
        <v>3.8327018844682854</v>
      </c>
      <c r="N1472">
        <f>+HLOOKUP(VLOOKUP($B1472,$Q$2:$R$42,2,0),costo_laboral!$E$2:$AZ$99,base_minorista!$A1472,0)</f>
        <v>16.193278067742025</v>
      </c>
      <c r="O1472">
        <f>+HLOOKUP(VLOOKUP($B1472,$Q$2:$R$42,2,0),Participacion2!$D$2:$AO$99,base_minorista!$A1472,0)</f>
        <v>2.0518772141512946</v>
      </c>
    </row>
    <row r="1473" spans="1:15" ht="16.5" x14ac:dyDescent="0.3">
      <c r="A1473">
        <v>15</v>
      </c>
      <c r="B1473">
        <v>16</v>
      </c>
      <c r="C1473">
        <v>14</v>
      </c>
      <c r="D1473" s="3">
        <v>41305</v>
      </c>
      <c r="E1473" s="33">
        <v>13</v>
      </c>
      <c r="F1473">
        <v>1</v>
      </c>
      <c r="G1473">
        <f>+HLOOKUP(VLOOKUP($B1473,$Q$2:$R$42,2,0),costos_sf!$D$2:$AY$99,base_minorista!$A1473,0)</f>
        <v>176129955.59106985</v>
      </c>
      <c r="H1473">
        <f>+HLOOKUP(VLOOKUP($B1473,$Q$2:$R$42,2,0),creditos_sf!$D$2:$AY$99,base_minorista!$A1473,0)</f>
        <v>567833724.34947062</v>
      </c>
      <c r="I1473">
        <f>+HLOOKUP(VLOOKUP($B1473,$Q$2:$R$42,2,0),creditos_sf!$D$103:$AY$200,base_minorista!$A1473,0)</f>
        <v>69661810.627557948</v>
      </c>
      <c r="J1473">
        <f>+HLOOKUP(VLOOKUP($B1473,$Q$2:$R$42,2,0),Costo_fondeo!$D$3:$AY$100,base_minorista!$A1473,0)</f>
        <v>5.8006735363765776</v>
      </c>
      <c r="K1473">
        <f>+HLOOKUP(VLOOKUP($B1473,$Q$2:$R$42,2,0),Costo_provisiones!$D$3:$AY$100,base_minorista!$A1473,0)</f>
        <v>5.3849841866750667</v>
      </c>
      <c r="L1473">
        <f>+HLOOKUP(VLOOKUP($B1473,$Q$2:$R$42,2,0),Morosidad_control!$D$4:$AY$101,base_minorista!$A1473,0)</f>
        <v>3.277897581341612</v>
      </c>
      <c r="M1473">
        <f ca="1">+OFFSET(Capital_2!$D$2,base_minorista!A1473,0)</f>
        <v>3.850163299057161</v>
      </c>
      <c r="N1473">
        <f>+HLOOKUP(VLOOKUP($B1473,$Q$2:$R$42,2,0),costo_laboral!$E$2:$AZ$99,base_minorista!$A1473,0)</f>
        <v>16.069807839072922</v>
      </c>
      <c r="O1473">
        <f>+HLOOKUP(VLOOKUP($B1473,$Q$2:$R$42,2,0),Participacion2!$D$2:$AO$99,base_minorista!$A1473,0)</f>
        <v>2.0603491572858545</v>
      </c>
    </row>
    <row r="1474" spans="1:15" ht="16.5" x14ac:dyDescent="0.3">
      <c r="A1474">
        <v>16</v>
      </c>
      <c r="B1474">
        <v>16</v>
      </c>
      <c r="C1474">
        <v>15</v>
      </c>
      <c r="D1474" s="3">
        <v>41333</v>
      </c>
      <c r="E1474" s="33">
        <v>13</v>
      </c>
      <c r="F1474">
        <v>1</v>
      </c>
      <c r="G1474">
        <f>+HLOOKUP(VLOOKUP($B1474,$Q$2:$R$42,2,0),costos_sf!$D$2:$AY$99,base_minorista!$A1474,0)</f>
        <v>178958690.71964067</v>
      </c>
      <c r="H1474">
        <f>+HLOOKUP(VLOOKUP($B1474,$Q$2:$R$42,2,0),creditos_sf!$D$2:$AY$99,base_minorista!$A1474,0)</f>
        <v>579813136.21532977</v>
      </c>
      <c r="I1474">
        <f>+HLOOKUP(VLOOKUP($B1474,$Q$2:$R$42,2,0),creditos_sf!$D$103:$AY$200,base_minorista!$A1474,0)</f>
        <v>60089982.776808061</v>
      </c>
      <c r="J1474">
        <f>+HLOOKUP(VLOOKUP($B1474,$Q$2:$R$42,2,0),Costo_fondeo!$D$3:$AY$100,base_minorista!$A1474,0)</f>
        <v>5.7410873856161322</v>
      </c>
      <c r="K1474">
        <f>+HLOOKUP(VLOOKUP($B1474,$Q$2:$R$42,2,0),Costo_provisiones!$D$3:$AY$100,base_minorista!$A1474,0)</f>
        <v>5.6930714067578965</v>
      </c>
      <c r="L1474">
        <f>+HLOOKUP(VLOOKUP($B1474,$Q$2:$R$42,2,0),Morosidad_control!$D$4:$AY$101,base_minorista!$A1474,0)</f>
        <v>3.3779947863436672</v>
      </c>
      <c r="M1474">
        <f ca="1">+OFFSET(Capital_2!$D$2,base_minorista!A1474,0)</f>
        <v>3.8660657399921172</v>
      </c>
      <c r="N1474">
        <f>+HLOOKUP(VLOOKUP($B1474,$Q$2:$R$42,2,0),costo_laboral!$E$2:$AZ$99,base_minorista!$A1474,0)</f>
        <v>16.1345534042479</v>
      </c>
      <c r="O1474">
        <f>+HLOOKUP(VLOOKUP($B1474,$Q$2:$R$42,2,0),Participacion2!$D$2:$AO$99,base_minorista!$A1474,0)</f>
        <v>2.1021198002977237</v>
      </c>
    </row>
    <row r="1475" spans="1:15" ht="16.5" x14ac:dyDescent="0.3">
      <c r="A1475">
        <v>17</v>
      </c>
      <c r="B1475">
        <v>16</v>
      </c>
      <c r="C1475">
        <v>16</v>
      </c>
      <c r="D1475" s="3">
        <v>41364</v>
      </c>
      <c r="E1475" s="33">
        <v>13</v>
      </c>
      <c r="F1475">
        <v>1</v>
      </c>
      <c r="G1475">
        <f>+HLOOKUP(VLOOKUP($B1475,$Q$2:$R$42,2,0),costos_sf!$D$2:$AY$99,base_minorista!$A1475,0)</f>
        <v>181154848.55790368</v>
      </c>
      <c r="H1475">
        <f>+HLOOKUP(VLOOKUP($B1475,$Q$2:$R$42,2,0),creditos_sf!$D$2:$AY$99,base_minorista!$A1475,0)</f>
        <v>582546775.96338928</v>
      </c>
      <c r="I1475">
        <f>+HLOOKUP(VLOOKUP($B1475,$Q$2:$R$42,2,0),creditos_sf!$D$103:$AY$200,base_minorista!$A1475,0)</f>
        <v>60884123.464343257</v>
      </c>
      <c r="J1475">
        <f>+HLOOKUP(VLOOKUP($B1475,$Q$2:$R$42,2,0),Costo_fondeo!$D$3:$AY$100,base_minorista!$A1475,0)</f>
        <v>5.7015277473847217</v>
      </c>
      <c r="K1475">
        <f>+HLOOKUP(VLOOKUP($B1475,$Q$2:$R$42,2,0),Costo_provisiones!$D$3:$AY$100,base_minorista!$A1475,0)</f>
        <v>6.2034954687943911</v>
      </c>
      <c r="L1475">
        <f>+HLOOKUP(VLOOKUP($B1475,$Q$2:$R$42,2,0),Morosidad_control!$D$4:$AY$101,base_minorista!$A1475,0)</f>
        <v>3.4641671121549451</v>
      </c>
      <c r="M1475">
        <f ca="1">+OFFSET(Capital_2!$D$2,base_minorista!A1475,0)</f>
        <v>3.8754391719680488</v>
      </c>
      <c r="N1475">
        <f>+HLOOKUP(VLOOKUP($B1475,$Q$2:$R$42,2,0),costo_laboral!$E$2:$AZ$99,base_minorista!$A1475,0)</f>
        <v>15.941213204289523</v>
      </c>
      <c r="O1475">
        <f>+HLOOKUP(VLOOKUP($B1475,$Q$2:$R$42,2,0),Participacion2!$D$2:$AO$99,base_minorista!$A1475,0)</f>
        <v>2.1218377496363439</v>
      </c>
    </row>
    <row r="1476" spans="1:15" ht="16.5" x14ac:dyDescent="0.3">
      <c r="A1476">
        <v>18</v>
      </c>
      <c r="B1476">
        <v>16</v>
      </c>
      <c r="C1476">
        <v>17</v>
      </c>
      <c r="D1476" s="3">
        <v>41394</v>
      </c>
      <c r="E1476" s="33">
        <v>13</v>
      </c>
      <c r="F1476">
        <v>1</v>
      </c>
      <c r="G1476">
        <f>+HLOOKUP(VLOOKUP($B1476,$Q$2:$R$42,2,0),costos_sf!$D$2:$AY$99,base_minorista!$A1476,0)</f>
        <v>183070260.99081129</v>
      </c>
      <c r="H1476">
        <f>+HLOOKUP(VLOOKUP($B1476,$Q$2:$R$42,2,0),creditos_sf!$D$2:$AY$99,base_minorista!$A1476,0)</f>
        <v>586478104.57173562</v>
      </c>
      <c r="I1476">
        <f>+HLOOKUP(VLOOKUP($B1476,$Q$2:$R$42,2,0),creditos_sf!$D$103:$AY$200,base_minorista!$A1476,0)</f>
        <v>63084021.117637038</v>
      </c>
      <c r="J1476">
        <f>+HLOOKUP(VLOOKUP($B1476,$Q$2:$R$42,2,0),Costo_fondeo!$D$3:$AY$100,base_minorista!$A1476,0)</f>
        <v>5.6652939547108092</v>
      </c>
      <c r="K1476">
        <f>+HLOOKUP(VLOOKUP($B1476,$Q$2:$R$42,2,0),Costo_provisiones!$D$3:$AY$100,base_minorista!$A1476,0)</f>
        <v>6.392298057093182</v>
      </c>
      <c r="L1476">
        <f>+HLOOKUP(VLOOKUP($B1476,$Q$2:$R$42,2,0),Morosidad_control!$D$4:$AY$101,base_minorista!$A1476,0)</f>
        <v>3.3583786287397221</v>
      </c>
      <c r="M1476">
        <f ca="1">+OFFSET(Capital_2!$D$2,base_minorista!A1476,0)</f>
        <v>3.8611269429337338</v>
      </c>
      <c r="N1476">
        <f>+HLOOKUP(VLOOKUP($B1476,$Q$2:$R$42,2,0),costo_laboral!$E$2:$AZ$99,base_minorista!$A1476,0)</f>
        <v>15.847953883508033</v>
      </c>
      <c r="O1476">
        <f>+HLOOKUP(VLOOKUP($B1476,$Q$2:$R$42,2,0),Participacion2!$D$2:$AO$99,base_minorista!$A1476,0)</f>
        <v>2.1261294796925485</v>
      </c>
    </row>
    <row r="1477" spans="1:15" ht="16.5" x14ac:dyDescent="0.3">
      <c r="A1477">
        <v>19</v>
      </c>
      <c r="B1477">
        <v>16</v>
      </c>
      <c r="C1477">
        <v>18</v>
      </c>
      <c r="D1477" s="3">
        <v>41425</v>
      </c>
      <c r="E1477" s="33">
        <v>13</v>
      </c>
      <c r="F1477">
        <v>1</v>
      </c>
      <c r="G1477">
        <f>+HLOOKUP(VLOOKUP($B1477,$Q$2:$R$42,2,0),costos_sf!$D$2:$AY$99,base_minorista!$A1477,0)</f>
        <v>110103538.35805866</v>
      </c>
      <c r="H1477">
        <f>+HLOOKUP(VLOOKUP($B1477,$Q$2:$R$42,2,0),creditos_sf!$D$2:$AY$99,base_minorista!$A1477,0)</f>
        <v>0</v>
      </c>
      <c r="I1477">
        <f>+HLOOKUP(VLOOKUP($B1477,$Q$2:$R$42,2,0),creditos_sf!$D$103:$AY$200,base_minorista!$A1477,0)</f>
        <v>0</v>
      </c>
      <c r="J1477">
        <f>+HLOOKUP(VLOOKUP($B1477,$Q$2:$R$42,2,0),Costo_fondeo!$D$3:$AY$100,base_minorista!$A1477,0)</f>
        <v>3.5293013198225935</v>
      </c>
      <c r="K1477">
        <f>+HLOOKUP(VLOOKUP($B1477,$Q$2:$R$42,2,0),Costo_provisiones!$D$3:$AY$100,base_minorista!$A1477,0)</f>
        <v>4.3609967875373661</v>
      </c>
      <c r="L1477">
        <f>+HLOOKUP(VLOOKUP($B1477,$Q$2:$R$42,2,0),Morosidad_control!$D$4:$AY$101,base_minorista!$A1477,0)</f>
        <v>0</v>
      </c>
      <c r="M1477">
        <f ca="1">+OFFSET(Capital_2!$D$2,base_minorista!A1477,0)</f>
        <v>3.8158367264519906</v>
      </c>
      <c r="N1477">
        <f>+HLOOKUP(VLOOKUP($B1477,$Q$2:$R$42,2,0),costo_laboral!$E$2:$AZ$99,base_minorista!$A1477,0)</f>
        <v>0</v>
      </c>
      <c r="O1477">
        <f>+HLOOKUP(VLOOKUP($B1477,$Q$2:$R$42,2,0),Participacion2!$D$2:$AO$99,base_minorista!$A1477,0)</f>
        <v>0</v>
      </c>
    </row>
    <row r="1478" spans="1:15" ht="16.5" x14ac:dyDescent="0.3">
      <c r="A1478">
        <v>20</v>
      </c>
      <c r="B1478">
        <v>16</v>
      </c>
      <c r="C1478">
        <v>19</v>
      </c>
      <c r="D1478" s="3">
        <v>41455</v>
      </c>
      <c r="E1478" s="33">
        <v>13</v>
      </c>
      <c r="F1478">
        <v>1</v>
      </c>
      <c r="G1478">
        <f>+HLOOKUP(VLOOKUP($B1478,$Q$2:$R$42,2,0),costos_sf!$D$2:$AY$99,base_minorista!$A1478,0)</f>
        <v>89384904.554870039</v>
      </c>
      <c r="H1478">
        <f>+HLOOKUP(VLOOKUP($B1478,$Q$2:$R$42,2,0),creditos_sf!$D$2:$AY$99,base_minorista!$A1478,0)</f>
        <v>0</v>
      </c>
      <c r="I1478">
        <f>+HLOOKUP(VLOOKUP($B1478,$Q$2:$R$42,2,0),creditos_sf!$D$103:$AY$200,base_minorista!$A1478,0)</f>
        <v>0</v>
      </c>
      <c r="J1478">
        <f>+HLOOKUP(VLOOKUP($B1478,$Q$2:$R$42,2,0),Costo_fondeo!$D$3:$AY$100,base_minorista!$A1478,0)</f>
        <v>3.320399386702396</v>
      </c>
      <c r="K1478">
        <f>+HLOOKUP(VLOOKUP($B1478,$Q$2:$R$42,2,0),Costo_provisiones!$D$3:$AY$100,base_minorista!$A1478,0)</f>
        <v>2.9475783084372877</v>
      </c>
      <c r="L1478">
        <f>+HLOOKUP(VLOOKUP($B1478,$Q$2:$R$42,2,0),Morosidad_control!$D$4:$AY$101,base_minorista!$A1478,0)</f>
        <v>0</v>
      </c>
      <c r="M1478">
        <f ca="1">+OFFSET(Capital_2!$D$2,base_minorista!A1478,0)</f>
        <v>3.777787965810723</v>
      </c>
      <c r="N1478">
        <f>+HLOOKUP(VLOOKUP($B1478,$Q$2:$R$42,2,0),costo_laboral!$E$2:$AZ$99,base_minorista!$A1478,0)</f>
        <v>0</v>
      </c>
      <c r="O1478">
        <f>+HLOOKUP(VLOOKUP($B1478,$Q$2:$R$42,2,0),Participacion2!$D$2:$AO$99,base_minorista!$A1478,0)</f>
        <v>0</v>
      </c>
    </row>
    <row r="1479" spans="1:15" ht="16.5" x14ac:dyDescent="0.3">
      <c r="A1479">
        <v>21</v>
      </c>
      <c r="B1479">
        <v>16</v>
      </c>
      <c r="C1479">
        <v>20</v>
      </c>
      <c r="D1479" s="3">
        <v>41486</v>
      </c>
      <c r="E1479" s="33">
        <v>13</v>
      </c>
      <c r="F1479">
        <v>1</v>
      </c>
      <c r="G1479">
        <f>+HLOOKUP(VLOOKUP($B1479,$Q$2:$R$42,2,0),costos_sf!$D$2:$AY$99,base_minorista!$A1479,0)</f>
        <v>74726197.860775501</v>
      </c>
      <c r="H1479">
        <f>+HLOOKUP(VLOOKUP($B1479,$Q$2:$R$42,2,0),creditos_sf!$D$2:$AY$99,base_minorista!$A1479,0)</f>
        <v>0</v>
      </c>
      <c r="I1479">
        <f>+HLOOKUP(VLOOKUP($B1479,$Q$2:$R$42,2,0),creditos_sf!$D$103:$AY$200,base_minorista!$A1479,0)</f>
        <v>0</v>
      </c>
      <c r="J1479">
        <f>+HLOOKUP(VLOOKUP($B1479,$Q$2:$R$42,2,0),Costo_fondeo!$D$3:$AY$100,base_minorista!$A1479,0)</f>
        <v>3.0571521846553429</v>
      </c>
      <c r="K1479">
        <f>+HLOOKUP(VLOOKUP($B1479,$Q$2:$R$42,2,0),Costo_provisiones!$D$3:$AY$100,base_minorista!$A1479,0)</f>
        <v>2.5450306821985391</v>
      </c>
      <c r="L1479">
        <f>+HLOOKUP(VLOOKUP($B1479,$Q$2:$R$42,2,0),Morosidad_control!$D$4:$AY$101,base_minorista!$A1479,0)</f>
        <v>0</v>
      </c>
      <c r="M1479">
        <f ca="1">+OFFSET(Capital_2!$D$2,base_minorista!A1479,0)</f>
        <v>3.7289387467323043</v>
      </c>
      <c r="N1479">
        <f>+HLOOKUP(VLOOKUP($B1479,$Q$2:$R$42,2,0),costo_laboral!$E$2:$AZ$99,base_minorista!$A1479,0)</f>
        <v>0</v>
      </c>
      <c r="O1479">
        <f>+HLOOKUP(VLOOKUP($B1479,$Q$2:$R$42,2,0),Participacion2!$D$2:$AO$99,base_minorista!$A1479,0)</f>
        <v>0</v>
      </c>
    </row>
    <row r="1480" spans="1:15" ht="16.5" x14ac:dyDescent="0.3">
      <c r="A1480">
        <v>22</v>
      </c>
      <c r="B1480">
        <v>16</v>
      </c>
      <c r="C1480">
        <v>21</v>
      </c>
      <c r="D1480" s="3">
        <v>41517</v>
      </c>
      <c r="E1480" s="33">
        <v>13</v>
      </c>
      <c r="F1480">
        <v>1</v>
      </c>
      <c r="G1480">
        <f>+HLOOKUP(VLOOKUP($B1480,$Q$2:$R$42,2,0),costos_sf!$D$2:$AY$99,base_minorista!$A1480,0)</f>
        <v>59761646.765302695</v>
      </c>
      <c r="H1480">
        <f>+HLOOKUP(VLOOKUP($B1480,$Q$2:$R$42,2,0),creditos_sf!$D$2:$AY$99,base_minorista!$A1480,0)</f>
        <v>0</v>
      </c>
      <c r="I1480">
        <f>+HLOOKUP(VLOOKUP($B1480,$Q$2:$R$42,2,0),creditos_sf!$D$103:$AY$200,base_minorista!$A1480,0)</f>
        <v>0</v>
      </c>
      <c r="J1480">
        <f>+HLOOKUP(VLOOKUP($B1480,$Q$2:$R$42,2,0),Costo_fondeo!$D$3:$AY$100,base_minorista!$A1480,0)</f>
        <v>2.7207246051057781</v>
      </c>
      <c r="K1480">
        <f>+HLOOKUP(VLOOKUP($B1480,$Q$2:$R$42,2,0),Costo_provisiones!$D$3:$AY$100,base_minorista!$A1480,0)</f>
        <v>2.1778633384626209</v>
      </c>
      <c r="L1480">
        <f>+HLOOKUP(VLOOKUP($B1480,$Q$2:$R$42,2,0),Morosidad_control!$D$4:$AY$101,base_minorista!$A1480,0)</f>
        <v>0</v>
      </c>
      <c r="M1480">
        <f ca="1">+OFFSET(Capital_2!$D$2,base_minorista!A1480,0)</f>
        <v>3.6888980520732653</v>
      </c>
      <c r="N1480">
        <f>+HLOOKUP(VLOOKUP($B1480,$Q$2:$R$42,2,0),costo_laboral!$E$2:$AZ$99,base_minorista!$A1480,0)</f>
        <v>0</v>
      </c>
      <c r="O1480">
        <f>+HLOOKUP(VLOOKUP($B1480,$Q$2:$R$42,2,0),Participacion2!$D$2:$AO$99,base_minorista!$A1480,0)</f>
        <v>0</v>
      </c>
    </row>
    <row r="1481" spans="1:15" ht="16.5" x14ac:dyDescent="0.3">
      <c r="A1481">
        <v>23</v>
      </c>
      <c r="B1481">
        <v>16</v>
      </c>
      <c r="C1481">
        <v>22</v>
      </c>
      <c r="D1481" s="3">
        <v>41547</v>
      </c>
      <c r="E1481" s="33">
        <v>13</v>
      </c>
      <c r="F1481">
        <v>1</v>
      </c>
      <c r="G1481">
        <f>+HLOOKUP(VLOOKUP($B1481,$Q$2:$R$42,2,0),costos_sf!$D$2:$AY$99,base_minorista!$A1481,0)</f>
        <v>46031639.32720004</v>
      </c>
      <c r="H1481">
        <f>+HLOOKUP(VLOOKUP($B1481,$Q$2:$R$42,2,0),creditos_sf!$D$2:$AY$99,base_minorista!$A1481,0)</f>
        <v>0</v>
      </c>
      <c r="I1481">
        <f>+HLOOKUP(VLOOKUP($B1481,$Q$2:$R$42,2,0),creditos_sf!$D$103:$AY$200,base_minorista!$A1481,0)</f>
        <v>0</v>
      </c>
      <c r="J1481">
        <f>+HLOOKUP(VLOOKUP($B1481,$Q$2:$R$42,2,0),Costo_fondeo!$D$3:$AY$100,base_minorista!$A1481,0)</f>
        <v>2.3627041940368425</v>
      </c>
      <c r="K1481">
        <f>+HLOOKUP(VLOOKUP($B1481,$Q$2:$R$42,2,0),Costo_provisiones!$D$3:$AY$100,base_minorista!$A1481,0)</f>
        <v>1.8308970920642413</v>
      </c>
      <c r="L1481">
        <f>+HLOOKUP(VLOOKUP($B1481,$Q$2:$R$42,2,0),Morosidad_control!$D$4:$AY$101,base_minorista!$A1481,0)</f>
        <v>0</v>
      </c>
      <c r="M1481">
        <f ca="1">+OFFSET(Capital_2!$D$2,base_minorista!A1481,0)</f>
        <v>3.6532457928608841</v>
      </c>
      <c r="N1481">
        <f>+HLOOKUP(VLOOKUP($B1481,$Q$2:$R$42,2,0),costo_laboral!$E$2:$AZ$99,base_minorista!$A1481,0)</f>
        <v>0</v>
      </c>
      <c r="O1481">
        <f>+HLOOKUP(VLOOKUP($B1481,$Q$2:$R$42,2,0),Participacion2!$D$2:$AO$99,base_minorista!$A1481,0)</f>
        <v>0</v>
      </c>
    </row>
    <row r="1482" spans="1:15" ht="16.5" x14ac:dyDescent="0.3">
      <c r="A1482">
        <v>24</v>
      </c>
      <c r="B1482">
        <v>16</v>
      </c>
      <c r="C1482">
        <v>23</v>
      </c>
      <c r="D1482" s="3">
        <v>41578</v>
      </c>
      <c r="E1482" s="33">
        <v>13</v>
      </c>
      <c r="F1482">
        <v>1</v>
      </c>
      <c r="G1482">
        <f>+HLOOKUP(VLOOKUP($B1482,$Q$2:$R$42,2,0),costos_sf!$D$2:$AY$99,base_minorista!$A1482,0)</f>
        <v>31196197.31754018</v>
      </c>
      <c r="H1482">
        <f>+HLOOKUP(VLOOKUP($B1482,$Q$2:$R$42,2,0),creditos_sf!$D$2:$AY$99,base_minorista!$A1482,0)</f>
        <v>0</v>
      </c>
      <c r="I1482">
        <f>+HLOOKUP(VLOOKUP($B1482,$Q$2:$R$42,2,0),creditos_sf!$D$103:$AY$200,base_minorista!$A1482,0)</f>
        <v>0</v>
      </c>
      <c r="J1482">
        <f>+HLOOKUP(VLOOKUP($B1482,$Q$2:$R$42,2,0),Costo_fondeo!$D$3:$AY$100,base_minorista!$A1482,0)</f>
        <v>1.8032598469139742</v>
      </c>
      <c r="K1482">
        <f>+HLOOKUP(VLOOKUP($B1482,$Q$2:$R$42,2,0),Costo_provisiones!$D$3:$AY$100,base_minorista!$A1482,0)</f>
        <v>1.3050792473833983</v>
      </c>
      <c r="L1482">
        <f>+HLOOKUP(VLOOKUP($B1482,$Q$2:$R$42,2,0),Morosidad_control!$D$4:$AY$101,base_minorista!$A1482,0)</f>
        <v>0</v>
      </c>
      <c r="M1482">
        <f ca="1">+OFFSET(Capital_2!$D$2,base_minorista!A1482,0)</f>
        <v>3.6199379690818381</v>
      </c>
      <c r="N1482">
        <f>+HLOOKUP(VLOOKUP($B1482,$Q$2:$R$42,2,0),costo_laboral!$E$2:$AZ$99,base_minorista!$A1482,0)</f>
        <v>0</v>
      </c>
      <c r="O1482">
        <f>+HLOOKUP(VLOOKUP($B1482,$Q$2:$R$42,2,0),Participacion2!$D$2:$AO$99,base_minorista!$A1482,0)</f>
        <v>0</v>
      </c>
    </row>
    <row r="1483" spans="1:15" ht="16.5" x14ac:dyDescent="0.3">
      <c r="A1483">
        <v>25</v>
      </c>
      <c r="B1483">
        <v>16</v>
      </c>
      <c r="C1483">
        <v>24</v>
      </c>
      <c r="D1483" s="3">
        <v>41608</v>
      </c>
      <c r="E1483" s="33">
        <v>13</v>
      </c>
      <c r="F1483">
        <v>1</v>
      </c>
      <c r="G1483">
        <f>+HLOOKUP(VLOOKUP($B1483,$Q$2:$R$42,2,0),costos_sf!$D$2:$AY$99,base_minorista!$A1483,0)</f>
        <v>17151316.145609125</v>
      </c>
      <c r="H1483">
        <f>+HLOOKUP(VLOOKUP($B1483,$Q$2:$R$42,2,0),creditos_sf!$D$2:$AY$99,base_minorista!$A1483,0)</f>
        <v>0</v>
      </c>
      <c r="I1483">
        <f>+HLOOKUP(VLOOKUP($B1483,$Q$2:$R$42,2,0),creditos_sf!$D$103:$AY$200,base_minorista!$A1483,0)</f>
        <v>0</v>
      </c>
      <c r="J1483">
        <f>+HLOOKUP(VLOOKUP($B1483,$Q$2:$R$42,2,0),Costo_fondeo!$D$3:$AY$100,base_minorista!$A1483,0)</f>
        <v>1.1184947481712</v>
      </c>
      <c r="K1483">
        <f>+HLOOKUP(VLOOKUP($B1483,$Q$2:$R$42,2,0),Costo_provisiones!$D$3:$AY$100,base_minorista!$A1483,0)</f>
        <v>0.91399313399765825</v>
      </c>
      <c r="L1483">
        <f>+HLOOKUP(VLOOKUP($B1483,$Q$2:$R$42,2,0),Morosidad_control!$D$4:$AY$101,base_minorista!$A1483,0)</f>
        <v>0</v>
      </c>
      <c r="M1483">
        <f ca="1">+OFFSET(Capital_2!$D$2,base_minorista!A1483,0)</f>
        <v>3.5647933704456456</v>
      </c>
      <c r="N1483">
        <f>+HLOOKUP(VLOOKUP($B1483,$Q$2:$R$42,2,0),costo_laboral!$E$2:$AZ$99,base_minorista!$A1483,0)</f>
        <v>0</v>
      </c>
      <c r="O1483">
        <f>+HLOOKUP(VLOOKUP($B1483,$Q$2:$R$42,2,0),Participacion2!$D$2:$AO$99,base_minorista!$A1483,0)</f>
        <v>0</v>
      </c>
    </row>
    <row r="1484" spans="1:15" ht="16.5" x14ac:dyDescent="0.3">
      <c r="A1484">
        <v>26</v>
      </c>
      <c r="B1484">
        <v>16</v>
      </c>
      <c r="C1484">
        <v>25</v>
      </c>
      <c r="D1484" s="3">
        <v>41639</v>
      </c>
      <c r="E1484" s="33">
        <v>13</v>
      </c>
      <c r="F1484">
        <v>1</v>
      </c>
      <c r="G1484">
        <f>+HLOOKUP(VLOOKUP($B1484,$Q$2:$R$42,2,0),costos_sf!$D$2:$AY$99,base_minorista!$A1484,0)</f>
        <v>0</v>
      </c>
      <c r="H1484">
        <f>+HLOOKUP(VLOOKUP($B1484,$Q$2:$R$42,2,0),creditos_sf!$D$2:$AY$99,base_minorista!$A1484,0)</f>
        <v>0</v>
      </c>
      <c r="I1484">
        <f>+HLOOKUP(VLOOKUP($B1484,$Q$2:$R$42,2,0),creditos_sf!$D$103:$AY$200,base_minorista!$A1484,0)</f>
        <v>0</v>
      </c>
      <c r="J1484">
        <f>+HLOOKUP(VLOOKUP($B1484,$Q$2:$R$42,2,0),Costo_fondeo!$D$3:$AY$100,base_minorista!$A1484,0)</f>
        <v>0</v>
      </c>
      <c r="K1484">
        <f>+HLOOKUP(VLOOKUP($B1484,$Q$2:$R$42,2,0),Costo_provisiones!$D$3:$AY$100,base_minorista!$A1484,0)</f>
        <v>0</v>
      </c>
      <c r="L1484">
        <f>+HLOOKUP(VLOOKUP($B1484,$Q$2:$R$42,2,0),Morosidad_control!$D$4:$AY$101,base_minorista!$A1484,0)</f>
        <v>0</v>
      </c>
      <c r="M1484">
        <f ca="1">+OFFSET(Capital_2!$D$2,base_minorista!A1484,0)</f>
        <v>3.5095726367283766</v>
      </c>
      <c r="N1484">
        <f>+HLOOKUP(VLOOKUP($B1484,$Q$2:$R$42,2,0),costo_laboral!$E$2:$AZ$99,base_minorista!$A1484,0)</f>
        <v>0</v>
      </c>
      <c r="O1484">
        <f>+HLOOKUP(VLOOKUP($B1484,$Q$2:$R$42,2,0),Participacion2!$D$2:$AO$99,base_minorista!$A1484,0)</f>
        <v>0</v>
      </c>
    </row>
    <row r="1485" spans="1:15" ht="16.5" x14ac:dyDescent="0.3">
      <c r="A1485">
        <v>27</v>
      </c>
      <c r="B1485">
        <v>16</v>
      </c>
      <c r="C1485">
        <v>26</v>
      </c>
      <c r="D1485" s="3">
        <v>41670</v>
      </c>
      <c r="E1485" s="33">
        <v>14</v>
      </c>
      <c r="F1485">
        <v>1</v>
      </c>
      <c r="G1485">
        <f>+HLOOKUP(VLOOKUP($B1485,$Q$2:$R$42,2,0),costos_sf!$D$2:$AY$99,base_minorista!$A1485,0)</f>
        <v>-14242243.882245338</v>
      </c>
      <c r="H1485">
        <f>+HLOOKUP(VLOOKUP($B1485,$Q$2:$R$42,2,0),creditos_sf!$D$2:$AY$99,base_minorista!$A1485,0)</f>
        <v>0</v>
      </c>
      <c r="I1485">
        <f>+HLOOKUP(VLOOKUP($B1485,$Q$2:$R$42,2,0),creditos_sf!$D$103:$AY$200,base_minorista!$A1485,0)</f>
        <v>0</v>
      </c>
      <c r="J1485">
        <f>+HLOOKUP(VLOOKUP($B1485,$Q$2:$R$42,2,0),Costo_fondeo!$D$3:$AY$100,base_minorista!$A1485,0)</f>
        <v>-1.8514872670516345</v>
      </c>
      <c r="K1485">
        <f>+HLOOKUP(VLOOKUP($B1485,$Q$2:$R$42,2,0),Costo_provisiones!$D$3:$AY$100,base_minorista!$A1485,0)</f>
        <v>-0.42983809541631957</v>
      </c>
      <c r="L1485">
        <f>+HLOOKUP(VLOOKUP($B1485,$Q$2:$R$42,2,0),Morosidad_control!$D$4:$AY$101,base_minorista!$A1485,0)</f>
        <v>0</v>
      </c>
      <c r="M1485">
        <f ca="1">+OFFSET(Capital_2!$D$2,base_minorista!A1485,0)</f>
        <v>3.4442162995780268</v>
      </c>
      <c r="N1485">
        <f>+HLOOKUP(VLOOKUP($B1485,$Q$2:$R$42,2,0),costo_laboral!$E$2:$AZ$99,base_minorista!$A1485,0)</f>
        <v>0</v>
      </c>
      <c r="O1485">
        <f>+HLOOKUP(VLOOKUP($B1485,$Q$2:$R$42,2,0),Participacion2!$D$2:$AO$99,base_minorista!$A1485,0)</f>
        <v>0</v>
      </c>
    </row>
    <row r="1486" spans="1:15" ht="16.5" x14ac:dyDescent="0.3">
      <c r="A1486">
        <v>28</v>
      </c>
      <c r="B1486">
        <v>16</v>
      </c>
      <c r="C1486">
        <v>27</v>
      </c>
      <c r="D1486" s="3">
        <v>41698</v>
      </c>
      <c r="E1486" s="33">
        <v>14</v>
      </c>
      <c r="F1486">
        <v>1</v>
      </c>
      <c r="G1486">
        <f>+HLOOKUP(VLOOKUP($B1486,$Q$2:$R$42,2,0),costos_sf!$D$2:$AY$99,base_minorista!$A1486,0)</f>
        <v>-27585482.85395262</v>
      </c>
      <c r="H1486">
        <f>+HLOOKUP(VLOOKUP($B1486,$Q$2:$R$42,2,0),creditos_sf!$D$2:$AY$99,base_minorista!$A1486,0)</f>
        <v>0</v>
      </c>
      <c r="I1486">
        <f>+HLOOKUP(VLOOKUP($B1486,$Q$2:$R$42,2,0),creditos_sf!$D$103:$AY$200,base_minorista!$A1486,0)</f>
        <v>0</v>
      </c>
      <c r="J1486">
        <f>+HLOOKUP(VLOOKUP($B1486,$Q$2:$R$42,2,0),Costo_fondeo!$D$3:$AY$100,base_minorista!$A1486,0)</f>
        <v>-5.2460986935511702</v>
      </c>
      <c r="K1486">
        <f>+HLOOKUP(VLOOKUP($B1486,$Q$2:$R$42,2,0),Costo_provisiones!$D$3:$AY$100,base_minorista!$A1486,0)</f>
        <v>-0.74046540505966019</v>
      </c>
      <c r="L1486">
        <f>+HLOOKUP(VLOOKUP($B1486,$Q$2:$R$42,2,0),Morosidad_control!$D$4:$AY$101,base_minorista!$A1486,0)</f>
        <v>0</v>
      </c>
      <c r="M1486">
        <f ca="1">+OFFSET(Capital_2!$D$2,base_minorista!A1486,0)</f>
        <v>3.3651511548182853</v>
      </c>
      <c r="N1486">
        <f>+HLOOKUP(VLOOKUP($B1486,$Q$2:$R$42,2,0),costo_laboral!$E$2:$AZ$99,base_minorista!$A1486,0)</f>
        <v>0</v>
      </c>
      <c r="O1486">
        <f>+HLOOKUP(VLOOKUP($B1486,$Q$2:$R$42,2,0),Participacion2!$D$2:$AO$99,base_minorista!$A1486,0)</f>
        <v>0</v>
      </c>
    </row>
    <row r="1487" spans="1:15" ht="16.5" x14ac:dyDescent="0.3">
      <c r="A1487">
        <v>29</v>
      </c>
      <c r="B1487">
        <v>16</v>
      </c>
      <c r="C1487">
        <v>28</v>
      </c>
      <c r="D1487" s="3">
        <v>41729</v>
      </c>
      <c r="E1487" s="33">
        <v>14</v>
      </c>
      <c r="F1487">
        <v>1</v>
      </c>
      <c r="G1487">
        <f>+HLOOKUP(VLOOKUP($B1487,$Q$2:$R$42,2,0),costos_sf!$D$2:$AY$99,base_minorista!$A1487,0)</f>
        <v>-42488026.535629123</v>
      </c>
      <c r="H1487">
        <f>+HLOOKUP(VLOOKUP($B1487,$Q$2:$R$42,2,0),creditos_sf!$D$2:$AY$99,base_minorista!$A1487,0)</f>
        <v>0</v>
      </c>
      <c r="I1487">
        <f>+HLOOKUP(VLOOKUP($B1487,$Q$2:$R$42,2,0),creditos_sf!$D$103:$AY$200,base_minorista!$A1487,0)</f>
        <v>0</v>
      </c>
      <c r="J1487">
        <f>+HLOOKUP(VLOOKUP($B1487,$Q$2:$R$42,2,0),Costo_fondeo!$D$3:$AY$100,base_minorista!$A1487,0)</f>
        <v>-15.981793798178206</v>
      </c>
      <c r="K1487">
        <f>+HLOOKUP(VLOOKUP($B1487,$Q$2:$R$42,2,0),Costo_provisiones!$D$3:$AY$100,base_minorista!$A1487,0)</f>
        <v>-1.2481313618855163</v>
      </c>
      <c r="L1487">
        <f>+HLOOKUP(VLOOKUP($B1487,$Q$2:$R$42,2,0),Morosidad_control!$D$4:$AY$101,base_minorista!$A1487,0)</f>
        <v>0</v>
      </c>
      <c r="M1487">
        <f ca="1">+OFFSET(Capital_2!$D$2,base_minorista!A1487,0)</f>
        <v>3.2958556767962262</v>
      </c>
      <c r="N1487">
        <f>+HLOOKUP(VLOOKUP($B1487,$Q$2:$R$42,2,0),costo_laboral!$E$2:$AZ$99,base_minorista!$A1487,0)</f>
        <v>0</v>
      </c>
      <c r="O1487">
        <f>+HLOOKUP(VLOOKUP($B1487,$Q$2:$R$42,2,0),Participacion2!$D$2:$AO$99,base_minorista!$A1487,0)</f>
        <v>0</v>
      </c>
    </row>
    <row r="1488" spans="1:15" ht="16.5" x14ac:dyDescent="0.3">
      <c r="A1488">
        <v>30</v>
      </c>
      <c r="B1488">
        <v>16</v>
      </c>
      <c r="C1488">
        <v>29</v>
      </c>
      <c r="D1488" s="3">
        <v>41759</v>
      </c>
      <c r="E1488" s="33">
        <v>14</v>
      </c>
      <c r="F1488">
        <v>1</v>
      </c>
      <c r="G1488">
        <f>+HLOOKUP(VLOOKUP($B1488,$Q$2:$R$42,2,0),costos_sf!$D$2:$AY$99,base_minorista!$A1488,0)</f>
        <v>-56906750.375986353</v>
      </c>
      <c r="H1488">
        <f>+HLOOKUP(VLOOKUP($B1488,$Q$2:$R$42,2,0),creditos_sf!$D$2:$AY$99,base_minorista!$A1488,0)</f>
        <v>0</v>
      </c>
      <c r="I1488">
        <f>+HLOOKUP(VLOOKUP($B1488,$Q$2:$R$42,2,0),creditos_sf!$D$103:$AY$200,base_minorista!$A1488,0)</f>
        <v>0</v>
      </c>
      <c r="J1488">
        <f>+HLOOKUP(VLOOKUP($B1488,$Q$2:$R$42,2,0),Costo_fondeo!$D$3:$AY$100,base_minorista!$A1488,0)</f>
        <v>0</v>
      </c>
      <c r="K1488">
        <f>+HLOOKUP(VLOOKUP($B1488,$Q$2:$R$42,2,0),Costo_provisiones!$D$3:$AY$100,base_minorista!$A1488,0)</f>
        <v>0</v>
      </c>
      <c r="L1488">
        <f>+HLOOKUP(VLOOKUP($B1488,$Q$2:$R$42,2,0),Morosidad_control!$D$4:$AY$101,base_minorista!$A1488,0)</f>
        <v>0</v>
      </c>
      <c r="M1488">
        <f ca="1">+OFFSET(Capital_2!$D$2,base_minorista!A1488,0)</f>
        <v>3.2437779376973728</v>
      </c>
      <c r="N1488">
        <f>+HLOOKUP(VLOOKUP($B1488,$Q$2:$R$42,2,0),costo_laboral!$E$2:$AZ$99,base_minorista!$A1488,0)</f>
        <v>0</v>
      </c>
      <c r="O1488">
        <f>+HLOOKUP(VLOOKUP($B1488,$Q$2:$R$42,2,0),Participacion2!$D$2:$AO$99,base_minorista!$A1488,0)</f>
        <v>0</v>
      </c>
    </row>
    <row r="1489" spans="1:15" ht="16.5" x14ac:dyDescent="0.3">
      <c r="A1489">
        <v>31</v>
      </c>
      <c r="B1489">
        <v>16</v>
      </c>
      <c r="C1489">
        <v>30</v>
      </c>
      <c r="D1489" s="3">
        <v>41790</v>
      </c>
      <c r="E1489" s="33">
        <v>14</v>
      </c>
      <c r="F1489">
        <v>1</v>
      </c>
      <c r="G1489">
        <f>+HLOOKUP(VLOOKUP($B1489,$Q$2:$R$42,2,0),costos_sf!$D$2:$AY$99,base_minorista!$A1489,0)</f>
        <v>0</v>
      </c>
      <c r="H1489">
        <f>+HLOOKUP(VLOOKUP($B1489,$Q$2:$R$42,2,0),creditos_sf!$D$2:$AY$99,base_minorista!$A1489,0)</f>
        <v>0</v>
      </c>
      <c r="I1489">
        <f>+HLOOKUP(VLOOKUP($B1489,$Q$2:$R$42,2,0),creditos_sf!$D$103:$AY$200,base_minorista!$A1489,0)</f>
        <v>0</v>
      </c>
      <c r="J1489">
        <f>+HLOOKUP(VLOOKUP($B1489,$Q$2:$R$42,2,0),Costo_fondeo!$D$3:$AY$100,base_minorista!$A1489,0)</f>
        <v>0</v>
      </c>
      <c r="K1489">
        <f>+HLOOKUP(VLOOKUP($B1489,$Q$2:$R$42,2,0),Costo_provisiones!$D$3:$AY$100,base_minorista!$A1489,0)</f>
        <v>0</v>
      </c>
      <c r="L1489">
        <f>+HLOOKUP(VLOOKUP($B1489,$Q$2:$R$42,2,0),Morosidad_control!$D$4:$AY$101,base_minorista!$A1489,0)</f>
        <v>0</v>
      </c>
      <c r="M1489">
        <f ca="1">+OFFSET(Capital_2!$D$2,base_minorista!A1489,0)</f>
        <v>3.2095324879825831</v>
      </c>
      <c r="N1489">
        <f>+HLOOKUP(VLOOKUP($B1489,$Q$2:$R$42,2,0),costo_laboral!$E$2:$AZ$99,base_minorista!$A1489,0)</f>
        <v>0</v>
      </c>
      <c r="O1489">
        <f>+HLOOKUP(VLOOKUP($B1489,$Q$2:$R$42,2,0),Participacion2!$D$2:$AO$99,base_minorista!$A1489,0)</f>
        <v>0</v>
      </c>
    </row>
    <row r="1490" spans="1:15" ht="16.5" x14ac:dyDescent="0.3">
      <c r="A1490">
        <v>32</v>
      </c>
      <c r="B1490">
        <v>16</v>
      </c>
      <c r="C1490">
        <v>31</v>
      </c>
      <c r="D1490" s="3">
        <v>41820</v>
      </c>
      <c r="E1490" s="33">
        <v>14</v>
      </c>
      <c r="F1490">
        <v>1</v>
      </c>
      <c r="G1490">
        <f>+HLOOKUP(VLOOKUP($B1490,$Q$2:$R$42,2,0),costos_sf!$D$2:$AY$99,base_minorista!$A1490,0)</f>
        <v>0</v>
      </c>
      <c r="H1490">
        <f>+HLOOKUP(VLOOKUP($B1490,$Q$2:$R$42,2,0),creditos_sf!$D$2:$AY$99,base_minorista!$A1490,0)</f>
        <v>0</v>
      </c>
      <c r="I1490">
        <f>+HLOOKUP(VLOOKUP($B1490,$Q$2:$R$42,2,0),creditos_sf!$D$103:$AY$200,base_minorista!$A1490,0)</f>
        <v>0</v>
      </c>
      <c r="J1490">
        <f>+HLOOKUP(VLOOKUP($B1490,$Q$2:$R$42,2,0),Costo_fondeo!$D$3:$AY$100,base_minorista!$A1490,0)</f>
        <v>0</v>
      </c>
      <c r="K1490">
        <f>+HLOOKUP(VLOOKUP($B1490,$Q$2:$R$42,2,0),Costo_provisiones!$D$3:$AY$100,base_minorista!$A1490,0)</f>
        <v>0</v>
      </c>
      <c r="L1490">
        <f>+HLOOKUP(VLOOKUP($B1490,$Q$2:$R$42,2,0),Morosidad_control!$D$4:$AY$101,base_minorista!$A1490,0)</f>
        <v>0</v>
      </c>
      <c r="M1490">
        <f ca="1">+OFFSET(Capital_2!$D$2,base_minorista!A1490,0)</f>
        <v>3.1850428382831848</v>
      </c>
      <c r="N1490">
        <f>+HLOOKUP(VLOOKUP($B1490,$Q$2:$R$42,2,0),costo_laboral!$E$2:$AZ$99,base_minorista!$A1490,0)</f>
        <v>0</v>
      </c>
      <c r="O1490">
        <f>+HLOOKUP(VLOOKUP($B1490,$Q$2:$R$42,2,0),Participacion2!$D$2:$AO$99,base_minorista!$A1490,0)</f>
        <v>0</v>
      </c>
    </row>
    <row r="1491" spans="1:15" ht="16.5" x14ac:dyDescent="0.3">
      <c r="A1491">
        <v>33</v>
      </c>
      <c r="B1491">
        <v>16</v>
      </c>
      <c r="C1491">
        <v>32</v>
      </c>
      <c r="D1491" s="3">
        <v>41851</v>
      </c>
      <c r="E1491" s="33">
        <v>14</v>
      </c>
      <c r="F1491">
        <v>1</v>
      </c>
      <c r="G1491">
        <f>+HLOOKUP(VLOOKUP($B1491,$Q$2:$R$42,2,0),costos_sf!$D$2:$AY$99,base_minorista!$A1491,0)</f>
        <v>0</v>
      </c>
      <c r="H1491">
        <f>+HLOOKUP(VLOOKUP($B1491,$Q$2:$R$42,2,0),creditos_sf!$D$2:$AY$99,base_minorista!$A1491,0)</f>
        <v>0</v>
      </c>
      <c r="I1491">
        <f>+HLOOKUP(VLOOKUP($B1491,$Q$2:$R$42,2,0),creditos_sf!$D$103:$AY$200,base_minorista!$A1491,0)</f>
        <v>0</v>
      </c>
      <c r="J1491">
        <f>+HLOOKUP(VLOOKUP($B1491,$Q$2:$R$42,2,0),Costo_fondeo!$D$3:$AY$100,base_minorista!$A1491,0)</f>
        <v>0</v>
      </c>
      <c r="K1491">
        <f>+HLOOKUP(VLOOKUP($B1491,$Q$2:$R$42,2,0),Costo_provisiones!$D$3:$AY$100,base_minorista!$A1491,0)</f>
        <v>0</v>
      </c>
      <c r="L1491">
        <f>+HLOOKUP(VLOOKUP($B1491,$Q$2:$R$42,2,0),Morosidad_control!$D$4:$AY$101,base_minorista!$A1491,0)</f>
        <v>0</v>
      </c>
      <c r="M1491">
        <f ca="1">+OFFSET(Capital_2!$D$2,base_minorista!A1491,0)</f>
        <v>3.1704105350092515</v>
      </c>
      <c r="N1491">
        <f>+HLOOKUP(VLOOKUP($B1491,$Q$2:$R$42,2,0),costo_laboral!$E$2:$AZ$99,base_minorista!$A1491,0)</f>
        <v>0</v>
      </c>
      <c r="O1491">
        <f>+HLOOKUP(VLOOKUP($B1491,$Q$2:$R$42,2,0),Participacion2!$D$2:$AO$99,base_minorista!$A1491,0)</f>
        <v>0</v>
      </c>
    </row>
    <row r="1492" spans="1:15" ht="16.5" x14ac:dyDescent="0.3">
      <c r="A1492">
        <v>34</v>
      </c>
      <c r="B1492">
        <v>16</v>
      </c>
      <c r="C1492">
        <v>33</v>
      </c>
      <c r="D1492" s="3">
        <v>41882</v>
      </c>
      <c r="E1492" s="33">
        <v>14</v>
      </c>
      <c r="F1492">
        <v>1</v>
      </c>
      <c r="G1492">
        <f>+HLOOKUP(VLOOKUP($B1492,$Q$2:$R$42,2,0),costos_sf!$D$2:$AY$99,base_minorista!$A1492,0)</f>
        <v>0</v>
      </c>
      <c r="H1492">
        <f>+HLOOKUP(VLOOKUP($B1492,$Q$2:$R$42,2,0),creditos_sf!$D$2:$AY$99,base_minorista!$A1492,0)</f>
        <v>0</v>
      </c>
      <c r="I1492">
        <f>+HLOOKUP(VLOOKUP($B1492,$Q$2:$R$42,2,0),creditos_sf!$D$103:$AY$200,base_minorista!$A1492,0)</f>
        <v>0</v>
      </c>
      <c r="J1492">
        <f>+HLOOKUP(VLOOKUP($B1492,$Q$2:$R$42,2,0),Costo_fondeo!$D$3:$AY$100,base_minorista!$A1492,0)</f>
        <v>0</v>
      </c>
      <c r="K1492">
        <f>+HLOOKUP(VLOOKUP($B1492,$Q$2:$R$42,2,0),Costo_provisiones!$D$3:$AY$100,base_minorista!$A1492,0)</f>
        <v>0</v>
      </c>
      <c r="L1492">
        <f>+HLOOKUP(VLOOKUP($B1492,$Q$2:$R$42,2,0),Morosidad_control!$D$4:$AY$101,base_minorista!$A1492,0)</f>
        <v>0</v>
      </c>
      <c r="M1492">
        <f ca="1">+OFFSET(Capital_2!$D$2,base_minorista!A1492,0)</f>
        <v>3.1468414088192862</v>
      </c>
      <c r="N1492">
        <f>+HLOOKUP(VLOOKUP($B1492,$Q$2:$R$42,2,0),costo_laboral!$E$2:$AZ$99,base_minorista!$A1492,0)</f>
        <v>0</v>
      </c>
      <c r="O1492">
        <f>+HLOOKUP(VLOOKUP($B1492,$Q$2:$R$42,2,0),Participacion2!$D$2:$AO$99,base_minorista!$A1492,0)</f>
        <v>0</v>
      </c>
    </row>
    <row r="1493" spans="1:15" ht="16.5" x14ac:dyDescent="0.3">
      <c r="A1493">
        <v>35</v>
      </c>
      <c r="B1493">
        <v>16</v>
      </c>
      <c r="C1493">
        <v>34</v>
      </c>
      <c r="D1493" s="3">
        <v>41912</v>
      </c>
      <c r="E1493" s="33">
        <v>14</v>
      </c>
      <c r="F1493">
        <v>1</v>
      </c>
      <c r="G1493">
        <f>+HLOOKUP(VLOOKUP($B1493,$Q$2:$R$42,2,0),costos_sf!$D$2:$AY$99,base_minorista!$A1493,0)</f>
        <v>0</v>
      </c>
      <c r="H1493">
        <f>+HLOOKUP(VLOOKUP($B1493,$Q$2:$R$42,2,0),creditos_sf!$D$2:$AY$99,base_minorista!$A1493,0)</f>
        <v>0</v>
      </c>
      <c r="I1493">
        <f>+HLOOKUP(VLOOKUP($B1493,$Q$2:$R$42,2,0),creditos_sf!$D$103:$AY$200,base_minorista!$A1493,0)</f>
        <v>0</v>
      </c>
      <c r="J1493">
        <f>+HLOOKUP(VLOOKUP($B1493,$Q$2:$R$42,2,0),Costo_fondeo!$D$3:$AY$100,base_minorista!$A1493,0)</f>
        <v>0</v>
      </c>
      <c r="K1493">
        <f>+HLOOKUP(VLOOKUP($B1493,$Q$2:$R$42,2,0),Costo_provisiones!$D$3:$AY$100,base_minorista!$A1493,0)</f>
        <v>0</v>
      </c>
      <c r="L1493">
        <f>+HLOOKUP(VLOOKUP($B1493,$Q$2:$R$42,2,0),Morosidad_control!$D$4:$AY$101,base_minorista!$A1493,0)</f>
        <v>0</v>
      </c>
      <c r="M1493">
        <f ca="1">+OFFSET(Capital_2!$D$2,base_minorista!A1493,0)</f>
        <v>3.1301745437504462</v>
      </c>
      <c r="N1493">
        <f>+HLOOKUP(VLOOKUP($B1493,$Q$2:$R$42,2,0),costo_laboral!$E$2:$AZ$99,base_minorista!$A1493,0)</f>
        <v>0</v>
      </c>
      <c r="O1493">
        <f>+HLOOKUP(VLOOKUP($B1493,$Q$2:$R$42,2,0),Participacion2!$D$2:$AO$99,base_minorista!$A1493,0)</f>
        <v>0</v>
      </c>
    </row>
    <row r="1494" spans="1:15" ht="16.5" x14ac:dyDescent="0.3">
      <c r="A1494">
        <v>36</v>
      </c>
      <c r="B1494">
        <v>16</v>
      </c>
      <c r="C1494">
        <v>35</v>
      </c>
      <c r="D1494" s="3">
        <v>41943</v>
      </c>
      <c r="E1494" s="33">
        <v>14</v>
      </c>
      <c r="F1494">
        <v>1</v>
      </c>
      <c r="G1494">
        <f>+HLOOKUP(VLOOKUP($B1494,$Q$2:$R$42,2,0),costos_sf!$D$2:$AY$99,base_minorista!$A1494,0)</f>
        <v>0</v>
      </c>
      <c r="H1494">
        <f>+HLOOKUP(VLOOKUP($B1494,$Q$2:$R$42,2,0),creditos_sf!$D$2:$AY$99,base_minorista!$A1494,0)</f>
        <v>0</v>
      </c>
      <c r="I1494">
        <f>+HLOOKUP(VLOOKUP($B1494,$Q$2:$R$42,2,0),creditos_sf!$D$103:$AY$200,base_minorista!$A1494,0)</f>
        <v>0</v>
      </c>
      <c r="J1494">
        <f>+HLOOKUP(VLOOKUP($B1494,$Q$2:$R$42,2,0),Costo_fondeo!$D$3:$AY$100,base_minorista!$A1494,0)</f>
        <v>0</v>
      </c>
      <c r="K1494">
        <f>+HLOOKUP(VLOOKUP($B1494,$Q$2:$R$42,2,0),Costo_provisiones!$D$3:$AY$100,base_minorista!$A1494,0)</f>
        <v>0</v>
      </c>
      <c r="L1494">
        <f>+HLOOKUP(VLOOKUP($B1494,$Q$2:$R$42,2,0),Morosidad_control!$D$4:$AY$101,base_minorista!$A1494,0)</f>
        <v>0</v>
      </c>
      <c r="M1494">
        <f ca="1">+OFFSET(Capital_2!$D$2,base_minorista!A1494,0)</f>
        <v>3.1052199516205063</v>
      </c>
      <c r="N1494">
        <f>+HLOOKUP(VLOOKUP($B1494,$Q$2:$R$42,2,0),costo_laboral!$E$2:$AZ$99,base_minorista!$A1494,0)</f>
        <v>0</v>
      </c>
      <c r="O1494">
        <f>+HLOOKUP(VLOOKUP($B1494,$Q$2:$R$42,2,0),Participacion2!$D$2:$AO$99,base_minorista!$A1494,0)</f>
        <v>0</v>
      </c>
    </row>
    <row r="1495" spans="1:15" ht="16.5" x14ac:dyDescent="0.3">
      <c r="A1495">
        <v>37</v>
      </c>
      <c r="B1495">
        <v>16</v>
      </c>
      <c r="C1495">
        <v>36</v>
      </c>
      <c r="D1495" s="3">
        <v>41973</v>
      </c>
      <c r="E1495" s="33">
        <v>14</v>
      </c>
      <c r="F1495">
        <v>1</v>
      </c>
      <c r="G1495">
        <f>+HLOOKUP(VLOOKUP($B1495,$Q$2:$R$42,2,0),costos_sf!$D$2:$AY$99,base_minorista!$A1495,0)</f>
        <v>0</v>
      </c>
      <c r="H1495">
        <f>+HLOOKUP(VLOOKUP($B1495,$Q$2:$R$42,2,0),creditos_sf!$D$2:$AY$99,base_minorista!$A1495,0)</f>
        <v>0</v>
      </c>
      <c r="I1495">
        <f>+HLOOKUP(VLOOKUP($B1495,$Q$2:$R$42,2,0),creditos_sf!$D$103:$AY$200,base_minorista!$A1495,0)</f>
        <v>0</v>
      </c>
      <c r="J1495">
        <f>+HLOOKUP(VLOOKUP($B1495,$Q$2:$R$42,2,0),Costo_fondeo!$D$3:$AY$100,base_minorista!$A1495,0)</f>
        <v>0</v>
      </c>
      <c r="K1495">
        <f>+HLOOKUP(VLOOKUP($B1495,$Q$2:$R$42,2,0),Costo_provisiones!$D$3:$AY$100,base_minorista!$A1495,0)</f>
        <v>0</v>
      </c>
      <c r="L1495">
        <f>+HLOOKUP(VLOOKUP($B1495,$Q$2:$R$42,2,0),Morosidad_control!$D$4:$AY$101,base_minorista!$A1495,0)</f>
        <v>0</v>
      </c>
      <c r="M1495">
        <f ca="1">+OFFSET(Capital_2!$D$2,base_minorista!A1495,0)</f>
        <v>3.0886044861742721</v>
      </c>
      <c r="N1495">
        <f>+HLOOKUP(VLOOKUP($B1495,$Q$2:$R$42,2,0),costo_laboral!$E$2:$AZ$99,base_minorista!$A1495,0)</f>
        <v>0</v>
      </c>
      <c r="O1495">
        <f>+HLOOKUP(VLOOKUP($B1495,$Q$2:$R$42,2,0),Participacion2!$D$2:$AO$99,base_minorista!$A1495,0)</f>
        <v>0</v>
      </c>
    </row>
    <row r="1496" spans="1:15" ht="16.5" x14ac:dyDescent="0.3">
      <c r="A1496">
        <v>38</v>
      </c>
      <c r="B1496">
        <v>16</v>
      </c>
      <c r="C1496">
        <v>37</v>
      </c>
      <c r="D1496" s="3">
        <v>42004</v>
      </c>
      <c r="E1496" s="33">
        <v>14</v>
      </c>
      <c r="F1496">
        <v>1</v>
      </c>
      <c r="G1496">
        <f>+HLOOKUP(VLOOKUP($B1496,$Q$2:$R$42,2,0),costos_sf!$D$2:$AY$99,base_minorista!$A1496,0)</f>
        <v>0</v>
      </c>
      <c r="H1496">
        <f>+HLOOKUP(VLOOKUP($B1496,$Q$2:$R$42,2,0),creditos_sf!$D$2:$AY$99,base_minorista!$A1496,0)</f>
        <v>0</v>
      </c>
      <c r="I1496">
        <f>+HLOOKUP(VLOOKUP($B1496,$Q$2:$R$42,2,0),creditos_sf!$D$103:$AY$200,base_minorista!$A1496,0)</f>
        <v>0</v>
      </c>
      <c r="J1496">
        <f>+HLOOKUP(VLOOKUP($B1496,$Q$2:$R$42,2,0),Costo_fondeo!$D$3:$AY$100,base_minorista!$A1496,0)</f>
        <v>0</v>
      </c>
      <c r="K1496">
        <f>+HLOOKUP(VLOOKUP($B1496,$Q$2:$R$42,2,0),Costo_provisiones!$D$3:$AY$100,base_minorista!$A1496,0)</f>
        <v>0</v>
      </c>
      <c r="L1496">
        <f>+HLOOKUP(VLOOKUP($B1496,$Q$2:$R$42,2,0),Morosidad_control!$D$4:$AY$101,base_minorista!$A1496,0)</f>
        <v>0</v>
      </c>
      <c r="M1496">
        <f ca="1">+OFFSET(Capital_2!$D$2,base_minorista!A1496,0)</f>
        <v>3.0772625191593428</v>
      </c>
      <c r="N1496">
        <f>+HLOOKUP(VLOOKUP($B1496,$Q$2:$R$42,2,0),costo_laboral!$E$2:$AZ$99,base_minorista!$A1496,0)</f>
        <v>0</v>
      </c>
      <c r="O1496">
        <f>+HLOOKUP(VLOOKUP($B1496,$Q$2:$R$42,2,0),Participacion2!$D$2:$AO$99,base_minorista!$A1496,0)</f>
        <v>0</v>
      </c>
    </row>
    <row r="1497" spans="1:15" ht="16.5" x14ac:dyDescent="0.3">
      <c r="A1497">
        <v>39</v>
      </c>
      <c r="B1497">
        <v>16</v>
      </c>
      <c r="C1497">
        <v>38</v>
      </c>
      <c r="D1497" s="3">
        <v>42035</v>
      </c>
      <c r="E1497" s="33">
        <v>15</v>
      </c>
      <c r="F1497">
        <v>1</v>
      </c>
      <c r="G1497">
        <f>+HLOOKUP(VLOOKUP($B1497,$Q$2:$R$42,2,0),costos_sf!$D$2:$AY$99,base_minorista!$A1497,0)</f>
        <v>0</v>
      </c>
      <c r="H1497">
        <f>+HLOOKUP(VLOOKUP($B1497,$Q$2:$R$42,2,0),creditos_sf!$D$2:$AY$99,base_minorista!$A1497,0)</f>
        <v>0</v>
      </c>
      <c r="I1497">
        <f>+HLOOKUP(VLOOKUP($B1497,$Q$2:$R$42,2,0),creditos_sf!$D$103:$AY$200,base_minorista!$A1497,0)</f>
        <v>0</v>
      </c>
      <c r="J1497">
        <f>+HLOOKUP(VLOOKUP($B1497,$Q$2:$R$42,2,0),Costo_fondeo!$D$3:$AY$100,base_minorista!$A1497,0)</f>
        <v>0</v>
      </c>
      <c r="K1497">
        <f>+HLOOKUP(VLOOKUP($B1497,$Q$2:$R$42,2,0),Costo_provisiones!$D$3:$AY$100,base_minorista!$A1497,0)</f>
        <v>0</v>
      </c>
      <c r="L1497">
        <f>+HLOOKUP(VLOOKUP($B1497,$Q$2:$R$42,2,0),Morosidad_control!$D$4:$AY$101,base_minorista!$A1497,0)</f>
        <v>0</v>
      </c>
      <c r="M1497">
        <f ca="1">+OFFSET(Capital_2!$D$2,base_minorista!A1497,0)</f>
        <v>3.0663026726799725</v>
      </c>
      <c r="N1497">
        <f>+HLOOKUP(VLOOKUP($B1497,$Q$2:$R$42,2,0),costo_laboral!$E$2:$AZ$99,base_minorista!$A1497,0)</f>
        <v>0</v>
      </c>
      <c r="O1497">
        <f>+HLOOKUP(VLOOKUP($B1497,$Q$2:$R$42,2,0),Participacion2!$D$2:$AO$99,base_minorista!$A1497,0)</f>
        <v>0</v>
      </c>
    </row>
    <row r="1498" spans="1:15" ht="16.5" x14ac:dyDescent="0.3">
      <c r="A1498">
        <v>40</v>
      </c>
      <c r="B1498">
        <v>16</v>
      </c>
      <c r="C1498">
        <v>39</v>
      </c>
      <c r="D1498" s="3">
        <v>42063</v>
      </c>
      <c r="E1498" s="33">
        <v>15</v>
      </c>
      <c r="F1498">
        <v>1</v>
      </c>
      <c r="G1498">
        <f>+HLOOKUP(VLOOKUP($B1498,$Q$2:$R$42,2,0),costos_sf!$D$2:$AY$99,base_minorista!$A1498,0)</f>
        <v>0</v>
      </c>
      <c r="H1498">
        <f>+HLOOKUP(VLOOKUP($B1498,$Q$2:$R$42,2,0),creditos_sf!$D$2:$AY$99,base_minorista!$A1498,0)</f>
        <v>0</v>
      </c>
      <c r="I1498">
        <f>+HLOOKUP(VLOOKUP($B1498,$Q$2:$R$42,2,0),creditos_sf!$D$103:$AY$200,base_minorista!$A1498,0)</f>
        <v>0</v>
      </c>
      <c r="J1498">
        <f>+HLOOKUP(VLOOKUP($B1498,$Q$2:$R$42,2,0),Costo_fondeo!$D$3:$AY$100,base_minorista!$A1498,0)</f>
        <v>0</v>
      </c>
      <c r="K1498">
        <f>+HLOOKUP(VLOOKUP($B1498,$Q$2:$R$42,2,0),Costo_provisiones!$D$3:$AY$100,base_minorista!$A1498,0)</f>
        <v>0</v>
      </c>
      <c r="L1498">
        <f>+HLOOKUP(VLOOKUP($B1498,$Q$2:$R$42,2,0),Morosidad_control!$D$4:$AY$101,base_minorista!$A1498,0)</f>
        <v>0</v>
      </c>
      <c r="M1498">
        <f ca="1">+OFFSET(Capital_2!$D$2,base_minorista!A1498,0)</f>
        <v>3.049096647123327</v>
      </c>
      <c r="N1498">
        <f>+HLOOKUP(VLOOKUP($B1498,$Q$2:$R$42,2,0),costo_laboral!$E$2:$AZ$99,base_minorista!$A1498,0)</f>
        <v>0</v>
      </c>
      <c r="O1498">
        <f>+HLOOKUP(VLOOKUP($B1498,$Q$2:$R$42,2,0),Participacion2!$D$2:$AO$99,base_minorista!$A1498,0)</f>
        <v>0</v>
      </c>
    </row>
    <row r="1499" spans="1:15" ht="16.5" x14ac:dyDescent="0.3">
      <c r="A1499">
        <v>41</v>
      </c>
      <c r="B1499">
        <v>16</v>
      </c>
      <c r="C1499">
        <v>40</v>
      </c>
      <c r="D1499" s="3">
        <v>42094</v>
      </c>
      <c r="E1499" s="33">
        <v>15</v>
      </c>
      <c r="F1499">
        <v>1</v>
      </c>
      <c r="G1499">
        <f>+HLOOKUP(VLOOKUP($B1499,$Q$2:$R$42,2,0),costos_sf!$D$2:$AY$99,base_minorista!$A1499,0)</f>
        <v>0</v>
      </c>
      <c r="H1499">
        <f>+HLOOKUP(VLOOKUP($B1499,$Q$2:$R$42,2,0),creditos_sf!$D$2:$AY$99,base_minorista!$A1499,0)</f>
        <v>0</v>
      </c>
      <c r="I1499">
        <f>+HLOOKUP(VLOOKUP($B1499,$Q$2:$R$42,2,0),creditos_sf!$D$103:$AY$200,base_minorista!$A1499,0)</f>
        <v>0</v>
      </c>
      <c r="J1499">
        <f>+HLOOKUP(VLOOKUP($B1499,$Q$2:$R$42,2,0),Costo_fondeo!$D$3:$AY$100,base_minorista!$A1499,0)</f>
        <v>0</v>
      </c>
      <c r="K1499">
        <f>+HLOOKUP(VLOOKUP($B1499,$Q$2:$R$42,2,0),Costo_provisiones!$D$3:$AY$100,base_minorista!$A1499,0)</f>
        <v>0</v>
      </c>
      <c r="L1499">
        <f>+HLOOKUP(VLOOKUP($B1499,$Q$2:$R$42,2,0),Morosidad_control!$D$4:$AY$101,base_minorista!$A1499,0)</f>
        <v>0</v>
      </c>
      <c r="M1499">
        <f ca="1">+OFFSET(Capital_2!$D$2,base_minorista!A1499,0)</f>
        <v>3.0217281587138265</v>
      </c>
      <c r="N1499">
        <f>+HLOOKUP(VLOOKUP($B1499,$Q$2:$R$42,2,0),costo_laboral!$E$2:$AZ$99,base_minorista!$A1499,0)</f>
        <v>0</v>
      </c>
      <c r="O1499">
        <f>+HLOOKUP(VLOOKUP($B1499,$Q$2:$R$42,2,0),Participacion2!$D$2:$AO$99,base_minorista!$A1499,0)</f>
        <v>0</v>
      </c>
    </row>
    <row r="1500" spans="1:15" ht="16.5" x14ac:dyDescent="0.3">
      <c r="A1500">
        <v>42</v>
      </c>
      <c r="B1500">
        <v>16</v>
      </c>
      <c r="C1500">
        <v>41</v>
      </c>
      <c r="D1500" s="3">
        <v>42124</v>
      </c>
      <c r="E1500" s="33">
        <v>15</v>
      </c>
      <c r="F1500">
        <v>1</v>
      </c>
      <c r="G1500">
        <f>+HLOOKUP(VLOOKUP($B1500,$Q$2:$R$42,2,0),costos_sf!$D$2:$AY$99,base_minorista!$A1500,0)</f>
        <v>0</v>
      </c>
      <c r="H1500">
        <f>+HLOOKUP(VLOOKUP($B1500,$Q$2:$R$42,2,0),creditos_sf!$D$2:$AY$99,base_minorista!$A1500,0)</f>
        <v>0</v>
      </c>
      <c r="I1500">
        <f>+HLOOKUP(VLOOKUP($B1500,$Q$2:$R$42,2,0),creditos_sf!$D$103:$AY$200,base_minorista!$A1500,0)</f>
        <v>0</v>
      </c>
      <c r="J1500">
        <f>+HLOOKUP(VLOOKUP($B1500,$Q$2:$R$42,2,0),Costo_fondeo!$D$3:$AY$100,base_minorista!$A1500,0)</f>
        <v>0</v>
      </c>
      <c r="K1500">
        <f>+HLOOKUP(VLOOKUP($B1500,$Q$2:$R$42,2,0),Costo_provisiones!$D$3:$AY$100,base_minorista!$A1500,0)</f>
        <v>0</v>
      </c>
      <c r="L1500">
        <f>+HLOOKUP(VLOOKUP($B1500,$Q$2:$R$42,2,0),Morosidad_control!$D$4:$AY$101,base_minorista!$A1500,0)</f>
        <v>0</v>
      </c>
      <c r="M1500">
        <f ca="1">+OFFSET(Capital_2!$D$2,base_minorista!A1500,0)</f>
        <v>3.0029222612045556</v>
      </c>
      <c r="N1500">
        <f>+HLOOKUP(VLOOKUP($B1500,$Q$2:$R$42,2,0),costo_laboral!$E$2:$AZ$99,base_minorista!$A1500,0)</f>
        <v>0</v>
      </c>
      <c r="O1500">
        <f>+HLOOKUP(VLOOKUP($B1500,$Q$2:$R$42,2,0),Participacion2!$D$2:$AO$99,base_minorista!$A1500,0)</f>
        <v>0</v>
      </c>
    </row>
    <row r="1501" spans="1:15" ht="16.5" x14ac:dyDescent="0.3">
      <c r="A1501">
        <v>43</v>
      </c>
      <c r="B1501">
        <v>16</v>
      </c>
      <c r="C1501">
        <v>42</v>
      </c>
      <c r="D1501" s="3">
        <v>42155</v>
      </c>
      <c r="E1501" s="33">
        <v>15</v>
      </c>
      <c r="F1501">
        <v>1</v>
      </c>
      <c r="G1501">
        <f>+HLOOKUP(VLOOKUP($B1501,$Q$2:$R$42,2,0),costos_sf!$D$2:$AY$99,base_minorista!$A1501,0)</f>
        <v>0</v>
      </c>
      <c r="H1501">
        <f>+HLOOKUP(VLOOKUP($B1501,$Q$2:$R$42,2,0),creditos_sf!$D$2:$AY$99,base_minorista!$A1501,0)</f>
        <v>0</v>
      </c>
      <c r="I1501">
        <f>+HLOOKUP(VLOOKUP($B1501,$Q$2:$R$42,2,0),creditos_sf!$D$103:$AY$200,base_minorista!$A1501,0)</f>
        <v>0</v>
      </c>
      <c r="J1501">
        <f>+HLOOKUP(VLOOKUP($B1501,$Q$2:$R$42,2,0),Costo_fondeo!$D$3:$AY$100,base_minorista!$A1501,0)</f>
        <v>0</v>
      </c>
      <c r="K1501">
        <f>+HLOOKUP(VLOOKUP($B1501,$Q$2:$R$42,2,0),Costo_provisiones!$D$3:$AY$100,base_minorista!$A1501,0)</f>
        <v>0</v>
      </c>
      <c r="L1501">
        <f>+HLOOKUP(VLOOKUP($B1501,$Q$2:$R$42,2,0),Morosidad_control!$D$4:$AY$101,base_minorista!$A1501,0)</f>
        <v>0</v>
      </c>
      <c r="M1501">
        <f ca="1">+OFFSET(Capital_2!$D$2,base_minorista!A1501,0)</f>
        <v>2.9913163210576634</v>
      </c>
      <c r="N1501">
        <f>+HLOOKUP(VLOOKUP($B1501,$Q$2:$R$42,2,0),costo_laboral!$E$2:$AZ$99,base_minorista!$A1501,0)</f>
        <v>0</v>
      </c>
      <c r="O1501">
        <f>+HLOOKUP(VLOOKUP($B1501,$Q$2:$R$42,2,0),Participacion2!$D$2:$AO$99,base_minorista!$A1501,0)</f>
        <v>0</v>
      </c>
    </row>
    <row r="1502" spans="1:15" ht="16.5" x14ac:dyDescent="0.3">
      <c r="A1502">
        <v>44</v>
      </c>
      <c r="B1502">
        <v>16</v>
      </c>
      <c r="C1502">
        <v>43</v>
      </c>
      <c r="D1502" s="3">
        <v>42185</v>
      </c>
      <c r="E1502" s="33">
        <v>15</v>
      </c>
      <c r="F1502">
        <v>1</v>
      </c>
      <c r="G1502">
        <f>+HLOOKUP(VLOOKUP($B1502,$Q$2:$R$42,2,0),costos_sf!$D$2:$AY$99,base_minorista!$A1502,0)</f>
        <v>0</v>
      </c>
      <c r="H1502">
        <f>+HLOOKUP(VLOOKUP($B1502,$Q$2:$R$42,2,0),creditos_sf!$D$2:$AY$99,base_minorista!$A1502,0)</f>
        <v>0</v>
      </c>
      <c r="I1502">
        <f>+HLOOKUP(VLOOKUP($B1502,$Q$2:$R$42,2,0),creditos_sf!$D$103:$AY$200,base_minorista!$A1502,0)</f>
        <v>0</v>
      </c>
      <c r="J1502">
        <f>+HLOOKUP(VLOOKUP($B1502,$Q$2:$R$42,2,0),Costo_fondeo!$D$3:$AY$100,base_minorista!$A1502,0)</f>
        <v>0</v>
      </c>
      <c r="K1502">
        <f>+HLOOKUP(VLOOKUP($B1502,$Q$2:$R$42,2,0),Costo_provisiones!$D$3:$AY$100,base_minorista!$A1502,0)</f>
        <v>0</v>
      </c>
      <c r="L1502">
        <f>+HLOOKUP(VLOOKUP($B1502,$Q$2:$R$42,2,0),Morosidad_control!$D$4:$AY$101,base_minorista!$A1502,0)</f>
        <v>0</v>
      </c>
      <c r="M1502">
        <f ca="1">+OFFSET(Capital_2!$D$2,base_minorista!A1502,0)</f>
        <v>2.9626797769382383</v>
      </c>
      <c r="N1502">
        <f>+HLOOKUP(VLOOKUP($B1502,$Q$2:$R$42,2,0),costo_laboral!$E$2:$AZ$99,base_minorista!$A1502,0)</f>
        <v>0</v>
      </c>
      <c r="O1502">
        <f>+HLOOKUP(VLOOKUP($B1502,$Q$2:$R$42,2,0),Participacion2!$D$2:$AO$99,base_minorista!$A1502,0)</f>
        <v>0</v>
      </c>
    </row>
    <row r="1503" spans="1:15" ht="16.5" x14ac:dyDescent="0.3">
      <c r="A1503">
        <v>45</v>
      </c>
      <c r="B1503">
        <v>16</v>
      </c>
      <c r="C1503">
        <v>44</v>
      </c>
      <c r="D1503" s="3">
        <v>42216</v>
      </c>
      <c r="E1503" s="33">
        <v>15</v>
      </c>
      <c r="F1503">
        <v>1</v>
      </c>
      <c r="G1503">
        <f>+HLOOKUP(VLOOKUP($B1503,$Q$2:$R$42,2,0),costos_sf!$D$2:$AY$99,base_minorista!$A1503,0)</f>
        <v>0</v>
      </c>
      <c r="H1503">
        <f>+HLOOKUP(VLOOKUP($B1503,$Q$2:$R$42,2,0),creditos_sf!$D$2:$AY$99,base_minorista!$A1503,0)</f>
        <v>0</v>
      </c>
      <c r="I1503">
        <f>+HLOOKUP(VLOOKUP($B1503,$Q$2:$R$42,2,0),creditos_sf!$D$103:$AY$200,base_minorista!$A1503,0)</f>
        <v>0</v>
      </c>
      <c r="J1503">
        <f>+HLOOKUP(VLOOKUP($B1503,$Q$2:$R$42,2,0),Costo_fondeo!$D$3:$AY$100,base_minorista!$A1503,0)</f>
        <v>0</v>
      </c>
      <c r="K1503">
        <f>+HLOOKUP(VLOOKUP($B1503,$Q$2:$R$42,2,0),Costo_provisiones!$D$3:$AY$100,base_minorista!$A1503,0)</f>
        <v>0</v>
      </c>
      <c r="L1503">
        <f>+HLOOKUP(VLOOKUP($B1503,$Q$2:$R$42,2,0),Morosidad_control!$D$4:$AY$101,base_minorista!$A1503,0)</f>
        <v>0</v>
      </c>
      <c r="M1503">
        <f ca="1">+OFFSET(Capital_2!$D$2,base_minorista!A1503,0)</f>
        <v>2.9172838879084302</v>
      </c>
      <c r="N1503">
        <f>+HLOOKUP(VLOOKUP($B1503,$Q$2:$R$42,2,0),costo_laboral!$E$2:$AZ$99,base_minorista!$A1503,0)</f>
        <v>0</v>
      </c>
      <c r="O1503">
        <f>+HLOOKUP(VLOOKUP($B1503,$Q$2:$R$42,2,0),Participacion2!$D$2:$AO$99,base_minorista!$A1503,0)</f>
        <v>0</v>
      </c>
    </row>
    <row r="1504" spans="1:15" ht="16.5" x14ac:dyDescent="0.3">
      <c r="A1504">
        <v>46</v>
      </c>
      <c r="B1504">
        <v>16</v>
      </c>
      <c r="C1504">
        <v>45</v>
      </c>
      <c r="D1504" s="3">
        <v>42247</v>
      </c>
      <c r="E1504" s="33">
        <v>15</v>
      </c>
      <c r="F1504">
        <v>1</v>
      </c>
      <c r="G1504">
        <f>+HLOOKUP(VLOOKUP($B1504,$Q$2:$R$42,2,0),costos_sf!$D$2:$AY$99,base_minorista!$A1504,0)</f>
        <v>0</v>
      </c>
      <c r="H1504">
        <f>+HLOOKUP(VLOOKUP($B1504,$Q$2:$R$42,2,0),creditos_sf!$D$2:$AY$99,base_minorista!$A1504,0)</f>
        <v>0</v>
      </c>
      <c r="I1504">
        <f>+HLOOKUP(VLOOKUP($B1504,$Q$2:$R$42,2,0),creditos_sf!$D$103:$AY$200,base_minorista!$A1504,0)</f>
        <v>0</v>
      </c>
      <c r="J1504">
        <f>+HLOOKUP(VLOOKUP($B1504,$Q$2:$R$42,2,0),Costo_fondeo!$D$3:$AY$100,base_minorista!$A1504,0)</f>
        <v>0</v>
      </c>
      <c r="K1504">
        <f>+HLOOKUP(VLOOKUP($B1504,$Q$2:$R$42,2,0),Costo_provisiones!$D$3:$AY$100,base_minorista!$A1504,0)</f>
        <v>0</v>
      </c>
      <c r="L1504">
        <f>+HLOOKUP(VLOOKUP($B1504,$Q$2:$R$42,2,0),Morosidad_control!$D$4:$AY$101,base_minorista!$A1504,0)</f>
        <v>0</v>
      </c>
      <c r="M1504">
        <f ca="1">+OFFSET(Capital_2!$D$2,base_minorista!A1504,0)</f>
        <v>2.8874106541141011</v>
      </c>
      <c r="N1504">
        <f>+HLOOKUP(VLOOKUP($B1504,$Q$2:$R$42,2,0),costo_laboral!$E$2:$AZ$99,base_minorista!$A1504,0)</f>
        <v>0</v>
      </c>
      <c r="O1504">
        <f>+HLOOKUP(VLOOKUP($B1504,$Q$2:$R$42,2,0),Participacion2!$D$2:$AO$99,base_minorista!$A1504,0)</f>
        <v>0</v>
      </c>
    </row>
    <row r="1505" spans="1:15" ht="16.5" x14ac:dyDescent="0.3">
      <c r="A1505">
        <v>47</v>
      </c>
      <c r="B1505">
        <v>16</v>
      </c>
      <c r="C1505">
        <v>46</v>
      </c>
      <c r="D1505" s="3">
        <v>42277</v>
      </c>
      <c r="E1505" s="33">
        <v>15</v>
      </c>
      <c r="F1505">
        <v>1</v>
      </c>
      <c r="G1505">
        <f>+HLOOKUP(VLOOKUP($B1505,$Q$2:$R$42,2,0),costos_sf!$D$2:$AY$99,base_minorista!$A1505,0)</f>
        <v>0</v>
      </c>
      <c r="H1505">
        <f>+HLOOKUP(VLOOKUP($B1505,$Q$2:$R$42,2,0),creditos_sf!$D$2:$AY$99,base_minorista!$A1505,0)</f>
        <v>0</v>
      </c>
      <c r="I1505">
        <f>+HLOOKUP(VLOOKUP($B1505,$Q$2:$R$42,2,0),creditos_sf!$D$103:$AY$200,base_minorista!$A1505,0)</f>
        <v>0</v>
      </c>
      <c r="J1505">
        <f>+HLOOKUP(VLOOKUP($B1505,$Q$2:$R$42,2,0),Costo_fondeo!$D$3:$AY$100,base_minorista!$A1505,0)</f>
        <v>0</v>
      </c>
      <c r="K1505">
        <f>+HLOOKUP(VLOOKUP($B1505,$Q$2:$R$42,2,0),Costo_provisiones!$D$3:$AY$100,base_minorista!$A1505,0)</f>
        <v>0</v>
      </c>
      <c r="L1505">
        <f>+HLOOKUP(VLOOKUP($B1505,$Q$2:$R$42,2,0),Morosidad_control!$D$4:$AY$101,base_minorista!$A1505,0)</f>
        <v>0</v>
      </c>
      <c r="M1505">
        <f ca="1">+OFFSET(Capital_2!$D$2,base_minorista!A1505,0)</f>
        <v>2.8604428107092303</v>
      </c>
      <c r="N1505">
        <f>+HLOOKUP(VLOOKUP($B1505,$Q$2:$R$42,2,0),costo_laboral!$E$2:$AZ$99,base_minorista!$A1505,0)</f>
        <v>0</v>
      </c>
      <c r="O1505">
        <f>+HLOOKUP(VLOOKUP($B1505,$Q$2:$R$42,2,0),Participacion2!$D$2:$AO$99,base_minorista!$A1505,0)</f>
        <v>0</v>
      </c>
    </row>
    <row r="1506" spans="1:15" ht="16.5" x14ac:dyDescent="0.3">
      <c r="A1506">
        <v>48</v>
      </c>
      <c r="B1506">
        <v>16</v>
      </c>
      <c r="C1506">
        <v>47</v>
      </c>
      <c r="D1506" s="3">
        <v>42308</v>
      </c>
      <c r="E1506" s="33">
        <v>15</v>
      </c>
      <c r="F1506">
        <v>1</v>
      </c>
      <c r="G1506">
        <f>+HLOOKUP(VLOOKUP($B1506,$Q$2:$R$42,2,0),costos_sf!$D$2:$AY$99,base_minorista!$A1506,0)</f>
        <v>0</v>
      </c>
      <c r="H1506">
        <f>+HLOOKUP(VLOOKUP($B1506,$Q$2:$R$42,2,0),creditos_sf!$D$2:$AY$99,base_minorista!$A1506,0)</f>
        <v>0</v>
      </c>
      <c r="I1506">
        <f>+HLOOKUP(VLOOKUP($B1506,$Q$2:$R$42,2,0),creditos_sf!$D$103:$AY$200,base_minorista!$A1506,0)</f>
        <v>0</v>
      </c>
      <c r="J1506">
        <f>+HLOOKUP(VLOOKUP($B1506,$Q$2:$R$42,2,0),Costo_fondeo!$D$3:$AY$100,base_minorista!$A1506,0)</f>
        <v>0</v>
      </c>
      <c r="K1506">
        <f>+HLOOKUP(VLOOKUP($B1506,$Q$2:$R$42,2,0),Costo_provisiones!$D$3:$AY$100,base_minorista!$A1506,0)</f>
        <v>0</v>
      </c>
      <c r="L1506">
        <f>+HLOOKUP(VLOOKUP($B1506,$Q$2:$R$42,2,0),Morosidad_control!$D$4:$AY$101,base_minorista!$A1506,0)</f>
        <v>0</v>
      </c>
      <c r="M1506">
        <f ca="1">+OFFSET(Capital_2!$D$2,base_minorista!A1506,0)</f>
        <v>2.8360712606451561</v>
      </c>
      <c r="N1506">
        <f>+HLOOKUP(VLOOKUP($B1506,$Q$2:$R$42,2,0),costo_laboral!$E$2:$AZ$99,base_minorista!$A1506,0)</f>
        <v>0</v>
      </c>
      <c r="O1506">
        <f>+HLOOKUP(VLOOKUP($B1506,$Q$2:$R$42,2,0),Participacion2!$D$2:$AO$99,base_minorista!$A1506,0)</f>
        <v>0</v>
      </c>
    </row>
    <row r="1507" spans="1:15" ht="16.5" x14ac:dyDescent="0.3">
      <c r="A1507">
        <v>49</v>
      </c>
      <c r="B1507">
        <v>16</v>
      </c>
      <c r="C1507">
        <v>48</v>
      </c>
      <c r="D1507" s="3">
        <v>42338</v>
      </c>
      <c r="E1507" s="33">
        <v>15</v>
      </c>
      <c r="F1507">
        <v>1</v>
      </c>
      <c r="G1507">
        <f>+HLOOKUP(VLOOKUP($B1507,$Q$2:$R$42,2,0),costos_sf!$D$2:$AY$99,base_minorista!$A1507,0)</f>
        <v>0</v>
      </c>
      <c r="H1507">
        <f>+HLOOKUP(VLOOKUP($B1507,$Q$2:$R$42,2,0),creditos_sf!$D$2:$AY$99,base_minorista!$A1507,0)</f>
        <v>0</v>
      </c>
      <c r="I1507">
        <f>+HLOOKUP(VLOOKUP($B1507,$Q$2:$R$42,2,0),creditos_sf!$D$103:$AY$200,base_minorista!$A1507,0)</f>
        <v>0</v>
      </c>
      <c r="J1507">
        <f>+HLOOKUP(VLOOKUP($B1507,$Q$2:$R$42,2,0),Costo_fondeo!$D$3:$AY$100,base_minorista!$A1507,0)</f>
        <v>0</v>
      </c>
      <c r="K1507">
        <f>+HLOOKUP(VLOOKUP($B1507,$Q$2:$R$42,2,0),Costo_provisiones!$D$3:$AY$100,base_minorista!$A1507,0)</f>
        <v>0</v>
      </c>
      <c r="L1507">
        <f>+HLOOKUP(VLOOKUP($B1507,$Q$2:$R$42,2,0),Morosidad_control!$D$4:$AY$101,base_minorista!$A1507,0)</f>
        <v>0</v>
      </c>
      <c r="M1507">
        <f ca="1">+OFFSET(Capital_2!$D$2,base_minorista!A1507,0)</f>
        <v>2.8102228331623054</v>
      </c>
      <c r="N1507">
        <f>+HLOOKUP(VLOOKUP($B1507,$Q$2:$R$42,2,0),costo_laboral!$E$2:$AZ$99,base_minorista!$A1507,0)</f>
        <v>0</v>
      </c>
      <c r="O1507">
        <f>+HLOOKUP(VLOOKUP($B1507,$Q$2:$R$42,2,0),Participacion2!$D$2:$AO$99,base_minorista!$A1507,0)</f>
        <v>0</v>
      </c>
    </row>
    <row r="1508" spans="1:15" ht="16.5" x14ac:dyDescent="0.3">
      <c r="A1508">
        <v>50</v>
      </c>
      <c r="B1508">
        <v>16</v>
      </c>
      <c r="C1508">
        <v>49</v>
      </c>
      <c r="D1508" s="3">
        <v>42369</v>
      </c>
      <c r="E1508" s="33">
        <v>15</v>
      </c>
      <c r="F1508">
        <v>1</v>
      </c>
      <c r="G1508">
        <f>+HLOOKUP(VLOOKUP($B1508,$Q$2:$R$42,2,0),costos_sf!$D$2:$AY$99,base_minorista!$A1508,0)</f>
        <v>0</v>
      </c>
      <c r="H1508">
        <f>+HLOOKUP(VLOOKUP($B1508,$Q$2:$R$42,2,0),creditos_sf!$D$2:$AY$99,base_minorista!$A1508,0)</f>
        <v>0</v>
      </c>
      <c r="I1508">
        <f>+HLOOKUP(VLOOKUP($B1508,$Q$2:$R$42,2,0),creditos_sf!$D$103:$AY$200,base_minorista!$A1508,0)</f>
        <v>0</v>
      </c>
      <c r="J1508">
        <f>+HLOOKUP(VLOOKUP($B1508,$Q$2:$R$42,2,0),Costo_fondeo!$D$3:$AY$100,base_minorista!$A1508,0)</f>
        <v>0</v>
      </c>
      <c r="K1508">
        <f>+HLOOKUP(VLOOKUP($B1508,$Q$2:$R$42,2,0),Costo_provisiones!$D$3:$AY$100,base_minorista!$A1508,0)</f>
        <v>0</v>
      </c>
      <c r="L1508">
        <f>+HLOOKUP(VLOOKUP($B1508,$Q$2:$R$42,2,0),Morosidad_control!$D$4:$AY$101,base_minorista!$A1508,0)</f>
        <v>0</v>
      </c>
      <c r="M1508">
        <f ca="1">+OFFSET(Capital_2!$D$2,base_minorista!A1508,0)</f>
        <v>2.789179696006852</v>
      </c>
      <c r="N1508">
        <f>+HLOOKUP(VLOOKUP($B1508,$Q$2:$R$42,2,0),costo_laboral!$E$2:$AZ$99,base_minorista!$A1508,0)</f>
        <v>0</v>
      </c>
      <c r="O1508">
        <f>+HLOOKUP(VLOOKUP($B1508,$Q$2:$R$42,2,0),Participacion2!$D$2:$AO$99,base_minorista!$A1508,0)</f>
        <v>0</v>
      </c>
    </row>
    <row r="1509" spans="1:15" ht="16.5" x14ac:dyDescent="0.3">
      <c r="A1509">
        <v>51</v>
      </c>
      <c r="B1509">
        <v>16</v>
      </c>
      <c r="C1509">
        <v>50</v>
      </c>
      <c r="D1509" s="3">
        <v>42400</v>
      </c>
      <c r="E1509" s="33">
        <v>16</v>
      </c>
      <c r="F1509">
        <v>1</v>
      </c>
      <c r="G1509">
        <f>+HLOOKUP(VLOOKUP($B1509,$Q$2:$R$42,2,0),costos_sf!$D$2:$AY$99,base_minorista!$A1509,0)</f>
        <v>0</v>
      </c>
      <c r="H1509">
        <f>+HLOOKUP(VLOOKUP($B1509,$Q$2:$R$42,2,0),creditos_sf!$D$2:$AY$99,base_minorista!$A1509,0)</f>
        <v>0</v>
      </c>
      <c r="I1509">
        <f>+HLOOKUP(VLOOKUP($B1509,$Q$2:$R$42,2,0),creditos_sf!$D$103:$AY$200,base_minorista!$A1509,0)</f>
        <v>0</v>
      </c>
      <c r="J1509">
        <f>+HLOOKUP(VLOOKUP($B1509,$Q$2:$R$42,2,0),Costo_fondeo!$D$3:$AY$100,base_minorista!$A1509,0)</f>
        <v>0</v>
      </c>
      <c r="K1509">
        <f>+HLOOKUP(VLOOKUP($B1509,$Q$2:$R$42,2,0),Costo_provisiones!$D$3:$AY$100,base_minorista!$A1509,0)</f>
        <v>0</v>
      </c>
      <c r="L1509">
        <f>+HLOOKUP(VLOOKUP($B1509,$Q$2:$R$42,2,0),Morosidad_control!$D$4:$AY$101,base_minorista!$A1509,0)</f>
        <v>0</v>
      </c>
      <c r="M1509">
        <f ca="1">+OFFSET(Capital_2!$D$2,base_minorista!A1509,0)</f>
        <v>2.7880675647391326</v>
      </c>
      <c r="N1509">
        <f>+HLOOKUP(VLOOKUP($B1509,$Q$2:$R$42,2,0),costo_laboral!$E$2:$AZ$99,base_minorista!$A1509,0)</f>
        <v>0</v>
      </c>
      <c r="O1509">
        <f>+HLOOKUP(VLOOKUP($B1509,$Q$2:$R$42,2,0),Participacion2!$D$2:$AO$99,base_minorista!$A1509,0)</f>
        <v>0</v>
      </c>
    </row>
    <row r="1510" spans="1:15" ht="16.5" x14ac:dyDescent="0.3">
      <c r="A1510">
        <v>52</v>
      </c>
      <c r="B1510">
        <v>16</v>
      </c>
      <c r="C1510">
        <v>51</v>
      </c>
      <c r="D1510" s="3">
        <v>42429</v>
      </c>
      <c r="E1510" s="33">
        <v>16</v>
      </c>
      <c r="F1510">
        <v>1</v>
      </c>
      <c r="G1510">
        <f>+HLOOKUP(VLOOKUP($B1510,$Q$2:$R$42,2,0),costos_sf!$D$2:$AY$99,base_minorista!$A1510,0)</f>
        <v>0</v>
      </c>
      <c r="H1510">
        <f>+HLOOKUP(VLOOKUP($B1510,$Q$2:$R$42,2,0),creditos_sf!$D$2:$AY$99,base_minorista!$A1510,0)</f>
        <v>0</v>
      </c>
      <c r="I1510">
        <f>+HLOOKUP(VLOOKUP($B1510,$Q$2:$R$42,2,0),creditos_sf!$D$103:$AY$200,base_minorista!$A1510,0)</f>
        <v>0</v>
      </c>
      <c r="J1510">
        <f>+HLOOKUP(VLOOKUP($B1510,$Q$2:$R$42,2,0),Costo_fondeo!$D$3:$AY$100,base_minorista!$A1510,0)</f>
        <v>0</v>
      </c>
      <c r="K1510">
        <f>+HLOOKUP(VLOOKUP($B1510,$Q$2:$R$42,2,0),Costo_provisiones!$D$3:$AY$100,base_minorista!$A1510,0)</f>
        <v>0</v>
      </c>
      <c r="L1510">
        <f>+HLOOKUP(VLOOKUP($B1510,$Q$2:$R$42,2,0),Morosidad_control!$D$4:$AY$101,base_minorista!$A1510,0)</f>
        <v>0</v>
      </c>
      <c r="M1510">
        <f ca="1">+OFFSET(Capital_2!$D$2,base_minorista!A1510,0)</f>
        <v>2.8101212764635846</v>
      </c>
      <c r="N1510">
        <f>+HLOOKUP(VLOOKUP($B1510,$Q$2:$R$42,2,0),costo_laboral!$E$2:$AZ$99,base_minorista!$A1510,0)</f>
        <v>0</v>
      </c>
      <c r="O1510">
        <f>+HLOOKUP(VLOOKUP($B1510,$Q$2:$R$42,2,0),Participacion2!$D$2:$AO$99,base_minorista!$A1510,0)</f>
        <v>0</v>
      </c>
    </row>
    <row r="1511" spans="1:15" ht="16.5" x14ac:dyDescent="0.3">
      <c r="A1511">
        <v>53</v>
      </c>
      <c r="B1511">
        <v>16</v>
      </c>
      <c r="C1511">
        <v>52</v>
      </c>
      <c r="D1511" s="3">
        <v>42460</v>
      </c>
      <c r="E1511" s="33">
        <v>16</v>
      </c>
      <c r="F1511">
        <v>1</v>
      </c>
      <c r="G1511">
        <f>+HLOOKUP(VLOOKUP($B1511,$Q$2:$R$42,2,0),costos_sf!$D$2:$AY$99,base_minorista!$A1511,0)</f>
        <v>0</v>
      </c>
      <c r="H1511">
        <f>+HLOOKUP(VLOOKUP($B1511,$Q$2:$R$42,2,0),creditos_sf!$D$2:$AY$99,base_minorista!$A1511,0)</f>
        <v>0</v>
      </c>
      <c r="I1511">
        <f>+HLOOKUP(VLOOKUP($B1511,$Q$2:$R$42,2,0),creditos_sf!$D$103:$AY$200,base_minorista!$A1511,0)</f>
        <v>0</v>
      </c>
      <c r="J1511">
        <f>+HLOOKUP(VLOOKUP($B1511,$Q$2:$R$42,2,0),Costo_fondeo!$D$3:$AY$100,base_minorista!$A1511,0)</f>
        <v>0</v>
      </c>
      <c r="K1511">
        <f>+HLOOKUP(VLOOKUP($B1511,$Q$2:$R$42,2,0),Costo_provisiones!$D$3:$AY$100,base_minorista!$A1511,0)</f>
        <v>0</v>
      </c>
      <c r="L1511">
        <f>+HLOOKUP(VLOOKUP($B1511,$Q$2:$R$42,2,0),Morosidad_control!$D$4:$AY$101,base_minorista!$A1511,0)</f>
        <v>0</v>
      </c>
      <c r="M1511">
        <f ca="1">+OFFSET(Capital_2!$D$2,base_minorista!A1511,0)</f>
        <v>2.8489018213335102</v>
      </c>
      <c r="N1511">
        <f>+HLOOKUP(VLOOKUP($B1511,$Q$2:$R$42,2,0),costo_laboral!$E$2:$AZ$99,base_minorista!$A1511,0)</f>
        <v>0</v>
      </c>
      <c r="O1511">
        <f>+HLOOKUP(VLOOKUP($B1511,$Q$2:$R$42,2,0),Participacion2!$D$2:$AO$99,base_minorista!$A1511,0)</f>
        <v>0</v>
      </c>
    </row>
    <row r="1512" spans="1:15" ht="16.5" x14ac:dyDescent="0.3">
      <c r="A1512">
        <v>54</v>
      </c>
      <c r="B1512">
        <v>16</v>
      </c>
      <c r="C1512">
        <v>53</v>
      </c>
      <c r="D1512" s="3">
        <v>42490</v>
      </c>
      <c r="E1512" s="33">
        <v>16</v>
      </c>
      <c r="F1512">
        <v>1</v>
      </c>
      <c r="G1512">
        <f>+HLOOKUP(VLOOKUP($B1512,$Q$2:$R$42,2,0),costos_sf!$D$2:$AY$99,base_minorista!$A1512,0)</f>
        <v>0</v>
      </c>
      <c r="H1512">
        <f>+HLOOKUP(VLOOKUP($B1512,$Q$2:$R$42,2,0),creditos_sf!$D$2:$AY$99,base_minorista!$A1512,0)</f>
        <v>0</v>
      </c>
      <c r="I1512">
        <f>+HLOOKUP(VLOOKUP($B1512,$Q$2:$R$42,2,0),creditos_sf!$D$103:$AY$200,base_minorista!$A1512,0)</f>
        <v>0</v>
      </c>
      <c r="J1512">
        <f>+HLOOKUP(VLOOKUP($B1512,$Q$2:$R$42,2,0),Costo_fondeo!$D$3:$AY$100,base_minorista!$A1512,0)</f>
        <v>0</v>
      </c>
      <c r="K1512">
        <f>+HLOOKUP(VLOOKUP($B1512,$Q$2:$R$42,2,0),Costo_provisiones!$D$3:$AY$100,base_minorista!$A1512,0)</f>
        <v>0</v>
      </c>
      <c r="L1512">
        <f>+HLOOKUP(VLOOKUP($B1512,$Q$2:$R$42,2,0),Morosidad_control!$D$4:$AY$101,base_minorista!$A1512,0)</f>
        <v>0</v>
      </c>
      <c r="M1512">
        <f ca="1">+OFFSET(Capital_2!$D$2,base_minorista!A1512,0)</f>
        <v>2.8814923639740782</v>
      </c>
      <c r="N1512">
        <f>+HLOOKUP(VLOOKUP($B1512,$Q$2:$R$42,2,0),costo_laboral!$E$2:$AZ$99,base_minorista!$A1512,0)</f>
        <v>0</v>
      </c>
      <c r="O1512">
        <f>+HLOOKUP(VLOOKUP($B1512,$Q$2:$R$42,2,0),Participacion2!$D$2:$AO$99,base_minorista!$A1512,0)</f>
        <v>0</v>
      </c>
    </row>
    <row r="1513" spans="1:15" ht="16.5" x14ac:dyDescent="0.3">
      <c r="A1513">
        <v>55</v>
      </c>
      <c r="B1513">
        <v>16</v>
      </c>
      <c r="C1513">
        <v>54</v>
      </c>
      <c r="D1513" s="3">
        <v>42521</v>
      </c>
      <c r="E1513" s="33">
        <v>16</v>
      </c>
      <c r="F1513">
        <v>1</v>
      </c>
      <c r="G1513">
        <f>+HLOOKUP(VLOOKUP($B1513,$Q$2:$R$42,2,0),costos_sf!$D$2:$AY$99,base_minorista!$A1513,0)</f>
        <v>0</v>
      </c>
      <c r="H1513">
        <f>+HLOOKUP(VLOOKUP($B1513,$Q$2:$R$42,2,0),creditos_sf!$D$2:$AY$99,base_minorista!$A1513,0)</f>
        <v>0</v>
      </c>
      <c r="I1513">
        <f>+HLOOKUP(VLOOKUP($B1513,$Q$2:$R$42,2,0),creditos_sf!$D$103:$AY$200,base_minorista!$A1513,0)</f>
        <v>0</v>
      </c>
      <c r="J1513">
        <f>+HLOOKUP(VLOOKUP($B1513,$Q$2:$R$42,2,0),Costo_fondeo!$D$3:$AY$100,base_minorista!$A1513,0)</f>
        <v>0</v>
      </c>
      <c r="K1513">
        <f>+HLOOKUP(VLOOKUP($B1513,$Q$2:$R$42,2,0),Costo_provisiones!$D$3:$AY$100,base_minorista!$A1513,0)</f>
        <v>0</v>
      </c>
      <c r="L1513">
        <f>+HLOOKUP(VLOOKUP($B1513,$Q$2:$R$42,2,0),Morosidad_control!$D$4:$AY$101,base_minorista!$A1513,0)</f>
        <v>0</v>
      </c>
      <c r="M1513">
        <f ca="1">+OFFSET(Capital_2!$D$2,base_minorista!A1513,0)</f>
        <v>2.9184975362021124</v>
      </c>
      <c r="N1513">
        <f>+HLOOKUP(VLOOKUP($B1513,$Q$2:$R$42,2,0),costo_laboral!$E$2:$AZ$99,base_minorista!$A1513,0)</f>
        <v>0</v>
      </c>
      <c r="O1513">
        <f>+HLOOKUP(VLOOKUP($B1513,$Q$2:$R$42,2,0),Participacion2!$D$2:$AO$99,base_minorista!$A1513,0)</f>
        <v>0</v>
      </c>
    </row>
    <row r="1514" spans="1:15" ht="16.5" x14ac:dyDescent="0.3">
      <c r="A1514">
        <v>56</v>
      </c>
      <c r="B1514">
        <v>16</v>
      </c>
      <c r="C1514">
        <v>55</v>
      </c>
      <c r="D1514" s="3">
        <v>42551</v>
      </c>
      <c r="E1514" s="33">
        <v>16</v>
      </c>
      <c r="F1514">
        <v>1</v>
      </c>
      <c r="G1514">
        <f>+HLOOKUP(VLOOKUP($B1514,$Q$2:$R$42,2,0),costos_sf!$D$2:$AY$99,base_minorista!$A1514,0)</f>
        <v>0</v>
      </c>
      <c r="H1514">
        <f>+HLOOKUP(VLOOKUP($B1514,$Q$2:$R$42,2,0),creditos_sf!$D$2:$AY$99,base_minorista!$A1514,0)</f>
        <v>0</v>
      </c>
      <c r="I1514">
        <f>+HLOOKUP(VLOOKUP($B1514,$Q$2:$R$42,2,0),creditos_sf!$D$103:$AY$200,base_minorista!$A1514,0)</f>
        <v>0</v>
      </c>
      <c r="J1514">
        <f>+HLOOKUP(VLOOKUP($B1514,$Q$2:$R$42,2,0),Costo_fondeo!$D$3:$AY$100,base_minorista!$A1514,0)</f>
        <v>0</v>
      </c>
      <c r="K1514">
        <f>+HLOOKUP(VLOOKUP($B1514,$Q$2:$R$42,2,0),Costo_provisiones!$D$3:$AY$100,base_minorista!$A1514,0)</f>
        <v>0</v>
      </c>
      <c r="L1514">
        <f>+HLOOKUP(VLOOKUP($B1514,$Q$2:$R$42,2,0),Morosidad_control!$D$4:$AY$101,base_minorista!$A1514,0)</f>
        <v>0</v>
      </c>
      <c r="M1514">
        <f ca="1">+OFFSET(Capital_2!$D$2,base_minorista!A1514,0)</f>
        <v>2.9650713359667673</v>
      </c>
      <c r="N1514">
        <f>+HLOOKUP(VLOOKUP($B1514,$Q$2:$R$42,2,0),costo_laboral!$E$2:$AZ$99,base_minorista!$A1514,0)</f>
        <v>0</v>
      </c>
      <c r="O1514">
        <f>+HLOOKUP(VLOOKUP($B1514,$Q$2:$R$42,2,0),Participacion2!$D$2:$AO$99,base_minorista!$A1514,0)</f>
        <v>0</v>
      </c>
    </row>
    <row r="1515" spans="1:15" ht="16.5" x14ac:dyDescent="0.3">
      <c r="A1515">
        <v>57</v>
      </c>
      <c r="B1515">
        <v>16</v>
      </c>
      <c r="C1515">
        <v>56</v>
      </c>
      <c r="D1515" s="3">
        <v>42582</v>
      </c>
      <c r="E1515" s="33">
        <v>16</v>
      </c>
      <c r="F1515">
        <v>1</v>
      </c>
      <c r="G1515">
        <f>+HLOOKUP(VLOOKUP($B1515,$Q$2:$R$42,2,0),costos_sf!$D$2:$AY$99,base_minorista!$A1515,0)</f>
        <v>0</v>
      </c>
      <c r="H1515">
        <f>+HLOOKUP(VLOOKUP($B1515,$Q$2:$R$42,2,0),creditos_sf!$D$2:$AY$99,base_minorista!$A1515,0)</f>
        <v>0</v>
      </c>
      <c r="I1515">
        <f>+HLOOKUP(VLOOKUP($B1515,$Q$2:$R$42,2,0),creditos_sf!$D$103:$AY$200,base_minorista!$A1515,0)</f>
        <v>0</v>
      </c>
      <c r="J1515">
        <f>+HLOOKUP(VLOOKUP($B1515,$Q$2:$R$42,2,0),Costo_fondeo!$D$3:$AY$100,base_minorista!$A1515,0)</f>
        <v>0</v>
      </c>
      <c r="K1515">
        <f>+HLOOKUP(VLOOKUP($B1515,$Q$2:$R$42,2,0),Costo_provisiones!$D$3:$AY$100,base_minorista!$A1515,0)</f>
        <v>0</v>
      </c>
      <c r="L1515">
        <f>+HLOOKUP(VLOOKUP($B1515,$Q$2:$R$42,2,0),Morosidad_control!$D$4:$AY$101,base_minorista!$A1515,0)</f>
        <v>0</v>
      </c>
      <c r="M1515">
        <f ca="1">+OFFSET(Capital_2!$D$2,base_minorista!A1515,0)</f>
        <v>3.0367322920898565</v>
      </c>
      <c r="N1515">
        <f>+HLOOKUP(VLOOKUP($B1515,$Q$2:$R$42,2,0),costo_laboral!$E$2:$AZ$99,base_minorista!$A1515,0)</f>
        <v>0</v>
      </c>
      <c r="O1515">
        <f>+HLOOKUP(VLOOKUP($B1515,$Q$2:$R$42,2,0),Participacion2!$D$2:$AO$99,base_minorista!$A1515,0)</f>
        <v>0</v>
      </c>
    </row>
    <row r="1516" spans="1:15" ht="16.5" x14ac:dyDescent="0.3">
      <c r="A1516">
        <v>58</v>
      </c>
      <c r="B1516">
        <v>16</v>
      </c>
      <c r="C1516">
        <v>57</v>
      </c>
      <c r="D1516" s="3">
        <v>42613</v>
      </c>
      <c r="E1516" s="33">
        <v>16</v>
      </c>
      <c r="F1516">
        <v>1</v>
      </c>
      <c r="G1516">
        <f>+HLOOKUP(VLOOKUP($B1516,$Q$2:$R$42,2,0),costos_sf!$D$2:$AY$99,base_minorista!$A1516,0)</f>
        <v>0</v>
      </c>
      <c r="H1516">
        <f>+HLOOKUP(VLOOKUP($B1516,$Q$2:$R$42,2,0),creditos_sf!$D$2:$AY$99,base_minorista!$A1516,0)</f>
        <v>0</v>
      </c>
      <c r="I1516">
        <f>+HLOOKUP(VLOOKUP($B1516,$Q$2:$R$42,2,0),creditos_sf!$D$103:$AY$200,base_minorista!$A1516,0)</f>
        <v>0</v>
      </c>
      <c r="J1516">
        <f>+HLOOKUP(VLOOKUP($B1516,$Q$2:$R$42,2,0),Costo_fondeo!$D$3:$AY$100,base_minorista!$A1516,0)</f>
        <v>0</v>
      </c>
      <c r="K1516">
        <f>+HLOOKUP(VLOOKUP($B1516,$Q$2:$R$42,2,0),Costo_provisiones!$D$3:$AY$100,base_minorista!$A1516,0)</f>
        <v>0</v>
      </c>
      <c r="L1516">
        <f>+HLOOKUP(VLOOKUP($B1516,$Q$2:$R$42,2,0),Morosidad_control!$D$4:$AY$101,base_minorista!$A1516,0)</f>
        <v>0</v>
      </c>
      <c r="M1516">
        <f ca="1">+OFFSET(Capital_2!$D$2,base_minorista!A1516,0)</f>
        <v>3.0987757605561481</v>
      </c>
      <c r="N1516">
        <f>+HLOOKUP(VLOOKUP($B1516,$Q$2:$R$42,2,0),costo_laboral!$E$2:$AZ$99,base_minorista!$A1516,0)</f>
        <v>0</v>
      </c>
      <c r="O1516">
        <f>+HLOOKUP(VLOOKUP($B1516,$Q$2:$R$42,2,0),Participacion2!$D$2:$AO$99,base_minorista!$A1516,0)</f>
        <v>0</v>
      </c>
    </row>
    <row r="1517" spans="1:15" ht="16.5" x14ac:dyDescent="0.3">
      <c r="A1517">
        <v>59</v>
      </c>
      <c r="B1517">
        <v>16</v>
      </c>
      <c r="C1517">
        <v>58</v>
      </c>
      <c r="D1517" s="3">
        <v>42643</v>
      </c>
      <c r="E1517" s="33">
        <v>16</v>
      </c>
      <c r="F1517">
        <v>1</v>
      </c>
      <c r="G1517">
        <f>+HLOOKUP(VLOOKUP($B1517,$Q$2:$R$42,2,0),costos_sf!$D$2:$AY$99,base_minorista!$A1517,0)</f>
        <v>0</v>
      </c>
      <c r="H1517">
        <f>+HLOOKUP(VLOOKUP($B1517,$Q$2:$R$42,2,0),creditos_sf!$D$2:$AY$99,base_minorista!$A1517,0)</f>
        <v>0</v>
      </c>
      <c r="I1517">
        <f>+HLOOKUP(VLOOKUP($B1517,$Q$2:$R$42,2,0),creditos_sf!$D$103:$AY$200,base_minorista!$A1517,0)</f>
        <v>0</v>
      </c>
      <c r="J1517">
        <f>+HLOOKUP(VLOOKUP($B1517,$Q$2:$R$42,2,0),Costo_fondeo!$D$3:$AY$100,base_minorista!$A1517,0)</f>
        <v>0</v>
      </c>
      <c r="K1517">
        <f>+HLOOKUP(VLOOKUP($B1517,$Q$2:$R$42,2,0),Costo_provisiones!$D$3:$AY$100,base_minorista!$A1517,0)</f>
        <v>0</v>
      </c>
      <c r="L1517">
        <f>+HLOOKUP(VLOOKUP($B1517,$Q$2:$R$42,2,0),Morosidad_control!$D$4:$AY$101,base_minorista!$A1517,0)</f>
        <v>0</v>
      </c>
      <c r="M1517">
        <f ca="1">+OFFSET(Capital_2!$D$2,base_minorista!A1517,0)</f>
        <v>3.1647538313822339</v>
      </c>
      <c r="N1517">
        <f>+HLOOKUP(VLOOKUP($B1517,$Q$2:$R$42,2,0),costo_laboral!$E$2:$AZ$99,base_minorista!$A1517,0)</f>
        <v>0</v>
      </c>
      <c r="O1517">
        <f>+HLOOKUP(VLOOKUP($B1517,$Q$2:$R$42,2,0),Participacion2!$D$2:$AO$99,base_minorista!$A1517,0)</f>
        <v>0</v>
      </c>
    </row>
    <row r="1518" spans="1:15" ht="16.5" x14ac:dyDescent="0.3">
      <c r="A1518">
        <v>60</v>
      </c>
      <c r="B1518">
        <v>16</v>
      </c>
      <c r="C1518">
        <v>59</v>
      </c>
      <c r="D1518" s="3">
        <v>42674</v>
      </c>
      <c r="E1518" s="33">
        <v>16</v>
      </c>
      <c r="F1518">
        <v>1</v>
      </c>
      <c r="G1518">
        <f>+HLOOKUP(VLOOKUP($B1518,$Q$2:$R$42,2,0),costos_sf!$D$2:$AY$99,base_minorista!$A1518,0)</f>
        <v>0</v>
      </c>
      <c r="H1518">
        <f>+HLOOKUP(VLOOKUP($B1518,$Q$2:$R$42,2,0),creditos_sf!$D$2:$AY$99,base_minorista!$A1518,0)</f>
        <v>0</v>
      </c>
      <c r="I1518">
        <f>+HLOOKUP(VLOOKUP($B1518,$Q$2:$R$42,2,0),creditos_sf!$D$103:$AY$200,base_minorista!$A1518,0)</f>
        <v>0</v>
      </c>
      <c r="J1518">
        <f>+HLOOKUP(VLOOKUP($B1518,$Q$2:$R$42,2,0),Costo_fondeo!$D$3:$AY$100,base_minorista!$A1518,0)</f>
        <v>0</v>
      </c>
      <c r="K1518">
        <f>+HLOOKUP(VLOOKUP($B1518,$Q$2:$R$42,2,0),Costo_provisiones!$D$3:$AY$100,base_minorista!$A1518,0)</f>
        <v>0</v>
      </c>
      <c r="L1518">
        <f>+HLOOKUP(VLOOKUP($B1518,$Q$2:$R$42,2,0),Morosidad_control!$D$4:$AY$101,base_minorista!$A1518,0)</f>
        <v>0</v>
      </c>
      <c r="M1518">
        <f ca="1">+OFFSET(Capital_2!$D$2,base_minorista!A1518,0)</f>
        <v>3.232264312603593</v>
      </c>
      <c r="N1518">
        <f>+HLOOKUP(VLOOKUP($B1518,$Q$2:$R$42,2,0),costo_laboral!$E$2:$AZ$99,base_minorista!$A1518,0)</f>
        <v>0</v>
      </c>
      <c r="O1518">
        <f>+HLOOKUP(VLOOKUP($B1518,$Q$2:$R$42,2,0),Participacion2!$D$2:$AO$99,base_minorista!$A1518,0)</f>
        <v>0</v>
      </c>
    </row>
    <row r="1519" spans="1:15" ht="16.5" x14ac:dyDescent="0.3">
      <c r="A1519">
        <v>61</v>
      </c>
      <c r="B1519">
        <v>16</v>
      </c>
      <c r="C1519">
        <v>60</v>
      </c>
      <c r="D1519" s="3">
        <v>42704</v>
      </c>
      <c r="E1519" s="33">
        <v>16</v>
      </c>
      <c r="F1519">
        <v>1</v>
      </c>
      <c r="G1519">
        <f>+HLOOKUP(VLOOKUP($B1519,$Q$2:$R$42,2,0),costos_sf!$D$2:$AY$99,base_minorista!$A1519,0)</f>
        <v>0</v>
      </c>
      <c r="H1519">
        <f>+HLOOKUP(VLOOKUP($B1519,$Q$2:$R$42,2,0),creditos_sf!$D$2:$AY$99,base_minorista!$A1519,0)</f>
        <v>0</v>
      </c>
      <c r="I1519">
        <f>+HLOOKUP(VLOOKUP($B1519,$Q$2:$R$42,2,0),creditos_sf!$D$103:$AY$200,base_minorista!$A1519,0)</f>
        <v>0</v>
      </c>
      <c r="J1519">
        <f>+HLOOKUP(VLOOKUP($B1519,$Q$2:$R$42,2,0),Costo_fondeo!$D$3:$AY$100,base_minorista!$A1519,0)</f>
        <v>0</v>
      </c>
      <c r="K1519">
        <f>+HLOOKUP(VLOOKUP($B1519,$Q$2:$R$42,2,0),Costo_provisiones!$D$3:$AY$100,base_minorista!$A1519,0)</f>
        <v>0</v>
      </c>
      <c r="L1519">
        <f>+HLOOKUP(VLOOKUP($B1519,$Q$2:$R$42,2,0),Morosidad_control!$D$4:$AY$101,base_minorista!$A1519,0)</f>
        <v>0</v>
      </c>
      <c r="M1519">
        <f ca="1">+OFFSET(Capital_2!$D$2,base_minorista!A1519,0)</f>
        <v>3.2966619789838338</v>
      </c>
      <c r="N1519">
        <f>+HLOOKUP(VLOOKUP($B1519,$Q$2:$R$42,2,0),costo_laboral!$E$2:$AZ$99,base_minorista!$A1519,0)</f>
        <v>0</v>
      </c>
      <c r="O1519">
        <f>+HLOOKUP(VLOOKUP($B1519,$Q$2:$R$42,2,0),Participacion2!$D$2:$AO$99,base_minorista!$A1519,0)</f>
        <v>0</v>
      </c>
    </row>
    <row r="1520" spans="1:15" ht="16.5" x14ac:dyDescent="0.3">
      <c r="A1520">
        <v>62</v>
      </c>
      <c r="B1520">
        <v>16</v>
      </c>
      <c r="C1520">
        <v>61</v>
      </c>
      <c r="D1520" s="3">
        <v>42735</v>
      </c>
      <c r="E1520" s="33">
        <v>16</v>
      </c>
      <c r="F1520">
        <v>1</v>
      </c>
      <c r="G1520">
        <f>+HLOOKUP(VLOOKUP($B1520,$Q$2:$R$42,2,0),costos_sf!$D$2:$AY$99,base_minorista!$A1520,0)</f>
        <v>0</v>
      </c>
      <c r="H1520">
        <f>+HLOOKUP(VLOOKUP($B1520,$Q$2:$R$42,2,0),creditos_sf!$D$2:$AY$99,base_minorista!$A1520,0)</f>
        <v>0</v>
      </c>
      <c r="I1520">
        <f>+HLOOKUP(VLOOKUP($B1520,$Q$2:$R$42,2,0),creditos_sf!$D$103:$AY$200,base_minorista!$A1520,0)</f>
        <v>0</v>
      </c>
      <c r="J1520">
        <f>+HLOOKUP(VLOOKUP($B1520,$Q$2:$R$42,2,0),Costo_fondeo!$D$3:$AY$100,base_minorista!$A1520,0)</f>
        <v>0</v>
      </c>
      <c r="K1520">
        <f>+HLOOKUP(VLOOKUP($B1520,$Q$2:$R$42,2,0),Costo_provisiones!$D$3:$AY$100,base_minorista!$A1520,0)</f>
        <v>0</v>
      </c>
      <c r="L1520">
        <f>+HLOOKUP(VLOOKUP($B1520,$Q$2:$R$42,2,0),Morosidad_control!$D$4:$AY$101,base_minorista!$A1520,0)</f>
        <v>0</v>
      </c>
      <c r="M1520">
        <f ca="1">+OFFSET(Capital_2!$D$2,base_minorista!A1520,0)</f>
        <v>3.371561018368705</v>
      </c>
      <c r="N1520">
        <f>+HLOOKUP(VLOOKUP($B1520,$Q$2:$R$42,2,0),costo_laboral!$E$2:$AZ$99,base_minorista!$A1520,0)</f>
        <v>0</v>
      </c>
      <c r="O1520">
        <f>+HLOOKUP(VLOOKUP($B1520,$Q$2:$R$42,2,0),Participacion2!$D$2:$AO$99,base_minorista!$A1520,0)</f>
        <v>0</v>
      </c>
    </row>
    <row r="1521" spans="1:15" ht="16.5" x14ac:dyDescent="0.3">
      <c r="A1521">
        <v>63</v>
      </c>
      <c r="B1521">
        <v>16</v>
      </c>
      <c r="C1521">
        <v>62</v>
      </c>
      <c r="D1521" s="3">
        <v>42766</v>
      </c>
      <c r="E1521" s="33">
        <v>17</v>
      </c>
      <c r="F1521">
        <v>1</v>
      </c>
      <c r="G1521">
        <f>+HLOOKUP(VLOOKUP($B1521,$Q$2:$R$42,2,0),costos_sf!$D$2:$AY$99,base_minorista!$A1521,0)</f>
        <v>0</v>
      </c>
      <c r="H1521">
        <f>+HLOOKUP(VLOOKUP($B1521,$Q$2:$R$42,2,0),creditos_sf!$D$2:$AY$99,base_minorista!$A1521,0)</f>
        <v>0</v>
      </c>
      <c r="I1521">
        <f>+HLOOKUP(VLOOKUP($B1521,$Q$2:$R$42,2,0),creditos_sf!$D$103:$AY$200,base_minorista!$A1521,0)</f>
        <v>0</v>
      </c>
      <c r="J1521">
        <f>+HLOOKUP(VLOOKUP($B1521,$Q$2:$R$42,2,0),Costo_fondeo!$D$3:$AY$100,base_minorista!$A1521,0)</f>
        <v>0</v>
      </c>
      <c r="K1521">
        <f>+HLOOKUP(VLOOKUP($B1521,$Q$2:$R$42,2,0),Costo_provisiones!$D$3:$AY$100,base_minorista!$A1521,0)</f>
        <v>0</v>
      </c>
      <c r="L1521">
        <f>+HLOOKUP(VLOOKUP($B1521,$Q$2:$R$42,2,0),Morosidad_control!$D$4:$AY$101,base_minorista!$A1521,0)</f>
        <v>0</v>
      </c>
      <c r="M1521">
        <f ca="1">+OFFSET(Capital_2!$D$2,base_minorista!A1521,0)</f>
        <v>3.4309045641717737</v>
      </c>
      <c r="N1521">
        <f>+HLOOKUP(VLOOKUP($B1521,$Q$2:$R$42,2,0),costo_laboral!$E$2:$AZ$99,base_minorista!$A1521,0)</f>
        <v>0</v>
      </c>
      <c r="O1521">
        <f>+HLOOKUP(VLOOKUP($B1521,$Q$2:$R$42,2,0),Participacion2!$D$2:$AO$99,base_minorista!$A1521,0)</f>
        <v>0</v>
      </c>
    </row>
    <row r="1522" spans="1:15" ht="16.5" x14ac:dyDescent="0.3">
      <c r="A1522">
        <v>64</v>
      </c>
      <c r="B1522">
        <v>16</v>
      </c>
      <c r="C1522">
        <v>63</v>
      </c>
      <c r="D1522" s="3">
        <v>42794</v>
      </c>
      <c r="E1522" s="33">
        <v>17</v>
      </c>
      <c r="F1522">
        <v>1</v>
      </c>
      <c r="G1522">
        <f>+HLOOKUP(VLOOKUP($B1522,$Q$2:$R$42,2,0),costos_sf!$D$2:$AY$99,base_minorista!$A1522,0)</f>
        <v>0</v>
      </c>
      <c r="H1522">
        <f>+HLOOKUP(VLOOKUP($B1522,$Q$2:$R$42,2,0),creditos_sf!$D$2:$AY$99,base_minorista!$A1522,0)</f>
        <v>0</v>
      </c>
      <c r="I1522">
        <f>+HLOOKUP(VLOOKUP($B1522,$Q$2:$R$42,2,0),creditos_sf!$D$103:$AY$200,base_minorista!$A1522,0)</f>
        <v>0</v>
      </c>
      <c r="J1522">
        <f>+HLOOKUP(VLOOKUP($B1522,$Q$2:$R$42,2,0),Costo_fondeo!$D$3:$AY$100,base_minorista!$A1522,0)</f>
        <v>0</v>
      </c>
      <c r="K1522">
        <f>+HLOOKUP(VLOOKUP($B1522,$Q$2:$R$42,2,0),Costo_provisiones!$D$3:$AY$100,base_minorista!$A1522,0)</f>
        <v>0</v>
      </c>
      <c r="L1522">
        <f>+HLOOKUP(VLOOKUP($B1522,$Q$2:$R$42,2,0),Morosidad_control!$D$4:$AY$101,base_minorista!$A1522,0)</f>
        <v>0</v>
      </c>
      <c r="M1522">
        <f ca="1">+OFFSET(Capital_2!$D$2,base_minorista!A1522,0)</f>
        <v>3.4714473426279464</v>
      </c>
      <c r="N1522">
        <f>+HLOOKUP(VLOOKUP($B1522,$Q$2:$R$42,2,0),costo_laboral!$E$2:$AZ$99,base_minorista!$A1522,0)</f>
        <v>0</v>
      </c>
      <c r="O1522">
        <f>+HLOOKUP(VLOOKUP($B1522,$Q$2:$R$42,2,0),Participacion2!$D$2:$AO$99,base_minorista!$A1522,0)</f>
        <v>0</v>
      </c>
    </row>
    <row r="1523" spans="1:15" ht="16.5" x14ac:dyDescent="0.3">
      <c r="A1523">
        <v>65</v>
      </c>
      <c r="B1523">
        <v>16</v>
      </c>
      <c r="C1523">
        <v>64</v>
      </c>
      <c r="D1523" s="3">
        <v>42825</v>
      </c>
      <c r="E1523" s="33">
        <v>17</v>
      </c>
      <c r="F1523">
        <v>1</v>
      </c>
      <c r="G1523">
        <f>+HLOOKUP(VLOOKUP($B1523,$Q$2:$R$42,2,0),costos_sf!$D$2:$AY$99,base_minorista!$A1523,0)</f>
        <v>0</v>
      </c>
      <c r="H1523">
        <f>+HLOOKUP(VLOOKUP($B1523,$Q$2:$R$42,2,0),creditos_sf!$D$2:$AY$99,base_minorista!$A1523,0)</f>
        <v>0</v>
      </c>
      <c r="I1523">
        <f>+HLOOKUP(VLOOKUP($B1523,$Q$2:$R$42,2,0),creditos_sf!$D$103:$AY$200,base_minorista!$A1523,0)</f>
        <v>0</v>
      </c>
      <c r="J1523">
        <f>+HLOOKUP(VLOOKUP($B1523,$Q$2:$R$42,2,0),Costo_fondeo!$D$3:$AY$100,base_minorista!$A1523,0)</f>
        <v>0</v>
      </c>
      <c r="K1523">
        <f>+HLOOKUP(VLOOKUP($B1523,$Q$2:$R$42,2,0),Costo_provisiones!$D$3:$AY$100,base_minorista!$A1523,0)</f>
        <v>0</v>
      </c>
      <c r="L1523">
        <f>+HLOOKUP(VLOOKUP($B1523,$Q$2:$R$42,2,0),Morosidad_control!$D$4:$AY$101,base_minorista!$A1523,0)</f>
        <v>0</v>
      </c>
      <c r="M1523">
        <f ca="1">+OFFSET(Capital_2!$D$2,base_minorista!A1523,0)</f>
        <v>3.5034579976729381</v>
      </c>
      <c r="N1523">
        <f>+HLOOKUP(VLOOKUP($B1523,$Q$2:$R$42,2,0),costo_laboral!$E$2:$AZ$99,base_minorista!$A1523,0)</f>
        <v>0</v>
      </c>
      <c r="O1523">
        <f>+HLOOKUP(VLOOKUP($B1523,$Q$2:$R$42,2,0),Participacion2!$D$2:$AO$99,base_minorista!$A1523,0)</f>
        <v>0</v>
      </c>
    </row>
    <row r="1524" spans="1:15" ht="16.5" x14ac:dyDescent="0.3">
      <c r="A1524">
        <v>66</v>
      </c>
      <c r="B1524">
        <v>16</v>
      </c>
      <c r="C1524">
        <v>65</v>
      </c>
      <c r="D1524" s="3">
        <v>42855</v>
      </c>
      <c r="E1524" s="33">
        <v>17</v>
      </c>
      <c r="F1524">
        <v>1</v>
      </c>
      <c r="G1524">
        <f>+HLOOKUP(VLOOKUP($B1524,$Q$2:$R$42,2,0),costos_sf!$D$2:$AY$99,base_minorista!$A1524,0)</f>
        <v>0</v>
      </c>
      <c r="H1524">
        <f>+HLOOKUP(VLOOKUP($B1524,$Q$2:$R$42,2,0),creditos_sf!$D$2:$AY$99,base_minorista!$A1524,0)</f>
        <v>0</v>
      </c>
      <c r="I1524">
        <f>+HLOOKUP(VLOOKUP($B1524,$Q$2:$R$42,2,0),creditos_sf!$D$103:$AY$200,base_minorista!$A1524,0)</f>
        <v>0</v>
      </c>
      <c r="J1524">
        <f>+HLOOKUP(VLOOKUP($B1524,$Q$2:$R$42,2,0),Costo_fondeo!$D$3:$AY$100,base_minorista!$A1524,0)</f>
        <v>0</v>
      </c>
      <c r="K1524">
        <f>+HLOOKUP(VLOOKUP($B1524,$Q$2:$R$42,2,0),Costo_provisiones!$D$3:$AY$100,base_minorista!$A1524,0)</f>
        <v>0</v>
      </c>
      <c r="L1524">
        <f>+HLOOKUP(VLOOKUP($B1524,$Q$2:$R$42,2,0),Morosidad_control!$D$4:$AY$101,base_minorista!$A1524,0)</f>
        <v>0</v>
      </c>
      <c r="M1524">
        <f ca="1">+OFFSET(Capital_2!$D$2,base_minorista!A1524,0)</f>
        <v>3.5336781037956082</v>
      </c>
      <c r="N1524">
        <f>+HLOOKUP(VLOOKUP($B1524,$Q$2:$R$42,2,0),costo_laboral!$E$2:$AZ$99,base_minorista!$A1524,0)</f>
        <v>0</v>
      </c>
      <c r="O1524">
        <f>+HLOOKUP(VLOOKUP($B1524,$Q$2:$R$42,2,0),Participacion2!$D$2:$AO$99,base_minorista!$A1524,0)</f>
        <v>0</v>
      </c>
    </row>
    <row r="1525" spans="1:15" ht="16.5" x14ac:dyDescent="0.3">
      <c r="A1525">
        <v>67</v>
      </c>
      <c r="B1525">
        <v>16</v>
      </c>
      <c r="C1525">
        <v>66</v>
      </c>
      <c r="D1525" s="3">
        <v>42886</v>
      </c>
      <c r="E1525" s="33">
        <v>17</v>
      </c>
      <c r="F1525">
        <v>1</v>
      </c>
      <c r="G1525">
        <f>+HLOOKUP(VLOOKUP($B1525,$Q$2:$R$42,2,0),costos_sf!$D$2:$AY$99,base_minorista!$A1525,0)</f>
        <v>0</v>
      </c>
      <c r="H1525">
        <f>+HLOOKUP(VLOOKUP($B1525,$Q$2:$R$42,2,0),creditos_sf!$D$2:$AY$99,base_minorista!$A1525,0)</f>
        <v>0</v>
      </c>
      <c r="I1525">
        <f>+HLOOKUP(VLOOKUP($B1525,$Q$2:$R$42,2,0),creditos_sf!$D$103:$AY$200,base_minorista!$A1525,0)</f>
        <v>0</v>
      </c>
      <c r="J1525">
        <f>+HLOOKUP(VLOOKUP($B1525,$Q$2:$R$42,2,0),Costo_fondeo!$D$3:$AY$100,base_minorista!$A1525,0)</f>
        <v>0</v>
      </c>
      <c r="K1525">
        <f>+HLOOKUP(VLOOKUP($B1525,$Q$2:$R$42,2,0),Costo_provisiones!$D$3:$AY$100,base_minorista!$A1525,0)</f>
        <v>0</v>
      </c>
      <c r="L1525">
        <f>+HLOOKUP(VLOOKUP($B1525,$Q$2:$R$42,2,0),Morosidad_control!$D$4:$AY$101,base_minorista!$A1525,0)</f>
        <v>0</v>
      </c>
      <c r="M1525">
        <f ca="1">+OFFSET(Capital_2!$D$2,base_minorista!A1525,0)</f>
        <v>3.5570017411603705</v>
      </c>
      <c r="N1525">
        <f>+HLOOKUP(VLOOKUP($B1525,$Q$2:$R$42,2,0),costo_laboral!$E$2:$AZ$99,base_minorista!$A1525,0)</f>
        <v>0</v>
      </c>
      <c r="O1525">
        <f>+HLOOKUP(VLOOKUP($B1525,$Q$2:$R$42,2,0),Participacion2!$D$2:$AO$99,base_minorista!$A1525,0)</f>
        <v>0</v>
      </c>
    </row>
    <row r="1526" spans="1:15" ht="16.5" x14ac:dyDescent="0.3">
      <c r="A1526">
        <v>68</v>
      </c>
      <c r="B1526">
        <v>16</v>
      </c>
      <c r="C1526">
        <v>67</v>
      </c>
      <c r="D1526" s="3">
        <v>42916</v>
      </c>
      <c r="E1526" s="33">
        <v>17</v>
      </c>
      <c r="F1526">
        <v>1</v>
      </c>
      <c r="G1526">
        <f>+HLOOKUP(VLOOKUP($B1526,$Q$2:$R$42,2,0),costos_sf!$D$2:$AY$99,base_minorista!$A1526,0)</f>
        <v>0</v>
      </c>
      <c r="H1526">
        <f>+HLOOKUP(VLOOKUP($B1526,$Q$2:$R$42,2,0),creditos_sf!$D$2:$AY$99,base_minorista!$A1526,0)</f>
        <v>0</v>
      </c>
      <c r="I1526">
        <f>+HLOOKUP(VLOOKUP($B1526,$Q$2:$R$42,2,0),creditos_sf!$D$103:$AY$200,base_minorista!$A1526,0)</f>
        <v>0</v>
      </c>
      <c r="J1526">
        <f>+HLOOKUP(VLOOKUP($B1526,$Q$2:$R$42,2,0),Costo_fondeo!$D$3:$AY$100,base_minorista!$A1526,0)</f>
        <v>0</v>
      </c>
      <c r="K1526">
        <f>+HLOOKUP(VLOOKUP($B1526,$Q$2:$R$42,2,0),Costo_provisiones!$D$3:$AY$100,base_minorista!$A1526,0)</f>
        <v>0</v>
      </c>
      <c r="L1526">
        <f>+HLOOKUP(VLOOKUP($B1526,$Q$2:$R$42,2,0),Morosidad_control!$D$4:$AY$101,base_minorista!$A1526,0)</f>
        <v>0</v>
      </c>
      <c r="M1526">
        <f ca="1">+OFFSET(Capital_2!$D$2,base_minorista!A1526,0)</f>
        <v>3.5704065106105527</v>
      </c>
      <c r="N1526">
        <f>+HLOOKUP(VLOOKUP($B1526,$Q$2:$R$42,2,0),costo_laboral!$E$2:$AZ$99,base_minorista!$A1526,0)</f>
        <v>0</v>
      </c>
      <c r="O1526">
        <f>+HLOOKUP(VLOOKUP($B1526,$Q$2:$R$42,2,0),Participacion2!$D$2:$AO$99,base_minorista!$A1526,0)</f>
        <v>0</v>
      </c>
    </row>
    <row r="1527" spans="1:15" ht="16.5" x14ac:dyDescent="0.3">
      <c r="A1527">
        <v>69</v>
      </c>
      <c r="B1527">
        <v>16</v>
      </c>
      <c r="C1527">
        <v>68</v>
      </c>
      <c r="D1527" s="3">
        <v>42947</v>
      </c>
      <c r="E1527" s="33">
        <v>17</v>
      </c>
      <c r="F1527">
        <v>1</v>
      </c>
      <c r="G1527">
        <f>+HLOOKUP(VLOOKUP($B1527,$Q$2:$R$42,2,0),costos_sf!$D$2:$AY$99,base_minorista!$A1527,0)</f>
        <v>0</v>
      </c>
      <c r="H1527">
        <f>+HLOOKUP(VLOOKUP($B1527,$Q$2:$R$42,2,0),creditos_sf!$D$2:$AY$99,base_minorista!$A1527,0)</f>
        <v>0</v>
      </c>
      <c r="I1527">
        <f>+HLOOKUP(VLOOKUP($B1527,$Q$2:$R$42,2,0),creditos_sf!$D$103:$AY$200,base_minorista!$A1527,0)</f>
        <v>0</v>
      </c>
      <c r="J1527">
        <f>+HLOOKUP(VLOOKUP($B1527,$Q$2:$R$42,2,0),Costo_fondeo!$D$3:$AY$100,base_minorista!$A1527,0)</f>
        <v>0</v>
      </c>
      <c r="K1527">
        <f>+HLOOKUP(VLOOKUP($B1527,$Q$2:$R$42,2,0),Costo_provisiones!$D$3:$AY$100,base_minorista!$A1527,0)</f>
        <v>0</v>
      </c>
      <c r="L1527">
        <f>+HLOOKUP(VLOOKUP($B1527,$Q$2:$R$42,2,0),Morosidad_control!$D$4:$AY$101,base_minorista!$A1527,0)</f>
        <v>0</v>
      </c>
      <c r="M1527">
        <f ca="1">+OFFSET(Capital_2!$D$2,base_minorista!A1527,0)</f>
        <v>3.5864726654758914</v>
      </c>
      <c r="N1527">
        <f>+HLOOKUP(VLOOKUP($B1527,$Q$2:$R$42,2,0),costo_laboral!$E$2:$AZ$99,base_minorista!$A1527,0)</f>
        <v>0</v>
      </c>
      <c r="O1527">
        <f>+HLOOKUP(VLOOKUP($B1527,$Q$2:$R$42,2,0),Participacion2!$D$2:$AO$99,base_minorista!$A1527,0)</f>
        <v>0</v>
      </c>
    </row>
    <row r="1528" spans="1:15" ht="16.5" x14ac:dyDescent="0.3">
      <c r="A1528">
        <v>70</v>
      </c>
      <c r="B1528">
        <v>16</v>
      </c>
      <c r="C1528">
        <v>69</v>
      </c>
      <c r="D1528" s="3">
        <v>42978</v>
      </c>
      <c r="E1528" s="33">
        <v>17</v>
      </c>
      <c r="F1528">
        <v>1</v>
      </c>
      <c r="G1528">
        <f>+HLOOKUP(VLOOKUP($B1528,$Q$2:$R$42,2,0),costos_sf!$D$2:$AY$99,base_minorista!$A1528,0)</f>
        <v>0</v>
      </c>
      <c r="H1528">
        <f>+HLOOKUP(VLOOKUP($B1528,$Q$2:$R$42,2,0),creditos_sf!$D$2:$AY$99,base_minorista!$A1528,0)</f>
        <v>0</v>
      </c>
      <c r="I1528">
        <f>+HLOOKUP(VLOOKUP($B1528,$Q$2:$R$42,2,0),creditos_sf!$D$103:$AY$200,base_minorista!$A1528,0)</f>
        <v>0</v>
      </c>
      <c r="J1528">
        <f>+HLOOKUP(VLOOKUP($B1528,$Q$2:$R$42,2,0),Costo_fondeo!$D$3:$AY$100,base_minorista!$A1528,0)</f>
        <v>0</v>
      </c>
      <c r="K1528">
        <f>+HLOOKUP(VLOOKUP($B1528,$Q$2:$R$42,2,0),Costo_provisiones!$D$3:$AY$100,base_minorista!$A1528,0)</f>
        <v>0</v>
      </c>
      <c r="L1528">
        <f>+HLOOKUP(VLOOKUP($B1528,$Q$2:$R$42,2,0),Morosidad_control!$D$4:$AY$101,base_minorista!$A1528,0)</f>
        <v>0</v>
      </c>
      <c r="M1528">
        <f ca="1">+OFFSET(Capital_2!$D$2,base_minorista!A1528,0)</f>
        <v>3.5952774480300995</v>
      </c>
      <c r="N1528">
        <f>+HLOOKUP(VLOOKUP($B1528,$Q$2:$R$42,2,0),costo_laboral!$E$2:$AZ$99,base_minorista!$A1528,0)</f>
        <v>0</v>
      </c>
      <c r="O1528">
        <f>+HLOOKUP(VLOOKUP($B1528,$Q$2:$R$42,2,0),Participacion2!$D$2:$AO$99,base_minorista!$A1528,0)</f>
        <v>0</v>
      </c>
    </row>
    <row r="1529" spans="1:15" ht="16.5" x14ac:dyDescent="0.3">
      <c r="A1529">
        <v>71</v>
      </c>
      <c r="B1529">
        <v>16</v>
      </c>
      <c r="C1529">
        <v>70</v>
      </c>
      <c r="D1529" s="3">
        <v>43008</v>
      </c>
      <c r="E1529" s="33">
        <v>17</v>
      </c>
      <c r="F1529">
        <v>1</v>
      </c>
      <c r="G1529">
        <f>+HLOOKUP(VLOOKUP($B1529,$Q$2:$R$42,2,0),costos_sf!$D$2:$AY$99,base_minorista!$A1529,0)</f>
        <v>0</v>
      </c>
      <c r="H1529">
        <f>+HLOOKUP(VLOOKUP($B1529,$Q$2:$R$42,2,0),creditos_sf!$D$2:$AY$99,base_minorista!$A1529,0)</f>
        <v>0</v>
      </c>
      <c r="I1529">
        <f>+HLOOKUP(VLOOKUP($B1529,$Q$2:$R$42,2,0),creditos_sf!$D$103:$AY$200,base_minorista!$A1529,0)</f>
        <v>0</v>
      </c>
      <c r="J1529">
        <f>+HLOOKUP(VLOOKUP($B1529,$Q$2:$R$42,2,0),Costo_fondeo!$D$3:$AY$100,base_minorista!$A1529,0)</f>
        <v>0</v>
      </c>
      <c r="K1529">
        <f>+HLOOKUP(VLOOKUP($B1529,$Q$2:$R$42,2,0),Costo_provisiones!$D$3:$AY$100,base_minorista!$A1529,0)</f>
        <v>0</v>
      </c>
      <c r="L1529">
        <f>+HLOOKUP(VLOOKUP($B1529,$Q$2:$R$42,2,0),Morosidad_control!$D$4:$AY$101,base_minorista!$A1529,0)</f>
        <v>0</v>
      </c>
      <c r="M1529">
        <f ca="1">+OFFSET(Capital_2!$D$2,base_minorista!A1529,0)</f>
        <v>3.5939139218894542</v>
      </c>
      <c r="N1529">
        <f>+HLOOKUP(VLOOKUP($B1529,$Q$2:$R$42,2,0),costo_laboral!$E$2:$AZ$99,base_minorista!$A1529,0)</f>
        <v>0</v>
      </c>
      <c r="O1529">
        <f>+HLOOKUP(VLOOKUP($B1529,$Q$2:$R$42,2,0),Participacion2!$D$2:$AO$99,base_minorista!$A1529,0)</f>
        <v>0</v>
      </c>
    </row>
    <row r="1530" spans="1:15" ht="16.5" x14ac:dyDescent="0.3">
      <c r="A1530">
        <v>72</v>
      </c>
      <c r="B1530">
        <v>16</v>
      </c>
      <c r="C1530">
        <v>71</v>
      </c>
      <c r="D1530" s="3">
        <v>43039</v>
      </c>
      <c r="E1530" s="33">
        <v>17</v>
      </c>
      <c r="F1530">
        <v>1</v>
      </c>
      <c r="G1530">
        <f>+HLOOKUP(VLOOKUP($B1530,$Q$2:$R$42,2,0),costos_sf!$D$2:$AY$99,base_minorista!$A1530,0)</f>
        <v>0</v>
      </c>
      <c r="H1530">
        <f>+HLOOKUP(VLOOKUP($B1530,$Q$2:$R$42,2,0),creditos_sf!$D$2:$AY$99,base_minorista!$A1530,0)</f>
        <v>0</v>
      </c>
      <c r="I1530">
        <f>+HLOOKUP(VLOOKUP($B1530,$Q$2:$R$42,2,0),creditos_sf!$D$103:$AY$200,base_minorista!$A1530,0)</f>
        <v>0</v>
      </c>
      <c r="J1530">
        <f>+HLOOKUP(VLOOKUP($B1530,$Q$2:$R$42,2,0),Costo_fondeo!$D$3:$AY$100,base_minorista!$A1530,0)</f>
        <v>0</v>
      </c>
      <c r="K1530">
        <f>+HLOOKUP(VLOOKUP($B1530,$Q$2:$R$42,2,0),Costo_provisiones!$D$3:$AY$100,base_minorista!$A1530,0)</f>
        <v>0</v>
      </c>
      <c r="L1530">
        <f>+HLOOKUP(VLOOKUP($B1530,$Q$2:$R$42,2,0),Morosidad_control!$D$4:$AY$101,base_minorista!$A1530,0)</f>
        <v>0</v>
      </c>
      <c r="M1530">
        <f ca="1">+OFFSET(Capital_2!$D$2,base_minorista!A1530,0)</f>
        <v>3.6057998149039663</v>
      </c>
      <c r="N1530">
        <f>+HLOOKUP(VLOOKUP($B1530,$Q$2:$R$42,2,0),costo_laboral!$E$2:$AZ$99,base_minorista!$A1530,0)</f>
        <v>0</v>
      </c>
      <c r="O1530">
        <f>+HLOOKUP(VLOOKUP($B1530,$Q$2:$R$42,2,0),Participacion2!$D$2:$AO$99,base_minorista!$A1530,0)</f>
        <v>0</v>
      </c>
    </row>
    <row r="1531" spans="1:15" ht="16.5" x14ac:dyDescent="0.3">
      <c r="A1531">
        <v>73</v>
      </c>
      <c r="B1531">
        <v>16</v>
      </c>
      <c r="C1531">
        <v>72</v>
      </c>
      <c r="D1531" s="3">
        <v>43069</v>
      </c>
      <c r="E1531" s="33">
        <v>17</v>
      </c>
      <c r="F1531">
        <v>1</v>
      </c>
      <c r="G1531">
        <f>+HLOOKUP(VLOOKUP($B1531,$Q$2:$R$42,2,0),costos_sf!$D$2:$AY$99,base_minorista!$A1531,0)</f>
        <v>0</v>
      </c>
      <c r="H1531">
        <f>+HLOOKUP(VLOOKUP($B1531,$Q$2:$R$42,2,0),creditos_sf!$D$2:$AY$99,base_minorista!$A1531,0)</f>
        <v>0</v>
      </c>
      <c r="I1531">
        <f>+HLOOKUP(VLOOKUP($B1531,$Q$2:$R$42,2,0),creditos_sf!$D$103:$AY$200,base_minorista!$A1531,0)</f>
        <v>0</v>
      </c>
      <c r="J1531">
        <f>+HLOOKUP(VLOOKUP($B1531,$Q$2:$R$42,2,0),Costo_fondeo!$D$3:$AY$100,base_minorista!$A1531,0)</f>
        <v>0</v>
      </c>
      <c r="K1531">
        <f>+HLOOKUP(VLOOKUP($B1531,$Q$2:$R$42,2,0),Costo_provisiones!$D$3:$AY$100,base_minorista!$A1531,0)</f>
        <v>0</v>
      </c>
      <c r="L1531">
        <f>+HLOOKUP(VLOOKUP($B1531,$Q$2:$R$42,2,0),Morosidad_control!$D$4:$AY$101,base_minorista!$A1531,0)</f>
        <v>0</v>
      </c>
      <c r="M1531">
        <f ca="1">+OFFSET(Capital_2!$D$2,base_minorista!A1531,0)</f>
        <v>3.6120620419568428</v>
      </c>
      <c r="N1531">
        <f>+HLOOKUP(VLOOKUP($B1531,$Q$2:$R$42,2,0),costo_laboral!$E$2:$AZ$99,base_minorista!$A1531,0)</f>
        <v>0</v>
      </c>
      <c r="O1531">
        <f>+HLOOKUP(VLOOKUP($B1531,$Q$2:$R$42,2,0),Participacion2!$D$2:$AO$99,base_minorista!$A1531,0)</f>
        <v>0</v>
      </c>
    </row>
    <row r="1532" spans="1:15" ht="16.5" x14ac:dyDescent="0.3">
      <c r="A1532">
        <v>74</v>
      </c>
      <c r="B1532">
        <v>16</v>
      </c>
      <c r="C1532">
        <v>73</v>
      </c>
      <c r="D1532" s="3">
        <v>43100</v>
      </c>
      <c r="E1532" s="33">
        <v>17</v>
      </c>
      <c r="F1532">
        <v>1</v>
      </c>
      <c r="G1532">
        <f>+HLOOKUP(VLOOKUP($B1532,$Q$2:$R$42,2,0),costos_sf!$D$2:$AY$99,base_minorista!$A1532,0)</f>
        <v>0</v>
      </c>
      <c r="H1532">
        <f>+HLOOKUP(VLOOKUP($B1532,$Q$2:$R$42,2,0),creditos_sf!$D$2:$AY$99,base_minorista!$A1532,0)</f>
        <v>0</v>
      </c>
      <c r="I1532">
        <f>+HLOOKUP(VLOOKUP($B1532,$Q$2:$R$42,2,0),creditos_sf!$D$103:$AY$200,base_minorista!$A1532,0)</f>
        <v>0</v>
      </c>
      <c r="J1532">
        <f>+HLOOKUP(VLOOKUP($B1532,$Q$2:$R$42,2,0),Costo_fondeo!$D$3:$AY$100,base_minorista!$A1532,0)</f>
        <v>0</v>
      </c>
      <c r="K1532">
        <f>+HLOOKUP(VLOOKUP($B1532,$Q$2:$R$42,2,0),Costo_provisiones!$D$3:$AY$100,base_minorista!$A1532,0)</f>
        <v>0</v>
      </c>
      <c r="L1532">
        <f>+HLOOKUP(VLOOKUP($B1532,$Q$2:$R$42,2,0),Morosidad_control!$D$4:$AY$101,base_minorista!$A1532,0)</f>
        <v>0</v>
      </c>
      <c r="M1532">
        <f ca="1">+OFFSET(Capital_2!$D$2,base_minorista!A1532,0)</f>
        <v>3.5930762546706192</v>
      </c>
      <c r="N1532">
        <f>+HLOOKUP(VLOOKUP($B1532,$Q$2:$R$42,2,0),costo_laboral!$E$2:$AZ$99,base_minorista!$A1532,0)</f>
        <v>0</v>
      </c>
      <c r="O1532">
        <f>+HLOOKUP(VLOOKUP($B1532,$Q$2:$R$42,2,0),Participacion2!$D$2:$AO$99,base_minorista!$A1532,0)</f>
        <v>0</v>
      </c>
    </row>
    <row r="1533" spans="1:15" ht="16.5" x14ac:dyDescent="0.3">
      <c r="A1533">
        <v>75</v>
      </c>
      <c r="B1533">
        <v>16</v>
      </c>
      <c r="C1533">
        <v>74</v>
      </c>
      <c r="D1533" s="3">
        <v>43131</v>
      </c>
      <c r="E1533" s="33">
        <v>18</v>
      </c>
      <c r="F1533">
        <v>1</v>
      </c>
      <c r="G1533">
        <f>+HLOOKUP(VLOOKUP($B1533,$Q$2:$R$42,2,0),costos_sf!$D$2:$AY$99,base_minorista!$A1533,0)</f>
        <v>0</v>
      </c>
      <c r="H1533">
        <f>+HLOOKUP(VLOOKUP($B1533,$Q$2:$R$42,2,0),creditos_sf!$D$2:$AY$99,base_minorista!$A1533,0)</f>
        <v>0</v>
      </c>
      <c r="I1533">
        <f>+HLOOKUP(VLOOKUP($B1533,$Q$2:$R$42,2,0),creditos_sf!$D$103:$AY$200,base_minorista!$A1533,0)</f>
        <v>0</v>
      </c>
      <c r="J1533">
        <f>+HLOOKUP(VLOOKUP($B1533,$Q$2:$R$42,2,0),Costo_fondeo!$D$3:$AY$100,base_minorista!$A1533,0)</f>
        <v>0</v>
      </c>
      <c r="K1533">
        <f>+HLOOKUP(VLOOKUP($B1533,$Q$2:$R$42,2,0),Costo_provisiones!$D$3:$AY$100,base_minorista!$A1533,0)</f>
        <v>0</v>
      </c>
      <c r="L1533">
        <f>+HLOOKUP(VLOOKUP($B1533,$Q$2:$R$42,2,0),Morosidad_control!$D$4:$AY$101,base_minorista!$A1533,0)</f>
        <v>0</v>
      </c>
      <c r="M1533">
        <f ca="1">+OFFSET(Capital_2!$D$2,base_minorista!A1533,0)</f>
        <v>3.5815867697690567</v>
      </c>
      <c r="N1533">
        <f>+HLOOKUP(VLOOKUP($B1533,$Q$2:$R$42,2,0),costo_laboral!$E$2:$AZ$99,base_minorista!$A1533,0)</f>
        <v>0</v>
      </c>
      <c r="O1533">
        <f>+HLOOKUP(VLOOKUP($B1533,$Q$2:$R$42,2,0),Participacion2!$D$2:$AO$99,base_minorista!$A1533,0)</f>
        <v>0</v>
      </c>
    </row>
    <row r="1534" spans="1:15" ht="16.5" x14ac:dyDescent="0.3">
      <c r="A1534">
        <v>76</v>
      </c>
      <c r="B1534">
        <v>16</v>
      </c>
      <c r="C1534">
        <v>75</v>
      </c>
      <c r="D1534" s="3">
        <v>43159</v>
      </c>
      <c r="E1534" s="33">
        <v>18</v>
      </c>
      <c r="F1534">
        <v>1</v>
      </c>
      <c r="G1534">
        <f>+HLOOKUP(VLOOKUP($B1534,$Q$2:$R$42,2,0),costos_sf!$D$2:$AY$99,base_minorista!$A1534,0)</f>
        <v>0</v>
      </c>
      <c r="H1534">
        <f>+HLOOKUP(VLOOKUP($B1534,$Q$2:$R$42,2,0),creditos_sf!$D$2:$AY$99,base_minorista!$A1534,0)</f>
        <v>0</v>
      </c>
      <c r="I1534">
        <f>+HLOOKUP(VLOOKUP($B1534,$Q$2:$R$42,2,0),creditos_sf!$D$103:$AY$200,base_minorista!$A1534,0)</f>
        <v>0</v>
      </c>
      <c r="J1534">
        <f>+HLOOKUP(VLOOKUP($B1534,$Q$2:$R$42,2,0),Costo_fondeo!$D$3:$AY$100,base_minorista!$A1534,0)</f>
        <v>0</v>
      </c>
      <c r="K1534">
        <f>+HLOOKUP(VLOOKUP($B1534,$Q$2:$R$42,2,0),Costo_provisiones!$D$3:$AY$100,base_minorista!$A1534,0)</f>
        <v>0</v>
      </c>
      <c r="L1534">
        <f>+HLOOKUP(VLOOKUP($B1534,$Q$2:$R$42,2,0),Morosidad_control!$D$4:$AY$101,base_minorista!$A1534,0)</f>
        <v>0</v>
      </c>
      <c r="M1534">
        <f ca="1">+OFFSET(Capital_2!$D$2,base_minorista!A1534,0)</f>
        <v>3.5677590569055382</v>
      </c>
      <c r="N1534">
        <f>+HLOOKUP(VLOOKUP($B1534,$Q$2:$R$42,2,0),costo_laboral!$E$2:$AZ$99,base_minorista!$A1534,0)</f>
        <v>0</v>
      </c>
      <c r="O1534">
        <f>+HLOOKUP(VLOOKUP($B1534,$Q$2:$R$42,2,0),Participacion2!$D$2:$AO$99,base_minorista!$A1534,0)</f>
        <v>0</v>
      </c>
    </row>
    <row r="1535" spans="1:15" ht="16.5" x14ac:dyDescent="0.3">
      <c r="A1535">
        <v>77</v>
      </c>
      <c r="B1535">
        <v>16</v>
      </c>
      <c r="C1535">
        <v>76</v>
      </c>
      <c r="D1535" s="3">
        <v>43190</v>
      </c>
      <c r="E1535" s="33">
        <v>18</v>
      </c>
      <c r="F1535">
        <v>1</v>
      </c>
      <c r="G1535">
        <f>+HLOOKUP(VLOOKUP($B1535,$Q$2:$R$42,2,0),costos_sf!$D$2:$AY$99,base_minorista!$A1535,0)</f>
        <v>0</v>
      </c>
      <c r="H1535">
        <f>+HLOOKUP(VLOOKUP($B1535,$Q$2:$R$42,2,0),creditos_sf!$D$2:$AY$99,base_minorista!$A1535,0)</f>
        <v>0</v>
      </c>
      <c r="I1535">
        <f>+HLOOKUP(VLOOKUP($B1535,$Q$2:$R$42,2,0),creditos_sf!$D$103:$AY$200,base_minorista!$A1535,0)</f>
        <v>0</v>
      </c>
      <c r="J1535">
        <f>+HLOOKUP(VLOOKUP($B1535,$Q$2:$R$42,2,0),Costo_fondeo!$D$3:$AY$100,base_minorista!$A1535,0)</f>
        <v>0</v>
      </c>
      <c r="K1535">
        <f>+HLOOKUP(VLOOKUP($B1535,$Q$2:$R$42,2,0),Costo_provisiones!$D$3:$AY$100,base_minorista!$A1535,0)</f>
        <v>0</v>
      </c>
      <c r="L1535">
        <f>+HLOOKUP(VLOOKUP($B1535,$Q$2:$R$42,2,0),Morosidad_control!$D$4:$AY$101,base_minorista!$A1535,0)</f>
        <v>0</v>
      </c>
      <c r="M1535">
        <f ca="1">+OFFSET(Capital_2!$D$2,base_minorista!A1535,0)</f>
        <v>3.5535594036254383</v>
      </c>
      <c r="N1535">
        <f>+HLOOKUP(VLOOKUP($B1535,$Q$2:$R$42,2,0),costo_laboral!$E$2:$AZ$99,base_minorista!$A1535,0)</f>
        <v>0</v>
      </c>
      <c r="O1535">
        <f>+HLOOKUP(VLOOKUP($B1535,$Q$2:$R$42,2,0),Participacion2!$D$2:$AO$99,base_minorista!$A1535,0)</f>
        <v>0</v>
      </c>
    </row>
    <row r="1536" spans="1:15" ht="16.5" x14ac:dyDescent="0.3">
      <c r="A1536">
        <v>78</v>
      </c>
      <c r="B1536">
        <v>16</v>
      </c>
      <c r="C1536">
        <v>77</v>
      </c>
      <c r="D1536" s="3">
        <v>43220</v>
      </c>
      <c r="E1536" s="33">
        <v>18</v>
      </c>
      <c r="F1536">
        <v>1</v>
      </c>
      <c r="G1536">
        <f>+HLOOKUP(VLOOKUP($B1536,$Q$2:$R$42,2,0),costos_sf!$D$2:$AY$99,base_minorista!$A1536,0)</f>
        <v>0</v>
      </c>
      <c r="H1536">
        <f>+HLOOKUP(VLOOKUP($B1536,$Q$2:$R$42,2,0),creditos_sf!$D$2:$AY$99,base_minorista!$A1536,0)</f>
        <v>0</v>
      </c>
      <c r="I1536">
        <f>+HLOOKUP(VLOOKUP($B1536,$Q$2:$R$42,2,0),creditos_sf!$D$103:$AY$200,base_minorista!$A1536,0)</f>
        <v>0</v>
      </c>
      <c r="J1536">
        <f>+HLOOKUP(VLOOKUP($B1536,$Q$2:$R$42,2,0),Costo_fondeo!$D$3:$AY$100,base_minorista!$A1536,0)</f>
        <v>0</v>
      </c>
      <c r="K1536">
        <f>+HLOOKUP(VLOOKUP($B1536,$Q$2:$R$42,2,0),Costo_provisiones!$D$3:$AY$100,base_minorista!$A1536,0)</f>
        <v>0</v>
      </c>
      <c r="L1536">
        <f>+HLOOKUP(VLOOKUP($B1536,$Q$2:$R$42,2,0),Morosidad_control!$D$4:$AY$101,base_minorista!$A1536,0)</f>
        <v>0</v>
      </c>
      <c r="M1536">
        <f ca="1">+OFFSET(Capital_2!$D$2,base_minorista!A1536,0)</f>
        <v>3.5277001527594574</v>
      </c>
      <c r="N1536">
        <f>+HLOOKUP(VLOOKUP($B1536,$Q$2:$R$42,2,0),costo_laboral!$E$2:$AZ$99,base_minorista!$A1536,0)</f>
        <v>0</v>
      </c>
      <c r="O1536">
        <f>+HLOOKUP(VLOOKUP($B1536,$Q$2:$R$42,2,0),Participacion2!$D$2:$AO$99,base_minorista!$A1536,0)</f>
        <v>0</v>
      </c>
    </row>
    <row r="1537" spans="1:15" ht="16.5" x14ac:dyDescent="0.3">
      <c r="A1537">
        <v>79</v>
      </c>
      <c r="B1537">
        <v>16</v>
      </c>
      <c r="C1537">
        <v>78</v>
      </c>
      <c r="D1537" s="3">
        <v>43251</v>
      </c>
      <c r="E1537" s="33">
        <v>18</v>
      </c>
      <c r="F1537">
        <v>1</v>
      </c>
      <c r="G1537">
        <f>+HLOOKUP(VLOOKUP($B1537,$Q$2:$R$42,2,0),costos_sf!$D$2:$AY$99,base_minorista!$A1537,0)</f>
        <v>0</v>
      </c>
      <c r="H1537">
        <f>+HLOOKUP(VLOOKUP($B1537,$Q$2:$R$42,2,0),creditos_sf!$D$2:$AY$99,base_minorista!$A1537,0)</f>
        <v>0</v>
      </c>
      <c r="I1537">
        <f>+HLOOKUP(VLOOKUP($B1537,$Q$2:$R$42,2,0),creditos_sf!$D$103:$AY$200,base_minorista!$A1537,0)</f>
        <v>0</v>
      </c>
      <c r="J1537">
        <f>+HLOOKUP(VLOOKUP($B1537,$Q$2:$R$42,2,0),Costo_fondeo!$D$3:$AY$100,base_minorista!$A1537,0)</f>
        <v>0</v>
      </c>
      <c r="K1537">
        <f>+HLOOKUP(VLOOKUP($B1537,$Q$2:$R$42,2,0),Costo_provisiones!$D$3:$AY$100,base_minorista!$A1537,0)</f>
        <v>0</v>
      </c>
      <c r="L1537">
        <f>+HLOOKUP(VLOOKUP($B1537,$Q$2:$R$42,2,0),Morosidad_control!$D$4:$AY$101,base_minorista!$A1537,0)</f>
        <v>0</v>
      </c>
      <c r="M1537">
        <f ca="1">+OFFSET(Capital_2!$D$2,base_minorista!A1537,0)</f>
        <v>3.5069368282381337</v>
      </c>
      <c r="N1537">
        <f>+HLOOKUP(VLOOKUP($B1537,$Q$2:$R$42,2,0),costo_laboral!$E$2:$AZ$99,base_minorista!$A1537,0)</f>
        <v>0</v>
      </c>
      <c r="O1537">
        <f>+HLOOKUP(VLOOKUP($B1537,$Q$2:$R$42,2,0),Participacion2!$D$2:$AO$99,base_minorista!$A1537,0)</f>
        <v>0</v>
      </c>
    </row>
    <row r="1538" spans="1:15" ht="16.5" x14ac:dyDescent="0.3">
      <c r="A1538">
        <v>80</v>
      </c>
      <c r="B1538">
        <v>16</v>
      </c>
      <c r="C1538">
        <v>79</v>
      </c>
      <c r="D1538" s="3">
        <v>43281</v>
      </c>
      <c r="E1538" s="33">
        <v>18</v>
      </c>
      <c r="F1538">
        <v>1</v>
      </c>
      <c r="G1538">
        <f>+HLOOKUP(VLOOKUP($B1538,$Q$2:$R$42,2,0),costos_sf!$D$2:$AY$99,base_minorista!$A1538,0)</f>
        <v>0</v>
      </c>
      <c r="H1538">
        <f>+HLOOKUP(VLOOKUP($B1538,$Q$2:$R$42,2,0),creditos_sf!$D$2:$AY$99,base_minorista!$A1538,0)</f>
        <v>0</v>
      </c>
      <c r="I1538">
        <f>+HLOOKUP(VLOOKUP($B1538,$Q$2:$R$42,2,0),creditos_sf!$D$103:$AY$200,base_minorista!$A1538,0)</f>
        <v>0</v>
      </c>
      <c r="J1538">
        <f>+HLOOKUP(VLOOKUP($B1538,$Q$2:$R$42,2,0),Costo_fondeo!$D$3:$AY$100,base_minorista!$A1538,0)</f>
        <v>0</v>
      </c>
      <c r="K1538">
        <f>+HLOOKUP(VLOOKUP($B1538,$Q$2:$R$42,2,0),Costo_provisiones!$D$3:$AY$100,base_minorista!$A1538,0)</f>
        <v>0</v>
      </c>
      <c r="L1538">
        <f>+HLOOKUP(VLOOKUP($B1538,$Q$2:$R$42,2,0),Morosidad_control!$D$4:$AY$101,base_minorista!$A1538,0)</f>
        <v>0</v>
      </c>
      <c r="M1538">
        <f ca="1">+OFFSET(Capital_2!$D$2,base_minorista!A1538,0)</f>
        <v>3.4861804073665166</v>
      </c>
      <c r="N1538">
        <f>+HLOOKUP(VLOOKUP($B1538,$Q$2:$R$42,2,0),costo_laboral!$E$2:$AZ$99,base_minorista!$A1538,0)</f>
        <v>0</v>
      </c>
      <c r="O1538">
        <f>+HLOOKUP(VLOOKUP($B1538,$Q$2:$R$42,2,0),Participacion2!$D$2:$AO$99,base_minorista!$A1538,0)</f>
        <v>0</v>
      </c>
    </row>
    <row r="1539" spans="1:15" ht="16.5" x14ac:dyDescent="0.3">
      <c r="A1539">
        <v>81</v>
      </c>
      <c r="B1539">
        <v>16</v>
      </c>
      <c r="C1539">
        <v>80</v>
      </c>
      <c r="D1539" s="3">
        <v>43312</v>
      </c>
      <c r="E1539" s="33">
        <v>18</v>
      </c>
      <c r="F1539">
        <v>1</v>
      </c>
      <c r="G1539">
        <f>+HLOOKUP(VLOOKUP($B1539,$Q$2:$R$42,2,0),costos_sf!$D$2:$AY$99,base_minorista!$A1539,0)</f>
        <v>0</v>
      </c>
      <c r="H1539">
        <f>+HLOOKUP(VLOOKUP($B1539,$Q$2:$R$42,2,0),creditos_sf!$D$2:$AY$99,base_minorista!$A1539,0)</f>
        <v>0</v>
      </c>
      <c r="I1539">
        <f>+HLOOKUP(VLOOKUP($B1539,$Q$2:$R$42,2,0),creditos_sf!$D$103:$AY$200,base_minorista!$A1539,0)</f>
        <v>0</v>
      </c>
      <c r="J1539">
        <f>+HLOOKUP(VLOOKUP($B1539,$Q$2:$R$42,2,0),Costo_fondeo!$D$3:$AY$100,base_minorista!$A1539,0)</f>
        <v>0</v>
      </c>
      <c r="K1539">
        <f>+HLOOKUP(VLOOKUP($B1539,$Q$2:$R$42,2,0),Costo_provisiones!$D$3:$AY$100,base_minorista!$A1539,0)</f>
        <v>0</v>
      </c>
      <c r="L1539">
        <f>+HLOOKUP(VLOOKUP($B1539,$Q$2:$R$42,2,0),Morosidad_control!$D$4:$AY$101,base_minorista!$A1539,0)</f>
        <v>0</v>
      </c>
      <c r="M1539">
        <f ca="1">+OFFSET(Capital_2!$D$2,base_minorista!A1539,0)</f>
        <v>3.4635993253239059</v>
      </c>
      <c r="N1539">
        <f>+HLOOKUP(VLOOKUP($B1539,$Q$2:$R$42,2,0),costo_laboral!$E$2:$AZ$99,base_minorista!$A1539,0)</f>
        <v>0</v>
      </c>
      <c r="O1539">
        <f>+HLOOKUP(VLOOKUP($B1539,$Q$2:$R$42,2,0),Participacion2!$D$2:$AO$99,base_minorista!$A1539,0)</f>
        <v>0</v>
      </c>
    </row>
    <row r="1540" spans="1:15" ht="16.5" x14ac:dyDescent="0.3">
      <c r="A1540">
        <v>82</v>
      </c>
      <c r="B1540">
        <v>16</v>
      </c>
      <c r="C1540">
        <v>81</v>
      </c>
      <c r="D1540" s="3">
        <v>43343</v>
      </c>
      <c r="E1540" s="33">
        <v>18</v>
      </c>
      <c r="F1540">
        <v>1</v>
      </c>
      <c r="G1540">
        <f>+HLOOKUP(VLOOKUP($B1540,$Q$2:$R$42,2,0),costos_sf!$D$2:$AY$99,base_minorista!$A1540,0)</f>
        <v>0</v>
      </c>
      <c r="H1540">
        <f>+HLOOKUP(VLOOKUP($B1540,$Q$2:$R$42,2,0),creditos_sf!$D$2:$AY$99,base_minorista!$A1540,0)</f>
        <v>0</v>
      </c>
      <c r="I1540">
        <f>+HLOOKUP(VLOOKUP($B1540,$Q$2:$R$42,2,0),creditos_sf!$D$103:$AY$200,base_minorista!$A1540,0)</f>
        <v>0</v>
      </c>
      <c r="J1540">
        <f>+HLOOKUP(VLOOKUP($B1540,$Q$2:$R$42,2,0),Costo_fondeo!$D$3:$AY$100,base_minorista!$A1540,0)</f>
        <v>0</v>
      </c>
      <c r="K1540">
        <f>+HLOOKUP(VLOOKUP($B1540,$Q$2:$R$42,2,0),Costo_provisiones!$D$3:$AY$100,base_minorista!$A1540,0)</f>
        <v>0</v>
      </c>
      <c r="L1540">
        <f>+HLOOKUP(VLOOKUP($B1540,$Q$2:$R$42,2,0),Morosidad_control!$D$4:$AY$101,base_minorista!$A1540,0)</f>
        <v>0</v>
      </c>
      <c r="M1540">
        <f ca="1">+OFFSET(Capital_2!$D$2,base_minorista!A1540,0)</f>
        <v>3.442349118867654</v>
      </c>
      <c r="N1540">
        <f>+HLOOKUP(VLOOKUP($B1540,$Q$2:$R$42,2,0),costo_laboral!$E$2:$AZ$99,base_minorista!$A1540,0)</f>
        <v>0</v>
      </c>
      <c r="O1540">
        <f>+HLOOKUP(VLOOKUP($B1540,$Q$2:$R$42,2,0),Participacion2!$D$2:$AO$99,base_minorista!$A1540,0)</f>
        <v>0</v>
      </c>
    </row>
    <row r="1541" spans="1:15" ht="16.5" x14ac:dyDescent="0.3">
      <c r="A1541">
        <v>83</v>
      </c>
      <c r="B1541">
        <v>16</v>
      </c>
      <c r="C1541">
        <v>82</v>
      </c>
      <c r="D1541" s="3">
        <v>43373</v>
      </c>
      <c r="E1541" s="33">
        <v>18</v>
      </c>
      <c r="F1541">
        <v>1</v>
      </c>
      <c r="G1541">
        <f>+HLOOKUP(VLOOKUP($B1541,$Q$2:$R$42,2,0),costos_sf!$D$2:$AY$99,base_minorista!$A1541,0)</f>
        <v>0</v>
      </c>
      <c r="H1541">
        <f>+HLOOKUP(VLOOKUP($B1541,$Q$2:$R$42,2,0),creditos_sf!$D$2:$AY$99,base_minorista!$A1541,0)</f>
        <v>0</v>
      </c>
      <c r="I1541">
        <f>+HLOOKUP(VLOOKUP($B1541,$Q$2:$R$42,2,0),creditos_sf!$D$103:$AY$200,base_minorista!$A1541,0)</f>
        <v>0</v>
      </c>
      <c r="J1541">
        <f>+HLOOKUP(VLOOKUP($B1541,$Q$2:$R$42,2,0),Costo_fondeo!$D$3:$AY$100,base_minorista!$A1541,0)</f>
        <v>0</v>
      </c>
      <c r="K1541">
        <f>+HLOOKUP(VLOOKUP($B1541,$Q$2:$R$42,2,0),Costo_provisiones!$D$3:$AY$100,base_minorista!$A1541,0)</f>
        <v>0</v>
      </c>
      <c r="L1541">
        <f>+HLOOKUP(VLOOKUP($B1541,$Q$2:$R$42,2,0),Morosidad_control!$D$4:$AY$101,base_minorista!$A1541,0)</f>
        <v>0</v>
      </c>
      <c r="M1541">
        <f ca="1">+OFFSET(Capital_2!$D$2,base_minorista!A1541,0)</f>
        <v>3.430093895939399</v>
      </c>
      <c r="N1541">
        <f>+HLOOKUP(VLOOKUP($B1541,$Q$2:$R$42,2,0),costo_laboral!$E$2:$AZ$99,base_minorista!$A1541,0)</f>
        <v>0</v>
      </c>
      <c r="O1541">
        <f>+HLOOKUP(VLOOKUP($B1541,$Q$2:$R$42,2,0),Participacion2!$D$2:$AO$99,base_minorista!$A1541,0)</f>
        <v>0</v>
      </c>
    </row>
    <row r="1542" spans="1:15" ht="16.5" x14ac:dyDescent="0.3">
      <c r="A1542">
        <v>84</v>
      </c>
      <c r="B1542">
        <v>16</v>
      </c>
      <c r="C1542">
        <v>83</v>
      </c>
      <c r="D1542" s="3">
        <v>43404</v>
      </c>
      <c r="E1542" s="33">
        <v>18</v>
      </c>
      <c r="F1542">
        <v>1</v>
      </c>
      <c r="G1542">
        <f>+HLOOKUP(VLOOKUP($B1542,$Q$2:$R$42,2,0),costos_sf!$D$2:$AY$99,base_minorista!$A1542,0)</f>
        <v>0</v>
      </c>
      <c r="H1542">
        <f>+HLOOKUP(VLOOKUP($B1542,$Q$2:$R$42,2,0),creditos_sf!$D$2:$AY$99,base_minorista!$A1542,0)</f>
        <v>0</v>
      </c>
      <c r="I1542">
        <f>+HLOOKUP(VLOOKUP($B1542,$Q$2:$R$42,2,0),creditos_sf!$D$103:$AY$200,base_minorista!$A1542,0)</f>
        <v>0</v>
      </c>
      <c r="J1542">
        <f>+HLOOKUP(VLOOKUP($B1542,$Q$2:$R$42,2,0),Costo_fondeo!$D$3:$AY$100,base_minorista!$A1542,0)</f>
        <v>0</v>
      </c>
      <c r="K1542">
        <f>+HLOOKUP(VLOOKUP($B1542,$Q$2:$R$42,2,0),Costo_provisiones!$D$3:$AY$100,base_minorista!$A1542,0)</f>
        <v>0</v>
      </c>
      <c r="L1542">
        <f>+HLOOKUP(VLOOKUP($B1542,$Q$2:$R$42,2,0),Morosidad_control!$D$4:$AY$101,base_minorista!$A1542,0)</f>
        <v>0</v>
      </c>
      <c r="M1542">
        <f ca="1">+OFFSET(Capital_2!$D$2,base_minorista!A1542,0)</f>
        <v>3.4233579602032216</v>
      </c>
      <c r="N1542">
        <f>+HLOOKUP(VLOOKUP($B1542,$Q$2:$R$42,2,0),costo_laboral!$E$2:$AZ$99,base_minorista!$A1542,0)</f>
        <v>0</v>
      </c>
      <c r="O1542">
        <f>+HLOOKUP(VLOOKUP($B1542,$Q$2:$R$42,2,0),Participacion2!$D$2:$AO$99,base_minorista!$A1542,0)</f>
        <v>0</v>
      </c>
    </row>
    <row r="1543" spans="1:15" ht="16.5" x14ac:dyDescent="0.3">
      <c r="A1543">
        <v>85</v>
      </c>
      <c r="B1543">
        <v>16</v>
      </c>
      <c r="C1543">
        <v>84</v>
      </c>
      <c r="D1543" s="3">
        <v>43434</v>
      </c>
      <c r="E1543" s="33">
        <v>18</v>
      </c>
      <c r="F1543">
        <v>1</v>
      </c>
      <c r="G1543">
        <f>+HLOOKUP(VLOOKUP($B1543,$Q$2:$R$42,2,0),costos_sf!$D$2:$AY$99,base_minorista!$A1543,0)</f>
        <v>0</v>
      </c>
      <c r="H1543">
        <f>+HLOOKUP(VLOOKUP($B1543,$Q$2:$R$42,2,0),creditos_sf!$D$2:$AY$99,base_minorista!$A1543,0)</f>
        <v>0</v>
      </c>
      <c r="I1543">
        <f>+HLOOKUP(VLOOKUP($B1543,$Q$2:$R$42,2,0),creditos_sf!$D$103:$AY$200,base_minorista!$A1543,0)</f>
        <v>0</v>
      </c>
      <c r="J1543">
        <f>+HLOOKUP(VLOOKUP($B1543,$Q$2:$R$42,2,0),Costo_fondeo!$D$3:$AY$100,base_minorista!$A1543,0)</f>
        <v>0</v>
      </c>
      <c r="K1543">
        <f>+HLOOKUP(VLOOKUP($B1543,$Q$2:$R$42,2,0),Costo_provisiones!$D$3:$AY$100,base_minorista!$A1543,0)</f>
        <v>0</v>
      </c>
      <c r="L1543">
        <f>+HLOOKUP(VLOOKUP($B1543,$Q$2:$R$42,2,0),Morosidad_control!$D$4:$AY$101,base_minorista!$A1543,0)</f>
        <v>0</v>
      </c>
      <c r="M1543">
        <f ca="1">+OFFSET(Capital_2!$D$2,base_minorista!A1543,0)</f>
        <v>3.4154915843908498</v>
      </c>
      <c r="N1543">
        <f>+HLOOKUP(VLOOKUP($B1543,$Q$2:$R$42,2,0),costo_laboral!$E$2:$AZ$99,base_minorista!$A1543,0)</f>
        <v>0</v>
      </c>
      <c r="O1543">
        <f>+HLOOKUP(VLOOKUP($B1543,$Q$2:$R$42,2,0),Participacion2!$D$2:$AO$99,base_minorista!$A1543,0)</f>
        <v>0</v>
      </c>
    </row>
    <row r="1544" spans="1:15" ht="16.5" x14ac:dyDescent="0.3">
      <c r="A1544">
        <v>86</v>
      </c>
      <c r="B1544">
        <v>16</v>
      </c>
      <c r="C1544">
        <v>85</v>
      </c>
      <c r="D1544" s="3">
        <v>43465</v>
      </c>
      <c r="E1544" s="33">
        <v>18</v>
      </c>
      <c r="F1544">
        <v>1</v>
      </c>
      <c r="G1544">
        <f>+HLOOKUP(VLOOKUP($B1544,$Q$2:$R$42,2,0),costos_sf!$D$2:$AY$99,base_minorista!$A1544,0)</f>
        <v>0</v>
      </c>
      <c r="H1544">
        <f>+HLOOKUP(VLOOKUP($B1544,$Q$2:$R$42,2,0),creditos_sf!$D$2:$AY$99,base_minorista!$A1544,0)</f>
        <v>0</v>
      </c>
      <c r="I1544">
        <f>+HLOOKUP(VLOOKUP($B1544,$Q$2:$R$42,2,0),creditos_sf!$D$103:$AY$200,base_minorista!$A1544,0)</f>
        <v>0</v>
      </c>
      <c r="J1544">
        <f>+HLOOKUP(VLOOKUP($B1544,$Q$2:$R$42,2,0),Costo_fondeo!$D$3:$AY$100,base_minorista!$A1544,0)</f>
        <v>0</v>
      </c>
      <c r="K1544">
        <f>+HLOOKUP(VLOOKUP($B1544,$Q$2:$R$42,2,0),Costo_provisiones!$D$3:$AY$100,base_minorista!$A1544,0)</f>
        <v>0</v>
      </c>
      <c r="L1544">
        <f>+HLOOKUP(VLOOKUP($B1544,$Q$2:$R$42,2,0),Morosidad_control!$D$4:$AY$101,base_minorista!$A1544,0)</f>
        <v>0</v>
      </c>
      <c r="M1544">
        <f ca="1">+OFFSET(Capital_2!$D$2,base_minorista!A1544,0)</f>
        <v>3.4351377010367652</v>
      </c>
      <c r="N1544">
        <f>+HLOOKUP(VLOOKUP($B1544,$Q$2:$R$42,2,0),costo_laboral!$E$2:$AZ$99,base_minorista!$A1544,0)</f>
        <v>0</v>
      </c>
      <c r="O1544">
        <f>+HLOOKUP(VLOOKUP($B1544,$Q$2:$R$42,2,0),Participacion2!$D$2:$AO$99,base_minorista!$A1544,0)</f>
        <v>0</v>
      </c>
    </row>
    <row r="1545" spans="1:15" ht="16.5" x14ac:dyDescent="0.3">
      <c r="A1545">
        <v>87</v>
      </c>
      <c r="B1545">
        <v>16</v>
      </c>
      <c r="C1545">
        <v>86</v>
      </c>
      <c r="D1545" s="3">
        <v>43496</v>
      </c>
      <c r="E1545" s="33">
        <v>19</v>
      </c>
      <c r="F1545">
        <v>1</v>
      </c>
      <c r="G1545">
        <f>+HLOOKUP(VLOOKUP($B1545,$Q$2:$R$42,2,0),costos_sf!$D$2:$AY$99,base_minorista!$A1545,0)</f>
        <v>0</v>
      </c>
      <c r="H1545">
        <f>+HLOOKUP(VLOOKUP($B1545,$Q$2:$R$42,2,0),creditos_sf!$D$2:$AY$99,base_minorista!$A1545,0)</f>
        <v>0</v>
      </c>
      <c r="I1545">
        <f>+HLOOKUP(VLOOKUP($B1545,$Q$2:$R$42,2,0),creditos_sf!$D$103:$AY$200,base_minorista!$A1545,0)</f>
        <v>0</v>
      </c>
      <c r="J1545">
        <f>+HLOOKUP(VLOOKUP($B1545,$Q$2:$R$42,2,0),Costo_fondeo!$D$3:$AY$100,base_minorista!$A1545,0)</f>
        <v>0</v>
      </c>
      <c r="K1545">
        <f>+HLOOKUP(VLOOKUP($B1545,$Q$2:$R$42,2,0),Costo_provisiones!$D$3:$AY$100,base_minorista!$A1545,0)</f>
        <v>0</v>
      </c>
      <c r="L1545">
        <f>+HLOOKUP(VLOOKUP($B1545,$Q$2:$R$42,2,0),Morosidad_control!$D$4:$AY$101,base_minorista!$A1545,0)</f>
        <v>0</v>
      </c>
      <c r="M1545">
        <f ca="1">+OFFSET(Capital_2!$D$2,base_minorista!A1545,0)</f>
        <v>3.144198069372997</v>
      </c>
      <c r="N1545">
        <f>+HLOOKUP(VLOOKUP($B1545,$Q$2:$R$42,2,0),costo_laboral!$E$2:$AZ$99,base_minorista!$A1545,0)</f>
        <v>0</v>
      </c>
      <c r="O1545">
        <f>+HLOOKUP(VLOOKUP($B1545,$Q$2:$R$42,2,0),Participacion2!$D$2:$AO$99,base_minorista!$A1545,0)</f>
        <v>0</v>
      </c>
    </row>
    <row r="1546" spans="1:15" ht="16.5" x14ac:dyDescent="0.3">
      <c r="A1546">
        <v>88</v>
      </c>
      <c r="B1546">
        <v>16</v>
      </c>
      <c r="C1546">
        <v>87</v>
      </c>
      <c r="D1546" s="3">
        <v>43524</v>
      </c>
      <c r="E1546" s="33">
        <v>19</v>
      </c>
      <c r="F1546">
        <v>1</v>
      </c>
      <c r="G1546">
        <f>+HLOOKUP(VLOOKUP($B1546,$Q$2:$R$42,2,0),costos_sf!$D$2:$AY$99,base_minorista!$A1546,0)</f>
        <v>0</v>
      </c>
      <c r="H1546">
        <f>+HLOOKUP(VLOOKUP($B1546,$Q$2:$R$42,2,0),creditos_sf!$D$2:$AY$99,base_minorista!$A1546,0)</f>
        <v>0</v>
      </c>
      <c r="I1546">
        <f>+HLOOKUP(VLOOKUP($B1546,$Q$2:$R$42,2,0),creditos_sf!$D$103:$AY$200,base_minorista!$A1546,0)</f>
        <v>0</v>
      </c>
      <c r="J1546">
        <f>+HLOOKUP(VLOOKUP($B1546,$Q$2:$R$42,2,0),Costo_fondeo!$D$3:$AY$100,base_minorista!$A1546,0)</f>
        <v>0</v>
      </c>
      <c r="K1546">
        <f>+HLOOKUP(VLOOKUP($B1546,$Q$2:$R$42,2,0),Costo_provisiones!$D$3:$AY$100,base_minorista!$A1546,0)</f>
        <v>0</v>
      </c>
      <c r="L1546">
        <f>+HLOOKUP(VLOOKUP($B1546,$Q$2:$R$42,2,0),Morosidad_control!$D$4:$AY$101,base_minorista!$A1546,0)</f>
        <v>0</v>
      </c>
      <c r="M1546">
        <f ca="1">+OFFSET(Capital_2!$D$2,base_minorista!A1546,0)</f>
        <v>3.1750048296191844</v>
      </c>
      <c r="N1546">
        <f>+HLOOKUP(VLOOKUP($B1546,$Q$2:$R$42,2,0),costo_laboral!$E$2:$AZ$99,base_minorista!$A1546,0)</f>
        <v>0</v>
      </c>
      <c r="O1546">
        <f>+HLOOKUP(VLOOKUP($B1546,$Q$2:$R$42,2,0),Participacion2!$D$2:$AO$99,base_minorista!$A1546,0)</f>
        <v>0</v>
      </c>
    </row>
    <row r="1547" spans="1:15" ht="16.5" x14ac:dyDescent="0.3">
      <c r="A1547">
        <v>89</v>
      </c>
      <c r="B1547">
        <v>16</v>
      </c>
      <c r="C1547">
        <v>88</v>
      </c>
      <c r="D1547" s="3">
        <v>43555</v>
      </c>
      <c r="E1547" s="33">
        <v>19</v>
      </c>
      <c r="F1547">
        <v>1</v>
      </c>
      <c r="G1547">
        <f>+HLOOKUP(VLOOKUP($B1547,$Q$2:$R$42,2,0),costos_sf!$D$2:$AY$99,base_minorista!$A1547,0)</f>
        <v>0</v>
      </c>
      <c r="H1547">
        <f>+HLOOKUP(VLOOKUP($B1547,$Q$2:$R$42,2,0),creditos_sf!$D$2:$AY$99,base_minorista!$A1547,0)</f>
        <v>0</v>
      </c>
      <c r="I1547">
        <f>+HLOOKUP(VLOOKUP($B1547,$Q$2:$R$42,2,0),creditos_sf!$D$103:$AY$200,base_minorista!$A1547,0)</f>
        <v>0</v>
      </c>
      <c r="J1547">
        <f>+HLOOKUP(VLOOKUP($B1547,$Q$2:$R$42,2,0),Costo_fondeo!$D$3:$AY$100,base_minorista!$A1547,0)</f>
        <v>0</v>
      </c>
      <c r="K1547">
        <f>+HLOOKUP(VLOOKUP($B1547,$Q$2:$R$42,2,0),Costo_provisiones!$D$3:$AY$100,base_minorista!$A1547,0)</f>
        <v>0</v>
      </c>
      <c r="L1547">
        <f>+HLOOKUP(VLOOKUP($B1547,$Q$2:$R$42,2,0),Morosidad_control!$D$4:$AY$101,base_minorista!$A1547,0)</f>
        <v>0</v>
      </c>
      <c r="M1547">
        <f ca="1">+OFFSET(Capital_2!$D$2,base_minorista!A1547,0)</f>
        <v>3.2070490236396596</v>
      </c>
      <c r="N1547">
        <f>+HLOOKUP(VLOOKUP($B1547,$Q$2:$R$42,2,0),costo_laboral!$E$2:$AZ$99,base_minorista!$A1547,0)</f>
        <v>0</v>
      </c>
      <c r="O1547">
        <f>+HLOOKUP(VLOOKUP($B1547,$Q$2:$R$42,2,0),Participacion2!$D$2:$AO$99,base_minorista!$A1547,0)</f>
        <v>0</v>
      </c>
    </row>
    <row r="1548" spans="1:15" ht="16.5" x14ac:dyDescent="0.3">
      <c r="A1548">
        <v>90</v>
      </c>
      <c r="B1548">
        <v>16</v>
      </c>
      <c r="C1548">
        <v>89</v>
      </c>
      <c r="D1548" s="3">
        <v>43585</v>
      </c>
      <c r="E1548" s="33">
        <v>19</v>
      </c>
      <c r="F1548">
        <v>1</v>
      </c>
      <c r="G1548">
        <f>+HLOOKUP(VLOOKUP($B1548,$Q$2:$R$42,2,0),costos_sf!$D$2:$AY$99,base_minorista!$A1548,0)</f>
        <v>0</v>
      </c>
      <c r="H1548">
        <f>+HLOOKUP(VLOOKUP($B1548,$Q$2:$R$42,2,0),creditos_sf!$D$2:$AY$99,base_minorista!$A1548,0)</f>
        <v>0</v>
      </c>
      <c r="I1548">
        <f>+HLOOKUP(VLOOKUP($B1548,$Q$2:$R$42,2,0),creditos_sf!$D$103:$AY$200,base_minorista!$A1548,0)</f>
        <v>0</v>
      </c>
      <c r="J1548">
        <f>+HLOOKUP(VLOOKUP($B1548,$Q$2:$R$42,2,0),Costo_fondeo!$D$3:$AY$100,base_minorista!$A1548,0)</f>
        <v>0</v>
      </c>
      <c r="K1548">
        <f>+HLOOKUP(VLOOKUP($B1548,$Q$2:$R$42,2,0),Costo_provisiones!$D$3:$AY$100,base_minorista!$A1548,0)</f>
        <v>0</v>
      </c>
      <c r="L1548">
        <f>+HLOOKUP(VLOOKUP($B1548,$Q$2:$R$42,2,0),Morosidad_control!$D$4:$AY$101,base_minorista!$A1548,0)</f>
        <v>0</v>
      </c>
      <c r="M1548">
        <f ca="1">+OFFSET(Capital_2!$D$2,base_minorista!A1548,0)</f>
        <v>3.2607827391957867</v>
      </c>
      <c r="N1548">
        <f>+HLOOKUP(VLOOKUP($B1548,$Q$2:$R$42,2,0),costo_laboral!$E$2:$AZ$99,base_minorista!$A1548,0)</f>
        <v>0</v>
      </c>
      <c r="O1548">
        <f>+HLOOKUP(VLOOKUP($B1548,$Q$2:$R$42,2,0),Participacion2!$D$2:$AO$99,base_minorista!$A1548,0)</f>
        <v>0</v>
      </c>
    </row>
    <row r="1549" spans="1:15" ht="16.5" x14ac:dyDescent="0.3">
      <c r="A1549">
        <v>91</v>
      </c>
      <c r="B1549">
        <v>16</v>
      </c>
      <c r="C1549">
        <v>90</v>
      </c>
      <c r="D1549" s="3">
        <v>43616</v>
      </c>
      <c r="E1549" s="33">
        <v>19</v>
      </c>
      <c r="F1549">
        <v>1</v>
      </c>
      <c r="G1549">
        <f>+HLOOKUP(VLOOKUP($B1549,$Q$2:$R$42,2,0),costos_sf!$D$2:$AY$99,base_minorista!$A1549,0)</f>
        <v>0</v>
      </c>
      <c r="H1549">
        <f>+HLOOKUP(VLOOKUP($B1549,$Q$2:$R$42,2,0),creditos_sf!$D$2:$AY$99,base_minorista!$A1549,0)</f>
        <v>0</v>
      </c>
      <c r="I1549">
        <f>+HLOOKUP(VLOOKUP($B1549,$Q$2:$R$42,2,0),creditos_sf!$D$103:$AY$200,base_minorista!$A1549,0)</f>
        <v>0</v>
      </c>
      <c r="J1549">
        <f>+HLOOKUP(VLOOKUP($B1549,$Q$2:$R$42,2,0),Costo_fondeo!$D$3:$AY$100,base_minorista!$A1549,0)</f>
        <v>0</v>
      </c>
      <c r="K1549">
        <f>+HLOOKUP(VLOOKUP($B1549,$Q$2:$R$42,2,0),Costo_provisiones!$D$3:$AY$100,base_minorista!$A1549,0)</f>
        <v>0</v>
      </c>
      <c r="L1549">
        <f>+HLOOKUP(VLOOKUP($B1549,$Q$2:$R$42,2,0),Morosidad_control!$D$4:$AY$101,base_minorista!$A1549,0)</f>
        <v>0</v>
      </c>
      <c r="M1549">
        <f ca="1">+OFFSET(Capital_2!$D$2,base_minorista!A1549,0)</f>
        <v>3.2822741119614118</v>
      </c>
      <c r="N1549">
        <f>+HLOOKUP(VLOOKUP($B1549,$Q$2:$R$42,2,0),costo_laboral!$E$2:$AZ$99,base_minorista!$A1549,0)</f>
        <v>0</v>
      </c>
      <c r="O1549">
        <f>+HLOOKUP(VLOOKUP($B1549,$Q$2:$R$42,2,0),Participacion2!$D$2:$AO$99,base_minorista!$A1549,0)</f>
        <v>0</v>
      </c>
    </row>
    <row r="1550" spans="1:15" ht="16.5" x14ac:dyDescent="0.3">
      <c r="A1550">
        <v>92</v>
      </c>
      <c r="B1550">
        <v>16</v>
      </c>
      <c r="C1550">
        <v>91</v>
      </c>
      <c r="D1550" s="3">
        <v>43646</v>
      </c>
      <c r="E1550" s="33">
        <v>19</v>
      </c>
      <c r="F1550">
        <v>1</v>
      </c>
      <c r="G1550">
        <f>+HLOOKUP(VLOOKUP($B1550,$Q$2:$R$42,2,0),costos_sf!$D$2:$AY$99,base_minorista!$A1550,0)</f>
        <v>0</v>
      </c>
      <c r="H1550">
        <f>+HLOOKUP(VLOOKUP($B1550,$Q$2:$R$42,2,0),creditos_sf!$D$2:$AY$99,base_minorista!$A1550,0)</f>
        <v>0</v>
      </c>
      <c r="I1550">
        <f>+HLOOKUP(VLOOKUP($B1550,$Q$2:$R$42,2,0),creditos_sf!$D$103:$AY$200,base_minorista!$A1550,0)</f>
        <v>0</v>
      </c>
      <c r="J1550">
        <f>+HLOOKUP(VLOOKUP($B1550,$Q$2:$R$42,2,0),Costo_fondeo!$D$3:$AY$100,base_minorista!$A1550,0)</f>
        <v>0</v>
      </c>
      <c r="K1550">
        <f>+HLOOKUP(VLOOKUP($B1550,$Q$2:$R$42,2,0),Costo_provisiones!$D$3:$AY$100,base_minorista!$A1550,0)</f>
        <v>0</v>
      </c>
      <c r="L1550">
        <f>+HLOOKUP(VLOOKUP($B1550,$Q$2:$R$42,2,0),Morosidad_control!$D$4:$AY$101,base_minorista!$A1550,0)</f>
        <v>0</v>
      </c>
      <c r="M1550">
        <f ca="1">+OFFSET(Capital_2!$D$2,base_minorista!A1550,0)</f>
        <v>3.3170358226156935</v>
      </c>
      <c r="N1550">
        <f>+HLOOKUP(VLOOKUP($B1550,$Q$2:$R$42,2,0),costo_laboral!$E$2:$AZ$99,base_minorista!$A1550,0)</f>
        <v>0</v>
      </c>
      <c r="O1550">
        <f>+HLOOKUP(VLOOKUP($B1550,$Q$2:$R$42,2,0),Participacion2!$D$2:$AO$99,base_minorista!$A1550,0)</f>
        <v>0</v>
      </c>
    </row>
    <row r="1551" spans="1:15" ht="16.5" x14ac:dyDescent="0.3">
      <c r="A1551">
        <v>93</v>
      </c>
      <c r="B1551">
        <v>16</v>
      </c>
      <c r="C1551">
        <v>92</v>
      </c>
      <c r="D1551" s="3">
        <v>43677</v>
      </c>
      <c r="E1551" s="33">
        <v>19</v>
      </c>
      <c r="F1551">
        <v>1</v>
      </c>
      <c r="G1551">
        <f>+HLOOKUP(VLOOKUP($B1551,$Q$2:$R$42,2,0),costos_sf!$D$2:$AY$99,base_minorista!$A1551,0)</f>
        <v>0</v>
      </c>
      <c r="H1551">
        <f>+HLOOKUP(VLOOKUP($B1551,$Q$2:$R$42,2,0),creditos_sf!$D$2:$AY$99,base_minorista!$A1551,0)</f>
        <v>0</v>
      </c>
      <c r="I1551">
        <f>+HLOOKUP(VLOOKUP($B1551,$Q$2:$R$42,2,0),creditos_sf!$D$103:$AY$200,base_minorista!$A1551,0)</f>
        <v>0</v>
      </c>
      <c r="J1551">
        <f>+HLOOKUP(VLOOKUP($B1551,$Q$2:$R$42,2,0),Costo_fondeo!$D$3:$AY$100,base_minorista!$A1551,0)</f>
        <v>0</v>
      </c>
      <c r="K1551">
        <f>+HLOOKUP(VLOOKUP($B1551,$Q$2:$R$42,2,0),Costo_provisiones!$D$3:$AY$100,base_minorista!$A1551,0)</f>
        <v>0</v>
      </c>
      <c r="L1551">
        <f>+HLOOKUP(VLOOKUP($B1551,$Q$2:$R$42,2,0),Morosidad_control!$D$4:$AY$101,base_minorista!$A1551,0)</f>
        <v>0</v>
      </c>
      <c r="M1551">
        <f ca="1">+OFFSET(Capital_2!$D$2,base_minorista!A1551,0)</f>
        <v>3.3472847310217735</v>
      </c>
      <c r="N1551">
        <f>+HLOOKUP(VLOOKUP($B1551,$Q$2:$R$42,2,0),costo_laboral!$E$2:$AZ$99,base_minorista!$A1551,0)</f>
        <v>0</v>
      </c>
      <c r="O1551">
        <f>+HLOOKUP(VLOOKUP($B1551,$Q$2:$R$42,2,0),Participacion2!$D$2:$AO$99,base_minorista!$A1551,0)</f>
        <v>0</v>
      </c>
    </row>
    <row r="1552" spans="1:15" ht="16.5" x14ac:dyDescent="0.3">
      <c r="A1552">
        <v>94</v>
      </c>
      <c r="B1552">
        <v>16</v>
      </c>
      <c r="C1552">
        <v>93</v>
      </c>
      <c r="D1552" s="3">
        <v>43708</v>
      </c>
      <c r="E1552" s="33">
        <v>19</v>
      </c>
      <c r="F1552">
        <v>1</v>
      </c>
      <c r="G1552">
        <f>+HLOOKUP(VLOOKUP($B1552,$Q$2:$R$42,2,0),costos_sf!$D$2:$AY$99,base_minorista!$A1552,0)</f>
        <v>0</v>
      </c>
      <c r="H1552">
        <f>+HLOOKUP(VLOOKUP($B1552,$Q$2:$R$42,2,0),creditos_sf!$D$2:$AY$99,base_minorista!$A1552,0)</f>
        <v>0</v>
      </c>
      <c r="I1552">
        <f>+HLOOKUP(VLOOKUP($B1552,$Q$2:$R$42,2,0),creditos_sf!$D$103:$AY$200,base_minorista!$A1552,0)</f>
        <v>0</v>
      </c>
      <c r="J1552">
        <f>+HLOOKUP(VLOOKUP($B1552,$Q$2:$R$42,2,0),Costo_fondeo!$D$3:$AY$100,base_minorista!$A1552,0)</f>
        <v>0</v>
      </c>
      <c r="K1552">
        <f>+HLOOKUP(VLOOKUP($B1552,$Q$2:$R$42,2,0),Costo_provisiones!$D$3:$AY$100,base_minorista!$A1552,0)</f>
        <v>0</v>
      </c>
      <c r="L1552">
        <f>+HLOOKUP(VLOOKUP($B1552,$Q$2:$R$42,2,0),Morosidad_control!$D$4:$AY$101,base_minorista!$A1552,0)</f>
        <v>0</v>
      </c>
      <c r="M1552">
        <f ca="1">+OFFSET(Capital_2!$D$2,base_minorista!A1552,0)</f>
        <v>3.3701430151037046</v>
      </c>
      <c r="N1552">
        <f>+HLOOKUP(VLOOKUP($B1552,$Q$2:$R$42,2,0),costo_laboral!$E$2:$AZ$99,base_minorista!$A1552,0)</f>
        <v>0</v>
      </c>
      <c r="O1552">
        <f>+HLOOKUP(VLOOKUP($B1552,$Q$2:$R$42,2,0),Participacion2!$D$2:$AO$99,base_minorista!$A1552,0)</f>
        <v>0</v>
      </c>
    </row>
    <row r="1553" spans="1:15" ht="16.5" x14ac:dyDescent="0.3">
      <c r="A1553">
        <v>95</v>
      </c>
      <c r="B1553">
        <v>16</v>
      </c>
      <c r="C1553">
        <v>94</v>
      </c>
      <c r="D1553" s="3">
        <v>43738</v>
      </c>
      <c r="E1553" s="33">
        <v>19</v>
      </c>
      <c r="F1553">
        <v>1</v>
      </c>
      <c r="G1553">
        <f>+HLOOKUP(VLOOKUP($B1553,$Q$2:$R$42,2,0),costos_sf!$D$2:$AY$99,base_minorista!$A1553,0)</f>
        <v>0</v>
      </c>
      <c r="H1553">
        <f>+HLOOKUP(VLOOKUP($B1553,$Q$2:$R$42,2,0),creditos_sf!$D$2:$AY$99,base_minorista!$A1553,0)</f>
        <v>0</v>
      </c>
      <c r="I1553">
        <f>+HLOOKUP(VLOOKUP($B1553,$Q$2:$R$42,2,0),creditos_sf!$D$103:$AY$200,base_minorista!$A1553,0)</f>
        <v>0</v>
      </c>
      <c r="J1553">
        <f>+HLOOKUP(VLOOKUP($B1553,$Q$2:$R$42,2,0),Costo_fondeo!$D$3:$AY$100,base_minorista!$A1553,0)</f>
        <v>0</v>
      </c>
      <c r="K1553">
        <f>+HLOOKUP(VLOOKUP($B1553,$Q$2:$R$42,2,0),Costo_provisiones!$D$3:$AY$100,base_minorista!$A1553,0)</f>
        <v>0</v>
      </c>
      <c r="L1553">
        <f>+HLOOKUP(VLOOKUP($B1553,$Q$2:$R$42,2,0),Morosidad_control!$D$4:$AY$101,base_minorista!$A1553,0)</f>
        <v>0</v>
      </c>
      <c r="M1553">
        <f ca="1">+OFFSET(Capital_2!$D$2,base_minorista!A1553,0)</f>
        <v>3.3849357024511626</v>
      </c>
      <c r="N1553">
        <f>+HLOOKUP(VLOOKUP($B1553,$Q$2:$R$42,2,0),costo_laboral!$E$2:$AZ$99,base_minorista!$A1553,0)</f>
        <v>0</v>
      </c>
      <c r="O1553">
        <f>+HLOOKUP(VLOOKUP($B1553,$Q$2:$R$42,2,0),Participacion2!$D$2:$AO$99,base_minorista!$A1553,0)</f>
        <v>0</v>
      </c>
    </row>
    <row r="1554" spans="1:15" ht="16.5" x14ac:dyDescent="0.3">
      <c r="A1554">
        <v>96</v>
      </c>
      <c r="B1554">
        <v>16</v>
      </c>
      <c r="C1554">
        <v>95</v>
      </c>
      <c r="D1554" s="3">
        <v>43769</v>
      </c>
      <c r="E1554" s="33">
        <v>19</v>
      </c>
      <c r="F1554">
        <v>1</v>
      </c>
      <c r="G1554">
        <f>+HLOOKUP(VLOOKUP($B1554,$Q$2:$R$42,2,0),costos_sf!$D$2:$AY$99,base_minorista!$A1554,0)</f>
        <v>0</v>
      </c>
      <c r="H1554">
        <f>+HLOOKUP(VLOOKUP($B1554,$Q$2:$R$42,2,0),creditos_sf!$D$2:$AY$99,base_minorista!$A1554,0)</f>
        <v>0</v>
      </c>
      <c r="I1554">
        <f>+HLOOKUP(VLOOKUP($B1554,$Q$2:$R$42,2,0),creditos_sf!$D$103:$AY$200,base_minorista!$A1554,0)</f>
        <v>0</v>
      </c>
      <c r="J1554">
        <f>+HLOOKUP(VLOOKUP($B1554,$Q$2:$R$42,2,0),Costo_fondeo!$D$3:$AY$100,base_minorista!$A1554,0)</f>
        <v>0</v>
      </c>
      <c r="K1554">
        <f>+HLOOKUP(VLOOKUP($B1554,$Q$2:$R$42,2,0),Costo_provisiones!$D$3:$AY$100,base_minorista!$A1554,0)</f>
        <v>0</v>
      </c>
      <c r="L1554">
        <f>+HLOOKUP(VLOOKUP($B1554,$Q$2:$R$42,2,0),Morosidad_control!$D$4:$AY$101,base_minorista!$A1554,0)</f>
        <v>0</v>
      </c>
      <c r="M1554">
        <f ca="1">+OFFSET(Capital_2!$D$2,base_minorista!A1554,0)</f>
        <v>3.4123935475815319</v>
      </c>
      <c r="N1554">
        <f>+HLOOKUP(VLOOKUP($B1554,$Q$2:$R$42,2,0),costo_laboral!$E$2:$AZ$99,base_minorista!$A1554,0)</f>
        <v>0</v>
      </c>
      <c r="O1554">
        <f>+HLOOKUP(VLOOKUP($B1554,$Q$2:$R$42,2,0),Participacion2!$D$2:$AO$99,base_minorista!$A1554,0)</f>
        <v>0</v>
      </c>
    </row>
    <row r="1555" spans="1:15" ht="16.5" x14ac:dyDescent="0.3">
      <c r="A1555">
        <v>97</v>
      </c>
      <c r="B1555">
        <v>16</v>
      </c>
      <c r="C1555">
        <v>96</v>
      </c>
      <c r="D1555" s="3">
        <v>43799</v>
      </c>
      <c r="E1555" s="33">
        <v>19</v>
      </c>
      <c r="F1555">
        <v>1</v>
      </c>
      <c r="G1555">
        <f>+HLOOKUP(VLOOKUP($B1555,$Q$2:$R$42,2,0),costos_sf!$D$2:$AY$99,base_minorista!$A1555,0)</f>
        <v>0</v>
      </c>
      <c r="H1555">
        <f>+HLOOKUP(VLOOKUP($B1555,$Q$2:$R$42,2,0),creditos_sf!$D$2:$AY$99,base_minorista!$A1555,0)</f>
        <v>0</v>
      </c>
      <c r="I1555">
        <f>+HLOOKUP(VLOOKUP($B1555,$Q$2:$R$42,2,0),creditos_sf!$D$103:$AY$200,base_minorista!$A1555,0)</f>
        <v>0</v>
      </c>
      <c r="J1555">
        <f>+HLOOKUP(VLOOKUP($B1555,$Q$2:$R$42,2,0),Costo_fondeo!$D$3:$AY$100,base_minorista!$A1555,0)</f>
        <v>0</v>
      </c>
      <c r="K1555">
        <f>+HLOOKUP(VLOOKUP($B1555,$Q$2:$R$42,2,0),Costo_provisiones!$D$3:$AY$100,base_minorista!$A1555,0)</f>
        <v>0</v>
      </c>
      <c r="L1555">
        <f>+HLOOKUP(VLOOKUP($B1555,$Q$2:$R$42,2,0),Morosidad_control!$D$4:$AY$101,base_minorista!$A1555,0)</f>
        <v>0</v>
      </c>
      <c r="M1555">
        <f ca="1">+OFFSET(Capital_2!$D$2,base_minorista!A1555,0)</f>
        <v>3.3960163093664169</v>
      </c>
      <c r="N1555">
        <f>+HLOOKUP(VLOOKUP($B1555,$Q$2:$R$42,2,0),costo_laboral!$E$2:$AZ$99,base_minorista!$A1555,0)</f>
        <v>0</v>
      </c>
      <c r="O1555">
        <f>+HLOOKUP(VLOOKUP($B1555,$Q$2:$R$42,2,0),Participacion2!$D$2:$AO$99,base_minorista!$A1555,0)</f>
        <v>0</v>
      </c>
    </row>
    <row r="1556" spans="1:15" ht="16.5" x14ac:dyDescent="0.3">
      <c r="A1556">
        <v>98</v>
      </c>
      <c r="B1556">
        <v>16</v>
      </c>
      <c r="C1556">
        <v>97</v>
      </c>
      <c r="D1556" s="3">
        <v>43830</v>
      </c>
      <c r="E1556" s="33">
        <v>19</v>
      </c>
      <c r="F1556">
        <v>1</v>
      </c>
      <c r="G1556">
        <f>+HLOOKUP(VLOOKUP($B1556,$Q$2:$R$42,2,0),costos_sf!$D$2:$AY$99,base_minorista!$A1556,0)</f>
        <v>0</v>
      </c>
      <c r="H1556">
        <f>+HLOOKUP(VLOOKUP($B1556,$Q$2:$R$42,2,0),creditos_sf!$D$2:$AY$99,base_minorista!$A1556,0)</f>
        <v>0</v>
      </c>
      <c r="I1556">
        <f>+HLOOKUP(VLOOKUP($B1556,$Q$2:$R$42,2,0),creditos_sf!$D$103:$AY$200,base_minorista!$A1556,0)</f>
        <v>0</v>
      </c>
      <c r="J1556">
        <f>+HLOOKUP(VLOOKUP($B1556,$Q$2:$R$42,2,0),Costo_fondeo!$D$3:$AY$100,base_minorista!$A1556,0)</f>
        <v>0</v>
      </c>
      <c r="K1556">
        <f>+HLOOKUP(VLOOKUP($B1556,$Q$2:$R$42,2,0),Costo_provisiones!$D$3:$AY$100,base_minorista!$A1556,0)</f>
        <v>0</v>
      </c>
      <c r="L1556">
        <f>+HLOOKUP(VLOOKUP($B1556,$Q$2:$R$42,2,0),Morosidad_control!$D$4:$AY$101,base_minorista!$A1556,0)</f>
        <v>0</v>
      </c>
      <c r="M1556">
        <f ca="1">+OFFSET(Capital_2!$D$2,base_minorista!A1556,0)</f>
        <v>3.3787771447242938</v>
      </c>
      <c r="N1556">
        <f>+HLOOKUP(VLOOKUP($B1556,$Q$2:$R$42,2,0),costo_laboral!$E$2:$AZ$99,base_minorista!$A1556,0)</f>
        <v>0</v>
      </c>
      <c r="O1556">
        <f>+HLOOKUP(VLOOKUP($B1556,$Q$2:$R$42,2,0),Participacion2!$D$2:$AO$99,base_minorista!$A1556,0)</f>
        <v>0</v>
      </c>
    </row>
    <row r="1557" spans="1:15" ht="16.5" x14ac:dyDescent="0.3">
      <c r="A1557">
        <v>2</v>
      </c>
      <c r="B1557">
        <v>18</v>
      </c>
      <c r="C1557">
        <v>1</v>
      </c>
      <c r="D1557" s="3">
        <v>40908</v>
      </c>
      <c r="E1557" s="33">
        <v>11</v>
      </c>
      <c r="F1557">
        <v>1</v>
      </c>
      <c r="G1557">
        <f>+HLOOKUP(VLOOKUP($B1557,$Q$2:$R$42,2,0),costos_sf!$D$2:$AY$99,base_minorista!$A1557,0)</f>
        <v>108427931.93208599</v>
      </c>
      <c r="H1557">
        <f>+HLOOKUP(VLOOKUP($B1557,$Q$2:$R$42,2,0),creditos_sf!$D$2:$AY$99,base_minorista!$A1557,0)</f>
        <v>337775338.22046697</v>
      </c>
      <c r="I1557">
        <f>+HLOOKUP(VLOOKUP($B1557,$Q$2:$R$42,2,0),creditos_sf!$D$103:$AY$200,base_minorista!$A1557,0)</f>
        <v>154143389.87042615</v>
      </c>
      <c r="J1557">
        <f>+HLOOKUP(VLOOKUP($B1557,$Q$2:$R$42,2,0),Costo_fondeo!$D$3:$AY$100,base_minorista!$A1557,0)</f>
        <v>7.2842608930570689</v>
      </c>
      <c r="K1557">
        <f>+HLOOKUP(VLOOKUP($B1557,$Q$2:$R$42,2,0),Costo_provisiones!$D$3:$AY$100,base_minorista!$A1557,0)</f>
        <v>4.4814768265707832</v>
      </c>
      <c r="L1557">
        <f>+HLOOKUP(VLOOKUP($B1557,$Q$2:$R$42,2,0),Morosidad_control!$D$4:$AY$101,base_minorista!$A1557,0)</f>
        <v>6.5810637528385101</v>
      </c>
      <c r="M1557">
        <f ca="1">+OFFSET(Capital_2!$D$2,base_minorista!A1557,0)</f>
        <v>3.518992143247762</v>
      </c>
      <c r="N1557">
        <f>+HLOOKUP(VLOOKUP($B1557,$Q$2:$R$42,2,0),costo_laboral!$E$2:$AZ$99,base_minorista!$A1557,0)</f>
        <v>10.406567562072</v>
      </c>
      <c r="O1557">
        <f>+HLOOKUP(VLOOKUP($B1557,$Q$2:$R$42,2,0),Participacion2!$D$2:$AO$99,base_minorista!$A1557,0)</f>
        <v>1.37145910725853</v>
      </c>
    </row>
    <row r="1558" spans="1:15" ht="16.5" x14ac:dyDescent="0.3">
      <c r="A1558">
        <v>3</v>
      </c>
      <c r="B1558">
        <v>18</v>
      </c>
      <c r="C1558">
        <v>2</v>
      </c>
      <c r="D1558" s="3">
        <v>40939</v>
      </c>
      <c r="E1558" s="33">
        <v>12</v>
      </c>
      <c r="F1558">
        <v>1</v>
      </c>
      <c r="G1558">
        <f>+HLOOKUP(VLOOKUP($B1558,$Q$2:$R$42,2,0),costos_sf!$D$2:$AY$99,base_minorista!$A1558,0)</f>
        <v>102483330.55218899</v>
      </c>
      <c r="H1558">
        <f>+HLOOKUP(VLOOKUP($B1558,$Q$2:$R$42,2,0),creditos_sf!$D$2:$AY$99,base_minorista!$A1558,0)</f>
        <v>340557031.42975605</v>
      </c>
      <c r="I1558">
        <f>+HLOOKUP(VLOOKUP($B1558,$Q$2:$R$42,2,0),creditos_sf!$D$103:$AY$200,base_minorista!$A1558,0)</f>
        <v>152728633.89635825</v>
      </c>
      <c r="J1558">
        <f>+HLOOKUP(VLOOKUP($B1558,$Q$2:$R$42,2,0),Costo_fondeo!$D$3:$AY$100,base_minorista!$A1558,0)</f>
        <v>7.2618256094097555</v>
      </c>
      <c r="K1558">
        <f>+HLOOKUP(VLOOKUP($B1558,$Q$2:$R$42,2,0),Costo_provisiones!$D$3:$AY$100,base_minorista!$A1558,0)</f>
        <v>4.4171781195982209</v>
      </c>
      <c r="L1558">
        <f>+HLOOKUP(VLOOKUP($B1558,$Q$2:$R$42,2,0),Morosidad_control!$D$4:$AY$101,base_minorista!$A1558,0)</f>
        <v>6.7524814210707103</v>
      </c>
      <c r="M1558">
        <f ca="1">+OFFSET(Capital_2!$D$2,base_minorista!A1558,0)</f>
        <v>3.5649149268123814</v>
      </c>
      <c r="N1558">
        <f>+HLOOKUP(VLOOKUP($B1558,$Q$2:$R$42,2,0),costo_laboral!$E$2:$AZ$99,base_minorista!$A1558,0)</f>
        <v>9.0105609604748498</v>
      </c>
      <c r="O1558">
        <f>+HLOOKUP(VLOOKUP($B1558,$Q$2:$R$42,2,0),Participacion2!$D$2:$AO$99,base_minorista!$A1558,0)</f>
        <v>1.38418505082496</v>
      </c>
    </row>
    <row r="1559" spans="1:15" ht="16.5" x14ac:dyDescent="0.3">
      <c r="A1559">
        <v>4</v>
      </c>
      <c r="B1559">
        <v>18</v>
      </c>
      <c r="C1559">
        <v>3</v>
      </c>
      <c r="D1559" s="3">
        <v>40968</v>
      </c>
      <c r="E1559" s="33">
        <v>12</v>
      </c>
      <c r="F1559">
        <v>1</v>
      </c>
      <c r="G1559">
        <f>+HLOOKUP(VLOOKUP($B1559,$Q$2:$R$42,2,0),costos_sf!$D$2:$AY$99,base_minorista!$A1559,0)</f>
        <v>104360208.780453</v>
      </c>
      <c r="H1559">
        <f>+HLOOKUP(VLOOKUP($B1559,$Q$2:$R$42,2,0),creditos_sf!$D$2:$AY$99,base_minorista!$A1559,0)</f>
        <v>341926460.93170899</v>
      </c>
      <c r="I1559">
        <f>+HLOOKUP(VLOOKUP($B1559,$Q$2:$R$42,2,0),creditos_sf!$D$103:$AY$200,base_minorista!$A1559,0)</f>
        <v>153570917.93484721</v>
      </c>
      <c r="J1559">
        <f>+HLOOKUP(VLOOKUP($B1559,$Q$2:$R$42,2,0),Costo_fondeo!$D$3:$AY$100,base_minorista!$A1559,0)</f>
        <v>7.2687163769012813</v>
      </c>
      <c r="K1559">
        <f>+HLOOKUP(VLOOKUP($B1559,$Q$2:$R$42,2,0),Costo_provisiones!$D$3:$AY$100,base_minorista!$A1559,0)</f>
        <v>4.3458202338832725</v>
      </c>
      <c r="L1559">
        <f>+HLOOKUP(VLOOKUP($B1559,$Q$2:$R$42,2,0),Morosidad_control!$D$4:$AY$101,base_minorista!$A1559,0)</f>
        <v>6.7279478739054399</v>
      </c>
      <c r="M1559">
        <f ca="1">+OFFSET(Capital_2!$D$2,base_minorista!A1559,0)</f>
        <v>3.6045728554123184</v>
      </c>
      <c r="N1559">
        <f>+HLOOKUP(VLOOKUP($B1559,$Q$2:$R$42,2,0),costo_laboral!$E$2:$AZ$99,base_minorista!$A1559,0)</f>
        <v>9.1523819275359095</v>
      </c>
      <c r="O1559">
        <f>+HLOOKUP(VLOOKUP($B1559,$Q$2:$R$42,2,0),Participacion2!$D$2:$AO$99,base_minorista!$A1559,0)</f>
        <v>1.3653831408667201</v>
      </c>
    </row>
    <row r="1560" spans="1:15" ht="16.5" x14ac:dyDescent="0.3">
      <c r="A1560">
        <v>5</v>
      </c>
      <c r="B1560">
        <v>18</v>
      </c>
      <c r="C1560">
        <v>4</v>
      </c>
      <c r="D1560" s="3">
        <v>40999</v>
      </c>
      <c r="E1560" s="33">
        <v>12</v>
      </c>
      <c r="F1560">
        <v>1</v>
      </c>
      <c r="G1560">
        <f>+HLOOKUP(VLOOKUP($B1560,$Q$2:$R$42,2,0),costos_sf!$D$2:$AY$99,base_minorista!$A1560,0)</f>
        <v>106890983.01583801</v>
      </c>
      <c r="H1560">
        <f>+HLOOKUP(VLOOKUP($B1560,$Q$2:$R$42,2,0),creditos_sf!$D$2:$AY$99,base_minorista!$A1560,0)</f>
        <v>343676443.47725403</v>
      </c>
      <c r="I1560">
        <f>+HLOOKUP(VLOOKUP($B1560,$Q$2:$R$42,2,0),creditos_sf!$D$103:$AY$200,base_minorista!$A1560,0)</f>
        <v>154385549.26052237</v>
      </c>
      <c r="J1560">
        <f>+HLOOKUP(VLOOKUP($B1560,$Q$2:$R$42,2,0),Costo_fondeo!$D$3:$AY$100,base_minorista!$A1560,0)</f>
        <v>7.2809452228859497</v>
      </c>
      <c r="K1560">
        <f>+HLOOKUP(VLOOKUP($B1560,$Q$2:$R$42,2,0),Costo_provisiones!$D$3:$AY$100,base_minorista!$A1560,0)</f>
        <v>4.4950140963534935</v>
      </c>
      <c r="L1560">
        <f>+HLOOKUP(VLOOKUP($B1560,$Q$2:$R$42,2,0),Morosidad_control!$D$4:$AY$101,base_minorista!$A1560,0)</f>
        <v>7.0255075011817496</v>
      </c>
      <c r="M1560">
        <f ca="1">+OFFSET(Capital_2!$D$2,base_minorista!A1560,0)</f>
        <v>3.6441469759495817</v>
      </c>
      <c r="N1560">
        <f>+HLOOKUP(VLOOKUP($B1560,$Q$2:$R$42,2,0),costo_laboral!$E$2:$AZ$99,base_minorista!$A1560,0)</f>
        <v>9.2262501881284003</v>
      </c>
      <c r="O1560">
        <f>+HLOOKUP(VLOOKUP($B1560,$Q$2:$R$42,2,0),Participacion2!$D$2:$AO$99,base_minorista!$A1560,0)</f>
        <v>1.3492094840831901</v>
      </c>
    </row>
    <row r="1561" spans="1:15" ht="16.5" x14ac:dyDescent="0.3">
      <c r="A1561">
        <v>6</v>
      </c>
      <c r="B1561">
        <v>18</v>
      </c>
      <c r="C1561">
        <v>5</v>
      </c>
      <c r="D1561" s="3">
        <v>41029</v>
      </c>
      <c r="E1561" s="33">
        <v>12</v>
      </c>
      <c r="F1561">
        <v>1</v>
      </c>
      <c r="G1561">
        <f>+HLOOKUP(VLOOKUP($B1561,$Q$2:$R$42,2,0),costos_sf!$D$2:$AY$99,base_minorista!$A1561,0)</f>
        <v>109374693.305981</v>
      </c>
      <c r="H1561">
        <f>+HLOOKUP(VLOOKUP($B1561,$Q$2:$R$42,2,0),creditos_sf!$D$2:$AY$99,base_minorista!$A1561,0)</f>
        <v>343298914.00277799</v>
      </c>
      <c r="I1561">
        <f>+HLOOKUP(VLOOKUP($B1561,$Q$2:$R$42,2,0),creditos_sf!$D$103:$AY$200,base_minorista!$A1561,0)</f>
        <v>153753184.75094971</v>
      </c>
      <c r="J1561">
        <f>+HLOOKUP(VLOOKUP($B1561,$Q$2:$R$42,2,0),Costo_fondeo!$D$3:$AY$100,base_minorista!$A1561,0)</f>
        <v>7.2976732347277586</v>
      </c>
      <c r="K1561">
        <f>+HLOOKUP(VLOOKUP($B1561,$Q$2:$R$42,2,0),Costo_provisiones!$D$3:$AY$100,base_minorista!$A1561,0)</f>
        <v>4.6499119528335289</v>
      </c>
      <c r="L1561">
        <f>+HLOOKUP(VLOOKUP($B1561,$Q$2:$R$42,2,0),Morosidad_control!$D$4:$AY$101,base_minorista!$A1561,0)</f>
        <v>7.0994595575219597</v>
      </c>
      <c r="M1561">
        <f ca="1">+OFFSET(Capital_2!$D$2,base_minorista!A1561,0)</f>
        <v>3.6866707606514586</v>
      </c>
      <c r="N1561">
        <f>+HLOOKUP(VLOOKUP($B1561,$Q$2:$R$42,2,0),costo_laboral!$E$2:$AZ$99,base_minorista!$A1561,0)</f>
        <v>9.3249308442058503</v>
      </c>
      <c r="O1561">
        <f>+HLOOKUP(VLOOKUP($B1561,$Q$2:$R$42,2,0),Participacion2!$D$2:$AO$99,base_minorista!$A1561,0)</f>
        <v>1.3468430487526999</v>
      </c>
    </row>
    <row r="1562" spans="1:15" ht="16.5" x14ac:dyDescent="0.3">
      <c r="A1562">
        <v>7</v>
      </c>
      <c r="B1562">
        <v>18</v>
      </c>
      <c r="C1562">
        <v>6</v>
      </c>
      <c r="D1562" s="3">
        <v>41060</v>
      </c>
      <c r="E1562" s="33">
        <v>12</v>
      </c>
      <c r="F1562">
        <v>1</v>
      </c>
      <c r="G1562">
        <f>+HLOOKUP(VLOOKUP($B1562,$Q$2:$R$42,2,0),costos_sf!$D$2:$AY$99,base_minorista!$A1562,0)</f>
        <v>114529853.268179</v>
      </c>
      <c r="H1562">
        <f>+HLOOKUP(VLOOKUP($B1562,$Q$2:$R$42,2,0),creditos_sf!$D$2:$AY$99,base_minorista!$A1562,0)</f>
        <v>349713674.08864701</v>
      </c>
      <c r="I1562">
        <f>+HLOOKUP(VLOOKUP($B1562,$Q$2:$R$42,2,0),creditos_sf!$D$103:$AY$200,base_minorista!$A1562,0)</f>
        <v>156502738.16492212</v>
      </c>
      <c r="J1562">
        <f>+HLOOKUP(VLOOKUP($B1562,$Q$2:$R$42,2,0),Costo_fondeo!$D$3:$AY$100,base_minorista!$A1562,0)</f>
        <v>7.3232580080661318</v>
      </c>
      <c r="K1562">
        <f>+HLOOKUP(VLOOKUP($B1562,$Q$2:$R$42,2,0),Costo_provisiones!$D$3:$AY$100,base_minorista!$A1562,0)</f>
        <v>5.1185518474195977</v>
      </c>
      <c r="L1562">
        <f>+HLOOKUP(VLOOKUP($B1562,$Q$2:$R$42,2,0),Morosidad_control!$D$4:$AY$101,base_minorista!$A1562,0)</f>
        <v>6.9333374548724898</v>
      </c>
      <c r="M1562">
        <f ca="1">+OFFSET(Capital_2!$D$2,base_minorista!A1562,0)</f>
        <v>3.7432616406065877</v>
      </c>
      <c r="N1562">
        <f>+HLOOKUP(VLOOKUP($B1562,$Q$2:$R$42,2,0),costo_laboral!$E$2:$AZ$99,base_minorista!$A1562,0)</f>
        <v>9.4219077879338204</v>
      </c>
      <c r="O1562">
        <f>+HLOOKUP(VLOOKUP($B1562,$Q$2:$R$42,2,0),Participacion2!$D$2:$AO$99,base_minorista!$A1562,0)</f>
        <v>1.3451840495857099</v>
      </c>
    </row>
    <row r="1563" spans="1:15" ht="16.5" x14ac:dyDescent="0.3">
      <c r="A1563">
        <v>8</v>
      </c>
      <c r="B1563">
        <v>18</v>
      </c>
      <c r="C1563">
        <v>7</v>
      </c>
      <c r="D1563" s="3">
        <v>41090</v>
      </c>
      <c r="E1563" s="33">
        <v>12</v>
      </c>
      <c r="F1563">
        <v>1</v>
      </c>
      <c r="G1563">
        <f>+HLOOKUP(VLOOKUP($B1563,$Q$2:$R$42,2,0),costos_sf!$D$2:$AY$99,base_minorista!$A1563,0)</f>
        <v>117106671.922453</v>
      </c>
      <c r="H1563">
        <f>+HLOOKUP(VLOOKUP($B1563,$Q$2:$R$42,2,0),creditos_sf!$D$2:$AY$99,base_minorista!$A1563,0)</f>
        <v>354406888.25727803</v>
      </c>
      <c r="I1563">
        <f>+HLOOKUP(VLOOKUP($B1563,$Q$2:$R$42,2,0),creditos_sf!$D$103:$AY$200,base_minorista!$A1563,0)</f>
        <v>159398592.68882728</v>
      </c>
      <c r="J1563">
        <f>+HLOOKUP(VLOOKUP($B1563,$Q$2:$R$42,2,0),Costo_fondeo!$D$3:$AY$100,base_minorista!$A1563,0)</f>
        <v>7.3466114756687046</v>
      </c>
      <c r="K1563">
        <f>+HLOOKUP(VLOOKUP($B1563,$Q$2:$R$42,2,0),Costo_provisiones!$D$3:$AY$100,base_minorista!$A1563,0)</f>
        <v>5.092103459409933</v>
      </c>
      <c r="L1563">
        <f>+HLOOKUP(VLOOKUP($B1563,$Q$2:$R$42,2,0),Morosidad_control!$D$4:$AY$101,base_minorista!$A1563,0)</f>
        <v>6.9734050314060898</v>
      </c>
      <c r="M1563">
        <f ca="1">+OFFSET(Capital_2!$D$2,base_minorista!A1563,0)</f>
        <v>3.7659791083914693</v>
      </c>
      <c r="N1563">
        <f>+HLOOKUP(VLOOKUP($B1563,$Q$2:$R$42,2,0),costo_laboral!$E$2:$AZ$99,base_minorista!$A1563,0)</f>
        <v>9.4449790340380808</v>
      </c>
      <c r="O1563">
        <f>+HLOOKUP(VLOOKUP($B1563,$Q$2:$R$42,2,0),Participacion2!$D$2:$AO$99,base_minorista!$A1563,0)</f>
        <v>1.3397077584994199</v>
      </c>
    </row>
    <row r="1564" spans="1:15" ht="16.5" x14ac:dyDescent="0.3">
      <c r="A1564">
        <v>9</v>
      </c>
      <c r="B1564">
        <v>18</v>
      </c>
      <c r="C1564">
        <v>8</v>
      </c>
      <c r="D1564" s="3">
        <v>41121</v>
      </c>
      <c r="E1564" s="33">
        <v>12</v>
      </c>
      <c r="F1564">
        <v>1</v>
      </c>
      <c r="G1564">
        <f>+HLOOKUP(VLOOKUP($B1564,$Q$2:$R$42,2,0),costos_sf!$D$2:$AY$99,base_minorista!$A1564,0)</f>
        <v>119714014.50552201</v>
      </c>
      <c r="H1564">
        <f>+HLOOKUP(VLOOKUP($B1564,$Q$2:$R$42,2,0),creditos_sf!$D$2:$AY$99,base_minorista!$A1564,0)</f>
        <v>357548654.77561098</v>
      </c>
      <c r="I1564">
        <f>+HLOOKUP(VLOOKUP($B1564,$Q$2:$R$42,2,0),creditos_sf!$D$103:$AY$200,base_minorista!$A1564,0)</f>
        <v>161289632.20696285</v>
      </c>
      <c r="J1564">
        <f>+HLOOKUP(VLOOKUP($B1564,$Q$2:$R$42,2,0),Costo_fondeo!$D$3:$AY$100,base_minorista!$A1564,0)</f>
        <v>7.3719408541981668</v>
      </c>
      <c r="K1564">
        <f>+HLOOKUP(VLOOKUP($B1564,$Q$2:$R$42,2,0),Costo_provisiones!$D$3:$AY$100,base_minorista!$A1564,0)</f>
        <v>5.0533216027073724</v>
      </c>
      <c r="L1564">
        <f>+HLOOKUP(VLOOKUP($B1564,$Q$2:$R$42,2,0),Morosidad_control!$D$4:$AY$101,base_minorista!$A1564,0)</f>
        <v>7.1387246089595697</v>
      </c>
      <c r="M1564">
        <f ca="1">+OFFSET(Capital_2!$D$2,base_minorista!A1564,0)</f>
        <v>3.7900682632030773</v>
      </c>
      <c r="N1564">
        <f>+HLOOKUP(VLOOKUP($B1564,$Q$2:$R$42,2,0),costo_laboral!$E$2:$AZ$99,base_minorista!$A1564,0)</f>
        <v>9.5098228046671895</v>
      </c>
      <c r="O1564">
        <f>+HLOOKUP(VLOOKUP($B1564,$Q$2:$R$42,2,0),Participacion2!$D$2:$AO$99,base_minorista!$A1564,0)</f>
        <v>1.3446342506454301</v>
      </c>
    </row>
    <row r="1565" spans="1:15" ht="16.5" x14ac:dyDescent="0.3">
      <c r="A1565">
        <v>10</v>
      </c>
      <c r="B1565">
        <v>18</v>
      </c>
      <c r="C1565">
        <v>9</v>
      </c>
      <c r="D1565" s="3">
        <v>41152</v>
      </c>
      <c r="E1565" s="33">
        <v>12</v>
      </c>
      <c r="F1565">
        <v>1</v>
      </c>
      <c r="G1565">
        <f>+HLOOKUP(VLOOKUP($B1565,$Q$2:$R$42,2,0),costos_sf!$D$2:$AY$99,base_minorista!$A1565,0)</f>
        <v>121860933.759332</v>
      </c>
      <c r="H1565">
        <f>+HLOOKUP(VLOOKUP($B1565,$Q$2:$R$42,2,0),creditos_sf!$D$2:$AY$99,base_minorista!$A1565,0)</f>
        <v>359070189.94703901</v>
      </c>
      <c r="I1565">
        <f>+HLOOKUP(VLOOKUP($B1565,$Q$2:$R$42,2,0),creditos_sf!$D$103:$AY$200,base_minorista!$A1565,0)</f>
        <v>164445550.88381666</v>
      </c>
      <c r="J1565">
        <f>+HLOOKUP(VLOOKUP($B1565,$Q$2:$R$42,2,0),Costo_fondeo!$D$3:$AY$100,base_minorista!$A1565,0)</f>
        <v>7.38807635542135</v>
      </c>
      <c r="K1565">
        <f>+HLOOKUP(VLOOKUP($B1565,$Q$2:$R$42,2,0),Costo_provisiones!$D$3:$AY$100,base_minorista!$A1565,0)</f>
        <v>5.098286585901211</v>
      </c>
      <c r="L1565">
        <f>+HLOOKUP(VLOOKUP($B1565,$Q$2:$R$42,2,0),Morosidad_control!$D$4:$AY$101,base_minorista!$A1565,0)</f>
        <v>7.1277996241499002</v>
      </c>
      <c r="M1565">
        <f ca="1">+OFFSET(Capital_2!$D$2,base_minorista!A1565,0)</f>
        <v>3.7960315209630844</v>
      </c>
      <c r="N1565">
        <f>+HLOOKUP(VLOOKUP($B1565,$Q$2:$R$42,2,0),costo_laboral!$E$2:$AZ$99,base_minorista!$A1565,0)</f>
        <v>9.5280113539650895</v>
      </c>
      <c r="O1565">
        <f>+HLOOKUP(VLOOKUP($B1565,$Q$2:$R$42,2,0),Participacion2!$D$2:$AO$99,base_minorista!$A1565,0)</f>
        <v>1.3438738150904901</v>
      </c>
    </row>
    <row r="1566" spans="1:15" ht="16.5" x14ac:dyDescent="0.3">
      <c r="A1566">
        <v>11</v>
      </c>
      <c r="B1566">
        <v>18</v>
      </c>
      <c r="C1566">
        <v>10</v>
      </c>
      <c r="D1566" s="3">
        <v>41182</v>
      </c>
      <c r="E1566" s="33">
        <v>12</v>
      </c>
      <c r="F1566">
        <v>1</v>
      </c>
      <c r="G1566">
        <f>+HLOOKUP(VLOOKUP($B1566,$Q$2:$R$42,2,0),costos_sf!$D$2:$AY$99,base_minorista!$A1566,0)</f>
        <v>123415514.80681799</v>
      </c>
      <c r="H1566">
        <f>+HLOOKUP(VLOOKUP($B1566,$Q$2:$R$42,2,0),creditos_sf!$D$2:$AY$99,base_minorista!$A1566,0)</f>
        <v>360249972.30851299</v>
      </c>
      <c r="I1566">
        <f>+HLOOKUP(VLOOKUP($B1566,$Q$2:$R$42,2,0),creditos_sf!$D$103:$AY$200,base_minorista!$A1566,0)</f>
        <v>168139033.85562965</v>
      </c>
      <c r="J1566">
        <f>+HLOOKUP(VLOOKUP($B1566,$Q$2:$R$42,2,0),Costo_fondeo!$D$3:$AY$100,base_minorista!$A1566,0)</f>
        <v>7.4008005368782426</v>
      </c>
      <c r="K1566">
        <f>+HLOOKUP(VLOOKUP($B1566,$Q$2:$R$42,2,0),Costo_provisiones!$D$3:$AY$100,base_minorista!$A1566,0)</f>
        <v>5.070391124866477</v>
      </c>
      <c r="L1566">
        <f>+HLOOKUP(VLOOKUP($B1566,$Q$2:$R$42,2,0),Morosidad_control!$D$4:$AY$101,base_minorista!$A1566,0)</f>
        <v>7.1598385423592097</v>
      </c>
      <c r="M1566">
        <f ca="1">+OFFSET(Capital_2!$D$2,base_minorista!A1566,0)</f>
        <v>3.7807846214491896</v>
      </c>
      <c r="N1566">
        <f>+HLOOKUP(VLOOKUP($B1566,$Q$2:$R$42,2,0),costo_laboral!$E$2:$AZ$99,base_minorista!$A1566,0)</f>
        <v>9.4814478102918702</v>
      </c>
      <c r="O1566">
        <f>+HLOOKUP(VLOOKUP($B1566,$Q$2:$R$42,2,0),Participacion2!$D$2:$AO$99,base_minorista!$A1566,0)</f>
        <v>1.34623498890502</v>
      </c>
    </row>
    <row r="1567" spans="1:15" ht="16.5" x14ac:dyDescent="0.3">
      <c r="A1567">
        <v>12</v>
      </c>
      <c r="B1567">
        <v>18</v>
      </c>
      <c r="C1567">
        <v>11</v>
      </c>
      <c r="D1567" s="3">
        <v>41213</v>
      </c>
      <c r="E1567" s="33">
        <v>12</v>
      </c>
      <c r="F1567">
        <v>1</v>
      </c>
      <c r="G1567">
        <f>+HLOOKUP(VLOOKUP($B1567,$Q$2:$R$42,2,0),costos_sf!$D$2:$AY$99,base_minorista!$A1567,0)</f>
        <v>125268226.156883</v>
      </c>
      <c r="H1567">
        <f>+HLOOKUP(VLOOKUP($B1567,$Q$2:$R$42,2,0),creditos_sf!$D$2:$AY$99,base_minorista!$A1567,0)</f>
        <v>367357298.76183003</v>
      </c>
      <c r="I1567">
        <f>+HLOOKUP(VLOOKUP($B1567,$Q$2:$R$42,2,0),creditos_sf!$D$103:$AY$200,base_minorista!$A1567,0)</f>
        <v>171633052.74688008</v>
      </c>
      <c r="J1567">
        <f>+HLOOKUP(VLOOKUP($B1567,$Q$2:$R$42,2,0),Costo_fondeo!$D$3:$AY$100,base_minorista!$A1567,0)</f>
        <v>7.3739756297062629</v>
      </c>
      <c r="K1567">
        <f>+HLOOKUP(VLOOKUP($B1567,$Q$2:$R$42,2,0),Costo_provisiones!$D$3:$AY$100,base_minorista!$A1567,0)</f>
        <v>5.0913008044934118</v>
      </c>
      <c r="L1567">
        <f>+HLOOKUP(VLOOKUP($B1567,$Q$2:$R$42,2,0),Morosidad_control!$D$4:$AY$101,base_minorista!$A1567,0)</f>
        <v>7.1810984570890302</v>
      </c>
      <c r="M1567">
        <f ca="1">+OFFSET(Capital_2!$D$2,base_minorista!A1567,0)</f>
        <v>3.7788207097198074</v>
      </c>
      <c r="N1567">
        <f>+HLOOKUP(VLOOKUP($B1567,$Q$2:$R$42,2,0),costo_laboral!$E$2:$AZ$99,base_minorista!$A1567,0)</f>
        <v>9.40654944685072</v>
      </c>
      <c r="O1567">
        <f>+HLOOKUP(VLOOKUP($B1567,$Q$2:$R$42,2,0),Participacion2!$D$2:$AO$99,base_minorista!$A1567,0)</f>
        <v>1.3565901649688801</v>
      </c>
    </row>
    <row r="1568" spans="1:15" ht="16.5" x14ac:dyDescent="0.3">
      <c r="A1568">
        <v>13</v>
      </c>
      <c r="B1568">
        <v>18</v>
      </c>
      <c r="C1568">
        <v>12</v>
      </c>
      <c r="D1568" s="3">
        <v>41243</v>
      </c>
      <c r="E1568" s="33">
        <v>12</v>
      </c>
      <c r="F1568">
        <v>1</v>
      </c>
      <c r="G1568">
        <f>+HLOOKUP(VLOOKUP($B1568,$Q$2:$R$42,2,0),costos_sf!$D$2:$AY$99,base_minorista!$A1568,0)</f>
        <v>127236451.066323</v>
      </c>
      <c r="H1568">
        <f>+HLOOKUP(VLOOKUP($B1568,$Q$2:$R$42,2,0),creditos_sf!$D$2:$AY$99,base_minorista!$A1568,0)</f>
        <v>377797792.60317701</v>
      </c>
      <c r="I1568">
        <f>+HLOOKUP(VLOOKUP($B1568,$Q$2:$R$42,2,0),creditos_sf!$D$103:$AY$200,base_minorista!$A1568,0)</f>
        <v>176061005.6194967</v>
      </c>
      <c r="J1568">
        <f>+HLOOKUP(VLOOKUP($B1568,$Q$2:$R$42,2,0),Costo_fondeo!$D$3:$AY$100,base_minorista!$A1568,0)</f>
        <v>7.3399780545613869</v>
      </c>
      <c r="K1568">
        <f>+HLOOKUP(VLOOKUP($B1568,$Q$2:$R$42,2,0),Costo_provisiones!$D$3:$AY$100,base_minorista!$A1568,0)</f>
        <v>5.1256077546967855</v>
      </c>
      <c r="L1568">
        <f>+HLOOKUP(VLOOKUP($B1568,$Q$2:$R$42,2,0),Morosidad_control!$D$4:$AY$101,base_minorista!$A1568,0)</f>
        <v>7.4853536410792998</v>
      </c>
      <c r="M1568">
        <f ca="1">+OFFSET(Capital_2!$D$2,base_minorista!A1568,0)</f>
        <v>3.8090188851336229</v>
      </c>
      <c r="N1568">
        <f>+HLOOKUP(VLOOKUP($B1568,$Q$2:$R$42,2,0),costo_laboral!$E$2:$AZ$99,base_minorista!$A1568,0)</f>
        <v>9.2564610155693803</v>
      </c>
      <c r="O1568">
        <f>+HLOOKUP(VLOOKUP($B1568,$Q$2:$R$42,2,0),Participacion2!$D$2:$AO$99,base_minorista!$A1568,0)</f>
        <v>1.3823966085486601</v>
      </c>
    </row>
    <row r="1569" spans="1:15" ht="16.5" x14ac:dyDescent="0.3">
      <c r="A1569">
        <v>14</v>
      </c>
      <c r="B1569">
        <v>18</v>
      </c>
      <c r="C1569">
        <v>13</v>
      </c>
      <c r="D1569" s="3">
        <v>41274</v>
      </c>
      <c r="E1569" s="33">
        <v>12</v>
      </c>
      <c r="F1569">
        <v>1</v>
      </c>
      <c r="G1569">
        <f>+HLOOKUP(VLOOKUP($B1569,$Q$2:$R$42,2,0),costos_sf!$D$2:$AY$99,base_minorista!$A1569,0)</f>
        <v>128076155.94990501</v>
      </c>
      <c r="H1569">
        <f>+HLOOKUP(VLOOKUP($B1569,$Q$2:$R$42,2,0),creditos_sf!$D$2:$AY$99,base_minorista!$A1569,0)</f>
        <v>374766769.64001399</v>
      </c>
      <c r="I1569">
        <f>+HLOOKUP(VLOOKUP($B1569,$Q$2:$R$42,2,0),creditos_sf!$D$103:$AY$200,base_minorista!$A1569,0)</f>
        <v>177084391.72161469</v>
      </c>
      <c r="J1569">
        <f>+HLOOKUP(VLOOKUP($B1569,$Q$2:$R$42,2,0),Costo_fondeo!$D$3:$AY$100,base_minorista!$A1569,0)</f>
        <v>7.3290426321639108</v>
      </c>
      <c r="K1569">
        <f>+HLOOKUP(VLOOKUP($B1569,$Q$2:$R$42,2,0),Costo_provisiones!$D$3:$AY$100,base_minorista!$A1569,0)</f>
        <v>4.968920681259017</v>
      </c>
      <c r="L1569">
        <f>+HLOOKUP(VLOOKUP($B1569,$Q$2:$R$42,2,0),Morosidad_control!$D$4:$AY$101,base_minorista!$A1569,0)</f>
        <v>6.4132782091354699</v>
      </c>
      <c r="M1569">
        <f ca="1">+OFFSET(Capital_2!$D$2,base_minorista!A1569,0)</f>
        <v>3.8327018844682854</v>
      </c>
      <c r="N1569">
        <f>+HLOOKUP(VLOOKUP($B1569,$Q$2:$R$42,2,0),costo_laboral!$E$2:$AZ$99,base_minorista!$A1569,0)</f>
        <v>9.3926152842723702</v>
      </c>
      <c r="O1569">
        <f>+HLOOKUP(VLOOKUP($B1569,$Q$2:$R$42,2,0),Participacion2!$D$2:$AO$99,base_minorista!$A1569,0)</f>
        <v>1.3713061319728099</v>
      </c>
    </row>
    <row r="1570" spans="1:15" ht="16.5" x14ac:dyDescent="0.3">
      <c r="A1570">
        <v>15</v>
      </c>
      <c r="B1570">
        <v>18</v>
      </c>
      <c r="C1570">
        <v>14</v>
      </c>
      <c r="D1570" s="3">
        <v>41305</v>
      </c>
      <c r="E1570" s="33">
        <v>13</v>
      </c>
      <c r="F1570">
        <v>1</v>
      </c>
      <c r="G1570">
        <f>+HLOOKUP(VLOOKUP($B1570,$Q$2:$R$42,2,0),costos_sf!$D$2:$AY$99,base_minorista!$A1570,0)</f>
        <v>129552481.67249501</v>
      </c>
      <c r="H1570">
        <f>+HLOOKUP(VLOOKUP($B1570,$Q$2:$R$42,2,0),creditos_sf!$D$2:$AY$99,base_minorista!$A1570,0)</f>
        <v>377560881.10341799</v>
      </c>
      <c r="I1570">
        <f>+HLOOKUP(VLOOKUP($B1570,$Q$2:$R$42,2,0),creditos_sf!$D$103:$AY$200,base_minorista!$A1570,0)</f>
        <v>176487067.15512815</v>
      </c>
      <c r="J1570">
        <f>+HLOOKUP(VLOOKUP($B1570,$Q$2:$R$42,2,0),Costo_fondeo!$D$3:$AY$100,base_minorista!$A1570,0)</f>
        <v>7.2915879208925141</v>
      </c>
      <c r="K1570">
        <f>+HLOOKUP(VLOOKUP($B1570,$Q$2:$R$42,2,0),Costo_provisiones!$D$3:$AY$100,base_minorista!$A1570,0)</f>
        <v>4.8462479576689512</v>
      </c>
      <c r="L1570">
        <f>+HLOOKUP(VLOOKUP($B1570,$Q$2:$R$42,2,0),Morosidad_control!$D$4:$AY$101,base_minorista!$A1570,0)</f>
        <v>6.7207831208951401</v>
      </c>
      <c r="M1570">
        <f ca="1">+OFFSET(Capital_2!$D$2,base_minorista!A1570,0)</f>
        <v>3.850163299057161</v>
      </c>
      <c r="N1570">
        <f>+HLOOKUP(VLOOKUP($B1570,$Q$2:$R$42,2,0),costo_laboral!$E$2:$AZ$99,base_minorista!$A1570,0)</f>
        <v>9.5246018859359101</v>
      </c>
      <c r="O1570">
        <f>+HLOOKUP(VLOOKUP($B1570,$Q$2:$R$42,2,0),Participacion2!$D$2:$AO$99,base_minorista!$A1570,0)</f>
        <v>1.3747281991755</v>
      </c>
    </row>
    <row r="1571" spans="1:15" ht="16.5" x14ac:dyDescent="0.3">
      <c r="A1571">
        <v>16</v>
      </c>
      <c r="B1571">
        <v>18</v>
      </c>
      <c r="C1571">
        <v>15</v>
      </c>
      <c r="D1571" s="3">
        <v>41333</v>
      </c>
      <c r="E1571" s="33">
        <v>13</v>
      </c>
      <c r="F1571">
        <v>1</v>
      </c>
      <c r="G1571">
        <f>+HLOOKUP(VLOOKUP($B1571,$Q$2:$R$42,2,0),costos_sf!$D$2:$AY$99,base_minorista!$A1571,0)</f>
        <v>131913840.04460901</v>
      </c>
      <c r="H1571">
        <f>+HLOOKUP(VLOOKUP($B1571,$Q$2:$R$42,2,0),creditos_sf!$D$2:$AY$99,base_minorista!$A1571,0)</f>
        <v>377865160.400895</v>
      </c>
      <c r="I1571">
        <f>+HLOOKUP(VLOOKUP($B1571,$Q$2:$R$42,2,0),creditos_sf!$D$103:$AY$200,base_minorista!$A1571,0)</f>
        <v>178914767.92643058</v>
      </c>
      <c r="J1571">
        <f>+HLOOKUP(VLOOKUP($B1571,$Q$2:$R$42,2,0),Costo_fondeo!$D$3:$AY$100,base_minorista!$A1571,0)</f>
        <v>7.2496668705622742</v>
      </c>
      <c r="K1571">
        <f>+HLOOKUP(VLOOKUP($B1571,$Q$2:$R$42,2,0),Costo_provisiones!$D$3:$AY$100,base_minorista!$A1571,0)</f>
        <v>4.9613367060158371</v>
      </c>
      <c r="L1571">
        <f>+HLOOKUP(VLOOKUP($B1571,$Q$2:$R$42,2,0),Morosidad_control!$D$4:$AY$101,base_minorista!$A1571,0)</f>
        <v>7.1151073941853697</v>
      </c>
      <c r="M1571">
        <f ca="1">+OFFSET(Capital_2!$D$2,base_minorista!A1571,0)</f>
        <v>3.8660657399921172</v>
      </c>
      <c r="N1571">
        <f>+HLOOKUP(VLOOKUP($B1571,$Q$2:$R$42,2,0),costo_laboral!$E$2:$AZ$99,base_minorista!$A1571,0)</f>
        <v>9.4823422085127707</v>
      </c>
      <c r="O1571">
        <f>+HLOOKUP(VLOOKUP($B1571,$Q$2:$R$42,2,0),Participacion2!$D$2:$AO$99,base_minorista!$A1571,0)</f>
        <v>1.3648626012295699</v>
      </c>
    </row>
    <row r="1572" spans="1:15" ht="16.5" x14ac:dyDescent="0.3">
      <c r="A1572">
        <v>17</v>
      </c>
      <c r="B1572">
        <v>18</v>
      </c>
      <c r="C1572">
        <v>16</v>
      </c>
      <c r="D1572" s="3">
        <v>41364</v>
      </c>
      <c r="E1572" s="33">
        <v>13</v>
      </c>
      <c r="F1572">
        <v>1</v>
      </c>
      <c r="G1572">
        <f>+HLOOKUP(VLOOKUP($B1572,$Q$2:$R$42,2,0),costos_sf!$D$2:$AY$99,base_minorista!$A1572,0)</f>
        <v>131270033.05834599</v>
      </c>
      <c r="H1572">
        <f>+HLOOKUP(VLOOKUP($B1572,$Q$2:$R$42,2,0),creditos_sf!$D$2:$AY$99,base_minorista!$A1572,0)</f>
        <v>376927884.67389995</v>
      </c>
      <c r="I1572">
        <f>+HLOOKUP(VLOOKUP($B1572,$Q$2:$R$42,2,0),creditos_sf!$D$103:$AY$200,base_minorista!$A1572,0)</f>
        <v>179595721.49960253</v>
      </c>
      <c r="J1572">
        <f>+HLOOKUP(VLOOKUP($B1572,$Q$2:$R$42,2,0),Costo_fondeo!$D$3:$AY$100,base_minorista!$A1572,0)</f>
        <v>7.1940184683001522</v>
      </c>
      <c r="K1572">
        <f>+HLOOKUP(VLOOKUP($B1572,$Q$2:$R$42,2,0),Costo_provisiones!$D$3:$AY$100,base_minorista!$A1572,0)</f>
        <v>4.7848107075294672</v>
      </c>
      <c r="L1572">
        <f>+HLOOKUP(VLOOKUP($B1572,$Q$2:$R$42,2,0),Morosidad_control!$D$4:$AY$101,base_minorista!$A1572,0)</f>
        <v>7.1322474716911097</v>
      </c>
      <c r="M1572">
        <f ca="1">+OFFSET(Capital_2!$D$2,base_minorista!A1572,0)</f>
        <v>3.8754391719680488</v>
      </c>
      <c r="N1572">
        <f>+HLOOKUP(VLOOKUP($B1572,$Q$2:$R$42,2,0),costo_laboral!$E$2:$AZ$99,base_minorista!$A1572,0)</f>
        <v>9.4943961701253503</v>
      </c>
      <c r="O1572">
        <f>+HLOOKUP(VLOOKUP($B1572,$Q$2:$R$42,2,0),Participacion2!$D$2:$AO$99,base_minorista!$A1572,0)</f>
        <v>1.3635919187968899</v>
      </c>
    </row>
    <row r="1573" spans="1:15" ht="16.5" x14ac:dyDescent="0.3">
      <c r="A1573">
        <v>18</v>
      </c>
      <c r="B1573">
        <v>18</v>
      </c>
      <c r="C1573">
        <v>17</v>
      </c>
      <c r="D1573" s="3">
        <v>41394</v>
      </c>
      <c r="E1573" s="33">
        <v>13</v>
      </c>
      <c r="F1573">
        <v>1</v>
      </c>
      <c r="G1573">
        <f>+HLOOKUP(VLOOKUP($B1573,$Q$2:$R$42,2,0),costos_sf!$D$2:$AY$99,base_minorista!$A1573,0)</f>
        <v>130645027.55718</v>
      </c>
      <c r="H1573">
        <f>+HLOOKUP(VLOOKUP($B1573,$Q$2:$R$42,2,0),creditos_sf!$D$2:$AY$99,base_minorista!$A1573,0)</f>
        <v>379063206.267003</v>
      </c>
      <c r="I1573">
        <f>+HLOOKUP(VLOOKUP($B1573,$Q$2:$R$42,2,0),creditos_sf!$D$103:$AY$200,base_minorista!$A1573,0)</f>
        <v>180534971.47840932</v>
      </c>
      <c r="J1573">
        <f>+HLOOKUP(VLOOKUP($B1573,$Q$2:$R$42,2,0),Costo_fondeo!$D$3:$AY$100,base_minorista!$A1573,0)</f>
        <v>7.1215685886527078</v>
      </c>
      <c r="K1573">
        <f>+HLOOKUP(VLOOKUP($B1573,$Q$2:$R$42,2,0),Costo_provisiones!$D$3:$AY$100,base_minorista!$A1573,0)</f>
        <v>4.6061976113705292</v>
      </c>
      <c r="L1573">
        <f>+HLOOKUP(VLOOKUP($B1573,$Q$2:$R$42,2,0),Morosidad_control!$D$4:$AY$101,base_minorista!$A1573,0)</f>
        <v>7.1100349937409097</v>
      </c>
      <c r="M1573">
        <f ca="1">+OFFSET(Capital_2!$D$2,base_minorista!A1573,0)</f>
        <v>3.8611269429337338</v>
      </c>
      <c r="N1573">
        <f>+HLOOKUP(VLOOKUP($B1573,$Q$2:$R$42,2,0),costo_laboral!$E$2:$AZ$99,base_minorista!$A1573,0)</f>
        <v>9.4037779761901508</v>
      </c>
      <c r="O1573">
        <f>+HLOOKUP(VLOOKUP($B1573,$Q$2:$R$42,2,0),Participacion2!$D$2:$AO$99,base_minorista!$A1573,0)</f>
        <v>1.3726941424424901</v>
      </c>
    </row>
    <row r="1574" spans="1:15" ht="16.5" x14ac:dyDescent="0.3">
      <c r="A1574">
        <v>19</v>
      </c>
      <c r="B1574">
        <v>18</v>
      </c>
      <c r="C1574">
        <v>18</v>
      </c>
      <c r="D1574" s="3">
        <v>41425</v>
      </c>
      <c r="E1574" s="33">
        <v>13</v>
      </c>
      <c r="F1574">
        <v>1</v>
      </c>
      <c r="G1574">
        <f>+HLOOKUP(VLOOKUP($B1574,$Q$2:$R$42,2,0),costos_sf!$D$2:$AY$99,base_minorista!$A1574,0)</f>
        <v>128959853.725061</v>
      </c>
      <c r="H1574">
        <f>+HLOOKUP(VLOOKUP($B1574,$Q$2:$R$42,2,0),creditos_sf!$D$2:$AY$99,base_minorista!$A1574,0)</f>
        <v>382603332.70730799</v>
      </c>
      <c r="I1574">
        <f>+HLOOKUP(VLOOKUP($B1574,$Q$2:$R$42,2,0),creditos_sf!$D$103:$AY$200,base_minorista!$A1574,0)</f>
        <v>183547228.54921472</v>
      </c>
      <c r="J1574">
        <f>+HLOOKUP(VLOOKUP($B1574,$Q$2:$R$42,2,0),Costo_fondeo!$D$3:$AY$100,base_minorista!$A1574,0)</f>
        <v>7.0435659427384296</v>
      </c>
      <c r="K1574">
        <f>+HLOOKUP(VLOOKUP($B1574,$Q$2:$R$42,2,0),Costo_provisiones!$D$3:$AY$100,base_minorista!$A1574,0)</f>
        <v>4.242898944474315</v>
      </c>
      <c r="L1574">
        <f>+HLOOKUP(VLOOKUP($B1574,$Q$2:$R$42,2,0),Morosidad_control!$D$4:$AY$101,base_minorista!$A1574,0)</f>
        <v>7.1308701151349396</v>
      </c>
      <c r="M1574">
        <f ca="1">+OFFSET(Capital_2!$D$2,base_minorista!A1574,0)</f>
        <v>3.8158367264519906</v>
      </c>
      <c r="N1574">
        <f>+HLOOKUP(VLOOKUP($B1574,$Q$2:$R$42,2,0),costo_laboral!$E$2:$AZ$99,base_minorista!$A1574,0)</f>
        <v>9.3209417532786407</v>
      </c>
      <c r="O1574">
        <f>+HLOOKUP(VLOOKUP($B1574,$Q$2:$R$42,2,0),Participacion2!$D$2:$AO$99,base_minorista!$A1574,0)</f>
        <v>1.37758101844991</v>
      </c>
    </row>
    <row r="1575" spans="1:15" ht="16.5" x14ac:dyDescent="0.3">
      <c r="A1575">
        <v>20</v>
      </c>
      <c r="B1575">
        <v>18</v>
      </c>
      <c r="C1575">
        <v>19</v>
      </c>
      <c r="D1575" s="3">
        <v>41455</v>
      </c>
      <c r="E1575" s="33">
        <v>13</v>
      </c>
      <c r="F1575">
        <v>1</v>
      </c>
      <c r="G1575">
        <f>+HLOOKUP(VLOOKUP($B1575,$Q$2:$R$42,2,0),costos_sf!$D$2:$AY$99,base_minorista!$A1575,0)</f>
        <v>128653958.204137</v>
      </c>
      <c r="H1575">
        <f>+HLOOKUP(VLOOKUP($B1575,$Q$2:$R$42,2,0),creditos_sf!$D$2:$AY$99,base_minorista!$A1575,0)</f>
        <v>386067127.06121904</v>
      </c>
      <c r="I1575">
        <f>+HLOOKUP(VLOOKUP($B1575,$Q$2:$R$42,2,0),creditos_sf!$D$103:$AY$200,base_minorista!$A1575,0)</f>
        <v>183497073.26662481</v>
      </c>
      <c r="J1575">
        <f>+HLOOKUP(VLOOKUP($B1575,$Q$2:$R$42,2,0),Costo_fondeo!$D$3:$AY$100,base_minorista!$A1575,0)</f>
        <v>6.9826152302116942</v>
      </c>
      <c r="K1575">
        <f>+HLOOKUP(VLOOKUP($B1575,$Q$2:$R$42,2,0),Costo_provisiones!$D$3:$AY$100,base_minorista!$A1575,0)</f>
        <v>4.1942706163866434</v>
      </c>
      <c r="L1575">
        <f>+HLOOKUP(VLOOKUP($B1575,$Q$2:$R$42,2,0),Morosidad_control!$D$4:$AY$101,base_minorista!$A1575,0)</f>
        <v>7.1304238549347998</v>
      </c>
      <c r="M1575">
        <f ca="1">+OFFSET(Capital_2!$D$2,base_minorista!A1575,0)</f>
        <v>3.777787965810723</v>
      </c>
      <c r="N1575">
        <f>+HLOOKUP(VLOOKUP($B1575,$Q$2:$R$42,2,0),costo_laboral!$E$2:$AZ$99,base_minorista!$A1575,0)</f>
        <v>9.2097172246901895</v>
      </c>
      <c r="O1575">
        <f>+HLOOKUP(VLOOKUP($B1575,$Q$2:$R$42,2,0),Participacion2!$D$2:$AO$99,base_minorista!$A1575,0)</f>
        <v>1.3902636587442201</v>
      </c>
    </row>
    <row r="1576" spans="1:15" ht="16.5" x14ac:dyDescent="0.3">
      <c r="A1576">
        <v>21</v>
      </c>
      <c r="B1576">
        <v>18</v>
      </c>
      <c r="C1576">
        <v>20</v>
      </c>
      <c r="D1576" s="3">
        <v>41486</v>
      </c>
      <c r="E1576" s="33">
        <v>13</v>
      </c>
      <c r="F1576">
        <v>1</v>
      </c>
      <c r="G1576">
        <f>+HLOOKUP(VLOOKUP($B1576,$Q$2:$R$42,2,0),costos_sf!$D$2:$AY$99,base_minorista!$A1576,0)</f>
        <v>128225064.092089</v>
      </c>
      <c r="H1576">
        <f>+HLOOKUP(VLOOKUP($B1576,$Q$2:$R$42,2,0),creditos_sf!$D$2:$AY$99,base_minorista!$A1576,0)</f>
        <v>388046990.21035701</v>
      </c>
      <c r="I1576">
        <f>+HLOOKUP(VLOOKUP($B1576,$Q$2:$R$42,2,0),creditos_sf!$D$103:$AY$200,base_minorista!$A1576,0)</f>
        <v>183372623.98336992</v>
      </c>
      <c r="J1576">
        <f>+HLOOKUP(VLOOKUP($B1576,$Q$2:$R$42,2,0),Costo_fondeo!$D$3:$AY$100,base_minorista!$A1576,0)</f>
        <v>6.9100469173325791</v>
      </c>
      <c r="K1576">
        <f>+HLOOKUP(VLOOKUP($B1576,$Q$2:$R$42,2,0),Costo_provisiones!$D$3:$AY$100,base_minorista!$A1576,0)</f>
        <v>4.1495008418835608</v>
      </c>
      <c r="L1576">
        <f>+HLOOKUP(VLOOKUP($B1576,$Q$2:$R$42,2,0),Morosidad_control!$D$4:$AY$101,base_minorista!$A1576,0)</f>
        <v>7.2322484884550304</v>
      </c>
      <c r="M1576">
        <f ca="1">+OFFSET(Capital_2!$D$2,base_minorista!A1576,0)</f>
        <v>3.7289387467323043</v>
      </c>
      <c r="N1576">
        <f>+HLOOKUP(VLOOKUP($B1576,$Q$2:$R$42,2,0),costo_laboral!$E$2:$AZ$99,base_minorista!$A1576,0)</f>
        <v>9.1422429176669109</v>
      </c>
      <c r="O1576">
        <f>+HLOOKUP(VLOOKUP($B1576,$Q$2:$R$42,2,0),Participacion2!$D$2:$AO$99,base_minorista!$A1576,0)</f>
        <v>1.3959708339452599</v>
      </c>
    </row>
    <row r="1577" spans="1:15" ht="16.5" x14ac:dyDescent="0.3">
      <c r="A1577">
        <v>22</v>
      </c>
      <c r="B1577">
        <v>18</v>
      </c>
      <c r="C1577">
        <v>21</v>
      </c>
      <c r="D1577" s="3">
        <v>41517</v>
      </c>
      <c r="E1577" s="33">
        <v>13</v>
      </c>
      <c r="F1577">
        <v>1</v>
      </c>
      <c r="G1577">
        <f>+HLOOKUP(VLOOKUP($B1577,$Q$2:$R$42,2,0),costos_sf!$D$2:$AY$99,base_minorista!$A1577,0)</f>
        <v>128451689.00476301</v>
      </c>
      <c r="H1577">
        <f>+HLOOKUP(VLOOKUP($B1577,$Q$2:$R$42,2,0),creditos_sf!$D$2:$AY$99,base_minorista!$A1577,0)</f>
        <v>390653673.150446</v>
      </c>
      <c r="I1577">
        <f>+HLOOKUP(VLOOKUP($B1577,$Q$2:$R$42,2,0),creditos_sf!$D$103:$AY$200,base_minorista!$A1577,0)</f>
        <v>185455979.00203654</v>
      </c>
      <c r="J1577">
        <f>+HLOOKUP(VLOOKUP($B1577,$Q$2:$R$42,2,0),Costo_fondeo!$D$3:$AY$100,base_minorista!$A1577,0)</f>
        <v>6.8435961540628973</v>
      </c>
      <c r="K1577">
        <f>+HLOOKUP(VLOOKUP($B1577,$Q$2:$R$42,2,0),Costo_provisiones!$D$3:$AY$100,base_minorista!$A1577,0)</f>
        <v>4.1855934131073962</v>
      </c>
      <c r="L1577">
        <f>+HLOOKUP(VLOOKUP($B1577,$Q$2:$R$42,2,0),Morosidad_control!$D$4:$AY$101,base_minorista!$A1577,0)</f>
        <v>7.7389811045065002</v>
      </c>
      <c r="M1577">
        <f ca="1">+OFFSET(Capital_2!$D$2,base_minorista!A1577,0)</f>
        <v>3.6888980520732653</v>
      </c>
      <c r="N1577">
        <f>+HLOOKUP(VLOOKUP($B1577,$Q$2:$R$42,2,0),costo_laboral!$E$2:$AZ$99,base_minorista!$A1577,0)</f>
        <v>9.0934096510662208</v>
      </c>
      <c r="O1577">
        <f>+HLOOKUP(VLOOKUP($B1577,$Q$2:$R$42,2,0),Participacion2!$D$2:$AO$99,base_minorista!$A1577,0)</f>
        <v>1.40591249560777</v>
      </c>
    </row>
    <row r="1578" spans="1:15" ht="16.5" x14ac:dyDescent="0.3">
      <c r="A1578">
        <v>23</v>
      </c>
      <c r="B1578">
        <v>18</v>
      </c>
      <c r="C1578">
        <v>22</v>
      </c>
      <c r="D1578" s="3">
        <v>41547</v>
      </c>
      <c r="E1578" s="33">
        <v>13</v>
      </c>
      <c r="F1578">
        <v>1</v>
      </c>
      <c r="G1578">
        <f>+HLOOKUP(VLOOKUP($B1578,$Q$2:$R$42,2,0),costos_sf!$D$2:$AY$99,base_minorista!$A1578,0)</f>
        <v>128908661.917337</v>
      </c>
      <c r="H1578">
        <f>+HLOOKUP(VLOOKUP($B1578,$Q$2:$R$42,2,0),creditos_sf!$D$2:$AY$99,base_minorista!$A1578,0)</f>
        <v>390298638.35108405</v>
      </c>
      <c r="I1578">
        <f>+HLOOKUP(VLOOKUP($B1578,$Q$2:$R$42,2,0),creditos_sf!$D$103:$AY$200,base_minorista!$A1578,0)</f>
        <v>187141191.63283658</v>
      </c>
      <c r="J1578">
        <f>+HLOOKUP(VLOOKUP($B1578,$Q$2:$R$42,2,0),Costo_fondeo!$D$3:$AY$100,base_minorista!$A1578,0)</f>
        <v>6.731644336095596</v>
      </c>
      <c r="K1578">
        <f>+HLOOKUP(VLOOKUP($B1578,$Q$2:$R$42,2,0),Costo_provisiones!$D$3:$AY$100,base_minorista!$A1578,0)</f>
        <v>4.2274280192635469</v>
      </c>
      <c r="L1578">
        <f>+HLOOKUP(VLOOKUP($B1578,$Q$2:$R$42,2,0),Morosidad_control!$D$4:$AY$101,base_minorista!$A1578,0)</f>
        <v>7.8138045709255604</v>
      </c>
      <c r="M1578">
        <f ca="1">+OFFSET(Capital_2!$D$2,base_minorista!A1578,0)</f>
        <v>3.6532457928608841</v>
      </c>
      <c r="N1578">
        <f>+HLOOKUP(VLOOKUP($B1578,$Q$2:$R$42,2,0),costo_laboral!$E$2:$AZ$99,base_minorista!$A1578,0)</f>
        <v>9.1242836632562998</v>
      </c>
      <c r="O1578">
        <f>+HLOOKUP(VLOOKUP($B1578,$Q$2:$R$42,2,0),Participacion2!$D$2:$AO$99,base_minorista!$A1578,0)</f>
        <v>1.4105502046593901</v>
      </c>
    </row>
    <row r="1579" spans="1:15" ht="16.5" x14ac:dyDescent="0.3">
      <c r="A1579">
        <v>24</v>
      </c>
      <c r="B1579">
        <v>18</v>
      </c>
      <c r="C1579">
        <v>23</v>
      </c>
      <c r="D1579" s="3">
        <v>41578</v>
      </c>
      <c r="E1579" s="33">
        <v>13</v>
      </c>
      <c r="F1579">
        <v>1</v>
      </c>
      <c r="G1579">
        <f>+HLOOKUP(VLOOKUP($B1579,$Q$2:$R$42,2,0),costos_sf!$D$2:$AY$99,base_minorista!$A1579,0)</f>
        <v>128747655.550583</v>
      </c>
      <c r="H1579">
        <f>+HLOOKUP(VLOOKUP($B1579,$Q$2:$R$42,2,0),creditos_sf!$D$2:$AY$99,base_minorista!$A1579,0)</f>
        <v>390455212.61508399</v>
      </c>
      <c r="I1579">
        <f>+HLOOKUP(VLOOKUP($B1579,$Q$2:$R$42,2,0),creditos_sf!$D$103:$AY$200,base_minorista!$A1579,0)</f>
        <v>188153423.48371232</v>
      </c>
      <c r="J1579">
        <f>+HLOOKUP(VLOOKUP($B1579,$Q$2:$R$42,2,0),Costo_fondeo!$D$3:$AY$100,base_minorista!$A1579,0)</f>
        <v>6.6561110771375596</v>
      </c>
      <c r="K1579">
        <f>+HLOOKUP(VLOOKUP($B1579,$Q$2:$R$42,2,0),Costo_provisiones!$D$3:$AY$100,base_minorista!$A1579,0)</f>
        <v>4.2035097159831434</v>
      </c>
      <c r="L1579">
        <f>+HLOOKUP(VLOOKUP($B1579,$Q$2:$R$42,2,0),Morosidad_control!$D$4:$AY$101,base_minorista!$A1579,0)</f>
        <v>8.0285700457904596</v>
      </c>
      <c r="M1579">
        <f ca="1">+OFFSET(Capital_2!$D$2,base_minorista!A1579,0)</f>
        <v>3.6199379690818381</v>
      </c>
      <c r="N1579">
        <f>+HLOOKUP(VLOOKUP($B1579,$Q$2:$R$42,2,0),costo_laboral!$E$2:$AZ$99,base_minorista!$A1579,0)</f>
        <v>9.1707776185912309</v>
      </c>
      <c r="O1579">
        <f>+HLOOKUP(VLOOKUP($B1579,$Q$2:$R$42,2,0),Participacion2!$D$2:$AO$99,base_minorista!$A1579,0)</f>
        <v>1.4078164747050701</v>
      </c>
    </row>
    <row r="1580" spans="1:15" ht="16.5" x14ac:dyDescent="0.3">
      <c r="A1580">
        <v>25</v>
      </c>
      <c r="B1580">
        <v>18</v>
      </c>
      <c r="C1580">
        <v>24</v>
      </c>
      <c r="D1580" s="3">
        <v>41608</v>
      </c>
      <c r="E1580" s="33">
        <v>13</v>
      </c>
      <c r="F1580">
        <v>1</v>
      </c>
      <c r="G1580">
        <f>+HLOOKUP(VLOOKUP($B1580,$Q$2:$R$42,2,0),costos_sf!$D$2:$AY$99,base_minorista!$A1580,0)</f>
        <v>128858841.56987101</v>
      </c>
      <c r="H1580">
        <f>+HLOOKUP(VLOOKUP($B1580,$Q$2:$R$42,2,0),creditos_sf!$D$2:$AY$99,base_minorista!$A1580,0)</f>
        <v>391346917.22012001</v>
      </c>
      <c r="I1580">
        <f>+HLOOKUP(VLOOKUP($B1580,$Q$2:$R$42,2,0),creditos_sf!$D$103:$AY$200,base_minorista!$A1580,0)</f>
        <v>194375655.41359776</v>
      </c>
      <c r="J1580">
        <f>+HLOOKUP(VLOOKUP($B1580,$Q$2:$R$42,2,0),Costo_fondeo!$D$3:$AY$100,base_minorista!$A1580,0)</f>
        <v>6.5640869447021775</v>
      </c>
      <c r="K1580">
        <f>+HLOOKUP(VLOOKUP($B1580,$Q$2:$R$42,2,0),Costo_provisiones!$D$3:$AY$100,base_minorista!$A1580,0)</f>
        <v>4.2574814040329496</v>
      </c>
      <c r="L1580">
        <f>+HLOOKUP(VLOOKUP($B1580,$Q$2:$R$42,2,0),Morosidad_control!$D$4:$AY$101,base_minorista!$A1580,0)</f>
        <v>8.22946915947891</v>
      </c>
      <c r="M1580">
        <f ca="1">+OFFSET(Capital_2!$D$2,base_minorista!A1580,0)</f>
        <v>3.5647933704456456</v>
      </c>
      <c r="N1580">
        <f>+HLOOKUP(VLOOKUP($B1580,$Q$2:$R$42,2,0),costo_laboral!$E$2:$AZ$99,base_minorista!$A1580,0)</f>
        <v>9.0722386182747901</v>
      </c>
      <c r="O1580">
        <f>+HLOOKUP(VLOOKUP($B1580,$Q$2:$R$42,2,0),Participacion2!$D$2:$AO$99,base_minorista!$A1580,0)</f>
        <v>1.40288403296508</v>
      </c>
    </row>
    <row r="1581" spans="1:15" ht="16.5" x14ac:dyDescent="0.3">
      <c r="A1581">
        <v>26</v>
      </c>
      <c r="B1581">
        <v>18</v>
      </c>
      <c r="C1581">
        <v>25</v>
      </c>
      <c r="D1581" s="3">
        <v>41639</v>
      </c>
      <c r="E1581" s="33">
        <v>13</v>
      </c>
      <c r="F1581">
        <v>1</v>
      </c>
      <c r="G1581">
        <f>+HLOOKUP(VLOOKUP($B1581,$Q$2:$R$42,2,0),costos_sf!$D$2:$AY$99,base_minorista!$A1581,0)</f>
        <v>127763679.53554</v>
      </c>
      <c r="H1581">
        <f>+HLOOKUP(VLOOKUP($B1581,$Q$2:$R$42,2,0),creditos_sf!$D$2:$AY$99,base_minorista!$A1581,0)</f>
        <v>390984527.64297301</v>
      </c>
      <c r="I1581">
        <f>+HLOOKUP(VLOOKUP($B1581,$Q$2:$R$42,2,0),creditos_sf!$D$103:$AY$200,base_minorista!$A1581,0)</f>
        <v>194780538.55244097</v>
      </c>
      <c r="J1581">
        <f>+HLOOKUP(VLOOKUP($B1581,$Q$2:$R$42,2,0),Costo_fondeo!$D$3:$AY$100,base_minorista!$A1581,0)</f>
        <v>6.4783010482833543</v>
      </c>
      <c r="K1581">
        <f>+HLOOKUP(VLOOKUP($B1581,$Q$2:$R$42,2,0),Costo_provisiones!$D$3:$AY$100,base_minorista!$A1581,0)</f>
        <v>4.189920486741058</v>
      </c>
      <c r="L1581">
        <f>+HLOOKUP(VLOOKUP($B1581,$Q$2:$R$42,2,0),Morosidad_control!$D$4:$AY$101,base_minorista!$A1581,0)</f>
        <v>8.1214625261903297</v>
      </c>
      <c r="M1581">
        <f ca="1">+OFFSET(Capital_2!$D$2,base_minorista!A1581,0)</f>
        <v>3.5095726367283766</v>
      </c>
      <c r="N1581">
        <f>+HLOOKUP(VLOOKUP($B1581,$Q$2:$R$42,2,0),costo_laboral!$E$2:$AZ$99,base_minorista!$A1581,0)</f>
        <v>8.9669788126345296</v>
      </c>
      <c r="O1581">
        <f>+HLOOKUP(VLOOKUP($B1581,$Q$2:$R$42,2,0),Participacion2!$D$2:$AO$99,base_minorista!$A1581,0)</f>
        <v>1.41820806391211</v>
      </c>
    </row>
    <row r="1582" spans="1:15" ht="16.5" x14ac:dyDescent="0.3">
      <c r="A1582">
        <v>27</v>
      </c>
      <c r="B1582">
        <v>18</v>
      </c>
      <c r="C1582">
        <v>26</v>
      </c>
      <c r="D1582" s="3">
        <v>41670</v>
      </c>
      <c r="E1582" s="33">
        <v>14</v>
      </c>
      <c r="F1582">
        <v>1</v>
      </c>
      <c r="G1582">
        <f>+HLOOKUP(VLOOKUP($B1582,$Q$2:$R$42,2,0),costos_sf!$D$2:$AY$99,base_minorista!$A1582,0)</f>
        <v>126778094.92408299</v>
      </c>
      <c r="H1582">
        <f>+HLOOKUP(VLOOKUP($B1582,$Q$2:$R$42,2,0),creditos_sf!$D$2:$AY$99,base_minorista!$A1582,0)</f>
        <v>389746519.36653799</v>
      </c>
      <c r="I1582">
        <f>+HLOOKUP(VLOOKUP($B1582,$Q$2:$R$42,2,0),creditos_sf!$D$103:$AY$200,base_minorista!$A1582,0)</f>
        <v>193949214.95197439</v>
      </c>
      <c r="J1582">
        <f>+HLOOKUP(VLOOKUP($B1582,$Q$2:$R$42,2,0),Costo_fondeo!$D$3:$AY$100,base_minorista!$A1582,0)</f>
        <v>6.3935475820159695</v>
      </c>
      <c r="K1582">
        <f>+HLOOKUP(VLOOKUP($B1582,$Q$2:$R$42,2,0),Costo_provisiones!$D$3:$AY$100,base_minorista!$A1582,0)</f>
        <v>4.0537107477438976</v>
      </c>
      <c r="L1582">
        <f>+HLOOKUP(VLOOKUP($B1582,$Q$2:$R$42,2,0),Morosidad_control!$D$4:$AY$101,base_minorista!$A1582,0)</f>
        <v>8.1472784651669699</v>
      </c>
      <c r="M1582">
        <f ca="1">+OFFSET(Capital_2!$D$2,base_minorista!A1582,0)</f>
        <v>3.4442162995780268</v>
      </c>
      <c r="N1582">
        <f>+HLOOKUP(VLOOKUP($B1582,$Q$2:$R$42,2,0),costo_laboral!$E$2:$AZ$99,base_minorista!$A1582,0)</f>
        <v>9.0474858390530404</v>
      </c>
      <c r="O1582">
        <f>+HLOOKUP(VLOOKUP($B1582,$Q$2:$R$42,2,0),Participacion2!$D$2:$AO$99,base_minorista!$A1582,0)</f>
        <v>1.41730676037476</v>
      </c>
    </row>
    <row r="1583" spans="1:15" ht="16.5" x14ac:dyDescent="0.3">
      <c r="A1583">
        <v>28</v>
      </c>
      <c r="B1583">
        <v>18</v>
      </c>
      <c r="C1583">
        <v>27</v>
      </c>
      <c r="D1583" s="3">
        <v>41698</v>
      </c>
      <c r="E1583" s="33">
        <v>14</v>
      </c>
      <c r="F1583">
        <v>1</v>
      </c>
      <c r="G1583">
        <f>+HLOOKUP(VLOOKUP($B1583,$Q$2:$R$42,2,0),costos_sf!$D$2:$AY$99,base_minorista!$A1583,0)</f>
        <v>124825326.72638699</v>
      </c>
      <c r="H1583">
        <f>+HLOOKUP(VLOOKUP($B1583,$Q$2:$R$42,2,0),creditos_sf!$D$2:$AY$99,base_minorista!$A1583,0)</f>
        <v>388684963.66109097</v>
      </c>
      <c r="I1583">
        <f>+HLOOKUP(VLOOKUP($B1583,$Q$2:$R$42,2,0),creditos_sf!$D$103:$AY$200,base_minorista!$A1583,0)</f>
        <v>191626679.1701498</v>
      </c>
      <c r="J1583">
        <f>+HLOOKUP(VLOOKUP($B1583,$Q$2:$R$42,2,0),Costo_fondeo!$D$3:$AY$100,base_minorista!$A1583,0)</f>
        <v>6.2589278279901146</v>
      </c>
      <c r="K1583">
        <f>+HLOOKUP(VLOOKUP($B1583,$Q$2:$R$42,2,0),Costo_provisiones!$D$3:$AY$100,base_minorista!$A1583,0)</f>
        <v>3.8930754148523428</v>
      </c>
      <c r="L1583">
        <f>+HLOOKUP(VLOOKUP($B1583,$Q$2:$R$42,2,0),Morosidad_control!$D$4:$AY$101,base_minorista!$A1583,0)</f>
        <v>8.2577968172540199</v>
      </c>
      <c r="M1583">
        <f ca="1">+OFFSET(Capital_2!$D$2,base_minorista!A1583,0)</f>
        <v>3.3651511548182853</v>
      </c>
      <c r="N1583">
        <f>+HLOOKUP(VLOOKUP($B1583,$Q$2:$R$42,2,0),costo_laboral!$E$2:$AZ$99,base_minorista!$A1583,0)</f>
        <v>9.1200918686519898</v>
      </c>
      <c r="O1583">
        <f>+HLOOKUP(VLOOKUP($B1583,$Q$2:$R$42,2,0),Participacion2!$D$2:$AO$99,base_minorista!$A1583,0)</f>
        <v>1.42497209475519</v>
      </c>
    </row>
    <row r="1584" spans="1:15" ht="16.5" x14ac:dyDescent="0.3">
      <c r="A1584">
        <v>29</v>
      </c>
      <c r="B1584">
        <v>18</v>
      </c>
      <c r="C1584">
        <v>28</v>
      </c>
      <c r="D1584" s="3">
        <v>41729</v>
      </c>
      <c r="E1584" s="33">
        <v>14</v>
      </c>
      <c r="F1584">
        <v>1</v>
      </c>
      <c r="G1584">
        <f>+HLOOKUP(VLOOKUP($B1584,$Q$2:$R$42,2,0),costos_sf!$D$2:$AY$99,base_minorista!$A1584,0)</f>
        <v>124447584.76599</v>
      </c>
      <c r="H1584">
        <f>+HLOOKUP(VLOOKUP($B1584,$Q$2:$R$42,2,0),creditos_sf!$D$2:$AY$99,base_minorista!$A1584,0)</f>
        <v>388958720.95968401</v>
      </c>
      <c r="I1584">
        <f>+HLOOKUP(VLOOKUP($B1584,$Q$2:$R$42,2,0),creditos_sf!$D$103:$AY$200,base_minorista!$A1584,0)</f>
        <v>190549123.13053608</v>
      </c>
      <c r="J1584">
        <f>+HLOOKUP(VLOOKUP($B1584,$Q$2:$R$42,2,0),Costo_fondeo!$D$3:$AY$100,base_minorista!$A1584,0)</f>
        <v>6.1473489005347286</v>
      </c>
      <c r="K1584">
        <f>+HLOOKUP(VLOOKUP($B1584,$Q$2:$R$42,2,0),Costo_provisiones!$D$3:$AY$100,base_minorista!$A1584,0)</f>
        <v>3.810166337545088</v>
      </c>
      <c r="L1584">
        <f>+HLOOKUP(VLOOKUP($B1584,$Q$2:$R$42,2,0),Morosidad_control!$D$4:$AY$101,base_minorista!$A1584,0)</f>
        <v>8.2698738163409704</v>
      </c>
      <c r="M1584">
        <f ca="1">+OFFSET(Capital_2!$D$2,base_minorista!A1584,0)</f>
        <v>3.2958556767962262</v>
      </c>
      <c r="N1584">
        <f>+HLOOKUP(VLOOKUP($B1584,$Q$2:$R$42,2,0),costo_laboral!$E$2:$AZ$99,base_minorista!$A1584,0)</f>
        <v>9.2222300076151402</v>
      </c>
      <c r="O1584">
        <f>+HLOOKUP(VLOOKUP($B1584,$Q$2:$R$42,2,0),Participacion2!$D$2:$AO$99,base_minorista!$A1584,0)</f>
        <v>1.42221744879715</v>
      </c>
    </row>
    <row r="1585" spans="1:15" ht="16.5" x14ac:dyDescent="0.3">
      <c r="A1585">
        <v>30</v>
      </c>
      <c r="B1585">
        <v>18</v>
      </c>
      <c r="C1585">
        <v>29</v>
      </c>
      <c r="D1585" s="3">
        <v>41759</v>
      </c>
      <c r="E1585" s="33">
        <v>14</v>
      </c>
      <c r="F1585">
        <v>1</v>
      </c>
      <c r="G1585">
        <f>+HLOOKUP(VLOOKUP($B1585,$Q$2:$R$42,2,0),costos_sf!$D$2:$AY$99,base_minorista!$A1585,0)</f>
        <v>124181372.305344</v>
      </c>
      <c r="H1585">
        <f>+HLOOKUP(VLOOKUP($B1585,$Q$2:$R$42,2,0),creditos_sf!$D$2:$AY$99,base_minorista!$A1585,0)</f>
        <v>384364901.46197701</v>
      </c>
      <c r="I1585">
        <f>+HLOOKUP(VLOOKUP($B1585,$Q$2:$R$42,2,0),creditos_sf!$D$103:$AY$200,base_minorista!$A1585,0)</f>
        <v>190661461.22361445</v>
      </c>
      <c r="J1585">
        <f>+HLOOKUP(VLOOKUP($B1585,$Q$2:$R$42,2,0),Costo_fondeo!$D$3:$AY$100,base_minorista!$A1585,0)</f>
        <v>6.0371454023364182</v>
      </c>
      <c r="K1585">
        <f>+HLOOKUP(VLOOKUP($B1585,$Q$2:$R$42,2,0),Costo_provisiones!$D$3:$AY$100,base_minorista!$A1585,0)</f>
        <v>3.8274209083110766</v>
      </c>
      <c r="L1585">
        <f>+HLOOKUP(VLOOKUP($B1585,$Q$2:$R$42,2,0),Morosidad_control!$D$4:$AY$101,base_minorista!$A1585,0)</f>
        <v>8.5476276982072594</v>
      </c>
      <c r="M1585">
        <f ca="1">+OFFSET(Capital_2!$D$2,base_minorista!A1585,0)</f>
        <v>3.2437779376973728</v>
      </c>
      <c r="N1585">
        <f>+HLOOKUP(VLOOKUP($B1585,$Q$2:$R$42,2,0),costo_laboral!$E$2:$AZ$99,base_minorista!$A1585,0)</f>
        <v>9.3278313460966995</v>
      </c>
      <c r="O1585">
        <f>+HLOOKUP(VLOOKUP($B1585,$Q$2:$R$42,2,0),Participacion2!$D$2:$AO$99,base_minorista!$A1585,0)</f>
        <v>1.4096931920948499</v>
      </c>
    </row>
    <row r="1586" spans="1:15" ht="16.5" x14ac:dyDescent="0.3">
      <c r="A1586">
        <v>31</v>
      </c>
      <c r="B1586">
        <v>18</v>
      </c>
      <c r="C1586">
        <v>30</v>
      </c>
      <c r="D1586" s="3">
        <v>41790</v>
      </c>
      <c r="E1586" s="33">
        <v>14</v>
      </c>
      <c r="F1586">
        <v>1</v>
      </c>
      <c r="G1586">
        <f>+HLOOKUP(VLOOKUP($B1586,$Q$2:$R$42,2,0),costos_sf!$D$2:$AY$99,base_minorista!$A1586,0)</f>
        <v>123526487.397724</v>
      </c>
      <c r="H1586">
        <f>+HLOOKUP(VLOOKUP($B1586,$Q$2:$R$42,2,0),creditos_sf!$D$2:$AY$99,base_minorista!$A1586,0)</f>
        <v>380383524.87326097</v>
      </c>
      <c r="I1586">
        <f>+HLOOKUP(VLOOKUP($B1586,$Q$2:$R$42,2,0),creditos_sf!$D$103:$AY$200,base_minorista!$A1586,0)</f>
        <v>195978539.96847352</v>
      </c>
      <c r="J1586">
        <f>+HLOOKUP(VLOOKUP($B1586,$Q$2:$R$42,2,0),Costo_fondeo!$D$3:$AY$100,base_minorista!$A1586,0)</f>
        <v>5.928300973525622</v>
      </c>
      <c r="K1586">
        <f>+HLOOKUP(VLOOKUP($B1586,$Q$2:$R$42,2,0),Costo_provisiones!$D$3:$AY$100,base_minorista!$A1586,0)</f>
        <v>3.7251549546626834</v>
      </c>
      <c r="L1586">
        <f>+HLOOKUP(VLOOKUP($B1586,$Q$2:$R$42,2,0),Morosidad_control!$D$4:$AY$101,base_minorista!$A1586,0)</f>
        <v>8.7050229392425607</v>
      </c>
      <c r="M1586">
        <f ca="1">+OFFSET(Capital_2!$D$2,base_minorista!A1586,0)</f>
        <v>3.2095324879825831</v>
      </c>
      <c r="N1586">
        <f>+HLOOKUP(VLOOKUP($B1586,$Q$2:$R$42,2,0),costo_laboral!$E$2:$AZ$99,base_minorista!$A1586,0)</f>
        <v>9.4476965972667202</v>
      </c>
      <c r="O1586">
        <f>+HLOOKUP(VLOOKUP($B1586,$Q$2:$R$42,2,0),Participacion2!$D$2:$AO$99,base_minorista!$A1586,0)</f>
        <v>1.3978957676535499</v>
      </c>
    </row>
    <row r="1587" spans="1:15" ht="16.5" x14ac:dyDescent="0.3">
      <c r="A1587">
        <v>32</v>
      </c>
      <c r="B1587">
        <v>18</v>
      </c>
      <c r="C1587">
        <v>31</v>
      </c>
      <c r="D1587" s="3">
        <v>41820</v>
      </c>
      <c r="E1587" s="33">
        <v>14</v>
      </c>
      <c r="F1587">
        <v>1</v>
      </c>
      <c r="G1587">
        <f>+HLOOKUP(VLOOKUP($B1587,$Q$2:$R$42,2,0),costos_sf!$D$2:$AY$99,base_minorista!$A1587,0)</f>
        <v>122458909.32827</v>
      </c>
      <c r="H1587">
        <f>+HLOOKUP(VLOOKUP($B1587,$Q$2:$R$42,2,0),creditos_sf!$D$2:$AY$99,base_minorista!$A1587,0)</f>
        <v>377263976.89179999</v>
      </c>
      <c r="I1587">
        <f>+HLOOKUP(VLOOKUP($B1587,$Q$2:$R$42,2,0),creditos_sf!$D$103:$AY$200,base_minorista!$A1587,0)</f>
        <v>193268639.49713925</v>
      </c>
      <c r="J1587">
        <f>+HLOOKUP(VLOOKUP($B1587,$Q$2:$R$42,2,0),Costo_fondeo!$D$3:$AY$100,base_minorista!$A1587,0)</f>
        <v>5.7983593245112752</v>
      </c>
      <c r="K1587">
        <f>+HLOOKUP(VLOOKUP($B1587,$Q$2:$R$42,2,0),Costo_provisiones!$D$3:$AY$100,base_minorista!$A1587,0)</f>
        <v>3.5991506436466101</v>
      </c>
      <c r="L1587">
        <f>+HLOOKUP(VLOOKUP($B1587,$Q$2:$R$42,2,0),Morosidad_control!$D$4:$AY$101,base_minorista!$A1587,0)</f>
        <v>8.6917595130181002</v>
      </c>
      <c r="M1587">
        <f ca="1">+OFFSET(Capital_2!$D$2,base_minorista!A1587,0)</f>
        <v>3.1850428382831848</v>
      </c>
      <c r="N1587">
        <f>+HLOOKUP(VLOOKUP($B1587,$Q$2:$R$42,2,0),costo_laboral!$E$2:$AZ$99,base_minorista!$A1587,0)</f>
        <v>9.6520016281223704</v>
      </c>
      <c r="O1587">
        <f>+HLOOKUP(VLOOKUP($B1587,$Q$2:$R$42,2,0),Participacion2!$D$2:$AO$99,base_minorista!$A1587,0)</f>
        <v>1.38056807534506</v>
      </c>
    </row>
    <row r="1588" spans="1:15" ht="16.5" x14ac:dyDescent="0.3">
      <c r="A1588">
        <v>33</v>
      </c>
      <c r="B1588">
        <v>18</v>
      </c>
      <c r="C1588">
        <v>32</v>
      </c>
      <c r="D1588" s="3">
        <v>41851</v>
      </c>
      <c r="E1588" s="33">
        <v>14</v>
      </c>
      <c r="F1588">
        <v>1</v>
      </c>
      <c r="G1588">
        <f>+HLOOKUP(VLOOKUP($B1588,$Q$2:$R$42,2,0),costos_sf!$D$2:$AY$99,base_minorista!$A1588,0)</f>
        <v>121520376.400401</v>
      </c>
      <c r="H1588">
        <f>+HLOOKUP(VLOOKUP($B1588,$Q$2:$R$42,2,0),creditos_sf!$D$2:$AY$99,base_minorista!$A1588,0)</f>
        <v>373730592.04597604</v>
      </c>
      <c r="I1588">
        <f>+HLOOKUP(VLOOKUP($B1588,$Q$2:$R$42,2,0),creditos_sf!$D$103:$AY$200,base_minorista!$A1588,0)</f>
        <v>194745799.04483539</v>
      </c>
      <c r="J1588">
        <f>+HLOOKUP(VLOOKUP($B1588,$Q$2:$R$42,2,0),Costo_fondeo!$D$3:$AY$100,base_minorista!$A1588,0)</f>
        <v>5.6606201972819052</v>
      </c>
      <c r="K1588">
        <f>+HLOOKUP(VLOOKUP($B1588,$Q$2:$R$42,2,0),Costo_provisiones!$D$3:$AY$100,base_minorista!$A1588,0)</f>
        <v>3.4964098696694221</v>
      </c>
      <c r="L1588">
        <f>+HLOOKUP(VLOOKUP($B1588,$Q$2:$R$42,2,0),Morosidad_control!$D$4:$AY$101,base_minorista!$A1588,0)</f>
        <v>8.3541090658078705</v>
      </c>
      <c r="M1588">
        <f ca="1">+OFFSET(Capital_2!$D$2,base_minorista!A1588,0)</f>
        <v>3.1704105350092515</v>
      </c>
      <c r="N1588">
        <f>+HLOOKUP(VLOOKUP($B1588,$Q$2:$R$42,2,0),costo_laboral!$E$2:$AZ$99,base_minorista!$A1588,0)</f>
        <v>9.7657024645130797</v>
      </c>
      <c r="O1588">
        <f>+HLOOKUP(VLOOKUP($B1588,$Q$2:$R$42,2,0),Participacion2!$D$2:$AO$99,base_minorista!$A1588,0)</f>
        <v>1.3660336617536299</v>
      </c>
    </row>
    <row r="1589" spans="1:15" ht="16.5" x14ac:dyDescent="0.3">
      <c r="A1589">
        <v>34</v>
      </c>
      <c r="B1589">
        <v>18</v>
      </c>
      <c r="C1589">
        <v>33</v>
      </c>
      <c r="D1589" s="3">
        <v>41882</v>
      </c>
      <c r="E1589" s="33">
        <v>14</v>
      </c>
      <c r="F1589">
        <v>1</v>
      </c>
      <c r="G1589">
        <f>+HLOOKUP(VLOOKUP($B1589,$Q$2:$R$42,2,0),costos_sf!$D$2:$AY$99,base_minorista!$A1589,0)</f>
        <v>119649218.292871</v>
      </c>
      <c r="H1589">
        <f>+HLOOKUP(VLOOKUP($B1589,$Q$2:$R$42,2,0),creditos_sf!$D$2:$AY$99,base_minorista!$A1589,0)</f>
        <v>372978451.65986699</v>
      </c>
      <c r="I1589">
        <f>+HLOOKUP(VLOOKUP($B1589,$Q$2:$R$42,2,0),creditos_sf!$D$103:$AY$200,base_minorista!$A1589,0)</f>
        <v>203451016.99219075</v>
      </c>
      <c r="J1589">
        <f>+HLOOKUP(VLOOKUP($B1589,$Q$2:$R$42,2,0),Costo_fondeo!$D$3:$AY$100,base_minorista!$A1589,0)</f>
        <v>5.5091420867546086</v>
      </c>
      <c r="K1589">
        <f>+HLOOKUP(VLOOKUP($B1589,$Q$2:$R$42,2,0),Costo_provisiones!$D$3:$AY$100,base_minorista!$A1589,0)</f>
        <v>3.147318983137227</v>
      </c>
      <c r="L1589">
        <f>+HLOOKUP(VLOOKUP($B1589,$Q$2:$R$42,2,0),Morosidad_control!$D$4:$AY$101,base_minorista!$A1589,0)</f>
        <v>7.941570336321</v>
      </c>
      <c r="M1589">
        <f ca="1">+OFFSET(Capital_2!$D$2,base_minorista!A1589,0)</f>
        <v>3.1468414088192862</v>
      </c>
      <c r="N1589">
        <f>+HLOOKUP(VLOOKUP($B1589,$Q$2:$R$42,2,0),costo_laboral!$E$2:$AZ$99,base_minorista!$A1589,0)</f>
        <v>9.7967458072966895</v>
      </c>
      <c r="O1589">
        <f>+HLOOKUP(VLOOKUP($B1589,$Q$2:$R$42,2,0),Participacion2!$D$2:$AO$99,base_minorista!$A1589,0)</f>
        <v>1.3544740324489</v>
      </c>
    </row>
    <row r="1590" spans="1:15" ht="16.5" x14ac:dyDescent="0.3">
      <c r="A1590">
        <v>35</v>
      </c>
      <c r="B1590">
        <v>18</v>
      </c>
      <c r="C1590">
        <v>34</v>
      </c>
      <c r="D1590" s="3">
        <v>41912</v>
      </c>
      <c r="E1590" s="33">
        <v>14</v>
      </c>
      <c r="F1590">
        <v>1</v>
      </c>
      <c r="G1590">
        <f>+HLOOKUP(VLOOKUP($B1590,$Q$2:$R$42,2,0),costos_sf!$D$2:$AY$99,base_minorista!$A1590,0)</f>
        <v>117043495.90220399</v>
      </c>
      <c r="H1590">
        <f>+HLOOKUP(VLOOKUP($B1590,$Q$2:$R$42,2,0),creditos_sf!$D$2:$AY$99,base_minorista!$A1590,0)</f>
        <v>369927845.90580195</v>
      </c>
      <c r="I1590">
        <f>+HLOOKUP(VLOOKUP($B1590,$Q$2:$R$42,2,0),creditos_sf!$D$103:$AY$200,base_minorista!$A1590,0)</f>
        <v>203134940.02653435</v>
      </c>
      <c r="J1590">
        <f>+HLOOKUP(VLOOKUP($B1590,$Q$2:$R$42,2,0),Costo_fondeo!$D$3:$AY$100,base_minorista!$A1590,0)</f>
        <v>5.402734259841651</v>
      </c>
      <c r="K1590">
        <f>+HLOOKUP(VLOOKUP($B1590,$Q$2:$R$42,2,0),Costo_provisiones!$D$3:$AY$100,base_minorista!$A1590,0)</f>
        <v>2.8039125582886246</v>
      </c>
      <c r="L1590">
        <f>+HLOOKUP(VLOOKUP($B1590,$Q$2:$R$42,2,0),Morosidad_control!$D$4:$AY$101,base_minorista!$A1590,0)</f>
        <v>8.0182555188577407</v>
      </c>
      <c r="M1590">
        <f ca="1">+OFFSET(Capital_2!$D$2,base_minorista!A1590,0)</f>
        <v>3.1301745437504462</v>
      </c>
      <c r="N1590">
        <f>+HLOOKUP(VLOOKUP($B1590,$Q$2:$R$42,2,0),costo_laboral!$E$2:$AZ$99,base_minorista!$A1590,0)</f>
        <v>9.8806146193429001</v>
      </c>
      <c r="O1590">
        <f>+HLOOKUP(VLOOKUP($B1590,$Q$2:$R$42,2,0),Participacion2!$D$2:$AO$99,base_minorista!$A1590,0)</f>
        <v>1.3485927479078399</v>
      </c>
    </row>
    <row r="1591" spans="1:15" ht="16.5" x14ac:dyDescent="0.3">
      <c r="A1591">
        <v>36</v>
      </c>
      <c r="B1591">
        <v>18</v>
      </c>
      <c r="C1591">
        <v>35</v>
      </c>
      <c r="D1591" s="3">
        <v>41943</v>
      </c>
      <c r="E1591" s="33">
        <v>14</v>
      </c>
      <c r="F1591">
        <v>1</v>
      </c>
      <c r="G1591">
        <f>+HLOOKUP(VLOOKUP($B1591,$Q$2:$R$42,2,0),costos_sf!$D$2:$AY$99,base_minorista!$A1591,0)</f>
        <v>115565917.49509701</v>
      </c>
      <c r="H1591">
        <f>+HLOOKUP(VLOOKUP($B1591,$Q$2:$R$42,2,0),creditos_sf!$D$2:$AY$99,base_minorista!$A1591,0)</f>
        <v>367326278.98710698</v>
      </c>
      <c r="I1591">
        <f>+HLOOKUP(VLOOKUP($B1591,$Q$2:$R$42,2,0),creditos_sf!$D$103:$AY$200,base_minorista!$A1591,0)</f>
        <v>205471204.92220595</v>
      </c>
      <c r="J1591">
        <f>+HLOOKUP(VLOOKUP($B1591,$Q$2:$R$42,2,0),Costo_fondeo!$D$3:$AY$100,base_minorista!$A1591,0)</f>
        <v>5.2855648278256782</v>
      </c>
      <c r="K1591">
        <f>+HLOOKUP(VLOOKUP($B1591,$Q$2:$R$42,2,0),Costo_provisiones!$D$3:$AY$100,base_minorista!$A1591,0)</f>
        <v>2.8396082853513196</v>
      </c>
      <c r="L1591">
        <f>+HLOOKUP(VLOOKUP($B1591,$Q$2:$R$42,2,0),Morosidad_control!$D$4:$AY$101,base_minorista!$A1591,0)</f>
        <v>7.73106375246374</v>
      </c>
      <c r="M1591">
        <f ca="1">+OFFSET(Capital_2!$D$2,base_minorista!A1591,0)</f>
        <v>3.1052199516205063</v>
      </c>
      <c r="N1591">
        <f>+HLOOKUP(VLOOKUP($B1591,$Q$2:$R$42,2,0),costo_laboral!$E$2:$AZ$99,base_minorista!$A1591,0)</f>
        <v>9.9484797291639708</v>
      </c>
      <c r="O1591">
        <f>+HLOOKUP(VLOOKUP($B1591,$Q$2:$R$42,2,0),Participacion2!$D$2:$AO$99,base_minorista!$A1591,0)</f>
        <v>1.3483191893846</v>
      </c>
    </row>
    <row r="1592" spans="1:15" ht="16.5" x14ac:dyDescent="0.3">
      <c r="A1592">
        <v>37</v>
      </c>
      <c r="B1592">
        <v>18</v>
      </c>
      <c r="C1592">
        <v>36</v>
      </c>
      <c r="D1592" s="3">
        <v>41973</v>
      </c>
      <c r="E1592" s="33">
        <v>14</v>
      </c>
      <c r="F1592">
        <v>1</v>
      </c>
      <c r="G1592">
        <f>+HLOOKUP(VLOOKUP($B1592,$Q$2:$R$42,2,0),costos_sf!$D$2:$AY$99,base_minorista!$A1592,0)</f>
        <v>114059132.67187999</v>
      </c>
      <c r="H1592">
        <f>+HLOOKUP(VLOOKUP($B1592,$Q$2:$R$42,2,0),creditos_sf!$D$2:$AY$99,base_minorista!$A1592,0)</f>
        <v>363566200.78782803</v>
      </c>
      <c r="I1592">
        <f>+HLOOKUP(VLOOKUP($B1592,$Q$2:$R$42,2,0),creditos_sf!$D$103:$AY$200,base_minorista!$A1592,0)</f>
        <v>204851270.10495955</v>
      </c>
      <c r="J1592">
        <f>+HLOOKUP(VLOOKUP($B1592,$Q$2:$R$42,2,0),Costo_fondeo!$D$3:$AY$100,base_minorista!$A1592,0)</f>
        <v>5.176989431757872</v>
      </c>
      <c r="K1592">
        <f>+HLOOKUP(VLOOKUP($B1592,$Q$2:$R$42,2,0),Costo_provisiones!$D$3:$AY$100,base_minorista!$A1592,0)</f>
        <v>2.692323475341492</v>
      </c>
      <c r="L1592">
        <f>+HLOOKUP(VLOOKUP($B1592,$Q$2:$R$42,2,0),Morosidad_control!$D$4:$AY$101,base_minorista!$A1592,0)</f>
        <v>7.7834325961211404</v>
      </c>
      <c r="M1592">
        <f ca="1">+OFFSET(Capital_2!$D$2,base_minorista!A1592,0)</f>
        <v>3.0886044861742721</v>
      </c>
      <c r="N1592">
        <f>+HLOOKUP(VLOOKUP($B1592,$Q$2:$R$42,2,0),costo_laboral!$E$2:$AZ$99,base_minorista!$A1592,0)</f>
        <v>10.166481086310499</v>
      </c>
      <c r="O1592">
        <f>+HLOOKUP(VLOOKUP($B1592,$Q$2:$R$42,2,0),Participacion2!$D$2:$AO$99,base_minorista!$A1592,0)</f>
        <v>1.3402940825123399</v>
      </c>
    </row>
    <row r="1593" spans="1:15" ht="16.5" x14ac:dyDescent="0.3">
      <c r="A1593">
        <v>38</v>
      </c>
      <c r="B1593">
        <v>18</v>
      </c>
      <c r="C1593">
        <v>37</v>
      </c>
      <c r="D1593" s="3">
        <v>42004</v>
      </c>
      <c r="E1593" s="33">
        <v>14</v>
      </c>
      <c r="F1593">
        <v>1</v>
      </c>
      <c r="G1593">
        <f>+HLOOKUP(VLOOKUP($B1593,$Q$2:$R$42,2,0),costos_sf!$D$2:$AY$99,base_minorista!$A1593,0)</f>
        <v>113373211.900855</v>
      </c>
      <c r="H1593">
        <f>+HLOOKUP(VLOOKUP($B1593,$Q$2:$R$42,2,0),creditos_sf!$D$2:$AY$99,base_minorista!$A1593,0)</f>
        <v>361992945.78915703</v>
      </c>
      <c r="I1593">
        <f>+HLOOKUP(VLOOKUP($B1593,$Q$2:$R$42,2,0),creditos_sf!$D$103:$AY$200,base_minorista!$A1593,0)</f>
        <v>207500372.32329512</v>
      </c>
      <c r="J1593">
        <f>+HLOOKUP(VLOOKUP($B1593,$Q$2:$R$42,2,0),Costo_fondeo!$D$3:$AY$100,base_minorista!$A1593,0)</f>
        <v>5.0597126690562684</v>
      </c>
      <c r="K1593">
        <f>+HLOOKUP(VLOOKUP($B1593,$Q$2:$R$42,2,0),Costo_provisiones!$D$3:$AY$100,base_minorista!$A1593,0)</f>
        <v>2.6226046767695399</v>
      </c>
      <c r="L1593">
        <f>+HLOOKUP(VLOOKUP($B1593,$Q$2:$R$42,2,0),Morosidad_control!$D$4:$AY$101,base_minorista!$A1593,0)</f>
        <v>8.2163764536769204</v>
      </c>
      <c r="M1593">
        <f ca="1">+OFFSET(Capital_2!$D$2,base_minorista!A1593,0)</f>
        <v>3.0772625191593428</v>
      </c>
      <c r="N1593">
        <f>+HLOOKUP(VLOOKUP($B1593,$Q$2:$R$42,2,0),costo_laboral!$E$2:$AZ$99,base_minorista!$A1593,0)</f>
        <v>10.261005029722099</v>
      </c>
      <c r="O1593">
        <f>+HLOOKUP(VLOOKUP($B1593,$Q$2:$R$42,2,0),Participacion2!$D$2:$AO$99,base_minorista!$A1593,0)</f>
        <v>1.3340553690039301</v>
      </c>
    </row>
    <row r="1594" spans="1:15" ht="16.5" x14ac:dyDescent="0.3">
      <c r="A1594">
        <v>39</v>
      </c>
      <c r="B1594">
        <v>18</v>
      </c>
      <c r="C1594">
        <v>38</v>
      </c>
      <c r="D1594" s="3">
        <v>42035</v>
      </c>
      <c r="E1594" s="33">
        <v>15</v>
      </c>
      <c r="F1594">
        <v>1</v>
      </c>
      <c r="G1594">
        <f>+HLOOKUP(VLOOKUP($B1594,$Q$2:$R$42,2,0),costos_sf!$D$2:$AY$99,base_minorista!$A1594,0)</f>
        <v>113442439.00088</v>
      </c>
      <c r="H1594">
        <f>+HLOOKUP(VLOOKUP($B1594,$Q$2:$R$42,2,0),creditos_sf!$D$2:$AY$99,base_minorista!$A1594,0)</f>
        <v>358561522.30213296</v>
      </c>
      <c r="I1594">
        <f>+HLOOKUP(VLOOKUP($B1594,$Q$2:$R$42,2,0),creditos_sf!$D$103:$AY$200,base_minorista!$A1594,0)</f>
        <v>205654015.37106797</v>
      </c>
      <c r="J1594">
        <f>+HLOOKUP(VLOOKUP($B1594,$Q$2:$R$42,2,0),Costo_fondeo!$D$3:$AY$100,base_minorista!$A1594,0)</f>
        <v>4.948451856932615</v>
      </c>
      <c r="K1594">
        <f>+HLOOKUP(VLOOKUP($B1594,$Q$2:$R$42,2,0),Costo_provisiones!$D$3:$AY$100,base_minorista!$A1594,0)</f>
        <v>2.799937443543858</v>
      </c>
      <c r="L1594">
        <f>+HLOOKUP(VLOOKUP($B1594,$Q$2:$R$42,2,0),Morosidad_control!$D$4:$AY$101,base_minorista!$A1594,0)</f>
        <v>8.3082402952632304</v>
      </c>
      <c r="M1594">
        <f ca="1">+OFFSET(Capital_2!$D$2,base_minorista!A1594,0)</f>
        <v>3.0663026726799725</v>
      </c>
      <c r="N1594">
        <f>+HLOOKUP(VLOOKUP($B1594,$Q$2:$R$42,2,0),costo_laboral!$E$2:$AZ$99,base_minorista!$A1594,0)</f>
        <v>10.405033894186399</v>
      </c>
      <c r="O1594">
        <f>+HLOOKUP(VLOOKUP($B1594,$Q$2:$R$42,2,0),Participacion2!$D$2:$AO$99,base_minorista!$A1594,0)</f>
        <v>1.3258818163374899</v>
      </c>
    </row>
    <row r="1595" spans="1:15" ht="16.5" x14ac:dyDescent="0.3">
      <c r="A1595">
        <v>40</v>
      </c>
      <c r="B1595">
        <v>18</v>
      </c>
      <c r="C1595">
        <v>39</v>
      </c>
      <c r="D1595" s="3">
        <v>42063</v>
      </c>
      <c r="E1595" s="33">
        <v>15</v>
      </c>
      <c r="F1595">
        <v>1</v>
      </c>
      <c r="G1595">
        <f>+HLOOKUP(VLOOKUP($B1595,$Q$2:$R$42,2,0),costos_sf!$D$2:$AY$99,base_minorista!$A1595,0)</f>
        <v>113375654.49505399</v>
      </c>
      <c r="H1595">
        <f>+HLOOKUP(VLOOKUP($B1595,$Q$2:$R$42,2,0),creditos_sf!$D$2:$AY$99,base_minorista!$A1595,0)</f>
        <v>355132227.41683698</v>
      </c>
      <c r="I1595">
        <f>+HLOOKUP(VLOOKUP($B1595,$Q$2:$R$42,2,0),creditos_sf!$D$103:$AY$200,base_minorista!$A1595,0)</f>
        <v>207120780.55878341</v>
      </c>
      <c r="J1595">
        <f>+HLOOKUP(VLOOKUP($B1595,$Q$2:$R$42,2,0),Costo_fondeo!$D$3:$AY$100,base_minorista!$A1595,0)</f>
        <v>4.8790350192729424</v>
      </c>
      <c r="K1595">
        <f>+HLOOKUP(VLOOKUP($B1595,$Q$2:$R$42,2,0),Costo_provisiones!$D$3:$AY$100,base_minorista!$A1595,0)</f>
        <v>2.7917910027095512</v>
      </c>
      <c r="L1595">
        <f>+HLOOKUP(VLOOKUP($B1595,$Q$2:$R$42,2,0),Morosidad_control!$D$4:$AY$101,base_minorista!$A1595,0)</f>
        <v>8.3067190060399305</v>
      </c>
      <c r="M1595">
        <f ca="1">+OFFSET(Capital_2!$D$2,base_minorista!A1595,0)</f>
        <v>3.049096647123327</v>
      </c>
      <c r="N1595">
        <f>+HLOOKUP(VLOOKUP($B1595,$Q$2:$R$42,2,0),costo_laboral!$E$2:$AZ$99,base_minorista!$A1595,0)</f>
        <v>10.507854420761401</v>
      </c>
      <c r="O1595">
        <f>+HLOOKUP(VLOOKUP($B1595,$Q$2:$R$42,2,0),Participacion2!$D$2:$AO$99,base_minorista!$A1595,0)</f>
        <v>1.3150599667370499</v>
      </c>
    </row>
    <row r="1596" spans="1:15" ht="16.5" x14ac:dyDescent="0.3">
      <c r="A1596">
        <v>41</v>
      </c>
      <c r="B1596">
        <v>18</v>
      </c>
      <c r="C1596">
        <v>40</v>
      </c>
      <c r="D1596" s="3">
        <v>42094</v>
      </c>
      <c r="E1596" s="33">
        <v>15</v>
      </c>
      <c r="F1596">
        <v>1</v>
      </c>
      <c r="G1596">
        <f>+HLOOKUP(VLOOKUP($B1596,$Q$2:$R$42,2,0),costos_sf!$D$2:$AY$99,base_minorista!$A1596,0)</f>
        <v>113238057.273807</v>
      </c>
      <c r="H1596">
        <f>+HLOOKUP(VLOOKUP($B1596,$Q$2:$R$42,2,0),creditos_sf!$D$2:$AY$99,base_minorista!$A1596,0)</f>
        <v>356927538.76189005</v>
      </c>
      <c r="I1596">
        <f>+HLOOKUP(VLOOKUP($B1596,$Q$2:$R$42,2,0),creditos_sf!$D$103:$AY$200,base_minorista!$A1596,0)</f>
        <v>208073733.5140416</v>
      </c>
      <c r="J1596">
        <f>+HLOOKUP(VLOOKUP($B1596,$Q$2:$R$42,2,0),Costo_fondeo!$D$3:$AY$100,base_minorista!$A1596,0)</f>
        <v>4.802316460789104</v>
      </c>
      <c r="K1596">
        <f>+HLOOKUP(VLOOKUP($B1596,$Q$2:$R$42,2,0),Costo_provisiones!$D$3:$AY$100,base_minorista!$A1596,0)</f>
        <v>2.8464383363402073</v>
      </c>
      <c r="L1596">
        <f>+HLOOKUP(VLOOKUP($B1596,$Q$2:$R$42,2,0),Morosidad_control!$D$4:$AY$101,base_minorista!$A1596,0)</f>
        <v>8.1647799201422604</v>
      </c>
      <c r="M1596">
        <f ca="1">+OFFSET(Capital_2!$D$2,base_minorista!A1596,0)</f>
        <v>3.0217281587138265</v>
      </c>
      <c r="N1596">
        <f>+HLOOKUP(VLOOKUP($B1596,$Q$2:$R$42,2,0),costo_laboral!$E$2:$AZ$99,base_minorista!$A1596,0)</f>
        <v>10.5559331128315</v>
      </c>
      <c r="O1596">
        <f>+HLOOKUP(VLOOKUP($B1596,$Q$2:$R$42,2,0),Participacion2!$D$2:$AO$99,base_minorista!$A1596,0)</f>
        <v>1.32427683643768</v>
      </c>
    </row>
    <row r="1597" spans="1:15" ht="16.5" x14ac:dyDescent="0.3">
      <c r="A1597">
        <v>42</v>
      </c>
      <c r="B1597">
        <v>18</v>
      </c>
      <c r="C1597">
        <v>41</v>
      </c>
      <c r="D1597" s="3">
        <v>42124</v>
      </c>
      <c r="E1597" s="33">
        <v>15</v>
      </c>
      <c r="F1597">
        <v>1</v>
      </c>
      <c r="G1597">
        <f>+HLOOKUP(VLOOKUP($B1597,$Q$2:$R$42,2,0),costos_sf!$D$2:$AY$99,base_minorista!$A1597,0)</f>
        <v>112236886.531996</v>
      </c>
      <c r="H1597">
        <f>+HLOOKUP(VLOOKUP($B1597,$Q$2:$R$42,2,0),creditos_sf!$D$2:$AY$99,base_minorista!$A1597,0)</f>
        <v>355268282.59551197</v>
      </c>
      <c r="I1597">
        <f>+HLOOKUP(VLOOKUP($B1597,$Q$2:$R$42,2,0),creditos_sf!$D$103:$AY$200,base_minorista!$A1597,0)</f>
        <v>210110688.41444886</v>
      </c>
      <c r="J1597">
        <f>+HLOOKUP(VLOOKUP($B1597,$Q$2:$R$42,2,0),Costo_fondeo!$D$3:$AY$100,base_minorista!$A1597,0)</f>
        <v>4.7273779554519582</v>
      </c>
      <c r="K1597">
        <f>+HLOOKUP(VLOOKUP($B1597,$Q$2:$R$42,2,0),Costo_provisiones!$D$3:$AY$100,base_minorista!$A1597,0)</f>
        <v>2.7214790725523486</v>
      </c>
      <c r="L1597">
        <f>+HLOOKUP(VLOOKUP($B1597,$Q$2:$R$42,2,0),Morosidad_control!$D$4:$AY$101,base_minorista!$A1597,0)</f>
        <v>7.9896355603703997</v>
      </c>
      <c r="M1597">
        <f ca="1">+OFFSET(Capital_2!$D$2,base_minorista!A1597,0)</f>
        <v>3.0029222612045556</v>
      </c>
      <c r="N1597">
        <f>+HLOOKUP(VLOOKUP($B1597,$Q$2:$R$42,2,0),costo_laboral!$E$2:$AZ$99,base_minorista!$A1597,0)</f>
        <v>10.623562795092999</v>
      </c>
      <c r="O1597">
        <f>+HLOOKUP(VLOOKUP($B1597,$Q$2:$R$42,2,0),Participacion2!$D$2:$AO$99,base_minorista!$A1597,0)</f>
        <v>1.3224779405065601</v>
      </c>
    </row>
    <row r="1598" spans="1:15" ht="16.5" x14ac:dyDescent="0.3">
      <c r="A1598">
        <v>43</v>
      </c>
      <c r="B1598">
        <v>18</v>
      </c>
      <c r="C1598">
        <v>42</v>
      </c>
      <c r="D1598" s="3">
        <v>42155</v>
      </c>
      <c r="E1598" s="33">
        <v>15</v>
      </c>
      <c r="F1598">
        <v>1</v>
      </c>
      <c r="G1598">
        <f>+HLOOKUP(VLOOKUP($B1598,$Q$2:$R$42,2,0),costos_sf!$D$2:$AY$99,base_minorista!$A1598,0)</f>
        <v>110352261.508432</v>
      </c>
      <c r="H1598">
        <f>+HLOOKUP(VLOOKUP($B1598,$Q$2:$R$42,2,0),creditos_sf!$D$2:$AY$99,base_minorista!$A1598,0)</f>
        <v>352171440.63824999</v>
      </c>
      <c r="I1598">
        <f>+HLOOKUP(VLOOKUP($B1598,$Q$2:$R$42,2,0),creditos_sf!$D$103:$AY$200,base_minorista!$A1598,0)</f>
        <v>211752128.27176979</v>
      </c>
      <c r="J1598">
        <f>+HLOOKUP(VLOOKUP($B1598,$Q$2:$R$42,2,0),Costo_fondeo!$D$3:$AY$100,base_minorista!$A1598,0)</f>
        <v>4.6391465699134171</v>
      </c>
      <c r="K1598">
        <f>+HLOOKUP(VLOOKUP($B1598,$Q$2:$R$42,2,0),Costo_provisiones!$D$3:$AY$100,base_minorista!$A1598,0)</f>
        <v>2.6282702726433222</v>
      </c>
      <c r="L1598">
        <f>+HLOOKUP(VLOOKUP($B1598,$Q$2:$R$42,2,0),Morosidad_control!$D$4:$AY$101,base_minorista!$A1598,0)</f>
        <v>8.1218900716428806</v>
      </c>
      <c r="M1598">
        <f ca="1">+OFFSET(Capital_2!$D$2,base_minorista!A1598,0)</f>
        <v>2.9913163210576634</v>
      </c>
      <c r="N1598">
        <f>+HLOOKUP(VLOOKUP($B1598,$Q$2:$R$42,2,0),costo_laboral!$E$2:$AZ$99,base_minorista!$A1598,0)</f>
        <v>10.6603011436101</v>
      </c>
      <c r="O1598">
        <f>+HLOOKUP(VLOOKUP($B1598,$Q$2:$R$42,2,0),Participacion2!$D$2:$AO$99,base_minorista!$A1598,0)</f>
        <v>1.3139060869814301</v>
      </c>
    </row>
    <row r="1599" spans="1:15" ht="16.5" x14ac:dyDescent="0.3">
      <c r="A1599">
        <v>44</v>
      </c>
      <c r="B1599">
        <v>18</v>
      </c>
      <c r="C1599">
        <v>43</v>
      </c>
      <c r="D1599" s="3">
        <v>42185</v>
      </c>
      <c r="E1599" s="33">
        <v>15</v>
      </c>
      <c r="F1599">
        <v>1</v>
      </c>
      <c r="G1599">
        <f>+HLOOKUP(VLOOKUP($B1599,$Q$2:$R$42,2,0),costos_sf!$D$2:$AY$99,base_minorista!$A1599,0)</f>
        <v>110294478.12777101</v>
      </c>
      <c r="H1599">
        <f>+HLOOKUP(VLOOKUP($B1599,$Q$2:$R$42,2,0),creditos_sf!$D$2:$AY$99,base_minorista!$A1599,0)</f>
        <v>345220601.54458296</v>
      </c>
      <c r="I1599">
        <f>+HLOOKUP(VLOOKUP($B1599,$Q$2:$R$42,2,0),creditos_sf!$D$103:$AY$200,base_minorista!$A1599,0)</f>
        <v>210710722.73036149</v>
      </c>
      <c r="J1599">
        <f>+HLOOKUP(VLOOKUP($B1599,$Q$2:$R$42,2,0),Costo_fondeo!$D$3:$AY$100,base_minorista!$A1599,0)</f>
        <v>4.5712034966525028</v>
      </c>
      <c r="K1599">
        <f>+HLOOKUP(VLOOKUP($B1599,$Q$2:$R$42,2,0),Costo_provisiones!$D$3:$AY$100,base_minorista!$A1599,0)</f>
        <v>2.7521463326508782</v>
      </c>
      <c r="L1599">
        <f>+HLOOKUP(VLOOKUP($B1599,$Q$2:$R$42,2,0),Morosidad_control!$D$4:$AY$101,base_minorista!$A1599,0)</f>
        <v>8.7334614888307698</v>
      </c>
      <c r="M1599">
        <f ca="1">+OFFSET(Capital_2!$D$2,base_minorista!A1599,0)</f>
        <v>2.9626797769382383</v>
      </c>
      <c r="N1599">
        <f>+HLOOKUP(VLOOKUP($B1599,$Q$2:$R$42,2,0),costo_laboral!$E$2:$AZ$99,base_minorista!$A1599,0)</f>
        <v>10.7173869680365</v>
      </c>
      <c r="O1599">
        <f>+HLOOKUP(VLOOKUP($B1599,$Q$2:$R$42,2,0),Participacion2!$D$2:$AO$99,base_minorista!$A1599,0)</f>
        <v>1.30106625234234</v>
      </c>
    </row>
    <row r="1600" spans="1:15" ht="16.5" x14ac:dyDescent="0.3">
      <c r="A1600">
        <v>45</v>
      </c>
      <c r="B1600">
        <v>18</v>
      </c>
      <c r="C1600">
        <v>44</v>
      </c>
      <c r="D1600" s="3">
        <v>42216</v>
      </c>
      <c r="E1600" s="33">
        <v>15</v>
      </c>
      <c r="F1600">
        <v>1</v>
      </c>
      <c r="G1600">
        <f>+HLOOKUP(VLOOKUP($B1600,$Q$2:$R$42,2,0),costos_sf!$D$2:$AY$99,base_minorista!$A1600,0)</f>
        <v>110426173.40083501</v>
      </c>
      <c r="H1600">
        <f>+HLOOKUP(VLOOKUP($B1600,$Q$2:$R$42,2,0),creditos_sf!$D$2:$AY$99,base_minorista!$A1600,0)</f>
        <v>342183662.79103601</v>
      </c>
      <c r="I1600">
        <f>+HLOOKUP(VLOOKUP($B1600,$Q$2:$R$42,2,0),creditos_sf!$D$103:$AY$200,base_minorista!$A1600,0)</f>
        <v>211342287.43024412</v>
      </c>
      <c r="J1600">
        <f>+HLOOKUP(VLOOKUP($B1600,$Q$2:$R$42,2,0),Costo_fondeo!$D$3:$AY$100,base_minorista!$A1600,0)</f>
        <v>4.5115324462041002</v>
      </c>
      <c r="K1600">
        <f>+HLOOKUP(VLOOKUP($B1600,$Q$2:$R$42,2,0),Costo_provisiones!$D$3:$AY$100,base_minorista!$A1600,0)</f>
        <v>2.9137608819526468</v>
      </c>
      <c r="L1600">
        <f>+HLOOKUP(VLOOKUP($B1600,$Q$2:$R$42,2,0),Morosidad_control!$D$4:$AY$101,base_minorista!$A1600,0)</f>
        <v>8.70776811469287</v>
      </c>
      <c r="M1600">
        <f ca="1">+OFFSET(Capital_2!$D$2,base_minorista!A1600,0)</f>
        <v>2.9172838879084302</v>
      </c>
      <c r="N1600">
        <f>+HLOOKUP(VLOOKUP($B1600,$Q$2:$R$42,2,0),costo_laboral!$E$2:$AZ$99,base_minorista!$A1600,0)</f>
        <v>10.7805848130835</v>
      </c>
      <c r="O1600">
        <f>+HLOOKUP(VLOOKUP($B1600,$Q$2:$R$42,2,0),Participacion2!$D$2:$AO$99,base_minorista!$A1600,0)</f>
        <v>1.2900147747155299</v>
      </c>
    </row>
    <row r="1601" spans="1:15" ht="16.5" x14ac:dyDescent="0.3">
      <c r="A1601">
        <v>46</v>
      </c>
      <c r="B1601">
        <v>18</v>
      </c>
      <c r="C1601">
        <v>45</v>
      </c>
      <c r="D1601" s="3">
        <v>42247</v>
      </c>
      <c r="E1601" s="33">
        <v>15</v>
      </c>
      <c r="F1601">
        <v>1</v>
      </c>
      <c r="G1601">
        <f>+HLOOKUP(VLOOKUP($B1601,$Q$2:$R$42,2,0),costos_sf!$D$2:$AY$99,base_minorista!$A1601,0)</f>
        <v>110403787.170196</v>
      </c>
      <c r="H1601">
        <f>+HLOOKUP(VLOOKUP($B1601,$Q$2:$R$42,2,0),creditos_sf!$D$2:$AY$99,base_minorista!$A1601,0)</f>
        <v>336513986.37381202</v>
      </c>
      <c r="I1601">
        <f>+HLOOKUP(VLOOKUP($B1601,$Q$2:$R$42,2,0),creditos_sf!$D$103:$AY$200,base_minorista!$A1601,0)</f>
        <v>210737763.96980384</v>
      </c>
      <c r="J1601">
        <f>+HLOOKUP(VLOOKUP($B1601,$Q$2:$R$42,2,0),Costo_fondeo!$D$3:$AY$100,base_minorista!$A1601,0)</f>
        <v>4.461913837456982</v>
      </c>
      <c r="K1601">
        <f>+HLOOKUP(VLOOKUP($B1601,$Q$2:$R$42,2,0),Costo_provisiones!$D$3:$AY$100,base_minorista!$A1601,0)</f>
        <v>3.0210163929002913</v>
      </c>
      <c r="L1601">
        <f>+HLOOKUP(VLOOKUP($B1601,$Q$2:$R$42,2,0),Morosidad_control!$D$4:$AY$101,base_minorista!$A1601,0)</f>
        <v>8.7587820155517804</v>
      </c>
      <c r="M1601">
        <f ca="1">+OFFSET(Capital_2!$D$2,base_minorista!A1601,0)</f>
        <v>2.8874106541141011</v>
      </c>
      <c r="N1601">
        <f>+HLOOKUP(VLOOKUP($B1601,$Q$2:$R$42,2,0),costo_laboral!$E$2:$AZ$99,base_minorista!$A1601,0)</f>
        <v>10.915450863724701</v>
      </c>
      <c r="O1601">
        <f>+HLOOKUP(VLOOKUP($B1601,$Q$2:$R$42,2,0),Participacion2!$D$2:$AO$99,base_minorista!$A1601,0)</f>
        <v>1.26988581929449</v>
      </c>
    </row>
    <row r="1602" spans="1:15" ht="16.5" x14ac:dyDescent="0.3">
      <c r="A1602">
        <v>47</v>
      </c>
      <c r="B1602">
        <v>18</v>
      </c>
      <c r="C1602">
        <v>46</v>
      </c>
      <c r="D1602" s="3">
        <v>42277</v>
      </c>
      <c r="E1602" s="33">
        <v>15</v>
      </c>
      <c r="F1602">
        <v>1</v>
      </c>
      <c r="G1602">
        <f>+HLOOKUP(VLOOKUP($B1602,$Q$2:$R$42,2,0),costos_sf!$D$2:$AY$99,base_minorista!$A1602,0)</f>
        <v>111554057.175551</v>
      </c>
      <c r="H1602">
        <f>+HLOOKUP(VLOOKUP($B1602,$Q$2:$R$42,2,0),creditos_sf!$D$2:$AY$99,base_minorista!$A1602,0)</f>
        <v>333826076.21177197</v>
      </c>
      <c r="I1602">
        <f>+HLOOKUP(VLOOKUP($B1602,$Q$2:$R$42,2,0),creditos_sf!$D$103:$AY$200,base_minorista!$A1602,0)</f>
        <v>213867875.5004276</v>
      </c>
      <c r="J1602">
        <f>+HLOOKUP(VLOOKUP($B1602,$Q$2:$R$42,2,0),Costo_fondeo!$D$3:$AY$100,base_minorista!$A1602,0)</f>
        <v>4.4137877451030869</v>
      </c>
      <c r="K1602">
        <f>+HLOOKUP(VLOOKUP($B1602,$Q$2:$R$42,2,0),Costo_provisiones!$D$3:$AY$100,base_minorista!$A1602,0)</f>
        <v>3.2074438712149536</v>
      </c>
      <c r="L1602">
        <f>+HLOOKUP(VLOOKUP($B1602,$Q$2:$R$42,2,0),Morosidad_control!$D$4:$AY$101,base_minorista!$A1602,0)</f>
        <v>8.7761180540020902</v>
      </c>
      <c r="M1602">
        <f ca="1">+OFFSET(Capital_2!$D$2,base_minorista!A1602,0)</f>
        <v>2.8604428107092303</v>
      </c>
      <c r="N1602">
        <f>+HLOOKUP(VLOOKUP($B1602,$Q$2:$R$42,2,0),costo_laboral!$E$2:$AZ$99,base_minorista!$A1602,0)</f>
        <v>10.953737756992901</v>
      </c>
      <c r="O1602">
        <f>+HLOOKUP(VLOOKUP($B1602,$Q$2:$R$42,2,0),Participacion2!$D$2:$AO$99,base_minorista!$A1602,0)</f>
        <v>1.2596156643469101</v>
      </c>
    </row>
    <row r="1603" spans="1:15" ht="16.5" x14ac:dyDescent="0.3">
      <c r="A1603">
        <v>48</v>
      </c>
      <c r="B1603">
        <v>18</v>
      </c>
      <c r="C1603">
        <v>47</v>
      </c>
      <c r="D1603" s="3">
        <v>42308</v>
      </c>
      <c r="E1603" s="33">
        <v>15</v>
      </c>
      <c r="F1603">
        <v>1</v>
      </c>
      <c r="G1603">
        <f>+HLOOKUP(VLOOKUP($B1603,$Q$2:$R$42,2,0),costos_sf!$D$2:$AY$99,base_minorista!$A1603,0)</f>
        <v>110759648.327197</v>
      </c>
      <c r="H1603">
        <f>+HLOOKUP(VLOOKUP($B1603,$Q$2:$R$42,2,0),creditos_sf!$D$2:$AY$99,base_minorista!$A1603,0)</f>
        <v>331061362.322474</v>
      </c>
      <c r="I1603">
        <f>+HLOOKUP(VLOOKUP($B1603,$Q$2:$R$42,2,0),creditos_sf!$D$103:$AY$200,base_minorista!$A1603,0)</f>
        <v>215926502.60661197</v>
      </c>
      <c r="J1603">
        <f>+HLOOKUP(VLOOKUP($B1603,$Q$2:$R$42,2,0),Costo_fondeo!$D$3:$AY$100,base_minorista!$A1603,0)</f>
        <v>4.3624409982360559</v>
      </c>
      <c r="K1603">
        <f>+HLOOKUP(VLOOKUP($B1603,$Q$2:$R$42,2,0),Costo_provisiones!$D$3:$AY$100,base_minorista!$A1603,0)</f>
        <v>3.0546209781925375</v>
      </c>
      <c r="L1603">
        <f>+HLOOKUP(VLOOKUP($B1603,$Q$2:$R$42,2,0),Morosidad_control!$D$4:$AY$101,base_minorista!$A1603,0)</f>
        <v>8.9440362033833605</v>
      </c>
      <c r="M1603">
        <f ca="1">+OFFSET(Capital_2!$D$2,base_minorista!A1603,0)</f>
        <v>2.8360712606451561</v>
      </c>
      <c r="N1603">
        <f>+HLOOKUP(VLOOKUP($B1603,$Q$2:$R$42,2,0),costo_laboral!$E$2:$AZ$99,base_minorista!$A1603,0)</f>
        <v>11.029831117541701</v>
      </c>
      <c r="O1603">
        <f>+HLOOKUP(VLOOKUP($B1603,$Q$2:$R$42,2,0),Participacion2!$D$2:$AO$99,base_minorista!$A1603,0)</f>
        <v>1.24498839914768</v>
      </c>
    </row>
    <row r="1604" spans="1:15" ht="16.5" x14ac:dyDescent="0.3">
      <c r="A1604">
        <v>49</v>
      </c>
      <c r="B1604">
        <v>18</v>
      </c>
      <c r="C1604">
        <v>48</v>
      </c>
      <c r="D1604" s="3">
        <v>42338</v>
      </c>
      <c r="E1604" s="33">
        <v>15</v>
      </c>
      <c r="F1604">
        <v>1</v>
      </c>
      <c r="G1604">
        <f>+HLOOKUP(VLOOKUP($B1604,$Q$2:$R$42,2,0),costos_sf!$D$2:$AY$99,base_minorista!$A1604,0)</f>
        <v>110024270.59628101</v>
      </c>
      <c r="H1604">
        <f>+HLOOKUP(VLOOKUP($B1604,$Q$2:$R$42,2,0),creditos_sf!$D$2:$AY$99,base_minorista!$A1604,0)</f>
        <v>325006130.45221496</v>
      </c>
      <c r="I1604">
        <f>+HLOOKUP(VLOOKUP($B1604,$Q$2:$R$42,2,0),creditos_sf!$D$103:$AY$200,base_minorista!$A1604,0)</f>
        <v>218939727.44962555</v>
      </c>
      <c r="J1604">
        <f>+HLOOKUP(VLOOKUP($B1604,$Q$2:$R$42,2,0),Costo_fondeo!$D$3:$AY$100,base_minorista!$A1604,0)</f>
        <v>4.2959384652300914</v>
      </c>
      <c r="K1604">
        <f>+HLOOKUP(VLOOKUP($B1604,$Q$2:$R$42,2,0),Costo_provisiones!$D$3:$AY$100,base_minorista!$A1604,0)</f>
        <v>3.0104981982607399</v>
      </c>
      <c r="L1604">
        <f>+HLOOKUP(VLOOKUP($B1604,$Q$2:$R$42,2,0),Morosidad_control!$D$4:$AY$101,base_minorista!$A1604,0)</f>
        <v>8.7800770460831394</v>
      </c>
      <c r="M1604">
        <f ca="1">+OFFSET(Capital_2!$D$2,base_minorista!A1604,0)</f>
        <v>2.8102228331623054</v>
      </c>
      <c r="N1604">
        <f>+HLOOKUP(VLOOKUP($B1604,$Q$2:$R$42,2,0),costo_laboral!$E$2:$AZ$99,base_minorista!$A1604,0)</f>
        <v>11.2088993207973</v>
      </c>
      <c r="O1604">
        <f>+HLOOKUP(VLOOKUP($B1604,$Q$2:$R$42,2,0),Participacion2!$D$2:$AO$99,base_minorista!$A1604,0)</f>
        <v>1.22850581287688</v>
      </c>
    </row>
    <row r="1605" spans="1:15" ht="16.5" x14ac:dyDescent="0.3">
      <c r="A1605">
        <v>50</v>
      </c>
      <c r="B1605">
        <v>18</v>
      </c>
      <c r="C1605">
        <v>49</v>
      </c>
      <c r="D1605" s="3">
        <v>42369</v>
      </c>
      <c r="E1605" s="33">
        <v>15</v>
      </c>
      <c r="F1605">
        <v>1</v>
      </c>
      <c r="G1605">
        <f>+HLOOKUP(VLOOKUP($B1605,$Q$2:$R$42,2,0),costos_sf!$D$2:$AY$99,base_minorista!$A1605,0)</f>
        <v>107640733.991007</v>
      </c>
      <c r="H1605">
        <f>+HLOOKUP(VLOOKUP($B1605,$Q$2:$R$42,2,0),creditos_sf!$D$2:$AY$99,base_minorista!$A1605,0)</f>
        <v>317954119.45704997</v>
      </c>
      <c r="I1605">
        <f>+HLOOKUP(VLOOKUP($B1605,$Q$2:$R$42,2,0),creditos_sf!$D$103:$AY$200,base_minorista!$A1605,0)</f>
        <v>223059690.7387529</v>
      </c>
      <c r="J1605">
        <f>+HLOOKUP(VLOOKUP($B1605,$Q$2:$R$42,2,0),Costo_fondeo!$D$3:$AY$100,base_minorista!$A1605,0)</f>
        <v>4.2590053844885727</v>
      </c>
      <c r="K1605">
        <f>+HLOOKUP(VLOOKUP($B1605,$Q$2:$R$42,2,0),Costo_provisiones!$D$3:$AY$100,base_minorista!$A1605,0)</f>
        <v>2.902679801654493</v>
      </c>
      <c r="L1605">
        <f>+HLOOKUP(VLOOKUP($B1605,$Q$2:$R$42,2,0),Morosidad_control!$D$4:$AY$101,base_minorista!$A1605,0)</f>
        <v>8.7318424504858498</v>
      </c>
      <c r="M1605">
        <f ca="1">+OFFSET(Capital_2!$D$2,base_minorista!A1605,0)</f>
        <v>2.789179696006852</v>
      </c>
      <c r="N1605">
        <f>+HLOOKUP(VLOOKUP($B1605,$Q$2:$R$42,2,0),costo_laboral!$E$2:$AZ$99,base_minorista!$A1605,0)</f>
        <v>11.1078229315077</v>
      </c>
      <c r="O1605">
        <f>+HLOOKUP(VLOOKUP($B1605,$Q$2:$R$42,2,0),Participacion2!$D$2:$AO$99,base_minorista!$A1605,0)</f>
        <v>1.1959901051036499</v>
      </c>
    </row>
    <row r="1606" spans="1:15" ht="16.5" x14ac:dyDescent="0.3">
      <c r="A1606">
        <v>51</v>
      </c>
      <c r="B1606">
        <v>18</v>
      </c>
      <c r="C1606">
        <v>50</v>
      </c>
      <c r="D1606" s="3">
        <v>42400</v>
      </c>
      <c r="E1606" s="33">
        <v>16</v>
      </c>
      <c r="F1606">
        <v>1</v>
      </c>
      <c r="G1606">
        <f>+HLOOKUP(VLOOKUP($B1606,$Q$2:$R$42,2,0),costos_sf!$D$2:$AY$99,base_minorista!$A1606,0)</f>
        <v>107113325.52931301</v>
      </c>
      <c r="H1606">
        <f>+HLOOKUP(VLOOKUP($B1606,$Q$2:$R$42,2,0),creditos_sf!$D$2:$AY$99,base_minorista!$A1606,0)</f>
        <v>316393758.35077</v>
      </c>
      <c r="I1606">
        <f>+HLOOKUP(VLOOKUP($B1606,$Q$2:$R$42,2,0),creditos_sf!$D$103:$AY$200,base_minorista!$A1606,0)</f>
        <v>231391419.49784774</v>
      </c>
      <c r="J1606">
        <f>+HLOOKUP(VLOOKUP($B1606,$Q$2:$R$42,2,0),Costo_fondeo!$D$3:$AY$100,base_minorista!$A1606,0)</f>
        <v>4.22264965892614</v>
      </c>
      <c r="K1606">
        <f>+HLOOKUP(VLOOKUP($B1606,$Q$2:$R$42,2,0),Costo_provisiones!$D$3:$AY$100,base_minorista!$A1606,0)</f>
        <v>2.8663504524348564</v>
      </c>
      <c r="L1606">
        <f>+HLOOKUP(VLOOKUP($B1606,$Q$2:$R$42,2,0),Morosidad_control!$D$4:$AY$101,base_minorista!$A1606,0)</f>
        <v>8.6953567752888805</v>
      </c>
      <c r="M1606">
        <f ca="1">+OFFSET(Capital_2!$D$2,base_minorista!A1606,0)</f>
        <v>2.7880675647391326</v>
      </c>
      <c r="N1606">
        <f>+HLOOKUP(VLOOKUP($B1606,$Q$2:$R$42,2,0),costo_laboral!$E$2:$AZ$99,base_minorista!$A1606,0)</f>
        <v>11.0210581076813</v>
      </c>
      <c r="O1606">
        <f>+HLOOKUP(VLOOKUP($B1606,$Q$2:$R$42,2,0),Participacion2!$D$2:$AO$99,base_minorista!$A1606,0)</f>
        <v>1.19520530390207</v>
      </c>
    </row>
    <row r="1607" spans="1:15" ht="16.5" x14ac:dyDescent="0.3">
      <c r="A1607">
        <v>52</v>
      </c>
      <c r="B1607">
        <v>18</v>
      </c>
      <c r="C1607">
        <v>51</v>
      </c>
      <c r="D1607" s="3">
        <v>42429</v>
      </c>
      <c r="E1607" s="33">
        <v>16</v>
      </c>
      <c r="F1607">
        <v>1</v>
      </c>
      <c r="G1607">
        <f>+HLOOKUP(VLOOKUP($B1607,$Q$2:$R$42,2,0),costos_sf!$D$2:$AY$99,base_minorista!$A1607,0)</f>
        <v>107430245.870672</v>
      </c>
      <c r="H1607">
        <f>+HLOOKUP(VLOOKUP($B1607,$Q$2:$R$42,2,0),creditos_sf!$D$2:$AY$99,base_minorista!$A1607,0)</f>
        <v>310798427.99586195</v>
      </c>
      <c r="I1607">
        <f>+HLOOKUP(VLOOKUP($B1607,$Q$2:$R$42,2,0),creditos_sf!$D$103:$AY$200,base_minorista!$A1607,0)</f>
        <v>232156754.86657917</v>
      </c>
      <c r="J1607">
        <f>+HLOOKUP(VLOOKUP($B1607,$Q$2:$R$42,2,0),Costo_fondeo!$D$3:$AY$100,base_minorista!$A1607,0)</f>
        <v>4.212547980264989</v>
      </c>
      <c r="K1607">
        <f>+HLOOKUP(VLOOKUP($B1607,$Q$2:$R$42,2,0),Costo_provisiones!$D$3:$AY$100,base_minorista!$A1607,0)</f>
        <v>2.8310522031209748</v>
      </c>
      <c r="L1607">
        <f>+HLOOKUP(VLOOKUP($B1607,$Q$2:$R$42,2,0),Morosidad_control!$D$4:$AY$101,base_minorista!$A1607,0)</f>
        <v>8.4305435506529598</v>
      </c>
      <c r="M1607">
        <f ca="1">+OFFSET(Capital_2!$D$2,base_minorista!A1607,0)</f>
        <v>2.8101212764635846</v>
      </c>
      <c r="N1607">
        <f>+HLOOKUP(VLOOKUP($B1607,$Q$2:$R$42,2,0),costo_laboral!$E$2:$AZ$99,base_minorista!$A1607,0)</f>
        <v>11.1623934118369</v>
      </c>
      <c r="O1607">
        <f>+HLOOKUP(VLOOKUP($B1607,$Q$2:$R$42,2,0),Participacion2!$D$2:$AO$99,base_minorista!$A1607,0)</f>
        <v>1.17148042890537</v>
      </c>
    </row>
    <row r="1608" spans="1:15" ht="16.5" x14ac:dyDescent="0.3">
      <c r="A1608">
        <v>53</v>
      </c>
      <c r="B1608">
        <v>18</v>
      </c>
      <c r="C1608">
        <v>52</v>
      </c>
      <c r="D1608" s="3">
        <v>42460</v>
      </c>
      <c r="E1608" s="33">
        <v>16</v>
      </c>
      <c r="F1608">
        <v>1</v>
      </c>
      <c r="G1608">
        <f>+HLOOKUP(VLOOKUP($B1608,$Q$2:$R$42,2,0),costos_sf!$D$2:$AY$99,base_minorista!$A1608,0)</f>
        <v>106737940.352461</v>
      </c>
      <c r="H1608">
        <f>+HLOOKUP(VLOOKUP($B1608,$Q$2:$R$42,2,0),creditos_sf!$D$2:$AY$99,base_minorista!$A1608,0)</f>
        <v>307294245.39128399</v>
      </c>
      <c r="I1608">
        <f>+HLOOKUP(VLOOKUP($B1608,$Q$2:$R$42,2,0),creditos_sf!$D$103:$AY$200,base_minorista!$A1608,0)</f>
        <v>234163440.00088847</v>
      </c>
      <c r="J1608">
        <f>+HLOOKUP(VLOOKUP($B1608,$Q$2:$R$42,2,0),Costo_fondeo!$D$3:$AY$100,base_minorista!$A1608,0)</f>
        <v>4.1790026365861994</v>
      </c>
      <c r="K1608">
        <f>+HLOOKUP(VLOOKUP($B1608,$Q$2:$R$42,2,0),Costo_provisiones!$D$3:$AY$100,base_minorista!$A1608,0)</f>
        <v>2.7757279087497091</v>
      </c>
      <c r="L1608">
        <f>+HLOOKUP(VLOOKUP($B1608,$Q$2:$R$42,2,0),Morosidad_control!$D$4:$AY$101,base_minorista!$A1608,0)</f>
        <v>8.7031621830808703</v>
      </c>
      <c r="M1608">
        <f ca="1">+OFFSET(Capital_2!$D$2,base_minorista!A1608,0)</f>
        <v>2.8489018213335102</v>
      </c>
      <c r="N1608">
        <f>+HLOOKUP(VLOOKUP($B1608,$Q$2:$R$42,2,0),costo_laboral!$E$2:$AZ$99,base_minorista!$A1608,0)</f>
        <v>11.2142824426611</v>
      </c>
      <c r="O1608">
        <f>+HLOOKUP(VLOOKUP($B1608,$Q$2:$R$42,2,0),Participacion2!$D$2:$AO$99,base_minorista!$A1608,0)</f>
        <v>1.15992422500542</v>
      </c>
    </row>
    <row r="1609" spans="1:15" ht="16.5" x14ac:dyDescent="0.3">
      <c r="A1609">
        <v>54</v>
      </c>
      <c r="B1609">
        <v>18</v>
      </c>
      <c r="C1609">
        <v>53</v>
      </c>
      <c r="D1609" s="3">
        <v>42490</v>
      </c>
      <c r="E1609" s="33">
        <v>16</v>
      </c>
      <c r="F1609">
        <v>1</v>
      </c>
      <c r="G1609">
        <f>+HLOOKUP(VLOOKUP($B1609,$Q$2:$R$42,2,0),costos_sf!$D$2:$AY$99,base_minorista!$A1609,0)</f>
        <v>106549568.533135</v>
      </c>
      <c r="H1609">
        <f>+HLOOKUP(VLOOKUP($B1609,$Q$2:$R$42,2,0),creditos_sf!$D$2:$AY$99,base_minorista!$A1609,0)</f>
        <v>307640729.46645498</v>
      </c>
      <c r="I1609">
        <f>+HLOOKUP(VLOOKUP($B1609,$Q$2:$R$42,2,0),creditos_sf!$D$103:$AY$200,base_minorista!$A1609,0)</f>
        <v>236703062.82941011</v>
      </c>
      <c r="J1609">
        <f>+HLOOKUP(VLOOKUP($B1609,$Q$2:$R$42,2,0),Costo_fondeo!$D$3:$AY$100,base_minorista!$A1609,0)</f>
        <v>4.1560178250784308</v>
      </c>
      <c r="K1609">
        <f>+HLOOKUP(VLOOKUP($B1609,$Q$2:$R$42,2,0),Costo_provisiones!$D$3:$AY$100,base_minorista!$A1609,0)</f>
        <v>2.7794905198068554</v>
      </c>
      <c r="L1609">
        <f>+HLOOKUP(VLOOKUP($B1609,$Q$2:$R$42,2,0),Morosidad_control!$D$4:$AY$101,base_minorista!$A1609,0)</f>
        <v>8.2787045129112204</v>
      </c>
      <c r="M1609">
        <f ca="1">+OFFSET(Capital_2!$D$2,base_minorista!A1609,0)</f>
        <v>2.8814923639740782</v>
      </c>
      <c r="N1609">
        <f>+HLOOKUP(VLOOKUP($B1609,$Q$2:$R$42,2,0),costo_laboral!$E$2:$AZ$99,base_minorista!$A1609,0)</f>
        <v>11.1647537880601</v>
      </c>
      <c r="O1609">
        <f>+HLOOKUP(VLOOKUP($B1609,$Q$2:$R$42,2,0),Participacion2!$D$2:$AO$99,base_minorista!$A1609,0)</f>
        <v>1.1573403401216</v>
      </c>
    </row>
    <row r="1610" spans="1:15" ht="16.5" x14ac:dyDescent="0.3">
      <c r="A1610">
        <v>55</v>
      </c>
      <c r="B1610">
        <v>18</v>
      </c>
      <c r="C1610">
        <v>54</v>
      </c>
      <c r="D1610" s="3">
        <v>42521</v>
      </c>
      <c r="E1610" s="33">
        <v>16</v>
      </c>
      <c r="F1610">
        <v>1</v>
      </c>
      <c r="G1610">
        <f>+HLOOKUP(VLOOKUP($B1610,$Q$2:$R$42,2,0),costos_sf!$D$2:$AY$99,base_minorista!$A1610,0)</f>
        <v>106385285.17959499</v>
      </c>
      <c r="H1610">
        <f>+HLOOKUP(VLOOKUP($B1610,$Q$2:$R$42,2,0),creditos_sf!$D$2:$AY$99,base_minorista!$A1610,0)</f>
        <v>307199277.75630999</v>
      </c>
      <c r="I1610">
        <f>+HLOOKUP(VLOOKUP($B1610,$Q$2:$R$42,2,0),creditos_sf!$D$103:$AY$200,base_minorista!$A1610,0)</f>
        <v>239845679.54393807</v>
      </c>
      <c r="J1610">
        <f>+HLOOKUP(VLOOKUP($B1610,$Q$2:$R$42,2,0),Costo_fondeo!$D$3:$AY$100,base_minorista!$A1610,0)</f>
        <v>4.141757902724386</v>
      </c>
      <c r="K1610">
        <f>+HLOOKUP(VLOOKUP($B1610,$Q$2:$R$42,2,0),Costo_provisiones!$D$3:$AY$100,base_minorista!$A1610,0)</f>
        <v>2.7644452078387531</v>
      </c>
      <c r="L1610">
        <f>+HLOOKUP(VLOOKUP($B1610,$Q$2:$R$42,2,0),Morosidad_control!$D$4:$AY$101,base_minorista!$A1610,0)</f>
        <v>8.2309988653300294</v>
      </c>
      <c r="M1610">
        <f ca="1">+OFFSET(Capital_2!$D$2,base_minorista!A1610,0)</f>
        <v>2.9184975362021124</v>
      </c>
      <c r="N1610">
        <f>+HLOOKUP(VLOOKUP($B1610,$Q$2:$R$42,2,0),costo_laboral!$E$2:$AZ$99,base_minorista!$A1610,0)</f>
        <v>11.2194874176152</v>
      </c>
      <c r="O1610">
        <f>+HLOOKUP(VLOOKUP($B1610,$Q$2:$R$42,2,0),Participacion2!$D$2:$AO$99,base_minorista!$A1610,0)</f>
        <v>1.15503469952277</v>
      </c>
    </row>
    <row r="1611" spans="1:15" ht="16.5" x14ac:dyDescent="0.3">
      <c r="A1611">
        <v>56</v>
      </c>
      <c r="B1611">
        <v>18</v>
      </c>
      <c r="C1611">
        <v>55</v>
      </c>
      <c r="D1611" s="3">
        <v>42551</v>
      </c>
      <c r="E1611" s="33">
        <v>16</v>
      </c>
      <c r="F1611">
        <v>1</v>
      </c>
      <c r="G1611">
        <f>+HLOOKUP(VLOOKUP($B1611,$Q$2:$R$42,2,0),costos_sf!$D$2:$AY$99,base_minorista!$A1611,0)</f>
        <v>106125883.86969499</v>
      </c>
      <c r="H1611">
        <f>+HLOOKUP(VLOOKUP($B1611,$Q$2:$R$42,2,0),creditos_sf!$D$2:$AY$99,base_minorista!$A1611,0)</f>
        <v>308795784.00884998</v>
      </c>
      <c r="I1611">
        <f>+HLOOKUP(VLOOKUP($B1611,$Q$2:$R$42,2,0),creditos_sf!$D$103:$AY$200,base_minorista!$A1611,0)</f>
        <v>240568816.73156923</v>
      </c>
      <c r="J1611">
        <f>+HLOOKUP(VLOOKUP($B1611,$Q$2:$R$42,2,0),Costo_fondeo!$D$3:$AY$100,base_minorista!$A1611,0)</f>
        <v>4.1351844799335424</v>
      </c>
      <c r="K1611">
        <f>+HLOOKUP(VLOOKUP($B1611,$Q$2:$R$42,2,0),Costo_provisiones!$D$3:$AY$100,base_minorista!$A1611,0)</f>
        <v>2.7104068270278106</v>
      </c>
      <c r="L1611">
        <f>+HLOOKUP(VLOOKUP($B1611,$Q$2:$R$42,2,0),Morosidad_control!$D$4:$AY$101,base_minorista!$A1611,0)</f>
        <v>8.6288450643167707</v>
      </c>
      <c r="M1611">
        <f ca="1">+OFFSET(Capital_2!$D$2,base_minorista!A1611,0)</f>
        <v>2.9650713359667673</v>
      </c>
      <c r="N1611">
        <f>+HLOOKUP(VLOOKUP($B1611,$Q$2:$R$42,2,0),costo_laboral!$E$2:$AZ$99,base_minorista!$A1611,0)</f>
        <v>11.2125595073987</v>
      </c>
      <c r="O1611">
        <f>+HLOOKUP(VLOOKUP($B1611,$Q$2:$R$42,2,0),Participacion2!$D$2:$AO$99,base_minorista!$A1611,0)</f>
        <v>1.15358802522374</v>
      </c>
    </row>
    <row r="1612" spans="1:15" ht="16.5" x14ac:dyDescent="0.3">
      <c r="A1612">
        <v>57</v>
      </c>
      <c r="B1612">
        <v>18</v>
      </c>
      <c r="C1612">
        <v>56</v>
      </c>
      <c r="D1612" s="3">
        <v>42582</v>
      </c>
      <c r="E1612" s="33">
        <v>16</v>
      </c>
      <c r="F1612">
        <v>1</v>
      </c>
      <c r="G1612">
        <f>+HLOOKUP(VLOOKUP($B1612,$Q$2:$R$42,2,0),costos_sf!$D$2:$AY$99,base_minorista!$A1612,0)</f>
        <v>105795344.197742</v>
      </c>
      <c r="H1612">
        <f>+HLOOKUP(VLOOKUP($B1612,$Q$2:$R$42,2,0),creditos_sf!$D$2:$AY$99,base_minorista!$A1612,0)</f>
        <v>308902349.42410398</v>
      </c>
      <c r="I1612">
        <f>+HLOOKUP(VLOOKUP($B1612,$Q$2:$R$42,2,0),creditos_sf!$D$103:$AY$200,base_minorista!$A1612,0)</f>
        <v>240678759.29919839</v>
      </c>
      <c r="J1612">
        <f>+HLOOKUP(VLOOKUP($B1612,$Q$2:$R$42,2,0),Costo_fondeo!$D$3:$AY$100,base_minorista!$A1612,0)</f>
        <v>4.122552353249203</v>
      </c>
      <c r="K1612">
        <f>+HLOOKUP(VLOOKUP($B1612,$Q$2:$R$42,2,0),Costo_provisiones!$D$3:$AY$100,base_minorista!$A1612,0)</f>
        <v>2.5920014342465629</v>
      </c>
      <c r="L1612">
        <f>+HLOOKUP(VLOOKUP($B1612,$Q$2:$R$42,2,0),Morosidad_control!$D$4:$AY$101,base_minorista!$A1612,0)</f>
        <v>8.78956784933834</v>
      </c>
      <c r="M1612">
        <f ca="1">+OFFSET(Capital_2!$D$2,base_minorista!A1612,0)</f>
        <v>3.0367322920898565</v>
      </c>
      <c r="N1612">
        <f>+HLOOKUP(VLOOKUP($B1612,$Q$2:$R$42,2,0),costo_laboral!$E$2:$AZ$99,base_minorista!$A1612,0)</f>
        <v>11.3075275808405</v>
      </c>
      <c r="O1612">
        <f>+HLOOKUP(VLOOKUP($B1612,$Q$2:$R$42,2,0),Participacion2!$D$2:$AO$99,base_minorista!$A1612,0)</f>
        <v>1.1486454547707501</v>
      </c>
    </row>
    <row r="1613" spans="1:15" ht="16.5" x14ac:dyDescent="0.3">
      <c r="A1613">
        <v>58</v>
      </c>
      <c r="B1613">
        <v>18</v>
      </c>
      <c r="C1613">
        <v>57</v>
      </c>
      <c r="D1613" s="3">
        <v>42613</v>
      </c>
      <c r="E1613" s="33">
        <v>16</v>
      </c>
      <c r="F1613">
        <v>1</v>
      </c>
      <c r="G1613">
        <f>+HLOOKUP(VLOOKUP($B1613,$Q$2:$R$42,2,0),costos_sf!$D$2:$AY$99,base_minorista!$A1613,0)</f>
        <v>105052673.19575199</v>
      </c>
      <c r="H1613">
        <f>+HLOOKUP(VLOOKUP($B1613,$Q$2:$R$42,2,0),creditos_sf!$D$2:$AY$99,base_minorista!$A1613,0)</f>
        <v>310040476.042135</v>
      </c>
      <c r="I1613">
        <f>+HLOOKUP(VLOOKUP($B1613,$Q$2:$R$42,2,0),creditos_sf!$D$103:$AY$200,base_minorista!$A1613,0)</f>
        <v>237499158.04952601</v>
      </c>
      <c r="J1613">
        <f>+HLOOKUP(VLOOKUP($B1613,$Q$2:$R$42,2,0),Costo_fondeo!$D$3:$AY$100,base_minorista!$A1613,0)</f>
        <v>4.1313171253410133</v>
      </c>
      <c r="K1613">
        <f>+HLOOKUP(VLOOKUP($B1613,$Q$2:$R$42,2,0),Costo_provisiones!$D$3:$AY$100,base_minorista!$A1613,0)</f>
        <v>2.4049437404834908</v>
      </c>
      <c r="L1613">
        <f>+HLOOKUP(VLOOKUP($B1613,$Q$2:$R$42,2,0),Morosidad_control!$D$4:$AY$101,base_minorista!$A1613,0)</f>
        <v>8.5958642097983304</v>
      </c>
      <c r="M1613">
        <f ca="1">+OFFSET(Capital_2!$D$2,base_minorista!A1613,0)</f>
        <v>3.0987757605561481</v>
      </c>
      <c r="N1613">
        <f>+HLOOKUP(VLOOKUP($B1613,$Q$2:$R$42,2,0),costo_laboral!$E$2:$AZ$99,base_minorista!$A1613,0)</f>
        <v>11.4654528995831</v>
      </c>
      <c r="O1613">
        <f>+HLOOKUP(VLOOKUP($B1613,$Q$2:$R$42,2,0),Participacion2!$D$2:$AO$99,base_minorista!$A1613,0)</f>
        <v>1.15399225159541</v>
      </c>
    </row>
    <row r="1614" spans="1:15" ht="16.5" x14ac:dyDescent="0.3">
      <c r="A1614">
        <v>59</v>
      </c>
      <c r="B1614">
        <v>18</v>
      </c>
      <c r="C1614">
        <v>58</v>
      </c>
      <c r="D1614" s="3">
        <v>42643</v>
      </c>
      <c r="E1614" s="33">
        <v>16</v>
      </c>
      <c r="F1614">
        <v>1</v>
      </c>
      <c r="G1614">
        <f>+HLOOKUP(VLOOKUP($B1614,$Q$2:$R$42,2,0),costos_sf!$D$2:$AY$99,base_minorista!$A1614,0)</f>
        <v>105283628.57919501</v>
      </c>
      <c r="H1614">
        <f>+HLOOKUP(VLOOKUP($B1614,$Q$2:$R$42,2,0),creditos_sf!$D$2:$AY$99,base_minorista!$A1614,0)</f>
        <v>313079164.06443202</v>
      </c>
      <c r="I1614">
        <f>+HLOOKUP(VLOOKUP($B1614,$Q$2:$R$42,2,0),creditos_sf!$D$103:$AY$200,base_minorista!$A1614,0)</f>
        <v>238265994.7652075</v>
      </c>
      <c r="J1614">
        <f>+HLOOKUP(VLOOKUP($B1614,$Q$2:$R$42,2,0),Costo_fondeo!$D$3:$AY$100,base_minorista!$A1614,0)</f>
        <v>4.1403133963510079</v>
      </c>
      <c r="K1614">
        <f>+HLOOKUP(VLOOKUP($B1614,$Q$2:$R$42,2,0),Costo_provisiones!$D$3:$AY$100,base_minorista!$A1614,0)</f>
        <v>2.3247026904338628</v>
      </c>
      <c r="L1614">
        <f>+HLOOKUP(VLOOKUP($B1614,$Q$2:$R$42,2,0),Morosidad_control!$D$4:$AY$101,base_minorista!$A1614,0)</f>
        <v>8.6656154581680198</v>
      </c>
      <c r="M1614">
        <f ca="1">+OFFSET(Capital_2!$D$2,base_minorista!A1614,0)</f>
        <v>3.1647538313822339</v>
      </c>
      <c r="N1614">
        <f>+HLOOKUP(VLOOKUP($B1614,$Q$2:$R$42,2,0),costo_laboral!$E$2:$AZ$99,base_minorista!$A1614,0)</f>
        <v>11.431078932076201</v>
      </c>
      <c r="O1614">
        <f>+HLOOKUP(VLOOKUP($B1614,$Q$2:$R$42,2,0),Participacion2!$D$2:$AO$99,base_minorista!$A1614,0)</f>
        <v>1.1566032197093801</v>
      </c>
    </row>
    <row r="1615" spans="1:15" ht="16.5" x14ac:dyDescent="0.3">
      <c r="A1615">
        <v>60</v>
      </c>
      <c r="B1615">
        <v>18</v>
      </c>
      <c r="C1615">
        <v>59</v>
      </c>
      <c r="D1615" s="3">
        <v>42674</v>
      </c>
      <c r="E1615" s="33">
        <v>16</v>
      </c>
      <c r="F1615">
        <v>1</v>
      </c>
      <c r="G1615">
        <f>+HLOOKUP(VLOOKUP($B1615,$Q$2:$R$42,2,0),costos_sf!$D$2:$AY$99,base_minorista!$A1615,0)</f>
        <v>104974866.68003</v>
      </c>
      <c r="H1615">
        <f>+HLOOKUP(VLOOKUP($B1615,$Q$2:$R$42,2,0),creditos_sf!$D$2:$AY$99,base_minorista!$A1615,0)</f>
        <v>315061442.63928002</v>
      </c>
      <c r="I1615">
        <f>+HLOOKUP(VLOOKUP($B1615,$Q$2:$R$42,2,0),creditos_sf!$D$103:$AY$200,base_minorista!$A1615,0)</f>
        <v>236534779.21208832</v>
      </c>
      <c r="J1615">
        <f>+HLOOKUP(VLOOKUP($B1615,$Q$2:$R$42,2,0),Costo_fondeo!$D$3:$AY$100,base_minorista!$A1615,0)</f>
        <v>4.1695524753021278</v>
      </c>
      <c r="K1615">
        <f>+HLOOKUP(VLOOKUP($B1615,$Q$2:$R$42,2,0),Costo_provisiones!$D$3:$AY$100,base_minorista!$A1615,0)</f>
        <v>2.3329694590343015</v>
      </c>
      <c r="L1615">
        <f>+HLOOKUP(VLOOKUP($B1615,$Q$2:$R$42,2,0),Morosidad_control!$D$4:$AY$101,base_minorista!$A1615,0)</f>
        <v>8.5575256312126804</v>
      </c>
      <c r="M1615">
        <f ca="1">+OFFSET(Capital_2!$D$2,base_minorista!A1615,0)</f>
        <v>3.232264312603593</v>
      </c>
      <c r="N1615">
        <f>+HLOOKUP(VLOOKUP($B1615,$Q$2:$R$42,2,0),costo_laboral!$E$2:$AZ$99,base_minorista!$A1615,0)</f>
        <v>11.412976994570499</v>
      </c>
      <c r="O1615">
        <f>+HLOOKUP(VLOOKUP($B1615,$Q$2:$R$42,2,0),Participacion2!$D$2:$AO$99,base_minorista!$A1615,0)</f>
        <v>1.1622843443609701</v>
      </c>
    </row>
    <row r="1616" spans="1:15" ht="16.5" x14ac:dyDescent="0.3">
      <c r="A1616">
        <v>61</v>
      </c>
      <c r="B1616">
        <v>18</v>
      </c>
      <c r="C1616">
        <v>60</v>
      </c>
      <c r="D1616" s="3">
        <v>42704</v>
      </c>
      <c r="E1616" s="33">
        <v>16</v>
      </c>
      <c r="F1616">
        <v>1</v>
      </c>
      <c r="G1616">
        <f>+HLOOKUP(VLOOKUP($B1616,$Q$2:$R$42,2,0),costos_sf!$D$2:$AY$99,base_minorista!$A1616,0)</f>
        <v>104459709.467245</v>
      </c>
      <c r="H1616">
        <f>+HLOOKUP(VLOOKUP($B1616,$Q$2:$R$42,2,0),creditos_sf!$D$2:$AY$99,base_minorista!$A1616,0)</f>
        <v>318945709.91971099</v>
      </c>
      <c r="I1616">
        <f>+HLOOKUP(VLOOKUP($B1616,$Q$2:$R$42,2,0),creditos_sf!$D$103:$AY$200,base_minorista!$A1616,0)</f>
        <v>235987073.01645964</v>
      </c>
      <c r="J1616">
        <f>+HLOOKUP(VLOOKUP($B1616,$Q$2:$R$42,2,0),Costo_fondeo!$D$3:$AY$100,base_minorista!$A1616,0)</f>
        <v>4.2120896834074486</v>
      </c>
      <c r="K1616">
        <f>+HLOOKUP(VLOOKUP($B1616,$Q$2:$R$42,2,0),Costo_provisiones!$D$3:$AY$100,base_minorista!$A1616,0)</f>
        <v>2.2816334596628569</v>
      </c>
      <c r="L1616">
        <f>+HLOOKUP(VLOOKUP($B1616,$Q$2:$R$42,2,0),Morosidad_control!$D$4:$AY$101,base_minorista!$A1616,0)</f>
        <v>8.1655199523836206</v>
      </c>
      <c r="M1616">
        <f ca="1">+OFFSET(Capital_2!$D$2,base_minorista!A1616,0)</f>
        <v>3.2966619789838338</v>
      </c>
      <c r="N1616">
        <f>+HLOOKUP(VLOOKUP($B1616,$Q$2:$R$42,2,0),costo_laboral!$E$2:$AZ$99,base_minorista!$A1616,0)</f>
        <v>11.361791987773</v>
      </c>
      <c r="O1616">
        <f>+HLOOKUP(VLOOKUP($B1616,$Q$2:$R$42,2,0),Participacion2!$D$2:$AO$99,base_minorista!$A1616,0)</f>
        <v>1.17862768844723</v>
      </c>
    </row>
    <row r="1617" spans="1:15" ht="16.5" x14ac:dyDescent="0.3">
      <c r="A1617">
        <v>62</v>
      </c>
      <c r="B1617">
        <v>18</v>
      </c>
      <c r="C1617">
        <v>61</v>
      </c>
      <c r="D1617" s="3">
        <v>42735</v>
      </c>
      <c r="E1617" s="33">
        <v>16</v>
      </c>
      <c r="F1617">
        <v>1</v>
      </c>
      <c r="G1617">
        <f>+HLOOKUP(VLOOKUP($B1617,$Q$2:$R$42,2,0),costos_sf!$D$2:$AY$99,base_minorista!$A1617,0)</f>
        <v>105598606.378353</v>
      </c>
      <c r="H1617">
        <f>+HLOOKUP(VLOOKUP($B1617,$Q$2:$R$42,2,0),creditos_sf!$D$2:$AY$99,base_minorista!$A1617,0)</f>
        <v>327322091.01531398</v>
      </c>
      <c r="I1617">
        <f>+HLOOKUP(VLOOKUP($B1617,$Q$2:$R$42,2,0),creditos_sf!$D$103:$AY$200,base_minorista!$A1617,0)</f>
        <v>234318063.40664276</v>
      </c>
      <c r="J1617">
        <f>+HLOOKUP(VLOOKUP($B1617,$Q$2:$R$42,2,0),Costo_fondeo!$D$3:$AY$100,base_minorista!$A1617,0)</f>
        <v>4.2268199463169749</v>
      </c>
      <c r="K1617">
        <f>+HLOOKUP(VLOOKUP($B1617,$Q$2:$R$42,2,0),Costo_provisiones!$D$3:$AY$100,base_minorista!$A1617,0)</f>
        <v>2.3005264487478359</v>
      </c>
      <c r="L1617">
        <f>+HLOOKUP(VLOOKUP($B1617,$Q$2:$R$42,2,0),Morosidad_control!$D$4:$AY$101,base_minorista!$A1617,0)</f>
        <v>7.9841127859199297</v>
      </c>
      <c r="M1617">
        <f ca="1">+OFFSET(Capital_2!$D$2,base_minorista!A1617,0)</f>
        <v>3.371561018368705</v>
      </c>
      <c r="N1617">
        <f>+HLOOKUP(VLOOKUP($B1617,$Q$2:$R$42,2,0),costo_laboral!$E$2:$AZ$99,base_minorista!$A1617,0)</f>
        <v>11.2849895540364</v>
      </c>
      <c r="O1617">
        <f>+HLOOKUP(VLOOKUP($B1617,$Q$2:$R$42,2,0),Participacion2!$D$2:$AO$99,base_minorista!$A1617,0)</f>
        <v>1.1989607962559701</v>
      </c>
    </row>
    <row r="1618" spans="1:15" ht="16.5" x14ac:dyDescent="0.3">
      <c r="A1618">
        <v>63</v>
      </c>
      <c r="B1618">
        <v>18</v>
      </c>
      <c r="C1618">
        <v>62</v>
      </c>
      <c r="D1618" s="3">
        <v>42766</v>
      </c>
      <c r="E1618" s="33">
        <v>17</v>
      </c>
      <c r="F1618">
        <v>1</v>
      </c>
      <c r="G1618">
        <f>+HLOOKUP(VLOOKUP($B1618,$Q$2:$R$42,2,0),costos_sf!$D$2:$AY$99,base_minorista!$A1618,0)</f>
        <v>105699837.84871501</v>
      </c>
      <c r="H1618">
        <f>+HLOOKUP(VLOOKUP($B1618,$Q$2:$R$42,2,0),creditos_sf!$D$2:$AY$99,base_minorista!$A1618,0)</f>
        <v>334275309.65965605</v>
      </c>
      <c r="I1618">
        <f>+HLOOKUP(VLOOKUP($B1618,$Q$2:$R$42,2,0),creditos_sf!$D$103:$AY$200,base_minorista!$A1618,0)</f>
        <v>229873001.00394985</v>
      </c>
      <c r="J1618">
        <f>+HLOOKUP(VLOOKUP($B1618,$Q$2:$R$42,2,0),Costo_fondeo!$D$3:$AY$100,base_minorista!$A1618,0)</f>
        <v>4.2661876471972855</v>
      </c>
      <c r="K1618">
        <f>+HLOOKUP(VLOOKUP($B1618,$Q$2:$R$42,2,0),Costo_provisiones!$D$3:$AY$100,base_minorista!$A1618,0)</f>
        <v>2.197816856101539</v>
      </c>
      <c r="L1618">
        <f>+HLOOKUP(VLOOKUP($B1618,$Q$2:$R$42,2,0),Morosidad_control!$D$4:$AY$101,base_minorista!$A1618,0)</f>
        <v>7.8364484277104598</v>
      </c>
      <c r="M1618">
        <f ca="1">+OFFSET(Capital_2!$D$2,base_minorista!A1618,0)</f>
        <v>3.4309045641717737</v>
      </c>
      <c r="N1618">
        <f>+HLOOKUP(VLOOKUP($B1618,$Q$2:$R$42,2,0),costo_laboral!$E$2:$AZ$99,base_minorista!$A1618,0)</f>
        <v>11.345996429645201</v>
      </c>
      <c r="O1618">
        <f>+HLOOKUP(VLOOKUP($B1618,$Q$2:$R$42,2,0),Participacion2!$D$2:$AO$99,base_minorista!$A1618,0)</f>
        <v>1.2236215158877799</v>
      </c>
    </row>
    <row r="1619" spans="1:15" ht="16.5" x14ac:dyDescent="0.3">
      <c r="A1619">
        <v>64</v>
      </c>
      <c r="B1619">
        <v>18</v>
      </c>
      <c r="C1619">
        <v>63</v>
      </c>
      <c r="D1619" s="3">
        <v>42794</v>
      </c>
      <c r="E1619" s="33">
        <v>17</v>
      </c>
      <c r="F1619">
        <v>1</v>
      </c>
      <c r="G1619">
        <f>+HLOOKUP(VLOOKUP($B1619,$Q$2:$R$42,2,0),costos_sf!$D$2:$AY$99,base_minorista!$A1619,0)</f>
        <v>106107743.28225501</v>
      </c>
      <c r="H1619">
        <f>+HLOOKUP(VLOOKUP($B1619,$Q$2:$R$42,2,0),creditos_sf!$D$2:$AY$99,base_minorista!$A1619,0)</f>
        <v>343091307.81807196</v>
      </c>
      <c r="I1619">
        <f>+HLOOKUP(VLOOKUP($B1619,$Q$2:$R$42,2,0),creditos_sf!$D$103:$AY$200,base_minorista!$A1619,0)</f>
        <v>227333550.30328774</v>
      </c>
      <c r="J1619">
        <f>+HLOOKUP(VLOOKUP($B1619,$Q$2:$R$42,2,0),Costo_fondeo!$D$3:$AY$100,base_minorista!$A1619,0)</f>
        <v>4.2831368057942729</v>
      </c>
      <c r="K1619">
        <f>+HLOOKUP(VLOOKUP($B1619,$Q$2:$R$42,2,0),Costo_provisiones!$D$3:$AY$100,base_minorista!$A1619,0)</f>
        <v>2.1705891869507257</v>
      </c>
      <c r="L1619">
        <f>+HLOOKUP(VLOOKUP($B1619,$Q$2:$R$42,2,0),Morosidad_control!$D$4:$AY$101,base_minorista!$A1619,0)</f>
        <v>7.8149380277514098</v>
      </c>
      <c r="M1619">
        <f ca="1">+OFFSET(Capital_2!$D$2,base_minorista!A1619,0)</f>
        <v>3.4714473426279464</v>
      </c>
      <c r="N1619">
        <f>+HLOOKUP(VLOOKUP($B1619,$Q$2:$R$42,2,0),costo_laboral!$E$2:$AZ$99,base_minorista!$A1619,0)</f>
        <v>11.1961218294815</v>
      </c>
      <c r="O1619">
        <f>+HLOOKUP(VLOOKUP($B1619,$Q$2:$R$42,2,0),Participacion2!$D$2:$AO$99,base_minorista!$A1619,0)</f>
        <v>1.2483633336433499</v>
      </c>
    </row>
    <row r="1620" spans="1:15" ht="16.5" x14ac:dyDescent="0.3">
      <c r="A1620">
        <v>65</v>
      </c>
      <c r="B1620">
        <v>18</v>
      </c>
      <c r="C1620">
        <v>64</v>
      </c>
      <c r="D1620" s="3">
        <v>42825</v>
      </c>
      <c r="E1620" s="33">
        <v>17</v>
      </c>
      <c r="F1620">
        <v>1</v>
      </c>
      <c r="G1620">
        <f>+HLOOKUP(VLOOKUP($B1620,$Q$2:$R$42,2,0),costos_sf!$D$2:$AY$99,base_minorista!$A1620,0)</f>
        <v>106263253.446776</v>
      </c>
      <c r="H1620">
        <f>+HLOOKUP(VLOOKUP($B1620,$Q$2:$R$42,2,0),creditos_sf!$D$2:$AY$99,base_minorista!$A1620,0)</f>
        <v>349493507.848804</v>
      </c>
      <c r="I1620">
        <f>+HLOOKUP(VLOOKUP($B1620,$Q$2:$R$42,2,0),creditos_sf!$D$103:$AY$200,base_minorista!$A1620,0)</f>
        <v>227554046.3575052</v>
      </c>
      <c r="J1620">
        <f>+HLOOKUP(VLOOKUP($B1620,$Q$2:$R$42,2,0),Costo_fondeo!$D$3:$AY$100,base_minorista!$A1620,0)</f>
        <v>4.3232101099307707</v>
      </c>
      <c r="K1620">
        <f>+HLOOKUP(VLOOKUP($B1620,$Q$2:$R$42,2,0),Costo_provisiones!$D$3:$AY$100,base_minorista!$A1620,0)</f>
        <v>2.0982068693507876</v>
      </c>
      <c r="L1620">
        <f>+HLOOKUP(VLOOKUP($B1620,$Q$2:$R$42,2,0),Morosidad_control!$D$4:$AY$101,base_minorista!$A1620,0)</f>
        <v>7.5798002723353699</v>
      </c>
      <c r="M1620">
        <f ca="1">+OFFSET(Capital_2!$D$2,base_minorista!A1620,0)</f>
        <v>3.5034579976729381</v>
      </c>
      <c r="N1620">
        <f>+HLOOKUP(VLOOKUP($B1620,$Q$2:$R$42,2,0),costo_laboral!$E$2:$AZ$99,base_minorista!$A1620,0)</f>
        <v>11.1421425263279</v>
      </c>
      <c r="O1620">
        <f>+HLOOKUP(VLOOKUP($B1620,$Q$2:$R$42,2,0),Participacion2!$D$2:$AO$99,base_minorista!$A1620,0)</f>
        <v>1.2776080375573899</v>
      </c>
    </row>
    <row r="1621" spans="1:15" ht="16.5" x14ac:dyDescent="0.3">
      <c r="A1621">
        <v>66</v>
      </c>
      <c r="B1621">
        <v>18</v>
      </c>
      <c r="C1621">
        <v>65</v>
      </c>
      <c r="D1621" s="3">
        <v>42855</v>
      </c>
      <c r="E1621" s="33">
        <v>17</v>
      </c>
      <c r="F1621">
        <v>1</v>
      </c>
      <c r="G1621">
        <f>+HLOOKUP(VLOOKUP($B1621,$Q$2:$R$42,2,0),costos_sf!$D$2:$AY$99,base_minorista!$A1621,0)</f>
        <v>107247295.14354499</v>
      </c>
      <c r="H1621">
        <f>+HLOOKUP(VLOOKUP($B1621,$Q$2:$R$42,2,0),creditos_sf!$D$2:$AY$99,base_minorista!$A1621,0)</f>
        <v>354370992.10288799</v>
      </c>
      <c r="I1621">
        <f>+HLOOKUP(VLOOKUP($B1621,$Q$2:$R$42,2,0),creditos_sf!$D$103:$AY$200,base_minorista!$A1621,0)</f>
        <v>226262655.28103048</v>
      </c>
      <c r="J1621">
        <f>+HLOOKUP(VLOOKUP($B1621,$Q$2:$R$42,2,0),Costo_fondeo!$D$3:$AY$100,base_minorista!$A1621,0)</f>
        <v>4.3706292453673914</v>
      </c>
      <c r="K1621">
        <f>+HLOOKUP(VLOOKUP($B1621,$Q$2:$R$42,2,0),Costo_provisiones!$D$3:$AY$100,base_minorista!$A1621,0)</f>
        <v>2.0729888443366389</v>
      </c>
      <c r="L1621">
        <f>+HLOOKUP(VLOOKUP($B1621,$Q$2:$R$42,2,0),Morosidad_control!$D$4:$AY$101,base_minorista!$A1621,0)</f>
        <v>7.4982310181741196</v>
      </c>
      <c r="M1621">
        <f ca="1">+OFFSET(Capital_2!$D$2,base_minorista!A1621,0)</f>
        <v>3.5336781037956082</v>
      </c>
      <c r="N1621">
        <f>+HLOOKUP(VLOOKUP($B1621,$Q$2:$R$42,2,0),costo_laboral!$E$2:$AZ$99,base_minorista!$A1621,0)</f>
        <v>11.1493137048741</v>
      </c>
      <c r="O1621">
        <f>+HLOOKUP(VLOOKUP($B1621,$Q$2:$R$42,2,0),Participacion2!$D$2:$AO$99,base_minorista!$A1621,0)</f>
        <v>1.28940093994236</v>
      </c>
    </row>
    <row r="1622" spans="1:15" ht="16.5" x14ac:dyDescent="0.3">
      <c r="A1622">
        <v>67</v>
      </c>
      <c r="B1622">
        <v>18</v>
      </c>
      <c r="C1622">
        <v>66</v>
      </c>
      <c r="D1622" s="3">
        <v>42886</v>
      </c>
      <c r="E1622" s="33">
        <v>17</v>
      </c>
      <c r="F1622">
        <v>1</v>
      </c>
      <c r="G1622">
        <f>+HLOOKUP(VLOOKUP($B1622,$Q$2:$R$42,2,0),costos_sf!$D$2:$AY$99,base_minorista!$A1622,0)</f>
        <v>108644577.07123999</v>
      </c>
      <c r="H1622">
        <f>+HLOOKUP(VLOOKUP($B1622,$Q$2:$R$42,2,0),creditos_sf!$D$2:$AY$99,base_minorista!$A1622,0)</f>
        <v>364444415.85523701</v>
      </c>
      <c r="I1622">
        <f>+HLOOKUP(VLOOKUP($B1622,$Q$2:$R$42,2,0),creditos_sf!$D$103:$AY$200,base_minorista!$A1622,0)</f>
        <v>227113659.08457047</v>
      </c>
      <c r="J1622">
        <f>+HLOOKUP(VLOOKUP($B1622,$Q$2:$R$42,2,0),Costo_fondeo!$D$3:$AY$100,base_minorista!$A1622,0)</f>
        <v>4.4111866916840716</v>
      </c>
      <c r="K1622">
        <f>+HLOOKUP(VLOOKUP($B1622,$Q$2:$R$42,2,0),Costo_provisiones!$D$3:$AY$100,base_minorista!$A1622,0)</f>
        <v>1.9834650770950923</v>
      </c>
      <c r="L1622">
        <f>+HLOOKUP(VLOOKUP($B1622,$Q$2:$R$42,2,0),Morosidad_control!$D$4:$AY$101,base_minorista!$A1622,0)</f>
        <v>7.4119572300922698</v>
      </c>
      <c r="M1622">
        <f ca="1">+OFFSET(Capital_2!$D$2,base_minorista!A1622,0)</f>
        <v>3.5570017411603705</v>
      </c>
      <c r="N1622">
        <f>+HLOOKUP(VLOOKUP($B1622,$Q$2:$R$42,2,0),costo_laboral!$E$2:$AZ$99,base_minorista!$A1622,0)</f>
        <v>11.181224293833001</v>
      </c>
      <c r="O1622">
        <f>+HLOOKUP(VLOOKUP($B1622,$Q$2:$R$42,2,0),Participacion2!$D$2:$AO$99,base_minorista!$A1622,0)</f>
        <v>1.3102991702315301</v>
      </c>
    </row>
    <row r="1623" spans="1:15" ht="16.5" x14ac:dyDescent="0.3">
      <c r="A1623">
        <v>68</v>
      </c>
      <c r="B1623">
        <v>18</v>
      </c>
      <c r="C1623">
        <v>67</v>
      </c>
      <c r="D1623" s="3">
        <v>42916</v>
      </c>
      <c r="E1623" s="33">
        <v>17</v>
      </c>
      <c r="F1623">
        <v>1</v>
      </c>
      <c r="G1623">
        <f>+HLOOKUP(VLOOKUP($B1623,$Q$2:$R$42,2,0),costos_sf!$D$2:$AY$99,base_minorista!$A1623,0)</f>
        <v>109284647.904542</v>
      </c>
      <c r="H1623">
        <f>+HLOOKUP(VLOOKUP($B1623,$Q$2:$R$42,2,0),creditos_sf!$D$2:$AY$99,base_minorista!$A1623,0)</f>
        <v>374600371.55512398</v>
      </c>
      <c r="I1623">
        <f>+HLOOKUP(VLOOKUP($B1623,$Q$2:$R$42,2,0),creditos_sf!$D$103:$AY$200,base_minorista!$A1623,0)</f>
        <v>225571562.70398119</v>
      </c>
      <c r="J1623">
        <f>+HLOOKUP(VLOOKUP($B1623,$Q$2:$R$42,2,0),Costo_fondeo!$D$3:$AY$100,base_minorista!$A1623,0)</f>
        <v>4.4472247236441484</v>
      </c>
      <c r="K1623">
        <f>+HLOOKUP(VLOOKUP($B1623,$Q$2:$R$42,2,0),Costo_provisiones!$D$3:$AY$100,base_minorista!$A1623,0)</f>
        <v>1.8866513441931698</v>
      </c>
      <c r="L1623">
        <f>+HLOOKUP(VLOOKUP($B1623,$Q$2:$R$42,2,0),Morosidad_control!$D$4:$AY$101,base_minorista!$A1623,0)</f>
        <v>7.0404579398443996</v>
      </c>
      <c r="M1623">
        <f ca="1">+OFFSET(Capital_2!$D$2,base_minorista!A1623,0)</f>
        <v>3.5704065106105527</v>
      </c>
      <c r="N1623">
        <f>+HLOOKUP(VLOOKUP($B1623,$Q$2:$R$42,2,0),costo_laboral!$E$2:$AZ$99,base_minorista!$A1623,0)</f>
        <v>11.0386183889614</v>
      </c>
      <c r="O1623">
        <f>+HLOOKUP(VLOOKUP($B1623,$Q$2:$R$42,2,0),Participacion2!$D$2:$AO$99,base_minorista!$A1623,0)</f>
        <v>1.3377215107014899</v>
      </c>
    </row>
    <row r="1624" spans="1:15" ht="16.5" x14ac:dyDescent="0.3">
      <c r="A1624">
        <v>69</v>
      </c>
      <c r="B1624">
        <v>18</v>
      </c>
      <c r="C1624">
        <v>68</v>
      </c>
      <c r="D1624" s="3">
        <v>42947</v>
      </c>
      <c r="E1624" s="33">
        <v>17</v>
      </c>
      <c r="F1624">
        <v>1</v>
      </c>
      <c r="G1624">
        <f>+HLOOKUP(VLOOKUP($B1624,$Q$2:$R$42,2,0),costos_sf!$D$2:$AY$99,base_minorista!$A1624,0)</f>
        <v>109483871.35504599</v>
      </c>
      <c r="H1624">
        <f>+HLOOKUP(VLOOKUP($B1624,$Q$2:$R$42,2,0),creditos_sf!$D$2:$AY$99,base_minorista!$A1624,0)</f>
        <v>385149685.53236902</v>
      </c>
      <c r="I1624">
        <f>+HLOOKUP(VLOOKUP($B1624,$Q$2:$R$42,2,0),creditos_sf!$D$103:$AY$200,base_minorista!$A1624,0)</f>
        <v>226420078.60931143</v>
      </c>
      <c r="J1624">
        <f>+HLOOKUP(VLOOKUP($B1624,$Q$2:$R$42,2,0),Costo_fondeo!$D$3:$AY$100,base_minorista!$A1624,0)</f>
        <v>4.4983768303190192</v>
      </c>
      <c r="K1624">
        <f>+HLOOKUP(VLOOKUP($B1624,$Q$2:$R$42,2,0),Costo_provisiones!$D$3:$AY$100,base_minorista!$A1624,0)</f>
        <v>1.7662442892360679</v>
      </c>
      <c r="L1624">
        <f>+HLOOKUP(VLOOKUP($B1624,$Q$2:$R$42,2,0),Morosidad_control!$D$4:$AY$101,base_minorista!$A1624,0)</f>
        <v>6.8784310520334104</v>
      </c>
      <c r="M1624">
        <f ca="1">+OFFSET(Capital_2!$D$2,base_minorista!A1624,0)</f>
        <v>3.5864726654758914</v>
      </c>
      <c r="N1624">
        <f>+HLOOKUP(VLOOKUP($B1624,$Q$2:$R$42,2,0),costo_laboral!$E$2:$AZ$99,base_minorista!$A1624,0)</f>
        <v>10.880328469752399</v>
      </c>
      <c r="O1624">
        <f>+HLOOKUP(VLOOKUP($B1624,$Q$2:$R$42,2,0),Participacion2!$D$2:$AO$99,base_minorista!$A1624,0)</f>
        <v>1.37013818955054</v>
      </c>
    </row>
    <row r="1625" spans="1:15" ht="16.5" x14ac:dyDescent="0.3">
      <c r="A1625">
        <v>70</v>
      </c>
      <c r="B1625">
        <v>18</v>
      </c>
      <c r="C1625">
        <v>69</v>
      </c>
      <c r="D1625" s="3">
        <v>42978</v>
      </c>
      <c r="E1625" s="33">
        <v>17</v>
      </c>
      <c r="F1625">
        <v>1</v>
      </c>
      <c r="G1625">
        <f>+HLOOKUP(VLOOKUP($B1625,$Q$2:$R$42,2,0),costos_sf!$D$2:$AY$99,base_minorista!$A1625,0)</f>
        <v>110939241.51353699</v>
      </c>
      <c r="H1625">
        <f>+HLOOKUP(VLOOKUP($B1625,$Q$2:$R$42,2,0),creditos_sf!$D$2:$AY$99,base_minorista!$A1625,0)</f>
        <v>392711042.16343296</v>
      </c>
      <c r="I1625">
        <f>+HLOOKUP(VLOOKUP($B1625,$Q$2:$R$42,2,0),creditos_sf!$D$103:$AY$200,base_minorista!$A1625,0)</f>
        <v>224778796.69230497</v>
      </c>
      <c r="J1625">
        <f>+HLOOKUP(VLOOKUP($B1625,$Q$2:$R$42,2,0),Costo_fondeo!$D$3:$AY$100,base_minorista!$A1625,0)</f>
        <v>4.5427222392969018</v>
      </c>
      <c r="K1625">
        <f>+HLOOKUP(VLOOKUP($B1625,$Q$2:$R$42,2,0),Costo_provisiones!$D$3:$AY$100,base_minorista!$A1625,0)</f>
        <v>1.9118572578160951</v>
      </c>
      <c r="L1625">
        <f>+HLOOKUP(VLOOKUP($B1625,$Q$2:$R$42,2,0),Morosidad_control!$D$4:$AY$101,base_minorista!$A1625,0)</f>
        <v>6.7987081556457696</v>
      </c>
      <c r="M1625">
        <f ca="1">+OFFSET(Capital_2!$D$2,base_minorista!A1625,0)</f>
        <v>3.5952774480300995</v>
      </c>
      <c r="N1625">
        <f>+HLOOKUP(VLOOKUP($B1625,$Q$2:$R$42,2,0),costo_laboral!$E$2:$AZ$99,base_minorista!$A1625,0)</f>
        <v>10.7871697937547</v>
      </c>
      <c r="O1625">
        <f>+HLOOKUP(VLOOKUP($B1625,$Q$2:$R$42,2,0),Participacion2!$D$2:$AO$99,base_minorista!$A1625,0)</f>
        <v>1.3927764792435799</v>
      </c>
    </row>
    <row r="1626" spans="1:15" ht="16.5" x14ac:dyDescent="0.3">
      <c r="A1626">
        <v>71</v>
      </c>
      <c r="B1626">
        <v>18</v>
      </c>
      <c r="C1626">
        <v>70</v>
      </c>
      <c r="D1626" s="3">
        <v>43008</v>
      </c>
      <c r="E1626" s="33">
        <v>17</v>
      </c>
      <c r="F1626">
        <v>1</v>
      </c>
      <c r="G1626">
        <f>+HLOOKUP(VLOOKUP($B1626,$Q$2:$R$42,2,0),costos_sf!$D$2:$AY$99,base_minorista!$A1626,0)</f>
        <v>111671446.75560801</v>
      </c>
      <c r="H1626">
        <f>+HLOOKUP(VLOOKUP($B1626,$Q$2:$R$42,2,0),creditos_sf!$D$2:$AY$99,base_minorista!$A1626,0)</f>
        <v>400940373.38553494</v>
      </c>
      <c r="I1626">
        <f>+HLOOKUP(VLOOKUP($B1626,$Q$2:$R$42,2,0),creditos_sf!$D$103:$AY$200,base_minorista!$A1626,0)</f>
        <v>224985556.70384717</v>
      </c>
      <c r="J1626">
        <f>+HLOOKUP(VLOOKUP($B1626,$Q$2:$R$42,2,0),Costo_fondeo!$D$3:$AY$100,base_minorista!$A1626,0)</f>
        <v>4.5869514863894016</v>
      </c>
      <c r="K1626">
        <f>+HLOOKUP(VLOOKUP($B1626,$Q$2:$R$42,2,0),Costo_provisiones!$D$3:$AY$100,base_minorista!$A1626,0)</f>
        <v>1.8978326106742098</v>
      </c>
      <c r="L1626">
        <f>+HLOOKUP(VLOOKUP($B1626,$Q$2:$R$42,2,0),Morosidad_control!$D$4:$AY$101,base_minorista!$A1626,0)</f>
        <v>6.4887295266226497</v>
      </c>
      <c r="M1626">
        <f ca="1">+OFFSET(Capital_2!$D$2,base_minorista!A1626,0)</f>
        <v>3.5939139218894542</v>
      </c>
      <c r="N1626">
        <f>+HLOOKUP(VLOOKUP($B1626,$Q$2:$R$42,2,0),costo_laboral!$E$2:$AZ$99,base_minorista!$A1626,0)</f>
        <v>10.6849130842158</v>
      </c>
      <c r="O1626">
        <f>+HLOOKUP(VLOOKUP($B1626,$Q$2:$R$42,2,0),Participacion2!$D$2:$AO$99,base_minorista!$A1626,0)</f>
        <v>1.41066992921726</v>
      </c>
    </row>
    <row r="1627" spans="1:15" ht="16.5" x14ac:dyDescent="0.3">
      <c r="A1627">
        <v>72</v>
      </c>
      <c r="B1627">
        <v>18</v>
      </c>
      <c r="C1627">
        <v>71</v>
      </c>
      <c r="D1627" s="3">
        <v>43039</v>
      </c>
      <c r="E1627" s="33">
        <v>17</v>
      </c>
      <c r="F1627">
        <v>1</v>
      </c>
      <c r="G1627">
        <f>+HLOOKUP(VLOOKUP($B1627,$Q$2:$R$42,2,0),costos_sf!$D$2:$AY$99,base_minorista!$A1627,0)</f>
        <v>113266624.692352</v>
      </c>
      <c r="H1627">
        <f>+HLOOKUP(VLOOKUP($B1627,$Q$2:$R$42,2,0),creditos_sf!$D$2:$AY$99,base_minorista!$A1627,0)</f>
        <v>410118295.10285801</v>
      </c>
      <c r="I1627">
        <f>+HLOOKUP(VLOOKUP($B1627,$Q$2:$R$42,2,0),creditos_sf!$D$103:$AY$200,base_minorista!$A1627,0)</f>
        <v>224548316.22911301</v>
      </c>
      <c r="J1627">
        <f>+HLOOKUP(VLOOKUP($B1627,$Q$2:$R$42,2,0),Costo_fondeo!$D$3:$AY$100,base_minorista!$A1627,0)</f>
        <v>4.6285040633105776</v>
      </c>
      <c r="K1627">
        <f>+HLOOKUP(VLOOKUP($B1627,$Q$2:$R$42,2,0),Costo_provisiones!$D$3:$AY$100,base_minorista!$A1627,0)</f>
        <v>1.8725319350444098</v>
      </c>
      <c r="L1627">
        <f>+HLOOKUP(VLOOKUP($B1627,$Q$2:$R$42,2,0),Morosidad_control!$D$4:$AY$101,base_minorista!$A1627,0)</f>
        <v>6.4710890986319303</v>
      </c>
      <c r="M1627">
        <f ca="1">+OFFSET(Capital_2!$D$2,base_minorista!A1627,0)</f>
        <v>3.6057998149039663</v>
      </c>
      <c r="N1627">
        <f>+HLOOKUP(VLOOKUP($B1627,$Q$2:$R$42,2,0),costo_laboral!$E$2:$AZ$99,base_minorista!$A1627,0)</f>
        <v>10.648385013815499</v>
      </c>
      <c r="O1627">
        <f>+HLOOKUP(VLOOKUP($B1627,$Q$2:$R$42,2,0),Participacion2!$D$2:$AO$99,base_minorista!$A1627,0)</f>
        <v>1.43340237408513</v>
      </c>
    </row>
    <row r="1628" spans="1:15" ht="16.5" x14ac:dyDescent="0.3">
      <c r="A1628">
        <v>73</v>
      </c>
      <c r="B1628">
        <v>18</v>
      </c>
      <c r="C1628">
        <v>72</v>
      </c>
      <c r="D1628" s="3">
        <v>43069</v>
      </c>
      <c r="E1628" s="33">
        <v>17</v>
      </c>
      <c r="F1628">
        <v>1</v>
      </c>
      <c r="G1628">
        <f>+HLOOKUP(VLOOKUP($B1628,$Q$2:$R$42,2,0),costos_sf!$D$2:$AY$99,base_minorista!$A1628,0)</f>
        <v>114981024.85859101</v>
      </c>
      <c r="H1628">
        <f>+HLOOKUP(VLOOKUP($B1628,$Q$2:$R$42,2,0),creditos_sf!$D$2:$AY$99,base_minorista!$A1628,0)</f>
        <v>418985165.54329902</v>
      </c>
      <c r="I1628">
        <f>+HLOOKUP(VLOOKUP($B1628,$Q$2:$R$42,2,0),creditos_sf!$D$103:$AY$200,base_minorista!$A1628,0)</f>
        <v>228333386.31548825</v>
      </c>
      <c r="J1628">
        <f>+HLOOKUP(VLOOKUP($B1628,$Q$2:$R$42,2,0),Costo_fondeo!$D$3:$AY$100,base_minorista!$A1628,0)</f>
        <v>4.6729588118346994</v>
      </c>
      <c r="K1628">
        <f>+HLOOKUP(VLOOKUP($B1628,$Q$2:$R$42,2,0),Costo_provisiones!$D$3:$AY$100,base_minorista!$A1628,0)</f>
        <v>1.8975154380472647</v>
      </c>
      <c r="L1628">
        <f>+HLOOKUP(VLOOKUP($B1628,$Q$2:$R$42,2,0),Morosidad_control!$D$4:$AY$101,base_minorista!$A1628,0)</f>
        <v>6.5557708058118598</v>
      </c>
      <c r="M1628">
        <f ca="1">+OFFSET(Capital_2!$D$2,base_minorista!A1628,0)</f>
        <v>3.6120620419568428</v>
      </c>
      <c r="N1628">
        <f>+HLOOKUP(VLOOKUP($B1628,$Q$2:$R$42,2,0),costo_laboral!$E$2:$AZ$99,base_minorista!$A1628,0)</f>
        <v>10.5580268563454</v>
      </c>
      <c r="O1628">
        <f>+HLOOKUP(VLOOKUP($B1628,$Q$2:$R$42,2,0),Participacion2!$D$2:$AO$99,base_minorista!$A1628,0)</f>
        <v>1.45491958571102</v>
      </c>
    </row>
    <row r="1629" spans="1:15" ht="16.5" x14ac:dyDescent="0.3">
      <c r="A1629">
        <v>74</v>
      </c>
      <c r="B1629">
        <v>18</v>
      </c>
      <c r="C1629">
        <v>73</v>
      </c>
      <c r="D1629" s="3">
        <v>43100</v>
      </c>
      <c r="E1629" s="33">
        <v>17</v>
      </c>
      <c r="F1629">
        <v>1</v>
      </c>
      <c r="G1629">
        <f>+HLOOKUP(VLOOKUP($B1629,$Q$2:$R$42,2,0),costos_sf!$D$2:$AY$99,base_minorista!$A1629,0)</f>
        <v>117226463.76666899</v>
      </c>
      <c r="H1629">
        <f>+HLOOKUP(VLOOKUP($B1629,$Q$2:$R$42,2,0),creditos_sf!$D$2:$AY$99,base_minorista!$A1629,0)</f>
        <v>425263825.55419898</v>
      </c>
      <c r="I1629">
        <f>+HLOOKUP(VLOOKUP($B1629,$Q$2:$R$42,2,0),creditos_sf!$D$103:$AY$200,base_minorista!$A1629,0)</f>
        <v>227042078.37580726</v>
      </c>
      <c r="J1629">
        <f>+HLOOKUP(VLOOKUP($B1629,$Q$2:$R$42,2,0),Costo_fondeo!$D$3:$AY$100,base_minorista!$A1629,0)</f>
        <v>4.7151972469035579</v>
      </c>
      <c r="K1629">
        <f>+HLOOKUP(VLOOKUP($B1629,$Q$2:$R$42,2,0),Costo_provisiones!$D$3:$AY$100,base_minorista!$A1629,0)</f>
        <v>2.0398188940139974</v>
      </c>
      <c r="L1629">
        <f>+HLOOKUP(VLOOKUP($B1629,$Q$2:$R$42,2,0),Morosidad_control!$D$4:$AY$101,base_minorista!$A1629,0)</f>
        <v>6.3476280517142296</v>
      </c>
      <c r="M1629">
        <f ca="1">+OFFSET(Capital_2!$D$2,base_minorista!A1629,0)</f>
        <v>3.5930762546706192</v>
      </c>
      <c r="N1629">
        <f>+HLOOKUP(VLOOKUP($B1629,$Q$2:$R$42,2,0),costo_laboral!$E$2:$AZ$99,base_minorista!$A1629,0)</f>
        <v>10.4612511062848</v>
      </c>
      <c r="O1629">
        <f>+HLOOKUP(VLOOKUP($B1629,$Q$2:$R$42,2,0),Participacion2!$D$2:$AO$99,base_minorista!$A1629,0)</f>
        <v>1.46228071059191</v>
      </c>
    </row>
    <row r="1630" spans="1:15" ht="16.5" x14ac:dyDescent="0.3">
      <c r="A1630">
        <v>75</v>
      </c>
      <c r="B1630">
        <v>18</v>
      </c>
      <c r="C1630">
        <v>74</v>
      </c>
      <c r="D1630" s="3">
        <v>43131</v>
      </c>
      <c r="E1630" s="33">
        <v>18</v>
      </c>
      <c r="F1630">
        <v>1</v>
      </c>
      <c r="G1630">
        <f>+HLOOKUP(VLOOKUP($B1630,$Q$2:$R$42,2,0),costos_sf!$D$2:$AY$99,base_minorista!$A1630,0)</f>
        <v>118310033.453649</v>
      </c>
      <c r="H1630">
        <f>+HLOOKUP(VLOOKUP($B1630,$Q$2:$R$42,2,0),creditos_sf!$D$2:$AY$99,base_minorista!$A1630,0)</f>
        <v>434359445.18404001</v>
      </c>
      <c r="I1630">
        <f>+HLOOKUP(VLOOKUP($B1630,$Q$2:$R$42,2,0),creditos_sf!$D$103:$AY$200,base_minorista!$A1630,0)</f>
        <v>225649280.63863343</v>
      </c>
      <c r="J1630">
        <f>+HLOOKUP(VLOOKUP($B1630,$Q$2:$R$42,2,0),Costo_fondeo!$D$3:$AY$100,base_minorista!$A1630,0)</f>
        <v>4.7440606770592337</v>
      </c>
      <c r="K1630">
        <f>+HLOOKUP(VLOOKUP($B1630,$Q$2:$R$42,2,0),Costo_provisiones!$D$3:$AY$100,base_minorista!$A1630,0)</f>
        <v>2.0363889577303294</v>
      </c>
      <c r="L1630">
        <f>+HLOOKUP(VLOOKUP($B1630,$Q$2:$R$42,2,0),Morosidad_control!$D$4:$AY$101,base_minorista!$A1630,0)</f>
        <v>6.2887528203966001</v>
      </c>
      <c r="M1630">
        <f ca="1">+OFFSET(Capital_2!$D$2,base_minorista!A1630,0)</f>
        <v>3.5815867697690567</v>
      </c>
      <c r="N1630">
        <f>+HLOOKUP(VLOOKUP($B1630,$Q$2:$R$42,2,0),costo_laboral!$E$2:$AZ$99,base_minorista!$A1630,0)</f>
        <v>10.464381767071799</v>
      </c>
      <c r="O1630">
        <f>+HLOOKUP(VLOOKUP($B1630,$Q$2:$R$42,2,0),Participacion2!$D$2:$AO$99,base_minorista!$A1630,0)</f>
        <v>1.49106204247204</v>
      </c>
    </row>
    <row r="1631" spans="1:15" ht="16.5" x14ac:dyDescent="0.3">
      <c r="A1631">
        <v>76</v>
      </c>
      <c r="B1631">
        <v>18</v>
      </c>
      <c r="C1631">
        <v>75</v>
      </c>
      <c r="D1631" s="3">
        <v>43159</v>
      </c>
      <c r="E1631" s="33">
        <v>18</v>
      </c>
      <c r="F1631">
        <v>1</v>
      </c>
      <c r="G1631">
        <f>+HLOOKUP(VLOOKUP($B1631,$Q$2:$R$42,2,0),costos_sf!$D$2:$AY$99,base_minorista!$A1631,0)</f>
        <v>119239096.399708</v>
      </c>
      <c r="H1631">
        <f>+HLOOKUP(VLOOKUP($B1631,$Q$2:$R$42,2,0),creditos_sf!$D$2:$AY$99,base_minorista!$A1631,0)</f>
        <v>440507031.67824501</v>
      </c>
      <c r="I1631">
        <f>+HLOOKUP(VLOOKUP($B1631,$Q$2:$R$42,2,0),creditos_sf!$D$103:$AY$200,base_minorista!$A1631,0)</f>
        <v>226398493.27881917</v>
      </c>
      <c r="J1631">
        <f>+HLOOKUP(VLOOKUP($B1631,$Q$2:$R$42,2,0),Costo_fondeo!$D$3:$AY$100,base_minorista!$A1631,0)</f>
        <v>4.7620544902446795</v>
      </c>
      <c r="K1631">
        <f>+HLOOKUP(VLOOKUP($B1631,$Q$2:$R$42,2,0),Costo_provisiones!$D$3:$AY$100,base_minorista!$A1631,0)</f>
        <v>2.0525286810802146</v>
      </c>
      <c r="L1631">
        <f>+HLOOKUP(VLOOKUP($B1631,$Q$2:$R$42,2,0),Morosidad_control!$D$4:$AY$101,base_minorista!$A1631,0)</f>
        <v>6.1653641398685899</v>
      </c>
      <c r="M1631">
        <f ca="1">+OFFSET(Capital_2!$D$2,base_minorista!A1631,0)</f>
        <v>3.5677590569055382</v>
      </c>
      <c r="N1631">
        <f>+HLOOKUP(VLOOKUP($B1631,$Q$2:$R$42,2,0),costo_laboral!$E$2:$AZ$99,base_minorista!$A1631,0)</f>
        <v>10.2507830988823</v>
      </c>
      <c r="O1631">
        <f>+HLOOKUP(VLOOKUP($B1631,$Q$2:$R$42,2,0),Participacion2!$D$2:$AO$99,base_minorista!$A1631,0)</f>
        <v>1.5124698267807299</v>
      </c>
    </row>
    <row r="1632" spans="1:15" ht="16.5" x14ac:dyDescent="0.3">
      <c r="A1632">
        <v>77</v>
      </c>
      <c r="B1632">
        <v>18</v>
      </c>
      <c r="C1632">
        <v>76</v>
      </c>
      <c r="D1632" s="3">
        <v>43190</v>
      </c>
      <c r="E1632" s="33">
        <v>18</v>
      </c>
      <c r="F1632">
        <v>1</v>
      </c>
      <c r="G1632">
        <f>+HLOOKUP(VLOOKUP($B1632,$Q$2:$R$42,2,0),costos_sf!$D$2:$AY$99,base_minorista!$A1632,0)</f>
        <v>120781582.39463499</v>
      </c>
      <c r="H1632">
        <f>+HLOOKUP(VLOOKUP($B1632,$Q$2:$R$42,2,0),creditos_sf!$D$2:$AY$99,base_minorista!$A1632,0)</f>
        <v>446353233.56549501</v>
      </c>
      <c r="I1632">
        <f>+HLOOKUP(VLOOKUP($B1632,$Q$2:$R$42,2,0),creditos_sf!$D$103:$AY$200,base_minorista!$A1632,0)</f>
        <v>229586957.80897975</v>
      </c>
      <c r="J1632">
        <f>+HLOOKUP(VLOOKUP($B1632,$Q$2:$R$42,2,0),Costo_fondeo!$D$3:$AY$100,base_minorista!$A1632,0)</f>
        <v>4.7917839456461389</v>
      </c>
      <c r="K1632">
        <f>+HLOOKUP(VLOOKUP($B1632,$Q$2:$R$42,2,0),Costo_provisiones!$D$3:$AY$100,base_minorista!$A1632,0)</f>
        <v>2.1749765402716488</v>
      </c>
      <c r="L1632">
        <f>+HLOOKUP(VLOOKUP($B1632,$Q$2:$R$42,2,0),Morosidad_control!$D$4:$AY$101,base_minorista!$A1632,0)</f>
        <v>6.1143865310739001</v>
      </c>
      <c r="M1632">
        <f ca="1">+OFFSET(Capital_2!$D$2,base_minorista!A1632,0)</f>
        <v>3.5535594036254383</v>
      </c>
      <c r="N1632">
        <f>+HLOOKUP(VLOOKUP($B1632,$Q$2:$R$42,2,0),costo_laboral!$E$2:$AZ$99,base_minorista!$A1632,0)</f>
        <v>10.151064740352799</v>
      </c>
      <c r="O1632">
        <f>+HLOOKUP(VLOOKUP($B1632,$Q$2:$R$42,2,0),Participacion2!$D$2:$AO$99,base_minorista!$A1632,0)</f>
        <v>1.5265998975141899</v>
      </c>
    </row>
    <row r="1633" spans="1:15" ht="16.5" x14ac:dyDescent="0.3">
      <c r="A1633">
        <v>78</v>
      </c>
      <c r="B1633">
        <v>18</v>
      </c>
      <c r="C1633">
        <v>77</v>
      </c>
      <c r="D1633" s="3">
        <v>43220</v>
      </c>
      <c r="E1633" s="33">
        <v>18</v>
      </c>
      <c r="F1633">
        <v>1</v>
      </c>
      <c r="G1633">
        <f>+HLOOKUP(VLOOKUP($B1633,$Q$2:$R$42,2,0),costos_sf!$D$2:$AY$99,base_minorista!$A1633,0)</f>
        <v>121975681.16309899</v>
      </c>
      <c r="H1633">
        <f>+HLOOKUP(VLOOKUP($B1633,$Q$2:$R$42,2,0),creditos_sf!$D$2:$AY$99,base_minorista!$A1633,0)</f>
        <v>452509951.73082602</v>
      </c>
      <c r="I1633">
        <f>+HLOOKUP(VLOOKUP($B1633,$Q$2:$R$42,2,0),creditos_sf!$D$103:$AY$200,base_minorista!$A1633,0)</f>
        <v>230387871.51937965</v>
      </c>
      <c r="J1633">
        <f>+HLOOKUP(VLOOKUP($B1633,$Q$2:$R$42,2,0),Costo_fondeo!$D$3:$AY$100,base_minorista!$A1633,0)</f>
        <v>4.8077635316125171</v>
      </c>
      <c r="K1633">
        <f>+HLOOKUP(VLOOKUP($B1633,$Q$2:$R$42,2,0),Costo_provisiones!$D$3:$AY$100,base_minorista!$A1633,0)</f>
        <v>2.1477903842568762</v>
      </c>
      <c r="L1633">
        <f>+HLOOKUP(VLOOKUP($B1633,$Q$2:$R$42,2,0),Morosidad_control!$D$4:$AY$101,base_minorista!$A1633,0)</f>
        <v>6.1012484657822696</v>
      </c>
      <c r="M1633">
        <f ca="1">+OFFSET(Capital_2!$D$2,base_minorista!A1633,0)</f>
        <v>3.5277001527594574</v>
      </c>
      <c r="N1633">
        <f>+HLOOKUP(VLOOKUP($B1633,$Q$2:$R$42,2,0),costo_laboral!$E$2:$AZ$99,base_minorista!$A1633,0)</f>
        <v>10.0800338413411</v>
      </c>
      <c r="O1633">
        <f>+HLOOKUP(VLOOKUP($B1633,$Q$2:$R$42,2,0),Participacion2!$D$2:$AO$99,base_minorista!$A1633,0)</f>
        <v>1.54003490026895</v>
      </c>
    </row>
    <row r="1634" spans="1:15" ht="16.5" x14ac:dyDescent="0.3">
      <c r="A1634">
        <v>79</v>
      </c>
      <c r="B1634">
        <v>18</v>
      </c>
      <c r="C1634">
        <v>78</v>
      </c>
      <c r="D1634" s="3">
        <v>43251</v>
      </c>
      <c r="E1634" s="33">
        <v>18</v>
      </c>
      <c r="F1634">
        <v>1</v>
      </c>
      <c r="G1634">
        <f>+HLOOKUP(VLOOKUP($B1634,$Q$2:$R$42,2,0),costos_sf!$D$2:$AY$99,base_minorista!$A1634,0)</f>
        <v>123626859.756558</v>
      </c>
      <c r="H1634">
        <f>+HLOOKUP(VLOOKUP($B1634,$Q$2:$R$42,2,0),creditos_sf!$D$2:$AY$99,base_minorista!$A1634,0)</f>
        <v>457235231.524032</v>
      </c>
      <c r="I1634">
        <f>+HLOOKUP(VLOOKUP($B1634,$Q$2:$R$42,2,0),creditos_sf!$D$103:$AY$200,base_minorista!$A1634,0)</f>
        <v>235194775.2679882</v>
      </c>
      <c r="J1634">
        <f>+HLOOKUP(VLOOKUP($B1634,$Q$2:$R$42,2,0),Costo_fondeo!$D$3:$AY$100,base_minorista!$A1634,0)</f>
        <v>4.8212335386791052</v>
      </c>
      <c r="K1634">
        <f>+HLOOKUP(VLOOKUP($B1634,$Q$2:$R$42,2,0),Costo_provisiones!$D$3:$AY$100,base_minorista!$A1634,0)</f>
        <v>2.2741030248518421</v>
      </c>
      <c r="L1634">
        <f>+HLOOKUP(VLOOKUP($B1634,$Q$2:$R$42,2,0),Morosidad_control!$D$4:$AY$101,base_minorista!$A1634,0)</f>
        <v>6.0288653391378704</v>
      </c>
      <c r="M1634">
        <f ca="1">+OFFSET(Capital_2!$D$2,base_minorista!A1634,0)</f>
        <v>3.5069368282381337</v>
      </c>
      <c r="N1634">
        <f>+HLOOKUP(VLOOKUP($B1634,$Q$2:$R$42,2,0),costo_laboral!$E$2:$AZ$99,base_minorista!$A1634,0)</f>
        <v>9.9780909665549107</v>
      </c>
      <c r="O1634">
        <f>+HLOOKUP(VLOOKUP($B1634,$Q$2:$R$42,2,0),Participacion2!$D$2:$AO$99,base_minorista!$A1634,0)</f>
        <v>1.54913740496463</v>
      </c>
    </row>
    <row r="1635" spans="1:15" ht="16.5" x14ac:dyDescent="0.3">
      <c r="A1635">
        <v>80</v>
      </c>
      <c r="B1635">
        <v>18</v>
      </c>
      <c r="C1635">
        <v>79</v>
      </c>
      <c r="D1635" s="3">
        <v>43281</v>
      </c>
      <c r="E1635" s="33">
        <v>18</v>
      </c>
      <c r="F1635">
        <v>1</v>
      </c>
      <c r="G1635">
        <f>+HLOOKUP(VLOOKUP($B1635,$Q$2:$R$42,2,0),costos_sf!$D$2:$AY$99,base_minorista!$A1635,0)</f>
        <v>124713524.81841899</v>
      </c>
      <c r="H1635">
        <f>+HLOOKUP(VLOOKUP($B1635,$Q$2:$R$42,2,0),creditos_sf!$D$2:$AY$99,base_minorista!$A1635,0)</f>
        <v>455375213.38638502</v>
      </c>
      <c r="I1635">
        <f>+HLOOKUP(VLOOKUP($B1635,$Q$2:$R$42,2,0),creditos_sf!$D$103:$AY$200,base_minorista!$A1635,0)</f>
        <v>233855151.77224651</v>
      </c>
      <c r="J1635">
        <f>+HLOOKUP(VLOOKUP($B1635,$Q$2:$R$42,2,0),Costo_fondeo!$D$3:$AY$100,base_minorista!$A1635,0)</f>
        <v>4.824459738251881</v>
      </c>
      <c r="K1635">
        <f>+HLOOKUP(VLOOKUP($B1635,$Q$2:$R$42,2,0),Costo_provisiones!$D$3:$AY$100,base_minorista!$A1635,0)</f>
        <v>2.3404857327416084</v>
      </c>
      <c r="L1635">
        <f>+HLOOKUP(VLOOKUP($B1635,$Q$2:$R$42,2,0),Morosidad_control!$D$4:$AY$101,base_minorista!$A1635,0)</f>
        <v>5.67050205510031</v>
      </c>
      <c r="M1635">
        <f ca="1">+OFFSET(Capital_2!$D$2,base_minorista!A1635,0)</f>
        <v>3.4861804073665166</v>
      </c>
      <c r="N1635">
        <f>+HLOOKUP(VLOOKUP($B1635,$Q$2:$R$42,2,0),costo_laboral!$E$2:$AZ$99,base_minorista!$A1635,0)</f>
        <v>9.9745191701004501</v>
      </c>
      <c r="O1635">
        <f>+HLOOKUP(VLOOKUP($B1635,$Q$2:$R$42,2,0),Participacion2!$D$2:$AO$99,base_minorista!$A1635,0)</f>
        <v>1.54448565830664</v>
      </c>
    </row>
    <row r="1636" spans="1:15" ht="16.5" x14ac:dyDescent="0.3">
      <c r="A1636">
        <v>81</v>
      </c>
      <c r="B1636">
        <v>18</v>
      </c>
      <c r="C1636">
        <v>80</v>
      </c>
      <c r="D1636" s="3">
        <v>43312</v>
      </c>
      <c r="E1636" s="33">
        <v>18</v>
      </c>
      <c r="F1636">
        <v>1</v>
      </c>
      <c r="G1636">
        <f>+HLOOKUP(VLOOKUP($B1636,$Q$2:$R$42,2,0),costos_sf!$D$2:$AY$99,base_minorista!$A1636,0)</f>
        <v>126441216.200849</v>
      </c>
      <c r="H1636">
        <f>+HLOOKUP(VLOOKUP($B1636,$Q$2:$R$42,2,0),creditos_sf!$D$2:$AY$99,base_minorista!$A1636,0)</f>
        <v>464009140.51980001</v>
      </c>
      <c r="I1636">
        <f>+HLOOKUP(VLOOKUP($B1636,$Q$2:$R$42,2,0),creditos_sf!$D$103:$AY$200,base_minorista!$A1636,0)</f>
        <v>234927625.86877555</v>
      </c>
      <c r="J1636">
        <f>+HLOOKUP(VLOOKUP($B1636,$Q$2:$R$42,2,0),Costo_fondeo!$D$3:$AY$100,base_minorista!$A1636,0)</f>
        <v>4.8272402912471604</v>
      </c>
      <c r="K1636">
        <f>+HLOOKUP(VLOOKUP($B1636,$Q$2:$R$42,2,0),Costo_provisiones!$D$3:$AY$100,base_minorista!$A1636,0)</f>
        <v>2.4787375933399178</v>
      </c>
      <c r="L1636">
        <f>+HLOOKUP(VLOOKUP($B1636,$Q$2:$R$42,2,0),Morosidad_control!$D$4:$AY$101,base_minorista!$A1636,0)</f>
        <v>5.6273761779205396</v>
      </c>
      <c r="M1636">
        <f ca="1">+OFFSET(Capital_2!$D$2,base_minorista!A1636,0)</f>
        <v>3.4635993253239059</v>
      </c>
      <c r="N1636">
        <f>+HLOOKUP(VLOOKUP($B1636,$Q$2:$R$42,2,0),costo_laboral!$E$2:$AZ$99,base_minorista!$A1636,0)</f>
        <v>9.8575797643373608</v>
      </c>
      <c r="O1636">
        <f>+HLOOKUP(VLOOKUP($B1636,$Q$2:$R$42,2,0),Participacion2!$D$2:$AO$99,base_minorista!$A1636,0)</f>
        <v>1.5719692951151301</v>
      </c>
    </row>
    <row r="1637" spans="1:15" ht="16.5" x14ac:dyDescent="0.3">
      <c r="A1637">
        <v>82</v>
      </c>
      <c r="B1637">
        <v>18</v>
      </c>
      <c r="C1637">
        <v>81</v>
      </c>
      <c r="D1637" s="3">
        <v>43343</v>
      </c>
      <c r="E1637" s="33">
        <v>18</v>
      </c>
      <c r="F1637">
        <v>1</v>
      </c>
      <c r="G1637">
        <f>+HLOOKUP(VLOOKUP($B1637,$Q$2:$R$42,2,0),costos_sf!$D$2:$AY$99,base_minorista!$A1637,0)</f>
        <v>127720064.446053</v>
      </c>
      <c r="H1637">
        <f>+HLOOKUP(VLOOKUP($B1637,$Q$2:$R$42,2,0),creditos_sf!$D$2:$AY$99,base_minorista!$A1637,0)</f>
        <v>471016498.16592401</v>
      </c>
      <c r="I1637">
        <f>+HLOOKUP(VLOOKUP($B1637,$Q$2:$R$42,2,0),creditos_sf!$D$103:$AY$200,base_minorista!$A1637,0)</f>
        <v>238574608.0243479</v>
      </c>
      <c r="J1637">
        <f>+HLOOKUP(VLOOKUP($B1637,$Q$2:$R$42,2,0),Costo_fondeo!$D$3:$AY$100,base_minorista!$A1637,0)</f>
        <v>4.8292984320328438</v>
      </c>
      <c r="K1637">
        <f>+HLOOKUP(VLOOKUP($B1637,$Q$2:$R$42,2,0),Costo_provisiones!$D$3:$AY$100,base_minorista!$A1637,0)</f>
        <v>2.5317167121282793</v>
      </c>
      <c r="L1637">
        <f>+HLOOKUP(VLOOKUP($B1637,$Q$2:$R$42,2,0),Morosidad_control!$D$4:$AY$101,base_minorista!$A1637,0)</f>
        <v>5.6528978400347496</v>
      </c>
      <c r="M1637">
        <f ca="1">+OFFSET(Capital_2!$D$2,base_minorista!A1637,0)</f>
        <v>3.442349118867654</v>
      </c>
      <c r="N1637">
        <f>+HLOOKUP(VLOOKUP($B1637,$Q$2:$R$42,2,0),costo_laboral!$E$2:$AZ$99,base_minorista!$A1637,0)</f>
        <v>9.7563426644018705</v>
      </c>
      <c r="O1637">
        <f>+HLOOKUP(VLOOKUP($B1637,$Q$2:$R$42,2,0),Participacion2!$D$2:$AO$99,base_minorista!$A1637,0)</f>
        <v>1.58836276902187</v>
      </c>
    </row>
    <row r="1638" spans="1:15" ht="16.5" x14ac:dyDescent="0.3">
      <c r="A1638">
        <v>83</v>
      </c>
      <c r="B1638">
        <v>18</v>
      </c>
      <c r="C1638">
        <v>82</v>
      </c>
      <c r="D1638" s="3">
        <v>43373</v>
      </c>
      <c r="E1638" s="33">
        <v>18</v>
      </c>
      <c r="F1638">
        <v>1</v>
      </c>
      <c r="G1638">
        <f>+HLOOKUP(VLOOKUP($B1638,$Q$2:$R$42,2,0),costos_sf!$D$2:$AY$99,base_minorista!$A1638,0)</f>
        <v>129092238.073787</v>
      </c>
      <c r="H1638">
        <f>+HLOOKUP(VLOOKUP($B1638,$Q$2:$R$42,2,0),creditos_sf!$D$2:$AY$99,base_minorista!$A1638,0)</f>
        <v>474440696.30921501</v>
      </c>
      <c r="I1638">
        <f>+HLOOKUP(VLOOKUP($B1638,$Q$2:$R$42,2,0),creditos_sf!$D$103:$AY$200,base_minorista!$A1638,0)</f>
        <v>238727871.56098735</v>
      </c>
      <c r="J1638">
        <f>+HLOOKUP(VLOOKUP($B1638,$Q$2:$R$42,2,0),Costo_fondeo!$D$3:$AY$100,base_minorista!$A1638,0)</f>
        <v>4.8185695112607565</v>
      </c>
      <c r="K1638">
        <f>+HLOOKUP(VLOOKUP($B1638,$Q$2:$R$42,2,0),Costo_provisiones!$D$3:$AY$100,base_minorista!$A1638,0)</f>
        <v>2.6532466557884145</v>
      </c>
      <c r="L1638">
        <f>+HLOOKUP(VLOOKUP($B1638,$Q$2:$R$42,2,0),Morosidad_control!$D$4:$AY$101,base_minorista!$A1638,0)</f>
        <v>5.4808871118900901</v>
      </c>
      <c r="M1638">
        <f ca="1">+OFFSET(Capital_2!$D$2,base_minorista!A1638,0)</f>
        <v>3.430093895939399</v>
      </c>
      <c r="N1638">
        <f>+HLOOKUP(VLOOKUP($B1638,$Q$2:$R$42,2,0),costo_laboral!$E$2:$AZ$99,base_minorista!$A1638,0)</f>
        <v>9.6795855059529003</v>
      </c>
      <c r="O1638">
        <f>+HLOOKUP(VLOOKUP($B1638,$Q$2:$R$42,2,0),Participacion2!$D$2:$AO$99,base_minorista!$A1638,0)</f>
        <v>1.6053445096249599</v>
      </c>
    </row>
    <row r="1639" spans="1:15" ht="16.5" x14ac:dyDescent="0.3">
      <c r="A1639">
        <v>84</v>
      </c>
      <c r="B1639">
        <v>18</v>
      </c>
      <c r="C1639">
        <v>83</v>
      </c>
      <c r="D1639" s="3">
        <v>43404</v>
      </c>
      <c r="E1639" s="33">
        <v>18</v>
      </c>
      <c r="F1639">
        <v>1</v>
      </c>
      <c r="G1639">
        <f>+HLOOKUP(VLOOKUP($B1639,$Q$2:$R$42,2,0),costos_sf!$D$2:$AY$99,base_minorista!$A1639,0)</f>
        <v>129464649.508688</v>
      </c>
      <c r="H1639">
        <f>+HLOOKUP(VLOOKUP($B1639,$Q$2:$R$42,2,0),creditos_sf!$D$2:$AY$99,base_minorista!$A1639,0)</f>
        <v>478463598.90890801</v>
      </c>
      <c r="I1639">
        <f>+HLOOKUP(VLOOKUP($B1639,$Q$2:$R$42,2,0),creditos_sf!$D$103:$AY$200,base_minorista!$A1639,0)</f>
        <v>240475390.10076788</v>
      </c>
      <c r="J1639">
        <f>+HLOOKUP(VLOOKUP($B1639,$Q$2:$R$42,2,0),Costo_fondeo!$D$3:$AY$100,base_minorista!$A1639,0)</f>
        <v>4.8024226498151945</v>
      </c>
      <c r="K1639">
        <f>+HLOOKUP(VLOOKUP($B1639,$Q$2:$R$42,2,0),Costo_provisiones!$D$3:$AY$100,base_minorista!$A1639,0)</f>
        <v>2.6608269345937532</v>
      </c>
      <c r="L1639">
        <f>+HLOOKUP(VLOOKUP($B1639,$Q$2:$R$42,2,0),Morosidad_control!$D$4:$AY$101,base_minorista!$A1639,0)</f>
        <v>5.6399739195990897</v>
      </c>
      <c r="M1639">
        <f ca="1">+OFFSET(Capital_2!$D$2,base_minorista!A1639,0)</f>
        <v>3.4233579602032216</v>
      </c>
      <c r="N1639">
        <f>+HLOOKUP(VLOOKUP($B1639,$Q$2:$R$42,2,0),costo_laboral!$E$2:$AZ$99,base_minorista!$A1639,0)</f>
        <v>9.5967565789261098</v>
      </c>
      <c r="O1639">
        <f>+HLOOKUP(VLOOKUP($B1639,$Q$2:$R$42,2,0),Participacion2!$D$2:$AO$99,base_minorista!$A1639,0)</f>
        <v>1.61574536935797</v>
      </c>
    </row>
    <row r="1640" spans="1:15" ht="16.5" x14ac:dyDescent="0.3">
      <c r="A1640">
        <v>85</v>
      </c>
      <c r="B1640">
        <v>18</v>
      </c>
      <c r="C1640">
        <v>84</v>
      </c>
      <c r="D1640" s="3">
        <v>43434</v>
      </c>
      <c r="E1640" s="33">
        <v>18</v>
      </c>
      <c r="F1640">
        <v>1</v>
      </c>
      <c r="G1640">
        <f>+HLOOKUP(VLOOKUP($B1640,$Q$2:$R$42,2,0),costos_sf!$D$2:$AY$99,base_minorista!$A1640,0)</f>
        <v>130121658.538792</v>
      </c>
      <c r="H1640">
        <f>+HLOOKUP(VLOOKUP($B1640,$Q$2:$R$42,2,0),creditos_sf!$D$2:$AY$99,base_minorista!$A1640,0)</f>
        <v>482211916.61526603</v>
      </c>
      <c r="I1640">
        <f>+HLOOKUP(VLOOKUP($B1640,$Q$2:$R$42,2,0),creditos_sf!$D$103:$AY$200,base_minorista!$A1640,0)</f>
        <v>245065722.66496694</v>
      </c>
      <c r="J1640">
        <f>+HLOOKUP(VLOOKUP($B1640,$Q$2:$R$42,2,0),Costo_fondeo!$D$3:$AY$100,base_minorista!$A1640,0)</f>
        <v>4.7822662442258199</v>
      </c>
      <c r="K1640">
        <f>+HLOOKUP(VLOOKUP($B1640,$Q$2:$R$42,2,0),Costo_provisiones!$D$3:$AY$100,base_minorista!$A1640,0)</f>
        <v>2.6529164758883095</v>
      </c>
      <c r="L1640">
        <f>+HLOOKUP(VLOOKUP($B1640,$Q$2:$R$42,2,0),Morosidad_control!$D$4:$AY$101,base_minorista!$A1640,0)</f>
        <v>5.7383325798811899</v>
      </c>
      <c r="M1640">
        <f ca="1">+OFFSET(Capital_2!$D$2,base_minorista!A1640,0)</f>
        <v>3.4154915843908498</v>
      </c>
      <c r="N1640">
        <f>+HLOOKUP(VLOOKUP($B1640,$Q$2:$R$42,2,0),costo_laboral!$E$2:$AZ$99,base_minorista!$A1640,0)</f>
        <v>9.5643267323235399</v>
      </c>
      <c r="O1640">
        <f>+HLOOKUP(VLOOKUP($B1640,$Q$2:$R$42,2,0),Participacion2!$D$2:$AO$99,base_minorista!$A1640,0)</f>
        <v>1.62280637441539</v>
      </c>
    </row>
    <row r="1641" spans="1:15" ht="16.5" x14ac:dyDescent="0.3">
      <c r="A1641">
        <v>86</v>
      </c>
      <c r="B1641">
        <v>18</v>
      </c>
      <c r="C1641">
        <v>85</v>
      </c>
      <c r="D1641" s="3">
        <v>43465</v>
      </c>
      <c r="E1641" s="33">
        <v>18</v>
      </c>
      <c r="F1641">
        <v>1</v>
      </c>
      <c r="G1641">
        <f>+HLOOKUP(VLOOKUP($B1641,$Q$2:$R$42,2,0),costos_sf!$D$2:$AY$99,base_minorista!$A1641,0)</f>
        <v>130819481.605334</v>
      </c>
      <c r="H1641">
        <f>+HLOOKUP(VLOOKUP($B1641,$Q$2:$R$42,2,0),creditos_sf!$D$2:$AY$99,base_minorista!$A1641,0)</f>
        <v>482855370.11911303</v>
      </c>
      <c r="I1641">
        <f>+HLOOKUP(VLOOKUP($B1641,$Q$2:$R$42,2,0),creditos_sf!$D$103:$AY$200,base_minorista!$A1641,0)</f>
        <v>244816151.6081405</v>
      </c>
      <c r="J1641">
        <f>+HLOOKUP(VLOOKUP($B1641,$Q$2:$R$42,2,0),Costo_fondeo!$D$3:$AY$100,base_minorista!$A1641,0)</f>
        <v>4.7650368662820926</v>
      </c>
      <c r="K1641">
        <f>+HLOOKUP(VLOOKUP($B1641,$Q$2:$R$42,2,0),Costo_provisiones!$D$3:$AY$100,base_minorista!$A1641,0)</f>
        <v>2.7505806221622486</v>
      </c>
      <c r="L1641">
        <f>+HLOOKUP(VLOOKUP($B1641,$Q$2:$R$42,2,0),Morosidad_control!$D$4:$AY$101,base_minorista!$A1641,0)</f>
        <v>5.7534691257799899</v>
      </c>
      <c r="M1641">
        <f ca="1">+OFFSET(Capital_2!$D$2,base_minorista!A1641,0)</f>
        <v>3.4351377010367652</v>
      </c>
      <c r="N1641">
        <f>+HLOOKUP(VLOOKUP($B1641,$Q$2:$R$42,2,0),costo_laboral!$E$2:$AZ$99,base_minorista!$A1641,0)</f>
        <v>9.5850561605729805</v>
      </c>
      <c r="O1641">
        <f>+HLOOKUP(VLOOKUP($B1641,$Q$2:$R$42,2,0),Participacion2!$D$2:$AO$99,base_minorista!$A1641,0)</f>
        <v>1.6221573948031101</v>
      </c>
    </row>
    <row r="1642" spans="1:15" ht="16.5" x14ac:dyDescent="0.3">
      <c r="A1642">
        <v>87</v>
      </c>
      <c r="B1642">
        <v>18</v>
      </c>
      <c r="C1642">
        <v>86</v>
      </c>
      <c r="D1642" s="3">
        <v>43496</v>
      </c>
      <c r="E1642" s="33">
        <v>19</v>
      </c>
      <c r="F1642">
        <v>1</v>
      </c>
      <c r="G1642">
        <f>+HLOOKUP(VLOOKUP($B1642,$Q$2:$R$42,2,0),costos_sf!$D$2:$AY$99,base_minorista!$A1642,0)</f>
        <v>132129060.50149401</v>
      </c>
      <c r="H1642">
        <f>+HLOOKUP(VLOOKUP($B1642,$Q$2:$R$42,2,0),creditos_sf!$D$2:$AY$99,base_minorista!$A1642,0)</f>
        <v>484505778.51660901</v>
      </c>
      <c r="I1642">
        <f>+HLOOKUP(VLOOKUP($B1642,$Q$2:$R$42,2,0),creditos_sf!$D$103:$AY$200,base_minorista!$A1642,0)</f>
        <v>255999253.34270662</v>
      </c>
      <c r="J1642">
        <f>+HLOOKUP(VLOOKUP($B1642,$Q$2:$R$42,2,0),Costo_fondeo!$D$3:$AY$100,base_minorista!$A1642,0)</f>
        <v>4.7469583596622176</v>
      </c>
      <c r="K1642">
        <f>+HLOOKUP(VLOOKUP($B1642,$Q$2:$R$42,2,0),Costo_provisiones!$D$3:$AY$100,base_minorista!$A1642,0)</f>
        <v>2.7859790055795726</v>
      </c>
      <c r="L1642">
        <f>+HLOOKUP(VLOOKUP($B1642,$Q$2:$R$42,2,0),Morosidad_control!$D$4:$AY$101,base_minorista!$A1642,0)</f>
        <v>5.7218550470619798</v>
      </c>
      <c r="M1642">
        <f ca="1">+OFFSET(Capital_2!$D$2,base_minorista!A1642,0)</f>
        <v>3.144198069372997</v>
      </c>
      <c r="N1642">
        <f>+HLOOKUP(VLOOKUP($B1642,$Q$2:$R$42,2,0),costo_laboral!$E$2:$AZ$99,base_minorista!$A1642,0)</f>
        <v>9.5458127262367203</v>
      </c>
      <c r="O1642">
        <f>+HLOOKUP(VLOOKUP($B1642,$Q$2:$R$42,2,0),Participacion2!$D$2:$AO$99,base_minorista!$A1642,0)</f>
        <v>1.62645083166858</v>
      </c>
    </row>
    <row r="1643" spans="1:15" ht="16.5" x14ac:dyDescent="0.3">
      <c r="A1643">
        <v>88</v>
      </c>
      <c r="B1643">
        <v>18</v>
      </c>
      <c r="C1643">
        <v>87</v>
      </c>
      <c r="D1643" s="3">
        <v>43524</v>
      </c>
      <c r="E1643" s="33">
        <v>19</v>
      </c>
      <c r="F1643">
        <v>1</v>
      </c>
      <c r="G1643">
        <f>+HLOOKUP(VLOOKUP($B1643,$Q$2:$R$42,2,0),costos_sf!$D$2:$AY$99,base_minorista!$A1643,0)</f>
        <v>134027203.16097699</v>
      </c>
      <c r="H1643">
        <f>+HLOOKUP(VLOOKUP($B1643,$Q$2:$R$42,2,0),creditos_sf!$D$2:$AY$99,base_minorista!$A1643,0)</f>
        <v>490118496.60064197</v>
      </c>
      <c r="I1643">
        <f>+HLOOKUP(VLOOKUP($B1643,$Q$2:$R$42,2,0),creditos_sf!$D$103:$AY$200,base_minorista!$A1643,0)</f>
        <v>259439904.44597635</v>
      </c>
      <c r="J1643">
        <f>+HLOOKUP(VLOOKUP($B1643,$Q$2:$R$42,2,0),Costo_fondeo!$D$3:$AY$100,base_minorista!$A1643,0)</f>
        <v>4.7222613112997029</v>
      </c>
      <c r="K1643">
        <f>+HLOOKUP(VLOOKUP($B1643,$Q$2:$R$42,2,0),Costo_provisiones!$D$3:$AY$100,base_minorista!$A1643,0)</f>
        <v>2.7733165638556985</v>
      </c>
      <c r="L1643">
        <f>+HLOOKUP(VLOOKUP($B1643,$Q$2:$R$42,2,0),Morosidad_control!$D$4:$AY$101,base_minorista!$A1643,0)</f>
        <v>5.7398005531641898</v>
      </c>
      <c r="M1643">
        <f ca="1">+OFFSET(Capital_2!$D$2,base_minorista!A1643,0)</f>
        <v>3.1750048296191844</v>
      </c>
      <c r="N1643">
        <f>+HLOOKUP(VLOOKUP($B1643,$Q$2:$R$42,2,0),costo_laboral!$E$2:$AZ$99,base_minorista!$A1643,0)</f>
        <v>9.5189005234631203</v>
      </c>
      <c r="O1643">
        <f>+HLOOKUP(VLOOKUP($B1643,$Q$2:$R$42,2,0),Participacion2!$D$2:$AO$99,base_minorista!$A1643,0)</f>
        <v>1.63135079450626</v>
      </c>
    </row>
    <row r="1644" spans="1:15" ht="16.5" x14ac:dyDescent="0.3">
      <c r="A1644">
        <v>89</v>
      </c>
      <c r="B1644">
        <v>18</v>
      </c>
      <c r="C1644">
        <v>88</v>
      </c>
      <c r="D1644" s="3">
        <v>43555</v>
      </c>
      <c r="E1644" s="33">
        <v>19</v>
      </c>
      <c r="F1644">
        <v>1</v>
      </c>
      <c r="G1644">
        <f>+HLOOKUP(VLOOKUP($B1644,$Q$2:$R$42,2,0),costos_sf!$D$2:$AY$99,base_minorista!$A1644,0)</f>
        <v>133942003.87044099</v>
      </c>
      <c r="H1644">
        <f>+HLOOKUP(VLOOKUP($B1644,$Q$2:$R$42,2,0),creditos_sf!$D$2:$AY$99,base_minorista!$A1644,0)</f>
        <v>495898193.24419701</v>
      </c>
      <c r="I1644">
        <f>+HLOOKUP(VLOOKUP($B1644,$Q$2:$R$42,2,0),creditos_sf!$D$103:$AY$200,base_minorista!$A1644,0)</f>
        <v>266244966.81469247</v>
      </c>
      <c r="J1644">
        <f>+HLOOKUP(VLOOKUP($B1644,$Q$2:$R$42,2,0),Costo_fondeo!$D$3:$AY$100,base_minorista!$A1644,0)</f>
        <v>4.6987009254256202</v>
      </c>
      <c r="K1644">
        <f>+HLOOKUP(VLOOKUP($B1644,$Q$2:$R$42,2,0),Costo_provisiones!$D$3:$AY$100,base_minorista!$A1644,0)</f>
        <v>2.7748044476518721</v>
      </c>
      <c r="L1644">
        <f>+HLOOKUP(VLOOKUP($B1644,$Q$2:$R$42,2,0),Morosidad_control!$D$4:$AY$101,base_minorista!$A1644,0)</f>
        <v>5.52629760814275</v>
      </c>
      <c r="M1644">
        <f ca="1">+OFFSET(Capital_2!$D$2,base_minorista!A1644,0)</f>
        <v>3.2070490236396596</v>
      </c>
      <c r="N1644">
        <f>+HLOOKUP(VLOOKUP($B1644,$Q$2:$R$42,2,0),costo_laboral!$E$2:$AZ$99,base_minorista!$A1644,0)</f>
        <v>9.4271770783334503</v>
      </c>
      <c r="O1644">
        <f>+HLOOKUP(VLOOKUP($B1644,$Q$2:$R$42,2,0),Participacion2!$D$2:$AO$99,base_minorista!$A1644,0)</f>
        <v>1.63883427916548</v>
      </c>
    </row>
    <row r="1645" spans="1:15" ht="16.5" x14ac:dyDescent="0.3">
      <c r="A1645">
        <v>90</v>
      </c>
      <c r="B1645">
        <v>18</v>
      </c>
      <c r="C1645">
        <v>89</v>
      </c>
      <c r="D1645" s="3">
        <v>43585</v>
      </c>
      <c r="E1645" s="33">
        <v>19</v>
      </c>
      <c r="F1645">
        <v>1</v>
      </c>
      <c r="G1645">
        <f>+HLOOKUP(VLOOKUP($B1645,$Q$2:$R$42,2,0),costos_sf!$D$2:$AY$99,base_minorista!$A1645,0)</f>
        <v>134896806.209472</v>
      </c>
      <c r="H1645">
        <f>+HLOOKUP(VLOOKUP($B1645,$Q$2:$R$42,2,0),creditos_sf!$D$2:$AY$99,base_minorista!$A1645,0)</f>
        <v>497398568.15918696</v>
      </c>
      <c r="I1645">
        <f>+HLOOKUP(VLOOKUP($B1645,$Q$2:$R$42,2,0),creditos_sf!$D$103:$AY$200,base_minorista!$A1645,0)</f>
        <v>269545247.6953451</v>
      </c>
      <c r="J1645">
        <f>+HLOOKUP(VLOOKUP($B1645,$Q$2:$R$42,2,0),Costo_fondeo!$D$3:$AY$100,base_minorista!$A1645,0)</f>
        <v>4.6732170795295165</v>
      </c>
      <c r="K1645">
        <f>+HLOOKUP(VLOOKUP($B1645,$Q$2:$R$42,2,0),Costo_provisiones!$D$3:$AY$100,base_minorista!$A1645,0)</f>
        <v>2.8049436561628904</v>
      </c>
      <c r="L1645">
        <f>+HLOOKUP(VLOOKUP($B1645,$Q$2:$R$42,2,0),Morosidad_control!$D$4:$AY$101,base_minorista!$A1645,0)</f>
        <v>5.5675182785838304</v>
      </c>
      <c r="M1645">
        <f ca="1">+OFFSET(Capital_2!$D$2,base_minorista!A1645,0)</f>
        <v>3.2607827391957867</v>
      </c>
      <c r="N1645">
        <f>+HLOOKUP(VLOOKUP($B1645,$Q$2:$R$42,2,0),costo_laboral!$E$2:$AZ$99,base_minorista!$A1645,0)</f>
        <v>9.4054573194975504</v>
      </c>
      <c r="O1645">
        <f>+HLOOKUP(VLOOKUP($B1645,$Q$2:$R$42,2,0),Participacion2!$D$2:$AO$99,base_minorista!$A1645,0)</f>
        <v>1.6449423816533599</v>
      </c>
    </row>
    <row r="1646" spans="1:15" ht="16.5" x14ac:dyDescent="0.3">
      <c r="A1646">
        <v>91</v>
      </c>
      <c r="B1646">
        <v>18</v>
      </c>
      <c r="C1646">
        <v>90</v>
      </c>
      <c r="D1646" s="3">
        <v>43616</v>
      </c>
      <c r="E1646" s="33">
        <v>19</v>
      </c>
      <c r="F1646">
        <v>1</v>
      </c>
      <c r="G1646">
        <f>+HLOOKUP(VLOOKUP($B1646,$Q$2:$R$42,2,0),costos_sf!$D$2:$AY$99,base_minorista!$A1646,0)</f>
        <v>135727696.55859298</v>
      </c>
      <c r="H1646">
        <f>+HLOOKUP(VLOOKUP($B1646,$Q$2:$R$42,2,0),creditos_sf!$D$2:$AY$99,base_minorista!$A1646,0)</f>
        <v>502744369.96035498</v>
      </c>
      <c r="I1646">
        <f>+HLOOKUP(VLOOKUP($B1646,$Q$2:$R$42,2,0),creditos_sf!$D$103:$AY$200,base_minorista!$A1646,0)</f>
        <v>276113239.60014212</v>
      </c>
      <c r="J1646">
        <f>+HLOOKUP(VLOOKUP($B1646,$Q$2:$R$42,2,0),Costo_fondeo!$D$3:$AY$100,base_minorista!$A1646,0)</f>
        <v>4.6499335916121867</v>
      </c>
      <c r="K1646">
        <f>+HLOOKUP(VLOOKUP($B1646,$Q$2:$R$42,2,0),Costo_provisiones!$D$3:$AY$100,base_minorista!$A1646,0)</f>
        <v>2.8223101267542892</v>
      </c>
      <c r="L1646">
        <f>+HLOOKUP(VLOOKUP($B1646,$Q$2:$R$42,2,0),Morosidad_control!$D$4:$AY$101,base_minorista!$A1646,0)</f>
        <v>5.5390704344147403</v>
      </c>
      <c r="M1646">
        <f ca="1">+OFFSET(Capital_2!$D$2,base_minorista!A1646,0)</f>
        <v>3.2822741119614118</v>
      </c>
      <c r="N1646">
        <f>+HLOOKUP(VLOOKUP($B1646,$Q$2:$R$42,2,0),costo_laboral!$E$2:$AZ$99,base_minorista!$A1646,0)</f>
        <v>9.3624479162497796</v>
      </c>
      <c r="O1646">
        <f>+HLOOKUP(VLOOKUP($B1646,$Q$2:$R$42,2,0),Participacion2!$D$2:$AO$99,base_minorista!$A1646,0)</f>
        <v>1.6562669651159101</v>
      </c>
    </row>
    <row r="1647" spans="1:15" ht="16.5" x14ac:dyDescent="0.3">
      <c r="A1647">
        <v>92</v>
      </c>
      <c r="B1647">
        <v>18</v>
      </c>
      <c r="C1647">
        <v>91</v>
      </c>
      <c r="D1647" s="3">
        <v>43646</v>
      </c>
      <c r="E1647" s="33">
        <v>19</v>
      </c>
      <c r="F1647">
        <v>1</v>
      </c>
      <c r="G1647">
        <f>+HLOOKUP(VLOOKUP($B1647,$Q$2:$R$42,2,0),costos_sf!$D$2:$AY$99,base_minorista!$A1647,0)</f>
        <v>137257274.75817499</v>
      </c>
      <c r="H1647">
        <f>+HLOOKUP(VLOOKUP($B1647,$Q$2:$R$42,2,0),creditos_sf!$D$2:$AY$99,base_minorista!$A1647,0)</f>
        <v>506177218.50554097</v>
      </c>
      <c r="I1647">
        <f>+HLOOKUP(VLOOKUP($B1647,$Q$2:$R$42,2,0),creditos_sf!$D$103:$AY$200,base_minorista!$A1647,0)</f>
        <v>278759497.8646735</v>
      </c>
      <c r="J1647">
        <f>+HLOOKUP(VLOOKUP($B1647,$Q$2:$R$42,2,0),Costo_fondeo!$D$3:$AY$100,base_minorista!$A1647,0)</f>
        <v>4.6293434109554825</v>
      </c>
      <c r="K1647">
        <f>+HLOOKUP(VLOOKUP($B1647,$Q$2:$R$42,2,0),Costo_provisiones!$D$3:$AY$100,base_minorista!$A1647,0)</f>
        <v>2.9151362728431973</v>
      </c>
      <c r="L1647">
        <f>+HLOOKUP(VLOOKUP($B1647,$Q$2:$R$42,2,0),Morosidad_control!$D$4:$AY$101,base_minorista!$A1647,0)</f>
        <v>5.5788378453313499</v>
      </c>
      <c r="M1647">
        <f ca="1">+OFFSET(Capital_2!$D$2,base_minorista!A1647,0)</f>
        <v>3.3170358226156935</v>
      </c>
      <c r="N1647">
        <f>+HLOOKUP(VLOOKUP($B1647,$Q$2:$R$42,2,0),costo_laboral!$E$2:$AZ$99,base_minorista!$A1647,0)</f>
        <v>9.2832623275392603</v>
      </c>
      <c r="O1647">
        <f>+HLOOKUP(VLOOKUP($B1647,$Q$2:$R$42,2,0),Participacion2!$D$2:$AO$99,base_minorista!$A1647,0)</f>
        <v>1.6605861116074601</v>
      </c>
    </row>
    <row r="1648" spans="1:15" ht="16.5" x14ac:dyDescent="0.3">
      <c r="A1648">
        <v>93</v>
      </c>
      <c r="B1648">
        <v>18</v>
      </c>
      <c r="C1648">
        <v>92</v>
      </c>
      <c r="D1648" s="3">
        <v>43677</v>
      </c>
      <c r="E1648" s="33">
        <v>19</v>
      </c>
      <c r="F1648">
        <v>1</v>
      </c>
      <c r="G1648">
        <f>+HLOOKUP(VLOOKUP($B1648,$Q$2:$R$42,2,0),costos_sf!$D$2:$AY$99,base_minorista!$A1648,0)</f>
        <v>138453199.829101</v>
      </c>
      <c r="H1648">
        <f>+HLOOKUP(VLOOKUP($B1648,$Q$2:$R$42,2,0),creditos_sf!$D$2:$AY$99,base_minorista!$A1648,0)</f>
        <v>508608655.207304</v>
      </c>
      <c r="I1648">
        <f>+HLOOKUP(VLOOKUP($B1648,$Q$2:$R$42,2,0),creditos_sf!$D$103:$AY$200,base_minorista!$A1648,0)</f>
        <v>280624785.96664155</v>
      </c>
      <c r="J1648">
        <f>+HLOOKUP(VLOOKUP($B1648,$Q$2:$R$42,2,0),Costo_fondeo!$D$3:$AY$100,base_minorista!$A1648,0)</f>
        <v>4.6036569633402307</v>
      </c>
      <c r="K1648">
        <f>+HLOOKUP(VLOOKUP($B1648,$Q$2:$R$42,2,0),Costo_provisiones!$D$3:$AY$100,base_minorista!$A1648,0)</f>
        <v>2.9876795803856888</v>
      </c>
      <c r="L1648">
        <f>+HLOOKUP(VLOOKUP($B1648,$Q$2:$R$42,2,0),Morosidad_control!$D$4:$AY$101,base_minorista!$A1648,0)</f>
        <v>5.67252501482856</v>
      </c>
      <c r="M1648">
        <f ca="1">+OFFSET(Capital_2!$D$2,base_minorista!A1648,0)</f>
        <v>3.3472847310217735</v>
      </c>
      <c r="N1648">
        <f>+HLOOKUP(VLOOKUP($B1648,$Q$2:$R$42,2,0),costo_laboral!$E$2:$AZ$99,base_minorista!$A1648,0)</f>
        <v>9.2978592098866102</v>
      </c>
      <c r="O1648">
        <f>+HLOOKUP(VLOOKUP($B1648,$Q$2:$R$42,2,0),Participacion2!$D$2:$AO$99,base_minorista!$A1648,0)</f>
        <v>1.65498623199826</v>
      </c>
    </row>
    <row r="1649" spans="1:15" ht="16.5" x14ac:dyDescent="0.3">
      <c r="A1649">
        <v>94</v>
      </c>
      <c r="B1649">
        <v>18</v>
      </c>
      <c r="C1649">
        <v>93</v>
      </c>
      <c r="D1649" s="3">
        <v>43708</v>
      </c>
      <c r="E1649" s="33">
        <v>19</v>
      </c>
      <c r="F1649">
        <v>1</v>
      </c>
      <c r="G1649">
        <f>+HLOOKUP(VLOOKUP($B1649,$Q$2:$R$42,2,0),costos_sf!$D$2:$AY$99,base_minorista!$A1649,0)</f>
        <v>139817399.92407501</v>
      </c>
      <c r="H1649">
        <f>+HLOOKUP(VLOOKUP($B1649,$Q$2:$R$42,2,0),creditos_sf!$D$2:$AY$99,base_minorista!$A1649,0)</f>
        <v>511252784.92855603</v>
      </c>
      <c r="I1649">
        <f>+HLOOKUP(VLOOKUP($B1649,$Q$2:$R$42,2,0),creditos_sf!$D$103:$AY$200,base_minorista!$A1649,0)</f>
        <v>286913308.58534348</v>
      </c>
      <c r="J1649">
        <f>+HLOOKUP(VLOOKUP($B1649,$Q$2:$R$42,2,0),Costo_fondeo!$D$3:$AY$100,base_minorista!$A1649,0)</f>
        <v>4.5773056235927037</v>
      </c>
      <c r="K1649">
        <f>+HLOOKUP(VLOOKUP($B1649,$Q$2:$R$42,2,0),Costo_provisiones!$D$3:$AY$100,base_minorista!$A1649,0)</f>
        <v>3.0836925643365674</v>
      </c>
      <c r="L1649">
        <f>+HLOOKUP(VLOOKUP($B1649,$Q$2:$R$42,2,0),Morosidad_control!$D$4:$AY$101,base_minorista!$A1649,0)</f>
        <v>5.8210843132545396</v>
      </c>
      <c r="M1649">
        <f ca="1">+OFFSET(Capital_2!$D$2,base_minorista!A1649,0)</f>
        <v>3.3701430151037046</v>
      </c>
      <c r="N1649">
        <f>+HLOOKUP(VLOOKUP($B1649,$Q$2:$R$42,2,0),costo_laboral!$E$2:$AZ$99,base_minorista!$A1649,0)</f>
        <v>9.2542064468999499</v>
      </c>
      <c r="O1649">
        <f>+HLOOKUP(VLOOKUP($B1649,$Q$2:$R$42,2,0),Participacion2!$D$2:$AO$99,base_minorista!$A1649,0)</f>
        <v>1.6512611300921101</v>
      </c>
    </row>
    <row r="1650" spans="1:15" ht="16.5" x14ac:dyDescent="0.3">
      <c r="A1650">
        <v>95</v>
      </c>
      <c r="B1650">
        <v>18</v>
      </c>
      <c r="C1650">
        <v>94</v>
      </c>
      <c r="D1650" s="3">
        <v>43738</v>
      </c>
      <c r="E1650" s="33">
        <v>19</v>
      </c>
      <c r="F1650">
        <v>1</v>
      </c>
      <c r="G1650">
        <f>+HLOOKUP(VLOOKUP($B1650,$Q$2:$R$42,2,0),costos_sf!$D$2:$AY$99,base_minorista!$A1650,0)</f>
        <v>140851618.574653</v>
      </c>
      <c r="H1650">
        <f>+HLOOKUP(VLOOKUP($B1650,$Q$2:$R$42,2,0),creditos_sf!$D$2:$AY$99,base_minorista!$A1650,0)</f>
        <v>510705036.32041299</v>
      </c>
      <c r="I1650">
        <f>+HLOOKUP(VLOOKUP($B1650,$Q$2:$R$42,2,0),creditos_sf!$D$103:$AY$200,base_minorista!$A1650,0)</f>
        <v>290569093.59682077</v>
      </c>
      <c r="J1650">
        <f>+HLOOKUP(VLOOKUP($B1650,$Q$2:$R$42,2,0),Costo_fondeo!$D$3:$AY$100,base_minorista!$A1650,0)</f>
        <v>4.5550216965637702</v>
      </c>
      <c r="K1650">
        <f>+HLOOKUP(VLOOKUP($B1650,$Q$2:$R$42,2,0),Costo_provisiones!$D$3:$AY$100,base_minorista!$A1650,0)</f>
        <v>3.0973595102949494</v>
      </c>
      <c r="L1650">
        <f>+HLOOKUP(VLOOKUP($B1650,$Q$2:$R$42,2,0),Morosidad_control!$D$4:$AY$101,base_minorista!$A1650,0)</f>
        <v>5.9498201008788696</v>
      </c>
      <c r="M1650">
        <f ca="1">+OFFSET(Capital_2!$D$2,base_minorista!A1650,0)</f>
        <v>3.3849357024511626</v>
      </c>
      <c r="N1650">
        <f>+HLOOKUP(VLOOKUP($B1650,$Q$2:$R$42,2,0),costo_laboral!$E$2:$AZ$99,base_minorista!$A1650,0)</f>
        <v>9.2904801357520395</v>
      </c>
      <c r="O1650">
        <f>+HLOOKUP(VLOOKUP($B1650,$Q$2:$R$42,2,0),Participacion2!$D$2:$AO$99,base_minorista!$A1650,0)</f>
        <v>1.6459397489472101</v>
      </c>
    </row>
    <row r="1651" spans="1:15" ht="16.5" x14ac:dyDescent="0.3">
      <c r="A1651">
        <v>96</v>
      </c>
      <c r="B1651">
        <v>18</v>
      </c>
      <c r="C1651">
        <v>95</v>
      </c>
      <c r="D1651" s="3">
        <v>43769</v>
      </c>
      <c r="E1651" s="33">
        <v>19</v>
      </c>
      <c r="F1651">
        <v>1</v>
      </c>
      <c r="G1651">
        <f>+HLOOKUP(VLOOKUP($B1651,$Q$2:$R$42,2,0),costos_sf!$D$2:$AY$99,base_minorista!$A1651,0)</f>
        <v>142314830.29275599</v>
      </c>
      <c r="H1651">
        <f>+HLOOKUP(VLOOKUP($B1651,$Q$2:$R$42,2,0),creditos_sf!$D$2:$AY$99,base_minorista!$A1651,0)</f>
        <v>513173562.12642801</v>
      </c>
      <c r="I1651">
        <f>+HLOOKUP(VLOOKUP($B1651,$Q$2:$R$42,2,0),creditos_sf!$D$103:$AY$200,base_minorista!$A1651,0)</f>
        <v>293978398.19665217</v>
      </c>
      <c r="J1651">
        <f>+HLOOKUP(VLOOKUP($B1651,$Q$2:$R$42,2,0),Costo_fondeo!$D$3:$AY$100,base_minorista!$A1651,0)</f>
        <v>4.5403648124865761</v>
      </c>
      <c r="K1651">
        <f>+HLOOKUP(VLOOKUP($B1651,$Q$2:$R$42,2,0),Costo_provisiones!$D$3:$AY$100,base_minorista!$A1651,0)</f>
        <v>3.1380180895756831</v>
      </c>
      <c r="L1651">
        <f>+HLOOKUP(VLOOKUP($B1651,$Q$2:$R$42,2,0),Morosidad_control!$D$4:$AY$101,base_minorista!$A1651,0)</f>
        <v>5.7746700411343799</v>
      </c>
      <c r="M1651">
        <f ca="1">+OFFSET(Capital_2!$D$2,base_minorista!A1651,0)</f>
        <v>3.4123935475815319</v>
      </c>
      <c r="N1651">
        <f>+HLOOKUP(VLOOKUP($B1651,$Q$2:$R$42,2,0),costo_laboral!$E$2:$AZ$99,base_minorista!$A1651,0)</f>
        <v>9.3003297306034405</v>
      </c>
      <c r="O1651">
        <f>+HLOOKUP(VLOOKUP($B1651,$Q$2:$R$42,2,0),Participacion2!$D$2:$AO$99,base_minorista!$A1651,0)</f>
        <v>1.64325805828361</v>
      </c>
    </row>
    <row r="1652" spans="1:15" ht="16.5" x14ac:dyDescent="0.3">
      <c r="A1652">
        <v>97</v>
      </c>
      <c r="B1652">
        <v>18</v>
      </c>
      <c r="C1652">
        <v>96</v>
      </c>
      <c r="D1652" s="3">
        <v>43799</v>
      </c>
      <c r="E1652" s="33">
        <v>19</v>
      </c>
      <c r="F1652">
        <v>1</v>
      </c>
      <c r="G1652">
        <f>+HLOOKUP(VLOOKUP($B1652,$Q$2:$R$42,2,0),costos_sf!$D$2:$AY$99,base_minorista!$A1652,0)</f>
        <v>143550967.12422001</v>
      </c>
      <c r="H1652">
        <f>+HLOOKUP(VLOOKUP($B1652,$Q$2:$R$42,2,0),creditos_sf!$D$2:$AY$99,base_minorista!$A1652,0)</f>
        <v>514945828.98377705</v>
      </c>
      <c r="I1652">
        <f>+HLOOKUP(VLOOKUP($B1652,$Q$2:$R$42,2,0),creditos_sf!$D$103:$AY$200,base_minorista!$A1652,0)</f>
        <v>300153882.59860307</v>
      </c>
      <c r="J1652">
        <f>+HLOOKUP(VLOOKUP($B1652,$Q$2:$R$42,2,0),Costo_fondeo!$D$3:$AY$100,base_minorista!$A1652,0)</f>
        <v>4.5229637739738617</v>
      </c>
      <c r="K1652">
        <f>+HLOOKUP(VLOOKUP($B1652,$Q$2:$R$42,2,0),Costo_provisiones!$D$3:$AY$100,base_minorista!$A1652,0)</f>
        <v>3.2136465995559527</v>
      </c>
      <c r="L1652">
        <f>+HLOOKUP(VLOOKUP($B1652,$Q$2:$R$42,2,0),Morosidad_control!$D$4:$AY$101,base_minorista!$A1652,0)</f>
        <v>5.84845587894318</v>
      </c>
      <c r="M1652">
        <f ca="1">+OFFSET(Capital_2!$D$2,base_minorista!A1652,0)</f>
        <v>3.3960163093664169</v>
      </c>
      <c r="N1652">
        <f>+HLOOKUP(VLOOKUP($B1652,$Q$2:$R$42,2,0),costo_laboral!$E$2:$AZ$99,base_minorista!$A1652,0)</f>
        <v>9.2992786121406894</v>
      </c>
      <c r="O1652">
        <f>+HLOOKUP(VLOOKUP($B1652,$Q$2:$R$42,2,0),Participacion2!$D$2:$AO$99,base_minorista!$A1652,0)</f>
        <v>1.6405957122075401</v>
      </c>
    </row>
    <row r="1653" spans="1:15" ht="16.5" x14ac:dyDescent="0.3">
      <c r="A1653">
        <v>98</v>
      </c>
      <c r="B1653">
        <v>18</v>
      </c>
      <c r="C1653">
        <v>97</v>
      </c>
      <c r="D1653" s="3">
        <v>43830</v>
      </c>
      <c r="E1653" s="33">
        <v>19</v>
      </c>
      <c r="F1653">
        <v>1</v>
      </c>
      <c r="G1653">
        <f>+HLOOKUP(VLOOKUP($B1653,$Q$2:$R$42,2,0),costos_sf!$D$2:$AY$99,base_minorista!$A1653,0)</f>
        <v>144275382.23668101</v>
      </c>
      <c r="H1653">
        <f>+HLOOKUP(VLOOKUP($B1653,$Q$2:$R$42,2,0),creditos_sf!$D$2:$AY$99,base_minorista!$A1653,0)</f>
        <v>518277914.21351498</v>
      </c>
      <c r="I1653">
        <f>+HLOOKUP(VLOOKUP($B1653,$Q$2:$R$42,2,0),creditos_sf!$D$103:$AY$200,base_minorista!$A1653,0)</f>
        <v>302012390.36181581</v>
      </c>
      <c r="J1653">
        <f>+HLOOKUP(VLOOKUP($B1653,$Q$2:$R$42,2,0),Costo_fondeo!$D$3:$AY$100,base_minorista!$A1653,0)</f>
        <v>4.4953510423402792</v>
      </c>
      <c r="K1653">
        <f>+HLOOKUP(VLOOKUP($B1653,$Q$2:$R$42,2,0),Costo_provisiones!$D$3:$AY$100,base_minorista!$A1653,0)</f>
        <v>3.175146942317582</v>
      </c>
      <c r="L1653">
        <f>+HLOOKUP(VLOOKUP($B1653,$Q$2:$R$42,2,0),Morosidad_control!$D$4:$AY$101,base_minorista!$A1653,0)</f>
        <v>5.9033528350079898</v>
      </c>
      <c r="M1653">
        <f ca="1">+OFFSET(Capital_2!$D$2,base_minorista!A1653,0)</f>
        <v>3.3787771447242938</v>
      </c>
      <c r="N1653">
        <f>+HLOOKUP(VLOOKUP($B1653,$Q$2:$R$42,2,0),costo_laboral!$E$2:$AZ$99,base_minorista!$A1653,0)</f>
        <v>9.3375657108606696</v>
      </c>
      <c r="O1653">
        <f>+HLOOKUP(VLOOKUP($B1653,$Q$2:$R$42,2,0),Participacion2!$D$2:$AO$99,base_minorista!$A1653,0)</f>
        <v>1.64074786485035</v>
      </c>
    </row>
    <row r="1654" spans="1:15" ht="16.5" x14ac:dyDescent="0.3">
      <c r="A1654">
        <v>2</v>
      </c>
      <c r="B1654">
        <v>19</v>
      </c>
      <c r="C1654">
        <v>1</v>
      </c>
      <c r="D1654" s="3">
        <v>40908</v>
      </c>
      <c r="E1654" s="33">
        <v>11</v>
      </c>
      <c r="F1654">
        <v>1</v>
      </c>
      <c r="G1654">
        <f>+HLOOKUP(VLOOKUP($B1654,$Q$2:$R$42,2,0),costos_sf!$D$2:$AY$99,base_minorista!$A1654,0)</f>
        <v>18208066.463494506</v>
      </c>
      <c r="H1654">
        <f>+HLOOKUP(VLOOKUP($B1654,$Q$2:$R$42,2,0),creditos_sf!$D$2:$AY$99,base_minorista!$A1654,0)</f>
        <v>66964535.8779907</v>
      </c>
      <c r="I1654">
        <f>+HLOOKUP(VLOOKUP($B1654,$Q$2:$R$42,2,0),creditos_sf!$D$103:$AY$200,base_minorista!$A1654,0)</f>
        <v>12909990.9646258</v>
      </c>
      <c r="J1654">
        <f>+HLOOKUP(VLOOKUP($B1654,$Q$2:$R$42,2,0),Costo_fondeo!$D$3:$AY$100,base_minorista!$A1654,0)</f>
        <v>7.7889770579174202</v>
      </c>
      <c r="K1654">
        <f>+HLOOKUP(VLOOKUP($B1654,$Q$2:$R$42,2,0),Costo_provisiones!$D$3:$AY$100,base_minorista!$A1654,0)</f>
        <v>2.7999455983930317</v>
      </c>
      <c r="L1654">
        <f>+HLOOKUP(VLOOKUP($B1654,$Q$2:$R$42,2,0),Morosidad_control!$D$4:$AY$101,base_minorista!$A1654,0)</f>
        <v>2.7926894624285099</v>
      </c>
      <c r="M1654">
        <f ca="1">+OFFSET(Capital_2!$D$2,base_minorista!A1654,0)</f>
        <v>3.518992143247762</v>
      </c>
      <c r="N1654">
        <f>+HLOOKUP(VLOOKUP($B1654,$Q$2:$R$42,2,0),costo_laboral!$E$2:$AZ$99,base_minorista!$A1654,0)</f>
        <v>13.43186718062667</v>
      </c>
      <c r="O1654">
        <f>+HLOOKUP(VLOOKUP($B1654,$Q$2:$R$42,2,0),Participacion2!$D$2:$AO$99,base_minorista!$A1654,0)</f>
        <v>0.26979527509537254</v>
      </c>
    </row>
    <row r="1655" spans="1:15" ht="16.5" x14ac:dyDescent="0.3">
      <c r="A1655">
        <v>3</v>
      </c>
      <c r="B1655">
        <v>19</v>
      </c>
      <c r="C1655">
        <v>2</v>
      </c>
      <c r="D1655" s="3">
        <v>40939</v>
      </c>
      <c r="E1655" s="33">
        <v>12</v>
      </c>
      <c r="F1655">
        <v>1</v>
      </c>
      <c r="G1655">
        <f>+HLOOKUP(VLOOKUP($B1655,$Q$2:$R$42,2,0),costos_sf!$D$2:$AY$99,base_minorista!$A1655,0)</f>
        <v>16151076.055232311</v>
      </c>
      <c r="H1655">
        <f>+HLOOKUP(VLOOKUP($B1655,$Q$2:$R$42,2,0),creditos_sf!$D$2:$AY$99,base_minorista!$A1655,0)</f>
        <v>68734179.887437791</v>
      </c>
      <c r="I1655">
        <f>+HLOOKUP(VLOOKUP($B1655,$Q$2:$R$42,2,0),creditos_sf!$D$103:$AY$200,base_minorista!$A1655,0)</f>
        <v>13304863.4860535</v>
      </c>
      <c r="J1655">
        <f>+HLOOKUP(VLOOKUP($B1655,$Q$2:$R$42,2,0),Costo_fondeo!$D$3:$AY$100,base_minorista!$A1655,0)</f>
        <v>7.9225196228847894</v>
      </c>
      <c r="K1655">
        <f>+HLOOKUP(VLOOKUP($B1655,$Q$2:$R$42,2,0),Costo_provisiones!$D$3:$AY$100,base_minorista!$A1655,0)</f>
        <v>3.0344288157294081</v>
      </c>
      <c r="L1655">
        <f>+HLOOKUP(VLOOKUP($B1655,$Q$2:$R$42,2,0),Morosidad_control!$D$4:$AY$101,base_minorista!$A1655,0)</f>
        <v>3.1547281854968601</v>
      </c>
      <c r="M1655">
        <f ca="1">+OFFSET(Capital_2!$D$2,base_minorista!A1655,0)</f>
        <v>3.5649149268123814</v>
      </c>
      <c r="N1655">
        <f>+HLOOKUP(VLOOKUP($B1655,$Q$2:$R$42,2,0),costo_laboral!$E$2:$AZ$99,base_minorista!$A1655,0)</f>
        <v>10.044377257516564</v>
      </c>
      <c r="O1655">
        <f>+HLOOKUP(VLOOKUP($B1655,$Q$2:$R$42,2,0),Participacion2!$D$2:$AO$99,base_minorista!$A1655,0)</f>
        <v>0.2785420005080852</v>
      </c>
    </row>
    <row r="1656" spans="1:15" ht="16.5" x14ac:dyDescent="0.3">
      <c r="A1656">
        <v>4</v>
      </c>
      <c r="B1656">
        <v>19</v>
      </c>
      <c r="C1656">
        <v>3</v>
      </c>
      <c r="D1656" s="3">
        <v>40968</v>
      </c>
      <c r="E1656" s="33">
        <v>12</v>
      </c>
      <c r="F1656">
        <v>1</v>
      </c>
      <c r="G1656">
        <f>+HLOOKUP(VLOOKUP($B1656,$Q$2:$R$42,2,0),costos_sf!$D$2:$AY$99,base_minorista!$A1656,0)</f>
        <v>16596740.213009285</v>
      </c>
      <c r="H1656">
        <f>+HLOOKUP(VLOOKUP($B1656,$Q$2:$R$42,2,0),creditos_sf!$D$2:$AY$99,base_minorista!$A1656,0)</f>
        <v>69489992.274419546</v>
      </c>
      <c r="I1656">
        <f>+HLOOKUP(VLOOKUP($B1656,$Q$2:$R$42,2,0),creditos_sf!$D$103:$AY$200,base_minorista!$A1656,0)</f>
        <v>13575419.640157798</v>
      </c>
      <c r="J1656">
        <f>+HLOOKUP(VLOOKUP($B1656,$Q$2:$R$42,2,0),Costo_fondeo!$D$3:$AY$100,base_minorista!$A1656,0)</f>
        <v>7.9478587997453012</v>
      </c>
      <c r="K1656">
        <f>+HLOOKUP(VLOOKUP($B1656,$Q$2:$R$42,2,0),Costo_provisiones!$D$3:$AY$100,base_minorista!$A1656,0)</f>
        <v>3.0795179775931607</v>
      </c>
      <c r="L1656">
        <f>+HLOOKUP(VLOOKUP($B1656,$Q$2:$R$42,2,0),Morosidad_control!$D$4:$AY$101,base_minorista!$A1656,0)</f>
        <v>3.3836497381636801</v>
      </c>
      <c r="M1656">
        <f ca="1">+OFFSET(Capital_2!$D$2,base_minorista!A1656,0)</f>
        <v>3.6045728554123184</v>
      </c>
      <c r="N1656">
        <f>+HLOOKUP(VLOOKUP($B1656,$Q$2:$R$42,2,0),costo_laboral!$E$2:$AZ$99,base_minorista!$A1656,0)</f>
        <v>10.083026977685304</v>
      </c>
      <c r="O1656">
        <f>+HLOOKUP(VLOOKUP($B1656,$Q$2:$R$42,2,0),Participacion2!$D$2:$AO$99,base_minorista!$A1656,0)</f>
        <v>0.27869468156256511</v>
      </c>
    </row>
    <row r="1657" spans="1:15" ht="16.5" x14ac:dyDescent="0.3">
      <c r="A1657">
        <v>5</v>
      </c>
      <c r="B1657">
        <v>19</v>
      </c>
      <c r="C1657">
        <v>4</v>
      </c>
      <c r="D1657" s="3">
        <v>40999</v>
      </c>
      <c r="E1657" s="33">
        <v>12</v>
      </c>
      <c r="F1657">
        <v>1</v>
      </c>
      <c r="G1657">
        <f>+HLOOKUP(VLOOKUP($B1657,$Q$2:$R$42,2,0),costos_sf!$D$2:$AY$99,base_minorista!$A1657,0)</f>
        <v>17088010.580824479</v>
      </c>
      <c r="H1657">
        <f>+HLOOKUP(VLOOKUP($B1657,$Q$2:$R$42,2,0),creditos_sf!$D$2:$AY$99,base_minorista!$A1657,0)</f>
        <v>70102059.224176809</v>
      </c>
      <c r="I1657">
        <f>+HLOOKUP(VLOOKUP($B1657,$Q$2:$R$42,2,0),creditos_sf!$D$103:$AY$200,base_minorista!$A1657,0)</f>
        <v>13649468.3048083</v>
      </c>
      <c r="J1657">
        <f>+HLOOKUP(VLOOKUP($B1657,$Q$2:$R$42,2,0),Costo_fondeo!$D$3:$AY$100,base_minorista!$A1657,0)</f>
        <v>8.0017826694350038</v>
      </c>
      <c r="K1657">
        <f>+HLOOKUP(VLOOKUP($B1657,$Q$2:$R$42,2,0),Costo_provisiones!$D$3:$AY$100,base_minorista!$A1657,0)</f>
        <v>3.1384456679092474</v>
      </c>
      <c r="L1657">
        <f>+HLOOKUP(VLOOKUP($B1657,$Q$2:$R$42,2,0),Morosidad_control!$D$4:$AY$101,base_minorista!$A1657,0)</f>
        <v>3.5614089123194499</v>
      </c>
      <c r="M1657">
        <f ca="1">+OFFSET(Capital_2!$D$2,base_minorista!A1657,0)</f>
        <v>3.6441469759495817</v>
      </c>
      <c r="N1657">
        <f>+HLOOKUP(VLOOKUP($B1657,$Q$2:$R$42,2,0),costo_laboral!$E$2:$AZ$99,base_minorista!$A1657,0)</f>
        <v>10.237224822879435</v>
      </c>
      <c r="O1657">
        <f>+HLOOKUP(VLOOKUP($B1657,$Q$2:$R$42,2,0),Participacion2!$D$2:$AO$99,base_minorista!$A1657,0)</f>
        <v>0.27707100006099566</v>
      </c>
    </row>
    <row r="1658" spans="1:15" ht="16.5" x14ac:dyDescent="0.3">
      <c r="A1658">
        <v>6</v>
      </c>
      <c r="B1658">
        <v>19</v>
      </c>
      <c r="C1658">
        <v>5</v>
      </c>
      <c r="D1658" s="3">
        <v>41029</v>
      </c>
      <c r="E1658" s="33">
        <v>12</v>
      </c>
      <c r="F1658">
        <v>1</v>
      </c>
      <c r="G1658">
        <f>+HLOOKUP(VLOOKUP($B1658,$Q$2:$R$42,2,0),costos_sf!$D$2:$AY$99,base_minorista!$A1658,0)</f>
        <v>17717788.79847322</v>
      </c>
      <c r="H1658">
        <f>+HLOOKUP(VLOOKUP($B1658,$Q$2:$R$42,2,0),creditos_sf!$D$2:$AY$99,base_minorista!$A1658,0)</f>
        <v>69784263.619488403</v>
      </c>
      <c r="I1658">
        <f>+HLOOKUP(VLOOKUP($B1658,$Q$2:$R$42,2,0),creditos_sf!$D$103:$AY$200,base_minorista!$A1658,0)</f>
        <v>13679008.2381671</v>
      </c>
      <c r="J1658">
        <f>+HLOOKUP(VLOOKUP($B1658,$Q$2:$R$42,2,0),Costo_fondeo!$D$3:$AY$100,base_minorista!$A1658,0)</f>
        <v>8.0377700878154315</v>
      </c>
      <c r="K1658">
        <f>+HLOOKUP(VLOOKUP($B1658,$Q$2:$R$42,2,0),Costo_provisiones!$D$3:$AY$100,base_minorista!$A1658,0)</f>
        <v>3.3367997553669886</v>
      </c>
      <c r="L1658">
        <f>+HLOOKUP(VLOOKUP($B1658,$Q$2:$R$42,2,0),Morosidad_control!$D$4:$AY$101,base_minorista!$A1658,0)</f>
        <v>4.0299970731330497</v>
      </c>
      <c r="M1658">
        <f ca="1">+OFFSET(Capital_2!$D$2,base_minorista!A1658,0)</f>
        <v>3.6866707606514586</v>
      </c>
      <c r="N1658">
        <f>+HLOOKUP(VLOOKUP($B1658,$Q$2:$R$42,2,0),costo_laboral!$E$2:$AZ$99,base_minorista!$A1658,0)</f>
        <v>10.556404829730161</v>
      </c>
      <c r="O1658">
        <f>+HLOOKUP(VLOOKUP($B1658,$Q$2:$R$42,2,0),Participacion2!$D$2:$AO$99,base_minorista!$A1658,0)</f>
        <v>0.27339660858279941</v>
      </c>
    </row>
    <row r="1659" spans="1:15" ht="16.5" x14ac:dyDescent="0.3">
      <c r="A1659">
        <v>7</v>
      </c>
      <c r="B1659">
        <v>19</v>
      </c>
      <c r="C1659">
        <v>6</v>
      </c>
      <c r="D1659" s="3">
        <v>41060</v>
      </c>
      <c r="E1659" s="33">
        <v>12</v>
      </c>
      <c r="F1659">
        <v>1</v>
      </c>
      <c r="G1659">
        <f>+HLOOKUP(VLOOKUP($B1659,$Q$2:$R$42,2,0),costos_sf!$D$2:$AY$99,base_minorista!$A1659,0)</f>
        <v>18339648.500201143</v>
      </c>
      <c r="H1659">
        <f>+HLOOKUP(VLOOKUP($B1659,$Q$2:$R$42,2,0),creditos_sf!$D$2:$AY$99,base_minorista!$A1659,0)</f>
        <v>71076283.781214803</v>
      </c>
      <c r="I1659">
        <f>+HLOOKUP(VLOOKUP($B1659,$Q$2:$R$42,2,0),creditos_sf!$D$103:$AY$200,base_minorista!$A1659,0)</f>
        <v>14013003.284961801</v>
      </c>
      <c r="J1659">
        <f>+HLOOKUP(VLOOKUP($B1659,$Q$2:$R$42,2,0),Costo_fondeo!$D$3:$AY$100,base_minorista!$A1659,0)</f>
        <v>8.0642134295709926</v>
      </c>
      <c r="K1659">
        <f>+HLOOKUP(VLOOKUP($B1659,$Q$2:$R$42,2,0),Costo_provisiones!$D$3:$AY$100,base_minorista!$A1659,0)</f>
        <v>3.3617786903955706</v>
      </c>
      <c r="L1659">
        <f>+HLOOKUP(VLOOKUP($B1659,$Q$2:$R$42,2,0),Morosidad_control!$D$4:$AY$101,base_minorista!$A1659,0)</f>
        <v>4.1308071466717697</v>
      </c>
      <c r="M1659">
        <f ca="1">+OFFSET(Capital_2!$D$2,base_minorista!A1659,0)</f>
        <v>3.7432616406065877</v>
      </c>
      <c r="N1659">
        <f>+HLOOKUP(VLOOKUP($B1659,$Q$2:$R$42,2,0),costo_laboral!$E$2:$AZ$99,base_minorista!$A1659,0)</f>
        <v>10.692918882622754</v>
      </c>
      <c r="O1659">
        <f>+HLOOKUP(VLOOKUP($B1659,$Q$2:$R$42,2,0),Participacion2!$D$2:$AO$99,base_minorista!$A1659,0)</f>
        <v>0.27295891963494162</v>
      </c>
    </row>
    <row r="1660" spans="1:15" ht="16.5" x14ac:dyDescent="0.3">
      <c r="A1660">
        <v>8</v>
      </c>
      <c r="B1660">
        <v>19</v>
      </c>
      <c r="C1660">
        <v>7</v>
      </c>
      <c r="D1660" s="3">
        <v>41090</v>
      </c>
      <c r="E1660" s="33">
        <v>12</v>
      </c>
      <c r="F1660">
        <v>1</v>
      </c>
      <c r="G1660">
        <f>+HLOOKUP(VLOOKUP($B1660,$Q$2:$R$42,2,0),costos_sf!$D$2:$AY$99,base_minorista!$A1660,0)</f>
        <v>19002835.334013328</v>
      </c>
      <c r="H1660">
        <f>+HLOOKUP(VLOOKUP($B1660,$Q$2:$R$42,2,0),creditos_sf!$D$2:$AY$99,base_minorista!$A1660,0)</f>
        <v>71143666.945116788</v>
      </c>
      <c r="I1660">
        <f>+HLOOKUP(VLOOKUP($B1660,$Q$2:$R$42,2,0),creditos_sf!$D$103:$AY$200,base_minorista!$A1660,0)</f>
        <v>13916606.587056499</v>
      </c>
      <c r="J1660">
        <f>+HLOOKUP(VLOOKUP($B1660,$Q$2:$R$42,2,0),Costo_fondeo!$D$3:$AY$100,base_minorista!$A1660,0)</f>
        <v>8.0647322398920789</v>
      </c>
      <c r="K1660">
        <f>+HLOOKUP(VLOOKUP($B1660,$Q$2:$R$42,2,0),Costo_provisiones!$D$3:$AY$100,base_minorista!$A1660,0)</f>
        <v>3.4285706588006462</v>
      </c>
      <c r="L1660">
        <f>+HLOOKUP(VLOOKUP($B1660,$Q$2:$R$42,2,0),Morosidad_control!$D$4:$AY$101,base_minorista!$A1660,0)</f>
        <v>3.8890840112590999</v>
      </c>
      <c r="M1660">
        <f ca="1">+OFFSET(Capital_2!$D$2,base_minorista!A1660,0)</f>
        <v>3.7659791083914693</v>
      </c>
      <c r="N1660">
        <f>+HLOOKUP(VLOOKUP($B1660,$Q$2:$R$42,2,0),costo_laboral!$E$2:$AZ$99,base_minorista!$A1660,0)</f>
        <v>11.093070459022115</v>
      </c>
      <c r="O1660">
        <f>+HLOOKUP(VLOOKUP($B1660,$Q$2:$R$42,2,0),Participacion2!$D$2:$AO$99,base_minorista!$A1660,0)</f>
        <v>0.26951921670116569</v>
      </c>
    </row>
    <row r="1661" spans="1:15" ht="16.5" x14ac:dyDescent="0.3">
      <c r="A1661">
        <v>9</v>
      </c>
      <c r="B1661">
        <v>19</v>
      </c>
      <c r="C1661">
        <v>8</v>
      </c>
      <c r="D1661" s="3">
        <v>41121</v>
      </c>
      <c r="E1661" s="33">
        <v>12</v>
      </c>
      <c r="F1661">
        <v>1</v>
      </c>
      <c r="G1661">
        <f>+HLOOKUP(VLOOKUP($B1661,$Q$2:$R$42,2,0),costos_sf!$D$2:$AY$99,base_minorista!$A1661,0)</f>
        <v>19617911.472870816</v>
      </c>
      <c r="H1661">
        <f>+HLOOKUP(VLOOKUP($B1661,$Q$2:$R$42,2,0),creditos_sf!$D$2:$AY$99,base_minorista!$A1661,0)</f>
        <v>73744216.640849501</v>
      </c>
      <c r="I1661">
        <f>+HLOOKUP(VLOOKUP($B1661,$Q$2:$R$42,2,0),creditos_sf!$D$103:$AY$200,base_minorista!$A1661,0)</f>
        <v>14400299.281785199</v>
      </c>
      <c r="J1661">
        <f>+HLOOKUP(VLOOKUP($B1661,$Q$2:$R$42,2,0),Costo_fondeo!$D$3:$AY$100,base_minorista!$A1661,0)</f>
        <v>8.1228821512584393</v>
      </c>
      <c r="K1661">
        <f>+HLOOKUP(VLOOKUP($B1661,$Q$2:$R$42,2,0),Costo_provisiones!$D$3:$AY$100,base_minorista!$A1661,0)</f>
        <v>3.5186490038728815</v>
      </c>
      <c r="L1661">
        <f>+HLOOKUP(VLOOKUP($B1661,$Q$2:$R$42,2,0),Morosidad_control!$D$4:$AY$101,base_minorista!$A1661,0)</f>
        <v>3.9330617969665802</v>
      </c>
      <c r="M1661">
        <f ca="1">+OFFSET(Capital_2!$D$2,base_minorista!A1661,0)</f>
        <v>3.7900682632030773</v>
      </c>
      <c r="N1661">
        <f>+HLOOKUP(VLOOKUP($B1661,$Q$2:$R$42,2,0),costo_laboral!$E$2:$AZ$99,base_minorista!$A1661,0)</f>
        <v>10.984377402727569</v>
      </c>
      <c r="O1661">
        <f>+HLOOKUP(VLOOKUP($B1661,$Q$2:$R$42,2,0),Participacion2!$D$2:$AO$99,base_minorista!$A1661,0)</f>
        <v>0.27959274783647631</v>
      </c>
    </row>
    <row r="1662" spans="1:15" ht="16.5" x14ac:dyDescent="0.3">
      <c r="A1662">
        <v>10</v>
      </c>
      <c r="B1662">
        <v>19</v>
      </c>
      <c r="C1662">
        <v>9</v>
      </c>
      <c r="D1662" s="3">
        <v>41152</v>
      </c>
      <c r="E1662" s="33">
        <v>12</v>
      </c>
      <c r="F1662">
        <v>1</v>
      </c>
      <c r="G1662">
        <f>+HLOOKUP(VLOOKUP($B1662,$Q$2:$R$42,2,0),costos_sf!$D$2:$AY$99,base_minorista!$A1662,0)</f>
        <v>20005856.376627732</v>
      </c>
      <c r="H1662">
        <f>+HLOOKUP(VLOOKUP($B1662,$Q$2:$R$42,2,0),creditos_sf!$D$2:$AY$99,base_minorista!$A1662,0)</f>
        <v>75400009.916340485</v>
      </c>
      <c r="I1662">
        <f>+HLOOKUP(VLOOKUP($B1662,$Q$2:$R$42,2,0),creditos_sf!$D$103:$AY$200,base_minorista!$A1662,0)</f>
        <v>14872158.315203</v>
      </c>
      <c r="J1662">
        <f>+HLOOKUP(VLOOKUP($B1662,$Q$2:$R$42,2,0),Costo_fondeo!$D$3:$AY$100,base_minorista!$A1662,0)</f>
        <v>8.0768594658692248</v>
      </c>
      <c r="K1662">
        <f>+HLOOKUP(VLOOKUP($B1662,$Q$2:$R$42,2,0),Costo_provisiones!$D$3:$AY$100,base_minorista!$A1662,0)</f>
        <v>3.6384723999585402</v>
      </c>
      <c r="L1662">
        <f>+HLOOKUP(VLOOKUP($B1662,$Q$2:$R$42,2,0),Morosidad_control!$D$4:$AY$101,base_minorista!$A1662,0)</f>
        <v>3.9081223247505199</v>
      </c>
      <c r="M1662">
        <f ca="1">+OFFSET(Capital_2!$D$2,base_minorista!A1662,0)</f>
        <v>3.7960315209630844</v>
      </c>
      <c r="N1662">
        <f>+HLOOKUP(VLOOKUP($B1662,$Q$2:$R$42,2,0),costo_laboral!$E$2:$AZ$99,base_minorista!$A1662,0)</f>
        <v>10.844014762667687</v>
      </c>
      <c r="O1662">
        <f>+HLOOKUP(VLOOKUP($B1662,$Q$2:$R$42,2,0),Participacion2!$D$2:$AO$99,base_minorista!$A1662,0)</f>
        <v>0.28449230936297804</v>
      </c>
    </row>
    <row r="1663" spans="1:15" ht="16.5" x14ac:dyDescent="0.3">
      <c r="A1663">
        <v>11</v>
      </c>
      <c r="B1663">
        <v>19</v>
      </c>
      <c r="C1663">
        <v>10</v>
      </c>
      <c r="D1663" s="3">
        <v>41182</v>
      </c>
      <c r="E1663" s="33">
        <v>12</v>
      </c>
      <c r="F1663">
        <v>1</v>
      </c>
      <c r="G1663">
        <f>+HLOOKUP(VLOOKUP($B1663,$Q$2:$R$42,2,0),costos_sf!$D$2:$AY$99,base_minorista!$A1663,0)</f>
        <v>20429468.708115172</v>
      </c>
      <c r="H1663">
        <f>+HLOOKUP(VLOOKUP($B1663,$Q$2:$R$42,2,0),creditos_sf!$D$2:$AY$99,base_minorista!$A1663,0)</f>
        <v>76755508.074737981</v>
      </c>
      <c r="I1663">
        <f>+HLOOKUP(VLOOKUP($B1663,$Q$2:$R$42,2,0),creditos_sf!$D$103:$AY$200,base_minorista!$A1663,0)</f>
        <v>15232616.9218744</v>
      </c>
      <c r="J1663">
        <f>+HLOOKUP(VLOOKUP($B1663,$Q$2:$R$42,2,0),Costo_fondeo!$D$3:$AY$100,base_minorista!$A1663,0)</f>
        <v>8.0735133724028785</v>
      </c>
      <c r="K1663">
        <f>+HLOOKUP(VLOOKUP($B1663,$Q$2:$R$42,2,0),Costo_provisiones!$D$3:$AY$100,base_minorista!$A1663,0)</f>
        <v>3.8069976769352274</v>
      </c>
      <c r="L1663">
        <f>+HLOOKUP(VLOOKUP($B1663,$Q$2:$R$42,2,0),Morosidad_control!$D$4:$AY$101,base_minorista!$A1663,0)</f>
        <v>4.0175487381726001</v>
      </c>
      <c r="M1663">
        <f ca="1">+OFFSET(Capital_2!$D$2,base_minorista!A1663,0)</f>
        <v>3.7807846214491896</v>
      </c>
      <c r="N1663">
        <f>+HLOOKUP(VLOOKUP($B1663,$Q$2:$R$42,2,0),costo_laboral!$E$2:$AZ$99,base_minorista!$A1663,0)</f>
        <v>10.738025173516769</v>
      </c>
      <c r="O1663">
        <f>+HLOOKUP(VLOOKUP($B1663,$Q$2:$R$42,2,0),Participacion2!$D$2:$AO$99,base_minorista!$A1663,0)</f>
        <v>0.28771310866020844</v>
      </c>
    </row>
    <row r="1664" spans="1:15" ht="16.5" x14ac:dyDescent="0.3">
      <c r="A1664">
        <v>12</v>
      </c>
      <c r="B1664">
        <v>19</v>
      </c>
      <c r="C1664">
        <v>11</v>
      </c>
      <c r="D1664" s="3">
        <v>41213</v>
      </c>
      <c r="E1664" s="33">
        <v>12</v>
      </c>
      <c r="F1664">
        <v>1</v>
      </c>
      <c r="G1664">
        <f>+HLOOKUP(VLOOKUP($B1664,$Q$2:$R$42,2,0),costos_sf!$D$2:$AY$99,base_minorista!$A1664,0)</f>
        <v>20872474.014718834</v>
      </c>
      <c r="H1664">
        <f>+HLOOKUP(VLOOKUP($B1664,$Q$2:$R$42,2,0),creditos_sf!$D$2:$AY$99,base_minorista!$A1664,0)</f>
        <v>78698623.641863227</v>
      </c>
      <c r="I1664">
        <f>+HLOOKUP(VLOOKUP($B1664,$Q$2:$R$42,2,0),creditos_sf!$D$103:$AY$200,base_minorista!$A1664,0)</f>
        <v>15363926.628684599</v>
      </c>
      <c r="J1664">
        <f>+HLOOKUP(VLOOKUP($B1664,$Q$2:$R$42,2,0),Costo_fondeo!$D$3:$AY$100,base_minorista!$A1664,0)</f>
        <v>8.0779609055696344</v>
      </c>
      <c r="K1664">
        <f>+HLOOKUP(VLOOKUP($B1664,$Q$2:$R$42,2,0),Costo_provisiones!$D$3:$AY$100,base_minorista!$A1664,0)</f>
        <v>3.810414011447504</v>
      </c>
      <c r="L1664">
        <f>+HLOOKUP(VLOOKUP($B1664,$Q$2:$R$42,2,0),Morosidad_control!$D$4:$AY$101,base_minorista!$A1664,0)</f>
        <v>3.7733026159690102</v>
      </c>
      <c r="M1664">
        <f ca="1">+OFFSET(Capital_2!$D$2,base_minorista!A1664,0)</f>
        <v>3.7788207097198074</v>
      </c>
      <c r="N1664">
        <f>+HLOOKUP(VLOOKUP($B1664,$Q$2:$R$42,2,0),costo_laboral!$E$2:$AZ$99,base_minorista!$A1664,0)</f>
        <v>10.682704832761543</v>
      </c>
      <c r="O1664">
        <f>+HLOOKUP(VLOOKUP($B1664,$Q$2:$R$42,2,0),Participacion2!$D$2:$AO$99,base_minorista!$A1664,0)</f>
        <v>0.28986347621220759</v>
      </c>
    </row>
    <row r="1665" spans="1:15" ht="16.5" x14ac:dyDescent="0.3">
      <c r="A1665">
        <v>13</v>
      </c>
      <c r="B1665">
        <v>19</v>
      </c>
      <c r="C1665">
        <v>12</v>
      </c>
      <c r="D1665" s="3">
        <v>41243</v>
      </c>
      <c r="E1665" s="33">
        <v>12</v>
      </c>
      <c r="F1665">
        <v>1</v>
      </c>
      <c r="G1665">
        <f>+HLOOKUP(VLOOKUP($B1665,$Q$2:$R$42,2,0),costos_sf!$D$2:$AY$99,base_minorista!$A1665,0)</f>
        <v>21283684.377339382</v>
      </c>
      <c r="H1665">
        <f>+HLOOKUP(VLOOKUP($B1665,$Q$2:$R$42,2,0),creditos_sf!$D$2:$AY$99,base_minorista!$A1665,0)</f>
        <v>80546884.034422055</v>
      </c>
      <c r="I1665">
        <f>+HLOOKUP(VLOOKUP($B1665,$Q$2:$R$42,2,0),creditos_sf!$D$103:$AY$200,base_minorista!$A1665,0)</f>
        <v>15485643.473959701</v>
      </c>
      <c r="J1665">
        <f>+HLOOKUP(VLOOKUP($B1665,$Q$2:$R$42,2,0),Costo_fondeo!$D$3:$AY$100,base_minorista!$A1665,0)</f>
        <v>8.0491667530139122</v>
      </c>
      <c r="K1665">
        <f>+HLOOKUP(VLOOKUP($B1665,$Q$2:$R$42,2,0),Costo_provisiones!$D$3:$AY$100,base_minorista!$A1665,0)</f>
        <v>3.9052975516027324</v>
      </c>
      <c r="L1665">
        <f>+HLOOKUP(VLOOKUP($B1665,$Q$2:$R$42,2,0),Morosidad_control!$D$4:$AY$101,base_minorista!$A1665,0)</f>
        <v>4.0945752785686098</v>
      </c>
      <c r="M1665">
        <f ca="1">+OFFSET(Capital_2!$D$2,base_minorista!A1665,0)</f>
        <v>3.8090188851336229</v>
      </c>
      <c r="N1665">
        <f>+HLOOKUP(VLOOKUP($B1665,$Q$2:$R$42,2,0),costo_laboral!$E$2:$AZ$99,base_minorista!$A1665,0)</f>
        <v>10.54822660193452</v>
      </c>
      <c r="O1665">
        <f>+HLOOKUP(VLOOKUP($B1665,$Q$2:$R$42,2,0),Participacion2!$D$2:$AO$99,base_minorista!$A1665,0)</f>
        <v>0.28974512983211975</v>
      </c>
    </row>
    <row r="1666" spans="1:15" ht="16.5" x14ac:dyDescent="0.3">
      <c r="A1666">
        <v>14</v>
      </c>
      <c r="B1666">
        <v>19</v>
      </c>
      <c r="C1666">
        <v>13</v>
      </c>
      <c r="D1666" s="3">
        <v>41274</v>
      </c>
      <c r="E1666" s="33">
        <v>12</v>
      </c>
      <c r="F1666">
        <v>1</v>
      </c>
      <c r="G1666">
        <f>+HLOOKUP(VLOOKUP($B1666,$Q$2:$R$42,2,0),costos_sf!$D$2:$AY$99,base_minorista!$A1666,0)</f>
        <v>21743343.362765465</v>
      </c>
      <c r="H1666">
        <f>+HLOOKUP(VLOOKUP($B1666,$Q$2:$R$42,2,0),creditos_sf!$D$2:$AY$99,base_minorista!$A1666,0)</f>
        <v>82776487.366229698</v>
      </c>
      <c r="I1666">
        <f>+HLOOKUP(VLOOKUP($B1666,$Q$2:$R$42,2,0),creditos_sf!$D$103:$AY$200,base_minorista!$A1666,0)</f>
        <v>15697737.671463199</v>
      </c>
      <c r="J1666">
        <f>+HLOOKUP(VLOOKUP($B1666,$Q$2:$R$42,2,0),Costo_fondeo!$D$3:$AY$100,base_minorista!$A1666,0)</f>
        <v>7.9989844743546534</v>
      </c>
      <c r="K1666">
        <f>+HLOOKUP(VLOOKUP($B1666,$Q$2:$R$42,2,0),Costo_provisiones!$D$3:$AY$100,base_minorista!$A1666,0)</f>
        <v>3.9271467515736833</v>
      </c>
      <c r="L1666">
        <f>+HLOOKUP(VLOOKUP($B1666,$Q$2:$R$42,2,0),Morosidad_control!$D$4:$AY$101,base_minorista!$A1666,0)</f>
        <v>4.4819217441729498</v>
      </c>
      <c r="M1666">
        <f ca="1">+OFFSET(Capital_2!$D$2,base_minorista!A1666,0)</f>
        <v>3.8327018844682854</v>
      </c>
      <c r="N1666">
        <f>+HLOOKUP(VLOOKUP($B1666,$Q$2:$R$42,2,0),costo_laboral!$E$2:$AZ$99,base_minorista!$A1666,0)</f>
        <v>10.553643912427365</v>
      </c>
      <c r="O1666">
        <f>+HLOOKUP(VLOOKUP($B1666,$Q$2:$R$42,2,0),Participacion2!$D$2:$AO$99,base_minorista!$A1666,0)</f>
        <v>0.30043773963329712</v>
      </c>
    </row>
    <row r="1667" spans="1:15" ht="16.5" x14ac:dyDescent="0.3">
      <c r="A1667">
        <v>15</v>
      </c>
      <c r="B1667">
        <v>19</v>
      </c>
      <c r="C1667">
        <v>14</v>
      </c>
      <c r="D1667" s="3">
        <v>41305</v>
      </c>
      <c r="E1667" s="33">
        <v>13</v>
      </c>
      <c r="F1667">
        <v>1</v>
      </c>
      <c r="G1667">
        <f>+HLOOKUP(VLOOKUP($B1667,$Q$2:$R$42,2,0),costos_sf!$D$2:$AY$99,base_minorista!$A1667,0)</f>
        <v>22043514.421801079</v>
      </c>
      <c r="H1667">
        <f>+HLOOKUP(VLOOKUP($B1667,$Q$2:$R$42,2,0),creditos_sf!$D$2:$AY$99,base_minorista!$A1667,0)</f>
        <v>84522419.961750686</v>
      </c>
      <c r="I1667">
        <f>+HLOOKUP(VLOOKUP($B1667,$Q$2:$R$42,2,0),creditos_sf!$D$103:$AY$200,base_minorista!$A1667,0)</f>
        <v>15676422.8561169</v>
      </c>
      <c r="J1667">
        <f>+HLOOKUP(VLOOKUP($B1667,$Q$2:$R$42,2,0),Costo_fondeo!$D$3:$AY$100,base_minorista!$A1667,0)</f>
        <v>7.8897614262652782</v>
      </c>
      <c r="K1667">
        <f>+HLOOKUP(VLOOKUP($B1667,$Q$2:$R$42,2,0),Costo_provisiones!$D$3:$AY$100,base_minorista!$A1667,0)</f>
        <v>3.7881773733162607</v>
      </c>
      <c r="L1667">
        <f>+HLOOKUP(VLOOKUP($B1667,$Q$2:$R$42,2,0),Morosidad_control!$D$4:$AY$101,base_minorista!$A1667,0)</f>
        <v>4.3677182734831597</v>
      </c>
      <c r="M1667">
        <f ca="1">+OFFSET(Capital_2!$D$2,base_minorista!A1667,0)</f>
        <v>3.850163299057161</v>
      </c>
      <c r="N1667">
        <f>+HLOOKUP(VLOOKUP($B1667,$Q$2:$R$42,2,0),costo_laboral!$E$2:$AZ$99,base_minorista!$A1667,0)</f>
        <v>10.639519506369481</v>
      </c>
      <c r="O1667">
        <f>+HLOOKUP(VLOOKUP($B1667,$Q$2:$R$42,2,0),Participacion2!$D$2:$AO$99,base_minorista!$A1667,0)</f>
        <v>0.30668431491888104</v>
      </c>
    </row>
    <row r="1668" spans="1:15" ht="16.5" x14ac:dyDescent="0.3">
      <c r="A1668">
        <v>16</v>
      </c>
      <c r="B1668">
        <v>19</v>
      </c>
      <c r="C1668">
        <v>15</v>
      </c>
      <c r="D1668" s="3">
        <v>41333</v>
      </c>
      <c r="E1668" s="33">
        <v>13</v>
      </c>
      <c r="F1668">
        <v>1</v>
      </c>
      <c r="G1668">
        <f>+HLOOKUP(VLOOKUP($B1668,$Q$2:$R$42,2,0),costos_sf!$D$2:$AY$99,base_minorista!$A1668,0)</f>
        <v>22620796.187411044</v>
      </c>
      <c r="H1668">
        <f>+HLOOKUP(VLOOKUP($B1668,$Q$2:$R$42,2,0),creditos_sf!$D$2:$AY$99,base_minorista!$A1668,0)</f>
        <v>86070882.549976975</v>
      </c>
      <c r="I1668">
        <f>+HLOOKUP(VLOOKUP($B1668,$Q$2:$R$42,2,0),creditos_sf!$D$103:$AY$200,base_minorista!$A1668,0)</f>
        <v>15706727.6398982</v>
      </c>
      <c r="J1668">
        <f>+HLOOKUP(VLOOKUP($B1668,$Q$2:$R$42,2,0),Costo_fondeo!$D$3:$AY$100,base_minorista!$A1668,0)</f>
        <v>7.8463444762085892</v>
      </c>
      <c r="K1668">
        <f>+HLOOKUP(VLOOKUP($B1668,$Q$2:$R$42,2,0),Costo_provisiones!$D$3:$AY$100,base_minorista!$A1668,0)</f>
        <v>3.8306285839183487</v>
      </c>
      <c r="L1668">
        <f>+HLOOKUP(VLOOKUP($B1668,$Q$2:$R$42,2,0),Morosidad_control!$D$4:$AY$101,base_minorista!$A1668,0)</f>
        <v>4.4437455545313203</v>
      </c>
      <c r="M1668">
        <f ca="1">+OFFSET(Capital_2!$D$2,base_minorista!A1668,0)</f>
        <v>3.8660657399921172</v>
      </c>
      <c r="N1668">
        <f>+HLOOKUP(VLOOKUP($B1668,$Q$2:$R$42,2,0),costo_laboral!$E$2:$AZ$99,base_minorista!$A1668,0)</f>
        <v>10.785791560197538</v>
      </c>
      <c r="O1668">
        <f>+HLOOKUP(VLOOKUP($B1668,$Q$2:$R$42,2,0),Participacion2!$D$2:$AO$99,base_minorista!$A1668,0)</f>
        <v>0.31205106462129639</v>
      </c>
    </row>
    <row r="1669" spans="1:15" ht="16.5" x14ac:dyDescent="0.3">
      <c r="A1669">
        <v>17</v>
      </c>
      <c r="B1669">
        <v>19</v>
      </c>
      <c r="C1669">
        <v>16</v>
      </c>
      <c r="D1669" s="3">
        <v>41364</v>
      </c>
      <c r="E1669" s="33">
        <v>13</v>
      </c>
      <c r="F1669">
        <v>1</v>
      </c>
      <c r="G1669">
        <f>+HLOOKUP(VLOOKUP($B1669,$Q$2:$R$42,2,0),costos_sf!$D$2:$AY$99,base_minorista!$A1669,0)</f>
        <v>23003095.209192067</v>
      </c>
      <c r="H1669">
        <f>+HLOOKUP(VLOOKUP($B1669,$Q$2:$R$42,2,0),creditos_sf!$D$2:$AY$99,base_minorista!$A1669,0)</f>
        <v>87176719.508782849</v>
      </c>
      <c r="I1669">
        <f>+HLOOKUP(VLOOKUP($B1669,$Q$2:$R$42,2,0),creditos_sf!$D$103:$AY$200,base_minorista!$A1669,0)</f>
        <v>16247854.068622101</v>
      </c>
      <c r="J1669">
        <f>+HLOOKUP(VLOOKUP($B1669,$Q$2:$R$42,2,0),Costo_fondeo!$D$3:$AY$100,base_minorista!$A1669,0)</f>
        <v>7.8182191373573451</v>
      </c>
      <c r="K1669">
        <f>+HLOOKUP(VLOOKUP($B1669,$Q$2:$R$42,2,0),Costo_provisiones!$D$3:$AY$100,base_minorista!$A1669,0)</f>
        <v>3.9866095764009173</v>
      </c>
      <c r="L1669">
        <f>+HLOOKUP(VLOOKUP($B1669,$Q$2:$R$42,2,0),Morosidad_control!$D$4:$AY$101,base_minorista!$A1669,0)</f>
        <v>4.5338809680353203</v>
      </c>
      <c r="M1669">
        <f ca="1">+OFFSET(Capital_2!$D$2,base_minorista!A1669,0)</f>
        <v>3.8754391719680488</v>
      </c>
      <c r="N1669">
        <f>+HLOOKUP(VLOOKUP($B1669,$Q$2:$R$42,2,0),costo_laboral!$E$2:$AZ$99,base_minorista!$A1669,0)</f>
        <v>10.70859684524884</v>
      </c>
      <c r="O1669">
        <f>+HLOOKUP(VLOOKUP($B1669,$Q$2:$R$42,2,0),Participacion2!$D$2:$AO$99,base_minorista!$A1669,0)</f>
        <v>0.31752789986227559</v>
      </c>
    </row>
    <row r="1670" spans="1:15" ht="16.5" x14ac:dyDescent="0.3">
      <c r="A1670">
        <v>18</v>
      </c>
      <c r="B1670">
        <v>19</v>
      </c>
      <c r="C1670">
        <v>17</v>
      </c>
      <c r="D1670" s="3">
        <v>41394</v>
      </c>
      <c r="E1670" s="33">
        <v>13</v>
      </c>
      <c r="F1670">
        <v>1</v>
      </c>
      <c r="G1670">
        <f>+HLOOKUP(VLOOKUP($B1670,$Q$2:$R$42,2,0),costos_sf!$D$2:$AY$99,base_minorista!$A1670,0)</f>
        <v>23308220.024147015</v>
      </c>
      <c r="H1670">
        <f>+HLOOKUP(VLOOKUP($B1670,$Q$2:$R$42,2,0),creditos_sf!$D$2:$AY$99,base_minorista!$A1670,0)</f>
        <v>89128271.254651159</v>
      </c>
      <c r="I1670">
        <f>+HLOOKUP(VLOOKUP($B1670,$Q$2:$R$42,2,0),creditos_sf!$D$103:$AY$200,base_minorista!$A1670,0)</f>
        <v>16907290.801525801</v>
      </c>
      <c r="J1670">
        <f>+HLOOKUP(VLOOKUP($B1670,$Q$2:$R$42,2,0),Costo_fondeo!$D$3:$AY$100,base_minorista!$A1670,0)</f>
        <v>7.7794578588941858</v>
      </c>
      <c r="K1670">
        <f>+HLOOKUP(VLOOKUP($B1670,$Q$2:$R$42,2,0),Costo_provisiones!$D$3:$AY$100,base_minorista!$A1670,0)</f>
        <v>3.7643524179881851</v>
      </c>
      <c r="L1670">
        <f>+HLOOKUP(VLOOKUP($B1670,$Q$2:$R$42,2,0),Morosidad_control!$D$4:$AY$101,base_minorista!$A1670,0)</f>
        <v>4.4765451137761296</v>
      </c>
      <c r="M1670">
        <f ca="1">+OFFSET(Capital_2!$D$2,base_minorista!A1670,0)</f>
        <v>3.8611269429337338</v>
      </c>
      <c r="N1670">
        <f>+HLOOKUP(VLOOKUP($B1670,$Q$2:$R$42,2,0),costo_laboral!$E$2:$AZ$99,base_minorista!$A1670,0)</f>
        <v>10.754282449311171</v>
      </c>
      <c r="O1670">
        <f>+HLOOKUP(VLOOKUP($B1670,$Q$2:$R$42,2,0),Participacion2!$D$2:$AO$99,base_minorista!$A1670,0)</f>
        <v>0.32311222449971122</v>
      </c>
    </row>
    <row r="1671" spans="1:15" ht="16.5" x14ac:dyDescent="0.3">
      <c r="A1671">
        <v>19</v>
      </c>
      <c r="B1671">
        <v>19</v>
      </c>
      <c r="C1671">
        <v>18</v>
      </c>
      <c r="D1671" s="3">
        <v>41425</v>
      </c>
      <c r="E1671" s="33">
        <v>13</v>
      </c>
      <c r="F1671">
        <v>1</v>
      </c>
      <c r="G1671">
        <f>+HLOOKUP(VLOOKUP($B1671,$Q$2:$R$42,2,0),costos_sf!$D$2:$AY$99,base_minorista!$A1671,0)</f>
        <v>23784302.31172803</v>
      </c>
      <c r="H1671">
        <f>+HLOOKUP(VLOOKUP($B1671,$Q$2:$R$42,2,0),creditos_sf!$D$2:$AY$99,base_minorista!$A1671,0)</f>
        <v>91713656.327508211</v>
      </c>
      <c r="I1671">
        <f>+HLOOKUP(VLOOKUP($B1671,$Q$2:$R$42,2,0),creditos_sf!$D$103:$AY$200,base_minorista!$A1671,0)</f>
        <v>17488761.901525199</v>
      </c>
      <c r="J1671">
        <f>+HLOOKUP(VLOOKUP($B1671,$Q$2:$R$42,2,0),Costo_fondeo!$D$3:$AY$100,base_minorista!$A1671,0)</f>
        <v>7.7415450821064296</v>
      </c>
      <c r="K1671">
        <f>+HLOOKUP(VLOOKUP($B1671,$Q$2:$R$42,2,0),Costo_provisiones!$D$3:$AY$100,base_minorista!$A1671,0)</f>
        <v>3.6246865270480004</v>
      </c>
      <c r="L1671">
        <f>+HLOOKUP(VLOOKUP($B1671,$Q$2:$R$42,2,0),Morosidad_control!$D$4:$AY$101,base_minorista!$A1671,0)</f>
        <v>4.1889129918987997</v>
      </c>
      <c r="M1671">
        <f ca="1">+OFFSET(Capital_2!$D$2,base_minorista!A1671,0)</f>
        <v>3.8158367264519906</v>
      </c>
      <c r="N1671">
        <f>+HLOOKUP(VLOOKUP($B1671,$Q$2:$R$42,2,0),costo_laboral!$E$2:$AZ$99,base_minorista!$A1671,0)</f>
        <v>10.831151434635112</v>
      </c>
      <c r="O1671">
        <f>+HLOOKUP(VLOOKUP($B1671,$Q$2:$R$42,2,0),Participacion2!$D$2:$AO$99,base_minorista!$A1671,0)</f>
        <v>0.33040818141041217</v>
      </c>
    </row>
    <row r="1672" spans="1:15" ht="16.5" x14ac:dyDescent="0.3">
      <c r="A1672">
        <v>20</v>
      </c>
      <c r="B1672">
        <v>19</v>
      </c>
      <c r="C1672">
        <v>19</v>
      </c>
      <c r="D1672" s="3">
        <v>41455</v>
      </c>
      <c r="E1672" s="33">
        <v>13</v>
      </c>
      <c r="F1672">
        <v>1</v>
      </c>
      <c r="G1672">
        <f>+HLOOKUP(VLOOKUP($B1672,$Q$2:$R$42,2,0),costos_sf!$D$2:$AY$99,base_minorista!$A1672,0)</f>
        <v>24384539.662947819</v>
      </c>
      <c r="H1672">
        <f>+HLOOKUP(VLOOKUP($B1672,$Q$2:$R$42,2,0),creditos_sf!$D$2:$AY$99,base_minorista!$A1672,0)</f>
        <v>93044922.476831108</v>
      </c>
      <c r="I1672">
        <f>+HLOOKUP(VLOOKUP($B1672,$Q$2:$R$42,2,0),creditos_sf!$D$103:$AY$200,base_minorista!$A1672,0)</f>
        <v>18166701.4010076</v>
      </c>
      <c r="J1672">
        <f>+HLOOKUP(VLOOKUP($B1672,$Q$2:$R$42,2,0),Costo_fondeo!$D$3:$AY$100,base_minorista!$A1672,0)</f>
        <v>7.6947897008624562</v>
      </c>
      <c r="K1672">
        <f>+HLOOKUP(VLOOKUP($B1672,$Q$2:$R$42,2,0),Costo_provisiones!$D$3:$AY$100,base_minorista!$A1672,0)</f>
        <v>3.6267256140119262</v>
      </c>
      <c r="L1672">
        <f>+HLOOKUP(VLOOKUP($B1672,$Q$2:$R$42,2,0),Morosidad_control!$D$4:$AY$101,base_minorista!$A1672,0)</f>
        <v>4.19657038975358</v>
      </c>
      <c r="M1672">
        <f ca="1">+OFFSET(Capital_2!$D$2,base_minorista!A1672,0)</f>
        <v>3.777787965810723</v>
      </c>
      <c r="N1672">
        <f>+HLOOKUP(VLOOKUP($B1672,$Q$2:$R$42,2,0),costo_laboral!$E$2:$AZ$99,base_minorista!$A1672,0)</f>
        <v>11.001429483473757</v>
      </c>
      <c r="O1672">
        <f>+HLOOKUP(VLOOKUP($B1672,$Q$2:$R$42,2,0),Participacion2!$D$2:$AO$99,base_minorista!$A1672,0)</f>
        <v>0.33618244557005927</v>
      </c>
    </row>
    <row r="1673" spans="1:15" ht="16.5" x14ac:dyDescent="0.3">
      <c r="A1673">
        <v>21</v>
      </c>
      <c r="B1673">
        <v>19</v>
      </c>
      <c r="C1673">
        <v>20</v>
      </c>
      <c r="D1673" s="3">
        <v>41486</v>
      </c>
      <c r="E1673" s="33">
        <v>13</v>
      </c>
      <c r="F1673">
        <v>1</v>
      </c>
      <c r="G1673">
        <f>+HLOOKUP(VLOOKUP($B1673,$Q$2:$R$42,2,0),costos_sf!$D$2:$AY$99,base_minorista!$A1673,0)</f>
        <v>24868357.136811394</v>
      </c>
      <c r="H1673">
        <f>+HLOOKUP(VLOOKUP($B1673,$Q$2:$R$42,2,0),creditos_sf!$D$2:$AY$99,base_minorista!$A1673,0)</f>
        <v>96470115.001716331</v>
      </c>
      <c r="I1673">
        <f>+HLOOKUP(VLOOKUP($B1673,$Q$2:$R$42,2,0),creditos_sf!$D$103:$AY$200,base_minorista!$A1673,0)</f>
        <v>18724628.383408397</v>
      </c>
      <c r="J1673">
        <f>+HLOOKUP(VLOOKUP($B1673,$Q$2:$R$42,2,0),Costo_fondeo!$D$3:$AY$100,base_minorista!$A1673,0)</f>
        <v>7.630201330834721</v>
      </c>
      <c r="K1673">
        <f>+HLOOKUP(VLOOKUP($B1673,$Q$2:$R$42,2,0),Costo_provisiones!$D$3:$AY$100,base_minorista!$A1673,0)</f>
        <v>3.5050810592756299</v>
      </c>
      <c r="L1673">
        <f>+HLOOKUP(VLOOKUP($B1673,$Q$2:$R$42,2,0),Morosidad_control!$D$4:$AY$101,base_minorista!$A1673,0)</f>
        <v>4.0114426472895701</v>
      </c>
      <c r="M1673">
        <f ca="1">+OFFSET(Capital_2!$D$2,base_minorista!A1673,0)</f>
        <v>3.7289387467323043</v>
      </c>
      <c r="N1673">
        <f>+HLOOKUP(VLOOKUP($B1673,$Q$2:$R$42,2,0),costo_laboral!$E$2:$AZ$99,base_minorista!$A1673,0)</f>
        <v>11.014729289046564</v>
      </c>
      <c r="O1673">
        <f>+HLOOKUP(VLOOKUP($B1673,$Q$2:$R$42,2,0),Participacion2!$D$2:$AO$99,base_minorista!$A1673,0)</f>
        <v>0.34994438341388395</v>
      </c>
    </row>
    <row r="1674" spans="1:15" ht="16.5" x14ac:dyDescent="0.3">
      <c r="A1674">
        <v>22</v>
      </c>
      <c r="B1674">
        <v>19</v>
      </c>
      <c r="C1674">
        <v>21</v>
      </c>
      <c r="D1674" s="3">
        <v>41517</v>
      </c>
      <c r="E1674" s="33">
        <v>13</v>
      </c>
      <c r="F1674">
        <v>1</v>
      </c>
      <c r="G1674">
        <f>+HLOOKUP(VLOOKUP($B1674,$Q$2:$R$42,2,0),costos_sf!$D$2:$AY$99,base_minorista!$A1674,0)</f>
        <v>25394047.644545104</v>
      </c>
      <c r="H1674">
        <f>+HLOOKUP(VLOOKUP($B1674,$Q$2:$R$42,2,0),creditos_sf!$D$2:$AY$99,base_minorista!$A1674,0)</f>
        <v>99775530.827489972</v>
      </c>
      <c r="I1674">
        <f>+HLOOKUP(VLOOKUP($B1674,$Q$2:$R$42,2,0),creditos_sf!$D$103:$AY$200,base_minorista!$A1674,0)</f>
        <v>18897784.166885499</v>
      </c>
      <c r="J1674">
        <f>+HLOOKUP(VLOOKUP($B1674,$Q$2:$R$42,2,0),Costo_fondeo!$D$3:$AY$100,base_minorista!$A1674,0)</f>
        <v>7.6387271304243836</v>
      </c>
      <c r="K1674">
        <f>+HLOOKUP(VLOOKUP($B1674,$Q$2:$R$42,2,0),Costo_provisiones!$D$3:$AY$100,base_minorista!$A1674,0)</f>
        <v>3.3571804399087246</v>
      </c>
      <c r="L1674">
        <f>+HLOOKUP(VLOOKUP($B1674,$Q$2:$R$42,2,0),Morosidad_control!$D$4:$AY$101,base_minorista!$A1674,0)</f>
        <v>3.9292695739365602</v>
      </c>
      <c r="M1674">
        <f ca="1">+OFFSET(Capital_2!$D$2,base_minorista!A1674,0)</f>
        <v>3.6888980520732653</v>
      </c>
      <c r="N1674">
        <f>+HLOOKUP(VLOOKUP($B1674,$Q$2:$R$42,2,0),costo_laboral!$E$2:$AZ$99,base_minorista!$A1674,0)</f>
        <v>11.020985385162756</v>
      </c>
      <c r="O1674">
        <f>+HLOOKUP(VLOOKUP($B1674,$Q$2:$R$42,2,0),Participacion2!$D$2:$AO$99,base_minorista!$A1674,0)</f>
        <v>0.36160925645569958</v>
      </c>
    </row>
    <row r="1675" spans="1:15" ht="16.5" x14ac:dyDescent="0.3">
      <c r="A1675">
        <v>23</v>
      </c>
      <c r="B1675">
        <v>19</v>
      </c>
      <c r="C1675">
        <v>22</v>
      </c>
      <c r="D1675" s="3">
        <v>41547</v>
      </c>
      <c r="E1675" s="33">
        <v>13</v>
      </c>
      <c r="F1675">
        <v>1</v>
      </c>
      <c r="G1675">
        <f>+HLOOKUP(VLOOKUP($B1675,$Q$2:$R$42,2,0),costos_sf!$D$2:$AY$99,base_minorista!$A1675,0)</f>
        <v>26003390.152907878</v>
      </c>
      <c r="H1675">
        <f>+HLOOKUP(VLOOKUP($B1675,$Q$2:$R$42,2,0),creditos_sf!$D$2:$AY$99,base_minorista!$A1675,0)</f>
        <v>102111431.25368084</v>
      </c>
      <c r="I1675">
        <f>+HLOOKUP(VLOOKUP($B1675,$Q$2:$R$42,2,0),creditos_sf!$D$103:$AY$200,base_minorista!$A1675,0)</f>
        <v>19158188.428910699</v>
      </c>
      <c r="J1675">
        <f>+HLOOKUP(VLOOKUP($B1675,$Q$2:$R$42,2,0),Costo_fondeo!$D$3:$AY$100,base_minorista!$A1675,0)</f>
        <v>7.5270133076453689</v>
      </c>
      <c r="K1675">
        <f>+HLOOKUP(VLOOKUP($B1675,$Q$2:$R$42,2,0),Costo_provisiones!$D$3:$AY$100,base_minorista!$A1675,0)</f>
        <v>3.2857926294024988</v>
      </c>
      <c r="L1675">
        <f>+HLOOKUP(VLOOKUP($B1675,$Q$2:$R$42,2,0),Morosidad_control!$D$4:$AY$101,base_minorista!$A1675,0)</f>
        <v>3.95135683696178</v>
      </c>
      <c r="M1675">
        <f ca="1">+OFFSET(Capital_2!$D$2,base_minorista!A1675,0)</f>
        <v>3.6532457928608841</v>
      </c>
      <c r="N1675">
        <f>+HLOOKUP(VLOOKUP($B1675,$Q$2:$R$42,2,0),costo_laboral!$E$2:$AZ$99,base_minorista!$A1675,0)</f>
        <v>11.251076226499828</v>
      </c>
      <c r="O1675">
        <f>+HLOOKUP(VLOOKUP($B1675,$Q$2:$R$42,2,0),Participacion2!$D$2:$AO$99,base_minorista!$A1675,0)</f>
        <v>0.36985719326378264</v>
      </c>
    </row>
    <row r="1676" spans="1:15" ht="16.5" x14ac:dyDescent="0.3">
      <c r="A1676">
        <v>24</v>
      </c>
      <c r="B1676">
        <v>19</v>
      </c>
      <c r="C1676">
        <v>23</v>
      </c>
      <c r="D1676" s="3">
        <v>41578</v>
      </c>
      <c r="E1676" s="33">
        <v>13</v>
      </c>
      <c r="F1676">
        <v>1</v>
      </c>
      <c r="G1676">
        <f>+HLOOKUP(VLOOKUP($B1676,$Q$2:$R$42,2,0),costos_sf!$D$2:$AY$99,base_minorista!$A1676,0)</f>
        <v>26791256.109262049</v>
      </c>
      <c r="H1676">
        <f>+HLOOKUP(VLOOKUP($B1676,$Q$2:$R$42,2,0),creditos_sf!$D$2:$AY$99,base_minorista!$A1676,0)</f>
        <v>104778368.75063604</v>
      </c>
      <c r="I1676">
        <f>+HLOOKUP(VLOOKUP($B1676,$Q$2:$R$42,2,0),creditos_sf!$D$103:$AY$200,base_minorista!$A1676,0)</f>
        <v>19486300.037947502</v>
      </c>
      <c r="J1676">
        <f>+HLOOKUP(VLOOKUP($B1676,$Q$2:$R$42,2,0),Costo_fondeo!$D$3:$AY$100,base_minorista!$A1676,0)</f>
        <v>7.4208553043204688</v>
      </c>
      <c r="K1676">
        <f>+HLOOKUP(VLOOKUP($B1676,$Q$2:$R$42,2,0),Costo_provisiones!$D$3:$AY$100,base_minorista!$A1676,0)</f>
        <v>3.182260239759386</v>
      </c>
      <c r="L1676">
        <f>+HLOOKUP(VLOOKUP($B1676,$Q$2:$R$42,2,0),Morosidad_control!$D$4:$AY$101,base_minorista!$A1676,0)</f>
        <v>4.0371466773285496</v>
      </c>
      <c r="M1676">
        <f ca="1">+OFFSET(Capital_2!$D$2,base_minorista!A1676,0)</f>
        <v>3.6199379690818381</v>
      </c>
      <c r="N1676">
        <f>+HLOOKUP(VLOOKUP($B1676,$Q$2:$R$42,2,0),costo_laboral!$E$2:$AZ$99,base_minorista!$A1676,0)</f>
        <v>11.50536810351349</v>
      </c>
      <c r="O1676">
        <f>+HLOOKUP(VLOOKUP($B1676,$Q$2:$R$42,2,0),Participacion2!$D$2:$AO$99,base_minorista!$A1676,0)</f>
        <v>0.37661496518811621</v>
      </c>
    </row>
    <row r="1677" spans="1:15" ht="16.5" x14ac:dyDescent="0.3">
      <c r="A1677">
        <v>25</v>
      </c>
      <c r="B1677">
        <v>19</v>
      </c>
      <c r="C1677">
        <v>24</v>
      </c>
      <c r="D1677" s="3">
        <v>41608</v>
      </c>
      <c r="E1677" s="33">
        <v>13</v>
      </c>
      <c r="F1677">
        <v>1</v>
      </c>
      <c r="G1677">
        <f>+HLOOKUP(VLOOKUP($B1677,$Q$2:$R$42,2,0),costos_sf!$D$2:$AY$99,base_minorista!$A1677,0)</f>
        <v>27690076.598009344</v>
      </c>
      <c r="H1677">
        <f>+HLOOKUP(VLOOKUP($B1677,$Q$2:$R$42,2,0),creditos_sf!$D$2:$AY$99,base_minorista!$A1677,0)</f>
        <v>106214843.55066335</v>
      </c>
      <c r="I1677">
        <f>+HLOOKUP(VLOOKUP($B1677,$Q$2:$R$42,2,0),creditos_sf!$D$103:$AY$200,base_minorista!$A1677,0)</f>
        <v>19567474.679717001</v>
      </c>
      <c r="J1677">
        <f>+HLOOKUP(VLOOKUP($B1677,$Q$2:$R$42,2,0),Costo_fondeo!$D$3:$AY$100,base_minorista!$A1677,0)</f>
        <v>7.3482238897907353</v>
      </c>
      <c r="K1677">
        <f>+HLOOKUP(VLOOKUP($B1677,$Q$2:$R$42,2,0),Costo_provisiones!$D$3:$AY$100,base_minorista!$A1677,0)</f>
        <v>3.1003090210029938</v>
      </c>
      <c r="L1677">
        <f>+HLOOKUP(VLOOKUP($B1677,$Q$2:$R$42,2,0),Morosidad_control!$D$4:$AY$101,base_minorista!$A1677,0)</f>
        <v>4.0702317320069996</v>
      </c>
      <c r="M1677">
        <f ca="1">+OFFSET(Capital_2!$D$2,base_minorista!A1677,0)</f>
        <v>3.5647933704456456</v>
      </c>
      <c r="N1677">
        <f>+HLOOKUP(VLOOKUP($B1677,$Q$2:$R$42,2,0),costo_laboral!$E$2:$AZ$99,base_minorista!$A1677,0)</f>
        <v>11.893258203559446</v>
      </c>
      <c r="O1677">
        <f>+HLOOKUP(VLOOKUP($B1677,$Q$2:$R$42,2,0),Participacion2!$D$2:$AO$99,base_minorista!$A1677,0)</f>
        <v>0.37365571338898051</v>
      </c>
    </row>
    <row r="1678" spans="1:15" ht="16.5" x14ac:dyDescent="0.3">
      <c r="A1678">
        <v>26</v>
      </c>
      <c r="B1678">
        <v>19</v>
      </c>
      <c r="C1678">
        <v>25</v>
      </c>
      <c r="D1678" s="3">
        <v>41639</v>
      </c>
      <c r="E1678" s="33">
        <v>13</v>
      </c>
      <c r="F1678">
        <v>1</v>
      </c>
      <c r="G1678">
        <f>+HLOOKUP(VLOOKUP($B1678,$Q$2:$R$42,2,0),costos_sf!$D$2:$AY$99,base_minorista!$A1678,0)</f>
        <v>28348357.985156514</v>
      </c>
      <c r="H1678">
        <f>+HLOOKUP(VLOOKUP($B1678,$Q$2:$R$42,2,0),creditos_sf!$D$2:$AY$99,base_minorista!$A1678,0)</f>
        <v>109480459.3587321</v>
      </c>
      <c r="I1678">
        <f>+HLOOKUP(VLOOKUP($B1678,$Q$2:$R$42,2,0),creditos_sf!$D$103:$AY$200,base_minorista!$A1678,0)</f>
        <v>19825444.748243</v>
      </c>
      <c r="J1678">
        <f>+HLOOKUP(VLOOKUP($B1678,$Q$2:$R$42,2,0),Costo_fondeo!$D$3:$AY$100,base_minorista!$A1678,0)</f>
        <v>7.2898602717858765</v>
      </c>
      <c r="K1678">
        <f>+HLOOKUP(VLOOKUP($B1678,$Q$2:$R$42,2,0),Costo_provisiones!$D$3:$AY$100,base_minorista!$A1678,0)</f>
        <v>2.9665677532545365</v>
      </c>
      <c r="L1678">
        <f>+HLOOKUP(VLOOKUP($B1678,$Q$2:$R$42,2,0),Morosidad_control!$D$4:$AY$101,base_minorista!$A1678,0)</f>
        <v>4.0919654671017502</v>
      </c>
      <c r="M1678">
        <f ca="1">+OFFSET(Capital_2!$D$2,base_minorista!A1678,0)</f>
        <v>3.5095726367283766</v>
      </c>
      <c r="N1678">
        <f>+HLOOKUP(VLOOKUP($B1678,$Q$2:$R$42,2,0),costo_laboral!$E$2:$AZ$99,base_minorista!$A1678,0)</f>
        <v>11.891103138909145</v>
      </c>
      <c r="O1678">
        <f>+HLOOKUP(VLOOKUP($B1678,$Q$2:$R$42,2,0),Participacion2!$D$2:$AO$99,base_minorista!$A1678,0)</f>
        <v>0.39341201539903581</v>
      </c>
    </row>
    <row r="1679" spans="1:15" ht="16.5" x14ac:dyDescent="0.3">
      <c r="A1679">
        <v>27</v>
      </c>
      <c r="B1679">
        <v>19</v>
      </c>
      <c r="C1679">
        <v>26</v>
      </c>
      <c r="D1679" s="3">
        <v>41670</v>
      </c>
      <c r="E1679" s="33">
        <v>14</v>
      </c>
      <c r="F1679">
        <v>1</v>
      </c>
      <c r="G1679">
        <f>+HLOOKUP(VLOOKUP($B1679,$Q$2:$R$42,2,0),costos_sf!$D$2:$AY$99,base_minorista!$A1679,0)</f>
        <v>29256750.884089392</v>
      </c>
      <c r="H1679">
        <f>+HLOOKUP(VLOOKUP($B1679,$Q$2:$R$42,2,0),creditos_sf!$D$2:$AY$99,base_minorista!$A1679,0)</f>
        <v>110958828.1594007</v>
      </c>
      <c r="I1679">
        <f>+HLOOKUP(VLOOKUP($B1679,$Q$2:$R$42,2,0),creditos_sf!$D$103:$AY$200,base_minorista!$A1679,0)</f>
        <v>19863723.543459199</v>
      </c>
      <c r="J1679">
        <f>+HLOOKUP(VLOOKUP($B1679,$Q$2:$R$42,2,0),Costo_fondeo!$D$3:$AY$100,base_minorista!$A1679,0)</f>
        <v>7.2826220706596434</v>
      </c>
      <c r="K1679">
        <f>+HLOOKUP(VLOOKUP($B1679,$Q$2:$R$42,2,0),Costo_provisiones!$D$3:$AY$100,base_minorista!$A1679,0)</f>
        <v>2.9863296204284349</v>
      </c>
      <c r="L1679">
        <f>+HLOOKUP(VLOOKUP($B1679,$Q$2:$R$42,2,0),Morosidad_control!$D$4:$AY$101,base_minorista!$A1679,0)</f>
        <v>4.1566387907251796</v>
      </c>
      <c r="M1679">
        <f ca="1">+OFFSET(Capital_2!$D$2,base_minorista!A1679,0)</f>
        <v>3.4442162995780268</v>
      </c>
      <c r="N1679">
        <f>+HLOOKUP(VLOOKUP($B1679,$Q$2:$R$42,2,0),costo_laboral!$E$2:$AZ$99,base_minorista!$A1679,0)</f>
        <v>12.152756695768975</v>
      </c>
      <c r="O1679">
        <f>+HLOOKUP(VLOOKUP($B1679,$Q$2:$R$42,2,0),Participacion2!$D$2:$AO$99,base_minorista!$A1679,0)</f>
        <v>0.40179207171167641</v>
      </c>
    </row>
    <row r="1680" spans="1:15" ht="16.5" x14ac:dyDescent="0.3">
      <c r="A1680">
        <v>28</v>
      </c>
      <c r="B1680">
        <v>19</v>
      </c>
      <c r="C1680">
        <v>27</v>
      </c>
      <c r="D1680" s="3">
        <v>41698</v>
      </c>
      <c r="E1680" s="33">
        <v>14</v>
      </c>
      <c r="F1680">
        <v>1</v>
      </c>
      <c r="G1680">
        <f>+HLOOKUP(VLOOKUP($B1680,$Q$2:$R$42,2,0),costos_sf!$D$2:$AY$99,base_minorista!$A1680,0)</f>
        <v>29940870.403308082</v>
      </c>
      <c r="H1680">
        <f>+HLOOKUP(VLOOKUP($B1680,$Q$2:$R$42,2,0),creditos_sf!$D$2:$AY$99,base_minorista!$A1680,0)</f>
        <v>112514913.27002025</v>
      </c>
      <c r="I1680">
        <f>+HLOOKUP(VLOOKUP($B1680,$Q$2:$R$42,2,0),creditos_sf!$D$103:$AY$200,base_minorista!$A1680,0)</f>
        <v>20064802.935645398</v>
      </c>
      <c r="J1680">
        <f>+HLOOKUP(VLOOKUP($B1680,$Q$2:$R$42,2,0),Costo_fondeo!$D$3:$AY$100,base_minorista!$A1680,0)</f>
        <v>7.2666448151610998</v>
      </c>
      <c r="K1680">
        <f>+HLOOKUP(VLOOKUP($B1680,$Q$2:$R$42,2,0),Costo_provisiones!$D$3:$AY$100,base_minorista!$A1680,0)</f>
        <v>3.0208124124081048</v>
      </c>
      <c r="L1680">
        <f>+HLOOKUP(VLOOKUP($B1680,$Q$2:$R$42,2,0),Morosidad_control!$D$4:$AY$101,base_minorista!$A1680,0)</f>
        <v>4.1228695196465299</v>
      </c>
      <c r="M1680">
        <f ca="1">+OFFSET(Capital_2!$D$2,base_minorista!A1680,0)</f>
        <v>3.3651511548182853</v>
      </c>
      <c r="N1680">
        <f>+HLOOKUP(VLOOKUP($B1680,$Q$2:$R$42,2,0),costo_laboral!$E$2:$AZ$99,base_minorista!$A1680,0)</f>
        <v>12.291374666212446</v>
      </c>
      <c r="O1680">
        <f>+HLOOKUP(VLOOKUP($B1680,$Q$2:$R$42,2,0),Participacion2!$D$2:$AO$99,base_minorista!$A1680,0)</f>
        <v>0.41362660147256741</v>
      </c>
    </row>
    <row r="1681" spans="1:15" ht="16.5" x14ac:dyDescent="0.3">
      <c r="A1681">
        <v>29</v>
      </c>
      <c r="B1681">
        <v>19</v>
      </c>
      <c r="C1681">
        <v>28</v>
      </c>
      <c r="D1681" s="3">
        <v>41729</v>
      </c>
      <c r="E1681" s="33">
        <v>14</v>
      </c>
      <c r="F1681">
        <v>1</v>
      </c>
      <c r="G1681">
        <f>+HLOOKUP(VLOOKUP($B1681,$Q$2:$R$42,2,0),costos_sf!$D$2:$AY$99,base_minorista!$A1681,0)</f>
        <v>30465909.190336894</v>
      </c>
      <c r="H1681">
        <f>+HLOOKUP(VLOOKUP($B1681,$Q$2:$R$42,2,0),creditos_sf!$D$2:$AY$99,base_minorista!$A1681,0)</f>
        <v>113077970.71209662</v>
      </c>
      <c r="I1681">
        <f>+HLOOKUP(VLOOKUP($B1681,$Q$2:$R$42,2,0),creditos_sf!$D$103:$AY$200,base_minorista!$A1681,0)</f>
        <v>19871080.622956201</v>
      </c>
      <c r="J1681">
        <f>+HLOOKUP(VLOOKUP($B1681,$Q$2:$R$42,2,0),Costo_fondeo!$D$3:$AY$100,base_minorista!$A1681,0)</f>
        <v>7.2384931631015128</v>
      </c>
      <c r="K1681">
        <f>+HLOOKUP(VLOOKUP($B1681,$Q$2:$R$42,2,0),Costo_provisiones!$D$3:$AY$100,base_minorista!$A1681,0)</f>
        <v>2.9747301707833991</v>
      </c>
      <c r="L1681">
        <f>+HLOOKUP(VLOOKUP($B1681,$Q$2:$R$42,2,0),Morosidad_control!$D$4:$AY$101,base_minorista!$A1681,0)</f>
        <v>4.3142993355188501</v>
      </c>
      <c r="M1681">
        <f ca="1">+OFFSET(Capital_2!$D$2,base_minorista!A1681,0)</f>
        <v>3.2958556767962262</v>
      </c>
      <c r="N1681">
        <f>+HLOOKUP(VLOOKUP($B1681,$Q$2:$R$42,2,0),costo_laboral!$E$2:$AZ$99,base_minorista!$A1681,0)</f>
        <v>12.483723185349167</v>
      </c>
      <c r="O1681">
        <f>+HLOOKUP(VLOOKUP($B1681,$Q$2:$R$42,2,0),Participacion2!$D$2:$AO$99,base_minorista!$A1681,0)</f>
        <v>0.41642135952153847</v>
      </c>
    </row>
    <row r="1682" spans="1:15" ht="16.5" x14ac:dyDescent="0.3">
      <c r="A1682">
        <v>30</v>
      </c>
      <c r="B1682">
        <v>19</v>
      </c>
      <c r="C1682">
        <v>29</v>
      </c>
      <c r="D1682" s="3">
        <v>41759</v>
      </c>
      <c r="E1682" s="33">
        <v>14</v>
      </c>
      <c r="F1682">
        <v>1</v>
      </c>
      <c r="G1682">
        <f>+HLOOKUP(VLOOKUP($B1682,$Q$2:$R$42,2,0),costos_sf!$D$2:$AY$99,base_minorista!$A1682,0)</f>
        <v>31275557.462569069</v>
      </c>
      <c r="H1682">
        <f>+HLOOKUP(VLOOKUP($B1682,$Q$2:$R$42,2,0),creditos_sf!$D$2:$AY$99,base_minorista!$A1682,0)</f>
        <v>114050402.74943617</v>
      </c>
      <c r="I1682">
        <f>+HLOOKUP(VLOOKUP($B1682,$Q$2:$R$42,2,0),creditos_sf!$D$103:$AY$200,base_minorista!$A1682,0)</f>
        <v>19456744.649733301</v>
      </c>
      <c r="J1682">
        <f>+HLOOKUP(VLOOKUP($B1682,$Q$2:$R$42,2,0),Costo_fondeo!$D$3:$AY$100,base_minorista!$A1682,0)</f>
        <v>7.2378451886664408</v>
      </c>
      <c r="K1682">
        <f>+HLOOKUP(VLOOKUP($B1682,$Q$2:$R$42,2,0),Costo_provisiones!$D$3:$AY$100,base_minorista!$A1682,0)</f>
        <v>3.1796946447018271</v>
      </c>
      <c r="L1682">
        <f>+HLOOKUP(VLOOKUP($B1682,$Q$2:$R$42,2,0),Morosidad_control!$D$4:$AY$101,base_minorista!$A1682,0)</f>
        <v>4.5632410636409197</v>
      </c>
      <c r="M1682">
        <f ca="1">+OFFSET(Capital_2!$D$2,base_minorista!A1682,0)</f>
        <v>3.2437779376973728</v>
      </c>
      <c r="N1682">
        <f>+HLOOKUP(VLOOKUP($B1682,$Q$2:$R$42,2,0),costo_laboral!$E$2:$AZ$99,base_minorista!$A1682,0)</f>
        <v>12.593831637310126</v>
      </c>
      <c r="O1682">
        <f>+HLOOKUP(VLOOKUP($B1682,$Q$2:$R$42,2,0),Participacion2!$D$2:$AO$99,base_minorista!$A1682,0)</f>
        <v>0.41995575095491566</v>
      </c>
    </row>
    <row r="1683" spans="1:15" ht="16.5" x14ac:dyDescent="0.3">
      <c r="A1683">
        <v>31</v>
      </c>
      <c r="B1683">
        <v>19</v>
      </c>
      <c r="C1683">
        <v>30</v>
      </c>
      <c r="D1683" s="3">
        <v>41790</v>
      </c>
      <c r="E1683" s="33">
        <v>14</v>
      </c>
      <c r="F1683">
        <v>1</v>
      </c>
      <c r="G1683">
        <f>+HLOOKUP(VLOOKUP($B1683,$Q$2:$R$42,2,0),costos_sf!$D$2:$AY$99,base_minorista!$A1683,0)</f>
        <v>31958884.408125076</v>
      </c>
      <c r="H1683">
        <f>+HLOOKUP(VLOOKUP($B1683,$Q$2:$R$42,2,0),creditos_sf!$D$2:$AY$99,base_minorista!$A1683,0)</f>
        <v>112332049.54713567</v>
      </c>
      <c r="I1683">
        <f>+HLOOKUP(VLOOKUP($B1683,$Q$2:$R$42,2,0),creditos_sf!$D$103:$AY$200,base_minorista!$A1683,0)</f>
        <v>18865064.228131399</v>
      </c>
      <c r="J1683">
        <f>+HLOOKUP(VLOOKUP($B1683,$Q$2:$R$42,2,0),Costo_fondeo!$D$3:$AY$100,base_minorista!$A1683,0)</f>
        <v>7.2180053114194394</v>
      </c>
      <c r="K1683">
        <f>+HLOOKUP(VLOOKUP($B1683,$Q$2:$R$42,2,0),Costo_provisiones!$D$3:$AY$100,base_minorista!$A1683,0)</f>
        <v>3.327680944662569</v>
      </c>
      <c r="L1683">
        <f>+HLOOKUP(VLOOKUP($B1683,$Q$2:$R$42,2,0),Morosidad_control!$D$4:$AY$101,base_minorista!$A1683,0)</f>
        <v>4.8041207811423998</v>
      </c>
      <c r="M1683">
        <f ca="1">+OFFSET(Capital_2!$D$2,base_minorista!A1683,0)</f>
        <v>3.2095324879825831</v>
      </c>
      <c r="N1683">
        <f>+HLOOKUP(VLOOKUP($B1683,$Q$2:$R$42,2,0),costo_laboral!$E$2:$AZ$99,base_minorista!$A1683,0)</f>
        <v>13.059901149178538</v>
      </c>
      <c r="O1683">
        <f>+HLOOKUP(VLOOKUP($B1683,$Q$2:$R$42,2,0),Participacion2!$D$2:$AO$99,base_minorista!$A1683,0)</f>
        <v>0.41429400248910514</v>
      </c>
    </row>
    <row r="1684" spans="1:15" ht="16.5" x14ac:dyDescent="0.3">
      <c r="A1684">
        <v>32</v>
      </c>
      <c r="B1684">
        <v>19</v>
      </c>
      <c r="C1684">
        <v>31</v>
      </c>
      <c r="D1684" s="3">
        <v>41820</v>
      </c>
      <c r="E1684" s="33">
        <v>14</v>
      </c>
      <c r="F1684">
        <v>1</v>
      </c>
      <c r="G1684">
        <f>+HLOOKUP(VLOOKUP($B1684,$Q$2:$R$42,2,0),costos_sf!$D$2:$AY$99,base_minorista!$A1684,0)</f>
        <v>32509786.69540973</v>
      </c>
      <c r="H1684">
        <f>+HLOOKUP(VLOOKUP($B1684,$Q$2:$R$42,2,0),creditos_sf!$D$2:$AY$99,base_minorista!$A1684,0)</f>
        <v>111797065.16599903</v>
      </c>
      <c r="I1684">
        <f>+HLOOKUP(VLOOKUP($B1684,$Q$2:$R$42,2,0),creditos_sf!$D$103:$AY$200,base_minorista!$A1684,0)</f>
        <v>18666347.118322998</v>
      </c>
      <c r="J1684">
        <f>+HLOOKUP(VLOOKUP($B1684,$Q$2:$R$42,2,0),Costo_fondeo!$D$3:$AY$100,base_minorista!$A1684,0)</f>
        <v>7.1618986440533021</v>
      </c>
      <c r="K1684">
        <f>+HLOOKUP(VLOOKUP($B1684,$Q$2:$R$42,2,0),Costo_provisiones!$D$3:$AY$100,base_minorista!$A1684,0)</f>
        <v>3.5031728531860895</v>
      </c>
      <c r="L1684">
        <f>+HLOOKUP(VLOOKUP($B1684,$Q$2:$R$42,2,0),Morosidad_control!$D$4:$AY$101,base_minorista!$A1684,0)</f>
        <v>5.1857883467785202</v>
      </c>
      <c r="M1684">
        <f ca="1">+OFFSET(Capital_2!$D$2,base_minorista!A1684,0)</f>
        <v>3.1850428382831848</v>
      </c>
      <c r="N1684">
        <f>+HLOOKUP(VLOOKUP($B1684,$Q$2:$R$42,2,0),costo_laboral!$E$2:$AZ$99,base_minorista!$A1684,0)</f>
        <v>13.347479361895619</v>
      </c>
      <c r="O1684">
        <f>+HLOOKUP(VLOOKUP($B1684,$Q$2:$R$42,2,0),Participacion2!$D$2:$AO$99,base_minorista!$A1684,0)</f>
        <v>0.41110584637017872</v>
      </c>
    </row>
    <row r="1685" spans="1:15" ht="16.5" x14ac:dyDescent="0.3">
      <c r="A1685">
        <v>33</v>
      </c>
      <c r="B1685">
        <v>19</v>
      </c>
      <c r="C1685">
        <v>32</v>
      </c>
      <c r="D1685" s="3">
        <v>41851</v>
      </c>
      <c r="E1685" s="33">
        <v>14</v>
      </c>
      <c r="F1685">
        <v>1</v>
      </c>
      <c r="G1685">
        <f>+HLOOKUP(VLOOKUP($B1685,$Q$2:$R$42,2,0),costos_sf!$D$2:$AY$99,base_minorista!$A1685,0)</f>
        <v>33032481.904554639</v>
      </c>
      <c r="H1685">
        <f>+HLOOKUP(VLOOKUP($B1685,$Q$2:$R$42,2,0),creditos_sf!$D$2:$AY$99,base_minorista!$A1685,0)</f>
        <v>112102458.52424593</v>
      </c>
      <c r="I1685">
        <f>+HLOOKUP(VLOOKUP($B1685,$Q$2:$R$42,2,0),creditos_sf!$D$103:$AY$200,base_minorista!$A1685,0)</f>
        <v>18257486.1796</v>
      </c>
      <c r="J1685">
        <f>+HLOOKUP(VLOOKUP($B1685,$Q$2:$R$42,2,0),Costo_fondeo!$D$3:$AY$100,base_minorista!$A1685,0)</f>
        <v>7.116417603190504</v>
      </c>
      <c r="K1685">
        <f>+HLOOKUP(VLOOKUP($B1685,$Q$2:$R$42,2,0),Costo_provisiones!$D$3:$AY$100,base_minorista!$A1685,0)</f>
        <v>3.7614469692030923</v>
      </c>
      <c r="L1685">
        <f>+HLOOKUP(VLOOKUP($B1685,$Q$2:$R$42,2,0),Morosidad_control!$D$4:$AY$101,base_minorista!$A1685,0)</f>
        <v>5.37554219219962</v>
      </c>
      <c r="M1685">
        <f ca="1">+OFFSET(Capital_2!$D$2,base_minorista!A1685,0)</f>
        <v>3.1704105350092515</v>
      </c>
      <c r="N1685">
        <f>+HLOOKUP(VLOOKUP($B1685,$Q$2:$R$42,2,0),costo_laboral!$E$2:$AZ$99,base_minorista!$A1685,0)</f>
        <v>13.555491761614583</v>
      </c>
      <c r="O1685">
        <f>+HLOOKUP(VLOOKUP($B1685,$Q$2:$R$42,2,0),Participacion2!$D$2:$AO$99,base_minorista!$A1685,0)</f>
        <v>0.4132785134848681</v>
      </c>
    </row>
    <row r="1686" spans="1:15" ht="16.5" x14ac:dyDescent="0.3">
      <c r="A1686">
        <v>34</v>
      </c>
      <c r="B1686">
        <v>19</v>
      </c>
      <c r="C1686">
        <v>33</v>
      </c>
      <c r="D1686" s="3">
        <v>41882</v>
      </c>
      <c r="E1686" s="33">
        <v>14</v>
      </c>
      <c r="F1686">
        <v>1</v>
      </c>
      <c r="G1686">
        <f>+HLOOKUP(VLOOKUP($B1686,$Q$2:$R$42,2,0),costos_sf!$D$2:$AY$99,base_minorista!$A1686,0)</f>
        <v>33806476.183539189</v>
      </c>
      <c r="H1686">
        <f>+HLOOKUP(VLOOKUP($B1686,$Q$2:$R$42,2,0),creditos_sf!$D$2:$AY$99,base_minorista!$A1686,0)</f>
        <v>113309738.07202023</v>
      </c>
      <c r="I1686">
        <f>+HLOOKUP(VLOOKUP($B1686,$Q$2:$R$42,2,0),creditos_sf!$D$103:$AY$200,base_minorista!$A1686,0)</f>
        <v>18107533.689221498</v>
      </c>
      <c r="J1686">
        <f>+HLOOKUP(VLOOKUP($B1686,$Q$2:$R$42,2,0),Costo_fondeo!$D$3:$AY$100,base_minorista!$A1686,0)</f>
        <v>6.9970697555654366</v>
      </c>
      <c r="K1686">
        <f>+HLOOKUP(VLOOKUP($B1686,$Q$2:$R$42,2,0),Costo_provisiones!$D$3:$AY$100,base_minorista!$A1686,0)</f>
        <v>4.0288158551283892</v>
      </c>
      <c r="L1686">
        <f>+HLOOKUP(VLOOKUP($B1686,$Q$2:$R$42,2,0),Morosidad_control!$D$4:$AY$101,base_minorista!$A1686,0)</f>
        <v>5.6308501210420303</v>
      </c>
      <c r="M1686">
        <f ca="1">+OFFSET(Capital_2!$D$2,base_minorista!A1686,0)</f>
        <v>3.1468414088192862</v>
      </c>
      <c r="N1686">
        <f>+HLOOKUP(VLOOKUP($B1686,$Q$2:$R$42,2,0),costo_laboral!$E$2:$AZ$99,base_minorista!$A1686,0)</f>
        <v>13.793403736448303</v>
      </c>
      <c r="O1686">
        <f>+HLOOKUP(VLOOKUP($B1686,$Q$2:$R$42,2,0),Participacion2!$D$2:$AO$99,base_minorista!$A1686,0)</f>
        <v>0.41389246117640582</v>
      </c>
    </row>
    <row r="1687" spans="1:15" ht="16.5" x14ac:dyDescent="0.3">
      <c r="A1687">
        <v>35</v>
      </c>
      <c r="B1687">
        <v>19</v>
      </c>
      <c r="C1687">
        <v>34</v>
      </c>
      <c r="D1687" s="3">
        <v>41912</v>
      </c>
      <c r="E1687" s="33">
        <v>14</v>
      </c>
      <c r="F1687">
        <v>1</v>
      </c>
      <c r="G1687">
        <f>+HLOOKUP(VLOOKUP($B1687,$Q$2:$R$42,2,0),costos_sf!$D$2:$AY$99,base_minorista!$A1687,0)</f>
        <v>34595631.589168727</v>
      </c>
      <c r="H1687">
        <f>+HLOOKUP(VLOOKUP($B1687,$Q$2:$R$42,2,0),creditos_sf!$D$2:$AY$99,base_minorista!$A1687,0)</f>
        <v>114055009.80287881</v>
      </c>
      <c r="I1687">
        <f>+HLOOKUP(VLOOKUP($B1687,$Q$2:$R$42,2,0),creditos_sf!$D$103:$AY$200,base_minorista!$A1687,0)</f>
        <v>17882506.822134402</v>
      </c>
      <c r="J1687">
        <f>+HLOOKUP(VLOOKUP($B1687,$Q$2:$R$42,2,0),Costo_fondeo!$D$3:$AY$100,base_minorista!$A1687,0)</f>
        <v>6.9604588681988639</v>
      </c>
      <c r="K1687">
        <f>+HLOOKUP(VLOOKUP($B1687,$Q$2:$R$42,2,0),Costo_provisiones!$D$3:$AY$100,base_minorista!$A1687,0)</f>
        <v>4.2122879871547791</v>
      </c>
      <c r="L1687">
        <f>+HLOOKUP(VLOOKUP($B1687,$Q$2:$R$42,2,0),Morosidad_control!$D$4:$AY$101,base_minorista!$A1687,0)</f>
        <v>5.6490684106794804</v>
      </c>
      <c r="M1687">
        <f ca="1">+OFFSET(Capital_2!$D$2,base_minorista!A1687,0)</f>
        <v>3.1301745437504462</v>
      </c>
      <c r="N1687">
        <f>+HLOOKUP(VLOOKUP($B1687,$Q$2:$R$42,2,0),costo_laboral!$E$2:$AZ$99,base_minorista!$A1687,0)</f>
        <v>14.032331117663203</v>
      </c>
      <c r="O1687">
        <f>+HLOOKUP(VLOOKUP($B1687,$Q$2:$R$42,2,0),Participacion2!$D$2:$AO$99,base_minorista!$A1687,0)</f>
        <v>0.41617676689968913</v>
      </c>
    </row>
    <row r="1688" spans="1:15" ht="16.5" x14ac:dyDescent="0.3">
      <c r="A1688">
        <v>36</v>
      </c>
      <c r="B1688">
        <v>19</v>
      </c>
      <c r="C1688">
        <v>35</v>
      </c>
      <c r="D1688" s="3">
        <v>41943</v>
      </c>
      <c r="E1688" s="33">
        <v>14</v>
      </c>
      <c r="F1688">
        <v>1</v>
      </c>
      <c r="G1688">
        <f>+HLOOKUP(VLOOKUP($B1688,$Q$2:$R$42,2,0),costos_sf!$D$2:$AY$99,base_minorista!$A1688,0)</f>
        <v>35099462.902770266</v>
      </c>
      <c r="H1688">
        <f>+HLOOKUP(VLOOKUP($B1688,$Q$2:$R$42,2,0),creditos_sf!$D$2:$AY$99,base_minorista!$A1688,0)</f>
        <v>115364517.01852906</v>
      </c>
      <c r="I1688">
        <f>+HLOOKUP(VLOOKUP($B1688,$Q$2:$R$42,2,0),creditos_sf!$D$103:$AY$200,base_minorista!$A1688,0)</f>
        <v>17385687.330051299</v>
      </c>
      <c r="J1688">
        <f>+HLOOKUP(VLOOKUP($B1688,$Q$2:$R$42,2,0),Costo_fondeo!$D$3:$AY$100,base_minorista!$A1688,0)</f>
        <v>6.921539777046501</v>
      </c>
      <c r="K1688">
        <f>+HLOOKUP(VLOOKUP($B1688,$Q$2:$R$42,2,0),Costo_provisiones!$D$3:$AY$100,base_minorista!$A1688,0)</f>
        <v>4.4096584042777813</v>
      </c>
      <c r="L1688">
        <f>+HLOOKUP(VLOOKUP($B1688,$Q$2:$R$42,2,0),Morosidad_control!$D$4:$AY$101,base_minorista!$A1688,0)</f>
        <v>5.50602156844558</v>
      </c>
      <c r="M1688">
        <f ca="1">+OFFSET(Capital_2!$D$2,base_minorista!A1688,0)</f>
        <v>3.1052199516205063</v>
      </c>
      <c r="N1688">
        <f>+HLOOKUP(VLOOKUP($B1688,$Q$2:$R$42,2,0),costo_laboral!$E$2:$AZ$99,base_minorista!$A1688,0)</f>
        <v>14.072749534790921</v>
      </c>
      <c r="O1688">
        <f>+HLOOKUP(VLOOKUP($B1688,$Q$2:$R$42,2,0),Participacion2!$D$2:$AO$99,base_minorista!$A1688,0)</f>
        <v>0.42178093354661317</v>
      </c>
    </row>
    <row r="1689" spans="1:15" ht="16.5" x14ac:dyDescent="0.3">
      <c r="A1689">
        <v>37</v>
      </c>
      <c r="B1689">
        <v>19</v>
      </c>
      <c r="C1689">
        <v>36</v>
      </c>
      <c r="D1689" s="3">
        <v>41973</v>
      </c>
      <c r="E1689" s="33">
        <v>14</v>
      </c>
      <c r="F1689">
        <v>1</v>
      </c>
      <c r="G1689">
        <f>+HLOOKUP(VLOOKUP($B1689,$Q$2:$R$42,2,0),costos_sf!$D$2:$AY$99,base_minorista!$A1689,0)</f>
        <v>35385479.554377049</v>
      </c>
      <c r="H1689">
        <f>+HLOOKUP(VLOOKUP($B1689,$Q$2:$R$42,2,0),creditos_sf!$D$2:$AY$99,base_minorista!$A1689,0)</f>
        <v>117086773.30824991</v>
      </c>
      <c r="I1689">
        <f>+HLOOKUP(VLOOKUP($B1689,$Q$2:$R$42,2,0),creditos_sf!$D$103:$AY$200,base_minorista!$A1689,0)</f>
        <v>17414816.936969601</v>
      </c>
      <c r="J1689">
        <f>+HLOOKUP(VLOOKUP($B1689,$Q$2:$R$42,2,0),Costo_fondeo!$D$3:$AY$100,base_minorista!$A1689,0)</f>
        <v>6.8566349624743212</v>
      </c>
      <c r="K1689">
        <f>+HLOOKUP(VLOOKUP($B1689,$Q$2:$R$42,2,0),Costo_provisiones!$D$3:$AY$100,base_minorista!$A1689,0)</f>
        <v>4.308144746579293</v>
      </c>
      <c r="L1689">
        <f>+HLOOKUP(VLOOKUP($B1689,$Q$2:$R$42,2,0),Morosidad_control!$D$4:$AY$101,base_minorista!$A1689,0)</f>
        <v>5.4288069317930203</v>
      </c>
      <c r="M1689">
        <f ca="1">+OFFSET(Capital_2!$D$2,base_minorista!A1689,0)</f>
        <v>3.0886044861742721</v>
      </c>
      <c r="N1689">
        <f>+HLOOKUP(VLOOKUP($B1689,$Q$2:$R$42,2,0),costo_laboral!$E$2:$AZ$99,base_minorista!$A1689,0)</f>
        <v>14.127717059016511</v>
      </c>
      <c r="O1689">
        <f>+HLOOKUP(VLOOKUP($B1689,$Q$2:$R$42,2,0),Participacion2!$D$2:$AO$99,base_minorista!$A1689,0)</f>
        <v>0.4231333879430797</v>
      </c>
    </row>
    <row r="1690" spans="1:15" ht="16.5" x14ac:dyDescent="0.3">
      <c r="A1690">
        <v>38</v>
      </c>
      <c r="B1690">
        <v>19</v>
      </c>
      <c r="C1690">
        <v>37</v>
      </c>
      <c r="D1690" s="3">
        <v>42004</v>
      </c>
      <c r="E1690" s="33">
        <v>14</v>
      </c>
      <c r="F1690">
        <v>1</v>
      </c>
      <c r="G1690">
        <f>+HLOOKUP(VLOOKUP($B1690,$Q$2:$R$42,2,0),costos_sf!$D$2:$AY$99,base_minorista!$A1690,0)</f>
        <v>35429728.354535587</v>
      </c>
      <c r="H1690">
        <f>+HLOOKUP(VLOOKUP($B1690,$Q$2:$R$42,2,0),creditos_sf!$D$2:$AY$99,base_minorista!$A1690,0)</f>
        <v>120911121.84292264</v>
      </c>
      <c r="I1690">
        <f>+HLOOKUP(VLOOKUP($B1690,$Q$2:$R$42,2,0),creditos_sf!$D$103:$AY$200,base_minorista!$A1690,0)</f>
        <v>17010647.173476998</v>
      </c>
      <c r="J1690">
        <f>+HLOOKUP(VLOOKUP($B1690,$Q$2:$R$42,2,0),Costo_fondeo!$D$3:$AY$100,base_minorista!$A1690,0)</f>
        <v>6.8340089410129634</v>
      </c>
      <c r="K1690">
        <f>+HLOOKUP(VLOOKUP($B1690,$Q$2:$R$42,2,0),Costo_provisiones!$D$3:$AY$100,base_minorista!$A1690,0)</f>
        <v>4.1333347324669072</v>
      </c>
      <c r="L1690">
        <f>+HLOOKUP(VLOOKUP($B1690,$Q$2:$R$42,2,0),Morosidad_control!$D$4:$AY$101,base_minorista!$A1690,0)</f>
        <v>5.7326226207482902</v>
      </c>
      <c r="M1690">
        <f ca="1">+OFFSET(Capital_2!$D$2,base_minorista!A1690,0)</f>
        <v>3.0772625191593428</v>
      </c>
      <c r="N1690">
        <f>+HLOOKUP(VLOOKUP($B1690,$Q$2:$R$42,2,0),costo_laboral!$E$2:$AZ$99,base_minorista!$A1690,0)</f>
        <v>13.886008720198728</v>
      </c>
      <c r="O1690">
        <f>+HLOOKUP(VLOOKUP($B1690,$Q$2:$R$42,2,0),Participacion2!$D$2:$AO$99,base_minorista!$A1690,0)</f>
        <v>0.44074187183237351</v>
      </c>
    </row>
    <row r="1691" spans="1:15" ht="16.5" x14ac:dyDescent="0.3">
      <c r="A1691">
        <v>39</v>
      </c>
      <c r="B1691">
        <v>19</v>
      </c>
      <c r="C1691">
        <v>38</v>
      </c>
      <c r="D1691" s="3">
        <v>42035</v>
      </c>
      <c r="E1691" s="33">
        <v>15</v>
      </c>
      <c r="F1691">
        <v>1</v>
      </c>
      <c r="G1691">
        <f>+HLOOKUP(VLOOKUP($B1691,$Q$2:$R$42,2,0),costos_sf!$D$2:$AY$99,base_minorista!$A1691,0)</f>
        <v>36000092.37912368</v>
      </c>
      <c r="H1691">
        <f>+HLOOKUP(VLOOKUP($B1691,$Q$2:$R$42,2,0),creditos_sf!$D$2:$AY$99,base_minorista!$A1691,0)</f>
        <v>122203338.77529159</v>
      </c>
      <c r="I1691">
        <f>+HLOOKUP(VLOOKUP($B1691,$Q$2:$R$42,2,0),creditos_sf!$D$103:$AY$200,base_minorista!$A1691,0)</f>
        <v>16665584.543622099</v>
      </c>
      <c r="J1691">
        <f>+HLOOKUP(VLOOKUP($B1691,$Q$2:$R$42,2,0),Costo_fondeo!$D$3:$AY$100,base_minorista!$A1691,0)</f>
        <v>6.7903465732167971</v>
      </c>
      <c r="K1691">
        <f>+HLOOKUP(VLOOKUP($B1691,$Q$2:$R$42,2,0),Costo_provisiones!$D$3:$AY$100,base_minorista!$A1691,0)</f>
        <v>4.4411425736005334</v>
      </c>
      <c r="L1691">
        <f>+HLOOKUP(VLOOKUP($B1691,$Q$2:$R$42,2,0),Morosidad_control!$D$4:$AY$101,base_minorista!$A1691,0)</f>
        <v>5.8799276941777299</v>
      </c>
      <c r="M1691">
        <f ca="1">+OFFSET(Capital_2!$D$2,base_minorista!A1691,0)</f>
        <v>3.0663026726799725</v>
      </c>
      <c r="N1691">
        <f>+HLOOKUP(VLOOKUP($B1691,$Q$2:$R$42,2,0),costo_laboral!$E$2:$AZ$99,base_minorista!$A1691,0)</f>
        <v>13.84414457571785</v>
      </c>
      <c r="O1691">
        <f>+HLOOKUP(VLOOKUP($B1691,$Q$2:$R$42,2,0),Participacion2!$D$2:$AO$99,base_minorista!$A1691,0)</f>
        <v>0.44987657996354896</v>
      </c>
    </row>
    <row r="1692" spans="1:15" ht="16.5" x14ac:dyDescent="0.3">
      <c r="A1692">
        <v>40</v>
      </c>
      <c r="B1692">
        <v>19</v>
      </c>
      <c r="C1692">
        <v>39</v>
      </c>
      <c r="D1692" s="3">
        <v>42063</v>
      </c>
      <c r="E1692" s="33">
        <v>15</v>
      </c>
      <c r="F1692">
        <v>1</v>
      </c>
      <c r="G1692">
        <f>+HLOOKUP(VLOOKUP($B1692,$Q$2:$R$42,2,0),costos_sf!$D$2:$AY$99,base_minorista!$A1692,0)</f>
        <v>36240623.167222477</v>
      </c>
      <c r="H1692">
        <f>+HLOOKUP(VLOOKUP($B1692,$Q$2:$R$42,2,0),creditos_sf!$D$2:$AY$99,base_minorista!$A1692,0)</f>
        <v>121848914.25167798</v>
      </c>
      <c r="I1692">
        <f>+HLOOKUP(VLOOKUP($B1692,$Q$2:$R$42,2,0),creditos_sf!$D$103:$AY$200,base_minorista!$A1692,0)</f>
        <v>15737421.739544999</v>
      </c>
      <c r="J1692">
        <f>+HLOOKUP(VLOOKUP($B1692,$Q$2:$R$42,2,0),Costo_fondeo!$D$3:$AY$100,base_minorista!$A1692,0)</f>
        <v>6.7176997598656296</v>
      </c>
      <c r="K1692">
        <f>+HLOOKUP(VLOOKUP($B1692,$Q$2:$R$42,2,0),Costo_provisiones!$D$3:$AY$100,base_minorista!$A1692,0)</f>
        <v>4.5836750637799701</v>
      </c>
      <c r="L1692">
        <f>+HLOOKUP(VLOOKUP($B1692,$Q$2:$R$42,2,0),Morosidad_control!$D$4:$AY$101,base_minorista!$A1692,0)</f>
        <v>6.09320305993643</v>
      </c>
      <c r="M1692">
        <f ca="1">+OFFSET(Capital_2!$D$2,base_minorista!A1692,0)</f>
        <v>3.049096647123327</v>
      </c>
      <c r="N1692">
        <f>+HLOOKUP(VLOOKUP($B1692,$Q$2:$R$42,2,0),costo_laboral!$E$2:$AZ$99,base_minorista!$A1692,0)</f>
        <v>14.015913733165119</v>
      </c>
      <c r="O1692">
        <f>+HLOOKUP(VLOOKUP($B1692,$Q$2:$R$42,2,0),Participacion2!$D$2:$AO$99,base_minorista!$A1692,0)</f>
        <v>0.45187322366877491</v>
      </c>
    </row>
    <row r="1693" spans="1:15" ht="16.5" x14ac:dyDescent="0.3">
      <c r="A1693">
        <v>41</v>
      </c>
      <c r="B1693">
        <v>19</v>
      </c>
      <c r="C1693">
        <v>40</v>
      </c>
      <c r="D1693" s="3">
        <v>42094</v>
      </c>
      <c r="E1693" s="33">
        <v>15</v>
      </c>
      <c r="F1693">
        <v>1</v>
      </c>
      <c r="G1693">
        <f>+HLOOKUP(VLOOKUP($B1693,$Q$2:$R$42,2,0),costos_sf!$D$2:$AY$99,base_minorista!$A1693,0)</f>
        <v>36419927.938228354</v>
      </c>
      <c r="H1693">
        <f>+HLOOKUP(VLOOKUP($B1693,$Q$2:$R$42,2,0),creditos_sf!$D$2:$AY$99,base_minorista!$A1693,0)</f>
        <v>119316931.19698499</v>
      </c>
      <c r="I1693">
        <f>+HLOOKUP(VLOOKUP($B1693,$Q$2:$R$42,2,0),creditos_sf!$D$103:$AY$200,base_minorista!$A1693,0)</f>
        <v>14906171.603376301</v>
      </c>
      <c r="J1693">
        <f>+HLOOKUP(VLOOKUP($B1693,$Q$2:$R$42,2,0),Costo_fondeo!$D$3:$AY$100,base_minorista!$A1693,0)</f>
        <v>6.6199237983490704</v>
      </c>
      <c r="K1693">
        <f>+HLOOKUP(VLOOKUP($B1693,$Q$2:$R$42,2,0),Costo_provisiones!$D$3:$AY$100,base_minorista!$A1693,0)</f>
        <v>4.7429111259052101</v>
      </c>
      <c r="L1693">
        <f>+HLOOKUP(VLOOKUP($B1693,$Q$2:$R$42,2,0),Morosidad_control!$D$4:$AY$101,base_minorista!$A1693,0)</f>
        <v>6.1822505290385301</v>
      </c>
      <c r="M1693">
        <f ca="1">+OFFSET(Capital_2!$D$2,base_minorista!A1693,0)</f>
        <v>3.0217281587138265</v>
      </c>
      <c r="N1693">
        <f>+HLOOKUP(VLOOKUP($B1693,$Q$2:$R$42,2,0),costo_laboral!$E$2:$AZ$99,base_minorista!$A1693,0)</f>
        <v>14.47861204301992</v>
      </c>
      <c r="O1693">
        <f>+HLOOKUP(VLOOKUP($B1693,$Q$2:$R$42,2,0),Participacion2!$D$2:$AO$99,base_minorista!$A1693,0)</f>
        <v>0.44584674735023189</v>
      </c>
    </row>
    <row r="1694" spans="1:15" ht="16.5" x14ac:dyDescent="0.3">
      <c r="A1694">
        <v>42</v>
      </c>
      <c r="B1694">
        <v>19</v>
      </c>
      <c r="C1694">
        <v>41</v>
      </c>
      <c r="D1694" s="3">
        <v>42124</v>
      </c>
      <c r="E1694" s="33">
        <v>15</v>
      </c>
      <c r="F1694">
        <v>1</v>
      </c>
      <c r="G1694">
        <f>+HLOOKUP(VLOOKUP($B1694,$Q$2:$R$42,2,0),costos_sf!$D$2:$AY$99,base_minorista!$A1694,0)</f>
        <v>36740678.98147954</v>
      </c>
      <c r="H1694">
        <f>+HLOOKUP(VLOOKUP($B1694,$Q$2:$R$42,2,0),creditos_sf!$D$2:$AY$99,base_minorista!$A1694,0)</f>
        <v>116810523.86339484</v>
      </c>
      <c r="I1694">
        <f>+HLOOKUP(VLOOKUP($B1694,$Q$2:$R$42,2,0),creditos_sf!$D$103:$AY$200,base_minorista!$A1694,0)</f>
        <v>14104590.284579899</v>
      </c>
      <c r="J1694">
        <f>+HLOOKUP(VLOOKUP($B1694,$Q$2:$R$42,2,0),Costo_fondeo!$D$3:$AY$100,base_minorista!$A1694,0)</f>
        <v>6.4663883667315458</v>
      </c>
      <c r="K1694">
        <f>+HLOOKUP(VLOOKUP($B1694,$Q$2:$R$42,2,0),Costo_provisiones!$D$3:$AY$100,base_minorista!$A1694,0)</f>
        <v>4.9340648788213022</v>
      </c>
      <c r="L1694">
        <f>+HLOOKUP(VLOOKUP($B1694,$Q$2:$R$42,2,0),Morosidad_control!$D$4:$AY$101,base_minorista!$A1694,0)</f>
        <v>5.9725831604307498</v>
      </c>
      <c r="M1694">
        <f ca="1">+OFFSET(Capital_2!$D$2,base_minorista!A1694,0)</f>
        <v>3.0029222612045556</v>
      </c>
      <c r="N1694">
        <f>+HLOOKUP(VLOOKUP($B1694,$Q$2:$R$42,2,0),costo_laboral!$E$2:$AZ$99,base_minorista!$A1694,0)</f>
        <v>15.04015010383247</v>
      </c>
      <c r="O1694">
        <f>+HLOOKUP(VLOOKUP($B1694,$Q$2:$R$42,2,0),Participacion2!$D$2:$AO$99,base_minorista!$A1694,0)</f>
        <v>0.4374777445483683</v>
      </c>
    </row>
    <row r="1695" spans="1:15" ht="16.5" x14ac:dyDescent="0.3">
      <c r="A1695">
        <v>43</v>
      </c>
      <c r="B1695">
        <v>19</v>
      </c>
      <c r="C1695">
        <v>42</v>
      </c>
      <c r="D1695" s="3">
        <v>42155</v>
      </c>
      <c r="E1695" s="33">
        <v>15</v>
      </c>
      <c r="F1695">
        <v>1</v>
      </c>
      <c r="G1695">
        <f>+HLOOKUP(VLOOKUP($B1695,$Q$2:$R$42,2,0),costos_sf!$D$2:$AY$99,base_minorista!$A1695,0)</f>
        <v>37074014.48396866</v>
      </c>
      <c r="H1695">
        <f>+HLOOKUP(VLOOKUP($B1695,$Q$2:$R$42,2,0),creditos_sf!$D$2:$AY$99,base_minorista!$A1695,0)</f>
        <v>115109127.00719249</v>
      </c>
      <c r="I1695">
        <f>+HLOOKUP(VLOOKUP($B1695,$Q$2:$R$42,2,0),creditos_sf!$D$103:$AY$200,base_minorista!$A1695,0)</f>
        <v>13870781.8153417</v>
      </c>
      <c r="J1695">
        <f>+HLOOKUP(VLOOKUP($B1695,$Q$2:$R$42,2,0),Costo_fondeo!$D$3:$AY$100,base_minorista!$A1695,0)</f>
        <v>6.3904281053121421</v>
      </c>
      <c r="K1695">
        <f>+HLOOKUP(VLOOKUP($B1695,$Q$2:$R$42,2,0),Costo_provisiones!$D$3:$AY$100,base_minorista!$A1695,0)</f>
        <v>5.2353085696848236</v>
      </c>
      <c r="L1695">
        <f>+HLOOKUP(VLOOKUP($B1695,$Q$2:$R$42,2,0),Morosidad_control!$D$4:$AY$101,base_minorista!$A1695,0)</f>
        <v>6.2490925625416098</v>
      </c>
      <c r="M1695">
        <f ca="1">+OFFSET(Capital_2!$D$2,base_minorista!A1695,0)</f>
        <v>2.9913163210576634</v>
      </c>
      <c r="N1695">
        <f>+HLOOKUP(VLOOKUP($B1695,$Q$2:$R$42,2,0),costo_laboral!$E$2:$AZ$99,base_minorista!$A1695,0)</f>
        <v>15.348488382474168</v>
      </c>
      <c r="O1695">
        <f>+HLOOKUP(VLOOKUP($B1695,$Q$2:$R$42,2,0),Participacion2!$D$2:$AO$99,base_minorista!$A1695,0)</f>
        <v>0.43174992573071397</v>
      </c>
    </row>
    <row r="1696" spans="1:15" ht="16.5" x14ac:dyDescent="0.3">
      <c r="A1696">
        <v>44</v>
      </c>
      <c r="B1696">
        <v>19</v>
      </c>
      <c r="C1696">
        <v>43</v>
      </c>
      <c r="D1696" s="3">
        <v>42185</v>
      </c>
      <c r="E1696" s="33">
        <v>15</v>
      </c>
      <c r="F1696">
        <v>1</v>
      </c>
      <c r="G1696">
        <f>+HLOOKUP(VLOOKUP($B1696,$Q$2:$R$42,2,0),costos_sf!$D$2:$AY$99,base_minorista!$A1696,0)</f>
        <v>37369031.823835917</v>
      </c>
      <c r="H1696">
        <f>+HLOOKUP(VLOOKUP($B1696,$Q$2:$R$42,2,0),creditos_sf!$D$2:$AY$99,base_minorista!$A1696,0)</f>
        <v>114237263.37578836</v>
      </c>
      <c r="I1696">
        <f>+HLOOKUP(VLOOKUP($B1696,$Q$2:$R$42,2,0),creditos_sf!$D$103:$AY$200,base_minorista!$A1696,0)</f>
        <v>13894581.895728599</v>
      </c>
      <c r="J1696">
        <f>+HLOOKUP(VLOOKUP($B1696,$Q$2:$R$42,2,0),Costo_fondeo!$D$3:$AY$100,base_minorista!$A1696,0)</f>
        <v>6.3179181467894221</v>
      </c>
      <c r="K1696">
        <f>+HLOOKUP(VLOOKUP($B1696,$Q$2:$R$42,2,0),Costo_provisiones!$D$3:$AY$100,base_minorista!$A1696,0)</f>
        <v>5.2279775828745878</v>
      </c>
      <c r="L1696">
        <f>+HLOOKUP(VLOOKUP($B1696,$Q$2:$R$42,2,0),Morosidad_control!$D$4:$AY$101,base_minorista!$A1696,0)</f>
        <v>6.3132193153923497</v>
      </c>
      <c r="M1696">
        <f ca="1">+OFFSET(Capital_2!$D$2,base_minorista!A1696,0)</f>
        <v>2.9626797769382383</v>
      </c>
      <c r="N1696">
        <f>+HLOOKUP(VLOOKUP($B1696,$Q$2:$R$42,2,0),costo_laboral!$E$2:$AZ$99,base_minorista!$A1696,0)</f>
        <v>15.648604282509361</v>
      </c>
      <c r="O1696">
        <f>+HLOOKUP(VLOOKUP($B1696,$Q$2:$R$42,2,0),Participacion2!$D$2:$AO$99,base_minorista!$A1696,0)</f>
        <v>0.43322367422882135</v>
      </c>
    </row>
    <row r="1697" spans="1:15" ht="16.5" x14ac:dyDescent="0.3">
      <c r="A1697">
        <v>45</v>
      </c>
      <c r="B1697">
        <v>19</v>
      </c>
      <c r="C1697">
        <v>44</v>
      </c>
      <c r="D1697" s="3">
        <v>42216</v>
      </c>
      <c r="E1697" s="33">
        <v>15</v>
      </c>
      <c r="F1697">
        <v>1</v>
      </c>
      <c r="G1697">
        <f>+HLOOKUP(VLOOKUP($B1697,$Q$2:$R$42,2,0),costos_sf!$D$2:$AY$99,base_minorista!$A1697,0)</f>
        <v>37591930.066210687</v>
      </c>
      <c r="H1697">
        <f>+HLOOKUP(VLOOKUP($B1697,$Q$2:$R$42,2,0),creditos_sf!$D$2:$AY$99,base_minorista!$A1697,0)</f>
        <v>113869927.63921866</v>
      </c>
      <c r="I1697">
        <f>+HLOOKUP(VLOOKUP($B1697,$Q$2:$R$42,2,0),creditos_sf!$D$103:$AY$200,base_minorista!$A1697,0)</f>
        <v>13871594.947050599</v>
      </c>
      <c r="J1697">
        <f>+HLOOKUP(VLOOKUP($B1697,$Q$2:$R$42,2,0),Costo_fondeo!$D$3:$AY$100,base_minorista!$A1697,0)</f>
        <v>6.2693251228781017</v>
      </c>
      <c r="K1697">
        <f>+HLOOKUP(VLOOKUP($B1697,$Q$2:$R$42,2,0),Costo_provisiones!$D$3:$AY$100,base_minorista!$A1697,0)</f>
        <v>5.291598989139958</v>
      </c>
      <c r="L1697">
        <f>+HLOOKUP(VLOOKUP($B1697,$Q$2:$R$42,2,0),Morosidad_control!$D$4:$AY$101,base_minorista!$A1697,0)</f>
        <v>6.4660943944906002</v>
      </c>
      <c r="M1697">
        <f ca="1">+OFFSET(Capital_2!$D$2,base_minorista!A1697,0)</f>
        <v>2.9172838879084302</v>
      </c>
      <c r="N1697">
        <f>+HLOOKUP(VLOOKUP($B1697,$Q$2:$R$42,2,0),costo_laboral!$E$2:$AZ$99,base_minorista!$A1697,0)</f>
        <v>15.902915296416619</v>
      </c>
      <c r="O1697">
        <f>+HLOOKUP(VLOOKUP($B1697,$Q$2:$R$42,2,0),Participacion2!$D$2:$AO$99,base_minorista!$A1697,0)</f>
        <v>0.43343796792127226</v>
      </c>
    </row>
    <row r="1698" spans="1:15" ht="16.5" x14ac:dyDescent="0.3">
      <c r="A1698">
        <v>46</v>
      </c>
      <c r="B1698">
        <v>19</v>
      </c>
      <c r="C1698">
        <v>45</v>
      </c>
      <c r="D1698" s="3">
        <v>42247</v>
      </c>
      <c r="E1698" s="33">
        <v>15</v>
      </c>
      <c r="F1698">
        <v>1</v>
      </c>
      <c r="G1698">
        <f>+HLOOKUP(VLOOKUP($B1698,$Q$2:$R$42,2,0),costos_sf!$D$2:$AY$99,base_minorista!$A1698,0)</f>
        <v>37587148.865619361</v>
      </c>
      <c r="H1698">
        <f>+HLOOKUP(VLOOKUP($B1698,$Q$2:$R$42,2,0),creditos_sf!$D$2:$AY$99,base_minorista!$A1698,0)</f>
        <v>113482239.16348803</v>
      </c>
      <c r="I1698">
        <f>+HLOOKUP(VLOOKUP($B1698,$Q$2:$R$42,2,0),creditos_sf!$D$103:$AY$200,base_minorista!$A1698,0)</f>
        <v>14200802.668521401</v>
      </c>
      <c r="J1698">
        <f>+HLOOKUP(VLOOKUP($B1698,$Q$2:$R$42,2,0),Costo_fondeo!$D$3:$AY$100,base_minorista!$A1698,0)</f>
        <v>6.2215091238230462</v>
      </c>
      <c r="K1698">
        <f>+HLOOKUP(VLOOKUP($B1698,$Q$2:$R$42,2,0),Costo_provisiones!$D$3:$AY$100,base_minorista!$A1698,0)</f>
        <v>5.3298805562309521</v>
      </c>
      <c r="L1698">
        <f>+HLOOKUP(VLOOKUP($B1698,$Q$2:$R$42,2,0),Morosidad_control!$D$4:$AY$101,base_minorista!$A1698,0)</f>
        <v>6.5541322117526599</v>
      </c>
      <c r="M1698">
        <f ca="1">+OFFSET(Capital_2!$D$2,base_minorista!A1698,0)</f>
        <v>2.8874106541141011</v>
      </c>
      <c r="N1698">
        <f>+HLOOKUP(VLOOKUP($B1698,$Q$2:$R$42,2,0),costo_laboral!$E$2:$AZ$99,base_minorista!$A1698,0)</f>
        <v>16.020293484466322</v>
      </c>
      <c r="O1698">
        <f>+HLOOKUP(VLOOKUP($B1698,$Q$2:$R$42,2,0),Participacion2!$D$2:$AO$99,base_minorista!$A1698,0)</f>
        <v>0.43078178484381108</v>
      </c>
    </row>
    <row r="1699" spans="1:15" ht="16.5" x14ac:dyDescent="0.3">
      <c r="A1699">
        <v>47</v>
      </c>
      <c r="B1699">
        <v>19</v>
      </c>
      <c r="C1699">
        <v>46</v>
      </c>
      <c r="D1699" s="3">
        <v>42277</v>
      </c>
      <c r="E1699" s="33">
        <v>15</v>
      </c>
      <c r="F1699">
        <v>1</v>
      </c>
      <c r="G1699">
        <f>+HLOOKUP(VLOOKUP($B1699,$Q$2:$R$42,2,0),costos_sf!$D$2:$AY$99,base_minorista!$A1699,0)</f>
        <v>37813342.437646434</v>
      </c>
      <c r="H1699">
        <f>+HLOOKUP(VLOOKUP($B1699,$Q$2:$R$42,2,0),creditos_sf!$D$2:$AY$99,base_minorista!$A1699,0)</f>
        <v>112841678.24867833</v>
      </c>
      <c r="I1699">
        <f>+HLOOKUP(VLOOKUP($B1699,$Q$2:$R$42,2,0),creditos_sf!$D$103:$AY$200,base_minorista!$A1699,0)</f>
        <v>14071717.233379401</v>
      </c>
      <c r="J1699">
        <f>+HLOOKUP(VLOOKUP($B1699,$Q$2:$R$42,2,0),Costo_fondeo!$D$3:$AY$100,base_minorista!$A1699,0)</f>
        <v>6.1900052551887752</v>
      </c>
      <c r="K1699">
        <f>+HLOOKUP(VLOOKUP($B1699,$Q$2:$R$42,2,0),Costo_provisiones!$D$3:$AY$100,base_minorista!$A1699,0)</f>
        <v>5.4815388630269455</v>
      </c>
      <c r="L1699">
        <f>+HLOOKUP(VLOOKUP($B1699,$Q$2:$R$42,2,0),Morosidad_control!$D$4:$AY$101,base_minorista!$A1699,0)</f>
        <v>6.8602300249555199</v>
      </c>
      <c r="M1699">
        <f ca="1">+OFFSET(Capital_2!$D$2,base_minorista!A1699,0)</f>
        <v>2.8604428107092303</v>
      </c>
      <c r="N1699">
        <f>+HLOOKUP(VLOOKUP($B1699,$Q$2:$R$42,2,0),costo_laboral!$E$2:$AZ$99,base_minorista!$A1699,0)</f>
        <v>16.176184646039733</v>
      </c>
      <c r="O1699">
        <f>+HLOOKUP(VLOOKUP($B1699,$Q$2:$R$42,2,0),Participacion2!$D$2:$AO$99,base_minorista!$A1699,0)</f>
        <v>0.42583765354153541</v>
      </c>
    </row>
    <row r="1700" spans="1:15" ht="16.5" x14ac:dyDescent="0.3">
      <c r="A1700">
        <v>48</v>
      </c>
      <c r="B1700">
        <v>19</v>
      </c>
      <c r="C1700">
        <v>47</v>
      </c>
      <c r="D1700" s="3">
        <v>42308</v>
      </c>
      <c r="E1700" s="33">
        <v>15</v>
      </c>
      <c r="F1700">
        <v>1</v>
      </c>
      <c r="G1700">
        <f>+HLOOKUP(VLOOKUP($B1700,$Q$2:$R$42,2,0),costos_sf!$D$2:$AY$99,base_minorista!$A1700,0)</f>
        <v>37746989.242985643</v>
      </c>
      <c r="H1700">
        <f>+HLOOKUP(VLOOKUP($B1700,$Q$2:$R$42,2,0),creditos_sf!$D$2:$AY$99,base_minorista!$A1700,0)</f>
        <v>110990264.39882654</v>
      </c>
      <c r="I1700">
        <f>+HLOOKUP(VLOOKUP($B1700,$Q$2:$R$42,2,0),creditos_sf!$D$103:$AY$200,base_minorista!$A1700,0)</f>
        <v>13996765.9611094</v>
      </c>
      <c r="J1700">
        <f>+HLOOKUP(VLOOKUP($B1700,$Q$2:$R$42,2,0),Costo_fondeo!$D$3:$AY$100,base_minorista!$A1700,0)</f>
        <v>6.1518394432489014</v>
      </c>
      <c r="K1700">
        <f>+HLOOKUP(VLOOKUP($B1700,$Q$2:$R$42,2,0),Costo_provisiones!$D$3:$AY$100,base_minorista!$A1700,0)</f>
        <v>5.5111090283078212</v>
      </c>
      <c r="L1700">
        <f>+HLOOKUP(VLOOKUP($B1700,$Q$2:$R$42,2,0),Morosidad_control!$D$4:$AY$101,base_minorista!$A1700,0)</f>
        <v>7.0777953629527497</v>
      </c>
      <c r="M1700">
        <f ca="1">+OFFSET(Capital_2!$D$2,base_minorista!A1700,0)</f>
        <v>2.8360712606451561</v>
      </c>
      <c r="N1700">
        <f>+HLOOKUP(VLOOKUP($B1700,$Q$2:$R$42,2,0),costo_laboral!$E$2:$AZ$99,base_minorista!$A1700,0)</f>
        <v>16.406893912619481</v>
      </c>
      <c r="O1700">
        <f>+HLOOKUP(VLOOKUP($B1700,$Q$2:$R$42,2,0),Participacion2!$D$2:$AO$99,base_minorista!$A1700,0)</f>
        <v>0.41511727231150813</v>
      </c>
    </row>
    <row r="1701" spans="1:15" ht="16.5" x14ac:dyDescent="0.3">
      <c r="A1701">
        <v>49</v>
      </c>
      <c r="B1701">
        <v>19</v>
      </c>
      <c r="C1701">
        <v>48</v>
      </c>
      <c r="D1701" s="3">
        <v>42338</v>
      </c>
      <c r="E1701" s="33">
        <v>15</v>
      </c>
      <c r="F1701">
        <v>1</v>
      </c>
      <c r="G1701">
        <f>+HLOOKUP(VLOOKUP($B1701,$Q$2:$R$42,2,0),costos_sf!$D$2:$AY$99,base_minorista!$A1701,0)</f>
        <v>37808840.408800818</v>
      </c>
      <c r="H1701">
        <f>+HLOOKUP(VLOOKUP($B1701,$Q$2:$R$42,2,0),creditos_sf!$D$2:$AY$99,base_minorista!$A1701,0)</f>
        <v>110307931.83056754</v>
      </c>
      <c r="I1701">
        <f>+HLOOKUP(VLOOKUP($B1701,$Q$2:$R$42,2,0),creditos_sf!$D$103:$AY$200,base_minorista!$A1701,0)</f>
        <v>13991175.652243301</v>
      </c>
      <c r="J1701">
        <f>+HLOOKUP(VLOOKUP($B1701,$Q$2:$R$42,2,0),Costo_fondeo!$D$3:$AY$100,base_minorista!$A1701,0)</f>
        <v>6.1257981439527729</v>
      </c>
      <c r="K1701">
        <f>+HLOOKUP(VLOOKUP($B1701,$Q$2:$R$42,2,0),Costo_provisiones!$D$3:$AY$100,base_minorista!$A1701,0)</f>
        <v>5.6356272618863894</v>
      </c>
      <c r="L1701">
        <f>+HLOOKUP(VLOOKUP($B1701,$Q$2:$R$42,2,0),Morosidad_control!$D$4:$AY$101,base_minorista!$A1701,0)</f>
        <v>7.0598253289838597</v>
      </c>
      <c r="M1701">
        <f ca="1">+OFFSET(Capital_2!$D$2,base_minorista!A1701,0)</f>
        <v>2.8102228331623054</v>
      </c>
      <c r="N1701">
        <f>+HLOOKUP(VLOOKUP($B1701,$Q$2:$R$42,2,0),costo_laboral!$E$2:$AZ$99,base_minorista!$A1701,0)</f>
        <v>16.470296962319551</v>
      </c>
      <c r="O1701">
        <f>+HLOOKUP(VLOOKUP($B1701,$Q$2:$R$42,2,0),Participacion2!$D$2:$AO$99,base_minorista!$A1701,0)</f>
        <v>0.40863395566435495</v>
      </c>
    </row>
    <row r="1702" spans="1:15" ht="16.5" x14ac:dyDescent="0.3">
      <c r="A1702">
        <v>50</v>
      </c>
      <c r="B1702">
        <v>19</v>
      </c>
      <c r="C1702">
        <v>49</v>
      </c>
      <c r="D1702" s="3">
        <v>42369</v>
      </c>
      <c r="E1702" s="33">
        <v>15</v>
      </c>
      <c r="F1702">
        <v>1</v>
      </c>
      <c r="G1702">
        <f>+HLOOKUP(VLOOKUP($B1702,$Q$2:$R$42,2,0),costos_sf!$D$2:$AY$99,base_minorista!$A1702,0)</f>
        <v>37771973.911136128</v>
      </c>
      <c r="H1702">
        <f>+HLOOKUP(VLOOKUP($B1702,$Q$2:$R$42,2,0),creditos_sf!$D$2:$AY$99,base_minorista!$A1702,0)</f>
        <v>111853785.91566314</v>
      </c>
      <c r="I1702">
        <f>+HLOOKUP(VLOOKUP($B1702,$Q$2:$R$42,2,0),creditos_sf!$D$103:$AY$200,base_minorista!$A1702,0)</f>
        <v>13495478.924809299</v>
      </c>
      <c r="J1702">
        <f>+HLOOKUP(VLOOKUP($B1702,$Q$2:$R$42,2,0),Costo_fondeo!$D$3:$AY$100,base_minorista!$A1702,0)</f>
        <v>6.0614301881211681</v>
      </c>
      <c r="K1702">
        <f>+HLOOKUP(VLOOKUP($B1702,$Q$2:$R$42,2,0),Costo_provisiones!$D$3:$AY$100,base_minorista!$A1702,0)</f>
        <v>5.7790081109191034</v>
      </c>
      <c r="L1702">
        <f>+HLOOKUP(VLOOKUP($B1702,$Q$2:$R$42,2,0),Morosidad_control!$D$4:$AY$101,base_minorista!$A1702,0)</f>
        <v>7.3157492696607997</v>
      </c>
      <c r="M1702">
        <f ca="1">+OFFSET(Capital_2!$D$2,base_minorista!A1702,0)</f>
        <v>2.789179696006852</v>
      </c>
      <c r="N1702">
        <f>+HLOOKUP(VLOOKUP($B1702,$Q$2:$R$42,2,0),costo_laboral!$E$2:$AZ$99,base_minorista!$A1702,0)</f>
        <v>16.375345782647425</v>
      </c>
      <c r="O1702">
        <f>+HLOOKUP(VLOOKUP($B1702,$Q$2:$R$42,2,0),Participacion2!$D$2:$AO$99,base_minorista!$A1702,0)</f>
        <v>0.4154555065132125</v>
      </c>
    </row>
    <row r="1703" spans="1:15" ht="16.5" x14ac:dyDescent="0.3">
      <c r="A1703">
        <v>51</v>
      </c>
      <c r="B1703">
        <v>19</v>
      </c>
      <c r="C1703">
        <v>50</v>
      </c>
      <c r="D1703" s="3">
        <v>42400</v>
      </c>
      <c r="E1703" s="33">
        <v>16</v>
      </c>
      <c r="F1703">
        <v>1</v>
      </c>
      <c r="G1703">
        <f>+HLOOKUP(VLOOKUP($B1703,$Q$2:$R$42,2,0),costos_sf!$D$2:$AY$99,base_minorista!$A1703,0)</f>
        <v>37238855.727749638</v>
      </c>
      <c r="H1703">
        <f>+HLOOKUP(VLOOKUP($B1703,$Q$2:$R$42,2,0),creditos_sf!$D$2:$AY$99,base_minorista!$A1703,0)</f>
        <v>111718480.13258786</v>
      </c>
      <c r="I1703">
        <f>+HLOOKUP(VLOOKUP($B1703,$Q$2:$R$42,2,0),creditos_sf!$D$103:$AY$200,base_minorista!$A1703,0)</f>
        <v>13248442.1733509</v>
      </c>
      <c r="J1703">
        <f>+HLOOKUP(VLOOKUP($B1703,$Q$2:$R$42,2,0),Costo_fondeo!$D$3:$AY$100,base_minorista!$A1703,0)</f>
        <v>5.9833952281435616</v>
      </c>
      <c r="K1703">
        <f>+HLOOKUP(VLOOKUP($B1703,$Q$2:$R$42,2,0),Costo_provisiones!$D$3:$AY$100,base_minorista!$A1703,0)</f>
        <v>5.5463347899206639</v>
      </c>
      <c r="L1703">
        <f>+HLOOKUP(VLOOKUP($B1703,$Q$2:$R$42,2,0),Morosidad_control!$D$4:$AY$101,base_minorista!$A1703,0)</f>
        <v>7.4057280827478396</v>
      </c>
      <c r="M1703">
        <f ca="1">+OFFSET(Capital_2!$D$2,base_minorista!A1703,0)</f>
        <v>2.7880675647391326</v>
      </c>
      <c r="N1703">
        <f>+HLOOKUP(VLOOKUP($B1703,$Q$2:$R$42,2,0),costo_laboral!$E$2:$AZ$99,base_minorista!$A1703,0)</f>
        <v>16.450595854256822</v>
      </c>
      <c r="O1703">
        <f>+HLOOKUP(VLOOKUP($B1703,$Q$2:$R$42,2,0),Participacion2!$D$2:$AO$99,base_minorista!$A1703,0)</f>
        <v>0.42042275703106291</v>
      </c>
    </row>
    <row r="1704" spans="1:15" ht="16.5" x14ac:dyDescent="0.3">
      <c r="A1704">
        <v>52</v>
      </c>
      <c r="B1704">
        <v>19</v>
      </c>
      <c r="C1704">
        <v>51</v>
      </c>
      <c r="D1704" s="3">
        <v>42429</v>
      </c>
      <c r="E1704" s="33">
        <v>16</v>
      </c>
      <c r="F1704">
        <v>1</v>
      </c>
      <c r="G1704">
        <f>+HLOOKUP(VLOOKUP($B1704,$Q$2:$R$42,2,0),costos_sf!$D$2:$AY$99,base_minorista!$A1704,0)</f>
        <v>37037460.315821715</v>
      </c>
      <c r="H1704">
        <f>+HLOOKUP(VLOOKUP($B1704,$Q$2:$R$42,2,0),creditos_sf!$D$2:$AY$99,base_minorista!$A1704,0)</f>
        <v>112281582.06079866</v>
      </c>
      <c r="I1704">
        <f>+HLOOKUP(VLOOKUP($B1704,$Q$2:$R$42,2,0),creditos_sf!$D$103:$AY$200,base_minorista!$A1704,0)</f>
        <v>12781182.186202601</v>
      </c>
      <c r="J1704">
        <f>+HLOOKUP(VLOOKUP($B1704,$Q$2:$R$42,2,0),Costo_fondeo!$D$3:$AY$100,base_minorista!$A1704,0)</f>
        <v>5.9410239371925062</v>
      </c>
      <c r="K1704">
        <f>+HLOOKUP(VLOOKUP($B1704,$Q$2:$R$42,2,0),Costo_provisiones!$D$3:$AY$100,base_minorista!$A1704,0)</f>
        <v>5.294559000659385</v>
      </c>
      <c r="L1704">
        <f>+HLOOKUP(VLOOKUP($B1704,$Q$2:$R$42,2,0),Morosidad_control!$D$4:$AY$101,base_minorista!$A1704,0)</f>
        <v>7.3737205104583303</v>
      </c>
      <c r="M1704">
        <f ca="1">+OFFSET(Capital_2!$D$2,base_minorista!A1704,0)</f>
        <v>2.8101212764635846</v>
      </c>
      <c r="N1704">
        <f>+HLOOKUP(VLOOKUP($B1704,$Q$2:$R$42,2,0),costo_laboral!$E$2:$AZ$99,base_minorista!$A1704,0)</f>
        <v>16.545538626700939</v>
      </c>
      <c r="O1704">
        <f>+HLOOKUP(VLOOKUP($B1704,$Q$2:$R$42,2,0),Participacion2!$D$2:$AO$99,base_minorista!$A1704,0)</f>
        <v>0.42359173372447012</v>
      </c>
    </row>
    <row r="1705" spans="1:15" ht="16.5" x14ac:dyDescent="0.3">
      <c r="A1705">
        <v>53</v>
      </c>
      <c r="B1705">
        <v>19</v>
      </c>
      <c r="C1705">
        <v>52</v>
      </c>
      <c r="D1705" s="3">
        <v>42460</v>
      </c>
      <c r="E1705" s="33">
        <v>16</v>
      </c>
      <c r="F1705">
        <v>1</v>
      </c>
      <c r="G1705">
        <f>+HLOOKUP(VLOOKUP($B1705,$Q$2:$R$42,2,0),costos_sf!$D$2:$AY$99,base_minorista!$A1705,0)</f>
        <v>36815841.511445165</v>
      </c>
      <c r="H1705">
        <f>+HLOOKUP(VLOOKUP($B1705,$Q$2:$R$42,2,0),creditos_sf!$D$2:$AY$99,base_minorista!$A1705,0)</f>
        <v>111612601.45385024</v>
      </c>
      <c r="I1705">
        <f>+HLOOKUP(VLOOKUP($B1705,$Q$2:$R$42,2,0),creditos_sf!$D$103:$AY$200,base_minorista!$A1705,0)</f>
        <v>12680205.654185601</v>
      </c>
      <c r="J1705">
        <f>+HLOOKUP(VLOOKUP($B1705,$Q$2:$R$42,2,0),Costo_fondeo!$D$3:$AY$100,base_minorista!$A1705,0)</f>
        <v>5.9109082810691778</v>
      </c>
      <c r="K1705">
        <f>+HLOOKUP(VLOOKUP($B1705,$Q$2:$R$42,2,0),Costo_provisiones!$D$3:$AY$100,base_minorista!$A1705,0)</f>
        <v>5.2425098867485174</v>
      </c>
      <c r="L1705">
        <f>+HLOOKUP(VLOOKUP($B1705,$Q$2:$R$42,2,0),Morosidad_control!$D$4:$AY$101,base_minorista!$A1705,0)</f>
        <v>7.4023292675623997</v>
      </c>
      <c r="M1705">
        <f ca="1">+OFFSET(Capital_2!$D$2,base_minorista!A1705,0)</f>
        <v>2.8489018213335102</v>
      </c>
      <c r="N1705">
        <f>+HLOOKUP(VLOOKUP($B1705,$Q$2:$R$42,2,0),costo_laboral!$E$2:$AZ$99,base_minorista!$A1705,0)</f>
        <v>16.736332182483316</v>
      </c>
      <c r="O1705">
        <f>+HLOOKUP(VLOOKUP($B1705,$Q$2:$R$42,2,0),Participacion2!$D$2:$AO$99,base_minorista!$A1705,0)</f>
        <v>0.42417127312305836</v>
      </c>
    </row>
    <row r="1706" spans="1:15" ht="16.5" x14ac:dyDescent="0.3">
      <c r="A1706">
        <v>54</v>
      </c>
      <c r="B1706">
        <v>19</v>
      </c>
      <c r="C1706">
        <v>53</v>
      </c>
      <c r="D1706" s="3">
        <v>42490</v>
      </c>
      <c r="E1706" s="33">
        <v>16</v>
      </c>
      <c r="F1706">
        <v>1</v>
      </c>
      <c r="G1706">
        <f>+HLOOKUP(VLOOKUP($B1706,$Q$2:$R$42,2,0),costos_sf!$D$2:$AY$99,base_minorista!$A1706,0)</f>
        <v>36557056.286638588</v>
      </c>
      <c r="H1706">
        <f>+HLOOKUP(VLOOKUP($B1706,$Q$2:$R$42,2,0),creditos_sf!$D$2:$AY$99,base_minorista!$A1706,0)</f>
        <v>115161406.22521333</v>
      </c>
      <c r="I1706">
        <f>+HLOOKUP(VLOOKUP($B1706,$Q$2:$R$42,2,0),creditos_sf!$D$103:$AY$200,base_minorista!$A1706,0)</f>
        <v>12703783.1217774</v>
      </c>
      <c r="J1706">
        <f>+HLOOKUP(VLOOKUP($B1706,$Q$2:$R$42,2,0),Costo_fondeo!$D$3:$AY$100,base_minorista!$A1706,0)</f>
        <v>5.9055595711086903</v>
      </c>
      <c r="K1706">
        <f>+HLOOKUP(VLOOKUP($B1706,$Q$2:$R$42,2,0),Costo_provisiones!$D$3:$AY$100,base_minorista!$A1706,0)</f>
        <v>4.9653441779787064</v>
      </c>
      <c r="L1706">
        <f>+HLOOKUP(VLOOKUP($B1706,$Q$2:$R$42,2,0),Morosidad_control!$D$4:$AY$101,base_minorista!$A1706,0)</f>
        <v>7.3090516623917496</v>
      </c>
      <c r="M1706">
        <f ca="1">+OFFSET(Capital_2!$D$2,base_minorista!A1706,0)</f>
        <v>2.8814923639740782</v>
      </c>
      <c r="N1706">
        <f>+HLOOKUP(VLOOKUP($B1706,$Q$2:$R$42,2,0),costo_laboral!$E$2:$AZ$99,base_minorista!$A1706,0)</f>
        <v>16.392932806999603</v>
      </c>
      <c r="O1706">
        <f>+HLOOKUP(VLOOKUP($B1706,$Q$2:$R$42,2,0),Participacion2!$D$2:$AO$99,base_minorista!$A1706,0)</f>
        <v>0.43627957334658213</v>
      </c>
    </row>
    <row r="1707" spans="1:15" ht="16.5" x14ac:dyDescent="0.3">
      <c r="A1707">
        <v>55</v>
      </c>
      <c r="B1707">
        <v>19</v>
      </c>
      <c r="C1707">
        <v>54</v>
      </c>
      <c r="D1707" s="3">
        <v>42521</v>
      </c>
      <c r="E1707" s="33">
        <v>16</v>
      </c>
      <c r="F1707">
        <v>1</v>
      </c>
      <c r="G1707">
        <f>+HLOOKUP(VLOOKUP($B1707,$Q$2:$R$42,2,0),costos_sf!$D$2:$AY$99,base_minorista!$A1707,0)</f>
        <v>36293897.103138231</v>
      </c>
      <c r="H1707">
        <f>+HLOOKUP(VLOOKUP($B1707,$Q$2:$R$42,2,0),creditos_sf!$D$2:$AY$99,base_minorista!$A1707,0)</f>
        <v>117330896.86399905</v>
      </c>
      <c r="I1707">
        <f>+HLOOKUP(VLOOKUP($B1707,$Q$2:$R$42,2,0),creditos_sf!$D$103:$AY$200,base_minorista!$A1707,0)</f>
        <v>12666649.0015154</v>
      </c>
      <c r="J1707">
        <f>+HLOOKUP(VLOOKUP($B1707,$Q$2:$R$42,2,0),Costo_fondeo!$D$3:$AY$100,base_minorista!$A1707,0)</f>
        <v>5.8667421386709462</v>
      </c>
      <c r="K1707">
        <f>+HLOOKUP(VLOOKUP($B1707,$Q$2:$R$42,2,0),Costo_provisiones!$D$3:$AY$100,base_minorista!$A1707,0)</f>
        <v>4.4636428036116849</v>
      </c>
      <c r="L1707">
        <f>+HLOOKUP(VLOOKUP($B1707,$Q$2:$R$42,2,0),Morosidad_control!$D$4:$AY$101,base_minorista!$A1707,0)</f>
        <v>7.2227448180992804</v>
      </c>
      <c r="M1707">
        <f ca="1">+OFFSET(Capital_2!$D$2,base_minorista!A1707,0)</f>
        <v>2.9184975362021124</v>
      </c>
      <c r="N1707">
        <f>+HLOOKUP(VLOOKUP($B1707,$Q$2:$R$42,2,0),costo_laboral!$E$2:$AZ$99,base_minorista!$A1707,0)</f>
        <v>16.475381246026906</v>
      </c>
      <c r="O1707">
        <f>+HLOOKUP(VLOOKUP($B1707,$Q$2:$R$42,2,0),Participacion2!$D$2:$AO$99,base_minorista!$A1707,0)</f>
        <v>0.44353870584325344</v>
      </c>
    </row>
    <row r="1708" spans="1:15" ht="16.5" x14ac:dyDescent="0.3">
      <c r="A1708">
        <v>56</v>
      </c>
      <c r="B1708">
        <v>19</v>
      </c>
      <c r="C1708">
        <v>55</v>
      </c>
      <c r="D1708" s="3">
        <v>42551</v>
      </c>
      <c r="E1708" s="33">
        <v>16</v>
      </c>
      <c r="F1708">
        <v>1</v>
      </c>
      <c r="G1708">
        <f>+HLOOKUP(VLOOKUP($B1708,$Q$2:$R$42,2,0),costos_sf!$D$2:$AY$99,base_minorista!$A1708,0)</f>
        <v>36205396.078109324</v>
      </c>
      <c r="H1708">
        <f>+HLOOKUP(VLOOKUP($B1708,$Q$2:$R$42,2,0),creditos_sf!$D$2:$AY$99,base_minorista!$A1708,0)</f>
        <v>119087930.88145435</v>
      </c>
      <c r="I1708">
        <f>+HLOOKUP(VLOOKUP($B1708,$Q$2:$R$42,2,0),creditos_sf!$D$103:$AY$200,base_minorista!$A1708,0)</f>
        <v>12956294.4536022</v>
      </c>
      <c r="J1708">
        <f>+HLOOKUP(VLOOKUP($B1708,$Q$2:$R$42,2,0),Costo_fondeo!$D$3:$AY$100,base_minorista!$A1708,0)</f>
        <v>5.8472480436927103</v>
      </c>
      <c r="K1708">
        <f>+HLOOKUP(VLOOKUP($B1708,$Q$2:$R$42,2,0),Costo_provisiones!$D$3:$AY$100,base_minorista!$A1708,0)</f>
        <v>4.2196240843459334</v>
      </c>
      <c r="L1708">
        <f>+HLOOKUP(VLOOKUP($B1708,$Q$2:$R$42,2,0),Morosidad_control!$D$4:$AY$101,base_minorista!$A1708,0)</f>
        <v>6.5648034682332002</v>
      </c>
      <c r="M1708">
        <f ca="1">+OFFSET(Capital_2!$D$2,base_minorista!A1708,0)</f>
        <v>2.9650713359667673</v>
      </c>
      <c r="N1708">
        <f>+HLOOKUP(VLOOKUP($B1708,$Q$2:$R$42,2,0),costo_laboral!$E$2:$AZ$99,base_minorista!$A1708,0)</f>
        <v>16.545812649995568</v>
      </c>
      <c r="O1708">
        <f>+HLOOKUP(VLOOKUP($B1708,$Q$2:$R$42,2,0),Participacion2!$D$2:$AO$99,base_minorista!$A1708,0)</f>
        <v>0.44786614690331633</v>
      </c>
    </row>
    <row r="1709" spans="1:15" ht="16.5" x14ac:dyDescent="0.3">
      <c r="A1709">
        <v>57</v>
      </c>
      <c r="B1709">
        <v>19</v>
      </c>
      <c r="C1709">
        <v>56</v>
      </c>
      <c r="D1709" s="3">
        <v>42582</v>
      </c>
      <c r="E1709" s="33">
        <v>16</v>
      </c>
      <c r="F1709">
        <v>1</v>
      </c>
      <c r="G1709">
        <f>+HLOOKUP(VLOOKUP($B1709,$Q$2:$R$42,2,0),costos_sf!$D$2:$AY$99,base_minorista!$A1709,0)</f>
        <v>36410787.285540186</v>
      </c>
      <c r="H1709">
        <f>+HLOOKUP(VLOOKUP($B1709,$Q$2:$R$42,2,0),creditos_sf!$D$2:$AY$99,base_minorista!$A1709,0)</f>
        <v>121594516.98945186</v>
      </c>
      <c r="I1709">
        <f>+HLOOKUP(VLOOKUP($B1709,$Q$2:$R$42,2,0),creditos_sf!$D$103:$AY$200,base_minorista!$A1709,0)</f>
        <v>13584549.273652999</v>
      </c>
      <c r="J1709">
        <f>+HLOOKUP(VLOOKUP($B1709,$Q$2:$R$42,2,0),Costo_fondeo!$D$3:$AY$100,base_minorista!$A1709,0)</f>
        <v>5.824530089968774</v>
      </c>
      <c r="K1709">
        <f>+HLOOKUP(VLOOKUP($B1709,$Q$2:$R$42,2,0),Costo_provisiones!$D$3:$AY$100,base_minorista!$A1709,0)</f>
        <v>3.8449756457382849</v>
      </c>
      <c r="L1709">
        <f>+HLOOKUP(VLOOKUP($B1709,$Q$2:$R$42,2,0),Morosidad_control!$D$4:$AY$101,base_minorista!$A1709,0)</f>
        <v>6.3896185038290803</v>
      </c>
      <c r="M1709">
        <f ca="1">+OFFSET(Capital_2!$D$2,base_minorista!A1709,0)</f>
        <v>3.0367322920898565</v>
      </c>
      <c r="N1709">
        <f>+HLOOKUP(VLOOKUP($B1709,$Q$2:$R$42,2,0),costo_laboral!$E$2:$AZ$99,base_minorista!$A1709,0)</f>
        <v>16.650571330618792</v>
      </c>
      <c r="O1709">
        <f>+HLOOKUP(VLOOKUP($B1709,$Q$2:$R$42,2,0),Participacion2!$D$2:$AO$99,base_minorista!$A1709,0)</f>
        <v>0.4566664457609721</v>
      </c>
    </row>
    <row r="1710" spans="1:15" ht="16.5" x14ac:dyDescent="0.3">
      <c r="A1710">
        <v>58</v>
      </c>
      <c r="B1710">
        <v>19</v>
      </c>
      <c r="C1710">
        <v>57</v>
      </c>
      <c r="D1710" s="3">
        <v>42613</v>
      </c>
      <c r="E1710" s="33">
        <v>16</v>
      </c>
      <c r="F1710">
        <v>1</v>
      </c>
      <c r="G1710">
        <f>+HLOOKUP(VLOOKUP($B1710,$Q$2:$R$42,2,0),costos_sf!$D$2:$AY$99,base_minorista!$A1710,0)</f>
        <v>36524810.109420344</v>
      </c>
      <c r="H1710">
        <f>+HLOOKUP(VLOOKUP($B1710,$Q$2:$R$42,2,0),creditos_sf!$D$2:$AY$99,base_minorista!$A1710,0)</f>
        <v>124962733.47817518</v>
      </c>
      <c r="I1710">
        <f>+HLOOKUP(VLOOKUP($B1710,$Q$2:$R$42,2,0),creditos_sf!$D$103:$AY$200,base_minorista!$A1710,0)</f>
        <v>14298638.3138985</v>
      </c>
      <c r="J1710">
        <f>+HLOOKUP(VLOOKUP($B1710,$Q$2:$R$42,2,0),Costo_fondeo!$D$3:$AY$100,base_minorista!$A1710,0)</f>
        <v>5.8214501558487637</v>
      </c>
      <c r="K1710">
        <f>+HLOOKUP(VLOOKUP($B1710,$Q$2:$R$42,2,0),Costo_provisiones!$D$3:$AY$100,base_minorista!$A1710,0)</f>
        <v>3.5475287572464169</v>
      </c>
      <c r="L1710">
        <f>+HLOOKUP(VLOOKUP($B1710,$Q$2:$R$42,2,0),Morosidad_control!$D$4:$AY$101,base_minorista!$A1710,0)</f>
        <v>6.21701074956031</v>
      </c>
      <c r="M1710">
        <f ca="1">+OFFSET(Capital_2!$D$2,base_minorista!A1710,0)</f>
        <v>3.0987757605561481</v>
      </c>
      <c r="N1710">
        <f>+HLOOKUP(VLOOKUP($B1710,$Q$2:$R$42,2,0),costo_laboral!$E$2:$AZ$99,base_minorista!$A1710,0)</f>
        <v>16.532530320555971</v>
      </c>
      <c r="O1710">
        <f>+HLOOKUP(VLOOKUP($B1710,$Q$2:$R$42,2,0),Participacion2!$D$2:$AO$99,base_minorista!$A1710,0)</f>
        <v>0.4684917548238311</v>
      </c>
    </row>
    <row r="1711" spans="1:15" ht="16.5" x14ac:dyDescent="0.3">
      <c r="A1711">
        <v>59</v>
      </c>
      <c r="B1711">
        <v>19</v>
      </c>
      <c r="C1711">
        <v>58</v>
      </c>
      <c r="D1711" s="3">
        <v>42643</v>
      </c>
      <c r="E1711" s="33">
        <v>16</v>
      </c>
      <c r="F1711">
        <v>1</v>
      </c>
      <c r="G1711">
        <f>+HLOOKUP(VLOOKUP($B1711,$Q$2:$R$42,2,0),costos_sf!$D$2:$AY$99,base_minorista!$A1711,0)</f>
        <v>36234091.475063235</v>
      </c>
      <c r="H1711">
        <f>+HLOOKUP(VLOOKUP($B1711,$Q$2:$R$42,2,0),creditos_sf!$D$2:$AY$99,base_minorista!$A1711,0)</f>
        <v>128747359.03838865</v>
      </c>
      <c r="I1711">
        <f>+HLOOKUP(VLOOKUP($B1711,$Q$2:$R$42,2,0),creditos_sf!$D$103:$AY$200,base_minorista!$A1711,0)</f>
        <v>15015339.13566</v>
      </c>
      <c r="J1711">
        <f>+HLOOKUP(VLOOKUP($B1711,$Q$2:$R$42,2,0),Costo_fondeo!$D$3:$AY$100,base_minorista!$A1711,0)</f>
        <v>5.8092687951347344</v>
      </c>
      <c r="K1711">
        <f>+HLOOKUP(VLOOKUP($B1711,$Q$2:$R$42,2,0),Costo_provisiones!$D$3:$AY$100,base_minorista!$A1711,0)</f>
        <v>3.0146681584180794</v>
      </c>
      <c r="L1711">
        <f>+HLOOKUP(VLOOKUP($B1711,$Q$2:$R$42,2,0),Morosidad_control!$D$4:$AY$101,base_minorista!$A1711,0)</f>
        <v>6.1121997201436598</v>
      </c>
      <c r="M1711">
        <f ca="1">+OFFSET(Capital_2!$D$2,base_minorista!A1711,0)</f>
        <v>3.1647538313822339</v>
      </c>
      <c r="N1711">
        <f>+HLOOKUP(VLOOKUP($B1711,$Q$2:$R$42,2,0),costo_laboral!$E$2:$AZ$99,base_minorista!$A1711,0)</f>
        <v>16.330058563551365</v>
      </c>
      <c r="O1711">
        <f>+HLOOKUP(VLOOKUP($B1711,$Q$2:$R$42,2,0),Participacion2!$D$2:$AO$99,base_minorista!$A1711,0)</f>
        <v>0.47563679290894051</v>
      </c>
    </row>
    <row r="1712" spans="1:15" ht="16.5" x14ac:dyDescent="0.3">
      <c r="A1712">
        <v>60</v>
      </c>
      <c r="B1712">
        <v>19</v>
      </c>
      <c r="C1712">
        <v>59</v>
      </c>
      <c r="D1712" s="3">
        <v>42674</v>
      </c>
      <c r="E1712" s="33">
        <v>16</v>
      </c>
      <c r="F1712">
        <v>1</v>
      </c>
      <c r="G1712">
        <f>+HLOOKUP(VLOOKUP($B1712,$Q$2:$R$42,2,0),costos_sf!$D$2:$AY$99,base_minorista!$A1712,0)</f>
        <v>36448024.085524693</v>
      </c>
      <c r="H1712">
        <f>+HLOOKUP(VLOOKUP($B1712,$Q$2:$R$42,2,0),creditos_sf!$D$2:$AY$99,base_minorista!$A1712,0)</f>
        <v>128456883.29018378</v>
      </c>
      <c r="I1712">
        <f>+HLOOKUP(VLOOKUP($B1712,$Q$2:$R$42,2,0),creditos_sf!$D$103:$AY$200,base_minorista!$A1712,0)</f>
        <v>17611150.697125599</v>
      </c>
      <c r="J1712">
        <f>+HLOOKUP(VLOOKUP($B1712,$Q$2:$R$42,2,0),Costo_fondeo!$D$3:$AY$100,base_minorista!$A1712,0)</f>
        <v>5.7701384868610353</v>
      </c>
      <c r="K1712">
        <f>+HLOOKUP(VLOOKUP($B1712,$Q$2:$R$42,2,0),Costo_provisiones!$D$3:$AY$100,base_minorista!$A1712,0)</f>
        <v>2.7812215392930719</v>
      </c>
      <c r="L1712">
        <f>+HLOOKUP(VLOOKUP($B1712,$Q$2:$R$42,2,0),Morosidad_control!$D$4:$AY$101,base_minorista!$A1712,0)</f>
        <v>6.0608230040317004</v>
      </c>
      <c r="M1712">
        <f ca="1">+OFFSET(Capital_2!$D$2,base_minorista!A1712,0)</f>
        <v>3.232264312603593</v>
      </c>
      <c r="N1712">
        <f>+HLOOKUP(VLOOKUP($B1712,$Q$2:$R$42,2,0),costo_laboral!$E$2:$AZ$99,base_minorista!$A1712,0)</f>
        <v>16.357335719130017</v>
      </c>
      <c r="O1712">
        <f>+HLOOKUP(VLOOKUP($B1712,$Q$2:$R$42,2,0),Participacion2!$D$2:$AO$99,base_minorista!$A1712,0)</f>
        <v>0.47078084142446713</v>
      </c>
    </row>
    <row r="1713" spans="1:15" ht="16.5" x14ac:dyDescent="0.3">
      <c r="A1713">
        <v>61</v>
      </c>
      <c r="B1713">
        <v>19</v>
      </c>
      <c r="C1713">
        <v>60</v>
      </c>
      <c r="D1713" s="3">
        <v>42704</v>
      </c>
      <c r="E1713" s="33">
        <v>16</v>
      </c>
      <c r="F1713">
        <v>1</v>
      </c>
      <c r="G1713">
        <f>+HLOOKUP(VLOOKUP($B1713,$Q$2:$R$42,2,0),costos_sf!$D$2:$AY$99,base_minorista!$A1713,0)</f>
        <v>36868251.532229356</v>
      </c>
      <c r="H1713">
        <f>+HLOOKUP(VLOOKUP($B1713,$Q$2:$R$42,2,0),creditos_sf!$D$2:$AY$99,base_minorista!$A1713,0)</f>
        <v>131110937.92105122</v>
      </c>
      <c r="I1713">
        <f>+HLOOKUP(VLOOKUP($B1713,$Q$2:$R$42,2,0),creditos_sf!$D$103:$AY$200,base_minorista!$A1713,0)</f>
        <v>17344886.9081963</v>
      </c>
      <c r="J1713">
        <f>+HLOOKUP(VLOOKUP($B1713,$Q$2:$R$42,2,0),Costo_fondeo!$D$3:$AY$100,base_minorista!$A1713,0)</f>
        <v>5.8083796334309632</v>
      </c>
      <c r="K1713">
        <f>+HLOOKUP(VLOOKUP($B1713,$Q$2:$R$42,2,0),Costo_provisiones!$D$3:$AY$100,base_minorista!$A1713,0)</f>
        <v>2.6157130673483429</v>
      </c>
      <c r="L1713">
        <f>+HLOOKUP(VLOOKUP($B1713,$Q$2:$R$42,2,0),Morosidad_control!$D$4:$AY$101,base_minorista!$A1713,0)</f>
        <v>6.0818656244580698</v>
      </c>
      <c r="M1713">
        <f ca="1">+OFFSET(Capital_2!$D$2,base_minorista!A1713,0)</f>
        <v>3.2966619789838338</v>
      </c>
      <c r="N1713">
        <f>+HLOOKUP(VLOOKUP($B1713,$Q$2:$R$42,2,0),costo_laboral!$E$2:$AZ$99,base_minorista!$A1713,0)</f>
        <v>16.321623627197344</v>
      </c>
      <c r="O1713">
        <f>+HLOOKUP(VLOOKUP($B1713,$Q$2:$R$42,2,0),Participacion2!$D$2:$AO$99,base_minorista!$A1713,0)</f>
        <v>0.47502155363923604</v>
      </c>
    </row>
    <row r="1714" spans="1:15" ht="16.5" x14ac:dyDescent="0.3">
      <c r="A1714">
        <v>62</v>
      </c>
      <c r="B1714">
        <v>19</v>
      </c>
      <c r="C1714">
        <v>61</v>
      </c>
      <c r="D1714" s="3">
        <v>42735</v>
      </c>
      <c r="E1714" s="33">
        <v>16</v>
      </c>
      <c r="F1714">
        <v>1</v>
      </c>
      <c r="G1714">
        <f>+HLOOKUP(VLOOKUP($B1714,$Q$2:$R$42,2,0),costos_sf!$D$2:$AY$99,base_minorista!$A1714,0)</f>
        <v>37546291.284897484</v>
      </c>
      <c r="H1714">
        <f>+HLOOKUP(VLOOKUP($B1714,$Q$2:$R$42,2,0),creditos_sf!$D$2:$AY$99,base_minorista!$A1714,0)</f>
        <v>135265290.21526593</v>
      </c>
      <c r="I1714">
        <f>+HLOOKUP(VLOOKUP($B1714,$Q$2:$R$42,2,0),creditos_sf!$D$103:$AY$200,base_minorista!$A1714,0)</f>
        <v>16962373.563482501</v>
      </c>
      <c r="J1714">
        <f>+HLOOKUP(VLOOKUP($B1714,$Q$2:$R$42,2,0),Costo_fondeo!$D$3:$AY$100,base_minorista!$A1714,0)</f>
        <v>5.8830424467293447</v>
      </c>
      <c r="K1714">
        <f>+HLOOKUP(VLOOKUP($B1714,$Q$2:$R$42,2,0),Costo_provisiones!$D$3:$AY$100,base_minorista!$A1714,0)</f>
        <v>2.4920342287786785</v>
      </c>
      <c r="L1714">
        <f>+HLOOKUP(VLOOKUP($B1714,$Q$2:$R$42,2,0),Morosidad_control!$D$4:$AY$101,base_minorista!$A1714,0)</f>
        <v>5.8083585461130403</v>
      </c>
      <c r="M1714">
        <f ca="1">+OFFSET(Capital_2!$D$2,base_minorista!A1714,0)</f>
        <v>3.371561018368705</v>
      </c>
      <c r="N1714">
        <f>+HLOOKUP(VLOOKUP($B1714,$Q$2:$R$42,2,0),costo_laboral!$E$2:$AZ$99,base_minorista!$A1714,0)</f>
        <v>16.092130492278798</v>
      </c>
      <c r="O1714">
        <f>+HLOOKUP(VLOOKUP($B1714,$Q$2:$R$42,2,0),Participacion2!$D$2:$AO$99,base_minorista!$A1714,0)</f>
        <v>0.48866037671310719</v>
      </c>
    </row>
    <row r="1715" spans="1:15" ht="16.5" x14ac:dyDescent="0.3">
      <c r="A1715">
        <v>63</v>
      </c>
      <c r="B1715">
        <v>19</v>
      </c>
      <c r="C1715">
        <v>62</v>
      </c>
      <c r="D1715" s="3">
        <v>42766</v>
      </c>
      <c r="E1715" s="33">
        <v>17</v>
      </c>
      <c r="F1715">
        <v>1</v>
      </c>
      <c r="G1715">
        <f>+HLOOKUP(VLOOKUP($B1715,$Q$2:$R$42,2,0),costos_sf!$D$2:$AY$99,base_minorista!$A1715,0)</f>
        <v>38278431.632370226</v>
      </c>
      <c r="H1715">
        <f>+HLOOKUP(VLOOKUP($B1715,$Q$2:$R$42,2,0),creditos_sf!$D$2:$AY$99,base_minorista!$A1715,0)</f>
        <v>135261457.48938119</v>
      </c>
      <c r="I1715">
        <f>+HLOOKUP(VLOOKUP($B1715,$Q$2:$R$42,2,0),creditos_sf!$D$103:$AY$200,base_minorista!$A1715,0)</f>
        <v>23095949.179741099</v>
      </c>
      <c r="J1715">
        <f>+HLOOKUP(VLOOKUP($B1715,$Q$2:$R$42,2,0),Costo_fondeo!$D$3:$AY$100,base_minorista!$A1715,0)</f>
        <v>5.950047607740256</v>
      </c>
      <c r="K1715">
        <f>+HLOOKUP(VLOOKUP($B1715,$Q$2:$R$42,2,0),Costo_provisiones!$D$3:$AY$100,base_minorista!$A1715,0)</f>
        <v>2.4048246117645586</v>
      </c>
      <c r="L1715">
        <f>+HLOOKUP(VLOOKUP($B1715,$Q$2:$R$42,2,0),Morosidad_control!$D$4:$AY$101,base_minorista!$A1715,0)</f>
        <v>5.6864459878724798</v>
      </c>
      <c r="M1715">
        <f ca="1">+OFFSET(Capital_2!$D$2,base_minorista!A1715,0)</f>
        <v>3.4309045641717737</v>
      </c>
      <c r="N1715">
        <f>+HLOOKUP(VLOOKUP($B1715,$Q$2:$R$42,2,0),costo_laboral!$E$2:$AZ$99,base_minorista!$A1715,0)</f>
        <v>15.716867161644204</v>
      </c>
      <c r="O1715">
        <f>+HLOOKUP(VLOOKUP($B1715,$Q$2:$R$42,2,0),Participacion2!$D$2:$AO$99,base_minorista!$A1715,0)</f>
        <v>0.49314762272803603</v>
      </c>
    </row>
    <row r="1716" spans="1:15" ht="16.5" x14ac:dyDescent="0.3">
      <c r="A1716">
        <v>64</v>
      </c>
      <c r="B1716">
        <v>19</v>
      </c>
      <c r="C1716">
        <v>63</v>
      </c>
      <c r="D1716" s="3">
        <v>42794</v>
      </c>
      <c r="E1716" s="33">
        <v>17</v>
      </c>
      <c r="F1716">
        <v>1</v>
      </c>
      <c r="G1716">
        <f>+HLOOKUP(VLOOKUP($B1716,$Q$2:$R$42,2,0),costos_sf!$D$2:$AY$99,base_minorista!$A1716,0)</f>
        <v>38912542.161144145</v>
      </c>
      <c r="H1716">
        <f>+HLOOKUP(VLOOKUP($B1716,$Q$2:$R$42,2,0),creditos_sf!$D$2:$AY$99,base_minorista!$A1716,0)</f>
        <v>136076886.30615658</v>
      </c>
      <c r="I1716">
        <f>+HLOOKUP(VLOOKUP($B1716,$Q$2:$R$42,2,0),creditos_sf!$D$103:$AY$200,base_minorista!$A1716,0)</f>
        <v>27780358.231228001</v>
      </c>
      <c r="J1716">
        <f>+HLOOKUP(VLOOKUP($B1716,$Q$2:$R$42,2,0),Costo_fondeo!$D$3:$AY$100,base_minorista!$A1716,0)</f>
        <v>5.9820855295772759</v>
      </c>
      <c r="K1716">
        <f>+HLOOKUP(VLOOKUP($B1716,$Q$2:$R$42,2,0),Costo_provisiones!$D$3:$AY$100,base_minorista!$A1716,0)</f>
        <v>2.3930431061086046</v>
      </c>
      <c r="L1716">
        <f>+HLOOKUP(VLOOKUP($B1716,$Q$2:$R$42,2,0),Morosidad_control!$D$4:$AY$101,base_minorista!$A1716,0)</f>
        <v>5.6185432800358397</v>
      </c>
      <c r="M1716">
        <f ca="1">+OFFSET(Capital_2!$D$2,base_minorista!A1716,0)</f>
        <v>3.4714473426279464</v>
      </c>
      <c r="N1716">
        <f>+HLOOKUP(VLOOKUP($B1716,$Q$2:$R$42,2,0),costo_laboral!$E$2:$AZ$99,base_minorista!$A1716,0)</f>
        <v>15.197387401314408</v>
      </c>
      <c r="O1716">
        <f>+HLOOKUP(VLOOKUP($B1716,$Q$2:$R$42,2,0),Participacion2!$D$2:$AO$99,base_minorista!$A1716,0)</f>
        <v>0.49576270852391363</v>
      </c>
    </row>
    <row r="1717" spans="1:15" ht="16.5" x14ac:dyDescent="0.3">
      <c r="A1717">
        <v>65</v>
      </c>
      <c r="B1717">
        <v>19</v>
      </c>
      <c r="C1717">
        <v>64</v>
      </c>
      <c r="D1717" s="3">
        <v>42825</v>
      </c>
      <c r="E1717" s="33">
        <v>17</v>
      </c>
      <c r="F1717">
        <v>1</v>
      </c>
      <c r="G1717">
        <f>+HLOOKUP(VLOOKUP($B1717,$Q$2:$R$42,2,0),costos_sf!$D$2:$AY$99,base_minorista!$A1717,0)</f>
        <v>39186934.48636277</v>
      </c>
      <c r="H1717">
        <f>+HLOOKUP(VLOOKUP($B1717,$Q$2:$R$42,2,0),creditos_sf!$D$2:$AY$99,base_minorista!$A1717,0)</f>
        <v>135655083.79197308</v>
      </c>
      <c r="I1717">
        <f>+HLOOKUP(VLOOKUP($B1717,$Q$2:$R$42,2,0),creditos_sf!$D$103:$AY$200,base_minorista!$A1717,0)</f>
        <v>30677045.682310399</v>
      </c>
      <c r="J1717">
        <f>+HLOOKUP(VLOOKUP($B1717,$Q$2:$R$42,2,0),Costo_fondeo!$D$3:$AY$100,base_minorista!$A1717,0)</f>
        <v>6.0258845728466577</v>
      </c>
      <c r="K1717">
        <f>+HLOOKUP(VLOOKUP($B1717,$Q$2:$R$42,2,0),Costo_provisiones!$D$3:$AY$100,base_minorista!$A1717,0)</f>
        <v>2.1705097049239916</v>
      </c>
      <c r="L1717">
        <f>+HLOOKUP(VLOOKUP($B1717,$Q$2:$R$42,2,0),Morosidad_control!$D$4:$AY$101,base_minorista!$A1717,0)</f>
        <v>5.3719023927104397</v>
      </c>
      <c r="M1717">
        <f ca="1">+OFFSET(Capital_2!$D$2,base_minorista!A1717,0)</f>
        <v>3.5034579976729381</v>
      </c>
      <c r="N1717">
        <f>+HLOOKUP(VLOOKUP($B1717,$Q$2:$R$42,2,0),costo_laboral!$E$2:$AZ$99,base_minorista!$A1717,0)</f>
        <v>15.078748466411525</v>
      </c>
      <c r="O1717">
        <f>+HLOOKUP(VLOOKUP($B1717,$Q$2:$R$42,2,0),Participacion2!$D$2:$AO$99,base_minorista!$A1717,0)</f>
        <v>0.4994094457472501</v>
      </c>
    </row>
    <row r="1718" spans="1:15" ht="16.5" x14ac:dyDescent="0.3">
      <c r="A1718">
        <v>66</v>
      </c>
      <c r="B1718">
        <v>19</v>
      </c>
      <c r="C1718">
        <v>65</v>
      </c>
      <c r="D1718" s="3">
        <v>42855</v>
      </c>
      <c r="E1718" s="33">
        <v>17</v>
      </c>
      <c r="F1718">
        <v>1</v>
      </c>
      <c r="G1718">
        <f>+HLOOKUP(VLOOKUP($B1718,$Q$2:$R$42,2,0),costos_sf!$D$2:$AY$99,base_minorista!$A1718,0)</f>
        <v>40529733.067922868</v>
      </c>
      <c r="H1718">
        <f>+HLOOKUP(VLOOKUP($B1718,$Q$2:$R$42,2,0),creditos_sf!$D$2:$AY$99,base_minorista!$A1718,0)</f>
        <v>137255801.28624925</v>
      </c>
      <c r="I1718">
        <f>+HLOOKUP(VLOOKUP($B1718,$Q$2:$R$42,2,0),creditos_sf!$D$103:$AY$200,base_minorista!$A1718,0)</f>
        <v>40197329.652611002</v>
      </c>
      <c r="J1718">
        <f>+HLOOKUP(VLOOKUP($B1718,$Q$2:$R$42,2,0),Costo_fondeo!$D$3:$AY$100,base_minorista!$A1718,0)</f>
        <v>6.1032921311397548</v>
      </c>
      <c r="K1718">
        <f>+HLOOKUP(VLOOKUP($B1718,$Q$2:$R$42,2,0),Costo_provisiones!$D$3:$AY$100,base_minorista!$A1718,0)</f>
        <v>2.1618391950163964</v>
      </c>
      <c r="L1718">
        <f>+HLOOKUP(VLOOKUP($B1718,$Q$2:$R$42,2,0),Morosidad_control!$D$4:$AY$101,base_minorista!$A1718,0)</f>
        <v>5.1460226711195398</v>
      </c>
      <c r="M1718">
        <f ca="1">+OFFSET(Capital_2!$D$2,base_minorista!A1718,0)</f>
        <v>3.5336781037956082</v>
      </c>
      <c r="N1718">
        <f>+HLOOKUP(VLOOKUP($B1718,$Q$2:$R$42,2,0),costo_laboral!$E$2:$AZ$99,base_minorista!$A1718,0)</f>
        <v>14.356864125666533</v>
      </c>
      <c r="O1718">
        <f>+HLOOKUP(VLOOKUP($B1718,$Q$2:$R$42,2,0),Participacion2!$D$2:$AO$99,base_minorista!$A1718,0)</f>
        <v>0.50293203622723559</v>
      </c>
    </row>
    <row r="1719" spans="1:15" ht="16.5" x14ac:dyDescent="0.3">
      <c r="A1719">
        <v>67</v>
      </c>
      <c r="B1719">
        <v>19</v>
      </c>
      <c r="C1719">
        <v>66</v>
      </c>
      <c r="D1719" s="3">
        <v>42886</v>
      </c>
      <c r="E1719" s="33">
        <v>17</v>
      </c>
      <c r="F1719">
        <v>1</v>
      </c>
      <c r="G1719">
        <f>+HLOOKUP(VLOOKUP($B1719,$Q$2:$R$42,2,0),costos_sf!$D$2:$AY$99,base_minorista!$A1719,0)</f>
        <v>41879429.251736864</v>
      </c>
      <c r="H1719">
        <f>+HLOOKUP(VLOOKUP($B1719,$Q$2:$R$42,2,0),creditos_sf!$D$2:$AY$99,base_minorista!$A1719,0)</f>
        <v>139825052.70697814</v>
      </c>
      <c r="I1719">
        <f>+HLOOKUP(VLOOKUP($B1719,$Q$2:$R$42,2,0),creditos_sf!$D$103:$AY$200,base_minorista!$A1719,0)</f>
        <v>52673351.522037201</v>
      </c>
      <c r="J1719">
        <f>+HLOOKUP(VLOOKUP($B1719,$Q$2:$R$42,2,0),Costo_fondeo!$D$3:$AY$100,base_minorista!$A1719,0)</f>
        <v>6.1783722968199859</v>
      </c>
      <c r="K1719">
        <f>+HLOOKUP(VLOOKUP($B1719,$Q$2:$R$42,2,0),Costo_provisiones!$D$3:$AY$100,base_minorista!$A1719,0)</f>
        <v>2.2375264561070392</v>
      </c>
      <c r="L1719">
        <f>+HLOOKUP(VLOOKUP($B1719,$Q$2:$R$42,2,0),Morosidad_control!$D$4:$AY$101,base_minorista!$A1719,0)</f>
        <v>4.8376442353808402</v>
      </c>
      <c r="M1719">
        <f ca="1">+OFFSET(Capital_2!$D$2,base_minorista!A1719,0)</f>
        <v>3.5570017411603705</v>
      </c>
      <c r="N1719">
        <f>+HLOOKUP(VLOOKUP($B1719,$Q$2:$R$42,2,0),costo_laboral!$E$2:$AZ$99,base_minorista!$A1719,0)</f>
        <v>13.444793850297938</v>
      </c>
      <c r="O1719">
        <f>+HLOOKUP(VLOOKUP($B1719,$Q$2:$R$42,2,0),Participacion2!$D$2:$AO$99,base_minorista!$A1719,0)</f>
        <v>0.50499965335906249</v>
      </c>
    </row>
    <row r="1720" spans="1:15" ht="16.5" x14ac:dyDescent="0.3">
      <c r="A1720">
        <v>68</v>
      </c>
      <c r="B1720">
        <v>19</v>
      </c>
      <c r="C1720">
        <v>67</v>
      </c>
      <c r="D1720" s="3">
        <v>42916</v>
      </c>
      <c r="E1720" s="33">
        <v>17</v>
      </c>
      <c r="F1720">
        <v>1</v>
      </c>
      <c r="G1720">
        <f>+HLOOKUP(VLOOKUP($B1720,$Q$2:$R$42,2,0),costos_sf!$D$2:$AY$99,base_minorista!$A1720,0)</f>
        <v>44892297.096900947</v>
      </c>
      <c r="H1720">
        <f>+HLOOKUP(VLOOKUP($B1720,$Q$2:$R$42,2,0),creditos_sf!$D$2:$AY$99,base_minorista!$A1720,0)</f>
        <v>226482664.18564171</v>
      </c>
      <c r="I1720">
        <f>+HLOOKUP(VLOOKUP($B1720,$Q$2:$R$42,2,0),creditos_sf!$D$103:$AY$200,base_minorista!$A1720,0)</f>
        <v>26470243.0207261</v>
      </c>
      <c r="J1720">
        <f>+HLOOKUP(VLOOKUP($B1720,$Q$2:$R$42,2,0),Costo_fondeo!$D$3:$AY$100,base_minorista!$A1720,0)</f>
        <v>6.2882745900966972</v>
      </c>
      <c r="K1720">
        <f>+HLOOKUP(VLOOKUP($B1720,$Q$2:$R$42,2,0),Costo_provisiones!$D$3:$AY$100,base_minorista!$A1720,0)</f>
        <v>2.2250690801017199</v>
      </c>
      <c r="L1720">
        <f>+HLOOKUP(VLOOKUP($B1720,$Q$2:$R$42,2,0),Morosidad_control!$D$4:$AY$101,base_minorista!$A1720,0)</f>
        <v>6.8996675185376199</v>
      </c>
      <c r="M1720">
        <f ca="1">+OFFSET(Capital_2!$D$2,base_minorista!A1720,0)</f>
        <v>3.5704065106105527</v>
      </c>
      <c r="N1720">
        <f>+HLOOKUP(VLOOKUP($B1720,$Q$2:$R$42,2,0),costo_laboral!$E$2:$AZ$99,base_minorista!$A1720,0)</f>
        <v>11.025033258745754</v>
      </c>
      <c r="O1720">
        <f>+HLOOKUP(VLOOKUP($B1720,$Q$2:$R$42,2,0),Participacion2!$D$2:$AO$99,base_minorista!$A1720,0)</f>
        <v>0.81390258830058448</v>
      </c>
    </row>
    <row r="1721" spans="1:15" ht="16.5" x14ac:dyDescent="0.3">
      <c r="A1721">
        <v>69</v>
      </c>
      <c r="B1721">
        <v>19</v>
      </c>
      <c r="C1721">
        <v>68</v>
      </c>
      <c r="D1721" s="3">
        <v>42947</v>
      </c>
      <c r="E1721" s="33">
        <v>17</v>
      </c>
      <c r="F1721">
        <v>1</v>
      </c>
      <c r="G1721">
        <f>+HLOOKUP(VLOOKUP($B1721,$Q$2:$R$42,2,0),costos_sf!$D$2:$AY$99,base_minorista!$A1721,0)</f>
        <v>47621690.219097011</v>
      </c>
      <c r="H1721">
        <f>+HLOOKUP(VLOOKUP($B1721,$Q$2:$R$42,2,0),creditos_sf!$D$2:$AY$99,base_minorista!$A1721,0)</f>
        <v>230777004.7924934</v>
      </c>
      <c r="I1721">
        <f>+HLOOKUP(VLOOKUP($B1721,$Q$2:$R$42,2,0),creditos_sf!$D$103:$AY$200,base_minorista!$A1721,0)</f>
        <v>28032974.8506402</v>
      </c>
      <c r="J1721">
        <f>+HLOOKUP(VLOOKUP($B1721,$Q$2:$R$42,2,0),Costo_fondeo!$D$3:$AY$100,base_minorista!$A1721,0)</f>
        <v>6.3622986091985538</v>
      </c>
      <c r="K1721">
        <f>+HLOOKUP(VLOOKUP($B1721,$Q$2:$R$42,2,0),Costo_provisiones!$D$3:$AY$100,base_minorista!$A1721,0)</f>
        <v>2.3732861381009061</v>
      </c>
      <c r="L1721">
        <f>+HLOOKUP(VLOOKUP($B1721,$Q$2:$R$42,2,0),Morosidad_control!$D$4:$AY$101,base_minorista!$A1721,0)</f>
        <v>6.5004216355365703</v>
      </c>
      <c r="M1721">
        <f ca="1">+OFFSET(Capital_2!$D$2,base_minorista!A1721,0)</f>
        <v>3.5864726654758914</v>
      </c>
      <c r="N1721">
        <f>+HLOOKUP(VLOOKUP($B1721,$Q$2:$R$42,2,0),costo_laboral!$E$2:$AZ$99,base_minorista!$A1721,0)</f>
        <v>11.395458777237216</v>
      </c>
      <c r="O1721">
        <f>+HLOOKUP(VLOOKUP($B1721,$Q$2:$R$42,2,0),Participacion2!$D$2:$AO$99,base_minorista!$A1721,0)</f>
        <v>0.82952540926671103</v>
      </c>
    </row>
    <row r="1722" spans="1:15" ht="16.5" x14ac:dyDescent="0.3">
      <c r="A1722">
        <v>70</v>
      </c>
      <c r="B1722">
        <v>19</v>
      </c>
      <c r="C1722">
        <v>69</v>
      </c>
      <c r="D1722" s="3">
        <v>42978</v>
      </c>
      <c r="E1722" s="33">
        <v>17</v>
      </c>
      <c r="F1722">
        <v>1</v>
      </c>
      <c r="G1722">
        <f>+HLOOKUP(VLOOKUP($B1722,$Q$2:$R$42,2,0),costos_sf!$D$2:$AY$99,base_minorista!$A1722,0)</f>
        <v>50450567.886178151</v>
      </c>
      <c r="H1722">
        <f>+HLOOKUP(VLOOKUP($B1722,$Q$2:$R$42,2,0),creditos_sf!$D$2:$AY$99,base_minorista!$A1722,0)</f>
        <v>235541790.13127062</v>
      </c>
      <c r="I1722">
        <f>+HLOOKUP(VLOOKUP($B1722,$Q$2:$R$42,2,0),creditos_sf!$D$103:$AY$200,base_minorista!$A1722,0)</f>
        <v>29957894.757882301</v>
      </c>
      <c r="J1722">
        <f>+HLOOKUP(VLOOKUP($B1722,$Q$2:$R$42,2,0),Costo_fondeo!$D$3:$AY$100,base_minorista!$A1722,0)</f>
        <v>6.4532757829282872</v>
      </c>
      <c r="K1722">
        <f>+HLOOKUP(VLOOKUP($B1722,$Q$2:$R$42,2,0),Costo_provisiones!$D$3:$AY$100,base_minorista!$A1722,0)</f>
        <v>2.4558883515896706</v>
      </c>
      <c r="L1722">
        <f>+HLOOKUP(VLOOKUP($B1722,$Q$2:$R$42,2,0),Morosidad_control!$D$4:$AY$101,base_minorista!$A1722,0)</f>
        <v>6.4955685900217599</v>
      </c>
      <c r="M1722">
        <f ca="1">+OFFSET(Capital_2!$D$2,base_minorista!A1722,0)</f>
        <v>3.5952774480300995</v>
      </c>
      <c r="N1722">
        <f>+HLOOKUP(VLOOKUP($B1722,$Q$2:$R$42,2,0),costo_laboral!$E$2:$AZ$99,base_minorista!$A1722,0)</f>
        <v>11.771553095510313</v>
      </c>
      <c r="O1722">
        <f>+HLOOKUP(VLOOKUP($B1722,$Q$2:$R$42,2,0),Participacion2!$D$2:$AO$99,base_minorista!$A1722,0)</f>
        <v>0.84230098694804656</v>
      </c>
    </row>
    <row r="1723" spans="1:15" ht="16.5" x14ac:dyDescent="0.3">
      <c r="A1723">
        <v>71</v>
      </c>
      <c r="B1723">
        <v>19</v>
      </c>
      <c r="C1723">
        <v>70</v>
      </c>
      <c r="D1723" s="3">
        <v>43008</v>
      </c>
      <c r="E1723" s="33">
        <v>17</v>
      </c>
      <c r="F1723">
        <v>1</v>
      </c>
      <c r="G1723">
        <f>+HLOOKUP(VLOOKUP($B1723,$Q$2:$R$42,2,0),costos_sf!$D$2:$AY$99,base_minorista!$A1723,0)</f>
        <v>53734582.058226012</v>
      </c>
      <c r="H1723">
        <f>+HLOOKUP(VLOOKUP($B1723,$Q$2:$R$42,2,0),creditos_sf!$D$2:$AY$99,base_minorista!$A1723,0)</f>
        <v>242988869.02258432</v>
      </c>
      <c r="I1723">
        <f>+HLOOKUP(VLOOKUP($B1723,$Q$2:$R$42,2,0),creditos_sf!$D$103:$AY$200,base_minorista!$A1723,0)</f>
        <v>29914876.121284299</v>
      </c>
      <c r="J1723">
        <f>+HLOOKUP(VLOOKUP($B1723,$Q$2:$R$42,2,0),Costo_fondeo!$D$3:$AY$100,base_minorista!$A1723,0)</f>
        <v>6.5219649394996608</v>
      </c>
      <c r="K1723">
        <f>+HLOOKUP(VLOOKUP($B1723,$Q$2:$R$42,2,0),Costo_provisiones!$D$3:$AY$100,base_minorista!$A1723,0)</f>
        <v>2.5591510585694954</v>
      </c>
      <c r="L1723">
        <f>+HLOOKUP(VLOOKUP($B1723,$Q$2:$R$42,2,0),Morosidad_control!$D$4:$AY$101,base_minorista!$A1723,0)</f>
        <v>6.2809532559250698</v>
      </c>
      <c r="M1723">
        <f ca="1">+OFFSET(Capital_2!$D$2,base_minorista!A1723,0)</f>
        <v>3.5939139218894542</v>
      </c>
      <c r="N1723">
        <f>+HLOOKUP(VLOOKUP($B1723,$Q$2:$R$42,2,0),costo_laboral!$E$2:$AZ$99,base_minorista!$A1723,0)</f>
        <v>12.06098852083848</v>
      </c>
      <c r="O1723">
        <f>+HLOOKUP(VLOOKUP($B1723,$Q$2:$R$42,2,0),Participacion2!$D$2:$AO$99,base_minorista!$A1723,0)</f>
        <v>0.85525178755694253</v>
      </c>
    </row>
    <row r="1724" spans="1:15" ht="16.5" x14ac:dyDescent="0.3">
      <c r="A1724">
        <v>72</v>
      </c>
      <c r="B1724">
        <v>19</v>
      </c>
      <c r="C1724">
        <v>71</v>
      </c>
      <c r="D1724" s="3">
        <v>43039</v>
      </c>
      <c r="E1724" s="33">
        <v>17</v>
      </c>
      <c r="F1724">
        <v>1</v>
      </c>
      <c r="G1724">
        <f>+HLOOKUP(VLOOKUP($B1724,$Q$2:$R$42,2,0),costos_sf!$D$2:$AY$99,base_minorista!$A1724,0)</f>
        <v>57432436.367457479</v>
      </c>
      <c r="H1724">
        <f>+HLOOKUP(VLOOKUP($B1724,$Q$2:$R$42,2,0),creditos_sf!$D$2:$AY$99,base_minorista!$A1724,0)</f>
        <v>250718416.24608627</v>
      </c>
      <c r="I1724">
        <f>+HLOOKUP(VLOOKUP($B1724,$Q$2:$R$42,2,0),creditos_sf!$D$103:$AY$200,base_minorista!$A1724,0)</f>
        <v>29414905.202529199</v>
      </c>
      <c r="J1724">
        <f>+HLOOKUP(VLOOKUP($B1724,$Q$2:$R$42,2,0),Costo_fondeo!$D$3:$AY$100,base_minorista!$A1724,0)</f>
        <v>6.6434004720523268</v>
      </c>
      <c r="K1724">
        <f>+HLOOKUP(VLOOKUP($B1724,$Q$2:$R$42,2,0),Costo_provisiones!$D$3:$AY$100,base_minorista!$A1724,0)</f>
        <v>2.6162880396776793</v>
      </c>
      <c r="L1724">
        <f>+HLOOKUP(VLOOKUP($B1724,$Q$2:$R$42,2,0),Morosidad_control!$D$4:$AY$101,base_minorista!$A1724,0)</f>
        <v>6.2655974863103703</v>
      </c>
      <c r="M1724">
        <f ca="1">+OFFSET(Capital_2!$D$2,base_minorista!A1724,0)</f>
        <v>3.6057998149039663</v>
      </c>
      <c r="N1724">
        <f>+HLOOKUP(VLOOKUP($B1724,$Q$2:$R$42,2,0),costo_laboral!$E$2:$AZ$99,base_minorista!$A1724,0)</f>
        <v>12.415822503287233</v>
      </c>
      <c r="O1724">
        <f>+HLOOKUP(VLOOKUP($B1724,$Q$2:$R$42,2,0),Participacion2!$D$2:$AO$99,base_minorista!$A1724,0)</f>
        <v>0.87055711947846715</v>
      </c>
    </row>
    <row r="1725" spans="1:15" ht="16.5" x14ac:dyDescent="0.3">
      <c r="A1725">
        <v>73</v>
      </c>
      <c r="B1725">
        <v>19</v>
      </c>
      <c r="C1725">
        <v>72</v>
      </c>
      <c r="D1725" s="3">
        <v>43069</v>
      </c>
      <c r="E1725" s="33">
        <v>17</v>
      </c>
      <c r="F1725">
        <v>1</v>
      </c>
      <c r="G1725">
        <f>+HLOOKUP(VLOOKUP($B1725,$Q$2:$R$42,2,0),costos_sf!$D$2:$AY$99,base_minorista!$A1725,0)</f>
        <v>60988625.703577638</v>
      </c>
      <c r="H1725">
        <f>+HLOOKUP(VLOOKUP($B1725,$Q$2:$R$42,2,0),creditos_sf!$D$2:$AY$99,base_minorista!$A1725,0)</f>
        <v>266846508.51214397</v>
      </c>
      <c r="I1725">
        <f>+HLOOKUP(VLOOKUP($B1725,$Q$2:$R$42,2,0),creditos_sf!$D$103:$AY$200,base_minorista!$A1725,0)</f>
        <v>31444498.348817799</v>
      </c>
      <c r="J1725">
        <f>+HLOOKUP(VLOOKUP($B1725,$Q$2:$R$42,2,0),Costo_fondeo!$D$3:$AY$100,base_minorista!$A1725,0)</f>
        <v>6.6893493885049464</v>
      </c>
      <c r="K1725">
        <f>+HLOOKUP(VLOOKUP($B1725,$Q$2:$R$42,2,0),Costo_provisiones!$D$3:$AY$100,base_minorista!$A1725,0)</f>
        <v>2.7994876524153667</v>
      </c>
      <c r="L1725">
        <f>+HLOOKUP(VLOOKUP($B1725,$Q$2:$R$42,2,0),Morosidad_control!$D$4:$AY$101,base_minorista!$A1725,0)</f>
        <v>6.2770578797699796</v>
      </c>
      <c r="M1725">
        <f ca="1">+OFFSET(Capital_2!$D$2,base_minorista!A1725,0)</f>
        <v>3.6120620419568428</v>
      </c>
      <c r="N1725">
        <f>+HLOOKUP(VLOOKUP($B1725,$Q$2:$R$42,2,0),costo_laboral!$E$2:$AZ$99,base_minorista!$A1725,0)</f>
        <v>12.246845327500274</v>
      </c>
      <c r="O1725">
        <f>+HLOOKUP(VLOOKUP($B1725,$Q$2:$R$42,2,0),Participacion2!$D$2:$AO$99,base_minorista!$A1725,0)</f>
        <v>0.90893323739620613</v>
      </c>
    </row>
    <row r="1726" spans="1:15" ht="16.5" x14ac:dyDescent="0.3">
      <c r="A1726">
        <v>74</v>
      </c>
      <c r="B1726">
        <v>19</v>
      </c>
      <c r="C1726">
        <v>73</v>
      </c>
      <c r="D1726" s="3">
        <v>43100</v>
      </c>
      <c r="E1726" s="33">
        <v>17</v>
      </c>
      <c r="F1726">
        <v>1</v>
      </c>
      <c r="G1726">
        <f>+HLOOKUP(VLOOKUP($B1726,$Q$2:$R$42,2,0),costos_sf!$D$2:$AY$99,base_minorista!$A1726,0)</f>
        <v>63938187.59273982</v>
      </c>
      <c r="H1726">
        <f>+HLOOKUP(VLOOKUP($B1726,$Q$2:$R$42,2,0),creditos_sf!$D$2:$AY$99,base_minorista!$A1726,0)</f>
        <v>274679178.52506989</v>
      </c>
      <c r="I1726">
        <f>+HLOOKUP(VLOOKUP($B1726,$Q$2:$R$42,2,0),creditos_sf!$D$103:$AY$200,base_minorista!$A1726,0)</f>
        <v>30625595.828089003</v>
      </c>
      <c r="J1726">
        <f>+HLOOKUP(VLOOKUP($B1726,$Q$2:$R$42,2,0),Costo_fondeo!$D$3:$AY$100,base_minorista!$A1726,0)</f>
        <v>6.7257527736674412</v>
      </c>
      <c r="K1726">
        <f>+HLOOKUP(VLOOKUP($B1726,$Q$2:$R$42,2,0),Costo_provisiones!$D$3:$AY$100,base_minorista!$A1726,0)</f>
        <v>2.8432996079440032</v>
      </c>
      <c r="L1726">
        <f>+HLOOKUP(VLOOKUP($B1726,$Q$2:$R$42,2,0),Morosidad_control!$D$4:$AY$101,base_minorista!$A1726,0)</f>
        <v>6.2197159889121201</v>
      </c>
      <c r="M1726">
        <f ca="1">+OFFSET(Capital_2!$D$2,base_minorista!A1726,0)</f>
        <v>3.5930762546706192</v>
      </c>
      <c r="N1726">
        <f>+HLOOKUP(VLOOKUP($B1726,$Q$2:$R$42,2,0),costo_laboral!$E$2:$AZ$99,base_minorista!$A1726,0)</f>
        <v>12.468819312531403</v>
      </c>
      <c r="O1726">
        <f>+HLOOKUP(VLOOKUP($B1726,$Q$2:$R$42,2,0),Participacion2!$D$2:$AO$99,base_minorista!$A1726,0)</f>
        <v>0.93079470870236836</v>
      </c>
    </row>
    <row r="1727" spans="1:15" ht="16.5" x14ac:dyDescent="0.3">
      <c r="A1727">
        <v>75</v>
      </c>
      <c r="B1727">
        <v>19</v>
      </c>
      <c r="C1727">
        <v>74</v>
      </c>
      <c r="D1727" s="3">
        <v>43131</v>
      </c>
      <c r="E1727" s="33">
        <v>18</v>
      </c>
      <c r="F1727">
        <v>1</v>
      </c>
      <c r="G1727">
        <f>+HLOOKUP(VLOOKUP($B1727,$Q$2:$R$42,2,0),costos_sf!$D$2:$AY$99,base_minorista!$A1727,0)</f>
        <v>67030284.986724876</v>
      </c>
      <c r="H1727">
        <f>+HLOOKUP(VLOOKUP($B1727,$Q$2:$R$42,2,0),creditos_sf!$D$2:$AY$99,base_minorista!$A1727,0)</f>
        <v>278149413.94484729</v>
      </c>
      <c r="I1727">
        <f>+HLOOKUP(VLOOKUP($B1727,$Q$2:$R$42,2,0),creditos_sf!$D$103:$AY$200,base_minorista!$A1727,0)</f>
        <v>29393407.188087102</v>
      </c>
      <c r="J1727">
        <f>+HLOOKUP(VLOOKUP($B1727,$Q$2:$R$42,2,0),Costo_fondeo!$D$3:$AY$100,base_minorista!$A1727,0)</f>
        <v>6.7555793465813192</v>
      </c>
      <c r="K1727">
        <f>+HLOOKUP(VLOOKUP($B1727,$Q$2:$R$42,2,0),Costo_provisiones!$D$3:$AY$100,base_minorista!$A1727,0)</f>
        <v>2.9395346040202486</v>
      </c>
      <c r="L1727">
        <f>+HLOOKUP(VLOOKUP($B1727,$Q$2:$R$42,2,0),Morosidad_control!$D$4:$AY$101,base_minorista!$A1727,0)</f>
        <v>6.1354210511437302</v>
      </c>
      <c r="M1727">
        <f ca="1">+OFFSET(Capital_2!$D$2,base_minorista!A1727,0)</f>
        <v>3.5815867697690567</v>
      </c>
      <c r="N1727">
        <f>+HLOOKUP(VLOOKUP($B1727,$Q$2:$R$42,2,0),costo_laboral!$E$2:$AZ$99,base_minorista!$A1727,0)</f>
        <v>12.878566362157001</v>
      </c>
      <c r="O1727">
        <f>+HLOOKUP(VLOOKUP($B1727,$Q$2:$R$42,2,0),Participacion2!$D$2:$AO$99,base_minorista!$A1727,0)</f>
        <v>0.95032614406069071</v>
      </c>
    </row>
    <row r="1728" spans="1:15" ht="16.5" x14ac:dyDescent="0.3">
      <c r="A1728">
        <v>76</v>
      </c>
      <c r="B1728">
        <v>19</v>
      </c>
      <c r="C1728">
        <v>75</v>
      </c>
      <c r="D1728" s="3">
        <v>43159</v>
      </c>
      <c r="E1728" s="33">
        <v>18</v>
      </c>
      <c r="F1728">
        <v>1</v>
      </c>
      <c r="G1728">
        <f>+HLOOKUP(VLOOKUP($B1728,$Q$2:$R$42,2,0),costos_sf!$D$2:$AY$99,base_minorista!$A1728,0)</f>
        <v>71962545.256543979</v>
      </c>
      <c r="H1728">
        <f>+HLOOKUP(VLOOKUP($B1728,$Q$2:$R$42,2,0),creditos_sf!$D$2:$AY$99,base_minorista!$A1728,0)</f>
        <v>282619448.80742389</v>
      </c>
      <c r="I1728">
        <f>+HLOOKUP(VLOOKUP($B1728,$Q$2:$R$42,2,0),creditos_sf!$D$103:$AY$200,base_minorista!$A1728,0)</f>
        <v>28448508.1103977</v>
      </c>
      <c r="J1728">
        <f>+HLOOKUP(VLOOKUP($B1728,$Q$2:$R$42,2,0),Costo_fondeo!$D$3:$AY$100,base_minorista!$A1728,0)</f>
        <v>6.7472770098126977</v>
      </c>
      <c r="K1728">
        <f>+HLOOKUP(VLOOKUP($B1728,$Q$2:$R$42,2,0),Costo_provisiones!$D$3:$AY$100,base_minorista!$A1728,0)</f>
        <v>3.0169231038700022</v>
      </c>
      <c r="L1728">
        <f>+HLOOKUP(VLOOKUP($B1728,$Q$2:$R$42,2,0),Morosidad_control!$D$4:$AY$101,base_minorista!$A1728,0)</f>
        <v>6.1445487960268803</v>
      </c>
      <c r="M1728">
        <f ca="1">+OFFSET(Capital_2!$D$2,base_minorista!A1728,0)</f>
        <v>3.5677590569055382</v>
      </c>
      <c r="N1728">
        <f>+HLOOKUP(VLOOKUP($B1728,$Q$2:$R$42,2,0),costo_laboral!$E$2:$AZ$99,base_minorista!$A1728,0)</f>
        <v>13.186836441819633</v>
      </c>
      <c r="O1728">
        <f>+HLOOKUP(VLOOKUP($B1728,$Q$2:$R$42,2,0),Participacion2!$D$2:$AO$99,base_minorista!$A1728,0)</f>
        <v>0.9718976299030192</v>
      </c>
    </row>
    <row r="1729" spans="1:15" ht="16.5" x14ac:dyDescent="0.3">
      <c r="A1729">
        <v>77</v>
      </c>
      <c r="B1729">
        <v>19</v>
      </c>
      <c r="C1729">
        <v>76</v>
      </c>
      <c r="D1729" s="3">
        <v>43190</v>
      </c>
      <c r="E1729" s="33">
        <v>18</v>
      </c>
      <c r="F1729">
        <v>1</v>
      </c>
      <c r="G1729">
        <f>+HLOOKUP(VLOOKUP($B1729,$Q$2:$R$42,2,0),costos_sf!$D$2:$AY$99,base_minorista!$A1729,0)</f>
        <v>74688009.032751188</v>
      </c>
      <c r="H1729">
        <f>+HLOOKUP(VLOOKUP($B1729,$Q$2:$R$42,2,0),creditos_sf!$D$2:$AY$99,base_minorista!$A1729,0)</f>
        <v>285774418.6715405</v>
      </c>
      <c r="I1729">
        <f>+HLOOKUP(VLOOKUP($B1729,$Q$2:$R$42,2,0),creditos_sf!$D$103:$AY$200,base_minorista!$A1729,0)</f>
        <v>28152817.779220201</v>
      </c>
      <c r="J1729">
        <f>+HLOOKUP(VLOOKUP($B1729,$Q$2:$R$42,2,0),Costo_fondeo!$D$3:$AY$100,base_minorista!$A1729,0)</f>
        <v>6.7819505110414067</v>
      </c>
      <c r="K1729">
        <f>+HLOOKUP(VLOOKUP($B1729,$Q$2:$R$42,2,0),Costo_provisiones!$D$3:$AY$100,base_minorista!$A1729,0)</f>
        <v>3.1596227163941069</v>
      </c>
      <c r="L1729">
        <f>+HLOOKUP(VLOOKUP($B1729,$Q$2:$R$42,2,0),Morosidad_control!$D$4:$AY$101,base_minorista!$A1729,0)</f>
        <v>6.2197369368083404</v>
      </c>
      <c r="M1729">
        <f ca="1">+OFFSET(Capital_2!$D$2,base_minorista!A1729,0)</f>
        <v>3.5535594036254383</v>
      </c>
      <c r="N1729">
        <f>+HLOOKUP(VLOOKUP($B1729,$Q$2:$R$42,2,0),costo_laboral!$E$2:$AZ$99,base_minorista!$A1729,0)</f>
        <v>13.511213249635489</v>
      </c>
      <c r="O1729">
        <f>+HLOOKUP(VLOOKUP($B1729,$Q$2:$R$42,2,0),Participacion2!$D$2:$AO$99,base_minorista!$A1729,0)</f>
        <v>0.98464710231180985</v>
      </c>
    </row>
    <row r="1730" spans="1:15" ht="16.5" x14ac:dyDescent="0.3">
      <c r="A1730">
        <v>78</v>
      </c>
      <c r="B1730">
        <v>19</v>
      </c>
      <c r="C1730">
        <v>77</v>
      </c>
      <c r="D1730" s="3">
        <v>43220</v>
      </c>
      <c r="E1730" s="33">
        <v>18</v>
      </c>
      <c r="F1730">
        <v>1</v>
      </c>
      <c r="G1730">
        <f>+HLOOKUP(VLOOKUP($B1730,$Q$2:$R$42,2,0),costos_sf!$D$2:$AY$99,base_minorista!$A1730,0)</f>
        <v>77351737.321634233</v>
      </c>
      <c r="H1730">
        <f>+HLOOKUP(VLOOKUP($B1730,$Q$2:$R$42,2,0),creditos_sf!$D$2:$AY$99,base_minorista!$A1730,0)</f>
        <v>292875064.81691676</v>
      </c>
      <c r="I1730">
        <f>+HLOOKUP(VLOOKUP($B1730,$Q$2:$R$42,2,0),creditos_sf!$D$103:$AY$200,base_minorista!$A1730,0)</f>
        <v>28091126.220011599</v>
      </c>
      <c r="J1730">
        <f>+HLOOKUP(VLOOKUP($B1730,$Q$2:$R$42,2,0),Costo_fondeo!$D$3:$AY$100,base_minorista!$A1730,0)</f>
        <v>6.7684112905774123</v>
      </c>
      <c r="K1730">
        <f>+HLOOKUP(VLOOKUP($B1730,$Q$2:$R$42,2,0),Costo_provisiones!$D$3:$AY$100,base_minorista!$A1730,0)</f>
        <v>3.2471427508304314</v>
      </c>
      <c r="L1730">
        <f>+HLOOKUP(VLOOKUP($B1730,$Q$2:$R$42,2,0),Morosidad_control!$D$4:$AY$101,base_minorista!$A1730,0)</f>
        <v>6.3029370564542404</v>
      </c>
      <c r="M1730">
        <f ca="1">+OFFSET(Capital_2!$D$2,base_minorista!A1730,0)</f>
        <v>3.5277001527594574</v>
      </c>
      <c r="N1730">
        <f>+HLOOKUP(VLOOKUP($B1730,$Q$2:$R$42,2,0),costo_laboral!$E$2:$AZ$99,base_minorista!$A1730,0)</f>
        <v>13.6344338148223</v>
      </c>
      <c r="O1730">
        <f>+HLOOKUP(VLOOKUP($B1730,$Q$2:$R$42,2,0),Participacion2!$D$2:$AO$99,base_minorista!$A1730,0)</f>
        <v>1.0038176308240663</v>
      </c>
    </row>
    <row r="1731" spans="1:15" ht="16.5" x14ac:dyDescent="0.3">
      <c r="A1731">
        <v>79</v>
      </c>
      <c r="B1731">
        <v>19</v>
      </c>
      <c r="C1731">
        <v>78</v>
      </c>
      <c r="D1731" s="3">
        <v>43251</v>
      </c>
      <c r="E1731" s="33">
        <v>18</v>
      </c>
      <c r="F1731">
        <v>1</v>
      </c>
      <c r="G1731">
        <f>+HLOOKUP(VLOOKUP($B1731,$Q$2:$R$42,2,0),costos_sf!$D$2:$AY$99,base_minorista!$A1731,0)</f>
        <v>80068352.590872571</v>
      </c>
      <c r="H1731">
        <f>+HLOOKUP(VLOOKUP($B1731,$Q$2:$R$42,2,0),creditos_sf!$D$2:$AY$99,base_minorista!$A1731,0)</f>
        <v>298893126.71727926</v>
      </c>
      <c r="I1731">
        <f>+HLOOKUP(VLOOKUP($B1731,$Q$2:$R$42,2,0),creditos_sf!$D$103:$AY$200,base_minorista!$A1731,0)</f>
        <v>28324189.339630801</v>
      </c>
      <c r="J1731">
        <f>+HLOOKUP(VLOOKUP($B1731,$Q$2:$R$42,2,0),Costo_fondeo!$D$3:$AY$100,base_minorista!$A1731,0)</f>
        <v>6.7510765993470887</v>
      </c>
      <c r="K1731">
        <f>+HLOOKUP(VLOOKUP($B1731,$Q$2:$R$42,2,0),Costo_provisiones!$D$3:$AY$100,base_minorista!$A1731,0)</f>
        <v>3.3904330778829461</v>
      </c>
      <c r="L1731">
        <f>+HLOOKUP(VLOOKUP($B1731,$Q$2:$R$42,2,0),Morosidad_control!$D$4:$AY$101,base_minorista!$A1731,0)</f>
        <v>6.6354325291533103</v>
      </c>
      <c r="M1731">
        <f ca="1">+OFFSET(Capital_2!$D$2,base_minorista!A1731,0)</f>
        <v>3.5069368282381337</v>
      </c>
      <c r="N1731">
        <f>+HLOOKUP(VLOOKUP($B1731,$Q$2:$R$42,2,0),costo_laboral!$E$2:$AZ$99,base_minorista!$A1731,0)</f>
        <v>13.805207351396346</v>
      </c>
      <c r="O1731">
        <f>+HLOOKUP(VLOOKUP($B1731,$Q$2:$R$42,2,0),Participacion2!$D$2:$AO$99,base_minorista!$A1731,0)</f>
        <v>1.0170001330468479</v>
      </c>
    </row>
    <row r="1732" spans="1:15" ht="16.5" x14ac:dyDescent="0.3">
      <c r="A1732">
        <v>80</v>
      </c>
      <c r="B1732">
        <v>19</v>
      </c>
      <c r="C1732">
        <v>79</v>
      </c>
      <c r="D1732" s="3">
        <v>43281</v>
      </c>
      <c r="E1732" s="33">
        <v>18</v>
      </c>
      <c r="F1732">
        <v>1</v>
      </c>
      <c r="G1732">
        <f>+HLOOKUP(VLOOKUP($B1732,$Q$2:$R$42,2,0),costos_sf!$D$2:$AY$99,base_minorista!$A1732,0)</f>
        <v>81964062.693850547</v>
      </c>
      <c r="H1732">
        <f>+HLOOKUP(VLOOKUP($B1732,$Q$2:$R$42,2,0),creditos_sf!$D$2:$AY$99,base_minorista!$A1732,0)</f>
        <v>300669061.09590393</v>
      </c>
      <c r="I1732">
        <f>+HLOOKUP(VLOOKUP($B1732,$Q$2:$R$42,2,0),creditos_sf!$D$103:$AY$200,base_minorista!$A1732,0)</f>
        <v>29532151.480761401</v>
      </c>
      <c r="J1732">
        <f>+HLOOKUP(VLOOKUP($B1732,$Q$2:$R$42,2,0),Costo_fondeo!$D$3:$AY$100,base_minorista!$A1732,0)</f>
        <v>6.7064370117861181</v>
      </c>
      <c r="K1732">
        <f>+HLOOKUP(VLOOKUP($B1732,$Q$2:$R$42,2,0),Costo_provisiones!$D$3:$AY$100,base_minorista!$A1732,0)</f>
        <v>3.5579446517951729</v>
      </c>
      <c r="L1732">
        <f>+HLOOKUP(VLOOKUP($B1732,$Q$2:$R$42,2,0),Morosidad_control!$D$4:$AY$101,base_minorista!$A1732,0)</f>
        <v>6.3038732346615198</v>
      </c>
      <c r="M1732">
        <f ca="1">+OFFSET(Capital_2!$D$2,base_minorista!A1732,0)</f>
        <v>3.4861804073665166</v>
      </c>
      <c r="N1732">
        <f>+HLOOKUP(VLOOKUP($B1732,$Q$2:$R$42,2,0),costo_laboral!$E$2:$AZ$99,base_minorista!$A1732,0)</f>
        <v>13.764151079912882</v>
      </c>
      <c r="O1732">
        <f>+HLOOKUP(VLOOKUP($B1732,$Q$2:$R$42,2,0),Participacion2!$D$2:$AO$99,base_minorista!$A1732,0)</f>
        <v>1.0259075994612259</v>
      </c>
    </row>
    <row r="1733" spans="1:15" ht="16.5" x14ac:dyDescent="0.3">
      <c r="A1733">
        <v>81</v>
      </c>
      <c r="B1733">
        <v>19</v>
      </c>
      <c r="C1733">
        <v>80</v>
      </c>
      <c r="D1733" s="3">
        <v>43312</v>
      </c>
      <c r="E1733" s="33">
        <v>18</v>
      </c>
      <c r="F1733">
        <v>1</v>
      </c>
      <c r="G1733">
        <f>+HLOOKUP(VLOOKUP($B1733,$Q$2:$R$42,2,0),costos_sf!$D$2:$AY$99,base_minorista!$A1733,0)</f>
        <v>82488931.417191669</v>
      </c>
      <c r="H1733">
        <f>+HLOOKUP(VLOOKUP($B1733,$Q$2:$R$42,2,0),creditos_sf!$D$2:$AY$99,base_minorista!$A1733,0)</f>
        <v>305892068.82392764</v>
      </c>
      <c r="I1733">
        <f>+HLOOKUP(VLOOKUP($B1733,$Q$2:$R$42,2,0),creditos_sf!$D$103:$AY$200,base_minorista!$A1733,0)</f>
        <v>30603474.291897699</v>
      </c>
      <c r="J1733">
        <f>+HLOOKUP(VLOOKUP($B1733,$Q$2:$R$42,2,0),Costo_fondeo!$D$3:$AY$100,base_minorista!$A1733,0)</f>
        <v>6.6678891109658522</v>
      </c>
      <c r="K1733">
        <f>+HLOOKUP(VLOOKUP($B1733,$Q$2:$R$42,2,0),Costo_provisiones!$D$3:$AY$100,base_minorista!$A1733,0)</f>
        <v>3.6457288395548986</v>
      </c>
      <c r="L1733">
        <f>+HLOOKUP(VLOOKUP($B1733,$Q$2:$R$42,2,0),Morosidad_control!$D$4:$AY$101,base_minorista!$A1733,0)</f>
        <v>6.3085584310177003</v>
      </c>
      <c r="M1733">
        <f ca="1">+OFFSET(Capital_2!$D$2,base_minorista!A1733,0)</f>
        <v>3.4635993253239059</v>
      </c>
      <c r="N1733">
        <f>+HLOOKUP(VLOOKUP($B1733,$Q$2:$R$42,2,0),costo_laboral!$E$2:$AZ$99,base_minorista!$A1733,0)</f>
        <v>13.594069013320523</v>
      </c>
      <c r="O1733">
        <f>+HLOOKUP(VLOOKUP($B1733,$Q$2:$R$42,2,0),Participacion2!$D$2:$AO$99,base_minorista!$A1733,0)</f>
        <v>1.0463425698403053</v>
      </c>
    </row>
    <row r="1734" spans="1:15" ht="16.5" x14ac:dyDescent="0.3">
      <c r="A1734">
        <v>82</v>
      </c>
      <c r="B1734">
        <v>19</v>
      </c>
      <c r="C1734">
        <v>81</v>
      </c>
      <c r="D1734" s="3">
        <v>43343</v>
      </c>
      <c r="E1734" s="33">
        <v>18</v>
      </c>
      <c r="F1734">
        <v>1</v>
      </c>
      <c r="G1734">
        <f>+HLOOKUP(VLOOKUP($B1734,$Q$2:$R$42,2,0),costos_sf!$D$2:$AY$99,base_minorista!$A1734,0)</f>
        <v>83426760.997612834</v>
      </c>
      <c r="H1734">
        <f>+HLOOKUP(VLOOKUP($B1734,$Q$2:$R$42,2,0),creditos_sf!$D$2:$AY$99,base_minorista!$A1734,0)</f>
        <v>311939595.51187873</v>
      </c>
      <c r="I1734">
        <f>+HLOOKUP(VLOOKUP($B1734,$Q$2:$R$42,2,0),creditos_sf!$D$103:$AY$200,base_minorista!$A1734,0)</f>
        <v>32509665.7049729</v>
      </c>
      <c r="J1734">
        <f>+HLOOKUP(VLOOKUP($B1734,$Q$2:$R$42,2,0),Costo_fondeo!$D$3:$AY$100,base_minorista!$A1734,0)</f>
        <v>6.609002565479952</v>
      </c>
      <c r="K1734">
        <f>+HLOOKUP(VLOOKUP($B1734,$Q$2:$R$42,2,0),Costo_provisiones!$D$3:$AY$100,base_minorista!$A1734,0)</f>
        <v>3.8227251955507286</v>
      </c>
      <c r="L1734">
        <f>+HLOOKUP(VLOOKUP($B1734,$Q$2:$R$42,2,0),Morosidad_control!$D$4:$AY$101,base_minorista!$A1734,0)</f>
        <v>6.3233993422983898</v>
      </c>
      <c r="M1734">
        <f ca="1">+OFFSET(Capital_2!$D$2,base_minorista!A1734,0)</f>
        <v>3.442349118867654</v>
      </c>
      <c r="N1734">
        <f>+HLOOKUP(VLOOKUP($B1734,$Q$2:$R$42,2,0),costo_laboral!$E$2:$AZ$99,base_minorista!$A1734,0)</f>
        <v>13.372416272417576</v>
      </c>
      <c r="O1734">
        <f>+HLOOKUP(VLOOKUP($B1734,$Q$2:$R$42,2,0),Participacion2!$D$2:$AO$99,base_minorista!$A1734,0)</f>
        <v>1.0606801824348013</v>
      </c>
    </row>
    <row r="1735" spans="1:15" ht="16.5" x14ac:dyDescent="0.3">
      <c r="A1735">
        <v>83</v>
      </c>
      <c r="B1735">
        <v>19</v>
      </c>
      <c r="C1735">
        <v>82</v>
      </c>
      <c r="D1735" s="3">
        <v>43373</v>
      </c>
      <c r="E1735" s="33">
        <v>18</v>
      </c>
      <c r="F1735">
        <v>1</v>
      </c>
      <c r="G1735">
        <f>+HLOOKUP(VLOOKUP($B1735,$Q$2:$R$42,2,0),costos_sf!$D$2:$AY$99,base_minorista!$A1735,0)</f>
        <v>84008391.534862638</v>
      </c>
      <c r="H1735">
        <f>+HLOOKUP(VLOOKUP($B1735,$Q$2:$R$42,2,0),creditos_sf!$D$2:$AY$99,base_minorista!$A1735,0)</f>
        <v>317385351.32617313</v>
      </c>
      <c r="I1735">
        <f>+HLOOKUP(VLOOKUP($B1735,$Q$2:$R$42,2,0),creditos_sf!$D$103:$AY$200,base_minorista!$A1735,0)</f>
        <v>33445127.473981302</v>
      </c>
      <c r="J1735">
        <f>+HLOOKUP(VLOOKUP($B1735,$Q$2:$R$42,2,0),Costo_fondeo!$D$3:$AY$100,base_minorista!$A1735,0)</f>
        <v>6.5460679756387936</v>
      </c>
      <c r="K1735">
        <f>+HLOOKUP(VLOOKUP($B1735,$Q$2:$R$42,2,0),Costo_provisiones!$D$3:$AY$100,base_minorista!$A1735,0)</f>
        <v>3.9248365420324678</v>
      </c>
      <c r="L1735">
        <f>+HLOOKUP(VLOOKUP($B1735,$Q$2:$R$42,2,0),Morosidad_control!$D$4:$AY$101,base_minorista!$A1735,0)</f>
        <v>6.5948530196813104</v>
      </c>
      <c r="M1735">
        <f ca="1">+OFFSET(Capital_2!$D$2,base_minorista!A1735,0)</f>
        <v>3.430093895939399</v>
      </c>
      <c r="N1735">
        <f>+HLOOKUP(VLOOKUP($B1735,$Q$2:$R$42,2,0),costo_laboral!$E$2:$AZ$99,base_minorista!$A1735,0)</f>
        <v>13.126020619226232</v>
      </c>
      <c r="O1735">
        <f>+HLOOKUP(VLOOKUP($B1735,$Q$2:$R$42,2,0),Participacion2!$D$2:$AO$99,base_minorista!$A1735,0)</f>
        <v>1.075223430948167</v>
      </c>
    </row>
    <row r="1736" spans="1:15" ht="16.5" x14ac:dyDescent="0.3">
      <c r="A1736">
        <v>84</v>
      </c>
      <c r="B1736">
        <v>19</v>
      </c>
      <c r="C1736">
        <v>83</v>
      </c>
      <c r="D1736" s="3">
        <v>43404</v>
      </c>
      <c r="E1736" s="33">
        <v>18</v>
      </c>
      <c r="F1736">
        <v>1</v>
      </c>
      <c r="G1736">
        <f>+HLOOKUP(VLOOKUP($B1736,$Q$2:$R$42,2,0),costos_sf!$D$2:$AY$99,base_minorista!$A1736,0)</f>
        <v>84837906.829209328</v>
      </c>
      <c r="H1736">
        <f>+HLOOKUP(VLOOKUP($B1736,$Q$2:$R$42,2,0),creditos_sf!$D$2:$AY$99,base_minorista!$A1736,0)</f>
        <v>323837992.60305345</v>
      </c>
      <c r="I1736">
        <f>+HLOOKUP(VLOOKUP($B1736,$Q$2:$R$42,2,0),creditos_sf!$D$103:$AY$200,base_minorista!$A1736,0)</f>
        <v>32575383.138399098</v>
      </c>
      <c r="J1736">
        <f>+HLOOKUP(VLOOKUP($B1736,$Q$2:$R$42,2,0),Costo_fondeo!$D$3:$AY$100,base_minorista!$A1736,0)</f>
        <v>6.4657436095640382</v>
      </c>
      <c r="K1736">
        <f>+HLOOKUP(VLOOKUP($B1736,$Q$2:$R$42,2,0),Costo_provisiones!$D$3:$AY$100,base_minorista!$A1736,0)</f>
        <v>4.0915301484687427</v>
      </c>
      <c r="L1736">
        <f>+HLOOKUP(VLOOKUP($B1736,$Q$2:$R$42,2,0),Morosidad_control!$D$4:$AY$101,base_minorista!$A1736,0)</f>
        <v>6.7305544545533502</v>
      </c>
      <c r="M1736">
        <f ca="1">+OFFSET(Capital_2!$D$2,base_minorista!A1736,0)</f>
        <v>3.4233579602032216</v>
      </c>
      <c r="N1736">
        <f>+HLOOKUP(VLOOKUP($B1736,$Q$2:$R$42,2,0),costo_laboral!$E$2:$AZ$99,base_minorista!$A1736,0)</f>
        <v>12.928024335855753</v>
      </c>
      <c r="O1736">
        <f>+HLOOKUP(VLOOKUP($B1736,$Q$2:$R$42,2,0),Participacion2!$D$2:$AO$99,base_minorista!$A1736,0)</f>
        <v>1.0871350873732137</v>
      </c>
    </row>
    <row r="1737" spans="1:15" ht="16.5" x14ac:dyDescent="0.3">
      <c r="A1737">
        <v>85</v>
      </c>
      <c r="B1737">
        <v>19</v>
      </c>
      <c r="C1737">
        <v>84</v>
      </c>
      <c r="D1737" s="3">
        <v>43434</v>
      </c>
      <c r="E1737" s="33">
        <v>18</v>
      </c>
      <c r="F1737">
        <v>1</v>
      </c>
      <c r="G1737">
        <f>+HLOOKUP(VLOOKUP($B1737,$Q$2:$R$42,2,0),costos_sf!$D$2:$AY$99,base_minorista!$A1737,0)</f>
        <v>85491413.022214711</v>
      </c>
      <c r="H1737">
        <f>+HLOOKUP(VLOOKUP($B1737,$Q$2:$R$42,2,0),creditos_sf!$D$2:$AY$99,base_minorista!$A1737,0)</f>
        <v>332340636.20383024</v>
      </c>
      <c r="I1737">
        <f>+HLOOKUP(VLOOKUP($B1737,$Q$2:$R$42,2,0),creditos_sf!$D$103:$AY$200,base_minorista!$A1737,0)</f>
        <v>30910022.1634745</v>
      </c>
      <c r="J1737">
        <f>+HLOOKUP(VLOOKUP($B1737,$Q$2:$R$42,2,0),Costo_fondeo!$D$3:$AY$100,base_minorista!$A1737,0)</f>
        <v>6.3915071864947093</v>
      </c>
      <c r="K1737">
        <f>+HLOOKUP(VLOOKUP($B1737,$Q$2:$R$42,2,0),Costo_provisiones!$D$3:$AY$100,base_minorista!$A1737,0)</f>
        <v>4.1358813859251216</v>
      </c>
      <c r="L1737">
        <f>+HLOOKUP(VLOOKUP($B1737,$Q$2:$R$42,2,0),Morosidad_control!$D$4:$AY$101,base_minorista!$A1737,0)</f>
        <v>7.0079794534110498</v>
      </c>
      <c r="M1737">
        <f ca="1">+OFFSET(Capital_2!$D$2,base_minorista!A1737,0)</f>
        <v>3.4154915843908498</v>
      </c>
      <c r="N1737">
        <f>+HLOOKUP(VLOOKUP($B1737,$Q$2:$R$42,2,0),costo_laboral!$E$2:$AZ$99,base_minorista!$A1737,0)</f>
        <v>12.724189529270106</v>
      </c>
      <c r="O1737">
        <f>+HLOOKUP(VLOOKUP($B1737,$Q$2:$R$42,2,0),Participacion2!$D$2:$AO$99,base_minorista!$A1737,0)</f>
        <v>1.0974473475071174</v>
      </c>
    </row>
    <row r="1738" spans="1:15" ht="16.5" x14ac:dyDescent="0.3">
      <c r="A1738">
        <v>86</v>
      </c>
      <c r="B1738">
        <v>19</v>
      </c>
      <c r="C1738">
        <v>85</v>
      </c>
      <c r="D1738" s="3">
        <v>43465</v>
      </c>
      <c r="E1738" s="33">
        <v>18</v>
      </c>
      <c r="F1738">
        <v>1</v>
      </c>
      <c r="G1738">
        <f>+HLOOKUP(VLOOKUP($B1738,$Q$2:$R$42,2,0),costos_sf!$D$2:$AY$99,base_minorista!$A1738,0)</f>
        <v>86727192.456436902</v>
      </c>
      <c r="H1738">
        <f>+HLOOKUP(VLOOKUP($B1738,$Q$2:$R$42,2,0),creditos_sf!$D$2:$AY$99,base_minorista!$A1738,0)</f>
        <v>339588413.44635731</v>
      </c>
      <c r="I1738">
        <f>+HLOOKUP(VLOOKUP($B1738,$Q$2:$R$42,2,0),creditos_sf!$D$103:$AY$200,base_minorista!$A1738,0)</f>
        <v>29847965.458726201</v>
      </c>
      <c r="J1738">
        <f>+HLOOKUP(VLOOKUP($B1738,$Q$2:$R$42,2,0),Costo_fondeo!$D$3:$AY$100,base_minorista!$A1738,0)</f>
        <v>6.3088534953640636</v>
      </c>
      <c r="K1738">
        <f>+HLOOKUP(VLOOKUP($B1738,$Q$2:$R$42,2,0),Costo_provisiones!$D$3:$AY$100,base_minorista!$A1738,0)</f>
        <v>4.2257195397919052</v>
      </c>
      <c r="L1738">
        <f>+HLOOKUP(VLOOKUP($B1738,$Q$2:$R$42,2,0),Morosidad_control!$D$4:$AY$101,base_minorista!$A1738,0)</f>
        <v>7.4011568314950598</v>
      </c>
      <c r="M1738">
        <f ca="1">+OFFSET(Capital_2!$D$2,base_minorista!A1738,0)</f>
        <v>3.4351377010367652</v>
      </c>
      <c r="N1738">
        <f>+HLOOKUP(VLOOKUP($B1738,$Q$2:$R$42,2,0),costo_laboral!$E$2:$AZ$99,base_minorista!$A1738,0)</f>
        <v>12.676026242934697</v>
      </c>
      <c r="O1738">
        <f>+HLOOKUP(VLOOKUP($B1738,$Q$2:$R$42,2,0),Participacion2!$D$2:$AO$99,base_minorista!$A1738,0)</f>
        <v>1.1238528809284773</v>
      </c>
    </row>
    <row r="1739" spans="1:15" ht="16.5" x14ac:dyDescent="0.3">
      <c r="A1739">
        <v>87</v>
      </c>
      <c r="B1739">
        <v>19</v>
      </c>
      <c r="C1739">
        <v>86</v>
      </c>
      <c r="D1739" s="3">
        <v>43496</v>
      </c>
      <c r="E1739" s="33">
        <v>19</v>
      </c>
      <c r="F1739">
        <v>1</v>
      </c>
      <c r="G1739">
        <f>+HLOOKUP(VLOOKUP($B1739,$Q$2:$R$42,2,0),costos_sf!$D$2:$AY$99,base_minorista!$A1739,0)</f>
        <v>88466798.502937451</v>
      </c>
      <c r="H1739">
        <f>+HLOOKUP(VLOOKUP($B1739,$Q$2:$R$42,2,0),creditos_sf!$D$2:$AY$99,base_minorista!$A1739,0)</f>
        <v>343183056.1844784</v>
      </c>
      <c r="I1739">
        <f>+HLOOKUP(VLOOKUP($B1739,$Q$2:$R$42,2,0),creditos_sf!$D$103:$AY$200,base_minorista!$A1739,0)</f>
        <v>29210366.3462497</v>
      </c>
      <c r="J1739">
        <f>+HLOOKUP(VLOOKUP($B1739,$Q$2:$R$42,2,0),Costo_fondeo!$D$3:$AY$100,base_minorista!$A1739,0)</f>
        <v>6.2360747506543692</v>
      </c>
      <c r="K1739">
        <f>+HLOOKUP(VLOOKUP($B1739,$Q$2:$R$42,2,0),Costo_provisiones!$D$3:$AY$100,base_minorista!$A1739,0)</f>
        <v>4.4208127694576733</v>
      </c>
      <c r="L1739">
        <f>+HLOOKUP(VLOOKUP($B1739,$Q$2:$R$42,2,0),Morosidad_control!$D$4:$AY$101,base_minorista!$A1739,0)</f>
        <v>7.7731871966448596</v>
      </c>
      <c r="M1739">
        <f ca="1">+OFFSET(Capital_2!$D$2,base_minorista!A1739,0)</f>
        <v>3.144198069372997</v>
      </c>
      <c r="N1739">
        <f>+HLOOKUP(VLOOKUP($B1739,$Q$2:$R$42,2,0),costo_laboral!$E$2:$AZ$99,base_minorista!$A1739,0)</f>
        <v>12.704075560367595</v>
      </c>
      <c r="O1739">
        <f>+HLOOKUP(VLOOKUP($B1739,$Q$2:$R$42,2,0),Participacion2!$D$2:$AO$99,base_minorista!$A1739,0)</f>
        <v>1.1455613968897371</v>
      </c>
    </row>
    <row r="1740" spans="1:15" ht="16.5" x14ac:dyDescent="0.3">
      <c r="A1740">
        <v>88</v>
      </c>
      <c r="B1740">
        <v>19</v>
      </c>
      <c r="C1740">
        <v>87</v>
      </c>
      <c r="D1740" s="3">
        <v>43524</v>
      </c>
      <c r="E1740" s="33">
        <v>19</v>
      </c>
      <c r="F1740">
        <v>1</v>
      </c>
      <c r="G1740">
        <f>+HLOOKUP(VLOOKUP($B1740,$Q$2:$R$42,2,0),costos_sf!$D$2:$AY$99,base_minorista!$A1740,0)</f>
        <v>87904418.591837555</v>
      </c>
      <c r="H1740">
        <f>+HLOOKUP(VLOOKUP($B1740,$Q$2:$R$42,2,0),creditos_sf!$D$2:$AY$99,base_minorista!$A1740,0)</f>
        <v>344137933.41622567</v>
      </c>
      <c r="I1740">
        <f>+HLOOKUP(VLOOKUP($B1740,$Q$2:$R$42,2,0),creditos_sf!$D$103:$AY$200,base_minorista!$A1740,0)</f>
        <v>26712742.134169199</v>
      </c>
      <c r="J1740">
        <f>+HLOOKUP(VLOOKUP($B1740,$Q$2:$R$42,2,0),Costo_fondeo!$D$3:$AY$100,base_minorista!$A1740,0)</f>
        <v>6.1847052942779399</v>
      </c>
      <c r="K1740">
        <f>+HLOOKUP(VLOOKUP($B1740,$Q$2:$R$42,2,0),Costo_provisiones!$D$3:$AY$100,base_minorista!$A1740,0)</f>
        <v>4.6380544830741295</v>
      </c>
      <c r="L1740">
        <f>+HLOOKUP(VLOOKUP($B1740,$Q$2:$R$42,2,0),Morosidad_control!$D$4:$AY$101,base_minorista!$A1740,0)</f>
        <v>8.3728200432563504</v>
      </c>
      <c r="M1740">
        <f ca="1">+OFFSET(Capital_2!$D$2,base_minorista!A1740,0)</f>
        <v>3.1750048296191844</v>
      </c>
      <c r="N1740">
        <f>+HLOOKUP(VLOOKUP($B1740,$Q$2:$R$42,2,0),costo_laboral!$E$2:$AZ$99,base_minorista!$A1740,0)</f>
        <v>12.829924413293291</v>
      </c>
      <c r="O1740">
        <f>+HLOOKUP(VLOOKUP($B1740,$Q$2:$R$42,2,0),Participacion2!$D$2:$AO$99,base_minorista!$A1740,0)</f>
        <v>1.1473859561296622</v>
      </c>
    </row>
    <row r="1741" spans="1:15" ht="16.5" x14ac:dyDescent="0.3">
      <c r="A1741">
        <v>89</v>
      </c>
      <c r="B1741">
        <v>19</v>
      </c>
      <c r="C1741">
        <v>88</v>
      </c>
      <c r="D1741" s="3">
        <v>43555</v>
      </c>
      <c r="E1741" s="33">
        <v>19</v>
      </c>
      <c r="F1741">
        <v>1</v>
      </c>
      <c r="G1741">
        <f>+HLOOKUP(VLOOKUP($B1741,$Q$2:$R$42,2,0),costos_sf!$D$2:$AY$99,base_minorista!$A1741,0)</f>
        <v>89087209.038534701</v>
      </c>
      <c r="H1741">
        <f>+HLOOKUP(VLOOKUP($B1741,$Q$2:$R$42,2,0),creditos_sf!$D$2:$AY$99,base_minorista!$A1741,0)</f>
        <v>345228167.83347911</v>
      </c>
      <c r="I1741">
        <f>+HLOOKUP(VLOOKUP($B1741,$Q$2:$R$42,2,0),creditos_sf!$D$103:$AY$200,base_minorista!$A1741,0)</f>
        <v>25156989.8584475</v>
      </c>
      <c r="J1741">
        <f>+HLOOKUP(VLOOKUP($B1741,$Q$2:$R$42,2,0),Costo_fondeo!$D$3:$AY$100,base_minorista!$A1741,0)</f>
        <v>6.1298958859488124</v>
      </c>
      <c r="K1741">
        <f>+HLOOKUP(VLOOKUP($B1741,$Q$2:$R$42,2,0),Costo_provisiones!$D$3:$AY$100,base_minorista!$A1741,0)</f>
        <v>4.83286316050655</v>
      </c>
      <c r="L1741">
        <f>+HLOOKUP(VLOOKUP($B1741,$Q$2:$R$42,2,0),Morosidad_control!$D$4:$AY$101,base_minorista!$A1741,0)</f>
        <v>8.9624170822414104</v>
      </c>
      <c r="M1741">
        <f ca="1">+OFFSET(Capital_2!$D$2,base_minorista!A1741,0)</f>
        <v>3.2070490236396596</v>
      </c>
      <c r="N1741">
        <f>+HLOOKUP(VLOOKUP($B1741,$Q$2:$R$42,2,0),costo_laboral!$E$2:$AZ$99,base_minorista!$A1741,0)</f>
        <v>12.940733991061313</v>
      </c>
      <c r="O1741">
        <f>+HLOOKUP(VLOOKUP($B1741,$Q$2:$R$42,2,0),Participacion2!$D$2:$AO$99,base_minorista!$A1741,0)</f>
        <v>1.149659126967332</v>
      </c>
    </row>
    <row r="1742" spans="1:15" ht="16.5" x14ac:dyDescent="0.3">
      <c r="A1742">
        <v>90</v>
      </c>
      <c r="B1742">
        <v>19</v>
      </c>
      <c r="C1742">
        <v>89</v>
      </c>
      <c r="D1742" s="3">
        <v>43585</v>
      </c>
      <c r="E1742" s="33">
        <v>19</v>
      </c>
      <c r="F1742">
        <v>1</v>
      </c>
      <c r="G1742">
        <f>+HLOOKUP(VLOOKUP($B1742,$Q$2:$R$42,2,0),costos_sf!$D$2:$AY$99,base_minorista!$A1742,0)</f>
        <v>91234141.924215958</v>
      </c>
      <c r="H1742">
        <f>+HLOOKUP(VLOOKUP($B1742,$Q$2:$R$42,2,0),creditos_sf!$D$2:$AY$99,base_minorista!$A1742,0)</f>
        <v>349473940.2460323</v>
      </c>
      <c r="I1742">
        <f>+HLOOKUP(VLOOKUP($B1742,$Q$2:$R$42,2,0),creditos_sf!$D$103:$AY$200,base_minorista!$A1742,0)</f>
        <v>23020810.9595364</v>
      </c>
      <c r="J1742">
        <f>+HLOOKUP(VLOOKUP($B1742,$Q$2:$R$42,2,0),Costo_fondeo!$D$3:$AY$100,base_minorista!$A1742,0)</f>
        <v>6.0868584664081951</v>
      </c>
      <c r="K1742">
        <f>+HLOOKUP(VLOOKUP($B1742,$Q$2:$R$42,2,0),Costo_provisiones!$D$3:$AY$100,base_minorista!$A1742,0)</f>
        <v>5.1757786382839823</v>
      </c>
      <c r="L1742">
        <f>+HLOOKUP(VLOOKUP($B1742,$Q$2:$R$42,2,0),Morosidad_control!$D$4:$AY$101,base_minorista!$A1742,0)</f>
        <v>9.6150241036572694</v>
      </c>
      <c r="M1742">
        <f ca="1">+OFFSET(Capital_2!$D$2,base_minorista!A1742,0)</f>
        <v>3.2607827391957867</v>
      </c>
      <c r="N1742">
        <f>+HLOOKUP(VLOOKUP($B1742,$Q$2:$R$42,2,0),costo_laboral!$E$2:$AZ$99,base_minorista!$A1742,0)</f>
        <v>13.040378348969828</v>
      </c>
      <c r="O1742">
        <f>+HLOOKUP(VLOOKUP($B1742,$Q$2:$R$42,2,0),Participacion2!$D$2:$AO$99,base_minorista!$A1742,0)</f>
        <v>1.1639309635427288</v>
      </c>
    </row>
    <row r="1743" spans="1:15" ht="16.5" x14ac:dyDescent="0.3">
      <c r="A1743">
        <v>91</v>
      </c>
      <c r="B1743">
        <v>19</v>
      </c>
      <c r="C1743">
        <v>90</v>
      </c>
      <c r="D1743" s="3">
        <v>43616</v>
      </c>
      <c r="E1743" s="33">
        <v>19</v>
      </c>
      <c r="F1743">
        <v>1</v>
      </c>
      <c r="G1743">
        <f>+HLOOKUP(VLOOKUP($B1743,$Q$2:$R$42,2,0),costos_sf!$D$2:$AY$99,base_minorista!$A1743,0)</f>
        <v>93067215.096146494</v>
      </c>
      <c r="H1743">
        <f>+HLOOKUP(VLOOKUP($B1743,$Q$2:$R$42,2,0),creditos_sf!$D$2:$AY$99,base_minorista!$A1743,0)</f>
        <v>354527776.32803816</v>
      </c>
      <c r="I1743">
        <f>+HLOOKUP(VLOOKUP($B1743,$Q$2:$R$42,2,0),creditos_sf!$D$103:$AY$200,base_minorista!$A1743,0)</f>
        <v>22464517.111284301</v>
      </c>
      <c r="J1743">
        <f>+HLOOKUP(VLOOKUP($B1743,$Q$2:$R$42,2,0),Costo_fondeo!$D$3:$AY$100,base_minorista!$A1743,0)</f>
        <v>6.0484479411358754</v>
      </c>
      <c r="K1743">
        <f>+HLOOKUP(VLOOKUP($B1743,$Q$2:$R$42,2,0),Costo_provisiones!$D$3:$AY$100,base_minorista!$A1743,0)</f>
        <v>5.4481585830874559</v>
      </c>
      <c r="L1743">
        <f>+HLOOKUP(VLOOKUP($B1743,$Q$2:$R$42,2,0),Morosidad_control!$D$4:$AY$101,base_minorista!$A1743,0)</f>
        <v>10.006397148358101</v>
      </c>
      <c r="M1743">
        <f ca="1">+OFFSET(Capital_2!$D$2,base_minorista!A1743,0)</f>
        <v>3.2822741119614118</v>
      </c>
      <c r="N1743">
        <f>+HLOOKUP(VLOOKUP($B1743,$Q$2:$R$42,2,0),costo_laboral!$E$2:$AZ$99,base_minorista!$A1743,0)</f>
        <v>13.014833022662181</v>
      </c>
      <c r="O1743">
        <f>+HLOOKUP(VLOOKUP($B1743,$Q$2:$R$42,2,0),Participacion2!$D$2:$AO$99,base_minorista!$A1743,0)</f>
        <v>1.1733480589458933</v>
      </c>
    </row>
    <row r="1744" spans="1:15" ht="16.5" x14ac:dyDescent="0.3">
      <c r="A1744">
        <v>92</v>
      </c>
      <c r="B1744">
        <v>19</v>
      </c>
      <c r="C1744">
        <v>91</v>
      </c>
      <c r="D1744" s="3">
        <v>43646</v>
      </c>
      <c r="E1744" s="33">
        <v>19</v>
      </c>
      <c r="F1744">
        <v>1</v>
      </c>
      <c r="G1744">
        <f>+HLOOKUP(VLOOKUP($B1744,$Q$2:$R$42,2,0),costos_sf!$D$2:$AY$99,base_minorista!$A1744,0)</f>
        <v>94304418.168020934</v>
      </c>
      <c r="H1744">
        <f>+HLOOKUP(VLOOKUP($B1744,$Q$2:$R$42,2,0),creditos_sf!$D$2:$AY$99,base_minorista!$A1744,0)</f>
        <v>349951519.59490299</v>
      </c>
      <c r="I1744">
        <f>+HLOOKUP(VLOOKUP($B1744,$Q$2:$R$42,2,0),creditos_sf!$D$103:$AY$200,base_minorista!$A1744,0)</f>
        <v>22232524.025863897</v>
      </c>
      <c r="J1744">
        <f>+HLOOKUP(VLOOKUP($B1744,$Q$2:$R$42,2,0),Costo_fondeo!$D$3:$AY$100,base_minorista!$A1744,0)</f>
        <v>6.0063799389718309</v>
      </c>
      <c r="K1744">
        <f>+HLOOKUP(VLOOKUP($B1744,$Q$2:$R$42,2,0),Costo_provisiones!$D$3:$AY$100,base_minorista!$A1744,0)</f>
        <v>5.7996361556818741</v>
      </c>
      <c r="L1744">
        <f>+HLOOKUP(VLOOKUP($B1744,$Q$2:$R$42,2,0),Morosidad_control!$D$4:$AY$101,base_minorista!$A1744,0)</f>
        <v>10.2892111155245</v>
      </c>
      <c r="M1744">
        <f ca="1">+OFFSET(Capital_2!$D$2,base_minorista!A1744,0)</f>
        <v>3.3170358226156935</v>
      </c>
      <c r="N1744">
        <f>+HLOOKUP(VLOOKUP($B1744,$Q$2:$R$42,2,0),costo_laboral!$E$2:$AZ$99,base_minorista!$A1744,0)</f>
        <v>13.366790723865082</v>
      </c>
      <c r="O1744">
        <f>+HLOOKUP(VLOOKUP($B1744,$Q$2:$R$42,2,0),Participacion2!$D$2:$AO$99,base_minorista!$A1744,0)</f>
        <v>1.154996367618176</v>
      </c>
    </row>
    <row r="1745" spans="1:15" ht="16.5" x14ac:dyDescent="0.3">
      <c r="A1745">
        <v>93</v>
      </c>
      <c r="B1745">
        <v>19</v>
      </c>
      <c r="C1745">
        <v>92</v>
      </c>
      <c r="D1745" s="3">
        <v>43677</v>
      </c>
      <c r="E1745" s="33">
        <v>19</v>
      </c>
      <c r="F1745">
        <v>1</v>
      </c>
      <c r="G1745">
        <f>+HLOOKUP(VLOOKUP($B1745,$Q$2:$R$42,2,0),costos_sf!$D$2:$AY$99,base_minorista!$A1745,0)</f>
        <v>96773159.513062462</v>
      </c>
      <c r="H1745">
        <f>+HLOOKUP(VLOOKUP($B1745,$Q$2:$R$42,2,0),creditos_sf!$D$2:$AY$99,base_minorista!$A1745,0)</f>
        <v>342801464.04985964</v>
      </c>
      <c r="I1745">
        <f>+HLOOKUP(VLOOKUP($B1745,$Q$2:$R$42,2,0),creditos_sf!$D$103:$AY$200,base_minorista!$A1745,0)</f>
        <v>22678845.694215402</v>
      </c>
      <c r="J1745">
        <f>+HLOOKUP(VLOOKUP($B1745,$Q$2:$R$42,2,0),Costo_fondeo!$D$3:$AY$100,base_minorista!$A1745,0)</f>
        <v>5.9783854923308901</v>
      </c>
      <c r="K1745">
        <f>+HLOOKUP(VLOOKUP($B1745,$Q$2:$R$42,2,0),Costo_provisiones!$D$3:$AY$100,base_minorista!$A1745,0)</f>
        <v>6.2478053969394587</v>
      </c>
      <c r="L1745">
        <f>+HLOOKUP(VLOOKUP($B1745,$Q$2:$R$42,2,0),Morosidad_control!$D$4:$AY$101,base_minorista!$A1745,0)</f>
        <v>10.948752721765601</v>
      </c>
      <c r="M1745">
        <f ca="1">+OFFSET(Capital_2!$D$2,base_minorista!A1745,0)</f>
        <v>3.3472847310217735</v>
      </c>
      <c r="N1745">
        <f>+HLOOKUP(VLOOKUP($B1745,$Q$2:$R$42,2,0),costo_laboral!$E$2:$AZ$99,base_minorista!$A1745,0)</f>
        <v>13.813024902639972</v>
      </c>
      <c r="O1745">
        <f>+HLOOKUP(VLOOKUP($B1745,$Q$2:$R$42,2,0),Participacion2!$D$2:$AO$99,base_minorista!$A1745,0)</f>
        <v>1.1260050360678009</v>
      </c>
    </row>
    <row r="1746" spans="1:15" ht="16.5" x14ac:dyDescent="0.3">
      <c r="A1746">
        <v>94</v>
      </c>
      <c r="B1746">
        <v>19</v>
      </c>
      <c r="C1746">
        <v>93</v>
      </c>
      <c r="D1746" s="3">
        <v>43708</v>
      </c>
      <c r="E1746" s="33">
        <v>19</v>
      </c>
      <c r="F1746">
        <v>1</v>
      </c>
      <c r="G1746">
        <f>+HLOOKUP(VLOOKUP($B1746,$Q$2:$R$42,2,0),costos_sf!$D$2:$AY$99,base_minorista!$A1746,0)</f>
        <v>98379528.66766791</v>
      </c>
      <c r="H1746">
        <f>+HLOOKUP(VLOOKUP($B1746,$Q$2:$R$42,2,0),creditos_sf!$D$2:$AY$99,base_minorista!$A1746,0)</f>
        <v>343052391.05893052</v>
      </c>
      <c r="I1746">
        <f>+HLOOKUP(VLOOKUP($B1746,$Q$2:$R$42,2,0),creditos_sf!$D$103:$AY$200,base_minorista!$A1746,0)</f>
        <v>23047356.2441721</v>
      </c>
      <c r="J1746">
        <f>+HLOOKUP(VLOOKUP($B1746,$Q$2:$R$42,2,0),Costo_fondeo!$D$3:$AY$100,base_minorista!$A1746,0)</f>
        <v>5.945113333349096</v>
      </c>
      <c r="K1746">
        <f>+HLOOKUP(VLOOKUP($B1746,$Q$2:$R$42,2,0),Costo_provisiones!$D$3:$AY$100,base_minorista!$A1746,0)</f>
        <v>6.5393408446802983</v>
      </c>
      <c r="L1746">
        <f>+HLOOKUP(VLOOKUP($B1746,$Q$2:$R$42,2,0),Morosidad_control!$D$4:$AY$101,base_minorista!$A1746,0)</f>
        <v>11.462310861265999</v>
      </c>
      <c r="M1746">
        <f ca="1">+OFFSET(Capital_2!$D$2,base_minorista!A1746,0)</f>
        <v>3.3701430151037046</v>
      </c>
      <c r="N1746">
        <f>+HLOOKUP(VLOOKUP($B1746,$Q$2:$R$42,2,0),costo_laboral!$E$2:$AZ$99,base_minorista!$A1746,0)</f>
        <v>13.914613545859325</v>
      </c>
      <c r="O1746">
        <f>+HLOOKUP(VLOOKUP($B1746,$Q$2:$R$42,2,0),Participacion2!$D$2:$AO$99,base_minorista!$A1746,0)</f>
        <v>1.1164888536667372</v>
      </c>
    </row>
    <row r="1747" spans="1:15" ht="16.5" x14ac:dyDescent="0.3">
      <c r="A1747">
        <v>95</v>
      </c>
      <c r="B1747">
        <v>19</v>
      </c>
      <c r="C1747">
        <v>94</v>
      </c>
      <c r="D1747" s="3">
        <v>43738</v>
      </c>
      <c r="E1747" s="33">
        <v>19</v>
      </c>
      <c r="F1747">
        <v>1</v>
      </c>
      <c r="G1747">
        <f>+HLOOKUP(VLOOKUP($B1747,$Q$2:$R$42,2,0),costos_sf!$D$2:$AY$99,base_minorista!$A1747,0)</f>
        <v>100562066.32079123</v>
      </c>
      <c r="H1747">
        <f>+HLOOKUP(VLOOKUP($B1747,$Q$2:$R$42,2,0),creditos_sf!$D$2:$AY$99,base_minorista!$A1747,0)</f>
        <v>341698123.91781473</v>
      </c>
      <c r="I1747">
        <f>+HLOOKUP(VLOOKUP($B1747,$Q$2:$R$42,2,0),creditos_sf!$D$103:$AY$200,base_minorista!$A1747,0)</f>
        <v>22179177.046448302</v>
      </c>
      <c r="J1747">
        <f>+HLOOKUP(VLOOKUP($B1747,$Q$2:$R$42,2,0),Costo_fondeo!$D$3:$AY$100,base_minorista!$A1747,0)</f>
        <v>5.9037193702888278</v>
      </c>
      <c r="K1747">
        <f>+HLOOKUP(VLOOKUP($B1747,$Q$2:$R$42,2,0),Costo_provisiones!$D$3:$AY$100,base_minorista!$A1747,0)</f>
        <v>6.941046776153498</v>
      </c>
      <c r="L1747">
        <f>+HLOOKUP(VLOOKUP($B1747,$Q$2:$R$42,2,0),Morosidad_control!$D$4:$AY$101,base_minorista!$A1747,0)</f>
        <v>12.5237737344699</v>
      </c>
      <c r="M1747">
        <f ca="1">+OFFSET(Capital_2!$D$2,base_minorista!A1747,0)</f>
        <v>3.3849357024511626</v>
      </c>
      <c r="N1747">
        <f>+HLOOKUP(VLOOKUP($B1747,$Q$2:$R$42,2,0),costo_laboral!$E$2:$AZ$99,base_minorista!$A1747,0)</f>
        <v>14.177757960124376</v>
      </c>
      <c r="O1747">
        <f>+HLOOKUP(VLOOKUP($B1747,$Q$2:$R$42,2,0),Participacion2!$D$2:$AO$99,base_minorista!$A1747,0)</f>
        <v>1.1030194870207299</v>
      </c>
    </row>
    <row r="1748" spans="1:15" ht="16.5" x14ac:dyDescent="0.3">
      <c r="A1748">
        <v>96</v>
      </c>
      <c r="B1748">
        <v>19</v>
      </c>
      <c r="C1748">
        <v>95</v>
      </c>
      <c r="D1748" s="3">
        <v>43769</v>
      </c>
      <c r="E1748" s="33">
        <v>19</v>
      </c>
      <c r="F1748">
        <v>1</v>
      </c>
      <c r="G1748">
        <f>+HLOOKUP(VLOOKUP($B1748,$Q$2:$R$42,2,0),costos_sf!$D$2:$AY$99,base_minorista!$A1748,0)</f>
        <v>102692642.08133163</v>
      </c>
      <c r="H1748">
        <f>+HLOOKUP(VLOOKUP($B1748,$Q$2:$R$42,2,0),creditos_sf!$D$2:$AY$99,base_minorista!$A1748,0)</f>
        <v>340153078.00894517</v>
      </c>
      <c r="I1748">
        <f>+HLOOKUP(VLOOKUP($B1748,$Q$2:$R$42,2,0),creditos_sf!$D$103:$AY$200,base_minorista!$A1748,0)</f>
        <v>21556853.734533899</v>
      </c>
      <c r="J1748">
        <f>+HLOOKUP(VLOOKUP($B1748,$Q$2:$R$42,2,0),Costo_fondeo!$D$3:$AY$100,base_minorista!$A1748,0)</f>
        <v>5.8695255355486067</v>
      </c>
      <c r="K1748">
        <f>+HLOOKUP(VLOOKUP($B1748,$Q$2:$R$42,2,0),Costo_provisiones!$D$3:$AY$100,base_minorista!$A1748,0)</f>
        <v>7.4710358384974942</v>
      </c>
      <c r="L1748">
        <f>+HLOOKUP(VLOOKUP($B1748,$Q$2:$R$42,2,0),Morosidad_control!$D$4:$AY$101,base_minorista!$A1748,0)</f>
        <v>14.254002611135</v>
      </c>
      <c r="M1748">
        <f ca="1">+OFFSET(Capital_2!$D$2,base_minorista!A1748,0)</f>
        <v>3.4123935475815319</v>
      </c>
      <c r="N1748">
        <f>+HLOOKUP(VLOOKUP($B1748,$Q$2:$R$42,2,0),costo_laboral!$E$2:$AZ$99,base_minorista!$A1748,0)</f>
        <v>14.293180164651249</v>
      </c>
      <c r="O1748">
        <f>+HLOOKUP(VLOOKUP($B1748,$Q$2:$R$42,2,0),Participacion2!$D$2:$AO$99,base_minorista!$A1748,0)</f>
        <v>1.0833097531225218</v>
      </c>
    </row>
    <row r="1749" spans="1:15" ht="16.5" x14ac:dyDescent="0.3">
      <c r="A1749">
        <v>97</v>
      </c>
      <c r="B1749">
        <v>19</v>
      </c>
      <c r="C1749">
        <v>96</v>
      </c>
      <c r="D1749" s="3">
        <v>43799</v>
      </c>
      <c r="E1749" s="33">
        <v>19</v>
      </c>
      <c r="F1749">
        <v>1</v>
      </c>
      <c r="G1749">
        <f>+HLOOKUP(VLOOKUP($B1749,$Q$2:$R$42,2,0),costos_sf!$D$2:$AY$99,base_minorista!$A1749,0)</f>
        <v>107326224.85870694</v>
      </c>
      <c r="H1749">
        <f>+HLOOKUP(VLOOKUP($B1749,$Q$2:$R$42,2,0),creditos_sf!$D$2:$AY$99,base_minorista!$A1749,0)</f>
        <v>336095564.74087691</v>
      </c>
      <c r="I1749">
        <f>+HLOOKUP(VLOOKUP($B1749,$Q$2:$R$42,2,0),creditos_sf!$D$103:$AY$200,base_minorista!$A1749,0)</f>
        <v>20275923.771086898</v>
      </c>
      <c r="J1749">
        <f>+HLOOKUP(VLOOKUP($B1749,$Q$2:$R$42,2,0),Costo_fondeo!$D$3:$AY$100,base_minorista!$A1749,0)</f>
        <v>5.8382701659974163</v>
      </c>
      <c r="K1749">
        <f>+HLOOKUP(VLOOKUP($B1749,$Q$2:$R$42,2,0),Costo_provisiones!$D$3:$AY$100,base_minorista!$A1749,0)</f>
        <v>8.5325889980348002</v>
      </c>
      <c r="L1749">
        <f>+HLOOKUP(VLOOKUP($B1749,$Q$2:$R$42,2,0),Morosidad_control!$D$4:$AY$101,base_minorista!$A1749,0)</f>
        <v>15.579183836004599</v>
      </c>
      <c r="M1749">
        <f ca="1">+OFFSET(Capital_2!$D$2,base_minorista!A1749,0)</f>
        <v>3.3960163093664169</v>
      </c>
      <c r="N1749">
        <f>+HLOOKUP(VLOOKUP($B1749,$Q$2:$R$42,2,0),costo_laboral!$E$2:$AZ$99,base_minorista!$A1749,0)</f>
        <v>14.62953718068267</v>
      </c>
      <c r="O1749">
        <f>+HLOOKUP(VLOOKUP($B1749,$Q$2:$R$42,2,0),Participacion2!$D$2:$AO$99,base_minorista!$A1749,0)</f>
        <v>1.0507176785335983</v>
      </c>
    </row>
    <row r="1750" spans="1:15" ht="16.5" x14ac:dyDescent="0.3">
      <c r="A1750">
        <v>98</v>
      </c>
      <c r="B1750">
        <v>19</v>
      </c>
      <c r="C1750">
        <v>97</v>
      </c>
      <c r="D1750" s="3">
        <v>43830</v>
      </c>
      <c r="E1750" s="33">
        <v>19</v>
      </c>
      <c r="F1750">
        <v>1</v>
      </c>
      <c r="G1750">
        <f>+HLOOKUP(VLOOKUP($B1750,$Q$2:$R$42,2,0),costos_sf!$D$2:$AY$99,base_minorista!$A1750,0)</f>
        <v>110972696.72604632</v>
      </c>
      <c r="H1750">
        <f>+HLOOKUP(VLOOKUP($B1750,$Q$2:$R$42,2,0),creditos_sf!$D$2:$AY$99,base_minorista!$A1750,0)</f>
        <v>326217640.8001861</v>
      </c>
      <c r="I1750">
        <f>+HLOOKUP(VLOOKUP($B1750,$Q$2:$R$42,2,0),creditos_sf!$D$103:$AY$200,base_minorista!$A1750,0)</f>
        <v>18686418.520259</v>
      </c>
      <c r="J1750">
        <f>+HLOOKUP(VLOOKUP($B1750,$Q$2:$R$42,2,0),Costo_fondeo!$D$3:$AY$100,base_minorista!$A1750,0)</f>
        <v>5.7806073010778052</v>
      </c>
      <c r="K1750">
        <f>+HLOOKUP(VLOOKUP($B1750,$Q$2:$R$42,2,0),Costo_provisiones!$D$3:$AY$100,base_minorista!$A1750,0)</f>
        <v>9.5845747269243073</v>
      </c>
      <c r="L1750">
        <f>+HLOOKUP(VLOOKUP($B1750,$Q$2:$R$42,2,0),Morosidad_control!$D$4:$AY$101,base_minorista!$A1750,0)</f>
        <v>16.9287227954812</v>
      </c>
      <c r="M1750">
        <f ca="1">+OFFSET(Capital_2!$D$2,base_minorista!A1750,0)</f>
        <v>3.3787771447242938</v>
      </c>
      <c r="N1750">
        <f>+HLOOKUP(VLOOKUP($B1750,$Q$2:$R$42,2,0),costo_laboral!$E$2:$AZ$99,base_minorista!$A1750,0)</f>
        <v>15.246800110866099</v>
      </c>
      <c r="O1750">
        <f>+HLOOKUP(VLOOKUP($B1750,$Q$2:$R$42,2,0),Participacion2!$D$2:$AO$99,base_minorista!$A1750,0)</f>
        <v>1.0173604677200057</v>
      </c>
    </row>
    <row r="1751" spans="1:15" ht="16.5" x14ac:dyDescent="0.3">
      <c r="A1751">
        <v>2</v>
      </c>
      <c r="B1751">
        <v>20</v>
      </c>
      <c r="C1751">
        <v>1</v>
      </c>
      <c r="D1751" s="3">
        <v>40908</v>
      </c>
      <c r="E1751" s="33">
        <v>11</v>
      </c>
      <c r="F1751">
        <v>1</v>
      </c>
      <c r="G1751">
        <f>+HLOOKUP(VLOOKUP($B1751,$Q$2:$R$42,2,0),costos_sf!$D$2:$AY$99,base_minorista!$A1751,0)</f>
        <v>689945.90625042596</v>
      </c>
      <c r="H1751">
        <f>+HLOOKUP(VLOOKUP($B1751,$Q$2:$R$42,2,0),creditos_sf!$D$2:$AY$99,base_minorista!$A1751,0)</f>
        <v>1577566.1160492341</v>
      </c>
      <c r="I1751">
        <f>+HLOOKUP(VLOOKUP($B1751,$Q$2:$R$42,2,0),creditos_sf!$D$103:$AY$200,base_minorista!$A1751,0)</f>
        <v>1788710.6874139113</v>
      </c>
      <c r="J1751">
        <f>+HLOOKUP(VLOOKUP($B1751,$Q$2:$R$42,2,0),Costo_fondeo!$D$3:$AY$100,base_minorista!$A1751,0)</f>
        <v>5.8480751544512284</v>
      </c>
      <c r="K1751">
        <f>+HLOOKUP(VLOOKUP($B1751,$Q$2:$R$42,2,0),Costo_provisiones!$D$3:$AY$100,base_minorista!$A1751,0)</f>
        <v>2.3939040910656946</v>
      </c>
      <c r="L1751">
        <f>+HLOOKUP(VLOOKUP($B1751,$Q$2:$R$42,2,0),Morosidad_control!$D$4:$AY$101,base_minorista!$A1751,0)</f>
        <v>0</v>
      </c>
      <c r="M1751">
        <f ca="1">+OFFSET(Capital_2!$D$2,base_minorista!A1751,0)</f>
        <v>3.518992143247762</v>
      </c>
      <c r="N1751">
        <f>+HLOOKUP(VLOOKUP($B1751,$Q$2:$R$42,2,0),costo_laboral!$E$2:$AZ$99,base_minorista!$A1751,0)</f>
        <v>17.412820882827404</v>
      </c>
      <c r="O1751">
        <f>+HLOOKUP(VLOOKUP($B1751,$Q$2:$R$42,2,0),Participacion2!$D$2:$AO$99,base_minorista!$A1751,0)</f>
        <v>6.355899860728079E-3</v>
      </c>
    </row>
    <row r="1752" spans="1:15" ht="16.5" x14ac:dyDescent="0.3">
      <c r="A1752">
        <v>3</v>
      </c>
      <c r="B1752">
        <v>20</v>
      </c>
      <c r="C1752">
        <v>2</v>
      </c>
      <c r="D1752" s="3">
        <v>40939</v>
      </c>
      <c r="E1752" s="33">
        <v>12</v>
      </c>
      <c r="F1752">
        <v>1</v>
      </c>
      <c r="G1752">
        <f>+HLOOKUP(VLOOKUP($B1752,$Q$2:$R$42,2,0),costos_sf!$D$2:$AY$99,base_minorista!$A1752,0)</f>
        <v>582257.64349332161</v>
      </c>
      <c r="H1752">
        <f>+HLOOKUP(VLOOKUP($B1752,$Q$2:$R$42,2,0),creditos_sf!$D$2:$AY$99,base_minorista!$A1752,0)</f>
        <v>2587602.4879811257</v>
      </c>
      <c r="I1752">
        <f>+HLOOKUP(VLOOKUP($B1752,$Q$2:$R$42,2,0),creditos_sf!$D$103:$AY$200,base_minorista!$A1752,0)</f>
        <v>2011759.9860055994</v>
      </c>
      <c r="J1752">
        <f>+HLOOKUP(VLOOKUP($B1752,$Q$2:$R$42,2,0),Costo_fondeo!$D$3:$AY$100,base_minorista!$A1752,0)</f>
        <v>6.7311483757687114</v>
      </c>
      <c r="K1752">
        <f>+HLOOKUP(VLOOKUP($B1752,$Q$2:$R$42,2,0),Costo_provisiones!$D$3:$AY$100,base_minorista!$A1752,0)</f>
        <v>2.5510567500432719</v>
      </c>
      <c r="L1752">
        <f>+HLOOKUP(VLOOKUP($B1752,$Q$2:$R$42,2,0),Morosidad_control!$D$4:$AY$101,base_minorista!$A1752,0)</f>
        <v>0</v>
      </c>
      <c r="M1752">
        <f ca="1">+OFFSET(Capital_2!$D$2,base_minorista!A1752,0)</f>
        <v>3.5649149268123814</v>
      </c>
      <c r="N1752">
        <f>+HLOOKUP(VLOOKUP($B1752,$Q$2:$R$42,2,0),costo_laboral!$E$2:$AZ$99,base_minorista!$A1752,0)</f>
        <v>9.3658463381442054</v>
      </c>
      <c r="O1752">
        <f>+HLOOKUP(VLOOKUP($B1752,$Q$2:$R$42,2,0),Participacion2!$D$2:$AO$99,base_minorista!$A1752,0)</f>
        <v>1.0486136223670728E-2</v>
      </c>
    </row>
    <row r="1753" spans="1:15" ht="16.5" x14ac:dyDescent="0.3">
      <c r="A1753">
        <v>4</v>
      </c>
      <c r="B1753">
        <v>20</v>
      </c>
      <c r="C1753">
        <v>3</v>
      </c>
      <c r="D1753" s="3">
        <v>40968</v>
      </c>
      <c r="E1753" s="33">
        <v>12</v>
      </c>
      <c r="F1753">
        <v>1</v>
      </c>
      <c r="G1753">
        <f>+HLOOKUP(VLOOKUP($B1753,$Q$2:$R$42,2,0),costos_sf!$D$2:$AY$99,base_minorista!$A1753,0)</f>
        <v>785345.22049210116</v>
      </c>
      <c r="H1753">
        <f>+HLOOKUP(VLOOKUP($B1753,$Q$2:$R$42,2,0),creditos_sf!$D$2:$AY$99,base_minorista!$A1753,0)</f>
        <v>3484392.9719405961</v>
      </c>
      <c r="I1753">
        <f>+HLOOKUP(VLOOKUP($B1753,$Q$2:$R$42,2,0),creditos_sf!$D$103:$AY$200,base_minorista!$A1753,0)</f>
        <v>2367915.5360651147</v>
      </c>
      <c r="J1753">
        <f>+HLOOKUP(VLOOKUP($B1753,$Q$2:$R$42,2,0),Costo_fondeo!$D$3:$AY$100,base_minorista!$A1753,0)</f>
        <v>6.9845576445019599</v>
      </c>
      <c r="K1753">
        <f>+HLOOKUP(VLOOKUP($B1753,$Q$2:$R$42,2,0),Costo_provisiones!$D$3:$AY$100,base_minorista!$A1753,0)</f>
        <v>2.7483728679326918</v>
      </c>
      <c r="L1753">
        <f>+HLOOKUP(VLOOKUP($B1753,$Q$2:$R$42,2,0),Morosidad_control!$D$4:$AY$101,base_minorista!$A1753,0)</f>
        <v>0</v>
      </c>
      <c r="M1753">
        <f ca="1">+OFFSET(Capital_2!$D$2,base_minorista!A1753,0)</f>
        <v>3.6045728554123184</v>
      </c>
      <c r="N1753">
        <f>+HLOOKUP(VLOOKUP($B1753,$Q$2:$R$42,2,0),costo_laboral!$E$2:$AZ$99,base_minorista!$A1753,0)</f>
        <v>9.8747207279608258</v>
      </c>
      <c r="O1753">
        <f>+HLOOKUP(VLOOKUP($B1753,$Q$2:$R$42,2,0),Participacion2!$D$2:$AO$99,base_minorista!$A1753,0)</f>
        <v>1.3974412112739521E-2</v>
      </c>
    </row>
    <row r="1754" spans="1:15" ht="16.5" x14ac:dyDescent="0.3">
      <c r="A1754">
        <v>5</v>
      </c>
      <c r="B1754">
        <v>20</v>
      </c>
      <c r="C1754">
        <v>4</v>
      </c>
      <c r="D1754" s="3">
        <v>40999</v>
      </c>
      <c r="E1754" s="33">
        <v>12</v>
      </c>
      <c r="F1754">
        <v>1</v>
      </c>
      <c r="G1754">
        <f>+HLOOKUP(VLOOKUP($B1754,$Q$2:$R$42,2,0),costos_sf!$D$2:$AY$99,base_minorista!$A1754,0)</f>
        <v>1006667.0648060697</v>
      </c>
      <c r="H1754">
        <f>+HLOOKUP(VLOOKUP($B1754,$Q$2:$R$42,2,0),creditos_sf!$D$2:$AY$99,base_minorista!$A1754,0)</f>
        <v>4345306.1839268031</v>
      </c>
      <c r="I1754">
        <f>+HLOOKUP(VLOOKUP($B1754,$Q$2:$R$42,2,0),creditos_sf!$D$103:$AY$200,base_minorista!$A1754,0)</f>
        <v>2634582.8480527494</v>
      </c>
      <c r="J1754">
        <f>+HLOOKUP(VLOOKUP($B1754,$Q$2:$R$42,2,0),Costo_fondeo!$D$3:$AY$100,base_minorista!$A1754,0)</f>
        <v>6.9774735489382138</v>
      </c>
      <c r="K1754">
        <f>+HLOOKUP(VLOOKUP($B1754,$Q$2:$R$42,2,0),Costo_provisiones!$D$3:$AY$100,base_minorista!$A1754,0)</f>
        <v>2.8042851749529576</v>
      </c>
      <c r="L1754">
        <f>+HLOOKUP(VLOOKUP($B1754,$Q$2:$R$42,2,0),Morosidad_control!$D$4:$AY$101,base_minorista!$A1754,0)</f>
        <v>0</v>
      </c>
      <c r="M1754">
        <f ca="1">+OFFSET(Capital_2!$D$2,base_minorista!A1754,0)</f>
        <v>3.6441469759495817</v>
      </c>
      <c r="N1754">
        <f>+HLOOKUP(VLOOKUP($B1754,$Q$2:$R$42,2,0),costo_laboral!$E$2:$AZ$99,base_minorista!$A1754,0)</f>
        <v>10.499662838362264</v>
      </c>
      <c r="O1754">
        <f>+HLOOKUP(VLOOKUP($B1754,$Q$2:$R$42,2,0),Participacion2!$D$2:$AO$99,base_minorista!$A1754,0)</f>
        <v>1.7174364680240476E-2</v>
      </c>
    </row>
    <row r="1755" spans="1:15" ht="16.5" x14ac:dyDescent="0.3">
      <c r="A1755">
        <v>6</v>
      </c>
      <c r="B1755">
        <v>20</v>
      </c>
      <c r="C1755">
        <v>5</v>
      </c>
      <c r="D1755" s="3">
        <v>41029</v>
      </c>
      <c r="E1755" s="33">
        <v>12</v>
      </c>
      <c r="F1755">
        <v>1</v>
      </c>
      <c r="G1755">
        <f>+HLOOKUP(VLOOKUP($B1755,$Q$2:$R$42,2,0),costos_sf!$D$2:$AY$99,base_minorista!$A1755,0)</f>
        <v>1246506.2042350285</v>
      </c>
      <c r="H1755">
        <f>+HLOOKUP(VLOOKUP($B1755,$Q$2:$R$42,2,0),creditos_sf!$D$2:$AY$99,base_minorista!$A1755,0)</f>
        <v>5354995.3554469077</v>
      </c>
      <c r="I1755">
        <f>+HLOOKUP(VLOOKUP($B1755,$Q$2:$R$42,2,0),creditos_sf!$D$103:$AY$200,base_minorista!$A1755,0)</f>
        <v>2648037.3993094238</v>
      </c>
      <c r="J1755">
        <f>+HLOOKUP(VLOOKUP($B1755,$Q$2:$R$42,2,0),Costo_fondeo!$D$3:$AY$100,base_minorista!$A1755,0)</f>
        <v>7.0647839078924894</v>
      </c>
      <c r="K1755">
        <f>+HLOOKUP(VLOOKUP($B1755,$Q$2:$R$42,2,0),Costo_provisiones!$D$3:$AY$100,base_minorista!$A1755,0)</f>
        <v>3.0151373653065328</v>
      </c>
      <c r="L1755">
        <f>+HLOOKUP(VLOOKUP($B1755,$Q$2:$R$42,2,0),Morosidad_control!$D$4:$AY$101,base_minorista!$A1755,0)</f>
        <v>3.4452083238176202E-2</v>
      </c>
      <c r="M1755">
        <f ca="1">+OFFSET(Capital_2!$D$2,base_minorista!A1755,0)</f>
        <v>3.6866707606514586</v>
      </c>
      <c r="N1755">
        <f>+HLOOKUP(VLOOKUP($B1755,$Q$2:$R$42,2,0),costo_laboral!$E$2:$AZ$99,base_minorista!$A1755,0)</f>
        <v>11.142005504050553</v>
      </c>
      <c r="O1755">
        <f>+HLOOKUP(VLOOKUP($B1755,$Q$2:$R$42,2,0),Participacion2!$D$2:$AO$99,base_minorista!$A1755,0)</f>
        <v>2.0979480089361728E-2</v>
      </c>
    </row>
    <row r="1756" spans="1:15" ht="16.5" x14ac:dyDescent="0.3">
      <c r="A1756">
        <v>7</v>
      </c>
      <c r="B1756">
        <v>20</v>
      </c>
      <c r="C1756">
        <v>6</v>
      </c>
      <c r="D1756" s="3">
        <v>41060</v>
      </c>
      <c r="E1756" s="33">
        <v>12</v>
      </c>
      <c r="F1756">
        <v>1</v>
      </c>
      <c r="G1756">
        <f>+HLOOKUP(VLOOKUP($B1756,$Q$2:$R$42,2,0),costos_sf!$D$2:$AY$99,base_minorista!$A1756,0)</f>
        <v>1503977.9343542696</v>
      </c>
      <c r="H1756">
        <f>+HLOOKUP(VLOOKUP($B1756,$Q$2:$R$42,2,0),creditos_sf!$D$2:$AY$99,base_minorista!$A1756,0)</f>
        <v>6211647.5200651037</v>
      </c>
      <c r="I1756">
        <f>+HLOOKUP(VLOOKUP($B1756,$Q$2:$R$42,2,0),creditos_sf!$D$103:$AY$200,base_minorista!$A1756,0)</f>
        <v>2821911.2658397588</v>
      </c>
      <c r="J1756">
        <f>+HLOOKUP(VLOOKUP($B1756,$Q$2:$R$42,2,0),Costo_fondeo!$D$3:$AY$100,base_minorista!$A1756,0)</f>
        <v>7.286536989481708</v>
      </c>
      <c r="K1756">
        <f>+HLOOKUP(VLOOKUP($B1756,$Q$2:$R$42,2,0),Costo_provisiones!$D$3:$AY$100,base_minorista!$A1756,0)</f>
        <v>3.0754359767001413</v>
      </c>
      <c r="L1756">
        <f>+HLOOKUP(VLOOKUP($B1756,$Q$2:$R$42,2,0),Morosidad_control!$D$4:$AY$101,base_minorista!$A1756,0)</f>
        <v>0.11910159265995396</v>
      </c>
      <c r="M1756">
        <f ca="1">+OFFSET(Capital_2!$D$2,base_minorista!A1756,0)</f>
        <v>3.7432616406065877</v>
      </c>
      <c r="N1756">
        <f>+HLOOKUP(VLOOKUP($B1756,$Q$2:$R$42,2,0),costo_laboral!$E$2:$AZ$99,base_minorista!$A1756,0)</f>
        <v>11.772334061649111</v>
      </c>
      <c r="O1756">
        <f>+HLOOKUP(VLOOKUP($B1756,$Q$2:$R$42,2,0),Participacion2!$D$2:$AO$99,base_minorista!$A1756,0)</f>
        <v>2.3854997842165687E-2</v>
      </c>
    </row>
    <row r="1757" spans="1:15" ht="16.5" x14ac:dyDescent="0.3">
      <c r="A1757">
        <v>8</v>
      </c>
      <c r="B1757">
        <v>20</v>
      </c>
      <c r="C1757">
        <v>7</v>
      </c>
      <c r="D1757" s="3">
        <v>41090</v>
      </c>
      <c r="E1757" s="33">
        <v>12</v>
      </c>
      <c r="F1757">
        <v>1</v>
      </c>
      <c r="G1757">
        <f>+HLOOKUP(VLOOKUP($B1757,$Q$2:$R$42,2,0),costos_sf!$D$2:$AY$99,base_minorista!$A1757,0)</f>
        <v>1823554.3143565522</v>
      </c>
      <c r="H1757">
        <f>+HLOOKUP(VLOOKUP($B1757,$Q$2:$R$42,2,0),creditos_sf!$D$2:$AY$99,base_minorista!$A1757,0)</f>
        <v>7078077.6778283417</v>
      </c>
      <c r="I1757">
        <f>+HLOOKUP(VLOOKUP($B1757,$Q$2:$R$42,2,0),creditos_sf!$D$103:$AY$200,base_minorista!$A1757,0)</f>
        <v>2981225.3507133434</v>
      </c>
      <c r="J1757">
        <f>+HLOOKUP(VLOOKUP($B1757,$Q$2:$R$42,2,0),Costo_fondeo!$D$3:$AY$100,base_minorista!$A1757,0)</f>
        <v>7.3704613864626873</v>
      </c>
      <c r="K1757">
        <f>+HLOOKUP(VLOOKUP($B1757,$Q$2:$R$42,2,0),Costo_provisiones!$D$3:$AY$100,base_minorista!$A1757,0)</f>
        <v>3.6743429758989574</v>
      </c>
      <c r="L1757">
        <f>+HLOOKUP(VLOOKUP($B1757,$Q$2:$R$42,2,0),Morosidad_control!$D$4:$AY$101,base_minorista!$A1757,0)</f>
        <v>0.66133286185343065</v>
      </c>
      <c r="M1757">
        <f ca="1">+OFFSET(Capital_2!$D$2,base_minorista!A1757,0)</f>
        <v>3.7659791083914693</v>
      </c>
      <c r="N1757">
        <f>+HLOOKUP(VLOOKUP($B1757,$Q$2:$R$42,2,0),costo_laboral!$E$2:$AZ$99,base_minorista!$A1757,0)</f>
        <v>12.507811016602815</v>
      </c>
      <c r="O1757">
        <f>+HLOOKUP(VLOOKUP($B1757,$Q$2:$R$42,2,0),Participacion2!$D$2:$AO$99,base_minorista!$A1757,0)</f>
        <v>2.6814445099519024E-2</v>
      </c>
    </row>
    <row r="1758" spans="1:15" ht="16.5" x14ac:dyDescent="0.3">
      <c r="A1758">
        <v>9</v>
      </c>
      <c r="B1758">
        <v>20</v>
      </c>
      <c r="C1758">
        <v>8</v>
      </c>
      <c r="D1758" s="3">
        <v>41121</v>
      </c>
      <c r="E1758" s="33">
        <v>12</v>
      </c>
      <c r="F1758">
        <v>1</v>
      </c>
      <c r="G1758">
        <f>+HLOOKUP(VLOOKUP($B1758,$Q$2:$R$42,2,0),costos_sf!$D$2:$AY$99,base_minorista!$A1758,0)</f>
        <v>2139918.9373636786</v>
      </c>
      <c r="H1758">
        <f>+HLOOKUP(VLOOKUP($B1758,$Q$2:$R$42,2,0),creditos_sf!$D$2:$AY$99,base_minorista!$A1758,0)</f>
        <v>7550817.3176050466</v>
      </c>
      <c r="I1758">
        <f>+HLOOKUP(VLOOKUP($B1758,$Q$2:$R$42,2,0),creditos_sf!$D$103:$AY$200,base_minorista!$A1758,0)</f>
        <v>3172845.5568981976</v>
      </c>
      <c r="J1758">
        <f>+HLOOKUP(VLOOKUP($B1758,$Q$2:$R$42,2,0),Costo_fondeo!$D$3:$AY$100,base_minorista!$A1758,0)</f>
        <v>7.3416138642065922</v>
      </c>
      <c r="K1758">
        <f>+HLOOKUP(VLOOKUP($B1758,$Q$2:$R$42,2,0),Costo_provisiones!$D$3:$AY$100,base_minorista!$A1758,0)</f>
        <v>4.0059924181907922</v>
      </c>
      <c r="L1758">
        <f>+HLOOKUP(VLOOKUP($B1758,$Q$2:$R$42,2,0),Morosidad_control!$D$4:$AY$101,base_minorista!$A1758,0)</f>
        <v>0.98922059345673397</v>
      </c>
      <c r="M1758">
        <f ca="1">+OFFSET(Capital_2!$D$2,base_minorista!A1758,0)</f>
        <v>3.7900682632030773</v>
      </c>
      <c r="N1758">
        <f>+HLOOKUP(VLOOKUP($B1758,$Q$2:$R$42,2,0),costo_laboral!$E$2:$AZ$99,base_minorista!$A1758,0)</f>
        <v>13.479191463125245</v>
      </c>
      <c r="O1758">
        <f>+HLOOKUP(VLOOKUP($B1758,$Q$2:$R$42,2,0),Participacion2!$D$2:$AO$99,base_minorista!$A1758,0)</f>
        <v>2.862805869268675E-2</v>
      </c>
    </row>
    <row r="1759" spans="1:15" ht="16.5" x14ac:dyDescent="0.3">
      <c r="A1759">
        <v>10</v>
      </c>
      <c r="B1759">
        <v>20</v>
      </c>
      <c r="C1759">
        <v>9</v>
      </c>
      <c r="D1759" s="3">
        <v>41152</v>
      </c>
      <c r="E1759" s="33">
        <v>12</v>
      </c>
      <c r="F1759">
        <v>1</v>
      </c>
      <c r="G1759">
        <f>+HLOOKUP(VLOOKUP($B1759,$Q$2:$R$42,2,0),costos_sf!$D$2:$AY$99,base_minorista!$A1759,0)</f>
        <v>2460413.5205460354</v>
      </c>
      <c r="H1759">
        <f>+HLOOKUP(VLOOKUP($B1759,$Q$2:$R$42,2,0),creditos_sf!$D$2:$AY$99,base_minorista!$A1759,0)</f>
        <v>7875002.4699372053</v>
      </c>
      <c r="I1759">
        <f>+HLOOKUP(VLOOKUP($B1759,$Q$2:$R$42,2,0),creditos_sf!$D$103:$AY$200,base_minorista!$A1759,0)</f>
        <v>3171136.6705905125</v>
      </c>
      <c r="J1759">
        <f>+HLOOKUP(VLOOKUP($B1759,$Q$2:$R$42,2,0),Costo_fondeo!$D$3:$AY$100,base_minorista!$A1759,0)</f>
        <v>7.4818469175927254</v>
      </c>
      <c r="K1759">
        <f>+HLOOKUP(VLOOKUP($B1759,$Q$2:$R$42,2,0),Costo_provisiones!$D$3:$AY$100,base_minorista!$A1759,0)</f>
        <v>4.4786376018795915</v>
      </c>
      <c r="L1759">
        <f>+HLOOKUP(VLOOKUP($B1759,$Q$2:$R$42,2,0),Morosidad_control!$D$4:$AY$101,base_minorista!$A1759,0)</f>
        <v>1.2386838848465087</v>
      </c>
      <c r="M1759">
        <f ca="1">+OFFSET(Capital_2!$D$2,base_minorista!A1759,0)</f>
        <v>3.7960315209630844</v>
      </c>
      <c r="N1759">
        <f>+HLOOKUP(VLOOKUP($B1759,$Q$2:$R$42,2,0),costo_laboral!$E$2:$AZ$99,base_minorista!$A1759,0)</f>
        <v>14.63173729304901</v>
      </c>
      <c r="O1759">
        <f>+HLOOKUP(VLOOKUP($B1759,$Q$2:$R$42,2,0),Participacion2!$D$2:$AO$99,base_minorista!$A1759,0)</f>
        <v>2.9713227377521374E-2</v>
      </c>
    </row>
    <row r="1760" spans="1:15" ht="16.5" x14ac:dyDescent="0.3">
      <c r="A1760">
        <v>11</v>
      </c>
      <c r="B1760">
        <v>20</v>
      </c>
      <c r="C1760">
        <v>10</v>
      </c>
      <c r="D1760" s="3">
        <v>41182</v>
      </c>
      <c r="E1760" s="33">
        <v>12</v>
      </c>
      <c r="F1760">
        <v>1</v>
      </c>
      <c r="G1760">
        <f>+HLOOKUP(VLOOKUP($B1760,$Q$2:$R$42,2,0),costos_sf!$D$2:$AY$99,base_minorista!$A1760,0)</f>
        <v>2829797.7312378911</v>
      </c>
      <c r="H1760">
        <f>+HLOOKUP(VLOOKUP($B1760,$Q$2:$R$42,2,0),creditos_sf!$D$2:$AY$99,base_minorista!$A1760,0)</f>
        <v>8339143.471166742</v>
      </c>
      <c r="I1760">
        <f>+HLOOKUP(VLOOKUP($B1760,$Q$2:$R$42,2,0),creditos_sf!$D$103:$AY$200,base_minorista!$A1760,0)</f>
        <v>3235288.836749013</v>
      </c>
      <c r="J1760">
        <f>+HLOOKUP(VLOOKUP($B1760,$Q$2:$R$42,2,0),Costo_fondeo!$D$3:$AY$100,base_minorista!$A1760,0)</f>
        <v>7.5307545000093024</v>
      </c>
      <c r="K1760">
        <f>+HLOOKUP(VLOOKUP($B1760,$Q$2:$R$42,2,0),Costo_provisiones!$D$3:$AY$100,base_minorista!$A1760,0)</f>
        <v>5.366006310672776</v>
      </c>
      <c r="L1760">
        <f>+HLOOKUP(VLOOKUP($B1760,$Q$2:$R$42,2,0),Morosidad_control!$D$4:$AY$101,base_minorista!$A1760,0)</f>
        <v>2.606669712107573</v>
      </c>
      <c r="M1760">
        <f ca="1">+OFFSET(Capital_2!$D$2,base_minorista!A1760,0)</f>
        <v>3.7807846214491896</v>
      </c>
      <c r="N1760">
        <f>+HLOOKUP(VLOOKUP($B1760,$Q$2:$R$42,2,0),costo_laboral!$E$2:$AZ$99,base_minorista!$A1760,0)</f>
        <v>15.470102243685519</v>
      </c>
      <c r="O1760">
        <f>+HLOOKUP(VLOOKUP($B1760,$Q$2:$R$42,2,0),Participacion2!$D$2:$AO$99,base_minorista!$A1760,0)</f>
        <v>3.1258745487250883E-2</v>
      </c>
    </row>
    <row r="1761" spans="1:15" ht="16.5" x14ac:dyDescent="0.3">
      <c r="A1761">
        <v>12</v>
      </c>
      <c r="B1761">
        <v>20</v>
      </c>
      <c r="C1761">
        <v>11</v>
      </c>
      <c r="D1761" s="3">
        <v>41213</v>
      </c>
      <c r="E1761" s="33">
        <v>12</v>
      </c>
      <c r="F1761">
        <v>1</v>
      </c>
      <c r="G1761">
        <f>+HLOOKUP(VLOOKUP($B1761,$Q$2:$R$42,2,0),costos_sf!$D$2:$AY$99,base_minorista!$A1761,0)</f>
        <v>3245528.3174421997</v>
      </c>
      <c r="H1761">
        <f>+HLOOKUP(VLOOKUP($B1761,$Q$2:$R$42,2,0),creditos_sf!$D$2:$AY$99,base_minorista!$A1761,0)</f>
        <v>8761316.0990997832</v>
      </c>
      <c r="I1761">
        <f>+HLOOKUP(VLOOKUP($B1761,$Q$2:$R$42,2,0),creditos_sf!$D$103:$AY$200,base_minorista!$A1761,0)</f>
        <v>3356006.2715650885</v>
      </c>
      <c r="J1761">
        <f>+HLOOKUP(VLOOKUP($B1761,$Q$2:$R$42,2,0),Costo_fondeo!$D$3:$AY$100,base_minorista!$A1761,0)</f>
        <v>7.567948636141268</v>
      </c>
      <c r="K1761">
        <f>+HLOOKUP(VLOOKUP($B1761,$Q$2:$R$42,2,0),Costo_provisiones!$D$3:$AY$100,base_minorista!$A1761,0)</f>
        <v>6.254572601652697</v>
      </c>
      <c r="L1761">
        <f>+HLOOKUP(VLOOKUP($B1761,$Q$2:$R$42,2,0),Morosidad_control!$D$4:$AY$101,base_minorista!$A1761,0)</f>
        <v>3.0475978892938569</v>
      </c>
      <c r="M1761">
        <f ca="1">+OFFSET(Capital_2!$D$2,base_minorista!A1761,0)</f>
        <v>3.7788207097198074</v>
      </c>
      <c r="N1761">
        <f>+HLOOKUP(VLOOKUP($B1761,$Q$2:$R$42,2,0),costo_laboral!$E$2:$AZ$99,base_minorista!$A1761,0)</f>
        <v>16.504035202818756</v>
      </c>
      <c r="O1761">
        <f>+HLOOKUP(VLOOKUP($B1761,$Q$2:$R$42,2,0),Participacion2!$D$2:$AO$99,base_minorista!$A1761,0)</f>
        <v>3.2269758010458081E-2</v>
      </c>
    </row>
    <row r="1762" spans="1:15" ht="16.5" x14ac:dyDescent="0.3">
      <c r="A1762">
        <v>13</v>
      </c>
      <c r="B1762">
        <v>20</v>
      </c>
      <c r="C1762">
        <v>12</v>
      </c>
      <c r="D1762" s="3">
        <v>41243</v>
      </c>
      <c r="E1762" s="33">
        <v>12</v>
      </c>
      <c r="F1762">
        <v>1</v>
      </c>
      <c r="G1762">
        <f>+HLOOKUP(VLOOKUP($B1762,$Q$2:$R$42,2,0),costos_sf!$D$2:$AY$99,base_minorista!$A1762,0)</f>
        <v>3411658.9885344086</v>
      </c>
      <c r="H1762">
        <f>+HLOOKUP(VLOOKUP($B1762,$Q$2:$R$42,2,0),creditos_sf!$D$2:$AY$99,base_minorista!$A1762,0)</f>
        <v>8877179.5250171497</v>
      </c>
      <c r="I1762">
        <f>+HLOOKUP(VLOOKUP($B1762,$Q$2:$R$42,2,0),creditos_sf!$D$103:$AY$200,base_minorista!$A1762,0)</f>
        <v>3452880.4791278634</v>
      </c>
      <c r="J1762">
        <f>+HLOOKUP(VLOOKUP($B1762,$Q$2:$R$42,2,0),Costo_fondeo!$D$3:$AY$100,base_minorista!$A1762,0)</f>
        <v>7.5882962543035744</v>
      </c>
      <c r="K1762">
        <f>+HLOOKUP(VLOOKUP($B1762,$Q$2:$R$42,2,0),Costo_provisiones!$D$3:$AY$100,base_minorista!$A1762,0)</f>
        <v>5.968557182438321</v>
      </c>
      <c r="L1762">
        <f>+HLOOKUP(VLOOKUP($B1762,$Q$2:$R$42,2,0),Morosidad_control!$D$4:$AY$101,base_minorista!$A1762,0)</f>
        <v>4.0258988588279641</v>
      </c>
      <c r="M1762">
        <f ca="1">+OFFSET(Capital_2!$D$2,base_minorista!A1762,0)</f>
        <v>3.8090188851336229</v>
      </c>
      <c r="N1762">
        <f>+HLOOKUP(VLOOKUP($B1762,$Q$2:$R$42,2,0),costo_laboral!$E$2:$AZ$99,base_minorista!$A1762,0)</f>
        <v>16.46032345287616</v>
      </c>
      <c r="O1762">
        <f>+HLOOKUP(VLOOKUP($B1762,$Q$2:$R$42,2,0),Participacion2!$D$2:$AO$99,base_minorista!$A1762,0)</f>
        <v>3.1933197228584571E-2</v>
      </c>
    </row>
    <row r="1763" spans="1:15" ht="16.5" x14ac:dyDescent="0.3">
      <c r="A1763">
        <v>14</v>
      </c>
      <c r="B1763">
        <v>20</v>
      </c>
      <c r="C1763">
        <v>13</v>
      </c>
      <c r="D1763" s="3">
        <v>41274</v>
      </c>
      <c r="E1763" s="33">
        <v>12</v>
      </c>
      <c r="F1763">
        <v>1</v>
      </c>
      <c r="G1763">
        <f>+HLOOKUP(VLOOKUP($B1763,$Q$2:$R$42,2,0),costos_sf!$D$2:$AY$99,base_minorista!$A1763,0)</f>
        <v>3734789.6622339715</v>
      </c>
      <c r="H1763">
        <f>+HLOOKUP(VLOOKUP($B1763,$Q$2:$R$42,2,0),creditos_sf!$D$2:$AY$99,base_minorista!$A1763,0)</f>
        <v>9164342.8678764217</v>
      </c>
      <c r="I1763">
        <f>+HLOOKUP(VLOOKUP($B1763,$Q$2:$R$42,2,0),creditos_sf!$D$103:$AY$200,base_minorista!$A1763,0)</f>
        <v>3516183.7929567513</v>
      </c>
      <c r="J1763">
        <f>+HLOOKUP(VLOOKUP($B1763,$Q$2:$R$42,2,0),Costo_fondeo!$D$3:$AY$100,base_minorista!$A1763,0)</f>
        <v>7.7008493706781689</v>
      </c>
      <c r="K1763">
        <f>+HLOOKUP(VLOOKUP($B1763,$Q$2:$R$42,2,0),Costo_provisiones!$D$3:$AY$100,base_minorista!$A1763,0)</f>
        <v>7.0380756844223296</v>
      </c>
      <c r="L1763">
        <f>+HLOOKUP(VLOOKUP($B1763,$Q$2:$R$42,2,0),Morosidad_control!$D$4:$AY$101,base_minorista!$A1763,0)</f>
        <v>3.864910883333744</v>
      </c>
      <c r="M1763">
        <f ca="1">+OFFSET(Capital_2!$D$2,base_minorista!A1763,0)</f>
        <v>3.8327018844682854</v>
      </c>
      <c r="N1763">
        <f>+HLOOKUP(VLOOKUP($B1763,$Q$2:$R$42,2,0),costo_laboral!$E$2:$AZ$99,base_minorista!$A1763,0)</f>
        <v>16.592176327935089</v>
      </c>
      <c r="O1763">
        <f>+HLOOKUP(VLOOKUP($B1763,$Q$2:$R$42,2,0),Participacion2!$D$2:$AO$99,base_minorista!$A1763,0)</f>
        <v>3.3262035440906966E-2</v>
      </c>
    </row>
    <row r="1764" spans="1:15" ht="16.5" x14ac:dyDescent="0.3">
      <c r="A1764">
        <v>15</v>
      </c>
      <c r="B1764">
        <v>20</v>
      </c>
      <c r="C1764">
        <v>14</v>
      </c>
      <c r="D1764" s="3">
        <v>41305</v>
      </c>
      <c r="E1764" s="33">
        <v>13</v>
      </c>
      <c r="F1764">
        <v>1</v>
      </c>
      <c r="G1764">
        <f>+HLOOKUP(VLOOKUP($B1764,$Q$2:$R$42,2,0),costos_sf!$D$2:$AY$99,base_minorista!$A1764,0)</f>
        <v>3969968.9841930456</v>
      </c>
      <c r="H1764">
        <f>+HLOOKUP(VLOOKUP($B1764,$Q$2:$R$42,2,0),creditos_sf!$D$2:$AY$99,base_minorista!$A1764,0)</f>
        <v>9347503.1155276988</v>
      </c>
      <c r="I1764">
        <f>+HLOOKUP(VLOOKUP($B1764,$Q$2:$R$42,2,0),creditos_sf!$D$103:$AY$200,base_minorista!$A1764,0)</f>
        <v>3619905.6935302666</v>
      </c>
      <c r="J1764">
        <f>+HLOOKUP(VLOOKUP($B1764,$Q$2:$R$42,2,0),Costo_fondeo!$D$3:$AY$100,base_minorista!$A1764,0)</f>
        <v>7.7714945484829849</v>
      </c>
      <c r="K1764">
        <f>+HLOOKUP(VLOOKUP($B1764,$Q$2:$R$42,2,0),Costo_provisiones!$D$3:$AY$100,base_minorista!$A1764,0)</f>
        <v>7.28031853027003</v>
      </c>
      <c r="L1764">
        <f>+HLOOKUP(VLOOKUP($B1764,$Q$2:$R$42,2,0),Morosidad_control!$D$4:$AY$101,base_minorista!$A1764,0)</f>
        <v>4.8382812500421482</v>
      </c>
      <c r="M1764">
        <f ca="1">+OFFSET(Capital_2!$D$2,base_minorista!A1764,0)</f>
        <v>3.850163299057161</v>
      </c>
      <c r="N1764">
        <f>+HLOOKUP(VLOOKUP($B1764,$Q$2:$R$42,2,0),costo_laboral!$E$2:$AZ$99,base_minorista!$A1764,0)</f>
        <v>16.736618793488631</v>
      </c>
      <c r="O1764">
        <f>+HLOOKUP(VLOOKUP($B1764,$Q$2:$R$42,2,0),Participacion2!$D$2:$AO$99,base_minorista!$A1764,0)</f>
        <v>3.3916830475097783E-2</v>
      </c>
    </row>
    <row r="1765" spans="1:15" ht="16.5" x14ac:dyDescent="0.3">
      <c r="A1765">
        <v>16</v>
      </c>
      <c r="B1765">
        <v>20</v>
      </c>
      <c r="C1765">
        <v>15</v>
      </c>
      <c r="D1765" s="3">
        <v>41333</v>
      </c>
      <c r="E1765" s="33">
        <v>13</v>
      </c>
      <c r="F1765">
        <v>1</v>
      </c>
      <c r="G1765">
        <f>+HLOOKUP(VLOOKUP($B1765,$Q$2:$R$42,2,0),costos_sf!$D$2:$AY$99,base_minorista!$A1765,0)</f>
        <v>4231807.899361792</v>
      </c>
      <c r="H1765">
        <f>+HLOOKUP(VLOOKUP($B1765,$Q$2:$R$42,2,0),creditos_sf!$D$2:$AY$99,base_minorista!$A1765,0)</f>
        <v>9909908.9258965757</v>
      </c>
      <c r="I1765">
        <f>+HLOOKUP(VLOOKUP($B1765,$Q$2:$R$42,2,0),creditos_sf!$D$103:$AY$200,base_minorista!$A1765,0)</f>
        <v>3712269.7286782837</v>
      </c>
      <c r="J1765">
        <f>+HLOOKUP(VLOOKUP($B1765,$Q$2:$R$42,2,0),Costo_fondeo!$D$3:$AY$100,base_minorista!$A1765,0)</f>
        <v>7.7555121170104577</v>
      </c>
      <c r="K1765">
        <f>+HLOOKUP(VLOOKUP($B1765,$Q$2:$R$42,2,0),Costo_provisiones!$D$3:$AY$100,base_minorista!$A1765,0)</f>
        <v>7.5465810724670153</v>
      </c>
      <c r="L1765">
        <f>+HLOOKUP(VLOOKUP($B1765,$Q$2:$R$42,2,0),Morosidad_control!$D$4:$AY$101,base_minorista!$A1765,0)</f>
        <v>3.9513489073367443</v>
      </c>
      <c r="M1765">
        <f ca="1">+OFFSET(Capital_2!$D$2,base_minorista!A1765,0)</f>
        <v>3.8660657399921172</v>
      </c>
      <c r="N1765">
        <f>+HLOOKUP(VLOOKUP($B1765,$Q$2:$R$42,2,0),costo_laboral!$E$2:$AZ$99,base_minorista!$A1765,0)</f>
        <v>16.647023033569852</v>
      </c>
      <c r="O1765">
        <f>+HLOOKUP(VLOOKUP($B1765,$Q$2:$R$42,2,0),Participacion2!$D$2:$AO$99,base_minorista!$A1765,0)</f>
        <v>3.592849915104003E-2</v>
      </c>
    </row>
    <row r="1766" spans="1:15" ht="16.5" x14ac:dyDescent="0.3">
      <c r="A1766">
        <v>17</v>
      </c>
      <c r="B1766">
        <v>20</v>
      </c>
      <c r="C1766">
        <v>16</v>
      </c>
      <c r="D1766" s="3">
        <v>41364</v>
      </c>
      <c r="E1766" s="33">
        <v>13</v>
      </c>
      <c r="F1766">
        <v>1</v>
      </c>
      <c r="G1766">
        <f>+HLOOKUP(VLOOKUP($B1766,$Q$2:$R$42,2,0),costos_sf!$D$2:$AY$99,base_minorista!$A1766,0)</f>
        <v>4490439.6660698364</v>
      </c>
      <c r="H1766">
        <f>+HLOOKUP(VLOOKUP($B1766,$Q$2:$R$42,2,0),creditos_sf!$D$2:$AY$99,base_minorista!$A1766,0)</f>
        <v>11011874.72921316</v>
      </c>
      <c r="I1766">
        <f>+HLOOKUP(VLOOKUP($B1766,$Q$2:$R$42,2,0),creditos_sf!$D$103:$AY$200,base_minorista!$A1766,0)</f>
        <v>3843216.2103902483</v>
      </c>
      <c r="J1766">
        <f>+HLOOKUP(VLOOKUP($B1766,$Q$2:$R$42,2,0),Costo_fondeo!$D$3:$AY$100,base_minorista!$A1766,0)</f>
        <v>7.8433885932560035</v>
      </c>
      <c r="K1766">
        <f>+HLOOKUP(VLOOKUP($B1766,$Q$2:$R$42,2,0),Costo_provisiones!$D$3:$AY$100,base_minorista!$A1766,0)</f>
        <v>8.1867060909749831</v>
      </c>
      <c r="L1766">
        <f>+HLOOKUP(VLOOKUP($B1766,$Q$2:$R$42,2,0),Morosidad_control!$D$4:$AY$101,base_minorista!$A1766,0)</f>
        <v>5.1371756356304408</v>
      </c>
      <c r="M1766">
        <f ca="1">+OFFSET(Capital_2!$D$2,base_minorista!A1766,0)</f>
        <v>3.8754391719680488</v>
      </c>
      <c r="N1766">
        <f>+HLOOKUP(VLOOKUP($B1766,$Q$2:$R$42,2,0),costo_laboral!$E$2:$AZ$99,base_minorista!$A1766,0)</f>
        <v>15.720034752935904</v>
      </c>
      <c r="O1766">
        <f>+HLOOKUP(VLOOKUP($B1766,$Q$2:$R$42,2,0),Participacion2!$D$2:$AO$99,base_minorista!$A1766,0)</f>
        <v>4.0109073569363288E-2</v>
      </c>
    </row>
    <row r="1767" spans="1:15" ht="16.5" x14ac:dyDescent="0.3">
      <c r="A1767">
        <v>18</v>
      </c>
      <c r="B1767">
        <v>20</v>
      </c>
      <c r="C1767">
        <v>17</v>
      </c>
      <c r="D1767" s="3">
        <v>41394</v>
      </c>
      <c r="E1767" s="33">
        <v>13</v>
      </c>
      <c r="F1767">
        <v>1</v>
      </c>
      <c r="G1767">
        <f>+HLOOKUP(VLOOKUP($B1767,$Q$2:$R$42,2,0),costos_sf!$D$2:$AY$99,base_minorista!$A1767,0)</f>
        <v>4642392.1798198288</v>
      </c>
      <c r="H1767">
        <f>+HLOOKUP(VLOOKUP($B1767,$Q$2:$R$42,2,0),creditos_sf!$D$2:$AY$99,base_minorista!$A1767,0)</f>
        <v>11378401.171379779</v>
      </c>
      <c r="I1767">
        <f>+HLOOKUP(VLOOKUP($B1767,$Q$2:$R$42,2,0),creditos_sf!$D$103:$AY$200,base_minorista!$A1767,0)</f>
        <v>3831091.7281638845</v>
      </c>
      <c r="J1767">
        <f>+HLOOKUP(VLOOKUP($B1767,$Q$2:$R$42,2,0),Costo_fondeo!$D$3:$AY$100,base_minorista!$A1767,0)</f>
        <v>7.8061549635282921</v>
      </c>
      <c r="K1767">
        <f>+HLOOKUP(VLOOKUP($B1767,$Q$2:$R$42,2,0),Costo_provisiones!$D$3:$AY$100,base_minorista!$A1767,0)</f>
        <v>7.9496488941885213</v>
      </c>
      <c r="L1767">
        <f>+HLOOKUP(VLOOKUP($B1767,$Q$2:$R$42,2,0),Morosidad_control!$D$4:$AY$101,base_minorista!$A1767,0)</f>
        <v>4.3537752365500726</v>
      </c>
      <c r="M1767">
        <f ca="1">+OFFSET(Capital_2!$D$2,base_minorista!A1767,0)</f>
        <v>3.8611269429337338</v>
      </c>
      <c r="N1767">
        <f>+HLOOKUP(VLOOKUP($B1767,$Q$2:$R$42,2,0),costo_laboral!$E$2:$AZ$99,base_minorista!$A1767,0)</f>
        <v>15.9070181440108</v>
      </c>
      <c r="O1767">
        <f>+HLOOKUP(VLOOKUP($B1767,$Q$2:$R$42,2,0),Participacion2!$D$2:$AO$99,base_minorista!$A1767,0)</f>
        <v>4.1249543629432651E-2</v>
      </c>
    </row>
    <row r="1768" spans="1:15" ht="16.5" x14ac:dyDescent="0.3">
      <c r="A1768">
        <v>19</v>
      </c>
      <c r="B1768">
        <v>20</v>
      </c>
      <c r="C1768">
        <v>18</v>
      </c>
      <c r="D1768" s="3">
        <v>41425</v>
      </c>
      <c r="E1768" s="33">
        <v>13</v>
      </c>
      <c r="F1768">
        <v>1</v>
      </c>
      <c r="G1768">
        <f>+HLOOKUP(VLOOKUP($B1768,$Q$2:$R$42,2,0),costos_sf!$D$2:$AY$99,base_minorista!$A1768,0)</f>
        <v>4914007.6823153812</v>
      </c>
      <c r="H1768">
        <f>+HLOOKUP(VLOOKUP($B1768,$Q$2:$R$42,2,0),creditos_sf!$D$2:$AY$99,base_minorista!$A1768,0)</f>
        <v>12011640.430334494</v>
      </c>
      <c r="I1768">
        <f>+HLOOKUP(VLOOKUP($B1768,$Q$2:$R$42,2,0),creditos_sf!$D$103:$AY$200,base_minorista!$A1768,0)</f>
        <v>3814643.3168005855</v>
      </c>
      <c r="J1768">
        <f>+HLOOKUP(VLOOKUP($B1768,$Q$2:$R$42,2,0),Costo_fondeo!$D$3:$AY$100,base_minorista!$A1768,0)</f>
        <v>7.7995800520338916</v>
      </c>
      <c r="K1768">
        <f>+HLOOKUP(VLOOKUP($B1768,$Q$2:$R$42,2,0),Costo_provisiones!$D$3:$AY$100,base_minorista!$A1768,0)</f>
        <v>8.0178832170996763</v>
      </c>
      <c r="L1768">
        <f>+HLOOKUP(VLOOKUP($B1768,$Q$2:$R$42,2,0),Morosidad_control!$D$4:$AY$101,base_minorista!$A1768,0)</f>
        <v>5.225072220822212</v>
      </c>
      <c r="M1768">
        <f ca="1">+OFFSET(Capital_2!$D$2,base_minorista!A1768,0)</f>
        <v>3.8158367264519906</v>
      </c>
      <c r="N1768">
        <f>+HLOOKUP(VLOOKUP($B1768,$Q$2:$R$42,2,0),costo_laboral!$E$2:$AZ$99,base_minorista!$A1768,0)</f>
        <v>15.974605847147021</v>
      </c>
      <c r="O1768">
        <f>+HLOOKUP(VLOOKUP($B1768,$Q$2:$R$42,2,0),Participacion2!$D$2:$AO$99,base_minorista!$A1768,0)</f>
        <v>4.3273209566198831E-2</v>
      </c>
    </row>
    <row r="1769" spans="1:15" ht="16.5" x14ac:dyDescent="0.3">
      <c r="A1769">
        <v>20</v>
      </c>
      <c r="B1769">
        <v>20</v>
      </c>
      <c r="C1769">
        <v>19</v>
      </c>
      <c r="D1769" s="3">
        <v>41455</v>
      </c>
      <c r="E1769" s="33">
        <v>13</v>
      </c>
      <c r="F1769">
        <v>1</v>
      </c>
      <c r="G1769">
        <f>+HLOOKUP(VLOOKUP($B1769,$Q$2:$R$42,2,0),costos_sf!$D$2:$AY$99,base_minorista!$A1769,0)</f>
        <v>5104192.8919583661</v>
      </c>
      <c r="H1769">
        <f>+HLOOKUP(VLOOKUP($B1769,$Q$2:$R$42,2,0),creditos_sf!$D$2:$AY$99,base_minorista!$A1769,0)</f>
        <v>12359521.951375628</v>
      </c>
      <c r="I1769">
        <f>+HLOOKUP(VLOOKUP($B1769,$Q$2:$R$42,2,0),creditos_sf!$D$103:$AY$200,base_minorista!$A1769,0)</f>
        <v>3907187.4306324562</v>
      </c>
      <c r="J1769">
        <f>+HLOOKUP(VLOOKUP($B1769,$Q$2:$R$42,2,0),Costo_fondeo!$D$3:$AY$100,base_minorista!$A1769,0)</f>
        <v>7.8283146145150608</v>
      </c>
      <c r="K1769">
        <f>+HLOOKUP(VLOOKUP($B1769,$Q$2:$R$42,2,0),Costo_provisiones!$D$3:$AY$100,base_minorista!$A1769,0)</f>
        <v>8.2353345999317895</v>
      </c>
      <c r="L1769">
        <f>+HLOOKUP(VLOOKUP($B1769,$Q$2:$R$42,2,0),Morosidad_control!$D$4:$AY$101,base_minorista!$A1769,0)</f>
        <v>6.0180117194473439</v>
      </c>
      <c r="M1769">
        <f ca="1">+OFFSET(Capital_2!$D$2,base_minorista!A1769,0)</f>
        <v>3.777787965810723</v>
      </c>
      <c r="N1769">
        <f>+HLOOKUP(VLOOKUP($B1769,$Q$2:$R$42,2,0),costo_laboral!$E$2:$AZ$99,base_minorista!$A1769,0)</f>
        <v>15.823926368576515</v>
      </c>
      <c r="O1769">
        <f>+HLOOKUP(VLOOKUP($B1769,$Q$2:$R$42,2,0),Participacion2!$D$2:$AO$99,base_minorista!$A1769,0)</f>
        <v>4.4656432668047308E-2</v>
      </c>
    </row>
    <row r="1770" spans="1:15" ht="16.5" x14ac:dyDescent="0.3">
      <c r="A1770">
        <v>21</v>
      </c>
      <c r="B1770">
        <v>20</v>
      </c>
      <c r="C1770">
        <v>20</v>
      </c>
      <c r="D1770" s="3">
        <v>41486</v>
      </c>
      <c r="E1770" s="33">
        <v>13</v>
      </c>
      <c r="F1770">
        <v>1</v>
      </c>
      <c r="G1770">
        <f>+HLOOKUP(VLOOKUP($B1770,$Q$2:$R$42,2,0),costos_sf!$D$2:$AY$99,base_minorista!$A1770,0)</f>
        <v>5343743.458707192</v>
      </c>
      <c r="H1770">
        <f>+HLOOKUP(VLOOKUP($B1770,$Q$2:$R$42,2,0),creditos_sf!$D$2:$AY$99,base_minorista!$A1770,0)</f>
        <v>12362225.189112384</v>
      </c>
      <c r="I1770">
        <f>+HLOOKUP(VLOOKUP($B1770,$Q$2:$R$42,2,0),creditos_sf!$D$103:$AY$200,base_minorista!$A1770,0)</f>
        <v>4082822.7414202834</v>
      </c>
      <c r="J1770">
        <f>+HLOOKUP(VLOOKUP($B1770,$Q$2:$R$42,2,0),Costo_fondeo!$D$3:$AY$100,base_minorista!$A1770,0)</f>
        <v>7.919347534851835</v>
      </c>
      <c r="K1770">
        <f>+HLOOKUP(VLOOKUP($B1770,$Q$2:$R$42,2,0),Costo_provisiones!$D$3:$AY$100,base_minorista!$A1770,0)</f>
        <v>8.6184896851556232</v>
      </c>
      <c r="L1770">
        <f>+HLOOKUP(VLOOKUP($B1770,$Q$2:$R$42,2,0),Morosidad_control!$D$4:$AY$101,base_minorista!$A1770,0)</f>
        <v>6.5714554369867573</v>
      </c>
      <c r="M1770">
        <f ca="1">+OFFSET(Capital_2!$D$2,base_minorista!A1770,0)</f>
        <v>3.7289387467323043</v>
      </c>
      <c r="N1770">
        <f>+HLOOKUP(VLOOKUP($B1770,$Q$2:$R$42,2,0),costo_laboral!$E$2:$AZ$99,base_minorista!$A1770,0)</f>
        <v>16.108887652900332</v>
      </c>
      <c r="O1770">
        <f>+HLOOKUP(VLOOKUP($B1770,$Q$2:$R$42,2,0),Participacion2!$D$2:$AO$99,base_minorista!$A1770,0)</f>
        <v>4.4843849013246763E-2</v>
      </c>
    </row>
    <row r="1771" spans="1:15" ht="16.5" x14ac:dyDescent="0.3">
      <c r="A1771">
        <v>22</v>
      </c>
      <c r="B1771">
        <v>20</v>
      </c>
      <c r="C1771">
        <v>21</v>
      </c>
      <c r="D1771" s="3">
        <v>41517</v>
      </c>
      <c r="E1771" s="33">
        <v>13</v>
      </c>
      <c r="F1771">
        <v>1</v>
      </c>
      <c r="G1771">
        <f>+HLOOKUP(VLOOKUP($B1771,$Q$2:$R$42,2,0),costos_sf!$D$2:$AY$99,base_minorista!$A1771,0)</f>
        <v>5495626.7470349474</v>
      </c>
      <c r="H1771">
        <f>+HLOOKUP(VLOOKUP($B1771,$Q$2:$R$42,2,0),creditos_sf!$D$2:$AY$99,base_minorista!$A1771,0)</f>
        <v>12247242.331682809</v>
      </c>
      <c r="I1771">
        <f>+HLOOKUP(VLOOKUP($B1771,$Q$2:$R$42,2,0),creditos_sf!$D$103:$AY$200,base_minorista!$A1771,0)</f>
        <v>4051751.589126735</v>
      </c>
      <c r="J1771">
        <f>+HLOOKUP(VLOOKUP($B1771,$Q$2:$R$42,2,0),Costo_fondeo!$D$3:$AY$100,base_minorista!$A1771,0)</f>
        <v>7.9571760135269374</v>
      </c>
      <c r="K1771">
        <f>+HLOOKUP(VLOOKUP($B1771,$Q$2:$R$42,2,0),Costo_provisiones!$D$3:$AY$100,base_minorista!$A1771,0)</f>
        <v>8.9212414204852024</v>
      </c>
      <c r="L1771">
        <f>+HLOOKUP(VLOOKUP($B1771,$Q$2:$R$42,2,0),Morosidad_control!$D$4:$AY$101,base_minorista!$A1771,0)</f>
        <v>8.2083881638567746</v>
      </c>
      <c r="M1771">
        <f ca="1">+OFFSET(Capital_2!$D$2,base_minorista!A1771,0)</f>
        <v>3.6888980520732653</v>
      </c>
      <c r="N1771">
        <f>+HLOOKUP(VLOOKUP($B1771,$Q$2:$R$42,2,0),costo_laboral!$E$2:$AZ$99,base_minorista!$A1771,0)</f>
        <v>16.434931034520574</v>
      </c>
      <c r="O1771">
        <f>+HLOOKUP(VLOOKUP($B1771,$Q$2:$R$42,2,0),Participacion2!$D$2:$AO$99,base_minorista!$A1771,0)</f>
        <v>4.4386796606973276E-2</v>
      </c>
    </row>
    <row r="1772" spans="1:15" ht="16.5" x14ac:dyDescent="0.3">
      <c r="A1772">
        <v>23</v>
      </c>
      <c r="B1772">
        <v>20</v>
      </c>
      <c r="C1772">
        <v>22</v>
      </c>
      <c r="D1772" s="3">
        <v>41547</v>
      </c>
      <c r="E1772" s="33">
        <v>13</v>
      </c>
      <c r="F1772">
        <v>1</v>
      </c>
      <c r="G1772">
        <f>+HLOOKUP(VLOOKUP($B1772,$Q$2:$R$42,2,0),costos_sf!$D$2:$AY$99,base_minorista!$A1772,0)</f>
        <v>5597569.4141797693</v>
      </c>
      <c r="H1772">
        <f>+HLOOKUP(VLOOKUP($B1772,$Q$2:$R$42,2,0),creditos_sf!$D$2:$AY$99,base_minorista!$A1772,0)</f>
        <v>12130074.829570165</v>
      </c>
      <c r="I1772">
        <f>+HLOOKUP(VLOOKUP($B1772,$Q$2:$R$42,2,0),creditos_sf!$D$103:$AY$200,base_minorista!$A1772,0)</f>
        <v>4070476.6684064008</v>
      </c>
      <c r="J1772">
        <f>+HLOOKUP(VLOOKUP($B1772,$Q$2:$R$42,2,0),Costo_fondeo!$D$3:$AY$100,base_minorista!$A1772,0)</f>
        <v>7.9970711805251629</v>
      </c>
      <c r="K1772">
        <f>+HLOOKUP(VLOOKUP($B1772,$Q$2:$R$42,2,0),Costo_provisiones!$D$3:$AY$100,base_minorista!$A1772,0)</f>
        <v>8.7224397629867596</v>
      </c>
      <c r="L1772">
        <f>+HLOOKUP(VLOOKUP($B1772,$Q$2:$R$42,2,0),Morosidad_control!$D$4:$AY$101,base_minorista!$A1772,0)</f>
        <v>8.6366940729464208</v>
      </c>
      <c r="M1772">
        <f ca="1">+OFFSET(Capital_2!$D$2,base_minorista!A1772,0)</f>
        <v>3.6532457928608841</v>
      </c>
      <c r="N1772">
        <f>+HLOOKUP(VLOOKUP($B1772,$Q$2:$R$42,2,0),costo_laboral!$E$2:$AZ$99,base_minorista!$A1772,0)</f>
        <v>16.873245020571058</v>
      </c>
      <c r="O1772">
        <f>+HLOOKUP(VLOOKUP($B1772,$Q$2:$R$42,2,0),Participacion2!$D$2:$AO$99,base_minorista!$A1772,0)</f>
        <v>4.3936270165469402E-2</v>
      </c>
    </row>
    <row r="1773" spans="1:15" ht="16.5" x14ac:dyDescent="0.3">
      <c r="A1773">
        <v>24</v>
      </c>
      <c r="B1773">
        <v>20</v>
      </c>
      <c r="C1773">
        <v>23</v>
      </c>
      <c r="D1773" s="3">
        <v>41578</v>
      </c>
      <c r="E1773" s="33">
        <v>13</v>
      </c>
      <c r="F1773">
        <v>1</v>
      </c>
      <c r="G1773">
        <f>+HLOOKUP(VLOOKUP($B1773,$Q$2:$R$42,2,0),costos_sf!$D$2:$AY$99,base_minorista!$A1773,0)</f>
        <v>5769892.0293056713</v>
      </c>
      <c r="H1773">
        <f>+HLOOKUP(VLOOKUP($B1773,$Q$2:$R$42,2,0),creditos_sf!$D$2:$AY$99,base_minorista!$A1773,0)</f>
        <v>12509897.211932963</v>
      </c>
      <c r="I1773">
        <f>+HLOOKUP(VLOOKUP($B1773,$Q$2:$R$42,2,0),creditos_sf!$D$103:$AY$200,base_minorista!$A1773,0)</f>
        <v>4291903.5485076522</v>
      </c>
      <c r="J1773">
        <f>+HLOOKUP(VLOOKUP($B1773,$Q$2:$R$42,2,0),Costo_fondeo!$D$3:$AY$100,base_minorista!$A1773,0)</f>
        <v>8.0434436451073932</v>
      </c>
      <c r="K1773">
        <f>+HLOOKUP(VLOOKUP($B1773,$Q$2:$R$42,2,0),Costo_provisiones!$D$3:$AY$100,base_minorista!$A1773,0)</f>
        <v>8.9512789832912816</v>
      </c>
      <c r="L1773">
        <f>+HLOOKUP(VLOOKUP($B1773,$Q$2:$R$42,2,0),Morosidad_control!$D$4:$AY$101,base_minorista!$A1773,0)</f>
        <v>9.4480052894305011</v>
      </c>
      <c r="M1773">
        <f ca="1">+OFFSET(Capital_2!$D$2,base_minorista!A1773,0)</f>
        <v>3.6199379690818381</v>
      </c>
      <c r="N1773">
        <f>+HLOOKUP(VLOOKUP($B1773,$Q$2:$R$42,2,0),costo_laboral!$E$2:$AZ$99,base_minorista!$A1773,0)</f>
        <v>16.621780009675682</v>
      </c>
      <c r="O1773">
        <f>+HLOOKUP(VLOOKUP($B1773,$Q$2:$R$42,2,0),Participacion2!$D$2:$AO$99,base_minorista!$A1773,0)</f>
        <v>4.4965526369205332E-2</v>
      </c>
    </row>
    <row r="1774" spans="1:15" ht="16.5" x14ac:dyDescent="0.3">
      <c r="A1774">
        <v>25</v>
      </c>
      <c r="B1774">
        <v>20</v>
      </c>
      <c r="C1774">
        <v>24</v>
      </c>
      <c r="D1774" s="3">
        <v>41608</v>
      </c>
      <c r="E1774" s="33">
        <v>13</v>
      </c>
      <c r="F1774">
        <v>1</v>
      </c>
      <c r="G1774">
        <f>+HLOOKUP(VLOOKUP($B1774,$Q$2:$R$42,2,0),costos_sf!$D$2:$AY$99,base_minorista!$A1774,0)</f>
        <v>6101386.1514447536</v>
      </c>
      <c r="H1774">
        <f>+HLOOKUP(VLOOKUP($B1774,$Q$2:$R$42,2,0),creditos_sf!$D$2:$AY$99,base_minorista!$A1774,0)</f>
        <v>13284466.806207068</v>
      </c>
      <c r="I1774">
        <f>+HLOOKUP(VLOOKUP($B1774,$Q$2:$R$42,2,0),creditos_sf!$D$103:$AY$200,base_minorista!$A1774,0)</f>
        <v>4421639.056196087</v>
      </c>
      <c r="J1774">
        <f>+HLOOKUP(VLOOKUP($B1774,$Q$2:$R$42,2,0),Costo_fondeo!$D$3:$AY$100,base_minorista!$A1774,0)</f>
        <v>8.0417081138213984</v>
      </c>
      <c r="K1774">
        <f>+HLOOKUP(VLOOKUP($B1774,$Q$2:$R$42,2,0),Costo_provisiones!$D$3:$AY$100,base_minorista!$A1774,0)</f>
        <v>9.6603612125797458</v>
      </c>
      <c r="L1774">
        <f>+HLOOKUP(VLOOKUP($B1774,$Q$2:$R$42,2,0),Morosidad_control!$D$4:$AY$101,base_minorista!$A1774,0)</f>
        <v>9.6962474461669661</v>
      </c>
      <c r="M1774">
        <f ca="1">+OFFSET(Capital_2!$D$2,base_minorista!A1774,0)</f>
        <v>3.5647933704456456</v>
      </c>
      <c r="N1774">
        <f>+HLOOKUP(VLOOKUP($B1774,$Q$2:$R$42,2,0),costo_laboral!$E$2:$AZ$99,base_minorista!$A1774,0)</f>
        <v>16.308975633739145</v>
      </c>
      <c r="O1774">
        <f>+HLOOKUP(VLOOKUP($B1774,$Q$2:$R$42,2,0),Participacion2!$D$2:$AO$99,base_minorista!$A1774,0)</f>
        <v>4.6733740365562416E-2</v>
      </c>
    </row>
    <row r="1775" spans="1:15" ht="16.5" x14ac:dyDescent="0.3">
      <c r="A1775">
        <v>26</v>
      </c>
      <c r="B1775">
        <v>20</v>
      </c>
      <c r="C1775">
        <v>25</v>
      </c>
      <c r="D1775" s="3">
        <v>41639</v>
      </c>
      <c r="E1775" s="33">
        <v>13</v>
      </c>
      <c r="F1775">
        <v>1</v>
      </c>
      <c r="G1775">
        <f>+HLOOKUP(VLOOKUP($B1775,$Q$2:$R$42,2,0),costos_sf!$D$2:$AY$99,base_minorista!$A1775,0)</f>
        <v>6224149.4167265771</v>
      </c>
      <c r="H1775">
        <f>+HLOOKUP(VLOOKUP($B1775,$Q$2:$R$42,2,0),creditos_sf!$D$2:$AY$99,base_minorista!$A1775,0)</f>
        <v>13670149.083123818</v>
      </c>
      <c r="I1775">
        <f>+HLOOKUP(VLOOKUP($B1775,$Q$2:$R$42,2,0),creditos_sf!$D$103:$AY$200,base_minorista!$A1775,0)</f>
        <v>4489006.5378370779</v>
      </c>
      <c r="J1775">
        <f>+HLOOKUP(VLOOKUP($B1775,$Q$2:$R$42,2,0),Costo_fondeo!$D$3:$AY$100,base_minorista!$A1775,0)</f>
        <v>8.094297423043658</v>
      </c>
      <c r="K1775">
        <f>+HLOOKUP(VLOOKUP($B1775,$Q$2:$R$42,2,0),Costo_provisiones!$D$3:$AY$100,base_minorista!$A1775,0)</f>
        <v>9.0550701652773924</v>
      </c>
      <c r="L1775">
        <f>+HLOOKUP(VLOOKUP($B1775,$Q$2:$R$42,2,0),Morosidad_control!$D$4:$AY$101,base_minorista!$A1775,0)</f>
        <v>8.7469670437468885</v>
      </c>
      <c r="M1775">
        <f ca="1">+OFFSET(Capital_2!$D$2,base_minorista!A1775,0)</f>
        <v>3.5095726367283766</v>
      </c>
      <c r="N1775">
        <f>+HLOOKUP(VLOOKUP($B1775,$Q$2:$R$42,2,0),costo_laboral!$E$2:$AZ$99,base_minorista!$A1775,0)</f>
        <v>16.488580417492841</v>
      </c>
      <c r="O1775">
        <f>+HLOOKUP(VLOOKUP($B1775,$Q$2:$R$42,2,0),Participacion2!$D$2:$AO$99,base_minorista!$A1775,0)</f>
        <v>4.9122929636009761E-2</v>
      </c>
    </row>
    <row r="1776" spans="1:15" ht="16.5" x14ac:dyDescent="0.3">
      <c r="A1776">
        <v>27</v>
      </c>
      <c r="B1776">
        <v>20</v>
      </c>
      <c r="C1776">
        <v>26</v>
      </c>
      <c r="D1776" s="3">
        <v>41670</v>
      </c>
      <c r="E1776" s="33">
        <v>14</v>
      </c>
      <c r="F1776">
        <v>1</v>
      </c>
      <c r="G1776">
        <f>+HLOOKUP(VLOOKUP($B1776,$Q$2:$R$42,2,0),costos_sf!$D$2:$AY$99,base_minorista!$A1776,0)</f>
        <v>6376746.950098441</v>
      </c>
      <c r="H1776">
        <f>+HLOOKUP(VLOOKUP($B1776,$Q$2:$R$42,2,0),creditos_sf!$D$2:$AY$99,base_minorista!$A1776,0)</f>
        <v>13588981.298528941</v>
      </c>
      <c r="I1776">
        <f>+HLOOKUP(VLOOKUP($B1776,$Q$2:$R$42,2,0),creditos_sf!$D$103:$AY$200,base_minorista!$A1776,0)</f>
        <v>4377431.6494212449</v>
      </c>
      <c r="J1776">
        <f>+HLOOKUP(VLOOKUP($B1776,$Q$2:$R$42,2,0),Costo_fondeo!$D$3:$AY$100,base_minorista!$A1776,0)</f>
        <v>7.9567669440883684</v>
      </c>
      <c r="K1776">
        <f>+HLOOKUP(VLOOKUP($B1776,$Q$2:$R$42,2,0),Costo_provisiones!$D$3:$AY$100,base_minorista!$A1776,0)</f>
        <v>9.1671065666683251</v>
      </c>
      <c r="L1776">
        <f>+HLOOKUP(VLOOKUP($B1776,$Q$2:$R$42,2,0),Morosidad_control!$D$4:$AY$101,base_minorista!$A1776,0)</f>
        <v>9.9654298460453532</v>
      </c>
      <c r="M1776">
        <f ca="1">+OFFSET(Capital_2!$D$2,base_minorista!A1776,0)</f>
        <v>3.4442162995780268</v>
      </c>
      <c r="N1776">
        <f>+HLOOKUP(VLOOKUP($B1776,$Q$2:$R$42,2,0),costo_laboral!$E$2:$AZ$99,base_minorista!$A1776,0)</f>
        <v>17.07993681529468</v>
      </c>
      <c r="O1776">
        <f>+HLOOKUP(VLOOKUP($B1776,$Q$2:$R$42,2,0),Participacion2!$D$2:$AO$99,base_minorista!$A1776,0)</f>
        <v>4.9206944944872238E-2</v>
      </c>
    </row>
    <row r="1777" spans="1:15" ht="16.5" x14ac:dyDescent="0.3">
      <c r="A1777">
        <v>28</v>
      </c>
      <c r="B1777">
        <v>20</v>
      </c>
      <c r="C1777">
        <v>27</v>
      </c>
      <c r="D1777" s="3">
        <v>41698</v>
      </c>
      <c r="E1777" s="33">
        <v>14</v>
      </c>
      <c r="F1777">
        <v>1</v>
      </c>
      <c r="G1777">
        <f>+HLOOKUP(VLOOKUP($B1777,$Q$2:$R$42,2,0),costos_sf!$D$2:$AY$99,base_minorista!$A1777,0)</f>
        <v>6567861.3888871279</v>
      </c>
      <c r="H1777">
        <f>+HLOOKUP(VLOOKUP($B1777,$Q$2:$R$42,2,0),creditos_sf!$D$2:$AY$99,base_minorista!$A1777,0)</f>
        <v>13113956.342139497</v>
      </c>
      <c r="I1777">
        <f>+HLOOKUP(VLOOKUP($B1777,$Q$2:$R$42,2,0),creditos_sf!$D$103:$AY$200,base_minorista!$A1777,0)</f>
        <v>4448040.6894232137</v>
      </c>
      <c r="J1777">
        <f>+HLOOKUP(VLOOKUP($B1777,$Q$2:$R$42,2,0),Costo_fondeo!$D$3:$AY$100,base_minorista!$A1777,0)</f>
        <v>8.0875174515063755</v>
      </c>
      <c r="K1777">
        <f>+HLOOKUP(VLOOKUP($B1777,$Q$2:$R$42,2,0),Costo_provisiones!$D$3:$AY$100,base_minorista!$A1777,0)</f>
        <v>9.4324673868628359</v>
      </c>
      <c r="L1777">
        <f>+HLOOKUP(VLOOKUP($B1777,$Q$2:$R$42,2,0),Morosidad_control!$D$4:$AY$101,base_minorista!$A1777,0)</f>
        <v>10.513866620375669</v>
      </c>
      <c r="M1777">
        <f ca="1">+OFFSET(Capital_2!$D$2,base_minorista!A1777,0)</f>
        <v>3.3651511548182853</v>
      </c>
      <c r="N1777">
        <f>+HLOOKUP(VLOOKUP($B1777,$Q$2:$R$42,2,0),costo_laboral!$E$2:$AZ$99,base_minorista!$A1777,0)</f>
        <v>17.774323727173815</v>
      </c>
      <c r="O1777">
        <f>+HLOOKUP(VLOOKUP($B1777,$Q$2:$R$42,2,0),Participacion2!$D$2:$AO$99,base_minorista!$A1777,0)</f>
        <v>4.8209442073169941E-2</v>
      </c>
    </row>
    <row r="1778" spans="1:15" ht="16.5" x14ac:dyDescent="0.3">
      <c r="A1778">
        <v>29</v>
      </c>
      <c r="B1778">
        <v>20</v>
      </c>
      <c r="C1778">
        <v>28</v>
      </c>
      <c r="D1778" s="3">
        <v>41729</v>
      </c>
      <c r="E1778" s="33">
        <v>14</v>
      </c>
      <c r="F1778">
        <v>1</v>
      </c>
      <c r="G1778">
        <f>+HLOOKUP(VLOOKUP($B1778,$Q$2:$R$42,2,0),costos_sf!$D$2:$AY$99,base_minorista!$A1778,0)</f>
        <v>6620276.0531925149</v>
      </c>
      <c r="H1778">
        <f>+HLOOKUP(VLOOKUP($B1778,$Q$2:$R$42,2,0),creditos_sf!$D$2:$AY$99,base_minorista!$A1778,0)</f>
        <v>12983734.764023026</v>
      </c>
      <c r="I1778">
        <f>+HLOOKUP(VLOOKUP($B1778,$Q$2:$R$42,2,0),creditos_sf!$D$103:$AY$200,base_minorista!$A1778,0)</f>
        <v>4593853.5675664712</v>
      </c>
      <c r="J1778">
        <f>+HLOOKUP(VLOOKUP($B1778,$Q$2:$R$42,2,0),Costo_fondeo!$D$3:$AY$100,base_minorista!$A1778,0)</f>
        <v>8.0740142410879923</v>
      </c>
      <c r="K1778">
        <f>+HLOOKUP(VLOOKUP($B1778,$Q$2:$R$42,2,0),Costo_provisiones!$D$3:$AY$100,base_minorista!$A1778,0)</f>
        <v>9.0445254817562972</v>
      </c>
      <c r="L1778">
        <f>+HLOOKUP(VLOOKUP($B1778,$Q$2:$R$42,2,0),Morosidad_control!$D$4:$AY$101,base_minorista!$A1778,0)</f>
        <v>11.573938513977374</v>
      </c>
      <c r="M1778">
        <f ca="1">+OFFSET(Capital_2!$D$2,base_minorista!A1778,0)</f>
        <v>3.2958556767962262</v>
      </c>
      <c r="N1778">
        <f>+HLOOKUP(VLOOKUP($B1778,$Q$2:$R$42,2,0),costo_laboral!$E$2:$AZ$99,base_minorista!$A1778,0)</f>
        <v>18.044745997080401</v>
      </c>
      <c r="O1778">
        <f>+HLOOKUP(VLOOKUP($B1778,$Q$2:$R$42,2,0),Participacion2!$D$2:$AO$99,base_minorista!$A1778,0)</f>
        <v>4.7813950392400731E-2</v>
      </c>
    </row>
    <row r="1779" spans="1:15" ht="16.5" x14ac:dyDescent="0.3">
      <c r="A1779">
        <v>30</v>
      </c>
      <c r="B1779">
        <v>20</v>
      </c>
      <c r="C1779">
        <v>29</v>
      </c>
      <c r="D1779" s="3">
        <v>41759</v>
      </c>
      <c r="E1779" s="33">
        <v>14</v>
      </c>
      <c r="F1779">
        <v>1</v>
      </c>
      <c r="G1779">
        <f>+HLOOKUP(VLOOKUP($B1779,$Q$2:$R$42,2,0),costos_sf!$D$2:$AY$99,base_minorista!$A1779,0)</f>
        <v>6982535.1161013227</v>
      </c>
      <c r="H1779">
        <f>+HLOOKUP(VLOOKUP($B1779,$Q$2:$R$42,2,0),creditos_sf!$D$2:$AY$99,base_minorista!$A1779,0)</f>
        <v>12876770.359657418</v>
      </c>
      <c r="I1779">
        <f>+HLOOKUP(VLOOKUP($B1779,$Q$2:$R$42,2,0),creditos_sf!$D$103:$AY$200,base_minorista!$A1779,0)</f>
        <v>4617749.3023354439</v>
      </c>
      <c r="J1779">
        <f>+HLOOKUP(VLOOKUP($B1779,$Q$2:$R$42,2,0),Costo_fondeo!$D$3:$AY$100,base_minorista!$A1779,0)</f>
        <v>8.1065221486732515</v>
      </c>
      <c r="K1779">
        <f>+HLOOKUP(VLOOKUP($B1779,$Q$2:$R$42,2,0),Costo_provisiones!$D$3:$AY$100,base_minorista!$A1779,0)</f>
        <v>9.689179684355457</v>
      </c>
      <c r="L1779">
        <f>+HLOOKUP(VLOOKUP($B1779,$Q$2:$R$42,2,0),Morosidad_control!$D$4:$AY$101,base_minorista!$A1779,0)</f>
        <v>12.274543441617549</v>
      </c>
      <c r="M1779">
        <f ca="1">+OFFSET(Capital_2!$D$2,base_minorista!A1779,0)</f>
        <v>3.2437779376973728</v>
      </c>
      <c r="N1779">
        <f>+HLOOKUP(VLOOKUP($B1779,$Q$2:$R$42,2,0),costo_laboral!$E$2:$AZ$99,base_minorista!$A1779,0)</f>
        <v>18.794327482324967</v>
      </c>
      <c r="O1779">
        <f>+HLOOKUP(VLOOKUP($B1779,$Q$2:$R$42,2,0),Participacion2!$D$2:$AO$99,base_minorista!$A1779,0)</f>
        <v>4.7414771328290334E-2</v>
      </c>
    </row>
    <row r="1780" spans="1:15" ht="16.5" x14ac:dyDescent="0.3">
      <c r="A1780">
        <v>31</v>
      </c>
      <c r="B1780">
        <v>20</v>
      </c>
      <c r="C1780">
        <v>30</v>
      </c>
      <c r="D1780" s="3">
        <v>41790</v>
      </c>
      <c r="E1780" s="33">
        <v>14</v>
      </c>
      <c r="F1780">
        <v>1</v>
      </c>
      <c r="G1780">
        <f>+HLOOKUP(VLOOKUP($B1780,$Q$2:$R$42,2,0),costos_sf!$D$2:$AY$99,base_minorista!$A1780,0)</f>
        <v>7104356.813049335</v>
      </c>
      <c r="H1780">
        <f>+HLOOKUP(VLOOKUP($B1780,$Q$2:$R$42,2,0),creditos_sf!$D$2:$AY$99,base_minorista!$A1780,0)</f>
        <v>12734139.015399069</v>
      </c>
      <c r="I1780">
        <f>+HLOOKUP(VLOOKUP($B1780,$Q$2:$R$42,2,0),creditos_sf!$D$103:$AY$200,base_minorista!$A1780,0)</f>
        <v>4869936.219933508</v>
      </c>
      <c r="J1780">
        <f>+HLOOKUP(VLOOKUP($B1780,$Q$2:$R$42,2,0),Costo_fondeo!$D$3:$AY$100,base_minorista!$A1780,0)</f>
        <v>8.1237197004536892</v>
      </c>
      <c r="K1780">
        <f>+HLOOKUP(VLOOKUP($B1780,$Q$2:$R$42,2,0),Costo_provisiones!$D$3:$AY$100,base_minorista!$A1780,0)</f>
        <v>10.068672047790685</v>
      </c>
      <c r="L1780">
        <f>+HLOOKUP(VLOOKUP($B1780,$Q$2:$R$42,2,0),Morosidad_control!$D$4:$AY$101,base_minorista!$A1780,0)</f>
        <v>14.005898712129792</v>
      </c>
      <c r="M1780">
        <f ca="1">+OFFSET(Capital_2!$D$2,base_minorista!A1780,0)</f>
        <v>3.2095324879825831</v>
      </c>
      <c r="N1780">
        <f>+HLOOKUP(VLOOKUP($B1780,$Q$2:$R$42,2,0),costo_laboral!$E$2:$AZ$99,base_minorista!$A1780,0)</f>
        <v>18.829450676229772</v>
      </c>
      <c r="O1780">
        <f>+HLOOKUP(VLOOKUP($B1780,$Q$2:$R$42,2,0),Participacion2!$D$2:$AO$99,base_minorista!$A1780,0)</f>
        <v>4.6965024160167436E-2</v>
      </c>
    </row>
    <row r="1781" spans="1:15" ht="16.5" x14ac:dyDescent="0.3">
      <c r="A1781">
        <v>32</v>
      </c>
      <c r="B1781">
        <v>20</v>
      </c>
      <c r="C1781">
        <v>31</v>
      </c>
      <c r="D1781" s="3">
        <v>41820</v>
      </c>
      <c r="E1781" s="33">
        <v>14</v>
      </c>
      <c r="F1781">
        <v>1</v>
      </c>
      <c r="G1781">
        <f>+HLOOKUP(VLOOKUP($B1781,$Q$2:$R$42,2,0),costos_sf!$D$2:$AY$99,base_minorista!$A1781,0)</f>
        <v>7292477.1896991227</v>
      </c>
      <c r="H1781">
        <f>+HLOOKUP(VLOOKUP($B1781,$Q$2:$R$42,2,0),creditos_sf!$D$2:$AY$99,base_minorista!$A1781,0)</f>
        <v>11698220.704864217</v>
      </c>
      <c r="I1781">
        <f>+HLOOKUP(VLOOKUP($B1781,$Q$2:$R$42,2,0),creditos_sf!$D$103:$AY$200,base_minorista!$A1781,0)</f>
        <v>5963947.1136561576</v>
      </c>
      <c r="J1781">
        <f>+HLOOKUP(VLOOKUP($B1781,$Q$2:$R$42,2,0),Costo_fondeo!$D$3:$AY$100,base_minorista!$A1781,0)</f>
        <v>8.0886486109832312</v>
      </c>
      <c r="K1781">
        <f>+HLOOKUP(VLOOKUP($B1781,$Q$2:$R$42,2,0),Costo_provisiones!$D$3:$AY$100,base_minorista!$A1781,0)</f>
        <v>10.566863118726042</v>
      </c>
      <c r="L1781">
        <f>+HLOOKUP(VLOOKUP($B1781,$Q$2:$R$42,2,0),Morosidad_control!$D$4:$AY$101,base_minorista!$A1781,0)</f>
        <v>7.8181191055132189</v>
      </c>
      <c r="M1781">
        <f ca="1">+OFFSET(Capital_2!$D$2,base_minorista!A1781,0)</f>
        <v>3.1850428382831848</v>
      </c>
      <c r="N1781">
        <f>+HLOOKUP(VLOOKUP($B1781,$Q$2:$R$42,2,0),costo_laboral!$E$2:$AZ$99,base_minorista!$A1781,0)</f>
        <v>19.025597606314339</v>
      </c>
      <c r="O1781">
        <f>+HLOOKUP(VLOOKUP($B1781,$Q$2:$R$42,2,0),Participacion2!$D$2:$AO$99,base_minorista!$A1781,0)</f>
        <v>4.3017291346222057E-2</v>
      </c>
    </row>
    <row r="1782" spans="1:15" ht="16.5" x14ac:dyDescent="0.3">
      <c r="A1782">
        <v>33</v>
      </c>
      <c r="B1782">
        <v>20</v>
      </c>
      <c r="C1782">
        <v>32</v>
      </c>
      <c r="D1782" s="3">
        <v>41851</v>
      </c>
      <c r="E1782" s="33">
        <v>14</v>
      </c>
      <c r="F1782">
        <v>1</v>
      </c>
      <c r="G1782">
        <f>+HLOOKUP(VLOOKUP($B1782,$Q$2:$R$42,2,0),costos_sf!$D$2:$AY$99,base_minorista!$A1782,0)</f>
        <v>7443139.7485717228</v>
      </c>
      <c r="H1782">
        <f>+HLOOKUP(VLOOKUP($B1782,$Q$2:$R$42,2,0),creditos_sf!$D$2:$AY$99,base_minorista!$A1782,0)</f>
        <v>12197670.717084475</v>
      </c>
      <c r="I1782">
        <f>+HLOOKUP(VLOOKUP($B1782,$Q$2:$R$42,2,0),creditos_sf!$D$103:$AY$200,base_minorista!$A1782,0)</f>
        <v>6012509.3248669216</v>
      </c>
      <c r="J1782">
        <f>+HLOOKUP(VLOOKUP($B1782,$Q$2:$R$42,2,0),Costo_fondeo!$D$3:$AY$100,base_minorista!$A1782,0)</f>
        <v>7.9827932152708003</v>
      </c>
      <c r="K1782">
        <f>+HLOOKUP(VLOOKUP($B1782,$Q$2:$R$42,2,0),Costo_provisiones!$D$3:$AY$100,base_minorista!$A1782,0)</f>
        <v>11.159667122548566</v>
      </c>
      <c r="L1782">
        <f>+HLOOKUP(VLOOKUP($B1782,$Q$2:$R$42,2,0),Morosidad_control!$D$4:$AY$101,base_minorista!$A1782,0)</f>
        <v>9.1378942280887756</v>
      </c>
      <c r="M1782">
        <f ca="1">+OFFSET(Capital_2!$D$2,base_minorista!A1782,0)</f>
        <v>3.1704105350092515</v>
      </c>
      <c r="N1782">
        <f>+HLOOKUP(VLOOKUP($B1782,$Q$2:$R$42,2,0),costo_laboral!$E$2:$AZ$99,base_minorista!$A1782,0)</f>
        <v>18.649371239896766</v>
      </c>
      <c r="O1782">
        <f>+HLOOKUP(VLOOKUP($B1782,$Q$2:$R$42,2,0),Participacion2!$D$2:$AO$99,base_minorista!$A1782,0)</f>
        <v>4.496810585866217E-2</v>
      </c>
    </row>
    <row r="1783" spans="1:15" ht="16.5" x14ac:dyDescent="0.3">
      <c r="A1783">
        <v>34</v>
      </c>
      <c r="B1783">
        <v>20</v>
      </c>
      <c r="C1783">
        <v>33</v>
      </c>
      <c r="D1783" s="3">
        <v>41882</v>
      </c>
      <c r="E1783" s="33">
        <v>14</v>
      </c>
      <c r="F1783">
        <v>1</v>
      </c>
      <c r="G1783">
        <f>+HLOOKUP(VLOOKUP($B1783,$Q$2:$R$42,2,0),costos_sf!$D$2:$AY$99,base_minorista!$A1783,0)</f>
        <v>7649308.8287559152</v>
      </c>
      <c r="H1783">
        <f>+HLOOKUP(VLOOKUP($B1783,$Q$2:$R$42,2,0),creditos_sf!$D$2:$AY$99,base_minorista!$A1783,0)</f>
        <v>12480468.405058691</v>
      </c>
      <c r="I1783">
        <f>+HLOOKUP(VLOOKUP($B1783,$Q$2:$R$42,2,0),creditos_sf!$D$103:$AY$200,base_minorista!$A1783,0)</f>
        <v>6088432.8047574237</v>
      </c>
      <c r="J1783">
        <f>+HLOOKUP(VLOOKUP($B1783,$Q$2:$R$42,2,0),Costo_fondeo!$D$3:$AY$100,base_minorista!$A1783,0)</f>
        <v>7.8824407458351011</v>
      </c>
      <c r="K1783">
        <f>+HLOOKUP(VLOOKUP($B1783,$Q$2:$R$42,2,0),Costo_provisiones!$D$3:$AY$100,base_minorista!$A1783,0)</f>
        <v>11.522121336559721</v>
      </c>
      <c r="L1783">
        <f>+HLOOKUP(VLOOKUP($B1783,$Q$2:$R$42,2,0),Morosidad_control!$D$4:$AY$101,base_minorista!$A1783,0)</f>
        <v>9.7154902359783453</v>
      </c>
      <c r="M1783">
        <f ca="1">+OFFSET(Capital_2!$D$2,base_minorista!A1783,0)</f>
        <v>3.1468414088192862</v>
      </c>
      <c r="N1783">
        <f>+HLOOKUP(VLOOKUP($B1783,$Q$2:$R$42,2,0),costo_laboral!$E$2:$AZ$99,base_minorista!$A1783,0)</f>
        <v>18.784035902141245</v>
      </c>
      <c r="O1783">
        <f>+HLOOKUP(VLOOKUP($B1783,$Q$2:$R$42,2,0),Participacion2!$D$2:$AO$99,base_minorista!$A1783,0)</f>
        <v>4.5588065709946758E-2</v>
      </c>
    </row>
    <row r="1784" spans="1:15" ht="16.5" x14ac:dyDescent="0.3">
      <c r="A1784">
        <v>35</v>
      </c>
      <c r="B1784">
        <v>20</v>
      </c>
      <c r="C1784">
        <v>34</v>
      </c>
      <c r="D1784" s="3">
        <v>41912</v>
      </c>
      <c r="E1784" s="33">
        <v>14</v>
      </c>
      <c r="F1784">
        <v>1</v>
      </c>
      <c r="G1784">
        <f>+HLOOKUP(VLOOKUP($B1784,$Q$2:$R$42,2,0),costos_sf!$D$2:$AY$99,base_minorista!$A1784,0)</f>
        <v>7707836.2055861568</v>
      </c>
      <c r="H1784">
        <f>+HLOOKUP(VLOOKUP($B1784,$Q$2:$R$42,2,0),creditos_sf!$D$2:$AY$99,base_minorista!$A1784,0)</f>
        <v>12459388.910108484</v>
      </c>
      <c r="I1784">
        <f>+HLOOKUP(VLOOKUP($B1784,$Q$2:$R$42,2,0),creditos_sf!$D$103:$AY$200,base_minorista!$A1784,0)</f>
        <v>6238186.1250832696</v>
      </c>
      <c r="J1784">
        <f>+HLOOKUP(VLOOKUP($B1784,$Q$2:$R$42,2,0),Costo_fondeo!$D$3:$AY$100,base_minorista!$A1784,0)</f>
        <v>7.7374314162546014</v>
      </c>
      <c r="K1784">
        <f>+HLOOKUP(VLOOKUP($B1784,$Q$2:$R$42,2,0),Costo_provisiones!$D$3:$AY$100,base_minorista!$A1784,0)</f>
        <v>11.261488907608658</v>
      </c>
      <c r="L1784">
        <f>+HLOOKUP(VLOOKUP($B1784,$Q$2:$R$42,2,0),Morosidad_control!$D$4:$AY$101,base_minorista!$A1784,0)</f>
        <v>9.7355161426489776</v>
      </c>
      <c r="M1784">
        <f ca="1">+OFFSET(Capital_2!$D$2,base_minorista!A1784,0)</f>
        <v>3.1301745437504462</v>
      </c>
      <c r="N1784">
        <f>+HLOOKUP(VLOOKUP($B1784,$Q$2:$R$42,2,0),costo_laboral!$E$2:$AZ$99,base_minorista!$A1784,0)</f>
        <v>19.012681880049374</v>
      </c>
      <c r="O1784">
        <f>+HLOOKUP(VLOOKUP($B1784,$Q$2:$R$42,2,0),Participacion2!$D$2:$AO$99,base_minorista!$A1784,0)</f>
        <v>4.5463221678000425E-2</v>
      </c>
    </row>
    <row r="1785" spans="1:15" ht="16.5" x14ac:dyDescent="0.3">
      <c r="A1785">
        <v>36</v>
      </c>
      <c r="B1785">
        <v>20</v>
      </c>
      <c r="C1785">
        <v>35</v>
      </c>
      <c r="D1785" s="3">
        <v>41943</v>
      </c>
      <c r="E1785" s="33">
        <v>14</v>
      </c>
      <c r="F1785">
        <v>1</v>
      </c>
      <c r="G1785">
        <f>+HLOOKUP(VLOOKUP($B1785,$Q$2:$R$42,2,0),costos_sf!$D$2:$AY$99,base_minorista!$A1785,0)</f>
        <v>7789434.921432863</v>
      </c>
      <c r="H1785">
        <f>+HLOOKUP(VLOOKUP($B1785,$Q$2:$R$42,2,0),creditos_sf!$D$2:$AY$99,base_minorista!$A1785,0)</f>
        <v>12559171.49028495</v>
      </c>
      <c r="I1785">
        <f>+HLOOKUP(VLOOKUP($B1785,$Q$2:$R$42,2,0),creditos_sf!$D$103:$AY$200,base_minorista!$A1785,0)</f>
        <v>6220854.1934860153</v>
      </c>
      <c r="J1785">
        <f>+HLOOKUP(VLOOKUP($B1785,$Q$2:$R$42,2,0),Costo_fondeo!$D$3:$AY$100,base_minorista!$A1785,0)</f>
        <v>7.6608592605104677</v>
      </c>
      <c r="K1785">
        <f>+HLOOKUP(VLOOKUP($B1785,$Q$2:$R$42,2,0),Costo_provisiones!$D$3:$AY$100,base_minorista!$A1785,0)</f>
        <v>11.340333332503349</v>
      </c>
      <c r="L1785">
        <f>+HLOOKUP(VLOOKUP($B1785,$Q$2:$R$42,2,0),Morosidad_control!$D$4:$AY$101,base_minorista!$A1785,0)</f>
        <v>10.486171964826038</v>
      </c>
      <c r="M1785">
        <f ca="1">+OFFSET(Capital_2!$D$2,base_minorista!A1785,0)</f>
        <v>3.1052199516205063</v>
      </c>
      <c r="N1785">
        <f>+HLOOKUP(VLOOKUP($B1785,$Q$2:$R$42,2,0),costo_laboral!$E$2:$AZ$99,base_minorista!$A1785,0)</f>
        <v>19.123110374286643</v>
      </c>
      <c r="O1785">
        <f>+HLOOKUP(VLOOKUP($B1785,$Q$2:$R$42,2,0),Participacion2!$D$2:$AO$99,base_minorista!$A1785,0)</f>
        <v>4.5917230121056994E-2</v>
      </c>
    </row>
    <row r="1786" spans="1:15" ht="16.5" x14ac:dyDescent="0.3">
      <c r="A1786">
        <v>37</v>
      </c>
      <c r="B1786">
        <v>20</v>
      </c>
      <c r="C1786">
        <v>36</v>
      </c>
      <c r="D1786" s="3">
        <v>41973</v>
      </c>
      <c r="E1786" s="33">
        <v>14</v>
      </c>
      <c r="F1786">
        <v>1</v>
      </c>
      <c r="G1786">
        <f>+HLOOKUP(VLOOKUP($B1786,$Q$2:$R$42,2,0),costos_sf!$D$2:$AY$99,base_minorista!$A1786,0)</f>
        <v>7670374.2165022036</v>
      </c>
      <c r="H1786">
        <f>+HLOOKUP(VLOOKUP($B1786,$Q$2:$R$42,2,0),creditos_sf!$D$2:$AY$99,base_minorista!$A1786,0)</f>
        <v>12663586.099809369</v>
      </c>
      <c r="I1786">
        <f>+HLOOKUP(VLOOKUP($B1786,$Q$2:$R$42,2,0),creditos_sf!$D$103:$AY$200,base_minorista!$A1786,0)</f>
        <v>6280250.7364803068</v>
      </c>
      <c r="J1786">
        <f>+HLOOKUP(VLOOKUP($B1786,$Q$2:$R$42,2,0),Costo_fondeo!$D$3:$AY$100,base_minorista!$A1786,0)</f>
        <v>7.5904571028974059</v>
      </c>
      <c r="K1786">
        <f>+HLOOKUP(VLOOKUP($B1786,$Q$2:$R$42,2,0),Costo_provisiones!$D$3:$AY$100,base_minorista!$A1786,0)</f>
        <v>10.544565912760797</v>
      </c>
      <c r="L1786">
        <f>+HLOOKUP(VLOOKUP($B1786,$Q$2:$R$42,2,0),Morosidad_control!$D$4:$AY$101,base_minorista!$A1786,0)</f>
        <v>8.1826500672535989</v>
      </c>
      <c r="M1786">
        <f ca="1">+OFFSET(Capital_2!$D$2,base_minorista!A1786,0)</f>
        <v>3.0886044861742721</v>
      </c>
      <c r="N1786">
        <f>+HLOOKUP(VLOOKUP($B1786,$Q$2:$R$42,2,0),costo_laboral!$E$2:$AZ$99,base_minorista!$A1786,0)</f>
        <v>19.089538709355732</v>
      </c>
      <c r="O1786">
        <f>+HLOOKUP(VLOOKUP($B1786,$Q$2:$R$42,2,0),Participacion2!$D$2:$AO$99,base_minorista!$A1786,0)</f>
        <v>4.5764230566115345E-2</v>
      </c>
    </row>
    <row r="1787" spans="1:15" ht="16.5" x14ac:dyDescent="0.3">
      <c r="A1787">
        <v>38</v>
      </c>
      <c r="B1787">
        <v>20</v>
      </c>
      <c r="C1787">
        <v>37</v>
      </c>
      <c r="D1787" s="3">
        <v>42004</v>
      </c>
      <c r="E1787" s="33">
        <v>14</v>
      </c>
      <c r="F1787">
        <v>1</v>
      </c>
      <c r="G1787">
        <f>+HLOOKUP(VLOOKUP($B1787,$Q$2:$R$42,2,0),costos_sf!$D$2:$AY$99,base_minorista!$A1787,0)</f>
        <v>7602081.7715915665</v>
      </c>
      <c r="H1787">
        <f>+HLOOKUP(VLOOKUP($B1787,$Q$2:$R$42,2,0),creditos_sf!$D$2:$AY$99,base_minorista!$A1787,0)</f>
        <v>12890590.1635426</v>
      </c>
      <c r="I1787">
        <f>+HLOOKUP(VLOOKUP($B1787,$Q$2:$R$42,2,0),creditos_sf!$D$103:$AY$200,base_minorista!$A1787,0)</f>
        <v>6204845.3843287705</v>
      </c>
      <c r="J1787">
        <f>+HLOOKUP(VLOOKUP($B1787,$Q$2:$R$42,2,0),Costo_fondeo!$D$3:$AY$100,base_minorista!$A1787,0)</f>
        <v>7.4368171956988594</v>
      </c>
      <c r="K1787">
        <f>+HLOOKUP(VLOOKUP($B1787,$Q$2:$R$42,2,0),Costo_provisiones!$D$3:$AY$100,base_minorista!$A1787,0)</f>
        <v>10.139998276760762</v>
      </c>
      <c r="L1787">
        <f>+HLOOKUP(VLOOKUP($B1787,$Q$2:$R$42,2,0),Morosidad_control!$D$4:$AY$101,base_minorista!$A1787,0)</f>
        <v>8.9547656939770217</v>
      </c>
      <c r="M1787">
        <f ca="1">+OFFSET(Capital_2!$D$2,base_minorista!A1787,0)</f>
        <v>3.0772625191593428</v>
      </c>
      <c r="N1787">
        <f>+HLOOKUP(VLOOKUP($B1787,$Q$2:$R$42,2,0),costo_laboral!$E$2:$AZ$99,base_minorista!$A1787,0)</f>
        <v>18.99601068102303</v>
      </c>
      <c r="O1787">
        <f>+HLOOKUP(VLOOKUP($B1787,$Q$2:$R$42,2,0),Participacion2!$D$2:$AO$99,base_minorista!$A1787,0)</f>
        <v>4.6988422165866309E-2</v>
      </c>
    </row>
    <row r="1788" spans="1:15" ht="16.5" x14ac:dyDescent="0.3">
      <c r="A1788">
        <v>39</v>
      </c>
      <c r="B1788">
        <v>20</v>
      </c>
      <c r="C1788">
        <v>38</v>
      </c>
      <c r="D1788" s="3">
        <v>42035</v>
      </c>
      <c r="E1788" s="33">
        <v>15</v>
      </c>
      <c r="F1788">
        <v>1</v>
      </c>
      <c r="G1788">
        <f>+HLOOKUP(VLOOKUP($B1788,$Q$2:$R$42,2,0),costos_sf!$D$2:$AY$99,base_minorista!$A1788,0)</f>
        <v>7624509.66382429</v>
      </c>
      <c r="H1788">
        <f>+HLOOKUP(VLOOKUP($B1788,$Q$2:$R$42,2,0),creditos_sf!$D$2:$AY$99,base_minorista!$A1788,0)</f>
        <v>13367801.815301986</v>
      </c>
      <c r="I1788">
        <f>+HLOOKUP(VLOOKUP($B1788,$Q$2:$R$42,2,0),creditos_sf!$D$103:$AY$200,base_minorista!$A1788,0)</f>
        <v>6510455.6881418414</v>
      </c>
      <c r="J1788">
        <f>+HLOOKUP(VLOOKUP($B1788,$Q$2:$R$42,2,0),Costo_fondeo!$D$3:$AY$100,base_minorista!$A1788,0)</f>
        <v>7.4045324072181158</v>
      </c>
      <c r="K1788">
        <f>+HLOOKUP(VLOOKUP($B1788,$Q$2:$R$42,2,0),Costo_provisiones!$D$3:$AY$100,base_minorista!$A1788,0)</f>
        <v>10.005558976813328</v>
      </c>
      <c r="L1788">
        <f>+HLOOKUP(VLOOKUP($B1788,$Q$2:$R$42,2,0),Morosidad_control!$D$4:$AY$101,base_minorista!$A1788,0)</f>
        <v>10.118536255621448</v>
      </c>
      <c r="M1788">
        <f ca="1">+OFFSET(Capital_2!$D$2,base_minorista!A1788,0)</f>
        <v>3.0663026726799725</v>
      </c>
      <c r="N1788">
        <f>+HLOOKUP(VLOOKUP($B1788,$Q$2:$R$42,2,0),costo_laboral!$E$2:$AZ$99,base_minorista!$A1788,0)</f>
        <v>18.354872943673346</v>
      </c>
      <c r="O1788">
        <f>+HLOOKUP(VLOOKUP($B1788,$Q$2:$R$42,2,0),Participacion2!$D$2:$AO$99,base_minorista!$A1788,0)</f>
        <v>4.9211920251679135E-2</v>
      </c>
    </row>
    <row r="1789" spans="1:15" ht="16.5" x14ac:dyDescent="0.3">
      <c r="A1789">
        <v>40</v>
      </c>
      <c r="B1789">
        <v>20</v>
      </c>
      <c r="C1789">
        <v>39</v>
      </c>
      <c r="D1789" s="3">
        <v>42063</v>
      </c>
      <c r="E1789" s="33">
        <v>15</v>
      </c>
      <c r="F1789">
        <v>1</v>
      </c>
      <c r="G1789">
        <f>+HLOOKUP(VLOOKUP($B1789,$Q$2:$R$42,2,0),costos_sf!$D$2:$AY$99,base_minorista!$A1789,0)</f>
        <v>7427621.5936959563</v>
      </c>
      <c r="H1789">
        <f>+HLOOKUP(VLOOKUP($B1789,$Q$2:$R$42,2,0),creditos_sf!$D$2:$AY$99,base_minorista!$A1789,0)</f>
        <v>13921561.985832529</v>
      </c>
      <c r="I1789">
        <f>+HLOOKUP(VLOOKUP($B1789,$Q$2:$R$42,2,0),creditos_sf!$D$103:$AY$200,base_minorista!$A1789,0)</f>
        <v>6576304.9358848669</v>
      </c>
      <c r="J1789">
        <f>+HLOOKUP(VLOOKUP($B1789,$Q$2:$R$42,2,0),Costo_fondeo!$D$3:$AY$100,base_minorista!$A1789,0)</f>
        <v>7.1549373459575865</v>
      </c>
      <c r="K1789">
        <f>+HLOOKUP(VLOOKUP($B1789,$Q$2:$R$42,2,0),Costo_provisiones!$D$3:$AY$100,base_minorista!$A1789,0)</f>
        <v>9.1542676264611718</v>
      </c>
      <c r="L1789">
        <f>+HLOOKUP(VLOOKUP($B1789,$Q$2:$R$42,2,0),Morosidad_control!$D$4:$AY$101,base_minorista!$A1789,0)</f>
        <v>8.4232103249565018</v>
      </c>
      <c r="M1789">
        <f ca="1">+OFFSET(Capital_2!$D$2,base_minorista!A1789,0)</f>
        <v>3.049096647123327</v>
      </c>
      <c r="N1789">
        <f>+HLOOKUP(VLOOKUP($B1789,$Q$2:$R$42,2,0),costo_laboral!$E$2:$AZ$99,base_minorista!$A1789,0)</f>
        <v>17.739051831986512</v>
      </c>
      <c r="O1789">
        <f>+HLOOKUP(VLOOKUP($B1789,$Q$2:$R$42,2,0),Participacion2!$D$2:$AO$99,base_minorista!$A1789,0)</f>
        <v>5.1627715615497879E-2</v>
      </c>
    </row>
    <row r="1790" spans="1:15" ht="16.5" x14ac:dyDescent="0.3">
      <c r="A1790">
        <v>41</v>
      </c>
      <c r="B1790">
        <v>20</v>
      </c>
      <c r="C1790">
        <v>40</v>
      </c>
      <c r="D1790" s="3">
        <v>42094</v>
      </c>
      <c r="E1790" s="33">
        <v>15</v>
      </c>
      <c r="F1790">
        <v>1</v>
      </c>
      <c r="G1790">
        <f>+HLOOKUP(VLOOKUP($B1790,$Q$2:$R$42,2,0),costos_sf!$D$2:$AY$99,base_minorista!$A1790,0)</f>
        <v>7381834.6765022445</v>
      </c>
      <c r="H1790">
        <f>+HLOOKUP(VLOOKUP($B1790,$Q$2:$R$42,2,0),creditos_sf!$D$2:$AY$99,base_minorista!$A1790,0)</f>
        <v>14365189.219815837</v>
      </c>
      <c r="I1790">
        <f>+HLOOKUP(VLOOKUP($B1790,$Q$2:$R$42,2,0),creditos_sf!$D$103:$AY$200,base_minorista!$A1790,0)</f>
        <v>6664888.9929178255</v>
      </c>
      <c r="J1790">
        <f>+HLOOKUP(VLOOKUP($B1790,$Q$2:$R$42,2,0),Costo_fondeo!$D$3:$AY$100,base_minorista!$A1790,0)</f>
        <v>6.9861517706888616</v>
      </c>
      <c r="K1790">
        <f>+HLOOKUP(VLOOKUP($B1790,$Q$2:$R$42,2,0),Costo_provisiones!$D$3:$AY$100,base_minorista!$A1790,0)</f>
        <v>9.115963852925093</v>
      </c>
      <c r="L1790">
        <f>+HLOOKUP(VLOOKUP($B1790,$Q$2:$R$42,2,0),Morosidad_control!$D$4:$AY$101,base_minorista!$A1790,0)</f>
        <v>9.7921286729372063</v>
      </c>
      <c r="M1790">
        <f ca="1">+OFFSET(Capital_2!$D$2,base_minorista!A1790,0)</f>
        <v>3.0217281587138265</v>
      </c>
      <c r="N1790">
        <f>+HLOOKUP(VLOOKUP($B1790,$Q$2:$R$42,2,0),costo_laboral!$E$2:$AZ$99,base_minorista!$A1790,0)</f>
        <v>17.330353147629154</v>
      </c>
      <c r="O1790">
        <f>+HLOOKUP(VLOOKUP($B1790,$Q$2:$R$42,2,0),Participacion2!$D$2:$AO$99,base_minorista!$A1790,0)</f>
        <v>5.3677821114522142E-2</v>
      </c>
    </row>
    <row r="1791" spans="1:15" ht="16.5" x14ac:dyDescent="0.3">
      <c r="A1791">
        <v>42</v>
      </c>
      <c r="B1791">
        <v>20</v>
      </c>
      <c r="C1791">
        <v>41</v>
      </c>
      <c r="D1791" s="3">
        <v>42124</v>
      </c>
      <c r="E1791" s="33">
        <v>15</v>
      </c>
      <c r="F1791">
        <v>1</v>
      </c>
      <c r="G1791">
        <f>+HLOOKUP(VLOOKUP($B1791,$Q$2:$R$42,2,0),costos_sf!$D$2:$AY$99,base_minorista!$A1791,0)</f>
        <v>7109221.6878366834</v>
      </c>
      <c r="H1791">
        <f>+HLOOKUP(VLOOKUP($B1791,$Q$2:$R$42,2,0),creditos_sf!$D$2:$AY$99,base_minorista!$A1791,0)</f>
        <v>14421451.851344015</v>
      </c>
      <c r="I1791">
        <f>+HLOOKUP(VLOOKUP($B1791,$Q$2:$R$42,2,0),creditos_sf!$D$103:$AY$200,base_minorista!$A1791,0)</f>
        <v>6774158.9964712039</v>
      </c>
      <c r="J1791">
        <f>+HLOOKUP(VLOOKUP($B1791,$Q$2:$R$42,2,0),Costo_fondeo!$D$3:$AY$100,base_minorista!$A1791,0)</f>
        <v>6.8651027519167265</v>
      </c>
      <c r="K1791">
        <f>+HLOOKUP(VLOOKUP($B1791,$Q$2:$R$42,2,0),Costo_provisiones!$D$3:$AY$100,base_minorista!$A1791,0)</f>
        <v>8.3828166443100365</v>
      </c>
      <c r="L1791">
        <f>+HLOOKUP(VLOOKUP($B1791,$Q$2:$R$42,2,0),Morosidad_control!$D$4:$AY$101,base_minorista!$A1791,0)</f>
        <v>9.2622786607517114</v>
      </c>
      <c r="M1791">
        <f ca="1">+OFFSET(Capital_2!$D$2,base_minorista!A1791,0)</f>
        <v>3.0029222612045556</v>
      </c>
      <c r="N1791">
        <f>+HLOOKUP(VLOOKUP($B1791,$Q$2:$R$42,2,0),costo_laboral!$E$2:$AZ$99,base_minorista!$A1791,0)</f>
        <v>16.929760921257113</v>
      </c>
      <c r="O1791">
        <f>+HLOOKUP(VLOOKUP($B1791,$Q$2:$R$42,2,0),Participacion2!$D$2:$AO$99,base_minorista!$A1791,0)</f>
        <v>5.4011094380648987E-2</v>
      </c>
    </row>
    <row r="1792" spans="1:15" ht="16.5" x14ac:dyDescent="0.3">
      <c r="A1792">
        <v>43</v>
      </c>
      <c r="B1792">
        <v>20</v>
      </c>
      <c r="C1792">
        <v>42</v>
      </c>
      <c r="D1792" s="3">
        <v>42155</v>
      </c>
      <c r="E1792" s="33">
        <v>15</v>
      </c>
      <c r="F1792">
        <v>1</v>
      </c>
      <c r="G1792">
        <f>+HLOOKUP(VLOOKUP($B1792,$Q$2:$R$42,2,0),costos_sf!$D$2:$AY$99,base_minorista!$A1792,0)</f>
        <v>6954919.1654376937</v>
      </c>
      <c r="H1792">
        <f>+HLOOKUP(VLOOKUP($B1792,$Q$2:$R$42,2,0),creditos_sf!$D$2:$AY$99,base_minorista!$A1792,0)</f>
        <v>14801123.055692479</v>
      </c>
      <c r="I1792">
        <f>+HLOOKUP(VLOOKUP($B1792,$Q$2:$R$42,2,0),creditos_sf!$D$103:$AY$200,base_minorista!$A1792,0)</f>
        <v>6784477.1018575625</v>
      </c>
      <c r="J1792">
        <f>+HLOOKUP(VLOOKUP($B1792,$Q$2:$R$42,2,0),Costo_fondeo!$D$3:$AY$100,base_minorista!$A1792,0)</f>
        <v>6.6847729025012095</v>
      </c>
      <c r="K1792">
        <f>+HLOOKUP(VLOOKUP($B1792,$Q$2:$R$42,2,0),Costo_provisiones!$D$3:$AY$100,base_minorista!$A1792,0)</f>
        <v>7.8482491685741147</v>
      </c>
      <c r="L1792">
        <f>+HLOOKUP(VLOOKUP($B1792,$Q$2:$R$42,2,0),Morosidad_control!$D$4:$AY$101,base_minorista!$A1792,0)</f>
        <v>9.5083686191807981</v>
      </c>
      <c r="M1792">
        <f ca="1">+OFFSET(Capital_2!$D$2,base_minorista!A1792,0)</f>
        <v>2.9913163210576634</v>
      </c>
      <c r="N1792">
        <f>+HLOOKUP(VLOOKUP($B1792,$Q$2:$R$42,2,0),costo_laboral!$E$2:$AZ$99,base_minorista!$A1792,0)</f>
        <v>16.560887491833451</v>
      </c>
      <c r="O1792">
        <f>+HLOOKUP(VLOOKUP($B1792,$Q$2:$R$42,2,0),Participacion2!$D$2:$AO$99,base_minorista!$A1792,0)</f>
        <v>5.5515873903092754E-2</v>
      </c>
    </row>
    <row r="1793" spans="1:15" ht="16.5" x14ac:dyDescent="0.3">
      <c r="A1793">
        <v>44</v>
      </c>
      <c r="B1793">
        <v>20</v>
      </c>
      <c r="C1793">
        <v>43</v>
      </c>
      <c r="D1793" s="3">
        <v>42185</v>
      </c>
      <c r="E1793" s="33">
        <v>15</v>
      </c>
      <c r="F1793">
        <v>1</v>
      </c>
      <c r="G1793">
        <f>+HLOOKUP(VLOOKUP($B1793,$Q$2:$R$42,2,0),costos_sf!$D$2:$AY$99,base_minorista!$A1793,0)</f>
        <v>6779638.5034887353</v>
      </c>
      <c r="H1793">
        <f>+HLOOKUP(VLOOKUP($B1793,$Q$2:$R$42,2,0),creditos_sf!$D$2:$AY$99,base_minorista!$A1793,0)</f>
        <v>14872990.013880908</v>
      </c>
      <c r="I1793">
        <f>+HLOOKUP(VLOOKUP($B1793,$Q$2:$R$42,2,0),creditos_sf!$D$103:$AY$200,base_minorista!$A1793,0)</f>
        <v>7173923.4320125775</v>
      </c>
      <c r="J1793">
        <f>+HLOOKUP(VLOOKUP($B1793,$Q$2:$R$42,2,0),Costo_fondeo!$D$3:$AY$100,base_minorista!$A1793,0)</f>
        <v>6.5371827094264816</v>
      </c>
      <c r="K1793">
        <f>+HLOOKUP(VLOOKUP($B1793,$Q$2:$R$42,2,0),Costo_provisiones!$D$3:$AY$100,base_minorista!$A1793,0)</f>
        <v>6.943125699979646</v>
      </c>
      <c r="L1793">
        <f>+HLOOKUP(VLOOKUP($B1793,$Q$2:$R$42,2,0),Morosidad_control!$D$4:$AY$101,base_minorista!$A1793,0)</f>
        <v>8.2744990645207093</v>
      </c>
      <c r="M1793">
        <f ca="1">+OFFSET(Capital_2!$D$2,base_minorista!A1793,0)</f>
        <v>2.9626797769382383</v>
      </c>
      <c r="N1793">
        <f>+HLOOKUP(VLOOKUP($B1793,$Q$2:$R$42,2,0),costo_laboral!$E$2:$AZ$99,base_minorista!$A1793,0)</f>
        <v>16.312263256610311</v>
      </c>
      <c r="O1793">
        <f>+HLOOKUP(VLOOKUP($B1793,$Q$2:$R$42,2,0),Participacion2!$D$2:$AO$99,base_minorista!$A1793,0)</f>
        <v>5.6403061402008917E-2</v>
      </c>
    </row>
    <row r="1794" spans="1:15" ht="16.5" x14ac:dyDescent="0.3">
      <c r="A1794">
        <v>45</v>
      </c>
      <c r="B1794">
        <v>20</v>
      </c>
      <c r="C1794">
        <v>44</v>
      </c>
      <c r="D1794" s="3">
        <v>42216</v>
      </c>
      <c r="E1794" s="33">
        <v>15</v>
      </c>
      <c r="F1794">
        <v>1</v>
      </c>
      <c r="G1794">
        <f>+HLOOKUP(VLOOKUP($B1794,$Q$2:$R$42,2,0),costos_sf!$D$2:$AY$99,base_minorista!$A1794,0)</f>
        <v>6567862.9483080981</v>
      </c>
      <c r="H1794">
        <f>+HLOOKUP(VLOOKUP($B1794,$Q$2:$R$42,2,0),creditos_sf!$D$2:$AY$99,base_minorista!$A1794,0)</f>
        <v>15285628.845644992</v>
      </c>
      <c r="I1794">
        <f>+HLOOKUP(VLOOKUP($B1794,$Q$2:$R$42,2,0),creditos_sf!$D$103:$AY$200,base_minorista!$A1794,0)</f>
        <v>6914806.7196630258</v>
      </c>
      <c r="J1794">
        <f>+HLOOKUP(VLOOKUP($B1794,$Q$2:$R$42,2,0),Costo_fondeo!$D$3:$AY$100,base_minorista!$A1794,0)</f>
        <v>6.4533618227505434</v>
      </c>
      <c r="K1794">
        <f>+HLOOKUP(VLOOKUP($B1794,$Q$2:$R$42,2,0),Costo_provisiones!$D$3:$AY$100,base_minorista!$A1794,0)</f>
        <v>5.9599145392135187</v>
      </c>
      <c r="L1794">
        <f>+HLOOKUP(VLOOKUP($B1794,$Q$2:$R$42,2,0),Morosidad_control!$D$4:$AY$101,base_minorista!$A1794,0)</f>
        <v>7.9538932365568664</v>
      </c>
      <c r="M1794">
        <f ca="1">+OFFSET(Capital_2!$D$2,base_minorista!A1794,0)</f>
        <v>2.9172838879084302</v>
      </c>
      <c r="N1794">
        <f>+HLOOKUP(VLOOKUP($B1794,$Q$2:$R$42,2,0),costo_laboral!$E$2:$AZ$99,base_minorista!$A1794,0)</f>
        <v>16.146740751572249</v>
      </c>
      <c r="O1794">
        <f>+HLOOKUP(VLOOKUP($B1794,$Q$2:$R$42,2,0),Participacion2!$D$2:$AO$99,base_minorista!$A1794,0)</f>
        <v>5.8183684161517479E-2</v>
      </c>
    </row>
    <row r="1795" spans="1:15" ht="16.5" x14ac:dyDescent="0.3">
      <c r="A1795">
        <v>46</v>
      </c>
      <c r="B1795">
        <v>20</v>
      </c>
      <c r="C1795">
        <v>45</v>
      </c>
      <c r="D1795" s="3">
        <v>42247</v>
      </c>
      <c r="E1795" s="33">
        <v>15</v>
      </c>
      <c r="F1795">
        <v>1</v>
      </c>
      <c r="G1795">
        <f>+HLOOKUP(VLOOKUP($B1795,$Q$2:$R$42,2,0),costos_sf!$D$2:$AY$99,base_minorista!$A1795,0)</f>
        <v>6386117.8176091854</v>
      </c>
      <c r="H1795">
        <f>+HLOOKUP(VLOOKUP($B1795,$Q$2:$R$42,2,0),creditos_sf!$D$2:$AY$99,base_minorista!$A1795,0)</f>
        <v>15788962.14218731</v>
      </c>
      <c r="I1795">
        <f>+HLOOKUP(VLOOKUP($B1795,$Q$2:$R$42,2,0),creditos_sf!$D$103:$AY$200,base_minorista!$A1795,0)</f>
        <v>6974412.4505767813</v>
      </c>
      <c r="J1795">
        <f>+HLOOKUP(VLOOKUP($B1795,$Q$2:$R$42,2,0),Costo_fondeo!$D$3:$AY$100,base_minorista!$A1795,0)</f>
        <v>6.3811286509415908</v>
      </c>
      <c r="K1795">
        <f>+HLOOKUP(VLOOKUP($B1795,$Q$2:$R$42,2,0),Costo_provisiones!$D$3:$AY$100,base_minorista!$A1795,0)</f>
        <v>5.1432843073611849</v>
      </c>
      <c r="L1795">
        <f>+HLOOKUP(VLOOKUP($B1795,$Q$2:$R$42,2,0),Morosidad_control!$D$4:$AY$101,base_minorista!$A1795,0)</f>
        <v>8.2837513958140825</v>
      </c>
      <c r="M1795">
        <f ca="1">+OFFSET(Capital_2!$D$2,base_minorista!A1795,0)</f>
        <v>2.8874106541141011</v>
      </c>
      <c r="N1795">
        <f>+HLOOKUP(VLOOKUP($B1795,$Q$2:$R$42,2,0),costo_laboral!$E$2:$AZ$99,base_minorista!$A1795,0)</f>
        <v>15.715363802127616</v>
      </c>
      <c r="O1795">
        <f>+HLOOKUP(VLOOKUP($B1795,$Q$2:$R$42,2,0),Participacion2!$D$2:$AO$99,base_minorista!$A1795,0)</f>
        <v>5.9935346205533549E-2</v>
      </c>
    </row>
    <row r="1796" spans="1:15" ht="16.5" x14ac:dyDescent="0.3">
      <c r="A1796">
        <v>47</v>
      </c>
      <c r="B1796">
        <v>20</v>
      </c>
      <c r="C1796">
        <v>46</v>
      </c>
      <c r="D1796" s="3">
        <v>42277</v>
      </c>
      <c r="E1796" s="33">
        <v>15</v>
      </c>
      <c r="F1796">
        <v>1</v>
      </c>
      <c r="G1796">
        <f>+HLOOKUP(VLOOKUP($B1796,$Q$2:$R$42,2,0),costos_sf!$D$2:$AY$99,base_minorista!$A1796,0)</f>
        <v>6359996.0344003262</v>
      </c>
      <c r="H1796">
        <f>+HLOOKUP(VLOOKUP($B1796,$Q$2:$R$42,2,0),creditos_sf!$D$2:$AY$99,base_minorista!$A1796,0)</f>
        <v>16423739.617684333</v>
      </c>
      <c r="I1796">
        <f>+HLOOKUP(VLOOKUP($B1796,$Q$2:$R$42,2,0),creditos_sf!$D$103:$AY$200,base_minorista!$A1796,0)</f>
        <v>7028890.1197097367</v>
      </c>
      <c r="J1796">
        <f>+HLOOKUP(VLOOKUP($B1796,$Q$2:$R$42,2,0),Costo_fondeo!$D$3:$AY$100,base_minorista!$A1796,0)</f>
        <v>6.3498781262078809</v>
      </c>
      <c r="K1796">
        <f>+HLOOKUP(VLOOKUP($B1796,$Q$2:$R$42,2,0),Costo_provisiones!$D$3:$AY$100,base_minorista!$A1796,0)</f>
        <v>4.9229719309769928</v>
      </c>
      <c r="L1796">
        <f>+HLOOKUP(VLOOKUP($B1796,$Q$2:$R$42,2,0),Morosidad_control!$D$4:$AY$101,base_minorista!$A1796,0)</f>
        <v>8.1244532581312043</v>
      </c>
      <c r="M1796">
        <f ca="1">+OFFSET(Capital_2!$D$2,base_minorista!A1796,0)</f>
        <v>2.8604428107092303</v>
      </c>
      <c r="N1796">
        <f>+HLOOKUP(VLOOKUP($B1796,$Q$2:$R$42,2,0),costo_laboral!$E$2:$AZ$99,base_minorista!$A1796,0)</f>
        <v>15.312588187859349</v>
      </c>
      <c r="O1796">
        <f>+HLOOKUP(VLOOKUP($B1796,$Q$2:$R$42,2,0),Participacion2!$D$2:$AO$99,base_minorista!$A1796,0)</f>
        <v>6.1979286817756669E-2</v>
      </c>
    </row>
    <row r="1797" spans="1:15" ht="16.5" x14ac:dyDescent="0.3">
      <c r="A1797">
        <v>48</v>
      </c>
      <c r="B1797">
        <v>20</v>
      </c>
      <c r="C1797">
        <v>47</v>
      </c>
      <c r="D1797" s="3">
        <v>42308</v>
      </c>
      <c r="E1797" s="33">
        <v>15</v>
      </c>
      <c r="F1797">
        <v>1</v>
      </c>
      <c r="G1797">
        <f>+HLOOKUP(VLOOKUP($B1797,$Q$2:$R$42,2,0),costos_sf!$D$2:$AY$99,base_minorista!$A1797,0)</f>
        <v>6269881.7908773813</v>
      </c>
      <c r="H1797">
        <f>+HLOOKUP(VLOOKUP($B1797,$Q$2:$R$42,2,0),creditos_sf!$D$2:$AY$99,base_minorista!$A1797,0)</f>
        <v>17033239.898641501</v>
      </c>
      <c r="I1797">
        <f>+HLOOKUP(VLOOKUP($B1797,$Q$2:$R$42,2,0),creditos_sf!$D$103:$AY$200,base_minorista!$A1797,0)</f>
        <v>6931333.6003368925</v>
      </c>
      <c r="J1797">
        <f>+HLOOKUP(VLOOKUP($B1797,$Q$2:$R$42,2,0),Costo_fondeo!$D$3:$AY$100,base_minorista!$A1797,0)</f>
        <v>6.2244150128118862</v>
      </c>
      <c r="K1797">
        <f>+HLOOKUP(VLOOKUP($B1797,$Q$2:$R$42,2,0),Costo_provisiones!$D$3:$AY$100,base_minorista!$A1797,0)</f>
        <v>4.2660020763083004</v>
      </c>
      <c r="L1797">
        <f>+HLOOKUP(VLOOKUP($B1797,$Q$2:$R$42,2,0),Morosidad_control!$D$4:$AY$101,base_minorista!$A1797,0)</f>
        <v>8.4181060243411121</v>
      </c>
      <c r="M1797">
        <f ca="1">+OFFSET(Capital_2!$D$2,base_minorista!A1797,0)</f>
        <v>2.8360712606451561</v>
      </c>
      <c r="N1797">
        <f>+HLOOKUP(VLOOKUP($B1797,$Q$2:$R$42,2,0),costo_laboral!$E$2:$AZ$99,base_minorista!$A1797,0)</f>
        <v>15.056013052349881</v>
      </c>
      <c r="O1797">
        <f>+HLOOKUP(VLOOKUP($B1797,$Q$2:$R$42,2,0),Participacion2!$D$2:$AO$99,base_minorista!$A1797,0)</f>
        <v>6.3706417167759863E-2</v>
      </c>
    </row>
    <row r="1798" spans="1:15" ht="16.5" x14ac:dyDescent="0.3">
      <c r="A1798">
        <v>49</v>
      </c>
      <c r="B1798">
        <v>20</v>
      </c>
      <c r="C1798">
        <v>48</v>
      </c>
      <c r="D1798" s="3">
        <v>42338</v>
      </c>
      <c r="E1798" s="33">
        <v>15</v>
      </c>
      <c r="F1798">
        <v>1</v>
      </c>
      <c r="G1798">
        <f>+HLOOKUP(VLOOKUP($B1798,$Q$2:$R$42,2,0),costos_sf!$D$2:$AY$99,base_minorista!$A1798,0)</f>
        <v>6295397.7533161258</v>
      </c>
      <c r="H1798">
        <f>+HLOOKUP(VLOOKUP($B1798,$Q$2:$R$42,2,0),creditos_sf!$D$2:$AY$99,base_minorista!$A1798,0)</f>
        <v>16859982.651956026</v>
      </c>
      <c r="I1798">
        <f>+HLOOKUP(VLOOKUP($B1798,$Q$2:$R$42,2,0),creditos_sf!$D$103:$AY$200,base_minorista!$A1798,0)</f>
        <v>6881501.2541286359</v>
      </c>
      <c r="J1798">
        <f>+HLOOKUP(VLOOKUP($B1798,$Q$2:$R$42,2,0),Costo_fondeo!$D$3:$AY$100,base_minorista!$A1798,0)</f>
        <v>6.1352993428743767</v>
      </c>
      <c r="K1798">
        <f>+HLOOKUP(VLOOKUP($B1798,$Q$2:$R$42,2,0),Costo_provisiones!$D$3:$AY$100,base_minorista!$A1798,0)</f>
        <v>4.2470252100382737</v>
      </c>
      <c r="L1798">
        <f>+HLOOKUP(VLOOKUP($B1798,$Q$2:$R$42,2,0),Morosidad_control!$D$4:$AY$101,base_minorista!$A1798,0)</f>
        <v>7.0839950790987105</v>
      </c>
      <c r="M1798">
        <f ca="1">+OFFSET(Capital_2!$D$2,base_minorista!A1798,0)</f>
        <v>2.8102228331623054</v>
      </c>
      <c r="N1798">
        <f>+HLOOKUP(VLOOKUP($B1798,$Q$2:$R$42,2,0),costo_laboral!$E$2:$AZ$99,base_minorista!$A1798,0)</f>
        <v>15.32014426617817</v>
      </c>
      <c r="O1798">
        <f>+HLOOKUP(VLOOKUP($B1798,$Q$2:$R$42,2,0),Participacion2!$D$2:$AO$99,base_minorista!$A1798,0)</f>
        <v>6.2457534006561961E-2</v>
      </c>
    </row>
    <row r="1799" spans="1:15" ht="16.5" x14ac:dyDescent="0.3">
      <c r="A1799">
        <v>50</v>
      </c>
      <c r="B1799">
        <v>20</v>
      </c>
      <c r="C1799">
        <v>49</v>
      </c>
      <c r="D1799" s="3">
        <v>42369</v>
      </c>
      <c r="E1799" s="33">
        <v>15</v>
      </c>
      <c r="F1799">
        <v>1</v>
      </c>
      <c r="G1799">
        <f>+HLOOKUP(VLOOKUP($B1799,$Q$2:$R$42,2,0),costos_sf!$D$2:$AY$99,base_minorista!$A1799,0)</f>
        <v>6237290.5623896504</v>
      </c>
      <c r="H1799">
        <f>+HLOOKUP(VLOOKUP($B1799,$Q$2:$R$42,2,0),creditos_sf!$D$2:$AY$99,base_minorista!$A1799,0)</f>
        <v>17299310.44754874</v>
      </c>
      <c r="I1799">
        <f>+HLOOKUP(VLOOKUP($B1799,$Q$2:$R$42,2,0),creditos_sf!$D$103:$AY$200,base_minorista!$A1799,0)</f>
        <v>6755030.1786618056</v>
      </c>
      <c r="J1799">
        <f>+HLOOKUP(VLOOKUP($B1799,$Q$2:$R$42,2,0),Costo_fondeo!$D$3:$AY$100,base_minorista!$A1799,0)</f>
        <v>6.11033185986732</v>
      </c>
      <c r="K1799">
        <f>+HLOOKUP(VLOOKUP($B1799,$Q$2:$R$42,2,0),Costo_provisiones!$D$3:$AY$100,base_minorista!$A1799,0)</f>
        <v>4.0260565330289513</v>
      </c>
      <c r="L1799">
        <f>+HLOOKUP(VLOOKUP($B1799,$Q$2:$R$42,2,0),Morosidad_control!$D$4:$AY$101,base_minorista!$A1799,0)</f>
        <v>6.8927378681410971</v>
      </c>
      <c r="M1799">
        <f ca="1">+OFFSET(Capital_2!$D$2,base_minorista!A1799,0)</f>
        <v>2.789179696006852</v>
      </c>
      <c r="N1799">
        <f>+HLOOKUP(VLOOKUP($B1799,$Q$2:$R$42,2,0),costo_laboral!$E$2:$AZ$99,base_minorista!$A1799,0)</f>
        <v>15.080464183185388</v>
      </c>
      <c r="O1799">
        <f>+HLOOKUP(VLOOKUP($B1799,$Q$2:$R$42,2,0),Participacion2!$D$2:$AO$99,base_minorista!$A1799,0)</f>
        <v>6.425436318923243E-2</v>
      </c>
    </row>
    <row r="1800" spans="1:15" ht="16.5" x14ac:dyDescent="0.3">
      <c r="A1800">
        <v>51</v>
      </c>
      <c r="B1800">
        <v>20</v>
      </c>
      <c r="C1800">
        <v>50</v>
      </c>
      <c r="D1800" s="3">
        <v>42400</v>
      </c>
      <c r="E1800" s="33">
        <v>16</v>
      </c>
      <c r="F1800">
        <v>1</v>
      </c>
      <c r="G1800">
        <f>+HLOOKUP(VLOOKUP($B1800,$Q$2:$R$42,2,0),costos_sf!$D$2:$AY$99,base_minorista!$A1800,0)</f>
        <v>6094341.5965020517</v>
      </c>
      <c r="H1800">
        <f>+HLOOKUP(VLOOKUP($B1800,$Q$2:$R$42,2,0),creditos_sf!$D$2:$AY$99,base_minorista!$A1800,0)</f>
        <v>17647697.824511111</v>
      </c>
      <c r="I1800">
        <f>+HLOOKUP(VLOOKUP($B1800,$Q$2:$R$42,2,0),creditos_sf!$D$103:$AY$200,base_minorista!$A1800,0)</f>
        <v>6741717.3058669437</v>
      </c>
      <c r="J1800">
        <f>+HLOOKUP(VLOOKUP($B1800,$Q$2:$R$42,2,0),Costo_fondeo!$D$3:$AY$100,base_minorista!$A1800,0)</f>
        <v>6.099477484333808</v>
      </c>
      <c r="K1800">
        <f>+HLOOKUP(VLOOKUP($B1800,$Q$2:$R$42,2,0),Costo_provisiones!$D$3:$AY$100,base_minorista!$A1800,0)</f>
        <v>3.3899474393391018</v>
      </c>
      <c r="L1800">
        <f>+HLOOKUP(VLOOKUP($B1800,$Q$2:$R$42,2,0),Morosidad_control!$D$4:$AY$101,base_minorista!$A1800,0)</f>
        <v>7.1873289716035362</v>
      </c>
      <c r="M1800">
        <f ca="1">+OFFSET(Capital_2!$D$2,base_minorista!A1800,0)</f>
        <v>2.7880675647391326</v>
      </c>
      <c r="N1800">
        <f>+HLOOKUP(VLOOKUP($B1800,$Q$2:$R$42,2,0),costo_laboral!$E$2:$AZ$99,base_minorista!$A1800,0)</f>
        <v>14.8452077185216</v>
      </c>
      <c r="O1800">
        <f>+HLOOKUP(VLOOKUP($B1800,$Q$2:$R$42,2,0),Participacion2!$D$2:$AO$99,base_minorista!$A1800,0)</f>
        <v>6.6412412394319817E-2</v>
      </c>
    </row>
    <row r="1801" spans="1:15" ht="16.5" x14ac:dyDescent="0.3">
      <c r="A1801">
        <v>52</v>
      </c>
      <c r="B1801">
        <v>20</v>
      </c>
      <c r="C1801">
        <v>51</v>
      </c>
      <c r="D1801" s="3">
        <v>42429</v>
      </c>
      <c r="E1801" s="33">
        <v>16</v>
      </c>
      <c r="F1801">
        <v>1</v>
      </c>
      <c r="G1801">
        <f>+HLOOKUP(VLOOKUP($B1801,$Q$2:$R$42,2,0),costos_sf!$D$2:$AY$99,base_minorista!$A1801,0)</f>
        <v>6085987.8786734389</v>
      </c>
      <c r="H1801">
        <f>+HLOOKUP(VLOOKUP($B1801,$Q$2:$R$42,2,0),creditos_sf!$D$2:$AY$99,base_minorista!$A1801,0)</f>
        <v>17616387.117747325</v>
      </c>
      <c r="I1801">
        <f>+HLOOKUP(VLOOKUP($B1801,$Q$2:$R$42,2,0),creditos_sf!$D$103:$AY$200,base_minorista!$A1801,0)</f>
        <v>6892189.5944291307</v>
      </c>
      <c r="J1801">
        <f>+HLOOKUP(VLOOKUP($B1801,$Q$2:$R$42,2,0),Costo_fondeo!$D$3:$AY$100,base_minorista!$A1801,0)</f>
        <v>6.097320085011904</v>
      </c>
      <c r="K1801">
        <f>+HLOOKUP(VLOOKUP($B1801,$Q$2:$R$42,2,0),Costo_provisiones!$D$3:$AY$100,base_minorista!$A1801,0)</f>
        <v>3.3152397904202635</v>
      </c>
      <c r="L1801">
        <f>+HLOOKUP(VLOOKUP($B1801,$Q$2:$R$42,2,0),Morosidad_control!$D$4:$AY$101,base_minorista!$A1801,0)</f>
        <v>7.2019886951308747</v>
      </c>
      <c r="M1801">
        <f ca="1">+OFFSET(Capital_2!$D$2,base_minorista!A1801,0)</f>
        <v>2.8101212764635846</v>
      </c>
      <c r="N1801">
        <f>+HLOOKUP(VLOOKUP($B1801,$Q$2:$R$42,2,0),costo_laboral!$E$2:$AZ$99,base_minorista!$A1801,0)</f>
        <v>14.774738954330349</v>
      </c>
      <c r="O1801">
        <f>+HLOOKUP(VLOOKUP($B1801,$Q$2:$R$42,2,0),Participacion2!$D$2:$AO$99,base_minorista!$A1801,0)</f>
        <v>6.6459305472979305E-2</v>
      </c>
    </row>
    <row r="1802" spans="1:15" ht="16.5" x14ac:dyDescent="0.3">
      <c r="A1802">
        <v>53</v>
      </c>
      <c r="B1802">
        <v>20</v>
      </c>
      <c r="C1802">
        <v>52</v>
      </c>
      <c r="D1802" s="3">
        <v>42460</v>
      </c>
      <c r="E1802" s="33">
        <v>16</v>
      </c>
      <c r="F1802">
        <v>1</v>
      </c>
      <c r="G1802">
        <f>+HLOOKUP(VLOOKUP($B1802,$Q$2:$R$42,2,0),costos_sf!$D$2:$AY$99,base_minorista!$A1802,0)</f>
        <v>5968546.0874261847</v>
      </c>
      <c r="H1802">
        <f>+HLOOKUP(VLOOKUP($B1802,$Q$2:$R$42,2,0),creditos_sf!$D$2:$AY$99,base_minorista!$A1802,0)</f>
        <v>17574486.4831197</v>
      </c>
      <c r="I1802">
        <f>+HLOOKUP(VLOOKUP($B1802,$Q$2:$R$42,2,0),creditos_sf!$D$103:$AY$200,base_minorista!$A1802,0)</f>
        <v>6755036.0494414428</v>
      </c>
      <c r="J1802">
        <f>+HLOOKUP(VLOOKUP($B1802,$Q$2:$R$42,2,0),Costo_fondeo!$D$3:$AY$100,base_minorista!$A1802,0)</f>
        <v>6.0919973981256907</v>
      </c>
      <c r="K1802">
        <f>+HLOOKUP(VLOOKUP($B1802,$Q$2:$R$42,2,0),Costo_provisiones!$D$3:$AY$100,base_minorista!$A1802,0)</f>
        <v>2.8792393032243915</v>
      </c>
      <c r="L1802">
        <f>+HLOOKUP(VLOOKUP($B1802,$Q$2:$R$42,2,0),Morosidad_control!$D$4:$AY$101,base_minorista!$A1802,0)</f>
        <v>7.5635991830137499</v>
      </c>
      <c r="M1802">
        <f ca="1">+OFFSET(Capital_2!$D$2,base_minorista!A1802,0)</f>
        <v>2.8489018213335102</v>
      </c>
      <c r="N1802">
        <f>+HLOOKUP(VLOOKUP($B1802,$Q$2:$R$42,2,0),costo_laboral!$E$2:$AZ$99,base_minorista!$A1802,0)</f>
        <v>14.728976186935958</v>
      </c>
      <c r="O1802">
        <f>+HLOOKUP(VLOOKUP($B1802,$Q$2:$R$42,2,0),Participacion2!$D$2:$AO$99,base_minorista!$A1802,0)</f>
        <v>6.6789880433986662E-2</v>
      </c>
    </row>
    <row r="1803" spans="1:15" ht="16.5" x14ac:dyDescent="0.3">
      <c r="A1803">
        <v>54</v>
      </c>
      <c r="B1803">
        <v>20</v>
      </c>
      <c r="C1803">
        <v>53</v>
      </c>
      <c r="D1803" s="3">
        <v>42490</v>
      </c>
      <c r="E1803" s="33">
        <v>16</v>
      </c>
      <c r="F1803">
        <v>1</v>
      </c>
      <c r="G1803">
        <f>+HLOOKUP(VLOOKUP($B1803,$Q$2:$R$42,2,0),costos_sf!$D$2:$AY$99,base_minorista!$A1803,0)</f>
        <v>5973914.2789098639</v>
      </c>
      <c r="H1803">
        <f>+HLOOKUP(VLOOKUP($B1803,$Q$2:$R$42,2,0),creditos_sf!$D$2:$AY$99,base_minorista!$A1803,0)</f>
        <v>17955702.39216765</v>
      </c>
      <c r="I1803">
        <f>+HLOOKUP(VLOOKUP($B1803,$Q$2:$R$42,2,0),creditos_sf!$D$103:$AY$200,base_minorista!$A1803,0)</f>
        <v>6796866.2631547898</v>
      </c>
      <c r="J1803">
        <f>+HLOOKUP(VLOOKUP($B1803,$Q$2:$R$42,2,0),Costo_fondeo!$D$3:$AY$100,base_minorista!$A1803,0)</f>
        <v>6.1273426313635619</v>
      </c>
      <c r="K1803">
        <f>+HLOOKUP(VLOOKUP($B1803,$Q$2:$R$42,2,0),Costo_provisiones!$D$3:$AY$100,base_minorista!$A1803,0)</f>
        <v>2.764649531472696</v>
      </c>
      <c r="L1803">
        <f>+HLOOKUP(VLOOKUP($B1803,$Q$2:$R$42,2,0),Morosidad_control!$D$4:$AY$101,base_minorista!$A1803,0)</f>
        <v>7.3427004704708265</v>
      </c>
      <c r="M1803">
        <f ca="1">+OFFSET(Capital_2!$D$2,base_minorista!A1803,0)</f>
        <v>2.8814923639740782</v>
      </c>
      <c r="N1803">
        <f>+HLOOKUP(VLOOKUP($B1803,$Q$2:$R$42,2,0),costo_laboral!$E$2:$AZ$99,base_minorista!$A1803,0)</f>
        <v>14.407809018851243</v>
      </c>
      <c r="O1803">
        <f>+HLOOKUP(VLOOKUP($B1803,$Q$2:$R$42,2,0),Participacion2!$D$2:$AO$99,base_minorista!$A1803,0)</f>
        <v>6.8023710681973257E-2</v>
      </c>
    </row>
    <row r="1804" spans="1:15" ht="16.5" x14ac:dyDescent="0.3">
      <c r="A1804">
        <v>55</v>
      </c>
      <c r="B1804">
        <v>20</v>
      </c>
      <c r="C1804">
        <v>54</v>
      </c>
      <c r="D1804" s="3">
        <v>42521</v>
      </c>
      <c r="E1804" s="33">
        <v>16</v>
      </c>
      <c r="F1804">
        <v>1</v>
      </c>
      <c r="G1804">
        <f>+HLOOKUP(VLOOKUP($B1804,$Q$2:$R$42,2,0),costos_sf!$D$2:$AY$99,base_minorista!$A1804,0)</f>
        <v>5947785.0697189858</v>
      </c>
      <c r="H1804">
        <f>+HLOOKUP(VLOOKUP($B1804,$Q$2:$R$42,2,0),creditos_sf!$D$2:$AY$99,base_minorista!$A1804,0)</f>
        <v>18118704.374777786</v>
      </c>
      <c r="I1804">
        <f>+HLOOKUP(VLOOKUP($B1804,$Q$2:$R$42,2,0),creditos_sf!$D$103:$AY$200,base_minorista!$A1804,0)</f>
        <v>6866166.3307584971</v>
      </c>
      <c r="J1804">
        <f>+HLOOKUP(VLOOKUP($B1804,$Q$2:$R$42,2,0),Costo_fondeo!$D$3:$AY$100,base_minorista!$A1804,0)</f>
        <v>6.1670610851491166</v>
      </c>
      <c r="K1804">
        <f>+HLOOKUP(VLOOKUP($B1804,$Q$2:$R$42,2,0),Costo_provisiones!$D$3:$AY$100,base_minorista!$A1804,0)</f>
        <v>2.5184283194518833</v>
      </c>
      <c r="L1804">
        <f>+HLOOKUP(VLOOKUP($B1804,$Q$2:$R$42,2,0),Morosidad_control!$D$4:$AY$101,base_minorista!$A1804,0)</f>
        <v>7.9937492368987524</v>
      </c>
      <c r="M1804">
        <f ca="1">+OFFSET(Capital_2!$D$2,base_minorista!A1804,0)</f>
        <v>2.9184975362021124</v>
      </c>
      <c r="N1804">
        <f>+HLOOKUP(VLOOKUP($B1804,$Q$2:$R$42,2,0),costo_laboral!$E$2:$AZ$99,base_minorista!$A1804,0)</f>
        <v>14.250480933202967</v>
      </c>
      <c r="O1804">
        <f>+HLOOKUP(VLOOKUP($B1804,$Q$2:$R$42,2,0),Participacion2!$D$2:$AO$99,base_minorista!$A1804,0)</f>
        <v>6.8493013389819626E-2</v>
      </c>
    </row>
    <row r="1805" spans="1:15" ht="16.5" x14ac:dyDescent="0.3">
      <c r="A1805">
        <v>56</v>
      </c>
      <c r="B1805">
        <v>20</v>
      </c>
      <c r="C1805">
        <v>55</v>
      </c>
      <c r="D1805" s="3">
        <v>42551</v>
      </c>
      <c r="E1805" s="33">
        <v>16</v>
      </c>
      <c r="F1805">
        <v>1</v>
      </c>
      <c r="G1805">
        <f>+HLOOKUP(VLOOKUP($B1805,$Q$2:$R$42,2,0),costos_sf!$D$2:$AY$99,base_minorista!$A1805,0)</f>
        <v>5952011.9261131966</v>
      </c>
      <c r="H1805">
        <f>+HLOOKUP(VLOOKUP($B1805,$Q$2:$R$42,2,0),creditos_sf!$D$2:$AY$99,base_minorista!$A1805,0)</f>
        <v>17819499.967124835</v>
      </c>
      <c r="I1805">
        <f>+HLOOKUP(VLOOKUP($B1805,$Q$2:$R$42,2,0),creditos_sf!$D$103:$AY$200,base_minorista!$A1805,0)</f>
        <v>6769930.5444192011</v>
      </c>
      <c r="J1805">
        <f>+HLOOKUP(VLOOKUP($B1805,$Q$2:$R$42,2,0),Costo_fondeo!$D$3:$AY$100,base_minorista!$A1805,0)</f>
        <v>6.1678100741745254</v>
      </c>
      <c r="K1805">
        <f>+HLOOKUP(VLOOKUP($B1805,$Q$2:$R$42,2,0),Costo_provisiones!$D$3:$AY$100,base_minorista!$A1805,0)</f>
        <v>2.4689483069665488</v>
      </c>
      <c r="L1805">
        <f>+HLOOKUP(VLOOKUP($B1805,$Q$2:$R$42,2,0),Morosidad_control!$D$4:$AY$101,base_minorista!$A1805,0)</f>
        <v>7.0436248268099231</v>
      </c>
      <c r="M1805">
        <f ca="1">+OFFSET(Capital_2!$D$2,base_minorista!A1805,0)</f>
        <v>2.9650713359667673</v>
      </c>
      <c r="N1805">
        <f>+HLOOKUP(VLOOKUP($B1805,$Q$2:$R$42,2,0),costo_laboral!$E$2:$AZ$99,base_minorista!$A1805,0)</f>
        <v>14.472023403878504</v>
      </c>
      <c r="O1805">
        <f>+HLOOKUP(VLOOKUP($B1805,$Q$2:$R$42,2,0),Participacion2!$D$2:$AO$99,base_minorista!$A1805,0)</f>
        <v>6.7015613848933037E-2</v>
      </c>
    </row>
    <row r="1806" spans="1:15" ht="16.5" x14ac:dyDescent="0.3">
      <c r="A1806">
        <v>57</v>
      </c>
      <c r="B1806">
        <v>20</v>
      </c>
      <c r="C1806">
        <v>56</v>
      </c>
      <c r="D1806" s="3">
        <v>42582</v>
      </c>
      <c r="E1806" s="33">
        <v>16</v>
      </c>
      <c r="F1806">
        <v>1</v>
      </c>
      <c r="G1806">
        <f>+HLOOKUP(VLOOKUP($B1806,$Q$2:$R$42,2,0),costos_sf!$D$2:$AY$99,base_minorista!$A1806,0)</f>
        <v>5930781.5577773806</v>
      </c>
      <c r="H1806">
        <f>+HLOOKUP(VLOOKUP($B1806,$Q$2:$R$42,2,0),creditos_sf!$D$2:$AY$99,base_minorista!$A1806,0)</f>
        <v>18411606.028108247</v>
      </c>
      <c r="I1806">
        <f>+HLOOKUP(VLOOKUP($B1806,$Q$2:$R$42,2,0),creditos_sf!$D$103:$AY$200,base_minorista!$A1806,0)</f>
        <v>6552516.7202476468</v>
      </c>
      <c r="J1806">
        <f>+HLOOKUP(VLOOKUP($B1806,$Q$2:$R$42,2,0),Costo_fondeo!$D$3:$AY$100,base_minorista!$A1806,0)</f>
        <v>6.2115670259402078</v>
      </c>
      <c r="K1806">
        <f>+HLOOKUP(VLOOKUP($B1806,$Q$2:$R$42,2,0),Costo_provisiones!$D$3:$AY$100,base_minorista!$A1806,0)</f>
        <v>2.2230441070587825</v>
      </c>
      <c r="L1806">
        <f>+HLOOKUP(VLOOKUP($B1806,$Q$2:$R$42,2,0),Morosidad_control!$D$4:$AY$101,base_minorista!$A1806,0)</f>
        <v>7.1739828731169837</v>
      </c>
      <c r="M1806">
        <f ca="1">+OFFSET(Capital_2!$D$2,base_minorista!A1806,0)</f>
        <v>3.0367322920898565</v>
      </c>
      <c r="N1806">
        <f>+HLOOKUP(VLOOKUP($B1806,$Q$2:$R$42,2,0),costo_laboral!$E$2:$AZ$99,base_minorista!$A1806,0)</f>
        <v>14.27630923350247</v>
      </c>
      <c r="O1806">
        <f>+HLOOKUP(VLOOKUP($B1806,$Q$2:$R$42,2,0),Participacion2!$D$2:$AO$99,base_minorista!$A1806,0)</f>
        <v>6.9147547881101085E-2</v>
      </c>
    </row>
    <row r="1807" spans="1:15" ht="16.5" x14ac:dyDescent="0.3">
      <c r="A1807">
        <v>58</v>
      </c>
      <c r="B1807">
        <v>20</v>
      </c>
      <c r="C1807">
        <v>57</v>
      </c>
      <c r="D1807" s="3">
        <v>42613</v>
      </c>
      <c r="E1807" s="33">
        <v>16</v>
      </c>
      <c r="F1807">
        <v>1</v>
      </c>
      <c r="G1807">
        <f>+HLOOKUP(VLOOKUP($B1807,$Q$2:$R$42,2,0),costos_sf!$D$2:$AY$99,base_minorista!$A1807,0)</f>
        <v>5942092.7630418614</v>
      </c>
      <c r="H1807">
        <f>+HLOOKUP(VLOOKUP($B1807,$Q$2:$R$42,2,0),creditos_sf!$D$2:$AY$99,base_minorista!$A1807,0)</f>
        <v>18692635.867588732</v>
      </c>
      <c r="I1807">
        <f>+HLOOKUP(VLOOKUP($B1807,$Q$2:$R$42,2,0),creditos_sf!$D$103:$AY$200,base_minorista!$A1807,0)</f>
        <v>6499243.2919828203</v>
      </c>
      <c r="J1807">
        <f>+HLOOKUP(VLOOKUP($B1807,$Q$2:$R$42,2,0),Costo_fondeo!$D$3:$AY$100,base_minorista!$A1807,0)</f>
        <v>6.2278621247554504</v>
      </c>
      <c r="K1807">
        <f>+HLOOKUP(VLOOKUP($B1807,$Q$2:$R$42,2,0),Costo_provisiones!$D$3:$AY$100,base_minorista!$A1807,0)</f>
        <v>2.1275628905586612</v>
      </c>
      <c r="L1807">
        <f>+HLOOKUP(VLOOKUP($B1807,$Q$2:$R$42,2,0),Morosidad_control!$D$4:$AY$101,base_minorista!$A1807,0)</f>
        <v>6.7315027750658523</v>
      </c>
      <c r="M1807">
        <f ca="1">+OFFSET(Capital_2!$D$2,base_minorista!A1807,0)</f>
        <v>3.0987757605561481</v>
      </c>
      <c r="N1807">
        <f>+HLOOKUP(VLOOKUP($B1807,$Q$2:$R$42,2,0),costo_laboral!$E$2:$AZ$99,base_minorista!$A1807,0)</f>
        <v>14.161636541440112</v>
      </c>
      <c r="O1807">
        <f>+HLOOKUP(VLOOKUP($B1807,$Q$2:$R$42,2,0),Participacion2!$D$2:$AO$99,base_minorista!$A1807,0)</f>
        <v>7.0079659240320683E-2</v>
      </c>
    </row>
    <row r="1808" spans="1:15" ht="16.5" x14ac:dyDescent="0.3">
      <c r="A1808">
        <v>59</v>
      </c>
      <c r="B1808">
        <v>20</v>
      </c>
      <c r="C1808">
        <v>58</v>
      </c>
      <c r="D1808" s="3">
        <v>42643</v>
      </c>
      <c r="E1808" s="33">
        <v>16</v>
      </c>
      <c r="F1808">
        <v>1</v>
      </c>
      <c r="G1808">
        <f>+HLOOKUP(VLOOKUP($B1808,$Q$2:$R$42,2,0),costos_sf!$D$2:$AY$99,base_minorista!$A1808,0)</f>
        <v>5931152.969246896</v>
      </c>
      <c r="H1808">
        <f>+HLOOKUP(VLOOKUP($B1808,$Q$2:$R$42,2,0),creditos_sf!$D$2:$AY$99,base_minorista!$A1808,0)</f>
        <v>19029674.184096307</v>
      </c>
      <c r="I1808">
        <f>+HLOOKUP(VLOOKUP($B1808,$Q$2:$R$42,2,0),creditos_sf!$D$103:$AY$200,base_minorista!$A1808,0)</f>
        <v>6873382.7337108115</v>
      </c>
      <c r="J1808">
        <f>+HLOOKUP(VLOOKUP($B1808,$Q$2:$R$42,2,0),Costo_fondeo!$D$3:$AY$100,base_minorista!$A1808,0)</f>
        <v>6.2435959604902997</v>
      </c>
      <c r="K1808">
        <f>+HLOOKUP(VLOOKUP($B1808,$Q$2:$R$42,2,0),Costo_provisiones!$D$3:$AY$100,base_minorista!$A1808,0)</f>
        <v>1.9523738590110105</v>
      </c>
      <c r="L1808">
        <f>+HLOOKUP(VLOOKUP($B1808,$Q$2:$R$42,2,0),Morosidad_control!$D$4:$AY$101,base_minorista!$A1808,0)</f>
        <v>6.0411679655014394</v>
      </c>
      <c r="M1808">
        <f ca="1">+OFFSET(Capital_2!$D$2,base_minorista!A1808,0)</f>
        <v>3.1647538313822339</v>
      </c>
      <c r="N1808">
        <f>+HLOOKUP(VLOOKUP($B1808,$Q$2:$R$42,2,0),costo_laboral!$E$2:$AZ$99,base_minorista!$A1808,0)</f>
        <v>13.801016440090109</v>
      </c>
      <c r="O1808">
        <f>+HLOOKUP(VLOOKUP($B1808,$Q$2:$R$42,2,0),Participacion2!$D$2:$AO$99,base_minorista!$A1808,0)</f>
        <v>7.0302127100928133E-2</v>
      </c>
    </row>
    <row r="1809" spans="1:15" ht="16.5" x14ac:dyDescent="0.3">
      <c r="A1809">
        <v>60</v>
      </c>
      <c r="B1809">
        <v>20</v>
      </c>
      <c r="C1809">
        <v>59</v>
      </c>
      <c r="D1809" s="3">
        <v>42674</v>
      </c>
      <c r="E1809" s="33">
        <v>16</v>
      </c>
      <c r="F1809">
        <v>1</v>
      </c>
      <c r="G1809">
        <f>+HLOOKUP(VLOOKUP($B1809,$Q$2:$R$42,2,0),costos_sf!$D$2:$AY$99,base_minorista!$A1809,0)</f>
        <v>5893918.7128589768</v>
      </c>
      <c r="H1809">
        <f>+HLOOKUP(VLOOKUP($B1809,$Q$2:$R$42,2,0),creditos_sf!$D$2:$AY$99,base_minorista!$A1809,0)</f>
        <v>18893761.309910141</v>
      </c>
      <c r="I1809">
        <f>+HLOOKUP(VLOOKUP($B1809,$Q$2:$R$42,2,0),creditos_sf!$D$103:$AY$200,base_minorista!$A1809,0)</f>
        <v>7178822.1644194946</v>
      </c>
      <c r="J1809">
        <f>+HLOOKUP(VLOOKUP($B1809,$Q$2:$R$42,2,0),Costo_fondeo!$D$3:$AY$100,base_minorista!$A1809,0)</f>
        <v>6.3104043476467222</v>
      </c>
      <c r="K1809">
        <f>+HLOOKUP(VLOOKUP($B1809,$Q$2:$R$42,2,0),Costo_provisiones!$D$3:$AY$100,base_minorista!$A1809,0)</f>
        <v>1.73835531327198</v>
      </c>
      <c r="L1809">
        <f>+HLOOKUP(VLOOKUP($B1809,$Q$2:$R$42,2,0),Morosidad_control!$D$4:$AY$101,base_minorista!$A1809,0)</f>
        <v>6.7133999574960104</v>
      </c>
      <c r="M1809">
        <f ca="1">+OFFSET(Capital_2!$D$2,base_minorista!A1809,0)</f>
        <v>3.232264312603593</v>
      </c>
      <c r="N1809">
        <f>+HLOOKUP(VLOOKUP($B1809,$Q$2:$R$42,2,0),costo_laboral!$E$2:$AZ$99,base_minorista!$A1809,0)</f>
        <v>13.835518574069772</v>
      </c>
      <c r="O1809">
        <f>+HLOOKUP(VLOOKUP($B1809,$Q$2:$R$42,2,0),Participacion2!$D$2:$AO$99,base_minorista!$A1809,0)</f>
        <v>6.9243629608069832E-2</v>
      </c>
    </row>
    <row r="1810" spans="1:15" ht="16.5" x14ac:dyDescent="0.3">
      <c r="A1810">
        <v>61</v>
      </c>
      <c r="B1810">
        <v>20</v>
      </c>
      <c r="C1810">
        <v>60</v>
      </c>
      <c r="D1810" s="3">
        <v>42704</v>
      </c>
      <c r="E1810" s="33">
        <v>16</v>
      </c>
      <c r="F1810">
        <v>1</v>
      </c>
      <c r="G1810">
        <f>+HLOOKUP(VLOOKUP($B1810,$Q$2:$R$42,2,0),costos_sf!$D$2:$AY$99,base_minorista!$A1810,0)</f>
        <v>5864006.1627890766</v>
      </c>
      <c r="H1810">
        <f>+HLOOKUP(VLOOKUP($B1810,$Q$2:$R$42,2,0),creditos_sf!$D$2:$AY$99,base_minorista!$A1810,0)</f>
        <v>19355403.178169776</v>
      </c>
      <c r="I1810">
        <f>+HLOOKUP(VLOOKUP($B1810,$Q$2:$R$42,2,0),creditos_sf!$D$103:$AY$200,base_minorista!$A1810,0)</f>
        <v>7039119.9704228025</v>
      </c>
      <c r="J1810">
        <f>+HLOOKUP(VLOOKUP($B1810,$Q$2:$R$42,2,0),Costo_fondeo!$D$3:$AY$100,base_minorista!$A1810,0)</f>
        <v>6.3409869329750457</v>
      </c>
      <c r="K1810">
        <f>+HLOOKUP(VLOOKUP($B1810,$Q$2:$R$42,2,0),Costo_provisiones!$D$3:$AY$100,base_minorista!$A1810,0)</f>
        <v>1.5410371362297355</v>
      </c>
      <c r="L1810">
        <f>+HLOOKUP(VLOOKUP($B1810,$Q$2:$R$42,2,0),Morosidad_control!$D$4:$AY$101,base_minorista!$A1810,0)</f>
        <v>5.4327201161141137</v>
      </c>
      <c r="M1810">
        <f ca="1">+OFFSET(Capital_2!$D$2,base_minorista!A1810,0)</f>
        <v>3.2966619789838338</v>
      </c>
      <c r="N1810">
        <f>+HLOOKUP(VLOOKUP($B1810,$Q$2:$R$42,2,0),costo_laboral!$E$2:$AZ$99,base_minorista!$A1810,0)</f>
        <v>13.667252764710003</v>
      </c>
      <c r="O1810">
        <f>+HLOOKUP(VLOOKUP($B1810,$Q$2:$R$42,2,0),Participacion2!$D$2:$AO$99,base_minorista!$A1810,0)</f>
        <v>7.0125603819143956E-2</v>
      </c>
    </row>
    <row r="1811" spans="1:15" ht="16.5" x14ac:dyDescent="0.3">
      <c r="A1811">
        <v>62</v>
      </c>
      <c r="B1811">
        <v>20</v>
      </c>
      <c r="C1811">
        <v>61</v>
      </c>
      <c r="D1811" s="3">
        <v>42735</v>
      </c>
      <c r="E1811" s="33">
        <v>16</v>
      </c>
      <c r="F1811">
        <v>1</v>
      </c>
      <c r="G1811">
        <f>+HLOOKUP(VLOOKUP($B1811,$Q$2:$R$42,2,0),costos_sf!$D$2:$AY$99,base_minorista!$A1811,0)</f>
        <v>5896654.996934304</v>
      </c>
      <c r="H1811">
        <f>+HLOOKUP(VLOOKUP($B1811,$Q$2:$R$42,2,0),creditos_sf!$D$2:$AY$99,base_minorista!$A1811,0)</f>
        <v>19360907.436759602</v>
      </c>
      <c r="I1811">
        <f>+HLOOKUP(VLOOKUP($B1811,$Q$2:$R$42,2,0),creditos_sf!$D$103:$AY$200,base_minorista!$A1811,0)</f>
        <v>7060050.4389081635</v>
      </c>
      <c r="J1811">
        <f>+HLOOKUP(VLOOKUP($B1811,$Q$2:$R$42,2,0),Costo_fondeo!$D$3:$AY$100,base_minorista!$A1811,0)</f>
        <v>6.3788194832179794</v>
      </c>
      <c r="K1811">
        <f>+HLOOKUP(VLOOKUP($B1811,$Q$2:$R$42,2,0),Costo_provisiones!$D$3:$AY$100,base_minorista!$A1811,0)</f>
        <v>1.4390237793097576</v>
      </c>
      <c r="L1811">
        <f>+HLOOKUP(VLOOKUP($B1811,$Q$2:$R$42,2,0),Morosidad_control!$D$4:$AY$101,base_minorista!$A1811,0)</f>
        <v>5.3362744144550476</v>
      </c>
      <c r="M1811">
        <f ca="1">+OFFSET(Capital_2!$D$2,base_minorista!A1811,0)</f>
        <v>3.371561018368705</v>
      </c>
      <c r="N1811">
        <f>+HLOOKUP(VLOOKUP($B1811,$Q$2:$R$42,2,0),costo_laboral!$E$2:$AZ$99,base_minorista!$A1811,0)</f>
        <v>13.765162143812027</v>
      </c>
      <c r="O1811">
        <f>+HLOOKUP(VLOOKUP($B1811,$Q$2:$R$42,2,0),Participacion2!$D$2:$AO$99,base_minorista!$A1811,0)</f>
        <v>6.9943355804716237E-2</v>
      </c>
    </row>
    <row r="1812" spans="1:15" ht="16.5" x14ac:dyDescent="0.3">
      <c r="A1812">
        <v>63</v>
      </c>
      <c r="B1812">
        <v>20</v>
      </c>
      <c r="C1812">
        <v>62</v>
      </c>
      <c r="D1812" s="3">
        <v>42766</v>
      </c>
      <c r="E1812" s="33">
        <v>17</v>
      </c>
      <c r="F1812">
        <v>1</v>
      </c>
      <c r="G1812">
        <f>+HLOOKUP(VLOOKUP($B1812,$Q$2:$R$42,2,0),costos_sf!$D$2:$AY$99,base_minorista!$A1812,0)</f>
        <v>5989464.0571460426</v>
      </c>
      <c r="H1812">
        <f>+HLOOKUP(VLOOKUP($B1812,$Q$2:$R$42,2,0),creditos_sf!$D$2:$AY$99,base_minorista!$A1812,0)</f>
        <v>19735729.924080968</v>
      </c>
      <c r="I1812">
        <f>+HLOOKUP(VLOOKUP($B1812,$Q$2:$R$42,2,0),creditos_sf!$D$103:$AY$200,base_minorista!$A1812,0)</f>
        <v>6947294.9473272339</v>
      </c>
      <c r="J1812">
        <f>+HLOOKUP(VLOOKUP($B1812,$Q$2:$R$42,2,0),Costo_fondeo!$D$3:$AY$100,base_minorista!$A1812,0)</f>
        <v>6.3973794584760562</v>
      </c>
      <c r="K1812">
        <f>+HLOOKUP(VLOOKUP($B1812,$Q$2:$R$42,2,0),Costo_provisiones!$D$3:$AY$100,base_minorista!$A1812,0)</f>
        <v>1.6743315008052471</v>
      </c>
      <c r="L1812">
        <f>+HLOOKUP(VLOOKUP($B1812,$Q$2:$R$42,2,0),Morosidad_control!$D$4:$AY$101,base_minorista!$A1812,0)</f>
        <v>5.4053486464560931</v>
      </c>
      <c r="M1812">
        <f ca="1">+OFFSET(Capital_2!$D$2,base_minorista!A1812,0)</f>
        <v>3.4309045641717737</v>
      </c>
      <c r="N1812">
        <f>+HLOOKUP(VLOOKUP($B1812,$Q$2:$R$42,2,0),costo_laboral!$E$2:$AZ$99,base_minorista!$A1812,0)</f>
        <v>13.678928787510184</v>
      </c>
      <c r="O1812">
        <f>+HLOOKUP(VLOOKUP($B1812,$Q$2:$R$42,2,0),Participacion2!$D$2:$AO$99,base_minorista!$A1812,0)</f>
        <v>7.1954187656355528E-2</v>
      </c>
    </row>
    <row r="1813" spans="1:15" ht="16.5" x14ac:dyDescent="0.3">
      <c r="A1813">
        <v>64</v>
      </c>
      <c r="B1813">
        <v>20</v>
      </c>
      <c r="C1813">
        <v>63</v>
      </c>
      <c r="D1813" s="3">
        <v>42794</v>
      </c>
      <c r="E1813" s="33">
        <v>17</v>
      </c>
      <c r="F1813">
        <v>1</v>
      </c>
      <c r="G1813">
        <f>+HLOOKUP(VLOOKUP($B1813,$Q$2:$R$42,2,0),costos_sf!$D$2:$AY$99,base_minorista!$A1813,0)</f>
        <v>6060192.6501456266</v>
      </c>
      <c r="H1813">
        <f>+HLOOKUP(VLOOKUP($B1813,$Q$2:$R$42,2,0),creditos_sf!$D$2:$AY$99,base_minorista!$A1813,0)</f>
        <v>19681226.914428748</v>
      </c>
      <c r="I1813">
        <f>+HLOOKUP(VLOOKUP($B1813,$Q$2:$R$42,2,0),creditos_sf!$D$103:$AY$200,base_minorista!$A1813,0)</f>
        <v>7093948.5703610294</v>
      </c>
      <c r="J1813">
        <f>+HLOOKUP(VLOOKUP($B1813,$Q$2:$R$42,2,0),Costo_fondeo!$D$3:$AY$100,base_minorista!$A1813,0)</f>
        <v>6.4014722235861328</v>
      </c>
      <c r="K1813">
        <f>+HLOOKUP(VLOOKUP($B1813,$Q$2:$R$42,2,0),Costo_provisiones!$D$3:$AY$100,base_minorista!$A1813,0)</f>
        <v>1.7196504346484329</v>
      </c>
      <c r="L1813">
        <f>+HLOOKUP(VLOOKUP($B1813,$Q$2:$R$42,2,0),Morosidad_control!$D$4:$AY$101,base_minorista!$A1813,0)</f>
        <v>5.6976866907167008</v>
      </c>
      <c r="M1813">
        <f ca="1">+OFFSET(Capital_2!$D$2,base_minorista!A1813,0)</f>
        <v>3.4714473426279464</v>
      </c>
      <c r="N1813">
        <f>+HLOOKUP(VLOOKUP($B1813,$Q$2:$R$42,2,0),costo_laboral!$E$2:$AZ$99,base_minorista!$A1813,0)</f>
        <v>13.719764507054885</v>
      </c>
      <c r="O1813">
        <f>+HLOOKUP(VLOOKUP($B1813,$Q$2:$R$42,2,0),Participacion2!$D$2:$AO$99,base_minorista!$A1813,0)</f>
        <v>7.1703715649536384E-2</v>
      </c>
    </row>
    <row r="1814" spans="1:15" ht="16.5" x14ac:dyDescent="0.3">
      <c r="A1814">
        <v>65</v>
      </c>
      <c r="B1814">
        <v>20</v>
      </c>
      <c r="C1814">
        <v>64</v>
      </c>
      <c r="D1814" s="3">
        <v>42825</v>
      </c>
      <c r="E1814" s="33">
        <v>17</v>
      </c>
      <c r="F1814">
        <v>1</v>
      </c>
      <c r="G1814">
        <f>+HLOOKUP(VLOOKUP($B1814,$Q$2:$R$42,2,0),costos_sf!$D$2:$AY$99,base_minorista!$A1814,0)</f>
        <v>6073331.7227650918</v>
      </c>
      <c r="H1814">
        <f>+HLOOKUP(VLOOKUP($B1814,$Q$2:$R$42,2,0),creditos_sf!$D$2:$AY$99,base_minorista!$A1814,0)</f>
        <v>19716272.460048251</v>
      </c>
      <c r="I1814">
        <f>+HLOOKUP(VLOOKUP($B1814,$Q$2:$R$42,2,0),creditos_sf!$D$103:$AY$200,base_minorista!$A1814,0)</f>
        <v>7468683.3542150212</v>
      </c>
      <c r="J1814">
        <f>+HLOOKUP(VLOOKUP($B1814,$Q$2:$R$42,2,0),Costo_fondeo!$D$3:$AY$100,base_minorista!$A1814,0)</f>
        <v>6.4383814975545839</v>
      </c>
      <c r="K1814">
        <f>+HLOOKUP(VLOOKUP($B1814,$Q$2:$R$42,2,0),Costo_provisiones!$D$3:$AY$100,base_minorista!$A1814,0)</f>
        <v>1.7689660847103286</v>
      </c>
      <c r="L1814">
        <f>+HLOOKUP(VLOOKUP($B1814,$Q$2:$R$42,2,0),Morosidad_control!$D$4:$AY$101,base_minorista!$A1814,0)</f>
        <v>5.3241045765156736</v>
      </c>
      <c r="M1814">
        <f ca="1">+OFFSET(Capital_2!$D$2,base_minorista!A1814,0)</f>
        <v>3.5034579976729381</v>
      </c>
      <c r="N1814">
        <f>+HLOOKUP(VLOOKUP($B1814,$Q$2:$R$42,2,0),costo_laboral!$E$2:$AZ$99,base_minorista!$A1814,0)</f>
        <v>13.519517733970005</v>
      </c>
      <c r="O1814">
        <f>+HLOOKUP(VLOOKUP($B1814,$Q$2:$R$42,2,0),Participacion2!$D$2:$AO$99,base_minorista!$A1814,0)</f>
        <v>7.2584767383831003E-2</v>
      </c>
    </row>
    <row r="1815" spans="1:15" ht="16.5" x14ac:dyDescent="0.3">
      <c r="A1815">
        <v>66</v>
      </c>
      <c r="B1815">
        <v>20</v>
      </c>
      <c r="C1815">
        <v>65</v>
      </c>
      <c r="D1815" s="3">
        <v>42855</v>
      </c>
      <c r="E1815" s="33">
        <v>17</v>
      </c>
      <c r="F1815">
        <v>1</v>
      </c>
      <c r="G1815">
        <f>+HLOOKUP(VLOOKUP($B1815,$Q$2:$R$42,2,0),costos_sf!$D$2:$AY$99,base_minorista!$A1815,0)</f>
        <v>6168818.3808065075</v>
      </c>
      <c r="H1815">
        <f>+HLOOKUP(VLOOKUP($B1815,$Q$2:$R$42,2,0),creditos_sf!$D$2:$AY$99,base_minorista!$A1815,0)</f>
        <v>20261818.567458719</v>
      </c>
      <c r="I1815">
        <f>+HLOOKUP(VLOOKUP($B1815,$Q$2:$R$42,2,0),creditos_sf!$D$103:$AY$200,base_minorista!$A1815,0)</f>
        <v>7306914.0330233723</v>
      </c>
      <c r="J1815">
        <f>+HLOOKUP(VLOOKUP($B1815,$Q$2:$R$42,2,0),Costo_fondeo!$D$3:$AY$100,base_minorista!$A1815,0)</f>
        <v>6.4023683837642578</v>
      </c>
      <c r="K1815">
        <f>+HLOOKUP(VLOOKUP($B1815,$Q$2:$R$42,2,0),Costo_provisiones!$D$3:$AY$100,base_minorista!$A1815,0)</f>
        <v>1.9140522524689552</v>
      </c>
      <c r="L1815">
        <f>+HLOOKUP(VLOOKUP($B1815,$Q$2:$R$42,2,0),Morosidad_control!$D$4:$AY$101,base_minorista!$A1815,0)</f>
        <v>6.1918791121257089</v>
      </c>
      <c r="M1815">
        <f ca="1">+OFFSET(Capital_2!$D$2,base_minorista!A1815,0)</f>
        <v>3.5336781037956082</v>
      </c>
      <c r="N1815">
        <f>+HLOOKUP(VLOOKUP($B1815,$Q$2:$R$42,2,0),costo_laboral!$E$2:$AZ$99,base_minorista!$A1815,0)</f>
        <v>13.494872340421587</v>
      </c>
      <c r="O1815">
        <f>+HLOOKUP(VLOOKUP($B1815,$Q$2:$R$42,2,0),Participacion2!$D$2:$AO$99,base_minorista!$A1815,0)</f>
        <v>7.4243256564046761E-2</v>
      </c>
    </row>
    <row r="1816" spans="1:15" ht="16.5" x14ac:dyDescent="0.3">
      <c r="A1816">
        <v>67</v>
      </c>
      <c r="B1816">
        <v>20</v>
      </c>
      <c r="C1816">
        <v>66</v>
      </c>
      <c r="D1816" s="3">
        <v>42886</v>
      </c>
      <c r="E1816" s="33">
        <v>17</v>
      </c>
      <c r="F1816">
        <v>1</v>
      </c>
      <c r="G1816">
        <f>+HLOOKUP(VLOOKUP($B1816,$Q$2:$R$42,2,0),costos_sf!$D$2:$AY$99,base_minorista!$A1816,0)</f>
        <v>6281936.5545185097</v>
      </c>
      <c r="H1816">
        <f>+HLOOKUP(VLOOKUP($B1816,$Q$2:$R$42,2,0),creditos_sf!$D$2:$AY$99,base_minorista!$A1816,0)</f>
        <v>20372284.403121285</v>
      </c>
      <c r="I1816">
        <f>+HLOOKUP(VLOOKUP($B1816,$Q$2:$R$42,2,0),creditos_sf!$D$103:$AY$200,base_minorista!$A1816,0)</f>
        <v>7700592.3200501241</v>
      </c>
      <c r="J1816">
        <f>+HLOOKUP(VLOOKUP($B1816,$Q$2:$R$42,2,0),Costo_fondeo!$D$3:$AY$100,base_minorista!$A1816,0)</f>
        <v>6.4153544225207009</v>
      </c>
      <c r="K1816">
        <f>+HLOOKUP(VLOOKUP($B1816,$Q$2:$R$42,2,0),Costo_provisiones!$D$3:$AY$100,base_minorista!$A1816,0)</f>
        <v>2.0155763446794319</v>
      </c>
      <c r="L1816">
        <f>+HLOOKUP(VLOOKUP($B1816,$Q$2:$R$42,2,0),Morosidad_control!$D$4:$AY$101,base_minorista!$A1816,0)</f>
        <v>5.6770935331541192</v>
      </c>
      <c r="M1816">
        <f ca="1">+OFFSET(Capital_2!$D$2,base_minorista!A1816,0)</f>
        <v>3.5570017411603705</v>
      </c>
      <c r="N1816">
        <f>+HLOOKUP(VLOOKUP($B1816,$Q$2:$R$42,2,0),costo_laboral!$E$2:$AZ$99,base_minorista!$A1816,0)</f>
        <v>13.437779605025707</v>
      </c>
      <c r="O1816">
        <f>+HLOOKUP(VLOOKUP($B1816,$Q$2:$R$42,2,0),Participacion2!$D$2:$AO$99,base_minorista!$A1816,0)</f>
        <v>7.3577634068683964E-2</v>
      </c>
    </row>
    <row r="1817" spans="1:15" ht="16.5" x14ac:dyDescent="0.3">
      <c r="A1817">
        <v>68</v>
      </c>
      <c r="B1817">
        <v>20</v>
      </c>
      <c r="C1817">
        <v>67</v>
      </c>
      <c r="D1817" s="3">
        <v>42916</v>
      </c>
      <c r="E1817" s="33">
        <v>17</v>
      </c>
      <c r="F1817">
        <v>1</v>
      </c>
      <c r="G1817">
        <f>+HLOOKUP(VLOOKUP($B1817,$Q$2:$R$42,2,0),costos_sf!$D$2:$AY$99,base_minorista!$A1817,0)</f>
        <v>6393895.8593785744</v>
      </c>
      <c r="H1817">
        <f>+HLOOKUP(VLOOKUP($B1817,$Q$2:$R$42,2,0),creditos_sf!$D$2:$AY$99,base_minorista!$A1817,0)</f>
        <v>20311006.240022596</v>
      </c>
      <c r="I1817">
        <f>+HLOOKUP(VLOOKUP($B1817,$Q$2:$R$42,2,0),creditos_sf!$D$103:$AY$200,base_minorista!$A1817,0)</f>
        <v>7932214.7324200878</v>
      </c>
      <c r="J1817">
        <f>+HLOOKUP(VLOOKUP($B1817,$Q$2:$R$42,2,0),Costo_fondeo!$D$3:$AY$100,base_minorista!$A1817,0)</f>
        <v>6.4563007579106966</v>
      </c>
      <c r="K1817">
        <f>+HLOOKUP(VLOOKUP($B1817,$Q$2:$R$42,2,0),Costo_provisiones!$D$3:$AY$100,base_minorista!$A1817,0)</f>
        <v>2.0549627372801251</v>
      </c>
      <c r="L1817">
        <f>+HLOOKUP(VLOOKUP($B1817,$Q$2:$R$42,2,0),Morosidad_control!$D$4:$AY$101,base_minorista!$A1817,0)</f>
        <v>5.1564755538974199</v>
      </c>
      <c r="M1817">
        <f ca="1">+OFFSET(Capital_2!$D$2,base_minorista!A1817,0)</f>
        <v>3.5704065106105527</v>
      </c>
      <c r="N1817">
        <f>+HLOOKUP(VLOOKUP($B1817,$Q$2:$R$42,2,0),costo_laboral!$E$2:$AZ$99,base_minorista!$A1817,0)</f>
        <v>13.54394844522262</v>
      </c>
      <c r="O1817">
        <f>+HLOOKUP(VLOOKUP($B1817,$Q$2:$R$42,2,0),Participacion2!$D$2:$AO$99,base_minorista!$A1817,0)</f>
        <v>7.2990931156627303E-2</v>
      </c>
    </row>
    <row r="1818" spans="1:15" ht="16.5" x14ac:dyDescent="0.3">
      <c r="A1818">
        <v>69</v>
      </c>
      <c r="B1818">
        <v>20</v>
      </c>
      <c r="C1818">
        <v>68</v>
      </c>
      <c r="D1818" s="3">
        <v>42947</v>
      </c>
      <c r="E1818" s="33">
        <v>17</v>
      </c>
      <c r="F1818">
        <v>1</v>
      </c>
      <c r="G1818">
        <f>+HLOOKUP(VLOOKUP($B1818,$Q$2:$R$42,2,0),costos_sf!$D$2:$AY$99,base_minorista!$A1818,0)</f>
        <v>6534895.2504406068</v>
      </c>
      <c r="H1818">
        <f>+HLOOKUP(VLOOKUP($B1818,$Q$2:$R$42,2,0),creditos_sf!$D$2:$AY$99,base_minorista!$A1818,0)</f>
        <v>21353566.842869777</v>
      </c>
      <c r="I1818">
        <f>+HLOOKUP(VLOOKUP($B1818,$Q$2:$R$42,2,0),creditos_sf!$D$103:$AY$200,base_minorista!$A1818,0)</f>
        <v>7748152.9274702026</v>
      </c>
      <c r="J1818">
        <f>+HLOOKUP(VLOOKUP($B1818,$Q$2:$R$42,2,0),Costo_fondeo!$D$3:$AY$100,base_minorista!$A1818,0)</f>
        <v>6.4532318479862765</v>
      </c>
      <c r="K1818">
        <f>+HLOOKUP(VLOOKUP($B1818,$Q$2:$R$42,2,0),Costo_provisiones!$D$3:$AY$100,base_minorista!$A1818,0)</f>
        <v>2.3907274306447515</v>
      </c>
      <c r="L1818">
        <f>+HLOOKUP(VLOOKUP($B1818,$Q$2:$R$42,2,0),Morosidad_control!$D$4:$AY$101,base_minorista!$A1818,0)</f>
        <v>5.4165990639302901</v>
      </c>
      <c r="M1818">
        <f ca="1">+OFFSET(Capital_2!$D$2,base_minorista!A1818,0)</f>
        <v>3.5864726654758914</v>
      </c>
      <c r="N1818">
        <f>+HLOOKUP(VLOOKUP($B1818,$Q$2:$R$42,2,0),costo_laboral!$E$2:$AZ$99,base_minorista!$A1818,0)</f>
        <v>13.234323633357961</v>
      </c>
      <c r="O1818">
        <f>+HLOOKUP(VLOOKUP($B1818,$Q$2:$R$42,2,0),Participacion2!$D$2:$AO$99,base_minorista!$A1818,0)</f>
        <v>7.6755161505639727E-2</v>
      </c>
    </row>
    <row r="1819" spans="1:15" ht="16.5" x14ac:dyDescent="0.3">
      <c r="A1819">
        <v>70</v>
      </c>
      <c r="B1819">
        <v>20</v>
      </c>
      <c r="C1819">
        <v>69</v>
      </c>
      <c r="D1819" s="3">
        <v>42978</v>
      </c>
      <c r="E1819" s="33">
        <v>17</v>
      </c>
      <c r="F1819">
        <v>1</v>
      </c>
      <c r="G1819">
        <f>+HLOOKUP(VLOOKUP($B1819,$Q$2:$R$42,2,0),costos_sf!$D$2:$AY$99,base_minorista!$A1819,0)</f>
        <v>6522237.5861049108</v>
      </c>
      <c r="H1819">
        <f>+HLOOKUP(VLOOKUP($B1819,$Q$2:$R$42,2,0),creditos_sf!$D$2:$AY$99,base_minorista!$A1819,0)</f>
        <v>21320862.435165275</v>
      </c>
      <c r="I1819">
        <f>+HLOOKUP(VLOOKUP($B1819,$Q$2:$R$42,2,0),creditos_sf!$D$103:$AY$200,base_minorista!$A1819,0)</f>
        <v>7984601.7295046812</v>
      </c>
      <c r="J1819">
        <f>+HLOOKUP(VLOOKUP($B1819,$Q$2:$R$42,2,0),Costo_fondeo!$D$3:$AY$100,base_minorista!$A1819,0)</f>
        <v>6.469615136357751</v>
      </c>
      <c r="K1819">
        <f>+HLOOKUP(VLOOKUP($B1819,$Q$2:$R$42,2,0),Costo_provisiones!$D$3:$AY$100,base_minorista!$A1819,0)</f>
        <v>2.3104741757642193</v>
      </c>
      <c r="L1819">
        <f>+HLOOKUP(VLOOKUP($B1819,$Q$2:$R$42,2,0),Morosidad_control!$D$4:$AY$101,base_minorista!$A1819,0)</f>
        <v>5.7225334788803472</v>
      </c>
      <c r="M1819">
        <f ca="1">+OFFSET(Capital_2!$D$2,base_minorista!A1819,0)</f>
        <v>3.5952774480300995</v>
      </c>
      <c r="N1819">
        <f>+HLOOKUP(VLOOKUP($B1819,$Q$2:$R$42,2,0),costo_laboral!$E$2:$AZ$99,base_minorista!$A1819,0)</f>
        <v>13.14286538759346</v>
      </c>
      <c r="O1819">
        <f>+HLOOKUP(VLOOKUP($B1819,$Q$2:$R$42,2,0),Participacion2!$D$2:$AO$99,base_minorista!$A1819,0)</f>
        <v>7.6243724995529158E-2</v>
      </c>
    </row>
    <row r="1820" spans="1:15" ht="16.5" x14ac:dyDescent="0.3">
      <c r="A1820">
        <v>71</v>
      </c>
      <c r="B1820">
        <v>20</v>
      </c>
      <c r="C1820">
        <v>70</v>
      </c>
      <c r="D1820" s="3">
        <v>43008</v>
      </c>
      <c r="E1820" s="33">
        <v>17</v>
      </c>
      <c r="F1820">
        <v>1</v>
      </c>
      <c r="G1820">
        <f>+HLOOKUP(VLOOKUP($B1820,$Q$2:$R$42,2,0),costos_sf!$D$2:$AY$99,base_minorista!$A1820,0)</f>
        <v>6631194.8511285456</v>
      </c>
      <c r="H1820">
        <f>+HLOOKUP(VLOOKUP($B1820,$Q$2:$R$42,2,0),creditos_sf!$D$2:$AY$99,base_minorista!$A1820,0)</f>
        <v>21186704.364846848</v>
      </c>
      <c r="I1820">
        <f>+HLOOKUP(VLOOKUP($B1820,$Q$2:$R$42,2,0),creditos_sf!$D$103:$AY$200,base_minorista!$A1820,0)</f>
        <v>8676439.9906654991</v>
      </c>
      <c r="J1820">
        <f>+HLOOKUP(VLOOKUP($B1820,$Q$2:$R$42,2,0),Costo_fondeo!$D$3:$AY$100,base_minorista!$A1820,0)</f>
        <v>6.4675035361088682</v>
      </c>
      <c r="K1820">
        <f>+HLOOKUP(VLOOKUP($B1820,$Q$2:$R$42,2,0),Costo_provisiones!$D$3:$AY$100,base_minorista!$A1820,0)</f>
        <v>2.4852231126785487</v>
      </c>
      <c r="L1820">
        <f>+HLOOKUP(VLOOKUP($B1820,$Q$2:$R$42,2,0),Morosidad_control!$D$4:$AY$101,base_minorista!$A1820,0)</f>
        <v>5.6152626958920973</v>
      </c>
      <c r="M1820">
        <f ca="1">+OFFSET(Capital_2!$D$2,base_minorista!A1820,0)</f>
        <v>3.5939139218894542</v>
      </c>
      <c r="N1820">
        <f>+HLOOKUP(VLOOKUP($B1820,$Q$2:$R$42,2,0),costo_laboral!$E$2:$AZ$99,base_minorista!$A1820,0)</f>
        <v>12.995173431642057</v>
      </c>
      <c r="O1820">
        <f>+HLOOKUP(VLOOKUP($B1820,$Q$2:$R$42,2,0),Participacion2!$D$2:$AO$99,base_minorista!$A1820,0)</f>
        <v>7.4571180372840884E-2</v>
      </c>
    </row>
    <row r="1821" spans="1:15" ht="16.5" x14ac:dyDescent="0.3">
      <c r="A1821">
        <v>72</v>
      </c>
      <c r="B1821">
        <v>20</v>
      </c>
      <c r="C1821">
        <v>71</v>
      </c>
      <c r="D1821" s="3">
        <v>43039</v>
      </c>
      <c r="E1821" s="33">
        <v>17</v>
      </c>
      <c r="F1821">
        <v>1</v>
      </c>
      <c r="G1821">
        <f>+HLOOKUP(VLOOKUP($B1821,$Q$2:$R$42,2,0),costos_sf!$D$2:$AY$99,base_minorista!$A1821,0)</f>
        <v>6651005.1358863171</v>
      </c>
      <c r="H1821">
        <f>+HLOOKUP(VLOOKUP($B1821,$Q$2:$R$42,2,0),creditos_sf!$D$2:$AY$99,base_minorista!$A1821,0)</f>
        <v>21142062.968383178</v>
      </c>
      <c r="I1821">
        <f>+HLOOKUP(VLOOKUP($B1821,$Q$2:$R$42,2,0),creditos_sf!$D$103:$AY$200,base_minorista!$A1821,0)</f>
        <v>9300450.8947634902</v>
      </c>
      <c r="J1821">
        <f>+HLOOKUP(VLOOKUP($B1821,$Q$2:$R$42,2,0),Costo_fondeo!$D$3:$AY$100,base_minorista!$A1821,0)</f>
        <v>6.4745196016739506</v>
      </c>
      <c r="K1821">
        <f>+HLOOKUP(VLOOKUP($B1821,$Q$2:$R$42,2,0),Costo_provisiones!$D$3:$AY$100,base_minorista!$A1821,0)</f>
        <v>2.3308720711360911</v>
      </c>
      <c r="L1821">
        <f>+HLOOKUP(VLOOKUP($B1821,$Q$2:$R$42,2,0),Morosidad_control!$D$4:$AY$101,base_minorista!$A1821,0)</f>
        <v>5.4592537439699846</v>
      </c>
      <c r="M1821">
        <f ca="1">+OFFSET(Capital_2!$D$2,base_minorista!A1821,0)</f>
        <v>3.6057998149039663</v>
      </c>
      <c r="N1821">
        <f>+HLOOKUP(VLOOKUP($B1821,$Q$2:$R$42,2,0),costo_laboral!$E$2:$AZ$99,base_minorista!$A1821,0)</f>
        <v>12.749493253222552</v>
      </c>
      <c r="O1821">
        <f>+HLOOKUP(VLOOKUP($B1821,$Q$2:$R$42,2,0),Participacion2!$D$2:$AO$99,base_minorista!$A1821,0)</f>
        <v>7.3410536462238607E-2</v>
      </c>
    </row>
    <row r="1822" spans="1:15" ht="16.5" x14ac:dyDescent="0.3">
      <c r="A1822">
        <v>73</v>
      </c>
      <c r="B1822">
        <v>20</v>
      </c>
      <c r="C1822">
        <v>72</v>
      </c>
      <c r="D1822" s="3">
        <v>43069</v>
      </c>
      <c r="E1822" s="33">
        <v>17</v>
      </c>
      <c r="F1822">
        <v>1</v>
      </c>
      <c r="G1822">
        <f>+HLOOKUP(VLOOKUP($B1822,$Q$2:$R$42,2,0),costos_sf!$D$2:$AY$99,base_minorista!$A1822,0)</f>
        <v>6718663.9398580473</v>
      </c>
      <c r="H1822">
        <f>+HLOOKUP(VLOOKUP($B1822,$Q$2:$R$42,2,0),creditos_sf!$D$2:$AY$99,base_minorista!$A1822,0)</f>
        <v>21415609.141753696</v>
      </c>
      <c r="I1822">
        <f>+HLOOKUP(VLOOKUP($B1822,$Q$2:$R$42,2,0),creditos_sf!$D$103:$AY$200,base_minorista!$A1822,0)</f>
        <v>9185167.0747180767</v>
      </c>
      <c r="J1822">
        <f>+HLOOKUP(VLOOKUP($B1822,$Q$2:$R$42,2,0),Costo_fondeo!$D$3:$AY$100,base_minorista!$A1822,0)</f>
        <v>6.4905302685639512</v>
      </c>
      <c r="K1822">
        <f>+HLOOKUP(VLOOKUP($B1822,$Q$2:$R$42,2,0),Costo_provisiones!$D$3:$AY$100,base_minorista!$A1822,0)</f>
        <v>2.2618950077296667</v>
      </c>
      <c r="L1822">
        <f>+HLOOKUP(VLOOKUP($B1822,$Q$2:$R$42,2,0),Morosidad_control!$D$4:$AY$101,base_minorista!$A1822,0)</f>
        <v>5.5655228779361829</v>
      </c>
      <c r="M1822">
        <f ca="1">+OFFSET(Capital_2!$D$2,base_minorista!A1822,0)</f>
        <v>3.6120620419568428</v>
      </c>
      <c r="N1822">
        <f>+HLOOKUP(VLOOKUP($B1822,$Q$2:$R$42,2,0),costo_laboral!$E$2:$AZ$99,base_minorista!$A1822,0)</f>
        <v>12.802440554008554</v>
      </c>
      <c r="O1822">
        <f>+HLOOKUP(VLOOKUP($B1822,$Q$2:$R$42,2,0),Participacion2!$D$2:$AO$99,base_minorista!$A1822,0)</f>
        <v>7.294590083474943E-2</v>
      </c>
    </row>
    <row r="1823" spans="1:15" ht="16.5" x14ac:dyDescent="0.3">
      <c r="A1823">
        <v>74</v>
      </c>
      <c r="B1823">
        <v>20</v>
      </c>
      <c r="C1823">
        <v>73</v>
      </c>
      <c r="D1823" s="3">
        <v>43100</v>
      </c>
      <c r="E1823" s="33">
        <v>17</v>
      </c>
      <c r="F1823">
        <v>1</v>
      </c>
      <c r="G1823">
        <f>+HLOOKUP(VLOOKUP($B1823,$Q$2:$R$42,2,0),costos_sf!$D$2:$AY$99,base_minorista!$A1823,0)</f>
        <v>6795610.5968274642</v>
      </c>
      <c r="H1823">
        <f>+HLOOKUP(VLOOKUP($B1823,$Q$2:$R$42,2,0),creditos_sf!$D$2:$AY$99,base_minorista!$A1823,0)</f>
        <v>21614597.947033063</v>
      </c>
      <c r="I1823">
        <f>+HLOOKUP(VLOOKUP($B1823,$Q$2:$R$42,2,0),creditos_sf!$D$103:$AY$200,base_minorista!$A1823,0)</f>
        <v>9076856.6096232571</v>
      </c>
      <c r="J1823">
        <f>+HLOOKUP(VLOOKUP($B1823,$Q$2:$R$42,2,0),Costo_fondeo!$D$3:$AY$100,base_minorista!$A1823,0)</f>
        <v>6.4840977990087074</v>
      </c>
      <c r="K1823">
        <f>+HLOOKUP(VLOOKUP($B1823,$Q$2:$R$42,2,0),Costo_provisiones!$D$3:$AY$100,base_minorista!$A1823,0)</f>
        <v>2.4557291550190019</v>
      </c>
      <c r="L1823">
        <f>+HLOOKUP(VLOOKUP($B1823,$Q$2:$R$42,2,0),Morosidad_control!$D$4:$AY$101,base_minorista!$A1823,0)</f>
        <v>5.499972105922609</v>
      </c>
      <c r="M1823">
        <f ca="1">+OFFSET(Capital_2!$D$2,base_minorista!A1823,0)</f>
        <v>3.5930762546706192</v>
      </c>
      <c r="N1823">
        <f>+HLOOKUP(VLOOKUP($B1823,$Q$2:$R$42,2,0),costo_laboral!$E$2:$AZ$99,base_minorista!$A1823,0)</f>
        <v>12.708463767719399</v>
      </c>
      <c r="O1823">
        <f>+HLOOKUP(VLOOKUP($B1823,$Q$2:$R$42,2,0),Participacion2!$D$2:$AO$99,base_minorista!$A1823,0)</f>
        <v>7.3244552091126972E-2</v>
      </c>
    </row>
    <row r="1824" spans="1:15" ht="16.5" x14ac:dyDescent="0.3">
      <c r="A1824">
        <v>75</v>
      </c>
      <c r="B1824">
        <v>20</v>
      </c>
      <c r="C1824">
        <v>74</v>
      </c>
      <c r="D1824" s="3">
        <v>43131</v>
      </c>
      <c r="E1824" s="33">
        <v>18</v>
      </c>
      <c r="F1824">
        <v>1</v>
      </c>
      <c r="G1824">
        <f>+HLOOKUP(VLOOKUP($B1824,$Q$2:$R$42,2,0),costos_sf!$D$2:$AY$99,base_minorista!$A1824,0)</f>
        <v>6833848.276163891</v>
      </c>
      <c r="H1824">
        <f>+HLOOKUP(VLOOKUP($B1824,$Q$2:$R$42,2,0),creditos_sf!$D$2:$AY$99,base_minorista!$A1824,0)</f>
        <v>21676051.550043494</v>
      </c>
      <c r="I1824">
        <f>+HLOOKUP(VLOOKUP($B1824,$Q$2:$R$42,2,0),creditos_sf!$D$103:$AY$200,base_minorista!$A1824,0)</f>
        <v>9245910.9265262298</v>
      </c>
      <c r="J1824">
        <f>+HLOOKUP(VLOOKUP($B1824,$Q$2:$R$42,2,0),Costo_fondeo!$D$3:$AY$100,base_minorista!$A1824,0)</f>
        <v>6.5003780909465414</v>
      </c>
      <c r="K1824">
        <f>+HLOOKUP(VLOOKUP($B1824,$Q$2:$R$42,2,0),Costo_provisiones!$D$3:$AY$100,base_minorista!$A1824,0)</f>
        <v>2.3694114149203749</v>
      </c>
      <c r="L1824">
        <f>+HLOOKUP(VLOOKUP($B1824,$Q$2:$R$42,2,0),Morosidad_control!$D$4:$AY$101,base_minorista!$A1824,0)</f>
        <v>5.8336779890260031</v>
      </c>
      <c r="M1824">
        <f ca="1">+OFFSET(Capital_2!$D$2,base_minorista!A1824,0)</f>
        <v>3.5815867697690567</v>
      </c>
      <c r="N1824">
        <f>+HLOOKUP(VLOOKUP($B1824,$Q$2:$R$42,2,0),costo_laboral!$E$2:$AZ$99,base_minorista!$A1824,0)</f>
        <v>12.650471131808017</v>
      </c>
      <c r="O1824">
        <f>+HLOOKUP(VLOOKUP($B1824,$Q$2:$R$42,2,0),Participacion2!$D$2:$AO$99,base_minorista!$A1824,0)</f>
        <v>7.4058464462909548E-2</v>
      </c>
    </row>
    <row r="1825" spans="1:15" ht="16.5" x14ac:dyDescent="0.3">
      <c r="A1825">
        <v>76</v>
      </c>
      <c r="B1825">
        <v>20</v>
      </c>
      <c r="C1825">
        <v>75</v>
      </c>
      <c r="D1825" s="3">
        <v>43159</v>
      </c>
      <c r="E1825" s="33">
        <v>18</v>
      </c>
      <c r="F1825">
        <v>1</v>
      </c>
      <c r="G1825">
        <f>+HLOOKUP(VLOOKUP($B1825,$Q$2:$R$42,2,0),costos_sf!$D$2:$AY$99,base_minorista!$A1825,0)</f>
        <v>6902376.383733605</v>
      </c>
      <c r="H1825">
        <f>+HLOOKUP(VLOOKUP($B1825,$Q$2:$R$42,2,0),creditos_sf!$D$2:$AY$99,base_minorista!$A1825,0)</f>
        <v>22040609.48060387</v>
      </c>
      <c r="I1825">
        <f>+HLOOKUP(VLOOKUP($B1825,$Q$2:$R$42,2,0),creditos_sf!$D$103:$AY$200,base_minorista!$A1825,0)</f>
        <v>9328054.3090957887</v>
      </c>
      <c r="J1825">
        <f>+HLOOKUP(VLOOKUP($B1825,$Q$2:$R$42,2,0),Costo_fondeo!$D$3:$AY$100,base_minorista!$A1825,0)</f>
        <v>6.5005233862695357</v>
      </c>
      <c r="K1825">
        <f>+HLOOKUP(VLOOKUP($B1825,$Q$2:$R$42,2,0),Costo_provisiones!$D$3:$AY$100,base_minorista!$A1825,0)</f>
        <v>2.4382037262203942</v>
      </c>
      <c r="L1825">
        <f>+HLOOKUP(VLOOKUP($B1825,$Q$2:$R$42,2,0),Morosidad_control!$D$4:$AY$101,base_minorista!$A1825,0)</f>
        <v>6.2364646120374418</v>
      </c>
      <c r="M1825">
        <f ca="1">+OFFSET(Capital_2!$D$2,base_minorista!A1825,0)</f>
        <v>3.5677590569055382</v>
      </c>
      <c r="N1825">
        <f>+HLOOKUP(VLOOKUP($B1825,$Q$2:$R$42,2,0),costo_laboral!$E$2:$AZ$99,base_minorista!$A1825,0)</f>
        <v>12.509167196028475</v>
      </c>
      <c r="O1825">
        <f>+HLOOKUP(VLOOKUP($B1825,$Q$2:$R$42,2,0),Participacion2!$D$2:$AO$99,base_minorista!$A1825,0)</f>
        <v>7.5795265351371044E-2</v>
      </c>
    </row>
    <row r="1826" spans="1:15" ht="16.5" x14ac:dyDescent="0.3">
      <c r="A1826">
        <v>77</v>
      </c>
      <c r="B1826">
        <v>20</v>
      </c>
      <c r="C1826">
        <v>76</v>
      </c>
      <c r="D1826" s="3">
        <v>43190</v>
      </c>
      <c r="E1826" s="33">
        <v>18</v>
      </c>
      <c r="F1826">
        <v>1</v>
      </c>
      <c r="G1826">
        <f>+HLOOKUP(VLOOKUP($B1826,$Q$2:$R$42,2,0),costos_sf!$D$2:$AY$99,base_minorista!$A1826,0)</f>
        <v>6955711.3464667071</v>
      </c>
      <c r="H1826">
        <f>+HLOOKUP(VLOOKUP($B1826,$Q$2:$R$42,2,0),creditos_sf!$D$2:$AY$99,base_minorista!$A1826,0)</f>
        <v>22729354.771021754</v>
      </c>
      <c r="I1826">
        <f>+HLOOKUP(VLOOKUP($B1826,$Q$2:$R$42,2,0),creditos_sf!$D$103:$AY$200,base_minorista!$A1826,0)</f>
        <v>9031360.8088566083</v>
      </c>
      <c r="J1826">
        <f>+HLOOKUP(VLOOKUP($B1826,$Q$2:$R$42,2,0),Costo_fondeo!$D$3:$AY$100,base_minorista!$A1826,0)</f>
        <v>6.5428735838193628</v>
      </c>
      <c r="K1826">
        <f>+HLOOKUP(VLOOKUP($B1826,$Q$2:$R$42,2,0),Costo_provisiones!$D$3:$AY$100,base_minorista!$A1826,0)</f>
        <v>2.4094925845414967</v>
      </c>
      <c r="L1826">
        <f>+HLOOKUP(VLOOKUP($B1826,$Q$2:$R$42,2,0),Morosidad_control!$D$4:$AY$101,base_minorista!$A1826,0)</f>
        <v>6.4557162133991195</v>
      </c>
      <c r="M1826">
        <f ca="1">+OFFSET(Capital_2!$D$2,base_minorista!A1826,0)</f>
        <v>3.5535594036254383</v>
      </c>
      <c r="N1826">
        <f>+HLOOKUP(VLOOKUP($B1826,$Q$2:$R$42,2,0),costo_laboral!$E$2:$AZ$99,base_minorista!$A1826,0)</f>
        <v>12.400177897290142</v>
      </c>
      <c r="O1826">
        <f>+HLOOKUP(VLOOKUP($B1826,$Q$2:$R$42,2,0),Participacion2!$D$2:$AO$99,base_minorista!$A1826,0)</f>
        <v>7.8314894022851467E-2</v>
      </c>
    </row>
    <row r="1827" spans="1:15" ht="16.5" x14ac:dyDescent="0.3">
      <c r="A1827">
        <v>78</v>
      </c>
      <c r="B1827">
        <v>20</v>
      </c>
      <c r="C1827">
        <v>77</v>
      </c>
      <c r="D1827" s="3">
        <v>43220</v>
      </c>
      <c r="E1827" s="33">
        <v>18</v>
      </c>
      <c r="F1827">
        <v>1</v>
      </c>
      <c r="G1827">
        <f>+HLOOKUP(VLOOKUP($B1827,$Q$2:$R$42,2,0),costos_sf!$D$2:$AY$99,base_minorista!$A1827,0)</f>
        <v>7017754.5005721943</v>
      </c>
      <c r="H1827">
        <f>+HLOOKUP(VLOOKUP($B1827,$Q$2:$R$42,2,0),creditos_sf!$D$2:$AY$99,base_minorista!$A1827,0)</f>
        <v>23163905.405050933</v>
      </c>
      <c r="I1827">
        <f>+HLOOKUP(VLOOKUP($B1827,$Q$2:$R$42,2,0),creditos_sf!$D$103:$AY$200,base_minorista!$A1827,0)</f>
        <v>8345647.7275568191</v>
      </c>
      <c r="J1827">
        <f>+HLOOKUP(VLOOKUP($B1827,$Q$2:$R$42,2,0),Costo_fondeo!$D$3:$AY$100,base_minorista!$A1827,0)</f>
        <v>6.568273345882222</v>
      </c>
      <c r="K1827">
        <f>+HLOOKUP(VLOOKUP($B1827,$Q$2:$R$42,2,0),Costo_provisiones!$D$3:$AY$100,base_minorista!$A1827,0)</f>
        <v>2.347332683451286</v>
      </c>
      <c r="L1827">
        <f>+HLOOKUP(VLOOKUP($B1827,$Q$2:$R$42,2,0),Morosidad_control!$D$4:$AY$101,base_minorista!$A1827,0)</f>
        <v>4.3878816914522289</v>
      </c>
      <c r="M1827">
        <f ca="1">+OFFSET(Capital_2!$D$2,base_minorista!A1827,0)</f>
        <v>3.5277001527594574</v>
      </c>
      <c r="N1827">
        <f>+HLOOKUP(VLOOKUP($B1827,$Q$2:$R$42,2,0),costo_laboral!$E$2:$AZ$99,base_minorista!$A1827,0)</f>
        <v>12.601936740293448</v>
      </c>
      <c r="O1827">
        <f>+HLOOKUP(VLOOKUP($B1827,$Q$2:$R$42,2,0),Participacion2!$D$2:$AO$99,base_minorista!$A1827,0)</f>
        <v>7.9393364057355323E-2</v>
      </c>
    </row>
    <row r="1828" spans="1:15" ht="16.5" x14ac:dyDescent="0.3">
      <c r="A1828">
        <v>79</v>
      </c>
      <c r="B1828">
        <v>20</v>
      </c>
      <c r="C1828">
        <v>78</v>
      </c>
      <c r="D1828" s="3">
        <v>43251</v>
      </c>
      <c r="E1828" s="33">
        <v>18</v>
      </c>
      <c r="F1828">
        <v>1</v>
      </c>
      <c r="G1828">
        <f>+HLOOKUP(VLOOKUP($B1828,$Q$2:$R$42,2,0),costos_sf!$D$2:$AY$99,base_minorista!$A1828,0)</f>
        <v>7189480.226215071</v>
      </c>
      <c r="H1828">
        <f>+HLOOKUP(VLOOKUP($B1828,$Q$2:$R$42,2,0),creditos_sf!$D$2:$AY$99,base_minorista!$A1828,0)</f>
        <v>23431095.491600964</v>
      </c>
      <c r="I1828">
        <f>+HLOOKUP(VLOOKUP($B1828,$Q$2:$R$42,2,0),creditos_sf!$D$103:$AY$200,base_minorista!$A1828,0)</f>
        <v>8124142.2716996139</v>
      </c>
      <c r="J1828">
        <f>+HLOOKUP(VLOOKUP($B1828,$Q$2:$R$42,2,0),Costo_fondeo!$D$3:$AY$100,base_minorista!$A1828,0)</f>
        <v>6.583382072171581</v>
      </c>
      <c r="K1828">
        <f>+HLOOKUP(VLOOKUP($B1828,$Q$2:$R$42,2,0),Costo_provisiones!$D$3:$AY$100,base_minorista!$A1828,0)</f>
        <v>2.6704481043835009</v>
      </c>
      <c r="L1828">
        <f>+HLOOKUP(VLOOKUP($B1828,$Q$2:$R$42,2,0),Morosidad_control!$D$4:$AY$101,base_minorista!$A1828,0)</f>
        <v>5.1662465336667376</v>
      </c>
      <c r="M1828">
        <f ca="1">+OFFSET(Capital_2!$D$2,base_minorista!A1828,0)</f>
        <v>3.5069368282381337</v>
      </c>
      <c r="N1828">
        <f>+HLOOKUP(VLOOKUP($B1828,$Q$2:$R$42,2,0),costo_laboral!$E$2:$AZ$99,base_minorista!$A1828,0)</f>
        <v>12.665260007425491</v>
      </c>
      <c r="O1828">
        <f>+HLOOKUP(VLOOKUP($B1828,$Q$2:$R$42,2,0),Participacion2!$D$2:$AO$99,base_minorista!$A1828,0)</f>
        <v>7.9725577814747317E-2</v>
      </c>
    </row>
    <row r="1829" spans="1:15" ht="16.5" x14ac:dyDescent="0.3">
      <c r="A1829">
        <v>80</v>
      </c>
      <c r="B1829">
        <v>20</v>
      </c>
      <c r="C1829">
        <v>79</v>
      </c>
      <c r="D1829" s="3">
        <v>43281</v>
      </c>
      <c r="E1829" s="33">
        <v>18</v>
      </c>
      <c r="F1829">
        <v>1</v>
      </c>
      <c r="G1829">
        <f>+HLOOKUP(VLOOKUP($B1829,$Q$2:$R$42,2,0),costos_sf!$D$2:$AY$99,base_minorista!$A1829,0)</f>
        <v>7180932.1194119649</v>
      </c>
      <c r="H1829">
        <f>+HLOOKUP(VLOOKUP($B1829,$Q$2:$R$42,2,0),creditos_sf!$D$2:$AY$99,base_minorista!$A1829,0)</f>
        <v>23045172.04571645</v>
      </c>
      <c r="I1829">
        <f>+HLOOKUP(VLOOKUP($B1829,$Q$2:$R$42,2,0),creditos_sf!$D$103:$AY$200,base_minorista!$A1829,0)</f>
        <v>8073174.2020652136</v>
      </c>
      <c r="J1829">
        <f>+HLOOKUP(VLOOKUP($B1829,$Q$2:$R$42,2,0),Costo_fondeo!$D$3:$AY$100,base_minorista!$A1829,0)</f>
        <v>6.5863932696471599</v>
      </c>
      <c r="K1829">
        <f>+HLOOKUP(VLOOKUP($B1829,$Q$2:$R$42,2,0),Costo_provisiones!$D$3:$AY$100,base_minorista!$A1829,0)</f>
        <v>2.6465332119201435</v>
      </c>
      <c r="L1829">
        <f>+HLOOKUP(VLOOKUP($B1829,$Q$2:$R$42,2,0),Morosidad_control!$D$4:$AY$101,base_minorista!$A1829,0)</f>
        <v>5.5900806012866733</v>
      </c>
      <c r="M1829">
        <f ca="1">+OFFSET(Capital_2!$D$2,base_minorista!A1829,0)</f>
        <v>3.4861804073665166</v>
      </c>
      <c r="N1829">
        <f>+HLOOKUP(VLOOKUP($B1829,$Q$2:$R$42,2,0),costo_laboral!$E$2:$AZ$99,base_minorista!$A1829,0)</f>
        <v>12.771689304639414</v>
      </c>
      <c r="O1829">
        <f>+HLOOKUP(VLOOKUP($B1829,$Q$2:$R$42,2,0),Participacion2!$D$2:$AO$99,base_minorista!$A1829,0)</f>
        <v>7.8632025012546236E-2</v>
      </c>
    </row>
    <row r="1830" spans="1:15" ht="16.5" x14ac:dyDescent="0.3">
      <c r="A1830">
        <v>81</v>
      </c>
      <c r="B1830">
        <v>20</v>
      </c>
      <c r="C1830">
        <v>80</v>
      </c>
      <c r="D1830" s="3">
        <v>43312</v>
      </c>
      <c r="E1830" s="33">
        <v>18</v>
      </c>
      <c r="F1830">
        <v>1</v>
      </c>
      <c r="G1830">
        <f>+HLOOKUP(VLOOKUP($B1830,$Q$2:$R$42,2,0),costos_sf!$D$2:$AY$99,base_minorista!$A1830,0)</f>
        <v>7156528.223886203</v>
      </c>
      <c r="H1830">
        <f>+HLOOKUP(VLOOKUP($B1830,$Q$2:$R$42,2,0),creditos_sf!$D$2:$AY$99,base_minorista!$A1830,0)</f>
        <v>22516817.938932758</v>
      </c>
      <c r="I1830">
        <f>+HLOOKUP(VLOOKUP($B1830,$Q$2:$R$42,2,0),creditos_sf!$D$103:$AY$200,base_minorista!$A1830,0)</f>
        <v>7854788.1291946163</v>
      </c>
      <c r="J1830">
        <f>+HLOOKUP(VLOOKUP($B1830,$Q$2:$R$42,2,0),Costo_fondeo!$D$3:$AY$100,base_minorista!$A1830,0)</f>
        <v>6.5903948100082363</v>
      </c>
      <c r="K1830">
        <f>+HLOOKUP(VLOOKUP($B1830,$Q$2:$R$42,2,0),Costo_provisiones!$D$3:$AY$100,base_minorista!$A1830,0)</f>
        <v>2.5843949110134314</v>
      </c>
      <c r="L1830">
        <f>+HLOOKUP(VLOOKUP($B1830,$Q$2:$R$42,2,0),Morosidad_control!$D$4:$AY$101,base_minorista!$A1830,0)</f>
        <v>6.3700044245244642</v>
      </c>
      <c r="M1830">
        <f ca="1">+OFFSET(Capital_2!$D$2,base_minorista!A1830,0)</f>
        <v>3.4635993253239059</v>
      </c>
      <c r="N1830">
        <f>+HLOOKUP(VLOOKUP($B1830,$Q$2:$R$42,2,0),costo_laboral!$E$2:$AZ$99,base_minorista!$A1830,0)</f>
        <v>13.021566912077967</v>
      </c>
      <c r="O1830">
        <f>+HLOOKUP(VLOOKUP($B1830,$Q$2:$R$42,2,0),Participacion2!$D$2:$AO$99,base_minorista!$A1830,0)</f>
        <v>7.70216280449251E-2</v>
      </c>
    </row>
    <row r="1831" spans="1:15" ht="16.5" x14ac:dyDescent="0.3">
      <c r="A1831">
        <v>82</v>
      </c>
      <c r="B1831">
        <v>20</v>
      </c>
      <c r="C1831">
        <v>81</v>
      </c>
      <c r="D1831" s="3">
        <v>43343</v>
      </c>
      <c r="E1831" s="33">
        <v>18</v>
      </c>
      <c r="F1831">
        <v>1</v>
      </c>
      <c r="G1831">
        <f>+HLOOKUP(VLOOKUP($B1831,$Q$2:$R$42,2,0),costos_sf!$D$2:$AY$99,base_minorista!$A1831,0)</f>
        <v>7204632.4480919382</v>
      </c>
      <c r="H1831">
        <f>+HLOOKUP(VLOOKUP($B1831,$Q$2:$R$42,2,0),creditos_sf!$D$2:$AY$99,base_minorista!$A1831,0)</f>
        <v>22371735.173605315</v>
      </c>
      <c r="I1831">
        <f>+HLOOKUP(VLOOKUP($B1831,$Q$2:$R$42,2,0),creditos_sf!$D$103:$AY$200,base_minorista!$A1831,0)</f>
        <v>7792717.9956718376</v>
      </c>
      <c r="J1831">
        <f>+HLOOKUP(VLOOKUP($B1831,$Q$2:$R$42,2,0),Costo_fondeo!$D$3:$AY$100,base_minorista!$A1831,0)</f>
        <v>6.5735653895102582</v>
      </c>
      <c r="K1831">
        <f>+HLOOKUP(VLOOKUP($B1831,$Q$2:$R$42,2,0),Costo_provisiones!$D$3:$AY$100,base_minorista!$A1831,0)</f>
        <v>2.6543953080086173</v>
      </c>
      <c r="L1831">
        <f>+HLOOKUP(VLOOKUP($B1831,$Q$2:$R$42,2,0),Morosidad_control!$D$4:$AY$101,base_minorista!$A1831,0)</f>
        <v>5.6962520689173557</v>
      </c>
      <c r="M1831">
        <f ca="1">+OFFSET(Capital_2!$D$2,base_minorista!A1831,0)</f>
        <v>3.442349118867654</v>
      </c>
      <c r="N1831">
        <f>+HLOOKUP(VLOOKUP($B1831,$Q$2:$R$42,2,0),costo_laboral!$E$2:$AZ$99,base_minorista!$A1831,0)</f>
        <v>13.113701587633225</v>
      </c>
      <c r="O1831">
        <f>+HLOOKUP(VLOOKUP($B1831,$Q$2:$R$42,2,0),Participacion2!$D$2:$AO$99,base_minorista!$A1831,0)</f>
        <v>7.6070035631046182E-2</v>
      </c>
    </row>
    <row r="1832" spans="1:15" ht="16.5" x14ac:dyDescent="0.3">
      <c r="A1832">
        <v>83</v>
      </c>
      <c r="B1832">
        <v>20</v>
      </c>
      <c r="C1832">
        <v>82</v>
      </c>
      <c r="D1832" s="3">
        <v>43373</v>
      </c>
      <c r="E1832" s="33">
        <v>18</v>
      </c>
      <c r="F1832">
        <v>1</v>
      </c>
      <c r="G1832">
        <f>+HLOOKUP(VLOOKUP($B1832,$Q$2:$R$42,2,0),costos_sf!$D$2:$AY$99,base_minorista!$A1832,0)</f>
        <v>7259845.7068314161</v>
      </c>
      <c r="H1832">
        <f>+HLOOKUP(VLOOKUP($B1832,$Q$2:$R$42,2,0),creditos_sf!$D$2:$AY$99,base_minorista!$A1832,0)</f>
        <v>21789296.599911384</v>
      </c>
      <c r="I1832">
        <f>+HLOOKUP(VLOOKUP($B1832,$Q$2:$R$42,2,0),creditos_sf!$D$103:$AY$200,base_minorista!$A1832,0)</f>
        <v>8225301.2043084595</v>
      </c>
      <c r="J1832">
        <f>+HLOOKUP(VLOOKUP($B1832,$Q$2:$R$42,2,0),Costo_fondeo!$D$3:$AY$100,base_minorista!$A1832,0)</f>
        <v>6.6026649640119128</v>
      </c>
      <c r="K1832">
        <f>+HLOOKUP(VLOOKUP($B1832,$Q$2:$R$42,2,0),Costo_provisiones!$D$3:$AY$100,base_minorista!$A1832,0)</f>
        <v>2.7611116103118349</v>
      </c>
      <c r="L1832">
        <f>+HLOOKUP(VLOOKUP($B1832,$Q$2:$R$42,2,0),Morosidad_control!$D$4:$AY$101,base_minorista!$A1832,0)</f>
        <v>5.9700328041796169</v>
      </c>
      <c r="M1832">
        <f ca="1">+OFFSET(Capital_2!$D$2,base_minorista!A1832,0)</f>
        <v>3.430093895939399</v>
      </c>
      <c r="N1832">
        <f>+HLOOKUP(VLOOKUP($B1832,$Q$2:$R$42,2,0),costo_laboral!$E$2:$AZ$99,base_minorista!$A1832,0)</f>
        <v>13.153937017888106</v>
      </c>
      <c r="O1832">
        <f>+HLOOKUP(VLOOKUP($B1832,$Q$2:$R$42,2,0),Participacion2!$D$2:$AO$99,base_minorista!$A1832,0)</f>
        <v>7.3816772419426829E-2</v>
      </c>
    </row>
    <row r="1833" spans="1:15" ht="16.5" x14ac:dyDescent="0.3">
      <c r="A1833">
        <v>84</v>
      </c>
      <c r="B1833">
        <v>20</v>
      </c>
      <c r="C1833">
        <v>83</v>
      </c>
      <c r="D1833" s="3">
        <v>43404</v>
      </c>
      <c r="E1833" s="33">
        <v>18</v>
      </c>
      <c r="F1833">
        <v>1</v>
      </c>
      <c r="G1833">
        <f>+HLOOKUP(VLOOKUP($B1833,$Q$2:$R$42,2,0),costos_sf!$D$2:$AY$99,base_minorista!$A1833,0)</f>
        <v>7392758.994569106</v>
      </c>
      <c r="H1833">
        <f>+HLOOKUP(VLOOKUP($B1833,$Q$2:$R$42,2,0),creditos_sf!$D$2:$AY$99,base_minorista!$A1833,0)</f>
        <v>21195887.664855465</v>
      </c>
      <c r="I1833">
        <f>+HLOOKUP(VLOOKUP($B1833,$Q$2:$R$42,2,0),creditos_sf!$D$103:$AY$200,base_minorista!$A1833,0)</f>
        <v>8490974.3594436143</v>
      </c>
      <c r="J1833">
        <f>+HLOOKUP(VLOOKUP($B1833,$Q$2:$R$42,2,0),Costo_fondeo!$D$3:$AY$100,base_minorista!$A1833,0)</f>
        <v>6.6149652210966039</v>
      </c>
      <c r="K1833">
        <f>+HLOOKUP(VLOOKUP($B1833,$Q$2:$R$42,2,0),Costo_provisiones!$D$3:$AY$100,base_minorista!$A1833,0)</f>
        <v>3.1017988034134629</v>
      </c>
      <c r="L1833">
        <f>+HLOOKUP(VLOOKUP($B1833,$Q$2:$R$42,2,0),Morosidad_control!$D$4:$AY$101,base_minorista!$A1833,0)</f>
        <v>6.9286080706390178</v>
      </c>
      <c r="M1833">
        <f ca="1">+OFFSET(Capital_2!$D$2,base_minorista!A1833,0)</f>
        <v>3.4233579602032216</v>
      </c>
      <c r="N1833">
        <f>+HLOOKUP(VLOOKUP($B1833,$Q$2:$R$42,2,0),costo_laboral!$E$2:$AZ$99,base_minorista!$A1833,0)</f>
        <v>13.355767937570217</v>
      </c>
      <c r="O1833">
        <f>+HLOOKUP(VLOOKUP($B1833,$Q$2:$R$42,2,0),Participacion2!$D$2:$AO$99,base_minorista!$A1833,0)</f>
        <v>7.1155311343380032E-2</v>
      </c>
    </row>
    <row r="1834" spans="1:15" ht="16.5" x14ac:dyDescent="0.3">
      <c r="A1834">
        <v>85</v>
      </c>
      <c r="B1834">
        <v>20</v>
      </c>
      <c r="C1834">
        <v>84</v>
      </c>
      <c r="D1834" s="3">
        <v>43434</v>
      </c>
      <c r="E1834" s="33">
        <v>18</v>
      </c>
      <c r="F1834">
        <v>1</v>
      </c>
      <c r="G1834">
        <f>+HLOOKUP(VLOOKUP($B1834,$Q$2:$R$42,2,0),costos_sf!$D$2:$AY$99,base_minorista!$A1834,0)</f>
        <v>7366746.2866343921</v>
      </c>
      <c r="H1834">
        <f>+HLOOKUP(VLOOKUP($B1834,$Q$2:$R$42,2,0),creditos_sf!$D$2:$AY$99,base_minorista!$A1834,0)</f>
        <v>21576257.765200894</v>
      </c>
      <c r="I1834">
        <f>+HLOOKUP(VLOOKUP($B1834,$Q$2:$R$42,2,0),creditos_sf!$D$103:$AY$200,base_minorista!$A1834,0)</f>
        <v>8550224.1197813209</v>
      </c>
      <c r="J1834">
        <f>+HLOOKUP(VLOOKUP($B1834,$Q$2:$R$42,2,0),Costo_fondeo!$D$3:$AY$100,base_minorista!$A1834,0)</f>
        <v>6.6183069524850033</v>
      </c>
      <c r="K1834">
        <f>+HLOOKUP(VLOOKUP($B1834,$Q$2:$R$42,2,0),Costo_provisiones!$D$3:$AY$100,base_minorista!$A1834,0)</f>
        <v>3.0507543998155184</v>
      </c>
      <c r="L1834">
        <f>+HLOOKUP(VLOOKUP($B1834,$Q$2:$R$42,2,0),Morosidad_control!$D$4:$AY$101,base_minorista!$A1834,0)</f>
        <v>7.1429677046457547</v>
      </c>
      <c r="M1834">
        <f ca="1">+OFFSET(Capital_2!$D$2,base_minorista!A1834,0)</f>
        <v>3.4154915843908498</v>
      </c>
      <c r="N1834">
        <f>+HLOOKUP(VLOOKUP($B1834,$Q$2:$R$42,2,0),costo_laboral!$E$2:$AZ$99,base_minorista!$A1834,0)</f>
        <v>13.093165000902635</v>
      </c>
      <c r="O1834">
        <f>+HLOOKUP(VLOOKUP($B1834,$Q$2:$R$42,2,0),Participacion2!$D$2:$AO$99,base_minorista!$A1834,0)</f>
        <v>7.1248605418889999E-2</v>
      </c>
    </row>
    <row r="1835" spans="1:15" ht="16.5" x14ac:dyDescent="0.3">
      <c r="A1835">
        <v>86</v>
      </c>
      <c r="B1835">
        <v>20</v>
      </c>
      <c r="C1835">
        <v>85</v>
      </c>
      <c r="D1835" s="3">
        <v>43465</v>
      </c>
      <c r="E1835" s="33">
        <v>18</v>
      </c>
      <c r="F1835">
        <v>1</v>
      </c>
      <c r="G1835">
        <f>+HLOOKUP(VLOOKUP($B1835,$Q$2:$R$42,2,0),costos_sf!$D$2:$AY$99,base_minorista!$A1835,0)</f>
        <v>7319275.3276887098</v>
      </c>
      <c r="H1835">
        <f>+HLOOKUP(VLOOKUP($B1835,$Q$2:$R$42,2,0),creditos_sf!$D$2:$AY$99,base_minorista!$A1835,0)</f>
        <v>20856178.779873505</v>
      </c>
      <c r="I1835">
        <f>+HLOOKUP(VLOOKUP($B1835,$Q$2:$R$42,2,0),creditos_sf!$D$103:$AY$200,base_minorista!$A1835,0)</f>
        <v>8457416.4343310334</v>
      </c>
      <c r="J1835">
        <f>+HLOOKUP(VLOOKUP($B1835,$Q$2:$R$42,2,0),Costo_fondeo!$D$3:$AY$100,base_minorista!$A1835,0)</f>
        <v>6.6379870093369933</v>
      </c>
      <c r="K1835">
        <f>+HLOOKUP(VLOOKUP($B1835,$Q$2:$R$42,2,0),Costo_provisiones!$D$3:$AY$100,base_minorista!$A1835,0)</f>
        <v>2.949367378205797</v>
      </c>
      <c r="L1835">
        <f>+HLOOKUP(VLOOKUP($B1835,$Q$2:$R$42,2,0),Morosidad_control!$D$4:$AY$101,base_minorista!$A1835,0)</f>
        <v>7.2493015294871981</v>
      </c>
      <c r="M1835">
        <f ca="1">+OFFSET(Capital_2!$D$2,base_minorista!A1835,0)</f>
        <v>3.4351377010367652</v>
      </c>
      <c r="N1835">
        <f>+HLOOKUP(VLOOKUP($B1835,$Q$2:$R$42,2,0),costo_laboral!$E$2:$AZ$99,base_minorista!$A1835,0)</f>
        <v>13.370025475798997</v>
      </c>
      <c r="O1835">
        <f>+HLOOKUP(VLOOKUP($B1835,$Q$2:$R$42,2,0),Participacion2!$D$2:$AO$99,base_minorista!$A1835,0)</f>
        <v>6.902260406662189E-2</v>
      </c>
    </row>
    <row r="1836" spans="1:15" ht="16.5" x14ac:dyDescent="0.3">
      <c r="A1836">
        <v>87</v>
      </c>
      <c r="B1836">
        <v>20</v>
      </c>
      <c r="C1836">
        <v>86</v>
      </c>
      <c r="D1836" s="3">
        <v>43496</v>
      </c>
      <c r="E1836" s="33">
        <v>19</v>
      </c>
      <c r="F1836">
        <v>1</v>
      </c>
      <c r="G1836">
        <f>+HLOOKUP(VLOOKUP($B1836,$Q$2:$R$42,2,0),costos_sf!$D$2:$AY$99,base_minorista!$A1836,0)</f>
        <v>7319435.8936886229</v>
      </c>
      <c r="H1836">
        <f>+HLOOKUP(VLOOKUP($B1836,$Q$2:$R$42,2,0),creditos_sf!$D$2:$AY$99,base_minorista!$A1836,0)</f>
        <v>20733893.196229015</v>
      </c>
      <c r="I1836">
        <f>+HLOOKUP(VLOOKUP($B1836,$Q$2:$R$42,2,0),creditos_sf!$D$103:$AY$200,base_minorista!$A1836,0)</f>
        <v>8829034.8259833548</v>
      </c>
      <c r="J1836">
        <f>+HLOOKUP(VLOOKUP($B1836,$Q$2:$R$42,2,0),Costo_fondeo!$D$3:$AY$100,base_minorista!$A1836,0)</f>
        <v>6.6375417675195765</v>
      </c>
      <c r="K1836">
        <f>+HLOOKUP(VLOOKUP($B1836,$Q$2:$R$42,2,0),Costo_provisiones!$D$3:$AY$100,base_minorista!$A1836,0)</f>
        <v>2.9331519110220099</v>
      </c>
      <c r="L1836">
        <f>+HLOOKUP(VLOOKUP($B1836,$Q$2:$R$42,2,0),Morosidad_control!$D$4:$AY$101,base_minorista!$A1836,0)</f>
        <v>6.6029652652171933</v>
      </c>
      <c r="M1836">
        <f ca="1">+OFFSET(Capital_2!$D$2,base_minorista!A1836,0)</f>
        <v>3.144198069372997</v>
      </c>
      <c r="N1836">
        <f>+HLOOKUP(VLOOKUP($B1836,$Q$2:$R$42,2,0),costo_laboral!$E$2:$AZ$99,base_minorista!$A1836,0)</f>
        <v>13.242506398185839</v>
      </c>
      <c r="O1836">
        <f>+HLOOKUP(VLOOKUP($B1836,$Q$2:$R$42,2,0),Participacion2!$D$2:$AO$99,base_minorista!$A1836,0)</f>
        <v>6.921072362053575E-2</v>
      </c>
    </row>
    <row r="1837" spans="1:15" ht="16.5" x14ac:dyDescent="0.3">
      <c r="A1837">
        <v>88</v>
      </c>
      <c r="B1837">
        <v>20</v>
      </c>
      <c r="C1837">
        <v>87</v>
      </c>
      <c r="D1837" s="3">
        <v>43524</v>
      </c>
      <c r="E1837" s="33">
        <v>19</v>
      </c>
      <c r="F1837">
        <v>1</v>
      </c>
      <c r="G1837">
        <f>+HLOOKUP(VLOOKUP($B1837,$Q$2:$R$42,2,0),costos_sf!$D$2:$AY$99,base_minorista!$A1837,0)</f>
        <v>7282243.9014722025</v>
      </c>
      <c r="H1837">
        <f>+HLOOKUP(VLOOKUP($B1837,$Q$2:$R$42,2,0),creditos_sf!$D$2:$AY$99,base_minorista!$A1837,0)</f>
        <v>20167296.981365077</v>
      </c>
      <c r="I1837">
        <f>+HLOOKUP(VLOOKUP($B1837,$Q$2:$R$42,2,0),creditos_sf!$D$103:$AY$200,base_minorista!$A1837,0)</f>
        <v>8877201.8544720598</v>
      </c>
      <c r="J1837">
        <f>+HLOOKUP(VLOOKUP($B1837,$Q$2:$R$42,2,0),Costo_fondeo!$D$3:$AY$100,base_minorista!$A1837,0)</f>
        <v>6.6526947019393852</v>
      </c>
      <c r="K1837">
        <f>+HLOOKUP(VLOOKUP($B1837,$Q$2:$R$42,2,0),Costo_provisiones!$D$3:$AY$100,base_minorista!$A1837,0)</f>
        <v>2.8844651576590006</v>
      </c>
      <c r="L1837">
        <f>+HLOOKUP(VLOOKUP($B1837,$Q$2:$R$42,2,0),Morosidad_control!$D$4:$AY$101,base_minorista!$A1837,0)</f>
        <v>6.5026195369877016</v>
      </c>
      <c r="M1837">
        <f ca="1">+OFFSET(Capital_2!$D$2,base_minorista!A1837,0)</f>
        <v>3.1750048296191844</v>
      </c>
      <c r="N1837">
        <f>+HLOOKUP(VLOOKUP($B1837,$Q$2:$R$42,2,0),costo_laboral!$E$2:$AZ$99,base_minorista!$A1837,0)</f>
        <v>13.451481204774893</v>
      </c>
      <c r="O1837">
        <f>+HLOOKUP(VLOOKUP($B1837,$Q$2:$R$42,2,0),Participacion2!$D$2:$AO$99,base_minorista!$A1837,0)</f>
        <v>6.7239531253672061E-2</v>
      </c>
    </row>
    <row r="1838" spans="1:15" ht="16.5" x14ac:dyDescent="0.3">
      <c r="A1838">
        <v>89</v>
      </c>
      <c r="B1838">
        <v>20</v>
      </c>
      <c r="C1838">
        <v>88</v>
      </c>
      <c r="D1838" s="3">
        <v>43555</v>
      </c>
      <c r="E1838" s="33">
        <v>19</v>
      </c>
      <c r="F1838">
        <v>1</v>
      </c>
      <c r="G1838">
        <f>+HLOOKUP(VLOOKUP($B1838,$Q$2:$R$42,2,0),costos_sf!$D$2:$AY$99,base_minorista!$A1838,0)</f>
        <v>7203989.7910419004</v>
      </c>
      <c r="H1838">
        <f>+HLOOKUP(VLOOKUP($B1838,$Q$2:$R$42,2,0),creditos_sf!$D$2:$AY$99,base_minorista!$A1838,0)</f>
        <v>19986872.181448985</v>
      </c>
      <c r="I1838">
        <f>+HLOOKUP(VLOOKUP($B1838,$Q$2:$R$42,2,0),creditos_sf!$D$103:$AY$200,base_minorista!$A1838,0)</f>
        <v>8498173.4885096885</v>
      </c>
      <c r="J1838">
        <f>+HLOOKUP(VLOOKUP($B1838,$Q$2:$R$42,2,0),Costo_fondeo!$D$3:$AY$100,base_minorista!$A1838,0)</f>
        <v>6.6543881960833788</v>
      </c>
      <c r="K1838">
        <f>+HLOOKUP(VLOOKUP($B1838,$Q$2:$R$42,2,0),Costo_provisiones!$D$3:$AY$100,base_minorista!$A1838,0)</f>
        <v>3.0306025355643511</v>
      </c>
      <c r="L1838">
        <f>+HLOOKUP(VLOOKUP($B1838,$Q$2:$R$42,2,0),Morosidad_control!$D$4:$AY$101,base_minorista!$A1838,0)</f>
        <v>7.0065113649259114</v>
      </c>
      <c r="M1838">
        <f ca="1">+OFFSET(Capital_2!$D$2,base_minorista!A1838,0)</f>
        <v>3.2070490236396596</v>
      </c>
      <c r="N1838">
        <f>+HLOOKUP(VLOOKUP($B1838,$Q$2:$R$42,2,0),costo_laboral!$E$2:$AZ$99,base_minorista!$A1838,0)</f>
        <v>13.434798491863045</v>
      </c>
      <c r="O1838">
        <f>+HLOOKUP(VLOOKUP($B1838,$Q$2:$R$42,2,0),Participacion2!$D$2:$AO$99,base_minorista!$A1838,0)</f>
        <v>6.655914019743539E-2</v>
      </c>
    </row>
    <row r="1839" spans="1:15" ht="16.5" x14ac:dyDescent="0.3">
      <c r="A1839">
        <v>90</v>
      </c>
      <c r="B1839">
        <v>20</v>
      </c>
      <c r="C1839">
        <v>89</v>
      </c>
      <c r="D1839" s="3">
        <v>43585</v>
      </c>
      <c r="E1839" s="33">
        <v>19</v>
      </c>
      <c r="F1839">
        <v>1</v>
      </c>
      <c r="G1839">
        <f>+HLOOKUP(VLOOKUP($B1839,$Q$2:$R$42,2,0),costos_sf!$D$2:$AY$99,base_minorista!$A1839,0)</f>
        <v>7178174.8120586229</v>
      </c>
      <c r="H1839">
        <f>+HLOOKUP(VLOOKUP($B1839,$Q$2:$R$42,2,0),creditos_sf!$D$2:$AY$99,base_minorista!$A1839,0)</f>
        <v>19869647.558660492</v>
      </c>
      <c r="I1839">
        <f>+HLOOKUP(VLOOKUP($B1839,$Q$2:$R$42,2,0),creditos_sf!$D$103:$AY$200,base_minorista!$A1839,0)</f>
        <v>8786290.166299643</v>
      </c>
      <c r="J1839">
        <f>+HLOOKUP(VLOOKUP($B1839,$Q$2:$R$42,2,0),Costo_fondeo!$D$3:$AY$100,base_minorista!$A1839,0)</f>
        <v>6.6528706780288864</v>
      </c>
      <c r="K1839">
        <f>+HLOOKUP(VLOOKUP($B1839,$Q$2:$R$42,2,0),Costo_provisiones!$D$3:$AY$100,base_minorista!$A1839,0)</f>
        <v>2.9803204896010969</v>
      </c>
      <c r="L1839">
        <f>+HLOOKUP(VLOOKUP($B1839,$Q$2:$R$42,2,0),Morosidad_control!$D$4:$AY$101,base_minorista!$A1839,0)</f>
        <v>7.3080939166119574</v>
      </c>
      <c r="M1839">
        <f ca="1">+OFFSET(Capital_2!$D$2,base_minorista!A1839,0)</f>
        <v>3.2607827391957867</v>
      </c>
      <c r="N1839">
        <f>+HLOOKUP(VLOOKUP($B1839,$Q$2:$R$42,2,0),costo_laboral!$E$2:$AZ$99,base_minorista!$A1839,0)</f>
        <v>13.258413222979199</v>
      </c>
      <c r="O1839">
        <f>+HLOOKUP(VLOOKUP($B1839,$Q$2:$R$42,2,0),Participacion2!$D$2:$AO$99,base_minorista!$A1839,0)</f>
        <v>6.6176316356878068E-2</v>
      </c>
    </row>
    <row r="1840" spans="1:15" ht="16.5" x14ac:dyDescent="0.3">
      <c r="A1840">
        <v>91</v>
      </c>
      <c r="B1840">
        <v>20</v>
      </c>
      <c r="C1840">
        <v>90</v>
      </c>
      <c r="D1840" s="3">
        <v>43616</v>
      </c>
      <c r="E1840" s="33">
        <v>19</v>
      </c>
      <c r="F1840">
        <v>1</v>
      </c>
      <c r="G1840">
        <f>+HLOOKUP(VLOOKUP($B1840,$Q$2:$R$42,2,0),costos_sf!$D$2:$AY$99,base_minorista!$A1840,0)</f>
        <v>7102558.2043197555</v>
      </c>
      <c r="H1840">
        <f>+HLOOKUP(VLOOKUP($B1840,$Q$2:$R$42,2,0),creditos_sf!$D$2:$AY$99,base_minorista!$A1840,0)</f>
        <v>19045343.106580921</v>
      </c>
      <c r="I1840">
        <f>+HLOOKUP(VLOOKUP($B1840,$Q$2:$R$42,2,0),creditos_sf!$D$103:$AY$200,base_minorista!$A1840,0)</f>
        <v>8768859.1524231751</v>
      </c>
      <c r="J1840">
        <f>+HLOOKUP(VLOOKUP($B1840,$Q$2:$R$42,2,0),Costo_fondeo!$D$3:$AY$100,base_minorista!$A1840,0)</f>
        <v>6.6493012737214414</v>
      </c>
      <c r="K1840">
        <f>+HLOOKUP(VLOOKUP($B1840,$Q$2:$R$42,2,0),Costo_provisiones!$D$3:$AY$100,base_minorista!$A1840,0)</f>
        <v>2.8408839454566528</v>
      </c>
      <c r="L1840">
        <f>+HLOOKUP(VLOOKUP($B1840,$Q$2:$R$42,2,0),Morosidad_control!$D$4:$AY$101,base_minorista!$A1840,0)</f>
        <v>7.0369415222873366</v>
      </c>
      <c r="M1840">
        <f ca="1">+OFFSET(Capital_2!$D$2,base_minorista!A1840,0)</f>
        <v>3.2822741119614118</v>
      </c>
      <c r="N1840">
        <f>+HLOOKUP(VLOOKUP($B1840,$Q$2:$R$42,2,0),costo_laboral!$E$2:$AZ$99,base_minorista!$A1840,0)</f>
        <v>13.579821418349622</v>
      </c>
      <c r="O1840">
        <f>+HLOOKUP(VLOOKUP($B1840,$Q$2:$R$42,2,0),Participacion2!$D$2:$AO$99,base_minorista!$A1840,0)</f>
        <v>6.3032624968115805E-2</v>
      </c>
    </row>
    <row r="1841" spans="1:15" ht="16.5" x14ac:dyDescent="0.3">
      <c r="A1841">
        <v>92</v>
      </c>
      <c r="B1841">
        <v>20</v>
      </c>
      <c r="C1841">
        <v>91</v>
      </c>
      <c r="D1841" s="3">
        <v>43646</v>
      </c>
      <c r="E1841" s="33">
        <v>19</v>
      </c>
      <c r="F1841">
        <v>1</v>
      </c>
      <c r="G1841">
        <f>+HLOOKUP(VLOOKUP($B1841,$Q$2:$R$42,2,0),costos_sf!$D$2:$AY$99,base_minorista!$A1841,0)</f>
        <v>7011585.6985888798</v>
      </c>
      <c r="H1841">
        <f>+HLOOKUP(VLOOKUP($B1841,$Q$2:$R$42,2,0),creditos_sf!$D$2:$AY$99,base_minorista!$A1841,0)</f>
        <v>19440001.674456306</v>
      </c>
      <c r="I1841">
        <f>+HLOOKUP(VLOOKUP($B1841,$Q$2:$R$42,2,0),creditos_sf!$D$103:$AY$200,base_minorista!$A1841,0)</f>
        <v>8788598.441517096</v>
      </c>
      <c r="J1841">
        <f>+HLOOKUP(VLOOKUP($B1841,$Q$2:$R$42,2,0),Costo_fondeo!$D$3:$AY$100,base_minorista!$A1841,0)</f>
        <v>6.6389473065558784</v>
      </c>
      <c r="K1841">
        <f>+HLOOKUP(VLOOKUP($B1841,$Q$2:$R$42,2,0),Costo_provisiones!$D$3:$AY$100,base_minorista!$A1841,0)</f>
        <v>2.5127835304696999</v>
      </c>
      <c r="L1841">
        <f>+HLOOKUP(VLOOKUP($B1841,$Q$2:$R$42,2,0),Morosidad_control!$D$4:$AY$101,base_minorista!$A1841,0)</f>
        <v>9.5075854899082461</v>
      </c>
      <c r="M1841">
        <f ca="1">+OFFSET(Capital_2!$D$2,base_minorista!A1841,0)</f>
        <v>3.3170358226156935</v>
      </c>
      <c r="N1841">
        <f>+HLOOKUP(VLOOKUP($B1841,$Q$2:$R$42,2,0),costo_laboral!$E$2:$AZ$99,base_minorista!$A1841,0)</f>
        <v>13.348431975662676</v>
      </c>
      <c r="O1841">
        <f>+HLOOKUP(VLOOKUP($B1841,$Q$2:$R$42,2,0),Participacion2!$D$2:$AO$99,base_minorista!$A1841,0)</f>
        <v>6.4160691019372051E-2</v>
      </c>
    </row>
    <row r="1842" spans="1:15" ht="16.5" x14ac:dyDescent="0.3">
      <c r="A1842">
        <v>93</v>
      </c>
      <c r="B1842">
        <v>20</v>
      </c>
      <c r="C1842">
        <v>92</v>
      </c>
      <c r="D1842" s="3">
        <v>43677</v>
      </c>
      <c r="E1842" s="33">
        <v>19</v>
      </c>
      <c r="F1842">
        <v>1</v>
      </c>
      <c r="G1842">
        <f>+HLOOKUP(VLOOKUP($B1842,$Q$2:$R$42,2,0),costos_sf!$D$2:$AY$99,base_minorista!$A1842,0)</f>
        <v>6959225.8409798089</v>
      </c>
      <c r="H1842">
        <f>+HLOOKUP(VLOOKUP($B1842,$Q$2:$R$42,2,0),creditos_sf!$D$2:$AY$99,base_minorista!$A1842,0)</f>
        <v>18026862.271892551</v>
      </c>
      <c r="I1842">
        <f>+HLOOKUP(VLOOKUP($B1842,$Q$2:$R$42,2,0),creditos_sf!$D$103:$AY$200,base_minorista!$A1842,0)</f>
        <v>9364326.2742500268</v>
      </c>
      <c r="J1842">
        <f>+HLOOKUP(VLOOKUP($B1842,$Q$2:$R$42,2,0),Costo_fondeo!$D$3:$AY$100,base_minorista!$A1842,0)</f>
        <v>6.6527101075537107</v>
      </c>
      <c r="K1842">
        <f>+HLOOKUP(VLOOKUP($B1842,$Q$2:$R$42,2,0),Costo_provisiones!$D$3:$AY$100,base_minorista!$A1842,0)</f>
        <v>2.3288493182198726</v>
      </c>
      <c r="L1842">
        <f>+HLOOKUP(VLOOKUP($B1842,$Q$2:$R$42,2,0),Morosidad_control!$D$4:$AY$101,base_minorista!$A1842,0)</f>
        <v>8.2062852517359239</v>
      </c>
      <c r="M1842">
        <f ca="1">+OFFSET(Capital_2!$D$2,base_minorista!A1842,0)</f>
        <v>3.3472847310217735</v>
      </c>
      <c r="N1842">
        <f>+HLOOKUP(VLOOKUP($B1842,$Q$2:$R$42,2,0),costo_laboral!$E$2:$AZ$99,base_minorista!$A1842,0)</f>
        <v>13.738567698037421</v>
      </c>
      <c r="O1842">
        <f>+HLOOKUP(VLOOKUP($B1842,$Q$2:$R$42,2,0),Participacion2!$D$2:$AO$99,base_minorista!$A1842,0)</f>
        <v>5.9213100967676471E-2</v>
      </c>
    </row>
    <row r="1843" spans="1:15" ht="16.5" x14ac:dyDescent="0.3">
      <c r="A1843">
        <v>94</v>
      </c>
      <c r="B1843">
        <v>20</v>
      </c>
      <c r="C1843">
        <v>93</v>
      </c>
      <c r="D1843" s="3">
        <v>43708</v>
      </c>
      <c r="E1843" s="33">
        <v>19</v>
      </c>
      <c r="F1843">
        <v>1</v>
      </c>
      <c r="G1843">
        <f>+HLOOKUP(VLOOKUP($B1843,$Q$2:$R$42,2,0),costos_sf!$D$2:$AY$99,base_minorista!$A1843,0)</f>
        <v>6982771.18704601</v>
      </c>
      <c r="H1843">
        <f>+HLOOKUP(VLOOKUP($B1843,$Q$2:$R$42,2,0),creditos_sf!$D$2:$AY$99,base_minorista!$A1843,0)</f>
        <v>17185883.038503207</v>
      </c>
      <c r="I1843">
        <f>+HLOOKUP(VLOOKUP($B1843,$Q$2:$R$42,2,0),creditos_sf!$D$103:$AY$200,base_minorista!$A1843,0)</f>
        <v>9512096.3651279267</v>
      </c>
      <c r="J1843">
        <f>+HLOOKUP(VLOOKUP($B1843,$Q$2:$R$42,2,0),Costo_fondeo!$D$3:$AY$100,base_minorista!$A1843,0)</f>
        <v>6.671998870628995</v>
      </c>
      <c r="K1843">
        <f>+HLOOKUP(VLOOKUP($B1843,$Q$2:$R$42,2,0),Costo_provisiones!$D$3:$AY$100,base_minorista!$A1843,0)</f>
        <v>2.4289517293090648</v>
      </c>
      <c r="L1843">
        <f>+HLOOKUP(VLOOKUP($B1843,$Q$2:$R$42,2,0),Morosidad_control!$D$4:$AY$101,base_minorista!$A1843,0)</f>
        <v>9.6037820007392494</v>
      </c>
      <c r="M1843">
        <f ca="1">+OFFSET(Capital_2!$D$2,base_minorista!A1843,0)</f>
        <v>3.3701430151037046</v>
      </c>
      <c r="N1843">
        <f>+HLOOKUP(VLOOKUP($B1843,$Q$2:$R$42,2,0),costo_laboral!$E$2:$AZ$99,base_minorista!$A1843,0)</f>
        <v>14.032104223209529</v>
      </c>
      <c r="O1843">
        <f>+HLOOKUP(VLOOKUP($B1843,$Q$2:$R$42,2,0),Participacion2!$D$2:$AO$99,base_minorista!$A1843,0)</f>
        <v>5.5932701106324395E-2</v>
      </c>
    </row>
    <row r="1844" spans="1:15" ht="16.5" x14ac:dyDescent="0.3">
      <c r="A1844">
        <v>95</v>
      </c>
      <c r="B1844">
        <v>20</v>
      </c>
      <c r="C1844">
        <v>94</v>
      </c>
      <c r="D1844" s="3">
        <v>43738</v>
      </c>
      <c r="E1844" s="33">
        <v>19</v>
      </c>
      <c r="F1844">
        <v>1</v>
      </c>
      <c r="G1844">
        <f>+HLOOKUP(VLOOKUP($B1844,$Q$2:$R$42,2,0),costos_sf!$D$2:$AY$99,base_minorista!$A1844,0)</f>
        <v>6918729.9435227336</v>
      </c>
      <c r="H1844">
        <f>+HLOOKUP(VLOOKUP($B1844,$Q$2:$R$42,2,0),creditos_sf!$D$2:$AY$99,base_minorista!$A1844,0)</f>
        <v>16771120.651166286</v>
      </c>
      <c r="I1844">
        <f>+HLOOKUP(VLOOKUP($B1844,$Q$2:$R$42,2,0),creditos_sf!$D$103:$AY$200,base_minorista!$A1844,0)</f>
        <v>9851185.3946938217</v>
      </c>
      <c r="J1844">
        <f>+HLOOKUP(VLOOKUP($B1844,$Q$2:$R$42,2,0),Costo_fondeo!$D$3:$AY$100,base_minorista!$A1844,0)</f>
        <v>6.672441157103755</v>
      </c>
      <c r="K1844">
        <f>+HLOOKUP(VLOOKUP($B1844,$Q$2:$R$42,2,0),Costo_provisiones!$D$3:$AY$100,base_minorista!$A1844,0)</f>
        <v>2.2820559592984053</v>
      </c>
      <c r="L1844">
        <f>+HLOOKUP(VLOOKUP($B1844,$Q$2:$R$42,2,0),Morosidad_control!$D$4:$AY$101,base_minorista!$A1844,0)</f>
        <v>9.878157274268867</v>
      </c>
      <c r="M1844">
        <f ca="1">+OFFSET(Capital_2!$D$2,base_minorista!A1844,0)</f>
        <v>3.3849357024511626</v>
      </c>
      <c r="N1844">
        <f>+HLOOKUP(VLOOKUP($B1844,$Q$2:$R$42,2,0),costo_laboral!$E$2:$AZ$99,base_minorista!$A1844,0)</f>
        <v>13.972671001531209</v>
      </c>
      <c r="O1844">
        <f>+HLOOKUP(VLOOKUP($B1844,$Q$2:$R$42,2,0),Participacion2!$D$2:$AO$99,base_minorista!$A1844,0)</f>
        <v>5.4138058135377878E-2</v>
      </c>
    </row>
    <row r="1845" spans="1:15" ht="16.5" x14ac:dyDescent="0.3">
      <c r="A1845">
        <v>96</v>
      </c>
      <c r="B1845">
        <v>20</v>
      </c>
      <c r="C1845">
        <v>95</v>
      </c>
      <c r="D1845" s="3">
        <v>43769</v>
      </c>
      <c r="E1845" s="33">
        <v>19</v>
      </c>
      <c r="F1845">
        <v>1</v>
      </c>
      <c r="G1845">
        <f>+HLOOKUP(VLOOKUP($B1845,$Q$2:$R$42,2,0),costos_sf!$D$2:$AY$99,base_minorista!$A1845,0)</f>
        <v>6863548.6114986762</v>
      </c>
      <c r="H1845">
        <f>+HLOOKUP(VLOOKUP($B1845,$Q$2:$R$42,2,0),creditos_sf!$D$2:$AY$99,base_minorista!$A1845,0)</f>
        <v>16837655.242839567</v>
      </c>
      <c r="I1845">
        <f>+HLOOKUP(VLOOKUP($B1845,$Q$2:$R$42,2,0),creditos_sf!$D$103:$AY$200,base_minorista!$A1845,0)</f>
        <v>9782360.8062936179</v>
      </c>
      <c r="J1845">
        <f>+HLOOKUP(VLOOKUP($B1845,$Q$2:$R$42,2,0),Costo_fondeo!$D$3:$AY$100,base_minorista!$A1845,0)</f>
        <v>6.6597725623901161</v>
      </c>
      <c r="K1845">
        <f>+HLOOKUP(VLOOKUP($B1845,$Q$2:$R$42,2,0),Costo_provisiones!$D$3:$AY$100,base_minorista!$A1845,0)</f>
        <v>2.221138927884859</v>
      </c>
      <c r="L1845">
        <f>+HLOOKUP(VLOOKUP($B1845,$Q$2:$R$42,2,0),Morosidad_control!$D$4:$AY$101,base_minorista!$A1845,0)</f>
        <v>10.101275515277102</v>
      </c>
      <c r="M1845">
        <f ca="1">+OFFSET(Capital_2!$D$2,base_minorista!A1845,0)</f>
        <v>3.4123935475815319</v>
      </c>
      <c r="N1845">
        <f>+HLOOKUP(VLOOKUP($B1845,$Q$2:$R$42,2,0),costo_laboral!$E$2:$AZ$99,base_minorista!$A1845,0)</f>
        <v>13.827930390534886</v>
      </c>
      <c r="O1845">
        <f>+HLOOKUP(VLOOKUP($B1845,$Q$2:$R$42,2,0),Participacion2!$D$2:$AO$99,base_minorista!$A1845,0)</f>
        <v>5.3624080814000427E-2</v>
      </c>
    </row>
    <row r="1846" spans="1:15" ht="16.5" x14ac:dyDescent="0.3">
      <c r="A1846">
        <v>97</v>
      </c>
      <c r="B1846">
        <v>20</v>
      </c>
      <c r="C1846">
        <v>96</v>
      </c>
      <c r="D1846" s="3">
        <v>43799</v>
      </c>
      <c r="E1846" s="33">
        <v>19</v>
      </c>
      <c r="F1846">
        <v>1</v>
      </c>
      <c r="G1846">
        <f>+HLOOKUP(VLOOKUP($B1846,$Q$2:$R$42,2,0),costos_sf!$D$2:$AY$99,base_minorista!$A1846,0)</f>
        <v>6930165.9418326616</v>
      </c>
      <c r="H1846">
        <f>+HLOOKUP(VLOOKUP($B1846,$Q$2:$R$42,2,0),creditos_sf!$D$2:$AY$99,base_minorista!$A1846,0)</f>
        <v>16940827.619149208</v>
      </c>
      <c r="I1846">
        <f>+HLOOKUP(VLOOKUP($B1846,$Q$2:$R$42,2,0),creditos_sf!$D$103:$AY$200,base_minorista!$A1846,0)</f>
        <v>10306516.565768888</v>
      </c>
      <c r="J1846">
        <f>+HLOOKUP(VLOOKUP($B1846,$Q$2:$R$42,2,0),Costo_fondeo!$D$3:$AY$100,base_minorista!$A1846,0)</f>
        <v>6.6364529075427114</v>
      </c>
      <c r="K1846">
        <f>+HLOOKUP(VLOOKUP($B1846,$Q$2:$R$42,2,0),Costo_provisiones!$D$3:$AY$100,base_minorista!$A1846,0)</f>
        <v>2.4963288570247206</v>
      </c>
      <c r="L1846">
        <f>+HLOOKUP(VLOOKUP($B1846,$Q$2:$R$42,2,0),Morosidad_control!$D$4:$AY$101,base_minorista!$A1846,0)</f>
        <v>10.431425500501929</v>
      </c>
      <c r="M1846">
        <f ca="1">+OFFSET(Capital_2!$D$2,base_minorista!A1846,0)</f>
        <v>3.3960163093664169</v>
      </c>
      <c r="N1846">
        <f>+HLOOKUP(VLOOKUP($B1846,$Q$2:$R$42,2,0),costo_laboral!$E$2:$AZ$99,base_minorista!$A1846,0)</f>
        <v>13.46131411083538</v>
      </c>
      <c r="O1846">
        <f>+HLOOKUP(VLOOKUP($B1846,$Q$2:$R$42,2,0),Participacion2!$D$2:$AO$99,base_minorista!$A1846,0)</f>
        <v>5.2961207870011018E-2</v>
      </c>
    </row>
    <row r="1847" spans="1:15" ht="16.5" x14ac:dyDescent="0.3">
      <c r="A1847">
        <v>98</v>
      </c>
      <c r="B1847">
        <v>20</v>
      </c>
      <c r="C1847">
        <v>97</v>
      </c>
      <c r="D1847" s="3">
        <v>43830</v>
      </c>
      <c r="E1847" s="33">
        <v>19</v>
      </c>
      <c r="F1847">
        <v>1</v>
      </c>
      <c r="G1847">
        <f>+HLOOKUP(VLOOKUP($B1847,$Q$2:$R$42,2,0),costos_sf!$D$2:$AY$99,base_minorista!$A1847,0)</f>
        <v>6918803.3009997625</v>
      </c>
      <c r="H1847">
        <f>+HLOOKUP(VLOOKUP($B1847,$Q$2:$R$42,2,0),creditos_sf!$D$2:$AY$99,base_minorista!$A1847,0)</f>
        <v>15970824.140817363</v>
      </c>
      <c r="I1847">
        <f>+HLOOKUP(VLOOKUP($B1847,$Q$2:$R$42,2,0),creditos_sf!$D$103:$AY$200,base_minorista!$A1847,0)</f>
        <v>11492492.515077341</v>
      </c>
      <c r="J1847">
        <f>+HLOOKUP(VLOOKUP($B1847,$Q$2:$R$42,2,0),Costo_fondeo!$D$3:$AY$100,base_minorista!$A1847,0)</f>
        <v>6.6136011738146676</v>
      </c>
      <c r="K1847">
        <f>+HLOOKUP(VLOOKUP($B1847,$Q$2:$R$42,2,0),Costo_provisiones!$D$3:$AY$100,base_minorista!$A1847,0)</f>
        <v>2.4366422153110587</v>
      </c>
      <c r="L1847">
        <f>+HLOOKUP(VLOOKUP($B1847,$Q$2:$R$42,2,0),Morosidad_control!$D$4:$AY$101,base_minorista!$A1847,0)</f>
        <v>8.9965904135318553</v>
      </c>
      <c r="M1847">
        <f ca="1">+OFFSET(Capital_2!$D$2,base_minorista!A1847,0)</f>
        <v>3.3787771447242938</v>
      </c>
      <c r="N1847">
        <f>+HLOOKUP(VLOOKUP($B1847,$Q$2:$R$42,2,0),costo_laboral!$E$2:$AZ$99,base_minorista!$A1847,0)</f>
        <v>13.401288421870325</v>
      </c>
      <c r="O1847">
        <f>+HLOOKUP(VLOOKUP($B1847,$Q$2:$R$42,2,0),Participacion2!$D$2:$AO$99,base_minorista!$A1847,0)</f>
        <v>4.9807499919135696E-2</v>
      </c>
    </row>
    <row r="1848" spans="1:15" ht="16.5" x14ac:dyDescent="0.3">
      <c r="A1848">
        <v>2</v>
      </c>
      <c r="B1848">
        <v>21</v>
      </c>
      <c r="C1848">
        <v>1</v>
      </c>
      <c r="D1848" s="3">
        <v>40908</v>
      </c>
      <c r="E1848" s="33">
        <v>11</v>
      </c>
      <c r="F1848">
        <v>1</v>
      </c>
      <c r="G1848">
        <f>+HLOOKUP(VLOOKUP($B1848,$Q$2:$R$42,2,0),costos_sf!$D$2:$AY$99,base_minorista!$A1848,0)</f>
        <v>12738496.817332923</v>
      </c>
      <c r="H1848">
        <f>+HLOOKUP(VLOOKUP($B1848,$Q$2:$R$42,2,0),creditos_sf!$D$2:$AY$99,base_minorista!$A1848,0)</f>
        <v>25148643.88986814</v>
      </c>
      <c r="I1848">
        <f>+HLOOKUP(VLOOKUP($B1848,$Q$2:$R$42,2,0),creditos_sf!$D$103:$AY$200,base_minorista!$A1848,0)</f>
        <v>4567.5474559161703</v>
      </c>
      <c r="J1848">
        <f>+HLOOKUP(VLOOKUP($B1848,$Q$2:$R$42,2,0),Costo_fondeo!$D$3:$AY$100,base_minorista!$A1848,0)</f>
        <v>9.1354464889821205</v>
      </c>
      <c r="K1848">
        <f>+HLOOKUP(VLOOKUP($B1848,$Q$2:$R$42,2,0),Costo_provisiones!$D$3:$AY$100,base_minorista!$A1848,0)</f>
        <v>6.4632813597574224</v>
      </c>
      <c r="L1848">
        <f>+HLOOKUP(VLOOKUP($B1848,$Q$2:$R$42,2,0),Morosidad_control!$D$4:$AY$101,base_minorista!$A1848,0)</f>
        <v>4.1248584993056134</v>
      </c>
      <c r="M1848">
        <f ca="1">+OFFSET(Capital_2!$D$2,base_minorista!A1848,0)</f>
        <v>3.518992143247762</v>
      </c>
      <c r="N1848">
        <f>+HLOOKUP(VLOOKUP($B1848,$Q$2:$R$42,2,0),costo_laboral!$E$2:$AZ$99,base_minorista!$A1848,0)</f>
        <v>38.298749949942142</v>
      </c>
      <c r="O1848">
        <f>+HLOOKUP(VLOOKUP($B1848,$Q$2:$R$42,2,0),Participacion2!$D$2:$AO$99,base_minorista!$A1848,0)</f>
        <v>0.10132206857828104</v>
      </c>
    </row>
    <row r="1849" spans="1:15" ht="16.5" x14ac:dyDescent="0.3">
      <c r="A1849">
        <v>3</v>
      </c>
      <c r="B1849">
        <v>21</v>
      </c>
      <c r="C1849">
        <v>2</v>
      </c>
      <c r="D1849" s="3">
        <v>40939</v>
      </c>
      <c r="E1849" s="33">
        <v>12</v>
      </c>
      <c r="F1849">
        <v>1</v>
      </c>
      <c r="G1849">
        <f>+HLOOKUP(VLOOKUP($B1849,$Q$2:$R$42,2,0),costos_sf!$D$2:$AY$99,base_minorista!$A1849,0)</f>
        <v>11344157.590806682</v>
      </c>
      <c r="H1849">
        <f>+HLOOKUP(VLOOKUP($B1849,$Q$2:$R$42,2,0),creditos_sf!$D$2:$AY$99,base_minorista!$A1849,0)</f>
        <v>24823383.939450108</v>
      </c>
      <c r="I1849">
        <f>+HLOOKUP(VLOOKUP($B1849,$Q$2:$R$42,2,0),creditos_sf!$D$103:$AY$200,base_minorista!$A1849,0)</f>
        <v>3925.0709211028616</v>
      </c>
      <c r="J1849">
        <f>+HLOOKUP(VLOOKUP($B1849,$Q$2:$R$42,2,0),Costo_fondeo!$D$3:$AY$100,base_minorista!$A1849,0)</f>
        <v>9.3027254955385423</v>
      </c>
      <c r="K1849">
        <f>+HLOOKUP(VLOOKUP($B1849,$Q$2:$R$42,2,0),Costo_provisiones!$D$3:$AY$100,base_minorista!$A1849,0)</f>
        <v>6.5700410641540818</v>
      </c>
      <c r="L1849">
        <f>+HLOOKUP(VLOOKUP($B1849,$Q$2:$R$42,2,0),Morosidad_control!$D$4:$AY$101,base_minorista!$A1849,0)</f>
        <v>4.707088576512648</v>
      </c>
      <c r="M1849">
        <f ca="1">+OFFSET(Capital_2!$D$2,base_minorista!A1849,0)</f>
        <v>3.5649149268123814</v>
      </c>
      <c r="N1849">
        <f>+HLOOKUP(VLOOKUP($B1849,$Q$2:$R$42,2,0),costo_laboral!$E$2:$AZ$99,base_minorista!$A1849,0)</f>
        <v>30.976608887361028</v>
      </c>
      <c r="O1849">
        <f>+HLOOKUP(VLOOKUP($B1849,$Q$2:$R$42,2,0),Participacion2!$D$2:$AO$99,base_minorista!$A1849,0)</f>
        <v>0.10059558480508485</v>
      </c>
    </row>
    <row r="1850" spans="1:15" ht="16.5" x14ac:dyDescent="0.3">
      <c r="A1850">
        <v>4</v>
      </c>
      <c r="B1850">
        <v>21</v>
      </c>
      <c r="C1850">
        <v>3</v>
      </c>
      <c r="D1850" s="3">
        <v>40968</v>
      </c>
      <c r="E1850" s="33">
        <v>12</v>
      </c>
      <c r="F1850">
        <v>1</v>
      </c>
      <c r="G1850">
        <f>+HLOOKUP(VLOOKUP($B1850,$Q$2:$R$42,2,0),costos_sf!$D$2:$AY$99,base_minorista!$A1850,0)</f>
        <v>11318574.753651796</v>
      </c>
      <c r="H1850">
        <f>+HLOOKUP(VLOOKUP($B1850,$Q$2:$R$42,2,0),creditos_sf!$D$2:$AY$99,base_minorista!$A1850,0)</f>
        <v>24170083.499812875</v>
      </c>
      <c r="I1850">
        <f>+HLOOKUP(VLOOKUP($B1850,$Q$2:$R$42,2,0),creditos_sf!$D$103:$AY$200,base_minorista!$A1850,0)</f>
        <v>3026.3713138375711</v>
      </c>
      <c r="J1850">
        <f>+HLOOKUP(VLOOKUP($B1850,$Q$2:$R$42,2,0),Costo_fondeo!$D$3:$AY$100,base_minorista!$A1850,0)</f>
        <v>9.4189814218641477</v>
      </c>
      <c r="K1850">
        <f>+HLOOKUP(VLOOKUP($B1850,$Q$2:$R$42,2,0),Costo_provisiones!$D$3:$AY$100,base_minorista!$A1850,0)</f>
        <v>6.2915983562922024</v>
      </c>
      <c r="L1850">
        <f>+HLOOKUP(VLOOKUP($B1850,$Q$2:$R$42,2,0),Morosidad_control!$D$4:$AY$101,base_minorista!$A1850,0)</f>
        <v>5.1621317038630297</v>
      </c>
      <c r="M1850">
        <f ca="1">+OFFSET(Capital_2!$D$2,base_minorista!A1850,0)</f>
        <v>3.6045728554123184</v>
      </c>
      <c r="N1850">
        <f>+HLOOKUP(VLOOKUP($B1850,$Q$2:$R$42,2,0),costo_laboral!$E$2:$AZ$99,base_minorista!$A1850,0)</f>
        <v>32.01571999142741</v>
      </c>
      <c r="O1850">
        <f>+HLOOKUP(VLOOKUP($B1850,$Q$2:$R$42,2,0),Participacion2!$D$2:$AO$99,base_minorista!$A1850,0)</f>
        <v>9.6935882475275834E-2</v>
      </c>
    </row>
    <row r="1851" spans="1:15" ht="16.5" x14ac:dyDescent="0.3">
      <c r="A1851">
        <v>5</v>
      </c>
      <c r="B1851">
        <v>21</v>
      </c>
      <c r="C1851">
        <v>4</v>
      </c>
      <c r="D1851" s="3">
        <v>40999</v>
      </c>
      <c r="E1851" s="33">
        <v>12</v>
      </c>
      <c r="F1851">
        <v>1</v>
      </c>
      <c r="G1851">
        <f>+HLOOKUP(VLOOKUP($B1851,$Q$2:$R$42,2,0),costos_sf!$D$2:$AY$99,base_minorista!$A1851,0)</f>
        <v>11211088.003503134</v>
      </c>
      <c r="H1851">
        <f>+HLOOKUP(VLOOKUP($B1851,$Q$2:$R$42,2,0),creditos_sf!$D$2:$AY$99,base_minorista!$A1851,0)</f>
        <v>23373180.481726162</v>
      </c>
      <c r="I1851">
        <f>+HLOOKUP(VLOOKUP($B1851,$Q$2:$R$42,2,0),creditos_sf!$D$103:$AY$200,base_minorista!$A1851,0)</f>
        <v>3934.9094811870586</v>
      </c>
      <c r="J1851">
        <f>+HLOOKUP(VLOOKUP($B1851,$Q$2:$R$42,2,0),Costo_fondeo!$D$3:$AY$100,base_minorista!$A1851,0)</f>
        <v>9.5536518191595476</v>
      </c>
      <c r="K1851">
        <f>+HLOOKUP(VLOOKUP($B1851,$Q$2:$R$42,2,0),Costo_provisiones!$D$3:$AY$100,base_minorista!$A1851,0)</f>
        <v>6.0638178386728834</v>
      </c>
      <c r="L1851">
        <f>+HLOOKUP(VLOOKUP($B1851,$Q$2:$R$42,2,0),Morosidad_control!$D$4:$AY$101,base_minorista!$A1851,0)</f>
        <v>5.5835951880383554</v>
      </c>
      <c r="M1851">
        <f ca="1">+OFFSET(Capital_2!$D$2,base_minorista!A1851,0)</f>
        <v>3.6441469759495817</v>
      </c>
      <c r="N1851">
        <f>+HLOOKUP(VLOOKUP($B1851,$Q$2:$R$42,2,0),costo_laboral!$E$2:$AZ$99,base_minorista!$A1851,0)</f>
        <v>32.971576947644671</v>
      </c>
      <c r="O1851">
        <f>+HLOOKUP(VLOOKUP($B1851,$Q$2:$R$42,2,0),Participacion2!$D$2:$AO$99,base_minorista!$A1851,0)</f>
        <v>9.2380032232270842E-2</v>
      </c>
    </row>
    <row r="1852" spans="1:15" ht="16.5" x14ac:dyDescent="0.3">
      <c r="A1852">
        <v>6</v>
      </c>
      <c r="B1852">
        <v>21</v>
      </c>
      <c r="C1852">
        <v>5</v>
      </c>
      <c r="D1852" s="3">
        <v>41029</v>
      </c>
      <c r="E1852" s="33">
        <v>12</v>
      </c>
      <c r="F1852">
        <v>1</v>
      </c>
      <c r="G1852">
        <f>+HLOOKUP(VLOOKUP($B1852,$Q$2:$R$42,2,0),costos_sf!$D$2:$AY$99,base_minorista!$A1852,0)</f>
        <v>11173539.748753129</v>
      </c>
      <c r="H1852">
        <f>+HLOOKUP(VLOOKUP($B1852,$Q$2:$R$42,2,0),creditos_sf!$D$2:$AY$99,base_minorista!$A1852,0)</f>
        <v>22855298.528769616</v>
      </c>
      <c r="I1852">
        <f>+HLOOKUP(VLOOKUP($B1852,$Q$2:$R$42,2,0),creditos_sf!$D$103:$AY$200,base_minorista!$A1852,0)</f>
        <v>3285.6522734945374</v>
      </c>
      <c r="J1852">
        <f>+HLOOKUP(VLOOKUP($B1852,$Q$2:$R$42,2,0),Costo_fondeo!$D$3:$AY$100,base_minorista!$A1852,0)</f>
        <v>9.6832514459472794</v>
      </c>
      <c r="K1852">
        <f>+HLOOKUP(VLOOKUP($B1852,$Q$2:$R$42,2,0),Costo_provisiones!$D$3:$AY$100,base_minorista!$A1852,0)</f>
        <v>6.1404096209184535</v>
      </c>
      <c r="L1852">
        <f>+HLOOKUP(VLOOKUP($B1852,$Q$2:$R$42,2,0),Morosidad_control!$D$4:$AY$101,base_minorista!$A1852,0)</f>
        <v>6.1437935967463471</v>
      </c>
      <c r="M1852">
        <f ca="1">+OFFSET(Capital_2!$D$2,base_minorista!A1852,0)</f>
        <v>3.6866707606514586</v>
      </c>
      <c r="N1852">
        <f>+HLOOKUP(VLOOKUP($B1852,$Q$2:$R$42,2,0),costo_laboral!$E$2:$AZ$99,base_minorista!$A1852,0)</f>
        <v>33.562605638209298</v>
      </c>
      <c r="O1852">
        <f>+HLOOKUP(VLOOKUP($B1852,$Q$2:$R$42,2,0),Participacion2!$D$2:$AO$99,base_minorista!$A1852,0)</f>
        <v>8.9541119757091545E-2</v>
      </c>
    </row>
    <row r="1853" spans="1:15" ht="16.5" x14ac:dyDescent="0.3">
      <c r="A1853">
        <v>7</v>
      </c>
      <c r="B1853">
        <v>21</v>
      </c>
      <c r="C1853">
        <v>6</v>
      </c>
      <c r="D1853" s="3">
        <v>41060</v>
      </c>
      <c r="E1853" s="33">
        <v>12</v>
      </c>
      <c r="F1853">
        <v>1</v>
      </c>
      <c r="G1853">
        <f>+HLOOKUP(VLOOKUP($B1853,$Q$2:$R$42,2,0),costos_sf!$D$2:$AY$99,base_minorista!$A1853,0)</f>
        <v>11224189.064695816</v>
      </c>
      <c r="H1853">
        <f>+HLOOKUP(VLOOKUP($B1853,$Q$2:$R$42,2,0),creditos_sf!$D$2:$AY$99,base_minorista!$A1853,0)</f>
        <v>22447408.774990287</v>
      </c>
      <c r="I1853">
        <f>+HLOOKUP(VLOOKUP($B1853,$Q$2:$R$42,2,0),creditos_sf!$D$103:$AY$200,base_minorista!$A1853,0)</f>
        <v>2638.2093338400678</v>
      </c>
      <c r="J1853">
        <f>+HLOOKUP(VLOOKUP($B1853,$Q$2:$R$42,2,0),Costo_fondeo!$D$3:$AY$100,base_minorista!$A1853,0)</f>
        <v>9.8497253122700918</v>
      </c>
      <c r="K1853">
        <f>+HLOOKUP(VLOOKUP($B1853,$Q$2:$R$42,2,0),Costo_provisiones!$D$3:$AY$100,base_minorista!$A1853,0)</f>
        <v>6.227985929995115</v>
      </c>
      <c r="L1853">
        <f>+HLOOKUP(VLOOKUP($B1853,$Q$2:$R$42,2,0),Morosidad_control!$D$4:$AY$101,base_minorista!$A1853,0)</f>
        <v>7.0086955437654987</v>
      </c>
      <c r="M1853">
        <f ca="1">+OFFSET(Capital_2!$D$2,base_minorista!A1853,0)</f>
        <v>3.7432616406065877</v>
      </c>
      <c r="N1853">
        <f>+HLOOKUP(VLOOKUP($B1853,$Q$2:$R$42,2,0),costo_laboral!$E$2:$AZ$99,base_minorista!$A1853,0)</f>
        <v>34.306076279145373</v>
      </c>
      <c r="O1853">
        <f>+HLOOKUP(VLOOKUP($B1853,$Q$2:$R$42,2,0),Participacion2!$D$2:$AO$99,base_minorista!$A1853,0)</f>
        <v>8.6206257866349778E-2</v>
      </c>
    </row>
    <row r="1854" spans="1:15" ht="16.5" x14ac:dyDescent="0.3">
      <c r="A1854">
        <v>8</v>
      </c>
      <c r="B1854">
        <v>21</v>
      </c>
      <c r="C1854">
        <v>7</v>
      </c>
      <c r="D1854" s="3">
        <v>41090</v>
      </c>
      <c r="E1854" s="33">
        <v>12</v>
      </c>
      <c r="F1854">
        <v>1</v>
      </c>
      <c r="G1854">
        <f>+HLOOKUP(VLOOKUP($B1854,$Q$2:$R$42,2,0),costos_sf!$D$2:$AY$99,base_minorista!$A1854,0)</f>
        <v>11189298.93847963</v>
      </c>
      <c r="H1854">
        <f>+HLOOKUP(VLOOKUP($B1854,$Q$2:$R$42,2,0),creditos_sf!$D$2:$AY$99,base_minorista!$A1854,0)</f>
        <v>21211291.120427795</v>
      </c>
      <c r="I1854">
        <f>+HLOOKUP(VLOOKUP($B1854,$Q$2:$R$42,2,0),creditos_sf!$D$103:$AY$200,base_minorista!$A1854,0)</f>
        <v>2094.0447761493447</v>
      </c>
      <c r="J1854">
        <f>+HLOOKUP(VLOOKUP($B1854,$Q$2:$R$42,2,0),Costo_fondeo!$D$3:$AY$100,base_minorista!$A1854,0)</f>
        <v>9.9927773782425007</v>
      </c>
      <c r="K1854">
        <f>+HLOOKUP(VLOOKUP($B1854,$Q$2:$R$42,2,0),Costo_provisiones!$D$3:$AY$100,base_minorista!$A1854,0)</f>
        <v>6.2119559828690534</v>
      </c>
      <c r="L1854">
        <f>+HLOOKUP(VLOOKUP($B1854,$Q$2:$R$42,2,0),Morosidad_control!$D$4:$AY$101,base_minorista!$A1854,0)</f>
        <v>6.1604370075718515</v>
      </c>
      <c r="M1854">
        <f ca="1">+OFFSET(Capital_2!$D$2,base_minorista!A1854,0)</f>
        <v>3.7659791083914693</v>
      </c>
      <c r="N1854">
        <f>+HLOOKUP(VLOOKUP($B1854,$Q$2:$R$42,2,0),costo_laboral!$E$2:$AZ$99,base_minorista!$A1854,0)</f>
        <v>36.173681711467452</v>
      </c>
      <c r="O1854">
        <f>+HLOOKUP(VLOOKUP($B1854,$Q$2:$R$42,2,0),Participacion2!$D$2:$AO$99,base_minorista!$A1854,0)</f>
        <v>8.035642262308898E-2</v>
      </c>
    </row>
    <row r="1855" spans="1:15" ht="16.5" x14ac:dyDescent="0.3">
      <c r="A1855">
        <v>9</v>
      </c>
      <c r="B1855">
        <v>21</v>
      </c>
      <c r="C1855">
        <v>8</v>
      </c>
      <c r="D1855" s="3">
        <v>41121</v>
      </c>
      <c r="E1855" s="33">
        <v>12</v>
      </c>
      <c r="F1855">
        <v>1</v>
      </c>
      <c r="G1855">
        <f>+HLOOKUP(VLOOKUP($B1855,$Q$2:$R$42,2,0),costos_sf!$D$2:$AY$99,base_minorista!$A1855,0)</f>
        <v>11164026.385237619</v>
      </c>
      <c r="H1855">
        <f>+HLOOKUP(VLOOKUP($B1855,$Q$2:$R$42,2,0),creditos_sf!$D$2:$AY$99,base_minorista!$A1855,0)</f>
        <v>20564259.482266601</v>
      </c>
      <c r="I1855">
        <f>+HLOOKUP(VLOOKUP($B1855,$Q$2:$R$42,2,0),creditos_sf!$D$103:$AY$200,base_minorista!$A1855,0)</f>
        <v>1277.3077256363822</v>
      </c>
      <c r="J1855">
        <f>+HLOOKUP(VLOOKUP($B1855,$Q$2:$R$42,2,0),Costo_fondeo!$D$3:$AY$100,base_minorista!$A1855,0)</f>
        <v>10.103630884022364</v>
      </c>
      <c r="K1855">
        <f>+HLOOKUP(VLOOKUP($B1855,$Q$2:$R$42,2,0),Costo_provisiones!$D$3:$AY$100,base_minorista!$A1855,0)</f>
        <v>6.0460159035598107</v>
      </c>
      <c r="L1855">
        <f>+HLOOKUP(VLOOKUP($B1855,$Q$2:$R$42,2,0),Morosidad_control!$D$4:$AY$101,base_minorista!$A1855,0)</f>
        <v>7.1589911575962173</v>
      </c>
      <c r="M1855">
        <f ca="1">+OFFSET(Capital_2!$D$2,base_minorista!A1855,0)</f>
        <v>3.7900682632030773</v>
      </c>
      <c r="N1855">
        <f>+HLOOKUP(VLOOKUP($B1855,$Q$2:$R$42,2,0),costo_laboral!$E$2:$AZ$99,base_minorista!$A1855,0)</f>
        <v>37.420573899363042</v>
      </c>
      <c r="O1855">
        <f>+HLOOKUP(VLOOKUP($B1855,$Q$2:$R$42,2,0),Participacion2!$D$2:$AO$99,base_minorista!$A1855,0)</f>
        <v>7.7967033589510237E-2</v>
      </c>
    </row>
    <row r="1856" spans="1:15" ht="16.5" x14ac:dyDescent="0.3">
      <c r="A1856">
        <v>10</v>
      </c>
      <c r="B1856">
        <v>21</v>
      </c>
      <c r="C1856">
        <v>9</v>
      </c>
      <c r="D1856" s="3">
        <v>41152</v>
      </c>
      <c r="E1856" s="33">
        <v>12</v>
      </c>
      <c r="F1856">
        <v>1</v>
      </c>
      <c r="G1856">
        <f>+HLOOKUP(VLOOKUP($B1856,$Q$2:$R$42,2,0),costos_sf!$D$2:$AY$99,base_minorista!$A1856,0)</f>
        <v>11054340.201100457</v>
      </c>
      <c r="H1856">
        <f>+HLOOKUP(VLOOKUP($B1856,$Q$2:$R$42,2,0),creditos_sf!$D$2:$AY$99,base_minorista!$A1856,0)</f>
        <v>20592549.653970946</v>
      </c>
      <c r="I1856">
        <f>+HLOOKUP(VLOOKUP($B1856,$Q$2:$R$42,2,0),creditos_sf!$D$103:$AY$200,base_minorista!$A1856,0)</f>
        <v>947.8795680590174</v>
      </c>
      <c r="J1856">
        <f>+HLOOKUP(VLOOKUP($B1856,$Q$2:$R$42,2,0),Costo_fondeo!$D$3:$AY$100,base_minorista!$A1856,0)</f>
        <v>10.221609469452119</v>
      </c>
      <c r="K1856">
        <f>+HLOOKUP(VLOOKUP($B1856,$Q$2:$R$42,2,0),Costo_provisiones!$D$3:$AY$100,base_minorista!$A1856,0)</f>
        <v>6.12764929104135</v>
      </c>
      <c r="L1856">
        <f>+HLOOKUP(VLOOKUP($B1856,$Q$2:$R$42,2,0),Morosidad_control!$D$4:$AY$101,base_minorista!$A1856,0)</f>
        <v>7.3584969815550405</v>
      </c>
      <c r="M1856">
        <f ca="1">+OFFSET(Capital_2!$D$2,base_minorista!A1856,0)</f>
        <v>3.7960315209630844</v>
      </c>
      <c r="N1856">
        <f>+HLOOKUP(VLOOKUP($B1856,$Q$2:$R$42,2,0),costo_laboral!$E$2:$AZ$99,base_minorista!$A1856,0)</f>
        <v>36.916174625341142</v>
      </c>
      <c r="O1856">
        <f>+HLOOKUP(VLOOKUP($B1856,$Q$2:$R$42,2,0),Participacion2!$D$2:$AO$99,base_minorista!$A1856,0)</f>
        <v>7.7697894379989543E-2</v>
      </c>
    </row>
    <row r="1857" spans="1:15" ht="16.5" x14ac:dyDescent="0.3">
      <c r="A1857">
        <v>11</v>
      </c>
      <c r="B1857">
        <v>21</v>
      </c>
      <c r="C1857">
        <v>10</v>
      </c>
      <c r="D1857" s="3">
        <v>41182</v>
      </c>
      <c r="E1857" s="33">
        <v>12</v>
      </c>
      <c r="F1857">
        <v>1</v>
      </c>
      <c r="G1857">
        <f>+HLOOKUP(VLOOKUP($B1857,$Q$2:$R$42,2,0),costos_sf!$D$2:$AY$99,base_minorista!$A1857,0)</f>
        <v>10915187.266502533</v>
      </c>
      <c r="H1857">
        <f>+HLOOKUP(VLOOKUP($B1857,$Q$2:$R$42,2,0),creditos_sf!$D$2:$AY$99,base_minorista!$A1857,0)</f>
        <v>19973846.418529604</v>
      </c>
      <c r="I1857">
        <f>+HLOOKUP(VLOOKUP($B1857,$Q$2:$R$42,2,0),creditos_sf!$D$103:$AY$200,base_minorista!$A1857,0)</f>
        <v>368.35427942261526</v>
      </c>
      <c r="J1857">
        <f>+HLOOKUP(VLOOKUP($B1857,$Q$2:$R$42,2,0),Costo_fondeo!$D$3:$AY$100,base_minorista!$A1857,0)</f>
        <v>10.355790674244121</v>
      </c>
      <c r="K1857">
        <f>+HLOOKUP(VLOOKUP($B1857,$Q$2:$R$42,2,0),Costo_provisiones!$D$3:$AY$100,base_minorista!$A1857,0)</f>
        <v>6.2473024587685941</v>
      </c>
      <c r="L1857">
        <f>+HLOOKUP(VLOOKUP($B1857,$Q$2:$R$42,2,0),Morosidad_control!$D$4:$AY$101,base_minorista!$A1857,0)</f>
        <v>5.2265448504928065</v>
      </c>
      <c r="M1857">
        <f ca="1">+OFFSET(Capital_2!$D$2,base_minorista!A1857,0)</f>
        <v>3.7807846214491896</v>
      </c>
      <c r="N1857">
        <f>+HLOOKUP(VLOOKUP($B1857,$Q$2:$R$42,2,0),costo_laboral!$E$2:$AZ$99,base_minorista!$A1857,0)</f>
        <v>37.476247505671203</v>
      </c>
      <c r="O1857">
        <f>+HLOOKUP(VLOOKUP($B1857,$Q$2:$R$42,2,0),Participacion2!$D$2:$AO$99,base_minorista!$A1857,0)</f>
        <v>7.4870684712047497E-2</v>
      </c>
    </row>
    <row r="1858" spans="1:15" ht="16.5" x14ac:dyDescent="0.3">
      <c r="A1858">
        <v>12</v>
      </c>
      <c r="B1858">
        <v>21</v>
      </c>
      <c r="C1858">
        <v>11</v>
      </c>
      <c r="D1858" s="3">
        <v>41213</v>
      </c>
      <c r="E1858" s="33">
        <v>12</v>
      </c>
      <c r="F1858">
        <v>1</v>
      </c>
      <c r="G1858">
        <f>+HLOOKUP(VLOOKUP($B1858,$Q$2:$R$42,2,0),costos_sf!$D$2:$AY$99,base_minorista!$A1858,0)</f>
        <v>10826682.908120522</v>
      </c>
      <c r="H1858">
        <f>+HLOOKUP(VLOOKUP($B1858,$Q$2:$R$42,2,0),creditos_sf!$D$2:$AY$99,base_minorista!$A1858,0)</f>
        <v>20566908.96399061</v>
      </c>
      <c r="I1858">
        <f>+HLOOKUP(VLOOKUP($B1858,$Q$2:$R$42,2,0),creditos_sf!$D$103:$AY$200,base_minorista!$A1858,0)</f>
        <v>2012.3072748291324</v>
      </c>
      <c r="J1858">
        <f>+HLOOKUP(VLOOKUP($B1858,$Q$2:$R$42,2,0),Costo_fondeo!$D$3:$AY$100,base_minorista!$A1858,0)</f>
        <v>10.402608817008907</v>
      </c>
      <c r="K1858">
        <f>+HLOOKUP(VLOOKUP($B1858,$Q$2:$R$42,2,0),Costo_provisiones!$D$3:$AY$100,base_minorista!$A1858,0)</f>
        <v>6.1132256942066556</v>
      </c>
      <c r="L1858">
        <f>+HLOOKUP(VLOOKUP($B1858,$Q$2:$R$42,2,0),Morosidad_control!$D$4:$AY$101,base_minorista!$A1858,0)</f>
        <v>5.3770875877179183</v>
      </c>
      <c r="M1858">
        <f ca="1">+OFFSET(Capital_2!$D$2,base_minorista!A1858,0)</f>
        <v>3.7788207097198074</v>
      </c>
      <c r="N1858">
        <f>+HLOOKUP(VLOOKUP($B1858,$Q$2:$R$42,2,0),costo_laboral!$E$2:$AZ$99,base_minorista!$A1858,0)</f>
        <v>36.196945711360165</v>
      </c>
      <c r="O1858">
        <f>+HLOOKUP(VLOOKUP($B1858,$Q$2:$R$42,2,0),Participacion2!$D$2:$AO$99,base_minorista!$A1858,0)</f>
        <v>7.5752223499765237E-2</v>
      </c>
    </row>
    <row r="1859" spans="1:15" ht="16.5" x14ac:dyDescent="0.3">
      <c r="A1859">
        <v>13</v>
      </c>
      <c r="B1859">
        <v>21</v>
      </c>
      <c r="C1859">
        <v>12</v>
      </c>
      <c r="D1859" s="3">
        <v>41243</v>
      </c>
      <c r="E1859" s="33">
        <v>12</v>
      </c>
      <c r="F1859">
        <v>1</v>
      </c>
      <c r="G1859">
        <f>+HLOOKUP(VLOOKUP($B1859,$Q$2:$R$42,2,0),costos_sf!$D$2:$AY$99,base_minorista!$A1859,0)</f>
        <v>10627610.238714302</v>
      </c>
      <c r="H1859">
        <f>+HLOOKUP(VLOOKUP($B1859,$Q$2:$R$42,2,0),creditos_sf!$D$2:$AY$99,base_minorista!$A1859,0)</f>
        <v>20929493.829158068</v>
      </c>
      <c r="I1859">
        <f>+HLOOKUP(VLOOKUP($B1859,$Q$2:$R$42,2,0),creditos_sf!$D$103:$AY$200,base_minorista!$A1859,0)</f>
        <v>1698.5888426073029</v>
      </c>
      <c r="J1859">
        <f>+HLOOKUP(VLOOKUP($B1859,$Q$2:$R$42,2,0),Costo_fondeo!$D$3:$AY$100,base_minorista!$A1859,0)</f>
        <v>10.415838803425508</v>
      </c>
      <c r="K1859">
        <f>+HLOOKUP(VLOOKUP($B1859,$Q$2:$R$42,2,0),Costo_provisiones!$D$3:$AY$100,base_minorista!$A1859,0)</f>
        <v>6.0258574773236973</v>
      </c>
      <c r="L1859">
        <f>+HLOOKUP(VLOOKUP($B1859,$Q$2:$R$42,2,0),Morosidad_control!$D$4:$AY$101,base_minorista!$A1859,0)</f>
        <v>5.7456745625306924</v>
      </c>
      <c r="M1859">
        <f ca="1">+OFFSET(Capital_2!$D$2,base_minorista!A1859,0)</f>
        <v>3.8090188851336229</v>
      </c>
      <c r="N1859">
        <f>+HLOOKUP(VLOOKUP($B1859,$Q$2:$R$42,2,0),costo_laboral!$E$2:$AZ$99,base_minorista!$A1859,0)</f>
        <v>35.006072577330116</v>
      </c>
      <c r="O1859">
        <f>+HLOOKUP(VLOOKUP($B1859,$Q$2:$R$42,2,0),Participacion2!$D$2:$AO$99,base_minorista!$A1859,0)</f>
        <v>7.5288063337849098E-2</v>
      </c>
    </row>
    <row r="1860" spans="1:15" ht="16.5" x14ac:dyDescent="0.3">
      <c r="A1860">
        <v>14</v>
      </c>
      <c r="B1860">
        <v>21</v>
      </c>
      <c r="C1860">
        <v>13</v>
      </c>
      <c r="D1860" s="3">
        <v>41274</v>
      </c>
      <c r="E1860" s="33">
        <v>12</v>
      </c>
      <c r="F1860">
        <v>1</v>
      </c>
      <c r="G1860">
        <f>+HLOOKUP(VLOOKUP($B1860,$Q$2:$R$42,2,0),costos_sf!$D$2:$AY$99,base_minorista!$A1860,0)</f>
        <v>10614018.730524991</v>
      </c>
      <c r="H1860">
        <f>+HLOOKUP(VLOOKUP($B1860,$Q$2:$R$42,2,0),creditos_sf!$D$2:$AY$99,base_minorista!$A1860,0)</f>
        <v>22338643.210284591</v>
      </c>
      <c r="I1860">
        <f>+HLOOKUP(VLOOKUP($B1860,$Q$2:$R$42,2,0),creditos_sf!$D$103:$AY$200,base_minorista!$A1860,0)</f>
        <v>1556.8401627982832</v>
      </c>
      <c r="J1860">
        <f>+HLOOKUP(VLOOKUP($B1860,$Q$2:$R$42,2,0),Costo_fondeo!$D$3:$AY$100,base_minorista!$A1860,0)</f>
        <v>10.319088778454777</v>
      </c>
      <c r="K1860">
        <f>+HLOOKUP(VLOOKUP($B1860,$Q$2:$R$42,2,0),Costo_provisiones!$D$3:$AY$100,base_minorista!$A1860,0)</f>
        <v>6.1888002756829099</v>
      </c>
      <c r="L1860">
        <f>+HLOOKUP(VLOOKUP($B1860,$Q$2:$R$42,2,0),Morosidad_control!$D$4:$AY$101,base_minorista!$A1860,0)</f>
        <v>5.341145825400881</v>
      </c>
      <c r="M1860">
        <f ca="1">+OFFSET(Capital_2!$D$2,base_minorista!A1860,0)</f>
        <v>3.8327018844682854</v>
      </c>
      <c r="N1860">
        <f>+HLOOKUP(VLOOKUP($B1860,$Q$2:$R$42,2,0),costo_laboral!$E$2:$AZ$99,base_minorista!$A1860,0)</f>
        <v>32.806800149284093</v>
      </c>
      <c r="O1860">
        <f>+HLOOKUP(VLOOKUP($B1860,$Q$2:$R$42,2,0),Participacion2!$D$2:$AO$99,base_minorista!$A1860,0)</f>
        <v>8.1078234727203921E-2</v>
      </c>
    </row>
    <row r="1861" spans="1:15" ht="16.5" x14ac:dyDescent="0.3">
      <c r="A1861">
        <v>15</v>
      </c>
      <c r="B1861">
        <v>21</v>
      </c>
      <c r="C1861">
        <v>14</v>
      </c>
      <c r="D1861" s="3">
        <v>41305</v>
      </c>
      <c r="E1861" s="33">
        <v>13</v>
      </c>
      <c r="F1861">
        <v>1</v>
      </c>
      <c r="G1861">
        <f>+HLOOKUP(VLOOKUP($B1861,$Q$2:$R$42,2,0),costos_sf!$D$2:$AY$99,base_minorista!$A1861,0)</f>
        <v>10305045.865637375</v>
      </c>
      <c r="H1861">
        <f>+HLOOKUP(VLOOKUP($B1861,$Q$2:$R$42,2,0),creditos_sf!$D$2:$AY$99,base_minorista!$A1861,0)</f>
        <v>21855146.75501975</v>
      </c>
      <c r="I1861">
        <f>+HLOOKUP(VLOOKUP($B1861,$Q$2:$R$42,2,0),creditos_sf!$D$103:$AY$200,base_minorista!$A1861,0)</f>
        <v>1417.1482383129128</v>
      </c>
      <c r="J1861">
        <f>+HLOOKUP(VLOOKUP($B1861,$Q$2:$R$42,2,0),Costo_fondeo!$D$3:$AY$100,base_minorista!$A1861,0)</f>
        <v>10.173169937593107</v>
      </c>
      <c r="K1861">
        <f>+HLOOKUP(VLOOKUP($B1861,$Q$2:$R$42,2,0),Costo_provisiones!$D$3:$AY$100,base_minorista!$A1861,0)</f>
        <v>4.8749371829934747</v>
      </c>
      <c r="L1861">
        <f>+HLOOKUP(VLOOKUP($B1861,$Q$2:$R$42,2,0),Morosidad_control!$D$4:$AY$101,base_minorista!$A1861,0)</f>
        <v>5.7527252910021769</v>
      </c>
      <c r="M1861">
        <f ca="1">+OFFSET(Capital_2!$D$2,base_minorista!A1861,0)</f>
        <v>3.850163299057161</v>
      </c>
      <c r="N1861">
        <f>+HLOOKUP(VLOOKUP($B1861,$Q$2:$R$42,2,0),costo_laboral!$E$2:$AZ$99,base_minorista!$A1861,0)</f>
        <v>33.570653432461732</v>
      </c>
      <c r="O1861">
        <f>+HLOOKUP(VLOOKUP($B1861,$Q$2:$R$42,2,0),Participacion2!$D$2:$AO$99,base_minorista!$A1861,0)</f>
        <v>7.9300033210691429E-2</v>
      </c>
    </row>
    <row r="1862" spans="1:15" ht="16.5" x14ac:dyDescent="0.3">
      <c r="A1862">
        <v>16</v>
      </c>
      <c r="B1862">
        <v>21</v>
      </c>
      <c r="C1862">
        <v>15</v>
      </c>
      <c r="D1862" s="3">
        <v>41333</v>
      </c>
      <c r="E1862" s="33">
        <v>13</v>
      </c>
      <c r="F1862">
        <v>1</v>
      </c>
      <c r="G1862">
        <f>+HLOOKUP(VLOOKUP($B1862,$Q$2:$R$42,2,0),costos_sf!$D$2:$AY$99,base_minorista!$A1862,0)</f>
        <v>10235544.642896062</v>
      </c>
      <c r="H1862">
        <f>+HLOOKUP(VLOOKUP($B1862,$Q$2:$R$42,2,0),creditos_sf!$D$2:$AY$99,base_minorista!$A1862,0)</f>
        <v>21488685.44418557</v>
      </c>
      <c r="I1862">
        <f>+HLOOKUP(VLOOKUP($B1862,$Q$2:$R$42,2,0),creditos_sf!$D$103:$AY$200,base_minorista!$A1862,0)</f>
        <v>4194.0382143253564</v>
      </c>
      <c r="J1862">
        <f>+HLOOKUP(VLOOKUP($B1862,$Q$2:$R$42,2,0),Costo_fondeo!$D$3:$AY$100,base_minorista!$A1862,0)</f>
        <v>10.041379196484176</v>
      </c>
      <c r="K1862">
        <f>+HLOOKUP(VLOOKUP($B1862,$Q$2:$R$42,2,0),Costo_provisiones!$D$3:$AY$100,base_minorista!$A1862,0)</f>
        <v>4.6600593473109457</v>
      </c>
      <c r="L1862">
        <f>+HLOOKUP(VLOOKUP($B1862,$Q$2:$R$42,2,0),Morosidad_control!$D$4:$AY$101,base_minorista!$A1862,0)</f>
        <v>6.5259202954371949</v>
      </c>
      <c r="M1862">
        <f ca="1">+OFFSET(Capital_2!$D$2,base_minorista!A1862,0)</f>
        <v>3.8660657399921172</v>
      </c>
      <c r="N1862">
        <f>+HLOOKUP(VLOOKUP($B1862,$Q$2:$R$42,2,0),costo_laboral!$E$2:$AZ$99,base_minorista!$A1862,0)</f>
        <v>34.186029541803656</v>
      </c>
      <c r="O1862">
        <f>+HLOOKUP(VLOOKUP($B1862,$Q$2:$R$42,2,0),Participacion2!$D$2:$AO$99,base_minorista!$A1862,0)</f>
        <v>7.7907498697677255E-2</v>
      </c>
    </row>
    <row r="1863" spans="1:15" ht="16.5" x14ac:dyDescent="0.3">
      <c r="A1863">
        <v>17</v>
      </c>
      <c r="B1863">
        <v>21</v>
      </c>
      <c r="C1863">
        <v>16</v>
      </c>
      <c r="D1863" s="3">
        <v>41364</v>
      </c>
      <c r="E1863" s="33">
        <v>13</v>
      </c>
      <c r="F1863">
        <v>1</v>
      </c>
      <c r="G1863">
        <f>+HLOOKUP(VLOOKUP($B1863,$Q$2:$R$42,2,0),costos_sf!$D$2:$AY$99,base_minorista!$A1863,0)</f>
        <v>10185175.403499279</v>
      </c>
      <c r="H1863">
        <f>+HLOOKUP(VLOOKUP($B1863,$Q$2:$R$42,2,0),creditos_sf!$D$2:$AY$99,base_minorista!$A1863,0)</f>
        <v>21463464.514849678</v>
      </c>
      <c r="I1863">
        <f>+HLOOKUP(VLOOKUP($B1863,$Q$2:$R$42,2,0),creditos_sf!$D$103:$AY$200,base_minorista!$A1863,0)</f>
        <v>3794.4043411851503</v>
      </c>
      <c r="J1863">
        <f>+HLOOKUP(VLOOKUP($B1863,$Q$2:$R$42,2,0),Costo_fondeo!$D$3:$AY$100,base_minorista!$A1863,0)</f>
        <v>9.952959952240402</v>
      </c>
      <c r="K1863">
        <f>+HLOOKUP(VLOOKUP($B1863,$Q$2:$R$42,2,0),Costo_provisiones!$D$3:$AY$100,base_minorista!$A1863,0)</f>
        <v>4.774080786361119</v>
      </c>
      <c r="L1863">
        <f>+HLOOKUP(VLOOKUP($B1863,$Q$2:$R$42,2,0),Morosidad_control!$D$4:$AY$101,base_minorista!$A1863,0)</f>
        <v>6.7873024149319185</v>
      </c>
      <c r="M1863">
        <f ca="1">+OFFSET(Capital_2!$D$2,base_minorista!A1863,0)</f>
        <v>3.8754391719680488</v>
      </c>
      <c r="N1863">
        <f>+HLOOKUP(VLOOKUP($B1863,$Q$2:$R$42,2,0),costo_laboral!$E$2:$AZ$99,base_minorista!$A1863,0)</f>
        <v>34.120489327909432</v>
      </c>
      <c r="O1863">
        <f>+HLOOKUP(VLOOKUP($B1863,$Q$2:$R$42,2,0),Participacion2!$D$2:$AO$99,base_minorista!$A1863,0)</f>
        <v>7.8177394716969981E-2</v>
      </c>
    </row>
    <row r="1864" spans="1:15" ht="16.5" x14ac:dyDescent="0.3">
      <c r="A1864">
        <v>18</v>
      </c>
      <c r="B1864">
        <v>21</v>
      </c>
      <c r="C1864">
        <v>17</v>
      </c>
      <c r="D1864" s="3">
        <v>41394</v>
      </c>
      <c r="E1864" s="33">
        <v>13</v>
      </c>
      <c r="F1864">
        <v>1</v>
      </c>
      <c r="G1864">
        <f>+HLOOKUP(VLOOKUP($B1864,$Q$2:$R$42,2,0),costos_sf!$D$2:$AY$99,base_minorista!$A1864,0)</f>
        <v>10111091.886843551</v>
      </c>
      <c r="H1864">
        <f>+HLOOKUP(VLOOKUP($B1864,$Q$2:$R$42,2,0),creditos_sf!$D$2:$AY$99,base_minorista!$A1864,0)</f>
        <v>21352348.569717791</v>
      </c>
      <c r="I1864">
        <f>+HLOOKUP(VLOOKUP($B1864,$Q$2:$R$42,2,0),creditos_sf!$D$103:$AY$200,base_minorista!$A1864,0)</f>
        <v>3424.9620855457033</v>
      </c>
      <c r="J1864">
        <f>+HLOOKUP(VLOOKUP($B1864,$Q$2:$R$42,2,0),Costo_fondeo!$D$3:$AY$100,base_minorista!$A1864,0)</f>
        <v>9.8632032483956884</v>
      </c>
      <c r="K1864">
        <f>+HLOOKUP(VLOOKUP($B1864,$Q$2:$R$42,2,0),Costo_provisiones!$D$3:$AY$100,base_minorista!$A1864,0)</f>
        <v>4.5507281730366209</v>
      </c>
      <c r="L1864">
        <f>+HLOOKUP(VLOOKUP($B1864,$Q$2:$R$42,2,0),Morosidad_control!$D$4:$AY$101,base_minorista!$A1864,0)</f>
        <v>4.8346832874145722</v>
      </c>
      <c r="M1864">
        <f ca="1">+OFFSET(Capital_2!$D$2,base_minorista!A1864,0)</f>
        <v>3.8611269429337338</v>
      </c>
      <c r="N1864">
        <f>+HLOOKUP(VLOOKUP($B1864,$Q$2:$R$42,2,0),costo_laboral!$E$2:$AZ$99,base_minorista!$A1864,0)</f>
        <v>34.334605901547668</v>
      </c>
      <c r="O1864">
        <f>+HLOOKUP(VLOOKUP($B1864,$Q$2:$R$42,2,0),Participacion2!$D$2:$AO$99,base_minorista!$A1864,0)</f>
        <v>7.7407591862101874E-2</v>
      </c>
    </row>
    <row r="1865" spans="1:15" ht="16.5" x14ac:dyDescent="0.3">
      <c r="A1865">
        <v>19</v>
      </c>
      <c r="B1865">
        <v>21</v>
      </c>
      <c r="C1865">
        <v>18</v>
      </c>
      <c r="D1865" s="3">
        <v>41425</v>
      </c>
      <c r="E1865" s="33">
        <v>13</v>
      </c>
      <c r="F1865">
        <v>1</v>
      </c>
      <c r="G1865">
        <f>+HLOOKUP(VLOOKUP($B1865,$Q$2:$R$42,2,0),costos_sf!$D$2:$AY$99,base_minorista!$A1865,0)</f>
        <v>10033006.772352507</v>
      </c>
      <c r="H1865">
        <f>+HLOOKUP(VLOOKUP($B1865,$Q$2:$R$42,2,0),creditos_sf!$D$2:$AY$99,base_minorista!$A1865,0)</f>
        <v>20520357.970564261</v>
      </c>
      <c r="I1865">
        <f>+HLOOKUP(VLOOKUP($B1865,$Q$2:$R$42,2,0),creditos_sf!$D$103:$AY$200,base_minorista!$A1865,0)</f>
        <v>3050.6838924894469</v>
      </c>
      <c r="J1865">
        <f>+HLOOKUP(VLOOKUP($B1865,$Q$2:$R$42,2,0),Costo_fondeo!$D$3:$AY$100,base_minorista!$A1865,0)</f>
        <v>9.7588841445888956</v>
      </c>
      <c r="K1865">
        <f>+HLOOKUP(VLOOKUP($B1865,$Q$2:$R$42,2,0),Costo_provisiones!$D$3:$AY$100,base_minorista!$A1865,0)</f>
        <v>4.4644846568105221</v>
      </c>
      <c r="L1865">
        <f>+HLOOKUP(VLOOKUP($B1865,$Q$2:$R$42,2,0),Morosidad_control!$D$4:$AY$101,base_minorista!$A1865,0)</f>
        <v>5.445781859230661</v>
      </c>
      <c r="M1865">
        <f ca="1">+OFFSET(Capital_2!$D$2,base_minorista!A1865,0)</f>
        <v>3.8158367264519906</v>
      </c>
      <c r="N1865">
        <f>+HLOOKUP(VLOOKUP($B1865,$Q$2:$R$42,2,0),costo_laboral!$E$2:$AZ$99,base_minorista!$A1865,0)</f>
        <v>35.720403286752841</v>
      </c>
      <c r="O1865">
        <f>+HLOOKUP(VLOOKUP($B1865,$Q$2:$R$42,2,0),Participacion2!$D$2:$AO$99,base_minorista!$A1865,0)</f>
        <v>7.3926767620442146E-2</v>
      </c>
    </row>
    <row r="1866" spans="1:15" ht="16.5" x14ac:dyDescent="0.3">
      <c r="A1866">
        <v>20</v>
      </c>
      <c r="B1866">
        <v>21</v>
      </c>
      <c r="C1866">
        <v>19</v>
      </c>
      <c r="D1866" s="3">
        <v>41455</v>
      </c>
      <c r="E1866" s="33">
        <v>13</v>
      </c>
      <c r="F1866">
        <v>1</v>
      </c>
      <c r="G1866">
        <f>+HLOOKUP(VLOOKUP($B1866,$Q$2:$R$42,2,0),costos_sf!$D$2:$AY$99,base_minorista!$A1866,0)</f>
        <v>9962098.8070445638</v>
      </c>
      <c r="H1866">
        <f>+HLOOKUP(VLOOKUP($B1866,$Q$2:$R$42,2,0),creditos_sf!$D$2:$AY$99,base_minorista!$A1866,0)</f>
        <v>20266317.706809226</v>
      </c>
      <c r="I1866">
        <f>+HLOOKUP(VLOOKUP($B1866,$Q$2:$R$42,2,0),creditos_sf!$D$103:$AY$200,base_minorista!$A1866,0)</f>
        <v>2341.436846051125</v>
      </c>
      <c r="J1866">
        <f>+HLOOKUP(VLOOKUP($B1866,$Q$2:$R$42,2,0),Costo_fondeo!$D$3:$AY$100,base_minorista!$A1866,0)</f>
        <v>9.7061062621163359</v>
      </c>
      <c r="K1866">
        <f>+HLOOKUP(VLOOKUP($B1866,$Q$2:$R$42,2,0),Costo_provisiones!$D$3:$AY$100,base_minorista!$A1866,0)</f>
        <v>4.0901153678171358</v>
      </c>
      <c r="L1866">
        <f>+HLOOKUP(VLOOKUP($B1866,$Q$2:$R$42,2,0),Morosidad_control!$D$4:$AY$101,base_minorista!$A1866,0)</f>
        <v>5.781948250653338</v>
      </c>
      <c r="M1866">
        <f ca="1">+OFFSET(Capital_2!$D$2,base_minorista!A1866,0)</f>
        <v>3.777787965810723</v>
      </c>
      <c r="N1866">
        <f>+HLOOKUP(VLOOKUP($B1866,$Q$2:$R$42,2,0),costo_laboral!$E$2:$AZ$99,base_minorista!$A1866,0)</f>
        <v>36.204437258732305</v>
      </c>
      <c r="O1866">
        <f>+HLOOKUP(VLOOKUP($B1866,$Q$2:$R$42,2,0),Participacion2!$D$2:$AO$99,base_minorista!$A1866,0)</f>
        <v>7.322463244645569E-2</v>
      </c>
    </row>
    <row r="1867" spans="1:15" ht="16.5" x14ac:dyDescent="0.3">
      <c r="A1867">
        <v>21</v>
      </c>
      <c r="B1867">
        <v>21</v>
      </c>
      <c r="C1867">
        <v>20</v>
      </c>
      <c r="D1867" s="3">
        <v>41486</v>
      </c>
      <c r="E1867" s="33">
        <v>13</v>
      </c>
      <c r="F1867">
        <v>1</v>
      </c>
      <c r="G1867">
        <f>+HLOOKUP(VLOOKUP($B1867,$Q$2:$R$42,2,0),costos_sf!$D$2:$AY$99,base_minorista!$A1867,0)</f>
        <v>9816534.931233868</v>
      </c>
      <c r="H1867">
        <f>+HLOOKUP(VLOOKUP($B1867,$Q$2:$R$42,2,0),creditos_sf!$D$2:$AY$99,base_minorista!$A1867,0)</f>
        <v>19331468.54686369</v>
      </c>
      <c r="I1867">
        <f>+HLOOKUP(VLOOKUP($B1867,$Q$2:$R$42,2,0),creditos_sf!$D$103:$AY$200,base_minorista!$A1867,0)</f>
        <v>2099.8128789484999</v>
      </c>
      <c r="J1867">
        <f>+HLOOKUP(VLOOKUP($B1867,$Q$2:$R$42,2,0),Costo_fondeo!$D$3:$AY$100,base_minorista!$A1867,0)</f>
        <v>9.4687031978373284</v>
      </c>
      <c r="K1867">
        <f>+HLOOKUP(VLOOKUP($B1867,$Q$2:$R$42,2,0),Costo_provisiones!$D$3:$AY$100,base_minorista!$A1867,0)</f>
        <v>3.5987063255124201</v>
      </c>
      <c r="L1867">
        <f>+HLOOKUP(VLOOKUP($B1867,$Q$2:$R$42,2,0),Morosidad_control!$D$4:$AY$101,base_minorista!$A1867,0)</f>
        <v>5.8318711826873413</v>
      </c>
      <c r="M1867">
        <f ca="1">+OFFSET(Capital_2!$D$2,base_minorista!A1867,0)</f>
        <v>3.7289387467323043</v>
      </c>
      <c r="N1867">
        <f>+HLOOKUP(VLOOKUP($B1867,$Q$2:$R$42,2,0),costo_laboral!$E$2:$AZ$99,base_minorista!$A1867,0)</f>
        <v>37.672725233122669</v>
      </c>
      <c r="O1867">
        <f>+HLOOKUP(VLOOKUP($B1867,$Q$2:$R$42,2,0),Participacion2!$D$2:$AO$99,base_minorista!$A1867,0)</f>
        <v>7.0124710030632281E-2</v>
      </c>
    </row>
    <row r="1868" spans="1:15" ht="16.5" x14ac:dyDescent="0.3">
      <c r="A1868">
        <v>22</v>
      </c>
      <c r="B1868">
        <v>21</v>
      </c>
      <c r="C1868">
        <v>21</v>
      </c>
      <c r="D1868" s="3">
        <v>41517</v>
      </c>
      <c r="E1868" s="33">
        <v>13</v>
      </c>
      <c r="F1868">
        <v>1</v>
      </c>
      <c r="G1868">
        <f>+HLOOKUP(VLOOKUP($B1868,$Q$2:$R$42,2,0),costos_sf!$D$2:$AY$99,base_minorista!$A1868,0)</f>
        <v>9636160.8347739913</v>
      </c>
      <c r="H1868">
        <f>+HLOOKUP(VLOOKUP($B1868,$Q$2:$R$42,2,0),creditos_sf!$D$2:$AY$99,base_minorista!$A1868,0)</f>
        <v>18674208.101910744</v>
      </c>
      <c r="I1868">
        <f>+HLOOKUP(VLOOKUP($B1868,$Q$2:$R$42,2,0),creditos_sf!$D$103:$AY$200,base_minorista!$A1868,0)</f>
        <v>1856.65990311157</v>
      </c>
      <c r="J1868">
        <f>+HLOOKUP(VLOOKUP($B1868,$Q$2:$R$42,2,0),Costo_fondeo!$D$3:$AY$100,base_minorista!$A1868,0)</f>
        <v>9.3227176028782921</v>
      </c>
      <c r="K1868">
        <f>+HLOOKUP(VLOOKUP($B1868,$Q$2:$R$42,2,0),Costo_provisiones!$D$3:$AY$100,base_minorista!$A1868,0)</f>
        <v>2.9708524040295452</v>
      </c>
      <c r="L1868">
        <f>+HLOOKUP(VLOOKUP($B1868,$Q$2:$R$42,2,0),Morosidad_control!$D$4:$AY$101,base_minorista!$A1868,0)</f>
        <v>6.0846576097554905</v>
      </c>
      <c r="M1868">
        <f ca="1">+OFFSET(Capital_2!$D$2,base_minorista!A1868,0)</f>
        <v>3.6888980520732653</v>
      </c>
      <c r="N1868">
        <f>+HLOOKUP(VLOOKUP($B1868,$Q$2:$R$42,2,0),costo_laboral!$E$2:$AZ$99,base_minorista!$A1868,0)</f>
        <v>38.710020874712363</v>
      </c>
      <c r="O1868">
        <f>+HLOOKUP(VLOOKUP($B1868,$Q$2:$R$42,2,0),Participacion2!$D$2:$AO$99,base_minorista!$A1868,0)</f>
        <v>6.7679584870426329E-2</v>
      </c>
    </row>
    <row r="1869" spans="1:15" ht="16.5" x14ac:dyDescent="0.3">
      <c r="A1869">
        <v>23</v>
      </c>
      <c r="B1869">
        <v>21</v>
      </c>
      <c r="C1869">
        <v>22</v>
      </c>
      <c r="D1869" s="3">
        <v>41547</v>
      </c>
      <c r="E1869" s="33">
        <v>13</v>
      </c>
      <c r="F1869">
        <v>1</v>
      </c>
      <c r="G1869">
        <f>+HLOOKUP(VLOOKUP($B1869,$Q$2:$R$42,2,0),costos_sf!$D$2:$AY$99,base_minorista!$A1869,0)</f>
        <v>9665685.914957501</v>
      </c>
      <c r="H1869">
        <f>+HLOOKUP(VLOOKUP($B1869,$Q$2:$R$42,2,0),creditos_sf!$D$2:$AY$99,base_minorista!$A1869,0)</f>
        <v>18653916.301627304</v>
      </c>
      <c r="I1869">
        <f>+HLOOKUP(VLOOKUP($B1869,$Q$2:$R$42,2,0),creditos_sf!$D$103:$AY$200,base_minorista!$A1869,0)</f>
        <v>1854.6424161186756</v>
      </c>
      <c r="J1869">
        <f>+HLOOKUP(VLOOKUP($B1869,$Q$2:$R$42,2,0),Costo_fondeo!$D$3:$AY$100,base_minorista!$A1869,0)</f>
        <v>9.2692839798857598</v>
      </c>
      <c r="K1869">
        <f>+HLOOKUP(VLOOKUP($B1869,$Q$2:$R$42,2,0),Costo_provisiones!$D$3:$AY$100,base_minorista!$A1869,0)</f>
        <v>2.6223252714106851</v>
      </c>
      <c r="L1869">
        <f>+HLOOKUP(VLOOKUP($B1869,$Q$2:$R$42,2,0),Morosidad_control!$D$4:$AY$101,base_minorista!$A1869,0)</f>
        <v>6.8379134690698447</v>
      </c>
      <c r="M1869">
        <f ca="1">+OFFSET(Capital_2!$D$2,base_minorista!A1869,0)</f>
        <v>3.6532457928608841</v>
      </c>
      <c r="N1869">
        <f>+HLOOKUP(VLOOKUP($B1869,$Q$2:$R$42,2,0),costo_laboral!$E$2:$AZ$99,base_minorista!$A1869,0)</f>
        <v>39.177096373499296</v>
      </c>
      <c r="O1869">
        <f>+HLOOKUP(VLOOKUP($B1869,$Q$2:$R$42,2,0),Participacion2!$D$2:$AO$99,base_minorista!$A1869,0)</f>
        <v>6.7566236629835658E-2</v>
      </c>
    </row>
    <row r="1870" spans="1:15" ht="16.5" x14ac:dyDescent="0.3">
      <c r="A1870">
        <v>24</v>
      </c>
      <c r="B1870">
        <v>21</v>
      </c>
      <c r="C1870">
        <v>23</v>
      </c>
      <c r="D1870" s="3">
        <v>41578</v>
      </c>
      <c r="E1870" s="33">
        <v>13</v>
      </c>
      <c r="F1870">
        <v>1</v>
      </c>
      <c r="G1870">
        <f>+HLOOKUP(VLOOKUP($B1870,$Q$2:$R$42,2,0),costos_sf!$D$2:$AY$99,base_minorista!$A1870,0)</f>
        <v>9685963.3533519637</v>
      </c>
      <c r="H1870">
        <f>+HLOOKUP(VLOOKUP($B1870,$Q$2:$R$42,2,0),creditos_sf!$D$2:$AY$99,base_minorista!$A1870,0)</f>
        <v>18486307.828779709</v>
      </c>
      <c r="I1870">
        <f>+HLOOKUP(VLOOKUP($B1870,$Q$2:$R$42,2,0),creditos_sf!$D$103:$AY$200,base_minorista!$A1870,0)</f>
        <v>1040.9743310998119</v>
      </c>
      <c r="J1870">
        <f>+HLOOKUP(VLOOKUP($B1870,$Q$2:$R$42,2,0),Costo_fondeo!$D$3:$AY$100,base_minorista!$A1870,0)</f>
        <v>9.2136709843278002</v>
      </c>
      <c r="K1870">
        <f>+HLOOKUP(VLOOKUP($B1870,$Q$2:$R$42,2,0),Costo_provisiones!$D$3:$AY$100,base_minorista!$A1870,0)</f>
        <v>2.3027435829219542</v>
      </c>
      <c r="L1870">
        <f>+HLOOKUP(VLOOKUP($B1870,$Q$2:$R$42,2,0),Morosidad_control!$D$4:$AY$101,base_minorista!$A1870,0)</f>
        <v>7.1208710511563105</v>
      </c>
      <c r="M1870">
        <f ca="1">+OFFSET(Capital_2!$D$2,base_minorista!A1870,0)</f>
        <v>3.6199379690818381</v>
      </c>
      <c r="N1870">
        <f>+HLOOKUP(VLOOKUP($B1870,$Q$2:$R$42,2,0),costo_laboral!$E$2:$AZ$99,base_minorista!$A1870,0)</f>
        <v>40.080896783652172</v>
      </c>
      <c r="O1870">
        <f>+HLOOKUP(VLOOKUP($B1870,$Q$2:$R$42,2,0),Participacion2!$D$2:$AO$99,base_minorista!$A1870,0)</f>
        <v>6.6447113678226713E-2</v>
      </c>
    </row>
    <row r="1871" spans="1:15" ht="16.5" x14ac:dyDescent="0.3">
      <c r="A1871">
        <v>25</v>
      </c>
      <c r="B1871">
        <v>21</v>
      </c>
      <c r="C1871">
        <v>24</v>
      </c>
      <c r="D1871" s="3">
        <v>41608</v>
      </c>
      <c r="E1871" s="33">
        <v>13</v>
      </c>
      <c r="F1871">
        <v>1</v>
      </c>
      <c r="G1871">
        <f>+HLOOKUP(VLOOKUP($B1871,$Q$2:$R$42,2,0),costos_sf!$D$2:$AY$99,base_minorista!$A1871,0)</f>
        <v>9782216.8114257604</v>
      </c>
      <c r="H1871">
        <f>+HLOOKUP(VLOOKUP($B1871,$Q$2:$R$42,2,0),creditos_sf!$D$2:$AY$99,base_minorista!$A1871,0)</f>
        <v>19026706.724367317</v>
      </c>
      <c r="I1871">
        <f>+HLOOKUP(VLOOKUP($B1871,$Q$2:$R$42,2,0),creditos_sf!$D$103:$AY$200,base_minorista!$A1871,0)</f>
        <v>791.11402993531169</v>
      </c>
      <c r="J1871">
        <f>+HLOOKUP(VLOOKUP($B1871,$Q$2:$R$42,2,0),Costo_fondeo!$D$3:$AY$100,base_minorista!$A1871,0)</f>
        <v>9.2955860007764937</v>
      </c>
      <c r="K1871">
        <f>+HLOOKUP(VLOOKUP($B1871,$Q$2:$R$42,2,0),Costo_provisiones!$D$3:$AY$100,base_minorista!$A1871,0)</f>
        <v>2.3609992728673728</v>
      </c>
      <c r="L1871">
        <f>+HLOOKUP(VLOOKUP($B1871,$Q$2:$R$42,2,0),Morosidad_control!$D$4:$AY$101,base_minorista!$A1871,0)</f>
        <v>7.2633285974796031</v>
      </c>
      <c r="M1871">
        <f ca="1">+OFFSET(Capital_2!$D$2,base_minorista!A1871,0)</f>
        <v>3.5647933704456456</v>
      </c>
      <c r="N1871">
        <f>+HLOOKUP(VLOOKUP($B1871,$Q$2:$R$42,2,0),costo_laboral!$E$2:$AZ$99,base_minorista!$A1871,0)</f>
        <v>39.375628555482677</v>
      </c>
      <c r="O1871">
        <f>+HLOOKUP(VLOOKUP($B1871,$Q$2:$R$42,2,0),Participacion2!$D$2:$AO$99,base_minorista!$A1871,0)</f>
        <v>6.69345021550143E-2</v>
      </c>
    </row>
    <row r="1872" spans="1:15" ht="16.5" x14ac:dyDescent="0.3">
      <c r="A1872">
        <v>26</v>
      </c>
      <c r="B1872">
        <v>21</v>
      </c>
      <c r="C1872">
        <v>25</v>
      </c>
      <c r="D1872" s="3">
        <v>41639</v>
      </c>
      <c r="E1872" s="33">
        <v>13</v>
      </c>
      <c r="F1872">
        <v>1</v>
      </c>
      <c r="G1872">
        <f>+HLOOKUP(VLOOKUP($B1872,$Q$2:$R$42,2,0),costos_sf!$D$2:$AY$99,base_minorista!$A1872,0)</f>
        <v>9539943.9126492087</v>
      </c>
      <c r="H1872">
        <f>+HLOOKUP(VLOOKUP($B1872,$Q$2:$R$42,2,0),creditos_sf!$D$2:$AY$99,base_minorista!$A1872,0)</f>
        <v>19869293.903277308</v>
      </c>
      <c r="I1872">
        <f>+HLOOKUP(VLOOKUP($B1872,$Q$2:$R$42,2,0),creditos_sf!$D$103:$AY$200,base_minorista!$A1872,0)</f>
        <v>532.67771220696022</v>
      </c>
      <c r="J1872">
        <f>+HLOOKUP(VLOOKUP($B1872,$Q$2:$R$42,2,0),Costo_fondeo!$D$3:$AY$100,base_minorista!$A1872,0)</f>
        <v>9.0569519954918274</v>
      </c>
      <c r="K1872">
        <f>+HLOOKUP(VLOOKUP($B1872,$Q$2:$R$42,2,0),Costo_provisiones!$D$3:$AY$100,base_minorista!$A1872,0)</f>
        <v>2.0019535663778911</v>
      </c>
      <c r="L1872">
        <f>+HLOOKUP(VLOOKUP($B1872,$Q$2:$R$42,2,0),Morosidad_control!$D$4:$AY$101,base_minorista!$A1872,0)</f>
        <v>7.027590628042776</v>
      </c>
      <c r="M1872">
        <f ca="1">+OFFSET(Capital_2!$D$2,base_minorista!A1872,0)</f>
        <v>3.5095726367283766</v>
      </c>
      <c r="N1872">
        <f>+HLOOKUP(VLOOKUP($B1872,$Q$2:$R$42,2,0),costo_laboral!$E$2:$AZ$99,base_minorista!$A1872,0)</f>
        <v>36.975426818436958</v>
      </c>
      <c r="O1872">
        <f>+HLOOKUP(VLOOKUP($B1872,$Q$2:$R$42,2,0),Participacion2!$D$2:$AO$99,base_minorista!$A1872,0)</f>
        <v>7.1399215940726998E-2</v>
      </c>
    </row>
    <row r="1873" spans="1:15" ht="16.5" x14ac:dyDescent="0.3">
      <c r="A1873">
        <v>27</v>
      </c>
      <c r="B1873">
        <v>21</v>
      </c>
      <c r="C1873">
        <v>26</v>
      </c>
      <c r="D1873" s="3">
        <v>41670</v>
      </c>
      <c r="E1873" s="33">
        <v>14</v>
      </c>
      <c r="F1873">
        <v>1</v>
      </c>
      <c r="G1873">
        <f>+HLOOKUP(VLOOKUP($B1873,$Q$2:$R$42,2,0),costos_sf!$D$2:$AY$99,base_minorista!$A1873,0)</f>
        <v>9555827.8535098769</v>
      </c>
      <c r="H1873">
        <f>+HLOOKUP(VLOOKUP($B1873,$Q$2:$R$42,2,0),creditos_sf!$D$2:$AY$99,base_minorista!$A1873,0)</f>
        <v>19448889.636433814</v>
      </c>
      <c r="I1873">
        <f>+HLOOKUP(VLOOKUP($B1873,$Q$2:$R$42,2,0),creditos_sf!$D$103:$AY$200,base_minorista!$A1873,0)</f>
        <v>0</v>
      </c>
      <c r="J1873">
        <f>+HLOOKUP(VLOOKUP($B1873,$Q$2:$R$42,2,0),Costo_fondeo!$D$3:$AY$100,base_minorista!$A1873,0)</f>
        <v>9.0812684126051</v>
      </c>
      <c r="K1873">
        <f>+HLOOKUP(VLOOKUP($B1873,$Q$2:$R$42,2,0),Costo_provisiones!$D$3:$AY$100,base_minorista!$A1873,0)</f>
        <v>1.9410131127572692</v>
      </c>
      <c r="L1873">
        <f>+HLOOKUP(VLOOKUP($B1873,$Q$2:$R$42,2,0),Morosidad_control!$D$4:$AY$101,base_minorista!$A1873,0)</f>
        <v>7.4494380861070155</v>
      </c>
      <c r="M1873">
        <f ca="1">+OFFSET(Capital_2!$D$2,base_minorista!A1873,0)</f>
        <v>3.4442162995780268</v>
      </c>
      <c r="N1873">
        <f>+HLOOKUP(VLOOKUP($B1873,$Q$2:$R$42,2,0),costo_laboral!$E$2:$AZ$99,base_minorista!$A1873,0)</f>
        <v>37.797384325378871</v>
      </c>
      <c r="O1873">
        <f>+HLOOKUP(VLOOKUP($B1873,$Q$2:$R$42,2,0),Participacion2!$D$2:$AO$99,base_minorista!$A1873,0)</f>
        <v>7.042620933494817E-2</v>
      </c>
    </row>
    <row r="1874" spans="1:15" ht="16.5" x14ac:dyDescent="0.3">
      <c r="A1874">
        <v>28</v>
      </c>
      <c r="B1874">
        <v>21</v>
      </c>
      <c r="C1874">
        <v>27</v>
      </c>
      <c r="D1874" s="3">
        <v>41698</v>
      </c>
      <c r="E1874" s="33">
        <v>14</v>
      </c>
      <c r="F1874">
        <v>1</v>
      </c>
      <c r="G1874">
        <f>+HLOOKUP(VLOOKUP($B1874,$Q$2:$R$42,2,0),costos_sf!$D$2:$AY$99,base_minorista!$A1874,0)</f>
        <v>9873072.363987023</v>
      </c>
      <c r="H1874">
        <f>+HLOOKUP(VLOOKUP($B1874,$Q$2:$R$42,2,0),creditos_sf!$D$2:$AY$99,base_minorista!$A1874,0)</f>
        <v>18948497.473597914</v>
      </c>
      <c r="I1874">
        <f>+HLOOKUP(VLOOKUP($B1874,$Q$2:$R$42,2,0),creditos_sf!$D$103:$AY$200,base_minorista!$A1874,0)</f>
        <v>0</v>
      </c>
      <c r="J1874">
        <f>+HLOOKUP(VLOOKUP($B1874,$Q$2:$R$42,2,0),Costo_fondeo!$D$3:$AY$100,base_minorista!$A1874,0)</f>
        <v>9.1221687587590328</v>
      </c>
      <c r="K1874">
        <f>+HLOOKUP(VLOOKUP($B1874,$Q$2:$R$42,2,0),Costo_provisiones!$D$3:$AY$100,base_minorista!$A1874,0)</f>
        <v>2.808584151371059</v>
      </c>
      <c r="L1874">
        <f>+HLOOKUP(VLOOKUP($B1874,$Q$2:$R$42,2,0),Morosidad_control!$D$4:$AY$101,base_minorista!$A1874,0)</f>
        <v>7.9844438047027078</v>
      </c>
      <c r="M1874">
        <f ca="1">+OFFSET(Capital_2!$D$2,base_minorista!A1874,0)</f>
        <v>3.3651511548182853</v>
      </c>
      <c r="N1874">
        <f>+HLOOKUP(VLOOKUP($B1874,$Q$2:$R$42,2,0),costo_laboral!$E$2:$AZ$99,base_minorista!$A1874,0)</f>
        <v>39.720203540323915</v>
      </c>
      <c r="O1874">
        <f>+HLOOKUP(VLOOKUP($B1874,$Q$2:$R$42,2,0),Participacion2!$D$2:$AO$99,base_minorista!$A1874,0)</f>
        <v>6.9658344704996308E-2</v>
      </c>
    </row>
    <row r="1875" spans="1:15" ht="16.5" x14ac:dyDescent="0.3">
      <c r="A1875">
        <v>29</v>
      </c>
      <c r="B1875">
        <v>21</v>
      </c>
      <c r="C1875">
        <v>28</v>
      </c>
      <c r="D1875" s="3">
        <v>41729</v>
      </c>
      <c r="E1875" s="33">
        <v>14</v>
      </c>
      <c r="F1875">
        <v>1</v>
      </c>
      <c r="G1875">
        <f>+HLOOKUP(VLOOKUP($B1875,$Q$2:$R$42,2,0),costos_sf!$D$2:$AY$99,base_minorista!$A1875,0)</f>
        <v>9589657.8283514176</v>
      </c>
      <c r="H1875">
        <f>+HLOOKUP(VLOOKUP($B1875,$Q$2:$R$42,2,0),creditos_sf!$D$2:$AY$99,base_minorista!$A1875,0)</f>
        <v>18273129.432131253</v>
      </c>
      <c r="I1875">
        <f>+HLOOKUP(VLOOKUP($B1875,$Q$2:$R$42,2,0),creditos_sf!$D$103:$AY$200,base_minorista!$A1875,0)</f>
        <v>0</v>
      </c>
      <c r="J1875">
        <f>+HLOOKUP(VLOOKUP($B1875,$Q$2:$R$42,2,0),Costo_fondeo!$D$3:$AY$100,base_minorista!$A1875,0)</f>
        <v>9.1131381779909599</v>
      </c>
      <c r="K1875">
        <f>+HLOOKUP(VLOOKUP($B1875,$Q$2:$R$42,2,0),Costo_provisiones!$D$3:$AY$100,base_minorista!$A1875,0)</f>
        <v>2.4597548201589365</v>
      </c>
      <c r="L1875">
        <f>+HLOOKUP(VLOOKUP($B1875,$Q$2:$R$42,2,0),Morosidad_control!$D$4:$AY$101,base_minorista!$A1875,0)</f>
        <v>8.7146960809873875</v>
      </c>
      <c r="M1875">
        <f ca="1">+OFFSET(Capital_2!$D$2,base_minorista!A1875,0)</f>
        <v>3.2958556767962262</v>
      </c>
      <c r="N1875">
        <f>+HLOOKUP(VLOOKUP($B1875,$Q$2:$R$42,2,0),costo_laboral!$E$2:$AZ$99,base_minorista!$A1875,0)</f>
        <v>40.000584310768161</v>
      </c>
      <c r="O1875">
        <f>+HLOOKUP(VLOOKUP($B1875,$Q$2:$R$42,2,0),Participacion2!$D$2:$AO$99,base_minorista!$A1875,0)</f>
        <v>6.7292695057421317E-2</v>
      </c>
    </row>
    <row r="1876" spans="1:15" ht="16.5" x14ac:dyDescent="0.3">
      <c r="A1876">
        <v>30</v>
      </c>
      <c r="B1876">
        <v>21</v>
      </c>
      <c r="C1876">
        <v>29</v>
      </c>
      <c r="D1876" s="3">
        <v>41759</v>
      </c>
      <c r="E1876" s="33">
        <v>14</v>
      </c>
      <c r="F1876">
        <v>1</v>
      </c>
      <c r="G1876">
        <f>+HLOOKUP(VLOOKUP($B1876,$Q$2:$R$42,2,0),costos_sf!$D$2:$AY$99,base_minorista!$A1876,0)</f>
        <v>9430362.5805020966</v>
      </c>
      <c r="H1876">
        <f>+HLOOKUP(VLOOKUP($B1876,$Q$2:$R$42,2,0),creditos_sf!$D$2:$AY$99,base_minorista!$A1876,0)</f>
        <v>17182038.02684579</v>
      </c>
      <c r="I1876">
        <f>+HLOOKUP(VLOOKUP($B1876,$Q$2:$R$42,2,0),creditos_sf!$D$103:$AY$200,base_minorista!$A1876,0)</f>
        <v>0</v>
      </c>
      <c r="J1876">
        <f>+HLOOKUP(VLOOKUP($B1876,$Q$2:$R$42,2,0),Costo_fondeo!$D$3:$AY$100,base_minorista!$A1876,0)</f>
        <v>9.1543747327847456</v>
      </c>
      <c r="K1876">
        <f>+HLOOKUP(VLOOKUP($B1876,$Q$2:$R$42,2,0),Costo_provisiones!$D$3:$AY$100,base_minorista!$A1876,0)</f>
        <v>2.5053166800842068</v>
      </c>
      <c r="L1876">
        <f>+HLOOKUP(VLOOKUP($B1876,$Q$2:$R$42,2,0),Morosidad_control!$D$4:$AY$101,base_minorista!$A1876,0)</f>
        <v>5.8253983818978474</v>
      </c>
      <c r="M1876">
        <f ca="1">+OFFSET(Capital_2!$D$2,base_minorista!A1876,0)</f>
        <v>3.2437779376973728</v>
      </c>
      <c r="N1876">
        <f>+HLOOKUP(VLOOKUP($B1876,$Q$2:$R$42,2,0),costo_laboral!$E$2:$AZ$99,base_minorista!$A1876,0)</f>
        <v>41.562721653960061</v>
      </c>
      <c r="O1876">
        <f>+HLOOKUP(VLOOKUP($B1876,$Q$2:$R$42,2,0),Participacion2!$D$2:$AO$99,base_minorista!$A1876,0)</f>
        <v>6.3267603695819602E-2</v>
      </c>
    </row>
    <row r="1877" spans="1:15" ht="16.5" x14ac:dyDescent="0.3">
      <c r="A1877">
        <v>31</v>
      </c>
      <c r="B1877">
        <v>21</v>
      </c>
      <c r="C1877">
        <v>30</v>
      </c>
      <c r="D1877" s="3">
        <v>41790</v>
      </c>
      <c r="E1877" s="33">
        <v>14</v>
      </c>
      <c r="F1877">
        <v>1</v>
      </c>
      <c r="G1877">
        <f>+HLOOKUP(VLOOKUP($B1877,$Q$2:$R$42,2,0),costos_sf!$D$2:$AY$99,base_minorista!$A1877,0)</f>
        <v>9348911.143529607</v>
      </c>
      <c r="H1877">
        <f>+HLOOKUP(VLOOKUP($B1877,$Q$2:$R$42,2,0),creditos_sf!$D$2:$AY$99,base_minorista!$A1877,0)</f>
        <v>17009732.533767521</v>
      </c>
      <c r="I1877">
        <f>+HLOOKUP(VLOOKUP($B1877,$Q$2:$R$42,2,0),creditos_sf!$D$103:$AY$200,base_minorista!$A1877,0)</f>
        <v>0</v>
      </c>
      <c r="J1877">
        <f>+HLOOKUP(VLOOKUP($B1877,$Q$2:$R$42,2,0),Costo_fondeo!$D$3:$AY$100,base_minorista!$A1877,0)</f>
        <v>9.2498286463947803</v>
      </c>
      <c r="K1877">
        <f>+HLOOKUP(VLOOKUP($B1877,$Q$2:$R$42,2,0),Costo_provisiones!$D$3:$AY$100,base_minorista!$A1877,0)</f>
        <v>2.3487308012822186</v>
      </c>
      <c r="L1877">
        <f>+HLOOKUP(VLOOKUP($B1877,$Q$2:$R$42,2,0),Morosidad_control!$D$4:$AY$101,base_minorista!$A1877,0)</f>
        <v>6.5128243817358396</v>
      </c>
      <c r="M1877">
        <f ca="1">+OFFSET(Capital_2!$D$2,base_minorista!A1877,0)</f>
        <v>3.2095324879825831</v>
      </c>
      <c r="N1877">
        <f>+HLOOKUP(VLOOKUP($B1877,$Q$2:$R$42,2,0),costo_laboral!$E$2:$AZ$99,base_minorista!$A1877,0)</f>
        <v>41.220495130479087</v>
      </c>
      <c r="O1877">
        <f>+HLOOKUP(VLOOKUP($B1877,$Q$2:$R$42,2,0),Participacion2!$D$2:$AO$99,base_minorista!$A1877,0)</f>
        <v>6.2733923231113917E-2</v>
      </c>
    </row>
    <row r="1878" spans="1:15" ht="16.5" x14ac:dyDescent="0.3">
      <c r="A1878">
        <v>32</v>
      </c>
      <c r="B1878">
        <v>21</v>
      </c>
      <c r="C1878">
        <v>31</v>
      </c>
      <c r="D1878" s="3">
        <v>41820</v>
      </c>
      <c r="E1878" s="33">
        <v>14</v>
      </c>
      <c r="F1878">
        <v>1</v>
      </c>
      <c r="G1878">
        <f>+HLOOKUP(VLOOKUP($B1878,$Q$2:$R$42,2,0),costos_sf!$D$2:$AY$99,base_minorista!$A1878,0)</f>
        <v>9046404.3784088604</v>
      </c>
      <c r="H1878">
        <f>+HLOOKUP(VLOOKUP($B1878,$Q$2:$R$42,2,0),creditos_sf!$D$2:$AY$99,base_minorista!$A1878,0)</f>
        <v>17168443.346530244</v>
      </c>
      <c r="I1878">
        <f>+HLOOKUP(VLOOKUP($B1878,$Q$2:$R$42,2,0),creditos_sf!$D$103:$AY$200,base_minorista!$A1878,0)</f>
        <v>0</v>
      </c>
      <c r="J1878">
        <f>+HLOOKUP(VLOOKUP($B1878,$Q$2:$R$42,2,0),Costo_fondeo!$D$3:$AY$100,base_minorista!$A1878,0)</f>
        <v>9.2715431737618808</v>
      </c>
      <c r="K1878">
        <f>+HLOOKUP(VLOOKUP($B1878,$Q$2:$R$42,2,0),Costo_provisiones!$D$3:$AY$100,base_minorista!$A1878,0)</f>
        <v>2.0870622609528198</v>
      </c>
      <c r="L1878">
        <f>+HLOOKUP(VLOOKUP($B1878,$Q$2:$R$42,2,0),Morosidad_control!$D$4:$AY$101,base_minorista!$A1878,0)</f>
        <v>6.6065674449313407</v>
      </c>
      <c r="M1878">
        <f ca="1">+OFFSET(Capital_2!$D$2,base_minorista!A1878,0)</f>
        <v>3.1850428382831848</v>
      </c>
      <c r="N1878">
        <f>+HLOOKUP(VLOOKUP($B1878,$Q$2:$R$42,2,0),costo_laboral!$E$2:$AZ$99,base_minorista!$A1878,0)</f>
        <v>39.386218634972678</v>
      </c>
      <c r="O1878">
        <f>+HLOOKUP(VLOOKUP($B1878,$Q$2:$R$42,2,0),Participacion2!$D$2:$AO$99,base_minorista!$A1878,0)</f>
        <v>6.3132671885025055E-2</v>
      </c>
    </row>
    <row r="1879" spans="1:15" ht="16.5" x14ac:dyDescent="0.3">
      <c r="A1879">
        <v>33</v>
      </c>
      <c r="B1879">
        <v>21</v>
      </c>
      <c r="C1879">
        <v>32</v>
      </c>
      <c r="D1879" s="3">
        <v>41851</v>
      </c>
      <c r="E1879" s="33">
        <v>14</v>
      </c>
      <c r="F1879">
        <v>1</v>
      </c>
      <c r="G1879">
        <f>+HLOOKUP(VLOOKUP($B1879,$Q$2:$R$42,2,0),costos_sf!$D$2:$AY$99,base_minorista!$A1879,0)</f>
        <v>8802850.1611153428</v>
      </c>
      <c r="H1879">
        <f>+HLOOKUP(VLOOKUP($B1879,$Q$2:$R$42,2,0),creditos_sf!$D$2:$AY$99,base_minorista!$A1879,0)</f>
        <v>16756461.861827571</v>
      </c>
      <c r="I1879">
        <f>+HLOOKUP(VLOOKUP($B1879,$Q$2:$R$42,2,0),creditos_sf!$D$103:$AY$200,base_minorista!$A1879,0)</f>
        <v>0</v>
      </c>
      <c r="J1879">
        <f>+HLOOKUP(VLOOKUP($B1879,$Q$2:$R$42,2,0),Costo_fondeo!$D$3:$AY$100,base_minorista!$A1879,0)</f>
        <v>9.3752683713846512</v>
      </c>
      <c r="K1879">
        <f>+HLOOKUP(VLOOKUP($B1879,$Q$2:$R$42,2,0),Costo_provisiones!$D$3:$AY$100,base_minorista!$A1879,0)</f>
        <v>2.0900075172455912</v>
      </c>
      <c r="L1879">
        <f>+HLOOKUP(VLOOKUP($B1879,$Q$2:$R$42,2,0),Morosidad_control!$D$4:$AY$101,base_minorista!$A1879,0)</f>
        <v>7.0143734880086104</v>
      </c>
      <c r="M1879">
        <f ca="1">+OFFSET(Capital_2!$D$2,base_minorista!A1879,0)</f>
        <v>3.1704105350092515</v>
      </c>
      <c r="N1879">
        <f>+HLOOKUP(VLOOKUP($B1879,$Q$2:$R$42,2,0),costo_laboral!$E$2:$AZ$99,base_minorista!$A1879,0)</f>
        <v>39.210476665516957</v>
      </c>
      <c r="O1879">
        <f>+HLOOKUP(VLOOKUP($B1879,$Q$2:$R$42,2,0),Participacion2!$D$2:$AO$99,base_minorista!$A1879,0)</f>
        <v>6.1774609947775588E-2</v>
      </c>
    </row>
    <row r="1880" spans="1:15" ht="16.5" x14ac:dyDescent="0.3">
      <c r="A1880">
        <v>34</v>
      </c>
      <c r="B1880">
        <v>21</v>
      </c>
      <c r="C1880">
        <v>33</v>
      </c>
      <c r="D1880" s="3">
        <v>41882</v>
      </c>
      <c r="E1880" s="33">
        <v>14</v>
      </c>
      <c r="F1880">
        <v>1</v>
      </c>
      <c r="G1880">
        <f>+HLOOKUP(VLOOKUP($B1880,$Q$2:$R$42,2,0),costos_sf!$D$2:$AY$99,base_minorista!$A1880,0)</f>
        <v>8644837.8470241241</v>
      </c>
      <c r="H1880">
        <f>+HLOOKUP(VLOOKUP($B1880,$Q$2:$R$42,2,0),creditos_sf!$D$2:$AY$99,base_minorista!$A1880,0)</f>
        <v>17106916.94155835</v>
      </c>
      <c r="I1880">
        <f>+HLOOKUP(VLOOKUP($B1880,$Q$2:$R$42,2,0),creditos_sf!$D$103:$AY$200,base_minorista!$A1880,0)</f>
        <v>0</v>
      </c>
      <c r="J1880">
        <f>+HLOOKUP(VLOOKUP($B1880,$Q$2:$R$42,2,0),Costo_fondeo!$D$3:$AY$100,base_minorista!$A1880,0)</f>
        <v>9.5148074061978285</v>
      </c>
      <c r="K1880">
        <f>+HLOOKUP(VLOOKUP($B1880,$Q$2:$R$42,2,0),Costo_provisiones!$D$3:$AY$100,base_minorista!$A1880,0)</f>
        <v>2.1367284120278827</v>
      </c>
      <c r="L1880">
        <f>+HLOOKUP(VLOOKUP($B1880,$Q$2:$R$42,2,0),Morosidad_control!$D$4:$AY$101,base_minorista!$A1880,0)</f>
        <v>7.1350585841616407</v>
      </c>
      <c r="M1880">
        <f ca="1">+OFFSET(Capital_2!$D$2,base_minorista!A1880,0)</f>
        <v>3.1468414088192862</v>
      </c>
      <c r="N1880">
        <f>+HLOOKUP(VLOOKUP($B1880,$Q$2:$R$42,2,0),costo_laboral!$E$2:$AZ$99,base_minorista!$A1880,0)</f>
        <v>37.431899675839439</v>
      </c>
      <c r="O1880">
        <f>+HLOOKUP(VLOOKUP($B1880,$Q$2:$R$42,2,0),Participacion2!$D$2:$AO$99,base_minorista!$A1880,0)</f>
        <v>6.2487338480842543E-2</v>
      </c>
    </row>
    <row r="1881" spans="1:15" ht="16.5" x14ac:dyDescent="0.3">
      <c r="A1881">
        <v>35</v>
      </c>
      <c r="B1881">
        <v>21</v>
      </c>
      <c r="C1881">
        <v>34</v>
      </c>
      <c r="D1881" s="3">
        <v>41912</v>
      </c>
      <c r="E1881" s="33">
        <v>14</v>
      </c>
      <c r="F1881">
        <v>1</v>
      </c>
      <c r="G1881">
        <f>+HLOOKUP(VLOOKUP($B1881,$Q$2:$R$42,2,0),costos_sf!$D$2:$AY$99,base_minorista!$A1881,0)</f>
        <v>8410687.1833118964</v>
      </c>
      <c r="H1881">
        <f>+HLOOKUP(VLOOKUP($B1881,$Q$2:$R$42,2,0),creditos_sf!$D$2:$AY$99,base_minorista!$A1881,0)</f>
        <v>17457929.721562069</v>
      </c>
      <c r="I1881">
        <f>+HLOOKUP(VLOOKUP($B1881,$Q$2:$R$42,2,0),creditos_sf!$D$103:$AY$200,base_minorista!$A1881,0)</f>
        <v>0</v>
      </c>
      <c r="J1881">
        <f>+HLOOKUP(VLOOKUP($B1881,$Q$2:$R$42,2,0),Costo_fondeo!$D$3:$AY$100,base_minorista!$A1881,0)</f>
        <v>9.4987840128206109</v>
      </c>
      <c r="K1881">
        <f>+HLOOKUP(VLOOKUP($B1881,$Q$2:$R$42,2,0),Costo_provisiones!$D$3:$AY$100,base_minorista!$A1881,0)</f>
        <v>2.0649273175680301</v>
      </c>
      <c r="L1881">
        <f>+HLOOKUP(VLOOKUP($B1881,$Q$2:$R$42,2,0),Morosidad_control!$D$4:$AY$101,base_minorista!$A1881,0)</f>
        <v>7.2160087447544692</v>
      </c>
      <c r="M1881">
        <f ca="1">+OFFSET(Capital_2!$D$2,base_minorista!A1881,0)</f>
        <v>3.1301745437504462</v>
      </c>
      <c r="N1881">
        <f>+HLOOKUP(VLOOKUP($B1881,$Q$2:$R$42,2,0),costo_laboral!$E$2:$AZ$99,base_minorista!$A1881,0)</f>
        <v>35.297267049190481</v>
      </c>
      <c r="O1881">
        <f>+HLOOKUP(VLOOKUP($B1881,$Q$2:$R$42,2,0),Participacion2!$D$2:$AO$99,base_minorista!$A1881,0)</f>
        <v>6.3702460425357876E-2</v>
      </c>
    </row>
    <row r="1882" spans="1:15" ht="16.5" x14ac:dyDescent="0.3">
      <c r="A1882">
        <v>36</v>
      </c>
      <c r="B1882">
        <v>21</v>
      </c>
      <c r="C1882">
        <v>35</v>
      </c>
      <c r="D1882" s="3">
        <v>41943</v>
      </c>
      <c r="E1882" s="33">
        <v>14</v>
      </c>
      <c r="F1882">
        <v>1</v>
      </c>
      <c r="G1882">
        <f>+HLOOKUP(VLOOKUP($B1882,$Q$2:$R$42,2,0),costos_sf!$D$2:$AY$99,base_minorista!$A1882,0)</f>
        <v>8064065.8713386627</v>
      </c>
      <c r="H1882">
        <f>+HLOOKUP(VLOOKUP($B1882,$Q$2:$R$42,2,0),creditos_sf!$D$2:$AY$99,base_minorista!$A1882,0)</f>
        <v>17751070.323713373</v>
      </c>
      <c r="I1882">
        <f>+HLOOKUP(VLOOKUP($B1882,$Q$2:$R$42,2,0),creditos_sf!$D$103:$AY$200,base_minorista!$A1882,0)</f>
        <v>0</v>
      </c>
      <c r="J1882">
        <f>+HLOOKUP(VLOOKUP($B1882,$Q$2:$R$42,2,0),Costo_fondeo!$D$3:$AY$100,base_minorista!$A1882,0)</f>
        <v>9.4476913518776797</v>
      </c>
      <c r="K1882">
        <f>+HLOOKUP(VLOOKUP($B1882,$Q$2:$R$42,2,0),Costo_provisiones!$D$3:$AY$100,base_minorista!$A1882,0)</f>
        <v>2.1480370120329164</v>
      </c>
      <c r="L1882">
        <f>+HLOOKUP(VLOOKUP($B1882,$Q$2:$R$42,2,0),Morosidad_control!$D$4:$AY$101,base_minorista!$A1882,0)</f>
        <v>6.3368927035434881</v>
      </c>
      <c r="M1882">
        <f ca="1">+OFFSET(Capital_2!$D$2,base_minorista!A1882,0)</f>
        <v>3.1052199516205063</v>
      </c>
      <c r="N1882">
        <f>+HLOOKUP(VLOOKUP($B1882,$Q$2:$R$42,2,0),costo_laboral!$E$2:$AZ$99,base_minorista!$A1882,0)</f>
        <v>32.834154344925857</v>
      </c>
      <c r="O1882">
        <f>+HLOOKUP(VLOOKUP($B1882,$Q$2:$R$42,2,0),Participacion2!$D$2:$AO$99,base_minorista!$A1882,0)</f>
        <v>6.4899183961259821E-2</v>
      </c>
    </row>
    <row r="1883" spans="1:15" ht="16.5" x14ac:dyDescent="0.3">
      <c r="A1883">
        <v>37</v>
      </c>
      <c r="B1883">
        <v>21</v>
      </c>
      <c r="C1883">
        <v>36</v>
      </c>
      <c r="D1883" s="3">
        <v>41973</v>
      </c>
      <c r="E1883" s="33">
        <v>14</v>
      </c>
      <c r="F1883">
        <v>1</v>
      </c>
      <c r="G1883">
        <f>+HLOOKUP(VLOOKUP($B1883,$Q$2:$R$42,2,0),costos_sf!$D$2:$AY$99,base_minorista!$A1883,0)</f>
        <v>7871365.0692340238</v>
      </c>
      <c r="H1883">
        <f>+HLOOKUP(VLOOKUP($B1883,$Q$2:$R$42,2,0),creditos_sf!$D$2:$AY$99,base_minorista!$A1883,0)</f>
        <v>18300213.813328296</v>
      </c>
      <c r="I1883">
        <f>+HLOOKUP(VLOOKUP($B1883,$Q$2:$R$42,2,0),creditos_sf!$D$103:$AY$200,base_minorista!$A1883,0)</f>
        <v>0</v>
      </c>
      <c r="J1883">
        <f>+HLOOKUP(VLOOKUP($B1883,$Q$2:$R$42,2,0),Costo_fondeo!$D$3:$AY$100,base_minorista!$A1883,0)</f>
        <v>9.4569402936774623</v>
      </c>
      <c r="K1883">
        <f>+HLOOKUP(VLOOKUP($B1883,$Q$2:$R$42,2,0),Costo_provisiones!$D$3:$AY$100,base_minorista!$A1883,0)</f>
        <v>1.6847940136191886</v>
      </c>
      <c r="L1883">
        <f>+HLOOKUP(VLOOKUP($B1883,$Q$2:$R$42,2,0),Morosidad_control!$D$4:$AY$101,base_minorista!$A1883,0)</f>
        <v>5.1264874941384253</v>
      </c>
      <c r="M1883">
        <f ca="1">+OFFSET(Capital_2!$D$2,base_minorista!A1883,0)</f>
        <v>3.0886044861742721</v>
      </c>
      <c r="N1883">
        <f>+HLOOKUP(VLOOKUP($B1883,$Q$2:$R$42,2,0),costo_laboral!$E$2:$AZ$99,base_minorista!$A1883,0)</f>
        <v>31.023302348495974</v>
      </c>
      <c r="O1883">
        <f>+HLOOKUP(VLOOKUP($B1883,$Q$2:$R$42,2,0),Participacion2!$D$2:$AO$99,base_minorista!$A1883,0)</f>
        <v>6.6134126444244129E-2</v>
      </c>
    </row>
    <row r="1884" spans="1:15" ht="16.5" x14ac:dyDescent="0.3">
      <c r="A1884">
        <v>38</v>
      </c>
      <c r="B1884">
        <v>21</v>
      </c>
      <c r="C1884">
        <v>37</v>
      </c>
      <c r="D1884" s="3">
        <v>42004</v>
      </c>
      <c r="E1884" s="33">
        <v>14</v>
      </c>
      <c r="F1884">
        <v>1</v>
      </c>
      <c r="G1884">
        <f>+HLOOKUP(VLOOKUP($B1884,$Q$2:$R$42,2,0),costos_sf!$D$2:$AY$99,base_minorista!$A1884,0)</f>
        <v>7947223.8030268988</v>
      </c>
      <c r="H1884">
        <f>+HLOOKUP(VLOOKUP($B1884,$Q$2:$R$42,2,0),creditos_sf!$D$2:$AY$99,base_minorista!$A1884,0)</f>
        <v>18348348.666886285</v>
      </c>
      <c r="I1884">
        <f>+HLOOKUP(VLOOKUP($B1884,$Q$2:$R$42,2,0),creditos_sf!$D$103:$AY$200,base_minorista!$A1884,0)</f>
        <v>0</v>
      </c>
      <c r="J1884">
        <f>+HLOOKUP(VLOOKUP($B1884,$Q$2:$R$42,2,0),Costo_fondeo!$D$3:$AY$100,base_minorista!$A1884,0)</f>
        <v>10.214008323685233</v>
      </c>
      <c r="K1884">
        <f>+HLOOKUP(VLOOKUP($B1884,$Q$2:$R$42,2,0),Costo_provisiones!$D$3:$AY$100,base_minorista!$A1884,0)</f>
        <v>1.7382855588527337</v>
      </c>
      <c r="L1884">
        <f>+HLOOKUP(VLOOKUP($B1884,$Q$2:$R$42,2,0),Morosidad_control!$D$4:$AY$101,base_minorista!$A1884,0)</f>
        <v>4.6136936853624322</v>
      </c>
      <c r="M1884">
        <f ca="1">+OFFSET(Capital_2!$D$2,base_minorista!A1884,0)</f>
        <v>3.0772625191593428</v>
      </c>
      <c r="N1884">
        <f>+HLOOKUP(VLOOKUP($B1884,$Q$2:$R$42,2,0),costo_laboral!$E$2:$AZ$99,base_minorista!$A1884,0)</f>
        <v>30.709807886871459</v>
      </c>
      <c r="O1884">
        <f>+HLOOKUP(VLOOKUP($B1884,$Q$2:$R$42,2,0),Participacion2!$D$2:$AO$99,base_minorista!$A1884,0)</f>
        <v>6.6882892270094765E-2</v>
      </c>
    </row>
    <row r="1885" spans="1:15" ht="16.5" x14ac:dyDescent="0.3">
      <c r="A1885">
        <v>39</v>
      </c>
      <c r="B1885">
        <v>21</v>
      </c>
      <c r="C1885">
        <v>38</v>
      </c>
      <c r="D1885" s="3">
        <v>42035</v>
      </c>
      <c r="E1885" s="33">
        <v>15</v>
      </c>
      <c r="F1885">
        <v>1</v>
      </c>
      <c r="G1885">
        <f>+HLOOKUP(VLOOKUP($B1885,$Q$2:$R$42,2,0),costos_sf!$D$2:$AY$99,base_minorista!$A1885,0)</f>
        <v>7771163.3883988149</v>
      </c>
      <c r="H1885">
        <f>+HLOOKUP(VLOOKUP($B1885,$Q$2:$R$42,2,0),creditos_sf!$D$2:$AY$99,base_minorista!$A1885,0)</f>
        <v>18194124.415577304</v>
      </c>
      <c r="I1885">
        <f>+HLOOKUP(VLOOKUP($B1885,$Q$2:$R$42,2,0),creditos_sf!$D$103:$AY$200,base_minorista!$A1885,0)</f>
        <v>0</v>
      </c>
      <c r="J1885">
        <f>+HLOOKUP(VLOOKUP($B1885,$Q$2:$R$42,2,0),Costo_fondeo!$D$3:$AY$100,base_minorista!$A1885,0)</f>
        <v>10.351926045334386</v>
      </c>
      <c r="K1885">
        <f>+HLOOKUP(VLOOKUP($B1885,$Q$2:$R$42,2,0),Costo_provisiones!$D$3:$AY$100,base_minorista!$A1885,0)</f>
        <v>1.633824701799742</v>
      </c>
      <c r="L1885">
        <f>+HLOOKUP(VLOOKUP($B1885,$Q$2:$R$42,2,0),Morosidad_control!$D$4:$AY$101,base_minorista!$A1885,0)</f>
        <v>5.0279362625622346</v>
      </c>
      <c r="M1885">
        <f ca="1">+OFFSET(Capital_2!$D$2,base_minorista!A1885,0)</f>
        <v>3.0663026726799725</v>
      </c>
      <c r="N1885">
        <f>+HLOOKUP(VLOOKUP($B1885,$Q$2:$R$42,2,0),costo_laboral!$E$2:$AZ$99,base_minorista!$A1885,0)</f>
        <v>30.168061116296286</v>
      </c>
      <c r="O1885">
        <f>+HLOOKUP(VLOOKUP($B1885,$Q$2:$R$42,2,0),Participacion2!$D$2:$AO$99,base_minorista!$A1885,0)</f>
        <v>6.6979434028083831E-2</v>
      </c>
    </row>
    <row r="1886" spans="1:15" ht="16.5" x14ac:dyDescent="0.3">
      <c r="A1886">
        <v>40</v>
      </c>
      <c r="B1886">
        <v>21</v>
      </c>
      <c r="C1886">
        <v>39</v>
      </c>
      <c r="D1886" s="3">
        <v>42063</v>
      </c>
      <c r="E1886" s="33">
        <v>15</v>
      </c>
      <c r="F1886">
        <v>1</v>
      </c>
      <c r="G1886">
        <f>+HLOOKUP(VLOOKUP($B1886,$Q$2:$R$42,2,0),costos_sf!$D$2:$AY$99,base_minorista!$A1886,0)</f>
        <v>7222411.2631925829</v>
      </c>
      <c r="H1886">
        <f>+HLOOKUP(VLOOKUP($B1886,$Q$2:$R$42,2,0),creditos_sf!$D$2:$AY$99,base_minorista!$A1886,0)</f>
        <v>18116901.725786995</v>
      </c>
      <c r="I1886">
        <f>+HLOOKUP(VLOOKUP($B1886,$Q$2:$R$42,2,0),creditos_sf!$D$103:$AY$200,base_minorista!$A1886,0)</f>
        <v>0</v>
      </c>
      <c r="J1886">
        <f>+HLOOKUP(VLOOKUP($B1886,$Q$2:$R$42,2,0),Costo_fondeo!$D$3:$AY$100,base_minorista!$A1886,0)</f>
        <v>10.413760800934872</v>
      </c>
      <c r="K1886">
        <f>+HLOOKUP(VLOOKUP($B1886,$Q$2:$R$42,2,0),Costo_provisiones!$D$3:$AY$100,base_minorista!$A1886,0)</f>
        <v>0.33004273096391157</v>
      </c>
      <c r="L1886">
        <f>+HLOOKUP(VLOOKUP($B1886,$Q$2:$R$42,2,0),Morosidad_control!$D$4:$AY$101,base_minorista!$A1886,0)</f>
        <v>5.018120040143998</v>
      </c>
      <c r="M1886">
        <f ca="1">+OFFSET(Capital_2!$D$2,base_minorista!A1886,0)</f>
        <v>3.049096647123327</v>
      </c>
      <c r="N1886">
        <f>+HLOOKUP(VLOOKUP($B1886,$Q$2:$R$42,2,0),costo_laboral!$E$2:$AZ$99,base_minorista!$A1886,0)</f>
        <v>28.257456601312402</v>
      </c>
      <c r="O1886">
        <f>+HLOOKUP(VLOOKUP($B1886,$Q$2:$R$42,2,0),Participacion2!$D$2:$AO$99,base_minorista!$A1886,0)</f>
        <v>6.7186013400271444E-2</v>
      </c>
    </row>
    <row r="1887" spans="1:15" ht="16.5" x14ac:dyDescent="0.3">
      <c r="A1887">
        <v>41</v>
      </c>
      <c r="B1887">
        <v>21</v>
      </c>
      <c r="C1887">
        <v>40</v>
      </c>
      <c r="D1887" s="3">
        <v>42094</v>
      </c>
      <c r="E1887" s="33">
        <v>15</v>
      </c>
      <c r="F1887">
        <v>1</v>
      </c>
      <c r="G1887">
        <f>+HLOOKUP(VLOOKUP($B1887,$Q$2:$R$42,2,0),costos_sf!$D$2:$AY$99,base_minorista!$A1887,0)</f>
        <v>7231847.6338288952</v>
      </c>
      <c r="H1887">
        <f>+HLOOKUP(VLOOKUP($B1887,$Q$2:$R$42,2,0),creditos_sf!$D$2:$AY$99,base_minorista!$A1887,0)</f>
        <v>18135440.423953023</v>
      </c>
      <c r="I1887">
        <f>+HLOOKUP(VLOOKUP($B1887,$Q$2:$R$42,2,0),creditos_sf!$D$103:$AY$200,base_minorista!$A1887,0)</f>
        <v>0</v>
      </c>
      <c r="J1887">
        <f>+HLOOKUP(VLOOKUP($B1887,$Q$2:$R$42,2,0),Costo_fondeo!$D$3:$AY$100,base_minorista!$A1887,0)</f>
        <v>10.506691692138949</v>
      </c>
      <c r="K1887">
        <f>+HLOOKUP(VLOOKUP($B1887,$Q$2:$R$42,2,0),Costo_provisiones!$D$3:$AY$100,base_minorista!$A1887,0)</f>
        <v>0.27776170415539986</v>
      </c>
      <c r="L1887">
        <f>+HLOOKUP(VLOOKUP($B1887,$Q$2:$R$42,2,0),Morosidad_control!$D$4:$AY$101,base_minorista!$A1887,0)</f>
        <v>5.1610844477925903</v>
      </c>
      <c r="M1887">
        <f ca="1">+OFFSET(Capital_2!$D$2,base_minorista!A1887,0)</f>
        <v>3.0217281587138265</v>
      </c>
      <c r="N1887">
        <f>+HLOOKUP(VLOOKUP($B1887,$Q$2:$R$42,2,0),costo_laboral!$E$2:$AZ$99,base_minorista!$A1887,0)</f>
        <v>28.35511546769985</v>
      </c>
      <c r="O1887">
        <f>+HLOOKUP(VLOOKUP($B1887,$Q$2:$R$42,2,0),Participacion2!$D$2:$AO$99,base_minorista!$A1887,0)</f>
        <v>6.7765966184920465E-2</v>
      </c>
    </row>
    <row r="1888" spans="1:15" ht="16.5" x14ac:dyDescent="0.3">
      <c r="A1888">
        <v>42</v>
      </c>
      <c r="B1888">
        <v>21</v>
      </c>
      <c r="C1888">
        <v>41</v>
      </c>
      <c r="D1888" s="3">
        <v>42124</v>
      </c>
      <c r="E1888" s="33">
        <v>15</v>
      </c>
      <c r="F1888">
        <v>1</v>
      </c>
      <c r="G1888">
        <f>+HLOOKUP(VLOOKUP($B1888,$Q$2:$R$42,2,0),costos_sf!$D$2:$AY$99,base_minorista!$A1888,0)</f>
        <v>7199416.467342604</v>
      </c>
      <c r="H1888">
        <f>+HLOOKUP(VLOOKUP($B1888,$Q$2:$R$42,2,0),creditos_sf!$D$2:$AY$99,base_minorista!$A1888,0)</f>
        <v>18246741.102838393</v>
      </c>
      <c r="I1888">
        <f>+HLOOKUP(VLOOKUP($B1888,$Q$2:$R$42,2,0),creditos_sf!$D$103:$AY$200,base_minorista!$A1888,0)</f>
        <v>0</v>
      </c>
      <c r="J1888">
        <f>+HLOOKUP(VLOOKUP($B1888,$Q$2:$R$42,2,0),Costo_fondeo!$D$3:$AY$100,base_minorista!$A1888,0)</f>
        <v>10.565977243098942</v>
      </c>
      <c r="K1888">
        <f>+HLOOKUP(VLOOKUP($B1888,$Q$2:$R$42,2,0),Costo_provisiones!$D$3:$AY$100,base_minorista!$A1888,0)</f>
        <v>0.27669372485845373</v>
      </c>
      <c r="L1888">
        <f>+HLOOKUP(VLOOKUP($B1888,$Q$2:$R$42,2,0),Morosidad_control!$D$4:$AY$101,base_minorista!$A1888,0)</f>
        <v>5.7260043918317258</v>
      </c>
      <c r="M1888">
        <f ca="1">+OFFSET(Capital_2!$D$2,base_minorista!A1888,0)</f>
        <v>3.0029222612045556</v>
      </c>
      <c r="N1888">
        <f>+HLOOKUP(VLOOKUP($B1888,$Q$2:$R$42,2,0),costo_laboral!$E$2:$AZ$99,base_minorista!$A1888,0)</f>
        <v>27.930634080000615</v>
      </c>
      <c r="O1888">
        <f>+HLOOKUP(VLOOKUP($B1888,$Q$2:$R$42,2,0),Participacion2!$D$2:$AO$99,base_minorista!$A1888,0)</f>
        <v>6.8337533973933773E-2</v>
      </c>
    </row>
    <row r="1889" spans="1:15" ht="16.5" x14ac:dyDescent="0.3">
      <c r="A1889">
        <v>43</v>
      </c>
      <c r="B1889">
        <v>21</v>
      </c>
      <c r="C1889">
        <v>42</v>
      </c>
      <c r="D1889" s="3">
        <v>42155</v>
      </c>
      <c r="E1889" s="33">
        <v>15</v>
      </c>
      <c r="F1889">
        <v>1</v>
      </c>
      <c r="G1889">
        <f>+HLOOKUP(VLOOKUP($B1889,$Q$2:$R$42,2,0),costos_sf!$D$2:$AY$99,base_minorista!$A1889,0)</f>
        <v>7092670.0228247941</v>
      </c>
      <c r="H1889">
        <f>+HLOOKUP(VLOOKUP($B1889,$Q$2:$R$42,2,0),creditos_sf!$D$2:$AY$99,base_minorista!$A1889,0)</f>
        <v>18224977.251112409</v>
      </c>
      <c r="I1889">
        <f>+HLOOKUP(VLOOKUP($B1889,$Q$2:$R$42,2,0),creditos_sf!$D$103:$AY$200,base_minorista!$A1889,0)</f>
        <v>0</v>
      </c>
      <c r="J1889">
        <f>+HLOOKUP(VLOOKUP($B1889,$Q$2:$R$42,2,0),Costo_fondeo!$D$3:$AY$100,base_minorista!$A1889,0)</f>
        <v>10.455885055597149</v>
      </c>
      <c r="K1889">
        <f>+HLOOKUP(VLOOKUP($B1889,$Q$2:$R$42,2,0),Costo_provisiones!$D$3:$AY$100,base_minorista!$A1889,0)</f>
        <v>0.40216625036719217</v>
      </c>
      <c r="L1889">
        <f>+HLOOKUP(VLOOKUP($B1889,$Q$2:$R$42,2,0),Morosidad_control!$D$4:$AY$101,base_minorista!$A1889,0)</f>
        <v>6.1021877405877403</v>
      </c>
      <c r="M1889">
        <f ca="1">+OFFSET(Capital_2!$D$2,base_minorista!A1889,0)</f>
        <v>2.9913163210576634</v>
      </c>
      <c r="N1889">
        <f>+HLOOKUP(VLOOKUP($B1889,$Q$2:$R$42,2,0),costo_laboral!$E$2:$AZ$99,base_minorista!$A1889,0)</f>
        <v>27.394034324049954</v>
      </c>
      <c r="O1889">
        <f>+HLOOKUP(VLOOKUP($B1889,$Q$2:$R$42,2,0),Participacion2!$D$2:$AO$99,base_minorista!$A1889,0)</f>
        <v>6.8358024938544357E-2</v>
      </c>
    </row>
    <row r="1890" spans="1:15" ht="16.5" x14ac:dyDescent="0.3">
      <c r="A1890">
        <v>44</v>
      </c>
      <c r="B1890">
        <v>21</v>
      </c>
      <c r="C1890">
        <v>43</v>
      </c>
      <c r="D1890" s="3">
        <v>42185</v>
      </c>
      <c r="E1890" s="33">
        <v>15</v>
      </c>
      <c r="F1890">
        <v>1</v>
      </c>
      <c r="G1890">
        <f>+HLOOKUP(VLOOKUP($B1890,$Q$2:$R$42,2,0),costos_sf!$D$2:$AY$99,base_minorista!$A1890,0)</f>
        <v>7283169.8818625491</v>
      </c>
      <c r="H1890">
        <f>+HLOOKUP(VLOOKUP($B1890,$Q$2:$R$42,2,0),creditos_sf!$D$2:$AY$99,base_minorista!$A1890,0)</f>
        <v>18294486.736143496</v>
      </c>
      <c r="I1890">
        <f>+HLOOKUP(VLOOKUP($B1890,$Q$2:$R$42,2,0),creditos_sf!$D$103:$AY$200,base_minorista!$A1890,0)</f>
        <v>0</v>
      </c>
      <c r="J1890">
        <f>+HLOOKUP(VLOOKUP($B1890,$Q$2:$R$42,2,0),Costo_fondeo!$D$3:$AY$100,base_minorista!$A1890,0)</f>
        <v>10.486565788125905</v>
      </c>
      <c r="K1890">
        <f>+HLOOKUP(VLOOKUP($B1890,$Q$2:$R$42,2,0),Costo_provisiones!$D$3:$AY$100,base_minorista!$A1890,0)</f>
        <v>0.69826660608922519</v>
      </c>
      <c r="L1890">
        <f>+HLOOKUP(VLOOKUP($B1890,$Q$2:$R$42,2,0),Morosidad_control!$D$4:$AY$101,base_minorista!$A1890,0)</f>
        <v>5.7180031052590099</v>
      </c>
      <c r="M1890">
        <f ca="1">+OFFSET(Capital_2!$D$2,base_minorista!A1890,0)</f>
        <v>2.9626797769382383</v>
      </c>
      <c r="N1890">
        <f>+HLOOKUP(VLOOKUP($B1890,$Q$2:$R$42,2,0),costo_laboral!$E$2:$AZ$99,base_minorista!$A1890,0)</f>
        <v>27.981591378740077</v>
      </c>
      <c r="O1890">
        <f>+HLOOKUP(VLOOKUP($B1890,$Q$2:$R$42,2,0),Participacion2!$D$2:$AO$99,base_minorista!$A1890,0)</f>
        <v>6.9378454348043211E-2</v>
      </c>
    </row>
    <row r="1891" spans="1:15" ht="16.5" x14ac:dyDescent="0.3">
      <c r="A1891">
        <v>45</v>
      </c>
      <c r="B1891">
        <v>21</v>
      </c>
      <c r="C1891">
        <v>44</v>
      </c>
      <c r="D1891" s="3">
        <v>42216</v>
      </c>
      <c r="E1891" s="33">
        <v>15</v>
      </c>
      <c r="F1891">
        <v>1</v>
      </c>
      <c r="G1891">
        <f>+HLOOKUP(VLOOKUP($B1891,$Q$2:$R$42,2,0),costos_sf!$D$2:$AY$99,base_minorista!$A1891,0)</f>
        <v>7415311.3131426852</v>
      </c>
      <c r="H1891">
        <f>+HLOOKUP(VLOOKUP($B1891,$Q$2:$R$42,2,0),creditos_sf!$D$2:$AY$99,base_minorista!$A1891,0)</f>
        <v>18269213.606052242</v>
      </c>
      <c r="I1891">
        <f>+HLOOKUP(VLOOKUP($B1891,$Q$2:$R$42,2,0),creditos_sf!$D$103:$AY$200,base_minorista!$A1891,0)</f>
        <v>0</v>
      </c>
      <c r="J1891">
        <f>+HLOOKUP(VLOOKUP($B1891,$Q$2:$R$42,2,0),Costo_fondeo!$D$3:$AY$100,base_minorista!$A1891,0)</f>
        <v>10.67699016759863</v>
      </c>
      <c r="K1891">
        <f>+HLOOKUP(VLOOKUP($B1891,$Q$2:$R$42,2,0),Costo_provisiones!$D$3:$AY$100,base_minorista!$A1891,0)</f>
        <v>1.1150640532691487</v>
      </c>
      <c r="L1891">
        <f>+HLOOKUP(VLOOKUP($B1891,$Q$2:$R$42,2,0),Morosidad_control!$D$4:$AY$101,base_minorista!$A1891,0)</f>
        <v>5.7403283657573629</v>
      </c>
      <c r="M1891">
        <f ca="1">+OFFSET(Capital_2!$D$2,base_minorista!A1891,0)</f>
        <v>2.9172838879084302</v>
      </c>
      <c r="N1891">
        <f>+HLOOKUP(VLOOKUP($B1891,$Q$2:$R$42,2,0),costo_laboral!$E$2:$AZ$99,base_minorista!$A1891,0)</f>
        <v>28.11246060969345</v>
      </c>
      <c r="O1891">
        <f>+HLOOKUP(VLOOKUP($B1891,$Q$2:$R$42,2,0),Participacion2!$D$2:$AO$99,base_minorista!$A1891,0)</f>
        <v>6.9540492253721761E-2</v>
      </c>
    </row>
    <row r="1892" spans="1:15" ht="16.5" x14ac:dyDescent="0.3">
      <c r="A1892">
        <v>46</v>
      </c>
      <c r="B1892">
        <v>21</v>
      </c>
      <c r="C1892">
        <v>45</v>
      </c>
      <c r="D1892" s="3">
        <v>42247</v>
      </c>
      <c r="E1892" s="33">
        <v>15</v>
      </c>
      <c r="F1892">
        <v>1</v>
      </c>
      <c r="G1892">
        <f>+HLOOKUP(VLOOKUP($B1892,$Q$2:$R$42,2,0),costos_sf!$D$2:$AY$99,base_minorista!$A1892,0)</f>
        <v>7485284.5967831835</v>
      </c>
      <c r="H1892">
        <f>+HLOOKUP(VLOOKUP($B1892,$Q$2:$R$42,2,0),creditos_sf!$D$2:$AY$99,base_minorista!$A1892,0)</f>
        <v>18357543.285640508</v>
      </c>
      <c r="I1892">
        <f>+HLOOKUP(VLOOKUP($B1892,$Q$2:$R$42,2,0),creditos_sf!$D$103:$AY$200,base_minorista!$A1892,0)</f>
        <v>0</v>
      </c>
      <c r="J1892">
        <f>+HLOOKUP(VLOOKUP($B1892,$Q$2:$R$42,2,0),Costo_fondeo!$D$3:$AY$100,base_minorista!$A1892,0)</f>
        <v>10.749558355240199</v>
      </c>
      <c r="K1892">
        <f>+HLOOKUP(VLOOKUP($B1892,$Q$2:$R$42,2,0),Costo_provisiones!$D$3:$AY$100,base_minorista!$A1892,0)</f>
        <v>1.1764202888706679</v>
      </c>
      <c r="L1892">
        <f>+HLOOKUP(VLOOKUP($B1892,$Q$2:$R$42,2,0),Morosidad_control!$D$4:$AY$101,base_minorista!$A1892,0)</f>
        <v>6.1196780310770045</v>
      </c>
      <c r="M1892">
        <f ca="1">+OFFSET(Capital_2!$D$2,base_minorista!A1892,0)</f>
        <v>2.8874106541141011</v>
      </c>
      <c r="N1892">
        <f>+HLOOKUP(VLOOKUP($B1892,$Q$2:$R$42,2,0),costo_laboral!$E$2:$AZ$99,base_minorista!$A1892,0)</f>
        <v>28.236868578323303</v>
      </c>
      <c r="O1892">
        <f>+HLOOKUP(VLOOKUP($B1892,$Q$2:$R$42,2,0),Participacion2!$D$2:$AO$99,base_minorista!$A1892,0)</f>
        <v>6.9685752768263151E-2</v>
      </c>
    </row>
    <row r="1893" spans="1:15" ht="16.5" x14ac:dyDescent="0.3">
      <c r="A1893">
        <v>47</v>
      </c>
      <c r="B1893">
        <v>21</v>
      </c>
      <c r="C1893">
        <v>46</v>
      </c>
      <c r="D1893" s="3">
        <v>42277</v>
      </c>
      <c r="E1893" s="33">
        <v>15</v>
      </c>
      <c r="F1893">
        <v>1</v>
      </c>
      <c r="G1893">
        <f>+HLOOKUP(VLOOKUP($B1893,$Q$2:$R$42,2,0),costos_sf!$D$2:$AY$99,base_minorista!$A1893,0)</f>
        <v>7551215.8101407066</v>
      </c>
      <c r="H1893">
        <f>+HLOOKUP(VLOOKUP($B1893,$Q$2:$R$42,2,0),creditos_sf!$D$2:$AY$99,base_minorista!$A1893,0)</f>
        <v>18643593.677084893</v>
      </c>
      <c r="I1893">
        <f>+HLOOKUP(VLOOKUP($B1893,$Q$2:$R$42,2,0),creditos_sf!$D$103:$AY$200,base_minorista!$A1893,0)</f>
        <v>0</v>
      </c>
      <c r="J1893">
        <f>+HLOOKUP(VLOOKUP($B1893,$Q$2:$R$42,2,0),Costo_fondeo!$D$3:$AY$100,base_minorista!$A1893,0)</f>
        <v>10.842130925768942</v>
      </c>
      <c r="K1893">
        <f>+HLOOKUP(VLOOKUP($B1893,$Q$2:$R$42,2,0),Costo_provisiones!$D$3:$AY$100,base_minorista!$A1893,0)</f>
        <v>1.3923399039698905</v>
      </c>
      <c r="L1893">
        <f>+HLOOKUP(VLOOKUP($B1893,$Q$2:$R$42,2,0),Morosidad_control!$D$4:$AY$101,base_minorista!$A1893,0)</f>
        <v>6.2307975238106588</v>
      </c>
      <c r="M1893">
        <f ca="1">+OFFSET(Capital_2!$D$2,base_minorista!A1893,0)</f>
        <v>2.8604428107092303</v>
      </c>
      <c r="N1893">
        <f>+HLOOKUP(VLOOKUP($B1893,$Q$2:$R$42,2,0),costo_laboral!$E$2:$AZ$99,base_minorista!$A1893,0)</f>
        <v>28.019734345956415</v>
      </c>
      <c r="O1893">
        <f>+HLOOKUP(VLOOKUP($B1893,$Q$2:$R$42,2,0),Participacion2!$D$2:$AO$99,base_minorista!$A1893,0)</f>
        <v>7.0356488030384509E-2</v>
      </c>
    </row>
    <row r="1894" spans="1:15" ht="16.5" x14ac:dyDescent="0.3">
      <c r="A1894">
        <v>48</v>
      </c>
      <c r="B1894">
        <v>21</v>
      </c>
      <c r="C1894">
        <v>47</v>
      </c>
      <c r="D1894" s="3">
        <v>42308</v>
      </c>
      <c r="E1894" s="33">
        <v>15</v>
      </c>
      <c r="F1894">
        <v>1</v>
      </c>
      <c r="G1894">
        <f>+HLOOKUP(VLOOKUP($B1894,$Q$2:$R$42,2,0),costos_sf!$D$2:$AY$99,base_minorista!$A1894,0)</f>
        <v>7648967.6039443947</v>
      </c>
      <c r="H1894">
        <f>+HLOOKUP(VLOOKUP($B1894,$Q$2:$R$42,2,0),creditos_sf!$D$2:$AY$99,base_minorista!$A1894,0)</f>
        <v>18909227.30147443</v>
      </c>
      <c r="I1894">
        <f>+HLOOKUP(VLOOKUP($B1894,$Q$2:$R$42,2,0),creditos_sf!$D$103:$AY$200,base_minorista!$A1894,0)</f>
        <v>0</v>
      </c>
      <c r="J1894">
        <f>+HLOOKUP(VLOOKUP($B1894,$Q$2:$R$42,2,0),Costo_fondeo!$D$3:$AY$100,base_minorista!$A1894,0)</f>
        <v>11.054135704644445</v>
      </c>
      <c r="K1894">
        <f>+HLOOKUP(VLOOKUP($B1894,$Q$2:$R$42,2,0),Costo_provisiones!$D$3:$AY$100,base_minorista!$A1894,0)</f>
        <v>1.3260056733996832</v>
      </c>
      <c r="L1894">
        <f>+HLOOKUP(VLOOKUP($B1894,$Q$2:$R$42,2,0),Morosidad_control!$D$4:$AY$101,base_minorista!$A1894,0)</f>
        <v>6.2170569699910647</v>
      </c>
      <c r="M1894">
        <f ca="1">+OFFSET(Capital_2!$D$2,base_minorista!A1894,0)</f>
        <v>2.8360712606451561</v>
      </c>
      <c r="N1894">
        <f>+HLOOKUP(VLOOKUP($B1894,$Q$2:$R$42,2,0),costo_laboral!$E$2:$AZ$99,base_minorista!$A1894,0)</f>
        <v>27.913520717230856</v>
      </c>
      <c r="O1894">
        <f>+HLOOKUP(VLOOKUP($B1894,$Q$2:$R$42,2,0),Participacion2!$D$2:$AO$99,base_minorista!$A1894,0)</f>
        <v>7.0722841335887077E-2</v>
      </c>
    </row>
    <row r="1895" spans="1:15" ht="16.5" x14ac:dyDescent="0.3">
      <c r="A1895">
        <v>49</v>
      </c>
      <c r="B1895">
        <v>21</v>
      </c>
      <c r="C1895">
        <v>48</v>
      </c>
      <c r="D1895" s="3">
        <v>42338</v>
      </c>
      <c r="E1895" s="33">
        <v>15</v>
      </c>
      <c r="F1895">
        <v>1</v>
      </c>
      <c r="G1895">
        <f>+HLOOKUP(VLOOKUP($B1895,$Q$2:$R$42,2,0),costos_sf!$D$2:$AY$99,base_minorista!$A1895,0)</f>
        <v>7653930.2038172446</v>
      </c>
      <c r="H1895">
        <f>+HLOOKUP(VLOOKUP($B1895,$Q$2:$R$42,2,0),creditos_sf!$D$2:$AY$99,base_minorista!$A1895,0)</f>
        <v>19279514.823908526</v>
      </c>
      <c r="I1895">
        <f>+HLOOKUP(VLOOKUP($B1895,$Q$2:$R$42,2,0),creditos_sf!$D$103:$AY$200,base_minorista!$A1895,0)</f>
        <v>117588.39423116574</v>
      </c>
      <c r="J1895">
        <f>+HLOOKUP(VLOOKUP($B1895,$Q$2:$R$42,2,0),Costo_fondeo!$D$3:$AY$100,base_minorista!$A1895,0)</f>
        <v>11.126274462465485</v>
      </c>
      <c r="K1895">
        <f>+HLOOKUP(VLOOKUP($B1895,$Q$2:$R$42,2,0),Costo_provisiones!$D$3:$AY$100,base_minorista!$A1895,0)</f>
        <v>1.5682691912799589</v>
      </c>
      <c r="L1895">
        <f>+HLOOKUP(VLOOKUP($B1895,$Q$2:$R$42,2,0),Morosidad_control!$D$4:$AY$101,base_minorista!$A1895,0)</f>
        <v>6.1328243767086805</v>
      </c>
      <c r="M1895">
        <f ca="1">+OFFSET(Capital_2!$D$2,base_minorista!A1895,0)</f>
        <v>2.8102228331623054</v>
      </c>
      <c r="N1895">
        <f>+HLOOKUP(VLOOKUP($B1895,$Q$2:$R$42,2,0),costo_laboral!$E$2:$AZ$99,base_minorista!$A1895,0)</f>
        <v>26.825634348702167</v>
      </c>
      <c r="O1895">
        <f>+HLOOKUP(VLOOKUP($B1895,$Q$2:$R$42,2,0),Participacion2!$D$2:$AO$99,base_minorista!$A1895,0)</f>
        <v>7.1420651942638955E-2</v>
      </c>
    </row>
    <row r="1896" spans="1:15" ht="16.5" x14ac:dyDescent="0.3">
      <c r="A1896">
        <v>50</v>
      </c>
      <c r="B1896">
        <v>21</v>
      </c>
      <c r="C1896">
        <v>49</v>
      </c>
      <c r="D1896" s="3">
        <v>42369</v>
      </c>
      <c r="E1896" s="33">
        <v>15</v>
      </c>
      <c r="F1896">
        <v>1</v>
      </c>
      <c r="G1896">
        <f>+HLOOKUP(VLOOKUP($B1896,$Q$2:$R$42,2,0),costos_sf!$D$2:$AY$99,base_minorista!$A1896,0)</f>
        <v>7520020.419796709</v>
      </c>
      <c r="H1896">
        <f>+HLOOKUP(VLOOKUP($B1896,$Q$2:$R$42,2,0),creditos_sf!$D$2:$AY$99,base_minorista!$A1896,0)</f>
        <v>19523521.431486674</v>
      </c>
      <c r="I1896">
        <f>+HLOOKUP(VLOOKUP($B1896,$Q$2:$R$42,2,0),creditos_sf!$D$103:$AY$200,base_minorista!$A1896,0)</f>
        <v>319157.01937943732</v>
      </c>
      <c r="J1896">
        <f>+HLOOKUP(VLOOKUP($B1896,$Q$2:$R$42,2,0),Costo_fondeo!$D$3:$AY$100,base_minorista!$A1896,0)</f>
        <v>10.849218214936949</v>
      </c>
      <c r="K1896">
        <f>+HLOOKUP(VLOOKUP($B1896,$Q$2:$R$42,2,0),Costo_provisiones!$D$3:$AY$100,base_minorista!$A1896,0)</f>
        <v>1.696168896094449</v>
      </c>
      <c r="L1896">
        <f>+HLOOKUP(VLOOKUP($B1896,$Q$2:$R$42,2,0),Morosidad_control!$D$4:$AY$101,base_minorista!$A1896,0)</f>
        <v>4.7623470530747003</v>
      </c>
      <c r="M1896">
        <f ca="1">+OFFSET(Capital_2!$D$2,base_minorista!A1896,0)</f>
        <v>2.789179696006852</v>
      </c>
      <c r="N1896">
        <f>+HLOOKUP(VLOOKUP($B1896,$Q$2:$R$42,2,0),costo_laboral!$E$2:$AZ$99,base_minorista!$A1896,0)</f>
        <v>25.617273649952484</v>
      </c>
      <c r="O1896">
        <f>+HLOOKUP(VLOOKUP($B1896,$Q$2:$R$42,2,0),Participacion2!$D$2:$AO$99,base_minorista!$A1896,0)</f>
        <v>7.2515690182857126E-2</v>
      </c>
    </row>
    <row r="1897" spans="1:15" ht="16.5" x14ac:dyDescent="0.3">
      <c r="A1897">
        <v>51</v>
      </c>
      <c r="B1897">
        <v>21</v>
      </c>
      <c r="C1897">
        <v>50</v>
      </c>
      <c r="D1897" s="3">
        <v>42400</v>
      </c>
      <c r="E1897" s="33">
        <v>16</v>
      </c>
      <c r="F1897">
        <v>1</v>
      </c>
      <c r="G1897">
        <f>+HLOOKUP(VLOOKUP($B1897,$Q$2:$R$42,2,0),costos_sf!$D$2:$AY$99,base_minorista!$A1897,0)</f>
        <v>7564585.7598974211</v>
      </c>
      <c r="H1897">
        <f>+HLOOKUP(VLOOKUP($B1897,$Q$2:$R$42,2,0),creditos_sf!$D$2:$AY$99,base_minorista!$A1897,0)</f>
        <v>19139136.472387377</v>
      </c>
      <c r="I1897">
        <f>+HLOOKUP(VLOOKUP($B1897,$Q$2:$R$42,2,0),creditos_sf!$D$103:$AY$200,base_minorista!$A1897,0)</f>
        <v>618687.30256569735</v>
      </c>
      <c r="J1897">
        <f>+HLOOKUP(VLOOKUP($B1897,$Q$2:$R$42,2,0),Costo_fondeo!$D$3:$AY$100,base_minorista!$A1897,0)</f>
        <v>10.94450930696059</v>
      </c>
      <c r="K1897">
        <f>+HLOOKUP(VLOOKUP($B1897,$Q$2:$R$42,2,0),Costo_provisiones!$D$3:$AY$100,base_minorista!$A1897,0)</f>
        <v>1.8277280494559314</v>
      </c>
      <c r="L1897">
        <f>+HLOOKUP(VLOOKUP($B1897,$Q$2:$R$42,2,0),Morosidad_control!$D$4:$AY$101,base_minorista!$A1897,0)</f>
        <v>5.0899583490364879</v>
      </c>
      <c r="M1897">
        <f ca="1">+OFFSET(Capital_2!$D$2,base_minorista!A1897,0)</f>
        <v>2.7880675647391326</v>
      </c>
      <c r="N1897">
        <f>+HLOOKUP(VLOOKUP($B1897,$Q$2:$R$42,2,0),costo_laboral!$E$2:$AZ$99,base_minorista!$A1897,0)</f>
        <v>25.64406105767798</v>
      </c>
      <c r="O1897">
        <f>+HLOOKUP(VLOOKUP($B1897,$Q$2:$R$42,2,0),Participacion2!$D$2:$AO$99,base_minorista!$A1897,0)</f>
        <v>7.2025044678062436E-2</v>
      </c>
    </row>
    <row r="1898" spans="1:15" ht="16.5" x14ac:dyDescent="0.3">
      <c r="A1898">
        <v>52</v>
      </c>
      <c r="B1898">
        <v>21</v>
      </c>
      <c r="C1898">
        <v>51</v>
      </c>
      <c r="D1898" s="3">
        <v>42429</v>
      </c>
      <c r="E1898" s="33">
        <v>16</v>
      </c>
      <c r="F1898">
        <v>1</v>
      </c>
      <c r="G1898">
        <f>+HLOOKUP(VLOOKUP($B1898,$Q$2:$R$42,2,0),costos_sf!$D$2:$AY$99,base_minorista!$A1898,0)</f>
        <v>7636611.8072816841</v>
      </c>
      <c r="H1898">
        <f>+HLOOKUP(VLOOKUP($B1898,$Q$2:$R$42,2,0),creditos_sf!$D$2:$AY$99,base_minorista!$A1898,0)</f>
        <v>19178222.20598238</v>
      </c>
      <c r="I1898">
        <f>+HLOOKUP(VLOOKUP($B1898,$Q$2:$R$42,2,0),creditos_sf!$D$103:$AY$200,base_minorista!$A1898,0)</f>
        <v>739627.69620915782</v>
      </c>
      <c r="J1898">
        <f>+HLOOKUP(VLOOKUP($B1898,$Q$2:$R$42,2,0),Costo_fondeo!$D$3:$AY$100,base_minorista!$A1898,0)</f>
        <v>11.039905595152497</v>
      </c>
      <c r="K1898">
        <f>+HLOOKUP(VLOOKUP($B1898,$Q$2:$R$42,2,0),Costo_provisiones!$D$3:$AY$100,base_minorista!$A1898,0)</f>
        <v>2.2947954916365658</v>
      </c>
      <c r="L1898">
        <f>+HLOOKUP(VLOOKUP($B1898,$Q$2:$R$42,2,0),Morosidad_control!$D$4:$AY$101,base_minorista!$A1898,0)</f>
        <v>5.5640612403361214</v>
      </c>
      <c r="M1898">
        <f ca="1">+OFFSET(Capital_2!$D$2,base_minorista!A1898,0)</f>
        <v>2.8101212764635846</v>
      </c>
      <c r="N1898">
        <f>+HLOOKUP(VLOOKUP($B1898,$Q$2:$R$42,2,0),costo_laboral!$E$2:$AZ$99,base_minorista!$A1898,0)</f>
        <v>25.274058958119049</v>
      </c>
      <c r="O1898">
        <f>+HLOOKUP(VLOOKUP($B1898,$Q$2:$R$42,2,0),Participacion2!$D$2:$AO$99,base_minorista!$A1898,0)</f>
        <v>7.2351460006916696E-2</v>
      </c>
    </row>
    <row r="1899" spans="1:15" ht="16.5" x14ac:dyDescent="0.3">
      <c r="A1899">
        <v>53</v>
      </c>
      <c r="B1899">
        <v>21</v>
      </c>
      <c r="C1899">
        <v>52</v>
      </c>
      <c r="D1899" s="3">
        <v>42460</v>
      </c>
      <c r="E1899" s="33">
        <v>16</v>
      </c>
      <c r="F1899">
        <v>1</v>
      </c>
      <c r="G1899">
        <f>+HLOOKUP(VLOOKUP($B1899,$Q$2:$R$42,2,0),costos_sf!$D$2:$AY$99,base_minorista!$A1899,0)</f>
        <v>7666051.7055430962</v>
      </c>
      <c r="H1899">
        <f>+HLOOKUP(VLOOKUP($B1899,$Q$2:$R$42,2,0),creditos_sf!$D$2:$AY$99,base_minorista!$A1899,0)</f>
        <v>19075138.849103488</v>
      </c>
      <c r="I1899">
        <f>+HLOOKUP(VLOOKUP($B1899,$Q$2:$R$42,2,0),creditos_sf!$D$103:$AY$200,base_minorista!$A1899,0)</f>
        <v>860405.79234421579</v>
      </c>
      <c r="J1899">
        <f>+HLOOKUP(VLOOKUP($B1899,$Q$2:$R$42,2,0),Costo_fondeo!$D$3:$AY$100,base_minorista!$A1899,0)</f>
        <v>11.137679115780587</v>
      </c>
      <c r="K1899">
        <f>+HLOOKUP(VLOOKUP($B1899,$Q$2:$R$42,2,0),Costo_provisiones!$D$3:$AY$100,base_minorista!$A1899,0)</f>
        <v>2.4358269263649959</v>
      </c>
      <c r="L1899">
        <f>+HLOOKUP(VLOOKUP($B1899,$Q$2:$R$42,2,0),Morosidad_control!$D$4:$AY$101,base_minorista!$A1899,0)</f>
        <v>5.7625044353037902</v>
      </c>
      <c r="M1899">
        <f ca="1">+OFFSET(Capital_2!$D$2,base_minorista!A1899,0)</f>
        <v>2.8489018213335102</v>
      </c>
      <c r="N1899">
        <f>+HLOOKUP(VLOOKUP($B1899,$Q$2:$R$42,2,0),costo_laboral!$E$2:$AZ$99,base_minorista!$A1899,0)</f>
        <v>25.093611242849473</v>
      </c>
      <c r="O1899">
        <f>+HLOOKUP(VLOOKUP($B1899,$Q$2:$R$42,2,0),Participacion2!$D$2:$AO$99,base_minorista!$A1899,0)</f>
        <v>7.2492942779125782E-2</v>
      </c>
    </row>
    <row r="1900" spans="1:15" ht="16.5" x14ac:dyDescent="0.3">
      <c r="A1900">
        <v>54</v>
      </c>
      <c r="B1900">
        <v>21</v>
      </c>
      <c r="C1900">
        <v>53</v>
      </c>
      <c r="D1900" s="3">
        <v>42490</v>
      </c>
      <c r="E1900" s="33">
        <v>16</v>
      </c>
      <c r="F1900">
        <v>1</v>
      </c>
      <c r="G1900">
        <f>+HLOOKUP(VLOOKUP($B1900,$Q$2:$R$42,2,0),costos_sf!$D$2:$AY$99,base_minorista!$A1900,0)</f>
        <v>7762026.9359933734</v>
      </c>
      <c r="H1900">
        <f>+HLOOKUP(VLOOKUP($B1900,$Q$2:$R$42,2,0),creditos_sf!$D$2:$AY$99,base_minorista!$A1900,0)</f>
        <v>19050116.85561543</v>
      </c>
      <c r="I1900">
        <f>+HLOOKUP(VLOOKUP($B1900,$Q$2:$R$42,2,0),creditos_sf!$D$103:$AY$200,base_minorista!$A1900,0)</f>
        <v>1108900.0041513524</v>
      </c>
      <c r="J1900">
        <f>+HLOOKUP(VLOOKUP($B1900,$Q$2:$R$42,2,0),Costo_fondeo!$D$3:$AY$100,base_minorista!$A1900,0)</f>
        <v>11.226234906171992</v>
      </c>
      <c r="K1900">
        <f>+HLOOKUP(VLOOKUP($B1900,$Q$2:$R$42,2,0),Costo_provisiones!$D$3:$AY$100,base_minorista!$A1900,0)</f>
        <v>2.4873666443423552</v>
      </c>
      <c r="L1900">
        <f>+HLOOKUP(VLOOKUP($B1900,$Q$2:$R$42,2,0),Morosidad_control!$D$4:$AY$101,base_minorista!$A1900,0)</f>
        <v>5.5425461821830657</v>
      </c>
      <c r="M1900">
        <f ca="1">+OFFSET(Capital_2!$D$2,base_minorista!A1900,0)</f>
        <v>2.8814923639740782</v>
      </c>
      <c r="N1900">
        <f>+HLOOKUP(VLOOKUP($B1900,$Q$2:$R$42,2,0),costo_laboral!$E$2:$AZ$99,base_minorista!$A1900,0)</f>
        <v>25.027782751182777</v>
      </c>
      <c r="O1900">
        <f>+HLOOKUP(VLOOKUP($B1900,$Q$2:$R$42,2,0),Participacion2!$D$2:$AO$99,base_minorista!$A1900,0)</f>
        <v>7.2169810411283342E-2</v>
      </c>
    </row>
    <row r="1901" spans="1:15" ht="16.5" x14ac:dyDescent="0.3">
      <c r="A1901">
        <v>55</v>
      </c>
      <c r="B1901">
        <v>21</v>
      </c>
      <c r="C1901">
        <v>54</v>
      </c>
      <c r="D1901" s="3">
        <v>42521</v>
      </c>
      <c r="E1901" s="33">
        <v>16</v>
      </c>
      <c r="F1901">
        <v>1</v>
      </c>
      <c r="G1901">
        <f>+HLOOKUP(VLOOKUP($B1901,$Q$2:$R$42,2,0),costos_sf!$D$2:$AY$99,base_minorista!$A1901,0)</f>
        <v>7836044.0919176182</v>
      </c>
      <c r="H1901">
        <f>+HLOOKUP(VLOOKUP($B1901,$Q$2:$R$42,2,0),creditos_sf!$D$2:$AY$99,base_minorista!$A1901,0)</f>
        <v>18977552.581237476</v>
      </c>
      <c r="I1901">
        <f>+HLOOKUP(VLOOKUP($B1901,$Q$2:$R$42,2,0),creditos_sf!$D$103:$AY$200,base_minorista!$A1901,0)</f>
        <v>1359227.8311199551</v>
      </c>
      <c r="J1901">
        <f>+HLOOKUP(VLOOKUP($B1901,$Q$2:$R$42,2,0),Costo_fondeo!$D$3:$AY$100,base_minorista!$A1901,0)</f>
        <v>11.382935102262371</v>
      </c>
      <c r="K1901">
        <f>+HLOOKUP(VLOOKUP($B1901,$Q$2:$R$42,2,0),Costo_provisiones!$D$3:$AY$100,base_minorista!$A1901,0)</f>
        <v>2.3756965086006878</v>
      </c>
      <c r="L1901">
        <f>+HLOOKUP(VLOOKUP($B1901,$Q$2:$R$42,2,0),Morosidad_control!$D$4:$AY$101,base_minorista!$A1901,0)</f>
        <v>5.5214029627332888</v>
      </c>
      <c r="M1901">
        <f ca="1">+OFFSET(Capital_2!$D$2,base_minorista!A1901,0)</f>
        <v>2.9184975362021124</v>
      </c>
      <c r="N1901">
        <f>+HLOOKUP(VLOOKUP($B1901,$Q$2:$R$42,2,0),costo_laboral!$E$2:$AZ$99,base_minorista!$A1901,0)</f>
        <v>25.117982721085657</v>
      </c>
      <c r="O1901">
        <f>+HLOOKUP(VLOOKUP($B1901,$Q$2:$R$42,2,0),Participacion2!$D$2:$AO$99,base_minorista!$A1901,0)</f>
        <v>7.1739663949820703E-2</v>
      </c>
    </row>
    <row r="1902" spans="1:15" ht="16.5" x14ac:dyDescent="0.3">
      <c r="A1902">
        <v>56</v>
      </c>
      <c r="B1902">
        <v>21</v>
      </c>
      <c r="C1902">
        <v>55</v>
      </c>
      <c r="D1902" s="3">
        <v>42551</v>
      </c>
      <c r="E1902" s="33">
        <v>16</v>
      </c>
      <c r="F1902">
        <v>1</v>
      </c>
      <c r="G1902">
        <f>+HLOOKUP(VLOOKUP($B1902,$Q$2:$R$42,2,0),costos_sf!$D$2:$AY$99,base_minorista!$A1902,0)</f>
        <v>7776942.8316414906</v>
      </c>
      <c r="H1902">
        <f>+HLOOKUP(VLOOKUP($B1902,$Q$2:$R$42,2,0),creditos_sf!$D$2:$AY$99,base_minorista!$A1902,0)</f>
        <v>18726928.898525365</v>
      </c>
      <c r="I1902">
        <f>+HLOOKUP(VLOOKUP($B1902,$Q$2:$R$42,2,0),creditos_sf!$D$103:$AY$200,base_minorista!$A1902,0)</f>
        <v>1486928.4251359387</v>
      </c>
      <c r="J1902">
        <f>+HLOOKUP(VLOOKUP($B1902,$Q$2:$R$42,2,0),Costo_fondeo!$D$3:$AY$100,base_minorista!$A1902,0)</f>
        <v>11.448077415360364</v>
      </c>
      <c r="K1902">
        <f>+HLOOKUP(VLOOKUP($B1902,$Q$2:$R$42,2,0),Costo_provisiones!$D$3:$AY$100,base_minorista!$A1902,0)</f>
        <v>2.2528885660091804</v>
      </c>
      <c r="L1902">
        <f>+HLOOKUP(VLOOKUP($B1902,$Q$2:$R$42,2,0),Morosidad_control!$D$4:$AY$101,base_minorista!$A1902,0)</f>
        <v>4.0880266365359264</v>
      </c>
      <c r="M1902">
        <f ca="1">+OFFSET(Capital_2!$D$2,base_minorista!A1902,0)</f>
        <v>2.9650713359667673</v>
      </c>
      <c r="N1902">
        <f>+HLOOKUP(VLOOKUP($B1902,$Q$2:$R$42,2,0),costo_laboral!$E$2:$AZ$99,base_minorista!$A1902,0)</f>
        <v>24.950330343955425</v>
      </c>
      <c r="O1902">
        <f>+HLOOKUP(VLOOKUP($B1902,$Q$2:$R$42,2,0),Participacion2!$D$2:$AO$99,base_minorista!$A1902,0)</f>
        <v>7.0428274528204604E-2</v>
      </c>
    </row>
    <row r="1903" spans="1:15" ht="16.5" x14ac:dyDescent="0.3">
      <c r="A1903">
        <v>57</v>
      </c>
      <c r="B1903">
        <v>21</v>
      </c>
      <c r="C1903">
        <v>56</v>
      </c>
      <c r="D1903" s="3">
        <v>42582</v>
      </c>
      <c r="E1903" s="33">
        <v>16</v>
      </c>
      <c r="F1903">
        <v>1</v>
      </c>
      <c r="G1903">
        <f>+HLOOKUP(VLOOKUP($B1903,$Q$2:$R$42,2,0),costos_sf!$D$2:$AY$99,base_minorista!$A1903,0)</f>
        <v>7785342.7613485986</v>
      </c>
      <c r="H1903">
        <f>+HLOOKUP(VLOOKUP($B1903,$Q$2:$R$42,2,0),creditos_sf!$D$2:$AY$99,base_minorista!$A1903,0)</f>
        <v>18462052.75909375</v>
      </c>
      <c r="I1903">
        <f>+HLOOKUP(VLOOKUP($B1903,$Q$2:$R$42,2,0),creditos_sf!$D$103:$AY$200,base_minorista!$A1903,0)</f>
        <v>1608895.8774535502</v>
      </c>
      <c r="J1903">
        <f>+HLOOKUP(VLOOKUP($B1903,$Q$2:$R$42,2,0),Costo_fondeo!$D$3:$AY$100,base_minorista!$A1903,0)</f>
        <v>11.443040494830377</v>
      </c>
      <c r="K1903">
        <f>+HLOOKUP(VLOOKUP($B1903,$Q$2:$R$42,2,0),Costo_provisiones!$D$3:$AY$100,base_minorista!$A1903,0)</f>
        <v>2.2903087538068934</v>
      </c>
      <c r="L1903">
        <f>+HLOOKUP(VLOOKUP($B1903,$Q$2:$R$42,2,0),Morosidad_control!$D$4:$AY$101,base_minorista!$A1903,0)</f>
        <v>4.5180068418870745</v>
      </c>
      <c r="M1903">
        <f ca="1">+OFFSET(Capital_2!$D$2,base_minorista!A1903,0)</f>
        <v>3.0367322920898565</v>
      </c>
      <c r="N1903">
        <f>+HLOOKUP(VLOOKUP($B1903,$Q$2:$R$42,2,0),costo_laboral!$E$2:$AZ$99,base_minorista!$A1903,0)</f>
        <v>24.995020904469211</v>
      </c>
      <c r="O1903">
        <f>+HLOOKUP(VLOOKUP($B1903,$Q$2:$R$42,2,0),Participacion2!$D$2:$AO$99,base_minorista!$A1903,0)</f>
        <v>6.9337008145509305E-2</v>
      </c>
    </row>
    <row r="1904" spans="1:15" ht="16.5" x14ac:dyDescent="0.3">
      <c r="A1904">
        <v>58</v>
      </c>
      <c r="B1904">
        <v>21</v>
      </c>
      <c r="C1904">
        <v>57</v>
      </c>
      <c r="D1904" s="3">
        <v>42613</v>
      </c>
      <c r="E1904" s="33">
        <v>16</v>
      </c>
      <c r="F1904">
        <v>1</v>
      </c>
      <c r="G1904">
        <f>+HLOOKUP(VLOOKUP($B1904,$Q$2:$R$42,2,0),costos_sf!$D$2:$AY$99,base_minorista!$A1904,0)</f>
        <v>7918400.3454026924</v>
      </c>
      <c r="H1904">
        <f>+HLOOKUP(VLOOKUP($B1904,$Q$2:$R$42,2,0),creditos_sf!$D$2:$AY$99,base_minorista!$A1904,0)</f>
        <v>18821576.882522758</v>
      </c>
      <c r="I1904">
        <f>+HLOOKUP(VLOOKUP($B1904,$Q$2:$R$42,2,0),creditos_sf!$D$103:$AY$200,base_minorista!$A1904,0)</f>
        <v>1585465.9484855444</v>
      </c>
      <c r="J1904">
        <f>+HLOOKUP(VLOOKUP($B1904,$Q$2:$R$42,2,0),Costo_fondeo!$D$3:$AY$100,base_minorista!$A1904,0)</f>
        <v>11.487724965643805</v>
      </c>
      <c r="K1904">
        <f>+HLOOKUP(VLOOKUP($B1904,$Q$2:$R$42,2,0),Costo_provisiones!$D$3:$AY$100,base_minorista!$A1904,0)</f>
        <v>2.7498265925117948</v>
      </c>
      <c r="L1904">
        <f>+HLOOKUP(VLOOKUP($B1904,$Q$2:$R$42,2,0),Morosidad_control!$D$4:$AY$101,base_minorista!$A1904,0)</f>
        <v>4.8224937830646821</v>
      </c>
      <c r="M1904">
        <f ca="1">+OFFSET(Capital_2!$D$2,base_minorista!A1904,0)</f>
        <v>3.0987757605561481</v>
      </c>
      <c r="N1904">
        <f>+HLOOKUP(VLOOKUP($B1904,$Q$2:$R$42,2,0),costo_laboral!$E$2:$AZ$99,base_minorista!$A1904,0)</f>
        <v>24.628339038696627</v>
      </c>
      <c r="O1904">
        <f>+HLOOKUP(VLOOKUP($B1904,$Q$2:$R$42,2,0),Participacion2!$D$2:$AO$99,base_minorista!$A1904,0)</f>
        <v>7.0563065778204703E-2</v>
      </c>
    </row>
    <row r="1905" spans="1:15" ht="16.5" x14ac:dyDescent="0.3">
      <c r="A1905">
        <v>59</v>
      </c>
      <c r="B1905">
        <v>21</v>
      </c>
      <c r="C1905">
        <v>58</v>
      </c>
      <c r="D1905" s="3">
        <v>42643</v>
      </c>
      <c r="E1905" s="33">
        <v>16</v>
      </c>
      <c r="F1905">
        <v>1</v>
      </c>
      <c r="G1905">
        <f>+HLOOKUP(VLOOKUP($B1905,$Q$2:$R$42,2,0),costos_sf!$D$2:$AY$99,base_minorista!$A1905,0)</f>
        <v>7967575.0245346744</v>
      </c>
      <c r="H1905">
        <f>+HLOOKUP(VLOOKUP($B1905,$Q$2:$R$42,2,0),creditos_sf!$D$2:$AY$99,base_minorista!$A1905,0)</f>
        <v>18834400.52386504</v>
      </c>
      <c r="I1905">
        <f>+HLOOKUP(VLOOKUP($B1905,$Q$2:$R$42,2,0),creditos_sf!$D$103:$AY$200,base_minorista!$A1905,0)</f>
        <v>1517086.2391133904</v>
      </c>
      <c r="J1905">
        <f>+HLOOKUP(VLOOKUP($B1905,$Q$2:$R$42,2,0),Costo_fondeo!$D$3:$AY$100,base_minorista!$A1905,0)</f>
        <v>11.517916846319885</v>
      </c>
      <c r="K1905">
        <f>+HLOOKUP(VLOOKUP($B1905,$Q$2:$R$42,2,0),Costo_provisiones!$D$3:$AY$100,base_minorista!$A1905,0)</f>
        <v>2.6680541540977898</v>
      </c>
      <c r="L1905">
        <f>+HLOOKUP(VLOOKUP($B1905,$Q$2:$R$42,2,0),Morosidad_control!$D$4:$AY$101,base_minorista!$A1905,0)</f>
        <v>4.8607228341359665</v>
      </c>
      <c r="M1905">
        <f ca="1">+OFFSET(Capital_2!$D$2,base_minorista!A1905,0)</f>
        <v>3.1647538313822339</v>
      </c>
      <c r="N1905">
        <f>+HLOOKUP(VLOOKUP($B1905,$Q$2:$R$42,2,0),costo_laboral!$E$2:$AZ$99,base_minorista!$A1905,0)</f>
        <v>24.865508764111869</v>
      </c>
      <c r="O1905">
        <f>+HLOOKUP(VLOOKUP($B1905,$Q$2:$R$42,2,0),Participacion2!$D$2:$AO$99,base_minorista!$A1905,0)</f>
        <v>6.9580719390620868E-2</v>
      </c>
    </row>
    <row r="1906" spans="1:15" ht="16.5" x14ac:dyDescent="0.3">
      <c r="A1906">
        <v>60</v>
      </c>
      <c r="B1906">
        <v>21</v>
      </c>
      <c r="C1906">
        <v>59</v>
      </c>
      <c r="D1906" s="3">
        <v>42674</v>
      </c>
      <c r="E1906" s="33">
        <v>16</v>
      </c>
      <c r="F1906">
        <v>1</v>
      </c>
      <c r="G1906">
        <f>+HLOOKUP(VLOOKUP($B1906,$Q$2:$R$42,2,0),costos_sf!$D$2:$AY$99,base_minorista!$A1906,0)</f>
        <v>8030783.846594613</v>
      </c>
      <c r="H1906">
        <f>+HLOOKUP(VLOOKUP($B1906,$Q$2:$R$42,2,0),creditos_sf!$D$2:$AY$99,base_minorista!$A1906,0)</f>
        <v>18514800.11542403</v>
      </c>
      <c r="I1906">
        <f>+HLOOKUP(VLOOKUP($B1906,$Q$2:$R$42,2,0),creditos_sf!$D$103:$AY$200,base_minorista!$A1906,0)</f>
        <v>1467375.6594945421</v>
      </c>
      <c r="J1906">
        <f>+HLOOKUP(VLOOKUP($B1906,$Q$2:$R$42,2,0),Costo_fondeo!$D$3:$AY$100,base_minorista!$A1906,0)</f>
        <v>11.504193239467011</v>
      </c>
      <c r="K1906">
        <f>+HLOOKUP(VLOOKUP($B1906,$Q$2:$R$42,2,0),Costo_provisiones!$D$3:$AY$100,base_minorista!$A1906,0)</f>
        <v>2.7488947216764559</v>
      </c>
      <c r="L1906">
        <f>+HLOOKUP(VLOOKUP($B1906,$Q$2:$R$42,2,0),Morosidad_control!$D$4:$AY$101,base_minorista!$A1906,0)</f>
        <v>5.1780379939694914</v>
      </c>
      <c r="M1906">
        <f ca="1">+OFFSET(Capital_2!$D$2,base_minorista!A1906,0)</f>
        <v>3.232264312603593</v>
      </c>
      <c r="N1906">
        <f>+HLOOKUP(VLOOKUP($B1906,$Q$2:$R$42,2,0),costo_laboral!$E$2:$AZ$99,base_minorista!$A1906,0)</f>
        <v>25.458258865324794</v>
      </c>
      <c r="O1906">
        <f>+HLOOKUP(VLOOKUP($B1906,$Q$2:$R$42,2,0),Participacion2!$D$2:$AO$99,base_minorista!$A1906,0)</f>
        <v>6.7854777057409915E-2</v>
      </c>
    </row>
    <row r="1907" spans="1:15" ht="16.5" x14ac:dyDescent="0.3">
      <c r="A1907">
        <v>61</v>
      </c>
      <c r="B1907">
        <v>21</v>
      </c>
      <c r="C1907">
        <v>60</v>
      </c>
      <c r="D1907" s="3">
        <v>42704</v>
      </c>
      <c r="E1907" s="33">
        <v>16</v>
      </c>
      <c r="F1907">
        <v>1</v>
      </c>
      <c r="G1907">
        <f>+HLOOKUP(VLOOKUP($B1907,$Q$2:$R$42,2,0),costos_sf!$D$2:$AY$99,base_minorista!$A1907,0)</f>
        <v>8134661.8688104628</v>
      </c>
      <c r="H1907">
        <f>+HLOOKUP(VLOOKUP($B1907,$Q$2:$R$42,2,0),creditos_sf!$D$2:$AY$99,base_minorista!$A1907,0)</f>
        <v>18224126.670848534</v>
      </c>
      <c r="I1907">
        <f>+HLOOKUP(VLOOKUP($B1907,$Q$2:$R$42,2,0),creditos_sf!$D$103:$AY$200,base_minorista!$A1907,0)</f>
        <v>1428201.7466471305</v>
      </c>
      <c r="J1907">
        <f>+HLOOKUP(VLOOKUP($B1907,$Q$2:$R$42,2,0),Costo_fondeo!$D$3:$AY$100,base_minorista!$A1907,0)</f>
        <v>11.551252610619214</v>
      </c>
      <c r="K1907">
        <f>+HLOOKUP(VLOOKUP($B1907,$Q$2:$R$42,2,0),Costo_provisiones!$D$3:$AY$100,base_minorista!$A1907,0)</f>
        <v>2.9177991753713552</v>
      </c>
      <c r="L1907">
        <f>+HLOOKUP(VLOOKUP($B1907,$Q$2:$R$42,2,0),Morosidad_control!$D$4:$AY$101,base_minorista!$A1907,0)</f>
        <v>5.7294484813221862</v>
      </c>
      <c r="M1907">
        <f ca="1">+OFFSET(Capital_2!$D$2,base_minorista!A1907,0)</f>
        <v>3.2966619789838338</v>
      </c>
      <c r="N1907">
        <f>+HLOOKUP(VLOOKUP($B1907,$Q$2:$R$42,2,0),costo_laboral!$E$2:$AZ$99,base_minorista!$A1907,0)</f>
        <v>26.194682156809883</v>
      </c>
      <c r="O1907">
        <f>+HLOOKUP(VLOOKUP($B1907,$Q$2:$R$42,2,0),Participacion2!$D$2:$AO$99,base_minorista!$A1907,0)</f>
        <v>6.602693186526859E-2</v>
      </c>
    </row>
    <row r="1908" spans="1:15" ht="16.5" x14ac:dyDescent="0.3">
      <c r="A1908">
        <v>62</v>
      </c>
      <c r="B1908">
        <v>21</v>
      </c>
      <c r="C1908">
        <v>61</v>
      </c>
      <c r="D1908" s="3">
        <v>42735</v>
      </c>
      <c r="E1908" s="33">
        <v>16</v>
      </c>
      <c r="F1908">
        <v>1</v>
      </c>
      <c r="G1908">
        <f>+HLOOKUP(VLOOKUP($B1908,$Q$2:$R$42,2,0),costos_sf!$D$2:$AY$99,base_minorista!$A1908,0)</f>
        <v>8177782.3519598274</v>
      </c>
      <c r="H1908">
        <f>+HLOOKUP(VLOOKUP($B1908,$Q$2:$R$42,2,0),creditos_sf!$D$2:$AY$99,base_minorista!$A1908,0)</f>
        <v>18346037.498664342</v>
      </c>
      <c r="I1908">
        <f>+HLOOKUP(VLOOKUP($B1908,$Q$2:$R$42,2,0),creditos_sf!$D$103:$AY$200,base_minorista!$A1908,0)</f>
        <v>1380021.7684010367</v>
      </c>
      <c r="J1908">
        <f>+HLOOKUP(VLOOKUP($B1908,$Q$2:$R$42,2,0),Costo_fondeo!$D$3:$AY$100,base_minorista!$A1908,0)</f>
        <v>11.567709234947262</v>
      </c>
      <c r="K1908">
        <f>+HLOOKUP(VLOOKUP($B1908,$Q$2:$R$42,2,0),Costo_provisiones!$D$3:$AY$100,base_minorista!$A1908,0)</f>
        <v>3.0181971336998825</v>
      </c>
      <c r="L1908">
        <f>+HLOOKUP(VLOOKUP($B1908,$Q$2:$R$42,2,0),Morosidad_control!$D$4:$AY$101,base_minorista!$A1908,0)</f>
        <v>5.5417552021623147</v>
      </c>
      <c r="M1908">
        <f ca="1">+OFFSET(Capital_2!$D$2,base_minorista!A1908,0)</f>
        <v>3.371561018368705</v>
      </c>
      <c r="N1908">
        <f>+HLOOKUP(VLOOKUP($B1908,$Q$2:$R$42,2,0),costo_laboral!$E$2:$AZ$99,base_minorista!$A1908,0)</f>
        <v>26.214608128992779</v>
      </c>
      <c r="O1908">
        <f>+HLOOKUP(VLOOKUP($B1908,$Q$2:$R$42,2,0),Participacion2!$D$2:$AO$99,base_minorista!$A1908,0)</f>
        <v>6.6277029243961422E-2</v>
      </c>
    </row>
    <row r="1909" spans="1:15" ht="16.5" x14ac:dyDescent="0.3">
      <c r="A1909">
        <v>63</v>
      </c>
      <c r="B1909">
        <v>21</v>
      </c>
      <c r="C1909">
        <v>62</v>
      </c>
      <c r="D1909" s="3">
        <v>42766</v>
      </c>
      <c r="E1909" s="33">
        <v>17</v>
      </c>
      <c r="F1909">
        <v>1</v>
      </c>
      <c r="G1909">
        <f>+HLOOKUP(VLOOKUP($B1909,$Q$2:$R$42,2,0),costos_sf!$D$2:$AY$99,base_minorista!$A1909,0)</f>
        <v>8232978.4972900208</v>
      </c>
      <c r="H1909">
        <f>+HLOOKUP(VLOOKUP($B1909,$Q$2:$R$42,2,0),creditos_sf!$D$2:$AY$99,base_minorista!$A1909,0)</f>
        <v>17766245.892052088</v>
      </c>
      <c r="I1909">
        <f>+HLOOKUP(VLOOKUP($B1909,$Q$2:$R$42,2,0),creditos_sf!$D$103:$AY$200,base_minorista!$A1909,0)</f>
        <v>1332633.2696833909</v>
      </c>
      <c r="J1909">
        <f>+HLOOKUP(VLOOKUP($B1909,$Q$2:$R$42,2,0),Costo_fondeo!$D$3:$AY$100,base_minorista!$A1909,0)</f>
        <v>11.584268207043396</v>
      </c>
      <c r="K1909">
        <f>+HLOOKUP(VLOOKUP($B1909,$Q$2:$R$42,2,0),Costo_provisiones!$D$3:$AY$100,base_minorista!$A1909,0)</f>
        <v>3.2144649149676039</v>
      </c>
      <c r="L1909">
        <f>+HLOOKUP(VLOOKUP($B1909,$Q$2:$R$42,2,0),Morosidad_control!$D$4:$AY$101,base_minorista!$A1909,0)</f>
        <v>6.1773601162193392</v>
      </c>
      <c r="M1909">
        <f ca="1">+OFFSET(Capital_2!$D$2,base_minorista!A1909,0)</f>
        <v>3.4309045641717737</v>
      </c>
      <c r="N1909">
        <f>+HLOOKUP(VLOOKUP($B1909,$Q$2:$R$42,2,0),costo_laboral!$E$2:$AZ$99,base_minorista!$A1909,0)</f>
        <v>27.187382468171823</v>
      </c>
      <c r="O1909">
        <f>+HLOOKUP(VLOOKUP($B1909,$Q$2:$R$42,2,0),Participacion2!$D$2:$AO$99,base_minorista!$A1909,0)</f>
        <v>6.4773676767123714E-2</v>
      </c>
    </row>
    <row r="1910" spans="1:15" ht="16.5" x14ac:dyDescent="0.3">
      <c r="A1910">
        <v>64</v>
      </c>
      <c r="B1910">
        <v>21</v>
      </c>
      <c r="C1910">
        <v>63</v>
      </c>
      <c r="D1910" s="3">
        <v>42794</v>
      </c>
      <c r="E1910" s="33">
        <v>17</v>
      </c>
      <c r="F1910">
        <v>1</v>
      </c>
      <c r="G1910">
        <f>+HLOOKUP(VLOOKUP($B1910,$Q$2:$R$42,2,0),costos_sf!$D$2:$AY$99,base_minorista!$A1910,0)</f>
        <v>8273351.7206068868</v>
      </c>
      <c r="H1910">
        <f>+HLOOKUP(VLOOKUP($B1910,$Q$2:$R$42,2,0),creditos_sf!$D$2:$AY$99,base_minorista!$A1910,0)</f>
        <v>17624116.524865098</v>
      </c>
      <c r="I1910">
        <f>+HLOOKUP(VLOOKUP($B1910,$Q$2:$R$42,2,0),creditos_sf!$D$103:$AY$200,base_minorista!$A1910,0)</f>
        <v>1300430.1531057619</v>
      </c>
      <c r="J1910">
        <f>+HLOOKUP(VLOOKUP($B1910,$Q$2:$R$42,2,0),Costo_fondeo!$D$3:$AY$100,base_minorista!$A1910,0)</f>
        <v>11.560168754142055</v>
      </c>
      <c r="K1910">
        <f>+HLOOKUP(VLOOKUP($B1910,$Q$2:$R$42,2,0),Costo_provisiones!$D$3:$AY$100,base_minorista!$A1910,0)</f>
        <v>3.2604045686849803</v>
      </c>
      <c r="L1910">
        <f>+HLOOKUP(VLOOKUP($B1910,$Q$2:$R$42,2,0),Morosidad_control!$D$4:$AY$101,base_minorista!$A1910,0)</f>
        <v>6.6849112272846414</v>
      </c>
      <c r="M1910">
        <f ca="1">+OFFSET(Capital_2!$D$2,base_minorista!A1910,0)</f>
        <v>3.4714473426279464</v>
      </c>
      <c r="N1910">
        <f>+HLOOKUP(VLOOKUP($B1910,$Q$2:$R$42,2,0),costo_laboral!$E$2:$AZ$99,base_minorista!$A1910,0)</f>
        <v>27.707994100522598</v>
      </c>
      <c r="O1910">
        <f>+HLOOKUP(VLOOKUP($B1910,$Q$2:$R$42,2,0),Participacion2!$D$2:$AO$99,base_minorista!$A1910,0)</f>
        <v>6.4209139265945112E-2</v>
      </c>
    </row>
    <row r="1911" spans="1:15" ht="16.5" x14ac:dyDescent="0.3">
      <c r="A1911">
        <v>65</v>
      </c>
      <c r="B1911">
        <v>21</v>
      </c>
      <c r="C1911">
        <v>64</v>
      </c>
      <c r="D1911" s="3">
        <v>42825</v>
      </c>
      <c r="E1911" s="33">
        <v>17</v>
      </c>
      <c r="F1911">
        <v>1</v>
      </c>
      <c r="G1911">
        <f>+HLOOKUP(VLOOKUP($B1911,$Q$2:$R$42,2,0),costos_sf!$D$2:$AY$99,base_minorista!$A1911,0)</f>
        <v>8228893.7660546023</v>
      </c>
      <c r="H1911">
        <f>+HLOOKUP(VLOOKUP($B1911,$Q$2:$R$42,2,0),creditos_sf!$D$2:$AY$99,base_minorista!$A1911,0)</f>
        <v>17408421.845614385</v>
      </c>
      <c r="I1911">
        <f>+HLOOKUP(VLOOKUP($B1911,$Q$2:$R$42,2,0),creditos_sf!$D$103:$AY$200,base_minorista!$A1911,0)</f>
        <v>1240007.647336151</v>
      </c>
      <c r="J1911">
        <f>+HLOOKUP(VLOOKUP($B1911,$Q$2:$R$42,2,0),Costo_fondeo!$D$3:$AY$100,base_minorista!$A1911,0)</f>
        <v>11.563956282614361</v>
      </c>
      <c r="K1911">
        <f>+HLOOKUP(VLOOKUP($B1911,$Q$2:$R$42,2,0),Costo_provisiones!$D$3:$AY$100,base_minorista!$A1911,0)</f>
        <v>3.4057401920627552</v>
      </c>
      <c r="L1911">
        <f>+HLOOKUP(VLOOKUP($B1911,$Q$2:$R$42,2,0),Morosidad_control!$D$4:$AY$101,base_minorista!$A1911,0)</f>
        <v>6.9560777295848215</v>
      </c>
      <c r="M1911">
        <f ca="1">+OFFSET(Capital_2!$D$2,base_minorista!A1911,0)</f>
        <v>3.5034579976729381</v>
      </c>
      <c r="N1911">
        <f>+HLOOKUP(VLOOKUP($B1911,$Q$2:$R$42,2,0),costo_laboral!$E$2:$AZ$99,base_minorista!$A1911,0)</f>
        <v>27.974233324143395</v>
      </c>
      <c r="O1911">
        <f>+HLOOKUP(VLOOKUP($B1911,$Q$2:$R$42,2,0),Participacion2!$D$2:$AO$99,base_minorista!$A1911,0)</f>
        <v>6.4088496075714596E-2</v>
      </c>
    </row>
    <row r="1912" spans="1:15" ht="16.5" x14ac:dyDescent="0.3">
      <c r="A1912">
        <v>66</v>
      </c>
      <c r="B1912">
        <v>21</v>
      </c>
      <c r="C1912">
        <v>65</v>
      </c>
      <c r="D1912" s="3">
        <v>42855</v>
      </c>
      <c r="E1912" s="33">
        <v>17</v>
      </c>
      <c r="F1912">
        <v>1</v>
      </c>
      <c r="G1912">
        <f>+HLOOKUP(VLOOKUP($B1912,$Q$2:$R$42,2,0),costos_sf!$D$2:$AY$99,base_minorista!$A1912,0)</f>
        <v>8315319.7939985245</v>
      </c>
      <c r="H1912">
        <f>+HLOOKUP(VLOOKUP($B1912,$Q$2:$R$42,2,0),creditos_sf!$D$2:$AY$99,base_minorista!$A1912,0)</f>
        <v>17305316.517740622</v>
      </c>
      <c r="I1912">
        <f>+HLOOKUP(VLOOKUP($B1912,$Q$2:$R$42,2,0),creditos_sf!$D$103:$AY$200,base_minorista!$A1912,0)</f>
        <v>1253463.9023601715</v>
      </c>
      <c r="J1912">
        <f>+HLOOKUP(VLOOKUP($B1912,$Q$2:$R$42,2,0),Costo_fondeo!$D$3:$AY$100,base_minorista!$A1912,0)</f>
        <v>11.564806103625228</v>
      </c>
      <c r="K1912">
        <f>+HLOOKUP(VLOOKUP($B1912,$Q$2:$R$42,2,0),Costo_provisiones!$D$3:$AY$100,base_minorista!$A1912,0)</f>
        <v>3.620102611911427</v>
      </c>
      <c r="L1912">
        <f>+HLOOKUP(VLOOKUP($B1912,$Q$2:$R$42,2,0),Morosidad_control!$D$4:$AY$101,base_minorista!$A1912,0)</f>
        <v>6.7961792085322523</v>
      </c>
      <c r="M1912">
        <f ca="1">+OFFSET(Capital_2!$D$2,base_minorista!A1912,0)</f>
        <v>3.5336781037956082</v>
      </c>
      <c r="N1912">
        <f>+HLOOKUP(VLOOKUP($B1912,$Q$2:$R$42,2,0),costo_laboral!$E$2:$AZ$99,base_minorista!$A1912,0)</f>
        <v>28.340683259337624</v>
      </c>
      <c r="O1912">
        <f>+HLOOKUP(VLOOKUP($B1912,$Q$2:$R$42,2,0),Participacion2!$D$2:$AO$99,base_minorista!$A1912,0)</f>
        <v>6.3410056203548171E-2</v>
      </c>
    </row>
    <row r="1913" spans="1:15" ht="16.5" x14ac:dyDescent="0.3">
      <c r="A1913">
        <v>67</v>
      </c>
      <c r="B1913">
        <v>21</v>
      </c>
      <c r="C1913">
        <v>66</v>
      </c>
      <c r="D1913" s="3">
        <v>42886</v>
      </c>
      <c r="E1913" s="33">
        <v>17</v>
      </c>
      <c r="F1913">
        <v>1</v>
      </c>
      <c r="G1913">
        <f>+HLOOKUP(VLOOKUP($B1913,$Q$2:$R$42,2,0),costos_sf!$D$2:$AY$99,base_minorista!$A1913,0)</f>
        <v>8346979.8727787212</v>
      </c>
      <c r="H1913">
        <f>+HLOOKUP(VLOOKUP($B1913,$Q$2:$R$42,2,0),creditos_sf!$D$2:$AY$99,base_minorista!$A1913,0)</f>
        <v>17586253.161923405</v>
      </c>
      <c r="I1913">
        <f>+HLOOKUP(VLOOKUP($B1913,$Q$2:$R$42,2,0),creditos_sf!$D$103:$AY$200,base_minorista!$A1913,0)</f>
        <v>1236955.6066410216</v>
      </c>
      <c r="J1913">
        <f>+HLOOKUP(VLOOKUP($B1913,$Q$2:$R$42,2,0),Costo_fondeo!$D$3:$AY$100,base_minorista!$A1913,0)</f>
        <v>11.603034623307721</v>
      </c>
      <c r="K1913">
        <f>+HLOOKUP(VLOOKUP($B1913,$Q$2:$R$42,2,0),Costo_provisiones!$D$3:$AY$100,base_minorista!$A1913,0)</f>
        <v>3.6757544308603602</v>
      </c>
      <c r="L1913">
        <f>+HLOOKUP(VLOOKUP($B1913,$Q$2:$R$42,2,0),Morosidad_control!$D$4:$AY$101,base_minorista!$A1913,0)</f>
        <v>6.6954379374007198</v>
      </c>
      <c r="M1913">
        <f ca="1">+OFFSET(Capital_2!$D$2,base_minorista!A1913,0)</f>
        <v>3.5570017411603705</v>
      </c>
      <c r="N1913">
        <f>+HLOOKUP(VLOOKUP($B1913,$Q$2:$R$42,2,0),costo_laboral!$E$2:$AZ$99,base_minorista!$A1913,0)</f>
        <v>28.033786261772491</v>
      </c>
      <c r="O1913">
        <f>+HLOOKUP(VLOOKUP($B1913,$Q$2:$R$42,2,0),Participacion2!$D$2:$AO$99,base_minorista!$A1913,0)</f>
        <v>6.3515454338983521E-2</v>
      </c>
    </row>
    <row r="1914" spans="1:15" ht="16.5" x14ac:dyDescent="0.3">
      <c r="A1914">
        <v>68</v>
      </c>
      <c r="B1914">
        <v>21</v>
      </c>
      <c r="C1914">
        <v>67</v>
      </c>
      <c r="D1914" s="3">
        <v>42916</v>
      </c>
      <c r="E1914" s="33">
        <v>17</v>
      </c>
      <c r="F1914">
        <v>1</v>
      </c>
      <c r="G1914">
        <f>+HLOOKUP(VLOOKUP($B1914,$Q$2:$R$42,2,0),costos_sf!$D$2:$AY$99,base_minorista!$A1914,0)</f>
        <v>8502498.4925625324</v>
      </c>
      <c r="H1914">
        <f>+HLOOKUP(VLOOKUP($B1914,$Q$2:$R$42,2,0),creditos_sf!$D$2:$AY$99,base_minorista!$A1914,0)</f>
        <v>17640782.895491935</v>
      </c>
      <c r="I1914">
        <f>+HLOOKUP(VLOOKUP($B1914,$Q$2:$R$42,2,0),creditos_sf!$D$103:$AY$200,base_minorista!$A1914,0)</f>
        <v>1183594.3243246989</v>
      </c>
      <c r="J1914">
        <f>+HLOOKUP(VLOOKUP($B1914,$Q$2:$R$42,2,0),Costo_fondeo!$D$3:$AY$100,base_minorista!$A1914,0)</f>
        <v>11.592543683252893</v>
      </c>
      <c r="K1914">
        <f>+HLOOKUP(VLOOKUP($B1914,$Q$2:$R$42,2,0),Costo_provisiones!$D$3:$AY$100,base_minorista!$A1914,0)</f>
        <v>4.0529217158356419</v>
      </c>
      <c r="L1914">
        <f>+HLOOKUP(VLOOKUP($B1914,$Q$2:$R$42,2,0),Morosidad_control!$D$4:$AY$101,base_minorista!$A1914,0)</f>
        <v>7.624593121411845</v>
      </c>
      <c r="M1914">
        <f ca="1">+OFFSET(Capital_2!$D$2,base_minorista!A1914,0)</f>
        <v>3.5704065106105527</v>
      </c>
      <c r="N1914">
        <f>+HLOOKUP(VLOOKUP($B1914,$Q$2:$R$42,2,0),costo_laboral!$E$2:$AZ$99,base_minorista!$A1914,0)</f>
        <v>28.528899057331614</v>
      </c>
      <c r="O1914">
        <f>+HLOOKUP(VLOOKUP($B1914,$Q$2:$R$42,2,0),Participacion2!$D$2:$AO$99,base_minorista!$A1914,0)</f>
        <v>6.3395045752909385E-2</v>
      </c>
    </row>
    <row r="1915" spans="1:15" ht="16.5" x14ac:dyDescent="0.3">
      <c r="A1915">
        <v>69</v>
      </c>
      <c r="B1915">
        <v>21</v>
      </c>
      <c r="C1915">
        <v>68</v>
      </c>
      <c r="D1915" s="3">
        <v>42947</v>
      </c>
      <c r="E1915" s="33">
        <v>17</v>
      </c>
      <c r="F1915">
        <v>1</v>
      </c>
      <c r="G1915">
        <f>+HLOOKUP(VLOOKUP($B1915,$Q$2:$R$42,2,0),costos_sf!$D$2:$AY$99,base_minorista!$A1915,0)</f>
        <v>8480376.0535473209</v>
      </c>
      <c r="H1915">
        <f>+HLOOKUP(VLOOKUP($B1915,$Q$2:$R$42,2,0),creditos_sf!$D$2:$AY$99,base_minorista!$A1915,0)</f>
        <v>17563457.949656148</v>
      </c>
      <c r="I1915">
        <f>+HLOOKUP(VLOOKUP($B1915,$Q$2:$R$42,2,0),creditos_sf!$D$103:$AY$200,base_minorista!$A1915,0)</f>
        <v>1063303.6102747172</v>
      </c>
      <c r="J1915">
        <f>+HLOOKUP(VLOOKUP($B1915,$Q$2:$R$42,2,0),Costo_fondeo!$D$3:$AY$100,base_minorista!$A1915,0)</f>
        <v>11.611549513089145</v>
      </c>
      <c r="K1915">
        <f>+HLOOKUP(VLOOKUP($B1915,$Q$2:$R$42,2,0),Costo_provisiones!$D$3:$AY$100,base_minorista!$A1915,0)</f>
        <v>3.9862129703523075</v>
      </c>
      <c r="L1915">
        <f>+HLOOKUP(VLOOKUP($B1915,$Q$2:$R$42,2,0),Morosidad_control!$D$4:$AY$101,base_minorista!$A1915,0)</f>
        <v>8.0742585173169275</v>
      </c>
      <c r="M1915">
        <f ca="1">+OFFSET(Capital_2!$D$2,base_minorista!A1915,0)</f>
        <v>3.5864726654758914</v>
      </c>
      <c r="N1915">
        <f>+HLOOKUP(VLOOKUP($B1915,$Q$2:$R$42,2,0),costo_laboral!$E$2:$AZ$99,base_minorista!$A1915,0)</f>
        <v>28.89274937867436</v>
      </c>
      <c r="O1915">
        <f>+HLOOKUP(VLOOKUP($B1915,$Q$2:$R$42,2,0),Participacion2!$D$2:$AO$99,base_minorista!$A1915,0)</f>
        <v>6.3131656713056927E-2</v>
      </c>
    </row>
    <row r="1916" spans="1:15" ht="16.5" x14ac:dyDescent="0.3">
      <c r="A1916">
        <v>70</v>
      </c>
      <c r="B1916">
        <v>21</v>
      </c>
      <c r="C1916">
        <v>69</v>
      </c>
      <c r="D1916" s="3">
        <v>42978</v>
      </c>
      <c r="E1916" s="33">
        <v>17</v>
      </c>
      <c r="F1916">
        <v>1</v>
      </c>
      <c r="G1916">
        <f>+HLOOKUP(VLOOKUP($B1916,$Q$2:$R$42,2,0),costos_sf!$D$2:$AY$99,base_minorista!$A1916,0)</f>
        <v>8335833.6860670419</v>
      </c>
      <c r="H1916">
        <f>+HLOOKUP(VLOOKUP($B1916,$Q$2:$R$42,2,0),creditos_sf!$D$2:$AY$99,base_minorista!$A1916,0)</f>
        <v>16984963.520943951</v>
      </c>
      <c r="I1916">
        <f>+HLOOKUP(VLOOKUP($B1916,$Q$2:$R$42,2,0),creditos_sf!$D$103:$AY$200,base_minorista!$A1916,0)</f>
        <v>984557.07835072279</v>
      </c>
      <c r="J1916">
        <f>+HLOOKUP(VLOOKUP($B1916,$Q$2:$R$42,2,0),Costo_fondeo!$D$3:$AY$100,base_minorista!$A1916,0)</f>
        <v>11.599157968774364</v>
      </c>
      <c r="K1916">
        <f>+HLOOKUP(VLOOKUP($B1916,$Q$2:$R$42,2,0),Costo_provisiones!$D$3:$AY$100,base_minorista!$A1916,0)</f>
        <v>3.6939634464003159</v>
      </c>
      <c r="L1916">
        <f>+HLOOKUP(VLOOKUP($B1916,$Q$2:$R$42,2,0),Morosidad_control!$D$4:$AY$101,base_minorista!$A1916,0)</f>
        <v>7.870447464189918</v>
      </c>
      <c r="M1916">
        <f ca="1">+OFFSET(Capital_2!$D$2,base_minorista!A1916,0)</f>
        <v>3.5952774480300995</v>
      </c>
      <c r="N1916">
        <f>+HLOOKUP(VLOOKUP($B1916,$Q$2:$R$42,2,0),costo_laboral!$E$2:$AZ$99,base_minorista!$A1916,0)</f>
        <v>29.709707926774815</v>
      </c>
      <c r="O1916">
        <f>+HLOOKUP(VLOOKUP($B1916,$Q$2:$R$42,2,0),Participacion2!$D$2:$AO$99,base_minorista!$A1916,0)</f>
        <v>6.0738485213152525E-2</v>
      </c>
    </row>
    <row r="1917" spans="1:15" ht="16.5" x14ac:dyDescent="0.3">
      <c r="A1917">
        <v>71</v>
      </c>
      <c r="B1917">
        <v>21</v>
      </c>
      <c r="C1917">
        <v>70</v>
      </c>
      <c r="D1917" s="3">
        <v>43008</v>
      </c>
      <c r="E1917" s="33">
        <v>17</v>
      </c>
      <c r="F1917">
        <v>1</v>
      </c>
      <c r="G1917">
        <f>+HLOOKUP(VLOOKUP($B1917,$Q$2:$R$42,2,0),costos_sf!$D$2:$AY$99,base_minorista!$A1917,0)</f>
        <v>8356489.8313989136</v>
      </c>
      <c r="H1917">
        <f>+HLOOKUP(VLOOKUP($B1917,$Q$2:$R$42,2,0),creditos_sf!$D$2:$AY$99,base_minorista!$A1917,0)</f>
        <v>17036010.074327007</v>
      </c>
      <c r="I1917">
        <f>+HLOOKUP(VLOOKUP($B1917,$Q$2:$R$42,2,0),creditos_sf!$D$103:$AY$200,base_minorista!$A1917,0)</f>
        <v>951263.48734139535</v>
      </c>
      <c r="J1917">
        <f>+HLOOKUP(VLOOKUP($B1917,$Q$2:$R$42,2,0),Costo_fondeo!$D$3:$AY$100,base_minorista!$A1917,0)</f>
        <v>11.584231241371509</v>
      </c>
      <c r="K1917">
        <f>+HLOOKUP(VLOOKUP($B1917,$Q$2:$R$42,2,0),Costo_provisiones!$D$3:$AY$100,base_minorista!$A1917,0)</f>
        <v>3.8849903368192757</v>
      </c>
      <c r="L1917">
        <f>+HLOOKUP(VLOOKUP($B1917,$Q$2:$R$42,2,0),Morosidad_control!$D$4:$AY$101,base_minorista!$A1917,0)</f>
        <v>8.0226610349019527</v>
      </c>
      <c r="M1917">
        <f ca="1">+OFFSET(Capital_2!$D$2,base_minorista!A1917,0)</f>
        <v>3.5939139218894542</v>
      </c>
      <c r="N1917">
        <f>+HLOOKUP(VLOOKUP($B1917,$Q$2:$R$42,2,0),costo_laboral!$E$2:$AZ$99,base_minorista!$A1917,0)</f>
        <v>29.713178115533047</v>
      </c>
      <c r="O1917">
        <f>+HLOOKUP(VLOOKUP($B1917,$Q$2:$R$42,2,0),Participacion2!$D$2:$AO$99,base_minorista!$A1917,0)</f>
        <v>5.9961915652819699E-2</v>
      </c>
    </row>
    <row r="1918" spans="1:15" ht="16.5" x14ac:dyDescent="0.3">
      <c r="A1918">
        <v>72</v>
      </c>
      <c r="B1918">
        <v>21</v>
      </c>
      <c r="C1918">
        <v>71</v>
      </c>
      <c r="D1918" s="3">
        <v>43039</v>
      </c>
      <c r="E1918" s="33">
        <v>17</v>
      </c>
      <c r="F1918">
        <v>1</v>
      </c>
      <c r="G1918">
        <f>+HLOOKUP(VLOOKUP($B1918,$Q$2:$R$42,2,0),costos_sf!$D$2:$AY$99,base_minorista!$A1918,0)</f>
        <v>8362491.6480996097</v>
      </c>
      <c r="H1918">
        <f>+HLOOKUP(VLOOKUP($B1918,$Q$2:$R$42,2,0),creditos_sf!$D$2:$AY$99,base_minorista!$A1918,0)</f>
        <v>17093051.540487427</v>
      </c>
      <c r="I1918">
        <f>+HLOOKUP(VLOOKUP($B1918,$Q$2:$R$42,2,0),creditos_sf!$D$103:$AY$200,base_minorista!$A1918,0)</f>
        <v>901520.98913421866</v>
      </c>
      <c r="J1918">
        <f>+HLOOKUP(VLOOKUP($B1918,$Q$2:$R$42,2,0),Costo_fondeo!$D$3:$AY$100,base_minorista!$A1918,0)</f>
        <v>11.617778937272977</v>
      </c>
      <c r="K1918">
        <f>+HLOOKUP(VLOOKUP($B1918,$Q$2:$R$42,2,0),Costo_provisiones!$D$3:$AY$100,base_minorista!$A1918,0)</f>
        <v>4.05638197359412</v>
      </c>
      <c r="L1918">
        <f>+HLOOKUP(VLOOKUP($B1918,$Q$2:$R$42,2,0),Morosidad_control!$D$4:$AY$101,base_minorista!$A1918,0)</f>
        <v>8.1288433296728613</v>
      </c>
      <c r="M1918">
        <f ca="1">+OFFSET(Capital_2!$D$2,base_minorista!A1918,0)</f>
        <v>3.6057998149039663</v>
      </c>
      <c r="N1918">
        <f>+HLOOKUP(VLOOKUP($B1918,$Q$2:$R$42,2,0),costo_laboral!$E$2:$AZ$99,base_minorista!$A1918,0)</f>
        <v>29.617388342612021</v>
      </c>
      <c r="O1918">
        <f>+HLOOKUP(VLOOKUP($B1918,$Q$2:$R$42,2,0),Participacion2!$D$2:$AO$99,base_minorista!$A1918,0)</f>
        <v>5.9351354938275279E-2</v>
      </c>
    </row>
    <row r="1919" spans="1:15" ht="16.5" x14ac:dyDescent="0.3">
      <c r="A1919">
        <v>73</v>
      </c>
      <c r="B1919">
        <v>21</v>
      </c>
      <c r="C1919">
        <v>72</v>
      </c>
      <c r="D1919" s="3">
        <v>43069</v>
      </c>
      <c r="E1919" s="33">
        <v>17</v>
      </c>
      <c r="F1919">
        <v>1</v>
      </c>
      <c r="G1919">
        <f>+HLOOKUP(VLOOKUP($B1919,$Q$2:$R$42,2,0),costos_sf!$D$2:$AY$99,base_minorista!$A1919,0)</f>
        <v>8363371.4485745616</v>
      </c>
      <c r="H1919">
        <f>+HLOOKUP(VLOOKUP($B1919,$Q$2:$R$42,2,0),creditos_sf!$D$2:$AY$99,base_minorista!$A1919,0)</f>
        <v>17437069.476762827</v>
      </c>
      <c r="I1919">
        <f>+HLOOKUP(VLOOKUP($B1919,$Q$2:$R$42,2,0),creditos_sf!$D$103:$AY$200,base_minorista!$A1919,0)</f>
        <v>807094.81906833686</v>
      </c>
      <c r="J1919">
        <f>+HLOOKUP(VLOOKUP($B1919,$Q$2:$R$42,2,0),Costo_fondeo!$D$3:$AY$100,base_minorista!$A1919,0)</f>
        <v>11.630606798332533</v>
      </c>
      <c r="K1919">
        <f>+HLOOKUP(VLOOKUP($B1919,$Q$2:$R$42,2,0),Costo_provisiones!$D$3:$AY$100,base_minorista!$A1919,0)</f>
        <v>4.2383150972213786</v>
      </c>
      <c r="L1919">
        <f>+HLOOKUP(VLOOKUP($B1919,$Q$2:$R$42,2,0),Morosidad_control!$D$4:$AY$101,base_minorista!$A1919,0)</f>
        <v>7.9368008637566323</v>
      </c>
      <c r="M1919">
        <f ca="1">+OFFSET(Capital_2!$D$2,base_minorista!A1919,0)</f>
        <v>3.6120620419568428</v>
      </c>
      <c r="N1919">
        <f>+HLOOKUP(VLOOKUP($B1919,$Q$2:$R$42,2,0),costo_laboral!$E$2:$AZ$99,base_minorista!$A1919,0)</f>
        <v>29.123739888625856</v>
      </c>
      <c r="O1919">
        <f>+HLOOKUP(VLOOKUP($B1919,$Q$2:$R$42,2,0),Participacion2!$D$2:$AO$99,base_minorista!$A1919,0)</f>
        <v>5.9394189186085328E-2</v>
      </c>
    </row>
    <row r="1920" spans="1:15" ht="16.5" x14ac:dyDescent="0.3">
      <c r="A1920">
        <v>74</v>
      </c>
      <c r="B1920">
        <v>21</v>
      </c>
      <c r="C1920">
        <v>73</v>
      </c>
      <c r="D1920" s="3">
        <v>43100</v>
      </c>
      <c r="E1920" s="33">
        <v>17</v>
      </c>
      <c r="F1920">
        <v>1</v>
      </c>
      <c r="G1920">
        <f>+HLOOKUP(VLOOKUP($B1920,$Q$2:$R$42,2,0),costos_sf!$D$2:$AY$99,base_minorista!$A1920,0)</f>
        <v>8475627.3161391877</v>
      </c>
      <c r="H1920">
        <f>+HLOOKUP(VLOOKUP($B1920,$Q$2:$R$42,2,0),creditos_sf!$D$2:$AY$99,base_minorista!$A1920,0)</f>
        <v>17847759.929969363</v>
      </c>
      <c r="I1920">
        <f>+HLOOKUP(VLOOKUP($B1920,$Q$2:$R$42,2,0),creditos_sf!$D$103:$AY$200,base_minorista!$A1920,0)</f>
        <v>707846.75038820878</v>
      </c>
      <c r="J1920">
        <f>+HLOOKUP(VLOOKUP($B1920,$Q$2:$R$42,2,0),Costo_fondeo!$D$3:$AY$100,base_minorista!$A1920,0)</f>
        <v>11.62148929873994</v>
      </c>
      <c r="K1920">
        <f>+HLOOKUP(VLOOKUP($B1920,$Q$2:$R$42,2,0),Costo_provisiones!$D$3:$AY$100,base_minorista!$A1920,0)</f>
        <v>4.9853906923746694</v>
      </c>
      <c r="L1920">
        <f>+HLOOKUP(VLOOKUP($B1920,$Q$2:$R$42,2,0),Morosidad_control!$D$4:$AY$101,base_minorista!$A1920,0)</f>
        <v>6.1838623135374418</v>
      </c>
      <c r="M1920">
        <f ca="1">+OFFSET(Capital_2!$D$2,base_minorista!A1920,0)</f>
        <v>3.5930762546706192</v>
      </c>
      <c r="N1920">
        <f>+HLOOKUP(VLOOKUP($B1920,$Q$2:$R$42,2,0),costo_laboral!$E$2:$AZ$99,base_minorista!$A1920,0)</f>
        <v>28.527026509789156</v>
      </c>
      <c r="O1920">
        <f>+HLOOKUP(VLOOKUP($B1920,$Q$2:$R$42,2,0),Participacion2!$D$2:$AO$99,base_minorista!$A1920,0)</f>
        <v>6.048001378994005E-2</v>
      </c>
    </row>
    <row r="1921" spans="1:15" ht="16.5" x14ac:dyDescent="0.3">
      <c r="A1921">
        <v>75</v>
      </c>
      <c r="B1921">
        <v>21</v>
      </c>
      <c r="C1921">
        <v>74</v>
      </c>
      <c r="D1921" s="3">
        <v>43131</v>
      </c>
      <c r="E1921" s="33">
        <v>18</v>
      </c>
      <c r="F1921">
        <v>1</v>
      </c>
      <c r="G1921">
        <f>+HLOOKUP(VLOOKUP($B1921,$Q$2:$R$42,2,0),costos_sf!$D$2:$AY$99,base_minorista!$A1921,0)</f>
        <v>8501629.0961388834</v>
      </c>
      <c r="H1921">
        <f>+HLOOKUP(VLOOKUP($B1921,$Q$2:$R$42,2,0),creditos_sf!$D$2:$AY$99,base_minorista!$A1921,0)</f>
        <v>18045718.106286522</v>
      </c>
      <c r="I1921">
        <f>+HLOOKUP(VLOOKUP($B1921,$Q$2:$R$42,2,0),creditos_sf!$D$103:$AY$200,base_minorista!$A1921,0)</f>
        <v>622344.3817477402</v>
      </c>
      <c r="J1921">
        <f>+HLOOKUP(VLOOKUP($B1921,$Q$2:$R$42,2,0),Costo_fondeo!$D$3:$AY$100,base_minorista!$A1921,0)</f>
        <v>11.723300754850637</v>
      </c>
      <c r="K1921">
        <f>+HLOOKUP(VLOOKUP($B1921,$Q$2:$R$42,2,0),Costo_provisiones!$D$3:$AY$100,base_minorista!$A1921,0)</f>
        <v>5.2699204339425103</v>
      </c>
      <c r="L1921">
        <f>+HLOOKUP(VLOOKUP($B1921,$Q$2:$R$42,2,0),Morosidad_control!$D$4:$AY$101,base_minorista!$A1921,0)</f>
        <v>6.7304559668686119</v>
      </c>
      <c r="M1921">
        <f ca="1">+OFFSET(Capital_2!$D$2,base_minorista!A1921,0)</f>
        <v>3.5815867697690567</v>
      </c>
      <c r="N1921">
        <f>+HLOOKUP(VLOOKUP($B1921,$Q$2:$R$42,2,0),costo_laboral!$E$2:$AZ$99,base_minorista!$A1921,0)</f>
        <v>28.242555503594492</v>
      </c>
      <c r="O1921">
        <f>+HLOOKUP(VLOOKUP($B1921,$Q$2:$R$42,2,0),Participacion2!$D$2:$AO$99,base_minorista!$A1921,0)</f>
        <v>6.1655056041764314E-2</v>
      </c>
    </row>
    <row r="1922" spans="1:15" ht="16.5" x14ac:dyDescent="0.3">
      <c r="A1922">
        <v>76</v>
      </c>
      <c r="B1922">
        <v>21</v>
      </c>
      <c r="C1922">
        <v>75</v>
      </c>
      <c r="D1922" s="3">
        <v>43159</v>
      </c>
      <c r="E1922" s="33">
        <v>18</v>
      </c>
      <c r="F1922">
        <v>1</v>
      </c>
      <c r="G1922">
        <f>+HLOOKUP(VLOOKUP($B1922,$Q$2:$R$42,2,0),costos_sf!$D$2:$AY$99,base_minorista!$A1922,0)</f>
        <v>8467550.751814615</v>
      </c>
      <c r="H1922">
        <f>+HLOOKUP(VLOOKUP($B1922,$Q$2:$R$42,2,0),creditos_sf!$D$2:$AY$99,base_minorista!$A1922,0)</f>
        <v>18121944.599144116</v>
      </c>
      <c r="I1922">
        <f>+HLOOKUP(VLOOKUP($B1922,$Q$2:$R$42,2,0),creditos_sf!$D$103:$AY$200,base_minorista!$A1922,0)</f>
        <v>584752.84361288627</v>
      </c>
      <c r="J1922">
        <f>+HLOOKUP(VLOOKUP($B1922,$Q$2:$R$42,2,0),Costo_fondeo!$D$3:$AY$100,base_minorista!$A1922,0)</f>
        <v>11.83100472645633</v>
      </c>
      <c r="K1922">
        <f>+HLOOKUP(VLOOKUP($B1922,$Q$2:$R$42,2,0),Costo_provisiones!$D$3:$AY$100,base_minorista!$A1922,0)</f>
        <v>5.1357343494053991</v>
      </c>
      <c r="L1922">
        <f>+HLOOKUP(VLOOKUP($B1922,$Q$2:$R$42,2,0),Morosidad_control!$D$4:$AY$101,base_minorista!$A1922,0)</f>
        <v>6.9285689535714994</v>
      </c>
      <c r="M1922">
        <f ca="1">+OFFSET(Capital_2!$D$2,base_minorista!A1922,0)</f>
        <v>3.5677590569055382</v>
      </c>
      <c r="N1922">
        <f>+HLOOKUP(VLOOKUP($B1922,$Q$2:$R$42,2,0),costo_laboral!$E$2:$AZ$99,base_minorista!$A1922,0)</f>
        <v>28.163285068609561</v>
      </c>
      <c r="O1922">
        <f>+HLOOKUP(VLOOKUP($B1922,$Q$2:$R$42,2,0),Participacion2!$D$2:$AO$99,base_minorista!$A1922,0)</f>
        <v>6.2319401865167504E-2</v>
      </c>
    </row>
    <row r="1923" spans="1:15" ht="16.5" x14ac:dyDescent="0.3">
      <c r="A1923">
        <v>77</v>
      </c>
      <c r="B1923">
        <v>21</v>
      </c>
      <c r="C1923">
        <v>76</v>
      </c>
      <c r="D1923" s="3">
        <v>43190</v>
      </c>
      <c r="E1923" s="33">
        <v>18</v>
      </c>
      <c r="F1923">
        <v>1</v>
      </c>
      <c r="G1923">
        <f>+HLOOKUP(VLOOKUP($B1923,$Q$2:$R$42,2,0),costos_sf!$D$2:$AY$99,base_minorista!$A1923,0)</f>
        <v>8428104.7481779214</v>
      </c>
      <c r="H1923">
        <f>+HLOOKUP(VLOOKUP($B1923,$Q$2:$R$42,2,0),creditos_sf!$D$2:$AY$99,base_minorista!$A1923,0)</f>
        <v>17971323.042416561</v>
      </c>
      <c r="I1923">
        <f>+HLOOKUP(VLOOKUP($B1923,$Q$2:$R$42,2,0),creditos_sf!$D$103:$AY$200,base_minorista!$A1923,0)</f>
        <v>524314.90862884745</v>
      </c>
      <c r="J1923">
        <f>+HLOOKUP(VLOOKUP($B1923,$Q$2:$R$42,2,0),Costo_fondeo!$D$3:$AY$100,base_minorista!$A1923,0)</f>
        <v>11.94039127678802</v>
      </c>
      <c r="K1923">
        <f>+HLOOKUP(VLOOKUP($B1923,$Q$2:$R$42,2,0),Costo_provisiones!$D$3:$AY$100,base_minorista!$A1923,0)</f>
        <v>5.2015516205482788</v>
      </c>
      <c r="L1923">
        <f>+HLOOKUP(VLOOKUP($B1923,$Q$2:$R$42,2,0),Morosidad_control!$D$4:$AY$101,base_minorista!$A1923,0)</f>
        <v>6.5260365590759779</v>
      </c>
      <c r="M1923">
        <f ca="1">+OFFSET(Capital_2!$D$2,base_minorista!A1923,0)</f>
        <v>3.5535594036254383</v>
      </c>
      <c r="N1923">
        <f>+HLOOKUP(VLOOKUP($B1923,$Q$2:$R$42,2,0),costo_laboral!$E$2:$AZ$99,base_minorista!$A1923,0)</f>
        <v>28.235278187415645</v>
      </c>
      <c r="O1923">
        <f>+HLOOKUP(VLOOKUP($B1923,$Q$2:$R$42,2,0),Participacion2!$D$2:$AO$99,base_minorista!$A1923,0)</f>
        <v>6.1920906849130659E-2</v>
      </c>
    </row>
    <row r="1924" spans="1:15" ht="16.5" x14ac:dyDescent="0.3">
      <c r="A1924">
        <v>78</v>
      </c>
      <c r="B1924">
        <v>21</v>
      </c>
      <c r="C1924">
        <v>77</v>
      </c>
      <c r="D1924" s="3">
        <v>43220</v>
      </c>
      <c r="E1924" s="33">
        <v>18</v>
      </c>
      <c r="F1924">
        <v>1</v>
      </c>
      <c r="G1924">
        <f>+HLOOKUP(VLOOKUP($B1924,$Q$2:$R$42,2,0),costos_sf!$D$2:$AY$99,base_minorista!$A1924,0)</f>
        <v>8518403.7428966295</v>
      </c>
      <c r="H1924">
        <f>+HLOOKUP(VLOOKUP($B1924,$Q$2:$R$42,2,0),creditos_sf!$D$2:$AY$99,base_minorista!$A1924,0)</f>
        <v>18521215.133204311</v>
      </c>
      <c r="I1924">
        <f>+HLOOKUP(VLOOKUP($B1924,$Q$2:$R$42,2,0),creditos_sf!$D$103:$AY$200,base_minorista!$A1924,0)</f>
        <v>483156.70886630676</v>
      </c>
      <c r="J1924">
        <f>+HLOOKUP(VLOOKUP($B1924,$Q$2:$R$42,2,0),Costo_fondeo!$D$3:$AY$100,base_minorista!$A1924,0)</f>
        <v>12.048796757810274</v>
      </c>
      <c r="K1924">
        <f>+HLOOKUP(VLOOKUP($B1924,$Q$2:$R$42,2,0),Costo_provisiones!$D$3:$AY$100,base_minorista!$A1924,0)</f>
        <v>4.9862275067864905</v>
      </c>
      <c r="L1924">
        <f>+HLOOKUP(VLOOKUP($B1924,$Q$2:$R$42,2,0),Morosidad_control!$D$4:$AY$101,base_minorista!$A1924,0)</f>
        <v>6.9092337259304983</v>
      </c>
      <c r="M1924">
        <f ca="1">+OFFSET(Capital_2!$D$2,base_minorista!A1924,0)</f>
        <v>3.5277001527594574</v>
      </c>
      <c r="N1924">
        <f>+HLOOKUP(VLOOKUP($B1924,$Q$2:$R$42,2,0),costo_laboral!$E$2:$AZ$99,base_minorista!$A1924,0)</f>
        <v>28.122819872224781</v>
      </c>
      <c r="O1924">
        <f>+HLOOKUP(VLOOKUP($B1924,$Q$2:$R$42,2,0),Participacion2!$D$2:$AO$99,base_minorista!$A1924,0)</f>
        <v>6.348072788859048E-2</v>
      </c>
    </row>
    <row r="1925" spans="1:15" ht="16.5" x14ac:dyDescent="0.3">
      <c r="A1925">
        <v>79</v>
      </c>
      <c r="B1925">
        <v>21</v>
      </c>
      <c r="C1925">
        <v>78</v>
      </c>
      <c r="D1925" s="3">
        <v>43251</v>
      </c>
      <c r="E1925" s="33">
        <v>18</v>
      </c>
      <c r="F1925">
        <v>1</v>
      </c>
      <c r="G1925">
        <f>+HLOOKUP(VLOOKUP($B1925,$Q$2:$R$42,2,0),costos_sf!$D$2:$AY$99,base_minorista!$A1925,0)</f>
        <v>8569200.559337493</v>
      </c>
      <c r="H1925">
        <f>+HLOOKUP(VLOOKUP($B1925,$Q$2:$R$42,2,0),creditos_sf!$D$2:$AY$99,base_minorista!$A1925,0)</f>
        <v>18691643.116357677</v>
      </c>
      <c r="I1925">
        <f>+HLOOKUP(VLOOKUP($B1925,$Q$2:$R$42,2,0),creditos_sf!$D$103:$AY$200,base_minorista!$A1925,0)</f>
        <v>450577.72773458238</v>
      </c>
      <c r="J1925">
        <f>+HLOOKUP(VLOOKUP($B1925,$Q$2:$R$42,2,0),Costo_fondeo!$D$3:$AY$100,base_minorista!$A1925,0)</f>
        <v>12.143090551441695</v>
      </c>
      <c r="K1925">
        <f>+HLOOKUP(VLOOKUP($B1925,$Q$2:$R$42,2,0),Costo_provisiones!$D$3:$AY$100,base_minorista!$A1925,0)</f>
        <v>5.0004041861575139</v>
      </c>
      <c r="L1925">
        <f>+HLOOKUP(VLOOKUP($B1925,$Q$2:$R$42,2,0),Morosidad_control!$D$4:$AY$101,base_minorista!$A1925,0)</f>
        <v>7.1153217810129119</v>
      </c>
      <c r="M1925">
        <f ca="1">+OFFSET(Capital_2!$D$2,base_minorista!A1925,0)</f>
        <v>3.5069368282381337</v>
      </c>
      <c r="N1925">
        <f>+HLOOKUP(VLOOKUP($B1925,$Q$2:$R$42,2,0),costo_laboral!$E$2:$AZ$99,base_minorista!$A1925,0)</f>
        <v>28.154970794715435</v>
      </c>
      <c r="O1925">
        <f>+HLOOKUP(VLOOKUP($B1925,$Q$2:$R$42,2,0),Participacion2!$D$2:$AO$99,base_minorista!$A1925,0)</f>
        <v>6.3599333129466057E-2</v>
      </c>
    </row>
    <row r="1926" spans="1:15" ht="16.5" x14ac:dyDescent="0.3">
      <c r="A1926">
        <v>80</v>
      </c>
      <c r="B1926">
        <v>21</v>
      </c>
      <c r="C1926">
        <v>79</v>
      </c>
      <c r="D1926" s="3">
        <v>43281</v>
      </c>
      <c r="E1926" s="33">
        <v>18</v>
      </c>
      <c r="F1926">
        <v>1</v>
      </c>
      <c r="G1926">
        <f>+HLOOKUP(VLOOKUP($B1926,$Q$2:$R$42,2,0),costos_sf!$D$2:$AY$99,base_minorista!$A1926,0)</f>
        <v>8453529.8201248609</v>
      </c>
      <c r="H1926">
        <f>+HLOOKUP(VLOOKUP($B1926,$Q$2:$R$42,2,0),creditos_sf!$D$2:$AY$99,base_minorista!$A1926,0)</f>
        <v>18568887.127116319</v>
      </c>
      <c r="I1926">
        <f>+HLOOKUP(VLOOKUP($B1926,$Q$2:$R$42,2,0),creditos_sf!$D$103:$AY$200,base_minorista!$A1926,0)</f>
        <v>423262.18714072549</v>
      </c>
      <c r="J1926">
        <f>+HLOOKUP(VLOOKUP($B1926,$Q$2:$R$42,2,0),Costo_fondeo!$D$3:$AY$100,base_minorista!$A1926,0)</f>
        <v>12.220643832830232</v>
      </c>
      <c r="K1926">
        <f>+HLOOKUP(VLOOKUP($B1926,$Q$2:$R$42,2,0),Costo_provisiones!$D$3:$AY$100,base_minorista!$A1926,0)</f>
        <v>4.7372294244026882</v>
      </c>
      <c r="L1926">
        <f>+HLOOKUP(VLOOKUP($B1926,$Q$2:$R$42,2,0),Morosidad_control!$D$4:$AY$101,base_minorista!$A1926,0)</f>
        <v>6.4676895011256725</v>
      </c>
      <c r="M1926">
        <f ca="1">+OFFSET(Capital_2!$D$2,base_minorista!A1926,0)</f>
        <v>3.4861804073665166</v>
      </c>
      <c r="N1926">
        <f>+HLOOKUP(VLOOKUP($B1926,$Q$2:$R$42,2,0),costo_laboral!$E$2:$AZ$99,base_minorista!$A1926,0)</f>
        <v>28.002269891246801</v>
      </c>
      <c r="O1926">
        <f>+HLOOKUP(VLOOKUP($B1926,$Q$2:$R$42,2,0),Participacion2!$D$2:$AO$99,base_minorista!$A1926,0)</f>
        <v>6.3358572204973304E-2</v>
      </c>
    </row>
    <row r="1927" spans="1:15" ht="16.5" x14ac:dyDescent="0.3">
      <c r="A1927">
        <v>81</v>
      </c>
      <c r="B1927">
        <v>21</v>
      </c>
      <c r="C1927">
        <v>80</v>
      </c>
      <c r="D1927" s="3">
        <v>43312</v>
      </c>
      <c r="E1927" s="33">
        <v>18</v>
      </c>
      <c r="F1927">
        <v>1</v>
      </c>
      <c r="G1927">
        <f>+HLOOKUP(VLOOKUP($B1927,$Q$2:$R$42,2,0),costos_sf!$D$2:$AY$99,base_minorista!$A1927,0)</f>
        <v>8476162.4550128523</v>
      </c>
      <c r="H1927">
        <f>+HLOOKUP(VLOOKUP($B1927,$Q$2:$R$42,2,0),creditos_sf!$D$2:$AY$99,base_minorista!$A1927,0)</f>
        <v>18613433.10993794</v>
      </c>
      <c r="I1927">
        <f>+HLOOKUP(VLOOKUP($B1927,$Q$2:$R$42,2,0),creditos_sf!$D$103:$AY$200,base_minorista!$A1927,0)</f>
        <v>399661.7709184917</v>
      </c>
      <c r="J1927">
        <f>+HLOOKUP(VLOOKUP($B1927,$Q$2:$R$42,2,0),Costo_fondeo!$D$3:$AY$100,base_minorista!$A1927,0)</f>
        <v>12.379854391660157</v>
      </c>
      <c r="K1927">
        <f>+HLOOKUP(VLOOKUP($B1927,$Q$2:$R$42,2,0),Costo_provisiones!$D$3:$AY$100,base_minorista!$A1927,0)</f>
        <v>4.7754977574342998</v>
      </c>
      <c r="L1927">
        <f>+HLOOKUP(VLOOKUP($B1927,$Q$2:$R$42,2,0),Morosidad_control!$D$4:$AY$101,base_minorista!$A1927,0)</f>
        <v>6.7872164855475674</v>
      </c>
      <c r="M1927">
        <f ca="1">+OFFSET(Capital_2!$D$2,base_minorista!A1927,0)</f>
        <v>3.4635993253239059</v>
      </c>
      <c r="N1927">
        <f>+HLOOKUP(VLOOKUP($B1927,$Q$2:$R$42,2,0),costo_laboral!$E$2:$AZ$99,base_minorista!$A1927,0)</f>
        <v>27.981669739934588</v>
      </c>
      <c r="O1927">
        <f>+HLOOKUP(VLOOKUP($B1927,$Q$2:$R$42,2,0),Participacion2!$D$2:$AO$99,base_minorista!$A1927,0)</f>
        <v>6.366960578181434E-2</v>
      </c>
    </row>
    <row r="1928" spans="1:15" ht="16.5" x14ac:dyDescent="0.3">
      <c r="A1928">
        <v>82</v>
      </c>
      <c r="B1928">
        <v>21</v>
      </c>
      <c r="C1928">
        <v>81</v>
      </c>
      <c r="D1928" s="3">
        <v>43343</v>
      </c>
      <c r="E1928" s="33">
        <v>18</v>
      </c>
      <c r="F1928">
        <v>1</v>
      </c>
      <c r="G1928">
        <f>+HLOOKUP(VLOOKUP($B1928,$Q$2:$R$42,2,0),costos_sf!$D$2:$AY$99,base_minorista!$A1928,0)</f>
        <v>8472910.372239586</v>
      </c>
      <c r="H1928">
        <f>+HLOOKUP(VLOOKUP($B1928,$Q$2:$R$42,2,0),creditos_sf!$D$2:$AY$99,base_minorista!$A1928,0)</f>
        <v>18730858.338113386</v>
      </c>
      <c r="I1928">
        <f>+HLOOKUP(VLOOKUP($B1928,$Q$2:$R$42,2,0),creditos_sf!$D$103:$AY$200,base_minorista!$A1928,0)</f>
        <v>403039.98024524166</v>
      </c>
      <c r="J1928">
        <f>+HLOOKUP(VLOOKUP($B1928,$Q$2:$R$42,2,0),Costo_fondeo!$D$3:$AY$100,base_minorista!$A1928,0)</f>
        <v>12.525139756229271</v>
      </c>
      <c r="K1928">
        <f>+HLOOKUP(VLOOKUP($B1928,$Q$2:$R$42,2,0),Costo_provisiones!$D$3:$AY$100,base_minorista!$A1928,0)</f>
        <v>4.6335026651737801</v>
      </c>
      <c r="L1928">
        <f>+HLOOKUP(VLOOKUP($B1928,$Q$2:$R$42,2,0),Morosidad_control!$D$4:$AY$101,base_minorista!$A1928,0)</f>
        <v>7.3323792874133344</v>
      </c>
      <c r="M1928">
        <f ca="1">+OFFSET(Capital_2!$D$2,base_minorista!A1928,0)</f>
        <v>3.442349118867654</v>
      </c>
      <c r="N1928">
        <f>+HLOOKUP(VLOOKUP($B1928,$Q$2:$R$42,2,0),costo_laboral!$E$2:$AZ$99,base_minorista!$A1928,0)</f>
        <v>27.7835754158355</v>
      </c>
      <c r="O1928">
        <f>+HLOOKUP(VLOOKUP($B1928,$Q$2:$R$42,2,0),Participacion2!$D$2:$AO$99,base_minorista!$A1928,0)</f>
        <v>6.3690055783488922E-2</v>
      </c>
    </row>
    <row r="1929" spans="1:15" ht="16.5" x14ac:dyDescent="0.3">
      <c r="A1929">
        <v>83</v>
      </c>
      <c r="B1929">
        <v>21</v>
      </c>
      <c r="C1929">
        <v>82</v>
      </c>
      <c r="D1929" s="3">
        <v>43373</v>
      </c>
      <c r="E1929" s="33">
        <v>18</v>
      </c>
      <c r="F1929">
        <v>1</v>
      </c>
      <c r="G1929">
        <f>+HLOOKUP(VLOOKUP($B1929,$Q$2:$R$42,2,0),costos_sf!$D$2:$AY$99,base_minorista!$A1929,0)</f>
        <v>8485772.7560839318</v>
      </c>
      <c r="H1929">
        <f>+HLOOKUP(VLOOKUP($B1929,$Q$2:$R$42,2,0),creditos_sf!$D$2:$AY$99,base_minorista!$A1929,0)</f>
        <v>18548022.547130413</v>
      </c>
      <c r="I1929">
        <f>+HLOOKUP(VLOOKUP($B1929,$Q$2:$R$42,2,0),creditos_sf!$D$103:$AY$200,base_minorista!$A1929,0)</f>
        <v>366471.69477156393</v>
      </c>
      <c r="J1929">
        <f>+HLOOKUP(VLOOKUP($B1929,$Q$2:$R$42,2,0),Costo_fondeo!$D$3:$AY$100,base_minorista!$A1929,0)</f>
        <v>12.671442979163109</v>
      </c>
      <c r="K1929">
        <f>+HLOOKUP(VLOOKUP($B1929,$Q$2:$R$42,2,0),Costo_provisiones!$D$3:$AY$100,base_minorista!$A1929,0)</f>
        <v>4.620338456748037</v>
      </c>
      <c r="L1929">
        <f>+HLOOKUP(VLOOKUP($B1929,$Q$2:$R$42,2,0),Morosidad_control!$D$4:$AY$101,base_minorista!$A1929,0)</f>
        <v>6.5589621210104285</v>
      </c>
      <c r="M1929">
        <f ca="1">+OFFSET(Capital_2!$D$2,base_minorista!A1929,0)</f>
        <v>3.430093895939399</v>
      </c>
      <c r="N1929">
        <f>+HLOOKUP(VLOOKUP($B1929,$Q$2:$R$42,2,0),costo_laboral!$E$2:$AZ$99,base_minorista!$A1929,0)</f>
        <v>28.057684365720093</v>
      </c>
      <c r="O1929">
        <f>+HLOOKUP(VLOOKUP($B1929,$Q$2:$R$42,2,0),Participacion2!$D$2:$AO$99,base_minorista!$A1929,0)</f>
        <v>6.2836133920793555E-2</v>
      </c>
    </row>
    <row r="1930" spans="1:15" ht="16.5" x14ac:dyDescent="0.3">
      <c r="A1930">
        <v>84</v>
      </c>
      <c r="B1930">
        <v>21</v>
      </c>
      <c r="C1930">
        <v>83</v>
      </c>
      <c r="D1930" s="3">
        <v>43404</v>
      </c>
      <c r="E1930" s="33">
        <v>18</v>
      </c>
      <c r="F1930">
        <v>1</v>
      </c>
      <c r="G1930">
        <f>+HLOOKUP(VLOOKUP($B1930,$Q$2:$R$42,2,0),costos_sf!$D$2:$AY$99,base_minorista!$A1930,0)</f>
        <v>8577544.4230102263</v>
      </c>
      <c r="H1930">
        <f>+HLOOKUP(VLOOKUP($B1930,$Q$2:$R$42,2,0),creditos_sf!$D$2:$AY$99,base_minorista!$A1930,0)</f>
        <v>18628986.939422559</v>
      </c>
      <c r="I1930">
        <f>+HLOOKUP(VLOOKUP($B1930,$Q$2:$R$42,2,0),creditos_sf!$D$103:$AY$200,base_minorista!$A1930,0)</f>
        <v>368624.25593731989</v>
      </c>
      <c r="J1930">
        <f>+HLOOKUP(VLOOKUP($B1930,$Q$2:$R$42,2,0),Costo_fondeo!$D$3:$AY$100,base_minorista!$A1930,0)</f>
        <v>12.802054659451972</v>
      </c>
      <c r="K1930">
        <f>+HLOOKUP(VLOOKUP($B1930,$Q$2:$R$42,2,0),Costo_provisiones!$D$3:$AY$100,base_minorista!$A1930,0)</f>
        <v>4.5742303351357014</v>
      </c>
      <c r="L1930">
        <f>+HLOOKUP(VLOOKUP($B1930,$Q$2:$R$42,2,0),Morosidad_control!$D$4:$AY$101,base_minorista!$A1930,0)</f>
        <v>7.0924068514324894</v>
      </c>
      <c r="M1930">
        <f ca="1">+OFFSET(Capital_2!$D$2,base_minorista!A1930,0)</f>
        <v>3.4233579602032216</v>
      </c>
      <c r="N1930">
        <f>+HLOOKUP(VLOOKUP($B1930,$Q$2:$R$42,2,0),costo_laboral!$E$2:$AZ$99,base_minorista!$A1930,0)</f>
        <v>28.2977217908699</v>
      </c>
      <c r="O1930">
        <f>+HLOOKUP(VLOOKUP($B1930,$Q$2:$R$42,2,0),Participacion2!$D$2:$AO$99,base_minorista!$A1930,0)</f>
        <v>6.253813884304768E-2</v>
      </c>
    </row>
    <row r="1931" spans="1:15" ht="16.5" x14ac:dyDescent="0.3">
      <c r="A1931">
        <v>85</v>
      </c>
      <c r="B1931">
        <v>21</v>
      </c>
      <c r="C1931">
        <v>84</v>
      </c>
      <c r="D1931" s="3">
        <v>43434</v>
      </c>
      <c r="E1931" s="33">
        <v>18</v>
      </c>
      <c r="F1931">
        <v>1</v>
      </c>
      <c r="G1931">
        <f>+HLOOKUP(VLOOKUP($B1931,$Q$2:$R$42,2,0),costos_sf!$D$2:$AY$99,base_minorista!$A1931,0)</f>
        <v>8640201.9993284158</v>
      </c>
      <c r="H1931">
        <f>+HLOOKUP(VLOOKUP($B1931,$Q$2:$R$42,2,0),creditos_sf!$D$2:$AY$99,base_minorista!$A1931,0)</f>
        <v>18961740.704189714</v>
      </c>
      <c r="I1931">
        <f>+HLOOKUP(VLOOKUP($B1931,$Q$2:$R$42,2,0),creditos_sf!$D$103:$AY$200,base_minorista!$A1931,0)</f>
        <v>354438.41374302219</v>
      </c>
      <c r="J1931">
        <f>+HLOOKUP(VLOOKUP($B1931,$Q$2:$R$42,2,0),Costo_fondeo!$D$3:$AY$100,base_minorista!$A1931,0)</f>
        <v>12.939577838232932</v>
      </c>
      <c r="K1931">
        <f>+HLOOKUP(VLOOKUP($B1931,$Q$2:$R$42,2,0),Costo_provisiones!$D$3:$AY$100,base_minorista!$A1931,0)</f>
        <v>4.7444647458752458</v>
      </c>
      <c r="L1931">
        <f>+HLOOKUP(VLOOKUP($B1931,$Q$2:$R$42,2,0),Morosidad_control!$D$4:$AY$101,base_minorista!$A1931,0)</f>
        <v>7.9272901077418414</v>
      </c>
      <c r="M1931">
        <f ca="1">+OFFSET(Capital_2!$D$2,base_minorista!A1931,0)</f>
        <v>3.4154915843908498</v>
      </c>
      <c r="N1931">
        <f>+HLOOKUP(VLOOKUP($B1931,$Q$2:$R$42,2,0),costo_laboral!$E$2:$AZ$99,base_minorista!$A1931,0)</f>
        <v>27.853976103261168</v>
      </c>
      <c r="O1931">
        <f>+HLOOKUP(VLOOKUP($B1931,$Q$2:$R$42,2,0),Participacion2!$D$2:$AO$99,base_minorista!$A1931,0)</f>
        <v>6.2615009339898817E-2</v>
      </c>
    </row>
    <row r="1932" spans="1:15" ht="16.5" x14ac:dyDescent="0.3">
      <c r="A1932">
        <v>86</v>
      </c>
      <c r="B1932">
        <v>21</v>
      </c>
      <c r="C1932">
        <v>85</v>
      </c>
      <c r="D1932" s="3">
        <v>43465</v>
      </c>
      <c r="E1932" s="33">
        <v>18</v>
      </c>
      <c r="F1932">
        <v>1</v>
      </c>
      <c r="G1932">
        <f>+HLOOKUP(VLOOKUP($B1932,$Q$2:$R$42,2,0),costos_sf!$D$2:$AY$99,base_minorista!$A1932,0)</f>
        <v>8629095.4383972175</v>
      </c>
      <c r="H1932">
        <f>+HLOOKUP(VLOOKUP($B1932,$Q$2:$R$42,2,0),creditos_sf!$D$2:$AY$99,base_minorista!$A1932,0)</f>
        <v>19187802.101560514</v>
      </c>
      <c r="I1932">
        <f>+HLOOKUP(VLOOKUP($B1932,$Q$2:$R$42,2,0),creditos_sf!$D$103:$AY$200,base_minorista!$A1932,0)</f>
        <v>330179.43653677905</v>
      </c>
      <c r="J1932">
        <f>+HLOOKUP(VLOOKUP($B1932,$Q$2:$R$42,2,0),Costo_fondeo!$D$3:$AY$100,base_minorista!$A1932,0)</f>
        <v>13.101812618971408</v>
      </c>
      <c r="K1932">
        <f>+HLOOKUP(VLOOKUP($B1932,$Q$2:$R$42,2,0),Costo_provisiones!$D$3:$AY$100,base_minorista!$A1932,0)</f>
        <v>4.206590991928846</v>
      </c>
      <c r="L1932">
        <f>+HLOOKUP(VLOOKUP($B1932,$Q$2:$R$42,2,0),Morosidad_control!$D$4:$AY$101,base_minorista!$A1932,0)</f>
        <v>6.5692278594386231</v>
      </c>
      <c r="M1932">
        <f ca="1">+OFFSET(Capital_2!$D$2,base_minorista!A1932,0)</f>
        <v>3.4351377010367652</v>
      </c>
      <c r="N1932">
        <f>+HLOOKUP(VLOOKUP($B1932,$Q$2:$R$42,2,0),costo_laboral!$E$2:$AZ$99,base_minorista!$A1932,0)</f>
        <v>27.960912842971087</v>
      </c>
      <c r="O1932">
        <f>+HLOOKUP(VLOOKUP($B1932,$Q$2:$R$42,2,0),Participacion2!$D$2:$AO$99,base_minorista!$A1932,0)</f>
        <v>6.3501185012988237E-2</v>
      </c>
    </row>
    <row r="1933" spans="1:15" ht="16.5" x14ac:dyDescent="0.3">
      <c r="A1933">
        <v>87</v>
      </c>
      <c r="B1933">
        <v>21</v>
      </c>
      <c r="C1933">
        <v>86</v>
      </c>
      <c r="D1933" s="3">
        <v>43496</v>
      </c>
      <c r="E1933" s="33">
        <v>19</v>
      </c>
      <c r="F1933">
        <v>1</v>
      </c>
      <c r="G1933">
        <f>+HLOOKUP(VLOOKUP($B1933,$Q$2:$R$42,2,0),costos_sf!$D$2:$AY$99,base_minorista!$A1933,0)</f>
        <v>8653288.7569022067</v>
      </c>
      <c r="H1933">
        <f>+HLOOKUP(VLOOKUP($B1933,$Q$2:$R$42,2,0),creditos_sf!$D$2:$AY$99,base_minorista!$A1933,0)</f>
        <v>19518756.624869298</v>
      </c>
      <c r="I1933">
        <f>+HLOOKUP(VLOOKUP($B1933,$Q$2:$R$42,2,0),creditos_sf!$D$103:$AY$200,base_minorista!$A1933,0)</f>
        <v>10496.629279394705</v>
      </c>
      <c r="J1933">
        <f>+HLOOKUP(VLOOKUP($B1933,$Q$2:$R$42,2,0),Costo_fondeo!$D$3:$AY$100,base_minorista!$A1933,0)</f>
        <v>13.10187545869149</v>
      </c>
      <c r="K1933">
        <f>+HLOOKUP(VLOOKUP($B1933,$Q$2:$R$42,2,0),Costo_provisiones!$D$3:$AY$100,base_minorista!$A1933,0)</f>
        <v>3.8791705402143837</v>
      </c>
      <c r="L1933">
        <f>+HLOOKUP(VLOOKUP($B1933,$Q$2:$R$42,2,0),Morosidad_control!$D$4:$AY$101,base_minorista!$A1933,0)</f>
        <v>6.6537426756847848</v>
      </c>
      <c r="M1933">
        <f ca="1">+OFFSET(Capital_2!$D$2,base_minorista!A1933,0)</f>
        <v>3.144198069372997</v>
      </c>
      <c r="N1933">
        <f>+HLOOKUP(VLOOKUP($B1933,$Q$2:$R$42,2,0),costo_laboral!$E$2:$AZ$99,base_minorista!$A1933,0)</f>
        <v>28.306495260160741</v>
      </c>
      <c r="O1933">
        <f>+HLOOKUP(VLOOKUP($B1933,$Q$2:$R$42,2,0),Participacion2!$D$2:$AO$99,base_minorista!$A1933,0)</f>
        <v>6.5154539834613751E-2</v>
      </c>
    </row>
    <row r="1934" spans="1:15" ht="16.5" x14ac:dyDescent="0.3">
      <c r="A1934">
        <v>88</v>
      </c>
      <c r="B1934">
        <v>21</v>
      </c>
      <c r="C1934">
        <v>87</v>
      </c>
      <c r="D1934" s="3">
        <v>43524</v>
      </c>
      <c r="E1934" s="33">
        <v>19</v>
      </c>
      <c r="F1934">
        <v>1</v>
      </c>
      <c r="G1934">
        <f>+HLOOKUP(VLOOKUP($B1934,$Q$2:$R$42,2,0),costos_sf!$D$2:$AY$99,base_minorista!$A1934,0)</f>
        <v>8685182.4469061773</v>
      </c>
      <c r="H1934">
        <f>+HLOOKUP(VLOOKUP($B1934,$Q$2:$R$42,2,0),creditos_sf!$D$2:$AY$99,base_minorista!$A1934,0)</f>
        <v>19390126.181812756</v>
      </c>
      <c r="I1934">
        <f>+HLOOKUP(VLOOKUP($B1934,$Q$2:$R$42,2,0),creditos_sf!$D$103:$AY$200,base_minorista!$A1934,0)</f>
        <v>0</v>
      </c>
      <c r="J1934">
        <f>+HLOOKUP(VLOOKUP($B1934,$Q$2:$R$42,2,0),Costo_fondeo!$D$3:$AY$100,base_minorista!$A1934,0)</f>
        <v>13.103451221662112</v>
      </c>
      <c r="K1934">
        <f>+HLOOKUP(VLOOKUP($B1934,$Q$2:$R$42,2,0),Costo_provisiones!$D$3:$AY$100,base_minorista!$A1934,0)</f>
        <v>3.9188822203619349</v>
      </c>
      <c r="L1934">
        <f>+HLOOKUP(VLOOKUP($B1934,$Q$2:$R$42,2,0),Morosidad_control!$D$4:$AY$101,base_minorista!$A1934,0)</f>
        <v>6.9438441188267017</v>
      </c>
      <c r="M1934">
        <f ca="1">+OFFSET(Capital_2!$D$2,base_minorista!A1934,0)</f>
        <v>3.1750048296191844</v>
      </c>
      <c r="N1934">
        <f>+HLOOKUP(VLOOKUP($B1934,$Q$2:$R$42,2,0),costo_laboral!$E$2:$AZ$99,base_minorista!$A1934,0)</f>
        <v>28.574627454000701</v>
      </c>
      <c r="O1934">
        <f>+HLOOKUP(VLOOKUP($B1934,$Q$2:$R$42,2,0),Participacion2!$D$2:$AO$99,base_minorista!$A1934,0)</f>
        <v>6.464837586412106E-2</v>
      </c>
    </row>
    <row r="1935" spans="1:15" ht="16.5" x14ac:dyDescent="0.3">
      <c r="A1935">
        <v>89</v>
      </c>
      <c r="B1935">
        <v>21</v>
      </c>
      <c r="C1935">
        <v>88</v>
      </c>
      <c r="D1935" s="3">
        <v>43555</v>
      </c>
      <c r="E1935" s="33">
        <v>19</v>
      </c>
      <c r="F1935">
        <v>1</v>
      </c>
      <c r="G1935">
        <f>+HLOOKUP(VLOOKUP($B1935,$Q$2:$R$42,2,0),costos_sf!$D$2:$AY$99,base_minorista!$A1935,0)</f>
        <v>8712297.9897435792</v>
      </c>
      <c r="H1935">
        <f>+HLOOKUP(VLOOKUP($B1935,$Q$2:$R$42,2,0),creditos_sf!$D$2:$AY$99,base_minorista!$A1935,0)</f>
        <v>19383393.526159115</v>
      </c>
      <c r="I1935">
        <f>+HLOOKUP(VLOOKUP($B1935,$Q$2:$R$42,2,0),creditos_sf!$D$103:$AY$200,base_minorista!$A1935,0)</f>
        <v>9177.0582605718791</v>
      </c>
      <c r="J1935">
        <f>+HLOOKUP(VLOOKUP($B1935,$Q$2:$R$42,2,0),Costo_fondeo!$D$3:$AY$100,base_minorista!$A1935,0)</f>
        <v>13.112549594524964</v>
      </c>
      <c r="K1935">
        <f>+HLOOKUP(VLOOKUP($B1935,$Q$2:$R$42,2,0),Costo_provisiones!$D$3:$AY$100,base_minorista!$A1935,0)</f>
        <v>4.0003252440991819</v>
      </c>
      <c r="L1935">
        <f>+HLOOKUP(VLOOKUP($B1935,$Q$2:$R$42,2,0),Morosidad_control!$D$4:$AY$101,base_minorista!$A1935,0)</f>
        <v>6.6625870388585291</v>
      </c>
      <c r="M1935">
        <f ca="1">+OFFSET(Capital_2!$D$2,base_minorista!A1935,0)</f>
        <v>3.2070490236396596</v>
      </c>
      <c r="N1935">
        <f>+HLOOKUP(VLOOKUP($B1935,$Q$2:$R$42,2,0),costo_laboral!$E$2:$AZ$99,base_minorista!$A1935,0)</f>
        <v>28.67316669628654</v>
      </c>
      <c r="O1935">
        <f>+HLOOKUP(VLOOKUP($B1935,$Q$2:$R$42,2,0),Participacion2!$D$2:$AO$99,base_minorista!$A1935,0)</f>
        <v>6.4549470047001373E-2</v>
      </c>
    </row>
    <row r="1936" spans="1:15" ht="16.5" x14ac:dyDescent="0.3">
      <c r="A1936">
        <v>90</v>
      </c>
      <c r="B1936">
        <v>21</v>
      </c>
      <c r="C1936">
        <v>89</v>
      </c>
      <c r="D1936" s="3">
        <v>43585</v>
      </c>
      <c r="E1936" s="33">
        <v>19</v>
      </c>
      <c r="F1936">
        <v>1</v>
      </c>
      <c r="G1936">
        <f>+HLOOKUP(VLOOKUP($B1936,$Q$2:$R$42,2,0),costos_sf!$D$2:$AY$99,base_minorista!$A1936,0)</f>
        <v>8628810.251347864</v>
      </c>
      <c r="H1936">
        <f>+HLOOKUP(VLOOKUP($B1936,$Q$2:$R$42,2,0),creditos_sf!$D$2:$AY$99,base_minorista!$A1936,0)</f>
        <v>19071720.312855951</v>
      </c>
      <c r="I1936">
        <f>+HLOOKUP(VLOOKUP($B1936,$Q$2:$R$42,2,0),creditos_sf!$D$103:$AY$200,base_minorista!$A1936,0)</f>
        <v>8382.5575214506498</v>
      </c>
      <c r="J1936">
        <f>+HLOOKUP(VLOOKUP($B1936,$Q$2:$R$42,2,0),Costo_fondeo!$D$3:$AY$100,base_minorista!$A1936,0)</f>
        <v>13.120597881244233</v>
      </c>
      <c r="K1936">
        <f>+HLOOKUP(VLOOKUP($B1936,$Q$2:$R$42,2,0),Costo_provisiones!$D$3:$AY$100,base_minorista!$A1936,0)</f>
        <v>4.0248088271158169</v>
      </c>
      <c r="L1936">
        <f>+HLOOKUP(VLOOKUP($B1936,$Q$2:$R$42,2,0),Morosidad_control!$D$4:$AY$101,base_minorista!$A1936,0)</f>
        <v>7.3417520955682143</v>
      </c>
      <c r="M1936">
        <f ca="1">+OFFSET(Capital_2!$D$2,base_minorista!A1936,0)</f>
        <v>3.2607827391957867</v>
      </c>
      <c r="N1936">
        <f>+HLOOKUP(VLOOKUP($B1936,$Q$2:$R$42,2,0),costo_laboral!$E$2:$AZ$99,base_minorista!$A1936,0)</f>
        <v>28.615533002978061</v>
      </c>
      <c r="O1936">
        <f>+HLOOKUP(VLOOKUP($B1936,$Q$2:$R$42,2,0),Participacion2!$D$2:$AO$99,base_minorista!$A1936,0)</f>
        <v>6.3518801386255541E-2</v>
      </c>
    </row>
    <row r="1937" spans="1:15" ht="16.5" x14ac:dyDescent="0.3">
      <c r="A1937">
        <v>91</v>
      </c>
      <c r="B1937">
        <v>21</v>
      </c>
      <c r="C1937">
        <v>90</v>
      </c>
      <c r="D1937" s="3">
        <v>43616</v>
      </c>
      <c r="E1937" s="33">
        <v>19</v>
      </c>
      <c r="F1937">
        <v>1</v>
      </c>
      <c r="G1937">
        <f>+HLOOKUP(VLOOKUP($B1937,$Q$2:$R$42,2,0),costos_sf!$D$2:$AY$99,base_minorista!$A1937,0)</f>
        <v>8644694.6431725081</v>
      </c>
      <c r="H1937">
        <f>+HLOOKUP(VLOOKUP($B1937,$Q$2:$R$42,2,0),creditos_sf!$D$2:$AY$99,base_minorista!$A1937,0)</f>
        <v>18253422.863016989</v>
      </c>
      <c r="I1937">
        <f>+HLOOKUP(VLOOKUP($B1937,$Q$2:$R$42,2,0),creditos_sf!$D$103:$AY$200,base_minorista!$A1937,0)</f>
        <v>7541.7918730482497</v>
      </c>
      <c r="J1937">
        <f>+HLOOKUP(VLOOKUP($B1937,$Q$2:$R$42,2,0),Costo_fondeo!$D$3:$AY$100,base_minorista!$A1937,0)</f>
        <v>13.131329749852206</v>
      </c>
      <c r="K1937">
        <f>+HLOOKUP(VLOOKUP($B1937,$Q$2:$R$42,2,0),Costo_provisiones!$D$3:$AY$100,base_minorista!$A1937,0)</f>
        <v>4.4494589109698941</v>
      </c>
      <c r="L1937">
        <f>+HLOOKUP(VLOOKUP($B1937,$Q$2:$R$42,2,0),Morosidad_control!$D$4:$AY$101,base_minorista!$A1937,0)</f>
        <v>3.4882914496207071</v>
      </c>
      <c r="M1937">
        <f ca="1">+OFFSET(Capital_2!$D$2,base_minorista!A1937,0)</f>
        <v>3.2822741119614118</v>
      </c>
      <c r="N1937">
        <f>+HLOOKUP(VLOOKUP($B1937,$Q$2:$R$42,2,0),costo_laboral!$E$2:$AZ$99,base_minorista!$A1937,0)</f>
        <v>29.510758379259684</v>
      </c>
      <c r="O1937">
        <f>+HLOOKUP(VLOOKUP($B1937,$Q$2:$R$42,2,0),Participacion2!$D$2:$AO$99,base_minorista!$A1937,0)</f>
        <v>6.0411679184262948E-2</v>
      </c>
    </row>
    <row r="1938" spans="1:15" ht="16.5" x14ac:dyDescent="0.3">
      <c r="A1938">
        <v>92</v>
      </c>
      <c r="B1938">
        <v>21</v>
      </c>
      <c r="C1938">
        <v>91</v>
      </c>
      <c r="D1938" s="3">
        <v>43646</v>
      </c>
      <c r="E1938" s="33">
        <v>19</v>
      </c>
      <c r="F1938">
        <v>1</v>
      </c>
      <c r="G1938">
        <f>+HLOOKUP(VLOOKUP($B1938,$Q$2:$R$42,2,0),costos_sf!$D$2:$AY$99,base_minorista!$A1938,0)</f>
        <v>8730876.2047980279</v>
      </c>
      <c r="H1938">
        <f>+HLOOKUP(VLOOKUP($B1938,$Q$2:$R$42,2,0),creditos_sf!$D$2:$AY$99,base_minorista!$A1938,0)</f>
        <v>18743998.822659288</v>
      </c>
      <c r="I1938">
        <f>+HLOOKUP(VLOOKUP($B1938,$Q$2:$R$42,2,0),creditos_sf!$D$103:$AY$200,base_minorista!$A1938,0)</f>
        <v>40719.675007338934</v>
      </c>
      <c r="J1938">
        <f>+HLOOKUP(VLOOKUP($B1938,$Q$2:$R$42,2,0),Costo_fondeo!$D$3:$AY$100,base_minorista!$A1938,0)</f>
        <v>13.166924769626384</v>
      </c>
      <c r="K1938">
        <f>+HLOOKUP(VLOOKUP($B1938,$Q$2:$R$42,2,0),Costo_provisiones!$D$3:$AY$100,base_minorista!$A1938,0)</f>
        <v>4.7309809877091231</v>
      </c>
      <c r="L1938">
        <f>+HLOOKUP(VLOOKUP($B1938,$Q$2:$R$42,2,0),Morosidad_control!$D$4:$AY$101,base_minorista!$A1938,0)</f>
        <v>3.9822863812026128</v>
      </c>
      <c r="M1938">
        <f ca="1">+OFFSET(Capital_2!$D$2,base_minorista!A1938,0)</f>
        <v>3.3170358226156935</v>
      </c>
      <c r="N1938">
        <f>+HLOOKUP(VLOOKUP($B1938,$Q$2:$R$42,2,0),costo_laboral!$E$2:$AZ$99,base_minorista!$A1938,0)</f>
        <v>28.735981250163</v>
      </c>
      <c r="O1938">
        <f>+HLOOKUP(VLOOKUP($B1938,$Q$2:$R$42,2,0),Participacion2!$D$2:$AO$99,base_minorista!$A1938,0)</f>
        <v>6.1863570645075625E-2</v>
      </c>
    </row>
    <row r="1939" spans="1:15" ht="16.5" x14ac:dyDescent="0.3">
      <c r="A1939">
        <v>93</v>
      </c>
      <c r="B1939">
        <v>21</v>
      </c>
      <c r="C1939">
        <v>92</v>
      </c>
      <c r="D1939" s="3">
        <v>43677</v>
      </c>
      <c r="E1939" s="33">
        <v>19</v>
      </c>
      <c r="F1939">
        <v>1</v>
      </c>
      <c r="G1939">
        <f>+HLOOKUP(VLOOKUP($B1939,$Q$2:$R$42,2,0),costos_sf!$D$2:$AY$99,base_minorista!$A1939,0)</f>
        <v>8653665.2857385334</v>
      </c>
      <c r="H1939">
        <f>+HLOOKUP(VLOOKUP($B1939,$Q$2:$R$42,2,0),creditos_sf!$D$2:$AY$99,base_minorista!$A1939,0)</f>
        <v>19054222.513745237</v>
      </c>
      <c r="I1939">
        <f>+HLOOKUP(VLOOKUP($B1939,$Q$2:$R$42,2,0),creditos_sf!$D$103:$AY$200,base_minorista!$A1939,0)</f>
        <v>36467.888999764269</v>
      </c>
      <c r="J1939">
        <f>+HLOOKUP(VLOOKUP($B1939,$Q$2:$R$42,2,0),Costo_fondeo!$D$3:$AY$100,base_minorista!$A1939,0)</f>
        <v>12.44657429528929</v>
      </c>
      <c r="K1939">
        <f>+HLOOKUP(VLOOKUP($B1939,$Q$2:$R$42,2,0),Costo_provisiones!$D$3:$AY$100,base_minorista!$A1939,0)</f>
        <v>4.9374660122125436</v>
      </c>
      <c r="L1939">
        <f>+HLOOKUP(VLOOKUP($B1939,$Q$2:$R$42,2,0),Morosidad_control!$D$4:$AY$101,base_minorista!$A1939,0)</f>
        <v>4.2915693478784585</v>
      </c>
      <c r="M1939">
        <f ca="1">+OFFSET(Capital_2!$D$2,base_minorista!A1939,0)</f>
        <v>3.3472847310217735</v>
      </c>
      <c r="N1939">
        <f>+HLOOKUP(VLOOKUP($B1939,$Q$2:$R$42,2,0),costo_laboral!$E$2:$AZ$99,base_minorista!$A1939,0)</f>
        <v>28.374196577639964</v>
      </c>
      <c r="O1939">
        <f>+HLOOKUP(VLOOKUP($B1939,$Q$2:$R$42,2,0),Participacion2!$D$2:$AO$99,base_minorista!$A1939,0)</f>
        <v>6.2587686339965601E-2</v>
      </c>
    </row>
    <row r="1940" spans="1:15" ht="16.5" x14ac:dyDescent="0.3">
      <c r="A1940">
        <v>94</v>
      </c>
      <c r="B1940">
        <v>21</v>
      </c>
      <c r="C1940">
        <v>93</v>
      </c>
      <c r="D1940" s="3">
        <v>43708</v>
      </c>
      <c r="E1940" s="33">
        <v>19</v>
      </c>
      <c r="F1940">
        <v>1</v>
      </c>
      <c r="G1940">
        <f>+HLOOKUP(VLOOKUP($B1940,$Q$2:$R$42,2,0),costos_sf!$D$2:$AY$99,base_minorista!$A1940,0)</f>
        <v>8612313.2500794418</v>
      </c>
      <c r="H1940">
        <f>+HLOOKUP(VLOOKUP($B1940,$Q$2:$R$42,2,0),creditos_sf!$D$2:$AY$99,base_minorista!$A1940,0)</f>
        <v>18899840.299388897</v>
      </c>
      <c r="I1940">
        <f>+HLOOKUP(VLOOKUP($B1940,$Q$2:$R$42,2,0),creditos_sf!$D$103:$AY$200,base_minorista!$A1940,0)</f>
        <v>32200.445320309234</v>
      </c>
      <c r="J1940">
        <f>+HLOOKUP(VLOOKUP($B1940,$Q$2:$R$42,2,0),Costo_fondeo!$D$3:$AY$100,base_minorista!$A1940,0)</f>
        <v>11.7235424883731</v>
      </c>
      <c r="K1940">
        <f>+HLOOKUP(VLOOKUP($B1940,$Q$2:$R$42,2,0),Costo_provisiones!$D$3:$AY$100,base_minorista!$A1940,0)</f>
        <v>5.3628382038443334</v>
      </c>
      <c r="L1940">
        <f>+HLOOKUP(VLOOKUP($B1940,$Q$2:$R$42,2,0),Morosidad_control!$D$4:$AY$101,base_minorista!$A1940,0)</f>
        <v>5.3196887742179371</v>
      </c>
      <c r="M1940">
        <f ca="1">+OFFSET(Capital_2!$D$2,base_minorista!A1940,0)</f>
        <v>3.3701430151037046</v>
      </c>
      <c r="N1940">
        <f>+HLOOKUP(VLOOKUP($B1940,$Q$2:$R$42,2,0),costo_laboral!$E$2:$AZ$99,base_minorista!$A1940,0)</f>
        <v>28.672830663460541</v>
      </c>
      <c r="O1940">
        <f>+HLOOKUP(VLOOKUP($B1940,$Q$2:$R$42,2,0),Participacion2!$D$2:$AO$99,base_minorista!$A1940,0)</f>
        <v>6.1510899152206297E-2</v>
      </c>
    </row>
    <row r="1941" spans="1:15" ht="16.5" x14ac:dyDescent="0.3">
      <c r="A1941">
        <v>95</v>
      </c>
      <c r="B1941">
        <v>21</v>
      </c>
      <c r="C1941">
        <v>94</v>
      </c>
      <c r="D1941" s="3">
        <v>43738</v>
      </c>
      <c r="E1941" s="33">
        <v>19</v>
      </c>
      <c r="F1941">
        <v>1</v>
      </c>
      <c r="G1941">
        <f>+HLOOKUP(VLOOKUP($B1941,$Q$2:$R$42,2,0),costos_sf!$D$2:$AY$99,base_minorista!$A1941,0)</f>
        <v>8516249.5110123791</v>
      </c>
      <c r="H1941">
        <f>+HLOOKUP(VLOOKUP($B1941,$Q$2:$R$42,2,0),creditos_sf!$D$2:$AY$99,base_minorista!$A1941,0)</f>
        <v>18706690.160475429</v>
      </c>
      <c r="I1941">
        <f>+HLOOKUP(VLOOKUP($B1941,$Q$2:$R$42,2,0),creditos_sf!$D$103:$AY$200,base_minorista!$A1941,0)</f>
        <v>27823.488271587827</v>
      </c>
      <c r="J1941">
        <f>+HLOOKUP(VLOOKUP($B1941,$Q$2:$R$42,2,0),Costo_fondeo!$D$3:$AY$100,base_minorista!$A1941,0)</f>
        <v>11.023183227211456</v>
      </c>
      <c r="K1941">
        <f>+HLOOKUP(VLOOKUP($B1941,$Q$2:$R$42,2,0),Costo_provisiones!$D$3:$AY$100,base_minorista!$A1941,0)</f>
        <v>5.4316520814488864</v>
      </c>
      <c r="L1941">
        <f>+HLOOKUP(VLOOKUP($B1941,$Q$2:$R$42,2,0),Morosidad_control!$D$4:$AY$101,base_minorista!$A1941,0)</f>
        <v>5.6957073377086562</v>
      </c>
      <c r="M1941">
        <f ca="1">+OFFSET(Capital_2!$D$2,base_minorista!A1941,0)</f>
        <v>3.3849357024511626</v>
      </c>
      <c r="N1941">
        <f>+HLOOKUP(VLOOKUP($B1941,$Q$2:$R$42,2,0),costo_laboral!$E$2:$AZ$99,base_minorista!$A1941,0)</f>
        <v>29.087425912173835</v>
      </c>
      <c r="O1941">
        <f>+HLOOKUP(VLOOKUP($B1941,$Q$2:$R$42,2,0),Participacion2!$D$2:$AO$99,base_minorista!$A1941,0)</f>
        <v>6.0386178150706495E-2</v>
      </c>
    </row>
    <row r="1942" spans="1:15" ht="16.5" x14ac:dyDescent="0.3">
      <c r="A1942">
        <v>96</v>
      </c>
      <c r="B1942">
        <v>21</v>
      </c>
      <c r="C1942">
        <v>95</v>
      </c>
      <c r="D1942" s="3">
        <v>43769</v>
      </c>
      <c r="E1942" s="33">
        <v>19</v>
      </c>
      <c r="F1942">
        <v>1</v>
      </c>
      <c r="G1942">
        <f>+HLOOKUP(VLOOKUP($B1942,$Q$2:$R$42,2,0),costos_sf!$D$2:$AY$99,base_minorista!$A1942,0)</f>
        <v>8335200.0847228263</v>
      </c>
      <c r="H1942">
        <f>+HLOOKUP(VLOOKUP($B1942,$Q$2:$R$42,2,0),creditos_sf!$D$2:$AY$99,base_minorista!$A1942,0)</f>
        <v>18738898.647702292</v>
      </c>
      <c r="I1942">
        <f>+HLOOKUP(VLOOKUP($B1942,$Q$2:$R$42,2,0),creditos_sf!$D$103:$AY$200,base_minorista!$A1942,0)</f>
        <v>30835.097598409116</v>
      </c>
      <c r="J1942">
        <f>+HLOOKUP(VLOOKUP($B1942,$Q$2:$R$42,2,0),Costo_fondeo!$D$3:$AY$100,base_minorista!$A1942,0)</f>
        <v>9.9071997859801737</v>
      </c>
      <c r="K1942">
        <f>+HLOOKUP(VLOOKUP($B1942,$Q$2:$R$42,2,0),Costo_provisiones!$D$3:$AY$100,base_minorista!$A1942,0)</f>
        <v>5.3923993576172329</v>
      </c>
      <c r="L1942">
        <f>+HLOOKUP(VLOOKUP($B1942,$Q$2:$R$42,2,0),Morosidad_control!$D$4:$AY$101,base_minorista!$A1942,0)</f>
        <v>5.9691067161430311</v>
      </c>
      <c r="M1942">
        <f ca="1">+OFFSET(Capital_2!$D$2,base_minorista!A1942,0)</f>
        <v>3.4123935475815319</v>
      </c>
      <c r="N1942">
        <f>+HLOOKUP(VLOOKUP($B1942,$Q$2:$R$42,2,0),costo_laboral!$E$2:$AZ$99,base_minorista!$A1942,0)</f>
        <v>29.201054621790735</v>
      </c>
      <c r="O1942">
        <f>+HLOOKUP(VLOOKUP($B1942,$Q$2:$R$42,2,0),Participacion2!$D$2:$AO$99,base_minorista!$A1942,0)</f>
        <v>5.9679106203167985E-2</v>
      </c>
    </row>
    <row r="1943" spans="1:15" ht="16.5" x14ac:dyDescent="0.3">
      <c r="A1943">
        <v>97</v>
      </c>
      <c r="B1943">
        <v>21</v>
      </c>
      <c r="C1943">
        <v>96</v>
      </c>
      <c r="D1943" s="3">
        <v>43799</v>
      </c>
      <c r="E1943" s="33">
        <v>19</v>
      </c>
      <c r="F1943">
        <v>1</v>
      </c>
      <c r="G1943">
        <f>+HLOOKUP(VLOOKUP($B1943,$Q$2:$R$42,2,0),costos_sf!$D$2:$AY$99,base_minorista!$A1943,0)</f>
        <v>8146021.6307962723</v>
      </c>
      <c r="H1943">
        <f>+HLOOKUP(VLOOKUP($B1943,$Q$2:$R$42,2,0),creditos_sf!$D$2:$AY$99,base_minorista!$A1943,0)</f>
        <v>18355493.695501752</v>
      </c>
      <c r="I1943">
        <f>+HLOOKUP(VLOOKUP($B1943,$Q$2:$R$42,2,0),creditos_sf!$D$103:$AY$200,base_minorista!$A1943,0)</f>
        <v>26476.33630158005</v>
      </c>
      <c r="J1943">
        <f>+HLOOKUP(VLOOKUP($B1943,$Q$2:$R$42,2,0),Costo_fondeo!$D$3:$AY$100,base_minorista!$A1943,0)</f>
        <v>8.8260411102887808</v>
      </c>
      <c r="K1943">
        <f>+HLOOKUP(VLOOKUP($B1943,$Q$2:$R$42,2,0),Costo_provisiones!$D$3:$AY$100,base_minorista!$A1943,0)</f>
        <v>5.2685866322726973</v>
      </c>
      <c r="L1943">
        <f>+HLOOKUP(VLOOKUP($B1943,$Q$2:$R$42,2,0),Morosidad_control!$D$4:$AY$101,base_minorista!$A1943,0)</f>
        <v>7.1881335645465967</v>
      </c>
      <c r="M1943">
        <f ca="1">+OFFSET(Capital_2!$D$2,base_minorista!A1943,0)</f>
        <v>3.3960163093664169</v>
      </c>
      <c r="N1943">
        <f>+HLOOKUP(VLOOKUP($B1943,$Q$2:$R$42,2,0),costo_laboral!$E$2:$AZ$99,base_minorista!$A1943,0)</f>
        <v>29.997828418416212</v>
      </c>
      <c r="O1943">
        <f>+HLOOKUP(VLOOKUP($B1943,$Q$2:$R$42,2,0),Participacion2!$D$2:$AO$99,base_minorista!$A1943,0)</f>
        <v>5.73838031422556E-2</v>
      </c>
    </row>
    <row r="1944" spans="1:15" ht="16.5" x14ac:dyDescent="0.3">
      <c r="A1944">
        <v>98</v>
      </c>
      <c r="B1944">
        <v>21</v>
      </c>
      <c r="C1944">
        <v>97</v>
      </c>
      <c r="D1944" s="3">
        <v>43830</v>
      </c>
      <c r="E1944" s="33">
        <v>19</v>
      </c>
      <c r="F1944">
        <v>1</v>
      </c>
      <c r="G1944">
        <f>+HLOOKUP(VLOOKUP($B1944,$Q$2:$R$42,2,0),costos_sf!$D$2:$AY$99,base_minorista!$A1944,0)</f>
        <v>7939569.5011027707</v>
      </c>
      <c r="H1944">
        <f>+HLOOKUP(VLOOKUP($B1944,$Q$2:$R$42,2,0),creditos_sf!$D$2:$AY$99,base_minorista!$A1944,0)</f>
        <v>18491894.532119859</v>
      </c>
      <c r="I1944">
        <f>+HLOOKUP(VLOOKUP($B1944,$Q$2:$R$42,2,0),creditos_sf!$D$103:$AY$200,base_minorista!$A1944,0)</f>
        <v>153067.29190721319</v>
      </c>
      <c r="J1944">
        <f>+HLOOKUP(VLOOKUP($B1944,$Q$2:$R$42,2,0),Costo_fondeo!$D$3:$AY$100,base_minorista!$A1944,0)</f>
        <v>7.7072288907646751</v>
      </c>
      <c r="K1944">
        <f>+HLOOKUP(VLOOKUP($B1944,$Q$2:$R$42,2,0),Costo_provisiones!$D$3:$AY$100,base_minorista!$A1944,0)</f>
        <v>5.5512478363976294</v>
      </c>
      <c r="L1944">
        <f>+HLOOKUP(VLOOKUP($B1944,$Q$2:$R$42,2,0),Morosidad_control!$D$4:$AY$101,base_minorista!$A1944,0)</f>
        <v>8.2824604488510349</v>
      </c>
      <c r="M1944">
        <f ca="1">+OFFSET(Capital_2!$D$2,base_minorista!A1944,0)</f>
        <v>3.3787771447242938</v>
      </c>
      <c r="N1944">
        <f>+HLOOKUP(VLOOKUP($B1944,$Q$2:$R$42,2,0),costo_laboral!$E$2:$AZ$99,base_minorista!$A1944,0)</f>
        <v>29.305475878575994</v>
      </c>
      <c r="O1944">
        <f>+HLOOKUP(VLOOKUP($B1944,$Q$2:$R$42,2,0),Participacion2!$D$2:$AO$99,base_minorista!$A1944,0)</f>
        <v>5.7669850177568135E-2</v>
      </c>
    </row>
    <row r="1945" spans="1:15" ht="16.5" x14ac:dyDescent="0.3">
      <c r="A1945">
        <v>2</v>
      </c>
      <c r="B1945">
        <v>22</v>
      </c>
      <c r="C1945">
        <v>1</v>
      </c>
      <c r="D1945" s="3">
        <v>40908</v>
      </c>
      <c r="E1945" s="33">
        <v>11</v>
      </c>
      <c r="F1945">
        <v>1</v>
      </c>
      <c r="G1945">
        <f>+HLOOKUP(VLOOKUP($B1945,$Q$2:$R$42,2,0),costos_sf!$D$2:$AY$99,base_minorista!$A1945,0)</f>
        <v>131774840.138136</v>
      </c>
      <c r="H1945">
        <f>+HLOOKUP(VLOOKUP($B1945,$Q$2:$R$42,2,0),creditos_sf!$D$2:$AY$99,base_minorista!$A1945,0)</f>
        <v>492112233.67043203</v>
      </c>
      <c r="I1945">
        <f>+HLOOKUP(VLOOKUP($B1945,$Q$2:$R$42,2,0),creditos_sf!$D$103:$AY$200,base_minorista!$A1945,0)</f>
        <v>338186084.27143401</v>
      </c>
      <c r="J1945">
        <f>+HLOOKUP(VLOOKUP($B1945,$Q$2:$R$42,2,0),Costo_fondeo!$D$3:$AY$100,base_minorista!$A1945,0)</f>
        <v>4.7035600033127798</v>
      </c>
      <c r="K1945">
        <f>+HLOOKUP(VLOOKUP($B1945,$Q$2:$R$42,2,0),Costo_provisiones!$D$3:$AY$100,base_minorista!$A1945,0)</f>
        <v>1.9790306197042269</v>
      </c>
      <c r="L1945">
        <f>+HLOOKUP(VLOOKUP($B1945,$Q$2:$R$42,2,0),Morosidad_control!$D$4:$AY$101,base_minorista!$A1945,0)</f>
        <v>4.3710933136600998</v>
      </c>
      <c r="M1945">
        <f ca="1">+OFFSET(Capital_2!$D$2,base_minorista!A1945,0)</f>
        <v>3.518992143247762</v>
      </c>
      <c r="N1945">
        <f>+HLOOKUP(VLOOKUP($B1945,$Q$2:$R$42,2,0),costo_laboral!$E$2:$AZ$99,base_minorista!$A1945,0)</f>
        <v>9.5477475255341204</v>
      </c>
      <c r="O1945">
        <f>+HLOOKUP(VLOOKUP($B1945,$Q$2:$R$42,2,0),Participacion2!$D$2:$AO$99,base_minorista!$A1945,0)</f>
        <v>2.00532390974973</v>
      </c>
    </row>
    <row r="1946" spans="1:15" ht="16.5" x14ac:dyDescent="0.3">
      <c r="A1946">
        <v>3</v>
      </c>
      <c r="B1946">
        <v>22</v>
      </c>
      <c r="C1946">
        <v>2</v>
      </c>
      <c r="D1946" s="3">
        <v>40939</v>
      </c>
      <c r="E1946" s="33">
        <v>12</v>
      </c>
      <c r="F1946">
        <v>1</v>
      </c>
      <c r="G1946">
        <f>+HLOOKUP(VLOOKUP($B1946,$Q$2:$R$42,2,0),costos_sf!$D$2:$AY$99,base_minorista!$A1946,0)</f>
        <v>119894475.75772201</v>
      </c>
      <c r="H1946">
        <f>+HLOOKUP(VLOOKUP($B1946,$Q$2:$R$42,2,0),creditos_sf!$D$2:$AY$99,base_minorista!$A1946,0)</f>
        <v>487572771.76295197</v>
      </c>
      <c r="I1946">
        <f>+HLOOKUP(VLOOKUP($B1946,$Q$2:$R$42,2,0),creditos_sf!$D$103:$AY$200,base_minorista!$A1946,0)</f>
        <v>335853197.14157104</v>
      </c>
      <c r="J1946">
        <f>+HLOOKUP(VLOOKUP($B1946,$Q$2:$R$42,2,0),Costo_fondeo!$D$3:$AY$100,base_minorista!$A1946,0)</f>
        <v>4.7334009679706623</v>
      </c>
      <c r="K1946">
        <f>+HLOOKUP(VLOOKUP($B1946,$Q$2:$R$42,2,0),Costo_provisiones!$D$3:$AY$100,base_minorista!$A1946,0)</f>
        <v>2.002504628921864</v>
      </c>
      <c r="L1946">
        <f>+HLOOKUP(VLOOKUP($B1946,$Q$2:$R$42,2,0),Morosidad_control!$D$4:$AY$101,base_minorista!$A1946,0)</f>
        <v>4.3475959832308204</v>
      </c>
      <c r="M1946">
        <f ca="1">+OFFSET(Capital_2!$D$2,base_minorista!A1946,0)</f>
        <v>3.5649149268123814</v>
      </c>
      <c r="N1946">
        <f>+HLOOKUP(VLOOKUP($B1946,$Q$2:$R$42,2,0),costo_laboral!$E$2:$AZ$99,base_minorista!$A1946,0)</f>
        <v>8.0735228132233985</v>
      </c>
      <c r="O1946">
        <f>+HLOOKUP(VLOOKUP($B1946,$Q$2:$R$42,2,0),Participacion2!$D$2:$AO$99,base_minorista!$A1946,0)</f>
        <v>1.9862971334727599</v>
      </c>
    </row>
    <row r="1947" spans="1:15" ht="16.5" x14ac:dyDescent="0.3">
      <c r="A1947">
        <v>4</v>
      </c>
      <c r="B1947">
        <v>22</v>
      </c>
      <c r="C1947">
        <v>3</v>
      </c>
      <c r="D1947" s="3">
        <v>40968</v>
      </c>
      <c r="E1947" s="33">
        <v>12</v>
      </c>
      <c r="F1947">
        <v>1</v>
      </c>
      <c r="G1947">
        <f>+HLOOKUP(VLOOKUP($B1947,$Q$2:$R$42,2,0),costos_sf!$D$2:$AY$99,base_minorista!$A1947,0)</f>
        <v>121233237.68686099</v>
      </c>
      <c r="H1947">
        <f>+HLOOKUP(VLOOKUP($B1947,$Q$2:$R$42,2,0),creditos_sf!$D$2:$AY$99,base_minorista!$A1947,0)</f>
        <v>489459936.51085997</v>
      </c>
      <c r="I1947">
        <f>+HLOOKUP(VLOOKUP($B1947,$Q$2:$R$42,2,0),creditos_sf!$D$103:$AY$200,base_minorista!$A1947,0)</f>
        <v>342327646.88305199</v>
      </c>
      <c r="J1947">
        <f>+HLOOKUP(VLOOKUP($B1947,$Q$2:$R$42,2,0),Costo_fondeo!$D$3:$AY$100,base_minorista!$A1947,0)</f>
        <v>4.7631869782831302</v>
      </c>
      <c r="K1947">
        <f>+HLOOKUP(VLOOKUP($B1947,$Q$2:$R$42,2,0),Costo_provisiones!$D$3:$AY$100,base_minorista!$A1947,0)</f>
        <v>2.0137820927613839</v>
      </c>
      <c r="L1947">
        <f>+HLOOKUP(VLOOKUP($B1947,$Q$2:$R$42,2,0),Morosidad_control!$D$4:$AY$101,base_minorista!$A1947,0)</f>
        <v>4.2212571136968604</v>
      </c>
      <c r="M1947">
        <f ca="1">+OFFSET(Capital_2!$D$2,base_minorista!A1947,0)</f>
        <v>3.6045728554123184</v>
      </c>
      <c r="N1947">
        <f>+HLOOKUP(VLOOKUP($B1947,$Q$2:$R$42,2,0),costo_laboral!$E$2:$AZ$99,base_minorista!$A1947,0)</f>
        <v>7.9660868215491103</v>
      </c>
      <c r="O1947">
        <f>+HLOOKUP(VLOOKUP($B1947,$Q$2:$R$42,2,0),Participacion2!$D$2:$AO$99,base_minorista!$A1947,0)</f>
        <v>1.9610177246603699</v>
      </c>
    </row>
    <row r="1948" spans="1:15" ht="16.5" x14ac:dyDescent="0.3">
      <c r="A1948">
        <v>5</v>
      </c>
      <c r="B1948">
        <v>22</v>
      </c>
      <c r="C1948">
        <v>4</v>
      </c>
      <c r="D1948" s="3">
        <v>40999</v>
      </c>
      <c r="E1948" s="33">
        <v>12</v>
      </c>
      <c r="F1948">
        <v>1</v>
      </c>
      <c r="G1948">
        <f>+HLOOKUP(VLOOKUP($B1948,$Q$2:$R$42,2,0),costos_sf!$D$2:$AY$99,base_minorista!$A1948,0)</f>
        <v>122166965.87785999</v>
      </c>
      <c r="H1948">
        <f>+HLOOKUP(VLOOKUP($B1948,$Q$2:$R$42,2,0),creditos_sf!$D$2:$AY$99,base_minorista!$A1948,0)</f>
        <v>495609443.18392402</v>
      </c>
      <c r="I1948">
        <f>+HLOOKUP(VLOOKUP($B1948,$Q$2:$R$42,2,0),creditos_sf!$D$103:$AY$200,base_minorista!$A1948,0)</f>
        <v>349440640.34614301</v>
      </c>
      <c r="J1948">
        <f>+HLOOKUP(VLOOKUP($B1948,$Q$2:$R$42,2,0),Costo_fondeo!$D$3:$AY$100,base_minorista!$A1948,0)</f>
        <v>4.793202388661383</v>
      </c>
      <c r="K1948">
        <f>+HLOOKUP(VLOOKUP($B1948,$Q$2:$R$42,2,0),Costo_provisiones!$D$3:$AY$100,base_minorista!$A1948,0)</f>
        <v>1.9932191520978175</v>
      </c>
      <c r="L1948">
        <f>+HLOOKUP(VLOOKUP($B1948,$Q$2:$R$42,2,0),Morosidad_control!$D$4:$AY$101,base_minorista!$A1948,0)</f>
        <v>4.2598718853203597</v>
      </c>
      <c r="M1948">
        <f ca="1">+OFFSET(Capital_2!$D$2,base_minorista!A1948,0)</f>
        <v>3.6441469759495817</v>
      </c>
      <c r="N1948">
        <f>+HLOOKUP(VLOOKUP($B1948,$Q$2:$R$42,2,0),costo_laboral!$E$2:$AZ$99,base_minorista!$A1948,0)</f>
        <v>7.7839341381412392</v>
      </c>
      <c r="O1948">
        <f>+HLOOKUP(VLOOKUP($B1948,$Q$2:$R$42,2,0),Participacion2!$D$2:$AO$99,base_minorista!$A1948,0)</f>
        <v>1.9608132121803401</v>
      </c>
    </row>
    <row r="1949" spans="1:15" ht="16.5" x14ac:dyDescent="0.3">
      <c r="A1949">
        <v>6</v>
      </c>
      <c r="B1949">
        <v>22</v>
      </c>
      <c r="C1949">
        <v>5</v>
      </c>
      <c r="D1949" s="3">
        <v>41029</v>
      </c>
      <c r="E1949" s="33">
        <v>12</v>
      </c>
      <c r="F1949">
        <v>1</v>
      </c>
      <c r="G1949">
        <f>+HLOOKUP(VLOOKUP($B1949,$Q$2:$R$42,2,0),costos_sf!$D$2:$AY$99,base_minorista!$A1949,0)</f>
        <v>123140178.580631</v>
      </c>
      <c r="H1949">
        <f>+HLOOKUP(VLOOKUP($B1949,$Q$2:$R$42,2,0),creditos_sf!$D$2:$AY$99,base_minorista!$A1949,0)</f>
        <v>499284273.23947203</v>
      </c>
      <c r="I1949">
        <f>+HLOOKUP(VLOOKUP($B1949,$Q$2:$R$42,2,0),creditos_sf!$D$103:$AY$200,base_minorista!$A1949,0)</f>
        <v>355510039.60816497</v>
      </c>
      <c r="J1949">
        <f>+HLOOKUP(VLOOKUP($B1949,$Q$2:$R$42,2,0),Costo_fondeo!$D$3:$AY$100,base_minorista!$A1949,0)</f>
        <v>4.8246722543492719</v>
      </c>
      <c r="K1949">
        <f>+HLOOKUP(VLOOKUP($B1949,$Q$2:$R$42,2,0),Costo_provisiones!$D$3:$AY$100,base_minorista!$A1949,0)</f>
        <v>2.0353116539726699</v>
      </c>
      <c r="L1949">
        <f>+HLOOKUP(VLOOKUP($B1949,$Q$2:$R$42,2,0),Morosidad_control!$D$4:$AY$101,base_minorista!$A1949,0)</f>
        <v>4.47679508589398</v>
      </c>
      <c r="M1949">
        <f ca="1">+OFFSET(Capital_2!$D$2,base_minorista!A1949,0)</f>
        <v>3.6866707606514586</v>
      </c>
      <c r="N1949">
        <f>+HLOOKUP(VLOOKUP($B1949,$Q$2:$R$42,2,0),costo_laboral!$E$2:$AZ$99,base_minorista!$A1949,0)</f>
        <v>7.6902440816384923</v>
      </c>
      <c r="O1949">
        <f>+HLOOKUP(VLOOKUP($B1949,$Q$2:$R$42,2,0),Participacion2!$D$2:$AO$99,base_minorista!$A1949,0)</f>
        <v>1.94979036129201</v>
      </c>
    </row>
    <row r="1950" spans="1:15" ht="16.5" x14ac:dyDescent="0.3">
      <c r="A1950">
        <v>7</v>
      </c>
      <c r="B1950">
        <v>22</v>
      </c>
      <c r="C1950">
        <v>6</v>
      </c>
      <c r="D1950" s="3">
        <v>41060</v>
      </c>
      <c r="E1950" s="33">
        <v>12</v>
      </c>
      <c r="F1950">
        <v>1</v>
      </c>
      <c r="G1950">
        <f>+HLOOKUP(VLOOKUP($B1950,$Q$2:$R$42,2,0),costos_sf!$D$2:$AY$99,base_minorista!$A1950,0)</f>
        <v>125159676.28477199</v>
      </c>
      <c r="H1950">
        <f>+HLOOKUP(VLOOKUP($B1950,$Q$2:$R$42,2,0),creditos_sf!$D$2:$AY$99,base_minorista!$A1950,0)</f>
        <v>508262024.423985</v>
      </c>
      <c r="I1950">
        <f>+HLOOKUP(VLOOKUP($B1950,$Q$2:$R$42,2,0),creditos_sf!$D$103:$AY$200,base_minorista!$A1950,0)</f>
        <v>363886769.10092801</v>
      </c>
      <c r="J1950">
        <f>+HLOOKUP(VLOOKUP($B1950,$Q$2:$R$42,2,0),Costo_fondeo!$D$3:$AY$100,base_minorista!$A1950,0)</f>
        <v>4.8464199846414768</v>
      </c>
      <c r="K1950">
        <f>+HLOOKUP(VLOOKUP($B1950,$Q$2:$R$42,2,0),Costo_provisiones!$D$3:$AY$100,base_minorista!$A1950,0)</f>
        <v>2.1395254491119418</v>
      </c>
      <c r="L1950">
        <f>+HLOOKUP(VLOOKUP($B1950,$Q$2:$R$42,2,0),Morosidad_control!$D$4:$AY$101,base_minorista!$A1950,0)</f>
        <v>4.5345800031258197</v>
      </c>
      <c r="M1950">
        <f ca="1">+OFFSET(Capital_2!$D$2,base_minorista!A1950,0)</f>
        <v>3.7432616406065877</v>
      </c>
      <c r="N1950">
        <f>+HLOOKUP(VLOOKUP($B1950,$Q$2:$R$42,2,0),costo_laboral!$E$2:$AZ$99,base_minorista!$A1950,0)</f>
        <v>7.5026573665343612</v>
      </c>
      <c r="O1950">
        <f>+HLOOKUP(VLOOKUP($B1950,$Q$2:$R$42,2,0),Participacion2!$D$2:$AO$99,base_minorista!$A1950,0)</f>
        <v>1.94604570441853</v>
      </c>
    </row>
    <row r="1951" spans="1:15" ht="16.5" x14ac:dyDescent="0.3">
      <c r="A1951">
        <v>8</v>
      </c>
      <c r="B1951">
        <v>22</v>
      </c>
      <c r="C1951">
        <v>7</v>
      </c>
      <c r="D1951" s="3">
        <v>41090</v>
      </c>
      <c r="E1951" s="33">
        <v>12</v>
      </c>
      <c r="F1951">
        <v>1</v>
      </c>
      <c r="G1951">
        <f>+HLOOKUP(VLOOKUP($B1951,$Q$2:$R$42,2,0),costos_sf!$D$2:$AY$99,base_minorista!$A1951,0)</f>
        <v>126779431.226937</v>
      </c>
      <c r="H1951">
        <f>+HLOOKUP(VLOOKUP($B1951,$Q$2:$R$42,2,0),creditos_sf!$D$2:$AY$99,base_minorista!$A1951,0)</f>
        <v>512930440.92692202</v>
      </c>
      <c r="I1951">
        <f>+HLOOKUP(VLOOKUP($B1951,$Q$2:$R$42,2,0),creditos_sf!$D$103:$AY$200,base_minorista!$A1951,0)</f>
        <v>368646587.34529799</v>
      </c>
      <c r="J1951">
        <f>+HLOOKUP(VLOOKUP($B1951,$Q$2:$R$42,2,0),Costo_fondeo!$D$3:$AY$100,base_minorista!$A1951,0)</f>
        <v>4.8557031206128833</v>
      </c>
      <c r="K1951">
        <f>+HLOOKUP(VLOOKUP($B1951,$Q$2:$R$42,2,0),Costo_provisiones!$D$3:$AY$100,base_minorista!$A1951,0)</f>
        <v>2.1696232033056169</v>
      </c>
      <c r="L1951">
        <f>+HLOOKUP(VLOOKUP($B1951,$Q$2:$R$42,2,0),Morosidad_control!$D$4:$AY$101,base_minorista!$A1951,0)</f>
        <v>4.3465126532822103</v>
      </c>
      <c r="M1951">
        <f ca="1">+OFFSET(Capital_2!$D$2,base_minorista!A1951,0)</f>
        <v>3.7659791083914693</v>
      </c>
      <c r="N1951">
        <f>+HLOOKUP(VLOOKUP($B1951,$Q$2:$R$42,2,0),costo_laboral!$E$2:$AZ$99,base_minorista!$A1951,0)</f>
        <v>7.5403455184656591</v>
      </c>
      <c r="O1951">
        <f>+HLOOKUP(VLOOKUP($B1951,$Q$2:$R$42,2,0),Participacion2!$D$2:$AO$99,base_minorista!$A1951,0)</f>
        <v>1.93143185750666</v>
      </c>
    </row>
    <row r="1952" spans="1:15" ht="16.5" x14ac:dyDescent="0.3">
      <c r="A1952">
        <v>9</v>
      </c>
      <c r="B1952">
        <v>22</v>
      </c>
      <c r="C1952">
        <v>8</v>
      </c>
      <c r="D1952" s="3">
        <v>41121</v>
      </c>
      <c r="E1952" s="33">
        <v>12</v>
      </c>
      <c r="F1952">
        <v>1</v>
      </c>
      <c r="G1952">
        <f>+HLOOKUP(VLOOKUP($B1952,$Q$2:$R$42,2,0),costos_sf!$D$2:$AY$99,base_minorista!$A1952,0)</f>
        <v>128526394.81197301</v>
      </c>
      <c r="H1952">
        <f>+HLOOKUP(VLOOKUP($B1952,$Q$2:$R$42,2,0),creditos_sf!$D$2:$AY$99,base_minorista!$A1952,0)</f>
        <v>521798507.13111901</v>
      </c>
      <c r="I1952">
        <f>+HLOOKUP(VLOOKUP($B1952,$Q$2:$R$42,2,0),creditos_sf!$D$103:$AY$200,base_minorista!$A1952,0)</f>
        <v>380087132.08975202</v>
      </c>
      <c r="J1952">
        <f>+HLOOKUP(VLOOKUP($B1952,$Q$2:$R$42,2,0),Costo_fondeo!$D$3:$AY$100,base_minorista!$A1952,0)</f>
        <v>4.851272342749116</v>
      </c>
      <c r="K1952">
        <f>+HLOOKUP(VLOOKUP($B1952,$Q$2:$R$42,2,0),Costo_provisiones!$D$3:$AY$100,base_minorista!$A1952,0)</f>
        <v>2.1950617686665286</v>
      </c>
      <c r="L1952">
        <f>+HLOOKUP(VLOOKUP($B1952,$Q$2:$R$42,2,0),Morosidad_control!$D$4:$AY$101,base_minorista!$A1952,0)</f>
        <v>4.2720638254666703</v>
      </c>
      <c r="M1952">
        <f ca="1">+OFFSET(Capital_2!$D$2,base_minorista!A1952,0)</f>
        <v>3.7900682632030773</v>
      </c>
      <c r="N1952">
        <f>+HLOOKUP(VLOOKUP($B1952,$Q$2:$R$42,2,0),costo_laboral!$E$2:$AZ$99,base_minorista!$A1952,0)</f>
        <v>7.4823445188505033</v>
      </c>
      <c r="O1952">
        <f>+HLOOKUP(VLOOKUP($B1952,$Q$2:$R$42,2,0),Participacion2!$D$2:$AO$99,base_minorista!$A1952,0)</f>
        <v>1.95677019885076</v>
      </c>
    </row>
    <row r="1953" spans="1:15" ht="16.5" x14ac:dyDescent="0.3">
      <c r="A1953">
        <v>10</v>
      </c>
      <c r="B1953">
        <v>22</v>
      </c>
      <c r="C1953">
        <v>9</v>
      </c>
      <c r="D1953" s="3">
        <v>41152</v>
      </c>
      <c r="E1953" s="33">
        <v>12</v>
      </c>
      <c r="F1953">
        <v>1</v>
      </c>
      <c r="G1953">
        <f>+HLOOKUP(VLOOKUP($B1953,$Q$2:$R$42,2,0),costos_sf!$D$2:$AY$99,base_minorista!$A1953,0)</f>
        <v>128682175.965904</v>
      </c>
      <c r="H1953">
        <f>+HLOOKUP(VLOOKUP($B1953,$Q$2:$R$42,2,0),creditos_sf!$D$2:$AY$99,base_minorista!$A1953,0)</f>
        <v>525303043.09530193</v>
      </c>
      <c r="I1953">
        <f>+HLOOKUP(VLOOKUP($B1953,$Q$2:$R$42,2,0),creditos_sf!$D$103:$AY$200,base_minorista!$A1953,0)</f>
        <v>378068095.79015195</v>
      </c>
      <c r="J1953">
        <f>+HLOOKUP(VLOOKUP($B1953,$Q$2:$R$42,2,0),Costo_fondeo!$D$3:$AY$100,base_minorista!$A1953,0)</f>
        <v>4.8337652918661824</v>
      </c>
      <c r="K1953">
        <f>+HLOOKUP(VLOOKUP($B1953,$Q$2:$R$42,2,0),Costo_provisiones!$D$3:$AY$100,base_minorista!$A1953,0)</f>
        <v>2.1803800116146164</v>
      </c>
      <c r="L1953">
        <f>+HLOOKUP(VLOOKUP($B1953,$Q$2:$R$42,2,0),Morosidad_control!$D$4:$AY$101,base_minorista!$A1953,0)</f>
        <v>4.2850652673671199</v>
      </c>
      <c r="M1953">
        <f ca="1">+OFFSET(Capital_2!$D$2,base_minorista!A1953,0)</f>
        <v>3.7960315209630844</v>
      </c>
      <c r="N1953">
        <f>+HLOOKUP(VLOOKUP($B1953,$Q$2:$R$42,2,0),costo_laboral!$E$2:$AZ$99,base_minorista!$A1953,0)</f>
        <v>7.4969992816757909</v>
      </c>
      <c r="O1953">
        <f>+HLOOKUP(VLOOKUP($B1953,$Q$2:$R$42,2,0),Participacion2!$D$2:$AO$99,base_minorista!$A1953,0)</f>
        <v>1.9610201069858599</v>
      </c>
    </row>
    <row r="1954" spans="1:15" ht="16.5" x14ac:dyDescent="0.3">
      <c r="A1954">
        <v>11</v>
      </c>
      <c r="B1954">
        <v>22</v>
      </c>
      <c r="C1954">
        <v>10</v>
      </c>
      <c r="D1954" s="3">
        <v>41182</v>
      </c>
      <c r="E1954" s="33">
        <v>12</v>
      </c>
      <c r="F1954">
        <v>1</v>
      </c>
      <c r="G1954">
        <f>+HLOOKUP(VLOOKUP($B1954,$Q$2:$R$42,2,0),costos_sf!$D$2:$AY$99,base_minorista!$A1954,0)</f>
        <v>129743593.678394</v>
      </c>
      <c r="H1954">
        <f>+HLOOKUP(VLOOKUP($B1954,$Q$2:$R$42,2,0),creditos_sf!$D$2:$AY$99,base_minorista!$A1954,0)</f>
        <v>527911338.00447804</v>
      </c>
      <c r="I1954">
        <f>+HLOOKUP(VLOOKUP($B1954,$Q$2:$R$42,2,0),creditos_sf!$D$103:$AY$200,base_minorista!$A1954,0)</f>
        <v>382962913.211393</v>
      </c>
      <c r="J1954">
        <f>+HLOOKUP(VLOOKUP($B1954,$Q$2:$R$42,2,0),Costo_fondeo!$D$3:$AY$100,base_minorista!$A1954,0)</f>
        <v>4.8142426489630559</v>
      </c>
      <c r="K1954">
        <f>+HLOOKUP(VLOOKUP($B1954,$Q$2:$R$42,2,0),Costo_provisiones!$D$3:$AY$100,base_minorista!$A1954,0)</f>
        <v>2.2590374228707835</v>
      </c>
      <c r="L1954">
        <f>+HLOOKUP(VLOOKUP($B1954,$Q$2:$R$42,2,0),Morosidad_control!$D$4:$AY$101,base_minorista!$A1954,0)</f>
        <v>4.2631941205284303</v>
      </c>
      <c r="M1954">
        <f ca="1">+OFFSET(Capital_2!$D$2,base_minorista!A1954,0)</f>
        <v>3.7807846214491896</v>
      </c>
      <c r="N1954">
        <f>+HLOOKUP(VLOOKUP($B1954,$Q$2:$R$42,2,0),costo_laboral!$E$2:$AZ$99,base_minorista!$A1954,0)</f>
        <v>7.4300881639930232</v>
      </c>
      <c r="O1954">
        <f>+HLOOKUP(VLOOKUP($B1954,$Q$2:$R$42,2,0),Participacion2!$D$2:$AO$99,base_minorista!$A1954,0)</f>
        <v>1.96492641895047</v>
      </c>
    </row>
    <row r="1955" spans="1:15" ht="16.5" x14ac:dyDescent="0.3">
      <c r="A1955">
        <v>12</v>
      </c>
      <c r="B1955">
        <v>22</v>
      </c>
      <c r="C1955">
        <v>11</v>
      </c>
      <c r="D1955" s="3">
        <v>41213</v>
      </c>
      <c r="E1955" s="33">
        <v>12</v>
      </c>
      <c r="F1955">
        <v>1</v>
      </c>
      <c r="G1955">
        <f>+HLOOKUP(VLOOKUP($B1955,$Q$2:$R$42,2,0),costos_sf!$D$2:$AY$99,base_minorista!$A1955,0)</f>
        <v>130553429.03852101</v>
      </c>
      <c r="H1955">
        <f>+HLOOKUP(VLOOKUP($B1955,$Q$2:$R$42,2,0),creditos_sf!$D$2:$AY$99,base_minorista!$A1955,0)</f>
        <v>532075584.239461</v>
      </c>
      <c r="I1955">
        <f>+HLOOKUP(VLOOKUP($B1955,$Q$2:$R$42,2,0),creditos_sf!$D$103:$AY$200,base_minorista!$A1955,0)</f>
        <v>386198563.11357599</v>
      </c>
      <c r="J1955">
        <f>+HLOOKUP(VLOOKUP($B1955,$Q$2:$R$42,2,0),Costo_fondeo!$D$3:$AY$100,base_minorista!$A1955,0)</f>
        <v>4.7920777529768062</v>
      </c>
      <c r="K1955">
        <f>+HLOOKUP(VLOOKUP($B1955,$Q$2:$R$42,2,0),Costo_provisiones!$D$3:$AY$100,base_minorista!$A1955,0)</f>
        <v>2.2368168360051999</v>
      </c>
      <c r="L1955">
        <f>+HLOOKUP(VLOOKUP($B1955,$Q$2:$R$42,2,0),Morosidad_control!$D$4:$AY$101,base_minorista!$A1955,0)</f>
        <v>4.3408677796227604</v>
      </c>
      <c r="M1955">
        <f ca="1">+OFFSET(Capital_2!$D$2,base_minorista!A1955,0)</f>
        <v>3.7788207097198074</v>
      </c>
      <c r="N1955">
        <f>+HLOOKUP(VLOOKUP($B1955,$Q$2:$R$42,2,0),costo_laboral!$E$2:$AZ$99,base_minorista!$A1955,0)</f>
        <v>7.4036795926415042</v>
      </c>
      <c r="O1955">
        <f>+HLOOKUP(VLOOKUP($B1955,$Q$2:$R$42,2,0),Participacion2!$D$2:$AO$99,base_minorista!$A1955,0)</f>
        <v>1.96402109118144</v>
      </c>
    </row>
    <row r="1956" spans="1:15" ht="16.5" x14ac:dyDescent="0.3">
      <c r="A1956">
        <v>13</v>
      </c>
      <c r="B1956">
        <v>22</v>
      </c>
      <c r="C1956">
        <v>12</v>
      </c>
      <c r="D1956" s="3">
        <v>41243</v>
      </c>
      <c r="E1956" s="33">
        <v>12</v>
      </c>
      <c r="F1956">
        <v>1</v>
      </c>
      <c r="G1956">
        <f>+HLOOKUP(VLOOKUP($B1956,$Q$2:$R$42,2,0),costos_sf!$D$2:$AY$99,base_minorista!$A1956,0)</f>
        <v>132291686.20845599</v>
      </c>
      <c r="H1956">
        <f>+HLOOKUP(VLOOKUP($B1956,$Q$2:$R$42,2,0),creditos_sf!$D$2:$AY$99,base_minorista!$A1956,0)</f>
        <v>533998340.06683898</v>
      </c>
      <c r="I1956">
        <f>+HLOOKUP(VLOOKUP($B1956,$Q$2:$R$42,2,0),creditos_sf!$D$103:$AY$200,base_minorista!$A1956,0)</f>
        <v>396649638.30377704</v>
      </c>
      <c r="J1956">
        <f>+HLOOKUP(VLOOKUP($B1956,$Q$2:$R$42,2,0),Costo_fondeo!$D$3:$AY$100,base_minorista!$A1956,0)</f>
        <v>4.7751672872035327</v>
      </c>
      <c r="K1956">
        <f>+HLOOKUP(VLOOKUP($B1956,$Q$2:$R$42,2,0),Costo_provisiones!$D$3:$AY$100,base_minorista!$A1956,0)</f>
        <v>2.3540785987909216</v>
      </c>
      <c r="L1956">
        <f>+HLOOKUP(VLOOKUP($B1956,$Q$2:$R$42,2,0),Morosidad_control!$D$4:$AY$101,base_minorista!$A1956,0)</f>
        <v>4.31475115520246</v>
      </c>
      <c r="M1956">
        <f ca="1">+OFFSET(Capital_2!$D$2,base_minorista!A1956,0)</f>
        <v>3.8090188851336229</v>
      </c>
      <c r="N1956">
        <f>+HLOOKUP(VLOOKUP($B1956,$Q$2:$R$42,2,0),costo_laboral!$E$2:$AZ$99,base_minorista!$A1956,0)</f>
        <v>7.2733952346308621</v>
      </c>
      <c r="O1956">
        <f>+HLOOKUP(VLOOKUP($B1956,$Q$2:$R$42,2,0),Participacion2!$D$2:$AO$99,base_minorista!$A1956,0)</f>
        <v>1.9649838169435101</v>
      </c>
    </row>
    <row r="1957" spans="1:15" ht="16.5" x14ac:dyDescent="0.3">
      <c r="A1957">
        <v>14</v>
      </c>
      <c r="B1957">
        <v>22</v>
      </c>
      <c r="C1957">
        <v>13</v>
      </c>
      <c r="D1957" s="3">
        <v>41274</v>
      </c>
      <c r="E1957" s="33">
        <v>12</v>
      </c>
      <c r="F1957">
        <v>1</v>
      </c>
      <c r="G1957">
        <f>+HLOOKUP(VLOOKUP($B1957,$Q$2:$R$42,2,0),costos_sf!$D$2:$AY$99,base_minorista!$A1957,0)</f>
        <v>133638198.90003599</v>
      </c>
      <c r="H1957">
        <f>+HLOOKUP(VLOOKUP($B1957,$Q$2:$R$42,2,0),creditos_sf!$D$2:$AY$99,base_minorista!$A1957,0)</f>
        <v>543693373.52776003</v>
      </c>
      <c r="I1957">
        <f>+HLOOKUP(VLOOKUP($B1957,$Q$2:$R$42,2,0),creditos_sf!$D$103:$AY$200,base_minorista!$A1957,0)</f>
        <v>400528166.51474303</v>
      </c>
      <c r="J1957">
        <f>+HLOOKUP(VLOOKUP($B1957,$Q$2:$R$42,2,0),Costo_fondeo!$D$3:$AY$100,base_minorista!$A1957,0)</f>
        <v>4.7675236820599247</v>
      </c>
      <c r="K1957">
        <f>+HLOOKUP(VLOOKUP($B1957,$Q$2:$R$42,2,0),Costo_provisiones!$D$3:$AY$100,base_minorista!$A1957,0)</f>
        <v>2.5100152594612366</v>
      </c>
      <c r="L1957">
        <f>+HLOOKUP(VLOOKUP($B1957,$Q$2:$R$42,2,0),Morosidad_control!$D$4:$AY$101,base_minorista!$A1957,0)</f>
        <v>4.3277140862136001</v>
      </c>
      <c r="M1957">
        <f ca="1">+OFFSET(Capital_2!$D$2,base_minorista!A1957,0)</f>
        <v>3.8327018844682854</v>
      </c>
      <c r="N1957">
        <f>+HLOOKUP(VLOOKUP($B1957,$Q$2:$R$42,2,0),costo_laboral!$E$2:$AZ$99,base_minorista!$A1957,0)</f>
        <v>7.1401603640436555</v>
      </c>
      <c r="O1957">
        <f>+HLOOKUP(VLOOKUP($B1957,$Q$2:$R$42,2,0),Participacion2!$D$2:$AO$99,base_minorista!$A1957,0)</f>
        <v>1.99693806380365</v>
      </c>
    </row>
    <row r="1958" spans="1:15" ht="16.5" x14ac:dyDescent="0.3">
      <c r="A1958">
        <v>15</v>
      </c>
      <c r="B1958">
        <v>22</v>
      </c>
      <c r="C1958">
        <v>14</v>
      </c>
      <c r="D1958" s="3">
        <v>41305</v>
      </c>
      <c r="E1958" s="33">
        <v>13</v>
      </c>
      <c r="F1958">
        <v>1</v>
      </c>
      <c r="G1958">
        <f>+HLOOKUP(VLOOKUP($B1958,$Q$2:$R$42,2,0),costos_sf!$D$2:$AY$99,base_minorista!$A1958,0)</f>
        <v>135675798.63503599</v>
      </c>
      <c r="H1958">
        <f>+HLOOKUP(VLOOKUP($B1958,$Q$2:$R$42,2,0),creditos_sf!$D$2:$AY$99,base_minorista!$A1958,0)</f>
        <v>548097972.23205793</v>
      </c>
      <c r="I1958">
        <f>+HLOOKUP(VLOOKUP($B1958,$Q$2:$R$42,2,0),creditos_sf!$D$103:$AY$200,base_minorista!$A1958,0)</f>
        <v>408191764.59151697</v>
      </c>
      <c r="J1958">
        <f>+HLOOKUP(VLOOKUP($B1958,$Q$2:$R$42,2,0),Costo_fondeo!$D$3:$AY$100,base_minorista!$A1958,0)</f>
        <v>4.7215806341445381</v>
      </c>
      <c r="K1958">
        <f>+HLOOKUP(VLOOKUP($B1958,$Q$2:$R$42,2,0),Costo_provisiones!$D$3:$AY$100,base_minorista!$A1958,0)</f>
        <v>2.4969296181122829</v>
      </c>
      <c r="L1958">
        <f>+HLOOKUP(VLOOKUP($B1958,$Q$2:$R$42,2,0),Morosidad_control!$D$4:$AY$101,base_minorista!$A1958,0)</f>
        <v>4.1875511787185502</v>
      </c>
      <c r="M1958">
        <f ca="1">+OFFSET(Capital_2!$D$2,base_minorista!A1958,0)</f>
        <v>3.850163299057161</v>
      </c>
      <c r="N1958">
        <f>+HLOOKUP(VLOOKUP($B1958,$Q$2:$R$42,2,0),costo_laboral!$E$2:$AZ$99,base_minorista!$A1958,0)</f>
        <v>7.2621581341558539</v>
      </c>
      <c r="O1958">
        <f>+HLOOKUP(VLOOKUP($B1958,$Q$2:$R$42,2,0),Participacion2!$D$2:$AO$99,base_minorista!$A1958,0)</f>
        <v>1.9986592086605099</v>
      </c>
    </row>
    <row r="1959" spans="1:15" ht="16.5" x14ac:dyDescent="0.3">
      <c r="A1959">
        <v>16</v>
      </c>
      <c r="B1959">
        <v>22</v>
      </c>
      <c r="C1959">
        <v>15</v>
      </c>
      <c r="D1959" s="3">
        <v>41333</v>
      </c>
      <c r="E1959" s="33">
        <v>13</v>
      </c>
      <c r="F1959">
        <v>1</v>
      </c>
      <c r="G1959">
        <f>+HLOOKUP(VLOOKUP($B1959,$Q$2:$R$42,2,0),costos_sf!$D$2:$AY$99,base_minorista!$A1959,0)</f>
        <v>136473764.39737499</v>
      </c>
      <c r="H1959">
        <f>+HLOOKUP(VLOOKUP($B1959,$Q$2:$R$42,2,0),creditos_sf!$D$2:$AY$99,base_minorista!$A1959,0)</f>
        <v>554021264.98955202</v>
      </c>
      <c r="I1959">
        <f>+HLOOKUP(VLOOKUP($B1959,$Q$2:$R$42,2,0),creditos_sf!$D$103:$AY$200,base_minorista!$A1959,0)</f>
        <v>412384308.53058702</v>
      </c>
      <c r="J1959">
        <f>+HLOOKUP(VLOOKUP($B1959,$Q$2:$R$42,2,0),Costo_fondeo!$D$3:$AY$100,base_minorista!$A1959,0)</f>
        <v>4.6651084384787582</v>
      </c>
      <c r="K1959">
        <f>+HLOOKUP(VLOOKUP($B1959,$Q$2:$R$42,2,0),Costo_provisiones!$D$3:$AY$100,base_minorista!$A1959,0)</f>
        <v>2.3974513123202019</v>
      </c>
      <c r="L1959">
        <f>+HLOOKUP(VLOOKUP($B1959,$Q$2:$R$42,2,0),Morosidad_control!$D$4:$AY$101,base_minorista!$A1959,0)</f>
        <v>4.5331634553016302</v>
      </c>
      <c r="M1959">
        <f ca="1">+OFFSET(Capital_2!$D$2,base_minorista!A1959,0)</f>
        <v>3.8660657399921172</v>
      </c>
      <c r="N1959">
        <f>+HLOOKUP(VLOOKUP($B1959,$Q$2:$R$42,2,0),costo_laboral!$E$2:$AZ$99,base_minorista!$A1959,0)</f>
        <v>7.2655000573719004</v>
      </c>
      <c r="O1959">
        <f>+HLOOKUP(VLOOKUP($B1959,$Q$2:$R$42,2,0),Participacion2!$D$2:$AO$99,base_minorista!$A1959,0)</f>
        <v>2.0066509108675499</v>
      </c>
    </row>
    <row r="1960" spans="1:15" ht="16.5" x14ac:dyDescent="0.3">
      <c r="A1960">
        <v>17</v>
      </c>
      <c r="B1960">
        <v>22</v>
      </c>
      <c r="C1960">
        <v>16</v>
      </c>
      <c r="D1960" s="3">
        <v>41364</v>
      </c>
      <c r="E1960" s="33">
        <v>13</v>
      </c>
      <c r="F1960">
        <v>1</v>
      </c>
      <c r="G1960">
        <f>+HLOOKUP(VLOOKUP($B1960,$Q$2:$R$42,2,0),costos_sf!$D$2:$AY$99,base_minorista!$A1960,0)</f>
        <v>137469850.470759</v>
      </c>
      <c r="H1960">
        <f>+HLOOKUP(VLOOKUP($B1960,$Q$2:$R$42,2,0),creditos_sf!$D$2:$AY$99,base_minorista!$A1960,0)</f>
        <v>554536811.21027899</v>
      </c>
      <c r="I1960">
        <f>+HLOOKUP(VLOOKUP($B1960,$Q$2:$R$42,2,0),creditos_sf!$D$103:$AY$200,base_minorista!$A1960,0)</f>
        <v>416655072.87276196</v>
      </c>
      <c r="J1960">
        <f>+HLOOKUP(VLOOKUP($B1960,$Q$2:$R$42,2,0),Costo_fondeo!$D$3:$AY$100,base_minorista!$A1960,0)</f>
        <v>4.6179578071358067</v>
      </c>
      <c r="K1960">
        <f>+HLOOKUP(VLOOKUP($B1960,$Q$2:$R$42,2,0),Costo_provisiones!$D$3:$AY$100,base_minorista!$A1960,0)</f>
        <v>2.370042429425482</v>
      </c>
      <c r="L1960">
        <f>+HLOOKUP(VLOOKUP($B1960,$Q$2:$R$42,2,0),Morosidad_control!$D$4:$AY$101,base_minorista!$A1960,0)</f>
        <v>4.5458050652874</v>
      </c>
      <c r="M1960">
        <f ca="1">+OFFSET(Capital_2!$D$2,base_minorista!A1960,0)</f>
        <v>3.8754391719680488</v>
      </c>
      <c r="N1960">
        <f>+HLOOKUP(VLOOKUP($B1960,$Q$2:$R$42,2,0),costo_laboral!$E$2:$AZ$99,base_minorista!$A1960,0)</f>
        <v>7.2579576538461881</v>
      </c>
      <c r="O1960">
        <f>+HLOOKUP(VLOOKUP($B1960,$Q$2:$R$42,2,0),Participacion2!$D$2:$AO$99,base_minorista!$A1960,0)</f>
        <v>2.0196256981257998</v>
      </c>
    </row>
    <row r="1961" spans="1:15" ht="16.5" x14ac:dyDescent="0.3">
      <c r="A1961">
        <v>18</v>
      </c>
      <c r="B1961">
        <v>22</v>
      </c>
      <c r="C1961">
        <v>17</v>
      </c>
      <c r="D1961" s="3">
        <v>41394</v>
      </c>
      <c r="E1961" s="33">
        <v>13</v>
      </c>
      <c r="F1961">
        <v>1</v>
      </c>
      <c r="G1961">
        <f>+HLOOKUP(VLOOKUP($B1961,$Q$2:$R$42,2,0),costos_sf!$D$2:$AY$99,base_minorista!$A1961,0)</f>
        <v>137870718.89489901</v>
      </c>
      <c r="H1961">
        <f>+HLOOKUP(VLOOKUP($B1961,$Q$2:$R$42,2,0),creditos_sf!$D$2:$AY$99,base_minorista!$A1961,0)</f>
        <v>565092098.90676796</v>
      </c>
      <c r="I1961">
        <f>+HLOOKUP(VLOOKUP($B1961,$Q$2:$R$42,2,0),creditos_sf!$D$103:$AY$200,base_minorista!$A1961,0)</f>
        <v>423014014.03197402</v>
      </c>
      <c r="J1961">
        <f>+HLOOKUP(VLOOKUP($B1961,$Q$2:$R$42,2,0),Costo_fondeo!$D$3:$AY$100,base_minorista!$A1961,0)</f>
        <v>4.5696191239368886</v>
      </c>
      <c r="K1961">
        <f>+HLOOKUP(VLOOKUP($B1961,$Q$2:$R$42,2,0),Costo_provisiones!$D$3:$AY$100,base_minorista!$A1961,0)</f>
        <v>2.2786368701822846</v>
      </c>
      <c r="L1961">
        <f>+HLOOKUP(VLOOKUP($B1961,$Q$2:$R$42,2,0),Morosidad_control!$D$4:$AY$101,base_minorista!$A1961,0)</f>
        <v>4.52839590664877</v>
      </c>
      <c r="M1961">
        <f ca="1">+OFFSET(Capital_2!$D$2,base_minorista!A1961,0)</f>
        <v>3.8611269429337338</v>
      </c>
      <c r="N1961">
        <f>+HLOOKUP(VLOOKUP($B1961,$Q$2:$R$42,2,0),costo_laboral!$E$2:$AZ$99,base_minorista!$A1961,0)</f>
        <v>7.2435462569900908</v>
      </c>
      <c r="O1961">
        <f>+HLOOKUP(VLOOKUP($B1961,$Q$2:$R$42,2,0),Participacion2!$D$2:$AO$99,base_minorista!$A1961,0)</f>
        <v>2.0400080695041201</v>
      </c>
    </row>
    <row r="1962" spans="1:15" ht="16.5" x14ac:dyDescent="0.3">
      <c r="A1962">
        <v>19</v>
      </c>
      <c r="B1962">
        <v>22</v>
      </c>
      <c r="C1962">
        <v>18</v>
      </c>
      <c r="D1962" s="3">
        <v>41425</v>
      </c>
      <c r="E1962" s="33">
        <v>13</v>
      </c>
      <c r="F1962">
        <v>1</v>
      </c>
      <c r="G1962">
        <f>+HLOOKUP(VLOOKUP($B1962,$Q$2:$R$42,2,0),costos_sf!$D$2:$AY$99,base_minorista!$A1962,0)</f>
        <v>138566057.559405</v>
      </c>
      <c r="H1962">
        <f>+HLOOKUP(VLOOKUP($B1962,$Q$2:$R$42,2,0),creditos_sf!$D$2:$AY$99,base_minorista!$A1962,0)</f>
        <v>571796271.46996105</v>
      </c>
      <c r="I1962">
        <f>+HLOOKUP(VLOOKUP($B1962,$Q$2:$R$42,2,0),creditos_sf!$D$103:$AY$200,base_minorista!$A1962,0)</f>
        <v>429266852.107777</v>
      </c>
      <c r="J1962">
        <f>+HLOOKUP(VLOOKUP($B1962,$Q$2:$R$42,2,0),Costo_fondeo!$D$3:$AY$100,base_minorista!$A1962,0)</f>
        <v>4.5452892664148381</v>
      </c>
      <c r="K1962">
        <f>+HLOOKUP(VLOOKUP($B1962,$Q$2:$R$42,2,0),Costo_provisiones!$D$3:$AY$100,base_minorista!$A1962,0)</f>
        <v>2.1490763635617101</v>
      </c>
      <c r="L1962">
        <f>+HLOOKUP(VLOOKUP($B1962,$Q$2:$R$42,2,0),Morosidad_control!$D$4:$AY$101,base_minorista!$A1962,0)</f>
        <v>4.5458665139914904</v>
      </c>
      <c r="M1962">
        <f ca="1">+OFFSET(Capital_2!$D$2,base_minorista!A1962,0)</f>
        <v>3.8158367264519906</v>
      </c>
      <c r="N1962">
        <f>+HLOOKUP(VLOOKUP($B1962,$Q$2:$R$42,2,0),costo_laboral!$E$2:$AZ$99,base_minorista!$A1962,0)</f>
        <v>7.2144944187438291</v>
      </c>
      <c r="O1962">
        <f>+HLOOKUP(VLOOKUP($B1962,$Q$2:$R$42,2,0),Participacion2!$D$2:$AO$99,base_minorista!$A1962,0)</f>
        <v>2.0532017761046601</v>
      </c>
    </row>
    <row r="1963" spans="1:15" ht="16.5" x14ac:dyDescent="0.3">
      <c r="A1963">
        <v>20</v>
      </c>
      <c r="B1963">
        <v>22</v>
      </c>
      <c r="C1963">
        <v>19</v>
      </c>
      <c r="D1963" s="3">
        <v>41455</v>
      </c>
      <c r="E1963" s="33">
        <v>13</v>
      </c>
      <c r="F1963">
        <v>1</v>
      </c>
      <c r="G1963">
        <f>+HLOOKUP(VLOOKUP($B1963,$Q$2:$R$42,2,0),costos_sf!$D$2:$AY$99,base_minorista!$A1963,0)</f>
        <v>139716368.05932</v>
      </c>
      <c r="H1963">
        <f>+HLOOKUP(VLOOKUP($B1963,$Q$2:$R$42,2,0),creditos_sf!$D$2:$AY$99,base_minorista!$A1963,0)</f>
        <v>578396838.55040193</v>
      </c>
      <c r="I1963">
        <f>+HLOOKUP(VLOOKUP($B1963,$Q$2:$R$42,2,0),creditos_sf!$D$103:$AY$200,base_minorista!$A1963,0)</f>
        <v>437719723.97590804</v>
      </c>
      <c r="J1963">
        <f>+HLOOKUP(VLOOKUP($B1963,$Q$2:$R$42,2,0),Costo_fondeo!$D$3:$AY$100,base_minorista!$A1963,0)</f>
        <v>4.5137221602598698</v>
      </c>
      <c r="K1963">
        <f>+HLOOKUP(VLOOKUP($B1963,$Q$2:$R$42,2,0),Costo_provisiones!$D$3:$AY$100,base_minorista!$A1963,0)</f>
        <v>2.1102082545035521</v>
      </c>
      <c r="L1963">
        <f>+HLOOKUP(VLOOKUP($B1963,$Q$2:$R$42,2,0),Morosidad_control!$D$4:$AY$101,base_minorista!$A1963,0)</f>
        <v>4.7130150972404898</v>
      </c>
      <c r="M1963">
        <f ca="1">+OFFSET(Capital_2!$D$2,base_minorista!A1963,0)</f>
        <v>3.777787965810723</v>
      </c>
      <c r="N1963">
        <f>+HLOOKUP(VLOOKUP($B1963,$Q$2:$R$42,2,0),costo_laboral!$E$2:$AZ$99,base_minorista!$A1963,0)</f>
        <v>7.2188221254394902</v>
      </c>
      <c r="O1963">
        <f>+HLOOKUP(VLOOKUP($B1963,$Q$2:$R$42,2,0),Participacion2!$D$2:$AO$99,base_minorista!$A1963,0)</f>
        <v>2.0766606797740299</v>
      </c>
    </row>
    <row r="1964" spans="1:15" ht="16.5" x14ac:dyDescent="0.3">
      <c r="A1964">
        <v>21</v>
      </c>
      <c r="B1964">
        <v>22</v>
      </c>
      <c r="C1964">
        <v>20</v>
      </c>
      <c r="D1964" s="3">
        <v>41486</v>
      </c>
      <c r="E1964" s="33">
        <v>13</v>
      </c>
      <c r="F1964">
        <v>1</v>
      </c>
      <c r="G1964">
        <f>+HLOOKUP(VLOOKUP($B1964,$Q$2:$R$42,2,0),costos_sf!$D$2:$AY$99,base_minorista!$A1964,0)</f>
        <v>140633278.87272701</v>
      </c>
      <c r="H1964">
        <f>+HLOOKUP(VLOOKUP($B1964,$Q$2:$R$42,2,0),creditos_sf!$D$2:$AY$99,base_minorista!$A1964,0)</f>
        <v>584987614.69242609</v>
      </c>
      <c r="I1964">
        <f>+HLOOKUP(VLOOKUP($B1964,$Q$2:$R$42,2,0),creditos_sf!$D$103:$AY$200,base_minorista!$A1964,0)</f>
        <v>440635242.72354501</v>
      </c>
      <c r="J1964">
        <f>+HLOOKUP(VLOOKUP($B1964,$Q$2:$R$42,2,0),Costo_fondeo!$D$3:$AY$100,base_minorista!$A1964,0)</f>
        <v>4.483009756674571</v>
      </c>
      <c r="K1964">
        <f>+HLOOKUP(VLOOKUP($B1964,$Q$2:$R$42,2,0),Costo_provisiones!$D$3:$AY$100,base_minorista!$A1964,0)</f>
        <v>2.0892438998667049</v>
      </c>
      <c r="L1964">
        <f>+HLOOKUP(VLOOKUP($B1964,$Q$2:$R$42,2,0),Morosidad_control!$D$4:$AY$101,base_minorista!$A1964,0)</f>
        <v>4.5626678928926001</v>
      </c>
      <c r="M1964">
        <f ca="1">+OFFSET(Capital_2!$D$2,base_minorista!A1964,0)</f>
        <v>3.7289387467323043</v>
      </c>
      <c r="N1964">
        <f>+HLOOKUP(VLOOKUP($B1964,$Q$2:$R$42,2,0),costo_laboral!$E$2:$AZ$99,base_minorista!$A1964,0)</f>
        <v>7.2356694246663409</v>
      </c>
      <c r="O1964">
        <f>+HLOOKUP(VLOOKUP($B1964,$Q$2:$R$42,2,0),Participacion2!$D$2:$AO$99,base_minorista!$A1964,0)</f>
        <v>2.1001165572218601</v>
      </c>
    </row>
    <row r="1965" spans="1:15" ht="16.5" x14ac:dyDescent="0.3">
      <c r="A1965">
        <v>22</v>
      </c>
      <c r="B1965">
        <v>22</v>
      </c>
      <c r="C1965">
        <v>21</v>
      </c>
      <c r="D1965" s="3">
        <v>41517</v>
      </c>
      <c r="E1965" s="33">
        <v>13</v>
      </c>
      <c r="F1965">
        <v>1</v>
      </c>
      <c r="G1965">
        <f>+HLOOKUP(VLOOKUP($B1965,$Q$2:$R$42,2,0),costos_sf!$D$2:$AY$99,base_minorista!$A1965,0)</f>
        <v>142354632.91114002</v>
      </c>
      <c r="H1965">
        <f>+HLOOKUP(VLOOKUP($B1965,$Q$2:$R$42,2,0),creditos_sf!$D$2:$AY$99,base_minorista!$A1965,0)</f>
        <v>589651447.12759995</v>
      </c>
      <c r="I1965">
        <f>+HLOOKUP(VLOOKUP($B1965,$Q$2:$R$42,2,0),creditos_sf!$D$103:$AY$200,base_minorista!$A1965,0)</f>
        <v>446354439.96254599</v>
      </c>
      <c r="J1965">
        <f>+HLOOKUP(VLOOKUP($B1965,$Q$2:$R$42,2,0),Costo_fondeo!$D$3:$AY$100,base_minorista!$A1965,0)</f>
        <v>4.4607394456792768</v>
      </c>
      <c r="K1965">
        <f>+HLOOKUP(VLOOKUP($B1965,$Q$2:$R$42,2,0),Costo_provisiones!$D$3:$AY$100,base_minorista!$A1965,0)</f>
        <v>2.1658778486669754</v>
      </c>
      <c r="L1965">
        <f>+HLOOKUP(VLOOKUP($B1965,$Q$2:$R$42,2,0),Morosidad_control!$D$4:$AY$101,base_minorista!$A1965,0)</f>
        <v>4.6913179568814103</v>
      </c>
      <c r="M1965">
        <f ca="1">+OFFSET(Capital_2!$D$2,base_minorista!A1965,0)</f>
        <v>3.6888980520732653</v>
      </c>
      <c r="N1965">
        <f>+HLOOKUP(VLOOKUP($B1965,$Q$2:$R$42,2,0),costo_laboral!$E$2:$AZ$99,base_minorista!$A1965,0)</f>
        <v>7.2195052033302387</v>
      </c>
      <c r="O1965">
        <f>+HLOOKUP(VLOOKUP($B1965,$Q$2:$R$42,2,0),Participacion2!$D$2:$AO$99,base_minorista!$A1965,0)</f>
        <v>2.1145642726491101</v>
      </c>
    </row>
    <row r="1966" spans="1:15" ht="16.5" x14ac:dyDescent="0.3">
      <c r="A1966">
        <v>23</v>
      </c>
      <c r="B1966">
        <v>22</v>
      </c>
      <c r="C1966">
        <v>22</v>
      </c>
      <c r="D1966" s="3">
        <v>41547</v>
      </c>
      <c r="E1966" s="33">
        <v>13</v>
      </c>
      <c r="F1966">
        <v>1</v>
      </c>
      <c r="G1966">
        <f>+HLOOKUP(VLOOKUP($B1966,$Q$2:$R$42,2,0),costos_sf!$D$2:$AY$99,base_minorista!$A1966,0)</f>
        <v>143388339.42831799</v>
      </c>
      <c r="H1966">
        <f>+HLOOKUP(VLOOKUP($B1966,$Q$2:$R$42,2,0),creditos_sf!$D$2:$AY$99,base_minorista!$A1966,0)</f>
        <v>596878716.08985102</v>
      </c>
      <c r="I1966">
        <f>+HLOOKUP(VLOOKUP($B1966,$Q$2:$R$42,2,0),creditos_sf!$D$103:$AY$200,base_minorista!$A1966,0)</f>
        <v>448410389.22464597</v>
      </c>
      <c r="J1966">
        <f>+HLOOKUP(VLOOKUP($B1966,$Q$2:$R$42,2,0),Costo_fondeo!$D$3:$AY$100,base_minorista!$A1966,0)</f>
        <v>4.4462117484723969</v>
      </c>
      <c r="K1966">
        <f>+HLOOKUP(VLOOKUP($B1966,$Q$2:$R$42,2,0),Costo_provisiones!$D$3:$AY$100,base_minorista!$A1966,0)</f>
        <v>2.0995947763030123</v>
      </c>
      <c r="L1966">
        <f>+HLOOKUP(VLOOKUP($B1966,$Q$2:$R$42,2,0),Morosidad_control!$D$4:$AY$101,base_minorista!$A1966,0)</f>
        <v>4.5988877277941</v>
      </c>
      <c r="M1966">
        <f ca="1">+OFFSET(Capital_2!$D$2,base_minorista!A1966,0)</f>
        <v>3.6532457928608841</v>
      </c>
      <c r="N1966">
        <f>+HLOOKUP(VLOOKUP($B1966,$Q$2:$R$42,2,0),costo_laboral!$E$2:$AZ$99,base_minorista!$A1966,0)</f>
        <v>7.2143364157802887</v>
      </c>
      <c r="O1966">
        <f>+HLOOKUP(VLOOKUP($B1966,$Q$2:$R$42,2,0),Participacion2!$D$2:$AO$99,base_minorista!$A1966,0)</f>
        <v>2.14857523772333</v>
      </c>
    </row>
    <row r="1967" spans="1:15" ht="16.5" x14ac:dyDescent="0.3">
      <c r="A1967">
        <v>24</v>
      </c>
      <c r="B1967">
        <v>22</v>
      </c>
      <c r="C1967">
        <v>23</v>
      </c>
      <c r="D1967" s="3">
        <v>41578</v>
      </c>
      <c r="E1967" s="33">
        <v>13</v>
      </c>
      <c r="F1967">
        <v>1</v>
      </c>
      <c r="G1967">
        <f>+HLOOKUP(VLOOKUP($B1967,$Q$2:$R$42,2,0),costos_sf!$D$2:$AY$99,base_minorista!$A1967,0)</f>
        <v>145270238.21550199</v>
      </c>
      <c r="H1967">
        <f>+HLOOKUP(VLOOKUP($B1967,$Q$2:$R$42,2,0),creditos_sf!$D$2:$AY$99,base_minorista!$A1967,0)</f>
        <v>606280675.34650302</v>
      </c>
      <c r="I1967">
        <f>+HLOOKUP(VLOOKUP($B1967,$Q$2:$R$42,2,0),creditos_sf!$D$103:$AY$200,base_minorista!$A1967,0)</f>
        <v>453675344.965635</v>
      </c>
      <c r="J1967">
        <f>+HLOOKUP(VLOOKUP($B1967,$Q$2:$R$42,2,0),Costo_fondeo!$D$3:$AY$100,base_minorista!$A1967,0)</f>
        <v>4.4273564913293288</v>
      </c>
      <c r="K1967">
        <f>+HLOOKUP(VLOOKUP($B1967,$Q$2:$R$42,2,0),Costo_provisiones!$D$3:$AY$100,base_minorista!$A1967,0)</f>
        <v>2.106714042046288</v>
      </c>
      <c r="L1967">
        <f>+HLOOKUP(VLOOKUP($B1967,$Q$2:$R$42,2,0),Morosidad_control!$D$4:$AY$101,base_minorista!$A1967,0)</f>
        <v>4.6997010132422004</v>
      </c>
      <c r="M1967">
        <f ca="1">+OFFSET(Capital_2!$D$2,base_minorista!A1967,0)</f>
        <v>3.6199379690818381</v>
      </c>
      <c r="N1967">
        <f>+HLOOKUP(VLOOKUP($B1967,$Q$2:$R$42,2,0),costo_laboral!$E$2:$AZ$99,base_minorista!$A1967,0)</f>
        <v>7.1898712645209919</v>
      </c>
      <c r="O1967">
        <f>+HLOOKUP(VLOOKUP($B1967,$Q$2:$R$42,2,0),Participacion2!$D$2:$AO$99,base_minorista!$A1967,0)</f>
        <v>2.1874410876139501</v>
      </c>
    </row>
    <row r="1968" spans="1:15" ht="16.5" x14ac:dyDescent="0.3">
      <c r="A1968">
        <v>25</v>
      </c>
      <c r="B1968">
        <v>22</v>
      </c>
      <c r="C1968">
        <v>24</v>
      </c>
      <c r="D1968" s="3">
        <v>41608</v>
      </c>
      <c r="E1968" s="33">
        <v>13</v>
      </c>
      <c r="F1968">
        <v>1</v>
      </c>
      <c r="G1968">
        <f>+HLOOKUP(VLOOKUP($B1968,$Q$2:$R$42,2,0),costos_sf!$D$2:$AY$99,base_minorista!$A1968,0)</f>
        <v>147014785.788964</v>
      </c>
      <c r="H1968">
        <f>+HLOOKUP(VLOOKUP($B1968,$Q$2:$R$42,2,0),creditos_sf!$D$2:$AY$99,base_minorista!$A1968,0)</f>
        <v>612592246.55072999</v>
      </c>
      <c r="I1968">
        <f>+HLOOKUP(VLOOKUP($B1968,$Q$2:$R$42,2,0),creditos_sf!$D$103:$AY$200,base_minorista!$A1968,0)</f>
        <v>461616530.00648999</v>
      </c>
      <c r="J1968">
        <f>+HLOOKUP(VLOOKUP($B1968,$Q$2:$R$42,2,0),Costo_fondeo!$D$3:$AY$100,base_minorista!$A1968,0)</f>
        <v>4.3808824083943598</v>
      </c>
      <c r="K1968">
        <f>+HLOOKUP(VLOOKUP($B1968,$Q$2:$R$42,2,0),Costo_provisiones!$D$3:$AY$100,base_minorista!$A1968,0)</f>
        <v>2.0603739509443701</v>
      </c>
      <c r="L1968">
        <f>+HLOOKUP(VLOOKUP($B1968,$Q$2:$R$42,2,0),Morosidad_control!$D$4:$AY$101,base_minorista!$A1968,0)</f>
        <v>4.5229783893591398</v>
      </c>
      <c r="M1968">
        <f ca="1">+OFFSET(Capital_2!$D$2,base_minorista!A1968,0)</f>
        <v>3.5647933704456456</v>
      </c>
      <c r="N1968">
        <f>+HLOOKUP(VLOOKUP($B1968,$Q$2:$R$42,2,0),costo_laboral!$E$2:$AZ$99,base_minorista!$A1968,0)</f>
        <v>7.1805590422778636</v>
      </c>
      <c r="O1968">
        <f>+HLOOKUP(VLOOKUP($B1968,$Q$2:$R$42,2,0),Participacion2!$D$2:$AO$99,base_minorista!$A1968,0)</f>
        <v>2.20342568769812</v>
      </c>
    </row>
    <row r="1969" spans="1:15" ht="16.5" x14ac:dyDescent="0.3">
      <c r="A1969">
        <v>26</v>
      </c>
      <c r="B1969">
        <v>22</v>
      </c>
      <c r="C1969">
        <v>25</v>
      </c>
      <c r="D1969" s="3">
        <v>41639</v>
      </c>
      <c r="E1969" s="33">
        <v>13</v>
      </c>
      <c r="F1969">
        <v>1</v>
      </c>
      <c r="G1969">
        <f>+HLOOKUP(VLOOKUP($B1969,$Q$2:$R$42,2,0),costos_sf!$D$2:$AY$99,base_minorista!$A1969,0)</f>
        <v>148546327.10409302</v>
      </c>
      <c r="H1969">
        <f>+HLOOKUP(VLOOKUP($B1969,$Q$2:$R$42,2,0),creditos_sf!$D$2:$AY$99,base_minorista!$A1969,0)</f>
        <v>616602615.54430294</v>
      </c>
      <c r="I1969">
        <f>+HLOOKUP(VLOOKUP($B1969,$Q$2:$R$42,2,0),creditos_sf!$D$103:$AY$200,base_minorista!$A1969,0)</f>
        <v>467593407.88849801</v>
      </c>
      <c r="J1969">
        <f>+HLOOKUP(VLOOKUP($B1969,$Q$2:$R$42,2,0),Costo_fondeo!$D$3:$AY$100,base_minorista!$A1969,0)</f>
        <v>4.3676826677589125</v>
      </c>
      <c r="K1969">
        <f>+HLOOKUP(VLOOKUP($B1969,$Q$2:$R$42,2,0),Costo_provisiones!$D$3:$AY$100,base_minorista!$A1969,0)</f>
        <v>1.9442827556876898</v>
      </c>
      <c r="L1969">
        <f>+HLOOKUP(VLOOKUP($B1969,$Q$2:$R$42,2,0),Morosidad_control!$D$4:$AY$101,base_minorista!$A1969,0)</f>
        <v>4.5313863482251397</v>
      </c>
      <c r="M1969">
        <f ca="1">+OFFSET(Capital_2!$D$2,base_minorista!A1969,0)</f>
        <v>3.5095726367283766</v>
      </c>
      <c r="N1969">
        <f>+HLOOKUP(VLOOKUP($B1969,$Q$2:$R$42,2,0),costo_laboral!$E$2:$AZ$99,base_minorista!$A1969,0)</f>
        <v>7.2995401943632006</v>
      </c>
      <c r="O1969">
        <f>+HLOOKUP(VLOOKUP($B1969,$Q$2:$R$42,2,0),Participacion2!$D$2:$AO$99,base_minorista!$A1969,0)</f>
        <v>2.2437423624950799</v>
      </c>
    </row>
    <row r="1970" spans="1:15" ht="16.5" x14ac:dyDescent="0.3">
      <c r="A1970">
        <v>27</v>
      </c>
      <c r="B1970">
        <v>22</v>
      </c>
      <c r="C1970">
        <v>26</v>
      </c>
      <c r="D1970" s="3">
        <v>41670</v>
      </c>
      <c r="E1970" s="33">
        <v>14</v>
      </c>
      <c r="F1970">
        <v>1</v>
      </c>
      <c r="G1970">
        <f>+HLOOKUP(VLOOKUP($B1970,$Q$2:$R$42,2,0),costos_sf!$D$2:$AY$99,base_minorista!$A1970,0)</f>
        <v>149846687.036075</v>
      </c>
      <c r="H1970">
        <f>+HLOOKUP(VLOOKUP($B1970,$Q$2:$R$42,2,0),creditos_sf!$D$2:$AY$99,base_minorista!$A1970,0)</f>
        <v>624192031.89850795</v>
      </c>
      <c r="I1970">
        <f>+HLOOKUP(VLOOKUP($B1970,$Q$2:$R$42,2,0),creditos_sf!$D$103:$AY$200,base_minorista!$A1970,0)</f>
        <v>474687320.23392498</v>
      </c>
      <c r="J1970">
        <f>+HLOOKUP(VLOOKUP($B1970,$Q$2:$R$42,2,0),Costo_fondeo!$D$3:$AY$100,base_minorista!$A1970,0)</f>
        <v>4.3710044840451214</v>
      </c>
      <c r="K1970">
        <f>+HLOOKUP(VLOOKUP($B1970,$Q$2:$R$42,2,0),Costo_provisiones!$D$3:$AY$100,base_minorista!$A1970,0)</f>
        <v>1.7597095900544337</v>
      </c>
      <c r="L1970">
        <f>+HLOOKUP(VLOOKUP($B1970,$Q$2:$R$42,2,0),Morosidad_control!$D$4:$AY$101,base_minorista!$A1970,0)</f>
        <v>4.7433870877458002</v>
      </c>
      <c r="M1970">
        <f ca="1">+OFFSET(Capital_2!$D$2,base_minorista!A1970,0)</f>
        <v>3.4442162995780268</v>
      </c>
      <c r="N1970">
        <f>+HLOOKUP(VLOOKUP($B1970,$Q$2:$R$42,2,0),costo_laboral!$E$2:$AZ$99,base_minorista!$A1970,0)</f>
        <v>7.4510538574382394</v>
      </c>
      <c r="O1970">
        <f>+HLOOKUP(VLOOKUP($B1970,$Q$2:$R$42,2,0),Participacion2!$D$2:$AO$99,base_minorista!$A1970,0)</f>
        <v>2.2707996138292099</v>
      </c>
    </row>
    <row r="1971" spans="1:15" ht="16.5" x14ac:dyDescent="0.3">
      <c r="A1971">
        <v>28</v>
      </c>
      <c r="B1971">
        <v>22</v>
      </c>
      <c r="C1971">
        <v>27</v>
      </c>
      <c r="D1971" s="3">
        <v>41698</v>
      </c>
      <c r="E1971" s="33">
        <v>14</v>
      </c>
      <c r="F1971">
        <v>1</v>
      </c>
      <c r="G1971">
        <f>+HLOOKUP(VLOOKUP($B1971,$Q$2:$R$42,2,0),costos_sf!$D$2:$AY$99,base_minorista!$A1971,0)</f>
        <v>152384834.98139602</v>
      </c>
      <c r="H1971">
        <f>+HLOOKUP(VLOOKUP($B1971,$Q$2:$R$42,2,0),creditos_sf!$D$2:$AY$99,base_minorista!$A1971,0)</f>
        <v>633722634.90005195</v>
      </c>
      <c r="I1971">
        <f>+HLOOKUP(VLOOKUP($B1971,$Q$2:$R$42,2,0),creditos_sf!$D$103:$AY$200,base_minorista!$A1971,0)</f>
        <v>475240371.524836</v>
      </c>
      <c r="J1971">
        <f>+HLOOKUP(VLOOKUP($B1971,$Q$2:$R$42,2,0),Costo_fondeo!$D$3:$AY$100,base_minorista!$A1971,0)</f>
        <v>4.3803760110940146</v>
      </c>
      <c r="K1971">
        <f>+HLOOKUP(VLOOKUP($B1971,$Q$2:$R$42,2,0),Costo_provisiones!$D$3:$AY$100,base_minorista!$A1971,0)</f>
        <v>1.7900999199065861</v>
      </c>
      <c r="L1971">
        <f>+HLOOKUP(VLOOKUP($B1971,$Q$2:$R$42,2,0),Morosidad_control!$D$4:$AY$101,base_minorista!$A1971,0)</f>
        <v>4.7981538669911901</v>
      </c>
      <c r="M1971">
        <f ca="1">+OFFSET(Capital_2!$D$2,base_minorista!A1971,0)</f>
        <v>3.3651511548182853</v>
      </c>
      <c r="N1971">
        <f>+HLOOKUP(VLOOKUP($B1971,$Q$2:$R$42,2,0),costo_laboral!$E$2:$AZ$99,base_minorista!$A1971,0)</f>
        <v>7.4849394709219617</v>
      </c>
      <c r="O1971">
        <f>+HLOOKUP(VLOOKUP($B1971,$Q$2:$R$42,2,0),Participacion2!$D$2:$AO$99,base_minorista!$A1971,0)</f>
        <v>2.3277453450457299</v>
      </c>
    </row>
    <row r="1972" spans="1:15" ht="16.5" x14ac:dyDescent="0.3">
      <c r="A1972">
        <v>29</v>
      </c>
      <c r="B1972">
        <v>22</v>
      </c>
      <c r="C1972">
        <v>28</v>
      </c>
      <c r="D1972" s="3">
        <v>41729</v>
      </c>
      <c r="E1972" s="33">
        <v>14</v>
      </c>
      <c r="F1972">
        <v>1</v>
      </c>
      <c r="G1972">
        <f>+HLOOKUP(VLOOKUP($B1972,$Q$2:$R$42,2,0),costos_sf!$D$2:$AY$99,base_minorista!$A1972,0)</f>
        <v>154926409.334564</v>
      </c>
      <c r="H1972">
        <f>+HLOOKUP(VLOOKUP($B1972,$Q$2:$R$42,2,0),creditos_sf!$D$2:$AY$99,base_minorista!$A1972,0)</f>
        <v>645493383.41275501</v>
      </c>
      <c r="I1972">
        <f>+HLOOKUP(VLOOKUP($B1972,$Q$2:$R$42,2,0),creditos_sf!$D$103:$AY$200,base_minorista!$A1972,0)</f>
        <v>487532561.69466305</v>
      </c>
      <c r="J1972">
        <f>+HLOOKUP(VLOOKUP($B1972,$Q$2:$R$42,2,0),Costo_fondeo!$D$3:$AY$100,base_minorista!$A1972,0)</f>
        <v>4.3840939846762437</v>
      </c>
      <c r="K1972">
        <f>+HLOOKUP(VLOOKUP($B1972,$Q$2:$R$42,2,0),Costo_provisiones!$D$3:$AY$100,base_minorista!$A1972,0)</f>
        <v>1.7093729415390158</v>
      </c>
      <c r="L1972">
        <f>+HLOOKUP(VLOOKUP($B1972,$Q$2:$R$42,2,0),Morosidad_control!$D$4:$AY$101,base_minorista!$A1972,0)</f>
        <v>4.7813343175719396</v>
      </c>
      <c r="M1972">
        <f ca="1">+OFFSET(Capital_2!$D$2,base_minorista!A1972,0)</f>
        <v>3.2958556767962262</v>
      </c>
      <c r="N1972">
        <f>+HLOOKUP(VLOOKUP($B1972,$Q$2:$R$42,2,0),costo_laboral!$E$2:$AZ$99,base_minorista!$A1972,0)</f>
        <v>7.4954934869833458</v>
      </c>
      <c r="O1972">
        <f>+HLOOKUP(VLOOKUP($B1972,$Q$2:$R$42,2,0),Participacion2!$D$2:$AO$99,base_minorista!$A1972,0)</f>
        <v>2.37357763020808</v>
      </c>
    </row>
    <row r="1973" spans="1:15" ht="16.5" x14ac:dyDescent="0.3">
      <c r="A1973">
        <v>30</v>
      </c>
      <c r="B1973">
        <v>22</v>
      </c>
      <c r="C1973">
        <v>29</v>
      </c>
      <c r="D1973" s="3">
        <v>41759</v>
      </c>
      <c r="E1973" s="33">
        <v>14</v>
      </c>
      <c r="F1973">
        <v>1</v>
      </c>
      <c r="G1973">
        <f>+HLOOKUP(VLOOKUP($B1973,$Q$2:$R$42,2,0),costos_sf!$D$2:$AY$99,base_minorista!$A1973,0)</f>
        <v>157718165.87501702</v>
      </c>
      <c r="H1973">
        <f>+HLOOKUP(VLOOKUP($B1973,$Q$2:$R$42,2,0),creditos_sf!$D$2:$AY$99,base_minorista!$A1973,0)</f>
        <v>650009999.95866692</v>
      </c>
      <c r="I1973">
        <f>+HLOOKUP(VLOOKUP($B1973,$Q$2:$R$42,2,0),creditos_sf!$D$103:$AY$200,base_minorista!$A1973,0)</f>
        <v>489927603.07314998</v>
      </c>
      <c r="J1973">
        <f>+HLOOKUP(VLOOKUP($B1973,$Q$2:$R$42,2,0),Costo_fondeo!$D$3:$AY$100,base_minorista!$A1973,0)</f>
        <v>4.3660373387650671</v>
      </c>
      <c r="K1973">
        <f>+HLOOKUP(VLOOKUP($B1973,$Q$2:$R$42,2,0),Costo_provisiones!$D$3:$AY$100,base_minorista!$A1973,0)</f>
        <v>1.7796867384738884</v>
      </c>
      <c r="L1973">
        <f>+HLOOKUP(VLOOKUP($B1973,$Q$2:$R$42,2,0),Morosidad_control!$D$4:$AY$101,base_minorista!$A1973,0)</f>
        <v>4.8796613788944798</v>
      </c>
      <c r="M1973">
        <f ca="1">+OFFSET(Capital_2!$D$2,base_minorista!A1973,0)</f>
        <v>3.2437779376973728</v>
      </c>
      <c r="N1973">
        <f>+HLOOKUP(VLOOKUP($B1973,$Q$2:$R$42,2,0),costo_laboral!$E$2:$AZ$99,base_minorista!$A1973,0)</f>
        <v>7.5870516464972866</v>
      </c>
      <c r="O1973">
        <f>+HLOOKUP(VLOOKUP($B1973,$Q$2:$R$42,2,0),Participacion2!$D$2:$AO$99,base_minorista!$A1973,0)</f>
        <v>2.38038744431937</v>
      </c>
    </row>
    <row r="1974" spans="1:15" ht="16.5" x14ac:dyDescent="0.3">
      <c r="A1974">
        <v>31</v>
      </c>
      <c r="B1974">
        <v>22</v>
      </c>
      <c r="C1974">
        <v>30</v>
      </c>
      <c r="D1974" s="3">
        <v>41790</v>
      </c>
      <c r="E1974" s="33">
        <v>14</v>
      </c>
      <c r="F1974">
        <v>1</v>
      </c>
      <c r="G1974">
        <f>+HLOOKUP(VLOOKUP($B1974,$Q$2:$R$42,2,0),costos_sf!$D$2:$AY$99,base_minorista!$A1974,0)</f>
        <v>159555566.38679799</v>
      </c>
      <c r="H1974">
        <f>+HLOOKUP(VLOOKUP($B1974,$Q$2:$R$42,2,0),creditos_sf!$D$2:$AY$99,base_minorista!$A1974,0)</f>
        <v>656923216.81609297</v>
      </c>
      <c r="I1974">
        <f>+HLOOKUP(VLOOKUP($B1974,$Q$2:$R$42,2,0),creditos_sf!$D$103:$AY$200,base_minorista!$A1974,0)</f>
        <v>492513215.58392298</v>
      </c>
      <c r="J1974">
        <f>+HLOOKUP(VLOOKUP($B1974,$Q$2:$R$42,2,0),Costo_fondeo!$D$3:$AY$100,base_minorista!$A1974,0)</f>
        <v>4.3260885684450434</v>
      </c>
      <c r="K1974">
        <f>+HLOOKUP(VLOOKUP($B1974,$Q$2:$R$42,2,0),Costo_provisiones!$D$3:$AY$100,base_minorista!$A1974,0)</f>
        <v>1.7486263395240313</v>
      </c>
      <c r="L1974">
        <f>+HLOOKUP(VLOOKUP($B1974,$Q$2:$R$42,2,0),Morosidad_control!$D$4:$AY$101,base_minorista!$A1974,0)</f>
        <v>4.8883709505650996</v>
      </c>
      <c r="M1974">
        <f ca="1">+OFFSET(Capital_2!$D$2,base_minorista!A1974,0)</f>
        <v>3.2095324879825831</v>
      </c>
      <c r="N1974">
        <f>+HLOOKUP(VLOOKUP($B1974,$Q$2:$R$42,2,0),costo_laboral!$E$2:$AZ$99,base_minorista!$A1974,0)</f>
        <v>7.6185280425439625</v>
      </c>
      <c r="O1974">
        <f>+HLOOKUP(VLOOKUP($B1974,$Q$2:$R$42,2,0),Participacion2!$D$2:$AO$99,base_minorista!$A1974,0)</f>
        <v>2.4137142605887201</v>
      </c>
    </row>
    <row r="1975" spans="1:15" ht="16.5" x14ac:dyDescent="0.3">
      <c r="A1975">
        <v>32</v>
      </c>
      <c r="B1975">
        <v>22</v>
      </c>
      <c r="C1975">
        <v>31</v>
      </c>
      <c r="D1975" s="3">
        <v>41820</v>
      </c>
      <c r="E1975" s="33">
        <v>14</v>
      </c>
      <c r="F1975">
        <v>1</v>
      </c>
      <c r="G1975">
        <f>+HLOOKUP(VLOOKUP($B1975,$Q$2:$R$42,2,0),costos_sf!$D$2:$AY$99,base_minorista!$A1975,0)</f>
        <v>161546357.20567</v>
      </c>
      <c r="H1975">
        <f>+HLOOKUP(VLOOKUP($B1975,$Q$2:$R$42,2,0),creditos_sf!$D$2:$AY$99,base_minorista!$A1975,0)</f>
        <v>668091520.65729809</v>
      </c>
      <c r="I1975">
        <f>+HLOOKUP(VLOOKUP($B1975,$Q$2:$R$42,2,0),creditos_sf!$D$103:$AY$200,base_minorista!$A1975,0)</f>
        <v>495290380.333148</v>
      </c>
      <c r="J1975">
        <f>+HLOOKUP(VLOOKUP($B1975,$Q$2:$R$42,2,0),Costo_fondeo!$D$3:$AY$100,base_minorista!$A1975,0)</f>
        <v>4.3066698769969598</v>
      </c>
      <c r="K1975">
        <f>+HLOOKUP(VLOOKUP($B1975,$Q$2:$R$42,2,0),Costo_provisiones!$D$3:$AY$100,base_minorista!$A1975,0)</f>
        <v>1.870507723986091</v>
      </c>
      <c r="L1975">
        <f>+HLOOKUP(VLOOKUP($B1975,$Q$2:$R$42,2,0),Morosidad_control!$D$4:$AY$101,base_minorista!$A1975,0)</f>
        <v>4.7928524007641</v>
      </c>
      <c r="M1975">
        <f ca="1">+OFFSET(Capital_2!$D$2,base_minorista!A1975,0)</f>
        <v>3.1850428382831848</v>
      </c>
      <c r="N1975">
        <f>+HLOOKUP(VLOOKUP($B1975,$Q$2:$R$42,2,0),costo_laboral!$E$2:$AZ$99,base_minorista!$A1975,0)</f>
        <v>7.5772384131208792</v>
      </c>
      <c r="O1975">
        <f>+HLOOKUP(VLOOKUP($B1975,$Q$2:$R$42,2,0),Participacion2!$D$2:$AO$99,base_minorista!$A1975,0)</f>
        <v>2.4410890029244499</v>
      </c>
    </row>
    <row r="1976" spans="1:15" ht="16.5" x14ac:dyDescent="0.3">
      <c r="A1976">
        <v>33</v>
      </c>
      <c r="B1976">
        <v>22</v>
      </c>
      <c r="C1976">
        <v>32</v>
      </c>
      <c r="D1976" s="3">
        <v>41851</v>
      </c>
      <c r="E1976" s="33">
        <v>14</v>
      </c>
      <c r="F1976">
        <v>1</v>
      </c>
      <c r="G1976">
        <f>+HLOOKUP(VLOOKUP($B1976,$Q$2:$R$42,2,0),costos_sf!$D$2:$AY$99,base_minorista!$A1976,0)</f>
        <v>163650001.62369302</v>
      </c>
      <c r="H1976">
        <f>+HLOOKUP(VLOOKUP($B1976,$Q$2:$R$42,2,0),creditos_sf!$D$2:$AY$99,base_minorista!$A1976,0)</f>
        <v>677783359.76307309</v>
      </c>
      <c r="I1976">
        <f>+HLOOKUP(VLOOKUP($B1976,$Q$2:$R$42,2,0),creditos_sf!$D$103:$AY$200,base_minorista!$A1976,0)</f>
        <v>500035252.91826904</v>
      </c>
      <c r="J1976">
        <f>+HLOOKUP(VLOOKUP($B1976,$Q$2:$R$42,2,0),Costo_fondeo!$D$3:$AY$100,base_minorista!$A1976,0)</f>
        <v>4.2928889405015802</v>
      </c>
      <c r="K1976">
        <f>+HLOOKUP(VLOOKUP($B1976,$Q$2:$R$42,2,0),Costo_provisiones!$D$3:$AY$100,base_minorista!$A1976,0)</f>
        <v>1.9470952033966629</v>
      </c>
      <c r="L1976">
        <f>+HLOOKUP(VLOOKUP($B1976,$Q$2:$R$42,2,0),Morosidad_control!$D$4:$AY$101,base_minorista!$A1976,0)</f>
        <v>4.8709861777741201</v>
      </c>
      <c r="M1976">
        <f ca="1">+OFFSET(Capital_2!$D$2,base_minorista!A1976,0)</f>
        <v>3.1704105350092515</v>
      </c>
      <c r="N1976">
        <f>+HLOOKUP(VLOOKUP($B1976,$Q$2:$R$42,2,0),costo_laboral!$E$2:$AZ$99,base_minorista!$A1976,0)</f>
        <v>7.5686528732837415</v>
      </c>
      <c r="O1976">
        <f>+HLOOKUP(VLOOKUP($B1976,$Q$2:$R$42,2,0),Participacion2!$D$2:$AO$99,base_minorista!$A1976,0)</f>
        <v>2.4737430808271301</v>
      </c>
    </row>
    <row r="1977" spans="1:15" ht="16.5" x14ac:dyDescent="0.3">
      <c r="A1977">
        <v>34</v>
      </c>
      <c r="B1977">
        <v>22</v>
      </c>
      <c r="C1977">
        <v>33</v>
      </c>
      <c r="D1977" s="3">
        <v>41882</v>
      </c>
      <c r="E1977" s="33">
        <v>14</v>
      </c>
      <c r="F1977">
        <v>1</v>
      </c>
      <c r="G1977">
        <f>+HLOOKUP(VLOOKUP($B1977,$Q$2:$R$42,2,0),costos_sf!$D$2:$AY$99,base_minorista!$A1977,0)</f>
        <v>166677631.966185</v>
      </c>
      <c r="H1977">
        <f>+HLOOKUP(VLOOKUP($B1977,$Q$2:$R$42,2,0),creditos_sf!$D$2:$AY$99,base_minorista!$A1977,0)</f>
        <v>696699638.10209191</v>
      </c>
      <c r="I1977">
        <f>+HLOOKUP(VLOOKUP($B1977,$Q$2:$R$42,2,0),creditos_sf!$D$103:$AY$200,base_minorista!$A1977,0)</f>
        <v>505681980.80929798</v>
      </c>
      <c r="J1977">
        <f>+HLOOKUP(VLOOKUP($B1977,$Q$2:$R$42,2,0),Costo_fondeo!$D$3:$AY$100,base_minorista!$A1977,0)</f>
        <v>4.2732444234776006</v>
      </c>
      <c r="K1977">
        <f>+HLOOKUP(VLOOKUP($B1977,$Q$2:$R$42,2,0),Costo_provisiones!$D$3:$AY$100,base_minorista!$A1977,0)</f>
        <v>2.0542291565757695</v>
      </c>
      <c r="L1977">
        <f>+HLOOKUP(VLOOKUP($B1977,$Q$2:$R$42,2,0),Morosidad_control!$D$4:$AY$101,base_minorista!$A1977,0)</f>
        <v>4.7713733325568102</v>
      </c>
      <c r="M1977">
        <f ca="1">+OFFSET(Capital_2!$D$2,base_minorista!A1977,0)</f>
        <v>3.1468414088192862</v>
      </c>
      <c r="N1977">
        <f>+HLOOKUP(VLOOKUP($B1977,$Q$2:$R$42,2,0),costo_laboral!$E$2:$AZ$99,base_minorista!$A1977,0)</f>
        <v>7.5046973377986408</v>
      </c>
      <c r="O1977">
        <f>+HLOOKUP(VLOOKUP($B1977,$Q$2:$R$42,2,0),Participacion2!$D$2:$AO$99,base_minorista!$A1977,0)</f>
        <v>2.5181202198972099</v>
      </c>
    </row>
    <row r="1978" spans="1:15" ht="16.5" x14ac:dyDescent="0.3">
      <c r="A1978">
        <v>35</v>
      </c>
      <c r="B1978">
        <v>22</v>
      </c>
      <c r="C1978">
        <v>34</v>
      </c>
      <c r="D1978" s="3">
        <v>41912</v>
      </c>
      <c r="E1978" s="33">
        <v>14</v>
      </c>
      <c r="F1978">
        <v>1</v>
      </c>
      <c r="G1978">
        <f>+HLOOKUP(VLOOKUP($B1978,$Q$2:$R$42,2,0),costos_sf!$D$2:$AY$99,base_minorista!$A1978,0)</f>
        <v>167775134.66597402</v>
      </c>
      <c r="H1978">
        <f>+HLOOKUP(VLOOKUP($B1978,$Q$2:$R$42,2,0),creditos_sf!$D$2:$AY$99,base_minorista!$A1978,0)</f>
        <v>700000790.87429595</v>
      </c>
      <c r="I1978">
        <f>+HLOOKUP(VLOOKUP($B1978,$Q$2:$R$42,2,0),creditos_sf!$D$103:$AY$200,base_minorista!$A1978,0)</f>
        <v>509820508.14045399</v>
      </c>
      <c r="J1978">
        <f>+HLOOKUP(VLOOKUP($B1978,$Q$2:$R$42,2,0),Costo_fondeo!$D$3:$AY$100,base_minorista!$A1978,0)</f>
        <v>4.2464702478968279</v>
      </c>
      <c r="K1978">
        <f>+HLOOKUP(VLOOKUP($B1978,$Q$2:$R$42,2,0),Costo_provisiones!$D$3:$AY$100,base_minorista!$A1978,0)</f>
        <v>1.9722658346921871</v>
      </c>
      <c r="L1978">
        <f>+HLOOKUP(VLOOKUP($B1978,$Q$2:$R$42,2,0),Morosidad_control!$D$4:$AY$101,base_minorista!$A1978,0)</f>
        <v>4.9293589045964703</v>
      </c>
      <c r="M1978">
        <f ca="1">+OFFSET(Capital_2!$D$2,base_minorista!A1978,0)</f>
        <v>3.1301745437504462</v>
      </c>
      <c r="N1978">
        <f>+HLOOKUP(VLOOKUP($B1978,$Q$2:$R$42,2,0),costo_laboral!$E$2:$AZ$99,base_minorista!$A1978,0)</f>
        <v>7.5556731891612525</v>
      </c>
      <c r="O1978">
        <f>+HLOOKUP(VLOOKUP($B1978,$Q$2:$R$42,2,0),Participacion2!$D$2:$AO$99,base_minorista!$A1978,0)</f>
        <v>2.5418253493288501</v>
      </c>
    </row>
    <row r="1979" spans="1:15" ht="16.5" x14ac:dyDescent="0.3">
      <c r="A1979">
        <v>36</v>
      </c>
      <c r="B1979">
        <v>22</v>
      </c>
      <c r="C1979">
        <v>35</v>
      </c>
      <c r="D1979" s="3">
        <v>41943</v>
      </c>
      <c r="E1979" s="33">
        <v>14</v>
      </c>
      <c r="F1979">
        <v>1</v>
      </c>
      <c r="G1979">
        <f>+HLOOKUP(VLOOKUP($B1979,$Q$2:$R$42,2,0),costos_sf!$D$2:$AY$99,base_minorista!$A1979,0)</f>
        <v>169497298.76431701</v>
      </c>
      <c r="H1979">
        <f>+HLOOKUP(VLOOKUP($B1979,$Q$2:$R$42,2,0),creditos_sf!$D$2:$AY$99,base_minorista!$A1979,0)</f>
        <v>707784531.92800903</v>
      </c>
      <c r="I1979">
        <f>+HLOOKUP(VLOOKUP($B1979,$Q$2:$R$42,2,0),creditos_sf!$D$103:$AY$200,base_minorista!$A1979,0)</f>
        <v>512301743.36515701</v>
      </c>
      <c r="J1979">
        <f>+HLOOKUP(VLOOKUP($B1979,$Q$2:$R$42,2,0),Costo_fondeo!$D$3:$AY$100,base_minorista!$A1979,0)</f>
        <v>4.2231342297035335</v>
      </c>
      <c r="K1979">
        <f>+HLOOKUP(VLOOKUP($B1979,$Q$2:$R$42,2,0),Costo_provisiones!$D$3:$AY$100,base_minorista!$A1979,0)</f>
        <v>2.0258056050977515</v>
      </c>
      <c r="L1979">
        <f>+HLOOKUP(VLOOKUP($B1979,$Q$2:$R$42,2,0),Morosidad_control!$D$4:$AY$101,base_minorista!$A1979,0)</f>
        <v>4.9639161299500003</v>
      </c>
      <c r="M1979">
        <f ca="1">+OFFSET(Capital_2!$D$2,base_minorista!A1979,0)</f>
        <v>3.1052199516205063</v>
      </c>
      <c r="N1979">
        <f>+HLOOKUP(VLOOKUP($B1979,$Q$2:$R$42,2,0),costo_laboral!$E$2:$AZ$99,base_minorista!$A1979,0)</f>
        <v>7.5199684605354919</v>
      </c>
      <c r="O1979">
        <f>+HLOOKUP(VLOOKUP($B1979,$Q$2:$R$42,2,0),Participacion2!$D$2:$AO$99,base_minorista!$A1979,0)</f>
        <v>2.6011720287578002</v>
      </c>
    </row>
    <row r="1980" spans="1:15" ht="16.5" x14ac:dyDescent="0.3">
      <c r="A1980">
        <v>37</v>
      </c>
      <c r="B1980">
        <v>22</v>
      </c>
      <c r="C1980">
        <v>36</v>
      </c>
      <c r="D1980" s="3">
        <v>41973</v>
      </c>
      <c r="E1980" s="33">
        <v>14</v>
      </c>
      <c r="F1980">
        <v>1</v>
      </c>
      <c r="G1980">
        <f>+HLOOKUP(VLOOKUP($B1980,$Q$2:$R$42,2,0),costos_sf!$D$2:$AY$99,base_minorista!$A1980,0)</f>
        <v>170046143.14093003</v>
      </c>
      <c r="H1980">
        <f>+HLOOKUP(VLOOKUP($B1980,$Q$2:$R$42,2,0),creditos_sf!$D$2:$AY$99,base_minorista!$A1980,0)</f>
        <v>724138076.29793108</v>
      </c>
      <c r="I1980">
        <f>+HLOOKUP(VLOOKUP($B1980,$Q$2:$R$42,2,0),creditos_sf!$D$103:$AY$200,base_minorista!$A1980,0)</f>
        <v>511037525.22132999</v>
      </c>
      <c r="J1980">
        <f>+HLOOKUP(VLOOKUP($B1980,$Q$2:$R$42,2,0),Costo_fondeo!$D$3:$AY$100,base_minorista!$A1980,0)</f>
        <v>4.1935836695444051</v>
      </c>
      <c r="K1980">
        <f>+HLOOKUP(VLOOKUP($B1980,$Q$2:$R$42,2,0),Costo_provisiones!$D$3:$AY$100,base_minorista!$A1980,0)</f>
        <v>1.9028956922810529</v>
      </c>
      <c r="L1980">
        <f>+HLOOKUP(VLOOKUP($B1980,$Q$2:$R$42,2,0),Morosidad_control!$D$4:$AY$101,base_minorista!$A1980,0)</f>
        <v>5.09282477166074</v>
      </c>
      <c r="M1980">
        <f ca="1">+OFFSET(Capital_2!$D$2,base_minorista!A1980,0)</f>
        <v>3.0886044861742721</v>
      </c>
      <c r="N1980">
        <f>+HLOOKUP(VLOOKUP($B1980,$Q$2:$R$42,2,0),costo_laboral!$E$2:$AZ$99,base_minorista!$A1980,0)</f>
        <v>7.472545196944905</v>
      </c>
      <c r="O1980">
        <f>+HLOOKUP(VLOOKUP($B1980,$Q$2:$R$42,2,0),Participacion2!$D$2:$AO$99,base_minorista!$A1980,0)</f>
        <v>2.67374130156356</v>
      </c>
    </row>
    <row r="1981" spans="1:15" ht="16.5" x14ac:dyDescent="0.3">
      <c r="A1981">
        <v>38</v>
      </c>
      <c r="B1981">
        <v>22</v>
      </c>
      <c r="C1981">
        <v>37</v>
      </c>
      <c r="D1981" s="3">
        <v>42004</v>
      </c>
      <c r="E1981" s="33">
        <v>14</v>
      </c>
      <c r="F1981">
        <v>1</v>
      </c>
      <c r="G1981">
        <f>+HLOOKUP(VLOOKUP($B1981,$Q$2:$R$42,2,0),costos_sf!$D$2:$AY$99,base_minorista!$A1981,0)</f>
        <v>168822880.719978</v>
      </c>
      <c r="H1981">
        <f>+HLOOKUP(VLOOKUP($B1981,$Q$2:$R$42,2,0),creditos_sf!$D$2:$AY$99,base_minorista!$A1981,0)</f>
        <v>735368091.12901795</v>
      </c>
      <c r="I1981">
        <f>+HLOOKUP(VLOOKUP($B1981,$Q$2:$R$42,2,0),creditos_sf!$D$103:$AY$200,base_minorista!$A1981,0)</f>
        <v>521812896.01675296</v>
      </c>
      <c r="J1981">
        <f>+HLOOKUP(VLOOKUP($B1981,$Q$2:$R$42,2,0),Costo_fondeo!$D$3:$AY$100,base_minorista!$A1981,0)</f>
        <v>4.1583603531420419</v>
      </c>
      <c r="K1981">
        <f>+HLOOKUP(VLOOKUP($B1981,$Q$2:$R$42,2,0),Costo_provisiones!$D$3:$AY$100,base_minorista!$A1981,0)</f>
        <v>1.7863240659523014</v>
      </c>
      <c r="L1981">
        <f>+HLOOKUP(VLOOKUP($B1981,$Q$2:$R$42,2,0),Morosidad_control!$D$4:$AY$101,base_minorista!$A1981,0)</f>
        <v>4.7852573772109297</v>
      </c>
      <c r="M1981">
        <f ca="1">+OFFSET(Capital_2!$D$2,base_minorista!A1981,0)</f>
        <v>3.0772625191593428</v>
      </c>
      <c r="N1981">
        <f>+HLOOKUP(VLOOKUP($B1981,$Q$2:$R$42,2,0),costo_laboral!$E$2:$AZ$99,base_minorista!$A1981,0)</f>
        <v>7.3483903998038311</v>
      </c>
      <c r="O1981">
        <f>+HLOOKUP(VLOOKUP($B1981,$Q$2:$R$42,2,0),Participacion2!$D$2:$AO$99,base_minorista!$A1981,0)</f>
        <v>2.71757564251322</v>
      </c>
    </row>
    <row r="1982" spans="1:15" ht="16.5" x14ac:dyDescent="0.3">
      <c r="A1982">
        <v>39</v>
      </c>
      <c r="B1982">
        <v>22</v>
      </c>
      <c r="C1982">
        <v>38</v>
      </c>
      <c r="D1982" s="3">
        <v>42035</v>
      </c>
      <c r="E1982" s="33">
        <v>15</v>
      </c>
      <c r="F1982">
        <v>1</v>
      </c>
      <c r="G1982">
        <f>+HLOOKUP(VLOOKUP($B1982,$Q$2:$R$42,2,0),costos_sf!$D$2:$AY$99,base_minorista!$A1982,0)</f>
        <v>170834999.87187001</v>
      </c>
      <c r="H1982">
        <f>+HLOOKUP(VLOOKUP($B1982,$Q$2:$R$42,2,0),creditos_sf!$D$2:$AY$99,base_minorista!$A1982,0)</f>
        <v>744717708.92307496</v>
      </c>
      <c r="I1982">
        <f>+HLOOKUP(VLOOKUP($B1982,$Q$2:$R$42,2,0),creditos_sf!$D$103:$AY$200,base_minorista!$A1982,0)</f>
        <v>523100695.564152</v>
      </c>
      <c r="J1982">
        <f>+HLOOKUP(VLOOKUP($B1982,$Q$2:$R$42,2,0),Costo_fondeo!$D$3:$AY$100,base_minorista!$A1982,0)</f>
        <v>4.121370581596091</v>
      </c>
      <c r="K1982">
        <f>+HLOOKUP(VLOOKUP($B1982,$Q$2:$R$42,2,0),Costo_provisiones!$D$3:$AY$100,base_minorista!$A1982,0)</f>
        <v>1.7856713348187638</v>
      </c>
      <c r="L1982">
        <f>+HLOOKUP(VLOOKUP($B1982,$Q$2:$R$42,2,0),Morosidad_control!$D$4:$AY$101,base_minorista!$A1982,0)</f>
        <v>5.1732540579677497</v>
      </c>
      <c r="M1982">
        <f ca="1">+OFFSET(Capital_2!$D$2,base_minorista!A1982,0)</f>
        <v>3.0663026726799725</v>
      </c>
      <c r="N1982">
        <f>+HLOOKUP(VLOOKUP($B1982,$Q$2:$R$42,2,0),costo_laboral!$E$2:$AZ$99,base_minorista!$A1982,0)</f>
        <v>7.4598691636165411</v>
      </c>
      <c r="O1982">
        <f>+HLOOKUP(VLOOKUP($B1982,$Q$2:$R$42,2,0),Participacion2!$D$2:$AO$99,base_minorista!$A1982,0)</f>
        <v>2.7543891525314699</v>
      </c>
    </row>
    <row r="1983" spans="1:15" ht="16.5" x14ac:dyDescent="0.3">
      <c r="A1983">
        <v>40</v>
      </c>
      <c r="B1983">
        <v>22</v>
      </c>
      <c r="C1983">
        <v>39</v>
      </c>
      <c r="D1983" s="3">
        <v>42063</v>
      </c>
      <c r="E1983" s="33">
        <v>15</v>
      </c>
      <c r="F1983">
        <v>1</v>
      </c>
      <c r="G1983">
        <f>+HLOOKUP(VLOOKUP($B1983,$Q$2:$R$42,2,0),costos_sf!$D$2:$AY$99,base_minorista!$A1983,0)</f>
        <v>171606739.17186198</v>
      </c>
      <c r="H1983">
        <f>+HLOOKUP(VLOOKUP($B1983,$Q$2:$R$42,2,0),creditos_sf!$D$2:$AY$99,base_minorista!$A1983,0)</f>
        <v>753703445.11933804</v>
      </c>
      <c r="I1983">
        <f>+HLOOKUP(VLOOKUP($B1983,$Q$2:$R$42,2,0),creditos_sf!$D$103:$AY$200,base_minorista!$A1983,0)</f>
        <v>530131268.49001205</v>
      </c>
      <c r="J1983">
        <f>+HLOOKUP(VLOOKUP($B1983,$Q$2:$R$42,2,0),Costo_fondeo!$D$3:$AY$100,base_minorista!$A1983,0)</f>
        <v>4.0676357940084076</v>
      </c>
      <c r="K1983">
        <f>+HLOOKUP(VLOOKUP($B1983,$Q$2:$R$42,2,0),Costo_provisiones!$D$3:$AY$100,base_minorista!$A1983,0)</f>
        <v>1.7597413931618562</v>
      </c>
      <c r="L1983">
        <f>+HLOOKUP(VLOOKUP($B1983,$Q$2:$R$42,2,0),Morosidad_control!$D$4:$AY$101,base_minorista!$A1983,0)</f>
        <v>5.1692487124958104</v>
      </c>
      <c r="M1983">
        <f ca="1">+OFFSET(Capital_2!$D$2,base_minorista!A1983,0)</f>
        <v>3.049096647123327</v>
      </c>
      <c r="N1983">
        <f>+HLOOKUP(VLOOKUP($B1983,$Q$2:$R$42,2,0),costo_laboral!$E$2:$AZ$99,base_minorista!$A1983,0)</f>
        <v>7.4064309094175158</v>
      </c>
      <c r="O1983">
        <f>+HLOOKUP(VLOOKUP($B1983,$Q$2:$R$42,2,0),Participacion2!$D$2:$AO$99,base_minorista!$A1983,0)</f>
        <v>2.79260716675598</v>
      </c>
    </row>
    <row r="1984" spans="1:15" ht="16.5" x14ac:dyDescent="0.3">
      <c r="A1984">
        <v>41</v>
      </c>
      <c r="B1984">
        <v>22</v>
      </c>
      <c r="C1984">
        <v>40</v>
      </c>
      <c r="D1984" s="3">
        <v>42094</v>
      </c>
      <c r="E1984" s="33">
        <v>15</v>
      </c>
      <c r="F1984">
        <v>1</v>
      </c>
      <c r="G1984">
        <f>+HLOOKUP(VLOOKUP($B1984,$Q$2:$R$42,2,0),costos_sf!$D$2:$AY$99,base_minorista!$A1984,0)</f>
        <v>172291685.327416</v>
      </c>
      <c r="H1984">
        <f>+HLOOKUP(VLOOKUP($B1984,$Q$2:$R$42,2,0),creditos_sf!$D$2:$AY$99,base_minorista!$A1984,0)</f>
        <v>770248822.44633198</v>
      </c>
      <c r="I1984">
        <f>+HLOOKUP(VLOOKUP($B1984,$Q$2:$R$42,2,0),creditos_sf!$D$103:$AY$200,base_minorista!$A1984,0)</f>
        <v>531564279.52836198</v>
      </c>
      <c r="J1984">
        <f>+HLOOKUP(VLOOKUP($B1984,$Q$2:$R$42,2,0),Costo_fondeo!$D$3:$AY$100,base_minorista!$A1984,0)</f>
        <v>4.0265302094371513</v>
      </c>
      <c r="K1984">
        <f>+HLOOKUP(VLOOKUP($B1984,$Q$2:$R$42,2,0),Costo_provisiones!$D$3:$AY$100,base_minorista!$A1984,0)</f>
        <v>1.710394397717661</v>
      </c>
      <c r="L1984">
        <f>+HLOOKUP(VLOOKUP($B1984,$Q$2:$R$42,2,0),Morosidad_control!$D$4:$AY$101,base_minorista!$A1984,0)</f>
        <v>5.1407959577362803</v>
      </c>
      <c r="M1984">
        <f ca="1">+OFFSET(Capital_2!$D$2,base_minorista!A1984,0)</f>
        <v>3.0217281587138265</v>
      </c>
      <c r="N1984">
        <f>+HLOOKUP(VLOOKUP($B1984,$Q$2:$R$42,2,0),costo_laboral!$E$2:$AZ$99,base_minorista!$A1984,0)</f>
        <v>7.3515002707590176</v>
      </c>
      <c r="O1984">
        <f>+HLOOKUP(VLOOKUP($B1984,$Q$2:$R$42,2,0),Participacion2!$D$2:$AO$99,base_minorista!$A1984,0)</f>
        <v>2.8686121983685999</v>
      </c>
    </row>
    <row r="1985" spans="1:15" ht="16.5" x14ac:dyDescent="0.3">
      <c r="A1985">
        <v>42</v>
      </c>
      <c r="B1985">
        <v>22</v>
      </c>
      <c r="C1985">
        <v>41</v>
      </c>
      <c r="D1985" s="3">
        <v>42124</v>
      </c>
      <c r="E1985" s="33">
        <v>15</v>
      </c>
      <c r="F1985">
        <v>1</v>
      </c>
      <c r="G1985">
        <f>+HLOOKUP(VLOOKUP($B1985,$Q$2:$R$42,2,0),costos_sf!$D$2:$AY$99,base_minorista!$A1985,0)</f>
        <v>172821686.13153502</v>
      </c>
      <c r="H1985">
        <f>+HLOOKUP(VLOOKUP($B1985,$Q$2:$R$42,2,0),creditos_sf!$D$2:$AY$99,base_minorista!$A1985,0)</f>
        <v>778267792.01520205</v>
      </c>
      <c r="I1985">
        <f>+HLOOKUP(VLOOKUP($B1985,$Q$2:$R$42,2,0),creditos_sf!$D$103:$AY$200,base_minorista!$A1985,0)</f>
        <v>535974356.66887999</v>
      </c>
      <c r="J1985">
        <f>+HLOOKUP(VLOOKUP($B1985,$Q$2:$R$42,2,0),Costo_fondeo!$D$3:$AY$100,base_minorista!$A1985,0)</f>
        <v>4.0015402469036037</v>
      </c>
      <c r="K1985">
        <f>+HLOOKUP(VLOOKUP($B1985,$Q$2:$R$42,2,0),Costo_provisiones!$D$3:$AY$100,base_minorista!$A1985,0)</f>
        <v>1.7256964293070129</v>
      </c>
      <c r="L1985">
        <f>+HLOOKUP(VLOOKUP($B1985,$Q$2:$R$42,2,0),Morosidad_control!$D$4:$AY$101,base_minorista!$A1985,0)</f>
        <v>4.85924076787248</v>
      </c>
      <c r="M1985">
        <f ca="1">+OFFSET(Capital_2!$D$2,base_minorista!A1985,0)</f>
        <v>3.0029222612045556</v>
      </c>
      <c r="N1985">
        <f>+HLOOKUP(VLOOKUP($B1985,$Q$2:$R$42,2,0),costo_laboral!$E$2:$AZ$99,base_minorista!$A1985,0)</f>
        <v>7.2880821748841171</v>
      </c>
      <c r="O1985">
        <f>+HLOOKUP(VLOOKUP($B1985,$Q$2:$R$42,2,0),Participacion2!$D$2:$AO$99,base_minorista!$A1985,0)</f>
        <v>2.8955949831288401</v>
      </c>
    </row>
    <row r="1986" spans="1:15" ht="16.5" x14ac:dyDescent="0.3">
      <c r="A1986">
        <v>43</v>
      </c>
      <c r="B1986">
        <v>22</v>
      </c>
      <c r="C1986">
        <v>42</v>
      </c>
      <c r="D1986" s="3">
        <v>42155</v>
      </c>
      <c r="E1986" s="33">
        <v>15</v>
      </c>
      <c r="F1986">
        <v>1</v>
      </c>
      <c r="G1986">
        <f>+HLOOKUP(VLOOKUP($B1986,$Q$2:$R$42,2,0),costos_sf!$D$2:$AY$99,base_minorista!$A1986,0)</f>
        <v>174046691.55663699</v>
      </c>
      <c r="H1986">
        <f>+HLOOKUP(VLOOKUP($B1986,$Q$2:$R$42,2,0),creditos_sf!$D$2:$AY$99,base_minorista!$A1986,0)</f>
        <v>784730705.98198605</v>
      </c>
      <c r="I1986">
        <f>+HLOOKUP(VLOOKUP($B1986,$Q$2:$R$42,2,0),creditos_sf!$D$103:$AY$200,base_minorista!$A1986,0)</f>
        <v>539019310.84414804</v>
      </c>
      <c r="J1986">
        <f>+HLOOKUP(VLOOKUP($B1986,$Q$2:$R$42,2,0),Costo_fondeo!$D$3:$AY$100,base_minorista!$A1986,0)</f>
        <v>3.9710589883768619</v>
      </c>
      <c r="K1986">
        <f>+HLOOKUP(VLOOKUP($B1986,$Q$2:$R$42,2,0),Costo_provisiones!$D$3:$AY$100,base_minorista!$A1986,0)</f>
        <v>1.7711753318696515</v>
      </c>
      <c r="L1986">
        <f>+HLOOKUP(VLOOKUP($B1986,$Q$2:$R$42,2,0),Morosidad_control!$D$4:$AY$101,base_minorista!$A1986,0)</f>
        <v>4.7632782839418004</v>
      </c>
      <c r="M1986">
        <f ca="1">+OFFSET(Capital_2!$D$2,base_minorista!A1986,0)</f>
        <v>2.9913163210576634</v>
      </c>
      <c r="N1986">
        <f>+HLOOKUP(VLOOKUP($B1986,$Q$2:$R$42,2,0),costo_laboral!$E$2:$AZ$99,base_minorista!$A1986,0)</f>
        <v>7.251030177241752</v>
      </c>
      <c r="O1986">
        <f>+HLOOKUP(VLOOKUP($B1986,$Q$2:$R$42,2,0),Participacion2!$D$2:$AO$99,base_minorista!$A1986,0)</f>
        <v>2.9308049117842101</v>
      </c>
    </row>
    <row r="1987" spans="1:15" ht="16.5" x14ac:dyDescent="0.3">
      <c r="A1987">
        <v>44</v>
      </c>
      <c r="B1987">
        <v>22</v>
      </c>
      <c r="C1987">
        <v>43</v>
      </c>
      <c r="D1987" s="3">
        <v>42185</v>
      </c>
      <c r="E1987" s="33">
        <v>15</v>
      </c>
      <c r="F1987">
        <v>1</v>
      </c>
      <c r="G1987">
        <f>+HLOOKUP(VLOOKUP($B1987,$Q$2:$R$42,2,0),costos_sf!$D$2:$AY$99,base_minorista!$A1987,0)</f>
        <v>175790802.29544801</v>
      </c>
      <c r="H1987">
        <f>+HLOOKUP(VLOOKUP($B1987,$Q$2:$R$42,2,0),creditos_sf!$D$2:$AY$99,base_minorista!$A1987,0)</f>
        <v>786148461.73307192</v>
      </c>
      <c r="I1987">
        <f>+HLOOKUP(VLOOKUP($B1987,$Q$2:$R$42,2,0),creditos_sf!$D$103:$AY$200,base_minorista!$A1987,0)</f>
        <v>543080959.470891</v>
      </c>
      <c r="J1987">
        <f>+HLOOKUP(VLOOKUP($B1987,$Q$2:$R$42,2,0),Costo_fondeo!$D$3:$AY$100,base_minorista!$A1987,0)</f>
        <v>3.9602158266162211</v>
      </c>
      <c r="K1987">
        <f>+HLOOKUP(VLOOKUP($B1987,$Q$2:$R$42,2,0),Costo_provisiones!$D$3:$AY$100,base_minorista!$A1987,0)</f>
        <v>1.7646332320513172</v>
      </c>
      <c r="L1987">
        <f>+HLOOKUP(VLOOKUP($B1987,$Q$2:$R$42,2,0),Morosidad_control!$D$4:$AY$101,base_minorista!$A1987,0)</f>
        <v>5.0007400215370197</v>
      </c>
      <c r="M1987">
        <f ca="1">+OFFSET(Capital_2!$D$2,base_minorista!A1987,0)</f>
        <v>2.9626797769382383</v>
      </c>
      <c r="N1987">
        <f>+HLOOKUP(VLOOKUP($B1987,$Q$2:$R$42,2,0),costo_laboral!$E$2:$AZ$99,base_minorista!$A1987,0)</f>
        <v>7.346838835924693</v>
      </c>
      <c r="O1987">
        <f>+HLOOKUP(VLOOKUP($B1987,$Q$2:$R$42,2,0),Participacion2!$D$2:$AO$99,base_minorista!$A1987,0)</f>
        <v>2.9625567878639298</v>
      </c>
    </row>
    <row r="1988" spans="1:15" ht="16.5" x14ac:dyDescent="0.3">
      <c r="A1988">
        <v>45</v>
      </c>
      <c r="B1988">
        <v>22</v>
      </c>
      <c r="C1988">
        <v>44</v>
      </c>
      <c r="D1988" s="3">
        <v>42216</v>
      </c>
      <c r="E1988" s="33">
        <v>15</v>
      </c>
      <c r="F1988">
        <v>1</v>
      </c>
      <c r="G1988">
        <f>+HLOOKUP(VLOOKUP($B1988,$Q$2:$R$42,2,0),costos_sf!$D$2:$AY$99,base_minorista!$A1988,0)</f>
        <v>177073890.735154</v>
      </c>
      <c r="H1988">
        <f>+HLOOKUP(VLOOKUP($B1988,$Q$2:$R$42,2,0),creditos_sf!$D$2:$AY$99,base_minorista!$A1988,0)</f>
        <v>789294298.86701703</v>
      </c>
      <c r="I1988">
        <f>+HLOOKUP(VLOOKUP($B1988,$Q$2:$R$42,2,0),creditos_sf!$D$103:$AY$200,base_minorista!$A1988,0)</f>
        <v>545897882.10026193</v>
      </c>
      <c r="J1988">
        <f>+HLOOKUP(VLOOKUP($B1988,$Q$2:$R$42,2,0),Costo_fondeo!$D$3:$AY$100,base_minorista!$A1988,0)</f>
        <v>3.9488120560275397</v>
      </c>
      <c r="K1988">
        <f>+HLOOKUP(VLOOKUP($B1988,$Q$2:$R$42,2,0),Costo_provisiones!$D$3:$AY$100,base_minorista!$A1988,0)</f>
        <v>1.7314407293602012</v>
      </c>
      <c r="L1988">
        <f>+HLOOKUP(VLOOKUP($B1988,$Q$2:$R$42,2,0),Morosidad_control!$D$4:$AY$101,base_minorista!$A1988,0)</f>
        <v>5.1128411822285198</v>
      </c>
      <c r="M1988">
        <f ca="1">+OFFSET(Capital_2!$D$2,base_minorista!A1988,0)</f>
        <v>2.9172838879084302</v>
      </c>
      <c r="N1988">
        <f>+HLOOKUP(VLOOKUP($B1988,$Q$2:$R$42,2,0),costo_laboral!$E$2:$AZ$99,base_minorista!$A1988,0)</f>
        <v>7.4091728126996266</v>
      </c>
      <c r="O1988">
        <f>+HLOOKUP(VLOOKUP($B1988,$Q$2:$R$42,2,0),Participacion2!$D$2:$AO$99,base_minorista!$A1988,0)</f>
        <v>2.9751233463482398</v>
      </c>
    </row>
    <row r="1989" spans="1:15" ht="16.5" x14ac:dyDescent="0.3">
      <c r="A1989">
        <v>46</v>
      </c>
      <c r="B1989">
        <v>22</v>
      </c>
      <c r="C1989">
        <v>45</v>
      </c>
      <c r="D1989" s="3">
        <v>42247</v>
      </c>
      <c r="E1989" s="33">
        <v>15</v>
      </c>
      <c r="F1989">
        <v>1</v>
      </c>
      <c r="G1989">
        <f>+HLOOKUP(VLOOKUP($B1989,$Q$2:$R$42,2,0),costos_sf!$D$2:$AY$99,base_minorista!$A1989,0)</f>
        <v>178665382.183826</v>
      </c>
      <c r="H1989">
        <f>+HLOOKUP(VLOOKUP($B1989,$Q$2:$R$42,2,0),creditos_sf!$D$2:$AY$99,base_minorista!$A1989,0)</f>
        <v>796449878.56725597</v>
      </c>
      <c r="I1989">
        <f>+HLOOKUP(VLOOKUP($B1989,$Q$2:$R$42,2,0),creditos_sf!$D$103:$AY$200,base_minorista!$A1989,0)</f>
        <v>550022223.44256496</v>
      </c>
      <c r="J1989">
        <f>+HLOOKUP(VLOOKUP($B1989,$Q$2:$R$42,2,0),Costo_fondeo!$D$3:$AY$100,base_minorista!$A1989,0)</f>
        <v>3.9399101401069796</v>
      </c>
      <c r="K1989">
        <f>+HLOOKUP(VLOOKUP($B1989,$Q$2:$R$42,2,0),Costo_provisiones!$D$3:$AY$100,base_minorista!$A1989,0)</f>
        <v>1.7415639301703656</v>
      </c>
      <c r="L1989">
        <f>+HLOOKUP(VLOOKUP($B1989,$Q$2:$R$42,2,0),Morosidad_control!$D$4:$AY$101,base_minorista!$A1989,0)</f>
        <v>5.1032386881409701</v>
      </c>
      <c r="M1989">
        <f ca="1">+OFFSET(Capital_2!$D$2,base_minorista!A1989,0)</f>
        <v>2.8874106541141011</v>
      </c>
      <c r="N1989">
        <f>+HLOOKUP(VLOOKUP($B1989,$Q$2:$R$42,2,0),costo_laboral!$E$2:$AZ$99,base_minorista!$A1989,0)</f>
        <v>7.4215490590323761</v>
      </c>
      <c r="O1989">
        <f>+HLOOKUP(VLOOKUP($B1989,$Q$2:$R$42,2,0),Participacion2!$D$2:$AO$99,base_minorista!$A1989,0)</f>
        <v>2.9920057597581899</v>
      </c>
    </row>
    <row r="1990" spans="1:15" ht="16.5" x14ac:dyDescent="0.3">
      <c r="A1990">
        <v>47</v>
      </c>
      <c r="B1990">
        <v>22</v>
      </c>
      <c r="C1990">
        <v>46</v>
      </c>
      <c r="D1990" s="3">
        <v>42277</v>
      </c>
      <c r="E1990" s="33">
        <v>15</v>
      </c>
      <c r="F1990">
        <v>1</v>
      </c>
      <c r="G1990">
        <f>+HLOOKUP(VLOOKUP($B1990,$Q$2:$R$42,2,0),costos_sf!$D$2:$AY$99,base_minorista!$A1990,0)</f>
        <v>183062175.56465399</v>
      </c>
      <c r="H1990">
        <f>+HLOOKUP(VLOOKUP($B1990,$Q$2:$R$42,2,0),creditos_sf!$D$2:$AY$99,base_minorista!$A1990,0)</f>
        <v>811204840.2922821</v>
      </c>
      <c r="I1990">
        <f>+HLOOKUP(VLOOKUP($B1990,$Q$2:$R$42,2,0),creditos_sf!$D$103:$AY$200,base_minorista!$A1990,0)</f>
        <v>558272675.36860096</v>
      </c>
      <c r="J1990">
        <f>+HLOOKUP(VLOOKUP($B1990,$Q$2:$R$42,2,0),Costo_fondeo!$D$3:$AY$100,base_minorista!$A1990,0)</f>
        <v>3.9161256668249713</v>
      </c>
      <c r="K1990">
        <f>+HLOOKUP(VLOOKUP($B1990,$Q$2:$R$42,2,0),Costo_provisiones!$D$3:$AY$100,base_minorista!$A1990,0)</f>
        <v>1.9241597443845051</v>
      </c>
      <c r="L1990">
        <f>+HLOOKUP(VLOOKUP($B1990,$Q$2:$R$42,2,0),Morosidad_control!$D$4:$AY$101,base_minorista!$A1990,0)</f>
        <v>5.2270033147463399</v>
      </c>
      <c r="M1990">
        <f ca="1">+OFFSET(Capital_2!$D$2,base_minorista!A1990,0)</f>
        <v>2.8604428107092303</v>
      </c>
      <c r="N1990">
        <f>+HLOOKUP(VLOOKUP($B1990,$Q$2:$R$42,2,0),costo_laboral!$E$2:$AZ$99,base_minorista!$A1990,0)</f>
        <v>7.3728963200119191</v>
      </c>
      <c r="O1990">
        <f>+HLOOKUP(VLOOKUP($B1990,$Q$2:$R$42,2,0),Participacion2!$D$2:$AO$99,base_minorista!$A1990,0)</f>
        <v>3.0509524564230199</v>
      </c>
    </row>
    <row r="1991" spans="1:15" ht="16.5" x14ac:dyDescent="0.3">
      <c r="A1991">
        <v>48</v>
      </c>
      <c r="B1991">
        <v>22</v>
      </c>
      <c r="C1991">
        <v>47</v>
      </c>
      <c r="D1991" s="3">
        <v>42308</v>
      </c>
      <c r="E1991" s="33">
        <v>15</v>
      </c>
      <c r="F1991">
        <v>1</v>
      </c>
      <c r="G1991">
        <f>+HLOOKUP(VLOOKUP($B1991,$Q$2:$R$42,2,0),costos_sf!$D$2:$AY$99,base_minorista!$A1991,0)</f>
        <v>186625880.292606</v>
      </c>
      <c r="H1991">
        <f>+HLOOKUP(VLOOKUP($B1991,$Q$2:$R$42,2,0),creditos_sf!$D$2:$AY$99,base_minorista!$A1991,0)</f>
        <v>815479945.21344304</v>
      </c>
      <c r="I1991">
        <f>+HLOOKUP(VLOOKUP($B1991,$Q$2:$R$42,2,0),creditos_sf!$D$103:$AY$200,base_minorista!$A1991,0)</f>
        <v>566532043.537112</v>
      </c>
      <c r="J1991">
        <f>+HLOOKUP(VLOOKUP($B1991,$Q$2:$R$42,2,0),Costo_fondeo!$D$3:$AY$100,base_minorista!$A1991,0)</f>
        <v>3.8972988977781871</v>
      </c>
      <c r="K1991">
        <f>+HLOOKUP(VLOOKUP($B1991,$Q$2:$R$42,2,0),Costo_provisiones!$D$3:$AY$100,base_minorista!$A1991,0)</f>
        <v>2.0295155037832071</v>
      </c>
      <c r="L1991">
        <f>+HLOOKUP(VLOOKUP($B1991,$Q$2:$R$42,2,0),Morosidad_control!$D$4:$AY$101,base_minorista!$A1991,0)</f>
        <v>5.13157114600416</v>
      </c>
      <c r="M1991">
        <f ca="1">+OFFSET(Capital_2!$D$2,base_minorista!A1991,0)</f>
        <v>2.8360712606451561</v>
      </c>
      <c r="N1991">
        <f>+HLOOKUP(VLOOKUP($B1991,$Q$2:$R$42,2,0),costo_laboral!$E$2:$AZ$99,base_minorista!$A1991,0)</f>
        <v>7.3981642670613539</v>
      </c>
      <c r="O1991">
        <f>+HLOOKUP(VLOOKUP($B1991,$Q$2:$R$42,2,0),Participacion2!$D$2:$AO$99,base_minorista!$A1991,0)</f>
        <v>3.06955414147947</v>
      </c>
    </row>
    <row r="1992" spans="1:15" ht="16.5" x14ac:dyDescent="0.3">
      <c r="A1992">
        <v>49</v>
      </c>
      <c r="B1992">
        <v>22</v>
      </c>
      <c r="C1992">
        <v>48</v>
      </c>
      <c r="D1992" s="3">
        <v>42338</v>
      </c>
      <c r="E1992" s="33">
        <v>15</v>
      </c>
      <c r="F1992">
        <v>1</v>
      </c>
      <c r="G1992">
        <f>+HLOOKUP(VLOOKUP($B1992,$Q$2:$R$42,2,0),costos_sf!$D$2:$AY$99,base_minorista!$A1992,0)</f>
        <v>190289030.30748901</v>
      </c>
      <c r="H1992">
        <f>+HLOOKUP(VLOOKUP($B1992,$Q$2:$R$42,2,0),creditos_sf!$D$2:$AY$99,base_minorista!$A1992,0)</f>
        <v>815247070.525895</v>
      </c>
      <c r="I1992">
        <f>+HLOOKUP(VLOOKUP($B1992,$Q$2:$R$42,2,0),creditos_sf!$D$103:$AY$200,base_minorista!$A1992,0)</f>
        <v>567303742.11873698</v>
      </c>
      <c r="J1992">
        <f>+HLOOKUP(VLOOKUP($B1992,$Q$2:$R$42,2,0),Costo_fondeo!$D$3:$AY$100,base_minorista!$A1992,0)</f>
        <v>3.8703926852856472</v>
      </c>
      <c r="K1992">
        <f>+HLOOKUP(VLOOKUP($B1992,$Q$2:$R$42,2,0),Costo_provisiones!$D$3:$AY$100,base_minorista!$A1992,0)</f>
        <v>2.2584026130226595</v>
      </c>
      <c r="L1992">
        <f>+HLOOKUP(VLOOKUP($B1992,$Q$2:$R$42,2,0),Morosidad_control!$D$4:$AY$101,base_minorista!$A1992,0)</f>
        <v>5.3788006745539203</v>
      </c>
      <c r="M1992">
        <f ca="1">+OFFSET(Capital_2!$D$2,base_minorista!A1992,0)</f>
        <v>2.8102228331623054</v>
      </c>
      <c r="N1992">
        <f>+HLOOKUP(VLOOKUP($B1992,$Q$2:$R$42,2,0),costo_laboral!$E$2:$AZ$99,base_minorista!$A1992,0)</f>
        <v>7.3780646156233933</v>
      </c>
      <c r="O1992">
        <f>+HLOOKUP(VLOOKUP($B1992,$Q$2:$R$42,2,0),Participacion2!$D$2:$AO$99,base_minorista!$A1992,0)</f>
        <v>3.0812548057540501</v>
      </c>
    </row>
    <row r="1993" spans="1:15" ht="16.5" x14ac:dyDescent="0.3">
      <c r="A1993">
        <v>50</v>
      </c>
      <c r="B1993">
        <v>22</v>
      </c>
      <c r="C1993">
        <v>49</v>
      </c>
      <c r="D1993" s="3">
        <v>42369</v>
      </c>
      <c r="E1993" s="33">
        <v>15</v>
      </c>
      <c r="F1993">
        <v>1</v>
      </c>
      <c r="G1993">
        <f>+HLOOKUP(VLOOKUP($B1993,$Q$2:$R$42,2,0),costos_sf!$D$2:$AY$99,base_minorista!$A1993,0)</f>
        <v>194571230.41404</v>
      </c>
      <c r="H1993">
        <f>+HLOOKUP(VLOOKUP($B1993,$Q$2:$R$42,2,0),creditos_sf!$D$2:$AY$99,base_minorista!$A1993,0)</f>
        <v>821916823.59786701</v>
      </c>
      <c r="I1993">
        <f>+HLOOKUP(VLOOKUP($B1993,$Q$2:$R$42,2,0),creditos_sf!$D$103:$AY$200,base_minorista!$A1993,0)</f>
        <v>565390829.37173498</v>
      </c>
      <c r="J1993">
        <f>+HLOOKUP(VLOOKUP($B1993,$Q$2:$R$42,2,0),Costo_fondeo!$D$3:$AY$100,base_minorista!$A1993,0)</f>
        <v>3.8600452612364911</v>
      </c>
      <c r="K1993">
        <f>+HLOOKUP(VLOOKUP($B1993,$Q$2:$R$42,2,0),Costo_provisiones!$D$3:$AY$100,base_minorista!$A1993,0)</f>
        <v>2.4511733865539944</v>
      </c>
      <c r="L1993">
        <f>+HLOOKUP(VLOOKUP($B1993,$Q$2:$R$42,2,0),Morosidad_control!$D$4:$AY$101,base_minorista!$A1993,0)</f>
        <v>5.2221320268740099</v>
      </c>
      <c r="M1993">
        <f ca="1">+OFFSET(Capital_2!$D$2,base_minorista!A1993,0)</f>
        <v>2.789179696006852</v>
      </c>
      <c r="N1993">
        <f>+HLOOKUP(VLOOKUP($B1993,$Q$2:$R$42,2,0),costo_laboral!$E$2:$AZ$99,base_minorista!$A1993,0)</f>
        <v>7.4333236640582196</v>
      </c>
      <c r="O1993">
        <f>+HLOOKUP(VLOOKUP($B1993,$Q$2:$R$42,2,0),Participacion2!$D$2:$AO$99,base_minorista!$A1993,0)</f>
        <v>3.0985927387411398</v>
      </c>
    </row>
    <row r="1994" spans="1:15" ht="16.5" x14ac:dyDescent="0.3">
      <c r="A1994">
        <v>51</v>
      </c>
      <c r="B1994">
        <v>22</v>
      </c>
      <c r="C1994">
        <v>50</v>
      </c>
      <c r="D1994" s="3">
        <v>42400</v>
      </c>
      <c r="E1994" s="33">
        <v>16</v>
      </c>
      <c r="F1994">
        <v>1</v>
      </c>
      <c r="G1994">
        <f>+HLOOKUP(VLOOKUP($B1994,$Q$2:$R$42,2,0),costos_sf!$D$2:$AY$99,base_minorista!$A1994,0)</f>
        <v>198055626.44692999</v>
      </c>
      <c r="H1994">
        <f>+HLOOKUP(VLOOKUP($B1994,$Q$2:$R$42,2,0),creditos_sf!$D$2:$AY$99,base_minorista!$A1994,0)</f>
        <v>824757245.81486404</v>
      </c>
      <c r="I1994">
        <f>+HLOOKUP(VLOOKUP($B1994,$Q$2:$R$42,2,0),creditos_sf!$D$103:$AY$200,base_minorista!$A1994,0)</f>
        <v>569641955.49977696</v>
      </c>
      <c r="J1994">
        <f>+HLOOKUP(VLOOKUP($B1994,$Q$2:$R$42,2,0),Costo_fondeo!$D$3:$AY$100,base_minorista!$A1994,0)</f>
        <v>3.8497349659259981</v>
      </c>
      <c r="K1994">
        <f>+HLOOKUP(VLOOKUP($B1994,$Q$2:$R$42,2,0),Costo_provisiones!$D$3:$AY$100,base_minorista!$A1994,0)</f>
        <v>2.5419720650748681</v>
      </c>
      <c r="L1994">
        <f>+HLOOKUP(VLOOKUP($B1994,$Q$2:$R$42,2,0),Morosidad_control!$D$4:$AY$101,base_minorista!$A1994,0)</f>
        <v>4.9700492795852202</v>
      </c>
      <c r="M1994">
        <f ca="1">+OFFSET(Capital_2!$D$2,base_minorista!A1994,0)</f>
        <v>2.7880675647391326</v>
      </c>
      <c r="N1994">
        <f>+HLOOKUP(VLOOKUP($B1994,$Q$2:$R$42,2,0),costo_laboral!$E$2:$AZ$99,base_minorista!$A1994,0)</f>
        <v>7.5823973984943907</v>
      </c>
      <c r="O1994">
        <f>+HLOOKUP(VLOOKUP($B1994,$Q$2:$R$42,2,0),Participacion2!$D$2:$AO$99,base_minorista!$A1994,0)</f>
        <v>3.1192535796646998</v>
      </c>
    </row>
    <row r="1995" spans="1:15" ht="16.5" x14ac:dyDescent="0.3">
      <c r="A1995">
        <v>52</v>
      </c>
      <c r="B1995">
        <v>22</v>
      </c>
      <c r="C1995">
        <v>51</v>
      </c>
      <c r="D1995" s="3">
        <v>42429</v>
      </c>
      <c r="E1995" s="33">
        <v>16</v>
      </c>
      <c r="F1995">
        <v>1</v>
      </c>
      <c r="G1995">
        <f>+HLOOKUP(VLOOKUP($B1995,$Q$2:$R$42,2,0),costos_sf!$D$2:$AY$99,base_minorista!$A1995,0)</f>
        <v>201889228.03282499</v>
      </c>
      <c r="H1995">
        <f>+HLOOKUP(VLOOKUP($B1995,$Q$2:$R$42,2,0),creditos_sf!$D$2:$AY$99,base_minorista!$A1995,0)</f>
        <v>829521015.20868802</v>
      </c>
      <c r="I1995">
        <f>+HLOOKUP(VLOOKUP($B1995,$Q$2:$R$42,2,0),creditos_sf!$D$103:$AY$200,base_minorista!$A1995,0)</f>
        <v>574886091.2592181</v>
      </c>
      <c r="J1995">
        <f>+HLOOKUP(VLOOKUP($B1995,$Q$2:$R$42,2,0),Costo_fondeo!$D$3:$AY$100,base_minorista!$A1995,0)</f>
        <v>3.8485990221926092</v>
      </c>
      <c r="K1995">
        <f>+HLOOKUP(VLOOKUP($B1995,$Q$2:$R$42,2,0),Costo_provisiones!$D$3:$AY$100,base_minorista!$A1995,0)</f>
        <v>2.5782901156422486</v>
      </c>
      <c r="L1995">
        <f>+HLOOKUP(VLOOKUP($B1995,$Q$2:$R$42,2,0),Morosidad_control!$D$4:$AY$101,base_minorista!$A1995,0)</f>
        <v>5.0653934516124899</v>
      </c>
      <c r="M1995">
        <f ca="1">+OFFSET(Capital_2!$D$2,base_minorista!A1995,0)</f>
        <v>2.8101212764635846</v>
      </c>
      <c r="N1995">
        <f>+HLOOKUP(VLOOKUP($B1995,$Q$2:$R$42,2,0),costo_laboral!$E$2:$AZ$99,base_minorista!$A1995,0)</f>
        <v>7.6716307089719997</v>
      </c>
      <c r="O1995">
        <f>+HLOOKUP(VLOOKUP($B1995,$Q$2:$R$42,2,0),Participacion2!$D$2:$AO$99,base_minorista!$A1995,0)</f>
        <v>3.1262372837741399</v>
      </c>
    </row>
    <row r="1996" spans="1:15" ht="16.5" x14ac:dyDescent="0.3">
      <c r="A1996">
        <v>53</v>
      </c>
      <c r="B1996">
        <v>22</v>
      </c>
      <c r="C1996">
        <v>52</v>
      </c>
      <c r="D1996" s="3">
        <v>42460</v>
      </c>
      <c r="E1996" s="33">
        <v>16</v>
      </c>
      <c r="F1996">
        <v>1</v>
      </c>
      <c r="G1996">
        <f>+HLOOKUP(VLOOKUP($B1996,$Q$2:$R$42,2,0),costos_sf!$D$2:$AY$99,base_minorista!$A1996,0)</f>
        <v>205040284.006264</v>
      </c>
      <c r="H1996">
        <f>+HLOOKUP(VLOOKUP($B1996,$Q$2:$R$42,2,0),creditos_sf!$D$2:$AY$99,base_minorista!$A1996,0)</f>
        <v>834779461.21930206</v>
      </c>
      <c r="I1996">
        <f>+HLOOKUP(VLOOKUP($B1996,$Q$2:$R$42,2,0),creditos_sf!$D$103:$AY$200,base_minorista!$A1996,0)</f>
        <v>581609257.87921596</v>
      </c>
      <c r="J1996">
        <f>+HLOOKUP(VLOOKUP($B1996,$Q$2:$R$42,2,0),Costo_fondeo!$D$3:$AY$100,base_minorista!$A1996,0)</f>
        <v>3.8571694986313361</v>
      </c>
      <c r="K1996">
        <f>+HLOOKUP(VLOOKUP($B1996,$Q$2:$R$42,2,0),Costo_provisiones!$D$3:$AY$100,base_minorista!$A1996,0)</f>
        <v>2.6133275593217729</v>
      </c>
      <c r="L1996">
        <f>+HLOOKUP(VLOOKUP($B1996,$Q$2:$R$42,2,0),Morosidad_control!$D$4:$AY$101,base_minorista!$A1996,0)</f>
        <v>5.19698726396736</v>
      </c>
      <c r="M1996">
        <f ca="1">+OFFSET(Capital_2!$D$2,base_minorista!A1996,0)</f>
        <v>2.8489018213335102</v>
      </c>
      <c r="N1996">
        <f>+HLOOKUP(VLOOKUP($B1996,$Q$2:$R$42,2,0),costo_laboral!$E$2:$AZ$99,base_minorista!$A1996,0)</f>
        <v>7.7086862229509832</v>
      </c>
      <c r="O1996">
        <f>+HLOOKUP(VLOOKUP($B1996,$Q$2:$R$42,2,0),Participacion2!$D$2:$AO$99,base_minorista!$A1996,0)</f>
        <v>3.1580161948495902</v>
      </c>
    </row>
    <row r="1997" spans="1:15" ht="16.5" x14ac:dyDescent="0.3">
      <c r="A1997">
        <v>54</v>
      </c>
      <c r="B1997">
        <v>22</v>
      </c>
      <c r="C1997">
        <v>53</v>
      </c>
      <c r="D1997" s="3">
        <v>42490</v>
      </c>
      <c r="E1997" s="33">
        <v>16</v>
      </c>
      <c r="F1997">
        <v>1</v>
      </c>
      <c r="G1997">
        <f>+HLOOKUP(VLOOKUP($B1997,$Q$2:$R$42,2,0),costos_sf!$D$2:$AY$99,base_minorista!$A1997,0)</f>
        <v>207711634.04476801</v>
      </c>
      <c r="H1997">
        <f>+HLOOKUP(VLOOKUP($B1997,$Q$2:$R$42,2,0),creditos_sf!$D$2:$AY$99,base_minorista!$A1997,0)</f>
        <v>845225648.63013601</v>
      </c>
      <c r="I1997">
        <f>+HLOOKUP(VLOOKUP($B1997,$Q$2:$R$42,2,0),creditos_sf!$D$103:$AY$200,base_minorista!$A1997,0)</f>
        <v>587004679.29865694</v>
      </c>
      <c r="J1997">
        <f>+HLOOKUP(VLOOKUP($B1997,$Q$2:$R$42,2,0),Costo_fondeo!$D$3:$AY$100,base_minorista!$A1997,0)</f>
        <v>3.8542906361277982</v>
      </c>
      <c r="K1997">
        <f>+HLOOKUP(VLOOKUP($B1997,$Q$2:$R$42,2,0),Costo_provisiones!$D$3:$AY$100,base_minorista!$A1997,0)</f>
        <v>2.6032169236356419</v>
      </c>
      <c r="L1997">
        <f>+HLOOKUP(VLOOKUP($B1997,$Q$2:$R$42,2,0),Morosidad_control!$D$4:$AY$101,base_minorista!$A1997,0)</f>
        <v>5.2354067065556098</v>
      </c>
      <c r="M1997">
        <f ca="1">+OFFSET(Capital_2!$D$2,base_minorista!A1997,0)</f>
        <v>2.8814923639740782</v>
      </c>
      <c r="N1997">
        <f>+HLOOKUP(VLOOKUP($B1997,$Q$2:$R$42,2,0),costo_laboral!$E$2:$AZ$99,base_minorista!$A1997,0)</f>
        <v>7.7596863690135391</v>
      </c>
      <c r="O1997">
        <f>+HLOOKUP(VLOOKUP($B1997,$Q$2:$R$42,2,0),Participacion2!$D$2:$AO$99,base_minorista!$A1997,0)</f>
        <v>3.17842687961658</v>
      </c>
    </row>
    <row r="1998" spans="1:15" ht="16.5" x14ac:dyDescent="0.3">
      <c r="A1998">
        <v>55</v>
      </c>
      <c r="B1998">
        <v>22</v>
      </c>
      <c r="C1998">
        <v>54</v>
      </c>
      <c r="D1998" s="3">
        <v>42521</v>
      </c>
      <c r="E1998" s="33">
        <v>16</v>
      </c>
      <c r="F1998">
        <v>1</v>
      </c>
      <c r="G1998">
        <f>+HLOOKUP(VLOOKUP($B1998,$Q$2:$R$42,2,0),costos_sf!$D$2:$AY$99,base_minorista!$A1998,0)</f>
        <v>210193818.90952599</v>
      </c>
      <c r="H1998">
        <f>+HLOOKUP(VLOOKUP($B1998,$Q$2:$R$42,2,0),creditos_sf!$D$2:$AY$99,base_minorista!$A1998,0)</f>
        <v>853406647.468696</v>
      </c>
      <c r="I1998">
        <f>+HLOOKUP(VLOOKUP($B1998,$Q$2:$R$42,2,0),creditos_sf!$D$103:$AY$200,base_minorista!$A1998,0)</f>
        <v>591274732.85985208</v>
      </c>
      <c r="J1998">
        <f>+HLOOKUP(VLOOKUP($B1998,$Q$2:$R$42,2,0),Costo_fondeo!$D$3:$AY$100,base_minorista!$A1998,0)</f>
        <v>3.8639644997248848</v>
      </c>
      <c r="K1998">
        <f>+HLOOKUP(VLOOKUP($B1998,$Q$2:$R$42,2,0),Costo_provisiones!$D$3:$AY$100,base_minorista!$A1998,0)</f>
        <v>2.6221381140650353</v>
      </c>
      <c r="L1998">
        <f>+HLOOKUP(VLOOKUP($B1998,$Q$2:$R$42,2,0),Morosidad_control!$D$4:$AY$101,base_minorista!$A1998,0)</f>
        <v>5.16496294444676</v>
      </c>
      <c r="M1998">
        <f ca="1">+OFFSET(Capital_2!$D$2,base_minorista!A1998,0)</f>
        <v>2.9184975362021124</v>
      </c>
      <c r="N1998">
        <f>+HLOOKUP(VLOOKUP($B1998,$Q$2:$R$42,2,0),costo_laboral!$E$2:$AZ$99,base_minorista!$A1998,0)</f>
        <v>7.7685625531089801</v>
      </c>
      <c r="O1998">
        <f>+HLOOKUP(VLOOKUP($B1998,$Q$2:$R$42,2,0),Participacion2!$D$2:$AO$99,base_minorista!$A1998,0)</f>
        <v>3.2115199707282098</v>
      </c>
    </row>
    <row r="1999" spans="1:15" ht="16.5" x14ac:dyDescent="0.3">
      <c r="A1999">
        <v>56</v>
      </c>
      <c r="B1999">
        <v>22</v>
      </c>
      <c r="C1999">
        <v>55</v>
      </c>
      <c r="D1999" s="3">
        <v>42551</v>
      </c>
      <c r="E1999" s="33">
        <v>16</v>
      </c>
      <c r="F1999">
        <v>1</v>
      </c>
      <c r="G1999">
        <f>+HLOOKUP(VLOOKUP($B1999,$Q$2:$R$42,2,0),costos_sf!$D$2:$AY$99,base_minorista!$A1999,0)</f>
        <v>211709330.76817101</v>
      </c>
      <c r="H1999">
        <f>+HLOOKUP(VLOOKUP($B1999,$Q$2:$R$42,2,0),creditos_sf!$D$2:$AY$99,base_minorista!$A1999,0)</f>
        <v>865369536.37723899</v>
      </c>
      <c r="I1999">
        <f>+HLOOKUP(VLOOKUP($B1999,$Q$2:$R$42,2,0),creditos_sf!$D$103:$AY$200,base_minorista!$A1999,0)</f>
        <v>602147605.50148904</v>
      </c>
      <c r="J1999">
        <f>+HLOOKUP(VLOOKUP($B1999,$Q$2:$R$42,2,0),Costo_fondeo!$D$3:$AY$100,base_minorista!$A1999,0)</f>
        <v>3.8515384848633794</v>
      </c>
      <c r="K1999">
        <f>+HLOOKUP(VLOOKUP($B1999,$Q$2:$R$42,2,0),Costo_provisiones!$D$3:$AY$100,base_minorista!$A1999,0)</f>
        <v>2.5613006327048495</v>
      </c>
      <c r="L1999">
        <f>+HLOOKUP(VLOOKUP($B1999,$Q$2:$R$42,2,0),Morosidad_control!$D$4:$AY$101,base_minorista!$A1999,0)</f>
        <v>5.0837163828642504</v>
      </c>
      <c r="M1999">
        <f ca="1">+OFFSET(Capital_2!$D$2,base_minorista!A1999,0)</f>
        <v>2.9650713359667673</v>
      </c>
      <c r="N1999">
        <f>+HLOOKUP(VLOOKUP($B1999,$Q$2:$R$42,2,0),costo_laboral!$E$2:$AZ$99,base_minorista!$A1999,0)</f>
        <v>7.7792899943337117</v>
      </c>
      <c r="O1999">
        <f>+HLOOKUP(VLOOKUP($B1999,$Q$2:$R$42,2,0),Participacion2!$D$2:$AO$99,base_minorista!$A1999,0)</f>
        <v>3.23383225992831</v>
      </c>
    </row>
    <row r="2000" spans="1:15" ht="16.5" x14ac:dyDescent="0.3">
      <c r="A2000">
        <v>57</v>
      </c>
      <c r="B2000">
        <v>22</v>
      </c>
      <c r="C2000">
        <v>56</v>
      </c>
      <c r="D2000" s="3">
        <v>42582</v>
      </c>
      <c r="E2000" s="33">
        <v>16</v>
      </c>
      <c r="F2000">
        <v>1</v>
      </c>
      <c r="G2000">
        <f>+HLOOKUP(VLOOKUP($B2000,$Q$2:$R$42,2,0),costos_sf!$D$2:$AY$99,base_minorista!$A2000,0)</f>
        <v>214569783.27017802</v>
      </c>
      <c r="H2000">
        <f>+HLOOKUP(VLOOKUP($B2000,$Q$2:$R$42,2,0),creditos_sf!$D$2:$AY$99,base_minorista!$A2000,0)</f>
        <v>873677890.87769008</v>
      </c>
      <c r="I2000">
        <f>+HLOOKUP(VLOOKUP($B2000,$Q$2:$R$42,2,0),creditos_sf!$D$103:$AY$200,base_minorista!$A2000,0)</f>
        <v>609259379.27674806</v>
      </c>
      <c r="J2000">
        <f>+HLOOKUP(VLOOKUP($B2000,$Q$2:$R$42,2,0),Costo_fondeo!$D$3:$AY$100,base_minorista!$A2000,0)</f>
        <v>3.8562240008475404</v>
      </c>
      <c r="K2000">
        <f>+HLOOKUP(VLOOKUP($B2000,$Q$2:$R$42,2,0),Costo_provisiones!$D$3:$AY$100,base_minorista!$A2000,0)</f>
        <v>2.5334170488236318</v>
      </c>
      <c r="L2000">
        <f>+HLOOKUP(VLOOKUP($B2000,$Q$2:$R$42,2,0),Morosidad_control!$D$4:$AY$101,base_minorista!$A2000,0)</f>
        <v>5.3096946753568899</v>
      </c>
      <c r="M2000">
        <f ca="1">+OFFSET(Capital_2!$D$2,base_minorista!A2000,0)</f>
        <v>3.0367322920898565</v>
      </c>
      <c r="N2000">
        <f>+HLOOKUP(VLOOKUP($B2000,$Q$2:$R$42,2,0),costo_laboral!$E$2:$AZ$99,base_minorista!$A2000,0)</f>
        <v>7.8629709605464404</v>
      </c>
      <c r="O2000">
        <f>+HLOOKUP(VLOOKUP($B2000,$Q$2:$R$42,2,0),Participacion2!$D$2:$AO$99,base_minorista!$A2000,0)</f>
        <v>3.2492574938996199</v>
      </c>
    </row>
    <row r="2001" spans="1:15" ht="16.5" x14ac:dyDescent="0.3">
      <c r="A2001">
        <v>58</v>
      </c>
      <c r="B2001">
        <v>22</v>
      </c>
      <c r="C2001">
        <v>57</v>
      </c>
      <c r="D2001" s="3">
        <v>42613</v>
      </c>
      <c r="E2001" s="33">
        <v>16</v>
      </c>
      <c r="F2001">
        <v>1</v>
      </c>
      <c r="G2001">
        <f>+HLOOKUP(VLOOKUP($B2001,$Q$2:$R$42,2,0),costos_sf!$D$2:$AY$99,base_minorista!$A2001,0)</f>
        <v>215861720.69341102</v>
      </c>
      <c r="H2001">
        <f>+HLOOKUP(VLOOKUP($B2001,$Q$2:$R$42,2,0),creditos_sf!$D$2:$AY$99,base_minorista!$A2001,0)</f>
        <v>881015387.068892</v>
      </c>
      <c r="I2001">
        <f>+HLOOKUP(VLOOKUP($B2001,$Q$2:$R$42,2,0),creditos_sf!$D$103:$AY$200,base_minorista!$A2001,0)</f>
        <v>616152483.82205403</v>
      </c>
      <c r="J2001">
        <f>+HLOOKUP(VLOOKUP($B2001,$Q$2:$R$42,2,0),Costo_fondeo!$D$3:$AY$100,base_minorista!$A2001,0)</f>
        <v>3.8606267294885441</v>
      </c>
      <c r="K2001">
        <f>+HLOOKUP(VLOOKUP($B2001,$Q$2:$R$42,2,0),Costo_provisiones!$D$3:$AY$100,base_minorista!$A2001,0)</f>
        <v>2.4174203755787995</v>
      </c>
      <c r="L2001">
        <f>+HLOOKUP(VLOOKUP($B2001,$Q$2:$R$42,2,0),Morosidad_control!$D$4:$AY$101,base_minorista!$A2001,0)</f>
        <v>5.4126425953914801</v>
      </c>
      <c r="M2001">
        <f ca="1">+OFFSET(Capital_2!$D$2,base_minorista!A2001,0)</f>
        <v>3.0987757605561481</v>
      </c>
      <c r="N2001">
        <f>+HLOOKUP(VLOOKUP($B2001,$Q$2:$R$42,2,0),costo_laboral!$E$2:$AZ$99,base_minorista!$A2001,0)</f>
        <v>7.8570529652470089</v>
      </c>
      <c r="O2001">
        <f>+HLOOKUP(VLOOKUP($B2001,$Q$2:$R$42,2,0),Participacion2!$D$2:$AO$99,base_minorista!$A2001,0)</f>
        <v>3.2696480130822998</v>
      </c>
    </row>
    <row r="2002" spans="1:15" ht="16.5" x14ac:dyDescent="0.3">
      <c r="A2002">
        <v>59</v>
      </c>
      <c r="B2002">
        <v>22</v>
      </c>
      <c r="C2002">
        <v>58</v>
      </c>
      <c r="D2002" s="3">
        <v>42643</v>
      </c>
      <c r="E2002" s="33">
        <v>16</v>
      </c>
      <c r="F2002">
        <v>1</v>
      </c>
      <c r="G2002">
        <f>+HLOOKUP(VLOOKUP($B2002,$Q$2:$R$42,2,0),costos_sf!$D$2:$AY$99,base_minorista!$A2002,0)</f>
        <v>217469361.835271</v>
      </c>
      <c r="H2002">
        <f>+HLOOKUP(VLOOKUP($B2002,$Q$2:$R$42,2,0),creditos_sf!$D$2:$AY$99,base_minorista!$A2002,0)</f>
        <v>889313446.52605307</v>
      </c>
      <c r="I2002">
        <f>+HLOOKUP(VLOOKUP($B2002,$Q$2:$R$42,2,0),creditos_sf!$D$103:$AY$200,base_minorista!$A2002,0)</f>
        <v>625419584.777987</v>
      </c>
      <c r="J2002">
        <f>+HLOOKUP(VLOOKUP($B2002,$Q$2:$R$42,2,0),Costo_fondeo!$D$3:$AY$100,base_minorista!$A2002,0)</f>
        <v>3.8812940264376259</v>
      </c>
      <c r="K2002">
        <f>+HLOOKUP(VLOOKUP($B2002,$Q$2:$R$42,2,0),Costo_provisiones!$D$3:$AY$100,base_minorista!$A2002,0)</f>
        <v>2.3244927841701073</v>
      </c>
      <c r="L2002">
        <f>+HLOOKUP(VLOOKUP($B2002,$Q$2:$R$42,2,0),Morosidad_control!$D$4:$AY$101,base_minorista!$A2002,0)</f>
        <v>5.1917446154711904</v>
      </c>
      <c r="M2002">
        <f ca="1">+OFFSET(Capital_2!$D$2,base_minorista!A2002,0)</f>
        <v>3.1647538313822339</v>
      </c>
      <c r="N2002">
        <f>+HLOOKUP(VLOOKUP($B2002,$Q$2:$R$42,2,0),costo_laboral!$E$2:$AZ$99,base_minorista!$A2002,0)</f>
        <v>7.8646529641257237</v>
      </c>
      <c r="O2002">
        <f>+HLOOKUP(VLOOKUP($B2002,$Q$2:$R$42,2,0),Participacion2!$D$2:$AO$99,base_minorista!$A2002,0)</f>
        <v>3.2776313360887399</v>
      </c>
    </row>
    <row r="2003" spans="1:15" ht="16.5" x14ac:dyDescent="0.3">
      <c r="A2003">
        <v>60</v>
      </c>
      <c r="B2003">
        <v>22</v>
      </c>
      <c r="C2003">
        <v>59</v>
      </c>
      <c r="D2003" s="3">
        <v>42674</v>
      </c>
      <c r="E2003" s="33">
        <v>16</v>
      </c>
      <c r="F2003">
        <v>1</v>
      </c>
      <c r="G2003">
        <f>+HLOOKUP(VLOOKUP($B2003,$Q$2:$R$42,2,0),costos_sf!$D$2:$AY$99,base_minorista!$A2003,0)</f>
        <v>217380715.36790699</v>
      </c>
      <c r="H2003">
        <f>+HLOOKUP(VLOOKUP($B2003,$Q$2:$R$42,2,0),creditos_sf!$D$2:$AY$99,base_minorista!$A2003,0)</f>
        <v>893437145.48168206</v>
      </c>
      <c r="I2003">
        <f>+HLOOKUP(VLOOKUP($B2003,$Q$2:$R$42,2,0),creditos_sf!$D$103:$AY$200,base_minorista!$A2003,0)</f>
        <v>629072184.90752494</v>
      </c>
      <c r="J2003">
        <f>+HLOOKUP(VLOOKUP($B2003,$Q$2:$R$42,2,0),Costo_fondeo!$D$3:$AY$100,base_minorista!$A2003,0)</f>
        <v>3.9108023239783622</v>
      </c>
      <c r="K2003">
        <f>+HLOOKUP(VLOOKUP($B2003,$Q$2:$R$42,2,0),Costo_provisiones!$D$3:$AY$100,base_minorista!$A2003,0)</f>
        <v>2.1126625141864652</v>
      </c>
      <c r="L2003">
        <f>+HLOOKUP(VLOOKUP($B2003,$Q$2:$R$42,2,0),Morosidad_control!$D$4:$AY$101,base_minorista!$A2003,0)</f>
        <v>4.98491628123368</v>
      </c>
      <c r="M2003">
        <f ca="1">+OFFSET(Capital_2!$D$2,base_minorista!A2003,0)</f>
        <v>3.232264312603593</v>
      </c>
      <c r="N2003">
        <f>+HLOOKUP(VLOOKUP($B2003,$Q$2:$R$42,2,0),costo_laboral!$E$2:$AZ$99,base_minorista!$A2003,0)</f>
        <v>7.9342081949736851</v>
      </c>
      <c r="O2003">
        <f>+HLOOKUP(VLOOKUP($B2003,$Q$2:$R$42,2,0),Participacion2!$D$2:$AO$99,base_minorista!$A2003,0)</f>
        <v>3.29673786759653</v>
      </c>
    </row>
    <row r="2004" spans="1:15" ht="16.5" x14ac:dyDescent="0.3">
      <c r="A2004">
        <v>61</v>
      </c>
      <c r="B2004">
        <v>22</v>
      </c>
      <c r="C2004">
        <v>60</v>
      </c>
      <c r="D2004" s="3">
        <v>42704</v>
      </c>
      <c r="E2004" s="33">
        <v>16</v>
      </c>
      <c r="F2004">
        <v>1</v>
      </c>
      <c r="G2004">
        <f>+HLOOKUP(VLOOKUP($B2004,$Q$2:$R$42,2,0),costos_sf!$D$2:$AY$99,base_minorista!$A2004,0)</f>
        <v>218667938.59753197</v>
      </c>
      <c r="H2004">
        <f>+HLOOKUP(VLOOKUP($B2004,$Q$2:$R$42,2,0),creditos_sf!$D$2:$AY$99,base_minorista!$A2004,0)</f>
        <v>903167544.79534197</v>
      </c>
      <c r="I2004">
        <f>+HLOOKUP(VLOOKUP($B2004,$Q$2:$R$42,2,0),creditos_sf!$D$103:$AY$200,base_minorista!$A2004,0)</f>
        <v>630723074.50094199</v>
      </c>
      <c r="J2004">
        <f>+HLOOKUP(VLOOKUP($B2004,$Q$2:$R$42,2,0),Costo_fondeo!$D$3:$AY$100,base_minorista!$A2004,0)</f>
        <v>3.9457574134700355</v>
      </c>
      <c r="K2004">
        <f>+HLOOKUP(VLOOKUP($B2004,$Q$2:$R$42,2,0),Costo_provisiones!$D$3:$AY$100,base_minorista!$A2004,0)</f>
        <v>1.9622356235103195</v>
      </c>
      <c r="L2004">
        <f>+HLOOKUP(VLOOKUP($B2004,$Q$2:$R$42,2,0),Morosidad_control!$D$4:$AY$101,base_minorista!$A2004,0)</f>
        <v>4.8926918123223704</v>
      </c>
      <c r="M2004">
        <f ca="1">+OFFSET(Capital_2!$D$2,base_minorista!A2004,0)</f>
        <v>3.2966619789838338</v>
      </c>
      <c r="N2004">
        <f>+HLOOKUP(VLOOKUP($B2004,$Q$2:$R$42,2,0),costo_laboral!$E$2:$AZ$99,base_minorista!$A2004,0)</f>
        <v>7.9908416344183468</v>
      </c>
      <c r="O2004">
        <f>+HLOOKUP(VLOOKUP($B2004,$Q$2:$R$42,2,0),Participacion2!$D$2:$AO$99,base_minorista!$A2004,0)</f>
        <v>3.3341473813215399</v>
      </c>
    </row>
    <row r="2005" spans="1:15" ht="16.5" x14ac:dyDescent="0.3">
      <c r="A2005">
        <v>62</v>
      </c>
      <c r="B2005">
        <v>22</v>
      </c>
      <c r="C2005">
        <v>61</v>
      </c>
      <c r="D2005" s="3">
        <v>42735</v>
      </c>
      <c r="E2005" s="33">
        <v>16</v>
      </c>
      <c r="F2005">
        <v>1</v>
      </c>
      <c r="G2005">
        <f>+HLOOKUP(VLOOKUP($B2005,$Q$2:$R$42,2,0),costos_sf!$D$2:$AY$99,base_minorista!$A2005,0)</f>
        <v>218775401.79609901</v>
      </c>
      <c r="H2005">
        <f>+HLOOKUP(VLOOKUP($B2005,$Q$2:$R$42,2,0),creditos_sf!$D$2:$AY$99,base_minorista!$A2005,0)</f>
        <v>913442152.657637</v>
      </c>
      <c r="I2005">
        <f>+HLOOKUP(VLOOKUP($B2005,$Q$2:$R$42,2,0),creditos_sf!$D$103:$AY$200,base_minorista!$A2005,0)</f>
        <v>641790617.26641905</v>
      </c>
      <c r="J2005">
        <f>+HLOOKUP(VLOOKUP($B2005,$Q$2:$R$42,2,0),Costo_fondeo!$D$3:$AY$100,base_minorista!$A2005,0)</f>
        <v>3.9691340439907297</v>
      </c>
      <c r="K2005">
        <f>+HLOOKUP(VLOOKUP($B2005,$Q$2:$R$42,2,0),Costo_provisiones!$D$3:$AY$100,base_minorista!$A2005,0)</f>
        <v>1.9725036685061486</v>
      </c>
      <c r="L2005">
        <f>+HLOOKUP(VLOOKUP($B2005,$Q$2:$R$42,2,0),Morosidad_control!$D$4:$AY$101,base_minorista!$A2005,0)</f>
        <v>4.9058187892696496</v>
      </c>
      <c r="M2005">
        <f ca="1">+OFFSET(Capital_2!$D$2,base_minorista!A2005,0)</f>
        <v>3.371561018368705</v>
      </c>
      <c r="N2005">
        <f>+HLOOKUP(VLOOKUP($B2005,$Q$2:$R$42,2,0),costo_laboral!$E$2:$AZ$99,base_minorista!$A2005,0)</f>
        <v>7.9514433179317976</v>
      </c>
      <c r="O2005">
        <f>+HLOOKUP(VLOOKUP($B2005,$Q$2:$R$42,2,0),Participacion2!$D$2:$AO$99,base_minorista!$A2005,0)</f>
        <v>3.3534916677317801</v>
      </c>
    </row>
    <row r="2006" spans="1:15" ht="16.5" x14ac:dyDescent="0.3">
      <c r="A2006">
        <v>63</v>
      </c>
      <c r="B2006">
        <v>22</v>
      </c>
      <c r="C2006">
        <v>62</v>
      </c>
      <c r="D2006" s="3">
        <v>42766</v>
      </c>
      <c r="E2006" s="33">
        <v>17</v>
      </c>
      <c r="F2006">
        <v>1</v>
      </c>
      <c r="G2006">
        <f>+HLOOKUP(VLOOKUP($B2006,$Q$2:$R$42,2,0),costos_sf!$D$2:$AY$99,base_minorista!$A2006,0)</f>
        <v>221986836.065754</v>
      </c>
      <c r="H2006">
        <f>+HLOOKUP(VLOOKUP($B2006,$Q$2:$R$42,2,0),creditos_sf!$D$2:$AY$99,base_minorista!$A2006,0)</f>
        <v>927356543.76301205</v>
      </c>
      <c r="I2006">
        <f>+HLOOKUP(VLOOKUP($B2006,$Q$2:$R$42,2,0),creditos_sf!$D$103:$AY$200,base_minorista!$A2006,0)</f>
        <v>645914323.11328602</v>
      </c>
      <c r="J2006">
        <f>+HLOOKUP(VLOOKUP($B2006,$Q$2:$R$42,2,0),Costo_fondeo!$D$3:$AY$100,base_minorista!$A2006,0)</f>
        <v>3.9913750976164057</v>
      </c>
      <c r="K2006">
        <f>+HLOOKUP(VLOOKUP($B2006,$Q$2:$R$42,2,0),Costo_provisiones!$D$3:$AY$100,base_minorista!$A2006,0)</f>
        <v>1.9936157327605619</v>
      </c>
      <c r="L2006">
        <f>+HLOOKUP(VLOOKUP($B2006,$Q$2:$R$42,2,0),Morosidad_control!$D$4:$AY$101,base_minorista!$A2006,0)</f>
        <v>5.2217924562836204</v>
      </c>
      <c r="M2006">
        <f ca="1">+OFFSET(Capital_2!$D$2,base_minorista!A2006,0)</f>
        <v>3.4309045641717737</v>
      </c>
      <c r="N2006">
        <f>+HLOOKUP(VLOOKUP($B2006,$Q$2:$R$42,2,0),costo_laboral!$E$2:$AZ$99,base_minorista!$A2006,0)</f>
        <v>8.0344073291070899</v>
      </c>
      <c r="O2006">
        <f>+HLOOKUP(VLOOKUP($B2006,$Q$2:$R$42,2,0),Participacion2!$D$2:$AO$99,base_minorista!$A2006,0)</f>
        <v>3.3993093394119298</v>
      </c>
    </row>
    <row r="2007" spans="1:15" ht="16.5" x14ac:dyDescent="0.3">
      <c r="A2007">
        <v>64</v>
      </c>
      <c r="B2007">
        <v>22</v>
      </c>
      <c r="C2007">
        <v>63</v>
      </c>
      <c r="D2007" s="3">
        <v>42794</v>
      </c>
      <c r="E2007" s="33">
        <v>17</v>
      </c>
      <c r="F2007">
        <v>1</v>
      </c>
      <c r="G2007">
        <f>+HLOOKUP(VLOOKUP($B2007,$Q$2:$R$42,2,0),costos_sf!$D$2:$AY$99,base_minorista!$A2007,0)</f>
        <v>224046527.72877601</v>
      </c>
      <c r="H2007">
        <f>+HLOOKUP(VLOOKUP($B2007,$Q$2:$R$42,2,0),creditos_sf!$D$2:$AY$99,base_minorista!$A2007,0)</f>
        <v>941034720.70558798</v>
      </c>
      <c r="I2007">
        <f>+HLOOKUP(VLOOKUP($B2007,$Q$2:$R$42,2,0),creditos_sf!$D$103:$AY$200,base_minorista!$A2007,0)</f>
        <v>650107483.379637</v>
      </c>
      <c r="J2007">
        <f>+HLOOKUP(VLOOKUP($B2007,$Q$2:$R$42,2,0),Costo_fondeo!$D$3:$AY$100,base_minorista!$A2007,0)</f>
        <v>4.0027876257412043</v>
      </c>
      <c r="K2007">
        <f>+HLOOKUP(VLOOKUP($B2007,$Q$2:$R$42,2,0),Costo_provisiones!$D$3:$AY$100,base_minorista!$A2007,0)</f>
        <v>1.9796872581938791</v>
      </c>
      <c r="L2007">
        <f>+HLOOKUP(VLOOKUP($B2007,$Q$2:$R$42,2,0),Morosidad_control!$D$4:$AY$101,base_minorista!$A2007,0)</f>
        <v>4.8383789886090698</v>
      </c>
      <c r="M2007">
        <f ca="1">+OFFSET(Capital_2!$D$2,base_minorista!A2007,0)</f>
        <v>3.4714473426279464</v>
      </c>
      <c r="N2007">
        <f>+HLOOKUP(VLOOKUP($B2007,$Q$2:$R$42,2,0),costo_laboral!$E$2:$AZ$99,base_minorista!$A2007,0)</f>
        <v>8.0198032838345537</v>
      </c>
      <c r="O2007">
        <f>+HLOOKUP(VLOOKUP($B2007,$Q$2:$R$42,2,0),Participacion2!$D$2:$AO$99,base_minorista!$A2007,0)</f>
        <v>3.4250428510283002</v>
      </c>
    </row>
    <row r="2008" spans="1:15" ht="16.5" x14ac:dyDescent="0.3">
      <c r="A2008">
        <v>65</v>
      </c>
      <c r="B2008">
        <v>22</v>
      </c>
      <c r="C2008">
        <v>64</v>
      </c>
      <c r="D2008" s="3">
        <v>42825</v>
      </c>
      <c r="E2008" s="33">
        <v>17</v>
      </c>
      <c r="F2008">
        <v>1</v>
      </c>
      <c r="G2008">
        <f>+HLOOKUP(VLOOKUP($B2008,$Q$2:$R$42,2,0),costos_sf!$D$2:$AY$99,base_minorista!$A2008,0)</f>
        <v>226379096.719998</v>
      </c>
      <c r="H2008">
        <f>+HLOOKUP(VLOOKUP($B2008,$Q$2:$R$42,2,0),creditos_sf!$D$2:$AY$99,base_minorista!$A2008,0)</f>
        <v>940280671.64095402</v>
      </c>
      <c r="I2008">
        <f>+HLOOKUP(VLOOKUP($B2008,$Q$2:$R$42,2,0),creditos_sf!$D$103:$AY$200,base_minorista!$A2008,0)</f>
        <v>653791067.94808805</v>
      </c>
      <c r="J2008">
        <f>+HLOOKUP(VLOOKUP($B2008,$Q$2:$R$42,2,0),Costo_fondeo!$D$3:$AY$100,base_minorista!$A2008,0)</f>
        <v>4.0152795993851003</v>
      </c>
      <c r="K2008">
        <f>+HLOOKUP(VLOOKUP($B2008,$Q$2:$R$42,2,0),Costo_provisiones!$D$3:$AY$100,base_minorista!$A2008,0)</f>
        <v>1.9922455476210001</v>
      </c>
      <c r="L2008">
        <f>+HLOOKUP(VLOOKUP($B2008,$Q$2:$R$42,2,0),Morosidad_control!$D$4:$AY$101,base_minorista!$A2008,0)</f>
        <v>4.6805850224904502</v>
      </c>
      <c r="M2008">
        <f ca="1">+OFFSET(Capital_2!$D$2,base_minorista!A2008,0)</f>
        <v>3.5034579976729381</v>
      </c>
      <c r="N2008">
        <f>+HLOOKUP(VLOOKUP($B2008,$Q$2:$R$42,2,0),costo_laboral!$E$2:$AZ$99,base_minorista!$A2008,0)</f>
        <v>8.0917645859223555</v>
      </c>
      <c r="O2008">
        <f>+HLOOKUP(VLOOKUP($B2008,$Q$2:$R$42,2,0),Participacion2!$D$2:$AO$99,base_minorista!$A2008,0)</f>
        <v>3.4418599007061901</v>
      </c>
    </row>
    <row r="2009" spans="1:15" ht="16.5" x14ac:dyDescent="0.3">
      <c r="A2009">
        <v>66</v>
      </c>
      <c r="B2009">
        <v>22</v>
      </c>
      <c r="C2009">
        <v>65</v>
      </c>
      <c r="D2009" s="3">
        <v>42855</v>
      </c>
      <c r="E2009" s="33">
        <v>17</v>
      </c>
      <c r="F2009">
        <v>1</v>
      </c>
      <c r="G2009">
        <f>+HLOOKUP(VLOOKUP($B2009,$Q$2:$R$42,2,0),costos_sf!$D$2:$AY$99,base_minorista!$A2009,0)</f>
        <v>230062957.19438401</v>
      </c>
      <c r="H2009">
        <f>+HLOOKUP(VLOOKUP($B2009,$Q$2:$R$42,2,0),creditos_sf!$D$2:$AY$99,base_minorista!$A2009,0)</f>
        <v>954663846.17590201</v>
      </c>
      <c r="I2009">
        <f>+HLOOKUP(VLOOKUP($B2009,$Q$2:$R$42,2,0),creditos_sf!$D$103:$AY$200,base_minorista!$A2009,0)</f>
        <v>660459831.33924401</v>
      </c>
      <c r="J2009">
        <f>+HLOOKUP(VLOOKUP($B2009,$Q$2:$R$42,2,0),Costo_fondeo!$D$3:$AY$100,base_minorista!$A2009,0)</f>
        <v>4.0413130184743249</v>
      </c>
      <c r="K2009">
        <f>+HLOOKUP(VLOOKUP($B2009,$Q$2:$R$42,2,0),Costo_provisiones!$D$3:$AY$100,base_minorista!$A2009,0)</f>
        <v>1.987396656918031</v>
      </c>
      <c r="L2009">
        <f>+HLOOKUP(VLOOKUP($B2009,$Q$2:$R$42,2,0),Morosidad_control!$D$4:$AY$101,base_minorista!$A2009,0)</f>
        <v>4.7806222319144602</v>
      </c>
      <c r="M2009">
        <f ca="1">+OFFSET(Capital_2!$D$2,base_minorista!A2009,0)</f>
        <v>3.5336781037956082</v>
      </c>
      <c r="N2009">
        <f>+HLOOKUP(VLOOKUP($B2009,$Q$2:$R$42,2,0),costo_laboral!$E$2:$AZ$99,base_minorista!$A2009,0)</f>
        <v>8.1146541900751732</v>
      </c>
      <c r="O2009">
        <f>+HLOOKUP(VLOOKUP($B2009,$Q$2:$R$42,2,0),Participacion2!$D$2:$AO$99,base_minorista!$A2009,0)</f>
        <v>3.470900561773</v>
      </c>
    </row>
    <row r="2010" spans="1:15" ht="16.5" x14ac:dyDescent="0.3">
      <c r="A2010">
        <v>67</v>
      </c>
      <c r="B2010">
        <v>22</v>
      </c>
      <c r="C2010">
        <v>66</v>
      </c>
      <c r="D2010" s="3">
        <v>42886</v>
      </c>
      <c r="E2010" s="33">
        <v>17</v>
      </c>
      <c r="F2010">
        <v>1</v>
      </c>
      <c r="G2010">
        <f>+HLOOKUP(VLOOKUP($B2010,$Q$2:$R$42,2,0),costos_sf!$D$2:$AY$99,base_minorista!$A2010,0)</f>
        <v>235438322.97677499</v>
      </c>
      <c r="H2010">
        <f>+HLOOKUP(VLOOKUP($B2010,$Q$2:$R$42,2,0),creditos_sf!$D$2:$AY$99,base_minorista!$A2010,0)</f>
        <v>968402412.95420599</v>
      </c>
      <c r="I2010">
        <f>+HLOOKUP(VLOOKUP($B2010,$Q$2:$R$42,2,0),creditos_sf!$D$103:$AY$200,base_minorista!$A2010,0)</f>
        <v>669685521.28483009</v>
      </c>
      <c r="J2010">
        <f>+HLOOKUP(VLOOKUP($B2010,$Q$2:$R$42,2,0),Costo_fondeo!$D$3:$AY$100,base_minorista!$A2010,0)</f>
        <v>4.0601182314228774</v>
      </c>
      <c r="K2010">
        <f>+HLOOKUP(VLOOKUP($B2010,$Q$2:$R$42,2,0),Costo_provisiones!$D$3:$AY$100,base_minorista!$A2010,0)</f>
        <v>2.0331094516408932</v>
      </c>
      <c r="L2010">
        <f>+HLOOKUP(VLOOKUP($B2010,$Q$2:$R$42,2,0),Morosidad_control!$D$4:$AY$101,base_minorista!$A2010,0)</f>
        <v>4.93767193254281</v>
      </c>
      <c r="M2010">
        <f ca="1">+OFFSET(Capital_2!$D$2,base_minorista!A2010,0)</f>
        <v>3.5570017411603705</v>
      </c>
      <c r="N2010">
        <f>+HLOOKUP(VLOOKUP($B2010,$Q$2:$R$42,2,0),costo_laboral!$E$2:$AZ$99,base_minorista!$A2010,0)</f>
        <v>8.1522402307227004</v>
      </c>
      <c r="O2010">
        <f>+HLOOKUP(VLOOKUP($B2010,$Q$2:$R$42,2,0),Participacion2!$D$2:$AO$99,base_minorista!$A2010,0)</f>
        <v>3.4817039066599098</v>
      </c>
    </row>
    <row r="2011" spans="1:15" ht="16.5" x14ac:dyDescent="0.3">
      <c r="A2011">
        <v>68</v>
      </c>
      <c r="B2011">
        <v>22</v>
      </c>
      <c r="C2011">
        <v>67</v>
      </c>
      <c r="D2011" s="3">
        <v>42916</v>
      </c>
      <c r="E2011" s="33">
        <v>17</v>
      </c>
      <c r="F2011">
        <v>1</v>
      </c>
      <c r="G2011">
        <f>+HLOOKUP(VLOOKUP($B2011,$Q$2:$R$42,2,0),costos_sf!$D$2:$AY$99,base_minorista!$A2011,0)</f>
        <v>237980485.67850202</v>
      </c>
      <c r="H2011">
        <f>+HLOOKUP(VLOOKUP($B2011,$Q$2:$R$42,2,0),creditos_sf!$D$2:$AY$99,base_minorista!$A2011,0)</f>
        <v>986627122.65636897</v>
      </c>
      <c r="I2011">
        <f>+HLOOKUP(VLOOKUP($B2011,$Q$2:$R$42,2,0),creditos_sf!$D$103:$AY$200,base_minorista!$A2011,0)</f>
        <v>672822159.19206893</v>
      </c>
      <c r="J2011">
        <f>+HLOOKUP(VLOOKUP($B2011,$Q$2:$R$42,2,0),Costo_fondeo!$D$3:$AY$100,base_minorista!$A2011,0)</f>
        <v>4.0874266014459186</v>
      </c>
      <c r="K2011">
        <f>+HLOOKUP(VLOOKUP($B2011,$Q$2:$R$42,2,0),Costo_provisiones!$D$3:$AY$100,base_minorista!$A2011,0)</f>
        <v>1.9745675368739279</v>
      </c>
      <c r="L2011">
        <f>+HLOOKUP(VLOOKUP($B2011,$Q$2:$R$42,2,0),Morosidad_control!$D$4:$AY$101,base_minorista!$A2011,0)</f>
        <v>4.9348566790028601</v>
      </c>
      <c r="M2011">
        <f ca="1">+OFFSET(Capital_2!$D$2,base_minorista!A2011,0)</f>
        <v>3.5704065106105527</v>
      </c>
      <c r="N2011">
        <f>+HLOOKUP(VLOOKUP($B2011,$Q$2:$R$42,2,0),costo_laboral!$E$2:$AZ$99,base_minorista!$A2011,0)</f>
        <v>8.2265444889709638</v>
      </c>
      <c r="O2011">
        <f>+HLOOKUP(VLOOKUP($B2011,$Q$2:$R$42,2,0),Participacion2!$D$2:$AO$99,base_minorista!$A2011,0)</f>
        <v>3.5230019003970598</v>
      </c>
    </row>
    <row r="2012" spans="1:15" ht="16.5" x14ac:dyDescent="0.3">
      <c r="A2012">
        <v>69</v>
      </c>
      <c r="B2012">
        <v>22</v>
      </c>
      <c r="C2012">
        <v>68</v>
      </c>
      <c r="D2012" s="3">
        <v>42947</v>
      </c>
      <c r="E2012" s="33">
        <v>17</v>
      </c>
      <c r="F2012">
        <v>1</v>
      </c>
      <c r="G2012">
        <f>+HLOOKUP(VLOOKUP($B2012,$Q$2:$R$42,2,0),costos_sf!$D$2:$AY$99,base_minorista!$A2012,0)</f>
        <v>241072812.868164</v>
      </c>
      <c r="H2012">
        <f>+HLOOKUP(VLOOKUP($B2012,$Q$2:$R$42,2,0),creditos_sf!$D$2:$AY$99,base_minorista!$A2012,0)</f>
        <v>1004423393.93792</v>
      </c>
      <c r="I2012">
        <f>+HLOOKUP(VLOOKUP($B2012,$Q$2:$R$42,2,0),creditos_sf!$D$103:$AY$200,base_minorista!$A2012,0)</f>
        <v>680673037.27468598</v>
      </c>
      <c r="J2012">
        <f>+HLOOKUP(VLOOKUP($B2012,$Q$2:$R$42,2,0),Costo_fondeo!$D$3:$AY$100,base_minorista!$A2012,0)</f>
        <v>4.0972475932949806</v>
      </c>
      <c r="K2012">
        <f>+HLOOKUP(VLOOKUP($B2012,$Q$2:$R$42,2,0),Costo_provisiones!$D$3:$AY$100,base_minorista!$A2012,0)</f>
        <v>1.948648778105402</v>
      </c>
      <c r="L2012">
        <f>+HLOOKUP(VLOOKUP($B2012,$Q$2:$R$42,2,0),Morosidad_control!$D$4:$AY$101,base_minorista!$A2012,0)</f>
        <v>4.7141979806922603</v>
      </c>
      <c r="M2012">
        <f ca="1">+OFFSET(Capital_2!$D$2,base_minorista!A2012,0)</f>
        <v>3.5864726654758914</v>
      </c>
      <c r="N2012">
        <f>+HLOOKUP(VLOOKUP($B2012,$Q$2:$R$42,2,0),costo_laboral!$E$2:$AZ$99,base_minorista!$A2012,0)</f>
        <v>8.2437892285134993</v>
      </c>
      <c r="O2012">
        <f>+HLOOKUP(VLOOKUP($B2012,$Q$2:$R$42,2,0),Participacion2!$D$2:$AO$99,base_minorista!$A2012,0)</f>
        <v>3.5753030075760801</v>
      </c>
    </row>
    <row r="2013" spans="1:15" ht="16.5" x14ac:dyDescent="0.3">
      <c r="A2013">
        <v>70</v>
      </c>
      <c r="B2013">
        <v>22</v>
      </c>
      <c r="C2013">
        <v>69</v>
      </c>
      <c r="D2013" s="3">
        <v>42978</v>
      </c>
      <c r="E2013" s="33">
        <v>17</v>
      </c>
      <c r="F2013">
        <v>1</v>
      </c>
      <c r="G2013">
        <f>+HLOOKUP(VLOOKUP($B2013,$Q$2:$R$42,2,0),costos_sf!$D$2:$AY$99,base_minorista!$A2013,0)</f>
        <v>242975192.16346303</v>
      </c>
      <c r="H2013">
        <f>+HLOOKUP(VLOOKUP($B2013,$Q$2:$R$42,2,0),creditos_sf!$D$2:$AY$99,base_minorista!$A2013,0)</f>
        <v>1021404812.05948</v>
      </c>
      <c r="I2013">
        <f>+HLOOKUP(VLOOKUP($B2013,$Q$2:$R$42,2,0),creditos_sf!$D$103:$AY$200,base_minorista!$A2013,0)</f>
        <v>684891256.58101296</v>
      </c>
      <c r="J2013">
        <f>+HLOOKUP(VLOOKUP($B2013,$Q$2:$R$42,2,0),Costo_fondeo!$D$3:$AY$100,base_minorista!$A2013,0)</f>
        <v>4.1228522380951507</v>
      </c>
      <c r="K2013">
        <f>+HLOOKUP(VLOOKUP($B2013,$Q$2:$R$42,2,0),Costo_provisiones!$D$3:$AY$100,base_minorista!$A2013,0)</f>
        <v>1.9304368940711372</v>
      </c>
      <c r="L2013">
        <f>+HLOOKUP(VLOOKUP($B2013,$Q$2:$R$42,2,0),Morosidad_control!$D$4:$AY$101,base_minorista!$A2013,0)</f>
        <v>4.7483895855540501</v>
      </c>
      <c r="M2013">
        <f ca="1">+OFFSET(Capital_2!$D$2,base_minorista!A2013,0)</f>
        <v>3.5952774480300995</v>
      </c>
      <c r="N2013">
        <f>+HLOOKUP(VLOOKUP($B2013,$Q$2:$R$42,2,0),costo_laboral!$E$2:$AZ$99,base_minorista!$A2013,0)</f>
        <v>8.2257213419499404</v>
      </c>
      <c r="O2013">
        <f>+HLOOKUP(VLOOKUP($B2013,$Q$2:$R$42,2,0),Participacion2!$D$2:$AO$99,base_minorista!$A2013,0)</f>
        <v>3.6175267684114001</v>
      </c>
    </row>
    <row r="2014" spans="1:15" ht="16.5" x14ac:dyDescent="0.3">
      <c r="A2014">
        <v>71</v>
      </c>
      <c r="B2014">
        <v>22</v>
      </c>
      <c r="C2014">
        <v>70</v>
      </c>
      <c r="D2014" s="3">
        <v>43008</v>
      </c>
      <c r="E2014" s="33">
        <v>17</v>
      </c>
      <c r="F2014">
        <v>1</v>
      </c>
      <c r="G2014">
        <f>+HLOOKUP(VLOOKUP($B2014,$Q$2:$R$42,2,0),costos_sf!$D$2:$AY$99,base_minorista!$A2014,0)</f>
        <v>245869039.632761</v>
      </c>
      <c r="H2014">
        <f>+HLOOKUP(VLOOKUP($B2014,$Q$2:$R$42,2,0),creditos_sf!$D$2:$AY$99,base_minorista!$A2014,0)</f>
        <v>1042942705.0581599</v>
      </c>
      <c r="I2014">
        <f>+HLOOKUP(VLOOKUP($B2014,$Q$2:$R$42,2,0),creditos_sf!$D$103:$AY$200,base_minorista!$A2014,0)</f>
        <v>691727411.11793399</v>
      </c>
      <c r="J2014">
        <f>+HLOOKUP(VLOOKUP($B2014,$Q$2:$R$42,2,0),Costo_fondeo!$D$3:$AY$100,base_minorista!$A2014,0)</f>
        <v>4.1349192320426029</v>
      </c>
      <c r="K2014">
        <f>+HLOOKUP(VLOOKUP($B2014,$Q$2:$R$42,2,0),Costo_provisiones!$D$3:$AY$100,base_minorista!$A2014,0)</f>
        <v>1.9405922515509564</v>
      </c>
      <c r="L2014">
        <f>+HLOOKUP(VLOOKUP($B2014,$Q$2:$R$42,2,0),Morosidad_control!$D$4:$AY$101,base_minorista!$A2014,0)</f>
        <v>4.5114437433133503</v>
      </c>
      <c r="M2014">
        <f ca="1">+OFFSET(Capital_2!$D$2,base_minorista!A2014,0)</f>
        <v>3.5939139218894542</v>
      </c>
      <c r="N2014">
        <f>+HLOOKUP(VLOOKUP($B2014,$Q$2:$R$42,2,0),costo_laboral!$E$2:$AZ$99,base_minorista!$A2014,0)</f>
        <v>8.1589583462822972</v>
      </c>
      <c r="O2014">
        <f>+HLOOKUP(VLOOKUP($B2014,$Q$2:$R$42,2,0),Participacion2!$D$2:$AO$99,base_minorista!$A2014,0)</f>
        <v>3.6641480765171299</v>
      </c>
    </row>
    <row r="2015" spans="1:15" ht="16.5" x14ac:dyDescent="0.3">
      <c r="A2015">
        <v>72</v>
      </c>
      <c r="B2015">
        <v>22</v>
      </c>
      <c r="C2015">
        <v>71</v>
      </c>
      <c r="D2015" s="3">
        <v>43039</v>
      </c>
      <c r="E2015" s="33">
        <v>17</v>
      </c>
      <c r="F2015">
        <v>1</v>
      </c>
      <c r="G2015">
        <f>+HLOOKUP(VLOOKUP($B2015,$Q$2:$R$42,2,0),costos_sf!$D$2:$AY$99,base_minorista!$A2015,0)</f>
        <v>251795156.23896101</v>
      </c>
      <c r="H2015">
        <f>+HLOOKUP(VLOOKUP($B2015,$Q$2:$R$42,2,0),creditos_sf!$D$2:$AY$99,base_minorista!$A2015,0)</f>
        <v>1060068607.8369501</v>
      </c>
      <c r="I2015">
        <f>+HLOOKUP(VLOOKUP($B2015,$Q$2:$R$42,2,0),creditos_sf!$D$103:$AY$200,base_minorista!$A2015,0)</f>
        <v>704046000.56428695</v>
      </c>
      <c r="J2015">
        <f>+HLOOKUP(VLOOKUP($B2015,$Q$2:$R$42,2,0),Costo_fondeo!$D$3:$AY$100,base_minorista!$A2015,0)</f>
        <v>4.1484386164988232</v>
      </c>
      <c r="K2015">
        <f>+HLOOKUP(VLOOKUP($B2015,$Q$2:$R$42,2,0),Costo_provisiones!$D$3:$AY$100,base_minorista!$A2015,0)</f>
        <v>2.0180490171635821</v>
      </c>
      <c r="L2015">
        <f>+HLOOKUP(VLOOKUP($B2015,$Q$2:$R$42,2,0),Morosidad_control!$D$4:$AY$101,base_minorista!$A2015,0)</f>
        <v>4.6426964317344499</v>
      </c>
      <c r="M2015">
        <f ca="1">+OFFSET(Capital_2!$D$2,base_minorista!A2015,0)</f>
        <v>3.6057998149039663</v>
      </c>
      <c r="N2015">
        <f>+HLOOKUP(VLOOKUP($B2015,$Q$2:$R$42,2,0),costo_laboral!$E$2:$AZ$99,base_minorista!$A2015,0)</f>
        <v>8.1385828372906133</v>
      </c>
      <c r="O2015">
        <f>+HLOOKUP(VLOOKUP($B2015,$Q$2:$R$42,2,0),Participacion2!$D$2:$AO$99,base_minorista!$A2015,0)</f>
        <v>3.7054331138379899</v>
      </c>
    </row>
    <row r="2016" spans="1:15" ht="16.5" x14ac:dyDescent="0.3">
      <c r="A2016">
        <v>73</v>
      </c>
      <c r="B2016">
        <v>22</v>
      </c>
      <c r="C2016">
        <v>72</v>
      </c>
      <c r="D2016" s="3">
        <v>43069</v>
      </c>
      <c r="E2016" s="33">
        <v>17</v>
      </c>
      <c r="F2016">
        <v>1</v>
      </c>
      <c r="G2016">
        <f>+HLOOKUP(VLOOKUP($B2016,$Q$2:$R$42,2,0),costos_sf!$D$2:$AY$99,base_minorista!$A2016,0)</f>
        <v>255616253.87472302</v>
      </c>
      <c r="H2016">
        <f>+HLOOKUP(VLOOKUP($B2016,$Q$2:$R$42,2,0),creditos_sf!$D$2:$AY$99,base_minorista!$A2016,0)</f>
        <v>1077062489.7813799</v>
      </c>
      <c r="I2016">
        <f>+HLOOKUP(VLOOKUP($B2016,$Q$2:$R$42,2,0),creditos_sf!$D$103:$AY$200,base_minorista!$A2016,0)</f>
        <v>710390260.21536601</v>
      </c>
      <c r="J2016">
        <f>+HLOOKUP(VLOOKUP($B2016,$Q$2:$R$42,2,0),Costo_fondeo!$D$3:$AY$100,base_minorista!$A2016,0)</f>
        <v>4.1613423980370889</v>
      </c>
      <c r="K2016">
        <f>+HLOOKUP(VLOOKUP($B2016,$Q$2:$R$42,2,0),Costo_provisiones!$D$3:$AY$100,base_minorista!$A2016,0)</f>
        <v>2.0570129373317347</v>
      </c>
      <c r="L2016">
        <f>+HLOOKUP(VLOOKUP($B2016,$Q$2:$R$42,2,0),Morosidad_control!$D$4:$AY$101,base_minorista!$A2016,0)</f>
        <v>4.64384465971035</v>
      </c>
      <c r="M2016">
        <f ca="1">+OFFSET(Capital_2!$D$2,base_minorista!A2016,0)</f>
        <v>3.6120620419568428</v>
      </c>
      <c r="N2016">
        <f>+HLOOKUP(VLOOKUP($B2016,$Q$2:$R$42,2,0),costo_laboral!$E$2:$AZ$99,base_minorista!$A2016,0)</f>
        <v>8.0653784156809074</v>
      </c>
      <c r="O2016">
        <f>+HLOOKUP(VLOOKUP($B2016,$Q$2:$R$42,2,0),Participacion2!$D$2:$AO$99,base_minorista!$A2016,0)</f>
        <v>3.7342638431736499</v>
      </c>
    </row>
    <row r="2017" spans="1:15" ht="16.5" x14ac:dyDescent="0.3">
      <c r="A2017">
        <v>74</v>
      </c>
      <c r="B2017">
        <v>22</v>
      </c>
      <c r="C2017">
        <v>73</v>
      </c>
      <c r="D2017" s="3">
        <v>43100</v>
      </c>
      <c r="E2017" s="33">
        <v>17</v>
      </c>
      <c r="F2017">
        <v>1</v>
      </c>
      <c r="G2017">
        <f>+HLOOKUP(VLOOKUP($B2017,$Q$2:$R$42,2,0),costos_sf!$D$2:$AY$99,base_minorista!$A2017,0)</f>
        <v>259735088.874185</v>
      </c>
      <c r="H2017">
        <f>+HLOOKUP(VLOOKUP($B2017,$Q$2:$R$42,2,0),creditos_sf!$D$2:$AY$99,base_minorista!$A2017,0)</f>
        <v>1091075474.1059599</v>
      </c>
      <c r="I2017">
        <f>+HLOOKUP(VLOOKUP($B2017,$Q$2:$R$42,2,0),creditos_sf!$D$103:$AY$200,base_minorista!$A2017,0)</f>
        <v>721397863.83090401</v>
      </c>
      <c r="J2017">
        <f>+HLOOKUP(VLOOKUP($B2017,$Q$2:$R$42,2,0),Costo_fondeo!$D$3:$AY$100,base_minorista!$A2017,0)</f>
        <v>4.1751115262472291</v>
      </c>
      <c r="K2017">
        <f>+HLOOKUP(VLOOKUP($B2017,$Q$2:$R$42,2,0),Costo_provisiones!$D$3:$AY$100,base_minorista!$A2017,0)</f>
        <v>1.9507604569492072</v>
      </c>
      <c r="L2017">
        <f>+HLOOKUP(VLOOKUP($B2017,$Q$2:$R$42,2,0),Morosidad_control!$D$4:$AY$101,base_minorista!$A2017,0)</f>
        <v>4.6860137382582003</v>
      </c>
      <c r="M2017">
        <f ca="1">+OFFSET(Capital_2!$D$2,base_minorista!A2017,0)</f>
        <v>3.5930762546706192</v>
      </c>
      <c r="N2017">
        <f>+HLOOKUP(VLOOKUP($B2017,$Q$2:$R$42,2,0),costo_laboral!$E$2:$AZ$99,base_minorista!$A2017,0)</f>
        <v>8.1693708452062381</v>
      </c>
      <c r="O2017">
        <f>+HLOOKUP(VLOOKUP($B2017,$Q$2:$R$42,2,0),Participacion2!$D$2:$AO$99,base_minorista!$A2017,0)</f>
        <v>3.75983099481997</v>
      </c>
    </row>
    <row r="2018" spans="1:15" ht="16.5" x14ac:dyDescent="0.3">
      <c r="A2018">
        <v>75</v>
      </c>
      <c r="B2018">
        <v>22</v>
      </c>
      <c r="C2018">
        <v>74</v>
      </c>
      <c r="D2018" s="3">
        <v>43131</v>
      </c>
      <c r="E2018" s="33">
        <v>18</v>
      </c>
      <c r="F2018">
        <v>1</v>
      </c>
      <c r="G2018">
        <f>+HLOOKUP(VLOOKUP($B2018,$Q$2:$R$42,2,0),costos_sf!$D$2:$AY$99,base_minorista!$A2018,0)</f>
        <v>263081313.95446002</v>
      </c>
      <c r="H2018">
        <f>+HLOOKUP(VLOOKUP($B2018,$Q$2:$R$42,2,0),creditos_sf!$D$2:$AY$99,base_minorista!$A2018,0)</f>
        <v>1105978178.58252</v>
      </c>
      <c r="I2018">
        <f>+HLOOKUP(VLOOKUP($B2018,$Q$2:$R$42,2,0),creditos_sf!$D$103:$AY$200,base_minorista!$A2018,0)</f>
        <v>731570821.52847397</v>
      </c>
      <c r="J2018">
        <f>+HLOOKUP(VLOOKUP($B2018,$Q$2:$R$42,2,0),Costo_fondeo!$D$3:$AY$100,base_minorista!$A2018,0)</f>
        <v>4.1880215699146479</v>
      </c>
      <c r="K2018">
        <f>+HLOOKUP(VLOOKUP($B2018,$Q$2:$R$42,2,0),Costo_provisiones!$D$3:$AY$100,base_minorista!$A2018,0)</f>
        <v>1.923203065481575</v>
      </c>
      <c r="L2018">
        <f>+HLOOKUP(VLOOKUP($B2018,$Q$2:$R$42,2,0),Morosidad_control!$D$4:$AY$101,base_minorista!$A2018,0)</f>
        <v>4.3897014825841296</v>
      </c>
      <c r="M2018">
        <f ca="1">+OFFSET(Capital_2!$D$2,base_minorista!A2018,0)</f>
        <v>3.5815867697690567</v>
      </c>
      <c r="N2018">
        <f>+HLOOKUP(VLOOKUP($B2018,$Q$2:$R$42,2,0),costo_laboral!$E$2:$AZ$99,base_minorista!$A2018,0)</f>
        <v>8.2088112632220689</v>
      </c>
      <c r="O2018">
        <f>+HLOOKUP(VLOOKUP($B2018,$Q$2:$R$42,2,0),Participacion2!$D$2:$AO$99,base_minorista!$A2018,0)</f>
        <v>3.80052543526326</v>
      </c>
    </row>
    <row r="2019" spans="1:15" ht="16.5" x14ac:dyDescent="0.3">
      <c r="A2019">
        <v>76</v>
      </c>
      <c r="B2019">
        <v>22</v>
      </c>
      <c r="C2019">
        <v>75</v>
      </c>
      <c r="D2019" s="3">
        <v>43159</v>
      </c>
      <c r="E2019" s="33">
        <v>18</v>
      </c>
      <c r="F2019">
        <v>1</v>
      </c>
      <c r="G2019">
        <f>+HLOOKUP(VLOOKUP($B2019,$Q$2:$R$42,2,0),costos_sf!$D$2:$AY$99,base_minorista!$A2019,0)</f>
        <v>265648119.930767</v>
      </c>
      <c r="H2019">
        <f>+HLOOKUP(VLOOKUP($B2019,$Q$2:$R$42,2,0),creditos_sf!$D$2:$AY$99,base_minorista!$A2019,0)</f>
        <v>1120594439.1809599</v>
      </c>
      <c r="I2019">
        <f>+HLOOKUP(VLOOKUP($B2019,$Q$2:$R$42,2,0),creditos_sf!$D$103:$AY$200,base_minorista!$A2019,0)</f>
        <v>742889067.50537598</v>
      </c>
      <c r="J2019">
        <f>+HLOOKUP(VLOOKUP($B2019,$Q$2:$R$42,2,0),Costo_fondeo!$D$3:$AY$100,base_minorista!$A2019,0)</f>
        <v>4.1904453944035636</v>
      </c>
      <c r="K2019">
        <f>+HLOOKUP(VLOOKUP($B2019,$Q$2:$R$42,2,0),Costo_provisiones!$D$3:$AY$100,base_minorista!$A2019,0)</f>
        <v>1.8916594886459268</v>
      </c>
      <c r="L2019">
        <f>+HLOOKUP(VLOOKUP($B2019,$Q$2:$R$42,2,0),Morosidad_control!$D$4:$AY$101,base_minorista!$A2019,0)</f>
        <v>4.5955839408979404</v>
      </c>
      <c r="M2019">
        <f ca="1">+OFFSET(Capital_2!$D$2,base_minorista!A2019,0)</f>
        <v>3.5677590569055382</v>
      </c>
      <c r="N2019">
        <f>+HLOOKUP(VLOOKUP($B2019,$Q$2:$R$42,2,0),costo_laboral!$E$2:$AZ$99,base_minorista!$A2019,0)</f>
        <v>8.1604652965484394</v>
      </c>
      <c r="O2019">
        <f>+HLOOKUP(VLOOKUP($B2019,$Q$2:$R$42,2,0),Participacion2!$D$2:$AO$99,base_minorista!$A2019,0)</f>
        <v>3.8500690006634701</v>
      </c>
    </row>
    <row r="2020" spans="1:15" ht="16.5" x14ac:dyDescent="0.3">
      <c r="A2020">
        <v>77</v>
      </c>
      <c r="B2020">
        <v>22</v>
      </c>
      <c r="C2020">
        <v>76</v>
      </c>
      <c r="D2020" s="3">
        <v>43190</v>
      </c>
      <c r="E2020" s="33">
        <v>18</v>
      </c>
      <c r="F2020">
        <v>1</v>
      </c>
      <c r="G2020">
        <f>+HLOOKUP(VLOOKUP($B2020,$Q$2:$R$42,2,0),costos_sf!$D$2:$AY$99,base_minorista!$A2020,0)</f>
        <v>269291822.153741</v>
      </c>
      <c r="H2020">
        <f>+HLOOKUP(VLOOKUP($B2020,$Q$2:$R$42,2,0),creditos_sf!$D$2:$AY$99,base_minorista!$A2020,0)</f>
        <v>1128989177.1548901</v>
      </c>
      <c r="I2020">
        <f>+HLOOKUP(VLOOKUP($B2020,$Q$2:$R$42,2,0),creditos_sf!$D$103:$AY$200,base_minorista!$A2020,0)</f>
        <v>755805161.90220797</v>
      </c>
      <c r="J2020">
        <f>+HLOOKUP(VLOOKUP($B2020,$Q$2:$R$42,2,0),Costo_fondeo!$D$3:$AY$100,base_minorista!$A2020,0)</f>
        <v>4.2082766906788329</v>
      </c>
      <c r="K2020">
        <f>+HLOOKUP(VLOOKUP($B2020,$Q$2:$R$42,2,0),Costo_provisiones!$D$3:$AY$100,base_minorista!$A2020,0)</f>
        <v>1.9573885123467316</v>
      </c>
      <c r="L2020">
        <f>+HLOOKUP(VLOOKUP($B2020,$Q$2:$R$42,2,0),Morosidad_control!$D$4:$AY$101,base_minorista!$A2020,0)</f>
        <v>4.5968444762526799</v>
      </c>
      <c r="M2020">
        <f ca="1">+OFFSET(Capital_2!$D$2,base_minorista!A2020,0)</f>
        <v>3.5535594036254383</v>
      </c>
      <c r="N2020">
        <f>+HLOOKUP(VLOOKUP($B2020,$Q$2:$R$42,2,0),costo_laboral!$E$2:$AZ$99,base_minorista!$A2020,0)</f>
        <v>8.1248971711886835</v>
      </c>
      <c r="O2020">
        <f>+HLOOKUP(VLOOKUP($B2020,$Q$2:$R$42,2,0),Participacion2!$D$2:$AO$99,base_minorista!$A2020,0)</f>
        <v>3.86604221297481</v>
      </c>
    </row>
    <row r="2021" spans="1:15" ht="16.5" x14ac:dyDescent="0.3">
      <c r="A2021">
        <v>78</v>
      </c>
      <c r="B2021">
        <v>22</v>
      </c>
      <c r="C2021">
        <v>77</v>
      </c>
      <c r="D2021" s="3">
        <v>43220</v>
      </c>
      <c r="E2021" s="33">
        <v>18</v>
      </c>
      <c r="F2021">
        <v>1</v>
      </c>
      <c r="G2021">
        <f>+HLOOKUP(VLOOKUP($B2021,$Q$2:$R$42,2,0),costos_sf!$D$2:$AY$99,base_minorista!$A2021,0)</f>
        <v>272498980.84113997</v>
      </c>
      <c r="H2021">
        <f>+HLOOKUP(VLOOKUP($B2021,$Q$2:$R$42,2,0),creditos_sf!$D$2:$AY$99,base_minorista!$A2021,0)</f>
        <v>1143374873.7648299</v>
      </c>
      <c r="I2021">
        <f>+HLOOKUP(VLOOKUP($B2021,$Q$2:$R$42,2,0),creditos_sf!$D$103:$AY$200,base_minorista!$A2021,0)</f>
        <v>767945974.28490996</v>
      </c>
      <c r="J2021">
        <f>+HLOOKUP(VLOOKUP($B2021,$Q$2:$R$42,2,0),Costo_fondeo!$D$3:$AY$100,base_minorista!$A2021,0)</f>
        <v>4.2088787260811547</v>
      </c>
      <c r="K2021">
        <f>+HLOOKUP(VLOOKUP($B2021,$Q$2:$R$42,2,0),Costo_provisiones!$D$3:$AY$100,base_minorista!$A2021,0)</f>
        <v>1.9373299654281635</v>
      </c>
      <c r="L2021">
        <f>+HLOOKUP(VLOOKUP($B2021,$Q$2:$R$42,2,0),Morosidad_control!$D$4:$AY$101,base_minorista!$A2021,0)</f>
        <v>4.6587510609794496</v>
      </c>
      <c r="M2021">
        <f ca="1">+OFFSET(Capital_2!$D$2,base_minorista!A2021,0)</f>
        <v>3.5277001527594574</v>
      </c>
      <c r="N2021">
        <f>+HLOOKUP(VLOOKUP($B2021,$Q$2:$R$42,2,0),costo_laboral!$E$2:$AZ$99,base_minorista!$A2021,0)</f>
        <v>8.109752246695809</v>
      </c>
      <c r="O2021">
        <f>+HLOOKUP(VLOOKUP($B2021,$Q$2:$R$42,2,0),Participacion2!$D$2:$AO$99,base_minorista!$A2021,0)</f>
        <v>3.8870827811696</v>
      </c>
    </row>
    <row r="2022" spans="1:15" ht="16.5" x14ac:dyDescent="0.3">
      <c r="A2022">
        <v>79</v>
      </c>
      <c r="B2022">
        <v>22</v>
      </c>
      <c r="C2022">
        <v>78</v>
      </c>
      <c r="D2022" s="3">
        <v>43251</v>
      </c>
      <c r="E2022" s="33">
        <v>18</v>
      </c>
      <c r="F2022">
        <v>1</v>
      </c>
      <c r="G2022">
        <f>+HLOOKUP(VLOOKUP($B2022,$Q$2:$R$42,2,0),costos_sf!$D$2:$AY$99,base_minorista!$A2022,0)</f>
        <v>275211984.53275704</v>
      </c>
      <c r="H2022">
        <f>+HLOOKUP(VLOOKUP($B2022,$Q$2:$R$42,2,0),creditos_sf!$D$2:$AY$99,base_minorista!$A2022,0)</f>
        <v>1157499907.64573</v>
      </c>
      <c r="I2022">
        <f>+HLOOKUP(VLOOKUP($B2022,$Q$2:$R$42,2,0),creditos_sf!$D$103:$AY$200,base_minorista!$A2022,0)</f>
        <v>779620709.64147699</v>
      </c>
      <c r="J2022">
        <f>+HLOOKUP(VLOOKUP($B2022,$Q$2:$R$42,2,0),Costo_fondeo!$D$3:$AY$100,base_minorista!$A2022,0)</f>
        <v>4.2069795208273462</v>
      </c>
      <c r="K2022">
        <f>+HLOOKUP(VLOOKUP($B2022,$Q$2:$R$42,2,0),Costo_provisiones!$D$3:$AY$100,base_minorista!$A2022,0)</f>
        <v>1.9237412347011218</v>
      </c>
      <c r="L2022">
        <f>+HLOOKUP(VLOOKUP($B2022,$Q$2:$R$42,2,0),Morosidad_control!$D$4:$AY$101,base_minorista!$A2022,0)</f>
        <v>4.5740606711338696</v>
      </c>
      <c r="M2022">
        <f ca="1">+OFFSET(Capital_2!$D$2,base_minorista!A2022,0)</f>
        <v>3.5069368282381337</v>
      </c>
      <c r="N2022">
        <f>+HLOOKUP(VLOOKUP($B2022,$Q$2:$R$42,2,0),costo_laboral!$E$2:$AZ$99,base_minorista!$A2022,0)</f>
        <v>8.0539941014103409</v>
      </c>
      <c r="O2022">
        <f>+HLOOKUP(VLOOKUP($B2022,$Q$2:$R$42,2,0),Participacion2!$D$2:$AO$99,base_minorista!$A2022,0)</f>
        <v>3.9215042610701398</v>
      </c>
    </row>
    <row r="2023" spans="1:15" ht="16.5" x14ac:dyDescent="0.3">
      <c r="A2023">
        <v>80</v>
      </c>
      <c r="B2023">
        <v>22</v>
      </c>
      <c r="C2023">
        <v>79</v>
      </c>
      <c r="D2023" s="3">
        <v>43281</v>
      </c>
      <c r="E2023" s="33">
        <v>18</v>
      </c>
      <c r="F2023">
        <v>1</v>
      </c>
      <c r="G2023">
        <f>+HLOOKUP(VLOOKUP($B2023,$Q$2:$R$42,2,0),costos_sf!$D$2:$AY$99,base_minorista!$A2023,0)</f>
        <v>278041362.76576501</v>
      </c>
      <c r="H2023">
        <f>+HLOOKUP(VLOOKUP($B2023,$Q$2:$R$42,2,0),creditos_sf!$D$2:$AY$99,base_minorista!$A2023,0)</f>
        <v>1166177383.8380702</v>
      </c>
      <c r="I2023">
        <f>+HLOOKUP(VLOOKUP($B2023,$Q$2:$R$42,2,0),creditos_sf!$D$103:$AY$200,base_minorista!$A2023,0)</f>
        <v>784961253.43472302</v>
      </c>
      <c r="J2023">
        <f>+HLOOKUP(VLOOKUP($B2023,$Q$2:$R$42,2,0),Costo_fondeo!$D$3:$AY$100,base_minorista!$A2023,0)</f>
        <v>4.2036594674040932</v>
      </c>
      <c r="K2023">
        <f>+HLOOKUP(VLOOKUP($B2023,$Q$2:$R$42,2,0),Costo_provisiones!$D$3:$AY$100,base_minorista!$A2023,0)</f>
        <v>1.9582509115524886</v>
      </c>
      <c r="L2023">
        <f>+HLOOKUP(VLOOKUP($B2023,$Q$2:$R$42,2,0),Morosidad_control!$D$4:$AY$101,base_minorista!$A2023,0)</f>
        <v>4.6299675138965997</v>
      </c>
      <c r="M2023">
        <f ca="1">+OFFSET(Capital_2!$D$2,base_minorista!A2023,0)</f>
        <v>3.4861804073665166</v>
      </c>
      <c r="N2023">
        <f>+HLOOKUP(VLOOKUP($B2023,$Q$2:$R$42,2,0),costo_laboral!$E$2:$AZ$99,base_minorista!$A2023,0)</f>
        <v>8.0799502546231388</v>
      </c>
      <c r="O2023">
        <f>+HLOOKUP(VLOOKUP($B2023,$Q$2:$R$42,2,0),Participacion2!$D$2:$AO$99,base_minorista!$A2023,0)</f>
        <v>3.95368014911134</v>
      </c>
    </row>
    <row r="2024" spans="1:15" ht="16.5" x14ac:dyDescent="0.3">
      <c r="A2024">
        <v>81</v>
      </c>
      <c r="B2024">
        <v>22</v>
      </c>
      <c r="C2024">
        <v>80</v>
      </c>
      <c r="D2024" s="3">
        <v>43312</v>
      </c>
      <c r="E2024" s="33">
        <v>18</v>
      </c>
      <c r="F2024">
        <v>1</v>
      </c>
      <c r="G2024">
        <f>+HLOOKUP(VLOOKUP($B2024,$Q$2:$R$42,2,0),costos_sf!$D$2:$AY$99,base_minorista!$A2024,0)</f>
        <v>281736424.30717999</v>
      </c>
      <c r="H2024">
        <f>+HLOOKUP(VLOOKUP($B2024,$Q$2:$R$42,2,0),creditos_sf!$D$2:$AY$99,base_minorista!$A2024,0)</f>
        <v>1180871145.2060399</v>
      </c>
      <c r="I2024">
        <f>+HLOOKUP(VLOOKUP($B2024,$Q$2:$R$42,2,0),creditos_sf!$D$103:$AY$200,base_minorista!$A2024,0)</f>
        <v>793902721.03588402</v>
      </c>
      <c r="J2024">
        <f>+HLOOKUP(VLOOKUP($B2024,$Q$2:$R$42,2,0),Costo_fondeo!$D$3:$AY$100,base_minorista!$A2024,0)</f>
        <v>4.2121490535889503</v>
      </c>
      <c r="K2024">
        <f>+HLOOKUP(VLOOKUP($B2024,$Q$2:$R$42,2,0),Costo_provisiones!$D$3:$AY$100,base_minorista!$A2024,0)</f>
        <v>2.0175826476399141</v>
      </c>
      <c r="L2024">
        <f>+HLOOKUP(VLOOKUP($B2024,$Q$2:$R$42,2,0),Morosidad_control!$D$4:$AY$101,base_minorista!$A2024,0)</f>
        <v>4.59698691116321</v>
      </c>
      <c r="M2024">
        <f ca="1">+OFFSET(Capital_2!$D$2,base_minorista!A2024,0)</f>
        <v>3.4635993253239059</v>
      </c>
      <c r="N2024">
        <f>+HLOOKUP(VLOOKUP($B2024,$Q$2:$R$42,2,0),costo_laboral!$E$2:$AZ$99,base_minorista!$A2024,0)</f>
        <v>8.0587320483585447</v>
      </c>
      <c r="O2024">
        <f>+HLOOKUP(VLOOKUP($B2024,$Q$2:$R$42,2,0),Participacion2!$D$2:$AO$99,base_minorista!$A2024,0)</f>
        <v>3.9999187518069101</v>
      </c>
    </row>
    <row r="2025" spans="1:15" ht="16.5" x14ac:dyDescent="0.3">
      <c r="A2025">
        <v>82</v>
      </c>
      <c r="B2025">
        <v>22</v>
      </c>
      <c r="C2025">
        <v>81</v>
      </c>
      <c r="D2025" s="3">
        <v>43343</v>
      </c>
      <c r="E2025" s="33">
        <v>18</v>
      </c>
      <c r="F2025">
        <v>1</v>
      </c>
      <c r="G2025">
        <f>+HLOOKUP(VLOOKUP($B2025,$Q$2:$R$42,2,0),costos_sf!$D$2:$AY$99,base_minorista!$A2025,0)</f>
        <v>285926664.68668103</v>
      </c>
      <c r="H2025">
        <f>+HLOOKUP(VLOOKUP($B2025,$Q$2:$R$42,2,0),creditos_sf!$D$2:$AY$99,base_minorista!$A2025,0)</f>
        <v>1194692087.5885601</v>
      </c>
      <c r="I2025">
        <f>+HLOOKUP(VLOOKUP($B2025,$Q$2:$R$42,2,0),creditos_sf!$D$103:$AY$200,base_minorista!$A2025,0)</f>
        <v>804498392.94345498</v>
      </c>
      <c r="J2025">
        <f>+HLOOKUP(VLOOKUP($B2025,$Q$2:$R$42,2,0),Costo_fondeo!$D$3:$AY$100,base_minorista!$A2025,0)</f>
        <v>4.2011058637008913</v>
      </c>
      <c r="K2025">
        <f>+HLOOKUP(VLOOKUP($B2025,$Q$2:$R$42,2,0),Costo_provisiones!$D$3:$AY$100,base_minorista!$A2025,0)</f>
        <v>2.0663132735412506</v>
      </c>
      <c r="L2025">
        <f>+HLOOKUP(VLOOKUP($B2025,$Q$2:$R$42,2,0),Morosidad_control!$D$4:$AY$101,base_minorista!$A2025,0)</f>
        <v>4.6692314324221202</v>
      </c>
      <c r="M2025">
        <f ca="1">+OFFSET(Capital_2!$D$2,base_minorista!A2025,0)</f>
        <v>3.442349118867654</v>
      </c>
      <c r="N2025">
        <f>+HLOOKUP(VLOOKUP($B2025,$Q$2:$R$42,2,0),costo_laboral!$E$2:$AZ$99,base_minorista!$A2025,0)</f>
        <v>8.0235595640207684</v>
      </c>
      <c r="O2025">
        <f>+HLOOKUP(VLOOKUP($B2025,$Q$2:$R$42,2,0),Participacion2!$D$2:$AO$99,base_minorista!$A2025,0)</f>
        <v>4.0255603590963496</v>
      </c>
    </row>
    <row r="2026" spans="1:15" ht="16.5" x14ac:dyDescent="0.3">
      <c r="A2026">
        <v>83</v>
      </c>
      <c r="B2026">
        <v>22</v>
      </c>
      <c r="C2026">
        <v>82</v>
      </c>
      <c r="D2026" s="3">
        <v>43373</v>
      </c>
      <c r="E2026" s="33">
        <v>18</v>
      </c>
      <c r="F2026">
        <v>1</v>
      </c>
      <c r="G2026">
        <f>+HLOOKUP(VLOOKUP($B2026,$Q$2:$R$42,2,0),costos_sf!$D$2:$AY$99,base_minorista!$A2026,0)</f>
        <v>287607082.45018703</v>
      </c>
      <c r="H2026">
        <f>+HLOOKUP(VLOOKUP($B2026,$Q$2:$R$42,2,0),creditos_sf!$D$2:$AY$99,base_minorista!$A2026,0)</f>
        <v>1194586661.3927801</v>
      </c>
      <c r="I2026">
        <f>+HLOOKUP(VLOOKUP($B2026,$Q$2:$R$42,2,0),creditos_sf!$D$103:$AY$200,base_minorista!$A2026,0)</f>
        <v>810369805.77992606</v>
      </c>
      <c r="J2026">
        <f>+HLOOKUP(VLOOKUP($B2026,$Q$2:$R$42,2,0),Costo_fondeo!$D$3:$AY$100,base_minorista!$A2026,0)</f>
        <v>4.1864570876605907</v>
      </c>
      <c r="K2026">
        <f>+HLOOKUP(VLOOKUP($B2026,$Q$2:$R$42,2,0),Costo_provisiones!$D$3:$AY$100,base_minorista!$A2026,0)</f>
        <v>2.0360898797227711</v>
      </c>
      <c r="L2026">
        <f>+HLOOKUP(VLOOKUP($B2026,$Q$2:$R$42,2,0),Morosidad_control!$D$4:$AY$101,base_minorista!$A2026,0)</f>
        <v>4.6731966481315697</v>
      </c>
      <c r="M2026">
        <f ca="1">+OFFSET(Capital_2!$D$2,base_minorista!A2026,0)</f>
        <v>3.430093895939399</v>
      </c>
      <c r="N2026">
        <f>+HLOOKUP(VLOOKUP($B2026,$Q$2:$R$42,2,0),costo_laboral!$E$2:$AZ$99,base_minorista!$A2026,0)</f>
        <v>8.0499727474214335</v>
      </c>
      <c r="O2026">
        <f>+HLOOKUP(VLOOKUP($B2026,$Q$2:$R$42,2,0),Participacion2!$D$2:$AO$99,base_minorista!$A2026,0)</f>
        <v>4.0397720629592202</v>
      </c>
    </row>
    <row r="2027" spans="1:15" ht="16.5" x14ac:dyDescent="0.3">
      <c r="A2027">
        <v>84</v>
      </c>
      <c r="B2027">
        <v>22</v>
      </c>
      <c r="C2027">
        <v>83</v>
      </c>
      <c r="D2027" s="3">
        <v>43404</v>
      </c>
      <c r="E2027" s="33">
        <v>18</v>
      </c>
      <c r="F2027">
        <v>1</v>
      </c>
      <c r="G2027">
        <f>+HLOOKUP(VLOOKUP($B2027,$Q$2:$R$42,2,0),costos_sf!$D$2:$AY$99,base_minorista!$A2027,0)</f>
        <v>291268004.62424898</v>
      </c>
      <c r="H2027">
        <f>+HLOOKUP(VLOOKUP($B2027,$Q$2:$R$42,2,0),creditos_sf!$D$2:$AY$99,base_minorista!$A2027,0)</f>
        <v>1204249001.8223</v>
      </c>
      <c r="I2027">
        <f>+HLOOKUP(VLOOKUP($B2027,$Q$2:$R$42,2,0),creditos_sf!$D$103:$AY$200,base_minorista!$A2027,0)</f>
        <v>816730164.15393198</v>
      </c>
      <c r="J2027">
        <f>+HLOOKUP(VLOOKUP($B2027,$Q$2:$R$42,2,0),Costo_fondeo!$D$3:$AY$100,base_minorista!$A2027,0)</f>
        <v>4.1773260389958891</v>
      </c>
      <c r="K2027">
        <f>+HLOOKUP(VLOOKUP($B2027,$Q$2:$R$42,2,0),Costo_provisiones!$D$3:$AY$100,base_minorista!$A2027,0)</f>
        <v>2.0766561372667169</v>
      </c>
      <c r="L2027">
        <f>+HLOOKUP(VLOOKUP($B2027,$Q$2:$R$42,2,0),Morosidad_control!$D$4:$AY$101,base_minorista!$A2027,0)</f>
        <v>4.7174106989671598</v>
      </c>
      <c r="M2027">
        <f ca="1">+OFFSET(Capital_2!$D$2,base_minorista!A2027,0)</f>
        <v>3.4233579602032216</v>
      </c>
      <c r="N2027">
        <f>+HLOOKUP(VLOOKUP($B2027,$Q$2:$R$42,2,0),costo_laboral!$E$2:$AZ$99,base_minorista!$A2027,0)</f>
        <v>8.0260932003642722</v>
      </c>
      <c r="O2027">
        <f>+HLOOKUP(VLOOKUP($B2027,$Q$2:$R$42,2,0),Participacion2!$D$2:$AO$99,base_minorista!$A2027,0)</f>
        <v>4.0677495810646098</v>
      </c>
    </row>
    <row r="2028" spans="1:15" ht="16.5" x14ac:dyDescent="0.3">
      <c r="A2028">
        <v>85</v>
      </c>
      <c r="B2028">
        <v>22</v>
      </c>
      <c r="C2028">
        <v>84</v>
      </c>
      <c r="D2028" s="3">
        <v>43434</v>
      </c>
      <c r="E2028" s="33">
        <v>18</v>
      </c>
      <c r="F2028">
        <v>1</v>
      </c>
      <c r="G2028">
        <f>+HLOOKUP(VLOOKUP($B2028,$Q$2:$R$42,2,0),costos_sf!$D$2:$AY$99,base_minorista!$A2028,0)</f>
        <v>295845137.521635</v>
      </c>
      <c r="H2028">
        <f>+HLOOKUP(VLOOKUP($B2028,$Q$2:$R$42,2,0),creditos_sf!$D$2:$AY$99,base_minorista!$A2028,0)</f>
        <v>1213908476.98769</v>
      </c>
      <c r="I2028">
        <f>+HLOOKUP(VLOOKUP($B2028,$Q$2:$R$42,2,0),creditos_sf!$D$103:$AY$200,base_minorista!$A2028,0)</f>
        <v>829894693.62837601</v>
      </c>
      <c r="J2028">
        <f>+HLOOKUP(VLOOKUP($B2028,$Q$2:$R$42,2,0),Costo_fondeo!$D$3:$AY$100,base_minorista!$A2028,0)</f>
        <v>4.1660328385032415</v>
      </c>
      <c r="K2028">
        <f>+HLOOKUP(VLOOKUP($B2028,$Q$2:$R$42,2,0),Costo_provisiones!$D$3:$AY$100,base_minorista!$A2028,0)</f>
        <v>2.1002215736134908</v>
      </c>
      <c r="L2028">
        <f>+HLOOKUP(VLOOKUP($B2028,$Q$2:$R$42,2,0),Morosidad_control!$D$4:$AY$101,base_minorista!$A2028,0)</f>
        <v>4.6740569203810196</v>
      </c>
      <c r="M2028">
        <f ca="1">+OFFSET(Capital_2!$D$2,base_minorista!A2028,0)</f>
        <v>3.4154915843908498</v>
      </c>
      <c r="N2028">
        <f>+HLOOKUP(VLOOKUP($B2028,$Q$2:$R$42,2,0),costo_laboral!$E$2:$AZ$99,base_minorista!$A2028,0)</f>
        <v>8.020830561851314</v>
      </c>
      <c r="O2028">
        <f>+HLOOKUP(VLOOKUP($B2028,$Q$2:$R$42,2,0),Participacion2!$D$2:$AO$99,base_minorista!$A2028,0)</f>
        <v>4.0792198568539799</v>
      </c>
    </row>
    <row r="2029" spans="1:15" ht="16.5" x14ac:dyDescent="0.3">
      <c r="A2029">
        <v>86</v>
      </c>
      <c r="B2029">
        <v>22</v>
      </c>
      <c r="C2029">
        <v>85</v>
      </c>
      <c r="D2029" s="3">
        <v>43465</v>
      </c>
      <c r="E2029" s="33">
        <v>18</v>
      </c>
      <c r="F2029">
        <v>1</v>
      </c>
      <c r="G2029">
        <f>+HLOOKUP(VLOOKUP($B2029,$Q$2:$R$42,2,0),costos_sf!$D$2:$AY$99,base_minorista!$A2029,0)</f>
        <v>301151292.31444299</v>
      </c>
      <c r="H2029">
        <f>+HLOOKUP(VLOOKUP($B2029,$Q$2:$R$42,2,0),creditos_sf!$D$2:$AY$99,base_minorista!$A2029,0)</f>
        <v>1230309017.7955699</v>
      </c>
      <c r="I2029">
        <f>+HLOOKUP(VLOOKUP($B2029,$Q$2:$R$42,2,0),creditos_sf!$D$103:$AY$200,base_minorista!$A2029,0)</f>
        <v>832110294.03943896</v>
      </c>
      <c r="J2029">
        <f>+HLOOKUP(VLOOKUP($B2029,$Q$2:$R$42,2,0),Costo_fondeo!$D$3:$AY$100,base_minorista!$A2029,0)</f>
        <v>4.1662138768374026</v>
      </c>
      <c r="K2029">
        <f>+HLOOKUP(VLOOKUP($B2029,$Q$2:$R$42,2,0),Costo_provisiones!$D$3:$AY$100,base_minorista!$A2029,0)</f>
        <v>2.380245332229753</v>
      </c>
      <c r="L2029">
        <f>+HLOOKUP(VLOOKUP($B2029,$Q$2:$R$42,2,0),Morosidad_control!$D$4:$AY$101,base_minorista!$A2029,0)</f>
        <v>4.7594520226992003</v>
      </c>
      <c r="M2029">
        <f ca="1">+OFFSET(Capital_2!$D$2,base_minorista!A2029,0)</f>
        <v>3.4351377010367652</v>
      </c>
      <c r="N2029">
        <f>+HLOOKUP(VLOOKUP($B2029,$Q$2:$R$42,2,0),costo_laboral!$E$2:$AZ$99,base_minorista!$A2029,0)</f>
        <v>7.9243032301151084</v>
      </c>
      <c r="O2029">
        <f>+HLOOKUP(VLOOKUP($B2029,$Q$2:$R$42,2,0),Participacion2!$D$2:$AO$99,base_minorista!$A2029,0)</f>
        <v>4.14143055991231</v>
      </c>
    </row>
    <row r="2030" spans="1:15" ht="16.5" x14ac:dyDescent="0.3">
      <c r="A2030">
        <v>87</v>
      </c>
      <c r="B2030">
        <v>22</v>
      </c>
      <c r="C2030">
        <v>86</v>
      </c>
      <c r="D2030" s="3">
        <v>43496</v>
      </c>
      <c r="E2030" s="33">
        <v>19</v>
      </c>
      <c r="F2030">
        <v>1</v>
      </c>
      <c r="G2030">
        <f>+HLOOKUP(VLOOKUP($B2030,$Q$2:$R$42,2,0),costos_sf!$D$2:$AY$99,base_minorista!$A2030,0)</f>
        <v>304971510.75022703</v>
      </c>
      <c r="H2030">
        <f>+HLOOKUP(VLOOKUP($B2030,$Q$2:$R$42,2,0),creditos_sf!$D$2:$AY$99,base_minorista!$A2030,0)</f>
        <v>1248137074.09993</v>
      </c>
      <c r="I2030">
        <f>+HLOOKUP(VLOOKUP($B2030,$Q$2:$R$42,2,0),creditos_sf!$D$103:$AY$200,base_minorista!$A2030,0)</f>
        <v>846649246.23301601</v>
      </c>
      <c r="J2030">
        <f>+HLOOKUP(VLOOKUP($B2030,$Q$2:$R$42,2,0),Costo_fondeo!$D$3:$AY$100,base_minorista!$A2030,0)</f>
        <v>4.1727345977471604</v>
      </c>
      <c r="K2030">
        <f>+HLOOKUP(VLOOKUP($B2030,$Q$2:$R$42,2,0),Costo_provisiones!$D$3:$AY$100,base_minorista!$A2030,0)</f>
        <v>2.4236424145164888</v>
      </c>
      <c r="L2030">
        <f>+HLOOKUP(VLOOKUP($B2030,$Q$2:$R$42,2,0),Morosidad_control!$D$4:$AY$101,base_minorista!$A2030,0)</f>
        <v>4.4879652951669504</v>
      </c>
      <c r="M2030">
        <f ca="1">+OFFSET(Capital_2!$D$2,base_minorista!A2030,0)</f>
        <v>3.144198069372997</v>
      </c>
      <c r="N2030">
        <f>+HLOOKUP(VLOOKUP($B2030,$Q$2:$R$42,2,0),costo_laboral!$E$2:$AZ$99,base_minorista!$A2030,0)</f>
        <v>7.9502046266695654</v>
      </c>
      <c r="O2030">
        <f>+HLOOKUP(VLOOKUP($B2030,$Q$2:$R$42,2,0),Participacion2!$D$2:$AO$99,base_minorista!$A2030,0)</f>
        <v>4.1916854843803701</v>
      </c>
    </row>
    <row r="2031" spans="1:15" ht="16.5" x14ac:dyDescent="0.3">
      <c r="A2031">
        <v>88</v>
      </c>
      <c r="B2031">
        <v>22</v>
      </c>
      <c r="C2031">
        <v>87</v>
      </c>
      <c r="D2031" s="3">
        <v>43524</v>
      </c>
      <c r="E2031" s="33">
        <v>19</v>
      </c>
      <c r="F2031">
        <v>1</v>
      </c>
      <c r="G2031">
        <f>+HLOOKUP(VLOOKUP($B2031,$Q$2:$R$42,2,0),costos_sf!$D$2:$AY$99,base_minorista!$A2031,0)</f>
        <v>309862490.01821202</v>
      </c>
      <c r="H2031">
        <f>+HLOOKUP(VLOOKUP($B2031,$Q$2:$R$42,2,0),creditos_sf!$D$2:$AY$99,base_minorista!$A2031,0)</f>
        <v>1263411679.2565901</v>
      </c>
      <c r="I2031">
        <f>+HLOOKUP(VLOOKUP($B2031,$Q$2:$R$42,2,0),creditos_sf!$D$103:$AY$200,base_minorista!$A2031,0)</f>
        <v>854666097.101161</v>
      </c>
      <c r="J2031">
        <f>+HLOOKUP(VLOOKUP($B2031,$Q$2:$R$42,2,0),Costo_fondeo!$D$3:$AY$100,base_minorista!$A2031,0)</f>
        <v>4.1742782675042465</v>
      </c>
      <c r="K2031">
        <f>+HLOOKUP(VLOOKUP($B2031,$Q$2:$R$42,2,0),Costo_provisiones!$D$3:$AY$100,base_minorista!$A2031,0)</f>
        <v>2.4624285303009388</v>
      </c>
      <c r="L2031">
        <f>+HLOOKUP(VLOOKUP($B2031,$Q$2:$R$42,2,0),Morosidad_control!$D$4:$AY$101,base_minorista!$A2031,0)</f>
        <v>4.7126511594984599</v>
      </c>
      <c r="M2031">
        <f ca="1">+OFFSET(Capital_2!$D$2,base_minorista!A2031,0)</f>
        <v>3.1750048296191844</v>
      </c>
      <c r="N2031">
        <f>+HLOOKUP(VLOOKUP($B2031,$Q$2:$R$42,2,0),costo_laboral!$E$2:$AZ$99,base_minorista!$A2031,0)</f>
        <v>7.9500625360775041</v>
      </c>
      <c r="O2031">
        <f>+HLOOKUP(VLOOKUP($B2031,$Q$2:$R$42,2,0),Participacion2!$D$2:$AO$99,base_minorista!$A2031,0)</f>
        <v>4.2080902915020104</v>
      </c>
    </row>
    <row r="2032" spans="1:15" ht="16.5" x14ac:dyDescent="0.3">
      <c r="A2032">
        <v>89</v>
      </c>
      <c r="B2032">
        <v>22</v>
      </c>
      <c r="C2032">
        <v>88</v>
      </c>
      <c r="D2032" s="3">
        <v>43555</v>
      </c>
      <c r="E2032" s="33">
        <v>19</v>
      </c>
      <c r="F2032">
        <v>1</v>
      </c>
      <c r="G2032">
        <f>+HLOOKUP(VLOOKUP($B2032,$Q$2:$R$42,2,0),costos_sf!$D$2:$AY$99,base_minorista!$A2032,0)</f>
        <v>314259075.57139099</v>
      </c>
      <c r="H2032">
        <f>+HLOOKUP(VLOOKUP($B2032,$Q$2:$R$42,2,0),creditos_sf!$D$2:$AY$99,base_minorista!$A2032,0)</f>
        <v>1276514667.51563</v>
      </c>
      <c r="I2032">
        <f>+HLOOKUP(VLOOKUP($B2032,$Q$2:$R$42,2,0),creditos_sf!$D$103:$AY$200,base_minorista!$A2032,0)</f>
        <v>868372764.91874099</v>
      </c>
      <c r="J2032">
        <f>+HLOOKUP(VLOOKUP($B2032,$Q$2:$R$42,2,0),Costo_fondeo!$D$3:$AY$100,base_minorista!$A2032,0)</f>
        <v>4.1830120264454251</v>
      </c>
      <c r="K2032">
        <f>+HLOOKUP(VLOOKUP($B2032,$Q$2:$R$42,2,0),Costo_provisiones!$D$3:$AY$100,base_minorista!$A2032,0)</f>
        <v>2.45536476287494</v>
      </c>
      <c r="L2032">
        <f>+HLOOKUP(VLOOKUP($B2032,$Q$2:$R$42,2,0),Morosidad_control!$D$4:$AY$101,base_minorista!$A2032,0)</f>
        <v>4.6137524174128597</v>
      </c>
      <c r="M2032">
        <f ca="1">+OFFSET(Capital_2!$D$2,base_minorista!A2032,0)</f>
        <v>3.2070490236396596</v>
      </c>
      <c r="N2032">
        <f>+HLOOKUP(VLOOKUP($B2032,$Q$2:$R$42,2,0),costo_laboral!$E$2:$AZ$99,base_minorista!$A2032,0)</f>
        <v>7.9880133937194922</v>
      </c>
      <c r="O2032">
        <f>+HLOOKUP(VLOOKUP($B2032,$Q$2:$R$42,2,0),Participacion2!$D$2:$AO$99,base_minorista!$A2032,0)</f>
        <v>4.2238139442655003</v>
      </c>
    </row>
    <row r="2033" spans="1:15" ht="16.5" x14ac:dyDescent="0.3">
      <c r="A2033">
        <v>90</v>
      </c>
      <c r="B2033">
        <v>22</v>
      </c>
      <c r="C2033">
        <v>89</v>
      </c>
      <c r="D2033" s="3">
        <v>43585</v>
      </c>
      <c r="E2033" s="33">
        <v>19</v>
      </c>
      <c r="F2033">
        <v>1</v>
      </c>
      <c r="G2033">
        <f>+HLOOKUP(VLOOKUP($B2033,$Q$2:$R$42,2,0),costos_sf!$D$2:$AY$99,base_minorista!$A2033,0)</f>
        <v>317793771.62289995</v>
      </c>
      <c r="H2033">
        <f>+HLOOKUP(VLOOKUP($B2033,$Q$2:$R$42,2,0),creditos_sf!$D$2:$AY$99,base_minorista!$A2033,0)</f>
        <v>1289144472.8497901</v>
      </c>
      <c r="I2033">
        <f>+HLOOKUP(VLOOKUP($B2033,$Q$2:$R$42,2,0),creditos_sf!$D$103:$AY$200,base_minorista!$A2033,0)</f>
        <v>870579039.87152398</v>
      </c>
      <c r="J2033">
        <f>+HLOOKUP(VLOOKUP($B2033,$Q$2:$R$42,2,0),Costo_fondeo!$D$3:$AY$100,base_minorista!$A2033,0)</f>
        <v>4.1983556915228135</v>
      </c>
      <c r="K2033">
        <f>+HLOOKUP(VLOOKUP($B2033,$Q$2:$R$42,2,0),Costo_provisiones!$D$3:$AY$100,base_minorista!$A2033,0)</f>
        <v>2.4724305215548887</v>
      </c>
      <c r="L2033">
        <f>+HLOOKUP(VLOOKUP($B2033,$Q$2:$R$42,2,0),Morosidad_control!$D$4:$AY$101,base_minorista!$A2033,0)</f>
        <v>4.7845755639760297</v>
      </c>
      <c r="M2033">
        <f ca="1">+OFFSET(Capital_2!$D$2,base_minorista!A2033,0)</f>
        <v>3.2607827391957867</v>
      </c>
      <c r="N2033">
        <f>+HLOOKUP(VLOOKUP($B2033,$Q$2:$R$42,2,0),costo_laboral!$E$2:$AZ$99,base_minorista!$A2033,0)</f>
        <v>8.0006810647081856</v>
      </c>
      <c r="O2033">
        <f>+HLOOKUP(VLOOKUP($B2033,$Q$2:$R$42,2,0),Participacion2!$D$2:$AO$99,base_minorista!$A2033,0)</f>
        <v>4.2580759919410598</v>
      </c>
    </row>
    <row r="2034" spans="1:15" ht="16.5" x14ac:dyDescent="0.3">
      <c r="A2034">
        <v>91</v>
      </c>
      <c r="B2034">
        <v>22</v>
      </c>
      <c r="C2034">
        <v>90</v>
      </c>
      <c r="D2034" s="3">
        <v>43616</v>
      </c>
      <c r="E2034" s="33">
        <v>19</v>
      </c>
      <c r="F2034">
        <v>1</v>
      </c>
      <c r="G2034">
        <f>+HLOOKUP(VLOOKUP($B2034,$Q$2:$R$42,2,0),costos_sf!$D$2:$AY$99,base_minorista!$A2034,0)</f>
        <v>322156493.80357999</v>
      </c>
      <c r="H2034">
        <f>+HLOOKUP(VLOOKUP($B2034,$Q$2:$R$42,2,0),creditos_sf!$D$2:$AY$99,base_minorista!$A2034,0)</f>
        <v>1298865027.4233201</v>
      </c>
      <c r="I2034">
        <f>+HLOOKUP(VLOOKUP($B2034,$Q$2:$R$42,2,0),creditos_sf!$D$103:$AY$200,base_minorista!$A2034,0)</f>
        <v>878478647.65197504</v>
      </c>
      <c r="J2034">
        <f>+HLOOKUP(VLOOKUP($B2034,$Q$2:$R$42,2,0),Costo_fondeo!$D$3:$AY$100,base_minorista!$A2034,0)</f>
        <v>4.2242406933692962</v>
      </c>
      <c r="K2034">
        <f>+HLOOKUP(VLOOKUP($B2034,$Q$2:$R$42,2,0),Costo_provisiones!$D$3:$AY$100,base_minorista!$A2034,0)</f>
        <v>2.4884470607441824</v>
      </c>
      <c r="L2034">
        <f>+HLOOKUP(VLOOKUP($B2034,$Q$2:$R$42,2,0),Morosidad_control!$D$4:$AY$101,base_minorista!$A2034,0)</f>
        <v>4.7607430626734502</v>
      </c>
      <c r="M2034">
        <f ca="1">+OFFSET(Capital_2!$D$2,base_minorista!A2034,0)</f>
        <v>3.2822741119614118</v>
      </c>
      <c r="N2034">
        <f>+HLOOKUP(VLOOKUP($B2034,$Q$2:$R$42,2,0),costo_laboral!$E$2:$AZ$99,base_minorista!$A2034,0)</f>
        <v>8.0029143071790951</v>
      </c>
      <c r="O2034">
        <f>+HLOOKUP(VLOOKUP($B2034,$Q$2:$R$42,2,0),Participacion2!$D$2:$AO$99,base_minorista!$A2034,0)</f>
        <v>4.2806802095694803</v>
      </c>
    </row>
    <row r="2035" spans="1:15" ht="16.5" x14ac:dyDescent="0.3">
      <c r="A2035">
        <v>92</v>
      </c>
      <c r="B2035">
        <v>22</v>
      </c>
      <c r="C2035">
        <v>91</v>
      </c>
      <c r="D2035" s="3">
        <v>43646</v>
      </c>
      <c r="E2035" s="33">
        <v>19</v>
      </c>
      <c r="F2035">
        <v>1</v>
      </c>
      <c r="G2035">
        <f>+HLOOKUP(VLOOKUP($B2035,$Q$2:$R$42,2,0),costos_sf!$D$2:$AY$99,base_minorista!$A2035,0)</f>
        <v>326807125.81326497</v>
      </c>
      <c r="H2035">
        <f>+HLOOKUP(VLOOKUP($B2035,$Q$2:$R$42,2,0),creditos_sf!$D$2:$AY$99,base_minorista!$A2035,0)</f>
        <v>1309982847.8619702</v>
      </c>
      <c r="I2035">
        <f>+HLOOKUP(VLOOKUP($B2035,$Q$2:$R$42,2,0),creditos_sf!$D$103:$AY$200,base_minorista!$A2035,0)</f>
        <v>894048175.43148994</v>
      </c>
      <c r="J2035">
        <f>+HLOOKUP(VLOOKUP($B2035,$Q$2:$R$42,2,0),Costo_fondeo!$D$3:$AY$100,base_minorista!$A2035,0)</f>
        <v>4.2491197606094682</v>
      </c>
      <c r="K2035">
        <f>+HLOOKUP(VLOOKUP($B2035,$Q$2:$R$42,2,0),Costo_provisiones!$D$3:$AY$100,base_minorista!$A2035,0)</f>
        <v>2.5196079179599109</v>
      </c>
      <c r="L2035">
        <f>+HLOOKUP(VLOOKUP($B2035,$Q$2:$R$42,2,0),Morosidad_control!$D$4:$AY$101,base_minorista!$A2035,0)</f>
        <v>4.8101476265115899</v>
      </c>
      <c r="M2035">
        <f ca="1">+OFFSET(Capital_2!$D$2,base_minorista!A2035,0)</f>
        <v>3.3170358226156935</v>
      </c>
      <c r="N2035">
        <f>+HLOOKUP(VLOOKUP($B2035,$Q$2:$R$42,2,0),costo_laboral!$E$2:$AZ$99,base_minorista!$A2035,0)</f>
        <v>8.0049435349612477</v>
      </c>
      <c r="O2035">
        <f>+HLOOKUP(VLOOKUP($B2035,$Q$2:$R$42,2,0),Participacion2!$D$2:$AO$99,base_minorista!$A2035,0)</f>
        <v>4.2966192170928998</v>
      </c>
    </row>
    <row r="2036" spans="1:15" ht="16.5" x14ac:dyDescent="0.3">
      <c r="A2036">
        <v>93</v>
      </c>
      <c r="B2036">
        <v>22</v>
      </c>
      <c r="C2036">
        <v>92</v>
      </c>
      <c r="D2036" s="3">
        <v>43677</v>
      </c>
      <c r="E2036" s="33">
        <v>19</v>
      </c>
      <c r="F2036">
        <v>1</v>
      </c>
      <c r="G2036">
        <f>+HLOOKUP(VLOOKUP($B2036,$Q$2:$R$42,2,0),costos_sf!$D$2:$AY$99,base_minorista!$A2036,0)</f>
        <v>331101055.66106802</v>
      </c>
      <c r="H2036">
        <f>+HLOOKUP(VLOOKUP($B2036,$Q$2:$R$42,2,0),creditos_sf!$D$2:$AY$99,base_minorista!$A2036,0)</f>
        <v>1317460754.0650101</v>
      </c>
      <c r="I2036">
        <f>+HLOOKUP(VLOOKUP($B2036,$Q$2:$R$42,2,0),creditos_sf!$D$103:$AY$200,base_minorista!$A2036,0)</f>
        <v>910294727.37319398</v>
      </c>
      <c r="J2036">
        <f>+HLOOKUP(VLOOKUP($B2036,$Q$2:$R$42,2,0),Costo_fondeo!$D$3:$AY$100,base_minorista!$A2036,0)</f>
        <v>4.2686438386133601</v>
      </c>
      <c r="K2036">
        <f>+HLOOKUP(VLOOKUP($B2036,$Q$2:$R$42,2,0),Costo_provisiones!$D$3:$AY$100,base_minorista!$A2036,0)</f>
        <v>2.5679992523977639</v>
      </c>
      <c r="L2036">
        <f>+HLOOKUP(VLOOKUP($B2036,$Q$2:$R$42,2,0),Morosidad_control!$D$4:$AY$101,base_minorista!$A2036,0)</f>
        <v>4.8672971247171999</v>
      </c>
      <c r="M2036">
        <f ca="1">+OFFSET(Capital_2!$D$2,base_minorista!A2036,0)</f>
        <v>3.3472847310217735</v>
      </c>
      <c r="N2036">
        <f>+HLOOKUP(VLOOKUP($B2036,$Q$2:$R$42,2,0),costo_laboral!$E$2:$AZ$99,base_minorista!$A2036,0)</f>
        <v>7.9679955145057644</v>
      </c>
      <c r="O2036">
        <f>+HLOOKUP(VLOOKUP($B2036,$Q$2:$R$42,2,0),Participacion2!$D$2:$AO$99,base_minorista!$A2036,0)</f>
        <v>4.2852281624500099</v>
      </c>
    </row>
    <row r="2037" spans="1:15" ht="16.5" x14ac:dyDescent="0.3">
      <c r="A2037">
        <v>94</v>
      </c>
      <c r="B2037">
        <v>22</v>
      </c>
      <c r="C2037">
        <v>93</v>
      </c>
      <c r="D2037" s="3">
        <v>43708</v>
      </c>
      <c r="E2037" s="33">
        <v>19</v>
      </c>
      <c r="F2037">
        <v>1</v>
      </c>
      <c r="G2037">
        <f>+HLOOKUP(VLOOKUP($B2037,$Q$2:$R$42,2,0),costos_sf!$D$2:$AY$99,base_minorista!$A2037,0)</f>
        <v>337207795.07066798</v>
      </c>
      <c r="H2037">
        <f>+HLOOKUP(VLOOKUP($B2037,$Q$2:$R$42,2,0),creditos_sf!$D$2:$AY$99,base_minorista!$A2037,0)</f>
        <v>1329715618.97191</v>
      </c>
      <c r="I2037">
        <f>+HLOOKUP(VLOOKUP($B2037,$Q$2:$R$42,2,0),creditos_sf!$D$103:$AY$200,base_minorista!$A2037,0)</f>
        <v>925016657.74486101</v>
      </c>
      <c r="J2037">
        <f>+HLOOKUP(VLOOKUP($B2037,$Q$2:$R$42,2,0),Costo_fondeo!$D$3:$AY$100,base_minorista!$A2037,0)</f>
        <v>4.296160782738859</v>
      </c>
      <c r="K2037">
        <f>+HLOOKUP(VLOOKUP($B2037,$Q$2:$R$42,2,0),Costo_provisiones!$D$3:$AY$100,base_minorista!$A2037,0)</f>
        <v>2.613368273530766</v>
      </c>
      <c r="L2037">
        <f>+HLOOKUP(VLOOKUP($B2037,$Q$2:$R$42,2,0),Morosidad_control!$D$4:$AY$101,base_minorista!$A2037,0)</f>
        <v>4.8968743124935301</v>
      </c>
      <c r="M2037">
        <f ca="1">+OFFSET(Capital_2!$D$2,base_minorista!A2037,0)</f>
        <v>3.3701430151037046</v>
      </c>
      <c r="N2037">
        <f>+HLOOKUP(VLOOKUP($B2037,$Q$2:$R$42,2,0),costo_laboral!$E$2:$AZ$99,base_minorista!$A2037,0)</f>
        <v>7.9470161483018691</v>
      </c>
      <c r="O2037">
        <f>+HLOOKUP(VLOOKUP($B2037,$Q$2:$R$42,2,0),Participacion2!$D$2:$AO$99,base_minorista!$A2037,0)</f>
        <v>4.2899853385126399</v>
      </c>
    </row>
    <row r="2038" spans="1:15" ht="16.5" x14ac:dyDescent="0.3">
      <c r="A2038">
        <v>95</v>
      </c>
      <c r="B2038">
        <v>22</v>
      </c>
      <c r="C2038">
        <v>94</v>
      </c>
      <c r="D2038" s="3">
        <v>43738</v>
      </c>
      <c r="E2038" s="33">
        <v>19</v>
      </c>
      <c r="F2038">
        <v>1</v>
      </c>
      <c r="G2038">
        <f>+HLOOKUP(VLOOKUP($B2038,$Q$2:$R$42,2,0),costos_sf!$D$2:$AY$99,base_minorista!$A2038,0)</f>
        <v>341948338.90827698</v>
      </c>
      <c r="H2038">
        <f>+HLOOKUP(VLOOKUP($B2038,$Q$2:$R$42,2,0),creditos_sf!$D$2:$AY$99,base_minorista!$A2038,0)</f>
        <v>1335263708.3096099</v>
      </c>
      <c r="I2038">
        <f>+HLOOKUP(VLOOKUP($B2038,$Q$2:$R$42,2,0),creditos_sf!$D$103:$AY$200,base_minorista!$A2038,0)</f>
        <v>938066125.13890696</v>
      </c>
      <c r="J2038">
        <f>+HLOOKUP(VLOOKUP($B2038,$Q$2:$R$42,2,0),Costo_fondeo!$D$3:$AY$100,base_minorista!$A2038,0)</f>
        <v>4.3293964672122094</v>
      </c>
      <c r="K2038">
        <f>+HLOOKUP(VLOOKUP($B2038,$Q$2:$R$42,2,0),Costo_provisiones!$D$3:$AY$100,base_minorista!$A2038,0)</f>
        <v>2.6134280488348378</v>
      </c>
      <c r="L2038">
        <f>+HLOOKUP(VLOOKUP($B2038,$Q$2:$R$42,2,0),Morosidad_control!$D$4:$AY$101,base_minorista!$A2038,0)</f>
        <v>4.9340510752581599</v>
      </c>
      <c r="M2038">
        <f ca="1">+OFFSET(Capital_2!$D$2,base_minorista!A2038,0)</f>
        <v>3.3849357024511626</v>
      </c>
      <c r="N2038">
        <f>+HLOOKUP(VLOOKUP($B2038,$Q$2:$R$42,2,0),costo_laboral!$E$2:$AZ$99,base_minorista!$A2038,0)</f>
        <v>7.9780093307959845</v>
      </c>
      <c r="O2038">
        <f>+HLOOKUP(VLOOKUP($B2038,$Q$2:$R$42,2,0),Participacion2!$D$2:$AO$99,base_minorista!$A2038,0)</f>
        <v>4.3027808741296596</v>
      </c>
    </row>
    <row r="2039" spans="1:15" ht="16.5" x14ac:dyDescent="0.3">
      <c r="A2039">
        <v>96</v>
      </c>
      <c r="B2039">
        <v>22</v>
      </c>
      <c r="C2039">
        <v>95</v>
      </c>
      <c r="D2039" s="3">
        <v>43769</v>
      </c>
      <c r="E2039" s="33">
        <v>19</v>
      </c>
      <c r="F2039">
        <v>1</v>
      </c>
      <c r="G2039">
        <f>+HLOOKUP(VLOOKUP($B2039,$Q$2:$R$42,2,0),costos_sf!$D$2:$AY$99,base_minorista!$A2039,0)</f>
        <v>346070094.67454898</v>
      </c>
      <c r="H2039">
        <f>+HLOOKUP(VLOOKUP($B2039,$Q$2:$R$42,2,0),creditos_sf!$D$2:$AY$99,base_minorista!$A2039,0)</f>
        <v>1342407843.9235001</v>
      </c>
      <c r="I2039">
        <f>+HLOOKUP(VLOOKUP($B2039,$Q$2:$R$42,2,0),creditos_sf!$D$103:$AY$200,base_minorista!$A2039,0)</f>
        <v>949488586.99971199</v>
      </c>
      <c r="J2039">
        <f>+HLOOKUP(VLOOKUP($B2039,$Q$2:$R$42,2,0),Costo_fondeo!$D$3:$AY$100,base_minorista!$A2039,0)</f>
        <v>4.363976293532251</v>
      </c>
      <c r="K2039">
        <f>+HLOOKUP(VLOOKUP($B2039,$Q$2:$R$42,2,0),Costo_provisiones!$D$3:$AY$100,base_minorista!$A2039,0)</f>
        <v>2.6163796611240553</v>
      </c>
      <c r="L2039">
        <f>+HLOOKUP(VLOOKUP($B2039,$Q$2:$R$42,2,0),Morosidad_control!$D$4:$AY$101,base_minorista!$A2039,0)</f>
        <v>4.88753115148352</v>
      </c>
      <c r="M2039">
        <f ca="1">+OFFSET(Capital_2!$D$2,base_minorista!A2039,0)</f>
        <v>3.4123935475815319</v>
      </c>
      <c r="N2039">
        <f>+HLOOKUP(VLOOKUP($B2039,$Q$2:$R$42,2,0),costo_laboral!$E$2:$AZ$99,base_minorista!$A2039,0)</f>
        <v>7.9668680718951794</v>
      </c>
      <c r="O2039">
        <f>+HLOOKUP(VLOOKUP($B2039,$Q$2:$R$42,2,0),Participacion2!$D$2:$AO$99,base_minorista!$A2039,0)</f>
        <v>4.3005005429336203</v>
      </c>
    </row>
    <row r="2040" spans="1:15" ht="16.5" x14ac:dyDescent="0.3">
      <c r="A2040">
        <v>97</v>
      </c>
      <c r="B2040">
        <v>22</v>
      </c>
      <c r="C2040">
        <v>96</v>
      </c>
      <c r="D2040" s="3">
        <v>43799</v>
      </c>
      <c r="E2040" s="33">
        <v>19</v>
      </c>
      <c r="F2040">
        <v>1</v>
      </c>
      <c r="G2040">
        <f>+HLOOKUP(VLOOKUP($B2040,$Q$2:$R$42,2,0),costos_sf!$D$2:$AY$99,base_minorista!$A2040,0)</f>
        <v>349388282.264346</v>
      </c>
      <c r="H2040">
        <f>+HLOOKUP(VLOOKUP($B2040,$Q$2:$R$42,2,0),creditos_sf!$D$2:$AY$99,base_minorista!$A2040,0)</f>
        <v>1347967624.7908502</v>
      </c>
      <c r="I2040">
        <f>+HLOOKUP(VLOOKUP($B2040,$Q$2:$R$42,2,0),creditos_sf!$D$103:$AY$200,base_minorista!$A2040,0)</f>
        <v>960669179.91146696</v>
      </c>
      <c r="J2040">
        <f>+HLOOKUP(VLOOKUP($B2040,$Q$2:$R$42,2,0),Costo_fondeo!$D$3:$AY$100,base_minorista!$A2040,0)</f>
        <v>4.3950487395501874</v>
      </c>
      <c r="K2040">
        <f>+HLOOKUP(VLOOKUP($B2040,$Q$2:$R$42,2,0),Costo_provisiones!$D$3:$AY$100,base_minorista!$A2040,0)</f>
        <v>2.6058728481811797</v>
      </c>
      <c r="L2040">
        <f>+HLOOKUP(VLOOKUP($B2040,$Q$2:$R$42,2,0),Morosidad_control!$D$4:$AY$101,base_minorista!$A2040,0)</f>
        <v>4.8615277808361101</v>
      </c>
      <c r="M2040">
        <f ca="1">+OFFSET(Capital_2!$D$2,base_minorista!A2040,0)</f>
        <v>3.3960163093664169</v>
      </c>
      <c r="N2040">
        <f>+HLOOKUP(VLOOKUP($B2040,$Q$2:$R$42,2,0),costo_laboral!$E$2:$AZ$99,base_minorista!$A2040,0)</f>
        <v>7.9216706079232351</v>
      </c>
      <c r="O2040">
        <f>+HLOOKUP(VLOOKUP($B2040,$Q$2:$R$42,2,0),Participacion2!$D$2:$AO$99,base_minorista!$A2040,0)</f>
        <v>4.2876245250375797</v>
      </c>
    </row>
    <row r="2041" spans="1:15" ht="16.5" x14ac:dyDescent="0.3">
      <c r="A2041">
        <v>98</v>
      </c>
      <c r="B2041">
        <v>22</v>
      </c>
      <c r="C2041">
        <v>97</v>
      </c>
      <c r="D2041" s="3">
        <v>43830</v>
      </c>
      <c r="E2041" s="33">
        <v>19</v>
      </c>
      <c r="F2041">
        <v>1</v>
      </c>
      <c r="G2041">
        <f>+HLOOKUP(VLOOKUP($B2041,$Q$2:$R$42,2,0),costos_sf!$D$2:$AY$99,base_minorista!$A2041,0)</f>
        <v>344501858.80094802</v>
      </c>
      <c r="H2041">
        <f>+HLOOKUP(VLOOKUP($B2041,$Q$2:$R$42,2,0),creditos_sf!$D$2:$AY$99,base_minorista!$A2041,0)</f>
        <v>1346372781.64505</v>
      </c>
      <c r="I2041">
        <f>+HLOOKUP(VLOOKUP($B2041,$Q$2:$R$42,2,0),creditos_sf!$D$103:$AY$200,base_minorista!$A2041,0)</f>
        <v>966751393.22021306</v>
      </c>
      <c r="J2041">
        <f>+HLOOKUP(VLOOKUP($B2041,$Q$2:$R$42,2,0),Costo_fondeo!$D$3:$AY$100,base_minorista!$A2041,0)</f>
        <v>4.4291946235658921</v>
      </c>
      <c r="K2041">
        <f>+HLOOKUP(VLOOKUP($B2041,$Q$2:$R$42,2,0),Costo_provisiones!$D$3:$AY$100,base_minorista!$A2041,0)</f>
        <v>2.3880980009915302</v>
      </c>
      <c r="L2041">
        <f>+HLOOKUP(VLOOKUP($B2041,$Q$2:$R$42,2,0),Morosidad_control!$D$4:$AY$101,base_minorista!$A2041,0)</f>
        <v>4.8569644464627402</v>
      </c>
      <c r="M2041">
        <f ca="1">+OFFSET(Capital_2!$D$2,base_minorista!A2041,0)</f>
        <v>3.3787771447242938</v>
      </c>
      <c r="N2041">
        <f>+HLOOKUP(VLOOKUP($B2041,$Q$2:$R$42,2,0),costo_laboral!$E$2:$AZ$99,base_minorista!$A2041,0)</f>
        <v>7.8698555393018204</v>
      </c>
      <c r="O2041">
        <f>+HLOOKUP(VLOOKUP($B2041,$Q$2:$R$42,2,0),Participacion2!$D$2:$AO$99,base_minorista!$A2041,0)</f>
        <v>4.2707188581047504</v>
      </c>
    </row>
    <row r="2042" spans="1:15" ht="16.5" x14ac:dyDescent="0.3">
      <c r="A2042">
        <v>2</v>
      </c>
      <c r="B2042">
        <v>23</v>
      </c>
      <c r="C2042">
        <v>1</v>
      </c>
      <c r="D2042" s="3">
        <v>40908</v>
      </c>
      <c r="E2042" s="33">
        <v>11</v>
      </c>
      <c r="F2042">
        <v>1</v>
      </c>
      <c r="G2042">
        <f>+HLOOKUP(VLOOKUP($B2042,$Q$2:$R$42,2,0),costos_sf!$D$2:$AY$99,base_minorista!$A2042,0)</f>
        <v>345176925.74149328</v>
      </c>
      <c r="H2042">
        <f>+HLOOKUP(VLOOKUP($B2042,$Q$2:$R$42,2,0),creditos_sf!$D$2:$AY$99,base_minorista!$A2042,0)</f>
        <v>1286532276.4463</v>
      </c>
      <c r="I2042">
        <f>+HLOOKUP(VLOOKUP($B2042,$Q$2:$R$42,2,0),creditos_sf!$D$103:$AY$200,base_minorista!$A2042,0)</f>
        <v>593678767.19180989</v>
      </c>
      <c r="J2042">
        <f>+HLOOKUP(VLOOKUP($B2042,$Q$2:$R$42,2,0),Costo_fondeo!$D$3:$AY$100,base_minorista!$A2042,0)</f>
        <v>5.1389472026928713</v>
      </c>
      <c r="K2042">
        <f>+HLOOKUP(VLOOKUP($B2042,$Q$2:$R$42,2,0),Costo_provisiones!$D$3:$AY$100,base_minorista!$A2042,0)</f>
        <v>3.8187958677041189</v>
      </c>
      <c r="L2042">
        <f>+HLOOKUP(VLOOKUP($B2042,$Q$2:$R$42,2,0),Morosidad_control!$D$4:$AY$101,base_minorista!$A2042,0)</f>
        <v>4.5501427079114798</v>
      </c>
      <c r="M2042">
        <f ca="1">+OFFSET(Capital_2!$D$2,base_minorista!A2042,0)</f>
        <v>3.518992143247762</v>
      </c>
      <c r="N2042">
        <f>+HLOOKUP(VLOOKUP($B2042,$Q$2:$R$42,2,0),costo_laboral!$E$2:$AZ$99,base_minorista!$A2042,0)</f>
        <v>9.9509425712916926</v>
      </c>
      <c r="O2042">
        <f>+HLOOKUP(VLOOKUP($B2042,$Q$2:$R$42,2,0),Participacion2!$D$2:$AO$99,base_minorista!$A2042,0)</f>
        <v>5.2347487457152102</v>
      </c>
    </row>
    <row r="2043" spans="1:15" ht="16.5" x14ac:dyDescent="0.3">
      <c r="A2043">
        <v>3</v>
      </c>
      <c r="B2043">
        <v>23</v>
      </c>
      <c r="C2043">
        <v>2</v>
      </c>
      <c r="D2043" s="3">
        <v>40939</v>
      </c>
      <c r="E2043" s="33">
        <v>12</v>
      </c>
      <c r="F2043">
        <v>1</v>
      </c>
      <c r="G2043">
        <f>+HLOOKUP(VLOOKUP($B2043,$Q$2:$R$42,2,0),costos_sf!$D$2:$AY$99,base_minorista!$A2043,0)</f>
        <v>320551433.14888912</v>
      </c>
      <c r="H2043">
        <f>+HLOOKUP(VLOOKUP($B2043,$Q$2:$R$42,2,0),creditos_sf!$D$2:$AY$99,base_minorista!$A2043,0)</f>
        <v>1304413528.4591799</v>
      </c>
      <c r="I2043">
        <f>+HLOOKUP(VLOOKUP($B2043,$Q$2:$R$42,2,0),creditos_sf!$D$103:$AY$200,base_minorista!$A2043,0)</f>
        <v>601084922.52443194</v>
      </c>
      <c r="J2043">
        <f>+HLOOKUP(VLOOKUP($B2043,$Q$2:$R$42,2,0),Costo_fondeo!$D$3:$AY$100,base_minorista!$A2043,0)</f>
        <v>5.1196934560958818</v>
      </c>
      <c r="K2043">
        <f>+HLOOKUP(VLOOKUP($B2043,$Q$2:$R$42,2,0),Costo_provisiones!$D$3:$AY$100,base_minorista!$A2043,0)</f>
        <v>3.7990779275401865</v>
      </c>
      <c r="L2043">
        <f>+HLOOKUP(VLOOKUP($B2043,$Q$2:$R$42,2,0),Morosidad_control!$D$4:$AY$101,base_minorista!$A2043,0)</f>
        <v>4.5473939801494101</v>
      </c>
      <c r="M2043">
        <f ca="1">+OFFSET(Capital_2!$D$2,base_minorista!A2043,0)</f>
        <v>3.5649149268123814</v>
      </c>
      <c r="N2043">
        <f>+HLOOKUP(VLOOKUP($B2043,$Q$2:$R$42,2,0),costo_laboral!$E$2:$AZ$99,base_minorista!$A2043,0)</f>
        <v>8.4689764083631651</v>
      </c>
      <c r="O2043">
        <f>+HLOOKUP(VLOOKUP($B2043,$Q$2:$R$42,2,0),Participacion2!$D$2:$AO$99,base_minorista!$A2043,0)</f>
        <v>5.2849049483110599</v>
      </c>
    </row>
    <row r="2044" spans="1:15" ht="16.5" x14ac:dyDescent="0.3">
      <c r="A2044">
        <v>4</v>
      </c>
      <c r="B2044">
        <v>23</v>
      </c>
      <c r="C2044">
        <v>3</v>
      </c>
      <c r="D2044" s="3">
        <v>40968</v>
      </c>
      <c r="E2044" s="33">
        <v>12</v>
      </c>
      <c r="F2044">
        <v>1</v>
      </c>
      <c r="G2044">
        <f>+HLOOKUP(VLOOKUP($B2044,$Q$2:$R$42,2,0),costos_sf!$D$2:$AY$99,base_minorista!$A2044,0)</f>
        <v>325438780.61089253</v>
      </c>
      <c r="H2044">
        <f>+HLOOKUP(VLOOKUP($B2044,$Q$2:$R$42,2,0),creditos_sf!$D$2:$AY$99,base_minorista!$A2044,0)</f>
        <v>1324471947.6305599</v>
      </c>
      <c r="I2044">
        <f>+HLOOKUP(VLOOKUP($B2044,$Q$2:$R$42,2,0),creditos_sf!$D$103:$AY$200,base_minorista!$A2044,0)</f>
        <v>614212987.969419</v>
      </c>
      <c r="J2044">
        <f>+HLOOKUP(VLOOKUP($B2044,$Q$2:$R$42,2,0),Costo_fondeo!$D$3:$AY$100,base_minorista!$A2044,0)</f>
        <v>5.109254707368601</v>
      </c>
      <c r="K2044">
        <f>+HLOOKUP(VLOOKUP($B2044,$Q$2:$R$42,2,0),Costo_provisiones!$D$3:$AY$100,base_minorista!$A2044,0)</f>
        <v>3.8005134196116197</v>
      </c>
      <c r="L2044">
        <f>+HLOOKUP(VLOOKUP($B2044,$Q$2:$R$42,2,0),Morosidad_control!$D$4:$AY$101,base_minorista!$A2044,0)</f>
        <v>4.5417645637337998</v>
      </c>
      <c r="M2044">
        <f ca="1">+OFFSET(Capital_2!$D$2,base_minorista!A2044,0)</f>
        <v>3.6045728554123184</v>
      </c>
      <c r="N2044">
        <f>+HLOOKUP(VLOOKUP($B2044,$Q$2:$R$42,2,0),costo_laboral!$E$2:$AZ$99,base_minorista!$A2044,0)</f>
        <v>8.401351545387687</v>
      </c>
      <c r="O2044">
        <f>+HLOOKUP(VLOOKUP($B2044,$Q$2:$R$42,2,0),Participacion2!$D$2:$AO$99,base_minorista!$A2044,0)</f>
        <v>5.2925518511160403</v>
      </c>
    </row>
    <row r="2045" spans="1:15" ht="16.5" x14ac:dyDescent="0.3">
      <c r="A2045">
        <v>5</v>
      </c>
      <c r="B2045">
        <v>23</v>
      </c>
      <c r="C2045">
        <v>4</v>
      </c>
      <c r="D2045" s="3">
        <v>40999</v>
      </c>
      <c r="E2045" s="33">
        <v>12</v>
      </c>
      <c r="F2045">
        <v>1</v>
      </c>
      <c r="G2045">
        <f>+HLOOKUP(VLOOKUP($B2045,$Q$2:$R$42,2,0),costos_sf!$D$2:$AY$99,base_minorista!$A2045,0)</f>
        <v>329670144.77671713</v>
      </c>
      <c r="H2045">
        <f>+HLOOKUP(VLOOKUP($B2045,$Q$2:$R$42,2,0),creditos_sf!$D$2:$AY$99,base_minorista!$A2045,0)</f>
        <v>1346267014.39676</v>
      </c>
      <c r="I2045">
        <f>+HLOOKUP(VLOOKUP($B2045,$Q$2:$R$42,2,0),creditos_sf!$D$103:$AY$200,base_minorista!$A2045,0)</f>
        <v>625794563.20353699</v>
      </c>
      <c r="J2045">
        <f>+HLOOKUP(VLOOKUP($B2045,$Q$2:$R$42,2,0),Costo_fondeo!$D$3:$AY$100,base_minorista!$A2045,0)</f>
        <v>5.0955927190817274</v>
      </c>
      <c r="K2045">
        <f>+HLOOKUP(VLOOKUP($B2045,$Q$2:$R$42,2,0),Costo_provisiones!$D$3:$AY$100,base_minorista!$A2045,0)</f>
        <v>3.8544582248651649</v>
      </c>
      <c r="L2045">
        <f>+HLOOKUP(VLOOKUP($B2045,$Q$2:$R$42,2,0),Morosidad_control!$D$4:$AY$101,base_minorista!$A2045,0)</f>
        <v>4.4264351825329298</v>
      </c>
      <c r="M2045">
        <f ca="1">+OFFSET(Capital_2!$D$2,base_minorista!A2045,0)</f>
        <v>3.6441469759495817</v>
      </c>
      <c r="N2045">
        <f>+HLOOKUP(VLOOKUP($B2045,$Q$2:$R$42,2,0),costo_laboral!$E$2:$AZ$99,base_minorista!$A2045,0)</f>
        <v>8.3672012498530979</v>
      </c>
      <c r="O2045">
        <f>+HLOOKUP(VLOOKUP($B2045,$Q$2:$R$42,2,0),Participacion2!$D$2:$AO$99,base_minorista!$A2045,0)</f>
        <v>5.3074361754699204</v>
      </c>
    </row>
    <row r="2046" spans="1:15" ht="16.5" x14ac:dyDescent="0.3">
      <c r="A2046">
        <v>6</v>
      </c>
      <c r="B2046">
        <v>23</v>
      </c>
      <c r="C2046">
        <v>5</v>
      </c>
      <c r="D2046" s="3">
        <v>41029</v>
      </c>
      <c r="E2046" s="33">
        <v>12</v>
      </c>
      <c r="F2046">
        <v>1</v>
      </c>
      <c r="G2046">
        <f>+HLOOKUP(VLOOKUP($B2046,$Q$2:$R$42,2,0),costos_sf!$D$2:$AY$99,base_minorista!$A2046,0)</f>
        <v>333119676.37842214</v>
      </c>
      <c r="H2046">
        <f>+HLOOKUP(VLOOKUP($B2046,$Q$2:$R$42,2,0),creditos_sf!$D$2:$AY$99,base_minorista!$A2046,0)</f>
        <v>1363762758.42857</v>
      </c>
      <c r="I2046">
        <f>+HLOOKUP(VLOOKUP($B2046,$Q$2:$R$42,2,0),creditos_sf!$D$103:$AY$200,base_minorista!$A2046,0)</f>
        <v>628160449.77312303</v>
      </c>
      <c r="J2046">
        <f>+HLOOKUP(VLOOKUP($B2046,$Q$2:$R$42,2,0),Costo_fondeo!$D$3:$AY$100,base_minorista!$A2046,0)</f>
        <v>5.0916812427038272</v>
      </c>
      <c r="K2046">
        <f>+HLOOKUP(VLOOKUP($B2046,$Q$2:$R$42,2,0),Costo_provisiones!$D$3:$AY$100,base_minorista!$A2046,0)</f>
        <v>3.8876928774051502</v>
      </c>
      <c r="L2046">
        <f>+HLOOKUP(VLOOKUP($B2046,$Q$2:$R$42,2,0),Morosidad_control!$D$4:$AY$101,base_minorista!$A2046,0)</f>
        <v>4.5242020613238898</v>
      </c>
      <c r="M2046">
        <f ca="1">+OFFSET(Capital_2!$D$2,base_minorista!A2046,0)</f>
        <v>3.6866707606514586</v>
      </c>
      <c r="N2046">
        <f>+HLOOKUP(VLOOKUP($B2046,$Q$2:$R$42,2,0),costo_laboral!$E$2:$AZ$99,base_minorista!$A2046,0)</f>
        <v>8.370986650814654</v>
      </c>
      <c r="O2046">
        <f>+HLOOKUP(VLOOKUP($B2046,$Q$2:$R$42,2,0),Participacion2!$D$2:$AO$99,base_minorista!$A2046,0)</f>
        <v>5.3172786814683404</v>
      </c>
    </row>
    <row r="2047" spans="1:15" ht="16.5" x14ac:dyDescent="0.3">
      <c r="A2047">
        <v>7</v>
      </c>
      <c r="B2047">
        <v>23</v>
      </c>
      <c r="C2047">
        <v>6</v>
      </c>
      <c r="D2047" s="3">
        <v>41060</v>
      </c>
      <c r="E2047" s="33">
        <v>12</v>
      </c>
      <c r="F2047">
        <v>1</v>
      </c>
      <c r="G2047">
        <f>+HLOOKUP(VLOOKUP($B2047,$Q$2:$R$42,2,0),costos_sf!$D$2:$AY$99,base_minorista!$A2047,0)</f>
        <v>339980395.22764337</v>
      </c>
      <c r="H2047">
        <f>+HLOOKUP(VLOOKUP($B2047,$Q$2:$R$42,2,0),creditos_sf!$D$2:$AY$99,base_minorista!$A2047,0)</f>
        <v>1394777129.37234</v>
      </c>
      <c r="I2047">
        <f>+HLOOKUP(VLOOKUP($B2047,$Q$2:$R$42,2,0),creditos_sf!$D$103:$AY$200,base_minorista!$A2047,0)</f>
        <v>642943380.43233299</v>
      </c>
      <c r="J2047">
        <f>+HLOOKUP(VLOOKUP($B2047,$Q$2:$R$42,2,0),Costo_fondeo!$D$3:$AY$100,base_minorista!$A2047,0)</f>
        <v>5.1008761904565176</v>
      </c>
      <c r="K2047">
        <f>+HLOOKUP(VLOOKUP($B2047,$Q$2:$R$42,2,0),Costo_provisiones!$D$3:$AY$100,base_minorista!$A2047,0)</f>
        <v>3.9655882574540855</v>
      </c>
      <c r="L2047">
        <f>+HLOOKUP(VLOOKUP($B2047,$Q$2:$R$42,2,0),Morosidad_control!$D$4:$AY$101,base_minorista!$A2047,0)</f>
        <v>4.6997666874600004</v>
      </c>
      <c r="M2047">
        <f ca="1">+OFFSET(Capital_2!$D$2,base_minorista!A2047,0)</f>
        <v>3.7432616406065877</v>
      </c>
      <c r="N2047">
        <f>+HLOOKUP(VLOOKUP($B2047,$Q$2:$R$42,2,0),costo_laboral!$E$2:$AZ$99,base_minorista!$A2047,0)</f>
        <v>8.1938444441076435</v>
      </c>
      <c r="O2047">
        <f>+HLOOKUP(VLOOKUP($B2047,$Q$2:$R$42,2,0),Participacion2!$D$2:$AO$99,base_minorista!$A2047,0)</f>
        <v>5.3468127331516397</v>
      </c>
    </row>
    <row r="2048" spans="1:15" ht="16.5" x14ac:dyDescent="0.3">
      <c r="A2048">
        <v>8</v>
      </c>
      <c r="B2048">
        <v>23</v>
      </c>
      <c r="C2048">
        <v>7</v>
      </c>
      <c r="D2048" s="3">
        <v>41090</v>
      </c>
      <c r="E2048" s="33">
        <v>12</v>
      </c>
      <c r="F2048">
        <v>1</v>
      </c>
      <c r="G2048">
        <f>+HLOOKUP(VLOOKUP($B2048,$Q$2:$R$42,2,0),costos_sf!$D$2:$AY$99,base_minorista!$A2048,0)</f>
        <v>359203209.30910057</v>
      </c>
      <c r="H2048">
        <f>+HLOOKUP(VLOOKUP($B2048,$Q$2:$R$42,2,0),creditos_sf!$D$2:$AY$99,base_minorista!$A2048,0)</f>
        <v>1426198050.5129399</v>
      </c>
      <c r="I2048">
        <f>+HLOOKUP(VLOOKUP($B2048,$Q$2:$R$42,2,0),creditos_sf!$D$103:$AY$200,base_minorista!$A2048,0)</f>
        <v>647639970.87460005</v>
      </c>
      <c r="J2048">
        <f>+HLOOKUP(VLOOKUP($B2048,$Q$2:$R$42,2,0),Costo_fondeo!$D$3:$AY$100,base_minorista!$A2048,0)</f>
        <v>5.1144897061017165</v>
      </c>
      <c r="K2048">
        <f>+HLOOKUP(VLOOKUP($B2048,$Q$2:$R$42,2,0),Costo_provisiones!$D$3:$AY$100,base_minorista!$A2048,0)</f>
        <v>4.5665461549583144</v>
      </c>
      <c r="L2048">
        <f>+HLOOKUP(VLOOKUP($B2048,$Q$2:$R$42,2,0),Morosidad_control!$D$4:$AY$101,base_minorista!$A2048,0)</f>
        <v>4.71282138239535</v>
      </c>
      <c r="M2048">
        <f ca="1">+OFFSET(Capital_2!$D$2,base_minorista!A2048,0)</f>
        <v>3.7659791083914693</v>
      </c>
      <c r="N2048">
        <f>+HLOOKUP(VLOOKUP($B2048,$Q$2:$R$42,2,0),costo_laboral!$E$2:$AZ$99,base_minorista!$A2048,0)</f>
        <v>8.3217538149082575</v>
      </c>
      <c r="O2048">
        <f>+HLOOKUP(VLOOKUP($B2048,$Q$2:$R$42,2,0),Participacion2!$D$2:$AO$99,base_minorista!$A2048,0)</f>
        <v>5.4019057305765603</v>
      </c>
    </row>
    <row r="2049" spans="1:15" ht="16.5" x14ac:dyDescent="0.3">
      <c r="A2049">
        <v>9</v>
      </c>
      <c r="B2049">
        <v>23</v>
      </c>
      <c r="C2049">
        <v>8</v>
      </c>
      <c r="D2049" s="3">
        <v>41121</v>
      </c>
      <c r="E2049" s="33">
        <v>12</v>
      </c>
      <c r="F2049">
        <v>1</v>
      </c>
      <c r="G2049">
        <f>+HLOOKUP(VLOOKUP($B2049,$Q$2:$R$42,2,0),costos_sf!$D$2:$AY$99,base_minorista!$A2049,0)</f>
        <v>370186120.85196453</v>
      </c>
      <c r="H2049">
        <f>+HLOOKUP(VLOOKUP($B2049,$Q$2:$R$42,2,0),creditos_sf!$D$2:$AY$99,base_minorista!$A2049,0)</f>
        <v>1458016452.7531102</v>
      </c>
      <c r="I2049">
        <f>+HLOOKUP(VLOOKUP($B2049,$Q$2:$R$42,2,0),creditos_sf!$D$103:$AY$200,base_minorista!$A2049,0)</f>
        <v>660107758.022771</v>
      </c>
      <c r="J2049">
        <f>+HLOOKUP(VLOOKUP($B2049,$Q$2:$R$42,2,0),Costo_fondeo!$D$3:$AY$100,base_minorista!$A2049,0)</f>
        <v>5.1131413179716123</v>
      </c>
      <c r="K2049">
        <f>+HLOOKUP(VLOOKUP($B2049,$Q$2:$R$42,2,0),Costo_provisiones!$D$3:$AY$100,base_minorista!$A2049,0)</f>
        <v>4.7025434053703661</v>
      </c>
      <c r="L2049">
        <f>+HLOOKUP(VLOOKUP($B2049,$Q$2:$R$42,2,0),Morosidad_control!$D$4:$AY$101,base_minorista!$A2049,0)</f>
        <v>4.7468240260201497</v>
      </c>
      <c r="M2049">
        <f ca="1">+OFFSET(Capital_2!$D$2,base_minorista!A2049,0)</f>
        <v>3.7900682632030773</v>
      </c>
      <c r="N2049">
        <f>+HLOOKUP(VLOOKUP($B2049,$Q$2:$R$42,2,0),costo_laboral!$E$2:$AZ$99,base_minorista!$A2049,0)</f>
        <v>8.3393386484302514</v>
      </c>
      <c r="O2049">
        <f>+HLOOKUP(VLOOKUP($B2049,$Q$2:$R$42,2,0),Participacion2!$D$2:$AO$99,base_minorista!$A2049,0)</f>
        <v>5.4925407833662101</v>
      </c>
    </row>
    <row r="2050" spans="1:15" ht="16.5" x14ac:dyDescent="0.3">
      <c r="A2050">
        <v>10</v>
      </c>
      <c r="B2050">
        <v>23</v>
      </c>
      <c r="C2050">
        <v>9</v>
      </c>
      <c r="D2050" s="3">
        <v>41152</v>
      </c>
      <c r="E2050" s="33">
        <v>12</v>
      </c>
      <c r="F2050">
        <v>1</v>
      </c>
      <c r="G2050">
        <f>+HLOOKUP(VLOOKUP($B2050,$Q$2:$R$42,2,0),costos_sf!$D$2:$AY$99,base_minorista!$A2050,0)</f>
        <v>380719659.62069815</v>
      </c>
      <c r="H2050">
        <f>+HLOOKUP(VLOOKUP($B2050,$Q$2:$R$42,2,0),creditos_sf!$D$2:$AY$99,base_minorista!$A2050,0)</f>
        <v>1487192663.8090699</v>
      </c>
      <c r="I2050">
        <f>+HLOOKUP(VLOOKUP($B2050,$Q$2:$R$42,2,0),creditos_sf!$D$103:$AY$200,base_minorista!$A2050,0)</f>
        <v>671579838.44645095</v>
      </c>
      <c r="J2050">
        <f>+HLOOKUP(VLOOKUP($B2050,$Q$2:$R$42,2,0),Costo_fondeo!$D$3:$AY$100,base_minorista!$A2050,0)</f>
        <v>5.1080579420356793</v>
      </c>
      <c r="K2050">
        <f>+HLOOKUP(VLOOKUP($B2050,$Q$2:$R$42,2,0),Costo_provisiones!$D$3:$AY$100,base_minorista!$A2050,0)</f>
        <v>4.9483808419652195</v>
      </c>
      <c r="L2050">
        <f>+HLOOKUP(VLOOKUP($B2050,$Q$2:$R$42,2,0),Morosidad_control!$D$4:$AY$101,base_minorista!$A2050,0)</f>
        <v>4.72956094054922</v>
      </c>
      <c r="M2050">
        <f ca="1">+OFFSET(Capital_2!$D$2,base_minorista!A2050,0)</f>
        <v>3.7960315209630844</v>
      </c>
      <c r="N2050">
        <f>+HLOOKUP(VLOOKUP($B2050,$Q$2:$R$42,2,0),costo_laboral!$E$2:$AZ$99,base_minorista!$A2050,0)</f>
        <v>8.3017473766226306</v>
      </c>
      <c r="O2050">
        <f>+HLOOKUP(VLOOKUP($B2050,$Q$2:$R$42,2,0),Participacion2!$D$2:$AO$99,base_minorista!$A2050,0)</f>
        <v>5.5703970732047896</v>
      </c>
    </row>
    <row r="2051" spans="1:15" ht="16.5" x14ac:dyDescent="0.3">
      <c r="A2051">
        <v>11</v>
      </c>
      <c r="B2051">
        <v>23</v>
      </c>
      <c r="C2051">
        <v>10</v>
      </c>
      <c r="D2051" s="3">
        <v>41182</v>
      </c>
      <c r="E2051" s="33">
        <v>12</v>
      </c>
      <c r="F2051">
        <v>1</v>
      </c>
      <c r="G2051">
        <f>+HLOOKUP(VLOOKUP($B2051,$Q$2:$R$42,2,0),costos_sf!$D$2:$AY$99,base_minorista!$A2051,0)</f>
        <v>381994045.56239915</v>
      </c>
      <c r="H2051">
        <f>+HLOOKUP(VLOOKUP($B2051,$Q$2:$R$42,2,0),creditos_sf!$D$2:$AY$99,base_minorista!$A2051,0)</f>
        <v>1509522129.84763</v>
      </c>
      <c r="I2051">
        <f>+HLOOKUP(VLOOKUP($B2051,$Q$2:$R$42,2,0),creditos_sf!$D$103:$AY$200,base_minorista!$A2051,0)</f>
        <v>679184627.92371798</v>
      </c>
      <c r="J2051">
        <f>+HLOOKUP(VLOOKUP($B2051,$Q$2:$R$42,2,0),Costo_fondeo!$D$3:$AY$100,base_minorista!$A2051,0)</f>
        <v>5.1014253473995872</v>
      </c>
      <c r="K2051">
        <f>+HLOOKUP(VLOOKUP($B2051,$Q$2:$R$42,2,0),Costo_provisiones!$D$3:$AY$100,base_minorista!$A2051,0)</f>
        <v>4.908883074880249</v>
      </c>
      <c r="L2051">
        <f>+HLOOKUP(VLOOKUP($B2051,$Q$2:$R$42,2,0),Morosidad_control!$D$4:$AY$101,base_minorista!$A2051,0)</f>
        <v>4.7741328365128002</v>
      </c>
      <c r="M2051">
        <f ca="1">+OFFSET(Capital_2!$D$2,base_minorista!A2051,0)</f>
        <v>3.7807846214491896</v>
      </c>
      <c r="N2051">
        <f>+HLOOKUP(VLOOKUP($B2051,$Q$2:$R$42,2,0),costo_laboral!$E$2:$AZ$99,base_minorista!$A2051,0)</f>
        <v>8.2351497614419156</v>
      </c>
      <c r="O2051">
        <f>+HLOOKUP(VLOOKUP($B2051,$Q$2:$R$42,2,0),Participacion2!$D$2:$AO$99,base_minorista!$A2051,0)</f>
        <v>5.6340772423526504</v>
      </c>
    </row>
    <row r="2052" spans="1:15" ht="16.5" x14ac:dyDescent="0.3">
      <c r="A2052">
        <v>12</v>
      </c>
      <c r="B2052">
        <v>23</v>
      </c>
      <c r="C2052">
        <v>11</v>
      </c>
      <c r="D2052" s="3">
        <v>41213</v>
      </c>
      <c r="E2052" s="33">
        <v>12</v>
      </c>
      <c r="F2052">
        <v>1</v>
      </c>
      <c r="G2052">
        <f>+HLOOKUP(VLOOKUP($B2052,$Q$2:$R$42,2,0),costos_sf!$D$2:$AY$99,base_minorista!$A2052,0)</f>
        <v>388138233.07087159</v>
      </c>
      <c r="H2052">
        <f>+HLOOKUP(VLOOKUP($B2052,$Q$2:$R$42,2,0),creditos_sf!$D$2:$AY$99,base_minorista!$A2052,0)</f>
        <v>1532893375.45416</v>
      </c>
      <c r="I2052">
        <f>+HLOOKUP(VLOOKUP($B2052,$Q$2:$R$42,2,0),creditos_sf!$D$103:$AY$200,base_minorista!$A2052,0)</f>
        <v>691458784.55743802</v>
      </c>
      <c r="J2052">
        <f>+HLOOKUP(VLOOKUP($B2052,$Q$2:$R$42,2,0),Costo_fondeo!$D$3:$AY$100,base_minorista!$A2052,0)</f>
        <v>5.0970828810866626</v>
      </c>
      <c r="K2052">
        <f>+HLOOKUP(VLOOKUP($B2052,$Q$2:$R$42,2,0),Costo_provisiones!$D$3:$AY$100,base_minorista!$A2052,0)</f>
        <v>4.7625991181115532</v>
      </c>
      <c r="L2052">
        <f>+HLOOKUP(VLOOKUP($B2052,$Q$2:$R$42,2,0),Morosidad_control!$D$4:$AY$101,base_minorista!$A2052,0)</f>
        <v>4.8571008535865898</v>
      </c>
      <c r="M2052">
        <f ca="1">+OFFSET(Capital_2!$D$2,base_minorista!A2052,0)</f>
        <v>3.7788207097198074</v>
      </c>
      <c r="N2052">
        <f>+HLOOKUP(VLOOKUP($B2052,$Q$2:$R$42,2,0),costo_laboral!$E$2:$AZ$99,base_minorista!$A2052,0)</f>
        <v>8.2494545880571124</v>
      </c>
      <c r="O2052">
        <f>+HLOOKUP(VLOOKUP($B2052,$Q$2:$R$42,2,0),Participacion2!$D$2:$AO$99,base_minorista!$A2052,0)</f>
        <v>5.6634061060107097</v>
      </c>
    </row>
    <row r="2053" spans="1:15" ht="16.5" x14ac:dyDescent="0.3">
      <c r="A2053">
        <v>13</v>
      </c>
      <c r="B2053">
        <v>23</v>
      </c>
      <c r="C2053">
        <v>12</v>
      </c>
      <c r="D2053" s="3">
        <v>41243</v>
      </c>
      <c r="E2053" s="33">
        <v>12</v>
      </c>
      <c r="F2053">
        <v>1</v>
      </c>
      <c r="G2053">
        <f>+HLOOKUP(VLOOKUP($B2053,$Q$2:$R$42,2,0),costos_sf!$D$2:$AY$99,base_minorista!$A2053,0)</f>
        <v>395553554.78769672</v>
      </c>
      <c r="H2053">
        <f>+HLOOKUP(VLOOKUP($B2053,$Q$2:$R$42,2,0),creditos_sf!$D$2:$AY$99,base_minorista!$A2053,0)</f>
        <v>1558010632.1935501</v>
      </c>
      <c r="I2053">
        <f>+HLOOKUP(VLOOKUP($B2053,$Q$2:$R$42,2,0),creditos_sf!$D$103:$AY$200,base_minorista!$A2053,0)</f>
        <v>694119048.71536005</v>
      </c>
      <c r="J2053">
        <f>+HLOOKUP(VLOOKUP($B2053,$Q$2:$R$42,2,0),Costo_fondeo!$D$3:$AY$100,base_minorista!$A2053,0)</f>
        <v>5.0518867756390859</v>
      </c>
      <c r="K2053">
        <f>+HLOOKUP(VLOOKUP($B2053,$Q$2:$R$42,2,0),Costo_provisiones!$D$3:$AY$100,base_minorista!$A2053,0)</f>
        <v>4.7461716970562131</v>
      </c>
      <c r="L2053">
        <f>+HLOOKUP(VLOOKUP($B2053,$Q$2:$R$42,2,0),Morosidad_control!$D$4:$AY$101,base_minorista!$A2053,0)</f>
        <v>4.9713520758644396</v>
      </c>
      <c r="M2053">
        <f ca="1">+OFFSET(Capital_2!$D$2,base_minorista!A2053,0)</f>
        <v>3.8090188851336229</v>
      </c>
      <c r="N2053">
        <f>+HLOOKUP(VLOOKUP($B2053,$Q$2:$R$42,2,0),costo_laboral!$E$2:$AZ$99,base_minorista!$A2053,0)</f>
        <v>8.2627969651327877</v>
      </c>
      <c r="O2053">
        <f>+HLOOKUP(VLOOKUP($B2053,$Q$2:$R$42,2,0),Participacion2!$D$2:$AO$99,base_minorista!$A2053,0)</f>
        <v>5.70684534665076</v>
      </c>
    </row>
    <row r="2054" spans="1:15" ht="16.5" x14ac:dyDescent="0.3">
      <c r="A2054">
        <v>14</v>
      </c>
      <c r="B2054">
        <v>23</v>
      </c>
      <c r="C2054">
        <v>13</v>
      </c>
      <c r="D2054" s="3">
        <v>41274</v>
      </c>
      <c r="E2054" s="33">
        <v>12</v>
      </c>
      <c r="F2054">
        <v>1</v>
      </c>
      <c r="G2054">
        <f>+HLOOKUP(VLOOKUP($B2054,$Q$2:$R$42,2,0),costos_sf!$D$2:$AY$99,base_minorista!$A2054,0)</f>
        <v>405804094.75469035</v>
      </c>
      <c r="H2054">
        <f>+HLOOKUP(VLOOKUP($B2054,$Q$2:$R$42,2,0),creditos_sf!$D$2:$AY$99,base_minorista!$A2054,0)</f>
        <v>1564849939.38503</v>
      </c>
      <c r="I2054">
        <f>+HLOOKUP(VLOOKUP($B2054,$Q$2:$R$42,2,0),creditos_sf!$D$103:$AY$200,base_minorista!$A2054,0)</f>
        <v>702992285.95487297</v>
      </c>
      <c r="J2054">
        <f>+HLOOKUP(VLOOKUP($B2054,$Q$2:$R$42,2,0),Costo_fondeo!$D$3:$AY$100,base_minorista!$A2054,0)</f>
        <v>5.0941977793205497</v>
      </c>
      <c r="K2054">
        <f>+HLOOKUP(VLOOKUP($B2054,$Q$2:$R$42,2,0),Costo_provisiones!$D$3:$AY$100,base_minorista!$A2054,0)</f>
        <v>4.7908196632017823</v>
      </c>
      <c r="L2054">
        <f>+HLOOKUP(VLOOKUP($B2054,$Q$2:$R$42,2,0),Morosidad_control!$D$4:$AY$101,base_minorista!$A2054,0)</f>
        <v>5.0821756026036704</v>
      </c>
      <c r="M2054">
        <f ca="1">+OFFSET(Capital_2!$D$2,base_minorista!A2054,0)</f>
        <v>3.8327018844682854</v>
      </c>
      <c r="N2054">
        <f>+HLOOKUP(VLOOKUP($B2054,$Q$2:$R$42,2,0),costo_laboral!$E$2:$AZ$99,base_minorista!$A2054,0)</f>
        <v>8.4386221275774602</v>
      </c>
      <c r="O2054">
        <f>+HLOOKUP(VLOOKUP($B2054,$Q$2:$R$42,2,0),Participacion2!$D$2:$AO$99,base_minorista!$A2054,0)</f>
        <v>5.7385605521861303</v>
      </c>
    </row>
    <row r="2055" spans="1:15" ht="16.5" x14ac:dyDescent="0.3">
      <c r="A2055">
        <v>15</v>
      </c>
      <c r="B2055">
        <v>23</v>
      </c>
      <c r="C2055">
        <v>14</v>
      </c>
      <c r="D2055" s="3">
        <v>41305</v>
      </c>
      <c r="E2055" s="33">
        <v>13</v>
      </c>
      <c r="F2055">
        <v>1</v>
      </c>
      <c r="G2055">
        <f>+HLOOKUP(VLOOKUP($B2055,$Q$2:$R$42,2,0),costos_sf!$D$2:$AY$99,base_minorista!$A2055,0)</f>
        <v>412375887.85765934</v>
      </c>
      <c r="H2055">
        <f>+HLOOKUP(VLOOKUP($B2055,$Q$2:$R$42,2,0),creditos_sf!$D$2:$AY$99,base_minorista!$A2055,0)</f>
        <v>1576651680.94748</v>
      </c>
      <c r="I2055">
        <f>+HLOOKUP(VLOOKUP($B2055,$Q$2:$R$42,2,0),creditos_sf!$D$103:$AY$200,base_minorista!$A2055,0)</f>
        <v>709929311.99722207</v>
      </c>
      <c r="J2055">
        <f>+HLOOKUP(VLOOKUP($B2055,$Q$2:$R$42,2,0),Costo_fondeo!$D$3:$AY$100,base_minorista!$A2055,0)</f>
        <v>5.0863526414894134</v>
      </c>
      <c r="K2055">
        <f>+HLOOKUP(VLOOKUP($B2055,$Q$2:$R$42,2,0),Costo_provisiones!$D$3:$AY$100,base_minorista!$A2055,0)</f>
        <v>4.7767386065398814</v>
      </c>
      <c r="L2055">
        <f>+HLOOKUP(VLOOKUP($B2055,$Q$2:$R$42,2,0),Morosidad_control!$D$4:$AY$101,base_minorista!$A2055,0)</f>
        <v>5.1327852494491104</v>
      </c>
      <c r="M2055">
        <f ca="1">+OFFSET(Capital_2!$D$2,base_minorista!A2055,0)</f>
        <v>3.850163299057161</v>
      </c>
      <c r="N2055">
        <f>+HLOOKUP(VLOOKUP($B2055,$Q$2:$R$42,2,0),costo_laboral!$E$2:$AZ$99,base_minorista!$A2055,0)</f>
        <v>8.5154242830379445</v>
      </c>
      <c r="O2055">
        <f>+HLOOKUP(VLOOKUP($B2055,$Q$2:$R$42,2,0),Participacion2!$D$2:$AO$99,base_minorista!$A2055,0)</f>
        <v>5.7240297775244997</v>
      </c>
    </row>
    <row r="2056" spans="1:15" ht="16.5" x14ac:dyDescent="0.3">
      <c r="A2056">
        <v>16</v>
      </c>
      <c r="B2056">
        <v>23</v>
      </c>
      <c r="C2056">
        <v>15</v>
      </c>
      <c r="D2056" s="3">
        <v>41333</v>
      </c>
      <c r="E2056" s="33">
        <v>13</v>
      </c>
      <c r="F2056">
        <v>1</v>
      </c>
      <c r="G2056">
        <f>+HLOOKUP(VLOOKUP($B2056,$Q$2:$R$42,2,0),costos_sf!$D$2:$AY$99,base_minorista!$A2056,0)</f>
        <v>419138387.81862992</v>
      </c>
      <c r="H2056">
        <f>+HLOOKUP(VLOOKUP($B2056,$Q$2:$R$42,2,0),creditos_sf!$D$2:$AY$99,base_minorista!$A2056,0)</f>
        <v>1590676352.7812002</v>
      </c>
      <c r="I2056">
        <f>+HLOOKUP(VLOOKUP($B2056,$Q$2:$R$42,2,0),creditos_sf!$D$103:$AY$200,base_minorista!$A2056,0)</f>
        <v>719557651.84040403</v>
      </c>
      <c r="J2056">
        <f>+HLOOKUP(VLOOKUP($B2056,$Q$2:$R$42,2,0),Costo_fondeo!$D$3:$AY$100,base_minorista!$A2056,0)</f>
        <v>5.0646973591672459</v>
      </c>
      <c r="K2056">
        <f>+HLOOKUP(VLOOKUP($B2056,$Q$2:$R$42,2,0),Costo_provisiones!$D$3:$AY$100,base_minorista!$A2056,0)</f>
        <v>4.7213853018657677</v>
      </c>
      <c r="L2056">
        <f>+HLOOKUP(VLOOKUP($B2056,$Q$2:$R$42,2,0),Morosidad_control!$D$4:$AY$101,base_minorista!$A2056,0)</f>
        <v>5.2283432501023199</v>
      </c>
      <c r="M2056">
        <f ca="1">+OFFSET(Capital_2!$D$2,base_minorista!A2056,0)</f>
        <v>3.8660657399921172</v>
      </c>
      <c r="N2056">
        <f>+HLOOKUP(VLOOKUP($B2056,$Q$2:$R$42,2,0),costo_laboral!$E$2:$AZ$99,base_minorista!$A2056,0)</f>
        <v>8.5597005035138505</v>
      </c>
      <c r="O2056">
        <f>+HLOOKUP(VLOOKUP($B2056,$Q$2:$R$42,2,0),Participacion2!$D$2:$AO$99,base_minorista!$A2056,0)</f>
        <v>5.7475999956420596</v>
      </c>
    </row>
    <row r="2057" spans="1:15" ht="16.5" x14ac:dyDescent="0.3">
      <c r="A2057">
        <v>17</v>
      </c>
      <c r="B2057">
        <v>23</v>
      </c>
      <c r="C2057">
        <v>16</v>
      </c>
      <c r="D2057" s="3">
        <v>41364</v>
      </c>
      <c r="E2057" s="33">
        <v>13</v>
      </c>
      <c r="F2057">
        <v>1</v>
      </c>
      <c r="G2057">
        <f>+HLOOKUP(VLOOKUP($B2057,$Q$2:$R$42,2,0),costos_sf!$D$2:$AY$99,base_minorista!$A2057,0)</f>
        <v>421220205.15982974</v>
      </c>
      <c r="H2057">
        <f>+HLOOKUP(VLOOKUP($B2057,$Q$2:$R$42,2,0),creditos_sf!$D$2:$AY$99,base_minorista!$A2057,0)</f>
        <v>1594411864.3645098</v>
      </c>
      <c r="I2057">
        <f>+HLOOKUP(VLOOKUP($B2057,$Q$2:$R$42,2,0),creditos_sf!$D$103:$AY$200,base_minorista!$A2057,0)</f>
        <v>724631476.50466502</v>
      </c>
      <c r="J2057">
        <f>+HLOOKUP(VLOOKUP($B2057,$Q$2:$R$42,2,0),Costo_fondeo!$D$3:$AY$100,base_minorista!$A2057,0)</f>
        <v>5.0601516119686103</v>
      </c>
      <c r="K2057">
        <f>+HLOOKUP(VLOOKUP($B2057,$Q$2:$R$42,2,0),Costo_provisiones!$D$3:$AY$100,base_minorista!$A2057,0)</f>
        <v>4.6627137389160547</v>
      </c>
      <c r="L2057">
        <f>+HLOOKUP(VLOOKUP($B2057,$Q$2:$R$42,2,0),Morosidad_control!$D$4:$AY$101,base_minorista!$A2057,0)</f>
        <v>5.23379712495126</v>
      </c>
      <c r="M2057">
        <f ca="1">+OFFSET(Capital_2!$D$2,base_minorista!A2057,0)</f>
        <v>3.8754391719680488</v>
      </c>
      <c r="N2057">
        <f>+HLOOKUP(VLOOKUP($B2057,$Q$2:$R$42,2,0),costo_laboral!$E$2:$AZ$99,base_minorista!$A2057,0)</f>
        <v>8.570338193456811</v>
      </c>
      <c r="O2057">
        <f>+HLOOKUP(VLOOKUP($B2057,$Q$2:$R$42,2,0),Participacion2!$D$2:$AO$99,base_minorista!$A2057,0)</f>
        <v>5.78781070613437</v>
      </c>
    </row>
    <row r="2058" spans="1:15" ht="16.5" x14ac:dyDescent="0.3">
      <c r="A2058">
        <v>18</v>
      </c>
      <c r="B2058">
        <v>23</v>
      </c>
      <c r="C2058">
        <v>17</v>
      </c>
      <c r="D2058" s="3">
        <v>41394</v>
      </c>
      <c r="E2058" s="33">
        <v>13</v>
      </c>
      <c r="F2058">
        <v>1</v>
      </c>
      <c r="G2058">
        <f>+HLOOKUP(VLOOKUP($B2058,$Q$2:$R$42,2,0),costos_sf!$D$2:$AY$99,base_minorista!$A2058,0)</f>
        <v>428683120.14995909</v>
      </c>
      <c r="H2058">
        <f>+HLOOKUP(VLOOKUP($B2058,$Q$2:$R$42,2,0),creditos_sf!$D$2:$AY$99,base_minorista!$A2058,0)</f>
        <v>1634288615.3849502</v>
      </c>
      <c r="I2058">
        <f>+HLOOKUP(VLOOKUP($B2058,$Q$2:$R$42,2,0),creditos_sf!$D$103:$AY$200,base_minorista!$A2058,0)</f>
        <v>736150269.81185603</v>
      </c>
      <c r="J2058">
        <f>+HLOOKUP(VLOOKUP($B2058,$Q$2:$R$42,2,0),Costo_fondeo!$D$3:$AY$100,base_minorista!$A2058,0)</f>
        <v>5.0526559016097385</v>
      </c>
      <c r="K2058">
        <f>+HLOOKUP(VLOOKUP($B2058,$Q$2:$R$42,2,0),Costo_provisiones!$D$3:$AY$100,base_minorista!$A2058,0)</f>
        <v>4.6958353612754724</v>
      </c>
      <c r="L2058">
        <f>+HLOOKUP(VLOOKUP($B2058,$Q$2:$R$42,2,0),Morosidad_control!$D$4:$AY$101,base_minorista!$A2058,0)</f>
        <v>5.2905397182940703</v>
      </c>
      <c r="M2058">
        <f ca="1">+OFFSET(Capital_2!$D$2,base_minorista!A2058,0)</f>
        <v>3.8611269429337338</v>
      </c>
      <c r="N2058">
        <f>+HLOOKUP(VLOOKUP($B2058,$Q$2:$R$42,2,0),costo_laboral!$E$2:$AZ$99,base_minorista!$A2058,0)</f>
        <v>8.4998408454115317</v>
      </c>
      <c r="O2058">
        <f>+HLOOKUP(VLOOKUP($B2058,$Q$2:$R$42,2,0),Participacion2!$D$2:$AO$99,base_minorista!$A2058,0)</f>
        <v>5.89737250914831</v>
      </c>
    </row>
    <row r="2059" spans="1:15" ht="16.5" x14ac:dyDescent="0.3">
      <c r="A2059">
        <v>19</v>
      </c>
      <c r="B2059">
        <v>23</v>
      </c>
      <c r="C2059">
        <v>18</v>
      </c>
      <c r="D2059" s="3">
        <v>41425</v>
      </c>
      <c r="E2059" s="33">
        <v>13</v>
      </c>
      <c r="F2059">
        <v>1</v>
      </c>
      <c r="G2059">
        <f>+HLOOKUP(VLOOKUP($B2059,$Q$2:$R$42,2,0),costos_sf!$D$2:$AY$99,base_minorista!$A2059,0)</f>
        <v>434067322.34917271</v>
      </c>
      <c r="H2059">
        <f>+HLOOKUP(VLOOKUP($B2059,$Q$2:$R$42,2,0),creditos_sf!$D$2:$AY$99,base_minorista!$A2059,0)</f>
        <v>1667512751.07511</v>
      </c>
      <c r="I2059">
        <f>+HLOOKUP(VLOOKUP($B2059,$Q$2:$R$42,2,0),creditos_sf!$D$103:$AY$200,base_minorista!$A2059,0)</f>
        <v>748473556.26152802</v>
      </c>
      <c r="J2059">
        <f>+HLOOKUP(VLOOKUP($B2059,$Q$2:$R$42,2,0),Costo_fondeo!$D$3:$AY$100,base_minorista!$A2059,0)</f>
        <v>5.0506739637086646</v>
      </c>
      <c r="K2059">
        <f>+HLOOKUP(VLOOKUP($B2059,$Q$2:$R$42,2,0),Costo_provisiones!$D$3:$AY$100,base_minorista!$A2059,0)</f>
        <v>4.6645088017549643</v>
      </c>
      <c r="L2059">
        <f>+HLOOKUP(VLOOKUP($B2059,$Q$2:$R$42,2,0),Morosidad_control!$D$4:$AY$101,base_minorista!$A2059,0)</f>
        <v>5.3564128409720997</v>
      </c>
      <c r="M2059">
        <f ca="1">+OFFSET(Capital_2!$D$2,base_minorista!A2059,0)</f>
        <v>3.8158367264519906</v>
      </c>
      <c r="N2059">
        <f>+HLOOKUP(VLOOKUP($B2059,$Q$2:$R$42,2,0),costo_laboral!$E$2:$AZ$99,base_minorista!$A2059,0)</f>
        <v>8.4078562257218632</v>
      </c>
      <c r="O2059">
        <f>+HLOOKUP(VLOOKUP($B2059,$Q$2:$R$42,2,0),Participacion2!$D$2:$AO$99,base_minorista!$A2059,0)</f>
        <v>5.9935304823848004</v>
      </c>
    </row>
    <row r="2060" spans="1:15" ht="16.5" x14ac:dyDescent="0.3">
      <c r="A2060">
        <v>20</v>
      </c>
      <c r="B2060">
        <v>23</v>
      </c>
      <c r="C2060">
        <v>19</v>
      </c>
      <c r="D2060" s="3">
        <v>41455</v>
      </c>
      <c r="E2060" s="33">
        <v>13</v>
      </c>
      <c r="F2060">
        <v>1</v>
      </c>
      <c r="G2060">
        <f>+HLOOKUP(VLOOKUP($B2060,$Q$2:$R$42,2,0),costos_sf!$D$2:$AY$99,base_minorista!$A2060,0)</f>
        <v>424710396.18179184</v>
      </c>
      <c r="H2060">
        <f>+HLOOKUP(VLOOKUP($B2060,$Q$2:$R$42,2,0),creditos_sf!$D$2:$AY$99,base_minorista!$A2060,0)</f>
        <v>1686978215.47089</v>
      </c>
      <c r="I2060">
        <f>+HLOOKUP(VLOOKUP($B2060,$Q$2:$R$42,2,0),creditos_sf!$D$103:$AY$200,base_minorista!$A2060,0)</f>
        <v>759189125.600963</v>
      </c>
      <c r="J2060">
        <f>+HLOOKUP(VLOOKUP($B2060,$Q$2:$R$42,2,0),Costo_fondeo!$D$3:$AY$100,base_minorista!$A2060,0)</f>
        <v>5.0491596929622347</v>
      </c>
      <c r="K2060">
        <f>+HLOOKUP(VLOOKUP($B2060,$Q$2:$R$42,2,0),Costo_provisiones!$D$3:$AY$100,base_minorista!$A2060,0)</f>
        <v>4.1251752221820333</v>
      </c>
      <c r="L2060">
        <f>+HLOOKUP(VLOOKUP($B2060,$Q$2:$R$42,2,0),Morosidad_control!$D$4:$AY$101,base_minorista!$A2060,0)</f>
        <v>5.1439900604211699</v>
      </c>
      <c r="M2060">
        <f ca="1">+OFFSET(Capital_2!$D$2,base_minorista!A2060,0)</f>
        <v>3.777787965810723</v>
      </c>
      <c r="N2060">
        <f>+HLOOKUP(VLOOKUP($B2060,$Q$2:$R$42,2,0),costo_laboral!$E$2:$AZ$99,base_minorista!$A2060,0)</f>
        <v>8.2871081274739335</v>
      </c>
      <c r="O2060">
        <f>+HLOOKUP(VLOOKUP($B2060,$Q$2:$R$42,2,0),Participacion2!$D$2:$AO$99,base_minorista!$A2060,0)</f>
        <v>6.0900938925452497</v>
      </c>
    </row>
    <row r="2061" spans="1:15" ht="16.5" x14ac:dyDescent="0.3">
      <c r="A2061">
        <v>21</v>
      </c>
      <c r="B2061">
        <v>23</v>
      </c>
      <c r="C2061">
        <v>20</v>
      </c>
      <c r="D2061" s="3">
        <v>41486</v>
      </c>
      <c r="E2061" s="33">
        <v>13</v>
      </c>
      <c r="F2061">
        <v>1</v>
      </c>
      <c r="G2061">
        <f>+HLOOKUP(VLOOKUP($B2061,$Q$2:$R$42,2,0),costos_sf!$D$2:$AY$99,base_minorista!$A2061,0)</f>
        <v>427436670.08850348</v>
      </c>
      <c r="H2061">
        <f>+HLOOKUP(VLOOKUP($B2061,$Q$2:$R$42,2,0),creditos_sf!$D$2:$AY$99,base_minorista!$A2061,0)</f>
        <v>1676019803.78404</v>
      </c>
      <c r="I2061">
        <f>+HLOOKUP(VLOOKUP($B2061,$Q$2:$R$42,2,0),creditos_sf!$D$103:$AY$200,base_minorista!$A2061,0)</f>
        <v>755721648.38032603</v>
      </c>
      <c r="J2061">
        <f>+HLOOKUP(VLOOKUP($B2061,$Q$2:$R$42,2,0),Costo_fondeo!$D$3:$AY$100,base_minorista!$A2061,0)</f>
        <v>5.0273388867631468</v>
      </c>
      <c r="K2061">
        <f>+HLOOKUP(VLOOKUP($B2061,$Q$2:$R$42,2,0),Costo_provisiones!$D$3:$AY$100,base_minorista!$A2061,0)</f>
        <v>4.0670079617647792</v>
      </c>
      <c r="L2061">
        <f>+HLOOKUP(VLOOKUP($B2061,$Q$2:$R$42,2,0),Morosidad_control!$D$4:$AY$101,base_minorista!$A2061,0)</f>
        <v>5.9187254436283299</v>
      </c>
      <c r="M2061">
        <f ca="1">+OFFSET(Capital_2!$D$2,base_minorista!A2061,0)</f>
        <v>3.7289387467323043</v>
      </c>
      <c r="N2061">
        <f>+HLOOKUP(VLOOKUP($B2061,$Q$2:$R$42,2,0),costo_laboral!$E$2:$AZ$99,base_minorista!$A2061,0)</f>
        <v>8.4035415455068403</v>
      </c>
      <c r="O2061">
        <f>+HLOOKUP(VLOOKUP($B2061,$Q$2:$R$42,2,0),Participacion2!$D$2:$AO$99,base_minorista!$A2061,0)</f>
        <v>6.0360645223758098</v>
      </c>
    </row>
    <row r="2062" spans="1:15" ht="16.5" x14ac:dyDescent="0.3">
      <c r="A2062">
        <v>22</v>
      </c>
      <c r="B2062">
        <v>23</v>
      </c>
      <c r="C2062">
        <v>21</v>
      </c>
      <c r="D2062" s="3">
        <v>41517</v>
      </c>
      <c r="E2062" s="33">
        <v>13</v>
      </c>
      <c r="F2062">
        <v>1</v>
      </c>
      <c r="G2062">
        <f>+HLOOKUP(VLOOKUP($B2062,$Q$2:$R$42,2,0),costos_sf!$D$2:$AY$99,base_minorista!$A2062,0)</f>
        <v>429512831.78661269</v>
      </c>
      <c r="H2062">
        <f>+HLOOKUP(VLOOKUP($B2062,$Q$2:$R$42,2,0),creditos_sf!$D$2:$AY$99,base_minorista!$A2062,0)</f>
        <v>1683386109.62415</v>
      </c>
      <c r="I2062">
        <f>+HLOOKUP(VLOOKUP($B2062,$Q$2:$R$42,2,0),creditos_sf!$D$103:$AY$200,base_minorista!$A2062,0)</f>
        <v>751783200.79604304</v>
      </c>
      <c r="J2062">
        <f>+HLOOKUP(VLOOKUP($B2062,$Q$2:$R$42,2,0),Costo_fondeo!$D$3:$AY$100,base_minorista!$A2062,0)</f>
        <v>4.9954358887961234</v>
      </c>
      <c r="K2062">
        <f>+HLOOKUP(VLOOKUP($B2062,$Q$2:$R$42,2,0),Costo_provisiones!$D$3:$AY$100,base_minorista!$A2062,0)</f>
        <v>4.086108263389673</v>
      </c>
      <c r="L2062">
        <f>+HLOOKUP(VLOOKUP($B2062,$Q$2:$R$42,2,0),Morosidad_control!$D$4:$AY$101,base_minorista!$A2062,0)</f>
        <v>6.12662195067385</v>
      </c>
      <c r="M2062">
        <f ca="1">+OFFSET(Capital_2!$D$2,base_minorista!A2062,0)</f>
        <v>3.6888980520732653</v>
      </c>
      <c r="N2062">
        <f>+HLOOKUP(VLOOKUP($B2062,$Q$2:$R$42,2,0),costo_laboral!$E$2:$AZ$99,base_minorista!$A2062,0)</f>
        <v>8.3726780106644618</v>
      </c>
      <c r="O2062">
        <f>+HLOOKUP(VLOOKUP($B2062,$Q$2:$R$42,2,0),Participacion2!$D$2:$AO$99,base_minorista!$A2062,0)</f>
        <v>6.0519483733921398</v>
      </c>
    </row>
    <row r="2063" spans="1:15" ht="16.5" x14ac:dyDescent="0.3">
      <c r="A2063">
        <v>23</v>
      </c>
      <c r="B2063">
        <v>23</v>
      </c>
      <c r="C2063">
        <v>22</v>
      </c>
      <c r="D2063" s="3">
        <v>41547</v>
      </c>
      <c r="E2063" s="33">
        <v>13</v>
      </c>
      <c r="F2063">
        <v>1</v>
      </c>
      <c r="G2063">
        <f>+HLOOKUP(VLOOKUP($B2063,$Q$2:$R$42,2,0),costos_sf!$D$2:$AY$99,base_minorista!$A2063,0)</f>
        <v>437372995.85961103</v>
      </c>
      <c r="H2063">
        <f>+HLOOKUP(VLOOKUP($B2063,$Q$2:$R$42,2,0),creditos_sf!$D$2:$AY$99,base_minorista!$A2063,0)</f>
        <v>1686369622.5151598</v>
      </c>
      <c r="I2063">
        <f>+HLOOKUP(VLOOKUP($B2063,$Q$2:$R$42,2,0),creditos_sf!$D$103:$AY$200,base_minorista!$A2063,0)</f>
        <v>751250345.59529102</v>
      </c>
      <c r="J2063">
        <f>+HLOOKUP(VLOOKUP($B2063,$Q$2:$R$42,2,0),Costo_fondeo!$D$3:$AY$100,base_minorista!$A2063,0)</f>
        <v>4.987828003243691</v>
      </c>
      <c r="K2063">
        <f>+HLOOKUP(VLOOKUP($B2063,$Q$2:$R$42,2,0),Costo_provisiones!$D$3:$AY$100,base_minorista!$A2063,0)</f>
        <v>4.0845437800242665</v>
      </c>
      <c r="L2063">
        <f>+HLOOKUP(VLOOKUP($B2063,$Q$2:$R$42,2,0),Morosidad_control!$D$4:$AY$101,base_minorista!$A2063,0)</f>
        <v>6.2534480340609502</v>
      </c>
      <c r="M2063">
        <f ca="1">+OFFSET(Capital_2!$D$2,base_minorista!A2063,0)</f>
        <v>3.6532457928608841</v>
      </c>
      <c r="N2063">
        <f>+HLOOKUP(VLOOKUP($B2063,$Q$2:$R$42,2,0),costo_laboral!$E$2:$AZ$99,base_minorista!$A2063,0)</f>
        <v>8.5678958176423112</v>
      </c>
      <c r="O2063">
        <f>+HLOOKUP(VLOOKUP($B2063,$Q$2:$R$42,2,0),Participacion2!$D$2:$AO$99,base_minorista!$A2063,0)</f>
        <v>6.0887931952852803</v>
      </c>
    </row>
    <row r="2064" spans="1:15" ht="16.5" x14ac:dyDescent="0.3">
      <c r="A2064">
        <v>24</v>
      </c>
      <c r="B2064">
        <v>23</v>
      </c>
      <c r="C2064">
        <v>23</v>
      </c>
      <c r="D2064" s="3">
        <v>41578</v>
      </c>
      <c r="E2064" s="33">
        <v>13</v>
      </c>
      <c r="F2064">
        <v>1</v>
      </c>
      <c r="G2064">
        <f>+HLOOKUP(VLOOKUP($B2064,$Q$2:$R$42,2,0),costos_sf!$D$2:$AY$99,base_minorista!$A2064,0)</f>
        <v>441596337.98859978</v>
      </c>
      <c r="H2064">
        <f>+HLOOKUP(VLOOKUP($B2064,$Q$2:$R$42,2,0),creditos_sf!$D$2:$AY$99,base_minorista!$A2064,0)</f>
        <v>1700584103.02198</v>
      </c>
      <c r="I2064">
        <f>+HLOOKUP(VLOOKUP($B2064,$Q$2:$R$42,2,0),creditos_sf!$D$103:$AY$200,base_minorista!$A2064,0)</f>
        <v>758005793.83965802</v>
      </c>
      <c r="J2064">
        <f>+HLOOKUP(VLOOKUP($B2064,$Q$2:$R$42,2,0),Costo_fondeo!$D$3:$AY$100,base_minorista!$A2064,0)</f>
        <v>4.950100297748226</v>
      </c>
      <c r="K2064">
        <f>+HLOOKUP(VLOOKUP($B2064,$Q$2:$R$42,2,0),Costo_provisiones!$D$3:$AY$100,base_minorista!$A2064,0)</f>
        <v>4.116586689249278</v>
      </c>
      <c r="L2064">
        <f>+HLOOKUP(VLOOKUP($B2064,$Q$2:$R$42,2,0),Morosidad_control!$D$4:$AY$101,base_minorista!$A2064,0)</f>
        <v>6.2301928307271401</v>
      </c>
      <c r="M2064">
        <f ca="1">+OFFSET(Capital_2!$D$2,base_minorista!A2064,0)</f>
        <v>3.6199379690818381</v>
      </c>
      <c r="N2064">
        <f>+HLOOKUP(VLOOKUP($B2064,$Q$2:$R$42,2,0),costo_laboral!$E$2:$AZ$99,base_minorista!$A2064,0)</f>
        <v>8.528255185898189</v>
      </c>
      <c r="O2064">
        <f>+HLOOKUP(VLOOKUP($B2064,$Q$2:$R$42,2,0),Participacion2!$D$2:$AO$99,base_minorista!$A2064,0)</f>
        <v>6.1364517768217599</v>
      </c>
    </row>
    <row r="2065" spans="1:15" ht="16.5" x14ac:dyDescent="0.3">
      <c r="A2065">
        <v>25</v>
      </c>
      <c r="B2065">
        <v>23</v>
      </c>
      <c r="C2065">
        <v>24</v>
      </c>
      <c r="D2065" s="3">
        <v>41608</v>
      </c>
      <c r="E2065" s="33">
        <v>13</v>
      </c>
      <c r="F2065">
        <v>1</v>
      </c>
      <c r="G2065">
        <f>+HLOOKUP(VLOOKUP($B2065,$Q$2:$R$42,2,0),costos_sf!$D$2:$AY$99,base_minorista!$A2065,0)</f>
        <v>442787981.82113034</v>
      </c>
      <c r="H2065">
        <f>+HLOOKUP(VLOOKUP($B2065,$Q$2:$R$42,2,0),creditos_sf!$D$2:$AY$99,base_minorista!$A2065,0)</f>
        <v>1715558178.8907001</v>
      </c>
      <c r="I2065">
        <f>+HLOOKUP(VLOOKUP($B2065,$Q$2:$R$42,2,0),creditos_sf!$D$103:$AY$200,base_minorista!$A2065,0)</f>
        <v>764445531.37564909</v>
      </c>
      <c r="J2065">
        <f>+HLOOKUP(VLOOKUP($B2065,$Q$2:$R$42,2,0),Costo_fondeo!$D$3:$AY$100,base_minorista!$A2065,0)</f>
        <v>4.9204813837867718</v>
      </c>
      <c r="K2065">
        <f>+HLOOKUP(VLOOKUP($B2065,$Q$2:$R$42,2,0),Costo_provisiones!$D$3:$AY$100,base_minorista!$A2065,0)</f>
        <v>4.004323671530404</v>
      </c>
      <c r="L2065">
        <f>+HLOOKUP(VLOOKUP($B2065,$Q$2:$R$42,2,0),Morosidad_control!$D$4:$AY$101,base_minorista!$A2065,0)</f>
        <v>6.1803218820536099</v>
      </c>
      <c r="M2065">
        <f ca="1">+OFFSET(Capital_2!$D$2,base_minorista!A2065,0)</f>
        <v>3.5647933704456456</v>
      </c>
      <c r="N2065">
        <f>+HLOOKUP(VLOOKUP($B2065,$Q$2:$R$42,2,0),costo_laboral!$E$2:$AZ$99,base_minorista!$A2065,0)</f>
        <v>8.4201087650651907</v>
      </c>
      <c r="O2065">
        <f>+HLOOKUP(VLOOKUP($B2065,$Q$2:$R$42,2,0),Participacion2!$D$2:$AO$99,base_minorista!$A2065,0)</f>
        <v>6.1420662388580203</v>
      </c>
    </row>
    <row r="2066" spans="1:15" ht="16.5" x14ac:dyDescent="0.3">
      <c r="A2066">
        <v>26</v>
      </c>
      <c r="B2066">
        <v>23</v>
      </c>
      <c r="C2066">
        <v>25</v>
      </c>
      <c r="D2066" s="3">
        <v>41639</v>
      </c>
      <c r="E2066" s="33">
        <v>13</v>
      </c>
      <c r="F2066">
        <v>1</v>
      </c>
      <c r="G2066">
        <f>+HLOOKUP(VLOOKUP($B2066,$Q$2:$R$42,2,0),costos_sf!$D$2:$AY$99,base_minorista!$A2066,0)</f>
        <v>443381902.00880486</v>
      </c>
      <c r="H2066">
        <f>+HLOOKUP(VLOOKUP($B2066,$Q$2:$R$42,2,0),creditos_sf!$D$2:$AY$99,base_minorista!$A2066,0)</f>
        <v>1740467105.0072601</v>
      </c>
      <c r="I2066">
        <f>+HLOOKUP(VLOOKUP($B2066,$Q$2:$R$42,2,0),creditos_sf!$D$103:$AY$200,base_minorista!$A2066,0)</f>
        <v>766408304.89788699</v>
      </c>
      <c r="J2066">
        <f>+HLOOKUP(VLOOKUP($B2066,$Q$2:$R$42,2,0),Costo_fondeo!$D$3:$AY$100,base_minorista!$A2066,0)</f>
        <v>4.9652915764714791</v>
      </c>
      <c r="K2066">
        <f>+HLOOKUP(VLOOKUP($B2066,$Q$2:$R$42,2,0),Costo_provisiones!$D$3:$AY$100,base_minorista!$A2066,0)</f>
        <v>3.6749994911293777</v>
      </c>
      <c r="L2066">
        <f>+HLOOKUP(VLOOKUP($B2066,$Q$2:$R$42,2,0),Morosidad_control!$D$4:$AY$101,base_minorista!$A2066,0)</f>
        <v>6.4228756528821398</v>
      </c>
      <c r="M2066">
        <f ca="1">+OFFSET(Capital_2!$D$2,base_minorista!A2066,0)</f>
        <v>3.5095726367283766</v>
      </c>
      <c r="N2066">
        <f>+HLOOKUP(VLOOKUP($B2066,$Q$2:$R$42,2,0),costo_laboral!$E$2:$AZ$99,base_minorista!$A2066,0)</f>
        <v>8.4979552421692937</v>
      </c>
      <c r="O2066">
        <f>+HLOOKUP(VLOOKUP($B2066,$Q$2:$R$42,2,0),Participacion2!$D$2:$AO$99,base_minorista!$A2066,0)</f>
        <v>6.32694093312469</v>
      </c>
    </row>
    <row r="2067" spans="1:15" ht="16.5" x14ac:dyDescent="0.3">
      <c r="A2067">
        <v>27</v>
      </c>
      <c r="B2067">
        <v>23</v>
      </c>
      <c r="C2067">
        <v>26</v>
      </c>
      <c r="D2067" s="3">
        <v>41670</v>
      </c>
      <c r="E2067" s="33">
        <v>14</v>
      </c>
      <c r="F2067">
        <v>1</v>
      </c>
      <c r="G2067">
        <f>+HLOOKUP(VLOOKUP($B2067,$Q$2:$R$42,2,0),costos_sf!$D$2:$AY$99,base_minorista!$A2067,0)</f>
        <v>448145276.82731122</v>
      </c>
      <c r="H2067">
        <f>+HLOOKUP(VLOOKUP($B2067,$Q$2:$R$42,2,0),creditos_sf!$D$2:$AY$99,base_minorista!$A2067,0)</f>
        <v>1748944786.8576398</v>
      </c>
      <c r="I2067">
        <f>+HLOOKUP(VLOOKUP($B2067,$Q$2:$R$42,2,0),creditos_sf!$D$103:$AY$200,base_minorista!$A2067,0)</f>
        <v>773413078.306077</v>
      </c>
      <c r="J2067">
        <f>+HLOOKUP(VLOOKUP($B2067,$Q$2:$R$42,2,0),Costo_fondeo!$D$3:$AY$100,base_minorista!$A2067,0)</f>
        <v>4.9422744658161042</v>
      </c>
      <c r="K2067">
        <f>+HLOOKUP(VLOOKUP($B2067,$Q$2:$R$42,2,0),Costo_provisiones!$D$3:$AY$100,base_minorista!$A2067,0)</f>
        <v>3.7533504314234212</v>
      </c>
      <c r="L2067">
        <f>+HLOOKUP(VLOOKUP($B2067,$Q$2:$R$42,2,0),Morosidad_control!$D$4:$AY$101,base_minorista!$A2067,0)</f>
        <v>6.4411437145361496</v>
      </c>
      <c r="M2067">
        <f ca="1">+OFFSET(Capital_2!$D$2,base_minorista!A2067,0)</f>
        <v>3.4442162995780268</v>
      </c>
      <c r="N2067">
        <f>+HLOOKUP(VLOOKUP($B2067,$Q$2:$R$42,2,0),costo_laboral!$E$2:$AZ$99,base_minorista!$A2067,0)</f>
        <v>8.5843008912677377</v>
      </c>
      <c r="O2067">
        <f>+HLOOKUP(VLOOKUP($B2067,$Q$2:$R$42,2,0),Participacion2!$D$2:$AO$99,base_minorista!$A2067,0)</f>
        <v>6.3464920660577304</v>
      </c>
    </row>
    <row r="2068" spans="1:15" ht="16.5" x14ac:dyDescent="0.3">
      <c r="A2068">
        <v>28</v>
      </c>
      <c r="B2068">
        <v>23</v>
      </c>
      <c r="C2068">
        <v>27</v>
      </c>
      <c r="D2068" s="3">
        <v>41698</v>
      </c>
      <c r="E2068" s="33">
        <v>14</v>
      </c>
      <c r="F2068">
        <v>1</v>
      </c>
      <c r="G2068">
        <f>+HLOOKUP(VLOOKUP($B2068,$Q$2:$R$42,2,0),costos_sf!$D$2:$AY$99,base_minorista!$A2068,0)</f>
        <v>448842024.12302727</v>
      </c>
      <c r="H2068">
        <f>+HLOOKUP(VLOOKUP($B2068,$Q$2:$R$42,2,0),creditos_sf!$D$2:$AY$99,base_minorista!$A2068,0)</f>
        <v>1754439186.8492901</v>
      </c>
      <c r="I2068">
        <f>+HLOOKUP(VLOOKUP($B2068,$Q$2:$R$42,2,0),creditos_sf!$D$103:$AY$200,base_minorista!$A2068,0)</f>
        <v>773779833.077999</v>
      </c>
      <c r="J2068">
        <f>+HLOOKUP(VLOOKUP($B2068,$Q$2:$R$42,2,0),Costo_fondeo!$D$3:$AY$100,base_minorista!$A2068,0)</f>
        <v>4.9050196491328775</v>
      </c>
      <c r="K2068">
        <f>+HLOOKUP(VLOOKUP($B2068,$Q$2:$R$42,2,0),Costo_provisiones!$D$3:$AY$100,base_minorista!$A2068,0)</f>
        <v>3.8529228654390923</v>
      </c>
      <c r="L2068">
        <f>+HLOOKUP(VLOOKUP($B2068,$Q$2:$R$42,2,0),Morosidad_control!$D$4:$AY$101,base_minorista!$A2068,0)</f>
        <v>6.5567409556628098</v>
      </c>
      <c r="M2068">
        <f ca="1">+OFFSET(Capital_2!$D$2,base_minorista!A2068,0)</f>
        <v>3.3651511548182853</v>
      </c>
      <c r="N2068">
        <f>+HLOOKUP(VLOOKUP($B2068,$Q$2:$R$42,2,0),costo_laboral!$E$2:$AZ$99,base_minorista!$A2068,0)</f>
        <v>8.4861716017555526</v>
      </c>
      <c r="O2068">
        <f>+HLOOKUP(VLOOKUP($B2068,$Q$2:$R$42,2,0),Participacion2!$D$2:$AO$99,base_minorista!$A2068,0)</f>
        <v>6.4347744314800597</v>
      </c>
    </row>
    <row r="2069" spans="1:15" ht="16.5" x14ac:dyDescent="0.3">
      <c r="A2069">
        <v>29</v>
      </c>
      <c r="B2069">
        <v>23</v>
      </c>
      <c r="C2069">
        <v>28</v>
      </c>
      <c r="D2069" s="3">
        <v>41729</v>
      </c>
      <c r="E2069" s="33">
        <v>14</v>
      </c>
      <c r="F2069">
        <v>1</v>
      </c>
      <c r="G2069">
        <f>+HLOOKUP(VLOOKUP($B2069,$Q$2:$R$42,2,0),costos_sf!$D$2:$AY$99,base_minorista!$A2069,0)</f>
        <v>455493440.51706076</v>
      </c>
      <c r="H2069">
        <f>+HLOOKUP(VLOOKUP($B2069,$Q$2:$R$42,2,0),creditos_sf!$D$2:$AY$99,base_minorista!$A2069,0)</f>
        <v>1753820945.0115502</v>
      </c>
      <c r="I2069">
        <f>+HLOOKUP(VLOOKUP($B2069,$Q$2:$R$42,2,0),creditos_sf!$D$103:$AY$200,base_minorista!$A2069,0)</f>
        <v>775879567.30146205</v>
      </c>
      <c r="J2069">
        <f>+HLOOKUP(VLOOKUP($B2069,$Q$2:$R$42,2,0),Costo_fondeo!$D$3:$AY$100,base_minorista!$A2069,0)</f>
        <v>4.8682707561596077</v>
      </c>
      <c r="K2069">
        <f>+HLOOKUP(VLOOKUP($B2069,$Q$2:$R$42,2,0),Costo_provisiones!$D$3:$AY$100,base_minorista!$A2069,0)</f>
        <v>4.1049008796767081</v>
      </c>
      <c r="L2069">
        <f>+HLOOKUP(VLOOKUP($B2069,$Q$2:$R$42,2,0),Morosidad_control!$D$4:$AY$101,base_minorista!$A2069,0)</f>
        <v>6.6484664283113899</v>
      </c>
      <c r="M2069">
        <f ca="1">+OFFSET(Capital_2!$D$2,base_minorista!A2069,0)</f>
        <v>3.2958556767962262</v>
      </c>
      <c r="N2069">
        <f>+HLOOKUP(VLOOKUP($B2069,$Q$2:$R$42,2,0),costo_laboral!$E$2:$AZ$99,base_minorista!$A2069,0)</f>
        <v>8.5296914825558172</v>
      </c>
      <c r="O2069">
        <f>+HLOOKUP(VLOOKUP($B2069,$Q$2:$R$42,2,0),Participacion2!$D$2:$AO$99,base_minorista!$A2069,0)</f>
        <v>6.4271133214775</v>
      </c>
    </row>
    <row r="2070" spans="1:15" ht="16.5" x14ac:dyDescent="0.3">
      <c r="A2070">
        <v>30</v>
      </c>
      <c r="B2070">
        <v>23</v>
      </c>
      <c r="C2070">
        <v>29</v>
      </c>
      <c r="D2070" s="3">
        <v>41759</v>
      </c>
      <c r="E2070" s="33">
        <v>14</v>
      </c>
      <c r="F2070">
        <v>1</v>
      </c>
      <c r="G2070">
        <f>+HLOOKUP(VLOOKUP($B2070,$Q$2:$R$42,2,0),costos_sf!$D$2:$AY$99,base_minorista!$A2070,0)</f>
        <v>456112186.59837562</v>
      </c>
      <c r="H2070">
        <f>+HLOOKUP(VLOOKUP($B2070,$Q$2:$R$42,2,0),creditos_sf!$D$2:$AY$99,base_minorista!$A2070,0)</f>
        <v>1749212352.6633801</v>
      </c>
      <c r="I2070">
        <f>+HLOOKUP(VLOOKUP($B2070,$Q$2:$R$42,2,0),creditos_sf!$D$103:$AY$200,base_minorista!$A2070,0)</f>
        <v>776607425.12779999</v>
      </c>
      <c r="J2070">
        <f>+HLOOKUP(VLOOKUP($B2070,$Q$2:$R$42,2,0),Costo_fondeo!$D$3:$AY$100,base_minorista!$A2070,0)</f>
        <v>4.8109229161329061</v>
      </c>
      <c r="K2070">
        <f>+HLOOKUP(VLOOKUP($B2070,$Q$2:$R$42,2,0),Costo_provisiones!$D$3:$AY$100,base_minorista!$A2070,0)</f>
        <v>4.1537178318953014</v>
      </c>
      <c r="L2070">
        <f>+HLOOKUP(VLOOKUP($B2070,$Q$2:$R$42,2,0),Morosidad_control!$D$4:$AY$101,base_minorista!$A2070,0)</f>
        <v>6.8132287106069498</v>
      </c>
      <c r="M2070">
        <f ca="1">+OFFSET(Capital_2!$D$2,base_minorista!A2070,0)</f>
        <v>3.2437779376973728</v>
      </c>
      <c r="N2070">
        <f>+HLOOKUP(VLOOKUP($B2070,$Q$2:$R$42,2,0),costo_laboral!$E$2:$AZ$99,base_minorista!$A2070,0)</f>
        <v>8.5420701087103925</v>
      </c>
      <c r="O2070">
        <f>+HLOOKUP(VLOOKUP($B2070,$Q$2:$R$42,2,0),Participacion2!$D$2:$AO$99,base_minorista!$A2070,0)</f>
        <v>6.4066043353876898</v>
      </c>
    </row>
    <row r="2071" spans="1:15" ht="16.5" x14ac:dyDescent="0.3">
      <c r="A2071">
        <v>31</v>
      </c>
      <c r="B2071">
        <v>23</v>
      </c>
      <c r="C2071">
        <v>30</v>
      </c>
      <c r="D2071" s="3">
        <v>41790</v>
      </c>
      <c r="E2071" s="33">
        <v>14</v>
      </c>
      <c r="F2071">
        <v>1</v>
      </c>
      <c r="G2071">
        <f>+HLOOKUP(VLOOKUP($B2071,$Q$2:$R$42,2,0),costos_sf!$D$2:$AY$99,base_minorista!$A2071,0)</f>
        <v>460450721.28995776</v>
      </c>
      <c r="H2071">
        <f>+HLOOKUP(VLOOKUP($B2071,$Q$2:$R$42,2,0),creditos_sf!$D$2:$AY$99,base_minorista!$A2071,0)</f>
        <v>1739863337.4955702</v>
      </c>
      <c r="I2071">
        <f>+HLOOKUP(VLOOKUP($B2071,$Q$2:$R$42,2,0),creditos_sf!$D$103:$AY$200,base_minorista!$A2071,0)</f>
        <v>773694268.789464</v>
      </c>
      <c r="J2071">
        <f>+HLOOKUP(VLOOKUP($B2071,$Q$2:$R$42,2,0),Costo_fondeo!$D$3:$AY$100,base_minorista!$A2071,0)</f>
        <v>4.7431910640753072</v>
      </c>
      <c r="K2071">
        <f>+HLOOKUP(VLOOKUP($B2071,$Q$2:$R$42,2,0),Costo_provisiones!$D$3:$AY$100,base_minorista!$A2071,0)</f>
        <v>4.206392943583249</v>
      </c>
      <c r="L2071">
        <f>+HLOOKUP(VLOOKUP($B2071,$Q$2:$R$42,2,0),Morosidad_control!$D$4:$AY$101,base_minorista!$A2071,0)</f>
        <v>6.9699052684940597</v>
      </c>
      <c r="M2071">
        <f ca="1">+OFFSET(Capital_2!$D$2,base_minorista!A2071,0)</f>
        <v>3.2095324879825831</v>
      </c>
      <c r="N2071">
        <f>+HLOOKUP(VLOOKUP($B2071,$Q$2:$R$42,2,0),costo_laboral!$E$2:$AZ$99,base_minorista!$A2071,0)</f>
        <v>8.7196641380628748</v>
      </c>
      <c r="O2071">
        <f>+HLOOKUP(VLOOKUP($B2071,$Q$2:$R$42,2,0),Participacion2!$D$2:$AO$99,base_minorista!$A2071,0)</f>
        <v>6.3964076113635802</v>
      </c>
    </row>
    <row r="2072" spans="1:15" ht="16.5" x14ac:dyDescent="0.3">
      <c r="A2072">
        <v>32</v>
      </c>
      <c r="B2072">
        <v>23</v>
      </c>
      <c r="C2072">
        <v>31</v>
      </c>
      <c r="D2072" s="3">
        <v>41820</v>
      </c>
      <c r="E2072" s="33">
        <v>14</v>
      </c>
      <c r="F2072">
        <v>1</v>
      </c>
      <c r="G2072">
        <f>+HLOOKUP(VLOOKUP($B2072,$Q$2:$R$42,2,0),costos_sf!$D$2:$AY$99,base_minorista!$A2072,0)</f>
        <v>465763297.51224071</v>
      </c>
      <c r="H2072">
        <f>+HLOOKUP(VLOOKUP($B2072,$Q$2:$R$42,2,0),creditos_sf!$D$2:$AY$99,base_minorista!$A2072,0)</f>
        <v>1731317182.4733</v>
      </c>
      <c r="I2072">
        <f>+HLOOKUP(VLOOKUP($B2072,$Q$2:$R$42,2,0),creditos_sf!$D$103:$AY$200,base_minorista!$A2072,0)</f>
        <v>775467449.07144308</v>
      </c>
      <c r="J2072">
        <f>+HLOOKUP(VLOOKUP($B2072,$Q$2:$R$42,2,0),Costo_fondeo!$D$3:$AY$100,base_minorista!$A2072,0)</f>
        <v>4.6789473477528567</v>
      </c>
      <c r="K2072">
        <f>+HLOOKUP(VLOOKUP($B2072,$Q$2:$R$42,2,0),Costo_provisiones!$D$3:$AY$100,base_minorista!$A2072,0)</f>
        <v>4.3227038176261745</v>
      </c>
      <c r="L2072">
        <f>+HLOOKUP(VLOOKUP($B2072,$Q$2:$R$42,2,0),Morosidad_control!$D$4:$AY$101,base_minorista!$A2072,0)</f>
        <v>6.70428008016194</v>
      </c>
      <c r="M2072">
        <f ca="1">+OFFSET(Capital_2!$D$2,base_minorista!A2072,0)</f>
        <v>3.1850428382831848</v>
      </c>
      <c r="N2072">
        <f>+HLOOKUP(VLOOKUP($B2072,$Q$2:$R$42,2,0),costo_laboral!$E$2:$AZ$99,base_minorista!$A2072,0)</f>
        <v>8.8709723148781254</v>
      </c>
      <c r="O2072">
        <f>+HLOOKUP(VLOOKUP($B2072,$Q$2:$R$42,2,0),Participacion2!$D$2:$AO$99,base_minorista!$A2072,0)</f>
        <v>6.3511050008846599</v>
      </c>
    </row>
    <row r="2073" spans="1:15" ht="16.5" x14ac:dyDescent="0.3">
      <c r="A2073">
        <v>33</v>
      </c>
      <c r="B2073">
        <v>23</v>
      </c>
      <c r="C2073">
        <v>32</v>
      </c>
      <c r="D2073" s="3">
        <v>41851</v>
      </c>
      <c r="E2073" s="33">
        <v>14</v>
      </c>
      <c r="F2073">
        <v>1</v>
      </c>
      <c r="G2073">
        <f>+HLOOKUP(VLOOKUP($B2073,$Q$2:$R$42,2,0),costos_sf!$D$2:$AY$99,base_minorista!$A2073,0)</f>
        <v>466352186.8356213</v>
      </c>
      <c r="H2073">
        <f>+HLOOKUP(VLOOKUP($B2073,$Q$2:$R$42,2,0),creditos_sf!$D$2:$AY$99,base_minorista!$A2073,0)</f>
        <v>1727913636.6354799</v>
      </c>
      <c r="I2073">
        <f>+HLOOKUP(VLOOKUP($B2073,$Q$2:$R$42,2,0),creditos_sf!$D$103:$AY$200,base_minorista!$A2073,0)</f>
        <v>773187383.40377796</v>
      </c>
      <c r="J2073">
        <f>+HLOOKUP(VLOOKUP($B2073,$Q$2:$R$42,2,0),Costo_fondeo!$D$3:$AY$100,base_minorista!$A2073,0)</f>
        <v>4.6236229970019656</v>
      </c>
      <c r="K2073">
        <f>+HLOOKUP(VLOOKUP($B2073,$Q$2:$R$42,2,0),Costo_provisiones!$D$3:$AY$100,base_minorista!$A2073,0)</f>
        <v>4.3389522955875544</v>
      </c>
      <c r="L2073">
        <f>+HLOOKUP(VLOOKUP($B2073,$Q$2:$R$42,2,0),Morosidad_control!$D$4:$AY$101,base_minorista!$A2073,0)</f>
        <v>6.9480861052538199</v>
      </c>
      <c r="M2073">
        <f ca="1">+OFFSET(Capital_2!$D$2,base_minorista!A2073,0)</f>
        <v>3.1704105350092515</v>
      </c>
      <c r="N2073">
        <f>+HLOOKUP(VLOOKUP($B2073,$Q$2:$R$42,2,0),costo_laboral!$E$2:$AZ$99,base_minorista!$A2073,0)</f>
        <v>8.9573468479748524</v>
      </c>
      <c r="O2073">
        <f>+HLOOKUP(VLOOKUP($B2073,$Q$2:$R$42,2,0),Participacion2!$D$2:$AO$99,base_minorista!$A2073,0)</f>
        <v>6.3173280266941996</v>
      </c>
    </row>
    <row r="2074" spans="1:15" ht="16.5" x14ac:dyDescent="0.3">
      <c r="A2074">
        <v>34</v>
      </c>
      <c r="B2074">
        <v>23</v>
      </c>
      <c r="C2074">
        <v>33</v>
      </c>
      <c r="D2074" s="3">
        <v>41882</v>
      </c>
      <c r="E2074" s="33">
        <v>14</v>
      </c>
      <c r="F2074">
        <v>1</v>
      </c>
      <c r="G2074">
        <f>+HLOOKUP(VLOOKUP($B2074,$Q$2:$R$42,2,0),costos_sf!$D$2:$AY$99,base_minorista!$A2074,0)</f>
        <v>465881311.43679351</v>
      </c>
      <c r="H2074">
        <f>+HLOOKUP(VLOOKUP($B2074,$Q$2:$R$42,2,0),creditos_sf!$D$2:$AY$99,base_minorista!$A2074,0)</f>
        <v>1738687305.6818199</v>
      </c>
      <c r="I2074">
        <f>+HLOOKUP(VLOOKUP($B2074,$Q$2:$R$42,2,0),creditos_sf!$D$103:$AY$200,base_minorista!$A2074,0)</f>
        <v>776091604.34132397</v>
      </c>
      <c r="J2074">
        <f>+HLOOKUP(VLOOKUP($B2074,$Q$2:$R$42,2,0),Costo_fondeo!$D$3:$AY$100,base_minorista!$A2074,0)</f>
        <v>4.5705915400935897</v>
      </c>
      <c r="K2074">
        <f>+HLOOKUP(VLOOKUP($B2074,$Q$2:$R$42,2,0),Costo_provisiones!$D$3:$AY$100,base_minorista!$A2074,0)</f>
        <v>4.2913964584822137</v>
      </c>
      <c r="L2074">
        <f>+HLOOKUP(VLOOKUP($B2074,$Q$2:$R$42,2,0),Morosidad_control!$D$4:$AY$101,base_minorista!$A2074,0)</f>
        <v>7.2151661393821804</v>
      </c>
      <c r="M2074">
        <f ca="1">+OFFSET(Capital_2!$D$2,base_minorista!A2074,0)</f>
        <v>3.1468414088192862</v>
      </c>
      <c r="N2074">
        <f>+HLOOKUP(VLOOKUP($B2074,$Q$2:$R$42,2,0),costo_laboral!$E$2:$AZ$99,base_minorista!$A2074,0)</f>
        <v>8.9411792997637676</v>
      </c>
      <c r="O2074">
        <f>+HLOOKUP(VLOOKUP($B2074,$Q$2:$R$42,2,0),Participacion2!$D$2:$AO$99,base_minorista!$A2074,0)</f>
        <v>6.2954188376059301</v>
      </c>
    </row>
    <row r="2075" spans="1:15" ht="16.5" x14ac:dyDescent="0.3">
      <c r="A2075">
        <v>35</v>
      </c>
      <c r="B2075">
        <v>23</v>
      </c>
      <c r="C2075">
        <v>34</v>
      </c>
      <c r="D2075" s="3">
        <v>41912</v>
      </c>
      <c r="E2075" s="33">
        <v>14</v>
      </c>
      <c r="F2075">
        <v>1</v>
      </c>
      <c r="G2075">
        <f>+HLOOKUP(VLOOKUP($B2075,$Q$2:$R$42,2,0),costos_sf!$D$2:$AY$99,base_minorista!$A2075,0)</f>
        <v>466742690.20448458</v>
      </c>
      <c r="H2075">
        <f>+HLOOKUP(VLOOKUP($B2075,$Q$2:$R$42,2,0),creditos_sf!$D$2:$AY$99,base_minorista!$A2075,0)</f>
        <v>1705683172.7420499</v>
      </c>
      <c r="I2075">
        <f>+HLOOKUP(VLOOKUP($B2075,$Q$2:$R$42,2,0),creditos_sf!$D$103:$AY$200,base_minorista!$A2075,0)</f>
        <v>771781116.31070805</v>
      </c>
      <c r="J2075">
        <f>+HLOOKUP(VLOOKUP($B2075,$Q$2:$R$42,2,0),Costo_fondeo!$D$3:$AY$100,base_minorista!$A2075,0)</f>
        <v>4.5010470449674456</v>
      </c>
      <c r="K2075">
        <f>+HLOOKUP(VLOOKUP($B2075,$Q$2:$R$42,2,0),Costo_provisiones!$D$3:$AY$100,base_minorista!$A2075,0)</f>
        <v>4.3652562079911705</v>
      </c>
      <c r="L2075">
        <f>+HLOOKUP(VLOOKUP($B2075,$Q$2:$R$42,2,0),Morosidad_control!$D$4:$AY$101,base_minorista!$A2075,0)</f>
        <v>7.23023938965874</v>
      </c>
      <c r="M2075">
        <f ca="1">+OFFSET(Capital_2!$D$2,base_minorista!A2075,0)</f>
        <v>3.1301745437504462</v>
      </c>
      <c r="N2075">
        <f>+HLOOKUP(VLOOKUP($B2075,$Q$2:$R$42,2,0),costo_laboral!$E$2:$AZ$99,base_minorista!$A2075,0)</f>
        <v>9.0703074676755264</v>
      </c>
      <c r="O2075">
        <f>+HLOOKUP(VLOOKUP($B2075,$Q$2:$R$42,2,0),Participacion2!$D$2:$AO$99,base_minorista!$A2075,0)</f>
        <v>6.2175807155404703</v>
      </c>
    </row>
    <row r="2076" spans="1:15" ht="16.5" x14ac:dyDescent="0.3">
      <c r="A2076">
        <v>36</v>
      </c>
      <c r="B2076">
        <v>23</v>
      </c>
      <c r="C2076">
        <v>35</v>
      </c>
      <c r="D2076" s="3">
        <v>41943</v>
      </c>
      <c r="E2076" s="33">
        <v>14</v>
      </c>
      <c r="F2076">
        <v>1</v>
      </c>
      <c r="G2076">
        <f>+HLOOKUP(VLOOKUP($B2076,$Q$2:$R$42,2,0),costos_sf!$D$2:$AY$99,base_minorista!$A2076,0)</f>
        <v>467450148.39804769</v>
      </c>
      <c r="H2076">
        <f>+HLOOKUP(VLOOKUP($B2076,$Q$2:$R$42,2,0),creditos_sf!$D$2:$AY$99,base_minorista!$A2076,0)</f>
        <v>1680988829.73455</v>
      </c>
      <c r="I2076">
        <f>+HLOOKUP(VLOOKUP($B2076,$Q$2:$R$42,2,0),creditos_sf!$D$103:$AY$200,base_minorista!$A2076,0)</f>
        <v>769081052.50043905</v>
      </c>
      <c r="J2076">
        <f>+HLOOKUP(VLOOKUP($B2076,$Q$2:$R$42,2,0),Costo_fondeo!$D$3:$AY$100,base_minorista!$A2076,0)</f>
        <v>4.4472589683148405</v>
      </c>
      <c r="K2076">
        <f>+HLOOKUP(VLOOKUP($B2076,$Q$2:$R$42,2,0),Costo_provisiones!$D$3:$AY$100,base_minorista!$A2076,0)</f>
        <v>4.4147946943758161</v>
      </c>
      <c r="L2076">
        <f>+HLOOKUP(VLOOKUP($B2076,$Q$2:$R$42,2,0),Morosidad_control!$D$4:$AY$101,base_minorista!$A2076,0)</f>
        <v>7.1040332902824401</v>
      </c>
      <c r="M2076">
        <f ca="1">+OFFSET(Capital_2!$D$2,base_minorista!A2076,0)</f>
        <v>3.1052199516205063</v>
      </c>
      <c r="N2076">
        <f>+HLOOKUP(VLOOKUP($B2076,$Q$2:$R$42,2,0),costo_laboral!$E$2:$AZ$99,base_minorista!$A2076,0)</f>
        <v>9.1009755339297165</v>
      </c>
      <c r="O2076">
        <f>+HLOOKUP(VLOOKUP($B2076,$Q$2:$R$42,2,0),Participacion2!$D$2:$AO$99,base_minorista!$A2076,0)</f>
        <v>6.1784634646928502</v>
      </c>
    </row>
    <row r="2077" spans="1:15" ht="16.5" x14ac:dyDescent="0.3">
      <c r="A2077">
        <v>37</v>
      </c>
      <c r="B2077">
        <v>23</v>
      </c>
      <c r="C2077">
        <v>36</v>
      </c>
      <c r="D2077" s="3">
        <v>41973</v>
      </c>
      <c r="E2077" s="33">
        <v>14</v>
      </c>
      <c r="F2077">
        <v>1</v>
      </c>
      <c r="G2077">
        <f>+HLOOKUP(VLOOKUP($B2077,$Q$2:$R$42,2,0),costos_sf!$D$2:$AY$99,base_minorista!$A2077,0)</f>
        <v>472755963.92338842</v>
      </c>
      <c r="H2077">
        <f>+HLOOKUP(VLOOKUP($B2077,$Q$2:$R$42,2,0),creditos_sf!$D$2:$AY$99,base_minorista!$A2077,0)</f>
        <v>1657568226.75595</v>
      </c>
      <c r="I2077">
        <f>+HLOOKUP(VLOOKUP($B2077,$Q$2:$R$42,2,0),creditos_sf!$D$103:$AY$200,base_minorista!$A2077,0)</f>
        <v>766037990.76646495</v>
      </c>
      <c r="J2077">
        <f>+HLOOKUP(VLOOKUP($B2077,$Q$2:$R$42,2,0),Costo_fondeo!$D$3:$AY$100,base_minorista!$A2077,0)</f>
        <v>4.3939721329388712</v>
      </c>
      <c r="K2077">
        <f>+HLOOKUP(VLOOKUP($B2077,$Q$2:$R$42,2,0),Costo_provisiones!$D$3:$AY$100,base_minorista!$A2077,0)</f>
        <v>4.521618519036612</v>
      </c>
      <c r="L2077">
        <f>+HLOOKUP(VLOOKUP($B2077,$Q$2:$R$42,2,0),Morosidad_control!$D$4:$AY$101,base_minorista!$A2077,0)</f>
        <v>7.1072179366222299</v>
      </c>
      <c r="M2077">
        <f ca="1">+OFFSET(Capital_2!$D$2,base_minorista!A2077,0)</f>
        <v>3.0886044861742721</v>
      </c>
      <c r="N2077">
        <f>+HLOOKUP(VLOOKUP($B2077,$Q$2:$R$42,2,0),costo_laboral!$E$2:$AZ$99,base_minorista!$A2077,0)</f>
        <v>9.1926458287839115</v>
      </c>
      <c r="O2077">
        <f>+HLOOKUP(VLOOKUP($B2077,$Q$2:$R$42,2,0),Participacion2!$D$2:$AO$99,base_minorista!$A2077,0)</f>
        <v>6.0956003517895603</v>
      </c>
    </row>
    <row r="2078" spans="1:15" ht="16.5" x14ac:dyDescent="0.3">
      <c r="A2078">
        <v>38</v>
      </c>
      <c r="B2078">
        <v>23</v>
      </c>
      <c r="C2078">
        <v>37</v>
      </c>
      <c r="D2078" s="3">
        <v>42004</v>
      </c>
      <c r="E2078" s="33">
        <v>14</v>
      </c>
      <c r="F2078">
        <v>1</v>
      </c>
      <c r="G2078">
        <f>+HLOOKUP(VLOOKUP($B2078,$Q$2:$R$42,2,0),costos_sf!$D$2:$AY$99,base_minorista!$A2078,0)</f>
        <v>471818139.52235532</v>
      </c>
      <c r="H2078">
        <f>+HLOOKUP(VLOOKUP($B2078,$Q$2:$R$42,2,0),creditos_sf!$D$2:$AY$99,base_minorista!$A2078,0)</f>
        <v>1633431722.08796</v>
      </c>
      <c r="I2078">
        <f>+HLOOKUP(VLOOKUP($B2078,$Q$2:$R$42,2,0),creditos_sf!$D$103:$AY$200,base_minorista!$A2078,0)</f>
        <v>797214026.74910903</v>
      </c>
      <c r="J2078">
        <f>+HLOOKUP(VLOOKUP($B2078,$Q$2:$R$42,2,0),Costo_fondeo!$D$3:$AY$100,base_minorista!$A2078,0)</f>
        <v>4.245849182433048</v>
      </c>
      <c r="K2078">
        <f>+HLOOKUP(VLOOKUP($B2078,$Q$2:$R$42,2,0),Costo_provisiones!$D$3:$AY$100,base_minorista!$A2078,0)</f>
        <v>4.720308800325868</v>
      </c>
      <c r="L2078">
        <f>+HLOOKUP(VLOOKUP($B2078,$Q$2:$R$42,2,0),Morosidad_control!$D$4:$AY$101,base_minorista!$A2078,0)</f>
        <v>6.77160988106173</v>
      </c>
      <c r="M2078">
        <f ca="1">+OFFSET(Capital_2!$D$2,base_minorista!A2078,0)</f>
        <v>3.0772625191593428</v>
      </c>
      <c r="N2078">
        <f>+HLOOKUP(VLOOKUP($B2078,$Q$2:$R$42,2,0),costo_laboral!$E$2:$AZ$99,base_minorista!$A2078,0)</f>
        <v>9.0830099020575208</v>
      </c>
      <c r="O2078">
        <f>+HLOOKUP(VLOOKUP($B2078,$Q$2:$R$42,2,0),Participacion2!$D$2:$AO$99,base_minorista!$A2078,0)</f>
        <v>6.0318082105562203</v>
      </c>
    </row>
    <row r="2079" spans="1:15" ht="16.5" x14ac:dyDescent="0.3">
      <c r="A2079">
        <v>39</v>
      </c>
      <c r="B2079">
        <v>23</v>
      </c>
      <c r="C2079">
        <v>38</v>
      </c>
      <c r="D2079" s="3">
        <v>42035</v>
      </c>
      <c r="E2079" s="33">
        <v>15</v>
      </c>
      <c r="F2079">
        <v>1</v>
      </c>
      <c r="G2079">
        <f>+HLOOKUP(VLOOKUP($B2079,$Q$2:$R$42,2,0),costos_sf!$D$2:$AY$99,base_minorista!$A2079,0)</f>
        <v>474275678.39025408</v>
      </c>
      <c r="H2079">
        <f>+HLOOKUP(VLOOKUP($B2079,$Q$2:$R$42,2,0),creditos_sf!$D$2:$AY$99,base_minorista!$A2079,0)</f>
        <v>1629726284.5332599</v>
      </c>
      <c r="I2079">
        <f>+HLOOKUP(VLOOKUP($B2079,$Q$2:$R$42,2,0),creditos_sf!$D$103:$AY$200,base_minorista!$A2079,0)</f>
        <v>807172275.31892097</v>
      </c>
      <c r="J2079">
        <f>+HLOOKUP(VLOOKUP($B2079,$Q$2:$R$42,2,0),Costo_fondeo!$D$3:$AY$100,base_minorista!$A2079,0)</f>
        <v>4.167155951721794</v>
      </c>
      <c r="K2079">
        <f>+HLOOKUP(VLOOKUP($B2079,$Q$2:$R$42,2,0),Costo_provisiones!$D$3:$AY$100,base_minorista!$A2079,0)</f>
        <v>4.7776156479209426</v>
      </c>
      <c r="L2079">
        <f>+HLOOKUP(VLOOKUP($B2079,$Q$2:$R$42,2,0),Morosidad_control!$D$4:$AY$101,base_minorista!$A2079,0)</f>
        <v>6.6700364297239698</v>
      </c>
      <c r="M2079">
        <f ca="1">+OFFSET(Capital_2!$D$2,base_minorista!A2079,0)</f>
        <v>3.0663026726799725</v>
      </c>
      <c r="N2079">
        <f>+HLOOKUP(VLOOKUP($B2079,$Q$2:$R$42,2,0),costo_laboral!$E$2:$AZ$99,base_minorista!$A2079,0)</f>
        <v>9.1132134419185107</v>
      </c>
      <c r="O2079">
        <f>+HLOOKUP(VLOOKUP($B2079,$Q$2:$R$42,2,0),Participacion2!$D$2:$AO$99,base_minorista!$A2079,0)</f>
        <v>6.02051642951169</v>
      </c>
    </row>
    <row r="2080" spans="1:15" ht="16.5" x14ac:dyDescent="0.3">
      <c r="A2080">
        <v>40</v>
      </c>
      <c r="B2080">
        <v>23</v>
      </c>
      <c r="C2080">
        <v>39</v>
      </c>
      <c r="D2080" s="3">
        <v>42063</v>
      </c>
      <c r="E2080" s="33">
        <v>15</v>
      </c>
      <c r="F2080">
        <v>1</v>
      </c>
      <c r="G2080">
        <f>+HLOOKUP(VLOOKUP($B2080,$Q$2:$R$42,2,0),costos_sf!$D$2:$AY$99,base_minorista!$A2080,0)</f>
        <v>476858025.8777945</v>
      </c>
      <c r="H2080">
        <f>+HLOOKUP(VLOOKUP($B2080,$Q$2:$R$42,2,0),creditos_sf!$D$2:$AY$99,base_minorista!$A2080,0)</f>
        <v>1626462762.92032</v>
      </c>
      <c r="I2080">
        <f>+HLOOKUP(VLOOKUP($B2080,$Q$2:$R$42,2,0),creditos_sf!$D$103:$AY$200,base_minorista!$A2080,0)</f>
        <v>799924157.96977508</v>
      </c>
      <c r="J2080">
        <f>+HLOOKUP(VLOOKUP($B2080,$Q$2:$R$42,2,0),Costo_fondeo!$D$3:$AY$100,base_minorista!$A2080,0)</f>
        <v>4.1010559048442845</v>
      </c>
      <c r="K2080">
        <f>+HLOOKUP(VLOOKUP($B2080,$Q$2:$R$42,2,0),Costo_provisiones!$D$3:$AY$100,base_minorista!$A2080,0)</f>
        <v>4.8036476292349617</v>
      </c>
      <c r="L2080">
        <f>+HLOOKUP(VLOOKUP($B2080,$Q$2:$R$42,2,0),Morosidad_control!$D$4:$AY$101,base_minorista!$A2080,0)</f>
        <v>6.6028640489405603</v>
      </c>
      <c r="M2080">
        <f ca="1">+OFFSET(Capital_2!$D$2,base_minorista!A2080,0)</f>
        <v>3.049096647123327</v>
      </c>
      <c r="N2080">
        <f>+HLOOKUP(VLOOKUP($B2080,$Q$2:$R$42,2,0),costo_laboral!$E$2:$AZ$99,base_minorista!$A2080,0)</f>
        <v>9.2387159300338464</v>
      </c>
      <c r="O2080">
        <f>+HLOOKUP(VLOOKUP($B2080,$Q$2:$R$42,2,0),Participacion2!$D$2:$AO$99,base_minorista!$A2080,0)</f>
        <v>6.02193331956828</v>
      </c>
    </row>
    <row r="2081" spans="1:15" ht="16.5" x14ac:dyDescent="0.3">
      <c r="A2081">
        <v>41</v>
      </c>
      <c r="B2081">
        <v>23</v>
      </c>
      <c r="C2081">
        <v>40</v>
      </c>
      <c r="D2081" s="3">
        <v>42094</v>
      </c>
      <c r="E2081" s="33">
        <v>15</v>
      </c>
      <c r="F2081">
        <v>1</v>
      </c>
      <c r="G2081">
        <f>+HLOOKUP(VLOOKUP($B2081,$Q$2:$R$42,2,0),costos_sf!$D$2:$AY$99,base_minorista!$A2081,0)</f>
        <v>473378229.65727651</v>
      </c>
      <c r="H2081">
        <f>+HLOOKUP(VLOOKUP($B2081,$Q$2:$R$42,2,0),creditos_sf!$D$2:$AY$99,base_minorista!$A2081,0)</f>
        <v>1628672245.47437</v>
      </c>
      <c r="I2081">
        <f>+HLOOKUP(VLOOKUP($B2081,$Q$2:$R$42,2,0),creditos_sf!$D$103:$AY$200,base_minorista!$A2081,0)</f>
        <v>809422525.02551198</v>
      </c>
      <c r="J2081">
        <f>+HLOOKUP(VLOOKUP($B2081,$Q$2:$R$42,2,0),Costo_fondeo!$D$3:$AY$100,base_minorista!$A2081,0)</f>
        <v>4.0347682258378574</v>
      </c>
      <c r="K2081">
        <f>+HLOOKUP(VLOOKUP($B2081,$Q$2:$R$42,2,0),Costo_provisiones!$D$3:$AY$100,base_minorista!$A2081,0)</f>
        <v>4.6615079515629532</v>
      </c>
      <c r="L2081">
        <f>+HLOOKUP(VLOOKUP($B2081,$Q$2:$R$42,2,0),Morosidad_control!$D$4:$AY$101,base_minorista!$A2081,0)</f>
        <v>6.7192294858236803</v>
      </c>
      <c r="M2081">
        <f ca="1">+OFFSET(Capital_2!$D$2,base_minorista!A2081,0)</f>
        <v>3.0217281587138265</v>
      </c>
      <c r="N2081">
        <f>+HLOOKUP(VLOOKUP($B2081,$Q$2:$R$42,2,0),costo_laboral!$E$2:$AZ$99,base_minorista!$A2081,0)</f>
        <v>9.2624758705920343</v>
      </c>
      <c r="O2081">
        <f>+HLOOKUP(VLOOKUP($B2081,$Q$2:$R$42,2,0),Participacion2!$D$2:$AO$99,base_minorista!$A2081,0)</f>
        <v>6.0436026819649697</v>
      </c>
    </row>
    <row r="2082" spans="1:15" ht="16.5" x14ac:dyDescent="0.3">
      <c r="A2082">
        <v>42</v>
      </c>
      <c r="B2082">
        <v>23</v>
      </c>
      <c r="C2082">
        <v>41</v>
      </c>
      <c r="D2082" s="3">
        <v>42124</v>
      </c>
      <c r="E2082" s="33">
        <v>15</v>
      </c>
      <c r="F2082">
        <v>1</v>
      </c>
      <c r="G2082">
        <f>+HLOOKUP(VLOOKUP($B2082,$Q$2:$R$42,2,0),costos_sf!$D$2:$AY$99,base_minorista!$A2082,0)</f>
        <v>472342806.01931977</v>
      </c>
      <c r="H2082">
        <f>+HLOOKUP(VLOOKUP($B2082,$Q$2:$R$42,2,0),creditos_sf!$D$2:$AY$99,base_minorista!$A2082,0)</f>
        <v>1624596123.3197999</v>
      </c>
      <c r="I2082">
        <f>+HLOOKUP(VLOOKUP($B2082,$Q$2:$R$42,2,0),creditos_sf!$D$103:$AY$200,base_minorista!$A2082,0)</f>
        <v>821692956.09188807</v>
      </c>
      <c r="J2082">
        <f>+HLOOKUP(VLOOKUP($B2082,$Q$2:$R$42,2,0),Costo_fondeo!$D$3:$AY$100,base_minorista!$A2082,0)</f>
        <v>3.986047917666196</v>
      </c>
      <c r="K2082">
        <f>+HLOOKUP(VLOOKUP($B2082,$Q$2:$R$42,2,0),Costo_provisiones!$D$3:$AY$100,base_minorista!$A2082,0)</f>
        <v>4.6114888118005135</v>
      </c>
      <c r="L2082">
        <f>+HLOOKUP(VLOOKUP($B2082,$Q$2:$R$42,2,0),Morosidad_control!$D$4:$AY$101,base_minorista!$A2082,0)</f>
        <v>6.4907345688055598</v>
      </c>
      <c r="M2082">
        <f ca="1">+OFFSET(Capital_2!$D$2,base_minorista!A2082,0)</f>
        <v>3.0029222612045556</v>
      </c>
      <c r="N2082">
        <f>+HLOOKUP(VLOOKUP($B2082,$Q$2:$R$42,2,0),costo_laboral!$E$2:$AZ$99,base_minorista!$A2082,0)</f>
        <v>9.2704841489269025</v>
      </c>
      <c r="O2082">
        <f>+HLOOKUP(VLOOKUP($B2082,$Q$2:$R$42,2,0),Participacion2!$D$2:$AO$99,base_minorista!$A2082,0)</f>
        <v>6.0457788572176598</v>
      </c>
    </row>
    <row r="2083" spans="1:15" ht="16.5" x14ac:dyDescent="0.3">
      <c r="A2083">
        <v>43</v>
      </c>
      <c r="B2083">
        <v>23</v>
      </c>
      <c r="C2083">
        <v>42</v>
      </c>
      <c r="D2083" s="3">
        <v>42155</v>
      </c>
      <c r="E2083" s="33">
        <v>15</v>
      </c>
      <c r="F2083">
        <v>1</v>
      </c>
      <c r="G2083">
        <f>+HLOOKUP(VLOOKUP($B2083,$Q$2:$R$42,2,0),costos_sf!$D$2:$AY$99,base_minorista!$A2083,0)</f>
        <v>471385478.12001127</v>
      </c>
      <c r="H2083">
        <f>+HLOOKUP(VLOOKUP($B2083,$Q$2:$R$42,2,0),creditos_sf!$D$2:$AY$99,base_minorista!$A2083,0)</f>
        <v>1621041024.2976799</v>
      </c>
      <c r="I2083">
        <f>+HLOOKUP(VLOOKUP($B2083,$Q$2:$R$42,2,0),creditos_sf!$D$103:$AY$200,base_minorista!$A2083,0)</f>
        <v>823793347.48677802</v>
      </c>
      <c r="J2083">
        <f>+HLOOKUP(VLOOKUP($B2083,$Q$2:$R$42,2,0),Costo_fondeo!$D$3:$AY$100,base_minorista!$A2083,0)</f>
        <v>3.9441937252108206</v>
      </c>
      <c r="K2083">
        <f>+HLOOKUP(VLOOKUP($B2083,$Q$2:$R$42,2,0),Costo_provisiones!$D$3:$AY$100,base_minorista!$A2083,0)</f>
        <v>4.6671600463358729</v>
      </c>
      <c r="L2083">
        <f>+HLOOKUP(VLOOKUP($B2083,$Q$2:$R$42,2,0),Morosidad_control!$D$4:$AY$101,base_minorista!$A2083,0)</f>
        <v>6.7271841921067699</v>
      </c>
      <c r="M2083">
        <f ca="1">+OFFSET(Capital_2!$D$2,base_minorista!A2083,0)</f>
        <v>2.9913163210576634</v>
      </c>
      <c r="N2083">
        <f>+HLOOKUP(VLOOKUP($B2083,$Q$2:$R$42,2,0),costo_laboral!$E$2:$AZ$99,base_minorista!$A2083,0)</f>
        <v>9.2286087437456246</v>
      </c>
      <c r="O2083">
        <f>+HLOOKUP(VLOOKUP($B2083,$Q$2:$R$42,2,0),Participacion2!$D$2:$AO$99,base_minorista!$A2083,0)</f>
        <v>6.0571537904982504</v>
      </c>
    </row>
    <row r="2084" spans="1:15" ht="16.5" x14ac:dyDescent="0.3">
      <c r="A2084">
        <v>44</v>
      </c>
      <c r="B2084">
        <v>23</v>
      </c>
      <c r="C2084">
        <v>43</v>
      </c>
      <c r="D2084" s="3">
        <v>42185</v>
      </c>
      <c r="E2084" s="33">
        <v>15</v>
      </c>
      <c r="F2084">
        <v>1</v>
      </c>
      <c r="G2084">
        <f>+HLOOKUP(VLOOKUP($B2084,$Q$2:$R$42,2,0),costos_sf!$D$2:$AY$99,base_minorista!$A2084,0)</f>
        <v>470443955.42934519</v>
      </c>
      <c r="H2084">
        <f>+HLOOKUP(VLOOKUP($B2084,$Q$2:$R$42,2,0),creditos_sf!$D$2:$AY$99,base_minorista!$A2084,0)</f>
        <v>1623099045.9984899</v>
      </c>
      <c r="I2084">
        <f>+HLOOKUP(VLOOKUP($B2084,$Q$2:$R$42,2,0),creditos_sf!$D$103:$AY$200,base_minorista!$A2084,0)</f>
        <v>826763325.48874605</v>
      </c>
      <c r="J2084">
        <f>+HLOOKUP(VLOOKUP($B2084,$Q$2:$R$42,2,0),Costo_fondeo!$D$3:$AY$100,base_minorista!$A2084,0)</f>
        <v>3.9013235526597958</v>
      </c>
      <c r="K2084">
        <f>+HLOOKUP(VLOOKUP($B2084,$Q$2:$R$42,2,0),Costo_provisiones!$D$3:$AY$100,base_minorista!$A2084,0)</f>
        <v>4.6229906693582503</v>
      </c>
      <c r="L2084">
        <f>+HLOOKUP(VLOOKUP($B2084,$Q$2:$R$42,2,0),Morosidad_control!$D$4:$AY$101,base_minorista!$A2084,0)</f>
        <v>6.6816635583058002</v>
      </c>
      <c r="M2084">
        <f ca="1">+OFFSET(Capital_2!$D$2,base_minorista!A2084,0)</f>
        <v>2.9626797769382383</v>
      </c>
      <c r="N2084">
        <f>+HLOOKUP(VLOOKUP($B2084,$Q$2:$R$42,2,0),costo_laboral!$E$2:$AZ$99,base_minorista!$A2084,0)</f>
        <v>9.224522481482337</v>
      </c>
      <c r="O2084">
        <f>+HLOOKUP(VLOOKUP($B2084,$Q$2:$R$42,2,0),Participacion2!$D$2:$AO$99,base_minorista!$A2084,0)</f>
        <v>6.1333500765226701</v>
      </c>
    </row>
    <row r="2085" spans="1:15" ht="16.5" x14ac:dyDescent="0.3">
      <c r="A2085">
        <v>45</v>
      </c>
      <c r="B2085">
        <v>23</v>
      </c>
      <c r="C2085">
        <v>44</v>
      </c>
      <c r="D2085" s="3">
        <v>42216</v>
      </c>
      <c r="E2085" s="33">
        <v>15</v>
      </c>
      <c r="F2085">
        <v>1</v>
      </c>
      <c r="G2085">
        <f>+HLOOKUP(VLOOKUP($B2085,$Q$2:$R$42,2,0),costos_sf!$D$2:$AY$99,base_minorista!$A2085,0)</f>
        <v>466892989.43164515</v>
      </c>
      <c r="H2085">
        <f>+HLOOKUP(VLOOKUP($B2085,$Q$2:$R$42,2,0),creditos_sf!$D$2:$AY$99,base_minorista!$A2085,0)</f>
        <v>1590767762.5392401</v>
      </c>
      <c r="I2085">
        <f>+HLOOKUP(VLOOKUP($B2085,$Q$2:$R$42,2,0),creditos_sf!$D$103:$AY$200,base_minorista!$A2085,0)</f>
        <v>859772613.81909704</v>
      </c>
      <c r="J2085">
        <f>+HLOOKUP(VLOOKUP($B2085,$Q$2:$R$42,2,0),Costo_fondeo!$D$3:$AY$100,base_minorista!$A2085,0)</f>
        <v>3.8625540774737748</v>
      </c>
      <c r="K2085">
        <f>+HLOOKUP(VLOOKUP($B2085,$Q$2:$R$42,2,0),Costo_provisiones!$D$3:$AY$100,base_minorista!$A2085,0)</f>
        <v>4.5902477521499065</v>
      </c>
      <c r="L2085">
        <f>+HLOOKUP(VLOOKUP($B2085,$Q$2:$R$42,2,0),Morosidad_control!$D$4:$AY$101,base_minorista!$A2085,0)</f>
        <v>5.0393020045867898</v>
      </c>
      <c r="M2085">
        <f ca="1">+OFFSET(Capital_2!$D$2,base_minorista!A2085,0)</f>
        <v>2.9172838879084302</v>
      </c>
      <c r="N2085">
        <f>+HLOOKUP(VLOOKUP($B2085,$Q$2:$R$42,2,0),costo_laboral!$E$2:$AZ$99,base_minorista!$A2085,0)</f>
        <v>9.2351012148522997</v>
      </c>
      <c r="O2085">
        <f>+HLOOKUP(VLOOKUP($B2085,$Q$2:$R$42,2,0),Participacion2!$D$2:$AO$99,base_minorista!$A2085,0)</f>
        <v>5.9995085808092599</v>
      </c>
    </row>
    <row r="2086" spans="1:15" ht="16.5" x14ac:dyDescent="0.3">
      <c r="A2086">
        <v>46</v>
      </c>
      <c r="B2086">
        <v>23</v>
      </c>
      <c r="C2086">
        <v>45</v>
      </c>
      <c r="D2086" s="3">
        <v>42247</v>
      </c>
      <c r="E2086" s="33">
        <v>15</v>
      </c>
      <c r="F2086">
        <v>1</v>
      </c>
      <c r="G2086">
        <f>+HLOOKUP(VLOOKUP($B2086,$Q$2:$R$42,2,0),costos_sf!$D$2:$AY$99,base_minorista!$A2086,0)</f>
        <v>464873371.93105787</v>
      </c>
      <c r="H2086">
        <f>+HLOOKUP(VLOOKUP($B2086,$Q$2:$R$42,2,0),creditos_sf!$D$2:$AY$99,base_minorista!$A2086,0)</f>
        <v>1616733109.96522</v>
      </c>
      <c r="I2086">
        <f>+HLOOKUP(VLOOKUP($B2086,$Q$2:$R$42,2,0),creditos_sf!$D$103:$AY$200,base_minorista!$A2086,0)</f>
        <v>887120582.16768301</v>
      </c>
      <c r="J2086">
        <f>+HLOOKUP(VLOOKUP($B2086,$Q$2:$R$42,2,0),Costo_fondeo!$D$3:$AY$100,base_minorista!$A2086,0)</f>
        <v>3.8278718185768197</v>
      </c>
      <c r="K2086">
        <f>+HLOOKUP(VLOOKUP($B2086,$Q$2:$R$42,2,0),Costo_provisiones!$D$3:$AY$100,base_minorista!$A2086,0)</f>
        <v>4.4367625536796478</v>
      </c>
      <c r="L2086">
        <f>+HLOOKUP(VLOOKUP($B2086,$Q$2:$R$42,2,0),Morosidad_control!$D$4:$AY$101,base_minorista!$A2086,0)</f>
        <v>5.0331876660748396</v>
      </c>
      <c r="M2086">
        <f ca="1">+OFFSET(Capital_2!$D$2,base_minorista!A2086,0)</f>
        <v>2.8874106541141011</v>
      </c>
      <c r="N2086">
        <f>+HLOOKUP(VLOOKUP($B2086,$Q$2:$R$42,2,0),costo_laboral!$E$2:$AZ$99,base_minorista!$A2086,0)</f>
        <v>9.1237622299238907</v>
      </c>
      <c r="O2086">
        <f>+HLOOKUP(VLOOKUP($B2086,$Q$2:$R$42,2,0),Participacion2!$D$2:$AO$99,base_minorista!$A2086,0)</f>
        <v>6.0753038434495901</v>
      </c>
    </row>
    <row r="2087" spans="1:15" ht="16.5" x14ac:dyDescent="0.3">
      <c r="A2087">
        <v>47</v>
      </c>
      <c r="B2087">
        <v>23</v>
      </c>
      <c r="C2087">
        <v>46</v>
      </c>
      <c r="D2087" s="3">
        <v>42277</v>
      </c>
      <c r="E2087" s="33">
        <v>15</v>
      </c>
      <c r="F2087">
        <v>1</v>
      </c>
      <c r="G2087">
        <f>+HLOOKUP(VLOOKUP($B2087,$Q$2:$R$42,2,0),costos_sf!$D$2:$AY$99,base_minorista!$A2087,0)</f>
        <v>464345874.19280082</v>
      </c>
      <c r="H2087">
        <f>+HLOOKUP(VLOOKUP($B2087,$Q$2:$R$42,2,0),creditos_sf!$D$2:$AY$99,base_minorista!$A2087,0)</f>
        <v>1633248857.5604401</v>
      </c>
      <c r="I2087">
        <f>+HLOOKUP(VLOOKUP($B2087,$Q$2:$R$42,2,0),creditos_sf!$D$103:$AY$200,base_minorista!$A2087,0)</f>
        <v>915023798.69213593</v>
      </c>
      <c r="J2087">
        <f>+HLOOKUP(VLOOKUP($B2087,$Q$2:$R$42,2,0),Costo_fondeo!$D$3:$AY$100,base_minorista!$A2087,0)</f>
        <v>3.7903648313108795</v>
      </c>
      <c r="K2087">
        <f>+HLOOKUP(VLOOKUP($B2087,$Q$2:$R$42,2,0),Costo_provisiones!$D$3:$AY$100,base_minorista!$A2087,0)</f>
        <v>4.2988911317687348</v>
      </c>
      <c r="L2087">
        <f>+HLOOKUP(VLOOKUP($B2087,$Q$2:$R$42,2,0),Morosidad_control!$D$4:$AY$101,base_minorista!$A2087,0)</f>
        <v>5.2982879344902596</v>
      </c>
      <c r="M2087">
        <f ca="1">+OFFSET(Capital_2!$D$2,base_minorista!A2087,0)</f>
        <v>2.8604428107092303</v>
      </c>
      <c r="N2087">
        <f>+HLOOKUP(VLOOKUP($B2087,$Q$2:$R$42,2,0),costo_laboral!$E$2:$AZ$99,base_minorista!$A2087,0)</f>
        <v>9.044248857252116</v>
      </c>
      <c r="O2087">
        <f>+HLOOKUP(VLOOKUP($B2087,$Q$2:$R$42,2,0),Participacion2!$D$2:$AO$99,base_minorista!$A2087,0)</f>
        <v>6.1640323504214596</v>
      </c>
    </row>
    <row r="2088" spans="1:15" ht="16.5" x14ac:dyDescent="0.3">
      <c r="A2088">
        <v>48</v>
      </c>
      <c r="B2088">
        <v>23</v>
      </c>
      <c r="C2088">
        <v>47</v>
      </c>
      <c r="D2088" s="3">
        <v>42308</v>
      </c>
      <c r="E2088" s="33">
        <v>15</v>
      </c>
      <c r="F2088">
        <v>1</v>
      </c>
      <c r="G2088">
        <f>+HLOOKUP(VLOOKUP($B2088,$Q$2:$R$42,2,0),costos_sf!$D$2:$AY$99,base_minorista!$A2088,0)</f>
        <v>467756914.10939598</v>
      </c>
      <c r="H2088">
        <f>+HLOOKUP(VLOOKUP($B2088,$Q$2:$R$42,2,0),creditos_sf!$D$2:$AY$99,base_minorista!$A2088,0)</f>
        <v>1647695820.1308899</v>
      </c>
      <c r="I2088">
        <f>+HLOOKUP(VLOOKUP($B2088,$Q$2:$R$42,2,0),creditos_sf!$D$103:$AY$200,base_minorista!$A2088,0)</f>
        <v>932007359.78246403</v>
      </c>
      <c r="J2088">
        <f>+HLOOKUP(VLOOKUP($B2088,$Q$2:$R$42,2,0),Costo_fondeo!$D$3:$AY$100,base_minorista!$A2088,0)</f>
        <v>3.7267468885430213</v>
      </c>
      <c r="K2088">
        <f>+HLOOKUP(VLOOKUP($B2088,$Q$2:$R$42,2,0),Costo_provisiones!$D$3:$AY$100,base_minorista!$A2088,0)</f>
        <v>4.1792393603353695</v>
      </c>
      <c r="L2088">
        <f>+HLOOKUP(VLOOKUP($B2088,$Q$2:$R$42,2,0),Morosidad_control!$D$4:$AY$101,base_minorista!$A2088,0)</f>
        <v>5.3837263092151604</v>
      </c>
      <c r="M2088">
        <f ca="1">+OFFSET(Capital_2!$D$2,base_minorista!A2088,0)</f>
        <v>2.8360712606451561</v>
      </c>
      <c r="N2088">
        <f>+HLOOKUP(VLOOKUP($B2088,$Q$2:$R$42,2,0),costo_laboral!$E$2:$AZ$99,base_minorista!$A2088,0)</f>
        <v>9.029886562376257</v>
      </c>
      <c r="O2088">
        <f>+HLOOKUP(VLOOKUP($B2088,$Q$2:$R$42,2,0),Participacion2!$D$2:$AO$99,base_minorista!$A2088,0)</f>
        <v>6.2050911504525299</v>
      </c>
    </row>
    <row r="2089" spans="1:15" ht="16.5" x14ac:dyDescent="0.3">
      <c r="A2089">
        <v>49</v>
      </c>
      <c r="B2089">
        <v>23</v>
      </c>
      <c r="C2089">
        <v>48</v>
      </c>
      <c r="D2089" s="3">
        <v>42338</v>
      </c>
      <c r="E2089" s="33">
        <v>15</v>
      </c>
      <c r="F2089">
        <v>1</v>
      </c>
      <c r="G2089">
        <f>+HLOOKUP(VLOOKUP($B2089,$Q$2:$R$42,2,0),costos_sf!$D$2:$AY$99,base_minorista!$A2089,0)</f>
        <v>463921920.19223404</v>
      </c>
      <c r="H2089">
        <f>+HLOOKUP(VLOOKUP($B2089,$Q$2:$R$42,2,0),creditos_sf!$D$2:$AY$99,base_minorista!$A2089,0)</f>
        <v>1657418784.7038701</v>
      </c>
      <c r="I2089">
        <f>+HLOOKUP(VLOOKUP($B2089,$Q$2:$R$42,2,0),creditos_sf!$D$103:$AY$200,base_minorista!$A2089,0)</f>
        <v>952868613.32258892</v>
      </c>
      <c r="J2089">
        <f>+HLOOKUP(VLOOKUP($B2089,$Q$2:$R$42,2,0),Costo_fondeo!$D$3:$AY$100,base_minorista!$A2089,0)</f>
        <v>3.6605434525041725</v>
      </c>
      <c r="K2089">
        <f>+HLOOKUP(VLOOKUP($B2089,$Q$2:$R$42,2,0),Costo_provisiones!$D$3:$AY$100,base_minorista!$A2089,0)</f>
        <v>4.0418097706437246</v>
      </c>
      <c r="L2089">
        <f>+HLOOKUP(VLOOKUP($B2089,$Q$2:$R$42,2,0),Morosidad_control!$D$4:$AY$101,base_minorista!$A2089,0)</f>
        <v>5.5029438616996096</v>
      </c>
      <c r="M2089">
        <f ca="1">+OFFSET(Capital_2!$D$2,base_minorista!A2089,0)</f>
        <v>2.8102228331623054</v>
      </c>
      <c r="N2089">
        <f>+HLOOKUP(VLOOKUP($B2089,$Q$2:$R$42,2,0),costo_laboral!$E$2:$AZ$99,base_minorista!$A2089,0)</f>
        <v>8.8153401879290065</v>
      </c>
      <c r="O2089">
        <f>+HLOOKUP(VLOOKUP($B2089,$Q$2:$R$42,2,0),Participacion2!$D$2:$AO$99,base_minorista!$A2089,0)</f>
        <v>6.25126650240946</v>
      </c>
    </row>
    <row r="2090" spans="1:15" ht="16.5" x14ac:dyDescent="0.3">
      <c r="A2090">
        <v>50</v>
      </c>
      <c r="B2090">
        <v>23</v>
      </c>
      <c r="C2090">
        <v>49</v>
      </c>
      <c r="D2090" s="3">
        <v>42369</v>
      </c>
      <c r="E2090" s="33">
        <v>15</v>
      </c>
      <c r="F2090">
        <v>1</v>
      </c>
      <c r="G2090">
        <f>+HLOOKUP(VLOOKUP($B2090,$Q$2:$R$42,2,0),costos_sf!$D$2:$AY$99,base_minorista!$A2090,0)</f>
        <v>456330926.62645209</v>
      </c>
      <c r="H2090">
        <f>+HLOOKUP(VLOOKUP($B2090,$Q$2:$R$42,2,0),creditos_sf!$D$2:$AY$99,base_minorista!$A2090,0)</f>
        <v>1670396316.59113</v>
      </c>
      <c r="I2090">
        <f>+HLOOKUP(VLOOKUP($B2090,$Q$2:$R$42,2,0),creditos_sf!$D$103:$AY$200,base_minorista!$A2090,0)</f>
        <v>956986583.45255506</v>
      </c>
      <c r="J2090">
        <f>+HLOOKUP(VLOOKUP($B2090,$Q$2:$R$42,2,0),Costo_fondeo!$D$3:$AY$100,base_minorista!$A2090,0)</f>
        <v>3.6118079588697518</v>
      </c>
      <c r="K2090">
        <f>+HLOOKUP(VLOOKUP($B2090,$Q$2:$R$42,2,0),Costo_provisiones!$D$3:$AY$100,base_minorista!$A2090,0)</f>
        <v>3.9244799820438421</v>
      </c>
      <c r="L2090">
        <f>+HLOOKUP(VLOOKUP($B2090,$Q$2:$R$42,2,0),Morosidad_control!$D$4:$AY$101,base_minorista!$A2090,0)</f>
        <v>5.9055800380708003</v>
      </c>
      <c r="M2090">
        <f ca="1">+OFFSET(Capital_2!$D$2,base_minorista!A2090,0)</f>
        <v>2.789179696006852</v>
      </c>
      <c r="N2090">
        <f>+HLOOKUP(VLOOKUP($B2090,$Q$2:$R$42,2,0),costo_laboral!$E$2:$AZ$99,base_minorista!$A2090,0)</f>
        <v>8.6209549955122444</v>
      </c>
      <c r="O2090">
        <f>+HLOOKUP(VLOOKUP($B2090,$Q$2:$R$42,2,0),Participacion2!$D$2:$AO$99,base_minorista!$A2090,0)</f>
        <v>6.2991316605375998</v>
      </c>
    </row>
    <row r="2091" spans="1:15" ht="16.5" x14ac:dyDescent="0.3">
      <c r="A2091">
        <v>51</v>
      </c>
      <c r="B2091">
        <v>23</v>
      </c>
      <c r="C2091">
        <v>50</v>
      </c>
      <c r="D2091" s="3">
        <v>42400</v>
      </c>
      <c r="E2091" s="33">
        <v>16</v>
      </c>
      <c r="F2091">
        <v>1</v>
      </c>
      <c r="G2091">
        <f>+HLOOKUP(VLOOKUP($B2091,$Q$2:$R$42,2,0),costos_sf!$D$2:$AY$99,base_minorista!$A2091,0)</f>
        <v>452014334.81941921</v>
      </c>
      <c r="H2091">
        <f>+HLOOKUP(VLOOKUP($B2091,$Q$2:$R$42,2,0),creditos_sf!$D$2:$AY$99,base_minorista!$A2091,0)</f>
        <v>1688084082.8345499</v>
      </c>
      <c r="I2091">
        <f>+HLOOKUP(VLOOKUP($B2091,$Q$2:$R$42,2,0),creditos_sf!$D$103:$AY$200,base_minorista!$A2091,0)</f>
        <v>966947142.30325294</v>
      </c>
      <c r="J2091">
        <f>+HLOOKUP(VLOOKUP($B2091,$Q$2:$R$42,2,0),Costo_fondeo!$D$3:$AY$100,base_minorista!$A2091,0)</f>
        <v>3.5707972987233334</v>
      </c>
      <c r="K2091">
        <f>+HLOOKUP(VLOOKUP($B2091,$Q$2:$R$42,2,0),Costo_provisiones!$D$3:$AY$100,base_minorista!$A2091,0)</f>
        <v>3.7741675127829293</v>
      </c>
      <c r="L2091">
        <f>+HLOOKUP(VLOOKUP($B2091,$Q$2:$R$42,2,0),Morosidad_control!$D$4:$AY$101,base_minorista!$A2091,0)</f>
        <v>5.7827916316955896</v>
      </c>
      <c r="M2091">
        <f ca="1">+OFFSET(Capital_2!$D$2,base_minorista!A2091,0)</f>
        <v>2.7880675647391326</v>
      </c>
      <c r="N2091">
        <f>+HLOOKUP(VLOOKUP($B2091,$Q$2:$R$42,2,0),costo_laboral!$E$2:$AZ$99,base_minorista!$A2091,0)</f>
        <v>8.6439987631136166</v>
      </c>
      <c r="O2091">
        <f>+HLOOKUP(VLOOKUP($B2091,$Q$2:$R$42,2,0),Participacion2!$D$2:$AO$99,base_minorista!$A2091,0)</f>
        <v>6.3827706345813997</v>
      </c>
    </row>
    <row r="2092" spans="1:15" ht="16.5" x14ac:dyDescent="0.3">
      <c r="A2092">
        <v>52</v>
      </c>
      <c r="B2092">
        <v>23</v>
      </c>
      <c r="C2092">
        <v>51</v>
      </c>
      <c r="D2092" s="3">
        <v>42429</v>
      </c>
      <c r="E2092" s="33">
        <v>16</v>
      </c>
      <c r="F2092">
        <v>1</v>
      </c>
      <c r="G2092">
        <f>+HLOOKUP(VLOOKUP($B2092,$Q$2:$R$42,2,0),costos_sf!$D$2:$AY$99,base_minorista!$A2092,0)</f>
        <v>451032232.53413874</v>
      </c>
      <c r="H2092">
        <f>+HLOOKUP(VLOOKUP($B2092,$Q$2:$R$42,2,0),creditos_sf!$D$2:$AY$99,base_minorista!$A2092,0)</f>
        <v>1684755522.94646</v>
      </c>
      <c r="I2092">
        <f>+HLOOKUP(VLOOKUP($B2092,$Q$2:$R$42,2,0),creditos_sf!$D$103:$AY$200,base_minorista!$A2092,0)</f>
        <v>981761717.61956298</v>
      </c>
      <c r="J2092">
        <f>+HLOOKUP(VLOOKUP($B2092,$Q$2:$R$42,2,0),Costo_fondeo!$D$3:$AY$100,base_minorista!$A2092,0)</f>
        <v>3.5436297473419289</v>
      </c>
      <c r="K2092">
        <f>+HLOOKUP(VLOOKUP($B2092,$Q$2:$R$42,2,0),Costo_provisiones!$D$3:$AY$100,base_minorista!$A2092,0)</f>
        <v>3.6485393295638771</v>
      </c>
      <c r="L2092">
        <f>+HLOOKUP(VLOOKUP($B2092,$Q$2:$R$42,2,0),Morosidad_control!$D$4:$AY$101,base_minorista!$A2092,0)</f>
        <v>5.6073402412825502</v>
      </c>
      <c r="M2092">
        <f ca="1">+OFFSET(Capital_2!$D$2,base_minorista!A2092,0)</f>
        <v>2.8101212764635846</v>
      </c>
      <c r="N2092">
        <f>+HLOOKUP(VLOOKUP($B2092,$Q$2:$R$42,2,0),costo_laboral!$E$2:$AZ$99,base_minorista!$A2092,0)</f>
        <v>8.7136564811030635</v>
      </c>
      <c r="O2092">
        <f>+HLOOKUP(VLOOKUP($B2092,$Q$2:$R$42,2,0),Participacion2!$D$2:$AO$99,base_minorista!$A2092,0)</f>
        <v>6.3485277748901199</v>
      </c>
    </row>
    <row r="2093" spans="1:15" ht="16.5" x14ac:dyDescent="0.3">
      <c r="A2093">
        <v>53</v>
      </c>
      <c r="B2093">
        <v>23</v>
      </c>
      <c r="C2093">
        <v>52</v>
      </c>
      <c r="D2093" s="3">
        <v>42460</v>
      </c>
      <c r="E2093" s="33">
        <v>16</v>
      </c>
      <c r="F2093">
        <v>1</v>
      </c>
      <c r="G2093">
        <f>+HLOOKUP(VLOOKUP($B2093,$Q$2:$R$42,2,0),costos_sf!$D$2:$AY$99,base_minorista!$A2093,0)</f>
        <v>450860283.97352046</v>
      </c>
      <c r="H2093">
        <f>+HLOOKUP(VLOOKUP($B2093,$Q$2:$R$42,2,0),creditos_sf!$D$2:$AY$99,base_minorista!$A2093,0)</f>
        <v>1689188165.6296201</v>
      </c>
      <c r="I2093">
        <f>+HLOOKUP(VLOOKUP($B2093,$Q$2:$R$42,2,0),creditos_sf!$D$103:$AY$200,base_minorista!$A2093,0)</f>
        <v>988724536.14350808</v>
      </c>
      <c r="J2093">
        <f>+HLOOKUP(VLOOKUP($B2093,$Q$2:$R$42,2,0),Costo_fondeo!$D$3:$AY$100,base_minorista!$A2093,0)</f>
        <v>3.5178992006510543</v>
      </c>
      <c r="K2093">
        <f>+HLOOKUP(VLOOKUP($B2093,$Q$2:$R$42,2,0),Costo_provisiones!$D$3:$AY$100,base_minorista!$A2093,0)</f>
        <v>3.5800608096957967</v>
      </c>
      <c r="L2093">
        <f>+HLOOKUP(VLOOKUP($B2093,$Q$2:$R$42,2,0),Morosidad_control!$D$4:$AY$101,base_minorista!$A2093,0)</f>
        <v>5.4938712933374703</v>
      </c>
      <c r="M2093">
        <f ca="1">+OFFSET(Capital_2!$D$2,base_minorista!A2093,0)</f>
        <v>2.8489018213335102</v>
      </c>
      <c r="N2093">
        <f>+HLOOKUP(VLOOKUP($B2093,$Q$2:$R$42,2,0),costo_laboral!$E$2:$AZ$99,base_minorista!$A2093,0)</f>
        <v>8.7701758793311591</v>
      </c>
      <c r="O2093">
        <f>+HLOOKUP(VLOOKUP($B2093,$Q$2:$R$42,2,0),Participacion2!$D$2:$AO$99,base_minorista!$A2093,0)</f>
        <v>6.3615142133869398</v>
      </c>
    </row>
    <row r="2094" spans="1:15" ht="16.5" x14ac:dyDescent="0.3">
      <c r="A2094">
        <v>54</v>
      </c>
      <c r="B2094">
        <v>23</v>
      </c>
      <c r="C2094">
        <v>53</v>
      </c>
      <c r="D2094" s="3">
        <v>42490</v>
      </c>
      <c r="E2094" s="33">
        <v>16</v>
      </c>
      <c r="F2094">
        <v>1</v>
      </c>
      <c r="G2094">
        <f>+HLOOKUP(VLOOKUP($B2094,$Q$2:$R$42,2,0),costos_sf!$D$2:$AY$99,base_minorista!$A2094,0)</f>
        <v>451888521.31932092</v>
      </c>
      <c r="H2094">
        <f>+HLOOKUP(VLOOKUP($B2094,$Q$2:$R$42,2,0),creditos_sf!$D$2:$AY$99,base_minorista!$A2094,0)</f>
        <v>1704105850.1013</v>
      </c>
      <c r="I2094">
        <f>+HLOOKUP(VLOOKUP($B2094,$Q$2:$R$42,2,0),creditos_sf!$D$103:$AY$200,base_minorista!$A2094,0)</f>
        <v>1018335274.6009001</v>
      </c>
      <c r="J2094">
        <f>+HLOOKUP(VLOOKUP($B2094,$Q$2:$R$42,2,0),Costo_fondeo!$D$3:$AY$100,base_minorista!$A2094,0)</f>
        <v>3.4999542606339133</v>
      </c>
      <c r="K2094">
        <f>+HLOOKUP(VLOOKUP($B2094,$Q$2:$R$42,2,0),Costo_provisiones!$D$3:$AY$100,base_minorista!$A2094,0)</f>
        <v>3.4145621265960004</v>
      </c>
      <c r="L2094">
        <f>+HLOOKUP(VLOOKUP($B2094,$Q$2:$R$42,2,0),Morosidad_control!$D$4:$AY$101,base_minorista!$A2094,0)</f>
        <v>5.4080940472895396</v>
      </c>
      <c r="M2094">
        <f ca="1">+OFFSET(Capital_2!$D$2,base_minorista!A2094,0)</f>
        <v>2.8814923639740782</v>
      </c>
      <c r="N2094">
        <f>+HLOOKUP(VLOOKUP($B2094,$Q$2:$R$42,2,0),costo_laboral!$E$2:$AZ$99,base_minorista!$A2094,0)</f>
        <v>8.7268663674594968</v>
      </c>
      <c r="O2094">
        <f>+HLOOKUP(VLOOKUP($B2094,$Q$2:$R$42,2,0),Participacion2!$D$2:$AO$99,base_minorista!$A2094,0)</f>
        <v>6.4049827499122696</v>
      </c>
    </row>
    <row r="2095" spans="1:15" ht="16.5" x14ac:dyDescent="0.3">
      <c r="A2095">
        <v>55</v>
      </c>
      <c r="B2095">
        <v>23</v>
      </c>
      <c r="C2095">
        <v>54</v>
      </c>
      <c r="D2095" s="3">
        <v>42521</v>
      </c>
      <c r="E2095" s="33">
        <v>16</v>
      </c>
      <c r="F2095">
        <v>1</v>
      </c>
      <c r="G2095">
        <f>+HLOOKUP(VLOOKUP($B2095,$Q$2:$R$42,2,0),costos_sf!$D$2:$AY$99,base_minorista!$A2095,0)</f>
        <v>452927238.39481699</v>
      </c>
      <c r="H2095">
        <f>+HLOOKUP(VLOOKUP($B2095,$Q$2:$R$42,2,0),creditos_sf!$D$2:$AY$99,base_minorista!$A2095,0)</f>
        <v>1704901035.1394999</v>
      </c>
      <c r="I2095">
        <f>+HLOOKUP(VLOOKUP($B2095,$Q$2:$R$42,2,0),creditos_sf!$D$103:$AY$200,base_minorista!$A2095,0)</f>
        <v>1035035947.9497001</v>
      </c>
      <c r="J2095">
        <f>+HLOOKUP(VLOOKUP($B2095,$Q$2:$R$42,2,0),Costo_fondeo!$D$3:$AY$100,base_minorista!$A2095,0)</f>
        <v>3.4927694233260151</v>
      </c>
      <c r="K2095">
        <f>+HLOOKUP(VLOOKUP($B2095,$Q$2:$R$42,2,0),Costo_provisiones!$D$3:$AY$100,base_minorista!$A2095,0)</f>
        <v>3.2776384057447094</v>
      </c>
      <c r="L2095">
        <f>+HLOOKUP(VLOOKUP($B2095,$Q$2:$R$42,2,0),Morosidad_control!$D$4:$AY$101,base_minorista!$A2095,0)</f>
        <v>5.2544556842201002</v>
      </c>
      <c r="M2095">
        <f ca="1">+OFFSET(Capital_2!$D$2,base_minorista!A2095,0)</f>
        <v>2.9184975362021124</v>
      </c>
      <c r="N2095">
        <f>+HLOOKUP(VLOOKUP($B2095,$Q$2:$R$42,2,0),costo_laboral!$E$2:$AZ$99,base_minorista!$A2095,0)</f>
        <v>8.7954829877189127</v>
      </c>
      <c r="O2095">
        <f>+HLOOKUP(VLOOKUP($B2095,$Q$2:$R$42,2,0),Participacion2!$D$2:$AO$99,base_minorista!$A2095,0)</f>
        <v>6.4174658547786603</v>
      </c>
    </row>
    <row r="2096" spans="1:15" ht="16.5" x14ac:dyDescent="0.3">
      <c r="A2096">
        <v>56</v>
      </c>
      <c r="B2096">
        <v>23</v>
      </c>
      <c r="C2096">
        <v>55</v>
      </c>
      <c r="D2096" s="3">
        <v>42551</v>
      </c>
      <c r="E2096" s="33">
        <v>16</v>
      </c>
      <c r="F2096">
        <v>1</v>
      </c>
      <c r="G2096">
        <f>+HLOOKUP(VLOOKUP($B2096,$Q$2:$R$42,2,0),costos_sf!$D$2:$AY$99,base_minorista!$A2096,0)</f>
        <v>456170574.58054721</v>
      </c>
      <c r="H2096">
        <f>+HLOOKUP(VLOOKUP($B2096,$Q$2:$R$42,2,0),creditos_sf!$D$2:$AY$99,base_minorista!$A2096,0)</f>
        <v>1739747322.45803</v>
      </c>
      <c r="I2096">
        <f>+HLOOKUP(VLOOKUP($B2096,$Q$2:$R$42,2,0),creditos_sf!$D$103:$AY$200,base_minorista!$A2096,0)</f>
        <v>1047197561.28166</v>
      </c>
      <c r="J2096">
        <f>+HLOOKUP(VLOOKUP($B2096,$Q$2:$R$42,2,0),Costo_fondeo!$D$3:$AY$100,base_minorista!$A2096,0)</f>
        <v>3.674328402629413</v>
      </c>
      <c r="K2096">
        <f>+HLOOKUP(VLOOKUP($B2096,$Q$2:$R$42,2,0),Costo_provisiones!$D$3:$AY$100,base_minorista!$A2096,0)</f>
        <v>2.961863010485779</v>
      </c>
      <c r="L2096">
        <f>+HLOOKUP(VLOOKUP($B2096,$Q$2:$R$42,2,0),Morosidad_control!$D$4:$AY$101,base_minorista!$A2096,0)</f>
        <v>5.2036388688407804</v>
      </c>
      <c r="M2096">
        <f ca="1">+OFFSET(Capital_2!$D$2,base_minorista!A2096,0)</f>
        <v>2.9650713359667673</v>
      </c>
      <c r="N2096">
        <f>+HLOOKUP(VLOOKUP($B2096,$Q$2:$R$42,2,0),costo_laboral!$E$2:$AZ$99,base_minorista!$A2096,0)</f>
        <v>8.886999709239717</v>
      </c>
      <c r="O2096">
        <f>+HLOOKUP(VLOOKUP($B2096,$Q$2:$R$42,2,0),Participacion2!$D$2:$AO$99,base_minorista!$A2096,0)</f>
        <v>6.5113842861177202</v>
      </c>
    </row>
    <row r="2097" spans="1:15" ht="16.5" x14ac:dyDescent="0.3">
      <c r="A2097">
        <v>57</v>
      </c>
      <c r="B2097">
        <v>23</v>
      </c>
      <c r="C2097">
        <v>56</v>
      </c>
      <c r="D2097" s="3">
        <v>42582</v>
      </c>
      <c r="E2097" s="33">
        <v>16</v>
      </c>
      <c r="F2097">
        <v>1</v>
      </c>
      <c r="G2097">
        <f>+HLOOKUP(VLOOKUP($B2097,$Q$2:$R$42,2,0),costos_sf!$D$2:$AY$99,base_minorista!$A2097,0)</f>
        <v>460363212.01758099</v>
      </c>
      <c r="H2097">
        <f>+HLOOKUP(VLOOKUP($B2097,$Q$2:$R$42,2,0),creditos_sf!$D$2:$AY$99,base_minorista!$A2097,0)</f>
        <v>1763068455.7291601</v>
      </c>
      <c r="I2097">
        <f>+HLOOKUP(VLOOKUP($B2097,$Q$2:$R$42,2,0),creditos_sf!$D$103:$AY$200,base_minorista!$A2097,0)</f>
        <v>1057698831.3224599</v>
      </c>
      <c r="J2097">
        <f>+HLOOKUP(VLOOKUP($B2097,$Q$2:$R$42,2,0),Costo_fondeo!$D$3:$AY$100,base_minorista!$A2097,0)</f>
        <v>3.6993867509792673</v>
      </c>
      <c r="K2097">
        <f>+HLOOKUP(VLOOKUP($B2097,$Q$2:$R$42,2,0),Costo_provisiones!$D$3:$AY$100,base_minorista!$A2097,0)</f>
        <v>2.8756367752673651</v>
      </c>
      <c r="L2097">
        <f>+HLOOKUP(VLOOKUP($B2097,$Q$2:$R$42,2,0),Morosidad_control!$D$4:$AY$101,base_minorista!$A2097,0)</f>
        <v>5.24838009287408</v>
      </c>
      <c r="M2097">
        <f ca="1">+OFFSET(Capital_2!$D$2,base_minorista!A2097,0)</f>
        <v>3.0367322920898565</v>
      </c>
      <c r="N2097">
        <f>+HLOOKUP(VLOOKUP($B2097,$Q$2:$R$42,2,0),costo_laboral!$E$2:$AZ$99,base_minorista!$A2097,0)</f>
        <v>8.9172403133096623</v>
      </c>
      <c r="O2097">
        <f>+HLOOKUP(VLOOKUP($B2097,$Q$2:$R$42,2,0),Participacion2!$D$2:$AO$99,base_minorista!$A2097,0)</f>
        <v>6.55999367627712</v>
      </c>
    </row>
    <row r="2098" spans="1:15" ht="16.5" x14ac:dyDescent="0.3">
      <c r="A2098">
        <v>58</v>
      </c>
      <c r="B2098">
        <v>23</v>
      </c>
      <c r="C2098">
        <v>57</v>
      </c>
      <c r="D2098" s="3">
        <v>42613</v>
      </c>
      <c r="E2098" s="33">
        <v>16</v>
      </c>
      <c r="F2098">
        <v>1</v>
      </c>
      <c r="G2098">
        <f>+HLOOKUP(VLOOKUP($B2098,$Q$2:$R$42,2,0),costos_sf!$D$2:$AY$99,base_minorista!$A2098,0)</f>
        <v>463226690.47474104</v>
      </c>
      <c r="H2098">
        <f>+HLOOKUP(VLOOKUP($B2098,$Q$2:$R$42,2,0),creditos_sf!$D$2:$AY$99,base_minorista!$A2098,0)</f>
        <v>1781240194.35711</v>
      </c>
      <c r="I2098">
        <f>+HLOOKUP(VLOOKUP($B2098,$Q$2:$R$42,2,0),creditos_sf!$D$103:$AY$200,base_minorista!$A2098,0)</f>
        <v>1062075916.4439501</v>
      </c>
      <c r="J2098">
        <f>+HLOOKUP(VLOOKUP($B2098,$Q$2:$R$42,2,0),Costo_fondeo!$D$3:$AY$100,base_minorista!$A2098,0)</f>
        <v>3.7310149119636717</v>
      </c>
      <c r="K2098">
        <f>+HLOOKUP(VLOOKUP($B2098,$Q$2:$R$42,2,0),Costo_provisiones!$D$3:$AY$100,base_minorista!$A2098,0)</f>
        <v>2.7867176078614939</v>
      </c>
      <c r="L2098">
        <f>+HLOOKUP(VLOOKUP($B2098,$Q$2:$R$42,2,0),Morosidad_control!$D$4:$AY$101,base_minorista!$A2098,0)</f>
        <v>5.11842258227722</v>
      </c>
      <c r="M2098">
        <f ca="1">+OFFSET(Capital_2!$D$2,base_minorista!A2098,0)</f>
        <v>3.0987757605561481</v>
      </c>
      <c r="N2098">
        <f>+HLOOKUP(VLOOKUP($B2098,$Q$2:$R$42,2,0),costo_laboral!$E$2:$AZ$99,base_minorista!$A2098,0)</f>
        <v>8.9570227947306691</v>
      </c>
      <c r="O2098">
        <f>+HLOOKUP(VLOOKUP($B2098,$Q$2:$R$42,2,0),Participacion2!$D$2:$AO$99,base_minorista!$A2098,0)</f>
        <v>6.6146882584862396</v>
      </c>
    </row>
    <row r="2099" spans="1:15" ht="16.5" x14ac:dyDescent="0.3">
      <c r="A2099">
        <v>59</v>
      </c>
      <c r="B2099">
        <v>23</v>
      </c>
      <c r="C2099">
        <v>58</v>
      </c>
      <c r="D2099" s="3">
        <v>42643</v>
      </c>
      <c r="E2099" s="33">
        <v>16</v>
      </c>
      <c r="F2099">
        <v>1</v>
      </c>
      <c r="G2099">
        <f>+HLOOKUP(VLOOKUP($B2099,$Q$2:$R$42,2,0),costos_sf!$D$2:$AY$99,base_minorista!$A2099,0)</f>
        <v>464309972.3925041</v>
      </c>
      <c r="H2099">
        <f>+HLOOKUP(VLOOKUP($B2099,$Q$2:$R$42,2,0),creditos_sf!$D$2:$AY$99,base_minorista!$A2099,0)</f>
        <v>1798565319.9682999</v>
      </c>
      <c r="I2099">
        <f>+HLOOKUP(VLOOKUP($B2099,$Q$2:$R$42,2,0),creditos_sf!$D$103:$AY$200,base_minorista!$A2099,0)</f>
        <v>1069327281.5233101</v>
      </c>
      <c r="J2099">
        <f>+HLOOKUP(VLOOKUP($B2099,$Q$2:$R$42,2,0),Costo_fondeo!$D$3:$AY$100,base_minorista!$A2099,0)</f>
        <v>3.7690872247545957</v>
      </c>
      <c r="K2099">
        <f>+HLOOKUP(VLOOKUP($B2099,$Q$2:$R$42,2,0),Costo_provisiones!$D$3:$AY$100,base_minorista!$A2099,0)</f>
        <v>2.7341256736172195</v>
      </c>
      <c r="L2099">
        <f>+HLOOKUP(VLOOKUP($B2099,$Q$2:$R$42,2,0),Morosidad_control!$D$4:$AY$101,base_minorista!$A2099,0)</f>
        <v>5.0680000222067001</v>
      </c>
      <c r="M2099">
        <f ca="1">+OFFSET(Capital_2!$D$2,base_minorista!A2099,0)</f>
        <v>3.1647538313822339</v>
      </c>
      <c r="N2099">
        <f>+HLOOKUP(VLOOKUP($B2099,$Q$2:$R$42,2,0),costo_laboral!$E$2:$AZ$99,base_minorista!$A2099,0)</f>
        <v>8.8990778275705011</v>
      </c>
      <c r="O2099">
        <f>+HLOOKUP(VLOOKUP($B2099,$Q$2:$R$42,2,0),Participacion2!$D$2:$AO$99,base_minorista!$A2099,0)</f>
        <v>6.6469740685055001</v>
      </c>
    </row>
    <row r="2100" spans="1:15" ht="16.5" x14ac:dyDescent="0.3">
      <c r="A2100">
        <v>60</v>
      </c>
      <c r="B2100">
        <v>23</v>
      </c>
      <c r="C2100">
        <v>59</v>
      </c>
      <c r="D2100" s="3">
        <v>42674</v>
      </c>
      <c r="E2100" s="33">
        <v>16</v>
      </c>
      <c r="F2100">
        <v>1</v>
      </c>
      <c r="G2100">
        <f>+HLOOKUP(VLOOKUP($B2100,$Q$2:$R$42,2,0),costos_sf!$D$2:$AY$99,base_minorista!$A2100,0)</f>
        <v>459011149.01135051</v>
      </c>
      <c r="H2100">
        <f>+HLOOKUP(VLOOKUP($B2100,$Q$2:$R$42,2,0),creditos_sf!$D$2:$AY$99,base_minorista!$A2100,0)</f>
        <v>1812193761.3042099</v>
      </c>
      <c r="I2100">
        <f>+HLOOKUP(VLOOKUP($B2100,$Q$2:$R$42,2,0),creditos_sf!$D$103:$AY$200,base_minorista!$A2100,0)</f>
        <v>1074679445.17381</v>
      </c>
      <c r="J2100">
        <f>+HLOOKUP(VLOOKUP($B2100,$Q$2:$R$42,2,0),Costo_fondeo!$D$3:$AY$100,base_minorista!$A2100,0)</f>
        <v>3.8492414757834741</v>
      </c>
      <c r="K2100">
        <f>+HLOOKUP(VLOOKUP($B2100,$Q$2:$R$42,2,0),Costo_provisiones!$D$3:$AY$100,base_minorista!$A2100,0)</f>
        <v>2.5256420721127233</v>
      </c>
      <c r="L2100">
        <f>+HLOOKUP(VLOOKUP($B2100,$Q$2:$R$42,2,0),Morosidad_control!$D$4:$AY$101,base_minorista!$A2100,0)</f>
        <v>5.1076865056608902</v>
      </c>
      <c r="M2100">
        <f ca="1">+OFFSET(Capital_2!$D$2,base_minorista!A2100,0)</f>
        <v>3.232264312603593</v>
      </c>
      <c r="N2100">
        <f>+HLOOKUP(VLOOKUP($B2100,$Q$2:$R$42,2,0),costo_laboral!$E$2:$AZ$99,base_minorista!$A2100,0)</f>
        <v>8.8626051336800025</v>
      </c>
      <c r="O2100">
        <f>+HLOOKUP(VLOOKUP($B2100,$Q$2:$R$42,2,0),Participacion2!$D$2:$AO$99,base_minorista!$A2100,0)</f>
        <v>6.6882460521317704</v>
      </c>
    </row>
    <row r="2101" spans="1:15" ht="16.5" x14ac:dyDescent="0.3">
      <c r="A2101">
        <v>61</v>
      </c>
      <c r="B2101">
        <v>23</v>
      </c>
      <c r="C2101">
        <v>60</v>
      </c>
      <c r="D2101" s="3">
        <v>42704</v>
      </c>
      <c r="E2101" s="33">
        <v>16</v>
      </c>
      <c r="F2101">
        <v>1</v>
      </c>
      <c r="G2101">
        <f>+HLOOKUP(VLOOKUP($B2101,$Q$2:$R$42,2,0),costos_sf!$D$2:$AY$99,base_minorista!$A2101,0)</f>
        <v>467864540.73471606</v>
      </c>
      <c r="H2101">
        <f>+HLOOKUP(VLOOKUP($B2101,$Q$2:$R$42,2,0),creditos_sf!$D$2:$AY$99,base_minorista!$A2101,0)</f>
        <v>1829021190.3787901</v>
      </c>
      <c r="I2101">
        <f>+HLOOKUP(VLOOKUP($B2101,$Q$2:$R$42,2,0),creditos_sf!$D$103:$AY$200,base_minorista!$A2101,0)</f>
        <v>1077456178.6747701</v>
      </c>
      <c r="J2101">
        <f>+HLOOKUP(VLOOKUP($B2101,$Q$2:$R$42,2,0),Costo_fondeo!$D$3:$AY$100,base_minorista!$A2101,0)</f>
        <v>3.9279768999628519</v>
      </c>
      <c r="K2101">
        <f>+HLOOKUP(VLOOKUP($B2101,$Q$2:$R$42,2,0),Costo_provisiones!$D$3:$AY$100,base_minorista!$A2101,0)</f>
        <v>2.6354171903282548</v>
      </c>
      <c r="L2101">
        <f>+HLOOKUP(VLOOKUP($B2101,$Q$2:$R$42,2,0),Morosidad_control!$D$4:$AY$101,base_minorista!$A2101,0)</f>
        <v>5.0295136625274699</v>
      </c>
      <c r="M2101">
        <f ca="1">+OFFSET(Capital_2!$D$2,base_minorista!A2101,0)</f>
        <v>3.2966619789838338</v>
      </c>
      <c r="N2101">
        <f>+HLOOKUP(VLOOKUP($B2101,$Q$2:$R$42,2,0),costo_laboral!$E$2:$AZ$99,base_minorista!$A2101,0)</f>
        <v>8.9002380102939895</v>
      </c>
      <c r="O2101">
        <f>+HLOOKUP(VLOOKUP($B2101,$Q$2:$R$42,2,0),Participacion2!$D$2:$AO$99,base_minorista!$A2101,0)</f>
        <v>6.7513266900773896</v>
      </c>
    </row>
    <row r="2102" spans="1:15" ht="16.5" x14ac:dyDescent="0.3">
      <c r="A2102">
        <v>62</v>
      </c>
      <c r="B2102">
        <v>23</v>
      </c>
      <c r="C2102">
        <v>61</v>
      </c>
      <c r="D2102" s="3">
        <v>42735</v>
      </c>
      <c r="E2102" s="33">
        <v>16</v>
      </c>
      <c r="F2102">
        <v>1</v>
      </c>
      <c r="G2102">
        <f>+HLOOKUP(VLOOKUP($B2102,$Q$2:$R$42,2,0),costos_sf!$D$2:$AY$99,base_minorista!$A2102,0)</f>
        <v>487012373.17658466</v>
      </c>
      <c r="H2102">
        <f>+HLOOKUP(VLOOKUP($B2102,$Q$2:$R$42,2,0),creditos_sf!$D$2:$AY$99,base_minorista!$A2102,0)</f>
        <v>1844231308.7898901</v>
      </c>
      <c r="I2102">
        <f>+HLOOKUP(VLOOKUP($B2102,$Q$2:$R$42,2,0),creditos_sf!$D$103:$AY$200,base_minorista!$A2102,0)</f>
        <v>1088782831.7415299</v>
      </c>
      <c r="J2102">
        <f>+HLOOKUP(VLOOKUP($B2102,$Q$2:$R$42,2,0),Costo_fondeo!$D$3:$AY$100,base_minorista!$A2102,0)</f>
        <v>4.0072043072491574</v>
      </c>
      <c r="K2102">
        <f>+HLOOKUP(VLOOKUP($B2102,$Q$2:$R$42,2,0),Costo_provisiones!$D$3:$AY$100,base_minorista!$A2102,0)</f>
        <v>2.9689303795055375</v>
      </c>
      <c r="L2102">
        <f>+HLOOKUP(VLOOKUP($B2102,$Q$2:$R$42,2,0),Morosidad_control!$D$4:$AY$101,base_minorista!$A2102,0)</f>
        <v>4.9647000314923702</v>
      </c>
      <c r="M2102">
        <f ca="1">+OFFSET(Capital_2!$D$2,base_minorista!A2102,0)</f>
        <v>3.371561018368705</v>
      </c>
      <c r="N2102">
        <f>+HLOOKUP(VLOOKUP($B2102,$Q$2:$R$42,2,0),costo_laboral!$E$2:$AZ$99,base_minorista!$A2102,0)</f>
        <v>9.0547892594138037</v>
      </c>
      <c r="O2102">
        <f>+HLOOKUP(VLOOKUP($B2102,$Q$2:$R$42,2,0),Participacion2!$D$2:$AO$99,base_minorista!$A2102,0)</f>
        <v>6.7723802774639701</v>
      </c>
    </row>
    <row r="2103" spans="1:15" ht="16.5" x14ac:dyDescent="0.3">
      <c r="A2103">
        <v>63</v>
      </c>
      <c r="B2103">
        <v>23</v>
      </c>
      <c r="C2103">
        <v>62</v>
      </c>
      <c r="D2103" s="3">
        <v>42766</v>
      </c>
      <c r="E2103" s="33">
        <v>17</v>
      </c>
      <c r="F2103">
        <v>1</v>
      </c>
      <c r="G2103">
        <f>+HLOOKUP(VLOOKUP($B2103,$Q$2:$R$42,2,0),costos_sf!$D$2:$AY$99,base_minorista!$A2103,0)</f>
        <v>497029098.1918745</v>
      </c>
      <c r="H2103">
        <f>+HLOOKUP(VLOOKUP($B2103,$Q$2:$R$42,2,0),creditos_sf!$D$2:$AY$99,base_minorista!$A2103,0)</f>
        <v>1854782997.5866702</v>
      </c>
      <c r="I2103">
        <f>+HLOOKUP(VLOOKUP($B2103,$Q$2:$R$42,2,0),creditos_sf!$D$103:$AY$200,base_minorista!$A2103,0)</f>
        <v>1093709653.63201</v>
      </c>
      <c r="J2103">
        <f>+HLOOKUP(VLOOKUP($B2103,$Q$2:$R$42,2,0),Costo_fondeo!$D$3:$AY$100,base_minorista!$A2103,0)</f>
        <v>4.0885789097620542</v>
      </c>
      <c r="K2103">
        <f>+HLOOKUP(VLOOKUP($B2103,$Q$2:$R$42,2,0),Costo_provisiones!$D$3:$AY$100,base_minorista!$A2103,0)</f>
        <v>3.0798538511544926</v>
      </c>
      <c r="L2103">
        <f>+HLOOKUP(VLOOKUP($B2103,$Q$2:$R$42,2,0),Morosidad_control!$D$4:$AY$101,base_minorista!$A2103,0)</f>
        <v>5.11542614500146</v>
      </c>
      <c r="M2103">
        <f ca="1">+OFFSET(Capital_2!$D$2,base_minorista!A2103,0)</f>
        <v>3.4309045641717737</v>
      </c>
      <c r="N2103">
        <f>+HLOOKUP(VLOOKUP($B2103,$Q$2:$R$42,2,0),costo_laboral!$E$2:$AZ$99,base_minorista!$A2103,0)</f>
        <v>9.1550897543826455</v>
      </c>
      <c r="O2103">
        <f>+HLOOKUP(VLOOKUP($B2103,$Q$2:$R$42,2,0),Participacion2!$D$2:$AO$99,base_minorista!$A2103,0)</f>
        <v>6.7966453907577904</v>
      </c>
    </row>
    <row r="2104" spans="1:15" ht="16.5" x14ac:dyDescent="0.3">
      <c r="A2104">
        <v>64</v>
      </c>
      <c r="B2104">
        <v>23</v>
      </c>
      <c r="C2104">
        <v>63</v>
      </c>
      <c r="D2104" s="3">
        <v>42794</v>
      </c>
      <c r="E2104" s="33">
        <v>17</v>
      </c>
      <c r="F2104">
        <v>1</v>
      </c>
      <c r="G2104">
        <f>+HLOOKUP(VLOOKUP($B2104,$Q$2:$R$42,2,0),costos_sf!$D$2:$AY$99,base_minorista!$A2104,0)</f>
        <v>501577930.28998917</v>
      </c>
      <c r="H2104">
        <f>+HLOOKUP(VLOOKUP($B2104,$Q$2:$R$42,2,0),creditos_sf!$D$2:$AY$99,base_minorista!$A2104,0)</f>
        <v>1867582447.8459501</v>
      </c>
      <c r="I2104">
        <f>+HLOOKUP(VLOOKUP($B2104,$Q$2:$R$42,2,0),creditos_sf!$D$103:$AY$200,base_minorista!$A2104,0)</f>
        <v>1106716800.9732902</v>
      </c>
      <c r="J2104">
        <f>+HLOOKUP(VLOOKUP($B2104,$Q$2:$R$42,2,0),Costo_fondeo!$D$3:$AY$100,base_minorista!$A2104,0)</f>
        <v>4.155818280571312</v>
      </c>
      <c r="K2104">
        <f>+HLOOKUP(VLOOKUP($B2104,$Q$2:$R$42,2,0),Costo_provisiones!$D$3:$AY$100,base_minorista!$A2104,0)</f>
        <v>3.0370975009265417</v>
      </c>
      <c r="L2104">
        <f>+HLOOKUP(VLOOKUP($B2104,$Q$2:$R$42,2,0),Morosidad_control!$D$4:$AY$101,base_minorista!$A2104,0)</f>
        <v>4.9443234648604104</v>
      </c>
      <c r="M2104">
        <f ca="1">+OFFSET(Capital_2!$D$2,base_minorista!A2104,0)</f>
        <v>3.4714473426279464</v>
      </c>
      <c r="N2104">
        <f>+HLOOKUP(VLOOKUP($B2104,$Q$2:$R$42,2,0),costo_laboral!$E$2:$AZ$99,base_minorista!$A2104,0)</f>
        <v>9.1544352214150617</v>
      </c>
      <c r="O2104">
        <f>+HLOOKUP(VLOOKUP($B2104,$Q$2:$R$42,2,0),Participacion2!$D$2:$AO$99,base_minorista!$A2104,0)</f>
        <v>6.7961339481648197</v>
      </c>
    </row>
    <row r="2105" spans="1:15" ht="16.5" x14ac:dyDescent="0.3">
      <c r="A2105">
        <v>65</v>
      </c>
      <c r="B2105">
        <v>23</v>
      </c>
      <c r="C2105">
        <v>64</v>
      </c>
      <c r="D2105" s="3">
        <v>42825</v>
      </c>
      <c r="E2105" s="33">
        <v>17</v>
      </c>
      <c r="F2105">
        <v>1</v>
      </c>
      <c r="G2105">
        <f>+HLOOKUP(VLOOKUP($B2105,$Q$2:$R$42,2,0),costos_sf!$D$2:$AY$99,base_minorista!$A2105,0)</f>
        <v>501547737.16463268</v>
      </c>
      <c r="H2105">
        <f>+HLOOKUP(VLOOKUP($B2105,$Q$2:$R$42,2,0),creditos_sf!$D$2:$AY$99,base_minorista!$A2105,0)</f>
        <v>1876104482.9123099</v>
      </c>
      <c r="I2105">
        <f>+HLOOKUP(VLOOKUP($B2105,$Q$2:$R$42,2,0),creditos_sf!$D$103:$AY$200,base_minorista!$A2105,0)</f>
        <v>1110633387.31779</v>
      </c>
      <c r="J2105">
        <f>+HLOOKUP(VLOOKUP($B2105,$Q$2:$R$42,2,0),Costo_fondeo!$D$3:$AY$100,base_minorista!$A2105,0)</f>
        <v>4.2332865050467694</v>
      </c>
      <c r="K2105">
        <f>+HLOOKUP(VLOOKUP($B2105,$Q$2:$R$42,2,0),Costo_provisiones!$D$3:$AY$100,base_minorista!$A2105,0)</f>
        <v>3.0268677161839634</v>
      </c>
      <c r="L2105">
        <f>+HLOOKUP(VLOOKUP($B2105,$Q$2:$R$42,2,0),Morosidad_control!$D$4:$AY$101,base_minorista!$A2105,0)</f>
        <v>4.8816565620672296</v>
      </c>
      <c r="M2105">
        <f ca="1">+OFFSET(Capital_2!$D$2,base_minorista!A2105,0)</f>
        <v>3.5034579976729381</v>
      </c>
      <c r="N2105">
        <f>+HLOOKUP(VLOOKUP($B2105,$Q$2:$R$42,2,0),costo_laboral!$E$2:$AZ$99,base_minorista!$A2105,0)</f>
        <v>9.169638637862219</v>
      </c>
      <c r="O2105">
        <f>+HLOOKUP(VLOOKUP($B2105,$Q$2:$R$42,2,0),Participacion2!$D$2:$AO$99,base_minorista!$A2105,0)</f>
        <v>6.8399698913958904</v>
      </c>
    </row>
    <row r="2106" spans="1:15" ht="16.5" x14ac:dyDescent="0.3">
      <c r="A2106">
        <v>66</v>
      </c>
      <c r="B2106">
        <v>23</v>
      </c>
      <c r="C2106">
        <v>65</v>
      </c>
      <c r="D2106" s="3">
        <v>42855</v>
      </c>
      <c r="E2106" s="33">
        <v>17</v>
      </c>
      <c r="F2106">
        <v>1</v>
      </c>
      <c r="G2106">
        <f>+HLOOKUP(VLOOKUP($B2106,$Q$2:$R$42,2,0),costos_sf!$D$2:$AY$99,base_minorista!$A2106,0)</f>
        <v>511619086.00945342</v>
      </c>
      <c r="H2106">
        <f>+HLOOKUP(VLOOKUP($B2106,$Q$2:$R$42,2,0),creditos_sf!$D$2:$AY$99,base_minorista!$A2106,0)</f>
        <v>1893143028.2836902</v>
      </c>
      <c r="I2106">
        <f>+HLOOKUP(VLOOKUP($B2106,$Q$2:$R$42,2,0),creditos_sf!$D$103:$AY$200,base_minorista!$A2106,0)</f>
        <v>1116580059.8926299</v>
      </c>
      <c r="J2106">
        <f>+HLOOKUP(VLOOKUP($B2106,$Q$2:$R$42,2,0),Costo_fondeo!$D$3:$AY$100,base_minorista!$A2106,0)</f>
        <v>4.3023265392540839</v>
      </c>
      <c r="K2106">
        <f>+HLOOKUP(VLOOKUP($B2106,$Q$2:$R$42,2,0),Costo_provisiones!$D$3:$AY$100,base_minorista!$A2106,0)</f>
        <v>3.1543669492565587</v>
      </c>
      <c r="L2106">
        <f>+HLOOKUP(VLOOKUP($B2106,$Q$2:$R$42,2,0),Morosidad_control!$D$4:$AY$101,base_minorista!$A2106,0)</f>
        <v>4.9913432295642002</v>
      </c>
      <c r="M2106">
        <f ca="1">+OFFSET(Capital_2!$D$2,base_minorista!A2106,0)</f>
        <v>3.5336781037956082</v>
      </c>
      <c r="N2106">
        <f>+HLOOKUP(VLOOKUP($B2106,$Q$2:$R$42,2,0),costo_laboral!$E$2:$AZ$99,base_minorista!$A2106,0)</f>
        <v>9.1274792883627605</v>
      </c>
      <c r="O2106">
        <f>+HLOOKUP(VLOOKUP($B2106,$Q$2:$R$42,2,0),Participacion2!$D$2:$AO$99,base_minorista!$A2106,0)</f>
        <v>6.8774036286904998</v>
      </c>
    </row>
    <row r="2107" spans="1:15" ht="16.5" x14ac:dyDescent="0.3">
      <c r="A2107">
        <v>67</v>
      </c>
      <c r="B2107">
        <v>23</v>
      </c>
      <c r="C2107">
        <v>66</v>
      </c>
      <c r="D2107" s="3">
        <v>42886</v>
      </c>
      <c r="E2107" s="33">
        <v>17</v>
      </c>
      <c r="F2107">
        <v>1</v>
      </c>
      <c r="G2107">
        <f>+HLOOKUP(VLOOKUP($B2107,$Q$2:$R$42,2,0),costos_sf!$D$2:$AY$99,base_minorista!$A2107,0)</f>
        <v>519266786.34273612</v>
      </c>
      <c r="H2107">
        <f>+HLOOKUP(VLOOKUP($B2107,$Q$2:$R$42,2,0),creditos_sf!$D$2:$AY$99,base_minorista!$A2107,0)</f>
        <v>1908807975.21012</v>
      </c>
      <c r="I2107">
        <f>+HLOOKUP(VLOOKUP($B2107,$Q$2:$R$42,2,0),creditos_sf!$D$103:$AY$200,base_minorista!$A2107,0)</f>
        <v>1130473064.5002999</v>
      </c>
      <c r="J2107">
        <f>+HLOOKUP(VLOOKUP($B2107,$Q$2:$R$42,2,0),Costo_fondeo!$D$3:$AY$100,base_minorista!$A2107,0)</f>
        <v>4.364832909327264</v>
      </c>
      <c r="K2107">
        <f>+HLOOKUP(VLOOKUP($B2107,$Q$2:$R$42,2,0),Costo_provisiones!$D$3:$AY$100,base_minorista!$A2107,0)</f>
        <v>3.1535961969408643</v>
      </c>
      <c r="L2107">
        <f>+HLOOKUP(VLOOKUP($B2107,$Q$2:$R$42,2,0),Morosidad_control!$D$4:$AY$101,base_minorista!$A2107,0)</f>
        <v>4.9610715532919398</v>
      </c>
      <c r="M2107">
        <f ca="1">+OFFSET(Capital_2!$D$2,base_minorista!A2107,0)</f>
        <v>3.5570017411603705</v>
      </c>
      <c r="N2107">
        <f>+HLOOKUP(VLOOKUP($B2107,$Q$2:$R$42,2,0),costo_laboral!$E$2:$AZ$99,base_minorista!$A2107,0)</f>
        <v>9.1226298417544704</v>
      </c>
      <c r="O2107">
        <f>+HLOOKUP(VLOOKUP($B2107,$Q$2:$R$42,2,0),Participacion2!$D$2:$AO$99,base_minorista!$A2107,0)</f>
        <v>6.8655029366917297</v>
      </c>
    </row>
    <row r="2108" spans="1:15" ht="16.5" x14ac:dyDescent="0.3">
      <c r="A2108">
        <v>68</v>
      </c>
      <c r="B2108">
        <v>23</v>
      </c>
      <c r="C2108">
        <v>67</v>
      </c>
      <c r="D2108" s="3">
        <v>42916</v>
      </c>
      <c r="E2108" s="33">
        <v>17</v>
      </c>
      <c r="F2108">
        <v>1</v>
      </c>
      <c r="G2108">
        <f>+HLOOKUP(VLOOKUP($B2108,$Q$2:$R$42,2,0),costos_sf!$D$2:$AY$99,base_minorista!$A2108,0)</f>
        <v>526658695.9913125</v>
      </c>
      <c r="H2108">
        <f>+HLOOKUP(VLOOKUP($B2108,$Q$2:$R$42,2,0),creditos_sf!$D$2:$AY$99,base_minorista!$A2108,0)</f>
        <v>1931230728.8396101</v>
      </c>
      <c r="I2108">
        <f>+HLOOKUP(VLOOKUP($B2108,$Q$2:$R$42,2,0),creditos_sf!$D$103:$AY$200,base_minorista!$A2108,0)</f>
        <v>1141005460.9884698</v>
      </c>
      <c r="J2108">
        <f>+HLOOKUP(VLOOKUP($B2108,$Q$2:$R$42,2,0),Costo_fondeo!$D$3:$AY$100,base_minorista!$A2108,0)</f>
        <v>4.2577086091397236</v>
      </c>
      <c r="K2108">
        <f>+HLOOKUP(VLOOKUP($B2108,$Q$2:$R$42,2,0),Costo_provisiones!$D$3:$AY$100,base_minorista!$A2108,0)</f>
        <v>3.4283433195895663</v>
      </c>
      <c r="L2108">
        <f>+HLOOKUP(VLOOKUP($B2108,$Q$2:$R$42,2,0),Morosidad_control!$D$4:$AY$101,base_minorista!$A2108,0)</f>
        <v>4.9325482235350302</v>
      </c>
      <c r="M2108">
        <f ca="1">+OFFSET(Capital_2!$D$2,base_minorista!A2108,0)</f>
        <v>3.5704065106105527</v>
      </c>
      <c r="N2108">
        <f>+HLOOKUP(VLOOKUP($B2108,$Q$2:$R$42,2,0),costo_laboral!$E$2:$AZ$99,base_minorista!$A2108,0)</f>
        <v>8.9644635880473835</v>
      </c>
      <c r="O2108">
        <f>+HLOOKUP(VLOOKUP($B2108,$Q$2:$R$42,2,0),Participacion2!$D$2:$AO$99,base_minorista!$A2108,0)</f>
        <v>6.9040747543226599</v>
      </c>
    </row>
    <row r="2109" spans="1:15" ht="16.5" x14ac:dyDescent="0.3">
      <c r="A2109">
        <v>69</v>
      </c>
      <c r="B2109">
        <v>23</v>
      </c>
      <c r="C2109">
        <v>68</v>
      </c>
      <c r="D2109" s="3">
        <v>42947</v>
      </c>
      <c r="E2109" s="33">
        <v>17</v>
      </c>
      <c r="F2109">
        <v>1</v>
      </c>
      <c r="G2109">
        <f>+HLOOKUP(VLOOKUP($B2109,$Q$2:$R$42,2,0),costos_sf!$D$2:$AY$99,base_minorista!$A2109,0)</f>
        <v>532377859.40335011</v>
      </c>
      <c r="H2109">
        <f>+HLOOKUP(VLOOKUP($B2109,$Q$2:$R$42,2,0),creditos_sf!$D$2:$AY$99,base_minorista!$A2109,0)</f>
        <v>1951958805.69437</v>
      </c>
      <c r="I2109">
        <f>+HLOOKUP(VLOOKUP($B2109,$Q$2:$R$42,2,0),creditos_sf!$D$103:$AY$200,base_minorista!$A2109,0)</f>
        <v>1156480644.9108601</v>
      </c>
      <c r="J2109">
        <f>+HLOOKUP(VLOOKUP($B2109,$Q$2:$R$42,2,0),Costo_fondeo!$D$3:$AY$100,base_minorista!$A2109,0)</f>
        <v>4.2969522043656667</v>
      </c>
      <c r="K2109">
        <f>+HLOOKUP(VLOOKUP($B2109,$Q$2:$R$42,2,0),Costo_provisiones!$D$3:$AY$100,base_minorista!$A2109,0)</f>
        <v>3.4519454599530341</v>
      </c>
      <c r="L2109">
        <f>+HLOOKUP(VLOOKUP($B2109,$Q$2:$R$42,2,0),Morosidad_control!$D$4:$AY$101,base_minorista!$A2109,0)</f>
        <v>5.0449490634859897</v>
      </c>
      <c r="M2109">
        <f ca="1">+OFFSET(Capital_2!$D$2,base_minorista!A2109,0)</f>
        <v>3.5864726654758914</v>
      </c>
      <c r="N2109">
        <f>+HLOOKUP(VLOOKUP($B2109,$Q$2:$R$42,2,0),costo_laboral!$E$2:$AZ$99,base_minorista!$A2109,0)</f>
        <v>8.9351606845538072</v>
      </c>
      <c r="O2109">
        <f>+HLOOKUP(VLOOKUP($B2109,$Q$2:$R$42,2,0),Participacion2!$D$2:$AO$99,base_minorista!$A2109,0)</f>
        <v>6.9492796515213699</v>
      </c>
    </row>
    <row r="2110" spans="1:15" ht="16.5" x14ac:dyDescent="0.3">
      <c r="A2110">
        <v>70</v>
      </c>
      <c r="B2110">
        <v>23</v>
      </c>
      <c r="C2110">
        <v>69</v>
      </c>
      <c r="D2110" s="3">
        <v>42978</v>
      </c>
      <c r="E2110" s="33">
        <v>17</v>
      </c>
      <c r="F2110">
        <v>1</v>
      </c>
      <c r="G2110">
        <f>+HLOOKUP(VLOOKUP($B2110,$Q$2:$R$42,2,0),costos_sf!$D$2:$AY$99,base_minorista!$A2110,0)</f>
        <v>536997102.4601599</v>
      </c>
      <c r="H2110">
        <f>+HLOOKUP(VLOOKUP($B2110,$Q$2:$R$42,2,0),creditos_sf!$D$2:$AY$99,base_minorista!$A2110,0)</f>
        <v>1964207883.8884099</v>
      </c>
      <c r="I2110">
        <f>+HLOOKUP(VLOOKUP($B2110,$Q$2:$R$42,2,0),creditos_sf!$D$103:$AY$200,base_minorista!$A2110,0)</f>
        <v>1152374731.30305</v>
      </c>
      <c r="J2110">
        <f>+HLOOKUP(VLOOKUP($B2110,$Q$2:$R$42,2,0),Costo_fondeo!$D$3:$AY$100,base_minorista!$A2110,0)</f>
        <v>4.333542729442498</v>
      </c>
      <c r="K2110">
        <f>+HLOOKUP(VLOOKUP($B2110,$Q$2:$R$42,2,0),Costo_provisiones!$D$3:$AY$100,base_minorista!$A2110,0)</f>
        <v>3.5446374393803382</v>
      </c>
      <c r="L2110">
        <f>+HLOOKUP(VLOOKUP($B2110,$Q$2:$R$42,2,0),Morosidad_control!$D$4:$AY$101,base_minorista!$A2110,0)</f>
        <v>4.9665807827718496</v>
      </c>
      <c r="M2110">
        <f ca="1">+OFFSET(Capital_2!$D$2,base_minorista!A2110,0)</f>
        <v>3.5952774480300995</v>
      </c>
      <c r="N2110">
        <f>+HLOOKUP(VLOOKUP($B2110,$Q$2:$R$42,2,0),costo_laboral!$E$2:$AZ$99,base_minorista!$A2110,0)</f>
        <v>8.9257045056716215</v>
      </c>
      <c r="O2110">
        <f>+HLOOKUP(VLOOKUP($B2110,$Q$2:$R$42,2,0),Participacion2!$D$2:$AO$99,base_minorista!$A2110,0)</f>
        <v>6.9625673815470499</v>
      </c>
    </row>
    <row r="2111" spans="1:15" ht="16.5" x14ac:dyDescent="0.3">
      <c r="A2111">
        <v>71</v>
      </c>
      <c r="B2111">
        <v>23</v>
      </c>
      <c r="C2111">
        <v>70</v>
      </c>
      <c r="D2111" s="3">
        <v>43008</v>
      </c>
      <c r="E2111" s="33">
        <v>17</v>
      </c>
      <c r="F2111">
        <v>1</v>
      </c>
      <c r="G2111">
        <f>+HLOOKUP(VLOOKUP($B2111,$Q$2:$R$42,2,0),costos_sf!$D$2:$AY$99,base_minorista!$A2111,0)</f>
        <v>548720580.90164125</v>
      </c>
      <c r="H2111">
        <f>+HLOOKUP(VLOOKUP($B2111,$Q$2:$R$42,2,0),creditos_sf!$D$2:$AY$99,base_minorista!$A2111,0)</f>
        <v>1982932053.0318499</v>
      </c>
      <c r="I2111">
        <f>+HLOOKUP(VLOOKUP($B2111,$Q$2:$R$42,2,0),creditos_sf!$D$103:$AY$200,base_minorista!$A2111,0)</f>
        <v>1184811448.86853</v>
      </c>
      <c r="J2111">
        <f>+HLOOKUP(VLOOKUP($B2111,$Q$2:$R$42,2,0),Costo_fondeo!$D$3:$AY$100,base_minorista!$A2111,0)</f>
        <v>4.3624263011867539</v>
      </c>
      <c r="K2111">
        <f>+HLOOKUP(VLOOKUP($B2111,$Q$2:$R$42,2,0),Costo_provisiones!$D$3:$AY$100,base_minorista!$A2111,0)</f>
        <v>3.655517052068463</v>
      </c>
      <c r="L2111">
        <f>+HLOOKUP(VLOOKUP($B2111,$Q$2:$R$42,2,0),Morosidad_control!$D$4:$AY$101,base_minorista!$A2111,0)</f>
        <v>4.9395440741413497</v>
      </c>
      <c r="M2111">
        <f ca="1">+OFFSET(Capital_2!$D$2,base_minorista!A2111,0)</f>
        <v>3.5939139218894542</v>
      </c>
      <c r="N2111">
        <f>+HLOOKUP(VLOOKUP($B2111,$Q$2:$R$42,2,0),costo_laboral!$E$2:$AZ$99,base_minorista!$A2111,0)</f>
        <v>8.8471393476361673</v>
      </c>
      <c r="O2111">
        <f>+HLOOKUP(VLOOKUP($B2111,$Q$2:$R$42,2,0),Participacion2!$D$2:$AO$99,base_minorista!$A2111,0)</f>
        <v>6.9781486265608903</v>
      </c>
    </row>
    <row r="2112" spans="1:15" ht="16.5" x14ac:dyDescent="0.3">
      <c r="A2112">
        <v>72</v>
      </c>
      <c r="B2112">
        <v>23</v>
      </c>
      <c r="C2112">
        <v>71</v>
      </c>
      <c r="D2112" s="3">
        <v>43039</v>
      </c>
      <c r="E2112" s="33">
        <v>17</v>
      </c>
      <c r="F2112">
        <v>1</v>
      </c>
      <c r="G2112">
        <f>+HLOOKUP(VLOOKUP($B2112,$Q$2:$R$42,2,0),costos_sf!$D$2:$AY$99,base_minorista!$A2112,0)</f>
        <v>563695558.73670399</v>
      </c>
      <c r="H2112">
        <f>+HLOOKUP(VLOOKUP($B2112,$Q$2:$R$42,2,0),creditos_sf!$D$2:$AY$99,base_minorista!$A2112,0)</f>
        <v>2012124713.46122</v>
      </c>
      <c r="I2112">
        <f>+HLOOKUP(VLOOKUP($B2112,$Q$2:$R$42,2,0),creditos_sf!$D$103:$AY$200,base_minorista!$A2112,0)</f>
        <v>1186343418.2877698</v>
      </c>
      <c r="J2112">
        <f>+HLOOKUP(VLOOKUP($B2112,$Q$2:$R$42,2,0),Costo_fondeo!$D$3:$AY$100,base_minorista!$A2112,0)</f>
        <v>4.3886828091655294</v>
      </c>
      <c r="K2112">
        <f>+HLOOKUP(VLOOKUP($B2112,$Q$2:$R$42,2,0),Costo_provisiones!$D$3:$AY$100,base_minorista!$A2112,0)</f>
        <v>3.8105196185039625</v>
      </c>
      <c r="L2112">
        <f>+HLOOKUP(VLOOKUP($B2112,$Q$2:$R$42,2,0),Morosidad_control!$D$4:$AY$101,base_minorista!$A2112,0)</f>
        <v>5.0037768507915104</v>
      </c>
      <c r="M2112">
        <f ca="1">+OFFSET(Capital_2!$D$2,base_minorista!A2112,0)</f>
        <v>3.6057998149039663</v>
      </c>
      <c r="N2112">
        <f>+HLOOKUP(VLOOKUP($B2112,$Q$2:$R$42,2,0),costo_laboral!$E$2:$AZ$99,base_minorista!$A2112,0)</f>
        <v>8.8803178724676659</v>
      </c>
      <c r="O2112">
        <f>+HLOOKUP(VLOOKUP($B2112,$Q$2:$R$42,2,0),Participacion2!$D$2:$AO$99,base_minorista!$A2112,0)</f>
        <v>7.0329216086973902</v>
      </c>
    </row>
    <row r="2113" spans="1:15" ht="16.5" x14ac:dyDescent="0.3">
      <c r="A2113">
        <v>73</v>
      </c>
      <c r="B2113">
        <v>23</v>
      </c>
      <c r="C2113">
        <v>72</v>
      </c>
      <c r="D2113" s="3">
        <v>43069</v>
      </c>
      <c r="E2113" s="33">
        <v>17</v>
      </c>
      <c r="F2113">
        <v>1</v>
      </c>
      <c r="G2113">
        <f>+HLOOKUP(VLOOKUP($B2113,$Q$2:$R$42,2,0),costos_sf!$D$2:$AY$99,base_minorista!$A2113,0)</f>
        <v>569883993.02914882</v>
      </c>
      <c r="H2113">
        <f>+HLOOKUP(VLOOKUP($B2113,$Q$2:$R$42,2,0),creditos_sf!$D$2:$AY$99,base_minorista!$A2113,0)</f>
        <v>2033324575.3545401</v>
      </c>
      <c r="I2113">
        <f>+HLOOKUP(VLOOKUP($B2113,$Q$2:$R$42,2,0),creditos_sf!$D$103:$AY$200,base_minorista!$A2113,0)</f>
        <v>1209275069.7103999</v>
      </c>
      <c r="J2113">
        <f>+HLOOKUP(VLOOKUP($B2113,$Q$2:$R$42,2,0),Costo_fondeo!$D$3:$AY$100,base_minorista!$A2113,0)</f>
        <v>4.4071404768774851</v>
      </c>
      <c r="K2113">
        <f>+HLOOKUP(VLOOKUP($B2113,$Q$2:$R$42,2,0),Costo_provisiones!$D$3:$AY$100,base_minorista!$A2113,0)</f>
        <v>3.6986837604241201</v>
      </c>
      <c r="L2113">
        <f>+HLOOKUP(VLOOKUP($B2113,$Q$2:$R$42,2,0),Morosidad_control!$D$4:$AY$101,base_minorista!$A2113,0)</f>
        <v>4.8328472609052504</v>
      </c>
      <c r="M2113">
        <f ca="1">+OFFSET(Capital_2!$D$2,base_minorista!A2113,0)</f>
        <v>3.6120620419568428</v>
      </c>
      <c r="N2113">
        <f>+HLOOKUP(VLOOKUP($B2113,$Q$2:$R$42,2,0),costo_laboral!$E$2:$AZ$99,base_minorista!$A2113,0)</f>
        <v>8.8501379268781672</v>
      </c>
      <c r="O2113">
        <f>+HLOOKUP(VLOOKUP($B2113,$Q$2:$R$42,2,0),Participacion2!$D$2:$AO$99,base_minorista!$A2113,0)</f>
        <v>7.0539742971728101</v>
      </c>
    </row>
    <row r="2114" spans="1:15" ht="16.5" x14ac:dyDescent="0.3">
      <c r="A2114">
        <v>74</v>
      </c>
      <c r="B2114">
        <v>23</v>
      </c>
      <c r="C2114">
        <v>73</v>
      </c>
      <c r="D2114" s="3">
        <v>43100</v>
      </c>
      <c r="E2114" s="33">
        <v>17</v>
      </c>
      <c r="F2114">
        <v>1</v>
      </c>
      <c r="G2114">
        <f>+HLOOKUP(VLOOKUP($B2114,$Q$2:$R$42,2,0),costos_sf!$D$2:$AY$99,base_minorista!$A2114,0)</f>
        <v>562225090.79672492</v>
      </c>
      <c r="H2114">
        <f>+HLOOKUP(VLOOKUP($B2114,$Q$2:$R$42,2,0),creditos_sf!$D$2:$AY$99,base_minorista!$A2114,0)</f>
        <v>2044948737.87163</v>
      </c>
      <c r="I2114">
        <f>+HLOOKUP(VLOOKUP($B2114,$Q$2:$R$42,2,0),creditos_sf!$D$103:$AY$200,base_minorista!$A2114,0)</f>
        <v>1199526575.9052198</v>
      </c>
      <c r="J2114">
        <f>+HLOOKUP(VLOOKUP($B2114,$Q$2:$R$42,2,0),Costo_fondeo!$D$3:$AY$100,base_minorista!$A2114,0)</f>
        <v>4.4147332221593869</v>
      </c>
      <c r="K2114">
        <f>+HLOOKUP(VLOOKUP($B2114,$Q$2:$R$42,2,0),Costo_provisiones!$D$3:$AY$100,base_minorista!$A2114,0)</f>
        <v>3.3933763519439624</v>
      </c>
      <c r="L2114">
        <f>+HLOOKUP(VLOOKUP($B2114,$Q$2:$R$42,2,0),Morosidad_control!$D$4:$AY$101,base_minorista!$A2114,0)</f>
        <v>4.8536676073884202</v>
      </c>
      <c r="M2114">
        <f ca="1">+OFFSET(Capital_2!$D$2,base_minorista!A2114,0)</f>
        <v>3.5930762546706192</v>
      </c>
      <c r="N2114">
        <f>+HLOOKUP(VLOOKUP($B2114,$Q$2:$R$42,2,0),costo_laboral!$E$2:$AZ$99,base_minorista!$A2114,0)</f>
        <v>8.8774739689395687</v>
      </c>
      <c r="O2114">
        <f>+HLOOKUP(VLOOKUP($B2114,$Q$2:$R$42,2,0),Participacion2!$D$2:$AO$99,base_minorista!$A2114,0)</f>
        <v>7.0478645958804904</v>
      </c>
    </row>
    <row r="2115" spans="1:15" ht="16.5" x14ac:dyDescent="0.3">
      <c r="A2115">
        <v>75</v>
      </c>
      <c r="B2115">
        <v>23</v>
      </c>
      <c r="C2115">
        <v>74</v>
      </c>
      <c r="D2115" s="3">
        <v>43131</v>
      </c>
      <c r="E2115" s="33">
        <v>18</v>
      </c>
      <c r="F2115">
        <v>1</v>
      </c>
      <c r="G2115">
        <f>+HLOOKUP(VLOOKUP($B2115,$Q$2:$R$42,2,0),costos_sf!$D$2:$AY$99,base_minorista!$A2115,0)</f>
        <v>565439975.33666539</v>
      </c>
      <c r="H2115">
        <f>+HLOOKUP(VLOOKUP($B2115,$Q$2:$R$42,2,0),creditos_sf!$D$2:$AY$99,base_minorista!$A2115,0)</f>
        <v>2069325216.4130099</v>
      </c>
      <c r="I2115">
        <f>+HLOOKUP(VLOOKUP($B2115,$Q$2:$R$42,2,0),creditos_sf!$D$103:$AY$200,base_minorista!$A2115,0)</f>
        <v>1205895057.3369701</v>
      </c>
      <c r="J2115">
        <f>+HLOOKUP(VLOOKUP($B2115,$Q$2:$R$42,2,0),Costo_fondeo!$D$3:$AY$100,base_minorista!$A2115,0)</f>
        <v>4.4248410044432962</v>
      </c>
      <c r="K2115">
        <f>+HLOOKUP(VLOOKUP($B2115,$Q$2:$R$42,2,0),Costo_provisiones!$D$3:$AY$100,base_minorista!$A2115,0)</f>
        <v>3.358508069195286</v>
      </c>
      <c r="L2115">
        <f>+HLOOKUP(VLOOKUP($B2115,$Q$2:$R$42,2,0),Morosidad_control!$D$4:$AY$101,base_minorista!$A2115,0)</f>
        <v>4.6813099598737002</v>
      </c>
      <c r="M2115">
        <f ca="1">+OFFSET(Capital_2!$D$2,base_minorista!A2115,0)</f>
        <v>3.5815867697690567</v>
      </c>
      <c r="N2115">
        <f>+HLOOKUP(VLOOKUP($B2115,$Q$2:$R$42,2,0),costo_laboral!$E$2:$AZ$99,base_minorista!$A2115,0)</f>
        <v>8.9234072055315909</v>
      </c>
      <c r="O2115">
        <f>+HLOOKUP(VLOOKUP($B2115,$Q$2:$R$42,2,0),Participacion2!$D$2:$AO$99,base_minorista!$A2115,0)</f>
        <v>7.1080922765746601</v>
      </c>
    </row>
    <row r="2116" spans="1:15" ht="16.5" x14ac:dyDescent="0.3">
      <c r="A2116">
        <v>76</v>
      </c>
      <c r="B2116">
        <v>23</v>
      </c>
      <c r="C2116">
        <v>75</v>
      </c>
      <c r="D2116" s="3">
        <v>43159</v>
      </c>
      <c r="E2116" s="33">
        <v>18</v>
      </c>
      <c r="F2116">
        <v>1</v>
      </c>
      <c r="G2116">
        <f>+HLOOKUP(VLOOKUP($B2116,$Q$2:$R$42,2,0),costos_sf!$D$2:$AY$99,base_minorista!$A2116,0)</f>
        <v>570776202.4396683</v>
      </c>
      <c r="H2116">
        <f>+HLOOKUP(VLOOKUP($B2116,$Q$2:$R$42,2,0),creditos_sf!$D$2:$AY$99,base_minorista!$A2116,0)</f>
        <v>2087314586.68471</v>
      </c>
      <c r="I2116">
        <f>+HLOOKUP(VLOOKUP($B2116,$Q$2:$R$42,2,0),creditos_sf!$D$103:$AY$200,base_minorista!$A2116,0)</f>
        <v>1208721018.16659</v>
      </c>
      <c r="J2116">
        <f>+HLOOKUP(VLOOKUP($B2116,$Q$2:$R$42,2,0),Costo_fondeo!$D$3:$AY$100,base_minorista!$A2116,0)</f>
        <v>4.4225624265527301</v>
      </c>
      <c r="K2116">
        <f>+HLOOKUP(VLOOKUP($B2116,$Q$2:$R$42,2,0),Costo_provisiones!$D$3:$AY$100,base_minorista!$A2116,0)</f>
        <v>3.4462689106098203</v>
      </c>
      <c r="L2116">
        <f>+HLOOKUP(VLOOKUP($B2116,$Q$2:$R$42,2,0),Morosidad_control!$D$4:$AY$101,base_minorista!$A2116,0)</f>
        <v>4.7357982025326102</v>
      </c>
      <c r="M2116">
        <f ca="1">+OFFSET(Capital_2!$D$2,base_minorista!A2116,0)</f>
        <v>3.5677590569055382</v>
      </c>
      <c r="N2116">
        <f>+HLOOKUP(VLOOKUP($B2116,$Q$2:$R$42,2,0),costo_laboral!$E$2:$AZ$99,base_minorista!$A2116,0)</f>
        <v>8.9238690272223096</v>
      </c>
      <c r="O2116">
        <f>+HLOOKUP(VLOOKUP($B2116,$Q$2:$R$42,2,0),Participacion2!$D$2:$AO$99,base_minorista!$A2116,0)</f>
        <v>7.1715259744646396</v>
      </c>
    </row>
    <row r="2117" spans="1:15" ht="16.5" x14ac:dyDescent="0.3">
      <c r="A2117">
        <v>77</v>
      </c>
      <c r="B2117">
        <v>23</v>
      </c>
      <c r="C2117">
        <v>76</v>
      </c>
      <c r="D2117" s="3">
        <v>43190</v>
      </c>
      <c r="E2117" s="33">
        <v>18</v>
      </c>
      <c r="F2117">
        <v>1</v>
      </c>
      <c r="G2117">
        <f>+HLOOKUP(VLOOKUP($B2117,$Q$2:$R$42,2,0),costos_sf!$D$2:$AY$99,base_minorista!$A2117,0)</f>
        <v>574367402.13200188</v>
      </c>
      <c r="H2117">
        <f>+HLOOKUP(VLOOKUP($B2117,$Q$2:$R$42,2,0),creditos_sf!$D$2:$AY$99,base_minorista!$A2117,0)</f>
        <v>2116879922.7652299</v>
      </c>
      <c r="I2117">
        <f>+HLOOKUP(VLOOKUP($B2117,$Q$2:$R$42,2,0),creditos_sf!$D$103:$AY$200,base_minorista!$A2117,0)</f>
        <v>1221441032.4758</v>
      </c>
      <c r="J2117">
        <f>+HLOOKUP(VLOOKUP($B2117,$Q$2:$R$42,2,0),Costo_fondeo!$D$3:$AY$100,base_minorista!$A2117,0)</f>
        <v>4.4256086044444709</v>
      </c>
      <c r="K2117">
        <f>+HLOOKUP(VLOOKUP($B2117,$Q$2:$R$42,2,0),Costo_provisiones!$D$3:$AY$100,base_minorista!$A2117,0)</f>
        <v>3.5061233079244016</v>
      </c>
      <c r="L2117">
        <f>+HLOOKUP(VLOOKUP($B2117,$Q$2:$R$42,2,0),Morosidad_control!$D$4:$AY$101,base_minorista!$A2117,0)</f>
        <v>4.77036713176373</v>
      </c>
      <c r="M2117">
        <f ca="1">+OFFSET(Capital_2!$D$2,base_minorista!A2117,0)</f>
        <v>3.5535594036254383</v>
      </c>
      <c r="N2117">
        <f>+HLOOKUP(VLOOKUP($B2117,$Q$2:$R$42,2,0),costo_laboral!$E$2:$AZ$99,base_minorista!$A2117,0)</f>
        <v>8.8995190476811263</v>
      </c>
      <c r="O2117">
        <f>+HLOOKUP(VLOOKUP($B2117,$Q$2:$R$42,2,0),Participacion2!$D$2:$AO$99,base_minorista!$A2117,0)</f>
        <v>7.2266425976240303</v>
      </c>
    </row>
    <row r="2118" spans="1:15" ht="16.5" x14ac:dyDescent="0.3">
      <c r="A2118">
        <v>78</v>
      </c>
      <c r="B2118">
        <v>23</v>
      </c>
      <c r="C2118">
        <v>77</v>
      </c>
      <c r="D2118" s="3">
        <v>43220</v>
      </c>
      <c r="E2118" s="33">
        <v>18</v>
      </c>
      <c r="F2118">
        <v>1</v>
      </c>
      <c r="G2118">
        <f>+HLOOKUP(VLOOKUP($B2118,$Q$2:$R$42,2,0),costos_sf!$D$2:$AY$99,base_minorista!$A2118,0)</f>
        <v>579955726.64622116</v>
      </c>
      <c r="H2118">
        <f>+HLOOKUP(VLOOKUP($B2118,$Q$2:$R$42,2,0),creditos_sf!$D$2:$AY$99,base_minorista!$A2118,0)</f>
        <v>2141912853.7868402</v>
      </c>
      <c r="I2118">
        <f>+HLOOKUP(VLOOKUP($B2118,$Q$2:$R$42,2,0),creditos_sf!$D$103:$AY$200,base_minorista!$A2118,0)</f>
        <v>1230843291.1754999</v>
      </c>
      <c r="J2118">
        <f>+HLOOKUP(VLOOKUP($B2118,$Q$2:$R$42,2,0),Costo_fondeo!$D$3:$AY$100,base_minorista!$A2118,0)</f>
        <v>4.411074569599422</v>
      </c>
      <c r="K2118">
        <f>+HLOOKUP(VLOOKUP($B2118,$Q$2:$R$42,2,0),Costo_provisiones!$D$3:$AY$100,base_minorista!$A2118,0)</f>
        <v>3.5167444920496567</v>
      </c>
      <c r="L2118">
        <f>+HLOOKUP(VLOOKUP($B2118,$Q$2:$R$42,2,0),Morosidad_control!$D$4:$AY$101,base_minorista!$A2118,0)</f>
        <v>4.7138911899803801</v>
      </c>
      <c r="M2118">
        <f ca="1">+OFFSET(Capital_2!$D$2,base_minorista!A2118,0)</f>
        <v>3.5277001527594574</v>
      </c>
      <c r="N2118">
        <f>+HLOOKUP(VLOOKUP($B2118,$Q$2:$R$42,2,0),costo_laboral!$E$2:$AZ$99,base_minorista!$A2118,0)</f>
        <v>8.9209749262890785</v>
      </c>
      <c r="O2118">
        <f>+HLOOKUP(VLOOKUP($B2118,$Q$2:$R$42,2,0),Participacion2!$D$2:$AO$99,base_minorista!$A2118,0)</f>
        <v>7.2765499142029002</v>
      </c>
    </row>
    <row r="2119" spans="1:15" ht="16.5" x14ac:dyDescent="0.3">
      <c r="A2119">
        <v>79</v>
      </c>
      <c r="B2119">
        <v>23</v>
      </c>
      <c r="C2119">
        <v>78</v>
      </c>
      <c r="D2119" s="3">
        <v>43251</v>
      </c>
      <c r="E2119" s="33">
        <v>18</v>
      </c>
      <c r="F2119">
        <v>1</v>
      </c>
      <c r="G2119">
        <f>+HLOOKUP(VLOOKUP($B2119,$Q$2:$R$42,2,0),costos_sf!$D$2:$AY$99,base_minorista!$A2119,0)</f>
        <v>586062364.11785364</v>
      </c>
      <c r="H2119">
        <f>+HLOOKUP(VLOOKUP($B2119,$Q$2:$R$42,2,0),creditos_sf!$D$2:$AY$99,base_minorista!$A2119,0)</f>
        <v>2161662871.91149</v>
      </c>
      <c r="I2119">
        <f>+HLOOKUP(VLOOKUP($B2119,$Q$2:$R$42,2,0),creditos_sf!$D$103:$AY$200,base_minorista!$A2119,0)</f>
        <v>1238664832.0502999</v>
      </c>
      <c r="J2119">
        <f>+HLOOKUP(VLOOKUP($B2119,$Q$2:$R$42,2,0),Costo_fondeo!$D$3:$AY$100,base_minorista!$A2119,0)</f>
        <v>4.3910797348289172</v>
      </c>
      <c r="K2119">
        <f>+HLOOKUP(VLOOKUP($B2119,$Q$2:$R$42,2,0),Costo_provisiones!$D$3:$AY$100,base_minorista!$A2119,0)</f>
        <v>3.561211578605362</v>
      </c>
      <c r="L2119">
        <f>+HLOOKUP(VLOOKUP($B2119,$Q$2:$R$42,2,0),Morosidad_control!$D$4:$AY$101,base_minorista!$A2119,0)</f>
        <v>4.7797639537277403</v>
      </c>
      <c r="M2119">
        <f ca="1">+OFFSET(Capital_2!$D$2,base_minorista!A2119,0)</f>
        <v>3.5069368282381337</v>
      </c>
      <c r="N2119">
        <f>+HLOOKUP(VLOOKUP($B2119,$Q$2:$R$42,2,0),costo_laboral!$E$2:$AZ$99,base_minorista!$A2119,0)</f>
        <v>8.9374141652511057</v>
      </c>
      <c r="O2119">
        <f>+HLOOKUP(VLOOKUP($B2119,$Q$2:$R$42,2,0),Participacion2!$D$2:$AO$99,base_minorista!$A2119,0)</f>
        <v>7.32760262995708</v>
      </c>
    </row>
    <row r="2120" spans="1:15" ht="16.5" x14ac:dyDescent="0.3">
      <c r="A2120">
        <v>80</v>
      </c>
      <c r="B2120">
        <v>23</v>
      </c>
      <c r="C2120">
        <v>79</v>
      </c>
      <c r="D2120" s="3">
        <v>43281</v>
      </c>
      <c r="E2120" s="33">
        <v>18</v>
      </c>
      <c r="F2120">
        <v>1</v>
      </c>
      <c r="G2120">
        <f>+HLOOKUP(VLOOKUP($B2120,$Q$2:$R$42,2,0),costos_sf!$D$2:$AY$99,base_minorista!$A2120,0)</f>
        <v>589144545.57781863</v>
      </c>
      <c r="H2120">
        <f>+HLOOKUP(VLOOKUP($B2120,$Q$2:$R$42,2,0),creditos_sf!$D$2:$AY$99,base_minorista!$A2120,0)</f>
        <v>2178322141.5360899</v>
      </c>
      <c r="I2120">
        <f>+HLOOKUP(VLOOKUP($B2120,$Q$2:$R$42,2,0),creditos_sf!$D$103:$AY$200,base_minorista!$A2120,0)</f>
        <v>1241430276.1006701</v>
      </c>
      <c r="J2120">
        <f>+HLOOKUP(VLOOKUP($B2120,$Q$2:$R$42,2,0),Costo_fondeo!$D$3:$AY$100,base_minorista!$A2120,0)</f>
        <v>4.3602206407112831</v>
      </c>
      <c r="K2120">
        <f>+HLOOKUP(VLOOKUP($B2120,$Q$2:$R$42,2,0),Costo_provisiones!$D$3:$AY$100,base_minorista!$A2120,0)</f>
        <v>3.6219362062258926</v>
      </c>
      <c r="L2120">
        <f>+HLOOKUP(VLOOKUP($B2120,$Q$2:$R$42,2,0),Morosidad_control!$D$4:$AY$101,base_minorista!$A2120,0)</f>
        <v>4.9082617875631502</v>
      </c>
      <c r="M2120">
        <f ca="1">+OFFSET(Capital_2!$D$2,base_minorista!A2120,0)</f>
        <v>3.4861804073665166</v>
      </c>
      <c r="N2120">
        <f>+HLOOKUP(VLOOKUP($B2120,$Q$2:$R$42,2,0),costo_laboral!$E$2:$AZ$99,base_minorista!$A2120,0)</f>
        <v>8.9509886226582172</v>
      </c>
      <c r="O2120">
        <f>+HLOOKUP(VLOOKUP($B2120,$Q$2:$R$42,2,0),Participacion2!$D$2:$AO$99,base_minorista!$A2120,0)</f>
        <v>7.3897799834615201</v>
      </c>
    </row>
    <row r="2121" spans="1:15" ht="16.5" x14ac:dyDescent="0.3">
      <c r="A2121">
        <v>81</v>
      </c>
      <c r="B2121">
        <v>23</v>
      </c>
      <c r="C2121">
        <v>80</v>
      </c>
      <c r="D2121" s="3">
        <v>43312</v>
      </c>
      <c r="E2121" s="33">
        <v>18</v>
      </c>
      <c r="F2121">
        <v>1</v>
      </c>
      <c r="G2121">
        <f>+HLOOKUP(VLOOKUP($B2121,$Q$2:$R$42,2,0),costos_sf!$D$2:$AY$99,base_minorista!$A2121,0)</f>
        <v>590781588.11510706</v>
      </c>
      <c r="H2121">
        <f>+HLOOKUP(VLOOKUP($B2121,$Q$2:$R$42,2,0),creditos_sf!$D$2:$AY$99,base_minorista!$A2121,0)</f>
        <v>2192489754.7334499</v>
      </c>
      <c r="I2121">
        <f>+HLOOKUP(VLOOKUP($B2121,$Q$2:$R$42,2,0),creditos_sf!$D$103:$AY$200,base_minorista!$A2121,0)</f>
        <v>1239793035.38451</v>
      </c>
      <c r="J2121">
        <f>+HLOOKUP(VLOOKUP($B2121,$Q$2:$R$42,2,0),Costo_fondeo!$D$3:$AY$100,base_minorista!$A2121,0)</f>
        <v>4.3183308899983039</v>
      </c>
      <c r="K2121">
        <f>+HLOOKUP(VLOOKUP($B2121,$Q$2:$R$42,2,0),Costo_provisiones!$D$3:$AY$100,base_minorista!$A2121,0)</f>
        <v>3.6282301982990277</v>
      </c>
      <c r="L2121">
        <f>+HLOOKUP(VLOOKUP($B2121,$Q$2:$R$42,2,0),Morosidad_control!$D$4:$AY$101,base_minorista!$A2121,0)</f>
        <v>4.7916237818232004</v>
      </c>
      <c r="M2121">
        <f ca="1">+OFFSET(Capital_2!$D$2,base_minorista!A2121,0)</f>
        <v>3.4635993253239059</v>
      </c>
      <c r="N2121">
        <f>+HLOOKUP(VLOOKUP($B2121,$Q$2:$R$42,2,0),costo_laboral!$E$2:$AZ$99,base_minorista!$A2121,0)</f>
        <v>9.0000930588021397</v>
      </c>
      <c r="O2121">
        <f>+HLOOKUP(VLOOKUP($B2121,$Q$2:$R$42,2,0),Participacion2!$D$2:$AO$99,base_minorista!$A2121,0)</f>
        <v>7.4224300342020202</v>
      </c>
    </row>
    <row r="2122" spans="1:15" ht="16.5" x14ac:dyDescent="0.3">
      <c r="A2122">
        <v>82</v>
      </c>
      <c r="B2122">
        <v>23</v>
      </c>
      <c r="C2122">
        <v>81</v>
      </c>
      <c r="D2122" s="3">
        <v>43343</v>
      </c>
      <c r="E2122" s="33">
        <v>18</v>
      </c>
      <c r="F2122">
        <v>1</v>
      </c>
      <c r="G2122">
        <f>+HLOOKUP(VLOOKUP($B2122,$Q$2:$R$42,2,0),costos_sf!$D$2:$AY$99,base_minorista!$A2122,0)</f>
        <v>592862513.86399758</v>
      </c>
      <c r="H2122">
        <f>+HLOOKUP(VLOOKUP($B2122,$Q$2:$R$42,2,0),creditos_sf!$D$2:$AY$99,base_minorista!$A2122,0)</f>
        <v>2213609617.1531796</v>
      </c>
      <c r="I2122">
        <f>+HLOOKUP(VLOOKUP($B2122,$Q$2:$R$42,2,0),creditos_sf!$D$103:$AY$200,base_minorista!$A2122,0)</f>
        <v>1236585000.6150401</v>
      </c>
      <c r="J2122">
        <f>+HLOOKUP(VLOOKUP($B2122,$Q$2:$R$42,2,0),Costo_fondeo!$D$3:$AY$100,base_minorista!$A2122,0)</f>
        <v>4.2828087868076867</v>
      </c>
      <c r="K2122">
        <f>+HLOOKUP(VLOOKUP($B2122,$Q$2:$R$42,2,0),Costo_provisiones!$D$3:$AY$100,base_minorista!$A2122,0)</f>
        <v>3.6875310787370585</v>
      </c>
      <c r="L2122">
        <f>+HLOOKUP(VLOOKUP($B2122,$Q$2:$R$42,2,0),Morosidad_control!$D$4:$AY$101,base_minorista!$A2122,0)</f>
        <v>4.98455816661507</v>
      </c>
      <c r="M2122">
        <f ca="1">+OFFSET(Capital_2!$D$2,base_minorista!A2122,0)</f>
        <v>3.442349118867654</v>
      </c>
      <c r="N2122">
        <f>+HLOOKUP(VLOOKUP($B2122,$Q$2:$R$42,2,0),costo_laboral!$E$2:$AZ$99,base_minorista!$A2122,0)</f>
        <v>8.9948426769580259</v>
      </c>
      <c r="O2122">
        <f>+HLOOKUP(VLOOKUP($B2122,$Q$2:$R$42,2,0),Participacion2!$D$2:$AO$99,base_minorista!$A2122,0)</f>
        <v>7.4717405779069397</v>
      </c>
    </row>
    <row r="2123" spans="1:15" ht="16.5" x14ac:dyDescent="0.3">
      <c r="A2123">
        <v>83</v>
      </c>
      <c r="B2123">
        <v>23</v>
      </c>
      <c r="C2123">
        <v>82</v>
      </c>
      <c r="D2123" s="3">
        <v>43373</v>
      </c>
      <c r="E2123" s="33">
        <v>18</v>
      </c>
      <c r="F2123">
        <v>1</v>
      </c>
      <c r="G2123">
        <f>+HLOOKUP(VLOOKUP($B2123,$Q$2:$R$42,2,0),costos_sf!$D$2:$AY$99,base_minorista!$A2123,0)</f>
        <v>596076061.38656485</v>
      </c>
      <c r="H2123">
        <f>+HLOOKUP(VLOOKUP($B2123,$Q$2:$R$42,2,0),creditos_sf!$D$2:$AY$99,base_minorista!$A2123,0)</f>
        <v>2226268162.3411002</v>
      </c>
      <c r="I2123">
        <f>+HLOOKUP(VLOOKUP($B2123,$Q$2:$R$42,2,0),creditos_sf!$D$103:$AY$200,base_minorista!$A2123,0)</f>
        <v>1242138769.19224</v>
      </c>
      <c r="J2123">
        <f>+HLOOKUP(VLOOKUP($B2123,$Q$2:$R$42,2,0),Costo_fondeo!$D$3:$AY$100,base_minorista!$A2123,0)</f>
        <v>4.2474700209472793</v>
      </c>
      <c r="K2123">
        <f>+HLOOKUP(VLOOKUP($B2123,$Q$2:$R$42,2,0),Costo_provisiones!$D$3:$AY$100,base_minorista!$A2123,0)</f>
        <v>3.7341543605579091</v>
      </c>
      <c r="L2123">
        <f>+HLOOKUP(VLOOKUP($B2123,$Q$2:$R$42,2,0),Morosidad_control!$D$4:$AY$101,base_minorista!$A2123,0)</f>
        <v>5.0761181807080602</v>
      </c>
      <c r="M2123">
        <f ca="1">+OFFSET(Capital_2!$D$2,base_minorista!A2123,0)</f>
        <v>3.430093895939399</v>
      </c>
      <c r="N2123">
        <f>+HLOOKUP(VLOOKUP($B2123,$Q$2:$R$42,2,0),costo_laboral!$E$2:$AZ$99,base_minorista!$A2123,0)</f>
        <v>8.9386912482225878</v>
      </c>
      <c r="O2123">
        <f>+HLOOKUP(VLOOKUP($B2123,$Q$2:$R$42,2,0),Participacion2!$D$2:$AO$99,base_minorista!$A2123,0)</f>
        <v>7.5433603188562302</v>
      </c>
    </row>
    <row r="2124" spans="1:15" ht="16.5" x14ac:dyDescent="0.3">
      <c r="A2124">
        <v>84</v>
      </c>
      <c r="B2124">
        <v>23</v>
      </c>
      <c r="C2124">
        <v>83</v>
      </c>
      <c r="D2124" s="3">
        <v>43404</v>
      </c>
      <c r="E2124" s="33">
        <v>18</v>
      </c>
      <c r="F2124">
        <v>1</v>
      </c>
      <c r="G2124">
        <f>+HLOOKUP(VLOOKUP($B2124,$Q$2:$R$42,2,0),costos_sf!$D$2:$AY$99,base_minorista!$A2124,0)</f>
        <v>598987799.67198277</v>
      </c>
      <c r="H2124">
        <f>+HLOOKUP(VLOOKUP($B2124,$Q$2:$R$42,2,0),creditos_sf!$D$2:$AY$99,base_minorista!$A2124,0)</f>
        <v>2237243163.7395501</v>
      </c>
      <c r="I2124">
        <f>+HLOOKUP(VLOOKUP($B2124,$Q$2:$R$42,2,0),creditos_sf!$D$103:$AY$200,base_minorista!$A2124,0)</f>
        <v>1258086906.2864501</v>
      </c>
      <c r="J2124">
        <f>+HLOOKUP(VLOOKUP($B2124,$Q$2:$R$42,2,0),Costo_fondeo!$D$3:$AY$100,base_minorista!$A2124,0)</f>
        <v>4.2048783423654355</v>
      </c>
      <c r="K2124">
        <f>+HLOOKUP(VLOOKUP($B2124,$Q$2:$R$42,2,0),Costo_provisiones!$D$3:$AY$100,base_minorista!$A2124,0)</f>
        <v>3.8084003219566411</v>
      </c>
      <c r="L2124">
        <f>+HLOOKUP(VLOOKUP($B2124,$Q$2:$R$42,2,0),Morosidad_control!$D$4:$AY$101,base_minorista!$A2124,0)</f>
        <v>4.9933851544539802</v>
      </c>
      <c r="M2124">
        <f ca="1">+OFFSET(Capital_2!$D$2,base_minorista!A2124,0)</f>
        <v>3.4233579602032216</v>
      </c>
      <c r="N2124">
        <f>+HLOOKUP(VLOOKUP($B2124,$Q$2:$R$42,2,0),costo_laboral!$E$2:$AZ$99,base_minorista!$A2124,0)</f>
        <v>8.8249291047326768</v>
      </c>
      <c r="O2124">
        <f>+HLOOKUP(VLOOKUP($B2124,$Q$2:$R$42,2,0),Participacion2!$D$2:$AO$99,base_minorista!$A2124,0)</f>
        <v>7.5516057058430697</v>
      </c>
    </row>
    <row r="2125" spans="1:15" ht="16.5" x14ac:dyDescent="0.3">
      <c r="A2125">
        <v>85</v>
      </c>
      <c r="B2125">
        <v>23</v>
      </c>
      <c r="C2125">
        <v>84</v>
      </c>
      <c r="D2125" s="3">
        <v>43434</v>
      </c>
      <c r="E2125" s="33">
        <v>18</v>
      </c>
      <c r="F2125">
        <v>1</v>
      </c>
      <c r="G2125">
        <f>+HLOOKUP(VLOOKUP($B2125,$Q$2:$R$42,2,0),costos_sf!$D$2:$AY$99,base_minorista!$A2125,0)</f>
        <v>599957178.80937517</v>
      </c>
      <c r="H2125">
        <f>+HLOOKUP(VLOOKUP($B2125,$Q$2:$R$42,2,0),creditos_sf!$D$2:$AY$99,base_minorista!$A2125,0)</f>
        <v>2256468383.4170399</v>
      </c>
      <c r="I2125">
        <f>+HLOOKUP(VLOOKUP($B2125,$Q$2:$R$42,2,0),creditos_sf!$D$103:$AY$200,base_minorista!$A2125,0)</f>
        <v>1265455325.45485</v>
      </c>
      <c r="J2125">
        <f>+HLOOKUP(VLOOKUP($B2125,$Q$2:$R$42,2,0),Costo_fondeo!$D$3:$AY$100,base_minorista!$A2125,0)</f>
        <v>4.1683169007230676</v>
      </c>
      <c r="K2125">
        <f>+HLOOKUP(VLOOKUP($B2125,$Q$2:$R$42,2,0),Costo_provisiones!$D$3:$AY$100,base_minorista!$A2125,0)</f>
        <v>3.8500811349082475</v>
      </c>
      <c r="L2125">
        <f>+HLOOKUP(VLOOKUP($B2125,$Q$2:$R$42,2,0),Morosidad_control!$D$4:$AY$101,base_minorista!$A2125,0)</f>
        <v>5.1001154350902898</v>
      </c>
      <c r="M2125">
        <f ca="1">+OFFSET(Capital_2!$D$2,base_minorista!A2125,0)</f>
        <v>3.4154915843908498</v>
      </c>
      <c r="N2125">
        <f>+HLOOKUP(VLOOKUP($B2125,$Q$2:$R$42,2,0),costo_laboral!$E$2:$AZ$99,base_minorista!$A2125,0)</f>
        <v>8.6668491036000734</v>
      </c>
      <c r="O2125">
        <f>+HLOOKUP(VLOOKUP($B2125,$Q$2:$R$42,2,0),Participacion2!$D$2:$AO$99,base_minorista!$A2125,0)</f>
        <v>7.5808093178828297</v>
      </c>
    </row>
    <row r="2126" spans="1:15" ht="16.5" x14ac:dyDescent="0.3">
      <c r="A2126">
        <v>86</v>
      </c>
      <c r="B2126">
        <v>23</v>
      </c>
      <c r="C2126">
        <v>85</v>
      </c>
      <c r="D2126" s="3">
        <v>43465</v>
      </c>
      <c r="E2126" s="33">
        <v>18</v>
      </c>
      <c r="F2126">
        <v>1</v>
      </c>
      <c r="G2126">
        <f>+HLOOKUP(VLOOKUP($B2126,$Q$2:$R$42,2,0),costos_sf!$D$2:$AY$99,base_minorista!$A2126,0)</f>
        <v>605855846.70855808</v>
      </c>
      <c r="H2126">
        <f>+HLOOKUP(VLOOKUP($B2126,$Q$2:$R$42,2,0),creditos_sf!$D$2:$AY$99,base_minorista!$A2126,0)</f>
        <v>2286005140.2519202</v>
      </c>
      <c r="I2126">
        <f>+HLOOKUP(VLOOKUP($B2126,$Q$2:$R$42,2,0),creditos_sf!$D$103:$AY$200,base_minorista!$A2126,0)</f>
        <v>1281278574.35782</v>
      </c>
      <c r="J2126">
        <f>+HLOOKUP(VLOOKUP($B2126,$Q$2:$R$42,2,0),Costo_fondeo!$D$3:$AY$100,base_minorista!$A2126,0)</f>
        <v>4.1385757496710509</v>
      </c>
      <c r="K2126">
        <f>+HLOOKUP(VLOOKUP($B2126,$Q$2:$R$42,2,0),Costo_provisiones!$D$3:$AY$100,base_minorista!$A2126,0)</f>
        <v>3.8702310176346386</v>
      </c>
      <c r="L2126">
        <f>+HLOOKUP(VLOOKUP($B2126,$Q$2:$R$42,2,0),Morosidad_control!$D$4:$AY$101,base_minorista!$A2126,0)</f>
        <v>5.0891249683372699</v>
      </c>
      <c r="M2126">
        <f ca="1">+OFFSET(Capital_2!$D$2,base_minorista!A2126,0)</f>
        <v>3.4351377010367652</v>
      </c>
      <c r="N2126">
        <f>+HLOOKUP(VLOOKUP($B2126,$Q$2:$R$42,2,0),costo_laboral!$E$2:$AZ$99,base_minorista!$A2126,0)</f>
        <v>8.5856348054160723</v>
      </c>
      <c r="O2126">
        <f>+HLOOKUP(VLOOKUP($B2126,$Q$2:$R$42,2,0),Participacion2!$D$2:$AO$99,base_minorista!$A2126,0)</f>
        <v>7.6959597098936596</v>
      </c>
    </row>
    <row r="2127" spans="1:15" ht="16.5" x14ac:dyDescent="0.3">
      <c r="A2127">
        <v>87</v>
      </c>
      <c r="B2127">
        <v>23</v>
      </c>
      <c r="C2127">
        <v>86</v>
      </c>
      <c r="D2127" s="3">
        <v>43496</v>
      </c>
      <c r="E2127" s="33">
        <v>19</v>
      </c>
      <c r="F2127">
        <v>1</v>
      </c>
      <c r="G2127">
        <f>+HLOOKUP(VLOOKUP($B2127,$Q$2:$R$42,2,0),costos_sf!$D$2:$AY$99,base_minorista!$A2127,0)</f>
        <v>609759845.50178993</v>
      </c>
      <c r="H2127">
        <f>+HLOOKUP(VLOOKUP($B2127,$Q$2:$R$42,2,0),creditos_sf!$D$2:$AY$99,base_minorista!$A2127,0)</f>
        <v>2310073426.6888003</v>
      </c>
      <c r="I2127">
        <f>+HLOOKUP(VLOOKUP($B2127,$Q$2:$R$42,2,0),creditos_sf!$D$103:$AY$200,base_minorista!$A2127,0)</f>
        <v>1294929889.6519098</v>
      </c>
      <c r="J2127">
        <f>+HLOOKUP(VLOOKUP($B2127,$Q$2:$R$42,2,0),Costo_fondeo!$D$3:$AY$100,base_minorista!$A2127,0)</f>
        <v>4.1065482752196267</v>
      </c>
      <c r="K2127">
        <f>+HLOOKUP(VLOOKUP($B2127,$Q$2:$R$42,2,0),Costo_provisiones!$D$3:$AY$100,base_minorista!$A2127,0)</f>
        <v>3.9044598057775959</v>
      </c>
      <c r="L2127">
        <f>+HLOOKUP(VLOOKUP($B2127,$Q$2:$R$42,2,0),Morosidad_control!$D$4:$AY$101,base_minorista!$A2127,0)</f>
        <v>5.0358932203257298</v>
      </c>
      <c r="M2127">
        <f ca="1">+OFFSET(Capital_2!$D$2,base_minorista!A2127,0)</f>
        <v>3.144198069372997</v>
      </c>
      <c r="N2127">
        <f>+HLOOKUP(VLOOKUP($B2127,$Q$2:$R$42,2,0),costo_laboral!$E$2:$AZ$99,base_minorista!$A2127,0)</f>
        <v>8.5924726720358375</v>
      </c>
      <c r="O2127">
        <f>+HLOOKUP(VLOOKUP($B2127,$Q$2:$R$42,2,0),Participacion2!$D$2:$AO$99,base_minorista!$A2127,0)</f>
        <v>7.7532483237990197</v>
      </c>
    </row>
    <row r="2128" spans="1:15" ht="16.5" x14ac:dyDescent="0.3">
      <c r="A2128">
        <v>88</v>
      </c>
      <c r="B2128">
        <v>23</v>
      </c>
      <c r="C2128">
        <v>87</v>
      </c>
      <c r="D2128" s="3">
        <v>43524</v>
      </c>
      <c r="E2128" s="33">
        <v>19</v>
      </c>
      <c r="F2128">
        <v>1</v>
      </c>
      <c r="G2128">
        <f>+HLOOKUP(VLOOKUP($B2128,$Q$2:$R$42,2,0),costos_sf!$D$2:$AY$99,base_minorista!$A2128,0)</f>
        <v>615422979.14300263</v>
      </c>
      <c r="H2128">
        <f>+HLOOKUP(VLOOKUP($B2128,$Q$2:$R$42,2,0),creditos_sf!$D$2:$AY$99,base_minorista!$A2128,0)</f>
        <v>2334816464.5099502</v>
      </c>
      <c r="I2128">
        <f>+HLOOKUP(VLOOKUP($B2128,$Q$2:$R$42,2,0),creditos_sf!$D$103:$AY$200,base_minorista!$A2128,0)</f>
        <v>1299494309.55896</v>
      </c>
      <c r="J2128">
        <f>+HLOOKUP(VLOOKUP($B2128,$Q$2:$R$42,2,0),Costo_fondeo!$D$3:$AY$100,base_minorista!$A2128,0)</f>
        <v>4.079036961253319</v>
      </c>
      <c r="K2128">
        <f>+HLOOKUP(VLOOKUP($B2128,$Q$2:$R$42,2,0),Costo_provisiones!$D$3:$AY$100,base_minorista!$A2128,0)</f>
        <v>4.0112386246388656</v>
      </c>
      <c r="L2128">
        <f>+HLOOKUP(VLOOKUP($B2128,$Q$2:$R$42,2,0),Morosidad_control!$D$4:$AY$101,base_minorista!$A2128,0)</f>
        <v>5.1692763114320304</v>
      </c>
      <c r="M2128">
        <f ca="1">+OFFSET(Capital_2!$D$2,base_minorista!A2128,0)</f>
        <v>3.1750048296191844</v>
      </c>
      <c r="N2128">
        <f>+HLOOKUP(VLOOKUP($B2128,$Q$2:$R$42,2,0),costo_laboral!$E$2:$AZ$99,base_minorista!$A2128,0)</f>
        <v>8.5604553352499355</v>
      </c>
      <c r="O2128">
        <f>+HLOOKUP(VLOOKUP($B2128,$Q$2:$R$42,2,0),Participacion2!$D$2:$AO$99,base_minorista!$A2128,0)</f>
        <v>7.77928223864195</v>
      </c>
    </row>
    <row r="2129" spans="1:15" ht="16.5" x14ac:dyDescent="0.3">
      <c r="A2129">
        <v>89</v>
      </c>
      <c r="B2129">
        <v>23</v>
      </c>
      <c r="C2129">
        <v>88</v>
      </c>
      <c r="D2129" s="3">
        <v>43555</v>
      </c>
      <c r="E2129" s="33">
        <v>19</v>
      </c>
      <c r="F2129">
        <v>1</v>
      </c>
      <c r="G2129">
        <f>+HLOOKUP(VLOOKUP($B2129,$Q$2:$R$42,2,0),costos_sf!$D$2:$AY$99,base_minorista!$A2129,0)</f>
        <v>617110231.84042668</v>
      </c>
      <c r="H2129">
        <f>+HLOOKUP(VLOOKUP($B2129,$Q$2:$R$42,2,0),creditos_sf!$D$2:$AY$99,base_minorista!$A2129,0)</f>
        <v>2357130085.0308499</v>
      </c>
      <c r="I2129">
        <f>+HLOOKUP(VLOOKUP($B2129,$Q$2:$R$42,2,0),creditos_sf!$D$103:$AY$200,base_minorista!$A2129,0)</f>
        <v>1304529843.39431</v>
      </c>
      <c r="J2129">
        <f>+HLOOKUP(VLOOKUP($B2129,$Q$2:$R$42,2,0),Costo_fondeo!$D$3:$AY$100,base_minorista!$A2129,0)</f>
        <v>4.0546873424886769</v>
      </c>
      <c r="K2129">
        <f>+HLOOKUP(VLOOKUP($B2129,$Q$2:$R$42,2,0),Costo_provisiones!$D$3:$AY$100,base_minorista!$A2129,0)</f>
        <v>4.0456101764571057</v>
      </c>
      <c r="L2129">
        <f>+HLOOKUP(VLOOKUP($B2129,$Q$2:$R$42,2,0),Morosidad_control!$D$4:$AY$101,base_minorista!$A2129,0)</f>
        <v>5.2363552178543298</v>
      </c>
      <c r="M2129">
        <f ca="1">+OFFSET(Capital_2!$D$2,base_minorista!A2129,0)</f>
        <v>3.2070490236396596</v>
      </c>
      <c r="N2129">
        <f>+HLOOKUP(VLOOKUP($B2129,$Q$2:$R$42,2,0),costo_laboral!$E$2:$AZ$99,base_minorista!$A2129,0)</f>
        <v>8.5710458367699172</v>
      </c>
      <c r="O2129">
        <f>+HLOOKUP(VLOOKUP($B2129,$Q$2:$R$42,2,0),Participacion2!$D$2:$AO$99,base_minorista!$A2129,0)</f>
        <v>7.7843227722498103</v>
      </c>
    </row>
    <row r="2130" spans="1:15" ht="16.5" x14ac:dyDescent="0.3">
      <c r="A2130">
        <v>90</v>
      </c>
      <c r="B2130">
        <v>23</v>
      </c>
      <c r="C2130">
        <v>89</v>
      </c>
      <c r="D2130" s="3">
        <v>43585</v>
      </c>
      <c r="E2130" s="33">
        <v>19</v>
      </c>
      <c r="F2130">
        <v>1</v>
      </c>
      <c r="G2130">
        <f>+HLOOKUP(VLOOKUP($B2130,$Q$2:$R$42,2,0),costos_sf!$D$2:$AY$99,base_minorista!$A2130,0)</f>
        <v>620514753.57278454</v>
      </c>
      <c r="H2130">
        <f>+HLOOKUP(VLOOKUP($B2130,$Q$2:$R$42,2,0),creditos_sf!$D$2:$AY$99,base_minorista!$A2130,0)</f>
        <v>2362970132.03583</v>
      </c>
      <c r="I2130">
        <f>+HLOOKUP(VLOOKUP($B2130,$Q$2:$R$42,2,0),creditos_sf!$D$103:$AY$200,base_minorista!$A2130,0)</f>
        <v>1301589134.10642</v>
      </c>
      <c r="J2130">
        <f>+HLOOKUP(VLOOKUP($B2130,$Q$2:$R$42,2,0),Costo_fondeo!$D$3:$AY$100,base_minorista!$A2130,0)</f>
        <v>4.0438348304389207</v>
      </c>
      <c r="K2130">
        <f>+HLOOKUP(VLOOKUP($B2130,$Q$2:$R$42,2,0),Costo_provisiones!$D$3:$AY$100,base_minorista!$A2130,0)</f>
        <v>4.08077922692679</v>
      </c>
      <c r="L2130">
        <f>+HLOOKUP(VLOOKUP($B2130,$Q$2:$R$42,2,0),Morosidad_control!$D$4:$AY$101,base_minorista!$A2130,0)</f>
        <v>5.2450319301328303</v>
      </c>
      <c r="M2130">
        <f ca="1">+OFFSET(Capital_2!$D$2,base_minorista!A2130,0)</f>
        <v>3.2607827391957867</v>
      </c>
      <c r="N2130">
        <f>+HLOOKUP(VLOOKUP($B2130,$Q$2:$R$42,2,0),costo_laboral!$E$2:$AZ$99,base_minorista!$A2130,0)</f>
        <v>8.5889541360057109</v>
      </c>
      <c r="O2130">
        <f>+HLOOKUP(VLOOKUP($B2130,$Q$2:$R$42,2,0),Participacion2!$D$2:$AO$99,base_minorista!$A2130,0)</f>
        <v>7.8004501736531697</v>
      </c>
    </row>
    <row r="2131" spans="1:15" ht="16.5" x14ac:dyDescent="0.3">
      <c r="A2131">
        <v>91</v>
      </c>
      <c r="B2131">
        <v>23</v>
      </c>
      <c r="C2131">
        <v>90</v>
      </c>
      <c r="D2131" s="3">
        <v>43616</v>
      </c>
      <c r="E2131" s="33">
        <v>19</v>
      </c>
      <c r="F2131">
        <v>1</v>
      </c>
      <c r="G2131">
        <f>+HLOOKUP(VLOOKUP($B2131,$Q$2:$R$42,2,0),costos_sf!$D$2:$AY$99,base_minorista!$A2131,0)</f>
        <v>629618245.68054318</v>
      </c>
      <c r="H2131">
        <f>+HLOOKUP(VLOOKUP($B2131,$Q$2:$R$42,2,0),creditos_sf!$D$2:$AY$99,base_minorista!$A2131,0)</f>
        <v>2383500735.9302702</v>
      </c>
      <c r="I2131">
        <f>+HLOOKUP(VLOOKUP($B2131,$Q$2:$R$42,2,0),creditos_sf!$D$103:$AY$200,base_minorista!$A2131,0)</f>
        <v>1305581866.23809</v>
      </c>
      <c r="J2131">
        <f>+HLOOKUP(VLOOKUP($B2131,$Q$2:$R$42,2,0),Costo_fondeo!$D$3:$AY$100,base_minorista!$A2131,0)</f>
        <v>4.0359371571263809</v>
      </c>
      <c r="K2131">
        <f>+HLOOKUP(VLOOKUP($B2131,$Q$2:$R$42,2,0),Costo_provisiones!$D$3:$AY$100,base_minorista!$A2131,0)</f>
        <v>4.1828346862593744</v>
      </c>
      <c r="L2131">
        <f>+HLOOKUP(VLOOKUP($B2131,$Q$2:$R$42,2,0),Morosidad_control!$D$4:$AY$101,base_minorista!$A2131,0)</f>
        <v>5.3622680697257596</v>
      </c>
      <c r="M2131">
        <f ca="1">+OFFSET(Capital_2!$D$2,base_minorista!A2131,0)</f>
        <v>3.2822741119614118</v>
      </c>
      <c r="N2131">
        <f>+HLOOKUP(VLOOKUP($B2131,$Q$2:$R$42,2,0),costo_laboral!$E$2:$AZ$99,base_minorista!$A2131,0)</f>
        <v>8.5060989305542325</v>
      </c>
      <c r="O2131">
        <f>+HLOOKUP(VLOOKUP($B2131,$Q$2:$R$42,2,0),Participacion2!$D$2:$AO$99,base_minorista!$A2131,0)</f>
        <v>7.8619175243802601</v>
      </c>
    </row>
    <row r="2132" spans="1:15" ht="16.5" x14ac:dyDescent="0.3">
      <c r="A2132">
        <v>92</v>
      </c>
      <c r="B2132">
        <v>23</v>
      </c>
      <c r="C2132">
        <v>91</v>
      </c>
      <c r="D2132" s="3">
        <v>43646</v>
      </c>
      <c r="E2132" s="33">
        <v>19</v>
      </c>
      <c r="F2132">
        <v>1</v>
      </c>
      <c r="G2132">
        <f>+HLOOKUP(VLOOKUP($B2132,$Q$2:$R$42,2,0),costos_sf!$D$2:$AY$99,base_minorista!$A2132,0)</f>
        <v>635740929.40096354</v>
      </c>
      <c r="H2132">
        <f>+HLOOKUP(VLOOKUP($B2132,$Q$2:$R$42,2,0),creditos_sf!$D$2:$AY$99,base_minorista!$A2132,0)</f>
        <v>2406713216.8792</v>
      </c>
      <c r="I2132">
        <f>+HLOOKUP(VLOOKUP($B2132,$Q$2:$R$42,2,0),creditos_sf!$D$103:$AY$200,base_minorista!$A2132,0)</f>
        <v>1312319590.59445</v>
      </c>
      <c r="J2132">
        <f>+HLOOKUP(VLOOKUP($B2132,$Q$2:$R$42,2,0),Costo_fondeo!$D$3:$AY$100,base_minorista!$A2132,0)</f>
        <v>4.0410860757251728</v>
      </c>
      <c r="K2132">
        <f>+HLOOKUP(VLOOKUP($B2132,$Q$2:$R$42,2,0),Costo_provisiones!$D$3:$AY$100,base_minorista!$A2132,0)</f>
        <v>4.2084637146773352</v>
      </c>
      <c r="L2132">
        <f>+HLOOKUP(VLOOKUP($B2132,$Q$2:$R$42,2,0),Morosidad_control!$D$4:$AY$101,base_minorista!$A2132,0)</f>
        <v>5.4121864902424202</v>
      </c>
      <c r="M2132">
        <f ca="1">+OFFSET(Capital_2!$D$2,base_minorista!A2132,0)</f>
        <v>3.3170358226156935</v>
      </c>
      <c r="N2132">
        <f>+HLOOKUP(VLOOKUP($B2132,$Q$2:$R$42,2,0),costo_laboral!$E$2:$AZ$99,base_minorista!$A2132,0)</f>
        <v>8.4866758663474098</v>
      </c>
      <c r="O2132">
        <f>+HLOOKUP(VLOOKUP($B2132,$Q$2:$R$42,2,0),Participacion2!$D$2:$AO$99,base_minorista!$A2132,0)</f>
        <v>7.8957658995185804</v>
      </c>
    </row>
    <row r="2133" spans="1:15" ht="16.5" x14ac:dyDescent="0.3">
      <c r="A2133">
        <v>93</v>
      </c>
      <c r="B2133">
        <v>23</v>
      </c>
      <c r="C2133">
        <v>92</v>
      </c>
      <c r="D2133" s="3">
        <v>43677</v>
      </c>
      <c r="E2133" s="33">
        <v>19</v>
      </c>
      <c r="F2133">
        <v>1</v>
      </c>
      <c r="G2133">
        <f>+HLOOKUP(VLOOKUP($B2133,$Q$2:$R$42,2,0),costos_sf!$D$2:$AY$99,base_minorista!$A2133,0)</f>
        <v>638150684.12703586</v>
      </c>
      <c r="H2133">
        <f>+HLOOKUP(VLOOKUP($B2133,$Q$2:$R$42,2,0),creditos_sf!$D$2:$AY$99,base_minorista!$A2133,0)</f>
        <v>2434497042.9892898</v>
      </c>
      <c r="I2133">
        <f>+HLOOKUP(VLOOKUP($B2133,$Q$2:$R$42,2,0),creditos_sf!$D$103:$AY$200,base_minorista!$A2133,0)</f>
        <v>1320473787.4323499</v>
      </c>
      <c r="J2133">
        <f>+HLOOKUP(VLOOKUP($B2133,$Q$2:$R$42,2,0),Costo_fondeo!$D$3:$AY$100,base_minorista!$A2133,0)</f>
        <v>4.0607152456801803</v>
      </c>
      <c r="K2133">
        <f>+HLOOKUP(VLOOKUP($B2133,$Q$2:$R$42,2,0),Costo_provisiones!$D$3:$AY$100,base_minorista!$A2133,0)</f>
        <v>4.2283994543215284</v>
      </c>
      <c r="L2133">
        <f>+HLOOKUP(VLOOKUP($B2133,$Q$2:$R$42,2,0),Morosidad_control!$D$4:$AY$101,base_minorista!$A2133,0)</f>
        <v>5.3984497826438398</v>
      </c>
      <c r="M2133">
        <f ca="1">+OFFSET(Capital_2!$D$2,base_minorista!A2133,0)</f>
        <v>3.3472847310217735</v>
      </c>
      <c r="N2133">
        <f>+HLOOKUP(VLOOKUP($B2133,$Q$2:$R$42,2,0),costo_laboral!$E$2:$AZ$99,base_minorista!$A2133,0)</f>
        <v>8.4281877203291451</v>
      </c>
      <c r="O2133">
        <f>+HLOOKUP(VLOOKUP($B2133,$Q$2:$R$42,2,0),Participacion2!$D$2:$AO$99,base_minorista!$A2133,0)</f>
        <v>7.9078575436004304</v>
      </c>
    </row>
    <row r="2134" spans="1:15" ht="16.5" x14ac:dyDescent="0.3">
      <c r="A2134">
        <v>94</v>
      </c>
      <c r="B2134">
        <v>23</v>
      </c>
      <c r="C2134">
        <v>93</v>
      </c>
      <c r="D2134" s="3">
        <v>43708</v>
      </c>
      <c r="E2134" s="33">
        <v>19</v>
      </c>
      <c r="F2134">
        <v>1</v>
      </c>
      <c r="G2134">
        <f>+HLOOKUP(VLOOKUP($B2134,$Q$2:$R$42,2,0),costos_sf!$D$2:$AY$99,base_minorista!$A2134,0)</f>
        <v>645495126.57339346</v>
      </c>
      <c r="H2134">
        <f>+HLOOKUP(VLOOKUP($B2134,$Q$2:$R$42,2,0),creditos_sf!$D$2:$AY$99,base_minorista!$A2134,0)</f>
        <v>2476948947.04598</v>
      </c>
      <c r="I2134">
        <f>+HLOOKUP(VLOOKUP($B2134,$Q$2:$R$42,2,0),creditos_sf!$D$103:$AY$200,base_minorista!$A2134,0)</f>
        <v>1334970268.3651998</v>
      </c>
      <c r="J2134">
        <f>+HLOOKUP(VLOOKUP($B2134,$Q$2:$R$42,2,0),Costo_fondeo!$D$3:$AY$100,base_minorista!$A2134,0)</f>
        <v>4.0704127678753839</v>
      </c>
      <c r="K2134">
        <f>+HLOOKUP(VLOOKUP($B2134,$Q$2:$R$42,2,0),Costo_provisiones!$D$3:$AY$100,base_minorista!$A2134,0)</f>
        <v>4.2679944858888081</v>
      </c>
      <c r="L2134">
        <f>+HLOOKUP(VLOOKUP($B2134,$Q$2:$R$42,2,0),Morosidad_control!$D$4:$AY$101,base_minorista!$A2134,0)</f>
        <v>5.2448726116844098</v>
      </c>
      <c r="M2134">
        <f ca="1">+OFFSET(Capital_2!$D$2,base_minorista!A2134,0)</f>
        <v>3.3701430151037046</v>
      </c>
      <c r="N2134">
        <f>+HLOOKUP(VLOOKUP($B2134,$Q$2:$R$42,2,0),costo_laboral!$E$2:$AZ$99,base_minorista!$A2134,0)</f>
        <v>8.3055232045535075</v>
      </c>
      <c r="O2134">
        <f>+HLOOKUP(VLOOKUP($B2134,$Q$2:$R$42,2,0),Participacion2!$D$2:$AO$99,base_minorista!$A2134,0)</f>
        <v>8.0060794494488796</v>
      </c>
    </row>
    <row r="2135" spans="1:15" ht="16.5" x14ac:dyDescent="0.3">
      <c r="A2135">
        <v>95</v>
      </c>
      <c r="B2135">
        <v>23</v>
      </c>
      <c r="C2135">
        <v>94</v>
      </c>
      <c r="D2135" s="3">
        <v>43738</v>
      </c>
      <c r="E2135" s="33">
        <v>19</v>
      </c>
      <c r="F2135">
        <v>1</v>
      </c>
      <c r="G2135">
        <f>+HLOOKUP(VLOOKUP($B2135,$Q$2:$R$42,2,0),costos_sf!$D$2:$AY$99,base_minorista!$A2135,0)</f>
        <v>648900500.47446728</v>
      </c>
      <c r="H2135">
        <f>+HLOOKUP(VLOOKUP($B2135,$Q$2:$R$42,2,0),creditos_sf!$D$2:$AY$99,base_minorista!$A2135,0)</f>
        <v>2509789377.4931302</v>
      </c>
      <c r="I2135">
        <f>+HLOOKUP(VLOOKUP($B2135,$Q$2:$R$42,2,0),creditos_sf!$D$103:$AY$200,base_minorista!$A2135,0)</f>
        <v>1333561118.2572098</v>
      </c>
      <c r="J2135">
        <f>+HLOOKUP(VLOOKUP($B2135,$Q$2:$R$42,2,0),Costo_fondeo!$D$3:$AY$100,base_minorista!$A2135,0)</f>
        <v>4.0772020962930871</v>
      </c>
      <c r="K2135">
        <f>+HLOOKUP(VLOOKUP($B2135,$Q$2:$R$42,2,0),Costo_provisiones!$D$3:$AY$100,base_minorista!$A2135,0)</f>
        <v>4.2301681155465776</v>
      </c>
      <c r="L2135">
        <f>+HLOOKUP(VLOOKUP($B2135,$Q$2:$R$42,2,0),Morosidad_control!$D$4:$AY$101,base_minorista!$A2135,0)</f>
        <v>5.3193367327955299</v>
      </c>
      <c r="M2135">
        <f ca="1">+OFFSET(Capital_2!$D$2,base_minorista!A2135,0)</f>
        <v>3.3849357024511626</v>
      </c>
      <c r="N2135">
        <f>+HLOOKUP(VLOOKUP($B2135,$Q$2:$R$42,2,0),costo_laboral!$E$2:$AZ$99,base_minorista!$A2135,0)</f>
        <v>8.2630408667818394</v>
      </c>
      <c r="O2135">
        <f>+HLOOKUP(VLOOKUP($B2135,$Q$2:$R$42,2,0),Participacion2!$D$2:$AO$99,base_minorista!$A2135,0)</f>
        <v>8.1074203839493197</v>
      </c>
    </row>
    <row r="2136" spans="1:15" ht="16.5" x14ac:dyDescent="0.3">
      <c r="A2136">
        <v>96</v>
      </c>
      <c r="B2136">
        <v>23</v>
      </c>
      <c r="C2136">
        <v>95</v>
      </c>
      <c r="D2136" s="3">
        <v>43769</v>
      </c>
      <c r="E2136" s="33">
        <v>19</v>
      </c>
      <c r="F2136">
        <v>1</v>
      </c>
      <c r="G2136">
        <f>+HLOOKUP(VLOOKUP($B2136,$Q$2:$R$42,2,0),costos_sf!$D$2:$AY$99,base_minorista!$A2136,0)</f>
        <v>652138739.66992605</v>
      </c>
      <c r="H2136">
        <f>+HLOOKUP(VLOOKUP($B2136,$Q$2:$R$42,2,0),creditos_sf!$D$2:$AY$99,base_minorista!$A2136,0)</f>
        <v>2529693250.9813604</v>
      </c>
      <c r="I2136">
        <f>+HLOOKUP(VLOOKUP($B2136,$Q$2:$R$42,2,0),creditos_sf!$D$103:$AY$200,base_minorista!$A2136,0)</f>
        <v>1348930759.0350499</v>
      </c>
      <c r="J2136">
        <f>+HLOOKUP(VLOOKUP($B2136,$Q$2:$R$42,2,0),Costo_fondeo!$D$3:$AY$100,base_minorista!$A2136,0)</f>
        <v>4.0911199611700857</v>
      </c>
      <c r="K2136">
        <f>+HLOOKUP(VLOOKUP($B2136,$Q$2:$R$42,2,0),Costo_provisiones!$D$3:$AY$100,base_minorista!$A2136,0)</f>
        <v>4.2037021212738637</v>
      </c>
      <c r="L2136">
        <f>+HLOOKUP(VLOOKUP($B2136,$Q$2:$R$42,2,0),Morosidad_control!$D$4:$AY$101,base_minorista!$A2136,0)</f>
        <v>5.1870639071926297</v>
      </c>
      <c r="M2136">
        <f ca="1">+OFFSET(Capital_2!$D$2,base_minorista!A2136,0)</f>
        <v>3.4123935475815319</v>
      </c>
      <c r="N2136">
        <f>+HLOOKUP(VLOOKUP($B2136,$Q$2:$R$42,2,0),costo_laboral!$E$2:$AZ$99,base_minorista!$A2136,0)</f>
        <v>8.1852274133272402</v>
      </c>
      <c r="O2136">
        <f>+HLOOKUP(VLOOKUP($B2136,$Q$2:$R$42,2,0),Participacion2!$D$2:$AO$99,base_minorista!$A2136,0)</f>
        <v>8.09642990579996</v>
      </c>
    </row>
    <row r="2137" spans="1:15" ht="16.5" x14ac:dyDescent="0.3">
      <c r="A2137">
        <v>97</v>
      </c>
      <c r="B2137">
        <v>23</v>
      </c>
      <c r="C2137">
        <v>96</v>
      </c>
      <c r="D2137" s="3">
        <v>43799</v>
      </c>
      <c r="E2137" s="33">
        <v>19</v>
      </c>
      <c r="F2137">
        <v>1</v>
      </c>
      <c r="G2137">
        <f>+HLOOKUP(VLOOKUP($B2137,$Q$2:$R$42,2,0),costos_sf!$D$2:$AY$99,base_minorista!$A2137,0)</f>
        <v>653317612.95091307</v>
      </c>
      <c r="H2137">
        <f>+HLOOKUP(VLOOKUP($B2137,$Q$2:$R$42,2,0),creditos_sf!$D$2:$AY$99,base_minorista!$A2137,0)</f>
        <v>2546808218.2514701</v>
      </c>
      <c r="I2137">
        <f>+HLOOKUP(VLOOKUP($B2137,$Q$2:$R$42,2,0),creditos_sf!$D$103:$AY$200,base_minorista!$A2137,0)</f>
        <v>1351301134.3475599</v>
      </c>
      <c r="J2137">
        <f>+HLOOKUP(VLOOKUP($B2137,$Q$2:$R$42,2,0),Costo_fondeo!$D$3:$AY$100,base_minorista!$A2137,0)</f>
        <v>4.0917976437976549</v>
      </c>
      <c r="K2137">
        <f>+HLOOKUP(VLOOKUP($B2137,$Q$2:$R$42,2,0),Costo_provisiones!$D$3:$AY$100,base_minorista!$A2137,0)</f>
        <v>4.1311794997030375</v>
      </c>
      <c r="L2137">
        <f>+HLOOKUP(VLOOKUP($B2137,$Q$2:$R$42,2,0),Morosidad_control!$D$4:$AY$101,base_minorista!$A2137,0)</f>
        <v>5.2435461782512203</v>
      </c>
      <c r="M2137">
        <f ca="1">+OFFSET(Capital_2!$D$2,base_minorista!A2137,0)</f>
        <v>3.3960163093664169</v>
      </c>
      <c r="N2137">
        <f>+HLOOKUP(VLOOKUP($B2137,$Q$2:$R$42,2,0),costo_laboral!$E$2:$AZ$99,base_minorista!$A2137,0)</f>
        <v>8.1922324097914334</v>
      </c>
      <c r="O2137">
        <f>+HLOOKUP(VLOOKUP($B2137,$Q$2:$R$42,2,0),Participacion2!$D$2:$AO$99,base_minorista!$A2137,0)</f>
        <v>8.0944995324607998</v>
      </c>
    </row>
    <row r="2138" spans="1:15" ht="16.5" x14ac:dyDescent="0.3">
      <c r="A2138">
        <v>98</v>
      </c>
      <c r="B2138">
        <v>23</v>
      </c>
      <c r="C2138">
        <v>97</v>
      </c>
      <c r="D2138" s="3">
        <v>43830</v>
      </c>
      <c r="E2138" s="33">
        <v>19</v>
      </c>
      <c r="F2138">
        <v>1</v>
      </c>
      <c r="G2138">
        <f>+HLOOKUP(VLOOKUP($B2138,$Q$2:$R$42,2,0),costos_sf!$D$2:$AY$99,base_minorista!$A2138,0)</f>
        <v>650971049.69566047</v>
      </c>
      <c r="H2138">
        <f>+HLOOKUP(VLOOKUP($B2138,$Q$2:$R$42,2,0),creditos_sf!$D$2:$AY$99,base_minorista!$A2138,0)</f>
        <v>2567198463.3024101</v>
      </c>
      <c r="I2138">
        <f>+HLOOKUP(VLOOKUP($B2138,$Q$2:$R$42,2,0),creditos_sf!$D$103:$AY$200,base_minorista!$A2138,0)</f>
        <v>1362540489.9514101</v>
      </c>
      <c r="J2138">
        <f>+HLOOKUP(VLOOKUP($B2138,$Q$2:$R$42,2,0),Costo_fondeo!$D$3:$AY$100,base_minorista!$A2138,0)</f>
        <v>4.0986095417819177</v>
      </c>
      <c r="K2138">
        <f>+HLOOKUP(VLOOKUP($B2138,$Q$2:$R$42,2,0),Costo_provisiones!$D$3:$AY$100,base_minorista!$A2138,0)</f>
        <v>3.8769546403277135</v>
      </c>
      <c r="L2138">
        <f>+HLOOKUP(VLOOKUP($B2138,$Q$2:$R$42,2,0),Morosidad_control!$D$4:$AY$101,base_minorista!$A2138,0)</f>
        <v>5.2667238770900902</v>
      </c>
      <c r="M2138">
        <f ca="1">+OFFSET(Capital_2!$D$2,base_minorista!A2138,0)</f>
        <v>3.3787771447242938</v>
      </c>
      <c r="N2138">
        <f>+HLOOKUP(VLOOKUP($B2138,$Q$2:$R$42,2,0),costo_laboral!$E$2:$AZ$99,base_minorista!$A2138,0)</f>
        <v>8.1566212007689334</v>
      </c>
      <c r="O2138">
        <f>+HLOOKUP(VLOOKUP($B2138,$Q$2:$R$42,2,0),Participacion2!$D$2:$AO$99,base_minorista!$A2138,0)</f>
        <v>8.1476747363243405</v>
      </c>
    </row>
    <row r="2139" spans="1:15" ht="16.5" x14ac:dyDescent="0.3">
      <c r="A2139">
        <v>2</v>
      </c>
      <c r="B2139">
        <v>24</v>
      </c>
      <c r="C2139">
        <v>1</v>
      </c>
      <c r="D2139" s="3">
        <v>40908</v>
      </c>
      <c r="E2139" s="33">
        <v>11</v>
      </c>
      <c r="F2139">
        <v>1</v>
      </c>
      <c r="G2139">
        <f>+HLOOKUP(VLOOKUP($B2139,$Q$2:$R$42,2,0),costos_sf!$D$2:$AY$99,base_minorista!$A2139,0)</f>
        <v>51559660.615052186</v>
      </c>
      <c r="H2139">
        <f>+HLOOKUP(VLOOKUP($B2139,$Q$2:$R$42,2,0),creditos_sf!$D$2:$AY$99,base_minorista!$A2139,0)</f>
        <v>128736187.66647263</v>
      </c>
      <c r="I2139">
        <f>+HLOOKUP(VLOOKUP($B2139,$Q$2:$R$42,2,0),creditos_sf!$D$103:$AY$200,base_minorista!$A2139,0)</f>
        <v>22318509.462731805</v>
      </c>
      <c r="J2139">
        <f>+HLOOKUP(VLOOKUP($B2139,$Q$2:$R$42,2,0),Costo_fondeo!$D$3:$AY$100,base_minorista!$A2139,0)</f>
        <v>9.1080567658489198</v>
      </c>
      <c r="K2139">
        <f>+HLOOKUP(VLOOKUP($B2139,$Q$2:$R$42,2,0),Costo_provisiones!$D$3:$AY$100,base_minorista!$A2139,0)</f>
        <v>8.772777881855939</v>
      </c>
      <c r="L2139">
        <f>+HLOOKUP(VLOOKUP($B2139,$Q$2:$R$42,2,0),Morosidad_control!$D$4:$AY$101,base_minorista!$A2139,0)</f>
        <v>5.4942134043170103</v>
      </c>
      <c r="M2139">
        <f ca="1">+OFFSET(Capital_2!$D$2,base_minorista!A2139,0)</f>
        <v>3.518992143247762</v>
      </c>
      <c r="N2139">
        <f>+HLOOKUP(VLOOKUP($B2139,$Q$2:$R$42,2,0),costo_laboral!$E$2:$AZ$99,base_minorista!$A2139,0)</f>
        <v>17.451566898722501</v>
      </c>
      <c r="O2139">
        <f>+HLOOKUP(VLOOKUP($B2139,$Q$2:$R$42,2,0),Participacion2!$D$2:$AO$99,base_minorista!$A2139,0)</f>
        <v>0.51866879551719591</v>
      </c>
    </row>
    <row r="2140" spans="1:15" ht="16.5" x14ac:dyDescent="0.3">
      <c r="A2140">
        <v>3</v>
      </c>
      <c r="B2140">
        <v>24</v>
      </c>
      <c r="C2140">
        <v>2</v>
      </c>
      <c r="D2140" s="3">
        <v>40939</v>
      </c>
      <c r="E2140" s="33">
        <v>12</v>
      </c>
      <c r="F2140">
        <v>1</v>
      </c>
      <c r="G2140">
        <f>+HLOOKUP(VLOOKUP($B2140,$Q$2:$R$42,2,0),costos_sf!$D$2:$AY$99,base_minorista!$A2140,0)</f>
        <v>46914194.161868431</v>
      </c>
      <c r="H2140">
        <f>+HLOOKUP(VLOOKUP($B2140,$Q$2:$R$42,2,0),creditos_sf!$D$2:$AY$99,base_minorista!$A2140,0)</f>
        <v>126822908.81410316</v>
      </c>
      <c r="I2140">
        <f>+HLOOKUP(VLOOKUP($B2140,$Q$2:$R$42,2,0),creditos_sf!$D$103:$AY$200,base_minorista!$A2140,0)</f>
        <v>21816339.525046173</v>
      </c>
      <c r="J2140">
        <f>+HLOOKUP(VLOOKUP($B2140,$Q$2:$R$42,2,0),Costo_fondeo!$D$3:$AY$100,base_minorista!$A2140,0)</f>
        <v>9.2808196604608408</v>
      </c>
      <c r="K2140">
        <f>+HLOOKUP(VLOOKUP($B2140,$Q$2:$R$42,2,0),Costo_provisiones!$D$3:$AY$100,base_minorista!$A2140,0)</f>
        <v>8.3274491889705757</v>
      </c>
      <c r="L2140">
        <f>+HLOOKUP(VLOOKUP($B2140,$Q$2:$R$42,2,0),Morosidad_control!$D$4:$AY$101,base_minorista!$A2140,0)</f>
        <v>5.63452210197</v>
      </c>
      <c r="M2140">
        <f ca="1">+OFFSET(Capital_2!$D$2,base_minorista!A2140,0)</f>
        <v>3.5649149268123814</v>
      </c>
      <c r="N2140">
        <f>+HLOOKUP(VLOOKUP($B2140,$Q$2:$R$42,2,0),costo_laboral!$E$2:$AZ$99,base_minorista!$A2140,0)</f>
        <v>15.0628754839907</v>
      </c>
      <c r="O2140">
        <f>+HLOOKUP(VLOOKUP($B2140,$Q$2:$R$42,2,0),Participacion2!$D$2:$AO$99,base_minorista!$A2140,0)</f>
        <v>0.51394381644162213</v>
      </c>
    </row>
    <row r="2141" spans="1:15" ht="16.5" x14ac:dyDescent="0.3">
      <c r="A2141">
        <v>4</v>
      </c>
      <c r="B2141">
        <v>24</v>
      </c>
      <c r="C2141">
        <v>3</v>
      </c>
      <c r="D2141" s="3">
        <v>40968</v>
      </c>
      <c r="E2141" s="33">
        <v>12</v>
      </c>
      <c r="F2141">
        <v>1</v>
      </c>
      <c r="G2141">
        <f>+HLOOKUP(VLOOKUP($B2141,$Q$2:$R$42,2,0),costos_sf!$D$2:$AY$99,base_minorista!$A2141,0)</f>
        <v>46535339.188669741</v>
      </c>
      <c r="H2141">
        <f>+HLOOKUP(VLOOKUP($B2141,$Q$2:$R$42,2,0),creditos_sf!$D$2:$AY$99,base_minorista!$A2141,0)</f>
        <v>124547970.74765661</v>
      </c>
      <c r="I2141">
        <f>+HLOOKUP(VLOOKUP($B2141,$Q$2:$R$42,2,0),creditos_sf!$D$103:$AY$200,base_minorista!$A2141,0)</f>
        <v>22251695.81842377</v>
      </c>
      <c r="J2141">
        <f>+HLOOKUP(VLOOKUP($B2141,$Q$2:$R$42,2,0),Costo_fondeo!$D$3:$AY$100,base_minorista!$A2141,0)</f>
        <v>9.4708999895544306</v>
      </c>
      <c r="K2141">
        <f>+HLOOKUP(VLOOKUP($B2141,$Q$2:$R$42,2,0),Costo_provisiones!$D$3:$AY$100,base_minorista!$A2141,0)</f>
        <v>8.0040084397229876</v>
      </c>
      <c r="L2141">
        <f>+HLOOKUP(VLOOKUP($B2141,$Q$2:$R$42,2,0),Morosidad_control!$D$4:$AY$101,base_minorista!$A2141,0)</f>
        <v>5.4913325569545197</v>
      </c>
      <c r="M2141">
        <f ca="1">+OFFSET(Capital_2!$D$2,base_minorista!A2141,0)</f>
        <v>3.6045728554123184</v>
      </c>
      <c r="N2141">
        <f>+HLOOKUP(VLOOKUP($B2141,$Q$2:$R$42,2,0),costo_laboral!$E$2:$AZ$99,base_minorista!$A2141,0)</f>
        <v>15.0623387307136</v>
      </c>
      <c r="O2141">
        <f>+HLOOKUP(VLOOKUP($B2141,$Q$2:$R$42,2,0),Participacion2!$D$2:$AO$99,base_minorista!$A2141,0)</f>
        <v>0.49950871932330732</v>
      </c>
    </row>
    <row r="2142" spans="1:15" ht="16.5" x14ac:dyDescent="0.3">
      <c r="A2142">
        <v>5</v>
      </c>
      <c r="B2142">
        <v>24</v>
      </c>
      <c r="C2142">
        <v>4</v>
      </c>
      <c r="D2142" s="3">
        <v>40999</v>
      </c>
      <c r="E2142" s="33">
        <v>12</v>
      </c>
      <c r="F2142">
        <v>1</v>
      </c>
      <c r="G2142">
        <f>+HLOOKUP(VLOOKUP($B2142,$Q$2:$R$42,2,0),costos_sf!$D$2:$AY$99,base_minorista!$A2142,0)</f>
        <v>45779254.870850869</v>
      </c>
      <c r="H2142">
        <f>+HLOOKUP(VLOOKUP($B2142,$Q$2:$R$42,2,0),creditos_sf!$D$2:$AY$99,base_minorista!$A2142,0)</f>
        <v>124571857.70288026</v>
      </c>
      <c r="I2142">
        <f>+HLOOKUP(VLOOKUP($B2142,$Q$2:$R$42,2,0),creditos_sf!$D$103:$AY$200,base_minorista!$A2142,0)</f>
        <v>23620504.015803352</v>
      </c>
      <c r="J2142">
        <f>+HLOOKUP(VLOOKUP($B2142,$Q$2:$R$42,2,0),Costo_fondeo!$D$3:$AY$100,base_minorista!$A2142,0)</f>
        <v>9.4694163212836404</v>
      </c>
      <c r="K2142">
        <f>+HLOOKUP(VLOOKUP($B2142,$Q$2:$R$42,2,0),Costo_provisiones!$D$3:$AY$100,base_minorista!$A2142,0)</f>
        <v>7.6175896079305945</v>
      </c>
      <c r="L2142">
        <f>+HLOOKUP(VLOOKUP($B2142,$Q$2:$R$42,2,0),Morosidad_control!$D$4:$AY$101,base_minorista!$A2142,0)</f>
        <v>5.2878411731878501</v>
      </c>
      <c r="M2142">
        <f ca="1">+OFFSET(Capital_2!$D$2,base_minorista!A2142,0)</f>
        <v>3.6441469759495817</v>
      </c>
      <c r="N2142">
        <f>+HLOOKUP(VLOOKUP($B2142,$Q$2:$R$42,2,0),costo_laboral!$E$2:$AZ$99,base_minorista!$A2142,0)</f>
        <v>14.7827460791062</v>
      </c>
      <c r="O2142">
        <f>+HLOOKUP(VLOOKUP($B2142,$Q$2:$R$42,2,0),Participacion2!$D$2:$AO$99,base_minorista!$A2142,0)</f>
        <v>0.4923571372249998</v>
      </c>
    </row>
    <row r="2143" spans="1:15" ht="16.5" x14ac:dyDescent="0.3">
      <c r="A2143">
        <v>6</v>
      </c>
      <c r="B2143">
        <v>24</v>
      </c>
      <c r="C2143">
        <v>5</v>
      </c>
      <c r="D2143" s="3">
        <v>41029</v>
      </c>
      <c r="E2143" s="33">
        <v>12</v>
      </c>
      <c r="F2143">
        <v>1</v>
      </c>
      <c r="G2143">
        <f>+HLOOKUP(VLOOKUP($B2143,$Q$2:$R$42,2,0),costos_sf!$D$2:$AY$99,base_minorista!$A2143,0)</f>
        <v>45854343.546147391</v>
      </c>
      <c r="H2143">
        <f>+HLOOKUP(VLOOKUP($B2143,$Q$2:$R$42,2,0),creditos_sf!$D$2:$AY$99,base_minorista!$A2143,0)</f>
        <v>125930512.3118389</v>
      </c>
      <c r="I2143">
        <f>+HLOOKUP(VLOOKUP($B2143,$Q$2:$R$42,2,0),creditos_sf!$D$103:$AY$200,base_minorista!$A2143,0)</f>
        <v>22121556.710114721</v>
      </c>
      <c r="J2143">
        <f>+HLOOKUP(VLOOKUP($B2143,$Q$2:$R$42,2,0),Costo_fondeo!$D$3:$AY$100,base_minorista!$A2143,0)</f>
        <v>9.5090619211994802</v>
      </c>
      <c r="K2143">
        <f>+HLOOKUP(VLOOKUP($B2143,$Q$2:$R$42,2,0),Costo_provisiones!$D$3:$AY$100,base_minorista!$A2143,0)</f>
        <v>7.7601951527692252</v>
      </c>
      <c r="L2143">
        <f>+HLOOKUP(VLOOKUP($B2143,$Q$2:$R$42,2,0),Morosidad_control!$D$4:$AY$101,base_minorista!$A2143,0)</f>
        <v>4.9376476410208001</v>
      </c>
      <c r="M2143">
        <f ca="1">+OFFSET(Capital_2!$D$2,base_minorista!A2143,0)</f>
        <v>3.6866707606514586</v>
      </c>
      <c r="N2143">
        <f>+HLOOKUP(VLOOKUP($B2143,$Q$2:$R$42,2,0),costo_laboral!$E$2:$AZ$99,base_minorista!$A2143,0)</f>
        <v>14.4665971918356</v>
      </c>
      <c r="O2143">
        <f>+HLOOKUP(VLOOKUP($B2143,$Q$2:$R$42,2,0),Participacion2!$D$2:$AO$99,base_minorista!$A2143,0)</f>
        <v>0.49336301907377822</v>
      </c>
    </row>
    <row r="2144" spans="1:15" ht="16.5" x14ac:dyDescent="0.3">
      <c r="A2144">
        <v>7</v>
      </c>
      <c r="B2144">
        <v>24</v>
      </c>
      <c r="C2144">
        <v>6</v>
      </c>
      <c r="D2144" s="3">
        <v>41060</v>
      </c>
      <c r="E2144" s="33">
        <v>12</v>
      </c>
      <c r="F2144">
        <v>1</v>
      </c>
      <c r="G2144">
        <f>+HLOOKUP(VLOOKUP($B2144,$Q$2:$R$42,2,0),costos_sf!$D$2:$AY$99,base_minorista!$A2144,0)</f>
        <v>45595615.1901474</v>
      </c>
      <c r="H2144">
        <f>+HLOOKUP(VLOOKUP($B2144,$Q$2:$R$42,2,0),creditos_sf!$D$2:$AY$99,base_minorista!$A2144,0)</f>
        <v>129526700.68998933</v>
      </c>
      <c r="I2144">
        <f>+HLOOKUP(VLOOKUP($B2144,$Q$2:$R$42,2,0),creditos_sf!$D$103:$AY$200,base_minorista!$A2144,0)</f>
        <v>23675995.701583125</v>
      </c>
      <c r="J2144">
        <f>+HLOOKUP(VLOOKUP($B2144,$Q$2:$R$42,2,0),Costo_fondeo!$D$3:$AY$100,base_minorista!$A2144,0)</f>
        <v>9.4895760589138103</v>
      </c>
      <c r="K2144">
        <f>+HLOOKUP(VLOOKUP($B2144,$Q$2:$R$42,2,0),Costo_provisiones!$D$3:$AY$100,base_minorista!$A2144,0)</f>
        <v>7.6427453197031303</v>
      </c>
      <c r="L2144">
        <f>+HLOOKUP(VLOOKUP($B2144,$Q$2:$R$42,2,0),Morosidad_control!$D$4:$AY$101,base_minorista!$A2144,0)</f>
        <v>5.2101522775393603</v>
      </c>
      <c r="M2144">
        <f ca="1">+OFFSET(Capital_2!$D$2,base_minorista!A2144,0)</f>
        <v>3.7432616406065877</v>
      </c>
      <c r="N2144">
        <f>+HLOOKUP(VLOOKUP($B2144,$Q$2:$R$42,2,0),costo_laboral!$E$2:$AZ$99,base_minorista!$A2144,0)</f>
        <v>13.7473330837991</v>
      </c>
      <c r="O2144">
        <f>+HLOOKUP(VLOOKUP($B2144,$Q$2:$R$42,2,0),Participacion2!$D$2:$AO$99,base_minorista!$A2144,0)</f>
        <v>0.49742989367660573</v>
      </c>
    </row>
    <row r="2145" spans="1:15" ht="16.5" x14ac:dyDescent="0.3">
      <c r="A2145">
        <v>8</v>
      </c>
      <c r="B2145">
        <v>24</v>
      </c>
      <c r="C2145">
        <v>7</v>
      </c>
      <c r="D2145" s="3">
        <v>41090</v>
      </c>
      <c r="E2145" s="33">
        <v>12</v>
      </c>
      <c r="F2145">
        <v>1</v>
      </c>
      <c r="G2145">
        <f>+HLOOKUP(VLOOKUP($B2145,$Q$2:$R$42,2,0),costos_sf!$D$2:$AY$99,base_minorista!$A2145,0)</f>
        <v>44633745.038393244</v>
      </c>
      <c r="H2145">
        <f>+HLOOKUP(VLOOKUP($B2145,$Q$2:$R$42,2,0),creditos_sf!$D$2:$AY$99,base_minorista!$A2145,0)</f>
        <v>129574248.35676944</v>
      </c>
      <c r="I2145">
        <f>+HLOOKUP(VLOOKUP($B2145,$Q$2:$R$42,2,0),creditos_sf!$D$103:$AY$200,base_minorista!$A2145,0)</f>
        <v>23684686.869877458</v>
      </c>
      <c r="J2145">
        <f>+HLOOKUP(VLOOKUP($B2145,$Q$2:$R$42,2,0),Costo_fondeo!$D$3:$AY$100,base_minorista!$A2145,0)</f>
        <v>9.4813920413026604</v>
      </c>
      <c r="K2145">
        <f>+HLOOKUP(VLOOKUP($B2145,$Q$2:$R$42,2,0),Costo_provisiones!$D$3:$AY$100,base_minorista!$A2145,0)</f>
        <v>6.4469104813277402</v>
      </c>
      <c r="L2145">
        <f>+HLOOKUP(VLOOKUP($B2145,$Q$2:$R$42,2,0),Morosidad_control!$D$4:$AY$101,base_minorista!$A2145,0)</f>
        <v>5.5888559295726798</v>
      </c>
      <c r="M2145">
        <f ca="1">+OFFSET(Capital_2!$D$2,base_minorista!A2145,0)</f>
        <v>3.7659791083914693</v>
      </c>
      <c r="N2145">
        <f>+HLOOKUP(VLOOKUP($B2145,$Q$2:$R$42,2,0),costo_laboral!$E$2:$AZ$99,base_minorista!$A2145,0)</f>
        <v>13.808397119707999</v>
      </c>
      <c r="O2145">
        <f>+HLOOKUP(VLOOKUP($B2145,$Q$2:$R$42,2,0),Participacion2!$D$2:$AO$99,base_minorista!$A2145,0)</f>
        <v>0.49087643948265536</v>
      </c>
    </row>
    <row r="2146" spans="1:15" ht="16.5" x14ac:dyDescent="0.3">
      <c r="A2146">
        <v>9</v>
      </c>
      <c r="B2146">
        <v>24</v>
      </c>
      <c r="C2146">
        <v>8</v>
      </c>
      <c r="D2146" s="3">
        <v>41121</v>
      </c>
      <c r="E2146" s="33">
        <v>12</v>
      </c>
      <c r="F2146">
        <v>1</v>
      </c>
      <c r="G2146">
        <f>+HLOOKUP(VLOOKUP($B2146,$Q$2:$R$42,2,0),costos_sf!$D$2:$AY$99,base_minorista!$A2146,0)</f>
        <v>44391695.394260347</v>
      </c>
      <c r="H2146">
        <f>+HLOOKUP(VLOOKUP($B2146,$Q$2:$R$42,2,0),creditos_sf!$D$2:$AY$99,base_minorista!$A2146,0)</f>
        <v>129423732.00277764</v>
      </c>
      <c r="I2146">
        <f>+HLOOKUP(VLOOKUP($B2146,$Q$2:$R$42,2,0),creditos_sf!$D$103:$AY$200,base_minorista!$A2146,0)</f>
        <v>24340454.668847904</v>
      </c>
      <c r="J2146">
        <f>+HLOOKUP(VLOOKUP($B2146,$Q$2:$R$42,2,0),Costo_fondeo!$D$3:$AY$100,base_minorista!$A2146,0)</f>
        <v>9.2636492527304704</v>
      </c>
      <c r="K2146">
        <f>+HLOOKUP(VLOOKUP($B2146,$Q$2:$R$42,2,0),Costo_provisiones!$D$3:$AY$100,base_minorista!$A2146,0)</f>
        <v>6.2869977349929798</v>
      </c>
      <c r="L2146">
        <f>+HLOOKUP(VLOOKUP($B2146,$Q$2:$R$42,2,0),Morosidad_control!$D$4:$AY$101,base_minorista!$A2146,0)</f>
        <v>5.1040294388090803</v>
      </c>
      <c r="M2146">
        <f ca="1">+OFFSET(Capital_2!$D$2,base_minorista!A2146,0)</f>
        <v>3.7900682632030773</v>
      </c>
      <c r="N2146">
        <f>+HLOOKUP(VLOOKUP($B2146,$Q$2:$R$42,2,0),costo_laboral!$E$2:$AZ$99,base_minorista!$A2146,0)</f>
        <v>13.5918148905052</v>
      </c>
      <c r="O2146">
        <f>+HLOOKUP(VLOOKUP($B2146,$Q$2:$R$42,2,0),Participacion2!$D$2:$AO$99,base_minorista!$A2146,0)</f>
        <v>0.49069525061391245</v>
      </c>
    </row>
    <row r="2147" spans="1:15" ht="16.5" x14ac:dyDescent="0.3">
      <c r="A2147">
        <v>10</v>
      </c>
      <c r="B2147">
        <v>24</v>
      </c>
      <c r="C2147">
        <v>9</v>
      </c>
      <c r="D2147" s="3">
        <v>41152</v>
      </c>
      <c r="E2147" s="33">
        <v>12</v>
      </c>
      <c r="F2147">
        <v>1</v>
      </c>
      <c r="G2147">
        <f>+HLOOKUP(VLOOKUP($B2147,$Q$2:$R$42,2,0),costos_sf!$D$2:$AY$99,base_minorista!$A2147,0)</f>
        <v>43877381.888517641</v>
      </c>
      <c r="H2147">
        <f>+HLOOKUP(VLOOKUP($B2147,$Q$2:$R$42,2,0),creditos_sf!$D$2:$AY$99,base_minorista!$A2147,0)</f>
        <v>131974129.85027057</v>
      </c>
      <c r="I2147">
        <f>+HLOOKUP(VLOOKUP($B2147,$Q$2:$R$42,2,0),creditos_sf!$D$103:$AY$200,base_minorista!$A2147,0)</f>
        <v>29579155.907193311</v>
      </c>
      <c r="J2147">
        <f>+HLOOKUP(VLOOKUP($B2147,$Q$2:$R$42,2,0),Costo_fondeo!$D$3:$AY$100,base_minorista!$A2147,0)</f>
        <v>9.1815286074490796</v>
      </c>
      <c r="K2147">
        <f>+HLOOKUP(VLOOKUP($B2147,$Q$2:$R$42,2,0),Costo_provisiones!$D$3:$AY$100,base_minorista!$A2147,0)</f>
        <v>6.0583470559456023</v>
      </c>
      <c r="L2147">
        <f>+HLOOKUP(VLOOKUP($B2147,$Q$2:$R$42,2,0),Morosidad_control!$D$4:$AY$101,base_minorista!$A2147,0)</f>
        <v>5.34083503276314</v>
      </c>
      <c r="M2147">
        <f ca="1">+OFFSET(Capital_2!$D$2,base_minorista!A2147,0)</f>
        <v>3.7960315209630844</v>
      </c>
      <c r="N2147">
        <f>+HLOOKUP(VLOOKUP($B2147,$Q$2:$R$42,2,0),costo_laboral!$E$2:$AZ$99,base_minorista!$A2147,0)</f>
        <v>13.1079854428343</v>
      </c>
      <c r="O2147">
        <f>+HLOOKUP(VLOOKUP($B2147,$Q$2:$R$42,2,0),Participacion2!$D$2:$AO$99,base_minorista!$A2147,0)</f>
        <v>0.49795252041652871</v>
      </c>
    </row>
    <row r="2148" spans="1:15" ht="16.5" x14ac:dyDescent="0.3">
      <c r="A2148">
        <v>11</v>
      </c>
      <c r="B2148">
        <v>24</v>
      </c>
      <c r="C2148">
        <v>10</v>
      </c>
      <c r="D2148" s="3">
        <v>41182</v>
      </c>
      <c r="E2148" s="33">
        <v>12</v>
      </c>
      <c r="F2148">
        <v>1</v>
      </c>
      <c r="G2148">
        <f>+HLOOKUP(VLOOKUP($B2148,$Q$2:$R$42,2,0),costos_sf!$D$2:$AY$99,base_minorista!$A2148,0)</f>
        <v>43503758.628472671</v>
      </c>
      <c r="H2148">
        <f>+HLOOKUP(VLOOKUP($B2148,$Q$2:$R$42,2,0),creditos_sf!$D$2:$AY$99,base_minorista!$A2148,0)</f>
        <v>133304151.65252593</v>
      </c>
      <c r="I2148">
        <f>+HLOOKUP(VLOOKUP($B2148,$Q$2:$R$42,2,0),creditos_sf!$D$103:$AY$200,base_minorista!$A2148,0)</f>
        <v>29729114.282786399</v>
      </c>
      <c r="J2148">
        <f>+HLOOKUP(VLOOKUP($B2148,$Q$2:$R$42,2,0),Costo_fondeo!$D$3:$AY$100,base_minorista!$A2148,0)</f>
        <v>8.8688978634150004</v>
      </c>
      <c r="K2148">
        <f>+HLOOKUP(VLOOKUP($B2148,$Q$2:$R$42,2,0),Costo_provisiones!$D$3:$AY$100,base_minorista!$A2148,0)</f>
        <v>6.096341241608819</v>
      </c>
      <c r="L2148">
        <f>+HLOOKUP(VLOOKUP($B2148,$Q$2:$R$42,2,0),Morosidad_control!$D$4:$AY$101,base_minorista!$A2148,0)</f>
        <v>6.4612917118576698</v>
      </c>
      <c r="M2148">
        <f ca="1">+OFFSET(Capital_2!$D$2,base_minorista!A2148,0)</f>
        <v>3.7807846214491896</v>
      </c>
      <c r="N2148">
        <f>+HLOOKUP(VLOOKUP($B2148,$Q$2:$R$42,2,0),costo_laboral!$E$2:$AZ$99,base_minorista!$A2148,0)</f>
        <v>13.0985313193629</v>
      </c>
      <c r="O2148">
        <f>+HLOOKUP(VLOOKUP($B2148,$Q$2:$R$42,2,0),Participacion2!$D$2:$AO$99,base_minorista!$A2148,0)</f>
        <v>0.4996820792576197</v>
      </c>
    </row>
    <row r="2149" spans="1:15" ht="16.5" x14ac:dyDescent="0.3">
      <c r="A2149">
        <v>12</v>
      </c>
      <c r="B2149">
        <v>24</v>
      </c>
      <c r="C2149">
        <v>11</v>
      </c>
      <c r="D2149" s="3">
        <v>41213</v>
      </c>
      <c r="E2149" s="33">
        <v>12</v>
      </c>
      <c r="F2149">
        <v>1</v>
      </c>
      <c r="G2149">
        <f>+HLOOKUP(VLOOKUP($B2149,$Q$2:$R$42,2,0),costos_sf!$D$2:$AY$99,base_minorista!$A2149,0)</f>
        <v>50646499.409012839</v>
      </c>
      <c r="H2149">
        <f>+HLOOKUP(VLOOKUP($B2149,$Q$2:$R$42,2,0),creditos_sf!$D$2:$AY$99,base_minorista!$A2149,0)</f>
        <v>134171670.46064481</v>
      </c>
      <c r="I2149">
        <f>+HLOOKUP(VLOOKUP($B2149,$Q$2:$R$42,2,0),creditos_sf!$D$103:$AY$200,base_minorista!$A2149,0)</f>
        <v>29319555.009487458</v>
      </c>
      <c r="J2149">
        <f>+HLOOKUP(VLOOKUP($B2149,$Q$2:$R$42,2,0),Costo_fondeo!$D$3:$AY$100,base_minorista!$A2149,0)</f>
        <v>8.9592053694867904</v>
      </c>
      <c r="K2149">
        <f>+HLOOKUP(VLOOKUP($B2149,$Q$2:$R$42,2,0),Costo_provisiones!$D$3:$AY$100,base_minorista!$A2149,0)</f>
        <v>10.652644122935785</v>
      </c>
      <c r="L2149">
        <f>+HLOOKUP(VLOOKUP($B2149,$Q$2:$R$42,2,0),Morosidad_control!$D$4:$AY$101,base_minorista!$A2149,0)</f>
        <v>6.6950951481086598</v>
      </c>
      <c r="M2149">
        <f ca="1">+OFFSET(Capital_2!$D$2,base_minorista!A2149,0)</f>
        <v>3.7788207097198074</v>
      </c>
      <c r="N2149">
        <f>+HLOOKUP(VLOOKUP($B2149,$Q$2:$R$42,2,0),costo_laboral!$E$2:$AZ$99,base_minorista!$A2149,0)</f>
        <v>13.0681999562289</v>
      </c>
      <c r="O2149">
        <f>+HLOOKUP(VLOOKUP($B2149,$Q$2:$R$42,2,0),Participacion2!$D$2:$AO$99,base_minorista!$A2149,0)</f>
        <v>0.49418229962834076</v>
      </c>
    </row>
    <row r="2150" spans="1:15" ht="16.5" x14ac:dyDescent="0.3">
      <c r="A2150">
        <v>13</v>
      </c>
      <c r="B2150">
        <v>24</v>
      </c>
      <c r="C2150">
        <v>12</v>
      </c>
      <c r="D2150" s="3">
        <v>41243</v>
      </c>
      <c r="E2150" s="33">
        <v>12</v>
      </c>
      <c r="F2150">
        <v>1</v>
      </c>
      <c r="G2150">
        <f>+HLOOKUP(VLOOKUP($B2150,$Q$2:$R$42,2,0),costos_sf!$D$2:$AY$99,base_minorista!$A2150,0)</f>
        <v>51311312.986625075</v>
      </c>
      <c r="H2150">
        <f>+HLOOKUP(VLOOKUP($B2150,$Q$2:$R$42,2,0),creditos_sf!$D$2:$AY$99,base_minorista!$A2150,0)</f>
        <v>134047875.9175133</v>
      </c>
      <c r="I2150">
        <f>+HLOOKUP(VLOOKUP($B2150,$Q$2:$R$42,2,0),creditos_sf!$D$103:$AY$200,base_minorista!$A2150,0)</f>
        <v>31150966.772993304</v>
      </c>
      <c r="J2150">
        <f>+HLOOKUP(VLOOKUP($B2150,$Q$2:$R$42,2,0),Costo_fondeo!$D$3:$AY$100,base_minorista!$A2150,0)</f>
        <v>8.93415471291841</v>
      </c>
      <c r="K2150">
        <f>+HLOOKUP(VLOOKUP($B2150,$Q$2:$R$42,2,0),Costo_provisiones!$D$3:$AY$100,base_minorista!$A2150,0)</f>
        <v>10.847266806246031</v>
      </c>
      <c r="L2150">
        <f>+HLOOKUP(VLOOKUP($B2150,$Q$2:$R$42,2,0),Morosidad_control!$D$4:$AY$101,base_minorista!$A2150,0)</f>
        <v>5.7643687871594702</v>
      </c>
      <c r="M2150">
        <f ca="1">+OFFSET(Capital_2!$D$2,base_minorista!A2150,0)</f>
        <v>3.8090188851336229</v>
      </c>
      <c r="N2150">
        <f>+HLOOKUP(VLOOKUP($B2150,$Q$2:$R$42,2,0),costo_laboral!$E$2:$AZ$99,base_minorista!$A2150,0)</f>
        <v>13.215000512837699</v>
      </c>
      <c r="O2150">
        <f>+HLOOKUP(VLOOKUP($B2150,$Q$2:$R$42,2,0),Participacion2!$D$2:$AO$99,base_minorista!$A2150,0)</f>
        <v>0.48220014562998426</v>
      </c>
    </row>
    <row r="2151" spans="1:15" ht="16.5" x14ac:dyDescent="0.3">
      <c r="A2151">
        <v>14</v>
      </c>
      <c r="B2151">
        <v>24</v>
      </c>
      <c r="C2151">
        <v>13</v>
      </c>
      <c r="D2151" s="3">
        <v>41274</v>
      </c>
      <c r="E2151" s="33">
        <v>12</v>
      </c>
      <c r="F2151">
        <v>1</v>
      </c>
      <c r="G2151">
        <f>+HLOOKUP(VLOOKUP($B2151,$Q$2:$R$42,2,0),costos_sf!$D$2:$AY$99,base_minorista!$A2151,0)</f>
        <v>50373816.814993344</v>
      </c>
      <c r="H2151">
        <f>+HLOOKUP(VLOOKUP($B2151,$Q$2:$R$42,2,0),creditos_sf!$D$2:$AY$99,base_minorista!$A2151,0)</f>
        <v>134395676.54902506</v>
      </c>
      <c r="I2151">
        <f>+HLOOKUP(VLOOKUP($B2151,$Q$2:$R$42,2,0),creditos_sf!$D$103:$AY$200,base_minorista!$A2151,0)</f>
        <v>31359601.250267267</v>
      </c>
      <c r="J2151">
        <f>+HLOOKUP(VLOOKUP($B2151,$Q$2:$R$42,2,0),Costo_fondeo!$D$3:$AY$100,base_minorista!$A2151,0)</f>
        <v>9.3001251979579802</v>
      </c>
      <c r="K2151">
        <f>+HLOOKUP(VLOOKUP($B2151,$Q$2:$R$42,2,0),Costo_provisiones!$D$3:$AY$100,base_minorista!$A2151,0)</f>
        <v>9.6762493337638098</v>
      </c>
      <c r="L2151">
        <f>+HLOOKUP(VLOOKUP($B2151,$Q$2:$R$42,2,0),Morosidad_control!$D$4:$AY$101,base_minorista!$A2151,0)</f>
        <v>5.3018200797125496</v>
      </c>
      <c r="M2151">
        <f ca="1">+OFFSET(Capital_2!$D$2,base_minorista!A2151,0)</f>
        <v>3.8327018844682854</v>
      </c>
      <c r="N2151">
        <f>+HLOOKUP(VLOOKUP($B2151,$Q$2:$R$42,2,0),costo_laboral!$E$2:$AZ$99,base_minorista!$A2151,0)</f>
        <v>13.210223935835</v>
      </c>
      <c r="O2151">
        <f>+HLOOKUP(VLOOKUP($B2151,$Q$2:$R$42,2,0),Participacion2!$D$2:$AO$99,base_minorista!$A2151,0)</f>
        <v>0.48778988531167866</v>
      </c>
    </row>
    <row r="2152" spans="1:15" ht="16.5" x14ac:dyDescent="0.3">
      <c r="A2152">
        <v>15</v>
      </c>
      <c r="B2152">
        <v>24</v>
      </c>
      <c r="C2152">
        <v>14</v>
      </c>
      <c r="D2152" s="3">
        <v>41305</v>
      </c>
      <c r="E2152" s="33">
        <v>13</v>
      </c>
      <c r="F2152">
        <v>1</v>
      </c>
      <c r="G2152">
        <f>+HLOOKUP(VLOOKUP($B2152,$Q$2:$R$42,2,0),costos_sf!$D$2:$AY$99,base_minorista!$A2152,0)</f>
        <v>50630238.204263188</v>
      </c>
      <c r="H2152">
        <f>+HLOOKUP(VLOOKUP($B2152,$Q$2:$R$42,2,0),creditos_sf!$D$2:$AY$99,base_minorista!$A2152,0)</f>
        <v>132632087.51866163</v>
      </c>
      <c r="I2152">
        <f>+HLOOKUP(VLOOKUP($B2152,$Q$2:$R$42,2,0),creditos_sf!$D$103:$AY$200,base_minorista!$A2152,0)</f>
        <v>31852981.36916801</v>
      </c>
      <c r="J2152">
        <f>+HLOOKUP(VLOOKUP($B2152,$Q$2:$R$42,2,0),Costo_fondeo!$D$3:$AY$100,base_minorista!$A2152,0)</f>
        <v>9.4384186819191704</v>
      </c>
      <c r="K2152">
        <f>+HLOOKUP(VLOOKUP($B2152,$Q$2:$R$42,2,0),Costo_provisiones!$D$3:$AY$100,base_minorista!$A2152,0)</f>
        <v>9.7526845190049372</v>
      </c>
      <c r="L2152">
        <f>+HLOOKUP(VLOOKUP($B2152,$Q$2:$R$42,2,0),Morosidad_control!$D$4:$AY$101,base_minorista!$A2152,0)</f>
        <v>5.05831099938551</v>
      </c>
      <c r="M2152">
        <f ca="1">+OFFSET(Capital_2!$D$2,base_minorista!A2152,0)</f>
        <v>3.850163299057161</v>
      </c>
      <c r="N2152">
        <f>+HLOOKUP(VLOOKUP($B2152,$Q$2:$R$42,2,0),costo_laboral!$E$2:$AZ$99,base_minorista!$A2152,0)</f>
        <v>13.278160633245401</v>
      </c>
      <c r="O2152">
        <f>+HLOOKUP(VLOOKUP($B2152,$Q$2:$R$42,2,0),Participacion2!$D$2:$AO$99,base_minorista!$A2152,0)</f>
        <v>0.48124723493872029</v>
      </c>
    </row>
    <row r="2153" spans="1:15" ht="16.5" x14ac:dyDescent="0.3">
      <c r="A2153">
        <v>16</v>
      </c>
      <c r="B2153">
        <v>24</v>
      </c>
      <c r="C2153">
        <v>15</v>
      </c>
      <c r="D2153" s="3">
        <v>41333</v>
      </c>
      <c r="E2153" s="33">
        <v>13</v>
      </c>
      <c r="F2153">
        <v>1</v>
      </c>
      <c r="G2153">
        <f>+HLOOKUP(VLOOKUP($B2153,$Q$2:$R$42,2,0),costos_sf!$D$2:$AY$99,base_minorista!$A2153,0)</f>
        <v>50873448.654437721</v>
      </c>
      <c r="H2153">
        <f>+HLOOKUP(VLOOKUP($B2153,$Q$2:$R$42,2,0),creditos_sf!$D$2:$AY$99,base_minorista!$A2153,0)</f>
        <v>133823821.85787398</v>
      </c>
      <c r="I2153">
        <f>+HLOOKUP(VLOOKUP($B2153,$Q$2:$R$42,2,0),creditos_sf!$D$103:$AY$200,base_minorista!$A2153,0)</f>
        <v>30090179.215234727</v>
      </c>
      <c r="J2153">
        <f>+HLOOKUP(VLOOKUP($B2153,$Q$2:$R$42,2,0),Costo_fondeo!$D$3:$AY$100,base_minorista!$A2153,0)</f>
        <v>9.5539738847464495</v>
      </c>
      <c r="K2153">
        <f>+HLOOKUP(VLOOKUP($B2153,$Q$2:$R$42,2,0),Costo_provisiones!$D$3:$AY$100,base_minorista!$A2153,0)</f>
        <v>9.5642803365606888</v>
      </c>
      <c r="L2153">
        <f>+HLOOKUP(VLOOKUP($B2153,$Q$2:$R$42,2,0),Morosidad_control!$D$4:$AY$101,base_minorista!$A2153,0)</f>
        <v>5.3826270185622098</v>
      </c>
      <c r="M2153">
        <f ca="1">+OFFSET(Capital_2!$D$2,base_minorista!A2153,0)</f>
        <v>3.8660657399921172</v>
      </c>
      <c r="N2153">
        <f>+HLOOKUP(VLOOKUP($B2153,$Q$2:$R$42,2,0),costo_laboral!$E$2:$AZ$99,base_minorista!$A2153,0)</f>
        <v>13.2550316309229</v>
      </c>
      <c r="O2153">
        <f>+HLOOKUP(VLOOKUP($B2153,$Q$2:$R$42,2,0),Participacion2!$D$2:$AO$99,base_minorista!$A2153,0)</f>
        <v>0.48517994524097585</v>
      </c>
    </row>
    <row r="2154" spans="1:15" ht="16.5" x14ac:dyDescent="0.3">
      <c r="A2154">
        <v>17</v>
      </c>
      <c r="B2154">
        <v>24</v>
      </c>
      <c r="C2154">
        <v>16</v>
      </c>
      <c r="D2154" s="3">
        <v>41364</v>
      </c>
      <c r="E2154" s="33">
        <v>13</v>
      </c>
      <c r="F2154">
        <v>1</v>
      </c>
      <c r="G2154">
        <f>+HLOOKUP(VLOOKUP($B2154,$Q$2:$R$42,2,0),costos_sf!$D$2:$AY$99,base_minorista!$A2154,0)</f>
        <v>51289777.358758479</v>
      </c>
      <c r="H2154">
        <f>+HLOOKUP(VLOOKUP($B2154,$Q$2:$R$42,2,0),creditos_sf!$D$2:$AY$99,base_minorista!$A2154,0)</f>
        <v>132676444.88359225</v>
      </c>
      <c r="I2154">
        <f>+HLOOKUP(VLOOKUP($B2154,$Q$2:$R$42,2,0),creditos_sf!$D$103:$AY$200,base_minorista!$A2154,0)</f>
        <v>30566553.928077202</v>
      </c>
      <c r="J2154">
        <f>+HLOOKUP(VLOOKUP($B2154,$Q$2:$R$42,2,0),Costo_fondeo!$D$3:$AY$100,base_minorista!$A2154,0)</f>
        <v>9.6568430317833602</v>
      </c>
      <c r="K2154">
        <f>+HLOOKUP(VLOOKUP($B2154,$Q$2:$R$42,2,0),Costo_provisiones!$D$3:$AY$100,base_minorista!$A2154,0)</f>
        <v>9.9733476132466556</v>
      </c>
      <c r="L2154">
        <f>+HLOOKUP(VLOOKUP($B2154,$Q$2:$R$42,2,0),Morosidad_control!$D$4:$AY$101,base_minorista!$A2154,0)</f>
        <v>5.6821378214179799</v>
      </c>
      <c r="M2154">
        <f ca="1">+OFFSET(Capital_2!$D$2,base_minorista!A2154,0)</f>
        <v>3.8754391719680488</v>
      </c>
      <c r="N2154">
        <f>+HLOOKUP(VLOOKUP($B2154,$Q$2:$R$42,2,0),costo_laboral!$E$2:$AZ$99,base_minorista!$A2154,0)</f>
        <v>12.967247377193299</v>
      </c>
      <c r="O2154">
        <f>+HLOOKUP(VLOOKUP($B2154,$Q$2:$R$42,2,0),Participacion2!$D$2:$AO$99,base_minorista!$A2154,0)</f>
        <v>0.48325370744004265</v>
      </c>
    </row>
    <row r="2155" spans="1:15" ht="16.5" x14ac:dyDescent="0.3">
      <c r="A2155">
        <v>18</v>
      </c>
      <c r="B2155">
        <v>24</v>
      </c>
      <c r="C2155">
        <v>17</v>
      </c>
      <c r="D2155" s="3">
        <v>41394</v>
      </c>
      <c r="E2155" s="33">
        <v>13</v>
      </c>
      <c r="F2155">
        <v>1</v>
      </c>
      <c r="G2155">
        <f>+HLOOKUP(VLOOKUP($B2155,$Q$2:$R$42,2,0),costos_sf!$D$2:$AY$99,base_minorista!$A2155,0)</f>
        <v>51321331.54333552</v>
      </c>
      <c r="H2155">
        <f>+HLOOKUP(VLOOKUP($B2155,$Q$2:$R$42,2,0),creditos_sf!$D$2:$AY$99,base_minorista!$A2155,0)</f>
        <v>131692057.60230239</v>
      </c>
      <c r="I2155">
        <f>+HLOOKUP(VLOOKUP($B2155,$Q$2:$R$42,2,0),creditos_sf!$D$103:$AY$200,base_minorista!$A2155,0)</f>
        <v>29561987.996081088</v>
      </c>
      <c r="J2155">
        <f>+HLOOKUP(VLOOKUP($B2155,$Q$2:$R$42,2,0),Costo_fondeo!$D$3:$AY$100,base_minorista!$A2155,0)</f>
        <v>9.5644468331792307</v>
      </c>
      <c r="K2155">
        <f>+HLOOKUP(VLOOKUP($B2155,$Q$2:$R$42,2,0),Costo_provisiones!$D$3:$AY$100,base_minorista!$A2155,0)</f>
        <v>10.166632848493903</v>
      </c>
      <c r="L2155">
        <f>+HLOOKUP(VLOOKUP($B2155,$Q$2:$R$42,2,0),Morosidad_control!$D$4:$AY$101,base_minorista!$A2155,0)</f>
        <v>6.9116482125224703</v>
      </c>
      <c r="M2155">
        <f ca="1">+OFFSET(Capital_2!$D$2,base_minorista!A2155,0)</f>
        <v>3.8611269429337338</v>
      </c>
      <c r="N2155">
        <f>+HLOOKUP(VLOOKUP($B2155,$Q$2:$R$42,2,0),costo_laboral!$E$2:$AZ$99,base_minorista!$A2155,0)</f>
        <v>12.731786747203101</v>
      </c>
      <c r="O2155">
        <f>+HLOOKUP(VLOOKUP($B2155,$Q$2:$R$42,2,0),Participacion2!$D$2:$AO$99,base_minorista!$A2155,0)</f>
        <v>0.47741657144060773</v>
      </c>
    </row>
    <row r="2156" spans="1:15" ht="16.5" x14ac:dyDescent="0.3">
      <c r="A2156">
        <v>19</v>
      </c>
      <c r="B2156">
        <v>24</v>
      </c>
      <c r="C2156">
        <v>18</v>
      </c>
      <c r="D2156" s="3">
        <v>41425</v>
      </c>
      <c r="E2156" s="33">
        <v>13</v>
      </c>
      <c r="F2156">
        <v>1</v>
      </c>
      <c r="G2156">
        <f>+HLOOKUP(VLOOKUP($B2156,$Q$2:$R$42,2,0),costos_sf!$D$2:$AY$99,base_minorista!$A2156,0)</f>
        <v>51277507.711574897</v>
      </c>
      <c r="H2156">
        <f>+HLOOKUP(VLOOKUP($B2156,$Q$2:$R$42,2,0),creditos_sf!$D$2:$AY$99,base_minorista!$A2156,0)</f>
        <v>130566557.67833541</v>
      </c>
      <c r="I2156">
        <f>+HLOOKUP(VLOOKUP($B2156,$Q$2:$R$42,2,0),creditos_sf!$D$103:$AY$200,base_minorista!$A2156,0)</f>
        <v>28923357.116768178</v>
      </c>
      <c r="J2156">
        <f>+HLOOKUP(VLOOKUP($B2156,$Q$2:$R$42,2,0),Costo_fondeo!$D$3:$AY$100,base_minorista!$A2156,0)</f>
        <v>9.6061430773873298</v>
      </c>
      <c r="K2156">
        <f>+HLOOKUP(VLOOKUP($B2156,$Q$2:$R$42,2,0),Costo_provisiones!$D$3:$AY$100,base_minorista!$A2156,0)</f>
        <v>9.8233886430646251</v>
      </c>
      <c r="L2156">
        <f>+HLOOKUP(VLOOKUP($B2156,$Q$2:$R$42,2,0),Morosidad_control!$D$4:$AY$101,base_minorista!$A2156,0)</f>
        <v>5.82137561168968</v>
      </c>
      <c r="M2156">
        <f ca="1">+OFFSET(Capital_2!$D$2,base_minorista!A2156,0)</f>
        <v>3.8158367264519906</v>
      </c>
      <c r="N2156">
        <f>+HLOOKUP(VLOOKUP($B2156,$Q$2:$R$42,2,0),costo_laboral!$E$2:$AZ$99,base_minorista!$A2156,0)</f>
        <v>12.9910943166953</v>
      </c>
      <c r="O2156">
        <f>+HLOOKUP(VLOOKUP($B2156,$Q$2:$R$42,2,0),Participacion2!$D$2:$AO$99,base_minorista!$A2156,0)</f>
        <v>0.47037988237502187</v>
      </c>
    </row>
    <row r="2157" spans="1:15" ht="16.5" x14ac:dyDescent="0.3">
      <c r="A2157">
        <v>20</v>
      </c>
      <c r="B2157">
        <v>24</v>
      </c>
      <c r="C2157">
        <v>19</v>
      </c>
      <c r="D2157" s="3">
        <v>41455</v>
      </c>
      <c r="E2157" s="33">
        <v>13</v>
      </c>
      <c r="F2157">
        <v>1</v>
      </c>
      <c r="G2157">
        <f>+HLOOKUP(VLOOKUP($B2157,$Q$2:$R$42,2,0),costos_sf!$D$2:$AY$99,base_minorista!$A2157,0)</f>
        <v>51925110.134919912</v>
      </c>
      <c r="H2157">
        <f>+HLOOKUP(VLOOKUP($B2157,$Q$2:$R$42,2,0),creditos_sf!$D$2:$AY$99,base_minorista!$A2157,0)</f>
        <v>129905232.8872167</v>
      </c>
      <c r="I2157">
        <f>+HLOOKUP(VLOOKUP($B2157,$Q$2:$R$42,2,0),creditos_sf!$D$103:$AY$200,base_minorista!$A2157,0)</f>
        <v>29635004.069831293</v>
      </c>
      <c r="J2157">
        <f>+HLOOKUP(VLOOKUP($B2157,$Q$2:$R$42,2,0),Costo_fondeo!$D$3:$AY$100,base_minorista!$A2157,0)</f>
        <v>9.7165087090726203</v>
      </c>
      <c r="K2157">
        <f>+HLOOKUP(VLOOKUP($B2157,$Q$2:$R$42,2,0),Costo_provisiones!$D$3:$AY$100,base_minorista!$A2157,0)</f>
        <v>10.231379487649832</v>
      </c>
      <c r="L2157">
        <f>+HLOOKUP(VLOOKUP($B2157,$Q$2:$R$42,2,0),Morosidad_control!$D$4:$AY$101,base_minorista!$A2157,0)</f>
        <v>5.7320530722659901</v>
      </c>
      <c r="M2157">
        <f ca="1">+OFFSET(Capital_2!$D$2,base_minorista!A2157,0)</f>
        <v>3.777787965810723</v>
      </c>
      <c r="N2157">
        <f>+HLOOKUP(VLOOKUP($B2157,$Q$2:$R$42,2,0),costo_laboral!$E$2:$AZ$99,base_minorista!$A2157,0)</f>
        <v>12.5192113540053</v>
      </c>
      <c r="O2157">
        <f>+HLOOKUP(VLOOKUP($B2157,$Q$2:$R$42,2,0),Participacion2!$D$2:$AO$99,base_minorista!$A2157,0)</f>
        <v>0.4693631605233185</v>
      </c>
    </row>
    <row r="2158" spans="1:15" ht="16.5" x14ac:dyDescent="0.3">
      <c r="A2158">
        <v>21</v>
      </c>
      <c r="B2158">
        <v>24</v>
      </c>
      <c r="C2158">
        <v>20</v>
      </c>
      <c r="D2158" s="3">
        <v>41486</v>
      </c>
      <c r="E2158" s="33">
        <v>13</v>
      </c>
      <c r="F2158">
        <v>1</v>
      </c>
      <c r="G2158">
        <f>+HLOOKUP(VLOOKUP($B2158,$Q$2:$R$42,2,0),costos_sf!$D$2:$AY$99,base_minorista!$A2158,0)</f>
        <v>51944213.735357657</v>
      </c>
      <c r="H2158">
        <f>+HLOOKUP(VLOOKUP($B2158,$Q$2:$R$42,2,0),creditos_sf!$D$2:$AY$99,base_minorista!$A2158,0)</f>
        <v>130227371.4907144</v>
      </c>
      <c r="I2158">
        <f>+HLOOKUP(VLOOKUP($B2158,$Q$2:$R$42,2,0),creditos_sf!$D$103:$AY$200,base_minorista!$A2158,0)</f>
        <v>29475571.570951898</v>
      </c>
      <c r="J2158">
        <f>+HLOOKUP(VLOOKUP($B2158,$Q$2:$R$42,2,0),Costo_fondeo!$D$3:$AY$100,base_minorista!$A2158,0)</f>
        <v>9.2825328346491904</v>
      </c>
      <c r="K2158">
        <f>+HLOOKUP(VLOOKUP($B2158,$Q$2:$R$42,2,0),Costo_provisiones!$D$3:$AY$100,base_minorista!$A2158,0)</f>
        <v>9.6062281676524126</v>
      </c>
      <c r="L2158">
        <f>+HLOOKUP(VLOOKUP($B2158,$Q$2:$R$42,2,0),Morosidad_control!$D$4:$AY$101,base_minorista!$A2158,0)</f>
        <v>5.8921958659006597</v>
      </c>
      <c r="M2158">
        <f ca="1">+OFFSET(Capital_2!$D$2,base_minorista!A2158,0)</f>
        <v>3.7289387467323043</v>
      </c>
      <c r="N2158">
        <f>+HLOOKUP(VLOOKUP($B2158,$Q$2:$R$42,2,0),costo_laboral!$E$2:$AZ$99,base_minorista!$A2158,0)</f>
        <v>13.2032792642543</v>
      </c>
      <c r="O2158">
        <f>+HLOOKUP(VLOOKUP($B2158,$Q$2:$R$42,2,0),Participacion2!$D$2:$AO$99,base_minorista!$A2158,0)</f>
        <v>0.47239849583591853</v>
      </c>
    </row>
    <row r="2159" spans="1:15" ht="16.5" x14ac:dyDescent="0.3">
      <c r="A2159">
        <v>22</v>
      </c>
      <c r="B2159">
        <v>24</v>
      </c>
      <c r="C2159">
        <v>21</v>
      </c>
      <c r="D2159" s="3">
        <v>41517</v>
      </c>
      <c r="E2159" s="33">
        <v>13</v>
      </c>
      <c r="F2159">
        <v>1</v>
      </c>
      <c r="G2159">
        <f>+HLOOKUP(VLOOKUP($B2159,$Q$2:$R$42,2,0),costos_sf!$D$2:$AY$99,base_minorista!$A2159,0)</f>
        <v>52432913.636606731</v>
      </c>
      <c r="H2159">
        <f>+HLOOKUP(VLOOKUP($B2159,$Q$2:$R$42,2,0),creditos_sf!$D$2:$AY$99,base_minorista!$A2159,0)</f>
        <v>131130532.38546862</v>
      </c>
      <c r="I2159">
        <f>+HLOOKUP(VLOOKUP($B2159,$Q$2:$R$42,2,0),creditos_sf!$D$103:$AY$200,base_minorista!$A2159,0)</f>
        <v>29575175.690905396</v>
      </c>
      <c r="J2159">
        <f>+HLOOKUP(VLOOKUP($B2159,$Q$2:$R$42,2,0),Costo_fondeo!$D$3:$AY$100,base_minorista!$A2159,0)</f>
        <v>9.2060166614206</v>
      </c>
      <c r="K2159">
        <f>+HLOOKUP(VLOOKUP($B2159,$Q$2:$R$42,2,0),Costo_provisiones!$D$3:$AY$100,base_minorista!$A2159,0)</f>
        <v>9.3861727594808535</v>
      </c>
      <c r="L2159">
        <f>+HLOOKUP(VLOOKUP($B2159,$Q$2:$R$42,2,0),Morosidad_control!$D$4:$AY$101,base_minorista!$A2159,0)</f>
        <v>5.9878072212961602</v>
      </c>
      <c r="M2159">
        <f ca="1">+OFFSET(Capital_2!$D$2,base_minorista!A2159,0)</f>
        <v>3.6888980520732653</v>
      </c>
      <c r="N2159">
        <f>+HLOOKUP(VLOOKUP($B2159,$Q$2:$R$42,2,0),costo_laboral!$E$2:$AZ$99,base_minorista!$A2159,0)</f>
        <v>13.9905645991063</v>
      </c>
      <c r="O2159">
        <f>+HLOOKUP(VLOOKUP($B2159,$Q$2:$R$42,2,0),Participacion2!$D$2:$AO$99,base_minorista!$A2159,0)</f>
        <v>0.47524692598763729</v>
      </c>
    </row>
    <row r="2160" spans="1:15" ht="16.5" x14ac:dyDescent="0.3">
      <c r="A2160">
        <v>23</v>
      </c>
      <c r="B2160">
        <v>24</v>
      </c>
      <c r="C2160">
        <v>22</v>
      </c>
      <c r="D2160" s="3">
        <v>41547</v>
      </c>
      <c r="E2160" s="33">
        <v>13</v>
      </c>
      <c r="F2160">
        <v>1</v>
      </c>
      <c r="G2160">
        <f>+HLOOKUP(VLOOKUP($B2160,$Q$2:$R$42,2,0),costos_sf!$D$2:$AY$99,base_minorista!$A2160,0)</f>
        <v>52481776.596486688</v>
      </c>
      <c r="H2160">
        <f>+HLOOKUP(VLOOKUP($B2160,$Q$2:$R$42,2,0),creditos_sf!$D$2:$AY$99,base_minorista!$A2160,0)</f>
        <v>134206170.74331273</v>
      </c>
      <c r="I2160">
        <f>+HLOOKUP(VLOOKUP($B2160,$Q$2:$R$42,2,0),creditos_sf!$D$103:$AY$200,base_minorista!$A2160,0)</f>
        <v>28787439.796343789</v>
      </c>
      <c r="J2160">
        <f>+HLOOKUP(VLOOKUP($B2160,$Q$2:$R$42,2,0),Costo_fondeo!$D$3:$AY$100,base_minorista!$A2160,0)</f>
        <v>9.2896793017974808</v>
      </c>
      <c r="K2160">
        <f>+HLOOKUP(VLOOKUP($B2160,$Q$2:$R$42,2,0),Costo_provisiones!$D$3:$AY$100,base_minorista!$A2160,0)</f>
        <v>8.7745796452483518</v>
      </c>
      <c r="L2160">
        <f>+HLOOKUP(VLOOKUP($B2160,$Q$2:$R$42,2,0),Morosidad_control!$D$4:$AY$101,base_minorista!$A2160,0)</f>
        <v>6.4747762969021396</v>
      </c>
      <c r="M2160">
        <f ca="1">+OFFSET(Capital_2!$D$2,base_minorista!A2160,0)</f>
        <v>3.6532457928608841</v>
      </c>
      <c r="N2160">
        <f>+HLOOKUP(VLOOKUP($B2160,$Q$2:$R$42,2,0),costo_laboral!$E$2:$AZ$99,base_minorista!$A2160,0)</f>
        <v>14.5602916778861</v>
      </c>
      <c r="O2160">
        <f>+HLOOKUP(VLOOKUP($B2160,$Q$2:$R$42,2,0),Participacion2!$D$2:$AO$99,base_minorista!$A2160,0)</f>
        <v>0.48610735370543884</v>
      </c>
    </row>
    <row r="2161" spans="1:15" ht="16.5" x14ac:dyDescent="0.3">
      <c r="A2161">
        <v>24</v>
      </c>
      <c r="B2161">
        <v>24</v>
      </c>
      <c r="C2161">
        <v>23</v>
      </c>
      <c r="D2161" s="3">
        <v>41578</v>
      </c>
      <c r="E2161" s="33">
        <v>13</v>
      </c>
      <c r="F2161">
        <v>1</v>
      </c>
      <c r="G2161">
        <f>+HLOOKUP(VLOOKUP($B2161,$Q$2:$R$42,2,0),costos_sf!$D$2:$AY$99,base_minorista!$A2161,0)</f>
        <v>46045524.095174879</v>
      </c>
      <c r="H2161">
        <f>+HLOOKUP(VLOOKUP($B2161,$Q$2:$R$42,2,0),creditos_sf!$D$2:$AY$99,base_minorista!$A2161,0)</f>
        <v>135902198.07574132</v>
      </c>
      <c r="I2161">
        <f>+HLOOKUP(VLOOKUP($B2161,$Q$2:$R$42,2,0),creditos_sf!$D$103:$AY$200,base_minorista!$A2161,0)</f>
        <v>28453493.72991075</v>
      </c>
      <c r="J2161">
        <f>+HLOOKUP(VLOOKUP($B2161,$Q$2:$R$42,2,0),Costo_fondeo!$D$3:$AY$100,base_minorista!$A2161,0)</f>
        <v>9.2690756848957907</v>
      </c>
      <c r="K2161">
        <f>+HLOOKUP(VLOOKUP($B2161,$Q$2:$R$42,2,0),Costo_provisiones!$D$3:$AY$100,base_minorista!$A2161,0)</f>
        <v>4.69398758758346</v>
      </c>
      <c r="L2161">
        <f>+HLOOKUP(VLOOKUP($B2161,$Q$2:$R$42,2,0),Morosidad_control!$D$4:$AY$101,base_minorista!$A2161,0)</f>
        <v>6.2512595340689998</v>
      </c>
      <c r="M2161">
        <f ca="1">+OFFSET(Capital_2!$D$2,base_minorista!A2161,0)</f>
        <v>3.6199379690818381</v>
      </c>
      <c r="N2161">
        <f>+HLOOKUP(VLOOKUP($B2161,$Q$2:$R$42,2,0),costo_laboral!$E$2:$AZ$99,base_minorista!$A2161,0)</f>
        <v>14.532907374130399</v>
      </c>
      <c r="O2161">
        <f>+HLOOKUP(VLOOKUP($B2161,$Q$2:$R$42,2,0),Participacion2!$D$2:$AO$99,base_minorista!$A2161,0)</f>
        <v>0.48848633747195164</v>
      </c>
    </row>
    <row r="2162" spans="1:15" ht="16.5" x14ac:dyDescent="0.3">
      <c r="A2162">
        <v>25</v>
      </c>
      <c r="B2162">
        <v>24</v>
      </c>
      <c r="C2162">
        <v>24</v>
      </c>
      <c r="D2162" s="3">
        <v>41608</v>
      </c>
      <c r="E2162" s="33">
        <v>13</v>
      </c>
      <c r="F2162">
        <v>1</v>
      </c>
      <c r="G2162">
        <f>+HLOOKUP(VLOOKUP($B2162,$Q$2:$R$42,2,0),costos_sf!$D$2:$AY$99,base_minorista!$A2162,0)</f>
        <v>46884282.86000707</v>
      </c>
      <c r="H2162">
        <f>+HLOOKUP(VLOOKUP($B2162,$Q$2:$R$42,2,0),creditos_sf!$D$2:$AY$99,base_minorista!$A2162,0)</f>
        <v>140837408.60472348</v>
      </c>
      <c r="I2162">
        <f>+HLOOKUP(VLOOKUP($B2162,$Q$2:$R$42,2,0),creditos_sf!$D$103:$AY$200,base_minorista!$A2162,0)</f>
        <v>28012994.267326243</v>
      </c>
      <c r="J2162">
        <f>+HLOOKUP(VLOOKUP($B2162,$Q$2:$R$42,2,0),Costo_fondeo!$D$3:$AY$100,base_minorista!$A2162,0)</f>
        <v>9.1208739446182001</v>
      </c>
      <c r="K2162">
        <f>+HLOOKUP(VLOOKUP($B2162,$Q$2:$R$42,2,0),Costo_provisiones!$D$3:$AY$100,base_minorista!$A2162,0)</f>
        <v>4.8704555587771452</v>
      </c>
      <c r="L2162">
        <f>+HLOOKUP(VLOOKUP($B2162,$Q$2:$R$42,2,0),Morosidad_control!$D$4:$AY$101,base_minorista!$A2162,0)</f>
        <v>6.1936922660840201</v>
      </c>
      <c r="M2162">
        <f ca="1">+OFFSET(Capital_2!$D$2,base_minorista!A2162,0)</f>
        <v>3.5647933704456456</v>
      </c>
      <c r="N2162">
        <f>+HLOOKUP(VLOOKUP($B2162,$Q$2:$R$42,2,0),costo_laboral!$E$2:$AZ$99,base_minorista!$A2162,0)</f>
        <v>14.727222574338301</v>
      </c>
      <c r="O2162">
        <f>+HLOOKUP(VLOOKUP($B2162,$Q$2:$R$42,2,0),Participacion2!$D$2:$AO$99,base_minorista!$A2162,0)</f>
        <v>0.4954552548858378</v>
      </c>
    </row>
    <row r="2163" spans="1:15" ht="16.5" x14ac:dyDescent="0.3">
      <c r="A2163">
        <v>26</v>
      </c>
      <c r="B2163">
        <v>24</v>
      </c>
      <c r="C2163">
        <v>25</v>
      </c>
      <c r="D2163" s="3">
        <v>41639</v>
      </c>
      <c r="E2163" s="33">
        <v>13</v>
      </c>
      <c r="F2163">
        <v>1</v>
      </c>
      <c r="G2163">
        <f>+HLOOKUP(VLOOKUP($B2163,$Q$2:$R$42,2,0),costos_sf!$D$2:$AY$99,base_minorista!$A2163,0)</f>
        <v>46398851.264239661</v>
      </c>
      <c r="H2163">
        <f>+HLOOKUP(VLOOKUP($B2163,$Q$2:$R$42,2,0),creditos_sf!$D$2:$AY$99,base_minorista!$A2163,0)</f>
        <v>142221817.22390029</v>
      </c>
      <c r="I2163">
        <f>+HLOOKUP(VLOOKUP($B2163,$Q$2:$R$42,2,0),creditos_sf!$D$103:$AY$200,base_minorista!$A2163,0)</f>
        <v>27056844.359499745</v>
      </c>
      <c r="J2163">
        <f>+HLOOKUP(VLOOKUP($B2163,$Q$2:$R$42,2,0),Costo_fondeo!$D$3:$AY$100,base_minorista!$A2163,0)</f>
        <v>9.0343820107937205</v>
      </c>
      <c r="K2163">
        <f>+HLOOKUP(VLOOKUP($B2163,$Q$2:$R$42,2,0),Costo_provisiones!$D$3:$AY$100,base_minorista!$A2163,0)</f>
        <v>4.9036591796106785</v>
      </c>
      <c r="L2163">
        <f>+HLOOKUP(VLOOKUP($B2163,$Q$2:$R$42,2,0),Morosidad_control!$D$4:$AY$101,base_minorista!$A2163,0)</f>
        <v>6.3931558541331599</v>
      </c>
      <c r="M2163">
        <f ca="1">+OFFSET(Capital_2!$D$2,base_minorista!A2163,0)</f>
        <v>3.5095726367283766</v>
      </c>
      <c r="N2163">
        <f>+HLOOKUP(VLOOKUP($B2163,$Q$2:$R$42,2,0),costo_laboral!$E$2:$AZ$99,base_minorista!$A2163,0)</f>
        <v>14.194589323836899</v>
      </c>
      <c r="O2163">
        <f>+HLOOKUP(VLOOKUP($B2163,$Q$2:$R$42,2,0),Participacion2!$D$2:$AO$99,base_minorista!$A2163,0)</f>
        <v>0.51106628594269987</v>
      </c>
    </row>
    <row r="2164" spans="1:15" ht="16.5" x14ac:dyDescent="0.3">
      <c r="A2164">
        <v>27</v>
      </c>
      <c r="B2164">
        <v>24</v>
      </c>
      <c r="C2164">
        <v>26</v>
      </c>
      <c r="D2164" s="3">
        <v>41670</v>
      </c>
      <c r="E2164" s="33">
        <v>14</v>
      </c>
      <c r="F2164">
        <v>1</v>
      </c>
      <c r="G2164">
        <f>+HLOOKUP(VLOOKUP($B2164,$Q$2:$R$42,2,0),costos_sf!$D$2:$AY$99,base_minorista!$A2164,0)</f>
        <v>46306709.614057794</v>
      </c>
      <c r="H2164">
        <f>+HLOOKUP(VLOOKUP($B2164,$Q$2:$R$42,2,0),creditos_sf!$D$2:$AY$99,base_minorista!$A2164,0)</f>
        <v>142882284.56547746</v>
      </c>
      <c r="I2164">
        <f>+HLOOKUP(VLOOKUP($B2164,$Q$2:$R$42,2,0),creditos_sf!$D$103:$AY$200,base_minorista!$A2164,0)</f>
        <v>27149833.106194083</v>
      </c>
      <c r="J2164">
        <f>+HLOOKUP(VLOOKUP($B2164,$Q$2:$R$42,2,0),Costo_fondeo!$D$3:$AY$100,base_minorista!$A2164,0)</f>
        <v>8.8535374925768</v>
      </c>
      <c r="K2164">
        <f>+HLOOKUP(VLOOKUP($B2164,$Q$2:$R$42,2,0),Costo_provisiones!$D$3:$AY$100,base_minorista!$A2164,0)</f>
        <v>5.1286303724696634</v>
      </c>
      <c r="L2164">
        <f>+HLOOKUP(VLOOKUP($B2164,$Q$2:$R$42,2,0),Morosidad_control!$D$4:$AY$101,base_minorista!$A2164,0)</f>
        <v>6.0582014323379596</v>
      </c>
      <c r="M2164">
        <f ca="1">+OFFSET(Capital_2!$D$2,base_minorista!A2164,0)</f>
        <v>3.4442162995780268</v>
      </c>
      <c r="N2164">
        <f>+HLOOKUP(VLOOKUP($B2164,$Q$2:$R$42,2,0),costo_laboral!$E$2:$AZ$99,base_minorista!$A2164,0)</f>
        <v>13.9585715559238</v>
      </c>
      <c r="O2164">
        <f>+HLOOKUP(VLOOKUP($B2164,$Q$2:$R$42,2,0),Participacion2!$D$2:$AO$99,base_minorista!$A2164,0)</f>
        <v>0.51738982899123787</v>
      </c>
    </row>
    <row r="2165" spans="1:15" ht="16.5" x14ac:dyDescent="0.3">
      <c r="A2165">
        <v>28</v>
      </c>
      <c r="B2165">
        <v>24</v>
      </c>
      <c r="C2165">
        <v>27</v>
      </c>
      <c r="D2165" s="3">
        <v>41698</v>
      </c>
      <c r="E2165" s="33">
        <v>14</v>
      </c>
      <c r="F2165">
        <v>1</v>
      </c>
      <c r="G2165">
        <f>+HLOOKUP(VLOOKUP($B2165,$Q$2:$R$42,2,0),costos_sf!$D$2:$AY$99,base_minorista!$A2165,0)</f>
        <v>46190902.034247547</v>
      </c>
      <c r="H2165">
        <f>+HLOOKUP(VLOOKUP($B2165,$Q$2:$R$42,2,0),creditos_sf!$D$2:$AY$99,base_minorista!$A2165,0)</f>
        <v>142261695.36942601</v>
      </c>
      <c r="I2165">
        <f>+HLOOKUP(VLOOKUP($B2165,$Q$2:$R$42,2,0),creditos_sf!$D$103:$AY$200,base_minorista!$A2165,0)</f>
        <v>26389498.991085071</v>
      </c>
      <c r="J2165">
        <f>+HLOOKUP(VLOOKUP($B2165,$Q$2:$R$42,2,0),Costo_fondeo!$D$3:$AY$100,base_minorista!$A2165,0)</f>
        <v>8.4620029523045304</v>
      </c>
      <c r="K2165">
        <f>+HLOOKUP(VLOOKUP($B2165,$Q$2:$R$42,2,0),Costo_provisiones!$D$3:$AY$100,base_minorista!$A2165,0)</f>
        <v>5.532220509828381</v>
      </c>
      <c r="L2165">
        <f>+HLOOKUP(VLOOKUP($B2165,$Q$2:$R$42,2,0),Morosidad_control!$D$4:$AY$101,base_minorista!$A2165,0)</f>
        <v>6.26061043282483</v>
      </c>
      <c r="M2165">
        <f ca="1">+OFFSET(Capital_2!$D$2,base_minorista!A2165,0)</f>
        <v>3.3651511548182853</v>
      </c>
      <c r="N2165">
        <f>+HLOOKUP(VLOOKUP($B2165,$Q$2:$R$42,2,0),costo_laboral!$E$2:$AZ$99,base_minorista!$A2165,0)</f>
        <v>13.746747850603199</v>
      </c>
      <c r="O2165">
        <f>+HLOOKUP(VLOOKUP($B2165,$Q$2:$R$42,2,0),Participacion2!$D$2:$AO$99,base_minorista!$A2165,0)</f>
        <v>0.52298153076086673</v>
      </c>
    </row>
    <row r="2166" spans="1:15" ht="16.5" x14ac:dyDescent="0.3">
      <c r="A2166">
        <v>29</v>
      </c>
      <c r="B2166">
        <v>24</v>
      </c>
      <c r="C2166">
        <v>28</v>
      </c>
      <c r="D2166" s="3">
        <v>41729</v>
      </c>
      <c r="E2166" s="33">
        <v>14</v>
      </c>
      <c r="F2166">
        <v>1</v>
      </c>
      <c r="G2166">
        <f>+HLOOKUP(VLOOKUP($B2166,$Q$2:$R$42,2,0),costos_sf!$D$2:$AY$99,base_minorista!$A2166,0)</f>
        <v>46873541.579757199</v>
      </c>
      <c r="H2166">
        <f>+HLOOKUP(VLOOKUP($B2166,$Q$2:$R$42,2,0),creditos_sf!$D$2:$AY$99,base_minorista!$A2166,0)</f>
        <v>140600606.34965977</v>
      </c>
      <c r="I2166">
        <f>+HLOOKUP(VLOOKUP($B2166,$Q$2:$R$42,2,0),creditos_sf!$D$103:$AY$200,base_minorista!$A2166,0)</f>
        <v>24184419.693014406</v>
      </c>
      <c r="J2166">
        <f>+HLOOKUP(VLOOKUP($B2166,$Q$2:$R$42,2,0),Costo_fondeo!$D$3:$AY$100,base_minorista!$A2166,0)</f>
        <v>8.9596590221065302</v>
      </c>
      <c r="K2166">
        <f>+HLOOKUP(VLOOKUP($B2166,$Q$2:$R$42,2,0),Costo_provisiones!$D$3:$AY$100,base_minorista!$A2166,0)</f>
        <v>5.2220450903484537</v>
      </c>
      <c r="L2166">
        <f>+HLOOKUP(VLOOKUP($B2166,$Q$2:$R$42,2,0),Morosidad_control!$D$4:$AY$101,base_minorista!$A2166,0)</f>
        <v>6.0104934531359104</v>
      </c>
      <c r="M2166">
        <f ca="1">+OFFSET(Capital_2!$D$2,base_minorista!A2166,0)</f>
        <v>3.2958556767962262</v>
      </c>
      <c r="N2166">
        <f>+HLOOKUP(VLOOKUP($B2166,$Q$2:$R$42,2,0),costo_laboral!$E$2:$AZ$99,base_minorista!$A2166,0)</f>
        <v>14.129962404173799</v>
      </c>
      <c r="O2166">
        <f>+HLOOKUP(VLOOKUP($B2166,$Q$2:$R$42,2,0),Participacion2!$D$2:$AO$99,base_minorista!$A2166,0)</f>
        <v>0.51777632086047554</v>
      </c>
    </row>
    <row r="2167" spans="1:15" ht="16.5" x14ac:dyDescent="0.3">
      <c r="A2167">
        <v>30</v>
      </c>
      <c r="B2167">
        <v>24</v>
      </c>
      <c r="C2167">
        <v>29</v>
      </c>
      <c r="D2167" s="3">
        <v>41759</v>
      </c>
      <c r="E2167" s="33">
        <v>14</v>
      </c>
      <c r="F2167">
        <v>1</v>
      </c>
      <c r="G2167">
        <f>+HLOOKUP(VLOOKUP($B2167,$Q$2:$R$42,2,0),costos_sf!$D$2:$AY$99,base_minorista!$A2167,0)</f>
        <v>50515382.473804332</v>
      </c>
      <c r="H2167">
        <f>+HLOOKUP(VLOOKUP($B2167,$Q$2:$R$42,2,0),creditos_sf!$D$2:$AY$99,base_minorista!$A2167,0)</f>
        <v>138849808.07924926</v>
      </c>
      <c r="I2167">
        <f>+HLOOKUP(VLOOKUP($B2167,$Q$2:$R$42,2,0),creditos_sf!$D$103:$AY$200,base_minorista!$A2167,0)</f>
        <v>23478586.303425781</v>
      </c>
      <c r="J2167">
        <f>+HLOOKUP(VLOOKUP($B2167,$Q$2:$R$42,2,0),Costo_fondeo!$D$3:$AY$100,base_minorista!$A2167,0)</f>
        <v>9.6885032370146504</v>
      </c>
      <c r="K2167">
        <f>+HLOOKUP(VLOOKUP($B2167,$Q$2:$R$42,2,0),Costo_provisiones!$D$3:$AY$100,base_minorista!$A2167,0)</f>
        <v>5.7835926278712098</v>
      </c>
      <c r="L2167">
        <f>+HLOOKUP(VLOOKUP($B2167,$Q$2:$R$42,2,0),Morosidad_control!$D$4:$AY$101,base_minorista!$A2167,0)</f>
        <v>7.6999137589652404</v>
      </c>
      <c r="M2167">
        <f ca="1">+OFFSET(Capital_2!$D$2,base_minorista!A2167,0)</f>
        <v>3.2437779376973728</v>
      </c>
      <c r="N2167">
        <f>+HLOOKUP(VLOOKUP($B2167,$Q$2:$R$42,2,0),costo_laboral!$E$2:$AZ$99,base_minorista!$A2167,0)</f>
        <v>15.131187589397999</v>
      </c>
      <c r="O2167">
        <f>+HLOOKUP(VLOOKUP($B2167,$Q$2:$R$42,2,0),Participacion2!$D$2:$AO$99,base_minorista!$A2167,0)</f>
        <v>0.5112719816515976</v>
      </c>
    </row>
    <row r="2168" spans="1:15" ht="16.5" x14ac:dyDescent="0.3">
      <c r="A2168">
        <v>31</v>
      </c>
      <c r="B2168">
        <v>24</v>
      </c>
      <c r="C2168">
        <v>30</v>
      </c>
      <c r="D2168" s="3">
        <v>41790</v>
      </c>
      <c r="E2168" s="33">
        <v>14</v>
      </c>
      <c r="F2168">
        <v>1</v>
      </c>
      <c r="G2168">
        <f>+HLOOKUP(VLOOKUP($B2168,$Q$2:$R$42,2,0),costos_sf!$D$2:$AY$99,base_minorista!$A2168,0)</f>
        <v>52322091.026399575</v>
      </c>
      <c r="H2168">
        <f>+HLOOKUP(VLOOKUP($B2168,$Q$2:$R$42,2,0),creditos_sf!$D$2:$AY$99,base_minorista!$A2168,0)</f>
        <v>136565743.61980423</v>
      </c>
      <c r="I2168">
        <f>+HLOOKUP(VLOOKUP($B2168,$Q$2:$R$42,2,0),creditos_sf!$D$103:$AY$200,base_minorista!$A2168,0)</f>
        <v>22597135.417068556</v>
      </c>
      <c r="J2168">
        <f>+HLOOKUP(VLOOKUP($B2168,$Q$2:$R$42,2,0),Costo_fondeo!$D$3:$AY$100,base_minorista!$A2168,0)</f>
        <v>9.8434231324696704</v>
      </c>
      <c r="K2168">
        <f>+HLOOKUP(VLOOKUP($B2168,$Q$2:$R$42,2,0),Costo_provisiones!$D$3:$AY$100,base_minorista!$A2168,0)</f>
        <v>6.283553335611952</v>
      </c>
      <c r="L2168">
        <f>+HLOOKUP(VLOOKUP($B2168,$Q$2:$R$42,2,0),Morosidad_control!$D$4:$AY$101,base_minorista!$A2168,0)</f>
        <v>8.2640126191459409</v>
      </c>
      <c r="M2168">
        <f ca="1">+OFFSET(Capital_2!$D$2,base_minorista!A2168,0)</f>
        <v>3.2095324879825831</v>
      </c>
      <c r="N2168">
        <f>+HLOOKUP(VLOOKUP($B2168,$Q$2:$R$42,2,0),costo_laboral!$E$2:$AZ$99,base_minorista!$A2168,0)</f>
        <v>15.5203466575639</v>
      </c>
      <c r="O2168">
        <f>+HLOOKUP(VLOOKUP($B2168,$Q$2:$R$42,2,0),Participacion2!$D$2:$AO$99,base_minorista!$A2168,0)</f>
        <v>0.50367075785801274</v>
      </c>
    </row>
    <row r="2169" spans="1:15" ht="16.5" x14ac:dyDescent="0.3">
      <c r="A2169">
        <v>32</v>
      </c>
      <c r="B2169">
        <v>24</v>
      </c>
      <c r="C2169">
        <v>31</v>
      </c>
      <c r="D2169" s="3">
        <v>41820</v>
      </c>
      <c r="E2169" s="33">
        <v>14</v>
      </c>
      <c r="F2169">
        <v>1</v>
      </c>
      <c r="G2169">
        <f>+HLOOKUP(VLOOKUP($B2169,$Q$2:$R$42,2,0),costos_sf!$D$2:$AY$99,base_minorista!$A2169,0)</f>
        <v>53748556.846689433</v>
      </c>
      <c r="H2169">
        <f>+HLOOKUP(VLOOKUP($B2169,$Q$2:$R$42,2,0),creditos_sf!$D$2:$AY$99,base_minorista!$A2169,0)</f>
        <v>133884944.48383607</v>
      </c>
      <c r="I2169">
        <f>+HLOOKUP(VLOOKUP($B2169,$Q$2:$R$42,2,0),creditos_sf!$D$103:$AY$200,base_minorista!$A2169,0)</f>
        <v>21561267.440084375</v>
      </c>
      <c r="J2169">
        <f>+HLOOKUP(VLOOKUP($B2169,$Q$2:$R$42,2,0),Costo_fondeo!$D$3:$AY$100,base_minorista!$A2169,0)</f>
        <v>9.8460715039422109</v>
      </c>
      <c r="K2169">
        <f>+HLOOKUP(VLOOKUP($B2169,$Q$2:$R$42,2,0),Costo_provisiones!$D$3:$AY$100,base_minorista!$A2169,0)</f>
        <v>6.9328244052175219</v>
      </c>
      <c r="L2169">
        <f>+HLOOKUP(VLOOKUP($B2169,$Q$2:$R$42,2,0),Morosidad_control!$D$4:$AY$101,base_minorista!$A2169,0)</f>
        <v>9.4621366867254899</v>
      </c>
      <c r="M2169">
        <f ca="1">+OFFSET(Capital_2!$D$2,base_minorista!A2169,0)</f>
        <v>3.1850428382831848</v>
      </c>
      <c r="N2169">
        <f>+HLOOKUP(VLOOKUP($B2169,$Q$2:$R$42,2,0),costo_laboral!$E$2:$AZ$99,base_minorista!$A2169,0)</f>
        <v>15.845468925103001</v>
      </c>
      <c r="O2169">
        <f>+HLOOKUP(VLOOKUP($B2169,$Q$2:$R$42,2,0),Participacion2!$D$2:$AO$99,base_minorista!$A2169,0)</f>
        <v>0.49232851807447509</v>
      </c>
    </row>
    <row r="2170" spans="1:15" ht="16.5" x14ac:dyDescent="0.3">
      <c r="A2170">
        <v>33</v>
      </c>
      <c r="B2170">
        <v>24</v>
      </c>
      <c r="C2170">
        <v>32</v>
      </c>
      <c r="D2170" s="3">
        <v>41851</v>
      </c>
      <c r="E2170" s="33">
        <v>14</v>
      </c>
      <c r="F2170">
        <v>1</v>
      </c>
      <c r="G2170">
        <f>+HLOOKUP(VLOOKUP($B2170,$Q$2:$R$42,2,0),costos_sf!$D$2:$AY$99,base_minorista!$A2170,0)</f>
        <v>56672536.417669557</v>
      </c>
      <c r="H2170">
        <f>+HLOOKUP(VLOOKUP($B2170,$Q$2:$R$42,2,0),creditos_sf!$D$2:$AY$99,base_minorista!$A2170,0)</f>
        <v>132160237.53066364</v>
      </c>
      <c r="I2170">
        <f>+HLOOKUP(VLOOKUP($B2170,$Q$2:$R$42,2,0),creditos_sf!$D$103:$AY$200,base_minorista!$A2170,0)</f>
        <v>23047798.478157576</v>
      </c>
      <c r="J2170">
        <f>+HLOOKUP(VLOOKUP($B2170,$Q$2:$R$42,2,0),Costo_fondeo!$D$3:$AY$100,base_minorista!$A2170,0)</f>
        <v>9.5863785507710304</v>
      </c>
      <c r="K2170">
        <f>+HLOOKUP(VLOOKUP($B2170,$Q$2:$R$42,2,0),Costo_provisiones!$D$3:$AY$100,base_minorista!$A2170,0)</f>
        <v>7.3811757470985384</v>
      </c>
      <c r="L2170">
        <f>+HLOOKUP(VLOOKUP($B2170,$Q$2:$R$42,2,0),Morosidad_control!$D$4:$AY$101,base_minorista!$A2170,0)</f>
        <v>11.4675981456485</v>
      </c>
      <c r="M2170">
        <f ca="1">+OFFSET(Capital_2!$D$2,base_minorista!A2170,0)</f>
        <v>3.1704105350092515</v>
      </c>
      <c r="N2170">
        <f>+HLOOKUP(VLOOKUP($B2170,$Q$2:$R$42,2,0),costo_laboral!$E$2:$AZ$99,base_minorista!$A2170,0)</f>
        <v>15.4943176933544</v>
      </c>
      <c r="O2170">
        <f>+HLOOKUP(VLOOKUP($B2170,$Q$2:$R$42,2,0),Participacion2!$D$2:$AO$99,base_minorista!$A2170,0)</f>
        <v>0.48722380603871002</v>
      </c>
    </row>
    <row r="2171" spans="1:15" ht="16.5" x14ac:dyDescent="0.3">
      <c r="A2171">
        <v>34</v>
      </c>
      <c r="B2171">
        <v>24</v>
      </c>
      <c r="C2171">
        <v>33</v>
      </c>
      <c r="D2171" s="3">
        <v>41882</v>
      </c>
      <c r="E2171" s="33">
        <v>14</v>
      </c>
      <c r="F2171">
        <v>1</v>
      </c>
      <c r="G2171">
        <f>+HLOOKUP(VLOOKUP($B2171,$Q$2:$R$42,2,0),costos_sf!$D$2:$AY$99,base_minorista!$A2171,0)</f>
        <v>58236213.117264546</v>
      </c>
      <c r="H2171">
        <f>+HLOOKUP(VLOOKUP($B2171,$Q$2:$R$42,2,0),creditos_sf!$D$2:$AY$99,base_minorista!$A2171,0)</f>
        <v>131916665.58481497</v>
      </c>
      <c r="I2171">
        <f>+HLOOKUP(VLOOKUP($B2171,$Q$2:$R$42,2,0),creditos_sf!$D$103:$AY$200,base_minorista!$A2171,0)</f>
        <v>22827489.37758949</v>
      </c>
      <c r="J2171">
        <f>+HLOOKUP(VLOOKUP($B2171,$Q$2:$R$42,2,0),Costo_fondeo!$D$3:$AY$100,base_minorista!$A2171,0)</f>
        <v>9.4680123656823607</v>
      </c>
      <c r="K2171">
        <f>+HLOOKUP(VLOOKUP($B2171,$Q$2:$R$42,2,0),Costo_provisiones!$D$3:$AY$100,base_minorista!$A2171,0)</f>
        <v>7.6772510454405074</v>
      </c>
      <c r="L2171">
        <f>+HLOOKUP(VLOOKUP($B2171,$Q$2:$R$42,2,0),Morosidad_control!$D$4:$AY$101,base_minorista!$A2171,0)</f>
        <v>11.7801943286071</v>
      </c>
      <c r="M2171">
        <f ca="1">+OFFSET(Capital_2!$D$2,base_minorista!A2171,0)</f>
        <v>3.1468414088192862</v>
      </c>
      <c r="N2171">
        <f>+HLOOKUP(VLOOKUP($B2171,$Q$2:$R$42,2,0),costo_laboral!$E$2:$AZ$99,base_minorista!$A2171,0)</f>
        <v>15.871108308123</v>
      </c>
      <c r="O2171">
        <f>+HLOOKUP(VLOOKUP($B2171,$Q$2:$R$42,2,0),Participacion2!$D$2:$AO$99,base_minorista!$A2171,0)</f>
        <v>0.4818589674470905</v>
      </c>
    </row>
    <row r="2172" spans="1:15" ht="16.5" x14ac:dyDescent="0.3">
      <c r="A2172">
        <v>35</v>
      </c>
      <c r="B2172">
        <v>24</v>
      </c>
      <c r="C2172">
        <v>34</v>
      </c>
      <c r="D2172" s="3">
        <v>41912</v>
      </c>
      <c r="E2172" s="33">
        <v>14</v>
      </c>
      <c r="F2172">
        <v>1</v>
      </c>
      <c r="G2172">
        <f>+HLOOKUP(VLOOKUP($B2172,$Q$2:$R$42,2,0),costos_sf!$D$2:$AY$99,base_minorista!$A2172,0)</f>
        <v>58881651.430901639</v>
      </c>
      <c r="H2172">
        <f>+HLOOKUP(VLOOKUP($B2172,$Q$2:$R$42,2,0),creditos_sf!$D$2:$AY$99,base_minorista!$A2172,0)</f>
        <v>130305891.73470694</v>
      </c>
      <c r="I2172">
        <f>+HLOOKUP(VLOOKUP($B2172,$Q$2:$R$42,2,0),creditos_sf!$D$103:$AY$200,base_minorista!$A2172,0)</f>
        <v>22174832.786958646</v>
      </c>
      <c r="J2172">
        <f>+HLOOKUP(VLOOKUP($B2172,$Q$2:$R$42,2,0),Costo_fondeo!$D$3:$AY$100,base_minorista!$A2172,0)</f>
        <v>9.3518439407146197</v>
      </c>
      <c r="K2172">
        <f>+HLOOKUP(VLOOKUP($B2172,$Q$2:$R$42,2,0),Costo_provisiones!$D$3:$AY$100,base_minorista!$A2172,0)</f>
        <v>8.5855506845901033</v>
      </c>
      <c r="L2172">
        <f>+HLOOKUP(VLOOKUP($B2172,$Q$2:$R$42,2,0),Morosidad_control!$D$4:$AY$101,base_minorista!$A2172,0)</f>
        <v>11.8661476451901</v>
      </c>
      <c r="M2172">
        <f ca="1">+OFFSET(Capital_2!$D$2,base_minorista!A2172,0)</f>
        <v>3.1301745437504462</v>
      </c>
      <c r="N2172">
        <f>+HLOOKUP(VLOOKUP($B2172,$Q$2:$R$42,2,0),costo_laboral!$E$2:$AZ$99,base_minorista!$A2172,0)</f>
        <v>16.215411814662101</v>
      </c>
      <c r="O2172">
        <f>+HLOOKUP(VLOOKUP($B2172,$Q$2:$R$42,2,0),Participacion2!$D$2:$AO$99,base_minorista!$A2172,0)</f>
        <v>0.47547481538827119</v>
      </c>
    </row>
    <row r="2173" spans="1:15" ht="16.5" x14ac:dyDescent="0.3">
      <c r="A2173">
        <v>36</v>
      </c>
      <c r="B2173">
        <v>24</v>
      </c>
      <c r="C2173">
        <v>35</v>
      </c>
      <c r="D2173" s="3">
        <v>41943</v>
      </c>
      <c r="E2173" s="33">
        <v>14</v>
      </c>
      <c r="F2173">
        <v>1</v>
      </c>
      <c r="G2173">
        <f>+HLOOKUP(VLOOKUP($B2173,$Q$2:$R$42,2,0),costos_sf!$D$2:$AY$99,base_minorista!$A2173,0)</f>
        <v>58979047.445034295</v>
      </c>
      <c r="H2173">
        <f>+HLOOKUP(VLOOKUP($B2173,$Q$2:$R$42,2,0),creditos_sf!$D$2:$AY$99,base_minorista!$A2173,0)</f>
        <v>129713973.4071378</v>
      </c>
      <c r="I2173">
        <f>+HLOOKUP(VLOOKUP($B2173,$Q$2:$R$42,2,0),creditos_sf!$D$103:$AY$200,base_minorista!$A2173,0)</f>
        <v>22120175.542689692</v>
      </c>
      <c r="J2173">
        <f>+HLOOKUP(VLOOKUP($B2173,$Q$2:$R$42,2,0),Costo_fondeo!$D$3:$AY$100,base_minorista!$A2173,0)</f>
        <v>9.3411701486528997</v>
      </c>
      <c r="K2173">
        <f>+HLOOKUP(VLOOKUP($B2173,$Q$2:$R$42,2,0),Costo_provisiones!$D$3:$AY$100,base_minorista!$A2173,0)</f>
        <v>8.8981885411057249</v>
      </c>
      <c r="L2173">
        <f>+HLOOKUP(VLOOKUP($B2173,$Q$2:$R$42,2,0),Morosidad_control!$D$4:$AY$101,base_minorista!$A2173,0)</f>
        <v>13.0986001868306</v>
      </c>
      <c r="M2173">
        <f ca="1">+OFFSET(Capital_2!$D$2,base_minorista!A2173,0)</f>
        <v>3.1052199516205063</v>
      </c>
      <c r="N2173">
        <f>+HLOOKUP(VLOOKUP($B2173,$Q$2:$R$42,2,0),costo_laboral!$E$2:$AZ$99,base_minorista!$A2173,0)</f>
        <v>16.4700569457152</v>
      </c>
      <c r="O2173">
        <f>+HLOOKUP(VLOOKUP($B2173,$Q$2:$R$42,2,0),Participacion2!$D$2:$AO$99,base_minorista!$A2173,0)</f>
        <v>0.47424357342835183</v>
      </c>
    </row>
    <row r="2174" spans="1:15" ht="16.5" x14ac:dyDescent="0.3">
      <c r="A2174">
        <v>37</v>
      </c>
      <c r="B2174">
        <v>24</v>
      </c>
      <c r="C2174">
        <v>36</v>
      </c>
      <c r="D2174" s="3">
        <v>41973</v>
      </c>
      <c r="E2174" s="33">
        <v>14</v>
      </c>
      <c r="F2174">
        <v>1</v>
      </c>
      <c r="G2174">
        <f>+HLOOKUP(VLOOKUP($B2174,$Q$2:$R$42,2,0),costos_sf!$D$2:$AY$99,base_minorista!$A2174,0)</f>
        <v>59763212.301335901</v>
      </c>
      <c r="H2174">
        <f>+HLOOKUP(VLOOKUP($B2174,$Q$2:$R$42,2,0),creditos_sf!$D$2:$AY$99,base_minorista!$A2174,0)</f>
        <v>128700045.87145913</v>
      </c>
      <c r="I2174">
        <f>+HLOOKUP(VLOOKUP($B2174,$Q$2:$R$42,2,0),creditos_sf!$D$103:$AY$200,base_minorista!$A2174,0)</f>
        <v>21978581.237915881</v>
      </c>
      <c r="J2174">
        <f>+HLOOKUP(VLOOKUP($B2174,$Q$2:$R$42,2,0),Costo_fondeo!$D$3:$AY$100,base_minorista!$A2174,0)</f>
        <v>9.2488734982453504</v>
      </c>
      <c r="K2174">
        <f>+HLOOKUP(VLOOKUP($B2174,$Q$2:$R$42,2,0),Costo_provisiones!$D$3:$AY$100,base_minorista!$A2174,0)</f>
        <v>8.9701411168804572</v>
      </c>
      <c r="L2174">
        <f>+HLOOKUP(VLOOKUP($B2174,$Q$2:$R$42,2,0),Morosidad_control!$D$4:$AY$101,base_minorista!$A2174,0)</f>
        <v>13.8778522082503</v>
      </c>
      <c r="M2174">
        <f ca="1">+OFFSET(Capital_2!$D$2,base_minorista!A2174,0)</f>
        <v>3.0886044861742721</v>
      </c>
      <c r="N2174">
        <f>+HLOOKUP(VLOOKUP($B2174,$Q$2:$R$42,2,0),costo_laboral!$E$2:$AZ$99,base_minorista!$A2174,0)</f>
        <v>16.4822777294163</v>
      </c>
      <c r="O2174">
        <f>+HLOOKUP(VLOOKUP($B2174,$Q$2:$R$42,2,0),Participacion2!$D$2:$AO$99,base_minorista!$A2174,0)</f>
        <v>0.46510194874576177</v>
      </c>
    </row>
    <row r="2175" spans="1:15" ht="16.5" x14ac:dyDescent="0.3">
      <c r="A2175">
        <v>38</v>
      </c>
      <c r="B2175">
        <v>24</v>
      </c>
      <c r="C2175">
        <v>37</v>
      </c>
      <c r="D2175" s="3">
        <v>42004</v>
      </c>
      <c r="E2175" s="33">
        <v>14</v>
      </c>
      <c r="F2175">
        <v>1</v>
      </c>
      <c r="G2175">
        <f>+HLOOKUP(VLOOKUP($B2175,$Q$2:$R$42,2,0),costos_sf!$D$2:$AY$99,base_minorista!$A2175,0)</f>
        <v>58986156.260323443</v>
      </c>
      <c r="H2175">
        <f>+HLOOKUP(VLOOKUP($B2175,$Q$2:$R$42,2,0),creditos_sf!$D$2:$AY$99,base_minorista!$A2175,0)</f>
        <v>126031446.4958051</v>
      </c>
      <c r="I2175">
        <f>+HLOOKUP(VLOOKUP($B2175,$Q$2:$R$42,2,0),creditos_sf!$D$103:$AY$200,base_minorista!$A2175,0)</f>
        <v>21682224.159404505</v>
      </c>
      <c r="J2175">
        <f>+HLOOKUP(VLOOKUP($B2175,$Q$2:$R$42,2,0),Costo_fondeo!$D$3:$AY$100,base_minorista!$A2175,0)</f>
        <v>9.4113607837988607</v>
      </c>
      <c r="K2175">
        <f>+HLOOKUP(VLOOKUP($B2175,$Q$2:$R$42,2,0),Costo_provisiones!$D$3:$AY$100,base_minorista!$A2175,0)</f>
        <v>8.9033844179955448</v>
      </c>
      <c r="L2175">
        <f>+HLOOKUP(VLOOKUP($B2175,$Q$2:$R$42,2,0),Morosidad_control!$D$4:$AY$101,base_minorista!$A2175,0)</f>
        <v>15.0113968523283</v>
      </c>
      <c r="M2175">
        <f ca="1">+OFFSET(Capital_2!$D$2,base_minorista!A2175,0)</f>
        <v>3.0772625191593428</v>
      </c>
      <c r="N2175">
        <f>+HLOOKUP(VLOOKUP($B2175,$Q$2:$R$42,2,0),costo_laboral!$E$2:$AZ$99,base_minorista!$A2175,0)</f>
        <v>16.370458218919602</v>
      </c>
      <c r="O2175">
        <f>+HLOOKUP(VLOOKUP($B2175,$Q$2:$R$42,2,0),Participacion2!$D$2:$AO$99,base_minorista!$A2175,0)</f>
        <v>0.4594063374125758</v>
      </c>
    </row>
    <row r="2176" spans="1:15" ht="16.5" x14ac:dyDescent="0.3">
      <c r="A2176">
        <v>39</v>
      </c>
      <c r="B2176">
        <v>24</v>
      </c>
      <c r="C2176">
        <v>38</v>
      </c>
      <c r="D2176" s="3">
        <v>42035</v>
      </c>
      <c r="E2176" s="33">
        <v>15</v>
      </c>
      <c r="F2176">
        <v>1</v>
      </c>
      <c r="G2176">
        <f>+HLOOKUP(VLOOKUP($B2176,$Q$2:$R$42,2,0),costos_sf!$D$2:$AY$99,base_minorista!$A2176,0)</f>
        <v>59923755.343005598</v>
      </c>
      <c r="H2176">
        <f>+HLOOKUP(VLOOKUP($B2176,$Q$2:$R$42,2,0),creditos_sf!$D$2:$AY$99,base_minorista!$A2176,0)</f>
        <v>123966817.45985292</v>
      </c>
      <c r="I2176">
        <f>+HLOOKUP(VLOOKUP($B2176,$Q$2:$R$42,2,0),creditos_sf!$D$103:$AY$200,base_minorista!$A2176,0)</f>
        <v>21307911.16448953</v>
      </c>
      <c r="J2176">
        <f>+HLOOKUP(VLOOKUP($B2176,$Q$2:$R$42,2,0),Costo_fondeo!$D$3:$AY$100,base_minorista!$A2176,0)</f>
        <v>9.6772608461351695</v>
      </c>
      <c r="K2176">
        <f>+HLOOKUP(VLOOKUP($B2176,$Q$2:$R$42,2,0),Costo_provisiones!$D$3:$AY$100,base_minorista!$A2176,0)</f>
        <v>9.4844971388776838</v>
      </c>
      <c r="L2176">
        <f>+HLOOKUP(VLOOKUP($B2176,$Q$2:$R$42,2,0),Morosidad_control!$D$4:$AY$101,base_minorista!$A2176,0)</f>
        <v>16.3395169534746</v>
      </c>
      <c r="M2176">
        <f ca="1">+OFFSET(Capital_2!$D$2,base_minorista!A2176,0)</f>
        <v>3.0663026726799725</v>
      </c>
      <c r="N2176">
        <f>+HLOOKUP(VLOOKUP($B2176,$Q$2:$R$42,2,0),costo_laboral!$E$2:$AZ$99,base_minorista!$A2176,0)</f>
        <v>16.618886787851199</v>
      </c>
      <c r="O2176">
        <f>+HLOOKUP(VLOOKUP($B2176,$Q$2:$R$42,2,0),Participacion2!$D$2:$AO$99,base_minorista!$A2176,0)</f>
        <v>0.45636861011100577</v>
      </c>
    </row>
    <row r="2177" spans="1:15" ht="16.5" x14ac:dyDescent="0.3">
      <c r="A2177">
        <v>40</v>
      </c>
      <c r="B2177">
        <v>24</v>
      </c>
      <c r="C2177">
        <v>39</v>
      </c>
      <c r="D2177" s="3">
        <v>42063</v>
      </c>
      <c r="E2177" s="33">
        <v>15</v>
      </c>
      <c r="F2177">
        <v>1</v>
      </c>
      <c r="G2177">
        <f>+HLOOKUP(VLOOKUP($B2177,$Q$2:$R$42,2,0),costos_sf!$D$2:$AY$99,base_minorista!$A2177,0)</f>
        <v>59739045.058749907</v>
      </c>
      <c r="H2177">
        <f>+HLOOKUP(VLOOKUP($B2177,$Q$2:$R$42,2,0),creditos_sf!$D$2:$AY$99,base_minorista!$A2177,0)</f>
        <v>120528900.63178606</v>
      </c>
      <c r="I2177">
        <f>+HLOOKUP(VLOOKUP($B2177,$Q$2:$R$42,2,0),creditos_sf!$D$103:$AY$200,base_minorista!$A2177,0)</f>
        <v>21122014.756964833</v>
      </c>
      <c r="J2177">
        <f>+HLOOKUP(VLOOKUP($B2177,$Q$2:$R$42,2,0),Costo_fondeo!$D$3:$AY$100,base_minorista!$A2177,0)</f>
        <v>10.256451462261399</v>
      </c>
      <c r="K2177">
        <f>+HLOOKUP(VLOOKUP($B2177,$Q$2:$R$42,2,0),Costo_provisiones!$D$3:$AY$100,base_minorista!$A2177,0)</f>
        <v>9.6650394709910454</v>
      </c>
      <c r="L2177">
        <f>+HLOOKUP(VLOOKUP($B2177,$Q$2:$R$42,2,0),Morosidad_control!$D$4:$AY$101,base_minorista!$A2177,0)</f>
        <v>16.221283902880099</v>
      </c>
      <c r="M2177">
        <f ca="1">+OFFSET(Capital_2!$D$2,base_minorista!A2177,0)</f>
        <v>3.049096647123327</v>
      </c>
      <c r="N2177">
        <f>+HLOOKUP(VLOOKUP($B2177,$Q$2:$R$42,2,0),costo_laboral!$E$2:$AZ$99,base_minorista!$A2177,0)</f>
        <v>16.468986196549501</v>
      </c>
      <c r="O2177">
        <f>+HLOOKUP(VLOOKUP($B2177,$Q$2:$R$42,2,0),Participacion2!$D$2:$AO$99,base_minorista!$A2177,0)</f>
        <v>0.44697799080297185</v>
      </c>
    </row>
    <row r="2178" spans="1:15" ht="16.5" x14ac:dyDescent="0.3">
      <c r="A2178">
        <v>41</v>
      </c>
      <c r="B2178">
        <v>24</v>
      </c>
      <c r="C2178">
        <v>40</v>
      </c>
      <c r="D2178" s="3">
        <v>42094</v>
      </c>
      <c r="E2178" s="33">
        <v>15</v>
      </c>
      <c r="F2178">
        <v>1</v>
      </c>
      <c r="G2178">
        <f>+HLOOKUP(VLOOKUP($B2178,$Q$2:$R$42,2,0),costos_sf!$D$2:$AY$99,base_minorista!$A2178,0)</f>
        <v>57012810.826384112</v>
      </c>
      <c r="H2178">
        <f>+HLOOKUP(VLOOKUP($B2178,$Q$2:$R$42,2,0),creditos_sf!$D$2:$AY$99,base_minorista!$A2178,0)</f>
        <v>117269823.69364794</v>
      </c>
      <c r="I2178">
        <f>+HLOOKUP(VLOOKUP($B2178,$Q$2:$R$42,2,0),creditos_sf!$D$103:$AY$200,base_minorista!$A2178,0)</f>
        <v>21477287.911459479</v>
      </c>
      <c r="J2178">
        <f>+HLOOKUP(VLOOKUP($B2178,$Q$2:$R$42,2,0),Costo_fondeo!$D$3:$AY$100,base_minorista!$A2178,0)</f>
        <v>9.7824066589063197</v>
      </c>
      <c r="K2178">
        <f>+HLOOKUP(VLOOKUP($B2178,$Q$2:$R$42,2,0),Costo_provisiones!$D$3:$AY$100,base_minorista!$A2178,0)</f>
        <v>9.4019847922414996</v>
      </c>
      <c r="L2178">
        <f>+HLOOKUP(VLOOKUP($B2178,$Q$2:$R$42,2,0),Morosidad_control!$D$4:$AY$101,base_minorista!$A2178,0)</f>
        <v>15.367208198143899</v>
      </c>
      <c r="M2178">
        <f ca="1">+OFFSET(Capital_2!$D$2,base_minorista!A2178,0)</f>
        <v>3.0217281587138265</v>
      </c>
      <c r="N2178">
        <f>+HLOOKUP(VLOOKUP($B2178,$Q$2:$R$42,2,0),costo_laboral!$E$2:$AZ$99,base_minorista!$A2178,0)</f>
        <v>16.1548088582629</v>
      </c>
      <c r="O2178">
        <f>+HLOOKUP(VLOOKUP($B2178,$Q$2:$R$42,2,0),Participacion2!$D$2:$AO$99,base_minorista!$A2178,0)</f>
        <v>0.43819740360091708</v>
      </c>
    </row>
    <row r="2179" spans="1:15" ht="16.5" x14ac:dyDescent="0.3">
      <c r="A2179">
        <v>42</v>
      </c>
      <c r="B2179">
        <v>24</v>
      </c>
      <c r="C2179">
        <v>41</v>
      </c>
      <c r="D2179" s="3">
        <v>42124</v>
      </c>
      <c r="E2179" s="33">
        <v>15</v>
      </c>
      <c r="F2179">
        <v>1</v>
      </c>
      <c r="G2179">
        <f>+HLOOKUP(VLOOKUP($B2179,$Q$2:$R$42,2,0),costos_sf!$D$2:$AY$99,base_minorista!$A2179,0)</f>
        <v>51699622.335399561</v>
      </c>
      <c r="H2179">
        <f>+HLOOKUP(VLOOKUP($B2179,$Q$2:$R$42,2,0),creditos_sf!$D$2:$AY$99,base_minorista!$A2179,0)</f>
        <v>116003032.49459469</v>
      </c>
      <c r="I2179">
        <f>+HLOOKUP(VLOOKUP($B2179,$Q$2:$R$42,2,0),creditos_sf!$D$103:$AY$200,base_minorista!$A2179,0)</f>
        <v>21547428.855830606</v>
      </c>
      <c r="J2179">
        <f>+HLOOKUP(VLOOKUP($B2179,$Q$2:$R$42,2,0),Costo_fondeo!$D$3:$AY$100,base_minorista!$A2179,0)</f>
        <v>9.0727205323313207</v>
      </c>
      <c r="K2179">
        <f>+HLOOKUP(VLOOKUP($B2179,$Q$2:$R$42,2,0),Costo_provisiones!$D$3:$AY$100,base_minorista!$A2179,0)</f>
        <v>8.015715253608418</v>
      </c>
      <c r="L2179">
        <f>+HLOOKUP(VLOOKUP($B2179,$Q$2:$R$42,2,0),Morosidad_control!$D$4:$AY$101,base_minorista!$A2179,0)</f>
        <v>13.4577242511318</v>
      </c>
      <c r="M2179">
        <f ca="1">+OFFSET(Capital_2!$D$2,base_minorista!A2179,0)</f>
        <v>3.0029222612045556</v>
      </c>
      <c r="N2179">
        <f>+HLOOKUP(VLOOKUP($B2179,$Q$2:$R$42,2,0),costo_laboral!$E$2:$AZ$99,base_minorista!$A2179,0)</f>
        <v>15.0413865942245</v>
      </c>
      <c r="O2179">
        <f>+HLOOKUP(VLOOKUP($B2179,$Q$2:$R$42,2,0),Participacion2!$D$2:$AO$99,base_minorista!$A2179,0)</f>
        <v>0.43445353499017741</v>
      </c>
    </row>
    <row r="2180" spans="1:15" ht="16.5" x14ac:dyDescent="0.3">
      <c r="A2180">
        <v>43</v>
      </c>
      <c r="B2180">
        <v>24</v>
      </c>
      <c r="C2180">
        <v>42</v>
      </c>
      <c r="D2180" s="3">
        <v>42155</v>
      </c>
      <c r="E2180" s="33">
        <v>15</v>
      </c>
      <c r="F2180">
        <v>1</v>
      </c>
      <c r="G2180">
        <f>+HLOOKUP(VLOOKUP($B2180,$Q$2:$R$42,2,0),costos_sf!$D$2:$AY$99,base_minorista!$A2180,0)</f>
        <v>49428985.114859134</v>
      </c>
      <c r="H2180">
        <f>+HLOOKUP(VLOOKUP($B2180,$Q$2:$R$42,2,0),creditos_sf!$D$2:$AY$99,base_minorista!$A2180,0)</f>
        <v>115361197.77453853</v>
      </c>
      <c r="I2180">
        <f>+HLOOKUP(VLOOKUP($B2180,$Q$2:$R$42,2,0),creditos_sf!$D$103:$AY$200,base_minorista!$A2180,0)</f>
        <v>21105512.716605097</v>
      </c>
      <c r="J2180">
        <f>+HLOOKUP(VLOOKUP($B2180,$Q$2:$R$42,2,0),Costo_fondeo!$D$3:$AY$100,base_minorista!$A2180,0)</f>
        <v>8.89841224472924</v>
      </c>
      <c r="K2180">
        <f>+HLOOKUP(VLOOKUP($B2180,$Q$2:$R$42,2,0),Costo_provisiones!$D$3:$AY$100,base_minorista!$A2180,0)</f>
        <v>7.6928142478152548</v>
      </c>
      <c r="L2180">
        <f>+HLOOKUP(VLOOKUP($B2180,$Q$2:$R$42,2,0),Morosidad_control!$D$4:$AY$101,base_minorista!$A2180,0)</f>
        <v>12.6755122511615</v>
      </c>
      <c r="M2180">
        <f ca="1">+OFFSET(Capital_2!$D$2,base_minorista!A2180,0)</f>
        <v>2.9913163210576634</v>
      </c>
      <c r="N2180">
        <f>+HLOOKUP(VLOOKUP($B2180,$Q$2:$R$42,2,0),costo_laboral!$E$2:$AZ$99,base_minorista!$A2180,0)</f>
        <v>14.2155663197405</v>
      </c>
      <c r="O2180">
        <f>+HLOOKUP(VLOOKUP($B2180,$Q$2:$R$42,2,0),Participacion2!$D$2:$AO$99,base_minorista!$A2180,0)</f>
        <v>0.43269538972570842</v>
      </c>
    </row>
    <row r="2181" spans="1:15" ht="16.5" x14ac:dyDescent="0.3">
      <c r="A2181">
        <v>44</v>
      </c>
      <c r="B2181">
        <v>24</v>
      </c>
      <c r="C2181">
        <v>43</v>
      </c>
      <c r="D2181" s="3">
        <v>42185</v>
      </c>
      <c r="E2181" s="33">
        <v>15</v>
      </c>
      <c r="F2181">
        <v>1</v>
      </c>
      <c r="G2181">
        <f>+HLOOKUP(VLOOKUP($B2181,$Q$2:$R$42,2,0),costos_sf!$D$2:$AY$99,base_minorista!$A2181,0)</f>
        <v>47158944.445649162</v>
      </c>
      <c r="H2181">
        <f>+HLOOKUP(VLOOKUP($B2181,$Q$2:$R$42,2,0),creditos_sf!$D$2:$AY$99,base_minorista!$A2181,0)</f>
        <v>110877688.47840719</v>
      </c>
      <c r="I2181">
        <f>+HLOOKUP(VLOOKUP($B2181,$Q$2:$R$42,2,0),creditos_sf!$D$103:$AY$200,base_minorista!$A2181,0)</f>
        <v>21042543.282604069</v>
      </c>
      <c r="J2181">
        <f>+HLOOKUP(VLOOKUP($B2181,$Q$2:$R$42,2,0),Costo_fondeo!$D$3:$AY$100,base_minorista!$A2181,0)</f>
        <v>8.8148291057935904</v>
      </c>
      <c r="K2181">
        <f>+HLOOKUP(VLOOKUP($B2181,$Q$2:$R$42,2,0),Costo_provisiones!$D$3:$AY$100,base_minorista!$A2181,0)</f>
        <v>6.9865182930153589</v>
      </c>
      <c r="L2181">
        <f>+HLOOKUP(VLOOKUP($B2181,$Q$2:$R$42,2,0),Morosidad_control!$D$4:$AY$101,base_minorista!$A2181,0)</f>
        <v>9.2426041377587396</v>
      </c>
      <c r="M2181">
        <f ca="1">+OFFSET(Capital_2!$D$2,base_minorista!A2181,0)</f>
        <v>2.9626797769382383</v>
      </c>
      <c r="N2181">
        <f>+HLOOKUP(VLOOKUP($B2181,$Q$2:$R$42,2,0),costo_laboral!$E$2:$AZ$99,base_minorista!$A2181,0)</f>
        <v>13.923258396486499</v>
      </c>
      <c r="O2181">
        <f>+HLOOKUP(VLOOKUP($B2181,$Q$2:$R$42,2,0),Participacion2!$D$2:$AO$99,base_minorista!$A2181,0)</f>
        <v>0.42048310834094077</v>
      </c>
    </row>
    <row r="2182" spans="1:15" ht="16.5" x14ac:dyDescent="0.3">
      <c r="A2182">
        <v>45</v>
      </c>
      <c r="B2182">
        <v>24</v>
      </c>
      <c r="C2182">
        <v>44</v>
      </c>
      <c r="D2182" s="3">
        <v>42216</v>
      </c>
      <c r="E2182" s="33">
        <v>15</v>
      </c>
      <c r="F2182">
        <v>1</v>
      </c>
      <c r="G2182">
        <f>+HLOOKUP(VLOOKUP($B2182,$Q$2:$R$42,2,0),costos_sf!$D$2:$AY$99,base_minorista!$A2182,0)</f>
        <v>42849774.209345728</v>
      </c>
      <c r="H2182">
        <f>+HLOOKUP(VLOOKUP($B2182,$Q$2:$R$42,2,0),creditos_sf!$D$2:$AY$99,base_minorista!$A2182,0)</f>
        <v>109619549.78186157</v>
      </c>
      <c r="I2182">
        <f>+HLOOKUP(VLOOKUP($B2182,$Q$2:$R$42,2,0),creditos_sf!$D$103:$AY$200,base_minorista!$A2182,0)</f>
        <v>21066674.930573396</v>
      </c>
      <c r="J2182">
        <f>+HLOOKUP(VLOOKUP($B2182,$Q$2:$R$42,2,0),Costo_fondeo!$D$3:$AY$100,base_minorista!$A2182,0)</f>
        <v>8.5201215338015697</v>
      </c>
      <c r="K2182">
        <f>+HLOOKUP(VLOOKUP($B2182,$Q$2:$R$42,2,0),Costo_provisiones!$D$3:$AY$100,base_minorista!$A2182,0)</f>
        <v>6.4531479739747839</v>
      </c>
      <c r="L2182">
        <f>+HLOOKUP(VLOOKUP($B2182,$Q$2:$R$42,2,0),Morosidad_control!$D$4:$AY$101,base_minorista!$A2182,0)</f>
        <v>9.2927142679683499</v>
      </c>
      <c r="M2182">
        <f ca="1">+OFFSET(Capital_2!$D$2,base_minorista!A2182,0)</f>
        <v>2.9172838879084302</v>
      </c>
      <c r="N2182">
        <f>+HLOOKUP(VLOOKUP($B2182,$Q$2:$R$42,2,0),costo_laboral!$E$2:$AZ$99,base_minorista!$A2182,0)</f>
        <v>13.783684414323799</v>
      </c>
      <c r="O2182">
        <f>+HLOOKUP(VLOOKUP($B2182,$Q$2:$R$42,2,0),Participacion2!$D$2:$AO$99,base_minorista!$A2182,0)</f>
        <v>0.41725919992181049</v>
      </c>
    </row>
    <row r="2183" spans="1:15" ht="16.5" x14ac:dyDescent="0.3">
      <c r="A2183">
        <v>46</v>
      </c>
      <c r="B2183">
        <v>24</v>
      </c>
      <c r="C2183">
        <v>45</v>
      </c>
      <c r="D2183" s="3">
        <v>42247</v>
      </c>
      <c r="E2183" s="33">
        <v>15</v>
      </c>
      <c r="F2183">
        <v>1</v>
      </c>
      <c r="G2183">
        <f>+HLOOKUP(VLOOKUP($B2183,$Q$2:$R$42,2,0),costos_sf!$D$2:$AY$99,base_minorista!$A2183,0)</f>
        <v>40641494.474074416</v>
      </c>
      <c r="H2183">
        <f>+HLOOKUP(VLOOKUP($B2183,$Q$2:$R$42,2,0),creditos_sf!$D$2:$AY$99,base_minorista!$A2183,0)</f>
        <v>108725035.5687321</v>
      </c>
      <c r="I2183">
        <f>+HLOOKUP(VLOOKUP($B2183,$Q$2:$R$42,2,0),creditos_sf!$D$103:$AY$200,base_minorista!$A2183,0)</f>
        <v>20959230.602086496</v>
      </c>
      <c r="J2183">
        <f>+HLOOKUP(VLOOKUP($B2183,$Q$2:$R$42,2,0),Costo_fondeo!$D$3:$AY$100,base_minorista!$A2183,0)</f>
        <v>8.5547155560785004</v>
      </c>
      <c r="K2183">
        <f>+HLOOKUP(VLOOKUP($B2183,$Q$2:$R$42,2,0),Costo_provisiones!$D$3:$AY$100,base_minorista!$A2183,0)</f>
        <v>6.3731264093059359</v>
      </c>
      <c r="L2183">
        <f>+HLOOKUP(VLOOKUP($B2183,$Q$2:$R$42,2,0),Morosidad_control!$D$4:$AY$101,base_minorista!$A2183,0)</f>
        <v>10.5105819355893</v>
      </c>
      <c r="M2183">
        <f ca="1">+OFFSET(Capital_2!$D$2,base_minorista!A2183,0)</f>
        <v>2.8874106541141011</v>
      </c>
      <c r="N2183">
        <f>+HLOOKUP(VLOOKUP($B2183,$Q$2:$R$42,2,0),costo_laboral!$E$2:$AZ$99,base_minorista!$A2183,0)</f>
        <v>14.016461690137801</v>
      </c>
      <c r="O2183">
        <f>+HLOOKUP(VLOOKUP($B2183,$Q$2:$R$42,2,0),Participacion2!$D$2:$AO$99,base_minorista!$A2183,0)</f>
        <v>0.41272330564459458</v>
      </c>
    </row>
    <row r="2184" spans="1:15" ht="16.5" x14ac:dyDescent="0.3">
      <c r="A2184">
        <v>47</v>
      </c>
      <c r="B2184">
        <v>24</v>
      </c>
      <c r="C2184">
        <v>46</v>
      </c>
      <c r="D2184" s="3">
        <v>42277</v>
      </c>
      <c r="E2184" s="33">
        <v>15</v>
      </c>
      <c r="F2184">
        <v>1</v>
      </c>
      <c r="G2184">
        <f>+HLOOKUP(VLOOKUP($B2184,$Q$2:$R$42,2,0),costos_sf!$D$2:$AY$99,base_minorista!$A2184,0)</f>
        <v>102547063.69201159</v>
      </c>
      <c r="H2184">
        <f>+HLOOKUP(VLOOKUP($B2184,$Q$2:$R$42,2,0),creditos_sf!$D$2:$AY$99,base_minorista!$A2184,0)</f>
        <v>392536129.71380055</v>
      </c>
      <c r="I2184">
        <f>+HLOOKUP(VLOOKUP($B2184,$Q$2:$R$42,2,0),creditos_sf!$D$103:$AY$200,base_minorista!$A2184,0)</f>
        <v>141819024.94703192</v>
      </c>
      <c r="J2184">
        <f>+HLOOKUP(VLOOKUP($B2184,$Q$2:$R$42,2,0),Costo_fondeo!$D$3:$AY$100,base_minorista!$A2184,0)</f>
        <v>18.097815223522101</v>
      </c>
      <c r="K2184">
        <f>+HLOOKUP(VLOOKUP($B2184,$Q$2:$R$42,2,0),Costo_provisiones!$D$3:$AY$100,base_minorista!$A2184,0)</f>
        <v>10.383218958864116</v>
      </c>
      <c r="L2184">
        <f>+HLOOKUP(VLOOKUP($B2184,$Q$2:$R$42,2,0),Morosidad_control!$D$4:$AY$101,base_minorista!$A2184,0)</f>
        <v>6.4760042944098304</v>
      </c>
      <c r="M2184">
        <f ca="1">+OFFSET(Capital_2!$D$2,base_minorista!A2184,0)</f>
        <v>2.8604428107092303</v>
      </c>
      <c r="N2184">
        <f>+HLOOKUP(VLOOKUP($B2184,$Q$2:$R$42,2,0),costo_laboral!$E$2:$AZ$99,base_minorista!$A2184,0)</f>
        <v>9.4843600951409002</v>
      </c>
      <c r="O2184">
        <f>+HLOOKUP(VLOOKUP($B2184,$Q$2:$R$42,2,0),Participacion2!$D$2:$AO$99,base_minorista!$A2184,0)</f>
        <v>1.4813379861226801</v>
      </c>
    </row>
    <row r="2185" spans="1:15" ht="16.5" x14ac:dyDescent="0.3">
      <c r="A2185">
        <v>48</v>
      </c>
      <c r="B2185">
        <v>24</v>
      </c>
      <c r="C2185">
        <v>47</v>
      </c>
      <c r="D2185" s="3">
        <v>42308</v>
      </c>
      <c r="E2185" s="33">
        <v>15</v>
      </c>
      <c r="F2185">
        <v>1</v>
      </c>
      <c r="G2185">
        <f>+HLOOKUP(VLOOKUP($B2185,$Q$2:$R$42,2,0),costos_sf!$D$2:$AY$99,base_minorista!$A2185,0)</f>
        <v>108579086.69371691</v>
      </c>
      <c r="H2185">
        <f>+HLOOKUP(VLOOKUP($B2185,$Q$2:$R$42,2,0),creditos_sf!$D$2:$AY$99,base_minorista!$A2185,0)</f>
        <v>394313425.50024247</v>
      </c>
      <c r="I2185">
        <f>+HLOOKUP(VLOOKUP($B2185,$Q$2:$R$42,2,0),creditos_sf!$D$103:$AY$200,base_minorista!$A2185,0)</f>
        <v>137580748.74658644</v>
      </c>
      <c r="J2185">
        <f>+HLOOKUP(VLOOKUP($B2185,$Q$2:$R$42,2,0),Costo_fondeo!$D$3:$AY$100,base_minorista!$A2185,0)</f>
        <v>15.9279366769163</v>
      </c>
      <c r="K2185">
        <f>+HLOOKUP(VLOOKUP($B2185,$Q$2:$R$42,2,0),Costo_provisiones!$D$3:$AY$100,base_minorista!$A2185,0)</f>
        <v>8.6937763996497495</v>
      </c>
      <c r="L2185">
        <f>+HLOOKUP(VLOOKUP($B2185,$Q$2:$R$42,2,0),Morosidad_control!$D$4:$AY$101,base_minorista!$A2185,0)</f>
        <v>6.9802785224440198</v>
      </c>
      <c r="M2185">
        <f ca="1">+OFFSET(Capital_2!$D$2,base_minorista!A2185,0)</f>
        <v>2.8360712606451561</v>
      </c>
      <c r="N2185">
        <f>+HLOOKUP(VLOOKUP($B2185,$Q$2:$R$42,2,0),costo_laboral!$E$2:$AZ$99,base_minorista!$A2185,0)</f>
        <v>10.355561237883199</v>
      </c>
      <c r="O2185">
        <f>+HLOOKUP(VLOOKUP($B2185,$Q$2:$R$42,2,0),Participacion2!$D$2:$AO$99,base_minorista!$A2185,0)</f>
        <v>1.4747808243909215</v>
      </c>
    </row>
    <row r="2186" spans="1:15" ht="16.5" x14ac:dyDescent="0.3">
      <c r="A2186">
        <v>49</v>
      </c>
      <c r="B2186">
        <v>24</v>
      </c>
      <c r="C2186">
        <v>48</v>
      </c>
      <c r="D2186" s="3">
        <v>42338</v>
      </c>
      <c r="E2186" s="33">
        <v>15</v>
      </c>
      <c r="F2186">
        <v>1</v>
      </c>
      <c r="G2186">
        <f>+HLOOKUP(VLOOKUP($B2186,$Q$2:$R$42,2,0),costos_sf!$D$2:$AY$99,base_minorista!$A2186,0)</f>
        <v>113016660.04457274</v>
      </c>
      <c r="H2186">
        <f>+HLOOKUP(VLOOKUP($B2186,$Q$2:$R$42,2,0),creditos_sf!$D$2:$AY$99,base_minorista!$A2186,0)</f>
        <v>397721319.8651188</v>
      </c>
      <c r="I2186">
        <f>+HLOOKUP(VLOOKUP($B2186,$Q$2:$R$42,2,0),creditos_sf!$D$103:$AY$200,base_minorista!$A2186,0)</f>
        <v>130566282.83267035</v>
      </c>
      <c r="J2186">
        <f>+HLOOKUP(VLOOKUP($B2186,$Q$2:$R$42,2,0),Costo_fondeo!$D$3:$AY$100,base_minorista!$A2186,0)</f>
        <v>13.8031349391956</v>
      </c>
      <c r="K2186">
        <f>+HLOOKUP(VLOOKUP($B2186,$Q$2:$R$42,2,0),Costo_provisiones!$D$3:$AY$100,base_minorista!$A2186,0)</f>
        <v>8.2343253458133638</v>
      </c>
      <c r="L2186">
        <f>+HLOOKUP(VLOOKUP($B2186,$Q$2:$R$42,2,0),Morosidad_control!$D$4:$AY$101,base_minorista!$A2186,0)</f>
        <v>7.3053103526988101</v>
      </c>
      <c r="M2186">
        <f ca="1">+OFFSET(Capital_2!$D$2,base_minorista!A2186,0)</f>
        <v>2.8102228331623054</v>
      </c>
      <c r="N2186">
        <f>+HLOOKUP(VLOOKUP($B2186,$Q$2:$R$42,2,0),costo_laboral!$E$2:$AZ$99,base_minorista!$A2186,0)</f>
        <v>11.293953072490799</v>
      </c>
      <c r="O2186">
        <f>+HLOOKUP(VLOOKUP($B2186,$Q$2:$R$42,2,0),Participacion2!$D$2:$AO$99,base_minorista!$A2186,0)</f>
        <v>1.4733522194774293</v>
      </c>
    </row>
    <row r="2187" spans="1:15" ht="16.5" x14ac:dyDescent="0.3">
      <c r="A2187">
        <v>50</v>
      </c>
      <c r="B2187">
        <v>24</v>
      </c>
      <c r="C2187">
        <v>49</v>
      </c>
      <c r="D2187" s="3">
        <v>42369</v>
      </c>
      <c r="E2187" s="33">
        <v>15</v>
      </c>
      <c r="F2187">
        <v>1</v>
      </c>
      <c r="G2187">
        <f>+HLOOKUP(VLOOKUP($B2187,$Q$2:$R$42,2,0),costos_sf!$D$2:$AY$99,base_minorista!$A2187,0)</f>
        <v>119195362.7983813</v>
      </c>
      <c r="H2187">
        <f>+HLOOKUP(VLOOKUP($B2187,$Q$2:$R$42,2,0),creditos_sf!$D$2:$AY$99,base_minorista!$A2187,0)</f>
        <v>402145965.75942755</v>
      </c>
      <c r="I2187">
        <f>+HLOOKUP(VLOOKUP($B2187,$Q$2:$R$42,2,0),creditos_sf!$D$103:$AY$200,base_minorista!$A2187,0)</f>
        <v>131095195.8302635</v>
      </c>
      <c r="J2187">
        <f>+HLOOKUP(VLOOKUP($B2187,$Q$2:$R$42,2,0),Costo_fondeo!$D$3:$AY$100,base_minorista!$A2187,0)</f>
        <v>12.8049425538664</v>
      </c>
      <c r="K2187">
        <f>+HLOOKUP(VLOOKUP($B2187,$Q$2:$R$42,2,0),Costo_provisiones!$D$3:$AY$100,base_minorista!$A2187,0)</f>
        <v>7.4957111266784153</v>
      </c>
      <c r="L2187">
        <f>+HLOOKUP(VLOOKUP($B2187,$Q$2:$R$42,2,0),Morosidad_control!$D$4:$AY$101,base_minorista!$A2187,0)</f>
        <v>7.4537782818387797</v>
      </c>
      <c r="M2187">
        <f ca="1">+OFFSET(Capital_2!$D$2,base_minorista!A2187,0)</f>
        <v>2.789179696006852</v>
      </c>
      <c r="N2187">
        <f>+HLOOKUP(VLOOKUP($B2187,$Q$2:$R$42,2,0),costo_laboral!$E$2:$AZ$99,base_minorista!$A2187,0)</f>
        <v>11.7232723505081</v>
      </c>
      <c r="O2187">
        <f>+HLOOKUP(VLOOKUP($B2187,$Q$2:$R$42,2,0),Participacion2!$D$2:$AO$99,base_minorista!$A2187,0)</f>
        <v>1.4936799369741516</v>
      </c>
    </row>
    <row r="2188" spans="1:15" ht="16.5" x14ac:dyDescent="0.3">
      <c r="A2188">
        <v>51</v>
      </c>
      <c r="B2188">
        <v>24</v>
      </c>
      <c r="C2188">
        <v>50</v>
      </c>
      <c r="D2188" s="3">
        <v>42400</v>
      </c>
      <c r="E2188" s="33">
        <v>16</v>
      </c>
      <c r="F2188">
        <v>1</v>
      </c>
      <c r="G2188">
        <f>+HLOOKUP(VLOOKUP($B2188,$Q$2:$R$42,2,0),costos_sf!$D$2:$AY$99,base_minorista!$A2188,0)</f>
        <v>133187237.7164209</v>
      </c>
      <c r="H2188">
        <f>+HLOOKUP(VLOOKUP($B2188,$Q$2:$R$42,2,0),creditos_sf!$D$2:$AY$99,base_minorista!$A2188,0)</f>
        <v>397872974.09007764</v>
      </c>
      <c r="I2188">
        <f>+HLOOKUP(VLOOKUP($B2188,$Q$2:$R$42,2,0),creditos_sf!$D$103:$AY$200,base_minorista!$A2188,0)</f>
        <v>132107606.08583605</v>
      </c>
      <c r="J2188">
        <f>+HLOOKUP(VLOOKUP($B2188,$Q$2:$R$42,2,0),Costo_fondeo!$D$3:$AY$100,base_minorista!$A2188,0)</f>
        <v>12.0500529879642</v>
      </c>
      <c r="K2188">
        <f>+HLOOKUP(VLOOKUP($B2188,$Q$2:$R$42,2,0),Costo_provisiones!$D$3:$AY$100,base_minorista!$A2188,0)</f>
        <v>6.9696527289091756</v>
      </c>
      <c r="L2188">
        <f>+HLOOKUP(VLOOKUP($B2188,$Q$2:$R$42,2,0),Morosidad_control!$D$4:$AY$101,base_minorista!$A2188,0)</f>
        <v>7.7846274990652402</v>
      </c>
      <c r="M2188">
        <f ca="1">+OFFSET(Capital_2!$D$2,base_minorista!A2188,0)</f>
        <v>2.7880675647391326</v>
      </c>
      <c r="N2188">
        <f>+HLOOKUP(VLOOKUP($B2188,$Q$2:$R$42,2,0),costo_laboral!$E$2:$AZ$99,base_minorista!$A2188,0)</f>
        <v>12.187870198587699</v>
      </c>
      <c r="O2188">
        <f>+HLOOKUP(VLOOKUP($B2188,$Q$2:$R$42,2,0),Participacion2!$D$2:$AO$99,base_minorista!$A2188,0)</f>
        <v>1.4972890117783264</v>
      </c>
    </row>
    <row r="2189" spans="1:15" ht="16.5" x14ac:dyDescent="0.3">
      <c r="A2189">
        <v>52</v>
      </c>
      <c r="B2189">
        <v>24</v>
      </c>
      <c r="C2189">
        <v>51</v>
      </c>
      <c r="D2189" s="3">
        <v>42429</v>
      </c>
      <c r="E2189" s="33">
        <v>16</v>
      </c>
      <c r="F2189">
        <v>1</v>
      </c>
      <c r="G2189">
        <f>+HLOOKUP(VLOOKUP($B2189,$Q$2:$R$42,2,0),costos_sf!$D$2:$AY$99,base_minorista!$A2189,0)</f>
        <v>144551041.69247815</v>
      </c>
      <c r="H2189">
        <f>+HLOOKUP(VLOOKUP($B2189,$Q$2:$R$42,2,0),creditos_sf!$D$2:$AY$99,base_minorista!$A2189,0)</f>
        <v>400886475.80452824</v>
      </c>
      <c r="I2189">
        <f>+HLOOKUP(VLOOKUP($B2189,$Q$2:$R$42,2,0),creditos_sf!$D$103:$AY$200,base_minorista!$A2189,0)</f>
        <v>131705174.99113506</v>
      </c>
      <c r="J2189">
        <f>+HLOOKUP(VLOOKUP($B2189,$Q$2:$R$42,2,0),Costo_fondeo!$D$3:$AY$100,base_minorista!$A2189,0)</f>
        <v>11.344227192932401</v>
      </c>
      <c r="K2189">
        <f>+HLOOKUP(VLOOKUP($B2189,$Q$2:$R$42,2,0),Costo_provisiones!$D$3:$AY$100,base_minorista!$A2189,0)</f>
        <v>6.4892313748492612</v>
      </c>
      <c r="L2189">
        <f>+HLOOKUP(VLOOKUP($B2189,$Q$2:$R$42,2,0),Morosidad_control!$D$4:$AY$101,base_minorista!$A2189,0)</f>
        <v>7.7005637459699399</v>
      </c>
      <c r="M2189">
        <f ca="1">+OFFSET(Capital_2!$D$2,base_minorista!A2189,0)</f>
        <v>2.8101212764635846</v>
      </c>
      <c r="N2189">
        <f>+HLOOKUP(VLOOKUP($B2189,$Q$2:$R$42,2,0),costo_laboral!$E$2:$AZ$99,base_minorista!$A2189,0)</f>
        <v>12.773676827641401</v>
      </c>
      <c r="O2189">
        <f>+HLOOKUP(VLOOKUP($B2189,$Q$2:$R$42,2,0),Participacion2!$D$2:$AO$99,base_minorista!$A2189,0)</f>
        <v>1.5123780249264962</v>
      </c>
    </row>
    <row r="2190" spans="1:15" ht="16.5" x14ac:dyDescent="0.3">
      <c r="A2190">
        <v>53</v>
      </c>
      <c r="B2190">
        <v>24</v>
      </c>
      <c r="C2190">
        <v>52</v>
      </c>
      <c r="D2190" s="3">
        <v>42460</v>
      </c>
      <c r="E2190" s="33">
        <v>16</v>
      </c>
      <c r="F2190">
        <v>1</v>
      </c>
      <c r="G2190">
        <f>+HLOOKUP(VLOOKUP($B2190,$Q$2:$R$42,2,0),costos_sf!$D$2:$AY$99,base_minorista!$A2190,0)</f>
        <v>150814506.02641496</v>
      </c>
      <c r="H2190">
        <f>+HLOOKUP(VLOOKUP($B2190,$Q$2:$R$42,2,0),creditos_sf!$D$2:$AY$99,base_minorista!$A2190,0)</f>
        <v>403947456.5252527</v>
      </c>
      <c r="I2190">
        <f>+HLOOKUP(VLOOKUP($B2190,$Q$2:$R$42,2,0),creditos_sf!$D$103:$AY$200,base_minorista!$A2190,0)</f>
        <v>129447851.28156652</v>
      </c>
      <c r="J2190">
        <f>+HLOOKUP(VLOOKUP($B2190,$Q$2:$R$42,2,0),Costo_fondeo!$D$3:$AY$100,base_minorista!$A2190,0)</f>
        <v>10.809811302466199</v>
      </c>
      <c r="K2190">
        <f>+HLOOKUP(VLOOKUP($B2190,$Q$2:$R$42,2,0),Costo_provisiones!$D$3:$AY$100,base_minorista!$A2190,0)</f>
        <v>6.3473263916733442</v>
      </c>
      <c r="L2190">
        <f>+HLOOKUP(VLOOKUP($B2190,$Q$2:$R$42,2,0),Morosidad_control!$D$4:$AY$101,base_minorista!$A2190,0)</f>
        <v>7.7726765833391598</v>
      </c>
      <c r="M2190">
        <f ca="1">+OFFSET(Capital_2!$D$2,base_minorista!A2190,0)</f>
        <v>2.8489018213335102</v>
      </c>
      <c r="N2190">
        <f>+HLOOKUP(VLOOKUP($B2190,$Q$2:$R$42,2,0),costo_laboral!$E$2:$AZ$99,base_minorista!$A2190,0)</f>
        <v>13.1982242489659</v>
      </c>
      <c r="O2190">
        <f>+HLOOKUP(VLOOKUP($B2190,$Q$2:$R$42,2,0),Participacion2!$D$2:$AO$99,base_minorista!$A2190,0)</f>
        <v>1.5351573628537352</v>
      </c>
    </row>
    <row r="2191" spans="1:15" ht="16.5" x14ac:dyDescent="0.3">
      <c r="A2191">
        <v>54</v>
      </c>
      <c r="B2191">
        <v>24</v>
      </c>
      <c r="C2191">
        <v>53</v>
      </c>
      <c r="D2191" s="3">
        <v>42490</v>
      </c>
      <c r="E2191" s="33">
        <v>16</v>
      </c>
      <c r="F2191">
        <v>1</v>
      </c>
      <c r="G2191">
        <f>+HLOOKUP(VLOOKUP($B2191,$Q$2:$R$42,2,0),costos_sf!$D$2:$AY$99,base_minorista!$A2191,0)</f>
        <v>160186176.36376506</v>
      </c>
      <c r="H2191">
        <f>+HLOOKUP(VLOOKUP($B2191,$Q$2:$R$42,2,0),creditos_sf!$D$2:$AY$99,base_minorista!$A2191,0)</f>
        <v>410547678.33796281</v>
      </c>
      <c r="I2191">
        <f>+HLOOKUP(VLOOKUP($B2191,$Q$2:$R$42,2,0),creditos_sf!$D$103:$AY$200,base_minorista!$A2191,0)</f>
        <v>129017940.38473019</v>
      </c>
      <c r="J2191">
        <f>+HLOOKUP(VLOOKUP($B2191,$Q$2:$R$42,2,0),Costo_fondeo!$D$3:$AY$100,base_minorista!$A2191,0)</f>
        <v>10.3758541793137</v>
      </c>
      <c r="K2191">
        <f>+HLOOKUP(VLOOKUP($B2191,$Q$2:$R$42,2,0),Costo_provisiones!$D$3:$AY$100,base_minorista!$A2191,0)</f>
        <v>6.2484738463635017</v>
      </c>
      <c r="L2191">
        <f>+HLOOKUP(VLOOKUP($B2191,$Q$2:$R$42,2,0),Morosidad_control!$D$4:$AY$101,base_minorista!$A2191,0)</f>
        <v>7.4093295462790696</v>
      </c>
      <c r="M2191">
        <f ca="1">+OFFSET(Capital_2!$D$2,base_minorista!A2191,0)</f>
        <v>2.8814923639740782</v>
      </c>
      <c r="N2191">
        <f>+HLOOKUP(VLOOKUP($B2191,$Q$2:$R$42,2,0),costo_laboral!$E$2:$AZ$99,base_minorista!$A2191,0)</f>
        <v>13.7061086497111</v>
      </c>
      <c r="O2191">
        <f>+HLOOKUP(VLOOKUP($B2191,$Q$2:$R$42,2,0),Participacion2!$D$2:$AO$99,base_minorista!$A2191,0)</f>
        <v>1.5553263182062578</v>
      </c>
    </row>
    <row r="2192" spans="1:15" ht="16.5" x14ac:dyDescent="0.3">
      <c r="A2192">
        <v>55</v>
      </c>
      <c r="B2192">
        <v>24</v>
      </c>
      <c r="C2192">
        <v>54</v>
      </c>
      <c r="D2192" s="3">
        <v>42521</v>
      </c>
      <c r="E2192" s="33">
        <v>16</v>
      </c>
      <c r="F2192">
        <v>1</v>
      </c>
      <c r="G2192">
        <f>+HLOOKUP(VLOOKUP($B2192,$Q$2:$R$42,2,0),costos_sf!$D$2:$AY$99,base_minorista!$A2192,0)</f>
        <v>167923009.82479653</v>
      </c>
      <c r="H2192">
        <f>+HLOOKUP(VLOOKUP($B2192,$Q$2:$R$42,2,0),creditos_sf!$D$2:$AY$99,base_minorista!$A2192,0)</f>
        <v>401505999.37545627</v>
      </c>
      <c r="I2192">
        <f>+HLOOKUP(VLOOKUP($B2192,$Q$2:$R$42,2,0),creditos_sf!$D$103:$AY$200,base_minorista!$A2192,0)</f>
        <v>127931470.3104046</v>
      </c>
      <c r="J2192">
        <f>+HLOOKUP(VLOOKUP($B2192,$Q$2:$R$42,2,0),Costo_fondeo!$D$3:$AY$100,base_minorista!$A2192,0)</f>
        <v>9.9407722160568106</v>
      </c>
      <c r="K2192">
        <f>+HLOOKUP(VLOOKUP($B2192,$Q$2:$R$42,2,0),Costo_provisiones!$D$3:$AY$100,base_minorista!$A2192,0)</f>
        <v>6.0767396064375108</v>
      </c>
      <c r="L2192">
        <f>+HLOOKUP(VLOOKUP($B2192,$Q$2:$R$42,2,0),Morosidad_control!$D$4:$AY$101,base_minorista!$A2192,0)</f>
        <v>7.4126523684660404</v>
      </c>
      <c r="M2192">
        <f ca="1">+OFFSET(Capital_2!$D$2,base_minorista!A2192,0)</f>
        <v>2.9184975362021124</v>
      </c>
      <c r="N2192">
        <f>+HLOOKUP(VLOOKUP($B2192,$Q$2:$R$42,2,0),costo_laboral!$E$2:$AZ$99,base_minorista!$A2192,0)</f>
        <v>14.434735579631401</v>
      </c>
      <c r="O2192">
        <f>+HLOOKUP(VLOOKUP($B2192,$Q$2:$R$42,2,0),Participacion2!$D$2:$AO$99,base_minorista!$A2192,0)</f>
        <v>1.5177882050770706</v>
      </c>
    </row>
    <row r="2193" spans="1:15" ht="16.5" x14ac:dyDescent="0.3">
      <c r="A2193">
        <v>56</v>
      </c>
      <c r="B2193">
        <v>24</v>
      </c>
      <c r="C2193">
        <v>55</v>
      </c>
      <c r="D2193" s="3">
        <v>42551</v>
      </c>
      <c r="E2193" s="33">
        <v>16</v>
      </c>
      <c r="F2193">
        <v>1</v>
      </c>
      <c r="G2193">
        <f>+HLOOKUP(VLOOKUP($B2193,$Q$2:$R$42,2,0),costos_sf!$D$2:$AY$99,base_minorista!$A2193,0)</f>
        <v>174952291.7775718</v>
      </c>
      <c r="H2193">
        <f>+HLOOKUP(VLOOKUP($B2193,$Q$2:$R$42,2,0),creditos_sf!$D$2:$AY$99,base_minorista!$A2193,0)</f>
        <v>398215288.80897033</v>
      </c>
      <c r="I2193">
        <f>+HLOOKUP(VLOOKUP($B2193,$Q$2:$R$42,2,0),creditos_sf!$D$103:$AY$200,base_minorista!$A2193,0)</f>
        <v>131239291.30334105</v>
      </c>
      <c r="J2193">
        <f>+HLOOKUP(VLOOKUP($B2193,$Q$2:$R$42,2,0),Costo_fondeo!$D$3:$AY$100,base_minorista!$A2193,0)</f>
        <v>9.5454860625239704</v>
      </c>
      <c r="K2193">
        <f>+HLOOKUP(VLOOKUP($B2193,$Q$2:$R$42,2,0),Costo_provisiones!$D$3:$AY$100,base_minorista!$A2193,0)</f>
        <v>5.9613907962344035</v>
      </c>
      <c r="L2193">
        <f>+HLOOKUP(VLOOKUP($B2193,$Q$2:$R$42,2,0),Morosidad_control!$D$4:$AY$101,base_minorista!$A2193,0)</f>
        <v>7.3695038253357099</v>
      </c>
      <c r="M2193">
        <f ca="1">+OFFSET(Capital_2!$D$2,base_minorista!A2193,0)</f>
        <v>2.9650713359667673</v>
      </c>
      <c r="N2193">
        <f>+HLOOKUP(VLOOKUP($B2193,$Q$2:$R$42,2,0),costo_laboral!$E$2:$AZ$99,base_minorista!$A2193,0)</f>
        <v>14.764279523788099</v>
      </c>
      <c r="O2193">
        <f>+HLOOKUP(VLOOKUP($B2193,$Q$2:$R$42,2,0),Participacion2!$D$2:$AO$99,base_minorista!$A2193,0)</f>
        <v>1.4976089156708907</v>
      </c>
    </row>
    <row r="2194" spans="1:15" ht="16.5" x14ac:dyDescent="0.3">
      <c r="A2194">
        <v>57</v>
      </c>
      <c r="B2194">
        <v>24</v>
      </c>
      <c r="C2194">
        <v>56</v>
      </c>
      <c r="D2194" s="3">
        <v>42582</v>
      </c>
      <c r="E2194" s="33">
        <v>16</v>
      </c>
      <c r="F2194">
        <v>1</v>
      </c>
      <c r="G2194">
        <f>+HLOOKUP(VLOOKUP($B2194,$Q$2:$R$42,2,0),costos_sf!$D$2:$AY$99,base_minorista!$A2194,0)</f>
        <v>182074509.30792576</v>
      </c>
      <c r="H2194">
        <f>+HLOOKUP(VLOOKUP($B2194,$Q$2:$R$42,2,0),creditos_sf!$D$2:$AY$99,base_minorista!$A2194,0)</f>
        <v>392439072.34167492</v>
      </c>
      <c r="I2194">
        <f>+HLOOKUP(VLOOKUP($B2194,$Q$2:$R$42,2,0),creditos_sf!$D$103:$AY$200,base_minorista!$A2194,0)</f>
        <v>128838492.77749756</v>
      </c>
      <c r="J2194">
        <f>+HLOOKUP(VLOOKUP($B2194,$Q$2:$R$42,2,0),Costo_fondeo!$D$3:$AY$100,base_minorista!$A2194,0)</f>
        <v>8.9596942915133706</v>
      </c>
      <c r="K2194">
        <f>+HLOOKUP(VLOOKUP($B2194,$Q$2:$R$42,2,0),Costo_provisiones!$D$3:$AY$100,base_minorista!$A2194,0)</f>
        <v>5.7776800699190778</v>
      </c>
      <c r="L2194">
        <f>+HLOOKUP(VLOOKUP($B2194,$Q$2:$R$42,2,0),Morosidad_control!$D$4:$AY$101,base_minorista!$A2194,0)</f>
        <v>7.8198093075960102</v>
      </c>
      <c r="M2194">
        <f ca="1">+OFFSET(Capital_2!$D$2,base_minorista!A2194,0)</f>
        <v>3.0367322920898565</v>
      </c>
      <c r="N2194">
        <f>+HLOOKUP(VLOOKUP($B2194,$Q$2:$R$42,2,0),costo_laboral!$E$2:$AZ$99,base_minorista!$A2194,0)</f>
        <v>15.584424948936199</v>
      </c>
      <c r="O2194">
        <f>+HLOOKUP(VLOOKUP($B2194,$Q$2:$R$42,2,0),Participacion2!$D$2:$AO$99,base_minorista!$A2194,0)</f>
        <v>1.4738637956804601</v>
      </c>
    </row>
    <row r="2195" spans="1:15" ht="16.5" x14ac:dyDescent="0.3">
      <c r="A2195">
        <v>58</v>
      </c>
      <c r="B2195">
        <v>24</v>
      </c>
      <c r="C2195">
        <v>57</v>
      </c>
      <c r="D2195" s="3">
        <v>42613</v>
      </c>
      <c r="E2195" s="33">
        <v>16</v>
      </c>
      <c r="F2195">
        <v>1</v>
      </c>
      <c r="G2195">
        <f>+HLOOKUP(VLOOKUP($B2195,$Q$2:$R$42,2,0),costos_sf!$D$2:$AY$99,base_minorista!$A2195,0)</f>
        <v>190775347.68496624</v>
      </c>
      <c r="H2195">
        <f>+HLOOKUP(VLOOKUP($B2195,$Q$2:$R$42,2,0),creditos_sf!$D$2:$AY$99,base_minorista!$A2195,0)</f>
        <v>420564189.67609638</v>
      </c>
      <c r="I2195">
        <f>+HLOOKUP(VLOOKUP($B2195,$Q$2:$R$42,2,0),creditos_sf!$D$103:$AY$200,base_minorista!$A2195,0)</f>
        <v>131545037.77233876</v>
      </c>
      <c r="J2195">
        <f>+HLOOKUP(VLOOKUP($B2195,$Q$2:$R$42,2,0),Costo_fondeo!$D$3:$AY$100,base_minorista!$A2195,0)</f>
        <v>8.6899679598249104</v>
      </c>
      <c r="K2195">
        <f>+HLOOKUP(VLOOKUP($B2195,$Q$2:$R$42,2,0),Costo_provisiones!$D$3:$AY$100,base_minorista!$A2195,0)</f>
        <v>5.5194150743317776</v>
      </c>
      <c r="L2195">
        <f>+HLOOKUP(VLOOKUP($B2195,$Q$2:$R$42,2,0),Morosidad_control!$D$4:$AY$101,base_minorista!$A2195,0)</f>
        <v>7.7793157556172901</v>
      </c>
      <c r="M2195">
        <f ca="1">+OFFSET(Capital_2!$D$2,base_minorista!A2195,0)</f>
        <v>3.0987757605561481</v>
      </c>
      <c r="N2195">
        <f>+HLOOKUP(VLOOKUP($B2195,$Q$2:$R$42,2,0),costo_laboral!$E$2:$AZ$99,base_minorista!$A2195,0)</f>
        <v>15.8608376084503</v>
      </c>
      <c r="O2195">
        <f>+HLOOKUP(VLOOKUP($B2195,$Q$2:$R$42,2,0),Participacion2!$D$2:$AO$99,base_minorista!$A2195,0)</f>
        <v>1.5767169119410187</v>
      </c>
    </row>
    <row r="2196" spans="1:15" ht="16.5" x14ac:dyDescent="0.3">
      <c r="A2196">
        <v>59</v>
      </c>
      <c r="B2196">
        <v>24</v>
      </c>
      <c r="C2196">
        <v>58</v>
      </c>
      <c r="D2196" s="3">
        <v>42643</v>
      </c>
      <c r="E2196" s="33">
        <v>16</v>
      </c>
      <c r="F2196">
        <v>1</v>
      </c>
      <c r="G2196">
        <f>+HLOOKUP(VLOOKUP($B2196,$Q$2:$R$42,2,0),costos_sf!$D$2:$AY$99,base_minorista!$A2196,0)</f>
        <v>146345256.38163537</v>
      </c>
      <c r="H2196">
        <f>+HLOOKUP(VLOOKUP($B2196,$Q$2:$R$42,2,0),creditos_sf!$D$2:$AY$99,base_minorista!$A2196,0)</f>
        <v>422600926.88438928</v>
      </c>
      <c r="I2196">
        <f>+HLOOKUP(VLOOKUP($B2196,$Q$2:$R$42,2,0),creditos_sf!$D$103:$AY$200,base_minorista!$A2196,0)</f>
        <v>130842580.1925211</v>
      </c>
      <c r="J2196">
        <f>+HLOOKUP(VLOOKUP($B2196,$Q$2:$R$42,2,0),Costo_fondeo!$D$3:$AY$100,base_minorista!$A2196,0)</f>
        <v>5.88524310039318</v>
      </c>
      <c r="K2196">
        <f>+HLOOKUP(VLOOKUP($B2196,$Q$2:$R$42,2,0),Costo_provisiones!$D$3:$AY$100,base_minorista!$A2196,0)</f>
        <v>4.2780117332828338</v>
      </c>
      <c r="L2196">
        <f>+HLOOKUP(VLOOKUP($B2196,$Q$2:$R$42,2,0),Morosidad_control!$D$4:$AY$101,base_minorista!$A2196,0)</f>
        <v>7.5172214217079896</v>
      </c>
      <c r="M2196">
        <f ca="1">+OFFSET(Capital_2!$D$2,base_minorista!A2196,0)</f>
        <v>3.1647538313822339</v>
      </c>
      <c r="N2196">
        <f>+HLOOKUP(VLOOKUP($B2196,$Q$2:$R$42,2,0),costo_laboral!$E$2:$AZ$99,base_minorista!$A2196,0)</f>
        <v>11.7407998588812</v>
      </c>
      <c r="O2196">
        <f>+HLOOKUP(VLOOKUP($B2196,$Q$2:$R$42,2,0),Participacion2!$D$2:$AO$99,base_minorista!$A2196,0)</f>
        <v>1.5612324093087064</v>
      </c>
    </row>
    <row r="2197" spans="1:15" ht="16.5" x14ac:dyDescent="0.3">
      <c r="A2197">
        <v>60</v>
      </c>
      <c r="B2197">
        <v>24</v>
      </c>
      <c r="C2197">
        <v>59</v>
      </c>
      <c r="D2197" s="3">
        <v>42674</v>
      </c>
      <c r="E2197" s="33">
        <v>16</v>
      </c>
      <c r="F2197">
        <v>1</v>
      </c>
      <c r="G2197">
        <f>+HLOOKUP(VLOOKUP($B2197,$Q$2:$R$42,2,0),costos_sf!$D$2:$AY$99,base_minorista!$A2197,0)</f>
        <v>151509953.80949834</v>
      </c>
      <c r="H2197">
        <f>+HLOOKUP(VLOOKUP($B2197,$Q$2:$R$42,2,0),creditos_sf!$D$2:$AY$99,base_minorista!$A2197,0)</f>
        <v>409555000.92460722</v>
      </c>
      <c r="I2197">
        <f>+HLOOKUP(VLOOKUP($B2197,$Q$2:$R$42,2,0),creditos_sf!$D$103:$AY$200,base_minorista!$A2197,0)</f>
        <v>131774563.11837034</v>
      </c>
      <c r="J2197">
        <f>+HLOOKUP(VLOOKUP($B2197,$Q$2:$R$42,2,0),Costo_fondeo!$D$3:$AY$100,base_minorista!$A2197,0)</f>
        <v>5.9653958692695701</v>
      </c>
      <c r="K2197">
        <f>+HLOOKUP(VLOOKUP($B2197,$Q$2:$R$42,2,0),Costo_provisiones!$D$3:$AY$100,base_minorista!$A2197,0)</f>
        <v>4.4429148675518739</v>
      </c>
      <c r="L2197">
        <f>+HLOOKUP(VLOOKUP($B2197,$Q$2:$R$42,2,0),Morosidad_control!$D$4:$AY$101,base_minorista!$A2197,0)</f>
        <v>6.9269503785444204</v>
      </c>
      <c r="M2197">
        <f ca="1">+OFFSET(Capital_2!$D$2,base_minorista!A2197,0)</f>
        <v>3.232264312603593</v>
      </c>
      <c r="N2197">
        <f>+HLOOKUP(VLOOKUP($B2197,$Q$2:$R$42,2,0),costo_laboral!$E$2:$AZ$99,base_minorista!$A2197,0)</f>
        <v>12.3328447002134</v>
      </c>
      <c r="O2197">
        <f>+HLOOKUP(VLOOKUP($B2197,$Q$2:$R$42,2,0),Participacion2!$D$2:$AO$99,base_minorista!$A2197,0)</f>
        <v>1.5009756036920674</v>
      </c>
    </row>
    <row r="2198" spans="1:15" ht="16.5" x14ac:dyDescent="0.3">
      <c r="A2198">
        <v>61</v>
      </c>
      <c r="B2198">
        <v>24</v>
      </c>
      <c r="C2198">
        <v>60</v>
      </c>
      <c r="D2198" s="3">
        <v>42704</v>
      </c>
      <c r="E2198" s="33">
        <v>16</v>
      </c>
      <c r="F2198">
        <v>1</v>
      </c>
      <c r="G2198">
        <f>+HLOOKUP(VLOOKUP($B2198,$Q$2:$R$42,2,0),costos_sf!$D$2:$AY$99,base_minorista!$A2198,0)</f>
        <v>152337340.94410098</v>
      </c>
      <c r="H2198">
        <f>+HLOOKUP(VLOOKUP($B2198,$Q$2:$R$42,2,0),creditos_sf!$D$2:$AY$99,base_minorista!$A2198,0)</f>
        <v>411591274.22186267</v>
      </c>
      <c r="I2198">
        <f>+HLOOKUP(VLOOKUP($B2198,$Q$2:$R$42,2,0),creditos_sf!$D$103:$AY$200,base_minorista!$A2198,0)</f>
        <v>130641443.50190867</v>
      </c>
      <c r="J2198">
        <f>+HLOOKUP(VLOOKUP($B2198,$Q$2:$R$42,2,0),Costo_fondeo!$D$3:$AY$100,base_minorista!$A2198,0)</f>
        <v>5.9264523732585399</v>
      </c>
      <c r="K2198">
        <f>+HLOOKUP(VLOOKUP($B2198,$Q$2:$R$42,2,0),Costo_provisiones!$D$3:$AY$100,base_minorista!$A2198,0)</f>
        <v>4.2329991555863122</v>
      </c>
      <c r="L2198">
        <f>+HLOOKUP(VLOOKUP($B2198,$Q$2:$R$42,2,0),Morosidad_control!$D$4:$AY$101,base_minorista!$A2198,0)</f>
        <v>6.4554154817450602</v>
      </c>
      <c r="M2198">
        <f ca="1">+OFFSET(Capital_2!$D$2,base_minorista!A2198,0)</f>
        <v>3.2966619789838338</v>
      </c>
      <c r="N2198">
        <f>+HLOOKUP(VLOOKUP($B2198,$Q$2:$R$42,2,0),costo_laboral!$E$2:$AZ$99,base_minorista!$A2198,0)</f>
        <v>12.7408025349342</v>
      </c>
      <c r="O2198">
        <f>+HLOOKUP(VLOOKUP($B2198,$Q$2:$R$42,2,0),Participacion2!$D$2:$AO$99,base_minorista!$A2198,0)</f>
        <v>1.4912159858314167</v>
      </c>
    </row>
    <row r="2199" spans="1:15" ht="16.5" x14ac:dyDescent="0.3">
      <c r="A2199">
        <v>62</v>
      </c>
      <c r="B2199">
        <v>24</v>
      </c>
      <c r="C2199">
        <v>61</v>
      </c>
      <c r="D2199" s="3">
        <v>42735</v>
      </c>
      <c r="E2199" s="33">
        <v>16</v>
      </c>
      <c r="F2199">
        <v>1</v>
      </c>
      <c r="G2199">
        <f>+HLOOKUP(VLOOKUP($B2199,$Q$2:$R$42,2,0),costos_sf!$D$2:$AY$99,base_minorista!$A2199,0)</f>
        <v>167044818.53995585</v>
      </c>
      <c r="H2199">
        <f>+HLOOKUP(VLOOKUP($B2199,$Q$2:$R$42,2,0),creditos_sf!$D$2:$AY$99,base_minorista!$A2199,0)</f>
        <v>409267892.93846297</v>
      </c>
      <c r="I2199">
        <f>+HLOOKUP(VLOOKUP($B2199,$Q$2:$R$42,2,0),creditos_sf!$D$103:$AY$200,base_minorista!$A2199,0)</f>
        <v>139336449.25865036</v>
      </c>
      <c r="J2199">
        <f>+HLOOKUP(VLOOKUP($B2199,$Q$2:$R$42,2,0),Costo_fondeo!$D$3:$AY$100,base_minorista!$A2199,0)</f>
        <v>6.0031815839376099</v>
      </c>
      <c r="K2199">
        <f>+HLOOKUP(VLOOKUP($B2199,$Q$2:$R$42,2,0),Costo_provisiones!$D$3:$AY$100,base_minorista!$A2199,0)</f>
        <v>4.5861609740998537</v>
      </c>
      <c r="L2199">
        <f>+HLOOKUP(VLOOKUP($B2199,$Q$2:$R$42,2,0),Morosidad_control!$D$4:$AY$101,base_minorista!$A2199,0)</f>
        <v>5.3210379380279802</v>
      </c>
      <c r="M2199">
        <f ca="1">+OFFSET(Capital_2!$D$2,base_minorista!A2199,0)</f>
        <v>3.371561018368705</v>
      </c>
      <c r="N2199">
        <f>+HLOOKUP(VLOOKUP($B2199,$Q$2:$R$42,2,0),costo_laboral!$E$2:$AZ$99,base_minorista!$A2199,0)</f>
        <v>13.0551287244632</v>
      </c>
      <c r="O2199">
        <f>+HLOOKUP(VLOOKUP($B2199,$Q$2:$R$42,2,0),Participacion2!$D$2:$AO$99,base_minorista!$A2199,0)</f>
        <v>1.4785241832669198</v>
      </c>
    </row>
    <row r="2200" spans="1:15" ht="16.5" x14ac:dyDescent="0.3">
      <c r="A2200">
        <v>63</v>
      </c>
      <c r="B2200">
        <v>24</v>
      </c>
      <c r="C2200">
        <v>62</v>
      </c>
      <c r="D2200" s="3">
        <v>42766</v>
      </c>
      <c r="E2200" s="33">
        <v>17</v>
      </c>
      <c r="F2200">
        <v>1</v>
      </c>
      <c r="G2200">
        <f>+HLOOKUP(VLOOKUP($B2200,$Q$2:$R$42,2,0),costos_sf!$D$2:$AY$99,base_minorista!$A2200,0)</f>
        <v>161292842.72408035</v>
      </c>
      <c r="H2200">
        <f>+HLOOKUP(VLOOKUP($B2200,$Q$2:$R$42,2,0),creditos_sf!$D$2:$AY$99,base_minorista!$A2200,0)</f>
        <v>408759633.63224554</v>
      </c>
      <c r="I2200">
        <f>+HLOOKUP(VLOOKUP($B2200,$Q$2:$R$42,2,0),creditos_sf!$D$103:$AY$200,base_minorista!$A2200,0)</f>
        <v>138317183.2082237</v>
      </c>
      <c r="J2200">
        <f>+HLOOKUP(VLOOKUP($B2200,$Q$2:$R$42,2,0),Costo_fondeo!$D$3:$AY$100,base_minorista!$A2200,0)</f>
        <v>6.01930505140054</v>
      </c>
      <c r="K2200">
        <f>+HLOOKUP(VLOOKUP($B2200,$Q$2:$R$42,2,0),Costo_provisiones!$D$3:$AY$100,base_minorista!$A2200,0)</f>
        <v>4.5263086751008066</v>
      </c>
      <c r="L2200">
        <f>+HLOOKUP(VLOOKUP($B2200,$Q$2:$R$42,2,0),Morosidad_control!$D$4:$AY$101,base_minorista!$A2200,0)</f>
        <v>5.5989741618739401</v>
      </c>
      <c r="M2200">
        <f ca="1">+OFFSET(Capital_2!$D$2,base_minorista!A2200,0)</f>
        <v>3.4309045641717737</v>
      </c>
      <c r="N2200">
        <f>+HLOOKUP(VLOOKUP($B2200,$Q$2:$R$42,2,0),costo_laboral!$E$2:$AZ$99,base_minorista!$A2200,0)</f>
        <v>13.073678039457199</v>
      </c>
      <c r="O2200">
        <f>+HLOOKUP(VLOOKUP($B2200,$Q$2:$R$42,2,0),Participacion2!$D$2:$AO$99,base_minorista!$A2200,0)</f>
        <v>1.4902903261171048</v>
      </c>
    </row>
    <row r="2201" spans="1:15" ht="16.5" x14ac:dyDescent="0.3">
      <c r="A2201">
        <v>64</v>
      </c>
      <c r="B2201">
        <v>24</v>
      </c>
      <c r="C2201">
        <v>63</v>
      </c>
      <c r="D2201" s="3">
        <v>42794</v>
      </c>
      <c r="E2201" s="33">
        <v>17</v>
      </c>
      <c r="F2201">
        <v>1</v>
      </c>
      <c r="G2201">
        <f>+HLOOKUP(VLOOKUP($B2201,$Q$2:$R$42,2,0),costos_sf!$D$2:$AY$99,base_minorista!$A2201,0)</f>
        <v>156569674.53431061</v>
      </c>
      <c r="H2201">
        <f>+HLOOKUP(VLOOKUP($B2201,$Q$2:$R$42,2,0),creditos_sf!$D$2:$AY$99,base_minorista!$A2201,0)</f>
        <v>415988149.61835051</v>
      </c>
      <c r="I2201">
        <f>+HLOOKUP(VLOOKUP($B2201,$Q$2:$R$42,2,0),creditos_sf!$D$103:$AY$200,base_minorista!$A2201,0)</f>
        <v>138145052.76626289</v>
      </c>
      <c r="J2201">
        <f>+HLOOKUP(VLOOKUP($B2201,$Q$2:$R$42,2,0),Costo_fondeo!$D$3:$AY$100,base_minorista!$A2201,0)</f>
        <v>6.0062533332461303</v>
      </c>
      <c r="K2201">
        <f>+HLOOKUP(VLOOKUP($B2201,$Q$2:$R$42,2,0),Costo_provisiones!$D$3:$AY$100,base_minorista!$A2201,0)</f>
        <v>4.4443746222376168</v>
      </c>
      <c r="L2201">
        <f>+HLOOKUP(VLOOKUP($B2201,$Q$2:$R$42,2,0),Morosidad_control!$D$4:$AY$101,base_minorista!$A2201,0)</f>
        <v>5.6386950182130198</v>
      </c>
      <c r="M2201">
        <f ca="1">+OFFSET(Capital_2!$D$2,base_minorista!A2201,0)</f>
        <v>3.4714473426279464</v>
      </c>
      <c r="N2201">
        <f>+HLOOKUP(VLOOKUP($B2201,$Q$2:$R$42,2,0),costo_laboral!$E$2:$AZ$99,base_minorista!$A2201,0)</f>
        <v>12.779692880860701</v>
      </c>
      <c r="O2201">
        <f>+HLOOKUP(VLOOKUP($B2201,$Q$2:$R$42,2,0),Participacion2!$D$2:$AO$99,base_minorista!$A2201,0)</f>
        <v>1.5155506373407801</v>
      </c>
    </row>
    <row r="2202" spans="1:15" ht="16.5" x14ac:dyDescent="0.3">
      <c r="A2202">
        <v>65</v>
      </c>
      <c r="B2202">
        <v>24</v>
      </c>
      <c r="C2202">
        <v>64</v>
      </c>
      <c r="D2202" s="3">
        <v>42825</v>
      </c>
      <c r="E2202" s="33">
        <v>17</v>
      </c>
      <c r="F2202">
        <v>1</v>
      </c>
      <c r="G2202">
        <f>+HLOOKUP(VLOOKUP($B2202,$Q$2:$R$42,2,0),costos_sf!$D$2:$AY$99,base_minorista!$A2202,0)</f>
        <v>158095052.21879721</v>
      </c>
      <c r="H2202">
        <f>+HLOOKUP(VLOOKUP($B2202,$Q$2:$R$42,2,0),creditos_sf!$D$2:$AY$99,base_minorista!$A2202,0)</f>
        <v>419542747.89073604</v>
      </c>
      <c r="I2202">
        <f>+HLOOKUP(VLOOKUP($B2202,$Q$2:$R$42,2,0),creditos_sf!$D$103:$AY$200,base_minorista!$A2202,0)</f>
        <v>144985554.89723879</v>
      </c>
      <c r="J2202">
        <f>+HLOOKUP(VLOOKUP($B2202,$Q$2:$R$42,2,0),Costo_fondeo!$D$3:$AY$100,base_minorista!$A2202,0)</f>
        <v>6.0124783091086398</v>
      </c>
      <c r="K2202">
        <f>+HLOOKUP(VLOOKUP($B2202,$Q$2:$R$42,2,0),Costo_provisiones!$D$3:$AY$100,base_minorista!$A2202,0)</f>
        <v>4.4001529026036801</v>
      </c>
      <c r="L2202">
        <f>+HLOOKUP(VLOOKUP($B2202,$Q$2:$R$42,2,0),Morosidad_control!$D$4:$AY$101,base_minorista!$A2202,0)</f>
        <v>5.3802289337450997</v>
      </c>
      <c r="M2202">
        <f ca="1">+OFFSET(Capital_2!$D$2,base_minorista!A2202,0)</f>
        <v>3.5034579976729381</v>
      </c>
      <c r="N2202">
        <f>+HLOOKUP(VLOOKUP($B2202,$Q$2:$R$42,2,0),costo_laboral!$E$2:$AZ$99,base_minorista!$A2202,0)</f>
        <v>12.587111323726401</v>
      </c>
      <c r="O2202">
        <f>+HLOOKUP(VLOOKUP($B2202,$Q$2:$R$42,2,0),Participacion2!$D$2:$AO$99,base_minorista!$A2202,0)</f>
        <v>1.5445319506985451</v>
      </c>
    </row>
    <row r="2203" spans="1:15" ht="16.5" x14ac:dyDescent="0.3">
      <c r="A2203">
        <v>66</v>
      </c>
      <c r="B2203">
        <v>24</v>
      </c>
      <c r="C2203">
        <v>65</v>
      </c>
      <c r="D2203" s="3">
        <v>42855</v>
      </c>
      <c r="E2203" s="33">
        <v>17</v>
      </c>
      <c r="F2203">
        <v>1</v>
      </c>
      <c r="G2203">
        <f>+HLOOKUP(VLOOKUP($B2203,$Q$2:$R$42,2,0),costos_sf!$D$2:$AY$99,base_minorista!$A2203,0)</f>
        <v>159679298.06524804</v>
      </c>
      <c r="H2203">
        <f>+HLOOKUP(VLOOKUP($B2203,$Q$2:$R$42,2,0),creditos_sf!$D$2:$AY$99,base_minorista!$A2203,0)</f>
        <v>427183694.45952773</v>
      </c>
      <c r="I2203">
        <f>+HLOOKUP(VLOOKUP($B2203,$Q$2:$R$42,2,0),creditos_sf!$D$103:$AY$200,base_minorista!$A2203,0)</f>
        <v>156163197.35684872</v>
      </c>
      <c r="J2203">
        <f>+HLOOKUP(VLOOKUP($B2203,$Q$2:$R$42,2,0),Costo_fondeo!$D$3:$AY$100,base_minorista!$A2203,0)</f>
        <v>6.0513692162530699</v>
      </c>
      <c r="K2203">
        <f>+HLOOKUP(VLOOKUP($B2203,$Q$2:$R$42,2,0),Costo_provisiones!$D$3:$AY$100,base_minorista!$A2203,0)</f>
        <v>4.4540981251652525</v>
      </c>
      <c r="L2203">
        <f>+HLOOKUP(VLOOKUP($B2203,$Q$2:$R$42,2,0),Morosidad_control!$D$4:$AY$101,base_minorista!$A2203,0)</f>
        <v>5.6108540750182501</v>
      </c>
      <c r="M2203">
        <f ca="1">+OFFSET(Capital_2!$D$2,base_minorista!A2203,0)</f>
        <v>3.5336781037956082</v>
      </c>
      <c r="N2203">
        <f>+HLOOKUP(VLOOKUP($B2203,$Q$2:$R$42,2,0),costo_laboral!$E$2:$AZ$99,base_minorista!$A2203,0)</f>
        <v>12.3654422518189</v>
      </c>
      <c r="O2203">
        <f>+HLOOKUP(VLOOKUP($B2203,$Q$2:$R$42,2,0),Participacion2!$D$2:$AO$99,base_minorista!$A2203,0)</f>
        <v>1.5652844053530537</v>
      </c>
    </row>
    <row r="2204" spans="1:15" ht="16.5" x14ac:dyDescent="0.3">
      <c r="A2204">
        <v>67</v>
      </c>
      <c r="B2204">
        <v>24</v>
      </c>
      <c r="C2204">
        <v>66</v>
      </c>
      <c r="D2204" s="3">
        <v>42886</v>
      </c>
      <c r="E2204" s="33">
        <v>17</v>
      </c>
      <c r="F2204">
        <v>1</v>
      </c>
      <c r="G2204">
        <f>+HLOOKUP(VLOOKUP($B2204,$Q$2:$R$42,2,0),costos_sf!$D$2:$AY$99,base_minorista!$A2204,0)</f>
        <v>161665360.94063783</v>
      </c>
      <c r="H2204">
        <f>+HLOOKUP(VLOOKUP($B2204,$Q$2:$R$42,2,0),creditos_sf!$D$2:$AY$99,base_minorista!$A2204,0)</f>
        <v>432942485.3762762</v>
      </c>
      <c r="I2204">
        <f>+HLOOKUP(VLOOKUP($B2204,$Q$2:$R$42,2,0),creditos_sf!$D$103:$AY$200,base_minorista!$A2204,0)</f>
        <v>160795518.28499675</v>
      </c>
      <c r="J2204">
        <f>+HLOOKUP(VLOOKUP($B2204,$Q$2:$R$42,2,0),Costo_fondeo!$D$3:$AY$100,base_minorista!$A2204,0)</f>
        <v>6.0694852037257201</v>
      </c>
      <c r="K2204">
        <f>+HLOOKUP(VLOOKUP($B2204,$Q$2:$R$42,2,0),Costo_provisiones!$D$3:$AY$100,base_minorista!$A2204,0)</f>
        <v>4.4019409657811117</v>
      </c>
      <c r="L2204">
        <f>+HLOOKUP(VLOOKUP($B2204,$Q$2:$R$42,2,0),Morosidad_control!$D$4:$AY$101,base_minorista!$A2204,0)</f>
        <v>5.5564196988439196</v>
      </c>
      <c r="M2204">
        <f ca="1">+OFFSET(Capital_2!$D$2,base_minorista!A2204,0)</f>
        <v>3.5570017411603705</v>
      </c>
      <c r="N2204">
        <f>+HLOOKUP(VLOOKUP($B2204,$Q$2:$R$42,2,0),costo_laboral!$E$2:$AZ$99,base_minorista!$A2204,0)</f>
        <v>12.2174242145951</v>
      </c>
      <c r="O2204">
        <f>+HLOOKUP(VLOOKUP($B2204,$Q$2:$R$42,2,0),Participacion2!$D$2:$AO$99,base_minorista!$A2204,0)</f>
        <v>1.563638280885262</v>
      </c>
    </row>
    <row r="2205" spans="1:15" ht="16.5" x14ac:dyDescent="0.3">
      <c r="A2205">
        <v>68</v>
      </c>
      <c r="B2205">
        <v>24</v>
      </c>
      <c r="C2205">
        <v>67</v>
      </c>
      <c r="D2205" s="3">
        <v>42916</v>
      </c>
      <c r="E2205" s="33">
        <v>17</v>
      </c>
      <c r="F2205">
        <v>1</v>
      </c>
      <c r="G2205">
        <f>+HLOOKUP(VLOOKUP($B2205,$Q$2:$R$42,2,0),costos_sf!$D$2:$AY$99,base_minorista!$A2205,0)</f>
        <v>164304066.3346189</v>
      </c>
      <c r="H2205">
        <f>+HLOOKUP(VLOOKUP($B2205,$Q$2:$R$42,2,0),creditos_sf!$D$2:$AY$99,base_minorista!$A2205,0)</f>
        <v>432534174.53026593</v>
      </c>
      <c r="I2205">
        <f>+HLOOKUP(VLOOKUP($B2205,$Q$2:$R$42,2,0),creditos_sf!$D$103:$AY$200,base_minorista!$A2205,0)</f>
        <v>162639475.76987982</v>
      </c>
      <c r="J2205">
        <f>+HLOOKUP(VLOOKUP($B2205,$Q$2:$R$42,2,0),Costo_fondeo!$D$3:$AY$100,base_minorista!$A2205,0)</f>
        <v>6.0652032300397698</v>
      </c>
      <c r="K2205">
        <f>+HLOOKUP(VLOOKUP($B2205,$Q$2:$R$42,2,0),Costo_provisiones!$D$3:$AY$100,base_minorista!$A2205,0)</f>
        <v>4.3895370641027629</v>
      </c>
      <c r="L2205">
        <f>+HLOOKUP(VLOOKUP($B2205,$Q$2:$R$42,2,0),Morosidad_control!$D$4:$AY$101,base_minorista!$A2205,0)</f>
        <v>5.5394032510130398</v>
      </c>
      <c r="M2205">
        <f ca="1">+OFFSET(Capital_2!$D$2,base_minorista!A2205,0)</f>
        <v>3.5704065106105527</v>
      </c>
      <c r="N2205">
        <f>+HLOOKUP(VLOOKUP($B2205,$Q$2:$R$42,2,0),costo_laboral!$E$2:$AZ$99,base_minorista!$A2205,0)</f>
        <v>12.1667298513616</v>
      </c>
      <c r="O2205">
        <f>+HLOOKUP(VLOOKUP($B2205,$Q$2:$R$42,2,0),Participacion2!$D$2:$AO$99,base_minorista!$A2205,0)</f>
        <v>1.554382475340726</v>
      </c>
    </row>
    <row r="2206" spans="1:15" ht="16.5" x14ac:dyDescent="0.3">
      <c r="A2206">
        <v>69</v>
      </c>
      <c r="B2206">
        <v>24</v>
      </c>
      <c r="C2206">
        <v>68</v>
      </c>
      <c r="D2206" s="3">
        <v>42947</v>
      </c>
      <c r="E2206" s="33">
        <v>17</v>
      </c>
      <c r="F2206">
        <v>1</v>
      </c>
      <c r="G2206">
        <f>+HLOOKUP(VLOOKUP($B2206,$Q$2:$R$42,2,0),costos_sf!$D$2:$AY$99,base_minorista!$A2206,0)</f>
        <v>166009998.67244324</v>
      </c>
      <c r="H2206">
        <f>+HLOOKUP(VLOOKUP($B2206,$Q$2:$R$42,2,0),creditos_sf!$D$2:$AY$99,base_minorista!$A2206,0)</f>
        <v>426077067.53650689</v>
      </c>
      <c r="I2206">
        <f>+HLOOKUP(VLOOKUP($B2206,$Q$2:$R$42,2,0),creditos_sf!$D$103:$AY$200,base_minorista!$A2206,0)</f>
        <v>162295181.55822515</v>
      </c>
      <c r="J2206">
        <f>+HLOOKUP(VLOOKUP($B2206,$Q$2:$R$42,2,0),Costo_fondeo!$D$3:$AY$100,base_minorista!$A2206,0)</f>
        <v>5.87512017777218</v>
      </c>
      <c r="K2206">
        <f>+HLOOKUP(VLOOKUP($B2206,$Q$2:$R$42,2,0),Costo_provisiones!$D$3:$AY$100,base_minorista!$A2206,0)</f>
        <v>4.4542249678693686</v>
      </c>
      <c r="L2206">
        <f>+HLOOKUP(VLOOKUP($B2206,$Q$2:$R$42,2,0),Morosidad_control!$D$4:$AY$101,base_minorista!$A2206,0)</f>
        <v>4.8559396733582103</v>
      </c>
      <c r="M2206">
        <f ca="1">+OFFSET(Capital_2!$D$2,base_minorista!A2206,0)</f>
        <v>3.5864726654758914</v>
      </c>
      <c r="N2206">
        <f>+HLOOKUP(VLOOKUP($B2206,$Q$2:$R$42,2,0),costo_laboral!$E$2:$AZ$99,base_minorista!$A2206,0)</f>
        <v>12.5037575821326</v>
      </c>
      <c r="O2206">
        <f>+HLOOKUP(VLOOKUP($B2206,$Q$2:$R$42,2,0),Participacion2!$D$2:$AO$99,base_minorista!$A2206,0)</f>
        <v>1.5315293399582142</v>
      </c>
    </row>
    <row r="2207" spans="1:15" ht="16.5" x14ac:dyDescent="0.3">
      <c r="A2207">
        <v>70</v>
      </c>
      <c r="B2207">
        <v>24</v>
      </c>
      <c r="C2207">
        <v>69</v>
      </c>
      <c r="D2207" s="3">
        <v>42978</v>
      </c>
      <c r="E2207" s="33">
        <v>17</v>
      </c>
      <c r="F2207">
        <v>1</v>
      </c>
      <c r="G2207">
        <f>+HLOOKUP(VLOOKUP($B2207,$Q$2:$R$42,2,0),costos_sf!$D$2:$AY$99,base_minorista!$A2207,0)</f>
        <v>165924529.58916441</v>
      </c>
      <c r="H2207">
        <f>+HLOOKUP(VLOOKUP($B2207,$Q$2:$R$42,2,0),creditos_sf!$D$2:$AY$99,base_minorista!$A2207,0)</f>
        <v>421463068.17968923</v>
      </c>
      <c r="I2207">
        <f>+HLOOKUP(VLOOKUP($B2207,$Q$2:$R$42,2,0),creditos_sf!$D$103:$AY$200,base_minorista!$A2207,0)</f>
        <v>162070650.2016733</v>
      </c>
      <c r="J2207">
        <f>+HLOOKUP(VLOOKUP($B2207,$Q$2:$R$42,2,0),Costo_fondeo!$D$3:$AY$100,base_minorista!$A2207,0)</f>
        <v>5.9765877536120096</v>
      </c>
      <c r="K2207">
        <f>+HLOOKUP(VLOOKUP($B2207,$Q$2:$R$42,2,0),Costo_provisiones!$D$3:$AY$100,base_minorista!$A2207,0)</f>
        <v>4.7913536312232612</v>
      </c>
      <c r="L2207">
        <f>+HLOOKUP(VLOOKUP($B2207,$Q$2:$R$42,2,0),Morosidad_control!$D$4:$AY$101,base_minorista!$A2207,0)</f>
        <v>4.0024654954359002</v>
      </c>
      <c r="M2207">
        <f ca="1">+OFFSET(Capital_2!$D$2,base_minorista!A2207,0)</f>
        <v>3.5952774480300995</v>
      </c>
      <c r="N2207">
        <f>+HLOOKUP(VLOOKUP($B2207,$Q$2:$R$42,2,0),costo_laboral!$E$2:$AZ$99,base_minorista!$A2207,0)</f>
        <v>12.7984339269654</v>
      </c>
      <c r="O2207">
        <f>+HLOOKUP(VLOOKUP($B2207,$Q$2:$R$42,2,0),Participacion2!$D$2:$AO$99,base_minorista!$A2207,0)</f>
        <v>1.5071582757864685</v>
      </c>
    </row>
    <row r="2208" spans="1:15" ht="16.5" x14ac:dyDescent="0.3">
      <c r="A2208">
        <v>71</v>
      </c>
      <c r="B2208">
        <v>24</v>
      </c>
      <c r="C2208">
        <v>70</v>
      </c>
      <c r="D2208" s="3">
        <v>43008</v>
      </c>
      <c r="E2208" s="33">
        <v>17</v>
      </c>
      <c r="F2208">
        <v>1</v>
      </c>
      <c r="G2208">
        <f>+HLOOKUP(VLOOKUP($B2208,$Q$2:$R$42,2,0),costos_sf!$D$2:$AY$99,base_minorista!$A2208,0)</f>
        <v>157587086.50472242</v>
      </c>
      <c r="H2208">
        <f>+HLOOKUP(VLOOKUP($B2208,$Q$2:$R$42,2,0),creditos_sf!$D$2:$AY$99,base_minorista!$A2208,0)</f>
        <v>425660205.19035983</v>
      </c>
      <c r="I2208">
        <f>+HLOOKUP(VLOOKUP($B2208,$Q$2:$R$42,2,0),creditos_sf!$D$103:$AY$200,base_minorista!$A2208,0)</f>
        <v>162693462.83637798</v>
      </c>
      <c r="J2208">
        <f>+HLOOKUP(VLOOKUP($B2208,$Q$2:$R$42,2,0),Costo_fondeo!$D$3:$AY$100,base_minorista!$A2208,0)</f>
        <v>5.9384452625046196</v>
      </c>
      <c r="K2208">
        <f>+HLOOKUP(VLOOKUP($B2208,$Q$2:$R$42,2,0),Costo_provisiones!$D$3:$AY$100,base_minorista!$A2208,0)</f>
        <v>4.3483449305335569</v>
      </c>
      <c r="L2208">
        <f>+HLOOKUP(VLOOKUP($B2208,$Q$2:$R$42,2,0),Morosidad_control!$D$4:$AY$101,base_minorista!$A2208,0)</f>
        <v>4.1524056859067997</v>
      </c>
      <c r="M2208">
        <f ca="1">+OFFSET(Capital_2!$D$2,base_minorista!A2208,0)</f>
        <v>3.5939139218894542</v>
      </c>
      <c r="N2208">
        <f>+HLOOKUP(VLOOKUP($B2208,$Q$2:$R$42,2,0),costo_laboral!$E$2:$AZ$99,base_minorista!$A2208,0)</f>
        <v>13.030216266177</v>
      </c>
      <c r="O2208">
        <f>+HLOOKUP(VLOOKUP($B2208,$Q$2:$R$42,2,0),Participacion2!$D$2:$AO$99,base_minorista!$A2208,0)</f>
        <v>1.4982029952453266</v>
      </c>
    </row>
    <row r="2209" spans="1:15" ht="16.5" x14ac:dyDescent="0.3">
      <c r="A2209">
        <v>72</v>
      </c>
      <c r="B2209">
        <v>24</v>
      </c>
      <c r="C2209">
        <v>71</v>
      </c>
      <c r="D2209" s="3">
        <v>43039</v>
      </c>
      <c r="E2209" s="33">
        <v>17</v>
      </c>
      <c r="F2209">
        <v>1</v>
      </c>
      <c r="G2209">
        <f>+HLOOKUP(VLOOKUP($B2209,$Q$2:$R$42,2,0),costos_sf!$D$2:$AY$99,base_minorista!$A2209,0)</f>
        <v>155178246.31341714</v>
      </c>
      <c r="H2209">
        <f>+HLOOKUP(VLOOKUP($B2209,$Q$2:$R$42,2,0),creditos_sf!$D$2:$AY$99,base_minorista!$A2209,0)</f>
        <v>432074293.37106246</v>
      </c>
      <c r="I2209">
        <f>+HLOOKUP(VLOOKUP($B2209,$Q$2:$R$42,2,0),creditos_sf!$D$103:$AY$200,base_minorista!$A2209,0)</f>
        <v>164086892.79591724</v>
      </c>
      <c r="J2209">
        <f>+HLOOKUP(VLOOKUP($B2209,$Q$2:$R$42,2,0),Costo_fondeo!$D$3:$AY$100,base_minorista!$A2209,0)</f>
        <v>6.0840036166604703</v>
      </c>
      <c r="K2209">
        <f>+HLOOKUP(VLOOKUP($B2209,$Q$2:$R$42,2,0),Costo_provisiones!$D$3:$AY$100,base_minorista!$A2209,0)</f>
        <v>4.2509272593697007</v>
      </c>
      <c r="L2209">
        <f>+HLOOKUP(VLOOKUP($B2209,$Q$2:$R$42,2,0),Morosidad_control!$D$4:$AY$101,base_minorista!$A2209,0)</f>
        <v>4.2839868552703404</v>
      </c>
      <c r="M2209">
        <f ca="1">+OFFSET(Capital_2!$D$2,base_minorista!A2209,0)</f>
        <v>3.6057998149039663</v>
      </c>
      <c r="N2209">
        <f>+HLOOKUP(VLOOKUP($B2209,$Q$2:$R$42,2,0),costo_laboral!$E$2:$AZ$99,base_minorista!$A2209,0)</f>
        <v>12.903250223265699</v>
      </c>
      <c r="O2209">
        <f>+HLOOKUP(VLOOKUP($B2209,$Q$2:$R$42,2,0),Participacion2!$D$2:$AO$99,base_minorista!$A2209,0)</f>
        <v>1.5002701351966516</v>
      </c>
    </row>
    <row r="2210" spans="1:15" ht="16.5" x14ac:dyDescent="0.3">
      <c r="A2210">
        <v>73</v>
      </c>
      <c r="B2210">
        <v>24</v>
      </c>
      <c r="C2210">
        <v>72</v>
      </c>
      <c r="D2210" s="3">
        <v>43069</v>
      </c>
      <c r="E2210" s="33">
        <v>17</v>
      </c>
      <c r="F2210">
        <v>1</v>
      </c>
      <c r="G2210">
        <f>+HLOOKUP(VLOOKUP($B2210,$Q$2:$R$42,2,0),costos_sf!$D$2:$AY$99,base_minorista!$A2210,0)</f>
        <v>157446271.8585186</v>
      </c>
      <c r="H2210">
        <f>+HLOOKUP(VLOOKUP($B2210,$Q$2:$R$42,2,0),creditos_sf!$D$2:$AY$99,base_minorista!$A2210,0)</f>
        <v>438164759.1676144</v>
      </c>
      <c r="I2210">
        <f>+HLOOKUP(VLOOKUP($B2210,$Q$2:$R$42,2,0),creditos_sf!$D$103:$AY$200,base_minorista!$A2210,0)</f>
        <v>163959722.74731493</v>
      </c>
      <c r="J2210">
        <f>+HLOOKUP(VLOOKUP($B2210,$Q$2:$R$42,2,0),Costo_fondeo!$D$3:$AY$100,base_minorista!$A2210,0)</f>
        <v>6.0361085691319696</v>
      </c>
      <c r="K2210">
        <f>+HLOOKUP(VLOOKUP($B2210,$Q$2:$R$42,2,0),Costo_provisiones!$D$3:$AY$100,base_minorista!$A2210,0)</f>
        <v>4.2398013026845192</v>
      </c>
      <c r="L2210">
        <f>+HLOOKUP(VLOOKUP($B2210,$Q$2:$R$42,2,0),Morosidad_control!$D$4:$AY$101,base_minorista!$A2210,0)</f>
        <v>4.0098692806455603</v>
      </c>
      <c r="M2210">
        <f ca="1">+OFFSET(Capital_2!$D$2,base_minorista!A2210,0)</f>
        <v>3.6120620419568428</v>
      </c>
      <c r="N2210">
        <f>+HLOOKUP(VLOOKUP($B2210,$Q$2:$R$42,2,0),costo_laboral!$E$2:$AZ$99,base_minorista!$A2210,0)</f>
        <v>13.169315820772701</v>
      </c>
      <c r="O2210">
        <f>+HLOOKUP(VLOOKUP($B2210,$Q$2:$R$42,2,0),Participacion2!$D$2:$AO$99,base_minorista!$A2210,0)</f>
        <v>1.4924778865713515</v>
      </c>
    </row>
    <row r="2211" spans="1:15" ht="16.5" x14ac:dyDescent="0.3">
      <c r="A2211">
        <v>74</v>
      </c>
      <c r="B2211">
        <v>24</v>
      </c>
      <c r="C2211">
        <v>73</v>
      </c>
      <c r="D2211" s="3">
        <v>43100</v>
      </c>
      <c r="E2211" s="33">
        <v>17</v>
      </c>
      <c r="F2211">
        <v>1</v>
      </c>
      <c r="G2211">
        <f>+HLOOKUP(VLOOKUP($B2211,$Q$2:$R$42,2,0),costos_sf!$D$2:$AY$99,base_minorista!$A2211,0)</f>
        <v>147484219.09747091</v>
      </c>
      <c r="H2211">
        <f>+HLOOKUP(VLOOKUP($B2211,$Q$2:$R$42,2,0),creditos_sf!$D$2:$AY$99,base_minorista!$A2211,0)</f>
        <v>443960068.26686078</v>
      </c>
      <c r="I2211">
        <f>+HLOOKUP(VLOOKUP($B2211,$Q$2:$R$42,2,0),creditos_sf!$D$103:$AY$200,base_minorista!$A2211,0)</f>
        <v>166177592.15779403</v>
      </c>
      <c r="J2211">
        <f>+HLOOKUP(VLOOKUP($B2211,$Q$2:$R$42,2,0),Costo_fondeo!$D$3:$AY$100,base_minorista!$A2211,0)</f>
        <v>6.1036768588696102</v>
      </c>
      <c r="K2211">
        <f>+HLOOKUP(VLOOKUP($B2211,$Q$2:$R$42,2,0),Costo_provisiones!$D$3:$AY$100,base_minorista!$A2211,0)</f>
        <v>3.9603189739340516</v>
      </c>
      <c r="L2211">
        <f>+HLOOKUP(VLOOKUP($B2211,$Q$2:$R$42,2,0),Morosidad_control!$D$4:$AY$101,base_minorista!$A2211,0)</f>
        <v>3.9585729992527101</v>
      </c>
      <c r="M2211">
        <f ca="1">+OFFSET(Capital_2!$D$2,base_minorista!A2211,0)</f>
        <v>3.5930762546706192</v>
      </c>
      <c r="N2211">
        <f>+HLOOKUP(VLOOKUP($B2211,$Q$2:$R$42,2,0),costo_laboral!$E$2:$AZ$99,base_minorista!$A2211,0)</f>
        <v>12.789318890712901</v>
      </c>
      <c r="O2211">
        <f>+HLOOKUP(VLOOKUP($B2211,$Q$2:$R$42,2,0),Participacion2!$D$2:$AO$99,base_minorista!$A2211,0)</f>
        <v>1.5044303126173078</v>
      </c>
    </row>
    <row r="2212" spans="1:15" ht="16.5" x14ac:dyDescent="0.3">
      <c r="A2212">
        <v>75</v>
      </c>
      <c r="B2212">
        <v>24</v>
      </c>
      <c r="C2212">
        <v>74</v>
      </c>
      <c r="D2212" s="3">
        <v>43131</v>
      </c>
      <c r="E2212" s="33">
        <v>18</v>
      </c>
      <c r="F2212">
        <v>1</v>
      </c>
      <c r="G2212">
        <f>+HLOOKUP(VLOOKUP($B2212,$Q$2:$R$42,2,0),costos_sf!$D$2:$AY$99,base_minorista!$A2212,0)</f>
        <v>146179493.11380023</v>
      </c>
      <c r="H2212">
        <f>+HLOOKUP(VLOOKUP($B2212,$Q$2:$R$42,2,0),creditos_sf!$D$2:$AY$99,base_minorista!$A2212,0)</f>
        <v>444717065.23779929</v>
      </c>
      <c r="I2212">
        <f>+HLOOKUP(VLOOKUP($B2212,$Q$2:$R$42,2,0),creditos_sf!$D$103:$AY$200,base_minorista!$A2212,0)</f>
        <v>169566550.71923274</v>
      </c>
      <c r="J2212">
        <f>+HLOOKUP(VLOOKUP($B2212,$Q$2:$R$42,2,0),Costo_fondeo!$D$3:$AY$100,base_minorista!$A2212,0)</f>
        <v>6.1395669249659397</v>
      </c>
      <c r="K2212">
        <f>+HLOOKUP(VLOOKUP($B2212,$Q$2:$R$42,2,0),Costo_provisiones!$D$3:$AY$100,base_minorista!$A2212,0)</f>
        <v>3.8311898149196972</v>
      </c>
      <c r="L2212">
        <f>+HLOOKUP(VLOOKUP($B2212,$Q$2:$R$42,2,0),Morosidad_control!$D$4:$AY$101,base_minorista!$A2212,0)</f>
        <v>4.2333262626100003</v>
      </c>
      <c r="M2212">
        <f ca="1">+OFFSET(Capital_2!$D$2,base_minorista!A2212,0)</f>
        <v>3.5815867697690567</v>
      </c>
      <c r="N2212">
        <f>+HLOOKUP(VLOOKUP($B2212,$Q$2:$R$42,2,0),costo_laboral!$E$2:$AZ$99,base_minorista!$A2212,0)</f>
        <v>12.319878673225199</v>
      </c>
      <c r="O2212">
        <f>+HLOOKUP(VLOOKUP($B2212,$Q$2:$R$42,2,0),Participacion2!$D$2:$AO$99,base_minorista!$A2212,0)</f>
        <v>1.5194216943028491</v>
      </c>
    </row>
    <row r="2213" spans="1:15" ht="16.5" x14ac:dyDescent="0.3">
      <c r="A2213">
        <v>76</v>
      </c>
      <c r="B2213">
        <v>24</v>
      </c>
      <c r="C2213">
        <v>75</v>
      </c>
      <c r="D2213" s="3">
        <v>43159</v>
      </c>
      <c r="E2213" s="33">
        <v>18</v>
      </c>
      <c r="F2213">
        <v>1</v>
      </c>
      <c r="G2213">
        <f>+HLOOKUP(VLOOKUP($B2213,$Q$2:$R$42,2,0),costos_sf!$D$2:$AY$99,base_minorista!$A2213,0)</f>
        <v>146875076.9948855</v>
      </c>
      <c r="H2213">
        <f>+HLOOKUP(VLOOKUP($B2213,$Q$2:$R$42,2,0),creditos_sf!$D$2:$AY$99,base_minorista!$A2213,0)</f>
        <v>441920593.25891721</v>
      </c>
      <c r="I2213">
        <f>+HLOOKUP(VLOOKUP($B2213,$Q$2:$R$42,2,0),creditos_sf!$D$103:$AY$200,base_minorista!$A2213,0)</f>
        <v>179778282.63940331</v>
      </c>
      <c r="J2213">
        <f>+HLOOKUP(VLOOKUP($B2213,$Q$2:$R$42,2,0),Costo_fondeo!$D$3:$AY$100,base_minorista!$A2213,0)</f>
        <v>6.14302124212902</v>
      </c>
      <c r="K2213">
        <f>+HLOOKUP(VLOOKUP($B2213,$Q$2:$R$42,2,0),Costo_provisiones!$D$3:$AY$100,base_minorista!$A2213,0)</f>
        <v>3.8669847332794127</v>
      </c>
      <c r="L2213">
        <f>+HLOOKUP(VLOOKUP($B2213,$Q$2:$R$42,2,0),Morosidad_control!$D$4:$AY$101,base_minorista!$A2213,0)</f>
        <v>3.47700527021735</v>
      </c>
      <c r="M2213">
        <f ca="1">+OFFSET(Capital_2!$D$2,base_minorista!A2213,0)</f>
        <v>3.5677590569055382</v>
      </c>
      <c r="N2213">
        <f>+HLOOKUP(VLOOKUP($B2213,$Q$2:$R$42,2,0),costo_laboral!$E$2:$AZ$99,base_minorista!$A2213,0)</f>
        <v>12.058481420375299</v>
      </c>
      <c r="O2213">
        <f>+HLOOKUP(VLOOKUP($B2213,$Q$2:$R$42,2,0),Participacion2!$D$2:$AO$99,base_minorista!$A2213,0)</f>
        <v>1.5197169869450105</v>
      </c>
    </row>
    <row r="2214" spans="1:15" ht="16.5" x14ac:dyDescent="0.3">
      <c r="A2214">
        <v>77</v>
      </c>
      <c r="B2214">
        <v>24</v>
      </c>
      <c r="C2214">
        <v>76</v>
      </c>
      <c r="D2214" s="3">
        <v>43190</v>
      </c>
      <c r="E2214" s="33">
        <v>18</v>
      </c>
      <c r="F2214">
        <v>1</v>
      </c>
      <c r="G2214">
        <f>+HLOOKUP(VLOOKUP($B2214,$Q$2:$R$42,2,0),costos_sf!$D$2:$AY$99,base_minorista!$A2214,0)</f>
        <v>144369046.52976438</v>
      </c>
      <c r="H2214">
        <f>+HLOOKUP(VLOOKUP($B2214,$Q$2:$R$42,2,0),creditos_sf!$D$2:$AY$99,base_minorista!$A2214,0)</f>
        <v>450554765.51200199</v>
      </c>
      <c r="I2214">
        <f>+HLOOKUP(VLOOKUP($B2214,$Q$2:$R$42,2,0),creditos_sf!$D$103:$AY$200,base_minorista!$A2214,0)</f>
        <v>178833597.39333656</v>
      </c>
      <c r="J2214">
        <f>+HLOOKUP(VLOOKUP($B2214,$Q$2:$R$42,2,0),Costo_fondeo!$D$3:$AY$100,base_minorista!$A2214,0)</f>
        <v>6.1945244047863097</v>
      </c>
      <c r="K2214">
        <f>+HLOOKUP(VLOOKUP($B2214,$Q$2:$R$42,2,0),Costo_provisiones!$D$3:$AY$100,base_minorista!$A2214,0)</f>
        <v>3.8466075808846227</v>
      </c>
      <c r="L2214">
        <f>+HLOOKUP(VLOOKUP($B2214,$Q$2:$R$42,2,0),Morosidad_control!$D$4:$AY$101,base_minorista!$A2214,0)</f>
        <v>3.5881124977750698</v>
      </c>
      <c r="M2214">
        <f ca="1">+OFFSET(Capital_2!$D$2,base_minorista!A2214,0)</f>
        <v>3.5535594036254383</v>
      </c>
      <c r="N2214">
        <f>+HLOOKUP(VLOOKUP($B2214,$Q$2:$R$42,2,0),costo_laboral!$E$2:$AZ$99,base_minorista!$A2214,0)</f>
        <v>11.811024257533299</v>
      </c>
      <c r="O2214">
        <f>+HLOOKUP(VLOOKUP($B2214,$Q$2:$R$42,2,0),Participacion2!$D$2:$AO$99,base_minorista!$A2214,0)</f>
        <v>1.5524043277088129</v>
      </c>
    </row>
    <row r="2215" spans="1:15" ht="16.5" x14ac:dyDescent="0.3">
      <c r="A2215">
        <v>78</v>
      </c>
      <c r="B2215">
        <v>24</v>
      </c>
      <c r="C2215">
        <v>77</v>
      </c>
      <c r="D2215" s="3">
        <v>43220</v>
      </c>
      <c r="E2215" s="33">
        <v>18</v>
      </c>
      <c r="F2215">
        <v>1</v>
      </c>
      <c r="G2215">
        <f>+HLOOKUP(VLOOKUP($B2215,$Q$2:$R$42,2,0),costos_sf!$D$2:$AY$99,base_minorista!$A2215,0)</f>
        <v>143110172.81501365</v>
      </c>
      <c r="H2215">
        <f>+HLOOKUP(VLOOKUP($B2215,$Q$2:$R$42,2,0),creditos_sf!$D$2:$AY$99,base_minorista!$A2215,0)</f>
        <v>458008119.81973487</v>
      </c>
      <c r="I2215">
        <f>+HLOOKUP(VLOOKUP($B2215,$Q$2:$R$42,2,0),creditos_sf!$D$103:$AY$200,base_minorista!$A2215,0)</f>
        <v>182894262.20891911</v>
      </c>
      <c r="J2215">
        <f>+HLOOKUP(VLOOKUP($B2215,$Q$2:$R$42,2,0),Costo_fondeo!$D$3:$AY$100,base_minorista!$A2215,0)</f>
        <v>6.2247130813363896</v>
      </c>
      <c r="K2215">
        <f>+HLOOKUP(VLOOKUP($B2215,$Q$2:$R$42,2,0),Costo_provisiones!$D$3:$AY$100,base_minorista!$A2215,0)</f>
        <v>3.7658585395255648</v>
      </c>
      <c r="L2215">
        <f>+HLOOKUP(VLOOKUP($B2215,$Q$2:$R$42,2,0),Morosidad_control!$D$4:$AY$101,base_minorista!$A2215,0)</f>
        <v>3.5768527316104701</v>
      </c>
      <c r="M2215">
        <f ca="1">+OFFSET(Capital_2!$D$2,base_minorista!A2215,0)</f>
        <v>3.5277001527594574</v>
      </c>
      <c r="N2215">
        <f>+HLOOKUP(VLOOKUP($B2215,$Q$2:$R$42,2,0),costo_laboral!$E$2:$AZ$99,base_minorista!$A2215,0)</f>
        <v>11.5632266028373</v>
      </c>
      <c r="O2215">
        <f>+HLOOKUP(VLOOKUP($B2215,$Q$2:$R$42,2,0),Participacion2!$D$2:$AO$99,base_minorista!$A2215,0)</f>
        <v>1.5698046060119055</v>
      </c>
    </row>
    <row r="2216" spans="1:15" ht="16.5" x14ac:dyDescent="0.3">
      <c r="A2216">
        <v>79</v>
      </c>
      <c r="B2216">
        <v>24</v>
      </c>
      <c r="C2216">
        <v>78</v>
      </c>
      <c r="D2216" s="3">
        <v>43251</v>
      </c>
      <c r="E2216" s="33">
        <v>18</v>
      </c>
      <c r="F2216">
        <v>1</v>
      </c>
      <c r="G2216">
        <f>+HLOOKUP(VLOOKUP($B2216,$Q$2:$R$42,2,0),costos_sf!$D$2:$AY$99,base_minorista!$A2216,0)</f>
        <v>142980787.464028</v>
      </c>
      <c r="H2216">
        <f>+HLOOKUP(VLOOKUP($B2216,$Q$2:$R$42,2,0),creditos_sf!$D$2:$AY$99,base_minorista!$A2216,0)</f>
        <v>463739327.57709193</v>
      </c>
      <c r="I2216">
        <f>+HLOOKUP(VLOOKUP($B2216,$Q$2:$R$42,2,0),creditos_sf!$D$103:$AY$200,base_minorista!$A2216,0)</f>
        <v>180891898.48132294</v>
      </c>
      <c r="J2216">
        <f>+HLOOKUP(VLOOKUP($B2216,$Q$2:$R$42,2,0),Costo_fondeo!$D$3:$AY$100,base_minorista!$A2216,0)</f>
        <v>6.20655968809442</v>
      </c>
      <c r="K2216">
        <f>+HLOOKUP(VLOOKUP($B2216,$Q$2:$R$42,2,0),Costo_provisiones!$D$3:$AY$100,base_minorista!$A2216,0)</f>
        <v>3.7848845490431842</v>
      </c>
      <c r="L2216">
        <f>+HLOOKUP(VLOOKUP($B2216,$Q$2:$R$42,2,0),Morosidad_control!$D$4:$AY$101,base_minorista!$A2216,0)</f>
        <v>3.46462540399017</v>
      </c>
      <c r="M2216">
        <f ca="1">+OFFSET(Capital_2!$D$2,base_minorista!A2216,0)</f>
        <v>3.5069368282381337</v>
      </c>
      <c r="N2216">
        <f>+HLOOKUP(VLOOKUP($B2216,$Q$2:$R$42,2,0),costo_laboral!$E$2:$AZ$99,base_minorista!$A2216,0)</f>
        <v>11.3812670287922</v>
      </c>
      <c r="O2216">
        <f>+HLOOKUP(VLOOKUP($B2216,$Q$2:$R$42,2,0),Participacion2!$D$2:$AO$99,base_minorista!$A2216,0)</f>
        <v>1.5778983044031751</v>
      </c>
    </row>
    <row r="2217" spans="1:15" ht="16.5" x14ac:dyDescent="0.3">
      <c r="A2217">
        <v>80</v>
      </c>
      <c r="B2217">
        <v>24</v>
      </c>
      <c r="C2217">
        <v>79</v>
      </c>
      <c r="D2217" s="3">
        <v>43281</v>
      </c>
      <c r="E2217" s="33">
        <v>18</v>
      </c>
      <c r="F2217">
        <v>1</v>
      </c>
      <c r="G2217">
        <f>+HLOOKUP(VLOOKUP($B2217,$Q$2:$R$42,2,0),costos_sf!$D$2:$AY$99,base_minorista!$A2217,0)</f>
        <v>141946882.44831988</v>
      </c>
      <c r="H2217">
        <f>+HLOOKUP(VLOOKUP($B2217,$Q$2:$R$42,2,0),creditos_sf!$D$2:$AY$99,base_minorista!$A2217,0)</f>
        <v>467685647.00326073</v>
      </c>
      <c r="I2217">
        <f>+HLOOKUP(VLOOKUP($B2217,$Q$2:$R$42,2,0),creditos_sf!$D$103:$AY$200,base_minorista!$A2217,0)</f>
        <v>179329656.3546429</v>
      </c>
      <c r="J2217">
        <f>+HLOOKUP(VLOOKUP($B2217,$Q$2:$R$42,2,0),Costo_fondeo!$D$3:$AY$100,base_minorista!$A2217,0)</f>
        <v>6.20455443299167</v>
      </c>
      <c r="K2217">
        <f>+HLOOKUP(VLOOKUP($B2217,$Q$2:$R$42,2,0),Costo_provisiones!$D$3:$AY$100,base_minorista!$A2217,0)</f>
        <v>3.7142872906870648</v>
      </c>
      <c r="L2217">
        <f>+HLOOKUP(VLOOKUP($B2217,$Q$2:$R$42,2,0),Morosidad_control!$D$4:$AY$101,base_minorista!$A2217,0)</f>
        <v>3.7689674097378001</v>
      </c>
      <c r="M2217">
        <f ca="1">+OFFSET(Capital_2!$D$2,base_minorista!A2217,0)</f>
        <v>3.4861804073665166</v>
      </c>
      <c r="N2217">
        <f>+HLOOKUP(VLOOKUP($B2217,$Q$2:$R$42,2,0),costo_laboral!$E$2:$AZ$99,base_minorista!$A2217,0)</f>
        <v>11.125669133252799</v>
      </c>
      <c r="O2217">
        <f>+HLOOKUP(VLOOKUP($B2217,$Q$2:$R$42,2,0),Participacion2!$D$2:$AO$99,base_minorista!$A2217,0)</f>
        <v>1.5957819460065554</v>
      </c>
    </row>
    <row r="2218" spans="1:15" ht="16.5" x14ac:dyDescent="0.3">
      <c r="A2218">
        <v>81</v>
      </c>
      <c r="B2218">
        <v>24</v>
      </c>
      <c r="C2218">
        <v>80</v>
      </c>
      <c r="D2218" s="3">
        <v>43312</v>
      </c>
      <c r="E2218" s="33">
        <v>18</v>
      </c>
      <c r="F2218">
        <v>1</v>
      </c>
      <c r="G2218">
        <f>+HLOOKUP(VLOOKUP($B2218,$Q$2:$R$42,2,0),costos_sf!$D$2:$AY$99,base_minorista!$A2218,0)</f>
        <v>141888700.44592616</v>
      </c>
      <c r="H2218">
        <f>+HLOOKUP(VLOOKUP($B2218,$Q$2:$R$42,2,0),creditos_sf!$D$2:$AY$99,base_minorista!$A2218,0)</f>
        <v>465296725.33357537</v>
      </c>
      <c r="I2218">
        <f>+HLOOKUP(VLOOKUP($B2218,$Q$2:$R$42,2,0),creditos_sf!$D$103:$AY$200,base_minorista!$A2218,0)</f>
        <v>178500493.11991656</v>
      </c>
      <c r="J2218">
        <f>+HLOOKUP(VLOOKUP($B2218,$Q$2:$R$42,2,0),Costo_fondeo!$D$3:$AY$100,base_minorista!$A2218,0)</f>
        <v>6.1161015177896996</v>
      </c>
      <c r="K2218">
        <f>+HLOOKUP(VLOOKUP($B2218,$Q$2:$R$42,2,0),Costo_provisiones!$D$3:$AY$100,base_minorista!$A2218,0)</f>
        <v>3.7218435922349156</v>
      </c>
      <c r="L2218">
        <f>+HLOOKUP(VLOOKUP($B2218,$Q$2:$R$42,2,0),Morosidad_control!$D$4:$AY$101,base_minorista!$A2218,0)</f>
        <v>3.72039578430749</v>
      </c>
      <c r="M2218">
        <f ca="1">+OFFSET(Capital_2!$D$2,base_minorista!A2218,0)</f>
        <v>3.4635993253239059</v>
      </c>
      <c r="N2218">
        <f>+HLOOKUP(VLOOKUP($B2218,$Q$2:$R$42,2,0),costo_laboral!$E$2:$AZ$99,base_minorista!$A2218,0)</f>
        <v>11.1429305512106</v>
      </c>
      <c r="O2218">
        <f>+HLOOKUP(VLOOKUP($B2218,$Q$2:$R$42,2,0),Participacion2!$D$2:$AO$99,base_minorista!$A2218,0)</f>
        <v>1.5916063897820436</v>
      </c>
    </row>
    <row r="2219" spans="1:15" ht="16.5" x14ac:dyDescent="0.3">
      <c r="A2219">
        <v>82</v>
      </c>
      <c r="B2219">
        <v>24</v>
      </c>
      <c r="C2219">
        <v>81</v>
      </c>
      <c r="D2219" s="3">
        <v>43343</v>
      </c>
      <c r="E2219" s="33">
        <v>18</v>
      </c>
      <c r="F2219">
        <v>1</v>
      </c>
      <c r="G2219">
        <f>+HLOOKUP(VLOOKUP($B2219,$Q$2:$R$42,2,0),costos_sf!$D$2:$AY$99,base_minorista!$A2219,0)</f>
        <v>140669382.28938255</v>
      </c>
      <c r="H2219">
        <f>+HLOOKUP(VLOOKUP($B2219,$Q$2:$R$42,2,0),creditos_sf!$D$2:$AY$99,base_minorista!$A2219,0)</f>
        <v>469787733.18169403</v>
      </c>
      <c r="I2219">
        <f>+HLOOKUP(VLOOKUP($B2219,$Q$2:$R$42,2,0),creditos_sf!$D$103:$AY$200,base_minorista!$A2219,0)</f>
        <v>177751289.40853152</v>
      </c>
      <c r="J2219">
        <f>+HLOOKUP(VLOOKUP($B2219,$Q$2:$R$42,2,0),Costo_fondeo!$D$3:$AY$100,base_minorista!$A2219,0)</f>
        <v>6.1628116116070304</v>
      </c>
      <c r="K2219">
        <f>+HLOOKUP(VLOOKUP($B2219,$Q$2:$R$42,2,0),Costo_provisiones!$D$3:$AY$100,base_minorista!$A2219,0)</f>
        <v>3.5567052662623446</v>
      </c>
      <c r="L2219">
        <f>+HLOOKUP(VLOOKUP($B2219,$Q$2:$R$42,2,0),Morosidad_control!$D$4:$AY$101,base_minorista!$A2219,0)</f>
        <v>3.82839195448088</v>
      </c>
      <c r="M2219">
        <f ca="1">+OFFSET(Capital_2!$D$2,base_minorista!A2219,0)</f>
        <v>3.442349118867654</v>
      </c>
      <c r="N2219">
        <f>+HLOOKUP(VLOOKUP($B2219,$Q$2:$R$42,2,0),costo_laboral!$E$2:$AZ$99,base_minorista!$A2219,0)</f>
        <v>11.2159816858609</v>
      </c>
      <c r="O2219">
        <f>+HLOOKUP(VLOOKUP($B2219,$Q$2:$R$42,2,0),Participacion2!$D$2:$AO$99,base_minorista!$A2219,0)</f>
        <v>1.5974071445438414</v>
      </c>
    </row>
    <row r="2220" spans="1:15" ht="16.5" x14ac:dyDescent="0.3">
      <c r="A2220">
        <v>83</v>
      </c>
      <c r="B2220">
        <v>24</v>
      </c>
      <c r="C2220">
        <v>82</v>
      </c>
      <c r="D2220" s="3">
        <v>43373</v>
      </c>
      <c r="E2220" s="33">
        <v>18</v>
      </c>
      <c r="F2220">
        <v>1</v>
      </c>
      <c r="G2220">
        <f>+HLOOKUP(VLOOKUP($B2220,$Q$2:$R$42,2,0),costos_sf!$D$2:$AY$99,base_minorista!$A2220,0)</f>
        <v>143870852.75199059</v>
      </c>
      <c r="H2220">
        <f>+HLOOKUP(VLOOKUP($B2220,$Q$2:$R$42,2,0),creditos_sf!$D$2:$AY$99,base_minorista!$A2220,0)</f>
        <v>467500734.21748084</v>
      </c>
      <c r="I2220">
        <f>+HLOOKUP(VLOOKUP($B2220,$Q$2:$R$42,2,0),creditos_sf!$D$103:$AY$200,base_minorista!$A2220,0)</f>
        <v>183104698.77063829</v>
      </c>
      <c r="J2220">
        <f>+HLOOKUP(VLOOKUP($B2220,$Q$2:$R$42,2,0),Costo_fondeo!$D$3:$AY$100,base_minorista!$A2220,0)</f>
        <v>6.2344734434736102</v>
      </c>
      <c r="K2220">
        <f>+HLOOKUP(VLOOKUP($B2220,$Q$2:$R$42,2,0),Costo_provisiones!$D$3:$AY$100,base_minorista!$A2220,0)</f>
        <v>3.8415595901027699</v>
      </c>
      <c r="L2220">
        <f>+HLOOKUP(VLOOKUP($B2220,$Q$2:$R$42,2,0),Morosidad_control!$D$4:$AY$101,base_minorista!$A2220,0)</f>
        <v>4.1157619313848199</v>
      </c>
      <c r="M2220">
        <f ca="1">+OFFSET(Capital_2!$D$2,base_minorista!A2220,0)</f>
        <v>3.430093895939399</v>
      </c>
      <c r="N2220">
        <f>+HLOOKUP(VLOOKUP($B2220,$Q$2:$R$42,2,0),costo_laboral!$E$2:$AZ$99,base_minorista!$A2220,0)</f>
        <v>11.418229605859599</v>
      </c>
      <c r="O2220">
        <f>+HLOOKUP(VLOOKUP($B2220,$Q$2:$R$42,2,0),Participacion2!$D$2:$AO$99,base_minorista!$A2220,0)</f>
        <v>1.5837773902158494</v>
      </c>
    </row>
    <row r="2221" spans="1:15" ht="16.5" x14ac:dyDescent="0.3">
      <c r="A2221">
        <v>84</v>
      </c>
      <c r="B2221">
        <v>24</v>
      </c>
      <c r="C2221">
        <v>83</v>
      </c>
      <c r="D2221" s="3">
        <v>43404</v>
      </c>
      <c r="E2221" s="33">
        <v>18</v>
      </c>
      <c r="F2221">
        <v>1</v>
      </c>
      <c r="G2221">
        <f>+HLOOKUP(VLOOKUP($B2221,$Q$2:$R$42,2,0),costos_sf!$D$2:$AY$99,base_minorista!$A2221,0)</f>
        <v>145672123.09551027</v>
      </c>
      <c r="H2221">
        <f>+HLOOKUP(VLOOKUP($B2221,$Q$2:$R$42,2,0),creditos_sf!$D$2:$AY$99,base_minorista!$A2221,0)</f>
        <v>472230799.30624235</v>
      </c>
      <c r="I2221">
        <f>+HLOOKUP(VLOOKUP($B2221,$Q$2:$R$42,2,0),creditos_sf!$D$103:$AY$200,base_minorista!$A2221,0)</f>
        <v>181563226.19120347</v>
      </c>
      <c r="J2221">
        <f>+HLOOKUP(VLOOKUP($B2221,$Q$2:$R$42,2,0),Costo_fondeo!$D$3:$AY$100,base_minorista!$A2221,0)</f>
        <v>6.3436596562489598</v>
      </c>
      <c r="K2221">
        <f>+HLOOKUP(VLOOKUP($B2221,$Q$2:$R$42,2,0),Costo_provisiones!$D$3:$AY$100,base_minorista!$A2221,0)</f>
        <v>3.982657303347735</v>
      </c>
      <c r="L2221">
        <f>+HLOOKUP(VLOOKUP($B2221,$Q$2:$R$42,2,0),Morosidad_control!$D$4:$AY$101,base_minorista!$A2221,0)</f>
        <v>4.4713716034182003</v>
      </c>
      <c r="M2221">
        <f ca="1">+OFFSET(Capital_2!$D$2,base_minorista!A2221,0)</f>
        <v>3.4233579602032216</v>
      </c>
      <c r="N2221">
        <f>+HLOOKUP(VLOOKUP($B2221,$Q$2:$R$42,2,0),costo_laboral!$E$2:$AZ$99,base_minorista!$A2221,0)</f>
        <v>11.6292539067917</v>
      </c>
      <c r="O2221">
        <f>+HLOOKUP(VLOOKUP($B2221,$Q$2:$R$42,2,0),Participacion2!$D$2:$AO$99,base_minorista!$A2221,0)</f>
        <v>1.585294755372918</v>
      </c>
    </row>
    <row r="2222" spans="1:15" ht="16.5" x14ac:dyDescent="0.3">
      <c r="A2222">
        <v>85</v>
      </c>
      <c r="B2222">
        <v>24</v>
      </c>
      <c r="C2222">
        <v>84</v>
      </c>
      <c r="D2222" s="3">
        <v>43434</v>
      </c>
      <c r="E2222" s="33">
        <v>18</v>
      </c>
      <c r="F2222">
        <v>1</v>
      </c>
      <c r="G2222">
        <f>+HLOOKUP(VLOOKUP($B2222,$Q$2:$R$42,2,0),costos_sf!$D$2:$AY$99,base_minorista!$A2222,0)</f>
        <v>146087169.02875954</v>
      </c>
      <c r="H2222">
        <f>+HLOOKUP(VLOOKUP($B2222,$Q$2:$R$42,2,0),creditos_sf!$D$2:$AY$99,base_minorista!$A2222,0)</f>
        <v>467546351.29229522</v>
      </c>
      <c r="I2222">
        <f>+HLOOKUP(VLOOKUP($B2222,$Q$2:$R$42,2,0),creditos_sf!$D$103:$AY$200,base_minorista!$A2222,0)</f>
        <v>184280904.18810013</v>
      </c>
      <c r="J2222">
        <f>+HLOOKUP(VLOOKUP($B2222,$Q$2:$R$42,2,0),Costo_fondeo!$D$3:$AY$100,base_minorista!$A2222,0)</f>
        <v>6.2596771574872196</v>
      </c>
      <c r="K2222">
        <f>+HLOOKUP(VLOOKUP($B2222,$Q$2:$R$42,2,0),Costo_provisiones!$D$3:$AY$100,base_minorista!$A2222,0)</f>
        <v>4.0520779599766446</v>
      </c>
      <c r="L2222">
        <f>+HLOOKUP(VLOOKUP($B2222,$Q$2:$R$42,2,0),Morosidad_control!$D$4:$AY$101,base_minorista!$A2222,0)</f>
        <v>4.4773139284449401</v>
      </c>
      <c r="M2222">
        <f ca="1">+OFFSET(Capital_2!$D$2,base_minorista!A2222,0)</f>
        <v>3.4154915843908498</v>
      </c>
      <c r="N2222">
        <f>+HLOOKUP(VLOOKUP($B2222,$Q$2:$R$42,2,0),costo_laboral!$E$2:$AZ$99,base_minorista!$A2222,0)</f>
        <v>11.883751120979801</v>
      </c>
      <c r="O2222">
        <f>+HLOOKUP(VLOOKUP($B2222,$Q$2:$R$42,2,0),Participacion2!$D$2:$AO$99,base_minorista!$A2222,0)</f>
        <v>1.5439204453699809</v>
      </c>
    </row>
    <row r="2223" spans="1:15" ht="16.5" x14ac:dyDescent="0.3">
      <c r="A2223">
        <v>86</v>
      </c>
      <c r="B2223">
        <v>24</v>
      </c>
      <c r="C2223">
        <v>85</v>
      </c>
      <c r="D2223" s="3">
        <v>43465</v>
      </c>
      <c r="E2223" s="33">
        <v>18</v>
      </c>
      <c r="F2223">
        <v>1</v>
      </c>
      <c r="G2223">
        <f>+HLOOKUP(VLOOKUP($B2223,$Q$2:$R$42,2,0),costos_sf!$D$2:$AY$99,base_minorista!$A2223,0)</f>
        <v>145786465.01307631</v>
      </c>
      <c r="H2223">
        <f>+HLOOKUP(VLOOKUP($B2223,$Q$2:$R$42,2,0),creditos_sf!$D$2:$AY$99,base_minorista!$A2223,0)</f>
        <v>465490662.10684723</v>
      </c>
      <c r="I2223">
        <f>+HLOOKUP(VLOOKUP($B2223,$Q$2:$R$42,2,0),creditos_sf!$D$103:$AY$200,base_minorista!$A2223,0)</f>
        <v>186627931.13849634</v>
      </c>
      <c r="J2223">
        <f>+HLOOKUP(VLOOKUP($B2223,$Q$2:$R$42,2,0),Costo_fondeo!$D$3:$AY$100,base_minorista!$A2223,0)</f>
        <v>6.2528883275862803</v>
      </c>
      <c r="K2223">
        <f>+HLOOKUP(VLOOKUP($B2223,$Q$2:$R$42,2,0),Costo_provisiones!$D$3:$AY$100,base_minorista!$A2223,0)</f>
        <v>4.2042794255532119</v>
      </c>
      <c r="L2223">
        <f>+HLOOKUP(VLOOKUP($B2223,$Q$2:$R$42,2,0),Morosidad_control!$D$4:$AY$101,base_minorista!$A2223,0)</f>
        <v>4.3645428459050404</v>
      </c>
      <c r="M2223">
        <f ca="1">+OFFSET(Capital_2!$D$2,base_minorista!A2223,0)</f>
        <v>3.4351377010367652</v>
      </c>
      <c r="N2223">
        <f>+HLOOKUP(VLOOKUP($B2223,$Q$2:$R$42,2,0),costo_laboral!$E$2:$AZ$99,base_minorista!$A2223,0)</f>
        <v>11.630475378331999</v>
      </c>
      <c r="O2223">
        <f>+HLOOKUP(VLOOKUP($B2223,$Q$2:$R$42,2,0),Participacion2!$D$2:$AO$99,base_minorista!$A2223,0)</f>
        <v>1.5405208214994719</v>
      </c>
    </row>
    <row r="2224" spans="1:15" ht="16.5" x14ac:dyDescent="0.3">
      <c r="A2224">
        <v>87</v>
      </c>
      <c r="B2224">
        <v>24</v>
      </c>
      <c r="C2224">
        <v>86</v>
      </c>
      <c r="D2224" s="3">
        <v>43496</v>
      </c>
      <c r="E2224" s="33">
        <v>19</v>
      </c>
      <c r="F2224">
        <v>1</v>
      </c>
      <c r="G2224">
        <f>+HLOOKUP(VLOOKUP($B2224,$Q$2:$R$42,2,0),costos_sf!$D$2:$AY$99,base_minorista!$A2224,0)</f>
        <v>146726912.13432866</v>
      </c>
      <c r="H2224">
        <f>+HLOOKUP(VLOOKUP($B2224,$Q$2:$R$42,2,0),creditos_sf!$D$2:$AY$99,base_minorista!$A2224,0)</f>
        <v>459393142.43426591</v>
      </c>
      <c r="I2224">
        <f>+HLOOKUP(VLOOKUP($B2224,$Q$2:$R$42,2,0),creditos_sf!$D$103:$AY$200,base_minorista!$A2224,0)</f>
        <v>185061959.83952683</v>
      </c>
      <c r="J2224">
        <f>+HLOOKUP(VLOOKUP($B2224,$Q$2:$R$42,2,0),Costo_fondeo!$D$3:$AY$100,base_minorista!$A2224,0)</f>
        <v>6.2115920325249396</v>
      </c>
      <c r="K2224">
        <f>+HLOOKUP(VLOOKUP($B2224,$Q$2:$R$42,2,0),Costo_provisiones!$D$3:$AY$100,base_minorista!$A2224,0)</f>
        <v>4.2874327430120891</v>
      </c>
      <c r="L2224">
        <f>+HLOOKUP(VLOOKUP($B2224,$Q$2:$R$42,2,0),Morosidad_control!$D$4:$AY$101,base_minorista!$A2224,0)</f>
        <v>4.19552200190014</v>
      </c>
      <c r="M2224">
        <f ca="1">+OFFSET(Capital_2!$D$2,base_minorista!A2224,0)</f>
        <v>3.144198069372997</v>
      </c>
      <c r="N2224">
        <f>+HLOOKUP(VLOOKUP($B2224,$Q$2:$R$42,2,0),costo_laboral!$E$2:$AZ$99,base_minorista!$A2224,0)</f>
        <v>11.623718734631799</v>
      </c>
      <c r="O2224">
        <f>+HLOOKUP(VLOOKUP($B2224,$Q$2:$R$42,2,0),Participacion2!$D$2:$AO$99,base_minorista!$A2224,0)</f>
        <v>1.5334762031073892</v>
      </c>
    </row>
    <row r="2225" spans="1:15" ht="16.5" x14ac:dyDescent="0.3">
      <c r="A2225">
        <v>88</v>
      </c>
      <c r="B2225">
        <v>24</v>
      </c>
      <c r="C2225">
        <v>87</v>
      </c>
      <c r="D2225" s="3">
        <v>43524</v>
      </c>
      <c r="E2225" s="33">
        <v>19</v>
      </c>
      <c r="F2225">
        <v>1</v>
      </c>
      <c r="G2225">
        <f>+HLOOKUP(VLOOKUP($B2225,$Q$2:$R$42,2,0),costos_sf!$D$2:$AY$99,base_minorista!$A2225,0)</f>
        <v>147019526.36231127</v>
      </c>
      <c r="H2225">
        <f>+HLOOKUP(VLOOKUP($B2225,$Q$2:$R$42,2,0),creditos_sf!$D$2:$AY$99,base_minorista!$A2225,0)</f>
        <v>459201484.34070295</v>
      </c>
      <c r="I2225">
        <f>+HLOOKUP(VLOOKUP($B2225,$Q$2:$R$42,2,0),creditos_sf!$D$103:$AY$200,base_minorista!$A2225,0)</f>
        <v>184320275.34468004</v>
      </c>
      <c r="J2225">
        <f>+HLOOKUP(VLOOKUP($B2225,$Q$2:$R$42,2,0),Costo_fondeo!$D$3:$AY$100,base_minorista!$A2225,0)</f>
        <v>6.2249047125180503</v>
      </c>
      <c r="K2225">
        <f>+HLOOKUP(VLOOKUP($B2225,$Q$2:$R$42,2,0),Costo_provisiones!$D$3:$AY$100,base_minorista!$A2225,0)</f>
        <v>4.2648998680968058</v>
      </c>
      <c r="L2225">
        <f>+HLOOKUP(VLOOKUP($B2225,$Q$2:$R$42,2,0),Morosidad_control!$D$4:$AY$101,base_minorista!$A2225,0)</f>
        <v>4.3569413069006204</v>
      </c>
      <c r="M2225">
        <f ca="1">+OFFSET(Capital_2!$D$2,base_minorista!A2225,0)</f>
        <v>3.1750048296191844</v>
      </c>
      <c r="N2225">
        <f>+HLOOKUP(VLOOKUP($B2225,$Q$2:$R$42,2,0),costo_laboral!$E$2:$AZ$99,base_minorista!$A2225,0)</f>
        <v>11.633879976150601</v>
      </c>
      <c r="O2225">
        <f>+HLOOKUP(VLOOKUP($B2225,$Q$2:$R$42,2,0),Participacion2!$D$2:$AO$99,base_minorista!$A2225,0)</f>
        <v>1.5310178942963797</v>
      </c>
    </row>
    <row r="2226" spans="1:15" ht="16.5" x14ac:dyDescent="0.3">
      <c r="A2226">
        <v>89</v>
      </c>
      <c r="B2226">
        <v>24</v>
      </c>
      <c r="C2226">
        <v>88</v>
      </c>
      <c r="D2226" s="3">
        <v>43555</v>
      </c>
      <c r="E2226" s="33">
        <v>19</v>
      </c>
      <c r="F2226">
        <v>1</v>
      </c>
      <c r="G2226">
        <f>+HLOOKUP(VLOOKUP($B2226,$Q$2:$R$42,2,0),costos_sf!$D$2:$AY$99,base_minorista!$A2226,0)</f>
        <v>147621400.42497531</v>
      </c>
      <c r="H2226">
        <f>+HLOOKUP(VLOOKUP($B2226,$Q$2:$R$42,2,0),creditos_sf!$D$2:$AY$99,base_minorista!$A2226,0)</f>
        <v>458120061.7065711</v>
      </c>
      <c r="I2226">
        <f>+HLOOKUP(VLOOKUP($B2226,$Q$2:$R$42,2,0),creditos_sf!$D$103:$AY$200,base_minorista!$A2226,0)</f>
        <v>182829023.83623427</v>
      </c>
      <c r="J2226">
        <f>+HLOOKUP(VLOOKUP($B2226,$Q$2:$R$42,2,0),Costo_fondeo!$D$3:$AY$100,base_minorista!$A2226,0)</f>
        <v>6.2190201515704899</v>
      </c>
      <c r="K2226">
        <f>+HLOOKUP(VLOOKUP($B2226,$Q$2:$R$42,2,0),Costo_provisiones!$D$3:$AY$100,base_minorista!$A2226,0)</f>
        <v>4.3491491534872582</v>
      </c>
      <c r="L2226">
        <f>+HLOOKUP(VLOOKUP($B2226,$Q$2:$R$42,2,0),Morosidad_control!$D$4:$AY$101,base_minorista!$A2226,0)</f>
        <v>4.2278084748176701</v>
      </c>
      <c r="M2226">
        <f ca="1">+OFFSET(Capital_2!$D$2,base_minorista!A2226,0)</f>
        <v>3.2070490236396596</v>
      </c>
      <c r="N2226">
        <f>+HLOOKUP(VLOOKUP($B2226,$Q$2:$R$42,2,0),costo_laboral!$E$2:$AZ$99,base_minorista!$A2226,0)</f>
        <v>11.6956495100506</v>
      </c>
      <c r="O2226">
        <f>+HLOOKUP(VLOOKUP($B2226,$Q$2:$R$42,2,0),Participacion2!$D$2:$AO$99,base_minorista!$A2226,0)</f>
        <v>1.5256052641736983</v>
      </c>
    </row>
    <row r="2227" spans="1:15" ht="16.5" x14ac:dyDescent="0.3">
      <c r="A2227">
        <v>90</v>
      </c>
      <c r="B2227">
        <v>24</v>
      </c>
      <c r="C2227">
        <v>89</v>
      </c>
      <c r="D2227" s="3">
        <v>43585</v>
      </c>
      <c r="E2227" s="33">
        <v>19</v>
      </c>
      <c r="F2227">
        <v>1</v>
      </c>
      <c r="G2227">
        <f>+HLOOKUP(VLOOKUP($B2227,$Q$2:$R$42,2,0),costos_sf!$D$2:$AY$99,base_minorista!$A2227,0)</f>
        <v>149555312.52183157</v>
      </c>
      <c r="H2227">
        <f>+HLOOKUP(VLOOKUP($B2227,$Q$2:$R$42,2,0),creditos_sf!$D$2:$AY$99,base_minorista!$A2227,0)</f>
        <v>455751085.91388863</v>
      </c>
      <c r="I2227">
        <f>+HLOOKUP(VLOOKUP($B2227,$Q$2:$R$42,2,0),creditos_sf!$D$103:$AY$200,base_minorista!$A2227,0)</f>
        <v>181579839.0234642</v>
      </c>
      <c r="J2227">
        <f>+HLOOKUP(VLOOKUP($B2227,$Q$2:$R$42,2,0),Costo_fondeo!$D$3:$AY$100,base_minorista!$A2227,0)</f>
        <v>6.1947282093701403</v>
      </c>
      <c r="K2227">
        <f>+HLOOKUP(VLOOKUP($B2227,$Q$2:$R$42,2,0),Costo_provisiones!$D$3:$AY$100,base_minorista!$A2227,0)</f>
        <v>4.4911829725297991</v>
      </c>
      <c r="L2227">
        <f>+HLOOKUP(VLOOKUP($B2227,$Q$2:$R$42,2,0),Morosidad_control!$D$4:$AY$101,base_minorista!$A2227,0)</f>
        <v>4.2224001562910702</v>
      </c>
      <c r="M2227">
        <f ca="1">+OFFSET(Capital_2!$D$2,base_minorista!A2227,0)</f>
        <v>3.2607827391957867</v>
      </c>
      <c r="N2227">
        <f>+HLOOKUP(VLOOKUP($B2227,$Q$2:$R$42,2,0),costo_laboral!$E$2:$AZ$99,base_minorista!$A2227,0)</f>
        <v>11.9027361135332</v>
      </c>
      <c r="O2227">
        <f>+HLOOKUP(VLOOKUP($B2227,$Q$2:$R$42,2,0),Participacion2!$D$2:$AO$99,base_minorista!$A2227,0)</f>
        <v>1.5178894317268623</v>
      </c>
    </row>
    <row r="2228" spans="1:15" ht="16.5" x14ac:dyDescent="0.3">
      <c r="A2228">
        <v>91</v>
      </c>
      <c r="B2228">
        <v>24</v>
      </c>
      <c r="C2228">
        <v>90</v>
      </c>
      <c r="D2228" s="3">
        <v>43616</v>
      </c>
      <c r="E2228" s="33">
        <v>19</v>
      </c>
      <c r="F2228">
        <v>1</v>
      </c>
      <c r="G2228">
        <f>+HLOOKUP(VLOOKUP($B2228,$Q$2:$R$42,2,0),costos_sf!$D$2:$AY$99,base_minorista!$A2228,0)</f>
        <v>150028783.3007831</v>
      </c>
      <c r="H2228">
        <f>+HLOOKUP(VLOOKUP($B2228,$Q$2:$R$42,2,0),creditos_sf!$D$2:$AY$99,base_minorista!$A2228,0)</f>
        <v>458040957.50167304</v>
      </c>
      <c r="I2228">
        <f>+HLOOKUP(VLOOKUP($B2228,$Q$2:$R$42,2,0),creditos_sf!$D$103:$AY$200,base_minorista!$A2228,0)</f>
        <v>181369792.53585485</v>
      </c>
      <c r="J2228">
        <f>+HLOOKUP(VLOOKUP($B2228,$Q$2:$R$42,2,0),Costo_fondeo!$D$3:$AY$100,base_minorista!$A2228,0)</f>
        <v>6.1732048168376901</v>
      </c>
      <c r="K2228">
        <f>+HLOOKUP(VLOOKUP($B2228,$Q$2:$R$42,2,0),Costo_provisiones!$D$3:$AY$100,base_minorista!$A2228,0)</f>
        <v>4.603401730165662</v>
      </c>
      <c r="L2228">
        <f>+HLOOKUP(VLOOKUP($B2228,$Q$2:$R$42,2,0),Morosidad_control!$D$4:$AY$101,base_minorista!$A2228,0)</f>
        <v>4.3481686583929697</v>
      </c>
      <c r="M2228">
        <f ca="1">+OFFSET(Capital_2!$D$2,base_minorista!A2228,0)</f>
        <v>3.2822741119614118</v>
      </c>
      <c r="N2228">
        <f>+HLOOKUP(VLOOKUP($B2228,$Q$2:$R$42,2,0),costo_laboral!$E$2:$AZ$99,base_minorista!$A2228,0)</f>
        <v>11.786741885610599</v>
      </c>
      <c r="O2228">
        <f>+HLOOKUP(VLOOKUP($B2228,$Q$2:$R$42,2,0),Participacion2!$D$2:$AO$99,base_minorista!$A2228,0)</f>
        <v>1.5159361389642474</v>
      </c>
    </row>
    <row r="2229" spans="1:15" ht="16.5" x14ac:dyDescent="0.3">
      <c r="A2229">
        <v>92</v>
      </c>
      <c r="B2229">
        <v>24</v>
      </c>
      <c r="C2229">
        <v>91</v>
      </c>
      <c r="D2229" s="3">
        <v>43646</v>
      </c>
      <c r="E2229" s="33">
        <v>19</v>
      </c>
      <c r="F2229">
        <v>1</v>
      </c>
      <c r="G2229">
        <f>+HLOOKUP(VLOOKUP($B2229,$Q$2:$R$42,2,0),costos_sf!$D$2:$AY$99,base_minorista!$A2229,0)</f>
        <v>152048598.28639618</v>
      </c>
      <c r="H2229">
        <f>+HLOOKUP(VLOOKUP($B2229,$Q$2:$R$42,2,0),creditos_sf!$D$2:$AY$99,base_minorista!$A2229,0)</f>
        <v>452435273.71076888</v>
      </c>
      <c r="I2229">
        <f>+HLOOKUP(VLOOKUP($B2229,$Q$2:$R$42,2,0),creditos_sf!$D$103:$AY$200,base_minorista!$A2229,0)</f>
        <v>182284518.4948495</v>
      </c>
      <c r="J2229">
        <f>+HLOOKUP(VLOOKUP($B2229,$Q$2:$R$42,2,0),Costo_fondeo!$D$3:$AY$100,base_minorista!$A2229,0)</f>
        <v>6.1134803663051498</v>
      </c>
      <c r="K2229">
        <f>+HLOOKUP(VLOOKUP($B2229,$Q$2:$R$42,2,0),Costo_provisiones!$D$3:$AY$100,base_minorista!$A2229,0)</f>
        <v>4.8014308389017453</v>
      </c>
      <c r="L2229">
        <f>+HLOOKUP(VLOOKUP($B2229,$Q$2:$R$42,2,0),Morosidad_control!$D$4:$AY$101,base_minorista!$A2229,0)</f>
        <v>4.1149512708249496</v>
      </c>
      <c r="M2229">
        <f ca="1">+OFFSET(Capital_2!$D$2,base_minorista!A2229,0)</f>
        <v>3.3170358226156935</v>
      </c>
      <c r="N2229">
        <f>+HLOOKUP(VLOOKUP($B2229,$Q$2:$R$42,2,0),costo_laboral!$E$2:$AZ$99,base_minorista!$A2229,0)</f>
        <v>11.838852158007899</v>
      </c>
      <c r="O2229">
        <f>+HLOOKUP(VLOOKUP($B2229,$Q$2:$R$42,2,0),Participacion2!$D$2:$AO$99,base_minorista!$A2229,0)</f>
        <v>1.493238544365173</v>
      </c>
    </row>
    <row r="2230" spans="1:15" ht="16.5" x14ac:dyDescent="0.3">
      <c r="A2230">
        <v>93</v>
      </c>
      <c r="B2230">
        <v>24</v>
      </c>
      <c r="C2230">
        <v>92</v>
      </c>
      <c r="D2230" s="3">
        <v>43677</v>
      </c>
      <c r="E2230" s="33">
        <v>19</v>
      </c>
      <c r="F2230">
        <v>1</v>
      </c>
      <c r="G2230">
        <f>+HLOOKUP(VLOOKUP($B2230,$Q$2:$R$42,2,0),costos_sf!$D$2:$AY$99,base_minorista!$A2230,0)</f>
        <v>152342441.86912641</v>
      </c>
      <c r="H2230">
        <f>+HLOOKUP(VLOOKUP($B2230,$Q$2:$R$42,2,0),creditos_sf!$D$2:$AY$99,base_minorista!$A2230,0)</f>
        <v>457130529.91569871</v>
      </c>
      <c r="I2230">
        <f>+HLOOKUP(VLOOKUP($B2230,$Q$2:$R$42,2,0),creditos_sf!$D$103:$AY$200,base_minorista!$A2230,0)</f>
        <v>176723371.08288968</v>
      </c>
      <c r="J2230">
        <f>+HLOOKUP(VLOOKUP($B2230,$Q$2:$R$42,2,0),Costo_fondeo!$D$3:$AY$100,base_minorista!$A2230,0)</f>
        <v>6.0427266661871597</v>
      </c>
      <c r="K2230">
        <f>+HLOOKUP(VLOOKUP($B2230,$Q$2:$R$42,2,0),Costo_provisiones!$D$3:$AY$100,base_minorista!$A2230,0)</f>
        <v>4.879067662501881</v>
      </c>
      <c r="L2230">
        <f>+HLOOKUP(VLOOKUP($B2230,$Q$2:$R$42,2,0),Morosidad_control!$D$4:$AY$101,base_minorista!$A2230,0)</f>
        <v>4.5827136396438704</v>
      </c>
      <c r="M2230">
        <f ca="1">+OFFSET(Capital_2!$D$2,base_minorista!A2230,0)</f>
        <v>3.3472847310217735</v>
      </c>
      <c r="N2230">
        <f>+HLOOKUP(VLOOKUP($B2230,$Q$2:$R$42,2,0),costo_laboral!$E$2:$AZ$99,base_minorista!$A2230,0)</f>
        <v>11.7478868109628</v>
      </c>
      <c r="O2230">
        <f>+HLOOKUP(VLOOKUP($B2230,$Q$2:$R$42,2,0),Participacion2!$D$2:$AO$99,base_minorista!$A2230,0)</f>
        <v>1.5015434086668686</v>
      </c>
    </row>
    <row r="2231" spans="1:15" ht="16.5" x14ac:dyDescent="0.3">
      <c r="A2231">
        <v>94</v>
      </c>
      <c r="B2231">
        <v>24</v>
      </c>
      <c r="C2231">
        <v>93</v>
      </c>
      <c r="D2231" s="3">
        <v>43708</v>
      </c>
      <c r="E2231" s="33">
        <v>19</v>
      </c>
      <c r="F2231">
        <v>1</v>
      </c>
      <c r="G2231">
        <f>+HLOOKUP(VLOOKUP($B2231,$Q$2:$R$42,2,0),costos_sf!$D$2:$AY$99,base_minorista!$A2231,0)</f>
        <v>152401917.46094808</v>
      </c>
      <c r="H2231">
        <f>+HLOOKUP(VLOOKUP($B2231,$Q$2:$R$42,2,0),creditos_sf!$D$2:$AY$99,base_minorista!$A2231,0)</f>
        <v>456950323.74776185</v>
      </c>
      <c r="I2231">
        <f>+HLOOKUP(VLOOKUP($B2231,$Q$2:$R$42,2,0),creditos_sf!$D$103:$AY$200,base_minorista!$A2231,0)</f>
        <v>175562325.46996805</v>
      </c>
      <c r="J2231">
        <f>+HLOOKUP(VLOOKUP($B2231,$Q$2:$R$42,2,0),Costo_fondeo!$D$3:$AY$100,base_minorista!$A2231,0)</f>
        <v>6.0621887085842596</v>
      </c>
      <c r="K2231">
        <f>+HLOOKUP(VLOOKUP($B2231,$Q$2:$R$42,2,0),Costo_provisiones!$D$3:$AY$100,base_minorista!$A2231,0)</f>
        <v>4.9068537401261434</v>
      </c>
      <c r="L2231">
        <f>+HLOOKUP(VLOOKUP($B2231,$Q$2:$R$42,2,0),Morosidad_control!$D$4:$AY$101,base_minorista!$A2231,0)</f>
        <v>4.6554028406273797</v>
      </c>
      <c r="M2231">
        <f ca="1">+OFFSET(Capital_2!$D$2,base_minorista!A2231,0)</f>
        <v>3.3701430151037046</v>
      </c>
      <c r="N2231">
        <f>+HLOOKUP(VLOOKUP($B2231,$Q$2:$R$42,2,0),costo_laboral!$E$2:$AZ$99,base_minorista!$A2231,0)</f>
        <v>11.8952945898127</v>
      </c>
      <c r="O2231">
        <f>+HLOOKUP(VLOOKUP($B2231,$Q$2:$R$42,2,0),Participacion2!$D$2:$AO$99,base_minorista!$A2231,0)</f>
        <v>1.4871779251238126</v>
      </c>
    </row>
    <row r="2232" spans="1:15" ht="16.5" x14ac:dyDescent="0.3">
      <c r="A2232">
        <v>95</v>
      </c>
      <c r="B2232">
        <v>24</v>
      </c>
      <c r="C2232">
        <v>94</v>
      </c>
      <c r="D2232" s="3">
        <v>43738</v>
      </c>
      <c r="E2232" s="33">
        <v>19</v>
      </c>
      <c r="F2232">
        <v>1</v>
      </c>
      <c r="G2232">
        <f>+HLOOKUP(VLOOKUP($B2232,$Q$2:$R$42,2,0),costos_sf!$D$2:$AY$99,base_minorista!$A2232,0)</f>
        <v>150444220.65640226</v>
      </c>
      <c r="H2232">
        <f>+HLOOKUP(VLOOKUP($B2232,$Q$2:$R$42,2,0),creditos_sf!$D$2:$AY$99,base_minorista!$A2232,0)</f>
        <v>457944636.86068487</v>
      </c>
      <c r="I2232">
        <f>+HLOOKUP(VLOOKUP($B2232,$Q$2:$R$42,2,0),creditos_sf!$D$103:$AY$200,base_minorista!$A2232,0)</f>
        <v>173182955.5116365</v>
      </c>
      <c r="J2232">
        <f>+HLOOKUP(VLOOKUP($B2232,$Q$2:$R$42,2,0),Costo_fondeo!$D$3:$AY$100,base_minorista!$A2232,0)</f>
        <v>6.0728541584243203</v>
      </c>
      <c r="K2232">
        <f>+HLOOKUP(VLOOKUP($B2232,$Q$2:$R$42,2,0),Costo_provisiones!$D$3:$AY$100,base_minorista!$A2232,0)</f>
        <v>4.8976899090986112</v>
      </c>
      <c r="L2232">
        <f>+HLOOKUP(VLOOKUP($B2232,$Q$2:$R$42,2,0),Morosidad_control!$D$4:$AY$101,base_minorista!$A2232,0)</f>
        <v>4.7139261421864402</v>
      </c>
      <c r="M2232">
        <f ca="1">+OFFSET(Capital_2!$D$2,base_minorista!A2232,0)</f>
        <v>3.3849357024511626</v>
      </c>
      <c r="N2232">
        <f>+HLOOKUP(VLOOKUP($B2232,$Q$2:$R$42,2,0),costo_laboral!$E$2:$AZ$99,base_minorista!$A2232,0)</f>
        <v>12.143082326573801</v>
      </c>
      <c r="O2232">
        <f>+HLOOKUP(VLOOKUP($B2232,$Q$2:$R$42,2,0),Participacion2!$D$2:$AO$99,base_minorista!$A2232,0)</f>
        <v>1.4782693350562821</v>
      </c>
    </row>
    <row r="2233" spans="1:15" ht="16.5" x14ac:dyDescent="0.3">
      <c r="A2233">
        <v>96</v>
      </c>
      <c r="B2233">
        <v>24</v>
      </c>
      <c r="C2233">
        <v>95</v>
      </c>
      <c r="D2233" s="3">
        <v>43769</v>
      </c>
      <c r="E2233" s="33">
        <v>19</v>
      </c>
      <c r="F2233">
        <v>1</v>
      </c>
      <c r="G2233">
        <f>+HLOOKUP(VLOOKUP($B2233,$Q$2:$R$42,2,0),costos_sf!$D$2:$AY$99,base_minorista!$A2233,0)</f>
        <v>148841813.61222997</v>
      </c>
      <c r="H2233">
        <f>+HLOOKUP(VLOOKUP($B2233,$Q$2:$R$42,2,0),creditos_sf!$D$2:$AY$99,base_minorista!$A2233,0)</f>
        <v>460509454.92960149</v>
      </c>
      <c r="I2233">
        <f>+HLOOKUP(VLOOKUP($B2233,$Q$2:$R$42,2,0),creditos_sf!$D$103:$AY$200,base_minorista!$A2233,0)</f>
        <v>172394044.2477484</v>
      </c>
      <c r="J2233">
        <f>+HLOOKUP(VLOOKUP($B2233,$Q$2:$R$42,2,0),Costo_fondeo!$D$3:$AY$100,base_minorista!$A2233,0)</f>
        <v>6.1365368670417304</v>
      </c>
      <c r="K2233">
        <f>+HLOOKUP(VLOOKUP($B2233,$Q$2:$R$42,2,0),Costo_provisiones!$D$3:$AY$100,base_minorista!$A2233,0)</f>
        <v>4.9139630442394635</v>
      </c>
      <c r="L2233">
        <f>+HLOOKUP(VLOOKUP($B2233,$Q$2:$R$42,2,0),Morosidad_control!$D$4:$AY$101,base_minorista!$A2233,0)</f>
        <v>4.6131406677001596</v>
      </c>
      <c r="M2233">
        <f ca="1">+OFFSET(Capital_2!$D$2,base_minorista!A2233,0)</f>
        <v>3.4123935475815319</v>
      </c>
      <c r="N2233">
        <f>+HLOOKUP(VLOOKUP($B2233,$Q$2:$R$42,2,0),costo_laboral!$E$2:$AZ$99,base_minorista!$A2233,0)</f>
        <v>11.996814595695801</v>
      </c>
      <c r="O2233">
        <f>+HLOOKUP(VLOOKUP($B2233,$Q$2:$R$42,2,0),Participacion2!$D$2:$AO$99,base_minorista!$A2233,0)</f>
        <v>1.4666172855188877</v>
      </c>
    </row>
    <row r="2234" spans="1:15" ht="16.5" x14ac:dyDescent="0.3">
      <c r="A2234">
        <v>97</v>
      </c>
      <c r="B2234">
        <v>24</v>
      </c>
      <c r="C2234">
        <v>96</v>
      </c>
      <c r="D2234" s="3">
        <v>43799</v>
      </c>
      <c r="E2234" s="33">
        <v>19</v>
      </c>
      <c r="F2234">
        <v>1</v>
      </c>
      <c r="G2234">
        <f>+HLOOKUP(VLOOKUP($B2234,$Q$2:$R$42,2,0),costos_sf!$D$2:$AY$99,base_minorista!$A2234,0)</f>
        <v>144500296.75179332</v>
      </c>
      <c r="H2234">
        <f>+HLOOKUP(VLOOKUP($B2234,$Q$2:$R$42,2,0),creditos_sf!$D$2:$AY$99,base_minorista!$A2234,0)</f>
        <v>463314900.65258658</v>
      </c>
      <c r="I2234">
        <f>+HLOOKUP(VLOOKUP($B2234,$Q$2:$R$42,2,0),creditos_sf!$D$103:$AY$200,base_minorista!$A2234,0)</f>
        <v>171776562.92556661</v>
      </c>
      <c r="J2234">
        <f>+HLOOKUP(VLOOKUP($B2234,$Q$2:$R$42,2,0),Costo_fondeo!$D$3:$AY$100,base_minorista!$A2234,0)</f>
        <v>6.0611870869373297</v>
      </c>
      <c r="K2234">
        <f>+HLOOKUP(VLOOKUP($B2234,$Q$2:$R$42,2,0),Costo_provisiones!$D$3:$AY$100,base_minorista!$A2234,0)</f>
        <v>4.5334517538130541</v>
      </c>
      <c r="L2234">
        <f>+HLOOKUP(VLOOKUP($B2234,$Q$2:$R$42,2,0),Morosidad_control!$D$4:$AY$101,base_minorista!$A2234,0)</f>
        <v>4.8328050248454701</v>
      </c>
      <c r="M2234">
        <f ca="1">+OFFSET(Capital_2!$D$2,base_minorista!A2234,0)</f>
        <v>3.3960163093664169</v>
      </c>
      <c r="N2234">
        <f>+HLOOKUP(VLOOKUP($B2234,$Q$2:$R$42,2,0),costo_laboral!$E$2:$AZ$99,base_minorista!$A2234,0)</f>
        <v>11.7333489908203</v>
      </c>
      <c r="O2234">
        <f>+HLOOKUP(VLOOKUP($B2234,$Q$2:$R$42,2,0),Participacion2!$D$2:$AO$99,base_minorista!$A2234,0)</f>
        <v>1.4484367183453728</v>
      </c>
    </row>
    <row r="2235" spans="1:15" ht="16.5" x14ac:dyDescent="0.3">
      <c r="A2235">
        <v>98</v>
      </c>
      <c r="B2235">
        <v>24</v>
      </c>
      <c r="C2235">
        <v>97</v>
      </c>
      <c r="D2235" s="3">
        <v>43830</v>
      </c>
      <c r="E2235" s="33">
        <v>19</v>
      </c>
      <c r="F2235">
        <v>1</v>
      </c>
      <c r="G2235">
        <f>+HLOOKUP(VLOOKUP($B2235,$Q$2:$R$42,2,0),costos_sf!$D$2:$AY$99,base_minorista!$A2235,0)</f>
        <v>141932592.71927267</v>
      </c>
      <c r="H2235">
        <f>+HLOOKUP(VLOOKUP($B2235,$Q$2:$R$42,2,0),creditos_sf!$D$2:$AY$99,base_minorista!$A2235,0)</f>
        <v>462692785.60751063</v>
      </c>
      <c r="I2235">
        <f>+HLOOKUP(VLOOKUP($B2235,$Q$2:$R$42,2,0),creditos_sf!$D$103:$AY$200,base_minorista!$A2235,0)</f>
        <v>169216487.08765396</v>
      </c>
      <c r="J2235">
        <f>+HLOOKUP(VLOOKUP($B2235,$Q$2:$R$42,2,0),Costo_fondeo!$D$3:$AY$100,base_minorista!$A2235,0)</f>
        <v>6.0099436908707</v>
      </c>
      <c r="K2235">
        <f>+HLOOKUP(VLOOKUP($B2235,$Q$2:$R$42,2,0),Costo_provisiones!$D$3:$AY$100,base_minorista!$A2235,0)</f>
        <v>4.4976169779177511</v>
      </c>
      <c r="L2235">
        <f>+HLOOKUP(VLOOKUP($B2235,$Q$2:$R$42,2,0),Morosidad_control!$D$4:$AY$101,base_minorista!$A2235,0)</f>
        <v>4.9426124666408997</v>
      </c>
      <c r="M2235">
        <f ca="1">+OFFSET(Capital_2!$D$2,base_minorista!A2235,0)</f>
        <v>3.3787771447242938</v>
      </c>
      <c r="N2235">
        <f>+HLOOKUP(VLOOKUP($B2235,$Q$2:$R$42,2,0),costo_laboral!$E$2:$AZ$99,base_minorista!$A2235,0)</f>
        <v>11.4130625783604</v>
      </c>
      <c r="O2235">
        <f>+HLOOKUP(VLOOKUP($B2235,$Q$2:$R$42,2,0),Participacion2!$D$2:$AO$99,base_minorista!$A2235,0)</f>
        <v>1.4429794404179896</v>
      </c>
    </row>
    <row r="2236" spans="1:15" ht="16.5" x14ac:dyDescent="0.3">
      <c r="A2236">
        <v>2</v>
      </c>
      <c r="B2236">
        <v>25</v>
      </c>
      <c r="C2236">
        <v>1</v>
      </c>
      <c r="D2236" s="3">
        <v>40908</v>
      </c>
      <c r="E2236" s="33">
        <v>11</v>
      </c>
      <c r="F2236">
        <v>1</v>
      </c>
      <c r="G2236">
        <f>+HLOOKUP(VLOOKUP($B2236,$Q$2:$R$42,2,0),costos_sf!$D$2:$AY$99,base_minorista!$A2236,0)</f>
        <v>38165972.864650972</v>
      </c>
      <c r="H2236">
        <f>+HLOOKUP(VLOOKUP($B2236,$Q$2:$R$42,2,0),creditos_sf!$D$2:$AY$99,base_minorista!$A2236,0)</f>
        <v>108780300.921699</v>
      </c>
      <c r="I2236">
        <f>+HLOOKUP(VLOOKUP($B2236,$Q$2:$R$42,2,0),creditos_sf!$D$103:$AY$200,base_minorista!$A2236,0)</f>
        <v>58651647.207143329</v>
      </c>
      <c r="J2236">
        <f>+HLOOKUP(VLOOKUP($B2236,$Q$2:$R$42,2,0),Costo_fondeo!$D$3:$AY$100,base_minorista!$A2236,0)</f>
        <v>7.9079216518710371</v>
      </c>
      <c r="K2236">
        <f>+HLOOKUP(VLOOKUP($B2236,$Q$2:$R$42,2,0),Costo_provisiones!$D$3:$AY$100,base_minorista!$A2236,0)</f>
        <v>4.2545576440655291</v>
      </c>
      <c r="L2236">
        <f>+HLOOKUP(VLOOKUP($B2236,$Q$2:$R$42,2,0),Morosidad_control!$D$4:$AY$101,base_minorista!$A2236,0)</f>
        <v>8.9227670530882559</v>
      </c>
      <c r="M2236">
        <f ca="1">+OFFSET(Capital_2!$D$2,base_minorista!A2236,0)</f>
        <v>3.518992143247762</v>
      </c>
      <c r="N2236">
        <f>+HLOOKUP(VLOOKUP($B2236,$Q$2:$R$42,2,0),costo_laboral!$E$2:$AZ$99,base_minorista!$A2236,0)</f>
        <v>8.7899776775429324</v>
      </c>
      <c r="O2236">
        <f>+HLOOKUP(VLOOKUP($B2236,$Q$2:$R$42,2,0),Participacion2!$D$2:$AO$99,base_minorista!$A2236,0)</f>
        <v>0.44887179281745293</v>
      </c>
    </row>
    <row r="2237" spans="1:15" ht="16.5" x14ac:dyDescent="0.3">
      <c r="A2237">
        <v>3</v>
      </c>
      <c r="B2237">
        <v>25</v>
      </c>
      <c r="C2237">
        <v>2</v>
      </c>
      <c r="D2237" s="3">
        <v>40939</v>
      </c>
      <c r="E2237" s="33">
        <v>12</v>
      </c>
      <c r="F2237">
        <v>1</v>
      </c>
      <c r="G2237">
        <f>+HLOOKUP(VLOOKUP($B2237,$Q$2:$R$42,2,0),costos_sf!$D$2:$AY$99,base_minorista!$A2237,0)</f>
        <v>40867573.589690074</v>
      </c>
      <c r="H2237">
        <f>+HLOOKUP(VLOOKUP($B2237,$Q$2:$R$42,2,0),creditos_sf!$D$2:$AY$99,base_minorista!$A2237,0)</f>
        <v>106990083.711069</v>
      </c>
      <c r="I2237">
        <f>+HLOOKUP(VLOOKUP($B2237,$Q$2:$R$42,2,0),creditos_sf!$D$103:$AY$200,base_minorista!$A2237,0)</f>
        <v>57015466.214373335</v>
      </c>
      <c r="J2237">
        <f>+HLOOKUP(VLOOKUP($B2237,$Q$2:$R$42,2,0),Costo_fondeo!$D$3:$AY$100,base_minorista!$A2237,0)</f>
        <v>7.7938144492765247</v>
      </c>
      <c r="K2237">
        <f>+HLOOKUP(VLOOKUP($B2237,$Q$2:$R$42,2,0),Costo_provisiones!$D$3:$AY$100,base_minorista!$A2237,0)</f>
        <v>4.6587211143374532</v>
      </c>
      <c r="L2237">
        <f>+HLOOKUP(VLOOKUP($B2237,$Q$2:$R$42,2,0),Morosidad_control!$D$4:$AY$101,base_minorista!$A2237,0)</f>
        <v>9.3921431267988797</v>
      </c>
      <c r="M2237">
        <f ca="1">+OFFSET(Capital_2!$D$2,base_minorista!A2237,0)</f>
        <v>3.5649149268123814</v>
      </c>
      <c r="N2237">
        <f>+HLOOKUP(VLOOKUP($B2237,$Q$2:$R$42,2,0),costo_laboral!$E$2:$AZ$99,base_minorista!$A2237,0)</f>
        <v>10.392325570707083</v>
      </c>
      <c r="O2237">
        <f>+HLOOKUP(VLOOKUP($B2237,$Q$2:$R$42,2,0),Participacion2!$D$2:$AO$99,base_minorista!$A2237,0)</f>
        <v>0.43497251954333382</v>
      </c>
    </row>
    <row r="2238" spans="1:15" ht="16.5" x14ac:dyDescent="0.3">
      <c r="A2238">
        <v>4</v>
      </c>
      <c r="B2238">
        <v>25</v>
      </c>
      <c r="C2238">
        <v>3</v>
      </c>
      <c r="D2238" s="3">
        <v>40968</v>
      </c>
      <c r="E2238" s="33">
        <v>12</v>
      </c>
      <c r="F2238">
        <v>1</v>
      </c>
      <c r="G2238">
        <f>+HLOOKUP(VLOOKUP($B2238,$Q$2:$R$42,2,0),costos_sf!$D$2:$AY$99,base_minorista!$A2238,0)</f>
        <v>40902762.846868023</v>
      </c>
      <c r="H2238">
        <f>+HLOOKUP(VLOOKUP($B2238,$Q$2:$R$42,2,0),creditos_sf!$D$2:$AY$99,base_minorista!$A2238,0)</f>
        <v>104396161.547254</v>
      </c>
      <c r="I2238">
        <f>+HLOOKUP(VLOOKUP($B2238,$Q$2:$R$42,2,0),creditos_sf!$D$103:$AY$200,base_minorista!$A2238,0)</f>
        <v>59755635.987519145</v>
      </c>
      <c r="J2238">
        <f>+HLOOKUP(VLOOKUP($B2238,$Q$2:$R$42,2,0),Costo_fondeo!$D$3:$AY$100,base_minorista!$A2238,0)</f>
        <v>7.7316633080176294</v>
      </c>
      <c r="K2238">
        <f>+HLOOKUP(VLOOKUP($B2238,$Q$2:$R$42,2,0),Costo_provisiones!$D$3:$AY$100,base_minorista!$A2238,0)</f>
        <v>4.7250571687962362</v>
      </c>
      <c r="L2238">
        <f>+HLOOKUP(VLOOKUP($B2238,$Q$2:$R$42,2,0),Morosidad_control!$D$4:$AY$101,base_minorista!$A2238,0)</f>
        <v>9.6463411092081834</v>
      </c>
      <c r="M2238">
        <f ca="1">+OFFSET(Capital_2!$D$2,base_minorista!A2238,0)</f>
        <v>3.6045728554123184</v>
      </c>
      <c r="N2238">
        <f>+HLOOKUP(VLOOKUP($B2238,$Q$2:$R$42,2,0),costo_laboral!$E$2:$AZ$99,base_minorista!$A2238,0)</f>
        <v>10.44366616155189</v>
      </c>
      <c r="O2238">
        <f>+HLOOKUP(VLOOKUP($B2238,$Q$2:$R$42,2,0),Participacion2!$D$2:$AO$99,base_minorista!$A2238,0)</f>
        <v>0.41906685373437613</v>
      </c>
    </row>
    <row r="2239" spans="1:15" ht="16.5" x14ac:dyDescent="0.3">
      <c r="A2239">
        <v>5</v>
      </c>
      <c r="B2239">
        <v>25</v>
      </c>
      <c r="C2239">
        <v>4</v>
      </c>
      <c r="D2239" s="3">
        <v>40999</v>
      </c>
      <c r="E2239" s="33">
        <v>12</v>
      </c>
      <c r="F2239">
        <v>1</v>
      </c>
      <c r="G2239">
        <f>+HLOOKUP(VLOOKUP($B2239,$Q$2:$R$42,2,0),costos_sf!$D$2:$AY$99,base_minorista!$A2239,0)</f>
        <v>40925839.970442079</v>
      </c>
      <c r="H2239">
        <f>+HLOOKUP(VLOOKUP($B2239,$Q$2:$R$42,2,0),creditos_sf!$D$2:$AY$99,base_minorista!$A2239,0)</f>
        <v>97626638.642790496</v>
      </c>
      <c r="I2239">
        <f>+HLOOKUP(VLOOKUP($B2239,$Q$2:$R$42,2,0),creditos_sf!$D$103:$AY$200,base_minorista!$A2239,0)</f>
        <v>58553042.248403937</v>
      </c>
      <c r="J2239">
        <f>+HLOOKUP(VLOOKUP($B2239,$Q$2:$R$42,2,0),Costo_fondeo!$D$3:$AY$100,base_minorista!$A2239,0)</f>
        <v>7.6340888452826894</v>
      </c>
      <c r="K2239">
        <f>+HLOOKUP(VLOOKUP($B2239,$Q$2:$R$42,2,0),Costo_provisiones!$D$3:$AY$100,base_minorista!$A2239,0)</f>
        <v>5.005158926275846</v>
      </c>
      <c r="L2239">
        <f>+HLOOKUP(VLOOKUP($B2239,$Q$2:$R$42,2,0),Morosidad_control!$D$4:$AY$101,base_minorista!$A2239,0)</f>
        <v>10.528664231160533</v>
      </c>
      <c r="M2239">
        <f ca="1">+OFFSET(Capital_2!$D$2,base_minorista!A2239,0)</f>
        <v>3.6441469759495817</v>
      </c>
      <c r="N2239">
        <f>+HLOOKUP(VLOOKUP($B2239,$Q$2:$R$42,2,0),costo_laboral!$E$2:$AZ$99,base_minorista!$A2239,0)</f>
        <v>11.02101074251131</v>
      </c>
      <c r="O2239">
        <f>+HLOOKUP(VLOOKUP($B2239,$Q$2:$R$42,2,0),Participacion2!$D$2:$AO$99,base_minorista!$A2239,0)</f>
        <v>0.38137329370134948</v>
      </c>
    </row>
    <row r="2240" spans="1:15" ht="16.5" x14ac:dyDescent="0.3">
      <c r="A2240">
        <v>6</v>
      </c>
      <c r="B2240">
        <v>25</v>
      </c>
      <c r="C2240">
        <v>5</v>
      </c>
      <c r="D2240" s="3">
        <v>41029</v>
      </c>
      <c r="E2240" s="33">
        <v>12</v>
      </c>
      <c r="F2240">
        <v>1</v>
      </c>
      <c r="G2240">
        <f>+HLOOKUP(VLOOKUP($B2240,$Q$2:$R$42,2,0),costos_sf!$D$2:$AY$99,base_minorista!$A2240,0)</f>
        <v>40940612.815962695</v>
      </c>
      <c r="H2240">
        <f>+HLOOKUP(VLOOKUP($B2240,$Q$2:$R$42,2,0),creditos_sf!$D$2:$AY$99,base_minorista!$A2240,0)</f>
        <v>97004599.336364701</v>
      </c>
      <c r="I2240">
        <f>+HLOOKUP(VLOOKUP($B2240,$Q$2:$R$42,2,0),creditos_sf!$D$103:$AY$200,base_minorista!$A2240,0)</f>
        <v>57618633.23138164</v>
      </c>
      <c r="J2240">
        <f>+HLOOKUP(VLOOKUP($B2240,$Q$2:$R$42,2,0),Costo_fondeo!$D$3:$AY$100,base_minorista!$A2240,0)</f>
        <v>7.541988283980035</v>
      </c>
      <c r="K2240">
        <f>+HLOOKUP(VLOOKUP($B2240,$Q$2:$R$42,2,0),Costo_provisiones!$D$3:$AY$100,base_minorista!$A2240,0)</f>
        <v>5.2747164129036248</v>
      </c>
      <c r="L2240">
        <f>+HLOOKUP(VLOOKUP($B2240,$Q$2:$R$42,2,0),Morosidad_control!$D$4:$AY$101,base_minorista!$A2240,0)</f>
        <v>10.98233085098901</v>
      </c>
      <c r="M2240">
        <f ca="1">+OFFSET(Capital_2!$D$2,base_minorista!A2240,0)</f>
        <v>3.6866707606514586</v>
      </c>
      <c r="N2240">
        <f>+HLOOKUP(VLOOKUP($B2240,$Q$2:$R$42,2,0),costo_laboral!$E$2:$AZ$99,base_minorista!$A2240,0)</f>
        <v>11.099725218706858</v>
      </c>
      <c r="O2240">
        <f>+HLOOKUP(VLOOKUP($B2240,$Q$2:$R$42,2,0),Participacion2!$D$2:$AO$99,base_minorista!$A2240,0)</f>
        <v>0.37084202064507887</v>
      </c>
    </row>
    <row r="2241" spans="1:15" ht="16.5" x14ac:dyDescent="0.3">
      <c r="A2241">
        <v>7</v>
      </c>
      <c r="B2241">
        <v>25</v>
      </c>
      <c r="C2241">
        <v>6</v>
      </c>
      <c r="D2241" s="3">
        <v>41060</v>
      </c>
      <c r="E2241" s="33">
        <v>12</v>
      </c>
      <c r="F2241">
        <v>1</v>
      </c>
      <c r="G2241">
        <f>+HLOOKUP(VLOOKUP($B2241,$Q$2:$R$42,2,0),costos_sf!$D$2:$AY$99,base_minorista!$A2241,0)</f>
        <v>41046041.491463043</v>
      </c>
      <c r="H2241">
        <f>+HLOOKUP(VLOOKUP($B2241,$Q$2:$R$42,2,0),creditos_sf!$D$2:$AY$99,base_minorista!$A2241,0)</f>
        <v>95988061.796235204</v>
      </c>
      <c r="I2241">
        <f>+HLOOKUP(VLOOKUP($B2241,$Q$2:$R$42,2,0),creditos_sf!$D$103:$AY$200,base_minorista!$A2241,0)</f>
        <v>57703796.546998315</v>
      </c>
      <c r="J2241">
        <f>+HLOOKUP(VLOOKUP($B2241,$Q$2:$R$42,2,0),Costo_fondeo!$D$3:$AY$100,base_minorista!$A2241,0)</f>
        <v>7.4531873417031687</v>
      </c>
      <c r="K2241">
        <f>+HLOOKUP(VLOOKUP($B2241,$Q$2:$R$42,2,0),Costo_provisiones!$D$3:$AY$100,base_minorista!$A2241,0)</f>
        <v>5.508753605996719</v>
      </c>
      <c r="L2241">
        <f>+HLOOKUP(VLOOKUP($B2241,$Q$2:$R$42,2,0),Morosidad_control!$D$4:$AY$101,base_minorista!$A2241,0)</f>
        <v>11.328808684377835</v>
      </c>
      <c r="M2241">
        <f ca="1">+OFFSET(Capital_2!$D$2,base_minorista!A2241,0)</f>
        <v>3.7432616406065877</v>
      </c>
      <c r="N2241">
        <f>+HLOOKUP(VLOOKUP($B2241,$Q$2:$R$42,2,0),costo_laboral!$E$2:$AZ$99,base_minorista!$A2241,0)</f>
        <v>11.112013187336304</v>
      </c>
      <c r="O2241">
        <f>+HLOOKUP(VLOOKUP($B2241,$Q$2:$R$42,2,0),Participacion2!$D$2:$AO$99,base_minorista!$A2241,0)</f>
        <v>0.3625365006240181</v>
      </c>
    </row>
    <row r="2242" spans="1:15" ht="16.5" x14ac:dyDescent="0.3">
      <c r="A2242">
        <v>8</v>
      </c>
      <c r="B2242">
        <v>25</v>
      </c>
      <c r="C2242">
        <v>7</v>
      </c>
      <c r="D2242" s="3">
        <v>41090</v>
      </c>
      <c r="E2242" s="33">
        <v>12</v>
      </c>
      <c r="F2242">
        <v>1</v>
      </c>
      <c r="G2242">
        <f>+HLOOKUP(VLOOKUP($B2242,$Q$2:$R$42,2,0),costos_sf!$D$2:$AY$99,base_minorista!$A2242,0)</f>
        <v>40983415.122304127</v>
      </c>
      <c r="H2242">
        <f>+HLOOKUP(VLOOKUP($B2242,$Q$2:$R$42,2,0),creditos_sf!$D$2:$AY$99,base_minorista!$A2242,0)</f>
        <v>95192464.059504196</v>
      </c>
      <c r="I2242">
        <f>+HLOOKUP(VLOOKUP($B2242,$Q$2:$R$42,2,0),creditos_sf!$D$103:$AY$200,base_minorista!$A2242,0)</f>
        <v>56416344.813397489</v>
      </c>
      <c r="J2242">
        <f>+HLOOKUP(VLOOKUP($B2242,$Q$2:$R$42,2,0),Costo_fondeo!$D$3:$AY$100,base_minorista!$A2242,0)</f>
        <v>7.3671663102433325</v>
      </c>
      <c r="K2242">
        <f>+HLOOKUP(VLOOKUP($B2242,$Q$2:$R$42,2,0),Costo_provisiones!$D$3:$AY$100,base_minorista!$A2242,0)</f>
        <v>5.6181297393306382</v>
      </c>
      <c r="L2242">
        <f>+HLOOKUP(VLOOKUP($B2242,$Q$2:$R$42,2,0),Morosidad_control!$D$4:$AY$101,base_minorista!$A2242,0)</f>
        <v>11.903510843849388</v>
      </c>
      <c r="M2242">
        <f ca="1">+OFFSET(Capital_2!$D$2,base_minorista!A2242,0)</f>
        <v>3.7659791083914693</v>
      </c>
      <c r="N2242">
        <f>+HLOOKUP(VLOOKUP($B2242,$Q$2:$R$42,2,0),costo_laboral!$E$2:$AZ$99,base_minorista!$A2242,0)</f>
        <v>11.232551580712208</v>
      </c>
      <c r="O2242">
        <f>+HLOOKUP(VLOOKUP($B2242,$Q$2:$R$42,2,0),Participacion2!$D$2:$AO$99,base_minorista!$A2242,0)</f>
        <v>0.35480494842264887</v>
      </c>
    </row>
    <row r="2243" spans="1:15" ht="16.5" x14ac:dyDescent="0.3">
      <c r="A2243">
        <v>9</v>
      </c>
      <c r="B2243">
        <v>25</v>
      </c>
      <c r="C2243">
        <v>8</v>
      </c>
      <c r="D2243" s="3">
        <v>41121</v>
      </c>
      <c r="E2243" s="33">
        <v>12</v>
      </c>
      <c r="F2243">
        <v>1</v>
      </c>
      <c r="G2243">
        <f>+HLOOKUP(VLOOKUP($B2243,$Q$2:$R$42,2,0),costos_sf!$D$2:$AY$99,base_minorista!$A2243,0)</f>
        <v>40927315.129447155</v>
      </c>
      <c r="H2243">
        <f>+HLOOKUP(VLOOKUP($B2243,$Q$2:$R$42,2,0),creditos_sf!$D$2:$AY$99,base_minorista!$A2243,0)</f>
        <v>95550221.103611499</v>
      </c>
      <c r="I2243">
        <f>+HLOOKUP(VLOOKUP($B2243,$Q$2:$R$42,2,0),creditos_sf!$D$103:$AY$200,base_minorista!$A2243,0)</f>
        <v>55586331.385877788</v>
      </c>
      <c r="J2243">
        <f>+HLOOKUP(VLOOKUP($B2243,$Q$2:$R$42,2,0),Costo_fondeo!$D$3:$AY$100,base_minorista!$A2243,0)</f>
        <v>7.2694934188939326</v>
      </c>
      <c r="K2243">
        <f>+HLOOKUP(VLOOKUP($B2243,$Q$2:$R$42,2,0),Costo_provisiones!$D$3:$AY$100,base_minorista!$A2243,0)</f>
        <v>5.816345748341095</v>
      </c>
      <c r="L2243">
        <f>+HLOOKUP(VLOOKUP($B2243,$Q$2:$R$42,2,0),Morosidad_control!$D$4:$AY$101,base_minorista!$A2243,0)</f>
        <v>12.144153289978922</v>
      </c>
      <c r="M2243">
        <f ca="1">+OFFSET(Capital_2!$D$2,base_minorista!A2243,0)</f>
        <v>3.7900682632030773</v>
      </c>
      <c r="N2243">
        <f>+HLOOKUP(VLOOKUP($B2243,$Q$2:$R$42,2,0),costo_laboral!$E$2:$AZ$99,base_minorista!$A2243,0)</f>
        <v>11.223809417432967</v>
      </c>
      <c r="O2243">
        <f>+HLOOKUP(VLOOKUP($B2243,$Q$2:$R$42,2,0),Participacion2!$D$2:$AO$99,base_minorista!$A2243,0)</f>
        <v>0.35819427777376955</v>
      </c>
    </row>
    <row r="2244" spans="1:15" ht="16.5" x14ac:dyDescent="0.3">
      <c r="A2244">
        <v>10</v>
      </c>
      <c r="B2244">
        <v>25</v>
      </c>
      <c r="C2244">
        <v>9</v>
      </c>
      <c r="D2244" s="3">
        <v>41152</v>
      </c>
      <c r="E2244" s="33">
        <v>12</v>
      </c>
      <c r="F2244">
        <v>1</v>
      </c>
      <c r="G2244">
        <f>+HLOOKUP(VLOOKUP($B2244,$Q$2:$R$42,2,0),costos_sf!$D$2:$AY$99,base_minorista!$A2244,0)</f>
        <v>40450563.154830664</v>
      </c>
      <c r="H2244">
        <f>+HLOOKUP(VLOOKUP($B2244,$Q$2:$R$42,2,0),creditos_sf!$D$2:$AY$99,base_minorista!$A2244,0)</f>
        <v>95318212.970007092</v>
      </c>
      <c r="I2244">
        <f>+HLOOKUP(VLOOKUP($B2244,$Q$2:$R$42,2,0),creditos_sf!$D$103:$AY$200,base_minorista!$A2244,0)</f>
        <v>55422098.336067356</v>
      </c>
      <c r="J2244">
        <f>+HLOOKUP(VLOOKUP($B2244,$Q$2:$R$42,2,0),Costo_fondeo!$D$3:$AY$100,base_minorista!$A2244,0)</f>
        <v>7.1544937855253439</v>
      </c>
      <c r="K2244">
        <f>+HLOOKUP(VLOOKUP($B2244,$Q$2:$R$42,2,0),Costo_provisiones!$D$3:$AY$100,base_minorista!$A2244,0)</f>
        <v>5.7965588230226963</v>
      </c>
      <c r="L2244">
        <f>+HLOOKUP(VLOOKUP($B2244,$Q$2:$R$42,2,0),Morosidad_control!$D$4:$AY$101,base_minorista!$A2244,0)</f>
        <v>12.477127582265085</v>
      </c>
      <c r="M2244">
        <f ca="1">+OFFSET(Capital_2!$D$2,base_minorista!A2244,0)</f>
        <v>3.7960315209630844</v>
      </c>
      <c r="N2244">
        <f>+HLOOKUP(VLOOKUP($B2244,$Q$2:$R$42,2,0),costo_laboral!$E$2:$AZ$99,base_minorista!$A2244,0)</f>
        <v>11.219201434060441</v>
      </c>
      <c r="O2244">
        <f>+HLOOKUP(VLOOKUP($B2244,$Q$2:$R$42,2,0),Participacion2!$D$2:$AO$99,base_minorista!$A2244,0)</f>
        <v>0.3562658788769138</v>
      </c>
    </row>
    <row r="2245" spans="1:15" ht="16.5" x14ac:dyDescent="0.3">
      <c r="A2245">
        <v>11</v>
      </c>
      <c r="B2245">
        <v>25</v>
      </c>
      <c r="C2245">
        <v>10</v>
      </c>
      <c r="D2245" s="3">
        <v>41182</v>
      </c>
      <c r="E2245" s="33">
        <v>12</v>
      </c>
      <c r="F2245">
        <v>1</v>
      </c>
      <c r="G2245">
        <f>+HLOOKUP(VLOOKUP($B2245,$Q$2:$R$42,2,0),costos_sf!$D$2:$AY$99,base_minorista!$A2245,0)</f>
        <v>40222866.203544453</v>
      </c>
      <c r="H2245">
        <f>+HLOOKUP(VLOOKUP($B2245,$Q$2:$R$42,2,0),creditos_sf!$D$2:$AY$99,base_minorista!$A2245,0)</f>
        <v>94884387.427681506</v>
      </c>
      <c r="I2245">
        <f>+HLOOKUP(VLOOKUP($B2245,$Q$2:$R$42,2,0),creditos_sf!$D$103:$AY$200,base_minorista!$A2245,0)</f>
        <v>54991708.721394673</v>
      </c>
      <c r="J2245">
        <f>+HLOOKUP(VLOOKUP($B2245,$Q$2:$R$42,2,0),Costo_fondeo!$D$3:$AY$100,base_minorista!$A2245,0)</f>
        <v>7.0781065847668652</v>
      </c>
      <c r="K2245">
        <f>+HLOOKUP(VLOOKUP($B2245,$Q$2:$R$42,2,0),Costo_provisiones!$D$3:$AY$100,base_minorista!$A2245,0)</f>
        <v>5.9961153227102644</v>
      </c>
      <c r="L2245">
        <f>+HLOOKUP(VLOOKUP($B2245,$Q$2:$R$42,2,0),Morosidad_control!$D$4:$AY$101,base_minorista!$A2245,0)</f>
        <v>13.227820450388439</v>
      </c>
      <c r="M2245">
        <f ca="1">+OFFSET(Capital_2!$D$2,base_minorista!A2245,0)</f>
        <v>3.7807846214491896</v>
      </c>
      <c r="N2245">
        <f>+HLOOKUP(VLOOKUP($B2245,$Q$2:$R$42,2,0),costo_laboral!$E$2:$AZ$99,base_minorista!$A2245,0)</f>
        <v>11.012153974475723</v>
      </c>
      <c r="O2245">
        <f>+HLOOKUP(VLOOKUP($B2245,$Q$2:$R$42,2,0),Participacion2!$D$2:$AO$99,base_minorista!$A2245,0)</f>
        <v>0.3584471965155267</v>
      </c>
    </row>
    <row r="2246" spans="1:15" ht="16.5" x14ac:dyDescent="0.3">
      <c r="A2246">
        <v>12</v>
      </c>
      <c r="B2246">
        <v>25</v>
      </c>
      <c r="C2246">
        <v>11</v>
      </c>
      <c r="D2246" s="3">
        <v>41213</v>
      </c>
      <c r="E2246" s="33">
        <v>12</v>
      </c>
      <c r="F2246">
        <v>1</v>
      </c>
      <c r="G2246">
        <f>+HLOOKUP(VLOOKUP($B2246,$Q$2:$R$42,2,0),costos_sf!$D$2:$AY$99,base_minorista!$A2246,0)</f>
        <v>40407996.728500366</v>
      </c>
      <c r="H2246">
        <f>+HLOOKUP(VLOOKUP($B2246,$Q$2:$R$42,2,0),creditos_sf!$D$2:$AY$99,base_minorista!$A2246,0)</f>
        <v>94702966.400347307</v>
      </c>
      <c r="I2246">
        <f>+HLOOKUP(VLOOKUP($B2246,$Q$2:$R$42,2,0),creditos_sf!$D$103:$AY$200,base_minorista!$A2246,0)</f>
        <v>53851531.636258692</v>
      </c>
      <c r="J2246">
        <f>+HLOOKUP(VLOOKUP($B2246,$Q$2:$R$42,2,0),Costo_fondeo!$D$3:$AY$100,base_minorista!$A2246,0)</f>
        <v>6.9755640276182831</v>
      </c>
      <c r="K2246">
        <f>+HLOOKUP(VLOOKUP($B2246,$Q$2:$R$42,2,0),Costo_provisiones!$D$3:$AY$100,base_minorista!$A2246,0)</f>
        <v>6.2210993996450821</v>
      </c>
      <c r="L2246">
        <f>+HLOOKUP(VLOOKUP($B2246,$Q$2:$R$42,2,0),Morosidad_control!$D$4:$AY$101,base_minorista!$A2246,0)</f>
        <v>13.716438009792942</v>
      </c>
      <c r="M2246">
        <f ca="1">+OFFSET(Capital_2!$D$2,base_minorista!A2246,0)</f>
        <v>3.7788207097198074</v>
      </c>
      <c r="N2246">
        <f>+HLOOKUP(VLOOKUP($B2246,$Q$2:$R$42,2,0),costo_laboral!$E$2:$AZ$99,base_minorista!$A2246,0)</f>
        <v>11.085531253355681</v>
      </c>
      <c r="O2246">
        <f>+HLOOKUP(VLOOKUP($B2246,$Q$2:$R$42,2,0),Participacion2!$D$2:$AO$99,base_minorista!$A2246,0)</f>
        <v>0.35518590216327761</v>
      </c>
    </row>
    <row r="2247" spans="1:15" ht="16.5" x14ac:dyDescent="0.3">
      <c r="A2247">
        <v>13</v>
      </c>
      <c r="B2247">
        <v>25</v>
      </c>
      <c r="C2247">
        <v>12</v>
      </c>
      <c r="D2247" s="3">
        <v>41243</v>
      </c>
      <c r="E2247" s="33">
        <v>12</v>
      </c>
      <c r="F2247">
        <v>1</v>
      </c>
      <c r="G2247">
        <f>+HLOOKUP(VLOOKUP($B2247,$Q$2:$R$42,2,0),costos_sf!$D$2:$AY$99,base_minorista!$A2247,0)</f>
        <v>40779051.005302832</v>
      </c>
      <c r="H2247">
        <f>+HLOOKUP(VLOOKUP($B2247,$Q$2:$R$42,2,0),creditos_sf!$D$2:$AY$99,base_minorista!$A2247,0)</f>
        <v>94307950.939304888</v>
      </c>
      <c r="I2247">
        <f>+HLOOKUP(VLOOKUP($B2247,$Q$2:$R$42,2,0),creditos_sf!$D$103:$AY$200,base_minorista!$A2247,0)</f>
        <v>55270630.53951893</v>
      </c>
      <c r="J2247">
        <f>+HLOOKUP(VLOOKUP($B2247,$Q$2:$R$42,2,0),Costo_fondeo!$D$3:$AY$100,base_minorista!$A2247,0)</f>
        <v>6.8868206949735251</v>
      </c>
      <c r="K2247">
        <f>+HLOOKUP(VLOOKUP($B2247,$Q$2:$R$42,2,0),Costo_provisiones!$D$3:$AY$100,base_minorista!$A2247,0)</f>
        <v>6.4379160904112345</v>
      </c>
      <c r="L2247">
        <f>+HLOOKUP(VLOOKUP($B2247,$Q$2:$R$42,2,0),Morosidad_control!$D$4:$AY$101,base_minorista!$A2247,0)</f>
        <v>13.72297950556198</v>
      </c>
      <c r="M2247">
        <f ca="1">+OFFSET(Capital_2!$D$2,base_minorista!A2247,0)</f>
        <v>3.8090188851336229</v>
      </c>
      <c r="N2247">
        <f>+HLOOKUP(VLOOKUP($B2247,$Q$2:$R$42,2,0),costo_laboral!$E$2:$AZ$99,base_minorista!$A2247,0)</f>
        <v>11.055544251728085</v>
      </c>
      <c r="O2247">
        <f>+HLOOKUP(VLOOKUP($B2247,$Q$2:$R$42,2,0),Participacion2!$D$2:$AO$99,base_minorista!$A2247,0)</f>
        <v>0.35151861746998564</v>
      </c>
    </row>
    <row r="2248" spans="1:15" ht="16.5" x14ac:dyDescent="0.3">
      <c r="A2248">
        <v>14</v>
      </c>
      <c r="B2248">
        <v>25</v>
      </c>
      <c r="C2248">
        <v>13</v>
      </c>
      <c r="D2248" s="3">
        <v>41274</v>
      </c>
      <c r="E2248" s="33">
        <v>12</v>
      </c>
      <c r="F2248">
        <v>1</v>
      </c>
      <c r="G2248">
        <f>+HLOOKUP(VLOOKUP($B2248,$Q$2:$R$42,2,0),costos_sf!$D$2:$AY$99,base_minorista!$A2248,0)</f>
        <v>39766915.843075112</v>
      </c>
      <c r="H2248">
        <f>+HLOOKUP(VLOOKUP($B2248,$Q$2:$R$42,2,0),creditos_sf!$D$2:$AY$99,base_minorista!$A2248,0)</f>
        <v>93329747.450674802</v>
      </c>
      <c r="I2248">
        <f>+HLOOKUP(VLOOKUP($B2248,$Q$2:$R$42,2,0),creditos_sf!$D$103:$AY$200,base_minorista!$A2248,0)</f>
        <v>55050004.246730372</v>
      </c>
      <c r="J2248">
        <f>+HLOOKUP(VLOOKUP($B2248,$Q$2:$R$42,2,0),Costo_fondeo!$D$3:$AY$100,base_minorista!$A2248,0)</f>
        <v>6.8087291073854415</v>
      </c>
      <c r="K2248">
        <f>+HLOOKUP(VLOOKUP($B2248,$Q$2:$R$42,2,0),Costo_provisiones!$D$3:$AY$100,base_minorista!$A2248,0)</f>
        <v>5.8742195886948041</v>
      </c>
      <c r="L2248">
        <f>+HLOOKUP(VLOOKUP($B2248,$Q$2:$R$42,2,0),Morosidad_control!$D$4:$AY$101,base_minorista!$A2248,0)</f>
        <v>14.204847076344601</v>
      </c>
      <c r="M2248">
        <f ca="1">+OFFSET(Capital_2!$D$2,base_minorista!A2248,0)</f>
        <v>3.8327018844682854</v>
      </c>
      <c r="N2248">
        <f>+HLOOKUP(VLOOKUP($B2248,$Q$2:$R$42,2,0),costo_laboral!$E$2:$AZ$99,base_minorista!$A2248,0)</f>
        <v>11.34850870980922</v>
      </c>
      <c r="O2248">
        <f>+HLOOKUP(VLOOKUP($B2248,$Q$2:$R$42,2,0),Participacion2!$D$2:$AO$99,base_minorista!$A2248,0)</f>
        <v>0.34637960328437695</v>
      </c>
    </row>
    <row r="2249" spans="1:15" ht="16.5" x14ac:dyDescent="0.3">
      <c r="A2249">
        <v>15</v>
      </c>
      <c r="B2249">
        <v>25</v>
      </c>
      <c r="C2249">
        <v>14</v>
      </c>
      <c r="D2249" s="3">
        <v>41305</v>
      </c>
      <c r="E2249" s="33">
        <v>13</v>
      </c>
      <c r="F2249">
        <v>1</v>
      </c>
      <c r="G2249">
        <f>+HLOOKUP(VLOOKUP($B2249,$Q$2:$R$42,2,0),costos_sf!$D$2:$AY$99,base_minorista!$A2249,0)</f>
        <v>39148266.023860753</v>
      </c>
      <c r="H2249">
        <f>+HLOOKUP(VLOOKUP($B2249,$Q$2:$R$42,2,0),creditos_sf!$D$2:$AY$99,base_minorista!$A2249,0)</f>
        <v>91222599.201338693</v>
      </c>
      <c r="I2249">
        <f>+HLOOKUP(VLOOKUP($B2249,$Q$2:$R$42,2,0),creditos_sf!$D$103:$AY$200,base_minorista!$A2249,0)</f>
        <v>55207522.084179021</v>
      </c>
      <c r="J2249">
        <f>+HLOOKUP(VLOOKUP($B2249,$Q$2:$R$42,2,0),Costo_fondeo!$D$3:$AY$100,base_minorista!$A2249,0)</f>
        <v>6.7328489783431618</v>
      </c>
      <c r="K2249">
        <f>+HLOOKUP(VLOOKUP($B2249,$Q$2:$R$42,2,0),Costo_provisiones!$D$3:$AY$100,base_minorista!$A2249,0)</f>
        <v>5.6582467256391187</v>
      </c>
      <c r="L2249">
        <f>+HLOOKUP(VLOOKUP($B2249,$Q$2:$R$42,2,0),Morosidad_control!$D$4:$AY$101,base_minorista!$A2249,0)</f>
        <v>15.67445743600743</v>
      </c>
      <c r="M2249">
        <f ca="1">+OFFSET(Capital_2!$D$2,base_minorista!A2249,0)</f>
        <v>3.850163299057161</v>
      </c>
      <c r="N2249">
        <f>+HLOOKUP(VLOOKUP($B2249,$Q$2:$R$42,2,0),costo_laboral!$E$2:$AZ$99,base_minorista!$A2249,0)</f>
        <v>11.635852156383587</v>
      </c>
      <c r="O2249">
        <f>+HLOOKUP(VLOOKUP($B2249,$Q$2:$R$42,2,0),Participacion2!$D$2:$AO$99,base_minorista!$A2249,0)</f>
        <v>0.33124765762934072</v>
      </c>
    </row>
    <row r="2250" spans="1:15" ht="16.5" x14ac:dyDescent="0.3">
      <c r="A2250">
        <v>16</v>
      </c>
      <c r="B2250">
        <v>25</v>
      </c>
      <c r="C2250">
        <v>15</v>
      </c>
      <c r="D2250" s="3">
        <v>41333</v>
      </c>
      <c r="E2250" s="33">
        <v>13</v>
      </c>
      <c r="F2250">
        <v>1</v>
      </c>
      <c r="G2250">
        <f>+HLOOKUP(VLOOKUP($B2250,$Q$2:$R$42,2,0),costos_sf!$D$2:$AY$99,base_minorista!$A2250,0)</f>
        <v>38999278.163628034</v>
      </c>
      <c r="H2250">
        <f>+HLOOKUP(VLOOKUP($B2250,$Q$2:$R$42,2,0),creditos_sf!$D$2:$AY$99,base_minorista!$A2250,0)</f>
        <v>90275620.972005099</v>
      </c>
      <c r="I2250">
        <f>+HLOOKUP(VLOOKUP($B2250,$Q$2:$R$42,2,0),creditos_sf!$D$103:$AY$200,base_minorista!$A2250,0)</f>
        <v>56708929.884130441</v>
      </c>
      <c r="J2250">
        <f>+HLOOKUP(VLOOKUP($B2250,$Q$2:$R$42,2,0),Costo_fondeo!$D$3:$AY$100,base_minorista!$A2250,0)</f>
        <v>6.6325927456314586</v>
      </c>
      <c r="K2250">
        <f>+HLOOKUP(VLOOKUP($B2250,$Q$2:$R$42,2,0),Costo_provisiones!$D$3:$AY$100,base_minorista!$A2250,0)</f>
        <v>5.6443485447946848</v>
      </c>
      <c r="L2250">
        <f>+HLOOKUP(VLOOKUP($B2250,$Q$2:$R$42,2,0),Morosidad_control!$D$4:$AY$101,base_minorista!$A2250,0)</f>
        <v>16.078054628325471</v>
      </c>
      <c r="M2250">
        <f ca="1">+OFFSET(Capital_2!$D$2,base_minorista!A2250,0)</f>
        <v>3.8660657399921172</v>
      </c>
      <c r="N2250">
        <f>+HLOOKUP(VLOOKUP($B2250,$Q$2:$R$42,2,0),costo_laboral!$E$2:$AZ$99,base_minorista!$A2250,0)</f>
        <v>11.674572933035861</v>
      </c>
      <c r="O2250">
        <f>+HLOOKUP(VLOOKUP($B2250,$Q$2:$R$42,2,0),Participacion2!$D$2:$AO$99,base_minorista!$A2250,0)</f>
        <v>0.32716297420498158</v>
      </c>
    </row>
    <row r="2251" spans="1:15" ht="16.5" x14ac:dyDescent="0.3">
      <c r="A2251">
        <v>17</v>
      </c>
      <c r="B2251">
        <v>25</v>
      </c>
      <c r="C2251">
        <v>16</v>
      </c>
      <c r="D2251" s="3">
        <v>41364</v>
      </c>
      <c r="E2251" s="33">
        <v>13</v>
      </c>
      <c r="F2251">
        <v>1</v>
      </c>
      <c r="G2251">
        <f>+HLOOKUP(VLOOKUP($B2251,$Q$2:$R$42,2,0),costos_sf!$D$2:$AY$99,base_minorista!$A2251,0)</f>
        <v>38557660.46374011</v>
      </c>
      <c r="H2251">
        <f>+HLOOKUP(VLOOKUP($B2251,$Q$2:$R$42,2,0),creditos_sf!$D$2:$AY$99,base_minorista!$A2251,0)</f>
        <v>89082983.676774994</v>
      </c>
      <c r="I2251">
        <f>+HLOOKUP(VLOOKUP($B2251,$Q$2:$R$42,2,0),creditos_sf!$D$103:$AY$200,base_minorista!$A2251,0)</f>
        <v>55242783.584519014</v>
      </c>
      <c r="J2251">
        <f>+HLOOKUP(VLOOKUP($B2251,$Q$2:$R$42,2,0),Costo_fondeo!$D$3:$AY$100,base_minorista!$A2251,0)</f>
        <v>6.5656474902170512</v>
      </c>
      <c r="K2251">
        <f>+HLOOKUP(VLOOKUP($B2251,$Q$2:$R$42,2,0),Costo_provisiones!$D$3:$AY$100,base_minorista!$A2251,0)</f>
        <v>5.6748502873726272</v>
      </c>
      <c r="L2251">
        <f>+HLOOKUP(VLOOKUP($B2251,$Q$2:$R$42,2,0),Morosidad_control!$D$4:$AY$101,base_minorista!$A2251,0)</f>
        <v>17.643490020223688</v>
      </c>
      <c r="M2251">
        <f ca="1">+OFFSET(Capital_2!$D$2,base_minorista!A2251,0)</f>
        <v>3.8754391719680488</v>
      </c>
      <c r="N2251">
        <f>+HLOOKUP(VLOOKUP($B2251,$Q$2:$R$42,2,0),costo_laboral!$E$2:$AZ$99,base_minorista!$A2251,0)</f>
        <v>11.861880080376906</v>
      </c>
      <c r="O2251">
        <f>+HLOOKUP(VLOOKUP($B2251,$Q$2:$R$42,2,0),Participacion2!$D$2:$AO$99,base_minorista!$A2251,0)</f>
        <v>0.32077403539290639</v>
      </c>
    </row>
    <row r="2252" spans="1:15" ht="16.5" x14ac:dyDescent="0.3">
      <c r="A2252">
        <v>18</v>
      </c>
      <c r="B2252">
        <v>25</v>
      </c>
      <c r="C2252">
        <v>17</v>
      </c>
      <c r="D2252" s="3">
        <v>41394</v>
      </c>
      <c r="E2252" s="33">
        <v>13</v>
      </c>
      <c r="F2252">
        <v>1</v>
      </c>
      <c r="G2252">
        <f>+HLOOKUP(VLOOKUP($B2252,$Q$2:$R$42,2,0),costos_sf!$D$2:$AY$99,base_minorista!$A2252,0)</f>
        <v>38567010.063619211</v>
      </c>
      <c r="H2252">
        <f>+HLOOKUP(VLOOKUP($B2252,$Q$2:$R$42,2,0),creditos_sf!$D$2:$AY$99,base_minorista!$A2252,0)</f>
        <v>88244361.575193301</v>
      </c>
      <c r="I2252">
        <f>+HLOOKUP(VLOOKUP($B2252,$Q$2:$R$42,2,0),creditos_sf!$D$103:$AY$200,base_minorista!$A2252,0)</f>
        <v>53565323.867269605</v>
      </c>
      <c r="J2252">
        <f>+HLOOKUP(VLOOKUP($B2252,$Q$2:$R$42,2,0),Costo_fondeo!$D$3:$AY$100,base_minorista!$A2252,0)</f>
        <v>6.4989572511919445</v>
      </c>
      <c r="K2252">
        <f>+HLOOKUP(VLOOKUP($B2252,$Q$2:$R$42,2,0),Costo_provisiones!$D$3:$AY$100,base_minorista!$A2252,0)</f>
        <v>5.6317759879099629</v>
      </c>
      <c r="L2252">
        <f>+HLOOKUP(VLOOKUP($B2252,$Q$2:$R$42,2,0),Morosidad_control!$D$4:$AY$101,base_minorista!$A2252,0)</f>
        <v>18.108873055864287</v>
      </c>
      <c r="M2252">
        <f ca="1">+OFFSET(Capital_2!$D$2,base_minorista!A2252,0)</f>
        <v>3.8611269429337338</v>
      </c>
      <c r="N2252">
        <f>+HLOOKUP(VLOOKUP($B2252,$Q$2:$R$42,2,0),costo_laboral!$E$2:$AZ$99,base_minorista!$A2252,0)</f>
        <v>12.270423093186551</v>
      </c>
      <c r="O2252">
        <f>+HLOOKUP(VLOOKUP($B2252,$Q$2:$R$42,2,0),Participacion2!$D$2:$AO$99,base_minorista!$A2252,0)</f>
        <v>0.31300953881862292</v>
      </c>
    </row>
    <row r="2253" spans="1:15" ht="16.5" x14ac:dyDescent="0.3">
      <c r="A2253">
        <v>19</v>
      </c>
      <c r="B2253">
        <v>25</v>
      </c>
      <c r="C2253">
        <v>18</v>
      </c>
      <c r="D2253" s="3">
        <v>41425</v>
      </c>
      <c r="E2253" s="33">
        <v>13</v>
      </c>
      <c r="F2253">
        <v>1</v>
      </c>
      <c r="G2253">
        <f>+HLOOKUP(VLOOKUP($B2253,$Q$2:$R$42,2,0),costos_sf!$D$2:$AY$99,base_minorista!$A2253,0)</f>
        <v>38510262.808992922</v>
      </c>
      <c r="H2253">
        <f>+HLOOKUP(VLOOKUP($B2253,$Q$2:$R$42,2,0),creditos_sf!$D$2:$AY$99,base_minorista!$A2253,0)</f>
        <v>88543529.4907047</v>
      </c>
      <c r="I2253">
        <f>+HLOOKUP(VLOOKUP($B2253,$Q$2:$R$42,2,0),creditos_sf!$D$103:$AY$200,base_minorista!$A2253,0)</f>
        <v>54471297.716376916</v>
      </c>
      <c r="J2253">
        <f>+HLOOKUP(VLOOKUP($B2253,$Q$2:$R$42,2,0),Costo_fondeo!$D$3:$AY$100,base_minorista!$A2253,0)</f>
        <v>6.4371427029333645</v>
      </c>
      <c r="K2253">
        <f>+HLOOKUP(VLOOKUP($B2253,$Q$2:$R$42,2,0),Costo_provisiones!$D$3:$AY$100,base_minorista!$A2253,0)</f>
        <v>5.6381539149190525</v>
      </c>
      <c r="L2253">
        <f>+HLOOKUP(VLOOKUP($B2253,$Q$2:$R$42,2,0),Morosidad_control!$D$4:$AY$101,base_minorista!$A2253,0)</f>
        <v>17.925306705433492</v>
      </c>
      <c r="M2253">
        <f ca="1">+OFFSET(Capital_2!$D$2,base_minorista!A2253,0)</f>
        <v>3.8158367264519906</v>
      </c>
      <c r="N2253">
        <f>+HLOOKUP(VLOOKUP($B2253,$Q$2:$R$42,2,0),costo_laboral!$E$2:$AZ$99,base_minorista!$A2253,0)</f>
        <v>12.093331755464634</v>
      </c>
      <c r="O2253">
        <f>+HLOOKUP(VLOOKUP($B2253,$Q$2:$R$42,2,0),Participacion2!$D$2:$AO$99,base_minorista!$A2253,0)</f>
        <v>0.31409570765829681</v>
      </c>
    </row>
    <row r="2254" spans="1:15" ht="16.5" x14ac:dyDescent="0.3">
      <c r="A2254">
        <v>20</v>
      </c>
      <c r="B2254">
        <v>25</v>
      </c>
      <c r="C2254">
        <v>19</v>
      </c>
      <c r="D2254" s="3">
        <v>41455</v>
      </c>
      <c r="E2254" s="33">
        <v>13</v>
      </c>
      <c r="F2254">
        <v>1</v>
      </c>
      <c r="G2254">
        <f>+HLOOKUP(VLOOKUP($B2254,$Q$2:$R$42,2,0),costos_sf!$D$2:$AY$99,base_minorista!$A2254,0)</f>
        <v>38238113.716598883</v>
      </c>
      <c r="H2254">
        <f>+HLOOKUP(VLOOKUP($B2254,$Q$2:$R$42,2,0),creditos_sf!$D$2:$AY$99,base_minorista!$A2254,0)</f>
        <v>88844731.020964995</v>
      </c>
      <c r="I2254">
        <f>+HLOOKUP(VLOOKUP($B2254,$Q$2:$R$42,2,0),creditos_sf!$D$103:$AY$200,base_minorista!$A2254,0)</f>
        <v>52307901.327185243</v>
      </c>
      <c r="J2254">
        <f>+HLOOKUP(VLOOKUP($B2254,$Q$2:$R$42,2,0),Costo_fondeo!$D$3:$AY$100,base_minorista!$A2254,0)</f>
        <v>6.3957678453445324</v>
      </c>
      <c r="K2254">
        <f>+HLOOKUP(VLOOKUP($B2254,$Q$2:$R$42,2,0),Costo_provisiones!$D$3:$AY$100,base_minorista!$A2254,0)</f>
        <v>5.5000389510009562</v>
      </c>
      <c r="L2254">
        <f>+HLOOKUP(VLOOKUP($B2254,$Q$2:$R$42,2,0),Morosidad_control!$D$4:$AY$101,base_minorista!$A2254,0)</f>
        <v>17.523715322405366</v>
      </c>
      <c r="M2254">
        <f ca="1">+OFFSET(Capital_2!$D$2,base_minorista!A2254,0)</f>
        <v>3.777787965810723</v>
      </c>
      <c r="N2254">
        <f>+HLOOKUP(VLOOKUP($B2254,$Q$2:$R$42,2,0),costo_laboral!$E$2:$AZ$99,base_minorista!$A2254,0)</f>
        <v>12.237492830567415</v>
      </c>
      <c r="O2254">
        <f>+HLOOKUP(VLOOKUP($B2254,$Q$2:$R$42,2,0),Participacion2!$D$2:$AO$99,base_minorista!$A2254,0)</f>
        <v>0.31659247874824925</v>
      </c>
    </row>
    <row r="2255" spans="1:15" ht="16.5" x14ac:dyDescent="0.3">
      <c r="A2255">
        <v>21</v>
      </c>
      <c r="B2255">
        <v>25</v>
      </c>
      <c r="C2255">
        <v>20</v>
      </c>
      <c r="D2255" s="3">
        <v>41486</v>
      </c>
      <c r="E2255" s="33">
        <v>13</v>
      </c>
      <c r="F2255">
        <v>1</v>
      </c>
      <c r="G2255">
        <f>+HLOOKUP(VLOOKUP($B2255,$Q$2:$R$42,2,0),costos_sf!$D$2:$AY$99,base_minorista!$A2255,0)</f>
        <v>37949108.430250749</v>
      </c>
      <c r="H2255">
        <f>+HLOOKUP(VLOOKUP($B2255,$Q$2:$R$42,2,0),creditos_sf!$D$2:$AY$99,base_minorista!$A2255,0)</f>
        <v>88989469.094670996</v>
      </c>
      <c r="I2255">
        <f>+HLOOKUP(VLOOKUP($B2255,$Q$2:$R$42,2,0),creditos_sf!$D$103:$AY$200,base_minorista!$A2255,0)</f>
        <v>52177050.629837878</v>
      </c>
      <c r="J2255">
        <f>+HLOOKUP(VLOOKUP($B2255,$Q$2:$R$42,2,0),Costo_fondeo!$D$3:$AY$100,base_minorista!$A2255,0)</f>
        <v>6.3616654183409391</v>
      </c>
      <c r="K2255">
        <f>+HLOOKUP(VLOOKUP($B2255,$Q$2:$R$42,2,0),Costo_provisiones!$D$3:$AY$100,base_minorista!$A2255,0)</f>
        <v>5.3330882757392724</v>
      </c>
      <c r="L2255">
        <f>+HLOOKUP(VLOOKUP($B2255,$Q$2:$R$42,2,0),Morosidad_control!$D$4:$AY$101,base_minorista!$A2255,0)</f>
        <v>17.889354398627731</v>
      </c>
      <c r="M2255">
        <f ca="1">+OFFSET(Capital_2!$D$2,base_minorista!A2255,0)</f>
        <v>3.7289387467323043</v>
      </c>
      <c r="N2255">
        <f>+HLOOKUP(VLOOKUP($B2255,$Q$2:$R$42,2,0),costo_laboral!$E$2:$AZ$99,base_minorista!$A2255,0)</f>
        <v>12.187015176848787</v>
      </c>
      <c r="O2255">
        <f>+HLOOKUP(VLOOKUP($B2255,$Q$2:$R$42,2,0),Participacion2!$D$2:$AO$99,base_minorista!$A2255,0)</f>
        <v>0.31935162290067048</v>
      </c>
    </row>
    <row r="2256" spans="1:15" ht="16.5" x14ac:dyDescent="0.3">
      <c r="A2256">
        <v>22</v>
      </c>
      <c r="B2256">
        <v>25</v>
      </c>
      <c r="C2256">
        <v>21</v>
      </c>
      <c r="D2256" s="3">
        <v>41517</v>
      </c>
      <c r="E2256" s="33">
        <v>13</v>
      </c>
      <c r="F2256">
        <v>1</v>
      </c>
      <c r="G2256">
        <f>+HLOOKUP(VLOOKUP($B2256,$Q$2:$R$42,2,0),costos_sf!$D$2:$AY$99,base_minorista!$A2256,0)</f>
        <v>37661366.438976265</v>
      </c>
      <c r="H2256">
        <f>+HLOOKUP(VLOOKUP($B2256,$Q$2:$R$42,2,0),creditos_sf!$D$2:$AY$99,base_minorista!$A2256,0)</f>
        <v>88755683.647900105</v>
      </c>
      <c r="I2256">
        <f>+HLOOKUP(VLOOKUP($B2256,$Q$2:$R$42,2,0),creditos_sf!$D$103:$AY$200,base_minorista!$A2256,0)</f>
        <v>50933270.672279537</v>
      </c>
      <c r="J2256">
        <f>+HLOOKUP(VLOOKUP($B2256,$Q$2:$R$42,2,0),Costo_fondeo!$D$3:$AY$100,base_minorista!$A2256,0)</f>
        <v>6.3345634622253595</v>
      </c>
      <c r="K2256">
        <f>+HLOOKUP(VLOOKUP($B2256,$Q$2:$R$42,2,0),Costo_provisiones!$D$3:$AY$100,base_minorista!$A2256,0)</f>
        <v>5.1889240710568405</v>
      </c>
      <c r="L2256">
        <f>+HLOOKUP(VLOOKUP($B2256,$Q$2:$R$42,2,0),Morosidad_control!$D$4:$AY$101,base_minorista!$A2256,0)</f>
        <v>18.192533028497589</v>
      </c>
      <c r="M2256">
        <f ca="1">+OFFSET(Capital_2!$D$2,base_minorista!A2256,0)</f>
        <v>3.6888980520732653</v>
      </c>
      <c r="N2256">
        <f>+HLOOKUP(VLOOKUP($B2256,$Q$2:$R$42,2,0),costo_laboral!$E$2:$AZ$99,base_minorista!$A2256,0)</f>
        <v>12.267829159884551</v>
      </c>
      <c r="O2256">
        <f>+HLOOKUP(VLOOKUP($B2256,$Q$2:$R$42,2,0),Participacion2!$D$2:$AO$99,base_minorista!$A2256,0)</f>
        <v>0.31909459080682223</v>
      </c>
    </row>
    <row r="2257" spans="1:15" ht="16.5" x14ac:dyDescent="0.3">
      <c r="A2257">
        <v>23</v>
      </c>
      <c r="B2257">
        <v>25</v>
      </c>
      <c r="C2257">
        <v>22</v>
      </c>
      <c r="D2257" s="3">
        <v>41547</v>
      </c>
      <c r="E2257" s="33">
        <v>13</v>
      </c>
      <c r="F2257">
        <v>1</v>
      </c>
      <c r="G2257">
        <f>+HLOOKUP(VLOOKUP($B2257,$Q$2:$R$42,2,0),costos_sf!$D$2:$AY$99,base_minorista!$A2257,0)</f>
        <v>37330580.361861162</v>
      </c>
      <c r="H2257">
        <f>+HLOOKUP(VLOOKUP($B2257,$Q$2:$R$42,2,0),creditos_sf!$D$2:$AY$99,base_minorista!$A2257,0)</f>
        <v>89251764.877028808</v>
      </c>
      <c r="I2257">
        <f>+HLOOKUP(VLOOKUP($B2257,$Q$2:$R$42,2,0),creditos_sf!$D$103:$AY$200,base_minorista!$A2257,0)</f>
        <v>50356866.425336935</v>
      </c>
      <c r="J2257">
        <f>+HLOOKUP(VLOOKUP($B2257,$Q$2:$R$42,2,0),Costo_fondeo!$D$3:$AY$100,base_minorista!$A2257,0)</f>
        <v>6.3202784342753597</v>
      </c>
      <c r="K2257">
        <f>+HLOOKUP(VLOOKUP($B2257,$Q$2:$R$42,2,0),Costo_provisiones!$D$3:$AY$100,base_minorista!$A2257,0)</f>
        <v>4.9493806079388882</v>
      </c>
      <c r="L2257">
        <f>+HLOOKUP(VLOOKUP($B2257,$Q$2:$R$42,2,0),Morosidad_control!$D$4:$AY$101,base_minorista!$A2257,0)</f>
        <v>18.241392449894544</v>
      </c>
      <c r="M2257">
        <f ca="1">+OFFSET(Capital_2!$D$2,base_minorista!A2257,0)</f>
        <v>3.6532457928608841</v>
      </c>
      <c r="N2257">
        <f>+HLOOKUP(VLOOKUP($B2257,$Q$2:$R$42,2,0),costo_laboral!$E$2:$AZ$99,base_minorista!$A2257,0)</f>
        <v>12.124171097645476</v>
      </c>
      <c r="O2257">
        <f>+HLOOKUP(VLOOKUP($B2257,$Q$2:$R$42,2,0),Participacion2!$D$2:$AO$99,base_minorista!$A2257,0)</f>
        <v>0.3259197385852392</v>
      </c>
    </row>
    <row r="2258" spans="1:15" ht="16.5" x14ac:dyDescent="0.3">
      <c r="A2258">
        <v>24</v>
      </c>
      <c r="B2258">
        <v>25</v>
      </c>
      <c r="C2258">
        <v>23</v>
      </c>
      <c r="D2258" s="3">
        <v>41578</v>
      </c>
      <c r="E2258" s="33">
        <v>13</v>
      </c>
      <c r="F2258">
        <v>1</v>
      </c>
      <c r="G2258">
        <f>+HLOOKUP(VLOOKUP($B2258,$Q$2:$R$42,2,0),costos_sf!$D$2:$AY$99,base_minorista!$A2258,0)</f>
        <v>37230813.599073909</v>
      </c>
      <c r="H2258">
        <f>+HLOOKUP(VLOOKUP($B2258,$Q$2:$R$42,2,0),creditos_sf!$D$2:$AY$99,base_minorista!$A2258,0)</f>
        <v>90063261.793625504</v>
      </c>
      <c r="I2258">
        <f>+HLOOKUP(VLOOKUP($B2258,$Q$2:$R$42,2,0),creditos_sf!$D$103:$AY$200,base_minorista!$A2258,0)</f>
        <v>49677783.919325374</v>
      </c>
      <c r="J2258">
        <f>+HLOOKUP(VLOOKUP($B2258,$Q$2:$R$42,2,0),Costo_fondeo!$D$3:$AY$100,base_minorista!$A2258,0)</f>
        <v>6.2861499549806448</v>
      </c>
      <c r="K2258">
        <f>+HLOOKUP(VLOOKUP($B2258,$Q$2:$R$42,2,0),Costo_provisiones!$D$3:$AY$100,base_minorista!$A2258,0)</f>
        <v>4.7596671561885753</v>
      </c>
      <c r="L2258">
        <f>+HLOOKUP(VLOOKUP($B2258,$Q$2:$R$42,2,0),Morosidad_control!$D$4:$AY$101,base_minorista!$A2258,0)</f>
        <v>17.879816958931691</v>
      </c>
      <c r="M2258">
        <f ca="1">+OFFSET(Capital_2!$D$2,base_minorista!A2258,0)</f>
        <v>3.6199379690818381</v>
      </c>
      <c r="N2258">
        <f>+HLOOKUP(VLOOKUP($B2258,$Q$2:$R$42,2,0),costo_laboral!$E$2:$AZ$99,base_minorista!$A2258,0)</f>
        <v>12.093158060815032</v>
      </c>
      <c r="O2258">
        <f>+HLOOKUP(VLOOKUP($B2258,$Q$2:$R$42,2,0),Participacion2!$D$2:$AO$99,base_minorista!$A2258,0)</f>
        <v>0.32935583861255946</v>
      </c>
    </row>
    <row r="2259" spans="1:15" ht="16.5" x14ac:dyDescent="0.3">
      <c r="A2259">
        <v>25</v>
      </c>
      <c r="B2259">
        <v>25</v>
      </c>
      <c r="C2259">
        <v>24</v>
      </c>
      <c r="D2259" s="3">
        <v>41608</v>
      </c>
      <c r="E2259" s="33">
        <v>13</v>
      </c>
      <c r="F2259">
        <v>1</v>
      </c>
      <c r="G2259">
        <f>+HLOOKUP(VLOOKUP($B2259,$Q$2:$R$42,2,0),costos_sf!$D$2:$AY$99,base_minorista!$A2259,0)</f>
        <v>37018118.496826611</v>
      </c>
      <c r="H2259">
        <f>+HLOOKUP(VLOOKUP($B2259,$Q$2:$R$42,2,0),creditos_sf!$D$2:$AY$99,base_minorista!$A2259,0)</f>
        <v>91507273.660095394</v>
      </c>
      <c r="I2259">
        <f>+HLOOKUP(VLOOKUP($B2259,$Q$2:$R$42,2,0),creditos_sf!$D$103:$AY$200,base_minorista!$A2259,0)</f>
        <v>48748797.336042069</v>
      </c>
      <c r="J2259">
        <f>+HLOOKUP(VLOOKUP($B2259,$Q$2:$R$42,2,0),Costo_fondeo!$D$3:$AY$100,base_minorista!$A2259,0)</f>
        <v>6.2484810352373152</v>
      </c>
      <c r="K2259">
        <f>+HLOOKUP(VLOOKUP($B2259,$Q$2:$R$42,2,0),Costo_provisiones!$D$3:$AY$100,base_minorista!$A2259,0)</f>
        <v>4.4651049189686836</v>
      </c>
      <c r="L2259">
        <f>+HLOOKUP(VLOOKUP($B2259,$Q$2:$R$42,2,0),Morosidad_control!$D$4:$AY$101,base_minorista!$A2259,0)</f>
        <v>17.894089204157464</v>
      </c>
      <c r="M2259">
        <f ca="1">+OFFSET(Capital_2!$D$2,base_minorista!A2259,0)</f>
        <v>3.5647933704456456</v>
      </c>
      <c r="N2259">
        <f>+HLOOKUP(VLOOKUP($B2259,$Q$2:$R$42,2,0),costo_laboral!$E$2:$AZ$99,base_minorista!$A2259,0)</f>
        <v>12.010427645017167</v>
      </c>
      <c r="O2259">
        <f>+HLOOKUP(VLOOKUP($B2259,$Q$2:$R$42,2,0),Participacion2!$D$2:$AO$99,base_minorista!$A2259,0)</f>
        <v>0.3328303848809675</v>
      </c>
    </row>
    <row r="2260" spans="1:15" ht="16.5" x14ac:dyDescent="0.3">
      <c r="A2260">
        <v>26</v>
      </c>
      <c r="B2260">
        <v>25</v>
      </c>
      <c r="C2260">
        <v>25</v>
      </c>
      <c r="D2260" s="3">
        <v>41639</v>
      </c>
      <c r="E2260" s="33">
        <v>13</v>
      </c>
      <c r="F2260">
        <v>1</v>
      </c>
      <c r="G2260">
        <f>+HLOOKUP(VLOOKUP($B2260,$Q$2:$R$42,2,0),costos_sf!$D$2:$AY$99,base_minorista!$A2260,0)</f>
        <v>37424029.051421553</v>
      </c>
      <c r="H2260">
        <f>+HLOOKUP(VLOOKUP($B2260,$Q$2:$R$42,2,0),creditos_sf!$D$2:$AY$99,base_minorista!$A2260,0)</f>
        <v>92145579.633936793</v>
      </c>
      <c r="I2260">
        <f>+HLOOKUP(VLOOKUP($B2260,$Q$2:$R$42,2,0),creditos_sf!$D$103:$AY$200,base_minorista!$A2260,0)</f>
        <v>49581790.749479957</v>
      </c>
      <c r="J2260">
        <f>+HLOOKUP(VLOOKUP($B2260,$Q$2:$R$42,2,0),Costo_fondeo!$D$3:$AY$100,base_minorista!$A2260,0)</f>
        <v>6.2037990219637553</v>
      </c>
      <c r="K2260">
        <f>+HLOOKUP(VLOOKUP($B2260,$Q$2:$R$42,2,0),Costo_provisiones!$D$3:$AY$100,base_minorista!$A2260,0)</f>
        <v>4.2717050674287877</v>
      </c>
      <c r="L2260">
        <f>+HLOOKUP(VLOOKUP($B2260,$Q$2:$R$42,2,0),Morosidad_control!$D$4:$AY$101,base_minorista!$A2260,0)</f>
        <v>17.050630913170231</v>
      </c>
      <c r="M2260">
        <f ca="1">+OFFSET(Capital_2!$D$2,base_minorista!A2260,0)</f>
        <v>3.5095726367283766</v>
      </c>
      <c r="N2260">
        <f>+HLOOKUP(VLOOKUP($B2260,$Q$2:$R$42,2,0),costo_laboral!$E$2:$AZ$99,base_minorista!$A2260,0)</f>
        <v>12.180822076866866</v>
      </c>
      <c r="O2260">
        <f>+HLOOKUP(VLOOKUP($B2260,$Q$2:$R$42,2,0),Participacion2!$D$2:$AO$99,base_minorista!$A2260,0)</f>
        <v>0.33757655076579296</v>
      </c>
    </row>
    <row r="2261" spans="1:15" ht="16.5" x14ac:dyDescent="0.3">
      <c r="A2261">
        <v>27</v>
      </c>
      <c r="B2261">
        <v>25</v>
      </c>
      <c r="C2261">
        <v>26</v>
      </c>
      <c r="D2261" s="3">
        <v>41670</v>
      </c>
      <c r="E2261" s="33">
        <v>14</v>
      </c>
      <c r="F2261">
        <v>1</v>
      </c>
      <c r="G2261">
        <f>+HLOOKUP(VLOOKUP($B2261,$Q$2:$R$42,2,0),costos_sf!$D$2:$AY$99,base_minorista!$A2261,0)</f>
        <v>37356878.893169932</v>
      </c>
      <c r="H2261">
        <f>+HLOOKUP(VLOOKUP($B2261,$Q$2:$R$42,2,0),creditos_sf!$D$2:$AY$99,base_minorista!$A2261,0)</f>
        <v>93115181.603080794</v>
      </c>
      <c r="I2261">
        <f>+HLOOKUP(VLOOKUP($B2261,$Q$2:$R$42,2,0),creditos_sf!$D$103:$AY$200,base_minorista!$A2261,0)</f>
        <v>49491157.227070265</v>
      </c>
      <c r="J2261">
        <f>+HLOOKUP(VLOOKUP($B2261,$Q$2:$R$42,2,0),Costo_fondeo!$D$3:$AY$100,base_minorista!$A2261,0)</f>
        <v>6.1487302297174429</v>
      </c>
      <c r="K2261">
        <f>+HLOOKUP(VLOOKUP($B2261,$Q$2:$R$42,2,0),Costo_provisiones!$D$3:$AY$100,base_minorista!$A2261,0)</f>
        <v>4.0741581767181474</v>
      </c>
      <c r="L2261">
        <f>+HLOOKUP(VLOOKUP($B2261,$Q$2:$R$42,2,0),Morosidad_control!$D$4:$AY$101,base_minorista!$A2261,0)</f>
        <v>17.486107835183979</v>
      </c>
      <c r="M2261">
        <f ca="1">+OFFSET(Capital_2!$D$2,base_minorista!A2261,0)</f>
        <v>3.4442162995780268</v>
      </c>
      <c r="N2261">
        <f>+HLOOKUP(VLOOKUP($B2261,$Q$2:$R$42,2,0),costo_laboral!$E$2:$AZ$99,base_minorista!$A2261,0)</f>
        <v>12.365029419917052</v>
      </c>
      <c r="O2261">
        <f>+HLOOKUP(VLOOKUP($B2261,$Q$2:$R$42,2,0),Participacion2!$D$2:$AO$99,base_minorista!$A2261,0)</f>
        <v>0.33610794314034342</v>
      </c>
    </row>
    <row r="2262" spans="1:15" ht="16.5" x14ac:dyDescent="0.3">
      <c r="A2262">
        <v>28</v>
      </c>
      <c r="B2262">
        <v>25</v>
      </c>
      <c r="C2262">
        <v>27</v>
      </c>
      <c r="D2262" s="3">
        <v>41698</v>
      </c>
      <c r="E2262" s="33">
        <v>14</v>
      </c>
      <c r="F2262">
        <v>1</v>
      </c>
      <c r="G2262">
        <f>+HLOOKUP(VLOOKUP($B2262,$Q$2:$R$42,2,0),costos_sf!$D$2:$AY$99,base_minorista!$A2262,0)</f>
        <v>36923703.464473739</v>
      </c>
      <c r="H2262">
        <f>+HLOOKUP(VLOOKUP($B2262,$Q$2:$R$42,2,0),creditos_sf!$D$2:$AY$99,base_minorista!$A2262,0)</f>
        <v>93676270.554314107</v>
      </c>
      <c r="I2262">
        <f>+HLOOKUP(VLOOKUP($B2262,$Q$2:$R$42,2,0),creditos_sf!$D$103:$AY$200,base_minorista!$A2262,0)</f>
        <v>49990579.184269972</v>
      </c>
      <c r="J2262">
        <f>+HLOOKUP(VLOOKUP($B2262,$Q$2:$R$42,2,0),Costo_fondeo!$D$3:$AY$100,base_minorista!$A2262,0)</f>
        <v>6.0714198038819767</v>
      </c>
      <c r="K2262">
        <f>+HLOOKUP(VLOOKUP($B2262,$Q$2:$R$42,2,0),Costo_provisiones!$D$3:$AY$100,base_minorista!$A2262,0)</f>
        <v>3.8466763071131371</v>
      </c>
      <c r="L2262">
        <f>+HLOOKUP(VLOOKUP($B2262,$Q$2:$R$42,2,0),Morosidad_control!$D$4:$AY$101,base_minorista!$A2262,0)</f>
        <v>16.853223798711461</v>
      </c>
      <c r="M2262">
        <f ca="1">+OFFSET(Capital_2!$D$2,base_minorista!A2262,0)</f>
        <v>3.3651511548182853</v>
      </c>
      <c r="N2262">
        <f>+HLOOKUP(VLOOKUP($B2262,$Q$2:$R$42,2,0),costo_laboral!$E$2:$AZ$99,base_minorista!$A2262,0)</f>
        <v>12.311916924023301</v>
      </c>
      <c r="O2262">
        <f>+HLOOKUP(VLOOKUP($B2262,$Q$2:$R$42,2,0),Participacion2!$D$2:$AO$99,base_minorista!$A2262,0)</f>
        <v>0.34329806228696436</v>
      </c>
    </row>
    <row r="2263" spans="1:15" ht="16.5" x14ac:dyDescent="0.3">
      <c r="A2263">
        <v>29</v>
      </c>
      <c r="B2263">
        <v>25</v>
      </c>
      <c r="C2263">
        <v>28</v>
      </c>
      <c r="D2263" s="3">
        <v>41729</v>
      </c>
      <c r="E2263" s="33">
        <v>14</v>
      </c>
      <c r="F2263">
        <v>1</v>
      </c>
      <c r="G2263">
        <f>+HLOOKUP(VLOOKUP($B2263,$Q$2:$R$42,2,0),costos_sf!$D$2:$AY$99,base_minorista!$A2263,0)</f>
        <v>36540394.306546301</v>
      </c>
      <c r="H2263">
        <f>+HLOOKUP(VLOOKUP($B2263,$Q$2:$R$42,2,0),creditos_sf!$D$2:$AY$99,base_minorista!$A2263,0)</f>
        <v>92957249.311561704</v>
      </c>
      <c r="I2263">
        <f>+HLOOKUP(VLOOKUP($B2263,$Q$2:$R$42,2,0),creditos_sf!$D$103:$AY$200,base_minorista!$A2263,0)</f>
        <v>49722075.682840809</v>
      </c>
      <c r="J2263">
        <f>+HLOOKUP(VLOOKUP($B2263,$Q$2:$R$42,2,0),Costo_fondeo!$D$3:$AY$100,base_minorista!$A2263,0)</f>
        <v>5.9946972352903183</v>
      </c>
      <c r="K2263">
        <f>+HLOOKUP(VLOOKUP($B2263,$Q$2:$R$42,2,0),Costo_provisiones!$D$3:$AY$100,base_minorista!$A2263,0)</f>
        <v>3.4009752293487399</v>
      </c>
      <c r="L2263">
        <f>+HLOOKUP(VLOOKUP($B2263,$Q$2:$R$42,2,0),Morosidad_control!$D$4:$AY$101,base_minorista!$A2263,0)</f>
        <v>16.843124458146939</v>
      </c>
      <c r="M2263">
        <f ca="1">+OFFSET(Capital_2!$D$2,base_minorista!A2263,0)</f>
        <v>3.2958556767962262</v>
      </c>
      <c r="N2263">
        <f>+HLOOKUP(VLOOKUP($B2263,$Q$2:$R$42,2,0),costo_laboral!$E$2:$AZ$99,base_minorista!$A2263,0)</f>
        <v>12.606711389317947</v>
      </c>
      <c r="O2263">
        <f>+HLOOKUP(VLOOKUP($B2263,$Q$2:$R$42,2,0),Participacion2!$D$2:$AO$99,base_minorista!$A2263,0)</f>
        <v>0.33839019812999271</v>
      </c>
    </row>
    <row r="2264" spans="1:15" ht="16.5" x14ac:dyDescent="0.3">
      <c r="A2264">
        <v>30</v>
      </c>
      <c r="B2264">
        <v>25</v>
      </c>
      <c r="C2264">
        <v>29</v>
      </c>
      <c r="D2264" s="3">
        <v>41759</v>
      </c>
      <c r="E2264" s="33">
        <v>14</v>
      </c>
      <c r="F2264">
        <v>1</v>
      </c>
      <c r="G2264">
        <f>+HLOOKUP(VLOOKUP($B2264,$Q$2:$R$42,2,0),costos_sf!$D$2:$AY$99,base_minorista!$A2264,0)</f>
        <v>36257990.557502538</v>
      </c>
      <c r="H2264">
        <f>+HLOOKUP(VLOOKUP($B2264,$Q$2:$R$42,2,0),creditos_sf!$D$2:$AY$99,base_minorista!$A2264,0)</f>
        <v>92804120.190715194</v>
      </c>
      <c r="I2264">
        <f>+HLOOKUP(VLOOKUP($B2264,$Q$2:$R$42,2,0),creditos_sf!$D$103:$AY$200,base_minorista!$A2264,0)</f>
        <v>52149830.124024242</v>
      </c>
      <c r="J2264">
        <f>+HLOOKUP(VLOOKUP($B2264,$Q$2:$R$42,2,0),Costo_fondeo!$D$3:$AY$100,base_minorista!$A2264,0)</f>
        <v>5.8990164779511156</v>
      </c>
      <c r="K2264">
        <f>+HLOOKUP(VLOOKUP($B2264,$Q$2:$R$42,2,0),Costo_provisiones!$D$3:$AY$100,base_minorista!$A2264,0)</f>
        <v>3.354940549662865</v>
      </c>
      <c r="L2264">
        <f>+HLOOKUP(VLOOKUP($B2264,$Q$2:$R$42,2,0),Morosidad_control!$D$4:$AY$101,base_minorista!$A2264,0)</f>
        <v>16.924035914788014</v>
      </c>
      <c r="M2264">
        <f ca="1">+OFFSET(Capital_2!$D$2,base_minorista!A2264,0)</f>
        <v>3.2437779376973728</v>
      </c>
      <c r="N2264">
        <f>+HLOOKUP(VLOOKUP($B2264,$Q$2:$R$42,2,0),costo_laboral!$E$2:$AZ$99,base_minorista!$A2264,0)</f>
        <v>12.509301579341701</v>
      </c>
      <c r="O2264">
        <f>+HLOOKUP(VLOOKUP($B2264,$Q$2:$R$42,2,0),Participacion2!$D$2:$AO$99,base_minorista!$A2264,0)</f>
        <v>0.3359309572816328</v>
      </c>
    </row>
    <row r="2265" spans="1:15" ht="16.5" x14ac:dyDescent="0.3">
      <c r="A2265">
        <v>31</v>
      </c>
      <c r="B2265">
        <v>25</v>
      </c>
      <c r="C2265">
        <v>30</v>
      </c>
      <c r="D2265" s="3">
        <v>41790</v>
      </c>
      <c r="E2265" s="33">
        <v>14</v>
      </c>
      <c r="F2265">
        <v>1</v>
      </c>
      <c r="G2265">
        <f>+HLOOKUP(VLOOKUP($B2265,$Q$2:$R$42,2,0),costos_sf!$D$2:$AY$99,base_minorista!$A2265,0)</f>
        <v>36372992.436623812</v>
      </c>
      <c r="H2265">
        <f>+HLOOKUP(VLOOKUP($B2265,$Q$2:$R$42,2,0),creditos_sf!$D$2:$AY$99,base_minorista!$A2265,0)</f>
        <v>91799857.615214303</v>
      </c>
      <c r="I2265">
        <f>+HLOOKUP(VLOOKUP($B2265,$Q$2:$R$42,2,0),creditos_sf!$D$103:$AY$200,base_minorista!$A2265,0)</f>
        <v>51649653.120493695</v>
      </c>
      <c r="J2265">
        <f>+HLOOKUP(VLOOKUP($B2265,$Q$2:$R$42,2,0),Costo_fondeo!$D$3:$AY$100,base_minorista!$A2265,0)</f>
        <v>5.7896677839487083</v>
      </c>
      <c r="K2265">
        <f>+HLOOKUP(VLOOKUP($B2265,$Q$2:$R$42,2,0),Costo_provisiones!$D$3:$AY$100,base_minorista!$A2265,0)</f>
        <v>3.3104742954973259</v>
      </c>
      <c r="L2265">
        <f>+HLOOKUP(VLOOKUP($B2265,$Q$2:$R$42,2,0),Morosidad_control!$D$4:$AY$101,base_minorista!$A2265,0)</f>
        <v>17.084388752535681</v>
      </c>
      <c r="M2265">
        <f ca="1">+OFFSET(Capital_2!$D$2,base_minorista!A2265,0)</f>
        <v>3.2095324879825831</v>
      </c>
      <c r="N2265">
        <f>+HLOOKUP(VLOOKUP($B2265,$Q$2:$R$42,2,0),costo_laboral!$E$2:$AZ$99,base_minorista!$A2265,0)</f>
        <v>12.669677783442927</v>
      </c>
      <c r="O2265">
        <f>+HLOOKUP(VLOOKUP($B2265,$Q$2:$R$42,2,0),Participacion2!$D$2:$AO$99,base_minorista!$A2265,0)</f>
        <v>0.33440382582464367</v>
      </c>
    </row>
    <row r="2266" spans="1:15" ht="16.5" x14ac:dyDescent="0.3">
      <c r="A2266">
        <v>32</v>
      </c>
      <c r="B2266">
        <v>25</v>
      </c>
      <c r="C2266">
        <v>31</v>
      </c>
      <c r="D2266" s="3">
        <v>41820</v>
      </c>
      <c r="E2266" s="33">
        <v>14</v>
      </c>
      <c r="F2266">
        <v>1</v>
      </c>
      <c r="G2266">
        <f>+HLOOKUP(VLOOKUP($B2266,$Q$2:$R$42,2,0),costos_sf!$D$2:$AY$99,base_minorista!$A2266,0)</f>
        <v>36563078.262176558</v>
      </c>
      <c r="H2266">
        <f>+HLOOKUP(VLOOKUP($B2266,$Q$2:$R$42,2,0),creditos_sf!$D$2:$AY$99,base_minorista!$A2266,0)</f>
        <v>91792368.019731402</v>
      </c>
      <c r="I2266">
        <f>+HLOOKUP(VLOOKUP($B2266,$Q$2:$R$42,2,0),creditos_sf!$D$103:$AY$200,base_minorista!$A2266,0)</f>
        <v>50158117.138699934</v>
      </c>
      <c r="J2266">
        <f>+HLOOKUP(VLOOKUP($B2266,$Q$2:$R$42,2,0),Costo_fondeo!$D$3:$AY$100,base_minorista!$A2266,0)</f>
        <v>5.6924071788062029</v>
      </c>
      <c r="K2266">
        <f>+HLOOKUP(VLOOKUP($B2266,$Q$2:$R$42,2,0),Costo_provisiones!$D$3:$AY$100,base_minorista!$A2266,0)</f>
        <v>3.4383879394154953</v>
      </c>
      <c r="L2266">
        <f>+HLOOKUP(VLOOKUP($B2266,$Q$2:$R$42,2,0),Morosidad_control!$D$4:$AY$101,base_minorista!$A2266,0)</f>
        <v>17.150822405728558</v>
      </c>
      <c r="M2266">
        <f ca="1">+OFFSET(Capital_2!$D$2,base_minorista!A2266,0)</f>
        <v>3.1850428382831848</v>
      </c>
      <c r="N2266">
        <f>+HLOOKUP(VLOOKUP($B2266,$Q$2:$R$42,2,0),costo_laboral!$E$2:$AZ$99,base_minorista!$A2266,0)</f>
        <v>12.925744631077674</v>
      </c>
      <c r="O2266">
        <f>+HLOOKUP(VLOOKUP($B2266,$Q$2:$R$42,2,0),Participacion2!$D$2:$AO$99,base_minorista!$A2266,0)</f>
        <v>0.33399549760642122</v>
      </c>
    </row>
    <row r="2267" spans="1:15" ht="16.5" x14ac:dyDescent="0.3">
      <c r="A2267">
        <v>33</v>
      </c>
      <c r="B2267">
        <v>25</v>
      </c>
      <c r="C2267">
        <v>32</v>
      </c>
      <c r="D2267" s="3">
        <v>41851</v>
      </c>
      <c r="E2267" s="33">
        <v>14</v>
      </c>
      <c r="F2267">
        <v>1</v>
      </c>
      <c r="G2267">
        <f>+HLOOKUP(VLOOKUP($B2267,$Q$2:$R$42,2,0),costos_sf!$D$2:$AY$99,base_minorista!$A2267,0)</f>
        <v>36122061.612747878</v>
      </c>
      <c r="H2267">
        <f>+HLOOKUP(VLOOKUP($B2267,$Q$2:$R$42,2,0),creditos_sf!$D$2:$AY$99,base_minorista!$A2267,0)</f>
        <v>91117579.580465198</v>
      </c>
      <c r="I2267">
        <f>+HLOOKUP(VLOOKUP($B2267,$Q$2:$R$42,2,0),creditos_sf!$D$103:$AY$200,base_minorista!$A2267,0)</f>
        <v>51129107.568596564</v>
      </c>
      <c r="J2267">
        <f>+HLOOKUP(VLOOKUP($B2267,$Q$2:$R$42,2,0),Costo_fondeo!$D$3:$AY$100,base_minorista!$A2267,0)</f>
        <v>5.5582579177008107</v>
      </c>
      <c r="K2267">
        <f>+HLOOKUP(VLOOKUP($B2267,$Q$2:$R$42,2,0),Costo_provisiones!$D$3:$AY$100,base_minorista!$A2267,0)</f>
        <v>3.43418614002388</v>
      </c>
      <c r="L2267">
        <f>+HLOOKUP(VLOOKUP($B2267,$Q$2:$R$42,2,0),Morosidad_control!$D$4:$AY$101,base_minorista!$A2267,0)</f>
        <v>17.334179874246477</v>
      </c>
      <c r="M2267">
        <f ca="1">+OFFSET(Capital_2!$D$2,base_minorista!A2267,0)</f>
        <v>3.1704105350092515</v>
      </c>
      <c r="N2267">
        <f>+HLOOKUP(VLOOKUP($B2267,$Q$2:$R$42,2,0),costo_laboral!$E$2:$AZ$99,base_minorista!$A2267,0)</f>
        <v>12.877052171982495</v>
      </c>
      <c r="O2267">
        <f>+HLOOKUP(VLOOKUP($B2267,$Q$2:$R$42,2,0),Participacion2!$D$2:$AO$99,base_minorista!$A2267,0)</f>
        <v>0.33295157432562322</v>
      </c>
    </row>
    <row r="2268" spans="1:15" ht="16.5" x14ac:dyDescent="0.3">
      <c r="A2268">
        <v>34</v>
      </c>
      <c r="B2268">
        <v>25</v>
      </c>
      <c r="C2268">
        <v>33</v>
      </c>
      <c r="D2268" s="3">
        <v>41882</v>
      </c>
      <c r="E2268" s="33">
        <v>14</v>
      </c>
      <c r="F2268">
        <v>1</v>
      </c>
      <c r="G2268">
        <f>+HLOOKUP(VLOOKUP($B2268,$Q$2:$R$42,2,0),costos_sf!$D$2:$AY$99,base_minorista!$A2268,0)</f>
        <v>35865107.253884085</v>
      </c>
      <c r="H2268">
        <f>+HLOOKUP(VLOOKUP($B2268,$Q$2:$R$42,2,0),creditos_sf!$D$2:$AY$99,base_minorista!$A2268,0)</f>
        <v>90807578.912427902</v>
      </c>
      <c r="I2268">
        <f>+HLOOKUP(VLOOKUP($B2268,$Q$2:$R$42,2,0),creditos_sf!$D$103:$AY$200,base_minorista!$A2268,0)</f>
        <v>49927794.530496635</v>
      </c>
      <c r="J2268">
        <f>+HLOOKUP(VLOOKUP($B2268,$Q$2:$R$42,2,0),Costo_fondeo!$D$3:$AY$100,base_minorista!$A2268,0)</f>
        <v>5.4344168492227904</v>
      </c>
      <c r="K2268">
        <f>+HLOOKUP(VLOOKUP($B2268,$Q$2:$R$42,2,0),Costo_provisiones!$D$3:$AY$100,base_minorista!$A2268,0)</f>
        <v>3.4149094027832874</v>
      </c>
      <c r="L2268">
        <f>+HLOOKUP(VLOOKUP($B2268,$Q$2:$R$42,2,0),Morosidad_control!$D$4:$AY$101,base_minorista!$A2268,0)</f>
        <v>17.913586733116542</v>
      </c>
      <c r="M2268">
        <f ca="1">+OFFSET(Capital_2!$D$2,base_minorista!A2268,0)</f>
        <v>3.1468414088192862</v>
      </c>
      <c r="N2268">
        <f>+HLOOKUP(VLOOKUP($B2268,$Q$2:$R$42,2,0),costo_laboral!$E$2:$AZ$99,base_minorista!$A2268,0)</f>
        <v>13.022345501916183</v>
      </c>
      <c r="O2268">
        <f>+HLOOKUP(VLOOKUP($B2268,$Q$2:$R$42,2,0),Participacion2!$D$2:$AO$99,base_minorista!$A2268,0)</f>
        <v>0.33007663204346765</v>
      </c>
    </row>
    <row r="2269" spans="1:15" ht="16.5" x14ac:dyDescent="0.3">
      <c r="A2269">
        <v>35</v>
      </c>
      <c r="B2269">
        <v>25</v>
      </c>
      <c r="C2269">
        <v>34</v>
      </c>
      <c r="D2269" s="3">
        <v>41912</v>
      </c>
      <c r="E2269" s="33">
        <v>14</v>
      </c>
      <c r="F2269">
        <v>1</v>
      </c>
      <c r="G2269">
        <f>+HLOOKUP(VLOOKUP($B2269,$Q$2:$R$42,2,0),costos_sf!$D$2:$AY$99,base_minorista!$A2269,0)</f>
        <v>35725082.3394453</v>
      </c>
      <c r="H2269">
        <f>+HLOOKUP(VLOOKUP($B2269,$Q$2:$R$42,2,0),creditos_sf!$D$2:$AY$99,base_minorista!$A2269,0)</f>
        <v>89720607.103624806</v>
      </c>
      <c r="I2269">
        <f>+HLOOKUP(VLOOKUP($B2269,$Q$2:$R$42,2,0),creditos_sf!$D$103:$AY$200,base_minorista!$A2269,0)</f>
        <v>49693000.016793862</v>
      </c>
      <c r="J2269">
        <f>+HLOOKUP(VLOOKUP($B2269,$Q$2:$R$42,2,0),Costo_fondeo!$D$3:$AY$100,base_minorista!$A2269,0)</f>
        <v>5.321287512882483</v>
      </c>
      <c r="K2269">
        <f>+HLOOKUP(VLOOKUP($B2269,$Q$2:$R$42,2,0),Costo_provisiones!$D$3:$AY$100,base_minorista!$A2269,0)</f>
        <v>3.3626481724653425</v>
      </c>
      <c r="L2269">
        <f>+HLOOKUP(VLOOKUP($B2269,$Q$2:$R$42,2,0),Morosidad_control!$D$4:$AY$101,base_minorista!$A2269,0)</f>
        <v>17.960277563482034</v>
      </c>
      <c r="M2269">
        <f ca="1">+OFFSET(Capital_2!$D$2,base_minorista!A2269,0)</f>
        <v>3.1301745437504462</v>
      </c>
      <c r="N2269">
        <f>+HLOOKUP(VLOOKUP($B2269,$Q$2:$R$42,2,0),costo_laboral!$E$2:$AZ$99,base_minorista!$A2269,0)</f>
        <v>13.174400858740448</v>
      </c>
      <c r="O2269">
        <f>+HLOOKUP(VLOOKUP($B2269,$Q$2:$R$42,2,0),Participacion2!$D$2:$AO$99,base_minorista!$A2269,0)</f>
        <v>0.33013724916197945</v>
      </c>
    </row>
    <row r="2270" spans="1:15" ht="16.5" x14ac:dyDescent="0.3">
      <c r="A2270">
        <v>36</v>
      </c>
      <c r="B2270">
        <v>25</v>
      </c>
      <c r="C2270">
        <v>35</v>
      </c>
      <c r="D2270" s="3">
        <v>41943</v>
      </c>
      <c r="E2270" s="33">
        <v>14</v>
      </c>
      <c r="F2270">
        <v>1</v>
      </c>
      <c r="G2270">
        <f>+HLOOKUP(VLOOKUP($B2270,$Q$2:$R$42,2,0),costos_sf!$D$2:$AY$99,base_minorista!$A2270,0)</f>
        <v>35334500.688810915</v>
      </c>
      <c r="H2270">
        <f>+HLOOKUP(VLOOKUP($B2270,$Q$2:$R$42,2,0),creditos_sf!$D$2:$AY$99,base_minorista!$A2270,0)</f>
        <v>87632535.065119103</v>
      </c>
      <c r="I2270">
        <f>+HLOOKUP(VLOOKUP($B2270,$Q$2:$R$42,2,0),creditos_sf!$D$103:$AY$200,base_minorista!$A2270,0)</f>
        <v>50554880.551812664</v>
      </c>
      <c r="J2270">
        <f>+HLOOKUP(VLOOKUP($B2270,$Q$2:$R$42,2,0),Costo_fondeo!$D$3:$AY$100,base_minorista!$A2270,0)</f>
        <v>5.1950141392777489</v>
      </c>
      <c r="K2270">
        <f>+HLOOKUP(VLOOKUP($B2270,$Q$2:$R$42,2,0),Costo_provisiones!$D$3:$AY$100,base_minorista!$A2270,0)</f>
        <v>3.37720201931233</v>
      </c>
      <c r="L2270">
        <f>+HLOOKUP(VLOOKUP($B2270,$Q$2:$R$42,2,0),Morosidad_control!$D$4:$AY$101,base_minorista!$A2270,0)</f>
        <v>18.121040078112969</v>
      </c>
      <c r="M2270">
        <f ca="1">+OFFSET(Capital_2!$D$2,base_minorista!A2270,0)</f>
        <v>3.1052199516205063</v>
      </c>
      <c r="N2270">
        <f>+HLOOKUP(VLOOKUP($B2270,$Q$2:$R$42,2,0),costo_laboral!$E$2:$AZ$99,base_minorista!$A2270,0)</f>
        <v>13.218343556843681</v>
      </c>
      <c r="O2270">
        <f>+HLOOKUP(VLOOKUP($B2270,$Q$2:$R$42,2,0),Participacion2!$D$2:$AO$99,base_minorista!$A2270,0)</f>
        <v>0.32576525424188557</v>
      </c>
    </row>
    <row r="2271" spans="1:15" ht="16.5" x14ac:dyDescent="0.3">
      <c r="A2271">
        <v>37</v>
      </c>
      <c r="B2271">
        <v>25</v>
      </c>
      <c r="C2271">
        <v>36</v>
      </c>
      <c r="D2271" s="3">
        <v>41973</v>
      </c>
      <c r="E2271" s="33">
        <v>14</v>
      </c>
      <c r="F2271">
        <v>1</v>
      </c>
      <c r="G2271">
        <f>+HLOOKUP(VLOOKUP($B2271,$Q$2:$R$42,2,0),costos_sf!$D$2:$AY$99,base_minorista!$A2271,0)</f>
        <v>35367086.529932171</v>
      </c>
      <c r="H2271">
        <f>+HLOOKUP(VLOOKUP($B2271,$Q$2:$R$42,2,0),creditos_sf!$D$2:$AY$99,base_minorista!$A2271,0)</f>
        <v>84583570.857820094</v>
      </c>
      <c r="I2271">
        <f>+HLOOKUP(VLOOKUP($B2271,$Q$2:$R$42,2,0),creditos_sf!$D$103:$AY$200,base_minorista!$A2271,0)</f>
        <v>52211335.796910368</v>
      </c>
      <c r="J2271">
        <f>+HLOOKUP(VLOOKUP($B2271,$Q$2:$R$42,2,0),Costo_fondeo!$D$3:$AY$100,base_minorista!$A2271,0)</f>
        <v>5.0726374102302039</v>
      </c>
      <c r="K2271">
        <f>+HLOOKUP(VLOOKUP($B2271,$Q$2:$R$42,2,0),Costo_provisiones!$D$3:$AY$100,base_minorista!$A2271,0)</f>
        <v>3.5768250331225113</v>
      </c>
      <c r="L2271">
        <f>+HLOOKUP(VLOOKUP($B2271,$Q$2:$R$42,2,0),Morosidad_control!$D$4:$AY$101,base_minorista!$A2271,0)</f>
        <v>17.539599123631429</v>
      </c>
      <c r="M2271">
        <f ca="1">+OFFSET(Capital_2!$D$2,base_minorista!A2271,0)</f>
        <v>3.0886044861742721</v>
      </c>
      <c r="N2271">
        <f>+HLOOKUP(VLOOKUP($B2271,$Q$2:$R$42,2,0),costo_laboral!$E$2:$AZ$99,base_minorista!$A2271,0)</f>
        <v>13.250399361192821</v>
      </c>
      <c r="O2271">
        <f>+HLOOKUP(VLOOKUP($B2271,$Q$2:$R$42,2,0),Participacion2!$D$2:$AO$99,base_minorista!$A2271,0)</f>
        <v>0.31497779068078496</v>
      </c>
    </row>
    <row r="2272" spans="1:15" ht="16.5" x14ac:dyDescent="0.3">
      <c r="A2272">
        <v>38</v>
      </c>
      <c r="B2272">
        <v>25</v>
      </c>
      <c r="C2272">
        <v>37</v>
      </c>
      <c r="D2272" s="3">
        <v>42004</v>
      </c>
      <c r="E2272" s="33">
        <v>14</v>
      </c>
      <c r="F2272">
        <v>1</v>
      </c>
      <c r="G2272">
        <f>+HLOOKUP(VLOOKUP($B2272,$Q$2:$R$42,2,0),costos_sf!$D$2:$AY$99,base_minorista!$A2272,0)</f>
        <v>33864819.321869567</v>
      </c>
      <c r="H2272">
        <f>+HLOOKUP(VLOOKUP($B2272,$Q$2:$R$42,2,0),creditos_sf!$D$2:$AY$99,base_minorista!$A2272,0)</f>
        <v>85047232.115486205</v>
      </c>
      <c r="I2272">
        <f>+HLOOKUP(VLOOKUP($B2272,$Q$2:$R$42,2,0),creditos_sf!$D$103:$AY$200,base_minorista!$A2272,0)</f>
        <v>52986798.057211392</v>
      </c>
      <c r="J2272">
        <f>+HLOOKUP(VLOOKUP($B2272,$Q$2:$R$42,2,0),Costo_fondeo!$D$3:$AY$100,base_minorista!$A2272,0)</f>
        <v>4.9457423884378597</v>
      </c>
      <c r="K2272">
        <f>+HLOOKUP(VLOOKUP($B2272,$Q$2:$R$42,2,0),Costo_provisiones!$D$3:$AY$100,base_minorista!$A2272,0)</f>
        <v>3.1397018822644598</v>
      </c>
      <c r="L2272">
        <f>+HLOOKUP(VLOOKUP($B2272,$Q$2:$R$42,2,0),Morosidad_control!$D$4:$AY$101,base_minorista!$A2272,0)</f>
        <v>15.411910494938578</v>
      </c>
      <c r="M2272">
        <f ca="1">+OFFSET(Capital_2!$D$2,base_minorista!A2272,0)</f>
        <v>3.0772625191593428</v>
      </c>
      <c r="N2272">
        <f>+HLOOKUP(VLOOKUP($B2272,$Q$2:$R$42,2,0),costo_laboral!$E$2:$AZ$99,base_minorista!$A2272,0)</f>
        <v>13.121319301240241</v>
      </c>
      <c r="O2272">
        <f>+HLOOKUP(VLOOKUP($B2272,$Q$2:$R$42,2,0),Participacion2!$D$2:$AO$99,base_minorista!$A2272,0)</f>
        <v>0.31456535201867797</v>
      </c>
    </row>
    <row r="2273" spans="1:15" ht="16.5" x14ac:dyDescent="0.3">
      <c r="A2273">
        <v>39</v>
      </c>
      <c r="B2273">
        <v>25</v>
      </c>
      <c r="C2273">
        <v>38</v>
      </c>
      <c r="D2273" s="3">
        <v>42035</v>
      </c>
      <c r="E2273" s="33">
        <v>15</v>
      </c>
      <c r="F2273">
        <v>1</v>
      </c>
      <c r="G2273">
        <f>+HLOOKUP(VLOOKUP($B2273,$Q$2:$R$42,2,0),costos_sf!$D$2:$AY$99,base_minorista!$A2273,0)</f>
        <v>33375515.30096205</v>
      </c>
      <c r="H2273">
        <f>+HLOOKUP(VLOOKUP($B2273,$Q$2:$R$42,2,0),creditos_sf!$D$2:$AY$99,base_minorista!$A2273,0)</f>
        <v>84885548.235356599</v>
      </c>
      <c r="I2273">
        <f>+HLOOKUP(VLOOKUP($B2273,$Q$2:$R$42,2,0),creditos_sf!$D$103:$AY$200,base_minorista!$A2273,0)</f>
        <v>55767163.374054968</v>
      </c>
      <c r="J2273">
        <f>+HLOOKUP(VLOOKUP($B2273,$Q$2:$R$42,2,0),Costo_fondeo!$D$3:$AY$100,base_minorista!$A2273,0)</f>
        <v>4.8418746167944811</v>
      </c>
      <c r="K2273">
        <f>+HLOOKUP(VLOOKUP($B2273,$Q$2:$R$42,2,0),Costo_provisiones!$D$3:$AY$100,base_minorista!$A2273,0)</f>
        <v>3.1153128750780716</v>
      </c>
      <c r="L2273">
        <f>+HLOOKUP(VLOOKUP($B2273,$Q$2:$R$42,2,0),Morosidad_control!$D$4:$AY$101,base_minorista!$A2273,0)</f>
        <v>15.134063422714497</v>
      </c>
      <c r="M2273">
        <f ca="1">+OFFSET(Capital_2!$D$2,base_minorista!A2273,0)</f>
        <v>3.0663026726799725</v>
      </c>
      <c r="N2273">
        <f>+HLOOKUP(VLOOKUP($B2273,$Q$2:$R$42,2,0),costo_laboral!$E$2:$AZ$99,base_minorista!$A2273,0)</f>
        <v>13.007618285336219</v>
      </c>
      <c r="O2273">
        <f>+HLOOKUP(VLOOKUP($B2273,$Q$2:$R$42,2,0),Participacion2!$D$2:$AO$99,base_minorista!$A2273,0)</f>
        <v>0.31011532572601047</v>
      </c>
    </row>
    <row r="2274" spans="1:15" ht="16.5" x14ac:dyDescent="0.3">
      <c r="A2274">
        <v>40</v>
      </c>
      <c r="B2274">
        <v>25</v>
      </c>
      <c r="C2274">
        <v>39</v>
      </c>
      <c r="D2274" s="3">
        <v>42063</v>
      </c>
      <c r="E2274" s="33">
        <v>15</v>
      </c>
      <c r="F2274">
        <v>1</v>
      </c>
      <c r="G2274">
        <f>+HLOOKUP(VLOOKUP($B2274,$Q$2:$R$42,2,0),costos_sf!$D$2:$AY$99,base_minorista!$A2274,0)</f>
        <v>33235037.316988461</v>
      </c>
      <c r="H2274">
        <f>+HLOOKUP(VLOOKUP($B2274,$Q$2:$R$42,2,0),creditos_sf!$D$2:$AY$99,base_minorista!$A2274,0)</f>
        <v>84499679.578550592</v>
      </c>
      <c r="I2274">
        <f>+HLOOKUP(VLOOKUP($B2274,$Q$2:$R$42,2,0),creditos_sf!$D$103:$AY$200,base_minorista!$A2274,0)</f>
        <v>56123708.113695823</v>
      </c>
      <c r="J2274">
        <f>+HLOOKUP(VLOOKUP($B2274,$Q$2:$R$42,2,0),Costo_fondeo!$D$3:$AY$100,base_minorista!$A2274,0)</f>
        <v>4.7751348287179871</v>
      </c>
      <c r="K2274">
        <f>+HLOOKUP(VLOOKUP($B2274,$Q$2:$R$42,2,0),Costo_provisiones!$D$3:$AY$100,base_minorista!$A2274,0)</f>
        <v>3.2736113913498843</v>
      </c>
      <c r="L2274">
        <f>+HLOOKUP(VLOOKUP($B2274,$Q$2:$R$42,2,0),Morosidad_control!$D$4:$AY$101,base_minorista!$A2274,0)</f>
        <v>15.153999606473528</v>
      </c>
      <c r="M2274">
        <f ca="1">+OFFSET(Capital_2!$D$2,base_minorista!A2274,0)</f>
        <v>3.049096647123327</v>
      </c>
      <c r="N2274">
        <f>+HLOOKUP(VLOOKUP($B2274,$Q$2:$R$42,2,0),costo_laboral!$E$2:$AZ$99,base_minorista!$A2274,0)</f>
        <v>12.896945357070477</v>
      </c>
      <c r="O2274">
        <f>+HLOOKUP(VLOOKUP($B2274,$Q$2:$R$42,2,0),Participacion2!$D$2:$AO$99,base_minorista!$A2274,0)</f>
        <v>0.31106490574345341</v>
      </c>
    </row>
    <row r="2275" spans="1:15" ht="16.5" x14ac:dyDescent="0.3">
      <c r="A2275">
        <v>41</v>
      </c>
      <c r="B2275">
        <v>25</v>
      </c>
      <c r="C2275">
        <v>40</v>
      </c>
      <c r="D2275" s="3">
        <v>42094</v>
      </c>
      <c r="E2275" s="33">
        <v>15</v>
      </c>
      <c r="F2275">
        <v>1</v>
      </c>
      <c r="G2275">
        <f>+HLOOKUP(VLOOKUP($B2275,$Q$2:$R$42,2,0),costos_sf!$D$2:$AY$99,base_minorista!$A2275,0)</f>
        <v>32776941.315249778</v>
      </c>
      <c r="H2275">
        <f>+HLOOKUP(VLOOKUP($B2275,$Q$2:$R$42,2,0),creditos_sf!$D$2:$AY$99,base_minorista!$A2275,0)</f>
        <v>85373341.532623097</v>
      </c>
      <c r="I2275">
        <f>+HLOOKUP(VLOOKUP($B2275,$Q$2:$R$42,2,0),creditos_sf!$D$103:$AY$200,base_minorista!$A2275,0)</f>
        <v>54555000.981071681</v>
      </c>
      <c r="J2275">
        <f>+HLOOKUP(VLOOKUP($B2275,$Q$2:$R$42,2,0),Costo_fondeo!$D$3:$AY$100,base_minorista!$A2275,0)</f>
        <v>4.6872353985337227</v>
      </c>
      <c r="K2275">
        <f>+HLOOKUP(VLOOKUP($B2275,$Q$2:$R$42,2,0),Costo_provisiones!$D$3:$AY$100,base_minorista!$A2275,0)</f>
        <v>3.3438129383988984</v>
      </c>
      <c r="L2275">
        <f>+HLOOKUP(VLOOKUP($B2275,$Q$2:$R$42,2,0),Morosidad_control!$D$4:$AY$101,base_minorista!$A2275,0)</f>
        <v>15.1415071383536</v>
      </c>
      <c r="M2275">
        <f ca="1">+OFFSET(Capital_2!$D$2,base_minorista!A2275,0)</f>
        <v>3.0217281587138265</v>
      </c>
      <c r="N2275">
        <f>+HLOOKUP(VLOOKUP($B2275,$Q$2:$R$42,2,0),costo_laboral!$E$2:$AZ$99,base_minorista!$A2275,0)</f>
        <v>12.909329368806944</v>
      </c>
      <c r="O2275">
        <f>+HLOOKUP(VLOOKUP($B2275,$Q$2:$R$42,2,0),Participacion2!$D$2:$AO$99,base_minorista!$A2275,0)</f>
        <v>0.31491310318938692</v>
      </c>
    </row>
    <row r="2276" spans="1:15" ht="16.5" x14ac:dyDescent="0.3">
      <c r="A2276">
        <v>42</v>
      </c>
      <c r="B2276">
        <v>25</v>
      </c>
      <c r="C2276">
        <v>41</v>
      </c>
      <c r="D2276" s="3">
        <v>42124</v>
      </c>
      <c r="E2276" s="33">
        <v>15</v>
      </c>
      <c r="F2276">
        <v>1</v>
      </c>
      <c r="G2276">
        <f>+HLOOKUP(VLOOKUP($B2276,$Q$2:$R$42,2,0),costos_sf!$D$2:$AY$99,base_minorista!$A2276,0)</f>
        <v>32506309.716349799</v>
      </c>
      <c r="H2276">
        <f>+HLOOKUP(VLOOKUP($B2276,$Q$2:$R$42,2,0),creditos_sf!$D$2:$AY$99,base_minorista!$A2276,0)</f>
        <v>85515412.770088196</v>
      </c>
      <c r="I2276">
        <f>+HLOOKUP(VLOOKUP($B2276,$Q$2:$R$42,2,0),creditos_sf!$D$103:$AY$200,base_minorista!$A2276,0)</f>
        <v>54332310.291029289</v>
      </c>
      <c r="J2276">
        <f>+HLOOKUP(VLOOKUP($B2276,$Q$2:$R$42,2,0),Costo_fondeo!$D$3:$AY$100,base_minorista!$A2276,0)</f>
        <v>4.6047472371343368</v>
      </c>
      <c r="K2276">
        <f>+HLOOKUP(VLOOKUP($B2276,$Q$2:$R$42,2,0),Costo_provisiones!$D$3:$AY$100,base_minorista!$A2276,0)</f>
        <v>3.2967156838218963</v>
      </c>
      <c r="L2276">
        <f>+HLOOKUP(VLOOKUP($B2276,$Q$2:$R$42,2,0),Morosidad_control!$D$4:$AY$101,base_minorista!$A2276,0)</f>
        <v>15.511133775652336</v>
      </c>
      <c r="M2276">
        <f ca="1">+OFFSET(Capital_2!$D$2,base_minorista!A2276,0)</f>
        <v>3.0029222612045556</v>
      </c>
      <c r="N2276">
        <f>+HLOOKUP(VLOOKUP($B2276,$Q$2:$R$42,2,0),costo_laboral!$E$2:$AZ$99,base_minorista!$A2276,0)</f>
        <v>12.948166171350975</v>
      </c>
      <c r="O2276">
        <f>+HLOOKUP(VLOOKUP($B2276,$Q$2:$R$42,2,0),Participacion2!$D$2:$AO$99,base_minorista!$A2276,0)</f>
        <v>0.31564226838764942</v>
      </c>
    </row>
    <row r="2277" spans="1:15" ht="16.5" x14ac:dyDescent="0.3">
      <c r="A2277">
        <v>43</v>
      </c>
      <c r="B2277">
        <v>25</v>
      </c>
      <c r="C2277">
        <v>42</v>
      </c>
      <c r="D2277" s="3">
        <v>42155</v>
      </c>
      <c r="E2277" s="33">
        <v>15</v>
      </c>
      <c r="F2277">
        <v>1</v>
      </c>
      <c r="G2277">
        <f>+HLOOKUP(VLOOKUP($B2277,$Q$2:$R$42,2,0),costos_sf!$D$2:$AY$99,base_minorista!$A2277,0)</f>
        <v>32139470.454376359</v>
      </c>
      <c r="H2277">
        <f>+HLOOKUP(VLOOKUP($B2277,$Q$2:$R$42,2,0),creditos_sf!$D$2:$AY$99,base_minorista!$A2277,0)</f>
        <v>84063619.065796405</v>
      </c>
      <c r="I2277">
        <f>+HLOOKUP(VLOOKUP($B2277,$Q$2:$R$42,2,0),creditos_sf!$D$103:$AY$200,base_minorista!$A2277,0)</f>
        <v>53918023.69474142</v>
      </c>
      <c r="J2277">
        <f>+HLOOKUP(VLOOKUP($B2277,$Q$2:$R$42,2,0),Costo_fondeo!$D$3:$AY$100,base_minorista!$A2277,0)</f>
        <v>4.5471259053953101</v>
      </c>
      <c r="K2277">
        <f>+HLOOKUP(VLOOKUP($B2277,$Q$2:$R$42,2,0),Costo_provisiones!$D$3:$AY$100,base_minorista!$A2277,0)</f>
        <v>3.2395094733288858</v>
      </c>
      <c r="L2277">
        <f>+HLOOKUP(VLOOKUP($B2277,$Q$2:$R$42,2,0),Morosidad_control!$D$4:$AY$101,base_minorista!$A2277,0)</f>
        <v>15.606486993485195</v>
      </c>
      <c r="M2277">
        <f ca="1">+OFFSET(Capital_2!$D$2,base_minorista!A2277,0)</f>
        <v>2.9913163210576634</v>
      </c>
      <c r="N2277">
        <f>+HLOOKUP(VLOOKUP($B2277,$Q$2:$R$42,2,0),costo_laboral!$E$2:$AZ$99,base_minorista!$A2277,0)</f>
        <v>13.212480346833184</v>
      </c>
      <c r="O2277">
        <f>+HLOOKUP(VLOOKUP($B2277,$Q$2:$R$42,2,0),Participacion2!$D$2:$AO$99,base_minorista!$A2277,0)</f>
        <v>0.31273702124228059</v>
      </c>
    </row>
    <row r="2278" spans="1:15" ht="16.5" x14ac:dyDescent="0.3">
      <c r="A2278">
        <v>44</v>
      </c>
      <c r="B2278">
        <v>25</v>
      </c>
      <c r="C2278">
        <v>43</v>
      </c>
      <c r="D2278" s="3">
        <v>42185</v>
      </c>
      <c r="E2278" s="33">
        <v>15</v>
      </c>
      <c r="F2278">
        <v>1</v>
      </c>
      <c r="G2278">
        <f>+HLOOKUP(VLOOKUP($B2278,$Q$2:$R$42,2,0),costos_sf!$D$2:$AY$99,base_minorista!$A2278,0)</f>
        <v>32143455.928610232</v>
      </c>
      <c r="H2278">
        <f>+HLOOKUP(VLOOKUP($B2278,$Q$2:$R$42,2,0),creditos_sf!$D$2:$AY$99,base_minorista!$A2278,0)</f>
        <v>82815960.118458897</v>
      </c>
      <c r="I2278">
        <f>+HLOOKUP(VLOOKUP($B2278,$Q$2:$R$42,2,0),creditos_sf!$D$103:$AY$200,base_minorista!$A2278,0)</f>
        <v>52762337.49979078</v>
      </c>
      <c r="J2278">
        <f>+HLOOKUP(VLOOKUP($B2278,$Q$2:$R$42,2,0),Costo_fondeo!$D$3:$AY$100,base_minorista!$A2278,0)</f>
        <v>4.4796483998958054</v>
      </c>
      <c r="K2278">
        <f>+HLOOKUP(VLOOKUP($B2278,$Q$2:$R$42,2,0),Costo_provisiones!$D$3:$AY$100,base_minorista!$A2278,0)</f>
        <v>3.2498954829271574</v>
      </c>
      <c r="L2278">
        <f>+HLOOKUP(VLOOKUP($B2278,$Q$2:$R$42,2,0),Morosidad_control!$D$4:$AY$101,base_minorista!$A2278,0)</f>
        <v>15.552685980071871</v>
      </c>
      <c r="M2278">
        <f ca="1">+OFFSET(Capital_2!$D$2,base_minorista!A2278,0)</f>
        <v>2.9626797769382383</v>
      </c>
      <c r="N2278">
        <f>+HLOOKUP(VLOOKUP($B2278,$Q$2:$R$42,2,0),costo_laboral!$E$2:$AZ$99,base_minorista!$A2278,0)</f>
        <v>13.474358318865121</v>
      </c>
      <c r="O2278">
        <f>+HLOOKUP(VLOOKUP($B2278,$Q$2:$R$42,2,0),Participacion2!$D$2:$AO$99,base_minorista!$A2278,0)</f>
        <v>0.31236226783261373</v>
      </c>
    </row>
    <row r="2279" spans="1:15" ht="16.5" x14ac:dyDescent="0.3">
      <c r="A2279">
        <v>45</v>
      </c>
      <c r="B2279">
        <v>25</v>
      </c>
      <c r="C2279">
        <v>44</v>
      </c>
      <c r="D2279" s="3">
        <v>42216</v>
      </c>
      <c r="E2279" s="33">
        <v>15</v>
      </c>
      <c r="F2279">
        <v>1</v>
      </c>
      <c r="G2279">
        <f>+HLOOKUP(VLOOKUP($B2279,$Q$2:$R$42,2,0),costos_sf!$D$2:$AY$99,base_minorista!$A2279,0)</f>
        <v>32128946.180870455</v>
      </c>
      <c r="H2279">
        <f>+HLOOKUP(VLOOKUP($B2279,$Q$2:$R$42,2,0),creditos_sf!$D$2:$AY$99,base_minorista!$A2279,0)</f>
        <v>81307081.710376501</v>
      </c>
      <c r="I2279">
        <f>+HLOOKUP(VLOOKUP($B2279,$Q$2:$R$42,2,0),creditos_sf!$D$103:$AY$200,base_minorista!$A2279,0)</f>
        <v>50630767.848010033</v>
      </c>
      <c r="J2279">
        <f>+HLOOKUP(VLOOKUP($B2279,$Q$2:$R$42,2,0),Costo_fondeo!$D$3:$AY$100,base_minorista!$A2279,0)</f>
        <v>4.4517578632477779</v>
      </c>
      <c r="K2279">
        <f>+HLOOKUP(VLOOKUP($B2279,$Q$2:$R$42,2,0),Costo_provisiones!$D$3:$AY$100,base_minorista!$A2279,0)</f>
        <v>3.1643743129687034</v>
      </c>
      <c r="L2279">
        <f>+HLOOKUP(VLOOKUP($B2279,$Q$2:$R$42,2,0),Morosidad_control!$D$4:$AY$101,base_minorista!$A2279,0)</f>
        <v>14.471872972956646</v>
      </c>
      <c r="M2279">
        <f ca="1">+OFFSET(Capital_2!$D$2,base_minorista!A2279,0)</f>
        <v>2.9172838879084302</v>
      </c>
      <c r="N2279">
        <f>+HLOOKUP(VLOOKUP($B2279,$Q$2:$R$42,2,0),costo_laboral!$E$2:$AZ$99,base_minorista!$A2279,0)</f>
        <v>13.900557058229243</v>
      </c>
      <c r="O2279">
        <f>+HLOOKUP(VLOOKUP($B2279,$Q$2:$R$42,2,0),Participacion2!$D$2:$AO$99,base_minorista!$A2279,0)</f>
        <v>0.30850836462710624</v>
      </c>
    </row>
    <row r="2280" spans="1:15" ht="16.5" x14ac:dyDescent="0.3">
      <c r="A2280">
        <v>46</v>
      </c>
      <c r="B2280">
        <v>25</v>
      </c>
      <c r="C2280">
        <v>45</v>
      </c>
      <c r="D2280" s="3">
        <v>42247</v>
      </c>
      <c r="E2280" s="33">
        <v>15</v>
      </c>
      <c r="F2280">
        <v>1</v>
      </c>
      <c r="G2280">
        <f>+HLOOKUP(VLOOKUP($B2280,$Q$2:$R$42,2,0),costos_sf!$D$2:$AY$99,base_minorista!$A2280,0)</f>
        <v>32292834.773808531</v>
      </c>
      <c r="H2280">
        <f>+HLOOKUP(VLOOKUP($B2280,$Q$2:$R$42,2,0),creditos_sf!$D$2:$AY$99,base_minorista!$A2280,0)</f>
        <v>80812733.862540901</v>
      </c>
      <c r="I2280">
        <f>+HLOOKUP(VLOOKUP($B2280,$Q$2:$R$42,2,0),creditos_sf!$D$103:$AY$200,base_minorista!$A2280,0)</f>
        <v>50174279.192816548</v>
      </c>
      <c r="J2280">
        <f>+HLOOKUP(VLOOKUP($B2280,$Q$2:$R$42,2,0),Costo_fondeo!$D$3:$AY$100,base_minorista!$A2280,0)</f>
        <v>4.4200647082438236</v>
      </c>
      <c r="K2280">
        <f>+HLOOKUP(VLOOKUP($B2280,$Q$2:$R$42,2,0),Costo_provisiones!$D$3:$AY$100,base_minorista!$A2280,0)</f>
        <v>3.2788704525815504</v>
      </c>
      <c r="L2280">
        <f>+HLOOKUP(VLOOKUP($B2280,$Q$2:$R$42,2,0),Morosidad_control!$D$4:$AY$101,base_minorista!$A2280,0)</f>
        <v>14.822635160092016</v>
      </c>
      <c r="M2280">
        <f ca="1">+OFFSET(Capital_2!$D$2,base_minorista!A2280,0)</f>
        <v>2.8874106541141011</v>
      </c>
      <c r="N2280">
        <f>+HLOOKUP(VLOOKUP($B2280,$Q$2:$R$42,2,0),costo_laboral!$E$2:$AZ$99,base_minorista!$A2280,0)</f>
        <v>14.071292347325526</v>
      </c>
      <c r="O2280">
        <f>+HLOOKUP(VLOOKUP($B2280,$Q$2:$R$42,2,0),Participacion2!$D$2:$AO$99,base_minorista!$A2280,0)</f>
        <v>0.30612791933178329</v>
      </c>
    </row>
    <row r="2281" spans="1:15" ht="16.5" x14ac:dyDescent="0.3">
      <c r="A2281">
        <v>47</v>
      </c>
      <c r="B2281">
        <v>25</v>
      </c>
      <c r="C2281">
        <v>46</v>
      </c>
      <c r="D2281" s="3">
        <v>42277</v>
      </c>
      <c r="E2281" s="33">
        <v>15</v>
      </c>
      <c r="F2281">
        <v>1</v>
      </c>
      <c r="G2281">
        <f>+HLOOKUP(VLOOKUP($B2281,$Q$2:$R$42,2,0),costos_sf!$D$2:$AY$99,base_minorista!$A2281,0)</f>
        <v>32525798.375117004</v>
      </c>
      <c r="H2281">
        <f>+HLOOKUP(VLOOKUP($B2281,$Q$2:$R$42,2,0),creditos_sf!$D$2:$AY$99,base_minorista!$A2281,0)</f>
        <v>80618494.734368801</v>
      </c>
      <c r="I2281">
        <f>+HLOOKUP(VLOOKUP($B2281,$Q$2:$R$42,2,0),creditos_sf!$D$103:$AY$200,base_minorista!$A2281,0)</f>
        <v>50888295.653243065</v>
      </c>
      <c r="J2281">
        <f>+HLOOKUP(VLOOKUP($B2281,$Q$2:$R$42,2,0),Costo_fondeo!$D$3:$AY$100,base_minorista!$A2281,0)</f>
        <v>4.389482983868338</v>
      </c>
      <c r="K2281">
        <f>+HLOOKUP(VLOOKUP($B2281,$Q$2:$R$42,2,0),Costo_provisiones!$D$3:$AY$100,base_minorista!$A2281,0)</f>
        <v>3.4114863160776112</v>
      </c>
      <c r="L2281">
        <f>+HLOOKUP(VLOOKUP($B2281,$Q$2:$R$42,2,0),Morosidad_control!$D$4:$AY$101,base_minorista!$A2281,0)</f>
        <v>15.0635798408579</v>
      </c>
      <c r="M2281">
        <f ca="1">+OFFSET(Capital_2!$D$2,base_minorista!A2281,0)</f>
        <v>2.8604428107092303</v>
      </c>
      <c r="N2281">
        <f>+HLOOKUP(VLOOKUP($B2281,$Q$2:$R$42,2,0),costo_laboral!$E$2:$AZ$99,base_minorista!$A2281,0)</f>
        <v>13.995489645777507</v>
      </c>
      <c r="O2281">
        <f>+HLOOKUP(VLOOKUP($B2281,$Q$2:$R$42,2,0),Participacion2!$D$2:$AO$99,base_minorista!$A2281,0)</f>
        <v>0.30718014811057787</v>
      </c>
    </row>
    <row r="2282" spans="1:15" ht="16.5" x14ac:dyDescent="0.3">
      <c r="A2282">
        <v>48</v>
      </c>
      <c r="B2282">
        <v>25</v>
      </c>
      <c r="C2282">
        <v>47</v>
      </c>
      <c r="D2282" s="3">
        <v>42308</v>
      </c>
      <c r="E2282" s="33">
        <v>15</v>
      </c>
      <c r="F2282">
        <v>1</v>
      </c>
      <c r="G2282">
        <f>+HLOOKUP(VLOOKUP($B2282,$Q$2:$R$42,2,0),costos_sf!$D$2:$AY$99,base_minorista!$A2282,0)</f>
        <v>32674444.110237081</v>
      </c>
      <c r="H2282">
        <f>+HLOOKUP(VLOOKUP($B2282,$Q$2:$R$42,2,0),creditos_sf!$D$2:$AY$99,base_minorista!$A2282,0)</f>
        <v>81458410.541699201</v>
      </c>
      <c r="I2282">
        <f>+HLOOKUP(VLOOKUP($B2282,$Q$2:$R$42,2,0),creditos_sf!$D$103:$AY$200,base_minorista!$A2282,0)</f>
        <v>48835895.23686184</v>
      </c>
      <c r="J2282">
        <f>+HLOOKUP(VLOOKUP($B2282,$Q$2:$R$42,2,0),Costo_fondeo!$D$3:$AY$100,base_minorista!$A2282,0)</f>
        <v>4.3678694131259572</v>
      </c>
      <c r="K2282">
        <f>+HLOOKUP(VLOOKUP($B2282,$Q$2:$R$42,2,0),Costo_provisiones!$D$3:$AY$100,base_minorista!$A2282,0)</f>
        <v>3.4577616244673677</v>
      </c>
      <c r="L2282">
        <f>+HLOOKUP(VLOOKUP($B2282,$Q$2:$R$42,2,0),Morosidad_control!$D$4:$AY$101,base_minorista!$A2282,0)</f>
        <v>15.314930519342765</v>
      </c>
      <c r="M2282">
        <f ca="1">+OFFSET(Capital_2!$D$2,base_minorista!A2282,0)</f>
        <v>2.8360712606451561</v>
      </c>
      <c r="N2282">
        <f>+HLOOKUP(VLOOKUP($B2282,$Q$2:$R$42,2,0),costo_laboral!$E$2:$AZ$99,base_minorista!$A2282,0)</f>
        <v>14.127522423394655</v>
      </c>
      <c r="O2282">
        <f>+HLOOKUP(VLOOKUP($B2282,$Q$2:$R$42,2,0),Participacion2!$D$2:$AO$99,base_minorista!$A2282,0)</f>
        <v>0.30960720779854811</v>
      </c>
    </row>
    <row r="2283" spans="1:15" ht="16.5" x14ac:dyDescent="0.3">
      <c r="A2283">
        <v>49</v>
      </c>
      <c r="B2283">
        <v>25</v>
      </c>
      <c r="C2283">
        <v>48</v>
      </c>
      <c r="D2283" s="3">
        <v>42338</v>
      </c>
      <c r="E2283" s="33">
        <v>15</v>
      </c>
      <c r="F2283">
        <v>1</v>
      </c>
      <c r="G2283">
        <f>+HLOOKUP(VLOOKUP($B2283,$Q$2:$R$42,2,0),costos_sf!$D$2:$AY$99,base_minorista!$A2283,0)</f>
        <v>32967127.601247717</v>
      </c>
      <c r="H2283">
        <f>+HLOOKUP(VLOOKUP($B2283,$Q$2:$R$42,2,0),creditos_sf!$D$2:$AY$99,base_minorista!$A2283,0)</f>
        <v>81991305.490788594</v>
      </c>
      <c r="I2283">
        <f>+HLOOKUP(VLOOKUP($B2283,$Q$2:$R$42,2,0),creditos_sf!$D$103:$AY$200,base_minorista!$A2283,0)</f>
        <v>47044436.892572038</v>
      </c>
      <c r="J2283">
        <f>+HLOOKUP(VLOOKUP($B2283,$Q$2:$R$42,2,0),Costo_fondeo!$D$3:$AY$100,base_minorista!$A2283,0)</f>
        <v>4.3536690984152218</v>
      </c>
      <c r="K2283">
        <f>+HLOOKUP(VLOOKUP($B2283,$Q$2:$R$42,2,0),Costo_provisiones!$D$3:$AY$100,base_minorista!$A2283,0)</f>
        <v>3.5822046274153947</v>
      </c>
      <c r="L2283">
        <f>+HLOOKUP(VLOOKUP($B2283,$Q$2:$R$42,2,0),Morosidad_control!$D$4:$AY$101,base_minorista!$A2283,0)</f>
        <v>14.745199421285745</v>
      </c>
      <c r="M2283">
        <f ca="1">+OFFSET(Capital_2!$D$2,base_minorista!A2283,0)</f>
        <v>2.8102228331623054</v>
      </c>
      <c r="N2283">
        <f>+HLOOKUP(VLOOKUP($B2283,$Q$2:$R$42,2,0),costo_laboral!$E$2:$AZ$99,base_minorista!$A2283,0)</f>
        <v>14.311711156612967</v>
      </c>
      <c r="O2283">
        <f>+HLOOKUP(VLOOKUP($B2283,$Q$2:$R$42,2,0),Participacion2!$D$2:$AO$99,base_minorista!$A2283,0)</f>
        <v>0.31178771296514352</v>
      </c>
    </row>
    <row r="2284" spans="1:15" ht="16.5" x14ac:dyDescent="0.3">
      <c r="A2284">
        <v>50</v>
      </c>
      <c r="B2284">
        <v>25</v>
      </c>
      <c r="C2284">
        <v>49</v>
      </c>
      <c r="D2284" s="3">
        <v>42369</v>
      </c>
      <c r="E2284" s="33">
        <v>15</v>
      </c>
      <c r="F2284">
        <v>1</v>
      </c>
      <c r="G2284">
        <f>+HLOOKUP(VLOOKUP($B2284,$Q$2:$R$42,2,0),costos_sf!$D$2:$AY$99,base_minorista!$A2284,0)</f>
        <v>34078655.970662445</v>
      </c>
      <c r="H2284">
        <f>+HLOOKUP(VLOOKUP($B2284,$Q$2:$R$42,2,0),creditos_sf!$D$2:$AY$99,base_minorista!$A2284,0)</f>
        <v>83019681.698163509</v>
      </c>
      <c r="I2284">
        <f>+HLOOKUP(VLOOKUP($B2284,$Q$2:$R$42,2,0),creditos_sf!$D$103:$AY$200,base_minorista!$A2284,0)</f>
        <v>45505450.546993487</v>
      </c>
      <c r="J2284">
        <f>+HLOOKUP(VLOOKUP($B2284,$Q$2:$R$42,2,0),Costo_fondeo!$D$3:$AY$100,base_minorista!$A2284,0)</f>
        <v>4.3458045874602647</v>
      </c>
      <c r="K2284">
        <f>+HLOOKUP(VLOOKUP($B2284,$Q$2:$R$42,2,0),Costo_provisiones!$D$3:$AY$100,base_minorista!$A2284,0)</f>
        <v>4.0460426168339243</v>
      </c>
      <c r="L2284">
        <f>+HLOOKUP(VLOOKUP($B2284,$Q$2:$R$42,2,0),Morosidad_control!$D$4:$AY$101,base_minorista!$A2284,0)</f>
        <v>14.579209516234929</v>
      </c>
      <c r="M2284">
        <f ca="1">+OFFSET(Capital_2!$D$2,base_minorista!A2284,0)</f>
        <v>2.789179696006852</v>
      </c>
      <c r="N2284">
        <f>+HLOOKUP(VLOOKUP($B2284,$Q$2:$R$42,2,0),costo_laboral!$E$2:$AZ$99,base_minorista!$A2284,0)</f>
        <v>14.712237454863597</v>
      </c>
      <c r="O2284">
        <f>+HLOOKUP(VLOOKUP($B2284,$Q$2:$R$42,2,0),Participacion2!$D$2:$AO$99,base_minorista!$A2284,0)</f>
        <v>0.31080275945147268</v>
      </c>
    </row>
    <row r="2285" spans="1:15" ht="16.5" x14ac:dyDescent="0.3">
      <c r="A2285">
        <v>51</v>
      </c>
      <c r="B2285">
        <v>25</v>
      </c>
      <c r="C2285">
        <v>50</v>
      </c>
      <c r="D2285" s="3">
        <v>42400</v>
      </c>
      <c r="E2285" s="33">
        <v>16</v>
      </c>
      <c r="F2285">
        <v>1</v>
      </c>
      <c r="G2285">
        <f>+HLOOKUP(VLOOKUP($B2285,$Q$2:$R$42,2,0),costos_sf!$D$2:$AY$99,base_minorista!$A2285,0)</f>
        <v>34136169.023827888</v>
      </c>
      <c r="H2285">
        <f>+HLOOKUP(VLOOKUP($B2285,$Q$2:$R$42,2,0),creditos_sf!$D$2:$AY$99,base_minorista!$A2285,0)</f>
        <v>81750655.685253993</v>
      </c>
      <c r="I2285">
        <f>+HLOOKUP(VLOOKUP($B2285,$Q$2:$R$42,2,0),creditos_sf!$D$103:$AY$200,base_minorista!$A2285,0)</f>
        <v>43883383.624077305</v>
      </c>
      <c r="J2285">
        <f>+HLOOKUP(VLOOKUP($B2285,$Q$2:$R$42,2,0),Costo_fondeo!$D$3:$AY$100,base_minorista!$A2285,0)</f>
        <v>4.3391468139392897</v>
      </c>
      <c r="K2285">
        <f>+HLOOKUP(VLOOKUP($B2285,$Q$2:$R$42,2,0),Costo_provisiones!$D$3:$AY$100,base_minorista!$A2285,0)</f>
        <v>4.1550324128185618</v>
      </c>
      <c r="L2285">
        <f>+HLOOKUP(VLOOKUP($B2285,$Q$2:$R$42,2,0),Morosidad_control!$D$4:$AY$101,base_minorista!$A2285,0)</f>
        <v>15.465864426051995</v>
      </c>
      <c r="M2285">
        <f ca="1">+OFFSET(Capital_2!$D$2,base_minorista!A2285,0)</f>
        <v>2.7880675647391326</v>
      </c>
      <c r="N2285">
        <f>+HLOOKUP(VLOOKUP($B2285,$Q$2:$R$42,2,0),costo_laboral!$E$2:$AZ$99,base_minorista!$A2285,0)</f>
        <v>15.249416384056708</v>
      </c>
      <c r="O2285">
        <f>+HLOOKUP(VLOOKUP($B2285,$Q$2:$R$42,2,0),Participacion2!$D$2:$AO$99,base_minorista!$A2285,0)</f>
        <v>0.30433883382152338</v>
      </c>
    </row>
    <row r="2286" spans="1:15" ht="16.5" x14ac:dyDescent="0.3">
      <c r="A2286">
        <v>52</v>
      </c>
      <c r="B2286">
        <v>25</v>
      </c>
      <c r="C2286">
        <v>51</v>
      </c>
      <c r="D2286" s="3">
        <v>42429</v>
      </c>
      <c r="E2286" s="33">
        <v>16</v>
      </c>
      <c r="F2286">
        <v>1</v>
      </c>
      <c r="G2286">
        <f>+HLOOKUP(VLOOKUP($B2286,$Q$2:$R$42,2,0),costos_sf!$D$2:$AY$99,base_minorista!$A2286,0)</f>
        <v>34378672.509240963</v>
      </c>
      <c r="H2286">
        <f>+HLOOKUP(VLOOKUP($B2286,$Q$2:$R$42,2,0),creditos_sf!$D$2:$AY$99,base_minorista!$A2286,0)</f>
        <v>82000269.691231012</v>
      </c>
      <c r="I2286">
        <f>+HLOOKUP(VLOOKUP($B2286,$Q$2:$R$42,2,0),creditos_sf!$D$103:$AY$200,base_minorista!$A2286,0)</f>
        <v>42295789.062371492</v>
      </c>
      <c r="J2286">
        <f>+HLOOKUP(VLOOKUP($B2286,$Q$2:$R$42,2,0),Costo_fondeo!$D$3:$AY$100,base_minorista!$A2286,0)</f>
        <v>4.3374965521758817</v>
      </c>
      <c r="K2286">
        <f>+HLOOKUP(VLOOKUP($B2286,$Q$2:$R$42,2,0),Costo_provisiones!$D$3:$AY$100,base_minorista!$A2286,0)</f>
        <v>4.1648447795036079</v>
      </c>
      <c r="L2286">
        <f>+HLOOKUP(VLOOKUP($B2286,$Q$2:$R$42,2,0),Morosidad_control!$D$4:$AY$101,base_minorista!$A2286,0)</f>
        <v>16.770146751890323</v>
      </c>
      <c r="M2286">
        <f ca="1">+OFFSET(Capital_2!$D$2,base_minorista!A2286,0)</f>
        <v>2.8101212764635846</v>
      </c>
      <c r="N2286">
        <f>+HLOOKUP(VLOOKUP($B2286,$Q$2:$R$42,2,0),costo_laboral!$E$2:$AZ$99,base_minorista!$A2286,0)</f>
        <v>15.594276316825139</v>
      </c>
      <c r="O2286">
        <f>+HLOOKUP(VLOOKUP($B2286,$Q$2:$R$42,2,0),Participacion2!$D$2:$AO$99,base_minorista!$A2286,0)</f>
        <v>0.30618700557595718</v>
      </c>
    </row>
    <row r="2287" spans="1:15" ht="16.5" x14ac:dyDescent="0.3">
      <c r="A2287">
        <v>53</v>
      </c>
      <c r="B2287">
        <v>25</v>
      </c>
      <c r="C2287">
        <v>52</v>
      </c>
      <c r="D2287" s="3">
        <v>42460</v>
      </c>
      <c r="E2287" s="33">
        <v>16</v>
      </c>
      <c r="F2287">
        <v>1</v>
      </c>
      <c r="G2287">
        <f>+HLOOKUP(VLOOKUP($B2287,$Q$2:$R$42,2,0),costos_sf!$D$2:$AY$99,base_minorista!$A2287,0)</f>
        <v>34121897.22462865</v>
      </c>
      <c r="H2287">
        <f>+HLOOKUP(VLOOKUP($B2287,$Q$2:$R$42,2,0),creditos_sf!$D$2:$AY$99,base_minorista!$A2287,0)</f>
        <v>81991711.902465388</v>
      </c>
      <c r="I2287">
        <f>+HLOOKUP(VLOOKUP($B2287,$Q$2:$R$42,2,0),creditos_sf!$D$103:$AY$200,base_minorista!$A2287,0)</f>
        <v>40840821.620188899</v>
      </c>
      <c r="J2287">
        <f>+HLOOKUP(VLOOKUP($B2287,$Q$2:$R$42,2,0),Costo_fondeo!$D$3:$AY$100,base_minorista!$A2287,0)</f>
        <v>4.3299824378637588</v>
      </c>
      <c r="K2287">
        <f>+HLOOKUP(VLOOKUP($B2287,$Q$2:$R$42,2,0),Costo_provisiones!$D$3:$AY$100,base_minorista!$A2287,0)</f>
        <v>4.2106671314211797</v>
      </c>
      <c r="L2287">
        <f>+HLOOKUP(VLOOKUP($B2287,$Q$2:$R$42,2,0),Morosidad_control!$D$4:$AY$101,base_minorista!$A2287,0)</f>
        <v>17.095421097599715</v>
      </c>
      <c r="M2287">
        <f ca="1">+OFFSET(Capital_2!$D$2,base_minorista!A2287,0)</f>
        <v>2.8489018213335102</v>
      </c>
      <c r="N2287">
        <f>+HLOOKUP(VLOOKUP($B2287,$Q$2:$R$42,2,0),costo_laboral!$E$2:$AZ$99,base_minorista!$A2287,0)</f>
        <v>15.731965530646965</v>
      </c>
      <c r="O2287">
        <f>+HLOOKUP(VLOOKUP($B2287,$Q$2:$R$42,2,0),Participacion2!$D$2:$AO$99,base_minorista!$A2287,0)</f>
        <v>0.30653607603043875</v>
      </c>
    </row>
    <row r="2288" spans="1:15" ht="16.5" x14ac:dyDescent="0.3">
      <c r="A2288">
        <v>54</v>
      </c>
      <c r="B2288">
        <v>25</v>
      </c>
      <c r="C2288">
        <v>53</v>
      </c>
      <c r="D2288" s="3">
        <v>42490</v>
      </c>
      <c r="E2288" s="33">
        <v>16</v>
      </c>
      <c r="F2288">
        <v>1</v>
      </c>
      <c r="G2288">
        <f>+HLOOKUP(VLOOKUP($B2288,$Q$2:$R$42,2,0),costos_sf!$D$2:$AY$99,base_minorista!$A2288,0)</f>
        <v>34218963.904941544</v>
      </c>
      <c r="H2288">
        <f>+HLOOKUP(VLOOKUP($B2288,$Q$2:$R$42,2,0),creditos_sf!$D$2:$AY$99,base_minorista!$A2288,0)</f>
        <v>82587571.592934102</v>
      </c>
      <c r="I2288">
        <f>+HLOOKUP(VLOOKUP($B2288,$Q$2:$R$42,2,0),creditos_sf!$D$103:$AY$200,base_minorista!$A2288,0)</f>
        <v>35667276.435432345</v>
      </c>
      <c r="J2288">
        <f>+HLOOKUP(VLOOKUP($B2288,$Q$2:$R$42,2,0),Costo_fondeo!$D$3:$AY$100,base_minorista!$A2288,0)</f>
        <v>4.3393571307753458</v>
      </c>
      <c r="K2288">
        <f>+HLOOKUP(VLOOKUP($B2288,$Q$2:$R$42,2,0),Costo_provisiones!$D$3:$AY$100,base_minorista!$A2288,0)</f>
        <v>4.2703833810384131</v>
      </c>
      <c r="L2288">
        <f>+HLOOKUP(VLOOKUP($B2288,$Q$2:$R$42,2,0),Morosidad_control!$D$4:$AY$101,base_minorista!$A2288,0)</f>
        <v>14.674724222124608</v>
      </c>
      <c r="M2288">
        <f ca="1">+OFFSET(Capital_2!$D$2,base_minorista!A2288,0)</f>
        <v>2.8814923639740782</v>
      </c>
      <c r="N2288">
        <f>+HLOOKUP(VLOOKUP($B2288,$Q$2:$R$42,2,0),costo_laboral!$E$2:$AZ$99,base_minorista!$A2288,0)</f>
        <v>16.303435506901582</v>
      </c>
      <c r="O2288">
        <f>+HLOOKUP(VLOOKUP($B2288,$Q$2:$R$42,2,0),Participacion2!$D$2:$AO$99,base_minorista!$A2288,0)</f>
        <v>0.30814085716819378</v>
      </c>
    </row>
    <row r="2289" spans="1:15" ht="16.5" x14ac:dyDescent="0.3">
      <c r="A2289">
        <v>55</v>
      </c>
      <c r="B2289">
        <v>25</v>
      </c>
      <c r="C2289">
        <v>54</v>
      </c>
      <c r="D2289" s="3">
        <v>42521</v>
      </c>
      <c r="E2289" s="33">
        <v>16</v>
      </c>
      <c r="F2289">
        <v>1</v>
      </c>
      <c r="G2289">
        <f>+HLOOKUP(VLOOKUP($B2289,$Q$2:$R$42,2,0),costos_sf!$D$2:$AY$99,base_minorista!$A2289,0)</f>
        <v>34689350.929439455</v>
      </c>
      <c r="H2289">
        <f>+HLOOKUP(VLOOKUP($B2289,$Q$2:$R$42,2,0),creditos_sf!$D$2:$AY$99,base_minorista!$A2289,0)</f>
        <v>81457242.005446091</v>
      </c>
      <c r="I2289">
        <f>+HLOOKUP(VLOOKUP($B2289,$Q$2:$R$42,2,0),creditos_sf!$D$103:$AY$200,base_minorista!$A2289,0)</f>
        <v>34178010.708455585</v>
      </c>
      <c r="J2289">
        <f>+HLOOKUP(VLOOKUP($B2289,$Q$2:$R$42,2,0),Costo_fondeo!$D$3:$AY$100,base_minorista!$A2289,0)</f>
        <v>4.3423617226261797</v>
      </c>
      <c r="K2289">
        <f>+HLOOKUP(VLOOKUP($B2289,$Q$2:$R$42,2,0),Costo_provisiones!$D$3:$AY$100,base_minorista!$A2289,0)</f>
        <v>4.7483377288844375</v>
      </c>
      <c r="L2289">
        <f>+HLOOKUP(VLOOKUP($B2289,$Q$2:$R$42,2,0),Morosidad_control!$D$4:$AY$101,base_minorista!$A2289,0)</f>
        <v>16.262937576422793</v>
      </c>
      <c r="M2289">
        <f ca="1">+OFFSET(Capital_2!$D$2,base_minorista!A2289,0)</f>
        <v>2.9184975362021124</v>
      </c>
      <c r="N2289">
        <f>+HLOOKUP(VLOOKUP($B2289,$Q$2:$R$42,2,0),costo_laboral!$E$2:$AZ$99,base_minorista!$A2289,0)</f>
        <v>16.452060549300587</v>
      </c>
      <c r="O2289">
        <f>+HLOOKUP(VLOOKUP($B2289,$Q$2:$R$42,2,0),Participacion2!$D$2:$AO$99,base_minorista!$A2289,0)</f>
        <v>0.30652327362453563</v>
      </c>
    </row>
    <row r="2290" spans="1:15" ht="16.5" x14ac:dyDescent="0.3">
      <c r="A2290">
        <v>56</v>
      </c>
      <c r="B2290">
        <v>25</v>
      </c>
      <c r="C2290">
        <v>55</v>
      </c>
      <c r="D2290" s="3">
        <v>42551</v>
      </c>
      <c r="E2290" s="33">
        <v>16</v>
      </c>
      <c r="F2290">
        <v>1</v>
      </c>
      <c r="G2290">
        <f>+HLOOKUP(VLOOKUP($B2290,$Q$2:$R$42,2,0),costos_sf!$D$2:$AY$99,base_minorista!$A2290,0)</f>
        <v>34569383.124388352</v>
      </c>
      <c r="H2290">
        <f>+HLOOKUP(VLOOKUP($B2290,$Q$2:$R$42,2,0),creditos_sf!$D$2:$AY$99,base_minorista!$A2290,0)</f>
        <v>80237922.304371089</v>
      </c>
      <c r="I2290">
        <f>+HLOOKUP(VLOOKUP($B2290,$Q$2:$R$42,2,0),creditos_sf!$D$103:$AY$200,base_minorista!$A2290,0)</f>
        <v>33384963.901062846</v>
      </c>
      <c r="J2290">
        <f>+HLOOKUP(VLOOKUP($B2290,$Q$2:$R$42,2,0),Costo_fondeo!$D$3:$AY$100,base_minorista!$A2290,0)</f>
        <v>4.3484516724074886</v>
      </c>
      <c r="K2290">
        <f>+HLOOKUP(VLOOKUP($B2290,$Q$2:$R$42,2,0),Costo_provisiones!$D$3:$AY$100,base_minorista!$A2290,0)</f>
        <v>4.6596946487970792</v>
      </c>
      <c r="L2290">
        <f>+HLOOKUP(VLOOKUP($B2290,$Q$2:$R$42,2,0),Morosidad_control!$D$4:$AY$101,base_minorista!$A2290,0)</f>
        <v>15.020148893454508</v>
      </c>
      <c r="M2290">
        <f ca="1">+OFFSET(Capital_2!$D$2,base_minorista!A2290,0)</f>
        <v>2.9650713359667673</v>
      </c>
      <c r="N2290">
        <f>+HLOOKUP(VLOOKUP($B2290,$Q$2:$R$42,2,0),costo_laboral!$E$2:$AZ$99,base_minorista!$A2290,0)</f>
        <v>16.648575138491026</v>
      </c>
      <c r="O2290">
        <f>+HLOOKUP(VLOOKUP($B2290,$Q$2:$R$42,2,0),Participacion2!$D$2:$AO$99,base_minorista!$A2290,0)</f>
        <v>0.30126643866838426</v>
      </c>
    </row>
    <row r="2291" spans="1:15" ht="16.5" x14ac:dyDescent="0.3">
      <c r="A2291">
        <v>57</v>
      </c>
      <c r="B2291">
        <v>25</v>
      </c>
      <c r="C2291">
        <v>56</v>
      </c>
      <c r="D2291" s="3">
        <v>42582</v>
      </c>
      <c r="E2291" s="33">
        <v>16</v>
      </c>
      <c r="F2291">
        <v>1</v>
      </c>
      <c r="G2291">
        <f>+HLOOKUP(VLOOKUP($B2291,$Q$2:$R$42,2,0),costos_sf!$D$2:$AY$99,base_minorista!$A2291,0)</f>
        <v>34527004.493291862</v>
      </c>
      <c r="H2291">
        <f>+HLOOKUP(VLOOKUP($B2291,$Q$2:$R$42,2,0),creditos_sf!$D$2:$AY$99,base_minorista!$A2291,0)</f>
        <v>80000457.107939303</v>
      </c>
      <c r="I2291">
        <f>+HLOOKUP(VLOOKUP($B2291,$Q$2:$R$42,2,0),creditos_sf!$D$103:$AY$200,base_minorista!$A2291,0)</f>
        <v>32813647.272672288</v>
      </c>
      <c r="J2291">
        <f>+HLOOKUP(VLOOKUP($B2291,$Q$2:$R$42,2,0),Costo_fondeo!$D$3:$AY$100,base_minorista!$A2291,0)</f>
        <v>4.3459115097416703</v>
      </c>
      <c r="K2291">
        <f>+HLOOKUP(VLOOKUP($B2291,$Q$2:$R$42,2,0),Costo_provisiones!$D$3:$AY$100,base_minorista!$A2291,0)</f>
        <v>4.8278097964306523</v>
      </c>
      <c r="L2291">
        <f>+HLOOKUP(VLOOKUP($B2291,$Q$2:$R$42,2,0),Morosidad_control!$D$4:$AY$101,base_minorista!$A2291,0)</f>
        <v>15.609448186227395</v>
      </c>
      <c r="M2291">
        <f ca="1">+OFFSET(Capital_2!$D$2,base_minorista!A2291,0)</f>
        <v>3.0367322920898565</v>
      </c>
      <c r="N2291">
        <f>+HLOOKUP(VLOOKUP($B2291,$Q$2:$R$42,2,0),costo_laboral!$E$2:$AZ$99,base_minorista!$A2291,0)</f>
        <v>16.653326783926286</v>
      </c>
      <c r="O2291">
        <f>+HLOOKUP(VLOOKUP($B2291,$Q$2:$R$42,2,0),Participacion2!$D$2:$AO$99,base_minorista!$A2291,0)</f>
        <v>0.30191975022056144</v>
      </c>
    </row>
    <row r="2292" spans="1:15" ht="16.5" x14ac:dyDescent="0.3">
      <c r="A2292">
        <v>58</v>
      </c>
      <c r="B2292">
        <v>25</v>
      </c>
      <c r="C2292">
        <v>57</v>
      </c>
      <c r="D2292" s="3">
        <v>42613</v>
      </c>
      <c r="E2292" s="33">
        <v>16</v>
      </c>
      <c r="F2292">
        <v>1</v>
      </c>
      <c r="G2292">
        <f>+HLOOKUP(VLOOKUP($B2292,$Q$2:$R$42,2,0),costos_sf!$D$2:$AY$99,base_minorista!$A2292,0)</f>
        <v>34310284.725510955</v>
      </c>
      <c r="H2292">
        <f>+HLOOKUP(VLOOKUP($B2292,$Q$2:$R$42,2,0),creditos_sf!$D$2:$AY$99,base_minorista!$A2292,0)</f>
        <v>80516938.212111101</v>
      </c>
      <c r="I2292">
        <f>+HLOOKUP(VLOOKUP($B2292,$Q$2:$R$42,2,0),creditos_sf!$D$103:$AY$200,base_minorista!$A2292,0)</f>
        <v>32551332.819854375</v>
      </c>
      <c r="J2292">
        <f>+HLOOKUP(VLOOKUP($B2292,$Q$2:$R$42,2,0),Costo_fondeo!$D$3:$AY$100,base_minorista!$A2292,0)</f>
        <v>4.3485291982375101</v>
      </c>
      <c r="K2292">
        <f>+HLOOKUP(VLOOKUP($B2292,$Q$2:$R$42,2,0),Costo_provisiones!$D$3:$AY$100,base_minorista!$A2292,0)</f>
        <v>4.8471766206323768</v>
      </c>
      <c r="L2292">
        <f>+HLOOKUP(VLOOKUP($B2292,$Q$2:$R$42,2,0),Morosidad_control!$D$4:$AY$101,base_minorista!$A2292,0)</f>
        <v>16.268822484787822</v>
      </c>
      <c r="M2292">
        <f ca="1">+OFFSET(Capital_2!$D$2,base_minorista!A2292,0)</f>
        <v>3.0987757605561481</v>
      </c>
      <c r="N2292">
        <f>+HLOOKUP(VLOOKUP($B2292,$Q$2:$R$42,2,0),costo_laboral!$E$2:$AZ$99,base_minorista!$A2292,0)</f>
        <v>16.579656823327831</v>
      </c>
      <c r="O2292">
        <f>+HLOOKUP(VLOOKUP($B2292,$Q$2:$R$42,2,0),Participacion2!$D$2:$AO$99,base_minorista!$A2292,0)</f>
        <v>0.30216196860091876</v>
      </c>
    </row>
    <row r="2293" spans="1:15" ht="16.5" x14ac:dyDescent="0.3">
      <c r="A2293">
        <v>59</v>
      </c>
      <c r="B2293">
        <v>25</v>
      </c>
      <c r="C2293">
        <v>58</v>
      </c>
      <c r="D2293" s="3">
        <v>42643</v>
      </c>
      <c r="E2293" s="33">
        <v>16</v>
      </c>
      <c r="F2293">
        <v>1</v>
      </c>
      <c r="G2293">
        <f>+HLOOKUP(VLOOKUP($B2293,$Q$2:$R$42,2,0),costos_sf!$D$2:$AY$99,base_minorista!$A2293,0)</f>
        <v>34252181.268015213</v>
      </c>
      <c r="H2293">
        <f>+HLOOKUP(VLOOKUP($B2293,$Q$2:$R$42,2,0),creditos_sf!$D$2:$AY$99,base_minorista!$A2293,0)</f>
        <v>79898315.021504506</v>
      </c>
      <c r="I2293">
        <f>+HLOOKUP(VLOOKUP($B2293,$Q$2:$R$42,2,0),creditos_sf!$D$103:$AY$200,base_minorista!$A2293,0)</f>
        <v>32196107.651069656</v>
      </c>
      <c r="J2293">
        <f>+HLOOKUP(VLOOKUP($B2293,$Q$2:$R$42,2,0),Costo_fondeo!$D$3:$AY$100,base_minorista!$A2293,0)</f>
        <v>4.3524766371722379</v>
      </c>
      <c r="K2293">
        <f>+HLOOKUP(VLOOKUP($B2293,$Q$2:$R$42,2,0),Costo_provisiones!$D$3:$AY$100,base_minorista!$A2293,0)</f>
        <v>4.9799808334685736</v>
      </c>
      <c r="L2293">
        <f>+HLOOKUP(VLOOKUP($B2293,$Q$2:$R$42,2,0),Morosidad_control!$D$4:$AY$101,base_minorista!$A2293,0)</f>
        <v>17.601513933303096</v>
      </c>
      <c r="M2293">
        <f ca="1">+OFFSET(Capital_2!$D$2,base_minorista!A2293,0)</f>
        <v>3.1647538313822339</v>
      </c>
      <c r="N2293">
        <f>+HLOOKUP(VLOOKUP($B2293,$Q$2:$R$42,2,0),costo_laboral!$E$2:$AZ$99,base_minorista!$A2293,0)</f>
        <v>16.5450607766949</v>
      </c>
      <c r="O2293">
        <f>+HLOOKUP(VLOOKUP($B2293,$Q$2:$R$42,2,0),Participacion2!$D$2:$AO$99,base_minorista!$A2293,0)</f>
        <v>0.29893024931832374</v>
      </c>
    </row>
    <row r="2294" spans="1:15" ht="16.5" x14ac:dyDescent="0.3">
      <c r="A2294">
        <v>60</v>
      </c>
      <c r="B2294">
        <v>25</v>
      </c>
      <c r="C2294">
        <v>59</v>
      </c>
      <c r="D2294" s="3">
        <v>42674</v>
      </c>
      <c r="E2294" s="33">
        <v>16</v>
      </c>
      <c r="F2294">
        <v>1</v>
      </c>
      <c r="G2294">
        <f>+HLOOKUP(VLOOKUP($B2294,$Q$2:$R$42,2,0),costos_sf!$D$2:$AY$99,base_minorista!$A2294,0)</f>
        <v>34156944.443210453</v>
      </c>
      <c r="H2294">
        <f>+HLOOKUP(VLOOKUP($B2294,$Q$2:$R$42,2,0),creditos_sf!$D$2:$AY$99,base_minorista!$A2294,0)</f>
        <v>80809657.361860394</v>
      </c>
      <c r="I2294">
        <f>+HLOOKUP(VLOOKUP($B2294,$Q$2:$R$42,2,0),creditos_sf!$D$103:$AY$200,base_minorista!$A2294,0)</f>
        <v>31881319.705383625</v>
      </c>
      <c r="J2294">
        <f>+HLOOKUP(VLOOKUP($B2294,$Q$2:$R$42,2,0),Costo_fondeo!$D$3:$AY$100,base_minorista!$A2294,0)</f>
        <v>4.3587796176539992</v>
      </c>
      <c r="K2294">
        <f>+HLOOKUP(VLOOKUP($B2294,$Q$2:$R$42,2,0),Costo_provisiones!$D$3:$AY$100,base_minorista!$A2294,0)</f>
        <v>5.2218301579383883</v>
      </c>
      <c r="L2294">
        <f>+HLOOKUP(VLOOKUP($B2294,$Q$2:$R$42,2,0),Morosidad_control!$D$4:$AY$101,base_minorista!$A2294,0)</f>
        <v>17.578920656617541</v>
      </c>
      <c r="M2294">
        <f ca="1">+OFFSET(Capital_2!$D$2,base_minorista!A2294,0)</f>
        <v>3.232264312603593</v>
      </c>
      <c r="N2294">
        <f>+HLOOKUP(VLOOKUP($B2294,$Q$2:$R$42,2,0),costo_laboral!$E$2:$AZ$99,base_minorista!$A2294,0)</f>
        <v>16.328890406306812</v>
      </c>
      <c r="O2294">
        <f>+HLOOKUP(VLOOKUP($B2294,$Q$2:$R$42,2,0),Participacion2!$D$2:$AO$99,base_minorista!$A2294,0)</f>
        <v>0.30074322495990757</v>
      </c>
    </row>
    <row r="2295" spans="1:15" ht="16.5" x14ac:dyDescent="0.3">
      <c r="A2295">
        <v>61</v>
      </c>
      <c r="B2295">
        <v>25</v>
      </c>
      <c r="C2295">
        <v>60</v>
      </c>
      <c r="D2295" s="3">
        <v>42704</v>
      </c>
      <c r="E2295" s="33">
        <v>16</v>
      </c>
      <c r="F2295">
        <v>1</v>
      </c>
      <c r="G2295">
        <f>+HLOOKUP(VLOOKUP($B2295,$Q$2:$R$42,2,0),costos_sf!$D$2:$AY$99,base_minorista!$A2295,0)</f>
        <v>33810677.760585144</v>
      </c>
      <c r="H2295">
        <f>+HLOOKUP(VLOOKUP($B2295,$Q$2:$R$42,2,0),creditos_sf!$D$2:$AY$99,base_minorista!$A2295,0)</f>
        <v>80762219.103641495</v>
      </c>
      <c r="I2295">
        <f>+HLOOKUP(VLOOKUP($B2295,$Q$2:$R$42,2,0),creditos_sf!$D$103:$AY$200,base_minorista!$A2295,0)</f>
        <v>31247046.980939187</v>
      </c>
      <c r="J2295">
        <f>+HLOOKUP(VLOOKUP($B2295,$Q$2:$R$42,2,0),Costo_fondeo!$D$3:$AY$100,base_minorista!$A2295,0)</f>
        <v>4.3588826822241993</v>
      </c>
      <c r="K2295">
        <f>+HLOOKUP(VLOOKUP($B2295,$Q$2:$R$42,2,0),Costo_provisiones!$D$3:$AY$100,base_minorista!$A2295,0)</f>
        <v>5.3406044788878315</v>
      </c>
      <c r="L2295">
        <f>+HLOOKUP(VLOOKUP($B2295,$Q$2:$R$42,2,0),Morosidad_control!$D$4:$AY$101,base_minorista!$A2295,0)</f>
        <v>18.361740966380292</v>
      </c>
      <c r="M2295">
        <f ca="1">+OFFSET(Capital_2!$D$2,base_minorista!A2295,0)</f>
        <v>3.2966619789838338</v>
      </c>
      <c r="N2295">
        <f>+HLOOKUP(VLOOKUP($B2295,$Q$2:$R$42,2,0),costo_laboral!$E$2:$AZ$99,base_minorista!$A2295,0)</f>
        <v>16.066182982339839</v>
      </c>
      <c r="O2295">
        <f>+HLOOKUP(VLOOKUP($B2295,$Q$2:$R$42,2,0),Participacion2!$D$2:$AO$99,base_minorista!$A2295,0)</f>
        <v>0.29925505089712479</v>
      </c>
    </row>
    <row r="2296" spans="1:15" ht="16.5" x14ac:dyDescent="0.3">
      <c r="A2296">
        <v>62</v>
      </c>
      <c r="B2296">
        <v>25</v>
      </c>
      <c r="C2296">
        <v>61</v>
      </c>
      <c r="D2296" s="3">
        <v>42735</v>
      </c>
      <c r="E2296" s="33">
        <v>16</v>
      </c>
      <c r="F2296">
        <v>1</v>
      </c>
      <c r="G2296">
        <f>+HLOOKUP(VLOOKUP($B2296,$Q$2:$R$42,2,0),costos_sf!$D$2:$AY$99,base_minorista!$A2296,0)</f>
        <v>34058314.507919177</v>
      </c>
      <c r="H2296">
        <f>+HLOOKUP(VLOOKUP($B2296,$Q$2:$R$42,2,0),creditos_sf!$D$2:$AY$99,base_minorista!$A2296,0)</f>
        <v>80084964.535662398</v>
      </c>
      <c r="I2296">
        <f>+HLOOKUP(VLOOKUP($B2296,$Q$2:$R$42,2,0),creditos_sf!$D$103:$AY$200,base_minorista!$A2296,0)</f>
        <v>30302099.878080834</v>
      </c>
      <c r="J2296">
        <f>+HLOOKUP(VLOOKUP($B2296,$Q$2:$R$42,2,0),Costo_fondeo!$D$3:$AY$100,base_minorista!$A2296,0)</f>
        <v>4.352921095653624</v>
      </c>
      <c r="K2296">
        <f>+HLOOKUP(VLOOKUP($B2296,$Q$2:$R$42,2,0),Costo_provisiones!$D$3:$AY$100,base_minorista!$A2296,0)</f>
        <v>6.0888856101845326</v>
      </c>
      <c r="L2296">
        <f>+HLOOKUP(VLOOKUP($B2296,$Q$2:$R$42,2,0),Morosidad_control!$D$4:$AY$101,base_minorista!$A2296,0)</f>
        <v>17.448773521913733</v>
      </c>
      <c r="M2296">
        <f ca="1">+OFFSET(Capital_2!$D$2,base_minorista!A2296,0)</f>
        <v>3.371561018368705</v>
      </c>
      <c r="N2296">
        <f>+HLOOKUP(VLOOKUP($B2296,$Q$2:$R$42,2,0),costo_laboral!$E$2:$AZ$99,base_minorista!$A2296,0)</f>
        <v>16.400755946269413</v>
      </c>
      <c r="O2296">
        <f>+HLOOKUP(VLOOKUP($B2296,$Q$2:$R$42,2,0),Participacion2!$D$2:$AO$99,base_minorista!$A2296,0)</f>
        <v>0.28968983120897013</v>
      </c>
    </row>
    <row r="2297" spans="1:15" ht="16.5" x14ac:dyDescent="0.3">
      <c r="A2297">
        <v>63</v>
      </c>
      <c r="B2297">
        <v>25</v>
      </c>
      <c r="C2297">
        <v>62</v>
      </c>
      <c r="D2297" s="3">
        <v>42766</v>
      </c>
      <c r="E2297" s="33">
        <v>17</v>
      </c>
      <c r="F2297">
        <v>1</v>
      </c>
      <c r="G2297">
        <f>+HLOOKUP(VLOOKUP($B2297,$Q$2:$R$42,2,0),costos_sf!$D$2:$AY$99,base_minorista!$A2297,0)</f>
        <v>33988188.026916571</v>
      </c>
      <c r="H2297">
        <f>+HLOOKUP(VLOOKUP($B2297,$Q$2:$R$42,2,0),creditos_sf!$D$2:$AY$99,base_minorista!$A2297,0)</f>
        <v>80049117.811318099</v>
      </c>
      <c r="I2297">
        <f>+HLOOKUP(VLOOKUP($B2297,$Q$2:$R$42,2,0),creditos_sf!$D$103:$AY$200,base_minorista!$A2297,0)</f>
        <v>29565606.656440526</v>
      </c>
      <c r="J2297">
        <f>+HLOOKUP(VLOOKUP($B2297,$Q$2:$R$42,2,0),Costo_fondeo!$D$3:$AY$100,base_minorista!$A2297,0)</f>
        <v>4.3404003897818733</v>
      </c>
      <c r="K2297">
        <f>+HLOOKUP(VLOOKUP($B2297,$Q$2:$R$42,2,0),Costo_provisiones!$D$3:$AY$100,base_minorista!$A2297,0)</f>
        <v>6.4245951274601003</v>
      </c>
      <c r="L2297">
        <f>+HLOOKUP(VLOOKUP($B2297,$Q$2:$R$42,2,0),Morosidad_control!$D$4:$AY$101,base_minorista!$A2297,0)</f>
        <v>18.008677291348825</v>
      </c>
      <c r="M2297">
        <f ca="1">+OFFSET(Capital_2!$D$2,base_minorista!A2297,0)</f>
        <v>3.4309045641717737</v>
      </c>
      <c r="N2297">
        <f>+HLOOKUP(VLOOKUP($B2297,$Q$2:$R$42,2,0),costo_laboral!$E$2:$AZ$99,base_minorista!$A2297,0)</f>
        <v>16.41362889357227</v>
      </c>
      <c r="O2297">
        <f>+HLOOKUP(VLOOKUP($B2297,$Q$2:$R$42,2,0),Participacion2!$D$2:$AO$99,base_minorista!$A2297,0)</f>
        <v>0.28886939091612596</v>
      </c>
    </row>
    <row r="2298" spans="1:15" ht="16.5" x14ac:dyDescent="0.3">
      <c r="A2298">
        <v>64</v>
      </c>
      <c r="B2298">
        <v>25</v>
      </c>
      <c r="C2298">
        <v>63</v>
      </c>
      <c r="D2298" s="3">
        <v>42794</v>
      </c>
      <c r="E2298" s="33">
        <v>17</v>
      </c>
      <c r="F2298">
        <v>1</v>
      </c>
      <c r="G2298">
        <f>+HLOOKUP(VLOOKUP($B2298,$Q$2:$R$42,2,0),costos_sf!$D$2:$AY$99,base_minorista!$A2298,0)</f>
        <v>33526399.782100353</v>
      </c>
      <c r="H2298">
        <f>+HLOOKUP(VLOOKUP($B2298,$Q$2:$R$42,2,0),creditos_sf!$D$2:$AY$99,base_minorista!$A2298,0)</f>
        <v>79396396.001896709</v>
      </c>
      <c r="I2298">
        <f>+HLOOKUP(VLOOKUP($B2298,$Q$2:$R$42,2,0),creditos_sf!$D$103:$AY$200,base_minorista!$A2298,0)</f>
        <v>30168567.398244254</v>
      </c>
      <c r="J2298">
        <f>+HLOOKUP(VLOOKUP($B2298,$Q$2:$R$42,2,0),Costo_fondeo!$D$3:$AY$100,base_minorista!$A2298,0)</f>
        <v>4.3328210752466418</v>
      </c>
      <c r="K2298">
        <f>+HLOOKUP(VLOOKUP($B2298,$Q$2:$R$42,2,0),Costo_provisiones!$D$3:$AY$100,base_minorista!$A2298,0)</f>
        <v>6.4938346877424307</v>
      </c>
      <c r="L2298">
        <f>+HLOOKUP(VLOOKUP($B2298,$Q$2:$R$42,2,0),Morosidad_control!$D$4:$AY$101,base_minorista!$A2298,0)</f>
        <v>18.817226896128282</v>
      </c>
      <c r="M2298">
        <f ca="1">+OFFSET(Capital_2!$D$2,base_minorista!A2298,0)</f>
        <v>3.4714473426279464</v>
      </c>
      <c r="N2298">
        <f>+HLOOKUP(VLOOKUP($B2298,$Q$2:$R$42,2,0),costo_laboral!$E$2:$AZ$99,base_minorista!$A2298,0)</f>
        <v>16.044716729580799</v>
      </c>
      <c r="O2298">
        <f>+HLOOKUP(VLOOKUP($B2298,$Q$2:$R$42,2,0),Participacion2!$D$2:$AO$99,base_minorista!$A2298,0)</f>
        <v>0.28599821401591186</v>
      </c>
    </row>
    <row r="2299" spans="1:15" ht="16.5" x14ac:dyDescent="0.3">
      <c r="A2299">
        <v>65</v>
      </c>
      <c r="B2299">
        <v>25</v>
      </c>
      <c r="C2299">
        <v>64</v>
      </c>
      <c r="D2299" s="3">
        <v>42825</v>
      </c>
      <c r="E2299" s="33">
        <v>17</v>
      </c>
      <c r="F2299">
        <v>1</v>
      </c>
      <c r="G2299">
        <f>+HLOOKUP(VLOOKUP($B2299,$Q$2:$R$42,2,0),costos_sf!$D$2:$AY$99,base_minorista!$A2299,0)</f>
        <v>32906807.128622819</v>
      </c>
      <c r="H2299">
        <f>+HLOOKUP(VLOOKUP($B2299,$Q$2:$R$42,2,0),creditos_sf!$D$2:$AY$99,base_minorista!$A2299,0)</f>
        <v>76744359.155942202</v>
      </c>
      <c r="I2299">
        <f>+HLOOKUP(VLOOKUP($B2299,$Q$2:$R$42,2,0),creditos_sf!$D$103:$AY$200,base_minorista!$A2299,0)</f>
        <v>28680216.88638638</v>
      </c>
      <c r="J2299">
        <f>+HLOOKUP(VLOOKUP($B2299,$Q$2:$R$42,2,0),Costo_fondeo!$D$3:$AY$100,base_minorista!$A2299,0)</f>
        <v>4.3315182742322387</v>
      </c>
      <c r="K2299">
        <f>+HLOOKUP(VLOOKUP($B2299,$Q$2:$R$42,2,0),Costo_provisiones!$D$3:$AY$100,base_minorista!$A2299,0)</f>
        <v>6.5769893334814604</v>
      </c>
      <c r="L2299">
        <f>+HLOOKUP(VLOOKUP($B2299,$Q$2:$R$42,2,0),Morosidad_control!$D$4:$AY$101,base_minorista!$A2299,0)</f>
        <v>18.514988076824221</v>
      </c>
      <c r="M2299">
        <f ca="1">+OFFSET(Capital_2!$D$2,base_minorista!A2299,0)</f>
        <v>3.5034579976729381</v>
      </c>
      <c r="N2299">
        <f>+HLOOKUP(VLOOKUP($B2299,$Q$2:$R$42,2,0),costo_laboral!$E$2:$AZ$99,base_minorista!$A2299,0)</f>
        <v>16.3607690971217</v>
      </c>
      <c r="O2299">
        <f>+HLOOKUP(VLOOKUP($B2299,$Q$2:$R$42,2,0),Participacion2!$D$2:$AO$99,base_minorista!$A2299,0)</f>
        <v>0.27657506084172245</v>
      </c>
    </row>
    <row r="2300" spans="1:15" ht="16.5" x14ac:dyDescent="0.3">
      <c r="A2300">
        <v>66</v>
      </c>
      <c r="B2300">
        <v>25</v>
      </c>
      <c r="C2300">
        <v>65</v>
      </c>
      <c r="D2300" s="3">
        <v>42855</v>
      </c>
      <c r="E2300" s="33">
        <v>17</v>
      </c>
      <c r="F2300">
        <v>1</v>
      </c>
      <c r="G2300">
        <f>+HLOOKUP(VLOOKUP($B2300,$Q$2:$R$42,2,0),costos_sf!$D$2:$AY$99,base_minorista!$A2300,0)</f>
        <v>32956550.170807946</v>
      </c>
      <c r="H2300">
        <f>+HLOOKUP(VLOOKUP($B2300,$Q$2:$R$42,2,0),creditos_sf!$D$2:$AY$99,base_minorista!$A2300,0)</f>
        <v>78004732.388878301</v>
      </c>
      <c r="I2300">
        <f>+HLOOKUP(VLOOKUP($B2300,$Q$2:$R$42,2,0),creditos_sf!$D$103:$AY$200,base_minorista!$A2300,0)</f>
        <v>27858342.71389278</v>
      </c>
      <c r="J2300">
        <f>+HLOOKUP(VLOOKUP($B2300,$Q$2:$R$42,2,0),Costo_fondeo!$D$3:$AY$100,base_minorista!$A2300,0)</f>
        <v>4.3359162519815211</v>
      </c>
      <c r="K2300">
        <f>+HLOOKUP(VLOOKUP($B2300,$Q$2:$R$42,2,0),Costo_provisiones!$D$3:$AY$100,base_minorista!$A2300,0)</f>
        <v>6.8657739031301306</v>
      </c>
      <c r="L2300">
        <f>+HLOOKUP(VLOOKUP($B2300,$Q$2:$R$42,2,0),Morosidad_control!$D$4:$AY$101,base_minorista!$A2300,0)</f>
        <v>18.409489740239611</v>
      </c>
      <c r="M2300">
        <f ca="1">+OFFSET(Capital_2!$D$2,base_minorista!A2300,0)</f>
        <v>3.5336781037956082</v>
      </c>
      <c r="N2300">
        <f>+HLOOKUP(VLOOKUP($B2300,$Q$2:$R$42,2,0),costo_laboral!$E$2:$AZ$99,base_minorista!$A2300,0)</f>
        <v>16.136591388850757</v>
      </c>
      <c r="O2300">
        <f>+HLOOKUP(VLOOKUP($B2300,$Q$2:$R$42,2,0),Participacion2!$D$2:$AO$99,base_minorista!$A2300,0)</f>
        <v>0.28033940259928242</v>
      </c>
    </row>
    <row r="2301" spans="1:15" ht="16.5" x14ac:dyDescent="0.3">
      <c r="A2301">
        <v>67</v>
      </c>
      <c r="B2301">
        <v>25</v>
      </c>
      <c r="C2301">
        <v>66</v>
      </c>
      <c r="D2301" s="3">
        <v>42886</v>
      </c>
      <c r="E2301" s="33">
        <v>17</v>
      </c>
      <c r="F2301">
        <v>1</v>
      </c>
      <c r="G2301">
        <f>+HLOOKUP(VLOOKUP($B2301,$Q$2:$R$42,2,0),costos_sf!$D$2:$AY$99,base_minorista!$A2301,0)</f>
        <v>32338163.932373438</v>
      </c>
      <c r="H2301">
        <f>+HLOOKUP(VLOOKUP($B2301,$Q$2:$R$42,2,0),creditos_sf!$D$2:$AY$99,base_minorista!$A2301,0)</f>
        <v>78519123.635568097</v>
      </c>
      <c r="I2301">
        <f>+HLOOKUP(VLOOKUP($B2301,$Q$2:$R$42,2,0),creditos_sf!$D$103:$AY$200,base_minorista!$A2301,0)</f>
        <v>28212525.513862971</v>
      </c>
      <c r="J2301">
        <f>+HLOOKUP(VLOOKUP($B2301,$Q$2:$R$42,2,0),Costo_fondeo!$D$3:$AY$100,base_minorista!$A2301,0)</f>
        <v>4.3291022637228718</v>
      </c>
      <c r="K2301">
        <f>+HLOOKUP(VLOOKUP($B2301,$Q$2:$R$42,2,0),Costo_provisiones!$D$3:$AY$100,base_minorista!$A2301,0)</f>
        <v>6.4223675486453971</v>
      </c>
      <c r="L2301">
        <f>+HLOOKUP(VLOOKUP($B2301,$Q$2:$R$42,2,0),Morosidad_control!$D$4:$AY$101,base_minorista!$A2301,0)</f>
        <v>18.100326772317949</v>
      </c>
      <c r="M2301">
        <f ca="1">+OFFSET(Capital_2!$D$2,base_minorista!A2301,0)</f>
        <v>3.5570017411603705</v>
      </c>
      <c r="N2301">
        <f>+HLOOKUP(VLOOKUP($B2301,$Q$2:$R$42,2,0),costo_laboral!$E$2:$AZ$99,base_minorista!$A2301,0)</f>
        <v>15.768857966541502</v>
      </c>
      <c r="O2301">
        <f>+HLOOKUP(VLOOKUP($B2301,$Q$2:$R$42,2,0),Participacion2!$D$2:$AO$99,base_minorista!$A2301,0)</f>
        <v>0.28250600976462092</v>
      </c>
    </row>
    <row r="2302" spans="1:15" ht="16.5" x14ac:dyDescent="0.3">
      <c r="A2302">
        <v>68</v>
      </c>
      <c r="B2302">
        <v>25</v>
      </c>
      <c r="C2302">
        <v>67</v>
      </c>
      <c r="D2302" s="3">
        <v>42916</v>
      </c>
      <c r="E2302" s="33">
        <v>17</v>
      </c>
      <c r="F2302">
        <v>1</v>
      </c>
      <c r="G2302">
        <f>+HLOOKUP(VLOOKUP($B2302,$Q$2:$R$42,2,0),costos_sf!$D$2:$AY$99,base_minorista!$A2302,0)</f>
        <v>31930765.957765806</v>
      </c>
      <c r="H2302">
        <f>+HLOOKUP(VLOOKUP($B2302,$Q$2:$R$42,2,0),creditos_sf!$D$2:$AY$99,base_minorista!$A2302,0)</f>
        <v>79700519.076421589</v>
      </c>
      <c r="I2302">
        <f>+HLOOKUP(VLOOKUP($B2302,$Q$2:$R$42,2,0),creditos_sf!$D$103:$AY$200,base_minorista!$A2302,0)</f>
        <v>28087710.285322066</v>
      </c>
      <c r="J2302">
        <f>+HLOOKUP(VLOOKUP($B2302,$Q$2:$R$42,2,0),Costo_fondeo!$D$3:$AY$100,base_minorista!$A2302,0)</f>
        <v>4.3285020576299891</v>
      </c>
      <c r="K2302">
        <f>+HLOOKUP(VLOOKUP($B2302,$Q$2:$R$42,2,0),Costo_provisiones!$D$3:$AY$100,base_minorista!$A2302,0)</f>
        <v>6.521786223432156</v>
      </c>
      <c r="L2302">
        <f>+HLOOKUP(VLOOKUP($B2302,$Q$2:$R$42,2,0),Morosidad_control!$D$4:$AY$101,base_minorista!$A2302,0)</f>
        <v>17.600628209694491</v>
      </c>
      <c r="M2302">
        <f ca="1">+OFFSET(Capital_2!$D$2,base_minorista!A2302,0)</f>
        <v>3.5704065106105527</v>
      </c>
      <c r="N2302">
        <f>+HLOOKUP(VLOOKUP($B2302,$Q$2:$R$42,2,0),costo_laboral!$E$2:$AZ$99,base_minorista!$A2302,0)</f>
        <v>15.408928712258357</v>
      </c>
      <c r="O2302">
        <f>+HLOOKUP(VLOOKUP($B2302,$Q$2:$R$42,2,0),Participacion2!$D$2:$AO$99,base_minorista!$A2302,0)</f>
        <v>0.28655710545357499</v>
      </c>
    </row>
    <row r="2303" spans="1:15" ht="16.5" x14ac:dyDescent="0.3">
      <c r="A2303">
        <v>69</v>
      </c>
      <c r="B2303">
        <v>25</v>
      </c>
      <c r="C2303">
        <v>68</v>
      </c>
      <c r="D2303" s="3">
        <v>42947</v>
      </c>
      <c r="E2303" s="33">
        <v>17</v>
      </c>
      <c r="F2303">
        <v>1</v>
      </c>
      <c r="G2303">
        <f>+HLOOKUP(VLOOKUP($B2303,$Q$2:$R$42,2,0),costos_sf!$D$2:$AY$99,base_minorista!$A2303,0)</f>
        <v>31834234.616276469</v>
      </c>
      <c r="H2303">
        <f>+HLOOKUP(VLOOKUP($B2303,$Q$2:$R$42,2,0),creditos_sf!$D$2:$AY$99,base_minorista!$A2303,0)</f>
        <v>79019810.71048519</v>
      </c>
      <c r="I2303">
        <f>+HLOOKUP(VLOOKUP($B2303,$Q$2:$R$42,2,0),creditos_sf!$D$103:$AY$200,base_minorista!$A2303,0)</f>
        <v>27601925.277200855</v>
      </c>
      <c r="J2303">
        <f>+HLOOKUP(VLOOKUP($B2303,$Q$2:$R$42,2,0),Costo_fondeo!$D$3:$AY$100,base_minorista!$A2303,0)</f>
        <v>4.3316188945471019</v>
      </c>
      <c r="K2303">
        <f>+HLOOKUP(VLOOKUP($B2303,$Q$2:$R$42,2,0),Costo_provisiones!$D$3:$AY$100,base_minorista!$A2303,0)</f>
        <v>6.6603270714239864</v>
      </c>
      <c r="L2303">
        <f>+HLOOKUP(VLOOKUP($B2303,$Q$2:$R$42,2,0),Morosidad_control!$D$4:$AY$101,base_minorista!$A2303,0)</f>
        <v>17.417037227947663</v>
      </c>
      <c r="M2303">
        <f ca="1">+OFFSET(Capital_2!$D$2,base_minorista!A2303,0)</f>
        <v>3.5864726654758914</v>
      </c>
      <c r="N2303">
        <f>+HLOOKUP(VLOOKUP($B2303,$Q$2:$R$42,2,0),costo_laboral!$E$2:$AZ$99,base_minorista!$A2303,0)</f>
        <v>15.253915012500945</v>
      </c>
      <c r="O2303">
        <f>+HLOOKUP(VLOOKUP($B2303,$Q$2:$R$42,2,0),Participacion2!$D$2:$AO$99,base_minorista!$A2303,0)</f>
        <v>0.28805104807662779</v>
      </c>
    </row>
    <row r="2304" spans="1:15" ht="16.5" x14ac:dyDescent="0.3">
      <c r="A2304">
        <v>70</v>
      </c>
      <c r="B2304">
        <v>25</v>
      </c>
      <c r="C2304">
        <v>69</v>
      </c>
      <c r="D2304" s="3">
        <v>42978</v>
      </c>
      <c r="E2304" s="33">
        <v>17</v>
      </c>
      <c r="F2304">
        <v>1</v>
      </c>
      <c r="G2304">
        <f>+HLOOKUP(VLOOKUP($B2304,$Q$2:$R$42,2,0),costos_sf!$D$2:$AY$99,base_minorista!$A2304,0)</f>
        <v>31204626.012550779</v>
      </c>
      <c r="H2304">
        <f>+HLOOKUP(VLOOKUP($B2304,$Q$2:$R$42,2,0),creditos_sf!$D$2:$AY$99,base_minorista!$A2304,0)</f>
        <v>77154774.281024694</v>
      </c>
      <c r="I2304">
        <f>+HLOOKUP(VLOOKUP($B2304,$Q$2:$R$42,2,0),creditos_sf!$D$103:$AY$200,base_minorista!$A2304,0)</f>
        <v>27089056.398716435</v>
      </c>
      <c r="J2304">
        <f>+HLOOKUP(VLOOKUP($B2304,$Q$2:$R$42,2,0),Costo_fondeo!$D$3:$AY$100,base_minorista!$A2304,0)</f>
        <v>4.337236990414552</v>
      </c>
      <c r="K2304">
        <f>+HLOOKUP(VLOOKUP($B2304,$Q$2:$R$42,2,0),Costo_provisiones!$D$3:$AY$100,base_minorista!$A2304,0)</f>
        <v>6.4742701151909614</v>
      </c>
      <c r="L2304">
        <f>+HLOOKUP(VLOOKUP($B2304,$Q$2:$R$42,2,0),Morosidad_control!$D$4:$AY$101,base_minorista!$A2304,0)</f>
        <v>17.378736650809152</v>
      </c>
      <c r="M2304">
        <f ca="1">+OFFSET(Capital_2!$D$2,base_minorista!A2304,0)</f>
        <v>3.5952774480300995</v>
      </c>
      <c r="N2304">
        <f>+HLOOKUP(VLOOKUP($B2304,$Q$2:$R$42,2,0),costo_laboral!$E$2:$AZ$99,base_minorista!$A2304,0)</f>
        <v>15.500599776235861</v>
      </c>
      <c r="O2304">
        <f>+HLOOKUP(VLOOKUP($B2304,$Q$2:$R$42,2,0),Participacion2!$D$2:$AO$99,base_minorista!$A2304,0)</f>
        <v>0.2766515018889214</v>
      </c>
    </row>
    <row r="2305" spans="1:15" ht="16.5" x14ac:dyDescent="0.3">
      <c r="A2305">
        <v>71</v>
      </c>
      <c r="B2305">
        <v>25</v>
      </c>
      <c r="C2305">
        <v>70</v>
      </c>
      <c r="D2305" s="3">
        <v>43008</v>
      </c>
      <c r="E2305" s="33">
        <v>17</v>
      </c>
      <c r="F2305">
        <v>1</v>
      </c>
      <c r="G2305">
        <f>+HLOOKUP(VLOOKUP($B2305,$Q$2:$R$42,2,0),costos_sf!$D$2:$AY$99,base_minorista!$A2305,0)</f>
        <v>30881491.340174519</v>
      </c>
      <c r="H2305">
        <f>+HLOOKUP(VLOOKUP($B2305,$Q$2:$R$42,2,0),creditos_sf!$D$2:$AY$99,base_minorista!$A2305,0)</f>
        <v>75970892.708578005</v>
      </c>
      <c r="I2305">
        <f>+HLOOKUP(VLOOKUP($B2305,$Q$2:$R$42,2,0),creditos_sf!$D$103:$AY$200,base_minorista!$A2305,0)</f>
        <v>26639253.766220115</v>
      </c>
      <c r="J2305">
        <f>+HLOOKUP(VLOOKUP($B2305,$Q$2:$R$42,2,0),Costo_fondeo!$D$3:$AY$100,base_minorista!$A2305,0)</f>
        <v>4.3387065982463708</v>
      </c>
      <c r="K2305">
        <f>+HLOOKUP(VLOOKUP($B2305,$Q$2:$R$42,2,0),Costo_provisiones!$D$3:$AY$100,base_minorista!$A2305,0)</f>
        <v>6.2587545833959952</v>
      </c>
      <c r="L2305">
        <f>+HLOOKUP(VLOOKUP($B2305,$Q$2:$R$42,2,0),Morosidad_control!$D$4:$AY$101,base_minorista!$A2305,0)</f>
        <v>17.707661720748355</v>
      </c>
      <c r="M2305">
        <f ca="1">+OFFSET(Capital_2!$D$2,base_minorista!A2305,0)</f>
        <v>3.5939139218894542</v>
      </c>
      <c r="N2305">
        <f>+HLOOKUP(VLOOKUP($B2305,$Q$2:$R$42,2,0),costo_laboral!$E$2:$AZ$99,base_minorista!$A2305,0)</f>
        <v>15.384817373104001</v>
      </c>
      <c r="O2305">
        <f>+HLOOKUP(VLOOKUP($B2305,$Q$2:$R$42,2,0),Participacion2!$D$2:$AO$99,base_minorista!$A2305,0)</f>
        <v>0.27208946683556007</v>
      </c>
    </row>
    <row r="2306" spans="1:15" ht="16.5" x14ac:dyDescent="0.3">
      <c r="A2306">
        <v>72</v>
      </c>
      <c r="B2306">
        <v>25</v>
      </c>
      <c r="C2306">
        <v>71</v>
      </c>
      <c r="D2306" s="3">
        <v>43039</v>
      </c>
      <c r="E2306" s="33">
        <v>17</v>
      </c>
      <c r="F2306">
        <v>1</v>
      </c>
      <c r="G2306">
        <f>+HLOOKUP(VLOOKUP($B2306,$Q$2:$R$42,2,0),costos_sf!$D$2:$AY$99,base_minorista!$A2306,0)</f>
        <v>30791790.788481995</v>
      </c>
      <c r="H2306">
        <f>+HLOOKUP(VLOOKUP($B2306,$Q$2:$R$42,2,0),creditos_sf!$D$2:$AY$99,base_minorista!$A2306,0)</f>
        <v>75133522.087623999</v>
      </c>
      <c r="I2306">
        <f>+HLOOKUP(VLOOKUP($B2306,$Q$2:$R$42,2,0),creditos_sf!$D$103:$AY$200,base_minorista!$A2306,0)</f>
        <v>26406194.492092203</v>
      </c>
      <c r="J2306">
        <f>+HLOOKUP(VLOOKUP($B2306,$Q$2:$R$42,2,0),Costo_fondeo!$D$3:$AY$100,base_minorista!$A2306,0)</f>
        <v>4.3416159057347556</v>
      </c>
      <c r="K2306">
        <f>+HLOOKUP(VLOOKUP($B2306,$Q$2:$R$42,2,0),Costo_provisiones!$D$3:$AY$100,base_minorista!$A2306,0)</f>
        <v>6.258637733762809</v>
      </c>
      <c r="L2306">
        <f>+HLOOKUP(VLOOKUP($B2306,$Q$2:$R$42,2,0),Morosidad_control!$D$4:$AY$101,base_minorista!$A2306,0)</f>
        <v>16.827962542399863</v>
      </c>
      <c r="M2306">
        <f ca="1">+OFFSET(Capital_2!$D$2,base_minorista!A2306,0)</f>
        <v>3.6057998149039663</v>
      </c>
      <c r="N2306">
        <f>+HLOOKUP(VLOOKUP($B2306,$Q$2:$R$42,2,0),costo_laboral!$E$2:$AZ$99,base_minorista!$A2306,0)</f>
        <v>15.470463838848342</v>
      </c>
      <c r="O2306">
        <f>+HLOOKUP(VLOOKUP($B2306,$Q$2:$R$42,2,0),Participacion2!$D$2:$AO$99,base_minorista!$A2306,0)</f>
        <v>0.26458636852880724</v>
      </c>
    </row>
    <row r="2307" spans="1:15" ht="16.5" x14ac:dyDescent="0.3">
      <c r="A2307">
        <v>73</v>
      </c>
      <c r="B2307">
        <v>25</v>
      </c>
      <c r="C2307">
        <v>72</v>
      </c>
      <c r="D2307" s="3">
        <v>43069</v>
      </c>
      <c r="E2307" s="33">
        <v>17</v>
      </c>
      <c r="F2307">
        <v>1</v>
      </c>
      <c r="G2307">
        <f>+HLOOKUP(VLOOKUP($B2307,$Q$2:$R$42,2,0),costos_sf!$D$2:$AY$99,base_minorista!$A2307,0)</f>
        <v>30731028.25826538</v>
      </c>
      <c r="H2307">
        <f>+HLOOKUP(VLOOKUP($B2307,$Q$2:$R$42,2,0),creditos_sf!$D$2:$AY$99,base_minorista!$A2307,0)</f>
        <v>66536284.931609102</v>
      </c>
      <c r="I2307">
        <f>+HLOOKUP(VLOOKUP($B2307,$Q$2:$R$42,2,0),creditos_sf!$D$103:$AY$200,base_minorista!$A2307,0)</f>
        <v>24209038.950553119</v>
      </c>
      <c r="J2307">
        <f>+HLOOKUP(VLOOKUP($B2307,$Q$2:$R$42,2,0),Costo_fondeo!$D$3:$AY$100,base_minorista!$A2307,0)</f>
        <v>4.3525927369110899</v>
      </c>
      <c r="K2307">
        <f>+HLOOKUP(VLOOKUP($B2307,$Q$2:$R$42,2,0),Costo_provisiones!$D$3:$AY$100,base_minorista!$A2307,0)</f>
        <v>5.8898110808609356</v>
      </c>
      <c r="L2307">
        <f>+HLOOKUP(VLOOKUP($B2307,$Q$2:$R$42,2,0),Morosidad_control!$D$4:$AY$101,base_minorista!$A2307,0)</f>
        <v>18.70273883406368</v>
      </c>
      <c r="M2307">
        <f ca="1">+OFFSET(Capital_2!$D$2,base_minorista!A2307,0)</f>
        <v>3.6120620419568428</v>
      </c>
      <c r="N2307">
        <f>+HLOOKUP(VLOOKUP($B2307,$Q$2:$R$42,2,0),costo_laboral!$E$2:$AZ$99,base_minorista!$A2307,0)</f>
        <v>17.148109594647067</v>
      </c>
      <c r="O2307">
        <f>+HLOOKUP(VLOOKUP($B2307,$Q$2:$R$42,2,0),Participacion2!$D$2:$AO$99,base_minorista!$A2307,0)</f>
        <v>0.23119319375610914</v>
      </c>
    </row>
    <row r="2308" spans="1:15" ht="16.5" x14ac:dyDescent="0.3">
      <c r="A2308">
        <v>74</v>
      </c>
      <c r="B2308">
        <v>25</v>
      </c>
      <c r="C2308">
        <v>73</v>
      </c>
      <c r="D2308" s="3">
        <v>43100</v>
      </c>
      <c r="E2308" s="33">
        <v>17</v>
      </c>
      <c r="F2308">
        <v>1</v>
      </c>
      <c r="G2308">
        <f>+HLOOKUP(VLOOKUP($B2308,$Q$2:$R$42,2,0),costos_sf!$D$2:$AY$99,base_minorista!$A2308,0)</f>
        <v>29698692.916233007</v>
      </c>
      <c r="H2308">
        <f>+HLOOKUP(VLOOKUP($B2308,$Q$2:$R$42,2,0),creditos_sf!$D$2:$AY$99,base_minorista!$A2308,0)</f>
        <v>67164817.752968207</v>
      </c>
      <c r="I2308">
        <f>+HLOOKUP(VLOOKUP($B2308,$Q$2:$R$42,2,0),creditos_sf!$D$103:$AY$200,base_minorista!$A2308,0)</f>
        <v>23833327.807470642</v>
      </c>
      <c r="J2308">
        <f>+HLOOKUP(VLOOKUP($B2308,$Q$2:$R$42,2,0),Costo_fondeo!$D$3:$AY$100,base_minorista!$A2308,0)</f>
        <v>4.3714909469417904</v>
      </c>
      <c r="K2308">
        <f>+HLOOKUP(VLOOKUP($B2308,$Q$2:$R$42,2,0),Costo_provisiones!$D$3:$AY$100,base_minorista!$A2308,0)</f>
        <v>5.4706551470328044</v>
      </c>
      <c r="L2308">
        <f>+HLOOKUP(VLOOKUP($B2308,$Q$2:$R$42,2,0),Morosidad_control!$D$4:$AY$101,base_minorista!$A2308,0)</f>
        <v>18.588076578548957</v>
      </c>
      <c r="M2308">
        <f ca="1">+OFFSET(Capital_2!$D$2,base_minorista!A2308,0)</f>
        <v>3.5930762546706192</v>
      </c>
      <c r="N2308">
        <f>+HLOOKUP(VLOOKUP($B2308,$Q$2:$R$42,2,0),costo_laboral!$E$2:$AZ$99,base_minorista!$A2308,0)</f>
        <v>16.981126201733751</v>
      </c>
      <c r="O2308">
        <f>+HLOOKUP(VLOOKUP($B2308,$Q$2:$R$42,2,0),Participacion2!$D$2:$AO$99,base_minorista!$A2308,0)</f>
        <v>0.22658859918794819</v>
      </c>
    </row>
    <row r="2309" spans="1:15" ht="16.5" x14ac:dyDescent="0.3">
      <c r="A2309">
        <v>75</v>
      </c>
      <c r="B2309">
        <v>25</v>
      </c>
      <c r="C2309">
        <v>74</v>
      </c>
      <c r="D2309" s="3">
        <v>43131</v>
      </c>
      <c r="E2309" s="33">
        <v>18</v>
      </c>
      <c r="F2309">
        <v>1</v>
      </c>
      <c r="G2309">
        <f>+HLOOKUP(VLOOKUP($B2309,$Q$2:$R$42,2,0),costos_sf!$D$2:$AY$99,base_minorista!$A2309,0)</f>
        <v>28979804.0576565</v>
      </c>
      <c r="H2309">
        <f>+HLOOKUP(VLOOKUP($B2309,$Q$2:$R$42,2,0),creditos_sf!$D$2:$AY$99,base_minorista!$A2309,0)</f>
        <v>66296744.0259322</v>
      </c>
      <c r="I2309">
        <f>+HLOOKUP(VLOOKUP($B2309,$Q$2:$R$42,2,0),creditos_sf!$D$103:$AY$200,base_minorista!$A2309,0)</f>
        <v>23406065.978997104</v>
      </c>
      <c r="J2309">
        <f>+HLOOKUP(VLOOKUP($B2309,$Q$2:$R$42,2,0),Costo_fondeo!$D$3:$AY$100,base_minorista!$A2309,0)</f>
        <v>4.381916584323112</v>
      </c>
      <c r="K2309">
        <f>+HLOOKUP(VLOOKUP($B2309,$Q$2:$R$42,2,0),Costo_provisiones!$D$3:$AY$100,base_minorista!$A2309,0)</f>
        <v>5.069238076019877</v>
      </c>
      <c r="L2309">
        <f>+HLOOKUP(VLOOKUP($B2309,$Q$2:$R$42,2,0),Morosidad_control!$D$4:$AY$101,base_minorista!$A2309,0)</f>
        <v>18.71146005352956</v>
      </c>
      <c r="M2309">
        <f ca="1">+OFFSET(Capital_2!$D$2,base_minorista!A2309,0)</f>
        <v>3.5815867697690567</v>
      </c>
      <c r="N2309">
        <f>+HLOOKUP(VLOOKUP($B2309,$Q$2:$R$42,2,0),costo_laboral!$E$2:$AZ$99,base_minorista!$A2309,0)</f>
        <v>17.08510834238702</v>
      </c>
      <c r="O2309">
        <f>+HLOOKUP(VLOOKUP($B2309,$Q$2:$R$42,2,0),Participacion2!$D$2:$AO$99,base_minorista!$A2309,0)</f>
        <v>0.22459079513278196</v>
      </c>
    </row>
    <row r="2310" spans="1:15" ht="16.5" x14ac:dyDescent="0.3">
      <c r="A2310">
        <v>76</v>
      </c>
      <c r="B2310">
        <v>25</v>
      </c>
      <c r="C2310">
        <v>75</v>
      </c>
      <c r="D2310" s="3">
        <v>43159</v>
      </c>
      <c r="E2310" s="33">
        <v>18</v>
      </c>
      <c r="F2310">
        <v>1</v>
      </c>
      <c r="G2310">
        <f>+HLOOKUP(VLOOKUP($B2310,$Q$2:$R$42,2,0),costos_sf!$D$2:$AY$99,base_minorista!$A2310,0)</f>
        <v>28392528.899218049</v>
      </c>
      <c r="H2310">
        <f>+HLOOKUP(VLOOKUP($B2310,$Q$2:$R$42,2,0),creditos_sf!$D$2:$AY$99,base_minorista!$A2310,0)</f>
        <v>66130760.0918791</v>
      </c>
      <c r="I2310">
        <f>+HLOOKUP(VLOOKUP($B2310,$Q$2:$R$42,2,0),creditos_sf!$D$103:$AY$200,base_minorista!$A2310,0)</f>
        <v>23774394.667889044</v>
      </c>
      <c r="J2310">
        <f>+HLOOKUP(VLOOKUP($B2310,$Q$2:$R$42,2,0),Costo_fondeo!$D$3:$AY$100,base_minorista!$A2310,0)</f>
        <v>4.3894025977370141</v>
      </c>
      <c r="K2310">
        <f>+HLOOKUP(VLOOKUP($B2310,$Q$2:$R$42,2,0),Costo_provisiones!$D$3:$AY$100,base_minorista!$A2310,0)</f>
        <v>4.8646345592978086</v>
      </c>
      <c r="L2310">
        <f>+HLOOKUP(VLOOKUP($B2310,$Q$2:$R$42,2,0),Morosidad_control!$D$4:$AY$101,base_minorista!$A2310,0)</f>
        <v>18.49996650790446</v>
      </c>
      <c r="M2310">
        <f ca="1">+OFFSET(Capital_2!$D$2,base_minorista!A2310,0)</f>
        <v>3.5677590569055382</v>
      </c>
      <c r="N2310">
        <f>+HLOOKUP(VLOOKUP($B2310,$Q$2:$R$42,2,0),costo_laboral!$E$2:$AZ$99,base_minorista!$A2310,0)</f>
        <v>16.959145524408072</v>
      </c>
      <c r="O2310">
        <f>+HLOOKUP(VLOOKUP($B2310,$Q$2:$R$42,2,0),Participacion2!$D$2:$AO$99,base_minorista!$A2310,0)</f>
        <v>0.22493589167233868</v>
      </c>
    </row>
    <row r="2311" spans="1:15" ht="16.5" x14ac:dyDescent="0.3">
      <c r="A2311">
        <v>77</v>
      </c>
      <c r="B2311">
        <v>25</v>
      </c>
      <c r="C2311">
        <v>76</v>
      </c>
      <c r="D2311" s="3">
        <v>43190</v>
      </c>
      <c r="E2311" s="33">
        <v>18</v>
      </c>
      <c r="F2311">
        <v>1</v>
      </c>
      <c r="G2311">
        <f>+HLOOKUP(VLOOKUP($B2311,$Q$2:$R$42,2,0),costos_sf!$D$2:$AY$99,base_minorista!$A2311,0)</f>
        <v>27991607.443936389</v>
      </c>
      <c r="H2311">
        <f>+HLOOKUP(VLOOKUP($B2311,$Q$2:$R$42,2,0),creditos_sf!$D$2:$AY$99,base_minorista!$A2311,0)</f>
        <v>66150640.154204801</v>
      </c>
      <c r="I2311">
        <f>+HLOOKUP(VLOOKUP($B2311,$Q$2:$R$42,2,0),creditos_sf!$D$103:$AY$200,base_minorista!$A2311,0)</f>
        <v>23303501.994475301</v>
      </c>
      <c r="J2311">
        <f>+HLOOKUP(VLOOKUP($B2311,$Q$2:$R$42,2,0),Costo_fondeo!$D$3:$AY$100,base_minorista!$A2311,0)</f>
        <v>4.3890674274966148</v>
      </c>
      <c r="K2311">
        <f>+HLOOKUP(VLOOKUP($B2311,$Q$2:$R$42,2,0),Costo_provisiones!$D$3:$AY$100,base_minorista!$A2311,0)</f>
        <v>4.9743440193493331</v>
      </c>
      <c r="L2311">
        <f>+HLOOKUP(VLOOKUP($B2311,$Q$2:$R$42,2,0),Morosidad_control!$D$4:$AY$101,base_minorista!$A2311,0)</f>
        <v>18.820413257565448</v>
      </c>
      <c r="M2311">
        <f ca="1">+OFFSET(Capital_2!$D$2,base_minorista!A2311,0)</f>
        <v>3.5535594036254383</v>
      </c>
      <c r="N2311">
        <f>+HLOOKUP(VLOOKUP($B2311,$Q$2:$R$42,2,0),costo_laboral!$E$2:$AZ$99,base_minorista!$A2311,0)</f>
        <v>16.966291159633297</v>
      </c>
      <c r="O2311">
        <f>+HLOOKUP(VLOOKUP($B2311,$Q$2:$R$42,2,0),Participacion2!$D$2:$AO$99,base_minorista!$A2311,0)</f>
        <v>0.22228285683323212</v>
      </c>
    </row>
    <row r="2312" spans="1:15" ht="16.5" x14ac:dyDescent="0.3">
      <c r="A2312">
        <v>78</v>
      </c>
      <c r="B2312">
        <v>25</v>
      </c>
      <c r="C2312">
        <v>77</v>
      </c>
      <c r="D2312" s="3">
        <v>43220</v>
      </c>
      <c r="E2312" s="33">
        <v>18</v>
      </c>
      <c r="F2312">
        <v>1</v>
      </c>
      <c r="G2312">
        <f>+HLOOKUP(VLOOKUP($B2312,$Q$2:$R$42,2,0),costos_sf!$D$2:$AY$99,base_minorista!$A2312,0)</f>
        <v>27790939.678905107</v>
      </c>
      <c r="H2312">
        <f>+HLOOKUP(VLOOKUP($B2312,$Q$2:$R$42,2,0),creditos_sf!$D$2:$AY$99,base_minorista!$A2312,0)</f>
        <v>65442449.161016501</v>
      </c>
      <c r="I2312">
        <f>+HLOOKUP(VLOOKUP($B2312,$Q$2:$R$42,2,0),creditos_sf!$D$103:$AY$200,base_minorista!$A2312,0)</f>
        <v>23689479.712790988</v>
      </c>
      <c r="J2312">
        <f>+HLOOKUP(VLOOKUP($B2312,$Q$2:$R$42,2,0),Costo_fondeo!$D$3:$AY$100,base_minorista!$A2312,0)</f>
        <v>4.3831953919383988</v>
      </c>
      <c r="K2312">
        <f>+HLOOKUP(VLOOKUP($B2312,$Q$2:$R$42,2,0),Costo_provisiones!$D$3:$AY$100,base_minorista!$A2312,0)</f>
        <v>5.0677431752251954</v>
      </c>
      <c r="L2312">
        <f>+HLOOKUP(VLOOKUP($B2312,$Q$2:$R$42,2,0),Morosidad_control!$D$4:$AY$101,base_minorista!$A2312,0)</f>
        <v>18.862827199498948</v>
      </c>
      <c r="M2312">
        <f ca="1">+OFFSET(Capital_2!$D$2,base_minorista!A2312,0)</f>
        <v>3.5277001527594574</v>
      </c>
      <c r="N2312">
        <f>+HLOOKUP(VLOOKUP($B2312,$Q$2:$R$42,2,0),costo_laboral!$E$2:$AZ$99,base_minorista!$A2312,0)</f>
        <v>16.856189668263106</v>
      </c>
      <c r="O2312">
        <f>+HLOOKUP(VLOOKUP($B2312,$Q$2:$R$42,2,0),Participacion2!$D$2:$AO$99,base_minorista!$A2312,0)</f>
        <v>0.21948462837455521</v>
      </c>
    </row>
    <row r="2313" spans="1:15" ht="16.5" x14ac:dyDescent="0.3">
      <c r="A2313">
        <v>79</v>
      </c>
      <c r="B2313">
        <v>25</v>
      </c>
      <c r="C2313">
        <v>78</v>
      </c>
      <c r="D2313" s="3">
        <v>43251</v>
      </c>
      <c r="E2313" s="33">
        <v>18</v>
      </c>
      <c r="F2313">
        <v>1</v>
      </c>
      <c r="G2313">
        <f>+HLOOKUP(VLOOKUP($B2313,$Q$2:$R$42,2,0),costos_sf!$D$2:$AY$99,base_minorista!$A2313,0)</f>
        <v>27236069.895127811</v>
      </c>
      <c r="H2313">
        <f>+HLOOKUP(VLOOKUP($B2313,$Q$2:$R$42,2,0),creditos_sf!$D$2:$AY$99,base_minorista!$A2313,0)</f>
        <v>64408667.574172005</v>
      </c>
      <c r="I2313">
        <f>+HLOOKUP(VLOOKUP($B2313,$Q$2:$R$42,2,0),creditos_sf!$D$103:$AY$200,base_minorista!$A2313,0)</f>
        <v>23616097.191821937</v>
      </c>
      <c r="J2313">
        <f>+HLOOKUP(VLOOKUP($B2313,$Q$2:$R$42,2,0),Costo_fondeo!$D$3:$AY$100,base_minorista!$A2313,0)</f>
        <v>4.3810138656802193</v>
      </c>
      <c r="K2313">
        <f>+HLOOKUP(VLOOKUP($B2313,$Q$2:$R$42,2,0),Costo_provisiones!$D$3:$AY$100,base_minorista!$A2313,0)</f>
        <v>5.0286208482462644</v>
      </c>
      <c r="L2313">
        <f>+HLOOKUP(VLOOKUP($B2313,$Q$2:$R$42,2,0),Morosidad_control!$D$4:$AY$101,base_minorista!$A2313,0)</f>
        <v>18.759738923003582</v>
      </c>
      <c r="M2313">
        <f ca="1">+OFFSET(Capital_2!$D$2,base_minorista!A2313,0)</f>
        <v>3.5069368282381337</v>
      </c>
      <c r="N2313">
        <f>+HLOOKUP(VLOOKUP($B2313,$Q$2:$R$42,2,0),costo_laboral!$E$2:$AZ$99,base_minorista!$A2313,0)</f>
        <v>16.407497152341861</v>
      </c>
      <c r="O2313">
        <f>+HLOOKUP(VLOOKUP($B2313,$Q$2:$R$42,2,0),Participacion2!$D$2:$AO$99,base_minorista!$A2313,0)</f>
        <v>0.2182778550117572</v>
      </c>
    </row>
    <row r="2314" spans="1:15" ht="16.5" x14ac:dyDescent="0.3">
      <c r="A2314">
        <v>80</v>
      </c>
      <c r="B2314">
        <v>25</v>
      </c>
      <c r="C2314">
        <v>79</v>
      </c>
      <c r="D2314" s="3">
        <v>43281</v>
      </c>
      <c r="E2314" s="33">
        <v>18</v>
      </c>
      <c r="F2314">
        <v>1</v>
      </c>
      <c r="G2314">
        <f>+HLOOKUP(VLOOKUP($B2314,$Q$2:$R$42,2,0),costos_sf!$D$2:$AY$99,base_minorista!$A2314,0)</f>
        <v>27284073.59468247</v>
      </c>
      <c r="H2314">
        <f>+HLOOKUP(VLOOKUP($B2314,$Q$2:$R$42,2,0),creditos_sf!$D$2:$AY$99,base_minorista!$A2314,0)</f>
        <v>63951847.693470903</v>
      </c>
      <c r="I2314">
        <f>+HLOOKUP(VLOOKUP($B2314,$Q$2:$R$42,2,0),creditos_sf!$D$103:$AY$200,base_minorista!$A2314,0)</f>
        <v>23264100.663083997</v>
      </c>
      <c r="J2314">
        <f>+HLOOKUP(VLOOKUP($B2314,$Q$2:$R$42,2,0),Costo_fondeo!$D$3:$AY$100,base_minorista!$A2314,0)</f>
        <v>4.3652311942150508</v>
      </c>
      <c r="K2314">
        <f>+HLOOKUP(VLOOKUP($B2314,$Q$2:$R$42,2,0),Costo_provisiones!$D$3:$AY$100,base_minorista!$A2314,0)</f>
        <v>5.2939391368697919</v>
      </c>
      <c r="L2314">
        <f>+HLOOKUP(VLOOKUP($B2314,$Q$2:$R$42,2,0),Morosidad_control!$D$4:$AY$101,base_minorista!$A2314,0)</f>
        <v>19.171223749822619</v>
      </c>
      <c r="M2314">
        <f ca="1">+OFFSET(Capital_2!$D$2,base_minorista!A2314,0)</f>
        <v>3.4861804073665166</v>
      </c>
      <c r="N2314">
        <f>+HLOOKUP(VLOOKUP($B2314,$Q$2:$R$42,2,0),costo_laboral!$E$2:$AZ$99,base_minorista!$A2314,0)</f>
        <v>16.303495273249997</v>
      </c>
      <c r="O2314">
        <f>+HLOOKUP(VLOOKUP($B2314,$Q$2:$R$42,2,0),Participacion2!$D$2:$AO$99,base_minorista!$A2314,0)</f>
        <v>0.21802533898571574</v>
      </c>
    </row>
    <row r="2315" spans="1:15" ht="16.5" x14ac:dyDescent="0.3">
      <c r="A2315">
        <v>81</v>
      </c>
      <c r="B2315">
        <v>25</v>
      </c>
      <c r="C2315">
        <v>80</v>
      </c>
      <c r="D2315" s="3">
        <v>43312</v>
      </c>
      <c r="E2315" s="33">
        <v>18</v>
      </c>
      <c r="F2315">
        <v>1</v>
      </c>
      <c r="G2315">
        <f>+HLOOKUP(VLOOKUP($B2315,$Q$2:$R$42,2,0),costos_sf!$D$2:$AY$99,base_minorista!$A2315,0)</f>
        <v>26884038.818157312</v>
      </c>
      <c r="H2315">
        <f>+HLOOKUP(VLOOKUP($B2315,$Q$2:$R$42,2,0),creditos_sf!$D$2:$AY$99,base_minorista!$A2315,0)</f>
        <v>60563283.348942302</v>
      </c>
      <c r="I2315">
        <f>+HLOOKUP(VLOOKUP($B2315,$Q$2:$R$42,2,0),creditos_sf!$D$103:$AY$200,base_minorista!$A2315,0)</f>
        <v>23001542.303823639</v>
      </c>
      <c r="J2315">
        <f>+HLOOKUP(VLOOKUP($B2315,$Q$2:$R$42,2,0),Costo_fondeo!$D$3:$AY$100,base_minorista!$A2315,0)</f>
        <v>4.3545408720953276</v>
      </c>
      <c r="K2315">
        <f>+HLOOKUP(VLOOKUP($B2315,$Q$2:$R$42,2,0),Costo_provisiones!$D$3:$AY$100,base_minorista!$A2315,0)</f>
        <v>5.3341353479737386</v>
      </c>
      <c r="L2315">
        <f>+HLOOKUP(VLOOKUP($B2315,$Q$2:$R$42,2,0),Morosidad_control!$D$4:$AY$101,base_minorista!$A2315,0)</f>
        <v>19.351418986325736</v>
      </c>
      <c r="M2315">
        <f ca="1">+OFFSET(Capital_2!$D$2,base_minorista!A2315,0)</f>
        <v>3.4635993253239059</v>
      </c>
      <c r="N2315">
        <f>+HLOOKUP(VLOOKUP($B2315,$Q$2:$R$42,2,0),costo_laboral!$E$2:$AZ$99,base_minorista!$A2315,0)</f>
        <v>16.424256416206614</v>
      </c>
      <c r="O2315">
        <f>+HLOOKUP(VLOOKUP($B2315,$Q$2:$R$42,2,0),Participacion2!$D$2:$AO$99,base_minorista!$A2315,0)</f>
        <v>0.21125985207953876</v>
      </c>
    </row>
    <row r="2316" spans="1:15" ht="16.5" x14ac:dyDescent="0.3">
      <c r="A2316">
        <v>82</v>
      </c>
      <c r="B2316">
        <v>25</v>
      </c>
      <c r="C2316">
        <v>81</v>
      </c>
      <c r="D2316" s="3">
        <v>43343</v>
      </c>
      <c r="E2316" s="33">
        <v>18</v>
      </c>
      <c r="F2316">
        <v>1</v>
      </c>
      <c r="G2316">
        <f>+HLOOKUP(VLOOKUP($B2316,$Q$2:$R$42,2,0),costos_sf!$D$2:$AY$99,base_minorista!$A2316,0)</f>
        <v>26589525.331884045</v>
      </c>
      <c r="H2316">
        <f>+HLOOKUP(VLOOKUP($B2316,$Q$2:$R$42,2,0),creditos_sf!$D$2:$AY$99,base_minorista!$A2316,0)</f>
        <v>59023233.788163297</v>
      </c>
      <c r="I2316">
        <f>+HLOOKUP(VLOOKUP($B2316,$Q$2:$R$42,2,0),creditos_sf!$D$103:$AY$200,base_minorista!$A2316,0)</f>
        <v>22097841.166173305</v>
      </c>
      <c r="J2316">
        <f>+HLOOKUP(VLOOKUP($B2316,$Q$2:$R$42,2,0),Costo_fondeo!$D$3:$AY$100,base_minorista!$A2316,0)</f>
        <v>4.3413271165145293</v>
      </c>
      <c r="K2316">
        <f>+HLOOKUP(VLOOKUP($B2316,$Q$2:$R$42,2,0),Costo_provisiones!$D$3:$AY$100,base_minorista!$A2316,0)</f>
        <v>5.4436433442620649</v>
      </c>
      <c r="L2316">
        <f>+HLOOKUP(VLOOKUP($B2316,$Q$2:$R$42,2,0),Morosidad_control!$D$4:$AY$101,base_minorista!$A2316,0)</f>
        <v>20.862267404863267</v>
      </c>
      <c r="M2316">
        <f ca="1">+OFFSET(Capital_2!$D$2,base_minorista!A2316,0)</f>
        <v>3.442349118867654</v>
      </c>
      <c r="N2316">
        <f>+HLOOKUP(VLOOKUP($B2316,$Q$2:$R$42,2,0),costo_laboral!$E$2:$AZ$99,base_minorista!$A2316,0)</f>
        <v>16.690702080205263</v>
      </c>
      <c r="O2316">
        <f>+HLOOKUP(VLOOKUP($B2316,$Q$2:$R$42,2,0),Participacion2!$D$2:$AO$99,base_minorista!$A2316,0)</f>
        <v>0.2015950712238303</v>
      </c>
    </row>
    <row r="2317" spans="1:15" ht="16.5" x14ac:dyDescent="0.3">
      <c r="A2317">
        <v>83</v>
      </c>
      <c r="B2317">
        <v>25</v>
      </c>
      <c r="C2317">
        <v>82</v>
      </c>
      <c r="D2317" s="3">
        <v>43373</v>
      </c>
      <c r="E2317" s="33">
        <v>18</v>
      </c>
      <c r="F2317">
        <v>1</v>
      </c>
      <c r="G2317">
        <f>+HLOOKUP(VLOOKUP($B2317,$Q$2:$R$42,2,0),costos_sf!$D$2:$AY$99,base_minorista!$A2317,0)</f>
        <v>25971767.422059905</v>
      </c>
      <c r="H2317">
        <f>+HLOOKUP(VLOOKUP($B2317,$Q$2:$R$42,2,0),creditos_sf!$D$2:$AY$99,base_minorista!$A2317,0)</f>
        <v>57946549.1527365</v>
      </c>
      <c r="I2317">
        <f>+HLOOKUP(VLOOKUP($B2317,$Q$2:$R$42,2,0),creditos_sf!$D$103:$AY$200,base_minorista!$A2317,0)</f>
        <v>22126137.430807341</v>
      </c>
      <c r="J2317">
        <f>+HLOOKUP(VLOOKUP($B2317,$Q$2:$R$42,2,0),Costo_fondeo!$D$3:$AY$100,base_minorista!$A2317,0)</f>
        <v>4.3246934662955194</v>
      </c>
      <c r="K2317">
        <f>+HLOOKUP(VLOOKUP($B2317,$Q$2:$R$42,2,0),Costo_provisiones!$D$3:$AY$100,base_minorista!$A2317,0)</f>
        <v>5.4212103907447453</v>
      </c>
      <c r="L2317">
        <f>+HLOOKUP(VLOOKUP($B2317,$Q$2:$R$42,2,0),Morosidad_control!$D$4:$AY$101,base_minorista!$A2317,0)</f>
        <v>21.010846594877204</v>
      </c>
      <c r="M2317">
        <f ca="1">+OFFSET(Capital_2!$D$2,base_minorista!A2317,0)</f>
        <v>3.430093895939399</v>
      </c>
      <c r="N2317">
        <f>+HLOOKUP(VLOOKUP($B2317,$Q$2:$R$42,2,0),costo_laboral!$E$2:$AZ$99,base_minorista!$A2317,0)</f>
        <v>16.298560117136994</v>
      </c>
      <c r="O2317">
        <f>+HLOOKUP(VLOOKUP($B2317,$Q$2:$R$42,2,0),Participacion2!$D$2:$AO$99,base_minorista!$A2317,0)</f>
        <v>0.20030308464317872</v>
      </c>
    </row>
    <row r="2318" spans="1:15" ht="16.5" x14ac:dyDescent="0.3">
      <c r="A2318">
        <v>84</v>
      </c>
      <c r="B2318">
        <v>25</v>
      </c>
      <c r="C2318">
        <v>83</v>
      </c>
      <c r="D2318" s="3">
        <v>43404</v>
      </c>
      <c r="E2318" s="33">
        <v>18</v>
      </c>
      <c r="F2318">
        <v>1</v>
      </c>
      <c r="G2318">
        <f>+HLOOKUP(VLOOKUP($B2318,$Q$2:$R$42,2,0),costos_sf!$D$2:$AY$99,base_minorista!$A2318,0)</f>
        <v>25208177.071043212</v>
      </c>
      <c r="H2318">
        <f>+HLOOKUP(VLOOKUP($B2318,$Q$2:$R$42,2,0),creditos_sf!$D$2:$AY$99,base_minorista!$A2318,0)</f>
        <v>57333876.467574894</v>
      </c>
      <c r="I2318">
        <f>+HLOOKUP(VLOOKUP($B2318,$Q$2:$R$42,2,0),creditos_sf!$D$103:$AY$200,base_minorista!$A2318,0)</f>
        <v>22316764.470107581</v>
      </c>
      <c r="J2318">
        <f>+HLOOKUP(VLOOKUP($B2318,$Q$2:$R$42,2,0),Costo_fondeo!$D$3:$AY$100,base_minorista!$A2318,0)</f>
        <v>4.3057125634367015</v>
      </c>
      <c r="K2318">
        <f>+HLOOKUP(VLOOKUP($B2318,$Q$2:$R$42,2,0),Costo_provisiones!$D$3:$AY$100,base_minorista!$A2318,0)</f>
        <v>5.0086401046315929</v>
      </c>
      <c r="L2318">
        <f>+HLOOKUP(VLOOKUP($B2318,$Q$2:$R$42,2,0),Morosidad_control!$D$4:$AY$101,base_minorista!$A2318,0)</f>
        <v>21.055183961660703</v>
      </c>
      <c r="M2318">
        <f ca="1">+OFFSET(Capital_2!$D$2,base_minorista!A2318,0)</f>
        <v>3.4233579602032216</v>
      </c>
      <c r="N2318">
        <f>+HLOOKUP(VLOOKUP($B2318,$Q$2:$R$42,2,0),costo_laboral!$E$2:$AZ$99,base_minorista!$A2318,0)</f>
        <v>16.15668041622979</v>
      </c>
      <c r="O2318">
        <f>+HLOOKUP(VLOOKUP($B2318,$Q$2:$R$42,2,0),Participacion2!$D$2:$AO$99,base_minorista!$A2318,0)</f>
        <v>0.19498734669959591</v>
      </c>
    </row>
    <row r="2319" spans="1:15" ht="16.5" x14ac:dyDescent="0.3">
      <c r="A2319">
        <v>85</v>
      </c>
      <c r="B2319">
        <v>25</v>
      </c>
      <c r="C2319">
        <v>84</v>
      </c>
      <c r="D2319" s="3">
        <v>43434</v>
      </c>
      <c r="E2319" s="33">
        <v>18</v>
      </c>
      <c r="F2319">
        <v>1</v>
      </c>
      <c r="G2319">
        <f>+HLOOKUP(VLOOKUP($B2319,$Q$2:$R$42,2,0),costos_sf!$D$2:$AY$99,base_minorista!$A2319,0)</f>
        <v>24661527.429577768</v>
      </c>
      <c r="H2319">
        <f>+HLOOKUP(VLOOKUP($B2319,$Q$2:$R$42,2,0),creditos_sf!$D$2:$AY$99,base_minorista!$A2319,0)</f>
        <v>57080668.414608195</v>
      </c>
      <c r="I2319">
        <f>+HLOOKUP(VLOOKUP($B2319,$Q$2:$R$42,2,0),creditos_sf!$D$103:$AY$200,base_minorista!$A2319,0)</f>
        <v>22217190.23544107</v>
      </c>
      <c r="J2319">
        <f>+HLOOKUP(VLOOKUP($B2319,$Q$2:$R$42,2,0),Costo_fondeo!$D$3:$AY$100,base_minorista!$A2319,0)</f>
        <v>4.2730753528616594</v>
      </c>
      <c r="K2319">
        <f>+HLOOKUP(VLOOKUP($B2319,$Q$2:$R$42,2,0),Costo_provisiones!$D$3:$AY$100,base_minorista!$A2319,0)</f>
        <v>5.1207050601814599</v>
      </c>
      <c r="L2319">
        <f>+HLOOKUP(VLOOKUP($B2319,$Q$2:$R$42,2,0),Morosidad_control!$D$4:$AY$101,base_minorista!$A2319,0)</f>
        <v>21.046876146110236</v>
      </c>
      <c r="M2319">
        <f ca="1">+OFFSET(Capital_2!$D$2,base_minorista!A2319,0)</f>
        <v>3.4154915843908498</v>
      </c>
      <c r="N2319">
        <f>+HLOOKUP(VLOOKUP($B2319,$Q$2:$R$42,2,0),costo_laboral!$E$2:$AZ$99,base_minorista!$A2319,0)</f>
        <v>15.902659765834393</v>
      </c>
      <c r="O2319">
        <f>+HLOOKUP(VLOOKUP($B2319,$Q$2:$R$42,2,0),Participacion2!$D$2:$AO$99,base_minorista!$A2319,0)</f>
        <v>0.19206234104145334</v>
      </c>
    </row>
    <row r="2320" spans="1:15" ht="16.5" x14ac:dyDescent="0.3">
      <c r="A2320">
        <v>86</v>
      </c>
      <c r="B2320">
        <v>25</v>
      </c>
      <c r="C2320">
        <v>85</v>
      </c>
      <c r="D2320" s="3">
        <v>43465</v>
      </c>
      <c r="E2320" s="33">
        <v>18</v>
      </c>
      <c r="F2320">
        <v>1</v>
      </c>
      <c r="G2320">
        <f>+HLOOKUP(VLOOKUP($B2320,$Q$2:$R$42,2,0),costos_sf!$D$2:$AY$99,base_minorista!$A2320,0)</f>
        <v>24338762.624597866</v>
      </c>
      <c r="H2320">
        <f>+HLOOKUP(VLOOKUP($B2320,$Q$2:$R$42,2,0),creditos_sf!$D$2:$AY$99,base_minorista!$A2320,0)</f>
        <v>57424548.761228897</v>
      </c>
      <c r="I2320">
        <f>+HLOOKUP(VLOOKUP($B2320,$Q$2:$R$42,2,0),creditos_sf!$D$103:$AY$200,base_minorista!$A2320,0)</f>
        <v>21619538.7278786</v>
      </c>
      <c r="J2320">
        <f>+HLOOKUP(VLOOKUP($B2320,$Q$2:$R$42,2,0),Costo_fondeo!$D$3:$AY$100,base_minorista!$A2320,0)</f>
        <v>4.2396118708504726</v>
      </c>
      <c r="K2320">
        <f>+HLOOKUP(VLOOKUP($B2320,$Q$2:$R$42,2,0),Costo_provisiones!$D$3:$AY$100,base_minorista!$A2320,0)</f>
        <v>4.6818024605112329</v>
      </c>
      <c r="L2320">
        <f>+HLOOKUP(VLOOKUP($B2320,$Q$2:$R$42,2,0),Morosidad_control!$D$4:$AY$101,base_minorista!$A2320,0)</f>
        <v>22.919315387109478</v>
      </c>
      <c r="M2320">
        <f ca="1">+OFFSET(Capital_2!$D$2,base_minorista!A2320,0)</f>
        <v>3.4351377010367652</v>
      </c>
      <c r="N2320">
        <f>+HLOOKUP(VLOOKUP($B2320,$Q$2:$R$42,2,0),costo_laboral!$E$2:$AZ$99,base_minorista!$A2320,0)</f>
        <v>16.093024718564198</v>
      </c>
      <c r="O2320">
        <f>+HLOOKUP(VLOOKUP($B2320,$Q$2:$R$42,2,0),Participacion2!$D$2:$AO$99,base_minorista!$A2320,0)</f>
        <v>0.18880261602716952</v>
      </c>
    </row>
    <row r="2321" spans="1:15" ht="16.5" x14ac:dyDescent="0.3">
      <c r="A2321">
        <v>87</v>
      </c>
      <c r="B2321">
        <v>25</v>
      </c>
      <c r="C2321">
        <v>86</v>
      </c>
      <c r="D2321" s="3">
        <v>43496</v>
      </c>
      <c r="E2321" s="33">
        <v>19</v>
      </c>
      <c r="F2321">
        <v>1</v>
      </c>
      <c r="G2321">
        <f>+HLOOKUP(VLOOKUP($B2321,$Q$2:$R$42,2,0),costos_sf!$D$2:$AY$99,base_minorista!$A2321,0)</f>
        <v>24343737.160916395</v>
      </c>
      <c r="H2321">
        <f>+HLOOKUP(VLOOKUP($B2321,$Q$2:$R$42,2,0),creditos_sf!$D$2:$AY$99,base_minorista!$A2321,0)</f>
        <v>56258308.030845903</v>
      </c>
      <c r="I2321">
        <f>+HLOOKUP(VLOOKUP($B2321,$Q$2:$R$42,2,0),creditos_sf!$D$103:$AY$200,base_minorista!$A2321,0)</f>
        <v>21878448.847694244</v>
      </c>
      <c r="J2321">
        <f>+HLOOKUP(VLOOKUP($B2321,$Q$2:$R$42,2,0),Costo_fondeo!$D$3:$AY$100,base_minorista!$A2321,0)</f>
        <v>4.2059676541445983</v>
      </c>
      <c r="K2321">
        <f>+HLOOKUP(VLOOKUP($B2321,$Q$2:$R$42,2,0),Costo_provisiones!$D$3:$AY$100,base_minorista!$A2321,0)</f>
        <v>4.8693878859426034</v>
      </c>
      <c r="L2321">
        <f>+HLOOKUP(VLOOKUP($B2321,$Q$2:$R$42,2,0),Morosidad_control!$D$4:$AY$101,base_minorista!$A2321,0)</f>
        <v>23.430010846690191</v>
      </c>
      <c r="M2321">
        <f ca="1">+OFFSET(Capital_2!$D$2,base_minorista!A2321,0)</f>
        <v>3.144198069372997</v>
      </c>
      <c r="N2321">
        <f>+HLOOKUP(VLOOKUP($B2321,$Q$2:$R$42,2,0),costo_laboral!$E$2:$AZ$99,base_minorista!$A2321,0)</f>
        <v>16.168961213994852</v>
      </c>
      <c r="O2321">
        <f>+HLOOKUP(VLOOKUP($B2321,$Q$2:$R$42,2,0),Participacion2!$D$2:$AO$99,base_minorista!$A2321,0)</f>
        <v>0.18663892478538521</v>
      </c>
    </row>
    <row r="2322" spans="1:15" ht="16.5" x14ac:dyDescent="0.3">
      <c r="A2322">
        <v>88</v>
      </c>
      <c r="B2322">
        <v>25</v>
      </c>
      <c r="C2322">
        <v>87</v>
      </c>
      <c r="D2322" s="3">
        <v>43524</v>
      </c>
      <c r="E2322" s="33">
        <v>19</v>
      </c>
      <c r="F2322">
        <v>1</v>
      </c>
      <c r="G2322">
        <f>+HLOOKUP(VLOOKUP($B2322,$Q$2:$R$42,2,0),costos_sf!$D$2:$AY$99,base_minorista!$A2322,0)</f>
        <v>23974792.278885026</v>
      </c>
      <c r="H2322">
        <f>+HLOOKUP(VLOOKUP($B2322,$Q$2:$R$42,2,0),creditos_sf!$D$2:$AY$99,base_minorista!$A2322,0)</f>
        <v>53031462.718723699</v>
      </c>
      <c r="I2322">
        <f>+HLOOKUP(VLOOKUP($B2322,$Q$2:$R$42,2,0),creditos_sf!$D$103:$AY$200,base_minorista!$A2322,0)</f>
        <v>21925549.31143634</v>
      </c>
      <c r="J2322">
        <f>+HLOOKUP(VLOOKUP($B2322,$Q$2:$R$42,2,0),Costo_fondeo!$D$3:$AY$100,base_minorista!$A2322,0)</f>
        <v>4.1795522149395063</v>
      </c>
      <c r="K2322">
        <f>+HLOOKUP(VLOOKUP($B2322,$Q$2:$R$42,2,0),Costo_provisiones!$D$3:$AY$100,base_minorista!$A2322,0)</f>
        <v>4.7301288460007225</v>
      </c>
      <c r="L2322">
        <f>+HLOOKUP(VLOOKUP($B2322,$Q$2:$R$42,2,0),Morosidad_control!$D$4:$AY$101,base_minorista!$A2322,0)</f>
        <v>21.39853828280776</v>
      </c>
      <c r="M2322">
        <f ca="1">+OFFSET(Capital_2!$D$2,base_minorista!A2322,0)</f>
        <v>3.1750048296191844</v>
      </c>
      <c r="N2322">
        <f>+HLOOKUP(VLOOKUP($B2322,$Q$2:$R$42,2,0),costo_laboral!$E$2:$AZ$99,base_minorista!$A2322,0)</f>
        <v>16.754341221186774</v>
      </c>
      <c r="O2322">
        <f>+HLOOKUP(VLOOKUP($B2322,$Q$2:$R$42,2,0),Participacion2!$D$2:$AO$99,base_minorista!$A2322,0)</f>
        <v>0.17493604234626467</v>
      </c>
    </row>
    <row r="2323" spans="1:15" ht="16.5" x14ac:dyDescent="0.3">
      <c r="A2323">
        <v>89</v>
      </c>
      <c r="B2323">
        <v>25</v>
      </c>
      <c r="C2323">
        <v>88</v>
      </c>
      <c r="D2323" s="3">
        <v>43555</v>
      </c>
      <c r="E2323" s="33">
        <v>19</v>
      </c>
      <c r="F2323">
        <v>1</v>
      </c>
      <c r="G2323">
        <f>+HLOOKUP(VLOOKUP($B2323,$Q$2:$R$42,2,0),costos_sf!$D$2:$AY$99,base_minorista!$A2323,0)</f>
        <v>23519629.650396366</v>
      </c>
      <c r="H2323">
        <f>+HLOOKUP(VLOOKUP($B2323,$Q$2:$R$42,2,0),creditos_sf!$D$2:$AY$99,base_minorista!$A2323,0)</f>
        <v>51944580.574216597</v>
      </c>
      <c r="I2323">
        <f>+HLOOKUP(VLOOKUP($B2323,$Q$2:$R$42,2,0),creditos_sf!$D$103:$AY$200,base_minorista!$A2323,0)</f>
        <v>21978302.16337695</v>
      </c>
      <c r="J2323">
        <f>+HLOOKUP(VLOOKUP($B2323,$Q$2:$R$42,2,0),Costo_fondeo!$D$3:$AY$100,base_minorista!$A2323,0)</f>
        <v>4.1539687129757894</v>
      </c>
      <c r="K2323">
        <f>+HLOOKUP(VLOOKUP($B2323,$Q$2:$R$42,2,0),Costo_provisiones!$D$3:$AY$100,base_minorista!$A2323,0)</f>
        <v>4.4666403701503068</v>
      </c>
      <c r="L2323">
        <f>+HLOOKUP(VLOOKUP($B2323,$Q$2:$R$42,2,0),Morosidad_control!$D$4:$AY$101,base_minorista!$A2323,0)</f>
        <v>21.907555499022429</v>
      </c>
      <c r="M2323">
        <f ca="1">+OFFSET(Capital_2!$D$2,base_minorista!A2323,0)</f>
        <v>3.2070490236396596</v>
      </c>
      <c r="N2323">
        <f>+HLOOKUP(VLOOKUP($B2323,$Q$2:$R$42,2,0),costo_laboral!$E$2:$AZ$99,base_minorista!$A2323,0)</f>
        <v>16.98151752389224</v>
      </c>
      <c r="O2323">
        <f>+HLOOKUP(VLOOKUP($B2323,$Q$2:$R$42,2,0),Participacion2!$D$2:$AO$99,base_minorista!$A2323,0)</f>
        <v>0.16833422097955827</v>
      </c>
    </row>
    <row r="2324" spans="1:15" ht="16.5" x14ac:dyDescent="0.3">
      <c r="A2324">
        <v>90</v>
      </c>
      <c r="B2324">
        <v>25</v>
      </c>
      <c r="C2324">
        <v>89</v>
      </c>
      <c r="D2324" s="3">
        <v>43585</v>
      </c>
      <c r="E2324" s="33">
        <v>19</v>
      </c>
      <c r="F2324">
        <v>1</v>
      </c>
      <c r="G2324">
        <f>+HLOOKUP(VLOOKUP($B2324,$Q$2:$R$42,2,0),costos_sf!$D$2:$AY$99,base_minorista!$A2324,0)</f>
        <v>22947022.583339661</v>
      </c>
      <c r="H2324">
        <f>+HLOOKUP(VLOOKUP($B2324,$Q$2:$R$42,2,0),creditos_sf!$D$2:$AY$99,base_minorista!$A2324,0)</f>
        <v>50598640.335268401</v>
      </c>
      <c r="I2324">
        <f>+HLOOKUP(VLOOKUP($B2324,$Q$2:$R$42,2,0),creditos_sf!$D$103:$AY$200,base_minorista!$A2324,0)</f>
        <v>21962490.667476658</v>
      </c>
      <c r="J2324">
        <f>+HLOOKUP(VLOOKUP($B2324,$Q$2:$R$42,2,0),Costo_fondeo!$D$3:$AY$100,base_minorista!$A2324,0)</f>
        <v>4.1155331497198135</v>
      </c>
      <c r="K2324">
        <f>+HLOOKUP(VLOOKUP($B2324,$Q$2:$R$42,2,0),Costo_provisiones!$D$3:$AY$100,base_minorista!$A2324,0)</f>
        <v>3.950607549332358</v>
      </c>
      <c r="L2324">
        <f>+HLOOKUP(VLOOKUP($B2324,$Q$2:$R$42,2,0),Morosidad_control!$D$4:$AY$101,base_minorista!$A2324,0)</f>
        <v>22.586529861052</v>
      </c>
      <c r="M2324">
        <f ca="1">+OFFSET(Capital_2!$D$2,base_minorista!A2324,0)</f>
        <v>3.2607827391957867</v>
      </c>
      <c r="N2324">
        <f>+HLOOKUP(VLOOKUP($B2324,$Q$2:$R$42,2,0),costo_laboral!$E$2:$AZ$99,base_minorista!$A2324,0)</f>
        <v>17.167224055011658</v>
      </c>
      <c r="O2324">
        <f>+HLOOKUP(VLOOKUP($B2324,$Q$2:$R$42,2,0),Participacion2!$D$2:$AO$99,base_minorista!$A2324,0)</f>
        <v>0.1647084937422634</v>
      </c>
    </row>
    <row r="2325" spans="1:15" ht="16.5" x14ac:dyDescent="0.3">
      <c r="A2325">
        <v>91</v>
      </c>
      <c r="B2325">
        <v>25</v>
      </c>
      <c r="C2325">
        <v>90</v>
      </c>
      <c r="D2325" s="3">
        <v>43616</v>
      </c>
      <c r="E2325" s="33">
        <v>19</v>
      </c>
      <c r="F2325">
        <v>1</v>
      </c>
      <c r="G2325">
        <f>+HLOOKUP(VLOOKUP($B2325,$Q$2:$R$42,2,0),costos_sf!$D$2:$AY$99,base_minorista!$A2325,0)</f>
        <v>22724821.061713226</v>
      </c>
      <c r="H2325">
        <f>+HLOOKUP(VLOOKUP($B2325,$Q$2:$R$42,2,0),creditos_sf!$D$2:$AY$99,base_minorista!$A2325,0)</f>
        <v>49178466.434388801</v>
      </c>
      <c r="I2325">
        <f>+HLOOKUP(VLOOKUP($B2325,$Q$2:$R$42,2,0),creditos_sf!$D$103:$AY$200,base_minorista!$A2325,0)</f>
        <v>21528226.184997719</v>
      </c>
      <c r="J2325">
        <f>+HLOOKUP(VLOOKUP($B2325,$Q$2:$R$42,2,0),Costo_fondeo!$D$3:$AY$100,base_minorista!$A2325,0)</f>
        <v>4.0865138163216308</v>
      </c>
      <c r="K2325">
        <f>+HLOOKUP(VLOOKUP($B2325,$Q$2:$R$42,2,0),Costo_provisiones!$D$3:$AY$100,base_minorista!$A2325,0)</f>
        <v>3.8038598686411218</v>
      </c>
      <c r="L2325">
        <f>+HLOOKUP(VLOOKUP($B2325,$Q$2:$R$42,2,0),Morosidad_control!$D$4:$AY$101,base_minorista!$A2325,0)</f>
        <v>23.119387401938042</v>
      </c>
      <c r="M2325">
        <f ca="1">+OFFSET(Capital_2!$D$2,base_minorista!A2325,0)</f>
        <v>3.2822741119614118</v>
      </c>
      <c r="N2325">
        <f>+HLOOKUP(VLOOKUP($B2325,$Q$2:$R$42,2,0),costo_laboral!$E$2:$AZ$99,base_minorista!$A2325,0)</f>
        <v>17.454969257577822</v>
      </c>
      <c r="O2325">
        <f>+HLOOKUP(VLOOKUP($B2325,$Q$2:$R$42,2,0),Participacion2!$D$2:$AO$99,base_minorista!$A2325,0)</f>
        <v>0.16195496727063435</v>
      </c>
    </row>
    <row r="2326" spans="1:15" ht="16.5" x14ac:dyDescent="0.3">
      <c r="A2326">
        <v>92</v>
      </c>
      <c r="B2326">
        <v>25</v>
      </c>
      <c r="C2326">
        <v>91</v>
      </c>
      <c r="D2326" s="3">
        <v>43646</v>
      </c>
      <c r="E2326" s="33">
        <v>19</v>
      </c>
      <c r="F2326">
        <v>1</v>
      </c>
      <c r="G2326">
        <f>+HLOOKUP(VLOOKUP($B2326,$Q$2:$R$42,2,0),costos_sf!$D$2:$AY$99,base_minorista!$A2326,0)</f>
        <v>22158530.858566236</v>
      </c>
      <c r="H2326">
        <f>+HLOOKUP(VLOOKUP($B2326,$Q$2:$R$42,2,0),creditos_sf!$D$2:$AY$99,base_minorista!$A2326,0)</f>
        <v>48187347.953805298</v>
      </c>
      <c r="I2326">
        <f>+HLOOKUP(VLOOKUP($B2326,$Q$2:$R$42,2,0),creditos_sf!$D$103:$AY$200,base_minorista!$A2326,0)</f>
        <v>22161633.619124208</v>
      </c>
      <c r="J2326">
        <f>+HLOOKUP(VLOOKUP($B2326,$Q$2:$R$42,2,0),Costo_fondeo!$D$3:$AY$100,base_minorista!$A2326,0)</f>
        <v>4.0589090162444847</v>
      </c>
      <c r="K2326">
        <f>+HLOOKUP(VLOOKUP($B2326,$Q$2:$R$42,2,0),Costo_provisiones!$D$3:$AY$100,base_minorista!$A2326,0)</f>
        <v>3.4718082996555379</v>
      </c>
      <c r="L2326">
        <f>+HLOOKUP(VLOOKUP($B2326,$Q$2:$R$42,2,0),Morosidad_control!$D$4:$AY$101,base_minorista!$A2326,0)</f>
        <v>23.328275337064746</v>
      </c>
      <c r="M2326">
        <f ca="1">+OFFSET(Capital_2!$D$2,base_minorista!A2326,0)</f>
        <v>3.3170358226156935</v>
      </c>
      <c r="N2326">
        <f>+HLOOKUP(VLOOKUP($B2326,$Q$2:$R$42,2,0),costo_laboral!$E$2:$AZ$99,base_minorista!$A2326,0)</f>
        <v>17.355528718783805</v>
      </c>
      <c r="O2326">
        <f>+HLOOKUP(VLOOKUP($B2326,$Q$2:$R$42,2,0),Participacion2!$D$2:$AO$99,base_minorista!$A2326,0)</f>
        <v>0.15859592773997014</v>
      </c>
    </row>
    <row r="2327" spans="1:15" ht="16.5" x14ac:dyDescent="0.3">
      <c r="A2327">
        <v>93</v>
      </c>
      <c r="B2327">
        <v>25</v>
      </c>
      <c r="C2327">
        <v>92</v>
      </c>
      <c r="D2327" s="3">
        <v>43677</v>
      </c>
      <c r="E2327" s="33">
        <v>19</v>
      </c>
      <c r="F2327">
        <v>1</v>
      </c>
      <c r="G2327">
        <f>+HLOOKUP(VLOOKUP($B2327,$Q$2:$R$42,2,0),costos_sf!$D$2:$AY$99,base_minorista!$A2327,0)</f>
        <v>21463716.359885484</v>
      </c>
      <c r="H2327">
        <f>+HLOOKUP(VLOOKUP($B2327,$Q$2:$R$42,2,0),creditos_sf!$D$2:$AY$99,base_minorista!$A2327,0)</f>
        <v>48588294.214463994</v>
      </c>
      <c r="I2327">
        <f>+HLOOKUP(VLOOKUP($B2327,$Q$2:$R$42,2,0),creditos_sf!$D$103:$AY$200,base_minorista!$A2327,0)</f>
        <v>21584794.828461915</v>
      </c>
      <c r="J2327">
        <f>+HLOOKUP(VLOOKUP($B2327,$Q$2:$R$42,2,0),Costo_fondeo!$D$3:$AY$100,base_minorista!$A2327,0)</f>
        <v>4.0235478570804872</v>
      </c>
      <c r="K2327">
        <f>+HLOOKUP(VLOOKUP($B2327,$Q$2:$R$42,2,0),Costo_provisiones!$D$3:$AY$100,base_minorista!$A2327,0)</f>
        <v>2.9745069423875505</v>
      </c>
      <c r="L2327">
        <f>+HLOOKUP(VLOOKUP($B2327,$Q$2:$R$42,2,0),Morosidad_control!$D$4:$AY$101,base_minorista!$A2327,0)</f>
        <v>23.075346339025035</v>
      </c>
      <c r="M2327">
        <f ca="1">+OFFSET(Capital_2!$D$2,base_minorista!A2327,0)</f>
        <v>3.3472847310217735</v>
      </c>
      <c r="N2327">
        <f>+HLOOKUP(VLOOKUP($B2327,$Q$2:$R$42,2,0),costo_laboral!$E$2:$AZ$99,base_minorista!$A2327,0)</f>
        <v>16.915947151447806</v>
      </c>
      <c r="O2327">
        <f>+HLOOKUP(VLOOKUP($B2327,$Q$2:$R$42,2,0),Participacion2!$D$2:$AO$99,base_minorista!$A2327,0)</f>
        <v>0.16318648270503081</v>
      </c>
    </row>
    <row r="2328" spans="1:15" ht="16.5" x14ac:dyDescent="0.3">
      <c r="A2328">
        <v>94</v>
      </c>
      <c r="B2328">
        <v>25</v>
      </c>
      <c r="C2328">
        <v>93</v>
      </c>
      <c r="D2328" s="3">
        <v>43708</v>
      </c>
      <c r="E2328" s="33">
        <v>19</v>
      </c>
      <c r="F2328">
        <v>1</v>
      </c>
      <c r="G2328">
        <f>+HLOOKUP(VLOOKUP($B2328,$Q$2:$R$42,2,0),costos_sf!$D$2:$AY$99,base_minorista!$A2328,0)</f>
        <v>21320788.26982129</v>
      </c>
      <c r="H2328">
        <f>+HLOOKUP(VLOOKUP($B2328,$Q$2:$R$42,2,0),creditos_sf!$D$2:$AY$99,base_minorista!$A2328,0)</f>
        <v>49745902.550744005</v>
      </c>
      <c r="I2328">
        <f>+HLOOKUP(VLOOKUP($B2328,$Q$2:$R$42,2,0),creditos_sf!$D$103:$AY$200,base_minorista!$A2328,0)</f>
        <v>21891594.393191598</v>
      </c>
      <c r="J2328">
        <f>+HLOOKUP(VLOOKUP($B2328,$Q$2:$R$42,2,0),Costo_fondeo!$D$3:$AY$100,base_minorista!$A2328,0)</f>
        <v>3.9870464115712352</v>
      </c>
      <c r="K2328">
        <f>+HLOOKUP(VLOOKUP($B2328,$Q$2:$R$42,2,0),Costo_provisiones!$D$3:$AY$100,base_minorista!$A2328,0)</f>
        <v>2.9386351714278938</v>
      </c>
      <c r="L2328">
        <f>+HLOOKUP(VLOOKUP($B2328,$Q$2:$R$42,2,0),Morosidad_control!$D$4:$AY$101,base_minorista!$A2328,0)</f>
        <v>22.980049064358017</v>
      </c>
      <c r="M2328">
        <f ca="1">+OFFSET(Capital_2!$D$2,base_minorista!A2328,0)</f>
        <v>3.3701430151037046</v>
      </c>
      <c r="N2328">
        <f>+HLOOKUP(VLOOKUP($B2328,$Q$2:$R$42,2,0),costo_laboral!$E$2:$AZ$99,base_minorista!$A2328,0)</f>
        <v>16.797101483997697</v>
      </c>
      <c r="O2328">
        <f>+HLOOKUP(VLOOKUP($B2328,$Q$2:$R$42,2,0),Participacion2!$D$2:$AO$99,base_minorista!$A2328,0)</f>
        <v>0.16277106183370643</v>
      </c>
    </row>
    <row r="2329" spans="1:15" ht="16.5" x14ac:dyDescent="0.3">
      <c r="A2329">
        <v>95</v>
      </c>
      <c r="B2329">
        <v>25</v>
      </c>
      <c r="C2329">
        <v>94</v>
      </c>
      <c r="D2329" s="3">
        <v>43738</v>
      </c>
      <c r="E2329" s="33">
        <v>19</v>
      </c>
      <c r="F2329">
        <v>1</v>
      </c>
      <c r="G2329">
        <f>+HLOOKUP(VLOOKUP($B2329,$Q$2:$R$42,2,0),costos_sf!$D$2:$AY$99,base_minorista!$A2329,0)</f>
        <v>21305467.453394257</v>
      </c>
      <c r="H2329">
        <f>+HLOOKUP(VLOOKUP($B2329,$Q$2:$R$42,2,0),creditos_sf!$D$2:$AY$99,base_minorista!$A2329,0)</f>
        <v>49224273.173776999</v>
      </c>
      <c r="I2329">
        <f>+HLOOKUP(VLOOKUP($B2329,$Q$2:$R$42,2,0),creditos_sf!$D$103:$AY$200,base_minorista!$A2329,0)</f>
        <v>21965813.35668575</v>
      </c>
      <c r="J2329">
        <f>+HLOOKUP(VLOOKUP($B2329,$Q$2:$R$42,2,0),Costo_fondeo!$D$3:$AY$100,base_minorista!$A2329,0)</f>
        <v>3.9624217975862011</v>
      </c>
      <c r="K2329">
        <f>+HLOOKUP(VLOOKUP($B2329,$Q$2:$R$42,2,0),Costo_provisiones!$D$3:$AY$100,base_minorista!$A2329,0)</f>
        <v>2.9600592003984616</v>
      </c>
      <c r="L2329">
        <f>+HLOOKUP(VLOOKUP($B2329,$Q$2:$R$42,2,0),Morosidad_control!$D$4:$AY$101,base_minorista!$A2329,0)</f>
        <v>22.486072877270626</v>
      </c>
      <c r="M2329">
        <f ca="1">+OFFSET(Capital_2!$D$2,base_minorista!A2329,0)</f>
        <v>3.3849357024511626</v>
      </c>
      <c r="N2329">
        <f>+HLOOKUP(VLOOKUP($B2329,$Q$2:$R$42,2,0),costo_laboral!$E$2:$AZ$99,base_minorista!$A2329,0)</f>
        <v>16.865554410832214</v>
      </c>
      <c r="O2329">
        <f>+HLOOKUP(VLOOKUP($B2329,$Q$2:$R$42,2,0),Participacion2!$D$2:$AO$99,base_minorista!$A2329,0)</f>
        <v>0.16232827201569838</v>
      </c>
    </row>
    <row r="2330" spans="1:15" ht="16.5" x14ac:dyDescent="0.3">
      <c r="A2330">
        <v>96</v>
      </c>
      <c r="B2330">
        <v>25</v>
      </c>
      <c r="C2330">
        <v>95</v>
      </c>
      <c r="D2330" s="3">
        <v>43769</v>
      </c>
      <c r="E2330" s="33">
        <v>19</v>
      </c>
      <c r="F2330">
        <v>1</v>
      </c>
      <c r="G2330">
        <f>+HLOOKUP(VLOOKUP($B2330,$Q$2:$R$42,2,0),costos_sf!$D$2:$AY$99,base_minorista!$A2330,0)</f>
        <v>21321078.43667211</v>
      </c>
      <c r="H2330">
        <f>+HLOOKUP(VLOOKUP($B2330,$Q$2:$R$42,2,0),creditos_sf!$D$2:$AY$99,base_minorista!$A2330,0)</f>
        <v>49985325.1473969</v>
      </c>
      <c r="I2330">
        <f>+HLOOKUP(VLOOKUP($B2330,$Q$2:$R$42,2,0),creditos_sf!$D$103:$AY$200,base_minorista!$A2330,0)</f>
        <v>21556902.41175339</v>
      </c>
      <c r="J2330">
        <f>+HLOOKUP(VLOOKUP($B2330,$Q$2:$R$42,2,0),Costo_fondeo!$D$3:$AY$100,base_minorista!$A2330,0)</f>
        <v>3.9346096867650857</v>
      </c>
      <c r="K2330">
        <f>+HLOOKUP(VLOOKUP($B2330,$Q$2:$R$42,2,0),Costo_provisiones!$D$3:$AY$100,base_minorista!$A2330,0)</f>
        <v>3.0514454276884151</v>
      </c>
      <c r="L2330">
        <f>+HLOOKUP(VLOOKUP($B2330,$Q$2:$R$42,2,0),Morosidad_control!$D$4:$AY$101,base_minorista!$A2330,0)</f>
        <v>22.606968713689501</v>
      </c>
      <c r="M2330">
        <f ca="1">+OFFSET(Capital_2!$D$2,base_minorista!A2330,0)</f>
        <v>3.4123935475815319</v>
      </c>
      <c r="N2330">
        <f>+HLOOKUP(VLOOKUP($B2330,$Q$2:$R$42,2,0),costo_laboral!$E$2:$AZ$99,base_minorista!$A2330,0)</f>
        <v>16.939887580409312</v>
      </c>
      <c r="O2330">
        <f>+HLOOKUP(VLOOKUP($B2330,$Q$2:$R$42,2,0),Participacion2!$D$2:$AO$99,base_minorista!$A2330,0)</f>
        <v>0.16121978430182149</v>
      </c>
    </row>
    <row r="2331" spans="1:15" ht="16.5" x14ac:dyDescent="0.3">
      <c r="A2331">
        <v>97</v>
      </c>
      <c r="B2331">
        <v>25</v>
      </c>
      <c r="C2331">
        <v>96</v>
      </c>
      <c r="D2331" s="3">
        <v>43799</v>
      </c>
      <c r="E2331" s="33">
        <v>19</v>
      </c>
      <c r="F2331">
        <v>1</v>
      </c>
      <c r="G2331">
        <f>+HLOOKUP(VLOOKUP($B2331,$Q$2:$R$42,2,0),costos_sf!$D$2:$AY$99,base_minorista!$A2331,0)</f>
        <v>21098118.288756121</v>
      </c>
      <c r="H2331">
        <f>+HLOOKUP(VLOOKUP($B2331,$Q$2:$R$42,2,0),creditos_sf!$D$2:$AY$99,base_minorista!$A2331,0)</f>
        <v>50567080.083177499</v>
      </c>
      <c r="I2331">
        <f>+HLOOKUP(VLOOKUP($B2331,$Q$2:$R$42,2,0),creditos_sf!$D$103:$AY$200,base_minorista!$A2331,0)</f>
        <v>21731243.256306134</v>
      </c>
      <c r="J2331">
        <f>+HLOOKUP(VLOOKUP($B2331,$Q$2:$R$42,2,0),Costo_fondeo!$D$3:$AY$100,base_minorista!$A2331,0)</f>
        <v>3.9166511191210898</v>
      </c>
      <c r="K2331">
        <f>+HLOOKUP(VLOOKUP($B2331,$Q$2:$R$42,2,0),Costo_provisiones!$D$3:$AY$100,base_minorista!$A2331,0)</f>
        <v>3.1090589019974377</v>
      </c>
      <c r="L2331">
        <f>+HLOOKUP(VLOOKUP($B2331,$Q$2:$R$42,2,0),Morosidad_control!$D$4:$AY$101,base_minorista!$A2331,0)</f>
        <v>22.323458424074779</v>
      </c>
      <c r="M2331">
        <f ca="1">+OFFSET(Capital_2!$D$2,base_minorista!A2331,0)</f>
        <v>3.3960163093664169</v>
      </c>
      <c r="N2331">
        <f>+HLOOKUP(VLOOKUP($B2331,$Q$2:$R$42,2,0),costo_laboral!$E$2:$AZ$99,base_minorista!$A2331,0)</f>
        <v>16.687930921753459</v>
      </c>
      <c r="O2331">
        <f>+HLOOKUP(VLOOKUP($B2331,$Q$2:$R$42,2,0),Participacion2!$D$2:$AO$99,base_minorista!$A2331,0)</f>
        <v>0.16110312323232784</v>
      </c>
    </row>
    <row r="2332" spans="1:15" ht="16.5" x14ac:dyDescent="0.3">
      <c r="A2332">
        <v>98</v>
      </c>
      <c r="B2332">
        <v>25</v>
      </c>
      <c r="C2332">
        <v>97</v>
      </c>
      <c r="D2332" s="3">
        <v>43830</v>
      </c>
      <c r="E2332" s="33">
        <v>19</v>
      </c>
      <c r="F2332">
        <v>1</v>
      </c>
      <c r="G2332">
        <f>+HLOOKUP(VLOOKUP($B2332,$Q$2:$R$42,2,0),costos_sf!$D$2:$AY$99,base_minorista!$A2332,0)</f>
        <v>20838574.601606816</v>
      </c>
      <c r="H2332">
        <f>+HLOOKUP(VLOOKUP($B2332,$Q$2:$R$42,2,0),creditos_sf!$D$2:$AY$99,base_minorista!$A2332,0)</f>
        <v>50236602.39175</v>
      </c>
      <c r="I2332">
        <f>+HLOOKUP(VLOOKUP($B2332,$Q$2:$R$42,2,0),creditos_sf!$D$103:$AY$200,base_minorista!$A2332,0)</f>
        <v>21956679.513795063</v>
      </c>
      <c r="J2332">
        <f>+HLOOKUP(VLOOKUP($B2332,$Q$2:$R$42,2,0),Costo_fondeo!$D$3:$AY$100,base_minorista!$A2332,0)</f>
        <v>3.897484743361932</v>
      </c>
      <c r="K2332">
        <f>+HLOOKUP(VLOOKUP($B2332,$Q$2:$R$42,2,0),Costo_provisiones!$D$3:$AY$100,base_minorista!$A2332,0)</f>
        <v>2.9302649787962891</v>
      </c>
      <c r="L2332">
        <f>+HLOOKUP(VLOOKUP($B2332,$Q$2:$R$42,2,0),Morosidad_control!$D$4:$AY$101,base_minorista!$A2332,0)</f>
        <v>22.486890250177225</v>
      </c>
      <c r="M2332">
        <f ca="1">+OFFSET(Capital_2!$D$2,base_minorista!A2332,0)</f>
        <v>3.3787771447242938</v>
      </c>
      <c r="N2332">
        <f>+HLOOKUP(VLOOKUP($B2332,$Q$2:$R$42,2,0),costo_laboral!$E$2:$AZ$99,base_minorista!$A2332,0)</f>
        <v>17.183874155370297</v>
      </c>
      <c r="O2332">
        <f>+HLOOKUP(VLOOKUP($B2332,$Q$2:$R$42,2,0),Participacion2!$D$2:$AO$99,base_minorista!$A2332,0)</f>
        <v>0.1555210967439877</v>
      </c>
    </row>
    <row r="2333" spans="1:15" ht="16.5" x14ac:dyDescent="0.3">
      <c r="A2333">
        <v>2</v>
      </c>
      <c r="B2333">
        <v>26</v>
      </c>
      <c r="C2333">
        <v>1</v>
      </c>
      <c r="D2333" s="3">
        <v>40908</v>
      </c>
      <c r="E2333" s="33">
        <v>11</v>
      </c>
      <c r="F2333">
        <v>1</v>
      </c>
      <c r="G2333">
        <f>+HLOOKUP(VLOOKUP($B2333,$Q$2:$R$42,2,0),costos_sf!$D$2:$AY$99,base_minorista!$A2333,0)</f>
        <v>30357819.556423608</v>
      </c>
      <c r="H2333">
        <f>+HLOOKUP(VLOOKUP($B2333,$Q$2:$R$42,2,0),creditos_sf!$D$2:$AY$99,base_minorista!$A2333,0)</f>
        <v>20889621.443355422</v>
      </c>
      <c r="I2333">
        <f>+HLOOKUP(VLOOKUP($B2333,$Q$2:$R$42,2,0),creditos_sf!$D$103:$AY$200,base_minorista!$A2333,0)</f>
        <v>14992331.406212965</v>
      </c>
      <c r="J2333">
        <f>+HLOOKUP(VLOOKUP($B2333,$Q$2:$R$42,2,0),Costo_fondeo!$D$3:$AY$100,base_minorista!$A2333,0)</f>
        <v>12.746248472529897</v>
      </c>
      <c r="K2333">
        <f>+HLOOKUP(VLOOKUP($B2333,$Q$2:$R$42,2,0),Costo_provisiones!$D$3:$AY$100,base_minorista!$A2333,0)</f>
        <v>19.34623626698864</v>
      </c>
      <c r="L2333">
        <f>+HLOOKUP(VLOOKUP($B2333,$Q$2:$R$42,2,0),Morosidad_control!$D$4:$AY$101,base_minorista!$A2333,0)</f>
        <v>5.1533375591469888</v>
      </c>
      <c r="M2333">
        <f ca="1">+OFFSET(Capital_2!$D$2,base_minorista!A2333,0)</f>
        <v>3.518992143247762</v>
      </c>
      <c r="N2333">
        <f>+HLOOKUP(VLOOKUP($B2333,$Q$2:$R$42,2,0),costo_laboral!$E$2:$AZ$99,base_minorista!$A2333,0)</f>
        <v>40.645451645302899</v>
      </c>
      <c r="O2333">
        <f>+HLOOKUP(VLOOKUP($B2333,$Q$2:$R$42,2,0),Participacion2!$D$2:$AO$99,base_minorista!$A2333,0)</f>
        <v>8.5429344081104003E-2</v>
      </c>
    </row>
    <row r="2334" spans="1:15" ht="16.5" x14ac:dyDescent="0.3">
      <c r="A2334">
        <v>3</v>
      </c>
      <c r="B2334">
        <v>26</v>
      </c>
      <c r="C2334">
        <v>2</v>
      </c>
      <c r="D2334" s="3">
        <v>40939</v>
      </c>
      <c r="E2334" s="33">
        <v>12</v>
      </c>
      <c r="F2334">
        <v>1</v>
      </c>
      <c r="G2334">
        <f>+HLOOKUP(VLOOKUP($B2334,$Q$2:$R$42,2,0),costos_sf!$D$2:$AY$99,base_minorista!$A2334,0)</f>
        <v>27450241.102333449</v>
      </c>
      <c r="H2334">
        <f>+HLOOKUP(VLOOKUP($B2334,$Q$2:$R$42,2,0),creditos_sf!$D$2:$AY$99,base_minorista!$A2334,0)</f>
        <v>20959033.661694121</v>
      </c>
      <c r="I2334">
        <f>+HLOOKUP(VLOOKUP($B2334,$Q$2:$R$42,2,0),creditos_sf!$D$103:$AY$200,base_minorista!$A2334,0)</f>
        <v>14832102.848255754</v>
      </c>
      <c r="J2334">
        <f>+HLOOKUP(VLOOKUP($B2334,$Q$2:$R$42,2,0),Costo_fondeo!$D$3:$AY$100,base_minorista!$A2334,0)</f>
        <v>12.786957244064967</v>
      </c>
      <c r="K2334">
        <f>+HLOOKUP(VLOOKUP($B2334,$Q$2:$R$42,2,0),Costo_provisiones!$D$3:$AY$100,base_minorista!$A2334,0)</f>
        <v>19.29376591014476</v>
      </c>
      <c r="L2334">
        <f>+HLOOKUP(VLOOKUP($B2334,$Q$2:$R$42,2,0),Morosidad_control!$D$4:$AY$101,base_minorista!$A2334,0)</f>
        <v>5.1070884830446381</v>
      </c>
      <c r="M2334">
        <f ca="1">+OFFSET(Capital_2!$D$2,base_minorista!A2334,0)</f>
        <v>3.5649149268123814</v>
      </c>
      <c r="N2334">
        <f>+HLOOKUP(VLOOKUP($B2334,$Q$2:$R$42,2,0),costo_laboral!$E$2:$AZ$99,base_minorista!$A2334,0)</f>
        <v>31.5944901100263</v>
      </c>
      <c r="O2334">
        <f>+HLOOKUP(VLOOKUP($B2334,$Q$2:$R$42,2,0),Participacion2!$D$2:$AO$99,base_minorista!$A2334,0)</f>
        <v>8.2539424585652901E-2</v>
      </c>
    </row>
    <row r="2335" spans="1:15" ht="16.5" x14ac:dyDescent="0.3">
      <c r="A2335">
        <v>4</v>
      </c>
      <c r="B2335">
        <v>26</v>
      </c>
      <c r="C2335">
        <v>3</v>
      </c>
      <c r="D2335" s="3">
        <v>40968</v>
      </c>
      <c r="E2335" s="33">
        <v>12</v>
      </c>
      <c r="F2335">
        <v>1</v>
      </c>
      <c r="G2335">
        <f>+HLOOKUP(VLOOKUP($B2335,$Q$2:$R$42,2,0),costos_sf!$D$2:$AY$99,base_minorista!$A2335,0)</f>
        <v>27921585.824460432</v>
      </c>
      <c r="H2335">
        <f>+HLOOKUP(VLOOKUP($B2335,$Q$2:$R$42,2,0),creditos_sf!$D$2:$AY$99,base_minorista!$A2335,0)</f>
        <v>20577541.882662468</v>
      </c>
      <c r="I2335">
        <f>+HLOOKUP(VLOOKUP($B2335,$Q$2:$R$42,2,0),creditos_sf!$D$103:$AY$200,base_minorista!$A2335,0)</f>
        <v>15239326.890762819</v>
      </c>
      <c r="J2335">
        <f>+HLOOKUP(VLOOKUP($B2335,$Q$2:$R$42,2,0),Costo_fondeo!$D$3:$AY$100,base_minorista!$A2335,0)</f>
        <v>12.640574148574297</v>
      </c>
      <c r="K2335">
        <f>+HLOOKUP(VLOOKUP($B2335,$Q$2:$R$42,2,0),Costo_provisiones!$D$3:$AY$100,base_minorista!$A2335,0)</f>
        <v>18.020478317832698</v>
      </c>
      <c r="L2335">
        <f>+HLOOKUP(VLOOKUP($B2335,$Q$2:$R$42,2,0),Morosidad_control!$D$4:$AY$101,base_minorista!$A2335,0)</f>
        <v>5.420196613149372</v>
      </c>
      <c r="M2335">
        <f ca="1">+OFFSET(Capital_2!$D$2,base_minorista!A2335,0)</f>
        <v>3.6045728554123184</v>
      </c>
      <c r="N2335">
        <f>+HLOOKUP(VLOOKUP($B2335,$Q$2:$R$42,2,0),costo_laboral!$E$2:$AZ$99,base_minorista!$A2335,0)</f>
        <v>33.883442521114802</v>
      </c>
      <c r="O2335">
        <f>+HLOOKUP(VLOOKUP($B2335,$Q$2:$R$42,2,0),Participacion2!$D$2:$AO$99,base_minorista!$A2335,0)</f>
        <v>8.0335843301697102E-2</v>
      </c>
    </row>
    <row r="2336" spans="1:15" ht="16.5" x14ac:dyDescent="0.3">
      <c r="A2336">
        <v>5</v>
      </c>
      <c r="B2336">
        <v>26</v>
      </c>
      <c r="C2336">
        <v>4</v>
      </c>
      <c r="D2336" s="3">
        <v>40999</v>
      </c>
      <c r="E2336" s="33">
        <v>12</v>
      </c>
      <c r="F2336">
        <v>1</v>
      </c>
      <c r="G2336">
        <f>+HLOOKUP(VLOOKUP($B2336,$Q$2:$R$42,2,0),costos_sf!$D$2:$AY$99,base_minorista!$A2336,0)</f>
        <v>28093546.908138372</v>
      </c>
      <c r="H2336">
        <f>+HLOOKUP(VLOOKUP($B2336,$Q$2:$R$42,2,0),creditos_sf!$D$2:$AY$99,base_minorista!$A2336,0)</f>
        <v>18949131.107012425</v>
      </c>
      <c r="I2336">
        <f>+HLOOKUP(VLOOKUP($B2336,$Q$2:$R$42,2,0),creditos_sf!$D$103:$AY$200,base_minorista!$A2336,0)</f>
        <v>16078379.563994795</v>
      </c>
      <c r="J2336">
        <f>+HLOOKUP(VLOOKUP($B2336,$Q$2:$R$42,2,0),Costo_fondeo!$D$3:$AY$100,base_minorista!$A2336,0)</f>
        <v>12.596990319249917</v>
      </c>
      <c r="K2336">
        <f>+HLOOKUP(VLOOKUP($B2336,$Q$2:$R$42,2,0),Costo_provisiones!$D$3:$AY$100,base_minorista!$A2336,0)</f>
        <v>17.104818364139472</v>
      </c>
      <c r="L2336">
        <f>+HLOOKUP(VLOOKUP($B2336,$Q$2:$R$42,2,0),Morosidad_control!$D$4:$AY$101,base_minorista!$A2336,0)</f>
        <v>5.4177981152076793</v>
      </c>
      <c r="M2336">
        <f ca="1">+OFFSET(Capital_2!$D$2,base_minorista!A2336,0)</f>
        <v>3.6441469759495817</v>
      </c>
      <c r="N2336">
        <f>+HLOOKUP(VLOOKUP($B2336,$Q$2:$R$42,2,0),costo_laboral!$E$2:$AZ$99,base_minorista!$A2336,0)</f>
        <v>34.8585372869656</v>
      </c>
      <c r="O2336">
        <f>+HLOOKUP(VLOOKUP($B2336,$Q$2:$R$42,2,0),Participacion2!$D$2:$AO$99,base_minorista!$A2336,0)</f>
        <v>7.3600000243912306E-2</v>
      </c>
    </row>
    <row r="2337" spans="1:15" ht="16.5" x14ac:dyDescent="0.3">
      <c r="A2337">
        <v>6</v>
      </c>
      <c r="B2337">
        <v>26</v>
      </c>
      <c r="C2337">
        <v>5</v>
      </c>
      <c r="D2337" s="3">
        <v>41029</v>
      </c>
      <c r="E2337" s="33">
        <v>12</v>
      </c>
      <c r="F2337">
        <v>1</v>
      </c>
      <c r="G2337">
        <f>+HLOOKUP(VLOOKUP($B2337,$Q$2:$R$42,2,0),costos_sf!$D$2:$AY$99,base_minorista!$A2337,0)</f>
        <v>28552777.153407637</v>
      </c>
      <c r="H2337">
        <f>+HLOOKUP(VLOOKUP($B2337,$Q$2:$R$42,2,0),creditos_sf!$D$2:$AY$99,base_minorista!$A2337,0)</f>
        <v>17581205.447979424</v>
      </c>
      <c r="I2337">
        <f>+HLOOKUP(VLOOKUP($B2337,$Q$2:$R$42,2,0),creditos_sf!$D$103:$AY$200,base_minorista!$A2337,0)</f>
        <v>16751680.977034036</v>
      </c>
      <c r="J2337">
        <f>+HLOOKUP(VLOOKUP($B2337,$Q$2:$R$42,2,0),Costo_fondeo!$D$3:$AY$100,base_minorista!$A2337,0)</f>
        <v>12.550150883133332</v>
      </c>
      <c r="K2337">
        <f>+HLOOKUP(VLOOKUP($B2337,$Q$2:$R$42,2,0),Costo_provisiones!$D$3:$AY$100,base_minorista!$A2337,0)</f>
        <v>16.614440503785879</v>
      </c>
      <c r="L2337">
        <f>+HLOOKUP(VLOOKUP($B2337,$Q$2:$R$42,2,0),Morosidad_control!$D$4:$AY$101,base_minorista!$A2337,0)</f>
        <v>5.7164666229836332</v>
      </c>
      <c r="M2337">
        <f ca="1">+OFFSET(Capital_2!$D$2,base_minorista!A2337,0)</f>
        <v>3.6866707606514586</v>
      </c>
      <c r="N2337">
        <f>+HLOOKUP(VLOOKUP($B2337,$Q$2:$R$42,2,0),costo_laboral!$E$2:$AZ$99,base_minorista!$A2337,0)</f>
        <v>35.698986074628102</v>
      </c>
      <c r="O2337">
        <f>+HLOOKUP(VLOOKUP($B2337,$Q$2:$R$42,2,0),Participacion2!$D$2:$AO$99,base_minorista!$A2337,0)</f>
        <v>6.8696918811889801E-2</v>
      </c>
    </row>
    <row r="2338" spans="1:15" ht="16.5" x14ac:dyDescent="0.3">
      <c r="A2338">
        <v>7</v>
      </c>
      <c r="B2338">
        <v>26</v>
      </c>
      <c r="C2338">
        <v>6</v>
      </c>
      <c r="D2338" s="3">
        <v>41060</v>
      </c>
      <c r="E2338" s="33">
        <v>12</v>
      </c>
      <c r="F2338">
        <v>1</v>
      </c>
      <c r="G2338">
        <f>+HLOOKUP(VLOOKUP($B2338,$Q$2:$R$42,2,0),costos_sf!$D$2:$AY$99,base_minorista!$A2338,0)</f>
        <v>29215298.293169215</v>
      </c>
      <c r="H2338">
        <f>+HLOOKUP(VLOOKUP($B2338,$Q$2:$R$42,2,0),creditos_sf!$D$2:$AY$99,base_minorista!$A2338,0)</f>
        <v>22304448.025058158</v>
      </c>
      <c r="I2338">
        <f>+HLOOKUP(VLOOKUP($B2338,$Q$2:$R$42,2,0),creditos_sf!$D$103:$AY$200,base_minorista!$A2338,0)</f>
        <v>13860349.039891412</v>
      </c>
      <c r="J2338">
        <f>+HLOOKUP(VLOOKUP($B2338,$Q$2:$R$42,2,0),Costo_fondeo!$D$3:$AY$100,base_minorista!$A2338,0)</f>
        <v>12.504739544208929</v>
      </c>
      <c r="K2338">
        <f>+HLOOKUP(VLOOKUP($B2338,$Q$2:$R$42,2,0),Costo_provisiones!$D$3:$AY$100,base_minorista!$A2338,0)</f>
        <v>16.963248321213893</v>
      </c>
      <c r="L2338">
        <f>+HLOOKUP(VLOOKUP($B2338,$Q$2:$R$42,2,0),Morosidad_control!$D$4:$AY$101,base_minorista!$A2338,0)</f>
        <v>5.4217670869474732</v>
      </c>
      <c r="M2338">
        <f ca="1">+OFFSET(Capital_2!$D$2,base_minorista!A2338,0)</f>
        <v>3.7432616406065877</v>
      </c>
      <c r="N2338">
        <f>+HLOOKUP(VLOOKUP($B2338,$Q$2:$R$42,2,0),costo_laboral!$E$2:$AZ$99,base_minorista!$A2338,0)</f>
        <v>35.816600324310201</v>
      </c>
      <c r="O2338">
        <f>+HLOOKUP(VLOOKUP($B2338,$Q$2:$R$42,2,0),Participacion2!$D$2:$AO$99,base_minorista!$A2338,0)</f>
        <v>8.7606335194938906E-2</v>
      </c>
    </row>
    <row r="2339" spans="1:15" ht="16.5" x14ac:dyDescent="0.3">
      <c r="A2339">
        <v>8</v>
      </c>
      <c r="B2339">
        <v>26</v>
      </c>
      <c r="C2339">
        <v>7</v>
      </c>
      <c r="D2339" s="3">
        <v>41090</v>
      </c>
      <c r="E2339" s="33">
        <v>12</v>
      </c>
      <c r="F2339">
        <v>1</v>
      </c>
      <c r="G2339">
        <f>+HLOOKUP(VLOOKUP($B2339,$Q$2:$R$42,2,0),costos_sf!$D$2:$AY$99,base_minorista!$A2339,0)</f>
        <v>29864356.207998965</v>
      </c>
      <c r="H2339">
        <f>+HLOOKUP(VLOOKUP($B2339,$Q$2:$R$42,2,0),creditos_sf!$D$2:$AY$99,base_minorista!$A2339,0)</f>
        <v>22437184.739721164</v>
      </c>
      <c r="I2339">
        <f>+HLOOKUP(VLOOKUP($B2339,$Q$2:$R$42,2,0),creditos_sf!$D$103:$AY$200,base_minorista!$A2339,0)</f>
        <v>14651116.6484152</v>
      </c>
      <c r="J2339">
        <f>+HLOOKUP(VLOOKUP($B2339,$Q$2:$R$42,2,0),Costo_fondeo!$D$3:$AY$100,base_minorista!$A2339,0)</f>
        <v>12.627408117216552</v>
      </c>
      <c r="K2339">
        <f>+HLOOKUP(VLOOKUP($B2339,$Q$2:$R$42,2,0),Costo_provisiones!$D$3:$AY$100,base_minorista!$A2339,0)</f>
        <v>16.678537486607336</v>
      </c>
      <c r="L2339">
        <f>+HLOOKUP(VLOOKUP($B2339,$Q$2:$R$42,2,0),Morosidad_control!$D$4:$AY$101,base_minorista!$A2339,0)</f>
        <v>5.4624319536895056</v>
      </c>
      <c r="M2339">
        <f ca="1">+OFFSET(Capital_2!$D$2,base_minorista!A2339,0)</f>
        <v>3.7659791083914693</v>
      </c>
      <c r="N2339">
        <f>+HLOOKUP(VLOOKUP($B2339,$Q$2:$R$42,2,0),costo_laboral!$E$2:$AZ$99,base_minorista!$A2339,0)</f>
        <v>35.254024240750802</v>
      </c>
      <c r="O2339">
        <f>+HLOOKUP(VLOOKUP($B2339,$Q$2:$R$42,2,0),Participacion2!$D$2:$AO$99,base_minorista!$A2339,0)</f>
        <v>8.4505865059351204E-2</v>
      </c>
    </row>
    <row r="2340" spans="1:15" ht="16.5" x14ac:dyDescent="0.3">
      <c r="A2340">
        <v>9</v>
      </c>
      <c r="B2340">
        <v>26</v>
      </c>
      <c r="C2340">
        <v>8</v>
      </c>
      <c r="D2340" s="3">
        <v>41121</v>
      </c>
      <c r="E2340" s="33">
        <v>12</v>
      </c>
      <c r="F2340">
        <v>1</v>
      </c>
      <c r="G2340">
        <f>+HLOOKUP(VLOOKUP($B2340,$Q$2:$R$42,2,0),costos_sf!$D$2:$AY$99,base_minorista!$A2340,0)</f>
        <v>30526660.403731737</v>
      </c>
      <c r="H2340">
        <f>+HLOOKUP(VLOOKUP($B2340,$Q$2:$R$42,2,0),creditos_sf!$D$2:$AY$99,base_minorista!$A2340,0)</f>
        <v>23776688.32030062</v>
      </c>
      <c r="I2340">
        <f>+HLOOKUP(VLOOKUP($B2340,$Q$2:$R$42,2,0),creditos_sf!$D$103:$AY$200,base_minorista!$A2340,0)</f>
        <v>15880408.793270972</v>
      </c>
      <c r="J2340">
        <f>+HLOOKUP(VLOOKUP($B2340,$Q$2:$R$42,2,0),Costo_fondeo!$D$3:$AY$100,base_minorista!$A2340,0)</f>
        <v>12.674466407264539</v>
      </c>
      <c r="K2340">
        <f>+HLOOKUP(VLOOKUP($B2340,$Q$2:$R$42,2,0),Costo_provisiones!$D$3:$AY$100,base_minorista!$A2340,0)</f>
        <v>16.272051220545052</v>
      </c>
      <c r="L2340">
        <f>+HLOOKUP(VLOOKUP($B2340,$Q$2:$R$42,2,0),Morosidad_control!$D$4:$AY$101,base_minorista!$A2340,0)</f>
        <v>5.5093964849792965</v>
      </c>
      <c r="M2340">
        <f ca="1">+OFFSET(Capital_2!$D$2,base_minorista!A2340,0)</f>
        <v>3.7900682632030773</v>
      </c>
      <c r="N2340">
        <f>+HLOOKUP(VLOOKUP($B2340,$Q$2:$R$42,2,0),costo_laboral!$E$2:$AZ$99,base_minorista!$A2340,0)</f>
        <v>33.683997865154303</v>
      </c>
      <c r="O2340">
        <f>+HLOOKUP(VLOOKUP($B2340,$Q$2:$R$42,2,0),Participacion2!$D$2:$AO$99,base_minorista!$A2340,0)</f>
        <v>8.9362514815980301E-2</v>
      </c>
    </row>
    <row r="2341" spans="1:15" ht="16.5" x14ac:dyDescent="0.3">
      <c r="A2341">
        <v>10</v>
      </c>
      <c r="B2341">
        <v>26</v>
      </c>
      <c r="C2341">
        <v>9</v>
      </c>
      <c r="D2341" s="3">
        <v>41152</v>
      </c>
      <c r="E2341" s="33">
        <v>12</v>
      </c>
      <c r="F2341">
        <v>1</v>
      </c>
      <c r="G2341">
        <f>+HLOOKUP(VLOOKUP($B2341,$Q$2:$R$42,2,0),costos_sf!$D$2:$AY$99,base_minorista!$A2341,0)</f>
        <v>31085788.136836719</v>
      </c>
      <c r="H2341">
        <f>+HLOOKUP(VLOOKUP($B2341,$Q$2:$R$42,2,0),creditos_sf!$D$2:$AY$99,base_minorista!$A2341,0)</f>
        <v>25174044.335555788</v>
      </c>
      <c r="I2341">
        <f>+HLOOKUP(VLOOKUP($B2341,$Q$2:$R$42,2,0),creditos_sf!$D$103:$AY$200,base_minorista!$A2341,0)</f>
        <v>16091278.651728973</v>
      </c>
      <c r="J2341">
        <f>+HLOOKUP(VLOOKUP($B2341,$Q$2:$R$42,2,0),Costo_fondeo!$D$3:$AY$100,base_minorista!$A2341,0)</f>
        <v>12.576724996072706</v>
      </c>
      <c r="K2341">
        <f>+HLOOKUP(VLOOKUP($B2341,$Q$2:$R$42,2,0),Costo_provisiones!$D$3:$AY$100,base_minorista!$A2341,0)</f>
        <v>16.230619788880464</v>
      </c>
      <c r="L2341">
        <f>+HLOOKUP(VLOOKUP($B2341,$Q$2:$R$42,2,0),Morosidad_control!$D$4:$AY$101,base_minorista!$A2341,0)</f>
        <v>5.3633915009746245</v>
      </c>
      <c r="M2341">
        <f ca="1">+OFFSET(Capital_2!$D$2,base_minorista!A2341,0)</f>
        <v>3.7960315209630844</v>
      </c>
      <c r="N2341">
        <f>+HLOOKUP(VLOOKUP($B2341,$Q$2:$R$42,2,0),costo_laboral!$E$2:$AZ$99,base_minorista!$A2341,0)</f>
        <v>33.387582087905002</v>
      </c>
      <c r="O2341">
        <f>+HLOOKUP(VLOOKUP($B2341,$Q$2:$R$42,2,0),Participacion2!$D$2:$AO$99,base_minorista!$A2341,0)</f>
        <v>9.2119579823237097E-2</v>
      </c>
    </row>
    <row r="2342" spans="1:15" ht="16.5" x14ac:dyDescent="0.3">
      <c r="A2342">
        <v>11</v>
      </c>
      <c r="B2342">
        <v>26</v>
      </c>
      <c r="C2342">
        <v>10</v>
      </c>
      <c r="D2342" s="3">
        <v>41182</v>
      </c>
      <c r="E2342" s="33">
        <v>12</v>
      </c>
      <c r="F2342">
        <v>1</v>
      </c>
      <c r="G2342">
        <f>+HLOOKUP(VLOOKUP($B2342,$Q$2:$R$42,2,0),costos_sf!$D$2:$AY$99,base_minorista!$A2342,0)</f>
        <v>31730495.977550332</v>
      </c>
      <c r="H2342">
        <f>+HLOOKUP(VLOOKUP($B2342,$Q$2:$R$42,2,0),creditos_sf!$D$2:$AY$99,base_minorista!$A2342,0)</f>
        <v>26255906.558823399</v>
      </c>
      <c r="I2342">
        <f>+HLOOKUP(VLOOKUP($B2342,$Q$2:$R$42,2,0),creditos_sf!$D$103:$AY$200,base_minorista!$A2342,0)</f>
        <v>16257464.046425037</v>
      </c>
      <c r="J2342">
        <f>+HLOOKUP(VLOOKUP($B2342,$Q$2:$R$42,2,0),Costo_fondeo!$D$3:$AY$100,base_minorista!$A2342,0)</f>
        <v>12.667504549252428</v>
      </c>
      <c r="K2342">
        <f>+HLOOKUP(VLOOKUP($B2342,$Q$2:$R$42,2,0),Costo_provisiones!$D$3:$AY$100,base_minorista!$A2342,0)</f>
        <v>15.936859691764809</v>
      </c>
      <c r="L2342">
        <f>+HLOOKUP(VLOOKUP($B2342,$Q$2:$R$42,2,0),Morosidad_control!$D$4:$AY$101,base_minorista!$A2342,0)</f>
        <v>5.4557854626493896</v>
      </c>
      <c r="M2342">
        <f ca="1">+OFFSET(Capital_2!$D$2,base_minorista!A2342,0)</f>
        <v>3.7807846214491896</v>
      </c>
      <c r="N2342">
        <f>+HLOOKUP(VLOOKUP($B2342,$Q$2:$R$42,2,0),costo_laboral!$E$2:$AZ$99,base_minorista!$A2342,0)</f>
        <v>32.731763402166898</v>
      </c>
      <c r="O2342">
        <f>+HLOOKUP(VLOOKUP($B2342,$Q$2:$R$42,2,0),Participacion2!$D$2:$AO$99,base_minorista!$A2342,0)</f>
        <v>0.100166561089096</v>
      </c>
    </row>
    <row r="2343" spans="1:15" ht="16.5" x14ac:dyDescent="0.3">
      <c r="A2343">
        <v>12</v>
      </c>
      <c r="B2343">
        <v>26</v>
      </c>
      <c r="C2343">
        <v>11</v>
      </c>
      <c r="D2343" s="3">
        <v>41213</v>
      </c>
      <c r="E2343" s="33">
        <v>12</v>
      </c>
      <c r="F2343">
        <v>1</v>
      </c>
      <c r="G2343">
        <f>+HLOOKUP(VLOOKUP($B2343,$Q$2:$R$42,2,0),costos_sf!$D$2:$AY$99,base_minorista!$A2343,0)</f>
        <v>32768677.866356999</v>
      </c>
      <c r="H2343">
        <f>+HLOOKUP(VLOOKUP($B2343,$Q$2:$R$42,2,0),creditos_sf!$D$2:$AY$99,base_minorista!$A2343,0)</f>
        <v>25971180.599654391</v>
      </c>
      <c r="I2343">
        <f>+HLOOKUP(VLOOKUP($B2343,$Q$2:$R$42,2,0),creditos_sf!$D$103:$AY$200,base_minorista!$A2343,0)</f>
        <v>16948155.631212343</v>
      </c>
      <c r="J2343">
        <f>+HLOOKUP(VLOOKUP($B2343,$Q$2:$R$42,2,0),Costo_fondeo!$D$3:$AY$100,base_minorista!$A2343,0)</f>
        <v>12.668631196192829</v>
      </c>
      <c r="K2343">
        <f>+HLOOKUP(VLOOKUP($B2343,$Q$2:$R$42,2,0),Costo_provisiones!$D$3:$AY$100,base_minorista!$A2343,0)</f>
        <v>16.978461780403165</v>
      </c>
      <c r="L2343">
        <f>+HLOOKUP(VLOOKUP($B2343,$Q$2:$R$42,2,0),Morosidad_control!$D$4:$AY$101,base_minorista!$A2343,0)</f>
        <v>5.5126500154318574</v>
      </c>
      <c r="M2343">
        <f ca="1">+OFFSET(Capital_2!$D$2,base_minorista!A2343,0)</f>
        <v>3.7788207097198074</v>
      </c>
      <c r="N2343">
        <f>+HLOOKUP(VLOOKUP($B2343,$Q$2:$R$42,2,0),costo_laboral!$E$2:$AZ$99,base_minorista!$A2343,0)</f>
        <v>32.262323212943102</v>
      </c>
      <c r="O2343">
        <f>+HLOOKUP(VLOOKUP($B2343,$Q$2:$R$42,2,0),Participacion2!$D$2:$AO$99,base_minorista!$A2343,0)</f>
        <v>9.9684416276766497E-2</v>
      </c>
    </row>
    <row r="2344" spans="1:15" ht="16.5" x14ac:dyDescent="0.3">
      <c r="A2344">
        <v>13</v>
      </c>
      <c r="B2344">
        <v>26</v>
      </c>
      <c r="C2344">
        <v>12</v>
      </c>
      <c r="D2344" s="3">
        <v>41243</v>
      </c>
      <c r="E2344" s="33">
        <v>12</v>
      </c>
      <c r="F2344">
        <v>1</v>
      </c>
      <c r="G2344">
        <f>+HLOOKUP(VLOOKUP($B2344,$Q$2:$R$42,2,0),costos_sf!$D$2:$AY$99,base_minorista!$A2344,0)</f>
        <v>33946468.02722057</v>
      </c>
      <c r="H2344">
        <f>+HLOOKUP(VLOOKUP($B2344,$Q$2:$R$42,2,0),creditos_sf!$D$2:$AY$99,base_minorista!$A2344,0)</f>
        <v>29474498.042160686</v>
      </c>
      <c r="I2344">
        <f>+HLOOKUP(VLOOKUP($B2344,$Q$2:$R$42,2,0),creditos_sf!$D$103:$AY$200,base_minorista!$A2344,0)</f>
        <v>15958747.846157735</v>
      </c>
      <c r="J2344">
        <f>+HLOOKUP(VLOOKUP($B2344,$Q$2:$R$42,2,0),Costo_fondeo!$D$3:$AY$100,base_minorista!$A2344,0)</f>
        <v>12.543972300805864</v>
      </c>
      <c r="K2344">
        <f>+HLOOKUP(VLOOKUP($B2344,$Q$2:$R$42,2,0),Costo_provisiones!$D$3:$AY$100,base_minorista!$A2344,0)</f>
        <v>17.274278432796322</v>
      </c>
      <c r="L2344">
        <f>+HLOOKUP(VLOOKUP($B2344,$Q$2:$R$42,2,0),Morosidad_control!$D$4:$AY$101,base_minorista!$A2344,0)</f>
        <v>5.7721935531770354</v>
      </c>
      <c r="M2344">
        <f ca="1">+OFFSET(Capital_2!$D$2,base_minorista!A2344,0)</f>
        <v>3.8090188851336229</v>
      </c>
      <c r="N2344">
        <f>+HLOOKUP(VLOOKUP($B2344,$Q$2:$R$42,2,0),costo_laboral!$E$2:$AZ$99,base_minorista!$A2344,0)</f>
        <v>31.194544106011801</v>
      </c>
      <c r="O2344">
        <f>+HLOOKUP(VLOOKUP($B2344,$Q$2:$R$42,2,0),Participacion2!$D$2:$AO$99,base_minorista!$A2344,0)</f>
        <v>0.108813609910981</v>
      </c>
    </row>
    <row r="2345" spans="1:15" ht="16.5" x14ac:dyDescent="0.3">
      <c r="A2345">
        <v>14</v>
      </c>
      <c r="B2345">
        <v>26</v>
      </c>
      <c r="C2345">
        <v>13</v>
      </c>
      <c r="D2345" s="3">
        <v>41274</v>
      </c>
      <c r="E2345" s="33">
        <v>12</v>
      </c>
      <c r="F2345">
        <v>1</v>
      </c>
      <c r="G2345">
        <f>+HLOOKUP(VLOOKUP($B2345,$Q$2:$R$42,2,0),costos_sf!$D$2:$AY$99,base_minorista!$A2345,0)</f>
        <v>36068745.712820776</v>
      </c>
      <c r="H2345">
        <f>+HLOOKUP(VLOOKUP($B2345,$Q$2:$R$42,2,0),creditos_sf!$D$2:$AY$99,base_minorista!$A2345,0)</f>
        <v>38331071.896685727</v>
      </c>
      <c r="I2345">
        <f>+HLOOKUP(VLOOKUP($B2345,$Q$2:$R$42,2,0),creditos_sf!$D$103:$AY$200,base_minorista!$A2345,0)</f>
        <v>9048923.4809273351</v>
      </c>
      <c r="J2345">
        <f>+HLOOKUP(VLOOKUP($B2345,$Q$2:$R$42,2,0),Costo_fondeo!$D$3:$AY$100,base_minorista!$A2345,0)</f>
        <v>12.646372873694419</v>
      </c>
      <c r="K2345">
        <f>+HLOOKUP(VLOOKUP($B2345,$Q$2:$R$42,2,0),Costo_provisiones!$D$3:$AY$100,base_minorista!$A2345,0)</f>
        <v>18.704488621955985</v>
      </c>
      <c r="L2345">
        <f>+HLOOKUP(VLOOKUP($B2345,$Q$2:$R$42,2,0),Morosidad_control!$D$4:$AY$101,base_minorista!$A2345,0)</f>
        <v>5.427092201704153</v>
      </c>
      <c r="M2345">
        <f ca="1">+OFFSET(Capital_2!$D$2,base_minorista!A2345,0)</f>
        <v>3.8327018844682854</v>
      </c>
      <c r="N2345">
        <f>+HLOOKUP(VLOOKUP($B2345,$Q$2:$R$42,2,0),costo_laboral!$E$2:$AZ$99,base_minorista!$A2345,0)</f>
        <v>30.455907407476801</v>
      </c>
      <c r="O2345">
        <f>+HLOOKUP(VLOOKUP($B2345,$Q$2:$R$42,2,0),Participacion2!$D$2:$AO$99,base_minorista!$A2345,0)</f>
        <v>0.141680850873319</v>
      </c>
    </row>
    <row r="2346" spans="1:15" ht="16.5" x14ac:dyDescent="0.3">
      <c r="A2346">
        <v>15</v>
      </c>
      <c r="B2346">
        <v>26</v>
      </c>
      <c r="C2346">
        <v>14</v>
      </c>
      <c r="D2346" s="3">
        <v>41305</v>
      </c>
      <c r="E2346" s="33">
        <v>13</v>
      </c>
      <c r="F2346">
        <v>1</v>
      </c>
      <c r="G2346">
        <f>+HLOOKUP(VLOOKUP($B2346,$Q$2:$R$42,2,0),costos_sf!$D$2:$AY$99,base_minorista!$A2346,0)</f>
        <v>38336209.661748998</v>
      </c>
      <c r="H2346">
        <f>+HLOOKUP(VLOOKUP($B2346,$Q$2:$R$42,2,0),creditos_sf!$D$2:$AY$99,base_minorista!$A2346,0)</f>
        <v>40728156.002191804</v>
      </c>
      <c r="I2346">
        <f>+HLOOKUP(VLOOKUP($B2346,$Q$2:$R$42,2,0),creditos_sf!$D$103:$AY$200,base_minorista!$A2346,0)</f>
        <v>9138894.0288534649</v>
      </c>
      <c r="J2346">
        <f>+HLOOKUP(VLOOKUP($B2346,$Q$2:$R$42,2,0),Costo_fondeo!$D$3:$AY$100,base_minorista!$A2346,0)</f>
        <v>12.750183755249441</v>
      </c>
      <c r="K2346">
        <f>+HLOOKUP(VLOOKUP($B2346,$Q$2:$R$42,2,0),Costo_provisiones!$D$3:$AY$100,base_minorista!$A2346,0)</f>
        <v>21.32163517578504</v>
      </c>
      <c r="L2346">
        <f>+HLOOKUP(VLOOKUP($B2346,$Q$2:$R$42,2,0),Morosidad_control!$D$4:$AY$101,base_minorista!$A2346,0)</f>
        <v>5.3969699994123381</v>
      </c>
      <c r="M2346">
        <f ca="1">+OFFSET(Capital_2!$D$2,base_minorista!A2346,0)</f>
        <v>3.850163299057161</v>
      </c>
      <c r="N2346">
        <f>+HLOOKUP(VLOOKUP($B2346,$Q$2:$R$42,2,0),costo_laboral!$E$2:$AZ$99,base_minorista!$A2346,0)</f>
        <v>29.511316762025</v>
      </c>
      <c r="O2346">
        <f>+HLOOKUP(VLOOKUP($B2346,$Q$2:$R$42,2,0),Participacion2!$D$2:$AO$99,base_minorista!$A2346,0)</f>
        <v>0.14478317340531199</v>
      </c>
    </row>
    <row r="2347" spans="1:15" ht="16.5" x14ac:dyDescent="0.3">
      <c r="A2347">
        <v>16</v>
      </c>
      <c r="B2347">
        <v>26</v>
      </c>
      <c r="C2347">
        <v>15</v>
      </c>
      <c r="D2347" s="3">
        <v>41333</v>
      </c>
      <c r="E2347" s="33">
        <v>13</v>
      </c>
      <c r="F2347">
        <v>1</v>
      </c>
      <c r="G2347">
        <f>+HLOOKUP(VLOOKUP($B2347,$Q$2:$R$42,2,0),costos_sf!$D$2:$AY$99,base_minorista!$A2347,0)</f>
        <v>40021596.761131003</v>
      </c>
      <c r="H2347">
        <f>+HLOOKUP(VLOOKUP($B2347,$Q$2:$R$42,2,0),creditos_sf!$D$2:$AY$99,base_minorista!$A2347,0)</f>
        <v>43516515.182855852</v>
      </c>
      <c r="I2347">
        <f>+HLOOKUP(VLOOKUP($B2347,$Q$2:$R$42,2,0),creditos_sf!$D$103:$AY$200,base_minorista!$A2347,0)</f>
        <v>8659883.9308880698</v>
      </c>
      <c r="J2347">
        <f>+HLOOKUP(VLOOKUP($B2347,$Q$2:$R$42,2,0),Costo_fondeo!$D$3:$AY$100,base_minorista!$A2347,0)</f>
        <v>12.869218599676326</v>
      </c>
      <c r="K2347">
        <f>+HLOOKUP(VLOOKUP($B2347,$Q$2:$R$42,2,0),Costo_provisiones!$D$3:$AY$100,base_minorista!$A2347,0)</f>
        <v>22.378724599861883</v>
      </c>
      <c r="L2347">
        <f>+HLOOKUP(VLOOKUP($B2347,$Q$2:$R$42,2,0),Morosidad_control!$D$4:$AY$101,base_minorista!$A2347,0)</f>
        <v>5.3666588971771034</v>
      </c>
      <c r="M2347">
        <f ca="1">+OFFSET(Capital_2!$D$2,base_minorista!A2347,0)</f>
        <v>3.8660657399921172</v>
      </c>
      <c r="N2347">
        <f>+HLOOKUP(VLOOKUP($B2347,$Q$2:$R$42,2,0),costo_laboral!$E$2:$AZ$99,base_minorista!$A2347,0)</f>
        <v>29.562837525441601</v>
      </c>
      <c r="O2347">
        <f>+HLOOKUP(VLOOKUP($B2347,$Q$2:$R$42,2,0),Participacion2!$D$2:$AO$99,base_minorista!$A2347,0)</f>
        <v>0.15370465262354099</v>
      </c>
    </row>
    <row r="2348" spans="1:15" ht="16.5" x14ac:dyDescent="0.3">
      <c r="A2348">
        <v>17</v>
      </c>
      <c r="B2348">
        <v>26</v>
      </c>
      <c r="C2348">
        <v>16</v>
      </c>
      <c r="D2348" s="3">
        <v>41364</v>
      </c>
      <c r="E2348" s="33">
        <v>13</v>
      </c>
      <c r="F2348">
        <v>1</v>
      </c>
      <c r="G2348">
        <f>+HLOOKUP(VLOOKUP($B2348,$Q$2:$R$42,2,0),costos_sf!$D$2:$AY$99,base_minorista!$A2348,0)</f>
        <v>40734208.618668705</v>
      </c>
      <c r="H2348">
        <f>+HLOOKUP(VLOOKUP($B2348,$Q$2:$R$42,2,0),creditos_sf!$D$2:$AY$99,base_minorista!$A2348,0)</f>
        <v>44958663.644468412</v>
      </c>
      <c r="I2348">
        <f>+HLOOKUP(VLOOKUP($B2348,$Q$2:$R$42,2,0),creditos_sf!$D$103:$AY$200,base_minorista!$A2348,0)</f>
        <v>8292709.1320313625</v>
      </c>
      <c r="J2348">
        <f>+HLOOKUP(VLOOKUP($B2348,$Q$2:$R$42,2,0),Costo_fondeo!$D$3:$AY$100,base_minorista!$A2348,0)</f>
        <v>12.96878401999591</v>
      </c>
      <c r="K2348">
        <f>+HLOOKUP(VLOOKUP($B2348,$Q$2:$R$42,2,0),Costo_provisiones!$D$3:$AY$100,base_minorista!$A2348,0)</f>
        <v>21.6698171867483</v>
      </c>
      <c r="L2348">
        <f>+HLOOKUP(VLOOKUP($B2348,$Q$2:$R$42,2,0),Morosidad_control!$D$4:$AY$101,base_minorista!$A2348,0)</f>
        <v>5.529301131318797</v>
      </c>
      <c r="M2348">
        <f ca="1">+OFFSET(Capital_2!$D$2,base_minorista!A2348,0)</f>
        <v>3.8754391719680488</v>
      </c>
      <c r="N2348">
        <f>+HLOOKUP(VLOOKUP($B2348,$Q$2:$R$42,2,0),costo_laboral!$E$2:$AZ$99,base_minorista!$A2348,0)</f>
        <v>29.320136829168401</v>
      </c>
      <c r="O2348">
        <f>+HLOOKUP(VLOOKUP($B2348,$Q$2:$R$42,2,0),Participacion2!$D$2:$AO$99,base_minorista!$A2348,0)</f>
        <v>0.160428003816145</v>
      </c>
    </row>
    <row r="2349" spans="1:15" ht="16.5" x14ac:dyDescent="0.3">
      <c r="A2349">
        <v>18</v>
      </c>
      <c r="B2349">
        <v>26</v>
      </c>
      <c r="C2349">
        <v>17</v>
      </c>
      <c r="D2349" s="3">
        <v>41394</v>
      </c>
      <c r="E2349" s="33">
        <v>13</v>
      </c>
      <c r="F2349">
        <v>1</v>
      </c>
      <c r="G2349">
        <f>+HLOOKUP(VLOOKUP($B2349,$Q$2:$R$42,2,0),costos_sf!$D$2:$AY$99,base_minorista!$A2349,0)</f>
        <v>43263173.268427476</v>
      </c>
      <c r="H2349">
        <f>+HLOOKUP(VLOOKUP($B2349,$Q$2:$R$42,2,0),creditos_sf!$D$2:$AY$99,base_minorista!$A2349,0)</f>
        <v>50026982.85671293</v>
      </c>
      <c r="I2349">
        <f>+HLOOKUP(VLOOKUP($B2349,$Q$2:$R$42,2,0),creditos_sf!$D$103:$AY$200,base_minorista!$A2349,0)</f>
        <v>8014280.4054305069</v>
      </c>
      <c r="J2349">
        <f>+HLOOKUP(VLOOKUP($B2349,$Q$2:$R$42,2,0),Costo_fondeo!$D$3:$AY$100,base_minorista!$A2349,0)</f>
        <v>13.106986989675226</v>
      </c>
      <c r="K2349">
        <f>+HLOOKUP(VLOOKUP($B2349,$Q$2:$R$42,2,0),Costo_provisiones!$D$3:$AY$100,base_minorista!$A2349,0)</f>
        <v>21.767407711351108</v>
      </c>
      <c r="L2349">
        <f>+HLOOKUP(VLOOKUP($B2349,$Q$2:$R$42,2,0),Morosidad_control!$D$4:$AY$101,base_minorista!$A2349,0)</f>
        <v>5.4800764225050083</v>
      </c>
      <c r="M2349">
        <f ca="1">+OFFSET(Capital_2!$D$2,base_minorista!A2349,0)</f>
        <v>3.8611269429337338</v>
      </c>
      <c r="N2349">
        <f>+HLOOKUP(VLOOKUP($B2349,$Q$2:$R$42,2,0),costo_laboral!$E$2:$AZ$99,base_minorista!$A2349,0)</f>
        <v>27.8064857991038</v>
      </c>
      <c r="O2349">
        <f>+HLOOKUP(VLOOKUP($B2349,$Q$2:$R$42,2,0),Participacion2!$D$2:$AO$99,base_minorista!$A2349,0)</f>
        <v>0.180460301985265</v>
      </c>
    </row>
    <row r="2350" spans="1:15" ht="16.5" x14ac:dyDescent="0.3">
      <c r="A2350">
        <v>19</v>
      </c>
      <c r="B2350">
        <v>26</v>
      </c>
      <c r="C2350">
        <v>18</v>
      </c>
      <c r="D2350" s="3">
        <v>41425</v>
      </c>
      <c r="E2350" s="33">
        <v>13</v>
      </c>
      <c r="F2350">
        <v>1</v>
      </c>
      <c r="G2350">
        <f>+HLOOKUP(VLOOKUP($B2350,$Q$2:$R$42,2,0),costos_sf!$D$2:$AY$99,base_minorista!$A2350,0)</f>
        <v>45371355.818827152</v>
      </c>
      <c r="H2350">
        <f>+HLOOKUP(VLOOKUP($B2350,$Q$2:$R$42,2,0),creditos_sf!$D$2:$AY$99,base_minorista!$A2350,0)</f>
        <v>50342012.240946226</v>
      </c>
      <c r="I2350">
        <f>+HLOOKUP(VLOOKUP($B2350,$Q$2:$R$42,2,0),creditos_sf!$D$103:$AY$200,base_minorista!$A2350,0)</f>
        <v>8992609.9206584916</v>
      </c>
      <c r="J2350">
        <f>+HLOOKUP(VLOOKUP($B2350,$Q$2:$R$42,2,0),Costo_fondeo!$D$3:$AY$100,base_minorista!$A2350,0)</f>
        <v>13.23105109323266</v>
      </c>
      <c r="K2350">
        <f>+HLOOKUP(VLOOKUP($B2350,$Q$2:$R$42,2,0),Costo_provisiones!$D$3:$AY$100,base_minorista!$A2350,0)</f>
        <v>21.460800964460322</v>
      </c>
      <c r="L2350">
        <f>+HLOOKUP(VLOOKUP($B2350,$Q$2:$R$42,2,0),Morosidad_control!$D$4:$AY$101,base_minorista!$A2350,0)</f>
        <v>5.4515934929602876</v>
      </c>
      <c r="M2350">
        <f ca="1">+OFFSET(Capital_2!$D$2,base_minorista!A2350,0)</f>
        <v>3.8158367264519906</v>
      </c>
      <c r="N2350">
        <f>+HLOOKUP(VLOOKUP($B2350,$Q$2:$R$42,2,0),costo_laboral!$E$2:$AZ$99,base_minorista!$A2350,0)</f>
        <v>29.038859377331299</v>
      </c>
      <c r="O2350">
        <f>+HLOOKUP(VLOOKUP($B2350,$Q$2:$R$42,2,0),Participacion2!$D$2:$AO$99,base_minorista!$A2350,0)</f>
        <v>0.183885629218727</v>
      </c>
    </row>
    <row r="2351" spans="1:15" ht="16.5" x14ac:dyDescent="0.3">
      <c r="A2351">
        <v>20</v>
      </c>
      <c r="B2351">
        <v>26</v>
      </c>
      <c r="C2351">
        <v>19</v>
      </c>
      <c r="D2351" s="3">
        <v>41455</v>
      </c>
      <c r="E2351" s="33">
        <v>13</v>
      </c>
      <c r="F2351">
        <v>1</v>
      </c>
      <c r="G2351">
        <f>+HLOOKUP(VLOOKUP($B2351,$Q$2:$R$42,2,0),costos_sf!$D$2:$AY$99,base_minorista!$A2351,0)</f>
        <v>45550948.467820629</v>
      </c>
      <c r="H2351">
        <f>+HLOOKUP(VLOOKUP($B2351,$Q$2:$R$42,2,0),creditos_sf!$D$2:$AY$99,base_minorista!$A2351,0)</f>
        <v>55358470.007068701</v>
      </c>
      <c r="I2351">
        <f>+HLOOKUP(VLOOKUP($B2351,$Q$2:$R$42,2,0),creditos_sf!$D$103:$AY$200,base_minorista!$A2351,0)</f>
        <v>9444347.838989405</v>
      </c>
      <c r="J2351">
        <f>+HLOOKUP(VLOOKUP($B2351,$Q$2:$R$42,2,0),Costo_fondeo!$D$3:$AY$100,base_minorista!$A2351,0)</f>
        <v>12.959949691161206</v>
      </c>
      <c r="K2351">
        <f>+HLOOKUP(VLOOKUP($B2351,$Q$2:$R$42,2,0),Costo_provisiones!$D$3:$AY$100,base_minorista!$A2351,0)</f>
        <v>18.440337720713423</v>
      </c>
      <c r="L2351">
        <f>+HLOOKUP(VLOOKUP($B2351,$Q$2:$R$42,2,0),Morosidad_control!$D$4:$AY$101,base_minorista!$A2351,0)</f>
        <v>5.5200675788483951</v>
      </c>
      <c r="M2351">
        <f ca="1">+OFFSET(Capital_2!$D$2,base_minorista!A2351,0)</f>
        <v>3.777787965810723</v>
      </c>
      <c r="N2351">
        <f>+HLOOKUP(VLOOKUP($B2351,$Q$2:$R$42,2,0),costo_laboral!$E$2:$AZ$99,base_minorista!$A2351,0)</f>
        <v>24.494726423395999</v>
      </c>
      <c r="O2351">
        <f>+HLOOKUP(VLOOKUP($B2351,$Q$2:$R$42,2,0),Participacion2!$D$2:$AO$99,base_minorista!$A2351,0)</f>
        <v>0.19814508060488001</v>
      </c>
    </row>
    <row r="2352" spans="1:15" ht="16.5" x14ac:dyDescent="0.3">
      <c r="A2352">
        <v>21</v>
      </c>
      <c r="B2352">
        <v>26</v>
      </c>
      <c r="C2352">
        <v>20</v>
      </c>
      <c r="D2352" s="3">
        <v>41486</v>
      </c>
      <c r="E2352" s="33">
        <v>13</v>
      </c>
      <c r="F2352">
        <v>1</v>
      </c>
      <c r="G2352">
        <f>+HLOOKUP(VLOOKUP($B2352,$Q$2:$R$42,2,0),costos_sf!$D$2:$AY$99,base_minorista!$A2352,0)</f>
        <v>51067041.937087603</v>
      </c>
      <c r="H2352">
        <f>+HLOOKUP(VLOOKUP($B2352,$Q$2:$R$42,2,0),creditos_sf!$D$2:$AY$99,base_minorista!$A2352,0)</f>
        <v>58400459.833737001</v>
      </c>
      <c r="I2352">
        <f>+HLOOKUP(VLOOKUP($B2352,$Q$2:$R$42,2,0),creditos_sf!$D$103:$AY$200,base_minorista!$A2352,0)</f>
        <v>9619896.2865334563</v>
      </c>
      <c r="J2352">
        <f>+HLOOKUP(VLOOKUP($B2352,$Q$2:$R$42,2,0),Costo_fondeo!$D$3:$AY$100,base_minorista!$A2352,0)</f>
        <v>13.073031588405568</v>
      </c>
      <c r="K2352">
        <f>+HLOOKUP(VLOOKUP($B2352,$Q$2:$R$42,2,0),Costo_provisiones!$D$3:$AY$100,base_minorista!$A2352,0)</f>
        <v>17.613877047306087</v>
      </c>
      <c r="L2352">
        <f>+HLOOKUP(VLOOKUP($B2352,$Q$2:$R$42,2,0),Morosidad_control!$D$4:$AY$101,base_minorista!$A2352,0)</f>
        <v>5.4440899415673716</v>
      </c>
      <c r="M2352">
        <f ca="1">+OFFSET(Capital_2!$D$2,base_minorista!A2352,0)</f>
        <v>3.7289387467323043</v>
      </c>
      <c r="N2352">
        <f>+HLOOKUP(VLOOKUP($B2352,$Q$2:$R$42,2,0),costo_laboral!$E$2:$AZ$99,base_minorista!$A2352,0)</f>
        <v>23.831223809743001</v>
      </c>
      <c r="O2352">
        <f>+HLOOKUP(VLOOKUP($B2352,$Q$2:$R$42,2,0),Participacion2!$D$2:$AO$99,base_minorista!$A2352,0)</f>
        <v>0.20936751332381701</v>
      </c>
    </row>
    <row r="2353" spans="1:15" ht="16.5" x14ac:dyDescent="0.3">
      <c r="A2353">
        <v>22</v>
      </c>
      <c r="B2353">
        <v>26</v>
      </c>
      <c r="C2353">
        <v>21</v>
      </c>
      <c r="D2353" s="3">
        <v>41517</v>
      </c>
      <c r="E2353" s="33">
        <v>13</v>
      </c>
      <c r="F2353">
        <v>1</v>
      </c>
      <c r="G2353">
        <f>+HLOOKUP(VLOOKUP($B2353,$Q$2:$R$42,2,0),costos_sf!$D$2:$AY$99,base_minorista!$A2353,0)</f>
        <v>51755988.899616733</v>
      </c>
      <c r="H2353">
        <f>+HLOOKUP(VLOOKUP($B2353,$Q$2:$R$42,2,0),creditos_sf!$D$2:$AY$99,base_minorista!$A2353,0)</f>
        <v>62950519.823141731</v>
      </c>
      <c r="I2353">
        <f>+HLOOKUP(VLOOKUP($B2353,$Q$2:$R$42,2,0),creditos_sf!$D$103:$AY$200,base_minorista!$A2353,0)</f>
        <v>9853579.9611186516</v>
      </c>
      <c r="J2353">
        <f>+HLOOKUP(VLOOKUP($B2353,$Q$2:$R$42,2,0),Costo_fondeo!$D$3:$AY$100,base_minorista!$A2353,0)</f>
        <v>13.276446796534922</v>
      </c>
      <c r="K2353">
        <f>+HLOOKUP(VLOOKUP($B2353,$Q$2:$R$42,2,0),Costo_provisiones!$D$3:$AY$100,base_minorista!$A2353,0)</f>
        <v>17.341724278412805</v>
      </c>
      <c r="L2353">
        <f>+HLOOKUP(VLOOKUP($B2353,$Q$2:$R$42,2,0),Morosidad_control!$D$4:$AY$101,base_minorista!$A2353,0)</f>
        <v>5.49520324947677</v>
      </c>
      <c r="M2353">
        <f ca="1">+OFFSET(Capital_2!$D$2,base_minorista!A2353,0)</f>
        <v>3.6888980520732653</v>
      </c>
      <c r="N2353">
        <f>+HLOOKUP(VLOOKUP($B2353,$Q$2:$R$42,2,0),costo_laboral!$E$2:$AZ$99,base_minorista!$A2353,0)</f>
        <v>22.4797062951524</v>
      </c>
      <c r="O2353">
        <f>+HLOOKUP(VLOOKUP($B2353,$Q$2:$R$42,2,0),Participacion2!$D$2:$AO$99,base_minorista!$A2353,0)</f>
        <v>0.22238410489501101</v>
      </c>
    </row>
    <row r="2354" spans="1:15" ht="16.5" x14ac:dyDescent="0.3">
      <c r="A2354">
        <v>23</v>
      </c>
      <c r="B2354">
        <v>26</v>
      </c>
      <c r="C2354">
        <v>22</v>
      </c>
      <c r="D2354" s="3">
        <v>41547</v>
      </c>
      <c r="E2354" s="33">
        <v>13</v>
      </c>
      <c r="F2354">
        <v>1</v>
      </c>
      <c r="G2354">
        <f>+HLOOKUP(VLOOKUP($B2354,$Q$2:$R$42,2,0),costos_sf!$D$2:$AY$99,base_minorista!$A2354,0)</f>
        <v>52274085.092402659</v>
      </c>
      <c r="H2354">
        <f>+HLOOKUP(VLOOKUP($B2354,$Q$2:$R$42,2,0),creditos_sf!$D$2:$AY$99,base_minorista!$A2354,0)</f>
        <v>61941311.26041352</v>
      </c>
      <c r="I2354">
        <f>+HLOOKUP(VLOOKUP($B2354,$Q$2:$R$42,2,0),creditos_sf!$D$103:$AY$200,base_minorista!$A2354,0)</f>
        <v>9337094.6064324677</v>
      </c>
      <c r="J2354">
        <f>+HLOOKUP(VLOOKUP($B2354,$Q$2:$R$42,2,0),Costo_fondeo!$D$3:$AY$100,base_minorista!$A2354,0)</f>
        <v>13.203047458408751</v>
      </c>
      <c r="K2354">
        <f>+HLOOKUP(VLOOKUP($B2354,$Q$2:$R$42,2,0),Costo_provisiones!$D$3:$AY$100,base_minorista!$A2354,0)</f>
        <v>16.879823815112207</v>
      </c>
      <c r="L2354">
        <f>+HLOOKUP(VLOOKUP($B2354,$Q$2:$R$42,2,0),Morosidad_control!$D$4:$AY$101,base_minorista!$A2354,0)</f>
        <v>5.7285095965126906</v>
      </c>
      <c r="M2354">
        <f ca="1">+OFFSET(Capital_2!$D$2,base_minorista!A2354,0)</f>
        <v>3.6532457928608841</v>
      </c>
      <c r="N2354">
        <f>+HLOOKUP(VLOOKUP($B2354,$Q$2:$R$42,2,0),costo_laboral!$E$2:$AZ$99,base_minorista!$A2354,0)</f>
        <v>22.737920176357498</v>
      </c>
      <c r="O2354">
        <f>+HLOOKUP(VLOOKUP($B2354,$Q$2:$R$42,2,0),Participacion2!$D$2:$AO$99,base_minorista!$A2354,0)</f>
        <v>0.22770184596224899</v>
      </c>
    </row>
    <row r="2355" spans="1:15" ht="16.5" x14ac:dyDescent="0.3">
      <c r="A2355">
        <v>24</v>
      </c>
      <c r="B2355">
        <v>26</v>
      </c>
      <c r="C2355">
        <v>23</v>
      </c>
      <c r="D2355" s="3">
        <v>41578</v>
      </c>
      <c r="E2355" s="33">
        <v>13</v>
      </c>
      <c r="F2355">
        <v>1</v>
      </c>
      <c r="G2355">
        <f>+HLOOKUP(VLOOKUP($B2355,$Q$2:$R$42,2,0),costos_sf!$D$2:$AY$99,base_minorista!$A2355,0)</f>
        <v>52186539.531030066</v>
      </c>
      <c r="H2355">
        <f>+HLOOKUP(VLOOKUP($B2355,$Q$2:$R$42,2,0),creditos_sf!$D$2:$AY$99,base_minorista!$A2355,0)</f>
        <v>64744629.383508451</v>
      </c>
      <c r="I2355">
        <f>+HLOOKUP(VLOOKUP($B2355,$Q$2:$R$42,2,0),creditos_sf!$D$103:$AY$200,base_minorista!$A2355,0)</f>
        <v>8763568.8985261302</v>
      </c>
      <c r="J2355">
        <f>+HLOOKUP(VLOOKUP($B2355,$Q$2:$R$42,2,0),Costo_fondeo!$D$3:$AY$100,base_minorista!$A2355,0)</f>
        <v>13.094472917291391</v>
      </c>
      <c r="K2355">
        <f>+HLOOKUP(VLOOKUP($B2355,$Q$2:$R$42,2,0),Costo_provisiones!$D$3:$AY$100,base_minorista!$A2355,0)</f>
        <v>15.146269360291665</v>
      </c>
      <c r="L2355">
        <f>+HLOOKUP(VLOOKUP($B2355,$Q$2:$R$42,2,0),Morosidad_control!$D$4:$AY$101,base_minorista!$A2355,0)</f>
        <v>5.4851050615614936</v>
      </c>
      <c r="M2355">
        <f ca="1">+OFFSET(Capital_2!$D$2,base_minorista!A2355,0)</f>
        <v>3.6199379690818381</v>
      </c>
      <c r="N2355">
        <f>+HLOOKUP(VLOOKUP($B2355,$Q$2:$R$42,2,0),costo_laboral!$E$2:$AZ$99,base_minorista!$A2355,0)</f>
        <v>21.686109595910199</v>
      </c>
      <c r="O2355">
        <f>+HLOOKUP(VLOOKUP($B2355,$Q$2:$R$42,2,0),Participacion2!$D$2:$AO$99,base_minorista!$A2355,0)</f>
        <v>0.24180917480238401</v>
      </c>
    </row>
    <row r="2356" spans="1:15" ht="16.5" x14ac:dyDescent="0.3">
      <c r="A2356">
        <v>25</v>
      </c>
      <c r="B2356">
        <v>26</v>
      </c>
      <c r="C2356">
        <v>24</v>
      </c>
      <c r="D2356" s="3">
        <v>41608</v>
      </c>
      <c r="E2356" s="33">
        <v>13</v>
      </c>
      <c r="F2356">
        <v>1</v>
      </c>
      <c r="G2356">
        <f>+HLOOKUP(VLOOKUP($B2356,$Q$2:$R$42,2,0),costos_sf!$D$2:$AY$99,base_minorista!$A2356,0)</f>
        <v>52690981.198122472</v>
      </c>
      <c r="H2356">
        <f>+HLOOKUP(VLOOKUP($B2356,$Q$2:$R$42,2,0),creditos_sf!$D$2:$AY$99,base_minorista!$A2356,0)</f>
        <v>70518037.280218229</v>
      </c>
      <c r="I2356">
        <f>+HLOOKUP(VLOOKUP($B2356,$Q$2:$R$42,2,0),creditos_sf!$D$103:$AY$200,base_minorista!$A2356,0)</f>
        <v>7429936.7387992796</v>
      </c>
      <c r="J2356">
        <f>+HLOOKUP(VLOOKUP($B2356,$Q$2:$R$42,2,0),Costo_fondeo!$D$3:$AY$100,base_minorista!$A2356,0)</f>
        <v>13.047658016729924</v>
      </c>
      <c r="K2356">
        <f>+HLOOKUP(VLOOKUP($B2356,$Q$2:$R$42,2,0),Costo_provisiones!$D$3:$AY$100,base_minorista!$A2356,0)</f>
        <v>14.604949226025083</v>
      </c>
      <c r="L2356">
        <f>+HLOOKUP(VLOOKUP($B2356,$Q$2:$R$42,2,0),Morosidad_control!$D$4:$AY$101,base_minorista!$A2356,0)</f>
        <v>5.5103293880637692</v>
      </c>
      <c r="M2356">
        <f ca="1">+OFFSET(Capital_2!$D$2,base_minorista!A2356,0)</f>
        <v>3.5647933704456456</v>
      </c>
      <c r="N2356">
        <f>+HLOOKUP(VLOOKUP($B2356,$Q$2:$R$42,2,0),costo_laboral!$E$2:$AZ$99,base_minorista!$A2356,0)</f>
        <v>20.837809612348899</v>
      </c>
      <c r="O2356">
        <f>+HLOOKUP(VLOOKUP($B2356,$Q$2:$R$42,2,0),Participacion2!$D$2:$AO$99,base_minorista!$A2356,0)</f>
        <v>0.25601061561669303</v>
      </c>
    </row>
    <row r="2357" spans="1:15" ht="16.5" x14ac:dyDescent="0.3">
      <c r="A2357">
        <v>26</v>
      </c>
      <c r="B2357">
        <v>26</v>
      </c>
      <c r="C2357">
        <v>25</v>
      </c>
      <c r="D2357" s="3">
        <v>41639</v>
      </c>
      <c r="E2357" s="33">
        <v>13</v>
      </c>
      <c r="F2357">
        <v>1</v>
      </c>
      <c r="G2357">
        <f>+HLOOKUP(VLOOKUP($B2357,$Q$2:$R$42,2,0),costos_sf!$D$2:$AY$99,base_minorista!$A2357,0)</f>
        <v>53026905.613719918</v>
      </c>
      <c r="H2357">
        <f>+HLOOKUP(VLOOKUP($B2357,$Q$2:$R$42,2,0),creditos_sf!$D$2:$AY$99,base_minorista!$A2357,0)</f>
        <v>72688210.347750828</v>
      </c>
      <c r="I2357">
        <f>+HLOOKUP(VLOOKUP($B2357,$Q$2:$R$42,2,0),creditos_sf!$D$103:$AY$200,base_minorista!$A2357,0)</f>
        <v>7321327.0735044554</v>
      </c>
      <c r="J2357">
        <f>+HLOOKUP(VLOOKUP($B2357,$Q$2:$R$42,2,0),Costo_fondeo!$D$3:$AY$100,base_minorista!$A2357,0)</f>
        <v>12.938789703381737</v>
      </c>
      <c r="K2357">
        <f>+HLOOKUP(VLOOKUP($B2357,$Q$2:$R$42,2,0),Costo_provisiones!$D$3:$AY$100,base_minorista!$A2357,0)</f>
        <v>13.468719429113019</v>
      </c>
      <c r="L2357">
        <f>+HLOOKUP(VLOOKUP($B2357,$Q$2:$R$42,2,0),Morosidad_control!$D$4:$AY$101,base_minorista!$A2357,0)</f>
        <v>5.0587526761502373</v>
      </c>
      <c r="M2357">
        <f ca="1">+OFFSET(Capital_2!$D$2,base_minorista!A2357,0)</f>
        <v>3.5095726367283766</v>
      </c>
      <c r="N2357">
        <f>+HLOOKUP(VLOOKUP($B2357,$Q$2:$R$42,2,0),costo_laboral!$E$2:$AZ$99,base_minorista!$A2357,0)</f>
        <v>20.5508713178547</v>
      </c>
      <c r="O2357">
        <f>+HLOOKUP(VLOOKUP($B2357,$Q$2:$R$42,2,0),Participacion2!$D$2:$AO$99,base_minorista!$A2357,0)</f>
        <v>0.26789098970547198</v>
      </c>
    </row>
    <row r="2358" spans="1:15" ht="16.5" x14ac:dyDescent="0.3">
      <c r="A2358">
        <v>27</v>
      </c>
      <c r="B2358">
        <v>26</v>
      </c>
      <c r="C2358">
        <v>26</v>
      </c>
      <c r="D2358" s="3">
        <v>41670</v>
      </c>
      <c r="E2358" s="33">
        <v>14</v>
      </c>
      <c r="F2358">
        <v>1</v>
      </c>
      <c r="G2358">
        <f>+HLOOKUP(VLOOKUP($B2358,$Q$2:$R$42,2,0),costos_sf!$D$2:$AY$99,base_minorista!$A2358,0)</f>
        <v>51533780.717036456</v>
      </c>
      <c r="H2358">
        <f>+HLOOKUP(VLOOKUP($B2358,$Q$2:$R$42,2,0),creditos_sf!$D$2:$AY$99,base_minorista!$A2358,0)</f>
        <v>77380605.500452593</v>
      </c>
      <c r="I2358">
        <f>+HLOOKUP(VLOOKUP($B2358,$Q$2:$R$42,2,0),creditos_sf!$D$103:$AY$200,base_minorista!$A2358,0)</f>
        <v>6602181.6924432013</v>
      </c>
      <c r="J2358">
        <f>+HLOOKUP(VLOOKUP($B2358,$Q$2:$R$42,2,0),Costo_fondeo!$D$3:$AY$100,base_minorista!$A2358,0)</f>
        <v>12.919648910742913</v>
      </c>
      <c r="K2358">
        <f>+HLOOKUP(VLOOKUP($B2358,$Q$2:$R$42,2,0),Costo_provisiones!$D$3:$AY$100,base_minorista!$A2358,0)</f>
        <v>10.546539525102402</v>
      </c>
      <c r="L2358">
        <f>+HLOOKUP(VLOOKUP($B2358,$Q$2:$R$42,2,0),Morosidad_control!$D$4:$AY$101,base_minorista!$A2358,0)</f>
        <v>5.1882026769765375</v>
      </c>
      <c r="M2358">
        <f ca="1">+OFFSET(Capital_2!$D$2,base_minorista!A2358,0)</f>
        <v>3.4442162995780268</v>
      </c>
      <c r="N2358">
        <f>+HLOOKUP(VLOOKUP($B2358,$Q$2:$R$42,2,0),costo_laboral!$E$2:$AZ$99,base_minorista!$A2358,0)</f>
        <v>19.747773161821499</v>
      </c>
      <c r="O2358">
        <f>+HLOOKUP(VLOOKUP($B2358,$Q$2:$R$42,2,0),Participacion2!$D$2:$AO$99,base_minorista!$A2358,0)</f>
        <v>0.27744875395742202</v>
      </c>
    </row>
    <row r="2359" spans="1:15" ht="16.5" x14ac:dyDescent="0.3">
      <c r="A2359">
        <v>28</v>
      </c>
      <c r="B2359">
        <v>26</v>
      </c>
      <c r="C2359">
        <v>27</v>
      </c>
      <c r="D2359" s="3">
        <v>41698</v>
      </c>
      <c r="E2359" s="33">
        <v>14</v>
      </c>
      <c r="F2359">
        <v>1</v>
      </c>
      <c r="G2359">
        <f>+HLOOKUP(VLOOKUP($B2359,$Q$2:$R$42,2,0),costos_sf!$D$2:$AY$99,base_minorista!$A2359,0)</f>
        <v>50812620.55938898</v>
      </c>
      <c r="H2359">
        <f>+HLOOKUP(VLOOKUP($B2359,$Q$2:$R$42,2,0),creditos_sf!$D$2:$AY$99,base_minorista!$A2359,0)</f>
        <v>81687602.819186792</v>
      </c>
      <c r="I2359">
        <f>+HLOOKUP(VLOOKUP($B2359,$Q$2:$R$42,2,0),creditos_sf!$D$103:$AY$200,base_minorista!$A2359,0)</f>
        <v>6416064.29774452</v>
      </c>
      <c r="J2359">
        <f>+HLOOKUP(VLOOKUP($B2359,$Q$2:$R$42,2,0),Costo_fondeo!$D$3:$AY$100,base_minorista!$A2359,0)</f>
        <v>12.836163226046349</v>
      </c>
      <c r="K2359">
        <f>+HLOOKUP(VLOOKUP($B2359,$Q$2:$R$42,2,0),Costo_provisiones!$D$3:$AY$100,base_minorista!$A2359,0)</f>
        <v>9.0006187966090145</v>
      </c>
      <c r="L2359">
        <f>+HLOOKUP(VLOOKUP($B2359,$Q$2:$R$42,2,0),Morosidad_control!$D$4:$AY$101,base_minorista!$A2359,0)</f>
        <v>5.1510305768054776</v>
      </c>
      <c r="M2359">
        <f ca="1">+OFFSET(Capital_2!$D$2,base_minorista!A2359,0)</f>
        <v>3.3651511548182853</v>
      </c>
      <c r="N2359">
        <f>+HLOOKUP(VLOOKUP($B2359,$Q$2:$R$42,2,0),costo_laboral!$E$2:$AZ$99,base_minorista!$A2359,0)</f>
        <v>19.4000706962556</v>
      </c>
      <c r="O2359">
        <f>+HLOOKUP(VLOOKUP($B2359,$Q$2:$R$42,2,0),Participacion2!$D$2:$AO$99,base_minorista!$A2359,0)</f>
        <v>0.293410349070162</v>
      </c>
    </row>
    <row r="2360" spans="1:15" ht="16.5" x14ac:dyDescent="0.3">
      <c r="A2360">
        <v>29</v>
      </c>
      <c r="B2360">
        <v>26</v>
      </c>
      <c r="C2360">
        <v>28</v>
      </c>
      <c r="D2360" s="3">
        <v>41729</v>
      </c>
      <c r="E2360" s="33">
        <v>14</v>
      </c>
      <c r="F2360">
        <v>1</v>
      </c>
      <c r="G2360">
        <f>+HLOOKUP(VLOOKUP($B2360,$Q$2:$R$42,2,0),costos_sf!$D$2:$AY$99,base_minorista!$A2360,0)</f>
        <v>51265939.586418405</v>
      </c>
      <c r="H2360">
        <f>+HLOOKUP(VLOOKUP($B2360,$Q$2:$R$42,2,0),creditos_sf!$D$2:$AY$99,base_minorista!$A2360,0)</f>
        <v>83223774.784890637</v>
      </c>
      <c r="I2360">
        <f>+HLOOKUP(VLOOKUP($B2360,$Q$2:$R$42,2,0),creditos_sf!$D$103:$AY$200,base_minorista!$A2360,0)</f>
        <v>5939909.2655507121</v>
      </c>
      <c r="J2360">
        <f>+HLOOKUP(VLOOKUP($B2360,$Q$2:$R$42,2,0),Costo_fondeo!$D$3:$AY$100,base_minorista!$A2360,0)</f>
        <v>12.886251359438475</v>
      </c>
      <c r="K2360">
        <f>+HLOOKUP(VLOOKUP($B2360,$Q$2:$R$42,2,0),Costo_provisiones!$D$3:$AY$100,base_minorista!$A2360,0)</f>
        <v>8.2866251708398959</v>
      </c>
      <c r="L2360">
        <f>+HLOOKUP(VLOOKUP($B2360,$Q$2:$R$42,2,0),Morosidad_control!$D$4:$AY$101,base_minorista!$A2360,0)</f>
        <v>5.0097753497656248</v>
      </c>
      <c r="M2360">
        <f ca="1">+OFFSET(Capital_2!$D$2,base_minorista!A2360,0)</f>
        <v>3.2958556767962262</v>
      </c>
      <c r="N2360">
        <f>+HLOOKUP(VLOOKUP($B2360,$Q$2:$R$42,2,0),costo_laboral!$E$2:$AZ$99,base_minorista!$A2360,0)</f>
        <v>19.443579035631</v>
      </c>
      <c r="O2360">
        <f>+HLOOKUP(VLOOKUP($B2360,$Q$2:$R$42,2,0),Participacion2!$D$2:$AO$99,base_minorista!$A2360,0)</f>
        <v>0.300342523155265</v>
      </c>
    </row>
    <row r="2361" spans="1:15" ht="16.5" x14ac:dyDescent="0.3">
      <c r="A2361">
        <v>30</v>
      </c>
      <c r="B2361">
        <v>26</v>
      </c>
      <c r="C2361">
        <v>29</v>
      </c>
      <c r="D2361" s="3">
        <v>41759</v>
      </c>
      <c r="E2361" s="33">
        <v>14</v>
      </c>
      <c r="F2361">
        <v>1</v>
      </c>
      <c r="G2361">
        <f>+HLOOKUP(VLOOKUP($B2361,$Q$2:$R$42,2,0),costos_sf!$D$2:$AY$99,base_minorista!$A2361,0)</f>
        <v>51254830.594984733</v>
      </c>
      <c r="H2361">
        <f>+HLOOKUP(VLOOKUP($B2361,$Q$2:$R$42,2,0),creditos_sf!$D$2:$AY$99,base_minorista!$A2361,0)</f>
        <v>79804346.287701592</v>
      </c>
      <c r="I2361">
        <f>+HLOOKUP(VLOOKUP($B2361,$Q$2:$R$42,2,0),creditos_sf!$D$103:$AY$200,base_minorista!$A2361,0)</f>
        <v>5803847.8863605354</v>
      </c>
      <c r="J2361">
        <f>+HLOOKUP(VLOOKUP($B2361,$Q$2:$R$42,2,0),Costo_fondeo!$D$3:$AY$100,base_minorista!$A2361,0)</f>
        <v>12.897544302166395</v>
      </c>
      <c r="K2361">
        <f>+HLOOKUP(VLOOKUP($B2361,$Q$2:$R$42,2,0),Costo_provisiones!$D$3:$AY$100,base_minorista!$A2361,0)</f>
        <v>8.0592595038215844</v>
      </c>
      <c r="L2361">
        <f>+HLOOKUP(VLOOKUP($B2361,$Q$2:$R$42,2,0),Morosidad_control!$D$4:$AY$101,base_minorista!$A2361,0)</f>
        <v>4.9257334839830982</v>
      </c>
      <c r="M2361">
        <f ca="1">+OFFSET(Capital_2!$D$2,base_minorista!A2361,0)</f>
        <v>3.2437779376973728</v>
      </c>
      <c r="N2361">
        <f>+HLOOKUP(VLOOKUP($B2361,$Q$2:$R$42,2,0),costo_laboral!$E$2:$AZ$99,base_minorista!$A2361,0)</f>
        <v>19.351435232876401</v>
      </c>
      <c r="O2361">
        <f>+HLOOKUP(VLOOKUP($B2361,$Q$2:$R$42,2,0),Participacion2!$D$2:$AO$99,base_minorista!$A2361,0)</f>
        <v>0.290745958027817</v>
      </c>
    </row>
    <row r="2362" spans="1:15" ht="16.5" x14ac:dyDescent="0.3">
      <c r="A2362">
        <v>31</v>
      </c>
      <c r="B2362">
        <v>26</v>
      </c>
      <c r="C2362">
        <v>30</v>
      </c>
      <c r="D2362" s="3">
        <v>41790</v>
      </c>
      <c r="E2362" s="33">
        <v>14</v>
      </c>
      <c r="F2362">
        <v>1</v>
      </c>
      <c r="G2362">
        <f>+HLOOKUP(VLOOKUP($B2362,$Q$2:$R$42,2,0),costos_sf!$D$2:$AY$99,base_minorista!$A2362,0)</f>
        <v>51248612.229683697</v>
      </c>
      <c r="H2362">
        <f>+HLOOKUP(VLOOKUP($B2362,$Q$2:$R$42,2,0),creditos_sf!$D$2:$AY$99,base_minorista!$A2362,0)</f>
        <v>81759826.510048717</v>
      </c>
      <c r="I2362">
        <f>+HLOOKUP(VLOOKUP($B2362,$Q$2:$R$42,2,0),creditos_sf!$D$103:$AY$200,base_minorista!$A2362,0)</f>
        <v>5858201.0147236306</v>
      </c>
      <c r="J2362">
        <f>+HLOOKUP(VLOOKUP($B2362,$Q$2:$R$42,2,0),Costo_fondeo!$D$3:$AY$100,base_minorista!$A2362,0)</f>
        <v>12.919661936558471</v>
      </c>
      <c r="K2362">
        <f>+HLOOKUP(VLOOKUP($B2362,$Q$2:$R$42,2,0),Costo_provisiones!$D$3:$AY$100,base_minorista!$A2362,0)</f>
        <v>7.1715084095370125</v>
      </c>
      <c r="L2362">
        <f>+HLOOKUP(VLOOKUP($B2362,$Q$2:$R$42,2,0),Morosidad_control!$D$4:$AY$101,base_minorista!$A2362,0)</f>
        <v>4.8650039994981791</v>
      </c>
      <c r="M2362">
        <f ca="1">+OFFSET(Capital_2!$D$2,base_minorista!A2362,0)</f>
        <v>3.2095324879825831</v>
      </c>
      <c r="N2362">
        <f>+HLOOKUP(VLOOKUP($B2362,$Q$2:$R$42,2,0),costo_laboral!$E$2:$AZ$99,base_minorista!$A2362,0)</f>
        <v>19.535382705246501</v>
      </c>
      <c r="O2362">
        <f>+HLOOKUP(VLOOKUP($B2362,$Q$2:$R$42,2,0),Participacion2!$D$2:$AO$99,base_minorista!$A2362,0)</f>
        <v>0.30229562957318501</v>
      </c>
    </row>
    <row r="2363" spans="1:15" ht="16.5" x14ac:dyDescent="0.3">
      <c r="A2363">
        <v>32</v>
      </c>
      <c r="B2363">
        <v>26</v>
      </c>
      <c r="C2363">
        <v>31</v>
      </c>
      <c r="D2363" s="3">
        <v>41820</v>
      </c>
      <c r="E2363" s="33">
        <v>14</v>
      </c>
      <c r="F2363">
        <v>1</v>
      </c>
      <c r="G2363">
        <f>+HLOOKUP(VLOOKUP($B2363,$Q$2:$R$42,2,0),costos_sf!$D$2:$AY$99,base_minorista!$A2363,0)</f>
        <v>54246921.646589004</v>
      </c>
      <c r="H2363">
        <f>+HLOOKUP(VLOOKUP($B2363,$Q$2:$R$42,2,0),creditos_sf!$D$2:$AY$99,base_minorista!$A2363,0)</f>
        <v>85006739.914832041</v>
      </c>
      <c r="I2363">
        <f>+HLOOKUP(VLOOKUP($B2363,$Q$2:$R$42,2,0),creditos_sf!$D$103:$AY$200,base_minorista!$A2363,0)</f>
        <v>5719391.9104333166</v>
      </c>
      <c r="J2363">
        <f>+HLOOKUP(VLOOKUP($B2363,$Q$2:$R$42,2,0),Costo_fondeo!$D$3:$AY$100,base_minorista!$A2363,0)</f>
        <v>13.055479799898858</v>
      </c>
      <c r="K2363">
        <f>+HLOOKUP(VLOOKUP($B2363,$Q$2:$R$42,2,0),Costo_provisiones!$D$3:$AY$100,base_minorista!$A2363,0)</f>
        <v>8.8955120239872976</v>
      </c>
      <c r="L2363">
        <f>+HLOOKUP(VLOOKUP($B2363,$Q$2:$R$42,2,0),Morosidad_control!$D$4:$AY$101,base_minorista!$A2363,0)</f>
        <v>4.7875270472817029</v>
      </c>
      <c r="M2363">
        <f ca="1">+OFFSET(Capital_2!$D$2,base_minorista!A2363,0)</f>
        <v>3.1850428382831848</v>
      </c>
      <c r="N2363">
        <f>+HLOOKUP(VLOOKUP($B2363,$Q$2:$R$42,2,0),costo_laboral!$E$2:$AZ$99,base_minorista!$A2363,0)</f>
        <v>19.892850357393598</v>
      </c>
      <c r="O2363">
        <f>+HLOOKUP(VLOOKUP($B2363,$Q$2:$R$42,2,0),Participacion2!$D$2:$AO$99,base_minorista!$A2363,0)</f>
        <v>0.30838566251119098</v>
      </c>
    </row>
    <row r="2364" spans="1:15" ht="16.5" x14ac:dyDescent="0.3">
      <c r="A2364">
        <v>33</v>
      </c>
      <c r="B2364">
        <v>26</v>
      </c>
      <c r="C2364">
        <v>32</v>
      </c>
      <c r="D2364" s="3">
        <v>41851</v>
      </c>
      <c r="E2364" s="33">
        <v>14</v>
      </c>
      <c r="F2364">
        <v>1</v>
      </c>
      <c r="G2364">
        <f>+HLOOKUP(VLOOKUP($B2364,$Q$2:$R$42,2,0),costos_sf!$D$2:$AY$99,base_minorista!$A2364,0)</f>
        <v>50707702.349773809</v>
      </c>
      <c r="H2364">
        <f>+HLOOKUP(VLOOKUP($B2364,$Q$2:$R$42,2,0),creditos_sf!$D$2:$AY$99,base_minorista!$A2364,0)</f>
        <v>85382575.471037477</v>
      </c>
      <c r="I2364">
        <f>+HLOOKUP(VLOOKUP($B2364,$Q$2:$R$42,2,0),creditos_sf!$D$103:$AY$200,base_minorista!$A2364,0)</f>
        <v>5458372.9709755406</v>
      </c>
      <c r="J2364">
        <f>+HLOOKUP(VLOOKUP($B2364,$Q$2:$R$42,2,0),Costo_fondeo!$D$3:$AY$100,base_minorista!$A2364,0)</f>
        <v>13.113801402554929</v>
      </c>
      <c r="K2364">
        <f>+HLOOKUP(VLOOKUP($B2364,$Q$2:$R$42,2,0),Costo_provisiones!$D$3:$AY$100,base_minorista!$A2364,0)</f>
        <v>8.8026072919862663</v>
      </c>
      <c r="L2364">
        <f>+HLOOKUP(VLOOKUP($B2364,$Q$2:$R$42,2,0),Morosidad_control!$D$4:$AY$101,base_minorista!$A2364,0)</f>
        <v>4.7056217310100594</v>
      </c>
      <c r="M2364">
        <f ca="1">+OFFSET(Capital_2!$D$2,base_minorista!A2364,0)</f>
        <v>3.1704105350092515</v>
      </c>
      <c r="N2364">
        <f>+HLOOKUP(VLOOKUP($B2364,$Q$2:$R$42,2,0),costo_laboral!$E$2:$AZ$99,base_minorista!$A2364,0)</f>
        <v>20.2149795078643</v>
      </c>
      <c r="O2364">
        <f>+HLOOKUP(VLOOKUP($B2364,$Q$2:$R$42,2,0),Participacion2!$D$2:$AO$99,base_minorista!$A2364,0)</f>
        <v>0.30975256161874898</v>
      </c>
    </row>
    <row r="2365" spans="1:15" ht="16.5" x14ac:dyDescent="0.3">
      <c r="A2365">
        <v>34</v>
      </c>
      <c r="B2365">
        <v>26</v>
      </c>
      <c r="C2365">
        <v>33</v>
      </c>
      <c r="D2365" s="3">
        <v>41882</v>
      </c>
      <c r="E2365" s="33">
        <v>14</v>
      </c>
      <c r="F2365">
        <v>1</v>
      </c>
      <c r="G2365">
        <f>+HLOOKUP(VLOOKUP($B2365,$Q$2:$R$42,2,0),costos_sf!$D$2:$AY$99,base_minorista!$A2365,0)</f>
        <v>51115604.03083013</v>
      </c>
      <c r="H2365">
        <f>+HLOOKUP(VLOOKUP($B2365,$Q$2:$R$42,2,0),creditos_sf!$D$2:$AY$99,base_minorista!$A2365,0)</f>
        <v>88714392.830232933</v>
      </c>
      <c r="I2365">
        <f>+HLOOKUP(VLOOKUP($B2365,$Q$2:$R$42,2,0),creditos_sf!$D$103:$AY$200,base_minorista!$A2365,0)</f>
        <v>6385498.0043912297</v>
      </c>
      <c r="J2365">
        <f>+HLOOKUP(VLOOKUP($B2365,$Q$2:$R$42,2,0),Costo_fondeo!$D$3:$AY$100,base_minorista!$A2365,0)</f>
        <v>13.089856567465185</v>
      </c>
      <c r="K2365">
        <f>+HLOOKUP(VLOOKUP($B2365,$Q$2:$R$42,2,0),Costo_provisiones!$D$3:$AY$100,base_minorista!$A2365,0)</f>
        <v>7.8980793961033458</v>
      </c>
      <c r="L2365">
        <f>+HLOOKUP(VLOOKUP($B2365,$Q$2:$R$42,2,0),Morosidad_control!$D$4:$AY$101,base_minorista!$A2365,0)</f>
        <v>4.5937472752254624</v>
      </c>
      <c r="M2365">
        <f ca="1">+OFFSET(Capital_2!$D$2,base_minorista!A2365,0)</f>
        <v>3.1468414088192862</v>
      </c>
      <c r="N2365">
        <f>+HLOOKUP(VLOOKUP($B2365,$Q$2:$R$42,2,0),costo_laboral!$E$2:$AZ$99,base_minorista!$A2365,0)</f>
        <v>20.133185786459801</v>
      </c>
      <c r="O2365">
        <f>+HLOOKUP(VLOOKUP($B2365,$Q$2:$R$42,2,0),Participacion2!$D$2:$AO$99,base_minorista!$A2365,0)</f>
        <v>0.31595644016226399</v>
      </c>
    </row>
    <row r="2366" spans="1:15" ht="16.5" x14ac:dyDescent="0.3">
      <c r="A2366">
        <v>35</v>
      </c>
      <c r="B2366">
        <v>26</v>
      </c>
      <c r="C2366">
        <v>34</v>
      </c>
      <c r="D2366" s="3">
        <v>41912</v>
      </c>
      <c r="E2366" s="33">
        <v>14</v>
      </c>
      <c r="F2366">
        <v>1</v>
      </c>
      <c r="G2366">
        <f>+HLOOKUP(VLOOKUP($B2366,$Q$2:$R$42,2,0),costos_sf!$D$2:$AY$99,base_minorista!$A2366,0)</f>
        <v>53492150.169854842</v>
      </c>
      <c r="H2366">
        <f>+HLOOKUP(VLOOKUP($B2366,$Q$2:$R$42,2,0),creditos_sf!$D$2:$AY$99,base_minorista!$A2366,0)</f>
        <v>89965653.494393647</v>
      </c>
      <c r="I2366">
        <f>+HLOOKUP(VLOOKUP($B2366,$Q$2:$R$42,2,0),creditos_sf!$D$103:$AY$200,base_minorista!$A2366,0)</f>
        <v>7399206.2617852995</v>
      </c>
      <c r="J2366">
        <f>+HLOOKUP(VLOOKUP($B2366,$Q$2:$R$42,2,0),Costo_fondeo!$D$3:$AY$100,base_minorista!$A2366,0)</f>
        <v>13.298692015945266</v>
      </c>
      <c r="K2366">
        <f>+HLOOKUP(VLOOKUP($B2366,$Q$2:$R$42,2,0),Costo_provisiones!$D$3:$AY$100,base_minorista!$A2366,0)</f>
        <v>7.8484916203864676</v>
      </c>
      <c r="L2366">
        <f>+HLOOKUP(VLOOKUP($B2366,$Q$2:$R$42,2,0),Morosidad_control!$D$4:$AY$101,base_minorista!$A2366,0)</f>
        <v>4.620395369074247</v>
      </c>
      <c r="M2366">
        <f ca="1">+OFFSET(Capital_2!$D$2,base_minorista!A2366,0)</f>
        <v>3.1301745437504462</v>
      </c>
      <c r="N2366">
        <f>+HLOOKUP(VLOOKUP($B2366,$Q$2:$R$42,2,0),costo_laboral!$E$2:$AZ$99,base_minorista!$A2366,0)</f>
        <v>20.1689875891391</v>
      </c>
      <c r="O2366">
        <f>+HLOOKUP(VLOOKUP($B2366,$Q$2:$R$42,2,0),Participacion2!$D$2:$AO$99,base_minorista!$A2366,0)</f>
        <v>0.33251578181878799</v>
      </c>
    </row>
    <row r="2367" spans="1:15" ht="16.5" x14ac:dyDescent="0.3">
      <c r="A2367">
        <v>36</v>
      </c>
      <c r="B2367">
        <v>26</v>
      </c>
      <c r="C2367">
        <v>35</v>
      </c>
      <c r="D2367" s="3">
        <v>41943</v>
      </c>
      <c r="E2367" s="33">
        <v>14</v>
      </c>
      <c r="F2367">
        <v>1</v>
      </c>
      <c r="G2367">
        <f>+HLOOKUP(VLOOKUP($B2367,$Q$2:$R$42,2,0),costos_sf!$D$2:$AY$99,base_minorista!$A2367,0)</f>
        <v>55587505.686324634</v>
      </c>
      <c r="H2367">
        <f>+HLOOKUP(VLOOKUP($B2367,$Q$2:$R$42,2,0),creditos_sf!$D$2:$AY$99,base_minorista!$A2367,0)</f>
        <v>92176798.985553086</v>
      </c>
      <c r="I2367">
        <f>+HLOOKUP(VLOOKUP($B2367,$Q$2:$R$42,2,0),creditos_sf!$D$103:$AY$200,base_minorista!$A2367,0)</f>
        <v>6843757.0056192884</v>
      </c>
      <c r="J2367">
        <f>+HLOOKUP(VLOOKUP($B2367,$Q$2:$R$42,2,0),Costo_fondeo!$D$3:$AY$100,base_minorista!$A2367,0)</f>
        <v>13.461404363372957</v>
      </c>
      <c r="K2367">
        <f>+HLOOKUP(VLOOKUP($B2367,$Q$2:$R$42,2,0),Costo_provisiones!$D$3:$AY$100,base_minorista!$A2367,0)</f>
        <v>7.9295045432569999</v>
      </c>
      <c r="L2367">
        <f>+HLOOKUP(VLOOKUP($B2367,$Q$2:$R$42,2,0),Morosidad_control!$D$4:$AY$101,base_minorista!$A2367,0)</f>
        <v>4.6755099970311873</v>
      </c>
      <c r="M2367">
        <f ca="1">+OFFSET(Capital_2!$D$2,base_minorista!A2367,0)</f>
        <v>3.1052199516205063</v>
      </c>
      <c r="N2367">
        <f>+HLOOKUP(VLOOKUP($B2367,$Q$2:$R$42,2,0),costo_laboral!$E$2:$AZ$99,base_minorista!$A2367,0)</f>
        <v>19.915695958363099</v>
      </c>
      <c r="O2367">
        <f>+HLOOKUP(VLOOKUP($B2367,$Q$2:$R$42,2,0),Participacion2!$D$2:$AO$99,base_minorista!$A2367,0)</f>
        <v>0.34914858801673299</v>
      </c>
    </row>
    <row r="2368" spans="1:15" ht="16.5" x14ac:dyDescent="0.3">
      <c r="A2368">
        <v>37</v>
      </c>
      <c r="B2368">
        <v>26</v>
      </c>
      <c r="C2368">
        <v>36</v>
      </c>
      <c r="D2368" s="3">
        <v>41973</v>
      </c>
      <c r="E2368" s="33">
        <v>14</v>
      </c>
      <c r="F2368">
        <v>1</v>
      </c>
      <c r="G2368">
        <f>+HLOOKUP(VLOOKUP($B2368,$Q$2:$R$42,2,0),costos_sf!$D$2:$AY$99,base_minorista!$A2368,0)</f>
        <v>57910206.367432848</v>
      </c>
      <c r="H2368">
        <f>+HLOOKUP(VLOOKUP($B2368,$Q$2:$R$42,2,0),creditos_sf!$D$2:$AY$99,base_minorista!$A2368,0)</f>
        <v>94143101.268947095</v>
      </c>
      <c r="I2368">
        <f>+HLOOKUP(VLOOKUP($B2368,$Q$2:$R$42,2,0),creditos_sf!$D$103:$AY$200,base_minorista!$A2368,0)</f>
        <v>7357265.9046513876</v>
      </c>
      <c r="J2368">
        <f>+HLOOKUP(VLOOKUP($B2368,$Q$2:$R$42,2,0),Costo_fondeo!$D$3:$AY$100,base_minorista!$A2368,0)</f>
        <v>13.545416577405406</v>
      </c>
      <c r="K2368">
        <f>+HLOOKUP(VLOOKUP($B2368,$Q$2:$R$42,2,0),Costo_provisiones!$D$3:$AY$100,base_minorista!$A2368,0)</f>
        <v>8.0692666449620507</v>
      </c>
      <c r="L2368">
        <f>+HLOOKUP(VLOOKUP($B2368,$Q$2:$R$42,2,0),Morosidad_control!$D$4:$AY$101,base_minorista!$A2368,0)</f>
        <v>4.7117739595066981</v>
      </c>
      <c r="M2368">
        <f ca="1">+OFFSET(Capital_2!$D$2,base_minorista!A2368,0)</f>
        <v>3.0886044861742721</v>
      </c>
      <c r="N2368">
        <f>+HLOOKUP(VLOOKUP($B2368,$Q$2:$R$42,2,0),costo_laboral!$E$2:$AZ$99,base_minorista!$A2368,0)</f>
        <v>19.823868110506101</v>
      </c>
      <c r="O2368">
        <f>+HLOOKUP(VLOOKUP($B2368,$Q$2:$R$42,2,0),Participacion2!$D$2:$AO$99,base_minorista!$A2368,0)</f>
        <v>0.35199080828571699</v>
      </c>
    </row>
    <row r="2369" spans="1:15" ht="16.5" x14ac:dyDescent="0.3">
      <c r="A2369">
        <v>38</v>
      </c>
      <c r="B2369">
        <v>26</v>
      </c>
      <c r="C2369">
        <v>37</v>
      </c>
      <c r="D2369" s="3">
        <v>42004</v>
      </c>
      <c r="E2369" s="33">
        <v>14</v>
      </c>
      <c r="F2369">
        <v>1</v>
      </c>
      <c r="G2369">
        <f>+HLOOKUP(VLOOKUP($B2369,$Q$2:$R$42,2,0),costos_sf!$D$2:$AY$99,base_minorista!$A2369,0)</f>
        <v>58990681.870122209</v>
      </c>
      <c r="H2369">
        <f>+HLOOKUP(VLOOKUP($B2369,$Q$2:$R$42,2,0),creditos_sf!$D$2:$AY$99,base_minorista!$A2369,0)</f>
        <v>98467168.903901294</v>
      </c>
      <c r="I2369">
        <f>+HLOOKUP(VLOOKUP($B2369,$Q$2:$R$42,2,0),creditos_sf!$D$103:$AY$200,base_minorista!$A2369,0)</f>
        <v>8979391.9527656529</v>
      </c>
      <c r="J2369">
        <f>+HLOOKUP(VLOOKUP($B2369,$Q$2:$R$42,2,0),Costo_fondeo!$D$3:$AY$100,base_minorista!$A2369,0)</f>
        <v>13.271900197565758</v>
      </c>
      <c r="K2369">
        <f>+HLOOKUP(VLOOKUP($B2369,$Q$2:$R$42,2,0),Costo_provisiones!$D$3:$AY$100,base_minorista!$A2369,0)</f>
        <v>7.7980899002264641</v>
      </c>
      <c r="L2369">
        <f>+HLOOKUP(VLOOKUP($B2369,$Q$2:$R$42,2,0),Morosidad_control!$D$4:$AY$101,base_minorista!$A2369,0)</f>
        <v>4.2297724105280166</v>
      </c>
      <c r="M2369">
        <f ca="1">+OFFSET(Capital_2!$D$2,base_minorista!A2369,0)</f>
        <v>3.0772625191593428</v>
      </c>
      <c r="N2369">
        <f>+HLOOKUP(VLOOKUP($B2369,$Q$2:$R$42,2,0),costo_laboral!$E$2:$AZ$99,base_minorista!$A2369,0)</f>
        <v>19.314956595037099</v>
      </c>
      <c r="O2369">
        <f>+HLOOKUP(VLOOKUP($B2369,$Q$2:$R$42,2,0),Participacion2!$D$2:$AO$99,base_minorista!$A2369,0)</f>
        <v>0.37124987341881399</v>
      </c>
    </row>
    <row r="2370" spans="1:15" ht="16.5" x14ac:dyDescent="0.3">
      <c r="A2370">
        <v>39</v>
      </c>
      <c r="B2370">
        <v>26</v>
      </c>
      <c r="C2370">
        <v>38</v>
      </c>
      <c r="D2370" s="3">
        <v>42035</v>
      </c>
      <c r="E2370" s="33">
        <v>15</v>
      </c>
      <c r="F2370">
        <v>1</v>
      </c>
      <c r="G2370">
        <f>+HLOOKUP(VLOOKUP($B2370,$Q$2:$R$42,2,0),costos_sf!$D$2:$AY$99,base_minorista!$A2370,0)</f>
        <v>59979944.846565031</v>
      </c>
      <c r="H2370">
        <f>+HLOOKUP(VLOOKUP($B2370,$Q$2:$R$42,2,0),creditos_sf!$D$2:$AY$99,base_minorista!$A2370,0)</f>
        <v>99998724.861703247</v>
      </c>
      <c r="I2370">
        <f>+HLOOKUP(VLOOKUP($B2370,$Q$2:$R$42,2,0),creditos_sf!$D$103:$AY$200,base_minorista!$A2370,0)</f>
        <v>9290980.5205258131</v>
      </c>
      <c r="J2370">
        <f>+HLOOKUP(VLOOKUP($B2370,$Q$2:$R$42,2,0),Costo_fondeo!$D$3:$AY$100,base_minorista!$A2370,0)</f>
        <v>13.162267092767705</v>
      </c>
      <c r="K2370">
        <f>+HLOOKUP(VLOOKUP($B2370,$Q$2:$R$42,2,0),Costo_provisiones!$D$3:$AY$100,base_minorista!$A2370,0)</f>
        <v>7.4755628946996024</v>
      </c>
      <c r="L2370">
        <f>+HLOOKUP(VLOOKUP($B2370,$Q$2:$R$42,2,0),Morosidad_control!$D$4:$AY$101,base_minorista!$A2370,0)</f>
        <v>4.8832020049863107</v>
      </c>
      <c r="M2370">
        <f ca="1">+OFFSET(Capital_2!$D$2,base_minorista!A2370,0)</f>
        <v>3.0663026726799725</v>
      </c>
      <c r="N2370">
        <f>+HLOOKUP(VLOOKUP($B2370,$Q$2:$R$42,2,0),costo_laboral!$E$2:$AZ$99,base_minorista!$A2370,0)</f>
        <v>19.308635833711399</v>
      </c>
      <c r="O2370">
        <f>+HLOOKUP(VLOOKUP($B2370,$Q$2:$R$42,2,0),Participacion2!$D$2:$AO$99,base_minorista!$A2370,0)</f>
        <v>0.37031412952409598</v>
      </c>
    </row>
    <row r="2371" spans="1:15" ht="16.5" x14ac:dyDescent="0.3">
      <c r="A2371">
        <v>40</v>
      </c>
      <c r="B2371">
        <v>26</v>
      </c>
      <c r="C2371">
        <v>39</v>
      </c>
      <c r="D2371" s="3">
        <v>42063</v>
      </c>
      <c r="E2371" s="33">
        <v>15</v>
      </c>
      <c r="F2371">
        <v>1</v>
      </c>
      <c r="G2371">
        <f>+HLOOKUP(VLOOKUP($B2371,$Q$2:$R$42,2,0),costos_sf!$D$2:$AY$99,base_minorista!$A2371,0)</f>
        <v>61243267.674050376</v>
      </c>
      <c r="H2371">
        <f>+HLOOKUP(VLOOKUP($B2371,$Q$2:$R$42,2,0),creditos_sf!$D$2:$AY$99,base_minorista!$A2371,0)</f>
        <v>104461744.52364713</v>
      </c>
      <c r="I2371">
        <f>+HLOOKUP(VLOOKUP($B2371,$Q$2:$R$42,2,0),creditos_sf!$D$103:$AY$200,base_minorista!$A2371,0)</f>
        <v>11718051.778319789</v>
      </c>
      <c r="J2371">
        <f>+HLOOKUP(VLOOKUP($B2371,$Q$2:$R$42,2,0),Costo_fondeo!$D$3:$AY$100,base_minorista!$A2371,0)</f>
        <v>13.158680792234634</v>
      </c>
      <c r="K2371">
        <f>+HLOOKUP(VLOOKUP($B2371,$Q$2:$R$42,2,0),Costo_provisiones!$D$3:$AY$100,base_minorista!$A2371,0)</f>
        <v>7.6078803330090317</v>
      </c>
      <c r="L2371">
        <f>+HLOOKUP(VLOOKUP($B2371,$Q$2:$R$42,2,0),Morosidad_control!$D$4:$AY$101,base_minorista!$A2371,0)</f>
        <v>4.7681561659428864</v>
      </c>
      <c r="M2371">
        <f ca="1">+OFFSET(Capital_2!$D$2,base_minorista!A2371,0)</f>
        <v>3.049096647123327</v>
      </c>
      <c r="N2371">
        <f>+HLOOKUP(VLOOKUP($B2371,$Q$2:$R$42,2,0),costo_laboral!$E$2:$AZ$99,base_minorista!$A2371,0)</f>
        <v>18.563926193279102</v>
      </c>
      <c r="O2371">
        <f>+HLOOKUP(VLOOKUP($B2371,$Q$2:$R$42,2,0),Participacion2!$D$2:$AO$99,base_minorista!$A2371,0)</f>
        <v>0.380366330754351</v>
      </c>
    </row>
    <row r="2372" spans="1:15" ht="16.5" x14ac:dyDescent="0.3">
      <c r="A2372">
        <v>41</v>
      </c>
      <c r="B2372">
        <v>26</v>
      </c>
      <c r="C2372">
        <v>40</v>
      </c>
      <c r="D2372" s="3">
        <v>42094</v>
      </c>
      <c r="E2372" s="33">
        <v>15</v>
      </c>
      <c r="F2372">
        <v>1</v>
      </c>
      <c r="G2372">
        <f>+HLOOKUP(VLOOKUP($B2372,$Q$2:$R$42,2,0),costos_sf!$D$2:$AY$99,base_minorista!$A2372,0)</f>
        <v>62767317.498399667</v>
      </c>
      <c r="H2372">
        <f>+HLOOKUP(VLOOKUP($B2372,$Q$2:$R$42,2,0),creditos_sf!$D$2:$AY$99,base_minorista!$A2372,0)</f>
        <v>109755217.57216041</v>
      </c>
      <c r="I2372">
        <f>+HLOOKUP(VLOOKUP($B2372,$Q$2:$R$42,2,0),creditos_sf!$D$103:$AY$200,base_minorista!$A2372,0)</f>
        <v>11350767.771140331</v>
      </c>
      <c r="J2372">
        <f>+HLOOKUP(VLOOKUP($B2372,$Q$2:$R$42,2,0),Costo_fondeo!$D$3:$AY$100,base_minorista!$A2372,0)</f>
        <v>13.120521149189498</v>
      </c>
      <c r="K2372">
        <f>+HLOOKUP(VLOOKUP($B2372,$Q$2:$R$42,2,0),Costo_provisiones!$D$3:$AY$100,base_minorista!$A2372,0)</f>
        <v>7.9239048593691352</v>
      </c>
      <c r="L2372">
        <f>+HLOOKUP(VLOOKUP($B2372,$Q$2:$R$42,2,0),Morosidad_control!$D$4:$AY$101,base_minorista!$A2372,0)</f>
        <v>4.8114491864390789</v>
      </c>
      <c r="M2372">
        <f ca="1">+OFFSET(Capital_2!$D$2,base_minorista!A2372,0)</f>
        <v>3.0217281587138265</v>
      </c>
      <c r="N2372">
        <f>+HLOOKUP(VLOOKUP($B2372,$Q$2:$R$42,2,0),costo_laboral!$E$2:$AZ$99,base_minorista!$A2372,0)</f>
        <v>17.9554645875508</v>
      </c>
      <c r="O2372">
        <f>+HLOOKUP(VLOOKUP($B2372,$Q$2:$R$42,2,0),Participacion2!$D$2:$AO$99,base_minorista!$A2372,0)</f>
        <v>0.402669682920478</v>
      </c>
    </row>
    <row r="2373" spans="1:15" ht="16.5" x14ac:dyDescent="0.3">
      <c r="A2373">
        <v>42</v>
      </c>
      <c r="B2373">
        <v>26</v>
      </c>
      <c r="C2373">
        <v>41</v>
      </c>
      <c r="D2373" s="3">
        <v>42124</v>
      </c>
      <c r="E2373" s="33">
        <v>15</v>
      </c>
      <c r="F2373">
        <v>1</v>
      </c>
      <c r="G2373">
        <f>+HLOOKUP(VLOOKUP($B2373,$Q$2:$R$42,2,0),costos_sf!$D$2:$AY$99,base_minorista!$A2373,0)</f>
        <v>65168841.336922519</v>
      </c>
      <c r="H2373">
        <f>+HLOOKUP(VLOOKUP($B2373,$Q$2:$R$42,2,0),creditos_sf!$D$2:$AY$99,base_minorista!$A2373,0)</f>
        <v>107092505.90507391</v>
      </c>
      <c r="I2373">
        <f>+HLOOKUP(VLOOKUP($B2373,$Q$2:$R$42,2,0),creditos_sf!$D$103:$AY$200,base_minorista!$A2373,0)</f>
        <v>10638046.842772504</v>
      </c>
      <c r="J2373">
        <f>+HLOOKUP(VLOOKUP($B2373,$Q$2:$R$42,2,0),Costo_fondeo!$D$3:$AY$100,base_minorista!$A2373,0)</f>
        <v>13.08287682116725</v>
      </c>
      <c r="K2373">
        <f>+HLOOKUP(VLOOKUP($B2373,$Q$2:$R$42,2,0),Costo_provisiones!$D$3:$AY$100,base_minorista!$A2373,0)</f>
        <v>9.1136889316535665</v>
      </c>
      <c r="L2373">
        <f>+HLOOKUP(VLOOKUP($B2373,$Q$2:$R$42,2,0),Morosidad_control!$D$4:$AY$101,base_minorista!$A2373,0)</f>
        <v>4.8139544236348319</v>
      </c>
      <c r="M2373">
        <f ca="1">+OFFSET(Capital_2!$D$2,base_minorista!A2373,0)</f>
        <v>3.0029222612045556</v>
      </c>
      <c r="N2373">
        <f>+HLOOKUP(VLOOKUP($B2373,$Q$2:$R$42,2,0),costo_laboral!$E$2:$AZ$99,base_minorista!$A2373,0)</f>
        <v>18.169374936972499</v>
      </c>
      <c r="O2373">
        <f>+HLOOKUP(VLOOKUP($B2373,$Q$2:$R$42,2,0),Participacion2!$D$2:$AO$99,base_minorista!$A2373,0)</f>
        <v>0.39526695575586401</v>
      </c>
    </row>
    <row r="2374" spans="1:15" ht="16.5" x14ac:dyDescent="0.3">
      <c r="A2374">
        <v>43</v>
      </c>
      <c r="B2374">
        <v>26</v>
      </c>
      <c r="C2374">
        <v>42</v>
      </c>
      <c r="D2374" s="3">
        <v>42155</v>
      </c>
      <c r="E2374" s="33">
        <v>15</v>
      </c>
      <c r="F2374">
        <v>1</v>
      </c>
      <c r="G2374">
        <f>+HLOOKUP(VLOOKUP($B2374,$Q$2:$R$42,2,0),costos_sf!$D$2:$AY$99,base_minorista!$A2374,0)</f>
        <v>65383256.189672664</v>
      </c>
      <c r="H2374">
        <f>+HLOOKUP(VLOOKUP($B2374,$Q$2:$R$42,2,0),creditos_sf!$D$2:$AY$99,base_minorista!$A2374,0)</f>
        <v>108136943.72375195</v>
      </c>
      <c r="I2374">
        <f>+HLOOKUP(VLOOKUP($B2374,$Q$2:$R$42,2,0),creditos_sf!$D$103:$AY$200,base_minorista!$A2374,0)</f>
        <v>15284547.355220091</v>
      </c>
      <c r="J2374">
        <f>+HLOOKUP(VLOOKUP($B2374,$Q$2:$R$42,2,0),Costo_fondeo!$D$3:$AY$100,base_minorista!$A2374,0)</f>
        <v>13.117914742741615</v>
      </c>
      <c r="K2374">
        <f>+HLOOKUP(VLOOKUP($B2374,$Q$2:$R$42,2,0),Costo_provisiones!$D$3:$AY$100,base_minorista!$A2374,0)</f>
        <v>8.807810573929709</v>
      </c>
      <c r="L2374">
        <f>+HLOOKUP(VLOOKUP($B2374,$Q$2:$R$42,2,0),Morosidad_control!$D$4:$AY$101,base_minorista!$A2374,0)</f>
        <v>4.7665249223028345</v>
      </c>
      <c r="M2374">
        <f ca="1">+OFFSET(Capital_2!$D$2,base_minorista!A2374,0)</f>
        <v>2.9913163210576634</v>
      </c>
      <c r="N2374">
        <f>+HLOOKUP(VLOOKUP($B2374,$Q$2:$R$42,2,0),costo_laboral!$E$2:$AZ$99,base_minorista!$A2374,0)</f>
        <v>17.554925858674501</v>
      </c>
      <c r="O2374">
        <f>+HLOOKUP(VLOOKUP($B2374,$Q$2:$R$42,2,0),Participacion2!$D$2:$AO$99,base_minorista!$A2374,0)</f>
        <v>0.40115624425436602</v>
      </c>
    </row>
    <row r="2375" spans="1:15" ht="16.5" x14ac:dyDescent="0.3">
      <c r="A2375">
        <v>44</v>
      </c>
      <c r="B2375">
        <v>26</v>
      </c>
      <c r="C2375">
        <v>43</v>
      </c>
      <c r="D2375" s="3">
        <v>42185</v>
      </c>
      <c r="E2375" s="33">
        <v>15</v>
      </c>
      <c r="F2375">
        <v>1</v>
      </c>
      <c r="G2375">
        <f>+HLOOKUP(VLOOKUP($B2375,$Q$2:$R$42,2,0),costos_sf!$D$2:$AY$99,base_minorista!$A2375,0)</f>
        <v>64646005.830740973</v>
      </c>
      <c r="H2375">
        <f>+HLOOKUP(VLOOKUP($B2375,$Q$2:$R$42,2,0),creditos_sf!$D$2:$AY$99,base_minorista!$A2375,0)</f>
        <v>109820770.20446584</v>
      </c>
      <c r="I2375">
        <f>+HLOOKUP(VLOOKUP($B2375,$Q$2:$R$42,2,0),creditos_sf!$D$103:$AY$200,base_minorista!$A2375,0)</f>
        <v>13515649.616375264</v>
      </c>
      <c r="J2375">
        <f>+HLOOKUP(VLOOKUP($B2375,$Q$2:$R$42,2,0),Costo_fondeo!$D$3:$AY$100,base_minorista!$A2375,0)</f>
        <v>13.180361962965236</v>
      </c>
      <c r="K2375">
        <f>+HLOOKUP(VLOOKUP($B2375,$Q$2:$R$42,2,0),Costo_provisiones!$D$3:$AY$100,base_minorista!$A2375,0)</f>
        <v>7.6600844988364045</v>
      </c>
      <c r="L2375">
        <f>+HLOOKUP(VLOOKUP($B2375,$Q$2:$R$42,2,0),Morosidad_control!$D$4:$AY$101,base_minorista!$A2375,0)</f>
        <v>4.7556443057633242</v>
      </c>
      <c r="M2375">
        <f ca="1">+OFFSET(Capital_2!$D$2,base_minorista!A2375,0)</f>
        <v>2.9626797769382383</v>
      </c>
      <c r="N2375">
        <f>+HLOOKUP(VLOOKUP($B2375,$Q$2:$R$42,2,0),costo_laboral!$E$2:$AZ$99,base_minorista!$A2375,0)</f>
        <v>17.109996878895299</v>
      </c>
      <c r="O2375">
        <f>+HLOOKUP(VLOOKUP($B2375,$Q$2:$R$42,2,0),Participacion2!$D$2:$AO$99,base_minorista!$A2375,0)</f>
        <v>0.409380527892727</v>
      </c>
    </row>
    <row r="2376" spans="1:15" ht="16.5" x14ac:dyDescent="0.3">
      <c r="A2376">
        <v>45</v>
      </c>
      <c r="B2376">
        <v>26</v>
      </c>
      <c r="C2376">
        <v>44</v>
      </c>
      <c r="D2376" s="3">
        <v>42216</v>
      </c>
      <c r="E2376" s="33">
        <v>15</v>
      </c>
      <c r="F2376">
        <v>1</v>
      </c>
      <c r="G2376">
        <f>+HLOOKUP(VLOOKUP($B2376,$Q$2:$R$42,2,0),costos_sf!$D$2:$AY$99,base_minorista!$A2376,0)</f>
        <v>65237344.544616915</v>
      </c>
      <c r="H2376">
        <f>+HLOOKUP(VLOOKUP($B2376,$Q$2:$R$42,2,0),creditos_sf!$D$2:$AY$99,base_minorista!$A2376,0)</f>
        <v>108442200.59264612</v>
      </c>
      <c r="I2376">
        <f>+HLOOKUP(VLOOKUP($B2376,$Q$2:$R$42,2,0),creditos_sf!$D$103:$AY$200,base_minorista!$A2376,0)</f>
        <v>11918335.016698627</v>
      </c>
      <c r="J2376">
        <f>+HLOOKUP(VLOOKUP($B2376,$Q$2:$R$42,2,0),Costo_fondeo!$D$3:$AY$100,base_minorista!$A2376,0)</f>
        <v>13.144445868193911</v>
      </c>
      <c r="K2376">
        <f>+HLOOKUP(VLOOKUP($B2376,$Q$2:$R$42,2,0),Costo_provisiones!$D$3:$AY$100,base_minorista!$A2376,0)</f>
        <v>6.8649551346483939</v>
      </c>
      <c r="L2376">
        <f>+HLOOKUP(VLOOKUP($B2376,$Q$2:$R$42,2,0),Morosidad_control!$D$4:$AY$101,base_minorista!$A2376,0)</f>
        <v>4.6027781259254557</v>
      </c>
      <c r="M2376">
        <f ca="1">+OFFSET(Capital_2!$D$2,base_minorista!A2376,0)</f>
        <v>2.9172838879084302</v>
      </c>
      <c r="N2376">
        <f>+HLOOKUP(VLOOKUP($B2376,$Q$2:$R$42,2,0),costo_laboral!$E$2:$AZ$99,base_minorista!$A2376,0)</f>
        <v>17.603074265238899</v>
      </c>
      <c r="O2376">
        <f>+HLOOKUP(VLOOKUP($B2376,$Q$2:$R$42,2,0),Participacion2!$D$2:$AO$99,base_minorista!$A2376,0)</f>
        <v>0.40451003841282002</v>
      </c>
    </row>
    <row r="2377" spans="1:15" ht="16.5" x14ac:dyDescent="0.3">
      <c r="A2377">
        <v>46</v>
      </c>
      <c r="B2377">
        <v>26</v>
      </c>
      <c r="C2377">
        <v>45</v>
      </c>
      <c r="D2377" s="3">
        <v>42247</v>
      </c>
      <c r="E2377" s="33">
        <v>15</v>
      </c>
      <c r="F2377">
        <v>1</v>
      </c>
      <c r="G2377">
        <f>+HLOOKUP(VLOOKUP($B2377,$Q$2:$R$42,2,0),costos_sf!$D$2:$AY$99,base_minorista!$A2377,0)</f>
        <v>67155278.520558283</v>
      </c>
      <c r="H2377">
        <f>+HLOOKUP(VLOOKUP($B2377,$Q$2:$R$42,2,0),creditos_sf!$D$2:$AY$99,base_minorista!$A2377,0)</f>
        <v>108566644.84836981</v>
      </c>
      <c r="I2377">
        <f>+HLOOKUP(VLOOKUP($B2377,$Q$2:$R$42,2,0),creditos_sf!$D$103:$AY$200,base_minorista!$A2377,0)</f>
        <v>12779460.993551323</v>
      </c>
      <c r="J2377">
        <f>+HLOOKUP(VLOOKUP($B2377,$Q$2:$R$42,2,0),Costo_fondeo!$D$3:$AY$100,base_minorista!$A2377,0)</f>
        <v>13.193504481244108</v>
      </c>
      <c r="K2377">
        <f>+HLOOKUP(VLOOKUP($B2377,$Q$2:$R$42,2,0),Costo_provisiones!$D$3:$AY$100,base_minorista!$A2377,0)</f>
        <v>6.8110141531803654</v>
      </c>
      <c r="L2377">
        <f>+HLOOKUP(VLOOKUP($B2377,$Q$2:$R$42,2,0),Morosidad_control!$D$4:$AY$101,base_minorista!$A2377,0)</f>
        <v>4.5611598015762835</v>
      </c>
      <c r="M2377">
        <f ca="1">+OFFSET(Capital_2!$D$2,base_minorista!A2377,0)</f>
        <v>2.8874106541141011</v>
      </c>
      <c r="N2377">
        <f>+HLOOKUP(VLOOKUP($B2377,$Q$2:$R$42,2,0),costo_laboral!$E$2:$AZ$99,base_minorista!$A2377,0)</f>
        <v>17.678599389909799</v>
      </c>
      <c r="O2377">
        <f>+HLOOKUP(VLOOKUP($B2377,$Q$2:$R$42,2,0),Participacion2!$D$2:$AO$99,base_minorista!$A2377,0)</f>
        <v>0.40156984911493399</v>
      </c>
    </row>
    <row r="2378" spans="1:15" ht="16.5" x14ac:dyDescent="0.3">
      <c r="A2378">
        <v>47</v>
      </c>
      <c r="B2378">
        <v>26</v>
      </c>
      <c r="C2378">
        <v>46</v>
      </c>
      <c r="D2378" s="3">
        <v>42277</v>
      </c>
      <c r="E2378" s="33">
        <v>15</v>
      </c>
      <c r="F2378">
        <v>1</v>
      </c>
      <c r="G2378">
        <f>+HLOOKUP(VLOOKUP($B2378,$Q$2:$R$42,2,0),costos_sf!$D$2:$AY$99,base_minorista!$A2378,0)</f>
        <v>68693489.705251366</v>
      </c>
      <c r="H2378">
        <f>+HLOOKUP(VLOOKUP($B2378,$Q$2:$R$42,2,0),creditos_sf!$D$2:$AY$99,base_minorista!$A2378,0)</f>
        <v>105854169.4649339</v>
      </c>
      <c r="I2378">
        <f>+HLOOKUP(VLOOKUP($B2378,$Q$2:$R$42,2,0),creditos_sf!$D$103:$AY$200,base_minorista!$A2378,0)</f>
        <v>17362083.950312842</v>
      </c>
      <c r="J2378">
        <f>+HLOOKUP(VLOOKUP($B2378,$Q$2:$R$42,2,0),Costo_fondeo!$D$3:$AY$100,base_minorista!$A2378,0)</f>
        <v>13.125303682676556</v>
      </c>
      <c r="K2378">
        <f>+HLOOKUP(VLOOKUP($B2378,$Q$2:$R$42,2,0),Costo_provisiones!$D$3:$AY$100,base_minorista!$A2378,0)</f>
        <v>6.8466281047836306</v>
      </c>
      <c r="L2378">
        <f>+HLOOKUP(VLOOKUP($B2378,$Q$2:$R$42,2,0),Morosidad_control!$D$4:$AY$101,base_minorista!$A2378,0)</f>
        <v>4.3936617391104953</v>
      </c>
      <c r="M2378">
        <f ca="1">+OFFSET(Capital_2!$D$2,base_minorista!A2378,0)</f>
        <v>2.8604428107092303</v>
      </c>
      <c r="N2378">
        <f>+HLOOKUP(VLOOKUP($B2378,$Q$2:$R$42,2,0),costo_laboral!$E$2:$AZ$99,base_minorista!$A2378,0)</f>
        <v>16.950441574358699</v>
      </c>
      <c r="O2378">
        <f>+HLOOKUP(VLOOKUP($B2378,$Q$2:$R$42,2,0),Participacion2!$D$2:$AO$99,base_minorista!$A2378,0)</f>
        <v>0.40228424183278699</v>
      </c>
    </row>
    <row r="2379" spans="1:15" ht="16.5" x14ac:dyDescent="0.3">
      <c r="A2379">
        <v>48</v>
      </c>
      <c r="B2379">
        <v>26</v>
      </c>
      <c r="C2379">
        <v>47</v>
      </c>
      <c r="D2379" s="3">
        <v>42308</v>
      </c>
      <c r="E2379" s="33">
        <v>15</v>
      </c>
      <c r="F2379">
        <v>1</v>
      </c>
      <c r="G2379">
        <f>+HLOOKUP(VLOOKUP($B2379,$Q$2:$R$42,2,0),costos_sf!$D$2:$AY$99,base_minorista!$A2379,0)</f>
        <v>70404502.29611665</v>
      </c>
      <c r="H2379">
        <f>+HLOOKUP(VLOOKUP($B2379,$Q$2:$R$42,2,0),creditos_sf!$D$2:$AY$99,base_minorista!$A2379,0)</f>
        <v>105913588.5297271</v>
      </c>
      <c r="I2379">
        <f>+HLOOKUP(VLOOKUP($B2379,$Q$2:$R$42,2,0),creditos_sf!$D$103:$AY$200,base_minorista!$A2379,0)</f>
        <v>18042417.131361928</v>
      </c>
      <c r="J2379">
        <f>+HLOOKUP(VLOOKUP($B2379,$Q$2:$R$42,2,0),Costo_fondeo!$D$3:$AY$100,base_minorista!$A2379,0)</f>
        <v>13.129121118758599</v>
      </c>
      <c r="K2379">
        <f>+HLOOKUP(VLOOKUP($B2379,$Q$2:$R$42,2,0),Costo_provisiones!$D$3:$AY$100,base_minorista!$A2379,0)</f>
        <v>6.8964988633525532</v>
      </c>
      <c r="L2379">
        <f>+HLOOKUP(VLOOKUP($B2379,$Q$2:$R$42,2,0),Morosidad_control!$D$4:$AY$101,base_minorista!$A2379,0)</f>
        <v>4.4915236158535672</v>
      </c>
      <c r="M2379">
        <f ca="1">+OFFSET(Capital_2!$D$2,base_minorista!A2379,0)</f>
        <v>2.8360712606451561</v>
      </c>
      <c r="N2379">
        <f>+HLOOKUP(VLOOKUP($B2379,$Q$2:$R$42,2,0),costo_laboral!$E$2:$AZ$99,base_minorista!$A2379,0)</f>
        <v>16.857541714972299</v>
      </c>
      <c r="O2379">
        <f>+HLOOKUP(VLOOKUP($B2379,$Q$2:$R$42,2,0),Participacion2!$D$2:$AO$99,base_minorista!$A2379,0)</f>
        <v>0.40803612000531098</v>
      </c>
    </row>
    <row r="2380" spans="1:15" ht="16.5" x14ac:dyDescent="0.3">
      <c r="A2380">
        <v>49</v>
      </c>
      <c r="B2380">
        <v>26</v>
      </c>
      <c r="C2380">
        <v>48</v>
      </c>
      <c r="D2380" s="3">
        <v>42338</v>
      </c>
      <c r="E2380" s="33">
        <v>15</v>
      </c>
      <c r="F2380">
        <v>1</v>
      </c>
      <c r="G2380">
        <f>+HLOOKUP(VLOOKUP($B2380,$Q$2:$R$42,2,0),costos_sf!$D$2:$AY$99,base_minorista!$A2380,0)</f>
        <v>71915489.282559544</v>
      </c>
      <c r="H2380">
        <f>+HLOOKUP(VLOOKUP($B2380,$Q$2:$R$42,2,0),creditos_sf!$D$2:$AY$99,base_minorista!$A2380,0)</f>
        <v>109868598.29173899</v>
      </c>
      <c r="I2380">
        <f>+HLOOKUP(VLOOKUP($B2380,$Q$2:$R$42,2,0),creditos_sf!$D$103:$AY$200,base_minorista!$A2380,0)</f>
        <v>17858032.069301125</v>
      </c>
      <c r="J2380">
        <f>+HLOOKUP(VLOOKUP($B2380,$Q$2:$R$42,2,0),Costo_fondeo!$D$3:$AY$100,base_minorista!$A2380,0)</f>
        <v>13.138636115698022</v>
      </c>
      <c r="K2380">
        <f>+HLOOKUP(VLOOKUP($B2380,$Q$2:$R$42,2,0),Costo_provisiones!$D$3:$AY$100,base_minorista!$A2380,0)</f>
        <v>6.5025765753680052</v>
      </c>
      <c r="L2380">
        <f>+HLOOKUP(VLOOKUP($B2380,$Q$2:$R$42,2,0),Morosidad_control!$D$4:$AY$101,base_minorista!$A2380,0)</f>
        <v>4.8818889859352774</v>
      </c>
      <c r="M2380">
        <f ca="1">+OFFSET(Capital_2!$D$2,base_minorista!A2380,0)</f>
        <v>2.8102228331623054</v>
      </c>
      <c r="N2380">
        <f>+HLOOKUP(VLOOKUP($B2380,$Q$2:$R$42,2,0),costo_laboral!$E$2:$AZ$99,base_minorista!$A2380,0)</f>
        <v>16.229654323106399</v>
      </c>
      <c r="O2380">
        <f>+HLOOKUP(VLOOKUP($B2380,$Q$2:$R$42,2,0),Participacion2!$D$2:$AO$99,base_minorista!$A2380,0)</f>
        <v>0.42189424437536099</v>
      </c>
    </row>
    <row r="2381" spans="1:15" ht="16.5" x14ac:dyDescent="0.3">
      <c r="A2381">
        <v>50</v>
      </c>
      <c r="B2381">
        <v>26</v>
      </c>
      <c r="C2381">
        <v>49</v>
      </c>
      <c r="D2381" s="3">
        <v>42369</v>
      </c>
      <c r="E2381" s="33">
        <v>15</v>
      </c>
      <c r="F2381">
        <v>1</v>
      </c>
      <c r="G2381">
        <f>+HLOOKUP(VLOOKUP($B2381,$Q$2:$R$42,2,0),costos_sf!$D$2:$AY$99,base_minorista!$A2381,0)</f>
        <v>72598941.024008334</v>
      </c>
      <c r="H2381">
        <f>+HLOOKUP(VLOOKUP($B2381,$Q$2:$R$42,2,0),creditos_sf!$D$2:$AY$99,base_minorista!$A2381,0)</f>
        <v>109642853.08798635</v>
      </c>
      <c r="I2381">
        <f>+HLOOKUP(VLOOKUP($B2381,$Q$2:$R$42,2,0),creditos_sf!$D$103:$AY$200,base_minorista!$A2381,0)</f>
        <v>17551231.535115279</v>
      </c>
      <c r="J2381">
        <f>+HLOOKUP(VLOOKUP($B2381,$Q$2:$R$42,2,0),Costo_fondeo!$D$3:$AY$100,base_minorista!$A2381,0)</f>
        <v>13.394769080233605</v>
      </c>
      <c r="K2381">
        <f>+HLOOKUP(VLOOKUP($B2381,$Q$2:$R$42,2,0),Costo_provisiones!$D$3:$AY$100,base_minorista!$A2381,0)</f>
        <v>5.4713810604342132</v>
      </c>
      <c r="L2381">
        <f>+HLOOKUP(VLOOKUP($B2381,$Q$2:$R$42,2,0),Morosidad_control!$D$4:$AY$101,base_minorista!$A2381,0)</f>
        <v>4.860605270163969</v>
      </c>
      <c r="M2381">
        <f ca="1">+OFFSET(Capital_2!$D$2,base_minorista!A2381,0)</f>
        <v>2.789179696006852</v>
      </c>
      <c r="N2381">
        <f>+HLOOKUP(VLOOKUP($B2381,$Q$2:$R$42,2,0),costo_laboral!$E$2:$AZ$99,base_minorista!$A2381,0)</f>
        <v>17.6616634228902</v>
      </c>
      <c r="O2381">
        <f>+HLOOKUP(VLOOKUP($B2381,$Q$2:$R$42,2,0),Participacion2!$D$2:$AO$99,base_minorista!$A2381,0)</f>
        <v>0.42415897396905999</v>
      </c>
    </row>
    <row r="2382" spans="1:15" ht="16.5" x14ac:dyDescent="0.3">
      <c r="A2382">
        <v>51</v>
      </c>
      <c r="B2382">
        <v>26</v>
      </c>
      <c r="C2382">
        <v>50</v>
      </c>
      <c r="D2382" s="3">
        <v>42400</v>
      </c>
      <c r="E2382" s="33">
        <v>16</v>
      </c>
      <c r="F2382">
        <v>1</v>
      </c>
      <c r="G2382">
        <f>+HLOOKUP(VLOOKUP($B2382,$Q$2:$R$42,2,0),costos_sf!$D$2:$AY$99,base_minorista!$A2382,0)</f>
        <v>75962046.422100633</v>
      </c>
      <c r="H2382">
        <f>+HLOOKUP(VLOOKUP($B2382,$Q$2:$R$42,2,0),creditos_sf!$D$2:$AY$99,base_minorista!$A2382,0)</f>
        <v>114330562.17658862</v>
      </c>
      <c r="I2382">
        <f>+HLOOKUP(VLOOKUP($B2382,$Q$2:$R$42,2,0),creditos_sf!$D$103:$AY$200,base_minorista!$A2382,0)</f>
        <v>17049322.421397787</v>
      </c>
      <c r="J2382">
        <f>+HLOOKUP(VLOOKUP($B2382,$Q$2:$R$42,2,0),Costo_fondeo!$D$3:$AY$100,base_minorista!$A2382,0)</f>
        <v>13.501924387202664</v>
      </c>
      <c r="K2382">
        <f>+HLOOKUP(VLOOKUP($B2382,$Q$2:$R$42,2,0),Costo_provisiones!$D$3:$AY$100,base_minorista!$A2382,0)</f>
        <v>5.9039271645915088</v>
      </c>
      <c r="L2382">
        <f>+HLOOKUP(VLOOKUP($B2382,$Q$2:$R$42,2,0),Morosidad_control!$D$4:$AY$101,base_minorista!$A2382,0)</f>
        <v>4.6740411454275428</v>
      </c>
      <c r="M2382">
        <f ca="1">+OFFSET(Capital_2!$D$2,base_minorista!A2382,0)</f>
        <v>2.7880675647391326</v>
      </c>
      <c r="N2382">
        <f>+HLOOKUP(VLOOKUP($B2382,$Q$2:$R$42,2,0),costo_laboral!$E$2:$AZ$99,base_minorista!$A2382,0)</f>
        <v>17.0511307603972</v>
      </c>
      <c r="O2382">
        <f>+HLOOKUP(VLOOKUP($B2382,$Q$2:$R$42,2,0),Participacion2!$D$2:$AO$99,base_minorista!$A2382,0)</f>
        <v>0.43942283422870199</v>
      </c>
    </row>
    <row r="2383" spans="1:15" ht="16.5" x14ac:dyDescent="0.3">
      <c r="A2383">
        <v>52</v>
      </c>
      <c r="B2383">
        <v>26</v>
      </c>
      <c r="C2383">
        <v>51</v>
      </c>
      <c r="D2383" s="3">
        <v>42429</v>
      </c>
      <c r="E2383" s="33">
        <v>16</v>
      </c>
      <c r="F2383">
        <v>1</v>
      </c>
      <c r="G2383">
        <f>+HLOOKUP(VLOOKUP($B2383,$Q$2:$R$42,2,0),costos_sf!$D$2:$AY$99,base_minorista!$A2383,0)</f>
        <v>79191389.959492281</v>
      </c>
      <c r="H2383">
        <f>+HLOOKUP(VLOOKUP($B2383,$Q$2:$R$42,2,0),creditos_sf!$D$2:$AY$99,base_minorista!$A2383,0)</f>
        <v>119425026.00447784</v>
      </c>
      <c r="I2383">
        <f>+HLOOKUP(VLOOKUP($B2383,$Q$2:$R$42,2,0),creditos_sf!$D$103:$AY$200,base_minorista!$A2383,0)</f>
        <v>17914876.968981341</v>
      </c>
      <c r="J2383">
        <f>+HLOOKUP(VLOOKUP($B2383,$Q$2:$R$42,2,0),Costo_fondeo!$D$3:$AY$100,base_minorista!$A2383,0)</f>
        <v>13.530555350084331</v>
      </c>
      <c r="K2383">
        <f>+HLOOKUP(VLOOKUP($B2383,$Q$2:$R$42,2,0),Costo_provisiones!$D$3:$AY$100,base_minorista!$A2383,0)</f>
        <v>6.013129836712416</v>
      </c>
      <c r="L2383">
        <f>+HLOOKUP(VLOOKUP($B2383,$Q$2:$R$42,2,0),Morosidad_control!$D$4:$AY$101,base_minorista!$A2383,0)</f>
        <v>4.667742297504156</v>
      </c>
      <c r="M2383">
        <f ca="1">+OFFSET(Capital_2!$D$2,base_minorista!A2383,0)</f>
        <v>2.8101212764635846</v>
      </c>
      <c r="N2383">
        <f>+HLOOKUP(VLOOKUP($B2383,$Q$2:$R$42,2,0),costo_laboral!$E$2:$AZ$99,base_minorista!$A2383,0)</f>
        <v>17.027165229160001</v>
      </c>
      <c r="O2383">
        <f>+HLOOKUP(VLOOKUP($B2383,$Q$2:$R$42,2,0),Participacion2!$D$2:$AO$99,base_minorista!$A2383,0)</f>
        <v>0.446965055529427</v>
      </c>
    </row>
    <row r="2384" spans="1:15" ht="16.5" x14ac:dyDescent="0.3">
      <c r="A2384">
        <v>53</v>
      </c>
      <c r="B2384">
        <v>26</v>
      </c>
      <c r="C2384">
        <v>52</v>
      </c>
      <c r="D2384" s="3">
        <v>42460</v>
      </c>
      <c r="E2384" s="33">
        <v>16</v>
      </c>
      <c r="F2384">
        <v>1</v>
      </c>
      <c r="G2384">
        <f>+HLOOKUP(VLOOKUP($B2384,$Q$2:$R$42,2,0),costos_sf!$D$2:$AY$99,base_minorista!$A2384,0)</f>
        <v>81090014.21427986</v>
      </c>
      <c r="H2384">
        <f>+HLOOKUP(VLOOKUP($B2384,$Q$2:$R$42,2,0),creditos_sf!$D$2:$AY$99,base_minorista!$A2384,0)</f>
        <v>126194206.54029639</v>
      </c>
      <c r="I2384">
        <f>+HLOOKUP(VLOOKUP($B2384,$Q$2:$R$42,2,0),creditos_sf!$D$103:$AY$200,base_minorista!$A2384,0)</f>
        <v>19185814.90793515</v>
      </c>
      <c r="J2384">
        <f>+HLOOKUP(VLOOKUP($B2384,$Q$2:$R$42,2,0),Costo_fondeo!$D$3:$AY$100,base_minorista!$A2384,0)</f>
        <v>13.468186041795626</v>
      </c>
      <c r="K2384">
        <f>+HLOOKUP(VLOOKUP($B2384,$Q$2:$R$42,2,0),Costo_provisiones!$D$3:$AY$100,base_minorista!$A2384,0)</f>
        <v>5.6088225405486725</v>
      </c>
      <c r="L2384">
        <f>+HLOOKUP(VLOOKUP($B2384,$Q$2:$R$42,2,0),Morosidad_control!$D$4:$AY$101,base_minorista!$A2384,0)</f>
        <v>4.8495618833619325</v>
      </c>
      <c r="M2384">
        <f ca="1">+OFFSET(Capital_2!$D$2,base_minorista!A2384,0)</f>
        <v>2.8489018213335102</v>
      </c>
      <c r="N2384">
        <f>+HLOOKUP(VLOOKUP($B2384,$Q$2:$R$42,2,0),costo_laboral!$E$2:$AZ$99,base_minorista!$A2384,0)</f>
        <v>16.877033485428999</v>
      </c>
      <c r="O2384">
        <f>+HLOOKUP(VLOOKUP($B2384,$Q$2:$R$42,2,0),Participacion2!$D$2:$AO$99,base_minorista!$A2384,0)</f>
        <v>0.47364335902363103</v>
      </c>
    </row>
    <row r="2385" spans="1:15" ht="16.5" x14ac:dyDescent="0.3">
      <c r="A2385">
        <v>54</v>
      </c>
      <c r="B2385">
        <v>26</v>
      </c>
      <c r="C2385">
        <v>53</v>
      </c>
      <c r="D2385" s="3">
        <v>42490</v>
      </c>
      <c r="E2385" s="33">
        <v>16</v>
      </c>
      <c r="F2385">
        <v>1</v>
      </c>
      <c r="G2385">
        <f>+HLOOKUP(VLOOKUP($B2385,$Q$2:$R$42,2,0),costos_sf!$D$2:$AY$99,base_minorista!$A2385,0)</f>
        <v>83290503.605466515</v>
      </c>
      <c r="H2385">
        <f>+HLOOKUP(VLOOKUP($B2385,$Q$2:$R$42,2,0),creditos_sf!$D$2:$AY$99,base_minorista!$A2385,0)</f>
        <v>131149622.25372906</v>
      </c>
      <c r="I2385">
        <f>+HLOOKUP(VLOOKUP($B2385,$Q$2:$R$42,2,0),creditos_sf!$D$103:$AY$200,base_minorista!$A2385,0)</f>
        <v>21171051.389796287</v>
      </c>
      <c r="J2385">
        <f>+HLOOKUP(VLOOKUP($B2385,$Q$2:$R$42,2,0),Costo_fondeo!$D$3:$AY$100,base_minorista!$A2385,0)</f>
        <v>13.429447143968684</v>
      </c>
      <c r="K2385">
        <f>+HLOOKUP(VLOOKUP($B2385,$Q$2:$R$42,2,0),Costo_provisiones!$D$3:$AY$100,base_minorista!$A2385,0)</f>
        <v>4.976348634828633</v>
      </c>
      <c r="L2385">
        <f>+HLOOKUP(VLOOKUP($B2385,$Q$2:$R$42,2,0),Morosidad_control!$D$4:$AY$101,base_minorista!$A2385,0)</f>
        <v>4.8901115228308063</v>
      </c>
      <c r="M2385">
        <f ca="1">+OFFSET(Capital_2!$D$2,base_minorista!A2385,0)</f>
        <v>2.8814923639740782</v>
      </c>
      <c r="N2385">
        <f>+HLOOKUP(VLOOKUP($B2385,$Q$2:$R$42,2,0),costo_laboral!$E$2:$AZ$99,base_minorista!$A2385,0)</f>
        <v>16.388020941350501</v>
      </c>
      <c r="O2385">
        <f>+HLOOKUP(VLOOKUP($B2385,$Q$2:$R$42,2,0),Participacion2!$D$2:$AO$99,base_minorista!$A2385,0)</f>
        <v>0.48791316448085298</v>
      </c>
    </row>
    <row r="2386" spans="1:15" ht="16.5" x14ac:dyDescent="0.3">
      <c r="A2386">
        <v>55</v>
      </c>
      <c r="B2386">
        <v>26</v>
      </c>
      <c r="C2386">
        <v>54</v>
      </c>
      <c r="D2386" s="3">
        <v>42521</v>
      </c>
      <c r="E2386" s="33">
        <v>16</v>
      </c>
      <c r="F2386">
        <v>1</v>
      </c>
      <c r="G2386">
        <f>+HLOOKUP(VLOOKUP($B2386,$Q$2:$R$42,2,0),costos_sf!$D$2:$AY$99,base_minorista!$A2386,0)</f>
        <v>85920393.801926211</v>
      </c>
      <c r="H2386">
        <f>+HLOOKUP(VLOOKUP($B2386,$Q$2:$R$42,2,0),creditos_sf!$D$2:$AY$99,base_minorista!$A2386,0)</f>
        <v>134841160.82495141</v>
      </c>
      <c r="I2386">
        <f>+HLOOKUP(VLOOKUP($B2386,$Q$2:$R$42,2,0),creditos_sf!$D$103:$AY$200,base_minorista!$A2386,0)</f>
        <v>22705007.470699966</v>
      </c>
      <c r="J2386">
        <f>+HLOOKUP(VLOOKUP($B2386,$Q$2:$R$42,2,0),Costo_fondeo!$D$3:$AY$100,base_minorista!$A2386,0)</f>
        <v>13.360790819602764</v>
      </c>
      <c r="K2386">
        <f>+HLOOKUP(VLOOKUP($B2386,$Q$2:$R$42,2,0),Costo_provisiones!$D$3:$AY$100,base_minorista!$A2386,0)</f>
        <v>5.0383259145752373</v>
      </c>
      <c r="L2386">
        <f>+HLOOKUP(VLOOKUP($B2386,$Q$2:$R$42,2,0),Morosidad_control!$D$4:$AY$101,base_minorista!$A2386,0)</f>
        <v>5.1008405737848248</v>
      </c>
      <c r="M2386">
        <f ca="1">+OFFSET(Capital_2!$D$2,base_minorista!A2386,0)</f>
        <v>2.9184975362021124</v>
      </c>
      <c r="N2386">
        <f>+HLOOKUP(VLOOKUP($B2386,$Q$2:$R$42,2,0),costo_laboral!$E$2:$AZ$99,base_minorista!$A2386,0)</f>
        <v>16.661745971559501</v>
      </c>
      <c r="O2386">
        <f>+HLOOKUP(VLOOKUP($B2386,$Q$2:$R$42,2,0),Participacion2!$D$2:$AO$99,base_minorista!$A2386,0)</f>
        <v>0.49899020522417098</v>
      </c>
    </row>
    <row r="2387" spans="1:15" ht="16.5" x14ac:dyDescent="0.3">
      <c r="A2387">
        <v>56</v>
      </c>
      <c r="B2387">
        <v>26</v>
      </c>
      <c r="C2387">
        <v>55</v>
      </c>
      <c r="D2387" s="3">
        <v>42551</v>
      </c>
      <c r="E2387" s="33">
        <v>16</v>
      </c>
      <c r="F2387">
        <v>1</v>
      </c>
      <c r="G2387">
        <f>+HLOOKUP(VLOOKUP($B2387,$Q$2:$R$42,2,0),costos_sf!$D$2:$AY$99,base_minorista!$A2387,0)</f>
        <v>89266320.480826467</v>
      </c>
      <c r="H2387">
        <f>+HLOOKUP(VLOOKUP($B2387,$Q$2:$R$42,2,0),creditos_sf!$D$2:$AY$99,base_minorista!$A2387,0)</f>
        <v>132950145.53246573</v>
      </c>
      <c r="I2387">
        <f>+HLOOKUP(VLOOKUP($B2387,$Q$2:$R$42,2,0),creditos_sf!$D$103:$AY$200,base_minorista!$A2387,0)</f>
        <v>24170944.320989985</v>
      </c>
      <c r="J2387">
        <f>+HLOOKUP(VLOOKUP($B2387,$Q$2:$R$42,2,0),Costo_fondeo!$D$3:$AY$100,base_minorista!$A2387,0)</f>
        <v>13.40385437753795</v>
      </c>
      <c r="K2387">
        <f>+HLOOKUP(VLOOKUP($B2387,$Q$2:$R$42,2,0),Costo_provisiones!$D$3:$AY$100,base_minorista!$A2387,0)</f>
        <v>5.8541222056567674</v>
      </c>
      <c r="L2387">
        <f>+HLOOKUP(VLOOKUP($B2387,$Q$2:$R$42,2,0),Morosidad_control!$D$4:$AY$101,base_minorista!$A2387,0)</f>
        <v>5.0072966132171413</v>
      </c>
      <c r="M2387">
        <f ca="1">+OFFSET(Capital_2!$D$2,base_minorista!A2387,0)</f>
        <v>2.9650713359667673</v>
      </c>
      <c r="N2387">
        <f>+HLOOKUP(VLOOKUP($B2387,$Q$2:$R$42,2,0),costo_laboral!$E$2:$AZ$99,base_minorista!$A2387,0)</f>
        <v>16.6490148679067</v>
      </c>
      <c r="O2387">
        <f>+HLOOKUP(VLOOKUP($B2387,$Q$2:$R$42,2,0),Participacion2!$D$2:$AO$99,base_minorista!$A2387,0)</f>
        <v>0.48983814831483802</v>
      </c>
    </row>
    <row r="2388" spans="1:15" ht="16.5" x14ac:dyDescent="0.3">
      <c r="A2388">
        <v>57</v>
      </c>
      <c r="B2388">
        <v>26</v>
      </c>
      <c r="C2388">
        <v>56</v>
      </c>
      <c r="D2388" s="3">
        <v>42582</v>
      </c>
      <c r="E2388" s="33">
        <v>16</v>
      </c>
      <c r="F2388">
        <v>1</v>
      </c>
      <c r="G2388">
        <f>+HLOOKUP(VLOOKUP($B2388,$Q$2:$R$42,2,0),costos_sf!$D$2:$AY$99,base_minorista!$A2388,0)</f>
        <v>92616354.756018147</v>
      </c>
      <c r="H2388">
        <f>+HLOOKUP(VLOOKUP($B2388,$Q$2:$R$42,2,0),creditos_sf!$D$2:$AY$99,base_minorista!$A2388,0)</f>
        <v>138791784.70821664</v>
      </c>
      <c r="I2388">
        <f>+HLOOKUP(VLOOKUP($B2388,$Q$2:$R$42,2,0),creditos_sf!$D$103:$AY$200,base_minorista!$A2388,0)</f>
        <v>25812070.658756681</v>
      </c>
      <c r="J2388">
        <f>+HLOOKUP(VLOOKUP($B2388,$Q$2:$R$42,2,0),Costo_fondeo!$D$3:$AY$100,base_minorista!$A2388,0)</f>
        <v>13.362185917010041</v>
      </c>
      <c r="K2388">
        <f>+HLOOKUP(VLOOKUP($B2388,$Q$2:$R$42,2,0),Costo_provisiones!$D$3:$AY$100,base_minorista!$A2388,0)</f>
        <v>5.8835038657482723</v>
      </c>
      <c r="L2388">
        <f>+HLOOKUP(VLOOKUP($B2388,$Q$2:$R$42,2,0),Morosidad_control!$D$4:$AY$101,base_minorista!$A2388,0)</f>
        <v>5.474310273066898</v>
      </c>
      <c r="M2388">
        <f ca="1">+OFFSET(Capital_2!$D$2,base_minorista!A2388,0)</f>
        <v>3.0367322920898565</v>
      </c>
      <c r="N2388">
        <f>+HLOOKUP(VLOOKUP($B2388,$Q$2:$R$42,2,0),costo_laboral!$E$2:$AZ$99,base_minorista!$A2388,0)</f>
        <v>15.980539542304401</v>
      </c>
      <c r="O2388">
        <f>+HLOOKUP(VLOOKUP($B2388,$Q$2:$R$42,2,0),Participacion2!$D$2:$AO$99,base_minorista!$A2388,0)</f>
        <v>0.50880233658765694</v>
      </c>
    </row>
    <row r="2389" spans="1:15" ht="16.5" x14ac:dyDescent="0.3">
      <c r="A2389">
        <v>58</v>
      </c>
      <c r="B2389">
        <v>26</v>
      </c>
      <c r="C2389">
        <v>57</v>
      </c>
      <c r="D2389" s="3">
        <v>42613</v>
      </c>
      <c r="E2389" s="33">
        <v>16</v>
      </c>
      <c r="F2389">
        <v>1</v>
      </c>
      <c r="G2389">
        <f>+HLOOKUP(VLOOKUP($B2389,$Q$2:$R$42,2,0),costos_sf!$D$2:$AY$99,base_minorista!$A2389,0)</f>
        <v>93209333.994257674</v>
      </c>
      <c r="H2389">
        <f>+HLOOKUP(VLOOKUP($B2389,$Q$2:$R$42,2,0),creditos_sf!$D$2:$AY$99,base_minorista!$A2389,0)</f>
        <v>139858663.47221151</v>
      </c>
      <c r="I2389">
        <f>+HLOOKUP(VLOOKUP($B2389,$Q$2:$R$42,2,0),creditos_sf!$D$103:$AY$200,base_minorista!$A2389,0)</f>
        <v>27981551.588128433</v>
      </c>
      <c r="J2389">
        <f>+HLOOKUP(VLOOKUP($B2389,$Q$2:$R$42,2,0),Costo_fondeo!$D$3:$AY$100,base_minorista!$A2389,0)</f>
        <v>13.319348706801994</v>
      </c>
      <c r="K2389">
        <f>+HLOOKUP(VLOOKUP($B2389,$Q$2:$R$42,2,0),Costo_provisiones!$D$3:$AY$100,base_minorista!$A2389,0)</f>
        <v>5.5794936274170075</v>
      </c>
      <c r="L2389">
        <f>+HLOOKUP(VLOOKUP($B2389,$Q$2:$R$42,2,0),Morosidad_control!$D$4:$AY$101,base_minorista!$A2389,0)</f>
        <v>5.1888058170124589</v>
      </c>
      <c r="M2389">
        <f ca="1">+OFFSET(Capital_2!$D$2,base_minorista!A2389,0)</f>
        <v>3.0987757605561481</v>
      </c>
      <c r="N2389">
        <f>+HLOOKUP(VLOOKUP($B2389,$Q$2:$R$42,2,0),costo_laboral!$E$2:$AZ$99,base_minorista!$A2389,0)</f>
        <v>15.872708448304801</v>
      </c>
      <c r="O2389">
        <f>+HLOOKUP(VLOOKUP($B2389,$Q$2:$R$42,2,0),Participacion2!$D$2:$AO$99,base_minorista!$A2389,0)</f>
        <v>0.50852805289541603</v>
      </c>
    </row>
    <row r="2390" spans="1:15" ht="16.5" x14ac:dyDescent="0.3">
      <c r="A2390">
        <v>59</v>
      </c>
      <c r="B2390">
        <v>26</v>
      </c>
      <c r="C2390">
        <v>58</v>
      </c>
      <c r="D2390" s="3">
        <v>42643</v>
      </c>
      <c r="E2390" s="33">
        <v>16</v>
      </c>
      <c r="F2390">
        <v>1</v>
      </c>
      <c r="G2390">
        <f>+HLOOKUP(VLOOKUP($B2390,$Q$2:$R$42,2,0),costos_sf!$D$2:$AY$99,base_minorista!$A2390,0)</f>
        <v>91677115.83953914</v>
      </c>
      <c r="H2390">
        <f>+HLOOKUP(VLOOKUP($B2390,$Q$2:$R$42,2,0),creditos_sf!$D$2:$AY$99,base_minorista!$A2390,0)</f>
        <v>144963288.67410785</v>
      </c>
      <c r="I2390">
        <f>+HLOOKUP(VLOOKUP($B2390,$Q$2:$R$42,2,0),creditos_sf!$D$103:$AY$200,base_minorista!$A2390,0)</f>
        <v>28340154.01981895</v>
      </c>
      <c r="J2390">
        <f>+HLOOKUP(VLOOKUP($B2390,$Q$2:$R$42,2,0),Costo_fondeo!$D$3:$AY$100,base_minorista!$A2390,0)</f>
        <v>13.248588245805818</v>
      </c>
      <c r="K2390">
        <f>+HLOOKUP(VLOOKUP($B2390,$Q$2:$R$42,2,0),Costo_provisiones!$D$3:$AY$100,base_minorista!$A2390,0)</f>
        <v>5.2679152837125853</v>
      </c>
      <c r="L2390">
        <f>+HLOOKUP(VLOOKUP($B2390,$Q$2:$R$42,2,0),Morosidad_control!$D$4:$AY$101,base_minorista!$A2390,0)</f>
        <v>5.6307399016220074</v>
      </c>
      <c r="M2390">
        <f ca="1">+OFFSET(Capital_2!$D$2,base_minorista!A2390,0)</f>
        <v>3.1647538313822339</v>
      </c>
      <c r="N2390">
        <f>+HLOOKUP(VLOOKUP($B2390,$Q$2:$R$42,2,0),costo_laboral!$E$2:$AZ$99,base_minorista!$A2390,0)</f>
        <v>15.664299745980999</v>
      </c>
      <c r="O2390">
        <f>+HLOOKUP(VLOOKUP($B2390,$Q$2:$R$42,2,0),Participacion2!$D$2:$AO$99,base_minorista!$A2390,0)</f>
        <v>0.53566208470611099</v>
      </c>
    </row>
    <row r="2391" spans="1:15" ht="16.5" x14ac:dyDescent="0.3">
      <c r="A2391">
        <v>60</v>
      </c>
      <c r="B2391">
        <v>26</v>
      </c>
      <c r="C2391">
        <v>59</v>
      </c>
      <c r="D2391" s="3">
        <v>42674</v>
      </c>
      <c r="E2391" s="33">
        <v>16</v>
      </c>
      <c r="F2391">
        <v>1</v>
      </c>
      <c r="G2391">
        <f>+HLOOKUP(VLOOKUP($B2391,$Q$2:$R$42,2,0),costos_sf!$D$2:$AY$99,base_minorista!$A2391,0)</f>
        <v>90074978.680564985</v>
      </c>
      <c r="H2391">
        <f>+HLOOKUP(VLOOKUP($B2391,$Q$2:$R$42,2,0),creditos_sf!$D$2:$AY$99,base_minorista!$A2391,0)</f>
        <v>140785484.18559808</v>
      </c>
      <c r="I2391">
        <f>+HLOOKUP(VLOOKUP($B2391,$Q$2:$R$42,2,0),creditos_sf!$D$103:$AY$200,base_minorista!$A2391,0)</f>
        <v>33956253.018040441</v>
      </c>
      <c r="J2391">
        <f>+HLOOKUP(VLOOKUP($B2391,$Q$2:$R$42,2,0),Costo_fondeo!$D$3:$AY$100,base_minorista!$A2391,0)</f>
        <v>13.119312845814513</v>
      </c>
      <c r="K2391">
        <f>+HLOOKUP(VLOOKUP($B2391,$Q$2:$R$42,2,0),Costo_provisiones!$D$3:$AY$100,base_minorista!$A2391,0)</f>
        <v>4.9959103904140401</v>
      </c>
      <c r="L2391">
        <f>+HLOOKUP(VLOOKUP($B2391,$Q$2:$R$42,2,0),Morosidad_control!$D$4:$AY$101,base_minorista!$A2391,0)</f>
        <v>4.859459700955763</v>
      </c>
      <c r="M2391">
        <f ca="1">+OFFSET(Capital_2!$D$2,base_minorista!A2391,0)</f>
        <v>3.232264312603593</v>
      </c>
      <c r="N2391">
        <f>+HLOOKUP(VLOOKUP($B2391,$Q$2:$R$42,2,0),costo_laboral!$E$2:$AZ$99,base_minorista!$A2391,0)</f>
        <v>15.3298124266508</v>
      </c>
      <c r="O2391">
        <f>+HLOOKUP(VLOOKUP($B2391,$Q$2:$R$42,2,0),Participacion2!$D$2:$AO$99,base_minorista!$A2391,0)</f>
        <v>0.52905321231980795</v>
      </c>
    </row>
    <row r="2392" spans="1:15" ht="16.5" x14ac:dyDescent="0.3">
      <c r="A2392">
        <v>61</v>
      </c>
      <c r="B2392">
        <v>26</v>
      </c>
      <c r="C2392">
        <v>60</v>
      </c>
      <c r="D2392" s="3">
        <v>42704</v>
      </c>
      <c r="E2392" s="33">
        <v>16</v>
      </c>
      <c r="F2392">
        <v>1</v>
      </c>
      <c r="G2392">
        <f>+HLOOKUP(VLOOKUP($B2392,$Q$2:$R$42,2,0),costos_sf!$D$2:$AY$99,base_minorista!$A2392,0)</f>
        <v>89865553.65992777</v>
      </c>
      <c r="H2392">
        <f>+HLOOKUP(VLOOKUP($B2392,$Q$2:$R$42,2,0),creditos_sf!$D$2:$AY$99,base_minorista!$A2392,0)</f>
        <v>138470526.54680359</v>
      </c>
      <c r="I2392">
        <f>+HLOOKUP(VLOOKUP($B2392,$Q$2:$R$42,2,0),creditos_sf!$D$103:$AY$200,base_minorista!$A2392,0)</f>
        <v>36424133.844232351</v>
      </c>
      <c r="J2392">
        <f>+HLOOKUP(VLOOKUP($B2392,$Q$2:$R$42,2,0),Costo_fondeo!$D$3:$AY$100,base_minorista!$A2392,0)</f>
        <v>13.044230071499769</v>
      </c>
      <c r="K2392">
        <f>+HLOOKUP(VLOOKUP($B2392,$Q$2:$R$42,2,0),Costo_provisiones!$D$3:$AY$100,base_minorista!$A2392,0)</f>
        <v>4.7527338800234631</v>
      </c>
      <c r="L2392">
        <f>+HLOOKUP(VLOOKUP($B2392,$Q$2:$R$42,2,0),Morosidad_control!$D$4:$AY$101,base_minorista!$A2392,0)</f>
        <v>4.3605302463207085</v>
      </c>
      <c r="M2392">
        <f ca="1">+OFFSET(Capital_2!$D$2,base_minorista!A2392,0)</f>
        <v>3.2966619789838338</v>
      </c>
      <c r="N2392">
        <f>+HLOOKUP(VLOOKUP($B2392,$Q$2:$R$42,2,0),costo_laboral!$E$2:$AZ$99,base_minorista!$A2392,0)</f>
        <v>14.897384789318</v>
      </c>
      <c r="O2392">
        <f>+HLOOKUP(VLOOKUP($B2392,$Q$2:$R$42,2,0),Participacion2!$D$2:$AO$99,base_minorista!$A2392,0)</f>
        <v>0.51848831603464296</v>
      </c>
    </row>
    <row r="2393" spans="1:15" ht="16.5" x14ac:dyDescent="0.3">
      <c r="A2393">
        <v>62</v>
      </c>
      <c r="B2393">
        <v>26</v>
      </c>
      <c r="C2393">
        <v>61</v>
      </c>
      <c r="D2393" s="3">
        <v>42735</v>
      </c>
      <c r="E2393" s="33">
        <v>16</v>
      </c>
      <c r="F2393">
        <v>1</v>
      </c>
      <c r="G2393">
        <f>+HLOOKUP(VLOOKUP($B2393,$Q$2:$R$42,2,0),costos_sf!$D$2:$AY$99,base_minorista!$A2393,0)</f>
        <v>91010798.562538773</v>
      </c>
      <c r="H2393">
        <f>+HLOOKUP(VLOOKUP($B2393,$Q$2:$R$42,2,0),creditos_sf!$D$2:$AY$99,base_minorista!$A2393,0)</f>
        <v>140507197.84189111</v>
      </c>
      <c r="I2393">
        <f>+HLOOKUP(VLOOKUP($B2393,$Q$2:$R$42,2,0),creditos_sf!$D$103:$AY$200,base_minorista!$A2393,0)</f>
        <v>42533946.831955984</v>
      </c>
      <c r="J2393">
        <f>+HLOOKUP(VLOOKUP($B2393,$Q$2:$R$42,2,0),Costo_fondeo!$D$3:$AY$100,base_minorista!$A2393,0)</f>
        <v>12.899304853866381</v>
      </c>
      <c r="K2393">
        <f>+HLOOKUP(VLOOKUP($B2393,$Q$2:$R$42,2,0),Costo_provisiones!$D$3:$AY$100,base_minorista!$A2393,0)</f>
        <v>6.821791806490249</v>
      </c>
      <c r="L2393">
        <f>+HLOOKUP(VLOOKUP($B2393,$Q$2:$R$42,2,0),Morosidad_control!$D$4:$AY$101,base_minorista!$A2393,0)</f>
        <v>5.0568866987773857</v>
      </c>
      <c r="M2393">
        <f ca="1">+OFFSET(Capital_2!$D$2,base_minorista!A2393,0)</f>
        <v>3.371561018368705</v>
      </c>
      <c r="N2393">
        <f>+HLOOKUP(VLOOKUP($B2393,$Q$2:$R$42,2,0),costo_laboral!$E$2:$AZ$99,base_minorista!$A2393,0)</f>
        <v>13.840514320165401</v>
      </c>
      <c r="O2393">
        <f>+HLOOKUP(VLOOKUP($B2393,$Q$2:$R$42,2,0),Participacion2!$D$2:$AO$99,base_minorista!$A2393,0)</f>
        <v>0.53096913637998899</v>
      </c>
    </row>
    <row r="2394" spans="1:15" ht="16.5" x14ac:dyDescent="0.3">
      <c r="A2394">
        <v>63</v>
      </c>
      <c r="B2394">
        <v>26</v>
      </c>
      <c r="C2394">
        <v>62</v>
      </c>
      <c r="D2394" s="3">
        <v>42766</v>
      </c>
      <c r="E2394" s="33">
        <v>17</v>
      </c>
      <c r="F2394">
        <v>1</v>
      </c>
      <c r="G2394">
        <f>+HLOOKUP(VLOOKUP($B2394,$Q$2:$R$42,2,0),costos_sf!$D$2:$AY$99,base_minorista!$A2394,0)</f>
        <v>90636865.617807552</v>
      </c>
      <c r="H2394">
        <f>+HLOOKUP(VLOOKUP($B2394,$Q$2:$R$42,2,0),creditos_sf!$D$2:$AY$99,base_minorista!$A2394,0)</f>
        <v>150420026.88965601</v>
      </c>
      <c r="I2394">
        <f>+HLOOKUP(VLOOKUP($B2394,$Q$2:$R$42,2,0),creditos_sf!$D$103:$AY$200,base_minorista!$A2394,0)</f>
        <v>41064802.096677065</v>
      </c>
      <c r="J2394">
        <f>+HLOOKUP(VLOOKUP($B2394,$Q$2:$R$42,2,0),Costo_fondeo!$D$3:$AY$100,base_minorista!$A2394,0)</f>
        <v>12.694414220025671</v>
      </c>
      <c r="K2394">
        <f>+HLOOKUP(VLOOKUP($B2394,$Q$2:$R$42,2,0),Costo_provisiones!$D$3:$AY$100,base_minorista!$A2394,0)</f>
        <v>7.4118829114998963</v>
      </c>
      <c r="L2394">
        <f>+HLOOKUP(VLOOKUP($B2394,$Q$2:$R$42,2,0),Morosidad_control!$D$4:$AY$101,base_minorista!$A2394,0)</f>
        <v>5.5313975156859936</v>
      </c>
      <c r="M2394">
        <f ca="1">+OFFSET(Capital_2!$D$2,base_minorista!A2394,0)</f>
        <v>3.4309045641717737</v>
      </c>
      <c r="N2394">
        <f>+HLOOKUP(VLOOKUP($B2394,$Q$2:$R$42,2,0),costo_laboral!$E$2:$AZ$99,base_minorista!$A2394,0)</f>
        <v>13.035770768630501</v>
      </c>
      <c r="O2394">
        <f>+HLOOKUP(VLOOKUP($B2394,$Q$2:$R$42,2,0),Participacion2!$D$2:$AO$99,base_minorista!$A2394,0)</f>
        <v>0.56752606035900999</v>
      </c>
    </row>
    <row r="2395" spans="1:15" ht="16.5" x14ac:dyDescent="0.3">
      <c r="A2395">
        <v>64</v>
      </c>
      <c r="B2395">
        <v>26</v>
      </c>
      <c r="C2395">
        <v>63</v>
      </c>
      <c r="D2395" s="3">
        <v>42794</v>
      </c>
      <c r="E2395" s="33">
        <v>17</v>
      </c>
      <c r="F2395">
        <v>1</v>
      </c>
      <c r="G2395">
        <f>+HLOOKUP(VLOOKUP($B2395,$Q$2:$R$42,2,0),costos_sf!$D$2:$AY$99,base_minorista!$A2395,0)</f>
        <v>90317262.424781576</v>
      </c>
      <c r="H2395">
        <f>+HLOOKUP(VLOOKUP($B2395,$Q$2:$R$42,2,0),creditos_sf!$D$2:$AY$99,base_minorista!$A2395,0)</f>
        <v>163896448.46638346</v>
      </c>
      <c r="I2395">
        <f>+HLOOKUP(VLOOKUP($B2395,$Q$2:$R$42,2,0),creditos_sf!$D$103:$AY$200,base_minorista!$A2395,0)</f>
        <v>40952324.659212641</v>
      </c>
      <c r="J2395">
        <f>+HLOOKUP(VLOOKUP($B2395,$Q$2:$R$42,2,0),Costo_fondeo!$D$3:$AY$100,base_minorista!$A2395,0)</f>
        <v>12.538318919886349</v>
      </c>
      <c r="K2395">
        <f>+HLOOKUP(VLOOKUP($B2395,$Q$2:$R$42,2,0),Costo_provisiones!$D$3:$AY$100,base_minorista!$A2395,0)</f>
        <v>7.5410486864867812</v>
      </c>
      <c r="L2395">
        <f>+HLOOKUP(VLOOKUP($B2395,$Q$2:$R$42,2,0),Morosidad_control!$D$4:$AY$101,base_minorista!$A2395,0)</f>
        <v>4.572891521979062</v>
      </c>
      <c r="M2395">
        <f ca="1">+OFFSET(Capital_2!$D$2,base_minorista!A2395,0)</f>
        <v>3.4714473426279464</v>
      </c>
      <c r="N2395">
        <f>+HLOOKUP(VLOOKUP($B2395,$Q$2:$R$42,2,0),costo_laboral!$E$2:$AZ$99,base_minorista!$A2395,0)</f>
        <v>12.4127771593162</v>
      </c>
      <c r="O2395">
        <f>+HLOOKUP(VLOOKUP($B2395,$Q$2:$R$42,2,0),Participacion2!$D$2:$AO$99,base_minorista!$A2395,0)</f>
        <v>0.59944766774335301</v>
      </c>
    </row>
    <row r="2396" spans="1:15" ht="16.5" x14ac:dyDescent="0.3">
      <c r="A2396">
        <v>65</v>
      </c>
      <c r="B2396">
        <v>26</v>
      </c>
      <c r="C2396">
        <v>64</v>
      </c>
      <c r="D2396" s="3">
        <v>42825</v>
      </c>
      <c r="E2396" s="33">
        <v>17</v>
      </c>
      <c r="F2396">
        <v>1</v>
      </c>
      <c r="G2396">
        <f>+HLOOKUP(VLOOKUP($B2396,$Q$2:$R$42,2,0),costos_sf!$D$2:$AY$99,base_minorista!$A2396,0)</f>
        <v>89531873.470864624</v>
      </c>
      <c r="H2396">
        <f>+HLOOKUP(VLOOKUP($B2396,$Q$2:$R$42,2,0),creditos_sf!$D$2:$AY$99,base_minorista!$A2396,0)</f>
        <v>159597489.11421922</v>
      </c>
      <c r="I2396">
        <f>+HLOOKUP(VLOOKUP($B2396,$Q$2:$R$42,2,0),creditos_sf!$D$103:$AY$200,base_minorista!$A2396,0)</f>
        <v>69380747.366650626</v>
      </c>
      <c r="J2396">
        <f>+HLOOKUP(VLOOKUP($B2396,$Q$2:$R$42,2,0),Costo_fondeo!$D$3:$AY$100,base_minorista!$A2396,0)</f>
        <v>12.367835362987204</v>
      </c>
      <c r="K2396">
        <f>+HLOOKUP(VLOOKUP($B2396,$Q$2:$R$42,2,0),Costo_provisiones!$D$3:$AY$100,base_minorista!$A2396,0)</f>
        <v>7.5795011537229087</v>
      </c>
      <c r="L2396">
        <f>+HLOOKUP(VLOOKUP($B2396,$Q$2:$R$42,2,0),Morosidad_control!$D$4:$AY$101,base_minorista!$A2396,0)</f>
        <v>5.5539360274523144</v>
      </c>
      <c r="M2396">
        <f ca="1">+OFFSET(Capital_2!$D$2,base_minorista!A2396,0)</f>
        <v>3.5034579976729381</v>
      </c>
      <c r="N2396">
        <f>+HLOOKUP(VLOOKUP($B2396,$Q$2:$R$42,2,0),costo_laboral!$E$2:$AZ$99,base_minorista!$A2396,0)</f>
        <v>11.3467463925119</v>
      </c>
      <c r="O2396">
        <f>+HLOOKUP(VLOOKUP($B2396,$Q$2:$R$42,2,0),Participacion2!$D$2:$AO$99,base_minorista!$A2396,0)</f>
        <v>0.58471568373314897</v>
      </c>
    </row>
    <row r="2397" spans="1:15" ht="16.5" x14ac:dyDescent="0.3">
      <c r="A2397">
        <v>66</v>
      </c>
      <c r="B2397">
        <v>26</v>
      </c>
      <c r="C2397">
        <v>65</v>
      </c>
      <c r="D2397" s="3">
        <v>42855</v>
      </c>
      <c r="E2397" s="33">
        <v>17</v>
      </c>
      <c r="F2397">
        <v>1</v>
      </c>
      <c r="G2397">
        <f>+HLOOKUP(VLOOKUP($B2397,$Q$2:$R$42,2,0),costos_sf!$D$2:$AY$99,base_minorista!$A2397,0)</f>
        <v>89421264.851299912</v>
      </c>
      <c r="H2397">
        <f>+HLOOKUP(VLOOKUP($B2397,$Q$2:$R$42,2,0),creditos_sf!$D$2:$AY$99,base_minorista!$A2397,0)</f>
        <v>159732100.17775995</v>
      </c>
      <c r="I2397">
        <f>+HLOOKUP(VLOOKUP($B2397,$Q$2:$R$42,2,0),creditos_sf!$D$103:$AY$200,base_minorista!$A2397,0)</f>
        <v>88580661.769337878</v>
      </c>
      <c r="J2397">
        <f>+HLOOKUP(VLOOKUP($B2397,$Q$2:$R$42,2,0),Costo_fondeo!$D$3:$AY$100,base_minorista!$A2397,0)</f>
        <v>12.075122973319608</v>
      </c>
      <c r="K2397">
        <f>+HLOOKUP(VLOOKUP($B2397,$Q$2:$R$42,2,0),Costo_provisiones!$D$3:$AY$100,base_minorista!$A2397,0)</f>
        <v>7.2895673851118685</v>
      </c>
      <c r="L2397">
        <f>+HLOOKUP(VLOOKUP($B2397,$Q$2:$R$42,2,0),Morosidad_control!$D$4:$AY$101,base_minorista!$A2397,0)</f>
        <v>5.4593502444915867</v>
      </c>
      <c r="M2397">
        <f ca="1">+OFFSET(Capital_2!$D$2,base_minorista!A2397,0)</f>
        <v>3.5336781037956082</v>
      </c>
      <c r="N2397">
        <f>+HLOOKUP(VLOOKUP($B2397,$Q$2:$R$42,2,0),costo_laboral!$E$2:$AZ$99,base_minorista!$A2397,0)</f>
        <v>10.5778664284211</v>
      </c>
      <c r="O2397">
        <f>+HLOOKUP(VLOOKUP($B2397,$Q$2:$R$42,2,0),Participacion2!$D$2:$AO$99,base_minorista!$A2397,0)</f>
        <v>0.57388375227249899</v>
      </c>
    </row>
    <row r="2398" spans="1:15" ht="16.5" x14ac:dyDescent="0.3">
      <c r="A2398">
        <v>67</v>
      </c>
      <c r="B2398">
        <v>26</v>
      </c>
      <c r="C2398">
        <v>66</v>
      </c>
      <c r="D2398" s="3">
        <v>42886</v>
      </c>
      <c r="E2398" s="33">
        <v>17</v>
      </c>
      <c r="F2398">
        <v>1</v>
      </c>
      <c r="G2398">
        <f>+HLOOKUP(VLOOKUP($B2398,$Q$2:$R$42,2,0),costos_sf!$D$2:$AY$99,base_minorista!$A2398,0)</f>
        <v>91551832.241824642</v>
      </c>
      <c r="H2398">
        <f>+HLOOKUP(VLOOKUP($B2398,$Q$2:$R$42,2,0),creditos_sf!$D$2:$AY$99,base_minorista!$A2398,0)</f>
        <v>205803292.01198912</v>
      </c>
      <c r="I2398">
        <f>+HLOOKUP(VLOOKUP($B2398,$Q$2:$R$42,2,0),creditos_sf!$D$103:$AY$200,base_minorista!$A2398,0)</f>
        <v>74081108.376578495</v>
      </c>
      <c r="J2398">
        <f>+HLOOKUP(VLOOKUP($B2398,$Q$2:$R$42,2,0),Costo_fondeo!$D$3:$AY$100,base_minorista!$A2398,0)</f>
        <v>11.824948752765689</v>
      </c>
      <c r="K2398">
        <f>+HLOOKUP(VLOOKUP($B2398,$Q$2:$R$42,2,0),Costo_provisiones!$D$3:$AY$100,base_minorista!$A2398,0)</f>
        <v>7.6090513584149155</v>
      </c>
      <c r="L2398">
        <f>+HLOOKUP(VLOOKUP($B2398,$Q$2:$R$42,2,0),Morosidad_control!$D$4:$AY$101,base_minorista!$A2398,0)</f>
        <v>5.2980841586641496</v>
      </c>
      <c r="M2398">
        <f ca="1">+OFFSET(Capital_2!$D$2,base_minorista!A2398,0)</f>
        <v>3.5570017411603705</v>
      </c>
      <c r="N2398">
        <f>+HLOOKUP(VLOOKUP($B2398,$Q$2:$R$42,2,0),costo_laboral!$E$2:$AZ$99,base_minorista!$A2398,0)</f>
        <v>9.7025886886343198</v>
      </c>
      <c r="O2398">
        <f>+HLOOKUP(VLOOKUP($B2398,$Q$2:$R$42,2,0),Participacion2!$D$2:$AO$99,base_minorista!$A2398,0)</f>
        <v>0.72222110189626898</v>
      </c>
    </row>
    <row r="2399" spans="1:15" ht="16.5" x14ac:dyDescent="0.3">
      <c r="A2399">
        <v>68</v>
      </c>
      <c r="B2399">
        <v>26</v>
      </c>
      <c r="C2399">
        <v>67</v>
      </c>
      <c r="D2399" s="3">
        <v>42916</v>
      </c>
      <c r="E2399" s="33">
        <v>17</v>
      </c>
      <c r="F2399">
        <v>1</v>
      </c>
      <c r="G2399">
        <f>+HLOOKUP(VLOOKUP($B2399,$Q$2:$R$42,2,0),costos_sf!$D$2:$AY$99,base_minorista!$A2399,0)</f>
        <v>93228631.333709866</v>
      </c>
      <c r="H2399">
        <f>+HLOOKUP(VLOOKUP($B2399,$Q$2:$R$42,2,0),creditos_sf!$D$2:$AY$99,base_minorista!$A2399,0)</f>
        <v>208264238.60675234</v>
      </c>
      <c r="I2399">
        <f>+HLOOKUP(VLOOKUP($B2399,$Q$2:$R$42,2,0),creditos_sf!$D$103:$AY$200,base_minorista!$A2399,0)</f>
        <v>91110645.760573074</v>
      </c>
      <c r="J2399">
        <f>+HLOOKUP(VLOOKUP($B2399,$Q$2:$R$42,2,0),Costo_fondeo!$D$3:$AY$100,base_minorista!$A2399,0)</f>
        <v>11.404360531244535</v>
      </c>
      <c r="K2399">
        <f>+HLOOKUP(VLOOKUP($B2399,$Q$2:$R$42,2,0),Costo_provisiones!$D$3:$AY$100,base_minorista!$A2399,0)</f>
        <v>7.2655067258010257</v>
      </c>
      <c r="L2399">
        <f>+HLOOKUP(VLOOKUP($B2399,$Q$2:$R$42,2,0),Morosidad_control!$D$4:$AY$101,base_minorista!$A2399,0)</f>
        <v>4.4859444849518733</v>
      </c>
      <c r="M2399">
        <f ca="1">+OFFSET(Capital_2!$D$2,base_minorista!A2399,0)</f>
        <v>3.5704065106105527</v>
      </c>
      <c r="N2399">
        <f>+HLOOKUP(VLOOKUP($B2399,$Q$2:$R$42,2,0),costo_laboral!$E$2:$AZ$99,base_minorista!$A2399,0)</f>
        <v>8.9862370500687501</v>
      </c>
      <c r="O2399">
        <f>+HLOOKUP(VLOOKUP($B2399,$Q$2:$R$42,2,0),Participacion2!$D$2:$AO$99,base_minorista!$A2399,0)</f>
        <v>0.73245541523438196</v>
      </c>
    </row>
    <row r="2400" spans="1:15" ht="16.5" x14ac:dyDescent="0.3">
      <c r="A2400">
        <v>69</v>
      </c>
      <c r="B2400">
        <v>26</v>
      </c>
      <c r="C2400">
        <v>68</v>
      </c>
      <c r="D2400" s="3">
        <v>42947</v>
      </c>
      <c r="E2400" s="33">
        <v>17</v>
      </c>
      <c r="F2400">
        <v>1</v>
      </c>
      <c r="G2400">
        <f>+HLOOKUP(VLOOKUP($B2400,$Q$2:$R$42,2,0),costos_sf!$D$2:$AY$99,base_minorista!$A2400,0)</f>
        <v>93984904.689822868</v>
      </c>
      <c r="H2400">
        <f>+HLOOKUP(VLOOKUP($B2400,$Q$2:$R$42,2,0),creditos_sf!$D$2:$AY$99,base_minorista!$A2400,0)</f>
        <v>202381808.07734653</v>
      </c>
      <c r="I2400">
        <f>+HLOOKUP(VLOOKUP($B2400,$Q$2:$R$42,2,0),creditos_sf!$D$103:$AY$200,base_minorista!$A2400,0)</f>
        <v>100752923.60533436</v>
      </c>
      <c r="J2400">
        <f>+HLOOKUP(VLOOKUP($B2400,$Q$2:$R$42,2,0),Costo_fondeo!$D$3:$AY$100,base_minorista!$A2400,0)</f>
        <v>11.146149746588115</v>
      </c>
      <c r="K2400">
        <f>+HLOOKUP(VLOOKUP($B2400,$Q$2:$R$42,2,0),Costo_provisiones!$D$3:$AY$100,base_minorista!$A2400,0)</f>
        <v>8.1573622346786276</v>
      </c>
      <c r="L2400">
        <f>+HLOOKUP(VLOOKUP($B2400,$Q$2:$R$42,2,0),Morosidad_control!$D$4:$AY$101,base_minorista!$A2400,0)</f>
        <v>5.7106300948353548</v>
      </c>
      <c r="M2400">
        <f ca="1">+OFFSET(Capital_2!$D$2,base_minorista!A2400,0)</f>
        <v>3.5864726654758914</v>
      </c>
      <c r="N2400">
        <f>+HLOOKUP(VLOOKUP($B2400,$Q$2:$R$42,2,0),costo_laboral!$E$2:$AZ$99,base_minorista!$A2400,0)</f>
        <v>8.9589170370831699</v>
      </c>
      <c r="O2400">
        <f>+HLOOKUP(VLOOKUP($B2400,$Q$2:$R$42,2,0),Participacion2!$D$2:$AO$99,base_minorista!$A2400,0)</f>
        <v>0.70757029883223799</v>
      </c>
    </row>
    <row r="2401" spans="1:15" ht="16.5" x14ac:dyDescent="0.3">
      <c r="A2401">
        <v>70</v>
      </c>
      <c r="B2401">
        <v>26</v>
      </c>
      <c r="C2401">
        <v>69</v>
      </c>
      <c r="D2401" s="3">
        <v>42978</v>
      </c>
      <c r="E2401" s="33">
        <v>17</v>
      </c>
      <c r="F2401">
        <v>1</v>
      </c>
      <c r="G2401">
        <f>+HLOOKUP(VLOOKUP($B2401,$Q$2:$R$42,2,0),costos_sf!$D$2:$AY$99,base_minorista!$A2401,0)</f>
        <v>96172461.592825919</v>
      </c>
      <c r="H2401">
        <f>+HLOOKUP(VLOOKUP($B2401,$Q$2:$R$42,2,0),creditos_sf!$D$2:$AY$99,base_minorista!$A2401,0)</f>
        <v>210374525.29266179</v>
      </c>
      <c r="I2401">
        <f>+HLOOKUP(VLOOKUP($B2401,$Q$2:$R$42,2,0),creditos_sf!$D$103:$AY$200,base_minorista!$A2401,0)</f>
        <v>99738348.640456647</v>
      </c>
      <c r="J2401">
        <f>+HLOOKUP(VLOOKUP($B2401,$Q$2:$R$42,2,0),Costo_fondeo!$D$3:$AY$100,base_minorista!$A2401,0)</f>
        <v>10.888652506643634</v>
      </c>
      <c r="K2401">
        <f>+HLOOKUP(VLOOKUP($B2401,$Q$2:$R$42,2,0),Costo_provisiones!$D$3:$AY$100,base_minorista!$A2401,0)</f>
        <v>7.3195984678641359</v>
      </c>
      <c r="L2401">
        <f>+HLOOKUP(VLOOKUP($B2401,$Q$2:$R$42,2,0),Morosidad_control!$D$4:$AY$101,base_minorista!$A2401,0)</f>
        <v>4.8931262499716226</v>
      </c>
      <c r="M2401">
        <f ca="1">+OFFSET(Capital_2!$D$2,base_minorista!A2401,0)</f>
        <v>3.5952774480300995</v>
      </c>
      <c r="N2401">
        <f>+HLOOKUP(VLOOKUP($B2401,$Q$2:$R$42,2,0),costo_laboral!$E$2:$AZ$99,base_minorista!$A2401,0)</f>
        <v>9.0265683555881004</v>
      </c>
      <c r="O2401">
        <f>+HLOOKUP(VLOOKUP($B2401,$Q$2:$R$42,2,0),Participacion2!$D$2:$AO$99,base_minorista!$A2401,0)</f>
        <v>0.72767456276563702</v>
      </c>
    </row>
    <row r="2402" spans="1:15" ht="16.5" x14ac:dyDescent="0.3">
      <c r="A2402">
        <v>71</v>
      </c>
      <c r="B2402">
        <v>26</v>
      </c>
      <c r="C2402">
        <v>70</v>
      </c>
      <c r="D2402" s="3">
        <v>43008</v>
      </c>
      <c r="E2402" s="33">
        <v>17</v>
      </c>
      <c r="F2402">
        <v>1</v>
      </c>
      <c r="G2402">
        <f>+HLOOKUP(VLOOKUP($B2402,$Q$2:$R$42,2,0),costos_sf!$D$2:$AY$99,base_minorista!$A2402,0)</f>
        <v>100661682.42416558</v>
      </c>
      <c r="H2402">
        <f>+HLOOKUP(VLOOKUP($B2402,$Q$2:$R$42,2,0),creditos_sf!$D$2:$AY$99,base_minorista!$A2402,0)</f>
        <v>196311828.05907279</v>
      </c>
      <c r="I2402">
        <f>+HLOOKUP(VLOOKUP($B2402,$Q$2:$R$42,2,0),creditos_sf!$D$103:$AY$200,base_minorista!$A2402,0)</f>
        <v>143320457.9276458</v>
      </c>
      <c r="J2402">
        <f>+HLOOKUP(VLOOKUP($B2402,$Q$2:$R$42,2,0),Costo_fondeo!$D$3:$AY$100,base_minorista!$A2402,0)</f>
        <v>10.600560062683202</v>
      </c>
      <c r="K2402">
        <f>+HLOOKUP(VLOOKUP($B2402,$Q$2:$R$42,2,0),Costo_provisiones!$D$3:$AY$100,base_minorista!$A2402,0)</f>
        <v>7.3877019521014553</v>
      </c>
      <c r="L2402">
        <f>+HLOOKUP(VLOOKUP($B2402,$Q$2:$R$42,2,0),Morosidad_control!$D$4:$AY$101,base_minorista!$A2402,0)</f>
        <v>4.5921618449673502</v>
      </c>
      <c r="M2402">
        <f ca="1">+OFFSET(Capital_2!$D$2,base_minorista!A2402,0)</f>
        <v>3.5939139218894542</v>
      </c>
      <c r="N2402">
        <f>+HLOOKUP(VLOOKUP($B2402,$Q$2:$R$42,2,0),costo_laboral!$E$2:$AZ$99,base_minorista!$A2402,0)</f>
        <v>8.4511915647427909</v>
      </c>
      <c r="O2402">
        <f>+HLOOKUP(VLOOKUP($B2402,$Q$2:$R$42,2,0),Participacion2!$D$2:$AO$99,base_minorista!$A2402,0)</f>
        <v>0.68453432132425596</v>
      </c>
    </row>
    <row r="2403" spans="1:15" ht="16.5" x14ac:dyDescent="0.3">
      <c r="A2403">
        <v>72</v>
      </c>
      <c r="B2403">
        <v>26</v>
      </c>
      <c r="C2403">
        <v>71</v>
      </c>
      <c r="D2403" s="3">
        <v>43039</v>
      </c>
      <c r="E2403" s="33">
        <v>17</v>
      </c>
      <c r="F2403">
        <v>1</v>
      </c>
      <c r="G2403">
        <f>+HLOOKUP(VLOOKUP($B2403,$Q$2:$R$42,2,0),costos_sf!$D$2:$AY$99,base_minorista!$A2403,0)</f>
        <v>103268118.23685113</v>
      </c>
      <c r="H2403">
        <f>+HLOOKUP(VLOOKUP($B2403,$Q$2:$R$42,2,0),creditos_sf!$D$2:$AY$99,base_minorista!$A2403,0)</f>
        <v>195119642.69389975</v>
      </c>
      <c r="I2403">
        <f>+HLOOKUP(VLOOKUP($B2403,$Q$2:$R$42,2,0),creditos_sf!$D$103:$AY$200,base_minorista!$A2403,0)</f>
        <v>155797054.14281163</v>
      </c>
      <c r="J2403">
        <f>+HLOOKUP(VLOOKUP($B2403,$Q$2:$R$42,2,0),Costo_fondeo!$D$3:$AY$100,base_minorista!$A2403,0)</f>
        <v>10.42121066684444</v>
      </c>
      <c r="K2403">
        <f>+HLOOKUP(VLOOKUP($B2403,$Q$2:$R$42,2,0),Costo_provisiones!$D$3:$AY$100,base_minorista!$A2403,0)</f>
        <v>6.9132755573447877</v>
      </c>
      <c r="L2403">
        <f>+HLOOKUP(VLOOKUP($B2403,$Q$2:$R$42,2,0),Morosidad_control!$D$4:$AY$101,base_minorista!$A2403,0)</f>
        <v>5.2326185632147473</v>
      </c>
      <c r="M2403">
        <f ca="1">+OFFSET(Capital_2!$D$2,base_minorista!A2403,0)</f>
        <v>3.6057998149039663</v>
      </c>
      <c r="N2403">
        <f>+HLOOKUP(VLOOKUP($B2403,$Q$2:$R$42,2,0),costo_laboral!$E$2:$AZ$99,base_minorista!$A2403,0)</f>
        <v>8.2974426186630197</v>
      </c>
      <c r="O2403">
        <f>+HLOOKUP(VLOOKUP($B2403,$Q$2:$R$42,2,0),Participacion2!$D$2:$AO$99,base_minorista!$A2403,0)</f>
        <v>0.69121539593598103</v>
      </c>
    </row>
    <row r="2404" spans="1:15" ht="16.5" x14ac:dyDescent="0.3">
      <c r="A2404">
        <v>73</v>
      </c>
      <c r="B2404">
        <v>26</v>
      </c>
      <c r="C2404">
        <v>72</v>
      </c>
      <c r="D2404" s="3">
        <v>43069</v>
      </c>
      <c r="E2404" s="33">
        <v>17</v>
      </c>
      <c r="F2404">
        <v>1</v>
      </c>
      <c r="G2404">
        <f>+HLOOKUP(VLOOKUP($B2404,$Q$2:$R$42,2,0),costos_sf!$D$2:$AY$99,base_minorista!$A2404,0)</f>
        <v>107013183.73801059</v>
      </c>
      <c r="H2404">
        <f>+HLOOKUP(VLOOKUP($B2404,$Q$2:$R$42,2,0),creditos_sf!$D$2:$AY$99,base_minorista!$A2404,0)</f>
        <v>201786312.19349283</v>
      </c>
      <c r="I2404">
        <f>+HLOOKUP(VLOOKUP($B2404,$Q$2:$R$42,2,0),creditos_sf!$D$103:$AY$200,base_minorista!$A2404,0)</f>
        <v>147231879.42314735</v>
      </c>
      <c r="J2404">
        <f>+HLOOKUP(VLOOKUP($B2404,$Q$2:$R$42,2,0),Costo_fondeo!$D$3:$AY$100,base_minorista!$A2404,0)</f>
        <v>10.306417043594426</v>
      </c>
      <c r="K2404">
        <f>+HLOOKUP(VLOOKUP($B2404,$Q$2:$R$42,2,0),Costo_provisiones!$D$3:$AY$100,base_minorista!$A2404,0)</f>
        <v>6.7890397382958971</v>
      </c>
      <c r="L2404">
        <f>+HLOOKUP(VLOOKUP($B2404,$Q$2:$R$42,2,0),Morosidad_control!$D$4:$AY$101,base_minorista!$A2404,0)</f>
        <v>4.9417079981468115</v>
      </c>
      <c r="M2404">
        <f ca="1">+OFFSET(Capital_2!$D$2,base_minorista!A2404,0)</f>
        <v>3.6120620419568428</v>
      </c>
      <c r="N2404">
        <f>+HLOOKUP(VLOOKUP($B2404,$Q$2:$R$42,2,0),costo_laboral!$E$2:$AZ$99,base_minorista!$A2404,0)</f>
        <v>8.3388014009820708</v>
      </c>
      <c r="O2404">
        <f>+HLOOKUP(VLOOKUP($B2404,$Q$2:$R$42,2,0),Participacion2!$D$2:$AO$99,base_minorista!$A2404,0)</f>
        <v>0.70923681363913005</v>
      </c>
    </row>
    <row r="2405" spans="1:15" ht="16.5" x14ac:dyDescent="0.3">
      <c r="A2405">
        <v>74</v>
      </c>
      <c r="B2405">
        <v>26</v>
      </c>
      <c r="C2405">
        <v>73</v>
      </c>
      <c r="D2405" s="3">
        <v>43100</v>
      </c>
      <c r="E2405" s="33">
        <v>17</v>
      </c>
      <c r="F2405">
        <v>1</v>
      </c>
      <c r="G2405">
        <f>+HLOOKUP(VLOOKUP($B2405,$Q$2:$R$42,2,0),costos_sf!$D$2:$AY$99,base_minorista!$A2405,0)</f>
        <v>118275239.62108994</v>
      </c>
      <c r="H2405">
        <f>+HLOOKUP(VLOOKUP($B2405,$Q$2:$R$42,2,0),creditos_sf!$D$2:$AY$99,base_minorista!$A2405,0)</f>
        <v>210537059.7376152</v>
      </c>
      <c r="I2405">
        <f>+HLOOKUP(VLOOKUP($B2405,$Q$2:$R$42,2,0),creditos_sf!$D$103:$AY$200,base_minorista!$A2405,0)</f>
        <v>155280739.84900528</v>
      </c>
      <c r="J2405">
        <f>+HLOOKUP(VLOOKUP($B2405,$Q$2:$R$42,2,0),Costo_fondeo!$D$3:$AY$100,base_minorista!$A2405,0)</f>
        <v>10.273109251775795</v>
      </c>
      <c r="K2405">
        <f>+HLOOKUP(VLOOKUP($B2405,$Q$2:$R$42,2,0),Costo_provisiones!$D$3:$AY$100,base_minorista!$A2405,0)</f>
        <v>6.0477400534700747</v>
      </c>
      <c r="L2405">
        <f>+HLOOKUP(VLOOKUP($B2405,$Q$2:$R$42,2,0),Morosidad_control!$D$4:$AY$101,base_minorista!$A2405,0)</f>
        <v>4.7030975475155579</v>
      </c>
      <c r="M2405">
        <f ca="1">+OFFSET(Capital_2!$D$2,base_minorista!A2405,0)</f>
        <v>3.5930762546706192</v>
      </c>
      <c r="N2405">
        <f>+HLOOKUP(VLOOKUP($B2405,$Q$2:$R$42,2,0),costo_laboral!$E$2:$AZ$99,base_minorista!$A2405,0)</f>
        <v>8.1443762054704099</v>
      </c>
      <c r="O2405">
        <f>+HLOOKUP(VLOOKUP($B2405,$Q$2:$R$42,2,0),Participacion2!$D$2:$AO$99,base_minorista!$A2405,0)</f>
        <v>0.74809829949695394</v>
      </c>
    </row>
    <row r="2406" spans="1:15" ht="16.5" x14ac:dyDescent="0.3">
      <c r="A2406">
        <v>75</v>
      </c>
      <c r="B2406">
        <v>26</v>
      </c>
      <c r="C2406">
        <v>74</v>
      </c>
      <c r="D2406" s="3">
        <v>43131</v>
      </c>
      <c r="E2406" s="33">
        <v>18</v>
      </c>
      <c r="F2406">
        <v>1</v>
      </c>
      <c r="G2406">
        <f>+HLOOKUP(VLOOKUP($B2406,$Q$2:$R$42,2,0),costos_sf!$D$2:$AY$99,base_minorista!$A2406,0)</f>
        <v>119164916.50370897</v>
      </c>
      <c r="H2406">
        <f>+HLOOKUP(VLOOKUP($B2406,$Q$2:$R$42,2,0),creditos_sf!$D$2:$AY$99,base_minorista!$A2406,0)</f>
        <v>180680251.82828346</v>
      </c>
      <c r="I2406">
        <f>+HLOOKUP(VLOOKUP($B2406,$Q$2:$R$42,2,0),creditos_sf!$D$103:$AY$200,base_minorista!$A2406,0)</f>
        <v>184761342.69805634</v>
      </c>
      <c r="J2406">
        <f>+HLOOKUP(VLOOKUP($B2406,$Q$2:$R$42,2,0),Costo_fondeo!$D$3:$AY$100,base_minorista!$A2406,0)</f>
        <v>10.208636770460211</v>
      </c>
      <c r="K2406">
        <f>+HLOOKUP(VLOOKUP($B2406,$Q$2:$R$42,2,0),Costo_provisiones!$D$3:$AY$100,base_minorista!$A2406,0)</f>
        <v>5.495835966477185</v>
      </c>
      <c r="L2406">
        <f>+HLOOKUP(VLOOKUP($B2406,$Q$2:$R$42,2,0),Morosidad_control!$D$4:$AY$101,base_minorista!$A2406,0)</f>
        <v>4.8151274051544259</v>
      </c>
      <c r="M2406">
        <f ca="1">+OFFSET(Capital_2!$D$2,base_minorista!A2406,0)</f>
        <v>3.5815867697690567</v>
      </c>
      <c r="N2406">
        <f>+HLOOKUP(VLOOKUP($B2406,$Q$2:$R$42,2,0),costo_laboral!$E$2:$AZ$99,base_minorista!$A2406,0)</f>
        <v>8.1567549902441403</v>
      </c>
      <c r="O2406">
        <f>+HLOOKUP(VLOOKUP($B2406,$Q$2:$R$42,2,0),Participacion2!$D$2:$AO$99,base_minorista!$A2406,0)</f>
        <v>0.64285385685880403</v>
      </c>
    </row>
    <row r="2407" spans="1:15" ht="16.5" x14ac:dyDescent="0.3">
      <c r="A2407">
        <v>76</v>
      </c>
      <c r="B2407">
        <v>26</v>
      </c>
      <c r="C2407">
        <v>75</v>
      </c>
      <c r="D2407" s="3">
        <v>43159</v>
      </c>
      <c r="E2407" s="33">
        <v>18</v>
      </c>
      <c r="F2407">
        <v>1</v>
      </c>
      <c r="G2407">
        <f>+HLOOKUP(VLOOKUP($B2407,$Q$2:$R$42,2,0),costos_sf!$D$2:$AY$99,base_minorista!$A2407,0)</f>
        <v>121465047.99049811</v>
      </c>
      <c r="H2407">
        <f>+HLOOKUP(VLOOKUP($B2407,$Q$2:$R$42,2,0),creditos_sf!$D$2:$AY$99,base_minorista!$A2407,0)</f>
        <v>170734195.435783</v>
      </c>
      <c r="I2407">
        <f>+HLOOKUP(VLOOKUP($B2407,$Q$2:$R$42,2,0),creditos_sf!$D$103:$AY$200,base_minorista!$A2407,0)</f>
        <v>203405595.40299651</v>
      </c>
      <c r="J2407">
        <f>+HLOOKUP(VLOOKUP($B2407,$Q$2:$R$42,2,0),Costo_fondeo!$D$3:$AY$100,base_minorista!$A2407,0)</f>
        <v>10.066348662895598</v>
      </c>
      <c r="K2407">
        <f>+HLOOKUP(VLOOKUP($B2407,$Q$2:$R$42,2,0),Costo_provisiones!$D$3:$AY$100,base_minorista!$A2407,0)</f>
        <v>5.3598051357131791</v>
      </c>
      <c r="L2407">
        <f>+HLOOKUP(VLOOKUP($B2407,$Q$2:$R$42,2,0),Morosidad_control!$D$4:$AY$101,base_minorista!$A2407,0)</f>
        <v>5.0306265816048832</v>
      </c>
      <c r="M2407">
        <f ca="1">+OFFSET(Capital_2!$D$2,base_minorista!A2407,0)</f>
        <v>3.5677590569055382</v>
      </c>
      <c r="N2407">
        <f>+HLOOKUP(VLOOKUP($B2407,$Q$2:$R$42,2,0),costo_laboral!$E$2:$AZ$99,base_minorista!$A2407,0)</f>
        <v>8.0955978757659395</v>
      </c>
      <c r="O2407">
        <f>+HLOOKUP(VLOOKUP($B2407,$Q$2:$R$42,2,0),Participacion2!$D$2:$AO$99,base_minorista!$A2407,0)</f>
        <v>0.59521441563400401</v>
      </c>
    </row>
    <row r="2408" spans="1:15" ht="16.5" x14ac:dyDescent="0.3">
      <c r="A2408">
        <v>77</v>
      </c>
      <c r="B2408">
        <v>26</v>
      </c>
      <c r="C2408">
        <v>76</v>
      </c>
      <c r="D2408" s="3">
        <v>43190</v>
      </c>
      <c r="E2408" s="33">
        <v>18</v>
      </c>
      <c r="F2408">
        <v>1</v>
      </c>
      <c r="G2408">
        <f>+HLOOKUP(VLOOKUP($B2408,$Q$2:$R$42,2,0),costos_sf!$D$2:$AY$99,base_minorista!$A2408,0)</f>
        <v>122944838.7033556</v>
      </c>
      <c r="H2408">
        <f>+HLOOKUP(VLOOKUP($B2408,$Q$2:$R$42,2,0),creditos_sf!$D$2:$AY$99,base_minorista!$A2408,0)</f>
        <v>182008179.45591831</v>
      </c>
      <c r="I2408">
        <f>+HLOOKUP(VLOOKUP($B2408,$Q$2:$R$42,2,0),creditos_sf!$D$103:$AY$200,base_minorista!$A2408,0)</f>
        <v>206265353.22518021</v>
      </c>
      <c r="J2408">
        <f>+HLOOKUP(VLOOKUP($B2408,$Q$2:$R$42,2,0),Costo_fondeo!$D$3:$AY$100,base_minorista!$A2408,0)</f>
        <v>10.03357332296614</v>
      </c>
      <c r="K2408">
        <f>+HLOOKUP(VLOOKUP($B2408,$Q$2:$R$42,2,0),Costo_provisiones!$D$3:$AY$100,base_minorista!$A2408,0)</f>
        <v>5.4331644408605584</v>
      </c>
      <c r="L2408">
        <f>+HLOOKUP(VLOOKUP($B2408,$Q$2:$R$42,2,0),Morosidad_control!$D$4:$AY$101,base_minorista!$A2408,0)</f>
        <v>5.183075074767288</v>
      </c>
      <c r="M2408">
        <f ca="1">+OFFSET(Capital_2!$D$2,base_minorista!A2408,0)</f>
        <v>3.5535594036254383</v>
      </c>
      <c r="N2408">
        <f>+HLOOKUP(VLOOKUP($B2408,$Q$2:$R$42,2,0),costo_laboral!$E$2:$AZ$99,base_minorista!$A2408,0)</f>
        <v>7.9898385176748299</v>
      </c>
      <c r="O2408">
        <f>+HLOOKUP(VLOOKUP($B2408,$Q$2:$R$42,2,0),Participacion2!$D$2:$AO$99,base_minorista!$A2408,0)</f>
        <v>0.63011630644382</v>
      </c>
    </row>
    <row r="2409" spans="1:15" ht="16.5" x14ac:dyDescent="0.3">
      <c r="A2409">
        <v>78</v>
      </c>
      <c r="B2409">
        <v>26</v>
      </c>
      <c r="C2409">
        <v>77</v>
      </c>
      <c r="D2409" s="3">
        <v>43220</v>
      </c>
      <c r="E2409" s="33">
        <v>18</v>
      </c>
      <c r="F2409">
        <v>1</v>
      </c>
      <c r="G2409">
        <f>+HLOOKUP(VLOOKUP($B2409,$Q$2:$R$42,2,0),costos_sf!$D$2:$AY$99,base_minorista!$A2409,0)</f>
        <v>124498534.28597248</v>
      </c>
      <c r="H2409">
        <f>+HLOOKUP(VLOOKUP($B2409,$Q$2:$R$42,2,0),creditos_sf!$D$2:$AY$99,base_minorista!$A2409,0)</f>
        <v>183757973.09719428</v>
      </c>
      <c r="I2409">
        <f>+HLOOKUP(VLOOKUP($B2409,$Q$2:$R$42,2,0),creditos_sf!$D$103:$AY$200,base_minorista!$A2409,0)</f>
        <v>220207989.37684631</v>
      </c>
      <c r="J2409">
        <f>+HLOOKUP(VLOOKUP($B2409,$Q$2:$R$42,2,0),Costo_fondeo!$D$3:$AY$100,base_minorista!$A2409,0)</f>
        <v>9.9995143176427881</v>
      </c>
      <c r="K2409">
        <f>+HLOOKUP(VLOOKUP($B2409,$Q$2:$R$42,2,0),Costo_provisiones!$D$3:$AY$100,base_minorista!$A2409,0)</f>
        <v>5.1044795283735578</v>
      </c>
      <c r="L2409">
        <f>+HLOOKUP(VLOOKUP($B2409,$Q$2:$R$42,2,0),Morosidad_control!$D$4:$AY$101,base_minorista!$A2409,0)</f>
        <v>4.5264867421123069</v>
      </c>
      <c r="M2409">
        <f ca="1">+OFFSET(Capital_2!$D$2,base_minorista!A2409,0)</f>
        <v>3.5277001527594574</v>
      </c>
      <c r="N2409">
        <f>+HLOOKUP(VLOOKUP($B2409,$Q$2:$R$42,2,0),costo_laboral!$E$2:$AZ$99,base_minorista!$A2409,0)</f>
        <v>7.7482658313969699</v>
      </c>
      <c r="O2409">
        <f>+HLOOKUP(VLOOKUP($B2409,$Q$2:$R$42,2,0),Participacion2!$D$2:$AO$99,base_minorista!$A2409,0)</f>
        <v>0.61647944454735704</v>
      </c>
    </row>
    <row r="2410" spans="1:15" ht="16.5" x14ac:dyDescent="0.3">
      <c r="A2410">
        <v>79</v>
      </c>
      <c r="B2410">
        <v>26</v>
      </c>
      <c r="C2410">
        <v>78</v>
      </c>
      <c r="D2410" s="3">
        <v>43251</v>
      </c>
      <c r="E2410" s="33">
        <v>18</v>
      </c>
      <c r="F2410">
        <v>1</v>
      </c>
      <c r="G2410">
        <f>+HLOOKUP(VLOOKUP($B2410,$Q$2:$R$42,2,0),costos_sf!$D$2:$AY$99,base_minorista!$A2410,0)</f>
        <v>125419023.69678703</v>
      </c>
      <c r="H2410">
        <f>+HLOOKUP(VLOOKUP($B2410,$Q$2:$R$42,2,0),creditos_sf!$D$2:$AY$99,base_minorista!$A2410,0)</f>
        <v>182765453.66737387</v>
      </c>
      <c r="I2410">
        <f>+HLOOKUP(VLOOKUP($B2410,$Q$2:$R$42,2,0),creditos_sf!$D$103:$AY$200,base_minorista!$A2410,0)</f>
        <v>226708031.15750742</v>
      </c>
      <c r="J2410">
        <f>+HLOOKUP(VLOOKUP($B2410,$Q$2:$R$42,2,0),Costo_fondeo!$D$3:$AY$100,base_minorista!$A2410,0)</f>
        <v>9.9278613685725734</v>
      </c>
      <c r="K2410">
        <f>+HLOOKUP(VLOOKUP($B2410,$Q$2:$R$42,2,0),Costo_provisiones!$D$3:$AY$100,base_minorista!$A2410,0)</f>
        <v>4.8360222309912224</v>
      </c>
      <c r="L2410">
        <f>+HLOOKUP(VLOOKUP($B2410,$Q$2:$R$42,2,0),Morosidad_control!$D$4:$AY$101,base_minorista!$A2410,0)</f>
        <v>4.8952352280689126</v>
      </c>
      <c r="M2410">
        <f ca="1">+OFFSET(Capital_2!$D$2,base_minorista!A2410,0)</f>
        <v>3.5069368282381337</v>
      </c>
      <c r="N2410">
        <f>+HLOOKUP(VLOOKUP($B2410,$Q$2:$R$42,2,0),costo_laboral!$E$2:$AZ$99,base_minorista!$A2410,0)</f>
        <v>7.7570782329741697</v>
      </c>
      <c r="O2410">
        <f>+HLOOKUP(VLOOKUP($B2410,$Q$2:$R$42,2,0),Participacion2!$D$2:$AO$99,base_minorista!$A2410,0)</f>
        <v>0.60271089778498499</v>
      </c>
    </row>
    <row r="2411" spans="1:15" ht="16.5" x14ac:dyDescent="0.3">
      <c r="A2411">
        <v>80</v>
      </c>
      <c r="B2411">
        <v>26</v>
      </c>
      <c r="C2411">
        <v>79</v>
      </c>
      <c r="D2411" s="3">
        <v>43281</v>
      </c>
      <c r="E2411" s="33">
        <v>18</v>
      </c>
      <c r="F2411">
        <v>1</v>
      </c>
      <c r="G2411">
        <f>+HLOOKUP(VLOOKUP($B2411,$Q$2:$R$42,2,0),costos_sf!$D$2:$AY$99,base_minorista!$A2411,0)</f>
        <v>125289704.42835507</v>
      </c>
      <c r="H2411">
        <f>+HLOOKUP(VLOOKUP($B2411,$Q$2:$R$42,2,0),creditos_sf!$D$2:$AY$99,base_minorista!$A2411,0)</f>
        <v>174702891.32657921</v>
      </c>
      <c r="I2411">
        <f>+HLOOKUP(VLOOKUP($B2411,$Q$2:$R$42,2,0),creditos_sf!$D$103:$AY$200,base_minorista!$A2411,0)</f>
        <v>241720574.08667397</v>
      </c>
      <c r="J2411">
        <f>+HLOOKUP(VLOOKUP($B2411,$Q$2:$R$42,2,0),Costo_fondeo!$D$3:$AY$100,base_minorista!$A2411,0)</f>
        <v>9.9121461479782038</v>
      </c>
      <c r="K2411">
        <f>+HLOOKUP(VLOOKUP($B2411,$Q$2:$R$42,2,0),Costo_provisiones!$D$3:$AY$100,base_minorista!$A2411,0)</f>
        <v>4.6965057947435307</v>
      </c>
      <c r="L2411">
        <f>+HLOOKUP(VLOOKUP($B2411,$Q$2:$R$42,2,0),Morosidad_control!$D$4:$AY$101,base_minorista!$A2411,0)</f>
        <v>5.0846772236085735</v>
      </c>
      <c r="M2411">
        <f ca="1">+OFFSET(Capital_2!$D$2,base_minorista!A2411,0)</f>
        <v>3.4861804073665166</v>
      </c>
      <c r="N2411">
        <f>+HLOOKUP(VLOOKUP($B2411,$Q$2:$R$42,2,0),costo_laboral!$E$2:$AZ$99,base_minorista!$A2411,0)</f>
        <v>7.5088739878350097</v>
      </c>
      <c r="O2411">
        <f>+HLOOKUP(VLOOKUP($B2411,$Q$2:$R$42,2,0),Participacion2!$D$2:$AO$99,base_minorista!$A2411,0)</f>
        <v>0.58297448816747</v>
      </c>
    </row>
    <row r="2412" spans="1:15" ht="16.5" x14ac:dyDescent="0.3">
      <c r="A2412">
        <v>81</v>
      </c>
      <c r="B2412">
        <v>26</v>
      </c>
      <c r="C2412">
        <v>80</v>
      </c>
      <c r="D2412" s="3">
        <v>43312</v>
      </c>
      <c r="E2412" s="33">
        <v>18</v>
      </c>
      <c r="F2412">
        <v>1</v>
      </c>
      <c r="G2412">
        <f>+HLOOKUP(VLOOKUP($B2412,$Q$2:$R$42,2,0),costos_sf!$D$2:$AY$99,base_minorista!$A2412,0)</f>
        <v>131104623.83967018</v>
      </c>
      <c r="H2412">
        <f>+HLOOKUP(VLOOKUP($B2412,$Q$2:$R$42,2,0),creditos_sf!$D$2:$AY$99,base_minorista!$A2412,0)</f>
        <v>171860272.20609167</v>
      </c>
      <c r="I2412">
        <f>+HLOOKUP(VLOOKUP($B2412,$Q$2:$R$42,2,0),creditos_sf!$D$103:$AY$200,base_minorista!$A2412,0)</f>
        <v>256033986.84579441</v>
      </c>
      <c r="J2412">
        <f>+HLOOKUP(VLOOKUP($B2412,$Q$2:$R$42,2,0),Costo_fondeo!$D$3:$AY$100,base_minorista!$A2412,0)</f>
        <v>9.8393038307637397</v>
      </c>
      <c r="K2412">
        <f>+HLOOKUP(VLOOKUP($B2412,$Q$2:$R$42,2,0),Costo_provisiones!$D$3:$AY$100,base_minorista!$A2412,0)</f>
        <v>4.1090946663537018</v>
      </c>
      <c r="L2412">
        <f>+HLOOKUP(VLOOKUP($B2412,$Q$2:$R$42,2,0),Morosidad_control!$D$4:$AY$101,base_minorista!$A2412,0)</f>
        <v>4.6336522263630719</v>
      </c>
      <c r="M2412">
        <f ca="1">+OFFSET(Capital_2!$D$2,base_minorista!A2412,0)</f>
        <v>3.4635993253239059</v>
      </c>
      <c r="N2412">
        <f>+HLOOKUP(VLOOKUP($B2412,$Q$2:$R$42,2,0),costo_laboral!$E$2:$AZ$99,base_minorista!$A2412,0)</f>
        <v>7.35480195667584</v>
      </c>
      <c r="O2412">
        <f>+HLOOKUP(VLOOKUP($B2412,$Q$2:$R$42,2,0),Participacion2!$D$2:$AO$99,base_minorista!$A2412,0)</f>
        <v>0.57035032548877596</v>
      </c>
    </row>
    <row r="2413" spans="1:15" ht="16.5" x14ac:dyDescent="0.3">
      <c r="A2413">
        <v>82</v>
      </c>
      <c r="B2413">
        <v>26</v>
      </c>
      <c r="C2413">
        <v>81</v>
      </c>
      <c r="D2413" s="3">
        <v>43343</v>
      </c>
      <c r="E2413" s="33">
        <v>18</v>
      </c>
      <c r="F2413">
        <v>1</v>
      </c>
      <c r="G2413">
        <f>+HLOOKUP(VLOOKUP($B2413,$Q$2:$R$42,2,0),costos_sf!$D$2:$AY$99,base_minorista!$A2413,0)</f>
        <v>131477300.70375246</v>
      </c>
      <c r="H2413">
        <f>+HLOOKUP(VLOOKUP($B2413,$Q$2:$R$42,2,0),creditos_sf!$D$2:$AY$99,base_minorista!$A2413,0)</f>
        <v>175943705.63625079</v>
      </c>
      <c r="I2413">
        <f>+HLOOKUP(VLOOKUP($B2413,$Q$2:$R$42,2,0),creditos_sf!$D$103:$AY$200,base_minorista!$A2413,0)</f>
        <v>281819824.37561774</v>
      </c>
      <c r="J2413">
        <f>+HLOOKUP(VLOOKUP($B2413,$Q$2:$R$42,2,0),Costo_fondeo!$D$3:$AY$100,base_minorista!$A2413,0)</f>
        <v>9.7898130186852601</v>
      </c>
      <c r="K2413">
        <f>+HLOOKUP(VLOOKUP($B2413,$Q$2:$R$42,2,0),Costo_provisiones!$D$3:$AY$100,base_minorista!$A2413,0)</f>
        <v>4.5056675253286018</v>
      </c>
      <c r="L2413">
        <f>+HLOOKUP(VLOOKUP($B2413,$Q$2:$R$42,2,0),Morosidad_control!$D$4:$AY$101,base_minorista!$A2413,0)</f>
        <v>4.6133593186202893</v>
      </c>
      <c r="M2413">
        <f ca="1">+OFFSET(Capital_2!$D$2,base_minorista!A2413,0)</f>
        <v>3.442349118867654</v>
      </c>
      <c r="N2413">
        <f>+HLOOKUP(VLOOKUP($B2413,$Q$2:$R$42,2,0),costo_laboral!$E$2:$AZ$99,base_minorista!$A2413,0)</f>
        <v>6.9268366027952899</v>
      </c>
      <c r="O2413">
        <f>+HLOOKUP(VLOOKUP($B2413,$Q$2:$R$42,2,0),Participacion2!$D$2:$AO$99,base_minorista!$A2413,0)</f>
        <v>0.57667012187557698</v>
      </c>
    </row>
    <row r="2414" spans="1:15" ht="16.5" x14ac:dyDescent="0.3">
      <c r="A2414">
        <v>83</v>
      </c>
      <c r="B2414">
        <v>26</v>
      </c>
      <c r="C2414">
        <v>82</v>
      </c>
      <c r="D2414" s="3">
        <v>43373</v>
      </c>
      <c r="E2414" s="33">
        <v>18</v>
      </c>
      <c r="F2414">
        <v>1</v>
      </c>
      <c r="G2414">
        <f>+HLOOKUP(VLOOKUP($B2414,$Q$2:$R$42,2,0),costos_sf!$D$2:$AY$99,base_minorista!$A2414,0)</f>
        <v>130687603.81525907</v>
      </c>
      <c r="H2414">
        <f>+HLOOKUP(VLOOKUP($B2414,$Q$2:$R$42,2,0),creditos_sf!$D$2:$AY$99,base_minorista!$A2414,0)</f>
        <v>176524131.10698825</v>
      </c>
      <c r="I2414">
        <f>+HLOOKUP(VLOOKUP($B2414,$Q$2:$R$42,2,0),creditos_sf!$D$103:$AY$200,base_minorista!$A2414,0)</f>
        <v>290770917.81713957</v>
      </c>
      <c r="J2414">
        <f>+HLOOKUP(VLOOKUP($B2414,$Q$2:$R$42,2,0),Costo_fondeo!$D$3:$AY$100,base_minorista!$A2414,0)</f>
        <v>9.7633169512755913</v>
      </c>
      <c r="K2414">
        <f>+HLOOKUP(VLOOKUP($B2414,$Q$2:$R$42,2,0),Costo_provisiones!$D$3:$AY$100,base_minorista!$A2414,0)</f>
        <v>4.0021166515443882</v>
      </c>
      <c r="L2414">
        <f>+HLOOKUP(VLOOKUP($B2414,$Q$2:$R$42,2,0),Morosidad_control!$D$4:$AY$101,base_minorista!$A2414,0)</f>
        <v>4.6223611339009967</v>
      </c>
      <c r="M2414">
        <f ca="1">+OFFSET(Capital_2!$D$2,base_minorista!A2414,0)</f>
        <v>3.430093895939399</v>
      </c>
      <c r="N2414">
        <f>+HLOOKUP(VLOOKUP($B2414,$Q$2:$R$42,2,0),costo_laboral!$E$2:$AZ$99,base_minorista!$A2414,0)</f>
        <v>6.77388122631677</v>
      </c>
      <c r="O2414">
        <f>+HLOOKUP(VLOOKUP($B2414,$Q$2:$R$42,2,0),Participacion2!$D$2:$AO$99,base_minorista!$A2414,0)</f>
        <v>0.58949656569670295</v>
      </c>
    </row>
    <row r="2415" spans="1:15" ht="16.5" x14ac:dyDescent="0.3">
      <c r="A2415">
        <v>84</v>
      </c>
      <c r="B2415">
        <v>26</v>
      </c>
      <c r="C2415">
        <v>83</v>
      </c>
      <c r="D2415" s="3">
        <v>43404</v>
      </c>
      <c r="E2415" s="33">
        <v>18</v>
      </c>
      <c r="F2415">
        <v>1</v>
      </c>
      <c r="G2415">
        <f>+HLOOKUP(VLOOKUP($B2415,$Q$2:$R$42,2,0),costos_sf!$D$2:$AY$99,base_minorista!$A2415,0)</f>
        <v>148147189.19513294</v>
      </c>
      <c r="H2415">
        <f>+HLOOKUP(VLOOKUP($B2415,$Q$2:$R$42,2,0),creditos_sf!$D$2:$AY$99,base_minorista!$A2415,0)</f>
        <v>177987874.97057301</v>
      </c>
      <c r="I2415">
        <f>+HLOOKUP(VLOOKUP($B2415,$Q$2:$R$42,2,0),creditos_sf!$D$103:$AY$200,base_minorista!$A2415,0)</f>
        <v>313887353.57867181</v>
      </c>
      <c r="J2415">
        <f>+HLOOKUP(VLOOKUP($B2415,$Q$2:$R$42,2,0),Costo_fondeo!$D$3:$AY$100,base_minorista!$A2415,0)</f>
        <v>9.6871408877500258</v>
      </c>
      <c r="K2415">
        <f>+HLOOKUP(VLOOKUP($B2415,$Q$2:$R$42,2,0),Costo_provisiones!$D$3:$AY$100,base_minorista!$A2415,0)</f>
        <v>3.9543845298100879</v>
      </c>
      <c r="L2415">
        <f>+HLOOKUP(VLOOKUP($B2415,$Q$2:$R$42,2,0),Morosidad_control!$D$4:$AY$101,base_minorista!$A2415,0)</f>
        <v>4.3649459606582539</v>
      </c>
      <c r="M2415">
        <f ca="1">+OFFSET(Capital_2!$D$2,base_minorista!A2415,0)</f>
        <v>3.4233579602032216</v>
      </c>
      <c r="N2415">
        <f>+HLOOKUP(VLOOKUP($B2415,$Q$2:$R$42,2,0),costo_laboral!$E$2:$AZ$99,base_minorista!$A2415,0)</f>
        <v>6.3875360131322898</v>
      </c>
      <c r="O2415">
        <f>+HLOOKUP(VLOOKUP($B2415,$Q$2:$R$42,2,0),Participacion2!$D$2:$AO$99,base_minorista!$A2415,0)</f>
        <v>0.60838149279938802</v>
      </c>
    </row>
    <row r="2416" spans="1:15" ht="16.5" x14ac:dyDescent="0.3">
      <c r="A2416">
        <v>85</v>
      </c>
      <c r="B2416">
        <v>26</v>
      </c>
      <c r="C2416">
        <v>84</v>
      </c>
      <c r="D2416" s="3">
        <v>43434</v>
      </c>
      <c r="E2416" s="33">
        <v>18</v>
      </c>
      <c r="F2416">
        <v>1</v>
      </c>
      <c r="G2416">
        <f>+HLOOKUP(VLOOKUP($B2416,$Q$2:$R$42,2,0),costos_sf!$D$2:$AY$99,base_minorista!$A2416,0)</f>
        <v>148650454.75589579</v>
      </c>
      <c r="H2416">
        <f>+HLOOKUP(VLOOKUP($B2416,$Q$2:$R$42,2,0),creditos_sf!$D$2:$AY$99,base_minorista!$A2416,0)</f>
        <v>180694475.78882384</v>
      </c>
      <c r="I2416">
        <f>+HLOOKUP(VLOOKUP($B2416,$Q$2:$R$42,2,0),creditos_sf!$D$103:$AY$200,base_minorista!$A2416,0)</f>
        <v>329275625.33892828</v>
      </c>
      <c r="J2416">
        <f>+HLOOKUP(VLOOKUP($B2416,$Q$2:$R$42,2,0),Costo_fondeo!$D$3:$AY$100,base_minorista!$A2416,0)</f>
        <v>9.5927388805261451</v>
      </c>
      <c r="K2416">
        <f>+HLOOKUP(VLOOKUP($B2416,$Q$2:$R$42,2,0),Costo_provisiones!$D$3:$AY$100,base_minorista!$A2416,0)</f>
        <v>3.6349621227755042</v>
      </c>
      <c r="L2416">
        <f>+HLOOKUP(VLOOKUP($B2416,$Q$2:$R$42,2,0),Morosidad_control!$D$4:$AY$101,base_minorista!$A2416,0)</f>
        <v>4.2387055435286385</v>
      </c>
      <c r="M2416">
        <f ca="1">+OFFSET(Capital_2!$D$2,base_minorista!A2416,0)</f>
        <v>3.4154915843908498</v>
      </c>
      <c r="N2416">
        <f>+HLOOKUP(VLOOKUP($B2416,$Q$2:$R$42,2,0),costo_laboral!$E$2:$AZ$99,base_minorista!$A2416,0)</f>
        <v>5.9750863171369302</v>
      </c>
      <c r="O2416">
        <f>+HLOOKUP(VLOOKUP($B2416,$Q$2:$R$42,2,0),Participacion2!$D$2:$AO$99,base_minorista!$A2416,0)</f>
        <v>0.61373799884080504</v>
      </c>
    </row>
    <row r="2417" spans="1:15" ht="16.5" x14ac:dyDescent="0.3">
      <c r="A2417">
        <v>86</v>
      </c>
      <c r="B2417">
        <v>26</v>
      </c>
      <c r="C2417">
        <v>85</v>
      </c>
      <c r="D2417" s="3">
        <v>43465</v>
      </c>
      <c r="E2417" s="33">
        <v>18</v>
      </c>
      <c r="F2417">
        <v>1</v>
      </c>
      <c r="G2417">
        <f>+HLOOKUP(VLOOKUP($B2417,$Q$2:$R$42,2,0),costos_sf!$D$2:$AY$99,base_minorista!$A2417,0)</f>
        <v>140369316.47223389</v>
      </c>
      <c r="H2417">
        <f>+HLOOKUP(VLOOKUP($B2417,$Q$2:$R$42,2,0),creditos_sf!$D$2:$AY$99,base_minorista!$A2417,0)</f>
        <v>180799697.13044199</v>
      </c>
      <c r="I2417">
        <f>+HLOOKUP(VLOOKUP($B2417,$Q$2:$R$42,2,0),creditos_sf!$D$103:$AY$200,base_minorista!$A2417,0)</f>
        <v>347633806.46789432</v>
      </c>
      <c r="J2417">
        <f>+HLOOKUP(VLOOKUP($B2417,$Q$2:$R$42,2,0),Costo_fondeo!$D$3:$AY$100,base_minorista!$A2417,0)</f>
        <v>9.4099386320550149</v>
      </c>
      <c r="K2417">
        <f>+HLOOKUP(VLOOKUP($B2417,$Q$2:$R$42,2,0),Costo_provisiones!$D$3:$AY$100,base_minorista!$A2417,0)</f>
        <v>3.4528341146238346</v>
      </c>
      <c r="L2417">
        <f>+HLOOKUP(VLOOKUP($B2417,$Q$2:$R$42,2,0),Morosidad_control!$D$4:$AY$101,base_minorista!$A2417,0)</f>
        <v>4.3956487406965916</v>
      </c>
      <c r="M2417">
        <f ca="1">+OFFSET(Capital_2!$D$2,base_minorista!A2417,0)</f>
        <v>3.4351377010367652</v>
      </c>
      <c r="N2417">
        <f>+HLOOKUP(VLOOKUP($B2417,$Q$2:$R$42,2,0),costo_laboral!$E$2:$AZ$99,base_minorista!$A2417,0)</f>
        <v>6.1629551571485104</v>
      </c>
      <c r="O2417">
        <f>+HLOOKUP(VLOOKUP($B2417,$Q$2:$R$42,2,0),Participacion2!$D$2:$AO$99,base_minorista!$A2417,0)</f>
        <v>0.62750224588709302</v>
      </c>
    </row>
    <row r="2418" spans="1:15" ht="16.5" x14ac:dyDescent="0.3">
      <c r="A2418">
        <v>87</v>
      </c>
      <c r="B2418">
        <v>26</v>
      </c>
      <c r="C2418">
        <v>86</v>
      </c>
      <c r="D2418" s="3">
        <v>43496</v>
      </c>
      <c r="E2418" s="33">
        <v>19</v>
      </c>
      <c r="F2418">
        <v>1</v>
      </c>
      <c r="G2418">
        <f>+HLOOKUP(VLOOKUP($B2418,$Q$2:$R$42,2,0),costos_sf!$D$2:$AY$99,base_minorista!$A2418,0)</f>
        <v>143232234.97503087</v>
      </c>
      <c r="H2418">
        <f>+HLOOKUP(VLOOKUP($B2418,$Q$2:$R$42,2,0),creditos_sf!$D$2:$AY$99,base_minorista!$A2418,0)</f>
        <v>184233531.39776915</v>
      </c>
      <c r="I2418">
        <f>+HLOOKUP(VLOOKUP($B2418,$Q$2:$R$42,2,0),creditos_sf!$D$103:$AY$200,base_minorista!$A2418,0)</f>
        <v>356559221.79427391</v>
      </c>
      <c r="J2418">
        <f>+HLOOKUP(VLOOKUP($B2418,$Q$2:$R$42,2,0),Costo_fondeo!$D$3:$AY$100,base_minorista!$A2418,0)</f>
        <v>9.325624530307735</v>
      </c>
      <c r="K2418">
        <f>+HLOOKUP(VLOOKUP($B2418,$Q$2:$R$42,2,0),Costo_provisiones!$D$3:$AY$100,base_minorista!$A2418,0)</f>
        <v>3.2897600450533679</v>
      </c>
      <c r="L2418">
        <f>+HLOOKUP(VLOOKUP($B2418,$Q$2:$R$42,2,0),Morosidad_control!$D$4:$AY$101,base_minorista!$A2418,0)</f>
        <v>4.239318387958634</v>
      </c>
      <c r="M2418">
        <f ca="1">+OFFSET(Capital_2!$D$2,base_minorista!A2418,0)</f>
        <v>3.144198069372997</v>
      </c>
      <c r="N2418">
        <f>+HLOOKUP(VLOOKUP($B2418,$Q$2:$R$42,2,0),costo_laboral!$E$2:$AZ$99,base_minorista!$A2418,0)</f>
        <v>5.9531420382789202</v>
      </c>
      <c r="O2418">
        <f>+HLOOKUP(VLOOKUP($B2418,$Q$2:$R$42,2,0),Participacion2!$D$2:$AO$99,base_minorista!$A2418,0)</f>
        <v>0.64288090676555198</v>
      </c>
    </row>
    <row r="2419" spans="1:15" ht="16.5" x14ac:dyDescent="0.3">
      <c r="A2419">
        <v>88</v>
      </c>
      <c r="B2419">
        <v>26</v>
      </c>
      <c r="C2419">
        <v>87</v>
      </c>
      <c r="D2419" s="3">
        <v>43524</v>
      </c>
      <c r="E2419" s="33">
        <v>19</v>
      </c>
      <c r="F2419">
        <v>1</v>
      </c>
      <c r="G2419">
        <f>+HLOOKUP(VLOOKUP($B2419,$Q$2:$R$42,2,0),costos_sf!$D$2:$AY$99,base_minorista!$A2419,0)</f>
        <v>144010734.38412684</v>
      </c>
      <c r="H2419">
        <f>+HLOOKUP(VLOOKUP($B2419,$Q$2:$R$42,2,0),creditos_sf!$D$2:$AY$99,base_minorista!$A2419,0)</f>
        <v>185986521.65592626</v>
      </c>
      <c r="I2419">
        <f>+HLOOKUP(VLOOKUP($B2419,$Q$2:$R$42,2,0),creditos_sf!$D$103:$AY$200,base_minorista!$A2419,0)</f>
        <v>368866774.4249925</v>
      </c>
      <c r="J2419">
        <f>+HLOOKUP(VLOOKUP($B2419,$Q$2:$R$42,2,0),Costo_fondeo!$D$3:$AY$100,base_minorista!$A2419,0)</f>
        <v>9.1742846195649115</v>
      </c>
      <c r="K2419">
        <f>+HLOOKUP(VLOOKUP($B2419,$Q$2:$R$42,2,0),Costo_provisiones!$D$3:$AY$100,base_minorista!$A2419,0)</f>
        <v>3.0094272719162163</v>
      </c>
      <c r="L2419">
        <f>+HLOOKUP(VLOOKUP($B2419,$Q$2:$R$42,2,0),Morosidad_control!$D$4:$AY$101,base_minorista!$A2419,0)</f>
        <v>4.1196503351317491</v>
      </c>
      <c r="M2419">
        <f ca="1">+OFFSET(Capital_2!$D$2,base_minorista!A2419,0)</f>
        <v>3.1750048296191844</v>
      </c>
      <c r="N2419">
        <f>+HLOOKUP(VLOOKUP($B2419,$Q$2:$R$42,2,0),costo_laboral!$E$2:$AZ$99,base_minorista!$A2419,0)</f>
        <v>5.8869002596894902</v>
      </c>
      <c r="O2419">
        <f>+HLOOKUP(VLOOKUP($B2419,$Q$2:$R$42,2,0),Participacion2!$D$2:$AO$99,base_minorista!$A2419,0)</f>
        <v>0.63082483420992796</v>
      </c>
    </row>
    <row r="2420" spans="1:15" ht="16.5" x14ac:dyDescent="0.3">
      <c r="A2420">
        <v>89</v>
      </c>
      <c r="B2420">
        <v>26</v>
      </c>
      <c r="C2420">
        <v>88</v>
      </c>
      <c r="D2420" s="3">
        <v>43555</v>
      </c>
      <c r="E2420" s="33">
        <v>19</v>
      </c>
      <c r="F2420">
        <v>1</v>
      </c>
      <c r="G2420">
        <f>+HLOOKUP(VLOOKUP($B2420,$Q$2:$R$42,2,0),costos_sf!$D$2:$AY$99,base_minorista!$A2420,0)</f>
        <v>144605483.13577604</v>
      </c>
      <c r="H2420">
        <f>+HLOOKUP(VLOOKUP($B2420,$Q$2:$R$42,2,0),creditos_sf!$D$2:$AY$99,base_minorista!$A2420,0)</f>
        <v>186178974.78947183</v>
      </c>
      <c r="I2420">
        <f>+HLOOKUP(VLOOKUP($B2420,$Q$2:$R$42,2,0),creditos_sf!$D$103:$AY$200,base_minorista!$A2420,0)</f>
        <v>378669604.48349023</v>
      </c>
      <c r="J2420">
        <f>+HLOOKUP(VLOOKUP($B2420,$Q$2:$R$42,2,0),Costo_fondeo!$D$3:$AY$100,base_minorista!$A2420,0)</f>
        <v>9.0666505877015346</v>
      </c>
      <c r="K2420">
        <f>+HLOOKUP(VLOOKUP($B2420,$Q$2:$R$42,2,0),Costo_provisiones!$D$3:$AY$100,base_minorista!$A2420,0)</f>
        <v>2.741986959708933</v>
      </c>
      <c r="L2420">
        <f>+HLOOKUP(VLOOKUP($B2420,$Q$2:$R$42,2,0),Morosidad_control!$D$4:$AY$101,base_minorista!$A2420,0)</f>
        <v>4.1241975831945199</v>
      </c>
      <c r="M2420">
        <f ca="1">+OFFSET(Capital_2!$D$2,base_minorista!A2420,0)</f>
        <v>3.2070490236396596</v>
      </c>
      <c r="N2420">
        <f>+HLOOKUP(VLOOKUP($B2420,$Q$2:$R$42,2,0),costo_laboral!$E$2:$AZ$99,base_minorista!$A2420,0)</f>
        <v>5.9499056043679399</v>
      </c>
      <c r="O2420">
        <f>+HLOOKUP(VLOOKUP($B2420,$Q$2:$R$42,2,0),Participacion2!$D$2:$AO$99,base_minorista!$A2420,0)</f>
        <v>0.626546775141121</v>
      </c>
    </row>
    <row r="2421" spans="1:15" ht="16.5" x14ac:dyDescent="0.3">
      <c r="A2421">
        <v>90</v>
      </c>
      <c r="B2421">
        <v>26</v>
      </c>
      <c r="C2421">
        <v>89</v>
      </c>
      <c r="D2421" s="3">
        <v>43585</v>
      </c>
      <c r="E2421" s="33">
        <v>19</v>
      </c>
      <c r="F2421">
        <v>1</v>
      </c>
      <c r="G2421">
        <f>+HLOOKUP(VLOOKUP($B2421,$Q$2:$R$42,2,0),costos_sf!$D$2:$AY$99,base_minorista!$A2421,0)</f>
        <v>145681951.08968034</v>
      </c>
      <c r="H2421">
        <f>+HLOOKUP(VLOOKUP($B2421,$Q$2:$R$42,2,0),creditos_sf!$D$2:$AY$99,base_minorista!$A2421,0)</f>
        <v>218795087.58447868</v>
      </c>
      <c r="I2421">
        <f>+HLOOKUP(VLOOKUP($B2421,$Q$2:$R$42,2,0),creditos_sf!$D$103:$AY$200,base_minorista!$A2421,0)</f>
        <v>360816472.09355307</v>
      </c>
      <c r="J2421">
        <f>+HLOOKUP(VLOOKUP($B2421,$Q$2:$R$42,2,0),Costo_fondeo!$D$3:$AY$100,base_minorista!$A2421,0)</f>
        <v>8.9018879414146337</v>
      </c>
      <c r="K2421">
        <f>+HLOOKUP(VLOOKUP($B2421,$Q$2:$R$42,2,0),Costo_provisiones!$D$3:$AY$100,base_minorista!$A2421,0)</f>
        <v>2.690982727210538</v>
      </c>
      <c r="L2421">
        <f>+HLOOKUP(VLOOKUP($B2421,$Q$2:$R$42,2,0),Morosidad_control!$D$4:$AY$101,base_minorista!$A2421,0)</f>
        <v>4.0641516953472658</v>
      </c>
      <c r="M2421">
        <f ca="1">+OFFSET(Capital_2!$D$2,base_minorista!A2421,0)</f>
        <v>3.2607827391957867</v>
      </c>
      <c r="N2421">
        <f>+HLOOKUP(VLOOKUP($B2421,$Q$2:$R$42,2,0),costo_laboral!$E$2:$AZ$99,base_minorista!$A2421,0)</f>
        <v>5.8632868737119797</v>
      </c>
      <c r="O2421">
        <f>+HLOOKUP(VLOOKUP($B2421,$Q$2:$R$42,2,0),Participacion2!$D$2:$AO$99,base_minorista!$A2421,0)</f>
        <v>0.71359180175620496</v>
      </c>
    </row>
    <row r="2422" spans="1:15" ht="16.5" x14ac:dyDescent="0.3">
      <c r="A2422">
        <v>91</v>
      </c>
      <c r="B2422">
        <v>26</v>
      </c>
      <c r="C2422">
        <v>90</v>
      </c>
      <c r="D2422" s="3">
        <v>43616</v>
      </c>
      <c r="E2422" s="33">
        <v>19</v>
      </c>
      <c r="F2422">
        <v>1</v>
      </c>
      <c r="G2422">
        <f>+HLOOKUP(VLOOKUP($B2422,$Q$2:$R$42,2,0),costos_sf!$D$2:$AY$99,base_minorista!$A2422,0)</f>
        <v>147743199.59291464</v>
      </c>
      <c r="H2422">
        <f>+HLOOKUP(VLOOKUP($B2422,$Q$2:$R$42,2,0),creditos_sf!$D$2:$AY$99,base_minorista!$A2422,0)</f>
        <v>232732338.31648538</v>
      </c>
      <c r="I2422">
        <f>+HLOOKUP(VLOOKUP($B2422,$Q$2:$R$42,2,0),creditos_sf!$D$103:$AY$200,base_minorista!$A2422,0)</f>
        <v>374307015.07600874</v>
      </c>
      <c r="J2422">
        <f>+HLOOKUP(VLOOKUP($B2422,$Q$2:$R$42,2,0),Costo_fondeo!$D$3:$AY$100,base_minorista!$A2422,0)</f>
        <v>8.8209623609761181</v>
      </c>
      <c r="K2422">
        <f>+HLOOKUP(VLOOKUP($B2422,$Q$2:$R$42,2,0),Costo_provisiones!$D$3:$AY$100,base_minorista!$A2422,0)</f>
        <v>2.3975469181188638</v>
      </c>
      <c r="L2422">
        <f>+HLOOKUP(VLOOKUP($B2422,$Q$2:$R$42,2,0),Morosidad_control!$D$4:$AY$101,base_minorista!$A2422,0)</f>
        <v>3.9437917764832915</v>
      </c>
      <c r="M2422">
        <f ca="1">+OFFSET(Capital_2!$D$2,base_minorista!A2422,0)</f>
        <v>3.2822741119614118</v>
      </c>
      <c r="N2422">
        <f>+HLOOKUP(VLOOKUP($B2422,$Q$2:$R$42,2,0),costo_laboral!$E$2:$AZ$99,base_minorista!$A2422,0)</f>
        <v>5.83442777165524</v>
      </c>
      <c r="O2422">
        <f>+HLOOKUP(VLOOKUP($B2422,$Q$2:$R$42,2,0),Participacion2!$D$2:$AO$99,base_minorista!$A2422,0)</f>
        <v>0.74594753510449596</v>
      </c>
    </row>
    <row r="2423" spans="1:15" ht="16.5" x14ac:dyDescent="0.3">
      <c r="A2423">
        <v>92</v>
      </c>
      <c r="B2423">
        <v>26</v>
      </c>
      <c r="C2423">
        <v>91</v>
      </c>
      <c r="D2423" s="3">
        <v>43646</v>
      </c>
      <c r="E2423" s="33">
        <v>19</v>
      </c>
      <c r="F2423">
        <v>1</v>
      </c>
      <c r="G2423">
        <f>+HLOOKUP(VLOOKUP($B2423,$Q$2:$R$42,2,0),costos_sf!$D$2:$AY$99,base_minorista!$A2423,0)</f>
        <v>150621000.20927668</v>
      </c>
      <c r="H2423">
        <f>+HLOOKUP(VLOOKUP($B2423,$Q$2:$R$42,2,0),creditos_sf!$D$2:$AY$99,base_minorista!$A2423,0)</f>
        <v>245540042.48553425</v>
      </c>
      <c r="I2423">
        <f>+HLOOKUP(VLOOKUP($B2423,$Q$2:$R$42,2,0),creditos_sf!$D$103:$AY$200,base_minorista!$A2423,0)</f>
        <v>379221970.61529529</v>
      </c>
      <c r="J2423">
        <f>+HLOOKUP(VLOOKUP($B2423,$Q$2:$R$42,2,0),Costo_fondeo!$D$3:$AY$100,base_minorista!$A2423,0)</f>
        <v>8.7313862530739428</v>
      </c>
      <c r="K2423">
        <f>+HLOOKUP(VLOOKUP($B2423,$Q$2:$R$42,2,0),Costo_provisiones!$D$3:$AY$100,base_minorista!$A2423,0)</f>
        <v>2.3247615844734337</v>
      </c>
      <c r="L2423">
        <f>+HLOOKUP(VLOOKUP($B2423,$Q$2:$R$42,2,0),Morosidad_control!$D$4:$AY$101,base_minorista!$A2423,0)</f>
        <v>3.9855579962316248</v>
      </c>
      <c r="M2423">
        <f ca="1">+OFFSET(Capital_2!$D$2,base_minorista!A2423,0)</f>
        <v>3.3170358226156935</v>
      </c>
      <c r="N2423">
        <f>+HLOOKUP(VLOOKUP($B2423,$Q$2:$R$42,2,0),costo_laboral!$E$2:$AZ$99,base_minorista!$A2423,0)</f>
        <v>5.60323878158892</v>
      </c>
      <c r="O2423">
        <f>+HLOOKUP(VLOOKUP($B2423,$Q$2:$R$42,2,0),Participacion2!$D$2:$AO$99,base_minorista!$A2423,0)</f>
        <v>0.79247076131405902</v>
      </c>
    </row>
    <row r="2424" spans="1:15" ht="16.5" x14ac:dyDescent="0.3">
      <c r="A2424">
        <v>93</v>
      </c>
      <c r="B2424">
        <v>26</v>
      </c>
      <c r="C2424">
        <v>92</v>
      </c>
      <c r="D2424" s="3">
        <v>43677</v>
      </c>
      <c r="E2424" s="33">
        <v>19</v>
      </c>
      <c r="F2424">
        <v>1</v>
      </c>
      <c r="G2424">
        <f>+HLOOKUP(VLOOKUP($B2424,$Q$2:$R$42,2,0),costos_sf!$D$2:$AY$99,base_minorista!$A2424,0)</f>
        <v>150142992.06269211</v>
      </c>
      <c r="H2424">
        <f>+HLOOKUP(VLOOKUP($B2424,$Q$2:$R$42,2,0),creditos_sf!$D$2:$AY$99,base_minorista!$A2424,0)</f>
        <v>260296870.37732875</v>
      </c>
      <c r="I2424">
        <f>+HLOOKUP(VLOOKUP($B2424,$Q$2:$R$42,2,0),creditos_sf!$D$103:$AY$200,base_minorista!$A2424,0)</f>
        <v>384607742.95043617</v>
      </c>
      <c r="J2424">
        <f>+HLOOKUP(VLOOKUP($B2424,$Q$2:$R$42,2,0),Costo_fondeo!$D$3:$AY$100,base_minorista!$A2424,0)</f>
        <v>8.6688319823278839</v>
      </c>
      <c r="K2424">
        <f>+HLOOKUP(VLOOKUP($B2424,$Q$2:$R$42,2,0),Costo_provisiones!$D$3:$AY$100,base_minorista!$A2424,0)</f>
        <v>2.5924897241795164</v>
      </c>
      <c r="L2424">
        <f>+HLOOKUP(VLOOKUP($B2424,$Q$2:$R$42,2,0),Morosidad_control!$D$4:$AY$101,base_minorista!$A2424,0)</f>
        <v>3.9691756039942239</v>
      </c>
      <c r="M2424">
        <f ca="1">+OFFSET(Capital_2!$D$2,base_minorista!A2424,0)</f>
        <v>3.3472847310217735</v>
      </c>
      <c r="N2424">
        <f>+HLOOKUP(VLOOKUP($B2424,$Q$2:$R$42,2,0),costo_laboral!$E$2:$AZ$99,base_minorista!$A2424,0)</f>
        <v>5.4422186004851802</v>
      </c>
      <c r="O2424">
        <f>+HLOOKUP(VLOOKUP($B2424,$Q$2:$R$42,2,0),Participacion2!$D$2:$AO$99,base_minorista!$A2424,0)</f>
        <v>0.82913928176780505</v>
      </c>
    </row>
    <row r="2425" spans="1:15" ht="16.5" x14ac:dyDescent="0.3">
      <c r="A2425">
        <v>94</v>
      </c>
      <c r="B2425">
        <v>26</v>
      </c>
      <c r="C2425">
        <v>93</v>
      </c>
      <c r="D2425" s="3">
        <v>43708</v>
      </c>
      <c r="E2425" s="33">
        <v>19</v>
      </c>
      <c r="F2425">
        <v>1</v>
      </c>
      <c r="G2425">
        <f>+HLOOKUP(VLOOKUP($B2425,$Q$2:$R$42,2,0),costos_sf!$D$2:$AY$99,base_minorista!$A2425,0)</f>
        <v>156060906.25757828</v>
      </c>
      <c r="H2425">
        <f>+HLOOKUP(VLOOKUP($B2425,$Q$2:$R$42,2,0),creditos_sf!$D$2:$AY$99,base_minorista!$A2425,0)</f>
        <v>273800573.9233852</v>
      </c>
      <c r="I2425">
        <f>+HLOOKUP(VLOOKUP($B2425,$Q$2:$R$42,2,0),creditos_sf!$D$103:$AY$200,base_minorista!$A2425,0)</f>
        <v>400723849.74304771</v>
      </c>
      <c r="J2425">
        <f>+HLOOKUP(VLOOKUP($B2425,$Q$2:$R$42,2,0),Costo_fondeo!$D$3:$AY$100,base_minorista!$A2425,0)</f>
        <v>8.6578793257054389</v>
      </c>
      <c r="K2425">
        <f>+HLOOKUP(VLOOKUP($B2425,$Q$2:$R$42,2,0),Costo_provisiones!$D$3:$AY$100,base_minorista!$A2425,0)</f>
        <v>2.791280120979764</v>
      </c>
      <c r="L2425">
        <f>+HLOOKUP(VLOOKUP($B2425,$Q$2:$R$42,2,0),Morosidad_control!$D$4:$AY$101,base_minorista!$A2425,0)</f>
        <v>3.8835927173512879</v>
      </c>
      <c r="M2425">
        <f ca="1">+OFFSET(Capital_2!$D$2,base_minorista!A2425,0)</f>
        <v>3.3701430151037046</v>
      </c>
      <c r="N2425">
        <f>+HLOOKUP(VLOOKUP($B2425,$Q$2:$R$42,2,0),costo_laboral!$E$2:$AZ$99,base_minorista!$A2425,0)</f>
        <v>5.3327110856132904</v>
      </c>
      <c r="O2425">
        <f>+HLOOKUP(VLOOKUP($B2425,$Q$2:$R$42,2,0),Participacion2!$D$2:$AO$99,base_minorista!$A2425,0)</f>
        <v>0.85715458323226601</v>
      </c>
    </row>
    <row r="2426" spans="1:15" ht="16.5" x14ac:dyDescent="0.3">
      <c r="A2426">
        <v>95</v>
      </c>
      <c r="B2426">
        <v>26</v>
      </c>
      <c r="C2426">
        <v>94</v>
      </c>
      <c r="D2426" s="3">
        <v>43738</v>
      </c>
      <c r="E2426" s="33">
        <v>19</v>
      </c>
      <c r="F2426">
        <v>1</v>
      </c>
      <c r="G2426">
        <f>+HLOOKUP(VLOOKUP($B2426,$Q$2:$R$42,2,0),costos_sf!$D$2:$AY$99,base_minorista!$A2426,0)</f>
        <v>162588463.87174115</v>
      </c>
      <c r="H2426">
        <f>+HLOOKUP(VLOOKUP($B2426,$Q$2:$R$42,2,0),creditos_sf!$D$2:$AY$99,base_minorista!$A2426,0)</f>
        <v>295636952.87785834</v>
      </c>
      <c r="I2426">
        <f>+HLOOKUP(VLOOKUP($B2426,$Q$2:$R$42,2,0),creditos_sf!$D$103:$AY$200,base_minorista!$A2426,0)</f>
        <v>400057265.47390848</v>
      </c>
      <c r="J2426">
        <f>+HLOOKUP(VLOOKUP($B2426,$Q$2:$R$42,2,0),Costo_fondeo!$D$3:$AY$100,base_minorista!$A2426,0)</f>
        <v>8.5880405478823842</v>
      </c>
      <c r="K2426">
        <f>+HLOOKUP(VLOOKUP($B2426,$Q$2:$R$42,2,0),Costo_provisiones!$D$3:$AY$100,base_minorista!$A2426,0)</f>
        <v>3.3028453063046714</v>
      </c>
      <c r="L2426">
        <f>+HLOOKUP(VLOOKUP($B2426,$Q$2:$R$42,2,0),Morosidad_control!$D$4:$AY$101,base_minorista!$A2426,0)</f>
        <v>3.8937821393815764</v>
      </c>
      <c r="M2426">
        <f ca="1">+OFFSET(Capital_2!$D$2,base_minorista!A2426,0)</f>
        <v>3.3849357024511626</v>
      </c>
      <c r="N2426">
        <f>+HLOOKUP(VLOOKUP($B2426,$Q$2:$R$42,2,0),costo_laboral!$E$2:$AZ$99,base_minorista!$A2426,0)</f>
        <v>5.1857793406490398</v>
      </c>
      <c r="O2426">
        <f>+HLOOKUP(VLOOKUP($B2426,$Q$2:$R$42,2,0),Participacion2!$D$2:$AO$99,base_minorista!$A2426,0)</f>
        <v>0.93952362410867896</v>
      </c>
    </row>
    <row r="2427" spans="1:15" ht="16.5" x14ac:dyDescent="0.3">
      <c r="A2427">
        <v>96</v>
      </c>
      <c r="B2427">
        <v>26</v>
      </c>
      <c r="C2427">
        <v>95</v>
      </c>
      <c r="D2427" s="3">
        <v>43769</v>
      </c>
      <c r="E2427" s="33">
        <v>19</v>
      </c>
      <c r="F2427">
        <v>1</v>
      </c>
      <c r="G2427">
        <f>+HLOOKUP(VLOOKUP($B2427,$Q$2:$R$42,2,0),costos_sf!$D$2:$AY$99,base_minorista!$A2427,0)</f>
        <v>151984116.1558547</v>
      </c>
      <c r="H2427">
        <f>+HLOOKUP(VLOOKUP($B2427,$Q$2:$R$42,2,0),creditos_sf!$D$2:$AY$99,base_minorista!$A2427,0)</f>
        <v>319764662.41910434</v>
      </c>
      <c r="I2427">
        <f>+HLOOKUP(VLOOKUP($B2427,$Q$2:$R$42,2,0),creditos_sf!$D$103:$AY$200,base_minorista!$A2427,0)</f>
        <v>383580145.7576766</v>
      </c>
      <c r="J2427">
        <f>+HLOOKUP(VLOOKUP($B2427,$Q$2:$R$42,2,0),Costo_fondeo!$D$3:$AY$100,base_minorista!$A2427,0)</f>
        <v>8.5417359896209071</v>
      </c>
      <c r="K2427">
        <f>+HLOOKUP(VLOOKUP($B2427,$Q$2:$R$42,2,0),Costo_provisiones!$D$3:$AY$100,base_minorista!$A2427,0)</f>
        <v>3.4451825931884921</v>
      </c>
      <c r="L2427">
        <f>+HLOOKUP(VLOOKUP($B2427,$Q$2:$R$42,2,0),Morosidad_control!$D$4:$AY$101,base_minorista!$A2427,0)</f>
        <v>4.7882561492423612</v>
      </c>
      <c r="M2427">
        <f ca="1">+OFFSET(Capital_2!$D$2,base_minorista!A2427,0)</f>
        <v>3.4123935475815319</v>
      </c>
      <c r="N2427">
        <f>+HLOOKUP(VLOOKUP($B2427,$Q$2:$R$42,2,0),costo_laboral!$E$2:$AZ$99,base_minorista!$A2427,0)</f>
        <v>5.1432102200095402</v>
      </c>
      <c r="O2427">
        <f>+HLOOKUP(VLOOKUP($B2427,$Q$2:$R$42,2,0),Participacion2!$D$2:$AO$99,base_minorista!$A2427,0)</f>
        <v>1.0358830635090901</v>
      </c>
    </row>
    <row r="2428" spans="1:15" ht="16.5" x14ac:dyDescent="0.3">
      <c r="A2428">
        <v>97</v>
      </c>
      <c r="B2428">
        <v>26</v>
      </c>
      <c r="C2428">
        <v>96</v>
      </c>
      <c r="D2428" s="3">
        <v>43799</v>
      </c>
      <c r="E2428" s="33">
        <v>19</v>
      </c>
      <c r="F2428">
        <v>1</v>
      </c>
      <c r="G2428">
        <f>+HLOOKUP(VLOOKUP($B2428,$Q$2:$R$42,2,0),costos_sf!$D$2:$AY$99,base_minorista!$A2428,0)</f>
        <v>157544621.08346555</v>
      </c>
      <c r="H2428">
        <f>+HLOOKUP(VLOOKUP($B2428,$Q$2:$R$42,2,0),creditos_sf!$D$2:$AY$99,base_minorista!$A2428,0)</f>
        <v>317180115.8664543</v>
      </c>
      <c r="I2428">
        <f>+HLOOKUP(VLOOKUP($B2428,$Q$2:$R$42,2,0),creditos_sf!$D$103:$AY$200,base_minorista!$A2428,0)</f>
        <v>386787600.5411002</v>
      </c>
      <c r="J2428">
        <f>+HLOOKUP(VLOOKUP($B2428,$Q$2:$R$42,2,0),Costo_fondeo!$D$3:$AY$100,base_minorista!$A2428,0)</f>
        <v>8.4568752827178582</v>
      </c>
      <c r="K2428">
        <f>+HLOOKUP(VLOOKUP($B2428,$Q$2:$R$42,2,0),Costo_provisiones!$D$3:$AY$100,base_minorista!$A2428,0)</f>
        <v>3.8894724522531994</v>
      </c>
      <c r="L2428">
        <f>+HLOOKUP(VLOOKUP($B2428,$Q$2:$R$42,2,0),Morosidad_control!$D$4:$AY$101,base_minorista!$A2428,0)</f>
        <v>4.618608684204462</v>
      </c>
      <c r="M2428">
        <f ca="1">+OFFSET(Capital_2!$D$2,base_minorista!A2428,0)</f>
        <v>3.3960163093664169</v>
      </c>
      <c r="N2428">
        <f>+HLOOKUP(VLOOKUP($B2428,$Q$2:$R$42,2,0),costo_laboral!$E$2:$AZ$99,base_minorista!$A2428,0)</f>
        <v>4.9732967463795301</v>
      </c>
      <c r="O2428">
        <f>+HLOOKUP(VLOOKUP($B2428,$Q$2:$R$42,2,0),Participacion2!$D$2:$AO$99,base_minorista!$A2428,0)</f>
        <v>1.01838093202183</v>
      </c>
    </row>
    <row r="2429" spans="1:15" ht="16.5" x14ac:dyDescent="0.3">
      <c r="A2429">
        <v>98</v>
      </c>
      <c r="B2429">
        <v>26</v>
      </c>
      <c r="C2429">
        <v>97</v>
      </c>
      <c r="D2429" s="3">
        <v>43830</v>
      </c>
      <c r="E2429" s="33">
        <v>19</v>
      </c>
      <c r="F2429">
        <v>1</v>
      </c>
      <c r="G2429">
        <f>+HLOOKUP(VLOOKUP($B2429,$Q$2:$R$42,2,0),costos_sf!$D$2:$AY$99,base_minorista!$A2429,0)</f>
        <v>165613176.36064675</v>
      </c>
      <c r="H2429">
        <f>+HLOOKUP(VLOOKUP($B2429,$Q$2:$R$42,2,0),creditos_sf!$D$2:$AY$99,base_minorista!$A2429,0)</f>
        <v>328556713.09042662</v>
      </c>
      <c r="I2429">
        <f>+HLOOKUP(VLOOKUP($B2429,$Q$2:$R$42,2,0),creditos_sf!$D$103:$AY$200,base_minorista!$A2429,0)</f>
        <v>383134811.75812703</v>
      </c>
      <c r="J2429">
        <f>+HLOOKUP(VLOOKUP($B2429,$Q$2:$R$42,2,0),Costo_fondeo!$D$3:$AY$100,base_minorista!$A2429,0)</f>
        <v>8.4178005066613331</v>
      </c>
      <c r="K2429">
        <f>+HLOOKUP(VLOOKUP($B2429,$Q$2:$R$42,2,0),Costo_provisiones!$D$3:$AY$100,base_minorista!$A2429,0)</f>
        <v>4.5616094508165181</v>
      </c>
      <c r="L2429">
        <f>+HLOOKUP(VLOOKUP($B2429,$Q$2:$R$42,2,0),Morosidad_control!$D$4:$AY$101,base_minorista!$A2429,0)</f>
        <v>5.1944845839082499</v>
      </c>
      <c r="M2429">
        <f ca="1">+OFFSET(Capital_2!$D$2,base_minorista!A2429,0)</f>
        <v>3.3787771447242938</v>
      </c>
      <c r="N2429">
        <f>+HLOOKUP(VLOOKUP($B2429,$Q$2:$R$42,2,0),costo_laboral!$E$2:$AZ$99,base_minorista!$A2429,0)</f>
        <v>4.9743310674725301</v>
      </c>
      <c r="O2429">
        <f>+HLOOKUP(VLOOKUP($B2429,$Q$2:$R$42,2,0),Participacion2!$D$2:$AO$99,base_minorista!$A2429,0)</f>
        <v>1.0734695616638199</v>
      </c>
    </row>
    <row r="2430" spans="1:15" ht="16.5" x14ac:dyDescent="0.3">
      <c r="A2430">
        <v>2</v>
      </c>
      <c r="B2430">
        <v>27</v>
      </c>
      <c r="C2430">
        <v>1</v>
      </c>
      <c r="D2430" s="3">
        <v>40908</v>
      </c>
      <c r="E2430" s="33">
        <v>11</v>
      </c>
      <c r="F2430">
        <v>1</v>
      </c>
      <c r="G2430">
        <f>+HLOOKUP(VLOOKUP($B2430,$Q$2:$R$42,2,0),costos_sf!$D$2:$AY$99,base_minorista!$A2430,0)</f>
        <v>105888857.48515478</v>
      </c>
      <c r="H2430">
        <f>+HLOOKUP(VLOOKUP($B2430,$Q$2:$R$42,2,0),creditos_sf!$D$2:$AY$99,base_minorista!$A2430,0)</f>
        <v>312334664.98237997</v>
      </c>
      <c r="I2430">
        <f>+HLOOKUP(VLOOKUP($B2430,$Q$2:$R$42,2,0),creditos_sf!$D$103:$AY$200,base_minorista!$A2430,0)</f>
        <v>218844196.42698702</v>
      </c>
      <c r="J2430">
        <f>+HLOOKUP(VLOOKUP($B2430,$Q$2:$R$42,2,0),Costo_fondeo!$D$3:$AY$100,base_minorista!$A2430,0)</f>
        <v>7.2835625628976208</v>
      </c>
      <c r="K2430">
        <f>+HLOOKUP(VLOOKUP($B2430,$Q$2:$R$42,2,0),Costo_provisiones!$D$3:$AY$100,base_minorista!$A2430,0)</f>
        <v>3.056464512146428</v>
      </c>
      <c r="L2430">
        <f>+HLOOKUP(VLOOKUP($B2430,$Q$2:$R$42,2,0),Morosidad_control!$D$4:$AY$101,base_minorista!$A2430,0)</f>
        <v>5.1570458526365179</v>
      </c>
      <c r="M2430">
        <f ca="1">+OFFSET(Capital_2!$D$2,base_minorista!A2430,0)</f>
        <v>3.518992143247762</v>
      </c>
      <c r="N2430">
        <f>+HLOOKUP(VLOOKUP($B2430,$Q$2:$R$42,2,0),costo_laboral!$E$2:$AZ$99,base_minorista!$A2430,0)</f>
        <v>7.8428727820538402</v>
      </c>
      <c r="O2430">
        <f>+HLOOKUP(VLOOKUP($B2430,$Q$2:$R$42,2,0),Participacion2!$D$2:$AO$99,base_minorista!$A2430,0)</f>
        <v>1.2653513248900583</v>
      </c>
    </row>
    <row r="2431" spans="1:15" ht="16.5" x14ac:dyDescent="0.3">
      <c r="A2431">
        <v>3</v>
      </c>
      <c r="B2431">
        <v>27</v>
      </c>
      <c r="C2431">
        <v>2</v>
      </c>
      <c r="D2431" s="3">
        <v>40939</v>
      </c>
      <c r="E2431" s="33">
        <v>12</v>
      </c>
      <c r="F2431">
        <v>1</v>
      </c>
      <c r="G2431">
        <f>+HLOOKUP(VLOOKUP($B2431,$Q$2:$R$42,2,0),costos_sf!$D$2:$AY$99,base_minorista!$A2431,0)</f>
        <v>112554268.99221656</v>
      </c>
      <c r="H2431">
        <f>+HLOOKUP(VLOOKUP($B2431,$Q$2:$R$42,2,0),creditos_sf!$D$2:$AY$99,base_minorista!$A2431,0)</f>
        <v>309518273.35635</v>
      </c>
      <c r="I2431">
        <f>+HLOOKUP(VLOOKUP($B2431,$Q$2:$R$42,2,0),creditos_sf!$D$103:$AY$200,base_minorista!$A2431,0)</f>
        <v>226825393.88776299</v>
      </c>
      <c r="J2431">
        <f>+HLOOKUP(VLOOKUP($B2431,$Q$2:$R$42,2,0),Costo_fondeo!$D$3:$AY$100,base_minorista!$A2431,0)</f>
        <v>7.2538716192464934</v>
      </c>
      <c r="K2431">
        <f>+HLOOKUP(VLOOKUP($B2431,$Q$2:$R$42,2,0),Costo_provisiones!$D$3:$AY$100,base_minorista!$A2431,0)</f>
        <v>3.318944252312976</v>
      </c>
      <c r="L2431">
        <f>+HLOOKUP(VLOOKUP($B2431,$Q$2:$R$42,2,0),Morosidad_control!$D$4:$AY$101,base_minorista!$A2431,0)</f>
        <v>5.6949328784237236</v>
      </c>
      <c r="M2431">
        <f ca="1">+OFFSET(Capital_2!$D$2,base_minorista!A2431,0)</f>
        <v>3.5649149268123814</v>
      </c>
      <c r="N2431">
        <f>+HLOOKUP(VLOOKUP($B2431,$Q$2:$R$42,2,0),costo_laboral!$E$2:$AZ$99,base_minorista!$A2431,0)</f>
        <v>8.3579940372530501</v>
      </c>
      <c r="O2431">
        <f>+HLOOKUP(VLOOKUP($B2431,$Q$2:$R$42,2,0),Participacion2!$D$2:$AO$99,base_minorista!$A2431,0)</f>
        <v>1.2671369888699573</v>
      </c>
    </row>
    <row r="2432" spans="1:15" ht="16.5" x14ac:dyDescent="0.3">
      <c r="A2432">
        <v>4</v>
      </c>
      <c r="B2432">
        <v>27</v>
      </c>
      <c r="C2432">
        <v>3</v>
      </c>
      <c r="D2432" s="3">
        <v>40968</v>
      </c>
      <c r="E2432" s="33">
        <v>12</v>
      </c>
      <c r="F2432">
        <v>1</v>
      </c>
      <c r="G2432">
        <f>+HLOOKUP(VLOOKUP($B2432,$Q$2:$R$42,2,0),costos_sf!$D$2:$AY$99,base_minorista!$A2432,0)</f>
        <v>111600111.81525671</v>
      </c>
      <c r="H2432">
        <f>+HLOOKUP(VLOOKUP($B2432,$Q$2:$R$42,2,0),creditos_sf!$D$2:$AY$99,base_minorista!$A2432,0)</f>
        <v>313337446.04502898</v>
      </c>
      <c r="I2432">
        <f>+HLOOKUP(VLOOKUP($B2432,$Q$2:$R$42,2,0),creditos_sf!$D$103:$AY$200,base_minorista!$A2432,0)</f>
        <v>232028781.438485</v>
      </c>
      <c r="J2432">
        <f>+HLOOKUP(VLOOKUP($B2432,$Q$2:$R$42,2,0),Costo_fondeo!$D$3:$AY$100,base_minorista!$A2432,0)</f>
        <v>7.223211351500014</v>
      </c>
      <c r="K2432">
        <f>+HLOOKUP(VLOOKUP($B2432,$Q$2:$R$42,2,0),Costo_provisiones!$D$3:$AY$100,base_minorista!$A2432,0)</f>
        <v>3.3953019926115648</v>
      </c>
      <c r="L2432">
        <f>+HLOOKUP(VLOOKUP($B2432,$Q$2:$R$42,2,0),Morosidad_control!$D$4:$AY$101,base_minorista!$A2432,0)</f>
        <v>6.4282392614220276</v>
      </c>
      <c r="M2432">
        <f ca="1">+OFFSET(Capital_2!$D$2,base_minorista!A2432,0)</f>
        <v>3.6045728554123184</v>
      </c>
      <c r="N2432">
        <f>+HLOOKUP(VLOOKUP($B2432,$Q$2:$R$42,2,0),costo_laboral!$E$2:$AZ$99,base_minorista!$A2432,0)</f>
        <v>8.1293439844775204</v>
      </c>
      <c r="O2432">
        <f>+HLOOKUP(VLOOKUP($B2432,$Q$2:$R$42,2,0),Participacion2!$D$2:$AO$99,base_minorista!$A2432,0)</f>
        <v>1.2481798270385482</v>
      </c>
    </row>
    <row r="2433" spans="1:15" ht="16.5" x14ac:dyDescent="0.3">
      <c r="A2433">
        <v>5</v>
      </c>
      <c r="B2433">
        <v>27</v>
      </c>
      <c r="C2433">
        <v>4</v>
      </c>
      <c r="D2433" s="3">
        <v>40999</v>
      </c>
      <c r="E2433" s="33">
        <v>12</v>
      </c>
      <c r="F2433">
        <v>1</v>
      </c>
      <c r="G2433">
        <f>+HLOOKUP(VLOOKUP($B2433,$Q$2:$R$42,2,0),costos_sf!$D$2:$AY$99,base_minorista!$A2433,0)</f>
        <v>110767617.93457335</v>
      </c>
      <c r="H2433">
        <f>+HLOOKUP(VLOOKUP($B2433,$Q$2:$R$42,2,0),creditos_sf!$D$2:$AY$99,base_minorista!$A2433,0)</f>
        <v>314201091.38327301</v>
      </c>
      <c r="I2433">
        <f>+HLOOKUP(VLOOKUP($B2433,$Q$2:$R$42,2,0),creditos_sf!$D$103:$AY$200,base_minorista!$A2433,0)</f>
        <v>241784989.21566299</v>
      </c>
      <c r="J2433">
        <f>+HLOOKUP(VLOOKUP($B2433,$Q$2:$R$42,2,0),Costo_fondeo!$D$3:$AY$100,base_minorista!$A2433,0)</f>
        <v>7.1548605780921131</v>
      </c>
      <c r="K2433">
        <f>+HLOOKUP(VLOOKUP($B2433,$Q$2:$R$42,2,0),Costo_provisiones!$D$3:$AY$100,base_minorista!$A2433,0)</f>
        <v>3.5804448891451042</v>
      </c>
      <c r="L2433">
        <f>+HLOOKUP(VLOOKUP($B2433,$Q$2:$R$42,2,0),Morosidad_control!$D$4:$AY$101,base_minorista!$A2433,0)</f>
        <v>6.7036943869026286</v>
      </c>
      <c r="M2433">
        <f ca="1">+OFFSET(Capital_2!$D$2,base_minorista!A2433,0)</f>
        <v>3.6441469759495817</v>
      </c>
      <c r="N2433">
        <f>+HLOOKUP(VLOOKUP($B2433,$Q$2:$R$42,2,0),costo_laboral!$E$2:$AZ$99,base_minorista!$A2433,0)</f>
        <v>7.9733198697874696</v>
      </c>
      <c r="O2433">
        <f>+HLOOKUP(VLOOKUP($B2433,$Q$2:$R$42,2,0),Participacion2!$D$2:$AO$99,base_minorista!$A2433,0)</f>
        <v>1.2341217907970548</v>
      </c>
    </row>
    <row r="2434" spans="1:15" ht="16.5" x14ac:dyDescent="0.3">
      <c r="A2434">
        <v>6</v>
      </c>
      <c r="B2434">
        <v>27</v>
      </c>
      <c r="C2434">
        <v>5</v>
      </c>
      <c r="D2434" s="3">
        <v>41029</v>
      </c>
      <c r="E2434" s="33">
        <v>12</v>
      </c>
      <c r="F2434">
        <v>1</v>
      </c>
      <c r="G2434">
        <f>+HLOOKUP(VLOOKUP($B2434,$Q$2:$R$42,2,0),costos_sf!$D$2:$AY$99,base_minorista!$A2434,0)</f>
        <v>111896877.53104584</v>
      </c>
      <c r="H2434">
        <f>+HLOOKUP(VLOOKUP($B2434,$Q$2:$R$42,2,0),creditos_sf!$D$2:$AY$99,base_minorista!$A2434,0)</f>
        <v>317277232.43995804</v>
      </c>
      <c r="I2434">
        <f>+HLOOKUP(VLOOKUP($B2434,$Q$2:$R$42,2,0),creditos_sf!$D$103:$AY$200,base_minorista!$A2434,0)</f>
        <v>250331593.98964301</v>
      </c>
      <c r="J2434">
        <f>+HLOOKUP(VLOOKUP($B2434,$Q$2:$R$42,2,0),Costo_fondeo!$D$3:$AY$100,base_minorista!$A2434,0)</f>
        <v>7.0972688124685392</v>
      </c>
      <c r="K2434">
        <f>+HLOOKUP(VLOOKUP($B2434,$Q$2:$R$42,2,0),Costo_provisiones!$D$3:$AY$100,base_minorista!$A2434,0)</f>
        <v>3.6844440712067739</v>
      </c>
      <c r="L2434">
        <f>+HLOOKUP(VLOOKUP($B2434,$Q$2:$R$42,2,0),Morosidad_control!$D$4:$AY$101,base_minorista!$A2434,0)</f>
        <v>6.7270574483532615</v>
      </c>
      <c r="M2434">
        <f ca="1">+OFFSET(Capital_2!$D$2,base_minorista!A2434,0)</f>
        <v>3.6866707606514586</v>
      </c>
      <c r="N2434">
        <f>+HLOOKUP(VLOOKUP($B2434,$Q$2:$R$42,2,0),costo_laboral!$E$2:$AZ$99,base_minorista!$A2434,0)</f>
        <v>8.0205840324319801</v>
      </c>
      <c r="O2434">
        <f>+HLOOKUP(VLOOKUP($B2434,$Q$2:$R$42,2,0),Participacion2!$D$2:$AO$99,base_minorista!$A2434,0)</f>
        <v>1.2371675776729083</v>
      </c>
    </row>
    <row r="2435" spans="1:15" ht="16.5" x14ac:dyDescent="0.3">
      <c r="A2435">
        <v>7</v>
      </c>
      <c r="B2435">
        <v>27</v>
      </c>
      <c r="C2435">
        <v>6</v>
      </c>
      <c r="D2435" s="3">
        <v>41060</v>
      </c>
      <c r="E2435" s="33">
        <v>12</v>
      </c>
      <c r="F2435">
        <v>1</v>
      </c>
      <c r="G2435">
        <f>+HLOOKUP(VLOOKUP($B2435,$Q$2:$R$42,2,0),costos_sf!$D$2:$AY$99,base_minorista!$A2435,0)</f>
        <v>114777126.06584989</v>
      </c>
      <c r="H2435">
        <f>+HLOOKUP(VLOOKUP($B2435,$Q$2:$R$42,2,0),creditos_sf!$D$2:$AY$99,base_minorista!$A2435,0)</f>
        <v>325703126.69629598</v>
      </c>
      <c r="I2435">
        <f>+HLOOKUP(VLOOKUP($B2435,$Q$2:$R$42,2,0),creditos_sf!$D$103:$AY$200,base_minorista!$A2435,0)</f>
        <v>267165351.30352899</v>
      </c>
      <c r="J2435">
        <f>+HLOOKUP(VLOOKUP($B2435,$Q$2:$R$42,2,0),Costo_fondeo!$D$3:$AY$100,base_minorista!$A2435,0)</f>
        <v>6.9645558559788654</v>
      </c>
      <c r="K2435">
        <f>+HLOOKUP(VLOOKUP($B2435,$Q$2:$R$42,2,0),Costo_provisiones!$D$3:$AY$100,base_minorista!$A2435,0)</f>
        <v>4.1096424502182902</v>
      </c>
      <c r="L2435">
        <f>+HLOOKUP(VLOOKUP($B2435,$Q$2:$R$42,2,0),Morosidad_control!$D$4:$AY$101,base_minorista!$A2435,0)</f>
        <v>5.0406755381906425</v>
      </c>
      <c r="M2435">
        <f ca="1">+OFFSET(Capital_2!$D$2,base_minorista!A2435,0)</f>
        <v>3.7432616406065877</v>
      </c>
      <c r="N2435">
        <f>+HLOOKUP(VLOOKUP($B2435,$Q$2:$R$42,2,0),costo_laboral!$E$2:$AZ$99,base_minorista!$A2435,0)</f>
        <v>7.9187782645886102</v>
      </c>
      <c r="O2435">
        <f>+HLOOKUP(VLOOKUP($B2435,$Q$2:$R$42,2,0),Participacion2!$D$2:$AO$99,base_minorista!$A2435,0)</f>
        <v>1.2444312341685662</v>
      </c>
    </row>
    <row r="2436" spans="1:15" ht="16.5" x14ac:dyDescent="0.3">
      <c r="A2436">
        <v>8</v>
      </c>
      <c r="B2436">
        <v>27</v>
      </c>
      <c r="C2436">
        <v>7</v>
      </c>
      <c r="D2436" s="3">
        <v>41090</v>
      </c>
      <c r="E2436" s="33">
        <v>12</v>
      </c>
      <c r="F2436">
        <v>1</v>
      </c>
      <c r="G2436">
        <f>+HLOOKUP(VLOOKUP($B2436,$Q$2:$R$42,2,0),costos_sf!$D$2:$AY$99,base_minorista!$A2436,0)</f>
        <v>115890231.43655339</v>
      </c>
      <c r="H2436">
        <f>+HLOOKUP(VLOOKUP($B2436,$Q$2:$R$42,2,0),creditos_sf!$D$2:$AY$99,base_minorista!$A2436,0)</f>
        <v>330899429.921103</v>
      </c>
      <c r="I2436">
        <f>+HLOOKUP(VLOOKUP($B2436,$Q$2:$R$42,2,0),creditos_sf!$D$103:$AY$200,base_minorista!$A2436,0)</f>
        <v>268848684.14319199</v>
      </c>
      <c r="J2436">
        <f>+HLOOKUP(VLOOKUP($B2436,$Q$2:$R$42,2,0),Costo_fondeo!$D$3:$AY$100,base_minorista!$A2436,0)</f>
        <v>6.8627471408532124</v>
      </c>
      <c r="K2436">
        <f>+HLOOKUP(VLOOKUP($B2436,$Q$2:$R$42,2,0),Costo_provisiones!$D$3:$AY$100,base_minorista!$A2436,0)</f>
        <v>4.3106243631572578</v>
      </c>
      <c r="L2436">
        <f>+HLOOKUP(VLOOKUP($B2436,$Q$2:$R$42,2,0),Morosidad_control!$D$4:$AY$101,base_minorista!$A2436,0)</f>
        <v>5.2726460019696599</v>
      </c>
      <c r="M2436">
        <f ca="1">+OFFSET(Capital_2!$D$2,base_minorista!A2436,0)</f>
        <v>3.7659791083914693</v>
      </c>
      <c r="N2436">
        <f>+HLOOKUP(VLOOKUP($B2436,$Q$2:$R$42,2,0),costo_laboral!$E$2:$AZ$99,base_minorista!$A2436,0)</f>
        <v>7.9609811905873604</v>
      </c>
      <c r="O2436">
        <f>+HLOOKUP(VLOOKUP($B2436,$Q$2:$R$42,2,0),Participacion2!$D$2:$AO$99,base_minorista!$A2436,0)</f>
        <v>1.2369036919042862</v>
      </c>
    </row>
    <row r="2437" spans="1:15" ht="16.5" x14ac:dyDescent="0.3">
      <c r="A2437">
        <v>9</v>
      </c>
      <c r="B2437">
        <v>27</v>
      </c>
      <c r="C2437">
        <v>8</v>
      </c>
      <c r="D2437" s="3">
        <v>41121</v>
      </c>
      <c r="E2437" s="33">
        <v>12</v>
      </c>
      <c r="F2437">
        <v>1</v>
      </c>
      <c r="G2437">
        <f>+HLOOKUP(VLOOKUP($B2437,$Q$2:$R$42,2,0),costos_sf!$D$2:$AY$99,base_minorista!$A2437,0)</f>
        <v>116944635.72268055</v>
      </c>
      <c r="H2437">
        <f>+HLOOKUP(VLOOKUP($B2437,$Q$2:$R$42,2,0),creditos_sf!$D$2:$AY$99,base_minorista!$A2437,0)</f>
        <v>335835569.79329699</v>
      </c>
      <c r="I2437">
        <f>+HLOOKUP(VLOOKUP($B2437,$Q$2:$R$42,2,0),creditos_sf!$D$103:$AY$200,base_minorista!$A2437,0)</f>
        <v>266802713.67836201</v>
      </c>
      <c r="J2437">
        <f>+HLOOKUP(VLOOKUP($B2437,$Q$2:$R$42,2,0),Costo_fondeo!$D$3:$AY$100,base_minorista!$A2437,0)</f>
        <v>6.7787347316170257</v>
      </c>
      <c r="K2437">
        <f>+HLOOKUP(VLOOKUP($B2437,$Q$2:$R$42,2,0),Costo_provisiones!$D$3:$AY$100,base_minorista!$A2437,0)</f>
        <v>4.1715455649860589</v>
      </c>
      <c r="L2437">
        <f>+HLOOKUP(VLOOKUP($B2437,$Q$2:$R$42,2,0),Morosidad_control!$D$4:$AY$101,base_minorista!$A2437,0)</f>
        <v>6.9036211798736851</v>
      </c>
      <c r="M2437">
        <f ca="1">+OFFSET(Capital_2!$D$2,base_minorista!A2437,0)</f>
        <v>3.7900682632030773</v>
      </c>
      <c r="N2437">
        <f>+HLOOKUP(VLOOKUP($B2437,$Q$2:$R$42,2,0),costo_laboral!$E$2:$AZ$99,base_minorista!$A2437,0)</f>
        <v>8.1938438415069399</v>
      </c>
      <c r="O2437">
        <f>+HLOOKUP(VLOOKUP($B2437,$Q$2:$R$42,2,0),Participacion2!$D$2:$AO$99,base_minorista!$A2437,0)</f>
        <v>1.2574114586156275</v>
      </c>
    </row>
    <row r="2438" spans="1:15" ht="16.5" x14ac:dyDescent="0.3">
      <c r="A2438">
        <v>10</v>
      </c>
      <c r="B2438">
        <v>27</v>
      </c>
      <c r="C2438">
        <v>9</v>
      </c>
      <c r="D2438" s="3">
        <v>41152</v>
      </c>
      <c r="E2438" s="33">
        <v>12</v>
      </c>
      <c r="F2438">
        <v>1</v>
      </c>
      <c r="G2438">
        <f>+HLOOKUP(VLOOKUP($B2438,$Q$2:$R$42,2,0),costos_sf!$D$2:$AY$99,base_minorista!$A2438,0)</f>
        <v>118463661.43308316</v>
      </c>
      <c r="H2438">
        <f>+HLOOKUP(VLOOKUP($B2438,$Q$2:$R$42,2,0),creditos_sf!$D$2:$AY$99,base_minorista!$A2438,0)</f>
        <v>337528841.72931498</v>
      </c>
      <c r="I2438">
        <f>+HLOOKUP(VLOOKUP($B2438,$Q$2:$R$42,2,0),creditos_sf!$D$103:$AY$200,base_minorista!$A2438,0)</f>
        <v>262097605.43169799</v>
      </c>
      <c r="J2438">
        <f>+HLOOKUP(VLOOKUP($B2438,$Q$2:$R$42,2,0),Costo_fondeo!$D$3:$AY$100,base_minorista!$A2438,0)</f>
        <v>6.6564168049195169</v>
      </c>
      <c r="K2438">
        <f>+HLOOKUP(VLOOKUP($B2438,$Q$2:$R$42,2,0),Costo_provisiones!$D$3:$AY$100,base_minorista!$A2438,0)</f>
        <v>4.2133872882568628</v>
      </c>
      <c r="L2438">
        <f>+HLOOKUP(VLOOKUP($B2438,$Q$2:$R$42,2,0),Morosidad_control!$D$4:$AY$101,base_minorista!$A2438,0)</f>
        <v>7.9446743256718593</v>
      </c>
      <c r="M2438">
        <f ca="1">+OFFSET(Capital_2!$D$2,base_minorista!A2438,0)</f>
        <v>3.7960315209630844</v>
      </c>
      <c r="N2438">
        <f>+HLOOKUP(VLOOKUP($B2438,$Q$2:$R$42,2,0),costo_laboral!$E$2:$AZ$99,base_minorista!$A2438,0)</f>
        <v>8.4673930208476804</v>
      </c>
      <c r="O2438">
        <f>+HLOOKUP(VLOOKUP($B2438,$Q$2:$R$42,2,0),Participacion2!$D$2:$AO$99,base_minorista!$A2438,0)</f>
        <v>1.2651042990752064</v>
      </c>
    </row>
    <row r="2439" spans="1:15" ht="16.5" x14ac:dyDescent="0.3">
      <c r="A2439">
        <v>11</v>
      </c>
      <c r="B2439">
        <v>27</v>
      </c>
      <c r="C2439">
        <v>10</v>
      </c>
      <c r="D2439" s="3">
        <v>41182</v>
      </c>
      <c r="E2439" s="33">
        <v>12</v>
      </c>
      <c r="F2439">
        <v>1</v>
      </c>
      <c r="G2439">
        <f>+HLOOKUP(VLOOKUP($B2439,$Q$2:$R$42,2,0),costos_sf!$D$2:$AY$99,base_minorista!$A2439,0)</f>
        <v>119123208.25122322</v>
      </c>
      <c r="H2439">
        <f>+HLOOKUP(VLOOKUP($B2439,$Q$2:$R$42,2,0),creditos_sf!$D$2:$AY$99,base_minorista!$A2439,0)</f>
        <v>342153375.04688096</v>
      </c>
      <c r="I2439">
        <f>+HLOOKUP(VLOOKUP($B2439,$Q$2:$R$42,2,0),creditos_sf!$D$103:$AY$200,base_minorista!$A2439,0)</f>
        <v>260643214.12828898</v>
      </c>
      <c r="J2439">
        <f>+HLOOKUP(VLOOKUP($B2439,$Q$2:$R$42,2,0),Costo_fondeo!$D$3:$AY$100,base_minorista!$A2439,0)</f>
        <v>6.5741805148109425</v>
      </c>
      <c r="K2439">
        <f>+HLOOKUP(VLOOKUP($B2439,$Q$2:$R$42,2,0),Costo_provisiones!$D$3:$AY$100,base_minorista!$A2439,0)</f>
        <v>4.3243109521730627</v>
      </c>
      <c r="L2439">
        <f>+HLOOKUP(VLOOKUP($B2439,$Q$2:$R$42,2,0),Morosidad_control!$D$4:$AY$101,base_minorista!$A2439,0)</f>
        <v>8.8652278594907674</v>
      </c>
      <c r="M2439">
        <f ca="1">+OFFSET(Capital_2!$D$2,base_minorista!A2439,0)</f>
        <v>3.7807846214491896</v>
      </c>
      <c r="N2439">
        <f>+HLOOKUP(VLOOKUP($B2439,$Q$2:$R$42,2,0),costo_laboral!$E$2:$AZ$99,base_minorista!$A2439,0)</f>
        <v>8.4500080002644697</v>
      </c>
      <c r="O2439">
        <f>+HLOOKUP(VLOOKUP($B2439,$Q$2:$R$42,2,0),Participacion2!$D$2:$AO$99,base_minorista!$A2439,0)</f>
        <v>1.280002086374836</v>
      </c>
    </row>
    <row r="2440" spans="1:15" ht="16.5" x14ac:dyDescent="0.3">
      <c r="A2440">
        <v>12</v>
      </c>
      <c r="B2440">
        <v>27</v>
      </c>
      <c r="C2440">
        <v>11</v>
      </c>
      <c r="D2440" s="3">
        <v>41213</v>
      </c>
      <c r="E2440" s="33">
        <v>12</v>
      </c>
      <c r="F2440">
        <v>1</v>
      </c>
      <c r="G2440">
        <f>+HLOOKUP(VLOOKUP($B2440,$Q$2:$R$42,2,0),costos_sf!$D$2:$AY$99,base_minorista!$A2440,0)</f>
        <v>122457214.57274018</v>
      </c>
      <c r="H2440">
        <f>+HLOOKUP(VLOOKUP($B2440,$Q$2:$R$42,2,0),creditos_sf!$D$2:$AY$99,base_minorista!$A2440,0)</f>
        <v>346613404.57578105</v>
      </c>
      <c r="I2440">
        <f>+HLOOKUP(VLOOKUP($B2440,$Q$2:$R$42,2,0),creditos_sf!$D$103:$AY$200,base_minorista!$A2440,0)</f>
        <v>287296074.86815399</v>
      </c>
      <c r="J2440">
        <f>+HLOOKUP(VLOOKUP($B2440,$Q$2:$R$42,2,0),Costo_fondeo!$D$3:$AY$100,base_minorista!$A2440,0)</f>
        <v>6.4956060611364732</v>
      </c>
      <c r="K2440">
        <f>+HLOOKUP(VLOOKUP($B2440,$Q$2:$R$42,2,0),Costo_provisiones!$D$3:$AY$100,base_minorista!$A2440,0)</f>
        <v>4.4200966801950408</v>
      </c>
      <c r="L2440">
        <f>+HLOOKUP(VLOOKUP($B2440,$Q$2:$R$42,2,0),Morosidad_control!$D$4:$AY$101,base_minorista!$A2440,0)</f>
        <v>9.5582086662978796</v>
      </c>
      <c r="M2440">
        <f ca="1">+OFFSET(Capital_2!$D$2,base_minorista!A2440,0)</f>
        <v>3.7788207097198074</v>
      </c>
      <c r="N2440">
        <f>+HLOOKUP(VLOOKUP($B2440,$Q$2:$R$42,2,0),costo_laboral!$E$2:$AZ$99,base_minorista!$A2440,0)</f>
        <v>8.40260575611339</v>
      </c>
      <c r="O2440">
        <f>+HLOOKUP(VLOOKUP($B2440,$Q$2:$R$42,2,0),Participacion2!$D$2:$AO$99,base_minorista!$A2440,0)</f>
        <v>1.2896303291762141</v>
      </c>
    </row>
    <row r="2441" spans="1:15" ht="16.5" x14ac:dyDescent="0.3">
      <c r="A2441">
        <v>13</v>
      </c>
      <c r="B2441">
        <v>27</v>
      </c>
      <c r="C2441">
        <v>12</v>
      </c>
      <c r="D2441" s="3">
        <v>41243</v>
      </c>
      <c r="E2441" s="33">
        <v>12</v>
      </c>
      <c r="F2441">
        <v>1</v>
      </c>
      <c r="G2441">
        <f>+HLOOKUP(VLOOKUP($B2441,$Q$2:$R$42,2,0),costos_sf!$D$2:$AY$99,base_minorista!$A2441,0)</f>
        <v>125255371.15626822</v>
      </c>
      <c r="H2441">
        <f>+HLOOKUP(VLOOKUP($B2441,$Q$2:$R$42,2,0),creditos_sf!$D$2:$AY$99,base_minorista!$A2441,0)</f>
        <v>344596264.84202701</v>
      </c>
      <c r="I2441">
        <f>+HLOOKUP(VLOOKUP($B2441,$Q$2:$R$42,2,0),creditos_sf!$D$103:$AY$200,base_minorista!$A2441,0)</f>
        <v>300218242.79373401</v>
      </c>
      <c r="J2441">
        <f>+HLOOKUP(VLOOKUP($B2441,$Q$2:$R$42,2,0),Costo_fondeo!$D$3:$AY$100,base_minorista!$A2441,0)</f>
        <v>6.3917051540855159</v>
      </c>
      <c r="K2441">
        <f>+HLOOKUP(VLOOKUP($B2441,$Q$2:$R$42,2,0),Costo_provisiones!$D$3:$AY$100,base_minorista!$A2441,0)</f>
        <v>4.5021578350673535</v>
      </c>
      <c r="L2441">
        <f>+HLOOKUP(VLOOKUP($B2441,$Q$2:$R$42,2,0),Morosidad_control!$D$4:$AY$101,base_minorista!$A2441,0)</f>
        <v>9.4008766696144654</v>
      </c>
      <c r="M2441">
        <f ca="1">+OFFSET(Capital_2!$D$2,base_minorista!A2441,0)</f>
        <v>3.8090188851336229</v>
      </c>
      <c r="N2441">
        <f>+HLOOKUP(VLOOKUP($B2441,$Q$2:$R$42,2,0),costo_laboral!$E$2:$AZ$99,base_minorista!$A2441,0)</f>
        <v>8.5494154864140306</v>
      </c>
      <c r="O2441">
        <f>+HLOOKUP(VLOOKUP($B2441,$Q$2:$R$42,2,0),Participacion2!$D$2:$AO$99,base_minorista!$A2441,0)</f>
        <v>1.2761382538762978</v>
      </c>
    </row>
    <row r="2442" spans="1:15" ht="16.5" x14ac:dyDescent="0.3">
      <c r="A2442">
        <v>14</v>
      </c>
      <c r="B2442">
        <v>27</v>
      </c>
      <c r="C2442">
        <v>13</v>
      </c>
      <c r="D2442" s="3">
        <v>41274</v>
      </c>
      <c r="E2442" s="33">
        <v>12</v>
      </c>
      <c r="F2442">
        <v>1</v>
      </c>
      <c r="G2442">
        <f>+HLOOKUP(VLOOKUP($B2442,$Q$2:$R$42,2,0),costos_sf!$D$2:$AY$99,base_minorista!$A2442,0)</f>
        <v>126933541.32284391</v>
      </c>
      <c r="H2442">
        <f>+HLOOKUP(VLOOKUP($B2442,$Q$2:$R$42,2,0),creditos_sf!$D$2:$AY$99,base_minorista!$A2442,0)</f>
        <v>310557026.57534897</v>
      </c>
      <c r="I2442">
        <f>+HLOOKUP(VLOOKUP($B2442,$Q$2:$R$42,2,0),creditos_sf!$D$103:$AY$200,base_minorista!$A2442,0)</f>
        <v>305910013.44196701</v>
      </c>
      <c r="J2442">
        <f>+HLOOKUP(VLOOKUP($B2442,$Q$2:$R$42,2,0),Costo_fondeo!$D$3:$AY$100,base_minorista!$A2442,0)</f>
        <v>6.3093135122344588</v>
      </c>
      <c r="K2442">
        <f>+HLOOKUP(VLOOKUP($B2442,$Q$2:$R$42,2,0),Costo_provisiones!$D$3:$AY$100,base_minorista!$A2442,0)</f>
        <v>4.7107600168805437</v>
      </c>
      <c r="L2442">
        <f>+HLOOKUP(VLOOKUP($B2442,$Q$2:$R$42,2,0),Morosidad_control!$D$4:$AY$101,base_minorista!$A2442,0)</f>
        <v>6.7015444749360835</v>
      </c>
      <c r="M2442">
        <f ca="1">+OFFSET(Capital_2!$D$2,base_minorista!A2442,0)</f>
        <v>3.8327018844682854</v>
      </c>
      <c r="N2442">
        <f>+HLOOKUP(VLOOKUP($B2442,$Q$2:$R$42,2,0),costo_laboral!$E$2:$AZ$99,base_minorista!$A2442,0)</f>
        <v>8.8604313008661304</v>
      </c>
      <c r="O2442">
        <f>+HLOOKUP(VLOOKUP($B2442,$Q$2:$R$42,2,0),Participacion2!$D$2:$AO$99,base_minorista!$A2442,0)</f>
        <v>1.1348694411428961</v>
      </c>
    </row>
    <row r="2443" spans="1:15" ht="16.5" x14ac:dyDescent="0.3">
      <c r="A2443">
        <v>15</v>
      </c>
      <c r="B2443">
        <v>27</v>
      </c>
      <c r="C2443">
        <v>14</v>
      </c>
      <c r="D2443" s="3">
        <v>41305</v>
      </c>
      <c r="E2443" s="33">
        <v>13</v>
      </c>
      <c r="F2443">
        <v>1</v>
      </c>
      <c r="G2443">
        <f>+HLOOKUP(VLOOKUP($B2443,$Q$2:$R$42,2,0),costos_sf!$D$2:$AY$99,base_minorista!$A2443,0)</f>
        <v>127263636.39570606</v>
      </c>
      <c r="H2443">
        <f>+HLOOKUP(VLOOKUP($B2443,$Q$2:$R$42,2,0),creditos_sf!$D$2:$AY$99,base_minorista!$A2443,0)</f>
        <v>305284883.81046802</v>
      </c>
      <c r="I2443">
        <f>+HLOOKUP(VLOOKUP($B2443,$Q$2:$R$42,2,0),creditos_sf!$D$103:$AY$200,base_minorista!$A2443,0)</f>
        <v>301286183.28125101</v>
      </c>
      <c r="J2443">
        <f>+HLOOKUP(VLOOKUP($B2443,$Q$2:$R$42,2,0),Costo_fondeo!$D$3:$AY$100,base_minorista!$A2443,0)</f>
        <v>6.1847822381927129</v>
      </c>
      <c r="K2443">
        <f>+HLOOKUP(VLOOKUP($B2443,$Q$2:$R$42,2,0),Costo_provisiones!$D$3:$AY$100,base_minorista!$A2443,0)</f>
        <v>4.2826184638475349</v>
      </c>
      <c r="L2443">
        <f>+HLOOKUP(VLOOKUP($B2443,$Q$2:$R$42,2,0),Morosidad_control!$D$4:$AY$101,base_minorista!$A2443,0)</f>
        <v>7.7773775605124262</v>
      </c>
      <c r="M2443">
        <f ca="1">+OFFSET(Capital_2!$D$2,base_minorista!A2443,0)</f>
        <v>3.850163299057161</v>
      </c>
      <c r="N2443">
        <f>+HLOOKUP(VLOOKUP($B2443,$Q$2:$R$42,2,0),costo_laboral!$E$2:$AZ$99,base_minorista!$A2443,0)</f>
        <v>9.1978299351782695</v>
      </c>
      <c r="O2443">
        <f>+HLOOKUP(VLOOKUP($B2443,$Q$2:$R$42,2,0),Participacion2!$D$2:$AO$99,base_minorista!$A2443,0)</f>
        <v>1.1196162669954948</v>
      </c>
    </row>
    <row r="2444" spans="1:15" ht="16.5" x14ac:dyDescent="0.3">
      <c r="A2444">
        <v>16</v>
      </c>
      <c r="B2444">
        <v>27</v>
      </c>
      <c r="C2444">
        <v>15</v>
      </c>
      <c r="D2444" s="3">
        <v>41333</v>
      </c>
      <c r="E2444" s="33">
        <v>13</v>
      </c>
      <c r="F2444">
        <v>1</v>
      </c>
      <c r="G2444">
        <f>+HLOOKUP(VLOOKUP($B2444,$Q$2:$R$42,2,0),costos_sf!$D$2:$AY$99,base_minorista!$A2444,0)</f>
        <v>128866302.33421755</v>
      </c>
      <c r="H2444">
        <f>+HLOOKUP(VLOOKUP($B2444,$Q$2:$R$42,2,0),creditos_sf!$D$2:$AY$99,base_minorista!$A2444,0)</f>
        <v>307284207.289729</v>
      </c>
      <c r="I2444">
        <f>+HLOOKUP(VLOOKUP($B2444,$Q$2:$R$42,2,0),creditos_sf!$D$103:$AY$200,base_minorista!$A2444,0)</f>
        <v>311165145.65030801</v>
      </c>
      <c r="J2444">
        <f>+HLOOKUP(VLOOKUP($B2444,$Q$2:$R$42,2,0),Costo_fondeo!$D$3:$AY$100,base_minorista!$A2444,0)</f>
        <v>6.1168968150175438</v>
      </c>
      <c r="K2444">
        <f>+HLOOKUP(VLOOKUP($B2444,$Q$2:$R$42,2,0),Costo_provisiones!$D$3:$AY$100,base_minorista!$A2444,0)</f>
        <v>4.1679712709742498</v>
      </c>
      <c r="L2444">
        <f>+HLOOKUP(VLOOKUP($B2444,$Q$2:$R$42,2,0),Morosidad_control!$D$4:$AY$101,base_minorista!$A2444,0)</f>
        <v>7.7775133996783321</v>
      </c>
      <c r="M2444">
        <f ca="1">+OFFSET(Capital_2!$D$2,base_minorista!A2444,0)</f>
        <v>3.8660657399921172</v>
      </c>
      <c r="N2444">
        <f>+HLOOKUP(VLOOKUP($B2444,$Q$2:$R$42,2,0),costo_laboral!$E$2:$AZ$99,base_minorista!$A2444,0)</f>
        <v>9.2807360291478709</v>
      </c>
      <c r="O2444">
        <f>+HLOOKUP(VLOOKUP($B2444,$Q$2:$R$42,2,0),Participacion2!$D$2:$AO$99,base_minorista!$A2444,0)</f>
        <v>1.1088480429404932</v>
      </c>
    </row>
    <row r="2445" spans="1:15" ht="16.5" x14ac:dyDescent="0.3">
      <c r="A2445">
        <v>17</v>
      </c>
      <c r="B2445">
        <v>27</v>
      </c>
      <c r="C2445">
        <v>16</v>
      </c>
      <c r="D2445" s="3">
        <v>41364</v>
      </c>
      <c r="E2445" s="33">
        <v>13</v>
      </c>
      <c r="F2445">
        <v>1</v>
      </c>
      <c r="G2445">
        <f>+HLOOKUP(VLOOKUP($B2445,$Q$2:$R$42,2,0),costos_sf!$D$2:$AY$99,base_minorista!$A2445,0)</f>
        <v>127605144.25715642</v>
      </c>
      <c r="H2445">
        <f>+HLOOKUP(VLOOKUP($B2445,$Q$2:$R$42,2,0),creditos_sf!$D$2:$AY$99,base_minorista!$A2445,0)</f>
        <v>304749257.46000904</v>
      </c>
      <c r="I2445">
        <f>+HLOOKUP(VLOOKUP($B2445,$Q$2:$R$42,2,0),creditos_sf!$D$103:$AY$200,base_minorista!$A2445,0)</f>
        <v>311063101.76323497</v>
      </c>
      <c r="J2445">
        <f>+HLOOKUP(VLOOKUP($B2445,$Q$2:$R$42,2,0),Costo_fondeo!$D$3:$AY$100,base_minorista!$A2445,0)</f>
        <v>6.0596872936337176</v>
      </c>
      <c r="K2445">
        <f>+HLOOKUP(VLOOKUP($B2445,$Q$2:$R$42,2,0),Costo_provisiones!$D$3:$AY$100,base_minorista!$A2445,0)</f>
        <v>3.7975739744705592</v>
      </c>
      <c r="L2445">
        <f>+HLOOKUP(VLOOKUP($B2445,$Q$2:$R$42,2,0),Morosidad_control!$D$4:$AY$101,base_minorista!$A2445,0)</f>
        <v>9.1601134545651295</v>
      </c>
      <c r="M2445">
        <f ca="1">+OFFSET(Capital_2!$D$2,base_minorista!A2445,0)</f>
        <v>3.8754391719680488</v>
      </c>
      <c r="N2445">
        <f>+HLOOKUP(VLOOKUP($B2445,$Q$2:$R$42,2,0),costo_laboral!$E$2:$AZ$99,base_minorista!$A2445,0)</f>
        <v>9.5653672227126201</v>
      </c>
      <c r="O2445">
        <f>+HLOOKUP(VLOOKUP($B2445,$Q$2:$R$42,2,0),Participacion2!$D$2:$AO$99,base_minorista!$A2445,0)</f>
        <v>1.103569931515413</v>
      </c>
    </row>
    <row r="2446" spans="1:15" ht="16.5" x14ac:dyDescent="0.3">
      <c r="A2446">
        <v>18</v>
      </c>
      <c r="B2446">
        <v>27</v>
      </c>
      <c r="C2446">
        <v>17</v>
      </c>
      <c r="D2446" s="3">
        <v>41394</v>
      </c>
      <c r="E2446" s="33">
        <v>13</v>
      </c>
      <c r="F2446">
        <v>1</v>
      </c>
      <c r="G2446">
        <f>+HLOOKUP(VLOOKUP($B2446,$Q$2:$R$42,2,0),costos_sf!$D$2:$AY$99,base_minorista!$A2446,0)</f>
        <v>127939592.33286472</v>
      </c>
      <c r="H2446">
        <f>+HLOOKUP(VLOOKUP($B2446,$Q$2:$R$42,2,0),creditos_sf!$D$2:$AY$99,base_minorista!$A2446,0)</f>
        <v>301060890.25624603</v>
      </c>
      <c r="I2446">
        <f>+HLOOKUP(VLOOKUP($B2446,$Q$2:$R$42,2,0),creditos_sf!$D$103:$AY$200,base_minorista!$A2446,0)</f>
        <v>292903845.46464902</v>
      </c>
      <c r="J2446">
        <f>+HLOOKUP(VLOOKUP($B2446,$Q$2:$R$42,2,0),Costo_fondeo!$D$3:$AY$100,base_minorista!$A2446,0)</f>
        <v>6.0246589928328351</v>
      </c>
      <c r="K2446">
        <f>+HLOOKUP(VLOOKUP($B2446,$Q$2:$R$42,2,0),Costo_provisiones!$D$3:$AY$100,base_minorista!$A2446,0)</f>
        <v>3.896621540986414</v>
      </c>
      <c r="L2446">
        <f>+HLOOKUP(VLOOKUP($B2446,$Q$2:$R$42,2,0),Morosidad_control!$D$4:$AY$101,base_minorista!$A2446,0)</f>
        <v>9.6051947872784496</v>
      </c>
      <c r="M2446">
        <f ca="1">+OFFSET(Capital_2!$D$2,base_minorista!A2446,0)</f>
        <v>3.8611269429337338</v>
      </c>
      <c r="N2446">
        <f>+HLOOKUP(VLOOKUP($B2446,$Q$2:$R$42,2,0),costo_laboral!$E$2:$AZ$99,base_minorista!$A2446,0)</f>
        <v>9.8485602399138195</v>
      </c>
      <c r="O2446">
        <f>+HLOOKUP(VLOOKUP($B2446,$Q$2:$R$42,2,0),Participacion2!$D$2:$AO$99,base_minorista!$A2446,0)</f>
        <v>1.0853559734153104</v>
      </c>
    </row>
    <row r="2447" spans="1:15" ht="16.5" x14ac:dyDescent="0.3">
      <c r="A2447">
        <v>19</v>
      </c>
      <c r="B2447">
        <v>27</v>
      </c>
      <c r="C2447">
        <v>18</v>
      </c>
      <c r="D2447" s="3">
        <v>41425</v>
      </c>
      <c r="E2447" s="33">
        <v>13</v>
      </c>
      <c r="F2447">
        <v>1</v>
      </c>
      <c r="G2447">
        <f>+HLOOKUP(VLOOKUP($B2447,$Q$2:$R$42,2,0),costos_sf!$D$2:$AY$99,base_minorista!$A2447,0)</f>
        <v>127607582.0788686</v>
      </c>
      <c r="H2447">
        <f>+HLOOKUP(VLOOKUP($B2447,$Q$2:$R$42,2,0),creditos_sf!$D$2:$AY$99,base_minorista!$A2447,0)</f>
        <v>292746024.22032499</v>
      </c>
      <c r="I2447">
        <f>+HLOOKUP(VLOOKUP($B2447,$Q$2:$R$42,2,0),creditos_sf!$D$103:$AY$200,base_minorista!$A2447,0)</f>
        <v>288571034.45321798</v>
      </c>
      <c r="J2447">
        <f>+HLOOKUP(VLOOKUP($B2447,$Q$2:$R$42,2,0),Costo_fondeo!$D$3:$AY$100,base_minorista!$A2447,0)</f>
        <v>5.992926613933415</v>
      </c>
      <c r="K2447">
        <f>+HLOOKUP(VLOOKUP($B2447,$Q$2:$R$42,2,0),Costo_provisiones!$D$3:$AY$100,base_minorista!$A2447,0)</f>
        <v>3.7663107237320346</v>
      </c>
      <c r="L2447">
        <f>+HLOOKUP(VLOOKUP($B2447,$Q$2:$R$42,2,0),Morosidad_control!$D$4:$AY$101,base_minorista!$A2447,0)</f>
        <v>10.395947957672686</v>
      </c>
      <c r="M2447">
        <f ca="1">+OFFSET(Capital_2!$D$2,base_minorista!A2447,0)</f>
        <v>3.8158367264519906</v>
      </c>
      <c r="N2447">
        <f>+HLOOKUP(VLOOKUP($B2447,$Q$2:$R$42,2,0),costo_laboral!$E$2:$AZ$99,base_minorista!$A2447,0)</f>
        <v>10.1502087033784</v>
      </c>
      <c r="O2447">
        <f>+HLOOKUP(VLOOKUP($B2447,$Q$2:$R$42,2,0),Participacion2!$D$2:$AO$99,base_minorista!$A2447,0)</f>
        <v>1.0488107203061547</v>
      </c>
    </row>
    <row r="2448" spans="1:15" ht="16.5" x14ac:dyDescent="0.3">
      <c r="A2448">
        <v>20</v>
      </c>
      <c r="B2448">
        <v>27</v>
      </c>
      <c r="C2448">
        <v>19</v>
      </c>
      <c r="D2448" s="3">
        <v>41455</v>
      </c>
      <c r="E2448" s="33">
        <v>13</v>
      </c>
      <c r="F2448">
        <v>1</v>
      </c>
      <c r="G2448">
        <f>+HLOOKUP(VLOOKUP($B2448,$Q$2:$R$42,2,0),costos_sf!$D$2:$AY$99,base_minorista!$A2448,0)</f>
        <v>127157437.61607599</v>
      </c>
      <c r="H2448">
        <f>+HLOOKUP(VLOOKUP($B2448,$Q$2:$R$42,2,0),creditos_sf!$D$2:$AY$99,base_minorista!$A2448,0)</f>
        <v>286876124.56571901</v>
      </c>
      <c r="I2448">
        <f>+HLOOKUP(VLOOKUP($B2448,$Q$2:$R$42,2,0),creditos_sf!$D$103:$AY$200,base_minorista!$A2448,0)</f>
        <v>272828427.33062404</v>
      </c>
      <c r="J2448">
        <f>+HLOOKUP(VLOOKUP($B2448,$Q$2:$R$42,2,0),Costo_fondeo!$D$3:$AY$100,base_minorista!$A2448,0)</f>
        <v>5.9504174518374162</v>
      </c>
      <c r="K2448">
        <f>+HLOOKUP(VLOOKUP($B2448,$Q$2:$R$42,2,0),Costo_provisiones!$D$3:$AY$100,base_minorista!$A2448,0)</f>
        <v>3.6083886692622276</v>
      </c>
      <c r="L2448">
        <f>+HLOOKUP(VLOOKUP($B2448,$Q$2:$R$42,2,0),Morosidad_control!$D$4:$AY$101,base_minorista!$A2448,0)</f>
        <v>10.843277242015324</v>
      </c>
      <c r="M2448">
        <f ca="1">+OFFSET(Capital_2!$D$2,base_minorista!A2448,0)</f>
        <v>3.777787965810723</v>
      </c>
      <c r="N2448">
        <f>+HLOOKUP(VLOOKUP($B2448,$Q$2:$R$42,2,0),costo_laboral!$E$2:$AZ$99,base_minorista!$A2448,0)</f>
        <v>10.5505078253522</v>
      </c>
      <c r="O2448">
        <f>+HLOOKUP(VLOOKUP($B2448,$Q$2:$R$42,2,0),Participacion2!$D$2:$AO$99,base_minorista!$A2448,0)</f>
        <v>1.0210264906368698</v>
      </c>
    </row>
    <row r="2449" spans="1:15" ht="16.5" x14ac:dyDescent="0.3">
      <c r="A2449">
        <v>21</v>
      </c>
      <c r="B2449">
        <v>27</v>
      </c>
      <c r="C2449">
        <v>20</v>
      </c>
      <c r="D2449" s="3">
        <v>41486</v>
      </c>
      <c r="E2449" s="33">
        <v>13</v>
      </c>
      <c r="F2449">
        <v>1</v>
      </c>
      <c r="G2449">
        <f>+HLOOKUP(VLOOKUP($B2449,$Q$2:$R$42,2,0),costos_sf!$D$2:$AY$99,base_minorista!$A2449,0)</f>
        <v>125642943.56323965</v>
      </c>
      <c r="H2449">
        <f>+HLOOKUP(VLOOKUP($B2449,$Q$2:$R$42,2,0),creditos_sf!$D$2:$AY$99,base_minorista!$A2449,0)</f>
        <v>267697924.74040097</v>
      </c>
      <c r="I2449">
        <f>+HLOOKUP(VLOOKUP($B2449,$Q$2:$R$42,2,0),creditos_sf!$D$103:$AY$200,base_minorista!$A2449,0)</f>
        <v>268163534.02738303</v>
      </c>
      <c r="J2449">
        <f>+HLOOKUP(VLOOKUP($B2449,$Q$2:$R$42,2,0),Costo_fondeo!$D$3:$AY$100,base_minorista!$A2449,0)</f>
        <v>5.9305318188778786</v>
      </c>
      <c r="K2449">
        <f>+HLOOKUP(VLOOKUP($B2449,$Q$2:$R$42,2,0),Costo_provisiones!$D$3:$AY$100,base_minorista!$A2449,0)</f>
        <v>3.5797236841188607</v>
      </c>
      <c r="L2449">
        <f>+HLOOKUP(VLOOKUP($B2449,$Q$2:$R$42,2,0),Morosidad_control!$D$4:$AY$101,base_minorista!$A2449,0)</f>
        <v>11.330580336270259</v>
      </c>
      <c r="M2449">
        <f ca="1">+OFFSET(Capital_2!$D$2,base_minorista!A2449,0)</f>
        <v>3.7289387467323043</v>
      </c>
      <c r="N2449">
        <f>+HLOOKUP(VLOOKUP($B2449,$Q$2:$R$42,2,0),costo_laboral!$E$2:$AZ$99,base_minorista!$A2449,0)</f>
        <v>10.815471847844</v>
      </c>
      <c r="O2449">
        <f>+HLOOKUP(VLOOKUP($B2449,$Q$2:$R$42,2,0),Participacion2!$D$2:$AO$99,base_minorista!$A2449,0)</f>
        <v>0.95758890561880494</v>
      </c>
    </row>
    <row r="2450" spans="1:15" ht="16.5" x14ac:dyDescent="0.3">
      <c r="A2450">
        <v>22</v>
      </c>
      <c r="B2450">
        <v>27</v>
      </c>
      <c r="C2450">
        <v>21</v>
      </c>
      <c r="D2450" s="3">
        <v>41517</v>
      </c>
      <c r="E2450" s="33">
        <v>13</v>
      </c>
      <c r="F2450">
        <v>1</v>
      </c>
      <c r="G2450">
        <f>+HLOOKUP(VLOOKUP($B2450,$Q$2:$R$42,2,0),costos_sf!$D$2:$AY$99,base_minorista!$A2450,0)</f>
        <v>127559887.42835662</v>
      </c>
      <c r="H2450">
        <f>+HLOOKUP(VLOOKUP($B2450,$Q$2:$R$42,2,0),creditos_sf!$D$2:$AY$99,base_minorista!$A2450,0)</f>
        <v>251472670.96553302</v>
      </c>
      <c r="I2450">
        <f>+HLOOKUP(VLOOKUP($B2450,$Q$2:$R$42,2,0),creditos_sf!$D$103:$AY$200,base_minorista!$A2450,0)</f>
        <v>271937521.88294297</v>
      </c>
      <c r="J2450">
        <f>+HLOOKUP(VLOOKUP($B2450,$Q$2:$R$42,2,0),Costo_fondeo!$D$3:$AY$100,base_minorista!$A2450,0)</f>
        <v>5.8711653818010117</v>
      </c>
      <c r="K2450">
        <f>+HLOOKUP(VLOOKUP($B2450,$Q$2:$R$42,2,0),Costo_provisiones!$D$3:$AY$100,base_minorista!$A2450,0)</f>
        <v>3.719012765344031</v>
      </c>
      <c r="L2450">
        <f>+HLOOKUP(VLOOKUP($B2450,$Q$2:$R$42,2,0),Morosidad_control!$D$4:$AY$101,base_minorista!$A2450,0)</f>
        <v>11.170416532223786</v>
      </c>
      <c r="M2450">
        <f ca="1">+OFFSET(Capital_2!$D$2,base_minorista!A2450,0)</f>
        <v>3.6888980520732653</v>
      </c>
      <c r="N2450">
        <f>+HLOOKUP(VLOOKUP($B2450,$Q$2:$R$42,2,0),costo_laboral!$E$2:$AZ$99,base_minorista!$A2450,0)</f>
        <v>10.8047310367016</v>
      </c>
      <c r="O2450">
        <f>+HLOOKUP(VLOOKUP($B2450,$Q$2:$R$42,2,0),Participacion2!$D$2:$AO$99,base_minorista!$A2450,0)</f>
        <v>0.90414646510625496</v>
      </c>
    </row>
    <row r="2451" spans="1:15" ht="16.5" x14ac:dyDescent="0.3">
      <c r="A2451">
        <v>23</v>
      </c>
      <c r="B2451">
        <v>27</v>
      </c>
      <c r="C2451">
        <v>22</v>
      </c>
      <c r="D2451" s="3">
        <v>41547</v>
      </c>
      <c r="E2451" s="33">
        <v>13</v>
      </c>
      <c r="F2451">
        <v>1</v>
      </c>
      <c r="G2451">
        <f>+HLOOKUP(VLOOKUP($B2451,$Q$2:$R$42,2,0),costos_sf!$D$2:$AY$99,base_minorista!$A2451,0)</f>
        <v>126869805.16415583</v>
      </c>
      <c r="H2451">
        <f>+HLOOKUP(VLOOKUP($B2451,$Q$2:$R$42,2,0),creditos_sf!$D$2:$AY$99,base_minorista!$A2451,0)</f>
        <v>235247358.75373298</v>
      </c>
      <c r="I2451">
        <f>+HLOOKUP(VLOOKUP($B2451,$Q$2:$R$42,2,0),creditos_sf!$D$103:$AY$200,base_minorista!$A2451,0)</f>
        <v>263251472.87528798</v>
      </c>
      <c r="J2451">
        <f>+HLOOKUP(VLOOKUP($B2451,$Q$2:$R$42,2,0),Costo_fondeo!$D$3:$AY$100,base_minorista!$A2451,0)</f>
        <v>5.8033897947372255</v>
      </c>
      <c r="K2451">
        <f>+HLOOKUP(VLOOKUP($B2451,$Q$2:$R$42,2,0),Costo_provisiones!$D$3:$AY$100,base_minorista!$A2451,0)</f>
        <v>3.8052199977040164</v>
      </c>
      <c r="L2451">
        <f>+HLOOKUP(VLOOKUP($B2451,$Q$2:$R$42,2,0),Morosidad_control!$D$4:$AY$101,base_minorista!$A2451,0)</f>
        <v>11.766504426341715</v>
      </c>
      <c r="M2451">
        <f ca="1">+OFFSET(Capital_2!$D$2,base_minorista!A2451,0)</f>
        <v>3.6532457928608841</v>
      </c>
      <c r="N2451">
        <f>+HLOOKUP(VLOOKUP($B2451,$Q$2:$R$42,2,0),costo_laboral!$E$2:$AZ$99,base_minorista!$A2451,0)</f>
        <v>11.1419940888184</v>
      </c>
      <c r="O2451">
        <f>+HLOOKUP(VLOOKUP($B2451,$Q$2:$R$42,2,0),Participacion2!$D$2:$AO$99,base_minorista!$A2451,0)</f>
        <v>0.85031517216924668</v>
      </c>
    </row>
    <row r="2452" spans="1:15" ht="16.5" x14ac:dyDescent="0.3">
      <c r="A2452">
        <v>24</v>
      </c>
      <c r="B2452">
        <v>27</v>
      </c>
      <c r="C2452">
        <v>23</v>
      </c>
      <c r="D2452" s="3">
        <v>41578</v>
      </c>
      <c r="E2452" s="33">
        <v>13</v>
      </c>
      <c r="F2452">
        <v>1</v>
      </c>
      <c r="G2452">
        <f>+HLOOKUP(VLOOKUP($B2452,$Q$2:$R$42,2,0),costos_sf!$D$2:$AY$99,base_minorista!$A2452,0)</f>
        <v>125383876.9452033</v>
      </c>
      <c r="H2452">
        <f>+HLOOKUP(VLOOKUP($B2452,$Q$2:$R$42,2,0),creditos_sf!$D$2:$AY$99,base_minorista!$A2452,0)</f>
        <v>219885960.529531</v>
      </c>
      <c r="I2452">
        <f>+HLOOKUP(VLOOKUP($B2452,$Q$2:$R$42,2,0),creditos_sf!$D$103:$AY$200,base_minorista!$A2452,0)</f>
        <v>255754084.83198702</v>
      </c>
      <c r="J2452">
        <f>+HLOOKUP(VLOOKUP($B2452,$Q$2:$R$42,2,0),Costo_fondeo!$D$3:$AY$100,base_minorista!$A2452,0)</f>
        <v>5.7256074215356163</v>
      </c>
      <c r="K2452">
        <f>+HLOOKUP(VLOOKUP($B2452,$Q$2:$R$42,2,0),Costo_provisiones!$D$3:$AY$100,base_minorista!$A2452,0)</f>
        <v>3.9924771961223953</v>
      </c>
      <c r="L2452">
        <f>+HLOOKUP(VLOOKUP($B2452,$Q$2:$R$42,2,0),Morosidad_control!$D$4:$AY$101,base_minorista!$A2452,0)</f>
        <v>12.227865484186637</v>
      </c>
      <c r="M2452">
        <f ca="1">+OFFSET(Capital_2!$D$2,base_minorista!A2452,0)</f>
        <v>3.6199379690818381</v>
      </c>
      <c r="N2452">
        <f>+HLOOKUP(VLOOKUP($B2452,$Q$2:$R$42,2,0),costo_laboral!$E$2:$AZ$99,base_minorista!$A2452,0)</f>
        <v>11.340329774344699</v>
      </c>
      <c r="O2452">
        <f>+HLOOKUP(VLOOKUP($B2452,$Q$2:$R$42,2,0),Participacion2!$D$2:$AO$99,base_minorista!$A2452,0)</f>
        <v>0.79933468469143154</v>
      </c>
    </row>
    <row r="2453" spans="1:15" ht="16.5" x14ac:dyDescent="0.3">
      <c r="A2453">
        <v>25</v>
      </c>
      <c r="B2453">
        <v>27</v>
      </c>
      <c r="C2453">
        <v>24</v>
      </c>
      <c r="D2453" s="3">
        <v>41608</v>
      </c>
      <c r="E2453" s="33">
        <v>13</v>
      </c>
      <c r="F2453">
        <v>1</v>
      </c>
      <c r="G2453">
        <f>+HLOOKUP(VLOOKUP($B2453,$Q$2:$R$42,2,0),costos_sf!$D$2:$AY$99,base_minorista!$A2453,0)</f>
        <v>122618697.86708122</v>
      </c>
      <c r="H2453">
        <f>+HLOOKUP(VLOOKUP($B2453,$Q$2:$R$42,2,0),creditos_sf!$D$2:$AY$99,base_minorista!$A2453,0)</f>
        <v>207789443.91252902</v>
      </c>
      <c r="I2453">
        <f>+HLOOKUP(VLOOKUP($B2453,$Q$2:$R$42,2,0),creditos_sf!$D$103:$AY$200,base_minorista!$A2453,0)</f>
        <v>258233350.59670299</v>
      </c>
      <c r="J2453">
        <f>+HLOOKUP(VLOOKUP($B2453,$Q$2:$R$42,2,0),Costo_fondeo!$D$3:$AY$100,base_minorista!$A2453,0)</f>
        <v>5.6609836123389137</v>
      </c>
      <c r="K2453">
        <f>+HLOOKUP(VLOOKUP($B2453,$Q$2:$R$42,2,0),Costo_provisiones!$D$3:$AY$100,base_minorista!$A2453,0)</f>
        <v>3.7951969515701989</v>
      </c>
      <c r="L2453">
        <f>+HLOOKUP(VLOOKUP($B2453,$Q$2:$R$42,2,0),Morosidad_control!$D$4:$AY$101,base_minorista!$A2453,0)</f>
        <v>11.492096366987292</v>
      </c>
      <c r="M2453">
        <f ca="1">+OFFSET(Capital_2!$D$2,base_minorista!A2453,0)</f>
        <v>3.5647933704456456</v>
      </c>
      <c r="N2453">
        <f>+HLOOKUP(VLOOKUP($B2453,$Q$2:$R$42,2,0),costo_laboral!$E$2:$AZ$99,base_minorista!$A2453,0)</f>
        <v>11.474022244986401</v>
      </c>
      <c r="O2453">
        <f>+HLOOKUP(VLOOKUP($B2453,$Q$2:$R$42,2,0),Participacion2!$D$2:$AO$99,base_minorista!$A2453,0)</f>
        <v>0.75308466850616629</v>
      </c>
    </row>
    <row r="2454" spans="1:15" ht="16.5" x14ac:dyDescent="0.3">
      <c r="A2454">
        <v>26</v>
      </c>
      <c r="B2454">
        <v>27</v>
      </c>
      <c r="C2454">
        <v>25</v>
      </c>
      <c r="D2454" s="3">
        <v>41639</v>
      </c>
      <c r="E2454" s="33">
        <v>13</v>
      </c>
      <c r="F2454">
        <v>1</v>
      </c>
      <c r="G2454">
        <f>+HLOOKUP(VLOOKUP($B2454,$Q$2:$R$42,2,0),costos_sf!$D$2:$AY$99,base_minorista!$A2454,0)</f>
        <v>123782856.39162329</v>
      </c>
      <c r="H2454">
        <f>+HLOOKUP(VLOOKUP($B2454,$Q$2:$R$42,2,0),creditos_sf!$D$2:$AY$99,base_minorista!$A2454,0)</f>
        <v>204433202.29913801</v>
      </c>
      <c r="I2454">
        <f>+HLOOKUP(VLOOKUP($B2454,$Q$2:$R$42,2,0),creditos_sf!$D$103:$AY$200,base_minorista!$A2454,0)</f>
        <v>258880908.97094601</v>
      </c>
      <c r="J2454">
        <f>+HLOOKUP(VLOOKUP($B2454,$Q$2:$R$42,2,0),Costo_fondeo!$D$3:$AY$100,base_minorista!$A2454,0)</f>
        <v>5.6156898880218611</v>
      </c>
      <c r="K2454">
        <f>+HLOOKUP(VLOOKUP($B2454,$Q$2:$R$42,2,0),Costo_provisiones!$D$3:$AY$100,base_minorista!$A2454,0)</f>
        <v>3.1948364629209296</v>
      </c>
      <c r="L2454">
        <f>+HLOOKUP(VLOOKUP($B2454,$Q$2:$R$42,2,0),Morosidad_control!$D$4:$AY$101,base_minorista!$A2454,0)</f>
        <v>11.766537264976348</v>
      </c>
      <c r="M2454">
        <f ca="1">+OFFSET(Capital_2!$D$2,base_minorista!A2454,0)</f>
        <v>3.5095726367283766</v>
      </c>
      <c r="N2454">
        <f>+HLOOKUP(VLOOKUP($B2454,$Q$2:$R$42,2,0),costo_laboral!$E$2:$AZ$99,base_minorista!$A2454,0)</f>
        <v>12.3325323372152</v>
      </c>
      <c r="O2454">
        <f>+HLOOKUP(VLOOKUP($B2454,$Q$2:$R$42,2,0),Participacion2!$D$2:$AO$99,base_minorista!$A2454,0)</f>
        <v>0.74093060972534064</v>
      </c>
    </row>
    <row r="2455" spans="1:15" ht="16.5" x14ac:dyDescent="0.3">
      <c r="A2455">
        <v>27</v>
      </c>
      <c r="B2455">
        <v>27</v>
      </c>
      <c r="C2455">
        <v>26</v>
      </c>
      <c r="D2455" s="3">
        <v>41670</v>
      </c>
      <c r="E2455" s="33">
        <v>14</v>
      </c>
      <c r="F2455">
        <v>1</v>
      </c>
      <c r="G2455">
        <f>+HLOOKUP(VLOOKUP($B2455,$Q$2:$R$42,2,0),costos_sf!$D$2:$AY$99,base_minorista!$A2455,0)</f>
        <v>122355501.28180215</v>
      </c>
      <c r="H2455">
        <f>+HLOOKUP(VLOOKUP($B2455,$Q$2:$R$42,2,0),creditos_sf!$D$2:$AY$99,base_minorista!$A2455,0)</f>
        <v>200964220.39005098</v>
      </c>
      <c r="I2455">
        <f>+HLOOKUP(VLOOKUP($B2455,$Q$2:$R$42,2,0),creditos_sf!$D$103:$AY$200,base_minorista!$A2455,0)</f>
        <v>260775221.97017398</v>
      </c>
      <c r="J2455">
        <f>+HLOOKUP(VLOOKUP($B2455,$Q$2:$R$42,2,0),Costo_fondeo!$D$3:$AY$100,base_minorista!$A2455,0)</f>
        <v>5.5933548772136845</v>
      </c>
      <c r="K2455">
        <f>+HLOOKUP(VLOOKUP($B2455,$Q$2:$R$42,2,0),Costo_provisiones!$D$3:$AY$100,base_minorista!$A2455,0)</f>
        <v>3.310018369676003</v>
      </c>
      <c r="L2455">
        <f>+HLOOKUP(VLOOKUP($B2455,$Q$2:$R$42,2,0),Morosidad_control!$D$4:$AY$101,base_minorista!$A2455,0)</f>
        <v>11.938910981391066</v>
      </c>
      <c r="M2455">
        <f ca="1">+OFFSET(Capital_2!$D$2,base_minorista!A2455,0)</f>
        <v>3.4442162995780268</v>
      </c>
      <c r="N2455">
        <f>+HLOOKUP(VLOOKUP($B2455,$Q$2:$R$42,2,0),costo_laboral!$E$2:$AZ$99,base_minorista!$A2455,0)</f>
        <v>11.882040317613299</v>
      </c>
      <c r="O2455">
        <f>+HLOOKUP(VLOOKUP($B2455,$Q$2:$R$42,2,0),Participacion2!$D$2:$AO$99,base_minorista!$A2455,0)</f>
        <v>0.73614309477150464</v>
      </c>
    </row>
    <row r="2456" spans="1:15" ht="16.5" x14ac:dyDescent="0.3">
      <c r="A2456">
        <v>28</v>
      </c>
      <c r="B2456">
        <v>27</v>
      </c>
      <c r="C2456">
        <v>27</v>
      </c>
      <c r="D2456" s="3">
        <v>41698</v>
      </c>
      <c r="E2456" s="33">
        <v>14</v>
      </c>
      <c r="F2456">
        <v>1</v>
      </c>
      <c r="G2456">
        <f>+HLOOKUP(VLOOKUP($B2456,$Q$2:$R$42,2,0),costos_sf!$D$2:$AY$99,base_minorista!$A2456,0)</f>
        <v>121746441.12800618</v>
      </c>
      <c r="H2456">
        <f>+HLOOKUP(VLOOKUP($B2456,$Q$2:$R$42,2,0),creditos_sf!$D$2:$AY$99,base_minorista!$A2456,0)</f>
        <v>193278729.178431</v>
      </c>
      <c r="I2456">
        <f>+HLOOKUP(VLOOKUP($B2456,$Q$2:$R$42,2,0),creditos_sf!$D$103:$AY$200,base_minorista!$A2456,0)</f>
        <v>253958729.76460499</v>
      </c>
      <c r="J2456">
        <f>+HLOOKUP(VLOOKUP($B2456,$Q$2:$R$42,2,0),Costo_fondeo!$D$3:$AY$100,base_minorista!$A2456,0)</f>
        <v>5.5127513042907239</v>
      </c>
      <c r="K2456">
        <f>+HLOOKUP(VLOOKUP($B2456,$Q$2:$R$42,2,0),Costo_provisiones!$D$3:$AY$100,base_minorista!$A2456,0)</f>
        <v>3.6028719429622451</v>
      </c>
      <c r="L2456">
        <f>+HLOOKUP(VLOOKUP($B2456,$Q$2:$R$42,2,0),Morosidad_control!$D$4:$AY$101,base_minorista!$A2456,0)</f>
        <v>12.819544468777211</v>
      </c>
      <c r="M2456">
        <f ca="1">+OFFSET(Capital_2!$D$2,base_minorista!A2456,0)</f>
        <v>3.3651511548182853</v>
      </c>
      <c r="N2456">
        <f>+HLOOKUP(VLOOKUP($B2456,$Q$2:$R$42,2,0),costo_laboral!$E$2:$AZ$99,base_minorista!$A2456,0)</f>
        <v>12.2579560207359</v>
      </c>
      <c r="O2456">
        <f>+HLOOKUP(VLOOKUP($B2456,$Q$2:$R$42,2,0),Participacion2!$D$2:$AO$99,base_minorista!$A2456,0)</f>
        <v>0.70919256379445339</v>
      </c>
    </row>
    <row r="2457" spans="1:15" ht="16.5" x14ac:dyDescent="0.3">
      <c r="A2457">
        <v>29</v>
      </c>
      <c r="B2457">
        <v>27</v>
      </c>
      <c r="C2457">
        <v>28</v>
      </c>
      <c r="D2457" s="3">
        <v>41729</v>
      </c>
      <c r="E2457" s="33">
        <v>14</v>
      </c>
      <c r="F2457">
        <v>1</v>
      </c>
      <c r="G2457">
        <f>+HLOOKUP(VLOOKUP($B2457,$Q$2:$R$42,2,0),costos_sf!$D$2:$AY$99,base_minorista!$A2457,0)</f>
        <v>119545135.5421938</v>
      </c>
      <c r="H2457">
        <f>+HLOOKUP(VLOOKUP($B2457,$Q$2:$R$42,2,0),creditos_sf!$D$2:$AY$99,base_minorista!$A2457,0)</f>
        <v>189034468.42102101</v>
      </c>
      <c r="I2457">
        <f>+HLOOKUP(VLOOKUP($B2457,$Q$2:$R$42,2,0),creditos_sf!$D$103:$AY$200,base_minorista!$A2457,0)</f>
        <v>259104305.016031</v>
      </c>
      <c r="J2457">
        <f>+HLOOKUP(VLOOKUP($B2457,$Q$2:$R$42,2,0),Costo_fondeo!$D$3:$AY$100,base_minorista!$A2457,0)</f>
        <v>5.4255338478094046</v>
      </c>
      <c r="K2457">
        <f>+HLOOKUP(VLOOKUP($B2457,$Q$2:$R$42,2,0),Costo_provisiones!$D$3:$AY$100,base_minorista!$A2457,0)</f>
        <v>3.5145069472324422</v>
      </c>
      <c r="L2457">
        <f>+HLOOKUP(VLOOKUP($B2457,$Q$2:$R$42,2,0),Morosidad_control!$D$4:$AY$101,base_minorista!$A2457,0)</f>
        <v>12.408805672200033</v>
      </c>
      <c r="M2457">
        <f ca="1">+OFFSET(Capital_2!$D$2,base_minorista!A2457,0)</f>
        <v>3.2958556767962262</v>
      </c>
      <c r="N2457">
        <f>+HLOOKUP(VLOOKUP($B2457,$Q$2:$R$42,2,0),costo_laboral!$E$2:$AZ$99,base_minorista!$A2457,0)</f>
        <v>12.2721558858675</v>
      </c>
      <c r="O2457">
        <f>+HLOOKUP(VLOOKUP($B2457,$Q$2:$R$42,2,0),Participacion2!$D$2:$AO$99,base_minorista!$A2457,0)</f>
        <v>0.69258108730622558</v>
      </c>
    </row>
    <row r="2458" spans="1:15" ht="16.5" x14ac:dyDescent="0.3">
      <c r="A2458">
        <v>30</v>
      </c>
      <c r="B2458">
        <v>27</v>
      </c>
      <c r="C2458">
        <v>29</v>
      </c>
      <c r="D2458" s="3">
        <v>41759</v>
      </c>
      <c r="E2458" s="33">
        <v>14</v>
      </c>
      <c r="F2458">
        <v>1</v>
      </c>
      <c r="G2458">
        <f>+HLOOKUP(VLOOKUP($B2458,$Q$2:$R$42,2,0),costos_sf!$D$2:$AY$99,base_minorista!$A2458,0)</f>
        <v>117686906.39425337</v>
      </c>
      <c r="H2458">
        <f>+HLOOKUP(VLOOKUP($B2458,$Q$2:$R$42,2,0),creditos_sf!$D$2:$AY$99,base_minorista!$A2458,0)</f>
        <v>183928346.407922</v>
      </c>
      <c r="I2458">
        <f>+HLOOKUP(VLOOKUP($B2458,$Q$2:$R$42,2,0),creditos_sf!$D$103:$AY$200,base_minorista!$A2458,0)</f>
        <v>268304129.99283203</v>
      </c>
      <c r="J2458">
        <f>+HLOOKUP(VLOOKUP($B2458,$Q$2:$R$42,2,0),Costo_fondeo!$D$3:$AY$100,base_minorista!$A2458,0)</f>
        <v>5.3059760359532389</v>
      </c>
      <c r="K2458">
        <f>+HLOOKUP(VLOOKUP($B2458,$Q$2:$R$42,2,0),Costo_provisiones!$D$3:$AY$100,base_minorista!$A2458,0)</f>
        <v>3.3721891716754859</v>
      </c>
      <c r="L2458">
        <f>+HLOOKUP(VLOOKUP($B2458,$Q$2:$R$42,2,0),Morosidad_control!$D$4:$AY$101,base_minorista!$A2458,0)</f>
        <v>12.511877192185592</v>
      </c>
      <c r="M2458">
        <f ca="1">+OFFSET(Capital_2!$D$2,base_minorista!A2458,0)</f>
        <v>3.2437779376973728</v>
      </c>
      <c r="N2458">
        <f>+HLOOKUP(VLOOKUP($B2458,$Q$2:$R$42,2,0),costo_laboral!$E$2:$AZ$99,base_minorista!$A2458,0)</f>
        <v>12.1735539130849</v>
      </c>
      <c r="O2458">
        <f>+HLOOKUP(VLOOKUP($B2458,$Q$2:$R$42,2,0),Participacion2!$D$2:$AO$99,base_minorista!$A2458,0)</f>
        <v>0.67195708634976048</v>
      </c>
    </row>
    <row r="2459" spans="1:15" ht="16.5" x14ac:dyDescent="0.3">
      <c r="A2459">
        <v>31</v>
      </c>
      <c r="B2459">
        <v>27</v>
      </c>
      <c r="C2459">
        <v>30</v>
      </c>
      <c r="D2459" s="3">
        <v>41790</v>
      </c>
      <c r="E2459" s="33">
        <v>14</v>
      </c>
      <c r="F2459">
        <v>1</v>
      </c>
      <c r="G2459">
        <f>+HLOOKUP(VLOOKUP($B2459,$Q$2:$R$42,2,0),costos_sf!$D$2:$AY$99,base_minorista!$A2459,0)</f>
        <v>115272711.99811859</v>
      </c>
      <c r="H2459">
        <f>+HLOOKUP(VLOOKUP($B2459,$Q$2:$R$42,2,0),creditos_sf!$D$2:$AY$99,base_minorista!$A2459,0)</f>
        <v>176787913.50674301</v>
      </c>
      <c r="I2459">
        <f>+HLOOKUP(VLOOKUP($B2459,$Q$2:$R$42,2,0),creditos_sf!$D$103:$AY$200,base_minorista!$A2459,0)</f>
        <v>272384216.38135201</v>
      </c>
      <c r="J2459">
        <f>+HLOOKUP(VLOOKUP($B2459,$Q$2:$R$42,2,0),Costo_fondeo!$D$3:$AY$100,base_minorista!$A2459,0)</f>
        <v>5.1944751523916448</v>
      </c>
      <c r="K2459">
        <f>+HLOOKUP(VLOOKUP($B2459,$Q$2:$R$42,2,0),Costo_provisiones!$D$3:$AY$100,base_minorista!$A2459,0)</f>
        <v>3.2354108681254488</v>
      </c>
      <c r="L2459">
        <f>+HLOOKUP(VLOOKUP($B2459,$Q$2:$R$42,2,0),Morosidad_control!$D$4:$AY$101,base_minorista!$A2459,0)</f>
        <v>11.501728957537113</v>
      </c>
      <c r="M2459">
        <f ca="1">+OFFSET(Capital_2!$D$2,base_minorista!A2459,0)</f>
        <v>3.2095324879825831</v>
      </c>
      <c r="N2459">
        <f>+HLOOKUP(VLOOKUP($B2459,$Q$2:$R$42,2,0),costo_laboral!$E$2:$AZ$99,base_minorista!$A2459,0)</f>
        <v>12.1833755721426</v>
      </c>
      <c r="O2459">
        <f>+HLOOKUP(VLOOKUP($B2459,$Q$2:$R$42,2,0),Participacion2!$D$2:$AO$99,base_minorista!$A2459,0)</f>
        <v>0.64762162403452328</v>
      </c>
    </row>
    <row r="2460" spans="1:15" ht="16.5" x14ac:dyDescent="0.3">
      <c r="A2460">
        <v>32</v>
      </c>
      <c r="B2460">
        <v>27</v>
      </c>
      <c r="C2460">
        <v>31</v>
      </c>
      <c r="D2460" s="3">
        <v>41820</v>
      </c>
      <c r="E2460" s="33">
        <v>14</v>
      </c>
      <c r="F2460">
        <v>1</v>
      </c>
      <c r="G2460">
        <f>+HLOOKUP(VLOOKUP($B2460,$Q$2:$R$42,2,0),costos_sf!$D$2:$AY$99,base_minorista!$A2460,0)</f>
        <v>112010887.28239699</v>
      </c>
      <c r="H2460">
        <f>+HLOOKUP(VLOOKUP($B2460,$Q$2:$R$42,2,0),creditos_sf!$D$2:$AY$99,base_minorista!$A2460,0)</f>
        <v>173661561.630905</v>
      </c>
      <c r="I2460">
        <f>+HLOOKUP(VLOOKUP($B2460,$Q$2:$R$42,2,0),creditos_sf!$D$103:$AY$200,base_minorista!$A2460,0)</f>
        <v>280881671.684035</v>
      </c>
      <c r="J2460">
        <f>+HLOOKUP(VLOOKUP($B2460,$Q$2:$R$42,2,0),Costo_fondeo!$D$3:$AY$100,base_minorista!$A2460,0)</f>
        <v>5.0633268661334947</v>
      </c>
      <c r="K2460">
        <f>+HLOOKUP(VLOOKUP($B2460,$Q$2:$R$42,2,0),Costo_provisiones!$D$3:$AY$100,base_minorista!$A2460,0)</f>
        <v>2.8661012160307595</v>
      </c>
      <c r="L2460">
        <f>+HLOOKUP(VLOOKUP($B2460,$Q$2:$R$42,2,0),Morosidad_control!$D$4:$AY$101,base_minorista!$A2460,0)</f>
        <v>9.8477120987203506</v>
      </c>
      <c r="M2460">
        <f ca="1">+OFFSET(Capital_2!$D$2,base_minorista!A2460,0)</f>
        <v>3.1850428382831848</v>
      </c>
      <c r="N2460">
        <f>+HLOOKUP(VLOOKUP($B2460,$Q$2:$R$42,2,0),costo_laboral!$E$2:$AZ$99,base_minorista!$A2460,0)</f>
        <v>12.203168947429299</v>
      </c>
      <c r="O2460">
        <f>+HLOOKUP(VLOOKUP($B2460,$Q$2:$R$42,2,0),Participacion2!$D$2:$AO$99,base_minorista!$A2460,0)</f>
        <v>0.6281556583282345</v>
      </c>
    </row>
    <row r="2461" spans="1:15" ht="16.5" x14ac:dyDescent="0.3">
      <c r="A2461">
        <v>33</v>
      </c>
      <c r="B2461">
        <v>27</v>
      </c>
      <c r="C2461">
        <v>32</v>
      </c>
      <c r="D2461" s="3">
        <v>41851</v>
      </c>
      <c r="E2461" s="33">
        <v>14</v>
      </c>
      <c r="F2461">
        <v>1</v>
      </c>
      <c r="G2461">
        <f>+HLOOKUP(VLOOKUP($B2461,$Q$2:$R$42,2,0),costos_sf!$D$2:$AY$99,base_minorista!$A2461,0)</f>
        <v>112730340.43548009</v>
      </c>
      <c r="H2461">
        <f>+HLOOKUP(VLOOKUP($B2461,$Q$2:$R$42,2,0),creditos_sf!$D$2:$AY$99,base_minorista!$A2461,0)</f>
        <v>171379263.66066799</v>
      </c>
      <c r="I2461">
        <f>+HLOOKUP(VLOOKUP($B2461,$Q$2:$R$42,2,0),creditos_sf!$D$103:$AY$200,base_minorista!$A2461,0)</f>
        <v>279444800.99902403</v>
      </c>
      <c r="J2461">
        <f>+HLOOKUP(VLOOKUP($B2461,$Q$2:$R$42,2,0),Costo_fondeo!$D$3:$AY$100,base_minorista!$A2461,0)</f>
        <v>4.940372013740955</v>
      </c>
      <c r="K2461">
        <f>+HLOOKUP(VLOOKUP($B2461,$Q$2:$R$42,2,0),Costo_provisiones!$D$3:$AY$100,base_minorista!$A2461,0)</f>
        <v>2.7001347921748544</v>
      </c>
      <c r="L2461">
        <f>+HLOOKUP(VLOOKUP($B2461,$Q$2:$R$42,2,0),Morosidad_control!$D$4:$AY$101,base_minorista!$A2461,0)</f>
        <v>9.5055566681523551</v>
      </c>
      <c r="M2461">
        <f ca="1">+OFFSET(Capital_2!$D$2,base_minorista!A2461,0)</f>
        <v>3.1704105350092515</v>
      </c>
      <c r="N2461">
        <f>+HLOOKUP(VLOOKUP($B2461,$Q$2:$R$42,2,0),costo_laboral!$E$2:$AZ$99,base_minorista!$A2461,0)</f>
        <v>12.5034311182377</v>
      </c>
      <c r="O2461">
        <f>+HLOOKUP(VLOOKUP($B2461,$Q$2:$R$42,2,0),Participacion2!$D$2:$AO$99,base_minorista!$A2461,0)</f>
        <v>0.62166068277920816</v>
      </c>
    </row>
    <row r="2462" spans="1:15" ht="16.5" x14ac:dyDescent="0.3">
      <c r="A2462">
        <v>34</v>
      </c>
      <c r="B2462">
        <v>27</v>
      </c>
      <c r="C2462">
        <v>33</v>
      </c>
      <c r="D2462" s="3">
        <v>41882</v>
      </c>
      <c r="E2462" s="33">
        <v>14</v>
      </c>
      <c r="F2462">
        <v>1</v>
      </c>
      <c r="G2462">
        <f>+HLOOKUP(VLOOKUP($B2462,$Q$2:$R$42,2,0),costos_sf!$D$2:$AY$99,base_minorista!$A2462,0)</f>
        <v>112406545.9010805</v>
      </c>
      <c r="H2462">
        <f>+HLOOKUP(VLOOKUP($B2462,$Q$2:$R$42,2,0),creditos_sf!$D$2:$AY$99,base_minorista!$A2462,0)</f>
        <v>171831194.18899</v>
      </c>
      <c r="I2462">
        <f>+HLOOKUP(VLOOKUP($B2462,$Q$2:$R$42,2,0),creditos_sf!$D$103:$AY$200,base_minorista!$A2462,0)</f>
        <v>270684807.61023098</v>
      </c>
      <c r="J2462">
        <f>+HLOOKUP(VLOOKUP($B2462,$Q$2:$R$42,2,0),Costo_fondeo!$D$3:$AY$100,base_minorista!$A2462,0)</f>
        <v>4.8520102135741912</v>
      </c>
      <c r="K2462">
        <f>+HLOOKUP(VLOOKUP($B2462,$Q$2:$R$42,2,0),Costo_provisiones!$D$3:$AY$100,base_minorista!$A2462,0)</f>
        <v>2.5411912511261967</v>
      </c>
      <c r="L2462">
        <f>+HLOOKUP(VLOOKUP($B2462,$Q$2:$R$42,2,0),Morosidad_control!$D$4:$AY$101,base_minorista!$A2462,0)</f>
        <v>9.770969947623346</v>
      </c>
      <c r="M2462">
        <f ca="1">+OFFSET(Capital_2!$D$2,base_minorista!A2462,0)</f>
        <v>3.1468414088192862</v>
      </c>
      <c r="N2462">
        <f>+HLOOKUP(VLOOKUP($B2462,$Q$2:$R$42,2,0),costo_laboral!$E$2:$AZ$99,base_minorista!$A2462,0)</f>
        <v>12.812364793671399</v>
      </c>
      <c r="O2462">
        <f>+HLOOKUP(VLOOKUP($B2462,$Q$2:$R$42,2,0),Participacion2!$D$2:$AO$99,base_minorista!$A2462,0)</f>
        <v>0.62159100820056012</v>
      </c>
    </row>
    <row r="2463" spans="1:15" ht="16.5" x14ac:dyDescent="0.3">
      <c r="A2463">
        <v>35</v>
      </c>
      <c r="B2463">
        <v>27</v>
      </c>
      <c r="C2463">
        <v>34</v>
      </c>
      <c r="D2463" s="3">
        <v>41912</v>
      </c>
      <c r="E2463" s="33">
        <v>14</v>
      </c>
      <c r="F2463">
        <v>1</v>
      </c>
      <c r="G2463">
        <f>+HLOOKUP(VLOOKUP($B2463,$Q$2:$R$42,2,0),costos_sf!$D$2:$AY$99,base_minorista!$A2463,0)</f>
        <v>112194709.2616428</v>
      </c>
      <c r="H2463">
        <f>+HLOOKUP(VLOOKUP($B2463,$Q$2:$R$42,2,0),creditos_sf!$D$2:$AY$99,base_minorista!$A2463,0)</f>
        <v>170054719.249616</v>
      </c>
      <c r="I2463">
        <f>+HLOOKUP(VLOOKUP($B2463,$Q$2:$R$42,2,0),creditos_sf!$D$103:$AY$200,base_minorista!$A2463,0)</f>
        <v>278838260.95733196</v>
      </c>
      <c r="J2463">
        <f>+HLOOKUP(VLOOKUP($B2463,$Q$2:$R$42,2,0),Costo_fondeo!$D$3:$AY$100,base_minorista!$A2463,0)</f>
        <v>4.7943996993369158</v>
      </c>
      <c r="K2463">
        <f>+HLOOKUP(VLOOKUP($B2463,$Q$2:$R$42,2,0),Costo_provisiones!$D$3:$AY$100,base_minorista!$A2463,0)</f>
        <v>2.2641476902065105</v>
      </c>
      <c r="L2463">
        <f>+HLOOKUP(VLOOKUP($B2463,$Q$2:$R$42,2,0),Morosidad_control!$D$4:$AY$101,base_minorista!$A2463,0)</f>
        <v>9.3671715860694391</v>
      </c>
      <c r="M2463">
        <f ca="1">+OFFSET(Capital_2!$D$2,base_minorista!A2463,0)</f>
        <v>3.1301745437504462</v>
      </c>
      <c r="N2463">
        <f>+HLOOKUP(VLOOKUP($B2463,$Q$2:$R$42,2,0),costo_laboral!$E$2:$AZ$99,base_minorista!$A2463,0)</f>
        <v>12.804581487530101</v>
      </c>
      <c r="O2463">
        <f>+HLOOKUP(VLOOKUP($B2463,$Q$2:$R$42,2,0),Participacion2!$D$2:$AO$99,base_minorista!$A2463,0)</f>
        <v>0.61856415172218471</v>
      </c>
    </row>
    <row r="2464" spans="1:15" ht="16.5" x14ac:dyDescent="0.3">
      <c r="A2464">
        <v>36</v>
      </c>
      <c r="B2464">
        <v>27</v>
      </c>
      <c r="C2464">
        <v>35</v>
      </c>
      <c r="D2464" s="3">
        <v>41943</v>
      </c>
      <c r="E2464" s="33">
        <v>14</v>
      </c>
      <c r="F2464">
        <v>1</v>
      </c>
      <c r="G2464">
        <f>+HLOOKUP(VLOOKUP($B2464,$Q$2:$R$42,2,0),costos_sf!$D$2:$AY$99,base_minorista!$A2464,0)</f>
        <v>110642991.70553549</v>
      </c>
      <c r="H2464">
        <f>+HLOOKUP(VLOOKUP($B2464,$Q$2:$R$42,2,0),creditos_sf!$D$2:$AY$99,base_minorista!$A2464,0)</f>
        <v>167938424.03451002</v>
      </c>
      <c r="I2464">
        <f>+HLOOKUP(VLOOKUP($B2464,$Q$2:$R$42,2,0),creditos_sf!$D$103:$AY$200,base_minorista!$A2464,0)</f>
        <v>272668754.03263402</v>
      </c>
      <c r="J2464">
        <f>+HLOOKUP(VLOOKUP($B2464,$Q$2:$R$42,2,0),Costo_fondeo!$D$3:$AY$100,base_minorista!$A2464,0)</f>
        <v>4.7410896090258658</v>
      </c>
      <c r="K2464">
        <f>+HLOOKUP(VLOOKUP($B2464,$Q$2:$R$42,2,0),Costo_provisiones!$D$3:$AY$100,base_minorista!$A2464,0)</f>
        <v>2.1084067103395778</v>
      </c>
      <c r="L2464">
        <f>+HLOOKUP(VLOOKUP($B2464,$Q$2:$R$42,2,0),Morosidad_control!$D$4:$AY$101,base_minorista!$A2464,0)</f>
        <v>9.7667796251641352</v>
      </c>
      <c r="M2464">
        <f ca="1">+OFFSET(Capital_2!$D$2,base_minorista!A2464,0)</f>
        <v>3.1052199516205063</v>
      </c>
      <c r="N2464">
        <f>+HLOOKUP(VLOOKUP($B2464,$Q$2:$R$42,2,0),costo_laboral!$E$2:$AZ$99,base_minorista!$A2464,0)</f>
        <v>13.1885996222267</v>
      </c>
      <c r="O2464">
        <f>+HLOOKUP(VLOOKUP($B2464,$Q$2:$R$42,2,0),Participacion2!$D$2:$AO$99,base_minorista!$A2464,0)</f>
        <v>0.62183308684635197</v>
      </c>
    </row>
    <row r="2465" spans="1:15" ht="16.5" x14ac:dyDescent="0.3">
      <c r="A2465">
        <v>37</v>
      </c>
      <c r="B2465">
        <v>27</v>
      </c>
      <c r="C2465">
        <v>36</v>
      </c>
      <c r="D2465" s="3">
        <v>41973</v>
      </c>
      <c r="E2465" s="33">
        <v>14</v>
      </c>
      <c r="F2465">
        <v>1</v>
      </c>
      <c r="G2465">
        <f>+HLOOKUP(VLOOKUP($B2465,$Q$2:$R$42,2,0),costos_sf!$D$2:$AY$99,base_minorista!$A2465,0)</f>
        <v>110847810.29623291</v>
      </c>
      <c r="H2465">
        <f>+HLOOKUP(VLOOKUP($B2465,$Q$2:$R$42,2,0),creditos_sf!$D$2:$AY$99,base_minorista!$A2465,0)</f>
        <v>166911081.22596702</v>
      </c>
      <c r="I2465">
        <f>+HLOOKUP(VLOOKUP($B2465,$Q$2:$R$42,2,0),creditos_sf!$D$103:$AY$200,base_minorista!$A2465,0)</f>
        <v>270248662.888901</v>
      </c>
      <c r="J2465">
        <f>+HLOOKUP(VLOOKUP($B2465,$Q$2:$R$42,2,0),Costo_fondeo!$D$3:$AY$100,base_minorista!$A2465,0)</f>
        <v>4.7041260647927787</v>
      </c>
      <c r="K2465">
        <f>+HLOOKUP(VLOOKUP($B2465,$Q$2:$R$42,2,0),Costo_provisiones!$D$3:$AY$100,base_minorista!$A2465,0)</f>
        <v>2.1416033963287875</v>
      </c>
      <c r="L2465">
        <f>+HLOOKUP(VLOOKUP($B2465,$Q$2:$R$42,2,0),Morosidad_control!$D$4:$AY$101,base_minorista!$A2465,0)</f>
        <v>9.8120500785816418</v>
      </c>
      <c r="M2465">
        <f ca="1">+OFFSET(Capital_2!$D$2,base_minorista!A2465,0)</f>
        <v>3.0886044861742721</v>
      </c>
      <c r="N2465">
        <f>+HLOOKUP(VLOOKUP($B2465,$Q$2:$R$42,2,0),costo_laboral!$E$2:$AZ$99,base_minorista!$A2465,0)</f>
        <v>13.290559669203301</v>
      </c>
      <c r="O2465">
        <f>+HLOOKUP(VLOOKUP($B2465,$Q$2:$R$42,2,0),Participacion2!$D$2:$AO$99,base_minorista!$A2465,0)</f>
        <v>0.62243039904102648</v>
      </c>
    </row>
    <row r="2466" spans="1:15" ht="16.5" x14ac:dyDescent="0.3">
      <c r="A2466">
        <v>38</v>
      </c>
      <c r="B2466">
        <v>27</v>
      </c>
      <c r="C2466">
        <v>37</v>
      </c>
      <c r="D2466" s="3">
        <v>42004</v>
      </c>
      <c r="E2466" s="33">
        <v>14</v>
      </c>
      <c r="F2466">
        <v>1</v>
      </c>
      <c r="G2466">
        <f>+HLOOKUP(VLOOKUP($B2466,$Q$2:$R$42,2,0),costos_sf!$D$2:$AY$99,base_minorista!$A2466,0)</f>
        <v>114124532.16330603</v>
      </c>
      <c r="H2466">
        <f>+HLOOKUP(VLOOKUP($B2466,$Q$2:$R$42,2,0),creditos_sf!$D$2:$AY$99,base_minorista!$A2466,0)</f>
        <v>165519133.50707102</v>
      </c>
      <c r="I2466">
        <f>+HLOOKUP(VLOOKUP($B2466,$Q$2:$R$42,2,0),creditos_sf!$D$103:$AY$200,base_minorista!$A2466,0)</f>
        <v>270364899.16422898</v>
      </c>
      <c r="J2466">
        <f>+HLOOKUP(VLOOKUP($B2466,$Q$2:$R$42,2,0),Costo_fondeo!$D$3:$AY$100,base_minorista!$A2466,0)</f>
        <v>4.6648973533586418</v>
      </c>
      <c r="K2466">
        <f>+HLOOKUP(VLOOKUP($B2466,$Q$2:$R$42,2,0),Costo_provisiones!$D$3:$AY$100,base_minorista!$A2466,0)</f>
        <v>3.640564387079591</v>
      </c>
      <c r="L2466">
        <f>+HLOOKUP(VLOOKUP($B2466,$Q$2:$R$42,2,0),Morosidad_control!$D$4:$AY$101,base_minorista!$A2466,0)</f>
        <v>10.016344811792536</v>
      </c>
      <c r="M2466">
        <f ca="1">+OFFSET(Capital_2!$D$2,base_minorista!A2466,0)</f>
        <v>3.0772625191593428</v>
      </c>
      <c r="N2466">
        <f>+HLOOKUP(VLOOKUP($B2466,$Q$2:$R$42,2,0),costo_laboral!$E$2:$AZ$99,base_minorista!$A2466,0)</f>
        <v>12.573373995610501</v>
      </c>
      <c r="O2466">
        <f>+HLOOKUP(VLOOKUP($B2466,$Q$2:$R$42,2,0),Participacion2!$D$2:$AO$99,base_minorista!$A2466,0)</f>
        <v>0.61051248316386975</v>
      </c>
    </row>
    <row r="2467" spans="1:15" ht="16.5" x14ac:dyDescent="0.3">
      <c r="A2467">
        <v>39</v>
      </c>
      <c r="B2467">
        <v>27</v>
      </c>
      <c r="C2467">
        <v>38</v>
      </c>
      <c r="D2467" s="3">
        <v>42035</v>
      </c>
      <c r="E2467" s="33">
        <v>15</v>
      </c>
      <c r="F2467">
        <v>1</v>
      </c>
      <c r="G2467">
        <f>+HLOOKUP(VLOOKUP($B2467,$Q$2:$R$42,2,0),costos_sf!$D$2:$AY$99,base_minorista!$A2467,0)</f>
        <v>114048012.72726546</v>
      </c>
      <c r="H2467">
        <f>+HLOOKUP(VLOOKUP($B2467,$Q$2:$R$42,2,0),creditos_sf!$D$2:$AY$99,base_minorista!$A2467,0)</f>
        <v>163440971.21010199</v>
      </c>
      <c r="I2467">
        <f>+HLOOKUP(VLOOKUP($B2467,$Q$2:$R$42,2,0),creditos_sf!$D$103:$AY$200,base_minorista!$A2467,0)</f>
        <v>273636570.77329099</v>
      </c>
      <c r="J2467">
        <f>+HLOOKUP(VLOOKUP($B2467,$Q$2:$R$42,2,0),Costo_fondeo!$D$3:$AY$100,base_minorista!$A2467,0)</f>
        <v>4.6337541367278581</v>
      </c>
      <c r="K2467">
        <f>+HLOOKUP(VLOOKUP($B2467,$Q$2:$R$42,2,0),Costo_provisiones!$D$3:$AY$100,base_minorista!$A2467,0)</f>
        <v>3.8098227255220025</v>
      </c>
      <c r="L2467">
        <f>+HLOOKUP(VLOOKUP($B2467,$Q$2:$R$42,2,0),Morosidad_control!$D$4:$AY$101,base_minorista!$A2467,0)</f>
        <v>10.746661757414804</v>
      </c>
      <c r="M2467">
        <f ca="1">+OFFSET(Capital_2!$D$2,base_minorista!A2467,0)</f>
        <v>3.0663026726799725</v>
      </c>
      <c r="N2467">
        <f>+HLOOKUP(VLOOKUP($B2467,$Q$2:$R$42,2,0),costo_laboral!$E$2:$AZ$99,base_minorista!$A2467,0)</f>
        <v>12.381477764586601</v>
      </c>
      <c r="O2467">
        <f>+HLOOKUP(VLOOKUP($B2467,$Q$2:$R$42,2,0),Participacion2!$D$2:$AO$99,base_minorista!$A2467,0)</f>
        <v>0.60928352282684262</v>
      </c>
    </row>
    <row r="2468" spans="1:15" ht="16.5" x14ac:dyDescent="0.3">
      <c r="A2468">
        <v>40</v>
      </c>
      <c r="B2468">
        <v>27</v>
      </c>
      <c r="C2468">
        <v>39</v>
      </c>
      <c r="D2468" s="3">
        <v>42063</v>
      </c>
      <c r="E2468" s="33">
        <v>15</v>
      </c>
      <c r="F2468">
        <v>1</v>
      </c>
      <c r="G2468">
        <f>+HLOOKUP(VLOOKUP($B2468,$Q$2:$R$42,2,0),costos_sf!$D$2:$AY$99,base_minorista!$A2468,0)</f>
        <v>111005854.20538138</v>
      </c>
      <c r="H2468">
        <f>+HLOOKUP(VLOOKUP($B2468,$Q$2:$R$42,2,0),creditos_sf!$D$2:$AY$99,base_minorista!$A2468,0)</f>
        <v>159422974.89942402</v>
      </c>
      <c r="I2468">
        <f>+HLOOKUP(VLOOKUP($B2468,$Q$2:$R$42,2,0),creditos_sf!$D$103:$AY$200,base_minorista!$A2468,0)</f>
        <v>272261539.36515898</v>
      </c>
      <c r="J2468">
        <f>+HLOOKUP(VLOOKUP($B2468,$Q$2:$R$42,2,0),Costo_fondeo!$D$3:$AY$100,base_minorista!$A2468,0)</f>
        <v>4.6358097141833694</v>
      </c>
      <c r="K2468">
        <f>+HLOOKUP(VLOOKUP($B2468,$Q$2:$R$42,2,0),Costo_provisiones!$D$3:$AY$100,base_minorista!$A2468,0)</f>
        <v>3.4528449909113768</v>
      </c>
      <c r="L2468">
        <f>+HLOOKUP(VLOOKUP($B2468,$Q$2:$R$42,2,0),Morosidad_control!$D$4:$AY$101,base_minorista!$A2468,0)</f>
        <v>12.157466650608342</v>
      </c>
      <c r="M2468">
        <f ca="1">+OFFSET(Capital_2!$D$2,base_minorista!A2468,0)</f>
        <v>3.049096647123327</v>
      </c>
      <c r="N2468">
        <f>+HLOOKUP(VLOOKUP($B2468,$Q$2:$R$42,2,0),costo_laboral!$E$2:$AZ$99,base_minorista!$A2468,0)</f>
        <v>12.3018710807362</v>
      </c>
      <c r="O2468">
        <f>+HLOOKUP(VLOOKUP($B2468,$Q$2:$R$42,2,0),Participacion2!$D$2:$AO$99,base_minorista!$A2468,0)</f>
        <v>0.59215491677408449</v>
      </c>
    </row>
    <row r="2469" spans="1:15" ht="16.5" x14ac:dyDescent="0.3">
      <c r="A2469">
        <v>41</v>
      </c>
      <c r="B2469">
        <v>27</v>
      </c>
      <c r="C2469">
        <v>40</v>
      </c>
      <c r="D2469" s="3">
        <v>42094</v>
      </c>
      <c r="E2469" s="33">
        <v>15</v>
      </c>
      <c r="F2469">
        <v>1</v>
      </c>
      <c r="G2469">
        <f>+HLOOKUP(VLOOKUP($B2469,$Q$2:$R$42,2,0),costos_sf!$D$2:$AY$99,base_minorista!$A2469,0)</f>
        <v>107828881.79473418</v>
      </c>
      <c r="H2469">
        <f>+HLOOKUP(VLOOKUP($B2469,$Q$2:$R$42,2,0),creditos_sf!$D$2:$AY$99,base_minorista!$A2469,0)</f>
        <v>153246890.65673798</v>
      </c>
      <c r="I2469">
        <f>+HLOOKUP(VLOOKUP($B2469,$Q$2:$R$42,2,0),creditos_sf!$D$103:$AY$200,base_minorista!$A2469,0)</f>
        <v>266757131.777998</v>
      </c>
      <c r="J2469">
        <f>+HLOOKUP(VLOOKUP($B2469,$Q$2:$R$42,2,0),Costo_fondeo!$D$3:$AY$100,base_minorista!$A2469,0)</f>
        <v>4.6383522795462779</v>
      </c>
      <c r="K2469">
        <f>+HLOOKUP(VLOOKUP($B2469,$Q$2:$R$42,2,0),Costo_provisiones!$D$3:$AY$100,base_minorista!$A2469,0)</f>
        <v>3.2900177057719269</v>
      </c>
      <c r="L2469">
        <f>+HLOOKUP(VLOOKUP($B2469,$Q$2:$R$42,2,0),Morosidad_control!$D$4:$AY$101,base_minorista!$A2469,0)</f>
        <v>11.452443884983026</v>
      </c>
      <c r="M2469">
        <f ca="1">+OFFSET(Capital_2!$D$2,base_minorista!A2469,0)</f>
        <v>3.0217281587138265</v>
      </c>
      <c r="N2469">
        <f>+HLOOKUP(VLOOKUP($B2469,$Q$2:$R$42,2,0),costo_laboral!$E$2:$AZ$99,base_minorista!$A2469,0)</f>
        <v>12.4156406476404</v>
      </c>
      <c r="O2469">
        <f>+HLOOKUP(VLOOKUP($B2469,$Q$2:$R$42,2,0),Participacion2!$D$2:$AO$99,base_minorista!$A2469,0)</f>
        <v>0.5697307361676559</v>
      </c>
    </row>
    <row r="2470" spans="1:15" ht="16.5" x14ac:dyDescent="0.3">
      <c r="A2470">
        <v>42</v>
      </c>
      <c r="B2470">
        <v>27</v>
      </c>
      <c r="C2470">
        <v>41</v>
      </c>
      <c r="D2470" s="3">
        <v>42124</v>
      </c>
      <c r="E2470" s="33">
        <v>15</v>
      </c>
      <c r="F2470">
        <v>1</v>
      </c>
      <c r="G2470">
        <f>+HLOOKUP(VLOOKUP($B2470,$Q$2:$R$42,2,0),costos_sf!$D$2:$AY$99,base_minorista!$A2470,0)</f>
        <v>105998500.23429331</v>
      </c>
      <c r="H2470">
        <f>+HLOOKUP(VLOOKUP($B2470,$Q$2:$R$42,2,0),creditos_sf!$D$2:$AY$99,base_minorista!$A2470,0)</f>
        <v>149156315.88139302</v>
      </c>
      <c r="I2470">
        <f>+HLOOKUP(VLOOKUP($B2470,$Q$2:$R$42,2,0),creditos_sf!$D$103:$AY$200,base_minorista!$A2470,0)</f>
        <v>264071745.83938399</v>
      </c>
      <c r="J2470">
        <f>+HLOOKUP(VLOOKUP($B2470,$Q$2:$R$42,2,0),Costo_fondeo!$D$3:$AY$100,base_minorista!$A2470,0)</f>
        <v>4.6681593655977043</v>
      </c>
      <c r="K2470">
        <f>+HLOOKUP(VLOOKUP($B2470,$Q$2:$R$42,2,0),Costo_provisiones!$D$3:$AY$100,base_minorista!$A2470,0)</f>
        <v>3.3696148671870616</v>
      </c>
      <c r="L2470">
        <f>+HLOOKUP(VLOOKUP($B2470,$Q$2:$R$42,2,0),Morosidad_control!$D$4:$AY$101,base_minorista!$A2470,0)</f>
        <v>11.360027298796158</v>
      </c>
      <c r="M2470">
        <f ca="1">+OFFSET(Capital_2!$D$2,base_minorista!A2470,0)</f>
        <v>3.0029222612045556</v>
      </c>
      <c r="N2470">
        <f>+HLOOKUP(VLOOKUP($B2470,$Q$2:$R$42,2,0),costo_laboral!$E$2:$AZ$99,base_minorista!$A2470,0)</f>
        <v>12.2517892917636</v>
      </c>
      <c r="O2470">
        <f>+HLOOKUP(VLOOKUP($B2470,$Q$2:$R$42,2,0),Participacion2!$D$2:$AO$99,base_minorista!$A2470,0)</f>
        <v>0.55196486267638423</v>
      </c>
    </row>
    <row r="2471" spans="1:15" ht="16.5" x14ac:dyDescent="0.3">
      <c r="A2471">
        <v>43</v>
      </c>
      <c r="B2471">
        <v>27</v>
      </c>
      <c r="C2471">
        <v>42</v>
      </c>
      <c r="D2471" s="3">
        <v>42155</v>
      </c>
      <c r="E2471" s="33">
        <v>15</v>
      </c>
      <c r="F2471">
        <v>1</v>
      </c>
      <c r="G2471">
        <f>+HLOOKUP(VLOOKUP($B2471,$Q$2:$R$42,2,0),costos_sf!$D$2:$AY$99,base_minorista!$A2471,0)</f>
        <v>103671643.37427166</v>
      </c>
      <c r="H2471">
        <f>+HLOOKUP(VLOOKUP($B2471,$Q$2:$R$42,2,0),creditos_sf!$D$2:$AY$99,base_minorista!$A2471,0)</f>
        <v>144722898.384826</v>
      </c>
      <c r="I2471">
        <f>+HLOOKUP(VLOOKUP($B2471,$Q$2:$R$42,2,0),creditos_sf!$D$103:$AY$200,base_minorista!$A2471,0)</f>
        <v>260653187.62731799</v>
      </c>
      <c r="J2471">
        <f>+HLOOKUP(VLOOKUP($B2471,$Q$2:$R$42,2,0),Costo_fondeo!$D$3:$AY$100,base_minorista!$A2471,0)</f>
        <v>4.692595554208383</v>
      </c>
      <c r="K2471">
        <f>+HLOOKUP(VLOOKUP($B2471,$Q$2:$R$42,2,0),Costo_provisiones!$D$3:$AY$100,base_minorista!$A2471,0)</f>
        <v>3.4130778378368061</v>
      </c>
      <c r="L2471">
        <f>+HLOOKUP(VLOOKUP($B2471,$Q$2:$R$42,2,0),Morosidad_control!$D$4:$AY$101,base_minorista!$A2471,0)</f>
        <v>12.10454121643131</v>
      </c>
      <c r="M2471">
        <f ca="1">+OFFSET(Capital_2!$D$2,base_minorista!A2471,0)</f>
        <v>2.9913163210576634</v>
      </c>
      <c r="N2471">
        <f>+HLOOKUP(VLOOKUP($B2471,$Q$2:$R$42,2,0),costo_laboral!$E$2:$AZ$99,base_minorista!$A2471,0)</f>
        <v>12.102221266992901</v>
      </c>
      <c r="O2471">
        <f>+HLOOKUP(VLOOKUP($B2471,$Q$2:$R$42,2,0),Participacion2!$D$2:$AO$99,base_minorista!$A2471,0)</f>
        <v>0.53827560270421881</v>
      </c>
    </row>
    <row r="2472" spans="1:15" ht="16.5" x14ac:dyDescent="0.3">
      <c r="A2472">
        <v>44</v>
      </c>
      <c r="B2472">
        <v>27</v>
      </c>
      <c r="C2472">
        <v>43</v>
      </c>
      <c r="D2472" s="3">
        <v>42185</v>
      </c>
      <c r="E2472" s="33">
        <v>15</v>
      </c>
      <c r="F2472">
        <v>1</v>
      </c>
      <c r="G2472">
        <f>+HLOOKUP(VLOOKUP($B2472,$Q$2:$R$42,2,0),costos_sf!$D$2:$AY$99,base_minorista!$A2472,0)</f>
        <v>103683802.0205774</v>
      </c>
      <c r="H2472">
        <f>+HLOOKUP(VLOOKUP($B2472,$Q$2:$R$42,2,0),creditos_sf!$D$2:$AY$99,base_minorista!$A2472,0)</f>
        <v>142162169.13863099</v>
      </c>
      <c r="I2472">
        <f>+HLOOKUP(VLOOKUP($B2472,$Q$2:$R$42,2,0),creditos_sf!$D$103:$AY$200,base_minorista!$A2472,0)</f>
        <v>262276368.870451</v>
      </c>
      <c r="J2472">
        <f>+HLOOKUP(VLOOKUP($B2472,$Q$2:$R$42,2,0),Costo_fondeo!$D$3:$AY$100,base_minorista!$A2472,0)</f>
        <v>4.7819222669180084</v>
      </c>
      <c r="K2472">
        <f>+HLOOKUP(VLOOKUP($B2472,$Q$2:$R$42,2,0),Costo_provisiones!$D$3:$AY$100,base_minorista!$A2472,0)</f>
        <v>3.7422789348971932</v>
      </c>
      <c r="L2472">
        <f>+HLOOKUP(VLOOKUP($B2472,$Q$2:$R$42,2,0),Morosidad_control!$D$4:$AY$101,base_minorista!$A2472,0)</f>
        <v>12.414129195443266</v>
      </c>
      <c r="M2472">
        <f ca="1">+OFFSET(Capital_2!$D$2,base_minorista!A2472,0)</f>
        <v>2.9626797769382383</v>
      </c>
      <c r="N2472">
        <f>+HLOOKUP(VLOOKUP($B2472,$Q$2:$R$42,2,0),costo_laboral!$E$2:$AZ$99,base_minorista!$A2472,0)</f>
        <v>11.558965891116401</v>
      </c>
      <c r="O2472">
        <f>+HLOOKUP(VLOOKUP($B2472,$Q$2:$R$42,2,0),Participacion2!$D$2:$AO$99,base_minorista!$A2472,0)</f>
        <v>0.52973689735736296</v>
      </c>
    </row>
    <row r="2473" spans="1:15" ht="16.5" x14ac:dyDescent="0.3">
      <c r="A2473">
        <v>45</v>
      </c>
      <c r="B2473">
        <v>27</v>
      </c>
      <c r="C2473">
        <v>44</v>
      </c>
      <c r="D2473" s="3">
        <v>42216</v>
      </c>
      <c r="E2473" s="33">
        <v>15</v>
      </c>
      <c r="F2473">
        <v>1</v>
      </c>
      <c r="G2473">
        <f>+HLOOKUP(VLOOKUP($B2473,$Q$2:$R$42,2,0),costos_sf!$D$2:$AY$99,base_minorista!$A2473,0)</f>
        <v>100049965.75222334</v>
      </c>
      <c r="H2473">
        <f>+HLOOKUP(VLOOKUP($B2473,$Q$2:$R$42,2,0),creditos_sf!$D$2:$AY$99,base_minorista!$A2473,0)</f>
        <v>141012824.27236798</v>
      </c>
      <c r="I2473">
        <f>+HLOOKUP(VLOOKUP($B2473,$Q$2:$R$42,2,0),creditos_sf!$D$103:$AY$200,base_minorista!$A2473,0)</f>
        <v>273617079.56795597</v>
      </c>
      <c r="J2473">
        <f>+HLOOKUP(VLOOKUP($B2473,$Q$2:$R$42,2,0),Costo_fondeo!$D$3:$AY$100,base_minorista!$A2473,0)</f>
        <v>4.8181419020688372</v>
      </c>
      <c r="K2473">
        <f>+HLOOKUP(VLOOKUP($B2473,$Q$2:$R$42,2,0),Costo_provisiones!$D$3:$AY$100,base_minorista!$A2473,0)</f>
        <v>3.8988785338872867</v>
      </c>
      <c r="L2473">
        <f>+HLOOKUP(VLOOKUP($B2473,$Q$2:$R$42,2,0),Morosidad_control!$D$4:$AY$101,base_minorista!$A2473,0)</f>
        <v>11.003051595896475</v>
      </c>
      <c r="M2473">
        <f ca="1">+OFFSET(Capital_2!$D$2,base_minorista!A2473,0)</f>
        <v>2.9172838879084302</v>
      </c>
      <c r="N2473">
        <f>+HLOOKUP(VLOOKUP($B2473,$Q$2:$R$42,2,0),costo_laboral!$E$2:$AZ$99,base_minorista!$A2473,0)</f>
        <v>10.836892855611699</v>
      </c>
      <c r="O2473">
        <f>+HLOOKUP(VLOOKUP($B2473,$Q$2:$R$42,2,0),Participacion2!$D$2:$AO$99,base_minorista!$A2473,0)</f>
        <v>0.52688083858569579</v>
      </c>
    </row>
    <row r="2474" spans="1:15" ht="16.5" x14ac:dyDescent="0.3">
      <c r="A2474">
        <v>46</v>
      </c>
      <c r="B2474">
        <v>27</v>
      </c>
      <c r="C2474">
        <v>45</v>
      </c>
      <c r="D2474" s="3">
        <v>42247</v>
      </c>
      <c r="E2474" s="33">
        <v>15</v>
      </c>
      <c r="F2474">
        <v>1</v>
      </c>
      <c r="G2474">
        <f>+HLOOKUP(VLOOKUP($B2474,$Q$2:$R$42,2,0),costos_sf!$D$2:$AY$99,base_minorista!$A2474,0)</f>
        <v>95196035.830359295</v>
      </c>
      <c r="H2474">
        <f>+HLOOKUP(VLOOKUP($B2474,$Q$2:$R$42,2,0),creditos_sf!$D$2:$AY$99,base_minorista!$A2474,0)</f>
        <v>138119525.65534499</v>
      </c>
      <c r="I2474">
        <f>+HLOOKUP(VLOOKUP($B2474,$Q$2:$R$42,2,0),creditos_sf!$D$103:$AY$200,base_minorista!$A2474,0)</f>
        <v>271025111.60622603</v>
      </c>
      <c r="J2474">
        <f>+HLOOKUP(VLOOKUP($B2474,$Q$2:$R$42,2,0),Costo_fondeo!$D$3:$AY$100,base_minorista!$A2474,0)</f>
        <v>4.8472103311773909</v>
      </c>
      <c r="K2474">
        <f>+HLOOKUP(VLOOKUP($B2474,$Q$2:$R$42,2,0),Costo_provisiones!$D$3:$AY$100,base_minorista!$A2474,0)</f>
        <v>3.99206906990874</v>
      </c>
      <c r="L2474">
        <f>+HLOOKUP(VLOOKUP($B2474,$Q$2:$R$42,2,0),Morosidad_control!$D$4:$AY$101,base_minorista!$A2474,0)</f>
        <v>10.28688973154757</v>
      </c>
      <c r="M2474">
        <f ca="1">+OFFSET(Capital_2!$D$2,base_minorista!A2474,0)</f>
        <v>2.8874106541141011</v>
      </c>
      <c r="N2474">
        <f>+HLOOKUP(VLOOKUP($B2474,$Q$2:$R$42,2,0),costo_laboral!$E$2:$AZ$99,base_minorista!$A2474,0)</f>
        <v>10.5017319645908</v>
      </c>
      <c r="O2474">
        <f>+HLOOKUP(VLOOKUP($B2474,$Q$2:$R$42,2,0),Participacion2!$D$2:$AO$99,base_minorista!$A2474,0)</f>
        <v>0.5186387606562598</v>
      </c>
    </row>
    <row r="2475" spans="1:15" ht="16.5" x14ac:dyDescent="0.3">
      <c r="A2475">
        <v>47</v>
      </c>
      <c r="B2475">
        <v>27</v>
      </c>
      <c r="C2475">
        <v>46</v>
      </c>
      <c r="D2475" s="3">
        <v>42277</v>
      </c>
      <c r="E2475" s="33">
        <v>15</v>
      </c>
      <c r="F2475">
        <v>1</v>
      </c>
      <c r="G2475">
        <f>+HLOOKUP(VLOOKUP($B2475,$Q$2:$R$42,2,0),costos_sf!$D$2:$AY$99,base_minorista!$A2475,0)</f>
        <v>93878575.42504023</v>
      </c>
      <c r="H2475">
        <f>+HLOOKUP(VLOOKUP($B2475,$Q$2:$R$42,2,0),creditos_sf!$D$2:$AY$99,base_minorista!$A2475,0)</f>
        <v>137470092.23839</v>
      </c>
      <c r="I2475">
        <f>+HLOOKUP(VLOOKUP($B2475,$Q$2:$R$42,2,0),creditos_sf!$D$103:$AY$200,base_minorista!$A2475,0)</f>
        <v>261806316.58761001</v>
      </c>
      <c r="J2475">
        <f>+HLOOKUP(VLOOKUP($B2475,$Q$2:$R$42,2,0),Costo_fondeo!$D$3:$AY$100,base_minorista!$A2475,0)</f>
        <v>4.8345465043694089</v>
      </c>
      <c r="K2475">
        <f>+HLOOKUP(VLOOKUP($B2475,$Q$2:$R$42,2,0),Costo_provisiones!$D$3:$AY$100,base_minorista!$A2475,0)</f>
        <v>4.0884730279054766</v>
      </c>
      <c r="L2475">
        <f>+HLOOKUP(VLOOKUP($B2475,$Q$2:$R$42,2,0),Morosidad_control!$D$4:$AY$101,base_minorista!$A2475,0)</f>
        <v>10.803597493405393</v>
      </c>
      <c r="M2475">
        <f ca="1">+OFFSET(Capital_2!$D$2,base_minorista!A2475,0)</f>
        <v>2.8604428107092303</v>
      </c>
      <c r="N2475">
        <f>+HLOOKUP(VLOOKUP($B2475,$Q$2:$R$42,2,0),costo_laboral!$E$2:$AZ$99,base_minorista!$A2475,0)</f>
        <v>10.797535182888801</v>
      </c>
      <c r="O2475">
        <f>+HLOOKUP(VLOOKUP($B2475,$Q$2:$R$42,2,0),Participacion2!$D$2:$AO$99,base_minorista!$A2475,0)</f>
        <v>0.51669373538813346</v>
      </c>
    </row>
    <row r="2476" spans="1:15" ht="16.5" x14ac:dyDescent="0.3">
      <c r="A2476">
        <v>48</v>
      </c>
      <c r="B2476">
        <v>27</v>
      </c>
      <c r="C2476">
        <v>47</v>
      </c>
      <c r="D2476" s="3">
        <v>42308</v>
      </c>
      <c r="E2476" s="33">
        <v>15</v>
      </c>
      <c r="F2476">
        <v>1</v>
      </c>
      <c r="G2476">
        <f>+HLOOKUP(VLOOKUP($B2476,$Q$2:$R$42,2,0),costos_sf!$D$2:$AY$99,base_minorista!$A2476,0)</f>
        <v>94815687.50827007</v>
      </c>
      <c r="H2476">
        <f>+HLOOKUP(VLOOKUP($B2476,$Q$2:$R$42,2,0),creditos_sf!$D$2:$AY$99,base_minorista!$A2476,0)</f>
        <v>136222206.71456799</v>
      </c>
      <c r="I2476">
        <f>+HLOOKUP(VLOOKUP($B2476,$Q$2:$R$42,2,0),creditos_sf!$D$103:$AY$200,base_minorista!$A2476,0)</f>
        <v>264356852.87027496</v>
      </c>
      <c r="J2476">
        <f>+HLOOKUP(VLOOKUP($B2476,$Q$2:$R$42,2,0),Costo_fondeo!$D$3:$AY$100,base_minorista!$A2476,0)</f>
        <v>4.84088045536999</v>
      </c>
      <c r="K2476">
        <f>+HLOOKUP(VLOOKUP($B2476,$Q$2:$R$42,2,0),Costo_provisiones!$D$3:$AY$100,base_minorista!$A2476,0)</f>
        <v>4.2856301180303635</v>
      </c>
      <c r="L2476">
        <f>+HLOOKUP(VLOOKUP($B2476,$Q$2:$R$42,2,0),Morosidad_control!$D$4:$AY$101,base_minorista!$A2476,0)</f>
        <v>11.196101543626641</v>
      </c>
      <c r="M2476">
        <f ca="1">+OFFSET(Capital_2!$D$2,base_minorista!A2476,0)</f>
        <v>2.8360712606451561</v>
      </c>
      <c r="N2476">
        <f>+HLOOKUP(VLOOKUP($B2476,$Q$2:$R$42,2,0),costo_laboral!$E$2:$AZ$99,base_minorista!$A2476,0)</f>
        <v>10.8258837633587</v>
      </c>
      <c r="O2476">
        <f>+HLOOKUP(VLOOKUP($B2476,$Q$2:$R$42,2,0),Participacion2!$D$2:$AO$99,base_minorista!$A2476,0)</f>
        <v>0.51721619595511825</v>
      </c>
    </row>
    <row r="2477" spans="1:15" ht="16.5" x14ac:dyDescent="0.3">
      <c r="A2477">
        <v>49</v>
      </c>
      <c r="B2477">
        <v>27</v>
      </c>
      <c r="C2477">
        <v>48</v>
      </c>
      <c r="D2477" s="3">
        <v>42338</v>
      </c>
      <c r="E2477" s="33">
        <v>15</v>
      </c>
      <c r="F2477">
        <v>1</v>
      </c>
      <c r="G2477">
        <f>+HLOOKUP(VLOOKUP($B2477,$Q$2:$R$42,2,0),costos_sf!$D$2:$AY$99,base_minorista!$A2477,0)</f>
        <v>93865494.450184882</v>
      </c>
      <c r="H2477">
        <f>+HLOOKUP(VLOOKUP($B2477,$Q$2:$R$42,2,0),creditos_sf!$D$2:$AY$99,base_minorista!$A2477,0)</f>
        <v>135910908.355257</v>
      </c>
      <c r="I2477">
        <f>+HLOOKUP(VLOOKUP($B2477,$Q$2:$R$42,2,0),creditos_sf!$D$103:$AY$200,base_minorista!$A2477,0)</f>
        <v>268359064.10792401</v>
      </c>
      <c r="J2477">
        <f>+HLOOKUP(VLOOKUP($B2477,$Q$2:$R$42,2,0),Costo_fondeo!$D$3:$AY$100,base_minorista!$A2477,0)</f>
        <v>4.8476638652940176</v>
      </c>
      <c r="K2477">
        <f>+HLOOKUP(VLOOKUP($B2477,$Q$2:$R$42,2,0),Costo_provisiones!$D$3:$AY$100,base_minorista!$A2477,0)</f>
        <v>4.475111653685766</v>
      </c>
      <c r="L2477">
        <f>+HLOOKUP(VLOOKUP($B2477,$Q$2:$R$42,2,0),Morosidad_control!$D$4:$AY$101,base_minorista!$A2477,0)</f>
        <v>11.686161335287425</v>
      </c>
      <c r="M2477">
        <f ca="1">+OFFSET(Capital_2!$D$2,base_minorista!A2477,0)</f>
        <v>2.8102228331623054</v>
      </c>
      <c r="N2477">
        <f>+HLOOKUP(VLOOKUP($B2477,$Q$2:$R$42,2,0),costo_laboral!$E$2:$AZ$99,base_minorista!$A2477,0)</f>
        <v>10.6060389434863</v>
      </c>
      <c r="O2477">
        <f>+HLOOKUP(VLOOKUP($B2477,$Q$2:$R$42,2,0),Participacion2!$D$2:$AO$99,base_minorista!$A2477,0)</f>
        <v>0.52037426968897638</v>
      </c>
    </row>
    <row r="2478" spans="1:15" ht="16.5" x14ac:dyDescent="0.3">
      <c r="A2478">
        <v>50</v>
      </c>
      <c r="B2478">
        <v>27</v>
      </c>
      <c r="C2478">
        <v>49</v>
      </c>
      <c r="D2478" s="3">
        <v>42369</v>
      </c>
      <c r="E2478" s="33">
        <v>15</v>
      </c>
      <c r="F2478">
        <v>1</v>
      </c>
      <c r="G2478">
        <f>+HLOOKUP(VLOOKUP($B2478,$Q$2:$R$42,2,0),costos_sf!$D$2:$AY$99,base_minorista!$A2478,0)</f>
        <v>89398705.851122007</v>
      </c>
      <c r="H2478">
        <f>+HLOOKUP(VLOOKUP($B2478,$Q$2:$R$42,2,0),creditos_sf!$D$2:$AY$99,base_minorista!$A2478,0)</f>
        <v>135876344.988747</v>
      </c>
      <c r="I2478">
        <f>+HLOOKUP(VLOOKUP($B2478,$Q$2:$R$42,2,0),creditos_sf!$D$103:$AY$200,base_minorista!$A2478,0)</f>
        <v>221222597.53971601</v>
      </c>
      <c r="J2478">
        <f>+HLOOKUP(VLOOKUP($B2478,$Q$2:$R$42,2,0),Costo_fondeo!$D$3:$AY$100,base_minorista!$A2478,0)</f>
        <v>4.8727561777176076</v>
      </c>
      <c r="K2478">
        <f>+HLOOKUP(VLOOKUP($B2478,$Q$2:$R$42,2,0),Costo_provisiones!$D$3:$AY$100,base_minorista!$A2478,0)</f>
        <v>3.9236761382058449</v>
      </c>
      <c r="L2478">
        <f>+HLOOKUP(VLOOKUP($B2478,$Q$2:$R$42,2,0),Morosidad_control!$D$4:$AY$101,base_minorista!$A2478,0)</f>
        <v>11.587022500246261</v>
      </c>
      <c r="M2478">
        <f ca="1">+OFFSET(Capital_2!$D$2,base_minorista!A2478,0)</f>
        <v>2.789179696006852</v>
      </c>
      <c r="N2478">
        <f>+HLOOKUP(VLOOKUP($B2478,$Q$2:$R$42,2,0),costo_laboral!$E$2:$AZ$99,base_minorista!$A2478,0)</f>
        <v>11.913729904369699</v>
      </c>
      <c r="O2478">
        <f>+HLOOKUP(VLOOKUP($B2478,$Q$2:$R$42,2,0),Participacion2!$D$2:$AO$99,base_minorista!$A2478,0)</f>
        <v>0.51250871860219549</v>
      </c>
    </row>
    <row r="2479" spans="1:15" ht="16.5" x14ac:dyDescent="0.3">
      <c r="A2479">
        <v>51</v>
      </c>
      <c r="B2479">
        <v>27</v>
      </c>
      <c r="C2479">
        <v>50</v>
      </c>
      <c r="D2479" s="3">
        <v>42400</v>
      </c>
      <c r="E2479" s="33">
        <v>16</v>
      </c>
      <c r="F2479">
        <v>1</v>
      </c>
      <c r="G2479">
        <f>+HLOOKUP(VLOOKUP($B2479,$Q$2:$R$42,2,0),costos_sf!$D$2:$AY$99,base_minorista!$A2479,0)</f>
        <v>86726503.877543285</v>
      </c>
      <c r="H2479">
        <f>+HLOOKUP(VLOOKUP($B2479,$Q$2:$R$42,2,0),creditos_sf!$D$2:$AY$99,base_minorista!$A2479,0)</f>
        <v>134631634.521844</v>
      </c>
      <c r="I2479">
        <f>+HLOOKUP(VLOOKUP($B2479,$Q$2:$R$42,2,0),creditos_sf!$D$103:$AY$200,base_minorista!$A2479,0)</f>
        <v>219686029.764411</v>
      </c>
      <c r="J2479">
        <f>+HLOOKUP(VLOOKUP($B2479,$Q$2:$R$42,2,0),Costo_fondeo!$D$3:$AY$100,base_minorista!$A2479,0)</f>
        <v>4.8511269848836065</v>
      </c>
      <c r="K2479">
        <f>+HLOOKUP(VLOOKUP($B2479,$Q$2:$R$42,2,0),Costo_provisiones!$D$3:$AY$100,base_minorista!$A2479,0)</f>
        <v>3.7066613388091625</v>
      </c>
      <c r="L2479">
        <f>+HLOOKUP(VLOOKUP($B2479,$Q$2:$R$42,2,0),Morosidad_control!$D$4:$AY$101,base_minorista!$A2479,0)</f>
        <v>12.116755003622632</v>
      </c>
      <c r="M2479">
        <f ca="1">+OFFSET(Capital_2!$D$2,base_minorista!A2479,0)</f>
        <v>2.7880675647391326</v>
      </c>
      <c r="N2479">
        <f>+HLOOKUP(VLOOKUP($B2479,$Q$2:$R$42,2,0),costo_laboral!$E$2:$AZ$99,base_minorista!$A2479,0)</f>
        <v>11.674634296173</v>
      </c>
      <c r="O2479">
        <f>+HLOOKUP(VLOOKUP($B2479,$Q$2:$R$42,2,0),Participacion2!$D$2:$AO$99,base_minorista!$A2479,0)</f>
        <v>0.5133738519279174</v>
      </c>
    </row>
    <row r="2480" spans="1:15" ht="16.5" x14ac:dyDescent="0.3">
      <c r="A2480">
        <v>52</v>
      </c>
      <c r="B2480">
        <v>27</v>
      </c>
      <c r="C2480">
        <v>51</v>
      </c>
      <c r="D2480" s="3">
        <v>42429</v>
      </c>
      <c r="E2480" s="33">
        <v>16</v>
      </c>
      <c r="F2480">
        <v>1</v>
      </c>
      <c r="G2480">
        <f>+HLOOKUP(VLOOKUP($B2480,$Q$2:$R$42,2,0),costos_sf!$D$2:$AY$99,base_minorista!$A2480,0)</f>
        <v>86135695.686527625</v>
      </c>
      <c r="H2480">
        <f>+HLOOKUP(VLOOKUP($B2480,$Q$2:$R$42,2,0),creditos_sf!$D$2:$AY$99,base_minorista!$A2480,0)</f>
        <v>135544621.49799699</v>
      </c>
      <c r="I2480">
        <f>+HLOOKUP(VLOOKUP($B2480,$Q$2:$R$42,2,0),creditos_sf!$D$103:$AY$200,base_minorista!$A2480,0)</f>
        <v>221558389.500328</v>
      </c>
      <c r="J2480">
        <f>+HLOOKUP(VLOOKUP($B2480,$Q$2:$R$42,2,0),Costo_fondeo!$D$3:$AY$100,base_minorista!$A2480,0)</f>
        <v>4.8496019981071319</v>
      </c>
      <c r="K2480">
        <f>+HLOOKUP(VLOOKUP($B2480,$Q$2:$R$42,2,0),Costo_provisiones!$D$3:$AY$100,base_minorista!$A2480,0)</f>
        <v>3.788307167739001</v>
      </c>
      <c r="L2480">
        <f>+HLOOKUP(VLOOKUP($B2480,$Q$2:$R$42,2,0),Morosidad_control!$D$4:$AY$101,base_minorista!$A2480,0)</f>
        <v>12.469176496603705</v>
      </c>
      <c r="M2480">
        <f ca="1">+OFFSET(Capital_2!$D$2,base_minorista!A2480,0)</f>
        <v>2.8101212764635846</v>
      </c>
      <c r="N2480">
        <f>+HLOOKUP(VLOOKUP($B2480,$Q$2:$R$42,2,0),costo_laboral!$E$2:$AZ$99,base_minorista!$A2480,0)</f>
        <v>11.634449952429501</v>
      </c>
      <c r="O2480">
        <f>+HLOOKUP(VLOOKUP($B2480,$Q$2:$R$42,2,0),Participacion2!$D$2:$AO$99,base_minorista!$A2480,0)</f>
        <v>0.51388834430336228</v>
      </c>
    </row>
    <row r="2481" spans="1:15" ht="16.5" x14ac:dyDescent="0.3">
      <c r="A2481">
        <v>53</v>
      </c>
      <c r="B2481">
        <v>27</v>
      </c>
      <c r="C2481">
        <v>52</v>
      </c>
      <c r="D2481" s="3">
        <v>42460</v>
      </c>
      <c r="E2481" s="33">
        <v>16</v>
      </c>
      <c r="F2481">
        <v>1</v>
      </c>
      <c r="G2481">
        <f>+HLOOKUP(VLOOKUP($B2481,$Q$2:$R$42,2,0),costos_sf!$D$2:$AY$99,base_minorista!$A2481,0)</f>
        <v>87395722.234376594</v>
      </c>
      <c r="H2481">
        <f>+HLOOKUP(VLOOKUP($B2481,$Q$2:$R$42,2,0),creditos_sf!$D$2:$AY$99,base_minorista!$A2481,0)</f>
        <v>134773844.17529598</v>
      </c>
      <c r="I2481">
        <f>+HLOOKUP(VLOOKUP($B2481,$Q$2:$R$42,2,0),creditos_sf!$D$103:$AY$200,base_minorista!$A2481,0)</f>
        <v>220193519.11722699</v>
      </c>
      <c r="J2481">
        <f>+HLOOKUP(VLOOKUP($B2481,$Q$2:$R$42,2,0),Costo_fondeo!$D$3:$AY$100,base_minorista!$A2481,0)</f>
        <v>4.8242701845838321</v>
      </c>
      <c r="K2481">
        <f>+HLOOKUP(VLOOKUP($B2481,$Q$2:$R$42,2,0),Costo_provisiones!$D$3:$AY$100,base_minorista!$A2481,0)</f>
        <v>4.3310995350163521</v>
      </c>
      <c r="L2481">
        <f>+HLOOKUP(VLOOKUP($B2481,$Q$2:$R$42,2,0),Morosidad_control!$D$4:$AY$101,base_minorista!$A2481,0)</f>
        <v>13.956967661305249</v>
      </c>
      <c r="M2481">
        <f ca="1">+OFFSET(Capital_2!$D$2,base_minorista!A2481,0)</f>
        <v>2.8489018213335102</v>
      </c>
      <c r="N2481">
        <f>+HLOOKUP(VLOOKUP($B2481,$Q$2:$R$42,2,0),costo_laboral!$E$2:$AZ$99,base_minorista!$A2481,0)</f>
        <v>11.7445443726804</v>
      </c>
      <c r="O2481">
        <f>+HLOOKUP(VLOOKUP($B2481,$Q$2:$R$42,2,0),Participacion2!$D$2:$AO$99,base_minorista!$A2481,0)</f>
        <v>0.50871459090711613</v>
      </c>
    </row>
    <row r="2482" spans="1:15" ht="16.5" x14ac:dyDescent="0.3">
      <c r="A2482">
        <v>54</v>
      </c>
      <c r="B2482">
        <v>27</v>
      </c>
      <c r="C2482">
        <v>53</v>
      </c>
      <c r="D2482" s="3">
        <v>42490</v>
      </c>
      <c r="E2482" s="33">
        <v>16</v>
      </c>
      <c r="F2482">
        <v>1</v>
      </c>
      <c r="G2482">
        <f>+HLOOKUP(VLOOKUP($B2482,$Q$2:$R$42,2,0),costos_sf!$D$2:$AY$99,base_minorista!$A2482,0)</f>
        <v>87495306.146970823</v>
      </c>
      <c r="H2482">
        <f>+HLOOKUP(VLOOKUP($B2482,$Q$2:$R$42,2,0),creditos_sf!$D$2:$AY$99,base_minorista!$A2482,0)</f>
        <v>132673215.53379399</v>
      </c>
      <c r="I2482">
        <f>+HLOOKUP(VLOOKUP($B2482,$Q$2:$R$42,2,0),creditos_sf!$D$103:$AY$200,base_minorista!$A2482,0)</f>
        <v>218140584.296942</v>
      </c>
      <c r="J2482">
        <f>+HLOOKUP(VLOOKUP($B2482,$Q$2:$R$42,2,0),Costo_fondeo!$D$3:$AY$100,base_minorista!$A2482,0)</f>
        <v>4.8008239799089809</v>
      </c>
      <c r="K2482">
        <f>+HLOOKUP(VLOOKUP($B2482,$Q$2:$R$42,2,0),Costo_provisiones!$D$3:$AY$100,base_minorista!$A2482,0)</f>
        <v>4.0079419039599014</v>
      </c>
      <c r="L2482">
        <f>+HLOOKUP(VLOOKUP($B2482,$Q$2:$R$42,2,0),Morosidad_control!$D$4:$AY$101,base_minorista!$A2482,0)</f>
        <v>13.513612532044977</v>
      </c>
      <c r="M2482">
        <f ca="1">+OFFSET(Capital_2!$D$2,base_minorista!A2482,0)</f>
        <v>2.8814923639740782</v>
      </c>
      <c r="N2482">
        <f>+HLOOKUP(VLOOKUP($B2482,$Q$2:$R$42,2,0),costo_laboral!$E$2:$AZ$99,base_minorista!$A2482,0)</f>
        <v>12.0240128799334</v>
      </c>
      <c r="O2482">
        <f>+HLOOKUP(VLOOKUP($B2482,$Q$2:$R$42,2,0),Participacion2!$D$2:$AO$99,base_minorista!$A2482,0)</f>
        <v>0.4941825745398718</v>
      </c>
    </row>
    <row r="2483" spans="1:15" ht="16.5" x14ac:dyDescent="0.3">
      <c r="A2483">
        <v>55</v>
      </c>
      <c r="B2483">
        <v>27</v>
      </c>
      <c r="C2483">
        <v>54</v>
      </c>
      <c r="D2483" s="3">
        <v>42521</v>
      </c>
      <c r="E2483" s="33">
        <v>16</v>
      </c>
      <c r="F2483">
        <v>1</v>
      </c>
      <c r="G2483">
        <f>+HLOOKUP(VLOOKUP($B2483,$Q$2:$R$42,2,0),costos_sf!$D$2:$AY$99,base_minorista!$A2483,0)</f>
        <v>87771369.265204832</v>
      </c>
      <c r="H2483">
        <f>+HLOOKUP(VLOOKUP($B2483,$Q$2:$R$42,2,0),creditos_sf!$D$2:$AY$99,base_minorista!$A2483,0)</f>
        <v>129808461.214084</v>
      </c>
      <c r="I2483">
        <f>+HLOOKUP(VLOOKUP($B2483,$Q$2:$R$42,2,0),creditos_sf!$D$103:$AY$200,base_minorista!$A2483,0)</f>
        <v>216481248.724834</v>
      </c>
      <c r="J2483">
        <f>+HLOOKUP(VLOOKUP($B2483,$Q$2:$R$42,2,0),Costo_fondeo!$D$3:$AY$100,base_minorista!$A2483,0)</f>
        <v>4.7765373556100208</v>
      </c>
      <c r="K2483">
        <f>+HLOOKUP(VLOOKUP($B2483,$Q$2:$R$42,2,0),Costo_provisiones!$D$3:$AY$100,base_minorista!$A2483,0)</f>
        <v>3.8196609275378148</v>
      </c>
      <c r="L2483">
        <f>+HLOOKUP(VLOOKUP($B2483,$Q$2:$R$42,2,0),Morosidad_control!$D$4:$AY$101,base_minorista!$A2483,0)</f>
        <v>12.694920648069525</v>
      </c>
      <c r="M2483">
        <f ca="1">+OFFSET(Capital_2!$D$2,base_minorista!A2483,0)</f>
        <v>2.9184975362021124</v>
      </c>
      <c r="N2483">
        <f>+HLOOKUP(VLOOKUP($B2483,$Q$2:$R$42,2,0),costo_laboral!$E$2:$AZ$99,base_minorista!$A2483,0)</f>
        <v>12.480350496051299</v>
      </c>
      <c r="O2483">
        <f>+HLOOKUP(VLOOKUP($B2483,$Q$2:$R$42,2,0),Participacion2!$D$2:$AO$99,base_minorista!$A2483,0)</f>
        <v>0.48605148814355137</v>
      </c>
    </row>
    <row r="2484" spans="1:15" ht="16.5" x14ac:dyDescent="0.3">
      <c r="A2484">
        <v>56</v>
      </c>
      <c r="B2484">
        <v>27</v>
      </c>
      <c r="C2484">
        <v>55</v>
      </c>
      <c r="D2484" s="3">
        <v>42551</v>
      </c>
      <c r="E2484" s="33">
        <v>16</v>
      </c>
      <c r="F2484">
        <v>1</v>
      </c>
      <c r="G2484">
        <f>+HLOOKUP(VLOOKUP($B2484,$Q$2:$R$42,2,0),costos_sf!$D$2:$AY$99,base_minorista!$A2484,0)</f>
        <v>96923900.691375062</v>
      </c>
      <c r="H2484">
        <f>+HLOOKUP(VLOOKUP($B2484,$Q$2:$R$42,2,0),creditos_sf!$D$2:$AY$99,base_minorista!$A2484,0)</f>
        <v>123833578.82051</v>
      </c>
      <c r="I2484">
        <f>+HLOOKUP(VLOOKUP($B2484,$Q$2:$R$42,2,0),creditos_sf!$D$103:$AY$200,base_minorista!$A2484,0)</f>
        <v>211884750.51989999</v>
      </c>
      <c r="J2484">
        <f>+HLOOKUP(VLOOKUP($B2484,$Q$2:$R$42,2,0),Costo_fondeo!$D$3:$AY$100,base_minorista!$A2484,0)</f>
        <v>4.7568717560094997</v>
      </c>
      <c r="K2484">
        <f>+HLOOKUP(VLOOKUP($B2484,$Q$2:$R$42,2,0),Costo_provisiones!$D$3:$AY$100,base_minorista!$A2484,0)</f>
        <v>3.9417986207792342</v>
      </c>
      <c r="L2484">
        <f>+HLOOKUP(VLOOKUP($B2484,$Q$2:$R$42,2,0),Morosidad_control!$D$4:$AY$101,base_minorista!$A2484,0)</f>
        <v>13.726404700993971</v>
      </c>
      <c r="M2484">
        <f ca="1">+OFFSET(Capital_2!$D$2,base_minorista!A2484,0)</f>
        <v>2.9650713359667673</v>
      </c>
      <c r="N2484">
        <f>+HLOOKUP(VLOOKUP($B2484,$Q$2:$R$42,2,0),costo_laboral!$E$2:$AZ$99,base_minorista!$A2484,0)</f>
        <v>13.381532002041499</v>
      </c>
      <c r="O2484">
        <f>+HLOOKUP(VLOOKUP($B2484,$Q$2:$R$42,2,0),Participacion2!$D$2:$AO$99,base_minorista!$A2484,0)</f>
        <v>0.45781984743299731</v>
      </c>
    </row>
    <row r="2485" spans="1:15" ht="16.5" x14ac:dyDescent="0.3">
      <c r="A2485">
        <v>57</v>
      </c>
      <c r="B2485">
        <v>27</v>
      </c>
      <c r="C2485">
        <v>56</v>
      </c>
      <c r="D2485" s="3">
        <v>42582</v>
      </c>
      <c r="E2485" s="33">
        <v>16</v>
      </c>
      <c r="F2485">
        <v>1</v>
      </c>
      <c r="G2485">
        <f>+HLOOKUP(VLOOKUP($B2485,$Q$2:$R$42,2,0),costos_sf!$D$2:$AY$99,base_minorista!$A2485,0)</f>
        <v>104073535.55430116</v>
      </c>
      <c r="H2485">
        <f>+HLOOKUP(VLOOKUP($B2485,$Q$2:$R$42,2,0),creditos_sf!$D$2:$AY$99,base_minorista!$A2485,0)</f>
        <v>120737243.855039</v>
      </c>
      <c r="I2485">
        <f>+HLOOKUP(VLOOKUP($B2485,$Q$2:$R$42,2,0),creditos_sf!$D$103:$AY$200,base_minorista!$A2485,0)</f>
        <v>205204536.631394</v>
      </c>
      <c r="J2485">
        <f>+HLOOKUP(VLOOKUP($B2485,$Q$2:$R$42,2,0),Costo_fondeo!$D$3:$AY$100,base_minorista!$A2485,0)</f>
        <v>4.7458466691641705</v>
      </c>
      <c r="K2485">
        <f>+HLOOKUP(VLOOKUP($B2485,$Q$2:$R$42,2,0),Costo_provisiones!$D$3:$AY$100,base_minorista!$A2485,0)</f>
        <v>4.0289210532766342</v>
      </c>
      <c r="L2485">
        <f>+HLOOKUP(VLOOKUP($B2485,$Q$2:$R$42,2,0),Morosidad_control!$D$4:$AY$101,base_minorista!$A2485,0)</f>
        <v>13.806380880105687</v>
      </c>
      <c r="M2485">
        <f ca="1">+OFFSET(Capital_2!$D$2,base_minorista!A2485,0)</f>
        <v>3.0367322920898565</v>
      </c>
      <c r="N2485">
        <f>+HLOOKUP(VLOOKUP($B2485,$Q$2:$R$42,2,0),costo_laboral!$E$2:$AZ$99,base_minorista!$A2485,0)</f>
        <v>14.025791890140599</v>
      </c>
      <c r="O2485">
        <f>+HLOOKUP(VLOOKUP($B2485,$Q$2:$R$42,2,0),Participacion2!$D$2:$AO$99,base_minorista!$A2485,0)</f>
        <v>0.44450197106424655</v>
      </c>
    </row>
    <row r="2486" spans="1:15" ht="16.5" x14ac:dyDescent="0.3">
      <c r="A2486">
        <v>58</v>
      </c>
      <c r="B2486">
        <v>27</v>
      </c>
      <c r="C2486">
        <v>57</v>
      </c>
      <c r="D2486" s="3">
        <v>42613</v>
      </c>
      <c r="E2486" s="33">
        <v>16</v>
      </c>
      <c r="F2486">
        <v>1</v>
      </c>
      <c r="G2486">
        <f>+HLOOKUP(VLOOKUP($B2486,$Q$2:$R$42,2,0),costos_sf!$D$2:$AY$99,base_minorista!$A2486,0)</f>
        <v>101576474.54449952</v>
      </c>
      <c r="H2486">
        <f>+HLOOKUP(VLOOKUP($B2486,$Q$2:$R$42,2,0),creditos_sf!$D$2:$AY$99,base_minorista!$A2486,0)</f>
        <v>118028082.14327401</v>
      </c>
      <c r="I2486">
        <f>+HLOOKUP(VLOOKUP($B2486,$Q$2:$R$42,2,0),creditos_sf!$D$103:$AY$200,base_minorista!$A2486,0)</f>
        <v>200466833.888237</v>
      </c>
      <c r="J2486">
        <f>+HLOOKUP(VLOOKUP($B2486,$Q$2:$R$42,2,0),Costo_fondeo!$D$3:$AY$100,base_minorista!$A2486,0)</f>
        <v>4.685733519859026</v>
      </c>
      <c r="K2486">
        <f>+HLOOKUP(VLOOKUP($B2486,$Q$2:$R$42,2,0),Costo_provisiones!$D$3:$AY$100,base_minorista!$A2486,0)</f>
        <v>3.7481250283536092</v>
      </c>
      <c r="L2486">
        <f>+HLOOKUP(VLOOKUP($B2486,$Q$2:$R$42,2,0),Morosidad_control!$D$4:$AY$101,base_minorista!$A2486,0)</f>
        <v>13.483366704828937</v>
      </c>
      <c r="M2486">
        <f ca="1">+OFFSET(Capital_2!$D$2,base_minorista!A2486,0)</f>
        <v>3.0987757605561481</v>
      </c>
      <c r="N2486">
        <f>+HLOOKUP(VLOOKUP($B2486,$Q$2:$R$42,2,0),costo_laboral!$E$2:$AZ$99,base_minorista!$A2486,0)</f>
        <v>14.1922380547414</v>
      </c>
      <c r="O2486">
        <f>+HLOOKUP(VLOOKUP($B2486,$Q$2:$R$42,2,0),Participacion2!$D$2:$AO$99,base_minorista!$A2486,0)</f>
        <v>0.43729566064124809</v>
      </c>
    </row>
    <row r="2487" spans="1:15" ht="16.5" x14ac:dyDescent="0.3">
      <c r="A2487">
        <v>59</v>
      </c>
      <c r="B2487">
        <v>27</v>
      </c>
      <c r="C2487">
        <v>58</v>
      </c>
      <c r="D2487" s="3">
        <v>42643</v>
      </c>
      <c r="E2487" s="33">
        <v>16</v>
      </c>
      <c r="F2487">
        <v>1</v>
      </c>
      <c r="G2487">
        <f>+HLOOKUP(VLOOKUP($B2487,$Q$2:$R$42,2,0),costos_sf!$D$2:$AY$99,base_minorista!$A2487,0)</f>
        <v>99463273.041551769</v>
      </c>
      <c r="H2487">
        <f>+HLOOKUP(VLOOKUP($B2487,$Q$2:$R$42,2,0),creditos_sf!$D$2:$AY$99,base_minorista!$A2487,0)</f>
        <v>115921002.617568</v>
      </c>
      <c r="I2487">
        <f>+HLOOKUP(VLOOKUP($B2487,$Q$2:$R$42,2,0),creditos_sf!$D$103:$AY$200,base_minorista!$A2487,0)</f>
        <v>198505293.077829</v>
      </c>
      <c r="J2487">
        <f>+HLOOKUP(VLOOKUP($B2487,$Q$2:$R$42,2,0),Costo_fondeo!$D$3:$AY$100,base_minorista!$A2487,0)</f>
        <v>4.6749552169145456</v>
      </c>
      <c r="K2487">
        <f>+HLOOKUP(VLOOKUP($B2487,$Q$2:$R$42,2,0),Costo_provisiones!$D$3:$AY$100,base_minorista!$A2487,0)</f>
        <v>3.5810078411061959</v>
      </c>
      <c r="L2487">
        <f>+HLOOKUP(VLOOKUP($B2487,$Q$2:$R$42,2,0),Morosidad_control!$D$4:$AY$101,base_minorista!$A2487,0)</f>
        <v>13.332213324049686</v>
      </c>
      <c r="M2487">
        <f ca="1">+OFFSET(Capital_2!$D$2,base_minorista!A2487,0)</f>
        <v>3.1647538313822339</v>
      </c>
      <c r="N2487">
        <f>+HLOOKUP(VLOOKUP($B2487,$Q$2:$R$42,2,0),costo_laboral!$E$2:$AZ$99,base_minorista!$A2487,0)</f>
        <v>13.978848735883499</v>
      </c>
      <c r="O2487">
        <f>+HLOOKUP(VLOOKUP($B2487,$Q$2:$R$42,2,0),Participacion2!$D$2:$AO$99,base_minorista!$A2487,0)</f>
        <v>0.42624384321665088</v>
      </c>
    </row>
    <row r="2488" spans="1:15" ht="16.5" x14ac:dyDescent="0.3">
      <c r="A2488">
        <v>60</v>
      </c>
      <c r="B2488">
        <v>27</v>
      </c>
      <c r="C2488">
        <v>59</v>
      </c>
      <c r="D2488" s="3">
        <v>42674</v>
      </c>
      <c r="E2488" s="33">
        <v>16</v>
      </c>
      <c r="F2488">
        <v>1</v>
      </c>
      <c r="G2488">
        <f>+HLOOKUP(VLOOKUP($B2488,$Q$2:$R$42,2,0),costos_sf!$D$2:$AY$99,base_minorista!$A2488,0)</f>
        <v>96069619.808525175</v>
      </c>
      <c r="H2488">
        <f>+HLOOKUP(VLOOKUP($B2488,$Q$2:$R$42,2,0),creditos_sf!$D$2:$AY$99,base_minorista!$A2488,0)</f>
        <v>113557113.711788</v>
      </c>
      <c r="I2488">
        <f>+HLOOKUP(VLOOKUP($B2488,$Q$2:$R$42,2,0),creditos_sf!$D$103:$AY$200,base_minorista!$A2488,0)</f>
        <v>197232917.02589402</v>
      </c>
      <c r="J2488">
        <f>+HLOOKUP(VLOOKUP($B2488,$Q$2:$R$42,2,0),Costo_fondeo!$D$3:$AY$100,base_minorista!$A2488,0)</f>
        <v>4.6372780467876424</v>
      </c>
      <c r="K2488">
        <f>+HLOOKUP(VLOOKUP($B2488,$Q$2:$R$42,2,0),Costo_provisiones!$D$3:$AY$100,base_minorista!$A2488,0)</f>
        <v>3.2751611266798131</v>
      </c>
      <c r="L2488">
        <f>+HLOOKUP(VLOOKUP($B2488,$Q$2:$R$42,2,0),Morosidad_control!$D$4:$AY$101,base_minorista!$A2488,0)</f>
        <v>13.470878858613155</v>
      </c>
      <c r="M2488">
        <f ca="1">+OFFSET(Capital_2!$D$2,base_minorista!A2488,0)</f>
        <v>3.232264312603593</v>
      </c>
      <c r="N2488">
        <f>+HLOOKUP(VLOOKUP($B2488,$Q$2:$R$42,2,0),costo_laboral!$E$2:$AZ$99,base_minorista!$A2488,0)</f>
        <v>14.0071886294613</v>
      </c>
      <c r="O2488">
        <f>+HLOOKUP(VLOOKUP($B2488,$Q$2:$R$42,2,0),Participacion2!$D$2:$AO$99,base_minorista!$A2488,0)</f>
        <v>0.42308234222979996</v>
      </c>
    </row>
    <row r="2489" spans="1:15" ht="16.5" x14ac:dyDescent="0.3">
      <c r="A2489">
        <v>61</v>
      </c>
      <c r="B2489">
        <v>27</v>
      </c>
      <c r="C2489">
        <v>60</v>
      </c>
      <c r="D2489" s="3">
        <v>42704</v>
      </c>
      <c r="E2489" s="33">
        <v>16</v>
      </c>
      <c r="F2489">
        <v>1</v>
      </c>
      <c r="G2489">
        <f>+HLOOKUP(VLOOKUP($B2489,$Q$2:$R$42,2,0),costos_sf!$D$2:$AY$99,base_minorista!$A2489,0)</f>
        <v>93905761.793089285</v>
      </c>
      <c r="H2489">
        <f>+HLOOKUP(VLOOKUP($B2489,$Q$2:$R$42,2,0),creditos_sf!$D$2:$AY$99,base_minorista!$A2489,0)</f>
        <v>106541854.67712799</v>
      </c>
      <c r="I2489">
        <f>+HLOOKUP(VLOOKUP($B2489,$Q$2:$R$42,2,0),creditos_sf!$D$103:$AY$200,base_minorista!$A2489,0)</f>
        <v>196466227.46846101</v>
      </c>
      <c r="J2489">
        <f>+HLOOKUP(VLOOKUP($B2489,$Q$2:$R$42,2,0),Costo_fondeo!$D$3:$AY$100,base_minorista!$A2489,0)</f>
        <v>4.5989275733560593</v>
      </c>
      <c r="K2489">
        <f>+HLOOKUP(VLOOKUP($B2489,$Q$2:$R$42,2,0),Costo_provisiones!$D$3:$AY$100,base_minorista!$A2489,0)</f>
        <v>3.0262543606182213</v>
      </c>
      <c r="L2489">
        <f>+HLOOKUP(VLOOKUP($B2489,$Q$2:$R$42,2,0),Morosidad_control!$D$4:$AY$101,base_minorista!$A2489,0)</f>
        <v>13.439661996526207</v>
      </c>
      <c r="M2489">
        <f ca="1">+OFFSET(Capital_2!$D$2,base_minorista!A2489,0)</f>
        <v>3.2966619789838338</v>
      </c>
      <c r="N2489">
        <f>+HLOOKUP(VLOOKUP($B2489,$Q$2:$R$42,2,0),costo_laboral!$E$2:$AZ$99,base_minorista!$A2489,0)</f>
        <v>14.296148067908399</v>
      </c>
      <c r="O2489">
        <f>+HLOOKUP(VLOOKUP($B2489,$Q$2:$R$42,2,0),Participacion2!$D$2:$AO$99,base_minorista!$A2489,0)</f>
        <v>0.39947412375263175</v>
      </c>
    </row>
    <row r="2490" spans="1:15" ht="16.5" x14ac:dyDescent="0.3">
      <c r="A2490">
        <v>62</v>
      </c>
      <c r="B2490">
        <v>27</v>
      </c>
      <c r="C2490">
        <v>61</v>
      </c>
      <c r="D2490" s="3">
        <v>42735</v>
      </c>
      <c r="E2490" s="33">
        <v>16</v>
      </c>
      <c r="F2490">
        <v>1</v>
      </c>
      <c r="G2490">
        <f>+HLOOKUP(VLOOKUP($B2490,$Q$2:$R$42,2,0),costos_sf!$D$2:$AY$99,base_minorista!$A2490,0)</f>
        <v>97331890.750470683</v>
      </c>
      <c r="H2490">
        <f>+HLOOKUP(VLOOKUP($B2490,$Q$2:$R$42,2,0),creditos_sf!$D$2:$AY$99,base_minorista!$A2490,0)</f>
        <v>100835318.32758901</v>
      </c>
      <c r="I2490">
        <f>+HLOOKUP(VLOOKUP($B2490,$Q$2:$R$42,2,0),creditos_sf!$D$103:$AY$200,base_minorista!$A2490,0)</f>
        <v>198235233.71665102</v>
      </c>
      <c r="J2490">
        <f>+HLOOKUP(VLOOKUP($B2490,$Q$2:$R$42,2,0),Costo_fondeo!$D$3:$AY$100,base_minorista!$A2490,0)</f>
        <v>4.5050741483667087</v>
      </c>
      <c r="K2490">
        <f>+HLOOKUP(VLOOKUP($B2490,$Q$2:$R$42,2,0),Costo_provisiones!$D$3:$AY$100,base_minorista!$A2490,0)</f>
        <v>3.0928961858585584</v>
      </c>
      <c r="L2490">
        <f>+HLOOKUP(VLOOKUP($B2490,$Q$2:$R$42,2,0),Morosidad_control!$D$4:$AY$101,base_minorista!$A2490,0)</f>
        <v>14.921787079440534</v>
      </c>
      <c r="M2490">
        <f ca="1">+OFFSET(Capital_2!$D$2,base_minorista!A2490,0)</f>
        <v>3.371561018368705</v>
      </c>
      <c r="N2490">
        <f>+HLOOKUP(VLOOKUP($B2490,$Q$2:$R$42,2,0),costo_laboral!$E$2:$AZ$99,base_minorista!$A2490,0)</f>
        <v>13.9246740553452</v>
      </c>
      <c r="O2490">
        <f>+HLOOKUP(VLOOKUP($B2490,$Q$2:$R$42,2,0),Participacion2!$D$2:$AO$99,base_minorista!$A2490,0)</f>
        <v>0.37136994851830629</v>
      </c>
    </row>
    <row r="2491" spans="1:15" ht="16.5" x14ac:dyDescent="0.3">
      <c r="A2491">
        <v>63</v>
      </c>
      <c r="B2491">
        <v>27</v>
      </c>
      <c r="C2491">
        <v>62</v>
      </c>
      <c r="D2491" s="3">
        <v>42766</v>
      </c>
      <c r="E2491" s="33">
        <v>17</v>
      </c>
      <c r="F2491">
        <v>1</v>
      </c>
      <c r="G2491">
        <f>+HLOOKUP(VLOOKUP($B2491,$Q$2:$R$42,2,0),costos_sf!$D$2:$AY$99,base_minorista!$A2491,0)</f>
        <v>98087477.610469729</v>
      </c>
      <c r="H2491">
        <f>+HLOOKUP(VLOOKUP($B2491,$Q$2:$R$42,2,0),creditos_sf!$D$2:$AY$99,base_minorista!$A2491,0)</f>
        <v>96887298.631560102</v>
      </c>
      <c r="I2491">
        <f>+HLOOKUP(VLOOKUP($B2491,$Q$2:$R$42,2,0),creditos_sf!$D$103:$AY$200,base_minorista!$A2491,0)</f>
        <v>196354056.77928001</v>
      </c>
      <c r="J2491">
        <f>+HLOOKUP(VLOOKUP($B2491,$Q$2:$R$42,2,0),Costo_fondeo!$D$3:$AY$100,base_minorista!$A2491,0)</f>
        <v>4.4918673194578735</v>
      </c>
      <c r="K2491">
        <f>+HLOOKUP(VLOOKUP($B2491,$Q$2:$R$42,2,0),Costo_provisiones!$D$3:$AY$100,base_minorista!$A2491,0)</f>
        <v>3.538871578163151</v>
      </c>
      <c r="L2491">
        <f>+HLOOKUP(VLOOKUP($B2491,$Q$2:$R$42,2,0),Morosidad_control!$D$4:$AY$101,base_minorista!$A2491,0)</f>
        <v>15.936886608754389</v>
      </c>
      <c r="M2491">
        <f ca="1">+OFFSET(Capital_2!$D$2,base_minorista!A2491,0)</f>
        <v>3.4309045641717737</v>
      </c>
      <c r="N2491">
        <f>+HLOOKUP(VLOOKUP($B2491,$Q$2:$R$42,2,0),costo_laboral!$E$2:$AZ$99,base_minorista!$A2491,0)</f>
        <v>14.066366255600601</v>
      </c>
      <c r="O2491">
        <f>+HLOOKUP(VLOOKUP($B2491,$Q$2:$R$42,2,0),Participacion2!$D$2:$AO$99,base_minorista!$A2491,0)</f>
        <v>0.35782192785196681</v>
      </c>
    </row>
    <row r="2492" spans="1:15" ht="16.5" x14ac:dyDescent="0.3">
      <c r="A2492">
        <v>64</v>
      </c>
      <c r="B2492">
        <v>27</v>
      </c>
      <c r="C2492">
        <v>63</v>
      </c>
      <c r="D2492" s="3">
        <v>42794</v>
      </c>
      <c r="E2492" s="33">
        <v>17</v>
      </c>
      <c r="F2492">
        <v>1</v>
      </c>
      <c r="G2492">
        <f>+HLOOKUP(VLOOKUP($B2492,$Q$2:$R$42,2,0),costos_sf!$D$2:$AY$99,base_minorista!$A2492,0)</f>
        <v>97957393.100974008</v>
      </c>
      <c r="H2492">
        <f>+HLOOKUP(VLOOKUP($B2492,$Q$2:$R$42,2,0),creditos_sf!$D$2:$AY$99,base_minorista!$A2492,0)</f>
        <v>94268300.526861802</v>
      </c>
      <c r="I2492">
        <f>+HLOOKUP(VLOOKUP($B2492,$Q$2:$R$42,2,0),creditos_sf!$D$103:$AY$200,base_minorista!$A2492,0)</f>
        <v>197569786.182715</v>
      </c>
      <c r="J2492">
        <f>+HLOOKUP(VLOOKUP($B2492,$Q$2:$R$42,2,0),Costo_fondeo!$D$3:$AY$100,base_minorista!$A2492,0)</f>
        <v>4.4647554196915538</v>
      </c>
      <c r="K2492">
        <f>+HLOOKUP(VLOOKUP($B2492,$Q$2:$R$42,2,0),Costo_provisiones!$D$3:$AY$100,base_minorista!$A2492,0)</f>
        <v>3.6535240833266545</v>
      </c>
      <c r="L2492">
        <f>+HLOOKUP(VLOOKUP($B2492,$Q$2:$R$42,2,0),Morosidad_control!$D$4:$AY$101,base_minorista!$A2492,0)</f>
        <v>15.066416613690626</v>
      </c>
      <c r="M2492">
        <f ca="1">+OFFSET(Capital_2!$D$2,base_minorista!A2492,0)</f>
        <v>3.4714473426279464</v>
      </c>
      <c r="N2492">
        <f>+HLOOKUP(VLOOKUP($B2492,$Q$2:$R$42,2,0),costo_laboral!$E$2:$AZ$99,base_minorista!$A2492,0)</f>
        <v>14.0809066869994</v>
      </c>
      <c r="O2492">
        <f>+HLOOKUP(VLOOKUP($B2492,$Q$2:$R$42,2,0),Participacion2!$D$2:$AO$99,base_minorista!$A2492,0)</f>
        <v>0.34597590850511328</v>
      </c>
    </row>
    <row r="2493" spans="1:15" ht="16.5" x14ac:dyDescent="0.3">
      <c r="A2493">
        <v>65</v>
      </c>
      <c r="B2493">
        <v>27</v>
      </c>
      <c r="C2493">
        <v>64</v>
      </c>
      <c r="D2493" s="3">
        <v>42825</v>
      </c>
      <c r="E2493" s="33">
        <v>17</v>
      </c>
      <c r="F2493">
        <v>1</v>
      </c>
      <c r="G2493">
        <f>+HLOOKUP(VLOOKUP($B2493,$Q$2:$R$42,2,0),costos_sf!$D$2:$AY$99,base_minorista!$A2493,0)</f>
        <v>96348730.94353947</v>
      </c>
      <c r="H2493">
        <f>+HLOOKUP(VLOOKUP($B2493,$Q$2:$R$42,2,0),creditos_sf!$D$2:$AY$99,base_minorista!$A2493,0)</f>
        <v>92704172.554232001</v>
      </c>
      <c r="I2493">
        <f>+HLOOKUP(VLOOKUP($B2493,$Q$2:$R$42,2,0),creditos_sf!$D$103:$AY$200,base_minorista!$A2493,0)</f>
        <v>195983585.65034699</v>
      </c>
      <c r="J2493">
        <f>+HLOOKUP(VLOOKUP($B2493,$Q$2:$R$42,2,0),Costo_fondeo!$D$3:$AY$100,base_minorista!$A2493,0)</f>
        <v>4.4387140893990198</v>
      </c>
      <c r="K2493">
        <f>+HLOOKUP(VLOOKUP($B2493,$Q$2:$R$42,2,0),Costo_provisiones!$D$3:$AY$100,base_minorista!$A2493,0)</f>
        <v>3.9544646070458067</v>
      </c>
      <c r="L2493">
        <f>+HLOOKUP(VLOOKUP($B2493,$Q$2:$R$42,2,0),Morosidad_control!$D$4:$AY$101,base_minorista!$A2493,0)</f>
        <v>16.469748630455822</v>
      </c>
      <c r="M2493">
        <f ca="1">+OFFSET(Capital_2!$D$2,base_minorista!A2493,0)</f>
        <v>3.5034579976729381</v>
      </c>
      <c r="N2493">
        <f>+HLOOKUP(VLOOKUP($B2493,$Q$2:$R$42,2,0),costo_laboral!$E$2:$AZ$99,base_minorista!$A2493,0)</f>
        <v>13.919113351195399</v>
      </c>
      <c r="O2493">
        <f>+HLOOKUP(VLOOKUP($B2493,$Q$2:$R$42,2,0),Participacion2!$D$2:$AO$99,base_minorista!$A2493,0)</f>
        <v>0.33811111931990567</v>
      </c>
    </row>
    <row r="2494" spans="1:15" ht="16.5" x14ac:dyDescent="0.3">
      <c r="A2494">
        <v>66</v>
      </c>
      <c r="B2494">
        <v>27</v>
      </c>
      <c r="C2494">
        <v>65</v>
      </c>
      <c r="D2494" s="3">
        <v>42855</v>
      </c>
      <c r="E2494" s="33">
        <v>17</v>
      </c>
      <c r="F2494">
        <v>1</v>
      </c>
      <c r="G2494">
        <f>+HLOOKUP(VLOOKUP($B2494,$Q$2:$R$42,2,0),costos_sf!$D$2:$AY$99,base_minorista!$A2494,0)</f>
        <v>96692654.380218089</v>
      </c>
      <c r="H2494">
        <f>+HLOOKUP(VLOOKUP($B2494,$Q$2:$R$42,2,0),creditos_sf!$D$2:$AY$99,base_minorista!$A2494,0)</f>
        <v>89861267.624032095</v>
      </c>
      <c r="I2494">
        <f>+HLOOKUP(VLOOKUP($B2494,$Q$2:$R$42,2,0),creditos_sf!$D$103:$AY$200,base_minorista!$A2494,0)</f>
        <v>192878122.628858</v>
      </c>
      <c r="J2494">
        <f>+HLOOKUP(VLOOKUP($B2494,$Q$2:$R$42,2,0),Costo_fondeo!$D$3:$AY$100,base_minorista!$A2494,0)</f>
        <v>4.4165197981361803</v>
      </c>
      <c r="K2494">
        <f>+HLOOKUP(VLOOKUP($B2494,$Q$2:$R$42,2,0),Costo_provisiones!$D$3:$AY$100,base_minorista!$A2494,0)</f>
        <v>4.2320804976008128</v>
      </c>
      <c r="L2494">
        <f>+HLOOKUP(VLOOKUP($B2494,$Q$2:$R$42,2,0),Morosidad_control!$D$4:$AY$101,base_minorista!$A2494,0)</f>
        <v>15.721804867647201</v>
      </c>
      <c r="M2494">
        <f ca="1">+OFFSET(Capital_2!$D$2,base_minorista!A2494,0)</f>
        <v>3.5336781037956082</v>
      </c>
      <c r="N2494">
        <f>+HLOOKUP(VLOOKUP($B2494,$Q$2:$R$42,2,0),costo_laboral!$E$2:$AZ$99,base_minorista!$A2494,0)</f>
        <v>13.9637363970457</v>
      </c>
      <c r="O2494">
        <f>+HLOOKUP(VLOOKUP($B2494,$Q$2:$R$42,2,0),Participacion2!$D$2:$AO$99,base_minorista!$A2494,0)</f>
        <v>0.32224729496673932</v>
      </c>
    </row>
    <row r="2495" spans="1:15" ht="16.5" x14ac:dyDescent="0.3">
      <c r="A2495">
        <v>67</v>
      </c>
      <c r="B2495">
        <v>27</v>
      </c>
      <c r="C2495">
        <v>66</v>
      </c>
      <c r="D2495" s="3">
        <v>42886</v>
      </c>
      <c r="E2495" s="33">
        <v>17</v>
      </c>
      <c r="F2495">
        <v>1</v>
      </c>
      <c r="G2495">
        <f>+HLOOKUP(VLOOKUP($B2495,$Q$2:$R$42,2,0),costos_sf!$D$2:$AY$99,base_minorista!$A2495,0)</f>
        <v>99131527.122014225</v>
      </c>
      <c r="H2495">
        <f>+HLOOKUP(VLOOKUP($B2495,$Q$2:$R$42,2,0),creditos_sf!$D$2:$AY$99,base_minorista!$A2495,0)</f>
        <v>89484303.383178696</v>
      </c>
      <c r="I2495">
        <f>+HLOOKUP(VLOOKUP($B2495,$Q$2:$R$42,2,0),creditos_sf!$D$103:$AY$200,base_minorista!$A2495,0)</f>
        <v>189525695.05501699</v>
      </c>
      <c r="J2495">
        <f>+HLOOKUP(VLOOKUP($B2495,$Q$2:$R$42,2,0),Costo_fondeo!$D$3:$AY$100,base_minorista!$A2495,0)</f>
        <v>4.3840242653276507</v>
      </c>
      <c r="K2495">
        <f>+HLOOKUP(VLOOKUP($B2495,$Q$2:$R$42,2,0),Costo_provisiones!$D$3:$AY$100,base_minorista!$A2495,0)</f>
        <v>4.831367900704195</v>
      </c>
      <c r="L2495">
        <f>+HLOOKUP(VLOOKUP($B2495,$Q$2:$R$42,2,0),Morosidad_control!$D$4:$AY$101,base_minorista!$A2495,0)</f>
        <v>15.462058829978853</v>
      </c>
      <c r="M2495">
        <f ca="1">+OFFSET(Capital_2!$D$2,base_minorista!A2495,0)</f>
        <v>3.5570017411603705</v>
      </c>
      <c r="N2495">
        <f>+HLOOKUP(VLOOKUP($B2495,$Q$2:$R$42,2,0),costo_laboral!$E$2:$AZ$99,base_minorista!$A2495,0)</f>
        <v>13.7872121295462</v>
      </c>
      <c r="O2495">
        <f>+HLOOKUP(VLOOKUP($B2495,$Q$2:$R$42,2,0),Participacion2!$D$2:$AO$99,base_minorista!$A2495,0)</f>
        <v>0.32008420292582107</v>
      </c>
    </row>
    <row r="2496" spans="1:15" ht="16.5" x14ac:dyDescent="0.3">
      <c r="A2496">
        <v>68</v>
      </c>
      <c r="B2496">
        <v>27</v>
      </c>
      <c r="C2496">
        <v>67</v>
      </c>
      <c r="D2496" s="3">
        <v>42916</v>
      </c>
      <c r="E2496" s="33">
        <v>17</v>
      </c>
      <c r="F2496">
        <v>1</v>
      </c>
      <c r="G2496">
        <f>+HLOOKUP(VLOOKUP($B2496,$Q$2:$R$42,2,0),costos_sf!$D$2:$AY$99,base_minorista!$A2496,0)</f>
        <v>89002954.416804373</v>
      </c>
      <c r="H2496">
        <f>+HLOOKUP(VLOOKUP($B2496,$Q$2:$R$42,2,0),creditos_sf!$D$2:$AY$99,base_minorista!$A2496,0)</f>
        <v>89571530.577198803</v>
      </c>
      <c r="I2496">
        <f>+HLOOKUP(VLOOKUP($B2496,$Q$2:$R$42,2,0),creditos_sf!$D$103:$AY$200,base_minorista!$A2496,0)</f>
        <v>187550043.541711</v>
      </c>
      <c r="J2496">
        <f>+HLOOKUP(VLOOKUP($B2496,$Q$2:$R$42,2,0),Costo_fondeo!$D$3:$AY$100,base_minorista!$A2496,0)</f>
        <v>4.3454214179267661</v>
      </c>
      <c r="K2496">
        <f>+HLOOKUP(VLOOKUP($B2496,$Q$2:$R$42,2,0),Costo_provisiones!$D$3:$AY$100,base_minorista!$A2496,0)</f>
        <v>4.8083690977151567</v>
      </c>
      <c r="L2496">
        <f>+HLOOKUP(VLOOKUP($B2496,$Q$2:$R$42,2,0),Morosidad_control!$D$4:$AY$101,base_minorista!$A2496,0)</f>
        <v>13.920390862555262</v>
      </c>
      <c r="M2496">
        <f ca="1">+OFFSET(Capital_2!$D$2,base_minorista!A2496,0)</f>
        <v>3.5704065106105527</v>
      </c>
      <c r="N2496">
        <f>+HLOOKUP(VLOOKUP($B2496,$Q$2:$R$42,2,0),costo_laboral!$E$2:$AZ$99,base_minorista!$A2496,0)</f>
        <v>13.438046959259999</v>
      </c>
      <c r="O2496">
        <f>+HLOOKUP(VLOOKUP($B2496,$Q$2:$R$42,2,0),Participacion2!$D$2:$AO$99,base_minorista!$A2496,0)</f>
        <v>0.31667898153066421</v>
      </c>
    </row>
    <row r="2497" spans="1:15" ht="16.5" x14ac:dyDescent="0.3">
      <c r="A2497">
        <v>69</v>
      </c>
      <c r="B2497">
        <v>27</v>
      </c>
      <c r="C2497">
        <v>68</v>
      </c>
      <c r="D2497" s="3">
        <v>42947</v>
      </c>
      <c r="E2497" s="33">
        <v>17</v>
      </c>
      <c r="F2497">
        <v>1</v>
      </c>
      <c r="G2497">
        <f>+HLOOKUP(VLOOKUP($B2497,$Q$2:$R$42,2,0),costos_sf!$D$2:$AY$99,base_minorista!$A2497,0)</f>
        <v>82233141.598443285</v>
      </c>
      <c r="H2497">
        <f>+HLOOKUP(VLOOKUP($B2497,$Q$2:$R$42,2,0),creditos_sf!$D$2:$AY$99,base_minorista!$A2497,0)</f>
        <v>89384395.711050391</v>
      </c>
      <c r="I2497">
        <f>+HLOOKUP(VLOOKUP($B2497,$Q$2:$R$42,2,0),creditos_sf!$D$103:$AY$200,base_minorista!$A2497,0)</f>
        <v>183955820.00232601</v>
      </c>
      <c r="J2497">
        <f>+HLOOKUP(VLOOKUP($B2497,$Q$2:$R$42,2,0),Costo_fondeo!$D$3:$AY$100,base_minorista!$A2497,0)</f>
        <v>4.3178805759480232</v>
      </c>
      <c r="K2497">
        <f>+HLOOKUP(VLOOKUP($B2497,$Q$2:$R$42,2,0),Costo_provisiones!$D$3:$AY$100,base_minorista!$A2497,0)</f>
        <v>4.73595093444042</v>
      </c>
      <c r="L2497">
        <f>+HLOOKUP(VLOOKUP($B2497,$Q$2:$R$42,2,0),Morosidad_control!$D$4:$AY$101,base_minorista!$A2497,0)</f>
        <v>14.352342111436824</v>
      </c>
      <c r="M2497">
        <f ca="1">+OFFSET(Capital_2!$D$2,base_minorista!A2497,0)</f>
        <v>3.5864726654758914</v>
      </c>
      <c r="N2497">
        <f>+HLOOKUP(VLOOKUP($B2497,$Q$2:$R$42,2,0),costo_laboral!$E$2:$AZ$99,base_minorista!$A2497,0)</f>
        <v>13.278587693327101</v>
      </c>
      <c r="O2497">
        <f>+HLOOKUP(VLOOKUP($B2497,$Q$2:$R$42,2,0),Participacion2!$D$2:$AO$99,base_minorista!$A2497,0)</f>
        <v>0.31471990007326089</v>
      </c>
    </row>
    <row r="2498" spans="1:15" ht="16.5" x14ac:dyDescent="0.3">
      <c r="A2498">
        <v>70</v>
      </c>
      <c r="B2498">
        <v>27</v>
      </c>
      <c r="C2498">
        <v>69</v>
      </c>
      <c r="D2498" s="3">
        <v>42978</v>
      </c>
      <c r="E2498" s="33">
        <v>17</v>
      </c>
      <c r="F2498">
        <v>1</v>
      </c>
      <c r="G2498">
        <f>+HLOOKUP(VLOOKUP($B2498,$Q$2:$R$42,2,0),costos_sf!$D$2:$AY$99,base_minorista!$A2498,0)</f>
        <v>82483274.669106841</v>
      </c>
      <c r="H2498">
        <f>+HLOOKUP(VLOOKUP($B2498,$Q$2:$R$42,2,0),creditos_sf!$D$2:$AY$99,base_minorista!$A2498,0)</f>
        <v>82320266.543262899</v>
      </c>
      <c r="I2498">
        <f>+HLOOKUP(VLOOKUP($B2498,$Q$2:$R$42,2,0),creditos_sf!$D$103:$AY$200,base_minorista!$A2498,0)</f>
        <v>180459590.547932</v>
      </c>
      <c r="J2498">
        <f>+HLOOKUP(VLOOKUP($B2498,$Q$2:$R$42,2,0),Costo_fondeo!$D$3:$AY$100,base_minorista!$A2498,0)</f>
        <v>4.3446284533376947</v>
      </c>
      <c r="K2498">
        <f>+HLOOKUP(VLOOKUP($B2498,$Q$2:$R$42,2,0),Costo_provisiones!$D$3:$AY$100,base_minorista!$A2498,0)</f>
        <v>5.1187353037253027</v>
      </c>
      <c r="L2498">
        <f>+HLOOKUP(VLOOKUP($B2498,$Q$2:$R$42,2,0),Morosidad_control!$D$4:$AY$101,base_minorista!$A2498,0)</f>
        <v>15.234630116442835</v>
      </c>
      <c r="M2498">
        <f ca="1">+OFFSET(Capital_2!$D$2,base_minorista!A2498,0)</f>
        <v>3.5952774480300995</v>
      </c>
      <c r="N2498">
        <f>+HLOOKUP(VLOOKUP($B2498,$Q$2:$R$42,2,0),costo_laboral!$E$2:$AZ$99,base_minorista!$A2498,0)</f>
        <v>13.6913507610967</v>
      </c>
      <c r="O2498">
        <f>+HLOOKUP(VLOOKUP($B2498,$Q$2:$R$42,2,0),Participacion2!$D$2:$AO$99,base_minorista!$A2498,0)</f>
        <v>0.29091713079687009</v>
      </c>
    </row>
    <row r="2499" spans="1:15" ht="16.5" x14ac:dyDescent="0.3">
      <c r="A2499">
        <v>71</v>
      </c>
      <c r="B2499">
        <v>27</v>
      </c>
      <c r="C2499">
        <v>70</v>
      </c>
      <c r="D2499" s="3">
        <v>43008</v>
      </c>
      <c r="E2499" s="33">
        <v>17</v>
      </c>
      <c r="F2499">
        <v>1</v>
      </c>
      <c r="G2499">
        <f>+HLOOKUP(VLOOKUP($B2499,$Q$2:$R$42,2,0),costos_sf!$D$2:$AY$99,base_minorista!$A2499,0)</f>
        <v>88587083.865828961</v>
      </c>
      <c r="H2499">
        <f>+HLOOKUP(VLOOKUP($B2499,$Q$2:$R$42,2,0),creditos_sf!$D$2:$AY$99,base_minorista!$A2499,0)</f>
        <v>82499579.539514795</v>
      </c>
      <c r="I2499">
        <f>+HLOOKUP(VLOOKUP($B2499,$Q$2:$R$42,2,0),creditos_sf!$D$103:$AY$200,base_minorista!$A2499,0)</f>
        <v>209617923.36246401</v>
      </c>
      <c r="J2499">
        <f>+HLOOKUP(VLOOKUP($B2499,$Q$2:$R$42,2,0),Costo_fondeo!$D$3:$AY$100,base_minorista!$A2499,0)</f>
        <v>4.8199989843011402</v>
      </c>
      <c r="K2499">
        <f>+HLOOKUP(VLOOKUP($B2499,$Q$2:$R$42,2,0),Costo_provisiones!$D$3:$AY$100,base_minorista!$A2499,0)</f>
        <v>5.9433225189478547</v>
      </c>
      <c r="L2499">
        <f>+HLOOKUP(VLOOKUP($B2499,$Q$2:$R$42,2,0),Morosidad_control!$D$4:$AY$101,base_minorista!$A2499,0)</f>
        <v>16.960758931125149</v>
      </c>
      <c r="M2499">
        <f ca="1">+OFFSET(Capital_2!$D$2,base_minorista!A2499,0)</f>
        <v>3.5939139218894542</v>
      </c>
      <c r="N2499">
        <f>+HLOOKUP(VLOOKUP($B2499,$Q$2:$R$42,2,0),costo_laboral!$E$2:$AZ$99,base_minorista!$A2499,0)</f>
        <v>12.2798453323509</v>
      </c>
      <c r="O2499">
        <f>+HLOOKUP(VLOOKUP($B2499,$Q$2:$R$42,2,0),Participacion2!$D$2:$AO$99,base_minorista!$A2499,0)</f>
        <v>0.28917931050634377</v>
      </c>
    </row>
    <row r="2500" spans="1:15" ht="16.5" x14ac:dyDescent="0.3">
      <c r="A2500">
        <v>72</v>
      </c>
      <c r="B2500">
        <v>27</v>
      </c>
      <c r="C2500">
        <v>71</v>
      </c>
      <c r="D2500" s="3">
        <v>43039</v>
      </c>
      <c r="E2500" s="33">
        <v>17</v>
      </c>
      <c r="F2500">
        <v>1</v>
      </c>
      <c r="G2500">
        <f>+HLOOKUP(VLOOKUP($B2500,$Q$2:$R$42,2,0),costos_sf!$D$2:$AY$99,base_minorista!$A2500,0)</f>
        <v>88949183.138684839</v>
      </c>
      <c r="H2500">
        <f>+HLOOKUP(VLOOKUP($B2500,$Q$2:$R$42,2,0),creditos_sf!$D$2:$AY$99,base_minorista!$A2500,0)</f>
        <v>82810735.653040498</v>
      </c>
      <c r="I2500">
        <f>+HLOOKUP(VLOOKUP($B2500,$Q$2:$R$42,2,0),creditos_sf!$D$103:$AY$200,base_minorista!$A2500,0)</f>
        <v>212177327.55472901</v>
      </c>
      <c r="J2500">
        <f>+HLOOKUP(VLOOKUP($B2500,$Q$2:$R$42,2,0),Costo_fondeo!$D$3:$AY$100,base_minorista!$A2500,0)</f>
        <v>4.8310492230341717</v>
      </c>
      <c r="K2500">
        <f>+HLOOKUP(VLOOKUP($B2500,$Q$2:$R$42,2,0),Costo_provisiones!$D$3:$AY$100,base_minorista!$A2500,0)</f>
        <v>5.7898488992053503</v>
      </c>
      <c r="L2500">
        <f>+HLOOKUP(VLOOKUP($B2500,$Q$2:$R$42,2,0),Morosidad_control!$D$4:$AY$101,base_minorista!$A2500,0)</f>
        <v>14.762768755361947</v>
      </c>
      <c r="M2500">
        <f ca="1">+OFFSET(Capital_2!$D$2,base_minorista!A2500,0)</f>
        <v>3.6057998149039663</v>
      </c>
      <c r="N2500">
        <f>+HLOOKUP(VLOOKUP($B2500,$Q$2:$R$42,2,0),costo_laboral!$E$2:$AZ$99,base_minorista!$A2500,0)</f>
        <v>12.212064181041599</v>
      </c>
      <c r="O2500">
        <f>+HLOOKUP(VLOOKUP($B2500,$Q$2:$R$42,2,0),Participacion2!$D$2:$AO$99,base_minorista!$A2500,0)</f>
        <v>0.29281655151145713</v>
      </c>
    </row>
    <row r="2501" spans="1:15" ht="16.5" x14ac:dyDescent="0.3">
      <c r="A2501">
        <v>73</v>
      </c>
      <c r="B2501">
        <v>27</v>
      </c>
      <c r="C2501">
        <v>72</v>
      </c>
      <c r="D2501" s="3">
        <v>43069</v>
      </c>
      <c r="E2501" s="33">
        <v>17</v>
      </c>
      <c r="F2501">
        <v>1</v>
      </c>
      <c r="G2501">
        <f>+HLOOKUP(VLOOKUP($B2501,$Q$2:$R$42,2,0),costos_sf!$D$2:$AY$99,base_minorista!$A2501,0)</f>
        <v>88590213.456385866</v>
      </c>
      <c r="H2501">
        <f>+HLOOKUP(VLOOKUP($B2501,$Q$2:$R$42,2,0),creditos_sf!$D$2:$AY$99,base_minorista!$A2501,0)</f>
        <v>79765071.188217312</v>
      </c>
      <c r="I2501">
        <f>+HLOOKUP(VLOOKUP($B2501,$Q$2:$R$42,2,0),creditos_sf!$D$103:$AY$200,base_minorista!$A2501,0)</f>
        <v>213654136.082793</v>
      </c>
      <c r="J2501">
        <f>+HLOOKUP(VLOOKUP($B2501,$Q$2:$R$42,2,0),Costo_fondeo!$D$3:$AY$100,base_minorista!$A2501,0)</f>
        <v>4.8393388404948503</v>
      </c>
      <c r="K2501">
        <f>+HLOOKUP(VLOOKUP($B2501,$Q$2:$R$42,2,0),Costo_provisiones!$D$3:$AY$100,base_minorista!$A2501,0)</f>
        <v>5.5724182698927374</v>
      </c>
      <c r="L2501">
        <f>+HLOOKUP(VLOOKUP($B2501,$Q$2:$R$42,2,0),Morosidad_control!$D$4:$AY$101,base_minorista!$A2501,0)</f>
        <v>10.955482679146886</v>
      </c>
      <c r="M2501">
        <f ca="1">+OFFSET(Capital_2!$D$2,base_minorista!A2501,0)</f>
        <v>3.6120620419568428</v>
      </c>
      <c r="N2501">
        <f>+HLOOKUP(VLOOKUP($B2501,$Q$2:$R$42,2,0),costo_laboral!$E$2:$AZ$99,base_minorista!$A2501,0)</f>
        <v>12.2399131212965</v>
      </c>
      <c r="O2501">
        <f>+HLOOKUP(VLOOKUP($B2501,$Q$2:$R$42,2,0),Participacion2!$D$2:$AO$99,base_minorista!$A2501,0)</f>
        <v>0.2813315562241801</v>
      </c>
    </row>
    <row r="2502" spans="1:15" ht="16.5" x14ac:dyDescent="0.3">
      <c r="A2502">
        <v>74</v>
      </c>
      <c r="B2502">
        <v>27</v>
      </c>
      <c r="C2502">
        <v>73</v>
      </c>
      <c r="D2502" s="3">
        <v>43100</v>
      </c>
      <c r="E2502" s="33">
        <v>17</v>
      </c>
      <c r="F2502">
        <v>1</v>
      </c>
      <c r="G2502">
        <f>+HLOOKUP(VLOOKUP($B2502,$Q$2:$R$42,2,0),costos_sf!$D$2:$AY$99,base_minorista!$A2502,0)</f>
        <v>83344624.270359531</v>
      </c>
      <c r="H2502">
        <f>+HLOOKUP(VLOOKUP($B2502,$Q$2:$R$42,2,0),creditos_sf!$D$2:$AY$99,base_minorista!$A2502,0)</f>
        <v>83663622.928369701</v>
      </c>
      <c r="I2502">
        <f>+HLOOKUP(VLOOKUP($B2502,$Q$2:$R$42,2,0),creditos_sf!$D$103:$AY$200,base_minorista!$A2502,0)</f>
        <v>207207344.85459799</v>
      </c>
      <c r="J2502">
        <f>+HLOOKUP(VLOOKUP($B2502,$Q$2:$R$42,2,0),Costo_fondeo!$D$3:$AY$100,base_minorista!$A2502,0)</f>
        <v>4.8447313245399819</v>
      </c>
      <c r="K2502">
        <f>+HLOOKUP(VLOOKUP($B2502,$Q$2:$R$42,2,0),Costo_provisiones!$D$3:$AY$100,base_minorista!$A2502,0)</f>
        <v>5.8227289208040798</v>
      </c>
      <c r="L2502">
        <f>+HLOOKUP(VLOOKUP($B2502,$Q$2:$R$42,2,0),Morosidad_control!$D$4:$AY$101,base_minorista!$A2502,0)</f>
        <v>9.0526578887882394</v>
      </c>
      <c r="M2502">
        <f ca="1">+OFFSET(Capital_2!$D$2,base_minorista!A2502,0)</f>
        <v>3.5930762546706192</v>
      </c>
      <c r="N2502">
        <f>+HLOOKUP(VLOOKUP($B2502,$Q$2:$R$42,2,0),costo_laboral!$E$2:$AZ$99,base_minorista!$A2502,0)</f>
        <v>12.381545372887301</v>
      </c>
      <c r="O2502">
        <f>+HLOOKUP(VLOOKUP($B2502,$Q$2:$R$42,2,0),Participacion2!$D$2:$AO$99,base_minorista!$A2502,0)</f>
        <v>0.28964680174075319</v>
      </c>
    </row>
    <row r="2503" spans="1:15" ht="16.5" x14ac:dyDescent="0.3">
      <c r="A2503">
        <v>75</v>
      </c>
      <c r="B2503">
        <v>27</v>
      </c>
      <c r="C2503">
        <v>74</v>
      </c>
      <c r="D2503" s="3">
        <v>43131</v>
      </c>
      <c r="E2503" s="33">
        <v>18</v>
      </c>
      <c r="F2503">
        <v>1</v>
      </c>
      <c r="G2503">
        <f>+HLOOKUP(VLOOKUP($B2503,$Q$2:$R$42,2,0),costos_sf!$D$2:$AY$99,base_minorista!$A2503,0)</f>
        <v>82288535.747116536</v>
      </c>
      <c r="H2503">
        <f>+HLOOKUP(VLOOKUP($B2503,$Q$2:$R$42,2,0),creditos_sf!$D$2:$AY$99,base_minorista!$A2503,0)</f>
        <v>84864572.799673095</v>
      </c>
      <c r="I2503">
        <f>+HLOOKUP(VLOOKUP($B2503,$Q$2:$R$42,2,0),creditos_sf!$D$103:$AY$200,base_minorista!$A2503,0)</f>
        <v>209948522.07327801</v>
      </c>
      <c r="J2503">
        <f>+HLOOKUP(VLOOKUP($B2503,$Q$2:$R$42,2,0),Costo_fondeo!$D$3:$AY$100,base_minorista!$A2503,0)</f>
        <v>4.8526329826401398</v>
      </c>
      <c r="K2503">
        <f>+HLOOKUP(VLOOKUP($B2503,$Q$2:$R$42,2,0),Costo_provisiones!$D$3:$AY$100,base_minorista!$A2503,0)</f>
        <v>5.4931549694838298</v>
      </c>
      <c r="L2503">
        <f>+HLOOKUP(VLOOKUP($B2503,$Q$2:$R$42,2,0),Morosidad_control!$D$4:$AY$101,base_minorista!$A2503,0)</f>
        <v>8.2597286353923192</v>
      </c>
      <c r="M2503">
        <f ca="1">+OFFSET(Capital_2!$D$2,base_minorista!A2503,0)</f>
        <v>3.5815867697690567</v>
      </c>
      <c r="N2503">
        <f>+HLOOKUP(VLOOKUP($B2503,$Q$2:$R$42,2,0),costo_laboral!$E$2:$AZ$99,base_minorista!$A2503,0)</f>
        <v>12.1963600201716</v>
      </c>
      <c r="O2503">
        <f>+HLOOKUP(VLOOKUP($B2503,$Q$2:$R$42,2,0),Participacion2!$D$2:$AO$99,base_minorista!$A2503,0)</f>
        <v>0.29340937850931792</v>
      </c>
    </row>
    <row r="2504" spans="1:15" ht="16.5" x14ac:dyDescent="0.3">
      <c r="A2504">
        <v>76</v>
      </c>
      <c r="B2504">
        <v>27</v>
      </c>
      <c r="C2504">
        <v>75</v>
      </c>
      <c r="D2504" s="3">
        <v>43159</v>
      </c>
      <c r="E2504" s="33">
        <v>18</v>
      </c>
      <c r="F2504">
        <v>1</v>
      </c>
      <c r="G2504">
        <f>+HLOOKUP(VLOOKUP($B2504,$Q$2:$R$42,2,0),costos_sf!$D$2:$AY$99,base_minorista!$A2504,0)</f>
        <v>81897068.021782383</v>
      </c>
      <c r="H2504">
        <f>+HLOOKUP(VLOOKUP($B2504,$Q$2:$R$42,2,0),creditos_sf!$D$2:$AY$99,base_minorista!$A2504,0)</f>
        <v>75249724.599554703</v>
      </c>
      <c r="I2504">
        <f>+HLOOKUP(VLOOKUP($B2504,$Q$2:$R$42,2,0),creditos_sf!$D$103:$AY$200,base_minorista!$A2504,0)</f>
        <v>216685487.80948702</v>
      </c>
      <c r="J2504">
        <f>+HLOOKUP(VLOOKUP($B2504,$Q$2:$R$42,2,0),Costo_fondeo!$D$3:$AY$100,base_minorista!$A2504,0)</f>
        <v>4.8526186317613451</v>
      </c>
      <c r="K2504">
        <f>+HLOOKUP(VLOOKUP($B2504,$Q$2:$R$42,2,0),Costo_provisiones!$D$3:$AY$100,base_minorista!$A2504,0)</f>
        <v>5.2199124168890974</v>
      </c>
      <c r="L2504">
        <f>+HLOOKUP(VLOOKUP($B2504,$Q$2:$R$42,2,0),Morosidad_control!$D$4:$AY$101,base_minorista!$A2504,0)</f>
        <v>9.3902674051334856</v>
      </c>
      <c r="M2504">
        <f ca="1">+OFFSET(Capital_2!$D$2,base_minorista!A2504,0)</f>
        <v>3.5677590569055382</v>
      </c>
      <c r="N2504">
        <f>+HLOOKUP(VLOOKUP($B2504,$Q$2:$R$42,2,0),costo_laboral!$E$2:$AZ$99,base_minorista!$A2504,0)</f>
        <v>12.2824867854731</v>
      </c>
      <c r="O2504">
        <f>+HLOOKUP(VLOOKUP($B2504,$Q$2:$R$42,2,0),Participacion2!$D$2:$AO$99,base_minorista!$A2504,0)</f>
        <v>0.26082799853647365</v>
      </c>
    </row>
    <row r="2505" spans="1:15" ht="16.5" x14ac:dyDescent="0.3">
      <c r="A2505">
        <v>77</v>
      </c>
      <c r="B2505">
        <v>27</v>
      </c>
      <c r="C2505">
        <v>76</v>
      </c>
      <c r="D2505" s="3">
        <v>43190</v>
      </c>
      <c r="E2505" s="33">
        <v>18</v>
      </c>
      <c r="F2505">
        <v>1</v>
      </c>
      <c r="G2505">
        <f>+HLOOKUP(VLOOKUP($B2505,$Q$2:$R$42,2,0),costos_sf!$D$2:$AY$99,base_minorista!$A2505,0)</f>
        <v>81343231.832878068</v>
      </c>
      <c r="H2505">
        <f>+HLOOKUP(VLOOKUP($B2505,$Q$2:$R$42,2,0),creditos_sf!$D$2:$AY$99,base_minorista!$A2505,0)</f>
        <v>74241528.30953069</v>
      </c>
      <c r="I2505">
        <f>+HLOOKUP(VLOOKUP($B2505,$Q$2:$R$42,2,0),creditos_sf!$D$103:$AY$200,base_minorista!$A2505,0)</f>
        <v>215935840.06106699</v>
      </c>
      <c r="J2505">
        <f>+HLOOKUP(VLOOKUP($B2505,$Q$2:$R$42,2,0),Costo_fondeo!$D$3:$AY$100,base_minorista!$A2505,0)</f>
        <v>4.8543873235318324</v>
      </c>
      <c r="K2505">
        <f>+HLOOKUP(VLOOKUP($B2505,$Q$2:$R$42,2,0),Costo_provisiones!$D$3:$AY$100,base_minorista!$A2505,0)</f>
        <v>4.9016326697926438</v>
      </c>
      <c r="L2505">
        <f>+HLOOKUP(VLOOKUP($B2505,$Q$2:$R$42,2,0),Morosidad_control!$D$4:$AY$101,base_minorista!$A2505,0)</f>
        <v>12.247408168480405</v>
      </c>
      <c r="M2505">
        <f ca="1">+OFFSET(Capital_2!$D$2,base_minorista!A2505,0)</f>
        <v>3.5535594036254383</v>
      </c>
      <c r="N2505">
        <f>+HLOOKUP(VLOOKUP($B2505,$Q$2:$R$42,2,0),costo_laboral!$E$2:$AZ$99,base_minorista!$A2505,0)</f>
        <v>12.5321454125476</v>
      </c>
      <c r="O2505">
        <f>+HLOOKUP(VLOOKUP($B2505,$Q$2:$R$42,2,0),Participacion2!$D$2:$AO$99,base_minorista!$A2505,0)</f>
        <v>0.25275836535386176</v>
      </c>
    </row>
    <row r="2506" spans="1:15" ht="16.5" x14ac:dyDescent="0.3">
      <c r="A2506">
        <v>78</v>
      </c>
      <c r="B2506">
        <v>27</v>
      </c>
      <c r="C2506">
        <v>77</v>
      </c>
      <c r="D2506" s="3">
        <v>43220</v>
      </c>
      <c r="E2506" s="33">
        <v>18</v>
      </c>
      <c r="F2506">
        <v>1</v>
      </c>
      <c r="G2506">
        <f>+HLOOKUP(VLOOKUP($B2506,$Q$2:$R$42,2,0),costos_sf!$D$2:$AY$99,base_minorista!$A2506,0)</f>
        <v>81084515.252900049</v>
      </c>
      <c r="H2506">
        <f>+HLOOKUP(VLOOKUP($B2506,$Q$2:$R$42,2,0),creditos_sf!$D$2:$AY$99,base_minorista!$A2506,0)</f>
        <v>76202696.017247692</v>
      </c>
      <c r="I2506">
        <f>+HLOOKUP(VLOOKUP($B2506,$Q$2:$R$42,2,0),creditos_sf!$D$103:$AY$200,base_minorista!$A2506,0)</f>
        <v>215878472.15569299</v>
      </c>
      <c r="J2506">
        <f>+HLOOKUP(VLOOKUP($B2506,$Q$2:$R$42,2,0),Costo_fondeo!$D$3:$AY$100,base_minorista!$A2506,0)</f>
        <v>4.8647094779747801</v>
      </c>
      <c r="K2506">
        <f>+HLOOKUP(VLOOKUP($B2506,$Q$2:$R$42,2,0),Costo_provisiones!$D$3:$AY$100,base_minorista!$A2506,0)</f>
        <v>5.0235429194167329</v>
      </c>
      <c r="L2506">
        <f>+HLOOKUP(VLOOKUP($B2506,$Q$2:$R$42,2,0),Morosidad_control!$D$4:$AY$101,base_minorista!$A2506,0)</f>
        <v>12.333907091885189</v>
      </c>
      <c r="M2506">
        <f ca="1">+OFFSET(Capital_2!$D$2,base_minorista!A2506,0)</f>
        <v>3.5277001527594574</v>
      </c>
      <c r="N2506">
        <f>+HLOOKUP(VLOOKUP($B2506,$Q$2:$R$42,2,0),costo_laboral!$E$2:$AZ$99,base_minorista!$A2506,0)</f>
        <v>12.663955027438901</v>
      </c>
      <c r="O2506">
        <f>+HLOOKUP(VLOOKUP($B2506,$Q$2:$R$42,2,0),Participacion2!$D$2:$AO$99,base_minorista!$A2506,0)</f>
        <v>0.25480736077974236</v>
      </c>
    </row>
    <row r="2507" spans="1:15" ht="16.5" x14ac:dyDescent="0.3">
      <c r="A2507">
        <v>79</v>
      </c>
      <c r="B2507">
        <v>27</v>
      </c>
      <c r="C2507">
        <v>78</v>
      </c>
      <c r="D2507" s="3">
        <v>43251</v>
      </c>
      <c r="E2507" s="33">
        <v>18</v>
      </c>
      <c r="F2507">
        <v>1</v>
      </c>
      <c r="G2507">
        <f>+HLOOKUP(VLOOKUP($B2507,$Q$2:$R$42,2,0),costos_sf!$D$2:$AY$99,base_minorista!$A2507,0)</f>
        <v>80448668.82698898</v>
      </c>
      <c r="H2507">
        <f>+HLOOKUP(VLOOKUP($B2507,$Q$2:$R$42,2,0),creditos_sf!$D$2:$AY$99,base_minorista!$A2507,0)</f>
        <v>76894323.927695811</v>
      </c>
      <c r="I2507">
        <f>+HLOOKUP(VLOOKUP($B2507,$Q$2:$R$42,2,0),creditos_sf!$D$103:$AY$200,base_minorista!$A2507,0)</f>
        <v>214738678.39134797</v>
      </c>
      <c r="J2507">
        <f>+HLOOKUP(VLOOKUP($B2507,$Q$2:$R$42,2,0),Costo_fondeo!$D$3:$AY$100,base_minorista!$A2507,0)</f>
        <v>4.8667399626297847</v>
      </c>
      <c r="K2507">
        <f>+HLOOKUP(VLOOKUP($B2507,$Q$2:$R$42,2,0),Costo_provisiones!$D$3:$AY$100,base_minorista!$A2507,0)</f>
        <v>4.8594511904919733</v>
      </c>
      <c r="L2507">
        <f>+HLOOKUP(VLOOKUP($B2507,$Q$2:$R$42,2,0),Morosidad_control!$D$4:$AY$101,base_minorista!$A2507,0)</f>
        <v>12.854573910813723</v>
      </c>
      <c r="M2507">
        <f ca="1">+OFFSET(Capital_2!$D$2,base_minorista!A2507,0)</f>
        <v>3.5069368282381337</v>
      </c>
      <c r="N2507">
        <f>+HLOOKUP(VLOOKUP($B2507,$Q$2:$R$42,2,0),costo_laboral!$E$2:$AZ$99,base_minorista!$A2507,0)</f>
        <v>12.7863135187329</v>
      </c>
      <c r="O2507">
        <f>+HLOOKUP(VLOOKUP($B2507,$Q$2:$R$42,2,0),Participacion2!$D$2:$AO$99,base_minorista!$A2507,0)</f>
        <v>0.25929810104430723</v>
      </c>
    </row>
    <row r="2508" spans="1:15" ht="16.5" x14ac:dyDescent="0.3">
      <c r="A2508">
        <v>80</v>
      </c>
      <c r="B2508">
        <v>27</v>
      </c>
      <c r="C2508">
        <v>79</v>
      </c>
      <c r="D2508" s="3">
        <v>43281</v>
      </c>
      <c r="E2508" s="33">
        <v>18</v>
      </c>
      <c r="F2508">
        <v>1</v>
      </c>
      <c r="G2508">
        <f>+HLOOKUP(VLOOKUP($B2508,$Q$2:$R$42,2,0),costos_sf!$D$2:$AY$99,base_minorista!$A2508,0)</f>
        <v>80939258.961576372</v>
      </c>
      <c r="H2508">
        <f>+HLOOKUP(VLOOKUP($B2508,$Q$2:$R$42,2,0),creditos_sf!$D$2:$AY$99,base_minorista!$A2508,0)</f>
        <v>78659714.226188704</v>
      </c>
      <c r="I2508">
        <f>+HLOOKUP(VLOOKUP($B2508,$Q$2:$R$42,2,0),creditos_sf!$D$103:$AY$200,base_minorista!$A2508,0)</f>
        <v>212617087.890966</v>
      </c>
      <c r="J2508">
        <f>+HLOOKUP(VLOOKUP($B2508,$Q$2:$R$42,2,0),Costo_fondeo!$D$3:$AY$100,base_minorista!$A2508,0)</f>
        <v>4.870783938842842</v>
      </c>
      <c r="K2508">
        <f>+HLOOKUP(VLOOKUP($B2508,$Q$2:$R$42,2,0),Costo_provisiones!$D$3:$AY$100,base_minorista!$A2508,0)</f>
        <v>4.9188925785985331</v>
      </c>
      <c r="L2508">
        <f>+HLOOKUP(VLOOKUP($B2508,$Q$2:$R$42,2,0),Morosidad_control!$D$4:$AY$101,base_minorista!$A2508,0)</f>
        <v>14.513393055175669</v>
      </c>
      <c r="M2508">
        <f ca="1">+OFFSET(Capital_2!$D$2,base_minorista!A2508,0)</f>
        <v>3.4861804073665166</v>
      </c>
      <c r="N2508">
        <f>+HLOOKUP(VLOOKUP($B2508,$Q$2:$R$42,2,0),costo_laboral!$E$2:$AZ$99,base_minorista!$A2508,0)</f>
        <v>12.8201074050746</v>
      </c>
      <c r="O2508">
        <f>+HLOOKUP(VLOOKUP($B2508,$Q$2:$R$42,2,0),Participacion2!$D$2:$AO$99,base_minorista!$A2508,0)</f>
        <v>0.2645896730047399</v>
      </c>
    </row>
    <row r="2509" spans="1:15" ht="16.5" x14ac:dyDescent="0.3">
      <c r="A2509">
        <v>81</v>
      </c>
      <c r="B2509">
        <v>27</v>
      </c>
      <c r="C2509">
        <v>80</v>
      </c>
      <c r="D2509" s="3">
        <v>43312</v>
      </c>
      <c r="E2509" s="33">
        <v>18</v>
      </c>
      <c r="F2509">
        <v>1</v>
      </c>
      <c r="G2509">
        <f>+HLOOKUP(VLOOKUP($B2509,$Q$2:$R$42,2,0),costos_sf!$D$2:$AY$99,base_minorista!$A2509,0)</f>
        <v>80369836.062820077</v>
      </c>
      <c r="H2509">
        <f>+HLOOKUP(VLOOKUP($B2509,$Q$2:$R$42,2,0),creditos_sf!$D$2:$AY$99,base_minorista!$A2509,0)</f>
        <v>81015178.280396</v>
      </c>
      <c r="I2509">
        <f>+HLOOKUP(VLOOKUP($B2509,$Q$2:$R$42,2,0),creditos_sf!$D$103:$AY$200,base_minorista!$A2509,0)</f>
        <v>208727721.64488798</v>
      </c>
      <c r="J2509">
        <f>+HLOOKUP(VLOOKUP($B2509,$Q$2:$R$42,2,0),Costo_fondeo!$D$3:$AY$100,base_minorista!$A2509,0)</f>
        <v>4.8817998596103331</v>
      </c>
      <c r="K2509">
        <f>+HLOOKUP(VLOOKUP($B2509,$Q$2:$R$42,2,0),Costo_provisiones!$D$3:$AY$100,base_minorista!$A2509,0)</f>
        <v>4.5234177451546076</v>
      </c>
      <c r="L2509">
        <f>+HLOOKUP(VLOOKUP($B2509,$Q$2:$R$42,2,0),Morosidad_control!$D$4:$AY$101,base_minorista!$A2509,0)</f>
        <v>14.874465309403709</v>
      </c>
      <c r="M2509">
        <f ca="1">+OFFSET(Capital_2!$D$2,base_minorista!A2509,0)</f>
        <v>3.4635993253239059</v>
      </c>
      <c r="N2509">
        <f>+HLOOKUP(VLOOKUP($B2509,$Q$2:$R$42,2,0),costo_laboral!$E$2:$AZ$99,base_minorista!$A2509,0)</f>
        <v>13.0015539929708</v>
      </c>
      <c r="O2509">
        <f>+HLOOKUP(VLOOKUP($B2509,$Q$2:$R$42,2,0),Participacion2!$D$2:$AO$99,base_minorista!$A2509,0)</f>
        <v>0.27151896228549222</v>
      </c>
    </row>
    <row r="2510" spans="1:15" ht="16.5" x14ac:dyDescent="0.3">
      <c r="A2510">
        <v>82</v>
      </c>
      <c r="B2510">
        <v>27</v>
      </c>
      <c r="C2510">
        <v>81</v>
      </c>
      <c r="D2510" s="3">
        <v>43343</v>
      </c>
      <c r="E2510" s="33">
        <v>18</v>
      </c>
      <c r="F2510">
        <v>1</v>
      </c>
      <c r="G2510">
        <f>+HLOOKUP(VLOOKUP($B2510,$Q$2:$R$42,2,0),costos_sf!$D$2:$AY$99,base_minorista!$A2510,0)</f>
        <v>80376864.547590137</v>
      </c>
      <c r="H2510">
        <f>+HLOOKUP(VLOOKUP($B2510,$Q$2:$R$42,2,0),creditos_sf!$D$2:$AY$99,base_minorista!$A2510,0)</f>
        <v>82745748.962664008</v>
      </c>
      <c r="I2510">
        <f>+HLOOKUP(VLOOKUP($B2510,$Q$2:$R$42,2,0),creditos_sf!$D$103:$AY$200,base_minorista!$A2510,0)</f>
        <v>208115064.51316997</v>
      </c>
      <c r="J2510">
        <f>+HLOOKUP(VLOOKUP($B2510,$Q$2:$R$42,2,0),Costo_fondeo!$D$3:$AY$100,base_minorista!$A2510,0)</f>
        <v>4.9024254748148186</v>
      </c>
      <c r="K2510">
        <f>+HLOOKUP(VLOOKUP($B2510,$Q$2:$R$42,2,0),Costo_provisiones!$D$3:$AY$100,base_minorista!$A2510,0)</f>
        <v>4.3010875562791391</v>
      </c>
      <c r="L2510">
        <f>+HLOOKUP(VLOOKUP($B2510,$Q$2:$R$42,2,0),Morosidad_control!$D$4:$AY$101,base_minorista!$A2510,0)</f>
        <v>17.753658488409283</v>
      </c>
      <c r="M2510">
        <f ca="1">+OFFSET(Capital_2!$D$2,base_minorista!A2510,0)</f>
        <v>3.442349118867654</v>
      </c>
      <c r="N2510">
        <f>+HLOOKUP(VLOOKUP($B2510,$Q$2:$R$42,2,0),costo_laboral!$E$2:$AZ$99,base_minorista!$A2510,0)</f>
        <v>13.0741593361371</v>
      </c>
      <c r="O2510">
        <f>+HLOOKUP(VLOOKUP($B2510,$Q$2:$R$42,2,0),Participacion2!$D$2:$AO$99,base_minorista!$A2510,0)</f>
        <v>0.27814859004689696</v>
      </c>
    </row>
    <row r="2511" spans="1:15" ht="16.5" x14ac:dyDescent="0.3">
      <c r="A2511">
        <v>83</v>
      </c>
      <c r="B2511">
        <v>27</v>
      </c>
      <c r="C2511">
        <v>82</v>
      </c>
      <c r="D2511" s="3">
        <v>43373</v>
      </c>
      <c r="E2511" s="33">
        <v>18</v>
      </c>
      <c r="F2511">
        <v>1</v>
      </c>
      <c r="G2511">
        <f>+HLOOKUP(VLOOKUP($B2511,$Q$2:$R$42,2,0),costos_sf!$D$2:$AY$99,base_minorista!$A2511,0)</f>
        <v>75406822.439902633</v>
      </c>
      <c r="H2511">
        <f>+HLOOKUP(VLOOKUP($B2511,$Q$2:$R$42,2,0),creditos_sf!$D$2:$AY$99,base_minorista!$A2511,0)</f>
        <v>83716950.409805506</v>
      </c>
      <c r="I2511">
        <f>+HLOOKUP(VLOOKUP($B2511,$Q$2:$R$42,2,0),creditos_sf!$D$103:$AY$200,base_minorista!$A2511,0)</f>
        <v>202835238.58469</v>
      </c>
      <c r="J2511">
        <f>+HLOOKUP(VLOOKUP($B2511,$Q$2:$R$42,2,0),Costo_fondeo!$D$3:$AY$100,base_minorista!$A2511,0)</f>
        <v>4.4512048150471699</v>
      </c>
      <c r="K2511">
        <f>+HLOOKUP(VLOOKUP($B2511,$Q$2:$R$42,2,0),Costo_provisiones!$D$3:$AY$100,base_minorista!$A2511,0)</f>
        <v>4.0289191995405496</v>
      </c>
      <c r="L2511">
        <f>+HLOOKUP(VLOOKUP($B2511,$Q$2:$R$42,2,0),Morosidad_control!$D$4:$AY$101,base_minorista!$A2511,0)</f>
        <v>16.485597187815497</v>
      </c>
      <c r="M2511">
        <f ca="1">+OFFSET(Capital_2!$D$2,base_minorista!A2511,0)</f>
        <v>3.430093895939399</v>
      </c>
      <c r="N2511">
        <f>+HLOOKUP(VLOOKUP($B2511,$Q$2:$R$42,2,0),costo_laboral!$E$2:$AZ$99,base_minorista!$A2511,0)</f>
        <v>13.352177186303299</v>
      </c>
      <c r="O2511">
        <f>+HLOOKUP(VLOOKUP($B2511,$Q$2:$R$42,2,0),Participacion2!$D$2:$AO$99,base_minorista!$A2511,0)</f>
        <v>0.28248652205089131</v>
      </c>
    </row>
    <row r="2512" spans="1:15" ht="16.5" x14ac:dyDescent="0.3">
      <c r="A2512">
        <v>84</v>
      </c>
      <c r="B2512">
        <v>27</v>
      </c>
      <c r="C2512">
        <v>83</v>
      </c>
      <c r="D2512" s="3">
        <v>43404</v>
      </c>
      <c r="E2512" s="33">
        <v>18</v>
      </c>
      <c r="F2512">
        <v>1</v>
      </c>
      <c r="G2512">
        <f>+HLOOKUP(VLOOKUP($B2512,$Q$2:$R$42,2,0),costos_sf!$D$2:$AY$99,base_minorista!$A2512,0)</f>
        <v>75449952.902950108</v>
      </c>
      <c r="H2512">
        <f>+HLOOKUP(VLOOKUP($B2512,$Q$2:$R$42,2,0),creditos_sf!$D$2:$AY$99,base_minorista!$A2512,0)</f>
        <v>85072796.562919199</v>
      </c>
      <c r="I2512">
        <f>+HLOOKUP(VLOOKUP($B2512,$Q$2:$R$42,2,0),creditos_sf!$D$103:$AY$200,base_minorista!$A2512,0)</f>
        <v>196845035.076906</v>
      </c>
      <c r="J2512">
        <f>+HLOOKUP(VLOOKUP($B2512,$Q$2:$R$42,2,0),Costo_fondeo!$D$3:$AY$100,base_minorista!$A2512,0)</f>
        <v>4.4570153648037429</v>
      </c>
      <c r="K2512">
        <f>+HLOOKUP(VLOOKUP($B2512,$Q$2:$R$42,2,0),Costo_provisiones!$D$3:$AY$100,base_minorista!$A2512,0)</f>
        <v>4.2371360590787361</v>
      </c>
      <c r="L2512">
        <f>+HLOOKUP(VLOOKUP($B2512,$Q$2:$R$42,2,0),Morosidad_control!$D$4:$AY$101,base_minorista!$A2512,0)</f>
        <v>15.399793353537165</v>
      </c>
      <c r="M2512">
        <f ca="1">+OFFSET(Capital_2!$D$2,base_minorista!A2512,0)</f>
        <v>3.4233579602032216</v>
      </c>
      <c r="N2512">
        <f>+HLOOKUP(VLOOKUP($B2512,$Q$2:$R$42,2,0),costo_laboral!$E$2:$AZ$99,base_minorista!$A2512,0)</f>
        <v>13.618437350297601</v>
      </c>
      <c r="O2512">
        <f>+HLOOKUP(VLOOKUP($B2512,$Q$2:$R$42,2,0),Participacion2!$D$2:$AO$99,base_minorista!$A2512,0)</f>
        <v>0.29079406143470693</v>
      </c>
    </row>
    <row r="2513" spans="1:15" ht="16.5" x14ac:dyDescent="0.3">
      <c r="A2513">
        <v>85</v>
      </c>
      <c r="B2513">
        <v>27</v>
      </c>
      <c r="C2513">
        <v>84</v>
      </c>
      <c r="D2513" s="3">
        <v>43434</v>
      </c>
      <c r="E2513" s="33">
        <v>18</v>
      </c>
      <c r="F2513">
        <v>1</v>
      </c>
      <c r="G2513">
        <f>+HLOOKUP(VLOOKUP($B2513,$Q$2:$R$42,2,0),costos_sf!$D$2:$AY$99,base_minorista!$A2513,0)</f>
        <v>79369107.006330207</v>
      </c>
      <c r="H2513">
        <f>+HLOOKUP(VLOOKUP($B2513,$Q$2:$R$42,2,0),creditos_sf!$D$2:$AY$99,base_minorista!$A2513,0)</f>
        <v>87193434.856525794</v>
      </c>
      <c r="I2513">
        <f>+HLOOKUP(VLOOKUP($B2513,$Q$2:$R$42,2,0),creditos_sf!$D$103:$AY$200,base_minorista!$A2513,0)</f>
        <v>191563896.846504</v>
      </c>
      <c r="J2513">
        <f>+HLOOKUP(VLOOKUP($B2513,$Q$2:$R$42,2,0),Costo_fondeo!$D$3:$AY$100,base_minorista!$A2513,0)</f>
        <v>4.463987392723471</v>
      </c>
      <c r="K2513">
        <f>+HLOOKUP(VLOOKUP($B2513,$Q$2:$R$42,2,0),Costo_provisiones!$D$3:$AY$100,base_minorista!$A2513,0)</f>
        <v>5.7823819488834891</v>
      </c>
      <c r="L2513">
        <f>+HLOOKUP(VLOOKUP($B2513,$Q$2:$R$42,2,0),Morosidad_control!$D$4:$AY$101,base_minorista!$A2513,0)</f>
        <v>15.929652701305287</v>
      </c>
      <c r="M2513">
        <f ca="1">+OFFSET(Capital_2!$D$2,base_minorista!A2513,0)</f>
        <v>3.4154915843908498</v>
      </c>
      <c r="N2513">
        <f>+HLOOKUP(VLOOKUP($B2513,$Q$2:$R$42,2,0),costo_laboral!$E$2:$AZ$99,base_minorista!$A2513,0)</f>
        <v>13.5055680906797</v>
      </c>
      <c r="O2513">
        <f>+HLOOKUP(VLOOKUP($B2513,$Q$2:$R$42,2,0),Participacion2!$D$2:$AO$99,base_minorista!$A2513,0)</f>
        <v>0.29813569494994629</v>
      </c>
    </row>
    <row r="2514" spans="1:15" ht="16.5" x14ac:dyDescent="0.3">
      <c r="A2514">
        <v>86</v>
      </c>
      <c r="B2514">
        <v>27</v>
      </c>
      <c r="C2514">
        <v>85</v>
      </c>
      <c r="D2514" s="3">
        <v>43465</v>
      </c>
      <c r="E2514" s="33">
        <v>18</v>
      </c>
      <c r="F2514">
        <v>1</v>
      </c>
      <c r="G2514">
        <f>+HLOOKUP(VLOOKUP($B2514,$Q$2:$R$42,2,0),costos_sf!$D$2:$AY$99,base_minorista!$A2514,0)</f>
        <v>80085601.195327729</v>
      </c>
      <c r="H2514">
        <f>+HLOOKUP(VLOOKUP($B2514,$Q$2:$R$42,2,0),creditos_sf!$D$2:$AY$99,base_minorista!$A2514,0)</f>
        <v>90035674.746166408</v>
      </c>
      <c r="I2514">
        <f>+HLOOKUP(VLOOKUP($B2514,$Q$2:$R$42,2,0),creditos_sf!$D$103:$AY$200,base_minorista!$A2514,0)</f>
        <v>192125220.142524</v>
      </c>
      <c r="J2514">
        <f>+HLOOKUP(VLOOKUP($B2514,$Q$2:$R$42,2,0),Costo_fondeo!$D$3:$AY$100,base_minorista!$A2514,0)</f>
        <v>4.4630679232776611</v>
      </c>
      <c r="K2514">
        <f>+HLOOKUP(VLOOKUP($B2514,$Q$2:$R$42,2,0),Costo_provisiones!$D$3:$AY$100,base_minorista!$A2514,0)</f>
        <v>5.3424737779626765</v>
      </c>
      <c r="L2514">
        <f>+HLOOKUP(VLOOKUP($B2514,$Q$2:$R$42,2,0),Morosidad_control!$D$4:$AY$101,base_minorista!$A2514,0)</f>
        <v>16.575987238370541</v>
      </c>
      <c r="M2514">
        <f ca="1">+OFFSET(Capital_2!$D$2,base_minorista!A2514,0)</f>
        <v>3.4351377010367652</v>
      </c>
      <c r="N2514">
        <f>+HLOOKUP(VLOOKUP($B2514,$Q$2:$R$42,2,0),costo_laboral!$E$2:$AZ$99,base_minorista!$A2514,0)</f>
        <v>13.6604159966758</v>
      </c>
      <c r="O2514">
        <f>+HLOOKUP(VLOOKUP($B2514,$Q$2:$R$42,2,0),Participacion2!$D$2:$AO$99,base_minorista!$A2514,0)</f>
        <v>0.30488396785680177</v>
      </c>
    </row>
    <row r="2515" spans="1:15" ht="16.5" x14ac:dyDescent="0.3">
      <c r="A2515">
        <v>87</v>
      </c>
      <c r="B2515">
        <v>27</v>
      </c>
      <c r="C2515">
        <v>86</v>
      </c>
      <c r="D2515" s="3">
        <v>43496</v>
      </c>
      <c r="E2515" s="33">
        <v>19</v>
      </c>
      <c r="F2515">
        <v>1</v>
      </c>
      <c r="G2515">
        <f>+HLOOKUP(VLOOKUP($B2515,$Q$2:$R$42,2,0),costos_sf!$D$2:$AY$99,base_minorista!$A2515,0)</f>
        <v>88100277.907813743</v>
      </c>
      <c r="H2515">
        <f>+HLOOKUP(VLOOKUP($B2515,$Q$2:$R$42,2,0),creditos_sf!$D$2:$AY$99,base_minorista!$A2515,0)</f>
        <v>93344693.320007607</v>
      </c>
      <c r="I2515">
        <f>+HLOOKUP(VLOOKUP($B2515,$Q$2:$R$42,2,0),creditos_sf!$D$103:$AY$200,base_minorista!$A2515,0)</f>
        <v>192930003.93457502</v>
      </c>
      <c r="J2515">
        <f>+HLOOKUP(VLOOKUP($B2515,$Q$2:$R$42,2,0),Costo_fondeo!$D$3:$AY$100,base_minorista!$A2515,0)</f>
        <v>4.454758976796608</v>
      </c>
      <c r="K2515">
        <f>+HLOOKUP(VLOOKUP($B2515,$Q$2:$R$42,2,0),Costo_provisiones!$D$3:$AY$100,base_minorista!$A2515,0)</f>
        <v>6.9558965726450639</v>
      </c>
      <c r="L2515">
        <f>+HLOOKUP(VLOOKUP($B2515,$Q$2:$R$42,2,0),Morosidad_control!$D$4:$AY$101,base_minorista!$A2515,0)</f>
        <v>19.646123421377041</v>
      </c>
      <c r="M2515">
        <f ca="1">+OFFSET(Capital_2!$D$2,base_minorista!A2515,0)</f>
        <v>3.144198069372997</v>
      </c>
      <c r="N2515">
        <f>+HLOOKUP(VLOOKUP($B2515,$Q$2:$R$42,2,0),costo_laboral!$E$2:$AZ$99,base_minorista!$A2515,0)</f>
        <v>13.398754523602401</v>
      </c>
      <c r="O2515">
        <f>+HLOOKUP(VLOOKUP($B2515,$Q$2:$R$42,2,0),Participacion2!$D$2:$AO$99,base_minorista!$A2515,0)</f>
        <v>0.31513097870444629</v>
      </c>
    </row>
    <row r="2516" spans="1:15" ht="16.5" x14ac:dyDescent="0.3">
      <c r="A2516">
        <v>88</v>
      </c>
      <c r="B2516">
        <v>27</v>
      </c>
      <c r="C2516">
        <v>87</v>
      </c>
      <c r="D2516" s="3">
        <v>43524</v>
      </c>
      <c r="E2516" s="33">
        <v>19</v>
      </c>
      <c r="F2516">
        <v>1</v>
      </c>
      <c r="G2516">
        <f>+HLOOKUP(VLOOKUP($B2516,$Q$2:$R$42,2,0),costos_sf!$D$2:$AY$99,base_minorista!$A2516,0)</f>
        <v>88390018.690204054</v>
      </c>
      <c r="H2516">
        <f>+HLOOKUP(VLOOKUP($B2516,$Q$2:$R$42,2,0),creditos_sf!$D$2:$AY$99,base_minorista!$A2516,0)</f>
        <v>96375087.774636596</v>
      </c>
      <c r="I2516">
        <f>+HLOOKUP(VLOOKUP($B2516,$Q$2:$R$42,2,0),creditos_sf!$D$103:$AY$200,base_minorista!$A2516,0)</f>
        <v>190481862.88092399</v>
      </c>
      <c r="J2516">
        <f>+HLOOKUP(VLOOKUP($B2516,$Q$2:$R$42,2,0),Costo_fondeo!$D$3:$AY$100,base_minorista!$A2516,0)</f>
        <v>4.4492235487418403</v>
      </c>
      <c r="K2516">
        <f>+HLOOKUP(VLOOKUP($B2516,$Q$2:$R$42,2,0),Costo_provisiones!$D$3:$AY$100,base_minorista!$A2516,0)</f>
        <v>6.9565917689069776</v>
      </c>
      <c r="L2516">
        <f>+HLOOKUP(VLOOKUP($B2516,$Q$2:$R$42,2,0),Morosidad_control!$D$4:$AY$101,base_minorista!$A2516,0)</f>
        <v>19.208768839798225</v>
      </c>
      <c r="M2516">
        <f ca="1">+OFFSET(Capital_2!$D$2,base_minorista!A2516,0)</f>
        <v>3.1750048296191844</v>
      </c>
      <c r="N2516">
        <f>+HLOOKUP(VLOOKUP($B2516,$Q$2:$R$42,2,0),costo_laboral!$E$2:$AZ$99,base_minorista!$A2516,0)</f>
        <v>13.2959513150722</v>
      </c>
      <c r="O2516">
        <f>+HLOOKUP(VLOOKUP($B2516,$Q$2:$R$42,2,0),Participacion2!$D$2:$AO$99,base_minorista!$A2516,0)</f>
        <v>0.32376997432227655</v>
      </c>
    </row>
    <row r="2517" spans="1:15" ht="16.5" x14ac:dyDescent="0.3">
      <c r="A2517">
        <v>89</v>
      </c>
      <c r="B2517">
        <v>27</v>
      </c>
      <c r="C2517">
        <v>88</v>
      </c>
      <c r="D2517" s="3">
        <v>43555</v>
      </c>
      <c r="E2517" s="33">
        <v>19</v>
      </c>
      <c r="F2517">
        <v>1</v>
      </c>
      <c r="G2517">
        <f>+HLOOKUP(VLOOKUP($B2517,$Q$2:$R$42,2,0),costos_sf!$D$2:$AY$99,base_minorista!$A2517,0)</f>
        <v>87762416.61405538</v>
      </c>
      <c r="H2517">
        <f>+HLOOKUP(VLOOKUP($B2517,$Q$2:$R$42,2,0),creditos_sf!$D$2:$AY$99,base_minorista!$A2517,0)</f>
        <v>97703146.124850199</v>
      </c>
      <c r="I2517">
        <f>+HLOOKUP(VLOOKUP($B2517,$Q$2:$R$42,2,0),creditos_sf!$D$103:$AY$200,base_minorista!$A2517,0)</f>
        <v>189317684.61006302</v>
      </c>
      <c r="J2517">
        <f>+HLOOKUP(VLOOKUP($B2517,$Q$2:$R$42,2,0),Costo_fondeo!$D$3:$AY$100,base_minorista!$A2517,0)</f>
        <v>4.4319754989685114</v>
      </c>
      <c r="K2517">
        <f>+HLOOKUP(VLOOKUP($B2517,$Q$2:$R$42,2,0),Costo_provisiones!$D$3:$AY$100,base_minorista!$A2517,0)</f>
        <v>6.7271759903831372</v>
      </c>
      <c r="L2517">
        <f>+HLOOKUP(VLOOKUP($B2517,$Q$2:$R$42,2,0),Morosidad_control!$D$4:$AY$101,base_minorista!$A2517,0)</f>
        <v>18.703482882814118</v>
      </c>
      <c r="M2517">
        <f ca="1">+OFFSET(Capital_2!$D$2,base_minorista!A2517,0)</f>
        <v>3.2070490236396596</v>
      </c>
      <c r="N2517">
        <f>+HLOOKUP(VLOOKUP($B2517,$Q$2:$R$42,2,0),costo_laboral!$E$2:$AZ$99,base_minorista!$A2517,0)</f>
        <v>13.220279023881099</v>
      </c>
      <c r="O2517">
        <f>+HLOOKUP(VLOOKUP($B2517,$Q$2:$R$42,2,0),Participacion2!$D$2:$AO$99,base_minorista!$A2517,0)</f>
        <v>0.3211503768163636</v>
      </c>
    </row>
    <row r="2518" spans="1:15" ht="16.5" x14ac:dyDescent="0.3">
      <c r="A2518">
        <v>90</v>
      </c>
      <c r="B2518">
        <v>27</v>
      </c>
      <c r="C2518">
        <v>89</v>
      </c>
      <c r="D2518" s="3">
        <v>43585</v>
      </c>
      <c r="E2518" s="33">
        <v>19</v>
      </c>
      <c r="F2518">
        <v>1</v>
      </c>
      <c r="G2518">
        <f>+HLOOKUP(VLOOKUP($B2518,$Q$2:$R$42,2,0),costos_sf!$D$2:$AY$99,base_minorista!$A2518,0)</f>
        <v>85648021.930290833</v>
      </c>
      <c r="H2518">
        <f>+HLOOKUP(VLOOKUP($B2518,$Q$2:$R$42,2,0),creditos_sf!$D$2:$AY$99,base_minorista!$A2518,0)</f>
        <v>100631218.85524499</v>
      </c>
      <c r="I2518">
        <f>+HLOOKUP(VLOOKUP($B2518,$Q$2:$R$42,2,0),creditos_sf!$D$103:$AY$200,base_minorista!$A2518,0)</f>
        <v>188060058.69946301</v>
      </c>
      <c r="J2518">
        <f>+HLOOKUP(VLOOKUP($B2518,$Q$2:$R$42,2,0),Costo_fondeo!$D$3:$AY$100,base_minorista!$A2518,0)</f>
        <v>4.4154095023594246</v>
      </c>
      <c r="K2518">
        <f>+HLOOKUP(VLOOKUP($B2518,$Q$2:$R$42,2,0),Costo_provisiones!$D$3:$AY$100,base_minorista!$A2518,0)</f>
        <v>6.1994673946108678</v>
      </c>
      <c r="L2518">
        <f>+HLOOKUP(VLOOKUP($B2518,$Q$2:$R$42,2,0),Morosidad_control!$D$4:$AY$101,base_minorista!$A2518,0)</f>
        <v>19.658974739481426</v>
      </c>
      <c r="M2518">
        <f ca="1">+OFFSET(Capital_2!$D$2,base_minorista!A2518,0)</f>
        <v>3.2607827391957867</v>
      </c>
      <c r="N2518">
        <f>+HLOOKUP(VLOOKUP($B2518,$Q$2:$R$42,2,0),costo_laboral!$E$2:$AZ$99,base_minorista!$A2518,0)</f>
        <v>13.043148907929099</v>
      </c>
      <c r="O2518">
        <f>+HLOOKUP(VLOOKUP($B2518,$Q$2:$R$42,2,0),Participacion2!$D$2:$AO$99,base_minorista!$A2518,0)</f>
        <v>0.32642169100202678</v>
      </c>
    </row>
    <row r="2519" spans="1:15" ht="16.5" x14ac:dyDescent="0.3">
      <c r="A2519">
        <v>91</v>
      </c>
      <c r="B2519">
        <v>27</v>
      </c>
      <c r="C2519">
        <v>90</v>
      </c>
      <c r="D2519" s="3">
        <v>43616</v>
      </c>
      <c r="E2519" s="33">
        <v>19</v>
      </c>
      <c r="F2519">
        <v>1</v>
      </c>
      <c r="G2519">
        <f>+HLOOKUP(VLOOKUP($B2519,$Q$2:$R$42,2,0),costos_sf!$D$2:$AY$99,base_minorista!$A2519,0)</f>
        <v>84694961.919761524</v>
      </c>
      <c r="H2519">
        <f>+HLOOKUP(VLOOKUP($B2519,$Q$2:$R$42,2,0),creditos_sf!$D$2:$AY$99,base_minorista!$A2519,0)</f>
        <v>101224581.20956901</v>
      </c>
      <c r="I2519">
        <f>+HLOOKUP(VLOOKUP($B2519,$Q$2:$R$42,2,0),creditos_sf!$D$103:$AY$200,base_minorista!$A2519,0)</f>
        <v>188733139.52765</v>
      </c>
      <c r="J2519">
        <f>+HLOOKUP(VLOOKUP($B2519,$Q$2:$R$42,2,0),Costo_fondeo!$D$3:$AY$100,base_minorista!$A2519,0)</f>
        <v>4.4032646698498743</v>
      </c>
      <c r="K2519">
        <f>+HLOOKUP(VLOOKUP($B2519,$Q$2:$R$42,2,0),Costo_provisiones!$D$3:$AY$100,base_minorista!$A2519,0)</f>
        <v>6.1216497013449107</v>
      </c>
      <c r="L2519">
        <f>+HLOOKUP(VLOOKUP($B2519,$Q$2:$R$42,2,0),Morosidad_control!$D$4:$AY$101,base_minorista!$A2519,0)</f>
        <v>21.820275358428493</v>
      </c>
      <c r="M2519">
        <f ca="1">+OFFSET(Capital_2!$D$2,base_minorista!A2519,0)</f>
        <v>3.2822741119614118</v>
      </c>
      <c r="N2519">
        <f>+HLOOKUP(VLOOKUP($B2519,$Q$2:$R$42,2,0),costo_laboral!$E$2:$AZ$99,base_minorista!$A2519,0)</f>
        <v>12.905456532392</v>
      </c>
      <c r="O2519">
        <f>+HLOOKUP(VLOOKUP($B2519,$Q$2:$R$42,2,0),Participacion2!$D$2:$AO$99,base_minorista!$A2519,0)</f>
        <v>0.33205419544378301</v>
      </c>
    </row>
    <row r="2520" spans="1:15" ht="16.5" x14ac:dyDescent="0.3">
      <c r="A2520">
        <v>92</v>
      </c>
      <c r="B2520">
        <v>27</v>
      </c>
      <c r="C2520">
        <v>91</v>
      </c>
      <c r="D2520" s="3">
        <v>43646</v>
      </c>
      <c r="E2520" s="33">
        <v>19</v>
      </c>
      <c r="F2520">
        <v>1</v>
      </c>
      <c r="G2520">
        <f>+HLOOKUP(VLOOKUP($B2520,$Q$2:$R$42,2,0),costos_sf!$D$2:$AY$99,base_minorista!$A2520,0)</f>
        <v>86639433.685883895</v>
      </c>
      <c r="H2520">
        <f>+HLOOKUP(VLOOKUP($B2520,$Q$2:$R$42,2,0),creditos_sf!$D$2:$AY$99,base_minorista!$A2520,0)</f>
        <v>100831674.723636</v>
      </c>
      <c r="I2520">
        <f>+HLOOKUP(VLOOKUP($B2520,$Q$2:$R$42,2,0),creditos_sf!$D$103:$AY$200,base_minorista!$A2520,0)</f>
        <v>191203336.072557</v>
      </c>
      <c r="J2520">
        <f>+HLOOKUP(VLOOKUP($B2520,$Q$2:$R$42,2,0),Costo_fondeo!$D$3:$AY$100,base_minorista!$A2520,0)</f>
        <v>4.3712183251142296</v>
      </c>
      <c r="K2520">
        <f>+HLOOKUP(VLOOKUP($B2520,$Q$2:$R$42,2,0),Costo_provisiones!$D$3:$AY$100,base_minorista!$A2520,0)</f>
        <v>6.2689056219640253</v>
      </c>
      <c r="L2520">
        <f>+HLOOKUP(VLOOKUP($B2520,$Q$2:$R$42,2,0),Morosidad_control!$D$4:$AY$101,base_minorista!$A2520,0)</f>
        <v>22.137609863240659</v>
      </c>
      <c r="M2520">
        <f ca="1">+OFFSET(Capital_2!$D$2,base_minorista!A2520,0)</f>
        <v>3.3170358226156935</v>
      </c>
      <c r="N2520">
        <f>+HLOOKUP(VLOOKUP($B2520,$Q$2:$R$42,2,0),costo_laboral!$E$2:$AZ$99,base_minorista!$A2520,0)</f>
        <v>12.781280365354</v>
      </c>
      <c r="O2520">
        <f>+HLOOKUP(VLOOKUP($B2520,$Q$2:$R$42,2,0),Participacion2!$D$2:$AO$99,base_minorista!$A2520,0)</f>
        <v>0.3285854898590565</v>
      </c>
    </row>
    <row r="2521" spans="1:15" ht="16.5" x14ac:dyDescent="0.3">
      <c r="A2521">
        <v>93</v>
      </c>
      <c r="B2521">
        <v>27</v>
      </c>
      <c r="C2521">
        <v>92</v>
      </c>
      <c r="D2521" s="3">
        <v>43677</v>
      </c>
      <c r="E2521" s="33">
        <v>19</v>
      </c>
      <c r="F2521">
        <v>1</v>
      </c>
      <c r="G2521">
        <f>+HLOOKUP(VLOOKUP($B2521,$Q$2:$R$42,2,0),costos_sf!$D$2:$AY$99,base_minorista!$A2521,0)</f>
        <v>84957127.929512769</v>
      </c>
      <c r="H2521">
        <f>+HLOOKUP(VLOOKUP($B2521,$Q$2:$R$42,2,0),creditos_sf!$D$2:$AY$99,base_minorista!$A2521,0)</f>
        <v>100664075.05588399</v>
      </c>
      <c r="I2521">
        <f>+HLOOKUP(VLOOKUP($B2521,$Q$2:$R$42,2,0),creditos_sf!$D$103:$AY$200,base_minorista!$A2521,0)</f>
        <v>190088642.25534999</v>
      </c>
      <c r="J2521">
        <f>+HLOOKUP(VLOOKUP($B2521,$Q$2:$R$42,2,0),Costo_fondeo!$D$3:$AY$100,base_minorista!$A2521,0)</f>
        <v>4.3447783346298552</v>
      </c>
      <c r="K2521">
        <f>+HLOOKUP(VLOOKUP($B2521,$Q$2:$R$42,2,0),Costo_provisiones!$D$3:$AY$100,base_minorista!$A2521,0)</f>
        <v>6.403954985003053</v>
      </c>
      <c r="L2521">
        <f>+HLOOKUP(VLOOKUP($B2521,$Q$2:$R$42,2,0),Morosidad_control!$D$4:$AY$101,base_minorista!$A2521,0)</f>
        <v>22.119622207924479</v>
      </c>
      <c r="M2521">
        <f ca="1">+OFFSET(Capital_2!$D$2,base_minorista!A2521,0)</f>
        <v>3.3472847310217735</v>
      </c>
      <c r="N2521">
        <f>+HLOOKUP(VLOOKUP($B2521,$Q$2:$R$42,2,0),costo_laboral!$E$2:$AZ$99,base_minorista!$A2521,0)</f>
        <v>12.7894761939726</v>
      </c>
      <c r="O2521">
        <f>+HLOOKUP(VLOOKUP($B2521,$Q$2:$R$42,2,0),Participacion2!$D$2:$AO$99,base_minorista!$A2521,0)</f>
        <v>0.32406813909264387</v>
      </c>
    </row>
    <row r="2522" spans="1:15" ht="16.5" x14ac:dyDescent="0.3">
      <c r="A2522">
        <v>94</v>
      </c>
      <c r="B2522">
        <v>27</v>
      </c>
      <c r="C2522">
        <v>93</v>
      </c>
      <c r="D2522" s="3">
        <v>43708</v>
      </c>
      <c r="E2522" s="33">
        <v>19</v>
      </c>
      <c r="F2522">
        <v>1</v>
      </c>
      <c r="G2522">
        <f>+HLOOKUP(VLOOKUP($B2522,$Q$2:$R$42,2,0),costos_sf!$D$2:$AY$99,base_minorista!$A2522,0)</f>
        <v>88263996.113311693</v>
      </c>
      <c r="H2522">
        <f>+HLOOKUP(VLOOKUP($B2522,$Q$2:$R$42,2,0),creditos_sf!$D$2:$AY$99,base_minorista!$A2522,0)</f>
        <v>100649838.843876</v>
      </c>
      <c r="I2522">
        <f>+HLOOKUP(VLOOKUP($B2522,$Q$2:$R$42,2,0),creditos_sf!$D$103:$AY$200,base_minorista!$A2522,0)</f>
        <v>181682946.608978</v>
      </c>
      <c r="J2522">
        <f>+HLOOKUP(VLOOKUP($B2522,$Q$2:$R$42,2,0),Costo_fondeo!$D$3:$AY$100,base_minorista!$A2522,0)</f>
        <v>4.293802981423652</v>
      </c>
      <c r="K2522">
        <f>+HLOOKUP(VLOOKUP($B2522,$Q$2:$R$42,2,0),Costo_provisiones!$D$3:$AY$100,base_minorista!$A2522,0)</f>
        <v>7.1285808483765924</v>
      </c>
      <c r="L2522">
        <f>+HLOOKUP(VLOOKUP($B2522,$Q$2:$R$42,2,0),Morosidad_control!$D$4:$AY$101,base_minorista!$A2522,0)</f>
        <v>22.410834320112009</v>
      </c>
      <c r="M2522">
        <f ca="1">+OFFSET(Capital_2!$D$2,base_minorista!A2522,0)</f>
        <v>3.3701430151037046</v>
      </c>
      <c r="N2522">
        <f>+HLOOKUP(VLOOKUP($B2522,$Q$2:$R$42,2,0),costo_laboral!$E$2:$AZ$99,base_minorista!$A2522,0)</f>
        <v>13.0711633802251</v>
      </c>
      <c r="O2522">
        <f>+HLOOKUP(VLOOKUP($B2522,$Q$2:$R$42,2,0),Participacion2!$D$2:$AO$99,base_minorista!$A2522,0)</f>
        <v>0.32407476658325612</v>
      </c>
    </row>
    <row r="2523" spans="1:15" ht="16.5" x14ac:dyDescent="0.3">
      <c r="A2523">
        <v>95</v>
      </c>
      <c r="B2523">
        <v>27</v>
      </c>
      <c r="C2523">
        <v>94</v>
      </c>
      <c r="D2523" s="3">
        <v>43738</v>
      </c>
      <c r="E2523" s="33">
        <v>19</v>
      </c>
      <c r="F2523">
        <v>1</v>
      </c>
      <c r="G2523">
        <f>+HLOOKUP(VLOOKUP($B2523,$Q$2:$R$42,2,0),costos_sf!$D$2:$AY$99,base_minorista!$A2523,0)</f>
        <v>88194278.665853322</v>
      </c>
      <c r="H2523">
        <f>+HLOOKUP(VLOOKUP($B2523,$Q$2:$R$42,2,0),creditos_sf!$D$2:$AY$99,base_minorista!$A2523,0)</f>
        <v>101160307.9262</v>
      </c>
      <c r="I2523">
        <f>+HLOOKUP(VLOOKUP($B2523,$Q$2:$R$42,2,0),creditos_sf!$D$103:$AY$200,base_minorista!$A2523,0)</f>
        <v>171209521.52468598</v>
      </c>
      <c r="J2523">
        <f>+HLOOKUP(VLOOKUP($B2523,$Q$2:$R$42,2,0),Costo_fondeo!$D$3:$AY$100,base_minorista!$A2523,0)</f>
        <v>4.2742788194689059</v>
      </c>
      <c r="K2523">
        <f>+HLOOKUP(VLOOKUP($B2523,$Q$2:$R$42,2,0),Costo_provisiones!$D$3:$AY$100,base_minorista!$A2523,0)</f>
        <v>7.0218130113483355</v>
      </c>
      <c r="L2523">
        <f>+HLOOKUP(VLOOKUP($B2523,$Q$2:$R$42,2,0),Morosidad_control!$D$4:$AY$101,base_minorista!$A2523,0)</f>
        <v>20.456308724161939</v>
      </c>
      <c r="M2523">
        <f ca="1">+OFFSET(Capital_2!$D$2,base_minorista!A2523,0)</f>
        <v>3.3849357024511626</v>
      </c>
      <c r="N2523">
        <f>+HLOOKUP(VLOOKUP($B2523,$Q$2:$R$42,2,0),costo_laboral!$E$2:$AZ$99,base_minorista!$A2523,0)</f>
        <v>13.5164422489992</v>
      </c>
      <c r="O2523">
        <f>+HLOOKUP(VLOOKUP($B2523,$Q$2:$R$42,2,0),Participacion2!$D$2:$AO$99,base_minorista!$A2523,0)</f>
        <v>0.32514780587536202</v>
      </c>
    </row>
    <row r="2524" spans="1:15" ht="16.5" x14ac:dyDescent="0.3">
      <c r="A2524">
        <v>96</v>
      </c>
      <c r="B2524">
        <v>27</v>
      </c>
      <c r="C2524">
        <v>95</v>
      </c>
      <c r="D2524" s="3">
        <v>43769</v>
      </c>
      <c r="E2524" s="33">
        <v>19</v>
      </c>
      <c r="F2524">
        <v>1</v>
      </c>
      <c r="G2524">
        <f>+HLOOKUP(VLOOKUP($B2524,$Q$2:$R$42,2,0),costos_sf!$D$2:$AY$99,base_minorista!$A2524,0)</f>
        <v>90228461.177048221</v>
      </c>
      <c r="H2524">
        <f>+HLOOKUP(VLOOKUP($B2524,$Q$2:$R$42,2,0),creditos_sf!$D$2:$AY$99,base_minorista!$A2524,0)</f>
        <v>99135825.749436602</v>
      </c>
      <c r="I2524">
        <f>+HLOOKUP(VLOOKUP($B2524,$Q$2:$R$42,2,0),creditos_sf!$D$103:$AY$200,base_minorista!$A2524,0)</f>
        <v>169921127.49548501</v>
      </c>
      <c r="J2524">
        <f>+HLOOKUP(VLOOKUP($B2524,$Q$2:$R$42,2,0),Costo_fondeo!$D$3:$AY$100,base_minorista!$A2524,0)</f>
        <v>4.2446984188394685</v>
      </c>
      <c r="K2524">
        <f>+HLOOKUP(VLOOKUP($B2524,$Q$2:$R$42,2,0),Costo_provisiones!$D$3:$AY$100,base_minorista!$A2524,0)</f>
        <v>7.5293294318298694</v>
      </c>
      <c r="L2524">
        <f>+HLOOKUP(VLOOKUP($B2524,$Q$2:$R$42,2,0),Morosidad_control!$D$4:$AY$101,base_minorista!$A2524,0)</f>
        <v>20.342133913966322</v>
      </c>
      <c r="M2524">
        <f ca="1">+OFFSET(Capital_2!$D$2,base_minorista!A2524,0)</f>
        <v>3.4123935475815319</v>
      </c>
      <c r="N2524">
        <f>+HLOOKUP(VLOOKUP($B2524,$Q$2:$R$42,2,0),costo_laboral!$E$2:$AZ$99,base_minorista!$A2524,0)</f>
        <v>13.707185834870799</v>
      </c>
      <c r="O2524">
        <f>+HLOOKUP(VLOOKUP($B2524,$Q$2:$R$42,2,0),Participacion2!$D$2:$AO$99,base_minorista!$A2524,0)</f>
        <v>0.3213515211549744</v>
      </c>
    </row>
    <row r="2525" spans="1:15" ht="16.5" x14ac:dyDescent="0.3">
      <c r="A2525">
        <v>97</v>
      </c>
      <c r="B2525">
        <v>27</v>
      </c>
      <c r="C2525">
        <v>96</v>
      </c>
      <c r="D2525" s="3">
        <v>43799</v>
      </c>
      <c r="E2525" s="33">
        <v>19</v>
      </c>
      <c r="F2525">
        <v>1</v>
      </c>
      <c r="G2525">
        <f>+HLOOKUP(VLOOKUP($B2525,$Q$2:$R$42,2,0),costos_sf!$D$2:$AY$99,base_minorista!$A2525,0)</f>
        <v>87407178.207213476</v>
      </c>
      <c r="H2525">
        <f>+HLOOKUP(VLOOKUP($B2525,$Q$2:$R$42,2,0),creditos_sf!$D$2:$AY$99,base_minorista!$A2525,0)</f>
        <v>98991805.207750797</v>
      </c>
      <c r="I2525">
        <f>+HLOOKUP(VLOOKUP($B2525,$Q$2:$R$42,2,0),creditos_sf!$D$103:$AY$200,base_minorista!$A2525,0)</f>
        <v>167645225.46506301</v>
      </c>
      <c r="J2525">
        <f>+HLOOKUP(VLOOKUP($B2525,$Q$2:$R$42,2,0),Costo_fondeo!$D$3:$AY$100,base_minorista!$A2525,0)</f>
        <v>4.2161994627227237</v>
      </c>
      <c r="K2525">
        <f>+HLOOKUP(VLOOKUP($B2525,$Q$2:$R$42,2,0),Costo_provisiones!$D$3:$AY$100,base_minorista!$A2525,0)</f>
        <v>6.5599928776255592</v>
      </c>
      <c r="L2525">
        <f>+HLOOKUP(VLOOKUP($B2525,$Q$2:$R$42,2,0),Morosidad_control!$D$4:$AY$101,base_minorista!$A2525,0)</f>
        <v>20.661089296148745</v>
      </c>
      <c r="M2525">
        <f ca="1">+OFFSET(Capital_2!$D$2,base_minorista!A2525,0)</f>
        <v>3.3960163093664169</v>
      </c>
      <c r="N2525">
        <f>+HLOOKUP(VLOOKUP($B2525,$Q$2:$R$42,2,0),costo_laboral!$E$2:$AZ$99,base_minorista!$A2525,0)</f>
        <v>13.7426010557787</v>
      </c>
      <c r="O2525">
        <f>+HLOOKUP(VLOOKUP($B2525,$Q$2:$R$42,2,0),Participacion2!$D$2:$AO$99,base_minorista!$A2525,0)</f>
        <v>0.32033674883944929</v>
      </c>
    </row>
    <row r="2526" spans="1:15" ht="16.5" x14ac:dyDescent="0.3">
      <c r="A2526">
        <v>98</v>
      </c>
      <c r="B2526">
        <v>27</v>
      </c>
      <c r="C2526">
        <v>97</v>
      </c>
      <c r="D2526" s="3">
        <v>43830</v>
      </c>
      <c r="E2526" s="33">
        <v>19</v>
      </c>
      <c r="F2526">
        <v>1</v>
      </c>
      <c r="G2526">
        <f>+HLOOKUP(VLOOKUP($B2526,$Q$2:$R$42,2,0),costos_sf!$D$2:$AY$99,base_minorista!$A2526,0)</f>
        <v>89048668.398992583</v>
      </c>
      <c r="H2526">
        <f>+HLOOKUP(VLOOKUP($B2526,$Q$2:$R$42,2,0),creditos_sf!$D$2:$AY$99,base_minorista!$A2526,0)</f>
        <v>98624535.377775207</v>
      </c>
      <c r="I2526">
        <f>+HLOOKUP(VLOOKUP($B2526,$Q$2:$R$42,2,0),creditos_sf!$D$103:$AY$200,base_minorista!$A2526,0)</f>
        <v>172650755.38996401</v>
      </c>
      <c r="J2526">
        <f>+HLOOKUP(VLOOKUP($B2526,$Q$2:$R$42,2,0),Costo_fondeo!$D$3:$AY$100,base_minorista!$A2526,0)</f>
        <v>4.1977560954866604</v>
      </c>
      <c r="K2526">
        <f>+HLOOKUP(VLOOKUP($B2526,$Q$2:$R$42,2,0),Costo_provisiones!$D$3:$AY$100,base_minorista!$A2526,0)</f>
        <v>7.1586705635890491</v>
      </c>
      <c r="L2526">
        <f>+HLOOKUP(VLOOKUP($B2526,$Q$2:$R$42,2,0),Morosidad_control!$D$4:$AY$101,base_minorista!$A2526,0)</f>
        <v>21.247811825904627</v>
      </c>
      <c r="M2526">
        <f ca="1">+OFFSET(Capital_2!$D$2,base_minorista!A2526,0)</f>
        <v>3.3787771447242938</v>
      </c>
      <c r="N2526">
        <f>+HLOOKUP(VLOOKUP($B2526,$Q$2:$R$42,2,0),costo_laboral!$E$2:$AZ$99,base_minorista!$A2526,0)</f>
        <v>13.5162075574878</v>
      </c>
      <c r="O2526">
        <f>+HLOOKUP(VLOOKUP($B2526,$Q$2:$R$42,2,0),Participacion2!$D$2:$AO$99,base_minorista!$A2526,0)</f>
        <v>0.3149338809341965</v>
      </c>
    </row>
    <row r="2527" spans="1:15" ht="16.5" x14ac:dyDescent="0.3">
      <c r="A2527">
        <v>2</v>
      </c>
      <c r="B2527">
        <v>28</v>
      </c>
      <c r="C2527">
        <v>1</v>
      </c>
      <c r="D2527" s="3">
        <v>40908</v>
      </c>
      <c r="E2527" s="33">
        <v>11</v>
      </c>
      <c r="F2527">
        <v>1</v>
      </c>
      <c r="G2527">
        <f>+HLOOKUP(VLOOKUP($B2527,$Q$2:$R$42,2,0),costos_sf!$D$2:$AY$99,base_minorista!$A2527,0)</f>
        <v>1054211399.4732602</v>
      </c>
      <c r="H2527">
        <f>+HLOOKUP(VLOOKUP($B2527,$Q$2:$R$42,2,0),creditos_sf!$D$2:$AY$99,base_minorista!$A2527,0)</f>
        <v>3534624043.56779</v>
      </c>
      <c r="I2527">
        <f>+HLOOKUP(VLOOKUP($B2527,$Q$2:$R$42,2,0),creditos_sf!$D$103:$AY$200,base_minorista!$A2527,0)</f>
        <v>379722699.77985996</v>
      </c>
      <c r="J2527">
        <f>+HLOOKUP(VLOOKUP($B2527,$Q$2:$R$42,2,0),Costo_fondeo!$D$3:$AY$100,base_minorista!$A2527,0)</f>
        <v>4.7489238949443573</v>
      </c>
      <c r="K2527">
        <f>+HLOOKUP(VLOOKUP($B2527,$Q$2:$R$42,2,0),Costo_provisiones!$D$3:$AY$100,base_minorista!$A2527,0)</f>
        <v>11.331038567723901</v>
      </c>
      <c r="L2527">
        <f>+HLOOKUP(VLOOKUP($B2527,$Q$2:$R$42,2,0),Morosidad_control!$D$4:$AY$101,base_minorista!$A2527,0)</f>
        <v>3.82466269293116</v>
      </c>
      <c r="M2527">
        <f ca="1">+OFFSET(Capital_2!$D$2,base_minorista!A2527,0)</f>
        <v>3.518992143247762</v>
      </c>
      <c r="N2527">
        <f>+HLOOKUP(VLOOKUP($B2527,$Q$2:$R$42,2,0),costo_laboral!$E$2:$AZ$99,base_minorista!$A2527,0)</f>
        <v>11.325116433415628</v>
      </c>
      <c r="O2527">
        <f>+HLOOKUP(VLOOKUP($B2527,$Q$2:$R$42,2,0),Participacion2!$D$2:$AO$99,base_minorista!$A2527,0)</f>
        <v>14.585417979442299</v>
      </c>
    </row>
    <row r="2528" spans="1:15" ht="16.5" x14ac:dyDescent="0.3">
      <c r="A2528">
        <v>3</v>
      </c>
      <c r="B2528">
        <v>28</v>
      </c>
      <c r="C2528">
        <v>2</v>
      </c>
      <c r="D2528" s="3">
        <v>40939</v>
      </c>
      <c r="E2528" s="33">
        <v>12</v>
      </c>
      <c r="F2528">
        <v>1</v>
      </c>
      <c r="G2528">
        <f>+HLOOKUP(VLOOKUP($B2528,$Q$2:$R$42,2,0),costos_sf!$D$2:$AY$99,base_minorista!$A2528,0)</f>
        <v>1017115443.0665215</v>
      </c>
      <c r="H2528">
        <f>+HLOOKUP(VLOOKUP($B2528,$Q$2:$R$42,2,0),creditos_sf!$D$2:$AY$99,base_minorista!$A2528,0)</f>
        <v>3534132691.4475546</v>
      </c>
      <c r="I2528">
        <f>+HLOOKUP(VLOOKUP($B2528,$Q$2:$R$42,2,0),creditos_sf!$D$103:$AY$200,base_minorista!$A2528,0)</f>
        <v>382105784.18784499</v>
      </c>
      <c r="J2528">
        <f>+HLOOKUP(VLOOKUP($B2528,$Q$2:$R$42,2,0),Costo_fondeo!$D$3:$AY$100,base_minorista!$A2528,0)</f>
        <v>4.7509563619859909</v>
      </c>
      <c r="K2528">
        <f>+HLOOKUP(VLOOKUP($B2528,$Q$2:$R$42,2,0),Costo_provisiones!$D$3:$AY$100,base_minorista!$A2528,0)</f>
        <v>11.155367165154415</v>
      </c>
      <c r="L2528">
        <f>+HLOOKUP(VLOOKUP($B2528,$Q$2:$R$42,2,0),Morosidad_control!$D$4:$AY$101,base_minorista!$A2528,0)</f>
        <v>4.01534141032307</v>
      </c>
      <c r="M2528">
        <f ca="1">+OFFSET(Capital_2!$D$2,base_minorista!A2528,0)</f>
        <v>3.5649149268123814</v>
      </c>
      <c r="N2528">
        <f>+HLOOKUP(VLOOKUP($B2528,$Q$2:$R$42,2,0),costo_laboral!$E$2:$AZ$99,base_minorista!$A2528,0)</f>
        <v>10.320985309461973</v>
      </c>
      <c r="O2528">
        <f>+HLOOKUP(VLOOKUP($B2528,$Q$2:$R$42,2,0),Participacion2!$D$2:$AO$99,base_minorista!$A2528,0)</f>
        <v>14.416530540714801</v>
      </c>
    </row>
    <row r="2529" spans="1:15" ht="16.5" x14ac:dyDescent="0.3">
      <c r="A2529">
        <v>4</v>
      </c>
      <c r="B2529">
        <v>28</v>
      </c>
      <c r="C2529">
        <v>3</v>
      </c>
      <c r="D2529" s="3">
        <v>40968</v>
      </c>
      <c r="E2529" s="33">
        <v>12</v>
      </c>
      <c r="F2529">
        <v>1</v>
      </c>
      <c r="G2529">
        <f>+HLOOKUP(VLOOKUP($B2529,$Q$2:$R$42,2,0),costos_sf!$D$2:$AY$99,base_minorista!$A2529,0)</f>
        <v>1021178815.7140479</v>
      </c>
      <c r="H2529">
        <f>+HLOOKUP(VLOOKUP($B2529,$Q$2:$R$42,2,0),creditos_sf!$D$2:$AY$99,base_minorista!$A2529,0)</f>
        <v>3584476819.61342</v>
      </c>
      <c r="I2529">
        <f>+HLOOKUP(VLOOKUP($B2529,$Q$2:$R$42,2,0),creditos_sf!$D$103:$AY$200,base_minorista!$A2529,0)</f>
        <v>367724434.42388701</v>
      </c>
      <c r="J2529">
        <f>+HLOOKUP(VLOOKUP($B2529,$Q$2:$R$42,2,0),Costo_fondeo!$D$3:$AY$100,base_minorista!$A2529,0)</f>
        <v>4.7625443657784174</v>
      </c>
      <c r="K2529">
        <f>+HLOOKUP(VLOOKUP($B2529,$Q$2:$R$42,2,0),Costo_provisiones!$D$3:$AY$100,base_minorista!$A2529,0)</f>
        <v>10.973937716462174</v>
      </c>
      <c r="L2529">
        <f>+HLOOKUP(VLOOKUP($B2529,$Q$2:$R$42,2,0),Morosidad_control!$D$4:$AY$101,base_minorista!$A2529,0)</f>
        <v>4.0563766072110603</v>
      </c>
      <c r="M2529">
        <f ca="1">+OFFSET(Capital_2!$D$2,base_minorista!A2529,0)</f>
        <v>3.6045728554123184</v>
      </c>
      <c r="N2529">
        <f>+HLOOKUP(VLOOKUP($B2529,$Q$2:$R$42,2,0),costo_laboral!$E$2:$AZ$99,base_minorista!$A2529,0)</f>
        <v>10.359384457776928</v>
      </c>
      <c r="O2529">
        <f>+HLOOKUP(VLOOKUP($B2529,$Q$2:$R$42,2,0),Participacion2!$D$2:$AO$99,base_minorista!$A2529,0)</f>
        <v>14.304158466966401</v>
      </c>
    </row>
    <row r="2530" spans="1:15" ht="16.5" x14ac:dyDescent="0.3">
      <c r="A2530">
        <v>5</v>
      </c>
      <c r="B2530">
        <v>28</v>
      </c>
      <c r="C2530">
        <v>4</v>
      </c>
      <c r="D2530" s="3">
        <v>40999</v>
      </c>
      <c r="E2530" s="33">
        <v>12</v>
      </c>
      <c r="F2530">
        <v>1</v>
      </c>
      <c r="G2530">
        <f>+HLOOKUP(VLOOKUP($B2530,$Q$2:$R$42,2,0),costos_sf!$D$2:$AY$99,base_minorista!$A2530,0)</f>
        <v>1017686091.5735738</v>
      </c>
      <c r="H2530">
        <f>+HLOOKUP(VLOOKUP($B2530,$Q$2:$R$42,2,0),creditos_sf!$D$2:$AY$99,base_minorista!$A2530,0)</f>
        <v>3612270541.7102909</v>
      </c>
      <c r="I2530">
        <f>+HLOOKUP(VLOOKUP($B2530,$Q$2:$R$42,2,0),creditos_sf!$D$103:$AY$200,base_minorista!$A2530,0)</f>
        <v>378258732.40649003</v>
      </c>
      <c r="J2530">
        <f>+HLOOKUP(VLOOKUP($B2530,$Q$2:$R$42,2,0),Costo_fondeo!$D$3:$AY$100,base_minorista!$A2530,0)</f>
        <v>4.7791216524654718</v>
      </c>
      <c r="K2530">
        <f>+HLOOKUP(VLOOKUP($B2530,$Q$2:$R$42,2,0),Costo_provisiones!$D$3:$AY$100,base_minorista!$A2530,0)</f>
        <v>10.742226305306568</v>
      </c>
      <c r="L2530">
        <f>+HLOOKUP(VLOOKUP($B2530,$Q$2:$R$42,2,0),Morosidad_control!$D$4:$AY$101,base_minorista!$A2530,0)</f>
        <v>3.9824642810348299</v>
      </c>
      <c r="M2530">
        <f ca="1">+OFFSET(Capital_2!$D$2,base_minorista!A2530,0)</f>
        <v>3.6441469759495817</v>
      </c>
      <c r="N2530">
        <f>+HLOOKUP(VLOOKUP($B2530,$Q$2:$R$42,2,0),costo_laboral!$E$2:$AZ$99,base_minorista!$A2530,0)</f>
        <v>10.299696975365922</v>
      </c>
      <c r="O2530">
        <f>+HLOOKUP(VLOOKUP($B2530,$Q$2:$R$42,2,0),Participacion2!$D$2:$AO$99,base_minorista!$A2530,0)</f>
        <v>14.1634013582431</v>
      </c>
    </row>
    <row r="2531" spans="1:15" ht="16.5" x14ac:dyDescent="0.3">
      <c r="A2531">
        <v>6</v>
      </c>
      <c r="B2531">
        <v>28</v>
      </c>
      <c r="C2531">
        <v>5</v>
      </c>
      <c r="D2531" s="3">
        <v>41029</v>
      </c>
      <c r="E2531" s="33">
        <v>12</v>
      </c>
      <c r="F2531">
        <v>1</v>
      </c>
      <c r="G2531">
        <f>+HLOOKUP(VLOOKUP($B2531,$Q$2:$R$42,2,0),costos_sf!$D$2:$AY$99,base_minorista!$A2531,0)</f>
        <v>1022370717.9149436</v>
      </c>
      <c r="H2531">
        <f>+HLOOKUP(VLOOKUP($B2531,$Q$2:$R$42,2,0),creditos_sf!$D$2:$AY$99,base_minorista!$A2531,0)</f>
        <v>3619111786.2979903</v>
      </c>
      <c r="I2531">
        <f>+HLOOKUP(VLOOKUP($B2531,$Q$2:$R$42,2,0),creditos_sf!$D$103:$AY$200,base_minorista!$A2531,0)</f>
        <v>385656381.92008096</v>
      </c>
      <c r="J2531">
        <f>+HLOOKUP(VLOOKUP($B2531,$Q$2:$R$42,2,0),Costo_fondeo!$D$3:$AY$100,base_minorista!$A2531,0)</f>
        <v>4.7939686524929579</v>
      </c>
      <c r="K2531">
        <f>+HLOOKUP(VLOOKUP($B2531,$Q$2:$R$42,2,0),Costo_provisiones!$D$3:$AY$100,base_minorista!$A2531,0)</f>
        <v>10.535614918741146</v>
      </c>
      <c r="L2531">
        <f>+HLOOKUP(VLOOKUP($B2531,$Q$2:$R$42,2,0),Morosidad_control!$D$4:$AY$101,base_minorista!$A2531,0)</f>
        <v>4.1811900582600003</v>
      </c>
      <c r="M2531">
        <f ca="1">+OFFSET(Capital_2!$D$2,base_minorista!A2531,0)</f>
        <v>3.6866707606514586</v>
      </c>
      <c r="N2531">
        <f>+HLOOKUP(VLOOKUP($B2531,$Q$2:$R$42,2,0),costo_laboral!$E$2:$AZ$99,base_minorista!$A2531,0)</f>
        <v>10.444341691429404</v>
      </c>
      <c r="O2531">
        <f>+HLOOKUP(VLOOKUP($B2531,$Q$2:$R$42,2,0),Participacion2!$D$2:$AO$99,base_minorista!$A2531,0)</f>
        <v>13.9860914200592</v>
      </c>
    </row>
    <row r="2532" spans="1:15" ht="16.5" x14ac:dyDescent="0.3">
      <c r="A2532">
        <v>7</v>
      </c>
      <c r="B2532">
        <v>28</v>
      </c>
      <c r="C2532">
        <v>6</v>
      </c>
      <c r="D2532" s="3">
        <v>41060</v>
      </c>
      <c r="E2532" s="33">
        <v>12</v>
      </c>
      <c r="F2532">
        <v>1</v>
      </c>
      <c r="G2532">
        <f>+HLOOKUP(VLOOKUP($B2532,$Q$2:$R$42,2,0),costos_sf!$D$2:$AY$99,base_minorista!$A2532,0)</f>
        <v>1027316643.1403903</v>
      </c>
      <c r="H2532">
        <f>+HLOOKUP(VLOOKUP($B2532,$Q$2:$R$42,2,0),creditos_sf!$D$2:$AY$99,base_minorista!$A2532,0)</f>
        <v>3650720451.7026653</v>
      </c>
      <c r="I2532">
        <f>+HLOOKUP(VLOOKUP($B2532,$Q$2:$R$42,2,0),creditos_sf!$D$103:$AY$200,base_minorista!$A2532,0)</f>
        <v>397721214.95790404</v>
      </c>
      <c r="J2532">
        <f>+HLOOKUP(VLOOKUP($B2532,$Q$2:$R$42,2,0),Costo_fondeo!$D$3:$AY$100,base_minorista!$A2532,0)</f>
        <v>4.8057937389495757</v>
      </c>
      <c r="K2532">
        <f>+HLOOKUP(VLOOKUP($B2532,$Q$2:$R$42,2,0),Costo_provisiones!$D$3:$AY$100,base_minorista!$A2532,0)</f>
        <v>10.291654477800053</v>
      </c>
      <c r="L2532">
        <f>+HLOOKUP(VLOOKUP($B2532,$Q$2:$R$42,2,0),Morosidad_control!$D$4:$AY$101,base_minorista!$A2532,0)</f>
        <v>4.1100833960359902</v>
      </c>
      <c r="M2532">
        <f ca="1">+OFFSET(Capital_2!$D$2,base_minorista!A2532,0)</f>
        <v>3.7432616406065877</v>
      </c>
      <c r="N2532">
        <f>+HLOOKUP(VLOOKUP($B2532,$Q$2:$R$42,2,0),costo_laboral!$E$2:$AZ$99,base_minorista!$A2532,0)</f>
        <v>10.516836829551119</v>
      </c>
      <c r="O2532">
        <f>+HLOOKUP(VLOOKUP($B2532,$Q$2:$R$42,2,0),Participacion2!$D$2:$AO$99,base_minorista!$A2532,0)</f>
        <v>13.7751640698625</v>
      </c>
    </row>
    <row r="2533" spans="1:15" ht="16.5" x14ac:dyDescent="0.3">
      <c r="A2533">
        <v>8</v>
      </c>
      <c r="B2533">
        <v>28</v>
      </c>
      <c r="C2533">
        <v>7</v>
      </c>
      <c r="D2533" s="3">
        <v>41090</v>
      </c>
      <c r="E2533" s="33">
        <v>12</v>
      </c>
      <c r="F2533">
        <v>1</v>
      </c>
      <c r="G2533">
        <f>+HLOOKUP(VLOOKUP($B2533,$Q$2:$R$42,2,0),costos_sf!$D$2:$AY$99,base_minorista!$A2533,0)</f>
        <v>1040169527.2284353</v>
      </c>
      <c r="H2533">
        <f>+HLOOKUP(VLOOKUP($B2533,$Q$2:$R$42,2,0),creditos_sf!$D$2:$AY$99,base_minorista!$A2533,0)</f>
        <v>3666024753.9309196</v>
      </c>
      <c r="I2533">
        <f>+HLOOKUP(VLOOKUP($B2533,$Q$2:$R$42,2,0),creditos_sf!$D$103:$AY$200,base_minorista!$A2533,0)</f>
        <v>423394251.731502</v>
      </c>
      <c r="J2533">
        <f>+HLOOKUP(VLOOKUP($B2533,$Q$2:$R$42,2,0),Costo_fondeo!$D$3:$AY$100,base_minorista!$A2533,0)</f>
        <v>4.7843607466795319</v>
      </c>
      <c r="K2533">
        <f>+HLOOKUP(VLOOKUP($B2533,$Q$2:$R$42,2,0),Costo_provisiones!$D$3:$AY$100,base_minorista!$A2533,0)</f>
        <v>10.280799433759787</v>
      </c>
      <c r="L2533">
        <f>+HLOOKUP(VLOOKUP($B2533,$Q$2:$R$42,2,0),Morosidad_control!$D$4:$AY$101,base_minorista!$A2533,0)</f>
        <v>4.2199379773053796</v>
      </c>
      <c r="M2533">
        <f ca="1">+OFFSET(Capital_2!$D$2,base_minorista!A2533,0)</f>
        <v>3.7659791083914693</v>
      </c>
      <c r="N2533">
        <f>+HLOOKUP(VLOOKUP($B2533,$Q$2:$R$42,2,0),costo_laboral!$E$2:$AZ$99,base_minorista!$A2533,0)</f>
        <v>10.594663746496819</v>
      </c>
      <c r="O2533">
        <f>+HLOOKUP(VLOOKUP($B2533,$Q$2:$R$42,2,0),Participacion2!$D$2:$AO$99,base_minorista!$A2533,0)</f>
        <v>13.7128797487228</v>
      </c>
    </row>
    <row r="2534" spans="1:15" ht="16.5" x14ac:dyDescent="0.3">
      <c r="A2534">
        <v>9</v>
      </c>
      <c r="B2534">
        <v>28</v>
      </c>
      <c r="C2534">
        <v>8</v>
      </c>
      <c r="D2534" s="3">
        <v>41121</v>
      </c>
      <c r="E2534" s="33">
        <v>12</v>
      </c>
      <c r="F2534">
        <v>1</v>
      </c>
      <c r="G2534">
        <f>+HLOOKUP(VLOOKUP($B2534,$Q$2:$R$42,2,0),costos_sf!$D$2:$AY$99,base_minorista!$A2534,0)</f>
        <v>1046659475.6466153</v>
      </c>
      <c r="H2534">
        <f>+HLOOKUP(VLOOKUP($B2534,$Q$2:$R$42,2,0),creditos_sf!$D$2:$AY$99,base_minorista!$A2534,0)</f>
        <v>3665453671.9792814</v>
      </c>
      <c r="I2534">
        <f>+HLOOKUP(VLOOKUP($B2534,$Q$2:$R$42,2,0),creditos_sf!$D$103:$AY$200,base_minorista!$A2534,0)</f>
        <v>434463107.08112895</v>
      </c>
      <c r="J2534">
        <f>+HLOOKUP(VLOOKUP($B2534,$Q$2:$R$42,2,0),Costo_fondeo!$D$3:$AY$100,base_minorista!$A2534,0)</f>
        <v>4.766943339854449</v>
      </c>
      <c r="K2534">
        <f>+HLOOKUP(VLOOKUP($B2534,$Q$2:$R$42,2,0),Costo_provisiones!$D$3:$AY$100,base_minorista!$A2534,0)</f>
        <v>10.150723478241098</v>
      </c>
      <c r="L2534">
        <f>+HLOOKUP(VLOOKUP($B2534,$Q$2:$R$42,2,0),Morosidad_control!$D$4:$AY$101,base_minorista!$A2534,0)</f>
        <v>4.2868452107023796</v>
      </c>
      <c r="M2534">
        <f ca="1">+OFFSET(Capital_2!$D$2,base_minorista!A2534,0)</f>
        <v>3.7900682632030773</v>
      </c>
      <c r="N2534">
        <f>+HLOOKUP(VLOOKUP($B2534,$Q$2:$R$42,2,0),costo_laboral!$E$2:$AZ$99,base_minorista!$A2534,0)</f>
        <v>10.741983777104688</v>
      </c>
      <c r="O2534">
        <f>+HLOOKUP(VLOOKUP($B2534,$Q$2:$R$42,2,0),Participacion2!$D$2:$AO$99,base_minorista!$A2534,0)</f>
        <v>13.7447324218835</v>
      </c>
    </row>
    <row r="2535" spans="1:15" ht="16.5" x14ac:dyDescent="0.3">
      <c r="A2535">
        <v>10</v>
      </c>
      <c r="B2535">
        <v>28</v>
      </c>
      <c r="C2535">
        <v>9</v>
      </c>
      <c r="D2535" s="3">
        <v>41152</v>
      </c>
      <c r="E2535" s="33">
        <v>12</v>
      </c>
      <c r="F2535">
        <v>1</v>
      </c>
      <c r="G2535">
        <f>+HLOOKUP(VLOOKUP($B2535,$Q$2:$R$42,2,0),costos_sf!$D$2:$AY$99,base_minorista!$A2535,0)</f>
        <v>1052208257.3842889</v>
      </c>
      <c r="H2535">
        <f>+HLOOKUP(VLOOKUP($B2535,$Q$2:$R$42,2,0),creditos_sf!$D$2:$AY$99,base_minorista!$A2535,0)</f>
        <v>3650368363.040884</v>
      </c>
      <c r="I2535">
        <f>+HLOOKUP(VLOOKUP($B2535,$Q$2:$R$42,2,0),creditos_sf!$D$103:$AY$200,base_minorista!$A2535,0)</f>
        <v>447866263.31990802</v>
      </c>
      <c r="J2535">
        <f>+HLOOKUP(VLOOKUP($B2535,$Q$2:$R$42,2,0),Costo_fondeo!$D$3:$AY$100,base_minorista!$A2535,0)</f>
        <v>4.7444149858085378</v>
      </c>
      <c r="K2535">
        <f>+HLOOKUP(VLOOKUP($B2535,$Q$2:$R$42,2,0),Costo_provisiones!$D$3:$AY$100,base_minorista!$A2535,0)</f>
        <v>10.166334504194815</v>
      </c>
      <c r="L2535">
        <f>+HLOOKUP(VLOOKUP($B2535,$Q$2:$R$42,2,0),Morosidad_control!$D$4:$AY$101,base_minorista!$A2535,0)</f>
        <v>4.4024003314164197</v>
      </c>
      <c r="M2535">
        <f ca="1">+OFFSET(Capital_2!$D$2,base_minorista!A2535,0)</f>
        <v>3.7960315209630844</v>
      </c>
      <c r="N2535">
        <f>+HLOOKUP(VLOOKUP($B2535,$Q$2:$R$42,2,0),costo_laboral!$E$2:$AZ$99,base_minorista!$A2535,0)</f>
        <v>10.82589491026507</v>
      </c>
      <c r="O2535">
        <f>+HLOOKUP(VLOOKUP($B2535,$Q$2:$R$42,2,0),Participacion2!$D$2:$AO$99,base_minorista!$A2535,0)</f>
        <v>13.731177154529499</v>
      </c>
    </row>
    <row r="2536" spans="1:15" ht="16.5" x14ac:dyDescent="0.3">
      <c r="A2536">
        <v>11</v>
      </c>
      <c r="B2536">
        <v>28</v>
      </c>
      <c r="C2536">
        <v>10</v>
      </c>
      <c r="D2536" s="3">
        <v>41182</v>
      </c>
      <c r="E2536" s="33">
        <v>12</v>
      </c>
      <c r="F2536">
        <v>1</v>
      </c>
      <c r="G2536">
        <f>+HLOOKUP(VLOOKUP($B2536,$Q$2:$R$42,2,0),costos_sf!$D$2:$AY$99,base_minorista!$A2536,0)</f>
        <v>1059796087.2504956</v>
      </c>
      <c r="H2536">
        <f>+HLOOKUP(VLOOKUP($B2536,$Q$2:$R$42,2,0),creditos_sf!$D$2:$AY$99,base_minorista!$A2536,0)</f>
        <v>3656463494.3621864</v>
      </c>
      <c r="I2536">
        <f>+HLOOKUP(VLOOKUP($B2536,$Q$2:$R$42,2,0),creditos_sf!$D$103:$AY$200,base_minorista!$A2536,0)</f>
        <v>463014938.05010796</v>
      </c>
      <c r="J2536">
        <f>+HLOOKUP(VLOOKUP($B2536,$Q$2:$R$42,2,0),Costo_fondeo!$D$3:$AY$100,base_minorista!$A2536,0)</f>
        <v>4.7306547690108927</v>
      </c>
      <c r="K2536">
        <f>+HLOOKUP(VLOOKUP($B2536,$Q$2:$R$42,2,0),Costo_provisiones!$D$3:$AY$100,base_minorista!$A2536,0)</f>
        <v>10.24306943381424</v>
      </c>
      <c r="L2536">
        <f>+HLOOKUP(VLOOKUP($B2536,$Q$2:$R$42,2,0),Morosidad_control!$D$4:$AY$101,base_minorista!$A2536,0)</f>
        <v>4.4660702264563703</v>
      </c>
      <c r="M2536">
        <f ca="1">+OFFSET(Capital_2!$D$2,base_minorista!A2536,0)</f>
        <v>3.7807846214491896</v>
      </c>
      <c r="N2536">
        <f>+HLOOKUP(VLOOKUP($B2536,$Q$2:$R$42,2,0),costo_laboral!$E$2:$AZ$99,base_minorista!$A2536,0)</f>
        <v>10.853571078209857</v>
      </c>
      <c r="O2536">
        <f>+HLOOKUP(VLOOKUP($B2536,$Q$2:$R$42,2,0),Participacion2!$D$2:$AO$99,base_minorista!$A2536,0)</f>
        <v>13.746733289946301</v>
      </c>
    </row>
    <row r="2537" spans="1:15" ht="16.5" x14ac:dyDescent="0.3">
      <c r="A2537">
        <v>12</v>
      </c>
      <c r="B2537">
        <v>28</v>
      </c>
      <c r="C2537">
        <v>11</v>
      </c>
      <c r="D2537" s="3">
        <v>41213</v>
      </c>
      <c r="E2537" s="33">
        <v>12</v>
      </c>
      <c r="F2537">
        <v>1</v>
      </c>
      <c r="G2537">
        <f>+HLOOKUP(VLOOKUP($B2537,$Q$2:$R$42,2,0),costos_sf!$D$2:$AY$99,base_minorista!$A2537,0)</f>
        <v>1063852236.5229627</v>
      </c>
      <c r="H2537">
        <f>+HLOOKUP(VLOOKUP($B2537,$Q$2:$R$42,2,0),creditos_sf!$D$2:$AY$99,base_minorista!$A2537,0)</f>
        <v>3700448831.1544724</v>
      </c>
      <c r="I2537">
        <f>+HLOOKUP(VLOOKUP($B2537,$Q$2:$R$42,2,0),creditos_sf!$D$103:$AY$200,base_minorista!$A2537,0)</f>
        <v>488708631.66769403</v>
      </c>
      <c r="J2537">
        <f>+HLOOKUP(VLOOKUP($B2537,$Q$2:$R$42,2,0),Costo_fondeo!$D$3:$AY$100,base_minorista!$A2537,0)</f>
        <v>4.7009851719105713</v>
      </c>
      <c r="K2537">
        <f>+HLOOKUP(VLOOKUP($B2537,$Q$2:$R$42,2,0),Costo_provisiones!$D$3:$AY$100,base_minorista!$A2537,0)</f>
        <v>10.118493463972344</v>
      </c>
      <c r="L2537">
        <f>+HLOOKUP(VLOOKUP($B2537,$Q$2:$R$42,2,0),Morosidad_control!$D$4:$AY$101,base_minorista!$A2537,0)</f>
        <v>4.4562853876099604</v>
      </c>
      <c r="M2537">
        <f ca="1">+OFFSET(Capital_2!$D$2,base_minorista!A2537,0)</f>
        <v>3.7788207097198074</v>
      </c>
      <c r="N2537">
        <f>+HLOOKUP(VLOOKUP($B2537,$Q$2:$R$42,2,0),costo_laboral!$E$2:$AZ$99,base_minorista!$A2537,0)</f>
        <v>10.793380875552886</v>
      </c>
      <c r="O2537">
        <f>+HLOOKUP(VLOOKUP($B2537,$Q$2:$R$42,2,0),Participacion2!$D$2:$AO$99,base_minorista!$A2537,0)</f>
        <v>13.7733381257733</v>
      </c>
    </row>
    <row r="2538" spans="1:15" ht="16.5" x14ac:dyDescent="0.3">
      <c r="A2538">
        <v>13</v>
      </c>
      <c r="B2538">
        <v>28</v>
      </c>
      <c r="C2538">
        <v>12</v>
      </c>
      <c r="D2538" s="3">
        <v>41243</v>
      </c>
      <c r="E2538" s="33">
        <v>12</v>
      </c>
      <c r="F2538">
        <v>1</v>
      </c>
      <c r="G2538">
        <f>+HLOOKUP(VLOOKUP($B2538,$Q$2:$R$42,2,0),costos_sf!$D$2:$AY$99,base_minorista!$A2538,0)</f>
        <v>1070454601.9193918</v>
      </c>
      <c r="H2538">
        <f>+HLOOKUP(VLOOKUP($B2538,$Q$2:$R$42,2,0),creditos_sf!$D$2:$AY$99,base_minorista!$A2538,0)</f>
        <v>3769693767.8863244</v>
      </c>
      <c r="I2538">
        <f>+HLOOKUP(VLOOKUP($B2538,$Q$2:$R$42,2,0),creditos_sf!$D$103:$AY$200,base_minorista!$A2538,0)</f>
        <v>510669253.33923203</v>
      </c>
      <c r="J2538">
        <f>+HLOOKUP(VLOOKUP($B2538,$Q$2:$R$42,2,0),Costo_fondeo!$D$3:$AY$100,base_minorista!$A2538,0)</f>
        <v>4.6792737256429628</v>
      </c>
      <c r="K2538">
        <f>+HLOOKUP(VLOOKUP($B2538,$Q$2:$R$42,2,0),Costo_provisiones!$D$3:$AY$100,base_minorista!$A2538,0)</f>
        <v>10.066557501509516</v>
      </c>
      <c r="L2538">
        <f>+HLOOKUP(VLOOKUP($B2538,$Q$2:$R$42,2,0),Morosidad_control!$D$4:$AY$101,base_minorista!$A2538,0)</f>
        <v>4.5138478095501098</v>
      </c>
      <c r="M2538">
        <f ca="1">+OFFSET(Capital_2!$D$2,base_minorista!A2538,0)</f>
        <v>3.8090188851336229</v>
      </c>
      <c r="N2538">
        <f>+HLOOKUP(VLOOKUP($B2538,$Q$2:$R$42,2,0),costo_laboral!$E$2:$AZ$99,base_minorista!$A2538,0)</f>
        <v>10.681951882960702</v>
      </c>
      <c r="O2538">
        <f>+HLOOKUP(VLOOKUP($B2538,$Q$2:$R$42,2,0),Participacion2!$D$2:$AO$99,base_minorista!$A2538,0)</f>
        <v>13.9271844712956</v>
      </c>
    </row>
    <row r="2539" spans="1:15" ht="16.5" x14ac:dyDescent="0.3">
      <c r="A2539">
        <v>14</v>
      </c>
      <c r="B2539">
        <v>28</v>
      </c>
      <c r="C2539">
        <v>13</v>
      </c>
      <c r="D2539" s="3">
        <v>41274</v>
      </c>
      <c r="E2539" s="33">
        <v>12</v>
      </c>
      <c r="F2539">
        <v>1</v>
      </c>
      <c r="G2539">
        <f>+HLOOKUP(VLOOKUP($B2539,$Q$2:$R$42,2,0),costos_sf!$D$2:$AY$99,base_minorista!$A2539,0)</f>
        <v>1076801515.9867165</v>
      </c>
      <c r="H2539">
        <f>+HLOOKUP(VLOOKUP($B2539,$Q$2:$R$42,2,0),creditos_sf!$D$2:$AY$99,base_minorista!$A2539,0)</f>
        <v>3767663478.0795574</v>
      </c>
      <c r="I2539">
        <f>+HLOOKUP(VLOOKUP($B2539,$Q$2:$R$42,2,0),creditos_sf!$D$103:$AY$200,base_minorista!$A2539,0)</f>
        <v>545008059.14664507</v>
      </c>
      <c r="J2539">
        <f>+HLOOKUP(VLOOKUP($B2539,$Q$2:$R$42,2,0),Costo_fondeo!$D$3:$AY$100,base_minorista!$A2539,0)</f>
        <v>4.6563903686093662</v>
      </c>
      <c r="K2539">
        <f>+HLOOKUP(VLOOKUP($B2539,$Q$2:$R$42,2,0),Costo_provisiones!$D$3:$AY$100,base_minorista!$A2539,0)</f>
        <v>10.218227658971156</v>
      </c>
      <c r="L2539">
        <f>+HLOOKUP(VLOOKUP($B2539,$Q$2:$R$42,2,0),Morosidad_control!$D$4:$AY$101,base_minorista!$A2539,0)</f>
        <v>4.6809076214977701</v>
      </c>
      <c r="M2539">
        <f ca="1">+OFFSET(Capital_2!$D$2,base_minorista!A2539,0)</f>
        <v>3.8327018844682854</v>
      </c>
      <c r="N2539">
        <f>+HLOOKUP(VLOOKUP($B2539,$Q$2:$R$42,2,0),costo_laboral!$E$2:$AZ$99,base_minorista!$A2539,0)</f>
        <v>10.560874394592251</v>
      </c>
      <c r="O2539">
        <f>+HLOOKUP(VLOOKUP($B2539,$Q$2:$R$42,2,0),Participacion2!$D$2:$AO$99,base_minorista!$A2539,0)</f>
        <v>14.0560414848173</v>
      </c>
    </row>
    <row r="2540" spans="1:15" ht="16.5" x14ac:dyDescent="0.3">
      <c r="A2540">
        <v>15</v>
      </c>
      <c r="B2540">
        <v>28</v>
      </c>
      <c r="C2540">
        <v>14</v>
      </c>
      <c r="D2540" s="3">
        <v>41305</v>
      </c>
      <c r="E2540" s="33">
        <v>13</v>
      </c>
      <c r="F2540">
        <v>1</v>
      </c>
      <c r="G2540">
        <f>+HLOOKUP(VLOOKUP($B2540,$Q$2:$R$42,2,0),costos_sf!$D$2:$AY$99,base_minorista!$A2540,0)</f>
        <v>1065004270.5922952</v>
      </c>
      <c r="H2540">
        <f>+HLOOKUP(VLOOKUP($B2540,$Q$2:$R$42,2,0),creditos_sf!$D$2:$AY$99,base_minorista!$A2540,0)</f>
        <v>3736211272.2732453</v>
      </c>
      <c r="I2540">
        <f>+HLOOKUP(VLOOKUP($B2540,$Q$2:$R$42,2,0),creditos_sf!$D$103:$AY$200,base_minorista!$A2540,0)</f>
        <v>545120823.70540202</v>
      </c>
      <c r="J2540">
        <f>+HLOOKUP(VLOOKUP($B2540,$Q$2:$R$42,2,0),Costo_fondeo!$D$3:$AY$100,base_minorista!$A2540,0)</f>
        <v>4.6415124816236837</v>
      </c>
      <c r="K2540">
        <f>+HLOOKUP(VLOOKUP($B2540,$Q$2:$R$42,2,0),Costo_provisiones!$D$3:$AY$100,base_minorista!$A2540,0)</f>
        <v>9.7259581445078354</v>
      </c>
      <c r="L2540">
        <f>+HLOOKUP(VLOOKUP($B2540,$Q$2:$R$42,2,0),Morosidad_control!$D$4:$AY$101,base_minorista!$A2540,0)</f>
        <v>4.7483834543042196</v>
      </c>
      <c r="M2540">
        <f ca="1">+OFFSET(Capital_2!$D$2,base_minorista!A2540,0)</f>
        <v>3.850163299057161</v>
      </c>
      <c r="N2540">
        <f>+HLOOKUP(VLOOKUP($B2540,$Q$2:$R$42,2,0),costo_laboral!$E$2:$AZ$99,base_minorista!$A2540,0)</f>
        <v>10.660738285460114</v>
      </c>
      <c r="O2540">
        <f>+HLOOKUP(VLOOKUP($B2540,$Q$2:$R$42,2,0),Participacion2!$D$2:$AO$99,base_minorista!$A2540,0)</f>
        <v>13.7287165803082</v>
      </c>
    </row>
    <row r="2541" spans="1:15" ht="16.5" x14ac:dyDescent="0.3">
      <c r="A2541">
        <v>16</v>
      </c>
      <c r="B2541">
        <v>28</v>
      </c>
      <c r="C2541">
        <v>15</v>
      </c>
      <c r="D2541" s="3">
        <v>41333</v>
      </c>
      <c r="E2541" s="33">
        <v>13</v>
      </c>
      <c r="F2541">
        <v>1</v>
      </c>
      <c r="G2541">
        <f>+HLOOKUP(VLOOKUP($B2541,$Q$2:$R$42,2,0),costos_sf!$D$2:$AY$99,base_minorista!$A2541,0)</f>
        <v>1058182278.3346779</v>
      </c>
      <c r="H2541">
        <f>+HLOOKUP(VLOOKUP($B2541,$Q$2:$R$42,2,0),creditos_sf!$D$2:$AY$99,base_minorista!$A2541,0)</f>
        <v>3722914602.9461794</v>
      </c>
      <c r="I2541">
        <f>+HLOOKUP(VLOOKUP($B2541,$Q$2:$R$42,2,0),creditos_sf!$D$103:$AY$200,base_minorista!$A2541,0)</f>
        <v>574107395.39831901</v>
      </c>
      <c r="J2541">
        <f>+HLOOKUP(VLOOKUP($B2541,$Q$2:$R$42,2,0),Costo_fondeo!$D$3:$AY$100,base_minorista!$A2541,0)</f>
        <v>4.6004189627399388</v>
      </c>
      <c r="K2541">
        <f>+HLOOKUP(VLOOKUP($B2541,$Q$2:$R$42,2,0),Costo_provisiones!$D$3:$AY$100,base_minorista!$A2541,0)</f>
        <v>9.3686259195965764</v>
      </c>
      <c r="L2541">
        <f>+HLOOKUP(VLOOKUP($B2541,$Q$2:$R$42,2,0),Morosidad_control!$D$4:$AY$101,base_minorista!$A2541,0)</f>
        <v>4.8081188458235502</v>
      </c>
      <c r="M2541">
        <f ca="1">+OFFSET(Capital_2!$D$2,base_minorista!A2541,0)</f>
        <v>3.8660657399921172</v>
      </c>
      <c r="N2541">
        <f>+HLOOKUP(VLOOKUP($B2541,$Q$2:$R$42,2,0),costo_laboral!$E$2:$AZ$99,base_minorista!$A2541,0)</f>
        <v>10.692972480258248</v>
      </c>
      <c r="O2541">
        <f>+HLOOKUP(VLOOKUP($B2541,$Q$2:$R$42,2,0),Participacion2!$D$2:$AO$99,base_minorista!$A2541,0)</f>
        <v>13.463424636058001</v>
      </c>
    </row>
    <row r="2542" spans="1:15" ht="16.5" x14ac:dyDescent="0.3">
      <c r="A2542">
        <v>17</v>
      </c>
      <c r="B2542">
        <v>28</v>
      </c>
      <c r="C2542">
        <v>16</v>
      </c>
      <c r="D2542" s="3">
        <v>41364</v>
      </c>
      <c r="E2542" s="33">
        <v>13</v>
      </c>
      <c r="F2542">
        <v>1</v>
      </c>
      <c r="G2542">
        <f>+HLOOKUP(VLOOKUP($B2542,$Q$2:$R$42,2,0),costos_sf!$D$2:$AY$99,base_minorista!$A2542,0)</f>
        <v>1046119174.7614251</v>
      </c>
      <c r="H2542">
        <f>+HLOOKUP(VLOOKUP($B2542,$Q$2:$R$42,2,0),creditos_sf!$D$2:$AY$99,base_minorista!$A2542,0)</f>
        <v>3644040234.7344899</v>
      </c>
      <c r="I2542">
        <f>+HLOOKUP(VLOOKUP($B2542,$Q$2:$R$42,2,0),creditos_sf!$D$103:$AY$200,base_minorista!$A2542,0)</f>
        <v>575652532.34115696</v>
      </c>
      <c r="J2542">
        <f>+HLOOKUP(VLOOKUP($B2542,$Q$2:$R$42,2,0),Costo_fondeo!$D$3:$AY$100,base_minorista!$A2542,0)</f>
        <v>4.5584962451398514</v>
      </c>
      <c r="K2542">
        <f>+HLOOKUP(VLOOKUP($B2542,$Q$2:$R$42,2,0),Costo_provisiones!$D$3:$AY$100,base_minorista!$A2542,0)</f>
        <v>9.2117533221039825</v>
      </c>
      <c r="L2542">
        <f>+HLOOKUP(VLOOKUP($B2542,$Q$2:$R$42,2,0),Morosidad_control!$D$4:$AY$101,base_minorista!$A2542,0)</f>
        <v>5.1097762346105702</v>
      </c>
      <c r="M2542">
        <f ca="1">+OFFSET(Capital_2!$D$2,base_minorista!A2542,0)</f>
        <v>3.8754391719680488</v>
      </c>
      <c r="N2542">
        <f>+HLOOKUP(VLOOKUP($B2542,$Q$2:$R$42,2,0),costo_laboral!$E$2:$AZ$99,base_minorista!$A2542,0)</f>
        <v>10.78188843536614</v>
      </c>
      <c r="O2542">
        <f>+HLOOKUP(VLOOKUP($B2542,$Q$2:$R$42,2,0),Participacion2!$D$2:$AO$99,base_minorista!$A2542,0)</f>
        <v>13.1514607272956</v>
      </c>
    </row>
    <row r="2543" spans="1:15" ht="16.5" x14ac:dyDescent="0.3">
      <c r="A2543">
        <v>18</v>
      </c>
      <c r="B2543">
        <v>28</v>
      </c>
      <c r="C2543">
        <v>17</v>
      </c>
      <c r="D2543" s="3">
        <v>41394</v>
      </c>
      <c r="E2543" s="33">
        <v>13</v>
      </c>
      <c r="F2543">
        <v>1</v>
      </c>
      <c r="G2543">
        <f>+HLOOKUP(VLOOKUP($B2543,$Q$2:$R$42,2,0),costos_sf!$D$2:$AY$99,base_minorista!$A2543,0)</f>
        <v>1029178159.2514535</v>
      </c>
      <c r="H2543">
        <f>+HLOOKUP(VLOOKUP($B2543,$Q$2:$R$42,2,0),creditos_sf!$D$2:$AY$99,base_minorista!$A2543,0)</f>
        <v>3620973586.8788538</v>
      </c>
      <c r="I2543">
        <f>+HLOOKUP(VLOOKUP($B2543,$Q$2:$R$42,2,0),creditos_sf!$D$103:$AY$200,base_minorista!$A2543,0)</f>
        <v>585524375.29902494</v>
      </c>
      <c r="J2543">
        <f>+HLOOKUP(VLOOKUP($B2543,$Q$2:$R$42,2,0),Costo_fondeo!$D$3:$AY$100,base_minorista!$A2543,0)</f>
        <v>4.5232616018227132</v>
      </c>
      <c r="K2543">
        <f>+HLOOKUP(VLOOKUP($B2543,$Q$2:$R$42,2,0),Costo_provisiones!$D$3:$AY$100,base_minorista!$A2543,0)</f>
        <v>8.8429627480211987</v>
      </c>
      <c r="L2543">
        <f>+HLOOKUP(VLOOKUP($B2543,$Q$2:$R$42,2,0),Morosidad_control!$D$4:$AY$101,base_minorista!$A2543,0)</f>
        <v>5.0372729604170301</v>
      </c>
      <c r="M2543">
        <f ca="1">+OFFSET(Capital_2!$D$2,base_minorista!A2543,0)</f>
        <v>3.8611269429337338</v>
      </c>
      <c r="N2543">
        <f>+HLOOKUP(VLOOKUP($B2543,$Q$2:$R$42,2,0),costo_laboral!$E$2:$AZ$99,base_minorista!$A2543,0)</f>
        <v>10.679130085232751</v>
      </c>
      <c r="O2543">
        <f>+HLOOKUP(VLOOKUP($B2543,$Q$2:$R$42,2,0),Participacion2!$D$2:$AO$99,base_minorista!$A2543,0)</f>
        <v>12.8982319950058</v>
      </c>
    </row>
    <row r="2544" spans="1:15" ht="16.5" x14ac:dyDescent="0.3">
      <c r="A2544">
        <v>19</v>
      </c>
      <c r="B2544">
        <v>28</v>
      </c>
      <c r="C2544">
        <v>18</v>
      </c>
      <c r="D2544" s="3">
        <v>41425</v>
      </c>
      <c r="E2544" s="33">
        <v>13</v>
      </c>
      <c r="F2544">
        <v>1</v>
      </c>
      <c r="G2544">
        <f>+HLOOKUP(VLOOKUP($B2544,$Q$2:$R$42,2,0),costos_sf!$D$2:$AY$99,base_minorista!$A2544,0)</f>
        <v>1016418806.9073575</v>
      </c>
      <c r="H2544">
        <f>+HLOOKUP(VLOOKUP($B2544,$Q$2:$R$42,2,0),creditos_sf!$D$2:$AY$99,base_minorista!$A2544,0)</f>
        <v>3597391339.1077743</v>
      </c>
      <c r="I2544">
        <f>+HLOOKUP(VLOOKUP($B2544,$Q$2:$R$42,2,0),creditos_sf!$D$103:$AY$200,base_minorista!$A2544,0)</f>
        <v>600470355.17274594</v>
      </c>
      <c r="J2544">
        <f>+HLOOKUP(VLOOKUP($B2544,$Q$2:$R$42,2,0),Costo_fondeo!$D$3:$AY$100,base_minorista!$A2544,0)</f>
        <v>4.4689516948731578</v>
      </c>
      <c r="K2544">
        <f>+HLOOKUP(VLOOKUP($B2544,$Q$2:$R$42,2,0),Costo_provisiones!$D$3:$AY$100,base_minorista!$A2544,0)</f>
        <v>8.5588083330913758</v>
      </c>
      <c r="L2544">
        <f>+HLOOKUP(VLOOKUP($B2544,$Q$2:$R$42,2,0),Morosidad_control!$D$4:$AY$101,base_minorista!$A2544,0)</f>
        <v>5.1592601127173703</v>
      </c>
      <c r="M2544">
        <f ca="1">+OFFSET(Capital_2!$D$2,base_minorista!A2544,0)</f>
        <v>3.8158367264519906</v>
      </c>
      <c r="N2544">
        <f>+HLOOKUP(VLOOKUP($B2544,$Q$2:$R$42,2,0),costo_laboral!$E$2:$AZ$99,base_minorista!$A2544,0)</f>
        <v>10.618767089932501</v>
      </c>
      <c r="O2544">
        <f>+HLOOKUP(VLOOKUP($B2544,$Q$2:$R$42,2,0),Participacion2!$D$2:$AO$99,base_minorista!$A2544,0)</f>
        <v>12.660722873539401</v>
      </c>
    </row>
    <row r="2545" spans="1:15" ht="16.5" x14ac:dyDescent="0.3">
      <c r="A2545">
        <v>20</v>
      </c>
      <c r="B2545">
        <v>28</v>
      </c>
      <c r="C2545">
        <v>19</v>
      </c>
      <c r="D2545" s="3">
        <v>41455</v>
      </c>
      <c r="E2545" s="33">
        <v>13</v>
      </c>
      <c r="F2545">
        <v>1</v>
      </c>
      <c r="G2545">
        <f>+HLOOKUP(VLOOKUP($B2545,$Q$2:$R$42,2,0),costos_sf!$D$2:$AY$99,base_minorista!$A2545,0)</f>
        <v>996234402.21351838</v>
      </c>
      <c r="H2545">
        <f>+HLOOKUP(VLOOKUP($B2545,$Q$2:$R$42,2,0),creditos_sf!$D$2:$AY$99,base_minorista!$A2545,0)</f>
        <v>3541057298.6161537</v>
      </c>
      <c r="I2545">
        <f>+HLOOKUP(VLOOKUP($B2545,$Q$2:$R$42,2,0),creditos_sf!$D$103:$AY$200,base_minorista!$A2545,0)</f>
        <v>613915901.921134</v>
      </c>
      <c r="J2545">
        <f>+HLOOKUP(VLOOKUP($B2545,$Q$2:$R$42,2,0),Costo_fondeo!$D$3:$AY$100,base_minorista!$A2545,0)</f>
        <v>4.4348775087119385</v>
      </c>
      <c r="K2545">
        <f>+HLOOKUP(VLOOKUP($B2545,$Q$2:$R$42,2,0),Costo_provisiones!$D$3:$AY$100,base_minorista!$A2545,0)</f>
        <v>8.1396704138972567</v>
      </c>
      <c r="L2545">
        <f>+HLOOKUP(VLOOKUP($B2545,$Q$2:$R$42,2,0),Morosidad_control!$D$4:$AY$101,base_minorista!$A2545,0)</f>
        <v>5.2121876709226997</v>
      </c>
      <c r="M2545">
        <f ca="1">+OFFSET(Capital_2!$D$2,base_minorista!A2545,0)</f>
        <v>3.777787965810723</v>
      </c>
      <c r="N2545">
        <f>+HLOOKUP(VLOOKUP($B2545,$Q$2:$R$42,2,0),costo_laboral!$E$2:$AZ$99,base_minorista!$A2545,0)</f>
        <v>10.643044568471291</v>
      </c>
      <c r="O2545">
        <f>+HLOOKUP(VLOOKUP($B2545,$Q$2:$R$42,2,0),Participacion2!$D$2:$AO$99,base_minorista!$A2545,0)</f>
        <v>12.574220385106299</v>
      </c>
    </row>
    <row r="2546" spans="1:15" ht="16.5" x14ac:dyDescent="0.3">
      <c r="A2546">
        <v>21</v>
      </c>
      <c r="B2546">
        <v>28</v>
      </c>
      <c r="C2546">
        <v>20</v>
      </c>
      <c r="D2546" s="3">
        <v>41486</v>
      </c>
      <c r="E2546" s="33">
        <v>13</v>
      </c>
      <c r="F2546">
        <v>1</v>
      </c>
      <c r="G2546">
        <f>+HLOOKUP(VLOOKUP($B2546,$Q$2:$R$42,2,0),costos_sf!$D$2:$AY$99,base_minorista!$A2546,0)</f>
        <v>972866371.37130594</v>
      </c>
      <c r="H2546">
        <f>+HLOOKUP(VLOOKUP($B2546,$Q$2:$R$42,2,0),creditos_sf!$D$2:$AY$99,base_minorista!$A2546,0)</f>
        <v>3502044357.5707717</v>
      </c>
      <c r="I2546">
        <f>+HLOOKUP(VLOOKUP($B2546,$Q$2:$R$42,2,0),creditos_sf!$D$103:$AY$200,base_minorista!$A2546,0)</f>
        <v>639587433.64837801</v>
      </c>
      <c r="J2546">
        <f>+HLOOKUP(VLOOKUP($B2546,$Q$2:$R$42,2,0),Costo_fondeo!$D$3:$AY$100,base_minorista!$A2546,0)</f>
        <v>4.4063156982917491</v>
      </c>
      <c r="K2546">
        <f>+HLOOKUP(VLOOKUP($B2546,$Q$2:$R$42,2,0),Costo_provisiones!$D$3:$AY$100,base_minorista!$A2546,0)</f>
        <v>7.7123808434759757</v>
      </c>
      <c r="L2546">
        <f>+HLOOKUP(VLOOKUP($B2546,$Q$2:$R$42,2,0),Morosidad_control!$D$4:$AY$101,base_minorista!$A2546,0)</f>
        <v>5.2714894577939004</v>
      </c>
      <c r="M2546">
        <f ca="1">+OFFSET(Capital_2!$D$2,base_minorista!A2546,0)</f>
        <v>3.7289387467323043</v>
      </c>
      <c r="N2546">
        <f>+HLOOKUP(VLOOKUP($B2546,$Q$2:$R$42,2,0),costo_laboral!$E$2:$AZ$99,base_minorista!$A2546,0)</f>
        <v>10.577306048744402</v>
      </c>
      <c r="O2546">
        <f>+HLOOKUP(VLOOKUP($B2546,$Q$2:$R$42,2,0),Participacion2!$D$2:$AO$99,base_minorista!$A2546,0)</f>
        <v>12.525902149935799</v>
      </c>
    </row>
    <row r="2547" spans="1:15" ht="16.5" x14ac:dyDescent="0.3">
      <c r="A2547">
        <v>22</v>
      </c>
      <c r="B2547">
        <v>28</v>
      </c>
      <c r="C2547">
        <v>21</v>
      </c>
      <c r="D2547" s="3">
        <v>41517</v>
      </c>
      <c r="E2547" s="33">
        <v>13</v>
      </c>
      <c r="F2547">
        <v>1</v>
      </c>
      <c r="G2547">
        <f>+HLOOKUP(VLOOKUP($B2547,$Q$2:$R$42,2,0),costos_sf!$D$2:$AY$99,base_minorista!$A2547,0)</f>
        <v>955275306.78999698</v>
      </c>
      <c r="H2547">
        <f>+HLOOKUP(VLOOKUP($B2547,$Q$2:$R$42,2,0),creditos_sf!$D$2:$AY$99,base_minorista!$A2547,0)</f>
        <v>3467406760.5698476</v>
      </c>
      <c r="I2547">
        <f>+HLOOKUP(VLOOKUP($B2547,$Q$2:$R$42,2,0),creditos_sf!$D$103:$AY$200,base_minorista!$A2547,0)</f>
        <v>651917374.0169971</v>
      </c>
      <c r="J2547">
        <f>+HLOOKUP(VLOOKUP($B2547,$Q$2:$R$42,2,0),Costo_fondeo!$D$3:$AY$100,base_minorista!$A2547,0)</f>
        <v>4.3756242797530538</v>
      </c>
      <c r="K2547">
        <f>+HLOOKUP(VLOOKUP($B2547,$Q$2:$R$42,2,0),Costo_provisiones!$D$3:$AY$100,base_minorista!$A2547,0)</f>
        <v>7.3744203954212022</v>
      </c>
      <c r="L2547">
        <f>+HLOOKUP(VLOOKUP($B2547,$Q$2:$R$42,2,0),Morosidad_control!$D$4:$AY$101,base_minorista!$A2547,0)</f>
        <v>5.4163914573462097</v>
      </c>
      <c r="M2547">
        <f ca="1">+OFFSET(Capital_2!$D$2,base_minorista!A2547,0)</f>
        <v>3.6888980520732653</v>
      </c>
      <c r="N2547">
        <f>+HLOOKUP(VLOOKUP($B2547,$Q$2:$R$42,2,0),costo_laboral!$E$2:$AZ$99,base_minorista!$A2547,0)</f>
        <v>10.578069433445144</v>
      </c>
      <c r="O2547">
        <f>+HLOOKUP(VLOOKUP($B2547,$Q$2:$R$42,2,0),Participacion2!$D$2:$AO$99,base_minorista!$A2547,0)</f>
        <v>12.5158713187774</v>
      </c>
    </row>
    <row r="2548" spans="1:15" ht="16.5" x14ac:dyDescent="0.3">
      <c r="A2548">
        <v>23</v>
      </c>
      <c r="B2548">
        <v>28</v>
      </c>
      <c r="C2548">
        <v>22</v>
      </c>
      <c r="D2548" s="3">
        <v>41547</v>
      </c>
      <c r="E2548" s="33">
        <v>13</v>
      </c>
      <c r="F2548">
        <v>1</v>
      </c>
      <c r="G2548">
        <f>+HLOOKUP(VLOOKUP($B2548,$Q$2:$R$42,2,0),costos_sf!$D$2:$AY$99,base_minorista!$A2548,0)</f>
        <v>934236531.17153478</v>
      </c>
      <c r="H2548">
        <f>+HLOOKUP(VLOOKUP($B2548,$Q$2:$R$42,2,0),creditos_sf!$D$2:$AY$99,base_minorista!$A2548,0)</f>
        <v>3435048590.2687006</v>
      </c>
      <c r="I2548">
        <f>+HLOOKUP(VLOOKUP($B2548,$Q$2:$R$42,2,0),creditos_sf!$D$103:$AY$200,base_minorista!$A2548,0)</f>
        <v>666927924.16405594</v>
      </c>
      <c r="J2548">
        <f>+HLOOKUP(VLOOKUP($B2548,$Q$2:$R$42,2,0),Costo_fondeo!$D$3:$AY$100,base_minorista!$A2548,0)</f>
        <v>4.3372725544459385</v>
      </c>
      <c r="K2548">
        <f>+HLOOKUP(VLOOKUP($B2548,$Q$2:$R$42,2,0),Costo_provisiones!$D$3:$AY$100,base_minorista!$A2548,0)</f>
        <v>6.9235864662667677</v>
      </c>
      <c r="L2548">
        <f>+HLOOKUP(VLOOKUP($B2548,$Q$2:$R$42,2,0),Morosidad_control!$D$4:$AY$101,base_minorista!$A2548,0)</f>
        <v>5.6721605810579501</v>
      </c>
      <c r="M2548">
        <f ca="1">+OFFSET(Capital_2!$D$2,base_minorista!A2548,0)</f>
        <v>3.6532457928608841</v>
      </c>
      <c r="N2548">
        <f>+HLOOKUP(VLOOKUP($B2548,$Q$2:$R$42,2,0),costo_laboral!$E$2:$AZ$99,base_minorista!$A2548,0)</f>
        <v>10.540692944898208</v>
      </c>
      <c r="O2548">
        <f>+HLOOKUP(VLOOKUP($B2548,$Q$2:$R$42,2,0),Participacion2!$D$2:$AO$99,base_minorista!$A2548,0)</f>
        <v>12.498941670189501</v>
      </c>
    </row>
    <row r="2549" spans="1:15" ht="16.5" x14ac:dyDescent="0.3">
      <c r="A2549">
        <v>24</v>
      </c>
      <c r="B2549">
        <v>28</v>
      </c>
      <c r="C2549">
        <v>23</v>
      </c>
      <c r="D2549" s="3">
        <v>41578</v>
      </c>
      <c r="E2549" s="33">
        <v>13</v>
      </c>
      <c r="F2549">
        <v>1</v>
      </c>
      <c r="G2549">
        <f>+HLOOKUP(VLOOKUP($B2549,$Q$2:$R$42,2,0),costos_sf!$D$2:$AY$99,base_minorista!$A2549,0)</f>
        <v>913558254.52268612</v>
      </c>
      <c r="H2549">
        <f>+HLOOKUP(VLOOKUP($B2549,$Q$2:$R$42,2,0),creditos_sf!$D$2:$AY$99,base_minorista!$A2549,0)</f>
        <v>3409411187.0011964</v>
      </c>
      <c r="I2549">
        <f>+HLOOKUP(VLOOKUP($B2549,$Q$2:$R$42,2,0),creditos_sf!$D$103:$AY$200,base_minorista!$A2549,0)</f>
        <v>678865255.10141504</v>
      </c>
      <c r="J2549">
        <f>+HLOOKUP(VLOOKUP($B2549,$Q$2:$R$42,2,0),Costo_fondeo!$D$3:$AY$100,base_minorista!$A2549,0)</f>
        <v>4.2890870736973863</v>
      </c>
      <c r="K2549">
        <f>+HLOOKUP(VLOOKUP($B2549,$Q$2:$R$42,2,0),Costo_provisiones!$D$3:$AY$100,base_minorista!$A2549,0)</f>
        <v>6.4973132295102252</v>
      </c>
      <c r="L2549">
        <f>+HLOOKUP(VLOOKUP($B2549,$Q$2:$R$42,2,0),Morosidad_control!$D$4:$AY$101,base_minorista!$A2549,0)</f>
        <v>5.8286627204300698</v>
      </c>
      <c r="M2549">
        <f ca="1">+OFFSET(Capital_2!$D$2,base_minorista!A2549,0)</f>
        <v>3.6199379690818381</v>
      </c>
      <c r="N2549">
        <f>+HLOOKUP(VLOOKUP($B2549,$Q$2:$R$42,2,0),costo_laboral!$E$2:$AZ$99,base_minorista!$A2549,0)</f>
        <v>10.504346828842101</v>
      </c>
      <c r="O2549">
        <f>+HLOOKUP(VLOOKUP($B2549,$Q$2:$R$42,2,0),Participacion2!$D$2:$AO$99,base_minorista!$A2549,0)</f>
        <v>12.4200730062375</v>
      </c>
    </row>
    <row r="2550" spans="1:15" ht="16.5" x14ac:dyDescent="0.3">
      <c r="A2550">
        <v>25</v>
      </c>
      <c r="B2550">
        <v>28</v>
      </c>
      <c r="C2550">
        <v>24</v>
      </c>
      <c r="D2550" s="3">
        <v>41608</v>
      </c>
      <c r="E2550" s="33">
        <v>13</v>
      </c>
      <c r="F2550">
        <v>1</v>
      </c>
      <c r="G2550">
        <f>+HLOOKUP(VLOOKUP($B2550,$Q$2:$R$42,2,0),costos_sf!$D$2:$AY$99,base_minorista!$A2550,0)</f>
        <v>896219811.65813112</v>
      </c>
      <c r="H2550">
        <f>+HLOOKUP(VLOOKUP($B2550,$Q$2:$R$42,2,0),creditos_sf!$D$2:$AY$99,base_minorista!$A2550,0)</f>
        <v>3406009285.0460963</v>
      </c>
      <c r="I2550">
        <f>+HLOOKUP(VLOOKUP($B2550,$Q$2:$R$42,2,0),creditos_sf!$D$103:$AY$200,base_minorista!$A2550,0)</f>
        <v>695974969.24582207</v>
      </c>
      <c r="J2550">
        <f>+HLOOKUP(VLOOKUP($B2550,$Q$2:$R$42,2,0),Costo_fondeo!$D$3:$AY$100,base_minorista!$A2550,0)</f>
        <v>4.2602335834023997</v>
      </c>
      <c r="K2550">
        <f>+HLOOKUP(VLOOKUP($B2550,$Q$2:$R$42,2,0),Costo_provisiones!$D$3:$AY$100,base_minorista!$A2550,0)</f>
        <v>6.0995245428701095</v>
      </c>
      <c r="L2550">
        <f>+HLOOKUP(VLOOKUP($B2550,$Q$2:$R$42,2,0),Morosidad_control!$D$4:$AY$101,base_minorista!$A2550,0)</f>
        <v>6.2121532893685298</v>
      </c>
      <c r="M2550">
        <f ca="1">+OFFSET(Capital_2!$D$2,base_minorista!A2550,0)</f>
        <v>3.5647933704456456</v>
      </c>
      <c r="N2550">
        <f>+HLOOKUP(VLOOKUP($B2550,$Q$2:$R$42,2,0),costo_laboral!$E$2:$AZ$99,base_minorista!$A2550,0)</f>
        <v>10.392082014922517</v>
      </c>
      <c r="O2550">
        <f>+HLOOKUP(VLOOKUP($B2550,$Q$2:$R$42,2,0),Participacion2!$D$2:$AO$99,base_minorista!$A2550,0)</f>
        <v>12.3512336543403</v>
      </c>
    </row>
    <row r="2551" spans="1:15" ht="16.5" x14ac:dyDescent="0.3">
      <c r="A2551">
        <v>26</v>
      </c>
      <c r="B2551">
        <v>28</v>
      </c>
      <c r="C2551">
        <v>25</v>
      </c>
      <c r="D2551" s="3">
        <v>41639</v>
      </c>
      <c r="E2551" s="33">
        <v>13</v>
      </c>
      <c r="F2551">
        <v>1</v>
      </c>
      <c r="G2551">
        <f>+HLOOKUP(VLOOKUP($B2551,$Q$2:$R$42,2,0),costos_sf!$D$2:$AY$99,base_minorista!$A2551,0)</f>
        <v>917617245.36527073</v>
      </c>
      <c r="H2551">
        <f>+HLOOKUP(VLOOKUP($B2551,$Q$2:$R$42,2,0),creditos_sf!$D$2:$AY$99,base_minorista!$A2551,0)</f>
        <v>3281469013.1063547</v>
      </c>
      <c r="I2551">
        <f>+HLOOKUP(VLOOKUP($B2551,$Q$2:$R$42,2,0),creditos_sf!$D$103:$AY$200,base_minorista!$A2551,0)</f>
        <v>686745629.36657405</v>
      </c>
      <c r="J2551">
        <f>+HLOOKUP(VLOOKUP($B2551,$Q$2:$R$42,2,0),Costo_fondeo!$D$3:$AY$100,base_minorista!$A2551,0)</f>
        <v>4.230471456278833</v>
      </c>
      <c r="K2551">
        <f>+HLOOKUP(VLOOKUP($B2551,$Q$2:$R$42,2,0),Costo_provisiones!$D$3:$AY$100,base_minorista!$A2551,0)</f>
        <v>6.731660608722617</v>
      </c>
      <c r="L2551">
        <f>+HLOOKUP(VLOOKUP($B2551,$Q$2:$R$42,2,0),Morosidad_control!$D$4:$AY$101,base_minorista!$A2551,0)</f>
        <v>5.4655926150559804</v>
      </c>
      <c r="M2551">
        <f ca="1">+OFFSET(Capital_2!$D$2,base_minorista!A2551,0)</f>
        <v>3.5095726367283766</v>
      </c>
      <c r="N2551">
        <f>+HLOOKUP(VLOOKUP($B2551,$Q$2:$R$42,2,0),costo_laboral!$E$2:$AZ$99,base_minorista!$A2551,0)</f>
        <v>10.642924566347691</v>
      </c>
      <c r="O2551">
        <f>+HLOOKUP(VLOOKUP($B2551,$Q$2:$R$42,2,0),Participacion2!$D$2:$AO$99,base_minorista!$A2551,0)</f>
        <v>12.1777560603211</v>
      </c>
    </row>
    <row r="2552" spans="1:15" ht="16.5" x14ac:dyDescent="0.3">
      <c r="A2552">
        <v>27</v>
      </c>
      <c r="B2552">
        <v>28</v>
      </c>
      <c r="C2552">
        <v>26</v>
      </c>
      <c r="D2552" s="3">
        <v>41670</v>
      </c>
      <c r="E2552" s="33">
        <v>14</v>
      </c>
      <c r="F2552">
        <v>1</v>
      </c>
      <c r="G2552">
        <f>+HLOOKUP(VLOOKUP($B2552,$Q$2:$R$42,2,0),costos_sf!$D$2:$AY$99,base_minorista!$A2552,0)</f>
        <v>918478382.545035</v>
      </c>
      <c r="H2552">
        <f>+HLOOKUP(VLOOKUP($B2552,$Q$2:$R$42,2,0),creditos_sf!$D$2:$AY$99,base_minorista!$A2552,0)</f>
        <v>3222450340.0243411</v>
      </c>
      <c r="I2552">
        <f>+HLOOKUP(VLOOKUP($B2552,$Q$2:$R$42,2,0),creditos_sf!$D$103:$AY$200,base_minorista!$A2552,0)</f>
        <v>689967361.65910709</v>
      </c>
      <c r="J2552">
        <f>+HLOOKUP(VLOOKUP($B2552,$Q$2:$R$42,2,0),Costo_fondeo!$D$3:$AY$100,base_minorista!$A2552,0)</f>
        <v>4.2014088332932209</v>
      </c>
      <c r="K2552">
        <f>+HLOOKUP(VLOOKUP($B2552,$Q$2:$R$42,2,0),Costo_provisiones!$D$3:$AY$100,base_minorista!$A2552,0)</f>
        <v>6.8024524816631011</v>
      </c>
      <c r="L2552">
        <f>+HLOOKUP(VLOOKUP($B2552,$Q$2:$R$42,2,0),Morosidad_control!$D$4:$AY$101,base_minorista!$A2552,0)</f>
        <v>5.7745296845638103</v>
      </c>
      <c r="M2552">
        <f ca="1">+OFFSET(Capital_2!$D$2,base_minorista!A2552,0)</f>
        <v>3.4442162995780268</v>
      </c>
      <c r="N2552">
        <f>+HLOOKUP(VLOOKUP($B2552,$Q$2:$R$42,2,0),costo_laboral!$E$2:$AZ$99,base_minorista!$A2552,0)</f>
        <v>10.647285698489148</v>
      </c>
      <c r="O2552">
        <f>+HLOOKUP(VLOOKUP($B2552,$Q$2:$R$42,2,0),Participacion2!$D$2:$AO$99,base_minorista!$A2552,0)</f>
        <v>11.8802614655923</v>
      </c>
    </row>
    <row r="2553" spans="1:15" ht="16.5" x14ac:dyDescent="0.3">
      <c r="A2553">
        <v>28</v>
      </c>
      <c r="B2553">
        <v>28</v>
      </c>
      <c r="C2553">
        <v>27</v>
      </c>
      <c r="D2553" s="3">
        <v>41698</v>
      </c>
      <c r="E2553" s="33">
        <v>14</v>
      </c>
      <c r="F2553">
        <v>1</v>
      </c>
      <c r="G2553">
        <f>+HLOOKUP(VLOOKUP($B2553,$Q$2:$R$42,2,0),costos_sf!$D$2:$AY$99,base_minorista!$A2553,0)</f>
        <v>902884929.3561362</v>
      </c>
      <c r="H2553">
        <f>+HLOOKUP(VLOOKUP($B2553,$Q$2:$R$42,2,0),creditos_sf!$D$2:$AY$99,base_minorista!$A2553,0)</f>
        <v>3171407772.4099522</v>
      </c>
      <c r="I2553">
        <f>+HLOOKUP(VLOOKUP($B2553,$Q$2:$R$42,2,0),creditos_sf!$D$103:$AY$200,base_minorista!$A2553,0)</f>
        <v>703387321.04418206</v>
      </c>
      <c r="J2553">
        <f>+HLOOKUP(VLOOKUP($B2553,$Q$2:$R$42,2,0),Costo_fondeo!$D$3:$AY$100,base_minorista!$A2553,0)</f>
        <v>4.1831850511928081</v>
      </c>
      <c r="K2553">
        <f>+HLOOKUP(VLOOKUP($B2553,$Q$2:$R$42,2,0),Costo_provisiones!$D$3:$AY$100,base_minorista!$A2553,0)</f>
        <v>6.7784091865661491</v>
      </c>
      <c r="L2553">
        <f>+HLOOKUP(VLOOKUP($B2553,$Q$2:$R$42,2,0),Morosidad_control!$D$4:$AY$101,base_minorista!$A2553,0)</f>
        <v>5.9498222891894601</v>
      </c>
      <c r="M2553">
        <f ca="1">+OFFSET(Capital_2!$D$2,base_minorista!A2553,0)</f>
        <v>3.3651511548182853</v>
      </c>
      <c r="N2553">
        <f>+HLOOKUP(VLOOKUP($B2553,$Q$2:$R$42,2,0),costo_laboral!$E$2:$AZ$99,base_minorista!$A2553,0)</f>
        <v>10.546077587179511</v>
      </c>
      <c r="O2553">
        <f>+HLOOKUP(VLOOKUP($B2553,$Q$2:$R$42,2,0),Participacion2!$D$2:$AO$99,base_minorista!$A2553,0)</f>
        <v>11.6544031892621</v>
      </c>
    </row>
    <row r="2554" spans="1:15" ht="16.5" x14ac:dyDescent="0.3">
      <c r="A2554">
        <v>29</v>
      </c>
      <c r="B2554">
        <v>28</v>
      </c>
      <c r="C2554">
        <v>28</v>
      </c>
      <c r="D2554" s="3">
        <v>41729</v>
      </c>
      <c r="E2554" s="33">
        <v>14</v>
      </c>
      <c r="F2554">
        <v>1</v>
      </c>
      <c r="G2554">
        <f>+HLOOKUP(VLOOKUP($B2554,$Q$2:$R$42,2,0),costos_sf!$D$2:$AY$99,base_minorista!$A2554,0)</f>
        <v>886568163.18225861</v>
      </c>
      <c r="H2554">
        <f>+HLOOKUP(VLOOKUP($B2554,$Q$2:$R$42,2,0),creditos_sf!$D$2:$AY$99,base_minorista!$A2554,0)</f>
        <v>3125178835.7782612</v>
      </c>
      <c r="I2554">
        <f>+HLOOKUP(VLOOKUP($B2554,$Q$2:$R$42,2,0),creditos_sf!$D$103:$AY$200,base_minorista!$A2554,0)</f>
        <v>658576975.31178999</v>
      </c>
      <c r="J2554">
        <f>+HLOOKUP(VLOOKUP($B2554,$Q$2:$R$42,2,0),Costo_fondeo!$D$3:$AY$100,base_minorista!$A2554,0)</f>
        <v>4.1390528164863314</v>
      </c>
      <c r="K2554">
        <f>+HLOOKUP(VLOOKUP($B2554,$Q$2:$R$42,2,0),Costo_provisiones!$D$3:$AY$100,base_minorista!$A2554,0)</f>
        <v>6.6766177776986959</v>
      </c>
      <c r="L2554">
        <f>+HLOOKUP(VLOOKUP($B2554,$Q$2:$R$42,2,0),Morosidad_control!$D$4:$AY$101,base_minorista!$A2554,0)</f>
        <v>6.0511709199202697</v>
      </c>
      <c r="M2554">
        <f ca="1">+OFFSET(Capital_2!$D$2,base_minorista!A2554,0)</f>
        <v>3.2958556767962262</v>
      </c>
      <c r="N2554">
        <f>+HLOOKUP(VLOOKUP($B2554,$Q$2:$R$42,2,0),costo_laboral!$E$2:$AZ$99,base_minorista!$A2554,0)</f>
        <v>10.614772257198474</v>
      </c>
      <c r="O2554">
        <f>+HLOOKUP(VLOOKUP($B2554,$Q$2:$R$42,2,0),Participacion2!$D$2:$AO$99,base_minorista!$A2554,0)</f>
        <v>11.3868801090575</v>
      </c>
    </row>
    <row r="2555" spans="1:15" ht="16.5" x14ac:dyDescent="0.3">
      <c r="A2555">
        <v>30</v>
      </c>
      <c r="B2555">
        <v>28</v>
      </c>
      <c r="C2555">
        <v>29</v>
      </c>
      <c r="D2555" s="3">
        <v>41759</v>
      </c>
      <c r="E2555" s="33">
        <v>14</v>
      </c>
      <c r="F2555">
        <v>1</v>
      </c>
      <c r="G2555">
        <f>+HLOOKUP(VLOOKUP($B2555,$Q$2:$R$42,2,0),costos_sf!$D$2:$AY$99,base_minorista!$A2555,0)</f>
        <v>886900692.86805892</v>
      </c>
      <c r="H2555">
        <f>+HLOOKUP(VLOOKUP($B2555,$Q$2:$R$42,2,0),creditos_sf!$D$2:$AY$99,base_minorista!$A2555,0)</f>
        <v>3101957422.5200458</v>
      </c>
      <c r="I2555">
        <f>+HLOOKUP(VLOOKUP($B2555,$Q$2:$R$42,2,0),creditos_sf!$D$103:$AY$200,base_minorista!$A2555,0)</f>
        <v>656129489.86628997</v>
      </c>
      <c r="J2555">
        <f>+HLOOKUP(VLOOKUP($B2555,$Q$2:$R$42,2,0),Costo_fondeo!$D$3:$AY$100,base_minorista!$A2555,0)</f>
        <v>4.1260152129529519</v>
      </c>
      <c r="K2555">
        <f>+HLOOKUP(VLOOKUP($B2555,$Q$2:$R$42,2,0),Costo_provisiones!$D$3:$AY$100,base_minorista!$A2555,0)</f>
        <v>6.8754413794294145</v>
      </c>
      <c r="L2555">
        <f>+HLOOKUP(VLOOKUP($B2555,$Q$2:$R$42,2,0),Morosidad_control!$D$4:$AY$101,base_minorista!$A2555,0)</f>
        <v>6.2287961683176603</v>
      </c>
      <c r="M2555">
        <f ca="1">+OFFSET(Capital_2!$D$2,base_minorista!A2555,0)</f>
        <v>3.2437779376973728</v>
      </c>
      <c r="N2555">
        <f>+HLOOKUP(VLOOKUP($B2555,$Q$2:$R$42,2,0),costo_laboral!$E$2:$AZ$99,base_minorista!$A2555,0)</f>
        <v>10.576722851946876</v>
      </c>
      <c r="O2555">
        <f>+HLOOKUP(VLOOKUP($B2555,$Q$2:$R$42,2,0),Participacion2!$D$2:$AO$99,base_minorista!$A2555,0)</f>
        <v>11.1791008306796</v>
      </c>
    </row>
    <row r="2556" spans="1:15" ht="16.5" x14ac:dyDescent="0.3">
      <c r="A2556">
        <v>31</v>
      </c>
      <c r="B2556">
        <v>28</v>
      </c>
      <c r="C2556">
        <v>30</v>
      </c>
      <c r="D2556" s="3">
        <v>41790</v>
      </c>
      <c r="E2556" s="33">
        <v>14</v>
      </c>
      <c r="F2556">
        <v>1</v>
      </c>
      <c r="G2556">
        <f>+HLOOKUP(VLOOKUP($B2556,$Q$2:$R$42,2,0),costos_sf!$D$2:$AY$99,base_minorista!$A2556,0)</f>
        <v>891377778.0527066</v>
      </c>
      <c r="H2556">
        <f>+HLOOKUP(VLOOKUP($B2556,$Q$2:$R$42,2,0),creditos_sf!$D$2:$AY$99,base_minorista!$A2556,0)</f>
        <v>3065807213.8862009</v>
      </c>
      <c r="I2556">
        <f>+HLOOKUP(VLOOKUP($B2556,$Q$2:$R$42,2,0),creditos_sf!$D$103:$AY$200,base_minorista!$A2556,0)</f>
        <v>648809173.09584498</v>
      </c>
      <c r="J2556">
        <f>+HLOOKUP(VLOOKUP($B2556,$Q$2:$R$42,2,0),Costo_fondeo!$D$3:$AY$100,base_minorista!$A2556,0)</f>
        <v>4.1229338100239961</v>
      </c>
      <c r="K2556">
        <f>+HLOOKUP(VLOOKUP($B2556,$Q$2:$R$42,2,0),Costo_provisiones!$D$3:$AY$100,base_minorista!$A2556,0)</f>
        <v>6.9259218695637532</v>
      </c>
      <c r="L2556">
        <f>+HLOOKUP(VLOOKUP($B2556,$Q$2:$R$42,2,0),Morosidad_control!$D$4:$AY$101,base_minorista!$A2556,0)</f>
        <v>6.4075562650400304</v>
      </c>
      <c r="M2556">
        <f ca="1">+OFFSET(Capital_2!$D$2,base_minorista!A2556,0)</f>
        <v>3.2095324879825831</v>
      </c>
      <c r="N2556">
        <f>+HLOOKUP(VLOOKUP($B2556,$Q$2:$R$42,2,0),costo_laboral!$E$2:$AZ$99,base_minorista!$A2556,0)</f>
        <v>10.855659573920059</v>
      </c>
      <c r="O2556">
        <f>+HLOOKUP(VLOOKUP($B2556,$Q$2:$R$42,2,0),Participacion2!$D$2:$AO$99,base_minorista!$A2556,0)</f>
        <v>10.986420782276801</v>
      </c>
    </row>
    <row r="2557" spans="1:15" ht="16.5" x14ac:dyDescent="0.3">
      <c r="A2557">
        <v>32</v>
      </c>
      <c r="B2557">
        <v>28</v>
      </c>
      <c r="C2557">
        <v>31</v>
      </c>
      <c r="D2557" s="3">
        <v>41820</v>
      </c>
      <c r="E2557" s="33">
        <v>14</v>
      </c>
      <c r="F2557">
        <v>1</v>
      </c>
      <c r="G2557">
        <f>+HLOOKUP(VLOOKUP($B2557,$Q$2:$R$42,2,0),costos_sf!$D$2:$AY$99,base_minorista!$A2557,0)</f>
        <v>883910299.25644624</v>
      </c>
      <c r="H2557">
        <f>+HLOOKUP(VLOOKUP($B2557,$Q$2:$R$42,2,0),creditos_sf!$D$2:$AY$99,base_minorista!$A2557,0)</f>
        <v>3018918372.2416534</v>
      </c>
      <c r="I2557">
        <f>+HLOOKUP(VLOOKUP($B2557,$Q$2:$R$42,2,0),creditos_sf!$D$103:$AY$200,base_minorista!$A2557,0)</f>
        <v>655449857.47504902</v>
      </c>
      <c r="J2557">
        <f>+HLOOKUP(VLOOKUP($B2557,$Q$2:$R$42,2,0),Costo_fondeo!$D$3:$AY$100,base_minorista!$A2557,0)</f>
        <v>4.1291455476192418</v>
      </c>
      <c r="K2557">
        <f>+HLOOKUP(VLOOKUP($B2557,$Q$2:$R$42,2,0),Costo_provisiones!$D$3:$AY$100,base_minorista!$A2557,0)</f>
        <v>6.991562778522681</v>
      </c>
      <c r="L2557">
        <f>+HLOOKUP(VLOOKUP($B2557,$Q$2:$R$42,2,0),Morosidad_control!$D$4:$AY$101,base_minorista!$A2557,0)</f>
        <v>6.6192032645548204</v>
      </c>
      <c r="M2557">
        <f ca="1">+OFFSET(Capital_2!$D$2,base_minorista!A2557,0)</f>
        <v>3.1850428382831848</v>
      </c>
      <c r="N2557">
        <f>+HLOOKUP(VLOOKUP($B2557,$Q$2:$R$42,2,0),costo_laboral!$E$2:$AZ$99,base_minorista!$A2557,0)</f>
        <v>10.809519129058117</v>
      </c>
      <c r="O2557">
        <f>+HLOOKUP(VLOOKUP($B2557,$Q$2:$R$42,2,0),Participacion2!$D$2:$AO$99,base_minorista!$A2557,0)</f>
        <v>10.8624182677175</v>
      </c>
    </row>
    <row r="2558" spans="1:15" ht="16.5" x14ac:dyDescent="0.3">
      <c r="A2558">
        <v>33</v>
      </c>
      <c r="B2558">
        <v>28</v>
      </c>
      <c r="C2558">
        <v>32</v>
      </c>
      <c r="D2558" s="3">
        <v>41851</v>
      </c>
      <c r="E2558" s="33">
        <v>14</v>
      </c>
      <c r="F2558">
        <v>1</v>
      </c>
      <c r="G2558">
        <f>+HLOOKUP(VLOOKUP($B2558,$Q$2:$R$42,2,0),costos_sf!$D$2:$AY$99,base_minorista!$A2558,0)</f>
        <v>877521992.7323029</v>
      </c>
      <c r="H2558">
        <f>+HLOOKUP(VLOOKUP($B2558,$Q$2:$R$42,2,0),creditos_sf!$D$2:$AY$99,base_minorista!$A2558,0)</f>
        <v>2988183510.3214011</v>
      </c>
      <c r="I2558">
        <f>+HLOOKUP(VLOOKUP($B2558,$Q$2:$R$42,2,0),creditos_sf!$D$103:$AY$200,base_minorista!$A2558,0)</f>
        <v>658807113.80090094</v>
      </c>
      <c r="J2558">
        <f>+HLOOKUP(VLOOKUP($B2558,$Q$2:$R$42,2,0),Costo_fondeo!$D$3:$AY$100,base_minorista!$A2558,0)</f>
        <v>4.1302244441935576</v>
      </c>
      <c r="K2558">
        <f>+HLOOKUP(VLOOKUP($B2558,$Q$2:$R$42,2,0),Costo_provisiones!$D$3:$AY$100,base_minorista!$A2558,0)</f>
        <v>7.0601417844878585</v>
      </c>
      <c r="L2558">
        <f>+HLOOKUP(VLOOKUP($B2558,$Q$2:$R$42,2,0),Morosidad_control!$D$4:$AY$101,base_minorista!$A2558,0)</f>
        <v>6.7624882393623302</v>
      </c>
      <c r="M2558">
        <f ca="1">+OFFSET(Capital_2!$D$2,base_minorista!A2558,0)</f>
        <v>3.1704105350092515</v>
      </c>
      <c r="N2558">
        <f>+HLOOKUP(VLOOKUP($B2558,$Q$2:$R$42,2,0),costo_laboral!$E$2:$AZ$99,base_minorista!$A2558,0)</f>
        <v>10.840718301532522</v>
      </c>
      <c r="O2558">
        <f>+HLOOKUP(VLOOKUP($B2558,$Q$2:$R$42,2,0),Participacion2!$D$2:$AO$99,base_minorista!$A2558,0)</f>
        <v>10.8416062958413</v>
      </c>
    </row>
    <row r="2559" spans="1:15" ht="16.5" x14ac:dyDescent="0.3">
      <c r="A2559">
        <v>34</v>
      </c>
      <c r="B2559">
        <v>28</v>
      </c>
      <c r="C2559">
        <v>33</v>
      </c>
      <c r="D2559" s="3">
        <v>41882</v>
      </c>
      <c r="E2559" s="33">
        <v>14</v>
      </c>
      <c r="F2559">
        <v>1</v>
      </c>
      <c r="G2559">
        <f>+HLOOKUP(VLOOKUP($B2559,$Q$2:$R$42,2,0),costos_sf!$D$2:$AY$99,base_minorista!$A2559,0)</f>
        <v>876532916.10864329</v>
      </c>
      <c r="H2559">
        <f>+HLOOKUP(VLOOKUP($B2559,$Q$2:$R$42,2,0),creditos_sf!$D$2:$AY$99,base_minorista!$A2559,0)</f>
        <v>2951797510.1878724</v>
      </c>
      <c r="I2559">
        <f>+HLOOKUP(VLOOKUP($B2559,$Q$2:$R$42,2,0),creditos_sf!$D$103:$AY$200,base_minorista!$A2559,0)</f>
        <v>669801676.55761707</v>
      </c>
      <c r="J2559">
        <f>+HLOOKUP(VLOOKUP($B2559,$Q$2:$R$42,2,0),Costo_fondeo!$D$3:$AY$100,base_minorista!$A2559,0)</f>
        <v>4.1276451971713071</v>
      </c>
      <c r="K2559">
        <f>+HLOOKUP(VLOOKUP($B2559,$Q$2:$R$42,2,0),Costo_provisiones!$D$3:$AY$100,base_minorista!$A2559,0)</f>
        <v>7.309273698107047</v>
      </c>
      <c r="L2559">
        <f>+HLOOKUP(VLOOKUP($B2559,$Q$2:$R$42,2,0),Morosidad_control!$D$4:$AY$101,base_minorista!$A2559,0)</f>
        <v>6.9441763100785199</v>
      </c>
      <c r="M2559">
        <f ca="1">+OFFSET(Capital_2!$D$2,base_minorista!A2559,0)</f>
        <v>3.1468414088192862</v>
      </c>
      <c r="N2559">
        <f>+HLOOKUP(VLOOKUP($B2559,$Q$2:$R$42,2,0),costo_laboral!$E$2:$AZ$99,base_minorista!$A2559,0)</f>
        <v>10.768064158130683</v>
      </c>
      <c r="O2559">
        <f>+HLOOKUP(VLOOKUP($B2559,$Q$2:$R$42,2,0),Participacion2!$D$2:$AO$99,base_minorista!$A2559,0)</f>
        <v>10.737200347617</v>
      </c>
    </row>
    <row r="2560" spans="1:15" ht="16.5" x14ac:dyDescent="0.3">
      <c r="A2560">
        <v>35</v>
      </c>
      <c r="B2560">
        <v>28</v>
      </c>
      <c r="C2560">
        <v>34</v>
      </c>
      <c r="D2560" s="3">
        <v>41912</v>
      </c>
      <c r="E2560" s="33">
        <v>14</v>
      </c>
      <c r="F2560">
        <v>1</v>
      </c>
      <c r="G2560">
        <f>+HLOOKUP(VLOOKUP($B2560,$Q$2:$R$42,2,0),costos_sf!$D$2:$AY$99,base_minorista!$A2560,0)</f>
        <v>866604705.95023775</v>
      </c>
      <c r="H2560">
        <f>+HLOOKUP(VLOOKUP($B2560,$Q$2:$R$42,2,0),creditos_sf!$D$2:$AY$99,base_minorista!$A2560,0)</f>
        <v>2928174990.6664877</v>
      </c>
      <c r="I2560">
        <f>+HLOOKUP(VLOOKUP($B2560,$Q$2:$R$42,2,0),creditos_sf!$D$103:$AY$200,base_minorista!$A2560,0)</f>
        <v>682238749.61091208</v>
      </c>
      <c r="J2560">
        <f>+HLOOKUP(VLOOKUP($B2560,$Q$2:$R$42,2,0),Costo_fondeo!$D$3:$AY$100,base_minorista!$A2560,0)</f>
        <v>4.1330428434327695</v>
      </c>
      <c r="K2560">
        <f>+HLOOKUP(VLOOKUP($B2560,$Q$2:$R$42,2,0),Costo_provisiones!$D$3:$AY$100,base_minorista!$A2560,0)</f>
        <v>7.3985500143242344</v>
      </c>
      <c r="L2560">
        <f>+HLOOKUP(VLOOKUP($B2560,$Q$2:$R$42,2,0),Morosidad_control!$D$4:$AY$101,base_minorista!$A2560,0)</f>
        <v>6.8715917606803103</v>
      </c>
      <c r="M2560">
        <f ca="1">+OFFSET(Capital_2!$D$2,base_minorista!A2560,0)</f>
        <v>3.1301745437504462</v>
      </c>
      <c r="N2560">
        <f>+HLOOKUP(VLOOKUP($B2560,$Q$2:$R$42,2,0),costo_laboral!$E$2:$AZ$99,base_minorista!$A2560,0)</f>
        <v>10.602828174498526</v>
      </c>
      <c r="O2560">
        <f>+HLOOKUP(VLOOKUP($B2560,$Q$2:$R$42,2,0),Participacion2!$D$2:$AO$99,base_minorista!$A2560,0)</f>
        <v>10.758653982397201</v>
      </c>
    </row>
    <row r="2561" spans="1:15" ht="16.5" x14ac:dyDescent="0.3">
      <c r="A2561">
        <v>36</v>
      </c>
      <c r="B2561">
        <v>28</v>
      </c>
      <c r="C2561">
        <v>35</v>
      </c>
      <c r="D2561" s="3">
        <v>41943</v>
      </c>
      <c r="E2561" s="33">
        <v>14</v>
      </c>
      <c r="F2561">
        <v>1</v>
      </c>
      <c r="G2561">
        <f>+HLOOKUP(VLOOKUP($B2561,$Q$2:$R$42,2,0),costos_sf!$D$2:$AY$99,base_minorista!$A2561,0)</f>
        <v>863524354.47447658</v>
      </c>
      <c r="H2561">
        <f>+HLOOKUP(VLOOKUP($B2561,$Q$2:$R$42,2,0),creditos_sf!$D$2:$AY$99,base_minorista!$A2561,0)</f>
        <v>2914374637.6875691</v>
      </c>
      <c r="I2561">
        <f>+HLOOKUP(VLOOKUP($B2561,$Q$2:$R$42,2,0),creditos_sf!$D$103:$AY$200,base_minorista!$A2561,0)</f>
        <v>681930771.22088897</v>
      </c>
      <c r="J2561">
        <f>+HLOOKUP(VLOOKUP($B2561,$Q$2:$R$42,2,0),Costo_fondeo!$D$3:$AY$100,base_minorista!$A2561,0)</f>
        <v>4.1431279637788139</v>
      </c>
      <c r="K2561">
        <f>+HLOOKUP(VLOOKUP($B2561,$Q$2:$R$42,2,0),Costo_provisiones!$D$3:$AY$100,base_minorista!$A2561,0)</f>
        <v>7.5974250163337489</v>
      </c>
      <c r="L2561">
        <f>+HLOOKUP(VLOOKUP($B2561,$Q$2:$R$42,2,0),Morosidad_control!$D$4:$AY$101,base_minorista!$A2561,0)</f>
        <v>7.0703091843343797</v>
      </c>
      <c r="M2561">
        <f ca="1">+OFFSET(Capital_2!$D$2,base_minorista!A2561,0)</f>
        <v>3.1052199516205063</v>
      </c>
      <c r="N2561">
        <f>+HLOOKUP(VLOOKUP($B2561,$Q$2:$R$42,2,0),costo_laboral!$E$2:$AZ$99,base_minorista!$A2561,0)</f>
        <v>10.480407789676649</v>
      </c>
      <c r="O2561">
        <f>+HLOOKUP(VLOOKUP($B2561,$Q$2:$R$42,2,0),Participacion2!$D$2:$AO$99,base_minorista!$A2561,0)</f>
        <v>10.8277637186084</v>
      </c>
    </row>
    <row r="2562" spans="1:15" ht="16.5" x14ac:dyDescent="0.3">
      <c r="A2562">
        <v>37</v>
      </c>
      <c r="B2562">
        <v>28</v>
      </c>
      <c r="C2562">
        <v>36</v>
      </c>
      <c r="D2562" s="3">
        <v>41973</v>
      </c>
      <c r="E2562" s="33">
        <v>14</v>
      </c>
      <c r="F2562">
        <v>1</v>
      </c>
      <c r="G2562">
        <f>+HLOOKUP(VLOOKUP($B2562,$Q$2:$R$42,2,0),costos_sf!$D$2:$AY$99,base_minorista!$A2562,0)</f>
        <v>863033230.09784675</v>
      </c>
      <c r="H2562">
        <f>+HLOOKUP(VLOOKUP($B2562,$Q$2:$R$42,2,0),creditos_sf!$D$2:$AY$99,base_minorista!$A2562,0)</f>
        <v>2914365278.6178808</v>
      </c>
      <c r="I2562">
        <f>+HLOOKUP(VLOOKUP($B2562,$Q$2:$R$42,2,0),creditos_sf!$D$103:$AY$200,base_minorista!$A2562,0)</f>
        <v>685942903.17252803</v>
      </c>
      <c r="J2562">
        <f>+HLOOKUP(VLOOKUP($B2562,$Q$2:$R$42,2,0),Costo_fondeo!$D$3:$AY$100,base_minorista!$A2562,0)</f>
        <v>4.1337548818487608</v>
      </c>
      <c r="K2562">
        <f>+HLOOKUP(VLOOKUP($B2562,$Q$2:$R$42,2,0),Costo_provisiones!$D$3:$AY$100,base_minorista!$A2562,0)</f>
        <v>7.6525948108228787</v>
      </c>
      <c r="L2562">
        <f>+HLOOKUP(VLOOKUP($B2562,$Q$2:$R$42,2,0),Morosidad_control!$D$4:$AY$101,base_minorista!$A2562,0)</f>
        <v>7.2417361937630496</v>
      </c>
      <c r="M2562">
        <f ca="1">+OFFSET(Capital_2!$D$2,base_minorista!A2562,0)</f>
        <v>3.0886044861742721</v>
      </c>
      <c r="N2562">
        <f>+HLOOKUP(VLOOKUP($B2562,$Q$2:$R$42,2,0),costo_laboral!$E$2:$AZ$99,base_minorista!$A2562,0)</f>
        <v>10.506074026442754</v>
      </c>
      <c r="O2562">
        <f>+HLOOKUP(VLOOKUP($B2562,$Q$2:$R$42,2,0),Participacion2!$D$2:$AO$99,base_minorista!$A2562,0)</f>
        <v>10.8721301734628</v>
      </c>
    </row>
    <row r="2563" spans="1:15" ht="16.5" x14ac:dyDescent="0.3">
      <c r="A2563">
        <v>38</v>
      </c>
      <c r="B2563">
        <v>28</v>
      </c>
      <c r="C2563">
        <v>37</v>
      </c>
      <c r="D2563" s="3">
        <v>42004</v>
      </c>
      <c r="E2563" s="33">
        <v>14</v>
      </c>
      <c r="F2563">
        <v>1</v>
      </c>
      <c r="G2563">
        <f>+HLOOKUP(VLOOKUP($B2563,$Q$2:$R$42,2,0),costos_sf!$D$2:$AY$99,base_minorista!$A2563,0)</f>
        <v>835570973.50445223</v>
      </c>
      <c r="H2563">
        <f>+HLOOKUP(VLOOKUP($B2563,$Q$2:$R$42,2,0),creditos_sf!$D$2:$AY$99,base_minorista!$A2563,0)</f>
        <v>2868709014.5993767</v>
      </c>
      <c r="I2563">
        <f>+HLOOKUP(VLOOKUP($B2563,$Q$2:$R$42,2,0),creditos_sf!$D$103:$AY$200,base_minorista!$A2563,0)</f>
        <v>691825723.30827999</v>
      </c>
      <c r="J2563">
        <f>+HLOOKUP(VLOOKUP($B2563,$Q$2:$R$42,2,0),Costo_fondeo!$D$3:$AY$100,base_minorista!$A2563,0)</f>
        <v>4.1016214095466967</v>
      </c>
      <c r="K2563">
        <f>+HLOOKUP(VLOOKUP($B2563,$Q$2:$R$42,2,0),Costo_provisiones!$D$3:$AY$100,base_minorista!$A2563,0)</f>
        <v>7.288866282984408</v>
      </c>
      <c r="L2563">
        <f>+HLOOKUP(VLOOKUP($B2563,$Q$2:$R$42,2,0),Morosidad_control!$D$4:$AY$101,base_minorista!$A2563,0)</f>
        <v>7.2732488196434204</v>
      </c>
      <c r="M2563">
        <f ca="1">+OFFSET(Capital_2!$D$2,base_minorista!A2563,0)</f>
        <v>3.0772625191593428</v>
      </c>
      <c r="N2563">
        <f>+HLOOKUP(VLOOKUP($B2563,$Q$2:$R$42,2,0),costo_laboral!$E$2:$AZ$99,base_minorista!$A2563,0)</f>
        <v>10.296294060758958</v>
      </c>
      <c r="O2563">
        <f>+HLOOKUP(VLOOKUP($B2563,$Q$2:$R$42,2,0),Participacion2!$D$2:$AO$99,base_minorista!$A2563,0)</f>
        <v>10.8228695474199</v>
      </c>
    </row>
    <row r="2564" spans="1:15" ht="16.5" x14ac:dyDescent="0.3">
      <c r="A2564">
        <v>39</v>
      </c>
      <c r="B2564">
        <v>28</v>
      </c>
      <c r="C2564">
        <v>38</v>
      </c>
      <c r="D2564" s="3">
        <v>42035</v>
      </c>
      <c r="E2564" s="33">
        <v>15</v>
      </c>
      <c r="F2564">
        <v>1</v>
      </c>
      <c r="G2564">
        <f>+HLOOKUP(VLOOKUP($B2564,$Q$2:$R$42,2,0),costos_sf!$D$2:$AY$99,base_minorista!$A2564,0)</f>
        <v>827794531.16443622</v>
      </c>
      <c r="H2564">
        <f>+HLOOKUP(VLOOKUP($B2564,$Q$2:$R$42,2,0),creditos_sf!$D$2:$AY$99,base_minorista!$A2564,0)</f>
        <v>2839746265.4001899</v>
      </c>
      <c r="I2564">
        <f>+HLOOKUP(VLOOKUP($B2564,$Q$2:$R$42,2,0),creditos_sf!$D$103:$AY$200,base_minorista!$A2564,0)</f>
        <v>683354757.92559707</v>
      </c>
      <c r="J2564">
        <f>+HLOOKUP(VLOOKUP($B2564,$Q$2:$R$42,2,0),Costo_fondeo!$D$3:$AY$100,base_minorista!$A2564,0)</f>
        <v>4.0815966700617263</v>
      </c>
      <c r="K2564">
        <f>+HLOOKUP(VLOOKUP($B2564,$Q$2:$R$42,2,0),Costo_provisiones!$D$3:$AY$100,base_minorista!$A2564,0)</f>
        <v>7.3325245845042266</v>
      </c>
      <c r="L2564">
        <f>+HLOOKUP(VLOOKUP($B2564,$Q$2:$R$42,2,0),Morosidad_control!$D$4:$AY$101,base_minorista!$A2564,0)</f>
        <v>7.5387714506625203</v>
      </c>
      <c r="M2564">
        <f ca="1">+OFFSET(Capital_2!$D$2,base_minorista!A2564,0)</f>
        <v>3.0663026726799725</v>
      </c>
      <c r="N2564">
        <f>+HLOOKUP(VLOOKUP($B2564,$Q$2:$R$42,2,0),costo_laboral!$E$2:$AZ$99,base_minorista!$A2564,0)</f>
        <v>10.393670468549269</v>
      </c>
      <c r="O2564">
        <f>+HLOOKUP(VLOOKUP($B2564,$Q$2:$R$42,2,0),Participacion2!$D$2:$AO$99,base_minorista!$A2564,0)</f>
        <v>10.667808249761199</v>
      </c>
    </row>
    <row r="2565" spans="1:15" ht="16.5" x14ac:dyDescent="0.3">
      <c r="A2565">
        <v>40</v>
      </c>
      <c r="B2565">
        <v>28</v>
      </c>
      <c r="C2565">
        <v>39</v>
      </c>
      <c r="D2565" s="3">
        <v>42063</v>
      </c>
      <c r="E2565" s="33">
        <v>15</v>
      </c>
      <c r="F2565">
        <v>1</v>
      </c>
      <c r="G2565">
        <f>+HLOOKUP(VLOOKUP($B2565,$Q$2:$R$42,2,0),costos_sf!$D$2:$AY$99,base_minorista!$A2565,0)</f>
        <v>890546156.09557903</v>
      </c>
      <c r="H2565">
        <f>+HLOOKUP(VLOOKUP($B2565,$Q$2:$R$42,2,0),creditos_sf!$D$2:$AY$99,base_minorista!$A2565,0)</f>
        <v>2772216841.8294573</v>
      </c>
      <c r="I2565">
        <f>+HLOOKUP(VLOOKUP($B2565,$Q$2:$R$42,2,0),creditos_sf!$D$103:$AY$200,base_minorista!$A2565,0)</f>
        <v>663641037.66815197</v>
      </c>
      <c r="J2565">
        <f>+HLOOKUP(VLOOKUP($B2565,$Q$2:$R$42,2,0),Costo_fondeo!$D$3:$AY$100,base_minorista!$A2565,0)</f>
        <v>4.0570412919336025</v>
      </c>
      <c r="K2565">
        <f>+HLOOKUP(VLOOKUP($B2565,$Q$2:$R$42,2,0),Costo_provisiones!$D$3:$AY$100,base_minorista!$A2565,0)</f>
        <v>7.2332391230051014</v>
      </c>
      <c r="L2565">
        <f>+HLOOKUP(VLOOKUP($B2565,$Q$2:$R$42,2,0),Morosidad_control!$D$4:$AY$101,base_minorista!$A2565,0)</f>
        <v>7.2970130144167697</v>
      </c>
      <c r="M2565">
        <f ca="1">+OFFSET(Capital_2!$D$2,base_minorista!A2565,0)</f>
        <v>3.049096647123327</v>
      </c>
      <c r="N2565">
        <f>+HLOOKUP(VLOOKUP($B2565,$Q$2:$R$42,2,0),costo_laboral!$E$2:$AZ$99,base_minorista!$A2565,0)</f>
        <v>10.678680696195546</v>
      </c>
      <c r="O2565">
        <f>+HLOOKUP(VLOOKUP($B2565,$Q$2:$R$42,2,0),Participacion2!$D$2:$AO$99,base_minorista!$A2565,0)</f>
        <v>10.2869764930958</v>
      </c>
    </row>
    <row r="2566" spans="1:15" ht="16.5" x14ac:dyDescent="0.3">
      <c r="A2566">
        <v>41</v>
      </c>
      <c r="B2566">
        <v>28</v>
      </c>
      <c r="C2566">
        <v>40</v>
      </c>
      <c r="D2566" s="3">
        <v>42094</v>
      </c>
      <c r="E2566" s="33">
        <v>15</v>
      </c>
      <c r="F2566">
        <v>1</v>
      </c>
      <c r="G2566">
        <f>+HLOOKUP(VLOOKUP($B2566,$Q$2:$R$42,2,0),costos_sf!$D$2:$AY$99,base_minorista!$A2566,0)</f>
        <v>965547163.44965589</v>
      </c>
      <c r="H2566">
        <f>+HLOOKUP(VLOOKUP($B2566,$Q$2:$R$42,2,0),creditos_sf!$D$2:$AY$99,base_minorista!$A2566,0)</f>
        <v>5256853162.4886703</v>
      </c>
      <c r="I2566">
        <f>+HLOOKUP(VLOOKUP($B2566,$Q$2:$R$42,2,0),creditos_sf!$D$103:$AY$200,base_minorista!$A2566,0)</f>
        <v>1010534336.06855</v>
      </c>
      <c r="J2566">
        <f>+HLOOKUP(VLOOKUP($B2566,$Q$2:$R$42,2,0),Costo_fondeo!$D$3:$AY$100,base_minorista!$A2566,0)</f>
        <v>4.0710432614260581</v>
      </c>
      <c r="K2566">
        <f>+HLOOKUP(VLOOKUP($B2566,$Q$2:$R$42,2,0),Costo_provisiones!$D$3:$AY$100,base_minorista!$A2566,0)</f>
        <v>7.3769801553386696</v>
      </c>
      <c r="L2566">
        <f>+HLOOKUP(VLOOKUP($B2566,$Q$2:$R$42,2,0),Morosidad_control!$D$4:$AY$101,base_minorista!$A2566,0)</f>
        <v>6.1289005713354401</v>
      </c>
      <c r="M2566">
        <f ca="1">+OFFSET(Capital_2!$D$2,base_minorista!A2566,0)</f>
        <v>3.0217281587138265</v>
      </c>
      <c r="N2566">
        <f>+HLOOKUP(VLOOKUP($B2566,$Q$2:$R$42,2,0),costo_laboral!$E$2:$AZ$99,base_minorista!$A2566,0)</f>
        <v>6.2469817678571493</v>
      </c>
      <c r="O2566">
        <f>+HLOOKUP(VLOOKUP($B2566,$Q$2:$R$42,2,0),Participacion2!$D$2:$AO$99,base_minorista!$A2566,0)</f>
        <v>19.419644851044801</v>
      </c>
    </row>
    <row r="2567" spans="1:15" ht="16.5" x14ac:dyDescent="0.3">
      <c r="A2567">
        <v>42</v>
      </c>
      <c r="B2567">
        <v>28</v>
      </c>
      <c r="C2567">
        <v>41</v>
      </c>
      <c r="D2567" s="3">
        <v>42124</v>
      </c>
      <c r="E2567" s="33">
        <v>15</v>
      </c>
      <c r="F2567">
        <v>1</v>
      </c>
      <c r="G2567">
        <f>+HLOOKUP(VLOOKUP($B2567,$Q$2:$R$42,2,0),costos_sf!$D$2:$AY$99,base_minorista!$A2567,0)</f>
        <v>993322233.6371249</v>
      </c>
      <c r="H2567">
        <f>+HLOOKUP(VLOOKUP($B2567,$Q$2:$R$42,2,0),creditos_sf!$D$2:$AY$99,base_minorista!$A2567,0)</f>
        <v>5241466155.163228</v>
      </c>
      <c r="I2567">
        <f>+HLOOKUP(VLOOKUP($B2567,$Q$2:$R$42,2,0),creditos_sf!$D$103:$AY$200,base_minorista!$A2567,0)</f>
        <v>990677258.40745199</v>
      </c>
      <c r="J2567">
        <f>+HLOOKUP(VLOOKUP($B2567,$Q$2:$R$42,2,0),Costo_fondeo!$D$3:$AY$100,base_minorista!$A2567,0)</f>
        <v>4.084816169843184</v>
      </c>
      <c r="K2567">
        <f>+HLOOKUP(VLOOKUP($B2567,$Q$2:$R$42,2,0),Costo_provisiones!$D$3:$AY$100,base_minorista!$A2567,0)</f>
        <v>7.0082546649179358</v>
      </c>
      <c r="L2567">
        <f>+HLOOKUP(VLOOKUP($B2567,$Q$2:$R$42,2,0),Morosidad_control!$D$4:$AY$101,base_minorista!$A2567,0)</f>
        <v>6.3115561908756801</v>
      </c>
      <c r="M2567">
        <f ca="1">+OFFSET(Capital_2!$D$2,base_minorista!A2567,0)</f>
        <v>3.0029222612045556</v>
      </c>
      <c r="N2567">
        <f>+HLOOKUP(VLOOKUP($B2567,$Q$2:$R$42,2,0),costo_laboral!$E$2:$AZ$99,base_minorista!$A2567,0)</f>
        <v>6.5568719216555547</v>
      </c>
      <c r="O2567">
        <f>+HLOOKUP(VLOOKUP($B2567,$Q$2:$R$42,2,0),Participacion2!$D$2:$AO$99,base_minorista!$A2567,0)</f>
        <v>19.176362278070801</v>
      </c>
    </row>
    <row r="2568" spans="1:15" ht="16.5" x14ac:dyDescent="0.3">
      <c r="A2568">
        <v>43</v>
      </c>
      <c r="B2568">
        <v>28</v>
      </c>
      <c r="C2568">
        <v>42</v>
      </c>
      <c r="D2568" s="3">
        <v>42155</v>
      </c>
      <c r="E2568" s="33">
        <v>15</v>
      </c>
      <c r="F2568">
        <v>1</v>
      </c>
      <c r="G2568">
        <f>+HLOOKUP(VLOOKUP($B2568,$Q$2:$R$42,2,0),costos_sf!$D$2:$AY$99,base_minorista!$A2568,0)</f>
        <v>1017088876.8864341</v>
      </c>
      <c r="H2568">
        <f>+HLOOKUP(VLOOKUP($B2568,$Q$2:$R$42,2,0),creditos_sf!$D$2:$AY$99,base_minorista!$A2568,0)</f>
        <v>5227871789.3412333</v>
      </c>
      <c r="I2568">
        <f>+HLOOKUP(VLOOKUP($B2568,$Q$2:$R$42,2,0),creditos_sf!$D$103:$AY$200,base_minorista!$A2568,0)</f>
        <v>971713467.23187006</v>
      </c>
      <c r="J2568">
        <f>+HLOOKUP(VLOOKUP($B2568,$Q$2:$R$42,2,0),Costo_fondeo!$D$3:$AY$100,base_minorista!$A2568,0)</f>
        <v>4.1833423845216116</v>
      </c>
      <c r="K2568">
        <f>+HLOOKUP(VLOOKUP($B2568,$Q$2:$R$42,2,0),Costo_provisiones!$D$3:$AY$100,base_minorista!$A2568,0)</f>
        <v>6.834813413242351</v>
      </c>
      <c r="L2568">
        <f>+HLOOKUP(VLOOKUP($B2568,$Q$2:$R$42,2,0),Morosidad_control!$D$4:$AY$101,base_minorista!$A2568,0)</f>
        <v>6.47959911615939</v>
      </c>
      <c r="M2568">
        <f ca="1">+OFFSET(Capital_2!$D$2,base_minorista!A2568,0)</f>
        <v>2.9913163210576634</v>
      </c>
      <c r="N2568">
        <f>+HLOOKUP(VLOOKUP($B2568,$Q$2:$R$42,2,0),costo_laboral!$E$2:$AZ$99,base_minorista!$A2568,0)</f>
        <v>6.6934749003767626</v>
      </c>
      <c r="O2568">
        <f>+HLOOKUP(VLOOKUP($B2568,$Q$2:$R$42,2,0),Participacion2!$D$2:$AO$99,base_minorista!$A2568,0)</f>
        <v>19.0210808977263</v>
      </c>
    </row>
    <row r="2569" spans="1:15" ht="16.5" x14ac:dyDescent="0.3">
      <c r="A2569">
        <v>44</v>
      </c>
      <c r="B2569">
        <v>28</v>
      </c>
      <c r="C2569">
        <v>43</v>
      </c>
      <c r="D2569" s="3">
        <v>42185</v>
      </c>
      <c r="E2569" s="33">
        <v>15</v>
      </c>
      <c r="F2569">
        <v>1</v>
      </c>
      <c r="G2569">
        <f>+HLOOKUP(VLOOKUP($B2569,$Q$2:$R$42,2,0),costos_sf!$D$2:$AY$99,base_minorista!$A2569,0)</f>
        <v>1052008177.5280412</v>
      </c>
      <c r="H2569">
        <f>+HLOOKUP(VLOOKUP($B2569,$Q$2:$R$42,2,0),creditos_sf!$D$2:$AY$99,base_minorista!$A2569,0)</f>
        <v>5236793509.6738091</v>
      </c>
      <c r="I2569">
        <f>+HLOOKUP(VLOOKUP($B2569,$Q$2:$R$42,2,0),creditos_sf!$D$103:$AY$200,base_minorista!$A2569,0)</f>
        <v>974155362.93207502</v>
      </c>
      <c r="J2569">
        <f>+HLOOKUP(VLOOKUP($B2569,$Q$2:$R$42,2,0),Costo_fondeo!$D$3:$AY$100,base_minorista!$A2569,0)</f>
        <v>4.1866602562515185</v>
      </c>
      <c r="K2569">
        <f>+HLOOKUP(VLOOKUP($B2569,$Q$2:$R$42,2,0),Costo_provisiones!$D$3:$AY$100,base_minorista!$A2569,0)</f>
        <v>6.5369164984229995</v>
      </c>
      <c r="L2569">
        <f>+HLOOKUP(VLOOKUP($B2569,$Q$2:$R$42,2,0),Morosidad_control!$D$4:$AY$101,base_minorista!$A2569,0)</f>
        <v>6.3791823166896098</v>
      </c>
      <c r="M2569">
        <f ca="1">+OFFSET(Capital_2!$D$2,base_minorista!A2569,0)</f>
        <v>2.9626797769382383</v>
      </c>
      <c r="N2569">
        <f>+HLOOKUP(VLOOKUP($B2569,$Q$2:$R$42,2,0),costo_laboral!$E$2:$AZ$99,base_minorista!$A2569,0)</f>
        <v>7.0675479632451372</v>
      </c>
      <c r="O2569">
        <f>+HLOOKUP(VLOOKUP($B2569,$Q$2:$R$42,2,0),Participacion2!$D$2:$AO$99,base_minorista!$A2569,0)</f>
        <v>19.394546870634599</v>
      </c>
    </row>
    <row r="2570" spans="1:15" ht="16.5" x14ac:dyDescent="0.3">
      <c r="A2570">
        <v>45</v>
      </c>
      <c r="B2570">
        <v>28</v>
      </c>
      <c r="C2570">
        <v>44</v>
      </c>
      <c r="D2570" s="3">
        <v>42216</v>
      </c>
      <c r="E2570" s="33">
        <v>15</v>
      </c>
      <c r="F2570">
        <v>1</v>
      </c>
      <c r="G2570">
        <f>+HLOOKUP(VLOOKUP($B2570,$Q$2:$R$42,2,0),costos_sf!$D$2:$AY$99,base_minorista!$A2570,0)</f>
        <v>1087719009.9107375</v>
      </c>
      <c r="H2570">
        <f>+HLOOKUP(VLOOKUP($B2570,$Q$2:$R$42,2,0),creditos_sf!$D$2:$AY$99,base_minorista!$A2570,0)</f>
        <v>5252486000.3885622</v>
      </c>
      <c r="I2570">
        <f>+HLOOKUP(VLOOKUP($B2570,$Q$2:$R$42,2,0),creditos_sf!$D$103:$AY$200,base_minorista!$A2570,0)</f>
        <v>980260238.43988097</v>
      </c>
      <c r="J2570">
        <f>+HLOOKUP(VLOOKUP($B2570,$Q$2:$R$42,2,0),Costo_fondeo!$D$3:$AY$100,base_minorista!$A2570,0)</f>
        <v>4.2131757262106566</v>
      </c>
      <c r="K2570">
        <f>+HLOOKUP(VLOOKUP($B2570,$Q$2:$R$42,2,0),Costo_provisiones!$D$3:$AY$100,base_minorista!$A2570,0)</f>
        <v>6.3630574625845702</v>
      </c>
      <c r="L2570">
        <f>+HLOOKUP(VLOOKUP($B2570,$Q$2:$R$42,2,0),Morosidad_control!$D$4:$AY$101,base_minorista!$A2570,0)</f>
        <v>6.3155351956938999</v>
      </c>
      <c r="M2570">
        <f ca="1">+OFFSET(Capital_2!$D$2,base_minorista!A2570,0)</f>
        <v>2.9172838879084302</v>
      </c>
      <c r="N2570">
        <f>+HLOOKUP(VLOOKUP($B2570,$Q$2:$R$42,2,0),costo_laboral!$E$2:$AZ$99,base_minorista!$A2570,0)</f>
        <v>7.3641014284818649</v>
      </c>
      <c r="O2570">
        <f>+HLOOKUP(VLOOKUP($B2570,$Q$2:$R$42,2,0),Participacion2!$D$2:$AO$99,base_minorista!$A2570,0)</f>
        <v>19.665588122784602</v>
      </c>
    </row>
    <row r="2571" spans="1:15" ht="16.5" x14ac:dyDescent="0.3">
      <c r="A2571">
        <v>46</v>
      </c>
      <c r="B2571">
        <v>28</v>
      </c>
      <c r="C2571">
        <v>45</v>
      </c>
      <c r="D2571" s="3">
        <v>42247</v>
      </c>
      <c r="E2571" s="33">
        <v>15</v>
      </c>
      <c r="F2571">
        <v>1</v>
      </c>
      <c r="G2571">
        <f>+HLOOKUP(VLOOKUP($B2571,$Q$2:$R$42,2,0),costos_sf!$D$2:$AY$99,base_minorista!$A2571,0)</f>
        <v>1122569198.084898</v>
      </c>
      <c r="H2571">
        <f>+HLOOKUP(VLOOKUP($B2571,$Q$2:$R$42,2,0),creditos_sf!$D$2:$AY$99,base_minorista!$A2571,0)</f>
        <v>5287285376.9141455</v>
      </c>
      <c r="I2571">
        <f>+HLOOKUP(VLOOKUP($B2571,$Q$2:$R$42,2,0),creditos_sf!$D$103:$AY$200,base_minorista!$A2571,0)</f>
        <v>990580975.09470892</v>
      </c>
      <c r="J2571">
        <f>+HLOOKUP(VLOOKUP($B2571,$Q$2:$R$42,2,0),Costo_fondeo!$D$3:$AY$100,base_minorista!$A2571,0)</f>
        <v>4.2421347443698734</v>
      </c>
      <c r="K2571">
        <f>+HLOOKUP(VLOOKUP($B2571,$Q$2:$R$42,2,0),Costo_provisiones!$D$3:$AY$100,base_minorista!$A2571,0)</f>
        <v>6.0778269942207341</v>
      </c>
      <c r="L2571">
        <f>+HLOOKUP(VLOOKUP($B2571,$Q$2:$R$42,2,0),Morosidad_control!$D$4:$AY$101,base_minorista!$A2571,0)</f>
        <v>6.2801523628179501</v>
      </c>
      <c r="M2571">
        <f ca="1">+OFFSET(Capital_2!$D$2,base_minorista!A2571,0)</f>
        <v>2.8874106541141011</v>
      </c>
      <c r="N2571">
        <f>+HLOOKUP(VLOOKUP($B2571,$Q$2:$R$42,2,0),costo_laboral!$E$2:$AZ$99,base_minorista!$A2571,0)</f>
        <v>7.6822187582543933</v>
      </c>
      <c r="O2571">
        <f>+HLOOKUP(VLOOKUP($B2571,$Q$2:$R$42,2,0),Participacion2!$D$2:$AO$99,base_minorista!$A2571,0)</f>
        <v>19.998872385020899</v>
      </c>
    </row>
    <row r="2572" spans="1:15" ht="16.5" x14ac:dyDescent="0.3">
      <c r="A2572">
        <v>47</v>
      </c>
      <c r="B2572">
        <v>28</v>
      </c>
      <c r="C2572">
        <v>46</v>
      </c>
      <c r="D2572" s="3">
        <v>42277</v>
      </c>
      <c r="E2572" s="33">
        <v>15</v>
      </c>
      <c r="F2572">
        <v>1</v>
      </c>
      <c r="G2572">
        <f>+HLOOKUP(VLOOKUP($B2572,$Q$2:$R$42,2,0),costos_sf!$D$2:$AY$99,base_minorista!$A2572,0)</f>
        <v>1171718044.8353629</v>
      </c>
      <c r="H2572">
        <f>+HLOOKUP(VLOOKUP($B2572,$Q$2:$R$42,2,0),creditos_sf!$D$2:$AY$99,base_minorista!$A2572,0)</f>
        <v>5299023449.2645731</v>
      </c>
      <c r="I2572">
        <f>+HLOOKUP(VLOOKUP($B2572,$Q$2:$R$42,2,0),creditos_sf!$D$103:$AY$200,base_minorista!$A2572,0)</f>
        <v>988905810.40025008</v>
      </c>
      <c r="J2572">
        <f>+HLOOKUP(VLOOKUP($B2572,$Q$2:$R$42,2,0),Costo_fondeo!$D$3:$AY$100,base_minorista!$A2572,0)</f>
        <v>4.2369452311695817</v>
      </c>
      <c r="K2572">
        <f>+HLOOKUP(VLOOKUP($B2572,$Q$2:$R$42,2,0),Costo_provisiones!$D$3:$AY$100,base_minorista!$A2572,0)</f>
        <v>5.884407311997796</v>
      </c>
      <c r="L2572">
        <f>+HLOOKUP(VLOOKUP($B2572,$Q$2:$R$42,2,0),Morosidad_control!$D$4:$AY$101,base_minorista!$A2572,0)</f>
        <v>5.3862370660138703</v>
      </c>
      <c r="M2572">
        <f ca="1">+OFFSET(Capital_2!$D$2,base_minorista!A2572,0)</f>
        <v>2.8604428107092303</v>
      </c>
      <c r="N2572">
        <f>+HLOOKUP(VLOOKUP($B2572,$Q$2:$R$42,2,0),costo_laboral!$E$2:$AZ$99,base_minorista!$A2572,0)</f>
        <v>8.1787349840832366</v>
      </c>
      <c r="O2572">
        <f>+HLOOKUP(VLOOKUP($B2572,$Q$2:$R$42,2,0),Participacion2!$D$2:$AO$99,base_minorista!$A2572,0)</f>
        <v>20.173427698007099</v>
      </c>
    </row>
    <row r="2573" spans="1:15" ht="16.5" x14ac:dyDescent="0.3">
      <c r="A2573">
        <v>48</v>
      </c>
      <c r="B2573">
        <v>28</v>
      </c>
      <c r="C2573">
        <v>47</v>
      </c>
      <c r="D2573" s="3">
        <v>42308</v>
      </c>
      <c r="E2573" s="33">
        <v>15</v>
      </c>
      <c r="F2573">
        <v>1</v>
      </c>
      <c r="G2573">
        <f>+HLOOKUP(VLOOKUP($B2573,$Q$2:$R$42,2,0),costos_sf!$D$2:$AY$99,base_minorista!$A2573,0)</f>
        <v>1220652622.7314131</v>
      </c>
      <c r="H2573">
        <f>+HLOOKUP(VLOOKUP($B2573,$Q$2:$R$42,2,0),creditos_sf!$D$2:$AY$99,base_minorista!$A2573,0)</f>
        <v>5371644354.4800253</v>
      </c>
      <c r="I2573">
        <f>+HLOOKUP(VLOOKUP($B2573,$Q$2:$R$42,2,0),creditos_sf!$D$103:$AY$200,base_minorista!$A2573,0)</f>
        <v>997312446.95270205</v>
      </c>
      <c r="J2573">
        <f>+HLOOKUP(VLOOKUP($B2573,$Q$2:$R$42,2,0),Costo_fondeo!$D$3:$AY$100,base_minorista!$A2573,0)</f>
        <v>4.2666518127866384</v>
      </c>
      <c r="K2573">
        <f>+HLOOKUP(VLOOKUP($B2573,$Q$2:$R$42,2,0),Costo_provisiones!$D$3:$AY$100,base_minorista!$A2573,0)</f>
        <v>5.6630208829533357</v>
      </c>
      <c r="L2573">
        <f>+HLOOKUP(VLOOKUP($B2573,$Q$2:$R$42,2,0),Morosidad_control!$D$4:$AY$101,base_minorista!$A2573,0)</f>
        <v>5.38168943370877</v>
      </c>
      <c r="M2573">
        <f ca="1">+OFFSET(Capital_2!$D$2,base_minorista!A2573,0)</f>
        <v>2.8360712606451561</v>
      </c>
      <c r="N2573">
        <f>+HLOOKUP(VLOOKUP($B2573,$Q$2:$R$42,2,0),costo_laboral!$E$2:$AZ$99,base_minorista!$A2573,0)</f>
        <v>8.5914677287141856</v>
      </c>
      <c r="O2573">
        <f>+HLOOKUP(VLOOKUP($B2573,$Q$2:$R$42,2,0),Participacion2!$D$2:$AO$99,base_minorista!$A2573,0)</f>
        <v>20.4352465713743</v>
      </c>
    </row>
    <row r="2574" spans="1:15" ht="16.5" x14ac:dyDescent="0.3">
      <c r="A2574">
        <v>49</v>
      </c>
      <c r="B2574">
        <v>28</v>
      </c>
      <c r="C2574">
        <v>48</v>
      </c>
      <c r="D2574" s="3">
        <v>42338</v>
      </c>
      <c r="E2574" s="33">
        <v>15</v>
      </c>
      <c r="F2574">
        <v>1</v>
      </c>
      <c r="G2574">
        <f>+HLOOKUP(VLOOKUP($B2574,$Q$2:$R$42,2,0),costos_sf!$D$2:$AY$99,base_minorista!$A2574,0)</f>
        <v>1255709223.0770228</v>
      </c>
      <c r="H2574">
        <f>+HLOOKUP(VLOOKUP($B2574,$Q$2:$R$42,2,0),creditos_sf!$D$2:$AY$99,base_minorista!$A2574,0)</f>
        <v>5425213603.9200382</v>
      </c>
      <c r="I2574">
        <f>+HLOOKUP(VLOOKUP($B2574,$Q$2:$R$42,2,0),creditos_sf!$D$103:$AY$200,base_minorista!$A2574,0)</f>
        <v>1001679842.20953</v>
      </c>
      <c r="J2574">
        <f>+HLOOKUP(VLOOKUP($B2574,$Q$2:$R$42,2,0),Costo_fondeo!$D$3:$AY$100,base_minorista!$A2574,0)</f>
        <v>4.2928356281912095</v>
      </c>
      <c r="K2574">
        <f>+HLOOKUP(VLOOKUP($B2574,$Q$2:$R$42,2,0),Costo_provisiones!$D$3:$AY$100,base_minorista!$A2574,0)</f>
        <v>5.4469240614916714</v>
      </c>
      <c r="L2574">
        <f>+HLOOKUP(VLOOKUP($B2574,$Q$2:$R$42,2,0),Morosidad_control!$D$4:$AY$101,base_minorista!$A2574,0)</f>
        <v>5.1775680724090396</v>
      </c>
      <c r="M2574">
        <f ca="1">+OFFSET(Capital_2!$D$2,base_minorista!A2574,0)</f>
        <v>2.8102228331623054</v>
      </c>
      <c r="N2574">
        <f>+HLOOKUP(VLOOKUP($B2574,$Q$2:$R$42,2,0),costo_laboral!$E$2:$AZ$99,base_minorista!$A2574,0)</f>
        <v>8.8206919132784911</v>
      </c>
      <c r="O2574">
        <f>+HLOOKUP(VLOOKUP($B2574,$Q$2:$R$42,2,0),Participacion2!$D$2:$AO$99,base_minorista!$A2574,0)</f>
        <v>20.727657283421699</v>
      </c>
    </row>
    <row r="2575" spans="1:15" ht="16.5" x14ac:dyDescent="0.3">
      <c r="A2575">
        <v>50</v>
      </c>
      <c r="B2575">
        <v>28</v>
      </c>
      <c r="C2575">
        <v>49</v>
      </c>
      <c r="D2575" s="3">
        <v>42369</v>
      </c>
      <c r="E2575" s="33">
        <v>15</v>
      </c>
      <c r="F2575">
        <v>1</v>
      </c>
      <c r="G2575">
        <f>+HLOOKUP(VLOOKUP($B2575,$Q$2:$R$42,2,0),costos_sf!$D$2:$AY$99,base_minorista!$A2575,0)</f>
        <v>1303038323.5217485</v>
      </c>
      <c r="H2575">
        <f>+HLOOKUP(VLOOKUP($B2575,$Q$2:$R$42,2,0),creditos_sf!$D$2:$AY$99,base_minorista!$A2575,0)</f>
        <v>5432904473.0780697</v>
      </c>
      <c r="I2575">
        <f>+HLOOKUP(VLOOKUP($B2575,$Q$2:$R$42,2,0),creditos_sf!$D$103:$AY$200,base_minorista!$A2575,0)</f>
        <v>1013189025.7055299</v>
      </c>
      <c r="J2575">
        <f>+HLOOKUP(VLOOKUP($B2575,$Q$2:$R$42,2,0),Costo_fondeo!$D$3:$AY$100,base_minorista!$A2575,0)</f>
        <v>4.3313177245484109</v>
      </c>
      <c r="K2575">
        <f>+HLOOKUP(VLOOKUP($B2575,$Q$2:$R$42,2,0),Costo_provisiones!$D$3:$AY$100,base_minorista!$A2575,0)</f>
        <v>5.212092832165748</v>
      </c>
      <c r="L2575">
        <f>+HLOOKUP(VLOOKUP($B2575,$Q$2:$R$42,2,0),Morosidad_control!$D$4:$AY$101,base_minorista!$A2575,0)</f>
        <v>4.9901904994232096</v>
      </c>
      <c r="M2575">
        <f ca="1">+OFFSET(Capital_2!$D$2,base_minorista!A2575,0)</f>
        <v>2.789179696006852</v>
      </c>
      <c r="N2575">
        <f>+HLOOKUP(VLOOKUP($B2575,$Q$2:$R$42,2,0),costo_laboral!$E$2:$AZ$99,base_minorista!$A2575,0)</f>
        <v>9.3516284064826571</v>
      </c>
      <c r="O2575">
        <f>+HLOOKUP(VLOOKUP($B2575,$Q$2:$R$42,2,0),Participacion2!$D$2:$AO$99,base_minorista!$A2575,0)</f>
        <v>20.8773062614504</v>
      </c>
    </row>
    <row r="2576" spans="1:15" ht="16.5" x14ac:dyDescent="0.3">
      <c r="A2576">
        <v>51</v>
      </c>
      <c r="B2576">
        <v>28</v>
      </c>
      <c r="C2576">
        <v>50</v>
      </c>
      <c r="D2576" s="3">
        <v>42400</v>
      </c>
      <c r="E2576" s="33">
        <v>16</v>
      </c>
      <c r="F2576">
        <v>1</v>
      </c>
      <c r="G2576">
        <f>+HLOOKUP(VLOOKUP($B2576,$Q$2:$R$42,2,0),costos_sf!$D$2:$AY$99,base_minorista!$A2576,0)</f>
        <v>1341503132.1754472</v>
      </c>
      <c r="H2576">
        <f>+HLOOKUP(VLOOKUP($B2576,$Q$2:$R$42,2,0),creditos_sf!$D$2:$AY$99,base_minorista!$A2576,0)</f>
        <v>5443534760.1324959</v>
      </c>
      <c r="I2576">
        <f>+HLOOKUP(VLOOKUP($B2576,$Q$2:$R$42,2,0),creditos_sf!$D$103:$AY$200,base_minorista!$A2576,0)</f>
        <v>1004972596.78282</v>
      </c>
      <c r="J2576">
        <f>+HLOOKUP(VLOOKUP($B2576,$Q$2:$R$42,2,0),Costo_fondeo!$D$3:$AY$100,base_minorista!$A2576,0)</f>
        <v>4.3749240099683684</v>
      </c>
      <c r="K2576">
        <f>+HLOOKUP(VLOOKUP($B2576,$Q$2:$R$42,2,0),Costo_provisiones!$D$3:$AY$100,base_minorista!$A2576,0)</f>
        <v>5.0524615836970339</v>
      </c>
      <c r="L2576">
        <f>+HLOOKUP(VLOOKUP($B2576,$Q$2:$R$42,2,0),Morosidad_control!$D$4:$AY$101,base_minorista!$A2576,0)</f>
        <v>4.99736771406456</v>
      </c>
      <c r="M2576">
        <f ca="1">+OFFSET(Capital_2!$D$2,base_minorista!A2576,0)</f>
        <v>2.7880675647391326</v>
      </c>
      <c r="N2576">
        <f>+HLOOKUP(VLOOKUP($B2576,$Q$2:$R$42,2,0),costo_laboral!$E$2:$AZ$99,base_minorista!$A2576,0)</f>
        <v>9.6926949712464197</v>
      </c>
      <c r="O2576">
        <f>+HLOOKUP(VLOOKUP($B2576,$Q$2:$R$42,2,0),Participacion2!$D$2:$AO$99,base_minorista!$A2576,0)</f>
        <v>20.866036986091601</v>
      </c>
    </row>
    <row r="2577" spans="1:15" ht="16.5" x14ac:dyDescent="0.3">
      <c r="A2577">
        <v>52</v>
      </c>
      <c r="B2577">
        <v>28</v>
      </c>
      <c r="C2577">
        <v>51</v>
      </c>
      <c r="D2577" s="3">
        <v>42429</v>
      </c>
      <c r="E2577" s="33">
        <v>16</v>
      </c>
      <c r="F2577">
        <v>1</v>
      </c>
      <c r="G2577">
        <f>+HLOOKUP(VLOOKUP($B2577,$Q$2:$R$42,2,0),costos_sf!$D$2:$AY$99,base_minorista!$A2577,0)</f>
        <v>1322998687.758219</v>
      </c>
      <c r="H2577">
        <f>+HLOOKUP(VLOOKUP($B2577,$Q$2:$R$42,2,0),creditos_sf!$D$2:$AY$99,base_minorista!$A2577,0)</f>
        <v>5477580975.561614</v>
      </c>
      <c r="I2577">
        <f>+HLOOKUP(VLOOKUP($B2577,$Q$2:$R$42,2,0),creditos_sf!$D$103:$AY$200,base_minorista!$A2577,0)</f>
        <v>1007707916.23629</v>
      </c>
      <c r="J2577">
        <f>+HLOOKUP(VLOOKUP($B2577,$Q$2:$R$42,2,0),Costo_fondeo!$D$3:$AY$100,base_minorista!$A2577,0)</f>
        <v>4.418635991785524</v>
      </c>
      <c r="K2577">
        <f>+HLOOKUP(VLOOKUP($B2577,$Q$2:$R$42,2,0),Costo_provisiones!$D$3:$AY$100,base_minorista!$A2577,0)</f>
        <v>4.9186093835004936</v>
      </c>
      <c r="L2577">
        <f>+HLOOKUP(VLOOKUP($B2577,$Q$2:$R$42,2,0),Morosidad_control!$D$4:$AY$101,base_minorista!$A2577,0)</f>
        <v>4.8180477656391796</v>
      </c>
      <c r="M2577">
        <f ca="1">+OFFSET(Capital_2!$D$2,base_minorista!A2577,0)</f>
        <v>2.8101212764635846</v>
      </c>
      <c r="N2577">
        <f>+HLOOKUP(VLOOKUP($B2577,$Q$2:$R$42,2,0),costo_laboral!$E$2:$AZ$99,base_minorista!$A2577,0)</f>
        <v>10.070502504332392</v>
      </c>
      <c r="O2577">
        <f>+HLOOKUP(VLOOKUP($B2577,$Q$2:$R$42,2,0),Participacion2!$D$2:$AO$99,base_minorista!$A2577,0)</f>
        <v>20.6625419682019</v>
      </c>
    </row>
    <row r="2578" spans="1:15" ht="16.5" x14ac:dyDescent="0.3">
      <c r="A2578">
        <v>53</v>
      </c>
      <c r="B2578">
        <v>28</v>
      </c>
      <c r="C2578">
        <v>52</v>
      </c>
      <c r="D2578" s="3">
        <v>42460</v>
      </c>
      <c r="E2578" s="33">
        <v>16</v>
      </c>
      <c r="F2578">
        <v>1</v>
      </c>
      <c r="G2578">
        <f>+HLOOKUP(VLOOKUP($B2578,$Q$2:$R$42,2,0),costos_sf!$D$2:$AY$99,base_minorista!$A2578,0)</f>
        <v>1294832626.5216556</v>
      </c>
      <c r="H2578">
        <f>+HLOOKUP(VLOOKUP($B2578,$Q$2:$R$42,2,0),creditos_sf!$D$2:$AY$99,base_minorista!$A2578,0)</f>
        <v>5471441770.9432011</v>
      </c>
      <c r="I2578">
        <f>+HLOOKUP(VLOOKUP($B2578,$Q$2:$R$42,2,0),creditos_sf!$D$103:$AY$200,base_minorista!$A2578,0)</f>
        <v>1001111580.47471</v>
      </c>
      <c r="J2578">
        <f>+HLOOKUP(VLOOKUP($B2578,$Q$2:$R$42,2,0),Costo_fondeo!$D$3:$AY$100,base_minorista!$A2578,0)</f>
        <v>4.4864865881672777</v>
      </c>
      <c r="K2578">
        <f>+HLOOKUP(VLOOKUP($B2578,$Q$2:$R$42,2,0),Costo_provisiones!$D$3:$AY$100,base_minorista!$A2578,0)</f>
        <v>4.5922672295554383</v>
      </c>
      <c r="L2578">
        <f>+HLOOKUP(VLOOKUP($B2578,$Q$2:$R$42,2,0),Morosidad_control!$D$4:$AY$101,base_minorista!$A2578,0)</f>
        <v>4.7540129663331303</v>
      </c>
      <c r="M2578">
        <f ca="1">+OFFSET(Capital_2!$D$2,base_minorista!A2578,0)</f>
        <v>2.8489018213335102</v>
      </c>
      <c r="N2578">
        <f>+HLOOKUP(VLOOKUP($B2578,$Q$2:$R$42,2,0),costo_laboral!$E$2:$AZ$99,base_minorista!$A2578,0)</f>
        <v>10.194635021551653</v>
      </c>
      <c r="O2578">
        <f>+HLOOKUP(VLOOKUP($B2578,$Q$2:$R$42,2,0),Participacion2!$D$2:$AO$99,base_minorista!$A2578,0)</f>
        <v>20.558080671945799</v>
      </c>
    </row>
    <row r="2579" spans="1:15" ht="16.5" x14ac:dyDescent="0.3">
      <c r="A2579">
        <v>54</v>
      </c>
      <c r="B2579">
        <v>28</v>
      </c>
      <c r="C2579">
        <v>53</v>
      </c>
      <c r="D2579" s="3">
        <v>42490</v>
      </c>
      <c r="E2579" s="33">
        <v>16</v>
      </c>
      <c r="F2579">
        <v>1</v>
      </c>
      <c r="G2579">
        <f>+HLOOKUP(VLOOKUP($B2579,$Q$2:$R$42,2,0),costos_sf!$D$2:$AY$99,base_minorista!$A2579,0)</f>
        <v>1305028534.1503603</v>
      </c>
      <c r="H2579">
        <f>+HLOOKUP(VLOOKUP($B2579,$Q$2:$R$42,2,0),creditos_sf!$D$2:$AY$99,base_minorista!$A2579,0)</f>
        <v>5526854858.503583</v>
      </c>
      <c r="I2579">
        <f>+HLOOKUP(VLOOKUP($B2579,$Q$2:$R$42,2,0),creditos_sf!$D$103:$AY$200,base_minorista!$A2579,0)</f>
        <v>1000013838.9340501</v>
      </c>
      <c r="J2579">
        <f>+HLOOKUP(VLOOKUP($B2579,$Q$2:$R$42,2,0),Costo_fondeo!$D$3:$AY$100,base_minorista!$A2579,0)</f>
        <v>4.5483552717362006</v>
      </c>
      <c r="K2579">
        <f>+HLOOKUP(VLOOKUP($B2579,$Q$2:$R$42,2,0),Costo_provisiones!$D$3:$AY$100,base_minorista!$A2579,0)</f>
        <v>4.5057258641367621</v>
      </c>
      <c r="L2579">
        <f>+HLOOKUP(VLOOKUP($B2579,$Q$2:$R$42,2,0),Morosidad_control!$D$4:$AY$101,base_minorista!$A2579,0)</f>
        <v>4.6955018022665902</v>
      </c>
      <c r="M2579">
        <f ca="1">+OFFSET(Capital_2!$D$2,base_minorista!A2579,0)</f>
        <v>2.8814923639740782</v>
      </c>
      <c r="N2579">
        <f>+HLOOKUP(VLOOKUP($B2579,$Q$2:$R$42,2,0),costo_laboral!$E$2:$AZ$99,base_minorista!$A2579,0)</f>
        <v>10.230688497654549</v>
      </c>
      <c r="O2579">
        <f>+HLOOKUP(VLOOKUP($B2579,$Q$2:$R$42,2,0),Participacion2!$D$2:$AO$99,base_minorista!$A2579,0)</f>
        <v>20.471243598025499</v>
      </c>
    </row>
    <row r="2580" spans="1:15" ht="16.5" x14ac:dyDescent="0.3">
      <c r="A2580">
        <v>55</v>
      </c>
      <c r="B2580">
        <v>28</v>
      </c>
      <c r="C2580">
        <v>54</v>
      </c>
      <c r="D2580" s="3">
        <v>42521</v>
      </c>
      <c r="E2580" s="33">
        <v>16</v>
      </c>
      <c r="F2580">
        <v>1</v>
      </c>
      <c r="G2580">
        <f>+HLOOKUP(VLOOKUP($B2580,$Q$2:$R$42,2,0),costos_sf!$D$2:$AY$99,base_minorista!$A2580,0)</f>
        <v>1312280513.3279414</v>
      </c>
      <c r="H2580">
        <f>+HLOOKUP(VLOOKUP($B2580,$Q$2:$R$42,2,0),creditos_sf!$D$2:$AY$99,base_minorista!$A2580,0)</f>
        <v>5552511905.4193106</v>
      </c>
      <c r="I2580">
        <f>+HLOOKUP(VLOOKUP($B2580,$Q$2:$R$42,2,0),creditos_sf!$D$103:$AY$200,base_minorista!$A2580,0)</f>
        <v>999369638.09442604</v>
      </c>
      <c r="J2580">
        <f>+HLOOKUP(VLOOKUP($B2580,$Q$2:$R$42,2,0),Costo_fondeo!$D$3:$AY$100,base_minorista!$A2580,0)</f>
        <v>4.5671495538833202</v>
      </c>
      <c r="K2580">
        <f>+HLOOKUP(VLOOKUP($B2580,$Q$2:$R$42,2,0),Costo_provisiones!$D$3:$AY$100,base_minorista!$A2580,0)</f>
        <v>4.3876704114498066</v>
      </c>
      <c r="L2580">
        <f>+HLOOKUP(VLOOKUP($B2580,$Q$2:$R$42,2,0),Morosidad_control!$D$4:$AY$101,base_minorista!$A2580,0)</f>
        <v>4.6932895678357998</v>
      </c>
      <c r="M2580">
        <f ca="1">+OFFSET(Capital_2!$D$2,base_minorista!A2580,0)</f>
        <v>2.9184975362021124</v>
      </c>
      <c r="N2580">
        <f>+HLOOKUP(VLOOKUP($B2580,$Q$2:$R$42,2,0),costo_laboral!$E$2:$AZ$99,base_minorista!$A2580,0)</f>
        <v>10.337900940831776</v>
      </c>
      <c r="O2580">
        <f>+HLOOKUP(VLOOKUP($B2580,$Q$2:$R$42,2,0),Participacion2!$D$2:$AO$99,base_minorista!$A2580,0)</f>
        <v>20.396557385234999</v>
      </c>
    </row>
    <row r="2581" spans="1:15" ht="16.5" x14ac:dyDescent="0.3">
      <c r="A2581">
        <v>56</v>
      </c>
      <c r="B2581">
        <v>28</v>
      </c>
      <c r="C2581">
        <v>55</v>
      </c>
      <c r="D2581" s="3">
        <v>42551</v>
      </c>
      <c r="E2581" s="33">
        <v>16</v>
      </c>
      <c r="F2581">
        <v>1</v>
      </c>
      <c r="G2581">
        <f>+HLOOKUP(VLOOKUP($B2581,$Q$2:$R$42,2,0),costos_sf!$D$2:$AY$99,base_minorista!$A2581,0)</f>
        <v>1332868658.2803936</v>
      </c>
      <c r="H2581">
        <f>+HLOOKUP(VLOOKUP($B2581,$Q$2:$R$42,2,0),creditos_sf!$D$2:$AY$99,base_minorista!$A2581,0)</f>
        <v>5578420344.9963799</v>
      </c>
      <c r="I2581">
        <f>+HLOOKUP(VLOOKUP($B2581,$Q$2:$R$42,2,0),creditos_sf!$D$103:$AY$200,base_minorista!$A2581,0)</f>
        <v>1006407811.61124</v>
      </c>
      <c r="J2581">
        <f>+HLOOKUP(VLOOKUP($B2581,$Q$2:$R$42,2,0),Costo_fondeo!$D$3:$AY$100,base_minorista!$A2581,0)</f>
        <v>4.6321257054835776</v>
      </c>
      <c r="K2581">
        <f>+HLOOKUP(VLOOKUP($B2581,$Q$2:$R$42,2,0),Costo_provisiones!$D$3:$AY$100,base_minorista!$A2581,0)</f>
        <v>4.3790387201773324</v>
      </c>
      <c r="L2581">
        <f>+HLOOKUP(VLOOKUP($B2581,$Q$2:$R$42,2,0),Morosidad_control!$D$4:$AY$101,base_minorista!$A2581,0)</f>
        <v>4.60930250529512</v>
      </c>
      <c r="M2581">
        <f ca="1">+OFFSET(Capital_2!$D$2,base_minorista!A2581,0)</f>
        <v>2.9650713359667673</v>
      </c>
      <c r="N2581">
        <f>+HLOOKUP(VLOOKUP($B2581,$Q$2:$R$42,2,0),costo_laboral!$E$2:$AZ$99,base_minorista!$A2581,0)</f>
        <v>10.380510427423919</v>
      </c>
      <c r="O2581">
        <f>+HLOOKUP(VLOOKUP($B2581,$Q$2:$R$42,2,0),Participacion2!$D$2:$AO$99,base_minorista!$A2581,0)</f>
        <v>20.512066514011298</v>
      </c>
    </row>
    <row r="2582" spans="1:15" ht="16.5" x14ac:dyDescent="0.3">
      <c r="A2582">
        <v>57</v>
      </c>
      <c r="B2582">
        <v>28</v>
      </c>
      <c r="C2582">
        <v>56</v>
      </c>
      <c r="D2582" s="3">
        <v>42582</v>
      </c>
      <c r="E2582" s="33">
        <v>16</v>
      </c>
      <c r="F2582">
        <v>1</v>
      </c>
      <c r="G2582">
        <f>+HLOOKUP(VLOOKUP($B2582,$Q$2:$R$42,2,0),costos_sf!$D$2:$AY$99,base_minorista!$A2582,0)</f>
        <v>1337535304.5683155</v>
      </c>
      <c r="H2582">
        <f>+HLOOKUP(VLOOKUP($B2582,$Q$2:$R$42,2,0),creditos_sf!$D$2:$AY$99,base_minorista!$A2582,0)</f>
        <v>5609953165.2254667</v>
      </c>
      <c r="I2582">
        <f>+HLOOKUP(VLOOKUP($B2582,$Q$2:$R$42,2,0),creditos_sf!$D$103:$AY$200,base_minorista!$A2582,0)</f>
        <v>1020161232.59605</v>
      </c>
      <c r="J2582">
        <f>+HLOOKUP(VLOOKUP($B2582,$Q$2:$R$42,2,0),Costo_fondeo!$D$3:$AY$100,base_minorista!$A2582,0)</f>
        <v>4.6727676593342338</v>
      </c>
      <c r="K2582">
        <f>+HLOOKUP(VLOOKUP($B2582,$Q$2:$R$42,2,0),Costo_provisiones!$D$3:$AY$100,base_minorista!$A2582,0)</f>
        <v>4.2705099625489877</v>
      </c>
      <c r="L2582">
        <f>+HLOOKUP(VLOOKUP($B2582,$Q$2:$R$42,2,0),Morosidad_control!$D$4:$AY$101,base_minorista!$A2582,0)</f>
        <v>4.5836365845423197</v>
      </c>
      <c r="M2582">
        <f ca="1">+OFFSET(Capital_2!$D$2,base_minorista!A2582,0)</f>
        <v>3.0367322920898565</v>
      </c>
      <c r="N2582">
        <f>+HLOOKUP(VLOOKUP($B2582,$Q$2:$R$42,2,0),costo_laboral!$E$2:$AZ$99,base_minorista!$A2582,0)</f>
        <v>10.409210635726746</v>
      </c>
      <c r="O2582">
        <f>+HLOOKUP(VLOOKUP($B2582,$Q$2:$R$42,2,0),Participacion2!$D$2:$AO$99,base_minorista!$A2582,0)</f>
        <v>20.781372203594199</v>
      </c>
    </row>
    <row r="2583" spans="1:15" ht="16.5" x14ac:dyDescent="0.3">
      <c r="A2583">
        <v>58</v>
      </c>
      <c r="B2583">
        <v>28</v>
      </c>
      <c r="C2583">
        <v>57</v>
      </c>
      <c r="D2583" s="3">
        <v>42613</v>
      </c>
      <c r="E2583" s="33">
        <v>16</v>
      </c>
      <c r="F2583">
        <v>1</v>
      </c>
      <c r="G2583">
        <f>+HLOOKUP(VLOOKUP($B2583,$Q$2:$R$42,2,0),costos_sf!$D$2:$AY$99,base_minorista!$A2583,0)</f>
        <v>1338632464.1241729</v>
      </c>
      <c r="H2583">
        <f>+HLOOKUP(VLOOKUP($B2583,$Q$2:$R$42,2,0),creditos_sf!$D$2:$AY$99,base_minorista!$A2583,0)</f>
        <v>5629027661.0564375</v>
      </c>
      <c r="I2583">
        <f>+HLOOKUP(VLOOKUP($B2583,$Q$2:$R$42,2,0),creditos_sf!$D$103:$AY$200,base_minorista!$A2583,0)</f>
        <v>1032968335.35386</v>
      </c>
      <c r="J2583">
        <f>+HLOOKUP(VLOOKUP($B2583,$Q$2:$R$42,2,0),Costo_fondeo!$D$3:$AY$100,base_minorista!$A2583,0)</f>
        <v>4.7243699534420962</v>
      </c>
      <c r="K2583">
        <f>+HLOOKUP(VLOOKUP($B2583,$Q$2:$R$42,2,0),Costo_provisiones!$D$3:$AY$100,base_minorista!$A2583,0)</f>
        <v>4.1253760339526844</v>
      </c>
      <c r="L2583">
        <f>+HLOOKUP(VLOOKUP($B2583,$Q$2:$R$42,2,0),Morosidad_control!$D$4:$AY$101,base_minorista!$A2583,0)</f>
        <v>4.5045855142578697</v>
      </c>
      <c r="M2583">
        <f ca="1">+OFFSET(Capital_2!$D$2,base_minorista!A2583,0)</f>
        <v>3.0987757605561481</v>
      </c>
      <c r="N2583">
        <f>+HLOOKUP(VLOOKUP($B2583,$Q$2:$R$42,2,0),costo_laboral!$E$2:$AZ$99,base_minorista!$A2583,0)</f>
        <v>10.429351663385582</v>
      </c>
      <c r="O2583">
        <f>+HLOOKUP(VLOOKUP($B2583,$Q$2:$R$42,2,0),Participacion2!$D$2:$AO$99,base_minorista!$A2583,0)</f>
        <v>21.066899665240701</v>
      </c>
    </row>
    <row r="2584" spans="1:15" ht="16.5" x14ac:dyDescent="0.3">
      <c r="A2584">
        <v>59</v>
      </c>
      <c r="B2584">
        <v>28</v>
      </c>
      <c r="C2584">
        <v>58</v>
      </c>
      <c r="D2584" s="3">
        <v>42643</v>
      </c>
      <c r="E2584" s="33">
        <v>16</v>
      </c>
      <c r="F2584">
        <v>1</v>
      </c>
      <c r="G2584">
        <f>+HLOOKUP(VLOOKUP($B2584,$Q$2:$R$42,2,0),costos_sf!$D$2:$AY$99,base_minorista!$A2584,0)</f>
        <v>1341483687.72914</v>
      </c>
      <c r="H2584">
        <f>+HLOOKUP(VLOOKUP($B2584,$Q$2:$R$42,2,0),creditos_sf!$D$2:$AY$99,base_minorista!$A2584,0)</f>
        <v>5696719414.4499397</v>
      </c>
      <c r="I2584">
        <f>+HLOOKUP(VLOOKUP($B2584,$Q$2:$R$42,2,0),creditos_sf!$D$103:$AY$200,base_minorista!$A2584,0)</f>
        <v>1041331147.8986</v>
      </c>
      <c r="J2584">
        <f>+HLOOKUP(VLOOKUP($B2584,$Q$2:$R$42,2,0),Costo_fondeo!$D$3:$AY$100,base_minorista!$A2584,0)</f>
        <v>4.7812403623569564</v>
      </c>
      <c r="K2584">
        <f>+HLOOKUP(VLOOKUP($B2584,$Q$2:$R$42,2,0),Costo_provisiones!$D$3:$AY$100,base_minorista!$A2584,0)</f>
        <v>4.0090993725086159</v>
      </c>
      <c r="L2584">
        <f>+HLOOKUP(VLOOKUP($B2584,$Q$2:$R$42,2,0),Morosidad_control!$D$4:$AY$101,base_minorista!$A2584,0)</f>
        <v>4.5111528383994699</v>
      </c>
      <c r="M2584">
        <f ca="1">+OFFSET(Capital_2!$D$2,base_minorista!A2584,0)</f>
        <v>3.1647538313822339</v>
      </c>
      <c r="N2584">
        <f>+HLOOKUP(VLOOKUP($B2584,$Q$2:$R$42,2,0),costo_laboral!$E$2:$AZ$99,base_minorista!$A2584,0)</f>
        <v>10.373956418925632</v>
      </c>
      <c r="O2584">
        <f>+HLOOKUP(VLOOKUP($B2584,$Q$2:$R$42,2,0),Participacion2!$D$2:$AO$99,base_minorista!$A2584,0)</f>
        <v>21.257707653876501</v>
      </c>
    </row>
    <row r="2585" spans="1:15" ht="16.5" x14ac:dyDescent="0.3">
      <c r="A2585">
        <v>60</v>
      </c>
      <c r="B2585">
        <v>28</v>
      </c>
      <c r="C2585">
        <v>59</v>
      </c>
      <c r="D2585" s="3">
        <v>42674</v>
      </c>
      <c r="E2585" s="33">
        <v>16</v>
      </c>
      <c r="F2585">
        <v>1</v>
      </c>
      <c r="G2585">
        <f>+HLOOKUP(VLOOKUP($B2585,$Q$2:$R$42,2,0),costos_sf!$D$2:$AY$99,base_minorista!$A2585,0)</f>
        <v>1335701449.5406847</v>
      </c>
      <c r="H2585">
        <f>+HLOOKUP(VLOOKUP($B2585,$Q$2:$R$42,2,0),creditos_sf!$D$2:$AY$99,base_minorista!$A2585,0)</f>
        <v>5749361846.4232759</v>
      </c>
      <c r="I2585">
        <f>+HLOOKUP(VLOOKUP($B2585,$Q$2:$R$42,2,0),creditos_sf!$D$103:$AY$200,base_minorista!$A2585,0)</f>
        <v>1044943525.62451</v>
      </c>
      <c r="J2585">
        <f>+HLOOKUP(VLOOKUP($B2585,$Q$2:$R$42,2,0),Costo_fondeo!$D$3:$AY$100,base_minorista!$A2585,0)</f>
        <v>4.8117016228332528</v>
      </c>
      <c r="K2585">
        <f>+HLOOKUP(VLOOKUP($B2585,$Q$2:$R$42,2,0),Costo_provisiones!$D$3:$AY$100,base_minorista!$A2585,0)</f>
        <v>3.9095929690925875</v>
      </c>
      <c r="L2585">
        <f>+HLOOKUP(VLOOKUP($B2585,$Q$2:$R$42,2,0),Morosidad_control!$D$4:$AY$101,base_minorista!$A2585,0)</f>
        <v>4.5312497752742598</v>
      </c>
      <c r="M2585">
        <f ca="1">+OFFSET(Capital_2!$D$2,base_minorista!A2585,0)</f>
        <v>3.232264312603593</v>
      </c>
      <c r="N2585">
        <f>+HLOOKUP(VLOOKUP($B2585,$Q$2:$R$42,2,0),costo_laboral!$E$2:$AZ$99,base_minorista!$A2585,0)</f>
        <v>10.253402483221471</v>
      </c>
      <c r="O2585">
        <f>+HLOOKUP(VLOOKUP($B2585,$Q$2:$R$42,2,0),Participacion2!$D$2:$AO$99,base_minorista!$A2585,0)</f>
        <v>21.4140325788327</v>
      </c>
    </row>
    <row r="2586" spans="1:15" ht="16.5" x14ac:dyDescent="0.3">
      <c r="A2586">
        <v>61</v>
      </c>
      <c r="B2586">
        <v>28</v>
      </c>
      <c r="C2586">
        <v>60</v>
      </c>
      <c r="D2586" s="3">
        <v>42704</v>
      </c>
      <c r="E2586" s="33">
        <v>16</v>
      </c>
      <c r="F2586">
        <v>1</v>
      </c>
      <c r="G2586">
        <f>+HLOOKUP(VLOOKUP($B2586,$Q$2:$R$42,2,0),costos_sf!$D$2:$AY$99,base_minorista!$A2586,0)</f>
        <v>1343706660.9018881</v>
      </c>
      <c r="H2586">
        <f>+HLOOKUP(VLOOKUP($B2586,$Q$2:$R$42,2,0),creditos_sf!$D$2:$AY$99,base_minorista!$A2586,0)</f>
        <v>5810007538.6373873</v>
      </c>
      <c r="I2586">
        <f>+HLOOKUP(VLOOKUP($B2586,$Q$2:$R$42,2,0),creditos_sf!$D$103:$AY$200,base_minorista!$A2586,0)</f>
        <v>1051829192.15113</v>
      </c>
      <c r="J2586">
        <f>+HLOOKUP(VLOOKUP($B2586,$Q$2:$R$42,2,0),Costo_fondeo!$D$3:$AY$100,base_minorista!$A2586,0)</f>
        <v>4.8466723493864317</v>
      </c>
      <c r="K2586">
        <f>+HLOOKUP(VLOOKUP($B2586,$Q$2:$R$42,2,0),Costo_provisiones!$D$3:$AY$100,base_minorista!$A2586,0)</f>
        <v>3.8994620879628945</v>
      </c>
      <c r="L2586">
        <f>+HLOOKUP(VLOOKUP($B2586,$Q$2:$R$42,2,0),Morosidad_control!$D$4:$AY$101,base_minorista!$A2586,0)</f>
        <v>4.6174203691681202</v>
      </c>
      <c r="M2586">
        <f ca="1">+OFFSET(Capital_2!$D$2,base_minorista!A2586,0)</f>
        <v>3.2966619789838338</v>
      </c>
      <c r="N2586">
        <f>+HLOOKUP(VLOOKUP($B2586,$Q$2:$R$42,2,0),costo_laboral!$E$2:$AZ$99,base_minorista!$A2586,0)</f>
        <v>10.210657846517785</v>
      </c>
      <c r="O2586">
        <f>+HLOOKUP(VLOOKUP($B2586,$Q$2:$R$42,2,0),Participacion2!$D$2:$AO$99,base_minorista!$A2586,0)</f>
        <v>21.602245845848199</v>
      </c>
    </row>
    <row r="2587" spans="1:15" ht="16.5" x14ac:dyDescent="0.3">
      <c r="A2587">
        <v>62</v>
      </c>
      <c r="B2587">
        <v>28</v>
      </c>
      <c r="C2587">
        <v>61</v>
      </c>
      <c r="D2587" s="3">
        <v>42735</v>
      </c>
      <c r="E2587" s="33">
        <v>16</v>
      </c>
      <c r="F2587">
        <v>1</v>
      </c>
      <c r="G2587">
        <f>+HLOOKUP(VLOOKUP($B2587,$Q$2:$R$42,2,0),costos_sf!$D$2:$AY$99,base_minorista!$A2587,0)</f>
        <v>1343880222.8140166</v>
      </c>
      <c r="H2587">
        <f>+HLOOKUP(VLOOKUP($B2587,$Q$2:$R$42,2,0),creditos_sf!$D$2:$AY$99,base_minorista!$A2587,0)</f>
        <v>5810110753.6904964</v>
      </c>
      <c r="I2587">
        <f>+HLOOKUP(VLOOKUP($B2587,$Q$2:$R$42,2,0),creditos_sf!$D$103:$AY$200,base_minorista!$A2587,0)</f>
        <v>1061404221.38191</v>
      </c>
      <c r="J2587">
        <f>+HLOOKUP(VLOOKUP($B2587,$Q$2:$R$42,2,0),Costo_fondeo!$D$3:$AY$100,base_minorista!$A2587,0)</f>
        <v>4.8964653611218223</v>
      </c>
      <c r="K2587">
        <f>+HLOOKUP(VLOOKUP($B2587,$Q$2:$R$42,2,0),Costo_provisiones!$D$3:$AY$100,base_minorista!$A2587,0)</f>
        <v>3.9159062170040357</v>
      </c>
      <c r="L2587">
        <f>+HLOOKUP(VLOOKUP($B2587,$Q$2:$R$42,2,0),Morosidad_control!$D$4:$AY$101,base_minorista!$A2587,0)</f>
        <v>4.6132157461533803</v>
      </c>
      <c r="M2587">
        <f ca="1">+OFFSET(Capital_2!$D$2,base_minorista!A2587,0)</f>
        <v>3.371561018368705</v>
      </c>
      <c r="N2587">
        <f>+HLOOKUP(VLOOKUP($B2587,$Q$2:$R$42,2,0),costo_laboral!$E$2:$AZ$99,base_minorista!$A2587,0)</f>
        <v>10.152134727941736</v>
      </c>
      <c r="O2587">
        <f>+HLOOKUP(VLOOKUP($B2587,$Q$2:$R$42,2,0),Participacion2!$D$2:$AO$99,base_minorista!$A2587,0)</f>
        <v>21.592642387709201</v>
      </c>
    </row>
    <row r="2588" spans="1:15" ht="16.5" x14ac:dyDescent="0.3">
      <c r="A2588">
        <v>63</v>
      </c>
      <c r="B2588">
        <v>28</v>
      </c>
      <c r="C2588">
        <v>62</v>
      </c>
      <c r="D2588" s="3">
        <v>42766</v>
      </c>
      <c r="E2588" s="33">
        <v>17</v>
      </c>
      <c r="F2588">
        <v>1</v>
      </c>
      <c r="G2588">
        <f>+HLOOKUP(VLOOKUP($B2588,$Q$2:$R$42,2,0),costos_sf!$D$2:$AY$99,base_minorista!$A2588,0)</f>
        <v>1351121394.6222181</v>
      </c>
      <c r="H2588">
        <f>+HLOOKUP(VLOOKUP($B2588,$Q$2:$R$42,2,0),creditos_sf!$D$2:$AY$99,base_minorista!$A2588,0)</f>
        <v>5816836252.3760805</v>
      </c>
      <c r="I2588">
        <f>+HLOOKUP(VLOOKUP($B2588,$Q$2:$R$42,2,0),creditos_sf!$D$103:$AY$200,base_minorista!$A2588,0)</f>
        <v>1054155152.43936</v>
      </c>
      <c r="J2588">
        <f>+HLOOKUP(VLOOKUP($B2588,$Q$2:$R$42,2,0),Costo_fondeo!$D$3:$AY$100,base_minorista!$A2588,0)</f>
        <v>4.9319166463604081</v>
      </c>
      <c r="K2588">
        <f>+HLOOKUP(VLOOKUP($B2588,$Q$2:$R$42,2,0),Costo_provisiones!$D$3:$AY$100,base_minorista!$A2588,0)</f>
        <v>3.8425391785006959</v>
      </c>
      <c r="L2588">
        <f>+HLOOKUP(VLOOKUP($B2588,$Q$2:$R$42,2,0),Morosidad_control!$D$4:$AY$101,base_minorista!$A2588,0)</f>
        <v>4.5704370663102596</v>
      </c>
      <c r="M2588">
        <f ca="1">+OFFSET(Capital_2!$D$2,base_minorista!A2588,0)</f>
        <v>3.4309045641717737</v>
      </c>
      <c r="N2588">
        <f>+HLOOKUP(VLOOKUP($B2588,$Q$2:$R$42,2,0),costo_laboral!$E$2:$AZ$99,base_minorista!$A2588,0)</f>
        <v>10.214826635127007</v>
      </c>
      <c r="O2588">
        <f>+HLOOKUP(VLOOKUP($B2588,$Q$2:$R$42,2,0),Participacion2!$D$2:$AO$99,base_minorista!$A2588,0)</f>
        <v>21.499411360882</v>
      </c>
    </row>
    <row r="2589" spans="1:15" ht="16.5" x14ac:dyDescent="0.3">
      <c r="A2589">
        <v>64</v>
      </c>
      <c r="B2589">
        <v>28</v>
      </c>
      <c r="C2589">
        <v>63</v>
      </c>
      <c r="D2589" s="3">
        <v>42794</v>
      </c>
      <c r="E2589" s="33">
        <v>17</v>
      </c>
      <c r="F2589">
        <v>1</v>
      </c>
      <c r="G2589">
        <f>+HLOOKUP(VLOOKUP($B2589,$Q$2:$R$42,2,0),costos_sf!$D$2:$AY$99,base_minorista!$A2589,0)</f>
        <v>1363473108.3869843</v>
      </c>
      <c r="H2589">
        <f>+HLOOKUP(VLOOKUP($B2589,$Q$2:$R$42,2,0),creditos_sf!$D$2:$AY$99,base_minorista!$A2589,0)</f>
        <v>5838342320.5679789</v>
      </c>
      <c r="I2589">
        <f>+HLOOKUP(VLOOKUP($B2589,$Q$2:$R$42,2,0),creditos_sf!$D$103:$AY$200,base_minorista!$A2589,0)</f>
        <v>1054634454.4722999</v>
      </c>
      <c r="J2589">
        <f>+HLOOKUP(VLOOKUP($B2589,$Q$2:$R$42,2,0),Costo_fondeo!$D$3:$AY$100,base_minorista!$A2589,0)</f>
        <v>4.9402720155079498</v>
      </c>
      <c r="K2589">
        <f>+HLOOKUP(VLOOKUP($B2589,$Q$2:$R$42,2,0),Costo_provisiones!$D$3:$AY$100,base_minorista!$A2589,0)</f>
        <v>3.9658340399676271</v>
      </c>
      <c r="L2589">
        <f>+HLOOKUP(VLOOKUP($B2589,$Q$2:$R$42,2,0),Morosidad_control!$D$4:$AY$101,base_minorista!$A2589,0)</f>
        <v>4.66730041746324</v>
      </c>
      <c r="M2589">
        <f ca="1">+OFFSET(Capital_2!$D$2,base_minorista!A2589,0)</f>
        <v>3.4714473426279464</v>
      </c>
      <c r="N2589">
        <f>+HLOOKUP(VLOOKUP($B2589,$Q$2:$R$42,2,0),costo_laboral!$E$2:$AZ$99,base_minorista!$A2589,0)</f>
        <v>10.222669579136962</v>
      </c>
      <c r="O2589">
        <f>+HLOOKUP(VLOOKUP($B2589,$Q$2:$R$42,2,0),Participacion2!$D$2:$AO$99,base_minorista!$A2589,0)</f>
        <v>21.236556161814399</v>
      </c>
    </row>
    <row r="2590" spans="1:15" ht="16.5" x14ac:dyDescent="0.3">
      <c r="A2590">
        <v>65</v>
      </c>
      <c r="B2590">
        <v>28</v>
      </c>
      <c r="C2590">
        <v>64</v>
      </c>
      <c r="D2590" s="3">
        <v>42825</v>
      </c>
      <c r="E2590" s="33">
        <v>17</v>
      </c>
      <c r="F2590">
        <v>1</v>
      </c>
      <c r="G2590">
        <f>+HLOOKUP(VLOOKUP($B2590,$Q$2:$R$42,2,0),costos_sf!$D$2:$AY$99,base_minorista!$A2590,0)</f>
        <v>1365699701.8132324</v>
      </c>
      <c r="H2590">
        <f>+HLOOKUP(VLOOKUP($B2590,$Q$2:$R$42,2,0),creditos_sf!$D$2:$AY$99,base_minorista!$A2590,0)</f>
        <v>5764491679.0049</v>
      </c>
      <c r="I2590">
        <f>+HLOOKUP(VLOOKUP($B2590,$Q$2:$R$42,2,0),creditos_sf!$D$103:$AY$200,base_minorista!$A2590,0)</f>
        <v>1048052489.89987</v>
      </c>
      <c r="J2590">
        <f>+HLOOKUP(VLOOKUP($B2590,$Q$2:$R$42,2,0),Costo_fondeo!$D$3:$AY$100,base_minorista!$A2590,0)</f>
        <v>4.9476193899885939</v>
      </c>
      <c r="K2590">
        <f>+HLOOKUP(VLOOKUP($B2590,$Q$2:$R$42,2,0),Costo_provisiones!$D$3:$AY$100,base_minorista!$A2590,0)</f>
        <v>4.2117605894811341</v>
      </c>
      <c r="L2590">
        <f>+HLOOKUP(VLOOKUP($B2590,$Q$2:$R$42,2,0),Morosidad_control!$D$4:$AY$101,base_minorista!$A2590,0)</f>
        <v>4.6538217081501196</v>
      </c>
      <c r="M2590">
        <f ca="1">+OFFSET(Capital_2!$D$2,base_minorista!A2590,0)</f>
        <v>3.5034579976729381</v>
      </c>
      <c r="N2590">
        <f>+HLOOKUP(VLOOKUP($B2590,$Q$2:$R$42,2,0),costo_laboral!$E$2:$AZ$99,base_minorista!$A2590,0)</f>
        <v>10.18694670269916</v>
      </c>
      <c r="O2590">
        <f>+HLOOKUP(VLOOKUP($B2590,$Q$2:$R$42,2,0),Participacion2!$D$2:$AO$99,base_minorista!$A2590,0)</f>
        <v>21.007222585296802</v>
      </c>
    </row>
    <row r="2591" spans="1:15" ht="16.5" x14ac:dyDescent="0.3">
      <c r="A2591">
        <v>66</v>
      </c>
      <c r="B2591">
        <v>28</v>
      </c>
      <c r="C2591">
        <v>65</v>
      </c>
      <c r="D2591" s="3">
        <v>42855</v>
      </c>
      <c r="E2591" s="33">
        <v>17</v>
      </c>
      <c r="F2591">
        <v>1</v>
      </c>
      <c r="G2591">
        <f>+HLOOKUP(VLOOKUP($B2591,$Q$2:$R$42,2,0),costos_sf!$D$2:$AY$99,base_minorista!$A2591,0)</f>
        <v>1378680974.2949541</v>
      </c>
      <c r="H2591">
        <f>+HLOOKUP(VLOOKUP($B2591,$Q$2:$R$42,2,0),creditos_sf!$D$2:$AY$99,base_minorista!$A2591,0)</f>
        <v>5800973418.2293634</v>
      </c>
      <c r="I2591">
        <f>+HLOOKUP(VLOOKUP($B2591,$Q$2:$R$42,2,0),creditos_sf!$D$103:$AY$200,base_minorista!$A2591,0)</f>
        <v>1038036571.23378</v>
      </c>
      <c r="J2591">
        <f>+HLOOKUP(VLOOKUP($B2591,$Q$2:$R$42,2,0),Costo_fondeo!$D$3:$AY$100,base_minorista!$A2591,0)</f>
        <v>4.9477052953957186</v>
      </c>
      <c r="K2591">
        <f>+HLOOKUP(VLOOKUP($B2591,$Q$2:$R$42,2,0),Costo_provisiones!$D$3:$AY$100,base_minorista!$A2591,0)</f>
        <v>4.2434327347171976</v>
      </c>
      <c r="L2591">
        <f>+HLOOKUP(VLOOKUP($B2591,$Q$2:$R$42,2,0),Morosidad_control!$D$4:$AY$101,base_minorista!$A2591,0)</f>
        <v>4.6741568157927498</v>
      </c>
      <c r="M2591">
        <f ca="1">+OFFSET(Capital_2!$D$2,base_minorista!A2591,0)</f>
        <v>3.5336781037956082</v>
      </c>
      <c r="N2591">
        <f>+HLOOKUP(VLOOKUP($B2591,$Q$2:$R$42,2,0),costo_laboral!$E$2:$AZ$99,base_minorista!$A2591,0)</f>
        <v>10.219299968489072</v>
      </c>
      <c r="O2591">
        <f>+HLOOKUP(VLOOKUP($B2591,$Q$2:$R$42,2,0),Participacion2!$D$2:$AO$99,base_minorista!$A2591,0)</f>
        <v>20.850225620574001</v>
      </c>
    </row>
    <row r="2592" spans="1:15" ht="16.5" x14ac:dyDescent="0.3">
      <c r="A2592">
        <v>67</v>
      </c>
      <c r="B2592">
        <v>28</v>
      </c>
      <c r="C2592">
        <v>66</v>
      </c>
      <c r="D2592" s="3">
        <v>42886</v>
      </c>
      <c r="E2592" s="33">
        <v>17</v>
      </c>
      <c r="F2592">
        <v>1</v>
      </c>
      <c r="G2592">
        <f>+HLOOKUP(VLOOKUP($B2592,$Q$2:$R$42,2,0),costos_sf!$D$2:$AY$99,base_minorista!$A2592,0)</f>
        <v>1395427053.0171053</v>
      </c>
      <c r="H2592">
        <f>+HLOOKUP(VLOOKUP($B2592,$Q$2:$R$42,2,0),creditos_sf!$D$2:$AY$99,base_minorista!$A2592,0)</f>
        <v>5879024978.6720819</v>
      </c>
      <c r="I2592">
        <f>+HLOOKUP(VLOOKUP($B2592,$Q$2:$R$42,2,0),creditos_sf!$D$103:$AY$200,base_minorista!$A2592,0)</f>
        <v>1033103883.2582201</v>
      </c>
      <c r="J2592">
        <f>+HLOOKUP(VLOOKUP($B2592,$Q$2:$R$42,2,0),Costo_fondeo!$D$3:$AY$100,base_minorista!$A2592,0)</f>
        <v>4.9329215930167214</v>
      </c>
      <c r="K2592">
        <f>+HLOOKUP(VLOOKUP($B2592,$Q$2:$R$42,2,0),Costo_provisiones!$D$3:$AY$100,base_minorista!$A2592,0)</f>
        <v>4.3413587736412644</v>
      </c>
      <c r="L2592">
        <f>+HLOOKUP(VLOOKUP($B2592,$Q$2:$R$42,2,0),Morosidad_control!$D$4:$AY$101,base_minorista!$A2592,0)</f>
        <v>4.6129704872772503</v>
      </c>
      <c r="M2592">
        <f ca="1">+OFFSET(Capital_2!$D$2,base_minorista!A2592,0)</f>
        <v>3.5570017411603705</v>
      </c>
      <c r="N2592">
        <f>+HLOOKUP(VLOOKUP($B2592,$Q$2:$R$42,2,0),costo_laboral!$E$2:$AZ$99,base_minorista!$A2592,0)</f>
        <v>10.12094044542169</v>
      </c>
      <c r="O2592">
        <f>+HLOOKUP(VLOOKUP($B2592,$Q$2:$R$42,2,0),Participacion2!$D$2:$AO$99,base_minorista!$A2592,0)</f>
        <v>20.754194853966801</v>
      </c>
    </row>
    <row r="2593" spans="1:15" ht="16.5" x14ac:dyDescent="0.3">
      <c r="A2593">
        <v>68</v>
      </c>
      <c r="B2593">
        <v>28</v>
      </c>
      <c r="C2593">
        <v>67</v>
      </c>
      <c r="D2593" s="3">
        <v>42916</v>
      </c>
      <c r="E2593" s="33">
        <v>17</v>
      </c>
      <c r="F2593">
        <v>1</v>
      </c>
      <c r="G2593">
        <f>+HLOOKUP(VLOOKUP($B2593,$Q$2:$R$42,2,0),costos_sf!$D$2:$AY$99,base_minorista!$A2593,0)</f>
        <v>1405491521.7902513</v>
      </c>
      <c r="H2593">
        <f>+HLOOKUP(VLOOKUP($B2593,$Q$2:$R$42,2,0),creditos_sf!$D$2:$AY$99,base_minorista!$A2593,0)</f>
        <v>5938061663.4367733</v>
      </c>
      <c r="I2593">
        <f>+HLOOKUP(VLOOKUP($B2593,$Q$2:$R$42,2,0),creditos_sf!$D$103:$AY$200,base_minorista!$A2593,0)</f>
        <v>1042057856.6879901</v>
      </c>
      <c r="J2593">
        <f>+HLOOKUP(VLOOKUP($B2593,$Q$2:$R$42,2,0),Costo_fondeo!$D$3:$AY$100,base_minorista!$A2593,0)</f>
        <v>4.927988252682983</v>
      </c>
      <c r="K2593">
        <f>+HLOOKUP(VLOOKUP($B2593,$Q$2:$R$42,2,0),Costo_provisiones!$D$3:$AY$100,base_minorista!$A2593,0)</f>
        <v>4.4178565182133873</v>
      </c>
      <c r="L2593">
        <f>+HLOOKUP(VLOOKUP($B2593,$Q$2:$R$42,2,0),Morosidad_control!$D$4:$AY$101,base_minorista!$A2593,0)</f>
        <v>4.4951166641749003</v>
      </c>
      <c r="M2593">
        <f ca="1">+OFFSET(Capital_2!$D$2,base_minorista!A2593,0)</f>
        <v>3.5704065106105527</v>
      </c>
      <c r="N2593">
        <f>+HLOOKUP(VLOOKUP($B2593,$Q$2:$R$42,2,0),costo_laboral!$E$2:$AZ$99,base_minorista!$A2593,0)</f>
        <v>10.103289599154687</v>
      </c>
      <c r="O2593">
        <f>+HLOOKUP(VLOOKUP($B2593,$Q$2:$R$42,2,0),Participacion2!$D$2:$AO$99,base_minorista!$A2593,0)</f>
        <v>20.949691157769699</v>
      </c>
    </row>
    <row r="2594" spans="1:15" ht="16.5" x14ac:dyDescent="0.3">
      <c r="A2594">
        <v>69</v>
      </c>
      <c r="B2594">
        <v>28</v>
      </c>
      <c r="C2594">
        <v>68</v>
      </c>
      <c r="D2594" s="3">
        <v>42947</v>
      </c>
      <c r="E2594" s="33">
        <v>17</v>
      </c>
      <c r="F2594">
        <v>1</v>
      </c>
      <c r="G2594">
        <f>+HLOOKUP(VLOOKUP($B2594,$Q$2:$R$42,2,0),costos_sf!$D$2:$AY$99,base_minorista!$A2594,0)</f>
        <v>1417568147.2200687</v>
      </c>
      <c r="H2594">
        <f>+HLOOKUP(VLOOKUP($B2594,$Q$2:$R$42,2,0),creditos_sf!$D$2:$AY$99,base_minorista!$A2594,0)</f>
        <v>5942936841.3734179</v>
      </c>
      <c r="I2594">
        <f>+HLOOKUP(VLOOKUP($B2594,$Q$2:$R$42,2,0),creditos_sf!$D$103:$AY$200,base_minorista!$A2594,0)</f>
        <v>1042255780.61783</v>
      </c>
      <c r="J2594">
        <f>+HLOOKUP(VLOOKUP($B2594,$Q$2:$R$42,2,0),Costo_fondeo!$D$3:$AY$100,base_minorista!$A2594,0)</f>
        <v>4.9327957523786479</v>
      </c>
      <c r="K2594">
        <f>+HLOOKUP(VLOOKUP($B2594,$Q$2:$R$42,2,0),Costo_provisiones!$D$3:$AY$100,base_minorista!$A2594,0)</f>
        <v>4.5591899047926931</v>
      </c>
      <c r="L2594">
        <f>+HLOOKUP(VLOOKUP($B2594,$Q$2:$R$42,2,0),Morosidad_control!$D$4:$AY$101,base_minorista!$A2594,0)</f>
        <v>4.50400326043553</v>
      </c>
      <c r="M2594">
        <f ca="1">+OFFSET(Capital_2!$D$2,base_minorista!A2594,0)</f>
        <v>3.5864726654758914</v>
      </c>
      <c r="N2594">
        <f>+HLOOKUP(VLOOKUP($B2594,$Q$2:$R$42,2,0),costo_laboral!$E$2:$AZ$99,base_minorista!$A2594,0)</f>
        <v>10.116436273504908</v>
      </c>
      <c r="O2594">
        <f>+HLOOKUP(VLOOKUP($B2594,$Q$2:$R$42,2,0),Participacion2!$D$2:$AO$99,base_minorista!$A2594,0)</f>
        <v>21.1473936606439</v>
      </c>
    </row>
    <row r="2595" spans="1:15" ht="16.5" x14ac:dyDescent="0.3">
      <c r="A2595">
        <v>70</v>
      </c>
      <c r="B2595">
        <v>28</v>
      </c>
      <c r="C2595">
        <v>69</v>
      </c>
      <c r="D2595" s="3">
        <v>42978</v>
      </c>
      <c r="E2595" s="33">
        <v>17</v>
      </c>
      <c r="F2595">
        <v>1</v>
      </c>
      <c r="G2595">
        <f>+HLOOKUP(VLOOKUP($B2595,$Q$2:$R$42,2,0),costos_sf!$D$2:$AY$99,base_minorista!$A2595,0)</f>
        <v>1433037231.8885553</v>
      </c>
      <c r="H2595">
        <f>+HLOOKUP(VLOOKUP($B2595,$Q$2:$R$42,2,0),creditos_sf!$D$2:$AY$99,base_minorista!$A2595,0)</f>
        <v>5953770190.8380947</v>
      </c>
      <c r="I2595">
        <f>+HLOOKUP(VLOOKUP($B2595,$Q$2:$R$42,2,0),creditos_sf!$D$103:$AY$200,base_minorista!$A2595,0)</f>
        <v>1037781143.4958601</v>
      </c>
      <c r="J2595">
        <f>+HLOOKUP(VLOOKUP($B2595,$Q$2:$R$42,2,0),Costo_fondeo!$D$3:$AY$100,base_minorista!$A2595,0)</f>
        <v>4.9234679734328779</v>
      </c>
      <c r="K2595">
        <f>+HLOOKUP(VLOOKUP($B2595,$Q$2:$R$42,2,0),Costo_provisiones!$D$3:$AY$100,base_minorista!$A2595,0)</f>
        <v>4.7758680449488162</v>
      </c>
      <c r="L2595">
        <f>+HLOOKUP(VLOOKUP($B2595,$Q$2:$R$42,2,0),Morosidad_control!$D$4:$AY$101,base_minorista!$A2595,0)</f>
        <v>4.6022190682251498</v>
      </c>
      <c r="M2595">
        <f ca="1">+OFFSET(Capital_2!$D$2,base_minorista!A2595,0)</f>
        <v>3.5952774480300995</v>
      </c>
      <c r="N2595">
        <f>+HLOOKUP(VLOOKUP($B2595,$Q$2:$R$42,2,0),costo_laboral!$E$2:$AZ$99,base_minorista!$A2595,0)</f>
        <v>10.064796369636275</v>
      </c>
      <c r="O2595">
        <f>+HLOOKUP(VLOOKUP($B2595,$Q$2:$R$42,2,0),Participacion2!$D$2:$AO$99,base_minorista!$A2595,0)</f>
        <v>21.289956699219601</v>
      </c>
    </row>
    <row r="2596" spans="1:15" ht="16.5" x14ac:dyDescent="0.3">
      <c r="A2596">
        <v>71</v>
      </c>
      <c r="B2596">
        <v>28</v>
      </c>
      <c r="C2596">
        <v>70</v>
      </c>
      <c r="D2596" s="3">
        <v>43008</v>
      </c>
      <c r="E2596" s="33">
        <v>17</v>
      </c>
      <c r="F2596">
        <v>1</v>
      </c>
      <c r="G2596">
        <f>+HLOOKUP(VLOOKUP($B2596,$Q$2:$R$42,2,0),costos_sf!$D$2:$AY$99,base_minorista!$A2596,0)</f>
        <v>1440830216.8912759</v>
      </c>
      <c r="H2596">
        <f>+HLOOKUP(VLOOKUP($B2596,$Q$2:$R$42,2,0),creditos_sf!$D$2:$AY$99,base_minorista!$A2596,0)</f>
        <v>6037377190.7714615</v>
      </c>
      <c r="I2596">
        <f>+HLOOKUP(VLOOKUP($B2596,$Q$2:$R$42,2,0),creditos_sf!$D$103:$AY$200,base_minorista!$A2596,0)</f>
        <v>1033673637.16819</v>
      </c>
      <c r="J2596">
        <f>+HLOOKUP(VLOOKUP($B2596,$Q$2:$R$42,2,0),Costo_fondeo!$D$3:$AY$100,base_minorista!$A2596,0)</f>
        <v>4.9050039551251334</v>
      </c>
      <c r="K2596">
        <f>+HLOOKUP(VLOOKUP($B2596,$Q$2:$R$42,2,0),Costo_provisiones!$D$3:$AY$100,base_minorista!$A2596,0)</f>
        <v>4.8714337593483767</v>
      </c>
      <c r="L2596">
        <f>+HLOOKUP(VLOOKUP($B2596,$Q$2:$R$42,2,0),Morosidad_control!$D$4:$AY$101,base_minorista!$A2596,0)</f>
        <v>4.6610785756882098</v>
      </c>
      <c r="M2596">
        <f ca="1">+OFFSET(Capital_2!$D$2,base_minorista!A2596,0)</f>
        <v>3.5939139218894542</v>
      </c>
      <c r="N2596">
        <f>+HLOOKUP(VLOOKUP($B2596,$Q$2:$R$42,2,0),costo_laboral!$E$2:$AZ$99,base_minorista!$A2596,0)</f>
        <v>9.9396458255947486</v>
      </c>
      <c r="O2596">
        <f>+HLOOKUP(VLOOKUP($B2596,$Q$2:$R$42,2,0),Participacion2!$D$2:$AO$99,base_minorista!$A2596,0)</f>
        <v>21.4632401121596</v>
      </c>
    </row>
    <row r="2597" spans="1:15" ht="16.5" x14ac:dyDescent="0.3">
      <c r="A2597">
        <v>72</v>
      </c>
      <c r="B2597">
        <v>28</v>
      </c>
      <c r="C2597">
        <v>71</v>
      </c>
      <c r="D2597" s="3">
        <v>43039</v>
      </c>
      <c r="E2597" s="33">
        <v>17</v>
      </c>
      <c r="F2597">
        <v>1</v>
      </c>
      <c r="G2597">
        <f>+HLOOKUP(VLOOKUP($B2597,$Q$2:$R$42,2,0),costos_sf!$D$2:$AY$99,base_minorista!$A2597,0)</f>
        <v>1452729703.9662447</v>
      </c>
      <c r="H2597">
        <f>+HLOOKUP(VLOOKUP($B2597,$Q$2:$R$42,2,0),creditos_sf!$D$2:$AY$99,base_minorista!$A2597,0)</f>
        <v>6152997318.9279985</v>
      </c>
      <c r="I2597">
        <f>+HLOOKUP(VLOOKUP($B2597,$Q$2:$R$42,2,0),creditos_sf!$D$103:$AY$200,base_minorista!$A2597,0)</f>
        <v>1038738337.0880101</v>
      </c>
      <c r="J2597">
        <f>+HLOOKUP(VLOOKUP($B2597,$Q$2:$R$42,2,0),Costo_fondeo!$D$3:$AY$100,base_minorista!$A2597,0)</f>
        <v>4.8906702557907762</v>
      </c>
      <c r="K2597">
        <f>+HLOOKUP(VLOOKUP($B2597,$Q$2:$R$42,2,0),Costo_provisiones!$D$3:$AY$100,base_minorista!$A2597,0)</f>
        <v>4.9259009202109434</v>
      </c>
      <c r="L2597">
        <f>+HLOOKUP(VLOOKUP($B2597,$Q$2:$R$42,2,0),Morosidad_control!$D$4:$AY$101,base_minorista!$A2597,0)</f>
        <v>4.7421460553624204</v>
      </c>
      <c r="M2597">
        <f ca="1">+OFFSET(Capital_2!$D$2,base_minorista!A2597,0)</f>
        <v>3.6057998149039663</v>
      </c>
      <c r="N2597">
        <f>+HLOOKUP(VLOOKUP($B2597,$Q$2:$R$42,2,0),costo_laboral!$E$2:$AZ$99,base_minorista!$A2597,0)</f>
        <v>9.7931494093196854</v>
      </c>
      <c r="O2597">
        <f>+HLOOKUP(VLOOKUP($B2597,$Q$2:$R$42,2,0),Participacion2!$D$2:$AO$99,base_minorista!$A2597,0)</f>
        <v>21.6676187287182</v>
      </c>
    </row>
    <row r="2598" spans="1:15" ht="16.5" x14ac:dyDescent="0.3">
      <c r="A2598">
        <v>73</v>
      </c>
      <c r="B2598">
        <v>28</v>
      </c>
      <c r="C2598">
        <v>72</v>
      </c>
      <c r="D2598" s="3">
        <v>43069</v>
      </c>
      <c r="E2598" s="33">
        <v>17</v>
      </c>
      <c r="F2598">
        <v>1</v>
      </c>
      <c r="G2598">
        <f>+HLOOKUP(VLOOKUP($B2598,$Q$2:$R$42,2,0),costos_sf!$D$2:$AY$99,base_minorista!$A2598,0)</f>
        <v>1461880206.255183</v>
      </c>
      <c r="H2598">
        <f>+HLOOKUP(VLOOKUP($B2598,$Q$2:$R$42,2,0),creditos_sf!$D$2:$AY$99,base_minorista!$A2598,0)</f>
        <v>6287179716.8371449</v>
      </c>
      <c r="I2598">
        <f>+HLOOKUP(VLOOKUP($B2598,$Q$2:$R$42,2,0),creditos_sf!$D$103:$AY$200,base_minorista!$A2598,0)</f>
        <v>1035411507.88062</v>
      </c>
      <c r="J2598">
        <f>+HLOOKUP(VLOOKUP($B2598,$Q$2:$R$42,2,0),Costo_fondeo!$D$3:$AY$100,base_minorista!$A2598,0)</f>
        <v>4.8602890016652074</v>
      </c>
      <c r="K2598">
        <f>+HLOOKUP(VLOOKUP($B2598,$Q$2:$R$42,2,0),Costo_provisiones!$D$3:$AY$100,base_minorista!$A2598,0)</f>
        <v>5.0035435752650539</v>
      </c>
      <c r="L2598">
        <f>+HLOOKUP(VLOOKUP($B2598,$Q$2:$R$42,2,0),Morosidad_control!$D$4:$AY$101,base_minorista!$A2598,0)</f>
        <v>4.7770078645780902</v>
      </c>
      <c r="M2598">
        <f ca="1">+OFFSET(Capital_2!$D$2,base_minorista!A2598,0)</f>
        <v>3.6120620419568428</v>
      </c>
      <c r="N2598">
        <f>+HLOOKUP(VLOOKUP($B2598,$Q$2:$R$42,2,0),costo_laboral!$E$2:$AZ$99,base_minorista!$A2598,0)</f>
        <v>9.6280848876020571</v>
      </c>
      <c r="O2598">
        <f>+HLOOKUP(VLOOKUP($B2598,$Q$2:$R$42,2,0),Participacion2!$D$2:$AO$99,base_minorista!$A2598,0)</f>
        <v>21.841367656172501</v>
      </c>
    </row>
    <row r="2599" spans="1:15" ht="16.5" x14ac:dyDescent="0.3">
      <c r="A2599">
        <v>74</v>
      </c>
      <c r="B2599">
        <v>28</v>
      </c>
      <c r="C2599">
        <v>73</v>
      </c>
      <c r="D2599" s="3">
        <v>43100</v>
      </c>
      <c r="E2599" s="33">
        <v>17</v>
      </c>
      <c r="F2599">
        <v>1</v>
      </c>
      <c r="G2599">
        <f>+HLOOKUP(VLOOKUP($B2599,$Q$2:$R$42,2,0),costos_sf!$D$2:$AY$99,base_minorista!$A2599,0)</f>
        <v>1477718167.2465265</v>
      </c>
      <c r="H2599">
        <f>+HLOOKUP(VLOOKUP($B2599,$Q$2:$R$42,2,0),creditos_sf!$D$2:$AY$99,base_minorista!$A2599,0)</f>
        <v>6335089720.4255886</v>
      </c>
      <c r="I2599">
        <f>+HLOOKUP(VLOOKUP($B2599,$Q$2:$R$42,2,0),creditos_sf!$D$103:$AY$200,base_minorista!$A2599,0)</f>
        <v>1032930834.90495</v>
      </c>
      <c r="J2599">
        <f>+HLOOKUP(VLOOKUP($B2599,$Q$2:$R$42,2,0),Costo_fondeo!$D$3:$AY$100,base_minorista!$A2599,0)</f>
        <v>4.8218596045539543</v>
      </c>
      <c r="K2599">
        <f>+HLOOKUP(VLOOKUP($B2599,$Q$2:$R$42,2,0),Costo_provisiones!$D$3:$AY$100,base_minorista!$A2599,0)</f>
        <v>5.1798229381167449</v>
      </c>
      <c r="L2599">
        <f>+HLOOKUP(VLOOKUP($B2599,$Q$2:$R$42,2,0),Morosidad_control!$D$4:$AY$101,base_minorista!$A2599,0)</f>
        <v>4.8857127772660798</v>
      </c>
      <c r="M2599">
        <f ca="1">+OFFSET(Capital_2!$D$2,base_minorista!A2599,0)</f>
        <v>3.5930762546706192</v>
      </c>
      <c r="N2599">
        <f>+HLOOKUP(VLOOKUP($B2599,$Q$2:$R$42,2,0),costo_laboral!$E$2:$AZ$99,base_minorista!$A2599,0)</f>
        <v>9.5139816572571068</v>
      </c>
      <c r="O2599">
        <f>+HLOOKUP(VLOOKUP($B2599,$Q$2:$R$42,2,0),Participacion2!$D$2:$AO$99,base_minorista!$A2599,0)</f>
        <v>21.919967113715401</v>
      </c>
    </row>
    <row r="2600" spans="1:15" ht="16.5" x14ac:dyDescent="0.3">
      <c r="A2600">
        <v>75</v>
      </c>
      <c r="B2600">
        <v>28</v>
      </c>
      <c r="C2600">
        <v>74</v>
      </c>
      <c r="D2600" s="3">
        <v>43131</v>
      </c>
      <c r="E2600" s="33">
        <v>18</v>
      </c>
      <c r="F2600">
        <v>1</v>
      </c>
      <c r="G2600">
        <f>+HLOOKUP(VLOOKUP($B2600,$Q$2:$R$42,2,0),costos_sf!$D$2:$AY$99,base_minorista!$A2600,0)</f>
        <v>1479609488.6593397</v>
      </c>
      <c r="H2600">
        <f>+HLOOKUP(VLOOKUP($B2600,$Q$2:$R$42,2,0),creditos_sf!$D$2:$AY$99,base_minorista!$A2600,0)</f>
        <v>6371674241.935236</v>
      </c>
      <c r="I2600">
        <f>+HLOOKUP(VLOOKUP($B2600,$Q$2:$R$42,2,0),creditos_sf!$D$103:$AY$200,base_minorista!$A2600,0)</f>
        <v>1026111983.73669</v>
      </c>
      <c r="J2600">
        <f>+HLOOKUP(VLOOKUP($B2600,$Q$2:$R$42,2,0),Costo_fondeo!$D$3:$AY$100,base_minorista!$A2600,0)</f>
        <v>4.7760228115221457</v>
      </c>
      <c r="K2600">
        <f>+HLOOKUP(VLOOKUP($B2600,$Q$2:$R$42,2,0),Costo_provisiones!$D$3:$AY$100,base_minorista!$A2600,0)</f>
        <v>5.2263038414091145</v>
      </c>
      <c r="L2600">
        <f>+HLOOKUP(VLOOKUP($B2600,$Q$2:$R$42,2,0),Morosidad_control!$D$4:$AY$101,base_minorista!$A2600,0)</f>
        <v>4.9091367509025199</v>
      </c>
      <c r="M2600">
        <f ca="1">+OFFSET(Capital_2!$D$2,base_minorista!A2600,0)</f>
        <v>3.5815867697690567</v>
      </c>
      <c r="N2600">
        <f>+HLOOKUP(VLOOKUP($B2600,$Q$2:$R$42,2,0),costo_laboral!$E$2:$AZ$99,base_minorista!$A2600,0)</f>
        <v>9.456071714597174</v>
      </c>
      <c r="O2600">
        <f>+HLOOKUP(VLOOKUP($B2600,$Q$2:$R$42,2,0),Participacion2!$D$2:$AO$99,base_minorista!$A2600,0)</f>
        <v>21.961012207724199</v>
      </c>
    </row>
    <row r="2601" spans="1:15" ht="16.5" x14ac:dyDescent="0.3">
      <c r="A2601">
        <v>76</v>
      </c>
      <c r="B2601">
        <v>28</v>
      </c>
      <c r="C2601">
        <v>75</v>
      </c>
      <c r="D2601" s="3">
        <v>43159</v>
      </c>
      <c r="E2601" s="33">
        <v>18</v>
      </c>
      <c r="F2601">
        <v>1</v>
      </c>
      <c r="G2601">
        <f>+HLOOKUP(VLOOKUP($B2601,$Q$2:$R$42,2,0),costos_sf!$D$2:$AY$99,base_minorista!$A2601,0)</f>
        <v>1477540733.9209285</v>
      </c>
      <c r="H2601">
        <f>+HLOOKUP(VLOOKUP($B2601,$Q$2:$R$42,2,0),creditos_sf!$D$2:$AY$99,base_minorista!$A2601,0)</f>
        <v>6406711067.5086355</v>
      </c>
      <c r="I2601">
        <f>+HLOOKUP(VLOOKUP($B2601,$Q$2:$R$42,2,0),creditos_sf!$D$103:$AY$200,base_minorista!$A2601,0)</f>
        <v>1022282579.245</v>
      </c>
      <c r="J2601">
        <f>+HLOOKUP(VLOOKUP($B2601,$Q$2:$R$42,2,0),Costo_fondeo!$D$3:$AY$100,base_minorista!$A2601,0)</f>
        <v>4.7415917321214289</v>
      </c>
      <c r="K2601">
        <f>+HLOOKUP(VLOOKUP($B2601,$Q$2:$R$42,2,0),Costo_provisiones!$D$3:$AY$100,base_minorista!$A2601,0)</f>
        <v>5.2119338005503799</v>
      </c>
      <c r="L2601">
        <f>+HLOOKUP(VLOOKUP($B2601,$Q$2:$R$42,2,0),Morosidad_control!$D$4:$AY$101,base_minorista!$A2601,0)</f>
        <v>4.9331402025739699</v>
      </c>
      <c r="M2601">
        <f ca="1">+OFFSET(Capital_2!$D$2,base_minorista!A2601,0)</f>
        <v>3.5677590569055382</v>
      </c>
      <c r="N2601">
        <f>+HLOOKUP(VLOOKUP($B2601,$Q$2:$R$42,2,0),costo_laboral!$E$2:$AZ$99,base_minorista!$A2601,0)</f>
        <v>9.3911139039569811</v>
      </c>
      <c r="O2601">
        <f>+HLOOKUP(VLOOKUP($B2601,$Q$2:$R$42,2,0),Participacion2!$D$2:$AO$99,base_minorista!$A2601,0)</f>
        <v>21.9655194395487</v>
      </c>
    </row>
    <row r="2602" spans="1:15" ht="16.5" x14ac:dyDescent="0.3">
      <c r="A2602">
        <v>77</v>
      </c>
      <c r="B2602">
        <v>28</v>
      </c>
      <c r="C2602">
        <v>76</v>
      </c>
      <c r="D2602" s="3">
        <v>43190</v>
      </c>
      <c r="E2602" s="33">
        <v>18</v>
      </c>
      <c r="F2602">
        <v>1</v>
      </c>
      <c r="G2602">
        <f>+HLOOKUP(VLOOKUP($B2602,$Q$2:$R$42,2,0),costos_sf!$D$2:$AY$99,base_minorista!$A2602,0)</f>
        <v>1454342577.5327315</v>
      </c>
      <c r="H2602">
        <f>+HLOOKUP(VLOOKUP($B2602,$Q$2:$R$42,2,0),creditos_sf!$D$2:$AY$99,base_minorista!$A2602,0)</f>
        <v>6405733686.1164703</v>
      </c>
      <c r="I2602">
        <f>+HLOOKUP(VLOOKUP($B2602,$Q$2:$R$42,2,0),creditos_sf!$D$103:$AY$200,base_minorista!$A2602,0)</f>
        <v>1020754805.1670001</v>
      </c>
      <c r="J2602">
        <f>+HLOOKUP(VLOOKUP($B2602,$Q$2:$R$42,2,0),Costo_fondeo!$D$3:$AY$100,base_minorista!$A2602,0)</f>
        <v>4.68686250239735</v>
      </c>
      <c r="K2602">
        <f>+HLOOKUP(VLOOKUP($B2602,$Q$2:$R$42,2,0),Costo_provisiones!$D$3:$AY$100,base_minorista!$A2602,0)</f>
        <v>5.0031118894644306</v>
      </c>
      <c r="L2602">
        <f>+HLOOKUP(VLOOKUP($B2602,$Q$2:$R$42,2,0),Morosidad_control!$D$4:$AY$101,base_minorista!$A2602,0)</f>
        <v>5.0918421315417799</v>
      </c>
      <c r="M2602">
        <f ca="1">+OFFSET(Capital_2!$D$2,base_minorista!A2602,0)</f>
        <v>3.5535594036254383</v>
      </c>
      <c r="N2602">
        <f>+HLOOKUP(VLOOKUP($B2602,$Q$2:$R$42,2,0),costo_laboral!$E$2:$AZ$99,base_minorista!$A2602,0)</f>
        <v>9.3667717519592308</v>
      </c>
      <c r="O2602">
        <f>+HLOOKUP(VLOOKUP($B2602,$Q$2:$R$42,2,0),Participacion2!$D$2:$AO$99,base_minorista!$A2602,0)</f>
        <v>21.886339458119501</v>
      </c>
    </row>
    <row r="2603" spans="1:15" ht="16.5" x14ac:dyDescent="0.3">
      <c r="A2603">
        <v>78</v>
      </c>
      <c r="B2603">
        <v>28</v>
      </c>
      <c r="C2603">
        <v>77</v>
      </c>
      <c r="D2603" s="3">
        <v>43220</v>
      </c>
      <c r="E2603" s="33">
        <v>18</v>
      </c>
      <c r="F2603">
        <v>1</v>
      </c>
      <c r="G2603">
        <f>+HLOOKUP(VLOOKUP($B2603,$Q$2:$R$42,2,0),costos_sf!$D$2:$AY$99,base_minorista!$A2603,0)</f>
        <v>1486696491.8555427</v>
      </c>
      <c r="H2603">
        <f>+HLOOKUP(VLOOKUP($B2603,$Q$2:$R$42,2,0),creditos_sf!$D$2:$AY$99,base_minorista!$A2603,0)</f>
        <v>6469682079.8079166</v>
      </c>
      <c r="I2603">
        <f>+HLOOKUP(VLOOKUP($B2603,$Q$2:$R$42,2,0),creditos_sf!$D$103:$AY$200,base_minorista!$A2603,0)</f>
        <v>1015986440.8157099</v>
      </c>
      <c r="J2603">
        <f>+HLOOKUP(VLOOKUP($B2603,$Q$2:$R$42,2,0),Costo_fondeo!$D$3:$AY$100,base_minorista!$A2603,0)</f>
        <v>4.6139131468480379</v>
      </c>
      <c r="K2603">
        <f>+HLOOKUP(VLOOKUP($B2603,$Q$2:$R$42,2,0),Costo_provisiones!$D$3:$AY$100,base_minorista!$A2603,0)</f>
        <v>5.0165976416146396</v>
      </c>
      <c r="L2603">
        <f>+HLOOKUP(VLOOKUP($B2603,$Q$2:$R$42,2,0),Morosidad_control!$D$4:$AY$101,base_minorista!$A2603,0)</f>
        <v>5.1692118058331298</v>
      </c>
      <c r="M2603">
        <f ca="1">+OFFSET(Capital_2!$D$2,base_minorista!A2603,0)</f>
        <v>3.5277001527594574</v>
      </c>
      <c r="N2603">
        <f>+HLOOKUP(VLOOKUP($B2603,$Q$2:$R$42,2,0),costo_laboral!$E$2:$AZ$99,base_minorista!$A2603,0)</f>
        <v>9.3267354981503399</v>
      </c>
      <c r="O2603">
        <f>+HLOOKUP(VLOOKUP($B2603,$Q$2:$R$42,2,0),Participacion2!$D$2:$AO$99,base_minorista!$A2603,0)</f>
        <v>21.8353566591088</v>
      </c>
    </row>
    <row r="2604" spans="1:15" ht="16.5" x14ac:dyDescent="0.3">
      <c r="A2604">
        <v>79</v>
      </c>
      <c r="B2604">
        <v>28</v>
      </c>
      <c r="C2604">
        <v>78</v>
      </c>
      <c r="D2604" s="3">
        <v>43251</v>
      </c>
      <c r="E2604" s="33">
        <v>18</v>
      </c>
      <c r="F2604">
        <v>1</v>
      </c>
      <c r="G2604">
        <f>+HLOOKUP(VLOOKUP($B2604,$Q$2:$R$42,2,0),costos_sf!$D$2:$AY$99,base_minorista!$A2604,0)</f>
        <v>1483633288.0475934</v>
      </c>
      <c r="H2604">
        <f>+HLOOKUP(VLOOKUP($B2604,$Q$2:$R$42,2,0),creditos_sf!$D$2:$AY$99,base_minorista!$A2604,0)</f>
        <v>6518807152.7006569</v>
      </c>
      <c r="I2604">
        <f>+HLOOKUP(VLOOKUP($B2604,$Q$2:$R$42,2,0),creditos_sf!$D$103:$AY$200,base_minorista!$A2604,0)</f>
        <v>1011429612.69953</v>
      </c>
      <c r="J2604">
        <f>+HLOOKUP(VLOOKUP($B2604,$Q$2:$R$42,2,0),Costo_fondeo!$D$3:$AY$100,base_minorista!$A2604,0)</f>
        <v>4.5438160892305977</v>
      </c>
      <c r="K2604">
        <f>+HLOOKUP(VLOOKUP($B2604,$Q$2:$R$42,2,0),Costo_provisiones!$D$3:$AY$100,base_minorista!$A2604,0)</f>
        <v>4.929834914876503</v>
      </c>
      <c r="L2604">
        <f>+HLOOKUP(VLOOKUP($B2604,$Q$2:$R$42,2,0),Morosidad_control!$D$4:$AY$101,base_minorista!$A2604,0)</f>
        <v>5.2423907267697896</v>
      </c>
      <c r="M2604">
        <f ca="1">+OFFSET(Capital_2!$D$2,base_minorista!A2604,0)</f>
        <v>3.5069368282381337</v>
      </c>
      <c r="N2604">
        <f>+HLOOKUP(VLOOKUP($B2604,$Q$2:$R$42,2,0),costo_laboral!$E$2:$AZ$99,base_minorista!$A2604,0)</f>
        <v>9.3217524782655605</v>
      </c>
      <c r="O2604">
        <f>+HLOOKUP(VLOOKUP($B2604,$Q$2:$R$42,2,0),Participacion2!$D$2:$AO$99,base_minorista!$A2604,0)</f>
        <v>21.818438289351899</v>
      </c>
    </row>
    <row r="2605" spans="1:15" ht="16.5" x14ac:dyDescent="0.3">
      <c r="A2605">
        <v>80</v>
      </c>
      <c r="B2605">
        <v>28</v>
      </c>
      <c r="C2605">
        <v>79</v>
      </c>
      <c r="D2605" s="3">
        <v>43281</v>
      </c>
      <c r="E2605" s="33">
        <v>18</v>
      </c>
      <c r="F2605">
        <v>1</v>
      </c>
      <c r="G2605">
        <f>+HLOOKUP(VLOOKUP($B2605,$Q$2:$R$42,2,0),costos_sf!$D$2:$AY$99,base_minorista!$A2605,0)</f>
        <v>1476645321.7349691</v>
      </c>
      <c r="H2605">
        <f>+HLOOKUP(VLOOKUP($B2605,$Q$2:$R$42,2,0),creditos_sf!$D$2:$AY$99,base_minorista!$A2605,0)</f>
        <v>6523253062.235486</v>
      </c>
      <c r="I2605">
        <f>+HLOOKUP(VLOOKUP($B2605,$Q$2:$R$42,2,0),creditos_sf!$D$103:$AY$200,base_minorista!$A2605,0)</f>
        <v>1004609707.02055</v>
      </c>
      <c r="J2605">
        <f>+HLOOKUP(VLOOKUP($B2605,$Q$2:$R$42,2,0),Costo_fondeo!$D$3:$AY$100,base_minorista!$A2605,0)</f>
        <v>4.4727266141549542</v>
      </c>
      <c r="K2605">
        <f>+HLOOKUP(VLOOKUP($B2605,$Q$2:$R$42,2,0),Costo_provisiones!$D$3:$AY$100,base_minorista!$A2605,0)</f>
        <v>4.9244037525509459</v>
      </c>
      <c r="L2605">
        <f>+HLOOKUP(VLOOKUP($B2605,$Q$2:$R$42,2,0),Morosidad_control!$D$4:$AY$101,base_minorista!$A2605,0)</f>
        <v>5.3488964747913403</v>
      </c>
      <c r="M2605">
        <f ca="1">+OFFSET(Capital_2!$D$2,base_minorista!A2605,0)</f>
        <v>3.4861804073665166</v>
      </c>
      <c r="N2605">
        <f>+HLOOKUP(VLOOKUP($B2605,$Q$2:$R$42,2,0),costo_laboral!$E$2:$AZ$99,base_minorista!$A2605,0)</f>
        <v>9.3497208117846977</v>
      </c>
      <c r="O2605">
        <f>+HLOOKUP(VLOOKUP($B2605,$Q$2:$R$42,2,0),Participacion2!$D$2:$AO$99,base_minorista!$A2605,0)</f>
        <v>21.946362996293299</v>
      </c>
    </row>
    <row r="2606" spans="1:15" ht="16.5" x14ac:dyDescent="0.3">
      <c r="A2606">
        <v>81</v>
      </c>
      <c r="B2606">
        <v>28</v>
      </c>
      <c r="C2606">
        <v>80</v>
      </c>
      <c r="D2606" s="3">
        <v>43312</v>
      </c>
      <c r="E2606" s="33">
        <v>18</v>
      </c>
      <c r="F2606">
        <v>1</v>
      </c>
      <c r="G2606">
        <f>+HLOOKUP(VLOOKUP($B2606,$Q$2:$R$42,2,0),costos_sf!$D$2:$AY$99,base_minorista!$A2606,0)</f>
        <v>1465246807.6589181</v>
      </c>
      <c r="H2606">
        <f>+HLOOKUP(VLOOKUP($B2606,$Q$2:$R$42,2,0),creditos_sf!$D$2:$AY$99,base_minorista!$A2606,0)</f>
        <v>6478357998.5167198</v>
      </c>
      <c r="I2606">
        <f>+HLOOKUP(VLOOKUP($B2606,$Q$2:$R$42,2,0),creditos_sf!$D$103:$AY$200,base_minorista!$A2606,0)</f>
        <v>1003825819.051</v>
      </c>
      <c r="J2606">
        <f>+HLOOKUP(VLOOKUP($B2606,$Q$2:$R$42,2,0),Costo_fondeo!$D$3:$AY$100,base_minorista!$A2606,0)</f>
        <v>4.3958330672024726</v>
      </c>
      <c r="K2606">
        <f>+HLOOKUP(VLOOKUP($B2606,$Q$2:$R$42,2,0),Costo_provisiones!$D$3:$AY$100,base_minorista!$A2606,0)</f>
        <v>4.7934029716514637</v>
      </c>
      <c r="L2606">
        <f>+HLOOKUP(VLOOKUP($B2606,$Q$2:$R$42,2,0),Morosidad_control!$D$4:$AY$101,base_minorista!$A2606,0)</f>
        <v>5.2979754912147401</v>
      </c>
      <c r="M2606">
        <f ca="1">+OFFSET(Capital_2!$D$2,base_minorista!A2606,0)</f>
        <v>3.4635993253239059</v>
      </c>
      <c r="N2606">
        <f>+HLOOKUP(VLOOKUP($B2606,$Q$2:$R$42,2,0),costo_laboral!$E$2:$AZ$99,base_minorista!$A2606,0)</f>
        <v>9.4460926669166909</v>
      </c>
      <c r="O2606">
        <f>+HLOOKUP(VLOOKUP($B2606,$Q$2:$R$42,2,0),Participacion2!$D$2:$AO$99,base_minorista!$A2606,0)</f>
        <v>22.0121753690802</v>
      </c>
    </row>
    <row r="2607" spans="1:15" ht="16.5" x14ac:dyDescent="0.3">
      <c r="A2607">
        <v>82</v>
      </c>
      <c r="B2607">
        <v>28</v>
      </c>
      <c r="C2607">
        <v>81</v>
      </c>
      <c r="D2607" s="3">
        <v>43343</v>
      </c>
      <c r="E2607" s="33">
        <v>18</v>
      </c>
      <c r="F2607">
        <v>1</v>
      </c>
      <c r="G2607">
        <f>+HLOOKUP(VLOOKUP($B2607,$Q$2:$R$42,2,0),costos_sf!$D$2:$AY$99,base_minorista!$A2607,0)</f>
        <v>1447866603.8455851</v>
      </c>
      <c r="H2607">
        <f>+HLOOKUP(VLOOKUP($B2607,$Q$2:$R$42,2,0),creditos_sf!$D$2:$AY$99,base_minorista!$A2607,0)</f>
        <v>6486159668.8949471</v>
      </c>
      <c r="I2607">
        <f>+HLOOKUP(VLOOKUP($B2607,$Q$2:$R$42,2,0),creditos_sf!$D$103:$AY$200,base_minorista!$A2607,0)</f>
        <v>997650293.35398495</v>
      </c>
      <c r="J2607">
        <f>+HLOOKUP(VLOOKUP($B2607,$Q$2:$R$42,2,0),Costo_fondeo!$D$3:$AY$100,base_minorista!$A2607,0)</f>
        <v>4.326014118573811</v>
      </c>
      <c r="K2607">
        <f>+HLOOKUP(VLOOKUP($B2607,$Q$2:$R$42,2,0),Costo_provisiones!$D$3:$AY$100,base_minorista!$A2607,0)</f>
        <v>4.7045202458634972</v>
      </c>
      <c r="L2607">
        <f>+HLOOKUP(VLOOKUP($B2607,$Q$2:$R$42,2,0),Morosidad_control!$D$4:$AY$101,base_minorista!$A2607,0)</f>
        <v>5.3483730818404096</v>
      </c>
      <c r="M2607">
        <f ca="1">+OFFSET(Capital_2!$D$2,base_minorista!A2607,0)</f>
        <v>3.442349118867654</v>
      </c>
      <c r="N2607">
        <f>+HLOOKUP(VLOOKUP($B2607,$Q$2:$R$42,2,0),costo_laboral!$E$2:$AZ$99,base_minorista!$A2607,0)</f>
        <v>9.4247468449994187</v>
      </c>
      <c r="O2607">
        <f>+HLOOKUP(VLOOKUP($B2607,$Q$2:$R$42,2,0),Participacion2!$D$2:$AO$99,base_minorista!$A2607,0)</f>
        <v>22.081495367130401</v>
      </c>
    </row>
    <row r="2608" spans="1:15" ht="16.5" x14ac:dyDescent="0.3">
      <c r="A2608">
        <v>83</v>
      </c>
      <c r="B2608">
        <v>28</v>
      </c>
      <c r="C2608">
        <v>82</v>
      </c>
      <c r="D2608" s="3">
        <v>43373</v>
      </c>
      <c r="E2608" s="33">
        <v>18</v>
      </c>
      <c r="F2608">
        <v>1</v>
      </c>
      <c r="G2608">
        <f>+HLOOKUP(VLOOKUP($B2608,$Q$2:$R$42,2,0),costos_sf!$D$2:$AY$99,base_minorista!$A2608,0)</f>
        <v>1448352512.5781636</v>
      </c>
      <c r="H2608">
        <f>+HLOOKUP(VLOOKUP($B2608,$Q$2:$R$42,2,0),creditos_sf!$D$2:$AY$99,base_minorista!$A2608,0)</f>
        <v>6472352372.75805</v>
      </c>
      <c r="I2608">
        <f>+HLOOKUP(VLOOKUP($B2608,$Q$2:$R$42,2,0),creditos_sf!$D$103:$AY$200,base_minorista!$A2608,0)</f>
        <v>1009670681.45822</v>
      </c>
      <c r="J2608">
        <f>+HLOOKUP(VLOOKUP($B2608,$Q$2:$R$42,2,0),Costo_fondeo!$D$3:$AY$100,base_minorista!$A2608,0)</f>
        <v>4.275636911957208</v>
      </c>
      <c r="K2608">
        <f>+HLOOKUP(VLOOKUP($B2608,$Q$2:$R$42,2,0),Costo_provisiones!$D$3:$AY$100,base_minorista!$A2608,0)</f>
        <v>4.7410987527223138</v>
      </c>
      <c r="L2608">
        <f>+HLOOKUP(VLOOKUP($B2608,$Q$2:$R$42,2,0),Morosidad_control!$D$4:$AY$101,base_minorista!$A2608,0)</f>
        <v>5.4395732555782104</v>
      </c>
      <c r="M2608">
        <f ca="1">+OFFSET(Capital_2!$D$2,base_minorista!A2608,0)</f>
        <v>3.430093895939399</v>
      </c>
      <c r="N2608">
        <f>+HLOOKUP(VLOOKUP($B2608,$Q$2:$R$42,2,0),costo_laboral!$E$2:$AZ$99,base_minorista!$A2608,0)</f>
        <v>9.4053660373978367</v>
      </c>
      <c r="O2608">
        <f>+HLOOKUP(VLOOKUP($B2608,$Q$2:$R$42,2,0),Participacion2!$D$2:$AO$99,base_minorista!$A2608,0)</f>
        <v>22.1298274877994</v>
      </c>
    </row>
    <row r="2609" spans="1:15" ht="16.5" x14ac:dyDescent="0.3">
      <c r="A2609">
        <v>84</v>
      </c>
      <c r="B2609">
        <v>28</v>
      </c>
      <c r="C2609">
        <v>83</v>
      </c>
      <c r="D2609" s="3">
        <v>43404</v>
      </c>
      <c r="E2609" s="33">
        <v>18</v>
      </c>
      <c r="F2609">
        <v>1</v>
      </c>
      <c r="G2609">
        <f>+HLOOKUP(VLOOKUP($B2609,$Q$2:$R$42,2,0),costos_sf!$D$2:$AY$99,base_minorista!$A2609,0)</f>
        <v>1461310372.2390733</v>
      </c>
      <c r="H2609">
        <f>+HLOOKUP(VLOOKUP($B2609,$Q$2:$R$42,2,0),creditos_sf!$D$2:$AY$99,base_minorista!$A2609,0)</f>
        <v>6541216618.2078342</v>
      </c>
      <c r="I2609">
        <f>+HLOOKUP(VLOOKUP($B2609,$Q$2:$R$42,2,0),creditos_sf!$D$103:$AY$200,base_minorista!$A2609,0)</f>
        <v>1012253809.63351</v>
      </c>
      <c r="J2609">
        <f>+HLOOKUP(VLOOKUP($B2609,$Q$2:$R$42,2,0),Costo_fondeo!$D$3:$AY$100,base_minorista!$A2609,0)</f>
        <v>4.2151750122010041</v>
      </c>
      <c r="K2609">
        <f>+HLOOKUP(VLOOKUP($B2609,$Q$2:$R$42,2,0),Costo_provisiones!$D$3:$AY$100,base_minorista!$A2609,0)</f>
        <v>4.8695293288134138</v>
      </c>
      <c r="L2609">
        <f>+HLOOKUP(VLOOKUP($B2609,$Q$2:$R$42,2,0),Morosidad_control!$D$4:$AY$101,base_minorista!$A2609,0)</f>
        <v>5.4454524642059798</v>
      </c>
      <c r="M2609">
        <f ca="1">+OFFSET(Capital_2!$D$2,base_minorista!A2609,0)</f>
        <v>3.4233579602032216</v>
      </c>
      <c r="N2609">
        <f>+HLOOKUP(VLOOKUP($B2609,$Q$2:$R$42,2,0),costo_laboral!$E$2:$AZ$99,base_minorista!$A2609,0)</f>
        <v>9.3549066929549944</v>
      </c>
      <c r="O2609">
        <f>+HLOOKUP(VLOOKUP($B2609,$Q$2:$R$42,2,0),Participacion2!$D$2:$AO$99,base_minorista!$A2609,0)</f>
        <v>22.2224493833126</v>
      </c>
    </row>
    <row r="2610" spans="1:15" ht="16.5" x14ac:dyDescent="0.3">
      <c r="A2610">
        <v>85</v>
      </c>
      <c r="B2610">
        <v>28</v>
      </c>
      <c r="C2610">
        <v>84</v>
      </c>
      <c r="D2610" s="3">
        <v>43434</v>
      </c>
      <c r="E2610" s="33">
        <v>18</v>
      </c>
      <c r="F2610">
        <v>1</v>
      </c>
      <c r="G2610">
        <f>+HLOOKUP(VLOOKUP($B2610,$Q$2:$R$42,2,0),costos_sf!$D$2:$AY$99,base_minorista!$A2610,0)</f>
        <v>1461720550.253161</v>
      </c>
      <c r="H2610">
        <f>+HLOOKUP(VLOOKUP($B2610,$Q$2:$R$42,2,0),creditos_sf!$D$2:$AY$99,base_minorista!$A2610,0)</f>
        <v>6641502857.6434717</v>
      </c>
      <c r="I2610">
        <f>+HLOOKUP(VLOOKUP($B2610,$Q$2:$R$42,2,0),creditos_sf!$D$103:$AY$200,base_minorista!$A2610,0)</f>
        <v>1017800227.88772</v>
      </c>
      <c r="J2610">
        <f>+HLOOKUP(VLOOKUP($B2610,$Q$2:$R$42,2,0),Costo_fondeo!$D$3:$AY$100,base_minorista!$A2610,0)</f>
        <v>4.1712851649350062</v>
      </c>
      <c r="K2610">
        <f>+HLOOKUP(VLOOKUP($B2610,$Q$2:$R$42,2,0),Costo_provisiones!$D$3:$AY$100,base_minorista!$A2610,0)</f>
        <v>4.8095654530410776</v>
      </c>
      <c r="L2610">
        <f>+HLOOKUP(VLOOKUP($B2610,$Q$2:$R$42,2,0),Morosidad_control!$D$4:$AY$101,base_minorista!$A2610,0)</f>
        <v>5.4272852485311898</v>
      </c>
      <c r="M2610">
        <f ca="1">+OFFSET(Capital_2!$D$2,base_minorista!A2610,0)</f>
        <v>3.4154915843908498</v>
      </c>
      <c r="N2610">
        <f>+HLOOKUP(VLOOKUP($B2610,$Q$2:$R$42,2,0),costo_laboral!$E$2:$AZ$99,base_minorista!$A2610,0)</f>
        <v>9.2856934761736429</v>
      </c>
      <c r="O2610">
        <f>+HLOOKUP(VLOOKUP($B2610,$Q$2:$R$42,2,0),Participacion2!$D$2:$AO$99,base_minorista!$A2610,0)</f>
        <v>22.246812850355902</v>
      </c>
    </row>
    <row r="2611" spans="1:15" ht="16.5" x14ac:dyDescent="0.3">
      <c r="A2611">
        <v>86</v>
      </c>
      <c r="B2611">
        <v>28</v>
      </c>
      <c r="C2611">
        <v>85</v>
      </c>
      <c r="D2611" s="3">
        <v>43465</v>
      </c>
      <c r="E2611" s="33">
        <v>18</v>
      </c>
      <c r="F2611">
        <v>1</v>
      </c>
      <c r="G2611">
        <f>+HLOOKUP(VLOOKUP($B2611,$Q$2:$R$42,2,0),costos_sf!$D$2:$AY$99,base_minorista!$A2611,0)</f>
        <v>1455070795.0104742</v>
      </c>
      <c r="H2611">
        <f>+HLOOKUP(VLOOKUP($B2611,$Q$2:$R$42,2,0),creditos_sf!$D$2:$AY$99,base_minorista!$A2611,0)</f>
        <v>6630035242.1472483</v>
      </c>
      <c r="I2611">
        <f>+HLOOKUP(VLOOKUP($B2611,$Q$2:$R$42,2,0),creditos_sf!$D$103:$AY$200,base_minorista!$A2611,0)</f>
        <v>1015853237.9167601</v>
      </c>
      <c r="J2611">
        <f>+HLOOKUP(VLOOKUP($B2611,$Q$2:$R$42,2,0),Costo_fondeo!$D$3:$AY$100,base_minorista!$A2611,0)</f>
        <v>4.1362714937659808</v>
      </c>
      <c r="K2611">
        <f>+HLOOKUP(VLOOKUP($B2611,$Q$2:$R$42,2,0),Costo_provisiones!$D$3:$AY$100,base_minorista!$A2611,0)</f>
        <v>4.663873074860736</v>
      </c>
      <c r="L2611">
        <f>+HLOOKUP(VLOOKUP($B2611,$Q$2:$R$42,2,0),Morosidad_control!$D$4:$AY$101,base_minorista!$A2611,0)</f>
        <v>5.4244659260650403</v>
      </c>
      <c r="M2611">
        <f ca="1">+OFFSET(Capital_2!$D$2,base_minorista!A2611,0)</f>
        <v>3.4351377010367652</v>
      </c>
      <c r="N2611">
        <f>+HLOOKUP(VLOOKUP($B2611,$Q$2:$R$42,2,0),costo_laboral!$E$2:$AZ$99,base_minorista!$A2611,0)</f>
        <v>9.4404047809883576</v>
      </c>
      <c r="O2611">
        <f>+HLOOKUP(VLOOKUP($B2611,$Q$2:$R$42,2,0),Participacion2!$D$2:$AO$99,base_minorista!$A2611,0)</f>
        <v>22.260229419443899</v>
      </c>
    </row>
    <row r="2612" spans="1:15" ht="16.5" x14ac:dyDescent="0.3">
      <c r="A2612">
        <v>87</v>
      </c>
      <c r="B2612">
        <v>28</v>
      </c>
      <c r="C2612">
        <v>86</v>
      </c>
      <c r="D2612" s="3">
        <v>43496</v>
      </c>
      <c r="E2612" s="33">
        <v>19</v>
      </c>
      <c r="F2612">
        <v>1</v>
      </c>
      <c r="G2612">
        <f>+HLOOKUP(VLOOKUP($B2612,$Q$2:$R$42,2,0),costos_sf!$D$2:$AY$99,base_minorista!$A2612,0)</f>
        <v>1462592821.7024562</v>
      </c>
      <c r="H2612">
        <f>+HLOOKUP(VLOOKUP($B2612,$Q$2:$R$42,2,0),creditos_sf!$D$2:$AY$99,base_minorista!$A2612,0)</f>
        <v>6643248429.2202082</v>
      </c>
      <c r="I2612">
        <f>+HLOOKUP(VLOOKUP($B2612,$Q$2:$R$42,2,0),creditos_sf!$D$103:$AY$200,base_minorista!$A2612,0)</f>
        <v>1022790102.04913</v>
      </c>
      <c r="J2612">
        <f>+HLOOKUP(VLOOKUP($B2612,$Q$2:$R$42,2,0),Costo_fondeo!$D$3:$AY$100,base_minorista!$A2612,0)</f>
        <v>4.1182771540158489</v>
      </c>
      <c r="K2612">
        <f>+HLOOKUP(VLOOKUP($B2612,$Q$2:$R$42,2,0),Costo_provisiones!$D$3:$AY$100,base_minorista!$A2612,0)</f>
        <v>4.6802536201283811</v>
      </c>
      <c r="L2612">
        <f>+HLOOKUP(VLOOKUP($B2612,$Q$2:$R$42,2,0),Morosidad_control!$D$4:$AY$101,base_minorista!$A2612,0)</f>
        <v>5.4853481220436704</v>
      </c>
      <c r="M2612">
        <f ca="1">+OFFSET(Capital_2!$D$2,base_minorista!A2612,0)</f>
        <v>3.144198069372997</v>
      </c>
      <c r="N2612">
        <f>+HLOOKUP(VLOOKUP($B2612,$Q$2:$R$42,2,0),costo_laboral!$E$2:$AZ$99,base_minorista!$A2612,0)</f>
        <v>9.4741630766365184</v>
      </c>
      <c r="O2612">
        <f>+HLOOKUP(VLOOKUP($B2612,$Q$2:$R$42,2,0),Participacion2!$D$2:$AO$99,base_minorista!$A2612,0)</f>
        <v>22.3073632163307</v>
      </c>
    </row>
    <row r="2613" spans="1:15" ht="16.5" x14ac:dyDescent="0.3">
      <c r="A2613">
        <v>88</v>
      </c>
      <c r="B2613">
        <v>28</v>
      </c>
      <c r="C2613">
        <v>87</v>
      </c>
      <c r="D2613" s="3">
        <v>43524</v>
      </c>
      <c r="E2613" s="33">
        <v>19</v>
      </c>
      <c r="F2613">
        <v>1</v>
      </c>
      <c r="G2613">
        <f>+HLOOKUP(VLOOKUP($B2613,$Q$2:$R$42,2,0),costos_sf!$D$2:$AY$99,base_minorista!$A2613,0)</f>
        <v>1463951700.7360649</v>
      </c>
      <c r="H2613">
        <f>+HLOOKUP(VLOOKUP($B2613,$Q$2:$R$42,2,0),creditos_sf!$D$2:$AY$99,base_minorista!$A2613,0)</f>
        <v>6670279446.0999174</v>
      </c>
      <c r="I2613">
        <f>+HLOOKUP(VLOOKUP($B2613,$Q$2:$R$42,2,0),creditos_sf!$D$103:$AY$200,base_minorista!$A2613,0)</f>
        <v>1024615688.60817</v>
      </c>
      <c r="J2613">
        <f>+HLOOKUP(VLOOKUP($B2613,$Q$2:$R$42,2,0),Costo_fondeo!$D$3:$AY$100,base_minorista!$A2613,0)</f>
        <v>4.0907631270158538</v>
      </c>
      <c r="K2613">
        <f>+HLOOKUP(VLOOKUP($B2613,$Q$2:$R$42,2,0),Costo_provisiones!$D$3:$AY$100,base_minorista!$A2613,0)</f>
        <v>4.6269270281791997</v>
      </c>
      <c r="L2613">
        <f>+HLOOKUP(VLOOKUP($B2613,$Q$2:$R$42,2,0),Morosidad_control!$D$4:$AY$101,base_minorista!$A2613,0)</f>
        <v>5.43462865883465</v>
      </c>
      <c r="M2613">
        <f ca="1">+OFFSET(Capital_2!$D$2,base_minorista!A2613,0)</f>
        <v>3.1750048296191844</v>
      </c>
      <c r="N2613">
        <f>+HLOOKUP(VLOOKUP($B2613,$Q$2:$R$42,2,0),costo_laboral!$E$2:$AZ$99,base_minorista!$A2613,0)</f>
        <v>9.4877729645909348</v>
      </c>
      <c r="O2613">
        <f>+HLOOKUP(VLOOKUP($B2613,$Q$2:$R$42,2,0),Participacion2!$D$2:$AO$99,base_minorista!$A2613,0)</f>
        <v>22.159470032224899</v>
      </c>
    </row>
    <row r="2614" spans="1:15" ht="16.5" x14ac:dyDescent="0.3">
      <c r="A2614">
        <v>89</v>
      </c>
      <c r="B2614">
        <v>28</v>
      </c>
      <c r="C2614">
        <v>88</v>
      </c>
      <c r="D2614" s="3">
        <v>43555</v>
      </c>
      <c r="E2614" s="33">
        <v>19</v>
      </c>
      <c r="F2614">
        <v>1</v>
      </c>
      <c r="G2614">
        <f>+HLOOKUP(VLOOKUP($B2614,$Q$2:$R$42,2,0),costos_sf!$D$2:$AY$99,base_minorista!$A2614,0)</f>
        <v>1468045048.8419683</v>
      </c>
      <c r="H2614">
        <f>+HLOOKUP(VLOOKUP($B2614,$Q$2:$R$42,2,0),creditos_sf!$D$2:$AY$99,base_minorista!$A2614,0)</f>
        <v>6650312059.5472794</v>
      </c>
      <c r="I2614">
        <f>+HLOOKUP(VLOOKUP($B2614,$Q$2:$R$42,2,0),creditos_sf!$D$103:$AY$200,base_minorista!$A2614,0)</f>
        <v>1022725559.12966</v>
      </c>
      <c r="J2614">
        <f>+HLOOKUP(VLOOKUP($B2614,$Q$2:$R$42,2,0),Costo_fondeo!$D$3:$AY$100,base_minorista!$A2614,0)</f>
        <v>4.0876096554666574</v>
      </c>
      <c r="K2614">
        <f>+HLOOKUP(VLOOKUP($B2614,$Q$2:$R$42,2,0),Costo_provisiones!$D$3:$AY$100,base_minorista!$A2614,0)</f>
        <v>4.6585308970294061</v>
      </c>
      <c r="L2614">
        <f>+HLOOKUP(VLOOKUP($B2614,$Q$2:$R$42,2,0),Morosidad_control!$D$4:$AY$101,base_minorista!$A2614,0)</f>
        <v>5.3478616699519304</v>
      </c>
      <c r="M2614">
        <f ca="1">+OFFSET(Capital_2!$D$2,base_minorista!A2614,0)</f>
        <v>3.2070490236396596</v>
      </c>
      <c r="N2614">
        <f>+HLOOKUP(VLOOKUP($B2614,$Q$2:$R$42,2,0),costo_laboral!$E$2:$AZ$99,base_minorista!$A2614,0)</f>
        <v>9.5341184104614438</v>
      </c>
      <c r="O2614">
        <f>+HLOOKUP(VLOOKUP($B2614,$Q$2:$R$42,2,0),Participacion2!$D$2:$AO$99,base_minorista!$A2614,0)</f>
        <v>21.9950115743714</v>
      </c>
    </row>
    <row r="2615" spans="1:15" ht="16.5" x14ac:dyDescent="0.3">
      <c r="A2615">
        <v>90</v>
      </c>
      <c r="B2615">
        <v>28</v>
      </c>
      <c r="C2615">
        <v>89</v>
      </c>
      <c r="D2615" s="3">
        <v>43585</v>
      </c>
      <c r="E2615" s="33">
        <v>19</v>
      </c>
      <c r="F2615">
        <v>1</v>
      </c>
      <c r="G2615">
        <f>+HLOOKUP(VLOOKUP($B2615,$Q$2:$R$42,2,0),costos_sf!$D$2:$AY$99,base_minorista!$A2615,0)</f>
        <v>1445852768.7827475</v>
      </c>
      <c r="H2615">
        <f>+HLOOKUP(VLOOKUP($B2615,$Q$2:$R$42,2,0),creditos_sf!$D$2:$AY$99,base_minorista!$A2615,0)</f>
        <v>6658860757.7340727</v>
      </c>
      <c r="I2615">
        <f>+HLOOKUP(VLOOKUP($B2615,$Q$2:$R$42,2,0),creditos_sf!$D$103:$AY$200,base_minorista!$A2615,0)</f>
        <v>1025620113.3563</v>
      </c>
      <c r="J2615">
        <f>+HLOOKUP(VLOOKUP($B2615,$Q$2:$R$42,2,0),Costo_fondeo!$D$3:$AY$100,base_minorista!$A2615,0)</f>
        <v>4.0886428672916404</v>
      </c>
      <c r="K2615">
        <f>+HLOOKUP(VLOOKUP($B2615,$Q$2:$R$42,2,0),Costo_provisiones!$D$3:$AY$100,base_minorista!$A2615,0)</f>
        <v>4.6473921453091549</v>
      </c>
      <c r="L2615">
        <f>+HLOOKUP(VLOOKUP($B2615,$Q$2:$R$42,2,0),Morosidad_control!$D$4:$AY$101,base_minorista!$A2615,0)</f>
        <v>5.2946668753800399</v>
      </c>
      <c r="M2615">
        <f ca="1">+OFFSET(Capital_2!$D$2,base_minorista!A2615,0)</f>
        <v>3.2607827391957867</v>
      </c>
      <c r="N2615">
        <f>+HLOOKUP(VLOOKUP($B2615,$Q$2:$R$42,2,0),costo_laboral!$E$2:$AZ$99,base_minorista!$A2615,0)</f>
        <v>9.5632658737759044</v>
      </c>
      <c r="O2615">
        <f>+HLOOKUP(VLOOKUP($B2615,$Q$2:$R$42,2,0),Participacion2!$D$2:$AO$99,base_minorista!$A2615,0)</f>
        <v>21.899729531699201</v>
      </c>
    </row>
    <row r="2616" spans="1:15" ht="16.5" x14ac:dyDescent="0.3">
      <c r="A2616">
        <v>91</v>
      </c>
      <c r="B2616">
        <v>28</v>
      </c>
      <c r="C2616">
        <v>90</v>
      </c>
      <c r="D2616" s="3">
        <v>43616</v>
      </c>
      <c r="E2616" s="33">
        <v>19</v>
      </c>
      <c r="F2616">
        <v>1</v>
      </c>
      <c r="G2616">
        <f>+HLOOKUP(VLOOKUP($B2616,$Q$2:$R$42,2,0),costos_sf!$D$2:$AY$99,base_minorista!$A2616,0)</f>
        <v>1459448150.2282639</v>
      </c>
      <c r="H2616">
        <f>+HLOOKUP(VLOOKUP($B2616,$Q$2:$R$42,2,0),creditos_sf!$D$2:$AY$99,base_minorista!$A2616,0)</f>
        <v>6669103248.0183535</v>
      </c>
      <c r="I2616">
        <f>+HLOOKUP(VLOOKUP($B2616,$Q$2:$R$42,2,0),creditos_sf!$D$103:$AY$200,base_minorista!$A2616,0)</f>
        <v>1029171284.78231</v>
      </c>
      <c r="J2616">
        <f>+HLOOKUP(VLOOKUP($B2616,$Q$2:$R$42,2,0),Costo_fondeo!$D$3:$AY$100,base_minorista!$A2616,0)</f>
        <v>4.1016969274438111</v>
      </c>
      <c r="K2616">
        <f>+HLOOKUP(VLOOKUP($B2616,$Q$2:$R$42,2,0),Costo_provisiones!$D$3:$AY$100,base_minorista!$A2616,0)</f>
        <v>4.6787496367323573</v>
      </c>
      <c r="L2616">
        <f>+HLOOKUP(VLOOKUP($B2616,$Q$2:$R$42,2,0),Morosidad_control!$D$4:$AY$101,base_minorista!$A2616,0)</f>
        <v>5.2309633666773898</v>
      </c>
      <c r="M2616">
        <f ca="1">+OFFSET(Capital_2!$D$2,base_minorista!A2616,0)</f>
        <v>3.2822741119614118</v>
      </c>
      <c r="N2616">
        <f>+HLOOKUP(VLOOKUP($B2616,$Q$2:$R$42,2,0),costo_laboral!$E$2:$AZ$99,base_minorista!$A2616,0)</f>
        <v>9.5949576084913453</v>
      </c>
      <c r="O2616">
        <f>+HLOOKUP(VLOOKUP($B2616,$Q$2:$R$42,2,0),Participacion2!$D$2:$AO$99,base_minorista!$A2616,0)</f>
        <v>21.811247710214801</v>
      </c>
    </row>
    <row r="2617" spans="1:15" ht="16.5" x14ac:dyDescent="0.3">
      <c r="A2617">
        <v>92</v>
      </c>
      <c r="B2617">
        <v>28</v>
      </c>
      <c r="C2617">
        <v>91</v>
      </c>
      <c r="D2617" s="3">
        <v>43646</v>
      </c>
      <c r="E2617" s="33">
        <v>19</v>
      </c>
      <c r="F2617">
        <v>1</v>
      </c>
      <c r="G2617">
        <f>+HLOOKUP(VLOOKUP($B2617,$Q$2:$R$42,2,0),costos_sf!$D$2:$AY$99,base_minorista!$A2617,0)</f>
        <v>1457142609.7190833</v>
      </c>
      <c r="H2617">
        <f>+HLOOKUP(VLOOKUP($B2617,$Q$2:$R$42,2,0),creditos_sf!$D$2:$AY$99,base_minorista!$A2617,0)</f>
        <v>6660879721.3915377</v>
      </c>
      <c r="I2617">
        <f>+HLOOKUP(VLOOKUP($B2617,$Q$2:$R$42,2,0),creditos_sf!$D$103:$AY$200,base_minorista!$A2617,0)</f>
        <v>1037880853.4411401</v>
      </c>
      <c r="J2617">
        <f>+HLOOKUP(VLOOKUP($B2617,$Q$2:$R$42,2,0),Costo_fondeo!$D$3:$AY$100,base_minorista!$A2617,0)</f>
        <v>4.1120135730862515</v>
      </c>
      <c r="K2617">
        <f>+HLOOKUP(VLOOKUP($B2617,$Q$2:$R$42,2,0),Costo_provisiones!$D$3:$AY$100,base_minorista!$A2617,0)</f>
        <v>4.590125140507709</v>
      </c>
      <c r="L2617">
        <f>+HLOOKUP(VLOOKUP($B2617,$Q$2:$R$42,2,0),Morosidad_control!$D$4:$AY$101,base_minorista!$A2617,0)</f>
        <v>5.3056898424061503</v>
      </c>
      <c r="M2617">
        <f ca="1">+OFFSET(Capital_2!$D$2,base_minorista!A2617,0)</f>
        <v>3.3170358226156935</v>
      </c>
      <c r="N2617">
        <f>+HLOOKUP(VLOOKUP($B2617,$Q$2:$R$42,2,0),costo_laboral!$E$2:$AZ$99,base_minorista!$A2617,0)</f>
        <v>9.6425888309700944</v>
      </c>
      <c r="O2617">
        <f>+HLOOKUP(VLOOKUP($B2617,$Q$2:$R$42,2,0),Participacion2!$D$2:$AO$99,base_minorista!$A2617,0)</f>
        <v>21.735425587014898</v>
      </c>
    </row>
    <row r="2618" spans="1:15" ht="16.5" x14ac:dyDescent="0.3">
      <c r="A2618">
        <v>93</v>
      </c>
      <c r="B2618">
        <v>28</v>
      </c>
      <c r="C2618">
        <v>92</v>
      </c>
      <c r="D2618" s="3">
        <v>43677</v>
      </c>
      <c r="E2618" s="33">
        <v>19</v>
      </c>
      <c r="F2618">
        <v>1</v>
      </c>
      <c r="G2618">
        <f>+HLOOKUP(VLOOKUP($B2618,$Q$2:$R$42,2,0),costos_sf!$D$2:$AY$99,base_minorista!$A2618,0)</f>
        <v>1456791196.9468772</v>
      </c>
      <c r="H2618">
        <f>+HLOOKUP(VLOOKUP($B2618,$Q$2:$R$42,2,0),creditos_sf!$D$2:$AY$99,base_minorista!$A2618,0)</f>
        <v>6630663993.667428</v>
      </c>
      <c r="I2618">
        <f>+HLOOKUP(VLOOKUP($B2618,$Q$2:$R$42,2,0),creditos_sf!$D$103:$AY$200,base_minorista!$A2618,0)</f>
        <v>1047462119.5318199</v>
      </c>
      <c r="J2618">
        <f>+HLOOKUP(VLOOKUP($B2618,$Q$2:$R$42,2,0),Costo_fondeo!$D$3:$AY$100,base_minorista!$A2618,0)</f>
        <v>4.1290326043951762</v>
      </c>
      <c r="K2618">
        <f>+HLOOKUP(VLOOKUP($B2618,$Q$2:$R$42,2,0),Costo_provisiones!$D$3:$AY$100,base_minorista!$A2618,0)</f>
        <v>4.5887191170338735</v>
      </c>
      <c r="L2618">
        <f>+HLOOKUP(VLOOKUP($B2618,$Q$2:$R$42,2,0),Morosidad_control!$D$4:$AY$101,base_minorista!$A2618,0)</f>
        <v>5.3278572072725296</v>
      </c>
      <c r="M2618">
        <f ca="1">+OFFSET(Capital_2!$D$2,base_minorista!A2618,0)</f>
        <v>3.3472847310217735</v>
      </c>
      <c r="N2618">
        <f>+HLOOKUP(VLOOKUP($B2618,$Q$2:$R$42,2,0),costo_laboral!$E$2:$AZ$99,base_minorista!$A2618,0)</f>
        <v>9.6653057355173093</v>
      </c>
      <c r="O2618">
        <f>+HLOOKUP(VLOOKUP($B2618,$Q$2:$R$42,2,0),Participacion2!$D$2:$AO$99,base_minorista!$A2618,0)</f>
        <v>21.661051511573099</v>
      </c>
    </row>
    <row r="2619" spans="1:15" ht="16.5" x14ac:dyDescent="0.3">
      <c r="A2619">
        <v>94</v>
      </c>
      <c r="B2619">
        <v>28</v>
      </c>
      <c r="C2619">
        <v>93</v>
      </c>
      <c r="D2619" s="3">
        <v>43708</v>
      </c>
      <c r="E2619" s="33">
        <v>19</v>
      </c>
      <c r="F2619">
        <v>1</v>
      </c>
      <c r="G2619">
        <f>+HLOOKUP(VLOOKUP($B2619,$Q$2:$R$42,2,0),costos_sf!$D$2:$AY$99,base_minorista!$A2619,0)</f>
        <v>1473267755.8379896</v>
      </c>
      <c r="H2619">
        <f>+HLOOKUP(VLOOKUP($B2619,$Q$2:$R$42,2,0),creditos_sf!$D$2:$AY$99,base_minorista!$A2619,0)</f>
        <v>6659066771.4862061</v>
      </c>
      <c r="I2619">
        <f>+HLOOKUP(VLOOKUP($B2619,$Q$2:$R$42,2,0),creditos_sf!$D$103:$AY$200,base_minorista!$A2619,0)</f>
        <v>1067875337.26281</v>
      </c>
      <c r="J2619">
        <f>+HLOOKUP(VLOOKUP($B2619,$Q$2:$R$42,2,0),Costo_fondeo!$D$3:$AY$100,base_minorista!$A2619,0)</f>
        <v>4.1369364785898473</v>
      </c>
      <c r="K2619">
        <f>+HLOOKUP(VLOOKUP($B2619,$Q$2:$R$42,2,0),Costo_provisiones!$D$3:$AY$100,base_minorista!$A2619,0)</f>
        <v>4.5531820791109965</v>
      </c>
      <c r="L2619">
        <f>+HLOOKUP(VLOOKUP($B2619,$Q$2:$R$42,2,0),Morosidad_control!$D$4:$AY$101,base_minorista!$A2619,0)</f>
        <v>5.3905692650447001</v>
      </c>
      <c r="M2619">
        <f ca="1">+OFFSET(Capital_2!$D$2,base_minorista!A2619,0)</f>
        <v>3.3701430151037046</v>
      </c>
      <c r="N2619">
        <f>+HLOOKUP(VLOOKUP($B2619,$Q$2:$R$42,2,0),costo_laboral!$E$2:$AZ$99,base_minorista!$A2619,0)</f>
        <v>9.7638072846075925</v>
      </c>
      <c r="O2619">
        <f>+HLOOKUP(VLOOKUP($B2619,$Q$2:$R$42,2,0),Participacion2!$D$2:$AO$99,base_minorista!$A2619,0)</f>
        <v>21.703834423597701</v>
      </c>
    </row>
    <row r="2620" spans="1:15" ht="16.5" x14ac:dyDescent="0.3">
      <c r="A2620">
        <v>95</v>
      </c>
      <c r="B2620">
        <v>28</v>
      </c>
      <c r="C2620">
        <v>94</v>
      </c>
      <c r="D2620" s="3">
        <v>43738</v>
      </c>
      <c r="E2620" s="33">
        <v>19</v>
      </c>
      <c r="F2620">
        <v>1</v>
      </c>
      <c r="G2620">
        <f>+HLOOKUP(VLOOKUP($B2620,$Q$2:$R$42,2,0),costos_sf!$D$2:$AY$99,base_minorista!$A2620,0)</f>
        <v>1474886000.7834098</v>
      </c>
      <c r="H2620">
        <f>+HLOOKUP(VLOOKUP($B2620,$Q$2:$R$42,2,0),creditos_sf!$D$2:$AY$99,base_minorista!$A2620,0)</f>
        <v>6695671712.6071701</v>
      </c>
      <c r="I2620">
        <f>+HLOOKUP(VLOOKUP($B2620,$Q$2:$R$42,2,0),creditos_sf!$D$103:$AY$200,base_minorista!$A2620,0)</f>
        <v>1077592016.6841998</v>
      </c>
      <c r="J2620">
        <f>+HLOOKUP(VLOOKUP($B2620,$Q$2:$R$42,2,0),Costo_fondeo!$D$3:$AY$100,base_minorista!$A2620,0)</f>
        <v>4.140625026101989</v>
      </c>
      <c r="K2620">
        <f>+HLOOKUP(VLOOKUP($B2620,$Q$2:$R$42,2,0),Costo_provisiones!$D$3:$AY$100,base_minorista!$A2620,0)</f>
        <v>4.4486922849815276</v>
      </c>
      <c r="L2620">
        <f>+HLOOKUP(VLOOKUP($B2620,$Q$2:$R$42,2,0),Morosidad_control!$D$4:$AY$101,base_minorista!$A2620,0)</f>
        <v>5.4375686916820598</v>
      </c>
      <c r="M2620">
        <f ca="1">+OFFSET(Capital_2!$D$2,base_minorista!A2620,0)</f>
        <v>3.3849357024511626</v>
      </c>
      <c r="N2620">
        <f>+HLOOKUP(VLOOKUP($B2620,$Q$2:$R$42,2,0),costo_laboral!$E$2:$AZ$99,base_minorista!$A2620,0)</f>
        <v>9.8591867464805265</v>
      </c>
      <c r="O2620">
        <f>+HLOOKUP(VLOOKUP($B2620,$Q$2:$R$42,2,0),Participacion2!$D$2:$AO$99,base_minorista!$A2620,0)</f>
        <v>21.789864622551701</v>
      </c>
    </row>
    <row r="2621" spans="1:15" ht="16.5" x14ac:dyDescent="0.3">
      <c r="A2621">
        <v>96</v>
      </c>
      <c r="B2621">
        <v>28</v>
      </c>
      <c r="C2621">
        <v>95</v>
      </c>
      <c r="D2621" s="3">
        <v>43769</v>
      </c>
      <c r="E2621" s="33">
        <v>19</v>
      </c>
      <c r="F2621">
        <v>1</v>
      </c>
      <c r="G2621">
        <f>+HLOOKUP(VLOOKUP($B2621,$Q$2:$R$42,2,0),costos_sf!$D$2:$AY$99,base_minorista!$A2621,0)</f>
        <v>1470537874.7038717</v>
      </c>
      <c r="H2621">
        <f>+HLOOKUP(VLOOKUP($B2621,$Q$2:$R$42,2,0),creditos_sf!$D$2:$AY$99,base_minorista!$A2621,0)</f>
        <v>6753523125.6711302</v>
      </c>
      <c r="I2621">
        <f>+HLOOKUP(VLOOKUP($B2621,$Q$2:$R$42,2,0),creditos_sf!$D$103:$AY$200,base_minorista!$A2621,0)</f>
        <v>1089581819.88024</v>
      </c>
      <c r="J2621">
        <f>+HLOOKUP(VLOOKUP($B2621,$Q$2:$R$42,2,0),Costo_fondeo!$D$3:$AY$100,base_minorista!$A2621,0)</f>
        <v>4.1474165677314057</v>
      </c>
      <c r="K2621">
        <f>+HLOOKUP(VLOOKUP($B2621,$Q$2:$R$42,2,0),Costo_provisiones!$D$3:$AY$100,base_minorista!$A2621,0)</f>
        <v>4.3320392486832082</v>
      </c>
      <c r="L2621">
        <f>+HLOOKUP(VLOOKUP($B2621,$Q$2:$R$42,2,0),Morosidad_control!$D$4:$AY$101,base_minorista!$A2621,0)</f>
        <v>5.4549106538717398</v>
      </c>
      <c r="M2621">
        <f ca="1">+OFFSET(Capital_2!$D$2,base_minorista!A2621,0)</f>
        <v>3.4123935475815319</v>
      </c>
      <c r="N2621">
        <f>+HLOOKUP(VLOOKUP($B2621,$Q$2:$R$42,2,0),costo_laboral!$E$2:$AZ$99,base_minorista!$A2621,0)</f>
        <v>9.8945222793673437</v>
      </c>
      <c r="O2621">
        <f>+HLOOKUP(VLOOKUP($B2621,$Q$2:$R$42,2,0),Participacion2!$D$2:$AO$99,base_minorista!$A2621,0)</f>
        <v>21.724470608938802</v>
      </c>
    </row>
    <row r="2622" spans="1:15" ht="16.5" x14ac:dyDescent="0.3">
      <c r="A2622">
        <v>97</v>
      </c>
      <c r="B2622">
        <v>28</v>
      </c>
      <c r="C2622">
        <v>96</v>
      </c>
      <c r="D2622" s="3">
        <v>43799</v>
      </c>
      <c r="E2622" s="33">
        <v>19</v>
      </c>
      <c r="F2622">
        <v>1</v>
      </c>
      <c r="G2622">
        <f>+HLOOKUP(VLOOKUP($B2622,$Q$2:$R$42,2,0),costos_sf!$D$2:$AY$99,base_minorista!$A2622,0)</f>
        <v>1475179400.6473947</v>
      </c>
      <c r="H2622">
        <f>+HLOOKUP(VLOOKUP($B2622,$Q$2:$R$42,2,0),creditos_sf!$D$2:$AY$99,base_minorista!$A2622,0)</f>
        <v>6879033478.6651478</v>
      </c>
      <c r="I2622">
        <f>+HLOOKUP(VLOOKUP($B2622,$Q$2:$R$42,2,0),creditos_sf!$D$103:$AY$200,base_minorista!$A2622,0)</f>
        <v>1101220515.9972301</v>
      </c>
      <c r="J2622">
        <f>+HLOOKUP(VLOOKUP($B2622,$Q$2:$R$42,2,0),Costo_fondeo!$D$3:$AY$100,base_minorista!$A2622,0)</f>
        <v>4.1391909394427069</v>
      </c>
      <c r="K2622">
        <f>+HLOOKUP(VLOOKUP($B2622,$Q$2:$R$42,2,0),Costo_provisiones!$D$3:$AY$100,base_minorista!$A2622,0)</f>
        <v>4.2758582454301806</v>
      </c>
      <c r="L2622">
        <f>+HLOOKUP(VLOOKUP($B2622,$Q$2:$R$42,2,0),Morosidad_control!$D$4:$AY$101,base_minorista!$A2622,0)</f>
        <v>5.5221544842476504</v>
      </c>
      <c r="M2622">
        <f ca="1">+OFFSET(Capital_2!$D$2,base_minorista!A2622,0)</f>
        <v>3.3960163093664169</v>
      </c>
      <c r="N2622">
        <f>+HLOOKUP(VLOOKUP($B2622,$Q$2:$R$42,2,0),costo_laboral!$E$2:$AZ$99,base_minorista!$A2622,0)</f>
        <v>9.7864818554810995</v>
      </c>
      <c r="O2622">
        <f>+HLOOKUP(VLOOKUP($B2622,$Q$2:$R$42,2,0),Participacion2!$D$2:$AO$99,base_minorista!$A2622,0)</f>
        <v>21.759305924220101</v>
      </c>
    </row>
    <row r="2623" spans="1:15" ht="16.5" x14ac:dyDescent="0.3">
      <c r="A2623">
        <v>98</v>
      </c>
      <c r="B2623">
        <v>28</v>
      </c>
      <c r="C2623">
        <v>97</v>
      </c>
      <c r="D2623" s="3">
        <v>43830</v>
      </c>
      <c r="E2623" s="33">
        <v>19</v>
      </c>
      <c r="F2623">
        <v>1</v>
      </c>
      <c r="G2623">
        <f>+HLOOKUP(VLOOKUP($B2623,$Q$2:$R$42,2,0),costos_sf!$D$2:$AY$99,base_minorista!$A2623,0)</f>
        <v>1478866146.4298332</v>
      </c>
      <c r="H2623">
        <f>+HLOOKUP(VLOOKUP($B2623,$Q$2:$R$42,2,0),creditos_sf!$D$2:$AY$99,base_minorista!$A2623,0)</f>
        <v>6903506009.6187</v>
      </c>
      <c r="I2623">
        <f>+HLOOKUP(VLOOKUP($B2623,$Q$2:$R$42,2,0),creditos_sf!$D$103:$AY$200,base_minorista!$A2623,0)</f>
        <v>1112251509.7604699</v>
      </c>
      <c r="J2623">
        <f>+HLOOKUP(VLOOKUP($B2623,$Q$2:$R$42,2,0),Costo_fondeo!$D$3:$AY$100,base_minorista!$A2623,0)</f>
        <v>4.1329419425578173</v>
      </c>
      <c r="K2623">
        <f>+HLOOKUP(VLOOKUP($B2623,$Q$2:$R$42,2,0),Costo_provisiones!$D$3:$AY$100,base_minorista!$A2623,0)</f>
        <v>4.1955453686991744</v>
      </c>
      <c r="L2623">
        <f>+HLOOKUP(VLOOKUP($B2623,$Q$2:$R$42,2,0),Morosidad_control!$D$4:$AY$101,base_minorista!$A2623,0)</f>
        <v>5.55891677347197</v>
      </c>
      <c r="M2623">
        <f ca="1">+OFFSET(Capital_2!$D$2,base_minorista!A2623,0)</f>
        <v>3.3787771447242938</v>
      </c>
      <c r="N2623">
        <f>+HLOOKUP(VLOOKUP($B2623,$Q$2:$R$42,2,0),costo_laboral!$E$2:$AZ$99,base_minorista!$A2623,0)</f>
        <v>9.8630139379016679</v>
      </c>
      <c r="O2623">
        <f>+HLOOKUP(VLOOKUP($B2623,$Q$2:$R$42,2,0),Participacion2!$D$2:$AO$99,base_minorista!$A2623,0)</f>
        <v>21.788146942005699</v>
      </c>
    </row>
    <row r="2624" spans="1:15" ht="16.5" x14ac:dyDescent="0.3">
      <c r="A2624">
        <v>2</v>
      </c>
      <c r="B2624">
        <v>29</v>
      </c>
      <c r="C2624">
        <v>1</v>
      </c>
      <c r="D2624" s="3">
        <v>40908</v>
      </c>
      <c r="E2624" s="33">
        <v>11</v>
      </c>
      <c r="F2624">
        <v>1</v>
      </c>
      <c r="G2624">
        <f>+HLOOKUP(VLOOKUP($B2624,$Q$2:$R$42,2,0),costos_sf!$D$2:$AY$99,base_minorista!$A2624,0)</f>
        <v>51004481.316685997</v>
      </c>
      <c r="H2624">
        <f>+HLOOKUP(VLOOKUP($B2624,$Q$2:$R$42,2,0),creditos_sf!$D$2:$AY$99,base_minorista!$A2624,0)</f>
        <v>151705155.644247</v>
      </c>
      <c r="I2624">
        <f>+HLOOKUP(VLOOKUP($B2624,$Q$2:$R$42,2,0),creditos_sf!$D$103:$AY$200,base_minorista!$A2624,0)</f>
        <v>15906458.217630753</v>
      </c>
      <c r="J2624">
        <f>+HLOOKUP(VLOOKUP($B2624,$Q$2:$R$42,2,0),Costo_fondeo!$D$3:$AY$100,base_minorista!$A2624,0)</f>
        <v>9.6962884171155697</v>
      </c>
      <c r="K2624">
        <f>+HLOOKUP(VLOOKUP($B2624,$Q$2:$R$42,2,0),Costo_provisiones!$D$3:$AY$100,base_minorista!$A2624,0)</f>
        <v>3.9621996977246283</v>
      </c>
      <c r="L2624">
        <f>+HLOOKUP(VLOOKUP($B2624,$Q$2:$R$42,2,0),Morosidad_control!$D$4:$AY$101,base_minorista!$A2624,0)</f>
        <v>5.4248479877215896</v>
      </c>
      <c r="M2624">
        <f ca="1">+OFFSET(Capital_2!$D$2,base_minorista!A2624,0)</f>
        <v>3.518992143247762</v>
      </c>
      <c r="N2624">
        <f>+HLOOKUP(VLOOKUP($B2624,$Q$2:$R$42,2,0),costo_laboral!$E$2:$AZ$99,base_minorista!$A2624,0)</f>
        <v>17.7237754938756</v>
      </c>
      <c r="O2624">
        <f>+HLOOKUP(VLOOKUP($B2624,$Q$2:$R$42,2,0),Participacion2!$D$2:$AO$99,base_minorista!$A2624,0)</f>
        <v>0.62758420235397483</v>
      </c>
    </row>
    <row r="2625" spans="1:15" ht="16.5" x14ac:dyDescent="0.3">
      <c r="A2625">
        <v>3</v>
      </c>
      <c r="B2625">
        <v>29</v>
      </c>
      <c r="C2625">
        <v>2</v>
      </c>
      <c r="D2625" s="3">
        <v>40939</v>
      </c>
      <c r="E2625" s="33">
        <v>12</v>
      </c>
      <c r="F2625">
        <v>1</v>
      </c>
      <c r="G2625">
        <f>+HLOOKUP(VLOOKUP($B2625,$Q$2:$R$42,2,0),costos_sf!$D$2:$AY$99,base_minorista!$A2625,0)</f>
        <v>48332588.046911001</v>
      </c>
      <c r="H2625">
        <f>+HLOOKUP(VLOOKUP($B2625,$Q$2:$R$42,2,0),creditos_sf!$D$2:$AY$99,base_minorista!$A2625,0)</f>
        <v>150520468.54739699</v>
      </c>
      <c r="I2625">
        <f>+HLOOKUP(VLOOKUP($B2625,$Q$2:$R$42,2,0),creditos_sf!$D$103:$AY$200,base_minorista!$A2625,0)</f>
        <v>15483663.040494153</v>
      </c>
      <c r="J2625">
        <f>+HLOOKUP(VLOOKUP($B2625,$Q$2:$R$42,2,0),Costo_fondeo!$D$3:$AY$100,base_minorista!$A2625,0)</f>
        <v>9.7003077260780604</v>
      </c>
      <c r="K2625">
        <f>+HLOOKUP(VLOOKUP($B2625,$Q$2:$R$42,2,0),Costo_provisiones!$D$3:$AY$100,base_minorista!$A2625,0)</f>
        <v>3.9319459421504126</v>
      </c>
      <c r="L2625">
        <f>+HLOOKUP(VLOOKUP($B2625,$Q$2:$R$42,2,0),Morosidad_control!$D$4:$AY$101,base_minorista!$A2625,0)</f>
        <v>5.6268536085947902</v>
      </c>
      <c r="M2625">
        <f ca="1">+OFFSET(Capital_2!$D$2,base_minorista!A2625,0)</f>
        <v>3.5649149268123814</v>
      </c>
      <c r="N2625">
        <f>+HLOOKUP(VLOOKUP($B2625,$Q$2:$R$42,2,0),costo_laboral!$E$2:$AZ$99,base_minorista!$A2625,0)</f>
        <v>16.324133101873102</v>
      </c>
      <c r="O2625">
        <f>+HLOOKUP(VLOOKUP($B2625,$Q$2:$R$42,2,0),Participacion2!$D$2:$AO$99,base_minorista!$A2625,0)</f>
        <v>0.61966175884686703</v>
      </c>
    </row>
    <row r="2626" spans="1:15" ht="16.5" x14ac:dyDescent="0.3">
      <c r="A2626">
        <v>4</v>
      </c>
      <c r="B2626">
        <v>29</v>
      </c>
      <c r="C2626">
        <v>3</v>
      </c>
      <c r="D2626" s="3">
        <v>40968</v>
      </c>
      <c r="E2626" s="33">
        <v>12</v>
      </c>
      <c r="F2626">
        <v>1</v>
      </c>
      <c r="G2626">
        <f>+HLOOKUP(VLOOKUP($B2626,$Q$2:$R$42,2,0),costos_sf!$D$2:$AY$99,base_minorista!$A2626,0)</f>
        <v>48816659.1569703</v>
      </c>
      <c r="H2626">
        <f>+HLOOKUP(VLOOKUP($B2626,$Q$2:$R$42,2,0),creditos_sf!$D$2:$AY$99,base_minorista!$A2626,0)</f>
        <v>150079909.80107599</v>
      </c>
      <c r="I2626">
        <f>+HLOOKUP(VLOOKUP($B2626,$Q$2:$R$42,2,0),creditos_sf!$D$103:$AY$200,base_minorista!$A2626,0)</f>
        <v>15769279.550186763</v>
      </c>
      <c r="J2626">
        <f>+HLOOKUP(VLOOKUP($B2626,$Q$2:$R$42,2,0),Costo_fondeo!$D$3:$AY$100,base_minorista!$A2626,0)</f>
        <v>9.75709159608577</v>
      </c>
      <c r="K2626">
        <f>+HLOOKUP(VLOOKUP($B2626,$Q$2:$R$42,2,0),Costo_provisiones!$D$3:$AY$100,base_minorista!$A2626,0)</f>
        <v>3.9066367940055851</v>
      </c>
      <c r="L2626">
        <f>+HLOOKUP(VLOOKUP($B2626,$Q$2:$R$42,2,0),Morosidad_control!$D$4:$AY$101,base_minorista!$A2626,0)</f>
        <v>5.7698789564087303</v>
      </c>
      <c r="M2626">
        <f ca="1">+OFFSET(Capital_2!$D$2,base_minorista!A2626,0)</f>
        <v>3.6045728554123184</v>
      </c>
      <c r="N2626">
        <f>+HLOOKUP(VLOOKUP($B2626,$Q$2:$R$42,2,0),costo_laboral!$E$2:$AZ$99,base_minorista!$A2626,0)</f>
        <v>16.52824345893</v>
      </c>
      <c r="O2626">
        <f>+HLOOKUP(VLOOKUP($B2626,$Q$2:$R$42,2,0),Participacion2!$D$2:$AO$99,base_minorista!$A2626,0)</f>
        <v>0.6036836847778011</v>
      </c>
    </row>
    <row r="2627" spans="1:15" ht="16.5" x14ac:dyDescent="0.3">
      <c r="A2627">
        <v>5</v>
      </c>
      <c r="B2627">
        <v>29</v>
      </c>
      <c r="C2627">
        <v>4</v>
      </c>
      <c r="D2627" s="3">
        <v>40999</v>
      </c>
      <c r="E2627" s="33">
        <v>12</v>
      </c>
      <c r="F2627">
        <v>1</v>
      </c>
      <c r="G2627">
        <f>+HLOOKUP(VLOOKUP($B2627,$Q$2:$R$42,2,0),costos_sf!$D$2:$AY$99,base_minorista!$A2627,0)</f>
        <v>49361412.853967398</v>
      </c>
      <c r="H2627">
        <f>+HLOOKUP(VLOOKUP($B2627,$Q$2:$R$42,2,0),creditos_sf!$D$2:$AY$99,base_minorista!$A2627,0)</f>
        <v>151620071.67317599</v>
      </c>
      <c r="I2627">
        <f>+HLOOKUP(VLOOKUP($B2627,$Q$2:$R$42,2,0),creditos_sf!$D$103:$AY$200,base_minorista!$A2627,0)</f>
        <v>15792071.403819319</v>
      </c>
      <c r="J2627">
        <f>+HLOOKUP(VLOOKUP($B2627,$Q$2:$R$42,2,0),Costo_fondeo!$D$3:$AY$100,base_minorista!$A2627,0)</f>
        <v>9.7932735424046609</v>
      </c>
      <c r="K2627">
        <f>+HLOOKUP(VLOOKUP($B2627,$Q$2:$R$42,2,0),Costo_provisiones!$D$3:$AY$100,base_minorista!$A2627,0)</f>
        <v>4.0073774886885287</v>
      </c>
      <c r="L2627">
        <f>+HLOOKUP(VLOOKUP($B2627,$Q$2:$R$42,2,0),Morosidad_control!$D$4:$AY$101,base_minorista!$A2627,0)</f>
        <v>5.7464082037760802</v>
      </c>
      <c r="M2627">
        <f ca="1">+OFFSET(Capital_2!$D$2,base_minorista!A2627,0)</f>
        <v>3.6441469759495817</v>
      </c>
      <c r="N2627">
        <f>+HLOOKUP(VLOOKUP($B2627,$Q$2:$R$42,2,0),costo_laboral!$E$2:$AZ$99,base_minorista!$A2627,0)</f>
        <v>16.493322661408001</v>
      </c>
      <c r="O2627">
        <f>+HLOOKUP(VLOOKUP($B2627,$Q$2:$R$42,2,0),Participacion2!$D$2:$AO$99,base_minorista!$A2627,0)</f>
        <v>0.59775166398270263</v>
      </c>
    </row>
    <row r="2628" spans="1:15" ht="16.5" x14ac:dyDescent="0.3">
      <c r="A2628">
        <v>6</v>
      </c>
      <c r="B2628">
        <v>29</v>
      </c>
      <c r="C2628">
        <v>5</v>
      </c>
      <c r="D2628" s="3">
        <v>41029</v>
      </c>
      <c r="E2628" s="33">
        <v>12</v>
      </c>
      <c r="F2628">
        <v>1</v>
      </c>
      <c r="G2628">
        <f>+HLOOKUP(VLOOKUP($B2628,$Q$2:$R$42,2,0),costos_sf!$D$2:$AY$99,base_minorista!$A2628,0)</f>
        <v>49656613.677589394</v>
      </c>
      <c r="H2628">
        <f>+HLOOKUP(VLOOKUP($B2628,$Q$2:$R$42,2,0),creditos_sf!$D$2:$AY$99,base_minorista!$A2628,0)</f>
        <v>152005518.13453799</v>
      </c>
      <c r="I2628">
        <f>+HLOOKUP(VLOOKUP($B2628,$Q$2:$R$42,2,0),creditos_sf!$D$103:$AY$200,base_minorista!$A2628,0)</f>
        <v>15792736.312115146</v>
      </c>
      <c r="J2628">
        <f>+HLOOKUP(VLOOKUP($B2628,$Q$2:$R$42,2,0),Costo_fondeo!$D$3:$AY$100,base_minorista!$A2628,0)</f>
        <v>9.7693793583157298</v>
      </c>
      <c r="K2628">
        <f>+HLOOKUP(VLOOKUP($B2628,$Q$2:$R$42,2,0),Costo_provisiones!$D$3:$AY$100,base_minorista!$A2628,0)</f>
        <v>4.0782630627905627</v>
      </c>
      <c r="L2628">
        <f>+HLOOKUP(VLOOKUP($B2628,$Q$2:$R$42,2,0),Morosidad_control!$D$4:$AY$101,base_minorista!$A2628,0)</f>
        <v>5.78798022942226</v>
      </c>
      <c r="M2628">
        <f ca="1">+OFFSET(Capital_2!$D$2,base_minorista!A2628,0)</f>
        <v>3.6866707606514586</v>
      </c>
      <c r="N2628">
        <f>+HLOOKUP(VLOOKUP($B2628,$Q$2:$R$42,2,0),costo_laboral!$E$2:$AZ$99,base_minorista!$A2628,0)</f>
        <v>16.579384384819701</v>
      </c>
      <c r="O2628">
        <f>+HLOOKUP(VLOOKUP($B2628,$Q$2:$R$42,2,0),Participacion2!$D$2:$AO$99,base_minorista!$A2628,0)</f>
        <v>0.59198189220598596</v>
      </c>
    </row>
    <row r="2629" spans="1:15" ht="16.5" x14ac:dyDescent="0.3">
      <c r="A2629">
        <v>7</v>
      </c>
      <c r="B2629">
        <v>29</v>
      </c>
      <c r="C2629">
        <v>6</v>
      </c>
      <c r="D2629" s="3">
        <v>41060</v>
      </c>
      <c r="E2629" s="33">
        <v>12</v>
      </c>
      <c r="F2629">
        <v>1</v>
      </c>
      <c r="G2629">
        <f>+HLOOKUP(VLOOKUP($B2629,$Q$2:$R$42,2,0),costos_sf!$D$2:$AY$99,base_minorista!$A2629,0)</f>
        <v>50186692.724983498</v>
      </c>
      <c r="H2629">
        <f>+HLOOKUP(VLOOKUP($B2629,$Q$2:$R$42,2,0),creditos_sf!$D$2:$AY$99,base_minorista!$A2629,0)</f>
        <v>155647970.57813999</v>
      </c>
      <c r="I2629">
        <f>+HLOOKUP(VLOOKUP($B2629,$Q$2:$R$42,2,0),creditos_sf!$D$103:$AY$200,base_minorista!$A2629,0)</f>
        <v>15863933.099275393</v>
      </c>
      <c r="J2629">
        <f>+HLOOKUP(VLOOKUP($B2629,$Q$2:$R$42,2,0),Costo_fondeo!$D$3:$AY$100,base_minorista!$A2629,0)</f>
        <v>9.7826529065495809</v>
      </c>
      <c r="K2629">
        <f>+HLOOKUP(VLOOKUP($B2629,$Q$2:$R$42,2,0),Costo_provisiones!$D$3:$AY$100,base_minorista!$A2629,0)</f>
        <v>4.1467043376051471</v>
      </c>
      <c r="L2629">
        <f>+HLOOKUP(VLOOKUP($B2629,$Q$2:$R$42,2,0),Morosidad_control!$D$4:$AY$101,base_minorista!$A2629,0)</f>
        <v>5.54693153839085</v>
      </c>
      <c r="M2629">
        <f ca="1">+OFFSET(Capital_2!$D$2,base_minorista!A2629,0)</f>
        <v>3.7432616406065877</v>
      </c>
      <c r="N2629">
        <f>+HLOOKUP(VLOOKUP($B2629,$Q$2:$R$42,2,0),costo_laboral!$E$2:$AZ$99,base_minorista!$A2629,0)</f>
        <v>16.311832270915801</v>
      </c>
      <c r="O2629">
        <f>+HLOOKUP(VLOOKUP($B2629,$Q$2:$R$42,2,0),Participacion2!$D$2:$AO$99,base_minorista!$A2629,0)</f>
        <v>0.59190394310461014</v>
      </c>
    </row>
    <row r="2630" spans="1:15" ht="16.5" x14ac:dyDescent="0.3">
      <c r="A2630">
        <v>8</v>
      </c>
      <c r="B2630">
        <v>29</v>
      </c>
      <c r="C2630">
        <v>7</v>
      </c>
      <c r="D2630" s="3">
        <v>41090</v>
      </c>
      <c r="E2630" s="33">
        <v>12</v>
      </c>
      <c r="F2630">
        <v>1</v>
      </c>
      <c r="G2630">
        <f>+HLOOKUP(VLOOKUP($B2630,$Q$2:$R$42,2,0),costos_sf!$D$2:$AY$99,base_minorista!$A2630,0)</f>
        <v>50673820.062497303</v>
      </c>
      <c r="H2630">
        <f>+HLOOKUP(VLOOKUP($B2630,$Q$2:$R$42,2,0),creditos_sf!$D$2:$AY$99,base_minorista!$A2630,0)</f>
        <v>160217441.37377399</v>
      </c>
      <c r="I2630">
        <f>+HLOOKUP(VLOOKUP($B2630,$Q$2:$R$42,2,0),creditos_sf!$D$103:$AY$200,base_minorista!$A2630,0)</f>
        <v>15869619.618339134</v>
      </c>
      <c r="J2630">
        <f>+HLOOKUP(VLOOKUP($B2630,$Q$2:$R$42,2,0),Costo_fondeo!$D$3:$AY$100,base_minorista!$A2630,0)</f>
        <v>9.7420920862006195</v>
      </c>
      <c r="K2630">
        <f>+HLOOKUP(VLOOKUP($B2630,$Q$2:$R$42,2,0),Costo_provisiones!$D$3:$AY$100,base_minorista!$A2630,0)</f>
        <v>4.0948971472494549</v>
      </c>
      <c r="L2630">
        <f>+HLOOKUP(VLOOKUP($B2630,$Q$2:$R$42,2,0),Morosidad_control!$D$4:$AY$101,base_minorista!$A2630,0)</f>
        <v>5.3960634748264704</v>
      </c>
      <c r="M2630">
        <f ca="1">+OFFSET(Capital_2!$D$2,base_minorista!A2630,0)</f>
        <v>3.7659791083914693</v>
      </c>
      <c r="N2630">
        <f>+HLOOKUP(VLOOKUP($B2630,$Q$2:$R$42,2,0),costo_laboral!$E$2:$AZ$99,base_minorista!$A2630,0)</f>
        <v>16.095976691811501</v>
      </c>
      <c r="O2630">
        <f>+HLOOKUP(VLOOKUP($B2630,$Q$2:$R$42,2,0),Participacion2!$D$2:$AO$99,base_minorista!$A2630,0)</f>
        <v>0.6007262633685001</v>
      </c>
    </row>
    <row r="2631" spans="1:15" ht="16.5" x14ac:dyDescent="0.3">
      <c r="A2631">
        <v>9</v>
      </c>
      <c r="B2631">
        <v>29</v>
      </c>
      <c r="C2631">
        <v>8</v>
      </c>
      <c r="D2631" s="3">
        <v>41121</v>
      </c>
      <c r="E2631" s="33">
        <v>12</v>
      </c>
      <c r="F2631">
        <v>1</v>
      </c>
      <c r="G2631">
        <f>+HLOOKUP(VLOOKUP($B2631,$Q$2:$R$42,2,0),costos_sf!$D$2:$AY$99,base_minorista!$A2631,0)</f>
        <v>51520833.395421401</v>
      </c>
      <c r="H2631">
        <f>+HLOOKUP(VLOOKUP($B2631,$Q$2:$R$42,2,0),creditos_sf!$D$2:$AY$99,base_minorista!$A2631,0)</f>
        <v>166022160.07974699</v>
      </c>
      <c r="I2631">
        <f>+HLOOKUP(VLOOKUP($B2631,$Q$2:$R$42,2,0),creditos_sf!$D$103:$AY$200,base_minorista!$A2631,0)</f>
        <v>15643357.270249169</v>
      </c>
      <c r="J2631">
        <f>+HLOOKUP(VLOOKUP($B2631,$Q$2:$R$42,2,0),Costo_fondeo!$D$3:$AY$100,base_minorista!$A2631,0)</f>
        <v>9.7350293345670398</v>
      </c>
      <c r="K2631">
        <f>+HLOOKUP(VLOOKUP($B2631,$Q$2:$R$42,2,0),Costo_provisiones!$D$3:$AY$100,base_minorista!$A2631,0)</f>
        <v>4.0813637205670181</v>
      </c>
      <c r="L2631">
        <f>+HLOOKUP(VLOOKUP($B2631,$Q$2:$R$42,2,0),Morosidad_control!$D$4:$AY$101,base_minorista!$A2631,0)</f>
        <v>5.3141142462242401</v>
      </c>
      <c r="M2631">
        <f ca="1">+OFFSET(Capital_2!$D$2,base_minorista!A2631,0)</f>
        <v>3.7900682632030773</v>
      </c>
      <c r="N2631">
        <f>+HLOOKUP(VLOOKUP($B2631,$Q$2:$R$42,2,0),costo_laboral!$E$2:$AZ$99,base_minorista!$A2631,0)</f>
        <v>16.0011292191938</v>
      </c>
      <c r="O2631">
        <f>+HLOOKUP(VLOOKUP($B2631,$Q$2:$R$42,2,0),Participacion2!$D$2:$AO$99,base_minorista!$A2631,0)</f>
        <v>0.62044749474604455</v>
      </c>
    </row>
    <row r="2632" spans="1:15" ht="16.5" x14ac:dyDescent="0.3">
      <c r="A2632">
        <v>10</v>
      </c>
      <c r="B2632">
        <v>29</v>
      </c>
      <c r="C2632">
        <v>9</v>
      </c>
      <c r="D2632" s="3">
        <v>41152</v>
      </c>
      <c r="E2632" s="33">
        <v>12</v>
      </c>
      <c r="F2632">
        <v>1</v>
      </c>
      <c r="G2632">
        <f>+HLOOKUP(VLOOKUP($B2632,$Q$2:$R$42,2,0),costos_sf!$D$2:$AY$99,base_minorista!$A2632,0)</f>
        <v>51794507.535850599</v>
      </c>
      <c r="H2632">
        <f>+HLOOKUP(VLOOKUP($B2632,$Q$2:$R$42,2,0),creditos_sf!$D$2:$AY$99,base_minorista!$A2632,0)</f>
        <v>167413992.72442698</v>
      </c>
      <c r="I2632">
        <f>+HLOOKUP(VLOOKUP($B2632,$Q$2:$R$42,2,0),creditos_sf!$D$103:$AY$200,base_minorista!$A2632,0)</f>
        <v>15759547.295272382</v>
      </c>
      <c r="J2632">
        <f>+HLOOKUP(VLOOKUP($B2632,$Q$2:$R$42,2,0),Costo_fondeo!$D$3:$AY$100,base_minorista!$A2632,0)</f>
        <v>9.6635246157253896</v>
      </c>
      <c r="K2632">
        <f>+HLOOKUP(VLOOKUP($B2632,$Q$2:$R$42,2,0),Costo_provisiones!$D$3:$AY$100,base_minorista!$A2632,0)</f>
        <v>4.0569875786481981</v>
      </c>
      <c r="L2632">
        <f>+HLOOKUP(VLOOKUP($B2632,$Q$2:$R$42,2,0),Morosidad_control!$D$4:$AY$101,base_minorista!$A2632,0)</f>
        <v>5.1459893977823601</v>
      </c>
      <c r="M2632">
        <f ca="1">+OFFSET(Capital_2!$D$2,base_minorista!A2632,0)</f>
        <v>3.7960315209630844</v>
      </c>
      <c r="N2632">
        <f>+HLOOKUP(VLOOKUP($B2632,$Q$2:$R$42,2,0),costo_laboral!$E$2:$AZ$99,base_minorista!$A2632,0)</f>
        <v>16.028368910780198</v>
      </c>
      <c r="O2632">
        <f>+HLOOKUP(VLOOKUP($B2632,$Q$2:$R$42,2,0),Participacion2!$D$2:$AO$99,base_minorista!$A2632,0)</f>
        <v>0.62213606405053345</v>
      </c>
    </row>
    <row r="2633" spans="1:15" ht="16.5" x14ac:dyDescent="0.3">
      <c r="A2633">
        <v>11</v>
      </c>
      <c r="B2633">
        <v>29</v>
      </c>
      <c r="C2633">
        <v>10</v>
      </c>
      <c r="D2633" s="3">
        <v>41182</v>
      </c>
      <c r="E2633" s="33">
        <v>12</v>
      </c>
      <c r="F2633">
        <v>1</v>
      </c>
      <c r="G2633">
        <f>+HLOOKUP(VLOOKUP($B2633,$Q$2:$R$42,2,0),costos_sf!$D$2:$AY$99,base_minorista!$A2633,0)</f>
        <v>52072134.8047437</v>
      </c>
      <c r="H2633">
        <f>+HLOOKUP(VLOOKUP($B2633,$Q$2:$R$42,2,0),creditos_sf!$D$2:$AY$99,base_minorista!$A2633,0)</f>
        <v>169061127.15279999</v>
      </c>
      <c r="I2633">
        <f>+HLOOKUP(VLOOKUP($B2633,$Q$2:$R$42,2,0),creditos_sf!$D$103:$AY$200,base_minorista!$A2633,0)</f>
        <v>15915793.693106897</v>
      </c>
      <c r="J2633">
        <f>+HLOOKUP(VLOOKUP($B2633,$Q$2:$R$42,2,0),Costo_fondeo!$D$3:$AY$100,base_minorista!$A2633,0)</f>
        <v>9.5908674233620896</v>
      </c>
      <c r="K2633">
        <f>+HLOOKUP(VLOOKUP($B2633,$Q$2:$R$42,2,0),Costo_provisiones!$D$3:$AY$100,base_minorista!$A2633,0)</f>
        <v>3.9915234445074179</v>
      </c>
      <c r="L2633">
        <f>+HLOOKUP(VLOOKUP($B2633,$Q$2:$R$42,2,0),Morosidad_control!$D$4:$AY$101,base_minorista!$A2633,0)</f>
        <v>5.2029380215479</v>
      </c>
      <c r="M2633">
        <f ca="1">+OFFSET(Capital_2!$D$2,base_minorista!A2633,0)</f>
        <v>3.7807846214491896</v>
      </c>
      <c r="N2633">
        <f>+HLOOKUP(VLOOKUP($B2633,$Q$2:$R$42,2,0),costo_laboral!$E$2:$AZ$99,base_minorista!$A2633,0)</f>
        <v>16.0098101729543</v>
      </c>
      <c r="O2633">
        <f>+HLOOKUP(VLOOKUP($B2633,$Q$2:$R$42,2,0),Participacion2!$D$2:$AO$99,base_minorista!$A2633,0)</f>
        <v>0.62905630774085464</v>
      </c>
    </row>
    <row r="2634" spans="1:15" ht="16.5" x14ac:dyDescent="0.3">
      <c r="A2634">
        <v>12</v>
      </c>
      <c r="B2634">
        <v>29</v>
      </c>
      <c r="C2634">
        <v>11</v>
      </c>
      <c r="D2634" s="3">
        <v>41213</v>
      </c>
      <c r="E2634" s="33">
        <v>12</v>
      </c>
      <c r="F2634">
        <v>1</v>
      </c>
      <c r="G2634">
        <f>+HLOOKUP(VLOOKUP($B2634,$Q$2:$R$42,2,0),costos_sf!$D$2:$AY$99,base_minorista!$A2634,0)</f>
        <v>52485387.054706499</v>
      </c>
      <c r="H2634">
        <f>+HLOOKUP(VLOOKUP($B2634,$Q$2:$R$42,2,0),creditos_sf!$D$2:$AY$99,base_minorista!$A2634,0)</f>
        <v>173253199.788836</v>
      </c>
      <c r="I2634">
        <f>+HLOOKUP(VLOOKUP($B2634,$Q$2:$R$42,2,0),creditos_sf!$D$103:$AY$200,base_minorista!$A2634,0)</f>
        <v>16164784.186157614</v>
      </c>
      <c r="J2634">
        <f>+HLOOKUP(VLOOKUP($B2634,$Q$2:$R$42,2,0),Costo_fondeo!$D$3:$AY$100,base_minorista!$A2634,0)</f>
        <v>9.5582488403111601</v>
      </c>
      <c r="K2634">
        <f>+HLOOKUP(VLOOKUP($B2634,$Q$2:$R$42,2,0),Costo_provisiones!$D$3:$AY$100,base_minorista!$A2634,0)</f>
        <v>3.9997078781368178</v>
      </c>
      <c r="L2634">
        <f>+HLOOKUP(VLOOKUP($B2634,$Q$2:$R$42,2,0),Morosidad_control!$D$4:$AY$101,base_minorista!$A2634,0)</f>
        <v>5.1412770023714804</v>
      </c>
      <c r="M2634">
        <f ca="1">+OFFSET(Capital_2!$D$2,base_minorista!A2634,0)</f>
        <v>3.7788207097198074</v>
      </c>
      <c r="N2634">
        <f>+HLOOKUP(VLOOKUP($B2634,$Q$2:$R$42,2,0),costo_laboral!$E$2:$AZ$99,base_minorista!$A2634,0)</f>
        <v>15.7871189043541</v>
      </c>
      <c r="O2634">
        <f>+HLOOKUP(VLOOKUP($B2634,$Q$2:$R$42,2,0),Participacion2!$D$2:$AO$99,base_minorista!$A2634,0)</f>
        <v>0.64001718719815959</v>
      </c>
    </row>
    <row r="2635" spans="1:15" ht="16.5" x14ac:dyDescent="0.3">
      <c r="A2635">
        <v>13</v>
      </c>
      <c r="B2635">
        <v>29</v>
      </c>
      <c r="C2635">
        <v>12</v>
      </c>
      <c r="D2635" s="3">
        <v>41243</v>
      </c>
      <c r="E2635" s="33">
        <v>12</v>
      </c>
      <c r="F2635">
        <v>1</v>
      </c>
      <c r="G2635">
        <f>+HLOOKUP(VLOOKUP($B2635,$Q$2:$R$42,2,0),costos_sf!$D$2:$AY$99,base_minorista!$A2635,0)</f>
        <v>52844311.230800897</v>
      </c>
      <c r="H2635">
        <f>+HLOOKUP(VLOOKUP($B2635,$Q$2:$R$42,2,0),creditos_sf!$D$2:$AY$99,base_minorista!$A2635,0)</f>
        <v>176837794.88721499</v>
      </c>
      <c r="I2635">
        <f>+HLOOKUP(VLOOKUP($B2635,$Q$2:$R$42,2,0),creditos_sf!$D$103:$AY$200,base_minorista!$A2635,0)</f>
        <v>15344312.428207166</v>
      </c>
      <c r="J2635">
        <f>+HLOOKUP(VLOOKUP($B2635,$Q$2:$R$42,2,0),Costo_fondeo!$D$3:$AY$100,base_minorista!$A2635,0)</f>
        <v>9.4691987959388104</v>
      </c>
      <c r="K2635">
        <f>+HLOOKUP(VLOOKUP($B2635,$Q$2:$R$42,2,0),Costo_provisiones!$D$3:$AY$100,base_minorista!$A2635,0)</f>
        <v>3.9685669684332217</v>
      </c>
      <c r="L2635">
        <f>+HLOOKUP(VLOOKUP($B2635,$Q$2:$R$42,2,0),Morosidad_control!$D$4:$AY$101,base_minorista!$A2635,0)</f>
        <v>5.0134932658204798</v>
      </c>
      <c r="M2635">
        <f ca="1">+OFFSET(Capital_2!$D$2,base_minorista!A2635,0)</f>
        <v>3.8090188851336229</v>
      </c>
      <c r="N2635">
        <f>+HLOOKUP(VLOOKUP($B2635,$Q$2:$R$42,2,0),costo_laboral!$E$2:$AZ$99,base_minorista!$A2635,0)</f>
        <v>15.590724180249801</v>
      </c>
      <c r="O2635">
        <f>+HLOOKUP(VLOOKUP($B2635,$Q$2:$R$42,2,0),Participacion2!$D$2:$AO$99,base_minorista!$A2635,0)</f>
        <v>0.64754529104579772</v>
      </c>
    </row>
    <row r="2636" spans="1:15" ht="16.5" x14ac:dyDescent="0.3">
      <c r="A2636">
        <v>14</v>
      </c>
      <c r="B2636">
        <v>29</v>
      </c>
      <c r="C2636">
        <v>13</v>
      </c>
      <c r="D2636" s="3">
        <v>41274</v>
      </c>
      <c r="E2636" s="33">
        <v>12</v>
      </c>
      <c r="F2636">
        <v>1</v>
      </c>
      <c r="G2636">
        <f>+HLOOKUP(VLOOKUP($B2636,$Q$2:$R$42,2,0),costos_sf!$D$2:$AY$99,base_minorista!$A2636,0)</f>
        <v>53431451.917771898</v>
      </c>
      <c r="H2636">
        <f>+HLOOKUP(VLOOKUP($B2636,$Q$2:$R$42,2,0),creditos_sf!$D$2:$AY$99,base_minorista!$A2636,0)</f>
        <v>179223015.27658901</v>
      </c>
      <c r="I2636">
        <f>+HLOOKUP(VLOOKUP($B2636,$Q$2:$R$42,2,0),creditos_sf!$D$103:$AY$200,base_minorista!$A2636,0)</f>
        <v>14627397.073587243</v>
      </c>
      <c r="J2636">
        <f>+HLOOKUP(VLOOKUP($B2636,$Q$2:$R$42,2,0),Costo_fondeo!$D$3:$AY$100,base_minorista!$A2636,0)</f>
        <v>9.4337824254044804</v>
      </c>
      <c r="K2636">
        <f>+HLOOKUP(VLOOKUP($B2636,$Q$2:$R$42,2,0),Costo_provisiones!$D$3:$AY$100,base_minorista!$A2636,0)</f>
        <v>4.0043927215362984</v>
      </c>
      <c r="L2636">
        <f>+HLOOKUP(VLOOKUP($B2636,$Q$2:$R$42,2,0),Morosidad_control!$D$4:$AY$101,base_minorista!$A2636,0)</f>
        <v>5.1292824696558297</v>
      </c>
      <c r="M2636">
        <f ca="1">+OFFSET(Capital_2!$D$2,base_minorista!A2636,0)</f>
        <v>3.8327018844682854</v>
      </c>
      <c r="N2636">
        <f>+HLOOKUP(VLOOKUP($B2636,$Q$2:$R$42,2,0),costo_laboral!$E$2:$AZ$99,base_minorista!$A2636,0)</f>
        <v>15.5813320379691</v>
      </c>
      <c r="O2636">
        <f>+HLOOKUP(VLOOKUP($B2636,$Q$2:$R$42,2,0),Participacion2!$D$2:$AO$99,base_minorista!$A2636,0)</f>
        <v>0.66695228894811998</v>
      </c>
    </row>
    <row r="2637" spans="1:15" ht="16.5" x14ac:dyDescent="0.3">
      <c r="A2637">
        <v>15</v>
      </c>
      <c r="B2637">
        <v>29</v>
      </c>
      <c r="C2637">
        <v>14</v>
      </c>
      <c r="D2637" s="3">
        <v>41305</v>
      </c>
      <c r="E2637" s="33">
        <v>13</v>
      </c>
      <c r="F2637">
        <v>1</v>
      </c>
      <c r="G2637">
        <f>+HLOOKUP(VLOOKUP($B2637,$Q$2:$R$42,2,0),costos_sf!$D$2:$AY$99,base_minorista!$A2637,0)</f>
        <v>53962405.273014896</v>
      </c>
      <c r="H2637">
        <f>+HLOOKUP(VLOOKUP($B2637,$Q$2:$R$42,2,0),creditos_sf!$D$2:$AY$99,base_minorista!$A2637,0)</f>
        <v>180740822.716712</v>
      </c>
      <c r="I2637">
        <f>+HLOOKUP(VLOOKUP($B2637,$Q$2:$R$42,2,0),creditos_sf!$D$103:$AY$200,base_minorista!$A2637,0)</f>
        <v>14885290.56516712</v>
      </c>
      <c r="J2637">
        <f>+HLOOKUP(VLOOKUP($B2637,$Q$2:$R$42,2,0),Costo_fondeo!$D$3:$AY$100,base_minorista!$A2637,0)</f>
        <v>9.4337805312408598</v>
      </c>
      <c r="K2637">
        <f>+HLOOKUP(VLOOKUP($B2637,$Q$2:$R$42,2,0),Costo_provisiones!$D$3:$AY$100,base_minorista!$A2637,0)</f>
        <v>3.9886353276109761</v>
      </c>
      <c r="L2637">
        <f>+HLOOKUP(VLOOKUP($B2637,$Q$2:$R$42,2,0),Morosidad_control!$D$4:$AY$101,base_minorista!$A2637,0)</f>
        <v>5.2126923227747604</v>
      </c>
      <c r="M2637">
        <f ca="1">+OFFSET(Capital_2!$D$2,base_minorista!A2637,0)</f>
        <v>3.850163299057161</v>
      </c>
      <c r="N2637">
        <f>+HLOOKUP(VLOOKUP($B2637,$Q$2:$R$42,2,0),costo_laboral!$E$2:$AZ$99,base_minorista!$A2637,0)</f>
        <v>15.692506805954601</v>
      </c>
      <c r="O2637">
        <f>+HLOOKUP(VLOOKUP($B2637,$Q$2:$R$42,2,0),Participacion2!$D$2:$AO$99,base_minorista!$A2637,0)</f>
        <v>0.66568651708083226</v>
      </c>
    </row>
    <row r="2638" spans="1:15" ht="16.5" x14ac:dyDescent="0.3">
      <c r="A2638">
        <v>16</v>
      </c>
      <c r="B2638">
        <v>29</v>
      </c>
      <c r="C2638">
        <v>15</v>
      </c>
      <c r="D2638" s="3">
        <v>41333</v>
      </c>
      <c r="E2638" s="33">
        <v>13</v>
      </c>
      <c r="F2638">
        <v>1</v>
      </c>
      <c r="G2638">
        <f>+HLOOKUP(VLOOKUP($B2638,$Q$2:$R$42,2,0),costos_sf!$D$2:$AY$99,base_minorista!$A2638,0)</f>
        <v>54512048.389702998</v>
      </c>
      <c r="H2638">
        <f>+HLOOKUP(VLOOKUP($B2638,$Q$2:$R$42,2,0),creditos_sf!$D$2:$AY$99,base_minorista!$A2638,0)</f>
        <v>183861162.06028399</v>
      </c>
      <c r="I2638">
        <f>+HLOOKUP(VLOOKUP($B2638,$Q$2:$R$42,2,0),creditos_sf!$D$103:$AY$200,base_minorista!$A2638,0)</f>
        <v>15674213.143618969</v>
      </c>
      <c r="J2638">
        <f>+HLOOKUP(VLOOKUP($B2638,$Q$2:$R$42,2,0),Costo_fondeo!$D$3:$AY$100,base_minorista!$A2638,0)</f>
        <v>9.3861421618418799</v>
      </c>
      <c r="K2638">
        <f>+HLOOKUP(VLOOKUP($B2638,$Q$2:$R$42,2,0),Costo_provisiones!$D$3:$AY$100,base_minorista!$A2638,0)</f>
        <v>3.8869123344874641</v>
      </c>
      <c r="L2638">
        <f>+HLOOKUP(VLOOKUP($B2638,$Q$2:$R$42,2,0),Morosidad_control!$D$4:$AY$101,base_minorista!$A2638,0)</f>
        <v>5.1997509002748004</v>
      </c>
      <c r="M2638">
        <f ca="1">+OFFSET(Capital_2!$D$2,base_minorista!A2638,0)</f>
        <v>3.8660657399921172</v>
      </c>
      <c r="N2638">
        <f>+HLOOKUP(VLOOKUP($B2638,$Q$2:$R$42,2,0),costo_laboral!$E$2:$AZ$99,base_minorista!$A2638,0)</f>
        <v>15.6802057851681</v>
      </c>
      <c r="O2638">
        <f>+HLOOKUP(VLOOKUP($B2638,$Q$2:$R$42,2,0),Participacion2!$D$2:$AO$99,base_minorista!$A2638,0)</f>
        <v>0.66869227070050752</v>
      </c>
    </row>
    <row r="2639" spans="1:15" ht="16.5" x14ac:dyDescent="0.3">
      <c r="A2639">
        <v>17</v>
      </c>
      <c r="B2639">
        <v>29</v>
      </c>
      <c r="C2639">
        <v>16</v>
      </c>
      <c r="D2639" s="3">
        <v>41364</v>
      </c>
      <c r="E2639" s="33">
        <v>13</v>
      </c>
      <c r="F2639">
        <v>1</v>
      </c>
      <c r="G2639">
        <f>+HLOOKUP(VLOOKUP($B2639,$Q$2:$R$42,2,0),costos_sf!$D$2:$AY$99,base_minorista!$A2639,0)</f>
        <v>54670288.697351597</v>
      </c>
      <c r="H2639">
        <f>+HLOOKUP(VLOOKUP($B2639,$Q$2:$R$42,2,0),creditos_sf!$D$2:$AY$99,base_minorista!$A2639,0)</f>
        <v>185333371.64324999</v>
      </c>
      <c r="I2639">
        <f>+HLOOKUP(VLOOKUP($B2639,$Q$2:$R$42,2,0),creditos_sf!$D$103:$AY$200,base_minorista!$A2639,0)</f>
        <v>15380172.75292993</v>
      </c>
      <c r="J2639">
        <f>+HLOOKUP(VLOOKUP($B2639,$Q$2:$R$42,2,0),Costo_fondeo!$D$3:$AY$100,base_minorista!$A2639,0)</f>
        <v>9.4125646005938108</v>
      </c>
      <c r="K2639">
        <f>+HLOOKUP(VLOOKUP($B2639,$Q$2:$R$42,2,0),Costo_provisiones!$D$3:$AY$100,base_minorista!$A2639,0)</f>
        <v>3.8249902030325051</v>
      </c>
      <c r="L2639">
        <f>+HLOOKUP(VLOOKUP($B2639,$Q$2:$R$42,2,0),Morosidad_control!$D$4:$AY$101,base_minorista!$A2639,0)</f>
        <v>5.2735576724979696</v>
      </c>
      <c r="M2639">
        <f ca="1">+OFFSET(Capital_2!$D$2,base_minorista!A2639,0)</f>
        <v>3.8754391719680488</v>
      </c>
      <c r="N2639">
        <f>+HLOOKUP(VLOOKUP($B2639,$Q$2:$R$42,2,0),costo_laboral!$E$2:$AZ$99,base_minorista!$A2639,0)</f>
        <v>15.5143829302207</v>
      </c>
      <c r="O2639">
        <f>+HLOOKUP(VLOOKUP($B2639,$Q$2:$R$42,2,0),Participacion2!$D$2:$AO$99,base_minorista!$A2639,0)</f>
        <v>0.67286435792608978</v>
      </c>
    </row>
    <row r="2640" spans="1:15" ht="16.5" x14ac:dyDescent="0.3">
      <c r="A2640">
        <v>18</v>
      </c>
      <c r="B2640">
        <v>29</v>
      </c>
      <c r="C2640">
        <v>17</v>
      </c>
      <c r="D2640" s="3">
        <v>41394</v>
      </c>
      <c r="E2640" s="33">
        <v>13</v>
      </c>
      <c r="F2640">
        <v>1</v>
      </c>
      <c r="G2640">
        <f>+HLOOKUP(VLOOKUP($B2640,$Q$2:$R$42,2,0),costos_sf!$D$2:$AY$99,base_minorista!$A2640,0)</f>
        <v>54897011.180077001</v>
      </c>
      <c r="H2640">
        <f>+HLOOKUP(VLOOKUP($B2640,$Q$2:$R$42,2,0),creditos_sf!$D$2:$AY$99,base_minorista!$A2640,0)</f>
        <v>188543105.04435399</v>
      </c>
      <c r="I2640">
        <f>+HLOOKUP(VLOOKUP($B2640,$Q$2:$R$42,2,0),creditos_sf!$D$103:$AY$200,base_minorista!$A2640,0)</f>
        <v>15153387.358422717</v>
      </c>
      <c r="J2640">
        <f>+HLOOKUP(VLOOKUP($B2640,$Q$2:$R$42,2,0),Costo_fondeo!$D$3:$AY$100,base_minorista!$A2640,0)</f>
        <v>9.3645759492885396</v>
      </c>
      <c r="K2640">
        <f>+HLOOKUP(VLOOKUP($B2640,$Q$2:$R$42,2,0),Costo_provisiones!$D$3:$AY$100,base_minorista!$A2640,0)</f>
        <v>3.5866769851838884</v>
      </c>
      <c r="L2640">
        <f>+HLOOKUP(VLOOKUP($B2640,$Q$2:$R$42,2,0),Morosidad_control!$D$4:$AY$101,base_minorista!$A2640,0)</f>
        <v>5.88257668406552</v>
      </c>
      <c r="M2640">
        <f ca="1">+OFFSET(Capital_2!$D$2,base_minorista!A2640,0)</f>
        <v>3.8611269429337338</v>
      </c>
      <c r="N2640">
        <f>+HLOOKUP(VLOOKUP($B2640,$Q$2:$R$42,2,0),costo_laboral!$E$2:$AZ$99,base_minorista!$A2640,0)</f>
        <v>15.491971228033499</v>
      </c>
      <c r="O2640">
        <f>+HLOOKUP(VLOOKUP($B2640,$Q$2:$R$42,2,0),Participacion2!$D$2:$AO$99,base_minorista!$A2640,0)</f>
        <v>0.679754297901073</v>
      </c>
    </row>
    <row r="2641" spans="1:15" ht="16.5" x14ac:dyDescent="0.3">
      <c r="A2641">
        <v>19</v>
      </c>
      <c r="B2641">
        <v>29</v>
      </c>
      <c r="C2641">
        <v>18</v>
      </c>
      <c r="D2641" s="3">
        <v>41425</v>
      </c>
      <c r="E2641" s="33">
        <v>13</v>
      </c>
      <c r="F2641">
        <v>1</v>
      </c>
      <c r="G2641">
        <f>+HLOOKUP(VLOOKUP($B2641,$Q$2:$R$42,2,0),costos_sf!$D$2:$AY$99,base_minorista!$A2641,0)</f>
        <v>55191059.283535793</v>
      </c>
      <c r="H2641">
        <f>+HLOOKUP(VLOOKUP($B2641,$Q$2:$R$42,2,0),creditos_sf!$D$2:$AY$99,base_minorista!$A2641,0)</f>
        <v>191223030.73024198</v>
      </c>
      <c r="I2641">
        <f>+HLOOKUP(VLOOKUP($B2641,$Q$2:$R$42,2,0),creditos_sf!$D$103:$AY$200,base_minorista!$A2641,0)</f>
        <v>15544706.826021563</v>
      </c>
      <c r="J2641">
        <f>+HLOOKUP(VLOOKUP($B2641,$Q$2:$R$42,2,0),Costo_fondeo!$D$3:$AY$100,base_minorista!$A2641,0)</f>
        <v>9.2607745555771608</v>
      </c>
      <c r="K2641">
        <f>+HLOOKUP(VLOOKUP($B2641,$Q$2:$R$42,2,0),Costo_provisiones!$D$3:$AY$100,base_minorista!$A2641,0)</f>
        <v>3.4650141927587361</v>
      </c>
      <c r="L2641">
        <f>+HLOOKUP(VLOOKUP($B2641,$Q$2:$R$42,2,0),Morosidad_control!$D$4:$AY$101,base_minorista!$A2641,0)</f>
        <v>5.0940877020015103</v>
      </c>
      <c r="M2641">
        <f ca="1">+OFFSET(Capital_2!$D$2,base_minorista!A2641,0)</f>
        <v>3.8158367264519906</v>
      </c>
      <c r="N2641">
        <f>+HLOOKUP(VLOOKUP($B2641,$Q$2:$R$42,2,0),costo_laboral!$E$2:$AZ$99,base_minorista!$A2641,0)</f>
        <v>15.438310972064301</v>
      </c>
      <c r="O2641">
        <f>+HLOOKUP(VLOOKUP($B2641,$Q$2:$R$42,2,0),Participacion2!$D$2:$AO$99,base_minorista!$A2641,0)</f>
        <v>0.68275005785168452</v>
      </c>
    </row>
    <row r="2642" spans="1:15" ht="16.5" x14ac:dyDescent="0.3">
      <c r="A2642">
        <v>20</v>
      </c>
      <c r="B2642">
        <v>29</v>
      </c>
      <c r="C2642">
        <v>19</v>
      </c>
      <c r="D2642" s="3">
        <v>41455</v>
      </c>
      <c r="E2642" s="33">
        <v>13</v>
      </c>
      <c r="F2642">
        <v>1</v>
      </c>
      <c r="G2642">
        <f>+HLOOKUP(VLOOKUP($B2642,$Q$2:$R$42,2,0),costos_sf!$D$2:$AY$99,base_minorista!$A2642,0)</f>
        <v>55569515.272809401</v>
      </c>
      <c r="H2642">
        <f>+HLOOKUP(VLOOKUP($B2642,$Q$2:$R$42,2,0),creditos_sf!$D$2:$AY$99,base_minorista!$A2642,0)</f>
        <v>193649278.41439903</v>
      </c>
      <c r="I2642">
        <f>+HLOOKUP(VLOOKUP($B2642,$Q$2:$R$42,2,0),creditos_sf!$D$103:$AY$200,base_minorista!$A2642,0)</f>
        <v>15957919.210014595</v>
      </c>
      <c r="J2642">
        <f>+HLOOKUP(VLOOKUP($B2642,$Q$2:$R$42,2,0),Costo_fondeo!$D$3:$AY$100,base_minorista!$A2642,0)</f>
        <v>9.2415429431674507</v>
      </c>
      <c r="K2642">
        <f>+HLOOKUP(VLOOKUP($B2642,$Q$2:$R$42,2,0),Costo_provisiones!$D$3:$AY$100,base_minorista!$A2642,0)</f>
        <v>3.4827522440183287</v>
      </c>
      <c r="L2642">
        <f>+HLOOKUP(VLOOKUP($B2642,$Q$2:$R$42,2,0),Morosidad_control!$D$4:$AY$101,base_minorista!$A2642,0)</f>
        <v>5.1675935685479901</v>
      </c>
      <c r="M2642">
        <f ca="1">+OFFSET(Capital_2!$D$2,base_minorista!A2642,0)</f>
        <v>3.777787965810723</v>
      </c>
      <c r="N2642">
        <f>+HLOOKUP(VLOOKUP($B2642,$Q$2:$R$42,2,0),costo_laboral!$E$2:$AZ$99,base_minorista!$A2642,0)</f>
        <v>15.330022968027301</v>
      </c>
      <c r="O2642">
        <f>+HLOOKUP(VLOOKUP($B2642,$Q$2:$R$42,2,0),Participacion2!$D$2:$AO$99,base_minorista!$A2642,0)</f>
        <v>0.6924561609471257</v>
      </c>
    </row>
    <row r="2643" spans="1:15" ht="16.5" x14ac:dyDescent="0.3">
      <c r="A2643">
        <v>21</v>
      </c>
      <c r="B2643">
        <v>29</v>
      </c>
      <c r="C2643">
        <v>20</v>
      </c>
      <c r="D2643" s="3">
        <v>41486</v>
      </c>
      <c r="E2643" s="33">
        <v>13</v>
      </c>
      <c r="F2643">
        <v>1</v>
      </c>
      <c r="G2643">
        <f>+HLOOKUP(VLOOKUP($B2643,$Q$2:$R$42,2,0),costos_sf!$D$2:$AY$99,base_minorista!$A2643,0)</f>
        <v>55524281.144583501</v>
      </c>
      <c r="H2643">
        <f>+HLOOKUP(VLOOKUP($B2643,$Q$2:$R$42,2,0),creditos_sf!$D$2:$AY$99,base_minorista!$A2643,0)</f>
        <v>195500553.484909</v>
      </c>
      <c r="I2643">
        <f>+HLOOKUP(VLOOKUP($B2643,$Q$2:$R$42,2,0),creditos_sf!$D$103:$AY$200,base_minorista!$A2643,0)</f>
        <v>17274855.737108316</v>
      </c>
      <c r="J2643">
        <f>+HLOOKUP(VLOOKUP($B2643,$Q$2:$R$42,2,0),Costo_fondeo!$D$3:$AY$100,base_minorista!$A2643,0)</f>
        <v>9.0989841814579897</v>
      </c>
      <c r="K2643">
        <f>+HLOOKUP(VLOOKUP($B2643,$Q$2:$R$42,2,0),Costo_provisiones!$D$3:$AY$100,base_minorista!$A2643,0)</f>
        <v>3.3218235675848411</v>
      </c>
      <c r="L2643">
        <f>+HLOOKUP(VLOOKUP($B2643,$Q$2:$R$42,2,0),Morosidad_control!$D$4:$AY$101,base_minorista!$A2643,0)</f>
        <v>5.2544911313998401</v>
      </c>
      <c r="M2643">
        <f ca="1">+OFFSET(Capital_2!$D$2,base_minorista!A2643,0)</f>
        <v>3.7289387467323043</v>
      </c>
      <c r="N2643">
        <f>+HLOOKUP(VLOOKUP($B2643,$Q$2:$R$42,2,0),costo_laboral!$E$2:$AZ$99,base_minorista!$A2643,0)</f>
        <v>15.2403686396131</v>
      </c>
      <c r="O2643">
        <f>+HLOOKUP(VLOOKUP($B2643,$Q$2:$R$42,2,0),Participacion2!$D$2:$AO$99,base_minorista!$A2643,0)</f>
        <v>0.69925471068093348</v>
      </c>
    </row>
    <row r="2644" spans="1:15" ht="16.5" x14ac:dyDescent="0.3">
      <c r="A2644">
        <v>22</v>
      </c>
      <c r="B2644">
        <v>29</v>
      </c>
      <c r="C2644">
        <v>21</v>
      </c>
      <c r="D2644" s="3">
        <v>41517</v>
      </c>
      <c r="E2644" s="33">
        <v>13</v>
      </c>
      <c r="F2644">
        <v>1</v>
      </c>
      <c r="G2644">
        <f>+HLOOKUP(VLOOKUP($B2644,$Q$2:$R$42,2,0),costos_sf!$D$2:$AY$99,base_minorista!$A2644,0)</f>
        <v>55574953.346201502</v>
      </c>
      <c r="H2644">
        <f>+HLOOKUP(VLOOKUP($B2644,$Q$2:$R$42,2,0),creditos_sf!$D$2:$AY$99,base_minorista!$A2644,0)</f>
        <v>197848360.139433</v>
      </c>
      <c r="I2644">
        <f>+HLOOKUP(VLOOKUP($B2644,$Q$2:$R$42,2,0),creditos_sf!$D$103:$AY$200,base_minorista!$A2644,0)</f>
        <v>18126912.939435862</v>
      </c>
      <c r="J2644">
        <f>+HLOOKUP(VLOOKUP($B2644,$Q$2:$R$42,2,0),Costo_fondeo!$D$3:$AY$100,base_minorista!$A2644,0)</f>
        <v>8.9855862743915207</v>
      </c>
      <c r="K2644">
        <f>+HLOOKUP(VLOOKUP($B2644,$Q$2:$R$42,2,0),Costo_provisiones!$D$3:$AY$100,base_minorista!$A2644,0)</f>
        <v>3.2952151870538979</v>
      </c>
      <c r="L2644">
        <f>+HLOOKUP(VLOOKUP($B2644,$Q$2:$R$42,2,0),Morosidad_control!$D$4:$AY$101,base_minorista!$A2644,0)</f>
        <v>5.20359244147045</v>
      </c>
      <c r="M2644">
        <f ca="1">+OFFSET(Capital_2!$D$2,base_minorista!A2644,0)</f>
        <v>3.6888980520732653</v>
      </c>
      <c r="N2644">
        <f>+HLOOKUP(VLOOKUP($B2644,$Q$2:$R$42,2,0),costo_laboral!$E$2:$AZ$99,base_minorista!$A2644,0)</f>
        <v>15.026676540123299</v>
      </c>
      <c r="O2644">
        <f>+HLOOKUP(VLOOKUP($B2644,$Q$2:$R$42,2,0),Participacion2!$D$2:$AO$99,base_minorista!$A2644,0)</f>
        <v>0.70723882314199671</v>
      </c>
    </row>
    <row r="2645" spans="1:15" ht="16.5" x14ac:dyDescent="0.3">
      <c r="A2645">
        <v>23</v>
      </c>
      <c r="B2645">
        <v>29</v>
      </c>
      <c r="C2645">
        <v>22</v>
      </c>
      <c r="D2645" s="3">
        <v>41547</v>
      </c>
      <c r="E2645" s="33">
        <v>13</v>
      </c>
      <c r="F2645">
        <v>1</v>
      </c>
      <c r="G2645">
        <f>+HLOOKUP(VLOOKUP($B2645,$Q$2:$R$42,2,0),costos_sf!$D$2:$AY$99,base_minorista!$A2645,0)</f>
        <v>55885608.753394999</v>
      </c>
      <c r="H2645">
        <f>+HLOOKUP(VLOOKUP($B2645,$Q$2:$R$42,2,0),creditos_sf!$D$2:$AY$99,base_minorista!$A2645,0)</f>
        <v>200317099.415187</v>
      </c>
      <c r="I2645">
        <f>+HLOOKUP(VLOOKUP($B2645,$Q$2:$R$42,2,0),creditos_sf!$D$103:$AY$200,base_minorista!$A2645,0)</f>
        <v>18473475.671468664</v>
      </c>
      <c r="J2645">
        <f>+HLOOKUP(VLOOKUP($B2645,$Q$2:$R$42,2,0),Costo_fondeo!$D$3:$AY$100,base_minorista!$A2645,0)</f>
        <v>8.9327787151734004</v>
      </c>
      <c r="K2645">
        <f>+HLOOKUP(VLOOKUP($B2645,$Q$2:$R$42,2,0),Costo_provisiones!$D$3:$AY$100,base_minorista!$A2645,0)</f>
        <v>3.2783452809098694</v>
      </c>
      <c r="L2645">
        <f>+HLOOKUP(VLOOKUP($B2645,$Q$2:$R$42,2,0),Morosidad_control!$D$4:$AY$101,base_minorista!$A2645,0)</f>
        <v>5.23443458070187</v>
      </c>
      <c r="M2645">
        <f ca="1">+OFFSET(Capital_2!$D$2,base_minorista!A2645,0)</f>
        <v>3.6532457928608841</v>
      </c>
      <c r="N2645">
        <f>+HLOOKUP(VLOOKUP($B2645,$Q$2:$R$42,2,0),costo_laboral!$E$2:$AZ$99,base_minorista!$A2645,0)</f>
        <v>14.8475348396986</v>
      </c>
      <c r="O2645">
        <f>+HLOOKUP(VLOOKUP($B2645,$Q$2:$R$42,2,0),Participacion2!$D$2:$AO$99,base_minorista!$A2645,0)</f>
        <v>0.72076110775579649</v>
      </c>
    </row>
    <row r="2646" spans="1:15" ht="16.5" x14ac:dyDescent="0.3">
      <c r="A2646">
        <v>24</v>
      </c>
      <c r="B2646">
        <v>29</v>
      </c>
      <c r="C2646">
        <v>23</v>
      </c>
      <c r="D2646" s="3">
        <v>41578</v>
      </c>
      <c r="E2646" s="33">
        <v>13</v>
      </c>
      <c r="F2646">
        <v>1</v>
      </c>
      <c r="G2646">
        <f>+HLOOKUP(VLOOKUP($B2646,$Q$2:$R$42,2,0),costos_sf!$D$2:$AY$99,base_minorista!$A2646,0)</f>
        <v>56413051.411692098</v>
      </c>
      <c r="H2646">
        <f>+HLOOKUP(VLOOKUP($B2646,$Q$2:$R$42,2,0),creditos_sf!$D$2:$AY$99,base_minorista!$A2646,0)</f>
        <v>203755335.97543699</v>
      </c>
      <c r="I2646">
        <f>+HLOOKUP(VLOOKUP($B2646,$Q$2:$R$42,2,0),creditos_sf!$D$103:$AY$200,base_minorista!$A2646,0)</f>
        <v>19070769.564608186</v>
      </c>
      <c r="J2646">
        <f>+HLOOKUP(VLOOKUP($B2646,$Q$2:$R$42,2,0),Costo_fondeo!$D$3:$AY$100,base_minorista!$A2646,0)</f>
        <v>8.8187180087876804</v>
      </c>
      <c r="K2646">
        <f>+HLOOKUP(VLOOKUP($B2646,$Q$2:$R$42,2,0),Costo_provisiones!$D$3:$AY$100,base_minorista!$A2646,0)</f>
        <v>3.241109522380039</v>
      </c>
      <c r="L2646">
        <f>+HLOOKUP(VLOOKUP($B2646,$Q$2:$R$42,2,0),Morosidad_control!$D$4:$AY$101,base_minorista!$A2646,0)</f>
        <v>5.2047385266419104</v>
      </c>
      <c r="M2646">
        <f ca="1">+OFFSET(Capital_2!$D$2,base_minorista!A2646,0)</f>
        <v>3.6199379690818381</v>
      </c>
      <c r="N2646">
        <f>+HLOOKUP(VLOOKUP($B2646,$Q$2:$R$42,2,0),costo_laboral!$E$2:$AZ$99,base_minorista!$A2646,0)</f>
        <v>14.772667373273899</v>
      </c>
      <c r="O2646">
        <f>+HLOOKUP(VLOOKUP($B2646,$Q$2:$R$42,2,0),Participacion2!$D$2:$AO$99,base_minorista!$A2646,0)</f>
        <v>0.73515279146615276</v>
      </c>
    </row>
    <row r="2647" spans="1:15" ht="16.5" x14ac:dyDescent="0.3">
      <c r="A2647">
        <v>25</v>
      </c>
      <c r="B2647">
        <v>29</v>
      </c>
      <c r="C2647">
        <v>24</v>
      </c>
      <c r="D2647" s="3">
        <v>41608</v>
      </c>
      <c r="E2647" s="33">
        <v>13</v>
      </c>
      <c r="F2647">
        <v>1</v>
      </c>
      <c r="G2647">
        <f>+HLOOKUP(VLOOKUP($B2647,$Q$2:$R$42,2,0),costos_sf!$D$2:$AY$99,base_minorista!$A2647,0)</f>
        <v>56874706.938970394</v>
      </c>
      <c r="H2647">
        <f>+HLOOKUP(VLOOKUP($B2647,$Q$2:$R$42,2,0),creditos_sf!$D$2:$AY$99,base_minorista!$A2647,0)</f>
        <v>206393891.74898002</v>
      </c>
      <c r="I2647">
        <f>+HLOOKUP(VLOOKUP($B2647,$Q$2:$R$42,2,0),creditos_sf!$D$103:$AY$200,base_minorista!$A2647,0)</f>
        <v>20217577.587566674</v>
      </c>
      <c r="J2647">
        <f>+HLOOKUP(VLOOKUP($B2647,$Q$2:$R$42,2,0),Costo_fondeo!$D$3:$AY$100,base_minorista!$A2647,0)</f>
        <v>8.7076260183734604</v>
      </c>
      <c r="K2647">
        <f>+HLOOKUP(VLOOKUP($B2647,$Q$2:$R$42,2,0),Costo_provisiones!$D$3:$AY$100,base_minorista!$A2647,0)</f>
        <v>3.1954446800740777</v>
      </c>
      <c r="L2647">
        <f>+HLOOKUP(VLOOKUP($B2647,$Q$2:$R$42,2,0),Morosidad_control!$D$4:$AY$101,base_minorista!$A2647,0)</f>
        <v>5.0530395001450801</v>
      </c>
      <c r="M2647">
        <f ca="1">+OFFSET(Capital_2!$D$2,base_minorista!A2647,0)</f>
        <v>3.5647933704456456</v>
      </c>
      <c r="N2647">
        <f>+HLOOKUP(VLOOKUP($B2647,$Q$2:$R$42,2,0),costo_laboral!$E$2:$AZ$99,base_minorista!$A2647,0)</f>
        <v>14.5891039778987</v>
      </c>
      <c r="O2647">
        <f>+HLOOKUP(VLOOKUP($B2647,$Q$2:$R$42,2,0),Participacion2!$D$2:$AO$99,base_minorista!$A2647,0)</f>
        <v>0.7389629162206679</v>
      </c>
    </row>
    <row r="2648" spans="1:15" ht="16.5" x14ac:dyDescent="0.3">
      <c r="A2648">
        <v>26</v>
      </c>
      <c r="B2648">
        <v>29</v>
      </c>
      <c r="C2648">
        <v>25</v>
      </c>
      <c r="D2648" s="3">
        <v>41639</v>
      </c>
      <c r="E2648" s="33">
        <v>13</v>
      </c>
      <c r="F2648">
        <v>1</v>
      </c>
      <c r="G2648">
        <f>+HLOOKUP(VLOOKUP($B2648,$Q$2:$R$42,2,0),costos_sf!$D$2:$AY$99,base_minorista!$A2648,0)</f>
        <v>56966206.689777099</v>
      </c>
      <c r="H2648">
        <f>+HLOOKUP(VLOOKUP($B2648,$Q$2:$R$42,2,0),creditos_sf!$D$2:$AY$99,base_minorista!$A2648,0)</f>
        <v>210109531.66724598</v>
      </c>
      <c r="I2648">
        <f>+HLOOKUP(VLOOKUP($B2648,$Q$2:$R$42,2,0),creditos_sf!$D$103:$AY$200,base_minorista!$A2648,0)</f>
        <v>20728268.288686283</v>
      </c>
      <c r="J2648">
        <f>+HLOOKUP(VLOOKUP($B2648,$Q$2:$R$42,2,0),Costo_fondeo!$D$3:$AY$100,base_minorista!$A2648,0)</f>
        <v>8.5932690490243004</v>
      </c>
      <c r="K2648">
        <f>+HLOOKUP(VLOOKUP($B2648,$Q$2:$R$42,2,0),Costo_provisiones!$D$3:$AY$100,base_minorista!$A2648,0)</f>
        <v>3.1675349082867643</v>
      </c>
      <c r="L2648">
        <f>+HLOOKUP(VLOOKUP($B2648,$Q$2:$R$42,2,0),Morosidad_control!$D$4:$AY$101,base_minorista!$A2648,0)</f>
        <v>5.1118532765156299</v>
      </c>
      <c r="M2648">
        <f ca="1">+OFFSET(Capital_2!$D$2,base_minorista!A2648,0)</f>
        <v>3.5095726367283766</v>
      </c>
      <c r="N2648">
        <f>+HLOOKUP(VLOOKUP($B2648,$Q$2:$R$42,2,0),costo_laboral!$E$2:$AZ$99,base_minorista!$A2648,0)</f>
        <v>14.2219731148063</v>
      </c>
      <c r="O2648">
        <f>+HLOOKUP(VLOOKUP($B2648,$Q$2:$R$42,2,0),Participacion2!$D$2:$AO$99,base_minorista!$A2648,0)</f>
        <v>0.77211281203009596</v>
      </c>
    </row>
    <row r="2649" spans="1:15" ht="16.5" x14ac:dyDescent="0.3">
      <c r="A2649">
        <v>27</v>
      </c>
      <c r="B2649">
        <v>29</v>
      </c>
      <c r="C2649">
        <v>26</v>
      </c>
      <c r="D2649" s="3">
        <v>41670</v>
      </c>
      <c r="E2649" s="33">
        <v>14</v>
      </c>
      <c r="F2649">
        <v>1</v>
      </c>
      <c r="G2649">
        <f>+HLOOKUP(VLOOKUP($B2649,$Q$2:$R$42,2,0),costos_sf!$D$2:$AY$99,base_minorista!$A2649,0)</f>
        <v>57299918.438064903</v>
      </c>
      <c r="H2649">
        <f>+HLOOKUP(VLOOKUP($B2649,$Q$2:$R$42,2,0),creditos_sf!$D$2:$AY$99,base_minorista!$A2649,0)</f>
        <v>212950926.12016201</v>
      </c>
      <c r="I2649">
        <f>+HLOOKUP(VLOOKUP($B2649,$Q$2:$R$42,2,0),creditos_sf!$D$103:$AY$200,base_minorista!$A2649,0)</f>
        <v>20942630.465928297</v>
      </c>
      <c r="J2649">
        <f>+HLOOKUP(VLOOKUP($B2649,$Q$2:$R$42,2,0),Costo_fondeo!$D$3:$AY$100,base_minorista!$A2649,0)</f>
        <v>8.4405963458222395</v>
      </c>
      <c r="K2649">
        <f>+HLOOKUP(VLOOKUP($B2649,$Q$2:$R$42,2,0),Costo_provisiones!$D$3:$AY$100,base_minorista!$A2649,0)</f>
        <v>3.1459745085922886</v>
      </c>
      <c r="L2649">
        <f>+HLOOKUP(VLOOKUP($B2649,$Q$2:$R$42,2,0),Morosidad_control!$D$4:$AY$101,base_minorista!$A2649,0)</f>
        <v>5.0739440318131903</v>
      </c>
      <c r="M2649">
        <f ca="1">+OFFSET(Capital_2!$D$2,base_minorista!A2649,0)</f>
        <v>3.4442162995780268</v>
      </c>
      <c r="N2649">
        <f>+HLOOKUP(VLOOKUP($B2649,$Q$2:$R$42,2,0),costo_laboral!$E$2:$AZ$99,base_minorista!$A2649,0)</f>
        <v>14.208312225255099</v>
      </c>
      <c r="O2649">
        <f>+HLOOKUP(VLOOKUP($B2649,$Q$2:$R$42,2,0),Participacion2!$D$2:$AO$99,base_minorista!$A2649,0)</f>
        <v>0.7812834001361677</v>
      </c>
    </row>
    <row r="2650" spans="1:15" ht="16.5" x14ac:dyDescent="0.3">
      <c r="A2650">
        <v>28</v>
      </c>
      <c r="B2650">
        <v>29</v>
      </c>
      <c r="C2650">
        <v>27</v>
      </c>
      <c r="D2650" s="3">
        <v>41698</v>
      </c>
      <c r="E2650" s="33">
        <v>14</v>
      </c>
      <c r="F2650">
        <v>1</v>
      </c>
      <c r="G2650">
        <f>+HLOOKUP(VLOOKUP($B2650,$Q$2:$R$42,2,0),costos_sf!$D$2:$AY$99,base_minorista!$A2650,0)</f>
        <v>57792338.194944903</v>
      </c>
      <c r="H2650">
        <f>+HLOOKUP(VLOOKUP($B2650,$Q$2:$R$42,2,0),creditos_sf!$D$2:$AY$99,base_minorista!$A2650,0)</f>
        <v>214726846.873429</v>
      </c>
      <c r="I2650">
        <f>+HLOOKUP(VLOOKUP($B2650,$Q$2:$R$42,2,0),creditos_sf!$D$103:$AY$200,base_minorista!$A2650,0)</f>
        <v>20986119.197691157</v>
      </c>
      <c r="J2650">
        <f>+HLOOKUP(VLOOKUP($B2650,$Q$2:$R$42,2,0),Costo_fondeo!$D$3:$AY$100,base_minorista!$A2650,0)</f>
        <v>8.3063011140829008</v>
      </c>
      <c r="K2650">
        <f>+HLOOKUP(VLOOKUP($B2650,$Q$2:$R$42,2,0),Costo_provisiones!$D$3:$AY$100,base_minorista!$A2650,0)</f>
        <v>3.1869769286537744</v>
      </c>
      <c r="L2650">
        <f>+HLOOKUP(VLOOKUP($B2650,$Q$2:$R$42,2,0),Morosidad_control!$D$4:$AY$101,base_minorista!$A2650,0)</f>
        <v>5.0203129433161999</v>
      </c>
      <c r="M2650">
        <f ca="1">+OFFSET(Capital_2!$D$2,base_minorista!A2650,0)</f>
        <v>3.3651511548182853</v>
      </c>
      <c r="N2650">
        <f>+HLOOKUP(VLOOKUP($B2650,$Q$2:$R$42,2,0),costo_laboral!$E$2:$AZ$99,base_minorista!$A2650,0)</f>
        <v>14.1726910697615</v>
      </c>
      <c r="O2650">
        <f>+HLOOKUP(VLOOKUP($B2650,$Q$2:$R$42,2,0),Participacion2!$D$2:$AO$99,base_minorista!$A2650,0)</f>
        <v>0.79132956610497474</v>
      </c>
    </row>
    <row r="2651" spans="1:15" ht="16.5" x14ac:dyDescent="0.3">
      <c r="A2651">
        <v>29</v>
      </c>
      <c r="B2651">
        <v>29</v>
      </c>
      <c r="C2651">
        <v>28</v>
      </c>
      <c r="D2651" s="3">
        <v>41729</v>
      </c>
      <c r="E2651" s="33">
        <v>14</v>
      </c>
      <c r="F2651">
        <v>1</v>
      </c>
      <c r="G2651">
        <f>+HLOOKUP(VLOOKUP($B2651,$Q$2:$R$42,2,0),costos_sf!$D$2:$AY$99,base_minorista!$A2651,0)</f>
        <v>58315028.639236398</v>
      </c>
      <c r="H2651">
        <f>+HLOOKUP(VLOOKUP($B2651,$Q$2:$R$42,2,0),creditos_sf!$D$2:$AY$99,base_minorista!$A2651,0)</f>
        <v>217044508.48142299</v>
      </c>
      <c r="I2651">
        <f>+HLOOKUP(VLOOKUP($B2651,$Q$2:$R$42,2,0),creditos_sf!$D$103:$AY$200,base_minorista!$A2651,0)</f>
        <v>21338787.532899413</v>
      </c>
      <c r="J2651">
        <f>+HLOOKUP(VLOOKUP($B2651,$Q$2:$R$42,2,0),Costo_fondeo!$D$3:$AY$100,base_minorista!$A2651,0)</f>
        <v>8.1606571043410607</v>
      </c>
      <c r="K2651">
        <f>+HLOOKUP(VLOOKUP($B2651,$Q$2:$R$42,2,0),Costo_provisiones!$D$3:$AY$100,base_minorista!$A2651,0)</f>
        <v>3.1254566390378629</v>
      </c>
      <c r="L2651">
        <f>+HLOOKUP(VLOOKUP($B2651,$Q$2:$R$42,2,0),Morosidad_control!$D$4:$AY$101,base_minorista!$A2651,0)</f>
        <v>5.0132149150960599</v>
      </c>
      <c r="M2651">
        <f ca="1">+OFFSET(Capital_2!$D$2,base_minorista!A2651,0)</f>
        <v>3.2958556767962262</v>
      </c>
      <c r="N2651">
        <f>+HLOOKUP(VLOOKUP($B2651,$Q$2:$R$42,2,0),costo_laboral!$E$2:$AZ$99,base_minorista!$A2651,0)</f>
        <v>14.1259415176908</v>
      </c>
      <c r="O2651">
        <f>+HLOOKUP(VLOOKUP($B2651,$Q$2:$R$42,2,0),Participacion2!$D$2:$AO$99,base_minorista!$A2651,0)</f>
        <v>0.79604566987548953</v>
      </c>
    </row>
    <row r="2652" spans="1:15" ht="16.5" x14ac:dyDescent="0.3">
      <c r="A2652">
        <v>30</v>
      </c>
      <c r="B2652">
        <v>29</v>
      </c>
      <c r="C2652">
        <v>29</v>
      </c>
      <c r="D2652" s="3">
        <v>41759</v>
      </c>
      <c r="E2652" s="33">
        <v>14</v>
      </c>
      <c r="F2652">
        <v>1</v>
      </c>
      <c r="G2652">
        <f>+HLOOKUP(VLOOKUP($B2652,$Q$2:$R$42,2,0),costos_sf!$D$2:$AY$99,base_minorista!$A2652,0)</f>
        <v>58970974.272969902</v>
      </c>
      <c r="H2652">
        <f>+HLOOKUP(VLOOKUP($B2652,$Q$2:$R$42,2,0),creditos_sf!$D$2:$AY$99,base_minorista!$A2652,0)</f>
        <v>218556565.05069599</v>
      </c>
      <c r="I2652">
        <f>+HLOOKUP(VLOOKUP($B2652,$Q$2:$R$42,2,0),creditos_sf!$D$103:$AY$200,base_minorista!$A2652,0)</f>
        <v>21435247.127401583</v>
      </c>
      <c r="J2652">
        <f>+HLOOKUP(VLOOKUP($B2652,$Q$2:$R$42,2,0),Costo_fondeo!$D$3:$AY$100,base_minorista!$A2652,0)</f>
        <v>8.0631900629847397</v>
      </c>
      <c r="K2652">
        <f>+HLOOKUP(VLOOKUP($B2652,$Q$2:$R$42,2,0),Costo_provisiones!$D$3:$AY$100,base_minorista!$A2652,0)</f>
        <v>3.2598334350100742</v>
      </c>
      <c r="L2652">
        <f>+HLOOKUP(VLOOKUP($B2652,$Q$2:$R$42,2,0),Morosidad_control!$D$4:$AY$101,base_minorista!$A2652,0)</f>
        <v>5.07887264747953</v>
      </c>
      <c r="M2652">
        <f ca="1">+OFFSET(Capital_2!$D$2,base_minorista!A2652,0)</f>
        <v>3.2437779376973728</v>
      </c>
      <c r="N2652">
        <f>+HLOOKUP(VLOOKUP($B2652,$Q$2:$R$42,2,0),costo_laboral!$E$2:$AZ$99,base_minorista!$A2652,0)</f>
        <v>14.051204997725399</v>
      </c>
      <c r="O2652">
        <f>+HLOOKUP(VLOOKUP($B2652,$Q$2:$R$42,2,0),Participacion2!$D$2:$AO$99,base_minorista!$A2652,0)</f>
        <v>0.80058764198650167</v>
      </c>
    </row>
    <row r="2653" spans="1:15" ht="16.5" x14ac:dyDescent="0.3">
      <c r="A2653">
        <v>31</v>
      </c>
      <c r="B2653">
        <v>29</v>
      </c>
      <c r="C2653">
        <v>30</v>
      </c>
      <c r="D2653" s="3">
        <v>41790</v>
      </c>
      <c r="E2653" s="33">
        <v>14</v>
      </c>
      <c r="F2653">
        <v>1</v>
      </c>
      <c r="G2653">
        <f>+HLOOKUP(VLOOKUP($B2653,$Q$2:$R$42,2,0),costos_sf!$D$2:$AY$99,base_minorista!$A2653,0)</f>
        <v>59482508.139247403</v>
      </c>
      <c r="H2653">
        <f>+HLOOKUP(VLOOKUP($B2653,$Q$2:$R$42,2,0),creditos_sf!$D$2:$AY$99,base_minorista!$A2653,0)</f>
        <v>219729349.02606598</v>
      </c>
      <c r="I2653">
        <f>+HLOOKUP(VLOOKUP($B2653,$Q$2:$R$42,2,0),creditos_sf!$D$103:$AY$200,base_minorista!$A2653,0)</f>
        <v>21920001.488777801</v>
      </c>
      <c r="J2653">
        <f>+HLOOKUP(VLOOKUP($B2653,$Q$2:$R$42,2,0),Costo_fondeo!$D$3:$AY$100,base_minorista!$A2653,0)</f>
        <v>7.9664458813705803</v>
      </c>
      <c r="K2653">
        <f>+HLOOKUP(VLOOKUP($B2653,$Q$2:$R$42,2,0),Costo_provisiones!$D$3:$AY$100,base_minorista!$A2653,0)</f>
        <v>3.2279271640787419</v>
      </c>
      <c r="L2653">
        <f>+HLOOKUP(VLOOKUP($B2653,$Q$2:$R$42,2,0),Morosidad_control!$D$4:$AY$101,base_minorista!$A2653,0)</f>
        <v>5.1296766698122003</v>
      </c>
      <c r="M2653">
        <f ca="1">+OFFSET(Capital_2!$D$2,base_minorista!A2653,0)</f>
        <v>3.2095324879825831</v>
      </c>
      <c r="N2653">
        <f>+HLOOKUP(VLOOKUP($B2653,$Q$2:$R$42,2,0),costo_laboral!$E$2:$AZ$99,base_minorista!$A2653,0)</f>
        <v>13.9818464299155</v>
      </c>
      <c r="O2653">
        <f>+HLOOKUP(VLOOKUP($B2653,$Q$2:$R$42,2,0),Participacion2!$D$2:$AO$99,base_minorista!$A2653,0)</f>
        <v>0.80427116457941827</v>
      </c>
    </row>
    <row r="2654" spans="1:15" ht="16.5" x14ac:dyDescent="0.3">
      <c r="A2654">
        <v>32</v>
      </c>
      <c r="B2654">
        <v>29</v>
      </c>
      <c r="C2654">
        <v>31</v>
      </c>
      <c r="D2654" s="3">
        <v>41820</v>
      </c>
      <c r="E2654" s="33">
        <v>14</v>
      </c>
      <c r="F2654">
        <v>1</v>
      </c>
      <c r="G2654">
        <f>+HLOOKUP(VLOOKUP($B2654,$Q$2:$R$42,2,0),costos_sf!$D$2:$AY$99,base_minorista!$A2654,0)</f>
        <v>60270689.253227301</v>
      </c>
      <c r="H2654">
        <f>+HLOOKUP(VLOOKUP($B2654,$Q$2:$R$42,2,0),creditos_sf!$D$2:$AY$99,base_minorista!$A2654,0)</f>
        <v>220977622.693423</v>
      </c>
      <c r="I2654">
        <f>+HLOOKUP(VLOOKUP($B2654,$Q$2:$R$42,2,0),creditos_sf!$D$103:$AY$200,base_minorista!$A2654,0)</f>
        <v>21983625.276942857</v>
      </c>
      <c r="J2654">
        <f>+HLOOKUP(VLOOKUP($B2654,$Q$2:$R$42,2,0),Costo_fondeo!$D$3:$AY$100,base_minorista!$A2654,0)</f>
        <v>7.8966282827771996</v>
      </c>
      <c r="K2654">
        <f>+HLOOKUP(VLOOKUP($B2654,$Q$2:$R$42,2,0),Costo_provisiones!$D$3:$AY$100,base_minorista!$A2654,0)</f>
        <v>3.2391086750923788</v>
      </c>
      <c r="L2654">
        <f>+HLOOKUP(VLOOKUP($B2654,$Q$2:$R$42,2,0),Morosidad_control!$D$4:$AY$101,base_minorista!$A2654,0)</f>
        <v>5.4580401588294096</v>
      </c>
      <c r="M2654">
        <f ca="1">+OFFSET(Capital_2!$D$2,base_minorista!A2654,0)</f>
        <v>3.1850428382831848</v>
      </c>
      <c r="N2654">
        <f>+HLOOKUP(VLOOKUP($B2654,$Q$2:$R$42,2,0),costo_laboral!$E$2:$AZ$99,base_minorista!$A2654,0)</f>
        <v>13.970468136678701</v>
      </c>
      <c r="O2654">
        <f>+HLOOKUP(VLOOKUP($B2654,$Q$2:$R$42,2,0),Participacion2!$D$2:$AO$99,base_minorista!$A2654,0)</f>
        <v>0.80459339388497719</v>
      </c>
    </row>
    <row r="2655" spans="1:15" ht="16.5" x14ac:dyDescent="0.3">
      <c r="A2655">
        <v>33</v>
      </c>
      <c r="B2655">
        <v>29</v>
      </c>
      <c r="C2655">
        <v>32</v>
      </c>
      <c r="D2655" s="3">
        <v>41851</v>
      </c>
      <c r="E2655" s="33">
        <v>14</v>
      </c>
      <c r="F2655">
        <v>1</v>
      </c>
      <c r="G2655">
        <f>+HLOOKUP(VLOOKUP($B2655,$Q$2:$R$42,2,0),costos_sf!$D$2:$AY$99,base_minorista!$A2655,0)</f>
        <v>61067780.106603697</v>
      </c>
      <c r="H2655">
        <f>+HLOOKUP(VLOOKUP($B2655,$Q$2:$R$42,2,0),creditos_sf!$D$2:$AY$99,base_minorista!$A2655,0)</f>
        <v>222141672.51187798</v>
      </c>
      <c r="I2655">
        <f>+HLOOKUP(VLOOKUP($B2655,$Q$2:$R$42,2,0),creditos_sf!$D$103:$AY$200,base_minorista!$A2655,0)</f>
        <v>22073764.21677256</v>
      </c>
      <c r="J2655">
        <f>+HLOOKUP(VLOOKUP($B2655,$Q$2:$R$42,2,0),Costo_fondeo!$D$3:$AY$100,base_minorista!$A2655,0)</f>
        <v>7.8446654327297596</v>
      </c>
      <c r="K2655">
        <f>+HLOOKUP(VLOOKUP($B2655,$Q$2:$R$42,2,0),Costo_provisiones!$D$3:$AY$100,base_minorista!$A2655,0)</f>
        <v>3.3794135907056662</v>
      </c>
      <c r="L2655">
        <f>+HLOOKUP(VLOOKUP($B2655,$Q$2:$R$42,2,0),Morosidad_control!$D$4:$AY$101,base_minorista!$A2655,0)</f>
        <v>5.4129576611239099</v>
      </c>
      <c r="M2655">
        <f ca="1">+OFFSET(Capital_2!$D$2,base_minorista!A2655,0)</f>
        <v>3.1704105350092515</v>
      </c>
      <c r="N2655">
        <f>+HLOOKUP(VLOOKUP($B2655,$Q$2:$R$42,2,0),costo_laboral!$E$2:$AZ$99,base_minorista!$A2655,0)</f>
        <v>13.9170133837614</v>
      </c>
      <c r="O2655">
        <f>+HLOOKUP(VLOOKUP($B2655,$Q$2:$R$42,2,0),Participacion2!$D$2:$AO$99,base_minorista!$A2655,0)</f>
        <v>0.80840440619061649</v>
      </c>
    </row>
    <row r="2656" spans="1:15" ht="16.5" x14ac:dyDescent="0.3">
      <c r="A2656">
        <v>34</v>
      </c>
      <c r="B2656">
        <v>29</v>
      </c>
      <c r="C2656">
        <v>33</v>
      </c>
      <c r="D2656" s="3">
        <v>41882</v>
      </c>
      <c r="E2656" s="33">
        <v>14</v>
      </c>
      <c r="F2656">
        <v>1</v>
      </c>
      <c r="G2656">
        <f>+HLOOKUP(VLOOKUP($B2656,$Q$2:$R$42,2,0),costos_sf!$D$2:$AY$99,base_minorista!$A2656,0)</f>
        <v>62133943.655334294</v>
      </c>
      <c r="H2656">
        <f>+HLOOKUP(VLOOKUP($B2656,$Q$2:$R$42,2,0),creditos_sf!$D$2:$AY$99,base_minorista!$A2656,0)</f>
        <v>223557869.08326498</v>
      </c>
      <c r="I2656">
        <f>+HLOOKUP(VLOOKUP($B2656,$Q$2:$R$42,2,0),creditos_sf!$D$103:$AY$200,base_minorista!$A2656,0)</f>
        <v>22387702.221476939</v>
      </c>
      <c r="J2656">
        <f>+HLOOKUP(VLOOKUP($B2656,$Q$2:$R$42,2,0),Costo_fondeo!$D$3:$AY$100,base_minorista!$A2656,0)</f>
        <v>7.8256227975810804</v>
      </c>
      <c r="K2656">
        <f>+HLOOKUP(VLOOKUP($B2656,$Q$2:$R$42,2,0),Costo_provisiones!$D$3:$AY$100,base_minorista!$A2656,0)</f>
        <v>3.4546401164436942</v>
      </c>
      <c r="L2656">
        <f>+HLOOKUP(VLOOKUP($B2656,$Q$2:$R$42,2,0),Morosidad_control!$D$4:$AY$101,base_minorista!$A2656,0)</f>
        <v>5.40998061580511</v>
      </c>
      <c r="M2656">
        <f ca="1">+OFFSET(Capital_2!$D$2,base_minorista!A2656,0)</f>
        <v>3.1468414088192862</v>
      </c>
      <c r="N2656">
        <f>+HLOOKUP(VLOOKUP($B2656,$Q$2:$R$42,2,0),costo_laboral!$E$2:$AZ$99,base_minorista!$A2656,0)</f>
        <v>13.942897538509699</v>
      </c>
      <c r="O2656">
        <f>+HLOOKUP(VLOOKUP($B2656,$Q$2:$R$42,2,0),Participacion2!$D$2:$AO$99,base_minorista!$A2656,0)</f>
        <v>0.80767906461681405</v>
      </c>
    </row>
    <row r="2657" spans="1:15" ht="16.5" x14ac:dyDescent="0.3">
      <c r="A2657">
        <v>35</v>
      </c>
      <c r="B2657">
        <v>29</v>
      </c>
      <c r="C2657">
        <v>34</v>
      </c>
      <c r="D2657" s="3">
        <v>41912</v>
      </c>
      <c r="E2657" s="33">
        <v>14</v>
      </c>
      <c r="F2657">
        <v>1</v>
      </c>
      <c r="G2657">
        <f>+HLOOKUP(VLOOKUP($B2657,$Q$2:$R$42,2,0),costos_sf!$D$2:$AY$99,base_minorista!$A2657,0)</f>
        <v>62798607.628404699</v>
      </c>
      <c r="H2657">
        <f>+HLOOKUP(VLOOKUP($B2657,$Q$2:$R$42,2,0),creditos_sf!$D$2:$AY$99,base_minorista!$A2657,0)</f>
        <v>223901341.154324</v>
      </c>
      <c r="I2657">
        <f>+HLOOKUP(VLOOKUP($B2657,$Q$2:$R$42,2,0),creditos_sf!$D$103:$AY$200,base_minorista!$A2657,0)</f>
        <v>22180676.732362229</v>
      </c>
      <c r="J2657">
        <f>+HLOOKUP(VLOOKUP($B2657,$Q$2:$R$42,2,0),Costo_fondeo!$D$3:$AY$100,base_minorista!$A2657,0)</f>
        <v>7.7937053761890702</v>
      </c>
      <c r="K2657">
        <f>+HLOOKUP(VLOOKUP($B2657,$Q$2:$R$42,2,0),Costo_provisiones!$D$3:$AY$100,base_minorista!$A2657,0)</f>
        <v>3.5412199434028362</v>
      </c>
      <c r="L2657">
        <f>+HLOOKUP(VLOOKUP($B2657,$Q$2:$R$42,2,0),Morosidad_control!$D$4:$AY$101,base_minorista!$A2657,0)</f>
        <v>5.5443717768354999</v>
      </c>
      <c r="M2657">
        <f ca="1">+OFFSET(Capital_2!$D$2,base_minorista!A2657,0)</f>
        <v>3.1301745437504462</v>
      </c>
      <c r="N2657">
        <f>+HLOOKUP(VLOOKUP($B2657,$Q$2:$R$42,2,0),costo_laboral!$E$2:$AZ$99,base_minorista!$A2657,0)</f>
        <v>13.9786027728431</v>
      </c>
      <c r="O2657">
        <f>+HLOOKUP(VLOOKUP($B2657,$Q$2:$R$42,2,0),Participacion2!$D$2:$AO$99,base_minorista!$A2657,0)</f>
        <v>0.81274262898162886</v>
      </c>
    </row>
    <row r="2658" spans="1:15" ht="16.5" x14ac:dyDescent="0.3">
      <c r="A2658">
        <v>36</v>
      </c>
      <c r="B2658">
        <v>29</v>
      </c>
      <c r="C2658">
        <v>35</v>
      </c>
      <c r="D2658" s="3">
        <v>41943</v>
      </c>
      <c r="E2658" s="33">
        <v>14</v>
      </c>
      <c r="F2658">
        <v>1</v>
      </c>
      <c r="G2658">
        <f>+HLOOKUP(VLOOKUP($B2658,$Q$2:$R$42,2,0),costos_sf!$D$2:$AY$99,base_minorista!$A2658,0)</f>
        <v>63533406.9175018</v>
      </c>
      <c r="H2658">
        <f>+HLOOKUP(VLOOKUP($B2658,$Q$2:$R$42,2,0),creditos_sf!$D$2:$AY$99,base_minorista!$A2658,0)</f>
        <v>224524939.259462</v>
      </c>
      <c r="I2658">
        <f>+HLOOKUP(VLOOKUP($B2658,$Q$2:$R$42,2,0),creditos_sf!$D$103:$AY$200,base_minorista!$A2658,0)</f>
        <v>22439737.107745077</v>
      </c>
      <c r="J2658">
        <f>+HLOOKUP(VLOOKUP($B2658,$Q$2:$R$42,2,0),Costo_fondeo!$D$3:$AY$100,base_minorista!$A2658,0)</f>
        <v>7.7759769311901596</v>
      </c>
      <c r="K2658">
        <f>+HLOOKUP(VLOOKUP($B2658,$Q$2:$R$42,2,0),Costo_provisiones!$D$3:$AY$100,base_minorista!$A2658,0)</f>
        <v>3.6761349192102126</v>
      </c>
      <c r="L2658">
        <f>+HLOOKUP(VLOOKUP($B2658,$Q$2:$R$42,2,0),Morosidad_control!$D$4:$AY$101,base_minorista!$A2658,0)</f>
        <v>5.8025265141048399</v>
      </c>
      <c r="M2658">
        <f ca="1">+OFFSET(Capital_2!$D$2,base_minorista!A2658,0)</f>
        <v>3.1052199516205063</v>
      </c>
      <c r="N2658">
        <f>+HLOOKUP(VLOOKUP($B2658,$Q$2:$R$42,2,0),costo_laboral!$E$2:$AZ$99,base_minorista!$A2658,0)</f>
        <v>14.0239353171284</v>
      </c>
      <c r="O2658">
        <f>+HLOOKUP(VLOOKUP($B2658,$Q$2:$R$42,2,0),Participacion2!$D$2:$AO$99,base_minorista!$A2658,0)</f>
        <v>0.82449843768109043</v>
      </c>
    </row>
    <row r="2659" spans="1:15" ht="16.5" x14ac:dyDescent="0.3">
      <c r="A2659">
        <v>37</v>
      </c>
      <c r="B2659">
        <v>29</v>
      </c>
      <c r="C2659">
        <v>36</v>
      </c>
      <c r="D2659" s="3">
        <v>41973</v>
      </c>
      <c r="E2659" s="33">
        <v>14</v>
      </c>
      <c r="F2659">
        <v>1</v>
      </c>
      <c r="G2659">
        <f>+HLOOKUP(VLOOKUP($B2659,$Q$2:$R$42,2,0),costos_sf!$D$2:$AY$99,base_minorista!$A2659,0)</f>
        <v>64254505.503515996</v>
      </c>
      <c r="H2659">
        <f>+HLOOKUP(VLOOKUP($B2659,$Q$2:$R$42,2,0),creditos_sf!$D$2:$AY$99,base_minorista!$A2659,0)</f>
        <v>225027591.39941198</v>
      </c>
      <c r="I2659">
        <f>+HLOOKUP(VLOOKUP($B2659,$Q$2:$R$42,2,0),creditos_sf!$D$103:$AY$200,base_minorista!$A2659,0)</f>
        <v>22544453.38788246</v>
      </c>
      <c r="J2659">
        <f>+HLOOKUP(VLOOKUP($B2659,$Q$2:$R$42,2,0),Costo_fondeo!$D$3:$AY$100,base_minorista!$A2659,0)</f>
        <v>7.7602303615275101</v>
      </c>
      <c r="K2659">
        <f>+HLOOKUP(VLOOKUP($B2659,$Q$2:$R$42,2,0),Costo_provisiones!$D$3:$AY$100,base_minorista!$A2659,0)</f>
        <v>3.6373876494323998</v>
      </c>
      <c r="L2659">
        <f>+HLOOKUP(VLOOKUP($B2659,$Q$2:$R$42,2,0),Morosidad_control!$D$4:$AY$101,base_minorista!$A2659,0)</f>
        <v>5.8214308441974003</v>
      </c>
      <c r="M2659">
        <f ca="1">+OFFSET(Capital_2!$D$2,base_minorista!A2659,0)</f>
        <v>3.0886044861742721</v>
      </c>
      <c r="N2659">
        <f>+HLOOKUP(VLOOKUP($B2659,$Q$2:$R$42,2,0),costo_laboral!$E$2:$AZ$99,base_minorista!$A2659,0)</f>
        <v>14.119489073376799</v>
      </c>
      <c r="O2659">
        <f>+HLOOKUP(VLOOKUP($B2659,$Q$2:$R$42,2,0),Participacion2!$D$2:$AO$99,base_minorista!$A2659,0)</f>
        <v>0.82704864008814361</v>
      </c>
    </row>
    <row r="2660" spans="1:15" ht="16.5" x14ac:dyDescent="0.3">
      <c r="A2660">
        <v>38</v>
      </c>
      <c r="B2660">
        <v>29</v>
      </c>
      <c r="C2660">
        <v>37</v>
      </c>
      <c r="D2660" s="3">
        <v>42004</v>
      </c>
      <c r="E2660" s="33">
        <v>14</v>
      </c>
      <c r="F2660">
        <v>1</v>
      </c>
      <c r="G2660">
        <f>+HLOOKUP(VLOOKUP($B2660,$Q$2:$R$42,2,0),costos_sf!$D$2:$AY$99,base_minorista!$A2660,0)</f>
        <v>65242222.001015097</v>
      </c>
      <c r="H2660">
        <f>+HLOOKUP(VLOOKUP($B2660,$Q$2:$R$42,2,0),creditos_sf!$D$2:$AY$99,base_minorista!$A2660,0)</f>
        <v>225330331.882586</v>
      </c>
      <c r="I2660">
        <f>+HLOOKUP(VLOOKUP($B2660,$Q$2:$R$42,2,0),creditos_sf!$D$103:$AY$200,base_minorista!$A2660,0)</f>
        <v>22674830.279988002</v>
      </c>
      <c r="J2660">
        <f>+HLOOKUP(VLOOKUP($B2660,$Q$2:$R$42,2,0),Costo_fondeo!$D$3:$AY$100,base_minorista!$A2660,0)</f>
        <v>7.7574431482873001</v>
      </c>
      <c r="K2660">
        <f>+HLOOKUP(VLOOKUP($B2660,$Q$2:$R$42,2,0),Costo_provisiones!$D$3:$AY$100,base_minorista!$A2660,0)</f>
        <v>3.5851665944100302</v>
      </c>
      <c r="L2660">
        <f>+HLOOKUP(VLOOKUP($B2660,$Q$2:$R$42,2,0),Morosidad_control!$D$4:$AY$101,base_minorista!$A2660,0)</f>
        <v>5.6284574004561199</v>
      </c>
      <c r="M2660">
        <f ca="1">+OFFSET(Capital_2!$D$2,base_minorista!A2660,0)</f>
        <v>3.0772625191593428</v>
      </c>
      <c r="N2660">
        <f>+HLOOKUP(VLOOKUP($B2660,$Q$2:$R$42,2,0),costo_laboral!$E$2:$AZ$99,base_minorista!$A2660,0)</f>
        <v>14.355369307031699</v>
      </c>
      <c r="O2660">
        <f>+HLOOKUP(VLOOKUP($B2660,$Q$2:$R$42,2,0),Participacion2!$D$2:$AO$99,base_minorista!$A2660,0)</f>
        <v>0.83702410329666987</v>
      </c>
    </row>
    <row r="2661" spans="1:15" ht="16.5" x14ac:dyDescent="0.3">
      <c r="A2661">
        <v>39</v>
      </c>
      <c r="B2661">
        <v>29</v>
      </c>
      <c r="C2661">
        <v>38</v>
      </c>
      <c r="D2661" s="3">
        <v>42035</v>
      </c>
      <c r="E2661" s="33">
        <v>15</v>
      </c>
      <c r="F2661">
        <v>1</v>
      </c>
      <c r="G2661">
        <f>+HLOOKUP(VLOOKUP($B2661,$Q$2:$R$42,2,0),costos_sf!$D$2:$AY$99,base_minorista!$A2661,0)</f>
        <v>65945842.090242803</v>
      </c>
      <c r="H2661">
        <f>+HLOOKUP(VLOOKUP($B2661,$Q$2:$R$42,2,0),creditos_sf!$D$2:$AY$99,base_minorista!$A2661,0)</f>
        <v>227496497.28616399</v>
      </c>
      <c r="I2661">
        <f>+HLOOKUP(VLOOKUP($B2661,$Q$2:$R$42,2,0),creditos_sf!$D$103:$AY$200,base_minorista!$A2661,0)</f>
        <v>22791750.85577992</v>
      </c>
      <c r="J2661">
        <f>+HLOOKUP(VLOOKUP($B2661,$Q$2:$R$42,2,0),Costo_fondeo!$D$3:$AY$100,base_minorista!$A2661,0)</f>
        <v>7.7506840655564702</v>
      </c>
      <c r="K2661">
        <f>+HLOOKUP(VLOOKUP($B2661,$Q$2:$R$42,2,0),Costo_provisiones!$D$3:$AY$100,base_minorista!$A2661,0)</f>
        <v>3.6713682268504999</v>
      </c>
      <c r="L2661">
        <f>+HLOOKUP(VLOOKUP($B2661,$Q$2:$R$42,2,0),Morosidad_control!$D$4:$AY$101,base_minorista!$A2661,0)</f>
        <v>5.6842743771912501</v>
      </c>
      <c r="M2661">
        <f ca="1">+OFFSET(Capital_2!$D$2,base_minorista!A2661,0)</f>
        <v>3.0663026726799725</v>
      </c>
      <c r="N2661">
        <f>+HLOOKUP(VLOOKUP($B2661,$Q$2:$R$42,2,0),costo_laboral!$E$2:$AZ$99,base_minorista!$A2661,0)</f>
        <v>14.3952595106107</v>
      </c>
      <c r="O2661">
        <f>+HLOOKUP(VLOOKUP($B2661,$Q$2:$R$42,2,0),Participacion2!$D$2:$AO$99,base_minorista!$A2661,0)</f>
        <v>0.84586587174555294</v>
      </c>
    </row>
    <row r="2662" spans="1:15" ht="16.5" x14ac:dyDescent="0.3">
      <c r="A2662">
        <v>40</v>
      </c>
      <c r="B2662">
        <v>29</v>
      </c>
      <c r="C2662">
        <v>39</v>
      </c>
      <c r="D2662" s="3">
        <v>42063</v>
      </c>
      <c r="E2662" s="33">
        <v>15</v>
      </c>
      <c r="F2662">
        <v>1</v>
      </c>
      <c r="G2662">
        <f>+HLOOKUP(VLOOKUP($B2662,$Q$2:$R$42,2,0),costos_sf!$D$2:$AY$99,base_minorista!$A2662,0)</f>
        <v>66528116.737181701</v>
      </c>
      <c r="H2662">
        <f>+HLOOKUP(VLOOKUP($B2662,$Q$2:$R$42,2,0),creditos_sf!$D$2:$AY$99,base_minorista!$A2662,0)</f>
        <v>228120261.06859499</v>
      </c>
      <c r="I2662">
        <f>+HLOOKUP(VLOOKUP($B2662,$Q$2:$R$42,2,0),creditos_sf!$D$103:$AY$200,base_minorista!$A2662,0)</f>
        <v>22675182.096855808</v>
      </c>
      <c r="J2662">
        <f>+HLOOKUP(VLOOKUP($B2662,$Q$2:$R$42,2,0),Costo_fondeo!$D$3:$AY$100,base_minorista!$A2662,0)</f>
        <v>7.7184822541901603</v>
      </c>
      <c r="K2662">
        <f>+HLOOKUP(VLOOKUP($B2662,$Q$2:$R$42,2,0),Costo_provisiones!$D$3:$AY$100,base_minorista!$A2662,0)</f>
        <v>3.7106769440553333</v>
      </c>
      <c r="L2662">
        <f>+HLOOKUP(VLOOKUP($B2662,$Q$2:$R$42,2,0),Morosidad_control!$D$4:$AY$101,base_minorista!$A2662,0)</f>
        <v>5.8663777556070702</v>
      </c>
      <c r="M2662">
        <f ca="1">+OFFSET(Capital_2!$D$2,base_minorista!A2662,0)</f>
        <v>3.049096647123327</v>
      </c>
      <c r="N2662">
        <f>+HLOOKUP(VLOOKUP($B2662,$Q$2:$R$42,2,0),costo_laboral!$E$2:$AZ$99,base_minorista!$A2662,0)</f>
        <v>14.4621467527053</v>
      </c>
      <c r="O2662">
        <f>+HLOOKUP(VLOOKUP($B2662,$Q$2:$R$42,2,0),Participacion2!$D$2:$AO$99,base_minorista!$A2662,0)</f>
        <v>0.84772627996553984</v>
      </c>
    </row>
    <row r="2663" spans="1:15" ht="16.5" x14ac:dyDescent="0.3">
      <c r="A2663">
        <v>41</v>
      </c>
      <c r="B2663">
        <v>29</v>
      </c>
      <c r="C2663">
        <v>40</v>
      </c>
      <c r="D2663" s="3">
        <v>42094</v>
      </c>
      <c r="E2663" s="33">
        <v>15</v>
      </c>
      <c r="F2663">
        <v>1</v>
      </c>
      <c r="G2663">
        <f>+HLOOKUP(VLOOKUP($B2663,$Q$2:$R$42,2,0),costos_sf!$D$2:$AY$99,base_minorista!$A2663,0)</f>
        <v>67156652.592476711</v>
      </c>
      <c r="H2663">
        <f>+HLOOKUP(VLOOKUP($B2663,$Q$2:$R$42,2,0),creditos_sf!$D$2:$AY$99,base_minorista!$A2663,0)</f>
        <v>228166092.189868</v>
      </c>
      <c r="I2663">
        <f>+HLOOKUP(VLOOKUP($B2663,$Q$2:$R$42,2,0),creditos_sf!$D$103:$AY$200,base_minorista!$A2663,0)</f>
        <v>22388154.451265961</v>
      </c>
      <c r="J2663">
        <f>+HLOOKUP(VLOOKUP($B2663,$Q$2:$R$42,2,0),Costo_fondeo!$D$3:$AY$100,base_minorista!$A2663,0)</f>
        <v>7.74964546576091</v>
      </c>
      <c r="K2663">
        <f>+HLOOKUP(VLOOKUP($B2663,$Q$2:$R$42,2,0),Costo_provisiones!$D$3:$AY$100,base_minorista!$A2663,0)</f>
        <v>3.7986069278536942</v>
      </c>
      <c r="L2663">
        <f>+HLOOKUP(VLOOKUP($B2663,$Q$2:$R$42,2,0),Morosidad_control!$D$4:$AY$101,base_minorista!$A2663,0)</f>
        <v>6.0702723195384802</v>
      </c>
      <c r="M2663">
        <f ca="1">+OFFSET(Capital_2!$D$2,base_minorista!A2663,0)</f>
        <v>3.0217281587138265</v>
      </c>
      <c r="N2663">
        <f>+HLOOKUP(VLOOKUP($B2663,$Q$2:$R$42,2,0),costo_laboral!$E$2:$AZ$99,base_minorista!$A2663,0)</f>
        <v>14.5503092482783</v>
      </c>
      <c r="O2663">
        <f>+HLOOKUP(VLOOKUP($B2663,$Q$2:$R$42,2,0),Participacion2!$D$2:$AO$99,base_minorista!$A2663,0)</f>
        <v>0.84810583120226768</v>
      </c>
    </row>
    <row r="2664" spans="1:15" ht="16.5" x14ac:dyDescent="0.3">
      <c r="A2664">
        <v>42</v>
      </c>
      <c r="B2664">
        <v>29</v>
      </c>
      <c r="C2664">
        <v>41</v>
      </c>
      <c r="D2664" s="3">
        <v>42124</v>
      </c>
      <c r="E2664" s="33">
        <v>15</v>
      </c>
      <c r="F2664">
        <v>1</v>
      </c>
      <c r="G2664">
        <f>+HLOOKUP(VLOOKUP($B2664,$Q$2:$R$42,2,0),costos_sf!$D$2:$AY$99,base_minorista!$A2664,0)</f>
        <v>67645274.977620497</v>
      </c>
      <c r="H2664">
        <f>+HLOOKUP(VLOOKUP($B2664,$Q$2:$R$42,2,0),creditos_sf!$D$2:$AY$99,base_minorista!$A2664,0)</f>
        <v>228124838.761466</v>
      </c>
      <c r="I2664">
        <f>+HLOOKUP(VLOOKUP($B2664,$Q$2:$R$42,2,0),creditos_sf!$D$103:$AY$200,base_minorista!$A2664,0)</f>
        <v>22246096.98810488</v>
      </c>
      <c r="J2664">
        <f>+HLOOKUP(VLOOKUP($B2664,$Q$2:$R$42,2,0),Costo_fondeo!$D$3:$AY$100,base_minorista!$A2664,0)</f>
        <v>7.7717484274143596</v>
      </c>
      <c r="K2664">
        <f>+HLOOKUP(VLOOKUP($B2664,$Q$2:$R$42,2,0),Costo_provisiones!$D$3:$AY$100,base_minorista!$A2664,0)</f>
        <v>3.8930163890256364</v>
      </c>
      <c r="L2664">
        <f>+HLOOKUP(VLOOKUP($B2664,$Q$2:$R$42,2,0),Morosidad_control!$D$4:$AY$101,base_minorista!$A2664,0)</f>
        <v>6.1805780476257501</v>
      </c>
      <c r="M2664">
        <f ca="1">+OFFSET(Capital_2!$D$2,base_minorista!A2664,0)</f>
        <v>3.0029222612045556</v>
      </c>
      <c r="N2664">
        <f>+HLOOKUP(VLOOKUP($B2664,$Q$2:$R$42,2,0),costo_laboral!$E$2:$AZ$99,base_minorista!$A2664,0)</f>
        <v>14.5876080528539</v>
      </c>
      <c r="O2664">
        <f>+HLOOKUP(VLOOKUP($B2664,$Q$2:$R$42,2,0),Participacion2!$D$2:$AO$99,base_minorista!$A2664,0)</f>
        <v>0.84997094938723361</v>
      </c>
    </row>
    <row r="2665" spans="1:15" ht="16.5" x14ac:dyDescent="0.3">
      <c r="A2665">
        <v>43</v>
      </c>
      <c r="B2665">
        <v>29</v>
      </c>
      <c r="C2665">
        <v>42</v>
      </c>
      <c r="D2665" s="3">
        <v>42155</v>
      </c>
      <c r="E2665" s="33">
        <v>15</v>
      </c>
      <c r="F2665">
        <v>1</v>
      </c>
      <c r="G2665">
        <f>+HLOOKUP(VLOOKUP($B2665,$Q$2:$R$42,2,0),costos_sf!$D$2:$AY$99,base_minorista!$A2665,0)</f>
        <v>68172534.982419103</v>
      </c>
      <c r="H2665">
        <f>+HLOOKUP(VLOOKUP($B2665,$Q$2:$R$42,2,0),creditos_sf!$D$2:$AY$99,base_minorista!$A2665,0)</f>
        <v>227493601.71836501</v>
      </c>
      <c r="I2665">
        <f>+HLOOKUP(VLOOKUP($B2665,$Q$2:$R$42,2,0),creditos_sf!$D$103:$AY$200,base_minorista!$A2665,0)</f>
        <v>21846058.37621633</v>
      </c>
      <c r="J2665">
        <f>+HLOOKUP(VLOOKUP($B2665,$Q$2:$R$42,2,0),Costo_fondeo!$D$3:$AY$100,base_minorista!$A2665,0)</f>
        <v>7.7921084263968101</v>
      </c>
      <c r="K2665">
        <f>+HLOOKUP(VLOOKUP($B2665,$Q$2:$R$42,2,0),Costo_provisiones!$D$3:$AY$100,base_minorista!$A2665,0)</f>
        <v>4.1206971250452291</v>
      </c>
      <c r="L2665">
        <f>+HLOOKUP(VLOOKUP($B2665,$Q$2:$R$42,2,0),Morosidad_control!$D$4:$AY$101,base_minorista!$A2665,0)</f>
        <v>6.1969716132563999</v>
      </c>
      <c r="M2665">
        <f ca="1">+OFFSET(Capital_2!$D$2,base_minorista!A2665,0)</f>
        <v>2.9913163210576634</v>
      </c>
      <c r="N2665">
        <f>+HLOOKUP(VLOOKUP($B2665,$Q$2:$R$42,2,0),costo_laboral!$E$2:$AZ$99,base_minorista!$A2665,0)</f>
        <v>14.592784234757699</v>
      </c>
      <c r="O2665">
        <f>+HLOOKUP(VLOOKUP($B2665,$Q$2:$R$42,2,0),Participacion2!$D$2:$AO$99,base_minorista!$A2665,0)</f>
        <v>0.84857465279098621</v>
      </c>
    </row>
    <row r="2666" spans="1:15" ht="16.5" x14ac:dyDescent="0.3">
      <c r="A2666">
        <v>44</v>
      </c>
      <c r="B2666">
        <v>29</v>
      </c>
      <c r="C2666">
        <v>43</v>
      </c>
      <c r="D2666" s="3">
        <v>42185</v>
      </c>
      <c r="E2666" s="33">
        <v>15</v>
      </c>
      <c r="F2666">
        <v>1</v>
      </c>
      <c r="G2666">
        <f>+HLOOKUP(VLOOKUP($B2666,$Q$2:$R$42,2,0),costos_sf!$D$2:$AY$99,base_minorista!$A2666,0)</f>
        <v>68368941.878837898</v>
      </c>
      <c r="H2666">
        <f>+HLOOKUP(VLOOKUP($B2666,$Q$2:$R$42,2,0),creditos_sf!$D$2:$AY$99,base_minorista!$A2666,0)</f>
        <v>224784462.03496498</v>
      </c>
      <c r="I2666">
        <f>+HLOOKUP(VLOOKUP($B2666,$Q$2:$R$42,2,0),creditos_sf!$D$103:$AY$200,base_minorista!$A2666,0)</f>
        <v>21488845.273295652</v>
      </c>
      <c r="J2666">
        <f>+HLOOKUP(VLOOKUP($B2666,$Q$2:$R$42,2,0),Costo_fondeo!$D$3:$AY$100,base_minorista!$A2666,0)</f>
        <v>7.7837201848004796</v>
      </c>
      <c r="K2666">
        <f>+HLOOKUP(VLOOKUP($B2666,$Q$2:$R$42,2,0),Costo_provisiones!$D$3:$AY$100,base_minorista!$A2666,0)</f>
        <v>4.1202404188464543</v>
      </c>
      <c r="L2666">
        <f>+HLOOKUP(VLOOKUP($B2666,$Q$2:$R$42,2,0),Morosidad_control!$D$4:$AY$101,base_minorista!$A2666,0)</f>
        <v>6.2810129168325499</v>
      </c>
      <c r="M2666">
        <f ca="1">+OFFSET(Capital_2!$D$2,base_minorista!A2666,0)</f>
        <v>2.9626797769382383</v>
      </c>
      <c r="N2666">
        <f>+HLOOKUP(VLOOKUP($B2666,$Q$2:$R$42,2,0),costo_laboral!$E$2:$AZ$99,base_minorista!$A2666,0)</f>
        <v>14.852524800879699</v>
      </c>
      <c r="O2666">
        <f>+HLOOKUP(VLOOKUP($B2666,$Q$2:$R$42,2,0),Participacion2!$D$2:$AO$99,base_minorista!$A2666,0)</f>
        <v>0.84503557700714682</v>
      </c>
    </row>
    <row r="2667" spans="1:15" ht="16.5" x14ac:dyDescent="0.3">
      <c r="A2667">
        <v>45</v>
      </c>
      <c r="B2667">
        <v>29</v>
      </c>
      <c r="C2667">
        <v>44</v>
      </c>
      <c r="D2667" s="3">
        <v>42216</v>
      </c>
      <c r="E2667" s="33">
        <v>15</v>
      </c>
      <c r="F2667">
        <v>1</v>
      </c>
      <c r="G2667">
        <f>+HLOOKUP(VLOOKUP($B2667,$Q$2:$R$42,2,0),costos_sf!$D$2:$AY$99,base_minorista!$A2667,0)</f>
        <v>68581612.4527978</v>
      </c>
      <c r="H2667">
        <f>+HLOOKUP(VLOOKUP($B2667,$Q$2:$R$42,2,0),creditos_sf!$D$2:$AY$99,base_minorista!$A2667,0)</f>
        <v>226084639.63086599</v>
      </c>
      <c r="I2667">
        <f>+HLOOKUP(VLOOKUP($B2667,$Q$2:$R$42,2,0),creditos_sf!$D$103:$AY$200,base_minorista!$A2667,0)</f>
        <v>21150635.881824803</v>
      </c>
      <c r="J2667">
        <f>+HLOOKUP(VLOOKUP($B2667,$Q$2:$R$42,2,0),Costo_fondeo!$D$3:$AY$100,base_minorista!$A2667,0)</f>
        <v>7.7915887642038699</v>
      </c>
      <c r="K2667">
        <f>+HLOOKUP(VLOOKUP($B2667,$Q$2:$R$42,2,0),Costo_provisiones!$D$3:$AY$100,base_minorista!$A2667,0)</f>
        <v>4.1382069710188283</v>
      </c>
      <c r="L2667">
        <f>+HLOOKUP(VLOOKUP($B2667,$Q$2:$R$42,2,0),Morosidad_control!$D$4:$AY$101,base_minorista!$A2667,0)</f>
        <v>6.4099334963130996</v>
      </c>
      <c r="M2667">
        <f ca="1">+OFFSET(Capital_2!$D$2,base_minorista!A2667,0)</f>
        <v>2.9172838879084302</v>
      </c>
      <c r="N2667">
        <f>+HLOOKUP(VLOOKUP($B2667,$Q$2:$R$42,2,0),costo_laboral!$E$2:$AZ$99,base_minorista!$A2667,0)</f>
        <v>14.892413281141399</v>
      </c>
      <c r="O2667">
        <f>+HLOOKUP(VLOOKUP($B2667,$Q$2:$R$42,2,0),Participacion2!$D$2:$AO$99,base_minorista!$A2667,0)</f>
        <v>0.85077300021285407</v>
      </c>
    </row>
    <row r="2668" spans="1:15" ht="16.5" x14ac:dyDescent="0.3">
      <c r="A2668">
        <v>46</v>
      </c>
      <c r="B2668">
        <v>29</v>
      </c>
      <c r="C2668">
        <v>45</v>
      </c>
      <c r="D2668" s="3">
        <v>42247</v>
      </c>
      <c r="E2668" s="33">
        <v>15</v>
      </c>
      <c r="F2668">
        <v>1</v>
      </c>
      <c r="G2668">
        <f>+HLOOKUP(VLOOKUP($B2668,$Q$2:$R$42,2,0),costos_sf!$D$2:$AY$99,base_minorista!$A2668,0)</f>
        <v>68743589.124955505</v>
      </c>
      <c r="H2668">
        <f>+HLOOKUP(VLOOKUP($B2668,$Q$2:$R$42,2,0),creditos_sf!$D$2:$AY$99,base_minorista!$A2668,0)</f>
        <v>225432237.65602502</v>
      </c>
      <c r="I2668">
        <f>+HLOOKUP(VLOOKUP($B2668,$Q$2:$R$42,2,0),creditos_sf!$D$103:$AY$200,base_minorista!$A2668,0)</f>
        <v>21280565.124067672</v>
      </c>
      <c r="J2668">
        <f>+HLOOKUP(VLOOKUP($B2668,$Q$2:$R$42,2,0),Costo_fondeo!$D$3:$AY$100,base_minorista!$A2668,0)</f>
        <v>7.7647908458343498</v>
      </c>
      <c r="K2668">
        <f>+HLOOKUP(VLOOKUP($B2668,$Q$2:$R$42,2,0),Costo_provisiones!$D$3:$AY$100,base_minorista!$A2668,0)</f>
        <v>4.232236288656396</v>
      </c>
      <c r="L2668">
        <f>+HLOOKUP(VLOOKUP($B2668,$Q$2:$R$42,2,0),Morosidad_control!$D$4:$AY$101,base_minorista!$A2668,0)</f>
        <v>6.6798138394629296</v>
      </c>
      <c r="M2668">
        <f ca="1">+OFFSET(Capital_2!$D$2,base_minorista!A2668,0)</f>
        <v>2.8874106541141011</v>
      </c>
      <c r="N2668">
        <f>+HLOOKUP(VLOOKUP($B2668,$Q$2:$R$42,2,0),costo_laboral!$E$2:$AZ$99,base_minorista!$A2668,0)</f>
        <v>14.930425400317599</v>
      </c>
      <c r="O2668">
        <f>+HLOOKUP(VLOOKUP($B2668,$Q$2:$R$42,2,0),Participacion2!$D$2:$AO$99,base_minorista!$A2668,0)</f>
        <v>0.84843838835195284</v>
      </c>
    </row>
    <row r="2669" spans="1:15" ht="16.5" x14ac:dyDescent="0.3">
      <c r="A2669">
        <v>47</v>
      </c>
      <c r="B2669">
        <v>29</v>
      </c>
      <c r="C2669">
        <v>46</v>
      </c>
      <c r="D2669" s="3">
        <v>42277</v>
      </c>
      <c r="E2669" s="33">
        <v>15</v>
      </c>
      <c r="F2669">
        <v>1</v>
      </c>
      <c r="G2669">
        <f>+HLOOKUP(VLOOKUP($B2669,$Q$2:$R$42,2,0),costos_sf!$D$2:$AY$99,base_minorista!$A2669,0)</f>
        <v>68770806.183006391</v>
      </c>
      <c r="H2669">
        <f>+HLOOKUP(VLOOKUP($B2669,$Q$2:$R$42,2,0),creditos_sf!$D$2:$AY$99,base_minorista!$A2669,0)</f>
        <v>225779008.39315</v>
      </c>
      <c r="I2669">
        <f>+HLOOKUP(VLOOKUP($B2669,$Q$2:$R$42,2,0),creditos_sf!$D$103:$AY$200,base_minorista!$A2669,0)</f>
        <v>21210109.520722322</v>
      </c>
      <c r="J2669">
        <f>+HLOOKUP(VLOOKUP($B2669,$Q$2:$R$42,2,0),Costo_fondeo!$D$3:$AY$100,base_minorista!$A2669,0)</f>
        <v>7.7375241012426503</v>
      </c>
      <c r="K2669">
        <f>+HLOOKUP(VLOOKUP($B2669,$Q$2:$R$42,2,0),Costo_provisiones!$D$3:$AY$100,base_minorista!$A2669,0)</f>
        <v>4.182285635406874</v>
      </c>
      <c r="L2669">
        <f>+HLOOKUP(VLOOKUP($B2669,$Q$2:$R$42,2,0),Morosidad_control!$D$4:$AY$101,base_minorista!$A2669,0)</f>
        <v>6.485883291475</v>
      </c>
      <c r="M2669">
        <f ca="1">+OFFSET(Capital_2!$D$2,base_minorista!A2669,0)</f>
        <v>2.8604428107092303</v>
      </c>
      <c r="N2669">
        <f>+HLOOKUP(VLOOKUP($B2669,$Q$2:$R$42,2,0),costo_laboral!$E$2:$AZ$99,base_minorista!$A2669,0)</f>
        <v>14.936038880759201</v>
      </c>
      <c r="O2669">
        <f>+HLOOKUP(VLOOKUP($B2669,$Q$2:$R$42,2,0),Participacion2!$D$2:$AO$99,base_minorista!$A2669,0)</f>
        <v>0.84919277862815046</v>
      </c>
    </row>
    <row r="2670" spans="1:15" ht="16.5" x14ac:dyDescent="0.3">
      <c r="A2670">
        <v>48</v>
      </c>
      <c r="B2670">
        <v>29</v>
      </c>
      <c r="C2670">
        <v>47</v>
      </c>
      <c r="D2670" s="3">
        <v>42308</v>
      </c>
      <c r="E2670" s="33">
        <v>15</v>
      </c>
      <c r="F2670">
        <v>1</v>
      </c>
      <c r="G2670">
        <f>+HLOOKUP(VLOOKUP($B2670,$Q$2:$R$42,2,0),costos_sf!$D$2:$AY$99,base_minorista!$A2670,0)</f>
        <v>68717469.78990899</v>
      </c>
      <c r="H2670">
        <f>+HLOOKUP(VLOOKUP($B2670,$Q$2:$R$42,2,0),creditos_sf!$D$2:$AY$99,base_minorista!$A2670,0)</f>
        <v>227242148.263322</v>
      </c>
      <c r="I2670">
        <f>+HLOOKUP(VLOOKUP($B2670,$Q$2:$R$42,2,0),creditos_sf!$D$103:$AY$200,base_minorista!$A2670,0)</f>
        <v>21389375.30495296</v>
      </c>
      <c r="J2670">
        <f>+HLOOKUP(VLOOKUP($B2670,$Q$2:$R$42,2,0),Costo_fondeo!$D$3:$AY$100,base_minorista!$A2670,0)</f>
        <v>7.7119327343153898</v>
      </c>
      <c r="K2670">
        <f>+HLOOKUP(VLOOKUP($B2670,$Q$2:$R$42,2,0),Costo_provisiones!$D$3:$AY$100,base_minorista!$A2670,0)</f>
        <v>4.1295843655058011</v>
      </c>
      <c r="L2670">
        <f>+HLOOKUP(VLOOKUP($B2670,$Q$2:$R$42,2,0),Morosidad_control!$D$4:$AY$101,base_minorista!$A2670,0)</f>
        <v>6.5750347822481698</v>
      </c>
      <c r="M2670">
        <f ca="1">+OFFSET(Capital_2!$D$2,base_minorista!A2670,0)</f>
        <v>2.8360712606451561</v>
      </c>
      <c r="N2670">
        <f>+HLOOKUP(VLOOKUP($B2670,$Q$2:$R$42,2,0),costo_laboral!$E$2:$AZ$99,base_minorista!$A2670,0)</f>
        <v>14.878858768807801</v>
      </c>
      <c r="O2670">
        <f>+HLOOKUP(VLOOKUP($B2670,$Q$2:$R$42,2,0),Participacion2!$D$2:$AO$99,base_minorista!$A2670,0)</f>
        <v>0.85388554694422525</v>
      </c>
    </row>
    <row r="2671" spans="1:15" ht="16.5" x14ac:dyDescent="0.3">
      <c r="A2671">
        <v>49</v>
      </c>
      <c r="B2671">
        <v>29</v>
      </c>
      <c r="C2671">
        <v>48</v>
      </c>
      <c r="D2671" s="3">
        <v>42338</v>
      </c>
      <c r="E2671" s="33">
        <v>15</v>
      </c>
      <c r="F2671">
        <v>1</v>
      </c>
      <c r="G2671">
        <f>+HLOOKUP(VLOOKUP($B2671,$Q$2:$R$42,2,0),costos_sf!$D$2:$AY$99,base_minorista!$A2671,0)</f>
        <v>68386514.190693706</v>
      </c>
      <c r="H2671">
        <f>+HLOOKUP(VLOOKUP($B2671,$Q$2:$R$42,2,0),creditos_sf!$D$2:$AY$99,base_minorista!$A2671,0)</f>
        <v>226061500.99448499</v>
      </c>
      <c r="I2671">
        <f>+HLOOKUP(VLOOKUP($B2671,$Q$2:$R$42,2,0),creditos_sf!$D$103:$AY$200,base_minorista!$A2671,0)</f>
        <v>21025897.011908334</v>
      </c>
      <c r="J2671">
        <f>+HLOOKUP(VLOOKUP($B2671,$Q$2:$R$42,2,0),Costo_fondeo!$D$3:$AY$100,base_minorista!$A2671,0)</f>
        <v>7.6988174730441097</v>
      </c>
      <c r="K2671">
        <f>+HLOOKUP(VLOOKUP($B2671,$Q$2:$R$42,2,0),Costo_provisiones!$D$3:$AY$100,base_minorista!$A2671,0)</f>
        <v>4.1444961496426016</v>
      </c>
      <c r="L2671">
        <f>+HLOOKUP(VLOOKUP($B2671,$Q$2:$R$42,2,0),Morosidad_control!$D$4:$AY$101,base_minorista!$A2671,0)</f>
        <v>7.2844699564222601</v>
      </c>
      <c r="M2671">
        <f ca="1">+OFFSET(Capital_2!$D$2,base_minorista!A2671,0)</f>
        <v>2.8102228331623054</v>
      </c>
      <c r="N2671">
        <f>+HLOOKUP(VLOOKUP($B2671,$Q$2:$R$42,2,0),costo_laboral!$E$2:$AZ$99,base_minorista!$A2671,0)</f>
        <v>14.8234299701598</v>
      </c>
      <c r="O2671">
        <f>+HLOOKUP(VLOOKUP($B2671,$Q$2:$R$42,2,0),Participacion2!$D$2:$AO$99,base_minorista!$A2671,0)</f>
        <v>0.85061969736920739</v>
      </c>
    </row>
    <row r="2672" spans="1:15" ht="16.5" x14ac:dyDescent="0.3">
      <c r="A2672">
        <v>50</v>
      </c>
      <c r="B2672">
        <v>29</v>
      </c>
      <c r="C2672">
        <v>49</v>
      </c>
      <c r="D2672" s="3">
        <v>42369</v>
      </c>
      <c r="E2672" s="33">
        <v>15</v>
      </c>
      <c r="F2672">
        <v>1</v>
      </c>
      <c r="G2672">
        <f>+HLOOKUP(VLOOKUP($B2672,$Q$2:$R$42,2,0),costos_sf!$D$2:$AY$99,base_minorista!$A2672,0)</f>
        <v>68064776.13762179</v>
      </c>
      <c r="H2672">
        <f>+HLOOKUP(VLOOKUP($B2672,$Q$2:$R$42,2,0),creditos_sf!$D$2:$AY$99,base_minorista!$A2672,0)</f>
        <v>222753113.99449599</v>
      </c>
      <c r="I2672">
        <f>+HLOOKUP(VLOOKUP($B2672,$Q$2:$R$42,2,0),creditos_sf!$D$103:$AY$200,base_minorista!$A2672,0)</f>
        <v>24069989.718741067</v>
      </c>
      <c r="J2672">
        <f>+HLOOKUP(VLOOKUP($B2672,$Q$2:$R$42,2,0),Costo_fondeo!$D$3:$AY$100,base_minorista!$A2672,0)</f>
        <v>7.67480658231199</v>
      </c>
      <c r="K2672">
        <f>+HLOOKUP(VLOOKUP($B2672,$Q$2:$R$42,2,0),Costo_provisiones!$D$3:$AY$100,base_minorista!$A2672,0)</f>
        <v>4.2342603288955942</v>
      </c>
      <c r="L2672">
        <f>+HLOOKUP(VLOOKUP($B2672,$Q$2:$R$42,2,0),Morosidad_control!$D$4:$AY$101,base_minorista!$A2672,0)</f>
        <v>6.7570594182350199</v>
      </c>
      <c r="M2672">
        <f ca="1">+OFFSET(Capital_2!$D$2,base_minorista!A2672,0)</f>
        <v>2.789179696006852</v>
      </c>
      <c r="N2672">
        <f>+HLOOKUP(VLOOKUP($B2672,$Q$2:$R$42,2,0),costo_laboral!$E$2:$AZ$99,base_minorista!$A2672,0)</f>
        <v>14.7004568890783</v>
      </c>
      <c r="O2672">
        <f>+HLOOKUP(VLOOKUP($B2672,$Q$2:$R$42,2,0),Participacion2!$D$2:$AO$99,base_minorista!$A2672,0)</f>
        <v>0.84093932842924835</v>
      </c>
    </row>
    <row r="2673" spans="1:15" ht="16.5" x14ac:dyDescent="0.3">
      <c r="A2673">
        <v>51</v>
      </c>
      <c r="B2673">
        <v>29</v>
      </c>
      <c r="C2673">
        <v>50</v>
      </c>
      <c r="D2673" s="3">
        <v>42400</v>
      </c>
      <c r="E2673" s="33">
        <v>16</v>
      </c>
      <c r="F2673">
        <v>1</v>
      </c>
      <c r="G2673">
        <f>+HLOOKUP(VLOOKUP($B2673,$Q$2:$R$42,2,0),costos_sf!$D$2:$AY$99,base_minorista!$A2673,0)</f>
        <v>67702056.714334592</v>
      </c>
      <c r="H2673">
        <f>+HLOOKUP(VLOOKUP($B2673,$Q$2:$R$42,2,0),creditos_sf!$D$2:$AY$99,base_minorista!$A2673,0)</f>
        <v>222562224.72839499</v>
      </c>
      <c r="I2673">
        <f>+HLOOKUP(VLOOKUP($B2673,$Q$2:$R$42,2,0),creditos_sf!$D$103:$AY$200,base_minorista!$A2673,0)</f>
        <v>24116815.689373661</v>
      </c>
      <c r="J2673">
        <f>+HLOOKUP(VLOOKUP($B2673,$Q$2:$R$42,2,0),Costo_fondeo!$D$3:$AY$100,base_minorista!$A2673,0)</f>
        <v>7.6557032729312997</v>
      </c>
      <c r="K2673">
        <f>+HLOOKUP(VLOOKUP($B2673,$Q$2:$R$42,2,0),Costo_provisiones!$D$3:$AY$100,base_minorista!$A2673,0)</f>
        <v>4.1787582567816495</v>
      </c>
      <c r="L2673">
        <f>+HLOOKUP(VLOOKUP($B2673,$Q$2:$R$42,2,0),Morosidad_control!$D$4:$AY$101,base_minorista!$A2673,0)</f>
        <v>6.8967933574017701</v>
      </c>
      <c r="M2673">
        <f ca="1">+OFFSET(Capital_2!$D$2,base_minorista!A2673,0)</f>
        <v>2.7880675647391326</v>
      </c>
      <c r="N2673">
        <f>+HLOOKUP(VLOOKUP($B2673,$Q$2:$R$42,2,0),costo_laboral!$E$2:$AZ$99,base_minorista!$A2673,0)</f>
        <v>14.740976283138</v>
      </c>
      <c r="O2673">
        <f>+HLOOKUP(VLOOKUP($B2673,$Q$2:$R$42,2,0),Participacion2!$D$2:$AO$99,base_minorista!$A2673,0)</f>
        <v>0.84324902950391722</v>
      </c>
    </row>
    <row r="2674" spans="1:15" ht="16.5" x14ac:dyDescent="0.3">
      <c r="A2674">
        <v>52</v>
      </c>
      <c r="B2674">
        <v>29</v>
      </c>
      <c r="C2674">
        <v>51</v>
      </c>
      <c r="D2674" s="3">
        <v>42429</v>
      </c>
      <c r="E2674" s="33">
        <v>16</v>
      </c>
      <c r="F2674">
        <v>1</v>
      </c>
      <c r="G2674">
        <f>+HLOOKUP(VLOOKUP($B2674,$Q$2:$R$42,2,0),costos_sf!$D$2:$AY$99,base_minorista!$A2674,0)</f>
        <v>68012103.114712998</v>
      </c>
      <c r="H2674">
        <f>+HLOOKUP(VLOOKUP($B2674,$Q$2:$R$42,2,0),creditos_sf!$D$2:$AY$99,base_minorista!$A2674,0)</f>
        <v>222156988.072972</v>
      </c>
      <c r="I2674">
        <f>+HLOOKUP(VLOOKUP($B2674,$Q$2:$R$42,2,0),creditos_sf!$D$103:$AY$200,base_minorista!$A2674,0)</f>
        <v>24242378.663778644</v>
      </c>
      <c r="J2674">
        <f>+HLOOKUP(VLOOKUP($B2674,$Q$2:$R$42,2,0),Costo_fondeo!$D$3:$AY$100,base_minorista!$A2674,0)</f>
        <v>7.6212600825637598</v>
      </c>
      <c r="K2674">
        <f>+HLOOKUP(VLOOKUP($B2674,$Q$2:$R$42,2,0),Costo_provisiones!$D$3:$AY$100,base_minorista!$A2674,0)</f>
        <v>4.2831808771801008</v>
      </c>
      <c r="L2674">
        <f>+HLOOKUP(VLOOKUP($B2674,$Q$2:$R$42,2,0),Morosidad_control!$D$4:$AY$101,base_minorista!$A2674,0)</f>
        <v>6.7119355840807602</v>
      </c>
      <c r="M2674">
        <f ca="1">+OFFSET(Capital_2!$D$2,base_minorista!A2674,0)</f>
        <v>2.8101212764635846</v>
      </c>
      <c r="N2674">
        <f>+HLOOKUP(VLOOKUP($B2674,$Q$2:$R$42,2,0),costo_laboral!$E$2:$AZ$99,base_minorista!$A2674,0)</f>
        <v>14.6875595342936</v>
      </c>
      <c r="O2674">
        <f>+HLOOKUP(VLOOKUP($B2674,$Q$2:$R$42,2,0),Participacion2!$D$2:$AO$99,base_minorista!$A2674,0)</f>
        <v>0.83912266728440932</v>
      </c>
    </row>
    <row r="2675" spans="1:15" ht="16.5" x14ac:dyDescent="0.3">
      <c r="A2675">
        <v>53</v>
      </c>
      <c r="B2675">
        <v>29</v>
      </c>
      <c r="C2675">
        <v>52</v>
      </c>
      <c r="D2675" s="3">
        <v>42460</v>
      </c>
      <c r="E2675" s="33">
        <v>16</v>
      </c>
      <c r="F2675">
        <v>1</v>
      </c>
      <c r="G2675">
        <f>+HLOOKUP(VLOOKUP($B2675,$Q$2:$R$42,2,0),costos_sf!$D$2:$AY$99,base_minorista!$A2675,0)</f>
        <v>68040628.228028491</v>
      </c>
      <c r="H2675">
        <f>+HLOOKUP(VLOOKUP($B2675,$Q$2:$R$42,2,0),creditos_sf!$D$2:$AY$99,base_minorista!$A2675,0)</f>
        <v>223619240.73132101</v>
      </c>
      <c r="I2675">
        <f>+HLOOKUP(VLOOKUP($B2675,$Q$2:$R$42,2,0),creditos_sf!$D$103:$AY$200,base_minorista!$A2675,0)</f>
        <v>24226373.147789631</v>
      </c>
      <c r="J2675">
        <f>+HLOOKUP(VLOOKUP($B2675,$Q$2:$R$42,2,0),Costo_fondeo!$D$3:$AY$100,base_minorista!$A2675,0)</f>
        <v>7.5882667741715597</v>
      </c>
      <c r="K2675">
        <f>+HLOOKUP(VLOOKUP($B2675,$Q$2:$R$42,2,0),Costo_provisiones!$D$3:$AY$100,base_minorista!$A2675,0)</f>
        <v>4.1881493906234617</v>
      </c>
      <c r="L2675">
        <f>+HLOOKUP(VLOOKUP($B2675,$Q$2:$R$42,2,0),Morosidad_control!$D$4:$AY$101,base_minorista!$A2675,0)</f>
        <v>6.4676082205049497</v>
      </c>
      <c r="M2675">
        <f ca="1">+OFFSET(Capital_2!$D$2,base_minorista!A2675,0)</f>
        <v>2.8489018213335102</v>
      </c>
      <c r="N2675">
        <f>+HLOOKUP(VLOOKUP($B2675,$Q$2:$R$42,2,0),costo_laboral!$E$2:$AZ$99,base_minorista!$A2675,0)</f>
        <v>14.7013074567444</v>
      </c>
      <c r="O2675">
        <f>+HLOOKUP(VLOOKUP($B2675,$Q$2:$R$42,2,0),Participacion2!$D$2:$AO$99,base_minorista!$A2675,0)</f>
        <v>0.84530173290620658</v>
      </c>
    </row>
    <row r="2676" spans="1:15" ht="16.5" x14ac:dyDescent="0.3">
      <c r="A2676">
        <v>54</v>
      </c>
      <c r="B2676">
        <v>29</v>
      </c>
      <c r="C2676">
        <v>53</v>
      </c>
      <c r="D2676" s="3">
        <v>42490</v>
      </c>
      <c r="E2676" s="33">
        <v>16</v>
      </c>
      <c r="F2676">
        <v>1</v>
      </c>
      <c r="G2676">
        <f>+HLOOKUP(VLOOKUP($B2676,$Q$2:$R$42,2,0),costos_sf!$D$2:$AY$99,base_minorista!$A2676,0)</f>
        <v>67689332.131211296</v>
      </c>
      <c r="H2676">
        <f>+HLOOKUP(VLOOKUP($B2676,$Q$2:$R$42,2,0),creditos_sf!$D$2:$AY$99,base_minorista!$A2676,0)</f>
        <v>224826639.95175102</v>
      </c>
      <c r="I2676">
        <f>+HLOOKUP(VLOOKUP($B2676,$Q$2:$R$42,2,0),creditos_sf!$D$103:$AY$200,base_minorista!$A2676,0)</f>
        <v>24043359.364871994</v>
      </c>
      <c r="J2676">
        <f>+HLOOKUP(VLOOKUP($B2676,$Q$2:$R$42,2,0),Costo_fondeo!$D$3:$AY$100,base_minorista!$A2676,0)</f>
        <v>7.5131446790430196</v>
      </c>
      <c r="K2676">
        <f>+HLOOKUP(VLOOKUP($B2676,$Q$2:$R$42,2,0),Costo_provisiones!$D$3:$AY$100,base_minorista!$A2676,0)</f>
        <v>4.0031277207412197</v>
      </c>
      <c r="L2676">
        <f>+HLOOKUP(VLOOKUP($B2676,$Q$2:$R$42,2,0),Morosidad_control!$D$4:$AY$101,base_minorista!$A2676,0)</f>
        <v>6.3184372004123803</v>
      </c>
      <c r="M2676">
        <f ca="1">+OFFSET(Capital_2!$D$2,base_minorista!A2676,0)</f>
        <v>2.8814923639740782</v>
      </c>
      <c r="N2676">
        <f>+HLOOKUP(VLOOKUP($B2676,$Q$2:$R$42,2,0),costo_laboral!$E$2:$AZ$99,base_minorista!$A2676,0)</f>
        <v>14.671187519539</v>
      </c>
      <c r="O2676">
        <f>+HLOOKUP(VLOOKUP($B2676,$Q$2:$R$42,2,0),Participacion2!$D$2:$AO$99,base_minorista!$A2676,0)</f>
        <v>0.84720298951553097</v>
      </c>
    </row>
    <row r="2677" spans="1:15" ht="16.5" x14ac:dyDescent="0.3">
      <c r="A2677">
        <v>55</v>
      </c>
      <c r="B2677">
        <v>29</v>
      </c>
      <c r="C2677">
        <v>54</v>
      </c>
      <c r="D2677" s="3">
        <v>42521</v>
      </c>
      <c r="E2677" s="33">
        <v>16</v>
      </c>
      <c r="F2677">
        <v>1</v>
      </c>
      <c r="G2677">
        <f>+HLOOKUP(VLOOKUP($B2677,$Q$2:$R$42,2,0),costos_sf!$D$2:$AY$99,base_minorista!$A2677,0)</f>
        <v>67275780.614815593</v>
      </c>
      <c r="H2677">
        <f>+HLOOKUP(VLOOKUP($B2677,$Q$2:$R$42,2,0),creditos_sf!$D$2:$AY$99,base_minorista!$A2677,0)</f>
        <v>226551001.43565601</v>
      </c>
      <c r="I2677">
        <f>+HLOOKUP(VLOOKUP($B2677,$Q$2:$R$42,2,0),creditos_sf!$D$103:$AY$200,base_minorista!$A2677,0)</f>
        <v>23896005.622108094</v>
      </c>
      <c r="J2677">
        <f>+HLOOKUP(VLOOKUP($B2677,$Q$2:$R$42,2,0),Costo_fondeo!$D$3:$AY$100,base_minorista!$A2677,0)</f>
        <v>7.4442764038685603</v>
      </c>
      <c r="K2677">
        <f>+HLOOKUP(VLOOKUP($B2677,$Q$2:$R$42,2,0),Costo_provisiones!$D$3:$AY$100,base_minorista!$A2677,0)</f>
        <v>3.8610770389975624</v>
      </c>
      <c r="L2677">
        <f>+HLOOKUP(VLOOKUP($B2677,$Q$2:$R$42,2,0),Morosidad_control!$D$4:$AY$101,base_minorista!$A2677,0)</f>
        <v>6.42853862811618</v>
      </c>
      <c r="M2677">
        <f ca="1">+OFFSET(Capital_2!$D$2,base_minorista!A2677,0)</f>
        <v>2.9184975362021124</v>
      </c>
      <c r="N2677">
        <f>+HLOOKUP(VLOOKUP($B2677,$Q$2:$R$42,2,0),costo_laboral!$E$2:$AZ$99,base_minorista!$A2677,0)</f>
        <v>14.5734478880208</v>
      </c>
      <c r="O2677">
        <f>+HLOOKUP(VLOOKUP($B2677,$Q$2:$R$42,2,0),Participacion2!$D$2:$AO$99,base_minorista!$A2677,0)</f>
        <v>0.8527278018071871</v>
      </c>
    </row>
    <row r="2678" spans="1:15" ht="16.5" x14ac:dyDescent="0.3">
      <c r="A2678">
        <v>56</v>
      </c>
      <c r="B2678">
        <v>29</v>
      </c>
      <c r="C2678">
        <v>55</v>
      </c>
      <c r="D2678" s="3">
        <v>42551</v>
      </c>
      <c r="E2678" s="33">
        <v>16</v>
      </c>
      <c r="F2678">
        <v>1</v>
      </c>
      <c r="G2678">
        <f>+HLOOKUP(VLOOKUP($B2678,$Q$2:$R$42,2,0),costos_sf!$D$2:$AY$99,base_minorista!$A2678,0)</f>
        <v>67074151.777016796</v>
      </c>
      <c r="H2678">
        <f>+HLOOKUP(VLOOKUP($B2678,$Q$2:$R$42,2,0),creditos_sf!$D$2:$AY$99,base_minorista!$A2678,0)</f>
        <v>228557786.62771797</v>
      </c>
      <c r="I2678">
        <f>+HLOOKUP(VLOOKUP($B2678,$Q$2:$R$42,2,0),creditos_sf!$D$103:$AY$200,base_minorista!$A2678,0)</f>
        <v>24027542.002553146</v>
      </c>
      <c r="J2678">
        <f>+HLOOKUP(VLOOKUP($B2678,$Q$2:$R$42,2,0),Costo_fondeo!$D$3:$AY$100,base_minorista!$A2678,0)</f>
        <v>7.4006047135990602</v>
      </c>
      <c r="K2678">
        <f>+HLOOKUP(VLOOKUP($B2678,$Q$2:$R$42,2,0),Costo_provisiones!$D$3:$AY$100,base_minorista!$A2678,0)</f>
        <v>3.7437314007854736</v>
      </c>
      <c r="L2678">
        <f>+HLOOKUP(VLOOKUP($B2678,$Q$2:$R$42,2,0),Morosidad_control!$D$4:$AY$101,base_minorista!$A2678,0)</f>
        <v>6.45881941811672</v>
      </c>
      <c r="M2678">
        <f ca="1">+OFFSET(Capital_2!$D$2,base_minorista!A2678,0)</f>
        <v>2.9650713359667673</v>
      </c>
      <c r="N2678">
        <f>+HLOOKUP(VLOOKUP($B2678,$Q$2:$R$42,2,0),costo_laboral!$E$2:$AZ$99,base_minorista!$A2678,0)</f>
        <v>14.4879414325945</v>
      </c>
      <c r="O2678">
        <f>+HLOOKUP(VLOOKUP($B2678,$Q$2:$R$42,2,0),Participacion2!$D$2:$AO$99,base_minorista!$A2678,0)</f>
        <v>0.85292412493206893</v>
      </c>
    </row>
    <row r="2679" spans="1:15" ht="16.5" x14ac:dyDescent="0.3">
      <c r="A2679">
        <v>57</v>
      </c>
      <c r="B2679">
        <v>29</v>
      </c>
      <c r="C2679">
        <v>56</v>
      </c>
      <c r="D2679" s="3">
        <v>42582</v>
      </c>
      <c r="E2679" s="33">
        <v>16</v>
      </c>
      <c r="F2679">
        <v>1</v>
      </c>
      <c r="G2679">
        <f>+HLOOKUP(VLOOKUP($B2679,$Q$2:$R$42,2,0),costos_sf!$D$2:$AY$99,base_minorista!$A2679,0)</f>
        <v>67138702.050329506</v>
      </c>
      <c r="H2679">
        <f>+HLOOKUP(VLOOKUP($B2679,$Q$2:$R$42,2,0),creditos_sf!$D$2:$AY$99,base_minorista!$A2679,0)</f>
        <v>230879052.23315501</v>
      </c>
      <c r="I2679">
        <f>+HLOOKUP(VLOOKUP($B2679,$Q$2:$R$42,2,0),creditos_sf!$D$103:$AY$200,base_minorista!$A2679,0)</f>
        <v>23990321.176879361</v>
      </c>
      <c r="J2679">
        <f>+HLOOKUP(VLOOKUP($B2679,$Q$2:$R$42,2,0),Costo_fondeo!$D$3:$AY$100,base_minorista!$A2679,0)</f>
        <v>7.3389079041116903</v>
      </c>
      <c r="K2679">
        <f>+HLOOKUP(VLOOKUP($B2679,$Q$2:$R$42,2,0),Costo_provisiones!$D$3:$AY$100,base_minorista!$A2679,0)</f>
        <v>3.6426974027883139</v>
      </c>
      <c r="L2679">
        <f>+HLOOKUP(VLOOKUP($B2679,$Q$2:$R$42,2,0),Morosidad_control!$D$4:$AY$101,base_minorista!$A2679,0)</f>
        <v>5.4787822229584897</v>
      </c>
      <c r="M2679">
        <f ca="1">+OFFSET(Capital_2!$D$2,base_minorista!A2679,0)</f>
        <v>3.0367322920898565</v>
      </c>
      <c r="N2679">
        <f>+HLOOKUP(VLOOKUP($B2679,$Q$2:$R$42,2,0),costo_laboral!$E$2:$AZ$99,base_minorista!$A2679,0)</f>
        <v>14.440657931205701</v>
      </c>
      <c r="O2679">
        <f>+HLOOKUP(VLOOKUP($B2679,$Q$2:$R$42,2,0),Participacion2!$D$2:$AO$99,base_minorista!$A2679,0)</f>
        <v>0.85824712700611205</v>
      </c>
    </row>
    <row r="2680" spans="1:15" ht="16.5" x14ac:dyDescent="0.3">
      <c r="A2680">
        <v>58</v>
      </c>
      <c r="B2680">
        <v>29</v>
      </c>
      <c r="C2680">
        <v>57</v>
      </c>
      <c r="D2680" s="3">
        <v>42613</v>
      </c>
      <c r="E2680" s="33">
        <v>16</v>
      </c>
      <c r="F2680">
        <v>1</v>
      </c>
      <c r="G2680">
        <f>+HLOOKUP(VLOOKUP($B2680,$Q$2:$R$42,2,0),costos_sf!$D$2:$AY$99,base_minorista!$A2680,0)</f>
        <v>66949866.250378199</v>
      </c>
      <c r="H2680">
        <f>+HLOOKUP(VLOOKUP($B2680,$Q$2:$R$42,2,0),creditos_sf!$D$2:$AY$99,base_minorista!$A2680,0)</f>
        <v>230903600.51758102</v>
      </c>
      <c r="I2680">
        <f>+HLOOKUP(VLOOKUP($B2680,$Q$2:$R$42,2,0),creditos_sf!$D$103:$AY$200,base_minorista!$A2680,0)</f>
        <v>22128976.919211496</v>
      </c>
      <c r="J2680">
        <f>+HLOOKUP(VLOOKUP($B2680,$Q$2:$R$42,2,0),Costo_fondeo!$D$3:$AY$100,base_minorista!$A2680,0)</f>
        <v>7.2934013485003302</v>
      </c>
      <c r="K2680">
        <f>+HLOOKUP(VLOOKUP($B2680,$Q$2:$R$42,2,0),Costo_provisiones!$D$3:$AY$100,base_minorista!$A2680,0)</f>
        <v>3.5079294014416584</v>
      </c>
      <c r="L2680">
        <f>+HLOOKUP(VLOOKUP($B2680,$Q$2:$R$42,2,0),Morosidad_control!$D$4:$AY$101,base_minorista!$A2680,0)</f>
        <v>5.81287984404279</v>
      </c>
      <c r="M2680">
        <f ca="1">+OFFSET(Capital_2!$D$2,base_minorista!A2680,0)</f>
        <v>3.0987757605561481</v>
      </c>
      <c r="N2680">
        <f>+HLOOKUP(VLOOKUP($B2680,$Q$2:$R$42,2,0),costo_laboral!$E$2:$AZ$99,base_minorista!$A2680,0)</f>
        <v>14.6303824136534</v>
      </c>
      <c r="O2680">
        <f>+HLOOKUP(VLOOKUP($B2680,$Q$2:$R$42,2,0),Participacion2!$D$2:$AO$99,base_minorista!$A2680,0)</f>
        <v>0.85995012455282394</v>
      </c>
    </row>
    <row r="2681" spans="1:15" ht="16.5" x14ac:dyDescent="0.3">
      <c r="A2681">
        <v>59</v>
      </c>
      <c r="B2681">
        <v>29</v>
      </c>
      <c r="C2681">
        <v>58</v>
      </c>
      <c r="D2681" s="3">
        <v>42643</v>
      </c>
      <c r="E2681" s="33">
        <v>16</v>
      </c>
      <c r="F2681">
        <v>1</v>
      </c>
      <c r="G2681">
        <f>+HLOOKUP(VLOOKUP($B2681,$Q$2:$R$42,2,0),costos_sf!$D$2:$AY$99,base_minorista!$A2681,0)</f>
        <v>67036000.754286692</v>
      </c>
      <c r="H2681">
        <f>+HLOOKUP(VLOOKUP($B2681,$Q$2:$R$42,2,0),creditos_sf!$D$2:$AY$99,base_minorista!$A2681,0)</f>
        <v>230440022.67878902</v>
      </c>
      <c r="I2681">
        <f>+HLOOKUP(VLOOKUP($B2681,$Q$2:$R$42,2,0),creditos_sf!$D$103:$AY$200,base_minorista!$A2681,0)</f>
        <v>22260099.250093855</v>
      </c>
      <c r="J2681">
        <f>+HLOOKUP(VLOOKUP($B2681,$Q$2:$R$42,2,0),Costo_fondeo!$D$3:$AY$100,base_minorista!$A2681,0)</f>
        <v>7.25632022450535</v>
      </c>
      <c r="K2681">
        <f>+HLOOKUP(VLOOKUP($B2681,$Q$2:$R$42,2,0),Costo_provisiones!$D$3:$AY$100,base_minorista!$A2681,0)</f>
        <v>3.3864647082329031</v>
      </c>
      <c r="L2681">
        <f>+HLOOKUP(VLOOKUP($B2681,$Q$2:$R$42,2,0),Morosidad_control!$D$4:$AY$101,base_minorista!$A2681,0)</f>
        <v>5.7512252011386398</v>
      </c>
      <c r="M2681">
        <f ca="1">+OFFSET(Capital_2!$D$2,base_minorista!A2681,0)</f>
        <v>3.1647538313822339</v>
      </c>
      <c r="N2681">
        <f>+HLOOKUP(VLOOKUP($B2681,$Q$2:$R$42,2,0),costo_laboral!$E$2:$AZ$99,base_minorista!$A2681,0)</f>
        <v>14.7727824699819</v>
      </c>
      <c r="O2681">
        <f>+HLOOKUP(VLOOKUP($B2681,$Q$2:$R$42,2,0),Participacion2!$D$2:$AO$99,base_minorista!$A2681,0)</f>
        <v>0.85007578556556029</v>
      </c>
    </row>
    <row r="2682" spans="1:15" ht="16.5" x14ac:dyDescent="0.3">
      <c r="A2682">
        <v>60</v>
      </c>
      <c r="B2682">
        <v>29</v>
      </c>
      <c r="C2682">
        <v>59</v>
      </c>
      <c r="D2682" s="3">
        <v>42674</v>
      </c>
      <c r="E2682" s="33">
        <v>16</v>
      </c>
      <c r="F2682">
        <v>1</v>
      </c>
      <c r="G2682">
        <f>+HLOOKUP(VLOOKUP($B2682,$Q$2:$R$42,2,0),costos_sf!$D$2:$AY$99,base_minorista!$A2682,0)</f>
        <v>66825595.553111404</v>
      </c>
      <c r="H2682">
        <f>+HLOOKUP(VLOOKUP($B2682,$Q$2:$R$42,2,0),creditos_sf!$D$2:$AY$99,base_minorista!$A2682,0)</f>
        <v>230502313.27417198</v>
      </c>
      <c r="I2682">
        <f>+HLOOKUP(VLOOKUP($B2682,$Q$2:$R$42,2,0),creditos_sf!$D$103:$AY$200,base_minorista!$A2682,0)</f>
        <v>22236220.260297626</v>
      </c>
      <c r="J2682">
        <f>+HLOOKUP(VLOOKUP($B2682,$Q$2:$R$42,2,0),Costo_fondeo!$D$3:$AY$100,base_minorista!$A2682,0)</f>
        <v>7.2295784896659399</v>
      </c>
      <c r="K2682">
        <f>+HLOOKUP(VLOOKUP($B2682,$Q$2:$R$42,2,0),Costo_provisiones!$D$3:$AY$100,base_minorista!$A2682,0)</f>
        <v>3.2282498574372376</v>
      </c>
      <c r="L2682">
        <f>+HLOOKUP(VLOOKUP($B2682,$Q$2:$R$42,2,0),Morosidad_control!$D$4:$AY$101,base_minorista!$A2682,0)</f>
        <v>5.7830426228641896</v>
      </c>
      <c r="M2682">
        <f ca="1">+OFFSET(Capital_2!$D$2,base_minorista!A2682,0)</f>
        <v>3.232264312603593</v>
      </c>
      <c r="N2682">
        <f>+HLOOKUP(VLOOKUP($B2682,$Q$2:$R$42,2,0),costo_laboral!$E$2:$AZ$99,base_minorista!$A2682,0)</f>
        <v>14.9075858294906</v>
      </c>
      <c r="O2682">
        <f>+HLOOKUP(VLOOKUP($B2682,$Q$2:$R$42,2,0),Participacion2!$D$2:$AO$99,base_minorista!$A2682,0)</f>
        <v>0.84837813256516315</v>
      </c>
    </row>
    <row r="2683" spans="1:15" ht="16.5" x14ac:dyDescent="0.3">
      <c r="A2683">
        <v>61</v>
      </c>
      <c r="B2683">
        <v>29</v>
      </c>
      <c r="C2683">
        <v>60</v>
      </c>
      <c r="D2683" s="3">
        <v>42704</v>
      </c>
      <c r="E2683" s="33">
        <v>16</v>
      </c>
      <c r="F2683">
        <v>1</v>
      </c>
      <c r="G2683">
        <f>+HLOOKUP(VLOOKUP($B2683,$Q$2:$R$42,2,0),costos_sf!$D$2:$AY$99,base_minorista!$A2683,0)</f>
        <v>67015450.391314194</v>
      </c>
      <c r="H2683">
        <f>+HLOOKUP(VLOOKUP($B2683,$Q$2:$R$42,2,0),creditos_sf!$D$2:$AY$99,base_minorista!$A2683,0)</f>
        <v>230785248.525471</v>
      </c>
      <c r="I2683">
        <f>+HLOOKUP(VLOOKUP($B2683,$Q$2:$R$42,2,0),creditos_sf!$D$103:$AY$200,base_minorista!$A2683,0)</f>
        <v>22456058.873975378</v>
      </c>
      <c r="J2683">
        <f>+HLOOKUP(VLOOKUP($B2683,$Q$2:$R$42,2,0),Costo_fondeo!$D$3:$AY$100,base_minorista!$A2683,0)</f>
        <v>7.2119555820162304</v>
      </c>
      <c r="K2683">
        <f>+HLOOKUP(VLOOKUP($B2683,$Q$2:$R$42,2,0),Costo_provisiones!$D$3:$AY$100,base_minorista!$A2683,0)</f>
        <v>3.2908023423003265</v>
      </c>
      <c r="L2683">
        <f>+HLOOKUP(VLOOKUP($B2683,$Q$2:$R$42,2,0),Morosidad_control!$D$4:$AY$101,base_minorista!$A2683,0)</f>
        <v>6.0238310847159102</v>
      </c>
      <c r="M2683">
        <f ca="1">+OFFSET(Capital_2!$D$2,base_minorista!A2683,0)</f>
        <v>3.2966619789838338</v>
      </c>
      <c r="N2683">
        <f>+HLOOKUP(VLOOKUP($B2683,$Q$2:$R$42,2,0),costo_laboral!$E$2:$AZ$99,base_minorista!$A2683,0)</f>
        <v>14.938918781090599</v>
      </c>
      <c r="O2683">
        <f>+HLOOKUP(VLOOKUP($B2683,$Q$2:$R$42,2,0),Participacion2!$D$2:$AO$99,base_minorista!$A2683,0)</f>
        <v>0.84766934288886053</v>
      </c>
    </row>
    <row r="2684" spans="1:15" ht="16.5" x14ac:dyDescent="0.3">
      <c r="A2684">
        <v>62</v>
      </c>
      <c r="B2684">
        <v>29</v>
      </c>
      <c r="C2684">
        <v>61</v>
      </c>
      <c r="D2684" s="3">
        <v>42735</v>
      </c>
      <c r="E2684" s="33">
        <v>16</v>
      </c>
      <c r="F2684">
        <v>1</v>
      </c>
      <c r="G2684">
        <f>+HLOOKUP(VLOOKUP($B2684,$Q$2:$R$42,2,0),costos_sf!$D$2:$AY$99,base_minorista!$A2684,0)</f>
        <v>67034495.052310504</v>
      </c>
      <c r="H2684">
        <f>+HLOOKUP(VLOOKUP($B2684,$Q$2:$R$42,2,0),creditos_sf!$D$2:$AY$99,base_minorista!$A2684,0)</f>
        <v>231935672.363561</v>
      </c>
      <c r="I2684">
        <f>+HLOOKUP(VLOOKUP($B2684,$Q$2:$R$42,2,0),creditos_sf!$D$103:$AY$200,base_minorista!$A2684,0)</f>
        <v>22270644.044611584</v>
      </c>
      <c r="J2684">
        <f>+HLOOKUP(VLOOKUP($B2684,$Q$2:$R$42,2,0),Costo_fondeo!$D$3:$AY$100,base_minorista!$A2684,0)</f>
        <v>7.1687835551662999</v>
      </c>
      <c r="K2684">
        <f>+HLOOKUP(VLOOKUP($B2684,$Q$2:$R$42,2,0),Costo_provisiones!$D$3:$AY$100,base_minorista!$A2684,0)</f>
        <v>3.2174589453071651</v>
      </c>
      <c r="L2684">
        <f>+HLOOKUP(VLOOKUP($B2684,$Q$2:$R$42,2,0),Morosidad_control!$D$4:$AY$101,base_minorista!$A2684,0)</f>
        <v>6.0325704286182296</v>
      </c>
      <c r="M2684">
        <f ca="1">+OFFSET(Capital_2!$D$2,base_minorista!A2684,0)</f>
        <v>3.371561018368705</v>
      </c>
      <c r="N2684">
        <f>+HLOOKUP(VLOOKUP($B2684,$Q$2:$R$42,2,0),costo_laboral!$E$2:$AZ$99,base_minorista!$A2684,0)</f>
        <v>14.991561527588701</v>
      </c>
      <c r="O2684">
        <f>+HLOOKUP(VLOOKUP($B2684,$Q$2:$R$42,2,0),Participacion2!$D$2:$AO$99,base_minorista!$A2684,0)</f>
        <v>0.8500903066445582</v>
      </c>
    </row>
    <row r="2685" spans="1:15" ht="16.5" x14ac:dyDescent="0.3">
      <c r="A2685">
        <v>63</v>
      </c>
      <c r="B2685">
        <v>29</v>
      </c>
      <c r="C2685">
        <v>62</v>
      </c>
      <c r="D2685" s="3">
        <v>42766</v>
      </c>
      <c r="E2685" s="33">
        <v>17</v>
      </c>
      <c r="F2685">
        <v>1</v>
      </c>
      <c r="G2685">
        <f>+HLOOKUP(VLOOKUP($B2685,$Q$2:$R$42,2,0),costos_sf!$D$2:$AY$99,base_minorista!$A2685,0)</f>
        <v>67245141.324992105</v>
      </c>
      <c r="H2685">
        <f>+HLOOKUP(VLOOKUP($B2685,$Q$2:$R$42,2,0),creditos_sf!$D$2:$AY$99,base_minorista!$A2685,0)</f>
        <v>232248982.51500699</v>
      </c>
      <c r="I2685">
        <f>+HLOOKUP(VLOOKUP($B2685,$Q$2:$R$42,2,0),creditos_sf!$D$103:$AY$200,base_minorista!$A2685,0)</f>
        <v>22155376.309169341</v>
      </c>
      <c r="J2685">
        <f>+HLOOKUP(VLOOKUP($B2685,$Q$2:$R$42,2,0),Costo_fondeo!$D$3:$AY$100,base_minorista!$A2685,0)</f>
        <v>7.1489387616605597</v>
      </c>
      <c r="K2685">
        <f>+HLOOKUP(VLOOKUP($B2685,$Q$2:$R$42,2,0),Costo_provisiones!$D$3:$AY$100,base_minorista!$A2685,0)</f>
        <v>3.2272359822117873</v>
      </c>
      <c r="L2685">
        <f>+HLOOKUP(VLOOKUP($B2685,$Q$2:$R$42,2,0),Morosidad_control!$D$4:$AY$101,base_minorista!$A2685,0)</f>
        <v>5.8357107066182499</v>
      </c>
      <c r="M2685">
        <f ca="1">+OFFSET(Capital_2!$D$2,base_minorista!A2685,0)</f>
        <v>3.4309045641717737</v>
      </c>
      <c r="N2685">
        <f>+HLOOKUP(VLOOKUP($B2685,$Q$2:$R$42,2,0),costo_laboral!$E$2:$AZ$99,base_minorista!$A2685,0)</f>
        <v>15.1925713050186</v>
      </c>
      <c r="O2685">
        <f>+HLOOKUP(VLOOKUP($B2685,$Q$2:$R$42,2,0),Participacion2!$D$2:$AO$99,base_minorista!$A2685,0)</f>
        <v>0.85094171922531958</v>
      </c>
    </row>
    <row r="2686" spans="1:15" ht="16.5" x14ac:dyDescent="0.3">
      <c r="A2686">
        <v>64</v>
      </c>
      <c r="B2686">
        <v>29</v>
      </c>
      <c r="C2686">
        <v>63</v>
      </c>
      <c r="D2686" s="3">
        <v>42794</v>
      </c>
      <c r="E2686" s="33">
        <v>17</v>
      </c>
      <c r="F2686">
        <v>1</v>
      </c>
      <c r="G2686">
        <f>+HLOOKUP(VLOOKUP($B2686,$Q$2:$R$42,2,0),costos_sf!$D$2:$AY$99,base_minorista!$A2686,0)</f>
        <v>67160842.000528991</v>
      </c>
      <c r="H2686">
        <f>+HLOOKUP(VLOOKUP($B2686,$Q$2:$R$42,2,0),creditos_sf!$D$2:$AY$99,base_minorista!$A2686,0)</f>
        <v>233390414.38851699</v>
      </c>
      <c r="I2686">
        <f>+HLOOKUP(VLOOKUP($B2686,$Q$2:$R$42,2,0),creditos_sf!$D$103:$AY$200,base_minorista!$A2686,0)</f>
        <v>22259810.28163423</v>
      </c>
      <c r="J2686">
        <f>+HLOOKUP(VLOOKUP($B2686,$Q$2:$R$42,2,0),Costo_fondeo!$D$3:$AY$100,base_minorista!$A2686,0)</f>
        <v>7.1382214312993302</v>
      </c>
      <c r="K2686">
        <f>+HLOOKUP(VLOOKUP($B2686,$Q$2:$R$42,2,0),Costo_provisiones!$D$3:$AY$100,base_minorista!$A2686,0)</f>
        <v>3.2187888767290507</v>
      </c>
      <c r="L2686">
        <f>+HLOOKUP(VLOOKUP($B2686,$Q$2:$R$42,2,0),Morosidad_control!$D$4:$AY$101,base_minorista!$A2686,0)</f>
        <v>5.8538087072863396</v>
      </c>
      <c r="M2686">
        <f ca="1">+OFFSET(Capital_2!$D$2,base_minorista!A2686,0)</f>
        <v>3.4714473426279464</v>
      </c>
      <c r="N2686">
        <f>+HLOOKUP(VLOOKUP($B2686,$Q$2:$R$42,2,0),costo_laboral!$E$2:$AZ$99,base_minorista!$A2686,0)</f>
        <v>15.1608572236043</v>
      </c>
      <c r="O2686">
        <f>+HLOOKUP(VLOOKUP($B2686,$Q$2:$R$42,2,0),Participacion2!$D$2:$AO$99,base_minorista!$A2686,0)</f>
        <v>0.85221408237699037</v>
      </c>
    </row>
    <row r="2687" spans="1:15" ht="16.5" x14ac:dyDescent="0.3">
      <c r="A2687">
        <v>65</v>
      </c>
      <c r="B2687">
        <v>29</v>
      </c>
      <c r="C2687">
        <v>64</v>
      </c>
      <c r="D2687" s="3">
        <v>42825</v>
      </c>
      <c r="E2687" s="33">
        <v>17</v>
      </c>
      <c r="F2687">
        <v>1</v>
      </c>
      <c r="G2687">
        <f>+HLOOKUP(VLOOKUP($B2687,$Q$2:$R$42,2,0),costos_sf!$D$2:$AY$99,base_minorista!$A2687,0)</f>
        <v>66872031.149960808</v>
      </c>
      <c r="H2687">
        <f>+HLOOKUP(VLOOKUP($B2687,$Q$2:$R$42,2,0),creditos_sf!$D$2:$AY$99,base_minorista!$A2687,0)</f>
        <v>233000788.31591201</v>
      </c>
      <c r="I2687">
        <f>+HLOOKUP(VLOOKUP($B2687,$Q$2:$R$42,2,0),creditos_sf!$D$103:$AY$200,base_minorista!$A2687,0)</f>
        <v>21745480.911564961</v>
      </c>
      <c r="J2687">
        <f>+HLOOKUP(VLOOKUP($B2687,$Q$2:$R$42,2,0),Costo_fondeo!$D$3:$AY$100,base_minorista!$A2687,0)</f>
        <v>7.1172284745276899</v>
      </c>
      <c r="K2687">
        <f>+HLOOKUP(VLOOKUP($B2687,$Q$2:$R$42,2,0),Costo_provisiones!$D$3:$AY$100,base_minorista!$A2687,0)</f>
        <v>3.287462730108913</v>
      </c>
      <c r="L2687">
        <f>+HLOOKUP(VLOOKUP($B2687,$Q$2:$R$42,2,0),Morosidad_control!$D$4:$AY$101,base_minorista!$A2687,0)</f>
        <v>5.8758801314752303</v>
      </c>
      <c r="M2687">
        <f ca="1">+OFFSET(Capital_2!$D$2,base_minorista!A2687,0)</f>
        <v>3.5034579976729381</v>
      </c>
      <c r="N2687">
        <f>+HLOOKUP(VLOOKUP($B2687,$Q$2:$R$42,2,0),costo_laboral!$E$2:$AZ$99,base_minorista!$A2687,0)</f>
        <v>15.1801303068717</v>
      </c>
      <c r="O2687">
        <f>+HLOOKUP(VLOOKUP($B2687,$Q$2:$R$42,2,0),Participacion2!$D$2:$AO$99,base_minorista!$A2687,0)</f>
        <v>0.85386128416584572</v>
      </c>
    </row>
    <row r="2688" spans="1:15" ht="16.5" x14ac:dyDescent="0.3">
      <c r="A2688">
        <v>66</v>
      </c>
      <c r="B2688">
        <v>29</v>
      </c>
      <c r="C2688">
        <v>65</v>
      </c>
      <c r="D2688" s="3">
        <v>42855</v>
      </c>
      <c r="E2688" s="33">
        <v>17</v>
      </c>
      <c r="F2688">
        <v>1</v>
      </c>
      <c r="G2688">
        <f>+HLOOKUP(VLOOKUP($B2688,$Q$2:$R$42,2,0),costos_sf!$D$2:$AY$99,base_minorista!$A2688,0)</f>
        <v>67580984.95569919</v>
      </c>
      <c r="H2688">
        <f>+HLOOKUP(VLOOKUP($B2688,$Q$2:$R$42,2,0),creditos_sf!$D$2:$AY$99,base_minorista!$A2688,0)</f>
        <v>233904439.02623302</v>
      </c>
      <c r="I2688">
        <f>+HLOOKUP(VLOOKUP($B2688,$Q$2:$R$42,2,0),creditos_sf!$D$103:$AY$200,base_minorista!$A2688,0)</f>
        <v>21744590.328769423</v>
      </c>
      <c r="J2688">
        <f>+HLOOKUP(VLOOKUP($B2688,$Q$2:$R$42,2,0),Costo_fondeo!$D$3:$AY$100,base_minorista!$A2688,0)</f>
        <v>7.1520530177130404</v>
      </c>
      <c r="K2688">
        <f>+HLOOKUP(VLOOKUP($B2688,$Q$2:$R$42,2,0),Costo_provisiones!$D$3:$AY$100,base_minorista!$A2688,0)</f>
        <v>3.4737308622299428</v>
      </c>
      <c r="L2688">
        <f>+HLOOKUP(VLOOKUP($B2688,$Q$2:$R$42,2,0),Morosidad_control!$D$4:$AY$101,base_minorista!$A2688,0)</f>
        <v>5.9488321476271002</v>
      </c>
      <c r="M2688">
        <f ca="1">+OFFSET(Capital_2!$D$2,base_minorista!A2688,0)</f>
        <v>3.5336781037956082</v>
      </c>
      <c r="N2688">
        <f>+HLOOKUP(VLOOKUP($B2688,$Q$2:$R$42,2,0),costo_laboral!$E$2:$AZ$99,base_minorista!$A2688,0)</f>
        <v>15.1854583345901</v>
      </c>
      <c r="O2688">
        <f>+HLOOKUP(VLOOKUP($B2688,$Q$2:$R$42,2,0),Participacion2!$D$2:$AO$99,base_minorista!$A2688,0)</f>
        <v>0.85227211442150297</v>
      </c>
    </row>
    <row r="2689" spans="1:15" ht="16.5" x14ac:dyDescent="0.3">
      <c r="A2689">
        <v>67</v>
      </c>
      <c r="B2689">
        <v>29</v>
      </c>
      <c r="C2689">
        <v>66</v>
      </c>
      <c r="D2689" s="3">
        <v>42886</v>
      </c>
      <c r="E2689" s="33">
        <v>17</v>
      </c>
      <c r="F2689">
        <v>1</v>
      </c>
      <c r="G2689">
        <f>+HLOOKUP(VLOOKUP($B2689,$Q$2:$R$42,2,0),costos_sf!$D$2:$AY$99,base_minorista!$A2689,0)</f>
        <v>67800443.195469603</v>
      </c>
      <c r="H2689">
        <f>+HLOOKUP(VLOOKUP($B2689,$Q$2:$R$42,2,0),creditos_sf!$D$2:$AY$99,base_minorista!$A2689,0)</f>
        <v>234840113.16166601</v>
      </c>
      <c r="I2689">
        <f>+HLOOKUP(VLOOKUP($B2689,$Q$2:$R$42,2,0),creditos_sf!$D$103:$AY$200,base_minorista!$A2689,0)</f>
        <v>22090975.893642865</v>
      </c>
      <c r="J2689">
        <f>+HLOOKUP(VLOOKUP($B2689,$Q$2:$R$42,2,0),Costo_fondeo!$D$3:$AY$100,base_minorista!$A2689,0)</f>
        <v>7.1266613341790501</v>
      </c>
      <c r="K2689">
        <f>+HLOOKUP(VLOOKUP($B2689,$Q$2:$R$42,2,0),Costo_provisiones!$D$3:$AY$100,base_minorista!$A2689,0)</f>
        <v>3.4621779492994116</v>
      </c>
      <c r="L2689">
        <f>+HLOOKUP(VLOOKUP($B2689,$Q$2:$R$42,2,0),Morosidad_control!$D$4:$AY$101,base_minorista!$A2689,0)</f>
        <v>5.9390671568440698</v>
      </c>
      <c r="M2689">
        <f ca="1">+OFFSET(Capital_2!$D$2,base_minorista!A2689,0)</f>
        <v>3.5570017411603705</v>
      </c>
      <c r="N2689">
        <f>+HLOOKUP(VLOOKUP($B2689,$Q$2:$R$42,2,0),costo_laboral!$E$2:$AZ$99,base_minorista!$A2689,0)</f>
        <v>15.2087839721937</v>
      </c>
      <c r="O2689">
        <f>+HLOOKUP(VLOOKUP($B2689,$Q$2:$R$42,2,0),Participacion2!$D$2:$AO$99,base_minorista!$A2689,0)</f>
        <v>0.84493004342054512</v>
      </c>
    </row>
    <row r="2690" spans="1:15" ht="16.5" x14ac:dyDescent="0.3">
      <c r="A2690">
        <v>68</v>
      </c>
      <c r="B2690">
        <v>29</v>
      </c>
      <c r="C2690">
        <v>67</v>
      </c>
      <c r="D2690" s="3">
        <v>42916</v>
      </c>
      <c r="E2690" s="33">
        <v>17</v>
      </c>
      <c r="F2690">
        <v>1</v>
      </c>
      <c r="G2690">
        <f>+HLOOKUP(VLOOKUP($B2690,$Q$2:$R$42,2,0),costos_sf!$D$2:$AY$99,base_minorista!$A2690,0)</f>
        <v>68104463.192670897</v>
      </c>
      <c r="H2690">
        <f>+HLOOKUP(VLOOKUP($B2690,$Q$2:$R$42,2,0),creditos_sf!$D$2:$AY$99,base_minorista!$A2690,0)</f>
        <v>234662574.21450201</v>
      </c>
      <c r="I2690">
        <f>+HLOOKUP(VLOOKUP($B2690,$Q$2:$R$42,2,0),creditos_sf!$D$103:$AY$200,base_minorista!$A2690,0)</f>
        <v>21544659.740559503</v>
      </c>
      <c r="J2690">
        <f>+HLOOKUP(VLOOKUP($B2690,$Q$2:$R$42,2,0),Costo_fondeo!$D$3:$AY$100,base_minorista!$A2690,0)</f>
        <v>7.1164939416274198</v>
      </c>
      <c r="K2690">
        <f>+HLOOKUP(VLOOKUP($B2690,$Q$2:$R$42,2,0),Costo_provisiones!$D$3:$AY$100,base_minorista!$A2690,0)</f>
        <v>3.5917065977489941</v>
      </c>
      <c r="L2690">
        <f>+HLOOKUP(VLOOKUP($B2690,$Q$2:$R$42,2,0),Morosidad_control!$D$4:$AY$101,base_minorista!$A2690,0)</f>
        <v>6.16962216357682</v>
      </c>
      <c r="M2690">
        <f ca="1">+OFFSET(Capital_2!$D$2,base_minorista!A2690,0)</f>
        <v>3.5704065106105527</v>
      </c>
      <c r="N2690">
        <f>+HLOOKUP(VLOOKUP($B2690,$Q$2:$R$42,2,0),costo_laboral!$E$2:$AZ$99,base_minorista!$A2690,0)</f>
        <v>15.284758116134</v>
      </c>
      <c r="O2690">
        <f>+HLOOKUP(VLOOKUP($B2690,$Q$2:$R$42,2,0),Participacion2!$D$2:$AO$99,base_minorista!$A2690,0)</f>
        <v>0.8369203442061548</v>
      </c>
    </row>
    <row r="2691" spans="1:15" ht="16.5" x14ac:dyDescent="0.3">
      <c r="A2691">
        <v>69</v>
      </c>
      <c r="B2691">
        <v>29</v>
      </c>
      <c r="C2691">
        <v>68</v>
      </c>
      <c r="D2691" s="3">
        <v>42947</v>
      </c>
      <c r="E2691" s="33">
        <v>17</v>
      </c>
      <c r="F2691">
        <v>1</v>
      </c>
      <c r="G2691">
        <f>+HLOOKUP(VLOOKUP($B2691,$Q$2:$R$42,2,0),costos_sf!$D$2:$AY$99,base_minorista!$A2691,0)</f>
        <v>68042961.657850102</v>
      </c>
      <c r="H2691">
        <f>+HLOOKUP(VLOOKUP($B2691,$Q$2:$R$42,2,0),creditos_sf!$D$2:$AY$99,base_minorista!$A2691,0)</f>
        <v>233907848.44328502</v>
      </c>
      <c r="I2691">
        <f>+HLOOKUP(VLOOKUP($B2691,$Q$2:$R$42,2,0),creditos_sf!$D$103:$AY$200,base_minorista!$A2691,0)</f>
        <v>21157132.971783843</v>
      </c>
      <c r="J2691">
        <f>+HLOOKUP(VLOOKUP($B2691,$Q$2:$R$42,2,0),Costo_fondeo!$D$3:$AY$100,base_minorista!$A2691,0)</f>
        <v>7.09527667089296</v>
      </c>
      <c r="K2691">
        <f>+HLOOKUP(VLOOKUP($B2691,$Q$2:$R$42,2,0),Costo_provisiones!$D$3:$AY$100,base_minorista!$A2691,0)</f>
        <v>3.7139151655448996</v>
      </c>
      <c r="L2691">
        <f>+HLOOKUP(VLOOKUP($B2691,$Q$2:$R$42,2,0),Morosidad_control!$D$4:$AY$101,base_minorista!$A2691,0)</f>
        <v>6.3472154223730701</v>
      </c>
      <c r="M2691">
        <f ca="1">+OFFSET(Capital_2!$D$2,base_minorista!A2691,0)</f>
        <v>3.5864726654758914</v>
      </c>
      <c r="N2691">
        <f>+HLOOKUP(VLOOKUP($B2691,$Q$2:$R$42,2,0),costo_laboral!$E$2:$AZ$99,base_minorista!$A2691,0)</f>
        <v>15.2834158584053</v>
      </c>
      <c r="O2691">
        <f>+HLOOKUP(VLOOKUP($B2691,$Q$2:$R$42,2,0),Participacion2!$D$2:$AO$99,base_minorista!$A2691,0)</f>
        <v>0.83188530719018139</v>
      </c>
    </row>
    <row r="2692" spans="1:15" ht="16.5" x14ac:dyDescent="0.3">
      <c r="A2692">
        <v>70</v>
      </c>
      <c r="B2692">
        <v>29</v>
      </c>
      <c r="C2692">
        <v>69</v>
      </c>
      <c r="D2692" s="3">
        <v>42978</v>
      </c>
      <c r="E2692" s="33">
        <v>17</v>
      </c>
      <c r="F2692">
        <v>1</v>
      </c>
      <c r="G2692">
        <f>+HLOOKUP(VLOOKUP($B2692,$Q$2:$R$42,2,0),costos_sf!$D$2:$AY$99,base_minorista!$A2692,0)</f>
        <v>67411528.058569103</v>
      </c>
      <c r="H2692">
        <f>+HLOOKUP(VLOOKUP($B2692,$Q$2:$R$42,2,0),creditos_sf!$D$2:$AY$99,base_minorista!$A2692,0)</f>
        <v>232342459.45174599</v>
      </c>
      <c r="I2692">
        <f>+HLOOKUP(VLOOKUP($B2692,$Q$2:$R$42,2,0),creditos_sf!$D$103:$AY$200,base_minorista!$A2692,0)</f>
        <v>21082464.147621308</v>
      </c>
      <c r="J2692">
        <f>+HLOOKUP(VLOOKUP($B2692,$Q$2:$R$42,2,0),Costo_fondeo!$D$3:$AY$100,base_minorista!$A2692,0)</f>
        <v>7.08797264255307</v>
      </c>
      <c r="K2692">
        <f>+HLOOKUP(VLOOKUP($B2692,$Q$2:$R$42,2,0),Costo_provisiones!$D$3:$AY$100,base_minorista!$A2692,0)</f>
        <v>3.7799440874466934</v>
      </c>
      <c r="L2692">
        <f>+HLOOKUP(VLOOKUP($B2692,$Q$2:$R$42,2,0),Morosidad_control!$D$4:$AY$101,base_minorista!$A2692,0)</f>
        <v>6.4674722195672496</v>
      </c>
      <c r="M2692">
        <f ca="1">+OFFSET(Capital_2!$D$2,base_minorista!A2692,0)</f>
        <v>3.5952774480300995</v>
      </c>
      <c r="N2692">
        <f>+HLOOKUP(VLOOKUP($B2692,$Q$2:$R$42,2,0),costo_laboral!$E$2:$AZ$99,base_minorista!$A2692,0)</f>
        <v>15.2256435864669</v>
      </c>
      <c r="O2692">
        <f>+HLOOKUP(VLOOKUP($B2692,$Q$2:$R$42,2,0),Participacion2!$D$2:$AO$99,base_minorista!$A2692,0)</f>
        <v>0.82553309170807898</v>
      </c>
    </row>
    <row r="2693" spans="1:15" ht="16.5" x14ac:dyDescent="0.3">
      <c r="A2693">
        <v>71</v>
      </c>
      <c r="B2693">
        <v>29</v>
      </c>
      <c r="C2693">
        <v>70</v>
      </c>
      <c r="D2693" s="3">
        <v>43008</v>
      </c>
      <c r="E2693" s="33">
        <v>17</v>
      </c>
      <c r="F2693">
        <v>1</v>
      </c>
      <c r="G2693">
        <f>+HLOOKUP(VLOOKUP($B2693,$Q$2:$R$42,2,0),costos_sf!$D$2:$AY$99,base_minorista!$A2693,0)</f>
        <v>66964849.271290496</v>
      </c>
      <c r="H2693">
        <f>+HLOOKUP(VLOOKUP($B2693,$Q$2:$R$42,2,0),creditos_sf!$D$2:$AY$99,base_minorista!$A2693,0)</f>
        <v>232286637.26002699</v>
      </c>
      <c r="I2693">
        <f>+HLOOKUP(VLOOKUP($B2693,$Q$2:$R$42,2,0),creditos_sf!$D$103:$AY$200,base_minorista!$A2693,0)</f>
        <v>20991706.652798671</v>
      </c>
      <c r="J2693">
        <f>+HLOOKUP(VLOOKUP($B2693,$Q$2:$R$42,2,0),Costo_fondeo!$D$3:$AY$100,base_minorista!$A2693,0)</f>
        <v>7.0714040811773797</v>
      </c>
      <c r="K2693">
        <f>+HLOOKUP(VLOOKUP($B2693,$Q$2:$R$42,2,0),Costo_provisiones!$D$3:$AY$100,base_minorista!$A2693,0)</f>
        <v>3.9359871630342145</v>
      </c>
      <c r="L2693">
        <f>+HLOOKUP(VLOOKUP($B2693,$Q$2:$R$42,2,0),Morosidad_control!$D$4:$AY$101,base_minorista!$A2693,0)</f>
        <v>6.8069792448071196</v>
      </c>
      <c r="M2693">
        <f ca="1">+OFFSET(Capital_2!$D$2,base_minorista!A2693,0)</f>
        <v>3.5939139218894542</v>
      </c>
      <c r="N2693">
        <f>+HLOOKUP(VLOOKUP($B2693,$Q$2:$R$42,2,0),costo_laboral!$E$2:$AZ$99,base_minorista!$A2693,0)</f>
        <v>15.023635378960799</v>
      </c>
      <c r="O2693">
        <f>+HLOOKUP(VLOOKUP($B2693,$Q$2:$R$42,2,0),Participacion2!$D$2:$AO$99,base_minorista!$A2693,0)</f>
        <v>0.81737738625871825</v>
      </c>
    </row>
    <row r="2694" spans="1:15" ht="16.5" x14ac:dyDescent="0.3">
      <c r="A2694">
        <v>72</v>
      </c>
      <c r="B2694">
        <v>29</v>
      </c>
      <c r="C2694">
        <v>71</v>
      </c>
      <c r="D2694" s="3">
        <v>43039</v>
      </c>
      <c r="E2694" s="33">
        <v>17</v>
      </c>
      <c r="F2694">
        <v>1</v>
      </c>
      <c r="G2694">
        <f>+HLOOKUP(VLOOKUP($B2694,$Q$2:$R$42,2,0),costos_sf!$D$2:$AY$99,base_minorista!$A2694,0)</f>
        <v>67259639.656657606</v>
      </c>
      <c r="H2694">
        <f>+HLOOKUP(VLOOKUP($B2694,$Q$2:$R$42,2,0),creditos_sf!$D$2:$AY$99,base_minorista!$A2694,0)</f>
        <v>231576687.17845097</v>
      </c>
      <c r="I2694">
        <f>+HLOOKUP(VLOOKUP($B2694,$Q$2:$R$42,2,0),creditos_sf!$D$103:$AY$200,base_minorista!$A2694,0)</f>
        <v>20550498.199124008</v>
      </c>
      <c r="J2694">
        <f>+HLOOKUP(VLOOKUP($B2694,$Q$2:$R$42,2,0),Costo_fondeo!$D$3:$AY$100,base_minorista!$A2694,0)</f>
        <v>7.0521297643344703</v>
      </c>
      <c r="K2694">
        <f>+HLOOKUP(VLOOKUP($B2694,$Q$2:$R$42,2,0),Costo_provisiones!$D$3:$AY$100,base_minorista!$A2694,0)</f>
        <v>4.1068006624984461</v>
      </c>
      <c r="L2694">
        <f>+HLOOKUP(VLOOKUP($B2694,$Q$2:$R$42,2,0),Morosidad_control!$D$4:$AY$101,base_minorista!$A2694,0)</f>
        <v>6.7788504378505401</v>
      </c>
      <c r="M2694">
        <f ca="1">+OFFSET(Capital_2!$D$2,base_minorista!A2694,0)</f>
        <v>3.6057998149039663</v>
      </c>
      <c r="N2694">
        <f>+HLOOKUP(VLOOKUP($B2694,$Q$2:$R$42,2,0),costo_laboral!$E$2:$AZ$99,base_minorista!$A2694,0)</f>
        <v>15.0671812565274</v>
      </c>
      <c r="O2694">
        <f>+HLOOKUP(VLOOKUP($B2694,$Q$2:$R$42,2,0),Participacion2!$D$2:$AO$99,base_minorista!$A2694,0)</f>
        <v>0.80729920569079849</v>
      </c>
    </row>
    <row r="2695" spans="1:15" ht="16.5" x14ac:dyDescent="0.3">
      <c r="A2695">
        <v>73</v>
      </c>
      <c r="B2695">
        <v>29</v>
      </c>
      <c r="C2695">
        <v>72</v>
      </c>
      <c r="D2695" s="3">
        <v>43069</v>
      </c>
      <c r="E2695" s="33">
        <v>17</v>
      </c>
      <c r="F2695">
        <v>1</v>
      </c>
      <c r="G2695">
        <f>+HLOOKUP(VLOOKUP($B2695,$Q$2:$R$42,2,0),costos_sf!$D$2:$AY$99,base_minorista!$A2695,0)</f>
        <v>67292318.502319008</v>
      </c>
      <c r="H2695">
        <f>+HLOOKUP(VLOOKUP($B2695,$Q$2:$R$42,2,0),creditos_sf!$D$2:$AY$99,base_minorista!$A2695,0)</f>
        <v>230856910.69537401</v>
      </c>
      <c r="I2695">
        <f>+HLOOKUP(VLOOKUP($B2695,$Q$2:$R$42,2,0),creditos_sf!$D$103:$AY$200,base_minorista!$A2695,0)</f>
        <v>20119319.412663143</v>
      </c>
      <c r="J2695">
        <f>+HLOOKUP(VLOOKUP($B2695,$Q$2:$R$42,2,0),Costo_fondeo!$D$3:$AY$100,base_minorista!$A2695,0)</f>
        <v>7.0141785822169798</v>
      </c>
      <c r="K2695">
        <f>+HLOOKUP(VLOOKUP($B2695,$Q$2:$R$42,2,0),Costo_provisiones!$D$3:$AY$100,base_minorista!$A2695,0)</f>
        <v>4.2308460118598079</v>
      </c>
      <c r="L2695">
        <f>+HLOOKUP(VLOOKUP($B2695,$Q$2:$R$42,2,0),Morosidad_control!$D$4:$AY$101,base_minorista!$A2695,0)</f>
        <v>6.7580307454245698</v>
      </c>
      <c r="M2695">
        <f ca="1">+OFFSET(Capital_2!$D$2,base_minorista!A2695,0)</f>
        <v>3.6120620419568428</v>
      </c>
      <c r="N2695">
        <f>+HLOOKUP(VLOOKUP($B2695,$Q$2:$R$42,2,0),costo_laboral!$E$2:$AZ$99,base_minorista!$A2695,0)</f>
        <v>15.042205892455</v>
      </c>
      <c r="O2695">
        <f>+HLOOKUP(VLOOKUP($B2695,$Q$2:$R$42,2,0),Participacion2!$D$2:$AO$99,base_minorista!$A2695,0)</f>
        <v>0.79643625911178206</v>
      </c>
    </row>
    <row r="2696" spans="1:15" ht="16.5" x14ac:dyDescent="0.3">
      <c r="A2696">
        <v>74</v>
      </c>
      <c r="B2696">
        <v>29</v>
      </c>
      <c r="C2696">
        <v>73</v>
      </c>
      <c r="D2696" s="3">
        <v>43100</v>
      </c>
      <c r="E2696" s="33">
        <v>17</v>
      </c>
      <c r="F2696">
        <v>1</v>
      </c>
      <c r="G2696">
        <f>+HLOOKUP(VLOOKUP($B2696,$Q$2:$R$42,2,0),costos_sf!$D$2:$AY$99,base_minorista!$A2696,0)</f>
        <v>67147549.806629211</v>
      </c>
      <c r="H2696">
        <f>+HLOOKUP(VLOOKUP($B2696,$Q$2:$R$42,2,0),creditos_sf!$D$2:$AY$99,base_minorista!$A2696,0)</f>
        <v>230660853.02323902</v>
      </c>
      <c r="I2696">
        <f>+HLOOKUP(VLOOKUP($B2696,$Q$2:$R$42,2,0),creditos_sf!$D$103:$AY$200,base_minorista!$A2696,0)</f>
        <v>19620995.852322772</v>
      </c>
      <c r="J2696">
        <f>+HLOOKUP(VLOOKUP($B2696,$Q$2:$R$42,2,0),Costo_fondeo!$D$3:$AY$100,base_minorista!$A2696,0)</f>
        <v>7.0399529899231403</v>
      </c>
      <c r="K2696">
        <f>+HLOOKUP(VLOOKUP($B2696,$Q$2:$R$42,2,0),Costo_provisiones!$D$3:$AY$100,base_minorista!$A2696,0)</f>
        <v>4.3627907751275448</v>
      </c>
      <c r="L2696">
        <f>+HLOOKUP(VLOOKUP($B2696,$Q$2:$R$42,2,0),Morosidad_control!$D$4:$AY$101,base_minorista!$A2696,0)</f>
        <v>7.0731954632710403</v>
      </c>
      <c r="M2696">
        <f ca="1">+OFFSET(Capital_2!$D$2,base_minorista!A2696,0)</f>
        <v>3.5930762546706192</v>
      </c>
      <c r="N2696">
        <f>+HLOOKUP(VLOOKUP($B2696,$Q$2:$R$42,2,0),costo_laboral!$E$2:$AZ$99,base_minorista!$A2696,0)</f>
        <v>14.9745789863032</v>
      </c>
      <c r="O2696">
        <f>+HLOOKUP(VLOOKUP($B2696,$Q$2:$R$42,2,0),Participacion2!$D$2:$AO$99,base_minorista!$A2696,0)</f>
        <v>0.79264080378300816</v>
      </c>
    </row>
    <row r="2697" spans="1:15" ht="16.5" x14ac:dyDescent="0.3">
      <c r="A2697">
        <v>75</v>
      </c>
      <c r="B2697">
        <v>29</v>
      </c>
      <c r="C2697">
        <v>74</v>
      </c>
      <c r="D2697" s="3">
        <v>43131</v>
      </c>
      <c r="E2697" s="33">
        <v>18</v>
      </c>
      <c r="F2697">
        <v>1</v>
      </c>
      <c r="G2697">
        <f>+HLOOKUP(VLOOKUP($B2697,$Q$2:$R$42,2,0),costos_sf!$D$2:$AY$99,base_minorista!$A2697,0)</f>
        <v>66827153.244498402</v>
      </c>
      <c r="H2697">
        <f>+HLOOKUP(VLOOKUP($B2697,$Q$2:$R$42,2,0),creditos_sf!$D$2:$AY$99,base_minorista!$A2697,0)</f>
        <v>231029925.78620601</v>
      </c>
      <c r="I2697">
        <f>+HLOOKUP(VLOOKUP($B2697,$Q$2:$R$42,2,0),creditos_sf!$D$103:$AY$200,base_minorista!$A2697,0)</f>
        <v>19664366.836003497</v>
      </c>
      <c r="J2697">
        <f>+HLOOKUP(VLOOKUP($B2697,$Q$2:$R$42,2,0),Costo_fondeo!$D$3:$AY$100,base_minorista!$A2697,0)</f>
        <v>7.0204465113765604</v>
      </c>
      <c r="K2697">
        <f>+HLOOKUP(VLOOKUP($B2697,$Q$2:$R$42,2,0),Costo_provisiones!$D$3:$AY$100,base_minorista!$A2697,0)</f>
        <v>4.4696182523365708</v>
      </c>
      <c r="L2697">
        <f>+HLOOKUP(VLOOKUP($B2697,$Q$2:$R$42,2,0),Morosidad_control!$D$4:$AY$101,base_minorista!$A2697,0)</f>
        <v>7.07149792947388</v>
      </c>
      <c r="M2697">
        <f ca="1">+OFFSET(Capital_2!$D$2,base_minorista!A2697,0)</f>
        <v>3.5815867697690567</v>
      </c>
      <c r="N2697">
        <f>+HLOOKUP(VLOOKUP($B2697,$Q$2:$R$42,2,0),costo_laboral!$E$2:$AZ$99,base_minorista!$A2697,0)</f>
        <v>14.843850090488599</v>
      </c>
      <c r="O2697">
        <f>+HLOOKUP(VLOOKUP($B2697,$Q$2:$R$42,2,0),Participacion2!$D$2:$AO$99,base_minorista!$A2697,0)</f>
        <v>0.79300202281835719</v>
      </c>
    </row>
    <row r="2698" spans="1:15" ht="16.5" x14ac:dyDescent="0.3">
      <c r="A2698">
        <v>76</v>
      </c>
      <c r="B2698">
        <v>29</v>
      </c>
      <c r="C2698">
        <v>75</v>
      </c>
      <c r="D2698" s="3">
        <v>43159</v>
      </c>
      <c r="E2698" s="33">
        <v>18</v>
      </c>
      <c r="F2698">
        <v>1</v>
      </c>
      <c r="G2698">
        <f>+HLOOKUP(VLOOKUP($B2698,$Q$2:$R$42,2,0),costos_sf!$D$2:$AY$99,base_minorista!$A2698,0)</f>
        <v>66125583.913038395</v>
      </c>
      <c r="H2698">
        <f>+HLOOKUP(VLOOKUP($B2698,$Q$2:$R$42,2,0),creditos_sf!$D$2:$AY$99,base_minorista!$A2698,0)</f>
        <v>231017192.17134801</v>
      </c>
      <c r="I2698">
        <f>+HLOOKUP(VLOOKUP($B2698,$Q$2:$R$42,2,0),creditos_sf!$D$103:$AY$200,base_minorista!$A2698,0)</f>
        <v>19752726.970845282</v>
      </c>
      <c r="J2698">
        <f>+HLOOKUP(VLOOKUP($B2698,$Q$2:$R$42,2,0),Costo_fondeo!$D$3:$AY$100,base_minorista!$A2698,0)</f>
        <v>6.9918276389617002</v>
      </c>
      <c r="K2698">
        <f>+HLOOKUP(VLOOKUP($B2698,$Q$2:$R$42,2,0),Costo_provisiones!$D$3:$AY$100,base_minorista!$A2698,0)</f>
        <v>4.2912758664665773</v>
      </c>
      <c r="L2698">
        <f>+HLOOKUP(VLOOKUP($B2698,$Q$2:$R$42,2,0),Morosidad_control!$D$4:$AY$101,base_minorista!$A2698,0)</f>
        <v>7.2171101013356402</v>
      </c>
      <c r="M2698">
        <f ca="1">+OFFSET(Capital_2!$D$2,base_minorista!A2698,0)</f>
        <v>3.5677590569055382</v>
      </c>
      <c r="N2698">
        <f>+HLOOKUP(VLOOKUP($B2698,$Q$2:$R$42,2,0),costo_laboral!$E$2:$AZ$99,base_minorista!$A2698,0)</f>
        <v>14.761379608427101</v>
      </c>
      <c r="O2698">
        <f>+HLOOKUP(VLOOKUP($B2698,$Q$2:$R$42,2,0),Participacion2!$D$2:$AO$99,base_minorista!$A2698,0)</f>
        <v>0.79696369704552927</v>
      </c>
    </row>
    <row r="2699" spans="1:15" ht="16.5" x14ac:dyDescent="0.3">
      <c r="A2699">
        <v>77</v>
      </c>
      <c r="B2699">
        <v>29</v>
      </c>
      <c r="C2699">
        <v>76</v>
      </c>
      <c r="D2699" s="3">
        <v>43190</v>
      </c>
      <c r="E2699" s="33">
        <v>18</v>
      </c>
      <c r="F2699">
        <v>1</v>
      </c>
      <c r="G2699">
        <f>+HLOOKUP(VLOOKUP($B2699,$Q$2:$R$42,2,0),costos_sf!$D$2:$AY$99,base_minorista!$A2699,0)</f>
        <v>65869232.246910699</v>
      </c>
      <c r="H2699">
        <f>+HLOOKUP(VLOOKUP($B2699,$Q$2:$R$42,2,0),creditos_sf!$D$2:$AY$99,base_minorista!$A2699,0)</f>
        <v>232253332.49216801</v>
      </c>
      <c r="I2699">
        <f>+HLOOKUP(VLOOKUP($B2699,$Q$2:$R$42,2,0),creditos_sf!$D$103:$AY$200,base_minorista!$A2699,0)</f>
        <v>20254376.494345203</v>
      </c>
      <c r="J2699">
        <f>+HLOOKUP(VLOOKUP($B2699,$Q$2:$R$42,2,0),Costo_fondeo!$D$3:$AY$100,base_minorista!$A2699,0)</f>
        <v>6.9592057038905102</v>
      </c>
      <c r="K2699">
        <f>+HLOOKUP(VLOOKUP($B2699,$Q$2:$R$42,2,0),Costo_provisiones!$D$3:$AY$100,base_minorista!$A2699,0)</f>
        <v>4.2863662154571056</v>
      </c>
      <c r="L2699">
        <f>+HLOOKUP(VLOOKUP($B2699,$Q$2:$R$42,2,0),Morosidad_control!$D$4:$AY$101,base_minorista!$A2699,0)</f>
        <v>7.5613680469554696</v>
      </c>
      <c r="M2699">
        <f ca="1">+OFFSET(Capital_2!$D$2,base_minorista!A2699,0)</f>
        <v>3.5535594036254383</v>
      </c>
      <c r="N2699">
        <f>+HLOOKUP(VLOOKUP($B2699,$Q$2:$R$42,2,0),costo_laboral!$E$2:$AZ$99,base_minorista!$A2699,0)</f>
        <v>14.625139081780899</v>
      </c>
      <c r="O2699">
        <f>+HLOOKUP(VLOOKUP($B2699,$Q$2:$R$42,2,0),Participacion2!$D$2:$AO$99,base_minorista!$A2699,0)</f>
        <v>0.79788628722832611</v>
      </c>
    </row>
    <row r="2700" spans="1:15" ht="16.5" x14ac:dyDescent="0.3">
      <c r="A2700">
        <v>78</v>
      </c>
      <c r="B2700">
        <v>29</v>
      </c>
      <c r="C2700">
        <v>77</v>
      </c>
      <c r="D2700" s="3">
        <v>43220</v>
      </c>
      <c r="E2700" s="33">
        <v>18</v>
      </c>
      <c r="F2700">
        <v>1</v>
      </c>
      <c r="G2700">
        <f>+HLOOKUP(VLOOKUP($B2700,$Q$2:$R$42,2,0),costos_sf!$D$2:$AY$99,base_minorista!$A2700,0)</f>
        <v>65690819.452161305</v>
      </c>
      <c r="H2700">
        <f>+HLOOKUP(VLOOKUP($B2700,$Q$2:$R$42,2,0),creditos_sf!$D$2:$AY$99,base_minorista!$A2700,0)</f>
        <v>232806618.292678</v>
      </c>
      <c r="I2700">
        <f>+HLOOKUP(VLOOKUP($B2700,$Q$2:$R$42,2,0),creditos_sf!$D$103:$AY$200,base_minorista!$A2700,0)</f>
        <v>20647872.033715811</v>
      </c>
      <c r="J2700">
        <f>+HLOOKUP(VLOOKUP($B2700,$Q$2:$R$42,2,0),Costo_fondeo!$D$3:$AY$100,base_minorista!$A2700,0)</f>
        <v>6.9075866917395397</v>
      </c>
      <c r="K2700">
        <f>+HLOOKUP(VLOOKUP($B2700,$Q$2:$R$42,2,0),Costo_provisiones!$D$3:$AY$100,base_minorista!$A2700,0)</f>
        <v>4.2029898751966783</v>
      </c>
      <c r="L2700">
        <f>+HLOOKUP(VLOOKUP($B2700,$Q$2:$R$42,2,0),Morosidad_control!$D$4:$AY$101,base_minorista!$A2700,0)</f>
        <v>7.4131727053764997</v>
      </c>
      <c r="M2700">
        <f ca="1">+OFFSET(Capital_2!$D$2,base_minorista!A2700,0)</f>
        <v>3.5277001527594574</v>
      </c>
      <c r="N2700">
        <f>+HLOOKUP(VLOOKUP($B2700,$Q$2:$R$42,2,0),costo_laboral!$E$2:$AZ$99,base_minorista!$A2700,0)</f>
        <v>14.5675021749619</v>
      </c>
      <c r="O2700">
        <f>+HLOOKUP(VLOOKUP($B2700,$Q$2:$R$42,2,0),Participacion2!$D$2:$AO$99,base_minorista!$A2700,0)</f>
        <v>0.79336594650361736</v>
      </c>
    </row>
    <row r="2701" spans="1:15" ht="16.5" x14ac:dyDescent="0.3">
      <c r="A2701">
        <v>79</v>
      </c>
      <c r="B2701">
        <v>29</v>
      </c>
      <c r="C2701">
        <v>78</v>
      </c>
      <c r="D2701" s="3">
        <v>43251</v>
      </c>
      <c r="E2701" s="33">
        <v>18</v>
      </c>
      <c r="F2701">
        <v>1</v>
      </c>
      <c r="G2701">
        <f>+HLOOKUP(VLOOKUP($B2701,$Q$2:$R$42,2,0),costos_sf!$D$2:$AY$99,base_minorista!$A2701,0)</f>
        <v>65667180.148488</v>
      </c>
      <c r="H2701">
        <f>+HLOOKUP(VLOOKUP($B2701,$Q$2:$R$42,2,0),creditos_sf!$D$2:$AY$99,base_minorista!$A2701,0)</f>
        <v>232053678.52060199</v>
      </c>
      <c r="I2701">
        <f>+HLOOKUP(VLOOKUP($B2701,$Q$2:$R$42,2,0),creditos_sf!$D$103:$AY$200,base_minorista!$A2701,0)</f>
        <v>21054471.830419824</v>
      </c>
      <c r="J2701">
        <f>+HLOOKUP(VLOOKUP($B2701,$Q$2:$R$42,2,0),Costo_fondeo!$D$3:$AY$100,base_minorista!$A2701,0)</f>
        <v>6.8723670508288501</v>
      </c>
      <c r="K2701">
        <f>+HLOOKUP(VLOOKUP($B2701,$Q$2:$R$42,2,0),Costo_provisiones!$D$3:$AY$100,base_minorista!$A2701,0)</f>
        <v>4.2069004221157256</v>
      </c>
      <c r="L2701">
        <f>+HLOOKUP(VLOOKUP($B2701,$Q$2:$R$42,2,0),Morosidad_control!$D$4:$AY$101,base_minorista!$A2701,0)</f>
        <v>7.5303041719347696</v>
      </c>
      <c r="M2701">
        <f ca="1">+OFFSET(Capital_2!$D$2,base_minorista!A2701,0)</f>
        <v>3.5069368282381337</v>
      </c>
      <c r="N2701">
        <f>+HLOOKUP(VLOOKUP($B2701,$Q$2:$R$42,2,0),costo_laboral!$E$2:$AZ$99,base_minorista!$A2701,0)</f>
        <v>14.5605787446126</v>
      </c>
      <c r="O2701">
        <f>+HLOOKUP(VLOOKUP($B2701,$Q$2:$R$42,2,0),Participacion2!$D$2:$AO$99,base_minorista!$A2701,0)</f>
        <v>0.78610033680067692</v>
      </c>
    </row>
    <row r="2702" spans="1:15" ht="16.5" x14ac:dyDescent="0.3">
      <c r="A2702">
        <v>80</v>
      </c>
      <c r="B2702">
        <v>29</v>
      </c>
      <c r="C2702">
        <v>79</v>
      </c>
      <c r="D2702" s="3">
        <v>43281</v>
      </c>
      <c r="E2702" s="33">
        <v>18</v>
      </c>
      <c r="F2702">
        <v>1</v>
      </c>
      <c r="G2702">
        <f>+HLOOKUP(VLOOKUP($B2702,$Q$2:$R$42,2,0),costos_sf!$D$2:$AY$99,base_minorista!$A2702,0)</f>
        <v>65214217.605228394</v>
      </c>
      <c r="H2702">
        <f>+HLOOKUP(VLOOKUP($B2702,$Q$2:$R$42,2,0),creditos_sf!$D$2:$AY$99,base_minorista!$A2702,0)</f>
        <v>231537383.43604299</v>
      </c>
      <c r="I2702">
        <f>+HLOOKUP(VLOOKUP($B2702,$Q$2:$R$42,2,0),creditos_sf!$D$103:$AY$200,base_minorista!$A2702,0)</f>
        <v>21026001.53819298</v>
      </c>
      <c r="J2702">
        <f>+HLOOKUP(VLOOKUP($B2702,$Q$2:$R$42,2,0),Costo_fondeo!$D$3:$AY$100,base_minorista!$A2702,0)</f>
        <v>6.82210585256108</v>
      </c>
      <c r="K2702">
        <f>+HLOOKUP(VLOOKUP($B2702,$Q$2:$R$42,2,0),Costo_provisiones!$D$3:$AY$100,base_minorista!$A2702,0)</f>
        <v>4.1741256147556252</v>
      </c>
      <c r="L2702">
        <f>+HLOOKUP(VLOOKUP($B2702,$Q$2:$R$42,2,0),Morosidad_control!$D$4:$AY$101,base_minorista!$A2702,0)</f>
        <v>7.36760512506868</v>
      </c>
      <c r="M2702">
        <f ca="1">+OFFSET(Capital_2!$D$2,base_minorista!A2702,0)</f>
        <v>3.4861804073665166</v>
      </c>
      <c r="N2702">
        <f>+HLOOKUP(VLOOKUP($B2702,$Q$2:$R$42,2,0),costo_laboral!$E$2:$AZ$99,base_minorista!$A2702,0)</f>
        <v>14.553138478468799</v>
      </c>
      <c r="O2702">
        <f>+HLOOKUP(VLOOKUP($B2702,$Q$2:$R$42,2,0),Participacion2!$D$2:$AO$99,base_minorista!$A2702,0)</f>
        <v>0.78343163617768752</v>
      </c>
    </row>
    <row r="2703" spans="1:15" ht="16.5" x14ac:dyDescent="0.3">
      <c r="A2703">
        <v>81</v>
      </c>
      <c r="B2703">
        <v>29</v>
      </c>
      <c r="C2703">
        <v>80</v>
      </c>
      <c r="D2703" s="3">
        <v>43312</v>
      </c>
      <c r="E2703" s="33">
        <v>18</v>
      </c>
      <c r="F2703">
        <v>1</v>
      </c>
      <c r="G2703">
        <f>+HLOOKUP(VLOOKUP($B2703,$Q$2:$R$42,2,0),costos_sf!$D$2:$AY$99,base_minorista!$A2703,0)</f>
        <v>65259855.3495657</v>
      </c>
      <c r="H2703">
        <f>+HLOOKUP(VLOOKUP($B2703,$Q$2:$R$42,2,0),creditos_sf!$D$2:$AY$99,base_minorista!$A2703,0)</f>
        <v>232924877.652455</v>
      </c>
      <c r="I2703">
        <f>+HLOOKUP(VLOOKUP($B2703,$Q$2:$R$42,2,0),creditos_sf!$D$103:$AY$200,base_minorista!$A2703,0)</f>
        <v>21619073.754322525</v>
      </c>
      <c r="J2703">
        <f>+HLOOKUP(VLOOKUP($B2703,$Q$2:$R$42,2,0),Costo_fondeo!$D$3:$AY$100,base_minorista!$A2703,0)</f>
        <v>6.7915888146834202</v>
      </c>
      <c r="K2703">
        <f>+HLOOKUP(VLOOKUP($B2703,$Q$2:$R$42,2,0),Costo_provisiones!$D$3:$AY$100,base_minorista!$A2703,0)</f>
        <v>4.1726080061208126</v>
      </c>
      <c r="L2703">
        <f>+HLOOKUP(VLOOKUP($B2703,$Q$2:$R$42,2,0),Morosidad_control!$D$4:$AY$101,base_minorista!$A2703,0)</f>
        <v>7.3251208454459098</v>
      </c>
      <c r="M2703">
        <f ca="1">+OFFSET(Capital_2!$D$2,base_minorista!A2703,0)</f>
        <v>3.4635993253239059</v>
      </c>
      <c r="N2703">
        <f>+HLOOKUP(VLOOKUP($B2703,$Q$2:$R$42,2,0),costo_laboral!$E$2:$AZ$99,base_minorista!$A2703,0)</f>
        <v>14.517580664041301</v>
      </c>
      <c r="O2703">
        <f>+HLOOKUP(VLOOKUP($B2703,$Q$2:$R$42,2,0),Participacion2!$D$2:$AO$99,base_minorista!$A2703,0)</f>
        <v>0.78736940356674612</v>
      </c>
    </row>
    <row r="2704" spans="1:15" ht="16.5" x14ac:dyDescent="0.3">
      <c r="A2704">
        <v>82</v>
      </c>
      <c r="B2704">
        <v>29</v>
      </c>
      <c r="C2704">
        <v>81</v>
      </c>
      <c r="D2704" s="3">
        <v>43343</v>
      </c>
      <c r="E2704" s="33">
        <v>18</v>
      </c>
      <c r="F2704">
        <v>1</v>
      </c>
      <c r="G2704">
        <f>+HLOOKUP(VLOOKUP($B2704,$Q$2:$R$42,2,0),costos_sf!$D$2:$AY$99,base_minorista!$A2704,0)</f>
        <v>65667037.117836297</v>
      </c>
      <c r="H2704">
        <f>+HLOOKUP(VLOOKUP($B2704,$Q$2:$R$42,2,0),creditos_sf!$D$2:$AY$99,base_minorista!$A2704,0)</f>
        <v>234519364.06350598</v>
      </c>
      <c r="I2704">
        <f>+HLOOKUP(VLOOKUP($B2704,$Q$2:$R$42,2,0),creditos_sf!$D$103:$AY$200,base_minorista!$A2704,0)</f>
        <v>22462015.342437673</v>
      </c>
      <c r="J2704">
        <f>+HLOOKUP(VLOOKUP($B2704,$Q$2:$R$42,2,0),Costo_fondeo!$D$3:$AY$100,base_minorista!$A2704,0)</f>
        <v>6.7424498225905802</v>
      </c>
      <c r="K2704">
        <f>+HLOOKUP(VLOOKUP($B2704,$Q$2:$R$42,2,0),Costo_provisiones!$D$3:$AY$100,base_minorista!$A2704,0)</f>
        <v>4.2267839847143573</v>
      </c>
      <c r="L2704">
        <f>+HLOOKUP(VLOOKUP($B2704,$Q$2:$R$42,2,0),Morosidad_control!$D$4:$AY$101,base_minorista!$A2704,0)</f>
        <v>7.3242011976994297</v>
      </c>
      <c r="M2704">
        <f ca="1">+OFFSET(Capital_2!$D$2,base_minorista!A2704,0)</f>
        <v>3.442349118867654</v>
      </c>
      <c r="N2704">
        <f>+HLOOKUP(VLOOKUP($B2704,$Q$2:$R$42,2,0),costo_laboral!$E$2:$AZ$99,base_minorista!$A2704,0)</f>
        <v>14.456511732425399</v>
      </c>
      <c r="O2704">
        <f>+HLOOKUP(VLOOKUP($B2704,$Q$2:$R$42,2,0),Participacion2!$D$2:$AO$99,base_minorista!$A2704,0)</f>
        <v>0.79245296826656697</v>
      </c>
    </row>
    <row r="2705" spans="1:15" ht="16.5" x14ac:dyDescent="0.3">
      <c r="A2705">
        <v>83</v>
      </c>
      <c r="B2705">
        <v>29</v>
      </c>
      <c r="C2705">
        <v>82</v>
      </c>
      <c r="D2705" s="3">
        <v>43373</v>
      </c>
      <c r="E2705" s="33">
        <v>18</v>
      </c>
      <c r="F2705">
        <v>1</v>
      </c>
      <c r="G2705">
        <f>+HLOOKUP(VLOOKUP($B2705,$Q$2:$R$42,2,0),costos_sf!$D$2:$AY$99,base_minorista!$A2705,0)</f>
        <v>65522421.221447602</v>
      </c>
      <c r="H2705">
        <f>+HLOOKUP(VLOOKUP($B2705,$Q$2:$R$42,2,0),creditos_sf!$D$2:$AY$99,base_minorista!$A2705,0)</f>
        <v>236611097.25095299</v>
      </c>
      <c r="I2705">
        <f>+HLOOKUP(VLOOKUP($B2705,$Q$2:$R$42,2,0),creditos_sf!$D$103:$AY$200,base_minorista!$A2705,0)</f>
        <v>23116038.915750444</v>
      </c>
      <c r="J2705">
        <f>+HLOOKUP(VLOOKUP($B2705,$Q$2:$R$42,2,0),Costo_fondeo!$D$3:$AY$100,base_minorista!$A2705,0)</f>
        <v>6.6869767406813603</v>
      </c>
      <c r="K2705">
        <f>+HLOOKUP(VLOOKUP($B2705,$Q$2:$R$42,2,0),Costo_provisiones!$D$3:$AY$100,base_minorista!$A2705,0)</f>
        <v>4.2049520261184625</v>
      </c>
      <c r="L2705">
        <f>+HLOOKUP(VLOOKUP($B2705,$Q$2:$R$42,2,0),Morosidad_control!$D$4:$AY$101,base_minorista!$A2705,0)</f>
        <v>7.4076679133257599</v>
      </c>
      <c r="M2705">
        <f ca="1">+OFFSET(Capital_2!$D$2,base_minorista!A2705,0)</f>
        <v>3.430093895939399</v>
      </c>
      <c r="N2705">
        <f>+HLOOKUP(VLOOKUP($B2705,$Q$2:$R$42,2,0),costo_laboral!$E$2:$AZ$99,base_minorista!$A2705,0)</f>
        <v>14.3657326961998</v>
      </c>
      <c r="O2705">
        <f>+HLOOKUP(VLOOKUP($B2705,$Q$2:$R$42,2,0),Participacion2!$D$2:$AO$99,base_minorista!$A2705,0)</f>
        <v>0.80176508144635084</v>
      </c>
    </row>
    <row r="2706" spans="1:15" ht="16.5" x14ac:dyDescent="0.3">
      <c r="A2706">
        <v>84</v>
      </c>
      <c r="B2706">
        <v>29</v>
      </c>
      <c r="C2706">
        <v>83</v>
      </c>
      <c r="D2706" s="3">
        <v>43404</v>
      </c>
      <c r="E2706" s="33">
        <v>18</v>
      </c>
      <c r="F2706">
        <v>1</v>
      </c>
      <c r="G2706">
        <f>+HLOOKUP(VLOOKUP($B2706,$Q$2:$R$42,2,0),costos_sf!$D$2:$AY$99,base_minorista!$A2706,0)</f>
        <v>65673763.071182899</v>
      </c>
      <c r="H2706">
        <f>+HLOOKUP(VLOOKUP($B2706,$Q$2:$R$42,2,0),creditos_sf!$D$2:$AY$99,base_minorista!$A2706,0)</f>
        <v>238518166.73282498</v>
      </c>
      <c r="I2706">
        <f>+HLOOKUP(VLOOKUP($B2706,$Q$2:$R$42,2,0),creditos_sf!$D$103:$AY$200,base_minorista!$A2706,0)</f>
        <v>23910610.914653912</v>
      </c>
      <c r="J2706">
        <f>+HLOOKUP(VLOOKUP($B2706,$Q$2:$R$42,2,0),Costo_fondeo!$D$3:$AY$100,base_minorista!$A2706,0)</f>
        <v>6.6208073031272603</v>
      </c>
      <c r="K2706">
        <f>+HLOOKUP(VLOOKUP($B2706,$Q$2:$R$42,2,0),Costo_provisiones!$D$3:$AY$100,base_minorista!$A2706,0)</f>
        <v>4.2048144308858717</v>
      </c>
      <c r="L2706">
        <f>+HLOOKUP(VLOOKUP($B2706,$Q$2:$R$42,2,0),Morosidad_control!$D$4:$AY$101,base_minorista!$A2706,0)</f>
        <v>5.8613065493736096</v>
      </c>
      <c r="M2706">
        <f ca="1">+OFFSET(Capital_2!$D$2,base_minorista!A2706,0)</f>
        <v>3.4233579602032216</v>
      </c>
      <c r="N2706">
        <f>+HLOOKUP(VLOOKUP($B2706,$Q$2:$R$42,2,0),costo_laboral!$E$2:$AZ$99,base_minorista!$A2706,0)</f>
        <v>14.368383118001001</v>
      </c>
      <c r="O2706">
        <f>+HLOOKUP(VLOOKUP($B2706,$Q$2:$R$42,2,0),Participacion2!$D$2:$AO$99,base_minorista!$A2706,0)</f>
        <v>0.80376398832816032</v>
      </c>
    </row>
    <row r="2707" spans="1:15" ht="16.5" x14ac:dyDescent="0.3">
      <c r="A2707">
        <v>85</v>
      </c>
      <c r="B2707">
        <v>29</v>
      </c>
      <c r="C2707">
        <v>84</v>
      </c>
      <c r="D2707" s="3">
        <v>43434</v>
      </c>
      <c r="E2707" s="33">
        <v>18</v>
      </c>
      <c r="F2707">
        <v>1</v>
      </c>
      <c r="G2707">
        <f>+HLOOKUP(VLOOKUP($B2707,$Q$2:$R$42,2,0),costos_sf!$D$2:$AY$99,base_minorista!$A2707,0)</f>
        <v>65539140.867346406</v>
      </c>
      <c r="H2707">
        <f>+HLOOKUP(VLOOKUP($B2707,$Q$2:$R$42,2,0),creditos_sf!$D$2:$AY$99,base_minorista!$A2707,0)</f>
        <v>239782231.53606799</v>
      </c>
      <c r="I2707">
        <f>+HLOOKUP(VLOOKUP($B2707,$Q$2:$R$42,2,0),creditos_sf!$D$103:$AY$200,base_minorista!$A2707,0)</f>
        <v>25200994.672238927</v>
      </c>
      <c r="J2707">
        <f>+HLOOKUP(VLOOKUP($B2707,$Q$2:$R$42,2,0),Costo_fondeo!$D$3:$AY$100,base_minorista!$A2707,0)</f>
        <v>6.5513348967679201</v>
      </c>
      <c r="K2707">
        <f>+HLOOKUP(VLOOKUP($B2707,$Q$2:$R$42,2,0),Costo_provisiones!$D$3:$AY$100,base_minorista!$A2707,0)</f>
        <v>4.030105319324929</v>
      </c>
      <c r="L2707">
        <f>+HLOOKUP(VLOOKUP($B2707,$Q$2:$R$42,2,0),Morosidad_control!$D$4:$AY$101,base_minorista!$A2707,0)</f>
        <v>6.3143951817658399</v>
      </c>
      <c r="M2707">
        <f ca="1">+OFFSET(Capital_2!$D$2,base_minorista!A2707,0)</f>
        <v>3.4154915843908498</v>
      </c>
      <c r="N2707">
        <f>+HLOOKUP(VLOOKUP($B2707,$Q$2:$R$42,2,0),costo_laboral!$E$2:$AZ$99,base_minorista!$A2707,0)</f>
        <v>14.3590387981509</v>
      </c>
      <c r="O2707">
        <f>+HLOOKUP(VLOOKUP($B2707,$Q$2:$R$42,2,0),Participacion2!$D$2:$AO$99,base_minorista!$A2707,0)</f>
        <v>0.80186385260868942</v>
      </c>
    </row>
    <row r="2708" spans="1:15" ht="16.5" x14ac:dyDescent="0.3">
      <c r="A2708">
        <v>86</v>
      </c>
      <c r="B2708">
        <v>29</v>
      </c>
      <c r="C2708">
        <v>85</v>
      </c>
      <c r="D2708" s="3">
        <v>43465</v>
      </c>
      <c r="E2708" s="33">
        <v>18</v>
      </c>
      <c r="F2708">
        <v>1</v>
      </c>
      <c r="G2708">
        <f>+HLOOKUP(VLOOKUP($B2708,$Q$2:$R$42,2,0),costos_sf!$D$2:$AY$99,base_minorista!$A2708,0)</f>
        <v>65557030.772680894</v>
      </c>
      <c r="H2708">
        <f>+HLOOKUP(VLOOKUP($B2708,$Q$2:$R$42,2,0),creditos_sf!$D$2:$AY$99,base_minorista!$A2708,0)</f>
        <v>240275679.862021</v>
      </c>
      <c r="I2708">
        <f>+HLOOKUP(VLOOKUP($B2708,$Q$2:$R$42,2,0),creditos_sf!$D$103:$AY$200,base_minorista!$A2708,0)</f>
        <v>26799072.196860716</v>
      </c>
      <c r="J2708">
        <f>+HLOOKUP(VLOOKUP($B2708,$Q$2:$R$42,2,0),Costo_fondeo!$D$3:$AY$100,base_minorista!$A2708,0)</f>
        <v>6.4893214997730402</v>
      </c>
      <c r="K2708">
        <f>+HLOOKUP(VLOOKUP($B2708,$Q$2:$R$42,2,0),Costo_provisiones!$D$3:$AY$100,base_minorista!$A2708,0)</f>
        <v>3.9385846281518062</v>
      </c>
      <c r="L2708">
        <f>+HLOOKUP(VLOOKUP($B2708,$Q$2:$R$42,2,0),Morosidad_control!$D$4:$AY$101,base_minorista!$A2708,0)</f>
        <v>6.4687724882154498</v>
      </c>
      <c r="M2708">
        <f ca="1">+OFFSET(Capital_2!$D$2,base_minorista!A2708,0)</f>
        <v>3.4351377010367652</v>
      </c>
      <c r="N2708">
        <f>+HLOOKUP(VLOOKUP($B2708,$Q$2:$R$42,2,0),costo_laboral!$E$2:$AZ$99,base_minorista!$A2708,0)</f>
        <v>14.321651514339999</v>
      </c>
      <c r="O2708">
        <f>+HLOOKUP(VLOOKUP($B2708,$Q$2:$R$42,2,0),Participacion2!$D$2:$AO$99,base_minorista!$A2708,0)</f>
        <v>0.80638827229567878</v>
      </c>
    </row>
    <row r="2709" spans="1:15" ht="16.5" x14ac:dyDescent="0.3">
      <c r="A2709">
        <v>87</v>
      </c>
      <c r="B2709">
        <v>29</v>
      </c>
      <c r="C2709">
        <v>86</v>
      </c>
      <c r="D2709" s="3">
        <v>43496</v>
      </c>
      <c r="E2709" s="33">
        <v>19</v>
      </c>
      <c r="F2709">
        <v>1</v>
      </c>
      <c r="G2709">
        <f>+HLOOKUP(VLOOKUP($B2709,$Q$2:$R$42,2,0),costos_sf!$D$2:$AY$99,base_minorista!$A2709,0)</f>
        <v>65769372.438164599</v>
      </c>
      <c r="H2709">
        <f>+HLOOKUP(VLOOKUP($B2709,$Q$2:$R$42,2,0),creditos_sf!$D$2:$AY$99,base_minorista!$A2709,0)</f>
        <v>243742340.62841401</v>
      </c>
      <c r="I2709">
        <f>+HLOOKUP(VLOOKUP($B2709,$Q$2:$R$42,2,0),creditos_sf!$D$103:$AY$200,base_minorista!$A2709,0)</f>
        <v>27762054.386291008</v>
      </c>
      <c r="J2709">
        <f>+HLOOKUP(VLOOKUP($B2709,$Q$2:$R$42,2,0),Costo_fondeo!$D$3:$AY$100,base_minorista!$A2709,0)</f>
        <v>6.4161358154666797</v>
      </c>
      <c r="K2709">
        <f>+HLOOKUP(VLOOKUP($B2709,$Q$2:$R$42,2,0),Costo_provisiones!$D$3:$AY$100,base_minorista!$A2709,0)</f>
        <v>3.8667696562673215</v>
      </c>
      <c r="L2709">
        <f>+HLOOKUP(VLOOKUP($B2709,$Q$2:$R$42,2,0),Morosidad_control!$D$4:$AY$101,base_minorista!$A2709,0)</f>
        <v>6.3661236739191098</v>
      </c>
      <c r="M2709">
        <f ca="1">+OFFSET(Capital_2!$D$2,base_minorista!A2709,0)</f>
        <v>3.144198069372997</v>
      </c>
      <c r="N2709">
        <f>+HLOOKUP(VLOOKUP($B2709,$Q$2:$R$42,2,0),costo_laboral!$E$2:$AZ$99,base_minorista!$A2709,0)</f>
        <v>14.2837044860928</v>
      </c>
      <c r="O2709">
        <f>+HLOOKUP(VLOOKUP($B2709,$Q$2:$R$42,2,0),Participacion2!$D$2:$AO$99,base_minorista!$A2709,0)</f>
        <v>0.8177594740239521</v>
      </c>
    </row>
    <row r="2710" spans="1:15" ht="16.5" x14ac:dyDescent="0.3">
      <c r="A2710">
        <v>88</v>
      </c>
      <c r="B2710">
        <v>29</v>
      </c>
      <c r="C2710">
        <v>87</v>
      </c>
      <c r="D2710" s="3">
        <v>43524</v>
      </c>
      <c r="E2710" s="33">
        <v>19</v>
      </c>
      <c r="F2710">
        <v>1</v>
      </c>
      <c r="G2710">
        <f>+HLOOKUP(VLOOKUP($B2710,$Q$2:$R$42,2,0),costos_sf!$D$2:$AY$99,base_minorista!$A2710,0)</f>
        <v>66598110.752522305</v>
      </c>
      <c r="H2710">
        <f>+HLOOKUP(VLOOKUP($B2710,$Q$2:$R$42,2,0),creditos_sf!$D$2:$AY$99,base_minorista!$A2710,0)</f>
        <v>245924477.59908199</v>
      </c>
      <c r="I2710">
        <f>+HLOOKUP(VLOOKUP($B2710,$Q$2:$R$42,2,0),creditos_sf!$D$103:$AY$200,base_minorista!$A2710,0)</f>
        <v>29455839.385264203</v>
      </c>
      <c r="J2710">
        <f>+HLOOKUP(VLOOKUP($B2710,$Q$2:$R$42,2,0),Costo_fondeo!$D$3:$AY$100,base_minorista!$A2710,0)</f>
        <v>6.3568378149194196</v>
      </c>
      <c r="K2710">
        <f>+HLOOKUP(VLOOKUP($B2710,$Q$2:$R$42,2,0),Costo_provisiones!$D$3:$AY$100,base_minorista!$A2710,0)</f>
        <v>3.9450409466054319</v>
      </c>
      <c r="L2710">
        <f>+HLOOKUP(VLOOKUP($B2710,$Q$2:$R$42,2,0),Morosidad_control!$D$4:$AY$101,base_minorista!$A2710,0)</f>
        <v>6.3013004479802301</v>
      </c>
      <c r="M2710">
        <f ca="1">+OFFSET(Capital_2!$D$2,base_minorista!A2710,0)</f>
        <v>3.1750048296191844</v>
      </c>
      <c r="N2710">
        <f>+HLOOKUP(VLOOKUP($B2710,$Q$2:$R$42,2,0),costo_laboral!$E$2:$AZ$99,base_minorista!$A2710,0)</f>
        <v>14.1968157260465</v>
      </c>
      <c r="O2710">
        <f>+HLOOKUP(VLOOKUP($B2710,$Q$2:$R$42,2,0),Participacion2!$D$2:$AO$99,base_minorista!$A2710,0)</f>
        <v>0.8233779952343725</v>
      </c>
    </row>
    <row r="2711" spans="1:15" ht="16.5" x14ac:dyDescent="0.3">
      <c r="A2711">
        <v>89</v>
      </c>
      <c r="B2711">
        <v>29</v>
      </c>
      <c r="C2711">
        <v>88</v>
      </c>
      <c r="D2711" s="3">
        <v>43555</v>
      </c>
      <c r="E2711" s="33">
        <v>19</v>
      </c>
      <c r="F2711">
        <v>1</v>
      </c>
      <c r="G2711">
        <f>+HLOOKUP(VLOOKUP($B2711,$Q$2:$R$42,2,0),costos_sf!$D$2:$AY$99,base_minorista!$A2711,0)</f>
        <v>67072189.5154263</v>
      </c>
      <c r="H2711">
        <f>+HLOOKUP(VLOOKUP($B2711,$Q$2:$R$42,2,0),creditos_sf!$D$2:$AY$99,base_minorista!$A2711,0)</f>
        <v>247912318.23313001</v>
      </c>
      <c r="I2711">
        <f>+HLOOKUP(VLOOKUP($B2711,$Q$2:$R$42,2,0),creditos_sf!$D$103:$AY$200,base_minorista!$A2711,0)</f>
        <v>30632645.056943998</v>
      </c>
      <c r="J2711">
        <f>+HLOOKUP(VLOOKUP($B2711,$Q$2:$R$42,2,0),Costo_fondeo!$D$3:$AY$100,base_minorista!$A2711,0)</f>
        <v>6.3185583401527703</v>
      </c>
      <c r="K2711">
        <f>+HLOOKUP(VLOOKUP($B2711,$Q$2:$R$42,2,0),Costo_provisiones!$D$3:$AY$100,base_minorista!$A2711,0)</f>
        <v>4.0029385037361322</v>
      </c>
      <c r="L2711">
        <f>+HLOOKUP(VLOOKUP($B2711,$Q$2:$R$42,2,0),Morosidad_control!$D$4:$AY$101,base_minorista!$A2711,0)</f>
        <v>6.0017703596669696</v>
      </c>
      <c r="M2711">
        <f ca="1">+OFFSET(Capital_2!$D$2,base_minorista!A2711,0)</f>
        <v>3.2070490236396596</v>
      </c>
      <c r="N2711">
        <f>+HLOOKUP(VLOOKUP($B2711,$Q$2:$R$42,2,0),costo_laboral!$E$2:$AZ$99,base_minorista!$A2711,0)</f>
        <v>14.1349386373454</v>
      </c>
      <c r="O2711">
        <f>+HLOOKUP(VLOOKUP($B2711,$Q$2:$R$42,2,0),Participacion2!$D$2:$AO$99,base_minorista!$A2711,0)</f>
        <v>0.82409080605976914</v>
      </c>
    </row>
    <row r="2712" spans="1:15" ht="16.5" x14ac:dyDescent="0.3">
      <c r="A2712">
        <v>90</v>
      </c>
      <c r="B2712">
        <v>29</v>
      </c>
      <c r="C2712">
        <v>89</v>
      </c>
      <c r="D2712" s="3">
        <v>43585</v>
      </c>
      <c r="E2712" s="33">
        <v>19</v>
      </c>
      <c r="F2712">
        <v>1</v>
      </c>
      <c r="G2712">
        <f>+HLOOKUP(VLOOKUP($B2712,$Q$2:$R$42,2,0),costos_sf!$D$2:$AY$99,base_minorista!$A2712,0)</f>
        <v>67498907.310176</v>
      </c>
      <c r="H2712">
        <f>+HLOOKUP(VLOOKUP($B2712,$Q$2:$R$42,2,0),creditos_sf!$D$2:$AY$99,base_minorista!$A2712,0)</f>
        <v>248624236.22060099</v>
      </c>
      <c r="I2712">
        <f>+HLOOKUP(VLOOKUP($B2712,$Q$2:$R$42,2,0),creditos_sf!$D$103:$AY$200,base_minorista!$A2712,0)</f>
        <v>31238018.573923584</v>
      </c>
      <c r="J2712">
        <f>+HLOOKUP(VLOOKUP($B2712,$Q$2:$R$42,2,0),Costo_fondeo!$D$3:$AY$100,base_minorista!$A2712,0)</f>
        <v>6.2753337901848498</v>
      </c>
      <c r="K2712">
        <f>+HLOOKUP(VLOOKUP($B2712,$Q$2:$R$42,2,0),Costo_provisiones!$D$3:$AY$100,base_minorista!$A2712,0)</f>
        <v>3.9663457296535936</v>
      </c>
      <c r="L2712">
        <f>+HLOOKUP(VLOOKUP($B2712,$Q$2:$R$42,2,0),Morosidad_control!$D$4:$AY$101,base_minorista!$A2712,0)</f>
        <v>5.8803301425115597</v>
      </c>
      <c r="M2712">
        <f ca="1">+OFFSET(Capital_2!$D$2,base_minorista!A2712,0)</f>
        <v>3.2607827391957867</v>
      </c>
      <c r="N2712">
        <f>+HLOOKUP(VLOOKUP($B2712,$Q$2:$R$42,2,0),costo_laboral!$E$2:$AZ$99,base_minorista!$A2712,0)</f>
        <v>14.1465813563981</v>
      </c>
      <c r="O2712">
        <f>+HLOOKUP(VLOOKUP($B2712,$Q$2:$R$42,2,0),Participacion2!$D$2:$AO$99,base_minorista!$A2712,0)</f>
        <v>0.82303308871497316</v>
      </c>
    </row>
    <row r="2713" spans="1:15" ht="16.5" x14ac:dyDescent="0.3">
      <c r="A2713">
        <v>91</v>
      </c>
      <c r="B2713">
        <v>29</v>
      </c>
      <c r="C2713">
        <v>90</v>
      </c>
      <c r="D2713" s="3">
        <v>43616</v>
      </c>
      <c r="E2713" s="33">
        <v>19</v>
      </c>
      <c r="F2713">
        <v>1</v>
      </c>
      <c r="G2713">
        <f>+HLOOKUP(VLOOKUP($B2713,$Q$2:$R$42,2,0),costos_sf!$D$2:$AY$99,base_minorista!$A2713,0)</f>
        <v>67898230.775755808</v>
      </c>
      <c r="H2713">
        <f>+HLOOKUP(VLOOKUP($B2713,$Q$2:$R$42,2,0),creditos_sf!$D$2:$AY$99,base_minorista!$A2713,0)</f>
        <v>248576488.96899199</v>
      </c>
      <c r="I2713">
        <f>+HLOOKUP(VLOOKUP($B2713,$Q$2:$R$42,2,0),creditos_sf!$D$103:$AY$200,base_minorista!$A2713,0)</f>
        <v>33647982.531282663</v>
      </c>
      <c r="J2713">
        <f>+HLOOKUP(VLOOKUP($B2713,$Q$2:$R$42,2,0),Costo_fondeo!$D$3:$AY$100,base_minorista!$A2713,0)</f>
        <v>6.2318661873677303</v>
      </c>
      <c r="K2713">
        <f>+HLOOKUP(VLOOKUP($B2713,$Q$2:$R$42,2,0),Costo_provisiones!$D$3:$AY$100,base_minorista!$A2713,0)</f>
        <v>4.020078883007721</v>
      </c>
      <c r="L2713">
        <f>+HLOOKUP(VLOOKUP($B2713,$Q$2:$R$42,2,0),Morosidad_control!$D$4:$AY$101,base_minorista!$A2713,0)</f>
        <v>5.69391422531318</v>
      </c>
      <c r="M2713">
        <f ca="1">+OFFSET(Capital_2!$D$2,base_minorista!A2713,0)</f>
        <v>3.2822741119614118</v>
      </c>
      <c r="N2713">
        <f>+HLOOKUP(VLOOKUP($B2713,$Q$2:$R$42,2,0),costo_laboral!$E$2:$AZ$99,base_minorista!$A2713,0)</f>
        <v>14.034926137660801</v>
      </c>
      <c r="O2713">
        <f>+HLOOKUP(VLOOKUP($B2713,$Q$2:$R$42,2,0),Participacion2!$D$2:$AO$99,base_minorista!$A2713,0)</f>
        <v>0.81858972248462003</v>
      </c>
    </row>
    <row r="2714" spans="1:15" ht="16.5" x14ac:dyDescent="0.3">
      <c r="A2714">
        <v>92</v>
      </c>
      <c r="B2714">
        <v>29</v>
      </c>
      <c r="C2714">
        <v>91</v>
      </c>
      <c r="D2714" s="3">
        <v>43646</v>
      </c>
      <c r="E2714" s="33">
        <v>19</v>
      </c>
      <c r="F2714">
        <v>1</v>
      </c>
      <c r="G2714">
        <f>+HLOOKUP(VLOOKUP($B2714,$Q$2:$R$42,2,0),costos_sf!$D$2:$AY$99,base_minorista!$A2714,0)</f>
        <v>68862541.109080493</v>
      </c>
      <c r="H2714">
        <f>+HLOOKUP(VLOOKUP($B2714,$Q$2:$R$42,2,0),creditos_sf!$D$2:$AY$99,base_minorista!$A2714,0)</f>
        <v>254210143.78744501</v>
      </c>
      <c r="I2714">
        <f>+HLOOKUP(VLOOKUP($B2714,$Q$2:$R$42,2,0),creditos_sf!$D$103:$AY$200,base_minorista!$A2714,0)</f>
        <v>34658869.885880753</v>
      </c>
      <c r="J2714">
        <f>+HLOOKUP(VLOOKUP($B2714,$Q$2:$R$42,2,0),Costo_fondeo!$D$3:$AY$100,base_minorista!$A2714,0)</f>
        <v>6.1927462702802201</v>
      </c>
      <c r="K2714">
        <f>+HLOOKUP(VLOOKUP($B2714,$Q$2:$R$42,2,0),Costo_provisiones!$D$3:$AY$100,base_minorista!$A2714,0)</f>
        <v>4.136250358901794</v>
      </c>
      <c r="L2714">
        <f>+HLOOKUP(VLOOKUP($B2714,$Q$2:$R$42,2,0),Morosidad_control!$D$4:$AY$101,base_minorista!$A2714,0)</f>
        <v>5.9395007145320102</v>
      </c>
      <c r="M2714">
        <f ca="1">+OFFSET(Capital_2!$D$2,base_minorista!A2714,0)</f>
        <v>3.3170358226156935</v>
      </c>
      <c r="N2714">
        <f>+HLOOKUP(VLOOKUP($B2714,$Q$2:$R$42,2,0),costo_laboral!$E$2:$AZ$99,base_minorista!$A2714,0)</f>
        <v>13.824668967287</v>
      </c>
      <c r="O2714">
        <f>+HLOOKUP(VLOOKUP($B2714,$Q$2:$R$42,2,0),Participacion2!$D$2:$AO$99,base_minorista!$A2714,0)</f>
        <v>0.83148319507095492</v>
      </c>
    </row>
    <row r="2715" spans="1:15" ht="16.5" x14ac:dyDescent="0.3">
      <c r="A2715">
        <v>93</v>
      </c>
      <c r="B2715">
        <v>29</v>
      </c>
      <c r="C2715">
        <v>92</v>
      </c>
      <c r="D2715" s="3">
        <v>43677</v>
      </c>
      <c r="E2715" s="33">
        <v>19</v>
      </c>
      <c r="F2715">
        <v>1</v>
      </c>
      <c r="G2715">
        <f>+HLOOKUP(VLOOKUP($B2715,$Q$2:$R$42,2,0),costos_sf!$D$2:$AY$99,base_minorista!$A2715,0)</f>
        <v>69276199.426237002</v>
      </c>
      <c r="H2715">
        <f>+HLOOKUP(VLOOKUP($B2715,$Q$2:$R$42,2,0),creditos_sf!$D$2:$AY$99,base_minorista!$A2715,0)</f>
        <v>256146389.234534</v>
      </c>
      <c r="I2715">
        <f>+HLOOKUP(VLOOKUP($B2715,$Q$2:$R$42,2,0),creditos_sf!$D$103:$AY$200,base_minorista!$A2715,0)</f>
        <v>38808718.620138966</v>
      </c>
      <c r="J2715">
        <f>+HLOOKUP(VLOOKUP($B2715,$Q$2:$R$42,2,0),Costo_fondeo!$D$3:$AY$100,base_minorista!$A2715,0)</f>
        <v>6.1489611701117104</v>
      </c>
      <c r="K2715">
        <f>+HLOOKUP(VLOOKUP($B2715,$Q$2:$R$42,2,0),Costo_provisiones!$D$3:$AY$100,base_minorista!$A2715,0)</f>
        <v>4.0525764401907498</v>
      </c>
      <c r="L2715">
        <f>+HLOOKUP(VLOOKUP($B2715,$Q$2:$R$42,2,0),Morosidad_control!$D$4:$AY$101,base_minorista!$A2715,0)</f>
        <v>5.2260669450819499</v>
      </c>
      <c r="M2715">
        <f ca="1">+OFFSET(Capital_2!$D$2,base_minorista!A2715,0)</f>
        <v>3.3472847310217735</v>
      </c>
      <c r="N2715">
        <f>+HLOOKUP(VLOOKUP($B2715,$Q$2:$R$42,2,0),costo_laboral!$E$2:$AZ$99,base_minorista!$A2715,0)</f>
        <v>13.604502627475901</v>
      </c>
      <c r="O2715">
        <f>+HLOOKUP(VLOOKUP($B2715,$Q$2:$R$42,2,0),Participacion2!$D$2:$AO$99,base_minorista!$A2715,0)</f>
        <v>0.83058126841009106</v>
      </c>
    </row>
    <row r="2716" spans="1:15" ht="16.5" x14ac:dyDescent="0.3">
      <c r="A2716">
        <v>94</v>
      </c>
      <c r="B2716">
        <v>29</v>
      </c>
      <c r="C2716">
        <v>93</v>
      </c>
      <c r="D2716" s="3">
        <v>43708</v>
      </c>
      <c r="E2716" s="33">
        <v>19</v>
      </c>
      <c r="F2716">
        <v>1</v>
      </c>
      <c r="G2716">
        <f>+HLOOKUP(VLOOKUP($B2716,$Q$2:$R$42,2,0),costos_sf!$D$2:$AY$99,base_minorista!$A2716,0)</f>
        <v>69919836.605044499</v>
      </c>
      <c r="H2716">
        <f>+HLOOKUP(VLOOKUP($B2716,$Q$2:$R$42,2,0),creditos_sf!$D$2:$AY$99,base_minorista!$A2716,0)</f>
        <v>261092744.899097</v>
      </c>
      <c r="I2716">
        <f>+HLOOKUP(VLOOKUP($B2716,$Q$2:$R$42,2,0),creditos_sf!$D$103:$AY$200,base_minorista!$A2716,0)</f>
        <v>36027142.041942969</v>
      </c>
      <c r="J2716">
        <f>+HLOOKUP(VLOOKUP($B2716,$Q$2:$R$42,2,0),Costo_fondeo!$D$3:$AY$100,base_minorista!$A2716,0)</f>
        <v>6.1133116541030201</v>
      </c>
      <c r="K2716">
        <f>+HLOOKUP(VLOOKUP($B2716,$Q$2:$R$42,2,0),Costo_provisiones!$D$3:$AY$100,base_minorista!$A2716,0)</f>
        <v>4.0015887591781052</v>
      </c>
      <c r="L2716">
        <f>+HLOOKUP(VLOOKUP($B2716,$Q$2:$R$42,2,0),Morosidad_control!$D$4:$AY$101,base_minorista!$A2716,0)</f>
        <v>5.3337686302487004</v>
      </c>
      <c r="M2716">
        <f ca="1">+OFFSET(Capital_2!$D$2,base_minorista!A2716,0)</f>
        <v>3.3701430151037046</v>
      </c>
      <c r="N2716">
        <f>+HLOOKUP(VLOOKUP($B2716,$Q$2:$R$42,2,0),costo_laboral!$E$2:$AZ$99,base_minorista!$A2716,0)</f>
        <v>13.6320835428777</v>
      </c>
      <c r="O2716">
        <f>+HLOOKUP(VLOOKUP($B2716,$Q$2:$R$42,2,0),Participacion2!$D$2:$AO$99,base_minorista!$A2716,0)</f>
        <v>0.8442781893531297</v>
      </c>
    </row>
    <row r="2717" spans="1:15" ht="16.5" x14ac:dyDescent="0.3">
      <c r="A2717">
        <v>95</v>
      </c>
      <c r="B2717">
        <v>29</v>
      </c>
      <c r="C2717">
        <v>94</v>
      </c>
      <c r="D2717" s="3">
        <v>43738</v>
      </c>
      <c r="E2717" s="33">
        <v>19</v>
      </c>
      <c r="F2717">
        <v>1</v>
      </c>
      <c r="G2717">
        <f>+HLOOKUP(VLOOKUP($B2717,$Q$2:$R$42,2,0),costos_sf!$D$2:$AY$99,base_minorista!$A2717,0)</f>
        <v>70453034.110574305</v>
      </c>
      <c r="H2717">
        <f>+HLOOKUP(VLOOKUP($B2717,$Q$2:$R$42,2,0),creditos_sf!$D$2:$AY$99,base_minorista!$A2717,0)</f>
        <v>267268436.83153799</v>
      </c>
      <c r="I2717">
        <f>+HLOOKUP(VLOOKUP($B2717,$Q$2:$R$42,2,0),creditos_sf!$D$103:$AY$200,base_minorista!$A2717,0)</f>
        <v>35158968.003804743</v>
      </c>
      <c r="J2717">
        <f>+HLOOKUP(VLOOKUP($B2717,$Q$2:$R$42,2,0),Costo_fondeo!$D$3:$AY$100,base_minorista!$A2717,0)</f>
        <v>6.1003817896425803</v>
      </c>
      <c r="K2717">
        <f>+HLOOKUP(VLOOKUP($B2717,$Q$2:$R$42,2,0),Costo_provisiones!$D$3:$AY$100,base_minorista!$A2717,0)</f>
        <v>3.9703768210333399</v>
      </c>
      <c r="L2717">
        <f>+HLOOKUP(VLOOKUP($B2717,$Q$2:$R$42,2,0),Morosidad_control!$D$4:$AY$101,base_minorista!$A2717,0)</f>
        <v>5.4832078106648199</v>
      </c>
      <c r="M2717">
        <f ca="1">+OFFSET(Capital_2!$D$2,base_minorista!A2717,0)</f>
        <v>3.3849357024511626</v>
      </c>
      <c r="N2717">
        <f>+HLOOKUP(VLOOKUP($B2717,$Q$2:$R$42,2,0),costo_laboral!$E$2:$AZ$99,base_minorista!$A2717,0)</f>
        <v>13.483031868528601</v>
      </c>
      <c r="O2717">
        <f>+HLOOKUP(VLOOKUP($B2717,$Q$2:$R$42,2,0),Participacion2!$D$2:$AO$99,base_minorista!$A2717,0)</f>
        <v>0.86301941445071106</v>
      </c>
    </row>
    <row r="2718" spans="1:15" ht="16.5" x14ac:dyDescent="0.3">
      <c r="A2718">
        <v>96</v>
      </c>
      <c r="B2718">
        <v>29</v>
      </c>
      <c r="C2718">
        <v>95</v>
      </c>
      <c r="D2718" s="3">
        <v>43769</v>
      </c>
      <c r="E2718" s="33">
        <v>19</v>
      </c>
      <c r="F2718">
        <v>1</v>
      </c>
      <c r="G2718">
        <f>+HLOOKUP(VLOOKUP($B2718,$Q$2:$R$42,2,0),costos_sf!$D$2:$AY$99,base_minorista!$A2718,0)</f>
        <v>71003757.634266287</v>
      </c>
      <c r="H2718">
        <f>+HLOOKUP(VLOOKUP($B2718,$Q$2:$R$42,2,0),creditos_sf!$D$2:$AY$99,base_minorista!$A2718,0)</f>
        <v>275533880.43140799</v>
      </c>
      <c r="I2718">
        <f>+HLOOKUP(VLOOKUP($B2718,$Q$2:$R$42,2,0),creditos_sf!$D$103:$AY$200,base_minorista!$A2718,0)</f>
        <v>35801376.455627315</v>
      </c>
      <c r="J2718">
        <f>+HLOOKUP(VLOOKUP($B2718,$Q$2:$R$42,2,0),Costo_fondeo!$D$3:$AY$100,base_minorista!$A2718,0)</f>
        <v>6.0964078433846902</v>
      </c>
      <c r="K2718">
        <f>+HLOOKUP(VLOOKUP($B2718,$Q$2:$R$42,2,0),Costo_provisiones!$D$3:$AY$100,base_minorista!$A2718,0)</f>
        <v>3.8963238221597529</v>
      </c>
      <c r="L2718">
        <f>+HLOOKUP(VLOOKUP($B2718,$Q$2:$R$42,2,0),Morosidad_control!$D$4:$AY$101,base_minorista!$A2718,0)</f>
        <v>5.37985302329602</v>
      </c>
      <c r="M2718">
        <f ca="1">+OFFSET(Capital_2!$D$2,base_minorista!A2718,0)</f>
        <v>3.4123935475815319</v>
      </c>
      <c r="N2718">
        <f>+HLOOKUP(VLOOKUP($B2718,$Q$2:$R$42,2,0),costo_laboral!$E$2:$AZ$99,base_minorista!$A2718,0)</f>
        <v>13.2517596559924</v>
      </c>
      <c r="O2718">
        <f>+HLOOKUP(VLOOKUP($B2718,$Q$2:$R$42,2,0),Participacion2!$D$2:$AO$99,base_minorista!$A2718,0)</f>
        <v>0.88084286250389909</v>
      </c>
    </row>
    <row r="2719" spans="1:15" ht="16.5" x14ac:dyDescent="0.3">
      <c r="A2719">
        <v>97</v>
      </c>
      <c r="B2719">
        <v>29</v>
      </c>
      <c r="C2719">
        <v>96</v>
      </c>
      <c r="D2719" s="3">
        <v>43799</v>
      </c>
      <c r="E2719" s="33">
        <v>19</v>
      </c>
      <c r="F2719">
        <v>1</v>
      </c>
      <c r="G2719">
        <f>+HLOOKUP(VLOOKUP($B2719,$Q$2:$R$42,2,0),costos_sf!$D$2:$AY$99,base_minorista!$A2719,0)</f>
        <v>71767627.622327104</v>
      </c>
      <c r="H2719">
        <f>+HLOOKUP(VLOOKUP($B2719,$Q$2:$R$42,2,0),creditos_sf!$D$2:$AY$99,base_minorista!$A2719,0)</f>
        <v>285254471.25071698</v>
      </c>
      <c r="I2719">
        <f>+HLOOKUP(VLOOKUP($B2719,$Q$2:$R$42,2,0),creditos_sf!$D$103:$AY$200,base_minorista!$A2719,0)</f>
        <v>34518713.888020977</v>
      </c>
      <c r="J2719">
        <f>+HLOOKUP(VLOOKUP($B2719,$Q$2:$R$42,2,0),Costo_fondeo!$D$3:$AY$100,base_minorista!$A2719,0)</f>
        <v>6.0792050297868698</v>
      </c>
      <c r="K2719">
        <f>+HLOOKUP(VLOOKUP($B2719,$Q$2:$R$42,2,0),Costo_provisiones!$D$3:$AY$100,base_minorista!$A2719,0)</f>
        <v>4.0054038382903796</v>
      </c>
      <c r="L2719">
        <f>+HLOOKUP(VLOOKUP($B2719,$Q$2:$R$42,2,0),Morosidad_control!$D$4:$AY$101,base_minorista!$A2719,0)</f>
        <v>5.4619906917991701</v>
      </c>
      <c r="M2719">
        <f ca="1">+OFFSET(Capital_2!$D$2,base_minorista!A2719,0)</f>
        <v>3.3960163093664169</v>
      </c>
      <c r="N2719">
        <f>+HLOOKUP(VLOOKUP($B2719,$Q$2:$R$42,2,0),costo_laboral!$E$2:$AZ$99,base_minorista!$A2719,0)</f>
        <v>12.927717344170199</v>
      </c>
      <c r="O2719">
        <f>+HLOOKUP(VLOOKUP($B2719,$Q$2:$R$42,2,0),Participacion2!$D$2:$AO$99,base_minorista!$A2719,0)</f>
        <v>0.90376980514217753</v>
      </c>
    </row>
    <row r="2720" spans="1:15" ht="16.5" x14ac:dyDescent="0.3">
      <c r="A2720">
        <v>98</v>
      </c>
      <c r="B2720">
        <v>29</v>
      </c>
      <c r="C2720">
        <v>97</v>
      </c>
      <c r="D2720" s="3">
        <v>43830</v>
      </c>
      <c r="E2720" s="33">
        <v>19</v>
      </c>
      <c r="F2720">
        <v>1</v>
      </c>
      <c r="G2720">
        <f>+HLOOKUP(VLOOKUP($B2720,$Q$2:$R$42,2,0),costos_sf!$D$2:$AY$99,base_minorista!$A2720,0)</f>
        <v>72387143.707076311</v>
      </c>
      <c r="H2720">
        <f>+HLOOKUP(VLOOKUP($B2720,$Q$2:$R$42,2,0),creditos_sf!$D$2:$AY$99,base_minorista!$A2720,0)</f>
        <v>293381091.21723104</v>
      </c>
      <c r="I2720">
        <f>+HLOOKUP(VLOOKUP($B2720,$Q$2:$R$42,2,0),creditos_sf!$D$103:$AY$200,base_minorista!$A2720,0)</f>
        <v>34285682.929137439</v>
      </c>
      <c r="J2720">
        <f>+HLOOKUP(VLOOKUP($B2720,$Q$2:$R$42,2,0),Costo_fondeo!$D$3:$AY$100,base_minorista!$A2720,0)</f>
        <v>6.0703833710669004</v>
      </c>
      <c r="K2720">
        <f>+HLOOKUP(VLOOKUP($B2720,$Q$2:$R$42,2,0),Costo_provisiones!$D$3:$AY$100,base_minorista!$A2720,0)</f>
        <v>3.9095263867998433</v>
      </c>
      <c r="L2720">
        <f>+HLOOKUP(VLOOKUP($B2720,$Q$2:$R$42,2,0),Morosidad_control!$D$4:$AY$101,base_minorista!$A2720,0)</f>
        <v>5.1750854292917898</v>
      </c>
      <c r="M2720">
        <f ca="1">+OFFSET(Capital_2!$D$2,base_minorista!A2720,0)</f>
        <v>3.3787771447242938</v>
      </c>
      <c r="N2720">
        <f>+HLOOKUP(VLOOKUP($B2720,$Q$2:$R$42,2,0),costo_laboral!$E$2:$AZ$99,base_minorista!$A2720,0)</f>
        <v>12.786302185968401</v>
      </c>
      <c r="O2720">
        <f>+HLOOKUP(VLOOKUP($B2720,$Q$2:$R$42,2,0),Participacion2!$D$2:$AO$99,base_minorista!$A2720,0)</f>
        <v>0.92822563999144914</v>
      </c>
    </row>
    <row r="2721" spans="1:15" ht="16.5" x14ac:dyDescent="0.3">
      <c r="A2721">
        <v>2</v>
      </c>
      <c r="B2721">
        <v>30</v>
      </c>
      <c r="C2721">
        <v>1</v>
      </c>
      <c r="D2721" s="3">
        <v>40908</v>
      </c>
      <c r="E2721" s="33">
        <v>11</v>
      </c>
      <c r="F2721">
        <v>1</v>
      </c>
      <c r="G2721">
        <f>+HLOOKUP(VLOOKUP($B2721,$Q$2:$R$42,2,0),costos_sf!$D$2:$AY$99,base_minorista!$A2721,0)</f>
        <v>114583843.41565101</v>
      </c>
      <c r="H2721">
        <f>+HLOOKUP(VLOOKUP($B2721,$Q$2:$R$42,2,0),creditos_sf!$D$2:$AY$99,base_minorista!$A2721,0)</f>
        <v>388709984.36182302</v>
      </c>
      <c r="I2721">
        <f>+HLOOKUP(VLOOKUP($B2721,$Q$2:$R$42,2,0),creditos_sf!$D$103:$AY$200,base_minorista!$A2721,0)</f>
        <v>48020534.986763753</v>
      </c>
      <c r="J2721">
        <f>+HLOOKUP(VLOOKUP($B2721,$Q$2:$R$42,2,0),Costo_fondeo!$D$3:$AY$100,base_minorista!$A2721,0)</f>
        <v>8.3874527053324037</v>
      </c>
      <c r="K2721">
        <f>+HLOOKUP(VLOOKUP($B2721,$Q$2:$R$42,2,0),Costo_provisiones!$D$3:$AY$100,base_minorista!$A2721,0)</f>
        <v>4.9726043406188349</v>
      </c>
      <c r="L2721">
        <f>+HLOOKUP(VLOOKUP($B2721,$Q$2:$R$42,2,0),Morosidad_control!$D$4:$AY$101,base_minorista!$A2721,0)</f>
        <v>3.9266298599124498</v>
      </c>
      <c r="M2721">
        <f ca="1">+OFFSET(Capital_2!$D$2,base_minorista!A2721,0)</f>
        <v>3.518992143247762</v>
      </c>
      <c r="N2721">
        <f>+HLOOKUP(VLOOKUP($B2721,$Q$2:$R$42,2,0),costo_laboral!$E$2:$AZ$99,base_minorista!$A2721,0)</f>
        <v>14.5456571428816</v>
      </c>
      <c r="O2721">
        <f>+HLOOKUP(VLOOKUP($B2721,$Q$2:$R$42,2,0),Participacion2!$D$2:$AO$99,base_minorista!$A2721,0)</f>
        <v>1.5983293221867201</v>
      </c>
    </row>
    <row r="2722" spans="1:15" ht="16.5" x14ac:dyDescent="0.3">
      <c r="A2722">
        <v>3</v>
      </c>
      <c r="B2722">
        <v>30</v>
      </c>
      <c r="C2722">
        <v>2</v>
      </c>
      <c r="D2722" s="3">
        <v>40939</v>
      </c>
      <c r="E2722" s="33">
        <v>12</v>
      </c>
      <c r="F2722">
        <v>1</v>
      </c>
      <c r="G2722">
        <f>+HLOOKUP(VLOOKUP($B2722,$Q$2:$R$42,2,0),costos_sf!$D$2:$AY$99,base_minorista!$A2722,0)</f>
        <v>104426788.459507</v>
      </c>
      <c r="H2722">
        <f>+HLOOKUP(VLOOKUP($B2722,$Q$2:$R$42,2,0),creditos_sf!$D$2:$AY$99,base_minorista!$A2722,0)</f>
        <v>391632478.48407096</v>
      </c>
      <c r="I2722">
        <f>+HLOOKUP(VLOOKUP($B2722,$Q$2:$R$42,2,0),creditos_sf!$D$103:$AY$200,base_minorista!$A2722,0)</f>
        <v>49003487.357755236</v>
      </c>
      <c r="J2722">
        <f>+HLOOKUP(VLOOKUP($B2722,$Q$2:$R$42,2,0),Costo_fondeo!$D$3:$AY$100,base_minorista!$A2722,0)</f>
        <v>8.3192839521402213</v>
      </c>
      <c r="K2722">
        <f>+HLOOKUP(VLOOKUP($B2722,$Q$2:$R$42,2,0),Costo_provisiones!$D$3:$AY$100,base_minorista!$A2722,0)</f>
        <v>4.805652289557071</v>
      </c>
      <c r="L2722">
        <f>+HLOOKUP(VLOOKUP($B2722,$Q$2:$R$42,2,0),Morosidad_control!$D$4:$AY$101,base_minorista!$A2722,0)</f>
        <v>4.37817561905731</v>
      </c>
      <c r="M2722">
        <f ca="1">+OFFSET(Capital_2!$D$2,base_minorista!A2722,0)</f>
        <v>3.5649149268123814</v>
      </c>
      <c r="N2722">
        <f>+HLOOKUP(VLOOKUP($B2722,$Q$2:$R$42,2,0),costo_laboral!$E$2:$AZ$99,base_minorista!$A2722,0)</f>
        <v>11.975368677308101</v>
      </c>
      <c r="O2722">
        <f>+HLOOKUP(VLOOKUP($B2722,$Q$2:$R$42,2,0),Participacion2!$D$2:$AO$99,base_minorista!$A2722,0)</f>
        <v>1.59739827098955</v>
      </c>
    </row>
    <row r="2723" spans="1:15" ht="16.5" x14ac:dyDescent="0.3">
      <c r="A2723">
        <v>4</v>
      </c>
      <c r="B2723">
        <v>30</v>
      </c>
      <c r="C2723">
        <v>3</v>
      </c>
      <c r="D2723" s="3">
        <v>40968</v>
      </c>
      <c r="E2723" s="33">
        <v>12</v>
      </c>
      <c r="F2723">
        <v>1</v>
      </c>
      <c r="G2723">
        <f>+HLOOKUP(VLOOKUP($B2723,$Q$2:$R$42,2,0),costos_sf!$D$2:$AY$99,base_minorista!$A2723,0)</f>
        <v>106205470.162964</v>
      </c>
      <c r="H2723">
        <f>+HLOOKUP(VLOOKUP($B2723,$Q$2:$R$42,2,0),creditos_sf!$D$2:$AY$99,base_minorista!$A2723,0)</f>
        <v>397135133.445714</v>
      </c>
      <c r="I2723">
        <f>+HLOOKUP(VLOOKUP($B2723,$Q$2:$R$42,2,0),creditos_sf!$D$103:$AY$200,base_minorista!$A2723,0)</f>
        <v>52870301.023921914</v>
      </c>
      <c r="J2723">
        <f>+HLOOKUP(VLOOKUP($B2723,$Q$2:$R$42,2,0),Costo_fondeo!$D$3:$AY$100,base_minorista!$A2723,0)</f>
        <v>8.2055591971870623</v>
      </c>
      <c r="K2723">
        <f>+HLOOKUP(VLOOKUP($B2723,$Q$2:$R$42,2,0),Costo_provisiones!$D$3:$AY$100,base_minorista!$A2723,0)</f>
        <v>4.7966345796426619</v>
      </c>
      <c r="L2723">
        <f>+HLOOKUP(VLOOKUP($B2723,$Q$2:$R$42,2,0),Morosidad_control!$D$4:$AY$101,base_minorista!$A2723,0)</f>
        <v>4.6365276953006296</v>
      </c>
      <c r="M2723">
        <f ca="1">+OFFSET(Capital_2!$D$2,base_minorista!A2723,0)</f>
        <v>3.6045728554123184</v>
      </c>
      <c r="N2723">
        <f>+HLOOKUP(VLOOKUP($B2723,$Q$2:$R$42,2,0),costo_laboral!$E$2:$AZ$99,base_minorista!$A2723,0)</f>
        <v>11.957106867350401</v>
      </c>
      <c r="O2723">
        <f>+HLOOKUP(VLOOKUP($B2723,$Q$2:$R$42,2,0),Participacion2!$D$2:$AO$99,base_minorista!$A2723,0)</f>
        <v>1.5950259749539599</v>
      </c>
    </row>
    <row r="2724" spans="1:15" ht="16.5" x14ac:dyDescent="0.3">
      <c r="A2724">
        <v>5</v>
      </c>
      <c r="B2724">
        <v>30</v>
      </c>
      <c r="C2724">
        <v>4</v>
      </c>
      <c r="D2724" s="3">
        <v>40999</v>
      </c>
      <c r="E2724" s="33">
        <v>12</v>
      </c>
      <c r="F2724">
        <v>1</v>
      </c>
      <c r="G2724">
        <f>+HLOOKUP(VLOOKUP($B2724,$Q$2:$R$42,2,0),costos_sf!$D$2:$AY$99,base_minorista!$A2724,0)</f>
        <v>109300977.70038401</v>
      </c>
      <c r="H2724">
        <f>+HLOOKUP(VLOOKUP($B2724,$Q$2:$R$42,2,0),creditos_sf!$D$2:$AY$99,base_minorista!$A2724,0)</f>
        <v>402657558.993806</v>
      </c>
      <c r="I2724">
        <f>+HLOOKUP(VLOOKUP($B2724,$Q$2:$R$42,2,0),creditos_sf!$D$103:$AY$200,base_minorista!$A2724,0)</f>
        <v>57410965.693598196</v>
      </c>
      <c r="J2724">
        <f>+HLOOKUP(VLOOKUP($B2724,$Q$2:$R$42,2,0),Costo_fondeo!$D$3:$AY$100,base_minorista!$A2724,0)</f>
        <v>8.2076805541117732</v>
      </c>
      <c r="K2724">
        <f>+HLOOKUP(VLOOKUP($B2724,$Q$2:$R$42,2,0),Costo_provisiones!$D$3:$AY$100,base_minorista!$A2724,0)</f>
        <v>4.9595777847113238</v>
      </c>
      <c r="L2724">
        <f>+HLOOKUP(VLOOKUP($B2724,$Q$2:$R$42,2,0),Morosidad_control!$D$4:$AY$101,base_minorista!$A2724,0)</f>
        <v>4.3731272575026896</v>
      </c>
      <c r="M2724">
        <f ca="1">+OFFSET(Capital_2!$D$2,base_minorista!A2724,0)</f>
        <v>3.6441469759495817</v>
      </c>
      <c r="N2724">
        <f>+HLOOKUP(VLOOKUP($B2724,$Q$2:$R$42,2,0),costo_laboral!$E$2:$AZ$99,base_minorista!$A2724,0)</f>
        <v>11.984225035141799</v>
      </c>
      <c r="O2724">
        <f>+HLOOKUP(VLOOKUP($B2724,$Q$2:$R$42,2,0),Participacion2!$D$2:$AO$99,base_minorista!$A2724,0)</f>
        <v>1.5936950188229799</v>
      </c>
    </row>
    <row r="2725" spans="1:15" ht="16.5" x14ac:dyDescent="0.3">
      <c r="A2725">
        <v>6</v>
      </c>
      <c r="B2725">
        <v>30</v>
      </c>
      <c r="C2725">
        <v>5</v>
      </c>
      <c r="D2725" s="3">
        <v>41029</v>
      </c>
      <c r="E2725" s="33">
        <v>12</v>
      </c>
      <c r="F2725">
        <v>1</v>
      </c>
      <c r="G2725">
        <f>+HLOOKUP(VLOOKUP($B2725,$Q$2:$R$42,2,0),costos_sf!$D$2:$AY$99,base_minorista!$A2725,0)</f>
        <v>111922245.770372</v>
      </c>
      <c r="H2725">
        <f>+HLOOKUP(VLOOKUP($B2725,$Q$2:$R$42,2,0),creditos_sf!$D$2:$AY$99,base_minorista!$A2725,0)</f>
        <v>404967563.34848702</v>
      </c>
      <c r="I2725">
        <f>+HLOOKUP(VLOOKUP($B2725,$Q$2:$R$42,2,0),creditos_sf!$D$103:$AY$200,base_minorista!$A2725,0)</f>
        <v>61397308.331106827</v>
      </c>
      <c r="J2725">
        <f>+HLOOKUP(VLOOKUP($B2725,$Q$2:$R$42,2,0),Costo_fondeo!$D$3:$AY$100,base_minorista!$A2725,0)</f>
        <v>8.1991700200768012</v>
      </c>
      <c r="K2725">
        <f>+HLOOKUP(VLOOKUP($B2725,$Q$2:$R$42,2,0),Costo_provisiones!$D$3:$AY$100,base_minorista!$A2725,0)</f>
        <v>5.0252320293751502</v>
      </c>
      <c r="L2725">
        <f>+HLOOKUP(VLOOKUP($B2725,$Q$2:$R$42,2,0),Morosidad_control!$D$4:$AY$101,base_minorista!$A2725,0)</f>
        <v>4.75706685321832</v>
      </c>
      <c r="M2725">
        <f ca="1">+OFFSET(Capital_2!$D$2,base_minorista!A2725,0)</f>
        <v>3.6866707606514586</v>
      </c>
      <c r="N2725">
        <f>+HLOOKUP(VLOOKUP($B2725,$Q$2:$R$42,2,0),costo_laboral!$E$2:$AZ$99,base_minorista!$A2725,0)</f>
        <v>12.1260531010505</v>
      </c>
      <c r="O2725">
        <f>+HLOOKUP(VLOOKUP($B2725,$Q$2:$R$42,2,0),Participacion2!$D$2:$AO$99,base_minorista!$A2725,0)</f>
        <v>1.5889044318860399</v>
      </c>
    </row>
    <row r="2726" spans="1:15" ht="16.5" x14ac:dyDescent="0.3">
      <c r="A2726">
        <v>7</v>
      </c>
      <c r="B2726">
        <v>30</v>
      </c>
      <c r="C2726">
        <v>6</v>
      </c>
      <c r="D2726" s="3">
        <v>41060</v>
      </c>
      <c r="E2726" s="33">
        <v>12</v>
      </c>
      <c r="F2726">
        <v>1</v>
      </c>
      <c r="G2726">
        <f>+HLOOKUP(VLOOKUP($B2726,$Q$2:$R$42,2,0),costos_sf!$D$2:$AY$99,base_minorista!$A2726,0)</f>
        <v>115256776.31834801</v>
      </c>
      <c r="H2726">
        <f>+HLOOKUP(VLOOKUP($B2726,$Q$2:$R$42,2,0),creditos_sf!$D$2:$AY$99,base_minorista!$A2726,0)</f>
        <v>417994545.16779602</v>
      </c>
      <c r="I2726">
        <f>+HLOOKUP(VLOOKUP($B2726,$Q$2:$R$42,2,0),creditos_sf!$D$103:$AY$200,base_minorista!$A2726,0)</f>
        <v>66931857.178509913</v>
      </c>
      <c r="J2726">
        <f>+HLOOKUP(VLOOKUP($B2726,$Q$2:$R$42,2,0),Costo_fondeo!$D$3:$AY$100,base_minorista!$A2726,0)</f>
        <v>8.1775697406119345</v>
      </c>
      <c r="K2726">
        <f>+HLOOKUP(VLOOKUP($B2726,$Q$2:$R$42,2,0),Costo_provisiones!$D$3:$AY$100,base_minorista!$A2726,0)</f>
        <v>5.1478781187096567</v>
      </c>
      <c r="L2726">
        <f>+HLOOKUP(VLOOKUP($B2726,$Q$2:$R$42,2,0),Morosidad_control!$D$4:$AY$101,base_minorista!$A2726,0)</f>
        <v>4.8762790465257897</v>
      </c>
      <c r="M2726">
        <f ca="1">+OFFSET(Capital_2!$D$2,base_minorista!A2726,0)</f>
        <v>3.7432616406065877</v>
      </c>
      <c r="N2726">
        <f>+HLOOKUP(VLOOKUP($B2726,$Q$2:$R$42,2,0),costo_laboral!$E$2:$AZ$99,base_minorista!$A2726,0)</f>
        <v>11.9436303802075</v>
      </c>
      <c r="O2726">
        <f>+HLOOKUP(VLOOKUP($B2726,$Q$2:$R$42,2,0),Participacion2!$D$2:$AO$99,base_minorista!$A2726,0)</f>
        <v>1.6028172105571099</v>
      </c>
    </row>
    <row r="2727" spans="1:15" ht="16.5" x14ac:dyDescent="0.3">
      <c r="A2727">
        <v>8</v>
      </c>
      <c r="B2727">
        <v>30</v>
      </c>
      <c r="C2727">
        <v>7</v>
      </c>
      <c r="D2727" s="3">
        <v>41090</v>
      </c>
      <c r="E2727" s="33">
        <v>12</v>
      </c>
      <c r="F2727">
        <v>1</v>
      </c>
      <c r="G2727">
        <f>+HLOOKUP(VLOOKUP($B2727,$Q$2:$R$42,2,0),costos_sf!$D$2:$AY$99,base_minorista!$A2727,0)</f>
        <v>118926201.13781801</v>
      </c>
      <c r="H2727">
        <f>+HLOOKUP(VLOOKUP($B2727,$Q$2:$R$42,2,0),creditos_sf!$D$2:$AY$99,base_minorista!$A2727,0)</f>
        <v>429183633.56370199</v>
      </c>
      <c r="I2727">
        <f>+HLOOKUP(VLOOKUP($B2727,$Q$2:$R$42,2,0),creditos_sf!$D$103:$AY$200,base_minorista!$A2727,0)</f>
        <v>70604851.847615883</v>
      </c>
      <c r="J2727">
        <f>+HLOOKUP(VLOOKUP($B2727,$Q$2:$R$42,2,0),Costo_fondeo!$D$3:$AY$100,base_minorista!$A2727,0)</f>
        <v>8.1402491084671134</v>
      </c>
      <c r="K2727">
        <f>+HLOOKUP(VLOOKUP($B2727,$Q$2:$R$42,2,0),Costo_provisiones!$D$3:$AY$100,base_minorista!$A2727,0)</f>
        <v>5.3103528052477973</v>
      </c>
      <c r="L2727">
        <f>+HLOOKUP(VLOOKUP($B2727,$Q$2:$R$42,2,0),Morosidad_control!$D$4:$AY$101,base_minorista!$A2727,0)</f>
        <v>4.7764678350888001</v>
      </c>
      <c r="M2727">
        <f ca="1">+OFFSET(Capital_2!$D$2,base_minorista!A2727,0)</f>
        <v>3.7659791083914693</v>
      </c>
      <c r="N2727">
        <f>+HLOOKUP(VLOOKUP($B2727,$Q$2:$R$42,2,0),costo_laboral!$E$2:$AZ$99,base_minorista!$A2727,0)</f>
        <v>12.039362440009601</v>
      </c>
      <c r="O2727">
        <f>+HLOOKUP(VLOOKUP($B2727,$Q$2:$R$42,2,0),Participacion2!$D$2:$AO$99,base_minorista!$A2727,0)</f>
        <v>1.6156200141886301</v>
      </c>
    </row>
    <row r="2728" spans="1:15" ht="16.5" x14ac:dyDescent="0.3">
      <c r="A2728">
        <v>9</v>
      </c>
      <c r="B2728">
        <v>30</v>
      </c>
      <c r="C2728">
        <v>8</v>
      </c>
      <c r="D2728" s="3">
        <v>41121</v>
      </c>
      <c r="E2728" s="33">
        <v>12</v>
      </c>
      <c r="F2728">
        <v>1</v>
      </c>
      <c r="G2728">
        <f>+HLOOKUP(VLOOKUP($B2728,$Q$2:$R$42,2,0),costos_sf!$D$2:$AY$99,base_minorista!$A2728,0)</f>
        <v>122677956.633219</v>
      </c>
      <c r="H2728">
        <f>+HLOOKUP(VLOOKUP($B2728,$Q$2:$R$42,2,0),creditos_sf!$D$2:$AY$99,base_minorista!$A2728,0)</f>
        <v>435675190.84332597</v>
      </c>
      <c r="I2728">
        <f>+HLOOKUP(VLOOKUP($B2728,$Q$2:$R$42,2,0),creditos_sf!$D$103:$AY$200,base_minorista!$A2728,0)</f>
        <v>75042156.827905402</v>
      </c>
      <c r="J2728">
        <f>+HLOOKUP(VLOOKUP($B2728,$Q$2:$R$42,2,0),Costo_fondeo!$D$3:$AY$100,base_minorista!$A2728,0)</f>
        <v>8.1749989110197525</v>
      </c>
      <c r="K2728">
        <f>+HLOOKUP(VLOOKUP($B2728,$Q$2:$R$42,2,0),Costo_provisiones!$D$3:$AY$100,base_minorista!$A2728,0)</f>
        <v>5.3907096762242599</v>
      </c>
      <c r="L2728">
        <f>+HLOOKUP(VLOOKUP($B2728,$Q$2:$R$42,2,0),Morosidad_control!$D$4:$AY$101,base_minorista!$A2728,0)</f>
        <v>5.0786857438826498</v>
      </c>
      <c r="M2728">
        <f ca="1">+OFFSET(Capital_2!$D$2,base_minorista!A2728,0)</f>
        <v>3.7900682632030773</v>
      </c>
      <c r="N2728">
        <f>+HLOOKUP(VLOOKUP($B2728,$Q$2:$R$42,2,0),costo_laboral!$E$2:$AZ$99,base_minorista!$A2728,0)</f>
        <v>12.175195355429199</v>
      </c>
      <c r="O2728">
        <f>+HLOOKUP(VLOOKUP($B2728,$Q$2:$R$42,2,0),Participacion2!$D$2:$AO$99,base_minorista!$A2728,0)</f>
        <v>1.6318002610959701</v>
      </c>
    </row>
    <row r="2729" spans="1:15" ht="16.5" x14ac:dyDescent="0.3">
      <c r="A2729">
        <v>10</v>
      </c>
      <c r="B2729">
        <v>30</v>
      </c>
      <c r="C2729">
        <v>9</v>
      </c>
      <c r="D2729" s="3">
        <v>41152</v>
      </c>
      <c r="E2729" s="33">
        <v>12</v>
      </c>
      <c r="F2729">
        <v>1</v>
      </c>
      <c r="G2729">
        <f>+HLOOKUP(VLOOKUP($B2729,$Q$2:$R$42,2,0),costos_sf!$D$2:$AY$99,base_minorista!$A2729,0)</f>
        <v>125143615.196486</v>
      </c>
      <c r="H2729">
        <f>+HLOOKUP(VLOOKUP($B2729,$Q$2:$R$42,2,0),creditos_sf!$D$2:$AY$99,base_minorista!$A2729,0)</f>
        <v>438890507.82169098</v>
      </c>
      <c r="I2729">
        <f>+HLOOKUP(VLOOKUP($B2729,$Q$2:$R$42,2,0),creditos_sf!$D$103:$AY$200,base_minorista!$A2729,0)</f>
        <v>80060633.390696883</v>
      </c>
      <c r="J2729">
        <f>+HLOOKUP(VLOOKUP($B2729,$Q$2:$R$42,2,0),Costo_fondeo!$D$3:$AY$100,base_minorista!$A2729,0)</f>
        <v>8.2111365744089344</v>
      </c>
      <c r="K2729">
        <f>+HLOOKUP(VLOOKUP($B2729,$Q$2:$R$42,2,0),Costo_provisiones!$D$3:$AY$100,base_minorista!$A2729,0)</f>
        <v>5.4100648484631826</v>
      </c>
      <c r="L2729">
        <f>+HLOOKUP(VLOOKUP($B2729,$Q$2:$R$42,2,0),Morosidad_control!$D$4:$AY$101,base_minorista!$A2729,0)</f>
        <v>5.3239839868795302</v>
      </c>
      <c r="M2729">
        <f ca="1">+OFFSET(Capital_2!$D$2,base_minorista!A2729,0)</f>
        <v>3.7960315209630844</v>
      </c>
      <c r="N2729">
        <f>+HLOOKUP(VLOOKUP($B2729,$Q$2:$R$42,2,0),costo_laboral!$E$2:$AZ$99,base_minorista!$A2729,0)</f>
        <v>12.263624427739799</v>
      </c>
      <c r="O2729">
        <f>+HLOOKUP(VLOOKUP($B2729,$Q$2:$R$42,2,0),Participacion2!$D$2:$AO$99,base_minorista!$A2729,0)</f>
        <v>1.6322732134864799</v>
      </c>
    </row>
    <row r="2730" spans="1:15" ht="16.5" x14ac:dyDescent="0.3">
      <c r="A2730">
        <v>11</v>
      </c>
      <c r="B2730">
        <v>30</v>
      </c>
      <c r="C2730">
        <v>10</v>
      </c>
      <c r="D2730" s="3">
        <v>41182</v>
      </c>
      <c r="E2730" s="33">
        <v>12</v>
      </c>
      <c r="F2730">
        <v>1</v>
      </c>
      <c r="G2730">
        <f>+HLOOKUP(VLOOKUP($B2730,$Q$2:$R$42,2,0),costos_sf!$D$2:$AY$99,base_minorista!$A2730,0)</f>
        <v>127611559.861066</v>
      </c>
      <c r="H2730">
        <f>+HLOOKUP(VLOOKUP($B2730,$Q$2:$R$42,2,0),creditos_sf!$D$2:$AY$99,base_minorista!$A2730,0)</f>
        <v>441785832.16754496</v>
      </c>
      <c r="I2730">
        <f>+HLOOKUP(VLOOKUP($B2730,$Q$2:$R$42,2,0),creditos_sf!$D$103:$AY$200,base_minorista!$A2730,0)</f>
        <v>87279902.695147827</v>
      </c>
      <c r="J2730">
        <f>+HLOOKUP(VLOOKUP($B2730,$Q$2:$R$42,2,0),Costo_fondeo!$D$3:$AY$100,base_minorista!$A2730,0)</f>
        <v>8.2353402577632586</v>
      </c>
      <c r="K2730">
        <f>+HLOOKUP(VLOOKUP($B2730,$Q$2:$R$42,2,0),Costo_provisiones!$D$3:$AY$100,base_minorista!$A2730,0)</f>
        <v>5.5374755761051171</v>
      </c>
      <c r="L2730">
        <f>+HLOOKUP(VLOOKUP($B2730,$Q$2:$R$42,2,0),Morosidad_control!$D$4:$AY$101,base_minorista!$A2730,0)</f>
        <v>5.2553994934153101</v>
      </c>
      <c r="M2730">
        <f ca="1">+OFFSET(Capital_2!$D$2,base_minorista!A2730,0)</f>
        <v>3.7807846214491896</v>
      </c>
      <c r="N2730">
        <f>+HLOOKUP(VLOOKUP($B2730,$Q$2:$R$42,2,0),costo_laboral!$E$2:$AZ$99,base_minorista!$A2730,0)</f>
        <v>12.3762325482948</v>
      </c>
      <c r="O2730">
        <f>+HLOOKUP(VLOOKUP($B2730,$Q$2:$R$42,2,0),Participacion2!$D$2:$AO$99,base_minorista!$A2730,0)</f>
        <v>1.6321283587705</v>
      </c>
    </row>
    <row r="2731" spans="1:15" ht="16.5" x14ac:dyDescent="0.3">
      <c r="A2731">
        <v>12</v>
      </c>
      <c r="B2731">
        <v>30</v>
      </c>
      <c r="C2731">
        <v>11</v>
      </c>
      <c r="D2731" s="3">
        <v>41213</v>
      </c>
      <c r="E2731" s="33">
        <v>12</v>
      </c>
      <c r="F2731">
        <v>1</v>
      </c>
      <c r="G2731">
        <f>+HLOOKUP(VLOOKUP($B2731,$Q$2:$R$42,2,0),costos_sf!$D$2:$AY$99,base_minorista!$A2731,0)</f>
        <v>131223604.30864</v>
      </c>
      <c r="H2731">
        <f>+HLOOKUP(VLOOKUP($B2731,$Q$2:$R$42,2,0),creditos_sf!$D$2:$AY$99,base_minorista!$A2731,0)</f>
        <v>443894716.642003</v>
      </c>
      <c r="I2731">
        <f>+HLOOKUP(VLOOKUP($B2731,$Q$2:$R$42,2,0),creditos_sf!$D$103:$AY$200,base_minorista!$A2731,0)</f>
        <v>94293694.800917014</v>
      </c>
      <c r="J2731">
        <f>+HLOOKUP(VLOOKUP($B2731,$Q$2:$R$42,2,0),Costo_fondeo!$D$3:$AY$100,base_minorista!$A2731,0)</f>
        <v>8.2250137015783817</v>
      </c>
      <c r="K2731">
        <f>+HLOOKUP(VLOOKUP($B2731,$Q$2:$R$42,2,0),Costo_provisiones!$D$3:$AY$100,base_minorista!$A2731,0)</f>
        <v>5.6943114855900232</v>
      </c>
      <c r="L2731">
        <f>+HLOOKUP(VLOOKUP($B2731,$Q$2:$R$42,2,0),Morosidad_control!$D$4:$AY$101,base_minorista!$A2731,0)</f>
        <v>5.2826243013633496</v>
      </c>
      <c r="M2731">
        <f ca="1">+OFFSET(Capital_2!$D$2,base_minorista!A2731,0)</f>
        <v>3.7788207097198074</v>
      </c>
      <c r="N2731">
        <f>+HLOOKUP(VLOOKUP($B2731,$Q$2:$R$42,2,0),costo_laboral!$E$2:$AZ$99,base_minorista!$A2731,0)</f>
        <v>12.4823492915584</v>
      </c>
      <c r="O2731">
        <f>+HLOOKUP(VLOOKUP($B2731,$Q$2:$R$42,2,0),Participacion2!$D$2:$AO$99,base_minorista!$A2731,0)</f>
        <v>1.6332326412624101</v>
      </c>
    </row>
    <row r="2732" spans="1:15" ht="16.5" x14ac:dyDescent="0.3">
      <c r="A2732">
        <v>13</v>
      </c>
      <c r="B2732">
        <v>30</v>
      </c>
      <c r="C2732">
        <v>12</v>
      </c>
      <c r="D2732" s="3">
        <v>41243</v>
      </c>
      <c r="E2732" s="33">
        <v>12</v>
      </c>
      <c r="F2732">
        <v>1</v>
      </c>
      <c r="G2732">
        <f>+HLOOKUP(VLOOKUP($B2732,$Q$2:$R$42,2,0),costos_sf!$D$2:$AY$99,base_minorista!$A2732,0)</f>
        <v>134568209.60555401</v>
      </c>
      <c r="H2732">
        <f>+HLOOKUP(VLOOKUP($B2732,$Q$2:$R$42,2,0),creditos_sf!$D$2:$AY$99,base_minorista!$A2732,0)</f>
        <v>445275221.46485502</v>
      </c>
      <c r="I2732">
        <f>+HLOOKUP(VLOOKUP($B2732,$Q$2:$R$42,2,0),creditos_sf!$D$103:$AY$200,base_minorista!$A2732,0)</f>
        <v>99984942.22761023</v>
      </c>
      <c r="J2732">
        <f>+HLOOKUP(VLOOKUP($B2732,$Q$2:$R$42,2,0),Costo_fondeo!$D$3:$AY$100,base_minorista!$A2732,0)</f>
        <v>8.2546244117029755</v>
      </c>
      <c r="K2732">
        <f>+HLOOKUP(VLOOKUP($B2732,$Q$2:$R$42,2,0),Costo_provisiones!$D$3:$AY$100,base_minorista!$A2732,0)</f>
        <v>5.8903152395204152</v>
      </c>
      <c r="L2732">
        <f>+HLOOKUP(VLOOKUP($B2732,$Q$2:$R$42,2,0),Morosidad_control!$D$4:$AY$101,base_minorista!$A2732,0)</f>
        <v>5.5143113783608699</v>
      </c>
      <c r="M2732">
        <f ca="1">+OFFSET(Capital_2!$D$2,base_minorista!A2732,0)</f>
        <v>3.8090188851336229</v>
      </c>
      <c r="N2732">
        <f>+HLOOKUP(VLOOKUP($B2732,$Q$2:$R$42,2,0),costo_laboral!$E$2:$AZ$99,base_minorista!$A2732,0)</f>
        <v>12.5222862447071</v>
      </c>
      <c r="O2732">
        <f>+HLOOKUP(VLOOKUP($B2732,$Q$2:$R$42,2,0),Participacion2!$D$2:$AO$99,base_minorista!$A2732,0)</f>
        <v>1.6314177982082101</v>
      </c>
    </row>
    <row r="2733" spans="1:15" ht="16.5" x14ac:dyDescent="0.3">
      <c r="A2733">
        <v>14</v>
      </c>
      <c r="B2733">
        <v>30</v>
      </c>
      <c r="C2733">
        <v>13</v>
      </c>
      <c r="D2733" s="3">
        <v>41274</v>
      </c>
      <c r="E2733" s="33">
        <v>12</v>
      </c>
      <c r="F2733">
        <v>1</v>
      </c>
      <c r="G2733">
        <f>+HLOOKUP(VLOOKUP($B2733,$Q$2:$R$42,2,0),costos_sf!$D$2:$AY$99,base_minorista!$A2733,0)</f>
        <v>136064980.09903798</v>
      </c>
      <c r="H2733">
        <f>+HLOOKUP(VLOOKUP($B2733,$Q$2:$R$42,2,0),creditos_sf!$D$2:$AY$99,base_minorista!$A2733,0)</f>
        <v>435088999.197007</v>
      </c>
      <c r="I2733">
        <f>+HLOOKUP(VLOOKUP($B2733,$Q$2:$R$42,2,0),creditos_sf!$D$103:$AY$200,base_minorista!$A2733,0)</f>
        <v>103263166.45483679</v>
      </c>
      <c r="J2733">
        <f>+HLOOKUP(VLOOKUP($B2733,$Q$2:$R$42,2,0),Costo_fondeo!$D$3:$AY$100,base_minorista!$A2733,0)</f>
        <v>8.2433200948912901</v>
      </c>
      <c r="K2733">
        <f>+HLOOKUP(VLOOKUP($B2733,$Q$2:$R$42,2,0),Costo_provisiones!$D$3:$AY$100,base_minorista!$A2733,0)</f>
        <v>5.9773566443102126</v>
      </c>
      <c r="L2733">
        <f>+HLOOKUP(VLOOKUP($B2733,$Q$2:$R$42,2,0),Morosidad_control!$D$4:$AY$101,base_minorista!$A2733,0)</f>
        <v>4.9741857442493398</v>
      </c>
      <c r="M2733">
        <f ca="1">+OFFSET(Capital_2!$D$2,base_minorista!A2733,0)</f>
        <v>3.8327018844682854</v>
      </c>
      <c r="N2733">
        <f>+HLOOKUP(VLOOKUP($B2733,$Q$2:$R$42,2,0),costo_laboral!$E$2:$AZ$99,base_minorista!$A2733,0)</f>
        <v>12.458275845553301</v>
      </c>
      <c r="O2733">
        <f>+HLOOKUP(VLOOKUP($B2733,$Q$2:$R$42,2,0),Participacion2!$D$2:$AO$99,base_minorista!$A2733,0)</f>
        <v>1.6107442720462599</v>
      </c>
    </row>
    <row r="2734" spans="1:15" ht="16.5" x14ac:dyDescent="0.3">
      <c r="A2734">
        <v>15</v>
      </c>
      <c r="B2734">
        <v>30</v>
      </c>
      <c r="C2734">
        <v>14</v>
      </c>
      <c r="D2734" s="3">
        <v>41305</v>
      </c>
      <c r="E2734" s="33">
        <v>13</v>
      </c>
      <c r="F2734">
        <v>1</v>
      </c>
      <c r="G2734">
        <f>+HLOOKUP(VLOOKUP($B2734,$Q$2:$R$42,2,0),costos_sf!$D$2:$AY$99,base_minorista!$A2734,0)</f>
        <v>138820063.17485303</v>
      </c>
      <c r="H2734">
        <f>+HLOOKUP(VLOOKUP($B2734,$Q$2:$R$42,2,0),creditos_sf!$D$2:$AY$99,base_minorista!$A2734,0)</f>
        <v>441316361.22886401</v>
      </c>
      <c r="I2734">
        <f>+HLOOKUP(VLOOKUP($B2734,$Q$2:$R$42,2,0),creditos_sf!$D$103:$AY$200,base_minorista!$A2734,0)</f>
        <v>107357933.36438404</v>
      </c>
      <c r="J2734">
        <f>+HLOOKUP(VLOOKUP($B2734,$Q$2:$R$42,2,0),Costo_fondeo!$D$3:$AY$100,base_minorista!$A2734,0)</f>
        <v>8.2186845540094478</v>
      </c>
      <c r="K2734">
        <f>+HLOOKUP(VLOOKUP($B2734,$Q$2:$R$42,2,0),Costo_provisiones!$D$3:$AY$100,base_minorista!$A2734,0)</f>
        <v>5.9768387978653541</v>
      </c>
      <c r="L2734">
        <f>+HLOOKUP(VLOOKUP($B2734,$Q$2:$R$42,2,0),Morosidad_control!$D$4:$AY$101,base_minorista!$A2734,0)</f>
        <v>4.9889867521358902</v>
      </c>
      <c r="M2734">
        <f ca="1">+OFFSET(Capital_2!$D$2,base_minorista!A2734,0)</f>
        <v>3.850163299057161</v>
      </c>
      <c r="N2734">
        <f>+HLOOKUP(VLOOKUP($B2734,$Q$2:$R$42,2,0),costo_laboral!$E$2:$AZ$99,base_minorista!$A2734,0)</f>
        <v>12.404644709200401</v>
      </c>
      <c r="O2734">
        <f>+HLOOKUP(VLOOKUP($B2734,$Q$2:$R$42,2,0),Participacion2!$D$2:$AO$99,base_minorista!$A2734,0)</f>
        <v>1.61390666771696</v>
      </c>
    </row>
    <row r="2735" spans="1:15" ht="16.5" x14ac:dyDescent="0.3">
      <c r="A2735">
        <v>16</v>
      </c>
      <c r="B2735">
        <v>30</v>
      </c>
      <c r="C2735">
        <v>15</v>
      </c>
      <c r="D2735" s="3">
        <v>41333</v>
      </c>
      <c r="E2735" s="33">
        <v>13</v>
      </c>
      <c r="F2735">
        <v>1</v>
      </c>
      <c r="G2735">
        <f>+HLOOKUP(VLOOKUP($B2735,$Q$2:$R$42,2,0),costos_sf!$D$2:$AY$99,base_minorista!$A2735,0)</f>
        <v>142020086.96592098</v>
      </c>
      <c r="H2735">
        <f>+HLOOKUP(VLOOKUP($B2735,$Q$2:$R$42,2,0),creditos_sf!$D$2:$AY$99,base_minorista!$A2735,0)</f>
        <v>447031297.65148002</v>
      </c>
      <c r="I2735">
        <f>+HLOOKUP(VLOOKUP($B2735,$Q$2:$R$42,2,0),creditos_sf!$D$103:$AY$200,base_minorista!$A2735,0)</f>
        <v>111940725.5714957</v>
      </c>
      <c r="J2735">
        <f>+HLOOKUP(VLOOKUP($B2735,$Q$2:$R$42,2,0),Costo_fondeo!$D$3:$AY$100,base_minorista!$A2735,0)</f>
        <v>8.1966664120115027</v>
      </c>
      <c r="K2735">
        <f>+HLOOKUP(VLOOKUP($B2735,$Q$2:$R$42,2,0),Costo_provisiones!$D$3:$AY$100,base_minorista!$A2735,0)</f>
        <v>5.988051036766711</v>
      </c>
      <c r="L2735">
        <f>+HLOOKUP(VLOOKUP($B2735,$Q$2:$R$42,2,0),Morosidad_control!$D$4:$AY$101,base_minorista!$A2735,0)</f>
        <v>5.0980507394663999</v>
      </c>
      <c r="M2735">
        <f ca="1">+OFFSET(Capital_2!$D$2,base_minorista!A2735,0)</f>
        <v>3.8660657399921172</v>
      </c>
      <c r="N2735">
        <f>+HLOOKUP(VLOOKUP($B2735,$Q$2:$R$42,2,0),costo_laboral!$E$2:$AZ$99,base_minorista!$A2735,0)</f>
        <v>12.456826099303999</v>
      </c>
      <c r="O2735">
        <f>+HLOOKUP(VLOOKUP($B2735,$Q$2:$R$42,2,0),Participacion2!$D$2:$AO$99,base_minorista!$A2735,0)</f>
        <v>1.6238299251013899</v>
      </c>
    </row>
    <row r="2736" spans="1:15" ht="16.5" x14ac:dyDescent="0.3">
      <c r="A2736">
        <v>17</v>
      </c>
      <c r="B2736">
        <v>30</v>
      </c>
      <c r="C2736">
        <v>16</v>
      </c>
      <c r="D2736" s="3">
        <v>41364</v>
      </c>
      <c r="E2736" s="33">
        <v>13</v>
      </c>
      <c r="F2736">
        <v>1</v>
      </c>
      <c r="G2736">
        <f>+HLOOKUP(VLOOKUP($B2736,$Q$2:$R$42,2,0),costos_sf!$D$2:$AY$99,base_minorista!$A2736,0)</f>
        <v>144868728.71025598</v>
      </c>
      <c r="H2736">
        <f>+HLOOKUP(VLOOKUP($B2736,$Q$2:$R$42,2,0),creditos_sf!$D$2:$AY$99,base_minorista!$A2736,0)</f>
        <v>453085740.58320999</v>
      </c>
      <c r="I2736">
        <f>+HLOOKUP(VLOOKUP($B2736,$Q$2:$R$42,2,0),creditos_sf!$D$103:$AY$200,base_minorista!$A2736,0)</f>
        <v>115800618.21577595</v>
      </c>
      <c r="J2736">
        <f>+HLOOKUP(VLOOKUP($B2736,$Q$2:$R$42,2,0),Costo_fondeo!$D$3:$AY$100,base_minorista!$A2736,0)</f>
        <v>8.139795813068627</v>
      </c>
      <c r="K2736">
        <f>+HLOOKUP(VLOOKUP($B2736,$Q$2:$R$42,2,0),Costo_provisiones!$D$3:$AY$100,base_minorista!$A2736,0)</f>
        <v>6.0489499667833524</v>
      </c>
      <c r="L2736">
        <f>+HLOOKUP(VLOOKUP($B2736,$Q$2:$R$42,2,0),Morosidad_control!$D$4:$AY$101,base_minorista!$A2736,0)</f>
        <v>5.2111909507941396</v>
      </c>
      <c r="M2736">
        <f ca="1">+OFFSET(Capital_2!$D$2,base_minorista!A2736,0)</f>
        <v>3.8754391719680488</v>
      </c>
      <c r="N2736">
        <f>+HLOOKUP(VLOOKUP($B2736,$Q$2:$R$42,2,0),costo_laboral!$E$2:$AZ$99,base_minorista!$A2736,0)</f>
        <v>12.592898131001901</v>
      </c>
      <c r="O2736">
        <f>+HLOOKUP(VLOOKUP($B2736,$Q$2:$R$42,2,0),Participacion2!$D$2:$AO$99,base_minorista!$A2736,0)</f>
        <v>1.6486824982250201</v>
      </c>
    </row>
    <row r="2737" spans="1:15" ht="16.5" x14ac:dyDescent="0.3">
      <c r="A2737">
        <v>18</v>
      </c>
      <c r="B2737">
        <v>30</v>
      </c>
      <c r="C2737">
        <v>17</v>
      </c>
      <c r="D2737" s="3">
        <v>41394</v>
      </c>
      <c r="E2737" s="33">
        <v>13</v>
      </c>
      <c r="F2737">
        <v>1</v>
      </c>
      <c r="G2737">
        <f>+HLOOKUP(VLOOKUP($B2737,$Q$2:$R$42,2,0),costos_sf!$D$2:$AY$99,base_minorista!$A2737,0)</f>
        <v>147109738.04180601</v>
      </c>
      <c r="H2737">
        <f>+HLOOKUP(VLOOKUP($B2737,$Q$2:$R$42,2,0),creditos_sf!$D$2:$AY$99,base_minorista!$A2737,0)</f>
        <v>462833501.54860198</v>
      </c>
      <c r="I2737">
        <f>+HLOOKUP(VLOOKUP($B2737,$Q$2:$R$42,2,0),creditos_sf!$D$103:$AY$200,base_minorista!$A2737,0)</f>
        <v>121017096.60070914</v>
      </c>
      <c r="J2737">
        <f>+HLOOKUP(VLOOKUP($B2737,$Q$2:$R$42,2,0),Costo_fondeo!$D$3:$AY$100,base_minorista!$A2737,0)</f>
        <v>8.0931981573653502</v>
      </c>
      <c r="K2737">
        <f>+HLOOKUP(VLOOKUP($B2737,$Q$2:$R$42,2,0),Costo_provisiones!$D$3:$AY$100,base_minorista!$A2737,0)</f>
        <v>5.9969045911801144</v>
      </c>
      <c r="L2737">
        <f>+HLOOKUP(VLOOKUP($B2737,$Q$2:$R$42,2,0),Morosidad_control!$D$4:$AY$101,base_minorista!$A2737,0)</f>
        <v>5.2446371736723796</v>
      </c>
      <c r="M2737">
        <f ca="1">+OFFSET(Capital_2!$D$2,base_minorista!A2737,0)</f>
        <v>3.8611269429337338</v>
      </c>
      <c r="N2737">
        <f>+HLOOKUP(VLOOKUP($B2737,$Q$2:$R$42,2,0),costo_laboral!$E$2:$AZ$99,base_minorista!$A2737,0)</f>
        <v>12.5707711719367</v>
      </c>
      <c r="O2737">
        <f>+HLOOKUP(VLOOKUP($B2737,$Q$2:$R$42,2,0),Participacion2!$D$2:$AO$99,base_minorista!$A2737,0)</f>
        <v>1.6768439870899201</v>
      </c>
    </row>
    <row r="2738" spans="1:15" ht="16.5" x14ac:dyDescent="0.3">
      <c r="A2738">
        <v>19</v>
      </c>
      <c r="B2738">
        <v>30</v>
      </c>
      <c r="C2738">
        <v>18</v>
      </c>
      <c r="D2738" s="3">
        <v>41425</v>
      </c>
      <c r="E2738" s="33">
        <v>13</v>
      </c>
      <c r="F2738">
        <v>1</v>
      </c>
      <c r="G2738">
        <f>+HLOOKUP(VLOOKUP($B2738,$Q$2:$R$42,2,0),costos_sf!$D$2:$AY$99,base_minorista!$A2738,0)</f>
        <v>149364142.01512998</v>
      </c>
      <c r="H2738">
        <f>+HLOOKUP(VLOOKUP($B2738,$Q$2:$R$42,2,0),creditos_sf!$D$2:$AY$99,base_minorista!$A2738,0)</f>
        <v>473418544.461357</v>
      </c>
      <c r="I2738">
        <f>+HLOOKUP(VLOOKUP($B2738,$Q$2:$R$42,2,0),creditos_sf!$D$103:$AY$200,base_minorista!$A2738,0)</f>
        <v>127238645.24722835</v>
      </c>
      <c r="J2738">
        <f>+HLOOKUP(VLOOKUP($B2738,$Q$2:$R$42,2,0),Costo_fondeo!$D$3:$AY$100,base_minorista!$A2738,0)</f>
        <v>8.0743984358264882</v>
      </c>
      <c r="K2738">
        <f>+HLOOKUP(VLOOKUP($B2738,$Q$2:$R$42,2,0),Costo_provisiones!$D$3:$AY$100,base_minorista!$A2738,0)</f>
        <v>5.8940034046630441</v>
      </c>
      <c r="L2738">
        <f>+HLOOKUP(VLOOKUP($B2738,$Q$2:$R$42,2,0),Morosidad_control!$D$4:$AY$101,base_minorista!$A2738,0)</f>
        <v>5.2031411868670903</v>
      </c>
      <c r="M2738">
        <f ca="1">+OFFSET(Capital_2!$D$2,base_minorista!A2738,0)</f>
        <v>3.8158367264519906</v>
      </c>
      <c r="N2738">
        <f>+HLOOKUP(VLOOKUP($B2738,$Q$2:$R$42,2,0),costo_laboral!$E$2:$AZ$99,base_minorista!$A2738,0)</f>
        <v>12.4821026560954</v>
      </c>
      <c r="O2738">
        <f>+HLOOKUP(VLOOKUP($B2738,$Q$2:$R$42,2,0),Participacion2!$D$2:$AO$99,base_minorista!$A2738,0)</f>
        <v>1.7014602088431501</v>
      </c>
    </row>
    <row r="2739" spans="1:15" ht="16.5" x14ac:dyDescent="0.3">
      <c r="A2739">
        <v>20</v>
      </c>
      <c r="B2739">
        <v>30</v>
      </c>
      <c r="C2739">
        <v>19</v>
      </c>
      <c r="D2739" s="3">
        <v>41455</v>
      </c>
      <c r="E2739" s="33">
        <v>13</v>
      </c>
      <c r="F2739">
        <v>1</v>
      </c>
      <c r="G2739">
        <f>+HLOOKUP(VLOOKUP($B2739,$Q$2:$R$42,2,0),costos_sf!$D$2:$AY$99,base_minorista!$A2739,0)</f>
        <v>152051301.37505302</v>
      </c>
      <c r="H2739">
        <f>+HLOOKUP(VLOOKUP($B2739,$Q$2:$R$42,2,0),creditos_sf!$D$2:$AY$99,base_minorista!$A2739,0)</f>
        <v>483585777.95155799</v>
      </c>
      <c r="I2739">
        <f>+HLOOKUP(VLOOKUP($B2739,$Q$2:$R$42,2,0),creditos_sf!$D$103:$AY$200,base_minorista!$A2739,0)</f>
        <v>133079608.23489675</v>
      </c>
      <c r="J2739">
        <f>+HLOOKUP(VLOOKUP($B2739,$Q$2:$R$42,2,0),Costo_fondeo!$D$3:$AY$100,base_minorista!$A2739,0)</f>
        <v>8.1087837667351259</v>
      </c>
      <c r="K2739">
        <f>+HLOOKUP(VLOOKUP($B2739,$Q$2:$R$42,2,0),Costo_provisiones!$D$3:$AY$100,base_minorista!$A2739,0)</f>
        <v>5.9096103389806709</v>
      </c>
      <c r="L2739">
        <f>+HLOOKUP(VLOOKUP($B2739,$Q$2:$R$42,2,0),Morosidad_control!$D$4:$AY$101,base_minorista!$A2739,0)</f>
        <v>5.3910110584945299</v>
      </c>
      <c r="M2739">
        <f ca="1">+OFFSET(Capital_2!$D$2,base_minorista!A2739,0)</f>
        <v>3.777787965810723</v>
      </c>
      <c r="N2739">
        <f>+HLOOKUP(VLOOKUP($B2739,$Q$2:$R$42,2,0),costo_laboral!$E$2:$AZ$99,base_minorista!$A2739,0)</f>
        <v>12.4316739167656</v>
      </c>
      <c r="O2739">
        <f>+HLOOKUP(VLOOKUP($B2739,$Q$2:$R$42,2,0),Participacion2!$D$2:$AO$99,base_minorista!$A2739,0)</f>
        <v>1.7350265929323201</v>
      </c>
    </row>
    <row r="2740" spans="1:15" ht="16.5" x14ac:dyDescent="0.3">
      <c r="A2740">
        <v>21</v>
      </c>
      <c r="B2740">
        <v>30</v>
      </c>
      <c r="C2740">
        <v>20</v>
      </c>
      <c r="D2740" s="3">
        <v>41486</v>
      </c>
      <c r="E2740" s="33">
        <v>13</v>
      </c>
      <c r="F2740">
        <v>1</v>
      </c>
      <c r="G2740">
        <f>+HLOOKUP(VLOOKUP($B2740,$Q$2:$R$42,2,0),costos_sf!$D$2:$AY$99,base_minorista!$A2740,0)</f>
        <v>154105953.748124</v>
      </c>
      <c r="H2740">
        <f>+HLOOKUP(VLOOKUP($B2740,$Q$2:$R$42,2,0),creditos_sf!$D$2:$AY$99,base_minorista!$A2740,0)</f>
        <v>496529943.32961696</v>
      </c>
      <c r="I2740">
        <f>+HLOOKUP(VLOOKUP($B2740,$Q$2:$R$42,2,0),creditos_sf!$D$103:$AY$200,base_minorista!$A2740,0)</f>
        <v>138950153.6745162</v>
      </c>
      <c r="J2740">
        <f>+HLOOKUP(VLOOKUP($B2740,$Q$2:$R$42,2,0),Costo_fondeo!$D$3:$AY$100,base_minorista!$A2740,0)</f>
        <v>8.0011719162105681</v>
      </c>
      <c r="K2740">
        <f>+HLOOKUP(VLOOKUP($B2740,$Q$2:$R$42,2,0),Costo_provisiones!$D$3:$AY$100,base_minorista!$A2740,0)</f>
        <v>5.8889444981643457</v>
      </c>
      <c r="L2740">
        <f>+HLOOKUP(VLOOKUP($B2740,$Q$2:$R$42,2,0),Morosidad_control!$D$4:$AY$101,base_minorista!$A2740,0)</f>
        <v>5.2512447513508196</v>
      </c>
      <c r="M2740">
        <f ca="1">+OFFSET(Capital_2!$D$2,base_minorista!A2740,0)</f>
        <v>3.7289387467323043</v>
      </c>
      <c r="N2740">
        <f>+HLOOKUP(VLOOKUP($B2740,$Q$2:$R$42,2,0),costo_laboral!$E$2:$AZ$99,base_minorista!$A2740,0)</f>
        <v>12.285246422775799</v>
      </c>
      <c r="O2740">
        <f>+HLOOKUP(VLOOKUP($B2740,$Q$2:$R$42,2,0),Participacion2!$D$2:$AO$99,base_minorista!$A2740,0)</f>
        <v>1.7789207049375</v>
      </c>
    </row>
    <row r="2741" spans="1:15" ht="16.5" x14ac:dyDescent="0.3">
      <c r="A2741">
        <v>22</v>
      </c>
      <c r="B2741">
        <v>30</v>
      </c>
      <c r="C2741">
        <v>21</v>
      </c>
      <c r="D2741" s="3">
        <v>41517</v>
      </c>
      <c r="E2741" s="33">
        <v>13</v>
      </c>
      <c r="F2741">
        <v>1</v>
      </c>
      <c r="G2741">
        <f>+HLOOKUP(VLOOKUP($B2741,$Q$2:$R$42,2,0),costos_sf!$D$2:$AY$99,base_minorista!$A2741,0)</f>
        <v>157815469.77480301</v>
      </c>
      <c r="H2741">
        <f>+HLOOKUP(VLOOKUP($B2741,$Q$2:$R$42,2,0),creditos_sf!$D$2:$AY$99,base_minorista!$A2741,0)</f>
        <v>508409003.23294801</v>
      </c>
      <c r="I2741">
        <f>+HLOOKUP(VLOOKUP($B2741,$Q$2:$R$42,2,0),creditos_sf!$D$103:$AY$200,base_minorista!$A2741,0)</f>
        <v>146124221.33618182</v>
      </c>
      <c r="J2741">
        <f>+HLOOKUP(VLOOKUP($B2741,$Q$2:$R$42,2,0),Costo_fondeo!$D$3:$AY$100,base_minorista!$A2741,0)</f>
        <v>7.9066602123629233</v>
      </c>
      <c r="K2741">
        <f>+HLOOKUP(VLOOKUP($B2741,$Q$2:$R$42,2,0),Costo_provisiones!$D$3:$AY$100,base_minorista!$A2741,0)</f>
        <v>5.9822368254822846</v>
      </c>
      <c r="L2741">
        <f>+HLOOKUP(VLOOKUP($B2741,$Q$2:$R$42,2,0),Morosidad_control!$D$4:$AY$101,base_minorista!$A2741,0)</f>
        <v>5.3117606424448596</v>
      </c>
      <c r="M2741">
        <f ca="1">+OFFSET(Capital_2!$D$2,base_minorista!A2741,0)</f>
        <v>3.6888980520732653</v>
      </c>
      <c r="N2741">
        <f>+HLOOKUP(VLOOKUP($B2741,$Q$2:$R$42,2,0),costo_laboral!$E$2:$AZ$99,base_minorista!$A2741,0)</f>
        <v>12.249350406449301</v>
      </c>
      <c r="O2741">
        <f>+HLOOKUP(VLOOKUP($B2741,$Q$2:$R$42,2,0),Participacion2!$D$2:$AO$99,base_minorista!$A2741,0)</f>
        <v>1.81975630737869</v>
      </c>
    </row>
    <row r="2742" spans="1:15" ht="16.5" x14ac:dyDescent="0.3">
      <c r="A2742">
        <v>23</v>
      </c>
      <c r="B2742">
        <v>30</v>
      </c>
      <c r="C2742">
        <v>22</v>
      </c>
      <c r="D2742" s="3">
        <v>41547</v>
      </c>
      <c r="E2742" s="33">
        <v>13</v>
      </c>
      <c r="F2742">
        <v>1</v>
      </c>
      <c r="G2742">
        <f>+HLOOKUP(VLOOKUP($B2742,$Q$2:$R$42,2,0),costos_sf!$D$2:$AY$99,base_minorista!$A2742,0)</f>
        <v>161012517.434818</v>
      </c>
      <c r="H2742">
        <f>+HLOOKUP(VLOOKUP($B2742,$Q$2:$R$42,2,0),creditos_sf!$D$2:$AY$99,base_minorista!$A2742,0)</f>
        <v>524972863.12580293</v>
      </c>
      <c r="I2742">
        <f>+HLOOKUP(VLOOKUP($B2742,$Q$2:$R$42,2,0),creditos_sf!$D$103:$AY$200,base_minorista!$A2742,0)</f>
        <v>155851289.39853182</v>
      </c>
      <c r="J2742">
        <f>+HLOOKUP(VLOOKUP($B2742,$Q$2:$R$42,2,0),Costo_fondeo!$D$3:$AY$100,base_minorista!$A2742,0)</f>
        <v>7.896532221940654</v>
      </c>
      <c r="K2742">
        <f>+HLOOKUP(VLOOKUP($B2742,$Q$2:$R$42,2,0),Costo_provisiones!$D$3:$AY$100,base_minorista!$A2742,0)</f>
        <v>5.943222862666544</v>
      </c>
      <c r="L2742">
        <f>+HLOOKUP(VLOOKUP($B2742,$Q$2:$R$42,2,0),Morosidad_control!$D$4:$AY$101,base_minorista!$A2742,0)</f>
        <v>5.2708858626971198</v>
      </c>
      <c r="M2742">
        <f ca="1">+OFFSET(Capital_2!$D$2,base_minorista!A2742,0)</f>
        <v>3.6532457928608841</v>
      </c>
      <c r="N2742">
        <f>+HLOOKUP(VLOOKUP($B2742,$Q$2:$R$42,2,0),costo_laboral!$E$2:$AZ$99,base_minorista!$A2742,0)</f>
        <v>12.2177412345105</v>
      </c>
      <c r="O2742">
        <f>+HLOOKUP(VLOOKUP($B2742,$Q$2:$R$42,2,0),Participacion2!$D$2:$AO$99,base_minorista!$A2742,0)</f>
        <v>1.8813029679140401</v>
      </c>
    </row>
    <row r="2743" spans="1:15" ht="16.5" x14ac:dyDescent="0.3">
      <c r="A2743">
        <v>24</v>
      </c>
      <c r="B2743">
        <v>30</v>
      </c>
      <c r="C2743">
        <v>23</v>
      </c>
      <c r="D2743" s="3">
        <v>41578</v>
      </c>
      <c r="E2743" s="33">
        <v>13</v>
      </c>
      <c r="F2743">
        <v>1</v>
      </c>
      <c r="G2743">
        <f>+HLOOKUP(VLOOKUP($B2743,$Q$2:$R$42,2,0),costos_sf!$D$2:$AY$99,base_minorista!$A2743,0)</f>
        <v>163674141.804952</v>
      </c>
      <c r="H2743">
        <f>+HLOOKUP(VLOOKUP($B2743,$Q$2:$R$42,2,0),creditos_sf!$D$2:$AY$99,base_minorista!$A2743,0)</f>
        <v>539958962.65019393</v>
      </c>
      <c r="I2743">
        <f>+HLOOKUP(VLOOKUP($B2743,$Q$2:$R$42,2,0),creditos_sf!$D$103:$AY$200,base_minorista!$A2743,0)</f>
        <v>165889626.35712504</v>
      </c>
      <c r="J2743">
        <f>+HLOOKUP(VLOOKUP($B2743,$Q$2:$R$42,2,0),Costo_fondeo!$D$3:$AY$100,base_minorista!$A2743,0)</f>
        <v>7.7578421917130962</v>
      </c>
      <c r="K2743">
        <f>+HLOOKUP(VLOOKUP($B2743,$Q$2:$R$42,2,0),Costo_provisiones!$D$3:$AY$100,base_minorista!$A2743,0)</f>
        <v>5.9115678340262381</v>
      </c>
      <c r="L2743">
        <f>+HLOOKUP(VLOOKUP($B2743,$Q$2:$R$42,2,0),Morosidad_control!$D$4:$AY$101,base_minorista!$A2743,0)</f>
        <v>5.3293300503285197</v>
      </c>
      <c r="M2743">
        <f ca="1">+OFFSET(Capital_2!$D$2,base_minorista!A2743,0)</f>
        <v>3.6199379690818381</v>
      </c>
      <c r="N2743">
        <f>+HLOOKUP(VLOOKUP($B2743,$Q$2:$R$42,2,0),costo_laboral!$E$2:$AZ$99,base_minorista!$A2743,0)</f>
        <v>12.083629138048501</v>
      </c>
      <c r="O2743">
        <f>+HLOOKUP(VLOOKUP($B2743,$Q$2:$R$42,2,0),Participacion2!$D$2:$AO$99,base_minorista!$A2743,0)</f>
        <v>1.94099541796662</v>
      </c>
    </row>
    <row r="2744" spans="1:15" ht="16.5" x14ac:dyDescent="0.3">
      <c r="A2744">
        <v>25</v>
      </c>
      <c r="B2744">
        <v>30</v>
      </c>
      <c r="C2744">
        <v>24</v>
      </c>
      <c r="D2744" s="3">
        <v>41608</v>
      </c>
      <c r="E2744" s="33">
        <v>13</v>
      </c>
      <c r="F2744">
        <v>1</v>
      </c>
      <c r="G2744">
        <f>+HLOOKUP(VLOOKUP($B2744,$Q$2:$R$42,2,0),costos_sf!$D$2:$AY$99,base_minorista!$A2744,0)</f>
        <v>166459206.20908698</v>
      </c>
      <c r="H2744">
        <f>+HLOOKUP(VLOOKUP($B2744,$Q$2:$R$42,2,0),creditos_sf!$D$2:$AY$99,base_minorista!$A2744,0)</f>
        <v>550902474.12966907</v>
      </c>
      <c r="I2744">
        <f>+HLOOKUP(VLOOKUP($B2744,$Q$2:$R$42,2,0),creditos_sf!$D$103:$AY$200,base_minorista!$A2744,0)</f>
        <v>175099692.02396172</v>
      </c>
      <c r="J2744">
        <f>+HLOOKUP(VLOOKUP($B2744,$Q$2:$R$42,2,0),Costo_fondeo!$D$3:$AY$100,base_minorista!$A2744,0)</f>
        <v>7.6597715966363511</v>
      </c>
      <c r="K2744">
        <f>+HLOOKUP(VLOOKUP($B2744,$Q$2:$R$42,2,0),Costo_provisiones!$D$3:$AY$100,base_minorista!$A2744,0)</f>
        <v>5.8001139304155149</v>
      </c>
      <c r="L2744">
        <f>+HLOOKUP(VLOOKUP($B2744,$Q$2:$R$42,2,0),Morosidad_control!$D$4:$AY$101,base_minorista!$A2744,0)</f>
        <v>5.3961287378197502</v>
      </c>
      <c r="M2744">
        <f ca="1">+OFFSET(Capital_2!$D$2,base_minorista!A2744,0)</f>
        <v>3.5647933704456456</v>
      </c>
      <c r="N2744">
        <f>+HLOOKUP(VLOOKUP($B2744,$Q$2:$R$42,2,0),costo_laboral!$E$2:$AZ$99,base_minorista!$A2744,0)</f>
        <v>12.011973776658101</v>
      </c>
      <c r="O2744">
        <f>+HLOOKUP(VLOOKUP($B2744,$Q$2:$R$42,2,0),Participacion2!$D$2:$AO$99,base_minorista!$A2744,0)</f>
        <v>1.97415102023877</v>
      </c>
    </row>
    <row r="2745" spans="1:15" ht="16.5" x14ac:dyDescent="0.3">
      <c r="A2745">
        <v>26</v>
      </c>
      <c r="B2745">
        <v>30</v>
      </c>
      <c r="C2745">
        <v>25</v>
      </c>
      <c r="D2745" s="3">
        <v>41639</v>
      </c>
      <c r="E2745" s="33">
        <v>13</v>
      </c>
      <c r="F2745">
        <v>1</v>
      </c>
      <c r="G2745">
        <f>+HLOOKUP(VLOOKUP($B2745,$Q$2:$R$42,2,0),costos_sf!$D$2:$AY$99,base_minorista!$A2745,0)</f>
        <v>169884689.57044998</v>
      </c>
      <c r="H2745">
        <f>+HLOOKUP(VLOOKUP($B2745,$Q$2:$R$42,2,0),creditos_sf!$D$2:$AY$99,base_minorista!$A2745,0)</f>
        <v>631166478.17062092</v>
      </c>
      <c r="I2745">
        <f>+HLOOKUP(VLOOKUP($B2745,$Q$2:$R$42,2,0),creditos_sf!$D$103:$AY$200,base_minorista!$A2745,0)</f>
        <v>96126190.902244434</v>
      </c>
      <c r="J2745">
        <f>+HLOOKUP(VLOOKUP($B2745,$Q$2:$R$42,2,0),Costo_fondeo!$D$3:$AY$100,base_minorista!$A2745,0)</f>
        <v>7.6213497425572179</v>
      </c>
      <c r="K2745">
        <f>+HLOOKUP(VLOOKUP($B2745,$Q$2:$R$42,2,0),Costo_provisiones!$D$3:$AY$100,base_minorista!$A2745,0)</f>
        <v>5.5768727886722962</v>
      </c>
      <c r="L2745">
        <f>+HLOOKUP(VLOOKUP($B2745,$Q$2:$R$42,2,0),Morosidad_control!$D$4:$AY$101,base_minorista!$A2745,0)</f>
        <v>5.3729365255717303</v>
      </c>
      <c r="M2745">
        <f ca="1">+OFFSET(Capital_2!$D$2,base_minorista!A2745,0)</f>
        <v>3.5095726367283766</v>
      </c>
      <c r="N2745">
        <f>+HLOOKUP(VLOOKUP($B2745,$Q$2:$R$42,2,0),costo_laboral!$E$2:$AZ$99,base_minorista!$A2745,0)</f>
        <v>12.189943296326</v>
      </c>
      <c r="O2745">
        <f>+HLOOKUP(VLOOKUP($B2745,$Q$2:$R$42,2,0),Participacion2!$D$2:$AO$99,base_minorista!$A2745,0)</f>
        <v>2.3108009792604398</v>
      </c>
    </row>
    <row r="2746" spans="1:15" ht="16.5" x14ac:dyDescent="0.3">
      <c r="A2746">
        <v>27</v>
      </c>
      <c r="B2746">
        <v>30</v>
      </c>
      <c r="C2746">
        <v>26</v>
      </c>
      <c r="D2746" s="3">
        <v>41670</v>
      </c>
      <c r="E2746" s="33">
        <v>14</v>
      </c>
      <c r="F2746">
        <v>1</v>
      </c>
      <c r="G2746">
        <f>+HLOOKUP(VLOOKUP($B2746,$Q$2:$R$42,2,0),costos_sf!$D$2:$AY$99,base_minorista!$A2746,0)</f>
        <v>175380001.07335201</v>
      </c>
      <c r="H2746">
        <f>+HLOOKUP(VLOOKUP($B2746,$Q$2:$R$42,2,0),creditos_sf!$D$2:$AY$99,base_minorista!$A2746,0)</f>
        <v>633098929.27020693</v>
      </c>
      <c r="I2746">
        <f>+HLOOKUP(VLOOKUP($B2746,$Q$2:$R$42,2,0),creditos_sf!$D$103:$AY$200,base_minorista!$A2746,0)</f>
        <v>103283842.50211282</v>
      </c>
      <c r="J2746">
        <f>+HLOOKUP(VLOOKUP($B2746,$Q$2:$R$42,2,0),Costo_fondeo!$D$3:$AY$100,base_minorista!$A2746,0)</f>
        <v>7.6463239412783102</v>
      </c>
      <c r="K2746">
        <f>+HLOOKUP(VLOOKUP($B2746,$Q$2:$R$42,2,0),Costo_provisiones!$D$3:$AY$100,base_minorista!$A2746,0)</f>
        <v>5.6352435605476296</v>
      </c>
      <c r="L2746">
        <f>+HLOOKUP(VLOOKUP($B2746,$Q$2:$R$42,2,0),Morosidad_control!$D$4:$AY$101,base_minorista!$A2746,0)</f>
        <v>5.5302767786503901</v>
      </c>
      <c r="M2746">
        <f ca="1">+OFFSET(Capital_2!$D$2,base_minorista!A2746,0)</f>
        <v>3.4442162995780268</v>
      </c>
      <c r="N2746">
        <f>+HLOOKUP(VLOOKUP($B2746,$Q$2:$R$42,2,0),costo_laboral!$E$2:$AZ$99,base_minorista!$A2746,0)</f>
        <v>12.4162997426704</v>
      </c>
      <c r="O2746">
        <f>+HLOOKUP(VLOOKUP($B2746,$Q$2:$R$42,2,0),Participacion2!$D$2:$AO$99,base_minorista!$A2746,0)</f>
        <v>2.3126472236045301</v>
      </c>
    </row>
    <row r="2747" spans="1:15" ht="16.5" x14ac:dyDescent="0.3">
      <c r="A2747">
        <v>28</v>
      </c>
      <c r="B2747">
        <v>30</v>
      </c>
      <c r="C2747">
        <v>27</v>
      </c>
      <c r="D2747" s="3">
        <v>41698</v>
      </c>
      <c r="E2747" s="33">
        <v>14</v>
      </c>
      <c r="F2747">
        <v>1</v>
      </c>
      <c r="G2747">
        <f>+HLOOKUP(VLOOKUP($B2747,$Q$2:$R$42,2,0),costos_sf!$D$2:$AY$99,base_minorista!$A2747,0)</f>
        <v>179674692.41378</v>
      </c>
      <c r="H2747">
        <f>+HLOOKUP(VLOOKUP($B2747,$Q$2:$R$42,2,0),creditos_sf!$D$2:$AY$99,base_minorista!$A2747,0)</f>
        <v>640083705.14708102</v>
      </c>
      <c r="I2747">
        <f>+HLOOKUP(VLOOKUP($B2747,$Q$2:$R$42,2,0),creditos_sf!$D$103:$AY$200,base_minorista!$A2747,0)</f>
        <v>110072258.80631524</v>
      </c>
      <c r="J2747">
        <f>+HLOOKUP(VLOOKUP($B2747,$Q$2:$R$42,2,0),Costo_fondeo!$D$3:$AY$100,base_minorista!$A2747,0)</f>
        <v>7.6112749885101891</v>
      </c>
      <c r="K2747">
        <f>+HLOOKUP(VLOOKUP($B2747,$Q$2:$R$42,2,0),Costo_provisiones!$D$3:$AY$100,base_minorista!$A2747,0)</f>
        <v>5.6078716192104556</v>
      </c>
      <c r="L2747">
        <f>+HLOOKUP(VLOOKUP($B2747,$Q$2:$R$42,2,0),Morosidad_control!$D$4:$AY$101,base_minorista!$A2747,0)</f>
        <v>5.6327350377778203</v>
      </c>
      <c r="M2747">
        <f ca="1">+OFFSET(Capital_2!$D$2,base_minorista!A2747,0)</f>
        <v>3.3651511548182853</v>
      </c>
      <c r="N2747">
        <f>+HLOOKUP(VLOOKUP($B2747,$Q$2:$R$42,2,0),costo_laboral!$E$2:$AZ$99,base_minorista!$A2747,0)</f>
        <v>12.598640094503301</v>
      </c>
      <c r="O2747">
        <f>+HLOOKUP(VLOOKUP($B2747,$Q$2:$R$42,2,0),Participacion2!$D$2:$AO$99,base_minorista!$A2747,0)</f>
        <v>2.35665482441423</v>
      </c>
    </row>
    <row r="2748" spans="1:15" ht="16.5" x14ac:dyDescent="0.3">
      <c r="A2748">
        <v>29</v>
      </c>
      <c r="B2748">
        <v>30</v>
      </c>
      <c r="C2748">
        <v>28</v>
      </c>
      <c r="D2748" s="3">
        <v>41729</v>
      </c>
      <c r="E2748" s="33">
        <v>14</v>
      </c>
      <c r="F2748">
        <v>1</v>
      </c>
      <c r="G2748">
        <f>+HLOOKUP(VLOOKUP($B2748,$Q$2:$R$42,2,0),costos_sf!$D$2:$AY$99,base_minorista!$A2748,0)</f>
        <v>184278660.335473</v>
      </c>
      <c r="H2748">
        <f>+HLOOKUP(VLOOKUP($B2748,$Q$2:$R$42,2,0),creditos_sf!$D$2:$AY$99,base_minorista!$A2748,0)</f>
        <v>655269867.91956103</v>
      </c>
      <c r="I2748">
        <f>+HLOOKUP(VLOOKUP($B2748,$Q$2:$R$42,2,0),creditos_sf!$D$103:$AY$200,base_minorista!$A2748,0)</f>
        <v>110627893.0090382</v>
      </c>
      <c r="J2748">
        <f>+HLOOKUP(VLOOKUP($B2748,$Q$2:$R$42,2,0),Costo_fondeo!$D$3:$AY$100,base_minorista!$A2748,0)</f>
        <v>7.5942307888535776</v>
      </c>
      <c r="K2748">
        <f>+HLOOKUP(VLOOKUP($B2748,$Q$2:$R$42,2,0),Costo_provisiones!$D$3:$AY$100,base_minorista!$A2748,0)</f>
        <v>5.6531185287587071</v>
      </c>
      <c r="L2748">
        <f>+HLOOKUP(VLOOKUP($B2748,$Q$2:$R$42,2,0),Morosidad_control!$D$4:$AY$101,base_minorista!$A2748,0)</f>
        <v>5.8817199712746397</v>
      </c>
      <c r="M2748">
        <f ca="1">+OFFSET(Capital_2!$D$2,base_minorista!A2748,0)</f>
        <v>3.2958556767962262</v>
      </c>
      <c r="N2748">
        <f>+HLOOKUP(VLOOKUP($B2748,$Q$2:$R$42,2,0),costo_laboral!$E$2:$AZ$99,base_minorista!$A2748,0)</f>
        <v>12.6648757136483</v>
      </c>
      <c r="O2748">
        <f>+HLOOKUP(VLOOKUP($B2748,$Q$2:$R$42,2,0),Participacion2!$D$2:$AO$99,base_minorista!$A2748,0)</f>
        <v>2.4038414031960902</v>
      </c>
    </row>
    <row r="2749" spans="1:15" ht="16.5" x14ac:dyDescent="0.3">
      <c r="A2749">
        <v>30</v>
      </c>
      <c r="B2749">
        <v>30</v>
      </c>
      <c r="C2749">
        <v>29</v>
      </c>
      <c r="D2749" s="3">
        <v>41759</v>
      </c>
      <c r="E2749" s="33">
        <v>14</v>
      </c>
      <c r="F2749">
        <v>1</v>
      </c>
      <c r="G2749">
        <f>+HLOOKUP(VLOOKUP($B2749,$Q$2:$R$42,2,0),costos_sf!$D$2:$AY$99,base_minorista!$A2749,0)</f>
        <v>189032037.30955699</v>
      </c>
      <c r="H2749">
        <f>+HLOOKUP(VLOOKUP($B2749,$Q$2:$R$42,2,0),creditos_sf!$D$2:$AY$99,base_minorista!$A2749,0)</f>
        <v>667762943.98334205</v>
      </c>
      <c r="I2749">
        <f>+HLOOKUP(VLOOKUP($B2749,$Q$2:$R$42,2,0),creditos_sf!$D$103:$AY$200,base_minorista!$A2749,0)</f>
        <v>106785833.16910537</v>
      </c>
      <c r="J2749">
        <f>+HLOOKUP(VLOOKUP($B2749,$Q$2:$R$42,2,0),Costo_fondeo!$D$3:$AY$100,base_minorista!$A2749,0)</f>
        <v>7.5686061348240647</v>
      </c>
      <c r="K2749">
        <f>+HLOOKUP(VLOOKUP($B2749,$Q$2:$R$42,2,0),Costo_provisiones!$D$3:$AY$100,base_minorista!$A2749,0)</f>
        <v>5.7859483989080447</v>
      </c>
      <c r="L2749">
        <f>+HLOOKUP(VLOOKUP($B2749,$Q$2:$R$42,2,0),Morosidad_control!$D$4:$AY$101,base_minorista!$A2749,0)</f>
        <v>6.1091333544250102</v>
      </c>
      <c r="M2749">
        <f ca="1">+OFFSET(Capital_2!$D$2,base_minorista!A2749,0)</f>
        <v>3.2437779376973728</v>
      </c>
      <c r="N2749">
        <f>+HLOOKUP(VLOOKUP($B2749,$Q$2:$R$42,2,0),costo_laboral!$E$2:$AZ$99,base_minorista!$A2749,0)</f>
        <v>12.796637648629201</v>
      </c>
      <c r="O2749">
        <f>+HLOOKUP(VLOOKUP($B2749,$Q$2:$R$42,2,0),Participacion2!$D$2:$AO$99,base_minorista!$A2749,0)</f>
        <v>2.4501840396583701</v>
      </c>
    </row>
    <row r="2750" spans="1:15" ht="16.5" x14ac:dyDescent="0.3">
      <c r="A2750">
        <v>31</v>
      </c>
      <c r="B2750">
        <v>30</v>
      </c>
      <c r="C2750">
        <v>30</v>
      </c>
      <c r="D2750" s="3">
        <v>41790</v>
      </c>
      <c r="E2750" s="33">
        <v>14</v>
      </c>
      <c r="F2750">
        <v>1</v>
      </c>
      <c r="G2750">
        <f>+HLOOKUP(VLOOKUP($B2750,$Q$2:$R$42,2,0),costos_sf!$D$2:$AY$99,base_minorista!$A2750,0)</f>
        <v>194747327.56159699</v>
      </c>
      <c r="H2750">
        <f>+HLOOKUP(VLOOKUP($B2750,$Q$2:$R$42,2,0),creditos_sf!$D$2:$AY$99,base_minorista!$A2750,0)</f>
        <v>677114187.66428101</v>
      </c>
      <c r="I2750">
        <f>+HLOOKUP(VLOOKUP($B2750,$Q$2:$R$42,2,0),creditos_sf!$D$103:$AY$200,base_minorista!$A2750,0)</f>
        <v>105868853.87361483</v>
      </c>
      <c r="J2750">
        <f>+HLOOKUP(VLOOKUP($B2750,$Q$2:$R$42,2,0),Costo_fondeo!$D$3:$AY$100,base_minorista!$A2750,0)</f>
        <v>7.5811309899006165</v>
      </c>
      <c r="K2750">
        <f>+HLOOKUP(VLOOKUP($B2750,$Q$2:$R$42,2,0),Costo_provisiones!$D$3:$AY$100,base_minorista!$A2750,0)</f>
        <v>5.9372988291677222</v>
      </c>
      <c r="L2750">
        <f>+HLOOKUP(VLOOKUP($B2750,$Q$2:$R$42,2,0),Morosidad_control!$D$4:$AY$101,base_minorista!$A2750,0)</f>
        <v>6.27871314252498</v>
      </c>
      <c r="M2750">
        <f ca="1">+OFFSET(Capital_2!$D$2,base_minorista!A2750,0)</f>
        <v>3.2095324879825831</v>
      </c>
      <c r="N2750">
        <f>+HLOOKUP(VLOOKUP($B2750,$Q$2:$R$42,2,0),costo_laboral!$E$2:$AZ$99,base_minorista!$A2750,0)</f>
        <v>12.9826032651148</v>
      </c>
      <c r="O2750">
        <f>+HLOOKUP(VLOOKUP($B2750,$Q$2:$R$42,2,0),Participacion2!$D$2:$AO$99,base_minorista!$A2750,0)</f>
        <v>2.48824333490133</v>
      </c>
    </row>
    <row r="2751" spans="1:15" ht="16.5" x14ac:dyDescent="0.3">
      <c r="A2751">
        <v>32</v>
      </c>
      <c r="B2751">
        <v>30</v>
      </c>
      <c r="C2751">
        <v>31</v>
      </c>
      <c r="D2751" s="3">
        <v>41820</v>
      </c>
      <c r="E2751" s="33">
        <v>14</v>
      </c>
      <c r="F2751">
        <v>1</v>
      </c>
      <c r="G2751">
        <f>+HLOOKUP(VLOOKUP($B2751,$Q$2:$R$42,2,0),costos_sf!$D$2:$AY$99,base_minorista!$A2751,0)</f>
        <v>198469221.66070902</v>
      </c>
      <c r="H2751">
        <f>+HLOOKUP(VLOOKUP($B2751,$Q$2:$R$42,2,0),creditos_sf!$D$2:$AY$99,base_minorista!$A2751,0)</f>
        <v>680225093.00592291</v>
      </c>
      <c r="I2751">
        <f>+HLOOKUP(VLOOKUP($B2751,$Q$2:$R$42,2,0),creditos_sf!$D$103:$AY$200,base_minorista!$A2751,0)</f>
        <v>103564194.70699251</v>
      </c>
      <c r="J2751">
        <f>+HLOOKUP(VLOOKUP($B2751,$Q$2:$R$42,2,0),Costo_fondeo!$D$3:$AY$100,base_minorista!$A2751,0)</f>
        <v>7.5529301676176388</v>
      </c>
      <c r="K2751">
        <f>+HLOOKUP(VLOOKUP($B2751,$Q$2:$R$42,2,0),Costo_provisiones!$D$3:$AY$100,base_minorista!$A2751,0)</f>
        <v>6.1543326110849144</v>
      </c>
      <c r="L2751">
        <f>+HLOOKUP(VLOOKUP($B2751,$Q$2:$R$42,2,0),Morosidad_control!$D$4:$AY$101,base_minorista!$A2751,0)</f>
        <v>6.3612359735714596</v>
      </c>
      <c r="M2751">
        <f ca="1">+OFFSET(Capital_2!$D$2,base_minorista!A2751,0)</f>
        <v>3.1850428382831848</v>
      </c>
      <c r="N2751">
        <f>+HLOOKUP(VLOOKUP($B2751,$Q$2:$R$42,2,0),costo_laboral!$E$2:$AZ$99,base_minorista!$A2751,0)</f>
        <v>13.136251693778799</v>
      </c>
      <c r="O2751">
        <f>+HLOOKUP(VLOOKUP($B2751,$Q$2:$R$42,2,0),Participacion2!$D$2:$AO$99,base_minorista!$A2751,0)</f>
        <v>2.4822901925535299</v>
      </c>
    </row>
    <row r="2752" spans="1:15" ht="16.5" x14ac:dyDescent="0.3">
      <c r="A2752">
        <v>33</v>
      </c>
      <c r="B2752">
        <v>30</v>
      </c>
      <c r="C2752">
        <v>32</v>
      </c>
      <c r="D2752" s="3">
        <v>41851</v>
      </c>
      <c r="E2752" s="33">
        <v>14</v>
      </c>
      <c r="F2752">
        <v>1</v>
      </c>
      <c r="G2752">
        <f>+HLOOKUP(VLOOKUP($B2752,$Q$2:$R$42,2,0),costos_sf!$D$2:$AY$99,base_minorista!$A2752,0)</f>
        <v>204519009.259799</v>
      </c>
      <c r="H2752">
        <f>+HLOOKUP(VLOOKUP($B2752,$Q$2:$R$42,2,0),creditos_sf!$D$2:$AY$99,base_minorista!$A2752,0)</f>
        <v>685297917.34001601</v>
      </c>
      <c r="I2752">
        <f>+HLOOKUP(VLOOKUP($B2752,$Q$2:$R$42,2,0),creditos_sf!$D$103:$AY$200,base_minorista!$A2752,0)</f>
        <v>100748602.72544031</v>
      </c>
      <c r="J2752">
        <f>+HLOOKUP(VLOOKUP($B2752,$Q$2:$R$42,2,0),Costo_fondeo!$D$3:$AY$100,base_minorista!$A2752,0)</f>
        <v>7.5884933569382849</v>
      </c>
      <c r="K2752">
        <f>+HLOOKUP(VLOOKUP($B2752,$Q$2:$R$42,2,0),Costo_provisiones!$D$3:$AY$100,base_minorista!$A2752,0)</f>
        <v>6.3888976022059616</v>
      </c>
      <c r="L2752">
        <f>+HLOOKUP(VLOOKUP($B2752,$Q$2:$R$42,2,0),Morosidad_control!$D$4:$AY$101,base_minorista!$A2752,0)</f>
        <v>6.4659704063610901</v>
      </c>
      <c r="M2752">
        <f ca="1">+OFFSET(Capital_2!$D$2,base_minorista!A2752,0)</f>
        <v>3.1704105350092515</v>
      </c>
      <c r="N2752">
        <f>+HLOOKUP(VLOOKUP($B2752,$Q$2:$R$42,2,0),costo_laboral!$E$2:$AZ$99,base_minorista!$A2752,0)</f>
        <v>13.4055654660984</v>
      </c>
      <c r="O2752">
        <f>+HLOOKUP(VLOOKUP($B2752,$Q$2:$R$42,2,0),Participacion2!$D$2:$AO$99,base_minorista!$A2752,0)</f>
        <v>2.4949028864365901</v>
      </c>
    </row>
    <row r="2753" spans="1:15" ht="16.5" x14ac:dyDescent="0.3">
      <c r="A2753">
        <v>34</v>
      </c>
      <c r="B2753">
        <v>30</v>
      </c>
      <c r="C2753">
        <v>33</v>
      </c>
      <c r="D2753" s="3">
        <v>41882</v>
      </c>
      <c r="E2753" s="33">
        <v>14</v>
      </c>
      <c r="F2753">
        <v>1</v>
      </c>
      <c r="G2753">
        <f>+HLOOKUP(VLOOKUP($B2753,$Q$2:$R$42,2,0),costos_sf!$D$2:$AY$99,base_minorista!$A2753,0)</f>
        <v>213906974.10891399</v>
      </c>
      <c r="H2753">
        <f>+HLOOKUP(VLOOKUP($B2753,$Q$2:$R$42,2,0),creditos_sf!$D$2:$AY$99,base_minorista!$A2753,0)</f>
        <v>694079398.78267205</v>
      </c>
      <c r="I2753">
        <f>+HLOOKUP(VLOOKUP($B2753,$Q$2:$R$42,2,0),creditos_sf!$D$103:$AY$200,base_minorista!$A2753,0)</f>
        <v>98528083.229194492</v>
      </c>
      <c r="J2753">
        <f>+HLOOKUP(VLOOKUP($B2753,$Q$2:$R$42,2,0),Costo_fondeo!$D$3:$AY$100,base_minorista!$A2753,0)</f>
        <v>7.6265923420421808</v>
      </c>
      <c r="K2753">
        <f>+HLOOKUP(VLOOKUP($B2753,$Q$2:$R$42,2,0),Costo_provisiones!$D$3:$AY$100,base_minorista!$A2753,0)</f>
        <v>6.5706859016262635</v>
      </c>
      <c r="L2753">
        <f>+HLOOKUP(VLOOKUP($B2753,$Q$2:$R$42,2,0),Morosidad_control!$D$4:$AY$101,base_minorista!$A2753,0)</f>
        <v>6.6409059689356402</v>
      </c>
      <c r="M2753">
        <f ca="1">+OFFSET(Capital_2!$D$2,base_minorista!A2753,0)</f>
        <v>3.1468414088192862</v>
      </c>
      <c r="N2753">
        <f>+HLOOKUP(VLOOKUP($B2753,$Q$2:$R$42,2,0),costo_laboral!$E$2:$AZ$99,base_minorista!$A2753,0)</f>
        <v>13.6408252688415</v>
      </c>
      <c r="O2753">
        <f>+HLOOKUP(VLOOKUP($B2753,$Q$2:$R$42,2,0),Participacion2!$D$2:$AO$99,base_minorista!$A2753,0)</f>
        <v>2.5110532437414101</v>
      </c>
    </row>
    <row r="2754" spans="1:15" ht="16.5" x14ac:dyDescent="0.3">
      <c r="A2754">
        <v>35</v>
      </c>
      <c r="B2754">
        <v>30</v>
      </c>
      <c r="C2754">
        <v>34</v>
      </c>
      <c r="D2754" s="3">
        <v>41912</v>
      </c>
      <c r="E2754" s="33">
        <v>14</v>
      </c>
      <c r="F2754">
        <v>1</v>
      </c>
      <c r="G2754">
        <f>+HLOOKUP(VLOOKUP($B2754,$Q$2:$R$42,2,0),costos_sf!$D$2:$AY$99,base_minorista!$A2754,0)</f>
        <v>214774553.658867</v>
      </c>
      <c r="H2754">
        <f>+HLOOKUP(VLOOKUP($B2754,$Q$2:$R$42,2,0),creditos_sf!$D$2:$AY$99,base_minorista!$A2754,0)</f>
        <v>696141868.55941796</v>
      </c>
      <c r="I2754">
        <f>+HLOOKUP(VLOOKUP($B2754,$Q$2:$R$42,2,0),creditos_sf!$D$103:$AY$200,base_minorista!$A2754,0)</f>
        <v>96681139.25255245</v>
      </c>
      <c r="J2754">
        <f>+HLOOKUP(VLOOKUP($B2754,$Q$2:$R$42,2,0),Costo_fondeo!$D$3:$AY$100,base_minorista!$A2754,0)</f>
        <v>7.6164358494114115</v>
      </c>
      <c r="K2754">
        <f>+HLOOKUP(VLOOKUP($B2754,$Q$2:$R$42,2,0),Costo_provisiones!$D$3:$AY$100,base_minorista!$A2754,0)</f>
        <v>6.5352378169019536</v>
      </c>
      <c r="L2754">
        <f>+HLOOKUP(VLOOKUP($B2754,$Q$2:$R$42,2,0),Morosidad_control!$D$4:$AY$101,base_minorista!$A2754,0)</f>
        <v>6.8005771915612403</v>
      </c>
      <c r="M2754">
        <f ca="1">+OFFSET(Capital_2!$D$2,base_minorista!A2754,0)</f>
        <v>3.1301745437504462</v>
      </c>
      <c r="N2754">
        <f>+HLOOKUP(VLOOKUP($B2754,$Q$2:$R$42,2,0),costo_laboral!$E$2:$AZ$99,base_minorista!$A2754,0)</f>
        <v>13.8380045744056</v>
      </c>
      <c r="O2754">
        <f>+HLOOKUP(VLOOKUP($B2754,$Q$2:$R$42,2,0),Participacion2!$D$2:$AO$99,base_minorista!$A2754,0)</f>
        <v>2.5283167800884598</v>
      </c>
    </row>
    <row r="2755" spans="1:15" ht="16.5" x14ac:dyDescent="0.3">
      <c r="A2755">
        <v>36</v>
      </c>
      <c r="B2755">
        <v>30</v>
      </c>
      <c r="C2755">
        <v>35</v>
      </c>
      <c r="D2755" s="3">
        <v>41943</v>
      </c>
      <c r="E2755" s="33">
        <v>14</v>
      </c>
      <c r="F2755">
        <v>1</v>
      </c>
      <c r="G2755">
        <f>+HLOOKUP(VLOOKUP($B2755,$Q$2:$R$42,2,0),costos_sf!$D$2:$AY$99,base_minorista!$A2755,0)</f>
        <v>218945520.67933699</v>
      </c>
      <c r="H2755">
        <f>+HLOOKUP(VLOOKUP($B2755,$Q$2:$R$42,2,0),creditos_sf!$D$2:$AY$99,base_minorista!$A2755,0)</f>
        <v>695527116.82969296</v>
      </c>
      <c r="I2755">
        <f>+HLOOKUP(VLOOKUP($B2755,$Q$2:$R$42,2,0),creditos_sf!$D$103:$AY$200,base_minorista!$A2755,0)</f>
        <v>94105096.200373948</v>
      </c>
      <c r="J2755">
        <f>+HLOOKUP(VLOOKUP($B2755,$Q$2:$R$42,2,0),Costo_fondeo!$D$3:$AY$100,base_minorista!$A2755,0)</f>
        <v>7.6950824016269666</v>
      </c>
      <c r="K2755">
        <f>+HLOOKUP(VLOOKUP($B2755,$Q$2:$R$42,2,0),Costo_provisiones!$D$3:$AY$100,base_minorista!$A2755,0)</f>
        <v>6.7593759857432474</v>
      </c>
      <c r="L2755">
        <f>+HLOOKUP(VLOOKUP($B2755,$Q$2:$R$42,2,0),Morosidad_control!$D$4:$AY$101,base_minorista!$A2755,0)</f>
        <v>6.8446265681980298</v>
      </c>
      <c r="M2755">
        <f ca="1">+OFFSET(Capital_2!$D$2,base_minorista!A2755,0)</f>
        <v>3.1052199516205063</v>
      </c>
      <c r="N2755">
        <f>+HLOOKUP(VLOOKUP($B2755,$Q$2:$R$42,2,0),costo_laboral!$E$2:$AZ$99,base_minorista!$A2755,0)</f>
        <v>14.101947305398999</v>
      </c>
      <c r="O2755">
        <f>+HLOOKUP(VLOOKUP($B2755,$Q$2:$R$42,2,0),Participacion2!$D$2:$AO$99,base_minorista!$A2755,0)</f>
        <v>2.5500297938642298</v>
      </c>
    </row>
    <row r="2756" spans="1:15" ht="16.5" x14ac:dyDescent="0.3">
      <c r="A2756">
        <v>37</v>
      </c>
      <c r="B2756">
        <v>30</v>
      </c>
      <c r="C2756">
        <v>36</v>
      </c>
      <c r="D2756" s="3">
        <v>41973</v>
      </c>
      <c r="E2756" s="33">
        <v>14</v>
      </c>
      <c r="F2756">
        <v>1</v>
      </c>
      <c r="G2756">
        <f>+HLOOKUP(VLOOKUP($B2756,$Q$2:$R$42,2,0),costos_sf!$D$2:$AY$99,base_minorista!$A2756,0)</f>
        <v>223823036.55483502</v>
      </c>
      <c r="H2756">
        <f>+HLOOKUP(VLOOKUP($B2756,$Q$2:$R$42,2,0),creditos_sf!$D$2:$AY$99,base_minorista!$A2756,0)</f>
        <v>697062766.38752902</v>
      </c>
      <c r="I2756">
        <f>+HLOOKUP(VLOOKUP($B2756,$Q$2:$R$42,2,0),creditos_sf!$D$103:$AY$200,base_minorista!$A2756,0)</f>
        <v>91474876.124075219</v>
      </c>
      <c r="J2756">
        <f>+HLOOKUP(VLOOKUP($B2756,$Q$2:$R$42,2,0),Costo_fondeo!$D$3:$AY$100,base_minorista!$A2756,0)</f>
        <v>7.7159151814244069</v>
      </c>
      <c r="K2756">
        <f>+HLOOKUP(VLOOKUP($B2756,$Q$2:$R$42,2,0),Costo_provisiones!$D$3:$AY$100,base_minorista!$A2756,0)</f>
        <v>6.902395151178335</v>
      </c>
      <c r="L2756">
        <f>+HLOOKUP(VLOOKUP($B2756,$Q$2:$R$42,2,0),Morosidad_control!$D$4:$AY$101,base_minorista!$A2756,0)</f>
        <v>6.9874772717657203</v>
      </c>
      <c r="M2756">
        <f ca="1">+OFFSET(Capital_2!$D$2,base_minorista!A2756,0)</f>
        <v>3.0886044861742721</v>
      </c>
      <c r="N2756">
        <f>+HLOOKUP(VLOOKUP($B2756,$Q$2:$R$42,2,0),costo_laboral!$E$2:$AZ$99,base_minorista!$A2756,0)</f>
        <v>14.4425589679024</v>
      </c>
      <c r="O2756">
        <f>+HLOOKUP(VLOOKUP($B2756,$Q$2:$R$42,2,0),Participacion2!$D$2:$AO$99,base_minorista!$A2756,0)</f>
        <v>2.5660117715583302</v>
      </c>
    </row>
    <row r="2757" spans="1:15" ht="16.5" x14ac:dyDescent="0.3">
      <c r="A2757">
        <v>38</v>
      </c>
      <c r="B2757">
        <v>30</v>
      </c>
      <c r="C2757">
        <v>37</v>
      </c>
      <c r="D2757" s="3">
        <v>42004</v>
      </c>
      <c r="E2757" s="33">
        <v>14</v>
      </c>
      <c r="F2757">
        <v>1</v>
      </c>
      <c r="G2757">
        <f>+HLOOKUP(VLOOKUP($B2757,$Q$2:$R$42,2,0),costos_sf!$D$2:$AY$99,base_minorista!$A2757,0)</f>
        <v>227596963.54072401</v>
      </c>
      <c r="H2757">
        <f>+HLOOKUP(VLOOKUP($B2757,$Q$2:$R$42,2,0),creditos_sf!$D$2:$AY$99,base_minorista!$A2757,0)</f>
        <v>699842975.71539009</v>
      </c>
      <c r="I2757">
        <f>+HLOOKUP(VLOOKUP($B2757,$Q$2:$R$42,2,0),creditos_sf!$D$103:$AY$200,base_minorista!$A2757,0)</f>
        <v>88401864.812472045</v>
      </c>
      <c r="J2757">
        <f>+HLOOKUP(VLOOKUP($B2757,$Q$2:$R$42,2,0),Costo_fondeo!$D$3:$AY$100,base_minorista!$A2757,0)</f>
        <v>7.7101317173059485</v>
      </c>
      <c r="K2757">
        <f>+HLOOKUP(VLOOKUP($B2757,$Q$2:$R$42,2,0),Costo_provisiones!$D$3:$AY$100,base_minorista!$A2757,0)</f>
        <v>7.3824018088259766</v>
      </c>
      <c r="L2757">
        <f>+HLOOKUP(VLOOKUP($B2757,$Q$2:$R$42,2,0),Morosidad_control!$D$4:$AY$101,base_minorista!$A2757,0)</f>
        <v>7.3498880895638701</v>
      </c>
      <c r="M2757">
        <f ca="1">+OFFSET(Capital_2!$D$2,base_minorista!A2757,0)</f>
        <v>3.0772625191593428</v>
      </c>
      <c r="N2757">
        <f>+HLOOKUP(VLOOKUP($B2757,$Q$2:$R$42,2,0),costo_laboral!$E$2:$AZ$99,base_minorista!$A2757,0)</f>
        <v>14.2509735713517</v>
      </c>
      <c r="O2757">
        <f>+HLOOKUP(VLOOKUP($B2757,$Q$2:$R$42,2,0),Participacion2!$D$2:$AO$99,base_minorista!$A2757,0)</f>
        <v>2.5925749153661499</v>
      </c>
    </row>
    <row r="2758" spans="1:15" ht="16.5" x14ac:dyDescent="0.3">
      <c r="A2758">
        <v>39</v>
      </c>
      <c r="B2758">
        <v>30</v>
      </c>
      <c r="C2758">
        <v>38</v>
      </c>
      <c r="D2758" s="3">
        <v>42035</v>
      </c>
      <c r="E2758" s="33">
        <v>15</v>
      </c>
      <c r="F2758">
        <v>1</v>
      </c>
      <c r="G2758">
        <f>+HLOOKUP(VLOOKUP($B2758,$Q$2:$R$42,2,0),costos_sf!$D$2:$AY$99,base_minorista!$A2758,0)</f>
        <v>229532416.54025</v>
      </c>
      <c r="H2758">
        <f>+HLOOKUP(VLOOKUP($B2758,$Q$2:$R$42,2,0),creditos_sf!$D$2:$AY$99,base_minorista!$A2758,0)</f>
        <v>705247503.0640831</v>
      </c>
      <c r="I2758">
        <f>+HLOOKUP(VLOOKUP($B2758,$Q$2:$R$42,2,0),creditos_sf!$D$103:$AY$200,base_minorista!$A2758,0)</f>
        <v>86892318.797394678</v>
      </c>
      <c r="J2758">
        <f>+HLOOKUP(VLOOKUP($B2758,$Q$2:$R$42,2,0),Costo_fondeo!$D$3:$AY$100,base_minorista!$A2758,0)</f>
        <v>7.694182411557156</v>
      </c>
      <c r="K2758">
        <f>+HLOOKUP(VLOOKUP($B2758,$Q$2:$R$42,2,0),Costo_provisiones!$D$3:$AY$100,base_minorista!$A2758,0)</f>
        <v>7.4160696703755757</v>
      </c>
      <c r="L2758">
        <f>+HLOOKUP(VLOOKUP($B2758,$Q$2:$R$42,2,0),Morosidad_control!$D$4:$AY$101,base_minorista!$A2758,0)</f>
        <v>7.5061361306032399</v>
      </c>
      <c r="M2758">
        <f ca="1">+OFFSET(Capital_2!$D$2,base_minorista!A2758,0)</f>
        <v>3.0663026726799725</v>
      </c>
      <c r="N2758">
        <f>+HLOOKUP(VLOOKUP($B2758,$Q$2:$R$42,2,0),costo_laboral!$E$2:$AZ$99,base_minorista!$A2758,0)</f>
        <v>14.2199469755263</v>
      </c>
      <c r="O2758">
        <f>+HLOOKUP(VLOOKUP($B2758,$Q$2:$R$42,2,0),Participacion2!$D$2:$AO$99,base_minorista!$A2758,0)</f>
        <v>2.6154573875542901</v>
      </c>
    </row>
    <row r="2759" spans="1:15" ht="16.5" x14ac:dyDescent="0.3">
      <c r="A2759">
        <v>40</v>
      </c>
      <c r="B2759">
        <v>30</v>
      </c>
      <c r="C2759">
        <v>39</v>
      </c>
      <c r="D2759" s="3">
        <v>42063</v>
      </c>
      <c r="E2759" s="33">
        <v>15</v>
      </c>
      <c r="F2759">
        <v>1</v>
      </c>
      <c r="G2759">
        <f>+HLOOKUP(VLOOKUP($B2759,$Q$2:$R$42,2,0),costos_sf!$D$2:$AY$99,base_minorista!$A2759,0)</f>
        <v>232260358.64778599</v>
      </c>
      <c r="H2759">
        <f>+HLOOKUP(VLOOKUP($B2759,$Q$2:$R$42,2,0),creditos_sf!$D$2:$AY$99,base_minorista!$A2759,0)</f>
        <v>713856069.00171292</v>
      </c>
      <c r="I2759">
        <f>+HLOOKUP(VLOOKUP($B2759,$Q$2:$R$42,2,0),creditos_sf!$D$103:$AY$200,base_minorista!$A2759,0)</f>
        <v>84635176.480092376</v>
      </c>
      <c r="J2759">
        <f>+HLOOKUP(VLOOKUP($B2759,$Q$2:$R$42,2,0),Costo_fondeo!$D$3:$AY$100,base_minorista!$A2759,0)</f>
        <v>7.7021936869969752</v>
      </c>
      <c r="K2759">
        <f>+HLOOKUP(VLOOKUP($B2759,$Q$2:$R$42,2,0),Costo_provisiones!$D$3:$AY$100,base_minorista!$A2759,0)</f>
        <v>7.5169393937901825</v>
      </c>
      <c r="L2759">
        <f>+HLOOKUP(VLOOKUP($B2759,$Q$2:$R$42,2,0),Morosidad_control!$D$4:$AY$101,base_minorista!$A2759,0)</f>
        <v>7.5840698345704798</v>
      </c>
      <c r="M2759">
        <f ca="1">+OFFSET(Capital_2!$D$2,base_minorista!A2759,0)</f>
        <v>3.049096647123327</v>
      </c>
      <c r="N2759">
        <f>+HLOOKUP(VLOOKUP($B2759,$Q$2:$R$42,2,0),costo_laboral!$E$2:$AZ$99,base_minorista!$A2759,0)</f>
        <v>14.298666099978901</v>
      </c>
      <c r="O2759">
        <f>+HLOOKUP(VLOOKUP($B2759,$Q$2:$R$42,2,0),Participacion2!$D$2:$AO$99,base_minorista!$A2759,0)</f>
        <v>2.64941444585601</v>
      </c>
    </row>
    <row r="2760" spans="1:15" ht="16.5" x14ac:dyDescent="0.3">
      <c r="A2760">
        <v>41</v>
      </c>
      <c r="B2760">
        <v>30</v>
      </c>
      <c r="C2760">
        <v>40</v>
      </c>
      <c r="D2760" s="3">
        <v>42094</v>
      </c>
      <c r="E2760" s="33">
        <v>15</v>
      </c>
      <c r="F2760">
        <v>1</v>
      </c>
      <c r="G2760">
        <f>+HLOOKUP(VLOOKUP($B2760,$Q$2:$R$42,2,0),costos_sf!$D$2:$AY$99,base_minorista!$A2760,0)</f>
        <v>234494212.44601098</v>
      </c>
      <c r="H2760">
        <f>+HLOOKUP(VLOOKUP($B2760,$Q$2:$R$42,2,0),creditos_sf!$D$2:$AY$99,base_minorista!$A2760,0)</f>
        <v>716330275.66686904</v>
      </c>
      <c r="I2760">
        <f>+HLOOKUP(VLOOKUP($B2760,$Q$2:$R$42,2,0),creditos_sf!$D$103:$AY$200,base_minorista!$A2760,0)</f>
        <v>79885987.414169803</v>
      </c>
      <c r="J2760">
        <f>+HLOOKUP(VLOOKUP($B2760,$Q$2:$R$42,2,0),Costo_fondeo!$D$3:$AY$100,base_minorista!$A2760,0)</f>
        <v>7.7105404028531845</v>
      </c>
      <c r="K2760">
        <f>+HLOOKUP(VLOOKUP($B2760,$Q$2:$R$42,2,0),Costo_provisiones!$D$3:$AY$100,base_minorista!$A2760,0)</f>
        <v>7.5345603467294495</v>
      </c>
      <c r="L2760">
        <f>+HLOOKUP(VLOOKUP($B2760,$Q$2:$R$42,2,0),Morosidad_control!$D$4:$AY$101,base_minorista!$A2760,0)</f>
        <v>7.3949071071062198</v>
      </c>
      <c r="M2760">
        <f ca="1">+OFFSET(Capital_2!$D$2,base_minorista!A2760,0)</f>
        <v>3.0217281587138265</v>
      </c>
      <c r="N2760">
        <f>+HLOOKUP(VLOOKUP($B2760,$Q$2:$R$42,2,0),costo_laboral!$E$2:$AZ$99,base_minorista!$A2760,0)</f>
        <v>14.561100687692599</v>
      </c>
      <c r="O2760">
        <f>+HLOOKUP(VLOOKUP($B2760,$Q$2:$R$42,2,0),Participacion2!$D$2:$AO$99,base_minorista!$A2760,0)</f>
        <v>2.6592443351491202</v>
      </c>
    </row>
    <row r="2761" spans="1:15" ht="16.5" x14ac:dyDescent="0.3">
      <c r="A2761">
        <v>42</v>
      </c>
      <c r="B2761">
        <v>30</v>
      </c>
      <c r="C2761">
        <v>41</v>
      </c>
      <c r="D2761" s="3">
        <v>42124</v>
      </c>
      <c r="E2761" s="33">
        <v>15</v>
      </c>
      <c r="F2761">
        <v>1</v>
      </c>
      <c r="G2761">
        <f>+HLOOKUP(VLOOKUP($B2761,$Q$2:$R$42,2,0),costos_sf!$D$2:$AY$99,base_minorista!$A2761,0)</f>
        <v>236357561.92954698</v>
      </c>
      <c r="H2761">
        <f>+HLOOKUP(VLOOKUP($B2761,$Q$2:$R$42,2,0),creditos_sf!$D$2:$AY$99,base_minorista!$A2761,0)</f>
        <v>718586641.75616598</v>
      </c>
      <c r="I2761">
        <f>+HLOOKUP(VLOOKUP($B2761,$Q$2:$R$42,2,0),creditos_sf!$D$103:$AY$200,base_minorista!$A2761,0)</f>
        <v>74803382.138803974</v>
      </c>
      <c r="J2761">
        <f>+HLOOKUP(VLOOKUP($B2761,$Q$2:$R$42,2,0),Costo_fondeo!$D$3:$AY$100,base_minorista!$A2761,0)</f>
        <v>7.7276913361954884</v>
      </c>
      <c r="K2761">
        <f>+HLOOKUP(VLOOKUP($B2761,$Q$2:$R$42,2,0),Costo_provisiones!$D$3:$AY$100,base_minorista!$A2761,0)</f>
        <v>7.6455601309095318</v>
      </c>
      <c r="L2761">
        <f>+HLOOKUP(VLOOKUP($B2761,$Q$2:$R$42,2,0),Morosidad_control!$D$4:$AY$101,base_minorista!$A2761,0)</f>
        <v>7.1533028924054998</v>
      </c>
      <c r="M2761">
        <f ca="1">+OFFSET(Capital_2!$D$2,base_minorista!A2761,0)</f>
        <v>3.0029222612045556</v>
      </c>
      <c r="N2761">
        <f>+HLOOKUP(VLOOKUP($B2761,$Q$2:$R$42,2,0),costo_laboral!$E$2:$AZ$99,base_minorista!$A2761,0)</f>
        <v>14.761215334392899</v>
      </c>
      <c r="O2761">
        <f>+HLOOKUP(VLOOKUP($B2761,$Q$2:$R$42,2,0),Participacion2!$D$2:$AO$99,base_minorista!$A2761,0)</f>
        <v>2.6740397422915398</v>
      </c>
    </row>
    <row r="2762" spans="1:15" ht="16.5" x14ac:dyDescent="0.3">
      <c r="A2762">
        <v>43</v>
      </c>
      <c r="B2762">
        <v>30</v>
      </c>
      <c r="C2762">
        <v>42</v>
      </c>
      <c r="D2762" s="3">
        <v>42155</v>
      </c>
      <c r="E2762" s="33">
        <v>15</v>
      </c>
      <c r="F2762">
        <v>1</v>
      </c>
      <c r="G2762">
        <f>+HLOOKUP(VLOOKUP($B2762,$Q$2:$R$42,2,0),costos_sf!$D$2:$AY$99,base_minorista!$A2762,0)</f>
        <v>237265412.301532</v>
      </c>
      <c r="H2762">
        <f>+HLOOKUP(VLOOKUP($B2762,$Q$2:$R$42,2,0),creditos_sf!$D$2:$AY$99,base_minorista!$A2762,0)</f>
        <v>722513014.68882608</v>
      </c>
      <c r="I2762">
        <f>+HLOOKUP(VLOOKUP($B2762,$Q$2:$R$42,2,0),creditos_sf!$D$103:$AY$200,base_minorista!$A2762,0)</f>
        <v>71232686.400178611</v>
      </c>
      <c r="J2762">
        <f>+HLOOKUP(VLOOKUP($B2762,$Q$2:$R$42,2,0),Costo_fondeo!$D$3:$AY$100,base_minorista!$A2762,0)</f>
        <v>7.7465837941120759</v>
      </c>
      <c r="K2762">
        <f>+HLOOKUP(VLOOKUP($B2762,$Q$2:$R$42,2,0),Costo_provisiones!$D$3:$AY$100,base_minorista!$A2762,0)</f>
        <v>7.7885865864429942</v>
      </c>
      <c r="L2762">
        <f>+HLOOKUP(VLOOKUP($B2762,$Q$2:$R$42,2,0),Morosidad_control!$D$4:$AY$101,base_minorista!$A2762,0)</f>
        <v>7.0908585444131198</v>
      </c>
      <c r="M2762">
        <f ca="1">+OFFSET(Capital_2!$D$2,base_minorista!A2762,0)</f>
        <v>2.9913163210576634</v>
      </c>
      <c r="N2762">
        <f>+HLOOKUP(VLOOKUP($B2762,$Q$2:$R$42,2,0),costo_laboral!$E$2:$AZ$99,base_minorista!$A2762,0)</f>
        <v>14.8124600805459</v>
      </c>
      <c r="O2762">
        <f>+HLOOKUP(VLOOKUP($B2762,$Q$2:$R$42,2,0),Participacion2!$D$2:$AO$99,base_minorista!$A2762,0)</f>
        <v>2.6957803766320301</v>
      </c>
    </row>
    <row r="2763" spans="1:15" ht="16.5" x14ac:dyDescent="0.3">
      <c r="A2763">
        <v>44</v>
      </c>
      <c r="B2763">
        <v>30</v>
      </c>
      <c r="C2763">
        <v>43</v>
      </c>
      <c r="D2763" s="3">
        <v>42185</v>
      </c>
      <c r="E2763" s="33">
        <v>15</v>
      </c>
      <c r="F2763">
        <v>1</v>
      </c>
      <c r="G2763">
        <f>+HLOOKUP(VLOOKUP($B2763,$Q$2:$R$42,2,0),costos_sf!$D$2:$AY$99,base_minorista!$A2763,0)</f>
        <v>239741919.47854102</v>
      </c>
      <c r="H2763">
        <f>+HLOOKUP(VLOOKUP($B2763,$Q$2:$R$42,2,0),creditos_sf!$D$2:$AY$99,base_minorista!$A2763,0)</f>
        <v>730492858.01753604</v>
      </c>
      <c r="I2763">
        <f>+HLOOKUP(VLOOKUP($B2763,$Q$2:$R$42,2,0),creditos_sf!$D$103:$AY$200,base_minorista!$A2763,0)</f>
        <v>66944695.486474901</v>
      </c>
      <c r="J2763">
        <f>+HLOOKUP(VLOOKUP($B2763,$Q$2:$R$42,2,0),Costo_fondeo!$D$3:$AY$100,base_minorista!$A2763,0)</f>
        <v>7.7157844832008671</v>
      </c>
      <c r="K2763">
        <f>+HLOOKUP(VLOOKUP($B2763,$Q$2:$R$42,2,0),Costo_provisiones!$D$3:$AY$100,base_minorista!$A2763,0)</f>
        <v>7.743191902340965</v>
      </c>
      <c r="L2763">
        <f>+HLOOKUP(VLOOKUP($B2763,$Q$2:$R$42,2,0),Morosidad_control!$D$4:$AY$101,base_minorista!$A2763,0)</f>
        <v>7.00145881144174</v>
      </c>
      <c r="M2763">
        <f ca="1">+OFFSET(Capital_2!$D$2,base_minorista!A2763,0)</f>
        <v>2.9626797769382383</v>
      </c>
      <c r="N2763">
        <f>+HLOOKUP(VLOOKUP($B2763,$Q$2:$R$42,2,0),costo_laboral!$E$2:$AZ$99,base_minorista!$A2763,0)</f>
        <v>15.2962526800505</v>
      </c>
      <c r="O2763">
        <f>+HLOOKUP(VLOOKUP($B2763,$Q$2:$R$42,2,0),Participacion2!$D$2:$AO$99,base_minorista!$A2763,0)</f>
        <v>2.7507788146686498</v>
      </c>
    </row>
    <row r="2764" spans="1:15" ht="16.5" x14ac:dyDescent="0.3">
      <c r="A2764">
        <v>45</v>
      </c>
      <c r="B2764">
        <v>30</v>
      </c>
      <c r="C2764">
        <v>44</v>
      </c>
      <c r="D2764" s="3">
        <v>42216</v>
      </c>
      <c r="E2764" s="33">
        <v>15</v>
      </c>
      <c r="F2764">
        <v>1</v>
      </c>
      <c r="G2764">
        <f>+HLOOKUP(VLOOKUP($B2764,$Q$2:$R$42,2,0),costos_sf!$D$2:$AY$99,base_minorista!$A2764,0)</f>
        <v>242052083.08766201</v>
      </c>
      <c r="H2764">
        <f>+HLOOKUP(VLOOKUP($B2764,$Q$2:$R$42,2,0),creditos_sf!$D$2:$AY$99,base_minorista!$A2764,0)</f>
        <v>736753593.21795905</v>
      </c>
      <c r="I2764">
        <f>+HLOOKUP(VLOOKUP($B2764,$Q$2:$R$42,2,0),creditos_sf!$D$103:$AY$200,base_minorista!$A2764,0)</f>
        <v>60776858.531195842</v>
      </c>
      <c r="J2764">
        <f>+HLOOKUP(VLOOKUP($B2764,$Q$2:$R$42,2,0),Costo_fondeo!$D$3:$AY$100,base_minorista!$A2764,0)</f>
        <v>7.7904320886352671</v>
      </c>
      <c r="K2764">
        <f>+HLOOKUP(VLOOKUP($B2764,$Q$2:$R$42,2,0),Costo_provisiones!$D$3:$AY$100,base_minorista!$A2764,0)</f>
        <v>7.7505520448572645</v>
      </c>
      <c r="L2764">
        <f>+HLOOKUP(VLOOKUP($B2764,$Q$2:$R$42,2,0),Morosidad_control!$D$4:$AY$101,base_minorista!$A2764,0)</f>
        <v>6.9754773484682602</v>
      </c>
      <c r="M2764">
        <f ca="1">+OFFSET(Capital_2!$D$2,base_minorista!A2764,0)</f>
        <v>2.9172838879084302</v>
      </c>
      <c r="N2764">
        <f>+HLOOKUP(VLOOKUP($B2764,$Q$2:$R$42,2,0),costo_laboral!$E$2:$AZ$99,base_minorista!$A2764,0)</f>
        <v>15.564145502083701</v>
      </c>
      <c r="O2764">
        <f>+HLOOKUP(VLOOKUP($B2764,$Q$2:$R$42,2,0),Participacion2!$D$2:$AO$99,base_minorista!$A2764,0)</f>
        <v>2.7722653083287399</v>
      </c>
    </row>
    <row r="2765" spans="1:15" ht="16.5" x14ac:dyDescent="0.3">
      <c r="A2765">
        <v>46</v>
      </c>
      <c r="B2765">
        <v>30</v>
      </c>
      <c r="C2765">
        <v>45</v>
      </c>
      <c r="D2765" s="3">
        <v>42247</v>
      </c>
      <c r="E2765" s="33">
        <v>15</v>
      </c>
      <c r="F2765">
        <v>1</v>
      </c>
      <c r="G2765">
        <f>+HLOOKUP(VLOOKUP($B2765,$Q$2:$R$42,2,0),costos_sf!$D$2:$AY$99,base_minorista!$A2765,0)</f>
        <v>239888869.56665102</v>
      </c>
      <c r="H2765">
        <f>+HLOOKUP(VLOOKUP($B2765,$Q$2:$R$42,2,0),creditos_sf!$D$2:$AY$99,base_minorista!$A2765,0)</f>
        <v>746428779.80190003</v>
      </c>
      <c r="I2765">
        <f>+HLOOKUP(VLOOKUP($B2765,$Q$2:$R$42,2,0),creditos_sf!$D$103:$AY$200,base_minorista!$A2765,0)</f>
        <v>54928401.421575375</v>
      </c>
      <c r="J2765">
        <f>+HLOOKUP(VLOOKUP($B2765,$Q$2:$R$42,2,0),Costo_fondeo!$D$3:$AY$100,base_minorista!$A2765,0)</f>
        <v>7.7794254322723484</v>
      </c>
      <c r="K2765">
        <f>+HLOOKUP(VLOOKUP($B2765,$Q$2:$R$42,2,0),Costo_provisiones!$D$3:$AY$100,base_minorista!$A2765,0)</f>
        <v>7.6488639534680658</v>
      </c>
      <c r="L2765">
        <f>+HLOOKUP(VLOOKUP($B2765,$Q$2:$R$42,2,0),Morosidad_control!$D$4:$AY$101,base_minorista!$A2765,0)</f>
        <v>7.0030853024991098</v>
      </c>
      <c r="M2765">
        <f ca="1">+OFFSET(Capital_2!$D$2,base_minorista!A2765,0)</f>
        <v>2.8874106541141011</v>
      </c>
      <c r="N2765">
        <f>+HLOOKUP(VLOOKUP($B2765,$Q$2:$R$42,2,0),costo_laboral!$E$2:$AZ$99,base_minorista!$A2765,0)</f>
        <v>15.7466628455945</v>
      </c>
      <c r="O2765">
        <f>+HLOOKUP(VLOOKUP($B2765,$Q$2:$R$42,2,0),Participacion2!$D$2:$AO$99,base_minorista!$A2765,0)</f>
        <v>2.8110977450125998</v>
      </c>
    </row>
    <row r="2766" spans="1:15" ht="16.5" x14ac:dyDescent="0.3">
      <c r="A2766">
        <v>47</v>
      </c>
      <c r="B2766">
        <v>30</v>
      </c>
      <c r="C2766">
        <v>46</v>
      </c>
      <c r="D2766" s="3">
        <v>42277</v>
      </c>
      <c r="E2766" s="33">
        <v>15</v>
      </c>
      <c r="F2766">
        <v>1</v>
      </c>
      <c r="G2766">
        <f>+HLOOKUP(VLOOKUP($B2766,$Q$2:$R$42,2,0),costos_sf!$D$2:$AY$99,base_minorista!$A2766,0)</f>
        <v>240050852.66176301</v>
      </c>
      <c r="H2766">
        <f>+HLOOKUP(VLOOKUP($B2766,$Q$2:$R$42,2,0),creditos_sf!$D$2:$AY$99,base_minorista!$A2766,0)</f>
        <v>760209350.72499299</v>
      </c>
      <c r="I2766">
        <f>+HLOOKUP(VLOOKUP($B2766,$Q$2:$R$42,2,0),creditos_sf!$D$103:$AY$200,base_minorista!$A2766,0)</f>
        <v>52315994.778477997</v>
      </c>
      <c r="J2766">
        <f>+HLOOKUP(VLOOKUP($B2766,$Q$2:$R$42,2,0),Costo_fondeo!$D$3:$AY$100,base_minorista!$A2766,0)</f>
        <v>7.7466746197983509</v>
      </c>
      <c r="K2766">
        <f>+HLOOKUP(VLOOKUP($B2766,$Q$2:$R$42,2,0),Costo_provisiones!$D$3:$AY$100,base_minorista!$A2766,0)</f>
        <v>7.7380518835665351</v>
      </c>
      <c r="L2766">
        <f>+HLOOKUP(VLOOKUP($B2766,$Q$2:$R$42,2,0),Morosidad_control!$D$4:$AY$101,base_minorista!$A2766,0)</f>
        <v>6.9652319689669904</v>
      </c>
      <c r="M2766">
        <f ca="1">+OFFSET(Capital_2!$D$2,base_minorista!A2766,0)</f>
        <v>2.8604428107092303</v>
      </c>
      <c r="N2766">
        <f>+HLOOKUP(VLOOKUP($B2766,$Q$2:$R$42,2,0),costo_laboral!$E$2:$AZ$99,base_minorista!$A2766,0)</f>
        <v>15.669789487990901</v>
      </c>
      <c r="O2766">
        <f>+HLOOKUP(VLOOKUP($B2766,$Q$2:$R$42,2,0),Participacion2!$D$2:$AO$99,base_minorista!$A2766,0)</f>
        <v>2.8709619244678901</v>
      </c>
    </row>
    <row r="2767" spans="1:15" ht="16.5" x14ac:dyDescent="0.3">
      <c r="A2767">
        <v>48</v>
      </c>
      <c r="B2767">
        <v>30</v>
      </c>
      <c r="C2767">
        <v>47</v>
      </c>
      <c r="D2767" s="3">
        <v>42308</v>
      </c>
      <c r="E2767" s="33">
        <v>15</v>
      </c>
      <c r="F2767">
        <v>1</v>
      </c>
      <c r="G2767">
        <f>+HLOOKUP(VLOOKUP($B2767,$Q$2:$R$42,2,0),costos_sf!$D$2:$AY$99,base_minorista!$A2767,0)</f>
        <v>240580396.03888401</v>
      </c>
      <c r="H2767">
        <f>+HLOOKUP(VLOOKUP($B2767,$Q$2:$R$42,2,0),creditos_sf!$D$2:$AY$99,base_minorista!$A2767,0)</f>
        <v>771999179.15756798</v>
      </c>
      <c r="I2767">
        <f>+HLOOKUP(VLOOKUP($B2767,$Q$2:$R$42,2,0),creditos_sf!$D$103:$AY$200,base_minorista!$A2767,0)</f>
        <v>49411732.580759525</v>
      </c>
      <c r="J2767">
        <f>+HLOOKUP(VLOOKUP($B2767,$Q$2:$R$42,2,0),Costo_fondeo!$D$3:$AY$100,base_minorista!$A2767,0)</f>
        <v>7.7306872096663772</v>
      </c>
      <c r="K2767">
        <f>+HLOOKUP(VLOOKUP($B2767,$Q$2:$R$42,2,0),Costo_provisiones!$D$3:$AY$100,base_minorista!$A2767,0)</f>
        <v>7.6649557045146448</v>
      </c>
      <c r="L2767">
        <f>+HLOOKUP(VLOOKUP($B2767,$Q$2:$R$42,2,0),Morosidad_control!$D$4:$AY$101,base_minorista!$A2767,0)</f>
        <v>6.9183124123730604</v>
      </c>
      <c r="M2767">
        <f ca="1">+OFFSET(Capital_2!$D$2,base_minorista!A2767,0)</f>
        <v>2.8360712606451561</v>
      </c>
      <c r="N2767">
        <f>+HLOOKUP(VLOOKUP($B2767,$Q$2:$R$42,2,0),costo_laboral!$E$2:$AZ$99,base_minorista!$A2767,0)</f>
        <v>15.739863750196101</v>
      </c>
      <c r="O2767">
        <f>+HLOOKUP(VLOOKUP($B2767,$Q$2:$R$42,2,0),Participacion2!$D$2:$AO$99,base_minorista!$A2767,0)</f>
        <v>2.9041455537096899</v>
      </c>
    </row>
    <row r="2768" spans="1:15" ht="16.5" x14ac:dyDescent="0.3">
      <c r="A2768">
        <v>49</v>
      </c>
      <c r="B2768">
        <v>30</v>
      </c>
      <c r="C2768">
        <v>48</v>
      </c>
      <c r="D2768" s="3">
        <v>42338</v>
      </c>
      <c r="E2768" s="33">
        <v>15</v>
      </c>
      <c r="F2768">
        <v>1</v>
      </c>
      <c r="G2768">
        <f>+HLOOKUP(VLOOKUP($B2768,$Q$2:$R$42,2,0),costos_sf!$D$2:$AY$99,base_minorista!$A2768,0)</f>
        <v>240097569.15847501</v>
      </c>
      <c r="H2768">
        <f>+HLOOKUP(VLOOKUP($B2768,$Q$2:$R$42,2,0),creditos_sf!$D$2:$AY$99,base_minorista!$A2768,0)</f>
        <v>775209979.02133596</v>
      </c>
      <c r="I2768">
        <f>+HLOOKUP(VLOOKUP($B2768,$Q$2:$R$42,2,0),creditos_sf!$D$103:$AY$200,base_minorista!$A2768,0)</f>
        <v>45977243.073134325</v>
      </c>
      <c r="J2768">
        <f>+HLOOKUP(VLOOKUP($B2768,$Q$2:$R$42,2,0),Costo_fondeo!$D$3:$AY$100,base_minorista!$A2768,0)</f>
        <v>7.7366591159973517</v>
      </c>
      <c r="K2768">
        <f>+HLOOKUP(VLOOKUP($B2768,$Q$2:$R$42,2,0),Costo_provisiones!$D$3:$AY$100,base_minorista!$A2768,0)</f>
        <v>7.635007337830352</v>
      </c>
      <c r="L2768">
        <f>+HLOOKUP(VLOOKUP($B2768,$Q$2:$R$42,2,0),Morosidad_control!$D$4:$AY$101,base_minorista!$A2768,0)</f>
        <v>6.8091058432275702</v>
      </c>
      <c r="M2768">
        <f ca="1">+OFFSET(Capital_2!$D$2,base_minorista!A2768,0)</f>
        <v>2.8102228331623054</v>
      </c>
      <c r="N2768">
        <f>+HLOOKUP(VLOOKUP($B2768,$Q$2:$R$42,2,0),costo_laboral!$E$2:$AZ$99,base_minorista!$A2768,0)</f>
        <v>15.759600988938701</v>
      </c>
      <c r="O2768">
        <f>+HLOOKUP(VLOOKUP($B2768,$Q$2:$R$42,2,0),Participacion2!$D$2:$AO$99,base_minorista!$A2768,0)</f>
        <v>2.92544163185919</v>
      </c>
    </row>
    <row r="2769" spans="1:15" ht="16.5" x14ac:dyDescent="0.3">
      <c r="A2769">
        <v>50</v>
      </c>
      <c r="B2769">
        <v>30</v>
      </c>
      <c r="C2769">
        <v>49</v>
      </c>
      <c r="D2769" s="3">
        <v>42369</v>
      </c>
      <c r="E2769" s="33">
        <v>15</v>
      </c>
      <c r="F2769">
        <v>1</v>
      </c>
      <c r="G2769">
        <f>+HLOOKUP(VLOOKUP($B2769,$Q$2:$R$42,2,0),costos_sf!$D$2:$AY$99,base_minorista!$A2769,0)</f>
        <v>240545916.62860498</v>
      </c>
      <c r="H2769">
        <f>+HLOOKUP(VLOOKUP($B2769,$Q$2:$R$42,2,0),creditos_sf!$D$2:$AY$99,base_minorista!$A2769,0)</f>
        <v>769644047.67484796</v>
      </c>
      <c r="I2769">
        <f>+HLOOKUP(VLOOKUP($B2769,$Q$2:$R$42,2,0),creditos_sf!$D$103:$AY$200,base_minorista!$A2769,0)</f>
        <v>41124881.603257217</v>
      </c>
      <c r="J2769">
        <f>+HLOOKUP(VLOOKUP($B2769,$Q$2:$R$42,2,0),Costo_fondeo!$D$3:$AY$100,base_minorista!$A2769,0)</f>
        <v>7.700892151900157</v>
      </c>
      <c r="K2769">
        <f>+HLOOKUP(VLOOKUP($B2769,$Q$2:$R$42,2,0),Costo_provisiones!$D$3:$AY$100,base_minorista!$A2769,0)</f>
        <v>7.2190625311268866</v>
      </c>
      <c r="L2769">
        <f>+HLOOKUP(VLOOKUP($B2769,$Q$2:$R$42,2,0),Morosidad_control!$D$4:$AY$101,base_minorista!$A2769,0)</f>
        <v>5.7347991581808797</v>
      </c>
      <c r="M2769">
        <f ca="1">+OFFSET(Capital_2!$D$2,base_minorista!A2769,0)</f>
        <v>2.789179696006852</v>
      </c>
      <c r="N2769">
        <f>+HLOOKUP(VLOOKUP($B2769,$Q$2:$R$42,2,0),costo_laboral!$E$2:$AZ$99,base_minorista!$A2769,0)</f>
        <v>16.435428754428202</v>
      </c>
      <c r="O2769">
        <f>+HLOOKUP(VLOOKUP($B2769,$Q$2:$R$42,2,0),Participacion2!$D$2:$AO$99,base_minorista!$A2769,0)</f>
        <v>2.90038112429183</v>
      </c>
    </row>
    <row r="2770" spans="1:15" ht="16.5" x14ac:dyDescent="0.3">
      <c r="A2770">
        <v>51</v>
      </c>
      <c r="B2770">
        <v>30</v>
      </c>
      <c r="C2770">
        <v>50</v>
      </c>
      <c r="D2770" s="3">
        <v>42400</v>
      </c>
      <c r="E2770" s="33">
        <v>16</v>
      </c>
      <c r="F2770">
        <v>1</v>
      </c>
      <c r="G2770">
        <f>+HLOOKUP(VLOOKUP($B2770,$Q$2:$R$42,2,0),costos_sf!$D$2:$AY$99,base_minorista!$A2770,0)</f>
        <v>241307570.92535001</v>
      </c>
      <c r="H2770">
        <f>+HLOOKUP(VLOOKUP($B2770,$Q$2:$R$42,2,0),creditos_sf!$D$2:$AY$99,base_minorista!$A2770,0)</f>
        <v>780157783.238585</v>
      </c>
      <c r="I2770">
        <f>+HLOOKUP(VLOOKUP($B2770,$Q$2:$R$42,2,0),creditos_sf!$D$103:$AY$200,base_minorista!$A2770,0)</f>
        <v>38881030.584879003</v>
      </c>
      <c r="J2770">
        <f>+HLOOKUP(VLOOKUP($B2770,$Q$2:$R$42,2,0),Costo_fondeo!$D$3:$AY$100,base_minorista!$A2770,0)</f>
        <v>7.6735637948925044</v>
      </c>
      <c r="K2770">
        <f>+HLOOKUP(VLOOKUP($B2770,$Q$2:$R$42,2,0),Costo_provisiones!$D$3:$AY$100,base_minorista!$A2770,0)</f>
        <v>7.0462807314258065</v>
      </c>
      <c r="L2770">
        <f>+HLOOKUP(VLOOKUP($B2770,$Q$2:$R$42,2,0),Morosidad_control!$D$4:$AY$101,base_minorista!$A2770,0)</f>
        <v>5.6888485855344904</v>
      </c>
      <c r="M2770">
        <f ca="1">+OFFSET(Capital_2!$D$2,base_minorista!A2770,0)</f>
        <v>2.7880675647391326</v>
      </c>
      <c r="N2770">
        <f>+HLOOKUP(VLOOKUP($B2770,$Q$2:$R$42,2,0),costo_laboral!$E$2:$AZ$99,base_minorista!$A2770,0)</f>
        <v>16.516189829622601</v>
      </c>
      <c r="O2770">
        <f>+HLOOKUP(VLOOKUP($B2770,$Q$2:$R$42,2,0),Participacion2!$D$2:$AO$99,base_minorista!$A2770,0)</f>
        <v>2.9516545291005198</v>
      </c>
    </row>
    <row r="2771" spans="1:15" ht="16.5" x14ac:dyDescent="0.3">
      <c r="A2771">
        <v>52</v>
      </c>
      <c r="B2771">
        <v>30</v>
      </c>
      <c r="C2771">
        <v>51</v>
      </c>
      <c r="D2771" s="3">
        <v>42429</v>
      </c>
      <c r="E2771" s="33">
        <v>16</v>
      </c>
      <c r="F2771">
        <v>1</v>
      </c>
      <c r="G2771">
        <f>+HLOOKUP(VLOOKUP($B2771,$Q$2:$R$42,2,0),costos_sf!$D$2:$AY$99,base_minorista!$A2771,0)</f>
        <v>242023472.03040197</v>
      </c>
      <c r="H2771">
        <f>+HLOOKUP(VLOOKUP($B2771,$Q$2:$R$42,2,0),creditos_sf!$D$2:$AY$99,base_minorista!$A2771,0)</f>
        <v>797986223.21301901</v>
      </c>
      <c r="I2771">
        <f>+HLOOKUP(VLOOKUP($B2771,$Q$2:$R$42,2,0),creditos_sf!$D$103:$AY$200,base_minorista!$A2771,0)</f>
        <v>37759659.919694126</v>
      </c>
      <c r="J2771">
        <f>+HLOOKUP(VLOOKUP($B2771,$Q$2:$R$42,2,0),Costo_fondeo!$D$3:$AY$100,base_minorista!$A2771,0)</f>
        <v>7.6762938782902097</v>
      </c>
      <c r="K2771">
        <f>+HLOOKUP(VLOOKUP($B2771,$Q$2:$R$42,2,0),Costo_provisiones!$D$3:$AY$100,base_minorista!$A2771,0)</f>
        <v>6.6709136858214908</v>
      </c>
      <c r="L2771">
        <f>+HLOOKUP(VLOOKUP($B2771,$Q$2:$R$42,2,0),Morosidad_control!$D$4:$AY$101,base_minorista!$A2771,0)</f>
        <v>5.4495734465477401</v>
      </c>
      <c r="M2771">
        <f ca="1">+OFFSET(Capital_2!$D$2,base_minorista!A2771,0)</f>
        <v>2.8101212764635846</v>
      </c>
      <c r="N2771">
        <f>+HLOOKUP(VLOOKUP($B2771,$Q$2:$R$42,2,0),costo_laboral!$E$2:$AZ$99,base_minorista!$A2771,0)</f>
        <v>16.6278883331996</v>
      </c>
      <c r="O2771">
        <f>+HLOOKUP(VLOOKUP($B2771,$Q$2:$R$42,2,0),Participacion2!$D$2:$AO$99,base_minorista!$A2771,0)</f>
        <v>3.0057669305019599</v>
      </c>
    </row>
    <row r="2772" spans="1:15" ht="16.5" x14ac:dyDescent="0.3">
      <c r="A2772">
        <v>53</v>
      </c>
      <c r="B2772">
        <v>30</v>
      </c>
      <c r="C2772">
        <v>52</v>
      </c>
      <c r="D2772" s="3">
        <v>42460</v>
      </c>
      <c r="E2772" s="33">
        <v>16</v>
      </c>
      <c r="F2772">
        <v>1</v>
      </c>
      <c r="G2772">
        <f>+HLOOKUP(VLOOKUP($B2772,$Q$2:$R$42,2,0),costos_sf!$D$2:$AY$99,base_minorista!$A2772,0)</f>
        <v>244556586.91098201</v>
      </c>
      <c r="H2772">
        <f>+HLOOKUP(VLOOKUP($B2772,$Q$2:$R$42,2,0),creditos_sf!$D$2:$AY$99,base_minorista!$A2772,0)</f>
        <v>816559818.32475007</v>
      </c>
      <c r="I2772">
        <f>+HLOOKUP(VLOOKUP($B2772,$Q$2:$R$42,2,0),creditos_sf!$D$103:$AY$200,base_minorista!$A2772,0)</f>
        <v>36707542.279534638</v>
      </c>
      <c r="J2772">
        <f>+HLOOKUP(VLOOKUP($B2772,$Q$2:$R$42,2,0),Costo_fondeo!$D$3:$AY$100,base_minorista!$A2772,0)</f>
        <v>7.6466136100463062</v>
      </c>
      <c r="K2772">
        <f>+HLOOKUP(VLOOKUP($B2772,$Q$2:$R$42,2,0),Costo_provisiones!$D$3:$AY$100,base_minorista!$A2772,0)</f>
        <v>6.6160719896995897</v>
      </c>
      <c r="L2772">
        <f>+HLOOKUP(VLOOKUP($B2772,$Q$2:$R$42,2,0),Morosidad_control!$D$4:$AY$101,base_minorista!$A2772,0)</f>
        <v>5.2842692183736197</v>
      </c>
      <c r="M2772">
        <f ca="1">+OFFSET(Capital_2!$D$2,base_minorista!A2772,0)</f>
        <v>2.8489018213335102</v>
      </c>
      <c r="N2772">
        <f>+HLOOKUP(VLOOKUP($B2772,$Q$2:$R$42,2,0),costo_laboral!$E$2:$AZ$99,base_minorista!$A2772,0)</f>
        <v>16.744853225320199</v>
      </c>
      <c r="O2772">
        <f>+HLOOKUP(VLOOKUP($B2772,$Q$2:$R$42,2,0),Participacion2!$D$2:$AO$99,base_minorista!$A2772,0)</f>
        <v>3.0774205287255598</v>
      </c>
    </row>
    <row r="2773" spans="1:15" ht="16.5" x14ac:dyDescent="0.3">
      <c r="A2773">
        <v>54</v>
      </c>
      <c r="B2773">
        <v>30</v>
      </c>
      <c r="C2773">
        <v>53</v>
      </c>
      <c r="D2773" s="3">
        <v>42490</v>
      </c>
      <c r="E2773" s="33">
        <v>16</v>
      </c>
      <c r="F2773">
        <v>1</v>
      </c>
      <c r="G2773">
        <f>+HLOOKUP(VLOOKUP($B2773,$Q$2:$R$42,2,0),costos_sf!$D$2:$AY$99,base_minorista!$A2773,0)</f>
        <v>246878529.496591</v>
      </c>
      <c r="H2773">
        <f>+HLOOKUP(VLOOKUP($B2773,$Q$2:$R$42,2,0),creditos_sf!$D$2:$AY$99,base_minorista!$A2773,0)</f>
        <v>833859155.65209699</v>
      </c>
      <c r="I2773">
        <f>+HLOOKUP(VLOOKUP($B2773,$Q$2:$R$42,2,0),creditos_sf!$D$103:$AY$200,base_minorista!$A2773,0)</f>
        <v>35319954.892967641</v>
      </c>
      <c r="J2773">
        <f>+HLOOKUP(VLOOKUP($B2773,$Q$2:$R$42,2,0),Costo_fondeo!$D$3:$AY$100,base_minorista!$A2773,0)</f>
        <v>7.6259517517408506</v>
      </c>
      <c r="K2773">
        <f>+HLOOKUP(VLOOKUP($B2773,$Q$2:$R$42,2,0),Costo_provisiones!$D$3:$AY$100,base_minorista!$A2773,0)</f>
        <v>6.3565365273217598</v>
      </c>
      <c r="L2773">
        <f>+HLOOKUP(VLOOKUP($B2773,$Q$2:$R$42,2,0),Morosidad_control!$D$4:$AY$101,base_minorista!$A2773,0)</f>
        <v>5.1706216433818497</v>
      </c>
      <c r="M2773">
        <f ca="1">+OFFSET(Capital_2!$D$2,base_minorista!A2773,0)</f>
        <v>2.8814923639740782</v>
      </c>
      <c r="N2773">
        <f>+HLOOKUP(VLOOKUP($B2773,$Q$2:$R$42,2,0),costo_laboral!$E$2:$AZ$99,base_minorista!$A2773,0)</f>
        <v>16.870475781665899</v>
      </c>
      <c r="O2773">
        <f>+HLOOKUP(VLOOKUP($B2773,$Q$2:$R$42,2,0),Participacion2!$D$2:$AO$99,base_minorista!$A2773,0)</f>
        <v>3.13462708218242</v>
      </c>
    </row>
    <row r="2774" spans="1:15" ht="16.5" x14ac:dyDescent="0.3">
      <c r="A2774">
        <v>55</v>
      </c>
      <c r="B2774">
        <v>30</v>
      </c>
      <c r="C2774">
        <v>54</v>
      </c>
      <c r="D2774" s="3">
        <v>42521</v>
      </c>
      <c r="E2774" s="33">
        <v>16</v>
      </c>
      <c r="F2774">
        <v>1</v>
      </c>
      <c r="G2774">
        <f>+HLOOKUP(VLOOKUP($B2774,$Q$2:$R$42,2,0),costos_sf!$D$2:$AY$99,base_minorista!$A2774,0)</f>
        <v>249486033.767827</v>
      </c>
      <c r="H2774">
        <f>+HLOOKUP(VLOOKUP($B2774,$Q$2:$R$42,2,0),creditos_sf!$D$2:$AY$99,base_minorista!$A2774,0)</f>
        <v>850923587.79393399</v>
      </c>
      <c r="I2774">
        <f>+HLOOKUP(VLOOKUP($B2774,$Q$2:$R$42,2,0),creditos_sf!$D$103:$AY$200,base_minorista!$A2774,0)</f>
        <v>35298387.048627637</v>
      </c>
      <c r="J2774">
        <f>+HLOOKUP(VLOOKUP($B2774,$Q$2:$R$42,2,0),Costo_fondeo!$D$3:$AY$100,base_minorista!$A2774,0)</f>
        <v>7.5535100827127621</v>
      </c>
      <c r="K2774">
        <f>+HLOOKUP(VLOOKUP($B2774,$Q$2:$R$42,2,0),Costo_provisiones!$D$3:$AY$100,base_minorista!$A2774,0)</f>
        <v>6.1783763095992743</v>
      </c>
      <c r="L2774">
        <f>+HLOOKUP(VLOOKUP($B2774,$Q$2:$R$42,2,0),Morosidad_control!$D$4:$AY$101,base_minorista!$A2774,0)</f>
        <v>5.1012264199213</v>
      </c>
      <c r="M2774">
        <f ca="1">+OFFSET(Capital_2!$D$2,base_minorista!A2774,0)</f>
        <v>2.9184975362021124</v>
      </c>
      <c r="N2774">
        <f>+HLOOKUP(VLOOKUP($B2774,$Q$2:$R$42,2,0),costo_laboral!$E$2:$AZ$99,base_minorista!$A2774,0)</f>
        <v>16.9524325491249</v>
      </c>
      <c r="O2774">
        <f>+HLOOKUP(VLOOKUP($B2774,$Q$2:$R$42,2,0),Participacion2!$D$2:$AO$99,base_minorista!$A2774,0)</f>
        <v>3.1988393128913399</v>
      </c>
    </row>
    <row r="2775" spans="1:15" ht="16.5" x14ac:dyDescent="0.3">
      <c r="A2775">
        <v>56</v>
      </c>
      <c r="B2775">
        <v>30</v>
      </c>
      <c r="C2775">
        <v>55</v>
      </c>
      <c r="D2775" s="3">
        <v>42551</v>
      </c>
      <c r="E2775" s="33">
        <v>16</v>
      </c>
      <c r="F2775">
        <v>1</v>
      </c>
      <c r="G2775">
        <f>+HLOOKUP(VLOOKUP($B2775,$Q$2:$R$42,2,0),costos_sf!$D$2:$AY$99,base_minorista!$A2775,0)</f>
        <v>252840803.07672</v>
      </c>
      <c r="H2775">
        <f>+HLOOKUP(VLOOKUP($B2775,$Q$2:$R$42,2,0),creditos_sf!$D$2:$AY$99,base_minorista!$A2775,0)</f>
        <v>870545236.27667391</v>
      </c>
      <c r="I2775">
        <f>+HLOOKUP(VLOOKUP($B2775,$Q$2:$R$42,2,0),creditos_sf!$D$103:$AY$200,base_minorista!$A2775,0)</f>
        <v>34315873.991758123</v>
      </c>
      <c r="J2775">
        <f>+HLOOKUP(VLOOKUP($B2775,$Q$2:$R$42,2,0),Costo_fondeo!$D$3:$AY$100,base_minorista!$A2775,0)</f>
        <v>7.5534804375621407</v>
      </c>
      <c r="K2775">
        <f>+HLOOKUP(VLOOKUP($B2775,$Q$2:$R$42,2,0),Costo_provisiones!$D$3:$AY$100,base_minorista!$A2775,0)</f>
        <v>6.1263584823247275</v>
      </c>
      <c r="L2775">
        <f>+HLOOKUP(VLOOKUP($B2775,$Q$2:$R$42,2,0),Morosidad_control!$D$4:$AY$101,base_minorista!$A2775,0)</f>
        <v>5.0265506375972997</v>
      </c>
      <c r="M2775">
        <f ca="1">+OFFSET(Capital_2!$D$2,base_minorista!A2775,0)</f>
        <v>2.9650713359667673</v>
      </c>
      <c r="N2775">
        <f>+HLOOKUP(VLOOKUP($B2775,$Q$2:$R$42,2,0),costo_laboral!$E$2:$AZ$99,base_minorista!$A2775,0)</f>
        <v>16.975607154299698</v>
      </c>
      <c r="O2775">
        <f>+HLOOKUP(VLOOKUP($B2775,$Q$2:$R$42,2,0),Participacion2!$D$2:$AO$99,base_minorista!$A2775,0)</f>
        <v>3.2519861833167001</v>
      </c>
    </row>
    <row r="2776" spans="1:15" ht="16.5" x14ac:dyDescent="0.3">
      <c r="A2776">
        <v>57</v>
      </c>
      <c r="B2776">
        <v>30</v>
      </c>
      <c r="C2776">
        <v>56</v>
      </c>
      <c r="D2776" s="3">
        <v>42582</v>
      </c>
      <c r="E2776" s="33">
        <v>16</v>
      </c>
      <c r="F2776">
        <v>1</v>
      </c>
      <c r="G2776">
        <f>+HLOOKUP(VLOOKUP($B2776,$Q$2:$R$42,2,0),costos_sf!$D$2:$AY$99,base_minorista!$A2776,0)</f>
        <v>256633575.484265</v>
      </c>
      <c r="H2776">
        <f>+HLOOKUP(VLOOKUP($B2776,$Q$2:$R$42,2,0),creditos_sf!$D$2:$AY$99,base_minorista!$A2776,0)</f>
        <v>886296011.14097095</v>
      </c>
      <c r="I2776">
        <f>+HLOOKUP(VLOOKUP($B2776,$Q$2:$R$42,2,0),creditos_sf!$D$103:$AY$200,base_minorista!$A2776,0)</f>
        <v>33343197.8658101</v>
      </c>
      <c r="J2776">
        <f>+HLOOKUP(VLOOKUP($B2776,$Q$2:$R$42,2,0),Costo_fondeo!$D$3:$AY$100,base_minorista!$A2776,0)</f>
        <v>7.4204917953792275</v>
      </c>
      <c r="K2776">
        <f>+HLOOKUP(VLOOKUP($B2776,$Q$2:$R$42,2,0),Costo_provisiones!$D$3:$AY$100,base_minorista!$A2776,0)</f>
        <v>5.9188095999479033</v>
      </c>
      <c r="L2776">
        <f>+HLOOKUP(VLOOKUP($B2776,$Q$2:$R$42,2,0),Morosidad_control!$D$4:$AY$101,base_minorista!$A2776,0)</f>
        <v>5.0117861886296096</v>
      </c>
      <c r="M2776">
        <f ca="1">+OFFSET(Capital_2!$D$2,base_minorista!A2776,0)</f>
        <v>3.0367322920898565</v>
      </c>
      <c r="N2776">
        <f>+HLOOKUP(VLOOKUP($B2776,$Q$2:$R$42,2,0),costo_laboral!$E$2:$AZ$99,base_minorista!$A2776,0)</f>
        <v>17.125080118305199</v>
      </c>
      <c r="O2776">
        <f>+HLOOKUP(VLOOKUP($B2776,$Q$2:$R$42,2,0),Participacion2!$D$2:$AO$99,base_minorista!$A2776,0)</f>
        <v>3.2965550170878002</v>
      </c>
    </row>
    <row r="2777" spans="1:15" ht="16.5" x14ac:dyDescent="0.3">
      <c r="A2777">
        <v>58</v>
      </c>
      <c r="B2777">
        <v>30</v>
      </c>
      <c r="C2777">
        <v>57</v>
      </c>
      <c r="D2777" s="3">
        <v>42613</v>
      </c>
      <c r="E2777" s="33">
        <v>16</v>
      </c>
      <c r="F2777">
        <v>1</v>
      </c>
      <c r="G2777">
        <f>+HLOOKUP(VLOOKUP($B2777,$Q$2:$R$42,2,0),costos_sf!$D$2:$AY$99,base_minorista!$A2777,0)</f>
        <v>259731339.20721599</v>
      </c>
      <c r="H2777">
        <f>+HLOOKUP(VLOOKUP($B2777,$Q$2:$R$42,2,0),creditos_sf!$D$2:$AY$99,base_minorista!$A2777,0)</f>
        <v>899464600.36258602</v>
      </c>
      <c r="I2777">
        <f>+HLOOKUP(VLOOKUP($B2777,$Q$2:$R$42,2,0),creditos_sf!$D$103:$AY$200,base_minorista!$A2777,0)</f>
        <v>32157451.660967078</v>
      </c>
      <c r="J2777">
        <f>+HLOOKUP(VLOOKUP($B2777,$Q$2:$R$42,2,0),Costo_fondeo!$D$3:$AY$100,base_minorista!$A2777,0)</f>
        <v>7.3647119916320003</v>
      </c>
      <c r="K2777">
        <f>+HLOOKUP(VLOOKUP($B2777,$Q$2:$R$42,2,0),Costo_provisiones!$D$3:$AY$100,base_minorista!$A2777,0)</f>
        <v>5.7323304770005219</v>
      </c>
      <c r="L2777">
        <f>+HLOOKUP(VLOOKUP($B2777,$Q$2:$R$42,2,0),Morosidad_control!$D$4:$AY$101,base_minorista!$A2777,0)</f>
        <v>4.8365669614184199</v>
      </c>
      <c r="M2777">
        <f ca="1">+OFFSET(Capital_2!$D$2,base_minorista!A2777,0)</f>
        <v>3.0987757605561481</v>
      </c>
      <c r="N2777">
        <f>+HLOOKUP(VLOOKUP($B2777,$Q$2:$R$42,2,0),costo_laboral!$E$2:$AZ$99,base_minorista!$A2777,0)</f>
        <v>17.2219250899591</v>
      </c>
      <c r="O2777">
        <f>+HLOOKUP(VLOOKUP($B2777,$Q$2:$R$42,2,0),Participacion2!$D$2:$AO$99,base_minorista!$A2777,0)</f>
        <v>3.3495622048354501</v>
      </c>
    </row>
    <row r="2778" spans="1:15" ht="16.5" x14ac:dyDescent="0.3">
      <c r="A2778">
        <v>59</v>
      </c>
      <c r="B2778">
        <v>30</v>
      </c>
      <c r="C2778">
        <v>58</v>
      </c>
      <c r="D2778" s="3">
        <v>42643</v>
      </c>
      <c r="E2778" s="33">
        <v>16</v>
      </c>
      <c r="F2778">
        <v>1</v>
      </c>
      <c r="G2778">
        <f>+HLOOKUP(VLOOKUP($B2778,$Q$2:$R$42,2,0),costos_sf!$D$2:$AY$99,base_minorista!$A2778,0)</f>
        <v>264546273.05756301</v>
      </c>
      <c r="H2778">
        <f>+HLOOKUP(VLOOKUP($B2778,$Q$2:$R$42,2,0),creditos_sf!$D$2:$AY$99,base_minorista!$A2778,0)</f>
        <v>912887796.75184798</v>
      </c>
      <c r="I2778">
        <f>+HLOOKUP(VLOOKUP($B2778,$Q$2:$R$42,2,0),creditos_sf!$D$103:$AY$200,base_minorista!$A2778,0)</f>
        <v>32286840.083500564</v>
      </c>
      <c r="J2778">
        <f>+HLOOKUP(VLOOKUP($B2778,$Q$2:$R$42,2,0),Costo_fondeo!$D$3:$AY$100,base_minorista!$A2778,0)</f>
        <v>7.3011902797513519</v>
      </c>
      <c r="K2778">
        <f>+HLOOKUP(VLOOKUP($B2778,$Q$2:$R$42,2,0),Costo_provisiones!$D$3:$AY$100,base_minorista!$A2778,0)</f>
        <v>5.6245775707294294</v>
      </c>
      <c r="L2778">
        <f>+HLOOKUP(VLOOKUP($B2778,$Q$2:$R$42,2,0),Morosidad_control!$D$4:$AY$101,base_minorista!$A2778,0)</f>
        <v>4.7681546388833498</v>
      </c>
      <c r="M2778">
        <f ca="1">+OFFSET(Capital_2!$D$2,base_minorista!A2778,0)</f>
        <v>3.1647538313822339</v>
      </c>
      <c r="N2778">
        <f>+HLOOKUP(VLOOKUP($B2778,$Q$2:$R$42,2,0),costo_laboral!$E$2:$AZ$99,base_minorista!$A2778,0)</f>
        <v>17.513570604026999</v>
      </c>
      <c r="O2778">
        <f>+HLOOKUP(VLOOKUP($B2778,$Q$2:$R$42,2,0),Participacion2!$D$2:$AO$99,base_minorista!$A2778,0)</f>
        <v>3.3813340366423699</v>
      </c>
    </row>
    <row r="2779" spans="1:15" ht="16.5" x14ac:dyDescent="0.3">
      <c r="A2779">
        <v>60</v>
      </c>
      <c r="B2779">
        <v>30</v>
      </c>
      <c r="C2779">
        <v>59</v>
      </c>
      <c r="D2779" s="3">
        <v>42674</v>
      </c>
      <c r="E2779" s="33">
        <v>16</v>
      </c>
      <c r="F2779">
        <v>1</v>
      </c>
      <c r="G2779">
        <f>+HLOOKUP(VLOOKUP($B2779,$Q$2:$R$42,2,0),costos_sf!$D$2:$AY$99,base_minorista!$A2779,0)</f>
        <v>268255203.88516802</v>
      </c>
      <c r="H2779">
        <f>+HLOOKUP(VLOOKUP($B2779,$Q$2:$R$42,2,0),creditos_sf!$D$2:$AY$99,base_minorista!$A2779,0)</f>
        <v>925776510.10050607</v>
      </c>
      <c r="I2779">
        <f>+HLOOKUP(VLOOKUP($B2779,$Q$2:$R$42,2,0),creditos_sf!$D$103:$AY$200,base_minorista!$A2779,0)</f>
        <v>32307679.998436324</v>
      </c>
      <c r="J2779">
        <f>+HLOOKUP(VLOOKUP($B2779,$Q$2:$R$42,2,0),Costo_fondeo!$D$3:$AY$100,base_minorista!$A2779,0)</f>
        <v>7.2627255609897343</v>
      </c>
      <c r="K2779">
        <f>+HLOOKUP(VLOOKUP($B2779,$Q$2:$R$42,2,0),Costo_provisiones!$D$3:$AY$100,base_minorista!$A2779,0)</f>
        <v>5.4821366743283315</v>
      </c>
      <c r="L2779">
        <f>+HLOOKUP(VLOOKUP($B2779,$Q$2:$R$42,2,0),Morosidad_control!$D$4:$AY$101,base_minorista!$A2779,0)</f>
        <v>4.7728918734347001</v>
      </c>
      <c r="M2779">
        <f ca="1">+OFFSET(Capital_2!$D$2,base_minorista!A2779,0)</f>
        <v>3.232264312603593</v>
      </c>
      <c r="N2779">
        <f>+HLOOKUP(VLOOKUP($B2779,$Q$2:$R$42,2,0),costo_laboral!$E$2:$AZ$99,base_minorista!$A2779,0)</f>
        <v>17.664359433407402</v>
      </c>
      <c r="O2779">
        <f>+HLOOKUP(VLOOKUP($B2779,$Q$2:$R$42,2,0),Participacion2!$D$2:$AO$99,base_minorista!$A2779,0)</f>
        <v>3.41670727027146</v>
      </c>
    </row>
    <row r="2780" spans="1:15" ht="16.5" x14ac:dyDescent="0.3">
      <c r="A2780">
        <v>61</v>
      </c>
      <c r="B2780">
        <v>30</v>
      </c>
      <c r="C2780">
        <v>60</v>
      </c>
      <c r="D2780" s="3">
        <v>42704</v>
      </c>
      <c r="E2780" s="33">
        <v>16</v>
      </c>
      <c r="F2780">
        <v>1</v>
      </c>
      <c r="G2780">
        <f>+HLOOKUP(VLOOKUP($B2780,$Q$2:$R$42,2,0),costos_sf!$D$2:$AY$99,base_minorista!$A2780,0)</f>
        <v>272409414.713817</v>
      </c>
      <c r="H2780">
        <f>+HLOOKUP(VLOOKUP($B2780,$Q$2:$R$42,2,0),creditos_sf!$D$2:$AY$99,base_minorista!$A2780,0)</f>
        <v>929748758.88570309</v>
      </c>
      <c r="I2780">
        <f>+HLOOKUP(VLOOKUP($B2780,$Q$2:$R$42,2,0),creditos_sf!$D$103:$AY$200,base_minorista!$A2780,0)</f>
        <v>32234875.213928476</v>
      </c>
      <c r="J2780">
        <f>+HLOOKUP(VLOOKUP($B2780,$Q$2:$R$42,2,0),Costo_fondeo!$D$3:$AY$100,base_minorista!$A2780,0)</f>
        <v>7.2350665645628336</v>
      </c>
      <c r="K2780">
        <f>+HLOOKUP(VLOOKUP($B2780,$Q$2:$R$42,2,0),Costo_provisiones!$D$3:$AY$100,base_minorista!$A2780,0)</f>
        <v>5.3179653016322694</v>
      </c>
      <c r="L2780">
        <f>+HLOOKUP(VLOOKUP($B2780,$Q$2:$R$42,2,0),Morosidad_control!$D$4:$AY$101,base_minorista!$A2780,0)</f>
        <v>4.8210401262452702</v>
      </c>
      <c r="M2780">
        <f ca="1">+OFFSET(Capital_2!$D$2,base_minorista!A2780,0)</f>
        <v>3.2966619789838338</v>
      </c>
      <c r="N2780">
        <f>+HLOOKUP(VLOOKUP($B2780,$Q$2:$R$42,2,0),costo_laboral!$E$2:$AZ$99,base_minorista!$A2780,0)</f>
        <v>18.008089243190302</v>
      </c>
      <c r="O2780">
        <f>+HLOOKUP(VLOOKUP($B2780,$Q$2:$R$42,2,0),Participacion2!$D$2:$AO$99,base_minorista!$A2780,0)</f>
        <v>3.43149907190563</v>
      </c>
    </row>
    <row r="2781" spans="1:15" ht="16.5" x14ac:dyDescent="0.3">
      <c r="A2781">
        <v>62</v>
      </c>
      <c r="B2781">
        <v>30</v>
      </c>
      <c r="C2781">
        <v>61</v>
      </c>
      <c r="D2781" s="3">
        <v>42735</v>
      </c>
      <c r="E2781" s="33">
        <v>16</v>
      </c>
      <c r="F2781">
        <v>1</v>
      </c>
      <c r="G2781">
        <f>+HLOOKUP(VLOOKUP($B2781,$Q$2:$R$42,2,0),costos_sf!$D$2:$AY$99,base_minorista!$A2781,0)</f>
        <v>277770822.95501</v>
      </c>
      <c r="H2781">
        <f>+HLOOKUP(VLOOKUP($B2781,$Q$2:$R$42,2,0),creditos_sf!$D$2:$AY$99,base_minorista!$A2781,0)</f>
        <v>941063386.41866004</v>
      </c>
      <c r="I2781">
        <f>+HLOOKUP(VLOOKUP($B2781,$Q$2:$R$42,2,0),creditos_sf!$D$103:$AY$200,base_minorista!$A2781,0)</f>
        <v>31888667.668491475</v>
      </c>
      <c r="J2781">
        <f>+HLOOKUP(VLOOKUP($B2781,$Q$2:$R$42,2,0),Costo_fondeo!$D$3:$AY$100,base_minorista!$A2781,0)</f>
        <v>7.226518037531469</v>
      </c>
      <c r="K2781">
        <f>+HLOOKUP(VLOOKUP($B2781,$Q$2:$R$42,2,0),Costo_provisiones!$D$3:$AY$100,base_minorista!$A2781,0)</f>
        <v>5.3053625896445498</v>
      </c>
      <c r="L2781">
        <f>+HLOOKUP(VLOOKUP($B2781,$Q$2:$R$42,2,0),Morosidad_control!$D$4:$AY$101,base_minorista!$A2781,0)</f>
        <v>4.8819541445584598</v>
      </c>
      <c r="M2781">
        <f ca="1">+OFFSET(Capital_2!$D$2,base_minorista!A2781,0)</f>
        <v>3.371561018368705</v>
      </c>
      <c r="N2781">
        <f>+HLOOKUP(VLOOKUP($B2781,$Q$2:$R$42,2,0),costo_laboral!$E$2:$AZ$99,base_minorista!$A2781,0)</f>
        <v>18.1273662915454</v>
      </c>
      <c r="O2781">
        <f>+HLOOKUP(VLOOKUP($B2781,$Q$2:$R$42,2,0),Participacion2!$D$2:$AO$99,base_minorista!$A2781,0)</f>
        <v>3.4462793318194498</v>
      </c>
    </row>
    <row r="2782" spans="1:15" ht="16.5" x14ac:dyDescent="0.3">
      <c r="A2782">
        <v>63</v>
      </c>
      <c r="B2782">
        <v>30</v>
      </c>
      <c r="C2782">
        <v>62</v>
      </c>
      <c r="D2782" s="3">
        <v>42766</v>
      </c>
      <c r="E2782" s="33">
        <v>17</v>
      </c>
      <c r="F2782">
        <v>1</v>
      </c>
      <c r="G2782">
        <f>+HLOOKUP(VLOOKUP($B2782,$Q$2:$R$42,2,0),costos_sf!$D$2:$AY$99,base_minorista!$A2782,0)</f>
        <v>283254555.58814901</v>
      </c>
      <c r="H2782">
        <f>+HLOOKUP(VLOOKUP($B2782,$Q$2:$R$42,2,0),creditos_sf!$D$2:$AY$99,base_minorista!$A2782,0)</f>
        <v>957774552.18373907</v>
      </c>
      <c r="I2782">
        <f>+HLOOKUP(VLOOKUP($B2782,$Q$2:$R$42,2,0),creditos_sf!$D$103:$AY$200,base_minorista!$A2782,0)</f>
        <v>30951040.118825786</v>
      </c>
      <c r="J2782">
        <f>+HLOOKUP(VLOOKUP($B2782,$Q$2:$R$42,2,0),Costo_fondeo!$D$3:$AY$100,base_minorista!$A2782,0)</f>
        <v>7.1900826082554117</v>
      </c>
      <c r="K2782">
        <f>+HLOOKUP(VLOOKUP($B2782,$Q$2:$R$42,2,0),Costo_provisiones!$D$3:$AY$100,base_minorista!$A2782,0)</f>
        <v>5.163610500395265</v>
      </c>
      <c r="L2782">
        <f>+HLOOKUP(VLOOKUP($B2782,$Q$2:$R$42,2,0),Morosidad_control!$D$4:$AY$101,base_minorista!$A2782,0)</f>
        <v>4.87296805839242</v>
      </c>
      <c r="M2782">
        <f ca="1">+OFFSET(Capital_2!$D$2,base_minorista!A2782,0)</f>
        <v>3.4309045641717737</v>
      </c>
      <c r="N2782">
        <f>+HLOOKUP(VLOOKUP($B2782,$Q$2:$R$42,2,0),costo_laboral!$E$2:$AZ$99,base_minorista!$A2782,0)</f>
        <v>18.219806571411201</v>
      </c>
      <c r="O2782">
        <f>+HLOOKUP(VLOOKUP($B2782,$Q$2:$R$42,2,0),Participacion2!$D$2:$AO$99,base_minorista!$A2782,0)</f>
        <v>3.5072073964013901</v>
      </c>
    </row>
    <row r="2783" spans="1:15" ht="16.5" x14ac:dyDescent="0.3">
      <c r="A2783">
        <v>64</v>
      </c>
      <c r="B2783">
        <v>30</v>
      </c>
      <c r="C2783">
        <v>63</v>
      </c>
      <c r="D2783" s="3">
        <v>42794</v>
      </c>
      <c r="E2783" s="33">
        <v>17</v>
      </c>
      <c r="F2783">
        <v>1</v>
      </c>
      <c r="G2783">
        <f>+HLOOKUP(VLOOKUP($B2783,$Q$2:$R$42,2,0),costos_sf!$D$2:$AY$99,base_minorista!$A2783,0)</f>
        <v>288678660.67875201</v>
      </c>
      <c r="H2783">
        <f>+HLOOKUP(VLOOKUP($B2783,$Q$2:$R$42,2,0),creditos_sf!$D$2:$AY$99,base_minorista!$A2783,0)</f>
        <v>970298049.37813807</v>
      </c>
      <c r="I2783">
        <f>+HLOOKUP(VLOOKUP($B2783,$Q$2:$R$42,2,0),creditos_sf!$D$103:$AY$200,base_minorista!$A2783,0)</f>
        <v>30859765.354148757</v>
      </c>
      <c r="J2783">
        <f>+HLOOKUP(VLOOKUP($B2783,$Q$2:$R$42,2,0),Costo_fondeo!$D$3:$AY$100,base_minorista!$A2783,0)</f>
        <v>7.1299317544429321</v>
      </c>
      <c r="K2783">
        <f>+HLOOKUP(VLOOKUP($B2783,$Q$2:$R$42,2,0),Costo_provisiones!$D$3:$AY$100,base_minorista!$A2783,0)</f>
        <v>5.2844021947929747</v>
      </c>
      <c r="L2783">
        <f>+HLOOKUP(VLOOKUP($B2783,$Q$2:$R$42,2,0),Morosidad_control!$D$4:$AY$101,base_minorista!$A2783,0)</f>
        <v>4.9018682167545196</v>
      </c>
      <c r="M2783">
        <f ca="1">+OFFSET(Capital_2!$D$2,base_minorista!A2783,0)</f>
        <v>3.4714473426279464</v>
      </c>
      <c r="N2783">
        <f>+HLOOKUP(VLOOKUP($B2783,$Q$2:$R$42,2,0),costo_laboral!$E$2:$AZ$99,base_minorista!$A2783,0)</f>
        <v>18.250228985019699</v>
      </c>
      <c r="O2783">
        <f>+HLOOKUP(VLOOKUP($B2783,$Q$2:$R$42,2,0),Participacion2!$D$2:$AO$99,base_minorista!$A2783,0)</f>
        <v>3.5272626638394899</v>
      </c>
    </row>
    <row r="2784" spans="1:15" ht="16.5" x14ac:dyDescent="0.3">
      <c r="A2784">
        <v>65</v>
      </c>
      <c r="B2784">
        <v>30</v>
      </c>
      <c r="C2784">
        <v>64</v>
      </c>
      <c r="D2784" s="3">
        <v>42825</v>
      </c>
      <c r="E2784" s="33">
        <v>17</v>
      </c>
      <c r="F2784">
        <v>1</v>
      </c>
      <c r="G2784">
        <f>+HLOOKUP(VLOOKUP($B2784,$Q$2:$R$42,2,0),costos_sf!$D$2:$AY$99,base_minorista!$A2784,0)</f>
        <v>290410832.47755504</v>
      </c>
      <c r="H2784">
        <f>+HLOOKUP(VLOOKUP($B2784,$Q$2:$R$42,2,0),creditos_sf!$D$2:$AY$99,base_minorista!$A2784,0)</f>
        <v>983513922.3571099</v>
      </c>
      <c r="I2784">
        <f>+HLOOKUP(VLOOKUP($B2784,$Q$2:$R$42,2,0),creditos_sf!$D$103:$AY$200,base_minorista!$A2784,0)</f>
        <v>30466909.022310574</v>
      </c>
      <c r="J2784">
        <f>+HLOOKUP(VLOOKUP($B2784,$Q$2:$R$42,2,0),Costo_fondeo!$D$3:$AY$100,base_minorista!$A2784,0)</f>
        <v>7.080868716477311</v>
      </c>
      <c r="K2784">
        <f>+HLOOKUP(VLOOKUP($B2784,$Q$2:$R$42,2,0),Costo_provisiones!$D$3:$AY$100,base_minorista!$A2784,0)</f>
        <v>5.3143504562821295</v>
      </c>
      <c r="L2784">
        <f>+HLOOKUP(VLOOKUP($B2784,$Q$2:$R$42,2,0),Morosidad_control!$D$4:$AY$101,base_minorista!$A2784,0)</f>
        <v>4.8744273596582604</v>
      </c>
      <c r="M2784">
        <f ca="1">+OFFSET(Capital_2!$D$2,base_minorista!A2784,0)</f>
        <v>3.5034579976729381</v>
      </c>
      <c r="N2784">
        <f>+HLOOKUP(VLOOKUP($B2784,$Q$2:$R$42,2,0),costo_laboral!$E$2:$AZ$99,base_minorista!$A2784,0)</f>
        <v>18.097841297487999</v>
      </c>
      <c r="O2784">
        <f>+HLOOKUP(VLOOKUP($B2784,$Q$2:$R$42,2,0),Participacion2!$D$2:$AO$99,base_minorista!$A2784,0)</f>
        <v>3.5876001908508601</v>
      </c>
    </row>
    <row r="2785" spans="1:15" ht="16.5" x14ac:dyDescent="0.3">
      <c r="A2785">
        <v>66</v>
      </c>
      <c r="B2785">
        <v>30</v>
      </c>
      <c r="C2785">
        <v>65</v>
      </c>
      <c r="D2785" s="3">
        <v>42855</v>
      </c>
      <c r="E2785" s="33">
        <v>17</v>
      </c>
      <c r="F2785">
        <v>1</v>
      </c>
      <c r="G2785">
        <f>+HLOOKUP(VLOOKUP($B2785,$Q$2:$R$42,2,0),costos_sf!$D$2:$AY$99,base_minorista!$A2785,0)</f>
        <v>298798624.34135401</v>
      </c>
      <c r="H2785">
        <f>+HLOOKUP(VLOOKUP($B2785,$Q$2:$R$42,2,0),creditos_sf!$D$2:$AY$99,base_minorista!$A2785,0)</f>
        <v>999551696.93334603</v>
      </c>
      <c r="I2785">
        <f>+HLOOKUP(VLOOKUP($B2785,$Q$2:$R$42,2,0),creditos_sf!$D$103:$AY$200,base_minorista!$A2785,0)</f>
        <v>29922020.693728071</v>
      </c>
      <c r="J2785">
        <f>+HLOOKUP(VLOOKUP($B2785,$Q$2:$R$42,2,0),Costo_fondeo!$D$3:$AY$100,base_minorista!$A2785,0)</f>
        <v>7.0384830786812058</v>
      </c>
      <c r="K2785">
        <f>+HLOOKUP(VLOOKUP($B2785,$Q$2:$R$42,2,0),Costo_provisiones!$D$3:$AY$100,base_minorista!$A2785,0)</f>
        <v>5.488996754331839</v>
      </c>
      <c r="L2785">
        <f>+HLOOKUP(VLOOKUP($B2785,$Q$2:$R$42,2,0),Morosidad_control!$D$4:$AY$101,base_minorista!$A2785,0)</f>
        <v>4.9410070851234398</v>
      </c>
      <c r="M2785">
        <f ca="1">+OFFSET(Capital_2!$D$2,base_minorista!A2785,0)</f>
        <v>3.5336781037956082</v>
      </c>
      <c r="N2785">
        <f>+HLOOKUP(VLOOKUP($B2785,$Q$2:$R$42,2,0),costo_laboral!$E$2:$AZ$99,base_minorista!$A2785,0)</f>
        <v>18.216004708678899</v>
      </c>
      <c r="O2785">
        <f>+HLOOKUP(VLOOKUP($B2785,$Q$2:$R$42,2,0),Participacion2!$D$2:$AO$99,base_minorista!$A2785,0)</f>
        <v>3.6332562190332101</v>
      </c>
    </row>
    <row r="2786" spans="1:15" ht="16.5" x14ac:dyDescent="0.3">
      <c r="A2786">
        <v>67</v>
      </c>
      <c r="B2786">
        <v>30</v>
      </c>
      <c r="C2786">
        <v>66</v>
      </c>
      <c r="D2786" s="3">
        <v>42886</v>
      </c>
      <c r="E2786" s="33">
        <v>17</v>
      </c>
      <c r="F2786">
        <v>1</v>
      </c>
      <c r="G2786">
        <f>+HLOOKUP(VLOOKUP($B2786,$Q$2:$R$42,2,0),costos_sf!$D$2:$AY$99,base_minorista!$A2786,0)</f>
        <v>305021770.24501497</v>
      </c>
      <c r="H2786">
        <f>+HLOOKUP(VLOOKUP($B2786,$Q$2:$R$42,2,0),creditos_sf!$D$2:$AY$99,base_minorista!$A2786,0)</f>
        <v>1015436258.28686</v>
      </c>
      <c r="I2786">
        <f>+HLOOKUP(VLOOKUP($B2786,$Q$2:$R$42,2,0),creditos_sf!$D$103:$AY$200,base_minorista!$A2786,0)</f>
        <v>29785502.040904619</v>
      </c>
      <c r="J2786">
        <f>+HLOOKUP(VLOOKUP($B2786,$Q$2:$R$42,2,0),Costo_fondeo!$D$3:$AY$100,base_minorista!$A2786,0)</f>
        <v>6.9821869614060939</v>
      </c>
      <c r="K2786">
        <f>+HLOOKUP(VLOOKUP($B2786,$Q$2:$R$42,2,0),Costo_provisiones!$D$3:$AY$100,base_minorista!$A2786,0)</f>
        <v>5.532589388755647</v>
      </c>
      <c r="L2786">
        <f>+HLOOKUP(VLOOKUP($B2786,$Q$2:$R$42,2,0),Morosidad_control!$D$4:$AY$101,base_minorista!$A2786,0)</f>
        <v>4.8273589947481597</v>
      </c>
      <c r="M2786">
        <f ca="1">+OFFSET(Capital_2!$D$2,base_minorista!A2786,0)</f>
        <v>3.5570017411603705</v>
      </c>
      <c r="N2786">
        <f>+HLOOKUP(VLOOKUP($B2786,$Q$2:$R$42,2,0),costo_laboral!$E$2:$AZ$99,base_minorista!$A2786,0)</f>
        <v>18.295756393884702</v>
      </c>
      <c r="O2786">
        <f>+HLOOKUP(VLOOKUP($B2786,$Q$2:$R$42,2,0),Participacion2!$D$2:$AO$99,base_minorista!$A2786,0)</f>
        <v>3.6488660461832798</v>
      </c>
    </row>
    <row r="2787" spans="1:15" ht="16.5" x14ac:dyDescent="0.3">
      <c r="A2787">
        <v>68</v>
      </c>
      <c r="B2787">
        <v>30</v>
      </c>
      <c r="C2787">
        <v>67</v>
      </c>
      <c r="D2787" s="3">
        <v>42916</v>
      </c>
      <c r="E2787" s="33">
        <v>17</v>
      </c>
      <c r="F2787">
        <v>1</v>
      </c>
      <c r="G2787">
        <f>+HLOOKUP(VLOOKUP($B2787,$Q$2:$R$42,2,0),costos_sf!$D$2:$AY$99,base_minorista!$A2787,0)</f>
        <v>311511130.03405803</v>
      </c>
      <c r="H2787">
        <f>+HLOOKUP(VLOOKUP($B2787,$Q$2:$R$42,2,0),creditos_sf!$D$2:$AY$99,base_minorista!$A2787,0)</f>
        <v>1030817065.4918801</v>
      </c>
      <c r="I2787">
        <f>+HLOOKUP(VLOOKUP($B2787,$Q$2:$R$42,2,0),creditos_sf!$D$103:$AY$200,base_minorista!$A2787,0)</f>
        <v>29918261.707270972</v>
      </c>
      <c r="J2787">
        <f>+HLOOKUP(VLOOKUP($B2787,$Q$2:$R$42,2,0),Costo_fondeo!$D$3:$AY$100,base_minorista!$A2787,0)</f>
        <v>6.950317597657615</v>
      </c>
      <c r="K2787">
        <f>+HLOOKUP(VLOOKUP($B2787,$Q$2:$R$42,2,0),Costo_provisiones!$D$3:$AY$100,base_minorista!$A2787,0)</f>
        <v>5.5507221599914818</v>
      </c>
      <c r="L2787">
        <f>+HLOOKUP(VLOOKUP($B2787,$Q$2:$R$42,2,0),Morosidad_control!$D$4:$AY$101,base_minorista!$A2787,0)</f>
        <v>4.7875325843601004</v>
      </c>
      <c r="M2787">
        <f ca="1">+OFFSET(Capital_2!$D$2,base_minorista!A2787,0)</f>
        <v>3.5704065106105527</v>
      </c>
      <c r="N2787">
        <f>+HLOOKUP(VLOOKUP($B2787,$Q$2:$R$42,2,0),costo_laboral!$E$2:$AZ$99,base_minorista!$A2787,0)</f>
        <v>18.492063849235301</v>
      </c>
      <c r="O2787">
        <f>+HLOOKUP(VLOOKUP($B2787,$Q$2:$R$42,2,0),Participacion2!$D$2:$AO$99,base_minorista!$A2787,0)</f>
        <v>3.6798046537784601</v>
      </c>
    </row>
    <row r="2788" spans="1:15" ht="16.5" x14ac:dyDescent="0.3">
      <c r="A2788">
        <v>69</v>
      </c>
      <c r="B2788">
        <v>30</v>
      </c>
      <c r="C2788">
        <v>68</v>
      </c>
      <c r="D2788" s="3">
        <v>42947</v>
      </c>
      <c r="E2788" s="33">
        <v>17</v>
      </c>
      <c r="F2788">
        <v>1</v>
      </c>
      <c r="G2788">
        <f>+HLOOKUP(VLOOKUP($B2788,$Q$2:$R$42,2,0),costos_sf!$D$2:$AY$99,base_minorista!$A2788,0)</f>
        <v>317726153.55619603</v>
      </c>
      <c r="H2788">
        <f>+HLOOKUP(VLOOKUP($B2788,$Q$2:$R$42,2,0),creditos_sf!$D$2:$AY$99,base_minorista!$A2788,0)</f>
        <v>1049727423.5827302</v>
      </c>
      <c r="I2788">
        <f>+HLOOKUP(VLOOKUP($B2788,$Q$2:$R$42,2,0),creditos_sf!$D$103:$AY$200,base_minorista!$A2788,0)</f>
        <v>29883946.773467761</v>
      </c>
      <c r="J2788">
        <f>+HLOOKUP(VLOOKUP($B2788,$Q$2:$R$42,2,0),Costo_fondeo!$D$3:$AY$100,base_minorista!$A2788,0)</f>
        <v>6.9000794640394174</v>
      </c>
      <c r="K2788">
        <f>+HLOOKUP(VLOOKUP($B2788,$Q$2:$R$42,2,0),Costo_provisiones!$D$3:$AY$100,base_minorista!$A2788,0)</f>
        <v>5.6411566862453322</v>
      </c>
      <c r="L2788">
        <f>+HLOOKUP(VLOOKUP($B2788,$Q$2:$R$42,2,0),Morosidad_control!$D$4:$AY$101,base_minorista!$A2788,0)</f>
        <v>4.7466391959084202</v>
      </c>
      <c r="M2788">
        <f ca="1">+OFFSET(Capital_2!$D$2,base_minorista!A2788,0)</f>
        <v>3.5864726654758914</v>
      </c>
      <c r="N2788">
        <f>+HLOOKUP(VLOOKUP($B2788,$Q$2:$R$42,2,0),costo_laboral!$E$2:$AZ$99,base_minorista!$A2788,0)</f>
        <v>18.3925442990999</v>
      </c>
      <c r="O2788">
        <f>+HLOOKUP(VLOOKUP($B2788,$Q$2:$R$42,2,0),Participacion2!$D$2:$AO$99,base_minorista!$A2788,0)</f>
        <v>3.7400044177126599</v>
      </c>
    </row>
    <row r="2789" spans="1:15" ht="16.5" x14ac:dyDescent="0.3">
      <c r="A2789">
        <v>70</v>
      </c>
      <c r="B2789">
        <v>30</v>
      </c>
      <c r="C2789">
        <v>69</v>
      </c>
      <c r="D2789" s="3">
        <v>42978</v>
      </c>
      <c r="E2789" s="33">
        <v>17</v>
      </c>
      <c r="F2789">
        <v>1</v>
      </c>
      <c r="G2789">
        <f>+HLOOKUP(VLOOKUP($B2789,$Q$2:$R$42,2,0),costos_sf!$D$2:$AY$99,base_minorista!$A2789,0)</f>
        <v>323936282.27850199</v>
      </c>
      <c r="H2789">
        <f>+HLOOKUP(VLOOKUP($B2789,$Q$2:$R$42,2,0),creditos_sf!$D$2:$AY$99,base_minorista!$A2789,0)</f>
        <v>1064845470.3109099</v>
      </c>
      <c r="I2789">
        <f>+HLOOKUP(VLOOKUP($B2789,$Q$2:$R$42,2,0),creditos_sf!$D$103:$AY$200,base_minorista!$A2789,0)</f>
        <v>30996477.999720767</v>
      </c>
      <c r="J2789">
        <f>+HLOOKUP(VLOOKUP($B2789,$Q$2:$R$42,2,0),Costo_fondeo!$D$3:$AY$100,base_minorista!$A2789,0)</f>
        <v>6.8811058314431861</v>
      </c>
      <c r="K2789">
        <f>+HLOOKUP(VLOOKUP($B2789,$Q$2:$R$42,2,0),Costo_provisiones!$D$3:$AY$100,base_minorista!$A2789,0)</f>
        <v>5.7555841832989643</v>
      </c>
      <c r="L2789">
        <f>+HLOOKUP(VLOOKUP($B2789,$Q$2:$R$42,2,0),Morosidad_control!$D$4:$AY$101,base_minorista!$A2789,0)</f>
        <v>4.5899863198788902</v>
      </c>
      <c r="M2789">
        <f ca="1">+OFFSET(Capital_2!$D$2,base_minorista!A2789,0)</f>
        <v>3.5952774480300995</v>
      </c>
      <c r="N2789">
        <f>+HLOOKUP(VLOOKUP($B2789,$Q$2:$R$42,2,0),costo_laboral!$E$2:$AZ$99,base_minorista!$A2789,0)</f>
        <v>18.430370267870401</v>
      </c>
      <c r="O2789">
        <f>+HLOOKUP(VLOOKUP($B2789,$Q$2:$R$42,2,0),Participacion2!$D$2:$AO$99,base_minorista!$A2789,0)</f>
        <v>3.7817460341302902</v>
      </c>
    </row>
    <row r="2790" spans="1:15" ht="16.5" x14ac:dyDescent="0.3">
      <c r="A2790">
        <v>71</v>
      </c>
      <c r="B2790">
        <v>30</v>
      </c>
      <c r="C2790">
        <v>70</v>
      </c>
      <c r="D2790" s="3">
        <v>43008</v>
      </c>
      <c r="E2790" s="33">
        <v>17</v>
      </c>
      <c r="F2790">
        <v>1</v>
      </c>
      <c r="G2790">
        <f>+HLOOKUP(VLOOKUP($B2790,$Q$2:$R$42,2,0),costos_sf!$D$2:$AY$99,base_minorista!$A2790,0)</f>
        <v>328880236.210706</v>
      </c>
      <c r="H2790">
        <f>+HLOOKUP(VLOOKUP($B2790,$Q$2:$R$42,2,0),creditos_sf!$D$2:$AY$99,base_minorista!$A2790,0)</f>
        <v>1081391845.4714899</v>
      </c>
      <c r="I2790">
        <f>+HLOOKUP(VLOOKUP($B2790,$Q$2:$R$42,2,0),creditos_sf!$D$103:$AY$200,base_minorista!$A2790,0)</f>
        <v>33805091.120287716</v>
      </c>
      <c r="J2790">
        <f>+HLOOKUP(VLOOKUP($B2790,$Q$2:$R$42,2,0),Costo_fondeo!$D$3:$AY$100,base_minorista!$A2790,0)</f>
        <v>6.6680473793831423</v>
      </c>
      <c r="K2790">
        <f>+HLOOKUP(VLOOKUP($B2790,$Q$2:$R$42,2,0),Costo_provisiones!$D$3:$AY$100,base_minorista!$A2790,0)</f>
        <v>5.7412545159255952</v>
      </c>
      <c r="L2790">
        <f>+HLOOKUP(VLOOKUP($B2790,$Q$2:$R$42,2,0),Morosidad_control!$D$4:$AY$101,base_minorista!$A2790,0)</f>
        <v>4.5190471334501199</v>
      </c>
      <c r="M2790">
        <f ca="1">+OFFSET(Capital_2!$D$2,base_minorista!A2790,0)</f>
        <v>3.5939139218894542</v>
      </c>
      <c r="N2790">
        <f>+HLOOKUP(VLOOKUP($B2790,$Q$2:$R$42,2,0),costo_laboral!$E$2:$AZ$99,base_minorista!$A2790,0)</f>
        <v>18.501637087922401</v>
      </c>
      <c r="O2790">
        <f>+HLOOKUP(VLOOKUP($B2790,$Q$2:$R$42,2,0),Participacion2!$D$2:$AO$99,base_minorista!$A2790,0)</f>
        <v>3.81233314636175</v>
      </c>
    </row>
    <row r="2791" spans="1:15" ht="16.5" x14ac:dyDescent="0.3">
      <c r="A2791">
        <v>72</v>
      </c>
      <c r="B2791">
        <v>30</v>
      </c>
      <c r="C2791">
        <v>71</v>
      </c>
      <c r="D2791" s="3">
        <v>43039</v>
      </c>
      <c r="E2791" s="33">
        <v>17</v>
      </c>
      <c r="F2791">
        <v>1</v>
      </c>
      <c r="G2791">
        <f>+HLOOKUP(VLOOKUP($B2791,$Q$2:$R$42,2,0),costos_sf!$D$2:$AY$99,base_minorista!$A2791,0)</f>
        <v>338125621.72280103</v>
      </c>
      <c r="H2791">
        <f>+HLOOKUP(VLOOKUP($B2791,$Q$2:$R$42,2,0),creditos_sf!$D$2:$AY$99,base_minorista!$A2791,0)</f>
        <v>1103698813.9193001</v>
      </c>
      <c r="I2791">
        <f>+HLOOKUP(VLOOKUP($B2791,$Q$2:$R$42,2,0),creditos_sf!$D$103:$AY$200,base_minorista!$A2791,0)</f>
        <v>35876710.826659232</v>
      </c>
      <c r="J2791">
        <f>+HLOOKUP(VLOOKUP($B2791,$Q$2:$R$42,2,0),Costo_fondeo!$D$3:$AY$100,base_minorista!$A2791,0)</f>
        <v>6.7216641604609091</v>
      </c>
      <c r="K2791">
        <f>+HLOOKUP(VLOOKUP($B2791,$Q$2:$R$42,2,0),Costo_provisiones!$D$3:$AY$100,base_minorista!$A2791,0)</f>
        <v>5.7372582617053123</v>
      </c>
      <c r="L2791">
        <f>+HLOOKUP(VLOOKUP($B2791,$Q$2:$R$42,2,0),Morosidad_control!$D$4:$AY$101,base_minorista!$A2791,0)</f>
        <v>4.4377073490743699</v>
      </c>
      <c r="M2791">
        <f ca="1">+OFFSET(Capital_2!$D$2,base_minorista!A2791,0)</f>
        <v>3.6057998149039663</v>
      </c>
      <c r="N2791">
        <f>+HLOOKUP(VLOOKUP($B2791,$Q$2:$R$42,2,0),costo_laboral!$E$2:$AZ$99,base_minorista!$A2791,0)</f>
        <v>18.7816981071039</v>
      </c>
      <c r="O2791">
        <f>+HLOOKUP(VLOOKUP($B2791,$Q$2:$R$42,2,0),Participacion2!$D$2:$AO$99,base_minorista!$A2791,0)</f>
        <v>3.8551788705496399</v>
      </c>
    </row>
    <row r="2792" spans="1:15" ht="16.5" x14ac:dyDescent="0.3">
      <c r="A2792">
        <v>73</v>
      </c>
      <c r="B2792">
        <v>30</v>
      </c>
      <c r="C2792">
        <v>72</v>
      </c>
      <c r="D2792" s="3">
        <v>43069</v>
      </c>
      <c r="E2792" s="33">
        <v>17</v>
      </c>
      <c r="F2792">
        <v>1</v>
      </c>
      <c r="G2792">
        <f>+HLOOKUP(VLOOKUP($B2792,$Q$2:$R$42,2,0),costos_sf!$D$2:$AY$99,base_minorista!$A2792,0)</f>
        <v>345706652.03619999</v>
      </c>
      <c r="H2792">
        <f>+HLOOKUP(VLOOKUP($B2792,$Q$2:$R$42,2,0),creditos_sf!$D$2:$AY$99,base_minorista!$A2792,0)</f>
        <v>1124126219.23983</v>
      </c>
      <c r="I2792">
        <f>+HLOOKUP(VLOOKUP($B2792,$Q$2:$R$42,2,0),creditos_sf!$D$103:$AY$200,base_minorista!$A2792,0)</f>
        <v>37512362.80934719</v>
      </c>
      <c r="J2792">
        <f>+HLOOKUP(VLOOKUP($B2792,$Q$2:$R$42,2,0),Costo_fondeo!$D$3:$AY$100,base_minorista!$A2792,0)</f>
        <v>6.6686715156086249</v>
      </c>
      <c r="K2792">
        <f>+HLOOKUP(VLOOKUP($B2792,$Q$2:$R$42,2,0),Costo_provisiones!$D$3:$AY$100,base_minorista!$A2792,0)</f>
        <v>5.7714289029908983</v>
      </c>
      <c r="L2792">
        <f>+HLOOKUP(VLOOKUP($B2792,$Q$2:$R$42,2,0),Morosidad_control!$D$4:$AY$101,base_minorista!$A2792,0)</f>
        <v>4.3730172601724897</v>
      </c>
      <c r="M2792">
        <f ca="1">+OFFSET(Capital_2!$D$2,base_minorista!A2792,0)</f>
        <v>3.6120620419568428</v>
      </c>
      <c r="N2792">
        <f>+HLOOKUP(VLOOKUP($B2792,$Q$2:$R$42,2,0),costo_laboral!$E$2:$AZ$99,base_minorista!$A2792,0)</f>
        <v>18.835999626211098</v>
      </c>
      <c r="O2792">
        <f>+HLOOKUP(VLOOKUP($B2792,$Q$2:$R$42,2,0),Participacion2!$D$2:$AO$99,base_minorista!$A2792,0)</f>
        <v>3.9016741946511901</v>
      </c>
    </row>
    <row r="2793" spans="1:15" ht="16.5" x14ac:dyDescent="0.3">
      <c r="A2793">
        <v>74</v>
      </c>
      <c r="B2793">
        <v>30</v>
      </c>
      <c r="C2793">
        <v>73</v>
      </c>
      <c r="D2793" s="3">
        <v>43100</v>
      </c>
      <c r="E2793" s="33">
        <v>17</v>
      </c>
      <c r="F2793">
        <v>1</v>
      </c>
      <c r="G2793">
        <f>+HLOOKUP(VLOOKUP($B2793,$Q$2:$R$42,2,0),costos_sf!$D$2:$AY$99,base_minorista!$A2793,0)</f>
        <v>352733816.132572</v>
      </c>
      <c r="H2793">
        <f>+HLOOKUP(VLOOKUP($B2793,$Q$2:$R$42,2,0),creditos_sf!$D$2:$AY$99,base_minorista!$A2793,0)</f>
        <v>1143709831.2661898</v>
      </c>
      <c r="I2793">
        <f>+HLOOKUP(VLOOKUP($B2793,$Q$2:$R$42,2,0),creditos_sf!$D$103:$AY$200,base_minorista!$A2793,0)</f>
        <v>38425472.13539727</v>
      </c>
      <c r="J2793">
        <f>+HLOOKUP(VLOOKUP($B2793,$Q$2:$R$42,2,0),Costo_fondeo!$D$3:$AY$100,base_minorista!$A2793,0)</f>
        <v>6.1794607463181261</v>
      </c>
      <c r="K2793">
        <f>+HLOOKUP(VLOOKUP($B2793,$Q$2:$R$42,2,0),Costo_provisiones!$D$3:$AY$100,base_minorista!$A2793,0)</f>
        <v>5.7554947201919653</v>
      </c>
      <c r="L2793">
        <f>+HLOOKUP(VLOOKUP($B2793,$Q$2:$R$42,2,0),Morosidad_control!$D$4:$AY$101,base_minorista!$A2793,0)</f>
        <v>4.3588863904094604</v>
      </c>
      <c r="M2793">
        <f ca="1">+OFFSET(Capital_2!$D$2,base_minorista!A2793,0)</f>
        <v>3.5930762546706192</v>
      </c>
      <c r="N2793">
        <f>+HLOOKUP(VLOOKUP($B2793,$Q$2:$R$42,2,0),costo_laboral!$E$2:$AZ$99,base_minorista!$A2793,0)</f>
        <v>18.990769144089199</v>
      </c>
      <c r="O2793">
        <f>+HLOOKUP(VLOOKUP($B2793,$Q$2:$R$42,2,0),Participacion2!$D$2:$AO$99,base_minorista!$A2793,0)</f>
        <v>3.9356957733712199</v>
      </c>
    </row>
    <row r="2794" spans="1:15" ht="16.5" x14ac:dyDescent="0.3">
      <c r="A2794">
        <v>75</v>
      </c>
      <c r="B2794">
        <v>30</v>
      </c>
      <c r="C2794">
        <v>74</v>
      </c>
      <c r="D2794" s="3">
        <v>43131</v>
      </c>
      <c r="E2794" s="33">
        <v>18</v>
      </c>
      <c r="F2794">
        <v>1</v>
      </c>
      <c r="G2794">
        <f>+HLOOKUP(VLOOKUP($B2794,$Q$2:$R$42,2,0),costos_sf!$D$2:$AY$99,base_minorista!$A2794,0)</f>
        <v>358685257.80062503</v>
      </c>
      <c r="H2794">
        <f>+HLOOKUP(VLOOKUP($B2794,$Q$2:$R$42,2,0),creditos_sf!$D$2:$AY$99,base_minorista!$A2794,0)</f>
        <v>1164194681.9462399</v>
      </c>
      <c r="I2794">
        <f>+HLOOKUP(VLOOKUP($B2794,$Q$2:$R$42,2,0),creditos_sf!$D$103:$AY$200,base_minorista!$A2794,0)</f>
        <v>39993792.78491497</v>
      </c>
      <c r="J2794">
        <f>+HLOOKUP(VLOOKUP($B2794,$Q$2:$R$42,2,0),Costo_fondeo!$D$3:$AY$100,base_minorista!$A2794,0)</f>
        <v>6.1049568232565941</v>
      </c>
      <c r="K2794">
        <f>+HLOOKUP(VLOOKUP($B2794,$Q$2:$R$42,2,0),Costo_provisiones!$D$3:$AY$100,base_minorista!$A2794,0)</f>
        <v>5.7691274135696418</v>
      </c>
      <c r="L2794">
        <f>+HLOOKUP(VLOOKUP($B2794,$Q$2:$R$42,2,0),Morosidad_control!$D$4:$AY$101,base_minorista!$A2794,0)</f>
        <v>4.3001828675710501</v>
      </c>
      <c r="M2794">
        <f ca="1">+OFFSET(Capital_2!$D$2,base_minorista!A2794,0)</f>
        <v>3.5815867697690567</v>
      </c>
      <c r="N2794">
        <f>+HLOOKUP(VLOOKUP($B2794,$Q$2:$R$42,2,0),costo_laboral!$E$2:$AZ$99,base_minorista!$A2794,0)</f>
        <v>18.98875568303</v>
      </c>
      <c r="O2794">
        <f>+HLOOKUP(VLOOKUP($B2794,$Q$2:$R$42,2,0),Participacion2!$D$2:$AO$99,base_minorista!$A2794,0)</f>
        <v>3.9960227006647502</v>
      </c>
    </row>
    <row r="2795" spans="1:15" ht="16.5" x14ac:dyDescent="0.3">
      <c r="A2795">
        <v>76</v>
      </c>
      <c r="B2795">
        <v>30</v>
      </c>
      <c r="C2795">
        <v>75</v>
      </c>
      <c r="D2795" s="3">
        <v>43159</v>
      </c>
      <c r="E2795" s="33">
        <v>18</v>
      </c>
      <c r="F2795">
        <v>1</v>
      </c>
      <c r="G2795">
        <f>+HLOOKUP(VLOOKUP($B2795,$Q$2:$R$42,2,0),costos_sf!$D$2:$AY$99,base_minorista!$A2795,0)</f>
        <v>363375529.58885598</v>
      </c>
      <c r="H2795">
        <f>+HLOOKUP(VLOOKUP($B2795,$Q$2:$R$42,2,0),creditos_sf!$D$2:$AY$99,base_minorista!$A2795,0)</f>
        <v>1183464312.8396502</v>
      </c>
      <c r="I2795">
        <f>+HLOOKUP(VLOOKUP($B2795,$Q$2:$R$42,2,0),creditos_sf!$D$103:$AY$200,base_minorista!$A2795,0)</f>
        <v>41800549.018124625</v>
      </c>
      <c r="J2795">
        <f>+HLOOKUP(VLOOKUP($B2795,$Q$2:$R$42,2,0),Costo_fondeo!$D$3:$AY$100,base_minorista!$A2795,0)</f>
        <v>6.0334170250666901</v>
      </c>
      <c r="K2795">
        <f>+HLOOKUP(VLOOKUP($B2795,$Q$2:$R$42,2,0),Costo_provisiones!$D$3:$AY$100,base_minorista!$A2795,0)</f>
        <v>5.7120116385298259</v>
      </c>
      <c r="L2795">
        <f>+HLOOKUP(VLOOKUP($B2795,$Q$2:$R$42,2,0),Morosidad_control!$D$4:$AY$101,base_minorista!$A2795,0)</f>
        <v>4.2111699544809396</v>
      </c>
      <c r="M2795">
        <f ca="1">+OFFSET(Capital_2!$D$2,base_minorista!A2795,0)</f>
        <v>3.5677590569055382</v>
      </c>
      <c r="N2795">
        <f>+HLOOKUP(VLOOKUP($B2795,$Q$2:$R$42,2,0),costo_laboral!$E$2:$AZ$99,base_minorista!$A2795,0)</f>
        <v>19.020192110597598</v>
      </c>
      <c r="O2795">
        <f>+HLOOKUP(VLOOKUP($B2795,$Q$2:$R$42,2,0),Participacion2!$D$2:$AO$99,base_minorista!$A2795,0)</f>
        <v>4.0606553616807197</v>
      </c>
    </row>
    <row r="2796" spans="1:15" ht="16.5" x14ac:dyDescent="0.3">
      <c r="A2796">
        <v>77</v>
      </c>
      <c r="B2796">
        <v>30</v>
      </c>
      <c r="C2796">
        <v>76</v>
      </c>
      <c r="D2796" s="3">
        <v>43190</v>
      </c>
      <c r="E2796" s="33">
        <v>18</v>
      </c>
      <c r="F2796">
        <v>1</v>
      </c>
      <c r="G2796">
        <f>+HLOOKUP(VLOOKUP($B2796,$Q$2:$R$42,2,0),costos_sf!$D$2:$AY$99,base_minorista!$A2796,0)</f>
        <v>365747953.49295098</v>
      </c>
      <c r="H2796">
        <f>+HLOOKUP(VLOOKUP($B2796,$Q$2:$R$42,2,0),creditos_sf!$D$2:$AY$99,base_minorista!$A2796,0)</f>
        <v>1208352733.81898</v>
      </c>
      <c r="I2796">
        <f>+HLOOKUP(VLOOKUP($B2796,$Q$2:$R$42,2,0),creditos_sf!$D$103:$AY$200,base_minorista!$A2796,0)</f>
        <v>43272676.779547423</v>
      </c>
      <c r="J2796">
        <f>+HLOOKUP(VLOOKUP($B2796,$Q$2:$R$42,2,0),Costo_fondeo!$D$3:$AY$100,base_minorista!$A2796,0)</f>
        <v>5.9768903097482937</v>
      </c>
      <c r="K2796">
        <f>+HLOOKUP(VLOOKUP($B2796,$Q$2:$R$42,2,0),Costo_provisiones!$D$3:$AY$100,base_minorista!$A2796,0)</f>
        <v>5.560567589773167</v>
      </c>
      <c r="L2796">
        <f>+HLOOKUP(VLOOKUP($B2796,$Q$2:$R$42,2,0),Morosidad_control!$D$4:$AY$101,base_minorista!$A2796,0)</f>
        <v>4.1462252604369203</v>
      </c>
      <c r="M2796">
        <f ca="1">+OFFSET(Capital_2!$D$2,base_minorista!A2796,0)</f>
        <v>3.5535594036254383</v>
      </c>
      <c r="N2796">
        <f>+HLOOKUP(VLOOKUP($B2796,$Q$2:$R$42,2,0),costo_laboral!$E$2:$AZ$99,base_minorista!$A2796,0)</f>
        <v>18.842384748447198</v>
      </c>
      <c r="O2796">
        <f>+HLOOKUP(VLOOKUP($B2796,$Q$2:$R$42,2,0),Participacion2!$D$2:$AO$99,base_minorista!$A2796,0)</f>
        <v>4.1255718497037197</v>
      </c>
    </row>
    <row r="2797" spans="1:15" ht="16.5" x14ac:dyDescent="0.3">
      <c r="A2797">
        <v>78</v>
      </c>
      <c r="B2797">
        <v>30</v>
      </c>
      <c r="C2797">
        <v>77</v>
      </c>
      <c r="D2797" s="3">
        <v>43220</v>
      </c>
      <c r="E2797" s="33">
        <v>18</v>
      </c>
      <c r="F2797">
        <v>1</v>
      </c>
      <c r="G2797">
        <f>+HLOOKUP(VLOOKUP($B2797,$Q$2:$R$42,2,0),costos_sf!$D$2:$AY$99,base_minorista!$A2797,0)</f>
        <v>367696635.17630297</v>
      </c>
      <c r="H2797">
        <f>+HLOOKUP(VLOOKUP($B2797,$Q$2:$R$42,2,0),creditos_sf!$D$2:$AY$99,base_minorista!$A2797,0)</f>
        <v>1235231602.3013101</v>
      </c>
      <c r="I2797">
        <f>+HLOOKUP(VLOOKUP($B2797,$Q$2:$R$42,2,0),creditos_sf!$D$103:$AY$200,base_minorista!$A2797,0)</f>
        <v>44852297.493893407</v>
      </c>
      <c r="J2797">
        <f>+HLOOKUP(VLOOKUP($B2797,$Q$2:$R$42,2,0),Costo_fondeo!$D$3:$AY$100,base_minorista!$A2797,0)</f>
        <v>5.8893414387155421</v>
      </c>
      <c r="K2797">
        <f>+HLOOKUP(VLOOKUP($B2797,$Q$2:$R$42,2,0),Costo_provisiones!$D$3:$AY$100,base_minorista!$A2797,0)</f>
        <v>5.3049216349304738</v>
      </c>
      <c r="L2797">
        <f>+HLOOKUP(VLOOKUP($B2797,$Q$2:$R$42,2,0),Morosidad_control!$D$4:$AY$101,base_minorista!$A2797,0)</f>
        <v>3.9967532785500501</v>
      </c>
      <c r="M2797">
        <f ca="1">+OFFSET(Capital_2!$D$2,base_minorista!A2797,0)</f>
        <v>3.5277001527594574</v>
      </c>
      <c r="N2797">
        <f>+HLOOKUP(VLOOKUP($B2797,$Q$2:$R$42,2,0),costo_laboral!$E$2:$AZ$99,base_minorista!$A2797,0)</f>
        <v>18.564632779625601</v>
      </c>
      <c r="O2797">
        <f>+HLOOKUP(VLOOKUP($B2797,$Q$2:$R$42,2,0),Participacion2!$D$2:$AO$99,base_minorista!$A2797,0)</f>
        <v>4.19990493594507</v>
      </c>
    </row>
    <row r="2798" spans="1:15" ht="16.5" x14ac:dyDescent="0.3">
      <c r="A2798">
        <v>79</v>
      </c>
      <c r="B2798">
        <v>30</v>
      </c>
      <c r="C2798">
        <v>78</v>
      </c>
      <c r="D2798" s="3">
        <v>43251</v>
      </c>
      <c r="E2798" s="33">
        <v>18</v>
      </c>
      <c r="F2798">
        <v>1</v>
      </c>
      <c r="G2798">
        <f>+HLOOKUP(VLOOKUP($B2798,$Q$2:$R$42,2,0),costos_sf!$D$2:$AY$99,base_minorista!$A2798,0)</f>
        <v>370367841.52228796</v>
      </c>
      <c r="H2798">
        <f>+HLOOKUP(VLOOKUP($B2798,$Q$2:$R$42,2,0),creditos_sf!$D$2:$AY$99,base_minorista!$A2798,0)</f>
        <v>1256010552.1651599</v>
      </c>
      <c r="I2798">
        <f>+HLOOKUP(VLOOKUP($B2798,$Q$2:$R$42,2,0),creditos_sf!$D$103:$AY$200,base_minorista!$A2798,0)</f>
        <v>47434595.14426627</v>
      </c>
      <c r="J2798">
        <f>+HLOOKUP(VLOOKUP($B2798,$Q$2:$R$42,2,0),Costo_fondeo!$D$3:$AY$100,base_minorista!$A2798,0)</f>
        <v>5.8203709883368902</v>
      </c>
      <c r="K2798">
        <f>+HLOOKUP(VLOOKUP($B2798,$Q$2:$R$42,2,0),Costo_provisiones!$D$3:$AY$100,base_minorista!$A2798,0)</f>
        <v>5.1368583587139005</v>
      </c>
      <c r="L2798">
        <f>+HLOOKUP(VLOOKUP($B2798,$Q$2:$R$42,2,0),Morosidad_control!$D$4:$AY$101,base_minorista!$A2798,0)</f>
        <v>3.9636641354743598</v>
      </c>
      <c r="M2798">
        <f ca="1">+OFFSET(Capital_2!$D$2,base_minorista!A2798,0)</f>
        <v>3.5069368282381337</v>
      </c>
      <c r="N2798">
        <f>+HLOOKUP(VLOOKUP($B2798,$Q$2:$R$42,2,0),costo_laboral!$E$2:$AZ$99,base_minorista!$A2798,0)</f>
        <v>18.430430969444501</v>
      </c>
      <c r="O2798">
        <f>+HLOOKUP(VLOOKUP($B2798,$Q$2:$R$42,2,0),Participacion2!$D$2:$AO$99,base_minorista!$A2798,0)</f>
        <v>4.2549480438353404</v>
      </c>
    </row>
    <row r="2799" spans="1:15" ht="16.5" x14ac:dyDescent="0.3">
      <c r="A2799">
        <v>80</v>
      </c>
      <c r="B2799">
        <v>30</v>
      </c>
      <c r="C2799">
        <v>79</v>
      </c>
      <c r="D2799" s="3">
        <v>43281</v>
      </c>
      <c r="E2799" s="33">
        <v>18</v>
      </c>
      <c r="F2799">
        <v>1</v>
      </c>
      <c r="G2799">
        <f>+HLOOKUP(VLOOKUP($B2799,$Q$2:$R$42,2,0),costos_sf!$D$2:$AY$99,base_minorista!$A2799,0)</f>
        <v>369090411.10530603</v>
      </c>
      <c r="H2799">
        <f>+HLOOKUP(VLOOKUP($B2799,$Q$2:$R$42,2,0),creditos_sf!$D$2:$AY$99,base_minorista!$A2799,0)</f>
        <v>1277878435.8261499</v>
      </c>
      <c r="I2799">
        <f>+HLOOKUP(VLOOKUP($B2799,$Q$2:$R$42,2,0),creditos_sf!$D$103:$AY$200,base_minorista!$A2799,0)</f>
        <v>48339043.17609331</v>
      </c>
      <c r="J2799">
        <f>+HLOOKUP(VLOOKUP($B2799,$Q$2:$R$42,2,0),Costo_fondeo!$D$3:$AY$100,base_minorista!$A2799,0)</f>
        <v>5.7516266156718583</v>
      </c>
      <c r="K2799">
        <f>+HLOOKUP(VLOOKUP($B2799,$Q$2:$R$42,2,0),Costo_provisiones!$D$3:$AY$100,base_minorista!$A2799,0)</f>
        <v>4.8970468117050316</v>
      </c>
      <c r="L2799">
        <f>+HLOOKUP(VLOOKUP($B2799,$Q$2:$R$42,2,0),Morosidad_control!$D$4:$AY$101,base_minorista!$A2799,0)</f>
        <v>3.9123036965424198</v>
      </c>
      <c r="M2799">
        <f ca="1">+OFFSET(Capital_2!$D$2,base_minorista!A2799,0)</f>
        <v>3.4861804073665166</v>
      </c>
      <c r="N2799">
        <f>+HLOOKUP(VLOOKUP($B2799,$Q$2:$R$42,2,0),costo_laboral!$E$2:$AZ$99,base_minorista!$A2799,0)</f>
        <v>18.258781232328001</v>
      </c>
      <c r="O2799">
        <f>+HLOOKUP(VLOOKUP($B2799,$Q$2:$R$42,2,0),Participacion2!$D$2:$AO$99,base_minorista!$A2799,0)</f>
        <v>4.3292566924968598</v>
      </c>
    </row>
    <row r="2800" spans="1:15" ht="16.5" x14ac:dyDescent="0.3">
      <c r="A2800">
        <v>81</v>
      </c>
      <c r="B2800">
        <v>30</v>
      </c>
      <c r="C2800">
        <v>80</v>
      </c>
      <c r="D2800" s="3">
        <v>43312</v>
      </c>
      <c r="E2800" s="33">
        <v>18</v>
      </c>
      <c r="F2800">
        <v>1</v>
      </c>
      <c r="G2800">
        <f>+HLOOKUP(VLOOKUP($B2800,$Q$2:$R$42,2,0),costos_sf!$D$2:$AY$99,base_minorista!$A2800,0)</f>
        <v>373388560.88610697</v>
      </c>
      <c r="H2800">
        <f>+HLOOKUP(VLOOKUP($B2800,$Q$2:$R$42,2,0),creditos_sf!$D$2:$AY$99,base_minorista!$A2800,0)</f>
        <v>1304449791.22103</v>
      </c>
      <c r="I2800">
        <f>+HLOOKUP(VLOOKUP($B2800,$Q$2:$R$42,2,0),creditos_sf!$D$103:$AY$200,base_minorista!$A2800,0)</f>
        <v>49962698.347109623</v>
      </c>
      <c r="J2800">
        <f>+HLOOKUP(VLOOKUP($B2800,$Q$2:$R$42,2,0),Costo_fondeo!$D$3:$AY$100,base_minorista!$A2800,0)</f>
        <v>5.6854971016536453</v>
      </c>
      <c r="K2800">
        <f>+HLOOKUP(VLOOKUP($B2800,$Q$2:$R$42,2,0),Costo_provisiones!$D$3:$AY$100,base_minorista!$A2800,0)</f>
        <v>4.7532975522775374</v>
      </c>
      <c r="L2800">
        <f>+HLOOKUP(VLOOKUP($B2800,$Q$2:$R$42,2,0),Morosidad_control!$D$4:$AY$101,base_minorista!$A2800,0)</f>
        <v>3.8595110468120799</v>
      </c>
      <c r="M2800">
        <f ca="1">+OFFSET(Capital_2!$D$2,base_minorista!A2800,0)</f>
        <v>3.4635993253239059</v>
      </c>
      <c r="N2800">
        <f>+HLOOKUP(VLOOKUP($B2800,$Q$2:$R$42,2,0),costo_laboral!$E$2:$AZ$99,base_minorista!$A2800,0)</f>
        <v>18.108927264142402</v>
      </c>
      <c r="O2800">
        <f>+HLOOKUP(VLOOKUP($B2800,$Q$2:$R$42,2,0),Participacion2!$D$2:$AO$99,base_minorista!$A2800,0)</f>
        <v>4.42063563627769</v>
      </c>
    </row>
    <row r="2801" spans="1:15" ht="16.5" x14ac:dyDescent="0.3">
      <c r="A2801">
        <v>82</v>
      </c>
      <c r="B2801">
        <v>30</v>
      </c>
      <c r="C2801">
        <v>81</v>
      </c>
      <c r="D2801" s="3">
        <v>43343</v>
      </c>
      <c r="E2801" s="33">
        <v>18</v>
      </c>
      <c r="F2801">
        <v>1</v>
      </c>
      <c r="G2801">
        <f>+HLOOKUP(VLOOKUP($B2801,$Q$2:$R$42,2,0),costos_sf!$D$2:$AY$99,base_minorista!$A2801,0)</f>
        <v>378006869.99136198</v>
      </c>
      <c r="H2801">
        <f>+HLOOKUP(VLOOKUP($B2801,$Q$2:$R$42,2,0),creditos_sf!$D$2:$AY$99,base_minorista!$A2801,0)</f>
        <v>1330858635.5038099</v>
      </c>
      <c r="I2801">
        <f>+HLOOKUP(VLOOKUP($B2801,$Q$2:$R$42,2,0),creditos_sf!$D$103:$AY$200,base_minorista!$A2801,0)</f>
        <v>52452580.316958964</v>
      </c>
      <c r="J2801">
        <f>+HLOOKUP(VLOOKUP($B2801,$Q$2:$R$42,2,0),Costo_fondeo!$D$3:$AY$100,base_minorista!$A2801,0)</f>
        <v>5.6078721183884541</v>
      </c>
      <c r="K2801">
        <f>+HLOOKUP(VLOOKUP($B2801,$Q$2:$R$42,2,0),Costo_provisiones!$D$3:$AY$100,base_minorista!$A2801,0)</f>
        <v>4.6765246003771148</v>
      </c>
      <c r="L2801">
        <f>+HLOOKUP(VLOOKUP($B2801,$Q$2:$R$42,2,0),Morosidad_control!$D$4:$AY$101,base_minorista!$A2801,0)</f>
        <v>3.85021323159051</v>
      </c>
      <c r="M2801">
        <f ca="1">+OFFSET(Capital_2!$D$2,base_minorista!A2801,0)</f>
        <v>3.442349118867654</v>
      </c>
      <c r="N2801">
        <f>+HLOOKUP(VLOOKUP($B2801,$Q$2:$R$42,2,0),costo_laboral!$E$2:$AZ$99,base_minorista!$A2801,0)</f>
        <v>17.970350652456201</v>
      </c>
      <c r="O2801">
        <f>+HLOOKUP(VLOOKUP($B2801,$Q$2:$R$42,2,0),Participacion2!$D$2:$AO$99,base_minorista!$A2801,0)</f>
        <v>4.4951324484410797</v>
      </c>
    </row>
    <row r="2802" spans="1:15" ht="16.5" x14ac:dyDescent="0.3">
      <c r="A2802">
        <v>83</v>
      </c>
      <c r="B2802">
        <v>30</v>
      </c>
      <c r="C2802">
        <v>82</v>
      </c>
      <c r="D2802" s="3">
        <v>43373</v>
      </c>
      <c r="E2802" s="33">
        <v>18</v>
      </c>
      <c r="F2802">
        <v>1</v>
      </c>
      <c r="G2802">
        <f>+HLOOKUP(VLOOKUP($B2802,$Q$2:$R$42,2,0),costos_sf!$D$2:$AY$99,base_minorista!$A2802,0)</f>
        <v>380995996.38775897</v>
      </c>
      <c r="H2802">
        <f>+HLOOKUP(VLOOKUP($B2802,$Q$2:$R$42,2,0),creditos_sf!$D$2:$AY$99,base_minorista!$A2802,0)</f>
        <v>1340657270.5669899</v>
      </c>
      <c r="I2802">
        <f>+HLOOKUP(VLOOKUP($B2802,$Q$2:$R$42,2,0),creditos_sf!$D$103:$AY$200,base_minorista!$A2802,0)</f>
        <v>54405105.299662508</v>
      </c>
      <c r="J2802">
        <f>+HLOOKUP(VLOOKUP($B2802,$Q$2:$R$42,2,0),Costo_fondeo!$D$3:$AY$100,base_minorista!$A2802,0)</f>
        <v>5.7070623905275797</v>
      </c>
      <c r="K2802">
        <f>+HLOOKUP(VLOOKUP($B2802,$Q$2:$R$42,2,0),Costo_provisiones!$D$3:$AY$100,base_minorista!$A2802,0)</f>
        <v>4.7414373065659969</v>
      </c>
      <c r="L2802">
        <f>+HLOOKUP(VLOOKUP($B2802,$Q$2:$R$42,2,0),Morosidad_control!$D$4:$AY$101,base_minorista!$A2802,0)</f>
        <v>3.9583876983511299</v>
      </c>
      <c r="M2802">
        <f ca="1">+OFFSET(Capital_2!$D$2,base_minorista!A2802,0)</f>
        <v>3.430093895939399</v>
      </c>
      <c r="N2802">
        <f>+HLOOKUP(VLOOKUP($B2802,$Q$2:$R$42,2,0),costo_laboral!$E$2:$AZ$99,base_minorista!$A2802,0)</f>
        <v>17.898502283465401</v>
      </c>
      <c r="O2802">
        <f>+HLOOKUP(VLOOKUP($B2802,$Q$2:$R$42,2,0),Participacion2!$D$2:$AO$99,base_minorista!$A2802,0)</f>
        <v>4.5438025179099499</v>
      </c>
    </row>
    <row r="2803" spans="1:15" ht="16.5" x14ac:dyDescent="0.3">
      <c r="A2803">
        <v>84</v>
      </c>
      <c r="B2803">
        <v>30</v>
      </c>
      <c r="C2803">
        <v>83</v>
      </c>
      <c r="D2803" s="3">
        <v>43404</v>
      </c>
      <c r="E2803" s="33">
        <v>18</v>
      </c>
      <c r="F2803">
        <v>1</v>
      </c>
      <c r="G2803">
        <f>+HLOOKUP(VLOOKUP($B2803,$Q$2:$R$42,2,0),costos_sf!$D$2:$AY$99,base_minorista!$A2803,0)</f>
        <v>382716666.96895796</v>
      </c>
      <c r="H2803">
        <f>+HLOOKUP(VLOOKUP($B2803,$Q$2:$R$42,2,0),creditos_sf!$D$2:$AY$99,base_minorista!$A2803,0)</f>
        <v>1375134875.90607</v>
      </c>
      <c r="I2803">
        <f>+HLOOKUP(VLOOKUP($B2803,$Q$2:$R$42,2,0),creditos_sf!$D$103:$AY$200,base_minorista!$A2803,0)</f>
        <v>57238966.792428263</v>
      </c>
      <c r="J2803">
        <f>+HLOOKUP(VLOOKUP($B2803,$Q$2:$R$42,2,0),Costo_fondeo!$D$3:$AY$100,base_minorista!$A2803,0)</f>
        <v>5.5706245734634159</v>
      </c>
      <c r="K2803">
        <f>+HLOOKUP(VLOOKUP($B2803,$Q$2:$R$42,2,0),Costo_provisiones!$D$3:$AY$100,base_minorista!$A2803,0)</f>
        <v>4.7345413614075742</v>
      </c>
      <c r="L2803">
        <f>+HLOOKUP(VLOOKUP($B2803,$Q$2:$R$42,2,0),Morosidad_control!$D$4:$AY$101,base_minorista!$A2803,0)</f>
        <v>4.0039961148628498</v>
      </c>
      <c r="M2803">
        <f ca="1">+OFFSET(Capital_2!$D$2,base_minorista!A2803,0)</f>
        <v>3.4233579602032216</v>
      </c>
      <c r="N2803">
        <f>+HLOOKUP(VLOOKUP($B2803,$Q$2:$R$42,2,0),costo_laboral!$E$2:$AZ$99,base_minorista!$A2803,0)</f>
        <v>17.471843586996599</v>
      </c>
      <c r="O2803">
        <f>+HLOOKUP(VLOOKUP($B2803,$Q$2:$R$42,2,0),Participacion2!$D$2:$AO$99,base_minorista!$A2803,0)</f>
        <v>4.6366335358196196</v>
      </c>
    </row>
    <row r="2804" spans="1:15" ht="16.5" x14ac:dyDescent="0.3">
      <c r="A2804">
        <v>85</v>
      </c>
      <c r="B2804">
        <v>30</v>
      </c>
      <c r="C2804">
        <v>84</v>
      </c>
      <c r="D2804" s="3">
        <v>43434</v>
      </c>
      <c r="E2804" s="33">
        <v>18</v>
      </c>
      <c r="F2804">
        <v>1</v>
      </c>
      <c r="G2804">
        <f>+HLOOKUP(VLOOKUP($B2804,$Q$2:$R$42,2,0),costos_sf!$D$2:$AY$99,base_minorista!$A2804,0)</f>
        <v>388893607.11301202</v>
      </c>
      <c r="H2804">
        <f>+HLOOKUP(VLOOKUP($B2804,$Q$2:$R$42,2,0),creditos_sf!$D$2:$AY$99,base_minorista!$A2804,0)</f>
        <v>1407349646.3788002</v>
      </c>
      <c r="I2804">
        <f>+HLOOKUP(VLOOKUP($B2804,$Q$2:$R$42,2,0),creditos_sf!$D$103:$AY$200,base_minorista!$A2804,0)</f>
        <v>59673668.949610218</v>
      </c>
      <c r="J2804">
        <f>+HLOOKUP(VLOOKUP($B2804,$Q$2:$R$42,2,0),Costo_fondeo!$D$3:$AY$100,base_minorista!$A2804,0)</f>
        <v>5.5153421603328061</v>
      </c>
      <c r="K2804">
        <f>+HLOOKUP(VLOOKUP($B2804,$Q$2:$R$42,2,0),Costo_provisiones!$D$3:$AY$100,base_minorista!$A2804,0)</f>
        <v>4.8123461884546499</v>
      </c>
      <c r="L2804">
        <f>+HLOOKUP(VLOOKUP($B2804,$Q$2:$R$42,2,0),Morosidad_control!$D$4:$AY$101,base_minorista!$A2804,0)</f>
        <v>4.0845197713467503</v>
      </c>
      <c r="M2804">
        <f ca="1">+OFFSET(Capital_2!$D$2,base_minorista!A2804,0)</f>
        <v>3.4154915843908498</v>
      </c>
      <c r="N2804">
        <f>+HLOOKUP(VLOOKUP($B2804,$Q$2:$R$42,2,0),costo_laboral!$E$2:$AZ$99,base_minorista!$A2804,0)</f>
        <v>17.2265814280637</v>
      </c>
      <c r="O2804">
        <f>+HLOOKUP(VLOOKUP($B2804,$Q$2:$R$42,2,0),Participacion2!$D$2:$AO$99,base_minorista!$A2804,0)</f>
        <v>4.7359480678423802</v>
      </c>
    </row>
    <row r="2805" spans="1:15" ht="16.5" x14ac:dyDescent="0.3">
      <c r="A2805">
        <v>86</v>
      </c>
      <c r="B2805">
        <v>30</v>
      </c>
      <c r="C2805">
        <v>85</v>
      </c>
      <c r="D2805" s="3">
        <v>43465</v>
      </c>
      <c r="E2805" s="33">
        <v>18</v>
      </c>
      <c r="F2805">
        <v>1</v>
      </c>
      <c r="G2805">
        <f>+HLOOKUP(VLOOKUP($B2805,$Q$2:$R$42,2,0),costos_sf!$D$2:$AY$99,base_minorista!$A2805,0)</f>
        <v>393328757.14357597</v>
      </c>
      <c r="H2805">
        <f>+HLOOKUP(VLOOKUP($B2805,$Q$2:$R$42,2,0),creditos_sf!$D$2:$AY$99,base_minorista!$A2805,0)</f>
        <v>1435649351.9228101</v>
      </c>
      <c r="I2805">
        <f>+HLOOKUP(VLOOKUP($B2805,$Q$2:$R$42,2,0),creditos_sf!$D$103:$AY$200,base_minorista!$A2805,0)</f>
        <v>60601582.803135052</v>
      </c>
      <c r="J2805">
        <f>+HLOOKUP(VLOOKUP($B2805,$Q$2:$R$42,2,0),Costo_fondeo!$D$3:$AY$100,base_minorista!$A2805,0)</f>
        <v>5.7731002186395912</v>
      </c>
      <c r="K2805">
        <f>+HLOOKUP(VLOOKUP($B2805,$Q$2:$R$42,2,0),Costo_provisiones!$D$3:$AY$100,base_minorista!$A2805,0)</f>
        <v>4.9861599648285519</v>
      </c>
      <c r="L2805">
        <f>+HLOOKUP(VLOOKUP($B2805,$Q$2:$R$42,2,0),Morosidad_control!$D$4:$AY$101,base_minorista!$A2805,0)</f>
        <v>4.1578878363922502</v>
      </c>
      <c r="M2805">
        <f ca="1">+OFFSET(Capital_2!$D$2,base_minorista!A2805,0)</f>
        <v>3.4351377010367652</v>
      </c>
      <c r="N2805">
        <f>+HLOOKUP(VLOOKUP($B2805,$Q$2:$R$42,2,0),costo_laboral!$E$2:$AZ$99,base_minorista!$A2805,0)</f>
        <v>16.8397680030826</v>
      </c>
      <c r="O2805">
        <f>+HLOOKUP(VLOOKUP($B2805,$Q$2:$R$42,2,0),Participacion2!$D$2:$AO$99,base_minorista!$A2805,0)</f>
        <v>4.8330188606624702</v>
      </c>
    </row>
    <row r="2806" spans="1:15" ht="16.5" x14ac:dyDescent="0.3">
      <c r="A2806">
        <v>87</v>
      </c>
      <c r="B2806">
        <v>30</v>
      </c>
      <c r="C2806">
        <v>86</v>
      </c>
      <c r="D2806" s="3">
        <v>43496</v>
      </c>
      <c r="E2806" s="33">
        <v>19</v>
      </c>
      <c r="F2806">
        <v>1</v>
      </c>
      <c r="G2806">
        <f>+HLOOKUP(VLOOKUP($B2806,$Q$2:$R$42,2,0),costos_sf!$D$2:$AY$99,base_minorista!$A2806,0)</f>
        <v>399265512.525805</v>
      </c>
      <c r="H2806">
        <f>+HLOOKUP(VLOOKUP($B2806,$Q$2:$R$42,2,0),creditos_sf!$D$2:$AY$99,base_minorista!$A2806,0)</f>
        <v>1458042730.55265</v>
      </c>
      <c r="I2806">
        <f>+HLOOKUP(VLOOKUP($B2806,$Q$2:$R$42,2,0),creditos_sf!$D$103:$AY$200,base_minorista!$A2806,0)</f>
        <v>62624642.401137158</v>
      </c>
      <c r="J2806">
        <f>+HLOOKUP(VLOOKUP($B2806,$Q$2:$R$42,2,0),Costo_fondeo!$D$3:$AY$100,base_minorista!$A2806,0)</f>
        <v>5.7513886003803592</v>
      </c>
      <c r="K2806">
        <f>+HLOOKUP(VLOOKUP($B2806,$Q$2:$R$42,2,0),Costo_provisiones!$D$3:$AY$100,base_minorista!$A2806,0)</f>
        <v>5.0370845055739393</v>
      </c>
      <c r="L2806">
        <f>+HLOOKUP(VLOOKUP($B2806,$Q$2:$R$42,2,0),Morosidad_control!$D$4:$AY$101,base_minorista!$A2806,0)</f>
        <v>4.1343251139894601</v>
      </c>
      <c r="M2806">
        <f ca="1">+OFFSET(Capital_2!$D$2,base_minorista!A2806,0)</f>
        <v>3.144198069372997</v>
      </c>
      <c r="N2806">
        <f>+HLOOKUP(VLOOKUP($B2806,$Q$2:$R$42,2,0),costo_laboral!$E$2:$AZ$99,base_minorista!$A2806,0)</f>
        <v>16.699614268764101</v>
      </c>
      <c r="O2806">
        <f>+HLOOKUP(VLOOKUP($B2806,$Q$2:$R$42,2,0),Participacion2!$D$2:$AO$99,base_minorista!$A2806,0)</f>
        <v>4.8909616023304903</v>
      </c>
    </row>
    <row r="2807" spans="1:15" ht="16.5" x14ac:dyDescent="0.3">
      <c r="A2807">
        <v>88</v>
      </c>
      <c r="B2807">
        <v>30</v>
      </c>
      <c r="C2807">
        <v>87</v>
      </c>
      <c r="D2807" s="3">
        <v>43524</v>
      </c>
      <c r="E2807" s="33">
        <v>19</v>
      </c>
      <c r="F2807">
        <v>1</v>
      </c>
      <c r="G2807">
        <f>+HLOOKUP(VLOOKUP($B2807,$Q$2:$R$42,2,0),costos_sf!$D$2:$AY$99,base_minorista!$A2807,0)</f>
        <v>406560209.496512</v>
      </c>
      <c r="H2807">
        <f>+HLOOKUP(VLOOKUP($B2807,$Q$2:$R$42,2,0),creditos_sf!$D$2:$AY$99,base_minorista!$A2807,0)</f>
        <v>1484495400.0394499</v>
      </c>
      <c r="I2807">
        <f>+HLOOKUP(VLOOKUP($B2807,$Q$2:$R$42,2,0),creditos_sf!$D$103:$AY$200,base_minorista!$A2807,0)</f>
        <v>64051426.714087404</v>
      </c>
      <c r="J2807">
        <f>+HLOOKUP(VLOOKUP($B2807,$Q$2:$R$42,2,0),Costo_fondeo!$D$3:$AY$100,base_minorista!$A2807,0)</f>
        <v>5.7452849426315735</v>
      </c>
      <c r="K2807">
        <f>+HLOOKUP(VLOOKUP($B2807,$Q$2:$R$42,2,0),Costo_provisiones!$D$3:$AY$100,base_minorista!$A2807,0)</f>
        <v>5.0500015646446705</v>
      </c>
      <c r="L2807">
        <f>+HLOOKUP(VLOOKUP($B2807,$Q$2:$R$42,2,0),Morosidad_control!$D$4:$AY$101,base_minorista!$A2807,0)</f>
        <v>4.1129898957513698</v>
      </c>
      <c r="M2807">
        <f ca="1">+OFFSET(Capital_2!$D$2,base_minorista!A2807,0)</f>
        <v>3.1750048296191844</v>
      </c>
      <c r="N2807">
        <f>+HLOOKUP(VLOOKUP($B2807,$Q$2:$R$42,2,0),costo_laboral!$E$2:$AZ$99,base_minorista!$A2807,0)</f>
        <v>16.680389489652399</v>
      </c>
      <c r="O2807">
        <f>+HLOOKUP(VLOOKUP($B2807,$Q$2:$R$42,2,0),Participacion2!$D$2:$AO$99,base_minorista!$A2807,0)</f>
        <v>4.9425336591340701</v>
      </c>
    </row>
    <row r="2808" spans="1:15" ht="16.5" x14ac:dyDescent="0.3">
      <c r="A2808">
        <v>89</v>
      </c>
      <c r="B2808">
        <v>30</v>
      </c>
      <c r="C2808">
        <v>88</v>
      </c>
      <c r="D2808" s="3">
        <v>43555</v>
      </c>
      <c r="E2808" s="33">
        <v>19</v>
      </c>
      <c r="F2808">
        <v>1</v>
      </c>
      <c r="G2808">
        <f>+HLOOKUP(VLOOKUP($B2808,$Q$2:$R$42,2,0),costos_sf!$D$2:$AY$99,base_minorista!$A2808,0)</f>
        <v>415980541.66871101</v>
      </c>
      <c r="H2808">
        <f>+HLOOKUP(VLOOKUP($B2808,$Q$2:$R$42,2,0),creditos_sf!$D$2:$AY$99,base_minorista!$A2808,0)</f>
        <v>1504526106.50226</v>
      </c>
      <c r="I2808">
        <f>+HLOOKUP(VLOOKUP($B2808,$Q$2:$R$42,2,0),creditos_sf!$D$103:$AY$200,base_minorista!$A2808,0)</f>
        <v>66809701.605507188</v>
      </c>
      <c r="J2808">
        <f>+HLOOKUP(VLOOKUP($B2808,$Q$2:$R$42,2,0),Costo_fondeo!$D$3:$AY$100,base_minorista!$A2808,0)</f>
        <v>5.7359832746426997</v>
      </c>
      <c r="K2808">
        <f>+HLOOKUP(VLOOKUP($B2808,$Q$2:$R$42,2,0),Costo_provisiones!$D$3:$AY$100,base_minorista!$A2808,0)</f>
        <v>5.0757599485372591</v>
      </c>
      <c r="L2808">
        <f>+HLOOKUP(VLOOKUP($B2808,$Q$2:$R$42,2,0),Morosidad_control!$D$4:$AY$101,base_minorista!$A2808,0)</f>
        <v>4.0961343260932503</v>
      </c>
      <c r="M2808">
        <f ca="1">+OFFSET(Capital_2!$D$2,base_minorista!A2808,0)</f>
        <v>3.2070490236396596</v>
      </c>
      <c r="N2808">
        <f>+HLOOKUP(VLOOKUP($B2808,$Q$2:$R$42,2,0),costo_laboral!$E$2:$AZ$99,base_minorista!$A2808,0)</f>
        <v>16.903875299889201</v>
      </c>
      <c r="O2808">
        <f>+HLOOKUP(VLOOKUP($B2808,$Q$2:$R$42,2,0),Participacion2!$D$2:$AO$99,base_minorista!$A2808,0)</f>
        <v>4.9670168746199597</v>
      </c>
    </row>
    <row r="2809" spans="1:15" ht="16.5" x14ac:dyDescent="0.3">
      <c r="A2809">
        <v>90</v>
      </c>
      <c r="B2809">
        <v>30</v>
      </c>
      <c r="C2809">
        <v>89</v>
      </c>
      <c r="D2809" s="3">
        <v>43585</v>
      </c>
      <c r="E2809" s="33">
        <v>19</v>
      </c>
      <c r="F2809">
        <v>1</v>
      </c>
      <c r="G2809">
        <f>+HLOOKUP(VLOOKUP($B2809,$Q$2:$R$42,2,0),costos_sf!$D$2:$AY$99,base_minorista!$A2809,0)</f>
        <v>425561118.608922</v>
      </c>
      <c r="H2809">
        <f>+HLOOKUP(VLOOKUP($B2809,$Q$2:$R$42,2,0),creditos_sf!$D$2:$AY$99,base_minorista!$A2809,0)</f>
        <v>1522657877.97435</v>
      </c>
      <c r="I2809">
        <f>+HLOOKUP(VLOOKUP($B2809,$Q$2:$R$42,2,0),creditos_sf!$D$103:$AY$200,base_minorista!$A2809,0)</f>
        <v>69291271.167134941</v>
      </c>
      <c r="J2809">
        <f>+HLOOKUP(VLOOKUP($B2809,$Q$2:$R$42,2,0),Costo_fondeo!$D$3:$AY$100,base_minorista!$A2809,0)</f>
        <v>5.7404526565768288</v>
      </c>
      <c r="K2809">
        <f>+HLOOKUP(VLOOKUP($B2809,$Q$2:$R$42,2,0),Costo_provisiones!$D$3:$AY$100,base_minorista!$A2809,0)</f>
        <v>5.1563766716953472</v>
      </c>
      <c r="L2809">
        <f>+HLOOKUP(VLOOKUP($B2809,$Q$2:$R$42,2,0),Morosidad_control!$D$4:$AY$101,base_minorista!$A2809,0)</f>
        <v>4.0834584466345403</v>
      </c>
      <c r="M2809">
        <f ca="1">+OFFSET(Capital_2!$D$2,base_minorista!A2809,0)</f>
        <v>3.2607827391957867</v>
      </c>
      <c r="N2809">
        <f>+HLOOKUP(VLOOKUP($B2809,$Q$2:$R$42,2,0),costo_laboral!$E$2:$AZ$99,base_minorista!$A2809,0)</f>
        <v>16.983332091543399</v>
      </c>
      <c r="O2809">
        <f>+HLOOKUP(VLOOKUP($B2809,$Q$2:$R$42,2,0),Participacion2!$D$2:$AO$99,base_minorista!$A2809,0)</f>
        <v>5.0282826924891904</v>
      </c>
    </row>
    <row r="2810" spans="1:15" ht="16.5" x14ac:dyDescent="0.3">
      <c r="A2810">
        <v>91</v>
      </c>
      <c r="B2810">
        <v>30</v>
      </c>
      <c r="C2810">
        <v>90</v>
      </c>
      <c r="D2810" s="3">
        <v>43616</v>
      </c>
      <c r="E2810" s="33">
        <v>19</v>
      </c>
      <c r="F2810">
        <v>1</v>
      </c>
      <c r="G2810">
        <f>+HLOOKUP(VLOOKUP($B2810,$Q$2:$R$42,2,0),costos_sf!$D$2:$AY$99,base_minorista!$A2810,0)</f>
        <v>435416056.232898</v>
      </c>
      <c r="H2810">
        <f>+HLOOKUP(VLOOKUP($B2810,$Q$2:$R$42,2,0),creditos_sf!$D$2:$AY$99,base_minorista!$A2810,0)</f>
        <v>1550452278.7278399</v>
      </c>
      <c r="I2810">
        <f>+HLOOKUP(VLOOKUP($B2810,$Q$2:$R$42,2,0),creditos_sf!$D$103:$AY$200,base_minorista!$A2810,0)</f>
        <v>73069455.744430721</v>
      </c>
      <c r="J2810">
        <f>+HLOOKUP(VLOOKUP($B2810,$Q$2:$R$42,2,0),Costo_fondeo!$D$3:$AY$100,base_minorista!$A2810,0)</f>
        <v>5.7491129211638725</v>
      </c>
      <c r="K2810">
        <f>+HLOOKUP(VLOOKUP($B2810,$Q$2:$R$42,2,0),Costo_provisiones!$D$3:$AY$100,base_minorista!$A2810,0)</f>
        <v>5.2045793381027599</v>
      </c>
      <c r="L2810">
        <f>+HLOOKUP(VLOOKUP($B2810,$Q$2:$R$42,2,0),Morosidad_control!$D$4:$AY$101,base_minorista!$A2810,0)</f>
        <v>4.0764519744492302</v>
      </c>
      <c r="M2810">
        <f ca="1">+OFFSET(Capital_2!$D$2,base_minorista!A2810,0)</f>
        <v>3.2822741119614118</v>
      </c>
      <c r="N2810">
        <f>+HLOOKUP(VLOOKUP($B2810,$Q$2:$R$42,2,0),costo_laboral!$E$2:$AZ$99,base_minorista!$A2810,0)</f>
        <v>17.027255405232999</v>
      </c>
      <c r="O2810">
        <f>+HLOOKUP(VLOOKUP($B2810,$Q$2:$R$42,2,0),Participacion2!$D$2:$AO$99,base_minorista!$A2810,0)</f>
        <v>5.1091437965486897</v>
      </c>
    </row>
    <row r="2811" spans="1:15" ht="16.5" x14ac:dyDescent="0.3">
      <c r="A2811">
        <v>92</v>
      </c>
      <c r="B2811">
        <v>30</v>
      </c>
      <c r="C2811">
        <v>91</v>
      </c>
      <c r="D2811" s="3">
        <v>43646</v>
      </c>
      <c r="E2811" s="33">
        <v>19</v>
      </c>
      <c r="F2811">
        <v>1</v>
      </c>
      <c r="G2811">
        <f>+HLOOKUP(VLOOKUP($B2811,$Q$2:$R$42,2,0),costos_sf!$D$2:$AY$99,base_minorista!$A2811,0)</f>
        <v>448337143.19106096</v>
      </c>
      <c r="H2811">
        <f>+HLOOKUP(VLOOKUP($B2811,$Q$2:$R$42,2,0),creditos_sf!$D$2:$AY$99,base_minorista!$A2811,0)</f>
        <v>1578542402.3286099</v>
      </c>
      <c r="I2811">
        <f>+HLOOKUP(VLOOKUP($B2811,$Q$2:$R$42,2,0),creditos_sf!$D$103:$AY$200,base_minorista!$A2811,0)</f>
        <v>77152159.880160317</v>
      </c>
      <c r="J2811">
        <f>+HLOOKUP(VLOOKUP($B2811,$Q$2:$R$42,2,0),Costo_fondeo!$D$3:$AY$100,base_minorista!$A2811,0)</f>
        <v>5.7392009949565255</v>
      </c>
      <c r="K2811">
        <f>+HLOOKUP(VLOOKUP($B2811,$Q$2:$R$42,2,0),Costo_provisiones!$D$3:$AY$100,base_minorista!$A2811,0)</f>
        <v>5.5667126192537477</v>
      </c>
      <c r="L2811">
        <f>+HLOOKUP(VLOOKUP($B2811,$Q$2:$R$42,2,0),Morosidad_control!$D$4:$AY$101,base_minorista!$A2811,0)</f>
        <v>4.1237232323360997</v>
      </c>
      <c r="M2811">
        <f ca="1">+OFFSET(Capital_2!$D$2,base_minorista!A2811,0)</f>
        <v>3.3170358226156935</v>
      </c>
      <c r="N2811">
        <f>+HLOOKUP(VLOOKUP($B2811,$Q$2:$R$42,2,0),costo_laboral!$E$2:$AZ$99,base_minorista!$A2811,0)</f>
        <v>17.037780164331998</v>
      </c>
      <c r="O2811">
        <f>+HLOOKUP(VLOOKUP($B2811,$Q$2:$R$42,2,0),Participacion2!$D$2:$AO$99,base_minorista!$A2811,0)</f>
        <v>5.1734991433375503</v>
      </c>
    </row>
    <row r="2812" spans="1:15" ht="16.5" x14ac:dyDescent="0.3">
      <c r="A2812">
        <v>93</v>
      </c>
      <c r="B2812">
        <v>30</v>
      </c>
      <c r="C2812">
        <v>92</v>
      </c>
      <c r="D2812" s="3">
        <v>43677</v>
      </c>
      <c r="E2812" s="33">
        <v>19</v>
      </c>
      <c r="F2812">
        <v>1</v>
      </c>
      <c r="G2812">
        <f>+HLOOKUP(VLOOKUP($B2812,$Q$2:$R$42,2,0),costos_sf!$D$2:$AY$99,base_minorista!$A2812,0)</f>
        <v>461301816.85588396</v>
      </c>
      <c r="H2812">
        <f>+HLOOKUP(VLOOKUP($B2812,$Q$2:$R$42,2,0),creditos_sf!$D$2:$AY$99,base_minorista!$A2812,0)</f>
        <v>1600168241.31457</v>
      </c>
      <c r="I2812">
        <f>+HLOOKUP(VLOOKUP($B2812,$Q$2:$R$42,2,0),creditos_sf!$D$103:$AY$200,base_minorista!$A2812,0)</f>
        <v>80878230.606624395</v>
      </c>
      <c r="J2812">
        <f>+HLOOKUP(VLOOKUP($B2812,$Q$2:$R$42,2,0),Costo_fondeo!$D$3:$AY$100,base_minorista!$A2812,0)</f>
        <v>5.7430554292551523</v>
      </c>
      <c r="K2812">
        <f>+HLOOKUP(VLOOKUP($B2812,$Q$2:$R$42,2,0),Costo_provisiones!$D$3:$AY$100,base_minorista!$A2812,0)</f>
        <v>5.6717917419303499</v>
      </c>
      <c r="L2812">
        <f>+HLOOKUP(VLOOKUP($B2812,$Q$2:$R$42,2,0),Morosidad_control!$D$4:$AY$101,base_minorista!$A2812,0)</f>
        <v>4.1069211837353601</v>
      </c>
      <c r="M2812">
        <f ca="1">+OFFSET(Capital_2!$D$2,base_minorista!A2812,0)</f>
        <v>3.3472847310217735</v>
      </c>
      <c r="N2812">
        <f>+HLOOKUP(VLOOKUP($B2812,$Q$2:$R$42,2,0),costo_laboral!$E$2:$AZ$99,base_minorista!$A2812,0)</f>
        <v>17.1751452663914</v>
      </c>
      <c r="O2812">
        <f>+HLOOKUP(VLOOKUP($B2812,$Q$2:$R$42,2,0),Participacion2!$D$2:$AO$99,base_minorista!$A2812,0)</f>
        <v>5.2030521277886299</v>
      </c>
    </row>
    <row r="2813" spans="1:15" ht="16.5" x14ac:dyDescent="0.3">
      <c r="A2813">
        <v>94</v>
      </c>
      <c r="B2813">
        <v>30</v>
      </c>
      <c r="C2813">
        <v>93</v>
      </c>
      <c r="D2813" s="3">
        <v>43708</v>
      </c>
      <c r="E2813" s="33">
        <v>19</v>
      </c>
      <c r="F2813">
        <v>1</v>
      </c>
      <c r="G2813">
        <f>+HLOOKUP(VLOOKUP($B2813,$Q$2:$R$42,2,0),costos_sf!$D$2:$AY$99,base_minorista!$A2813,0)</f>
        <v>470968023.14486903</v>
      </c>
      <c r="H2813">
        <f>+HLOOKUP(VLOOKUP($B2813,$Q$2:$R$42,2,0),creditos_sf!$D$2:$AY$99,base_minorista!$A2813,0)</f>
        <v>1627103267.20787</v>
      </c>
      <c r="I2813">
        <f>+HLOOKUP(VLOOKUP($B2813,$Q$2:$R$42,2,0),creditos_sf!$D$103:$AY$200,base_minorista!$A2813,0)</f>
        <v>86105413.416327372</v>
      </c>
      <c r="J2813">
        <f>+HLOOKUP(VLOOKUP($B2813,$Q$2:$R$42,2,0),Costo_fondeo!$D$3:$AY$100,base_minorista!$A2813,0)</f>
        <v>5.7512513664455209</v>
      </c>
      <c r="K2813">
        <f>+HLOOKUP(VLOOKUP($B2813,$Q$2:$R$42,2,0),Costo_provisiones!$D$3:$AY$100,base_minorista!$A2813,0)</f>
        <v>5.6715744938943153</v>
      </c>
      <c r="L2813">
        <f>+HLOOKUP(VLOOKUP($B2813,$Q$2:$R$42,2,0),Morosidad_control!$D$4:$AY$101,base_minorista!$A2813,0)</f>
        <v>4.0743666973585801</v>
      </c>
      <c r="M2813">
        <f ca="1">+OFFSET(Capital_2!$D$2,base_minorista!A2813,0)</f>
        <v>3.3701430151037046</v>
      </c>
      <c r="N2813">
        <f>+HLOOKUP(VLOOKUP($B2813,$Q$2:$R$42,2,0),costo_laboral!$E$2:$AZ$99,base_minorista!$A2813,0)</f>
        <v>17.209969299549599</v>
      </c>
      <c r="O2813">
        <f>+HLOOKUP(VLOOKUP($B2813,$Q$2:$R$42,2,0),Participacion2!$D$2:$AO$99,base_minorista!$A2813,0)</f>
        <v>5.25926671796823</v>
      </c>
    </row>
    <row r="2814" spans="1:15" ht="16.5" x14ac:dyDescent="0.3">
      <c r="A2814">
        <v>95</v>
      </c>
      <c r="B2814">
        <v>30</v>
      </c>
      <c r="C2814">
        <v>94</v>
      </c>
      <c r="D2814" s="3">
        <v>43738</v>
      </c>
      <c r="E2814" s="33">
        <v>19</v>
      </c>
      <c r="F2814">
        <v>1</v>
      </c>
      <c r="G2814">
        <f>+HLOOKUP(VLOOKUP($B2814,$Q$2:$R$42,2,0),costos_sf!$D$2:$AY$99,base_minorista!$A2814,0)</f>
        <v>475440622.86734599</v>
      </c>
      <c r="H2814">
        <f>+HLOOKUP(VLOOKUP($B2814,$Q$2:$R$42,2,0),creditos_sf!$D$2:$AY$99,base_minorista!$A2814,0)</f>
        <v>1653480943.75387</v>
      </c>
      <c r="I2814">
        <f>+HLOOKUP(VLOOKUP($B2814,$Q$2:$R$42,2,0),creditos_sf!$D$103:$AY$200,base_minorista!$A2814,0)</f>
        <v>91764735.743998557</v>
      </c>
      <c r="J2814">
        <f>+HLOOKUP(VLOOKUP($B2814,$Q$2:$R$42,2,0),Costo_fondeo!$D$3:$AY$100,base_minorista!$A2814,0)</f>
        <v>5.735196954319254</v>
      </c>
      <c r="K2814">
        <f>+HLOOKUP(VLOOKUP($B2814,$Q$2:$R$42,2,0),Costo_provisiones!$D$3:$AY$100,base_minorista!$A2814,0)</f>
        <v>5.4745125586041583</v>
      </c>
      <c r="L2814">
        <f>+HLOOKUP(VLOOKUP($B2814,$Q$2:$R$42,2,0),Morosidad_control!$D$4:$AY$101,base_minorista!$A2814,0)</f>
        <v>3.8376446341058998</v>
      </c>
      <c r="M2814">
        <f ca="1">+OFFSET(Capital_2!$D$2,base_minorista!A2814,0)</f>
        <v>3.3849357024511626</v>
      </c>
      <c r="N2814">
        <f>+HLOOKUP(VLOOKUP($B2814,$Q$2:$R$42,2,0),costo_laboral!$E$2:$AZ$99,base_minorista!$A2814,0)</f>
        <v>17.211890831718101</v>
      </c>
      <c r="O2814">
        <f>+HLOOKUP(VLOOKUP($B2814,$Q$2:$R$42,2,0),Participacion2!$D$2:$AO$99,base_minorista!$A2814,0)</f>
        <v>5.3381551210085201</v>
      </c>
    </row>
    <row r="2815" spans="1:15" ht="16.5" x14ac:dyDescent="0.3">
      <c r="A2815">
        <v>96</v>
      </c>
      <c r="B2815">
        <v>30</v>
      </c>
      <c r="C2815">
        <v>95</v>
      </c>
      <c r="D2815" s="3">
        <v>43769</v>
      </c>
      <c r="E2815" s="33">
        <v>19</v>
      </c>
      <c r="F2815">
        <v>1</v>
      </c>
      <c r="G2815">
        <f>+HLOOKUP(VLOOKUP($B2815,$Q$2:$R$42,2,0),costos_sf!$D$2:$AY$99,base_minorista!$A2815,0)</f>
        <v>481133855.64903003</v>
      </c>
      <c r="H2815">
        <f>+HLOOKUP(VLOOKUP($B2815,$Q$2:$R$42,2,0),creditos_sf!$D$2:$AY$99,base_minorista!$A2815,0)</f>
        <v>1684877338.7639699</v>
      </c>
      <c r="I2815">
        <f>+HLOOKUP(VLOOKUP($B2815,$Q$2:$R$42,2,0),creditos_sf!$D$103:$AY$200,base_minorista!$A2815,0)</f>
        <v>97968952.052023947</v>
      </c>
      <c r="J2815">
        <f>+HLOOKUP(VLOOKUP($B2815,$Q$2:$R$42,2,0),Costo_fondeo!$D$3:$AY$100,base_minorista!$A2815,0)</f>
        <v>5.7088578247473549</v>
      </c>
      <c r="K2815">
        <f>+HLOOKUP(VLOOKUP($B2815,$Q$2:$R$42,2,0),Costo_provisiones!$D$3:$AY$100,base_minorista!$A2815,0)</f>
        <v>5.3343175652061232</v>
      </c>
      <c r="L2815">
        <f>+HLOOKUP(VLOOKUP($B2815,$Q$2:$R$42,2,0),Morosidad_control!$D$4:$AY$101,base_minorista!$A2815,0)</f>
        <v>3.3215639653967099</v>
      </c>
      <c r="M2815">
        <f ca="1">+OFFSET(Capital_2!$D$2,base_minorista!A2815,0)</f>
        <v>3.4123935475815319</v>
      </c>
      <c r="N2815">
        <f>+HLOOKUP(VLOOKUP($B2815,$Q$2:$R$42,2,0),costo_laboral!$E$2:$AZ$99,base_minorista!$A2815,0)</f>
        <v>17.194157246329802</v>
      </c>
      <c r="O2815">
        <f>+HLOOKUP(VLOOKUP($B2815,$Q$2:$R$42,2,0),Participacion2!$D$2:$AO$99,base_minorista!$A2815,0)</f>
        <v>5.3855360067437701</v>
      </c>
    </row>
    <row r="2816" spans="1:15" ht="16.5" x14ac:dyDescent="0.3">
      <c r="A2816">
        <v>97</v>
      </c>
      <c r="B2816">
        <v>30</v>
      </c>
      <c r="C2816">
        <v>96</v>
      </c>
      <c r="D2816" s="3">
        <v>43799</v>
      </c>
      <c r="E2816" s="33">
        <v>19</v>
      </c>
      <c r="F2816">
        <v>1</v>
      </c>
      <c r="G2816">
        <f>+HLOOKUP(VLOOKUP($B2816,$Q$2:$R$42,2,0),costos_sf!$D$2:$AY$99,base_minorista!$A2816,0)</f>
        <v>481347934.23236299</v>
      </c>
      <c r="H2816">
        <f>+HLOOKUP(VLOOKUP($B2816,$Q$2:$R$42,2,0),creditos_sf!$D$2:$AY$99,base_minorista!$A2816,0)</f>
        <v>1715982778.8217402</v>
      </c>
      <c r="I2816">
        <f>+HLOOKUP(VLOOKUP($B2816,$Q$2:$R$42,2,0),creditos_sf!$D$103:$AY$200,base_minorista!$A2816,0)</f>
        <v>104019067.66491427</v>
      </c>
      <c r="J2816">
        <f>+HLOOKUP(VLOOKUP($B2816,$Q$2:$R$42,2,0),Costo_fondeo!$D$3:$AY$100,base_minorista!$A2816,0)</f>
        <v>5.6628124482714473</v>
      </c>
      <c r="K2816">
        <f>+HLOOKUP(VLOOKUP($B2816,$Q$2:$R$42,2,0),Costo_provisiones!$D$3:$AY$100,base_minorista!$A2816,0)</f>
        <v>5.0623441499508308</v>
      </c>
      <c r="L2816">
        <f>+HLOOKUP(VLOOKUP($B2816,$Q$2:$R$42,2,0),Morosidad_control!$D$4:$AY$101,base_minorista!$A2816,0)</f>
        <v>3.29615074855651</v>
      </c>
      <c r="M2816">
        <f ca="1">+OFFSET(Capital_2!$D$2,base_minorista!A2816,0)</f>
        <v>3.3960163093664169</v>
      </c>
      <c r="N2816">
        <f>+HLOOKUP(VLOOKUP($B2816,$Q$2:$R$42,2,0),costo_laboral!$E$2:$AZ$99,base_minorista!$A2816,0)</f>
        <v>16.9499785671937</v>
      </c>
      <c r="O2816">
        <f>+HLOOKUP(VLOOKUP($B2816,$Q$2:$R$42,2,0),Participacion2!$D$2:$AO$99,base_minorista!$A2816,0)</f>
        <v>5.4683734143290801</v>
      </c>
    </row>
    <row r="2817" spans="1:15" ht="16.5" x14ac:dyDescent="0.3">
      <c r="A2817">
        <v>98</v>
      </c>
      <c r="B2817">
        <v>30</v>
      </c>
      <c r="C2817">
        <v>97</v>
      </c>
      <c r="D2817" s="3">
        <v>43830</v>
      </c>
      <c r="E2817" s="33">
        <v>19</v>
      </c>
      <c r="F2817">
        <v>1</v>
      </c>
      <c r="G2817">
        <f>+HLOOKUP(VLOOKUP($B2817,$Q$2:$R$42,2,0),costos_sf!$D$2:$AY$99,base_minorista!$A2817,0)</f>
        <v>491299624.312051</v>
      </c>
      <c r="H2817">
        <f>+HLOOKUP(VLOOKUP($B2817,$Q$2:$R$42,2,0),creditos_sf!$D$2:$AY$99,base_minorista!$A2817,0)</f>
        <v>1753577835.70838</v>
      </c>
      <c r="I2817">
        <f>+HLOOKUP(VLOOKUP($B2817,$Q$2:$R$42,2,0),creditos_sf!$D$103:$AY$200,base_minorista!$A2817,0)</f>
        <v>105611277.95013836</v>
      </c>
      <c r="J2817">
        <f>+HLOOKUP(VLOOKUP($B2817,$Q$2:$R$42,2,0),Costo_fondeo!$D$3:$AY$100,base_minorista!$A2817,0)</f>
        <v>5.6138834452532667</v>
      </c>
      <c r="K2817">
        <f>+HLOOKUP(VLOOKUP($B2817,$Q$2:$R$42,2,0),Costo_provisiones!$D$3:$AY$100,base_minorista!$A2817,0)</f>
        <v>4.903429125582802</v>
      </c>
      <c r="L2817">
        <f>+HLOOKUP(VLOOKUP($B2817,$Q$2:$R$42,2,0),Morosidad_control!$D$4:$AY$101,base_minorista!$A2817,0)</f>
        <v>3.31650325225417</v>
      </c>
      <c r="M2817">
        <f ca="1">+OFFSET(Capital_2!$D$2,base_minorista!A2817,0)</f>
        <v>3.3787771447242938</v>
      </c>
      <c r="N2817">
        <f>+HLOOKUP(VLOOKUP($B2817,$Q$2:$R$42,2,0),costo_laboral!$E$2:$AZ$99,base_minorista!$A2817,0)</f>
        <v>16.899596284736901</v>
      </c>
      <c r="O2817">
        <f>+HLOOKUP(VLOOKUP($B2817,$Q$2:$R$42,2,0),Participacion2!$D$2:$AO$99,base_minorista!$A2817,0)</f>
        <v>5.5705041142734002</v>
      </c>
    </row>
    <row r="2818" spans="1:15" ht="16.5" x14ac:dyDescent="0.3">
      <c r="A2818">
        <v>2</v>
      </c>
      <c r="B2818">
        <v>31</v>
      </c>
      <c r="C2818">
        <v>1</v>
      </c>
      <c r="D2818" s="3">
        <v>40908</v>
      </c>
      <c r="E2818" s="33">
        <v>11</v>
      </c>
      <c r="F2818">
        <v>1</v>
      </c>
      <c r="G2818">
        <f>+HLOOKUP(VLOOKUP($B2818,$Q$2:$R$42,2,0),costos_sf!$D$2:$AY$99,base_minorista!$A2818,0)</f>
        <v>30217467.336215585</v>
      </c>
      <c r="H2818">
        <f>+HLOOKUP(VLOOKUP($B2818,$Q$2:$R$42,2,0),creditos_sf!$D$2:$AY$99,base_minorista!$A2818,0)</f>
        <v>52369240.891765513</v>
      </c>
      <c r="I2818">
        <f>+HLOOKUP(VLOOKUP($B2818,$Q$2:$R$42,2,0),creditos_sf!$D$103:$AY$200,base_minorista!$A2818,0)</f>
        <v>8663231.0364870206</v>
      </c>
      <c r="J2818">
        <f>+HLOOKUP(VLOOKUP($B2818,$Q$2:$R$42,2,0),Costo_fondeo!$D$3:$AY$100,base_minorista!$A2818,0)</f>
        <v>7.6807186623398689</v>
      </c>
      <c r="K2818">
        <f>+HLOOKUP(VLOOKUP($B2818,$Q$2:$R$42,2,0),Costo_provisiones!$D$3:$AY$100,base_minorista!$A2818,0)</f>
        <v>12.460100023709629</v>
      </c>
      <c r="L2818">
        <f>+HLOOKUP(VLOOKUP($B2818,$Q$2:$R$42,2,0),Morosidad_control!$D$4:$AY$101,base_minorista!$A2818,0)</f>
        <v>9.7644079474749752</v>
      </c>
      <c r="M2818">
        <f ca="1">+OFFSET(Capital_2!$D$2,base_minorista!A2818,0)</f>
        <v>3.518992143247762</v>
      </c>
      <c r="N2818">
        <f>+HLOOKUP(VLOOKUP($B2818,$Q$2:$R$42,2,0),costo_laboral!$E$2:$AZ$99,base_minorista!$A2818,0)</f>
        <v>21.626814886036101</v>
      </c>
      <c r="O2818">
        <f>+HLOOKUP(VLOOKUP($B2818,$Q$2:$R$42,2,0),Participacion2!$D$2:$AO$99,base_minorista!$A2818,0)</f>
        <v>0.22614231517069999</v>
      </c>
    </row>
    <row r="2819" spans="1:15" ht="16.5" x14ac:dyDescent="0.3">
      <c r="A2819">
        <v>3</v>
      </c>
      <c r="B2819">
        <v>31</v>
      </c>
      <c r="C2819">
        <v>2</v>
      </c>
      <c r="D2819" s="3">
        <v>40939</v>
      </c>
      <c r="E2819" s="33">
        <v>12</v>
      </c>
      <c r="F2819">
        <v>1</v>
      </c>
      <c r="G2819">
        <f>+HLOOKUP(VLOOKUP($B2819,$Q$2:$R$42,2,0),costos_sf!$D$2:$AY$99,base_minorista!$A2819,0)</f>
        <v>30809620.418909989</v>
      </c>
      <c r="H2819">
        <f>+HLOOKUP(VLOOKUP($B2819,$Q$2:$R$42,2,0),creditos_sf!$D$2:$AY$99,base_minorista!$A2819,0)</f>
        <v>51129450.346127681</v>
      </c>
      <c r="I2819">
        <f>+HLOOKUP(VLOOKUP($B2819,$Q$2:$R$42,2,0),creditos_sf!$D$103:$AY$200,base_minorista!$A2819,0)</f>
        <v>8901442.827887997</v>
      </c>
      <c r="J2819">
        <f>+HLOOKUP(VLOOKUP($B2819,$Q$2:$R$42,2,0),Costo_fondeo!$D$3:$AY$100,base_minorista!$A2819,0)</f>
        <v>7.6236427480572591</v>
      </c>
      <c r="K2819">
        <f>+HLOOKUP(VLOOKUP($B2819,$Q$2:$R$42,2,0),Costo_provisiones!$D$3:$AY$100,base_minorista!$A2819,0)</f>
        <v>13.887268348833823</v>
      </c>
      <c r="L2819">
        <f>+HLOOKUP(VLOOKUP($B2819,$Q$2:$R$42,2,0),Morosidad_control!$D$4:$AY$101,base_minorista!$A2819,0)</f>
        <v>11.015511513200318</v>
      </c>
      <c r="M2819">
        <f ca="1">+OFFSET(Capital_2!$D$2,base_minorista!A2819,0)</f>
        <v>3.5649149268123814</v>
      </c>
      <c r="N2819">
        <f>+HLOOKUP(VLOOKUP($B2819,$Q$2:$R$42,2,0),costo_laboral!$E$2:$AZ$99,base_minorista!$A2819,0)</f>
        <v>21.904430808514199</v>
      </c>
      <c r="O2819">
        <f>+HLOOKUP(VLOOKUP($B2819,$Q$2:$R$42,2,0),Participacion2!$D$2:$AO$99,base_minorista!$A2819,0)</f>
        <v>0.21928180167347899</v>
      </c>
    </row>
    <row r="2820" spans="1:15" ht="16.5" x14ac:dyDescent="0.3">
      <c r="A2820">
        <v>4</v>
      </c>
      <c r="B2820">
        <v>31</v>
      </c>
      <c r="C2820">
        <v>3</v>
      </c>
      <c r="D2820" s="3">
        <v>40968</v>
      </c>
      <c r="E2820" s="33">
        <v>12</v>
      </c>
      <c r="F2820">
        <v>1</v>
      </c>
      <c r="G2820">
        <f>+HLOOKUP(VLOOKUP($B2820,$Q$2:$R$42,2,0),costos_sf!$D$2:$AY$99,base_minorista!$A2820,0)</f>
        <v>30837608.285661735</v>
      </c>
      <c r="H2820">
        <f>+HLOOKUP(VLOOKUP($B2820,$Q$2:$R$42,2,0),creditos_sf!$D$2:$AY$99,base_minorista!$A2820,0)</f>
        <v>51693543.270708792</v>
      </c>
      <c r="I2820">
        <f>+HLOOKUP(VLOOKUP($B2820,$Q$2:$R$42,2,0),creditos_sf!$D$103:$AY$200,base_minorista!$A2820,0)</f>
        <v>8848878.358858034</v>
      </c>
      <c r="J2820">
        <f>+HLOOKUP(VLOOKUP($B2820,$Q$2:$R$42,2,0),Costo_fondeo!$D$3:$AY$100,base_minorista!$A2820,0)</f>
        <v>7.6203106465792345</v>
      </c>
      <c r="K2820">
        <f>+HLOOKUP(VLOOKUP($B2820,$Q$2:$R$42,2,0),Costo_provisiones!$D$3:$AY$100,base_minorista!$A2820,0)</f>
        <v>14.504600477347587</v>
      </c>
      <c r="L2820">
        <f>+HLOOKUP(VLOOKUP($B2820,$Q$2:$R$42,2,0),Morosidad_control!$D$4:$AY$101,base_minorista!$A2820,0)</f>
        <v>11.883600040367829</v>
      </c>
      <c r="M2820">
        <f ca="1">+OFFSET(Capital_2!$D$2,base_minorista!A2820,0)</f>
        <v>3.6045728554123184</v>
      </c>
      <c r="N2820">
        <f>+HLOOKUP(VLOOKUP($B2820,$Q$2:$R$42,2,0),costo_laboral!$E$2:$AZ$99,base_minorista!$A2820,0)</f>
        <v>21.8921116765063</v>
      </c>
      <c r="O2820">
        <f>+HLOOKUP(VLOOKUP($B2820,$Q$2:$R$42,2,0),Participacion2!$D$2:$AO$99,base_minorista!$A2820,0)</f>
        <v>0.21369292317022601</v>
      </c>
    </row>
    <row r="2821" spans="1:15" ht="16.5" x14ac:dyDescent="0.3">
      <c r="A2821">
        <v>5</v>
      </c>
      <c r="B2821">
        <v>31</v>
      </c>
      <c r="C2821">
        <v>4</v>
      </c>
      <c r="D2821" s="3">
        <v>40999</v>
      </c>
      <c r="E2821" s="33">
        <v>12</v>
      </c>
      <c r="F2821">
        <v>1</v>
      </c>
      <c r="G2821">
        <f>+HLOOKUP(VLOOKUP($B2821,$Q$2:$R$42,2,0),costos_sf!$D$2:$AY$99,base_minorista!$A2821,0)</f>
        <v>29841528.607356943</v>
      </c>
      <c r="H2821">
        <f>+HLOOKUP(VLOOKUP($B2821,$Q$2:$R$42,2,0),creditos_sf!$D$2:$AY$99,base_minorista!$A2821,0)</f>
        <v>52860097.064289361</v>
      </c>
      <c r="I2821">
        <f>+HLOOKUP(VLOOKUP($B2821,$Q$2:$R$42,2,0),creditos_sf!$D$103:$AY$200,base_minorista!$A2821,0)</f>
        <v>8816733.1237195674</v>
      </c>
      <c r="J2821">
        <f>+HLOOKUP(VLOOKUP($B2821,$Q$2:$R$42,2,0),Costo_fondeo!$D$3:$AY$100,base_minorista!$A2821,0)</f>
        <v>7.5963237943260724</v>
      </c>
      <c r="K2821">
        <f>+HLOOKUP(VLOOKUP($B2821,$Q$2:$R$42,2,0),Costo_provisiones!$D$3:$AY$100,base_minorista!$A2821,0)</f>
        <v>13.494228617538468</v>
      </c>
      <c r="L2821">
        <f>+HLOOKUP(VLOOKUP($B2821,$Q$2:$R$42,2,0),Morosidad_control!$D$4:$AY$101,base_minorista!$A2821,0)</f>
        <v>12.267565092248981</v>
      </c>
      <c r="M2821">
        <f ca="1">+OFFSET(Capital_2!$D$2,base_minorista!A2821,0)</f>
        <v>3.6441469759495817</v>
      </c>
      <c r="N2821">
        <f>+HLOOKUP(VLOOKUP($B2821,$Q$2:$R$42,2,0),costo_laboral!$E$2:$AZ$99,base_minorista!$A2821,0)</f>
        <v>22.0869739431398</v>
      </c>
      <c r="O2821">
        <f>+HLOOKUP(VLOOKUP($B2821,$Q$2:$R$42,2,0),Participacion2!$D$2:$AO$99,base_minorista!$A2821,0)</f>
        <v>0.210238781974145</v>
      </c>
    </row>
    <row r="2822" spans="1:15" ht="16.5" x14ac:dyDescent="0.3">
      <c r="A2822">
        <v>6</v>
      </c>
      <c r="B2822">
        <v>31</v>
      </c>
      <c r="C2822">
        <v>5</v>
      </c>
      <c r="D2822" s="3">
        <v>41029</v>
      </c>
      <c r="E2822" s="33">
        <v>12</v>
      </c>
      <c r="F2822">
        <v>1</v>
      </c>
      <c r="G2822">
        <f>+HLOOKUP(VLOOKUP($B2822,$Q$2:$R$42,2,0),costos_sf!$D$2:$AY$99,base_minorista!$A2822,0)</f>
        <v>29033412.657995604</v>
      </c>
      <c r="H2822">
        <f>+HLOOKUP(VLOOKUP($B2822,$Q$2:$R$42,2,0),creditos_sf!$D$2:$AY$99,base_minorista!$A2822,0)</f>
        <v>53938147.378071189</v>
      </c>
      <c r="I2822">
        <f>+HLOOKUP(VLOOKUP($B2822,$Q$2:$R$42,2,0),creditos_sf!$D$103:$AY$200,base_minorista!$A2822,0)</f>
        <v>9889062.1694984585</v>
      </c>
      <c r="J2822">
        <f>+HLOOKUP(VLOOKUP($B2822,$Q$2:$R$42,2,0),Costo_fondeo!$D$3:$AY$100,base_minorista!$A2822,0)</f>
        <v>7.5371412968146396</v>
      </c>
      <c r="K2822">
        <f>+HLOOKUP(VLOOKUP($B2822,$Q$2:$R$42,2,0),Costo_provisiones!$D$3:$AY$100,base_minorista!$A2822,0)</f>
        <v>12.778910215065334</v>
      </c>
      <c r="L2822">
        <f>+HLOOKUP(VLOOKUP($B2822,$Q$2:$R$42,2,0),Morosidad_control!$D$4:$AY$101,base_minorista!$A2822,0)</f>
        <v>12.790904907902318</v>
      </c>
      <c r="M2822">
        <f ca="1">+OFFSET(Capital_2!$D$2,base_minorista!A2822,0)</f>
        <v>3.6866707606514586</v>
      </c>
      <c r="N2822">
        <f>+HLOOKUP(VLOOKUP($B2822,$Q$2:$R$42,2,0),costo_laboral!$E$2:$AZ$99,base_minorista!$A2822,0)</f>
        <v>22.335229414574702</v>
      </c>
      <c r="O2822">
        <f>+HLOOKUP(VLOOKUP($B2822,$Q$2:$R$42,2,0),Participacion2!$D$2:$AO$99,base_minorista!$A2822,0)</f>
        <v>0.20643824717424999</v>
      </c>
    </row>
    <row r="2823" spans="1:15" ht="16.5" x14ac:dyDescent="0.3">
      <c r="A2823">
        <v>7</v>
      </c>
      <c r="B2823">
        <v>31</v>
      </c>
      <c r="C2823">
        <v>6</v>
      </c>
      <c r="D2823" s="3">
        <v>41060</v>
      </c>
      <c r="E2823" s="33">
        <v>12</v>
      </c>
      <c r="F2823">
        <v>1</v>
      </c>
      <c r="G2823">
        <f>+HLOOKUP(VLOOKUP($B2823,$Q$2:$R$42,2,0),costos_sf!$D$2:$AY$99,base_minorista!$A2823,0)</f>
        <v>29294522.546914563</v>
      </c>
      <c r="H2823">
        <f>+HLOOKUP(VLOOKUP($B2823,$Q$2:$R$42,2,0),creditos_sf!$D$2:$AY$99,base_minorista!$A2823,0)</f>
        <v>55466011.415644817</v>
      </c>
      <c r="I2823">
        <f>+HLOOKUP(VLOOKUP($B2823,$Q$2:$R$42,2,0),creditos_sf!$D$103:$AY$200,base_minorista!$A2823,0)</f>
        <v>10047123.731145652</v>
      </c>
      <c r="J2823">
        <f>+HLOOKUP(VLOOKUP($B2823,$Q$2:$R$42,2,0),Costo_fondeo!$D$3:$AY$100,base_minorista!$A2823,0)</f>
        <v>7.508133998536076</v>
      </c>
      <c r="K2823">
        <f>+HLOOKUP(VLOOKUP($B2823,$Q$2:$R$42,2,0),Costo_provisiones!$D$3:$AY$100,base_minorista!$A2823,0)</f>
        <v>13.272353623657684</v>
      </c>
      <c r="L2823">
        <f>+HLOOKUP(VLOOKUP($B2823,$Q$2:$R$42,2,0),Morosidad_control!$D$4:$AY$101,base_minorista!$A2823,0)</f>
        <v>12.880492116445641</v>
      </c>
      <c r="M2823">
        <f ca="1">+OFFSET(Capital_2!$D$2,base_minorista!A2823,0)</f>
        <v>3.7432616406065877</v>
      </c>
      <c r="N2823">
        <f>+HLOOKUP(VLOOKUP($B2823,$Q$2:$R$42,2,0),costo_laboral!$E$2:$AZ$99,base_minorista!$A2823,0)</f>
        <v>22.050478861234001</v>
      </c>
      <c r="O2823">
        <f>+HLOOKUP(VLOOKUP($B2823,$Q$2:$R$42,2,0),Participacion2!$D$2:$AO$99,base_minorista!$A2823,0)</f>
        <v>0.20562311864284599</v>
      </c>
    </row>
    <row r="2824" spans="1:15" ht="16.5" x14ac:dyDescent="0.3">
      <c r="A2824">
        <v>8</v>
      </c>
      <c r="B2824">
        <v>31</v>
      </c>
      <c r="C2824">
        <v>7</v>
      </c>
      <c r="D2824" s="3">
        <v>41090</v>
      </c>
      <c r="E2824" s="33">
        <v>12</v>
      </c>
      <c r="F2824">
        <v>1</v>
      </c>
      <c r="G2824">
        <f>+HLOOKUP(VLOOKUP($B2824,$Q$2:$R$42,2,0),costos_sf!$D$2:$AY$99,base_minorista!$A2824,0)</f>
        <v>29294943.573818997</v>
      </c>
      <c r="H2824">
        <f>+HLOOKUP(VLOOKUP($B2824,$Q$2:$R$42,2,0),creditos_sf!$D$2:$AY$99,base_minorista!$A2824,0)</f>
        <v>56244607.052009098</v>
      </c>
      <c r="I2824">
        <f>+HLOOKUP(VLOOKUP($B2824,$Q$2:$R$42,2,0),creditos_sf!$D$103:$AY$200,base_minorista!$A2824,0)</f>
        <v>9958554.964253461</v>
      </c>
      <c r="J2824">
        <f>+HLOOKUP(VLOOKUP($B2824,$Q$2:$R$42,2,0),Costo_fondeo!$D$3:$AY$100,base_minorista!$A2824,0)</f>
        <v>7.4260980636674745</v>
      </c>
      <c r="K2824">
        <f>+HLOOKUP(VLOOKUP($B2824,$Q$2:$R$42,2,0),Costo_provisiones!$D$3:$AY$100,base_minorista!$A2824,0)</f>
        <v>13.393881537388753</v>
      </c>
      <c r="L2824">
        <f>+HLOOKUP(VLOOKUP($B2824,$Q$2:$R$42,2,0),Morosidad_control!$D$4:$AY$101,base_minorista!$A2824,0)</f>
        <v>12.535467888146298</v>
      </c>
      <c r="M2824">
        <f ca="1">+OFFSET(Capital_2!$D$2,base_minorista!A2824,0)</f>
        <v>3.7659791083914693</v>
      </c>
      <c r="N2824">
        <f>+HLOOKUP(VLOOKUP($B2824,$Q$2:$R$42,2,0),costo_laboral!$E$2:$AZ$99,base_minorista!$A2824,0)</f>
        <v>21.777028575644898</v>
      </c>
      <c r="O2824">
        <f>+HLOOKUP(VLOOKUP($B2824,$Q$2:$R$42,2,0),Participacion2!$D$2:$AO$99,base_minorista!$A2824,0)</f>
        <v>0.20348495657574101</v>
      </c>
    </row>
    <row r="2825" spans="1:15" ht="16.5" x14ac:dyDescent="0.3">
      <c r="A2825">
        <v>9</v>
      </c>
      <c r="B2825">
        <v>31</v>
      </c>
      <c r="C2825">
        <v>8</v>
      </c>
      <c r="D2825" s="3">
        <v>41121</v>
      </c>
      <c r="E2825" s="33">
        <v>12</v>
      </c>
      <c r="F2825">
        <v>1</v>
      </c>
      <c r="G2825">
        <f>+HLOOKUP(VLOOKUP($B2825,$Q$2:$R$42,2,0),costos_sf!$D$2:$AY$99,base_minorista!$A2825,0)</f>
        <v>28914536.967674475</v>
      </c>
      <c r="H2825">
        <f>+HLOOKUP(VLOOKUP($B2825,$Q$2:$R$42,2,0),creditos_sf!$D$2:$AY$99,base_minorista!$A2825,0)</f>
        <v>57691095.25124108</v>
      </c>
      <c r="I2825">
        <f>+HLOOKUP(VLOOKUP($B2825,$Q$2:$R$42,2,0),creditos_sf!$D$103:$AY$200,base_minorista!$A2825,0)</f>
        <v>9566090.4597970434</v>
      </c>
      <c r="J2825">
        <f>+HLOOKUP(VLOOKUP($B2825,$Q$2:$R$42,2,0),Costo_fondeo!$D$3:$AY$100,base_minorista!$A2825,0)</f>
        <v>7.3691512361064717</v>
      </c>
      <c r="K2825">
        <f>+HLOOKUP(VLOOKUP($B2825,$Q$2:$R$42,2,0),Costo_provisiones!$D$3:$AY$100,base_minorista!$A2825,0)</f>
        <v>12.692562989234402</v>
      </c>
      <c r="L2825">
        <f>+HLOOKUP(VLOOKUP($B2825,$Q$2:$R$42,2,0),Morosidad_control!$D$4:$AY$101,base_minorista!$A2825,0)</f>
        <v>12.294284498203838</v>
      </c>
      <c r="M2825">
        <f ca="1">+OFFSET(Capital_2!$D$2,base_minorista!A2825,0)</f>
        <v>3.7900682632030773</v>
      </c>
      <c r="N2825">
        <f>+HLOOKUP(VLOOKUP($B2825,$Q$2:$R$42,2,0),costo_laboral!$E$2:$AZ$99,base_minorista!$A2825,0)</f>
        <v>21.391141832877899</v>
      </c>
      <c r="O2825">
        <f>+HLOOKUP(VLOOKUP($B2825,$Q$2:$R$42,2,0),Participacion2!$D$2:$AO$99,base_minorista!$A2825,0)</f>
        <v>0.208565556752183</v>
      </c>
    </row>
    <row r="2826" spans="1:15" ht="16.5" x14ac:dyDescent="0.3">
      <c r="A2826">
        <v>10</v>
      </c>
      <c r="B2826">
        <v>31</v>
      </c>
      <c r="C2826">
        <v>9</v>
      </c>
      <c r="D2826" s="3">
        <v>41152</v>
      </c>
      <c r="E2826" s="33">
        <v>12</v>
      </c>
      <c r="F2826">
        <v>1</v>
      </c>
      <c r="G2826">
        <f>+HLOOKUP(VLOOKUP($B2826,$Q$2:$R$42,2,0),costos_sf!$D$2:$AY$99,base_minorista!$A2826,0)</f>
        <v>28823841.078019649</v>
      </c>
      <c r="H2826">
        <f>+HLOOKUP(VLOOKUP($B2826,$Q$2:$R$42,2,0),creditos_sf!$D$2:$AY$99,base_minorista!$A2826,0)</f>
        <v>58986863.391981229</v>
      </c>
      <c r="I2826">
        <f>+HLOOKUP(VLOOKUP($B2826,$Q$2:$R$42,2,0),creditos_sf!$D$103:$AY$200,base_minorista!$A2826,0)</f>
        <v>9078061.1669886075</v>
      </c>
      <c r="J2826">
        <f>+HLOOKUP(VLOOKUP($B2826,$Q$2:$R$42,2,0),Costo_fondeo!$D$3:$AY$100,base_minorista!$A2826,0)</f>
        <v>7.2707236650167246</v>
      </c>
      <c r="K2826">
        <f>+HLOOKUP(VLOOKUP($B2826,$Q$2:$R$42,2,0),Costo_provisiones!$D$3:$AY$100,base_minorista!$A2826,0)</f>
        <v>12.636309730897882</v>
      </c>
      <c r="L2826">
        <f>+HLOOKUP(VLOOKUP($B2826,$Q$2:$R$42,2,0),Morosidad_control!$D$4:$AY$101,base_minorista!$A2826,0)</f>
        <v>12.63580240772764</v>
      </c>
      <c r="M2826">
        <f ca="1">+OFFSET(Capital_2!$D$2,base_minorista!A2826,0)</f>
        <v>3.7960315209630844</v>
      </c>
      <c r="N2826">
        <f>+HLOOKUP(VLOOKUP($B2826,$Q$2:$R$42,2,0),costo_laboral!$E$2:$AZ$99,base_minorista!$A2826,0)</f>
        <v>20.745558097487699</v>
      </c>
      <c r="O2826">
        <f>+HLOOKUP(VLOOKUP($B2826,$Q$2:$R$42,2,0),Participacion2!$D$2:$AO$99,base_minorista!$A2826,0)</f>
        <v>0.21472471144509001</v>
      </c>
    </row>
    <row r="2827" spans="1:15" ht="16.5" x14ac:dyDescent="0.3">
      <c r="A2827">
        <v>11</v>
      </c>
      <c r="B2827">
        <v>31</v>
      </c>
      <c r="C2827">
        <v>10</v>
      </c>
      <c r="D2827" s="3">
        <v>41182</v>
      </c>
      <c r="E2827" s="33">
        <v>12</v>
      </c>
      <c r="F2827">
        <v>1</v>
      </c>
      <c r="G2827">
        <f>+HLOOKUP(VLOOKUP($B2827,$Q$2:$R$42,2,0),costos_sf!$D$2:$AY$99,base_minorista!$A2827,0)</f>
        <v>28980313.649688322</v>
      </c>
      <c r="H2827">
        <f>+HLOOKUP(VLOOKUP($B2827,$Q$2:$R$42,2,0),creditos_sf!$D$2:$AY$99,base_minorista!$A2827,0)</f>
        <v>60692895.089671403</v>
      </c>
      <c r="I2827">
        <f>+HLOOKUP(VLOOKUP($B2827,$Q$2:$R$42,2,0),creditos_sf!$D$103:$AY$200,base_minorista!$A2827,0)</f>
        <v>8664437.8768574335</v>
      </c>
      <c r="J2827">
        <f>+HLOOKUP(VLOOKUP($B2827,$Q$2:$R$42,2,0),Costo_fondeo!$D$3:$AY$100,base_minorista!$A2827,0)</f>
        <v>7.2455495924821145</v>
      </c>
      <c r="K2827">
        <f>+HLOOKUP(VLOOKUP($B2827,$Q$2:$R$42,2,0),Costo_provisiones!$D$3:$AY$100,base_minorista!$A2827,0)</f>
        <v>12.805472640379914</v>
      </c>
      <c r="L2827">
        <f>+HLOOKUP(VLOOKUP($B2827,$Q$2:$R$42,2,0),Morosidad_control!$D$4:$AY$101,base_minorista!$A2827,0)</f>
        <v>12.573501842007124</v>
      </c>
      <c r="M2827">
        <f ca="1">+OFFSET(Capital_2!$D$2,base_minorista!A2827,0)</f>
        <v>3.7807846214491896</v>
      </c>
      <c r="N2827">
        <f>+HLOOKUP(VLOOKUP($B2827,$Q$2:$R$42,2,0),costo_laboral!$E$2:$AZ$99,base_minorista!$A2827,0)</f>
        <v>20.389510270716801</v>
      </c>
      <c r="O2827">
        <f>+HLOOKUP(VLOOKUP($B2827,$Q$2:$R$42,2,0),Participacion2!$D$2:$AO$99,base_minorista!$A2827,0)</f>
        <v>0.21994578669891399</v>
      </c>
    </row>
    <row r="2828" spans="1:15" ht="16.5" x14ac:dyDescent="0.3">
      <c r="A2828">
        <v>12</v>
      </c>
      <c r="B2828">
        <v>31</v>
      </c>
      <c r="C2828">
        <v>11</v>
      </c>
      <c r="D2828" s="3">
        <v>41213</v>
      </c>
      <c r="E2828" s="33">
        <v>12</v>
      </c>
      <c r="F2828">
        <v>1</v>
      </c>
      <c r="G2828">
        <f>+HLOOKUP(VLOOKUP($B2828,$Q$2:$R$42,2,0),costos_sf!$D$2:$AY$99,base_minorista!$A2828,0)</f>
        <v>29427696.929374781</v>
      </c>
      <c r="H2828">
        <f>+HLOOKUP(VLOOKUP($B2828,$Q$2:$R$42,2,0),creditos_sf!$D$2:$AY$99,base_minorista!$A2828,0)</f>
        <v>61414175.518958315</v>
      </c>
      <c r="I2828">
        <f>+HLOOKUP(VLOOKUP($B2828,$Q$2:$R$42,2,0),creditos_sf!$D$103:$AY$200,base_minorista!$A2828,0)</f>
        <v>8345880.3944347212</v>
      </c>
      <c r="J2828">
        <f>+HLOOKUP(VLOOKUP($B2828,$Q$2:$R$42,2,0),Costo_fondeo!$D$3:$AY$100,base_minorista!$A2828,0)</f>
        <v>7.2113123178153353</v>
      </c>
      <c r="K2828">
        <f>+HLOOKUP(VLOOKUP($B2828,$Q$2:$R$42,2,0),Costo_provisiones!$D$3:$AY$100,base_minorista!$A2828,0)</f>
        <v>12.861417596514876</v>
      </c>
      <c r="L2828">
        <f>+HLOOKUP(VLOOKUP($B2828,$Q$2:$R$42,2,0),Morosidad_control!$D$4:$AY$101,base_minorista!$A2828,0)</f>
        <v>11.038805359630469</v>
      </c>
      <c r="M2828">
        <f ca="1">+OFFSET(Capital_2!$D$2,base_minorista!A2828,0)</f>
        <v>3.7788207097198074</v>
      </c>
      <c r="N2828">
        <f>+HLOOKUP(VLOOKUP($B2828,$Q$2:$R$42,2,0),costo_laboral!$E$2:$AZ$99,base_minorista!$A2828,0)</f>
        <v>20.6830692938398</v>
      </c>
      <c r="O2828">
        <f>+HLOOKUP(VLOOKUP($B2828,$Q$2:$R$42,2,0),Participacion2!$D$2:$AO$99,base_minorista!$A2828,0)</f>
        <v>0.22737693659840499</v>
      </c>
    </row>
    <row r="2829" spans="1:15" ht="16.5" x14ac:dyDescent="0.3">
      <c r="A2829">
        <v>13</v>
      </c>
      <c r="B2829">
        <v>31</v>
      </c>
      <c r="C2829">
        <v>12</v>
      </c>
      <c r="D2829" s="3">
        <v>41243</v>
      </c>
      <c r="E2829" s="33">
        <v>12</v>
      </c>
      <c r="F2829">
        <v>1</v>
      </c>
      <c r="G2829">
        <f>+HLOOKUP(VLOOKUP($B2829,$Q$2:$R$42,2,0),costos_sf!$D$2:$AY$99,base_minorista!$A2829,0)</f>
        <v>29482752.205449611</v>
      </c>
      <c r="H2829">
        <f>+HLOOKUP(VLOOKUP($B2829,$Q$2:$R$42,2,0),creditos_sf!$D$2:$AY$99,base_minorista!$A2829,0)</f>
        <v>62201462.472700804</v>
      </c>
      <c r="I2829">
        <f>+HLOOKUP(VLOOKUP($B2829,$Q$2:$R$42,2,0),creditos_sf!$D$103:$AY$200,base_minorista!$A2829,0)</f>
        <v>8046689.934231895</v>
      </c>
      <c r="J2829">
        <f>+HLOOKUP(VLOOKUP($B2829,$Q$2:$R$42,2,0),Costo_fondeo!$D$3:$AY$100,base_minorista!$A2829,0)</f>
        <v>7.1928926408052432</v>
      </c>
      <c r="K2829">
        <f>+HLOOKUP(VLOOKUP($B2829,$Q$2:$R$42,2,0),Costo_provisiones!$D$3:$AY$100,base_minorista!$A2829,0)</f>
        <v>12.400275641631421</v>
      </c>
      <c r="L2829">
        <f>+HLOOKUP(VLOOKUP($B2829,$Q$2:$R$42,2,0),Morosidad_control!$D$4:$AY$101,base_minorista!$A2829,0)</f>
        <v>9.7929002837169854</v>
      </c>
      <c r="M2829">
        <f ca="1">+OFFSET(Capital_2!$D$2,base_minorista!A2829,0)</f>
        <v>3.8090188851336229</v>
      </c>
      <c r="N2829">
        <f>+HLOOKUP(VLOOKUP($B2829,$Q$2:$R$42,2,0),costo_laboral!$E$2:$AZ$99,base_minorista!$A2829,0)</f>
        <v>20.963852014116402</v>
      </c>
      <c r="O2829">
        <f>+HLOOKUP(VLOOKUP($B2829,$Q$2:$R$42,2,0),Participacion2!$D$2:$AO$99,base_minorista!$A2829,0)</f>
        <v>0.23285700379205301</v>
      </c>
    </row>
    <row r="2830" spans="1:15" ht="16.5" x14ac:dyDescent="0.3">
      <c r="A2830">
        <v>14</v>
      </c>
      <c r="B2830">
        <v>31</v>
      </c>
      <c r="C2830">
        <v>13</v>
      </c>
      <c r="D2830" s="3">
        <v>41274</v>
      </c>
      <c r="E2830" s="33">
        <v>12</v>
      </c>
      <c r="F2830">
        <v>1</v>
      </c>
      <c r="G2830">
        <f>+HLOOKUP(VLOOKUP($B2830,$Q$2:$R$42,2,0),costos_sf!$D$2:$AY$99,base_minorista!$A2830,0)</f>
        <v>28772209.378162429</v>
      </c>
      <c r="H2830">
        <f>+HLOOKUP(VLOOKUP($B2830,$Q$2:$R$42,2,0),creditos_sf!$D$2:$AY$99,base_minorista!$A2830,0)</f>
        <v>60355109.828840151</v>
      </c>
      <c r="I2830">
        <f>+HLOOKUP(VLOOKUP($B2830,$Q$2:$R$42,2,0),creditos_sf!$D$103:$AY$200,base_minorista!$A2830,0)</f>
        <v>7615641.7725312831</v>
      </c>
      <c r="J2830">
        <f>+HLOOKUP(VLOOKUP($B2830,$Q$2:$R$42,2,0),Costo_fondeo!$D$3:$AY$100,base_minorista!$A2830,0)</f>
        <v>7.1873514168039776</v>
      </c>
      <c r="K2830">
        <f>+HLOOKUP(VLOOKUP($B2830,$Q$2:$R$42,2,0),Costo_provisiones!$D$3:$AY$100,base_minorista!$A2830,0)</f>
        <v>10.558146088501495</v>
      </c>
      <c r="L2830">
        <f>+HLOOKUP(VLOOKUP($B2830,$Q$2:$R$42,2,0),Morosidad_control!$D$4:$AY$101,base_minorista!$A2830,0)</f>
        <v>6.966797830234345</v>
      </c>
      <c r="M2830">
        <f ca="1">+OFFSET(Capital_2!$D$2,base_minorista!A2830,0)</f>
        <v>3.8327018844682854</v>
      </c>
      <c r="N2830">
        <f>+HLOOKUP(VLOOKUP($B2830,$Q$2:$R$42,2,0),costo_laboral!$E$2:$AZ$99,base_minorista!$A2830,0)</f>
        <v>21.337748924853301</v>
      </c>
      <c r="O2830">
        <f>+HLOOKUP(VLOOKUP($B2830,$Q$2:$R$42,2,0),Participacion2!$D$2:$AO$99,base_minorista!$A2830,0)</f>
        <v>0.23693098890497299</v>
      </c>
    </row>
    <row r="2831" spans="1:15" ht="16.5" x14ac:dyDescent="0.3">
      <c r="A2831">
        <v>15</v>
      </c>
      <c r="B2831">
        <v>31</v>
      </c>
      <c r="C2831">
        <v>14</v>
      </c>
      <c r="D2831" s="3">
        <v>41305</v>
      </c>
      <c r="E2831" s="33">
        <v>13</v>
      </c>
      <c r="F2831">
        <v>1</v>
      </c>
      <c r="G2831">
        <f>+HLOOKUP(VLOOKUP($B2831,$Q$2:$R$42,2,0),costos_sf!$D$2:$AY$99,base_minorista!$A2831,0)</f>
        <v>28058143.727738213</v>
      </c>
      <c r="H2831">
        <f>+HLOOKUP(VLOOKUP($B2831,$Q$2:$R$42,2,0),creditos_sf!$D$2:$AY$99,base_minorista!$A2831,0)</f>
        <v>61484750.116076529</v>
      </c>
      <c r="I2831">
        <f>+HLOOKUP(VLOOKUP($B2831,$Q$2:$R$42,2,0),creditos_sf!$D$103:$AY$200,base_minorista!$A2831,0)</f>
        <v>7733462.3367459644</v>
      </c>
      <c r="J2831">
        <f>+HLOOKUP(VLOOKUP($B2831,$Q$2:$R$42,2,0),Costo_fondeo!$D$3:$AY$100,base_minorista!$A2831,0)</f>
        <v>7.2041069657961518</v>
      </c>
      <c r="K2831">
        <f>+HLOOKUP(VLOOKUP($B2831,$Q$2:$R$42,2,0),Costo_provisiones!$D$3:$AY$100,base_minorista!$A2831,0)</f>
        <v>8.8210452965135548</v>
      </c>
      <c r="L2831">
        <f>+HLOOKUP(VLOOKUP($B2831,$Q$2:$R$42,2,0),Morosidad_control!$D$4:$AY$101,base_minorista!$A2831,0)</f>
        <v>7.5154302497821801</v>
      </c>
      <c r="M2831">
        <f ca="1">+OFFSET(Capital_2!$D$2,base_minorista!A2831,0)</f>
        <v>3.850163299057161</v>
      </c>
      <c r="N2831">
        <f>+HLOOKUP(VLOOKUP($B2831,$Q$2:$R$42,2,0),costo_laboral!$E$2:$AZ$99,base_minorista!$A2831,0)</f>
        <v>21.027529323174502</v>
      </c>
      <c r="O2831">
        <f>+HLOOKUP(VLOOKUP($B2831,$Q$2:$R$42,2,0),Participacion2!$D$2:$AO$99,base_minorista!$A2831,0)</f>
        <v>0.24068446646991801</v>
      </c>
    </row>
    <row r="2832" spans="1:15" ht="16.5" x14ac:dyDescent="0.3">
      <c r="A2832">
        <v>16</v>
      </c>
      <c r="B2832">
        <v>31</v>
      </c>
      <c r="C2832">
        <v>15</v>
      </c>
      <c r="D2832" s="3">
        <v>41333</v>
      </c>
      <c r="E2832" s="33">
        <v>13</v>
      </c>
      <c r="F2832">
        <v>1</v>
      </c>
      <c r="G2832">
        <f>+HLOOKUP(VLOOKUP($B2832,$Q$2:$R$42,2,0),costos_sf!$D$2:$AY$99,base_minorista!$A2832,0)</f>
        <v>27872187.697549175</v>
      </c>
      <c r="H2832">
        <f>+HLOOKUP(VLOOKUP($B2832,$Q$2:$R$42,2,0),creditos_sf!$D$2:$AY$99,base_minorista!$A2832,0)</f>
        <v>61872443.976578772</v>
      </c>
      <c r="I2832">
        <f>+HLOOKUP(VLOOKUP($B2832,$Q$2:$R$42,2,0),creditos_sf!$D$103:$AY$200,base_minorista!$A2832,0)</f>
        <v>7278814.3490886241</v>
      </c>
      <c r="J2832">
        <f>+HLOOKUP(VLOOKUP($B2832,$Q$2:$R$42,2,0),Costo_fondeo!$D$3:$AY$100,base_minorista!$A2832,0)</f>
        <v>7.1765194171425604</v>
      </c>
      <c r="K2832">
        <f>+HLOOKUP(VLOOKUP($B2832,$Q$2:$R$42,2,0),Costo_provisiones!$D$3:$AY$100,base_minorista!$A2832,0)</f>
        <v>8.0818094268880447</v>
      </c>
      <c r="L2832">
        <f>+HLOOKUP(VLOOKUP($B2832,$Q$2:$R$42,2,0),Morosidad_control!$D$4:$AY$101,base_minorista!$A2832,0)</f>
        <v>8.1106975686542437</v>
      </c>
      <c r="M2832">
        <f ca="1">+OFFSET(Capital_2!$D$2,base_minorista!A2832,0)</f>
        <v>3.8660657399921172</v>
      </c>
      <c r="N2832">
        <f>+HLOOKUP(VLOOKUP($B2832,$Q$2:$R$42,2,0),costo_laboral!$E$2:$AZ$99,base_minorista!$A2832,0)</f>
        <v>21.4591199123584</v>
      </c>
      <c r="O2832">
        <f>+HLOOKUP(VLOOKUP($B2832,$Q$2:$R$42,2,0),Participacion2!$D$2:$AO$99,base_minorista!$A2832,0)</f>
        <v>0.23699899503010999</v>
      </c>
    </row>
    <row r="2833" spans="1:15" ht="16.5" x14ac:dyDescent="0.3">
      <c r="A2833">
        <v>17</v>
      </c>
      <c r="B2833">
        <v>31</v>
      </c>
      <c r="C2833">
        <v>16</v>
      </c>
      <c r="D2833" s="3">
        <v>41364</v>
      </c>
      <c r="E2833" s="33">
        <v>13</v>
      </c>
      <c r="F2833">
        <v>1</v>
      </c>
      <c r="G2833">
        <f>+HLOOKUP(VLOOKUP($B2833,$Q$2:$R$42,2,0),costos_sf!$D$2:$AY$99,base_minorista!$A2833,0)</f>
        <v>27014681.673263844</v>
      </c>
      <c r="H2833">
        <f>+HLOOKUP(VLOOKUP($B2833,$Q$2:$R$42,2,0),creditos_sf!$D$2:$AY$99,base_minorista!$A2833,0)</f>
        <v>61430125.120418228</v>
      </c>
      <c r="I2833">
        <f>+HLOOKUP(VLOOKUP($B2833,$Q$2:$R$42,2,0),creditos_sf!$D$103:$AY$200,base_minorista!$A2833,0)</f>
        <v>6990709.8904036032</v>
      </c>
      <c r="J2833">
        <f>+HLOOKUP(VLOOKUP($B2833,$Q$2:$R$42,2,0),Costo_fondeo!$D$3:$AY$100,base_minorista!$A2833,0)</f>
        <v>7.2141746029017737</v>
      </c>
      <c r="K2833">
        <f>+HLOOKUP(VLOOKUP($B2833,$Q$2:$R$42,2,0),Costo_provisiones!$D$3:$AY$100,base_minorista!$A2833,0)</f>
        <v>6.8023975584626584</v>
      </c>
      <c r="L2833">
        <f>+HLOOKUP(VLOOKUP($B2833,$Q$2:$R$42,2,0),Morosidad_control!$D$4:$AY$101,base_minorista!$A2833,0)</f>
        <v>8.8583637815931766</v>
      </c>
      <c r="M2833">
        <f ca="1">+OFFSET(Capital_2!$D$2,base_minorista!A2833,0)</f>
        <v>3.8754391719680488</v>
      </c>
      <c r="N2833">
        <f>+HLOOKUP(VLOOKUP($B2833,$Q$2:$R$42,2,0),costo_laboral!$E$2:$AZ$99,base_minorista!$A2833,0)</f>
        <v>22.164415389949099</v>
      </c>
      <c r="O2833">
        <f>+HLOOKUP(VLOOKUP($B2833,$Q$2:$R$42,2,0),Participacion2!$D$2:$AO$99,base_minorista!$A2833,0)</f>
        <v>0.22569714341470401</v>
      </c>
    </row>
    <row r="2834" spans="1:15" ht="16.5" x14ac:dyDescent="0.3">
      <c r="A2834">
        <v>18</v>
      </c>
      <c r="B2834">
        <v>31</v>
      </c>
      <c r="C2834">
        <v>17</v>
      </c>
      <c r="D2834" s="3">
        <v>41394</v>
      </c>
      <c r="E2834" s="33">
        <v>13</v>
      </c>
      <c r="F2834">
        <v>1</v>
      </c>
      <c r="G2834">
        <f>+HLOOKUP(VLOOKUP($B2834,$Q$2:$R$42,2,0),costos_sf!$D$2:$AY$99,base_minorista!$A2834,0)</f>
        <v>27123911.530796241</v>
      </c>
      <c r="H2834">
        <f>+HLOOKUP(VLOOKUP($B2834,$Q$2:$R$42,2,0),creditos_sf!$D$2:$AY$99,base_minorista!$A2834,0)</f>
        <v>61572892.428624876</v>
      </c>
      <c r="I2834">
        <f>+HLOOKUP(VLOOKUP($B2834,$Q$2:$R$42,2,0),creditos_sf!$D$103:$AY$200,base_minorista!$A2834,0)</f>
        <v>7355687.8231940046</v>
      </c>
      <c r="J2834">
        <f>+HLOOKUP(VLOOKUP($B2834,$Q$2:$R$42,2,0),Costo_fondeo!$D$3:$AY$100,base_minorista!$A2834,0)</f>
        <v>7.2527103053073292</v>
      </c>
      <c r="K2834">
        <f>+HLOOKUP(VLOOKUP($B2834,$Q$2:$R$42,2,0),Costo_provisiones!$D$3:$AY$100,base_minorista!$A2834,0)</f>
        <v>6.618215764826191</v>
      </c>
      <c r="L2834">
        <f>+HLOOKUP(VLOOKUP($B2834,$Q$2:$R$42,2,0),Morosidad_control!$D$4:$AY$101,base_minorista!$A2834,0)</f>
        <v>9.1039482716576909</v>
      </c>
      <c r="M2834">
        <f ca="1">+OFFSET(Capital_2!$D$2,base_minorista!A2834,0)</f>
        <v>3.8611269429337338</v>
      </c>
      <c r="N2834">
        <f>+HLOOKUP(VLOOKUP($B2834,$Q$2:$R$42,2,0),costo_laboral!$E$2:$AZ$99,base_minorista!$A2834,0)</f>
        <v>23.2340272412102</v>
      </c>
      <c r="O2834">
        <f>+HLOOKUP(VLOOKUP($B2834,$Q$2:$R$42,2,0),Participacion2!$D$2:$AO$99,base_minorista!$A2834,0)</f>
        <v>0.21752489577667</v>
      </c>
    </row>
    <row r="2835" spans="1:15" ht="16.5" x14ac:dyDescent="0.3">
      <c r="A2835">
        <v>19</v>
      </c>
      <c r="B2835">
        <v>31</v>
      </c>
      <c r="C2835">
        <v>18</v>
      </c>
      <c r="D2835" s="3">
        <v>41425</v>
      </c>
      <c r="E2835" s="33">
        <v>13</v>
      </c>
      <c r="F2835">
        <v>1</v>
      </c>
      <c r="G2835">
        <f>+HLOOKUP(VLOOKUP($B2835,$Q$2:$R$42,2,0),costos_sf!$D$2:$AY$99,base_minorista!$A2835,0)</f>
        <v>27166649.42878044</v>
      </c>
      <c r="H2835">
        <f>+HLOOKUP(VLOOKUP($B2835,$Q$2:$R$42,2,0),creditos_sf!$D$2:$AY$99,base_minorista!$A2835,0)</f>
        <v>61505961.426674262</v>
      </c>
      <c r="I2835">
        <f>+HLOOKUP(VLOOKUP($B2835,$Q$2:$R$42,2,0),creditos_sf!$D$103:$AY$200,base_minorista!$A2835,0)</f>
        <v>6795612.6096071471</v>
      </c>
      <c r="J2835">
        <f>+HLOOKUP(VLOOKUP($B2835,$Q$2:$R$42,2,0),Costo_fondeo!$D$3:$AY$100,base_minorista!$A2835,0)</f>
        <v>7.298646191935787</v>
      </c>
      <c r="K2835">
        <f>+HLOOKUP(VLOOKUP($B2835,$Q$2:$R$42,2,0),Costo_provisiones!$D$3:$AY$100,base_minorista!$A2835,0)</f>
        <v>6.5821940810792459</v>
      </c>
      <c r="L2835">
        <f>+HLOOKUP(VLOOKUP($B2835,$Q$2:$R$42,2,0),Morosidad_control!$D$4:$AY$101,base_minorista!$A2835,0)</f>
        <v>9.6304511030804534</v>
      </c>
      <c r="M2835">
        <f ca="1">+OFFSET(Capital_2!$D$2,base_minorista!A2835,0)</f>
        <v>3.8158367264519906</v>
      </c>
      <c r="N2835">
        <f>+HLOOKUP(VLOOKUP($B2835,$Q$2:$R$42,2,0),costo_laboral!$E$2:$AZ$99,base_minorista!$A2835,0)</f>
        <v>23.768320329557302</v>
      </c>
      <c r="O2835">
        <f>+HLOOKUP(VLOOKUP($B2835,$Q$2:$R$42,2,0),Participacion2!$D$2:$AO$99,base_minorista!$A2835,0)</f>
        <v>0.21292745374029001</v>
      </c>
    </row>
    <row r="2836" spans="1:15" ht="16.5" x14ac:dyDescent="0.3">
      <c r="A2836">
        <v>20</v>
      </c>
      <c r="B2836">
        <v>31</v>
      </c>
      <c r="C2836">
        <v>19</v>
      </c>
      <c r="D2836" s="3">
        <v>41455</v>
      </c>
      <c r="E2836" s="33">
        <v>13</v>
      </c>
      <c r="F2836">
        <v>1</v>
      </c>
      <c r="G2836">
        <f>+HLOOKUP(VLOOKUP($B2836,$Q$2:$R$42,2,0),costos_sf!$D$2:$AY$99,base_minorista!$A2836,0)</f>
        <v>27096562.09377633</v>
      </c>
      <c r="H2836">
        <f>+HLOOKUP(VLOOKUP($B2836,$Q$2:$R$42,2,0),creditos_sf!$D$2:$AY$99,base_minorista!$A2836,0)</f>
        <v>59594360.810208179</v>
      </c>
      <c r="I2836">
        <f>+HLOOKUP(VLOOKUP($B2836,$Q$2:$R$42,2,0),creditos_sf!$D$103:$AY$200,base_minorista!$A2836,0)</f>
        <v>6515380.6167322723</v>
      </c>
      <c r="J2836">
        <f>+HLOOKUP(VLOOKUP($B2836,$Q$2:$R$42,2,0),Costo_fondeo!$D$3:$AY$100,base_minorista!$A2836,0)</f>
        <v>7.3406585724033553</v>
      </c>
      <c r="K2836">
        <f>+HLOOKUP(VLOOKUP($B2836,$Q$2:$R$42,2,0),Costo_provisiones!$D$3:$AY$100,base_minorista!$A2836,0)</f>
        <v>6.1605656308076604</v>
      </c>
      <c r="L2836">
        <f>+HLOOKUP(VLOOKUP($B2836,$Q$2:$R$42,2,0),Morosidad_control!$D$4:$AY$101,base_minorista!$A2836,0)</f>
        <v>11.26926354667698</v>
      </c>
      <c r="M2836">
        <f ca="1">+OFFSET(Capital_2!$D$2,base_minorista!A2836,0)</f>
        <v>3.777787965810723</v>
      </c>
      <c r="N2836">
        <f>+HLOOKUP(VLOOKUP($B2836,$Q$2:$R$42,2,0),costo_laboral!$E$2:$AZ$99,base_minorista!$A2836,0)</f>
        <v>24.494744444448301</v>
      </c>
      <c r="O2836">
        <f>+HLOOKUP(VLOOKUP($B2836,$Q$2:$R$42,2,0),Participacion2!$D$2:$AO$99,base_minorista!$A2836,0)</f>
        <v>0.202966255166975</v>
      </c>
    </row>
    <row r="2837" spans="1:15" ht="16.5" x14ac:dyDescent="0.3">
      <c r="A2837">
        <v>21</v>
      </c>
      <c r="B2837">
        <v>31</v>
      </c>
      <c r="C2837">
        <v>20</v>
      </c>
      <c r="D2837" s="3">
        <v>41486</v>
      </c>
      <c r="E2837" s="33">
        <v>13</v>
      </c>
      <c r="F2837">
        <v>1</v>
      </c>
      <c r="G2837">
        <f>+HLOOKUP(VLOOKUP($B2837,$Q$2:$R$42,2,0),costos_sf!$D$2:$AY$99,base_minorista!$A2837,0)</f>
        <v>26801102.83257838</v>
      </c>
      <c r="H2837">
        <f>+HLOOKUP(VLOOKUP($B2837,$Q$2:$R$42,2,0),creditos_sf!$D$2:$AY$99,base_minorista!$A2837,0)</f>
        <v>56833743.750104204</v>
      </c>
      <c r="I2837">
        <f>+HLOOKUP(VLOOKUP($B2837,$Q$2:$R$42,2,0),creditos_sf!$D$103:$AY$200,base_minorista!$A2837,0)</f>
        <v>5564730.5051484695</v>
      </c>
      <c r="J2837">
        <f>+HLOOKUP(VLOOKUP($B2837,$Q$2:$R$42,2,0),Costo_fondeo!$D$3:$AY$100,base_minorista!$A2837,0)</f>
        <v>7.3670520923033598</v>
      </c>
      <c r="K2837">
        <f>+HLOOKUP(VLOOKUP($B2837,$Q$2:$R$42,2,0),Costo_provisiones!$D$3:$AY$100,base_minorista!$A2837,0)</f>
        <v>5.7779840793132227</v>
      </c>
      <c r="L2837">
        <f>+HLOOKUP(VLOOKUP($B2837,$Q$2:$R$42,2,0),Morosidad_control!$D$4:$AY$101,base_minorista!$A2837,0)</f>
        <v>13.496217912273014</v>
      </c>
      <c r="M2837">
        <f ca="1">+OFFSET(Capital_2!$D$2,base_minorista!A2837,0)</f>
        <v>3.7289387467323043</v>
      </c>
      <c r="N2837">
        <f>+HLOOKUP(VLOOKUP($B2837,$Q$2:$R$42,2,0),costo_laboral!$E$2:$AZ$99,base_minorista!$A2837,0)</f>
        <v>25.375196785093099</v>
      </c>
      <c r="O2837">
        <f>+HLOOKUP(VLOOKUP($B2837,$Q$2:$R$42,2,0),Participacion2!$D$2:$AO$99,base_minorista!$A2837,0)</f>
        <v>0.19333559135144299</v>
      </c>
    </row>
    <row r="2838" spans="1:15" ht="16.5" x14ac:dyDescent="0.3">
      <c r="A2838">
        <v>22</v>
      </c>
      <c r="B2838">
        <v>31</v>
      </c>
      <c r="C2838">
        <v>21</v>
      </c>
      <c r="D2838" s="3">
        <v>41517</v>
      </c>
      <c r="E2838" s="33">
        <v>13</v>
      </c>
      <c r="F2838">
        <v>1</v>
      </c>
      <c r="G2838">
        <f>+HLOOKUP(VLOOKUP($B2838,$Q$2:$R$42,2,0),costos_sf!$D$2:$AY$99,base_minorista!$A2838,0)</f>
        <v>26594572.343843877</v>
      </c>
      <c r="H2838">
        <f>+HLOOKUP(VLOOKUP($B2838,$Q$2:$R$42,2,0),creditos_sf!$D$2:$AY$99,base_minorista!$A2838,0)</f>
        <v>52938774.945662081</v>
      </c>
      <c r="I2838">
        <f>+HLOOKUP(VLOOKUP($B2838,$Q$2:$R$42,2,0),creditos_sf!$D$103:$AY$200,base_minorista!$A2838,0)</f>
        <v>5010020.7108680438</v>
      </c>
      <c r="J2838">
        <f>+HLOOKUP(VLOOKUP($B2838,$Q$2:$R$42,2,0),Costo_fondeo!$D$3:$AY$100,base_minorista!$A2838,0)</f>
        <v>7.3989722238765419</v>
      </c>
      <c r="K2838">
        <f>+HLOOKUP(VLOOKUP($B2838,$Q$2:$R$42,2,0),Costo_provisiones!$D$3:$AY$100,base_minorista!$A2838,0)</f>
        <v>5.6635751416586322</v>
      </c>
      <c r="L2838">
        <f>+HLOOKUP(VLOOKUP($B2838,$Q$2:$R$42,2,0),Morosidad_control!$D$4:$AY$101,base_minorista!$A2838,0)</f>
        <v>15.152735335792004</v>
      </c>
      <c r="M2838">
        <f ca="1">+OFFSET(Capital_2!$D$2,base_minorista!A2838,0)</f>
        <v>3.6888980520732653</v>
      </c>
      <c r="N2838">
        <f>+HLOOKUP(VLOOKUP($B2838,$Q$2:$R$42,2,0),costo_laboral!$E$2:$AZ$99,base_minorista!$A2838,0)</f>
        <v>26.148658156256801</v>
      </c>
      <c r="O2838">
        <f>+HLOOKUP(VLOOKUP($B2838,$Q$2:$R$42,2,0),Participacion2!$D$2:$AO$99,base_minorista!$A2838,0)</f>
        <v>0.183931284092922</v>
      </c>
    </row>
    <row r="2839" spans="1:15" ht="16.5" x14ac:dyDescent="0.3">
      <c r="A2839">
        <v>23</v>
      </c>
      <c r="B2839">
        <v>31</v>
      </c>
      <c r="C2839">
        <v>22</v>
      </c>
      <c r="D2839" s="3">
        <v>41547</v>
      </c>
      <c r="E2839" s="33">
        <v>13</v>
      </c>
      <c r="F2839">
        <v>1</v>
      </c>
      <c r="G2839">
        <f>+HLOOKUP(VLOOKUP($B2839,$Q$2:$R$42,2,0),costos_sf!$D$2:$AY$99,base_minorista!$A2839,0)</f>
        <v>26458896.745152555</v>
      </c>
      <c r="H2839">
        <f>+HLOOKUP(VLOOKUP($B2839,$Q$2:$R$42,2,0),creditos_sf!$D$2:$AY$99,base_minorista!$A2839,0)</f>
        <v>49300864.559245132</v>
      </c>
      <c r="I2839">
        <f>+HLOOKUP(VLOOKUP($B2839,$Q$2:$R$42,2,0),creditos_sf!$D$103:$AY$200,base_minorista!$A2839,0)</f>
        <v>4803547.0042844322</v>
      </c>
      <c r="J2839">
        <f>+HLOOKUP(VLOOKUP($B2839,$Q$2:$R$42,2,0),Costo_fondeo!$D$3:$AY$100,base_minorista!$A2839,0)</f>
        <v>7.3607276514316062</v>
      </c>
      <c r="K2839">
        <f>+HLOOKUP(VLOOKUP($B2839,$Q$2:$R$42,2,0),Costo_provisiones!$D$3:$AY$100,base_minorista!$A2839,0)</f>
        <v>5.4591519532761215</v>
      </c>
      <c r="L2839">
        <f>+HLOOKUP(VLOOKUP($B2839,$Q$2:$R$42,2,0),Morosidad_control!$D$4:$AY$101,base_minorista!$A2839,0)</f>
        <v>17.795613113856486</v>
      </c>
      <c r="M2839">
        <f ca="1">+OFFSET(Capital_2!$D$2,base_minorista!A2839,0)</f>
        <v>3.6532457928608841</v>
      </c>
      <c r="N2839">
        <f>+HLOOKUP(VLOOKUP($B2839,$Q$2:$R$42,2,0),costo_laboral!$E$2:$AZ$99,base_minorista!$A2839,0)</f>
        <v>27.479247075896499</v>
      </c>
      <c r="O2839">
        <f>+HLOOKUP(VLOOKUP($B2839,$Q$2:$R$42,2,0),Participacion2!$D$2:$AO$99,base_minorista!$A2839,0)</f>
        <v>0.172444003656268</v>
      </c>
    </row>
    <row r="2840" spans="1:15" ht="16.5" x14ac:dyDescent="0.3">
      <c r="A2840">
        <v>24</v>
      </c>
      <c r="B2840">
        <v>31</v>
      </c>
      <c r="C2840">
        <v>23</v>
      </c>
      <c r="D2840" s="3">
        <v>41578</v>
      </c>
      <c r="E2840" s="33">
        <v>13</v>
      </c>
      <c r="F2840">
        <v>1</v>
      </c>
      <c r="G2840">
        <f>+HLOOKUP(VLOOKUP($B2840,$Q$2:$R$42,2,0),costos_sf!$D$2:$AY$99,base_minorista!$A2840,0)</f>
        <v>26034976.649078194</v>
      </c>
      <c r="H2840">
        <f>+HLOOKUP(VLOOKUP($B2840,$Q$2:$R$42,2,0),creditos_sf!$D$2:$AY$99,base_minorista!$A2840,0)</f>
        <v>48239896.861860618</v>
      </c>
      <c r="I2840">
        <f>+HLOOKUP(VLOOKUP($B2840,$Q$2:$R$42,2,0),creditos_sf!$D$103:$AY$200,base_minorista!$A2840,0)</f>
        <v>3569670.6399493995</v>
      </c>
      <c r="J2840">
        <f>+HLOOKUP(VLOOKUP($B2840,$Q$2:$R$42,2,0),Costo_fondeo!$D$3:$AY$100,base_minorista!$A2840,0)</f>
        <v>7.3869212076965995</v>
      </c>
      <c r="K2840">
        <f>+HLOOKUP(VLOOKUP($B2840,$Q$2:$R$42,2,0),Costo_provisiones!$D$3:$AY$100,base_minorista!$A2840,0)</f>
        <v>4.7953684821597014</v>
      </c>
      <c r="L2840">
        <f>+HLOOKUP(VLOOKUP($B2840,$Q$2:$R$42,2,0),Morosidad_control!$D$4:$AY$101,base_minorista!$A2840,0)</f>
        <v>19.573004176113837</v>
      </c>
      <c r="M2840">
        <f ca="1">+OFFSET(Capital_2!$D$2,base_minorista!A2840,0)</f>
        <v>3.6199379690818381</v>
      </c>
      <c r="N2840">
        <f>+HLOOKUP(VLOOKUP($B2840,$Q$2:$R$42,2,0),costo_laboral!$E$2:$AZ$99,base_minorista!$A2840,0)</f>
        <v>28.436012306683399</v>
      </c>
      <c r="O2840">
        <f>+HLOOKUP(VLOOKUP($B2840,$Q$2:$R$42,2,0),Participacion2!$D$2:$AO$99,base_minorista!$A2840,0)</f>
        <v>0.17226560084522599</v>
      </c>
    </row>
    <row r="2841" spans="1:15" ht="16.5" x14ac:dyDescent="0.3">
      <c r="A2841">
        <v>25</v>
      </c>
      <c r="B2841">
        <v>31</v>
      </c>
      <c r="C2841">
        <v>24</v>
      </c>
      <c r="D2841" s="3">
        <v>41608</v>
      </c>
      <c r="E2841" s="33">
        <v>13</v>
      </c>
      <c r="F2841">
        <v>1</v>
      </c>
      <c r="G2841">
        <f>+HLOOKUP(VLOOKUP($B2841,$Q$2:$R$42,2,0),costos_sf!$D$2:$AY$99,base_minorista!$A2841,0)</f>
        <v>25467689.63103018</v>
      </c>
      <c r="H2841">
        <f>+HLOOKUP(VLOOKUP($B2841,$Q$2:$R$42,2,0),creditos_sf!$D$2:$AY$99,base_minorista!$A2841,0)</f>
        <v>48470261.660189807</v>
      </c>
      <c r="I2841">
        <f>+HLOOKUP(VLOOKUP($B2841,$Q$2:$R$42,2,0),creditos_sf!$D$103:$AY$200,base_minorista!$A2841,0)</f>
        <v>4183015.9739883472</v>
      </c>
      <c r="J2841">
        <f>+HLOOKUP(VLOOKUP($B2841,$Q$2:$R$42,2,0),Costo_fondeo!$D$3:$AY$100,base_minorista!$A2841,0)</f>
        <v>7.3986269921827112</v>
      </c>
      <c r="K2841">
        <f>+HLOOKUP(VLOOKUP($B2841,$Q$2:$R$42,2,0),Costo_provisiones!$D$3:$AY$100,base_minorista!$A2841,0)</f>
        <v>4.5627452004823237</v>
      </c>
      <c r="L2841">
        <f>+HLOOKUP(VLOOKUP($B2841,$Q$2:$R$42,2,0),Morosidad_control!$D$4:$AY$101,base_minorista!$A2841,0)</f>
        <v>20.414306915176766</v>
      </c>
      <c r="M2841">
        <f ca="1">+OFFSET(Capital_2!$D$2,base_minorista!A2841,0)</f>
        <v>3.5647933704456456</v>
      </c>
      <c r="N2841">
        <f>+HLOOKUP(VLOOKUP($B2841,$Q$2:$R$42,2,0),costo_laboral!$E$2:$AZ$99,base_minorista!$A2841,0)</f>
        <v>27.170517863566701</v>
      </c>
      <c r="O2841">
        <f>+HLOOKUP(VLOOKUP($B2841,$Q$2:$R$42,2,0),Participacion2!$D$2:$AO$99,base_minorista!$A2841,0)</f>
        <v>0.17760555208791801</v>
      </c>
    </row>
    <row r="2842" spans="1:15" ht="16.5" x14ac:dyDescent="0.3">
      <c r="A2842">
        <v>26</v>
      </c>
      <c r="B2842">
        <v>31</v>
      </c>
      <c r="C2842">
        <v>25</v>
      </c>
      <c r="D2842" s="3">
        <v>41639</v>
      </c>
      <c r="E2842" s="33">
        <v>13</v>
      </c>
      <c r="F2842">
        <v>1</v>
      </c>
      <c r="G2842">
        <f>+HLOOKUP(VLOOKUP($B2842,$Q$2:$R$42,2,0),costos_sf!$D$2:$AY$99,base_minorista!$A2842,0)</f>
        <v>21339965.63426121</v>
      </c>
      <c r="H2842">
        <f>+HLOOKUP(VLOOKUP($B2842,$Q$2:$R$42,2,0),creditos_sf!$D$2:$AY$99,base_minorista!$A2842,0)</f>
        <v>46868739.234932899</v>
      </c>
      <c r="I2842">
        <f>+HLOOKUP(VLOOKUP($B2842,$Q$2:$R$42,2,0),creditos_sf!$D$103:$AY$200,base_minorista!$A2842,0)</f>
        <v>3458171.512294359</v>
      </c>
      <c r="J2842">
        <f>+HLOOKUP(VLOOKUP($B2842,$Q$2:$R$42,2,0),Costo_fondeo!$D$3:$AY$100,base_minorista!$A2842,0)</f>
        <v>7.3980932273522093</v>
      </c>
      <c r="K2842">
        <f>+HLOOKUP(VLOOKUP($B2842,$Q$2:$R$42,2,0),Costo_provisiones!$D$3:$AY$100,base_minorista!$A2842,0)</f>
        <v>-2.5699389445555751</v>
      </c>
      <c r="L2842">
        <f>+HLOOKUP(VLOOKUP($B2842,$Q$2:$R$42,2,0),Morosidad_control!$D$4:$AY$101,base_minorista!$A2842,0)</f>
        <v>18.718020760526517</v>
      </c>
      <c r="M2842">
        <f ca="1">+OFFSET(Capital_2!$D$2,base_minorista!A2842,0)</f>
        <v>3.5095726367283766</v>
      </c>
      <c r="N2842">
        <f>+HLOOKUP(VLOOKUP($B2842,$Q$2:$R$42,2,0),costo_laboral!$E$2:$AZ$99,base_minorista!$A2842,0)</f>
        <v>27.2028888873648</v>
      </c>
      <c r="O2842">
        <f>+HLOOKUP(VLOOKUP($B2842,$Q$2:$R$42,2,0),Participacion2!$D$2:$AO$99,base_minorista!$A2842,0)</f>
        <v>0.18452871205986399</v>
      </c>
    </row>
    <row r="2843" spans="1:15" ht="16.5" x14ac:dyDescent="0.3">
      <c r="A2843">
        <v>27</v>
      </c>
      <c r="B2843">
        <v>31</v>
      </c>
      <c r="C2843">
        <v>26</v>
      </c>
      <c r="D2843" s="3">
        <v>41670</v>
      </c>
      <c r="E2843" s="33">
        <v>14</v>
      </c>
      <c r="F2843">
        <v>1</v>
      </c>
      <c r="G2843">
        <f>+HLOOKUP(VLOOKUP($B2843,$Q$2:$R$42,2,0),costos_sf!$D$2:$AY$99,base_minorista!$A2843,0)</f>
        <v>21309434.729359668</v>
      </c>
      <c r="H2843">
        <f>+HLOOKUP(VLOOKUP($B2843,$Q$2:$R$42,2,0),creditos_sf!$D$2:$AY$99,base_minorista!$A2843,0)</f>
        <v>46861458.93690078</v>
      </c>
      <c r="I2843">
        <f>+HLOOKUP(VLOOKUP($B2843,$Q$2:$R$42,2,0),creditos_sf!$D$103:$AY$200,base_minorista!$A2843,0)</f>
        <v>3069851.8308477779</v>
      </c>
      <c r="J2843">
        <f>+HLOOKUP(VLOOKUP($B2843,$Q$2:$R$42,2,0),Costo_fondeo!$D$3:$AY$100,base_minorista!$A2843,0)</f>
        <v>7.3408958916272153</v>
      </c>
      <c r="K2843">
        <f>+HLOOKUP(VLOOKUP($B2843,$Q$2:$R$42,2,0),Costo_provisiones!$D$3:$AY$100,base_minorista!$A2843,0)</f>
        <v>-2.4616497798645489</v>
      </c>
      <c r="L2843">
        <f>+HLOOKUP(VLOOKUP($B2843,$Q$2:$R$42,2,0),Morosidad_control!$D$4:$AY$101,base_minorista!$A2843,0)</f>
        <v>19.691135269790276</v>
      </c>
      <c r="M2843">
        <f ca="1">+OFFSET(Capital_2!$D$2,base_minorista!A2843,0)</f>
        <v>3.4442162995780268</v>
      </c>
      <c r="N2843">
        <f>+HLOOKUP(VLOOKUP($B2843,$Q$2:$R$42,2,0),costo_laboral!$E$2:$AZ$99,base_minorista!$A2843,0)</f>
        <v>26.490368439561699</v>
      </c>
      <c r="O2843">
        <f>+HLOOKUP(VLOOKUP($B2843,$Q$2:$R$42,2,0),Participacion2!$D$2:$AO$99,base_minorista!$A2843,0)</f>
        <v>0.18699739063608101</v>
      </c>
    </row>
    <row r="2844" spans="1:15" ht="16.5" x14ac:dyDescent="0.3">
      <c r="A2844">
        <v>28</v>
      </c>
      <c r="B2844">
        <v>31</v>
      </c>
      <c r="C2844">
        <v>27</v>
      </c>
      <c r="D2844" s="3">
        <v>41698</v>
      </c>
      <c r="E2844" s="33">
        <v>14</v>
      </c>
      <c r="F2844">
        <v>1</v>
      </c>
      <c r="G2844">
        <f>+HLOOKUP(VLOOKUP($B2844,$Q$2:$R$42,2,0),costos_sf!$D$2:$AY$99,base_minorista!$A2844,0)</f>
        <v>21215748.357512668</v>
      </c>
      <c r="H2844">
        <f>+HLOOKUP(VLOOKUP($B2844,$Q$2:$R$42,2,0),creditos_sf!$D$2:$AY$99,base_minorista!$A2844,0)</f>
        <v>46344001.64753592</v>
      </c>
      <c r="I2844">
        <f>+HLOOKUP(VLOOKUP($B2844,$Q$2:$R$42,2,0),creditos_sf!$D$103:$AY$200,base_minorista!$A2844,0)</f>
        <v>3345601.5342722153</v>
      </c>
      <c r="J2844">
        <f>+HLOOKUP(VLOOKUP($B2844,$Q$2:$R$42,2,0),Costo_fondeo!$D$3:$AY$100,base_minorista!$A2844,0)</f>
        <v>7.2982391785952423</v>
      </c>
      <c r="K2844">
        <f>+HLOOKUP(VLOOKUP($B2844,$Q$2:$R$42,2,0),Costo_provisiones!$D$3:$AY$100,base_minorista!$A2844,0)</f>
        <v>-2.2968785556636386</v>
      </c>
      <c r="L2844">
        <f>+HLOOKUP(VLOOKUP($B2844,$Q$2:$R$42,2,0),Morosidad_control!$D$4:$AY$101,base_minorista!$A2844,0)</f>
        <v>21.026450391934961</v>
      </c>
      <c r="M2844">
        <f ca="1">+OFFSET(Capital_2!$D$2,base_minorista!A2844,0)</f>
        <v>3.3651511548182853</v>
      </c>
      <c r="N2844">
        <f>+HLOOKUP(VLOOKUP($B2844,$Q$2:$R$42,2,0),costo_laboral!$E$2:$AZ$99,base_minorista!$A2844,0)</f>
        <v>26.630982826096002</v>
      </c>
      <c r="O2844">
        <f>+HLOOKUP(VLOOKUP($B2844,$Q$2:$R$42,2,0),Participacion2!$D$2:$AO$99,base_minorista!$A2844,0)</f>
        <v>0.18430696578368</v>
      </c>
    </row>
    <row r="2845" spans="1:15" ht="16.5" x14ac:dyDescent="0.3">
      <c r="A2845">
        <v>29</v>
      </c>
      <c r="B2845">
        <v>31</v>
      </c>
      <c r="C2845">
        <v>28</v>
      </c>
      <c r="D2845" s="3">
        <v>41729</v>
      </c>
      <c r="E2845" s="33">
        <v>14</v>
      </c>
      <c r="F2845">
        <v>1</v>
      </c>
      <c r="G2845">
        <f>+HLOOKUP(VLOOKUP($B2845,$Q$2:$R$42,2,0),costos_sf!$D$2:$AY$99,base_minorista!$A2845,0)</f>
        <v>22307909.906761128</v>
      </c>
      <c r="H2845">
        <f>+HLOOKUP(VLOOKUP($B2845,$Q$2:$R$42,2,0),creditos_sf!$D$2:$AY$99,base_minorista!$A2845,0)</f>
        <v>57560931.62088117</v>
      </c>
      <c r="I2845">
        <f>+HLOOKUP(VLOOKUP($B2845,$Q$2:$R$42,2,0),creditos_sf!$D$103:$AY$200,base_minorista!$A2845,0)</f>
        <v>4237422.4719563518</v>
      </c>
      <c r="J2845">
        <f>+HLOOKUP(VLOOKUP($B2845,$Q$2:$R$42,2,0),Costo_fondeo!$D$3:$AY$100,base_minorista!$A2845,0)</f>
        <v>7.2437467453735804</v>
      </c>
      <c r="K2845">
        <f>+HLOOKUP(VLOOKUP($B2845,$Q$2:$R$42,2,0),Costo_provisiones!$D$3:$AY$100,base_minorista!$A2845,0)</f>
        <v>-0.43133387943063489</v>
      </c>
      <c r="L2845">
        <f>+HLOOKUP(VLOOKUP($B2845,$Q$2:$R$42,2,0),Morosidad_control!$D$4:$AY$101,base_minorista!$A2845,0)</f>
        <v>14.824876158846918</v>
      </c>
      <c r="M2845">
        <f ca="1">+OFFSET(Capital_2!$D$2,base_minorista!A2845,0)</f>
        <v>3.2958556767962262</v>
      </c>
      <c r="N2845">
        <f>+HLOOKUP(VLOOKUP($B2845,$Q$2:$R$42,2,0),costo_laboral!$E$2:$AZ$99,base_minorista!$A2845,0)</f>
        <v>21.820073821045099</v>
      </c>
      <c r="O2845">
        <f>+HLOOKUP(VLOOKUP($B2845,$Q$2:$R$42,2,0),Participacion2!$D$2:$AO$99,base_minorista!$A2845,0)</f>
        <v>0.215576647285453</v>
      </c>
    </row>
    <row r="2846" spans="1:15" ht="16.5" x14ac:dyDescent="0.3">
      <c r="A2846">
        <v>30</v>
      </c>
      <c r="B2846">
        <v>31</v>
      </c>
      <c r="C2846">
        <v>29</v>
      </c>
      <c r="D2846" s="3">
        <v>41759</v>
      </c>
      <c r="E2846" s="33">
        <v>14</v>
      </c>
      <c r="F2846">
        <v>1</v>
      </c>
      <c r="G2846">
        <f>+HLOOKUP(VLOOKUP($B2846,$Q$2:$R$42,2,0),costos_sf!$D$2:$AY$99,base_minorista!$A2846,0)</f>
        <v>22184339.676875908</v>
      </c>
      <c r="H2846">
        <f>+HLOOKUP(VLOOKUP($B2846,$Q$2:$R$42,2,0),creditos_sf!$D$2:$AY$99,base_minorista!$A2846,0)</f>
        <v>56627037.729671448</v>
      </c>
      <c r="I2846">
        <f>+HLOOKUP(VLOOKUP($B2846,$Q$2:$R$42,2,0),creditos_sf!$D$103:$AY$200,base_minorista!$A2846,0)</f>
        <v>4089992.8191556865</v>
      </c>
      <c r="J2846">
        <f>+HLOOKUP(VLOOKUP($B2846,$Q$2:$R$42,2,0),Costo_fondeo!$D$3:$AY$100,base_minorista!$A2846,0)</f>
        <v>7.181876013064298</v>
      </c>
      <c r="K2846">
        <f>+HLOOKUP(VLOOKUP($B2846,$Q$2:$R$42,2,0),Costo_provisiones!$D$3:$AY$100,base_minorista!$A2846,0)</f>
        <v>-0.66597453026310205</v>
      </c>
      <c r="L2846">
        <f>+HLOOKUP(VLOOKUP($B2846,$Q$2:$R$42,2,0),Morosidad_control!$D$4:$AY$101,base_minorista!$A2846,0)</f>
        <v>15.521607384672706</v>
      </c>
      <c r="M2846">
        <f ca="1">+OFFSET(Capital_2!$D$2,base_minorista!A2846,0)</f>
        <v>3.2437779376973728</v>
      </c>
      <c r="N2846">
        <f>+HLOOKUP(VLOOKUP($B2846,$Q$2:$R$42,2,0),costo_laboral!$E$2:$AZ$99,base_minorista!$A2846,0)</f>
        <v>23.351518847973601</v>
      </c>
      <c r="O2846">
        <f>+HLOOKUP(VLOOKUP($B2846,$Q$2:$R$42,2,0),Participacion2!$D$2:$AO$99,base_minorista!$A2846,0)</f>
        <v>0.202994034227088</v>
      </c>
    </row>
    <row r="2847" spans="1:15" ht="16.5" x14ac:dyDescent="0.3">
      <c r="A2847">
        <v>31</v>
      </c>
      <c r="B2847">
        <v>31</v>
      </c>
      <c r="C2847">
        <v>30</v>
      </c>
      <c r="D2847" s="3">
        <v>41790</v>
      </c>
      <c r="E2847" s="33">
        <v>14</v>
      </c>
      <c r="F2847">
        <v>1</v>
      </c>
      <c r="G2847">
        <f>+HLOOKUP(VLOOKUP($B2847,$Q$2:$R$42,2,0),costos_sf!$D$2:$AY$99,base_minorista!$A2847,0)</f>
        <v>22096634.14665696</v>
      </c>
      <c r="H2847">
        <f>+HLOOKUP(VLOOKUP($B2847,$Q$2:$R$42,2,0),creditos_sf!$D$2:$AY$99,base_minorista!$A2847,0)</f>
        <v>55411434.305980101</v>
      </c>
      <c r="I2847">
        <f>+HLOOKUP(VLOOKUP($B2847,$Q$2:$R$42,2,0),creditos_sf!$D$103:$AY$200,base_minorista!$A2847,0)</f>
        <v>3059410.2886267863</v>
      </c>
      <c r="J2847">
        <f>+HLOOKUP(VLOOKUP($B2847,$Q$2:$R$42,2,0),Costo_fondeo!$D$3:$AY$100,base_minorista!$A2847,0)</f>
        <v>7.0621698001128674</v>
      </c>
      <c r="K2847">
        <f>+HLOOKUP(VLOOKUP($B2847,$Q$2:$R$42,2,0),Costo_provisiones!$D$3:$AY$100,base_minorista!$A2847,0)</f>
        <v>-0.97571845237309063</v>
      </c>
      <c r="L2847">
        <f>+HLOOKUP(VLOOKUP($B2847,$Q$2:$R$42,2,0),Morosidad_control!$D$4:$AY$101,base_minorista!$A2847,0)</f>
        <v>16.641504552159915</v>
      </c>
      <c r="M2847">
        <f ca="1">+OFFSET(Capital_2!$D$2,base_minorista!A2847,0)</f>
        <v>3.2095324879825831</v>
      </c>
      <c r="N2847">
        <f>+HLOOKUP(VLOOKUP($B2847,$Q$2:$R$42,2,0),costo_laboral!$E$2:$AZ$99,base_minorista!$A2847,0)</f>
        <v>25.510127055342501</v>
      </c>
      <c r="O2847">
        <f>+HLOOKUP(VLOOKUP($B2847,$Q$2:$R$42,2,0),Participacion2!$D$2:$AO$99,base_minorista!$A2847,0)</f>
        <v>0.194832282142372</v>
      </c>
    </row>
    <row r="2848" spans="1:15" ht="16.5" x14ac:dyDescent="0.3">
      <c r="A2848">
        <v>32</v>
      </c>
      <c r="B2848">
        <v>31</v>
      </c>
      <c r="C2848">
        <v>31</v>
      </c>
      <c r="D2848" s="3">
        <v>41820</v>
      </c>
      <c r="E2848" s="33">
        <v>14</v>
      </c>
      <c r="F2848">
        <v>1</v>
      </c>
      <c r="G2848">
        <f>+HLOOKUP(VLOOKUP($B2848,$Q$2:$R$42,2,0),costos_sf!$D$2:$AY$99,base_minorista!$A2848,0)</f>
        <v>21894532.480304483</v>
      </c>
      <c r="H2848">
        <f>+HLOOKUP(VLOOKUP($B2848,$Q$2:$R$42,2,0),creditos_sf!$D$2:$AY$99,base_minorista!$A2848,0)</f>
        <v>59726918.094850831</v>
      </c>
      <c r="I2848">
        <f>+HLOOKUP(VLOOKUP($B2848,$Q$2:$R$42,2,0),creditos_sf!$D$103:$AY$200,base_minorista!$A2848,0)</f>
        <v>2834519.8774854555</v>
      </c>
      <c r="J2848">
        <f>+HLOOKUP(VLOOKUP($B2848,$Q$2:$R$42,2,0),Costo_fondeo!$D$3:$AY$100,base_minorista!$A2848,0)</f>
        <v>6.9751093428704909</v>
      </c>
      <c r="K2848">
        <f>+HLOOKUP(VLOOKUP($B2848,$Q$2:$R$42,2,0),Costo_provisiones!$D$3:$AY$100,base_minorista!$A2848,0)</f>
        <v>-1.2521972501396108</v>
      </c>
      <c r="L2848">
        <f>+HLOOKUP(VLOOKUP($B2848,$Q$2:$R$42,2,0),Morosidad_control!$D$4:$AY$101,base_minorista!$A2848,0)</f>
        <v>16.085557368522633</v>
      </c>
      <c r="M2848">
        <f ca="1">+OFFSET(Capital_2!$D$2,base_minorista!A2848,0)</f>
        <v>3.1850428382831848</v>
      </c>
      <c r="N2848">
        <f>+HLOOKUP(VLOOKUP($B2848,$Q$2:$R$42,2,0),costo_laboral!$E$2:$AZ$99,base_minorista!$A2848,0)</f>
        <v>23.596195818092198</v>
      </c>
      <c r="O2848">
        <f>+HLOOKUP(VLOOKUP($B2848,$Q$2:$R$42,2,0),Participacion2!$D$2:$AO$99,base_minorista!$A2848,0)</f>
        <v>0.20413407529229699</v>
      </c>
    </row>
    <row r="2849" spans="1:15" ht="16.5" x14ac:dyDescent="0.3">
      <c r="A2849">
        <v>33</v>
      </c>
      <c r="B2849">
        <v>31</v>
      </c>
      <c r="C2849">
        <v>32</v>
      </c>
      <c r="D2849" s="3">
        <v>41851</v>
      </c>
      <c r="E2849" s="33">
        <v>14</v>
      </c>
      <c r="F2849">
        <v>1</v>
      </c>
      <c r="G2849">
        <f>+HLOOKUP(VLOOKUP($B2849,$Q$2:$R$42,2,0),costos_sf!$D$2:$AY$99,base_minorista!$A2849,0)</f>
        <v>21579957.522863727</v>
      </c>
      <c r="H2849">
        <f>+HLOOKUP(VLOOKUP($B2849,$Q$2:$R$42,2,0),creditos_sf!$D$2:$AY$99,base_minorista!$A2849,0)</f>
        <v>59672338.894892044</v>
      </c>
      <c r="I2849">
        <f>+HLOOKUP(VLOOKUP($B2849,$Q$2:$R$42,2,0),creditos_sf!$D$103:$AY$200,base_minorista!$A2849,0)</f>
        <v>2851872.0083773462</v>
      </c>
      <c r="J2849">
        <f>+HLOOKUP(VLOOKUP($B2849,$Q$2:$R$42,2,0),Costo_fondeo!$D$3:$AY$100,base_minorista!$A2849,0)</f>
        <v>6.9261613442882606</v>
      </c>
      <c r="K2849">
        <f>+HLOOKUP(VLOOKUP($B2849,$Q$2:$R$42,2,0),Costo_provisiones!$D$3:$AY$100,base_minorista!$A2849,0)</f>
        <v>-1.6473130484631566</v>
      </c>
      <c r="L2849">
        <f>+HLOOKUP(VLOOKUP($B2849,$Q$2:$R$42,2,0),Morosidad_control!$D$4:$AY$101,base_minorista!$A2849,0)</f>
        <v>16.647487926291674</v>
      </c>
      <c r="M2849">
        <f ca="1">+OFFSET(Capital_2!$D$2,base_minorista!A2849,0)</f>
        <v>3.1704105350092515</v>
      </c>
      <c r="N2849">
        <f>+HLOOKUP(VLOOKUP($B2849,$Q$2:$R$42,2,0),costo_laboral!$E$2:$AZ$99,base_minorista!$A2849,0)</f>
        <v>23.242493834131299</v>
      </c>
      <c r="O2849">
        <f>+HLOOKUP(VLOOKUP($B2849,$Q$2:$R$42,2,0),Participacion2!$D$2:$AO$99,base_minorista!$A2849,0)</f>
        <v>0.203080948065405</v>
      </c>
    </row>
    <row r="2850" spans="1:15" ht="16.5" x14ac:dyDescent="0.3">
      <c r="A2850">
        <v>34</v>
      </c>
      <c r="B2850">
        <v>31</v>
      </c>
      <c r="C2850">
        <v>33</v>
      </c>
      <c r="D2850" s="3">
        <v>41882</v>
      </c>
      <c r="E2850" s="33">
        <v>14</v>
      </c>
      <c r="F2850">
        <v>1</v>
      </c>
      <c r="G2850">
        <f>+HLOOKUP(VLOOKUP($B2850,$Q$2:$R$42,2,0),costos_sf!$D$2:$AY$99,base_minorista!$A2850,0)</f>
        <v>21798711.030297201</v>
      </c>
      <c r="H2850">
        <f>+HLOOKUP(VLOOKUP($B2850,$Q$2:$R$42,2,0),creditos_sf!$D$2:$AY$99,base_minorista!$A2850,0)</f>
        <v>59261958.878313065</v>
      </c>
      <c r="I2850">
        <f>+HLOOKUP(VLOOKUP($B2850,$Q$2:$R$42,2,0),creditos_sf!$D$103:$AY$200,base_minorista!$A2850,0)</f>
        <v>2334995.649834861</v>
      </c>
      <c r="J2850">
        <f>+HLOOKUP(VLOOKUP($B2850,$Q$2:$R$42,2,0),Costo_fondeo!$D$3:$AY$100,base_minorista!$A2850,0)</f>
        <v>6.8625624313490512</v>
      </c>
      <c r="K2850">
        <f>+HLOOKUP(VLOOKUP($B2850,$Q$2:$R$42,2,0),Costo_provisiones!$D$3:$AY$100,base_minorista!$A2850,0)</f>
        <v>-1.8916172230865391</v>
      </c>
      <c r="L2850">
        <f>+HLOOKUP(VLOOKUP($B2850,$Q$2:$R$42,2,0),Morosidad_control!$D$4:$AY$101,base_minorista!$A2850,0)</f>
        <v>13.657045005719414</v>
      </c>
      <c r="M2850">
        <f ca="1">+OFFSET(Capital_2!$D$2,base_minorista!A2850,0)</f>
        <v>3.1468414088192862</v>
      </c>
      <c r="N2850">
        <f>+HLOOKUP(VLOOKUP($B2850,$Q$2:$R$42,2,0),costo_laboral!$E$2:$AZ$99,base_minorista!$A2850,0)</f>
        <v>23.0208209423703</v>
      </c>
      <c r="O2850">
        <f>+HLOOKUP(VLOOKUP($B2850,$Q$2:$R$42,2,0),Participacion2!$D$2:$AO$99,base_minorista!$A2850,0)</f>
        <v>0.20585457514536901</v>
      </c>
    </row>
    <row r="2851" spans="1:15" ht="16.5" x14ac:dyDescent="0.3">
      <c r="A2851">
        <v>35</v>
      </c>
      <c r="B2851">
        <v>31</v>
      </c>
      <c r="C2851">
        <v>34</v>
      </c>
      <c r="D2851" s="3">
        <v>41912</v>
      </c>
      <c r="E2851" s="33">
        <v>14</v>
      </c>
      <c r="F2851">
        <v>1</v>
      </c>
      <c r="G2851">
        <f>+HLOOKUP(VLOOKUP($B2851,$Q$2:$R$42,2,0),costos_sf!$D$2:$AY$99,base_minorista!$A2851,0)</f>
        <v>21919238.368205</v>
      </c>
      <c r="H2851">
        <f>+HLOOKUP(VLOOKUP($B2851,$Q$2:$R$42,2,0),creditos_sf!$D$2:$AY$99,base_minorista!$A2851,0)</f>
        <v>62470654.680729307</v>
      </c>
      <c r="I2851">
        <f>+HLOOKUP(VLOOKUP($B2851,$Q$2:$R$42,2,0),creditos_sf!$D$103:$AY$200,base_minorista!$A2851,0)</f>
        <v>2259352.8851209306</v>
      </c>
      <c r="J2851">
        <f>+HLOOKUP(VLOOKUP($B2851,$Q$2:$R$42,2,0),Costo_fondeo!$D$3:$AY$100,base_minorista!$A2851,0)</f>
        <v>6.8353269224303261</v>
      </c>
      <c r="K2851">
        <f>+HLOOKUP(VLOOKUP($B2851,$Q$2:$R$42,2,0),Costo_provisiones!$D$3:$AY$100,base_minorista!$A2851,0)</f>
        <v>-2.339917287566645</v>
      </c>
      <c r="L2851">
        <f>+HLOOKUP(VLOOKUP($B2851,$Q$2:$R$42,2,0),Morosidad_control!$D$4:$AY$101,base_minorista!$A2851,0)</f>
        <v>13.337335314345811</v>
      </c>
      <c r="M2851">
        <f ca="1">+OFFSET(Capital_2!$D$2,base_minorista!A2851,0)</f>
        <v>3.1301745437504462</v>
      </c>
      <c r="N2851">
        <f>+HLOOKUP(VLOOKUP($B2851,$Q$2:$R$42,2,0),costo_laboral!$E$2:$AZ$99,base_minorista!$A2851,0)</f>
        <v>22.339243840165</v>
      </c>
      <c r="O2851">
        <f>+HLOOKUP(VLOOKUP($B2851,$Q$2:$R$42,2,0),Participacion2!$D$2:$AO$99,base_minorista!$A2851,0)</f>
        <v>0.220062340444937</v>
      </c>
    </row>
    <row r="2852" spans="1:15" ht="16.5" x14ac:dyDescent="0.3">
      <c r="A2852">
        <v>36</v>
      </c>
      <c r="B2852">
        <v>31</v>
      </c>
      <c r="C2852">
        <v>35</v>
      </c>
      <c r="D2852" s="3">
        <v>41943</v>
      </c>
      <c r="E2852" s="33">
        <v>14</v>
      </c>
      <c r="F2852">
        <v>1</v>
      </c>
      <c r="G2852">
        <f>+HLOOKUP(VLOOKUP($B2852,$Q$2:$R$42,2,0),costos_sf!$D$2:$AY$99,base_minorista!$A2852,0)</f>
        <v>21929136.853134647</v>
      </c>
      <c r="H2852">
        <f>+HLOOKUP(VLOOKUP($B2852,$Q$2:$R$42,2,0),creditos_sf!$D$2:$AY$99,base_minorista!$A2852,0)</f>
        <v>64373269.42622707</v>
      </c>
      <c r="I2852">
        <f>+HLOOKUP(VLOOKUP($B2852,$Q$2:$R$42,2,0),creditos_sf!$D$103:$AY$200,base_minorista!$A2852,0)</f>
        <v>2343581.7860423019</v>
      </c>
      <c r="J2852">
        <f>+HLOOKUP(VLOOKUP($B2852,$Q$2:$R$42,2,0),Costo_fondeo!$D$3:$AY$100,base_minorista!$A2852,0)</f>
        <v>6.7483737009573401</v>
      </c>
      <c r="K2852">
        <f>+HLOOKUP(VLOOKUP($B2852,$Q$2:$R$42,2,0),Costo_provisiones!$D$3:$AY$100,base_minorista!$A2852,0)</f>
        <v>-2.3233186424614742</v>
      </c>
      <c r="L2852">
        <f>+HLOOKUP(VLOOKUP($B2852,$Q$2:$R$42,2,0),Morosidad_control!$D$4:$AY$101,base_minorista!$A2852,0)</f>
        <v>13.223381933162051</v>
      </c>
      <c r="M2852">
        <f ca="1">+OFFSET(Capital_2!$D$2,base_minorista!A2852,0)</f>
        <v>3.1052199516205063</v>
      </c>
      <c r="N2852">
        <f>+HLOOKUP(VLOOKUP($B2852,$Q$2:$R$42,2,0),costo_laboral!$E$2:$AZ$99,base_minorista!$A2852,0)</f>
        <v>21.831259585764698</v>
      </c>
      <c r="O2852">
        <f>+HLOOKUP(VLOOKUP($B2852,$Q$2:$R$42,2,0),Participacion2!$D$2:$AO$99,base_minorista!$A2852,0)</f>
        <v>0.231610400549048</v>
      </c>
    </row>
    <row r="2853" spans="1:15" ht="16.5" x14ac:dyDescent="0.3">
      <c r="A2853">
        <v>37</v>
      </c>
      <c r="B2853">
        <v>31</v>
      </c>
      <c r="C2853">
        <v>36</v>
      </c>
      <c r="D2853" s="3">
        <v>41973</v>
      </c>
      <c r="E2853" s="33">
        <v>14</v>
      </c>
      <c r="F2853">
        <v>1</v>
      </c>
      <c r="G2853">
        <f>+HLOOKUP(VLOOKUP($B2853,$Q$2:$R$42,2,0),costos_sf!$D$2:$AY$99,base_minorista!$A2853,0)</f>
        <v>22498666.943691269</v>
      </c>
      <c r="H2853">
        <f>+HLOOKUP(VLOOKUP($B2853,$Q$2:$R$42,2,0),creditos_sf!$D$2:$AY$99,base_minorista!$A2853,0)</f>
        <v>65316472.760185413</v>
      </c>
      <c r="I2853">
        <f>+HLOOKUP(VLOOKUP($B2853,$Q$2:$R$42,2,0),creditos_sf!$D$103:$AY$200,base_minorista!$A2853,0)</f>
        <v>2324704.5926580485</v>
      </c>
      <c r="J2853">
        <f>+HLOOKUP(VLOOKUP($B2853,$Q$2:$R$42,2,0),Costo_fondeo!$D$3:$AY$100,base_minorista!$A2853,0)</f>
        <v>6.6621865741463404</v>
      </c>
      <c r="K2853">
        <f>+HLOOKUP(VLOOKUP($B2853,$Q$2:$R$42,2,0),Costo_provisiones!$D$3:$AY$100,base_minorista!$A2853,0)</f>
        <v>-2.3983024882823201</v>
      </c>
      <c r="L2853">
        <f>+HLOOKUP(VLOOKUP($B2853,$Q$2:$R$42,2,0),Morosidad_control!$D$4:$AY$101,base_minorista!$A2853,0)</f>
        <v>13.386859146126003</v>
      </c>
      <c r="M2853">
        <f ca="1">+OFFSET(Capital_2!$D$2,base_minorista!A2853,0)</f>
        <v>3.0886044861742721</v>
      </c>
      <c r="N2853">
        <f>+HLOOKUP(VLOOKUP($B2853,$Q$2:$R$42,2,0),costo_laboral!$E$2:$AZ$99,base_minorista!$A2853,0)</f>
        <v>22.550244527729301</v>
      </c>
      <c r="O2853">
        <f>+HLOOKUP(VLOOKUP($B2853,$Q$2:$R$42,2,0),Participacion2!$D$2:$AO$99,base_minorista!$A2853,0)</f>
        <v>0.246190850979005</v>
      </c>
    </row>
    <row r="2854" spans="1:15" ht="16.5" x14ac:dyDescent="0.3">
      <c r="A2854">
        <v>38</v>
      </c>
      <c r="B2854">
        <v>31</v>
      </c>
      <c r="C2854">
        <v>37</v>
      </c>
      <c r="D2854" s="3">
        <v>42004</v>
      </c>
      <c r="E2854" s="33">
        <v>14</v>
      </c>
      <c r="F2854">
        <v>1</v>
      </c>
      <c r="G2854">
        <f>+HLOOKUP(VLOOKUP($B2854,$Q$2:$R$42,2,0),costos_sf!$D$2:$AY$99,base_minorista!$A2854,0)</f>
        <v>24524113.938712552</v>
      </c>
      <c r="H2854">
        <f>+HLOOKUP(VLOOKUP($B2854,$Q$2:$R$42,2,0),creditos_sf!$D$2:$AY$99,base_minorista!$A2854,0)</f>
        <v>63604545.783668861</v>
      </c>
      <c r="I2854">
        <f>+HLOOKUP(VLOOKUP($B2854,$Q$2:$R$42,2,0),creditos_sf!$D$103:$AY$200,base_minorista!$A2854,0)</f>
        <v>1993558.8241401219</v>
      </c>
      <c r="J2854">
        <f>+HLOOKUP(VLOOKUP($B2854,$Q$2:$R$42,2,0),Costo_fondeo!$D$3:$AY$100,base_minorista!$A2854,0)</f>
        <v>6.5714780709633143</v>
      </c>
      <c r="K2854">
        <f>+HLOOKUP(VLOOKUP($B2854,$Q$2:$R$42,2,0),Costo_provisiones!$D$3:$AY$100,base_minorista!$A2854,0)</f>
        <v>1.2949920465086302</v>
      </c>
      <c r="L2854">
        <f>+HLOOKUP(VLOOKUP($B2854,$Q$2:$R$42,2,0),Morosidad_control!$D$4:$AY$101,base_minorista!$A2854,0)</f>
        <v>10.763610398774984</v>
      </c>
      <c r="M2854">
        <f ca="1">+OFFSET(Capital_2!$D$2,base_minorista!A2854,0)</f>
        <v>3.0772625191593428</v>
      </c>
      <c r="N2854">
        <f>+HLOOKUP(VLOOKUP($B2854,$Q$2:$R$42,2,0),costo_laboral!$E$2:$AZ$99,base_minorista!$A2854,0)</f>
        <v>22.628239311731502</v>
      </c>
      <c r="O2854">
        <f>+HLOOKUP(VLOOKUP($B2854,$Q$2:$R$42,2,0),Participacion2!$D$2:$AO$99,base_minorista!$A2854,0)</f>
        <v>0.25659069913927801</v>
      </c>
    </row>
    <row r="2855" spans="1:15" ht="16.5" x14ac:dyDescent="0.3">
      <c r="A2855">
        <v>39</v>
      </c>
      <c r="B2855">
        <v>31</v>
      </c>
      <c r="C2855">
        <v>38</v>
      </c>
      <c r="D2855" s="3">
        <v>42035</v>
      </c>
      <c r="E2855" s="33">
        <v>15</v>
      </c>
      <c r="F2855">
        <v>1</v>
      </c>
      <c r="G2855">
        <f>+HLOOKUP(VLOOKUP($B2855,$Q$2:$R$42,2,0),costos_sf!$D$2:$AY$99,base_minorista!$A2855,0)</f>
        <v>24985399.502609368</v>
      </c>
      <c r="H2855">
        <f>+HLOOKUP(VLOOKUP($B2855,$Q$2:$R$42,2,0),creditos_sf!$D$2:$AY$99,base_minorista!$A2855,0)</f>
        <v>63073647.403468363</v>
      </c>
      <c r="I2855">
        <f>+HLOOKUP(VLOOKUP($B2855,$Q$2:$R$42,2,0),creditos_sf!$D$103:$AY$200,base_minorista!$A2855,0)</f>
        <v>1991023.511822083</v>
      </c>
      <c r="J2855">
        <f>+HLOOKUP(VLOOKUP($B2855,$Q$2:$R$42,2,0),Costo_fondeo!$D$3:$AY$100,base_minorista!$A2855,0)</f>
        <v>6.5073193242171241</v>
      </c>
      <c r="K2855">
        <f>+HLOOKUP(VLOOKUP($B2855,$Q$2:$R$42,2,0),Costo_provisiones!$D$3:$AY$100,base_minorista!$A2855,0)</f>
        <v>1.701576161642554</v>
      </c>
      <c r="L2855">
        <f>+HLOOKUP(VLOOKUP($B2855,$Q$2:$R$42,2,0),Morosidad_control!$D$4:$AY$101,base_minorista!$A2855,0)</f>
        <v>11.666648442476379</v>
      </c>
      <c r="M2855">
        <f ca="1">+OFFSET(Capital_2!$D$2,base_minorista!A2855,0)</f>
        <v>3.0663026726799725</v>
      </c>
      <c r="N2855">
        <f>+HLOOKUP(VLOOKUP($B2855,$Q$2:$R$42,2,0),costo_laboral!$E$2:$AZ$99,base_minorista!$A2855,0)</f>
        <v>22.360797196720199</v>
      </c>
      <c r="O2855">
        <f>+HLOOKUP(VLOOKUP($B2855,$Q$2:$R$42,2,0),Participacion2!$D$2:$AO$99,base_minorista!$A2855,0)</f>
        <v>0.26055444214548101</v>
      </c>
    </row>
    <row r="2856" spans="1:15" ht="16.5" x14ac:dyDescent="0.3">
      <c r="A2856">
        <v>40</v>
      </c>
      <c r="B2856">
        <v>31</v>
      </c>
      <c r="C2856">
        <v>39</v>
      </c>
      <c r="D2856" s="3">
        <v>42063</v>
      </c>
      <c r="E2856" s="33">
        <v>15</v>
      </c>
      <c r="F2856">
        <v>1</v>
      </c>
      <c r="G2856">
        <f>+HLOOKUP(VLOOKUP($B2856,$Q$2:$R$42,2,0),costos_sf!$D$2:$AY$99,base_minorista!$A2856,0)</f>
        <v>25048299.540829502</v>
      </c>
      <c r="H2856">
        <f>+HLOOKUP(VLOOKUP($B2856,$Q$2:$R$42,2,0),creditos_sf!$D$2:$AY$99,base_minorista!$A2856,0)</f>
        <v>61797690.893164009</v>
      </c>
      <c r="I2856">
        <f>+HLOOKUP(VLOOKUP($B2856,$Q$2:$R$42,2,0),creditos_sf!$D$103:$AY$200,base_minorista!$A2856,0)</f>
        <v>4470747.9834669242</v>
      </c>
      <c r="J2856">
        <f>+HLOOKUP(VLOOKUP($B2856,$Q$2:$R$42,2,0),Costo_fondeo!$D$3:$AY$100,base_minorista!$A2856,0)</f>
        <v>6.4379048727665324</v>
      </c>
      <c r="K2856">
        <f>+HLOOKUP(VLOOKUP($B2856,$Q$2:$R$42,2,0),Costo_provisiones!$D$3:$AY$100,base_minorista!$A2856,0)</f>
        <v>1.192131574483251</v>
      </c>
      <c r="L2856">
        <f>+HLOOKUP(VLOOKUP($B2856,$Q$2:$R$42,2,0),Morosidad_control!$D$4:$AY$101,base_minorista!$A2856,0)</f>
        <v>9.8778933374168609</v>
      </c>
      <c r="M2856">
        <f ca="1">+OFFSET(Capital_2!$D$2,base_minorista!A2856,0)</f>
        <v>3.049096647123327</v>
      </c>
      <c r="N2856">
        <f>+HLOOKUP(VLOOKUP($B2856,$Q$2:$R$42,2,0),costo_laboral!$E$2:$AZ$99,base_minorista!$A2856,0)</f>
        <v>22.6579223557837</v>
      </c>
      <c r="O2856">
        <f>+HLOOKUP(VLOOKUP($B2856,$Q$2:$R$42,2,0),Participacion2!$D$2:$AO$99,base_minorista!$A2856,0)</f>
        <v>0.25319089935838401</v>
      </c>
    </row>
    <row r="2857" spans="1:15" ht="16.5" x14ac:dyDescent="0.3">
      <c r="A2857">
        <v>41</v>
      </c>
      <c r="B2857">
        <v>31</v>
      </c>
      <c r="C2857">
        <v>40</v>
      </c>
      <c r="D2857" s="3">
        <v>42094</v>
      </c>
      <c r="E2857" s="33">
        <v>15</v>
      </c>
      <c r="F2857">
        <v>1</v>
      </c>
      <c r="G2857">
        <f>+HLOOKUP(VLOOKUP($B2857,$Q$2:$R$42,2,0),costos_sf!$D$2:$AY$99,base_minorista!$A2857,0)</f>
        <v>23956775.130549595</v>
      </c>
      <c r="H2857">
        <f>+HLOOKUP(VLOOKUP($B2857,$Q$2:$R$42,2,0),creditos_sf!$D$2:$AY$99,base_minorista!$A2857,0)</f>
        <v>59559231.427134633</v>
      </c>
      <c r="I2857">
        <f>+HLOOKUP(VLOOKUP($B2857,$Q$2:$R$42,2,0),creditos_sf!$D$103:$AY$200,base_minorista!$A2857,0)</f>
        <v>4419299.0057491446</v>
      </c>
      <c r="J2857">
        <f>+HLOOKUP(VLOOKUP($B2857,$Q$2:$R$42,2,0),Costo_fondeo!$D$3:$AY$100,base_minorista!$A2857,0)</f>
        <v>6.341197712685033</v>
      </c>
      <c r="K2857">
        <f>+HLOOKUP(VLOOKUP($B2857,$Q$2:$R$42,2,0),Costo_provisiones!$D$3:$AY$100,base_minorista!$A2857,0)</f>
        <v>-0.14743019068631538</v>
      </c>
      <c r="L2857">
        <f>+HLOOKUP(VLOOKUP($B2857,$Q$2:$R$42,2,0),Morosidad_control!$D$4:$AY$101,base_minorista!$A2857,0)</f>
        <v>10.99088915928365</v>
      </c>
      <c r="M2857">
        <f ca="1">+OFFSET(Capital_2!$D$2,base_minorista!A2857,0)</f>
        <v>3.0217281587138265</v>
      </c>
      <c r="N2857">
        <f>+HLOOKUP(VLOOKUP($B2857,$Q$2:$R$42,2,0),costo_laboral!$E$2:$AZ$99,base_minorista!$A2857,0)</f>
        <v>23.246682519579199</v>
      </c>
      <c r="O2857">
        <f>+HLOOKUP(VLOOKUP($B2857,$Q$2:$R$42,2,0),Participacion2!$D$2:$AO$99,base_minorista!$A2857,0)</f>
        <v>0.22779262403946399</v>
      </c>
    </row>
    <row r="2858" spans="1:15" ht="16.5" x14ac:dyDescent="0.3">
      <c r="A2858">
        <v>42</v>
      </c>
      <c r="B2858">
        <v>31</v>
      </c>
      <c r="C2858">
        <v>41</v>
      </c>
      <c r="D2858" s="3">
        <v>42124</v>
      </c>
      <c r="E2858" s="33">
        <v>15</v>
      </c>
      <c r="F2858">
        <v>1</v>
      </c>
      <c r="G2858">
        <f>+HLOOKUP(VLOOKUP($B2858,$Q$2:$R$42,2,0),costos_sf!$D$2:$AY$99,base_minorista!$A2858,0)</f>
        <v>23956136.169586219</v>
      </c>
      <c r="H2858">
        <f>+HLOOKUP(VLOOKUP($B2858,$Q$2:$R$42,2,0),creditos_sf!$D$2:$AY$99,base_minorista!$A2858,0)</f>
        <v>56707371.533971675</v>
      </c>
      <c r="I2858">
        <f>+HLOOKUP(VLOOKUP($B2858,$Q$2:$R$42,2,0),creditos_sf!$D$103:$AY$200,base_minorista!$A2858,0)</f>
        <v>4201588.5621741982</v>
      </c>
      <c r="J2858">
        <f>+HLOOKUP(VLOOKUP($B2858,$Q$2:$R$42,2,0),Costo_fondeo!$D$3:$AY$100,base_minorista!$A2858,0)</f>
        <v>6.25811429004772</v>
      </c>
      <c r="K2858">
        <f>+HLOOKUP(VLOOKUP($B2858,$Q$2:$R$42,2,0),Costo_provisiones!$D$3:$AY$100,base_minorista!$A2858,0)</f>
        <v>0.61821450867627969</v>
      </c>
      <c r="L2858">
        <f>+HLOOKUP(VLOOKUP($B2858,$Q$2:$R$42,2,0),Morosidad_control!$D$4:$AY$101,base_minorista!$A2858,0)</f>
        <v>13.011280680052128</v>
      </c>
      <c r="M2858">
        <f ca="1">+OFFSET(Capital_2!$D$2,base_minorista!A2858,0)</f>
        <v>3.0029222612045556</v>
      </c>
      <c r="N2858">
        <f>+HLOOKUP(VLOOKUP($B2858,$Q$2:$R$42,2,0),costo_laboral!$E$2:$AZ$99,base_minorista!$A2858,0)</f>
        <v>25.290768958956299</v>
      </c>
      <c r="O2858">
        <f>+HLOOKUP(VLOOKUP($B2858,$Q$2:$R$42,2,0),Participacion2!$D$2:$AO$99,base_minorista!$A2858,0)</f>
        <v>0.20645400183299201</v>
      </c>
    </row>
    <row r="2859" spans="1:15" ht="16.5" x14ac:dyDescent="0.3">
      <c r="A2859">
        <v>43</v>
      </c>
      <c r="B2859">
        <v>31</v>
      </c>
      <c r="C2859">
        <v>42</v>
      </c>
      <c r="D2859" s="3">
        <v>42155</v>
      </c>
      <c r="E2859" s="33">
        <v>15</v>
      </c>
      <c r="F2859">
        <v>1</v>
      </c>
      <c r="G2859">
        <f>+HLOOKUP(VLOOKUP($B2859,$Q$2:$R$42,2,0),costos_sf!$D$2:$AY$99,base_minorista!$A2859,0)</f>
        <v>24508991.474231075</v>
      </c>
      <c r="H2859">
        <f>+HLOOKUP(VLOOKUP($B2859,$Q$2:$R$42,2,0),creditos_sf!$D$2:$AY$99,base_minorista!$A2859,0)</f>
        <v>53462537.578964777</v>
      </c>
      <c r="I2859">
        <f>+HLOOKUP(VLOOKUP($B2859,$Q$2:$R$42,2,0),creditos_sf!$D$103:$AY$200,base_minorista!$A2859,0)</f>
        <v>4108510.9818268078</v>
      </c>
      <c r="J2859">
        <f>+HLOOKUP(VLOOKUP($B2859,$Q$2:$R$42,2,0),Costo_fondeo!$D$3:$AY$100,base_minorista!$A2859,0)</f>
        <v>6.2417315862409239</v>
      </c>
      <c r="K2859">
        <f>+HLOOKUP(VLOOKUP($B2859,$Q$2:$R$42,2,0),Costo_provisiones!$D$3:$AY$100,base_minorista!$A2859,0)</f>
        <v>2.1797606533250091</v>
      </c>
      <c r="L2859">
        <f>+HLOOKUP(VLOOKUP($B2859,$Q$2:$R$42,2,0),Morosidad_control!$D$4:$AY$101,base_minorista!$A2859,0)</f>
        <v>15.382613426950037</v>
      </c>
      <c r="M2859">
        <f ca="1">+OFFSET(Capital_2!$D$2,base_minorista!A2859,0)</f>
        <v>2.9913163210576634</v>
      </c>
      <c r="N2859">
        <f>+HLOOKUP(VLOOKUP($B2859,$Q$2:$R$42,2,0),costo_laboral!$E$2:$AZ$99,base_minorista!$A2859,0)</f>
        <v>27.914621299851898</v>
      </c>
      <c r="O2859">
        <f>+HLOOKUP(VLOOKUP($B2859,$Q$2:$R$42,2,0),Participacion2!$D$2:$AO$99,base_minorista!$A2859,0)</f>
        <v>0.189815852419596</v>
      </c>
    </row>
    <row r="2860" spans="1:15" ht="16.5" x14ac:dyDescent="0.3">
      <c r="A2860">
        <v>44</v>
      </c>
      <c r="B2860">
        <v>31</v>
      </c>
      <c r="C2860">
        <v>43</v>
      </c>
      <c r="D2860" s="3">
        <v>42185</v>
      </c>
      <c r="E2860" s="33">
        <v>15</v>
      </c>
      <c r="F2860">
        <v>1</v>
      </c>
      <c r="G2860">
        <f>+HLOOKUP(VLOOKUP($B2860,$Q$2:$R$42,2,0),costos_sf!$D$2:$AY$99,base_minorista!$A2860,0)</f>
        <v>24514887.314144939</v>
      </c>
      <c r="H2860">
        <f>+HLOOKUP(VLOOKUP($B2860,$Q$2:$R$42,2,0),creditos_sf!$D$2:$AY$99,base_minorista!$A2860,0)</f>
        <v>50063932.929107279</v>
      </c>
      <c r="I2860">
        <f>+HLOOKUP(VLOOKUP($B2860,$Q$2:$R$42,2,0),creditos_sf!$D$103:$AY$200,base_minorista!$A2860,0)</f>
        <v>1484216.4866775223</v>
      </c>
      <c r="J2860">
        <f>+HLOOKUP(VLOOKUP($B2860,$Q$2:$R$42,2,0),Costo_fondeo!$D$3:$AY$100,base_minorista!$A2860,0)</f>
        <v>6.185196581490171</v>
      </c>
      <c r="K2860">
        <f>+HLOOKUP(VLOOKUP($B2860,$Q$2:$R$42,2,0),Costo_provisiones!$D$3:$AY$100,base_minorista!$A2860,0)</f>
        <v>2.754501661269952</v>
      </c>
      <c r="L2860">
        <f>+HLOOKUP(VLOOKUP($B2860,$Q$2:$R$42,2,0),Morosidad_control!$D$4:$AY$101,base_minorista!$A2860,0)</f>
        <v>17.962987318419071</v>
      </c>
      <c r="M2860">
        <f ca="1">+OFFSET(Capital_2!$D$2,base_minorista!A2860,0)</f>
        <v>2.9626797769382383</v>
      </c>
      <c r="N2860">
        <f>+HLOOKUP(VLOOKUP($B2860,$Q$2:$R$42,2,0),costo_laboral!$E$2:$AZ$99,base_minorista!$A2860,0)</f>
        <v>30.203152789750199</v>
      </c>
      <c r="O2860">
        <f>+HLOOKUP(VLOOKUP($B2860,$Q$2:$R$42,2,0),Participacion2!$D$2:$AO$99,base_minorista!$A2860,0)</f>
        <v>0.17463758842715801</v>
      </c>
    </row>
    <row r="2861" spans="1:15" ht="16.5" x14ac:dyDescent="0.3">
      <c r="A2861">
        <v>45</v>
      </c>
      <c r="B2861">
        <v>31</v>
      </c>
      <c r="C2861">
        <v>44</v>
      </c>
      <c r="D2861" s="3">
        <v>42216</v>
      </c>
      <c r="E2861" s="33">
        <v>15</v>
      </c>
      <c r="F2861">
        <v>1</v>
      </c>
      <c r="G2861">
        <f>+HLOOKUP(VLOOKUP($B2861,$Q$2:$R$42,2,0),costos_sf!$D$2:$AY$99,base_minorista!$A2861,0)</f>
        <v>24606264.715402659</v>
      </c>
      <c r="H2861">
        <f>+HLOOKUP(VLOOKUP($B2861,$Q$2:$R$42,2,0),creditos_sf!$D$2:$AY$99,base_minorista!$A2861,0)</f>
        <v>47183426.847385742</v>
      </c>
      <c r="I2861">
        <f>+HLOOKUP(VLOOKUP($B2861,$Q$2:$R$42,2,0),creditos_sf!$D$103:$AY$200,base_minorista!$A2861,0)</f>
        <v>1386704.3061403763</v>
      </c>
      <c r="J2861">
        <f>+HLOOKUP(VLOOKUP($B2861,$Q$2:$R$42,2,0),Costo_fondeo!$D$3:$AY$100,base_minorista!$A2861,0)</f>
        <v>6.1064527457127538</v>
      </c>
      <c r="K2861">
        <f>+HLOOKUP(VLOOKUP($B2861,$Q$2:$R$42,2,0),Costo_provisiones!$D$3:$AY$100,base_minorista!$A2861,0)</f>
        <v>3.7484159882540342</v>
      </c>
      <c r="L2861">
        <f>+HLOOKUP(VLOOKUP($B2861,$Q$2:$R$42,2,0),Morosidad_control!$D$4:$AY$101,base_minorista!$A2861,0)</f>
        <v>20.11575899544734</v>
      </c>
      <c r="M2861">
        <f ca="1">+OFFSET(Capital_2!$D$2,base_minorista!A2861,0)</f>
        <v>2.9172838879084302</v>
      </c>
      <c r="N2861">
        <f>+HLOOKUP(VLOOKUP($B2861,$Q$2:$R$42,2,0),costo_laboral!$E$2:$AZ$99,base_minorista!$A2861,0)</f>
        <v>31.233812237300899</v>
      </c>
      <c r="O2861">
        <f>+HLOOKUP(VLOOKUP($B2861,$Q$2:$R$42,2,0),Participacion2!$D$2:$AO$99,base_minorista!$A2861,0)</f>
        <v>0.16401632416137599</v>
      </c>
    </row>
    <row r="2862" spans="1:15" ht="16.5" x14ac:dyDescent="0.3">
      <c r="A2862">
        <v>46</v>
      </c>
      <c r="B2862">
        <v>31</v>
      </c>
      <c r="C2862">
        <v>45</v>
      </c>
      <c r="D2862" s="3">
        <v>42247</v>
      </c>
      <c r="E2862" s="33">
        <v>15</v>
      </c>
      <c r="F2862">
        <v>1</v>
      </c>
      <c r="G2862">
        <f>+HLOOKUP(VLOOKUP($B2862,$Q$2:$R$42,2,0),costos_sf!$D$2:$AY$99,base_minorista!$A2862,0)</f>
        <v>24276994.01540599</v>
      </c>
      <c r="H2862">
        <f>+HLOOKUP(VLOOKUP($B2862,$Q$2:$R$42,2,0),creditos_sf!$D$2:$AY$99,base_minorista!$A2862,0)</f>
        <v>45311095.451284721</v>
      </c>
      <c r="I2862">
        <f>+HLOOKUP(VLOOKUP($B2862,$Q$2:$R$42,2,0),creditos_sf!$D$103:$AY$200,base_minorista!$A2862,0)</f>
        <v>1339009.771671975</v>
      </c>
      <c r="J2862">
        <f>+HLOOKUP(VLOOKUP($B2862,$Q$2:$R$42,2,0),Costo_fondeo!$D$3:$AY$100,base_minorista!$A2862,0)</f>
        <v>6.0082218556267986</v>
      </c>
      <c r="K2862">
        <f>+HLOOKUP(VLOOKUP($B2862,$Q$2:$R$42,2,0),Costo_provisiones!$D$3:$AY$100,base_minorista!$A2862,0)</f>
        <v>4.5305106308465213</v>
      </c>
      <c r="L2862">
        <f>+HLOOKUP(VLOOKUP($B2862,$Q$2:$R$42,2,0),Morosidad_control!$D$4:$AY$101,base_minorista!$A2862,0)</f>
        <v>22.198010558130253</v>
      </c>
      <c r="M2862">
        <f ca="1">+OFFSET(Capital_2!$D$2,base_minorista!A2862,0)</f>
        <v>2.8874106541141011</v>
      </c>
      <c r="N2862">
        <f>+HLOOKUP(VLOOKUP($B2862,$Q$2:$R$42,2,0),costo_laboral!$E$2:$AZ$99,base_minorista!$A2862,0)</f>
        <v>30.843312357445999</v>
      </c>
      <c r="O2862">
        <f>+HLOOKUP(VLOOKUP($B2862,$Q$2:$R$42,2,0),Participacion2!$D$2:$AO$99,base_minorista!$A2862,0)</f>
        <v>0.16324693573694399</v>
      </c>
    </row>
    <row r="2863" spans="1:15" ht="16.5" x14ac:dyDescent="0.3">
      <c r="A2863">
        <v>47</v>
      </c>
      <c r="B2863">
        <v>31</v>
      </c>
      <c r="C2863">
        <v>46</v>
      </c>
      <c r="D2863" s="3">
        <v>42277</v>
      </c>
      <c r="E2863" s="33">
        <v>15</v>
      </c>
      <c r="F2863">
        <v>1</v>
      </c>
      <c r="G2863">
        <f>+HLOOKUP(VLOOKUP($B2863,$Q$2:$R$42,2,0),costos_sf!$D$2:$AY$99,base_minorista!$A2863,0)</f>
        <v>23831897.820344992</v>
      </c>
      <c r="H2863">
        <f>+HLOOKUP(VLOOKUP($B2863,$Q$2:$R$42,2,0),creditos_sf!$D$2:$AY$99,base_minorista!$A2863,0)</f>
        <v>44504256.442642756</v>
      </c>
      <c r="I2863">
        <f>+HLOOKUP(VLOOKUP($B2863,$Q$2:$R$42,2,0),creditos_sf!$D$103:$AY$200,base_minorista!$A2863,0)</f>
        <v>1240492.7578364394</v>
      </c>
      <c r="J2863">
        <f>+HLOOKUP(VLOOKUP($B2863,$Q$2:$R$42,2,0),Costo_fondeo!$D$3:$AY$100,base_minorista!$A2863,0)</f>
        <v>5.9146467792369828</v>
      </c>
      <c r="K2863">
        <f>+HLOOKUP(VLOOKUP($B2863,$Q$2:$R$42,2,0),Costo_provisiones!$D$3:$AY$100,base_minorista!$A2863,0)</f>
        <v>5.3030208350826769</v>
      </c>
      <c r="L2863">
        <f>+HLOOKUP(VLOOKUP($B2863,$Q$2:$R$42,2,0),Morosidad_control!$D$4:$AY$101,base_minorista!$A2863,0)</f>
        <v>23.497722571862916</v>
      </c>
      <c r="M2863">
        <f ca="1">+OFFSET(Capital_2!$D$2,base_minorista!A2863,0)</f>
        <v>2.8604428107092303</v>
      </c>
      <c r="N2863">
        <f>+HLOOKUP(VLOOKUP($B2863,$Q$2:$R$42,2,0),costo_laboral!$E$2:$AZ$99,base_minorista!$A2863,0)</f>
        <v>29.7442389429456</v>
      </c>
      <c r="O2863">
        <f>+HLOOKUP(VLOOKUP($B2863,$Q$2:$R$42,2,0),Participacion2!$D$2:$AO$99,base_minorista!$A2863,0)</f>
        <v>0.162872967710494</v>
      </c>
    </row>
    <row r="2864" spans="1:15" ht="16.5" x14ac:dyDescent="0.3">
      <c r="A2864">
        <v>48</v>
      </c>
      <c r="B2864">
        <v>31</v>
      </c>
      <c r="C2864">
        <v>47</v>
      </c>
      <c r="D2864" s="3">
        <v>42308</v>
      </c>
      <c r="E2864" s="33">
        <v>15</v>
      </c>
      <c r="F2864">
        <v>1</v>
      </c>
      <c r="G2864">
        <f>+HLOOKUP(VLOOKUP($B2864,$Q$2:$R$42,2,0),costos_sf!$D$2:$AY$99,base_minorista!$A2864,0)</f>
        <v>23707507.30780087</v>
      </c>
      <c r="H2864">
        <f>+HLOOKUP(VLOOKUP($B2864,$Q$2:$R$42,2,0),creditos_sf!$D$2:$AY$99,base_minorista!$A2864,0)</f>
        <v>44041160.111231051</v>
      </c>
      <c r="I2864">
        <f>+HLOOKUP(VLOOKUP($B2864,$Q$2:$R$42,2,0),creditos_sf!$D$103:$AY$200,base_minorista!$A2864,0)</f>
        <v>3289248.0270400578</v>
      </c>
      <c r="J2864">
        <f>+HLOOKUP(VLOOKUP($B2864,$Q$2:$R$42,2,0),Costo_fondeo!$D$3:$AY$100,base_minorista!$A2864,0)</f>
        <v>5.8315947434410349</v>
      </c>
      <c r="K2864">
        <f>+HLOOKUP(VLOOKUP($B2864,$Q$2:$R$42,2,0),Costo_provisiones!$D$3:$AY$100,base_minorista!$A2864,0)</f>
        <v>6.2908507461145184</v>
      </c>
      <c r="L2864">
        <f>+HLOOKUP(VLOOKUP($B2864,$Q$2:$R$42,2,0),Morosidad_control!$D$4:$AY$101,base_minorista!$A2864,0)</f>
        <v>23.327368387781398</v>
      </c>
      <c r="M2864">
        <f ca="1">+OFFSET(Capital_2!$D$2,base_minorista!A2864,0)</f>
        <v>2.8360712606451561</v>
      </c>
      <c r="N2864">
        <f>+HLOOKUP(VLOOKUP($B2864,$Q$2:$R$42,2,0),costo_laboral!$E$2:$AZ$99,base_minorista!$A2864,0)</f>
        <v>27.834863602033501</v>
      </c>
      <c r="O2864">
        <f>+HLOOKUP(VLOOKUP($B2864,$Q$2:$R$42,2,0),Participacion2!$D$2:$AO$99,base_minorista!$A2864,0)</f>
        <v>0.16207667902553499</v>
      </c>
    </row>
    <row r="2865" spans="1:15" ht="16.5" x14ac:dyDescent="0.3">
      <c r="A2865">
        <v>49</v>
      </c>
      <c r="B2865">
        <v>31</v>
      </c>
      <c r="C2865">
        <v>48</v>
      </c>
      <c r="D2865" s="3">
        <v>42338</v>
      </c>
      <c r="E2865" s="33">
        <v>15</v>
      </c>
      <c r="F2865">
        <v>1</v>
      </c>
      <c r="G2865">
        <f>+HLOOKUP(VLOOKUP($B2865,$Q$2:$R$42,2,0),costos_sf!$D$2:$AY$99,base_minorista!$A2865,0)</f>
        <v>23453767.660761606</v>
      </c>
      <c r="H2865">
        <f>+HLOOKUP(VLOOKUP($B2865,$Q$2:$R$42,2,0),creditos_sf!$D$2:$AY$99,base_minorista!$A2865,0)</f>
        <v>43591735.45354718</v>
      </c>
      <c r="I2865">
        <f>+HLOOKUP(VLOOKUP($B2865,$Q$2:$R$42,2,0),creditos_sf!$D$103:$AY$200,base_minorista!$A2865,0)</f>
        <v>3980166.8272768445</v>
      </c>
      <c r="J2865">
        <f>+HLOOKUP(VLOOKUP($B2865,$Q$2:$R$42,2,0),Costo_fondeo!$D$3:$AY$100,base_minorista!$A2865,0)</f>
        <v>5.7499704058642838</v>
      </c>
      <c r="K2865">
        <f>+HLOOKUP(VLOOKUP($B2865,$Q$2:$R$42,2,0),Costo_provisiones!$D$3:$AY$100,base_minorista!$A2865,0)</f>
        <v>7.1319155848524858</v>
      </c>
      <c r="L2865">
        <f>+HLOOKUP(VLOOKUP($B2865,$Q$2:$R$42,2,0),Morosidad_control!$D$4:$AY$101,base_minorista!$A2865,0)</f>
        <v>23.243825975439417</v>
      </c>
      <c r="M2865">
        <f ca="1">+OFFSET(Capital_2!$D$2,base_minorista!A2865,0)</f>
        <v>2.8102228331623054</v>
      </c>
      <c r="N2865">
        <f>+HLOOKUP(VLOOKUP($B2865,$Q$2:$R$42,2,0),costo_laboral!$E$2:$AZ$99,base_minorista!$A2865,0)</f>
        <v>26.891322557888</v>
      </c>
      <c r="O2865">
        <f>+HLOOKUP(VLOOKUP($B2865,$Q$2:$R$42,2,0),Participacion2!$D$2:$AO$99,base_minorista!$A2865,0)</f>
        <v>0.168569868916257</v>
      </c>
    </row>
    <row r="2866" spans="1:15" ht="16.5" x14ac:dyDescent="0.3">
      <c r="A2866">
        <v>50</v>
      </c>
      <c r="B2866">
        <v>31</v>
      </c>
      <c r="C2866">
        <v>49</v>
      </c>
      <c r="D2866" s="3">
        <v>42369</v>
      </c>
      <c r="E2866" s="33">
        <v>15</v>
      </c>
      <c r="F2866">
        <v>1</v>
      </c>
      <c r="G2866">
        <f>+HLOOKUP(VLOOKUP($B2866,$Q$2:$R$42,2,0),costos_sf!$D$2:$AY$99,base_minorista!$A2866,0)</f>
        <v>22803856.71084477</v>
      </c>
      <c r="H2866">
        <f>+HLOOKUP(VLOOKUP($B2866,$Q$2:$R$42,2,0),creditos_sf!$D$2:$AY$99,base_minorista!$A2866,0)</f>
        <v>42903187.799580418</v>
      </c>
      <c r="I2866">
        <f>+HLOOKUP(VLOOKUP($B2866,$Q$2:$R$42,2,0),creditos_sf!$D$103:$AY$200,base_minorista!$A2866,0)</f>
        <v>3910506.7082091859</v>
      </c>
      <c r="J2866">
        <f>+HLOOKUP(VLOOKUP($B2866,$Q$2:$R$42,2,0),Costo_fondeo!$D$3:$AY$100,base_minorista!$A2866,0)</f>
        <v>5.6558420628953856</v>
      </c>
      <c r="K2866">
        <f>+HLOOKUP(VLOOKUP($B2866,$Q$2:$R$42,2,0),Costo_provisiones!$D$3:$AY$100,base_minorista!$A2866,0)</f>
        <v>7.8421558573751522</v>
      </c>
      <c r="L2866">
        <f>+HLOOKUP(VLOOKUP($B2866,$Q$2:$R$42,2,0),Morosidad_control!$D$4:$AY$101,base_minorista!$A2866,0)</f>
        <v>23.581398690185594</v>
      </c>
      <c r="M2866">
        <f ca="1">+OFFSET(Capital_2!$D$2,base_minorista!A2866,0)</f>
        <v>2.789179696006852</v>
      </c>
      <c r="N2866">
        <f>+HLOOKUP(VLOOKUP($B2866,$Q$2:$R$42,2,0),costo_laboral!$E$2:$AZ$99,base_minorista!$A2866,0)</f>
        <v>25.163676550610202</v>
      </c>
      <c r="O2866">
        <f>+HLOOKUP(VLOOKUP($B2866,$Q$2:$R$42,2,0),Participacion2!$D$2:$AO$99,base_minorista!$A2866,0)</f>
        <v>0.17622633030087401</v>
      </c>
    </row>
    <row r="2867" spans="1:15" ht="16.5" x14ac:dyDescent="0.3">
      <c r="A2867">
        <v>51</v>
      </c>
      <c r="B2867">
        <v>31</v>
      </c>
      <c r="C2867">
        <v>50</v>
      </c>
      <c r="D2867" s="3">
        <v>42400</v>
      </c>
      <c r="E2867" s="33">
        <v>16</v>
      </c>
      <c r="F2867">
        <v>1</v>
      </c>
      <c r="G2867">
        <f>+HLOOKUP(VLOOKUP($B2867,$Q$2:$R$42,2,0),costos_sf!$D$2:$AY$99,base_minorista!$A2867,0)</f>
        <v>21878956.815225329</v>
      </c>
      <c r="H2867">
        <f>+HLOOKUP(VLOOKUP($B2867,$Q$2:$R$42,2,0),creditos_sf!$D$2:$AY$99,base_minorista!$A2867,0)</f>
        <v>36167762.038425669</v>
      </c>
      <c r="I2867">
        <f>+HLOOKUP(VLOOKUP($B2867,$Q$2:$R$42,2,0),creditos_sf!$D$103:$AY$200,base_minorista!$A2867,0)</f>
        <v>3918533.5926409918</v>
      </c>
      <c r="J2867">
        <f>+HLOOKUP(VLOOKUP($B2867,$Q$2:$R$42,2,0),Costo_fondeo!$D$3:$AY$100,base_minorista!$A2867,0)</f>
        <v>5.5644548065102688</v>
      </c>
      <c r="K2867">
        <f>+HLOOKUP(VLOOKUP($B2867,$Q$2:$R$42,2,0),Costo_provisiones!$D$3:$AY$100,base_minorista!$A2867,0)</f>
        <v>7.9294508976927522</v>
      </c>
      <c r="L2867">
        <f>+HLOOKUP(VLOOKUP($B2867,$Q$2:$R$42,2,0),Morosidad_control!$D$4:$AY$101,base_minorista!$A2867,0)</f>
        <v>15.065668221076006</v>
      </c>
      <c r="M2867">
        <f ca="1">+OFFSET(Capital_2!$D$2,base_minorista!A2867,0)</f>
        <v>2.7880675647391326</v>
      </c>
      <c r="N2867">
        <f>+HLOOKUP(VLOOKUP($B2867,$Q$2:$R$42,2,0),costo_laboral!$E$2:$AZ$99,base_minorista!$A2867,0)</f>
        <v>26.791952501349201</v>
      </c>
      <c r="O2867">
        <f>+HLOOKUP(VLOOKUP($B2867,$Q$2:$R$42,2,0),Participacion2!$D$2:$AO$99,base_minorista!$A2867,0)</f>
        <v>0.15242003003656901</v>
      </c>
    </row>
    <row r="2868" spans="1:15" ht="16.5" x14ac:dyDescent="0.3">
      <c r="A2868">
        <v>52</v>
      </c>
      <c r="B2868">
        <v>31</v>
      </c>
      <c r="C2868">
        <v>51</v>
      </c>
      <c r="D2868" s="3">
        <v>42429</v>
      </c>
      <c r="E2868" s="33">
        <v>16</v>
      </c>
      <c r="F2868">
        <v>1</v>
      </c>
      <c r="G2868">
        <f>+HLOOKUP(VLOOKUP($B2868,$Q$2:$R$42,2,0),costos_sf!$D$2:$AY$99,base_minorista!$A2868,0)</f>
        <v>21067133.711406149</v>
      </c>
      <c r="H2868">
        <f>+HLOOKUP(VLOOKUP($B2868,$Q$2:$R$42,2,0),creditos_sf!$D$2:$AY$99,base_minorista!$A2868,0)</f>
        <v>34573482.11820852</v>
      </c>
      <c r="I2868">
        <f>+HLOOKUP(VLOOKUP($B2868,$Q$2:$R$42,2,0),creditos_sf!$D$103:$AY$200,base_minorista!$A2868,0)</f>
        <v>3623621.7455241452</v>
      </c>
      <c r="J2868">
        <f>+HLOOKUP(VLOOKUP($B2868,$Q$2:$R$42,2,0),Costo_fondeo!$D$3:$AY$100,base_minorista!$A2868,0)</f>
        <v>5.491929012076441</v>
      </c>
      <c r="K2868">
        <f>+HLOOKUP(VLOOKUP($B2868,$Q$2:$R$42,2,0),Costo_provisiones!$D$3:$AY$100,base_minorista!$A2868,0)</f>
        <v>8.5927879166648715</v>
      </c>
      <c r="L2868">
        <f>+HLOOKUP(VLOOKUP($B2868,$Q$2:$R$42,2,0),Morosidad_control!$D$4:$AY$101,base_minorista!$A2868,0)</f>
        <v>15.599309705946418</v>
      </c>
      <c r="M2868">
        <f ca="1">+OFFSET(Capital_2!$D$2,base_minorista!A2868,0)</f>
        <v>2.8101212764635846</v>
      </c>
      <c r="N2868">
        <f>+HLOOKUP(VLOOKUP($B2868,$Q$2:$R$42,2,0),costo_laboral!$E$2:$AZ$99,base_minorista!$A2868,0)</f>
        <v>26.842628935892002</v>
      </c>
      <c r="O2868">
        <f>+HLOOKUP(VLOOKUP($B2868,$Q$2:$R$42,2,0),Participacion2!$D$2:$AO$99,base_minorista!$A2868,0)</f>
        <v>0.14364566609636201</v>
      </c>
    </row>
    <row r="2869" spans="1:15" ht="16.5" x14ac:dyDescent="0.3">
      <c r="A2869">
        <v>53</v>
      </c>
      <c r="B2869">
        <v>31</v>
      </c>
      <c r="C2869">
        <v>52</v>
      </c>
      <c r="D2869" s="3">
        <v>42460</v>
      </c>
      <c r="E2869" s="33">
        <v>16</v>
      </c>
      <c r="F2869">
        <v>1</v>
      </c>
      <c r="G2869">
        <f>+HLOOKUP(VLOOKUP($B2869,$Q$2:$R$42,2,0),costos_sf!$D$2:$AY$99,base_minorista!$A2869,0)</f>
        <v>16655954.536581708</v>
      </c>
      <c r="H2869">
        <f>+HLOOKUP(VLOOKUP($B2869,$Q$2:$R$42,2,0),creditos_sf!$D$2:$AY$99,base_minorista!$A2869,0)</f>
        <v>33141443.247723453</v>
      </c>
      <c r="I2869">
        <f>+HLOOKUP(VLOOKUP($B2869,$Q$2:$R$42,2,0),creditos_sf!$D$103:$AY$200,base_minorista!$A2869,0)</f>
        <v>3544134.7447224623</v>
      </c>
      <c r="J2869">
        <f>+HLOOKUP(VLOOKUP($B2869,$Q$2:$R$42,2,0),Costo_fondeo!$D$3:$AY$100,base_minorista!$A2869,0)</f>
        <v>4.7731377713856249</v>
      </c>
      <c r="K2869">
        <f>+HLOOKUP(VLOOKUP($B2869,$Q$2:$R$42,2,0),Costo_provisiones!$D$3:$AY$100,base_minorista!$A2869,0)</f>
        <v>8.4645621759165302</v>
      </c>
      <c r="L2869">
        <f>+HLOOKUP(VLOOKUP($B2869,$Q$2:$R$42,2,0),Morosidad_control!$D$4:$AY$101,base_minorista!$A2869,0)</f>
        <v>0</v>
      </c>
      <c r="M2869">
        <f ca="1">+OFFSET(Capital_2!$D$2,base_minorista!A2869,0)</f>
        <v>2.8489018213335102</v>
      </c>
      <c r="N2869">
        <f>+HLOOKUP(VLOOKUP($B2869,$Q$2:$R$42,2,0),costo_laboral!$E$2:$AZ$99,base_minorista!$A2869,0)</f>
        <v>21.397141059284301</v>
      </c>
      <c r="O2869">
        <f>+HLOOKUP(VLOOKUP($B2869,$Q$2:$R$42,2,0),Participacion2!$D$2:$AO$99,base_minorista!$A2869,0)</f>
        <v>0.129810915122056</v>
      </c>
    </row>
    <row r="2870" spans="1:15" ht="16.5" x14ac:dyDescent="0.3">
      <c r="A2870">
        <v>54</v>
      </c>
      <c r="B2870">
        <v>31</v>
      </c>
      <c r="C2870">
        <v>53</v>
      </c>
      <c r="D2870" s="3">
        <v>42490</v>
      </c>
      <c r="E2870" s="33">
        <v>16</v>
      </c>
      <c r="F2870">
        <v>1</v>
      </c>
      <c r="G2870">
        <f>+HLOOKUP(VLOOKUP($B2870,$Q$2:$R$42,2,0),costos_sf!$D$2:$AY$99,base_minorista!$A2870,0)</f>
        <v>14724542.034974709</v>
      </c>
      <c r="H2870">
        <f>+HLOOKUP(VLOOKUP($B2870,$Q$2:$R$42,2,0),creditos_sf!$D$2:$AY$99,base_minorista!$A2870,0)</f>
        <v>27366708.365812618</v>
      </c>
      <c r="I2870">
        <f>+HLOOKUP(VLOOKUP($B2870,$Q$2:$R$42,2,0),creditos_sf!$D$103:$AY$200,base_minorista!$A2870,0)</f>
        <v>3203698.788332779</v>
      </c>
      <c r="J2870">
        <f>+HLOOKUP(VLOOKUP($B2870,$Q$2:$R$42,2,0),Costo_fondeo!$D$3:$AY$100,base_minorista!$A2870,0)</f>
        <v>4.6528993316606568</v>
      </c>
      <c r="K2870">
        <f>+HLOOKUP(VLOOKUP($B2870,$Q$2:$R$42,2,0),Costo_provisiones!$D$3:$AY$100,base_minorista!$A2870,0)</f>
        <v>7.9296434100662703</v>
      </c>
      <c r="L2870">
        <f>+HLOOKUP(VLOOKUP($B2870,$Q$2:$R$42,2,0),Morosidad_control!$D$4:$AY$101,base_minorista!$A2870,0)</f>
        <v>0</v>
      </c>
      <c r="M2870">
        <f ca="1">+OFFSET(Capital_2!$D$2,base_minorista!A2870,0)</f>
        <v>2.8814923639740782</v>
      </c>
      <c r="N2870">
        <f>+HLOOKUP(VLOOKUP($B2870,$Q$2:$R$42,2,0),costo_laboral!$E$2:$AZ$99,base_minorista!$A2870,0)</f>
        <v>23.408809349473501</v>
      </c>
      <c r="O2870">
        <f>+HLOOKUP(VLOOKUP($B2870,$Q$2:$R$42,2,0),Participacion2!$D$2:$AO$99,base_minorista!$A2870,0)</f>
        <v>0.101137068443498</v>
      </c>
    </row>
    <row r="2871" spans="1:15" ht="16.5" x14ac:dyDescent="0.3">
      <c r="A2871">
        <v>55</v>
      </c>
      <c r="B2871">
        <v>31</v>
      </c>
      <c r="C2871">
        <v>54</v>
      </c>
      <c r="D2871" s="3">
        <v>42521</v>
      </c>
      <c r="E2871" s="33">
        <v>16</v>
      </c>
      <c r="F2871">
        <v>1</v>
      </c>
      <c r="G2871">
        <f>+HLOOKUP(VLOOKUP($B2871,$Q$2:$R$42,2,0),costos_sf!$D$2:$AY$99,base_minorista!$A2871,0)</f>
        <v>57211811.475300081</v>
      </c>
      <c r="H2871">
        <f>+HLOOKUP(VLOOKUP($B2871,$Q$2:$R$42,2,0),creditos_sf!$D$2:$AY$99,base_minorista!$A2871,0)</f>
        <v>329470215.6512872</v>
      </c>
      <c r="I2871">
        <f>+HLOOKUP(VLOOKUP($B2871,$Q$2:$R$42,2,0),creditos_sf!$D$103:$AY$200,base_minorista!$A2871,0)</f>
        <v>112451711.68408045</v>
      </c>
      <c r="J2871">
        <f>+HLOOKUP(VLOOKUP($B2871,$Q$2:$R$42,2,0),Costo_fondeo!$D$3:$AY$100,base_minorista!$A2871,0)</f>
        <v>16.318661620363777</v>
      </c>
      <c r="K2871">
        <f>+HLOOKUP(VLOOKUP($B2871,$Q$2:$R$42,2,0),Costo_provisiones!$D$3:$AY$100,base_minorista!$A2871,0)</f>
        <v>8.5585156086324101</v>
      </c>
      <c r="L2871">
        <f>+HLOOKUP(VLOOKUP($B2871,$Q$2:$R$42,2,0),Morosidad_control!$D$4:$AY$101,base_minorista!$A2871,0)</f>
        <v>5.3297450183221224</v>
      </c>
      <c r="M2871">
        <f ca="1">+OFFSET(Capital_2!$D$2,base_minorista!A2871,0)</f>
        <v>2.9184975362021124</v>
      </c>
      <c r="N2871">
        <f>+HLOOKUP(VLOOKUP($B2871,$Q$2:$R$42,2,0),costo_laboral!$E$2:$AZ$99,base_minorista!$A2871,0)</f>
        <v>8.2055301018791607</v>
      </c>
      <c r="O2871">
        <f>+HLOOKUP(VLOOKUP($B2871,$Q$2:$R$42,2,0),Participacion2!$D$2:$AO$99,base_minorista!$A2871,0)</f>
        <v>1.1768564742210399</v>
      </c>
    </row>
    <row r="2872" spans="1:15" ht="16.5" x14ac:dyDescent="0.3">
      <c r="A2872">
        <v>56</v>
      </c>
      <c r="B2872">
        <v>31</v>
      </c>
      <c r="C2872">
        <v>55</v>
      </c>
      <c r="D2872" s="3">
        <v>42551</v>
      </c>
      <c r="E2872" s="33">
        <v>16</v>
      </c>
      <c r="F2872">
        <v>1</v>
      </c>
      <c r="G2872">
        <f>+HLOOKUP(VLOOKUP($B2872,$Q$2:$R$42,2,0),costos_sf!$D$2:$AY$99,base_minorista!$A2872,0)</f>
        <v>64714654.756732203</v>
      </c>
      <c r="H2872">
        <f>+HLOOKUP(VLOOKUP($B2872,$Q$2:$R$42,2,0),creditos_sf!$D$2:$AY$99,base_minorista!$A2872,0)</f>
        <v>326226040.78371286</v>
      </c>
      <c r="I2872">
        <f>+HLOOKUP(VLOOKUP($B2872,$Q$2:$R$42,2,0),creditos_sf!$D$103:$AY$200,base_minorista!$A2872,0)</f>
        <v>110759143.55892035</v>
      </c>
      <c r="J2872">
        <f>+HLOOKUP(VLOOKUP($B2872,$Q$2:$R$42,2,0),Costo_fondeo!$D$3:$AY$100,base_minorista!$A2872,0)</f>
        <v>14.458724616667071</v>
      </c>
      <c r="K2872">
        <f>+HLOOKUP(VLOOKUP($B2872,$Q$2:$R$42,2,0),Costo_provisiones!$D$3:$AY$100,base_minorista!$A2872,0)</f>
        <v>6.6703771553310363</v>
      </c>
      <c r="L2872">
        <f>+HLOOKUP(VLOOKUP($B2872,$Q$2:$R$42,2,0),Morosidad_control!$D$4:$AY$101,base_minorista!$A2872,0)</f>
        <v>5.3351447793739766</v>
      </c>
      <c r="M2872">
        <f ca="1">+OFFSET(Capital_2!$D$2,base_minorista!A2872,0)</f>
        <v>2.9650713359667673</v>
      </c>
      <c r="N2872">
        <f>+HLOOKUP(VLOOKUP($B2872,$Q$2:$R$42,2,0),costo_laboral!$E$2:$AZ$99,base_minorista!$A2872,0)</f>
        <v>9.2657802611253199</v>
      </c>
      <c r="O2872">
        <f>+HLOOKUP(VLOOKUP($B2872,$Q$2:$R$42,2,0),Participacion2!$D$2:$AO$99,base_minorista!$A2872,0)</f>
        <v>1.1307478778846201</v>
      </c>
    </row>
    <row r="2873" spans="1:15" ht="16.5" x14ac:dyDescent="0.3">
      <c r="A2873">
        <v>57</v>
      </c>
      <c r="B2873">
        <v>31</v>
      </c>
      <c r="C2873">
        <v>56</v>
      </c>
      <c r="D2873" s="3">
        <v>42582</v>
      </c>
      <c r="E2873" s="33">
        <v>16</v>
      </c>
      <c r="F2873">
        <v>1</v>
      </c>
      <c r="G2873">
        <f>+HLOOKUP(VLOOKUP($B2873,$Q$2:$R$42,2,0),costos_sf!$D$2:$AY$99,base_minorista!$A2873,0)</f>
        <v>72485668.101088777</v>
      </c>
      <c r="H2873">
        <f>+HLOOKUP(VLOOKUP($B2873,$Q$2:$R$42,2,0),creditos_sf!$D$2:$AY$99,base_minorista!$A2873,0)</f>
        <v>324619951.60580361</v>
      </c>
      <c r="I2873">
        <f>+HLOOKUP(VLOOKUP($B2873,$Q$2:$R$42,2,0),creditos_sf!$D$103:$AY$200,base_minorista!$A2873,0)</f>
        <v>143806398.54571202</v>
      </c>
      <c r="J2873">
        <f>+HLOOKUP(VLOOKUP($B2873,$Q$2:$R$42,2,0),Costo_fondeo!$D$3:$AY$100,base_minorista!$A2873,0)</f>
        <v>13.135562399417369</v>
      </c>
      <c r="K2873">
        <f>+HLOOKUP(VLOOKUP($B2873,$Q$2:$R$42,2,0),Costo_provisiones!$D$3:$AY$100,base_minorista!$A2873,0)</f>
        <v>5.3354356953376554</v>
      </c>
      <c r="L2873">
        <f>+HLOOKUP(VLOOKUP($B2873,$Q$2:$R$42,2,0),Morosidad_control!$D$4:$AY$101,base_minorista!$A2873,0)</f>
        <v>5.0477835643353854</v>
      </c>
      <c r="M2873">
        <f ca="1">+OFFSET(Capital_2!$D$2,base_minorista!A2873,0)</f>
        <v>3.0367322920898565</v>
      </c>
      <c r="N2873">
        <f>+HLOOKUP(VLOOKUP($B2873,$Q$2:$R$42,2,0),costo_laboral!$E$2:$AZ$99,base_minorista!$A2873,0)</f>
        <v>9.7310720336813095</v>
      </c>
      <c r="O2873">
        <f>+HLOOKUP(VLOOKUP($B2873,$Q$2:$R$42,2,0),Participacion2!$D$2:$AO$99,base_minorista!$A2873,0)</f>
        <v>1.11809002959062</v>
      </c>
    </row>
    <row r="2874" spans="1:15" ht="16.5" x14ac:dyDescent="0.3">
      <c r="A2874">
        <v>58</v>
      </c>
      <c r="B2874">
        <v>31</v>
      </c>
      <c r="C2874">
        <v>57</v>
      </c>
      <c r="D2874" s="3">
        <v>42613</v>
      </c>
      <c r="E2874" s="33">
        <v>16</v>
      </c>
      <c r="F2874">
        <v>1</v>
      </c>
      <c r="G2874">
        <f>+HLOOKUP(VLOOKUP($B2874,$Q$2:$R$42,2,0),costos_sf!$D$2:$AY$99,base_minorista!$A2874,0)</f>
        <v>79861008.944506153</v>
      </c>
      <c r="H2874">
        <f>+HLOOKUP(VLOOKUP($B2874,$Q$2:$R$42,2,0),creditos_sf!$D$2:$AY$99,base_minorista!$A2874,0)</f>
        <v>321744230.4431563</v>
      </c>
      <c r="I2874">
        <f>+HLOOKUP(VLOOKUP($B2874,$Q$2:$R$42,2,0),creditos_sf!$D$103:$AY$200,base_minorista!$A2874,0)</f>
        <v>135170832.75348622</v>
      </c>
      <c r="J2874">
        <f>+HLOOKUP(VLOOKUP($B2874,$Q$2:$R$42,2,0),Costo_fondeo!$D$3:$AY$100,base_minorista!$A2874,0)</f>
        <v>12.274267612549606</v>
      </c>
      <c r="K2874">
        <f>+HLOOKUP(VLOOKUP($B2874,$Q$2:$R$42,2,0),Costo_provisiones!$D$3:$AY$100,base_minorista!$A2874,0)</f>
        <v>4.4912088205402885</v>
      </c>
      <c r="L2874">
        <f>+HLOOKUP(VLOOKUP($B2874,$Q$2:$R$42,2,0),Morosidad_control!$D$4:$AY$101,base_minorista!$A2874,0)</f>
        <v>5.0960074345605442</v>
      </c>
      <c r="M2874">
        <f ca="1">+OFFSET(Capital_2!$D$2,base_minorista!A2874,0)</f>
        <v>3.0987757605561481</v>
      </c>
      <c r="N2874">
        <f>+HLOOKUP(VLOOKUP($B2874,$Q$2:$R$42,2,0),costo_laboral!$E$2:$AZ$99,base_minorista!$A2874,0)</f>
        <v>10.6738840312262</v>
      </c>
      <c r="O2874">
        <f>+HLOOKUP(VLOOKUP($B2874,$Q$2:$R$42,2,0),Participacion2!$D$2:$AO$99,base_minorista!$A2874,0)</f>
        <v>1.14706720934066</v>
      </c>
    </row>
    <row r="2875" spans="1:15" ht="16.5" x14ac:dyDescent="0.3">
      <c r="A2875">
        <v>59</v>
      </c>
      <c r="B2875">
        <v>31</v>
      </c>
      <c r="C2875">
        <v>58</v>
      </c>
      <c r="D2875" s="3">
        <v>42643</v>
      </c>
      <c r="E2875" s="33">
        <v>16</v>
      </c>
      <c r="F2875">
        <v>1</v>
      </c>
      <c r="G2875">
        <f>+HLOOKUP(VLOOKUP($B2875,$Q$2:$R$42,2,0),costos_sf!$D$2:$AY$99,base_minorista!$A2875,0)</f>
        <v>87593226.632873148</v>
      </c>
      <c r="H2875">
        <f>+HLOOKUP(VLOOKUP($B2875,$Q$2:$R$42,2,0),creditos_sf!$D$2:$AY$99,base_minorista!$A2875,0)</f>
        <v>326882589.37690902</v>
      </c>
      <c r="I2875">
        <f>+HLOOKUP(VLOOKUP($B2875,$Q$2:$R$42,2,0),creditos_sf!$D$103:$AY$200,base_minorista!$A2875,0)</f>
        <v>142163249.08717126</v>
      </c>
      <c r="J2875">
        <f>+HLOOKUP(VLOOKUP($B2875,$Q$2:$R$42,2,0),Costo_fondeo!$D$3:$AY$100,base_minorista!$A2875,0)</f>
        <v>11.619340445523072</v>
      </c>
      <c r="K2875">
        <f>+HLOOKUP(VLOOKUP($B2875,$Q$2:$R$42,2,0),Costo_provisiones!$D$3:$AY$100,base_minorista!$A2875,0)</f>
        <v>3.706134379587195</v>
      </c>
      <c r="L2875">
        <f>+HLOOKUP(VLOOKUP($B2875,$Q$2:$R$42,2,0),Morosidad_control!$D$4:$AY$101,base_minorista!$A2875,0)</f>
        <v>5.108223807399451</v>
      </c>
      <c r="M2875">
        <f ca="1">+OFFSET(Capital_2!$D$2,base_minorista!A2875,0)</f>
        <v>3.1647538313822339</v>
      </c>
      <c r="N2875">
        <f>+HLOOKUP(VLOOKUP($B2875,$Q$2:$R$42,2,0),costo_laboral!$E$2:$AZ$99,base_minorista!$A2875,0)</f>
        <v>11.415409799848099</v>
      </c>
      <c r="O2875">
        <f>+HLOOKUP(VLOOKUP($B2875,$Q$2:$R$42,2,0),Participacion2!$D$2:$AO$99,base_minorista!$A2875,0)</f>
        <v>1.17357896643031</v>
      </c>
    </row>
    <row r="2876" spans="1:15" ht="16.5" x14ac:dyDescent="0.3">
      <c r="A2876">
        <v>60</v>
      </c>
      <c r="B2876">
        <v>31</v>
      </c>
      <c r="C2876">
        <v>59</v>
      </c>
      <c r="D2876" s="3">
        <v>42674</v>
      </c>
      <c r="E2876" s="33">
        <v>16</v>
      </c>
      <c r="F2876">
        <v>1</v>
      </c>
      <c r="G2876">
        <f>+HLOOKUP(VLOOKUP($B2876,$Q$2:$R$42,2,0),costos_sf!$D$2:$AY$99,base_minorista!$A2876,0)</f>
        <v>95514084.114102781</v>
      </c>
      <c r="H2876">
        <f>+HLOOKUP(VLOOKUP($B2876,$Q$2:$R$42,2,0),creditos_sf!$D$2:$AY$99,base_minorista!$A2876,0)</f>
        <v>334928288.46516854</v>
      </c>
      <c r="I2876">
        <f>+HLOOKUP(VLOOKUP($B2876,$Q$2:$R$42,2,0),creditos_sf!$D$103:$AY$200,base_minorista!$A2876,0)</f>
        <v>145692538.74884</v>
      </c>
      <c r="J2876">
        <f>+HLOOKUP(VLOOKUP($B2876,$Q$2:$R$42,2,0),Costo_fondeo!$D$3:$AY$100,base_minorista!$A2876,0)</f>
        <v>11.12960010635876</v>
      </c>
      <c r="K2876">
        <f>+HLOOKUP(VLOOKUP($B2876,$Q$2:$R$42,2,0),Costo_provisiones!$D$3:$AY$100,base_minorista!$A2876,0)</f>
        <v>3.4377181203293077</v>
      </c>
      <c r="L2876">
        <f>+HLOOKUP(VLOOKUP($B2876,$Q$2:$R$42,2,0),Morosidad_control!$D$4:$AY$101,base_minorista!$A2876,0)</f>
        <v>5.1432151943811153</v>
      </c>
      <c r="M2876">
        <f ca="1">+OFFSET(Capital_2!$D$2,base_minorista!A2876,0)</f>
        <v>3.232264312603593</v>
      </c>
      <c r="N2876">
        <f>+HLOOKUP(VLOOKUP($B2876,$Q$2:$R$42,2,0),costo_laboral!$E$2:$AZ$99,base_minorista!$A2876,0)</f>
        <v>11.9971896960922</v>
      </c>
      <c r="O2876">
        <f>+HLOOKUP(VLOOKUP($B2876,$Q$2:$R$42,2,0),Participacion2!$D$2:$AO$99,base_minorista!$A2876,0)</f>
        <v>1.20770565208426</v>
      </c>
    </row>
    <row r="2877" spans="1:15" ht="16.5" x14ac:dyDescent="0.3">
      <c r="A2877">
        <v>61</v>
      </c>
      <c r="B2877">
        <v>31</v>
      </c>
      <c r="C2877">
        <v>60</v>
      </c>
      <c r="D2877" s="3">
        <v>42704</v>
      </c>
      <c r="E2877" s="33">
        <v>16</v>
      </c>
      <c r="F2877">
        <v>1</v>
      </c>
      <c r="G2877">
        <f>+HLOOKUP(VLOOKUP($B2877,$Q$2:$R$42,2,0),costos_sf!$D$2:$AY$99,base_minorista!$A2877,0)</f>
        <v>103906625.83946067</v>
      </c>
      <c r="H2877">
        <f>+HLOOKUP(VLOOKUP($B2877,$Q$2:$R$42,2,0),creditos_sf!$D$2:$AY$99,base_minorista!$A2877,0)</f>
        <v>341428055.69310486</v>
      </c>
      <c r="I2877">
        <f>+HLOOKUP(VLOOKUP($B2877,$Q$2:$R$42,2,0),creditos_sf!$D$103:$AY$200,base_minorista!$A2877,0)</f>
        <v>156577218.14068636</v>
      </c>
      <c r="J2877">
        <f>+HLOOKUP(VLOOKUP($B2877,$Q$2:$R$42,2,0),Costo_fondeo!$D$3:$AY$100,base_minorista!$A2877,0)</f>
        <v>10.734733783486597</v>
      </c>
      <c r="K2877">
        <f>+HLOOKUP(VLOOKUP($B2877,$Q$2:$R$42,2,0),Costo_provisiones!$D$3:$AY$100,base_minorista!$A2877,0)</f>
        <v>3.2533124714495592</v>
      </c>
      <c r="L2877">
        <f>+HLOOKUP(VLOOKUP($B2877,$Q$2:$R$42,2,0),Morosidad_control!$D$4:$AY$101,base_minorista!$A2877,0)</f>
        <v>4.4112286247870651</v>
      </c>
      <c r="M2877">
        <f ca="1">+OFFSET(Capital_2!$D$2,base_minorista!A2877,0)</f>
        <v>3.2966619789838338</v>
      </c>
      <c r="N2877">
        <f>+HLOOKUP(VLOOKUP($B2877,$Q$2:$R$42,2,0),costo_laboral!$E$2:$AZ$99,base_minorista!$A2877,0)</f>
        <v>12.4706826116205</v>
      </c>
      <c r="O2877">
        <f>+HLOOKUP(VLOOKUP($B2877,$Q$2:$R$42,2,0),Participacion2!$D$2:$AO$99,base_minorista!$A2877,0)</f>
        <v>1.2868897342029599</v>
      </c>
    </row>
    <row r="2878" spans="1:15" ht="16.5" x14ac:dyDescent="0.3">
      <c r="A2878">
        <v>62</v>
      </c>
      <c r="B2878">
        <v>31</v>
      </c>
      <c r="C2878">
        <v>61</v>
      </c>
      <c r="D2878" s="3">
        <v>42735</v>
      </c>
      <c r="E2878" s="33">
        <v>16</v>
      </c>
      <c r="F2878">
        <v>1</v>
      </c>
      <c r="G2878">
        <f>+HLOOKUP(VLOOKUP($B2878,$Q$2:$R$42,2,0),costos_sf!$D$2:$AY$99,base_minorista!$A2878,0)</f>
        <v>114574017.34018731</v>
      </c>
      <c r="H2878">
        <f>+HLOOKUP(VLOOKUP($B2878,$Q$2:$R$42,2,0),creditos_sf!$D$2:$AY$99,base_minorista!$A2878,0)</f>
        <v>343732512.81183058</v>
      </c>
      <c r="I2878">
        <f>+HLOOKUP(VLOOKUP($B2878,$Q$2:$R$42,2,0),creditos_sf!$D$103:$AY$200,base_minorista!$A2878,0)</f>
        <v>157053311.81337735</v>
      </c>
      <c r="J2878">
        <f>+HLOOKUP(VLOOKUP($B2878,$Q$2:$R$42,2,0),Costo_fondeo!$D$3:$AY$100,base_minorista!$A2878,0)</f>
        <v>10.430321325488951</v>
      </c>
      <c r="K2878">
        <f>+HLOOKUP(VLOOKUP($B2878,$Q$2:$R$42,2,0),Costo_provisiones!$D$3:$AY$100,base_minorista!$A2878,0)</f>
        <v>2.9660497257752643</v>
      </c>
      <c r="L2878">
        <f>+HLOOKUP(VLOOKUP($B2878,$Q$2:$R$42,2,0),Morosidad_control!$D$4:$AY$101,base_minorista!$A2878,0)</f>
        <v>4.2099570419167716</v>
      </c>
      <c r="M2878">
        <f ca="1">+OFFSET(Capital_2!$D$2,base_minorista!A2878,0)</f>
        <v>3.371561018368705</v>
      </c>
      <c r="N2878">
        <f>+HLOOKUP(VLOOKUP($B2878,$Q$2:$R$42,2,0),costo_laboral!$E$2:$AZ$99,base_minorista!$A2878,0)</f>
        <v>13.337247114668999</v>
      </c>
      <c r="O2878">
        <f>+HLOOKUP(VLOOKUP($B2878,$Q$2:$R$42,2,0),Participacion2!$D$2:$AO$99,base_minorista!$A2878,0)</f>
        <v>1.3566371848132699</v>
      </c>
    </row>
    <row r="2879" spans="1:15" ht="16.5" x14ac:dyDescent="0.3">
      <c r="A2879">
        <v>63</v>
      </c>
      <c r="B2879">
        <v>31</v>
      </c>
      <c r="C2879">
        <v>62</v>
      </c>
      <c r="D2879" s="3">
        <v>42766</v>
      </c>
      <c r="E2879" s="33">
        <v>17</v>
      </c>
      <c r="F2879">
        <v>1</v>
      </c>
      <c r="G2879">
        <f>+HLOOKUP(VLOOKUP($B2879,$Q$2:$R$42,2,0),costos_sf!$D$2:$AY$99,base_minorista!$A2879,0)</f>
        <v>123227709.82356155</v>
      </c>
      <c r="H2879">
        <f>+HLOOKUP(VLOOKUP($B2879,$Q$2:$R$42,2,0),creditos_sf!$D$2:$AY$99,base_minorista!$A2879,0)</f>
        <v>343588808.84873855</v>
      </c>
      <c r="I2879">
        <f>+HLOOKUP(VLOOKUP($B2879,$Q$2:$R$42,2,0),creditos_sf!$D$103:$AY$200,base_minorista!$A2879,0)</f>
        <v>157981229.84593111</v>
      </c>
      <c r="J2879">
        <f>+HLOOKUP(VLOOKUP($B2879,$Q$2:$R$42,2,0),Costo_fondeo!$D$3:$AY$100,base_minorista!$A2879,0)</f>
        <v>10.250060530910867</v>
      </c>
      <c r="K2879">
        <f>+HLOOKUP(VLOOKUP($B2879,$Q$2:$R$42,2,0),Costo_provisiones!$D$3:$AY$100,base_minorista!$A2879,0)</f>
        <v>2.8197473131029662</v>
      </c>
      <c r="L2879">
        <f>+HLOOKUP(VLOOKUP($B2879,$Q$2:$R$42,2,0),Morosidad_control!$D$4:$AY$101,base_minorista!$A2879,0)</f>
        <v>4.3982193244275152</v>
      </c>
      <c r="M2879">
        <f ca="1">+OFFSET(Capital_2!$D$2,base_minorista!A2879,0)</f>
        <v>3.4309045641717737</v>
      </c>
      <c r="N2879">
        <f>+HLOOKUP(VLOOKUP($B2879,$Q$2:$R$42,2,0),costo_laboral!$E$2:$AZ$99,base_minorista!$A2879,0)</f>
        <v>13.6625586892082</v>
      </c>
      <c r="O2879">
        <f>+HLOOKUP(VLOOKUP($B2879,$Q$2:$R$42,2,0),Participacion2!$D$2:$AO$99,base_minorista!$A2879,0)</f>
        <v>1.3920507065729</v>
      </c>
    </row>
    <row r="2880" spans="1:15" ht="16.5" x14ac:dyDescent="0.3">
      <c r="A2880">
        <v>64</v>
      </c>
      <c r="B2880">
        <v>31</v>
      </c>
      <c r="C2880">
        <v>63</v>
      </c>
      <c r="D2880" s="3">
        <v>42794</v>
      </c>
      <c r="E2880" s="33">
        <v>17</v>
      </c>
      <c r="F2880">
        <v>1</v>
      </c>
      <c r="G2880">
        <f>+HLOOKUP(VLOOKUP($B2880,$Q$2:$R$42,2,0),costos_sf!$D$2:$AY$99,base_minorista!$A2880,0)</f>
        <v>131272475.41395216</v>
      </c>
      <c r="H2880">
        <f>+HLOOKUP(VLOOKUP($B2880,$Q$2:$R$42,2,0),creditos_sf!$D$2:$AY$99,base_minorista!$A2880,0)</f>
        <v>343689314.95337921</v>
      </c>
      <c r="I2880">
        <f>+HLOOKUP(VLOOKUP($B2880,$Q$2:$R$42,2,0),creditos_sf!$D$103:$AY$200,base_minorista!$A2880,0)</f>
        <v>166745743.58389592</v>
      </c>
      <c r="J2880">
        <f>+HLOOKUP(VLOOKUP($B2880,$Q$2:$R$42,2,0),Costo_fondeo!$D$3:$AY$100,base_minorista!$A2880,0)</f>
        <v>9.9677011872473713</v>
      </c>
      <c r="K2880">
        <f>+HLOOKUP(VLOOKUP($B2880,$Q$2:$R$42,2,0),Costo_provisiones!$D$3:$AY$100,base_minorista!$A2880,0)</f>
        <v>2.7082889781712498</v>
      </c>
      <c r="L2880">
        <f>+HLOOKUP(VLOOKUP($B2880,$Q$2:$R$42,2,0),Morosidad_control!$D$4:$AY$101,base_minorista!$A2880,0)</f>
        <v>4.4264953439604602</v>
      </c>
      <c r="M2880">
        <f ca="1">+OFFSET(Capital_2!$D$2,base_minorista!A2880,0)</f>
        <v>3.4714473426279464</v>
      </c>
      <c r="N2880">
        <f>+HLOOKUP(VLOOKUP($B2880,$Q$2:$R$42,2,0),costo_laboral!$E$2:$AZ$99,base_minorista!$A2880,0)</f>
        <v>14.453528997784201</v>
      </c>
      <c r="O2880">
        <f>+HLOOKUP(VLOOKUP($B2880,$Q$2:$R$42,2,0),Participacion2!$D$2:$AO$99,base_minorista!$A2880,0)</f>
        <v>1.36859680801822</v>
      </c>
    </row>
    <row r="2881" spans="1:15" ht="16.5" x14ac:dyDescent="0.3">
      <c r="A2881">
        <v>65</v>
      </c>
      <c r="B2881">
        <v>31</v>
      </c>
      <c r="C2881">
        <v>64</v>
      </c>
      <c r="D2881" s="3">
        <v>42825</v>
      </c>
      <c r="E2881" s="33">
        <v>17</v>
      </c>
      <c r="F2881">
        <v>1</v>
      </c>
      <c r="G2881">
        <f>+HLOOKUP(VLOOKUP($B2881,$Q$2:$R$42,2,0),costos_sf!$D$2:$AY$99,base_minorista!$A2881,0)</f>
        <v>142116653.78836727</v>
      </c>
      <c r="H2881">
        <f>+HLOOKUP(VLOOKUP($B2881,$Q$2:$R$42,2,0),creditos_sf!$D$2:$AY$99,base_minorista!$A2881,0)</f>
        <v>336996433.58037907</v>
      </c>
      <c r="I2881">
        <f>+HLOOKUP(VLOOKUP($B2881,$Q$2:$R$42,2,0),creditos_sf!$D$103:$AY$200,base_minorista!$A2881,0)</f>
        <v>171989982.36443388</v>
      </c>
      <c r="J2881">
        <f>+HLOOKUP(VLOOKUP($B2881,$Q$2:$R$42,2,0),Costo_fondeo!$D$3:$AY$100,base_minorista!$A2881,0)</f>
        <v>9.8949458785090414</v>
      </c>
      <c r="K2881">
        <f>+HLOOKUP(VLOOKUP($B2881,$Q$2:$R$42,2,0),Costo_provisiones!$D$3:$AY$100,base_minorista!$A2881,0)</f>
        <v>2.6312590600948047</v>
      </c>
      <c r="L2881">
        <f>+HLOOKUP(VLOOKUP($B2881,$Q$2:$R$42,2,0),Morosidad_control!$D$4:$AY$101,base_minorista!$A2881,0)</f>
        <v>4.3804704749001528</v>
      </c>
      <c r="M2881">
        <f ca="1">+OFFSET(Capital_2!$D$2,base_minorista!A2881,0)</f>
        <v>3.5034579976729381</v>
      </c>
      <c r="N2881">
        <f>+HLOOKUP(VLOOKUP($B2881,$Q$2:$R$42,2,0),costo_laboral!$E$2:$AZ$99,base_minorista!$A2881,0)</f>
        <v>15.4627324280232</v>
      </c>
      <c r="O2881">
        <f>+HLOOKUP(VLOOKUP($B2881,$Q$2:$R$42,2,0),Participacion2!$D$2:$AO$99,base_minorista!$A2881,0)</f>
        <v>1.28304043656567</v>
      </c>
    </row>
    <row r="2882" spans="1:15" ht="16.5" x14ac:dyDescent="0.3">
      <c r="A2882">
        <v>66</v>
      </c>
      <c r="B2882">
        <v>31</v>
      </c>
      <c r="C2882">
        <v>65</v>
      </c>
      <c r="D2882" s="3">
        <v>42855</v>
      </c>
      <c r="E2882" s="33">
        <v>17</v>
      </c>
      <c r="F2882">
        <v>1</v>
      </c>
      <c r="G2882">
        <f>+HLOOKUP(VLOOKUP($B2882,$Q$2:$R$42,2,0),costos_sf!$D$2:$AY$99,base_minorista!$A2882,0)</f>
        <v>152049401.84514591</v>
      </c>
      <c r="H2882">
        <f>+HLOOKUP(VLOOKUP($B2882,$Q$2:$R$42,2,0),creditos_sf!$D$2:$AY$99,base_minorista!$A2882,0)</f>
        <v>345733184.50318658</v>
      </c>
      <c r="I2882">
        <f>+HLOOKUP(VLOOKUP($B2882,$Q$2:$R$42,2,0),creditos_sf!$D$103:$AY$200,base_minorista!$A2882,0)</f>
        <v>167655324.21186998</v>
      </c>
      <c r="J2882">
        <f>+HLOOKUP(VLOOKUP($B2882,$Q$2:$R$42,2,0),Costo_fondeo!$D$3:$AY$100,base_minorista!$A2882,0)</f>
        <v>9.6955858393278174</v>
      </c>
      <c r="K2882">
        <f>+HLOOKUP(VLOOKUP($B2882,$Q$2:$R$42,2,0),Costo_provisiones!$D$3:$AY$100,base_minorista!$A2882,0)</f>
        <v>2.5434665067258364</v>
      </c>
      <c r="L2882">
        <f>+HLOOKUP(VLOOKUP($B2882,$Q$2:$R$42,2,0),Morosidad_control!$D$4:$AY$101,base_minorista!$A2882,0)</f>
        <v>4.293141153024135</v>
      </c>
      <c r="M2882">
        <f ca="1">+OFFSET(Capital_2!$D$2,base_minorista!A2882,0)</f>
        <v>3.5336781037956082</v>
      </c>
      <c r="N2882">
        <f>+HLOOKUP(VLOOKUP($B2882,$Q$2:$R$42,2,0),costo_laboral!$E$2:$AZ$99,base_minorista!$A2882,0)</f>
        <v>16.942281969639101</v>
      </c>
      <c r="O2882">
        <f>+HLOOKUP(VLOOKUP($B2882,$Q$2:$R$42,2,0),Participacion2!$D$2:$AO$99,base_minorista!$A2882,0)</f>
        <v>1.2396542374614401</v>
      </c>
    </row>
    <row r="2883" spans="1:15" ht="16.5" x14ac:dyDescent="0.3">
      <c r="A2883">
        <v>67</v>
      </c>
      <c r="B2883">
        <v>31</v>
      </c>
      <c r="C2883">
        <v>66</v>
      </c>
      <c r="D2883" s="3">
        <v>42886</v>
      </c>
      <c r="E2883" s="33">
        <v>17</v>
      </c>
      <c r="F2883">
        <v>1</v>
      </c>
      <c r="G2883">
        <f>+HLOOKUP(VLOOKUP($B2883,$Q$2:$R$42,2,0),costos_sf!$D$2:$AY$99,base_minorista!$A2883,0)</f>
        <v>120087485.62769237</v>
      </c>
      <c r="H2883">
        <f>+HLOOKUP(VLOOKUP($B2883,$Q$2:$R$42,2,0),creditos_sf!$D$2:$AY$99,base_minorista!$A2883,0)</f>
        <v>349008236.6298427</v>
      </c>
      <c r="I2883">
        <f>+HLOOKUP(VLOOKUP($B2883,$Q$2:$R$42,2,0),creditos_sf!$D$103:$AY$200,base_minorista!$A2883,0)</f>
        <v>173218806.34162366</v>
      </c>
      <c r="J2883">
        <f>+HLOOKUP(VLOOKUP($B2883,$Q$2:$R$42,2,0),Costo_fondeo!$D$3:$AY$100,base_minorista!$A2883,0)</f>
        <v>7.6516832790106317</v>
      </c>
      <c r="K2883">
        <f>+HLOOKUP(VLOOKUP($B2883,$Q$2:$R$42,2,0),Costo_provisiones!$D$3:$AY$100,base_minorista!$A2883,0)</f>
        <v>1.7448647168832727</v>
      </c>
      <c r="L2883">
        <f>+HLOOKUP(VLOOKUP($B2883,$Q$2:$R$42,2,0),Morosidad_control!$D$4:$AY$101,base_minorista!$A2883,0)</f>
        <v>4.2984056663349497</v>
      </c>
      <c r="M2883">
        <f ca="1">+OFFSET(Capital_2!$D$2,base_minorista!A2883,0)</f>
        <v>3.5570017411603705</v>
      </c>
      <c r="N2883">
        <f>+HLOOKUP(VLOOKUP($B2883,$Q$2:$R$42,2,0),costo_laboral!$E$2:$AZ$99,base_minorista!$A2883,0)</f>
        <v>14.765831805861399</v>
      </c>
      <c r="O2883">
        <f>+HLOOKUP(VLOOKUP($B2883,$Q$2:$R$42,2,0),Participacion2!$D$2:$AO$99,base_minorista!$A2883,0)</f>
        <v>1.1922666021722499</v>
      </c>
    </row>
    <row r="2884" spans="1:15" ht="16.5" x14ac:dyDescent="0.3">
      <c r="A2884">
        <v>68</v>
      </c>
      <c r="B2884">
        <v>31</v>
      </c>
      <c r="C2884">
        <v>67</v>
      </c>
      <c r="D2884" s="3">
        <v>42916</v>
      </c>
      <c r="E2884" s="33">
        <v>17</v>
      </c>
      <c r="F2884">
        <v>1</v>
      </c>
      <c r="G2884">
        <f>+HLOOKUP(VLOOKUP($B2884,$Q$2:$R$42,2,0),costos_sf!$D$2:$AY$99,base_minorista!$A2884,0)</f>
        <v>122017694.94101971</v>
      </c>
      <c r="H2884">
        <f>+HLOOKUP(VLOOKUP($B2884,$Q$2:$R$42,2,0),creditos_sf!$D$2:$AY$99,base_minorista!$A2884,0)</f>
        <v>344705614.9510206</v>
      </c>
      <c r="I2884">
        <f>+HLOOKUP(VLOOKUP($B2884,$Q$2:$R$42,2,0),creditos_sf!$D$103:$AY$200,base_minorista!$A2884,0)</f>
        <v>186881234.65239039</v>
      </c>
      <c r="J2884">
        <f>+HLOOKUP(VLOOKUP($B2884,$Q$2:$R$42,2,0),Costo_fondeo!$D$3:$AY$100,base_minorista!$A2884,0)</f>
        <v>7.6625091224688653</v>
      </c>
      <c r="K2884">
        <f>+HLOOKUP(VLOOKUP($B2884,$Q$2:$R$42,2,0),Costo_provisiones!$D$3:$AY$100,base_minorista!$A2884,0)</f>
        <v>1.6721450999583813</v>
      </c>
      <c r="L2884">
        <f>+HLOOKUP(VLOOKUP($B2884,$Q$2:$R$42,2,0),Morosidad_control!$D$4:$AY$101,base_minorista!$A2884,0)</f>
        <v>4.4554075990706616</v>
      </c>
      <c r="M2884">
        <f ca="1">+OFFSET(Capital_2!$D$2,base_minorista!A2884,0)</f>
        <v>3.5704065106105527</v>
      </c>
      <c r="N2884">
        <f>+HLOOKUP(VLOOKUP($B2884,$Q$2:$R$42,2,0),costo_laboral!$E$2:$AZ$99,base_minorista!$A2884,0)</f>
        <v>14.357126525718099</v>
      </c>
      <c r="O2884">
        <f>+HLOOKUP(VLOOKUP($B2884,$Q$2:$R$42,2,0),Participacion2!$D$2:$AO$99,base_minorista!$A2884,0)</f>
        <v>1.1508507111794399</v>
      </c>
    </row>
    <row r="2885" spans="1:15" ht="16.5" x14ac:dyDescent="0.3">
      <c r="A2885">
        <v>69</v>
      </c>
      <c r="B2885">
        <v>31</v>
      </c>
      <c r="C2885">
        <v>68</v>
      </c>
      <c r="D2885" s="3">
        <v>42947</v>
      </c>
      <c r="E2885" s="33">
        <v>17</v>
      </c>
      <c r="F2885">
        <v>1</v>
      </c>
      <c r="G2885">
        <f>+HLOOKUP(VLOOKUP($B2885,$Q$2:$R$42,2,0),costos_sf!$D$2:$AY$99,base_minorista!$A2885,0)</f>
        <v>123257972.30155258</v>
      </c>
      <c r="H2885">
        <f>+HLOOKUP(VLOOKUP($B2885,$Q$2:$R$42,2,0),creditos_sf!$D$2:$AY$99,base_minorista!$A2885,0)</f>
        <v>332221116.98929828</v>
      </c>
      <c r="I2885">
        <f>+HLOOKUP(VLOOKUP($B2885,$Q$2:$R$42,2,0),creditos_sf!$D$103:$AY$200,base_minorista!$A2885,0)</f>
        <v>203930974.9209173</v>
      </c>
      <c r="J2885">
        <f>+HLOOKUP(VLOOKUP($B2885,$Q$2:$R$42,2,0),Costo_fondeo!$D$3:$AY$100,base_minorista!$A2885,0)</f>
        <v>7.6604642013600035</v>
      </c>
      <c r="K2885">
        <f>+HLOOKUP(VLOOKUP($B2885,$Q$2:$R$42,2,0),Costo_provisiones!$D$3:$AY$100,base_minorista!$A2885,0)</f>
        <v>1.6542555888995867</v>
      </c>
      <c r="L2885">
        <f>+HLOOKUP(VLOOKUP($B2885,$Q$2:$R$42,2,0),Morosidad_control!$D$4:$AY$101,base_minorista!$A2885,0)</f>
        <v>3.3316892331337256</v>
      </c>
      <c r="M2885">
        <f ca="1">+OFFSET(Capital_2!$D$2,base_minorista!A2885,0)</f>
        <v>3.5864726654758914</v>
      </c>
      <c r="N2885">
        <f>+HLOOKUP(VLOOKUP($B2885,$Q$2:$R$42,2,0),costo_laboral!$E$2:$AZ$99,base_minorista!$A2885,0)</f>
        <v>14.4748776913541</v>
      </c>
      <c r="O2885">
        <f>+HLOOKUP(VLOOKUP($B2885,$Q$2:$R$42,2,0),Participacion2!$D$2:$AO$99,base_minorista!$A2885,0)</f>
        <v>1.1034120911279199</v>
      </c>
    </row>
    <row r="2886" spans="1:15" ht="16.5" x14ac:dyDescent="0.3">
      <c r="A2886">
        <v>70</v>
      </c>
      <c r="B2886">
        <v>31</v>
      </c>
      <c r="C2886">
        <v>69</v>
      </c>
      <c r="D2886" s="3">
        <v>42978</v>
      </c>
      <c r="E2886" s="33">
        <v>17</v>
      </c>
      <c r="F2886">
        <v>1</v>
      </c>
      <c r="G2886">
        <f>+HLOOKUP(VLOOKUP($B2886,$Q$2:$R$42,2,0),costos_sf!$D$2:$AY$99,base_minorista!$A2886,0)</f>
        <v>124765983.05229545</v>
      </c>
      <c r="H2886">
        <f>+HLOOKUP(VLOOKUP($B2886,$Q$2:$R$42,2,0),creditos_sf!$D$2:$AY$99,base_minorista!$A2886,0)</f>
        <v>339046217.69129926</v>
      </c>
      <c r="I2886">
        <f>+HLOOKUP(VLOOKUP($B2886,$Q$2:$R$42,2,0),creditos_sf!$D$103:$AY$200,base_minorista!$A2886,0)</f>
        <v>205050584.24629852</v>
      </c>
      <c r="J2886">
        <f>+HLOOKUP(VLOOKUP($B2886,$Q$2:$R$42,2,0),Costo_fondeo!$D$3:$AY$100,base_minorista!$A2886,0)</f>
        <v>7.6710018325987299</v>
      </c>
      <c r="K2886">
        <f>+HLOOKUP(VLOOKUP($B2886,$Q$2:$R$42,2,0),Costo_provisiones!$D$3:$AY$100,base_minorista!$A2886,0)</f>
        <v>1.7001910459203124</v>
      </c>
      <c r="L2886">
        <f>+HLOOKUP(VLOOKUP($B2886,$Q$2:$R$42,2,0),Morosidad_control!$D$4:$AY$101,base_minorista!$A2886,0)</f>
        <v>3.3938064740218223</v>
      </c>
      <c r="M2886">
        <f ca="1">+OFFSET(Capital_2!$D$2,base_minorista!A2886,0)</f>
        <v>3.5952774480300995</v>
      </c>
      <c r="N2886">
        <f>+HLOOKUP(VLOOKUP($B2886,$Q$2:$R$42,2,0),costo_laboral!$E$2:$AZ$99,base_minorista!$A2886,0)</f>
        <v>13.934358635101299</v>
      </c>
      <c r="O2886">
        <f>+HLOOKUP(VLOOKUP($B2886,$Q$2:$R$42,2,0),Participacion2!$D$2:$AO$99,base_minorista!$A2886,0)</f>
        <v>1.1608540359359301</v>
      </c>
    </row>
    <row r="2887" spans="1:15" ht="16.5" x14ac:dyDescent="0.3">
      <c r="A2887">
        <v>71</v>
      </c>
      <c r="B2887">
        <v>31</v>
      </c>
      <c r="C2887">
        <v>70</v>
      </c>
      <c r="D2887" s="3">
        <v>43008</v>
      </c>
      <c r="E2887" s="33">
        <v>17</v>
      </c>
      <c r="F2887">
        <v>1</v>
      </c>
      <c r="G2887">
        <f>+HLOOKUP(VLOOKUP($B2887,$Q$2:$R$42,2,0),costos_sf!$D$2:$AY$99,base_minorista!$A2887,0)</f>
        <v>126455846.06631945</v>
      </c>
      <c r="H2887">
        <f>+HLOOKUP(VLOOKUP($B2887,$Q$2:$R$42,2,0),creditos_sf!$D$2:$AY$99,base_minorista!$A2887,0)</f>
        <v>346080777.26185757</v>
      </c>
      <c r="I2887">
        <f>+HLOOKUP(VLOOKUP($B2887,$Q$2:$R$42,2,0),creditos_sf!$D$103:$AY$200,base_minorista!$A2887,0)</f>
        <v>220086440.8190282</v>
      </c>
      <c r="J2887">
        <f>+HLOOKUP(VLOOKUP($B2887,$Q$2:$R$42,2,0),Costo_fondeo!$D$3:$AY$100,base_minorista!$A2887,0)</f>
        <v>7.6381350654122162</v>
      </c>
      <c r="K2887">
        <f>+HLOOKUP(VLOOKUP($B2887,$Q$2:$R$42,2,0),Costo_provisiones!$D$3:$AY$100,base_minorista!$A2887,0)</f>
        <v>1.8634660280320527</v>
      </c>
      <c r="L2887">
        <f>+HLOOKUP(VLOOKUP($B2887,$Q$2:$R$42,2,0),Morosidad_control!$D$4:$AY$101,base_minorista!$A2887,0)</f>
        <v>3.4672435210197907</v>
      </c>
      <c r="M2887">
        <f ca="1">+OFFSET(Capital_2!$D$2,base_minorista!A2887,0)</f>
        <v>3.5939139218894542</v>
      </c>
      <c r="N2887">
        <f>+HLOOKUP(VLOOKUP($B2887,$Q$2:$R$42,2,0),costo_laboral!$E$2:$AZ$99,base_minorista!$A2887,0)</f>
        <v>13.359218081663901</v>
      </c>
      <c r="O2887">
        <f>+HLOOKUP(VLOOKUP($B2887,$Q$2:$R$42,2,0),Participacion2!$D$2:$AO$99,base_minorista!$A2887,0)</f>
        <v>1.19108730512968</v>
      </c>
    </row>
    <row r="2888" spans="1:15" ht="16.5" x14ac:dyDescent="0.3">
      <c r="A2888">
        <v>72</v>
      </c>
      <c r="B2888">
        <v>31</v>
      </c>
      <c r="C2888">
        <v>71</v>
      </c>
      <c r="D2888" s="3">
        <v>43039</v>
      </c>
      <c r="E2888" s="33">
        <v>17</v>
      </c>
      <c r="F2888">
        <v>1</v>
      </c>
      <c r="G2888">
        <f>+HLOOKUP(VLOOKUP($B2888,$Q$2:$R$42,2,0),costos_sf!$D$2:$AY$99,base_minorista!$A2888,0)</f>
        <v>138480909.2135779</v>
      </c>
      <c r="H2888">
        <f>+HLOOKUP(VLOOKUP($B2888,$Q$2:$R$42,2,0),creditos_sf!$D$2:$AY$99,base_minorista!$A2888,0)</f>
        <v>358292100.21022266</v>
      </c>
      <c r="I2888">
        <f>+HLOOKUP(VLOOKUP($B2888,$Q$2:$R$42,2,0),creditos_sf!$D$103:$AY$200,base_minorista!$A2888,0)</f>
        <v>218192673.9982712</v>
      </c>
      <c r="J2888">
        <f>+HLOOKUP(VLOOKUP($B2888,$Q$2:$R$42,2,0),Costo_fondeo!$D$3:$AY$100,base_minorista!$A2888,0)</f>
        <v>7.5969134765395321</v>
      </c>
      <c r="K2888">
        <f>+HLOOKUP(VLOOKUP($B2888,$Q$2:$R$42,2,0),Costo_provisiones!$D$3:$AY$100,base_minorista!$A2888,0)</f>
        <v>1.9368201609645994</v>
      </c>
      <c r="L2888">
        <f>+HLOOKUP(VLOOKUP($B2888,$Q$2:$R$42,2,0),Morosidad_control!$D$4:$AY$101,base_minorista!$A2888,0)</f>
        <v>3.6664764327954935</v>
      </c>
      <c r="M2888">
        <f ca="1">+OFFSET(Capital_2!$D$2,base_minorista!A2888,0)</f>
        <v>3.6057998149039663</v>
      </c>
      <c r="N2888">
        <f>+HLOOKUP(VLOOKUP($B2888,$Q$2:$R$42,2,0),costo_laboral!$E$2:$AZ$99,base_minorista!$A2888,0)</f>
        <v>13.131211518372799</v>
      </c>
      <c r="O2888">
        <f>+HLOOKUP(VLOOKUP($B2888,$Q$2:$R$42,2,0),Participacion2!$D$2:$AO$99,base_minorista!$A2888,0)</f>
        <v>1.2332365625208399</v>
      </c>
    </row>
    <row r="2889" spans="1:15" ht="16.5" x14ac:dyDescent="0.3">
      <c r="A2889">
        <v>73</v>
      </c>
      <c r="B2889">
        <v>31</v>
      </c>
      <c r="C2889">
        <v>72</v>
      </c>
      <c r="D2889" s="3">
        <v>43069</v>
      </c>
      <c r="E2889" s="33">
        <v>17</v>
      </c>
      <c r="F2889">
        <v>1</v>
      </c>
      <c r="G2889">
        <f>+HLOOKUP(VLOOKUP($B2889,$Q$2:$R$42,2,0),costos_sf!$D$2:$AY$99,base_minorista!$A2889,0)</f>
        <v>139650566.92163339</v>
      </c>
      <c r="H2889">
        <f>+HLOOKUP(VLOOKUP($B2889,$Q$2:$R$42,2,0),creditos_sf!$D$2:$AY$99,base_minorista!$A2889,0)</f>
        <v>369652061.26048106</v>
      </c>
      <c r="I2889">
        <f>+HLOOKUP(VLOOKUP($B2889,$Q$2:$R$42,2,0),creditos_sf!$D$103:$AY$200,base_minorista!$A2889,0)</f>
        <v>232149905.71754402</v>
      </c>
      <c r="J2889">
        <f>+HLOOKUP(VLOOKUP($B2889,$Q$2:$R$42,2,0),Costo_fondeo!$D$3:$AY$100,base_minorista!$A2889,0)</f>
        <v>7.5317107077713565</v>
      </c>
      <c r="K2889">
        <f>+HLOOKUP(VLOOKUP($B2889,$Q$2:$R$42,2,0),Costo_provisiones!$D$3:$AY$100,base_minorista!$A2889,0)</f>
        <v>1.9268844225147335</v>
      </c>
      <c r="L2889">
        <f>+HLOOKUP(VLOOKUP($B2889,$Q$2:$R$42,2,0),Morosidad_control!$D$4:$AY$101,base_minorista!$A2889,0)</f>
        <v>3.8177731950848885</v>
      </c>
      <c r="M2889">
        <f ca="1">+OFFSET(Capital_2!$D$2,base_minorista!A2889,0)</f>
        <v>3.6120620419568428</v>
      </c>
      <c r="N2889">
        <f>+HLOOKUP(VLOOKUP($B2889,$Q$2:$R$42,2,0),costo_laboral!$E$2:$AZ$99,base_minorista!$A2889,0)</f>
        <v>12.591333835036901</v>
      </c>
      <c r="O2889">
        <f>+HLOOKUP(VLOOKUP($B2889,$Q$2:$R$42,2,0),Participacion2!$D$2:$AO$99,base_minorista!$A2889,0)</f>
        <v>1.3045916243113</v>
      </c>
    </row>
    <row r="2890" spans="1:15" ht="16.5" x14ac:dyDescent="0.3">
      <c r="A2890">
        <v>74</v>
      </c>
      <c r="B2890">
        <v>31</v>
      </c>
      <c r="C2890">
        <v>73</v>
      </c>
      <c r="D2890" s="3">
        <v>43100</v>
      </c>
      <c r="E2890" s="33">
        <v>17</v>
      </c>
      <c r="F2890">
        <v>1</v>
      </c>
      <c r="G2890">
        <f>+HLOOKUP(VLOOKUP($B2890,$Q$2:$R$42,2,0),costos_sf!$D$2:$AY$99,base_minorista!$A2890,0)</f>
        <v>140070667.69573009</v>
      </c>
      <c r="H2890">
        <f>+HLOOKUP(VLOOKUP($B2890,$Q$2:$R$42,2,0),creditos_sf!$D$2:$AY$99,base_minorista!$A2890,0)</f>
        <v>381565565.91455793</v>
      </c>
      <c r="I2890">
        <f>+HLOOKUP(VLOOKUP($B2890,$Q$2:$R$42,2,0),creditos_sf!$D$103:$AY$200,base_minorista!$A2890,0)</f>
        <v>233705877.56050062</v>
      </c>
      <c r="J2890">
        <f>+HLOOKUP(VLOOKUP($B2890,$Q$2:$R$42,2,0),Costo_fondeo!$D$3:$AY$100,base_minorista!$A2890,0)</f>
        <v>7.4461021724189491</v>
      </c>
      <c r="K2890">
        <f>+HLOOKUP(VLOOKUP($B2890,$Q$2:$R$42,2,0),Costo_provisiones!$D$3:$AY$100,base_minorista!$A2890,0)</f>
        <v>2.1418879984904797</v>
      </c>
      <c r="L2890">
        <f>+HLOOKUP(VLOOKUP($B2890,$Q$2:$R$42,2,0),Morosidad_control!$D$4:$AY$101,base_minorista!$A2890,0)</f>
        <v>3.2922567208073996</v>
      </c>
      <c r="M2890">
        <f ca="1">+OFFSET(Capital_2!$D$2,base_minorista!A2890,0)</f>
        <v>3.5930762546706192</v>
      </c>
      <c r="N2890">
        <f>+HLOOKUP(VLOOKUP($B2890,$Q$2:$R$42,2,0),costo_laboral!$E$2:$AZ$99,base_minorista!$A2890,0)</f>
        <v>11.977648147852999</v>
      </c>
      <c r="O2890">
        <f>+HLOOKUP(VLOOKUP($B2890,$Q$2:$R$42,2,0),Participacion2!$D$2:$AO$99,base_minorista!$A2890,0)</f>
        <v>1.3836322392534599</v>
      </c>
    </row>
    <row r="2891" spans="1:15" ht="16.5" x14ac:dyDescent="0.3">
      <c r="A2891">
        <v>75</v>
      </c>
      <c r="B2891">
        <v>31</v>
      </c>
      <c r="C2891">
        <v>74</v>
      </c>
      <c r="D2891" s="3">
        <v>43131</v>
      </c>
      <c r="E2891" s="33">
        <v>18</v>
      </c>
      <c r="F2891">
        <v>1</v>
      </c>
      <c r="G2891">
        <f>+HLOOKUP(VLOOKUP($B2891,$Q$2:$R$42,2,0),costos_sf!$D$2:$AY$99,base_minorista!$A2891,0)</f>
        <v>140385633.26901761</v>
      </c>
      <c r="H2891">
        <f>+HLOOKUP(VLOOKUP($B2891,$Q$2:$R$42,2,0),creditos_sf!$D$2:$AY$99,base_minorista!$A2891,0)</f>
        <v>387707169.64378387</v>
      </c>
      <c r="I2891">
        <f>+HLOOKUP(VLOOKUP($B2891,$Q$2:$R$42,2,0),creditos_sf!$D$103:$AY$200,base_minorista!$A2891,0)</f>
        <v>237565585.20730367</v>
      </c>
      <c r="J2891">
        <f>+HLOOKUP(VLOOKUP($B2891,$Q$2:$R$42,2,0),Costo_fondeo!$D$3:$AY$100,base_minorista!$A2891,0)</f>
        <v>7.3463735747858232</v>
      </c>
      <c r="K2891">
        <f>+HLOOKUP(VLOOKUP($B2891,$Q$2:$R$42,2,0),Costo_provisiones!$D$3:$AY$100,base_minorista!$A2891,0)</f>
        <v>2.2252266763189712</v>
      </c>
      <c r="L2891">
        <f>+HLOOKUP(VLOOKUP($B2891,$Q$2:$R$42,2,0),Morosidad_control!$D$4:$AY$101,base_minorista!$A2891,0)</f>
        <v>2.2961464917045706</v>
      </c>
      <c r="M2891">
        <f ca="1">+OFFSET(Capital_2!$D$2,base_minorista!A2891,0)</f>
        <v>3.5815867697690567</v>
      </c>
      <c r="N2891">
        <f>+HLOOKUP(VLOOKUP($B2891,$Q$2:$R$42,2,0),costo_laboral!$E$2:$AZ$99,base_minorista!$A2891,0)</f>
        <v>11.2382684665917</v>
      </c>
      <c r="O2891">
        <f>+HLOOKUP(VLOOKUP($B2891,$Q$2:$R$42,2,0),Participacion2!$D$2:$AO$99,base_minorista!$A2891,0)</f>
        <v>1.44534463449096</v>
      </c>
    </row>
    <row r="2892" spans="1:15" ht="16.5" x14ac:dyDescent="0.3">
      <c r="A2892">
        <v>76</v>
      </c>
      <c r="B2892">
        <v>31</v>
      </c>
      <c r="C2892">
        <v>75</v>
      </c>
      <c r="D2892" s="3">
        <v>43159</v>
      </c>
      <c r="E2892" s="33">
        <v>18</v>
      </c>
      <c r="F2892">
        <v>1</v>
      </c>
      <c r="G2892">
        <f>+HLOOKUP(VLOOKUP($B2892,$Q$2:$R$42,2,0),costos_sf!$D$2:$AY$99,base_minorista!$A2892,0)</f>
        <v>140399557.95012942</v>
      </c>
      <c r="H2892">
        <f>+HLOOKUP(VLOOKUP($B2892,$Q$2:$R$42,2,0),creditos_sf!$D$2:$AY$99,base_minorista!$A2892,0)</f>
        <v>390213038.12974274</v>
      </c>
      <c r="I2892">
        <f>+HLOOKUP(VLOOKUP($B2892,$Q$2:$R$42,2,0),creditos_sf!$D$103:$AY$200,base_minorista!$A2892,0)</f>
        <v>237232246.56388158</v>
      </c>
      <c r="J2892">
        <f>+HLOOKUP(VLOOKUP($B2892,$Q$2:$R$42,2,0),Costo_fondeo!$D$3:$AY$100,base_minorista!$A2892,0)</f>
        <v>7.2741053459241023</v>
      </c>
      <c r="K2892">
        <f>+HLOOKUP(VLOOKUP($B2892,$Q$2:$R$42,2,0),Costo_provisiones!$D$3:$AY$100,base_minorista!$A2892,0)</f>
        <v>2.2830925792921732</v>
      </c>
      <c r="L2892">
        <f>+HLOOKUP(VLOOKUP($B2892,$Q$2:$R$42,2,0),Morosidad_control!$D$4:$AY$101,base_minorista!$A2892,0)</f>
        <v>2.514951963279096</v>
      </c>
      <c r="M2892">
        <f ca="1">+OFFSET(Capital_2!$D$2,base_minorista!A2892,0)</f>
        <v>3.5677590569055382</v>
      </c>
      <c r="N2892">
        <f>+HLOOKUP(VLOOKUP($B2892,$Q$2:$R$42,2,0),costo_laboral!$E$2:$AZ$99,base_minorista!$A2892,0)</f>
        <v>11.146802489263999</v>
      </c>
      <c r="O2892">
        <f>+HLOOKUP(VLOOKUP($B2892,$Q$2:$R$42,2,0),Participacion2!$D$2:$AO$99,base_minorista!$A2892,0)</f>
        <v>1.4414503137527701</v>
      </c>
    </row>
    <row r="2893" spans="1:15" ht="16.5" x14ac:dyDescent="0.3">
      <c r="A2893">
        <v>77</v>
      </c>
      <c r="B2893">
        <v>31</v>
      </c>
      <c r="C2893">
        <v>76</v>
      </c>
      <c r="D2893" s="3">
        <v>43190</v>
      </c>
      <c r="E2893" s="33">
        <v>18</v>
      </c>
      <c r="F2893">
        <v>1</v>
      </c>
      <c r="G2893">
        <f>+HLOOKUP(VLOOKUP($B2893,$Q$2:$R$42,2,0),costos_sf!$D$2:$AY$99,base_minorista!$A2893,0)</f>
        <v>141457013.43884623</v>
      </c>
      <c r="H2893">
        <f>+HLOOKUP(VLOOKUP($B2893,$Q$2:$R$42,2,0),creditos_sf!$D$2:$AY$99,base_minorista!$A2893,0)</f>
        <v>388447899.62075233</v>
      </c>
      <c r="I2893">
        <f>+HLOOKUP(VLOOKUP($B2893,$Q$2:$R$42,2,0),creditos_sf!$D$103:$AY$200,base_minorista!$A2893,0)</f>
        <v>226756770.97489974</v>
      </c>
      <c r="J2893">
        <f>+HLOOKUP(VLOOKUP($B2893,$Q$2:$R$42,2,0),Costo_fondeo!$D$3:$AY$100,base_minorista!$A2893,0)</f>
        <v>7.1536993495339889</v>
      </c>
      <c r="K2893">
        <f>+HLOOKUP(VLOOKUP($B2893,$Q$2:$R$42,2,0),Costo_provisiones!$D$3:$AY$100,base_minorista!$A2893,0)</f>
        <v>2.7109037944763976</v>
      </c>
      <c r="L2893">
        <f>+HLOOKUP(VLOOKUP($B2893,$Q$2:$R$42,2,0),Morosidad_control!$D$4:$AY$101,base_minorista!$A2893,0)</f>
        <v>2.7303557532256648</v>
      </c>
      <c r="M2893">
        <f ca="1">+OFFSET(Capital_2!$D$2,base_minorista!A2893,0)</f>
        <v>3.5535594036254383</v>
      </c>
      <c r="N2893">
        <f>+HLOOKUP(VLOOKUP($B2893,$Q$2:$R$42,2,0),costo_laboral!$E$2:$AZ$99,base_minorista!$A2893,0)</f>
        <v>10.874725338810199</v>
      </c>
      <c r="O2893">
        <f>+HLOOKUP(VLOOKUP($B2893,$Q$2:$R$42,2,0),Participacion2!$D$2:$AO$99,base_minorista!$A2893,0)</f>
        <v>1.3837372442471101</v>
      </c>
    </row>
    <row r="2894" spans="1:15" ht="16.5" x14ac:dyDescent="0.3">
      <c r="A2894">
        <v>78</v>
      </c>
      <c r="B2894">
        <v>31</v>
      </c>
      <c r="C2894">
        <v>77</v>
      </c>
      <c r="D2894" s="3">
        <v>43220</v>
      </c>
      <c r="E2894" s="33">
        <v>18</v>
      </c>
      <c r="F2894">
        <v>1</v>
      </c>
      <c r="G2894">
        <f>+HLOOKUP(VLOOKUP($B2894,$Q$2:$R$42,2,0),costos_sf!$D$2:$AY$99,base_minorista!$A2894,0)</f>
        <v>142061251.81592345</v>
      </c>
      <c r="H2894">
        <f>+HLOOKUP(VLOOKUP($B2894,$Q$2:$R$42,2,0),creditos_sf!$D$2:$AY$99,base_minorista!$A2894,0)</f>
        <v>390216247.30075753</v>
      </c>
      <c r="I2894">
        <f>+HLOOKUP(VLOOKUP($B2894,$Q$2:$R$42,2,0),creditos_sf!$D$103:$AY$200,base_minorista!$A2894,0)</f>
        <v>225223045.70028219</v>
      </c>
      <c r="J2894">
        <f>+HLOOKUP(VLOOKUP($B2894,$Q$2:$R$42,2,0),Costo_fondeo!$D$3:$AY$100,base_minorista!$A2894,0)</f>
        <v>7.0578502279768935</v>
      </c>
      <c r="K2894">
        <f>+HLOOKUP(VLOOKUP($B2894,$Q$2:$R$42,2,0),Costo_provisiones!$D$3:$AY$100,base_minorista!$A2894,0)</f>
        <v>2.7149424068720713</v>
      </c>
      <c r="L2894">
        <f>+HLOOKUP(VLOOKUP($B2894,$Q$2:$R$42,2,0),Morosidad_control!$D$4:$AY$101,base_minorista!$A2894,0)</f>
        <v>2.7678022296334106</v>
      </c>
      <c r="M2894">
        <f ca="1">+OFFSET(Capital_2!$D$2,base_minorista!A2894,0)</f>
        <v>3.5277001527594574</v>
      </c>
      <c r="N2894">
        <f>+HLOOKUP(VLOOKUP($B2894,$Q$2:$R$42,2,0),costo_laboral!$E$2:$AZ$99,base_minorista!$A2894,0)</f>
        <v>11.146249589632999</v>
      </c>
      <c r="O2894">
        <f>+HLOOKUP(VLOOKUP($B2894,$Q$2:$R$42,2,0),Participacion2!$D$2:$AO$99,base_minorista!$A2894,0)</f>
        <v>1.31404896321455</v>
      </c>
    </row>
    <row r="2895" spans="1:15" ht="16.5" x14ac:dyDescent="0.3">
      <c r="A2895">
        <v>79</v>
      </c>
      <c r="B2895">
        <v>31</v>
      </c>
      <c r="C2895">
        <v>78</v>
      </c>
      <c r="D2895" s="3">
        <v>43251</v>
      </c>
      <c r="E2895" s="33">
        <v>18</v>
      </c>
      <c r="F2895">
        <v>1</v>
      </c>
      <c r="G2895">
        <f>+HLOOKUP(VLOOKUP($B2895,$Q$2:$R$42,2,0),costos_sf!$D$2:$AY$99,base_minorista!$A2895,0)</f>
        <v>141911416.92153886</v>
      </c>
      <c r="H2895">
        <f>+HLOOKUP(VLOOKUP($B2895,$Q$2:$R$42,2,0),creditos_sf!$D$2:$AY$99,base_minorista!$A2895,0)</f>
        <v>397027145.03112376</v>
      </c>
      <c r="I2895">
        <f>+HLOOKUP(VLOOKUP($B2895,$Q$2:$R$42,2,0),creditos_sf!$D$103:$AY$200,base_minorista!$A2895,0)</f>
        <v>216639270.52294767</v>
      </c>
      <c r="J2895">
        <f>+HLOOKUP(VLOOKUP($B2895,$Q$2:$R$42,2,0),Costo_fondeo!$D$3:$AY$100,base_minorista!$A2895,0)</f>
        <v>6.9440267356937895</v>
      </c>
      <c r="K2895">
        <f>+HLOOKUP(VLOOKUP($B2895,$Q$2:$R$42,2,0),Costo_provisiones!$D$3:$AY$100,base_minorista!$A2895,0)</f>
        <v>2.9865094912002244</v>
      </c>
      <c r="L2895">
        <f>+HLOOKUP(VLOOKUP($B2895,$Q$2:$R$42,2,0),Morosidad_control!$D$4:$AY$101,base_minorista!$A2895,0)</f>
        <v>3.0335962104830196</v>
      </c>
      <c r="M2895">
        <f ca="1">+OFFSET(Capital_2!$D$2,base_minorista!A2895,0)</f>
        <v>3.5069368282381337</v>
      </c>
      <c r="N2895">
        <f>+HLOOKUP(VLOOKUP($B2895,$Q$2:$R$42,2,0),costo_laboral!$E$2:$AZ$99,base_minorista!$A2895,0)</f>
        <v>12.369060435844901</v>
      </c>
      <c r="O2895">
        <f>+HLOOKUP(VLOOKUP($B2895,$Q$2:$R$42,2,0),Participacion2!$D$2:$AO$99,base_minorista!$A2895,0)</f>
        <v>1.28427883251371</v>
      </c>
    </row>
    <row r="2896" spans="1:15" ht="16.5" x14ac:dyDescent="0.3">
      <c r="A2896">
        <v>80</v>
      </c>
      <c r="B2896">
        <v>31</v>
      </c>
      <c r="C2896">
        <v>79</v>
      </c>
      <c r="D2896" s="3">
        <v>43281</v>
      </c>
      <c r="E2896" s="33">
        <v>18</v>
      </c>
      <c r="F2896">
        <v>1</v>
      </c>
      <c r="G2896">
        <f>+HLOOKUP(VLOOKUP($B2896,$Q$2:$R$42,2,0),costos_sf!$D$2:$AY$99,base_minorista!$A2896,0)</f>
        <v>141150614.73181885</v>
      </c>
      <c r="H2896">
        <f>+HLOOKUP(VLOOKUP($B2896,$Q$2:$R$42,2,0),creditos_sf!$D$2:$AY$99,base_minorista!$A2896,0)</f>
        <v>382095561.21425068</v>
      </c>
      <c r="I2896">
        <f>+HLOOKUP(VLOOKUP($B2896,$Q$2:$R$42,2,0),creditos_sf!$D$103:$AY$200,base_minorista!$A2896,0)</f>
        <v>213862445.1038937</v>
      </c>
      <c r="J2896">
        <f>+HLOOKUP(VLOOKUP($B2896,$Q$2:$R$42,2,0),Costo_fondeo!$D$3:$AY$100,base_minorista!$A2896,0)</f>
        <v>6.823444858152973</v>
      </c>
      <c r="K2896">
        <f>+HLOOKUP(VLOOKUP($B2896,$Q$2:$R$42,2,0),Costo_provisiones!$D$3:$AY$100,base_minorista!$A2896,0)</f>
        <v>3.1316702785087065</v>
      </c>
      <c r="L2896">
        <f>+HLOOKUP(VLOOKUP($B2896,$Q$2:$R$42,2,0),Morosidad_control!$D$4:$AY$101,base_minorista!$A2896,0)</f>
        <v>3.3478184290079831</v>
      </c>
      <c r="M2896">
        <f ca="1">+OFFSET(Capital_2!$D$2,base_minorista!A2896,0)</f>
        <v>3.4861804073665166</v>
      </c>
      <c r="N2896">
        <f>+HLOOKUP(VLOOKUP($B2896,$Q$2:$R$42,2,0),costo_laboral!$E$2:$AZ$99,base_minorista!$A2896,0)</f>
        <v>11.9829890854904</v>
      </c>
      <c r="O2896">
        <f>+HLOOKUP(VLOOKUP($B2896,$Q$2:$R$42,2,0),Participacion2!$D$2:$AO$99,base_minorista!$A2896,0)</f>
        <v>1.22609890717967</v>
      </c>
    </row>
    <row r="2897" spans="1:15" ht="16.5" x14ac:dyDescent="0.3">
      <c r="A2897">
        <v>81</v>
      </c>
      <c r="B2897">
        <v>31</v>
      </c>
      <c r="C2897">
        <v>80</v>
      </c>
      <c r="D2897" s="3">
        <v>43312</v>
      </c>
      <c r="E2897" s="33">
        <v>18</v>
      </c>
      <c r="F2897">
        <v>1</v>
      </c>
      <c r="G2897">
        <f>+HLOOKUP(VLOOKUP($B2897,$Q$2:$R$42,2,0),costos_sf!$D$2:$AY$99,base_minorista!$A2897,0)</f>
        <v>140221601.78601241</v>
      </c>
      <c r="H2897">
        <f>+HLOOKUP(VLOOKUP($B2897,$Q$2:$R$42,2,0),creditos_sf!$D$2:$AY$99,base_minorista!$A2897,0)</f>
        <v>374637506.08231246</v>
      </c>
      <c r="I2897">
        <f>+HLOOKUP(VLOOKUP($B2897,$Q$2:$R$42,2,0),creditos_sf!$D$103:$AY$200,base_minorista!$A2897,0)</f>
        <v>222443766.26374257</v>
      </c>
      <c r="J2897">
        <f>+HLOOKUP(VLOOKUP($B2897,$Q$2:$R$42,2,0),Costo_fondeo!$D$3:$AY$100,base_minorista!$A2897,0)</f>
        <v>6.7360226577069957</v>
      </c>
      <c r="K2897">
        <f>+HLOOKUP(VLOOKUP($B2897,$Q$2:$R$42,2,0),Costo_provisiones!$D$3:$AY$100,base_minorista!$A2897,0)</f>
        <v>3.2419360215948196</v>
      </c>
      <c r="L2897">
        <f>+HLOOKUP(VLOOKUP($B2897,$Q$2:$R$42,2,0),Morosidad_control!$D$4:$AY$101,base_minorista!$A2897,0)</f>
        <v>3.6078089914868063</v>
      </c>
      <c r="M2897">
        <f ca="1">+OFFSET(Capital_2!$D$2,base_minorista!A2897,0)</f>
        <v>3.4635993253239059</v>
      </c>
      <c r="N2897">
        <f>+HLOOKUP(VLOOKUP($B2897,$Q$2:$R$42,2,0),costo_laboral!$E$2:$AZ$99,base_minorista!$A2897,0)</f>
        <v>11.8804787608486</v>
      </c>
      <c r="O2897">
        <f>+HLOOKUP(VLOOKUP($B2897,$Q$2:$R$42,2,0),Participacion2!$D$2:$AO$99,base_minorista!$A2897,0)</f>
        <v>1.20067965414974</v>
      </c>
    </row>
    <row r="2898" spans="1:15" ht="16.5" x14ac:dyDescent="0.3">
      <c r="A2898">
        <v>82</v>
      </c>
      <c r="B2898">
        <v>31</v>
      </c>
      <c r="C2898">
        <v>81</v>
      </c>
      <c r="D2898" s="3">
        <v>43343</v>
      </c>
      <c r="E2898" s="33">
        <v>18</v>
      </c>
      <c r="F2898">
        <v>1</v>
      </c>
      <c r="G2898">
        <f>+HLOOKUP(VLOOKUP($B2898,$Q$2:$R$42,2,0),costos_sf!$D$2:$AY$99,base_minorista!$A2898,0)</f>
        <v>138974976.89990252</v>
      </c>
      <c r="H2898">
        <f>+HLOOKUP(VLOOKUP($B2898,$Q$2:$R$42,2,0),creditos_sf!$D$2:$AY$99,base_minorista!$A2898,0)</f>
        <v>368525831.83907551</v>
      </c>
      <c r="I2898">
        <f>+HLOOKUP(VLOOKUP($B2898,$Q$2:$R$42,2,0),creditos_sf!$D$103:$AY$200,base_minorista!$A2898,0)</f>
        <v>220544948.0444369</v>
      </c>
      <c r="J2898">
        <f>+HLOOKUP(VLOOKUP($B2898,$Q$2:$R$42,2,0),Costo_fondeo!$D$3:$AY$100,base_minorista!$A2898,0)</f>
        <v>6.6115589859819339</v>
      </c>
      <c r="K2898">
        <f>+HLOOKUP(VLOOKUP($B2898,$Q$2:$R$42,2,0),Costo_provisiones!$D$3:$AY$100,base_minorista!$A2898,0)</f>
        <v>3.2917473208587746</v>
      </c>
      <c r="L2898">
        <f>+HLOOKUP(VLOOKUP($B2898,$Q$2:$R$42,2,0),Morosidad_control!$D$4:$AY$101,base_minorista!$A2898,0)</f>
        <v>4.5003455461172788</v>
      </c>
      <c r="M2898">
        <f ca="1">+OFFSET(Capital_2!$D$2,base_minorista!A2898,0)</f>
        <v>3.442349118867654</v>
      </c>
      <c r="N2898">
        <f>+HLOOKUP(VLOOKUP($B2898,$Q$2:$R$42,2,0),costo_laboral!$E$2:$AZ$99,base_minorista!$A2898,0)</f>
        <v>11.662378711389801</v>
      </c>
      <c r="O2898">
        <f>+HLOOKUP(VLOOKUP($B2898,$Q$2:$R$42,2,0),Participacion2!$D$2:$AO$99,base_minorista!$A2898,0)</f>
        <v>1.2082854132449401</v>
      </c>
    </row>
    <row r="2899" spans="1:15" ht="16.5" x14ac:dyDescent="0.3">
      <c r="A2899">
        <v>83</v>
      </c>
      <c r="B2899">
        <v>31</v>
      </c>
      <c r="C2899">
        <v>82</v>
      </c>
      <c r="D2899" s="3">
        <v>43373</v>
      </c>
      <c r="E2899" s="33">
        <v>18</v>
      </c>
      <c r="F2899">
        <v>1</v>
      </c>
      <c r="G2899">
        <f>+HLOOKUP(VLOOKUP($B2899,$Q$2:$R$42,2,0),costos_sf!$D$2:$AY$99,base_minorista!$A2899,0)</f>
        <v>137748301.67858526</v>
      </c>
      <c r="H2899">
        <f>+HLOOKUP(VLOOKUP($B2899,$Q$2:$R$42,2,0),creditos_sf!$D$2:$AY$99,base_minorista!$A2899,0)</f>
        <v>371637556.74796051</v>
      </c>
      <c r="I2899">
        <f>+HLOOKUP(VLOOKUP($B2899,$Q$2:$R$42,2,0),creditos_sf!$D$103:$AY$200,base_minorista!$A2899,0)</f>
        <v>239215640.81231797</v>
      </c>
      <c r="J2899">
        <f>+HLOOKUP(VLOOKUP($B2899,$Q$2:$R$42,2,0),Costo_fondeo!$D$3:$AY$100,base_minorista!$A2899,0)</f>
        <v>6.5115167352361727</v>
      </c>
      <c r="K2899">
        <f>+HLOOKUP(VLOOKUP($B2899,$Q$2:$R$42,2,0),Costo_provisiones!$D$3:$AY$100,base_minorista!$A2899,0)</f>
        <v>3.2967348798613836</v>
      </c>
      <c r="L2899">
        <f>+HLOOKUP(VLOOKUP($B2899,$Q$2:$R$42,2,0),Morosidad_control!$D$4:$AY$101,base_minorista!$A2899,0)</f>
        <v>4.5032209292039864</v>
      </c>
      <c r="M2899">
        <f ca="1">+OFFSET(Capital_2!$D$2,base_minorista!A2899,0)</f>
        <v>3.430093895939399</v>
      </c>
      <c r="N2899">
        <f>+HLOOKUP(VLOOKUP($B2899,$Q$2:$R$42,2,0),costo_laboral!$E$2:$AZ$99,base_minorista!$A2899,0)</f>
        <v>10.995115217960301</v>
      </c>
      <c r="O2899">
        <f>+HLOOKUP(VLOOKUP($B2899,$Q$2:$R$42,2,0),Participacion2!$D$2:$AO$99,base_minorista!$A2899,0)</f>
        <v>1.2371632537325801</v>
      </c>
    </row>
    <row r="2900" spans="1:15" ht="16.5" x14ac:dyDescent="0.3">
      <c r="A2900">
        <v>84</v>
      </c>
      <c r="B2900">
        <v>31</v>
      </c>
      <c r="C2900">
        <v>83</v>
      </c>
      <c r="D2900" s="3">
        <v>43404</v>
      </c>
      <c r="E2900" s="33">
        <v>18</v>
      </c>
      <c r="F2900">
        <v>1</v>
      </c>
      <c r="G2900">
        <f>+HLOOKUP(VLOOKUP($B2900,$Q$2:$R$42,2,0),costos_sf!$D$2:$AY$99,base_minorista!$A2900,0)</f>
        <v>127932958.75211628</v>
      </c>
      <c r="H2900">
        <f>+HLOOKUP(VLOOKUP($B2900,$Q$2:$R$42,2,0),creditos_sf!$D$2:$AY$99,base_minorista!$A2900,0)</f>
        <v>375465463.40351415</v>
      </c>
      <c r="I2900">
        <f>+HLOOKUP(VLOOKUP($B2900,$Q$2:$R$42,2,0),creditos_sf!$D$103:$AY$200,base_minorista!$A2900,0)</f>
        <v>228187887.18194631</v>
      </c>
      <c r="J2900">
        <f>+HLOOKUP(VLOOKUP($B2900,$Q$2:$R$42,2,0),Costo_fondeo!$D$3:$AY$100,base_minorista!$A2900,0)</f>
        <v>6.43063151623174</v>
      </c>
      <c r="K2900">
        <f>+HLOOKUP(VLOOKUP($B2900,$Q$2:$R$42,2,0),Costo_provisiones!$D$3:$AY$100,base_minorista!$A2900,0)</f>
        <v>3.420908554740127</v>
      </c>
      <c r="L2900">
        <f>+HLOOKUP(VLOOKUP($B2900,$Q$2:$R$42,2,0),Morosidad_control!$D$4:$AY$101,base_minorista!$A2900,0)</f>
        <v>4.6932470128031394</v>
      </c>
      <c r="M2900">
        <f ca="1">+OFFSET(Capital_2!$D$2,base_minorista!A2900,0)</f>
        <v>3.4233579602032216</v>
      </c>
      <c r="N2900">
        <f>+HLOOKUP(VLOOKUP($B2900,$Q$2:$R$42,2,0),costo_laboral!$E$2:$AZ$99,base_minorista!$A2900,0)</f>
        <v>10.762729537167299</v>
      </c>
      <c r="O2900">
        <f>+HLOOKUP(VLOOKUP($B2900,$Q$2:$R$42,2,0),Participacion2!$D$2:$AO$99,base_minorista!$A2900,0)</f>
        <v>1.25638357303793</v>
      </c>
    </row>
    <row r="2901" spans="1:15" ht="16.5" x14ac:dyDescent="0.3">
      <c r="A2901">
        <v>85</v>
      </c>
      <c r="B2901">
        <v>31</v>
      </c>
      <c r="C2901">
        <v>84</v>
      </c>
      <c r="D2901" s="3">
        <v>43434</v>
      </c>
      <c r="E2901" s="33">
        <v>18</v>
      </c>
      <c r="F2901">
        <v>1</v>
      </c>
      <c r="G2901">
        <f>+HLOOKUP(VLOOKUP($B2901,$Q$2:$R$42,2,0),costos_sf!$D$2:$AY$99,base_minorista!$A2901,0)</f>
        <v>127420335.40148924</v>
      </c>
      <c r="H2901">
        <f>+HLOOKUP(VLOOKUP($B2901,$Q$2:$R$42,2,0),creditos_sf!$D$2:$AY$99,base_minorista!$A2901,0)</f>
        <v>384260800.57897937</v>
      </c>
      <c r="I2901">
        <f>+HLOOKUP(VLOOKUP($B2901,$Q$2:$R$42,2,0),creditos_sf!$D$103:$AY$200,base_minorista!$A2901,0)</f>
        <v>223990439.68028334</v>
      </c>
      <c r="J2901">
        <f>+HLOOKUP(VLOOKUP($B2901,$Q$2:$R$42,2,0),Costo_fondeo!$D$3:$AY$100,base_minorista!$A2901,0)</f>
        <v>6.3675628258299586</v>
      </c>
      <c r="K2901">
        <f>+HLOOKUP(VLOOKUP($B2901,$Q$2:$R$42,2,0),Costo_provisiones!$D$3:$AY$100,base_minorista!$A2901,0)</f>
        <v>3.4686325681572163</v>
      </c>
      <c r="L2901">
        <f>+HLOOKUP(VLOOKUP($B2901,$Q$2:$R$42,2,0),Morosidad_control!$D$4:$AY$101,base_minorista!$A2901,0)</f>
        <v>6.1207303219309059</v>
      </c>
      <c r="M2901">
        <f ca="1">+OFFSET(Capital_2!$D$2,base_minorista!A2901,0)</f>
        <v>3.4154915843908498</v>
      </c>
      <c r="N2901">
        <f>+HLOOKUP(VLOOKUP($B2901,$Q$2:$R$42,2,0),costo_laboral!$E$2:$AZ$99,base_minorista!$A2901,0)</f>
        <v>10.5337588298281</v>
      </c>
      <c r="O2901">
        <f>+HLOOKUP(VLOOKUP($B2901,$Q$2:$R$42,2,0),Participacion2!$D$2:$AO$99,base_minorista!$A2901,0)</f>
        <v>1.30803692520023</v>
      </c>
    </row>
    <row r="2902" spans="1:15" ht="16.5" x14ac:dyDescent="0.3">
      <c r="A2902">
        <v>86</v>
      </c>
      <c r="B2902">
        <v>31</v>
      </c>
      <c r="C2902">
        <v>85</v>
      </c>
      <c r="D2902" s="3">
        <v>43465</v>
      </c>
      <c r="E2902" s="33">
        <v>18</v>
      </c>
      <c r="F2902">
        <v>1</v>
      </c>
      <c r="G2902">
        <f>+HLOOKUP(VLOOKUP($B2902,$Q$2:$R$42,2,0),costos_sf!$D$2:$AY$99,base_minorista!$A2902,0)</f>
        <v>127290547.15046005</v>
      </c>
      <c r="H2902">
        <f>+HLOOKUP(VLOOKUP($B2902,$Q$2:$R$42,2,0),creditos_sf!$D$2:$AY$99,base_minorista!$A2902,0)</f>
        <v>376653659.14768505</v>
      </c>
      <c r="I2902">
        <f>+HLOOKUP(VLOOKUP($B2902,$Q$2:$R$42,2,0),creditos_sf!$D$103:$AY$200,base_minorista!$A2902,0)</f>
        <v>224926294.78882322</v>
      </c>
      <c r="J2902">
        <f>+HLOOKUP(VLOOKUP($B2902,$Q$2:$R$42,2,0),Costo_fondeo!$D$3:$AY$100,base_minorista!$A2902,0)</f>
        <v>6.3193828512517314</v>
      </c>
      <c r="K2902">
        <f>+HLOOKUP(VLOOKUP($B2902,$Q$2:$R$42,2,0),Costo_provisiones!$D$3:$AY$100,base_minorista!$A2902,0)</f>
        <v>3.5102966323045965</v>
      </c>
      <c r="L2902">
        <f>+HLOOKUP(VLOOKUP($B2902,$Q$2:$R$42,2,0),Morosidad_control!$D$4:$AY$101,base_minorista!$A2902,0)</f>
        <v>7.3917661808612509</v>
      </c>
      <c r="M2902">
        <f ca="1">+OFFSET(Capital_2!$D$2,base_minorista!A2902,0)</f>
        <v>3.4351377010367652</v>
      </c>
      <c r="N2902">
        <f>+HLOOKUP(VLOOKUP($B2902,$Q$2:$R$42,2,0),costo_laboral!$E$2:$AZ$99,base_minorista!$A2902,0)</f>
        <v>10.362979831528101</v>
      </c>
      <c r="O2902">
        <f>+HLOOKUP(VLOOKUP($B2902,$Q$2:$R$42,2,0),Participacion2!$D$2:$AO$99,base_minorista!$A2902,0)</f>
        <v>1.30588325111083</v>
      </c>
    </row>
    <row r="2903" spans="1:15" ht="16.5" x14ac:dyDescent="0.3">
      <c r="A2903">
        <v>87</v>
      </c>
      <c r="B2903">
        <v>31</v>
      </c>
      <c r="C2903">
        <v>86</v>
      </c>
      <c r="D2903" s="3">
        <v>43496</v>
      </c>
      <c r="E2903" s="33">
        <v>19</v>
      </c>
      <c r="F2903">
        <v>1</v>
      </c>
      <c r="G2903">
        <f>+HLOOKUP(VLOOKUP($B2903,$Q$2:$R$42,2,0),costos_sf!$D$2:$AY$99,base_minorista!$A2903,0)</f>
        <v>126434352.99475363</v>
      </c>
      <c r="H2903">
        <f>+HLOOKUP(VLOOKUP($B2903,$Q$2:$R$42,2,0),creditos_sf!$D$2:$AY$99,base_minorista!$A2903,0)</f>
        <v>373793400.54776102</v>
      </c>
      <c r="I2903">
        <f>+HLOOKUP(VLOOKUP($B2903,$Q$2:$R$42,2,0),creditos_sf!$D$103:$AY$200,base_minorista!$A2903,0)</f>
        <v>217845138.27237883</v>
      </c>
      <c r="J2903">
        <f>+HLOOKUP(VLOOKUP($B2903,$Q$2:$R$42,2,0),Costo_fondeo!$D$3:$AY$100,base_minorista!$A2903,0)</f>
        <v>6.2721558960640813</v>
      </c>
      <c r="K2903">
        <f>+HLOOKUP(VLOOKUP($B2903,$Q$2:$R$42,2,0),Costo_provisiones!$D$3:$AY$100,base_minorista!$A2903,0)</f>
        <v>3.4622193003525275</v>
      </c>
      <c r="L2903">
        <f>+HLOOKUP(VLOOKUP($B2903,$Q$2:$R$42,2,0),Morosidad_control!$D$4:$AY$101,base_minorista!$A2903,0)</f>
        <v>5.7798063641778761</v>
      </c>
      <c r="M2903">
        <f ca="1">+OFFSET(Capital_2!$D$2,base_minorista!A2903,0)</f>
        <v>3.144198069372997</v>
      </c>
      <c r="N2903">
        <f>+HLOOKUP(VLOOKUP($B2903,$Q$2:$R$42,2,0),costo_laboral!$E$2:$AZ$99,base_minorista!$A2903,0)</f>
        <v>10.1073326528641</v>
      </c>
      <c r="O2903">
        <f>+HLOOKUP(VLOOKUP($B2903,$Q$2:$R$42,2,0),Participacion2!$D$2:$AO$99,base_minorista!$A2903,0)</f>
        <v>1.3455065923374001</v>
      </c>
    </row>
    <row r="2904" spans="1:15" ht="16.5" x14ac:dyDescent="0.3">
      <c r="A2904">
        <v>88</v>
      </c>
      <c r="B2904">
        <v>31</v>
      </c>
      <c r="C2904">
        <v>87</v>
      </c>
      <c r="D2904" s="3">
        <v>43524</v>
      </c>
      <c r="E2904" s="33">
        <v>19</v>
      </c>
      <c r="F2904">
        <v>1</v>
      </c>
      <c r="G2904">
        <f>+HLOOKUP(VLOOKUP($B2904,$Q$2:$R$42,2,0),costos_sf!$D$2:$AY$99,base_minorista!$A2904,0)</f>
        <v>125908576.23696919</v>
      </c>
      <c r="H2904">
        <f>+HLOOKUP(VLOOKUP($B2904,$Q$2:$R$42,2,0),creditos_sf!$D$2:$AY$99,base_minorista!$A2904,0)</f>
        <v>367209397.54720318</v>
      </c>
      <c r="I2904">
        <f>+HLOOKUP(VLOOKUP($B2904,$Q$2:$R$42,2,0),creditos_sf!$D$103:$AY$200,base_minorista!$A2904,0)</f>
        <v>218583347.33406746</v>
      </c>
      <c r="J2904">
        <f>+HLOOKUP(VLOOKUP($B2904,$Q$2:$R$42,2,0),Costo_fondeo!$D$3:$AY$100,base_minorista!$A2904,0)</f>
        <v>6.2322893063315528</v>
      </c>
      <c r="K2904">
        <f>+HLOOKUP(VLOOKUP($B2904,$Q$2:$R$42,2,0),Costo_provisiones!$D$3:$AY$100,base_minorista!$A2904,0)</f>
        <v>3.5070811508998814</v>
      </c>
      <c r="L2904">
        <f>+HLOOKUP(VLOOKUP($B2904,$Q$2:$R$42,2,0),Morosidad_control!$D$4:$AY$101,base_minorista!$A2904,0)</f>
        <v>6.3682589474083073</v>
      </c>
      <c r="M2904">
        <f ca="1">+OFFSET(Capital_2!$D$2,base_minorista!A2904,0)</f>
        <v>3.1750048296191844</v>
      </c>
      <c r="N2904">
        <f>+HLOOKUP(VLOOKUP($B2904,$Q$2:$R$42,2,0),costo_laboral!$E$2:$AZ$99,base_minorista!$A2904,0)</f>
        <v>10.1989990115336</v>
      </c>
      <c r="O2904">
        <f>+HLOOKUP(VLOOKUP($B2904,$Q$2:$R$42,2,0),Participacion2!$D$2:$AO$99,base_minorista!$A2904,0)</f>
        <v>1.30301344678506</v>
      </c>
    </row>
    <row r="2905" spans="1:15" ht="16.5" x14ac:dyDescent="0.3">
      <c r="A2905">
        <v>89</v>
      </c>
      <c r="B2905">
        <v>31</v>
      </c>
      <c r="C2905">
        <v>88</v>
      </c>
      <c r="D2905" s="3">
        <v>43555</v>
      </c>
      <c r="E2905" s="33">
        <v>19</v>
      </c>
      <c r="F2905">
        <v>1</v>
      </c>
      <c r="G2905">
        <f>+HLOOKUP(VLOOKUP($B2905,$Q$2:$R$42,2,0),costos_sf!$D$2:$AY$99,base_minorista!$A2905,0)</f>
        <v>123789205.31735855</v>
      </c>
      <c r="H2905">
        <f>+HLOOKUP(VLOOKUP($B2905,$Q$2:$R$42,2,0),creditos_sf!$D$2:$AY$99,base_minorista!$A2905,0)</f>
        <v>362259713.01395178</v>
      </c>
      <c r="I2905">
        <f>+HLOOKUP(VLOOKUP($B2905,$Q$2:$R$42,2,0),creditos_sf!$D$103:$AY$200,base_minorista!$A2905,0)</f>
        <v>218746442.28834003</v>
      </c>
      <c r="J2905">
        <f>+HLOOKUP(VLOOKUP($B2905,$Q$2:$R$42,2,0),Costo_fondeo!$D$3:$AY$100,base_minorista!$A2905,0)</f>
        <v>6.2021960221456283</v>
      </c>
      <c r="K2905">
        <f>+HLOOKUP(VLOOKUP($B2905,$Q$2:$R$42,2,0),Costo_provisiones!$D$3:$AY$100,base_minorista!$A2905,0)</f>
        <v>3.362198440787155</v>
      </c>
      <c r="L2905">
        <f>+HLOOKUP(VLOOKUP($B2905,$Q$2:$R$42,2,0),Morosidad_control!$D$4:$AY$101,base_minorista!$A2905,0)</f>
        <v>6.5962692699459771</v>
      </c>
      <c r="M2905">
        <f ca="1">+OFFSET(Capital_2!$D$2,base_minorista!A2905,0)</f>
        <v>3.2070490236396596</v>
      </c>
      <c r="N2905">
        <f>+HLOOKUP(VLOOKUP($B2905,$Q$2:$R$42,2,0),costo_laboral!$E$2:$AZ$99,base_minorista!$A2905,0)</f>
        <v>10.019546987977</v>
      </c>
      <c r="O2905">
        <f>+HLOOKUP(VLOOKUP($B2905,$Q$2:$R$42,2,0),Participacion2!$D$2:$AO$99,base_minorista!$A2905,0)</f>
        <v>1.2441156863146501</v>
      </c>
    </row>
    <row r="2906" spans="1:15" ht="16.5" x14ac:dyDescent="0.3">
      <c r="A2906">
        <v>90</v>
      </c>
      <c r="B2906">
        <v>31</v>
      </c>
      <c r="C2906">
        <v>89</v>
      </c>
      <c r="D2906" s="3">
        <v>43585</v>
      </c>
      <c r="E2906" s="33">
        <v>19</v>
      </c>
      <c r="F2906">
        <v>1</v>
      </c>
      <c r="G2906">
        <f>+HLOOKUP(VLOOKUP($B2906,$Q$2:$R$42,2,0),costos_sf!$D$2:$AY$99,base_minorista!$A2906,0)</f>
        <v>122279680.59837496</v>
      </c>
      <c r="H2906">
        <f>+HLOOKUP(VLOOKUP($B2906,$Q$2:$R$42,2,0),creditos_sf!$D$2:$AY$99,base_minorista!$A2906,0)</f>
        <v>361005021.277242</v>
      </c>
      <c r="I2906">
        <f>+HLOOKUP(VLOOKUP($B2906,$Q$2:$R$42,2,0),creditos_sf!$D$103:$AY$200,base_minorista!$A2906,0)</f>
        <v>211863469.54970011</v>
      </c>
      <c r="J2906">
        <f>+HLOOKUP(VLOOKUP($B2906,$Q$2:$R$42,2,0),Costo_fondeo!$D$3:$AY$100,base_minorista!$A2906,0)</f>
        <v>6.1553775669229838</v>
      </c>
      <c r="K2906">
        <f>+HLOOKUP(VLOOKUP($B2906,$Q$2:$R$42,2,0),Costo_provisiones!$D$3:$AY$100,base_minorista!$A2906,0)</f>
        <v>3.295865477219849</v>
      </c>
      <c r="L2906">
        <f>+HLOOKUP(VLOOKUP($B2906,$Q$2:$R$42,2,0),Morosidad_control!$D$4:$AY$101,base_minorista!$A2906,0)</f>
        <v>5.9414543021188457</v>
      </c>
      <c r="M2906">
        <f ca="1">+OFFSET(Capital_2!$D$2,base_minorista!A2906,0)</f>
        <v>3.2607827391957867</v>
      </c>
      <c r="N2906">
        <f>+HLOOKUP(VLOOKUP($B2906,$Q$2:$R$42,2,0),costo_laboral!$E$2:$AZ$99,base_minorista!$A2906,0)</f>
        <v>10.334354885429301</v>
      </c>
      <c r="O2906">
        <f>+HLOOKUP(VLOOKUP($B2906,$Q$2:$R$42,2,0),Participacion2!$D$2:$AO$99,base_minorista!$A2906,0)</f>
        <v>1.1832827895313001</v>
      </c>
    </row>
    <row r="2907" spans="1:15" ht="16.5" x14ac:dyDescent="0.3">
      <c r="A2907">
        <v>91</v>
      </c>
      <c r="B2907">
        <v>31</v>
      </c>
      <c r="C2907">
        <v>90</v>
      </c>
      <c r="D2907" s="3">
        <v>43616</v>
      </c>
      <c r="E2907" s="33">
        <v>19</v>
      </c>
      <c r="F2907">
        <v>1</v>
      </c>
      <c r="G2907">
        <f>+HLOOKUP(VLOOKUP($B2907,$Q$2:$R$42,2,0),costos_sf!$D$2:$AY$99,base_minorista!$A2907,0)</f>
        <v>122766576.34521413</v>
      </c>
      <c r="H2907">
        <f>+HLOOKUP(VLOOKUP($B2907,$Q$2:$R$42,2,0),creditos_sf!$D$2:$AY$99,base_minorista!$A2907,0)</f>
        <v>354913583.97031534</v>
      </c>
      <c r="I2907">
        <f>+HLOOKUP(VLOOKUP($B2907,$Q$2:$R$42,2,0),creditos_sf!$D$103:$AY$200,base_minorista!$A2907,0)</f>
        <v>211157866.34621435</v>
      </c>
      <c r="J2907">
        <f>+HLOOKUP(VLOOKUP($B2907,$Q$2:$R$42,2,0),Costo_fondeo!$D$3:$AY$100,base_minorista!$A2907,0)</f>
        <v>6.1199529695178407</v>
      </c>
      <c r="K2907">
        <f>+HLOOKUP(VLOOKUP($B2907,$Q$2:$R$42,2,0),Costo_provisiones!$D$3:$AY$100,base_minorista!$A2907,0)</f>
        <v>3.4655140388332861</v>
      </c>
      <c r="L2907">
        <f>+HLOOKUP(VLOOKUP($B2907,$Q$2:$R$42,2,0),Morosidad_control!$D$4:$AY$101,base_minorista!$A2907,0)</f>
        <v>6.032288152707558</v>
      </c>
      <c r="M2907">
        <f ca="1">+OFFSET(Capital_2!$D$2,base_minorista!A2907,0)</f>
        <v>3.2822741119614118</v>
      </c>
      <c r="N2907">
        <f>+HLOOKUP(VLOOKUP($B2907,$Q$2:$R$42,2,0),costo_laboral!$E$2:$AZ$99,base_minorista!$A2907,0)</f>
        <v>12.0019505163774</v>
      </c>
      <c r="O2907">
        <f>+HLOOKUP(VLOOKUP($B2907,$Q$2:$R$42,2,0),Participacion2!$D$2:$AO$99,base_minorista!$A2907,0)</f>
        <v>1.12138730075656</v>
      </c>
    </row>
    <row r="2908" spans="1:15" ht="16.5" x14ac:dyDescent="0.3">
      <c r="A2908">
        <v>92</v>
      </c>
      <c r="B2908">
        <v>31</v>
      </c>
      <c r="C2908">
        <v>91</v>
      </c>
      <c r="D2908" s="3">
        <v>43646</v>
      </c>
      <c r="E2908" s="33">
        <v>19</v>
      </c>
      <c r="F2908">
        <v>1</v>
      </c>
      <c r="G2908">
        <f>+HLOOKUP(VLOOKUP($B2908,$Q$2:$R$42,2,0),costos_sf!$D$2:$AY$99,base_minorista!$A2908,0)</f>
        <v>122180437.64811622</v>
      </c>
      <c r="H2908">
        <f>+HLOOKUP(VLOOKUP($B2908,$Q$2:$R$42,2,0),creditos_sf!$D$2:$AY$99,base_minorista!$A2908,0)</f>
        <v>351731526.42265338</v>
      </c>
      <c r="I2908">
        <f>+HLOOKUP(VLOOKUP($B2908,$Q$2:$R$42,2,0),creditos_sf!$D$103:$AY$200,base_minorista!$A2908,0)</f>
        <v>214253614.71282461</v>
      </c>
      <c r="J2908">
        <f>+HLOOKUP(VLOOKUP($B2908,$Q$2:$R$42,2,0),Costo_fondeo!$D$3:$AY$100,base_minorista!$A2908,0)</f>
        <v>6.1084260929363108</v>
      </c>
      <c r="K2908">
        <f>+HLOOKUP(VLOOKUP($B2908,$Q$2:$R$42,2,0),Costo_provisiones!$D$3:$AY$100,base_minorista!$A2908,0)</f>
        <v>3.3352079446643756</v>
      </c>
      <c r="L2908">
        <f>+HLOOKUP(VLOOKUP($B2908,$Q$2:$R$42,2,0),Morosidad_control!$D$4:$AY$101,base_minorista!$A2908,0)</f>
        <v>6.3988031921706687</v>
      </c>
      <c r="M2908">
        <f ca="1">+OFFSET(Capital_2!$D$2,base_minorista!A2908,0)</f>
        <v>3.3170358226156935</v>
      </c>
      <c r="N2908">
        <f>+HLOOKUP(VLOOKUP($B2908,$Q$2:$R$42,2,0),costo_laboral!$E$2:$AZ$99,base_minorista!$A2908,0)</f>
        <v>11.5231538460196</v>
      </c>
      <c r="O2908">
        <f>+HLOOKUP(VLOOKUP($B2908,$Q$2:$R$42,2,0),Participacion2!$D$2:$AO$99,base_minorista!$A2908,0)</f>
        <v>1.09930809702249</v>
      </c>
    </row>
    <row r="2909" spans="1:15" ht="16.5" x14ac:dyDescent="0.3">
      <c r="A2909">
        <v>93</v>
      </c>
      <c r="B2909">
        <v>31</v>
      </c>
      <c r="C2909">
        <v>92</v>
      </c>
      <c r="D2909" s="3">
        <v>43677</v>
      </c>
      <c r="E2909" s="33">
        <v>19</v>
      </c>
      <c r="F2909">
        <v>1</v>
      </c>
      <c r="G2909">
        <f>+HLOOKUP(VLOOKUP($B2909,$Q$2:$R$42,2,0),costos_sf!$D$2:$AY$99,base_minorista!$A2909,0)</f>
        <v>120691138.31668898</v>
      </c>
      <c r="H2909">
        <f>+HLOOKUP(VLOOKUP($B2909,$Q$2:$R$42,2,0),creditos_sf!$D$2:$AY$99,base_minorista!$A2909,0)</f>
        <v>351086665.50279284</v>
      </c>
      <c r="I2909">
        <f>+HLOOKUP(VLOOKUP($B2909,$Q$2:$R$42,2,0),creditos_sf!$D$103:$AY$200,base_minorista!$A2909,0)</f>
        <v>214802474.48581803</v>
      </c>
      <c r="J2909">
        <f>+HLOOKUP(VLOOKUP($B2909,$Q$2:$R$42,2,0),Costo_fondeo!$D$3:$AY$100,base_minorista!$A2909,0)</f>
        <v>6.108562175567636</v>
      </c>
      <c r="K2909">
        <f>+HLOOKUP(VLOOKUP($B2909,$Q$2:$R$42,2,0),Costo_provisiones!$D$3:$AY$100,base_minorista!$A2909,0)</f>
        <v>3.1705981339056235</v>
      </c>
      <c r="L2909">
        <f>+HLOOKUP(VLOOKUP($B2909,$Q$2:$R$42,2,0),Morosidad_control!$D$4:$AY$101,base_minorista!$A2909,0)</f>
        <v>6.6170440297997253</v>
      </c>
      <c r="M2909">
        <f ca="1">+OFFSET(Capital_2!$D$2,base_minorista!A2909,0)</f>
        <v>3.3472847310217735</v>
      </c>
      <c r="N2909">
        <f>+HLOOKUP(VLOOKUP($B2909,$Q$2:$R$42,2,0),costo_laboral!$E$2:$AZ$99,base_minorista!$A2909,0)</f>
        <v>11.6855395696301</v>
      </c>
      <c r="O2909">
        <f>+HLOOKUP(VLOOKUP($B2909,$Q$2:$R$42,2,0),Participacion2!$D$2:$AO$99,base_minorista!$A2909,0)</f>
        <v>1.0897892700698599</v>
      </c>
    </row>
    <row r="2910" spans="1:15" ht="16.5" x14ac:dyDescent="0.3">
      <c r="A2910">
        <v>94</v>
      </c>
      <c r="B2910">
        <v>31</v>
      </c>
      <c r="C2910">
        <v>93</v>
      </c>
      <c r="D2910" s="3">
        <v>43708</v>
      </c>
      <c r="E2910" s="33">
        <v>19</v>
      </c>
      <c r="F2910">
        <v>1</v>
      </c>
      <c r="G2910">
        <f>+HLOOKUP(VLOOKUP($B2910,$Q$2:$R$42,2,0),costos_sf!$D$2:$AY$99,base_minorista!$A2910,0)</f>
        <v>120074872.44467081</v>
      </c>
      <c r="H2910">
        <f>+HLOOKUP(VLOOKUP($B2910,$Q$2:$R$42,2,0),creditos_sf!$D$2:$AY$99,base_minorista!$A2910,0)</f>
        <v>351471498.85166955</v>
      </c>
      <c r="I2910">
        <f>+HLOOKUP(VLOOKUP($B2910,$Q$2:$R$42,2,0),creditos_sf!$D$103:$AY$200,base_minorista!$A2910,0)</f>
        <v>214668580.551985</v>
      </c>
      <c r="J2910">
        <f>+HLOOKUP(VLOOKUP($B2910,$Q$2:$R$42,2,0),Costo_fondeo!$D$3:$AY$100,base_minorista!$A2910,0)</f>
        <v>6.1062333713457644</v>
      </c>
      <c r="K2910">
        <f>+HLOOKUP(VLOOKUP($B2910,$Q$2:$R$42,2,0),Costo_provisiones!$D$3:$AY$100,base_minorista!$A2910,0)</f>
        <v>3.0901390337396744</v>
      </c>
      <c r="L2910">
        <f>+HLOOKUP(VLOOKUP($B2910,$Q$2:$R$42,2,0),Morosidad_control!$D$4:$AY$101,base_minorista!$A2910,0)</f>
        <v>7.2702310874964953</v>
      </c>
      <c r="M2910">
        <f ca="1">+OFFSET(Capital_2!$D$2,base_minorista!A2910,0)</f>
        <v>3.3701430151037046</v>
      </c>
      <c r="N2910">
        <f>+HLOOKUP(VLOOKUP($B2910,$Q$2:$R$42,2,0),costo_laboral!$E$2:$AZ$99,base_minorista!$A2910,0)</f>
        <v>11.5520454119689</v>
      </c>
      <c r="O2910">
        <f>+HLOOKUP(VLOOKUP($B2910,$Q$2:$R$42,2,0),Participacion2!$D$2:$AO$99,base_minorista!$A2910,0)</f>
        <v>1.10737564121579</v>
      </c>
    </row>
    <row r="2911" spans="1:15" ht="16.5" x14ac:dyDescent="0.3">
      <c r="A2911">
        <v>95</v>
      </c>
      <c r="B2911">
        <v>31</v>
      </c>
      <c r="C2911">
        <v>94</v>
      </c>
      <c r="D2911" s="3">
        <v>43738</v>
      </c>
      <c r="E2911" s="33">
        <v>19</v>
      </c>
      <c r="F2911">
        <v>1</v>
      </c>
      <c r="G2911">
        <f>+HLOOKUP(VLOOKUP($B2911,$Q$2:$R$42,2,0),costos_sf!$D$2:$AY$99,base_minorista!$A2911,0)</f>
        <v>119711180.76332277</v>
      </c>
      <c r="H2911">
        <f>+HLOOKUP(VLOOKUP($B2911,$Q$2:$R$42,2,0),creditos_sf!$D$2:$AY$99,base_minorista!$A2911,0)</f>
        <v>358582032.59939671</v>
      </c>
      <c r="I2911">
        <f>+HLOOKUP(VLOOKUP($B2911,$Q$2:$R$42,2,0),creditos_sf!$D$103:$AY$200,base_minorista!$A2911,0)</f>
        <v>208976484.44667804</v>
      </c>
      <c r="J2911">
        <f>+HLOOKUP(VLOOKUP($B2911,$Q$2:$R$42,2,0),Costo_fondeo!$D$3:$AY$100,base_minorista!$A2911,0)</f>
        <v>6.0860470868666825</v>
      </c>
      <c r="K2911">
        <f>+HLOOKUP(VLOOKUP($B2911,$Q$2:$R$42,2,0),Costo_provisiones!$D$3:$AY$100,base_minorista!$A2911,0)</f>
        <v>3.0634731065715775</v>
      </c>
      <c r="L2911">
        <f>+HLOOKUP(VLOOKUP($B2911,$Q$2:$R$42,2,0),Morosidad_control!$D$4:$AY$101,base_minorista!$A2911,0)</f>
        <v>7.2384532187603474</v>
      </c>
      <c r="M2911">
        <f ca="1">+OFFSET(Capital_2!$D$2,base_minorista!A2911,0)</f>
        <v>3.3849357024511626</v>
      </c>
      <c r="N2911">
        <f>+HLOOKUP(VLOOKUP($B2911,$Q$2:$R$42,2,0),costo_laboral!$E$2:$AZ$99,base_minorista!$A2911,0)</f>
        <v>11.589586759906201</v>
      </c>
      <c r="O2911">
        <f>+HLOOKUP(VLOOKUP($B2911,$Q$2:$R$42,2,0),Participacion2!$D$2:$AO$99,base_minorista!$A2911,0)</f>
        <v>1.1397599608356701</v>
      </c>
    </row>
    <row r="2912" spans="1:15" ht="16.5" x14ac:dyDescent="0.3">
      <c r="A2912">
        <v>96</v>
      </c>
      <c r="B2912">
        <v>31</v>
      </c>
      <c r="C2912">
        <v>95</v>
      </c>
      <c r="D2912" s="3">
        <v>43769</v>
      </c>
      <c r="E2912" s="33">
        <v>19</v>
      </c>
      <c r="F2912">
        <v>1</v>
      </c>
      <c r="G2912">
        <f>+HLOOKUP(VLOOKUP($B2912,$Q$2:$R$42,2,0),costos_sf!$D$2:$AY$99,base_minorista!$A2912,0)</f>
        <v>118288815.47850002</v>
      </c>
      <c r="H2912">
        <f>+HLOOKUP(VLOOKUP($B2912,$Q$2:$R$42,2,0),creditos_sf!$D$2:$AY$99,base_minorista!$A2912,0)</f>
        <v>361209893.55379373</v>
      </c>
      <c r="I2912">
        <f>+HLOOKUP(VLOOKUP($B2912,$Q$2:$R$42,2,0),creditos_sf!$D$103:$AY$200,base_minorista!$A2912,0)</f>
        <v>211349548.26714581</v>
      </c>
      <c r="J2912">
        <f>+HLOOKUP(VLOOKUP($B2912,$Q$2:$R$42,2,0),Costo_fondeo!$D$3:$AY$100,base_minorista!$A2912,0)</f>
        <v>6.056579649998687</v>
      </c>
      <c r="K2912">
        <f>+HLOOKUP(VLOOKUP($B2912,$Q$2:$R$42,2,0),Costo_provisiones!$D$3:$AY$100,base_minorista!$A2912,0)</f>
        <v>2.8827819602245031</v>
      </c>
      <c r="L2912">
        <f>+HLOOKUP(VLOOKUP($B2912,$Q$2:$R$42,2,0),Morosidad_control!$D$4:$AY$101,base_minorista!$A2912,0)</f>
        <v>7.165264223246302</v>
      </c>
      <c r="M2912">
        <f ca="1">+OFFSET(Capital_2!$D$2,base_minorista!A2912,0)</f>
        <v>3.4123935475815319</v>
      </c>
      <c r="N2912">
        <f>+HLOOKUP(VLOOKUP($B2912,$Q$2:$R$42,2,0),costo_laboral!$E$2:$AZ$99,base_minorista!$A2912,0)</f>
        <v>11.2781490456785</v>
      </c>
      <c r="O2912">
        <f>+HLOOKUP(VLOOKUP($B2912,$Q$2:$R$42,2,0),Participacion2!$D$2:$AO$99,base_minorista!$A2912,0)</f>
        <v>1.1516560610759701</v>
      </c>
    </row>
    <row r="2913" spans="1:15" ht="16.5" x14ac:dyDescent="0.3">
      <c r="A2913">
        <v>97</v>
      </c>
      <c r="B2913">
        <v>31</v>
      </c>
      <c r="C2913">
        <v>96</v>
      </c>
      <c r="D2913" s="3">
        <v>43799</v>
      </c>
      <c r="E2913" s="33">
        <v>19</v>
      </c>
      <c r="F2913">
        <v>1</v>
      </c>
      <c r="G2913">
        <f>+HLOOKUP(VLOOKUP($B2913,$Q$2:$R$42,2,0),costos_sf!$D$2:$AY$99,base_minorista!$A2913,0)</f>
        <v>116959930.13651168</v>
      </c>
      <c r="H2913">
        <f>+HLOOKUP(VLOOKUP($B2913,$Q$2:$R$42,2,0),creditos_sf!$D$2:$AY$99,base_minorista!$A2913,0)</f>
        <v>351678218.83221638</v>
      </c>
      <c r="I2913">
        <f>+HLOOKUP(VLOOKUP($B2913,$Q$2:$R$42,2,0),creditos_sf!$D$103:$AY$200,base_minorista!$A2913,0)</f>
        <v>223471312.07384336</v>
      </c>
      <c r="J2913">
        <f>+HLOOKUP(VLOOKUP($B2913,$Q$2:$R$42,2,0),Costo_fondeo!$D$3:$AY$100,base_minorista!$A2913,0)</f>
        <v>6.0157367828455168</v>
      </c>
      <c r="K2913">
        <f>+HLOOKUP(VLOOKUP($B2913,$Q$2:$R$42,2,0),Costo_provisiones!$D$3:$AY$100,base_minorista!$A2913,0)</f>
        <v>2.7512584269157725</v>
      </c>
      <c r="L2913">
        <f>+HLOOKUP(VLOOKUP($B2913,$Q$2:$R$42,2,0),Morosidad_control!$D$4:$AY$101,base_minorista!$A2913,0)</f>
        <v>7.0166682237675024</v>
      </c>
      <c r="M2913">
        <f ca="1">+OFFSET(Capital_2!$D$2,base_minorista!A2913,0)</f>
        <v>3.3960163093664169</v>
      </c>
      <c r="N2913">
        <f>+HLOOKUP(VLOOKUP($B2913,$Q$2:$R$42,2,0),costo_laboral!$E$2:$AZ$99,base_minorista!$A2913,0)</f>
        <v>11.1502599068523</v>
      </c>
      <c r="O2913">
        <f>+HLOOKUP(VLOOKUP($B2913,$Q$2:$R$42,2,0),Participacion2!$D$2:$AO$99,base_minorista!$A2913,0)</f>
        <v>1.12825310723686</v>
      </c>
    </row>
    <row r="2914" spans="1:15" ht="16.5" x14ac:dyDescent="0.3">
      <c r="A2914">
        <v>98</v>
      </c>
      <c r="B2914">
        <v>31</v>
      </c>
      <c r="C2914">
        <v>97</v>
      </c>
      <c r="D2914" s="3">
        <v>43830</v>
      </c>
      <c r="E2914" s="33">
        <v>19</v>
      </c>
      <c r="F2914">
        <v>1</v>
      </c>
      <c r="G2914">
        <f>+HLOOKUP(VLOOKUP($B2914,$Q$2:$R$42,2,0),costos_sf!$D$2:$AY$99,base_minorista!$A2914,0)</f>
        <v>115990643.10251693</v>
      </c>
      <c r="H2914">
        <f>+HLOOKUP(VLOOKUP($B2914,$Q$2:$R$42,2,0),creditos_sf!$D$2:$AY$99,base_minorista!$A2914,0)</f>
        <v>352427814.59791309</v>
      </c>
      <c r="I2914">
        <f>+HLOOKUP(VLOOKUP($B2914,$Q$2:$R$42,2,0),creditos_sf!$D$103:$AY$200,base_minorista!$A2914,0)</f>
        <v>220461316.85836729</v>
      </c>
      <c r="J2914">
        <f>+HLOOKUP(VLOOKUP($B2914,$Q$2:$R$42,2,0),Costo_fondeo!$D$3:$AY$100,base_minorista!$A2914,0)</f>
        <v>5.9560139686341671</v>
      </c>
      <c r="K2914">
        <f>+HLOOKUP(VLOOKUP($B2914,$Q$2:$R$42,2,0),Costo_provisiones!$D$3:$AY$100,base_minorista!$A2914,0)</f>
        <v>2.9110225165475292</v>
      </c>
      <c r="L2914">
        <f>+HLOOKUP(VLOOKUP($B2914,$Q$2:$R$42,2,0),Morosidad_control!$D$4:$AY$101,base_minorista!$A2914,0)</f>
        <v>6.9398583447088198</v>
      </c>
      <c r="M2914">
        <f ca="1">+OFFSET(Capital_2!$D$2,base_minorista!A2914,0)</f>
        <v>3.3787771447242938</v>
      </c>
      <c r="N2914">
        <f>+HLOOKUP(VLOOKUP($B2914,$Q$2:$R$42,2,0),costo_laboral!$E$2:$AZ$99,base_minorista!$A2914,0)</f>
        <v>10.9344624844602</v>
      </c>
      <c r="O2914">
        <f>+HLOOKUP(VLOOKUP($B2914,$Q$2:$R$42,2,0),Participacion2!$D$2:$AO$99,base_minorista!$A2914,0)</f>
        <v>1.13414604841016</v>
      </c>
    </row>
    <row r="2915" spans="1:15" ht="16.5" x14ac:dyDescent="0.3">
      <c r="A2915">
        <v>2</v>
      </c>
      <c r="B2915">
        <v>32</v>
      </c>
      <c r="C2915">
        <v>1</v>
      </c>
      <c r="D2915" s="3">
        <v>40908</v>
      </c>
      <c r="E2915" s="33">
        <v>11</v>
      </c>
      <c r="F2915">
        <v>1</v>
      </c>
      <c r="G2915">
        <f>+HLOOKUP(VLOOKUP($B2915,$Q$2:$R$42,2,0),costos_sf!$D$2:$AY$99,base_minorista!$A2915,0)</f>
        <v>2127200.8203578494</v>
      </c>
      <c r="H2915">
        <f>+HLOOKUP(VLOOKUP($B2915,$Q$2:$R$42,2,0),creditos_sf!$D$2:$AY$99,base_minorista!$A2915,0)</f>
        <v>3867186.750251615</v>
      </c>
      <c r="I2915">
        <f>+HLOOKUP(VLOOKUP($B2915,$Q$2:$R$42,2,0),creditos_sf!$D$103:$AY$200,base_minorista!$A2915,0)</f>
        <v>130799.15009778667</v>
      </c>
      <c r="J2915">
        <f>+HLOOKUP(VLOOKUP($B2915,$Q$2:$R$42,2,0),Costo_fondeo!$D$3:$AY$100,base_minorista!$A2915,0)</f>
        <v>1.3473190558532457</v>
      </c>
      <c r="K2915">
        <f>+HLOOKUP(VLOOKUP($B2915,$Q$2:$R$42,2,0),Costo_provisiones!$D$3:$AY$100,base_minorista!$A2915,0)</f>
        <v>16.750088075644097</v>
      </c>
      <c r="L2915">
        <f>+HLOOKUP(VLOOKUP($B2915,$Q$2:$R$42,2,0),Morosidad_control!$D$4:$AY$101,base_minorista!$A2915,0)</f>
        <v>13.687694572089177</v>
      </c>
      <c r="M2915">
        <f ca="1">+OFFSET(Capital_2!$D$2,base_minorista!A2915,0)</f>
        <v>3.518992143247762</v>
      </c>
      <c r="N2915">
        <f>+HLOOKUP(VLOOKUP($B2915,$Q$2:$R$42,2,0),costo_laboral!$E$2:$AZ$99,base_minorista!$A2915,0)</f>
        <v>36.050728988355125</v>
      </c>
      <c r="O2915">
        <f>+HLOOKUP(VLOOKUP($B2915,$Q$2:$R$42,2,0),Participacion2!$D$2:$AO$99,base_minorista!$A2915,0)</f>
        <v>1.558061591034237E-2</v>
      </c>
    </row>
    <row r="2916" spans="1:15" ht="16.5" x14ac:dyDescent="0.3">
      <c r="A2916">
        <v>3</v>
      </c>
      <c r="B2916">
        <v>32</v>
      </c>
      <c r="C2916">
        <v>2</v>
      </c>
      <c r="D2916" s="3">
        <v>40939</v>
      </c>
      <c r="E2916" s="33">
        <v>12</v>
      </c>
      <c r="F2916">
        <v>1</v>
      </c>
      <c r="G2916">
        <f>+HLOOKUP(VLOOKUP($B2916,$Q$2:$R$42,2,0),costos_sf!$D$2:$AY$99,base_minorista!$A2916,0)</f>
        <v>2309864.1171811614</v>
      </c>
      <c r="H2916">
        <f>+HLOOKUP(VLOOKUP($B2916,$Q$2:$R$42,2,0),creditos_sf!$D$2:$AY$99,base_minorista!$A2916,0)</f>
        <v>3987256.7564037419</v>
      </c>
      <c r="I2916">
        <f>+HLOOKUP(VLOOKUP($B2916,$Q$2:$R$42,2,0),creditos_sf!$D$103:$AY$200,base_minorista!$A2916,0)</f>
        <v>137886.44690333729</v>
      </c>
      <c r="J2916">
        <f>+HLOOKUP(VLOOKUP($B2916,$Q$2:$R$42,2,0),Costo_fondeo!$D$3:$AY$100,base_minorista!$A2916,0)</f>
        <v>1.2669034909441295</v>
      </c>
      <c r="K2916">
        <f>+HLOOKUP(VLOOKUP($B2916,$Q$2:$R$42,2,0),Costo_provisiones!$D$3:$AY$100,base_minorista!$A2916,0)</f>
        <v>15.573164354381946</v>
      </c>
      <c r="L2916">
        <f>+HLOOKUP(VLOOKUP($B2916,$Q$2:$R$42,2,0),Morosidad_control!$D$4:$AY$101,base_minorista!$A2916,0)</f>
        <v>13.879065962636487</v>
      </c>
      <c r="M2916">
        <f ca="1">+OFFSET(Capital_2!$D$2,base_minorista!A2916,0)</f>
        <v>3.5649149268123814</v>
      </c>
      <c r="N2916">
        <f>+HLOOKUP(VLOOKUP($B2916,$Q$2:$R$42,2,0),costo_laboral!$E$2:$AZ$99,base_minorista!$A2916,0)</f>
        <v>39.846150081694717</v>
      </c>
      <c r="O2916">
        <f>+HLOOKUP(VLOOKUP($B2916,$Q$2:$R$42,2,0),Participacion2!$D$2:$AO$99,base_minorista!$A2916,0)</f>
        <v>1.6158168691135566E-2</v>
      </c>
    </row>
    <row r="2917" spans="1:15" ht="16.5" x14ac:dyDescent="0.3">
      <c r="A2917">
        <v>4</v>
      </c>
      <c r="B2917">
        <v>32</v>
      </c>
      <c r="C2917">
        <v>3</v>
      </c>
      <c r="D2917" s="3">
        <v>40968</v>
      </c>
      <c r="E2917" s="33">
        <v>12</v>
      </c>
      <c r="F2917">
        <v>1</v>
      </c>
      <c r="G2917">
        <f>+HLOOKUP(VLOOKUP($B2917,$Q$2:$R$42,2,0),costos_sf!$D$2:$AY$99,base_minorista!$A2917,0)</f>
        <v>2264649.4319757358</v>
      </c>
      <c r="H2917">
        <f>+HLOOKUP(VLOOKUP($B2917,$Q$2:$R$42,2,0),creditos_sf!$D$2:$AY$99,base_minorista!$A2917,0)</f>
        <v>4026797.0933738775</v>
      </c>
      <c r="I2917">
        <f>+HLOOKUP(VLOOKUP($B2917,$Q$2:$R$42,2,0),creditos_sf!$D$103:$AY$200,base_minorista!$A2917,0)</f>
        <v>136300.76370515832</v>
      </c>
      <c r="J2917">
        <f>+HLOOKUP(VLOOKUP($B2917,$Q$2:$R$42,2,0),Costo_fondeo!$D$3:$AY$100,base_minorista!$A2917,0)</f>
        <v>1.1829107361496318</v>
      </c>
      <c r="K2917">
        <f>+HLOOKUP(VLOOKUP($B2917,$Q$2:$R$42,2,0),Costo_provisiones!$D$3:$AY$100,base_minorista!$A2917,0)</f>
        <v>15.540398409286407</v>
      </c>
      <c r="L2917">
        <f>+HLOOKUP(VLOOKUP($B2917,$Q$2:$R$42,2,0),Morosidad_control!$D$4:$AY$101,base_minorista!$A2917,0)</f>
        <v>14.553850483014056</v>
      </c>
      <c r="M2917">
        <f ca="1">+OFFSET(Capital_2!$D$2,base_minorista!A2917,0)</f>
        <v>3.6045728554123184</v>
      </c>
      <c r="N2917">
        <f>+HLOOKUP(VLOOKUP($B2917,$Q$2:$R$42,2,0),costo_laboral!$E$2:$AZ$99,base_minorista!$A2917,0)</f>
        <v>38.723287629402506</v>
      </c>
      <c r="O2917">
        <f>+HLOOKUP(VLOOKUP($B2917,$Q$2:$R$42,2,0),Participacion2!$D$2:$AO$99,base_minorista!$A2917,0)</f>
        <v>1.6149763396477078E-2</v>
      </c>
    </row>
    <row r="2918" spans="1:15" ht="16.5" x14ac:dyDescent="0.3">
      <c r="A2918">
        <v>5</v>
      </c>
      <c r="B2918">
        <v>32</v>
      </c>
      <c r="C2918">
        <v>4</v>
      </c>
      <c r="D2918" s="3">
        <v>40999</v>
      </c>
      <c r="E2918" s="33">
        <v>12</v>
      </c>
      <c r="F2918">
        <v>1</v>
      </c>
      <c r="G2918">
        <f>+HLOOKUP(VLOOKUP($B2918,$Q$2:$R$42,2,0),costos_sf!$D$2:$AY$99,base_minorista!$A2918,0)</f>
        <v>2198952.5572183914</v>
      </c>
      <c r="H2918">
        <f>+HLOOKUP(VLOOKUP($B2918,$Q$2:$R$42,2,0),creditos_sf!$D$2:$AY$99,base_minorista!$A2918,0)</f>
        <v>4304452.4829951534</v>
      </c>
      <c r="I2918">
        <f>+HLOOKUP(VLOOKUP($B2918,$Q$2:$R$42,2,0),creditos_sf!$D$103:$AY$200,base_minorista!$A2918,0)</f>
        <v>152018.74949779693</v>
      </c>
      <c r="J2918">
        <f>+HLOOKUP(VLOOKUP($B2918,$Q$2:$R$42,2,0),Costo_fondeo!$D$3:$AY$100,base_minorista!$A2918,0)</f>
        <v>1.1685797868312746</v>
      </c>
      <c r="K2918">
        <f>+HLOOKUP(VLOOKUP($B2918,$Q$2:$R$42,2,0),Costo_provisiones!$D$3:$AY$100,base_minorista!$A2918,0)</f>
        <v>15.188371812283751</v>
      </c>
      <c r="L2918">
        <f>+HLOOKUP(VLOOKUP($B2918,$Q$2:$R$42,2,0),Morosidad_control!$D$4:$AY$101,base_minorista!$A2918,0)</f>
        <v>14.574818342037052</v>
      </c>
      <c r="M2918">
        <f ca="1">+OFFSET(Capital_2!$D$2,base_minorista!A2918,0)</f>
        <v>3.6441469759495817</v>
      </c>
      <c r="N2918">
        <f>+HLOOKUP(VLOOKUP($B2918,$Q$2:$R$42,2,0),costo_laboral!$E$2:$AZ$99,base_minorista!$A2918,0)</f>
        <v>35.084477303686882</v>
      </c>
      <c r="O2918">
        <f>+HLOOKUP(VLOOKUP($B2918,$Q$2:$R$42,2,0),Participacion2!$D$2:$AO$99,base_minorista!$A2918,0)</f>
        <v>1.7012894733442942E-2</v>
      </c>
    </row>
    <row r="2919" spans="1:15" ht="16.5" x14ac:dyDescent="0.3">
      <c r="A2919">
        <v>6</v>
      </c>
      <c r="B2919">
        <v>32</v>
      </c>
      <c r="C2919">
        <v>5</v>
      </c>
      <c r="D2919" s="3">
        <v>41029</v>
      </c>
      <c r="E2919" s="33">
        <v>12</v>
      </c>
      <c r="F2919">
        <v>1</v>
      </c>
      <c r="G2919">
        <f>+HLOOKUP(VLOOKUP($B2919,$Q$2:$R$42,2,0),costos_sf!$D$2:$AY$99,base_minorista!$A2919,0)</f>
        <v>2132696.1739292918</v>
      </c>
      <c r="H2919">
        <f>+HLOOKUP(VLOOKUP($B2919,$Q$2:$R$42,2,0),creditos_sf!$D$2:$AY$99,base_minorista!$A2919,0)</f>
        <v>4485958.1966662137</v>
      </c>
      <c r="I2919">
        <f>+HLOOKUP(VLOOKUP($B2919,$Q$2:$R$42,2,0),creditos_sf!$D$103:$AY$200,base_minorista!$A2919,0)</f>
        <v>151059.80072853694</v>
      </c>
      <c r="J2919">
        <f>+HLOOKUP(VLOOKUP($B2919,$Q$2:$R$42,2,0),Costo_fondeo!$D$3:$AY$100,base_minorista!$A2919,0)</f>
        <v>1.1572524524354473</v>
      </c>
      <c r="K2919">
        <f>+HLOOKUP(VLOOKUP($B2919,$Q$2:$R$42,2,0),Costo_provisiones!$D$3:$AY$100,base_minorista!$A2919,0)</f>
        <v>14.3440360447531</v>
      </c>
      <c r="L2919">
        <f>+HLOOKUP(VLOOKUP($B2919,$Q$2:$R$42,2,0),Morosidad_control!$D$4:$AY$101,base_minorista!$A2919,0)</f>
        <v>14.926921585425729</v>
      </c>
      <c r="M2919">
        <f ca="1">+OFFSET(Capital_2!$D$2,base_minorista!A2919,0)</f>
        <v>3.6866707606514586</v>
      </c>
      <c r="N2919">
        <f>+HLOOKUP(VLOOKUP($B2919,$Q$2:$R$42,2,0),costo_laboral!$E$2:$AZ$99,base_minorista!$A2919,0)</f>
        <v>32.901172876900354</v>
      </c>
      <c r="O2919">
        <f>+HLOOKUP(VLOOKUP($B2919,$Q$2:$R$42,2,0),Participacion2!$D$2:$AO$99,base_minorista!$A2919,0)</f>
        <v>1.7574818355900058E-2</v>
      </c>
    </row>
    <row r="2920" spans="1:15" ht="16.5" x14ac:dyDescent="0.3">
      <c r="A2920">
        <v>7</v>
      </c>
      <c r="B2920">
        <v>32</v>
      </c>
      <c r="C2920">
        <v>6</v>
      </c>
      <c r="D2920" s="3">
        <v>41060</v>
      </c>
      <c r="E2920" s="33">
        <v>12</v>
      </c>
      <c r="F2920">
        <v>1</v>
      </c>
      <c r="G2920">
        <f>+HLOOKUP(VLOOKUP($B2920,$Q$2:$R$42,2,0),costos_sf!$D$2:$AY$99,base_minorista!$A2920,0)</f>
        <v>2072455.616954399</v>
      </c>
      <c r="H2920">
        <f>+HLOOKUP(VLOOKUP($B2920,$Q$2:$R$42,2,0),creditos_sf!$D$2:$AY$99,base_minorista!$A2920,0)</f>
        <v>4831298.811718436</v>
      </c>
      <c r="I2920">
        <f>+HLOOKUP(VLOOKUP($B2920,$Q$2:$R$42,2,0),creditos_sf!$D$103:$AY$200,base_minorista!$A2920,0)</f>
        <v>167248.87695887932</v>
      </c>
      <c r="J2920">
        <f>+HLOOKUP(VLOOKUP($B2920,$Q$2:$R$42,2,0),Costo_fondeo!$D$3:$AY$100,base_minorista!$A2920,0)</f>
        <v>1.1147118972373073</v>
      </c>
      <c r="K2920">
        <f>+HLOOKUP(VLOOKUP($B2920,$Q$2:$R$42,2,0),Costo_provisiones!$D$3:$AY$100,base_minorista!$A2920,0)</f>
        <v>12.758786306988275</v>
      </c>
      <c r="L2920">
        <f>+HLOOKUP(VLOOKUP($B2920,$Q$2:$R$42,2,0),Morosidad_control!$D$4:$AY$101,base_minorista!$A2920,0)</f>
        <v>12.926898758413493</v>
      </c>
      <c r="M2920">
        <f ca="1">+OFFSET(Capital_2!$D$2,base_minorista!A2920,0)</f>
        <v>3.7432616406065877</v>
      </c>
      <c r="N2920">
        <f>+HLOOKUP(VLOOKUP($B2920,$Q$2:$R$42,2,0),costo_laboral!$E$2:$AZ$99,base_minorista!$A2920,0)</f>
        <v>30.411022509532266</v>
      </c>
      <c r="O2920">
        <f>+HLOOKUP(VLOOKUP($B2920,$Q$2:$R$42,2,0),Participacion2!$D$2:$AO$99,base_minorista!$A2920,0)</f>
        <v>1.8553954060676163E-2</v>
      </c>
    </row>
    <row r="2921" spans="1:15" ht="16.5" x14ac:dyDescent="0.3">
      <c r="A2921">
        <v>8</v>
      </c>
      <c r="B2921">
        <v>32</v>
      </c>
      <c r="C2921">
        <v>7</v>
      </c>
      <c r="D2921" s="3">
        <v>41090</v>
      </c>
      <c r="E2921" s="33">
        <v>12</v>
      </c>
      <c r="F2921">
        <v>1</v>
      </c>
      <c r="G2921">
        <f>+HLOOKUP(VLOOKUP($B2921,$Q$2:$R$42,2,0),costos_sf!$D$2:$AY$99,base_minorista!$A2921,0)</f>
        <v>2001299.5913582221</v>
      </c>
      <c r="H2921">
        <f>+HLOOKUP(VLOOKUP($B2921,$Q$2:$R$42,2,0),creditos_sf!$D$2:$AY$99,base_minorista!$A2921,0)</f>
        <v>5071400.8659475995</v>
      </c>
      <c r="I2921">
        <f>+HLOOKUP(VLOOKUP($B2921,$Q$2:$R$42,2,0),creditos_sf!$D$103:$AY$200,base_minorista!$A2921,0)</f>
        <v>156087.15421241958</v>
      </c>
      <c r="J2921">
        <f>+HLOOKUP(VLOOKUP($B2921,$Q$2:$R$42,2,0),Costo_fondeo!$D$3:$AY$100,base_minorista!$A2921,0)</f>
        <v>1.0791686283760518</v>
      </c>
      <c r="K2921">
        <f>+HLOOKUP(VLOOKUP($B2921,$Q$2:$R$42,2,0),Costo_provisiones!$D$3:$AY$100,base_minorista!$A2921,0)</f>
        <v>11.045279103360915</v>
      </c>
      <c r="L2921">
        <f>+HLOOKUP(VLOOKUP($B2921,$Q$2:$R$42,2,0),Morosidad_control!$D$4:$AY$101,base_minorista!$A2921,0)</f>
        <v>12.466594601704148</v>
      </c>
      <c r="M2921">
        <f ca="1">+OFFSET(Capital_2!$D$2,base_minorista!A2921,0)</f>
        <v>3.7659791083914693</v>
      </c>
      <c r="N2921">
        <f>+HLOOKUP(VLOOKUP($B2921,$Q$2:$R$42,2,0),costo_laboral!$E$2:$AZ$99,base_minorista!$A2921,0)</f>
        <v>28.715200705946113</v>
      </c>
      <c r="O2921">
        <f>+HLOOKUP(VLOOKUP($B2921,$Q$2:$R$42,2,0),Participacion2!$D$2:$AO$99,base_minorista!$A2921,0)</f>
        <v>1.9212391596601965E-2</v>
      </c>
    </row>
    <row r="2922" spans="1:15" ht="16.5" x14ac:dyDescent="0.3">
      <c r="A2922">
        <v>9</v>
      </c>
      <c r="B2922">
        <v>32</v>
      </c>
      <c r="C2922">
        <v>8</v>
      </c>
      <c r="D2922" s="3">
        <v>41121</v>
      </c>
      <c r="E2922" s="33">
        <v>12</v>
      </c>
      <c r="F2922">
        <v>1</v>
      </c>
      <c r="G2922">
        <f>+HLOOKUP(VLOOKUP($B2922,$Q$2:$R$42,2,0),costos_sf!$D$2:$AY$99,base_minorista!$A2922,0)</f>
        <v>1962739.1291455643</v>
      </c>
      <c r="H2922">
        <f>+HLOOKUP(VLOOKUP($B2922,$Q$2:$R$42,2,0),creditos_sf!$D$2:$AY$99,base_minorista!$A2922,0)</f>
        <v>5291044.3417171929</v>
      </c>
      <c r="I2922">
        <f>+HLOOKUP(VLOOKUP($B2922,$Q$2:$R$42,2,0),creditos_sf!$D$103:$AY$200,base_minorista!$A2922,0)</f>
        <v>159325.47869042854</v>
      </c>
      <c r="J2922">
        <f>+HLOOKUP(VLOOKUP($B2922,$Q$2:$R$42,2,0),Costo_fondeo!$D$3:$AY$100,base_minorista!$A2922,0)</f>
        <v>1.0254438135433568</v>
      </c>
      <c r="K2922">
        <f>+HLOOKUP(VLOOKUP($B2922,$Q$2:$R$42,2,0),Costo_provisiones!$D$3:$AY$100,base_minorista!$A2922,0)</f>
        <v>9.7515118043146352</v>
      </c>
      <c r="L2922">
        <f>+HLOOKUP(VLOOKUP($B2922,$Q$2:$R$42,2,0),Morosidad_control!$D$4:$AY$101,base_minorista!$A2922,0)</f>
        <v>11.45517243396653</v>
      </c>
      <c r="M2922">
        <f ca="1">+OFFSET(Capital_2!$D$2,base_minorista!A2922,0)</f>
        <v>3.7900682632030773</v>
      </c>
      <c r="N2922">
        <f>+HLOOKUP(VLOOKUP($B2922,$Q$2:$R$42,2,0),costo_laboral!$E$2:$AZ$99,base_minorista!$A2922,0)</f>
        <v>27.489728644678067</v>
      </c>
      <c r="O2922">
        <f>+HLOOKUP(VLOOKUP($B2922,$Q$2:$R$42,2,0),Participacion2!$D$2:$AO$99,base_minorista!$A2922,0)</f>
        <v>2.0060388377708974E-2</v>
      </c>
    </row>
    <row r="2923" spans="1:15" ht="16.5" x14ac:dyDescent="0.3">
      <c r="A2923">
        <v>10</v>
      </c>
      <c r="B2923">
        <v>32</v>
      </c>
      <c r="C2923">
        <v>9</v>
      </c>
      <c r="D2923" s="3">
        <v>41152</v>
      </c>
      <c r="E2923" s="33">
        <v>12</v>
      </c>
      <c r="F2923">
        <v>1</v>
      </c>
      <c r="G2923">
        <f>+HLOOKUP(VLOOKUP($B2923,$Q$2:$R$42,2,0),costos_sf!$D$2:$AY$99,base_minorista!$A2923,0)</f>
        <v>1911207.1296658483</v>
      </c>
      <c r="H2923">
        <f>+HLOOKUP(VLOOKUP($B2923,$Q$2:$R$42,2,0),creditos_sf!$D$2:$AY$99,base_minorista!$A2923,0)</f>
        <v>5653449.6881109662</v>
      </c>
      <c r="I2923">
        <f>+HLOOKUP(VLOOKUP($B2923,$Q$2:$R$42,2,0),creditos_sf!$D$103:$AY$200,base_minorista!$A2923,0)</f>
        <v>182314.09697449184</v>
      </c>
      <c r="J2923">
        <f>+HLOOKUP(VLOOKUP($B2923,$Q$2:$R$42,2,0),Costo_fondeo!$D$3:$AY$100,base_minorista!$A2923,0)</f>
        <v>0.93708507398525909</v>
      </c>
      <c r="K2923">
        <f>+HLOOKUP(VLOOKUP($B2923,$Q$2:$R$42,2,0),Costo_provisiones!$D$3:$AY$100,base_minorista!$A2923,0)</f>
        <v>8.1646255201240923</v>
      </c>
      <c r="L2923">
        <f>+HLOOKUP(VLOOKUP($B2923,$Q$2:$R$42,2,0),Morosidad_control!$D$4:$AY$101,base_minorista!$A2923,0)</f>
        <v>10.772826732404868</v>
      </c>
      <c r="M2923">
        <f ca="1">+OFFSET(Capital_2!$D$2,base_minorista!A2923,0)</f>
        <v>3.7960315209630844</v>
      </c>
      <c r="N2923">
        <f>+HLOOKUP(VLOOKUP($B2923,$Q$2:$R$42,2,0),costo_laboral!$E$2:$AZ$99,base_minorista!$A2923,0)</f>
        <v>25.655098114213637</v>
      </c>
      <c r="O2923">
        <f>+HLOOKUP(VLOOKUP($B2923,$Q$2:$R$42,2,0),Participacion2!$D$2:$AO$99,base_minorista!$A2923,0)</f>
        <v>2.1331070903341305E-2</v>
      </c>
    </row>
    <row r="2924" spans="1:15" ht="16.5" x14ac:dyDescent="0.3">
      <c r="A2924">
        <v>11</v>
      </c>
      <c r="B2924">
        <v>32</v>
      </c>
      <c r="C2924">
        <v>10</v>
      </c>
      <c r="D2924" s="3">
        <v>41182</v>
      </c>
      <c r="E2924" s="33">
        <v>12</v>
      </c>
      <c r="F2924">
        <v>1</v>
      </c>
      <c r="G2924">
        <f>+HLOOKUP(VLOOKUP($B2924,$Q$2:$R$42,2,0),costos_sf!$D$2:$AY$99,base_minorista!$A2924,0)</f>
        <v>1932823.6526883808</v>
      </c>
      <c r="H2924">
        <f>+HLOOKUP(VLOOKUP($B2924,$Q$2:$R$42,2,0),creditos_sf!$D$2:$AY$99,base_minorista!$A2924,0)</f>
        <v>6075434.7165078232</v>
      </c>
      <c r="I2924">
        <f>+HLOOKUP(VLOOKUP($B2924,$Q$2:$R$42,2,0),creditos_sf!$D$103:$AY$200,base_minorista!$A2924,0)</f>
        <v>184026.53162569174</v>
      </c>
      <c r="J2924">
        <f>+HLOOKUP(VLOOKUP($B2924,$Q$2:$R$42,2,0),Costo_fondeo!$D$3:$AY$100,base_minorista!$A2924,0)</f>
        <v>0.81861512350532717</v>
      </c>
      <c r="K2924">
        <f>+HLOOKUP(VLOOKUP($B2924,$Q$2:$R$42,2,0),Costo_provisiones!$D$3:$AY$100,base_minorista!$A2924,0)</f>
        <v>7.6487502181446176</v>
      </c>
      <c r="L2924">
        <f>+HLOOKUP(VLOOKUP($B2924,$Q$2:$R$42,2,0),Morosidad_control!$D$4:$AY$101,base_minorista!$A2924,0)</f>
        <v>9.9281608514356723</v>
      </c>
      <c r="M2924">
        <f ca="1">+OFFSET(Capital_2!$D$2,base_minorista!A2924,0)</f>
        <v>3.7807846214491896</v>
      </c>
      <c r="N2924">
        <f>+HLOOKUP(VLOOKUP($B2924,$Q$2:$R$42,2,0),costo_laboral!$E$2:$AZ$99,base_minorista!$A2924,0)</f>
        <v>24.359723308623167</v>
      </c>
      <c r="O2924">
        <f>+HLOOKUP(VLOOKUP($B2924,$Q$2:$R$42,2,0),Participacion2!$D$2:$AO$99,base_minorista!$A2924,0)</f>
        <v>2.2773378127424831E-2</v>
      </c>
    </row>
    <row r="2925" spans="1:15" ht="16.5" x14ac:dyDescent="0.3">
      <c r="A2925">
        <v>12</v>
      </c>
      <c r="B2925">
        <v>32</v>
      </c>
      <c r="C2925">
        <v>11</v>
      </c>
      <c r="D2925" s="3">
        <v>41213</v>
      </c>
      <c r="E2925" s="33">
        <v>12</v>
      </c>
      <c r="F2925">
        <v>1</v>
      </c>
      <c r="G2925">
        <f>+HLOOKUP(VLOOKUP($B2925,$Q$2:$R$42,2,0),costos_sf!$D$2:$AY$99,base_minorista!$A2925,0)</f>
        <v>1961842.313528823</v>
      </c>
      <c r="H2925">
        <f>+HLOOKUP(VLOOKUP($B2925,$Q$2:$R$42,2,0),creditos_sf!$D$2:$AY$99,base_minorista!$A2925,0)</f>
        <v>6363636.839191271</v>
      </c>
      <c r="I2925">
        <f>+HLOOKUP(VLOOKUP($B2925,$Q$2:$R$42,2,0),creditos_sf!$D$103:$AY$200,base_minorista!$A2925,0)</f>
        <v>198883.1647690575</v>
      </c>
      <c r="J2925">
        <f>+HLOOKUP(VLOOKUP($B2925,$Q$2:$R$42,2,0),Costo_fondeo!$D$3:$AY$100,base_minorista!$A2925,0)</f>
        <v>0.65659947374795147</v>
      </c>
      <c r="K2925">
        <f>+HLOOKUP(VLOOKUP($B2925,$Q$2:$R$42,2,0),Costo_provisiones!$D$3:$AY$100,base_minorista!$A2925,0)</f>
        <v>6.9483910089795211</v>
      </c>
      <c r="L2925">
        <f>+HLOOKUP(VLOOKUP($B2925,$Q$2:$R$42,2,0),Morosidad_control!$D$4:$AY$101,base_minorista!$A2925,0)</f>
        <v>10.580340221702729</v>
      </c>
      <c r="M2925">
        <f ca="1">+OFFSET(Capital_2!$D$2,base_minorista!A2925,0)</f>
        <v>3.7788207097198074</v>
      </c>
      <c r="N2925">
        <f>+HLOOKUP(VLOOKUP($B2925,$Q$2:$R$42,2,0),costo_laboral!$E$2:$AZ$99,base_minorista!$A2925,0)</f>
        <v>23.898240893501146</v>
      </c>
      <c r="O2925">
        <f>+HLOOKUP(VLOOKUP($B2925,$Q$2:$R$42,2,0),Participacion2!$D$2:$AO$99,base_minorista!$A2925,0)</f>
        <v>2.3438604262690451E-2</v>
      </c>
    </row>
    <row r="2926" spans="1:15" ht="16.5" x14ac:dyDescent="0.3">
      <c r="A2926">
        <v>13</v>
      </c>
      <c r="B2926">
        <v>32</v>
      </c>
      <c r="C2926">
        <v>12</v>
      </c>
      <c r="D2926" s="3">
        <v>41243</v>
      </c>
      <c r="E2926" s="33">
        <v>12</v>
      </c>
      <c r="F2926">
        <v>1</v>
      </c>
      <c r="G2926">
        <f>+HLOOKUP(VLOOKUP($B2926,$Q$2:$R$42,2,0),costos_sf!$D$2:$AY$99,base_minorista!$A2926,0)</f>
        <v>1991244.9123875233</v>
      </c>
      <c r="H2926">
        <f>+HLOOKUP(VLOOKUP($B2926,$Q$2:$R$42,2,0),creditos_sf!$D$2:$AY$99,base_minorista!$A2926,0)</f>
        <v>6404542.4135243902</v>
      </c>
      <c r="I2926">
        <f>+HLOOKUP(VLOOKUP($B2926,$Q$2:$R$42,2,0),creditos_sf!$D$103:$AY$200,base_minorista!$A2926,0)</f>
        <v>424046.88629766152</v>
      </c>
      <c r="J2926">
        <f>+HLOOKUP(VLOOKUP($B2926,$Q$2:$R$42,2,0),Costo_fondeo!$D$3:$AY$100,base_minorista!$A2926,0)</f>
        <v>0.41538357354089572</v>
      </c>
      <c r="K2926">
        <f>+HLOOKUP(VLOOKUP($B2926,$Q$2:$R$42,2,0),Costo_provisiones!$D$3:$AY$100,base_minorista!$A2926,0)</f>
        <v>6.7182337293618639</v>
      </c>
      <c r="L2926">
        <f>+HLOOKUP(VLOOKUP($B2926,$Q$2:$R$42,2,0),Morosidad_control!$D$4:$AY$101,base_minorista!$A2926,0)</f>
        <v>9.4960894209628144</v>
      </c>
      <c r="M2926">
        <f ca="1">+OFFSET(Capital_2!$D$2,base_minorista!A2926,0)</f>
        <v>3.8090188851336229</v>
      </c>
      <c r="N2926">
        <f>+HLOOKUP(VLOOKUP($B2926,$Q$2:$R$42,2,0),costo_laboral!$E$2:$AZ$99,base_minorista!$A2926,0)</f>
        <v>23.317500354215458</v>
      </c>
      <c r="O2926">
        <f>+HLOOKUP(VLOOKUP($B2926,$Q$2:$R$42,2,0),Participacion2!$D$2:$AO$99,base_minorista!$A2926,0)</f>
        <v>2.3038569342159872E-2</v>
      </c>
    </row>
    <row r="2927" spans="1:15" ht="16.5" x14ac:dyDescent="0.3">
      <c r="A2927">
        <v>14</v>
      </c>
      <c r="B2927">
        <v>32</v>
      </c>
      <c r="C2927">
        <v>13</v>
      </c>
      <c r="D2927" s="3">
        <v>41274</v>
      </c>
      <c r="E2927" s="33">
        <v>12</v>
      </c>
      <c r="F2927">
        <v>1</v>
      </c>
      <c r="G2927">
        <f>+HLOOKUP(VLOOKUP($B2927,$Q$2:$R$42,2,0),costos_sf!$D$2:$AY$99,base_minorista!$A2927,0)</f>
        <v>2037019.8742703837</v>
      </c>
      <c r="H2927">
        <f>+HLOOKUP(VLOOKUP($B2927,$Q$2:$R$42,2,0),creditos_sf!$D$2:$AY$99,base_minorista!$A2927,0)</f>
        <v>6328926.9223673195</v>
      </c>
      <c r="I2927">
        <f>+HLOOKUP(VLOOKUP($B2927,$Q$2:$R$42,2,0),creditos_sf!$D$103:$AY$200,base_minorista!$A2927,0)</f>
        <v>405449.96368092031</v>
      </c>
      <c r="J2927">
        <f>+HLOOKUP(VLOOKUP($B2927,$Q$2:$R$42,2,0),Costo_fondeo!$D$3:$AY$100,base_minorista!$A2927,0)</f>
        <v>0</v>
      </c>
      <c r="K2927">
        <f>+HLOOKUP(VLOOKUP($B2927,$Q$2:$R$42,2,0),Costo_provisiones!$D$3:$AY$100,base_minorista!$A2927,0)</f>
        <v>7.2731181080403902</v>
      </c>
      <c r="L2927">
        <f>+HLOOKUP(VLOOKUP($B2927,$Q$2:$R$42,2,0),Morosidad_control!$D$4:$AY$101,base_minorista!$A2927,0)</f>
        <v>9.891991677908937</v>
      </c>
      <c r="M2927">
        <f ca="1">+OFFSET(Capital_2!$D$2,base_minorista!A2927,0)</f>
        <v>3.8327018844682854</v>
      </c>
      <c r="N2927">
        <f>+HLOOKUP(VLOOKUP($B2927,$Q$2:$R$42,2,0),costo_laboral!$E$2:$AZ$99,base_minorista!$A2927,0)</f>
        <v>23.691510889563595</v>
      </c>
      <c r="O2927">
        <f>+HLOOKUP(VLOOKUP($B2927,$Q$2:$R$42,2,0),Participacion2!$D$2:$AO$99,base_minorista!$A2927,0)</f>
        <v>2.2970876868062057E-2</v>
      </c>
    </row>
    <row r="2928" spans="1:15" ht="16.5" x14ac:dyDescent="0.3">
      <c r="A2928">
        <v>15</v>
      </c>
      <c r="B2928">
        <v>32</v>
      </c>
      <c r="C2928">
        <v>14</v>
      </c>
      <c r="D2928" s="3">
        <v>41305</v>
      </c>
      <c r="E2928" s="33">
        <v>13</v>
      </c>
      <c r="F2928">
        <v>1</v>
      </c>
      <c r="G2928">
        <f>+HLOOKUP(VLOOKUP($B2928,$Q$2:$R$42,2,0),costos_sf!$D$2:$AY$99,base_minorista!$A2928,0)</f>
        <v>2081028.4410847507</v>
      </c>
      <c r="H2928">
        <f>+HLOOKUP(VLOOKUP($B2928,$Q$2:$R$42,2,0),creditos_sf!$D$2:$AY$99,base_minorista!$A2928,0)</f>
        <v>6068680.1702021686</v>
      </c>
      <c r="I2928">
        <f>+HLOOKUP(VLOOKUP($B2928,$Q$2:$R$42,2,0),creditos_sf!$D$103:$AY$200,base_minorista!$A2928,0)</f>
        <v>387172.64683966542</v>
      </c>
      <c r="J2928">
        <f>+HLOOKUP(VLOOKUP($B2928,$Q$2:$R$42,2,0),Costo_fondeo!$D$3:$AY$100,base_minorista!$A2928,0)</f>
        <v>0</v>
      </c>
      <c r="K2928">
        <f>+HLOOKUP(VLOOKUP($B2928,$Q$2:$R$42,2,0),Costo_provisiones!$D$3:$AY$100,base_minorista!$A2928,0)</f>
        <v>7.8039632278585094</v>
      </c>
      <c r="L2928">
        <f>+HLOOKUP(VLOOKUP($B2928,$Q$2:$R$42,2,0),Morosidad_control!$D$4:$AY$101,base_minorista!$A2928,0)</f>
        <v>12.705715770338994</v>
      </c>
      <c r="M2928">
        <f ca="1">+OFFSET(Capital_2!$D$2,base_minorista!A2928,0)</f>
        <v>3.850163299057161</v>
      </c>
      <c r="N2928">
        <f>+HLOOKUP(VLOOKUP($B2928,$Q$2:$R$42,2,0),costo_laboral!$E$2:$AZ$99,base_minorista!$A2928,0)</f>
        <v>24.585571480049818</v>
      </c>
      <c r="O2928">
        <f>+HLOOKUP(VLOOKUP($B2928,$Q$2:$R$42,2,0),Participacion2!$D$2:$AO$99,base_minorista!$A2928,0)</f>
        <v>2.2019826470923261E-2</v>
      </c>
    </row>
    <row r="2929" spans="1:15" ht="16.5" x14ac:dyDescent="0.3">
      <c r="A2929">
        <v>16</v>
      </c>
      <c r="B2929">
        <v>32</v>
      </c>
      <c r="C2929">
        <v>15</v>
      </c>
      <c r="D2929" s="3">
        <v>41333</v>
      </c>
      <c r="E2929" s="33">
        <v>13</v>
      </c>
      <c r="F2929">
        <v>1</v>
      </c>
      <c r="G2929">
        <f>+HLOOKUP(VLOOKUP($B2929,$Q$2:$R$42,2,0),costos_sf!$D$2:$AY$99,base_minorista!$A2929,0)</f>
        <v>2116152.1025459003</v>
      </c>
      <c r="H2929">
        <f>+HLOOKUP(VLOOKUP($B2929,$Q$2:$R$42,2,0),creditos_sf!$D$2:$AY$99,base_minorista!$A2929,0)</f>
        <v>5968043.8258889243</v>
      </c>
      <c r="I2929">
        <f>+HLOOKUP(VLOOKUP($B2929,$Q$2:$R$42,2,0),creditos_sf!$D$103:$AY$200,base_minorista!$A2929,0)</f>
        <v>409584.85754656023</v>
      </c>
      <c r="J2929">
        <f>+HLOOKUP(VLOOKUP($B2929,$Q$2:$R$42,2,0),Costo_fondeo!$D$3:$AY$100,base_minorista!$A2929,0)</f>
        <v>0</v>
      </c>
      <c r="K2929">
        <f>+HLOOKUP(VLOOKUP($B2929,$Q$2:$R$42,2,0),Costo_provisiones!$D$3:$AY$100,base_minorista!$A2929,0)</f>
        <v>8.018877614778841</v>
      </c>
      <c r="L2929">
        <f>+HLOOKUP(VLOOKUP($B2929,$Q$2:$R$42,2,0),Morosidad_control!$D$4:$AY$101,base_minorista!$A2929,0)</f>
        <v>13.416843500155837</v>
      </c>
      <c r="M2929">
        <f ca="1">+OFFSET(Capital_2!$D$2,base_minorista!A2929,0)</f>
        <v>3.8660657399921172</v>
      </c>
      <c r="N2929">
        <f>+HLOOKUP(VLOOKUP($B2929,$Q$2:$R$42,2,0),costo_laboral!$E$2:$AZ$99,base_minorista!$A2929,0)</f>
        <v>24.899019939352357</v>
      </c>
      <c r="O2929">
        <f>+HLOOKUP(VLOOKUP($B2929,$Q$2:$R$42,2,0),Participacion2!$D$2:$AO$99,base_minorista!$A2929,0)</f>
        <v>2.1637217772152283E-2</v>
      </c>
    </row>
    <row r="2930" spans="1:15" ht="16.5" x14ac:dyDescent="0.3">
      <c r="A2930">
        <v>17</v>
      </c>
      <c r="B2930">
        <v>32</v>
      </c>
      <c r="C2930">
        <v>16</v>
      </c>
      <c r="D2930" s="3">
        <v>41364</v>
      </c>
      <c r="E2930" s="33">
        <v>13</v>
      </c>
      <c r="F2930">
        <v>1</v>
      </c>
      <c r="G2930">
        <f>+HLOOKUP(VLOOKUP($B2930,$Q$2:$R$42,2,0),costos_sf!$D$2:$AY$99,base_minorista!$A2930,0)</f>
        <v>2172053.5904963207</v>
      </c>
      <c r="H2930">
        <f>+HLOOKUP(VLOOKUP($B2930,$Q$2:$R$42,2,0),creditos_sf!$D$2:$AY$99,base_minorista!$A2930,0)</f>
        <v>5911286.5087035019</v>
      </c>
      <c r="I2930">
        <f>+HLOOKUP(VLOOKUP($B2930,$Q$2:$R$42,2,0),creditos_sf!$D$103:$AY$200,base_minorista!$A2930,0)</f>
        <v>392856.79791293276</v>
      </c>
      <c r="J2930">
        <f>+HLOOKUP(VLOOKUP($B2930,$Q$2:$R$42,2,0),Costo_fondeo!$D$3:$AY$100,base_minorista!$A2930,0)</f>
        <v>0</v>
      </c>
      <c r="K2930">
        <f>+HLOOKUP(VLOOKUP($B2930,$Q$2:$R$42,2,0),Costo_provisiones!$D$3:$AY$100,base_minorista!$A2930,0)</f>
        <v>8.6233593057814097</v>
      </c>
      <c r="L2930">
        <f>+HLOOKUP(VLOOKUP($B2930,$Q$2:$R$42,2,0),Morosidad_control!$D$4:$AY$101,base_minorista!$A2930,0)</f>
        <v>15.982080194609985</v>
      </c>
      <c r="M2930">
        <f ca="1">+OFFSET(Capital_2!$D$2,base_minorista!A2930,0)</f>
        <v>3.8754391719680488</v>
      </c>
      <c r="N2930">
        <f>+HLOOKUP(VLOOKUP($B2930,$Q$2:$R$42,2,0),costo_laboral!$E$2:$AZ$99,base_minorista!$A2930,0)</f>
        <v>25.252737758615591</v>
      </c>
      <c r="O2930">
        <f>+HLOOKUP(VLOOKUP($B2930,$Q$2:$R$42,2,0),Participacion2!$D$2:$AO$99,base_minorista!$A2930,0)</f>
        <v>2.1530959196092748E-2</v>
      </c>
    </row>
    <row r="2931" spans="1:15" ht="16.5" x14ac:dyDescent="0.3">
      <c r="A2931">
        <v>18</v>
      </c>
      <c r="B2931">
        <v>32</v>
      </c>
      <c r="C2931">
        <v>17</v>
      </c>
      <c r="D2931" s="3">
        <v>41394</v>
      </c>
      <c r="E2931" s="33">
        <v>13</v>
      </c>
      <c r="F2931">
        <v>1</v>
      </c>
      <c r="G2931">
        <f>+HLOOKUP(VLOOKUP($B2931,$Q$2:$R$42,2,0),costos_sf!$D$2:$AY$99,base_minorista!$A2931,0)</f>
        <v>2215050.0521906782</v>
      </c>
      <c r="H2931">
        <f>+HLOOKUP(VLOOKUP($B2931,$Q$2:$R$42,2,0),creditos_sf!$D$2:$AY$99,base_minorista!$A2931,0)</f>
        <v>5759311.1186716836</v>
      </c>
      <c r="I2931">
        <f>+HLOOKUP(VLOOKUP($B2931,$Q$2:$R$42,2,0),creditos_sf!$D$103:$AY$200,base_minorista!$A2931,0)</f>
        <v>372118.92281837185</v>
      </c>
      <c r="J2931">
        <f>+HLOOKUP(VLOOKUP($B2931,$Q$2:$R$42,2,0),Costo_fondeo!$D$3:$AY$100,base_minorista!$A2931,0)</f>
        <v>0</v>
      </c>
      <c r="K2931">
        <f>+HLOOKUP(VLOOKUP($B2931,$Q$2:$R$42,2,0),Costo_provisiones!$D$3:$AY$100,base_minorista!$A2931,0)</f>
        <v>8.8481363930222319</v>
      </c>
      <c r="L2931">
        <f>+HLOOKUP(VLOOKUP($B2931,$Q$2:$R$42,2,0),Morosidad_control!$D$4:$AY$101,base_minorista!$A2931,0)</f>
        <v>17.741001329015837</v>
      </c>
      <c r="M2931">
        <f ca="1">+OFFSET(Capital_2!$D$2,base_minorista!A2931,0)</f>
        <v>3.8611269429337338</v>
      </c>
      <c r="N2931">
        <f>+HLOOKUP(VLOOKUP($B2931,$Q$2:$R$42,2,0),costo_laboral!$E$2:$AZ$99,base_minorista!$A2931,0)</f>
        <v>26.127088949520811</v>
      </c>
      <c r="O2931">
        <f>+HLOOKUP(VLOOKUP($B2931,$Q$2:$R$42,2,0),Participacion2!$D$2:$AO$99,base_minorista!$A2931,0)</f>
        <v>2.0878939992262185E-2</v>
      </c>
    </row>
    <row r="2932" spans="1:15" ht="16.5" x14ac:dyDescent="0.3">
      <c r="A2932">
        <v>19</v>
      </c>
      <c r="B2932">
        <v>32</v>
      </c>
      <c r="C2932">
        <v>18</v>
      </c>
      <c r="D2932" s="3">
        <v>41425</v>
      </c>
      <c r="E2932" s="33">
        <v>13</v>
      </c>
      <c r="F2932">
        <v>1</v>
      </c>
      <c r="G2932">
        <f>+HLOOKUP(VLOOKUP($B2932,$Q$2:$R$42,2,0),costos_sf!$D$2:$AY$99,base_minorista!$A2932,0)</f>
        <v>2269697.8807257866</v>
      </c>
      <c r="H2932">
        <f>+HLOOKUP(VLOOKUP($B2932,$Q$2:$R$42,2,0),creditos_sf!$D$2:$AY$99,base_minorista!$A2932,0)</f>
        <v>5617087.794511755</v>
      </c>
      <c r="I2932">
        <f>+HLOOKUP(VLOOKUP($B2932,$Q$2:$R$42,2,0),creditos_sf!$D$103:$AY$200,base_minorista!$A2932,0)</f>
        <v>397800.21767500025</v>
      </c>
      <c r="J2932">
        <f>+HLOOKUP(VLOOKUP($B2932,$Q$2:$R$42,2,0),Costo_fondeo!$D$3:$AY$100,base_minorista!$A2932,0)</f>
        <v>0</v>
      </c>
      <c r="K2932">
        <f>+HLOOKUP(VLOOKUP($B2932,$Q$2:$R$42,2,0),Costo_provisiones!$D$3:$AY$100,base_minorista!$A2932,0)</f>
        <v>9.4146925704511268</v>
      </c>
      <c r="L2932">
        <f>+HLOOKUP(VLOOKUP($B2932,$Q$2:$R$42,2,0),Morosidad_control!$D$4:$AY$101,base_minorista!$A2932,0)</f>
        <v>19.504640784401957</v>
      </c>
      <c r="M2932">
        <f ca="1">+OFFSET(Capital_2!$D$2,base_minorista!A2932,0)</f>
        <v>3.8158367264519906</v>
      </c>
      <c r="N2932">
        <f>+HLOOKUP(VLOOKUP($B2932,$Q$2:$R$42,2,0),costo_laboral!$E$2:$AZ$99,base_minorista!$A2932,0)</f>
        <v>26.574669020280194</v>
      </c>
      <c r="O2932">
        <f>+HLOOKUP(VLOOKUP($B2932,$Q$2:$R$42,2,0),Participacion2!$D$2:$AO$99,base_minorista!$A2932,0)</f>
        <v>2.0236154977615817E-2</v>
      </c>
    </row>
    <row r="2933" spans="1:15" ht="16.5" x14ac:dyDescent="0.3">
      <c r="A2933">
        <v>20</v>
      </c>
      <c r="B2933">
        <v>32</v>
      </c>
      <c r="C2933">
        <v>19</v>
      </c>
      <c r="D2933" s="3">
        <v>41455</v>
      </c>
      <c r="E2933" s="33">
        <v>13</v>
      </c>
      <c r="F2933">
        <v>1</v>
      </c>
      <c r="G2933">
        <f>+HLOOKUP(VLOOKUP($B2933,$Q$2:$R$42,2,0),costos_sf!$D$2:$AY$99,base_minorista!$A2933,0)</f>
        <v>2373489.8286186396</v>
      </c>
      <c r="H2933">
        <f>+HLOOKUP(VLOOKUP($B2933,$Q$2:$R$42,2,0),creditos_sf!$D$2:$AY$99,base_minorista!$A2933,0)</f>
        <v>5264367.7571149571</v>
      </c>
      <c r="I2933">
        <f>+HLOOKUP(VLOOKUP($B2933,$Q$2:$R$42,2,0),creditos_sf!$D$103:$AY$200,base_minorista!$A2933,0)</f>
        <v>1080242.920647634</v>
      </c>
      <c r="J2933">
        <f>+HLOOKUP(VLOOKUP($B2933,$Q$2:$R$42,2,0),Costo_fondeo!$D$3:$AY$100,base_minorista!$A2933,0)</f>
        <v>0</v>
      </c>
      <c r="K2933">
        <f>+HLOOKUP(VLOOKUP($B2933,$Q$2:$R$42,2,0),Costo_provisiones!$D$3:$AY$100,base_minorista!$A2933,0)</f>
        <v>10.689977904475297</v>
      </c>
      <c r="L2933">
        <f>+HLOOKUP(VLOOKUP($B2933,$Q$2:$R$42,2,0),Morosidad_control!$D$4:$AY$101,base_minorista!$A2933,0)</f>
        <v>16.249410096554016</v>
      </c>
      <c r="M2933">
        <f ca="1">+OFFSET(Capital_2!$D$2,base_minorista!A2933,0)</f>
        <v>3.777787965810723</v>
      </c>
      <c r="N2933">
        <f>+HLOOKUP(VLOOKUP($B2933,$Q$2:$R$42,2,0),costo_laboral!$E$2:$AZ$99,base_minorista!$A2933,0)</f>
        <v>25.332650316443544</v>
      </c>
      <c r="O2933">
        <f>+HLOOKUP(VLOOKUP($B2933,$Q$2:$R$42,2,0),Participacion2!$D$2:$AO$99,base_minorista!$A2933,0)</f>
        <v>1.9020791031426402E-2</v>
      </c>
    </row>
    <row r="2934" spans="1:15" ht="16.5" x14ac:dyDescent="0.3">
      <c r="A2934">
        <v>21</v>
      </c>
      <c r="B2934">
        <v>32</v>
      </c>
      <c r="C2934">
        <v>20</v>
      </c>
      <c r="D2934" s="3">
        <v>41486</v>
      </c>
      <c r="E2934" s="33">
        <v>13</v>
      </c>
      <c r="F2934">
        <v>1</v>
      </c>
      <c r="G2934">
        <f>+HLOOKUP(VLOOKUP($B2934,$Q$2:$R$42,2,0),costos_sf!$D$2:$AY$99,base_minorista!$A2934,0)</f>
        <v>2399189.1041173609</v>
      </c>
      <c r="H2934">
        <f>+HLOOKUP(VLOOKUP($B2934,$Q$2:$R$42,2,0),creditos_sf!$D$2:$AY$99,base_minorista!$A2934,0)</f>
        <v>5228488.6224074755</v>
      </c>
      <c r="I2934">
        <f>+HLOOKUP(VLOOKUP($B2934,$Q$2:$R$42,2,0),creditos_sf!$D$103:$AY$200,base_minorista!$A2934,0)</f>
        <v>952702.69475971232</v>
      </c>
      <c r="J2934">
        <f>+HLOOKUP(VLOOKUP($B2934,$Q$2:$R$42,2,0),Costo_fondeo!$D$3:$AY$100,base_minorista!$A2934,0)</f>
        <v>0</v>
      </c>
      <c r="K2934">
        <f>+HLOOKUP(VLOOKUP($B2934,$Q$2:$R$42,2,0),Costo_provisiones!$D$3:$AY$100,base_minorista!$A2934,0)</f>
        <v>10.928868544181068</v>
      </c>
      <c r="L2934">
        <f>+HLOOKUP(VLOOKUP($B2934,$Q$2:$R$42,2,0),Morosidad_control!$D$4:$AY$101,base_minorista!$A2934,0)</f>
        <v>16.670552323540253</v>
      </c>
      <c r="M2934">
        <f ca="1">+OFFSET(Capital_2!$D$2,base_minorista!A2934,0)</f>
        <v>3.7289387467323043</v>
      </c>
      <c r="N2934">
        <f>+HLOOKUP(VLOOKUP($B2934,$Q$2:$R$42,2,0),costo_laboral!$E$2:$AZ$99,base_minorista!$A2934,0)</f>
        <v>25.980571352553888</v>
      </c>
      <c r="O2934">
        <f>+HLOOKUP(VLOOKUP($B2934,$Q$2:$R$42,2,0),Participacion2!$D$2:$AO$99,base_minorista!$A2934,0)</f>
        <v>1.8966290515174979E-2</v>
      </c>
    </row>
    <row r="2935" spans="1:15" ht="16.5" x14ac:dyDescent="0.3">
      <c r="A2935">
        <v>22</v>
      </c>
      <c r="B2935">
        <v>32</v>
      </c>
      <c r="C2935">
        <v>21</v>
      </c>
      <c r="D2935" s="3">
        <v>41517</v>
      </c>
      <c r="E2935" s="33">
        <v>13</v>
      </c>
      <c r="F2935">
        <v>1</v>
      </c>
      <c r="G2935">
        <f>+HLOOKUP(VLOOKUP($B2935,$Q$2:$R$42,2,0),costos_sf!$D$2:$AY$99,base_minorista!$A2935,0)</f>
        <v>2466795.5141339377</v>
      </c>
      <c r="H2935">
        <f>+HLOOKUP(VLOOKUP($B2935,$Q$2:$R$42,2,0),creditos_sf!$D$2:$AY$99,base_minorista!$A2935,0)</f>
        <v>5285851.0344919953</v>
      </c>
      <c r="I2935">
        <f>+HLOOKUP(VLOOKUP($B2935,$Q$2:$R$42,2,0),creditos_sf!$D$103:$AY$200,base_minorista!$A2935,0)</f>
        <v>943573.30562932056</v>
      </c>
      <c r="J2935">
        <f>+HLOOKUP(VLOOKUP($B2935,$Q$2:$R$42,2,0),Costo_fondeo!$D$3:$AY$100,base_minorista!$A2935,0)</f>
        <v>0</v>
      </c>
      <c r="K2935">
        <f>+HLOOKUP(VLOOKUP($B2935,$Q$2:$R$42,2,0),Costo_provisiones!$D$3:$AY$100,base_minorista!$A2935,0)</f>
        <v>11.886413514630584</v>
      </c>
      <c r="L2935">
        <f>+HLOOKUP(VLOOKUP($B2935,$Q$2:$R$42,2,0),Morosidad_control!$D$4:$AY$101,base_minorista!$A2935,0)</f>
        <v>19.08306079611177</v>
      </c>
      <c r="M2935">
        <f ca="1">+OFFSET(Capital_2!$D$2,base_minorista!A2935,0)</f>
        <v>3.6888980520732653</v>
      </c>
      <c r="N2935">
        <f>+HLOOKUP(VLOOKUP($B2935,$Q$2:$R$42,2,0),costo_laboral!$E$2:$AZ$99,base_minorista!$A2935,0)</f>
        <v>25.719663654266007</v>
      </c>
      <c r="O2935">
        <f>+HLOOKUP(VLOOKUP($B2935,$Q$2:$R$42,2,0),Participacion2!$D$2:$AO$99,base_minorista!$A2935,0)</f>
        <v>1.9157128470937805E-2</v>
      </c>
    </row>
    <row r="2936" spans="1:15" ht="16.5" x14ac:dyDescent="0.3">
      <c r="A2936">
        <v>23</v>
      </c>
      <c r="B2936">
        <v>32</v>
      </c>
      <c r="C2936">
        <v>22</v>
      </c>
      <c r="D2936" s="3">
        <v>41547</v>
      </c>
      <c r="E2936" s="33">
        <v>13</v>
      </c>
      <c r="F2936">
        <v>1</v>
      </c>
      <c r="G2936">
        <f>+HLOOKUP(VLOOKUP($B2936,$Q$2:$R$42,2,0),costos_sf!$D$2:$AY$99,base_minorista!$A2936,0)</f>
        <v>2510456.4413812174</v>
      </c>
      <c r="H2936">
        <f>+HLOOKUP(VLOOKUP($B2936,$Q$2:$R$42,2,0),creditos_sf!$D$2:$AY$99,base_minorista!$A2936,0)</f>
        <v>5204078.2118836902</v>
      </c>
      <c r="I2936">
        <f>+HLOOKUP(VLOOKUP($B2936,$Q$2:$R$42,2,0),creditos_sf!$D$103:$AY$200,base_minorista!$A2936,0)</f>
        <v>958367.79469408339</v>
      </c>
      <c r="J2936">
        <f>+HLOOKUP(VLOOKUP($B2936,$Q$2:$R$42,2,0),Costo_fondeo!$D$3:$AY$100,base_minorista!$A2936,0)</f>
        <v>0</v>
      </c>
      <c r="K2936">
        <f>+HLOOKUP(VLOOKUP($B2936,$Q$2:$R$42,2,0),Costo_provisiones!$D$3:$AY$100,base_minorista!$A2936,0)</f>
        <v>12.525122037222088</v>
      </c>
      <c r="L2936">
        <f>+HLOOKUP(VLOOKUP($B2936,$Q$2:$R$42,2,0),Morosidad_control!$D$4:$AY$101,base_minorista!$A2936,0)</f>
        <v>18.414391013886309</v>
      </c>
      <c r="M2936">
        <f ca="1">+OFFSET(Capital_2!$D$2,base_minorista!A2936,0)</f>
        <v>3.6532457928608841</v>
      </c>
      <c r="N2936">
        <f>+HLOOKUP(VLOOKUP($B2936,$Q$2:$R$42,2,0),costo_laboral!$E$2:$AZ$99,base_minorista!$A2936,0)</f>
        <v>25.909472583562721</v>
      </c>
      <c r="O2936">
        <f>+HLOOKUP(VLOOKUP($B2936,$Q$2:$R$42,2,0),Participacion2!$D$2:$AO$99,base_minorista!$A2936,0)</f>
        <v>1.8849659997328884E-2</v>
      </c>
    </row>
    <row r="2937" spans="1:15" ht="16.5" x14ac:dyDescent="0.3">
      <c r="A2937">
        <v>24</v>
      </c>
      <c r="B2937">
        <v>32</v>
      </c>
      <c r="C2937">
        <v>23</v>
      </c>
      <c r="D2937" s="3">
        <v>41578</v>
      </c>
      <c r="E2937" s="33">
        <v>13</v>
      </c>
      <c r="F2937">
        <v>1</v>
      </c>
      <c r="G2937">
        <f>+HLOOKUP(VLOOKUP($B2937,$Q$2:$R$42,2,0),costos_sf!$D$2:$AY$99,base_minorista!$A2937,0)</f>
        <v>2501700.1946872748</v>
      </c>
      <c r="H2937">
        <f>+HLOOKUP(VLOOKUP($B2937,$Q$2:$R$42,2,0),creditos_sf!$D$2:$AY$99,base_minorista!$A2937,0)</f>
        <v>5168453.7927419264</v>
      </c>
      <c r="I2937">
        <f>+HLOOKUP(VLOOKUP($B2937,$Q$2:$R$42,2,0),creditos_sf!$D$103:$AY$200,base_minorista!$A2937,0)</f>
        <v>1335421.0958969493</v>
      </c>
      <c r="J2937">
        <f>+HLOOKUP(VLOOKUP($B2937,$Q$2:$R$42,2,0),Costo_fondeo!$D$3:$AY$100,base_minorista!$A2937,0)</f>
        <v>0</v>
      </c>
      <c r="K2937">
        <f>+HLOOKUP(VLOOKUP($B2937,$Q$2:$R$42,2,0),Costo_provisiones!$D$3:$AY$100,base_minorista!$A2937,0)</f>
        <v>12.25652152446159</v>
      </c>
      <c r="L2937">
        <f>+HLOOKUP(VLOOKUP($B2937,$Q$2:$R$42,2,0),Morosidad_control!$D$4:$AY$101,base_minorista!$A2937,0)</f>
        <v>15.651847395546323</v>
      </c>
      <c r="M2937">
        <f ca="1">+OFFSET(Capital_2!$D$2,base_minorista!A2937,0)</f>
        <v>3.6199379690818381</v>
      </c>
      <c r="N2937">
        <f>+HLOOKUP(VLOOKUP($B2937,$Q$2:$R$42,2,0),costo_laboral!$E$2:$AZ$99,base_minorista!$A2937,0)</f>
        <v>24.489380949092499</v>
      </c>
      <c r="O2937">
        <f>+HLOOKUP(VLOOKUP($B2937,$Q$2:$R$42,2,0),Participacion2!$D$2:$AO$99,base_minorista!$A2937,0)</f>
        <v>1.8577470411497238E-2</v>
      </c>
    </row>
    <row r="2938" spans="1:15" ht="16.5" x14ac:dyDescent="0.3">
      <c r="A2938">
        <v>25</v>
      </c>
      <c r="B2938">
        <v>32</v>
      </c>
      <c r="C2938">
        <v>24</v>
      </c>
      <c r="D2938" s="3">
        <v>41608</v>
      </c>
      <c r="E2938" s="33">
        <v>13</v>
      </c>
      <c r="F2938">
        <v>1</v>
      </c>
      <c r="G2938">
        <f>+HLOOKUP(VLOOKUP($B2938,$Q$2:$R$42,2,0),costos_sf!$D$2:$AY$99,base_minorista!$A2938,0)</f>
        <v>2570344.7559710168</v>
      </c>
      <c r="H2938">
        <f>+HLOOKUP(VLOOKUP($B2938,$Q$2:$R$42,2,0),creditos_sf!$D$2:$AY$99,base_minorista!$A2938,0)</f>
        <v>5422985.1555540701</v>
      </c>
      <c r="I2938">
        <f>+HLOOKUP(VLOOKUP($B2938,$Q$2:$R$42,2,0),creditos_sf!$D$103:$AY$200,base_minorista!$A2938,0)</f>
        <v>1330166.4277886401</v>
      </c>
      <c r="J2938">
        <f>+HLOOKUP(VLOOKUP($B2938,$Q$2:$R$42,2,0),Costo_fondeo!$D$3:$AY$100,base_minorista!$A2938,0)</f>
        <v>0</v>
      </c>
      <c r="K2938">
        <f>+HLOOKUP(VLOOKUP($B2938,$Q$2:$R$42,2,0),Costo_provisiones!$D$3:$AY$100,base_minorista!$A2938,0)</f>
        <v>13.14362881712095</v>
      </c>
      <c r="L2938">
        <f>+HLOOKUP(VLOOKUP($B2938,$Q$2:$R$42,2,0),Morosidad_control!$D$4:$AY$101,base_minorista!$A2938,0)</f>
        <v>16.159895062255782</v>
      </c>
      <c r="M2938">
        <f ca="1">+OFFSET(Capital_2!$D$2,base_minorista!A2938,0)</f>
        <v>3.5647933704456456</v>
      </c>
      <c r="N2938">
        <f>+HLOOKUP(VLOOKUP($B2938,$Q$2:$R$42,2,0),costo_laboral!$E$2:$AZ$99,base_minorista!$A2938,0)</f>
        <v>23.627449619688672</v>
      </c>
      <c r="O2938">
        <f>+HLOOKUP(VLOOKUP($B2938,$Q$2:$R$42,2,0),Participacion2!$D$2:$AO$99,base_minorista!$A2938,0)</f>
        <v>1.9077647899842454E-2</v>
      </c>
    </row>
    <row r="2939" spans="1:15" ht="16.5" x14ac:dyDescent="0.3">
      <c r="A2939">
        <v>26</v>
      </c>
      <c r="B2939">
        <v>32</v>
      </c>
      <c r="C2939">
        <v>25</v>
      </c>
      <c r="D2939" s="3">
        <v>41639</v>
      </c>
      <c r="E2939" s="33">
        <v>13</v>
      </c>
      <c r="F2939">
        <v>1</v>
      </c>
      <c r="G2939">
        <f>+HLOOKUP(VLOOKUP($B2939,$Q$2:$R$42,2,0),costos_sf!$D$2:$AY$99,base_minorista!$A2939,0)</f>
        <v>2575014.5994347059</v>
      </c>
      <c r="H2939">
        <f>+HLOOKUP(VLOOKUP($B2939,$Q$2:$R$42,2,0),creditos_sf!$D$2:$AY$99,base_minorista!$A2939,0)</f>
        <v>5398243.039635269</v>
      </c>
      <c r="I2939">
        <f>+HLOOKUP(VLOOKUP($B2939,$Q$2:$R$42,2,0),creditos_sf!$D$103:$AY$200,base_minorista!$A2939,0)</f>
        <v>1336309.5168828021</v>
      </c>
      <c r="J2939">
        <f>+HLOOKUP(VLOOKUP($B2939,$Q$2:$R$42,2,0),Costo_fondeo!$D$3:$AY$100,base_minorista!$A2939,0)</f>
        <v>0</v>
      </c>
      <c r="K2939">
        <f>+HLOOKUP(VLOOKUP($B2939,$Q$2:$R$42,2,0),Costo_provisiones!$D$3:$AY$100,base_minorista!$A2939,0)</f>
        <v>13.158524577292729</v>
      </c>
      <c r="L2939">
        <f>+HLOOKUP(VLOOKUP($B2939,$Q$2:$R$42,2,0),Morosidad_control!$D$4:$AY$101,base_minorista!$A2939,0)</f>
        <v>16.974359584278183</v>
      </c>
      <c r="M2939">
        <f ca="1">+OFFSET(Capital_2!$D$2,base_minorista!A2939,0)</f>
        <v>3.5095726367283766</v>
      </c>
      <c r="N2939">
        <f>+HLOOKUP(VLOOKUP($B2939,$Q$2:$R$42,2,0),costo_laboral!$E$2:$AZ$99,base_minorista!$A2939,0)</f>
        <v>23.632291556821286</v>
      </c>
      <c r="O2939">
        <f>+HLOOKUP(VLOOKUP($B2939,$Q$2:$R$42,2,0),Participacion2!$D$2:$AO$99,base_minorista!$A2939,0)</f>
        <v>1.9398289761261771E-2</v>
      </c>
    </row>
    <row r="2940" spans="1:15" ht="16.5" x14ac:dyDescent="0.3">
      <c r="A2940">
        <v>27</v>
      </c>
      <c r="B2940">
        <v>32</v>
      </c>
      <c r="C2940">
        <v>26</v>
      </c>
      <c r="D2940" s="3">
        <v>41670</v>
      </c>
      <c r="E2940" s="33">
        <v>14</v>
      </c>
      <c r="F2940">
        <v>1</v>
      </c>
      <c r="G2940">
        <f>+HLOOKUP(VLOOKUP($B2940,$Q$2:$R$42,2,0),costos_sf!$D$2:$AY$99,base_minorista!$A2940,0)</f>
        <v>2573267.5999165419</v>
      </c>
      <c r="H2940">
        <f>+HLOOKUP(VLOOKUP($B2940,$Q$2:$R$42,2,0),creditos_sf!$D$2:$AY$99,base_minorista!$A2940,0)</f>
        <v>5391578.1824510125</v>
      </c>
      <c r="I2940">
        <f>+HLOOKUP(VLOOKUP($B2940,$Q$2:$R$42,2,0),creditos_sf!$D$103:$AY$200,base_minorista!$A2940,0)</f>
        <v>1329592.9926619728</v>
      </c>
      <c r="J2940">
        <f>+HLOOKUP(VLOOKUP($B2940,$Q$2:$R$42,2,0),Costo_fondeo!$D$3:$AY$100,base_minorista!$A2940,0)</f>
        <v>0</v>
      </c>
      <c r="K2940">
        <f>+HLOOKUP(VLOOKUP($B2940,$Q$2:$R$42,2,0),Costo_provisiones!$D$3:$AY$100,base_minorista!$A2940,0)</f>
        <v>13.077655741527758</v>
      </c>
      <c r="L2940">
        <f>+HLOOKUP(VLOOKUP($B2940,$Q$2:$R$42,2,0),Morosidad_control!$D$4:$AY$101,base_minorista!$A2940,0)</f>
        <v>17.899585801320477</v>
      </c>
      <c r="M2940">
        <f ca="1">+OFFSET(Capital_2!$D$2,base_minorista!A2940,0)</f>
        <v>3.4442162995780268</v>
      </c>
      <c r="N2940">
        <f>+HLOOKUP(VLOOKUP($B2940,$Q$2:$R$42,2,0),costo_laboral!$E$2:$AZ$99,base_minorista!$A2940,0)</f>
        <v>23.741965957610304</v>
      </c>
      <c r="O2940">
        <f>+HLOOKUP(VLOOKUP($B2940,$Q$2:$R$42,2,0),Participacion2!$D$2:$AO$99,base_minorista!$A2940,0)</f>
        <v>1.9523398035624747E-2</v>
      </c>
    </row>
    <row r="2941" spans="1:15" ht="16.5" x14ac:dyDescent="0.3">
      <c r="A2941">
        <v>28</v>
      </c>
      <c r="B2941">
        <v>32</v>
      </c>
      <c r="C2941">
        <v>27</v>
      </c>
      <c r="D2941" s="3">
        <v>41698</v>
      </c>
      <c r="E2941" s="33">
        <v>14</v>
      </c>
      <c r="F2941">
        <v>1</v>
      </c>
      <c r="G2941">
        <f>+HLOOKUP(VLOOKUP($B2941,$Q$2:$R$42,2,0),costos_sf!$D$2:$AY$99,base_minorista!$A2941,0)</f>
        <v>2526609.4352069418</v>
      </c>
      <c r="H2941">
        <f>+HLOOKUP(VLOOKUP($B2941,$Q$2:$R$42,2,0),creditos_sf!$D$2:$AY$99,base_minorista!$A2941,0)</f>
        <v>5328277.53025309</v>
      </c>
      <c r="I2941">
        <f>+HLOOKUP(VLOOKUP($B2941,$Q$2:$R$42,2,0),creditos_sf!$D$103:$AY$200,base_minorista!$A2941,0)</f>
        <v>1318883.9150703507</v>
      </c>
      <c r="J2941">
        <f>+HLOOKUP(VLOOKUP($B2941,$Q$2:$R$42,2,0),Costo_fondeo!$D$3:$AY$100,base_minorista!$A2941,0)</f>
        <v>0</v>
      </c>
      <c r="K2941">
        <f>+HLOOKUP(VLOOKUP($B2941,$Q$2:$R$42,2,0),Costo_provisiones!$D$3:$AY$100,base_minorista!$A2941,0)</f>
        <v>12.234461174878179</v>
      </c>
      <c r="L2941">
        <f>+HLOOKUP(VLOOKUP($B2941,$Q$2:$R$42,2,0),Morosidad_control!$D$4:$AY$101,base_minorista!$A2941,0)</f>
        <v>17.873614026382487</v>
      </c>
      <c r="M2941">
        <f ca="1">+OFFSET(Capital_2!$D$2,base_minorista!A2941,0)</f>
        <v>3.3651511548182853</v>
      </c>
      <c r="N2941">
        <f>+HLOOKUP(VLOOKUP($B2941,$Q$2:$R$42,2,0),costo_laboral!$E$2:$AZ$99,base_minorista!$A2941,0)</f>
        <v>24.121056724834641</v>
      </c>
      <c r="O2941">
        <f>+HLOOKUP(VLOOKUP($B2941,$Q$2:$R$42,2,0),Participacion2!$D$2:$AO$99,base_minorista!$A2941,0)</f>
        <v>1.9587779632839721E-2</v>
      </c>
    </row>
    <row r="2942" spans="1:15" ht="16.5" x14ac:dyDescent="0.3">
      <c r="A2942">
        <v>29</v>
      </c>
      <c r="B2942">
        <v>32</v>
      </c>
      <c r="C2942">
        <v>28</v>
      </c>
      <c r="D2942" s="3">
        <v>41729</v>
      </c>
      <c r="E2942" s="33">
        <v>14</v>
      </c>
      <c r="F2942">
        <v>1</v>
      </c>
      <c r="G2942">
        <f>+HLOOKUP(VLOOKUP($B2942,$Q$2:$R$42,2,0),costos_sf!$D$2:$AY$99,base_minorista!$A2942,0)</f>
        <v>2487890.1964149182</v>
      </c>
      <c r="H2942">
        <f>+HLOOKUP(VLOOKUP($B2942,$Q$2:$R$42,2,0),creditos_sf!$D$2:$AY$99,base_minorista!$A2942,0)</f>
        <v>5215877.6920441287</v>
      </c>
      <c r="I2942">
        <f>+HLOOKUP(VLOOKUP($B2942,$Q$2:$R$42,2,0),creditos_sf!$D$103:$AY$200,base_minorista!$A2942,0)</f>
        <v>1292912.0174498849</v>
      </c>
      <c r="J2942">
        <f>+HLOOKUP(VLOOKUP($B2942,$Q$2:$R$42,2,0),Costo_fondeo!$D$3:$AY$100,base_minorista!$A2942,0)</f>
        <v>0</v>
      </c>
      <c r="K2942">
        <f>+HLOOKUP(VLOOKUP($B2942,$Q$2:$R$42,2,0),Costo_provisiones!$D$3:$AY$100,base_minorista!$A2942,0)</f>
        <v>12.160948002393633</v>
      </c>
      <c r="L2942">
        <f>+HLOOKUP(VLOOKUP($B2942,$Q$2:$R$42,2,0),Morosidad_control!$D$4:$AY$101,base_minorista!$A2942,0)</f>
        <v>20.808472247122594</v>
      </c>
      <c r="M2942">
        <f ca="1">+OFFSET(Capital_2!$D$2,base_minorista!A2942,0)</f>
        <v>3.2958556767962262</v>
      </c>
      <c r="N2942">
        <f>+HLOOKUP(VLOOKUP($B2942,$Q$2:$R$42,2,0),costo_laboral!$E$2:$AZ$99,base_minorista!$A2942,0)</f>
        <v>24.17340530089519</v>
      </c>
      <c r="O2942">
        <f>+HLOOKUP(VLOOKUP($B2942,$Q$2:$R$42,2,0),Participacion2!$D$2:$AO$99,base_minorista!$A2942,0)</f>
        <v>1.9208010772930582E-2</v>
      </c>
    </row>
    <row r="2943" spans="1:15" ht="16.5" x14ac:dyDescent="0.3">
      <c r="A2943">
        <v>30</v>
      </c>
      <c r="B2943">
        <v>32</v>
      </c>
      <c r="C2943">
        <v>29</v>
      </c>
      <c r="D2943" s="3">
        <v>41759</v>
      </c>
      <c r="E2943" s="33">
        <v>14</v>
      </c>
      <c r="F2943">
        <v>1</v>
      </c>
      <c r="G2943">
        <f>+HLOOKUP(VLOOKUP($B2943,$Q$2:$R$42,2,0),costos_sf!$D$2:$AY$99,base_minorista!$A2943,0)</f>
        <v>2408035.8722449238</v>
      </c>
      <c r="H2943">
        <f>+HLOOKUP(VLOOKUP($B2943,$Q$2:$R$42,2,0),creditos_sf!$D$2:$AY$99,base_minorista!$A2943,0)</f>
        <v>5129318.4210901326</v>
      </c>
      <c r="I2943">
        <f>+HLOOKUP(VLOOKUP($B2943,$Q$2:$R$42,2,0),creditos_sf!$D$103:$AY$200,base_minorista!$A2943,0)</f>
        <v>1306017.7977886754</v>
      </c>
      <c r="J2943">
        <f>+HLOOKUP(VLOOKUP($B2943,$Q$2:$R$42,2,0),Costo_fondeo!$D$3:$AY$100,base_minorista!$A2943,0)</f>
        <v>0</v>
      </c>
      <c r="K2943">
        <f>+HLOOKUP(VLOOKUP($B2943,$Q$2:$R$42,2,0),Costo_provisiones!$D$3:$AY$100,base_minorista!$A2943,0)</f>
        <v>11.449858166334376</v>
      </c>
      <c r="L2943">
        <f>+HLOOKUP(VLOOKUP($B2943,$Q$2:$R$42,2,0),Morosidad_control!$D$4:$AY$101,base_minorista!$A2943,0)</f>
        <v>20.811034101172581</v>
      </c>
      <c r="M2943">
        <f ca="1">+OFFSET(Capital_2!$D$2,base_minorista!A2943,0)</f>
        <v>3.2437779376973728</v>
      </c>
      <c r="N2943">
        <f>+HLOOKUP(VLOOKUP($B2943,$Q$2:$R$42,2,0),costo_laboral!$E$2:$AZ$99,base_minorista!$A2943,0)</f>
        <v>23.964282362966955</v>
      </c>
      <c r="O2943">
        <f>+HLOOKUP(VLOOKUP($B2943,$Q$2:$R$42,2,0),Participacion2!$D$2:$AO$99,base_minorista!$A2943,0)</f>
        <v>1.8887147414535878E-2</v>
      </c>
    </row>
    <row r="2944" spans="1:15" ht="16.5" x14ac:dyDescent="0.3">
      <c r="A2944">
        <v>31</v>
      </c>
      <c r="B2944">
        <v>32</v>
      </c>
      <c r="C2944">
        <v>30</v>
      </c>
      <c r="D2944" s="3">
        <v>41790</v>
      </c>
      <c r="E2944" s="33">
        <v>14</v>
      </c>
      <c r="F2944">
        <v>1</v>
      </c>
      <c r="G2944">
        <f>+HLOOKUP(VLOOKUP($B2944,$Q$2:$R$42,2,0),costos_sf!$D$2:$AY$99,base_minorista!$A2944,0)</f>
        <v>2321940.4319990682</v>
      </c>
      <c r="H2944">
        <f>+HLOOKUP(VLOOKUP($B2944,$Q$2:$R$42,2,0),creditos_sf!$D$2:$AY$99,base_minorista!$A2944,0)</f>
        <v>4731951.8246345287</v>
      </c>
      <c r="I2944">
        <f>+HLOOKUP(VLOOKUP($B2944,$Q$2:$R$42,2,0),creditos_sf!$D$103:$AY$200,base_minorista!$A2944,0)</f>
        <v>1282276.7279354967</v>
      </c>
      <c r="J2944">
        <f>+HLOOKUP(VLOOKUP($B2944,$Q$2:$R$42,2,0),Costo_fondeo!$D$3:$AY$100,base_minorista!$A2944,0)</f>
        <v>0</v>
      </c>
      <c r="K2944">
        <f>+HLOOKUP(VLOOKUP($B2944,$Q$2:$R$42,2,0),Costo_provisiones!$D$3:$AY$100,base_minorista!$A2944,0)</f>
        <v>10.886576767493231</v>
      </c>
      <c r="L2944">
        <f>+HLOOKUP(VLOOKUP($B2944,$Q$2:$R$42,2,0),Morosidad_control!$D$4:$AY$101,base_minorista!$A2944,0)</f>
        <v>23.542146788910177</v>
      </c>
      <c r="M2944">
        <f ca="1">+OFFSET(Capital_2!$D$2,base_minorista!A2944,0)</f>
        <v>3.2095324879825831</v>
      </c>
      <c r="N2944">
        <f>+HLOOKUP(VLOOKUP($B2944,$Q$2:$R$42,2,0),costo_laboral!$E$2:$AZ$99,base_minorista!$A2944,0)</f>
        <v>24.948369268184099</v>
      </c>
      <c r="O2944">
        <f>+HLOOKUP(VLOOKUP($B2944,$Q$2:$R$42,2,0),Participacion2!$D$2:$AO$99,base_minorista!$A2944,0)</f>
        <v>1.7452002958344058E-2</v>
      </c>
    </row>
    <row r="2945" spans="1:15" ht="16.5" x14ac:dyDescent="0.3">
      <c r="A2945">
        <v>32</v>
      </c>
      <c r="B2945">
        <v>32</v>
      </c>
      <c r="C2945">
        <v>31</v>
      </c>
      <c r="D2945" s="3">
        <v>41820</v>
      </c>
      <c r="E2945" s="33">
        <v>14</v>
      </c>
      <c r="F2945">
        <v>1</v>
      </c>
      <c r="G2945">
        <f>+HLOOKUP(VLOOKUP($B2945,$Q$2:$R$42,2,0),costos_sf!$D$2:$AY$99,base_minorista!$A2945,0)</f>
        <v>2230268.641141783</v>
      </c>
      <c r="H2945">
        <f>+HLOOKUP(VLOOKUP($B2945,$Q$2:$R$42,2,0),creditos_sf!$D$2:$AY$99,base_minorista!$A2945,0)</f>
        <v>4314454.1668669805</v>
      </c>
      <c r="I2945">
        <f>+HLOOKUP(VLOOKUP($B2945,$Q$2:$R$42,2,0),creditos_sf!$D$103:$AY$200,base_minorista!$A2945,0)</f>
        <v>1271618.8040402916</v>
      </c>
      <c r="J2945">
        <f>+HLOOKUP(VLOOKUP($B2945,$Q$2:$R$42,2,0),Costo_fondeo!$D$3:$AY$100,base_minorista!$A2945,0)</f>
        <v>0</v>
      </c>
      <c r="K2945">
        <f>+HLOOKUP(VLOOKUP($B2945,$Q$2:$R$42,2,0),Costo_provisiones!$D$3:$AY$100,base_minorista!$A2945,0)</f>
        <v>10.506303654850097</v>
      </c>
      <c r="L2945">
        <f>+HLOOKUP(VLOOKUP($B2945,$Q$2:$R$42,2,0),Morosidad_control!$D$4:$AY$101,base_minorista!$A2945,0)</f>
        <v>28.950746058995051</v>
      </c>
      <c r="M2945">
        <f ca="1">+OFFSET(Capital_2!$D$2,base_minorista!A2945,0)</f>
        <v>3.1850428382831848</v>
      </c>
      <c r="N2945">
        <f>+HLOOKUP(VLOOKUP($B2945,$Q$2:$R$42,2,0),costo_laboral!$E$2:$AZ$99,base_minorista!$A2945,0)</f>
        <v>25.865645518395848</v>
      </c>
      <c r="O2945">
        <f>+HLOOKUP(VLOOKUP($B2945,$Q$2:$R$42,2,0),Participacion2!$D$2:$AO$99,base_minorista!$A2945,0)</f>
        <v>1.5865330000045755E-2</v>
      </c>
    </row>
    <row r="2946" spans="1:15" ht="16.5" x14ac:dyDescent="0.3">
      <c r="A2946">
        <v>33</v>
      </c>
      <c r="B2946">
        <v>32</v>
      </c>
      <c r="C2946">
        <v>32</v>
      </c>
      <c r="D2946" s="3">
        <v>41851</v>
      </c>
      <c r="E2946" s="33">
        <v>14</v>
      </c>
      <c r="F2946">
        <v>1</v>
      </c>
      <c r="G2946">
        <f>+HLOOKUP(VLOOKUP($B2946,$Q$2:$R$42,2,0),costos_sf!$D$2:$AY$99,base_minorista!$A2946,0)</f>
        <v>2183454.9808934769</v>
      </c>
      <c r="H2946">
        <f>+HLOOKUP(VLOOKUP($B2946,$Q$2:$R$42,2,0),creditos_sf!$D$2:$AY$99,base_minorista!$A2946,0)</f>
        <v>4121017.1500845165</v>
      </c>
      <c r="I2946">
        <f>+HLOOKUP(VLOOKUP($B2946,$Q$2:$R$42,2,0),creditos_sf!$D$103:$AY$200,base_minorista!$A2946,0)</f>
        <v>1260715.6473109198</v>
      </c>
      <c r="J2946">
        <f>+HLOOKUP(VLOOKUP($B2946,$Q$2:$R$42,2,0),Costo_fondeo!$D$3:$AY$100,base_minorista!$A2946,0)</f>
        <v>0</v>
      </c>
      <c r="K2946">
        <f>+HLOOKUP(VLOOKUP($B2946,$Q$2:$R$42,2,0),Costo_provisiones!$D$3:$AY$100,base_minorista!$A2946,0)</f>
        <v>10.813569061678661</v>
      </c>
      <c r="L2946">
        <f>+HLOOKUP(VLOOKUP($B2946,$Q$2:$R$42,2,0),Morosidad_control!$D$4:$AY$101,base_minorista!$A2946,0)</f>
        <v>29.453471536713728</v>
      </c>
      <c r="M2946">
        <f ca="1">+OFFSET(Capital_2!$D$2,base_minorista!A2946,0)</f>
        <v>3.1704105350092515</v>
      </c>
      <c r="N2946">
        <f>+HLOOKUP(VLOOKUP($B2946,$Q$2:$R$42,2,0),costo_laboral!$E$2:$AZ$99,base_minorista!$A2946,0)</f>
        <v>25.877602848758375</v>
      </c>
      <c r="O2946">
        <f>+HLOOKUP(VLOOKUP($B2946,$Q$2:$R$42,2,0),Participacion2!$D$2:$AO$99,base_minorista!$A2946,0)</f>
        <v>1.5192600271690006E-2</v>
      </c>
    </row>
    <row r="2947" spans="1:15" ht="16.5" x14ac:dyDescent="0.3">
      <c r="A2947">
        <v>34</v>
      </c>
      <c r="B2947">
        <v>32</v>
      </c>
      <c r="C2947">
        <v>33</v>
      </c>
      <c r="D2947" s="3">
        <v>41882</v>
      </c>
      <c r="E2947" s="33">
        <v>14</v>
      </c>
      <c r="F2947">
        <v>1</v>
      </c>
      <c r="G2947">
        <f>+HLOOKUP(VLOOKUP($B2947,$Q$2:$R$42,2,0),costos_sf!$D$2:$AY$99,base_minorista!$A2947,0)</f>
        <v>2129170.114466866</v>
      </c>
      <c r="H2947">
        <f>+HLOOKUP(VLOOKUP($B2947,$Q$2:$R$42,2,0),creditos_sf!$D$2:$AY$99,base_minorista!$A2947,0)</f>
        <v>3963470.9049857361</v>
      </c>
      <c r="I2947">
        <f>+HLOOKUP(VLOOKUP($B2947,$Q$2:$R$42,2,0),creditos_sf!$D$103:$AY$200,base_minorista!$A2947,0)</f>
        <v>916402.86953473464</v>
      </c>
      <c r="J2947">
        <f>+HLOOKUP(VLOOKUP($B2947,$Q$2:$R$42,2,0),Costo_fondeo!$D$3:$AY$100,base_minorista!$A2947,0)</f>
        <v>0</v>
      </c>
      <c r="K2947">
        <f>+HLOOKUP(VLOOKUP($B2947,$Q$2:$R$42,2,0),Costo_provisiones!$D$3:$AY$100,base_minorista!$A2947,0)</f>
        <v>10.914985856706892</v>
      </c>
      <c r="L2947">
        <f>+HLOOKUP(VLOOKUP($B2947,$Q$2:$R$42,2,0),Morosidad_control!$D$4:$AY$101,base_minorista!$A2947,0)</f>
        <v>34.311266108761572</v>
      </c>
      <c r="M2947">
        <f ca="1">+OFFSET(Capital_2!$D$2,base_minorista!A2947,0)</f>
        <v>3.1468414088192862</v>
      </c>
      <c r="N2947">
        <f>+HLOOKUP(VLOOKUP($B2947,$Q$2:$R$42,2,0),costo_laboral!$E$2:$AZ$99,base_minorista!$A2947,0)</f>
        <v>27.650418388514591</v>
      </c>
      <c r="O2947">
        <f>+HLOOKUP(VLOOKUP($B2947,$Q$2:$R$42,2,0),Participacion2!$D$2:$AO$99,base_minorista!$A2947,0)</f>
        <v>1.4477579381773386E-2</v>
      </c>
    </row>
    <row r="2948" spans="1:15" ht="16.5" x14ac:dyDescent="0.3">
      <c r="A2948">
        <v>35</v>
      </c>
      <c r="B2948">
        <v>32</v>
      </c>
      <c r="C2948">
        <v>34</v>
      </c>
      <c r="D2948" s="3">
        <v>41912</v>
      </c>
      <c r="E2948" s="33">
        <v>14</v>
      </c>
      <c r="F2948">
        <v>1</v>
      </c>
      <c r="G2948">
        <f>+HLOOKUP(VLOOKUP($B2948,$Q$2:$R$42,2,0),costos_sf!$D$2:$AY$99,base_minorista!$A2948,0)</f>
        <v>2022945.9707003087</v>
      </c>
      <c r="H2948">
        <f>+HLOOKUP(VLOOKUP($B2948,$Q$2:$R$42,2,0),creditos_sf!$D$2:$AY$99,base_minorista!$A2948,0)</f>
        <v>3693277.6753160805</v>
      </c>
      <c r="I2948">
        <f>+HLOOKUP(VLOOKUP($B2948,$Q$2:$R$42,2,0),creditos_sf!$D$103:$AY$200,base_minorista!$A2948,0)</f>
        <v>1241162.9189799493</v>
      </c>
      <c r="J2948">
        <f>+HLOOKUP(VLOOKUP($B2948,$Q$2:$R$42,2,0),Costo_fondeo!$D$3:$AY$100,base_minorista!$A2948,0)</f>
        <v>0</v>
      </c>
      <c r="K2948">
        <f>+HLOOKUP(VLOOKUP($B2948,$Q$2:$R$42,2,0),Costo_provisiones!$D$3:$AY$100,base_minorista!$A2948,0)</f>
        <v>10.234079748227327</v>
      </c>
      <c r="L2948">
        <f>+HLOOKUP(VLOOKUP($B2948,$Q$2:$R$42,2,0),Morosidad_control!$D$4:$AY$101,base_minorista!$A2948,0)</f>
        <v>32.136515784490207</v>
      </c>
      <c r="M2948">
        <f ca="1">+OFFSET(Capital_2!$D$2,base_minorista!A2948,0)</f>
        <v>3.1301745437504462</v>
      </c>
      <c r="N2948">
        <f>+HLOOKUP(VLOOKUP($B2948,$Q$2:$R$42,2,0),costo_laboral!$E$2:$AZ$99,base_minorista!$A2948,0)</f>
        <v>26.329566031315498</v>
      </c>
      <c r="O2948">
        <f>+HLOOKUP(VLOOKUP($B2948,$Q$2:$R$42,2,0),Participacion2!$D$2:$AO$99,base_minorista!$A2948,0)</f>
        <v>1.3476447591669488E-2</v>
      </c>
    </row>
    <row r="2949" spans="1:15" ht="16.5" x14ac:dyDescent="0.3">
      <c r="A2949">
        <v>36</v>
      </c>
      <c r="B2949">
        <v>32</v>
      </c>
      <c r="C2949">
        <v>35</v>
      </c>
      <c r="D2949" s="3">
        <v>41943</v>
      </c>
      <c r="E2949" s="33">
        <v>14</v>
      </c>
      <c r="F2949">
        <v>1</v>
      </c>
      <c r="G2949">
        <f>+HLOOKUP(VLOOKUP($B2949,$Q$2:$R$42,2,0),costos_sf!$D$2:$AY$99,base_minorista!$A2949,0)</f>
        <v>1917301.0699260423</v>
      </c>
      <c r="H2949">
        <f>+HLOOKUP(VLOOKUP($B2949,$Q$2:$R$42,2,0),creditos_sf!$D$2:$AY$99,base_minorista!$A2949,0)</f>
        <v>3567043.0941149322</v>
      </c>
      <c r="I2949">
        <f>+HLOOKUP(VLOOKUP($B2949,$Q$2:$R$42,2,0),creditos_sf!$D$103:$AY$200,base_minorista!$A2949,0)</f>
        <v>1246022.2539201379</v>
      </c>
      <c r="J2949">
        <f>+HLOOKUP(VLOOKUP($B2949,$Q$2:$R$42,2,0),Costo_fondeo!$D$3:$AY$100,base_minorista!$A2949,0)</f>
        <v>0</v>
      </c>
      <c r="K2949">
        <f>+HLOOKUP(VLOOKUP($B2949,$Q$2:$R$42,2,0),Costo_provisiones!$D$3:$AY$100,base_minorista!$A2949,0)</f>
        <v>9.949781035252057</v>
      </c>
      <c r="L2949">
        <f>+HLOOKUP(VLOOKUP($B2949,$Q$2:$R$42,2,0),Morosidad_control!$D$4:$AY$101,base_minorista!$A2949,0)</f>
        <v>32.888845194784899</v>
      </c>
      <c r="M2949">
        <f ca="1">+OFFSET(Capital_2!$D$2,base_minorista!A2949,0)</f>
        <v>3.1052199516205063</v>
      </c>
      <c r="N2949">
        <f>+HLOOKUP(VLOOKUP($B2949,$Q$2:$R$42,2,0),costo_laboral!$E$2:$AZ$99,base_minorista!$A2949,0)</f>
        <v>25.580809622255035</v>
      </c>
      <c r="O2949">
        <f>+HLOOKUP(VLOOKUP($B2949,$Q$2:$R$42,2,0),Participacion2!$D$2:$AO$99,base_minorista!$A2949,0)</f>
        <v>1.3041364928482744E-2</v>
      </c>
    </row>
    <row r="2950" spans="1:15" ht="16.5" x14ac:dyDescent="0.3">
      <c r="A2950">
        <v>37</v>
      </c>
      <c r="B2950">
        <v>32</v>
      </c>
      <c r="C2950">
        <v>36</v>
      </c>
      <c r="D2950" s="3">
        <v>41973</v>
      </c>
      <c r="E2950" s="33">
        <v>14</v>
      </c>
      <c r="F2950">
        <v>1</v>
      </c>
      <c r="G2950">
        <f>+HLOOKUP(VLOOKUP($B2950,$Q$2:$R$42,2,0),costos_sf!$D$2:$AY$99,base_minorista!$A2950,0)</f>
        <v>1803521.9330405584</v>
      </c>
      <c r="H2950">
        <f>+HLOOKUP(VLOOKUP($B2950,$Q$2:$R$42,2,0),creditos_sf!$D$2:$AY$99,base_minorista!$A2950,0)</f>
        <v>3133584.5028793933</v>
      </c>
      <c r="I2950">
        <f>+HLOOKUP(VLOOKUP($B2950,$Q$2:$R$42,2,0),creditos_sf!$D$103:$AY$200,base_minorista!$A2950,0)</f>
        <v>1195085.7605530459</v>
      </c>
      <c r="J2950">
        <f>+HLOOKUP(VLOOKUP($B2950,$Q$2:$R$42,2,0),Costo_fondeo!$D$3:$AY$100,base_minorista!$A2950,0)</f>
        <v>0</v>
      </c>
      <c r="K2950">
        <f>+HLOOKUP(VLOOKUP($B2950,$Q$2:$R$42,2,0),Costo_provisiones!$D$3:$AY$100,base_minorista!$A2950,0)</f>
        <v>9.3308434376996896</v>
      </c>
      <c r="L2950">
        <f>+HLOOKUP(VLOOKUP($B2950,$Q$2:$R$42,2,0),Morosidad_control!$D$4:$AY$101,base_minorista!$A2950,0)</f>
        <v>30.00506944933991</v>
      </c>
      <c r="M2950">
        <f ca="1">+OFFSET(Capital_2!$D$2,base_minorista!A2950,0)</f>
        <v>3.0886044861742721</v>
      </c>
      <c r="N2950">
        <f>+HLOOKUP(VLOOKUP($B2950,$Q$2:$R$42,2,0),costo_laboral!$E$2:$AZ$99,base_minorista!$A2950,0)</f>
        <v>27.066524747837704</v>
      </c>
      <c r="O2950">
        <f>+HLOOKUP(VLOOKUP($B2950,$Q$2:$R$42,2,0),Participacion2!$D$2:$AO$99,base_minorista!$A2950,0)</f>
        <v>1.1324287019325219E-2</v>
      </c>
    </row>
    <row r="2951" spans="1:15" ht="16.5" x14ac:dyDescent="0.3">
      <c r="A2951">
        <v>38</v>
      </c>
      <c r="B2951">
        <v>32</v>
      </c>
      <c r="C2951">
        <v>37</v>
      </c>
      <c r="D2951" s="3">
        <v>42004</v>
      </c>
      <c r="E2951" s="33">
        <v>14</v>
      </c>
      <c r="F2951">
        <v>1</v>
      </c>
      <c r="G2951">
        <f>+HLOOKUP(VLOOKUP($B2951,$Q$2:$R$42,2,0),costos_sf!$D$2:$AY$99,base_minorista!$A2951,0)</f>
        <v>1710294.1295735475</v>
      </c>
      <c r="H2951">
        <f>+HLOOKUP(VLOOKUP($B2951,$Q$2:$R$42,2,0),creditos_sf!$D$2:$AY$99,base_minorista!$A2951,0)</f>
        <v>2838119.2493818346</v>
      </c>
      <c r="I2951">
        <f>+HLOOKUP(VLOOKUP($B2951,$Q$2:$R$42,2,0),creditos_sf!$D$103:$AY$200,base_minorista!$A2951,0)</f>
        <v>1151317.2451834539</v>
      </c>
      <c r="J2951">
        <f>+HLOOKUP(VLOOKUP($B2951,$Q$2:$R$42,2,0),Costo_fondeo!$D$3:$AY$100,base_minorista!$A2951,0)</f>
        <v>0</v>
      </c>
      <c r="K2951">
        <f>+HLOOKUP(VLOOKUP($B2951,$Q$2:$R$42,2,0),Costo_provisiones!$D$3:$AY$100,base_minorista!$A2951,0)</f>
        <v>9.2333528362356123</v>
      </c>
      <c r="L2951">
        <f>+HLOOKUP(VLOOKUP($B2951,$Q$2:$R$42,2,0),Morosidad_control!$D$4:$AY$101,base_minorista!$A2951,0)</f>
        <v>31.68690341690526</v>
      </c>
      <c r="M2951">
        <f ca="1">+OFFSET(Capital_2!$D$2,base_minorista!A2951,0)</f>
        <v>3.0772625191593428</v>
      </c>
      <c r="N2951">
        <f>+HLOOKUP(VLOOKUP($B2951,$Q$2:$R$42,2,0),costo_laboral!$E$2:$AZ$99,base_minorista!$A2951,0)</f>
        <v>27.769575424783895</v>
      </c>
      <c r="O2951">
        <f>+HLOOKUP(VLOOKUP($B2951,$Q$2:$R$42,2,0),Participacion2!$D$2:$AO$99,base_minorista!$A2951,0)</f>
        <v>1.034543366557358E-2</v>
      </c>
    </row>
    <row r="2952" spans="1:15" ht="16.5" x14ac:dyDescent="0.3">
      <c r="A2952">
        <v>39</v>
      </c>
      <c r="B2952">
        <v>32</v>
      </c>
      <c r="C2952">
        <v>38</v>
      </c>
      <c r="D2952" s="3">
        <v>42035</v>
      </c>
      <c r="E2952" s="33">
        <v>15</v>
      </c>
      <c r="F2952">
        <v>1</v>
      </c>
      <c r="G2952">
        <f>+HLOOKUP(VLOOKUP($B2952,$Q$2:$R$42,2,0),costos_sf!$D$2:$AY$99,base_minorista!$A2952,0)</f>
        <v>1633851.7744353074</v>
      </c>
      <c r="H2952">
        <f>+HLOOKUP(VLOOKUP($B2952,$Q$2:$R$42,2,0),creditos_sf!$D$2:$AY$99,base_minorista!$A2952,0)</f>
        <v>2687474.0643727416</v>
      </c>
      <c r="I2952">
        <f>+HLOOKUP(VLOOKUP($B2952,$Q$2:$R$42,2,0),creditos_sf!$D$103:$AY$200,base_minorista!$A2952,0)</f>
        <v>1109664.2898655268</v>
      </c>
      <c r="J2952">
        <f>+HLOOKUP(VLOOKUP($B2952,$Q$2:$R$42,2,0),Costo_fondeo!$D$3:$AY$100,base_minorista!$A2952,0)</f>
        <v>0</v>
      </c>
      <c r="K2952">
        <f>+HLOOKUP(VLOOKUP($B2952,$Q$2:$R$42,2,0),Costo_provisiones!$D$3:$AY$100,base_minorista!$A2952,0)</f>
        <v>9.3794124676612523</v>
      </c>
      <c r="L2952">
        <f>+HLOOKUP(VLOOKUP($B2952,$Q$2:$R$42,2,0),Morosidad_control!$D$4:$AY$101,base_minorista!$A2952,0)</f>
        <v>34.490881208913628</v>
      </c>
      <c r="M2952">
        <f ca="1">+OFFSET(Capital_2!$D$2,base_minorista!A2952,0)</f>
        <v>3.0663026726799725</v>
      </c>
      <c r="N2952">
        <f>+HLOOKUP(VLOOKUP($B2952,$Q$2:$R$42,2,0),costo_laboral!$E$2:$AZ$99,base_minorista!$A2952,0)</f>
        <v>27.525731445248752</v>
      </c>
      <c r="O2952">
        <f>+HLOOKUP(VLOOKUP($B2952,$Q$2:$R$42,2,0),Participacion2!$D$2:$AO$99,base_minorista!$A2952,0)</f>
        <v>9.8936056325263245E-3</v>
      </c>
    </row>
    <row r="2953" spans="1:15" ht="16.5" x14ac:dyDescent="0.3">
      <c r="A2953">
        <v>40</v>
      </c>
      <c r="B2953">
        <v>32</v>
      </c>
      <c r="C2953">
        <v>39</v>
      </c>
      <c r="D2953" s="3">
        <v>42063</v>
      </c>
      <c r="E2953" s="33">
        <v>15</v>
      </c>
      <c r="F2953">
        <v>1</v>
      </c>
      <c r="G2953">
        <f>+HLOOKUP(VLOOKUP($B2953,$Q$2:$R$42,2,0),costos_sf!$D$2:$AY$99,base_minorista!$A2953,0)</f>
        <v>1559264.6272028142</v>
      </c>
      <c r="H2953">
        <f>+HLOOKUP(VLOOKUP($B2953,$Q$2:$R$42,2,0),creditos_sf!$D$2:$AY$99,base_minorista!$A2953,0)</f>
        <v>2569020.865404096</v>
      </c>
      <c r="I2953">
        <f>+HLOOKUP(VLOOKUP($B2953,$Q$2:$R$42,2,0),creditos_sf!$D$103:$AY$200,base_minorista!$A2953,0)</f>
        <v>1088580.4325846408</v>
      </c>
      <c r="J2953">
        <f>+HLOOKUP(VLOOKUP($B2953,$Q$2:$R$42,2,0),Costo_fondeo!$D$3:$AY$100,base_minorista!$A2953,0)</f>
        <v>0</v>
      </c>
      <c r="K2953">
        <f>+HLOOKUP(VLOOKUP($B2953,$Q$2:$R$42,2,0),Costo_provisiones!$D$3:$AY$100,base_minorista!$A2953,0)</f>
        <v>9.9951884945164196</v>
      </c>
      <c r="L2953">
        <f>+HLOOKUP(VLOOKUP($B2953,$Q$2:$R$42,2,0),Morosidad_control!$D$4:$AY$101,base_minorista!$A2953,0)</f>
        <v>36.530720853325334</v>
      </c>
      <c r="M2953">
        <f ca="1">+OFFSET(Capital_2!$D$2,base_minorista!A2953,0)</f>
        <v>3.049096647123327</v>
      </c>
      <c r="N2953">
        <f>+HLOOKUP(VLOOKUP($B2953,$Q$2:$R$42,2,0),costo_laboral!$E$2:$AZ$99,base_minorista!$A2953,0)</f>
        <v>26.456823518706369</v>
      </c>
      <c r="O2953">
        <f>+HLOOKUP(VLOOKUP($B2953,$Q$2:$R$42,2,0),Participacion2!$D$2:$AO$99,base_minorista!$A2953,0)</f>
        <v>9.5271406171475882E-3</v>
      </c>
    </row>
    <row r="2954" spans="1:15" ht="16.5" x14ac:dyDescent="0.3">
      <c r="A2954">
        <v>41</v>
      </c>
      <c r="B2954">
        <v>32</v>
      </c>
      <c r="C2954">
        <v>40</v>
      </c>
      <c r="D2954" s="3">
        <v>42094</v>
      </c>
      <c r="E2954" s="33">
        <v>15</v>
      </c>
      <c r="F2954">
        <v>1</v>
      </c>
      <c r="G2954">
        <f>+HLOOKUP(VLOOKUP($B2954,$Q$2:$R$42,2,0),costos_sf!$D$2:$AY$99,base_minorista!$A2954,0)</f>
        <v>1438682.0554523449</v>
      </c>
      <c r="H2954">
        <f>+HLOOKUP(VLOOKUP($B2954,$Q$2:$R$42,2,0),creditos_sf!$D$2:$AY$99,base_minorista!$A2954,0)</f>
        <v>1558087.6902958108</v>
      </c>
      <c r="I2954">
        <f>+HLOOKUP(VLOOKUP($B2954,$Q$2:$R$42,2,0),creditos_sf!$D$103:$AY$200,base_minorista!$A2954,0)</f>
        <v>1059507.8478451157</v>
      </c>
      <c r="J2954">
        <f>+HLOOKUP(VLOOKUP($B2954,$Q$2:$R$42,2,0),Costo_fondeo!$D$3:$AY$100,base_minorista!$A2954,0)</f>
        <v>0</v>
      </c>
      <c r="K2954">
        <f>+HLOOKUP(VLOOKUP($B2954,$Q$2:$R$42,2,0),Costo_provisiones!$D$3:$AY$100,base_minorista!$A2954,0)</f>
        <v>9.6826024655669141</v>
      </c>
      <c r="L2954">
        <f>+HLOOKUP(VLOOKUP($B2954,$Q$2:$R$42,2,0),Morosidad_control!$D$4:$AY$101,base_minorista!$A2954,0)</f>
        <v>55.581893479657687</v>
      </c>
      <c r="M2954">
        <f ca="1">+OFFSET(Capital_2!$D$2,base_minorista!A2954,0)</f>
        <v>3.0217281587138265</v>
      </c>
      <c r="N2954">
        <f>+HLOOKUP(VLOOKUP($B2954,$Q$2:$R$42,2,0),costo_laboral!$E$2:$AZ$99,base_minorista!$A2954,0)</f>
        <v>34.425376892446039</v>
      </c>
      <c r="O2954">
        <f>+HLOOKUP(VLOOKUP($B2954,$Q$2:$R$42,2,0),Participacion2!$D$2:$AO$99,base_minorista!$A2954,0)</f>
        <v>5.8220432074134352E-3</v>
      </c>
    </row>
    <row r="2955" spans="1:15" ht="16.5" x14ac:dyDescent="0.3">
      <c r="A2955">
        <v>42</v>
      </c>
      <c r="B2955">
        <v>32</v>
      </c>
      <c r="C2955">
        <v>41</v>
      </c>
      <c r="D2955" s="3">
        <v>42124</v>
      </c>
      <c r="E2955" s="33">
        <v>15</v>
      </c>
      <c r="F2955">
        <v>1</v>
      </c>
      <c r="G2955">
        <f>+HLOOKUP(VLOOKUP($B2955,$Q$2:$R$42,2,0),costos_sf!$D$2:$AY$99,base_minorista!$A2955,0)</f>
        <v>1359050.7524858313</v>
      </c>
      <c r="H2955">
        <f>+HLOOKUP(VLOOKUP($B2955,$Q$2:$R$42,2,0),creditos_sf!$D$2:$AY$99,base_minorista!$A2955,0)</f>
        <v>1345253.1897065332</v>
      </c>
      <c r="I2955">
        <f>+HLOOKUP(VLOOKUP($B2955,$Q$2:$R$42,2,0),creditos_sf!$D$103:$AY$200,base_minorista!$A2955,0)</f>
        <v>1035079.4378087251</v>
      </c>
      <c r="J2955">
        <f>+HLOOKUP(VLOOKUP($B2955,$Q$2:$R$42,2,0),Costo_fondeo!$D$3:$AY$100,base_minorista!$A2955,0)</f>
        <v>0</v>
      </c>
      <c r="K2955">
        <f>+HLOOKUP(VLOOKUP($B2955,$Q$2:$R$42,2,0),Costo_provisiones!$D$3:$AY$100,base_minorista!$A2955,0)</f>
        <v>9.8669521389049937</v>
      </c>
      <c r="L2955">
        <f>+HLOOKUP(VLOOKUP($B2955,$Q$2:$R$42,2,0),Morosidad_control!$D$4:$AY$101,base_minorista!$A2955,0)</f>
        <v>51.699218963442718</v>
      </c>
      <c r="M2955">
        <f ca="1">+OFFSET(Capital_2!$D$2,base_minorista!A2955,0)</f>
        <v>3.0029222612045556</v>
      </c>
      <c r="N2955">
        <f>+HLOOKUP(VLOOKUP($B2955,$Q$2:$R$42,2,0),costo_laboral!$E$2:$AZ$99,base_minorista!$A2955,0)</f>
        <v>35.716052774711713</v>
      </c>
      <c r="O2955">
        <f>+HLOOKUP(VLOOKUP($B2955,$Q$2:$R$42,2,0),Participacion2!$D$2:$AO$99,base_minorista!$A2955,0)</f>
        <v>5.0382303906757638E-3</v>
      </c>
    </row>
    <row r="2956" spans="1:15" ht="16.5" x14ac:dyDescent="0.3">
      <c r="A2956">
        <v>43</v>
      </c>
      <c r="B2956">
        <v>32</v>
      </c>
      <c r="C2956">
        <v>42</v>
      </c>
      <c r="D2956" s="3">
        <v>42155</v>
      </c>
      <c r="E2956" s="33">
        <v>15</v>
      </c>
      <c r="F2956">
        <v>1</v>
      </c>
      <c r="G2956">
        <f>+HLOOKUP(VLOOKUP($B2956,$Q$2:$R$42,2,0),costos_sf!$D$2:$AY$99,base_minorista!$A2956,0)</f>
        <v>1359831.0463666322</v>
      </c>
      <c r="H2956">
        <f>+HLOOKUP(VLOOKUP($B2956,$Q$2:$R$42,2,0),creditos_sf!$D$2:$AY$99,base_minorista!$A2956,0)</f>
        <v>1256865.3244885895</v>
      </c>
      <c r="I2956">
        <f>+HLOOKUP(VLOOKUP($B2956,$Q$2:$R$42,2,0),creditos_sf!$D$103:$AY$200,base_minorista!$A2956,0)</f>
        <v>1015116.4502324624</v>
      </c>
      <c r="J2956">
        <f>+HLOOKUP(VLOOKUP($B2956,$Q$2:$R$42,2,0),Costo_fondeo!$D$3:$AY$100,base_minorista!$A2956,0)</f>
        <v>0</v>
      </c>
      <c r="K2956">
        <f>+HLOOKUP(VLOOKUP($B2956,$Q$2:$R$42,2,0),Costo_provisiones!$D$3:$AY$100,base_minorista!$A2956,0)</f>
        <v>11.942527832420499</v>
      </c>
      <c r="L2956">
        <f>+HLOOKUP(VLOOKUP($B2956,$Q$2:$R$42,2,0),Morosidad_control!$D$4:$AY$101,base_minorista!$A2956,0)</f>
        <v>58.609215567133447</v>
      </c>
      <c r="M2956">
        <f ca="1">+OFFSET(Capital_2!$D$2,base_minorista!A2956,0)</f>
        <v>2.9913163210576634</v>
      </c>
      <c r="N2956">
        <f>+HLOOKUP(VLOOKUP($B2956,$Q$2:$R$42,2,0),costo_laboral!$E$2:$AZ$99,base_minorista!$A2956,0)</f>
        <v>35.414638965711895</v>
      </c>
      <c r="O2956">
        <f>+HLOOKUP(VLOOKUP($B2956,$Q$2:$R$42,2,0),Participacion2!$D$2:$AO$99,base_minorista!$A2956,0)</f>
        <v>4.714235305316416E-3</v>
      </c>
    </row>
    <row r="2957" spans="1:15" ht="16.5" x14ac:dyDescent="0.3">
      <c r="A2957">
        <v>44</v>
      </c>
      <c r="B2957">
        <v>32</v>
      </c>
      <c r="C2957">
        <v>43</v>
      </c>
      <c r="D2957" s="3">
        <v>42185</v>
      </c>
      <c r="E2957" s="33">
        <v>15</v>
      </c>
      <c r="F2957">
        <v>1</v>
      </c>
      <c r="G2957">
        <f>+HLOOKUP(VLOOKUP($B2957,$Q$2:$R$42,2,0),costos_sf!$D$2:$AY$99,base_minorista!$A2957,0)</f>
        <v>1172436.7804857315</v>
      </c>
      <c r="H2957">
        <f>+HLOOKUP(VLOOKUP($B2957,$Q$2:$R$42,2,0),creditos_sf!$D$2:$AY$99,base_minorista!$A2957,0)</f>
        <v>1183107.5236876048</v>
      </c>
      <c r="I2957">
        <f>+HLOOKUP(VLOOKUP($B2957,$Q$2:$R$42,2,0),creditos_sf!$D$103:$AY$200,base_minorista!$A2957,0)</f>
        <v>894407.02996675007</v>
      </c>
      <c r="J2957">
        <f>+HLOOKUP(VLOOKUP($B2957,$Q$2:$R$42,2,0),Costo_fondeo!$D$3:$AY$100,base_minorista!$A2957,0)</f>
        <v>0</v>
      </c>
      <c r="K2957">
        <f>+HLOOKUP(VLOOKUP($B2957,$Q$2:$R$42,2,0),Costo_provisiones!$D$3:$AY$100,base_minorista!$A2957,0)</f>
        <v>8.8227842439584556</v>
      </c>
      <c r="L2957">
        <f>+HLOOKUP(VLOOKUP($B2957,$Q$2:$R$42,2,0),Morosidad_control!$D$4:$AY$101,base_minorista!$A2957,0)</f>
        <v>61.51903478488957</v>
      </c>
      <c r="M2957">
        <f ca="1">+OFFSET(Capital_2!$D$2,base_minorista!A2957,0)</f>
        <v>2.9626797769382383</v>
      </c>
      <c r="N2957">
        <f>+HLOOKUP(VLOOKUP($B2957,$Q$2:$R$42,2,0),costo_laboral!$E$2:$AZ$99,base_minorista!$A2957,0)</f>
        <v>37.070346090941399</v>
      </c>
      <c r="O2957">
        <f>+HLOOKUP(VLOOKUP($B2957,$Q$2:$R$42,2,0),Participacion2!$D$2:$AO$99,base_minorista!$A2957,0)</f>
        <v>4.4867162716744234E-3</v>
      </c>
    </row>
    <row r="2958" spans="1:15" ht="16.5" x14ac:dyDescent="0.3">
      <c r="A2958">
        <v>45</v>
      </c>
      <c r="B2958">
        <v>32</v>
      </c>
      <c r="C2958">
        <v>44</v>
      </c>
      <c r="D2958" s="3">
        <v>42216</v>
      </c>
      <c r="E2958" s="33">
        <v>15</v>
      </c>
      <c r="F2958">
        <v>1</v>
      </c>
      <c r="G2958">
        <f>+HLOOKUP(VLOOKUP($B2958,$Q$2:$R$42,2,0),costos_sf!$D$2:$AY$99,base_minorista!$A2958,0)</f>
        <v>1077452.3299286121</v>
      </c>
      <c r="H2958">
        <f>+HLOOKUP(VLOOKUP($B2958,$Q$2:$R$42,2,0),creditos_sf!$D$2:$AY$99,base_minorista!$A2958,0)</f>
        <v>1118346.9007457781</v>
      </c>
      <c r="I2958">
        <f>+HLOOKUP(VLOOKUP($B2958,$Q$2:$R$42,2,0),creditos_sf!$D$103:$AY$200,base_minorista!$A2958,0)</f>
        <v>836428.95701216406</v>
      </c>
      <c r="J2958">
        <f>+HLOOKUP(VLOOKUP($B2958,$Q$2:$R$42,2,0),Costo_fondeo!$D$3:$AY$100,base_minorista!$A2958,0)</f>
        <v>0</v>
      </c>
      <c r="K2958">
        <f>+HLOOKUP(VLOOKUP($B2958,$Q$2:$R$42,2,0),Costo_provisiones!$D$3:$AY$100,base_minorista!$A2958,0)</f>
        <v>8.0676866688024269</v>
      </c>
      <c r="L2958">
        <f>+HLOOKUP(VLOOKUP($B2958,$Q$2:$R$42,2,0),Morosidad_control!$D$4:$AY$101,base_minorista!$A2958,0)</f>
        <v>32.546875917724662</v>
      </c>
      <c r="M2958">
        <f ca="1">+OFFSET(Capital_2!$D$2,base_minorista!A2958,0)</f>
        <v>2.9172838879084302</v>
      </c>
      <c r="N2958">
        <f>+HLOOKUP(VLOOKUP($B2958,$Q$2:$R$42,2,0),costo_laboral!$E$2:$AZ$99,base_minorista!$A2958,0)</f>
        <v>37.330504955408792</v>
      </c>
      <c r="O2958">
        <f>+HLOOKUP(VLOOKUP($B2958,$Q$2:$R$42,2,0),Participacion2!$D$2:$AO$99,base_minorista!$A2958,0)</f>
        <v>4.2569097753896567E-3</v>
      </c>
    </row>
    <row r="2959" spans="1:15" ht="16.5" x14ac:dyDescent="0.3">
      <c r="A2959">
        <v>46</v>
      </c>
      <c r="B2959">
        <v>32</v>
      </c>
      <c r="C2959">
        <v>45</v>
      </c>
      <c r="D2959" s="3">
        <v>42247</v>
      </c>
      <c r="E2959" s="33">
        <v>15</v>
      </c>
      <c r="F2959">
        <v>1</v>
      </c>
      <c r="G2959">
        <f>+HLOOKUP(VLOOKUP($B2959,$Q$2:$R$42,2,0),costos_sf!$D$2:$AY$99,base_minorista!$A2959,0)</f>
        <v>939733.12332849472</v>
      </c>
      <c r="H2959">
        <f>+HLOOKUP(VLOOKUP($B2959,$Q$2:$R$42,2,0),creditos_sf!$D$2:$AY$99,base_minorista!$A2959,0)</f>
        <v>1051549.2416807006</v>
      </c>
      <c r="I2959">
        <f>+HLOOKUP(VLOOKUP($B2959,$Q$2:$R$42,2,0),creditos_sf!$D$103:$AY$200,base_minorista!$A2959,0)</f>
        <v>810799.16816541029</v>
      </c>
      <c r="J2959">
        <f>+HLOOKUP(VLOOKUP($B2959,$Q$2:$R$42,2,0),Costo_fondeo!$D$3:$AY$100,base_minorista!$A2959,0)</f>
        <v>0</v>
      </c>
      <c r="K2959">
        <f>+HLOOKUP(VLOOKUP($B2959,$Q$2:$R$42,2,0),Costo_provisiones!$D$3:$AY$100,base_minorista!$A2959,0)</f>
        <v>5.9680082035125075</v>
      </c>
      <c r="L2959">
        <f>+HLOOKUP(VLOOKUP($B2959,$Q$2:$R$42,2,0),Morosidad_control!$D$4:$AY$101,base_minorista!$A2959,0)</f>
        <v>32.052824221762179</v>
      </c>
      <c r="M2959">
        <f ca="1">+OFFSET(Capital_2!$D$2,base_minorista!A2959,0)</f>
        <v>2.8874106541141011</v>
      </c>
      <c r="N2959">
        <f>+HLOOKUP(VLOOKUP($B2959,$Q$2:$R$42,2,0),costo_laboral!$E$2:$AZ$99,base_minorista!$A2959,0)</f>
        <v>36.633665451210582</v>
      </c>
      <c r="O2959">
        <f>+HLOOKUP(VLOOKUP($B2959,$Q$2:$R$42,2,0),Participacion2!$D$2:$AO$99,base_minorista!$A2959,0)</f>
        <v>3.991710619401608E-3</v>
      </c>
    </row>
    <row r="2960" spans="1:15" ht="16.5" x14ac:dyDescent="0.3">
      <c r="A2960">
        <v>47</v>
      </c>
      <c r="B2960">
        <v>32</v>
      </c>
      <c r="C2960">
        <v>46</v>
      </c>
      <c r="D2960" s="3">
        <v>42277</v>
      </c>
      <c r="E2960" s="33">
        <v>15</v>
      </c>
      <c r="F2960">
        <v>1</v>
      </c>
      <c r="G2960">
        <f>+HLOOKUP(VLOOKUP($B2960,$Q$2:$R$42,2,0),costos_sf!$D$2:$AY$99,base_minorista!$A2960,0)</f>
        <v>873726.45911112742</v>
      </c>
      <c r="H2960">
        <f>+HLOOKUP(VLOOKUP($B2960,$Q$2:$R$42,2,0),creditos_sf!$D$2:$AY$99,base_minorista!$A2960,0)</f>
        <v>931145.55576784501</v>
      </c>
      <c r="I2960">
        <f>+HLOOKUP(VLOOKUP($B2960,$Q$2:$R$42,2,0),creditos_sf!$D$103:$AY$200,base_minorista!$A2960,0)</f>
        <v>779623.30267729633</v>
      </c>
      <c r="J2960">
        <f>+HLOOKUP(VLOOKUP($B2960,$Q$2:$R$42,2,0),Costo_fondeo!$D$3:$AY$100,base_minorista!$A2960,0)</f>
        <v>0</v>
      </c>
      <c r="K2960">
        <f>+HLOOKUP(VLOOKUP($B2960,$Q$2:$R$42,2,0),Costo_provisiones!$D$3:$AY$100,base_minorista!$A2960,0)</f>
        <v>5.4717559746045881</v>
      </c>
      <c r="L2960">
        <f>+HLOOKUP(VLOOKUP($B2960,$Q$2:$R$42,2,0),Morosidad_control!$D$4:$AY$101,base_minorista!$A2960,0)</f>
        <v>30.23324099698565</v>
      </c>
      <c r="M2960">
        <f ca="1">+OFFSET(Capital_2!$D$2,base_minorista!A2960,0)</f>
        <v>2.8604428107092303</v>
      </c>
      <c r="N2960">
        <f>+HLOOKUP(VLOOKUP($B2960,$Q$2:$R$42,2,0),costo_laboral!$E$2:$AZ$99,base_minorista!$A2960,0)</f>
        <v>37.940010219276957</v>
      </c>
      <c r="O2960">
        <f>+HLOOKUP(VLOOKUP($B2960,$Q$2:$R$42,2,0),Participacion2!$D$2:$AO$99,base_minorista!$A2960,0)</f>
        <v>3.5139218480956286E-3</v>
      </c>
    </row>
    <row r="2961" spans="1:15" ht="16.5" x14ac:dyDescent="0.3">
      <c r="A2961">
        <v>48</v>
      </c>
      <c r="B2961">
        <v>32</v>
      </c>
      <c r="C2961">
        <v>47</v>
      </c>
      <c r="D2961" s="3">
        <v>42308</v>
      </c>
      <c r="E2961" s="33">
        <v>15</v>
      </c>
      <c r="F2961">
        <v>1</v>
      </c>
      <c r="G2961">
        <f>+HLOOKUP(VLOOKUP($B2961,$Q$2:$R$42,2,0),costos_sf!$D$2:$AY$99,base_minorista!$A2961,0)</f>
        <v>828597.1239679358</v>
      </c>
      <c r="H2961">
        <f>+HLOOKUP(VLOOKUP($B2961,$Q$2:$R$42,2,0),creditos_sf!$D$2:$AY$99,base_minorista!$A2961,0)</f>
        <v>893975.38879844593</v>
      </c>
      <c r="I2961">
        <f>+HLOOKUP(VLOOKUP($B2961,$Q$2:$R$42,2,0),creditos_sf!$D$103:$AY$200,base_minorista!$A2961,0)</f>
        <v>758332.14609753375</v>
      </c>
      <c r="J2961">
        <f>+HLOOKUP(VLOOKUP($B2961,$Q$2:$R$42,2,0),Costo_fondeo!$D$3:$AY$100,base_minorista!$A2961,0)</f>
        <v>0</v>
      </c>
      <c r="K2961">
        <f>+HLOOKUP(VLOOKUP($B2961,$Q$2:$R$42,2,0),Costo_provisiones!$D$3:$AY$100,base_minorista!$A2961,0)</f>
        <v>5.5495826495747229</v>
      </c>
      <c r="L2961">
        <f>+HLOOKUP(VLOOKUP($B2961,$Q$2:$R$42,2,0),Morosidad_control!$D$4:$AY$101,base_minorista!$A2961,0)</f>
        <v>30.554584127149827</v>
      </c>
      <c r="M2961">
        <f ca="1">+OFFSET(Capital_2!$D$2,base_minorista!A2961,0)</f>
        <v>2.8360712606451561</v>
      </c>
      <c r="N2961">
        <f>+HLOOKUP(VLOOKUP($B2961,$Q$2:$R$42,2,0),costo_laboral!$E$2:$AZ$99,base_minorista!$A2961,0)</f>
        <v>37.460523403187182</v>
      </c>
      <c r="O2961">
        <f>+HLOOKUP(VLOOKUP($B2961,$Q$2:$R$42,2,0),Participacion2!$D$2:$AO$99,base_minorista!$A2961,0)</f>
        <v>3.3435781680645721E-3</v>
      </c>
    </row>
    <row r="2962" spans="1:15" ht="16.5" x14ac:dyDescent="0.3">
      <c r="A2962">
        <v>49</v>
      </c>
      <c r="B2962">
        <v>32</v>
      </c>
      <c r="C2962">
        <v>48</v>
      </c>
      <c r="D2962" s="3">
        <v>42338</v>
      </c>
      <c r="E2962" s="33">
        <v>15</v>
      </c>
      <c r="F2962">
        <v>1</v>
      </c>
      <c r="G2962">
        <f>+HLOOKUP(VLOOKUP($B2962,$Q$2:$R$42,2,0),costos_sf!$D$2:$AY$99,base_minorista!$A2962,0)</f>
        <v>814238.84096061916</v>
      </c>
      <c r="H2962">
        <f>+HLOOKUP(VLOOKUP($B2962,$Q$2:$R$42,2,0),creditos_sf!$D$2:$AY$99,base_minorista!$A2962,0)</f>
        <v>841568.83990399854</v>
      </c>
      <c r="I2962">
        <f>+HLOOKUP(VLOOKUP($B2962,$Q$2:$R$42,2,0),creditos_sf!$D$103:$AY$200,base_minorista!$A2962,0)</f>
        <v>736170.20153408765</v>
      </c>
      <c r="J2962">
        <f>+HLOOKUP(VLOOKUP($B2962,$Q$2:$R$42,2,0),Costo_fondeo!$D$3:$AY$100,base_minorista!$A2962,0)</f>
        <v>0</v>
      </c>
      <c r="K2962">
        <f>+HLOOKUP(VLOOKUP($B2962,$Q$2:$R$42,2,0),Costo_provisiones!$D$3:$AY$100,base_minorista!$A2962,0)</f>
        <v>6.071946210566816</v>
      </c>
      <c r="L2962">
        <f>+HLOOKUP(VLOOKUP($B2962,$Q$2:$R$42,2,0),Morosidad_control!$D$4:$AY$101,base_minorista!$A2962,0)</f>
        <v>28.555240398361985</v>
      </c>
      <c r="M2962">
        <f ca="1">+OFFSET(Capital_2!$D$2,base_minorista!A2962,0)</f>
        <v>2.8102228331623054</v>
      </c>
      <c r="N2962">
        <f>+HLOOKUP(VLOOKUP($B2962,$Q$2:$R$42,2,0),costo_laboral!$E$2:$AZ$99,base_minorista!$A2962,0)</f>
        <v>38.48633067711696</v>
      </c>
      <c r="O2962">
        <f>+HLOOKUP(VLOOKUP($B2962,$Q$2:$R$42,2,0),Participacion2!$D$2:$AO$99,base_minorista!$A2962,0)</f>
        <v>3.1175782040955323E-3</v>
      </c>
    </row>
    <row r="2963" spans="1:15" ht="16.5" x14ac:dyDescent="0.3">
      <c r="A2963">
        <v>50</v>
      </c>
      <c r="B2963">
        <v>32</v>
      </c>
      <c r="C2963">
        <v>49</v>
      </c>
      <c r="D2963" s="3">
        <v>42369</v>
      </c>
      <c r="E2963" s="33">
        <v>15</v>
      </c>
      <c r="F2963">
        <v>1</v>
      </c>
      <c r="G2963">
        <f>+HLOOKUP(VLOOKUP($B2963,$Q$2:$R$42,2,0),costos_sf!$D$2:$AY$99,base_minorista!$A2963,0)</f>
        <v>745280.32191054383</v>
      </c>
      <c r="H2963">
        <f>+HLOOKUP(VLOOKUP($B2963,$Q$2:$R$42,2,0),creditos_sf!$D$2:$AY$99,base_minorista!$A2963,0)</f>
        <v>731627.00123783899</v>
      </c>
      <c r="I2963">
        <f>+HLOOKUP(VLOOKUP($B2963,$Q$2:$R$42,2,0),creditos_sf!$D$103:$AY$200,base_minorista!$A2963,0)</f>
        <v>711277.23478191416</v>
      </c>
      <c r="J2963">
        <f>+HLOOKUP(VLOOKUP($B2963,$Q$2:$R$42,2,0),Costo_fondeo!$D$3:$AY$100,base_minorista!$A2963,0)</f>
        <v>0</v>
      </c>
      <c r="K2963">
        <f>+HLOOKUP(VLOOKUP($B2963,$Q$2:$R$42,2,0),Costo_provisiones!$D$3:$AY$100,base_minorista!$A2963,0)</f>
        <v>4.9336676984303507</v>
      </c>
      <c r="L2963">
        <f>+HLOOKUP(VLOOKUP($B2963,$Q$2:$R$42,2,0),Morosidad_control!$D$4:$AY$101,base_minorista!$A2963,0)</f>
        <v>31.846725792230313</v>
      </c>
      <c r="M2963">
        <f ca="1">+OFFSET(Capital_2!$D$2,base_minorista!A2963,0)</f>
        <v>2.789179696006852</v>
      </c>
      <c r="N2963">
        <f>+HLOOKUP(VLOOKUP($B2963,$Q$2:$R$42,2,0),costo_laboral!$E$2:$AZ$99,base_minorista!$A2963,0)</f>
        <v>40.150217325009727</v>
      </c>
      <c r="O2963">
        <f>+HLOOKUP(VLOOKUP($B2963,$Q$2:$R$42,2,0),Participacion2!$D$2:$AO$99,base_minorista!$A2963,0)</f>
        <v>2.7174624791617813E-3</v>
      </c>
    </row>
    <row r="2964" spans="1:15" ht="16.5" x14ac:dyDescent="0.3">
      <c r="A2964">
        <v>51</v>
      </c>
      <c r="B2964">
        <v>32</v>
      </c>
      <c r="C2964">
        <v>50</v>
      </c>
      <c r="D2964" s="3">
        <v>42400</v>
      </c>
      <c r="E2964" s="33">
        <v>16</v>
      </c>
      <c r="F2964">
        <v>1</v>
      </c>
      <c r="G2964">
        <f>+HLOOKUP(VLOOKUP($B2964,$Q$2:$R$42,2,0),costos_sf!$D$2:$AY$99,base_minorista!$A2964,0)</f>
        <v>670401.34629273834</v>
      </c>
      <c r="H2964">
        <f>+HLOOKUP(VLOOKUP($B2964,$Q$2:$R$42,2,0),creditos_sf!$D$2:$AY$99,base_minorista!$A2964,0)</f>
        <v>623828.16932296986</v>
      </c>
      <c r="I2964">
        <f>+HLOOKUP(VLOOKUP($B2964,$Q$2:$R$42,2,0),creditos_sf!$D$103:$AY$200,base_minorista!$A2964,0)</f>
        <v>689595.20216967445</v>
      </c>
      <c r="J2964">
        <f>+HLOOKUP(VLOOKUP($B2964,$Q$2:$R$42,2,0),Costo_fondeo!$D$3:$AY$100,base_minorista!$A2964,0)</f>
        <v>0</v>
      </c>
      <c r="K2964">
        <f>+HLOOKUP(VLOOKUP($B2964,$Q$2:$R$42,2,0),Costo_provisiones!$D$3:$AY$100,base_minorista!$A2964,0)</f>
        <v>2.7363593823363548</v>
      </c>
      <c r="L2964">
        <f>+HLOOKUP(VLOOKUP($B2964,$Q$2:$R$42,2,0),Morosidad_control!$D$4:$AY$101,base_minorista!$A2964,0)</f>
        <v>25.037942915758183</v>
      </c>
      <c r="M2964">
        <f ca="1">+OFFSET(Capital_2!$D$2,base_minorista!A2964,0)</f>
        <v>2.7880675647391326</v>
      </c>
      <c r="N2964">
        <f>+HLOOKUP(VLOOKUP($B2964,$Q$2:$R$42,2,0),costo_laboral!$E$2:$AZ$99,base_minorista!$A2964,0)</f>
        <v>42.826231757951241</v>
      </c>
      <c r="O2964">
        <f>+HLOOKUP(VLOOKUP($B2964,$Q$2:$R$42,2,0),Participacion2!$D$2:$AO$99,base_minorista!$A2964,0)</f>
        <v>2.3476112327086704E-3</v>
      </c>
    </row>
    <row r="2965" spans="1:15" ht="16.5" x14ac:dyDescent="0.3">
      <c r="A2965">
        <v>52</v>
      </c>
      <c r="B2965">
        <v>32</v>
      </c>
      <c r="C2965">
        <v>51</v>
      </c>
      <c r="D2965" s="3">
        <v>42429</v>
      </c>
      <c r="E2965" s="33">
        <v>16</v>
      </c>
      <c r="F2965">
        <v>1</v>
      </c>
      <c r="G2965">
        <f>+HLOOKUP(VLOOKUP($B2965,$Q$2:$R$42,2,0),costos_sf!$D$2:$AY$99,base_minorista!$A2965,0)</f>
        <v>638399.48088559601</v>
      </c>
      <c r="H2965">
        <f>+HLOOKUP(VLOOKUP($B2965,$Q$2:$R$42,2,0),creditos_sf!$D$2:$AY$99,base_minorista!$A2965,0)</f>
        <v>591480.98516939895</v>
      </c>
      <c r="I2965">
        <f>+HLOOKUP(VLOOKUP($B2965,$Q$2:$R$42,2,0),creditos_sf!$D$103:$AY$200,base_minorista!$A2965,0)</f>
        <v>667024.13006137882</v>
      </c>
      <c r="J2965">
        <f>+HLOOKUP(VLOOKUP($B2965,$Q$2:$R$42,2,0),Costo_fondeo!$D$3:$AY$100,base_minorista!$A2965,0)</f>
        <v>0</v>
      </c>
      <c r="K2965">
        <f>+HLOOKUP(VLOOKUP($B2965,$Q$2:$R$42,2,0),Costo_provisiones!$D$3:$AY$100,base_minorista!$A2965,0)</f>
        <v>1.4957222583871324</v>
      </c>
      <c r="L2965">
        <f>+HLOOKUP(VLOOKUP($B2965,$Q$2:$R$42,2,0),Morosidad_control!$D$4:$AY$101,base_minorista!$A2965,0)</f>
        <v>31.78173419643915</v>
      </c>
      <c r="M2965">
        <f ca="1">+OFFSET(Capital_2!$D$2,base_minorista!A2965,0)</f>
        <v>2.8101212764635846</v>
      </c>
      <c r="N2965">
        <f>+HLOOKUP(VLOOKUP($B2965,$Q$2:$R$42,2,0),costo_laboral!$E$2:$AZ$99,base_minorista!$A2965,0)</f>
        <v>44.421347845100151</v>
      </c>
      <c r="O2965">
        <f>+HLOOKUP(VLOOKUP($B2965,$Q$2:$R$42,2,0),Participacion2!$D$2:$AO$99,base_minorista!$A2965,0)</f>
        <v>2.231411878729109E-3</v>
      </c>
    </row>
    <row r="2966" spans="1:15" ht="16.5" x14ac:dyDescent="0.3">
      <c r="A2966">
        <v>53</v>
      </c>
      <c r="B2966">
        <v>32</v>
      </c>
      <c r="C2966">
        <v>52</v>
      </c>
      <c r="D2966" s="3">
        <v>42460</v>
      </c>
      <c r="E2966" s="33">
        <v>16</v>
      </c>
      <c r="F2966">
        <v>1</v>
      </c>
      <c r="G2966">
        <f>+HLOOKUP(VLOOKUP($B2966,$Q$2:$R$42,2,0),costos_sf!$D$2:$AY$99,base_minorista!$A2966,0)</f>
        <v>577464.45610058762</v>
      </c>
      <c r="H2966">
        <f>+HLOOKUP(VLOOKUP($B2966,$Q$2:$R$42,2,0),creditos_sf!$D$2:$AY$99,base_minorista!$A2966,0)</f>
        <v>567135.44574291073</v>
      </c>
      <c r="I2966">
        <f>+HLOOKUP(VLOOKUP($B2966,$Q$2:$R$42,2,0),creditos_sf!$D$103:$AY$200,base_minorista!$A2966,0)</f>
        <v>642174.70460903971</v>
      </c>
      <c r="J2966">
        <f>+HLOOKUP(VLOOKUP($B2966,$Q$2:$R$42,2,0),Costo_fondeo!$D$3:$AY$100,base_minorista!$A2966,0)</f>
        <v>0</v>
      </c>
      <c r="K2966">
        <f>+HLOOKUP(VLOOKUP($B2966,$Q$2:$R$42,2,0),Costo_provisiones!$D$3:$AY$100,base_minorista!$A2966,0)</f>
        <v>-1.7187710516718409</v>
      </c>
      <c r="L2966">
        <f>+HLOOKUP(VLOOKUP($B2966,$Q$2:$R$42,2,0),Morosidad_control!$D$4:$AY$101,base_minorista!$A2966,0)</f>
        <v>25.636067815904624</v>
      </c>
      <c r="M2966">
        <f ca="1">+OFFSET(Capital_2!$D$2,base_minorista!A2966,0)</f>
        <v>2.8489018213335102</v>
      </c>
      <c r="N2966">
        <f>+HLOOKUP(VLOOKUP($B2966,$Q$2:$R$42,2,0),costo_laboral!$E$2:$AZ$99,base_minorista!$A2966,0)</f>
        <v>45.861047810727825</v>
      </c>
      <c r="O2966">
        <f>+HLOOKUP(VLOOKUP($B2966,$Q$2:$R$42,2,0),Participacion2!$D$2:$AO$99,base_minorista!$A2966,0)</f>
        <v>2.1553351585793098E-3</v>
      </c>
    </row>
    <row r="2967" spans="1:15" ht="16.5" x14ac:dyDescent="0.3">
      <c r="A2967">
        <v>54</v>
      </c>
      <c r="B2967">
        <v>32</v>
      </c>
      <c r="C2967">
        <v>53</v>
      </c>
      <c r="D2967" s="3">
        <v>42490</v>
      </c>
      <c r="E2967" s="33">
        <v>16</v>
      </c>
      <c r="F2967">
        <v>1</v>
      </c>
      <c r="G2967">
        <f>+HLOOKUP(VLOOKUP($B2967,$Q$2:$R$42,2,0),costos_sf!$D$2:$AY$99,base_minorista!$A2967,0)</f>
        <v>583457.16631614522</v>
      </c>
      <c r="H2967">
        <f>+HLOOKUP(VLOOKUP($B2967,$Q$2:$R$42,2,0),creditos_sf!$D$2:$AY$99,base_minorista!$A2967,0)</f>
        <v>541610.41492303507</v>
      </c>
      <c r="I2967">
        <f>+HLOOKUP(VLOOKUP($B2967,$Q$2:$R$42,2,0),creditos_sf!$D$103:$AY$200,base_minorista!$A2967,0)</f>
        <v>638878.84784046968</v>
      </c>
      <c r="J2967">
        <f>+HLOOKUP(VLOOKUP($B2967,$Q$2:$R$42,2,0),Costo_fondeo!$D$3:$AY$100,base_minorista!$A2967,0)</f>
        <v>0</v>
      </c>
      <c r="K2967">
        <f>+HLOOKUP(VLOOKUP($B2967,$Q$2:$R$42,2,0),Costo_provisiones!$D$3:$AY$100,base_minorista!$A2967,0)</f>
        <v>-1.1178494201220248</v>
      </c>
      <c r="L2967">
        <f>+HLOOKUP(VLOOKUP($B2967,$Q$2:$R$42,2,0),Morosidad_control!$D$4:$AY$101,base_minorista!$A2967,0)</f>
        <v>82.205268388551261</v>
      </c>
      <c r="M2967">
        <f ca="1">+OFFSET(Capital_2!$D$2,base_minorista!A2967,0)</f>
        <v>2.8814923639740782</v>
      </c>
      <c r="N2967">
        <f>+HLOOKUP(VLOOKUP($B2967,$Q$2:$R$42,2,0),costo_laboral!$E$2:$AZ$99,base_minorista!$A2967,0)</f>
        <v>46.717925858026952</v>
      </c>
      <c r="O2967">
        <f>+HLOOKUP(VLOOKUP($B2967,$Q$2:$R$42,2,0),Participacion2!$D$2:$AO$99,base_minorista!$A2967,0)</f>
        <v>2.0518467817298427E-3</v>
      </c>
    </row>
    <row r="2968" spans="1:15" ht="16.5" x14ac:dyDescent="0.3">
      <c r="A2968">
        <v>55</v>
      </c>
      <c r="B2968">
        <v>32</v>
      </c>
      <c r="C2968">
        <v>54</v>
      </c>
      <c r="D2968" s="3">
        <v>42521</v>
      </c>
      <c r="E2968" s="33">
        <v>16</v>
      </c>
      <c r="F2968">
        <v>1</v>
      </c>
      <c r="G2968">
        <f>+HLOOKUP(VLOOKUP($B2968,$Q$2:$R$42,2,0),costos_sf!$D$2:$AY$99,base_minorista!$A2968,0)</f>
        <v>477608.35824086471</v>
      </c>
      <c r="H2968">
        <f>+HLOOKUP(VLOOKUP($B2968,$Q$2:$R$42,2,0),creditos_sf!$D$2:$AY$99,base_minorista!$A2968,0)</f>
        <v>528647.31762918725</v>
      </c>
      <c r="I2968">
        <f>+HLOOKUP(VLOOKUP($B2968,$Q$2:$R$42,2,0),creditos_sf!$D$103:$AY$200,base_minorista!$A2968,0)</f>
        <v>594567.86990406632</v>
      </c>
      <c r="J2968">
        <f>+HLOOKUP(VLOOKUP($B2968,$Q$2:$R$42,2,0),Costo_fondeo!$D$3:$AY$100,base_minorista!$A2968,0)</f>
        <v>0</v>
      </c>
      <c r="K2968">
        <f>+HLOOKUP(VLOOKUP($B2968,$Q$2:$R$42,2,0),Costo_provisiones!$D$3:$AY$100,base_minorista!$A2968,0)</f>
        <v>-8.7134972664375763</v>
      </c>
      <c r="L2968">
        <f>+HLOOKUP(VLOOKUP($B2968,$Q$2:$R$42,2,0),Morosidad_control!$D$4:$AY$101,base_minorista!$A2968,0)</f>
        <v>27.822071180153511</v>
      </c>
      <c r="M2968">
        <f ca="1">+OFFSET(Capital_2!$D$2,base_minorista!A2968,0)</f>
        <v>2.9184975362021124</v>
      </c>
      <c r="N2968">
        <f>+HLOOKUP(VLOOKUP($B2968,$Q$2:$R$42,2,0),costo_laboral!$E$2:$AZ$99,base_minorista!$A2968,0)</f>
        <v>49.542303058032147</v>
      </c>
      <c r="O2968">
        <f>+HLOOKUP(VLOOKUP($B2968,$Q$2:$R$42,2,0),Participacion2!$D$2:$AO$99,base_minorista!$A2968,0)</f>
        <v>1.9984126378965895E-3</v>
      </c>
    </row>
    <row r="2969" spans="1:15" ht="16.5" x14ac:dyDescent="0.3">
      <c r="A2969">
        <v>56</v>
      </c>
      <c r="B2969">
        <v>32</v>
      </c>
      <c r="C2969">
        <v>55</v>
      </c>
      <c r="D2969" s="3">
        <v>42551</v>
      </c>
      <c r="E2969" s="33">
        <v>16</v>
      </c>
      <c r="F2969">
        <v>1</v>
      </c>
      <c r="G2969">
        <f>+HLOOKUP(VLOOKUP($B2969,$Q$2:$R$42,2,0),costos_sf!$D$2:$AY$99,base_minorista!$A2969,0)</f>
        <v>549073.56102879602</v>
      </c>
      <c r="H2969">
        <f>+HLOOKUP(VLOOKUP($B2969,$Q$2:$R$42,2,0),creditos_sf!$D$2:$AY$99,base_minorista!$A2969,0)</f>
        <v>0</v>
      </c>
      <c r="I2969">
        <f>+HLOOKUP(VLOOKUP($B2969,$Q$2:$R$42,2,0),creditos_sf!$D$103:$AY$200,base_minorista!$A2969,0)</f>
        <v>0</v>
      </c>
      <c r="J2969">
        <f>+HLOOKUP(VLOOKUP($B2969,$Q$2:$R$42,2,0),Costo_fondeo!$D$3:$AY$100,base_minorista!$A2969,0)</f>
        <v>0</v>
      </c>
      <c r="K2969">
        <f>+HLOOKUP(VLOOKUP($B2969,$Q$2:$R$42,2,0),Costo_provisiones!$D$3:$AY$100,base_minorista!$A2969,0)</f>
        <v>-5.1977989707862839</v>
      </c>
      <c r="L2969">
        <f>+HLOOKUP(VLOOKUP($B2969,$Q$2:$R$42,2,0),Morosidad_control!$D$4:$AY$101,base_minorista!$A2969,0)</f>
        <v>0</v>
      </c>
      <c r="M2969">
        <f ca="1">+OFFSET(Capital_2!$D$2,base_minorista!A2969,0)</f>
        <v>2.9650713359667673</v>
      </c>
      <c r="N2969">
        <f>+HLOOKUP(VLOOKUP($B2969,$Q$2:$R$42,2,0),costo_laboral!$E$2:$AZ$99,base_minorista!$A2969,0)</f>
        <v>0</v>
      </c>
      <c r="O2969">
        <f>+HLOOKUP(VLOOKUP($B2969,$Q$2:$R$42,2,0),Participacion2!$D$2:$AO$99,base_minorista!$A2969,0)</f>
        <v>0</v>
      </c>
    </row>
    <row r="2970" spans="1:15" ht="16.5" x14ac:dyDescent="0.3">
      <c r="A2970">
        <v>57</v>
      </c>
      <c r="B2970">
        <v>32</v>
      </c>
      <c r="C2970">
        <v>56</v>
      </c>
      <c r="D2970" s="3">
        <v>42582</v>
      </c>
      <c r="E2970" s="33">
        <v>16</v>
      </c>
      <c r="F2970">
        <v>1</v>
      </c>
      <c r="G2970">
        <f>+HLOOKUP(VLOOKUP($B2970,$Q$2:$R$42,2,0),costos_sf!$D$2:$AY$99,base_minorista!$A2970,0)</f>
        <v>562673.50086150458</v>
      </c>
      <c r="H2970">
        <f>+HLOOKUP(VLOOKUP($B2970,$Q$2:$R$42,2,0),creditos_sf!$D$2:$AY$99,base_minorista!$A2970,0)</f>
        <v>0</v>
      </c>
      <c r="I2970">
        <f>+HLOOKUP(VLOOKUP($B2970,$Q$2:$R$42,2,0),creditos_sf!$D$103:$AY$200,base_minorista!$A2970,0)</f>
        <v>0</v>
      </c>
      <c r="J2970">
        <f>+HLOOKUP(VLOOKUP($B2970,$Q$2:$R$42,2,0),Costo_fondeo!$D$3:$AY$100,base_minorista!$A2970,0)</f>
        <v>0</v>
      </c>
      <c r="K2970">
        <f>+HLOOKUP(VLOOKUP($B2970,$Q$2:$R$42,2,0),Costo_provisiones!$D$3:$AY$100,base_minorista!$A2970,0)</f>
        <v>-5.4297709747051943</v>
      </c>
      <c r="L2970">
        <f>+HLOOKUP(VLOOKUP($B2970,$Q$2:$R$42,2,0),Morosidad_control!$D$4:$AY$101,base_minorista!$A2970,0)</f>
        <v>0</v>
      </c>
      <c r="M2970">
        <f ca="1">+OFFSET(Capital_2!$D$2,base_minorista!A2970,0)</f>
        <v>3.0367322920898565</v>
      </c>
      <c r="N2970">
        <f>+HLOOKUP(VLOOKUP($B2970,$Q$2:$R$42,2,0),costo_laboral!$E$2:$AZ$99,base_minorista!$A2970,0)</f>
        <v>0</v>
      </c>
      <c r="O2970">
        <f>+HLOOKUP(VLOOKUP($B2970,$Q$2:$R$42,2,0),Participacion2!$D$2:$AO$99,base_minorista!$A2970,0)</f>
        <v>0</v>
      </c>
    </row>
    <row r="2971" spans="1:15" ht="16.5" x14ac:dyDescent="0.3">
      <c r="A2971">
        <v>58</v>
      </c>
      <c r="B2971">
        <v>32</v>
      </c>
      <c r="C2971">
        <v>57</v>
      </c>
      <c r="D2971" s="3">
        <v>42613</v>
      </c>
      <c r="E2971" s="33">
        <v>16</v>
      </c>
      <c r="F2971">
        <v>1</v>
      </c>
      <c r="G2971">
        <f>+HLOOKUP(VLOOKUP($B2971,$Q$2:$R$42,2,0),costos_sf!$D$2:$AY$99,base_minorista!$A2971,0)</f>
        <v>577176.14371936209</v>
      </c>
      <c r="H2971">
        <f>+HLOOKUP(VLOOKUP($B2971,$Q$2:$R$42,2,0),creditos_sf!$D$2:$AY$99,base_minorista!$A2971,0)</f>
        <v>0</v>
      </c>
      <c r="I2971">
        <f>+HLOOKUP(VLOOKUP($B2971,$Q$2:$R$42,2,0),creditos_sf!$D$103:$AY$200,base_minorista!$A2971,0)</f>
        <v>0</v>
      </c>
      <c r="J2971">
        <f>+HLOOKUP(VLOOKUP($B2971,$Q$2:$R$42,2,0),Costo_fondeo!$D$3:$AY$100,base_minorista!$A2971,0)</f>
        <v>0</v>
      </c>
      <c r="K2971">
        <f>+HLOOKUP(VLOOKUP($B2971,$Q$2:$R$42,2,0),Costo_provisiones!$D$3:$AY$100,base_minorista!$A2971,0)</f>
        <v>-5.4431982671228427</v>
      </c>
      <c r="L2971">
        <f>+HLOOKUP(VLOOKUP($B2971,$Q$2:$R$42,2,0),Morosidad_control!$D$4:$AY$101,base_minorista!$A2971,0)</f>
        <v>0</v>
      </c>
      <c r="M2971">
        <f ca="1">+OFFSET(Capital_2!$D$2,base_minorista!A2971,0)</f>
        <v>3.0987757605561481</v>
      </c>
      <c r="N2971">
        <f>+HLOOKUP(VLOOKUP($B2971,$Q$2:$R$42,2,0),costo_laboral!$E$2:$AZ$99,base_minorista!$A2971,0)</f>
        <v>0</v>
      </c>
      <c r="O2971">
        <f>+HLOOKUP(VLOOKUP($B2971,$Q$2:$R$42,2,0),Participacion2!$D$2:$AO$99,base_minorista!$A2971,0)</f>
        <v>0</v>
      </c>
    </row>
    <row r="2972" spans="1:15" ht="16.5" x14ac:dyDescent="0.3">
      <c r="A2972">
        <v>59</v>
      </c>
      <c r="B2972">
        <v>32</v>
      </c>
      <c r="C2972">
        <v>58</v>
      </c>
      <c r="D2972" s="3">
        <v>42643</v>
      </c>
      <c r="E2972" s="33">
        <v>16</v>
      </c>
      <c r="F2972">
        <v>1</v>
      </c>
      <c r="G2972">
        <f>+HLOOKUP(VLOOKUP($B2972,$Q$2:$R$42,2,0),costos_sf!$D$2:$AY$99,base_minorista!$A2972,0)</f>
        <v>578990.42975721124</v>
      </c>
      <c r="H2972">
        <f>+HLOOKUP(VLOOKUP($B2972,$Q$2:$R$42,2,0),creditos_sf!$D$2:$AY$99,base_minorista!$A2972,0)</f>
        <v>0</v>
      </c>
      <c r="I2972">
        <f>+HLOOKUP(VLOOKUP($B2972,$Q$2:$R$42,2,0),creditos_sf!$D$103:$AY$200,base_minorista!$A2972,0)</f>
        <v>0</v>
      </c>
      <c r="J2972">
        <f>+HLOOKUP(VLOOKUP($B2972,$Q$2:$R$42,2,0),Costo_fondeo!$D$3:$AY$100,base_minorista!$A2972,0)</f>
        <v>0</v>
      </c>
      <c r="K2972">
        <f>+HLOOKUP(VLOOKUP($B2972,$Q$2:$R$42,2,0),Costo_provisiones!$D$3:$AY$100,base_minorista!$A2972,0)</f>
        <v>-4.9784876816908081</v>
      </c>
      <c r="L2972">
        <f>+HLOOKUP(VLOOKUP($B2972,$Q$2:$R$42,2,0),Morosidad_control!$D$4:$AY$101,base_minorista!$A2972,0)</f>
        <v>0</v>
      </c>
      <c r="M2972">
        <f ca="1">+OFFSET(Capital_2!$D$2,base_minorista!A2972,0)</f>
        <v>3.1647538313822339</v>
      </c>
      <c r="N2972">
        <f>+HLOOKUP(VLOOKUP($B2972,$Q$2:$R$42,2,0),costo_laboral!$E$2:$AZ$99,base_minorista!$A2972,0)</f>
        <v>0</v>
      </c>
      <c r="O2972">
        <f>+HLOOKUP(VLOOKUP($B2972,$Q$2:$R$42,2,0),Participacion2!$D$2:$AO$99,base_minorista!$A2972,0)</f>
        <v>0</v>
      </c>
    </row>
    <row r="2973" spans="1:15" ht="16.5" x14ac:dyDescent="0.3">
      <c r="A2973">
        <v>60</v>
      </c>
      <c r="B2973">
        <v>32</v>
      </c>
      <c r="C2973">
        <v>59</v>
      </c>
      <c r="D2973" s="3">
        <v>42674</v>
      </c>
      <c r="E2973" s="33">
        <v>16</v>
      </c>
      <c r="F2973">
        <v>1</v>
      </c>
      <c r="G2973">
        <f>+HLOOKUP(VLOOKUP($B2973,$Q$2:$R$42,2,0),costos_sf!$D$2:$AY$99,base_minorista!$A2973,0)</f>
        <v>580318.13036961481</v>
      </c>
      <c r="H2973">
        <f>+HLOOKUP(VLOOKUP($B2973,$Q$2:$R$42,2,0),creditos_sf!$D$2:$AY$99,base_minorista!$A2973,0)</f>
        <v>0</v>
      </c>
      <c r="I2973">
        <f>+HLOOKUP(VLOOKUP($B2973,$Q$2:$R$42,2,0),creditos_sf!$D$103:$AY$200,base_minorista!$A2973,0)</f>
        <v>0</v>
      </c>
      <c r="J2973">
        <f>+HLOOKUP(VLOOKUP($B2973,$Q$2:$R$42,2,0),Costo_fondeo!$D$3:$AY$100,base_minorista!$A2973,0)</f>
        <v>0</v>
      </c>
      <c r="K2973">
        <f>+HLOOKUP(VLOOKUP($B2973,$Q$2:$R$42,2,0),Costo_provisiones!$D$3:$AY$100,base_minorista!$A2973,0)</f>
        <v>-4.5049995532268339</v>
      </c>
      <c r="L2973">
        <f>+HLOOKUP(VLOOKUP($B2973,$Q$2:$R$42,2,0),Morosidad_control!$D$4:$AY$101,base_minorista!$A2973,0)</f>
        <v>0</v>
      </c>
      <c r="M2973">
        <f ca="1">+OFFSET(Capital_2!$D$2,base_minorista!A2973,0)</f>
        <v>3.232264312603593</v>
      </c>
      <c r="N2973">
        <f>+HLOOKUP(VLOOKUP($B2973,$Q$2:$R$42,2,0),costo_laboral!$E$2:$AZ$99,base_minorista!$A2973,0)</f>
        <v>0</v>
      </c>
      <c r="O2973">
        <f>+HLOOKUP(VLOOKUP($B2973,$Q$2:$R$42,2,0),Participacion2!$D$2:$AO$99,base_minorista!$A2973,0)</f>
        <v>0</v>
      </c>
    </row>
    <row r="2974" spans="1:15" ht="16.5" x14ac:dyDescent="0.3">
      <c r="A2974">
        <v>61</v>
      </c>
      <c r="B2974">
        <v>32</v>
      </c>
      <c r="C2974">
        <v>60</v>
      </c>
      <c r="D2974" s="3">
        <v>42704</v>
      </c>
      <c r="E2974" s="33">
        <v>16</v>
      </c>
      <c r="F2974">
        <v>1</v>
      </c>
      <c r="G2974">
        <f>+HLOOKUP(VLOOKUP($B2974,$Q$2:$R$42,2,0),costos_sf!$D$2:$AY$99,base_minorista!$A2974,0)</f>
        <v>539308.98605353106</v>
      </c>
      <c r="H2974">
        <f>+HLOOKUP(VLOOKUP($B2974,$Q$2:$R$42,2,0),creditos_sf!$D$2:$AY$99,base_minorista!$A2974,0)</f>
        <v>0</v>
      </c>
      <c r="I2974">
        <f>+HLOOKUP(VLOOKUP($B2974,$Q$2:$R$42,2,0),creditos_sf!$D$103:$AY$200,base_minorista!$A2974,0)</f>
        <v>0</v>
      </c>
      <c r="J2974">
        <f>+HLOOKUP(VLOOKUP($B2974,$Q$2:$R$42,2,0),Costo_fondeo!$D$3:$AY$100,base_minorista!$A2974,0)</f>
        <v>0</v>
      </c>
      <c r="K2974">
        <f>+HLOOKUP(VLOOKUP($B2974,$Q$2:$R$42,2,0),Costo_provisiones!$D$3:$AY$100,base_minorista!$A2974,0)</f>
        <v>-5.9383086541083285</v>
      </c>
      <c r="L2974">
        <f>+HLOOKUP(VLOOKUP($B2974,$Q$2:$R$42,2,0),Morosidad_control!$D$4:$AY$101,base_minorista!$A2974,0)</f>
        <v>0</v>
      </c>
      <c r="M2974">
        <f ca="1">+OFFSET(Capital_2!$D$2,base_minorista!A2974,0)</f>
        <v>3.2966619789838338</v>
      </c>
      <c r="N2974">
        <f>+HLOOKUP(VLOOKUP($B2974,$Q$2:$R$42,2,0),costo_laboral!$E$2:$AZ$99,base_minorista!$A2974,0)</f>
        <v>0</v>
      </c>
      <c r="O2974">
        <f>+HLOOKUP(VLOOKUP($B2974,$Q$2:$R$42,2,0),Participacion2!$D$2:$AO$99,base_minorista!$A2974,0)</f>
        <v>0</v>
      </c>
    </row>
    <row r="2975" spans="1:15" ht="16.5" x14ac:dyDescent="0.3">
      <c r="A2975">
        <v>62</v>
      </c>
      <c r="B2975">
        <v>32</v>
      </c>
      <c r="C2975">
        <v>61</v>
      </c>
      <c r="D2975" s="3">
        <v>42735</v>
      </c>
      <c r="E2975" s="33">
        <v>16</v>
      </c>
      <c r="F2975">
        <v>1</v>
      </c>
      <c r="G2975">
        <f>+HLOOKUP(VLOOKUP($B2975,$Q$2:$R$42,2,0),costos_sf!$D$2:$AY$99,base_minorista!$A2975,0)</f>
        <v>559255.94898585556</v>
      </c>
      <c r="H2975">
        <f>+HLOOKUP(VLOOKUP($B2975,$Q$2:$R$42,2,0),creditos_sf!$D$2:$AY$99,base_minorista!$A2975,0)</f>
        <v>0</v>
      </c>
      <c r="I2975">
        <f>+HLOOKUP(VLOOKUP($B2975,$Q$2:$R$42,2,0),creditos_sf!$D$103:$AY$200,base_minorista!$A2975,0)</f>
        <v>0</v>
      </c>
      <c r="J2975">
        <f>+HLOOKUP(VLOOKUP($B2975,$Q$2:$R$42,2,0),Costo_fondeo!$D$3:$AY$100,base_minorista!$A2975,0)</f>
        <v>0</v>
      </c>
      <c r="K2975">
        <f>+HLOOKUP(VLOOKUP($B2975,$Q$2:$R$42,2,0),Costo_provisiones!$D$3:$AY$100,base_minorista!$A2975,0)</f>
        <v>-3.8006381966524172</v>
      </c>
      <c r="L2975">
        <f>+HLOOKUP(VLOOKUP($B2975,$Q$2:$R$42,2,0),Morosidad_control!$D$4:$AY$101,base_minorista!$A2975,0)</f>
        <v>0</v>
      </c>
      <c r="M2975">
        <f ca="1">+OFFSET(Capital_2!$D$2,base_minorista!A2975,0)</f>
        <v>3.371561018368705</v>
      </c>
      <c r="N2975">
        <f>+HLOOKUP(VLOOKUP($B2975,$Q$2:$R$42,2,0),costo_laboral!$E$2:$AZ$99,base_minorista!$A2975,0)</f>
        <v>0</v>
      </c>
      <c r="O2975">
        <f>+HLOOKUP(VLOOKUP($B2975,$Q$2:$R$42,2,0),Participacion2!$D$2:$AO$99,base_minorista!$A2975,0)</f>
        <v>0</v>
      </c>
    </row>
    <row r="2976" spans="1:15" ht="16.5" x14ac:dyDescent="0.3">
      <c r="A2976">
        <v>63</v>
      </c>
      <c r="B2976">
        <v>32</v>
      </c>
      <c r="C2976">
        <v>62</v>
      </c>
      <c r="D2976" s="3">
        <v>42766</v>
      </c>
      <c r="E2976" s="33">
        <v>17</v>
      </c>
      <c r="F2976">
        <v>1</v>
      </c>
      <c r="G2976">
        <f>+HLOOKUP(VLOOKUP($B2976,$Q$2:$R$42,2,0),costos_sf!$D$2:$AY$99,base_minorista!$A2976,0)</f>
        <v>557854.43831053539</v>
      </c>
      <c r="H2976">
        <f>+HLOOKUP(VLOOKUP($B2976,$Q$2:$R$42,2,0),creditos_sf!$D$2:$AY$99,base_minorista!$A2976,0)</f>
        <v>0</v>
      </c>
      <c r="I2976">
        <f>+HLOOKUP(VLOOKUP($B2976,$Q$2:$R$42,2,0),creditos_sf!$D$103:$AY$200,base_minorista!$A2976,0)</f>
        <v>0</v>
      </c>
      <c r="J2976">
        <f>+HLOOKUP(VLOOKUP($B2976,$Q$2:$R$42,2,0),Costo_fondeo!$D$3:$AY$100,base_minorista!$A2976,0)</f>
        <v>0</v>
      </c>
      <c r="K2976">
        <f>+HLOOKUP(VLOOKUP($B2976,$Q$2:$R$42,2,0),Costo_provisiones!$D$3:$AY$100,base_minorista!$A2976,0)</f>
        <v>-3.2880202827138354</v>
      </c>
      <c r="L2976">
        <f>+HLOOKUP(VLOOKUP($B2976,$Q$2:$R$42,2,0),Morosidad_control!$D$4:$AY$101,base_minorista!$A2976,0)</f>
        <v>0</v>
      </c>
      <c r="M2976">
        <f ca="1">+OFFSET(Capital_2!$D$2,base_minorista!A2976,0)</f>
        <v>3.4309045641717737</v>
      </c>
      <c r="N2976">
        <f>+HLOOKUP(VLOOKUP($B2976,$Q$2:$R$42,2,0),costo_laboral!$E$2:$AZ$99,base_minorista!$A2976,0)</f>
        <v>0</v>
      </c>
      <c r="O2976">
        <f>+HLOOKUP(VLOOKUP($B2976,$Q$2:$R$42,2,0),Participacion2!$D$2:$AO$99,base_minorista!$A2976,0)</f>
        <v>0</v>
      </c>
    </row>
    <row r="2977" spans="1:15" ht="16.5" x14ac:dyDescent="0.3">
      <c r="A2977">
        <v>64</v>
      </c>
      <c r="B2977">
        <v>32</v>
      </c>
      <c r="C2977">
        <v>63</v>
      </c>
      <c r="D2977" s="3">
        <v>42794</v>
      </c>
      <c r="E2977" s="33">
        <v>17</v>
      </c>
      <c r="F2977">
        <v>1</v>
      </c>
      <c r="G2977">
        <f>+HLOOKUP(VLOOKUP($B2977,$Q$2:$R$42,2,0),costos_sf!$D$2:$AY$99,base_minorista!$A2977,0)</f>
        <v>556770.89034334978</v>
      </c>
      <c r="H2977">
        <f>+HLOOKUP(VLOOKUP($B2977,$Q$2:$R$42,2,0),creditos_sf!$D$2:$AY$99,base_minorista!$A2977,0)</f>
        <v>0</v>
      </c>
      <c r="I2977">
        <f>+HLOOKUP(VLOOKUP($B2977,$Q$2:$R$42,2,0),creditos_sf!$D$103:$AY$200,base_minorista!$A2977,0)</f>
        <v>0</v>
      </c>
      <c r="J2977">
        <f>+HLOOKUP(VLOOKUP($B2977,$Q$2:$R$42,2,0),Costo_fondeo!$D$3:$AY$100,base_minorista!$A2977,0)</f>
        <v>0</v>
      </c>
      <c r="K2977">
        <f>+HLOOKUP(VLOOKUP($B2977,$Q$2:$R$42,2,0),Costo_provisiones!$D$3:$AY$100,base_minorista!$A2977,0)</f>
        <v>-2.1987265155686875</v>
      </c>
      <c r="L2977">
        <f>+HLOOKUP(VLOOKUP($B2977,$Q$2:$R$42,2,0),Morosidad_control!$D$4:$AY$101,base_minorista!$A2977,0)</f>
        <v>0</v>
      </c>
      <c r="M2977">
        <f ca="1">+OFFSET(Capital_2!$D$2,base_minorista!A2977,0)</f>
        <v>3.4714473426279464</v>
      </c>
      <c r="N2977">
        <f>+HLOOKUP(VLOOKUP($B2977,$Q$2:$R$42,2,0),costo_laboral!$E$2:$AZ$99,base_minorista!$A2977,0)</f>
        <v>0</v>
      </c>
      <c r="O2977">
        <f>+HLOOKUP(VLOOKUP($B2977,$Q$2:$R$42,2,0),Participacion2!$D$2:$AO$99,base_minorista!$A2977,0)</f>
        <v>0</v>
      </c>
    </row>
    <row r="2978" spans="1:15" ht="16.5" x14ac:dyDescent="0.3">
      <c r="A2978">
        <v>65</v>
      </c>
      <c r="B2978">
        <v>32</v>
      </c>
      <c r="C2978">
        <v>64</v>
      </c>
      <c r="D2978" s="3">
        <v>42825</v>
      </c>
      <c r="E2978" s="33">
        <v>17</v>
      </c>
      <c r="F2978">
        <v>1</v>
      </c>
      <c r="G2978">
        <f>+HLOOKUP(VLOOKUP($B2978,$Q$2:$R$42,2,0),costos_sf!$D$2:$AY$99,base_minorista!$A2978,0)</f>
        <v>558091.99665747234</v>
      </c>
      <c r="H2978">
        <f>+HLOOKUP(VLOOKUP($B2978,$Q$2:$R$42,2,0),creditos_sf!$D$2:$AY$99,base_minorista!$A2978,0)</f>
        <v>0</v>
      </c>
      <c r="I2978">
        <f>+HLOOKUP(VLOOKUP($B2978,$Q$2:$R$42,2,0),creditos_sf!$D$103:$AY$200,base_minorista!$A2978,0)</f>
        <v>0</v>
      </c>
      <c r="J2978">
        <f>+HLOOKUP(VLOOKUP($B2978,$Q$2:$R$42,2,0),Costo_fondeo!$D$3:$AY$100,base_minorista!$A2978,0)</f>
        <v>0</v>
      </c>
      <c r="K2978">
        <f>+HLOOKUP(VLOOKUP($B2978,$Q$2:$R$42,2,0),Costo_provisiones!$D$3:$AY$100,base_minorista!$A2978,0)</f>
        <v>-0.28910045372879256</v>
      </c>
      <c r="L2978">
        <f>+HLOOKUP(VLOOKUP($B2978,$Q$2:$R$42,2,0),Morosidad_control!$D$4:$AY$101,base_minorista!$A2978,0)</f>
        <v>0</v>
      </c>
      <c r="M2978">
        <f ca="1">+OFFSET(Capital_2!$D$2,base_minorista!A2978,0)</f>
        <v>3.5034579976729381</v>
      </c>
      <c r="N2978">
        <f>+HLOOKUP(VLOOKUP($B2978,$Q$2:$R$42,2,0),costo_laboral!$E$2:$AZ$99,base_minorista!$A2978,0)</f>
        <v>0</v>
      </c>
      <c r="O2978">
        <f>+HLOOKUP(VLOOKUP($B2978,$Q$2:$R$42,2,0),Participacion2!$D$2:$AO$99,base_minorista!$A2978,0)</f>
        <v>0</v>
      </c>
    </row>
    <row r="2979" spans="1:15" ht="16.5" x14ac:dyDescent="0.3">
      <c r="A2979">
        <v>66</v>
      </c>
      <c r="B2979">
        <v>32</v>
      </c>
      <c r="C2979">
        <v>65</v>
      </c>
      <c r="D2979" s="3">
        <v>42855</v>
      </c>
      <c r="E2979" s="33">
        <v>17</v>
      </c>
      <c r="F2979">
        <v>1</v>
      </c>
      <c r="G2979">
        <f>+HLOOKUP(VLOOKUP($B2979,$Q$2:$R$42,2,0),costos_sf!$D$2:$AY$99,base_minorista!$A2979,0)</f>
        <v>526117.62170590414</v>
      </c>
      <c r="H2979">
        <f>+HLOOKUP(VLOOKUP($B2979,$Q$2:$R$42,2,0),creditos_sf!$D$2:$AY$99,base_minorista!$A2979,0)</f>
        <v>0</v>
      </c>
      <c r="I2979">
        <f>+HLOOKUP(VLOOKUP($B2979,$Q$2:$R$42,2,0),creditos_sf!$D$103:$AY$200,base_minorista!$A2979,0)</f>
        <v>0</v>
      </c>
      <c r="J2979">
        <f>+HLOOKUP(VLOOKUP($B2979,$Q$2:$R$42,2,0),Costo_fondeo!$D$3:$AY$100,base_minorista!$A2979,0)</f>
        <v>0</v>
      </c>
      <c r="K2979">
        <f>+HLOOKUP(VLOOKUP($B2979,$Q$2:$R$42,2,0),Costo_provisiones!$D$3:$AY$100,base_minorista!$A2979,0)</f>
        <v>-1.8375886996928472</v>
      </c>
      <c r="L2979">
        <f>+HLOOKUP(VLOOKUP($B2979,$Q$2:$R$42,2,0),Morosidad_control!$D$4:$AY$101,base_minorista!$A2979,0)</f>
        <v>0</v>
      </c>
      <c r="M2979">
        <f ca="1">+OFFSET(Capital_2!$D$2,base_minorista!A2979,0)</f>
        <v>3.5336781037956082</v>
      </c>
      <c r="N2979">
        <f>+HLOOKUP(VLOOKUP($B2979,$Q$2:$R$42,2,0),costo_laboral!$E$2:$AZ$99,base_minorista!$A2979,0)</f>
        <v>0</v>
      </c>
      <c r="O2979">
        <f>+HLOOKUP(VLOOKUP($B2979,$Q$2:$R$42,2,0),Participacion2!$D$2:$AO$99,base_minorista!$A2979,0)</f>
        <v>0</v>
      </c>
    </row>
    <row r="2980" spans="1:15" ht="16.5" x14ac:dyDescent="0.3">
      <c r="A2980">
        <v>67</v>
      </c>
      <c r="B2980">
        <v>32</v>
      </c>
      <c r="C2980">
        <v>66</v>
      </c>
      <c r="D2980" s="3">
        <v>42886</v>
      </c>
      <c r="E2980" s="33">
        <v>17</v>
      </c>
      <c r="F2980">
        <v>1</v>
      </c>
      <c r="G2980">
        <f>+HLOOKUP(VLOOKUP($B2980,$Q$2:$R$42,2,0),costos_sf!$D$2:$AY$99,base_minorista!$A2980,0)</f>
        <v>534128.23807544634</v>
      </c>
      <c r="H2980">
        <f>+HLOOKUP(VLOOKUP($B2980,$Q$2:$R$42,2,0),creditos_sf!$D$2:$AY$99,base_minorista!$A2980,0)</f>
        <v>0</v>
      </c>
      <c r="I2980">
        <f>+HLOOKUP(VLOOKUP($B2980,$Q$2:$R$42,2,0),creditos_sf!$D$103:$AY$200,base_minorista!$A2980,0)</f>
        <v>0</v>
      </c>
      <c r="J2980">
        <f>+HLOOKUP(VLOOKUP($B2980,$Q$2:$R$42,2,0),Costo_fondeo!$D$3:$AY$100,base_minorista!$A2980,0)</f>
        <v>0</v>
      </c>
      <c r="K2980">
        <f>+HLOOKUP(VLOOKUP($B2980,$Q$2:$R$42,2,0),Costo_provisiones!$D$3:$AY$100,base_minorista!$A2980,0)</f>
        <v>0</v>
      </c>
      <c r="L2980">
        <f>+HLOOKUP(VLOOKUP($B2980,$Q$2:$R$42,2,0),Morosidad_control!$D$4:$AY$101,base_minorista!$A2980,0)</f>
        <v>0</v>
      </c>
      <c r="M2980">
        <f ca="1">+OFFSET(Capital_2!$D$2,base_minorista!A2980,0)</f>
        <v>3.5570017411603705</v>
      </c>
      <c r="N2980">
        <f>+HLOOKUP(VLOOKUP($B2980,$Q$2:$R$42,2,0),costo_laboral!$E$2:$AZ$99,base_minorista!$A2980,0)</f>
        <v>0</v>
      </c>
      <c r="O2980">
        <f>+HLOOKUP(VLOOKUP($B2980,$Q$2:$R$42,2,0),Participacion2!$D$2:$AO$99,base_minorista!$A2980,0)</f>
        <v>0</v>
      </c>
    </row>
    <row r="2981" spans="1:15" ht="16.5" x14ac:dyDescent="0.3">
      <c r="A2981">
        <v>68</v>
      </c>
      <c r="B2981">
        <v>32</v>
      </c>
      <c r="C2981">
        <v>67</v>
      </c>
      <c r="D2981" s="3">
        <v>42916</v>
      </c>
      <c r="E2981" s="33">
        <v>17</v>
      </c>
      <c r="F2981">
        <v>1</v>
      </c>
      <c r="G2981">
        <f>+HLOOKUP(VLOOKUP($B2981,$Q$2:$R$42,2,0),costos_sf!$D$2:$AY$99,base_minorista!$A2981,0)</f>
        <v>502992.1106152953</v>
      </c>
      <c r="H2981">
        <f>+HLOOKUP(VLOOKUP($B2981,$Q$2:$R$42,2,0),creditos_sf!$D$2:$AY$99,base_minorista!$A2981,0)</f>
        <v>0</v>
      </c>
      <c r="I2981">
        <f>+HLOOKUP(VLOOKUP($B2981,$Q$2:$R$42,2,0),creditos_sf!$D$103:$AY$200,base_minorista!$A2981,0)</f>
        <v>0</v>
      </c>
      <c r="J2981">
        <f>+HLOOKUP(VLOOKUP($B2981,$Q$2:$R$42,2,0),Costo_fondeo!$D$3:$AY$100,base_minorista!$A2981,0)</f>
        <v>0</v>
      </c>
      <c r="K2981">
        <f>+HLOOKUP(VLOOKUP($B2981,$Q$2:$R$42,2,0),Costo_provisiones!$D$3:$AY$100,base_minorista!$A2981,0)</f>
        <v>0</v>
      </c>
      <c r="L2981">
        <f>+HLOOKUP(VLOOKUP($B2981,$Q$2:$R$42,2,0),Morosidad_control!$D$4:$AY$101,base_minorista!$A2981,0)</f>
        <v>0</v>
      </c>
      <c r="M2981">
        <f ca="1">+OFFSET(Capital_2!$D$2,base_minorista!A2981,0)</f>
        <v>3.5704065106105527</v>
      </c>
      <c r="N2981">
        <f>+HLOOKUP(VLOOKUP($B2981,$Q$2:$R$42,2,0),costo_laboral!$E$2:$AZ$99,base_minorista!$A2981,0)</f>
        <v>0</v>
      </c>
      <c r="O2981">
        <f>+HLOOKUP(VLOOKUP($B2981,$Q$2:$R$42,2,0),Participacion2!$D$2:$AO$99,base_minorista!$A2981,0)</f>
        <v>0</v>
      </c>
    </row>
    <row r="2982" spans="1:15" ht="16.5" x14ac:dyDescent="0.3">
      <c r="A2982">
        <v>69</v>
      </c>
      <c r="B2982">
        <v>32</v>
      </c>
      <c r="C2982">
        <v>68</v>
      </c>
      <c r="D2982" s="3">
        <v>42947</v>
      </c>
      <c r="E2982" s="33">
        <v>17</v>
      </c>
      <c r="F2982">
        <v>1</v>
      </c>
      <c r="G2982">
        <f>+HLOOKUP(VLOOKUP($B2982,$Q$2:$R$42,2,0),costos_sf!$D$2:$AY$99,base_minorista!$A2982,0)</f>
        <v>476156.52432946861</v>
      </c>
      <c r="H2982">
        <f>+HLOOKUP(VLOOKUP($B2982,$Q$2:$R$42,2,0),creditos_sf!$D$2:$AY$99,base_minorista!$A2982,0)</f>
        <v>0</v>
      </c>
      <c r="I2982">
        <f>+HLOOKUP(VLOOKUP($B2982,$Q$2:$R$42,2,0),creditos_sf!$D$103:$AY$200,base_minorista!$A2982,0)</f>
        <v>0</v>
      </c>
      <c r="J2982">
        <f>+HLOOKUP(VLOOKUP($B2982,$Q$2:$R$42,2,0),Costo_fondeo!$D$3:$AY$100,base_minorista!$A2982,0)</f>
        <v>0</v>
      </c>
      <c r="K2982">
        <f>+HLOOKUP(VLOOKUP($B2982,$Q$2:$R$42,2,0),Costo_provisiones!$D$3:$AY$100,base_minorista!$A2982,0)</f>
        <v>0</v>
      </c>
      <c r="L2982">
        <f>+HLOOKUP(VLOOKUP($B2982,$Q$2:$R$42,2,0),Morosidad_control!$D$4:$AY$101,base_minorista!$A2982,0)</f>
        <v>0</v>
      </c>
      <c r="M2982">
        <f ca="1">+OFFSET(Capital_2!$D$2,base_minorista!A2982,0)</f>
        <v>3.5864726654758914</v>
      </c>
      <c r="N2982">
        <f>+HLOOKUP(VLOOKUP($B2982,$Q$2:$R$42,2,0),costo_laboral!$E$2:$AZ$99,base_minorista!$A2982,0)</f>
        <v>0</v>
      </c>
      <c r="O2982">
        <f>+HLOOKUP(VLOOKUP($B2982,$Q$2:$R$42,2,0),Participacion2!$D$2:$AO$99,base_minorista!$A2982,0)</f>
        <v>0</v>
      </c>
    </row>
    <row r="2983" spans="1:15" ht="16.5" x14ac:dyDescent="0.3">
      <c r="A2983">
        <v>70</v>
      </c>
      <c r="B2983">
        <v>32</v>
      </c>
      <c r="C2983">
        <v>69</v>
      </c>
      <c r="D2983" s="3">
        <v>42978</v>
      </c>
      <c r="E2983" s="33">
        <v>17</v>
      </c>
      <c r="F2983">
        <v>1</v>
      </c>
      <c r="G2983">
        <f>+HLOOKUP(VLOOKUP($B2983,$Q$2:$R$42,2,0),costos_sf!$D$2:$AY$99,base_minorista!$A2983,0)</f>
        <v>461475.44492533081</v>
      </c>
      <c r="H2983">
        <f>+HLOOKUP(VLOOKUP($B2983,$Q$2:$R$42,2,0),creditos_sf!$D$2:$AY$99,base_minorista!$A2983,0)</f>
        <v>0</v>
      </c>
      <c r="I2983">
        <f>+HLOOKUP(VLOOKUP($B2983,$Q$2:$R$42,2,0),creditos_sf!$D$103:$AY$200,base_minorista!$A2983,0)</f>
        <v>0</v>
      </c>
      <c r="J2983">
        <f>+HLOOKUP(VLOOKUP($B2983,$Q$2:$R$42,2,0),Costo_fondeo!$D$3:$AY$100,base_minorista!$A2983,0)</f>
        <v>0</v>
      </c>
      <c r="K2983">
        <f>+HLOOKUP(VLOOKUP($B2983,$Q$2:$R$42,2,0),Costo_provisiones!$D$3:$AY$100,base_minorista!$A2983,0)</f>
        <v>0</v>
      </c>
      <c r="L2983">
        <f>+HLOOKUP(VLOOKUP($B2983,$Q$2:$R$42,2,0),Morosidad_control!$D$4:$AY$101,base_minorista!$A2983,0)</f>
        <v>0</v>
      </c>
      <c r="M2983">
        <f ca="1">+OFFSET(Capital_2!$D$2,base_minorista!A2983,0)</f>
        <v>3.5952774480300995</v>
      </c>
      <c r="N2983">
        <f>+HLOOKUP(VLOOKUP($B2983,$Q$2:$R$42,2,0),costo_laboral!$E$2:$AZ$99,base_minorista!$A2983,0)</f>
        <v>0</v>
      </c>
      <c r="O2983">
        <f>+HLOOKUP(VLOOKUP($B2983,$Q$2:$R$42,2,0),Participacion2!$D$2:$AO$99,base_minorista!$A2983,0)</f>
        <v>0</v>
      </c>
    </row>
    <row r="2984" spans="1:15" ht="16.5" x14ac:dyDescent="0.3">
      <c r="A2984">
        <v>71</v>
      </c>
      <c r="B2984">
        <v>32</v>
      </c>
      <c r="C2984">
        <v>70</v>
      </c>
      <c r="D2984" s="3">
        <v>43008</v>
      </c>
      <c r="E2984" s="33">
        <v>17</v>
      </c>
      <c r="F2984">
        <v>1</v>
      </c>
      <c r="G2984">
        <f>+HLOOKUP(VLOOKUP($B2984,$Q$2:$R$42,2,0),costos_sf!$D$2:$AY$99,base_minorista!$A2984,0)</f>
        <v>459237.57528165705</v>
      </c>
      <c r="H2984">
        <f>+HLOOKUP(VLOOKUP($B2984,$Q$2:$R$42,2,0),creditos_sf!$D$2:$AY$99,base_minorista!$A2984,0)</f>
        <v>0</v>
      </c>
      <c r="I2984">
        <f>+HLOOKUP(VLOOKUP($B2984,$Q$2:$R$42,2,0),creditos_sf!$D$103:$AY$200,base_minorista!$A2984,0)</f>
        <v>0</v>
      </c>
      <c r="J2984">
        <f>+HLOOKUP(VLOOKUP($B2984,$Q$2:$R$42,2,0),Costo_fondeo!$D$3:$AY$100,base_minorista!$A2984,0)</f>
        <v>0</v>
      </c>
      <c r="K2984">
        <f>+HLOOKUP(VLOOKUP($B2984,$Q$2:$R$42,2,0),Costo_provisiones!$D$3:$AY$100,base_minorista!$A2984,0)</f>
        <v>0</v>
      </c>
      <c r="L2984">
        <f>+HLOOKUP(VLOOKUP($B2984,$Q$2:$R$42,2,0),Morosidad_control!$D$4:$AY$101,base_minorista!$A2984,0)</f>
        <v>0</v>
      </c>
      <c r="M2984">
        <f ca="1">+OFFSET(Capital_2!$D$2,base_minorista!A2984,0)</f>
        <v>3.5939139218894542</v>
      </c>
      <c r="N2984">
        <f>+HLOOKUP(VLOOKUP($B2984,$Q$2:$R$42,2,0),costo_laboral!$E$2:$AZ$99,base_minorista!$A2984,0)</f>
        <v>0</v>
      </c>
      <c r="O2984">
        <f>+HLOOKUP(VLOOKUP($B2984,$Q$2:$R$42,2,0),Participacion2!$D$2:$AO$99,base_minorista!$A2984,0)</f>
        <v>0</v>
      </c>
    </row>
    <row r="2985" spans="1:15" ht="16.5" x14ac:dyDescent="0.3">
      <c r="A2985">
        <v>72</v>
      </c>
      <c r="B2985">
        <v>32</v>
      </c>
      <c r="C2985">
        <v>71</v>
      </c>
      <c r="D2985" s="3">
        <v>43039</v>
      </c>
      <c r="E2985" s="33">
        <v>17</v>
      </c>
      <c r="F2985">
        <v>1</v>
      </c>
      <c r="G2985">
        <f>+HLOOKUP(VLOOKUP($B2985,$Q$2:$R$42,2,0),costos_sf!$D$2:$AY$99,base_minorista!$A2985,0)</f>
        <v>464233.68324309867</v>
      </c>
      <c r="H2985">
        <f>+HLOOKUP(VLOOKUP($B2985,$Q$2:$R$42,2,0),creditos_sf!$D$2:$AY$99,base_minorista!$A2985,0)</f>
        <v>0</v>
      </c>
      <c r="I2985">
        <f>+HLOOKUP(VLOOKUP($B2985,$Q$2:$R$42,2,0),creditos_sf!$D$103:$AY$200,base_minorista!$A2985,0)</f>
        <v>0</v>
      </c>
      <c r="J2985">
        <f>+HLOOKUP(VLOOKUP($B2985,$Q$2:$R$42,2,0),Costo_fondeo!$D$3:$AY$100,base_minorista!$A2985,0)</f>
        <v>0</v>
      </c>
      <c r="K2985">
        <f>+HLOOKUP(VLOOKUP($B2985,$Q$2:$R$42,2,0),Costo_provisiones!$D$3:$AY$100,base_minorista!$A2985,0)</f>
        <v>0</v>
      </c>
      <c r="L2985">
        <f>+HLOOKUP(VLOOKUP($B2985,$Q$2:$R$42,2,0),Morosidad_control!$D$4:$AY$101,base_minorista!$A2985,0)</f>
        <v>0</v>
      </c>
      <c r="M2985">
        <f ca="1">+OFFSET(Capital_2!$D$2,base_minorista!A2985,0)</f>
        <v>3.6057998149039663</v>
      </c>
      <c r="N2985">
        <f>+HLOOKUP(VLOOKUP($B2985,$Q$2:$R$42,2,0),costo_laboral!$E$2:$AZ$99,base_minorista!$A2985,0)</f>
        <v>0</v>
      </c>
      <c r="O2985">
        <f>+HLOOKUP(VLOOKUP($B2985,$Q$2:$R$42,2,0),Participacion2!$D$2:$AO$99,base_minorista!$A2985,0)</f>
        <v>0</v>
      </c>
    </row>
    <row r="2986" spans="1:15" ht="16.5" x14ac:dyDescent="0.3">
      <c r="A2986">
        <v>73</v>
      </c>
      <c r="B2986">
        <v>32</v>
      </c>
      <c r="C2986">
        <v>72</v>
      </c>
      <c r="D2986" s="3">
        <v>43069</v>
      </c>
      <c r="E2986" s="33">
        <v>17</v>
      </c>
      <c r="F2986">
        <v>1</v>
      </c>
      <c r="G2986">
        <f>+HLOOKUP(VLOOKUP($B2986,$Q$2:$R$42,2,0),costos_sf!$D$2:$AY$99,base_minorista!$A2986,0)</f>
        <v>521801.96419569565</v>
      </c>
      <c r="H2986">
        <f>+HLOOKUP(VLOOKUP($B2986,$Q$2:$R$42,2,0),creditos_sf!$D$2:$AY$99,base_minorista!$A2986,0)</f>
        <v>0</v>
      </c>
      <c r="I2986">
        <f>+HLOOKUP(VLOOKUP($B2986,$Q$2:$R$42,2,0),creditos_sf!$D$103:$AY$200,base_minorista!$A2986,0)</f>
        <v>0</v>
      </c>
      <c r="J2986">
        <f>+HLOOKUP(VLOOKUP($B2986,$Q$2:$R$42,2,0),Costo_fondeo!$D$3:$AY$100,base_minorista!$A2986,0)</f>
        <v>0</v>
      </c>
      <c r="K2986">
        <f>+HLOOKUP(VLOOKUP($B2986,$Q$2:$R$42,2,0),Costo_provisiones!$D$3:$AY$100,base_minorista!$A2986,0)</f>
        <v>0</v>
      </c>
      <c r="L2986">
        <f>+HLOOKUP(VLOOKUP($B2986,$Q$2:$R$42,2,0),Morosidad_control!$D$4:$AY$101,base_minorista!$A2986,0)</f>
        <v>0</v>
      </c>
      <c r="M2986">
        <f ca="1">+OFFSET(Capital_2!$D$2,base_minorista!A2986,0)</f>
        <v>3.6120620419568428</v>
      </c>
      <c r="N2986">
        <f>+HLOOKUP(VLOOKUP($B2986,$Q$2:$R$42,2,0),costo_laboral!$E$2:$AZ$99,base_minorista!$A2986,0)</f>
        <v>0</v>
      </c>
      <c r="O2986">
        <f>+HLOOKUP(VLOOKUP($B2986,$Q$2:$R$42,2,0),Participacion2!$D$2:$AO$99,base_minorista!$A2986,0)</f>
        <v>0</v>
      </c>
    </row>
    <row r="2987" spans="1:15" ht="16.5" x14ac:dyDescent="0.3">
      <c r="A2987">
        <v>74</v>
      </c>
      <c r="B2987">
        <v>32</v>
      </c>
      <c r="C2987">
        <v>73</v>
      </c>
      <c r="D2987" s="3">
        <v>43100</v>
      </c>
      <c r="E2987" s="33">
        <v>17</v>
      </c>
      <c r="F2987">
        <v>1</v>
      </c>
      <c r="G2987">
        <f>+HLOOKUP(VLOOKUP($B2987,$Q$2:$R$42,2,0),costos_sf!$D$2:$AY$99,base_minorista!$A2987,0)</f>
        <v>537413.82704877423</v>
      </c>
      <c r="H2987">
        <f>+HLOOKUP(VLOOKUP($B2987,$Q$2:$R$42,2,0),creditos_sf!$D$2:$AY$99,base_minorista!$A2987,0)</f>
        <v>0</v>
      </c>
      <c r="I2987">
        <f>+HLOOKUP(VLOOKUP($B2987,$Q$2:$R$42,2,0),creditos_sf!$D$103:$AY$200,base_minorista!$A2987,0)</f>
        <v>0</v>
      </c>
      <c r="J2987">
        <f>+HLOOKUP(VLOOKUP($B2987,$Q$2:$R$42,2,0),Costo_fondeo!$D$3:$AY$100,base_minorista!$A2987,0)</f>
        <v>0</v>
      </c>
      <c r="K2987">
        <f>+HLOOKUP(VLOOKUP($B2987,$Q$2:$R$42,2,0),Costo_provisiones!$D$3:$AY$100,base_minorista!$A2987,0)</f>
        <v>0</v>
      </c>
      <c r="L2987">
        <f>+HLOOKUP(VLOOKUP($B2987,$Q$2:$R$42,2,0),Morosidad_control!$D$4:$AY$101,base_minorista!$A2987,0)</f>
        <v>0</v>
      </c>
      <c r="M2987">
        <f ca="1">+OFFSET(Capital_2!$D$2,base_minorista!A2987,0)</f>
        <v>3.5930762546706192</v>
      </c>
      <c r="N2987">
        <f>+HLOOKUP(VLOOKUP($B2987,$Q$2:$R$42,2,0),costo_laboral!$E$2:$AZ$99,base_minorista!$A2987,0)</f>
        <v>0</v>
      </c>
      <c r="O2987">
        <f>+HLOOKUP(VLOOKUP($B2987,$Q$2:$R$42,2,0),Participacion2!$D$2:$AO$99,base_minorista!$A2987,0)</f>
        <v>0</v>
      </c>
    </row>
    <row r="2988" spans="1:15" ht="16.5" x14ac:dyDescent="0.3">
      <c r="A2988">
        <v>75</v>
      </c>
      <c r="B2988">
        <v>32</v>
      </c>
      <c r="C2988">
        <v>74</v>
      </c>
      <c r="D2988" s="3">
        <v>43131</v>
      </c>
      <c r="E2988" s="33">
        <v>18</v>
      </c>
      <c r="F2988">
        <v>1</v>
      </c>
      <c r="G2988">
        <f>+HLOOKUP(VLOOKUP($B2988,$Q$2:$R$42,2,0),costos_sf!$D$2:$AY$99,base_minorista!$A2988,0)</f>
        <v>543074.78882223507</v>
      </c>
      <c r="H2988">
        <f>+HLOOKUP(VLOOKUP($B2988,$Q$2:$R$42,2,0),creditos_sf!$D$2:$AY$99,base_minorista!$A2988,0)</f>
        <v>0</v>
      </c>
      <c r="I2988">
        <f>+HLOOKUP(VLOOKUP($B2988,$Q$2:$R$42,2,0),creditos_sf!$D$103:$AY$200,base_minorista!$A2988,0)</f>
        <v>0</v>
      </c>
      <c r="J2988">
        <f>+HLOOKUP(VLOOKUP($B2988,$Q$2:$R$42,2,0),Costo_fondeo!$D$3:$AY$100,base_minorista!$A2988,0)</f>
        <v>0</v>
      </c>
      <c r="K2988">
        <f>+HLOOKUP(VLOOKUP($B2988,$Q$2:$R$42,2,0),Costo_provisiones!$D$3:$AY$100,base_minorista!$A2988,0)</f>
        <v>0</v>
      </c>
      <c r="L2988">
        <f>+HLOOKUP(VLOOKUP($B2988,$Q$2:$R$42,2,0),Morosidad_control!$D$4:$AY$101,base_minorista!$A2988,0)</f>
        <v>0</v>
      </c>
      <c r="M2988">
        <f ca="1">+OFFSET(Capital_2!$D$2,base_minorista!A2988,0)</f>
        <v>3.5815867697690567</v>
      </c>
      <c r="N2988">
        <f>+HLOOKUP(VLOOKUP($B2988,$Q$2:$R$42,2,0),costo_laboral!$E$2:$AZ$99,base_minorista!$A2988,0)</f>
        <v>0</v>
      </c>
      <c r="O2988">
        <f>+HLOOKUP(VLOOKUP($B2988,$Q$2:$R$42,2,0),Participacion2!$D$2:$AO$99,base_minorista!$A2988,0)</f>
        <v>0</v>
      </c>
    </row>
    <row r="2989" spans="1:15" ht="16.5" x14ac:dyDescent="0.3">
      <c r="A2989">
        <v>76</v>
      </c>
      <c r="B2989">
        <v>32</v>
      </c>
      <c r="C2989">
        <v>75</v>
      </c>
      <c r="D2989" s="3">
        <v>43159</v>
      </c>
      <c r="E2989" s="33">
        <v>18</v>
      </c>
      <c r="F2989">
        <v>1</v>
      </c>
      <c r="G2989">
        <f>+HLOOKUP(VLOOKUP($B2989,$Q$2:$R$42,2,0),costos_sf!$D$2:$AY$99,base_minorista!$A2989,0)</f>
        <v>553614.3446941243</v>
      </c>
      <c r="H2989">
        <f>+HLOOKUP(VLOOKUP($B2989,$Q$2:$R$42,2,0),creditos_sf!$D$2:$AY$99,base_minorista!$A2989,0)</f>
        <v>0</v>
      </c>
      <c r="I2989">
        <f>+HLOOKUP(VLOOKUP($B2989,$Q$2:$R$42,2,0),creditos_sf!$D$103:$AY$200,base_minorista!$A2989,0)</f>
        <v>0</v>
      </c>
      <c r="J2989">
        <f>+HLOOKUP(VLOOKUP($B2989,$Q$2:$R$42,2,0),Costo_fondeo!$D$3:$AY$100,base_minorista!$A2989,0)</f>
        <v>0</v>
      </c>
      <c r="K2989">
        <f>+HLOOKUP(VLOOKUP($B2989,$Q$2:$R$42,2,0),Costo_provisiones!$D$3:$AY$100,base_minorista!$A2989,0)</f>
        <v>0</v>
      </c>
      <c r="L2989">
        <f>+HLOOKUP(VLOOKUP($B2989,$Q$2:$R$42,2,0),Morosidad_control!$D$4:$AY$101,base_minorista!$A2989,0)</f>
        <v>0</v>
      </c>
      <c r="M2989">
        <f ca="1">+OFFSET(Capital_2!$D$2,base_minorista!A2989,0)</f>
        <v>3.5677590569055382</v>
      </c>
      <c r="N2989">
        <f>+HLOOKUP(VLOOKUP($B2989,$Q$2:$R$42,2,0),costo_laboral!$E$2:$AZ$99,base_minorista!$A2989,0)</f>
        <v>0</v>
      </c>
      <c r="O2989">
        <f>+HLOOKUP(VLOOKUP($B2989,$Q$2:$R$42,2,0),Participacion2!$D$2:$AO$99,base_minorista!$A2989,0)</f>
        <v>0</v>
      </c>
    </row>
    <row r="2990" spans="1:15" ht="16.5" x14ac:dyDescent="0.3">
      <c r="A2990">
        <v>77</v>
      </c>
      <c r="B2990">
        <v>32</v>
      </c>
      <c r="C2990">
        <v>76</v>
      </c>
      <c r="D2990" s="3">
        <v>43190</v>
      </c>
      <c r="E2990" s="33">
        <v>18</v>
      </c>
      <c r="F2990">
        <v>1</v>
      </c>
      <c r="G2990">
        <f>+HLOOKUP(VLOOKUP($B2990,$Q$2:$R$42,2,0),costos_sf!$D$2:$AY$99,base_minorista!$A2990,0)</f>
        <v>570516.071976237</v>
      </c>
      <c r="H2990">
        <f>+HLOOKUP(VLOOKUP($B2990,$Q$2:$R$42,2,0),creditos_sf!$D$2:$AY$99,base_minorista!$A2990,0)</f>
        <v>0</v>
      </c>
      <c r="I2990">
        <f>+HLOOKUP(VLOOKUP($B2990,$Q$2:$R$42,2,0),creditos_sf!$D$103:$AY$200,base_minorista!$A2990,0)</f>
        <v>0</v>
      </c>
      <c r="J2990">
        <f>+HLOOKUP(VLOOKUP($B2990,$Q$2:$R$42,2,0),Costo_fondeo!$D$3:$AY$100,base_minorista!$A2990,0)</f>
        <v>0</v>
      </c>
      <c r="K2990">
        <f>+HLOOKUP(VLOOKUP($B2990,$Q$2:$R$42,2,0),Costo_provisiones!$D$3:$AY$100,base_minorista!$A2990,0)</f>
        <v>0</v>
      </c>
      <c r="L2990">
        <f>+HLOOKUP(VLOOKUP($B2990,$Q$2:$R$42,2,0),Morosidad_control!$D$4:$AY$101,base_minorista!$A2990,0)</f>
        <v>0</v>
      </c>
      <c r="M2990">
        <f ca="1">+OFFSET(Capital_2!$D$2,base_minorista!A2990,0)</f>
        <v>3.5535594036254383</v>
      </c>
      <c r="N2990">
        <f>+HLOOKUP(VLOOKUP($B2990,$Q$2:$R$42,2,0),costo_laboral!$E$2:$AZ$99,base_minorista!$A2990,0)</f>
        <v>0</v>
      </c>
      <c r="O2990">
        <f>+HLOOKUP(VLOOKUP($B2990,$Q$2:$R$42,2,0),Participacion2!$D$2:$AO$99,base_minorista!$A2990,0)</f>
        <v>0</v>
      </c>
    </row>
    <row r="2991" spans="1:15" ht="16.5" x14ac:dyDescent="0.3">
      <c r="A2991">
        <v>78</v>
      </c>
      <c r="B2991">
        <v>32</v>
      </c>
      <c r="C2991">
        <v>77</v>
      </c>
      <c r="D2991" s="3">
        <v>43220</v>
      </c>
      <c r="E2991" s="33">
        <v>18</v>
      </c>
      <c r="F2991">
        <v>1</v>
      </c>
      <c r="G2991">
        <f>+HLOOKUP(VLOOKUP($B2991,$Q$2:$R$42,2,0),costos_sf!$D$2:$AY$99,base_minorista!$A2991,0)</f>
        <v>600323.66252742882</v>
      </c>
      <c r="H2991">
        <f>+HLOOKUP(VLOOKUP($B2991,$Q$2:$R$42,2,0),creditos_sf!$D$2:$AY$99,base_minorista!$A2991,0)</f>
        <v>0</v>
      </c>
      <c r="I2991">
        <f>+HLOOKUP(VLOOKUP($B2991,$Q$2:$R$42,2,0),creditos_sf!$D$103:$AY$200,base_minorista!$A2991,0)</f>
        <v>0</v>
      </c>
      <c r="J2991">
        <f>+HLOOKUP(VLOOKUP($B2991,$Q$2:$R$42,2,0),Costo_fondeo!$D$3:$AY$100,base_minorista!$A2991,0)</f>
        <v>0</v>
      </c>
      <c r="K2991">
        <f>+HLOOKUP(VLOOKUP($B2991,$Q$2:$R$42,2,0),Costo_provisiones!$D$3:$AY$100,base_minorista!$A2991,0)</f>
        <v>0</v>
      </c>
      <c r="L2991">
        <f>+HLOOKUP(VLOOKUP($B2991,$Q$2:$R$42,2,0),Morosidad_control!$D$4:$AY$101,base_minorista!$A2991,0)</f>
        <v>0</v>
      </c>
      <c r="M2991">
        <f ca="1">+OFFSET(Capital_2!$D$2,base_minorista!A2991,0)</f>
        <v>3.5277001527594574</v>
      </c>
      <c r="N2991">
        <f>+HLOOKUP(VLOOKUP($B2991,$Q$2:$R$42,2,0),costo_laboral!$E$2:$AZ$99,base_minorista!$A2991,0)</f>
        <v>0</v>
      </c>
      <c r="O2991">
        <f>+HLOOKUP(VLOOKUP($B2991,$Q$2:$R$42,2,0),Participacion2!$D$2:$AO$99,base_minorista!$A2991,0)</f>
        <v>0</v>
      </c>
    </row>
    <row r="2992" spans="1:15" ht="16.5" x14ac:dyDescent="0.3">
      <c r="A2992">
        <v>79</v>
      </c>
      <c r="B2992">
        <v>32</v>
      </c>
      <c r="C2992">
        <v>78</v>
      </c>
      <c r="D2992" s="3">
        <v>43251</v>
      </c>
      <c r="E2992" s="33">
        <v>18</v>
      </c>
      <c r="F2992">
        <v>1</v>
      </c>
      <c r="G2992">
        <f>+HLOOKUP(VLOOKUP($B2992,$Q$2:$R$42,2,0),costos_sf!$D$2:$AY$99,base_minorista!$A2992,0)</f>
        <v>603576.41342046077</v>
      </c>
      <c r="H2992">
        <f>+HLOOKUP(VLOOKUP($B2992,$Q$2:$R$42,2,0),creditos_sf!$D$2:$AY$99,base_minorista!$A2992,0)</f>
        <v>0</v>
      </c>
      <c r="I2992">
        <f>+HLOOKUP(VLOOKUP($B2992,$Q$2:$R$42,2,0),creditos_sf!$D$103:$AY$200,base_minorista!$A2992,0)</f>
        <v>0</v>
      </c>
      <c r="J2992">
        <f>+HLOOKUP(VLOOKUP($B2992,$Q$2:$R$42,2,0),Costo_fondeo!$D$3:$AY$100,base_minorista!$A2992,0)</f>
        <v>0</v>
      </c>
      <c r="K2992">
        <f>+HLOOKUP(VLOOKUP($B2992,$Q$2:$R$42,2,0),Costo_provisiones!$D$3:$AY$100,base_minorista!$A2992,0)</f>
        <v>0</v>
      </c>
      <c r="L2992">
        <f>+HLOOKUP(VLOOKUP($B2992,$Q$2:$R$42,2,0),Morosidad_control!$D$4:$AY$101,base_minorista!$A2992,0)</f>
        <v>0</v>
      </c>
      <c r="M2992">
        <f ca="1">+OFFSET(Capital_2!$D$2,base_minorista!A2992,0)</f>
        <v>3.5069368282381337</v>
      </c>
      <c r="N2992">
        <f>+HLOOKUP(VLOOKUP($B2992,$Q$2:$R$42,2,0),costo_laboral!$E$2:$AZ$99,base_minorista!$A2992,0)</f>
        <v>0</v>
      </c>
      <c r="O2992">
        <f>+HLOOKUP(VLOOKUP($B2992,$Q$2:$R$42,2,0),Participacion2!$D$2:$AO$99,base_minorista!$A2992,0)</f>
        <v>0</v>
      </c>
    </row>
    <row r="2993" spans="1:15" ht="16.5" x14ac:dyDescent="0.3">
      <c r="A2993">
        <v>80</v>
      </c>
      <c r="B2993">
        <v>32</v>
      </c>
      <c r="C2993">
        <v>79</v>
      </c>
      <c r="D2993" s="3">
        <v>43281</v>
      </c>
      <c r="E2993" s="33">
        <v>18</v>
      </c>
      <c r="F2993">
        <v>1</v>
      </c>
      <c r="G2993">
        <f>+HLOOKUP(VLOOKUP($B2993,$Q$2:$R$42,2,0),costos_sf!$D$2:$AY$99,base_minorista!$A2993,0)</f>
        <v>620474.89341982815</v>
      </c>
      <c r="H2993">
        <f>+HLOOKUP(VLOOKUP($B2993,$Q$2:$R$42,2,0),creditos_sf!$D$2:$AY$99,base_minorista!$A2993,0)</f>
        <v>0</v>
      </c>
      <c r="I2993">
        <f>+HLOOKUP(VLOOKUP($B2993,$Q$2:$R$42,2,0),creditos_sf!$D$103:$AY$200,base_minorista!$A2993,0)</f>
        <v>0</v>
      </c>
      <c r="J2993">
        <f>+HLOOKUP(VLOOKUP($B2993,$Q$2:$R$42,2,0),Costo_fondeo!$D$3:$AY$100,base_minorista!$A2993,0)</f>
        <v>0</v>
      </c>
      <c r="K2993">
        <f>+HLOOKUP(VLOOKUP($B2993,$Q$2:$R$42,2,0),Costo_provisiones!$D$3:$AY$100,base_minorista!$A2993,0)</f>
        <v>0</v>
      </c>
      <c r="L2993">
        <f>+HLOOKUP(VLOOKUP($B2993,$Q$2:$R$42,2,0),Morosidad_control!$D$4:$AY$101,base_minorista!$A2993,0)</f>
        <v>0</v>
      </c>
      <c r="M2993">
        <f ca="1">+OFFSET(Capital_2!$D$2,base_minorista!A2993,0)</f>
        <v>3.4861804073665166</v>
      </c>
      <c r="N2993">
        <f>+HLOOKUP(VLOOKUP($B2993,$Q$2:$R$42,2,0),costo_laboral!$E$2:$AZ$99,base_minorista!$A2993,0)</f>
        <v>0</v>
      </c>
      <c r="O2993">
        <f>+HLOOKUP(VLOOKUP($B2993,$Q$2:$R$42,2,0),Participacion2!$D$2:$AO$99,base_minorista!$A2993,0)</f>
        <v>0</v>
      </c>
    </row>
    <row r="2994" spans="1:15" ht="16.5" x14ac:dyDescent="0.3">
      <c r="A2994">
        <v>81</v>
      </c>
      <c r="B2994">
        <v>32</v>
      </c>
      <c r="C2994">
        <v>80</v>
      </c>
      <c r="D2994" s="3">
        <v>43312</v>
      </c>
      <c r="E2994" s="33">
        <v>18</v>
      </c>
      <c r="F2994">
        <v>1</v>
      </c>
      <c r="G2994">
        <f>+HLOOKUP(VLOOKUP($B2994,$Q$2:$R$42,2,0),costos_sf!$D$2:$AY$99,base_minorista!$A2994,0)</f>
        <v>653913.75951892789</v>
      </c>
      <c r="H2994">
        <f>+HLOOKUP(VLOOKUP($B2994,$Q$2:$R$42,2,0),creditos_sf!$D$2:$AY$99,base_minorista!$A2994,0)</f>
        <v>0</v>
      </c>
      <c r="I2994">
        <f>+HLOOKUP(VLOOKUP($B2994,$Q$2:$R$42,2,0),creditos_sf!$D$103:$AY$200,base_minorista!$A2994,0)</f>
        <v>0</v>
      </c>
      <c r="J2994">
        <f>+HLOOKUP(VLOOKUP($B2994,$Q$2:$R$42,2,0),Costo_fondeo!$D$3:$AY$100,base_minorista!$A2994,0)</f>
        <v>0</v>
      </c>
      <c r="K2994">
        <f>+HLOOKUP(VLOOKUP($B2994,$Q$2:$R$42,2,0),Costo_provisiones!$D$3:$AY$100,base_minorista!$A2994,0)</f>
        <v>0</v>
      </c>
      <c r="L2994">
        <f>+HLOOKUP(VLOOKUP($B2994,$Q$2:$R$42,2,0),Morosidad_control!$D$4:$AY$101,base_minorista!$A2994,0)</f>
        <v>0</v>
      </c>
      <c r="M2994">
        <f ca="1">+OFFSET(Capital_2!$D$2,base_minorista!A2994,0)</f>
        <v>3.4635993253239059</v>
      </c>
      <c r="N2994">
        <f>+HLOOKUP(VLOOKUP($B2994,$Q$2:$R$42,2,0),costo_laboral!$E$2:$AZ$99,base_minorista!$A2994,0)</f>
        <v>0</v>
      </c>
      <c r="O2994">
        <f>+HLOOKUP(VLOOKUP($B2994,$Q$2:$R$42,2,0),Participacion2!$D$2:$AO$99,base_minorista!$A2994,0)</f>
        <v>0</v>
      </c>
    </row>
    <row r="2995" spans="1:15" ht="16.5" x14ac:dyDescent="0.3">
      <c r="A2995">
        <v>82</v>
      </c>
      <c r="B2995">
        <v>32</v>
      </c>
      <c r="C2995">
        <v>81</v>
      </c>
      <c r="D2995" s="3">
        <v>43343</v>
      </c>
      <c r="E2995" s="33">
        <v>18</v>
      </c>
      <c r="F2995">
        <v>1</v>
      </c>
      <c r="G2995">
        <f>+HLOOKUP(VLOOKUP($B2995,$Q$2:$R$42,2,0),costos_sf!$D$2:$AY$99,base_minorista!$A2995,0)</f>
        <v>672528.74988596304</v>
      </c>
      <c r="H2995">
        <f>+HLOOKUP(VLOOKUP($B2995,$Q$2:$R$42,2,0),creditos_sf!$D$2:$AY$99,base_minorista!$A2995,0)</f>
        <v>0</v>
      </c>
      <c r="I2995">
        <f>+HLOOKUP(VLOOKUP($B2995,$Q$2:$R$42,2,0),creditos_sf!$D$103:$AY$200,base_minorista!$A2995,0)</f>
        <v>0</v>
      </c>
      <c r="J2995">
        <f>+HLOOKUP(VLOOKUP($B2995,$Q$2:$R$42,2,0),Costo_fondeo!$D$3:$AY$100,base_minorista!$A2995,0)</f>
        <v>0</v>
      </c>
      <c r="K2995">
        <f>+HLOOKUP(VLOOKUP($B2995,$Q$2:$R$42,2,0),Costo_provisiones!$D$3:$AY$100,base_minorista!$A2995,0)</f>
        <v>0</v>
      </c>
      <c r="L2995">
        <f>+HLOOKUP(VLOOKUP($B2995,$Q$2:$R$42,2,0),Morosidad_control!$D$4:$AY$101,base_minorista!$A2995,0)</f>
        <v>0</v>
      </c>
      <c r="M2995">
        <f ca="1">+OFFSET(Capital_2!$D$2,base_minorista!A2995,0)</f>
        <v>3.442349118867654</v>
      </c>
      <c r="N2995">
        <f>+HLOOKUP(VLOOKUP($B2995,$Q$2:$R$42,2,0),costo_laboral!$E$2:$AZ$99,base_minorista!$A2995,0)</f>
        <v>0</v>
      </c>
      <c r="O2995">
        <f>+HLOOKUP(VLOOKUP($B2995,$Q$2:$R$42,2,0),Participacion2!$D$2:$AO$99,base_minorista!$A2995,0)</f>
        <v>0</v>
      </c>
    </row>
    <row r="2996" spans="1:15" ht="16.5" x14ac:dyDescent="0.3">
      <c r="A2996">
        <v>83</v>
      </c>
      <c r="B2996">
        <v>32</v>
      </c>
      <c r="C2996">
        <v>82</v>
      </c>
      <c r="D2996" s="3">
        <v>43373</v>
      </c>
      <c r="E2996" s="33">
        <v>18</v>
      </c>
      <c r="F2996">
        <v>1</v>
      </c>
      <c r="G2996">
        <f>+HLOOKUP(VLOOKUP($B2996,$Q$2:$R$42,2,0),costos_sf!$D$2:$AY$99,base_minorista!$A2996,0)</f>
        <v>690415.07217351941</v>
      </c>
      <c r="H2996">
        <f>+HLOOKUP(VLOOKUP($B2996,$Q$2:$R$42,2,0),creditos_sf!$D$2:$AY$99,base_minorista!$A2996,0)</f>
        <v>0</v>
      </c>
      <c r="I2996">
        <f>+HLOOKUP(VLOOKUP($B2996,$Q$2:$R$42,2,0),creditos_sf!$D$103:$AY$200,base_minorista!$A2996,0)</f>
        <v>0</v>
      </c>
      <c r="J2996">
        <f>+HLOOKUP(VLOOKUP($B2996,$Q$2:$R$42,2,0),Costo_fondeo!$D$3:$AY$100,base_minorista!$A2996,0)</f>
        <v>0</v>
      </c>
      <c r="K2996">
        <f>+HLOOKUP(VLOOKUP($B2996,$Q$2:$R$42,2,0),Costo_provisiones!$D$3:$AY$100,base_minorista!$A2996,0)</f>
        <v>0</v>
      </c>
      <c r="L2996">
        <f>+HLOOKUP(VLOOKUP($B2996,$Q$2:$R$42,2,0),Morosidad_control!$D$4:$AY$101,base_minorista!$A2996,0)</f>
        <v>0</v>
      </c>
      <c r="M2996">
        <f ca="1">+OFFSET(Capital_2!$D$2,base_minorista!A2996,0)</f>
        <v>3.430093895939399</v>
      </c>
      <c r="N2996">
        <f>+HLOOKUP(VLOOKUP($B2996,$Q$2:$R$42,2,0),costo_laboral!$E$2:$AZ$99,base_minorista!$A2996,0)</f>
        <v>0</v>
      </c>
      <c r="O2996">
        <f>+HLOOKUP(VLOOKUP($B2996,$Q$2:$R$42,2,0),Participacion2!$D$2:$AO$99,base_minorista!$A2996,0)</f>
        <v>0</v>
      </c>
    </row>
    <row r="2997" spans="1:15" ht="16.5" x14ac:dyDescent="0.3">
      <c r="A2997">
        <v>84</v>
      </c>
      <c r="B2997">
        <v>32</v>
      </c>
      <c r="C2997">
        <v>83</v>
      </c>
      <c r="D2997" s="3">
        <v>43404</v>
      </c>
      <c r="E2997" s="33">
        <v>18</v>
      </c>
      <c r="F2997">
        <v>1</v>
      </c>
      <c r="G2997">
        <f>+HLOOKUP(VLOOKUP($B2997,$Q$2:$R$42,2,0),costos_sf!$D$2:$AY$99,base_minorista!$A2997,0)</f>
        <v>721527.35087266704</v>
      </c>
      <c r="H2997">
        <f>+HLOOKUP(VLOOKUP($B2997,$Q$2:$R$42,2,0),creditos_sf!$D$2:$AY$99,base_minorista!$A2997,0)</f>
        <v>0</v>
      </c>
      <c r="I2997">
        <f>+HLOOKUP(VLOOKUP($B2997,$Q$2:$R$42,2,0),creditos_sf!$D$103:$AY$200,base_minorista!$A2997,0)</f>
        <v>0</v>
      </c>
      <c r="J2997">
        <f>+HLOOKUP(VLOOKUP($B2997,$Q$2:$R$42,2,0),Costo_fondeo!$D$3:$AY$100,base_minorista!$A2997,0)</f>
        <v>0</v>
      </c>
      <c r="K2997">
        <f>+HLOOKUP(VLOOKUP($B2997,$Q$2:$R$42,2,0),Costo_provisiones!$D$3:$AY$100,base_minorista!$A2997,0)</f>
        <v>0</v>
      </c>
      <c r="L2997">
        <f>+HLOOKUP(VLOOKUP($B2997,$Q$2:$R$42,2,0),Morosidad_control!$D$4:$AY$101,base_minorista!$A2997,0)</f>
        <v>0</v>
      </c>
      <c r="M2997">
        <f ca="1">+OFFSET(Capital_2!$D$2,base_minorista!A2997,0)</f>
        <v>3.4233579602032216</v>
      </c>
      <c r="N2997">
        <f>+HLOOKUP(VLOOKUP($B2997,$Q$2:$R$42,2,0),costo_laboral!$E$2:$AZ$99,base_minorista!$A2997,0)</f>
        <v>0</v>
      </c>
      <c r="O2997">
        <f>+HLOOKUP(VLOOKUP($B2997,$Q$2:$R$42,2,0),Participacion2!$D$2:$AO$99,base_minorista!$A2997,0)</f>
        <v>0</v>
      </c>
    </row>
    <row r="2998" spans="1:15" ht="16.5" x14ac:dyDescent="0.3">
      <c r="A2998">
        <v>85</v>
      </c>
      <c r="B2998">
        <v>32</v>
      </c>
      <c r="C2998">
        <v>84</v>
      </c>
      <c r="D2998" s="3">
        <v>43434</v>
      </c>
      <c r="E2998" s="33">
        <v>18</v>
      </c>
      <c r="F2998">
        <v>1</v>
      </c>
      <c r="G2998">
        <f>+HLOOKUP(VLOOKUP($B2998,$Q$2:$R$42,2,0),costos_sf!$D$2:$AY$99,base_minorista!$A2998,0)</f>
        <v>855779.26440387545</v>
      </c>
      <c r="H2998">
        <f>+HLOOKUP(VLOOKUP($B2998,$Q$2:$R$42,2,0),creditos_sf!$D$2:$AY$99,base_minorista!$A2998,0)</f>
        <v>0</v>
      </c>
      <c r="I2998">
        <f>+HLOOKUP(VLOOKUP($B2998,$Q$2:$R$42,2,0),creditos_sf!$D$103:$AY$200,base_minorista!$A2998,0)</f>
        <v>0</v>
      </c>
      <c r="J2998">
        <f>+HLOOKUP(VLOOKUP($B2998,$Q$2:$R$42,2,0),Costo_fondeo!$D$3:$AY$100,base_minorista!$A2998,0)</f>
        <v>0</v>
      </c>
      <c r="K2998">
        <f>+HLOOKUP(VLOOKUP($B2998,$Q$2:$R$42,2,0),Costo_provisiones!$D$3:$AY$100,base_minorista!$A2998,0)</f>
        <v>0</v>
      </c>
      <c r="L2998">
        <f>+HLOOKUP(VLOOKUP($B2998,$Q$2:$R$42,2,0),Morosidad_control!$D$4:$AY$101,base_minorista!$A2998,0)</f>
        <v>0</v>
      </c>
      <c r="M2998">
        <f ca="1">+OFFSET(Capital_2!$D$2,base_minorista!A2998,0)</f>
        <v>3.4154915843908498</v>
      </c>
      <c r="N2998">
        <f>+HLOOKUP(VLOOKUP($B2998,$Q$2:$R$42,2,0),costo_laboral!$E$2:$AZ$99,base_minorista!$A2998,0)</f>
        <v>0</v>
      </c>
      <c r="O2998">
        <f>+HLOOKUP(VLOOKUP($B2998,$Q$2:$R$42,2,0),Participacion2!$D$2:$AO$99,base_minorista!$A2998,0)</f>
        <v>0</v>
      </c>
    </row>
    <row r="2999" spans="1:15" ht="16.5" x14ac:dyDescent="0.3">
      <c r="A2999">
        <v>86</v>
      </c>
      <c r="B2999">
        <v>32</v>
      </c>
      <c r="C2999">
        <v>85</v>
      </c>
      <c r="D2999" s="3">
        <v>43465</v>
      </c>
      <c r="E2999" s="33">
        <v>18</v>
      </c>
      <c r="F2999">
        <v>1</v>
      </c>
      <c r="G2999">
        <f>+HLOOKUP(VLOOKUP($B2999,$Q$2:$R$42,2,0),costos_sf!$D$2:$AY$99,base_minorista!$A2999,0)</f>
        <v>877248.67565599247</v>
      </c>
      <c r="H2999">
        <f>+HLOOKUP(VLOOKUP($B2999,$Q$2:$R$42,2,0),creditos_sf!$D$2:$AY$99,base_minorista!$A2999,0)</f>
        <v>0</v>
      </c>
      <c r="I2999">
        <f>+HLOOKUP(VLOOKUP($B2999,$Q$2:$R$42,2,0),creditos_sf!$D$103:$AY$200,base_minorista!$A2999,0)</f>
        <v>0</v>
      </c>
      <c r="J2999">
        <f>+HLOOKUP(VLOOKUP($B2999,$Q$2:$R$42,2,0),Costo_fondeo!$D$3:$AY$100,base_minorista!$A2999,0)</f>
        <v>0</v>
      </c>
      <c r="K2999">
        <f>+HLOOKUP(VLOOKUP($B2999,$Q$2:$R$42,2,0),Costo_provisiones!$D$3:$AY$100,base_minorista!$A2999,0)</f>
        <v>0</v>
      </c>
      <c r="L2999">
        <f>+HLOOKUP(VLOOKUP($B2999,$Q$2:$R$42,2,0),Morosidad_control!$D$4:$AY$101,base_minorista!$A2999,0)</f>
        <v>0</v>
      </c>
      <c r="M2999">
        <f ca="1">+OFFSET(Capital_2!$D$2,base_minorista!A2999,0)</f>
        <v>3.4351377010367652</v>
      </c>
      <c r="N2999">
        <f>+HLOOKUP(VLOOKUP($B2999,$Q$2:$R$42,2,0),costo_laboral!$E$2:$AZ$99,base_minorista!$A2999,0)</f>
        <v>0</v>
      </c>
      <c r="O2999">
        <f>+HLOOKUP(VLOOKUP($B2999,$Q$2:$R$42,2,0),Participacion2!$D$2:$AO$99,base_minorista!$A2999,0)</f>
        <v>0</v>
      </c>
    </row>
    <row r="3000" spans="1:15" ht="16.5" x14ac:dyDescent="0.3">
      <c r="A3000">
        <v>87</v>
      </c>
      <c r="B3000">
        <v>32</v>
      </c>
      <c r="C3000">
        <v>86</v>
      </c>
      <c r="D3000" s="3">
        <v>43496</v>
      </c>
      <c r="E3000" s="33">
        <v>19</v>
      </c>
      <c r="F3000">
        <v>1</v>
      </c>
      <c r="G3000">
        <f>+HLOOKUP(VLOOKUP($B3000,$Q$2:$R$42,2,0),costos_sf!$D$2:$AY$99,base_minorista!$A3000,0)</f>
        <v>906178.08357751614</v>
      </c>
      <c r="H3000">
        <f>+HLOOKUP(VLOOKUP($B3000,$Q$2:$R$42,2,0),creditos_sf!$D$2:$AY$99,base_minorista!$A3000,0)</f>
        <v>0</v>
      </c>
      <c r="I3000">
        <f>+HLOOKUP(VLOOKUP($B3000,$Q$2:$R$42,2,0),creditos_sf!$D$103:$AY$200,base_minorista!$A3000,0)</f>
        <v>0</v>
      </c>
      <c r="J3000">
        <f>+HLOOKUP(VLOOKUP($B3000,$Q$2:$R$42,2,0),Costo_fondeo!$D$3:$AY$100,base_minorista!$A3000,0)</f>
        <v>0</v>
      </c>
      <c r="K3000">
        <f>+HLOOKUP(VLOOKUP($B3000,$Q$2:$R$42,2,0),Costo_provisiones!$D$3:$AY$100,base_minorista!$A3000,0)</f>
        <v>0</v>
      </c>
      <c r="L3000">
        <f>+HLOOKUP(VLOOKUP($B3000,$Q$2:$R$42,2,0),Morosidad_control!$D$4:$AY$101,base_minorista!$A3000,0)</f>
        <v>0</v>
      </c>
      <c r="M3000">
        <f ca="1">+OFFSET(Capital_2!$D$2,base_minorista!A3000,0)</f>
        <v>3.144198069372997</v>
      </c>
      <c r="N3000">
        <f>+HLOOKUP(VLOOKUP($B3000,$Q$2:$R$42,2,0),costo_laboral!$E$2:$AZ$99,base_minorista!$A3000,0)</f>
        <v>0</v>
      </c>
      <c r="O3000">
        <f>+HLOOKUP(VLOOKUP($B3000,$Q$2:$R$42,2,0),Participacion2!$D$2:$AO$99,base_minorista!$A3000,0)</f>
        <v>0</v>
      </c>
    </row>
    <row r="3001" spans="1:15" ht="16.5" x14ac:dyDescent="0.3">
      <c r="A3001">
        <v>88</v>
      </c>
      <c r="B3001">
        <v>32</v>
      </c>
      <c r="C3001">
        <v>87</v>
      </c>
      <c r="D3001" s="3">
        <v>43524</v>
      </c>
      <c r="E3001" s="33">
        <v>19</v>
      </c>
      <c r="F3001">
        <v>1</v>
      </c>
      <c r="G3001">
        <f>+HLOOKUP(VLOOKUP($B3001,$Q$2:$R$42,2,0),costos_sf!$D$2:$AY$99,base_minorista!$A3001,0)</f>
        <v>914217.40425799065</v>
      </c>
      <c r="H3001">
        <f>+HLOOKUP(VLOOKUP($B3001,$Q$2:$R$42,2,0),creditos_sf!$D$2:$AY$99,base_minorista!$A3001,0)</f>
        <v>0</v>
      </c>
      <c r="I3001">
        <f>+HLOOKUP(VLOOKUP($B3001,$Q$2:$R$42,2,0),creditos_sf!$D$103:$AY$200,base_minorista!$A3001,0)</f>
        <v>0</v>
      </c>
      <c r="J3001">
        <f>+HLOOKUP(VLOOKUP($B3001,$Q$2:$R$42,2,0),Costo_fondeo!$D$3:$AY$100,base_minorista!$A3001,0)</f>
        <v>0</v>
      </c>
      <c r="K3001">
        <f>+HLOOKUP(VLOOKUP($B3001,$Q$2:$R$42,2,0),Costo_provisiones!$D$3:$AY$100,base_minorista!$A3001,0)</f>
        <v>0</v>
      </c>
      <c r="L3001">
        <f>+HLOOKUP(VLOOKUP($B3001,$Q$2:$R$42,2,0),Morosidad_control!$D$4:$AY$101,base_minorista!$A3001,0)</f>
        <v>0</v>
      </c>
      <c r="M3001">
        <f ca="1">+OFFSET(Capital_2!$D$2,base_minorista!A3001,0)</f>
        <v>3.1750048296191844</v>
      </c>
      <c r="N3001">
        <f>+HLOOKUP(VLOOKUP($B3001,$Q$2:$R$42,2,0),costo_laboral!$E$2:$AZ$99,base_minorista!$A3001,0)</f>
        <v>0</v>
      </c>
      <c r="O3001">
        <f>+HLOOKUP(VLOOKUP($B3001,$Q$2:$R$42,2,0),Participacion2!$D$2:$AO$99,base_minorista!$A3001,0)</f>
        <v>0</v>
      </c>
    </row>
    <row r="3002" spans="1:15" ht="16.5" x14ac:dyDescent="0.3">
      <c r="A3002">
        <v>89</v>
      </c>
      <c r="B3002">
        <v>32</v>
      </c>
      <c r="C3002">
        <v>88</v>
      </c>
      <c r="D3002" s="3">
        <v>43555</v>
      </c>
      <c r="E3002" s="33">
        <v>19</v>
      </c>
      <c r="F3002">
        <v>1</v>
      </c>
      <c r="G3002">
        <f>+HLOOKUP(VLOOKUP($B3002,$Q$2:$R$42,2,0),costos_sf!$D$2:$AY$99,base_minorista!$A3002,0)</f>
        <v>898542.02840614796</v>
      </c>
      <c r="H3002">
        <f>+HLOOKUP(VLOOKUP($B3002,$Q$2:$R$42,2,0),creditos_sf!$D$2:$AY$99,base_minorista!$A3002,0)</f>
        <v>0</v>
      </c>
      <c r="I3002">
        <f>+HLOOKUP(VLOOKUP($B3002,$Q$2:$R$42,2,0),creditos_sf!$D$103:$AY$200,base_minorista!$A3002,0)</f>
        <v>0</v>
      </c>
      <c r="J3002">
        <f>+HLOOKUP(VLOOKUP($B3002,$Q$2:$R$42,2,0),Costo_fondeo!$D$3:$AY$100,base_minorista!$A3002,0)</f>
        <v>0</v>
      </c>
      <c r="K3002">
        <f>+HLOOKUP(VLOOKUP($B3002,$Q$2:$R$42,2,0),Costo_provisiones!$D$3:$AY$100,base_minorista!$A3002,0)</f>
        <v>0</v>
      </c>
      <c r="L3002">
        <f>+HLOOKUP(VLOOKUP($B3002,$Q$2:$R$42,2,0),Morosidad_control!$D$4:$AY$101,base_minorista!$A3002,0)</f>
        <v>0</v>
      </c>
      <c r="M3002">
        <f ca="1">+OFFSET(Capital_2!$D$2,base_minorista!A3002,0)</f>
        <v>3.2070490236396596</v>
      </c>
      <c r="N3002">
        <f>+HLOOKUP(VLOOKUP($B3002,$Q$2:$R$42,2,0),costo_laboral!$E$2:$AZ$99,base_minorista!$A3002,0)</f>
        <v>0</v>
      </c>
      <c r="O3002">
        <f>+HLOOKUP(VLOOKUP($B3002,$Q$2:$R$42,2,0),Participacion2!$D$2:$AO$99,base_minorista!$A3002,0)</f>
        <v>0</v>
      </c>
    </row>
    <row r="3003" spans="1:15" ht="16.5" x14ac:dyDescent="0.3">
      <c r="A3003">
        <v>90</v>
      </c>
      <c r="B3003">
        <v>32</v>
      </c>
      <c r="C3003">
        <v>89</v>
      </c>
      <c r="D3003" s="3">
        <v>43585</v>
      </c>
      <c r="E3003" s="33">
        <v>19</v>
      </c>
      <c r="F3003">
        <v>1</v>
      </c>
      <c r="G3003">
        <f>+HLOOKUP(VLOOKUP($B3003,$Q$2:$R$42,2,0),costos_sf!$D$2:$AY$99,base_minorista!$A3003,0)</f>
        <v>910573.70339433511</v>
      </c>
      <c r="H3003">
        <f>+HLOOKUP(VLOOKUP($B3003,$Q$2:$R$42,2,0),creditos_sf!$D$2:$AY$99,base_minorista!$A3003,0)</f>
        <v>0</v>
      </c>
      <c r="I3003">
        <f>+HLOOKUP(VLOOKUP($B3003,$Q$2:$R$42,2,0),creditos_sf!$D$103:$AY$200,base_minorista!$A3003,0)</f>
        <v>0</v>
      </c>
      <c r="J3003">
        <f>+HLOOKUP(VLOOKUP($B3003,$Q$2:$R$42,2,0),Costo_fondeo!$D$3:$AY$100,base_minorista!$A3003,0)</f>
        <v>0</v>
      </c>
      <c r="K3003">
        <f>+HLOOKUP(VLOOKUP($B3003,$Q$2:$R$42,2,0),Costo_provisiones!$D$3:$AY$100,base_minorista!$A3003,0)</f>
        <v>0</v>
      </c>
      <c r="L3003">
        <f>+HLOOKUP(VLOOKUP($B3003,$Q$2:$R$42,2,0),Morosidad_control!$D$4:$AY$101,base_minorista!$A3003,0)</f>
        <v>0</v>
      </c>
      <c r="M3003">
        <f ca="1">+OFFSET(Capital_2!$D$2,base_minorista!A3003,0)</f>
        <v>3.2607827391957867</v>
      </c>
      <c r="N3003">
        <f>+HLOOKUP(VLOOKUP($B3003,$Q$2:$R$42,2,0),costo_laboral!$E$2:$AZ$99,base_minorista!$A3003,0)</f>
        <v>0</v>
      </c>
      <c r="O3003">
        <f>+HLOOKUP(VLOOKUP($B3003,$Q$2:$R$42,2,0),Participacion2!$D$2:$AO$99,base_minorista!$A3003,0)</f>
        <v>0</v>
      </c>
    </row>
    <row r="3004" spans="1:15" ht="16.5" x14ac:dyDescent="0.3">
      <c r="A3004">
        <v>91</v>
      </c>
      <c r="B3004">
        <v>32</v>
      </c>
      <c r="C3004">
        <v>90</v>
      </c>
      <c r="D3004" s="3">
        <v>43616</v>
      </c>
      <c r="E3004" s="33">
        <v>19</v>
      </c>
      <c r="F3004">
        <v>1</v>
      </c>
      <c r="G3004">
        <f>+HLOOKUP(VLOOKUP($B3004,$Q$2:$R$42,2,0),costos_sf!$D$2:$AY$99,base_minorista!$A3004,0)</f>
        <v>897297.31037205644</v>
      </c>
      <c r="H3004">
        <f>+HLOOKUP(VLOOKUP($B3004,$Q$2:$R$42,2,0),creditos_sf!$D$2:$AY$99,base_minorista!$A3004,0)</f>
        <v>0</v>
      </c>
      <c r="I3004">
        <f>+HLOOKUP(VLOOKUP($B3004,$Q$2:$R$42,2,0),creditos_sf!$D$103:$AY$200,base_minorista!$A3004,0)</f>
        <v>0</v>
      </c>
      <c r="J3004">
        <f>+HLOOKUP(VLOOKUP($B3004,$Q$2:$R$42,2,0),Costo_fondeo!$D$3:$AY$100,base_minorista!$A3004,0)</f>
        <v>0</v>
      </c>
      <c r="K3004">
        <f>+HLOOKUP(VLOOKUP($B3004,$Q$2:$R$42,2,0),Costo_provisiones!$D$3:$AY$100,base_minorista!$A3004,0)</f>
        <v>0</v>
      </c>
      <c r="L3004">
        <f>+HLOOKUP(VLOOKUP($B3004,$Q$2:$R$42,2,0),Morosidad_control!$D$4:$AY$101,base_minorista!$A3004,0)</f>
        <v>0</v>
      </c>
      <c r="M3004">
        <f ca="1">+OFFSET(Capital_2!$D$2,base_minorista!A3004,0)</f>
        <v>3.2822741119614118</v>
      </c>
      <c r="N3004">
        <f>+HLOOKUP(VLOOKUP($B3004,$Q$2:$R$42,2,0),costo_laboral!$E$2:$AZ$99,base_minorista!$A3004,0)</f>
        <v>0</v>
      </c>
      <c r="O3004">
        <f>+HLOOKUP(VLOOKUP($B3004,$Q$2:$R$42,2,0),Participacion2!$D$2:$AO$99,base_minorista!$A3004,0)</f>
        <v>0</v>
      </c>
    </row>
    <row r="3005" spans="1:15" ht="16.5" x14ac:dyDescent="0.3">
      <c r="A3005">
        <v>92</v>
      </c>
      <c r="B3005">
        <v>32</v>
      </c>
      <c r="C3005">
        <v>91</v>
      </c>
      <c r="D3005" s="3">
        <v>43646</v>
      </c>
      <c r="E3005" s="33">
        <v>19</v>
      </c>
      <c r="F3005">
        <v>1</v>
      </c>
      <c r="G3005">
        <f>+HLOOKUP(VLOOKUP($B3005,$Q$2:$R$42,2,0),costos_sf!$D$2:$AY$99,base_minorista!$A3005,0)</f>
        <v>931085.82450702216</v>
      </c>
      <c r="H3005">
        <f>+HLOOKUP(VLOOKUP($B3005,$Q$2:$R$42,2,0),creditos_sf!$D$2:$AY$99,base_minorista!$A3005,0)</f>
        <v>0</v>
      </c>
      <c r="I3005">
        <f>+HLOOKUP(VLOOKUP($B3005,$Q$2:$R$42,2,0),creditos_sf!$D$103:$AY$200,base_minorista!$A3005,0)</f>
        <v>0</v>
      </c>
      <c r="J3005">
        <f>+HLOOKUP(VLOOKUP($B3005,$Q$2:$R$42,2,0),Costo_fondeo!$D$3:$AY$100,base_minorista!$A3005,0)</f>
        <v>0</v>
      </c>
      <c r="K3005">
        <f>+HLOOKUP(VLOOKUP($B3005,$Q$2:$R$42,2,0),Costo_provisiones!$D$3:$AY$100,base_minorista!$A3005,0)</f>
        <v>0</v>
      </c>
      <c r="L3005">
        <f>+HLOOKUP(VLOOKUP($B3005,$Q$2:$R$42,2,0),Morosidad_control!$D$4:$AY$101,base_minorista!$A3005,0)</f>
        <v>0</v>
      </c>
      <c r="M3005">
        <f ca="1">+OFFSET(Capital_2!$D$2,base_minorista!A3005,0)</f>
        <v>3.3170358226156935</v>
      </c>
      <c r="N3005">
        <f>+HLOOKUP(VLOOKUP($B3005,$Q$2:$R$42,2,0),costo_laboral!$E$2:$AZ$99,base_minorista!$A3005,0)</f>
        <v>0</v>
      </c>
      <c r="O3005">
        <f>+HLOOKUP(VLOOKUP($B3005,$Q$2:$R$42,2,0),Participacion2!$D$2:$AO$99,base_minorista!$A3005,0)</f>
        <v>0</v>
      </c>
    </row>
    <row r="3006" spans="1:15" ht="16.5" x14ac:dyDescent="0.3">
      <c r="A3006">
        <v>93</v>
      </c>
      <c r="B3006">
        <v>32</v>
      </c>
      <c r="C3006">
        <v>92</v>
      </c>
      <c r="D3006" s="3">
        <v>43677</v>
      </c>
      <c r="E3006" s="33">
        <v>19</v>
      </c>
      <c r="F3006">
        <v>1</v>
      </c>
      <c r="G3006">
        <f>+HLOOKUP(VLOOKUP($B3006,$Q$2:$R$42,2,0),costos_sf!$D$2:$AY$99,base_minorista!$A3006,0)</f>
        <v>907645.40058244823</v>
      </c>
      <c r="H3006">
        <f>+HLOOKUP(VLOOKUP($B3006,$Q$2:$R$42,2,0),creditos_sf!$D$2:$AY$99,base_minorista!$A3006,0)</f>
        <v>0</v>
      </c>
      <c r="I3006">
        <f>+HLOOKUP(VLOOKUP($B3006,$Q$2:$R$42,2,0),creditos_sf!$D$103:$AY$200,base_minorista!$A3006,0)</f>
        <v>0</v>
      </c>
      <c r="J3006">
        <f>+HLOOKUP(VLOOKUP($B3006,$Q$2:$R$42,2,0),Costo_fondeo!$D$3:$AY$100,base_minorista!$A3006,0)</f>
        <v>0</v>
      </c>
      <c r="K3006">
        <f>+HLOOKUP(VLOOKUP($B3006,$Q$2:$R$42,2,0),Costo_provisiones!$D$3:$AY$100,base_minorista!$A3006,0)</f>
        <v>0</v>
      </c>
      <c r="L3006">
        <f>+HLOOKUP(VLOOKUP($B3006,$Q$2:$R$42,2,0),Morosidad_control!$D$4:$AY$101,base_minorista!$A3006,0)</f>
        <v>0</v>
      </c>
      <c r="M3006">
        <f ca="1">+OFFSET(Capital_2!$D$2,base_minorista!A3006,0)</f>
        <v>3.3472847310217735</v>
      </c>
      <c r="N3006">
        <f>+HLOOKUP(VLOOKUP($B3006,$Q$2:$R$42,2,0),costo_laboral!$E$2:$AZ$99,base_minorista!$A3006,0)</f>
        <v>0</v>
      </c>
      <c r="O3006">
        <f>+HLOOKUP(VLOOKUP($B3006,$Q$2:$R$42,2,0),Participacion2!$D$2:$AO$99,base_minorista!$A3006,0)</f>
        <v>0</v>
      </c>
    </row>
    <row r="3007" spans="1:15" ht="16.5" x14ac:dyDescent="0.3">
      <c r="A3007">
        <v>94</v>
      </c>
      <c r="B3007">
        <v>32</v>
      </c>
      <c r="C3007">
        <v>93</v>
      </c>
      <c r="D3007" s="3">
        <v>43708</v>
      </c>
      <c r="E3007" s="33">
        <v>19</v>
      </c>
      <c r="F3007">
        <v>1</v>
      </c>
      <c r="G3007">
        <f>+HLOOKUP(VLOOKUP($B3007,$Q$2:$R$42,2,0),costos_sf!$D$2:$AY$99,base_minorista!$A3007,0)</f>
        <v>905233.49039839359</v>
      </c>
      <c r="H3007">
        <f>+HLOOKUP(VLOOKUP($B3007,$Q$2:$R$42,2,0),creditos_sf!$D$2:$AY$99,base_minorista!$A3007,0)</f>
        <v>0</v>
      </c>
      <c r="I3007">
        <f>+HLOOKUP(VLOOKUP($B3007,$Q$2:$R$42,2,0),creditos_sf!$D$103:$AY$200,base_minorista!$A3007,0)</f>
        <v>0</v>
      </c>
      <c r="J3007">
        <f>+HLOOKUP(VLOOKUP($B3007,$Q$2:$R$42,2,0),Costo_fondeo!$D$3:$AY$100,base_minorista!$A3007,0)</f>
        <v>0</v>
      </c>
      <c r="K3007">
        <f>+HLOOKUP(VLOOKUP($B3007,$Q$2:$R$42,2,0),Costo_provisiones!$D$3:$AY$100,base_minorista!$A3007,0)</f>
        <v>0</v>
      </c>
      <c r="L3007">
        <f>+HLOOKUP(VLOOKUP($B3007,$Q$2:$R$42,2,0),Morosidad_control!$D$4:$AY$101,base_minorista!$A3007,0)</f>
        <v>0</v>
      </c>
      <c r="M3007">
        <f ca="1">+OFFSET(Capital_2!$D$2,base_minorista!A3007,0)</f>
        <v>3.3701430151037046</v>
      </c>
      <c r="N3007">
        <f>+HLOOKUP(VLOOKUP($B3007,$Q$2:$R$42,2,0),costo_laboral!$E$2:$AZ$99,base_minorista!$A3007,0)</f>
        <v>0</v>
      </c>
      <c r="O3007">
        <f>+HLOOKUP(VLOOKUP($B3007,$Q$2:$R$42,2,0),Participacion2!$D$2:$AO$99,base_minorista!$A3007,0)</f>
        <v>0</v>
      </c>
    </row>
    <row r="3008" spans="1:15" ht="16.5" x14ac:dyDescent="0.3">
      <c r="A3008">
        <v>95</v>
      </c>
      <c r="B3008">
        <v>32</v>
      </c>
      <c r="C3008">
        <v>94</v>
      </c>
      <c r="D3008" s="3">
        <v>43738</v>
      </c>
      <c r="E3008" s="33">
        <v>19</v>
      </c>
      <c r="F3008">
        <v>1</v>
      </c>
      <c r="G3008">
        <f>+HLOOKUP(VLOOKUP($B3008,$Q$2:$R$42,2,0),costos_sf!$D$2:$AY$99,base_minorista!$A3008,0)</f>
        <v>903622.74452450033</v>
      </c>
      <c r="H3008">
        <f>+HLOOKUP(VLOOKUP($B3008,$Q$2:$R$42,2,0),creditos_sf!$D$2:$AY$99,base_minorista!$A3008,0)</f>
        <v>0</v>
      </c>
      <c r="I3008">
        <f>+HLOOKUP(VLOOKUP($B3008,$Q$2:$R$42,2,0),creditos_sf!$D$103:$AY$200,base_minorista!$A3008,0)</f>
        <v>0</v>
      </c>
      <c r="J3008">
        <f>+HLOOKUP(VLOOKUP($B3008,$Q$2:$R$42,2,0),Costo_fondeo!$D$3:$AY$100,base_minorista!$A3008,0)</f>
        <v>0</v>
      </c>
      <c r="K3008">
        <f>+HLOOKUP(VLOOKUP($B3008,$Q$2:$R$42,2,0),Costo_provisiones!$D$3:$AY$100,base_minorista!$A3008,0)</f>
        <v>0</v>
      </c>
      <c r="L3008">
        <f>+HLOOKUP(VLOOKUP($B3008,$Q$2:$R$42,2,0),Morosidad_control!$D$4:$AY$101,base_minorista!$A3008,0)</f>
        <v>0</v>
      </c>
      <c r="M3008">
        <f ca="1">+OFFSET(Capital_2!$D$2,base_minorista!A3008,0)</f>
        <v>3.3849357024511626</v>
      </c>
      <c r="N3008">
        <f>+HLOOKUP(VLOOKUP($B3008,$Q$2:$R$42,2,0),costo_laboral!$E$2:$AZ$99,base_minorista!$A3008,0)</f>
        <v>0</v>
      </c>
      <c r="O3008">
        <f>+HLOOKUP(VLOOKUP($B3008,$Q$2:$R$42,2,0),Participacion2!$D$2:$AO$99,base_minorista!$A3008,0)</f>
        <v>0</v>
      </c>
    </row>
    <row r="3009" spans="1:15" ht="16.5" x14ac:dyDescent="0.3">
      <c r="A3009">
        <v>96</v>
      </c>
      <c r="B3009">
        <v>32</v>
      </c>
      <c r="C3009">
        <v>95</v>
      </c>
      <c r="D3009" s="3">
        <v>43769</v>
      </c>
      <c r="E3009" s="33">
        <v>19</v>
      </c>
      <c r="F3009">
        <v>1</v>
      </c>
      <c r="G3009">
        <f>+HLOOKUP(VLOOKUP($B3009,$Q$2:$R$42,2,0),costos_sf!$D$2:$AY$99,base_minorista!$A3009,0)</f>
        <v>878578.21905123815</v>
      </c>
      <c r="H3009">
        <f>+HLOOKUP(VLOOKUP($B3009,$Q$2:$R$42,2,0),creditos_sf!$D$2:$AY$99,base_minorista!$A3009,0)</f>
        <v>0</v>
      </c>
      <c r="I3009">
        <f>+HLOOKUP(VLOOKUP($B3009,$Q$2:$R$42,2,0),creditos_sf!$D$103:$AY$200,base_minorista!$A3009,0)</f>
        <v>0</v>
      </c>
      <c r="J3009">
        <f>+HLOOKUP(VLOOKUP($B3009,$Q$2:$R$42,2,0),Costo_fondeo!$D$3:$AY$100,base_minorista!$A3009,0)</f>
        <v>0</v>
      </c>
      <c r="K3009">
        <f>+HLOOKUP(VLOOKUP($B3009,$Q$2:$R$42,2,0),Costo_provisiones!$D$3:$AY$100,base_minorista!$A3009,0)</f>
        <v>0</v>
      </c>
      <c r="L3009">
        <f>+HLOOKUP(VLOOKUP($B3009,$Q$2:$R$42,2,0),Morosidad_control!$D$4:$AY$101,base_minorista!$A3009,0)</f>
        <v>0</v>
      </c>
      <c r="M3009">
        <f ca="1">+OFFSET(Capital_2!$D$2,base_minorista!A3009,0)</f>
        <v>3.4123935475815319</v>
      </c>
      <c r="N3009">
        <f>+HLOOKUP(VLOOKUP($B3009,$Q$2:$R$42,2,0),costo_laboral!$E$2:$AZ$99,base_minorista!$A3009,0)</f>
        <v>0</v>
      </c>
      <c r="O3009">
        <f>+HLOOKUP(VLOOKUP($B3009,$Q$2:$R$42,2,0),Participacion2!$D$2:$AO$99,base_minorista!$A3009,0)</f>
        <v>0</v>
      </c>
    </row>
    <row r="3010" spans="1:15" ht="16.5" x14ac:dyDescent="0.3">
      <c r="A3010">
        <v>97</v>
      </c>
      <c r="B3010">
        <v>32</v>
      </c>
      <c r="C3010">
        <v>96</v>
      </c>
      <c r="D3010" s="3">
        <v>43799</v>
      </c>
      <c r="E3010" s="33">
        <v>19</v>
      </c>
      <c r="F3010">
        <v>1</v>
      </c>
      <c r="G3010">
        <f>+HLOOKUP(VLOOKUP($B3010,$Q$2:$R$42,2,0),costos_sf!$D$2:$AY$99,base_minorista!$A3010,0)</f>
        <v>682200.33360929578</v>
      </c>
      <c r="H3010">
        <f>+HLOOKUP(VLOOKUP($B3010,$Q$2:$R$42,2,0),creditos_sf!$D$2:$AY$99,base_minorista!$A3010,0)</f>
        <v>0</v>
      </c>
      <c r="I3010">
        <f>+HLOOKUP(VLOOKUP($B3010,$Q$2:$R$42,2,0),creditos_sf!$D$103:$AY$200,base_minorista!$A3010,0)</f>
        <v>0</v>
      </c>
      <c r="J3010">
        <f>+HLOOKUP(VLOOKUP($B3010,$Q$2:$R$42,2,0),Costo_fondeo!$D$3:$AY$100,base_minorista!$A3010,0)</f>
        <v>0</v>
      </c>
      <c r="K3010">
        <f>+HLOOKUP(VLOOKUP($B3010,$Q$2:$R$42,2,0),Costo_provisiones!$D$3:$AY$100,base_minorista!$A3010,0)</f>
        <v>0</v>
      </c>
      <c r="L3010">
        <f>+HLOOKUP(VLOOKUP($B3010,$Q$2:$R$42,2,0),Morosidad_control!$D$4:$AY$101,base_minorista!$A3010,0)</f>
        <v>0</v>
      </c>
      <c r="M3010">
        <f ca="1">+OFFSET(Capital_2!$D$2,base_minorista!A3010,0)</f>
        <v>3.3960163093664169</v>
      </c>
      <c r="N3010">
        <f>+HLOOKUP(VLOOKUP($B3010,$Q$2:$R$42,2,0),costo_laboral!$E$2:$AZ$99,base_minorista!$A3010,0)</f>
        <v>0</v>
      </c>
      <c r="O3010">
        <f>+HLOOKUP(VLOOKUP($B3010,$Q$2:$R$42,2,0),Participacion2!$D$2:$AO$99,base_minorista!$A3010,0)</f>
        <v>0</v>
      </c>
    </row>
    <row r="3011" spans="1:15" ht="16.5" x14ac:dyDescent="0.3">
      <c r="A3011">
        <v>98</v>
      </c>
      <c r="B3011">
        <v>32</v>
      </c>
      <c r="C3011">
        <v>97</v>
      </c>
      <c r="D3011" s="3">
        <v>43830</v>
      </c>
      <c r="E3011" s="33">
        <v>19</v>
      </c>
      <c r="F3011">
        <v>1</v>
      </c>
      <c r="G3011">
        <f>+HLOOKUP(VLOOKUP($B3011,$Q$2:$R$42,2,0),costos_sf!$D$2:$AY$99,base_minorista!$A3011,0)</f>
        <v>639395.99772520515</v>
      </c>
      <c r="H3011">
        <f>+HLOOKUP(VLOOKUP($B3011,$Q$2:$R$42,2,0),creditos_sf!$D$2:$AY$99,base_minorista!$A3011,0)</f>
        <v>0</v>
      </c>
      <c r="I3011">
        <f>+HLOOKUP(VLOOKUP($B3011,$Q$2:$R$42,2,0),creditos_sf!$D$103:$AY$200,base_minorista!$A3011,0)</f>
        <v>0</v>
      </c>
      <c r="J3011">
        <f>+HLOOKUP(VLOOKUP($B3011,$Q$2:$R$42,2,0),Costo_fondeo!$D$3:$AY$100,base_minorista!$A3011,0)</f>
        <v>0</v>
      </c>
      <c r="K3011">
        <f>+HLOOKUP(VLOOKUP($B3011,$Q$2:$R$42,2,0),Costo_provisiones!$D$3:$AY$100,base_minorista!$A3011,0)</f>
        <v>0</v>
      </c>
      <c r="L3011">
        <f>+HLOOKUP(VLOOKUP($B3011,$Q$2:$R$42,2,0),Morosidad_control!$D$4:$AY$101,base_minorista!$A3011,0)</f>
        <v>0</v>
      </c>
      <c r="M3011">
        <f ca="1">+OFFSET(Capital_2!$D$2,base_minorista!A3011,0)</f>
        <v>3.3787771447242938</v>
      </c>
      <c r="N3011">
        <f>+HLOOKUP(VLOOKUP($B3011,$Q$2:$R$42,2,0),costo_laboral!$E$2:$AZ$99,base_minorista!$A3011,0)</f>
        <v>0</v>
      </c>
      <c r="O3011">
        <f>+HLOOKUP(VLOOKUP($B3011,$Q$2:$R$42,2,0),Participacion2!$D$2:$AO$99,base_minorista!$A3011,0)</f>
        <v>0</v>
      </c>
    </row>
    <row r="3012" spans="1:15" ht="16.5" x14ac:dyDescent="0.3">
      <c r="A3012">
        <v>2</v>
      </c>
      <c r="B3012">
        <v>33</v>
      </c>
      <c r="C3012">
        <v>1</v>
      </c>
      <c r="D3012" s="3">
        <v>40908</v>
      </c>
      <c r="E3012" s="33">
        <v>11</v>
      </c>
      <c r="F3012">
        <v>1</v>
      </c>
      <c r="G3012">
        <f>+HLOOKUP(VLOOKUP($B3012,$Q$2:$R$42,2,0),costos_sf!$D$2:$AY$99,base_minorista!$A3012,0)</f>
        <v>27968972.120276883</v>
      </c>
      <c r="H3012">
        <f>+HLOOKUP(VLOOKUP($B3012,$Q$2:$R$42,2,0),creditos_sf!$D$2:$AY$99,base_minorista!$A3012,0)</f>
        <v>54863074.570955724</v>
      </c>
      <c r="I3012">
        <f>+HLOOKUP(VLOOKUP($B3012,$Q$2:$R$42,2,0),creditos_sf!$D$103:$AY$200,base_minorista!$A3012,0)</f>
        <v>6546202.307003703</v>
      </c>
      <c r="J3012">
        <f>+HLOOKUP(VLOOKUP($B3012,$Q$2:$R$42,2,0),Costo_fondeo!$D$3:$AY$100,base_minorista!$A3012,0)</f>
        <v>4.7054229617733929</v>
      </c>
      <c r="K3012">
        <f>+HLOOKUP(VLOOKUP($B3012,$Q$2:$R$42,2,0),Costo_provisiones!$D$3:$AY$100,base_minorista!$A3012,0)</f>
        <v>10.650932894960667</v>
      </c>
      <c r="L3012">
        <f>+HLOOKUP(VLOOKUP($B3012,$Q$2:$R$42,2,0),Morosidad_control!$D$4:$AY$101,base_minorista!$A3012,0)</f>
        <v>4.5412741745003196</v>
      </c>
      <c r="M3012">
        <f ca="1">+OFFSET(Capital_2!$D$2,base_minorista!A3012,0)</f>
        <v>3.518992143247762</v>
      </c>
      <c r="N3012">
        <f>+HLOOKUP(VLOOKUP($B3012,$Q$2:$R$42,2,0),costo_laboral!$E$2:$AZ$99,base_minorista!$A3012,0)</f>
        <v>37.698006280223126</v>
      </c>
      <c r="O3012">
        <f>+HLOOKUP(VLOOKUP($B3012,$Q$2:$R$42,2,0),Participacion2!$D$2:$AO$99,base_minorista!$A3012,0)</f>
        <v>0.22103936213965242</v>
      </c>
    </row>
    <row r="3013" spans="1:15" ht="16.5" x14ac:dyDescent="0.3">
      <c r="A3013">
        <v>3</v>
      </c>
      <c r="B3013">
        <v>33</v>
      </c>
      <c r="C3013">
        <v>2</v>
      </c>
      <c r="D3013" s="3">
        <v>40939</v>
      </c>
      <c r="E3013" s="33">
        <v>12</v>
      </c>
      <c r="F3013">
        <v>1</v>
      </c>
      <c r="G3013">
        <f>+HLOOKUP(VLOOKUP($B3013,$Q$2:$R$42,2,0),costos_sf!$D$2:$AY$99,base_minorista!$A3013,0)</f>
        <v>22808158.706288271</v>
      </c>
      <c r="H3013">
        <f>+HLOOKUP(VLOOKUP($B3013,$Q$2:$R$42,2,0),creditos_sf!$D$2:$AY$99,base_minorista!$A3013,0)</f>
        <v>54399372.70434764</v>
      </c>
      <c r="I3013">
        <f>+HLOOKUP(VLOOKUP($B3013,$Q$2:$R$42,2,0),creditos_sf!$D$103:$AY$200,base_minorista!$A3013,0)</f>
        <v>6793567.5160656599</v>
      </c>
      <c r="J3013">
        <f>+HLOOKUP(VLOOKUP($B3013,$Q$2:$R$42,2,0),Costo_fondeo!$D$3:$AY$100,base_minorista!$A3013,0)</f>
        <v>4.8131629511062712</v>
      </c>
      <c r="K3013">
        <f>+HLOOKUP(VLOOKUP($B3013,$Q$2:$R$42,2,0),Costo_provisiones!$D$3:$AY$100,base_minorista!$A3013,0)</f>
        <v>10.933963524494887</v>
      </c>
      <c r="L3013">
        <f>+HLOOKUP(VLOOKUP($B3013,$Q$2:$R$42,2,0),Morosidad_control!$D$4:$AY$101,base_minorista!$A3013,0)</f>
        <v>4.3832735085663703</v>
      </c>
      <c r="M3013">
        <f ca="1">+OFFSET(Capital_2!$D$2,base_minorista!A3013,0)</f>
        <v>3.5649149268123814</v>
      </c>
      <c r="N3013">
        <f>+HLOOKUP(VLOOKUP($B3013,$Q$2:$R$42,2,0),costo_laboral!$E$2:$AZ$99,base_minorista!$A3013,0)</f>
        <v>28.398133546628397</v>
      </c>
      <c r="O3013">
        <f>+HLOOKUP(VLOOKUP($B3013,$Q$2:$R$42,2,0),Participacion2!$D$2:$AO$99,base_minorista!$A3013,0)</f>
        <v>0.22045087501252442</v>
      </c>
    </row>
    <row r="3014" spans="1:15" ht="16.5" x14ac:dyDescent="0.3">
      <c r="A3014">
        <v>4</v>
      </c>
      <c r="B3014">
        <v>33</v>
      </c>
      <c r="C3014">
        <v>3</v>
      </c>
      <c r="D3014" s="3">
        <v>40968</v>
      </c>
      <c r="E3014" s="33">
        <v>12</v>
      </c>
      <c r="F3014">
        <v>1</v>
      </c>
      <c r="G3014">
        <f>+HLOOKUP(VLOOKUP($B3014,$Q$2:$R$42,2,0),costos_sf!$D$2:$AY$99,base_minorista!$A3014,0)</f>
        <v>23667044.915690228</v>
      </c>
      <c r="H3014">
        <f>+HLOOKUP(VLOOKUP($B3014,$Q$2:$R$42,2,0),creditos_sf!$D$2:$AY$99,base_minorista!$A3014,0)</f>
        <v>56809500.935035013</v>
      </c>
      <c r="I3014">
        <f>+HLOOKUP(VLOOKUP($B3014,$Q$2:$R$42,2,0),creditos_sf!$D$103:$AY$200,base_minorista!$A3014,0)</f>
        <v>7033430.9606002439</v>
      </c>
      <c r="J3014">
        <f>+HLOOKUP(VLOOKUP($B3014,$Q$2:$R$42,2,0),Costo_fondeo!$D$3:$AY$100,base_minorista!$A3014,0)</f>
        <v>5.0418806726390795</v>
      </c>
      <c r="K3014">
        <f>+HLOOKUP(VLOOKUP($B3014,$Q$2:$R$42,2,0),Costo_provisiones!$D$3:$AY$100,base_minorista!$A3014,0)</f>
        <v>11.152876367142136</v>
      </c>
      <c r="L3014">
        <f>+HLOOKUP(VLOOKUP($B3014,$Q$2:$R$42,2,0),Morosidad_control!$D$4:$AY$101,base_minorista!$A3014,0)</f>
        <v>4.1169917228787103</v>
      </c>
      <c r="M3014">
        <f ca="1">+OFFSET(Capital_2!$D$2,base_minorista!A3014,0)</f>
        <v>3.6045728554123184</v>
      </c>
      <c r="N3014">
        <f>+HLOOKUP(VLOOKUP($B3014,$Q$2:$R$42,2,0),costo_laboral!$E$2:$AZ$99,base_minorista!$A3014,0)</f>
        <v>27.501901944112333</v>
      </c>
      <c r="O3014">
        <f>+HLOOKUP(VLOOKUP($B3014,$Q$2:$R$42,2,0),Participacion2!$D$2:$AO$99,base_minorista!$A3014,0)</f>
        <v>0.22783864632326409</v>
      </c>
    </row>
    <row r="3015" spans="1:15" ht="16.5" x14ac:dyDescent="0.3">
      <c r="A3015">
        <v>5</v>
      </c>
      <c r="B3015">
        <v>33</v>
      </c>
      <c r="C3015">
        <v>4</v>
      </c>
      <c r="D3015" s="3">
        <v>40999</v>
      </c>
      <c r="E3015" s="33">
        <v>12</v>
      </c>
      <c r="F3015">
        <v>1</v>
      </c>
      <c r="G3015">
        <f>+HLOOKUP(VLOOKUP($B3015,$Q$2:$R$42,2,0),costos_sf!$D$2:$AY$99,base_minorista!$A3015,0)</f>
        <v>24564331.19357305</v>
      </c>
      <c r="H3015">
        <f>+HLOOKUP(VLOOKUP($B3015,$Q$2:$R$42,2,0),creditos_sf!$D$2:$AY$99,base_minorista!$A3015,0)</f>
        <v>60243704.280370191</v>
      </c>
      <c r="I3015">
        <f>+HLOOKUP(VLOOKUP($B3015,$Q$2:$R$42,2,0),creditos_sf!$D$103:$AY$200,base_minorista!$A3015,0)</f>
        <v>7483146.1253179759</v>
      </c>
      <c r="J3015">
        <f>+HLOOKUP(VLOOKUP($B3015,$Q$2:$R$42,2,0),Costo_fondeo!$D$3:$AY$100,base_minorista!$A3015,0)</f>
        <v>5.1635917559313222</v>
      </c>
      <c r="K3015">
        <f>+HLOOKUP(VLOOKUP($B3015,$Q$2:$R$42,2,0),Costo_provisiones!$D$3:$AY$100,base_minorista!$A3015,0)</f>
        <v>11.402714884377446</v>
      </c>
      <c r="L3015">
        <f>+HLOOKUP(VLOOKUP($B3015,$Q$2:$R$42,2,0),Morosidad_control!$D$4:$AY$101,base_minorista!$A3015,0)</f>
        <v>4.4723328618976002</v>
      </c>
      <c r="M3015">
        <f ca="1">+OFFSET(Capital_2!$D$2,base_minorista!A3015,0)</f>
        <v>3.6441469759495817</v>
      </c>
      <c r="N3015">
        <f>+HLOOKUP(VLOOKUP($B3015,$Q$2:$R$42,2,0),costo_laboral!$E$2:$AZ$99,base_minorista!$A3015,0)</f>
        <v>26.190084939941659</v>
      </c>
      <c r="O3015">
        <f>+HLOOKUP(VLOOKUP($B3015,$Q$2:$R$42,2,0),Participacion2!$D$2:$AO$99,base_minorista!$A3015,0)</f>
        <v>0.23810689125355095</v>
      </c>
    </row>
    <row r="3016" spans="1:15" ht="16.5" x14ac:dyDescent="0.3">
      <c r="A3016">
        <v>6</v>
      </c>
      <c r="B3016">
        <v>33</v>
      </c>
      <c r="C3016">
        <v>5</v>
      </c>
      <c r="D3016" s="3">
        <v>41029</v>
      </c>
      <c r="E3016" s="33">
        <v>12</v>
      </c>
      <c r="F3016">
        <v>1</v>
      </c>
      <c r="G3016">
        <f>+HLOOKUP(VLOOKUP($B3016,$Q$2:$R$42,2,0),costos_sf!$D$2:$AY$99,base_minorista!$A3016,0)</f>
        <v>25358477.665909793</v>
      </c>
      <c r="H3016">
        <f>+HLOOKUP(VLOOKUP($B3016,$Q$2:$R$42,2,0),creditos_sf!$D$2:$AY$99,base_minorista!$A3016,0)</f>
        <v>61483677.462310731</v>
      </c>
      <c r="I3016">
        <f>+HLOOKUP(VLOOKUP($B3016,$Q$2:$R$42,2,0),creditos_sf!$D$103:$AY$200,base_minorista!$A3016,0)</f>
        <v>7802456.7153199287</v>
      </c>
      <c r="J3016">
        <f>+HLOOKUP(VLOOKUP($B3016,$Q$2:$R$42,2,0),Costo_fondeo!$D$3:$AY$100,base_minorista!$A3016,0)</f>
        <v>5.3603653560318207</v>
      </c>
      <c r="K3016">
        <f>+HLOOKUP(VLOOKUP($B3016,$Q$2:$R$42,2,0),Costo_provisiones!$D$3:$AY$100,base_minorista!$A3016,0)</f>
        <v>11.409324309021672</v>
      </c>
      <c r="L3016">
        <f>+HLOOKUP(VLOOKUP($B3016,$Q$2:$R$42,2,0),Morosidad_control!$D$4:$AY$101,base_minorista!$A3016,0)</f>
        <v>3.7978579509525998</v>
      </c>
      <c r="M3016">
        <f ca="1">+OFFSET(Capital_2!$D$2,base_minorista!A3016,0)</f>
        <v>3.6866707606514586</v>
      </c>
      <c r="N3016">
        <f>+HLOOKUP(VLOOKUP($B3016,$Q$2:$R$42,2,0),costo_laboral!$E$2:$AZ$99,base_minorista!$A3016,0)</f>
        <v>25.839845832506903</v>
      </c>
      <c r="O3016">
        <f>+HLOOKUP(VLOOKUP($B3016,$Q$2:$R$42,2,0),Participacion2!$D$2:$AO$99,base_minorista!$A3016,0)</f>
        <v>0.24087706926379515</v>
      </c>
    </row>
    <row r="3017" spans="1:15" ht="16.5" x14ac:dyDescent="0.3">
      <c r="A3017">
        <v>7</v>
      </c>
      <c r="B3017">
        <v>33</v>
      </c>
      <c r="C3017">
        <v>6</v>
      </c>
      <c r="D3017" s="3">
        <v>41060</v>
      </c>
      <c r="E3017" s="33">
        <v>12</v>
      </c>
      <c r="F3017">
        <v>1</v>
      </c>
      <c r="G3017">
        <f>+HLOOKUP(VLOOKUP($B3017,$Q$2:$R$42,2,0),costos_sf!$D$2:$AY$99,base_minorista!$A3017,0)</f>
        <v>26477622.151170291</v>
      </c>
      <c r="H3017">
        <f>+HLOOKUP(VLOOKUP($B3017,$Q$2:$R$42,2,0),creditos_sf!$D$2:$AY$99,base_minorista!$A3017,0)</f>
        <v>61171314.439766154</v>
      </c>
      <c r="I3017">
        <f>+HLOOKUP(VLOOKUP($B3017,$Q$2:$R$42,2,0),creditos_sf!$D$103:$AY$200,base_minorista!$A3017,0)</f>
        <v>8253727.5670171333</v>
      </c>
      <c r="J3017">
        <f>+HLOOKUP(VLOOKUP($B3017,$Q$2:$R$42,2,0),Costo_fondeo!$D$3:$AY$100,base_minorista!$A3017,0)</f>
        <v>5.5131365049399106</v>
      </c>
      <c r="K3017">
        <f>+HLOOKUP(VLOOKUP($B3017,$Q$2:$R$42,2,0),Costo_provisiones!$D$3:$AY$100,base_minorista!$A3017,0)</f>
        <v>11.384202541248467</v>
      </c>
      <c r="L3017">
        <f>+HLOOKUP(VLOOKUP($B3017,$Q$2:$R$42,2,0),Morosidad_control!$D$4:$AY$101,base_minorista!$A3017,0)</f>
        <v>4.2298489372504404</v>
      </c>
      <c r="M3017">
        <f ca="1">+OFFSET(Capital_2!$D$2,base_minorista!A3017,0)</f>
        <v>3.7432616406065877</v>
      </c>
      <c r="N3017">
        <f>+HLOOKUP(VLOOKUP($B3017,$Q$2:$R$42,2,0),costo_laboral!$E$2:$AZ$99,base_minorista!$A3017,0)</f>
        <v>26.47285871236728</v>
      </c>
      <c r="O3017">
        <f>+HLOOKUP(VLOOKUP($B3017,$Q$2:$R$42,2,0),Participacion2!$D$2:$AO$99,base_minorista!$A3017,0)</f>
        <v>0.23492021549023218</v>
      </c>
    </row>
    <row r="3018" spans="1:15" ht="16.5" x14ac:dyDescent="0.3">
      <c r="A3018">
        <v>8</v>
      </c>
      <c r="B3018">
        <v>33</v>
      </c>
      <c r="C3018">
        <v>7</v>
      </c>
      <c r="D3018" s="3">
        <v>41090</v>
      </c>
      <c r="E3018" s="33">
        <v>12</v>
      </c>
      <c r="F3018">
        <v>1</v>
      </c>
      <c r="G3018">
        <f>+HLOOKUP(VLOOKUP($B3018,$Q$2:$R$42,2,0),costos_sf!$D$2:$AY$99,base_minorista!$A3018,0)</f>
        <v>27498585.622969899</v>
      </c>
      <c r="H3018">
        <f>+HLOOKUP(VLOOKUP($B3018,$Q$2:$R$42,2,0),creditos_sf!$D$2:$AY$99,base_minorista!$A3018,0)</f>
        <v>62222786.234126985</v>
      </c>
      <c r="I3018">
        <f>+HLOOKUP(VLOOKUP($B3018,$Q$2:$R$42,2,0),creditos_sf!$D$103:$AY$200,base_minorista!$A3018,0)</f>
        <v>8624655.7672212571</v>
      </c>
      <c r="J3018">
        <f>+HLOOKUP(VLOOKUP($B3018,$Q$2:$R$42,2,0),Costo_fondeo!$D$3:$AY$100,base_minorista!$A3018,0)</f>
        <v>5.6185087348740845</v>
      </c>
      <c r="K3018">
        <f>+HLOOKUP(VLOOKUP($B3018,$Q$2:$R$42,2,0),Costo_provisiones!$D$3:$AY$100,base_minorista!$A3018,0)</f>
        <v>11.657514682427832</v>
      </c>
      <c r="L3018">
        <f>+HLOOKUP(VLOOKUP($B3018,$Q$2:$R$42,2,0),Morosidad_control!$D$4:$AY$101,base_minorista!$A3018,0)</f>
        <v>4.5411032099622703</v>
      </c>
      <c r="M3018">
        <f ca="1">+OFFSET(Capital_2!$D$2,base_minorista!A3018,0)</f>
        <v>3.7659791083914693</v>
      </c>
      <c r="N3018">
        <f>+HLOOKUP(VLOOKUP($B3018,$Q$2:$R$42,2,0),costo_laboral!$E$2:$AZ$99,base_minorista!$A3018,0)</f>
        <v>26.303412683449849</v>
      </c>
      <c r="O3018">
        <f>+HLOOKUP(VLOOKUP($B3018,$Q$2:$R$42,2,0),Participacion2!$D$2:$AO$99,base_minorista!$A3018,0)</f>
        <v>0.23572353417941255</v>
      </c>
    </row>
    <row r="3019" spans="1:15" ht="16.5" x14ac:dyDescent="0.3">
      <c r="A3019">
        <v>9</v>
      </c>
      <c r="B3019">
        <v>33</v>
      </c>
      <c r="C3019">
        <v>8</v>
      </c>
      <c r="D3019" s="3">
        <v>41121</v>
      </c>
      <c r="E3019" s="33">
        <v>12</v>
      </c>
      <c r="F3019">
        <v>1</v>
      </c>
      <c r="G3019">
        <f>+HLOOKUP(VLOOKUP($B3019,$Q$2:$R$42,2,0),costos_sf!$D$2:$AY$99,base_minorista!$A3019,0)</f>
        <v>28330828.373899516</v>
      </c>
      <c r="H3019">
        <f>+HLOOKUP(VLOOKUP($B3019,$Q$2:$R$42,2,0),creditos_sf!$D$2:$AY$99,base_minorista!$A3019,0)</f>
        <v>61367054.017009236</v>
      </c>
      <c r="I3019">
        <f>+HLOOKUP(VLOOKUP($B3019,$Q$2:$R$42,2,0),creditos_sf!$D$103:$AY$200,base_minorista!$A3019,0)</f>
        <v>8654594.676474655</v>
      </c>
      <c r="J3019">
        <f>+HLOOKUP(VLOOKUP($B3019,$Q$2:$R$42,2,0),Costo_fondeo!$D$3:$AY$100,base_minorista!$A3019,0)</f>
        <v>5.7493507498221845</v>
      </c>
      <c r="K3019">
        <f>+HLOOKUP(VLOOKUP($B3019,$Q$2:$R$42,2,0),Costo_provisiones!$D$3:$AY$100,base_minorista!$A3019,0)</f>
        <v>11.497197706793301</v>
      </c>
      <c r="L3019">
        <f>+HLOOKUP(VLOOKUP($B3019,$Q$2:$R$42,2,0),Morosidad_control!$D$4:$AY$101,base_minorista!$A3019,0)</f>
        <v>4.3052338877937002</v>
      </c>
      <c r="M3019">
        <f ca="1">+OFFSET(Capital_2!$D$2,base_minorista!A3019,0)</f>
        <v>3.7900682632030773</v>
      </c>
      <c r="N3019">
        <f>+HLOOKUP(VLOOKUP($B3019,$Q$2:$R$42,2,0),costo_laboral!$E$2:$AZ$99,base_minorista!$A3019,0)</f>
        <v>27.099221962657406</v>
      </c>
      <c r="O3019">
        <f>+HLOOKUP(VLOOKUP($B3019,$Q$2:$R$42,2,0),Participacion2!$D$2:$AO$99,base_minorista!$A3019,0)</f>
        <v>0.23266615391424184</v>
      </c>
    </row>
    <row r="3020" spans="1:15" ht="16.5" x14ac:dyDescent="0.3">
      <c r="A3020">
        <v>10</v>
      </c>
      <c r="B3020">
        <v>33</v>
      </c>
      <c r="C3020">
        <v>9</v>
      </c>
      <c r="D3020" s="3">
        <v>41152</v>
      </c>
      <c r="E3020" s="33">
        <v>12</v>
      </c>
      <c r="F3020">
        <v>1</v>
      </c>
      <c r="G3020">
        <f>+HLOOKUP(VLOOKUP($B3020,$Q$2:$R$42,2,0),costos_sf!$D$2:$AY$99,base_minorista!$A3020,0)</f>
        <v>29065392.17297025</v>
      </c>
      <c r="H3020">
        <f>+HLOOKUP(VLOOKUP($B3020,$Q$2:$R$42,2,0),creditos_sf!$D$2:$AY$99,base_minorista!$A3020,0)</f>
        <v>61075840.455595464</v>
      </c>
      <c r="I3020">
        <f>+HLOOKUP(VLOOKUP($B3020,$Q$2:$R$42,2,0),creditos_sf!$D$103:$AY$200,base_minorista!$A3020,0)</f>
        <v>9236972.9382702261</v>
      </c>
      <c r="J3020">
        <f>+HLOOKUP(VLOOKUP($B3020,$Q$2:$R$42,2,0),Costo_fondeo!$D$3:$AY$100,base_minorista!$A3020,0)</f>
        <v>5.9455243107229316</v>
      </c>
      <c r="K3020">
        <f>+HLOOKUP(VLOOKUP($B3020,$Q$2:$R$42,2,0),Costo_provisiones!$D$3:$AY$100,base_minorista!$A3020,0)</f>
        <v>11.747764783958365</v>
      </c>
      <c r="L3020">
        <f>+HLOOKUP(VLOOKUP($B3020,$Q$2:$R$42,2,0),Morosidad_control!$D$4:$AY$101,base_minorista!$A3020,0)</f>
        <v>4.5793817708351598</v>
      </c>
      <c r="M3020">
        <f ca="1">+OFFSET(Capital_2!$D$2,base_minorista!A3020,0)</f>
        <v>3.7960315209630844</v>
      </c>
      <c r="N3020">
        <f>+HLOOKUP(VLOOKUP($B3020,$Q$2:$R$42,2,0),costo_laboral!$E$2:$AZ$99,base_minorista!$A3020,0)</f>
        <v>27.011313279449954</v>
      </c>
      <c r="O3020">
        <f>+HLOOKUP(VLOOKUP($B3020,$Q$2:$R$42,2,0),Participacion2!$D$2:$AO$99,base_minorista!$A3020,0)</f>
        <v>0.23044568451351835</v>
      </c>
    </row>
    <row r="3021" spans="1:15" ht="16.5" x14ac:dyDescent="0.3">
      <c r="A3021">
        <v>11</v>
      </c>
      <c r="B3021">
        <v>33</v>
      </c>
      <c r="C3021">
        <v>10</v>
      </c>
      <c r="D3021" s="3">
        <v>41182</v>
      </c>
      <c r="E3021" s="33">
        <v>12</v>
      </c>
      <c r="F3021">
        <v>1</v>
      </c>
      <c r="G3021">
        <f>+HLOOKUP(VLOOKUP($B3021,$Q$2:$R$42,2,0),costos_sf!$D$2:$AY$99,base_minorista!$A3021,0)</f>
        <v>29416829.875469144</v>
      </c>
      <c r="H3021">
        <f>+HLOOKUP(VLOOKUP($B3021,$Q$2:$R$42,2,0),creditos_sf!$D$2:$AY$99,base_minorista!$A3021,0)</f>
        <v>60253443.320939891</v>
      </c>
      <c r="I3021">
        <f>+HLOOKUP(VLOOKUP($B3021,$Q$2:$R$42,2,0),creditos_sf!$D$103:$AY$200,base_minorista!$A3021,0)</f>
        <v>9048624.2388470843</v>
      </c>
      <c r="J3021">
        <f>+HLOOKUP(VLOOKUP($B3021,$Q$2:$R$42,2,0),Costo_fondeo!$D$3:$AY$100,base_minorista!$A3021,0)</f>
        <v>6.1049638871053986</v>
      </c>
      <c r="K3021">
        <f>+HLOOKUP(VLOOKUP($B3021,$Q$2:$R$42,2,0),Costo_provisiones!$D$3:$AY$100,base_minorista!$A3021,0)</f>
        <v>11.640361911446654</v>
      </c>
      <c r="L3021">
        <f>+HLOOKUP(VLOOKUP($B3021,$Q$2:$R$42,2,0),Morosidad_control!$D$4:$AY$101,base_minorista!$A3021,0)</f>
        <v>5.0336960009139</v>
      </c>
      <c r="M3021">
        <f ca="1">+OFFSET(Capital_2!$D$2,base_minorista!A3021,0)</f>
        <v>3.7807846214491896</v>
      </c>
      <c r="N3021">
        <f>+HLOOKUP(VLOOKUP($B3021,$Q$2:$R$42,2,0),costo_laboral!$E$2:$AZ$99,base_minorista!$A3021,0)</f>
        <v>27.393499410702237</v>
      </c>
      <c r="O3021">
        <f>+HLOOKUP(VLOOKUP($B3021,$Q$2:$R$42,2,0),Participacion2!$D$2:$AO$99,base_minorista!$A3021,0)</f>
        <v>0.22585617527890317</v>
      </c>
    </row>
    <row r="3022" spans="1:15" ht="16.5" x14ac:dyDescent="0.3">
      <c r="A3022">
        <v>12</v>
      </c>
      <c r="B3022">
        <v>33</v>
      </c>
      <c r="C3022">
        <v>11</v>
      </c>
      <c r="D3022" s="3">
        <v>41213</v>
      </c>
      <c r="E3022" s="33">
        <v>12</v>
      </c>
      <c r="F3022">
        <v>1</v>
      </c>
      <c r="G3022">
        <f>+HLOOKUP(VLOOKUP($B3022,$Q$2:$R$42,2,0),costos_sf!$D$2:$AY$99,base_minorista!$A3022,0)</f>
        <v>30109206.932557911</v>
      </c>
      <c r="H3022">
        <f>+HLOOKUP(VLOOKUP($B3022,$Q$2:$R$42,2,0),creditos_sf!$D$2:$AY$99,base_minorista!$A3022,0)</f>
        <v>57280666.134977505</v>
      </c>
      <c r="I3022">
        <f>+HLOOKUP(VLOOKUP($B3022,$Q$2:$R$42,2,0),creditos_sf!$D$103:$AY$200,base_minorista!$A3022,0)</f>
        <v>9055119.5137749016</v>
      </c>
      <c r="J3022">
        <f>+HLOOKUP(VLOOKUP($B3022,$Q$2:$R$42,2,0),Costo_fondeo!$D$3:$AY$100,base_minorista!$A3022,0)</f>
        <v>6.2279361754727969</v>
      </c>
      <c r="K3022">
        <f>+HLOOKUP(VLOOKUP($B3022,$Q$2:$R$42,2,0),Costo_provisiones!$D$3:$AY$100,base_minorista!$A3022,0)</f>
        <v>12.001264034469182</v>
      </c>
      <c r="L3022">
        <f>+HLOOKUP(VLOOKUP($B3022,$Q$2:$R$42,2,0),Morosidad_control!$D$4:$AY$101,base_minorista!$A3022,0)</f>
        <v>6.1274821805161102</v>
      </c>
      <c r="M3022">
        <f ca="1">+OFFSET(Capital_2!$D$2,base_minorista!A3022,0)</f>
        <v>3.7788207097198074</v>
      </c>
      <c r="N3022">
        <f>+HLOOKUP(VLOOKUP($B3022,$Q$2:$R$42,2,0),costo_laboral!$E$2:$AZ$99,base_minorista!$A3022,0)</f>
        <v>28.645385243404476</v>
      </c>
      <c r="O3022">
        <f>+HLOOKUP(VLOOKUP($B3022,$Q$2:$R$42,2,0),Participacion2!$D$2:$AO$99,base_minorista!$A3022,0)</f>
        <v>0.21097666308872132</v>
      </c>
    </row>
    <row r="3023" spans="1:15" ht="16.5" x14ac:dyDescent="0.3">
      <c r="A3023">
        <v>13</v>
      </c>
      <c r="B3023">
        <v>33</v>
      </c>
      <c r="C3023">
        <v>12</v>
      </c>
      <c r="D3023" s="3">
        <v>41243</v>
      </c>
      <c r="E3023" s="33">
        <v>12</v>
      </c>
      <c r="F3023">
        <v>1</v>
      </c>
      <c r="G3023">
        <f>+HLOOKUP(VLOOKUP($B3023,$Q$2:$R$42,2,0),costos_sf!$D$2:$AY$99,base_minorista!$A3023,0)</f>
        <v>30133142.372475784</v>
      </c>
      <c r="H3023">
        <f>+HLOOKUP(VLOOKUP($B3023,$Q$2:$R$42,2,0),creditos_sf!$D$2:$AY$99,base_minorista!$A3023,0)</f>
        <v>55381446.179199487</v>
      </c>
      <c r="I3023">
        <f>+HLOOKUP(VLOOKUP($B3023,$Q$2:$R$42,2,0),creditos_sf!$D$103:$AY$200,base_minorista!$A3023,0)</f>
        <v>9118287.36081874</v>
      </c>
      <c r="J3023">
        <f>+HLOOKUP(VLOOKUP($B3023,$Q$2:$R$42,2,0),Costo_fondeo!$D$3:$AY$100,base_minorista!$A3023,0)</f>
        <v>6.3784627814151342</v>
      </c>
      <c r="K3023">
        <f>+HLOOKUP(VLOOKUP($B3023,$Q$2:$R$42,2,0),Costo_provisiones!$D$3:$AY$100,base_minorista!$A3023,0)</f>
        <v>12.110423765410399</v>
      </c>
      <c r="L3023">
        <f>+HLOOKUP(VLOOKUP($B3023,$Q$2:$R$42,2,0),Morosidad_control!$D$4:$AY$101,base_minorista!$A3023,0)</f>
        <v>7.3429082869108599</v>
      </c>
      <c r="M3023">
        <f ca="1">+OFFSET(Capital_2!$D$2,base_minorista!A3023,0)</f>
        <v>3.8090188851336229</v>
      </c>
      <c r="N3023">
        <f>+HLOOKUP(VLOOKUP($B3023,$Q$2:$R$42,2,0),costo_laboral!$E$2:$AZ$99,base_minorista!$A3023,0)</f>
        <v>28.889237204824781</v>
      </c>
      <c r="O3023">
        <f>+HLOOKUP(VLOOKUP($B3023,$Q$2:$R$42,2,0),Participacion2!$D$2:$AO$99,base_minorista!$A3023,0)</f>
        <v>0.19921942984939267</v>
      </c>
    </row>
    <row r="3024" spans="1:15" ht="16.5" x14ac:dyDescent="0.3">
      <c r="A3024">
        <v>14</v>
      </c>
      <c r="B3024">
        <v>33</v>
      </c>
      <c r="C3024">
        <v>13</v>
      </c>
      <c r="D3024" s="3">
        <v>41274</v>
      </c>
      <c r="E3024" s="33">
        <v>12</v>
      </c>
      <c r="F3024">
        <v>1</v>
      </c>
      <c r="G3024">
        <f>+HLOOKUP(VLOOKUP($B3024,$Q$2:$R$42,2,0),costos_sf!$D$2:$AY$99,base_minorista!$A3024,0)</f>
        <v>81795494.704676285</v>
      </c>
      <c r="H3024">
        <f>+HLOOKUP(VLOOKUP($B3024,$Q$2:$R$42,2,0),creditos_sf!$D$2:$AY$99,base_minorista!$A3024,0)</f>
        <v>37458769.600189924</v>
      </c>
      <c r="I3024">
        <f>+HLOOKUP(VLOOKUP($B3024,$Q$2:$R$42,2,0),creditos_sf!$D$103:$AY$200,base_minorista!$A3024,0)</f>
        <v>9130192.9841538221</v>
      </c>
      <c r="J3024">
        <f>+HLOOKUP(VLOOKUP($B3024,$Q$2:$R$42,2,0),Costo_fondeo!$D$3:$AY$100,base_minorista!$A3024,0)</f>
        <v>30.824674618814612</v>
      </c>
      <c r="K3024">
        <f>+HLOOKUP(VLOOKUP($B3024,$Q$2:$R$42,2,0),Costo_provisiones!$D$3:$AY$100,base_minorista!$A3024,0)</f>
        <v>22.929563470564123</v>
      </c>
      <c r="L3024">
        <f>+HLOOKUP(VLOOKUP($B3024,$Q$2:$R$42,2,0),Morosidad_control!$D$4:$AY$101,base_minorista!$A3024,0)</f>
        <v>5.7234345655391401</v>
      </c>
      <c r="M3024">
        <f ca="1">+OFFSET(Capital_2!$D$2,base_minorista!A3024,0)</f>
        <v>3.8327018844682854</v>
      </c>
      <c r="N3024">
        <f>+HLOOKUP(VLOOKUP($B3024,$Q$2:$R$42,2,0),costo_laboral!$E$2:$AZ$99,base_minorista!$A3024,0)</f>
        <v>91.878345291297819</v>
      </c>
      <c r="O3024">
        <f>+HLOOKUP(VLOOKUP($B3024,$Q$2:$R$42,2,0),Participacion2!$D$2:$AO$99,base_minorista!$A3024,0)</f>
        <v>0.13595682090657096</v>
      </c>
    </row>
    <row r="3025" spans="1:15" ht="16.5" x14ac:dyDescent="0.3">
      <c r="A3025">
        <v>15</v>
      </c>
      <c r="B3025">
        <v>33</v>
      </c>
      <c r="C3025">
        <v>14</v>
      </c>
      <c r="D3025" s="3">
        <v>41305</v>
      </c>
      <c r="E3025" s="33">
        <v>13</v>
      </c>
      <c r="F3025">
        <v>1</v>
      </c>
      <c r="G3025">
        <f>+HLOOKUP(VLOOKUP($B3025,$Q$2:$R$42,2,0),costos_sf!$D$2:$AY$99,base_minorista!$A3025,0)</f>
        <v>85604865.68745251</v>
      </c>
      <c r="H3025">
        <f>+HLOOKUP(VLOOKUP($B3025,$Q$2:$R$42,2,0),creditos_sf!$D$2:$AY$99,base_minorista!$A3025,0)</f>
        <v>207461246.76132226</v>
      </c>
      <c r="I3025">
        <f>+HLOOKUP(VLOOKUP($B3025,$Q$2:$R$42,2,0),creditos_sf!$D$103:$AY$200,base_minorista!$A3025,0)</f>
        <v>29513088.207574479</v>
      </c>
      <c r="J3025">
        <f>+HLOOKUP(VLOOKUP($B3025,$Q$2:$R$42,2,0),Costo_fondeo!$D$3:$AY$100,base_minorista!$A3025,0)</f>
        <v>25.627382316552406</v>
      </c>
      <c r="K3025">
        <f>+HLOOKUP(VLOOKUP($B3025,$Q$2:$R$42,2,0),Costo_provisiones!$D$3:$AY$100,base_minorista!$A3025,0)</f>
        <v>19.40428980518633</v>
      </c>
      <c r="L3025">
        <f>+HLOOKUP(VLOOKUP($B3025,$Q$2:$R$42,2,0),Morosidad_control!$D$4:$AY$101,base_minorista!$A3025,0)</f>
        <v>6.0240758502982299</v>
      </c>
      <c r="M3025">
        <f ca="1">+OFFSET(Capital_2!$D$2,base_minorista!A3025,0)</f>
        <v>3.850163299057161</v>
      </c>
      <c r="N3025">
        <f>+HLOOKUP(VLOOKUP($B3025,$Q$2:$R$42,2,0),costo_laboral!$E$2:$AZ$99,base_minorista!$A3025,0)</f>
        <v>18.628036584192824</v>
      </c>
      <c r="O3025">
        <f>+HLOOKUP(VLOOKUP($B3025,$Q$2:$R$42,2,0),Participacion2!$D$2:$AO$99,base_minorista!$A3025,0)</f>
        <v>0.75276015954116793</v>
      </c>
    </row>
    <row r="3026" spans="1:15" ht="16.5" x14ac:dyDescent="0.3">
      <c r="A3026">
        <v>16</v>
      </c>
      <c r="B3026">
        <v>33</v>
      </c>
      <c r="C3026">
        <v>15</v>
      </c>
      <c r="D3026" s="3">
        <v>41333</v>
      </c>
      <c r="E3026" s="33">
        <v>13</v>
      </c>
      <c r="F3026">
        <v>1</v>
      </c>
      <c r="G3026">
        <f>+HLOOKUP(VLOOKUP($B3026,$Q$2:$R$42,2,0),costos_sf!$D$2:$AY$99,base_minorista!$A3026,0)</f>
        <v>89793874.320592806</v>
      </c>
      <c r="H3026">
        <f>+HLOOKUP(VLOOKUP($B3026,$Q$2:$R$42,2,0),creditos_sf!$D$2:$AY$99,base_minorista!$A3026,0)</f>
        <v>199008595.70766884</v>
      </c>
      <c r="I3026">
        <f>+HLOOKUP(VLOOKUP($B3026,$Q$2:$R$42,2,0),creditos_sf!$D$103:$AY$200,base_minorista!$A3026,0)</f>
        <v>28468529.962538388</v>
      </c>
      <c r="J3026">
        <f>+HLOOKUP(VLOOKUP($B3026,$Q$2:$R$42,2,0),Costo_fondeo!$D$3:$AY$100,base_minorista!$A3026,0)</f>
        <v>22.128999923335702</v>
      </c>
      <c r="K3026">
        <f>+HLOOKUP(VLOOKUP($B3026,$Q$2:$R$42,2,0),Costo_provisiones!$D$3:$AY$100,base_minorista!$A3026,0)</f>
        <v>16.941438973608143</v>
      </c>
      <c r="L3026">
        <f>+HLOOKUP(VLOOKUP($B3026,$Q$2:$R$42,2,0),Morosidad_control!$D$4:$AY$101,base_minorista!$A3026,0)</f>
        <v>3.9188174009307701</v>
      </c>
      <c r="M3026">
        <f ca="1">+OFFSET(Capital_2!$D$2,base_minorista!A3026,0)</f>
        <v>3.8660657399921172</v>
      </c>
      <c r="N3026">
        <f>+HLOOKUP(VLOOKUP($B3026,$Q$2:$R$42,2,0),costo_laboral!$E$2:$AZ$99,base_minorista!$A3026,0)</f>
        <v>20.187185255650146</v>
      </c>
      <c r="O3026">
        <f>+HLOOKUP(VLOOKUP($B3026,$Q$2:$R$42,2,0),Participacion2!$D$2:$AO$99,base_minorista!$A3026,0)</f>
        <v>0.7215081607105448</v>
      </c>
    </row>
    <row r="3027" spans="1:15" ht="16.5" x14ac:dyDescent="0.3">
      <c r="A3027">
        <v>17</v>
      </c>
      <c r="B3027">
        <v>33</v>
      </c>
      <c r="C3027">
        <v>16</v>
      </c>
      <c r="D3027" s="3">
        <v>41364</v>
      </c>
      <c r="E3027" s="33">
        <v>13</v>
      </c>
      <c r="F3027">
        <v>1</v>
      </c>
      <c r="G3027">
        <f>+HLOOKUP(VLOOKUP($B3027,$Q$2:$R$42,2,0),costos_sf!$D$2:$AY$99,base_minorista!$A3027,0)</f>
        <v>93147458.75272125</v>
      </c>
      <c r="H3027">
        <f>+HLOOKUP(VLOOKUP($B3027,$Q$2:$R$42,2,0),creditos_sf!$D$2:$AY$99,base_minorista!$A3027,0)</f>
        <v>195675600.93812922</v>
      </c>
      <c r="I3027">
        <f>+HLOOKUP(VLOOKUP($B3027,$Q$2:$R$42,2,0),creditos_sf!$D$103:$AY$200,base_minorista!$A3027,0)</f>
        <v>27758726.504576061</v>
      </c>
      <c r="J3027">
        <f>+HLOOKUP(VLOOKUP($B3027,$Q$2:$R$42,2,0),Costo_fondeo!$D$3:$AY$100,base_minorista!$A3027,0)</f>
        <v>20.046434818803071</v>
      </c>
      <c r="K3027">
        <f>+HLOOKUP(VLOOKUP($B3027,$Q$2:$R$42,2,0),Costo_provisiones!$D$3:$AY$100,base_minorista!$A3027,0)</f>
        <v>15.372008119692083</v>
      </c>
      <c r="L3027">
        <f>+HLOOKUP(VLOOKUP($B3027,$Q$2:$R$42,2,0),Morosidad_control!$D$4:$AY$101,base_minorista!$A3027,0)</f>
        <v>5.0301340179295302</v>
      </c>
      <c r="M3027">
        <f ca="1">+OFFSET(Capital_2!$D$2,base_minorista!A3027,0)</f>
        <v>3.8754391719680488</v>
      </c>
      <c r="N3027">
        <f>+HLOOKUP(VLOOKUP($B3027,$Q$2:$R$42,2,0),costo_laboral!$E$2:$AZ$99,base_minorista!$A3027,0)</f>
        <v>21.065746144893733</v>
      </c>
      <c r="O3027">
        <f>+HLOOKUP(VLOOKUP($B3027,$Q$2:$R$42,2,0),Participacion2!$D$2:$AO$99,base_minorista!$A3027,0)</f>
        <v>0.7127185213010131</v>
      </c>
    </row>
    <row r="3028" spans="1:15" ht="16.5" x14ac:dyDescent="0.3">
      <c r="A3028">
        <v>18</v>
      </c>
      <c r="B3028">
        <v>33</v>
      </c>
      <c r="C3028">
        <v>17</v>
      </c>
      <c r="D3028" s="3">
        <v>41394</v>
      </c>
      <c r="E3028" s="33">
        <v>13</v>
      </c>
      <c r="F3028">
        <v>1</v>
      </c>
      <c r="G3028">
        <f>+HLOOKUP(VLOOKUP($B3028,$Q$2:$R$42,2,0),costos_sf!$D$2:$AY$99,base_minorista!$A3028,0)</f>
        <v>96880750.79986158</v>
      </c>
      <c r="H3028">
        <f>+HLOOKUP(VLOOKUP($B3028,$Q$2:$R$42,2,0),creditos_sf!$D$2:$AY$99,base_minorista!$A3028,0)</f>
        <v>191742201.50155222</v>
      </c>
      <c r="I3028">
        <f>+HLOOKUP(VLOOKUP($B3028,$Q$2:$R$42,2,0),creditos_sf!$D$103:$AY$200,base_minorista!$A3028,0)</f>
        <v>28252125.169615872</v>
      </c>
      <c r="J3028">
        <f>+HLOOKUP(VLOOKUP($B3028,$Q$2:$R$42,2,0),Costo_fondeo!$D$3:$AY$100,base_minorista!$A3028,0)</f>
        <v>18.371742958267692</v>
      </c>
      <c r="K3028">
        <f>+HLOOKUP(VLOOKUP($B3028,$Q$2:$R$42,2,0),Costo_provisiones!$D$3:$AY$100,base_minorista!$A3028,0)</f>
        <v>14.069451654684295</v>
      </c>
      <c r="L3028">
        <f>+HLOOKUP(VLOOKUP($B3028,$Q$2:$R$42,2,0),Morosidad_control!$D$4:$AY$101,base_minorista!$A3028,0)</f>
        <v>5.51651684484127</v>
      </c>
      <c r="M3028">
        <f ca="1">+OFFSET(Capital_2!$D$2,base_minorista!A3028,0)</f>
        <v>3.8611269429337338</v>
      </c>
      <c r="N3028">
        <f>+HLOOKUP(VLOOKUP($B3028,$Q$2:$R$42,2,0),costo_laboral!$E$2:$AZ$99,base_minorista!$A3028,0)</f>
        <v>22.080639280386301</v>
      </c>
      <c r="O3028">
        <f>+HLOOKUP(VLOOKUP($B3028,$Q$2:$R$42,2,0),Participacion2!$D$2:$AO$99,base_minorista!$A3028,0)</f>
        <v>0.69511332807776549</v>
      </c>
    </row>
    <row r="3029" spans="1:15" ht="16.5" x14ac:dyDescent="0.3">
      <c r="A3029">
        <v>19</v>
      </c>
      <c r="B3029">
        <v>33</v>
      </c>
      <c r="C3029">
        <v>18</v>
      </c>
      <c r="D3029" s="3">
        <v>41425</v>
      </c>
      <c r="E3029" s="33">
        <v>13</v>
      </c>
      <c r="F3029">
        <v>1</v>
      </c>
      <c r="G3029">
        <f>+HLOOKUP(VLOOKUP($B3029,$Q$2:$R$42,2,0),costos_sf!$D$2:$AY$99,base_minorista!$A3029,0)</f>
        <v>100371464.86641365</v>
      </c>
      <c r="H3029">
        <f>+HLOOKUP(VLOOKUP($B3029,$Q$2:$R$42,2,0),creditos_sf!$D$2:$AY$99,base_minorista!$A3029,0)</f>
        <v>189990236.54204556</v>
      </c>
      <c r="I3029">
        <f>+HLOOKUP(VLOOKUP($B3029,$Q$2:$R$42,2,0),creditos_sf!$D$103:$AY$200,base_minorista!$A3029,0)</f>
        <v>32254281.320830747</v>
      </c>
      <c r="J3029">
        <f>+HLOOKUP(VLOOKUP($B3029,$Q$2:$R$42,2,0),Costo_fondeo!$D$3:$AY$100,base_minorista!$A3029,0)</f>
        <v>17.2187263620721</v>
      </c>
      <c r="K3029">
        <f>+HLOOKUP(VLOOKUP($B3029,$Q$2:$R$42,2,0),Costo_provisiones!$D$3:$AY$100,base_minorista!$A3029,0)</f>
        <v>13.074033521778178</v>
      </c>
      <c r="L3029">
        <f>+HLOOKUP(VLOOKUP($B3029,$Q$2:$R$42,2,0),Morosidad_control!$D$4:$AY$101,base_minorista!$A3029,0)</f>
        <v>5.7060847186277197</v>
      </c>
      <c r="M3029">
        <f ca="1">+OFFSET(Capital_2!$D$2,base_minorista!A3029,0)</f>
        <v>3.8158367264519906</v>
      </c>
      <c r="N3029">
        <f>+HLOOKUP(VLOOKUP($B3029,$Q$2:$R$42,2,0),costo_laboral!$E$2:$AZ$99,base_minorista!$A3029,0)</f>
        <v>22.549300993926703</v>
      </c>
      <c r="O3029">
        <f>+HLOOKUP(VLOOKUP($B3029,$Q$2:$R$42,2,0),Participacion2!$D$2:$AO$99,base_minorista!$A3029,0)</f>
        <v>0.68445999271280866</v>
      </c>
    </row>
    <row r="3030" spans="1:15" ht="16.5" x14ac:dyDescent="0.3">
      <c r="A3030">
        <v>20</v>
      </c>
      <c r="B3030">
        <v>33</v>
      </c>
      <c r="C3030">
        <v>19</v>
      </c>
      <c r="D3030" s="3">
        <v>41455</v>
      </c>
      <c r="E3030" s="33">
        <v>13</v>
      </c>
      <c r="F3030">
        <v>1</v>
      </c>
      <c r="G3030">
        <f>+HLOOKUP(VLOOKUP($B3030,$Q$2:$R$42,2,0),costos_sf!$D$2:$AY$99,base_minorista!$A3030,0)</f>
        <v>103387145.13580014</v>
      </c>
      <c r="H3030">
        <f>+HLOOKUP(VLOOKUP($B3030,$Q$2:$R$42,2,0),creditos_sf!$D$2:$AY$99,base_minorista!$A3030,0)</f>
        <v>186870715.1268284</v>
      </c>
      <c r="I3030">
        <f>+HLOOKUP(VLOOKUP($B3030,$Q$2:$R$42,2,0),creditos_sf!$D$103:$AY$200,base_minorista!$A3030,0)</f>
        <v>31867162.147434253</v>
      </c>
      <c r="J3030">
        <f>+HLOOKUP(VLOOKUP($B3030,$Q$2:$R$42,2,0),Costo_fondeo!$D$3:$AY$100,base_minorista!$A3030,0)</f>
        <v>16.217854107052805</v>
      </c>
      <c r="K3030">
        <f>+HLOOKUP(VLOOKUP($B3030,$Q$2:$R$42,2,0),Costo_provisiones!$D$3:$AY$100,base_minorista!$A3030,0)</f>
        <v>11.971554672765729</v>
      </c>
      <c r="L3030">
        <f>+HLOOKUP(VLOOKUP($B3030,$Q$2:$R$42,2,0),Morosidad_control!$D$4:$AY$101,base_minorista!$A3030,0)</f>
        <v>6.0283603634053096</v>
      </c>
      <c r="M3030">
        <f ca="1">+OFFSET(Capital_2!$D$2,base_minorista!A3030,0)</f>
        <v>3.777787965810723</v>
      </c>
      <c r="N3030">
        <f>+HLOOKUP(VLOOKUP($B3030,$Q$2:$R$42,2,0),costo_laboral!$E$2:$AZ$99,base_minorista!$A3030,0)</f>
        <v>23.549628840444665</v>
      </c>
      <c r="O3030">
        <f>+HLOOKUP(VLOOKUP($B3030,$Q$2:$R$42,2,0),Participacion2!$D$2:$AO$99,base_minorista!$A3030,0)</f>
        <v>0.67518626857264952</v>
      </c>
    </row>
    <row r="3031" spans="1:15" ht="16.5" x14ac:dyDescent="0.3">
      <c r="A3031">
        <v>21</v>
      </c>
      <c r="B3031">
        <v>33</v>
      </c>
      <c r="C3031">
        <v>20</v>
      </c>
      <c r="D3031" s="3">
        <v>41486</v>
      </c>
      <c r="E3031" s="33">
        <v>13</v>
      </c>
      <c r="F3031">
        <v>1</v>
      </c>
      <c r="G3031">
        <f>+HLOOKUP(VLOOKUP($B3031,$Q$2:$R$42,2,0),costos_sf!$D$2:$AY$99,base_minorista!$A3031,0)</f>
        <v>106456496.48428443</v>
      </c>
      <c r="H3031">
        <f>+HLOOKUP(VLOOKUP($B3031,$Q$2:$R$42,2,0),creditos_sf!$D$2:$AY$99,base_minorista!$A3031,0)</f>
        <v>177534644.77066344</v>
      </c>
      <c r="I3031">
        <f>+HLOOKUP(VLOOKUP($B3031,$Q$2:$R$42,2,0),creditos_sf!$D$103:$AY$200,base_minorista!$A3031,0)</f>
        <v>33982141.914402828</v>
      </c>
      <c r="J3031">
        <f>+HLOOKUP(VLOOKUP($B3031,$Q$2:$R$42,2,0),Costo_fondeo!$D$3:$AY$100,base_minorista!$A3031,0)</f>
        <v>15.381504768134013</v>
      </c>
      <c r="K3031">
        <f>+HLOOKUP(VLOOKUP($B3031,$Q$2:$R$42,2,0),Costo_provisiones!$D$3:$AY$100,base_minorista!$A3031,0)</f>
        <v>11.312348395001132</v>
      </c>
      <c r="L3031">
        <f>+HLOOKUP(VLOOKUP($B3031,$Q$2:$R$42,2,0),Morosidad_control!$D$4:$AY$101,base_minorista!$A3031,0)</f>
        <v>6.2994920708172204</v>
      </c>
      <c r="M3031">
        <f ca="1">+OFFSET(Capital_2!$D$2,base_minorista!A3031,0)</f>
        <v>3.7289387467323043</v>
      </c>
      <c r="N3031">
        <f>+HLOOKUP(VLOOKUP($B3031,$Q$2:$R$42,2,0),costo_laboral!$E$2:$AZ$99,base_minorista!$A3031,0)</f>
        <v>24.891473043377996</v>
      </c>
      <c r="O3031">
        <f>+HLOOKUP(VLOOKUP($B3031,$Q$2:$R$42,2,0),Participacion2!$D$2:$AO$99,base_minorista!$A3031,0)</f>
        <v>0.64400515950216719</v>
      </c>
    </row>
    <row r="3032" spans="1:15" ht="16.5" x14ac:dyDescent="0.3">
      <c r="A3032">
        <v>22</v>
      </c>
      <c r="B3032">
        <v>33</v>
      </c>
      <c r="C3032">
        <v>21</v>
      </c>
      <c r="D3032" s="3">
        <v>41517</v>
      </c>
      <c r="E3032" s="33">
        <v>13</v>
      </c>
      <c r="F3032">
        <v>1</v>
      </c>
      <c r="G3032">
        <f>+HLOOKUP(VLOOKUP($B3032,$Q$2:$R$42,2,0),costos_sf!$D$2:$AY$99,base_minorista!$A3032,0)</f>
        <v>109269938.5175501</v>
      </c>
      <c r="H3032">
        <f>+HLOOKUP(VLOOKUP($B3032,$Q$2:$R$42,2,0),creditos_sf!$D$2:$AY$99,base_minorista!$A3032,0)</f>
        <v>170278790.32367072</v>
      </c>
      <c r="I3032">
        <f>+HLOOKUP(VLOOKUP($B3032,$Q$2:$R$42,2,0),creditos_sf!$D$103:$AY$200,base_minorista!$A3032,0)</f>
        <v>36047901.134600699</v>
      </c>
      <c r="J3032">
        <f>+HLOOKUP(VLOOKUP($B3032,$Q$2:$R$42,2,0),Costo_fondeo!$D$3:$AY$100,base_minorista!$A3032,0)</f>
        <v>14.739259379700417</v>
      </c>
      <c r="K3032">
        <f>+HLOOKUP(VLOOKUP($B3032,$Q$2:$R$42,2,0),Costo_provisiones!$D$3:$AY$100,base_minorista!$A3032,0)</f>
        <v>10.567424764367058</v>
      </c>
      <c r="L3032">
        <f>+HLOOKUP(VLOOKUP($B3032,$Q$2:$R$42,2,0),Morosidad_control!$D$4:$AY$101,base_minorista!$A3032,0)</f>
        <v>6.2046104568303697</v>
      </c>
      <c r="M3032">
        <f ca="1">+OFFSET(Capital_2!$D$2,base_minorista!A3032,0)</f>
        <v>3.6888980520732653</v>
      </c>
      <c r="N3032">
        <f>+HLOOKUP(VLOOKUP($B3032,$Q$2:$R$42,2,0),costo_laboral!$E$2:$AZ$99,base_minorista!$A3032,0)</f>
        <v>26.229440214319808</v>
      </c>
      <c r="O3032">
        <f>+HLOOKUP(VLOOKUP($B3032,$Q$2:$R$42,2,0),Participacion2!$D$2:$AO$99,base_minorista!$A3032,0)</f>
        <v>0.61712913224765997</v>
      </c>
    </row>
    <row r="3033" spans="1:15" ht="16.5" x14ac:dyDescent="0.3">
      <c r="A3033">
        <v>23</v>
      </c>
      <c r="B3033">
        <v>33</v>
      </c>
      <c r="C3033">
        <v>22</v>
      </c>
      <c r="D3033" s="3">
        <v>41547</v>
      </c>
      <c r="E3033" s="33">
        <v>13</v>
      </c>
      <c r="F3033">
        <v>1</v>
      </c>
      <c r="G3033">
        <f>+HLOOKUP(VLOOKUP($B3033,$Q$2:$R$42,2,0),costos_sf!$D$2:$AY$99,base_minorista!$A3033,0)</f>
        <v>112308896.16693166</v>
      </c>
      <c r="H3033">
        <f>+HLOOKUP(VLOOKUP($B3033,$Q$2:$R$42,2,0),creditos_sf!$D$2:$AY$99,base_minorista!$A3033,0)</f>
        <v>168237231.53993514</v>
      </c>
      <c r="I3033">
        <f>+HLOOKUP(VLOOKUP($B3033,$Q$2:$R$42,2,0),creditos_sf!$D$103:$AY$200,base_minorista!$A3033,0)</f>
        <v>39881181.613821328</v>
      </c>
      <c r="J3033">
        <f>+HLOOKUP(VLOOKUP($B3033,$Q$2:$R$42,2,0),Costo_fondeo!$D$3:$AY$100,base_minorista!$A3033,0)</f>
        <v>14.184083945515741</v>
      </c>
      <c r="K3033">
        <f>+HLOOKUP(VLOOKUP($B3033,$Q$2:$R$42,2,0),Costo_provisiones!$D$3:$AY$100,base_minorista!$A3033,0)</f>
        <v>9.9555034027478371</v>
      </c>
      <c r="L3033">
        <f>+HLOOKUP(VLOOKUP($B3033,$Q$2:$R$42,2,0),Morosidad_control!$D$4:$AY$101,base_minorista!$A3033,0)</f>
        <v>6.4458531242194699</v>
      </c>
      <c r="M3033">
        <f ca="1">+OFFSET(Capital_2!$D$2,base_minorista!A3033,0)</f>
        <v>3.6532457928608841</v>
      </c>
      <c r="N3033">
        <f>+HLOOKUP(VLOOKUP($B3033,$Q$2:$R$42,2,0),costo_laboral!$E$2:$AZ$99,base_minorista!$A3033,0)</f>
        <v>26.739764034947584</v>
      </c>
      <c r="O3033">
        <f>+HLOOKUP(VLOOKUP($B3033,$Q$2:$R$42,2,0),Participacion2!$D$2:$AO$99,base_minorista!$A3033,0)</f>
        <v>0.60937105176053963</v>
      </c>
    </row>
    <row r="3034" spans="1:15" ht="16.5" x14ac:dyDescent="0.3">
      <c r="A3034">
        <v>24</v>
      </c>
      <c r="B3034">
        <v>33</v>
      </c>
      <c r="C3034">
        <v>23</v>
      </c>
      <c r="D3034" s="3">
        <v>41578</v>
      </c>
      <c r="E3034" s="33">
        <v>13</v>
      </c>
      <c r="F3034">
        <v>1</v>
      </c>
      <c r="G3034">
        <f>+HLOOKUP(VLOOKUP($B3034,$Q$2:$R$42,2,0),costos_sf!$D$2:$AY$99,base_minorista!$A3034,0)</f>
        <v>115642229.51821643</v>
      </c>
      <c r="H3034">
        <f>+HLOOKUP(VLOOKUP($B3034,$Q$2:$R$42,2,0),creditos_sf!$D$2:$AY$99,base_minorista!$A3034,0)</f>
        <v>169440399.6534797</v>
      </c>
      <c r="I3034">
        <f>+HLOOKUP(VLOOKUP($B3034,$Q$2:$R$42,2,0),creditos_sf!$D$103:$AY$200,base_minorista!$A3034,0)</f>
        <v>43923497.297676787</v>
      </c>
      <c r="J3034">
        <f>+HLOOKUP(VLOOKUP($B3034,$Q$2:$R$42,2,0),Costo_fondeo!$D$3:$AY$100,base_minorista!$A3034,0)</f>
        <v>13.751659326084232</v>
      </c>
      <c r="K3034">
        <f>+HLOOKUP(VLOOKUP($B3034,$Q$2:$R$42,2,0),Costo_provisiones!$D$3:$AY$100,base_minorista!$A3034,0)</f>
        <v>9.33148220644898</v>
      </c>
      <c r="L3034">
        <f>+HLOOKUP(VLOOKUP($B3034,$Q$2:$R$42,2,0),Morosidad_control!$D$4:$AY$101,base_minorista!$A3034,0)</f>
        <v>6.32928663421841</v>
      </c>
      <c r="M3034">
        <f ca="1">+OFFSET(Capital_2!$D$2,base_minorista!A3034,0)</f>
        <v>3.6199379690818381</v>
      </c>
      <c r="N3034">
        <f>+HLOOKUP(VLOOKUP($B3034,$Q$2:$R$42,2,0),costo_laboral!$E$2:$AZ$99,base_minorista!$A3034,0)</f>
        <v>26.853512084709518</v>
      </c>
      <c r="O3034">
        <f>+HLOOKUP(VLOOKUP($B3034,$Q$2:$R$42,2,0),Participacion2!$D$2:$AO$99,base_minorista!$A3034,0)</f>
        <v>0.60903592008410978</v>
      </c>
    </row>
    <row r="3035" spans="1:15" ht="16.5" x14ac:dyDescent="0.3">
      <c r="A3035">
        <v>25</v>
      </c>
      <c r="B3035">
        <v>33</v>
      </c>
      <c r="C3035">
        <v>24</v>
      </c>
      <c r="D3035" s="3">
        <v>41608</v>
      </c>
      <c r="E3035" s="33">
        <v>13</v>
      </c>
      <c r="F3035">
        <v>1</v>
      </c>
      <c r="G3035">
        <f>+HLOOKUP(VLOOKUP($B3035,$Q$2:$R$42,2,0),costos_sf!$D$2:$AY$99,base_minorista!$A3035,0)</f>
        <v>119125684.90198541</v>
      </c>
      <c r="H3035">
        <f>+HLOOKUP(VLOOKUP($B3035,$Q$2:$R$42,2,0),creditos_sf!$D$2:$AY$99,base_minorista!$A3035,0)</f>
        <v>169808919.6356231</v>
      </c>
      <c r="I3035">
        <f>+HLOOKUP(VLOOKUP($B3035,$Q$2:$R$42,2,0),creditos_sf!$D$103:$AY$200,base_minorista!$A3035,0)</f>
        <v>44024076.325617902</v>
      </c>
      <c r="J3035">
        <f>+HLOOKUP(VLOOKUP($B3035,$Q$2:$R$42,2,0),Costo_fondeo!$D$3:$AY$100,base_minorista!$A3035,0)</f>
        <v>13.334598517585611</v>
      </c>
      <c r="K3035">
        <f>+HLOOKUP(VLOOKUP($B3035,$Q$2:$R$42,2,0),Costo_provisiones!$D$3:$AY$100,base_minorista!$A3035,0)</f>
        <v>8.8239104675475684</v>
      </c>
      <c r="L3035">
        <f>+HLOOKUP(VLOOKUP($B3035,$Q$2:$R$42,2,0),Morosidad_control!$D$4:$AY$101,base_minorista!$A3035,0)</f>
        <v>6.6239736691944602</v>
      </c>
      <c r="M3035">
        <f ca="1">+OFFSET(Capital_2!$D$2,base_minorista!A3035,0)</f>
        <v>3.5647933704456456</v>
      </c>
      <c r="N3035">
        <f>+HLOOKUP(VLOOKUP($B3035,$Q$2:$R$42,2,0),costo_laboral!$E$2:$AZ$99,base_minorista!$A3035,0)</f>
        <v>27.738660129654168</v>
      </c>
      <c r="O3035">
        <f>+HLOOKUP(VLOOKUP($B3035,$Q$2:$R$42,2,0),Participacion2!$D$2:$AO$99,base_minorista!$A3035,0)</f>
        <v>0.59737481961262595</v>
      </c>
    </row>
    <row r="3036" spans="1:15" ht="16.5" x14ac:dyDescent="0.3">
      <c r="A3036">
        <v>26</v>
      </c>
      <c r="B3036">
        <v>33</v>
      </c>
      <c r="C3036">
        <v>25</v>
      </c>
      <c r="D3036" s="3">
        <v>41639</v>
      </c>
      <c r="E3036" s="33">
        <v>13</v>
      </c>
      <c r="F3036">
        <v>1</v>
      </c>
      <c r="G3036">
        <f>+HLOOKUP(VLOOKUP($B3036,$Q$2:$R$42,2,0),costos_sf!$D$2:$AY$99,base_minorista!$A3036,0)</f>
        <v>72965028.408224314</v>
      </c>
      <c r="H3036">
        <f>+HLOOKUP(VLOOKUP($B3036,$Q$2:$R$42,2,0),creditos_sf!$D$2:$AY$99,base_minorista!$A3036,0)</f>
        <v>148000980.48131841</v>
      </c>
      <c r="I3036">
        <f>+HLOOKUP(VLOOKUP($B3036,$Q$2:$R$42,2,0),creditos_sf!$D$103:$AY$200,base_minorista!$A3036,0)</f>
        <v>55054127.0518554</v>
      </c>
      <c r="J3036">
        <f>+HLOOKUP(VLOOKUP($B3036,$Q$2:$R$42,2,0),Costo_fondeo!$D$3:$AY$100,base_minorista!$A3036,0)</f>
        <v>7.4359496105479623</v>
      </c>
      <c r="K3036">
        <f>+HLOOKUP(VLOOKUP($B3036,$Q$2:$R$42,2,0),Costo_provisiones!$D$3:$AY$100,base_minorista!$A3036,0)</f>
        <v>5.5755468309375713</v>
      </c>
      <c r="L3036">
        <f>+HLOOKUP(VLOOKUP($B3036,$Q$2:$R$42,2,0),Morosidad_control!$D$4:$AY$101,base_minorista!$A3036,0)</f>
        <v>5.9408225097274299</v>
      </c>
      <c r="M3036">
        <f ca="1">+OFFSET(Capital_2!$D$2,base_minorista!A3036,0)</f>
        <v>3.5095726367283766</v>
      </c>
      <c r="N3036">
        <f>+HLOOKUP(VLOOKUP($B3036,$Q$2:$R$42,2,0),costo_laboral!$E$2:$AZ$99,base_minorista!$A3036,0)</f>
        <v>18.180087053715081</v>
      </c>
      <c r="O3036">
        <f>+HLOOKUP(VLOOKUP($B3036,$Q$2:$R$42,2,0),Participacion2!$D$2:$AO$99,base_minorista!$A3036,0)</f>
        <v>0.53183339157724141</v>
      </c>
    </row>
    <row r="3037" spans="1:15" ht="16.5" x14ac:dyDescent="0.3">
      <c r="A3037">
        <v>27</v>
      </c>
      <c r="B3037">
        <v>33</v>
      </c>
      <c r="C3037">
        <v>26</v>
      </c>
      <c r="D3037" s="3">
        <v>41670</v>
      </c>
      <c r="E3037" s="33">
        <v>14</v>
      </c>
      <c r="F3037">
        <v>1</v>
      </c>
      <c r="G3037">
        <f>+HLOOKUP(VLOOKUP($B3037,$Q$2:$R$42,2,0),costos_sf!$D$2:$AY$99,base_minorista!$A3037,0)</f>
        <v>72238879.877144024</v>
      </c>
      <c r="H3037">
        <f>+HLOOKUP(VLOOKUP($B3037,$Q$2:$R$42,2,0),creditos_sf!$D$2:$AY$99,base_minorista!$A3037,0)</f>
        <v>143007349.27484751</v>
      </c>
      <c r="I3037">
        <f>+HLOOKUP(VLOOKUP($B3037,$Q$2:$R$42,2,0),creditos_sf!$D$103:$AY$200,base_minorista!$A3037,0)</f>
        <v>51610841.403707527</v>
      </c>
      <c r="J3037">
        <f>+HLOOKUP(VLOOKUP($B3037,$Q$2:$R$42,2,0),Costo_fondeo!$D$3:$AY$100,base_minorista!$A3037,0)</f>
        <v>7.3747079569728982</v>
      </c>
      <c r="K3037">
        <f>+HLOOKUP(VLOOKUP($B3037,$Q$2:$R$42,2,0),Costo_provisiones!$D$3:$AY$100,base_minorista!$A3037,0)</f>
        <v>5.6526726526824564</v>
      </c>
      <c r="L3037">
        <f>+HLOOKUP(VLOOKUP($B3037,$Q$2:$R$42,2,0),Morosidad_control!$D$4:$AY$101,base_minorista!$A3037,0)</f>
        <v>5.8761652948350402</v>
      </c>
      <c r="M3037">
        <f ca="1">+OFFSET(Capital_2!$D$2,base_minorista!A3037,0)</f>
        <v>3.4442162995780268</v>
      </c>
      <c r="N3037">
        <f>+HLOOKUP(VLOOKUP($B3037,$Q$2:$R$42,2,0),costo_laboral!$E$2:$AZ$99,base_minorista!$A3037,0)</f>
        <v>18.945774064700231</v>
      </c>
      <c r="O3037">
        <f>+HLOOKUP(VLOOKUP($B3037,$Q$2:$R$42,2,0),Participacion2!$D$2:$AO$99,base_minorista!$A3037,0)</f>
        <v>0.51784269974978281</v>
      </c>
    </row>
    <row r="3038" spans="1:15" ht="16.5" x14ac:dyDescent="0.3">
      <c r="A3038">
        <v>28</v>
      </c>
      <c r="B3038">
        <v>33</v>
      </c>
      <c r="C3038">
        <v>27</v>
      </c>
      <c r="D3038" s="3">
        <v>41698</v>
      </c>
      <c r="E3038" s="33">
        <v>14</v>
      </c>
      <c r="F3038">
        <v>1</v>
      </c>
      <c r="G3038">
        <f>+HLOOKUP(VLOOKUP($B3038,$Q$2:$R$42,2,0),costos_sf!$D$2:$AY$99,base_minorista!$A3038,0)</f>
        <v>71321521.500055313</v>
      </c>
      <c r="H3038">
        <f>+HLOOKUP(VLOOKUP($B3038,$Q$2:$R$42,2,0),creditos_sf!$D$2:$AY$99,base_minorista!$A3038,0)</f>
        <v>140348618.87467372</v>
      </c>
      <c r="I3038">
        <f>+HLOOKUP(VLOOKUP($B3038,$Q$2:$R$42,2,0),creditos_sf!$D$103:$AY$200,base_minorista!$A3038,0)</f>
        <v>56812188.972110689</v>
      </c>
      <c r="J3038">
        <f>+HLOOKUP(VLOOKUP($B3038,$Q$2:$R$42,2,0),Costo_fondeo!$D$3:$AY$100,base_minorista!$A3038,0)</f>
        <v>7.3413414747113883</v>
      </c>
      <c r="K3038">
        <f>+HLOOKUP(VLOOKUP($B3038,$Q$2:$R$42,2,0),Costo_provisiones!$D$3:$AY$100,base_minorista!$A3038,0)</f>
        <v>5.8849030449722814</v>
      </c>
      <c r="L3038">
        <f>+HLOOKUP(VLOOKUP($B3038,$Q$2:$R$42,2,0),Morosidad_control!$D$4:$AY$101,base_minorista!$A3038,0)</f>
        <v>6.3686359644752404</v>
      </c>
      <c r="M3038">
        <f ca="1">+OFFSET(Capital_2!$D$2,base_minorista!A3038,0)</f>
        <v>3.3651511548182853</v>
      </c>
      <c r="N3038">
        <f>+HLOOKUP(VLOOKUP($B3038,$Q$2:$R$42,2,0),costo_laboral!$E$2:$AZ$99,base_minorista!$A3038,0)</f>
        <v>18.478986156888084</v>
      </c>
      <c r="O3038">
        <f>+HLOOKUP(VLOOKUP($B3038,$Q$2:$R$42,2,0),Participacion2!$D$2:$AO$99,base_minorista!$A3038,0)</f>
        <v>0.51594869123867459</v>
      </c>
    </row>
    <row r="3039" spans="1:15" ht="16.5" x14ac:dyDescent="0.3">
      <c r="A3039">
        <v>29</v>
      </c>
      <c r="B3039">
        <v>33</v>
      </c>
      <c r="C3039">
        <v>28</v>
      </c>
      <c r="D3039" s="3">
        <v>41729</v>
      </c>
      <c r="E3039" s="33">
        <v>14</v>
      </c>
      <c r="F3039">
        <v>1</v>
      </c>
      <c r="G3039">
        <f>+HLOOKUP(VLOOKUP($B3039,$Q$2:$R$42,2,0),costos_sf!$D$2:$AY$99,base_minorista!$A3039,0)</f>
        <v>70698378.271697357</v>
      </c>
      <c r="H3039">
        <f>+HLOOKUP(VLOOKUP($B3039,$Q$2:$R$42,2,0),creditos_sf!$D$2:$AY$99,base_minorista!$A3039,0)</f>
        <v>136512722.9680247</v>
      </c>
      <c r="I3039">
        <f>+HLOOKUP(VLOOKUP($B3039,$Q$2:$R$42,2,0),creditos_sf!$D$103:$AY$200,base_minorista!$A3039,0)</f>
        <v>60642459.566053994</v>
      </c>
      <c r="J3039">
        <f>+HLOOKUP(VLOOKUP($B3039,$Q$2:$R$42,2,0),Costo_fondeo!$D$3:$AY$100,base_minorista!$A3039,0)</f>
        <v>7.2599311860098492</v>
      </c>
      <c r="K3039">
        <f>+HLOOKUP(VLOOKUP($B3039,$Q$2:$R$42,2,0),Costo_provisiones!$D$3:$AY$100,base_minorista!$A3039,0)</f>
        <v>6.1365368451090276</v>
      </c>
      <c r="L3039">
        <f>+HLOOKUP(VLOOKUP($B3039,$Q$2:$R$42,2,0),Morosidad_control!$D$4:$AY$101,base_minorista!$A3039,0)</f>
        <v>6.2130344339892201</v>
      </c>
      <c r="M3039">
        <f ca="1">+OFFSET(Capital_2!$D$2,base_minorista!A3039,0)</f>
        <v>3.2958556767962262</v>
      </c>
      <c r="N3039">
        <f>+HLOOKUP(VLOOKUP($B3039,$Q$2:$R$42,2,0),costo_laboral!$E$2:$AZ$99,base_minorista!$A3039,0)</f>
        <v>18.332383247233654</v>
      </c>
      <c r="O3039">
        <f>+HLOOKUP(VLOOKUP($B3039,$Q$2:$R$42,2,0),Participacion2!$D$2:$AO$99,base_minorista!$A3039,0)</f>
        <v>0.50272226617037052</v>
      </c>
    </row>
    <row r="3040" spans="1:15" ht="16.5" x14ac:dyDescent="0.3">
      <c r="A3040">
        <v>30</v>
      </c>
      <c r="B3040">
        <v>33</v>
      </c>
      <c r="C3040">
        <v>29</v>
      </c>
      <c r="D3040" s="3">
        <v>41759</v>
      </c>
      <c r="E3040" s="33">
        <v>14</v>
      </c>
      <c r="F3040">
        <v>1</v>
      </c>
      <c r="G3040">
        <f>+HLOOKUP(VLOOKUP($B3040,$Q$2:$R$42,2,0),costos_sf!$D$2:$AY$99,base_minorista!$A3040,0)</f>
        <v>70418060.188405067</v>
      </c>
      <c r="H3040">
        <f>+HLOOKUP(VLOOKUP($B3040,$Q$2:$R$42,2,0),creditos_sf!$D$2:$AY$99,base_minorista!$A3040,0)</f>
        <v>133187753.89724162</v>
      </c>
      <c r="I3040">
        <f>+HLOOKUP(VLOOKUP($B3040,$Q$2:$R$42,2,0),creditos_sf!$D$103:$AY$200,base_minorista!$A3040,0)</f>
        <v>64588200.918703176</v>
      </c>
      <c r="J3040">
        <f>+HLOOKUP(VLOOKUP($B3040,$Q$2:$R$42,2,0),Costo_fondeo!$D$3:$AY$100,base_minorista!$A3040,0)</f>
        <v>7.2148360669099691</v>
      </c>
      <c r="K3040">
        <f>+HLOOKUP(VLOOKUP($B3040,$Q$2:$R$42,2,0),Costo_provisiones!$D$3:$AY$100,base_minorista!$A3040,0)</f>
        <v>6.5135633019184649</v>
      </c>
      <c r="L3040">
        <f>+HLOOKUP(VLOOKUP($B3040,$Q$2:$R$42,2,0),Morosidad_control!$D$4:$AY$101,base_minorista!$A3040,0)</f>
        <v>6.4287473793747898</v>
      </c>
      <c r="M3040">
        <f ca="1">+OFFSET(Capital_2!$D$2,base_minorista!A3040,0)</f>
        <v>3.2437779376973728</v>
      </c>
      <c r="N3040">
        <f>+HLOOKUP(VLOOKUP($B3040,$Q$2:$R$42,2,0),costo_laboral!$E$2:$AZ$99,base_minorista!$A3040,0)</f>
        <v>18.182642440817965</v>
      </c>
      <c r="O3040">
        <f>+HLOOKUP(VLOOKUP($B3040,$Q$2:$R$42,2,0),Participacion2!$D$2:$AO$99,base_minorista!$A3040,0)</f>
        <v>0.49042319761725806</v>
      </c>
    </row>
    <row r="3041" spans="1:15" ht="16.5" x14ac:dyDescent="0.3">
      <c r="A3041">
        <v>31</v>
      </c>
      <c r="B3041">
        <v>33</v>
      </c>
      <c r="C3041">
        <v>30</v>
      </c>
      <c r="D3041" s="3">
        <v>41790</v>
      </c>
      <c r="E3041" s="33">
        <v>14</v>
      </c>
      <c r="F3041">
        <v>1</v>
      </c>
      <c r="G3041">
        <f>+HLOOKUP(VLOOKUP($B3041,$Q$2:$R$42,2,0),costos_sf!$D$2:$AY$99,base_minorista!$A3041,0)</f>
        <v>70721136.181606084</v>
      </c>
      <c r="H3041">
        <f>+HLOOKUP(VLOOKUP($B3041,$Q$2:$R$42,2,0),creditos_sf!$D$2:$AY$99,base_minorista!$A3041,0)</f>
        <v>128552632.15343559</v>
      </c>
      <c r="I3041">
        <f>+HLOOKUP(VLOOKUP($B3041,$Q$2:$R$42,2,0),creditos_sf!$D$103:$AY$200,base_minorista!$A3041,0)</f>
        <v>67486658.203093737</v>
      </c>
      <c r="J3041">
        <f>+HLOOKUP(VLOOKUP($B3041,$Q$2:$R$42,2,0),Costo_fondeo!$D$3:$AY$100,base_minorista!$A3041,0)</f>
        <v>7.1415634451738157</v>
      </c>
      <c r="K3041">
        <f>+HLOOKUP(VLOOKUP($B3041,$Q$2:$R$42,2,0),Costo_provisiones!$D$3:$AY$100,base_minorista!$A3041,0)</f>
        <v>6.9361642617235253</v>
      </c>
      <c r="L3041">
        <f>+HLOOKUP(VLOOKUP($B3041,$Q$2:$R$42,2,0),Morosidad_control!$D$4:$AY$101,base_minorista!$A3041,0)</f>
        <v>6.2308337419568396</v>
      </c>
      <c r="M3041">
        <f ca="1">+OFFSET(Capital_2!$D$2,base_minorista!A3041,0)</f>
        <v>3.2095324879825831</v>
      </c>
      <c r="N3041">
        <f>+HLOOKUP(VLOOKUP($B3041,$Q$2:$R$42,2,0),costo_laboral!$E$2:$AZ$99,base_minorista!$A3041,0)</f>
        <v>18.231501665680085</v>
      </c>
      <c r="O3041">
        <f>+HLOOKUP(VLOOKUP($B3041,$Q$2:$R$42,2,0),Participacion2!$D$2:$AO$99,base_minorista!$A3041,0)</f>
        <v>0.47411744662424787</v>
      </c>
    </row>
    <row r="3042" spans="1:15" ht="16.5" x14ac:dyDescent="0.3">
      <c r="A3042">
        <v>32</v>
      </c>
      <c r="B3042">
        <v>33</v>
      </c>
      <c r="C3042">
        <v>31</v>
      </c>
      <c r="D3042" s="3">
        <v>41820</v>
      </c>
      <c r="E3042" s="33">
        <v>14</v>
      </c>
      <c r="F3042">
        <v>1</v>
      </c>
      <c r="G3042">
        <f>+HLOOKUP(VLOOKUP($B3042,$Q$2:$R$42,2,0),costos_sf!$D$2:$AY$99,base_minorista!$A3042,0)</f>
        <v>70746128.798428252</v>
      </c>
      <c r="H3042">
        <f>+HLOOKUP(VLOOKUP($B3042,$Q$2:$R$42,2,0),creditos_sf!$D$2:$AY$99,base_minorista!$A3042,0)</f>
        <v>124342078.66047467</v>
      </c>
      <c r="I3042">
        <f>+HLOOKUP(VLOOKUP($B3042,$Q$2:$R$42,2,0),creditos_sf!$D$103:$AY$200,base_minorista!$A3042,0)</f>
        <v>69654011.683584318</v>
      </c>
      <c r="J3042">
        <f>+HLOOKUP(VLOOKUP($B3042,$Q$2:$R$42,2,0),Costo_fondeo!$D$3:$AY$100,base_minorista!$A3042,0)</f>
        <v>7.100761319825649</v>
      </c>
      <c r="K3042">
        <f>+HLOOKUP(VLOOKUP($B3042,$Q$2:$R$42,2,0),Costo_provisiones!$D$3:$AY$100,base_minorista!$A3042,0)</f>
        <v>7.4521359546521628</v>
      </c>
      <c r="L3042">
        <f>+HLOOKUP(VLOOKUP($B3042,$Q$2:$R$42,2,0),Morosidad_control!$D$4:$AY$101,base_minorista!$A3042,0)</f>
        <v>6.4187910209631402</v>
      </c>
      <c r="M3042">
        <f ca="1">+OFFSET(Capital_2!$D$2,base_minorista!A3042,0)</f>
        <v>3.1850428382831848</v>
      </c>
      <c r="N3042">
        <f>+HLOOKUP(VLOOKUP($B3042,$Q$2:$R$42,2,0),costo_laboral!$E$2:$AZ$99,base_minorista!$A3042,0)</f>
        <v>18.232793177767263</v>
      </c>
      <c r="O3042">
        <f>+HLOOKUP(VLOOKUP($B3042,$Q$2:$R$42,2,0),Participacion2!$D$2:$AO$99,base_minorista!$A3042,0)</f>
        <v>0.45723700717224441</v>
      </c>
    </row>
    <row r="3043" spans="1:15" ht="16.5" x14ac:dyDescent="0.3">
      <c r="A3043">
        <v>33</v>
      </c>
      <c r="B3043">
        <v>33</v>
      </c>
      <c r="C3043">
        <v>32</v>
      </c>
      <c r="D3043" s="3">
        <v>41851</v>
      </c>
      <c r="E3043" s="33">
        <v>14</v>
      </c>
      <c r="F3043">
        <v>1</v>
      </c>
      <c r="G3043">
        <f>+HLOOKUP(VLOOKUP($B3043,$Q$2:$R$42,2,0),costos_sf!$D$2:$AY$99,base_minorista!$A3043,0)</f>
        <v>70006194.741100416</v>
      </c>
      <c r="H3043">
        <f>+HLOOKUP(VLOOKUP($B3043,$Q$2:$R$42,2,0),creditos_sf!$D$2:$AY$99,base_minorista!$A3043,0)</f>
        <v>118554279.85481846</v>
      </c>
      <c r="I3043">
        <f>+HLOOKUP(VLOOKUP($B3043,$Q$2:$R$42,2,0),creditos_sf!$D$103:$AY$200,base_minorista!$A3043,0)</f>
        <v>71742781.241886303</v>
      </c>
      <c r="J3043">
        <f>+HLOOKUP(VLOOKUP($B3043,$Q$2:$R$42,2,0),Costo_fondeo!$D$3:$AY$100,base_minorista!$A3043,0)</f>
        <v>7.064196941394278</v>
      </c>
      <c r="K3043">
        <f>+HLOOKUP(VLOOKUP($B3043,$Q$2:$R$42,2,0),Costo_provisiones!$D$3:$AY$100,base_minorista!$A3043,0)</f>
        <v>7.7916887869881117</v>
      </c>
      <c r="L3043">
        <f>+HLOOKUP(VLOOKUP($B3043,$Q$2:$R$42,2,0),Morosidad_control!$D$4:$AY$101,base_minorista!$A3043,0)</f>
        <v>7.3909591328469002</v>
      </c>
      <c r="M3043">
        <f ca="1">+OFFSET(Capital_2!$D$2,base_minorista!A3043,0)</f>
        <v>3.1704105350092515</v>
      </c>
      <c r="N3043">
        <f>+HLOOKUP(VLOOKUP($B3043,$Q$2:$R$42,2,0),costo_laboral!$E$2:$AZ$99,base_minorista!$A3043,0)</f>
        <v>18.279221718494092</v>
      </c>
      <c r="O3043">
        <f>+HLOOKUP(VLOOKUP($B3043,$Q$2:$R$42,2,0),Participacion2!$D$2:$AO$99,base_minorista!$A3043,0)</f>
        <v>0.43706388950489772</v>
      </c>
    </row>
    <row r="3044" spans="1:15" ht="16.5" x14ac:dyDescent="0.3">
      <c r="A3044">
        <v>34</v>
      </c>
      <c r="B3044">
        <v>33</v>
      </c>
      <c r="C3044">
        <v>33</v>
      </c>
      <c r="D3044" s="3">
        <v>41882</v>
      </c>
      <c r="E3044" s="33">
        <v>14</v>
      </c>
      <c r="F3044">
        <v>1</v>
      </c>
      <c r="G3044">
        <f>+HLOOKUP(VLOOKUP($B3044,$Q$2:$R$42,2,0),costos_sf!$D$2:$AY$99,base_minorista!$A3044,0)</f>
        <v>70433483.705972373</v>
      </c>
      <c r="H3044">
        <f>+HLOOKUP(VLOOKUP($B3044,$Q$2:$R$42,2,0),creditos_sf!$D$2:$AY$99,base_minorista!$A3044,0)</f>
        <v>118215919.1985928</v>
      </c>
      <c r="I3044">
        <f>+HLOOKUP(VLOOKUP($B3044,$Q$2:$R$42,2,0),creditos_sf!$D$103:$AY$200,base_minorista!$A3044,0)</f>
        <v>73528648.814063832</v>
      </c>
      <c r="J3044">
        <f>+HLOOKUP(VLOOKUP($B3044,$Q$2:$R$42,2,0),Costo_fondeo!$D$3:$AY$100,base_minorista!$A3044,0)</f>
        <v>6.9833940252169393</v>
      </c>
      <c r="K3044">
        <f>+HLOOKUP(VLOOKUP($B3044,$Q$2:$R$42,2,0),Costo_provisiones!$D$3:$AY$100,base_minorista!$A3044,0)</f>
        <v>8.4158679671253633</v>
      </c>
      <c r="L3044">
        <f>+HLOOKUP(VLOOKUP($B3044,$Q$2:$R$42,2,0),Morosidad_control!$D$4:$AY$101,base_minorista!$A3044,0)</f>
        <v>8.0656696843845399</v>
      </c>
      <c r="M3044">
        <f ca="1">+OFFSET(Capital_2!$D$2,base_minorista!A3044,0)</f>
        <v>3.1468414088192862</v>
      </c>
      <c r="N3044">
        <f>+HLOOKUP(VLOOKUP($B3044,$Q$2:$R$42,2,0),costo_laboral!$E$2:$AZ$99,base_minorista!$A3044,0)</f>
        <v>17.906968167587458</v>
      </c>
      <c r="O3044">
        <f>+HLOOKUP(VLOOKUP($B3044,$Q$2:$R$42,2,0),Participacion2!$D$2:$AO$99,base_minorista!$A3044,0)</f>
        <v>0.43181352794441541</v>
      </c>
    </row>
    <row r="3045" spans="1:15" ht="16.5" x14ac:dyDescent="0.3">
      <c r="A3045">
        <v>35</v>
      </c>
      <c r="B3045">
        <v>33</v>
      </c>
      <c r="C3045">
        <v>34</v>
      </c>
      <c r="D3045" s="3">
        <v>41912</v>
      </c>
      <c r="E3045" s="33">
        <v>14</v>
      </c>
      <c r="F3045">
        <v>1</v>
      </c>
      <c r="G3045">
        <f>+HLOOKUP(VLOOKUP($B3045,$Q$2:$R$42,2,0),costos_sf!$D$2:$AY$99,base_minorista!$A3045,0)</f>
        <v>70910316.116466731</v>
      </c>
      <c r="H3045">
        <f>+HLOOKUP(VLOOKUP($B3045,$Q$2:$R$42,2,0),creditos_sf!$D$2:$AY$99,base_minorista!$A3045,0)</f>
        <v>117097595.4375813</v>
      </c>
      <c r="I3045">
        <f>+HLOOKUP(VLOOKUP($B3045,$Q$2:$R$42,2,0),creditos_sf!$D$103:$AY$200,base_minorista!$A3045,0)</f>
        <v>72895816.890060931</v>
      </c>
      <c r="J3045">
        <f>+HLOOKUP(VLOOKUP($B3045,$Q$2:$R$42,2,0),Costo_fondeo!$D$3:$AY$100,base_minorista!$A3045,0)</f>
        <v>6.9083231310203299</v>
      </c>
      <c r="K3045">
        <f>+HLOOKUP(VLOOKUP($B3045,$Q$2:$R$42,2,0),Costo_provisiones!$D$3:$AY$100,base_minorista!$A3045,0)</f>
        <v>9.006549015028293</v>
      </c>
      <c r="L3045">
        <f>+HLOOKUP(VLOOKUP($B3045,$Q$2:$R$42,2,0),Morosidad_control!$D$4:$AY$101,base_minorista!$A3045,0)</f>
        <v>8.0954755065446502</v>
      </c>
      <c r="M3045">
        <f ca="1">+OFFSET(Capital_2!$D$2,base_minorista!A3045,0)</f>
        <v>3.1301745437504462</v>
      </c>
      <c r="N3045">
        <f>+HLOOKUP(VLOOKUP($B3045,$Q$2:$R$42,2,0),costo_laboral!$E$2:$AZ$99,base_minorista!$A3045,0)</f>
        <v>17.921052972525615</v>
      </c>
      <c r="O3045">
        <f>+HLOOKUP(VLOOKUP($B3045,$Q$2:$R$42,2,0),Participacion2!$D$2:$AO$99,base_minorista!$A3045,0)</f>
        <v>0.42727889607976094</v>
      </c>
    </row>
    <row r="3046" spans="1:15" ht="16.5" x14ac:dyDescent="0.3">
      <c r="A3046">
        <v>36</v>
      </c>
      <c r="B3046">
        <v>33</v>
      </c>
      <c r="C3046">
        <v>35</v>
      </c>
      <c r="D3046" s="3">
        <v>41943</v>
      </c>
      <c r="E3046" s="33">
        <v>14</v>
      </c>
      <c r="F3046">
        <v>1</v>
      </c>
      <c r="G3046">
        <f>+HLOOKUP(VLOOKUP($B3046,$Q$2:$R$42,2,0),costos_sf!$D$2:$AY$99,base_minorista!$A3046,0)</f>
        <v>71692790.778078496</v>
      </c>
      <c r="H3046">
        <f>+HLOOKUP(VLOOKUP($B3046,$Q$2:$R$42,2,0),creditos_sf!$D$2:$AY$99,base_minorista!$A3046,0)</f>
        <v>117557417.32975626</v>
      </c>
      <c r="I3046">
        <f>+HLOOKUP(VLOOKUP($B3046,$Q$2:$R$42,2,0),creditos_sf!$D$103:$AY$200,base_minorista!$A3046,0)</f>
        <v>71726952.602651834</v>
      </c>
      <c r="J3046">
        <f>+HLOOKUP(VLOOKUP($B3046,$Q$2:$R$42,2,0),Costo_fondeo!$D$3:$AY$100,base_minorista!$A3046,0)</f>
        <v>6.8395588371234366</v>
      </c>
      <c r="K3046">
        <f>+HLOOKUP(VLOOKUP($B3046,$Q$2:$R$42,2,0),Costo_provisiones!$D$3:$AY$100,base_minorista!$A3046,0)</f>
        <v>10.023642415306897</v>
      </c>
      <c r="L3046">
        <f>+HLOOKUP(VLOOKUP($B3046,$Q$2:$R$42,2,0),Morosidad_control!$D$4:$AY$101,base_minorista!$A3046,0)</f>
        <v>7.98140921935485</v>
      </c>
      <c r="M3046">
        <f ca="1">+OFFSET(Capital_2!$D$2,base_minorista!A3046,0)</f>
        <v>3.1052199516205063</v>
      </c>
      <c r="N3046">
        <f>+HLOOKUP(VLOOKUP($B3046,$Q$2:$R$42,2,0),costo_laboral!$E$2:$AZ$99,base_minorista!$A3046,0)</f>
        <v>17.779453768820975</v>
      </c>
      <c r="O3046">
        <f>+HLOOKUP(VLOOKUP($B3046,$Q$2:$R$42,2,0),Participacion2!$D$2:$AO$99,base_minorista!$A3046,0)</f>
        <v>0.42979833408143714</v>
      </c>
    </row>
    <row r="3047" spans="1:15" ht="16.5" x14ac:dyDescent="0.3">
      <c r="A3047">
        <v>37</v>
      </c>
      <c r="B3047">
        <v>33</v>
      </c>
      <c r="C3047">
        <v>36</v>
      </c>
      <c r="D3047" s="3">
        <v>41973</v>
      </c>
      <c r="E3047" s="33">
        <v>14</v>
      </c>
      <c r="F3047">
        <v>1</v>
      </c>
      <c r="G3047">
        <f>+HLOOKUP(VLOOKUP($B3047,$Q$2:$R$42,2,0),costos_sf!$D$2:$AY$99,base_minorista!$A3047,0)</f>
        <v>76083087.067999184</v>
      </c>
      <c r="H3047">
        <f>+HLOOKUP(VLOOKUP($B3047,$Q$2:$R$42,2,0),creditos_sf!$D$2:$AY$99,base_minorista!$A3047,0)</f>
        <v>115941879.92040354</v>
      </c>
      <c r="I3047">
        <f>+HLOOKUP(VLOOKUP($B3047,$Q$2:$R$42,2,0),creditos_sf!$D$103:$AY$200,base_minorista!$A3047,0)</f>
        <v>69914995.782549605</v>
      </c>
      <c r="J3047">
        <f>+HLOOKUP(VLOOKUP($B3047,$Q$2:$R$42,2,0),Costo_fondeo!$D$3:$AY$100,base_minorista!$A3047,0)</f>
        <v>6.8059170051888565</v>
      </c>
      <c r="K3047">
        <f>+HLOOKUP(VLOOKUP($B3047,$Q$2:$R$42,2,0),Costo_provisiones!$D$3:$AY$100,base_minorista!$A3047,0)</f>
        <v>12.599615039815632</v>
      </c>
      <c r="L3047">
        <f>+HLOOKUP(VLOOKUP($B3047,$Q$2:$R$42,2,0),Morosidad_control!$D$4:$AY$101,base_minorista!$A3047,0)</f>
        <v>8.1754716958486604</v>
      </c>
      <c r="M3047">
        <f ca="1">+OFFSET(Capital_2!$D$2,base_minorista!A3047,0)</f>
        <v>3.0886044861742721</v>
      </c>
      <c r="N3047">
        <f>+HLOOKUP(VLOOKUP($B3047,$Q$2:$R$42,2,0),costo_laboral!$E$2:$AZ$99,base_minorista!$A3047,0)</f>
        <v>17.923485083793082</v>
      </c>
      <c r="O3047">
        <f>+HLOOKUP(VLOOKUP($B3047,$Q$2:$R$42,2,0),Participacion2!$D$2:$AO$99,base_minorista!$A3047,0)</f>
        <v>0.4189959213074787</v>
      </c>
    </row>
    <row r="3048" spans="1:15" ht="16.5" x14ac:dyDescent="0.3">
      <c r="A3048">
        <v>38</v>
      </c>
      <c r="B3048">
        <v>33</v>
      </c>
      <c r="C3048">
        <v>37</v>
      </c>
      <c r="D3048" s="3">
        <v>42004</v>
      </c>
      <c r="E3048" s="33">
        <v>14</v>
      </c>
      <c r="F3048">
        <v>1</v>
      </c>
      <c r="G3048">
        <f>+HLOOKUP(VLOOKUP($B3048,$Q$2:$R$42,2,0),costos_sf!$D$2:$AY$99,base_minorista!$A3048,0)</f>
        <v>75576380.60229753</v>
      </c>
      <c r="H3048">
        <f>+HLOOKUP(VLOOKUP($B3048,$Q$2:$R$42,2,0),creditos_sf!$D$2:$AY$99,base_minorista!$A3048,0)</f>
        <v>116438326.42504875</v>
      </c>
      <c r="I3048">
        <f>+HLOOKUP(VLOOKUP($B3048,$Q$2:$R$42,2,0),creditos_sf!$D$103:$AY$200,base_minorista!$A3048,0)</f>
        <v>70079209.796401143</v>
      </c>
      <c r="J3048">
        <f>+HLOOKUP(VLOOKUP($B3048,$Q$2:$R$42,2,0),Costo_fondeo!$D$3:$AY$100,base_minorista!$A3048,0)</f>
        <v>6.7426785984724251</v>
      </c>
      <c r="K3048">
        <f>+HLOOKUP(VLOOKUP($B3048,$Q$2:$R$42,2,0),Costo_provisiones!$D$3:$AY$100,base_minorista!$A3048,0)</f>
        <v>13.119066316134074</v>
      </c>
      <c r="L3048">
        <f>+HLOOKUP(VLOOKUP($B3048,$Q$2:$R$42,2,0),Morosidad_control!$D$4:$AY$101,base_minorista!$A3048,0)</f>
        <v>9.1711212671032403</v>
      </c>
      <c r="M3048">
        <f ca="1">+OFFSET(Capital_2!$D$2,base_minorista!A3048,0)</f>
        <v>3.0772625191593428</v>
      </c>
      <c r="N3048">
        <f>+HLOOKUP(VLOOKUP($B3048,$Q$2:$R$42,2,0),costo_laboral!$E$2:$AZ$99,base_minorista!$A3048,0)</f>
        <v>17.569900516566079</v>
      </c>
      <c r="O3048">
        <f>+HLOOKUP(VLOOKUP($B3048,$Q$2:$R$42,2,0),Participacion2!$D$2:$AO$99,base_minorista!$A3048,0)</f>
        <v>0.42443776188161153</v>
      </c>
    </row>
    <row r="3049" spans="1:15" ht="16.5" x14ac:dyDescent="0.3">
      <c r="A3049">
        <v>39</v>
      </c>
      <c r="B3049">
        <v>33</v>
      </c>
      <c r="C3049">
        <v>38</v>
      </c>
      <c r="D3049" s="3">
        <v>42035</v>
      </c>
      <c r="E3049" s="33">
        <v>15</v>
      </c>
      <c r="F3049">
        <v>1</v>
      </c>
      <c r="G3049">
        <f>+HLOOKUP(VLOOKUP($B3049,$Q$2:$R$42,2,0),costos_sf!$D$2:$AY$99,base_minorista!$A3049,0)</f>
        <v>74754065.111500561</v>
      </c>
      <c r="H3049">
        <f>+HLOOKUP(VLOOKUP($B3049,$Q$2:$R$42,2,0),creditos_sf!$D$2:$AY$99,base_minorista!$A3049,0)</f>
        <v>115227866.52810197</v>
      </c>
      <c r="I3049">
        <f>+HLOOKUP(VLOOKUP($B3049,$Q$2:$R$42,2,0),creditos_sf!$D$103:$AY$200,base_minorista!$A3049,0)</f>
        <v>68092845.187232092</v>
      </c>
      <c r="J3049">
        <f>+HLOOKUP(VLOOKUP($B3049,$Q$2:$R$42,2,0),Costo_fondeo!$D$3:$AY$100,base_minorista!$A3049,0)</f>
        <v>6.6981122894439142</v>
      </c>
      <c r="K3049">
        <f>+HLOOKUP(VLOOKUP($B3049,$Q$2:$R$42,2,0),Costo_provisiones!$D$3:$AY$100,base_minorista!$A3049,0)</f>
        <v>12.876663405901114</v>
      </c>
      <c r="L3049">
        <f>+HLOOKUP(VLOOKUP($B3049,$Q$2:$R$42,2,0),Morosidad_control!$D$4:$AY$101,base_minorista!$A3049,0)</f>
        <v>10.1411309526283</v>
      </c>
      <c r="M3049">
        <f ca="1">+OFFSET(Capital_2!$D$2,base_minorista!A3049,0)</f>
        <v>3.0663026726799725</v>
      </c>
      <c r="N3049">
        <f>+HLOOKUP(VLOOKUP($B3049,$Q$2:$R$42,2,0),costo_laboral!$E$2:$AZ$99,base_minorista!$A3049,0)</f>
        <v>17.825351940378209</v>
      </c>
      <c r="O3049">
        <f>+HLOOKUP(VLOOKUP($B3049,$Q$2:$R$42,2,0),Participacion2!$D$2:$AO$99,base_minorista!$A3049,0)</f>
        <v>0.42419723576848828</v>
      </c>
    </row>
    <row r="3050" spans="1:15" ht="16.5" x14ac:dyDescent="0.3">
      <c r="A3050">
        <v>40</v>
      </c>
      <c r="B3050">
        <v>33</v>
      </c>
      <c r="C3050">
        <v>39</v>
      </c>
      <c r="D3050" s="3">
        <v>42063</v>
      </c>
      <c r="E3050" s="33">
        <v>15</v>
      </c>
      <c r="F3050">
        <v>1</v>
      </c>
      <c r="G3050">
        <f>+HLOOKUP(VLOOKUP($B3050,$Q$2:$R$42,2,0),costos_sf!$D$2:$AY$99,base_minorista!$A3050,0)</f>
        <v>73542577.810791284</v>
      </c>
      <c r="H3050">
        <f>+HLOOKUP(VLOOKUP($B3050,$Q$2:$R$42,2,0),creditos_sf!$D$2:$AY$99,base_minorista!$A3050,0)</f>
        <v>117787510.96594815</v>
      </c>
      <c r="I3050">
        <f>+HLOOKUP(VLOOKUP($B3050,$Q$2:$R$42,2,0),creditos_sf!$D$103:$AY$200,base_minorista!$A3050,0)</f>
        <v>66743792.74603723</v>
      </c>
      <c r="J3050">
        <f>+HLOOKUP(VLOOKUP($B3050,$Q$2:$R$42,2,0),Costo_fondeo!$D$3:$AY$100,base_minorista!$A3050,0)</f>
        <v>6.6584498761645641</v>
      </c>
      <c r="K3050">
        <f>+HLOOKUP(VLOOKUP($B3050,$Q$2:$R$42,2,0),Costo_provisiones!$D$3:$AY$100,base_minorista!$A3050,0)</f>
        <v>12.739825475509772</v>
      </c>
      <c r="L3050">
        <f>+HLOOKUP(VLOOKUP($B3050,$Q$2:$R$42,2,0),Morosidad_control!$D$4:$AY$101,base_minorista!$A3050,0)</f>
        <v>11.214606989591299</v>
      </c>
      <c r="M3050">
        <f ca="1">+OFFSET(Capital_2!$D$2,base_minorista!A3050,0)</f>
        <v>3.049096647123327</v>
      </c>
      <c r="N3050">
        <f>+HLOOKUP(VLOOKUP($B3050,$Q$2:$R$42,2,0),costo_laboral!$E$2:$AZ$99,base_minorista!$A3050,0)</f>
        <v>17.47532857871952</v>
      </c>
      <c r="O3050">
        <f>+HLOOKUP(VLOOKUP($B3050,$Q$2:$R$42,2,0),Participacion2!$D$2:$AO$99,base_minorista!$A3050,0)</f>
        <v>0.43681162540495289</v>
      </c>
    </row>
    <row r="3051" spans="1:15" ht="16.5" x14ac:dyDescent="0.3">
      <c r="A3051">
        <v>41</v>
      </c>
      <c r="B3051">
        <v>33</v>
      </c>
      <c r="C3051">
        <v>40</v>
      </c>
      <c r="D3051" s="3">
        <v>42094</v>
      </c>
      <c r="E3051" s="33">
        <v>15</v>
      </c>
      <c r="F3051">
        <v>1</v>
      </c>
      <c r="G3051">
        <f>+HLOOKUP(VLOOKUP($B3051,$Q$2:$R$42,2,0),costos_sf!$D$2:$AY$99,base_minorista!$A3051,0)</f>
        <v>74907250.631074831</v>
      </c>
      <c r="H3051">
        <f>+HLOOKUP(VLOOKUP($B3051,$Q$2:$R$42,2,0),creditos_sf!$D$2:$AY$99,base_minorista!$A3051,0)</f>
        <v>115254835.78743508</v>
      </c>
      <c r="I3051">
        <f>+HLOOKUP(VLOOKUP($B3051,$Q$2:$R$42,2,0),creditos_sf!$D$103:$AY$200,base_minorista!$A3051,0)</f>
        <v>64639263.919185042</v>
      </c>
      <c r="J3051">
        <f>+HLOOKUP(VLOOKUP($B3051,$Q$2:$R$42,2,0),Costo_fondeo!$D$3:$AY$100,base_minorista!$A3051,0)</f>
        <v>6.6237163490989444</v>
      </c>
      <c r="K3051">
        <f>+HLOOKUP(VLOOKUP($B3051,$Q$2:$R$42,2,0),Costo_provisiones!$D$3:$AY$100,base_minorista!$A3051,0)</f>
        <v>14.104544233995913</v>
      </c>
      <c r="L3051">
        <f>+HLOOKUP(VLOOKUP($B3051,$Q$2:$R$42,2,0),Morosidad_control!$D$4:$AY$101,base_minorista!$A3051,0)</f>
        <v>11.294362362413199</v>
      </c>
      <c r="M3051">
        <f ca="1">+OFFSET(Capital_2!$D$2,base_minorista!A3051,0)</f>
        <v>3.0217281587138265</v>
      </c>
      <c r="N3051">
        <f>+HLOOKUP(VLOOKUP($B3051,$Q$2:$R$42,2,0),costo_laboral!$E$2:$AZ$99,base_minorista!$A3051,0)</f>
        <v>17.680412243645321</v>
      </c>
      <c r="O3051">
        <f>+HLOOKUP(VLOOKUP($B3051,$Q$2:$R$42,2,0),Participacion2!$D$2:$AO$99,base_minorista!$A3051,0)</f>
        <v>0.43066807985010847</v>
      </c>
    </row>
    <row r="3052" spans="1:15" ht="16.5" x14ac:dyDescent="0.3">
      <c r="A3052">
        <v>42</v>
      </c>
      <c r="B3052">
        <v>33</v>
      </c>
      <c r="C3052">
        <v>41</v>
      </c>
      <c r="D3052" s="3">
        <v>42124</v>
      </c>
      <c r="E3052" s="33">
        <v>15</v>
      </c>
      <c r="F3052">
        <v>1</v>
      </c>
      <c r="G3052">
        <f>+HLOOKUP(VLOOKUP($B3052,$Q$2:$R$42,2,0),costos_sf!$D$2:$AY$99,base_minorista!$A3052,0)</f>
        <v>73025900.414855316</v>
      </c>
      <c r="H3052">
        <f>+HLOOKUP(VLOOKUP($B3052,$Q$2:$R$42,2,0),creditos_sf!$D$2:$AY$99,base_minorista!$A3052,0)</f>
        <v>114865216.59652656</v>
      </c>
      <c r="I3052">
        <f>+HLOOKUP(VLOOKUP($B3052,$Q$2:$R$42,2,0),creditos_sf!$D$103:$AY$200,base_minorista!$A3052,0)</f>
        <v>62066341.79320281</v>
      </c>
      <c r="J3052">
        <f>+HLOOKUP(VLOOKUP($B3052,$Q$2:$R$42,2,0),Costo_fondeo!$D$3:$AY$100,base_minorista!$A3052,0)</f>
        <v>6.5676951886741524</v>
      </c>
      <c r="K3052">
        <f>+HLOOKUP(VLOOKUP($B3052,$Q$2:$R$42,2,0),Costo_provisiones!$D$3:$AY$100,base_minorista!$A3052,0)</f>
        <v>13.547379916664745</v>
      </c>
      <c r="L3052">
        <f>+HLOOKUP(VLOOKUP($B3052,$Q$2:$R$42,2,0),Morosidad_control!$D$4:$AY$101,base_minorista!$A3052,0)</f>
        <v>11.4221787464912</v>
      </c>
      <c r="M3052">
        <f ca="1">+OFFSET(Capital_2!$D$2,base_minorista!A3052,0)</f>
        <v>3.0029222612045556</v>
      </c>
      <c r="N3052">
        <f>+HLOOKUP(VLOOKUP($B3052,$Q$2:$R$42,2,0),costo_laboral!$E$2:$AZ$99,base_minorista!$A3052,0)</f>
        <v>17.829706019321687</v>
      </c>
      <c r="O3052">
        <f>+HLOOKUP(VLOOKUP($B3052,$Q$2:$R$42,2,0),Participacion2!$D$2:$AO$99,base_minorista!$A3052,0)</f>
        <v>0.43019219691604771</v>
      </c>
    </row>
    <row r="3053" spans="1:15" ht="16.5" x14ac:dyDescent="0.3">
      <c r="A3053">
        <v>43</v>
      </c>
      <c r="B3053">
        <v>33</v>
      </c>
      <c r="C3053">
        <v>42</v>
      </c>
      <c r="D3053" s="3">
        <v>42155</v>
      </c>
      <c r="E3053" s="33">
        <v>15</v>
      </c>
      <c r="F3053">
        <v>1</v>
      </c>
      <c r="G3053">
        <f>+HLOOKUP(VLOOKUP($B3053,$Q$2:$R$42,2,0),costos_sf!$D$2:$AY$99,base_minorista!$A3053,0)</f>
        <v>71050050.857361928</v>
      </c>
      <c r="H3053">
        <f>+HLOOKUP(VLOOKUP($B3053,$Q$2:$R$42,2,0),creditos_sf!$D$2:$AY$99,base_minorista!$A3053,0)</f>
        <v>114939954.51983847</v>
      </c>
      <c r="I3053">
        <f>+HLOOKUP(VLOOKUP($B3053,$Q$2:$R$42,2,0),creditos_sf!$D$103:$AY$200,base_minorista!$A3053,0)</f>
        <v>62319506.371156335</v>
      </c>
      <c r="J3053">
        <f>+HLOOKUP(VLOOKUP($B3053,$Q$2:$R$42,2,0),Costo_fondeo!$D$3:$AY$100,base_minorista!$A3053,0)</f>
        <v>6.5430427027633185</v>
      </c>
      <c r="K3053">
        <f>+HLOOKUP(VLOOKUP($B3053,$Q$2:$R$42,2,0),Costo_provisiones!$D$3:$AY$100,base_minorista!$A3053,0)</f>
        <v>12.923964851141999</v>
      </c>
      <c r="L3053">
        <f>+HLOOKUP(VLOOKUP($B3053,$Q$2:$R$42,2,0),Morosidad_control!$D$4:$AY$101,base_minorista!$A3053,0)</f>
        <v>11.653436747893201</v>
      </c>
      <c r="M3053">
        <f ca="1">+OFFSET(Capital_2!$D$2,base_minorista!A3053,0)</f>
        <v>2.9913163210576634</v>
      </c>
      <c r="N3053">
        <f>+HLOOKUP(VLOOKUP($B3053,$Q$2:$R$42,2,0),costo_laboral!$E$2:$AZ$99,base_minorista!$A3053,0)</f>
        <v>17.700346271308412</v>
      </c>
      <c r="O3053">
        <f>+HLOOKUP(VLOOKUP($B3053,$Q$2:$R$42,2,0),Participacion2!$D$2:$AO$99,base_minorista!$A3053,0)</f>
        <v>0.43111539560482559</v>
      </c>
    </row>
    <row r="3054" spans="1:15" ht="16.5" x14ac:dyDescent="0.3">
      <c r="A3054">
        <v>44</v>
      </c>
      <c r="B3054">
        <v>33</v>
      </c>
      <c r="C3054">
        <v>43</v>
      </c>
      <c r="D3054" s="3">
        <v>42185</v>
      </c>
      <c r="E3054" s="33">
        <v>15</v>
      </c>
      <c r="F3054">
        <v>1</v>
      </c>
      <c r="G3054">
        <f>+HLOOKUP(VLOOKUP($B3054,$Q$2:$R$42,2,0),costos_sf!$D$2:$AY$99,base_minorista!$A3054,0)</f>
        <v>71426404.412785932</v>
      </c>
      <c r="H3054">
        <f>+HLOOKUP(VLOOKUP($B3054,$Q$2:$R$42,2,0),creditos_sf!$D$2:$AY$99,base_minorista!$A3054,0)</f>
        <v>111081683.19856893</v>
      </c>
      <c r="I3054">
        <f>+HLOOKUP(VLOOKUP($B3054,$Q$2:$R$42,2,0),creditos_sf!$D$103:$AY$200,base_minorista!$A3054,0)</f>
        <v>56797933.782095276</v>
      </c>
      <c r="J3054">
        <f>+HLOOKUP(VLOOKUP($B3054,$Q$2:$R$42,2,0),Costo_fondeo!$D$3:$AY$100,base_minorista!$A3054,0)</f>
        <v>6.4928278003040667</v>
      </c>
      <c r="K3054">
        <f>+HLOOKUP(VLOOKUP($B3054,$Q$2:$R$42,2,0),Costo_provisiones!$D$3:$AY$100,base_minorista!$A3054,0)</f>
        <v>13.407317370707917</v>
      </c>
      <c r="L3054">
        <f>+HLOOKUP(VLOOKUP($B3054,$Q$2:$R$42,2,0),Morosidad_control!$D$4:$AY$101,base_minorista!$A3054,0)</f>
        <v>10.0286922799318</v>
      </c>
      <c r="M3054">
        <f ca="1">+OFFSET(Capital_2!$D$2,base_minorista!A3054,0)</f>
        <v>2.9626797769382383</v>
      </c>
      <c r="N3054">
        <f>+HLOOKUP(VLOOKUP($B3054,$Q$2:$R$42,2,0),costo_laboral!$E$2:$AZ$99,base_minorista!$A3054,0)</f>
        <v>18.752751381312073</v>
      </c>
      <c r="O3054">
        <f>+HLOOKUP(VLOOKUP($B3054,$Q$2:$R$42,2,0),Participacion2!$D$2:$AO$99,base_minorista!$A3054,0)</f>
        <v>0.42125672055450569</v>
      </c>
    </row>
    <row r="3055" spans="1:15" ht="16.5" x14ac:dyDescent="0.3">
      <c r="A3055">
        <v>45</v>
      </c>
      <c r="B3055">
        <v>33</v>
      </c>
      <c r="C3055">
        <v>44</v>
      </c>
      <c r="D3055" s="3">
        <v>42216</v>
      </c>
      <c r="E3055" s="33">
        <v>15</v>
      </c>
      <c r="F3055">
        <v>1</v>
      </c>
      <c r="G3055">
        <f>+HLOOKUP(VLOOKUP($B3055,$Q$2:$R$42,2,0),costos_sf!$D$2:$AY$99,base_minorista!$A3055,0)</f>
        <v>70428039.5853616</v>
      </c>
      <c r="H3055">
        <f>+HLOOKUP(VLOOKUP($B3055,$Q$2:$R$42,2,0),creditos_sf!$D$2:$AY$99,base_minorista!$A3055,0)</f>
        <v>112951115.49633563</v>
      </c>
      <c r="I3055">
        <f>+HLOOKUP(VLOOKUP($B3055,$Q$2:$R$42,2,0),creditos_sf!$D$103:$AY$200,base_minorista!$A3055,0)</f>
        <v>57318991.751780547</v>
      </c>
      <c r="J3055">
        <f>+HLOOKUP(VLOOKUP($B3055,$Q$2:$R$42,2,0),Costo_fondeo!$D$3:$AY$100,base_minorista!$A3055,0)</f>
        <v>6.4620798528360917</v>
      </c>
      <c r="K3055">
        <f>+HLOOKUP(VLOOKUP($B3055,$Q$2:$R$42,2,0),Costo_provisiones!$D$3:$AY$100,base_minorista!$A3055,0)</f>
        <v>12.897701065419708</v>
      </c>
      <c r="L3055">
        <f>+HLOOKUP(VLOOKUP($B3055,$Q$2:$R$42,2,0),Morosidad_control!$D$4:$AY$101,base_minorista!$A3055,0)</f>
        <v>9.6854686511670103</v>
      </c>
      <c r="M3055">
        <f ca="1">+OFFSET(Capital_2!$D$2,base_minorista!A3055,0)</f>
        <v>2.9172838879084302</v>
      </c>
      <c r="N3055">
        <f>+HLOOKUP(VLOOKUP($B3055,$Q$2:$R$42,2,0),costo_laboral!$E$2:$AZ$99,base_minorista!$A3055,0)</f>
        <v>18.765652889979009</v>
      </c>
      <c r="O3055">
        <f>+HLOOKUP(VLOOKUP($B3055,$Q$2:$R$42,2,0),Participacion2!$D$2:$AO$99,base_minorista!$A3055,0)</f>
        <v>0.42994057333809127</v>
      </c>
    </row>
    <row r="3056" spans="1:15" ht="16.5" x14ac:dyDescent="0.3">
      <c r="A3056">
        <v>46</v>
      </c>
      <c r="B3056">
        <v>33</v>
      </c>
      <c r="C3056">
        <v>45</v>
      </c>
      <c r="D3056" s="3">
        <v>42247</v>
      </c>
      <c r="E3056" s="33">
        <v>15</v>
      </c>
      <c r="F3056">
        <v>1</v>
      </c>
      <c r="G3056">
        <f>+HLOOKUP(VLOOKUP($B3056,$Q$2:$R$42,2,0),costos_sf!$D$2:$AY$99,base_minorista!$A3056,0)</f>
        <v>70158511.3610515</v>
      </c>
      <c r="H3056">
        <f>+HLOOKUP(VLOOKUP($B3056,$Q$2:$R$42,2,0),creditos_sf!$D$2:$AY$99,base_minorista!$A3056,0)</f>
        <v>113276933.33440782</v>
      </c>
      <c r="I3056">
        <f>+HLOOKUP(VLOOKUP($B3056,$Q$2:$R$42,2,0),creditos_sf!$D$103:$AY$200,base_minorista!$A3056,0)</f>
        <v>57604445.188634433</v>
      </c>
      <c r="J3056">
        <f>+HLOOKUP(VLOOKUP($B3056,$Q$2:$R$42,2,0),Costo_fondeo!$D$3:$AY$100,base_minorista!$A3056,0)</f>
        <v>6.4389309917710538</v>
      </c>
      <c r="K3056">
        <f>+HLOOKUP(VLOOKUP($B3056,$Q$2:$R$42,2,0),Costo_provisiones!$D$3:$AY$100,base_minorista!$A3056,0)</f>
        <v>12.819172170562766</v>
      </c>
      <c r="L3056">
        <f>+HLOOKUP(VLOOKUP($B3056,$Q$2:$R$42,2,0),Morosidad_control!$D$4:$AY$101,base_minorista!$A3056,0)</f>
        <v>9.6136589646367607</v>
      </c>
      <c r="M3056">
        <f ca="1">+OFFSET(Capital_2!$D$2,base_minorista!A3056,0)</f>
        <v>2.8874106541141011</v>
      </c>
      <c r="N3056">
        <f>+HLOOKUP(VLOOKUP($B3056,$Q$2:$R$42,2,0),costo_laboral!$E$2:$AZ$99,base_minorista!$A3056,0)</f>
        <v>18.882580970994407</v>
      </c>
      <c r="O3056">
        <f>+HLOOKUP(VLOOKUP($B3056,$Q$2:$R$42,2,0),Participacion2!$D$2:$AO$99,base_minorista!$A3056,0)</f>
        <v>0.43000243811835043</v>
      </c>
    </row>
    <row r="3057" spans="1:15" ht="16.5" x14ac:dyDescent="0.3">
      <c r="A3057">
        <v>47</v>
      </c>
      <c r="B3057">
        <v>33</v>
      </c>
      <c r="C3057">
        <v>46</v>
      </c>
      <c r="D3057" s="3">
        <v>42277</v>
      </c>
      <c r="E3057" s="33">
        <v>15</v>
      </c>
      <c r="F3057">
        <v>1</v>
      </c>
      <c r="G3057">
        <f>+HLOOKUP(VLOOKUP($B3057,$Q$2:$R$42,2,0),costos_sf!$D$2:$AY$99,base_minorista!$A3057,0)</f>
        <v>71157925.97048302</v>
      </c>
      <c r="H3057">
        <f>+HLOOKUP(VLOOKUP($B3057,$Q$2:$R$42,2,0),creditos_sf!$D$2:$AY$99,base_minorista!$A3057,0)</f>
        <v>110714762.10061373</v>
      </c>
      <c r="I3057">
        <f>+HLOOKUP(VLOOKUP($B3057,$Q$2:$R$42,2,0),creditos_sf!$D$103:$AY$200,base_minorista!$A3057,0)</f>
        <v>60294315.246889457</v>
      </c>
      <c r="J3057">
        <f>+HLOOKUP(VLOOKUP($B3057,$Q$2:$R$42,2,0),Costo_fondeo!$D$3:$AY$100,base_minorista!$A3057,0)</f>
        <v>6.4228210736817113</v>
      </c>
      <c r="K3057">
        <f>+HLOOKUP(VLOOKUP($B3057,$Q$2:$R$42,2,0),Costo_provisiones!$D$3:$AY$100,base_minorista!$A3057,0)</f>
        <v>13.345077444032649</v>
      </c>
      <c r="L3057">
        <f>+HLOOKUP(VLOOKUP($B3057,$Q$2:$R$42,2,0),Morosidad_control!$D$4:$AY$101,base_minorista!$A3057,0)</f>
        <v>9.2225986945728309</v>
      </c>
      <c r="M3057">
        <f ca="1">+OFFSET(Capital_2!$D$2,base_minorista!A3057,0)</f>
        <v>2.8604428107092303</v>
      </c>
      <c r="N3057">
        <f>+HLOOKUP(VLOOKUP($B3057,$Q$2:$R$42,2,0),costo_laboral!$E$2:$AZ$99,base_minorista!$A3057,0)</f>
        <v>19.180036806164892</v>
      </c>
      <c r="O3057">
        <f>+HLOOKUP(VLOOKUP($B3057,$Q$2:$R$42,2,0),Participacion2!$D$2:$AO$99,base_minorista!$A3057,0)</f>
        <v>0.41781117790036826</v>
      </c>
    </row>
    <row r="3058" spans="1:15" ht="16.5" x14ac:dyDescent="0.3">
      <c r="A3058">
        <v>48</v>
      </c>
      <c r="B3058">
        <v>33</v>
      </c>
      <c r="C3058">
        <v>47</v>
      </c>
      <c r="D3058" s="3">
        <v>42308</v>
      </c>
      <c r="E3058" s="33">
        <v>15</v>
      </c>
      <c r="F3058">
        <v>1</v>
      </c>
      <c r="G3058">
        <f>+HLOOKUP(VLOOKUP($B3058,$Q$2:$R$42,2,0),costos_sf!$D$2:$AY$99,base_minorista!$A3058,0)</f>
        <v>71418601.699622855</v>
      </c>
      <c r="H3058">
        <f>+HLOOKUP(VLOOKUP($B3058,$Q$2:$R$42,2,0),creditos_sf!$D$2:$AY$99,base_minorista!$A3058,0)</f>
        <v>111087617.29849006</v>
      </c>
      <c r="I3058">
        <f>+HLOOKUP(VLOOKUP($B3058,$Q$2:$R$42,2,0),creditos_sf!$D$103:$AY$200,base_minorista!$A3058,0)</f>
        <v>63326271.674385205</v>
      </c>
      <c r="J3058">
        <f>+HLOOKUP(VLOOKUP($B3058,$Q$2:$R$42,2,0),Costo_fondeo!$D$3:$AY$100,base_minorista!$A3058,0)</f>
        <v>6.3636767945471808</v>
      </c>
      <c r="K3058">
        <f>+HLOOKUP(VLOOKUP($B3058,$Q$2:$R$42,2,0),Costo_provisiones!$D$3:$AY$100,base_minorista!$A3058,0)</f>
        <v>12.632159922681838</v>
      </c>
      <c r="L3058">
        <f>+HLOOKUP(VLOOKUP($B3058,$Q$2:$R$42,2,0),Morosidad_control!$D$4:$AY$101,base_minorista!$A3058,0)</f>
        <v>10.077427450774101</v>
      </c>
      <c r="M3058">
        <f ca="1">+OFFSET(Capital_2!$D$2,base_minorista!A3058,0)</f>
        <v>2.8360712606451561</v>
      </c>
      <c r="N3058">
        <f>+HLOOKUP(VLOOKUP($B3058,$Q$2:$R$42,2,0),costo_laboral!$E$2:$AZ$99,base_minorista!$A3058,0)</f>
        <v>19.069466640670324</v>
      </c>
      <c r="O3058">
        <f>+HLOOKUP(VLOOKUP($B3058,$Q$2:$R$42,2,0),Participacion2!$D$2:$AO$99,base_minorista!$A3058,0)</f>
        <v>0.41548138415842412</v>
      </c>
    </row>
    <row r="3059" spans="1:15" ht="16.5" x14ac:dyDescent="0.3">
      <c r="A3059">
        <v>49</v>
      </c>
      <c r="B3059">
        <v>33</v>
      </c>
      <c r="C3059">
        <v>48</v>
      </c>
      <c r="D3059" s="3">
        <v>42338</v>
      </c>
      <c r="E3059" s="33">
        <v>15</v>
      </c>
      <c r="F3059">
        <v>1</v>
      </c>
      <c r="G3059">
        <f>+HLOOKUP(VLOOKUP($B3059,$Q$2:$R$42,2,0),costos_sf!$D$2:$AY$99,base_minorista!$A3059,0)</f>
        <v>69384166.973438576</v>
      </c>
      <c r="H3059">
        <f>+HLOOKUP(VLOOKUP($B3059,$Q$2:$R$42,2,0),creditos_sf!$D$2:$AY$99,base_minorista!$A3059,0)</f>
        <v>113549770.00561799</v>
      </c>
      <c r="I3059">
        <f>+HLOOKUP(VLOOKUP($B3059,$Q$2:$R$42,2,0),creditos_sf!$D$103:$AY$200,base_minorista!$A3059,0)</f>
        <v>67064602.113059707</v>
      </c>
      <c r="J3059">
        <f>+HLOOKUP(VLOOKUP($B3059,$Q$2:$R$42,2,0),Costo_fondeo!$D$3:$AY$100,base_minorista!$A3059,0)</f>
        <v>6.3353808758544572</v>
      </c>
      <c r="K3059">
        <f>+HLOOKUP(VLOOKUP($B3059,$Q$2:$R$42,2,0),Costo_provisiones!$D$3:$AY$100,base_minorista!$A3059,0)</f>
        <v>11.537231602886388</v>
      </c>
      <c r="L3059">
        <f>+HLOOKUP(VLOOKUP($B3059,$Q$2:$R$42,2,0),Morosidad_control!$D$4:$AY$101,base_minorista!$A3059,0)</f>
        <v>10.5628945196805</v>
      </c>
      <c r="M3059">
        <f ca="1">+OFFSET(Capital_2!$D$2,base_minorista!A3059,0)</f>
        <v>2.8102228331623054</v>
      </c>
      <c r="N3059">
        <f>+HLOOKUP(VLOOKUP($B3059,$Q$2:$R$42,2,0),costo_laboral!$E$2:$AZ$99,base_minorista!$A3059,0)</f>
        <v>18.585729337068837</v>
      </c>
      <c r="O3059">
        <f>+HLOOKUP(VLOOKUP($B3059,$Q$2:$R$42,2,0),Participacion2!$D$2:$AO$99,base_minorista!$A3059,0)</f>
        <v>0.42064329293603314</v>
      </c>
    </row>
    <row r="3060" spans="1:15" ht="16.5" x14ac:dyDescent="0.3">
      <c r="A3060">
        <v>50</v>
      </c>
      <c r="B3060">
        <v>33</v>
      </c>
      <c r="C3060">
        <v>49</v>
      </c>
      <c r="D3060" s="3">
        <v>42369</v>
      </c>
      <c r="E3060" s="33">
        <v>15</v>
      </c>
      <c r="F3060">
        <v>1</v>
      </c>
      <c r="G3060">
        <f>+HLOOKUP(VLOOKUP($B3060,$Q$2:$R$42,2,0),costos_sf!$D$2:$AY$99,base_minorista!$A3060,0)</f>
        <v>68841090.206133738</v>
      </c>
      <c r="H3060">
        <f>+HLOOKUP(VLOOKUP($B3060,$Q$2:$R$42,2,0),creditos_sf!$D$2:$AY$99,base_minorista!$A3060,0)</f>
        <v>115118268.40872832</v>
      </c>
      <c r="I3060">
        <f>+HLOOKUP(VLOOKUP($B3060,$Q$2:$R$42,2,0),creditos_sf!$D$103:$AY$200,base_minorista!$A3060,0)</f>
        <v>70072501.717354774</v>
      </c>
      <c r="J3060">
        <f>+HLOOKUP(VLOOKUP($B3060,$Q$2:$R$42,2,0),Costo_fondeo!$D$3:$AY$100,base_minorista!$A3060,0)</f>
        <v>6.2833972547494845</v>
      </c>
      <c r="K3060">
        <f>+HLOOKUP(VLOOKUP($B3060,$Q$2:$R$42,2,0),Costo_provisiones!$D$3:$AY$100,base_minorista!$A3060,0)</f>
        <v>11.254582478113274</v>
      </c>
      <c r="L3060">
        <f>+HLOOKUP(VLOOKUP($B3060,$Q$2:$R$42,2,0),Morosidad_control!$D$4:$AY$101,base_minorista!$A3060,0)</f>
        <v>11.424391843124999</v>
      </c>
      <c r="M3060">
        <f ca="1">+OFFSET(Capital_2!$D$2,base_minorista!A3060,0)</f>
        <v>2.789179696006852</v>
      </c>
      <c r="N3060">
        <f>+HLOOKUP(VLOOKUP($B3060,$Q$2:$R$42,2,0),costo_laboral!$E$2:$AZ$99,base_minorista!$A3060,0)</f>
        <v>18.388782776112659</v>
      </c>
      <c r="O3060">
        <f>+HLOOKUP(VLOOKUP($B3060,$Q$2:$R$42,2,0),Participacion2!$D$2:$AO$99,base_minorista!$A3060,0)</f>
        <v>0.42758068597457211</v>
      </c>
    </row>
    <row r="3061" spans="1:15" ht="16.5" x14ac:dyDescent="0.3">
      <c r="A3061">
        <v>51</v>
      </c>
      <c r="B3061">
        <v>33</v>
      </c>
      <c r="C3061">
        <v>50</v>
      </c>
      <c r="D3061" s="3">
        <v>42400</v>
      </c>
      <c r="E3061" s="33">
        <v>16</v>
      </c>
      <c r="F3061">
        <v>1</v>
      </c>
      <c r="G3061">
        <f>+HLOOKUP(VLOOKUP($B3061,$Q$2:$R$42,2,0),costos_sf!$D$2:$AY$99,base_minorista!$A3061,0)</f>
        <v>70235404.713767201</v>
      </c>
      <c r="H3061">
        <f>+HLOOKUP(VLOOKUP($B3061,$Q$2:$R$42,2,0),creditos_sf!$D$2:$AY$99,base_minorista!$A3061,0)</f>
        <v>115188087.21616925</v>
      </c>
      <c r="I3061">
        <f>+HLOOKUP(VLOOKUP($B3061,$Q$2:$R$42,2,0),creditos_sf!$D$103:$AY$200,base_minorista!$A3061,0)</f>
        <v>72536689.3463099</v>
      </c>
      <c r="J3061">
        <f>+HLOOKUP(VLOOKUP($B3061,$Q$2:$R$42,2,0),Costo_fondeo!$D$3:$AY$100,base_minorista!$A3061,0)</f>
        <v>6.2389166586897211</v>
      </c>
      <c r="K3061">
        <f>+HLOOKUP(VLOOKUP($B3061,$Q$2:$R$42,2,0),Costo_provisiones!$D$3:$AY$100,base_minorista!$A3061,0)</f>
        <v>11.982897485836261</v>
      </c>
      <c r="L3061">
        <f>+HLOOKUP(VLOOKUP($B3061,$Q$2:$R$42,2,0),Morosidad_control!$D$4:$AY$101,base_minorista!$A3061,0)</f>
        <v>10.818730036820799</v>
      </c>
      <c r="M3061">
        <f ca="1">+OFFSET(Capital_2!$D$2,base_minorista!A3061,0)</f>
        <v>2.7880675647391326</v>
      </c>
      <c r="N3061">
        <f>+HLOOKUP(VLOOKUP($B3061,$Q$2:$R$42,2,0),costo_laboral!$E$2:$AZ$99,base_minorista!$A3061,0)</f>
        <v>18.363787207033631</v>
      </c>
      <c r="O3061">
        <f>+HLOOKUP(VLOOKUP($B3061,$Q$2:$R$42,2,0),Participacion2!$D$2:$AO$99,base_minorista!$A3061,0)</f>
        <v>0.43347969957237381</v>
      </c>
    </row>
    <row r="3062" spans="1:15" ht="16.5" x14ac:dyDescent="0.3">
      <c r="A3062">
        <v>52</v>
      </c>
      <c r="B3062">
        <v>33</v>
      </c>
      <c r="C3062">
        <v>51</v>
      </c>
      <c r="D3062" s="3">
        <v>42429</v>
      </c>
      <c r="E3062" s="33">
        <v>16</v>
      </c>
      <c r="F3062">
        <v>1</v>
      </c>
      <c r="G3062">
        <f>+HLOOKUP(VLOOKUP($B3062,$Q$2:$R$42,2,0),costos_sf!$D$2:$AY$99,base_minorista!$A3062,0)</f>
        <v>71865821.378144801</v>
      </c>
      <c r="H3062">
        <f>+HLOOKUP(VLOOKUP($B3062,$Q$2:$R$42,2,0),creditos_sf!$D$2:$AY$99,base_minorista!$A3062,0)</f>
        <v>116287859.96096416</v>
      </c>
      <c r="I3062">
        <f>+HLOOKUP(VLOOKUP($B3062,$Q$2:$R$42,2,0),creditos_sf!$D$103:$AY$200,base_minorista!$A3062,0)</f>
        <v>76118004.033472925</v>
      </c>
      <c r="J3062">
        <f>+HLOOKUP(VLOOKUP($B3062,$Q$2:$R$42,2,0),Costo_fondeo!$D$3:$AY$100,base_minorista!$A3062,0)</f>
        <v>6.2168266423498464</v>
      </c>
      <c r="K3062">
        <f>+HLOOKUP(VLOOKUP($B3062,$Q$2:$R$42,2,0),Costo_provisiones!$D$3:$AY$100,base_minorista!$A3062,0)</f>
        <v>12.451978515261807</v>
      </c>
      <c r="L3062">
        <f>+HLOOKUP(VLOOKUP($B3062,$Q$2:$R$42,2,0),Morosidad_control!$D$4:$AY$101,base_minorista!$A3062,0)</f>
        <v>10.353932629272601</v>
      </c>
      <c r="M3062">
        <f ca="1">+OFFSET(Capital_2!$D$2,base_minorista!A3062,0)</f>
        <v>2.8101212764635846</v>
      </c>
      <c r="N3062">
        <f>+HLOOKUP(VLOOKUP($B3062,$Q$2:$R$42,2,0),costo_laboral!$E$2:$AZ$99,base_minorista!$A3062,0)</f>
        <v>18.378357151957776</v>
      </c>
      <c r="O3062">
        <f>+HLOOKUP(VLOOKUP($B3062,$Q$2:$R$42,2,0),Participacion2!$D$2:$AO$99,base_minorista!$A3062,0)</f>
        <v>0.43870575483431007</v>
      </c>
    </row>
    <row r="3063" spans="1:15" ht="16.5" x14ac:dyDescent="0.3">
      <c r="A3063">
        <v>53</v>
      </c>
      <c r="B3063">
        <v>33</v>
      </c>
      <c r="C3063">
        <v>52</v>
      </c>
      <c r="D3063" s="3">
        <v>42460</v>
      </c>
      <c r="E3063" s="33">
        <v>16</v>
      </c>
      <c r="F3063">
        <v>1</v>
      </c>
      <c r="G3063">
        <f>+HLOOKUP(VLOOKUP($B3063,$Q$2:$R$42,2,0),costos_sf!$D$2:$AY$99,base_minorista!$A3063,0)</f>
        <v>70258720.222502798</v>
      </c>
      <c r="H3063">
        <f>+HLOOKUP(VLOOKUP($B3063,$Q$2:$R$42,2,0),creditos_sf!$D$2:$AY$99,base_minorista!$A3063,0)</f>
        <v>115468397.41244316</v>
      </c>
      <c r="I3063">
        <f>+HLOOKUP(VLOOKUP($B3063,$Q$2:$R$42,2,0),creditos_sf!$D$103:$AY$200,base_minorista!$A3063,0)</f>
        <v>77048634.206803665</v>
      </c>
      <c r="J3063">
        <f>+HLOOKUP(VLOOKUP($B3063,$Q$2:$R$42,2,0),Costo_fondeo!$D$3:$AY$100,base_minorista!$A3063,0)</f>
        <v>6.1635872386388098</v>
      </c>
      <c r="K3063">
        <f>+HLOOKUP(VLOOKUP($B3063,$Q$2:$R$42,2,0),Costo_provisiones!$D$3:$AY$100,base_minorista!$A3063,0)</f>
        <v>11.294428264073083</v>
      </c>
      <c r="L3063">
        <f>+HLOOKUP(VLOOKUP($B3063,$Q$2:$R$42,2,0),Morosidad_control!$D$4:$AY$101,base_minorista!$A3063,0)</f>
        <v>10.3961439332148</v>
      </c>
      <c r="M3063">
        <f ca="1">+OFFSET(Capital_2!$D$2,base_minorista!A3063,0)</f>
        <v>2.8489018213335102</v>
      </c>
      <c r="N3063">
        <f>+HLOOKUP(VLOOKUP($B3063,$Q$2:$R$42,2,0),costo_laboral!$E$2:$AZ$99,base_minorista!$A3063,0)</f>
        <v>18.651970849725881</v>
      </c>
      <c r="O3063">
        <f>+HLOOKUP(VLOOKUP($B3063,$Q$2:$R$42,2,0),Participacion2!$D$2:$AO$99,base_minorista!$A3063,0)</f>
        <v>0.43882479664419366</v>
      </c>
    </row>
    <row r="3064" spans="1:15" ht="16.5" x14ac:dyDescent="0.3">
      <c r="A3064">
        <v>54</v>
      </c>
      <c r="B3064">
        <v>33</v>
      </c>
      <c r="C3064">
        <v>53</v>
      </c>
      <c r="D3064" s="3">
        <v>42490</v>
      </c>
      <c r="E3064" s="33">
        <v>16</v>
      </c>
      <c r="F3064">
        <v>1</v>
      </c>
      <c r="G3064">
        <f>+HLOOKUP(VLOOKUP($B3064,$Q$2:$R$42,2,0),costos_sf!$D$2:$AY$99,base_minorista!$A3064,0)</f>
        <v>73746385.112981156</v>
      </c>
      <c r="H3064">
        <f>+HLOOKUP(VLOOKUP($B3064,$Q$2:$R$42,2,0),creditos_sf!$D$2:$AY$99,base_minorista!$A3064,0)</f>
        <v>116116097.88404909</v>
      </c>
      <c r="I3064">
        <f>+HLOOKUP(VLOOKUP($B3064,$Q$2:$R$42,2,0),creditos_sf!$D$103:$AY$200,base_minorista!$A3064,0)</f>
        <v>79782630.517939895</v>
      </c>
      <c r="J3064">
        <f>+HLOOKUP(VLOOKUP($B3064,$Q$2:$R$42,2,0),Costo_fondeo!$D$3:$AY$100,base_minorista!$A3064,0)</f>
        <v>6.1234586837393463</v>
      </c>
      <c r="K3064">
        <f>+HLOOKUP(VLOOKUP($B3064,$Q$2:$R$42,2,0),Costo_provisiones!$D$3:$AY$100,base_minorista!$A3064,0)</f>
        <v>12.17789804073805</v>
      </c>
      <c r="L3064">
        <f>+HLOOKUP(VLOOKUP($B3064,$Q$2:$R$42,2,0),Morosidad_control!$D$4:$AY$101,base_minorista!$A3064,0)</f>
        <v>9.5067367729421104</v>
      </c>
      <c r="M3064">
        <f ca="1">+OFFSET(Capital_2!$D$2,base_minorista!A3064,0)</f>
        <v>2.8814923639740782</v>
      </c>
      <c r="N3064">
        <f>+HLOOKUP(VLOOKUP($B3064,$Q$2:$R$42,2,0),costo_laboral!$E$2:$AZ$99,base_minorista!$A3064,0)</f>
        <v>18.627827116094075</v>
      </c>
      <c r="O3064">
        <f>+HLOOKUP(VLOOKUP($B3064,$Q$2:$R$42,2,0),Participacion2!$D$2:$AO$99,base_minorista!$A3064,0)</f>
        <v>0.43989634465258592</v>
      </c>
    </row>
    <row r="3065" spans="1:15" ht="16.5" x14ac:dyDescent="0.3">
      <c r="A3065">
        <v>55</v>
      </c>
      <c r="B3065">
        <v>33</v>
      </c>
      <c r="C3065">
        <v>54</v>
      </c>
      <c r="D3065" s="3">
        <v>42521</v>
      </c>
      <c r="E3065" s="33">
        <v>16</v>
      </c>
      <c r="F3065">
        <v>1</v>
      </c>
      <c r="G3065">
        <f>+HLOOKUP(VLOOKUP($B3065,$Q$2:$R$42,2,0),costos_sf!$D$2:$AY$99,base_minorista!$A3065,0)</f>
        <v>76119748.71016036</v>
      </c>
      <c r="H3065">
        <f>+HLOOKUP(VLOOKUP($B3065,$Q$2:$R$42,2,0),creditos_sf!$D$2:$AY$99,base_minorista!$A3065,0)</f>
        <v>117178689.58315878</v>
      </c>
      <c r="I3065">
        <f>+HLOOKUP(VLOOKUP($B3065,$Q$2:$R$42,2,0),creditos_sf!$D$103:$AY$200,base_minorista!$A3065,0)</f>
        <v>81846482.245127976</v>
      </c>
      <c r="J3065">
        <f>+HLOOKUP(VLOOKUP($B3065,$Q$2:$R$42,2,0),Costo_fondeo!$D$3:$AY$100,base_minorista!$A3065,0)</f>
        <v>6.0819166777197786</v>
      </c>
      <c r="K3065">
        <f>+HLOOKUP(VLOOKUP($B3065,$Q$2:$R$42,2,0),Costo_provisiones!$D$3:$AY$100,base_minorista!$A3065,0)</f>
        <v>13.121814507652118</v>
      </c>
      <c r="L3065">
        <f>+HLOOKUP(VLOOKUP($B3065,$Q$2:$R$42,2,0),Morosidad_control!$D$4:$AY$101,base_minorista!$A3065,0)</f>
        <v>9.7859216350681404</v>
      </c>
      <c r="M3065">
        <f ca="1">+OFFSET(Capital_2!$D$2,base_minorista!A3065,0)</f>
        <v>2.9184975362021124</v>
      </c>
      <c r="N3065">
        <f>+HLOOKUP(VLOOKUP($B3065,$Q$2:$R$42,2,0),costo_laboral!$E$2:$AZ$99,base_minorista!$A3065,0)</f>
        <v>18.64031114966339</v>
      </c>
      <c r="O3065">
        <f>+HLOOKUP(VLOOKUP($B3065,$Q$2:$R$42,2,0),Participacion2!$D$2:$AO$99,base_minorista!$A3065,0)</f>
        <v>0.4429633261080923</v>
      </c>
    </row>
    <row r="3066" spans="1:15" ht="16.5" x14ac:dyDescent="0.3">
      <c r="A3066">
        <v>56</v>
      </c>
      <c r="B3066">
        <v>33</v>
      </c>
      <c r="C3066">
        <v>55</v>
      </c>
      <c r="D3066" s="3">
        <v>42551</v>
      </c>
      <c r="E3066" s="33">
        <v>16</v>
      </c>
      <c r="F3066">
        <v>1</v>
      </c>
      <c r="G3066">
        <f>+HLOOKUP(VLOOKUP($B3066,$Q$2:$R$42,2,0),costos_sf!$D$2:$AY$99,base_minorista!$A3066,0)</f>
        <v>77322582.305046082</v>
      </c>
      <c r="H3066">
        <f>+HLOOKUP(VLOOKUP($B3066,$Q$2:$R$42,2,0),creditos_sf!$D$2:$AY$99,base_minorista!$A3066,0)</f>
        <v>119049604.61142784</v>
      </c>
      <c r="I3066">
        <f>+HLOOKUP(VLOOKUP($B3066,$Q$2:$R$42,2,0),creditos_sf!$D$103:$AY$200,base_minorista!$A3066,0)</f>
        <v>82037883.854760632</v>
      </c>
      <c r="J3066">
        <f>+HLOOKUP(VLOOKUP($B3066,$Q$2:$R$42,2,0),Costo_fondeo!$D$3:$AY$100,base_minorista!$A3066,0)</f>
        <v>6.0714643193697997</v>
      </c>
      <c r="K3066">
        <f>+HLOOKUP(VLOOKUP($B3066,$Q$2:$R$42,2,0),Costo_provisiones!$D$3:$AY$100,base_minorista!$A3066,0)</f>
        <v>13.249729111254824</v>
      </c>
      <c r="L3066">
        <f>+HLOOKUP(VLOOKUP($B3066,$Q$2:$R$42,2,0),Morosidad_control!$D$4:$AY$101,base_minorista!$A3066,0)</f>
        <v>10.499737951481899</v>
      </c>
      <c r="M3066">
        <f ca="1">+OFFSET(Capital_2!$D$2,base_minorista!A3066,0)</f>
        <v>2.9650713359667673</v>
      </c>
      <c r="N3066">
        <f>+HLOOKUP(VLOOKUP($B3066,$Q$2:$R$42,2,0),costo_laboral!$E$2:$AZ$99,base_minorista!$A3066,0)</f>
        <v>18.678992564382131</v>
      </c>
      <c r="O3066">
        <f>+HLOOKUP(VLOOKUP($B3066,$Q$2:$R$42,2,0),Participacion2!$D$2:$AO$99,base_minorista!$A3066,0)</f>
        <v>0.44772200938446877</v>
      </c>
    </row>
    <row r="3067" spans="1:15" ht="16.5" x14ac:dyDescent="0.3">
      <c r="A3067">
        <v>57</v>
      </c>
      <c r="B3067">
        <v>33</v>
      </c>
      <c r="C3067">
        <v>56</v>
      </c>
      <c r="D3067" s="3">
        <v>42582</v>
      </c>
      <c r="E3067" s="33">
        <v>16</v>
      </c>
      <c r="F3067">
        <v>1</v>
      </c>
      <c r="G3067">
        <f>+HLOOKUP(VLOOKUP($B3067,$Q$2:$R$42,2,0),costos_sf!$D$2:$AY$99,base_minorista!$A3067,0)</f>
        <v>80609512.931060657</v>
      </c>
      <c r="H3067">
        <f>+HLOOKUP(VLOOKUP($B3067,$Q$2:$R$42,2,0),creditos_sf!$D$2:$AY$99,base_minorista!$A3067,0)</f>
        <v>120416964.02108347</v>
      </c>
      <c r="I3067">
        <f>+HLOOKUP(VLOOKUP($B3067,$Q$2:$R$42,2,0),creditos_sf!$D$103:$AY$200,base_minorista!$A3067,0)</f>
        <v>82263530.168519676</v>
      </c>
      <c r="J3067">
        <f>+HLOOKUP(VLOOKUP($B3067,$Q$2:$R$42,2,0),Costo_fondeo!$D$3:$AY$100,base_minorista!$A3067,0)</f>
        <v>6.065915252208681</v>
      </c>
      <c r="K3067">
        <f>+HLOOKUP(VLOOKUP($B3067,$Q$2:$R$42,2,0),Costo_provisiones!$D$3:$AY$100,base_minorista!$A3067,0)</f>
        <v>14.121413613724437</v>
      </c>
      <c r="L3067">
        <f>+HLOOKUP(VLOOKUP($B3067,$Q$2:$R$42,2,0),Morosidad_control!$D$4:$AY$101,base_minorista!$A3067,0)</f>
        <v>10.3888878419404</v>
      </c>
      <c r="M3067">
        <f ca="1">+OFFSET(Capital_2!$D$2,base_minorista!A3067,0)</f>
        <v>3.0367322920898565</v>
      </c>
      <c r="N3067">
        <f>+HLOOKUP(VLOOKUP($B3067,$Q$2:$R$42,2,0),costo_laboral!$E$2:$AZ$99,base_minorista!$A3067,0)</f>
        <v>18.720854387084234</v>
      </c>
      <c r="O3067">
        <f>+HLOOKUP(VLOOKUP($B3067,$Q$2:$R$42,2,0),Participacion2!$D$2:$AO$99,base_minorista!$A3067,0)</f>
        <v>0.45224396897440194</v>
      </c>
    </row>
    <row r="3068" spans="1:15" ht="16.5" x14ac:dyDescent="0.3">
      <c r="A3068">
        <v>58</v>
      </c>
      <c r="B3068">
        <v>33</v>
      </c>
      <c r="C3068">
        <v>57</v>
      </c>
      <c r="D3068" s="3">
        <v>42613</v>
      </c>
      <c r="E3068" s="33">
        <v>16</v>
      </c>
      <c r="F3068">
        <v>1</v>
      </c>
      <c r="G3068">
        <f>+HLOOKUP(VLOOKUP($B3068,$Q$2:$R$42,2,0),costos_sf!$D$2:$AY$99,base_minorista!$A3068,0)</f>
        <v>82199966.199400723</v>
      </c>
      <c r="H3068">
        <f>+HLOOKUP(VLOOKUP($B3068,$Q$2:$R$42,2,0),creditos_sf!$D$2:$AY$99,base_minorista!$A3068,0)</f>
        <v>121732767.08846085</v>
      </c>
      <c r="I3068">
        <f>+HLOOKUP(VLOOKUP($B3068,$Q$2:$R$42,2,0),creditos_sf!$D$103:$AY$200,base_minorista!$A3068,0)</f>
        <v>81227393.161237061</v>
      </c>
      <c r="J3068">
        <f>+HLOOKUP(VLOOKUP($B3068,$Q$2:$R$42,2,0),Costo_fondeo!$D$3:$AY$100,base_minorista!$A3068,0)</f>
        <v>6.1021744775762512</v>
      </c>
      <c r="K3068">
        <f>+HLOOKUP(VLOOKUP($B3068,$Q$2:$R$42,2,0),Costo_provisiones!$D$3:$AY$100,base_minorista!$A3068,0)</f>
        <v>14.536676947348012</v>
      </c>
      <c r="L3068">
        <f>+HLOOKUP(VLOOKUP($B3068,$Q$2:$R$42,2,0),Morosidad_control!$D$4:$AY$101,base_minorista!$A3068,0)</f>
        <v>10.352403445293801</v>
      </c>
      <c r="M3068">
        <f ca="1">+OFFSET(Capital_2!$D$2,base_minorista!A3068,0)</f>
        <v>3.0987757605561481</v>
      </c>
      <c r="N3068">
        <f>+HLOOKUP(VLOOKUP($B3068,$Q$2:$R$42,2,0),costo_laboral!$E$2:$AZ$99,base_minorista!$A3068,0)</f>
        <v>18.928697435664205</v>
      </c>
      <c r="O3068">
        <f>+HLOOKUP(VLOOKUP($B3068,$Q$2:$R$42,2,0),Participacion2!$D$2:$AO$99,base_minorista!$A3068,0)</f>
        <v>0.4563824436730507</v>
      </c>
    </row>
    <row r="3069" spans="1:15" ht="16.5" x14ac:dyDescent="0.3">
      <c r="A3069">
        <v>59</v>
      </c>
      <c r="B3069">
        <v>33</v>
      </c>
      <c r="C3069">
        <v>58</v>
      </c>
      <c r="D3069" s="3">
        <v>42643</v>
      </c>
      <c r="E3069" s="33">
        <v>16</v>
      </c>
      <c r="F3069">
        <v>1</v>
      </c>
      <c r="G3069">
        <f>+HLOOKUP(VLOOKUP($B3069,$Q$2:$R$42,2,0),costos_sf!$D$2:$AY$99,base_minorista!$A3069,0)</f>
        <v>82796236.49548088</v>
      </c>
      <c r="H3069">
        <f>+HLOOKUP(VLOOKUP($B3069,$Q$2:$R$42,2,0),creditos_sf!$D$2:$AY$99,base_minorista!$A3069,0)</f>
        <v>125034101.77406445</v>
      </c>
      <c r="I3069">
        <f>+HLOOKUP(VLOOKUP($B3069,$Q$2:$R$42,2,0),creditos_sf!$D$103:$AY$200,base_minorista!$A3069,0)</f>
        <v>80495590.630599782</v>
      </c>
      <c r="J3069">
        <f>+HLOOKUP(VLOOKUP($B3069,$Q$2:$R$42,2,0),Costo_fondeo!$D$3:$AY$100,base_minorista!$A3069,0)</f>
        <v>6.1162791617961334</v>
      </c>
      <c r="K3069">
        <f>+HLOOKUP(VLOOKUP($B3069,$Q$2:$R$42,2,0),Costo_provisiones!$D$3:$AY$100,base_minorista!$A3069,0)</f>
        <v>14.323402805214577</v>
      </c>
      <c r="L3069">
        <f>+HLOOKUP(VLOOKUP($B3069,$Q$2:$R$42,2,0),Morosidad_control!$D$4:$AY$101,base_minorista!$A3069,0)</f>
        <v>10.7429685244586</v>
      </c>
      <c r="M3069">
        <f ca="1">+OFFSET(Capital_2!$D$2,base_minorista!A3069,0)</f>
        <v>3.1647538313822339</v>
      </c>
      <c r="N3069">
        <f>+HLOOKUP(VLOOKUP($B3069,$Q$2:$R$42,2,0),costo_laboral!$E$2:$AZ$99,base_minorista!$A3069,0)</f>
        <v>18.841693786921336</v>
      </c>
      <c r="O3069">
        <f>+HLOOKUP(VLOOKUP($B3069,$Q$2:$R$42,2,0),Participacion2!$D$2:$AO$99,base_minorista!$A3069,0)</f>
        <v>0.46191875014953621</v>
      </c>
    </row>
    <row r="3070" spans="1:15" ht="16.5" x14ac:dyDescent="0.3">
      <c r="A3070">
        <v>60</v>
      </c>
      <c r="B3070">
        <v>33</v>
      </c>
      <c r="C3070">
        <v>59</v>
      </c>
      <c r="D3070" s="3">
        <v>42674</v>
      </c>
      <c r="E3070" s="33">
        <v>16</v>
      </c>
      <c r="F3070">
        <v>1</v>
      </c>
      <c r="G3070">
        <f>+HLOOKUP(VLOOKUP($B3070,$Q$2:$R$42,2,0),costos_sf!$D$2:$AY$99,base_minorista!$A3070,0)</f>
        <v>83400699.041983932</v>
      </c>
      <c r="H3070">
        <f>+HLOOKUP(VLOOKUP($B3070,$Q$2:$R$42,2,0),creditos_sf!$D$2:$AY$99,base_minorista!$A3070,0)</f>
        <v>128344415.42942065</v>
      </c>
      <c r="I3070">
        <f>+HLOOKUP(VLOOKUP($B3070,$Q$2:$R$42,2,0),creditos_sf!$D$103:$AY$200,base_minorista!$A3070,0)</f>
        <v>79241350.932079583</v>
      </c>
      <c r="J3070">
        <f>+HLOOKUP(VLOOKUP($B3070,$Q$2:$R$42,2,0),Costo_fondeo!$D$3:$AY$100,base_minorista!$A3070,0)</f>
        <v>6.1737819309895716</v>
      </c>
      <c r="K3070">
        <f>+HLOOKUP(VLOOKUP($B3070,$Q$2:$R$42,2,0),Costo_provisiones!$D$3:$AY$100,base_minorista!$A3070,0)</f>
        <v>14.877794347921631</v>
      </c>
      <c r="L3070">
        <f>+HLOOKUP(VLOOKUP($B3070,$Q$2:$R$42,2,0),Morosidad_control!$D$4:$AY$101,base_minorista!$A3070,0)</f>
        <v>11.040416452325299</v>
      </c>
      <c r="M3070">
        <f ca="1">+OFFSET(Capital_2!$D$2,base_minorista!A3070,0)</f>
        <v>3.232264312603593</v>
      </c>
      <c r="N3070">
        <f>+HLOOKUP(VLOOKUP($B3070,$Q$2:$R$42,2,0),costo_laboral!$E$2:$AZ$99,base_minorista!$A3070,0)</f>
        <v>18.831665332480881</v>
      </c>
      <c r="O3070">
        <f>+HLOOKUP(VLOOKUP($B3070,$Q$2:$R$42,2,0),Participacion2!$D$2:$AO$99,base_minorista!$A3070,0)</f>
        <v>0.4703686586533527</v>
      </c>
    </row>
    <row r="3071" spans="1:15" ht="16.5" x14ac:dyDescent="0.3">
      <c r="A3071">
        <v>61</v>
      </c>
      <c r="B3071">
        <v>33</v>
      </c>
      <c r="C3071">
        <v>60</v>
      </c>
      <c r="D3071" s="3">
        <v>42704</v>
      </c>
      <c r="E3071" s="33">
        <v>16</v>
      </c>
      <c r="F3071">
        <v>1</v>
      </c>
      <c r="G3071">
        <f>+HLOOKUP(VLOOKUP($B3071,$Q$2:$R$42,2,0),costos_sf!$D$2:$AY$99,base_minorista!$A3071,0)</f>
        <v>83341832.561409771</v>
      </c>
      <c r="H3071">
        <f>+HLOOKUP(VLOOKUP($B3071,$Q$2:$R$42,2,0),creditos_sf!$D$2:$AY$99,base_minorista!$A3071,0)</f>
        <v>102314622.64281954</v>
      </c>
      <c r="I3071">
        <f>+HLOOKUP(VLOOKUP($B3071,$Q$2:$R$42,2,0),creditos_sf!$D$103:$AY$200,base_minorista!$A3071,0)</f>
        <v>105947852.12543342</v>
      </c>
      <c r="J3071">
        <f>+HLOOKUP(VLOOKUP($B3071,$Q$2:$R$42,2,0),Costo_fondeo!$D$3:$AY$100,base_minorista!$A3071,0)</f>
        <v>6.1996592065992386</v>
      </c>
      <c r="K3071">
        <f>+HLOOKUP(VLOOKUP($B3071,$Q$2:$R$42,2,0),Costo_provisiones!$D$3:$AY$100,base_minorista!$A3071,0)</f>
        <v>14.306806890599225</v>
      </c>
      <c r="L3071">
        <f>+HLOOKUP(VLOOKUP($B3071,$Q$2:$R$42,2,0),Morosidad_control!$D$4:$AY$101,base_minorista!$A3071,0)</f>
        <v>10.0332398085484</v>
      </c>
      <c r="M3071">
        <f ca="1">+OFFSET(Capital_2!$D$2,base_minorista!A3071,0)</f>
        <v>3.2966619789838338</v>
      </c>
      <c r="N3071">
        <f>+HLOOKUP(VLOOKUP($B3071,$Q$2:$R$42,2,0),costo_laboral!$E$2:$AZ$99,base_minorista!$A3071,0)</f>
        <v>19.014840695718515</v>
      </c>
      <c r="O3071">
        <f>+HLOOKUP(VLOOKUP($B3071,$Q$2:$R$42,2,0),Participacion2!$D$2:$AO$99,base_minorista!$A3071,0)</f>
        <v>0.37069104819515447</v>
      </c>
    </row>
    <row r="3072" spans="1:15" ht="16.5" x14ac:dyDescent="0.3">
      <c r="A3072">
        <v>62</v>
      </c>
      <c r="B3072">
        <v>33</v>
      </c>
      <c r="C3072">
        <v>61</v>
      </c>
      <c r="D3072" s="3">
        <v>42735</v>
      </c>
      <c r="E3072" s="33">
        <v>16</v>
      </c>
      <c r="F3072">
        <v>1</v>
      </c>
      <c r="G3072">
        <f>+HLOOKUP(VLOOKUP($B3072,$Q$2:$R$42,2,0),costos_sf!$D$2:$AY$99,base_minorista!$A3072,0)</f>
        <v>86774328.780523226</v>
      </c>
      <c r="H3072">
        <f>+HLOOKUP(VLOOKUP($B3072,$Q$2:$R$42,2,0),creditos_sf!$D$2:$AY$99,base_minorista!$A3072,0)</f>
        <v>104920567.96672985</v>
      </c>
      <c r="I3072">
        <f>+HLOOKUP(VLOOKUP($B3072,$Q$2:$R$42,2,0),creditos_sf!$D$103:$AY$200,base_minorista!$A3072,0)</f>
        <v>106110440.10085936</v>
      </c>
      <c r="J3072">
        <f>+HLOOKUP(VLOOKUP($B3072,$Q$2:$R$42,2,0),Costo_fondeo!$D$3:$AY$100,base_minorista!$A3072,0)</f>
        <v>6.2441006902959906</v>
      </c>
      <c r="K3072">
        <f>+HLOOKUP(VLOOKUP($B3072,$Q$2:$R$42,2,0),Costo_provisiones!$D$3:$AY$100,base_minorista!$A3072,0)</f>
        <v>15.428616053410662</v>
      </c>
      <c r="L3072">
        <f>+HLOOKUP(VLOOKUP($B3072,$Q$2:$R$42,2,0),Morosidad_control!$D$4:$AY$101,base_minorista!$A3072,0)</f>
        <v>9.9473533830535104</v>
      </c>
      <c r="M3072">
        <f ca="1">+OFFSET(Capital_2!$D$2,base_minorista!A3072,0)</f>
        <v>3.371561018368705</v>
      </c>
      <c r="N3072">
        <f>+HLOOKUP(VLOOKUP($B3072,$Q$2:$R$42,2,0),costo_laboral!$E$2:$AZ$99,base_minorista!$A3072,0)</f>
        <v>19.108573812646537</v>
      </c>
      <c r="O3072">
        <f>+HLOOKUP(VLOOKUP($B3072,$Q$2:$R$42,2,0),Participacion2!$D$2:$AO$99,base_minorista!$A3072,0)</f>
        <v>0.37903681118771604</v>
      </c>
    </row>
    <row r="3073" spans="1:15" ht="16.5" x14ac:dyDescent="0.3">
      <c r="A3073">
        <v>63</v>
      </c>
      <c r="B3073">
        <v>33</v>
      </c>
      <c r="C3073">
        <v>62</v>
      </c>
      <c r="D3073" s="3">
        <v>42766</v>
      </c>
      <c r="E3073" s="33">
        <v>17</v>
      </c>
      <c r="F3073">
        <v>1</v>
      </c>
      <c r="G3073">
        <f>+HLOOKUP(VLOOKUP($B3073,$Q$2:$R$42,2,0),costos_sf!$D$2:$AY$99,base_minorista!$A3073,0)</f>
        <v>87351547.232878163</v>
      </c>
      <c r="H3073">
        <f>+HLOOKUP(VLOOKUP($B3073,$Q$2:$R$42,2,0),creditos_sf!$D$2:$AY$99,base_minorista!$A3073,0)</f>
        <v>105464712.70679089</v>
      </c>
      <c r="I3073">
        <f>+HLOOKUP(VLOOKUP($B3073,$Q$2:$R$42,2,0),creditos_sf!$D$103:$AY$200,base_minorista!$A3073,0)</f>
        <v>101580966.68840389</v>
      </c>
      <c r="J3073">
        <f>+HLOOKUP(VLOOKUP($B3073,$Q$2:$R$42,2,0),Costo_fondeo!$D$3:$AY$100,base_minorista!$A3073,0)</f>
        <v>6.2724126608160384</v>
      </c>
      <c r="K3073">
        <f>+HLOOKUP(VLOOKUP($B3073,$Q$2:$R$42,2,0),Costo_provisiones!$D$3:$AY$100,base_minorista!$A3073,0)</f>
        <v>15.387994313351133</v>
      </c>
      <c r="L3073">
        <f>+HLOOKUP(VLOOKUP($B3073,$Q$2:$R$42,2,0),Morosidad_control!$D$4:$AY$101,base_minorista!$A3073,0)</f>
        <v>9.4188547158787994</v>
      </c>
      <c r="M3073">
        <f ca="1">+OFFSET(Capital_2!$D$2,base_minorista!A3073,0)</f>
        <v>3.4309045641717737</v>
      </c>
      <c r="N3073">
        <f>+HLOOKUP(VLOOKUP($B3073,$Q$2:$R$42,2,0),costo_laboral!$E$2:$AZ$99,base_minorista!$A3073,0)</f>
        <v>19.485228598333826</v>
      </c>
      <c r="O3073">
        <f>+HLOOKUP(VLOOKUP($B3073,$Q$2:$R$42,2,0),Participacion2!$D$2:$AO$99,base_minorista!$A3073,0)</f>
        <v>0.38451213907060167</v>
      </c>
    </row>
    <row r="3074" spans="1:15" ht="16.5" x14ac:dyDescent="0.3">
      <c r="A3074">
        <v>64</v>
      </c>
      <c r="B3074">
        <v>33</v>
      </c>
      <c r="C3074">
        <v>63</v>
      </c>
      <c r="D3074" s="3">
        <v>42794</v>
      </c>
      <c r="E3074" s="33">
        <v>17</v>
      </c>
      <c r="F3074">
        <v>1</v>
      </c>
      <c r="G3074">
        <f>+HLOOKUP(VLOOKUP($B3074,$Q$2:$R$42,2,0),costos_sf!$D$2:$AY$99,base_minorista!$A3074,0)</f>
        <v>87610224.520516261</v>
      </c>
      <c r="H3074">
        <f>+HLOOKUP(VLOOKUP($B3074,$Q$2:$R$42,2,0),creditos_sf!$D$2:$AY$99,base_minorista!$A3074,0)</f>
        <v>107124083.66652955</v>
      </c>
      <c r="I3074">
        <f>+HLOOKUP(VLOOKUP($B3074,$Q$2:$R$42,2,0),creditos_sf!$D$103:$AY$200,base_minorista!$A3074,0)</f>
        <v>98933211.311892554</v>
      </c>
      <c r="J3074">
        <f>+HLOOKUP(VLOOKUP($B3074,$Q$2:$R$42,2,0),Costo_fondeo!$D$3:$AY$100,base_minorista!$A3074,0)</f>
        <v>6.2884095369101907</v>
      </c>
      <c r="K3074">
        <f>+HLOOKUP(VLOOKUP($B3074,$Q$2:$R$42,2,0),Costo_provisiones!$D$3:$AY$100,base_minorista!$A3074,0)</f>
        <v>15.325115394838903</v>
      </c>
      <c r="L3074">
        <f>+HLOOKUP(VLOOKUP($B3074,$Q$2:$R$42,2,0),Morosidad_control!$D$4:$AY$101,base_minorista!$A3074,0)</f>
        <v>9.3404278098187401</v>
      </c>
      <c r="M3074">
        <f ca="1">+OFFSET(Capital_2!$D$2,base_minorista!A3074,0)</f>
        <v>3.4714473426279464</v>
      </c>
      <c r="N3074">
        <f>+HLOOKUP(VLOOKUP($B3074,$Q$2:$R$42,2,0),costo_laboral!$E$2:$AZ$99,base_minorista!$A3074,0)</f>
        <v>19.585578879038412</v>
      </c>
      <c r="O3074">
        <f>+HLOOKUP(VLOOKUP($B3074,$Q$2:$R$42,2,0),Participacion2!$D$2:$AO$99,base_minorista!$A3074,0)</f>
        <v>0.39028028424440986</v>
      </c>
    </row>
    <row r="3075" spans="1:15" ht="16.5" x14ac:dyDescent="0.3">
      <c r="A3075">
        <v>65</v>
      </c>
      <c r="B3075">
        <v>33</v>
      </c>
      <c r="C3075">
        <v>64</v>
      </c>
      <c r="D3075" s="3">
        <v>42825</v>
      </c>
      <c r="E3075" s="33">
        <v>17</v>
      </c>
      <c r="F3075">
        <v>1</v>
      </c>
      <c r="G3075">
        <f>+HLOOKUP(VLOOKUP($B3075,$Q$2:$R$42,2,0),costos_sf!$D$2:$AY$99,base_minorista!$A3075,0)</f>
        <v>87299218.892621383</v>
      </c>
      <c r="H3075">
        <f>+HLOOKUP(VLOOKUP($B3075,$Q$2:$R$42,2,0),creditos_sf!$D$2:$AY$99,base_minorista!$A3075,0)</f>
        <v>107189784.68462038</v>
      </c>
      <c r="I3075">
        <f>+HLOOKUP(VLOOKUP($B3075,$Q$2:$R$42,2,0),creditos_sf!$D$103:$AY$200,base_minorista!$A3075,0)</f>
        <v>95046467.717762858</v>
      </c>
      <c r="J3075">
        <f>+HLOOKUP(VLOOKUP($B3075,$Q$2:$R$42,2,0),Costo_fondeo!$D$3:$AY$100,base_minorista!$A3075,0)</f>
        <v>6.3334474368136577</v>
      </c>
      <c r="K3075">
        <f>+HLOOKUP(VLOOKUP($B3075,$Q$2:$R$42,2,0),Costo_provisiones!$D$3:$AY$100,base_minorista!$A3075,0)</f>
        <v>15.198210949662771</v>
      </c>
      <c r="L3075">
        <f>+HLOOKUP(VLOOKUP($B3075,$Q$2:$R$42,2,0),Morosidad_control!$D$4:$AY$101,base_minorista!$A3075,0)</f>
        <v>9.6048167864071807</v>
      </c>
      <c r="M3075">
        <f ca="1">+OFFSET(Capital_2!$D$2,base_minorista!A3075,0)</f>
        <v>3.5034579976729381</v>
      </c>
      <c r="N3075">
        <f>+HLOOKUP(VLOOKUP($B3075,$Q$2:$R$42,2,0),costo_laboral!$E$2:$AZ$99,base_minorista!$A3075,0)</f>
        <v>19.802700398618999</v>
      </c>
      <c r="O3075">
        <f>+HLOOKUP(VLOOKUP($B3075,$Q$2:$R$42,2,0),Participacion2!$D$2:$AO$99,base_minorista!$A3075,0)</f>
        <v>0.39461544280348521</v>
      </c>
    </row>
    <row r="3076" spans="1:15" ht="16.5" x14ac:dyDescent="0.3">
      <c r="A3076">
        <v>66</v>
      </c>
      <c r="B3076">
        <v>33</v>
      </c>
      <c r="C3076">
        <v>65</v>
      </c>
      <c r="D3076" s="3">
        <v>42855</v>
      </c>
      <c r="E3076" s="33">
        <v>17</v>
      </c>
      <c r="F3076">
        <v>1</v>
      </c>
      <c r="G3076">
        <f>+HLOOKUP(VLOOKUP($B3076,$Q$2:$R$42,2,0),costos_sf!$D$2:$AY$99,base_minorista!$A3076,0)</f>
        <v>87280950.141251102</v>
      </c>
      <c r="H3076">
        <f>+HLOOKUP(VLOOKUP($B3076,$Q$2:$R$42,2,0),creditos_sf!$D$2:$AY$99,base_minorista!$A3076,0)</f>
        <v>108794262.84036756</v>
      </c>
      <c r="I3076">
        <f>+HLOOKUP(VLOOKUP($B3076,$Q$2:$R$42,2,0),creditos_sf!$D$103:$AY$200,base_minorista!$A3076,0)</f>
        <v>93387770.991428062</v>
      </c>
      <c r="J3076">
        <f>+HLOOKUP(VLOOKUP($B3076,$Q$2:$R$42,2,0),Costo_fondeo!$D$3:$AY$100,base_minorista!$A3076,0)</f>
        <v>6.3911878422039772</v>
      </c>
      <c r="K3076">
        <f>+HLOOKUP(VLOOKUP($B3076,$Q$2:$R$42,2,0),Costo_provisiones!$D$3:$AY$100,base_minorista!$A3076,0)</f>
        <v>15.307992581133606</v>
      </c>
      <c r="L3076">
        <f>+HLOOKUP(VLOOKUP($B3076,$Q$2:$R$42,2,0),Morosidad_control!$D$4:$AY$101,base_minorista!$A3076,0)</f>
        <v>9.6273520371472294</v>
      </c>
      <c r="M3076">
        <f ca="1">+OFFSET(Capital_2!$D$2,base_minorista!A3076,0)</f>
        <v>3.5336781037956082</v>
      </c>
      <c r="N3076">
        <f>+HLOOKUP(VLOOKUP($B3076,$Q$2:$R$42,2,0),costo_laboral!$E$2:$AZ$99,base_minorista!$A3076,0)</f>
        <v>20.011107174910947</v>
      </c>
      <c r="O3076">
        <f>+HLOOKUP(VLOOKUP($B3076,$Q$2:$R$42,2,0),Participacion2!$D$2:$AO$99,base_minorista!$A3076,0)</f>
        <v>0.39864340616128674</v>
      </c>
    </row>
    <row r="3077" spans="1:15" ht="16.5" x14ac:dyDescent="0.3">
      <c r="A3077">
        <v>67</v>
      </c>
      <c r="B3077">
        <v>33</v>
      </c>
      <c r="C3077">
        <v>66</v>
      </c>
      <c r="D3077" s="3">
        <v>42886</v>
      </c>
      <c r="E3077" s="33">
        <v>17</v>
      </c>
      <c r="F3077">
        <v>1</v>
      </c>
      <c r="G3077">
        <f>+HLOOKUP(VLOOKUP($B3077,$Q$2:$R$42,2,0),costos_sf!$D$2:$AY$99,base_minorista!$A3077,0)</f>
        <v>87985558.784849063</v>
      </c>
      <c r="H3077">
        <f>+HLOOKUP(VLOOKUP($B3077,$Q$2:$R$42,2,0),creditos_sf!$D$2:$AY$99,base_minorista!$A3077,0)</f>
        <v>111914269.06507066</v>
      </c>
      <c r="I3077">
        <f>+HLOOKUP(VLOOKUP($B3077,$Q$2:$R$42,2,0),creditos_sf!$D$103:$AY$200,base_minorista!$A3077,0)</f>
        <v>92143955.443652928</v>
      </c>
      <c r="J3077">
        <f>+HLOOKUP(VLOOKUP($B3077,$Q$2:$R$42,2,0),Costo_fondeo!$D$3:$AY$100,base_minorista!$A3077,0)</f>
        <v>6.4385668176385007</v>
      </c>
      <c r="K3077">
        <f>+HLOOKUP(VLOOKUP($B3077,$Q$2:$R$42,2,0),Costo_provisiones!$D$3:$AY$100,base_minorista!$A3077,0)</f>
        <v>15.165773817585674</v>
      </c>
      <c r="L3077">
        <f>+HLOOKUP(VLOOKUP($B3077,$Q$2:$R$42,2,0),Morosidad_control!$D$4:$AY$101,base_minorista!$A3077,0)</f>
        <v>9.6622303930467996</v>
      </c>
      <c r="M3077">
        <f ca="1">+OFFSET(Capital_2!$D$2,base_minorista!A3077,0)</f>
        <v>3.5570017411603705</v>
      </c>
      <c r="N3077">
        <f>+HLOOKUP(VLOOKUP($B3077,$Q$2:$R$42,2,0),costo_laboral!$E$2:$AZ$99,base_minorista!$A3077,0)</f>
        <v>20.077292645637751</v>
      </c>
      <c r="O3077">
        <f>+HLOOKUP(VLOOKUP($B3077,$Q$2:$R$42,2,0),Participacion2!$D$2:$AO$99,base_minorista!$A3077,0)</f>
        <v>0.40419557146337487</v>
      </c>
    </row>
    <row r="3078" spans="1:15" ht="16.5" x14ac:dyDescent="0.3">
      <c r="A3078">
        <v>68</v>
      </c>
      <c r="B3078">
        <v>33</v>
      </c>
      <c r="C3078">
        <v>67</v>
      </c>
      <c r="D3078" s="3">
        <v>42916</v>
      </c>
      <c r="E3078" s="33">
        <v>17</v>
      </c>
      <c r="F3078">
        <v>1</v>
      </c>
      <c r="G3078">
        <f>+HLOOKUP(VLOOKUP($B3078,$Q$2:$R$42,2,0),costos_sf!$D$2:$AY$99,base_minorista!$A3078,0)</f>
        <v>89135899.645358488</v>
      </c>
      <c r="H3078">
        <f>+HLOOKUP(VLOOKUP($B3078,$Q$2:$R$42,2,0),creditos_sf!$D$2:$AY$99,base_minorista!$A3078,0)</f>
        <v>114273745.18744445</v>
      </c>
      <c r="I3078">
        <f>+HLOOKUP(VLOOKUP($B3078,$Q$2:$R$42,2,0),creditos_sf!$D$103:$AY$200,base_minorista!$A3078,0)</f>
        <v>91734855.316554934</v>
      </c>
      <c r="J3078">
        <f>+HLOOKUP(VLOOKUP($B3078,$Q$2:$R$42,2,0),Costo_fondeo!$D$3:$AY$100,base_minorista!$A3078,0)</f>
        <v>6.472384058503704</v>
      </c>
      <c r="K3078">
        <f>+HLOOKUP(VLOOKUP($B3078,$Q$2:$R$42,2,0),Costo_provisiones!$D$3:$AY$100,base_minorista!$A3078,0)</f>
        <v>15.385017297244561</v>
      </c>
      <c r="L3078">
        <f>+HLOOKUP(VLOOKUP($B3078,$Q$2:$R$42,2,0),Morosidad_control!$D$4:$AY$101,base_minorista!$A3078,0)</f>
        <v>9.3958504658265696</v>
      </c>
      <c r="M3078">
        <f ca="1">+OFFSET(Capital_2!$D$2,base_minorista!A3078,0)</f>
        <v>3.5704065106105527</v>
      </c>
      <c r="N3078">
        <f>+HLOOKUP(VLOOKUP($B3078,$Q$2:$R$42,2,0),costo_laboral!$E$2:$AZ$99,base_minorista!$A3078,0)</f>
        <v>20.134694037493166</v>
      </c>
      <c r="O3078">
        <f>+HLOOKUP(VLOOKUP($B3078,$Q$2:$R$42,2,0),Participacion2!$D$2:$AO$99,base_minorista!$A3078,0)</f>
        <v>0.410661439882333</v>
      </c>
    </row>
    <row r="3079" spans="1:15" ht="16.5" x14ac:dyDescent="0.3">
      <c r="A3079">
        <v>69</v>
      </c>
      <c r="B3079">
        <v>33</v>
      </c>
      <c r="C3079">
        <v>68</v>
      </c>
      <c r="D3079" s="3">
        <v>42947</v>
      </c>
      <c r="E3079" s="33">
        <v>17</v>
      </c>
      <c r="F3079">
        <v>1</v>
      </c>
      <c r="G3079">
        <f>+HLOOKUP(VLOOKUP($B3079,$Q$2:$R$42,2,0),costos_sf!$D$2:$AY$99,base_minorista!$A3079,0)</f>
        <v>88030536.879041344</v>
      </c>
      <c r="H3079">
        <f>+HLOOKUP(VLOOKUP($B3079,$Q$2:$R$42,2,0),creditos_sf!$D$2:$AY$99,base_minorista!$A3079,0)</f>
        <v>114801042.45075236</v>
      </c>
      <c r="I3079">
        <f>+HLOOKUP(VLOOKUP($B3079,$Q$2:$R$42,2,0),creditos_sf!$D$103:$AY$200,base_minorista!$A3079,0)</f>
        <v>90194959.130182087</v>
      </c>
      <c r="J3079">
        <f>+HLOOKUP(VLOOKUP($B3079,$Q$2:$R$42,2,0),Costo_fondeo!$D$3:$AY$100,base_minorista!$A3079,0)</f>
        <v>6.5093045272906034</v>
      </c>
      <c r="K3079">
        <f>+HLOOKUP(VLOOKUP($B3079,$Q$2:$R$42,2,0),Costo_provisiones!$D$3:$AY$100,base_minorista!$A3079,0)</f>
        <v>15.085458958081887</v>
      </c>
      <c r="L3079">
        <f>+HLOOKUP(VLOOKUP($B3079,$Q$2:$R$42,2,0),Morosidad_control!$D$4:$AY$101,base_minorista!$A3079,0)</f>
        <v>9.0115178527850404</v>
      </c>
      <c r="M3079">
        <f ca="1">+OFFSET(Capital_2!$D$2,base_minorista!A3079,0)</f>
        <v>3.5864726654758914</v>
      </c>
      <c r="N3079">
        <f>+HLOOKUP(VLOOKUP($B3079,$Q$2:$R$42,2,0),costo_laboral!$E$2:$AZ$99,base_minorista!$A3079,0)</f>
        <v>20.340369458134262</v>
      </c>
      <c r="O3079">
        <f>+HLOOKUP(VLOOKUP($B3079,$Q$2:$R$42,2,0),Participacion2!$D$2:$AO$99,base_minorista!$A3079,0)</f>
        <v>0.41265108631093139</v>
      </c>
    </row>
    <row r="3080" spans="1:15" ht="16.5" x14ac:dyDescent="0.3">
      <c r="A3080">
        <v>70</v>
      </c>
      <c r="B3080">
        <v>33</v>
      </c>
      <c r="C3080">
        <v>69</v>
      </c>
      <c r="D3080" s="3">
        <v>42978</v>
      </c>
      <c r="E3080" s="33">
        <v>17</v>
      </c>
      <c r="F3080">
        <v>1</v>
      </c>
      <c r="G3080">
        <f>+HLOOKUP(VLOOKUP($B3080,$Q$2:$R$42,2,0),costos_sf!$D$2:$AY$99,base_minorista!$A3080,0)</f>
        <v>86446677.818318367</v>
      </c>
      <c r="H3080">
        <f>+HLOOKUP(VLOOKUP($B3080,$Q$2:$R$42,2,0),creditos_sf!$D$2:$AY$99,base_minorista!$A3080,0)</f>
        <v>114164667.43726854</v>
      </c>
      <c r="I3080">
        <f>+HLOOKUP(VLOOKUP($B3080,$Q$2:$R$42,2,0),creditos_sf!$D$103:$AY$200,base_minorista!$A3080,0)</f>
        <v>89494381.393857911</v>
      </c>
      <c r="J3080">
        <f>+HLOOKUP(VLOOKUP($B3080,$Q$2:$R$42,2,0),Costo_fondeo!$D$3:$AY$100,base_minorista!$A3080,0)</f>
        <v>6.5043261871841711</v>
      </c>
      <c r="K3080">
        <f>+HLOOKUP(VLOOKUP($B3080,$Q$2:$R$42,2,0),Costo_provisiones!$D$3:$AY$100,base_minorista!$A3080,0)</f>
        <v>14.581835523578492</v>
      </c>
      <c r="L3080">
        <f>+HLOOKUP(VLOOKUP($B3080,$Q$2:$R$42,2,0),Morosidad_control!$D$4:$AY$101,base_minorista!$A3080,0)</f>
        <v>8.3252875137360007</v>
      </c>
      <c r="M3080">
        <f ca="1">+OFFSET(Capital_2!$D$2,base_minorista!A3080,0)</f>
        <v>3.5952774480300995</v>
      </c>
      <c r="N3080">
        <f>+HLOOKUP(VLOOKUP($B3080,$Q$2:$R$42,2,0),costo_laboral!$E$2:$AZ$99,base_minorista!$A3080,0)</f>
        <v>20.331227709206722</v>
      </c>
      <c r="O3080">
        <f>+HLOOKUP(VLOOKUP($B3080,$Q$2:$R$42,2,0),Participacion2!$D$2:$AO$99,base_minorista!$A3080,0)</f>
        <v>0.40825456919307174</v>
      </c>
    </row>
    <row r="3081" spans="1:15" ht="16.5" x14ac:dyDescent="0.3">
      <c r="A3081">
        <v>71</v>
      </c>
      <c r="B3081">
        <v>33</v>
      </c>
      <c r="C3081">
        <v>70</v>
      </c>
      <c r="D3081" s="3">
        <v>43008</v>
      </c>
      <c r="E3081" s="33">
        <v>17</v>
      </c>
      <c r="F3081">
        <v>1</v>
      </c>
      <c r="G3081">
        <f>+HLOOKUP(VLOOKUP($B3081,$Q$2:$R$42,2,0),costos_sf!$D$2:$AY$99,base_minorista!$A3081,0)</f>
        <v>85625553.349798039</v>
      </c>
      <c r="H3081">
        <f>+HLOOKUP(VLOOKUP($B3081,$Q$2:$R$42,2,0),creditos_sf!$D$2:$AY$99,base_minorista!$A3081,0)</f>
        <v>113724763.63361259</v>
      </c>
      <c r="I3081">
        <f>+HLOOKUP(VLOOKUP($B3081,$Q$2:$R$42,2,0),creditos_sf!$D$103:$AY$200,base_minorista!$A3081,0)</f>
        <v>89677384.940928206</v>
      </c>
      <c r="J3081">
        <f>+HLOOKUP(VLOOKUP($B3081,$Q$2:$R$42,2,0),Costo_fondeo!$D$3:$AY$100,base_minorista!$A3081,0)</f>
        <v>6.5251086369977438</v>
      </c>
      <c r="K3081">
        <f>+HLOOKUP(VLOOKUP($B3081,$Q$2:$R$42,2,0),Costo_provisiones!$D$3:$AY$100,base_minorista!$A3081,0)</f>
        <v>14.130060217145004</v>
      </c>
      <c r="L3081">
        <f>+HLOOKUP(VLOOKUP($B3081,$Q$2:$R$42,2,0),Morosidad_control!$D$4:$AY$101,base_minorista!$A3081,0)</f>
        <v>7.8071279487567002</v>
      </c>
      <c r="M3081">
        <f ca="1">+OFFSET(Capital_2!$D$2,base_minorista!A3081,0)</f>
        <v>3.5939139218894542</v>
      </c>
      <c r="N3081">
        <f>+HLOOKUP(VLOOKUP($B3081,$Q$2:$R$42,2,0),costo_laboral!$E$2:$AZ$99,base_minorista!$A3081,0)</f>
        <v>20.308314273187605</v>
      </c>
      <c r="O3081">
        <f>+HLOOKUP(VLOOKUP($B3081,$Q$2:$R$42,2,0),Participacion2!$D$2:$AO$99,base_minorista!$A3081,0)</f>
        <v>0.40027885959705389</v>
      </c>
    </row>
    <row r="3082" spans="1:15" ht="16.5" x14ac:dyDescent="0.3">
      <c r="A3082">
        <v>72</v>
      </c>
      <c r="B3082">
        <v>33</v>
      </c>
      <c r="C3082">
        <v>71</v>
      </c>
      <c r="D3082" s="3">
        <v>43039</v>
      </c>
      <c r="E3082" s="33">
        <v>17</v>
      </c>
      <c r="F3082">
        <v>1</v>
      </c>
      <c r="G3082">
        <f>+HLOOKUP(VLOOKUP($B3082,$Q$2:$R$42,2,0),costos_sf!$D$2:$AY$99,base_minorista!$A3082,0)</f>
        <v>85057586.52673915</v>
      </c>
      <c r="H3082">
        <f>+HLOOKUP(VLOOKUP($B3082,$Q$2:$R$42,2,0),creditos_sf!$D$2:$AY$99,base_minorista!$A3082,0)</f>
        <v>115768816.32229412</v>
      </c>
      <c r="I3082">
        <f>+HLOOKUP(VLOOKUP($B3082,$Q$2:$R$42,2,0),creditos_sf!$D$103:$AY$200,base_minorista!$A3082,0)</f>
        <v>89546896.910035715</v>
      </c>
      <c r="J3082">
        <f>+HLOOKUP(VLOOKUP($B3082,$Q$2:$R$42,2,0),Costo_fondeo!$D$3:$AY$100,base_minorista!$A3082,0)</f>
        <v>6.5321919780111548</v>
      </c>
      <c r="K3082">
        <f>+HLOOKUP(VLOOKUP($B3082,$Q$2:$R$42,2,0),Costo_provisiones!$D$3:$AY$100,base_minorista!$A3082,0)</f>
        <v>13.690477244846488</v>
      </c>
      <c r="L3082">
        <f>+HLOOKUP(VLOOKUP($B3082,$Q$2:$R$42,2,0),Morosidad_control!$D$4:$AY$101,base_minorista!$A3082,0)</f>
        <v>7.7358860003260004</v>
      </c>
      <c r="M3082">
        <f ca="1">+OFFSET(Capital_2!$D$2,base_minorista!A3082,0)</f>
        <v>3.6057998149039663</v>
      </c>
      <c r="N3082">
        <f>+HLOOKUP(VLOOKUP($B3082,$Q$2:$R$42,2,0),costo_laboral!$E$2:$AZ$99,base_minorista!$A3082,0)</f>
        <v>20.19227198208587</v>
      </c>
      <c r="O3082">
        <f>+HLOOKUP(VLOOKUP($B3082,$Q$2:$R$42,2,0),Participacion2!$D$2:$AO$99,base_minorista!$A3082,0)</f>
        <v>0.40197831803486977</v>
      </c>
    </row>
    <row r="3083" spans="1:15" ht="16.5" x14ac:dyDescent="0.3">
      <c r="A3083">
        <v>73</v>
      </c>
      <c r="B3083">
        <v>33</v>
      </c>
      <c r="C3083">
        <v>72</v>
      </c>
      <c r="D3083" s="3">
        <v>43069</v>
      </c>
      <c r="E3083" s="33">
        <v>17</v>
      </c>
      <c r="F3083">
        <v>1</v>
      </c>
      <c r="G3083">
        <f>+HLOOKUP(VLOOKUP($B3083,$Q$2:$R$42,2,0),costos_sf!$D$2:$AY$99,base_minorista!$A3083,0)</f>
        <v>84375024.795349851</v>
      </c>
      <c r="H3083">
        <f>+HLOOKUP(VLOOKUP($B3083,$Q$2:$R$42,2,0),creditos_sf!$D$2:$AY$99,base_minorista!$A3083,0)</f>
        <v>118348462.94925131</v>
      </c>
      <c r="I3083">
        <f>+HLOOKUP(VLOOKUP($B3083,$Q$2:$R$42,2,0),creditos_sf!$D$103:$AY$200,base_minorista!$A3083,0)</f>
        <v>89835038.634059206</v>
      </c>
      <c r="J3083">
        <f>+HLOOKUP(VLOOKUP($B3083,$Q$2:$R$42,2,0),Costo_fondeo!$D$3:$AY$100,base_minorista!$A3083,0)</f>
        <v>6.5423533667757523</v>
      </c>
      <c r="K3083">
        <f>+HLOOKUP(VLOOKUP($B3083,$Q$2:$R$42,2,0),Costo_provisiones!$D$3:$AY$100,base_minorista!$A3083,0)</f>
        <v>13.32476059289746</v>
      </c>
      <c r="L3083">
        <f>+HLOOKUP(VLOOKUP($B3083,$Q$2:$R$42,2,0),Morosidad_control!$D$4:$AY$101,base_minorista!$A3083,0)</f>
        <v>7.9273134268033196</v>
      </c>
      <c r="M3083">
        <f ca="1">+OFFSET(Capital_2!$D$2,base_minorista!A3083,0)</f>
        <v>3.6120620419568428</v>
      </c>
      <c r="N3083">
        <f>+HLOOKUP(VLOOKUP($B3083,$Q$2:$R$42,2,0),costo_laboral!$E$2:$AZ$99,base_minorista!$A3083,0)</f>
        <v>19.890637083164663</v>
      </c>
      <c r="O3083">
        <f>+HLOOKUP(VLOOKUP($B3083,$Q$2:$R$42,2,0),Participacion2!$D$2:$AO$99,base_minorista!$A3083,0)</f>
        <v>0.40311882725807702</v>
      </c>
    </row>
    <row r="3084" spans="1:15" ht="16.5" x14ac:dyDescent="0.3">
      <c r="A3084">
        <v>74</v>
      </c>
      <c r="B3084">
        <v>33</v>
      </c>
      <c r="C3084">
        <v>73</v>
      </c>
      <c r="D3084" s="3">
        <v>43100</v>
      </c>
      <c r="E3084" s="33">
        <v>17</v>
      </c>
      <c r="F3084">
        <v>1</v>
      </c>
      <c r="G3084">
        <f>+HLOOKUP(VLOOKUP($B3084,$Q$2:$R$42,2,0),costos_sf!$D$2:$AY$99,base_minorista!$A3084,0)</f>
        <v>85452475.656979218</v>
      </c>
      <c r="H3084">
        <f>+HLOOKUP(VLOOKUP($B3084,$Q$2:$R$42,2,0),creditos_sf!$D$2:$AY$99,base_minorista!$A3084,0)</f>
        <v>120678461.1883115</v>
      </c>
      <c r="I3084">
        <f>+HLOOKUP(VLOOKUP($B3084,$Q$2:$R$42,2,0),creditos_sf!$D$103:$AY$200,base_minorista!$A3084,0)</f>
        <v>89030753.038487464</v>
      </c>
      <c r="J3084">
        <f>+HLOOKUP(VLOOKUP($B3084,$Q$2:$R$42,2,0),Costo_fondeo!$D$3:$AY$100,base_minorista!$A3084,0)</f>
        <v>6.5462613797329583</v>
      </c>
      <c r="K3084">
        <f>+HLOOKUP(VLOOKUP($B3084,$Q$2:$R$42,2,0),Costo_provisiones!$D$3:$AY$100,base_minorista!$A3084,0)</f>
        <v>12.452044647529794</v>
      </c>
      <c r="L3084">
        <f>+HLOOKUP(VLOOKUP($B3084,$Q$2:$R$42,2,0),Morosidad_control!$D$4:$AY$101,base_minorista!$A3084,0)</f>
        <v>8.1697770756123198</v>
      </c>
      <c r="M3084">
        <f ca="1">+OFFSET(Capital_2!$D$2,base_minorista!A3084,0)</f>
        <v>3.5930762546706192</v>
      </c>
      <c r="N3084">
        <f>+HLOOKUP(VLOOKUP($B3084,$Q$2:$R$42,2,0),costo_laboral!$E$2:$AZ$99,base_minorista!$A3084,0)</f>
        <v>19.599652879449891</v>
      </c>
      <c r="O3084">
        <f>+HLOOKUP(VLOOKUP($B3084,$Q$2:$R$42,2,0),Participacion2!$D$2:$AO$99,base_minorista!$A3084,0)</f>
        <v>0.40893843403631852</v>
      </c>
    </row>
    <row r="3085" spans="1:15" ht="16.5" x14ac:dyDescent="0.3">
      <c r="A3085">
        <v>75</v>
      </c>
      <c r="B3085">
        <v>33</v>
      </c>
      <c r="C3085">
        <v>74</v>
      </c>
      <c r="D3085" s="3">
        <v>43131</v>
      </c>
      <c r="E3085" s="33">
        <v>18</v>
      </c>
      <c r="F3085">
        <v>1</v>
      </c>
      <c r="G3085">
        <f>+HLOOKUP(VLOOKUP($B3085,$Q$2:$R$42,2,0),costos_sf!$D$2:$AY$99,base_minorista!$A3085,0)</f>
        <v>85235570.458584353</v>
      </c>
      <c r="H3085">
        <f>+HLOOKUP(VLOOKUP($B3085,$Q$2:$R$42,2,0),creditos_sf!$D$2:$AY$99,base_minorista!$A3085,0)</f>
        <v>121680541.12996328</v>
      </c>
      <c r="I3085">
        <f>+HLOOKUP(VLOOKUP($B3085,$Q$2:$R$42,2,0),creditos_sf!$D$103:$AY$200,base_minorista!$A3085,0)</f>
        <v>88266636.653109774</v>
      </c>
      <c r="J3085">
        <f>+HLOOKUP(VLOOKUP($B3085,$Q$2:$R$42,2,0),Costo_fondeo!$D$3:$AY$100,base_minorista!$A3085,0)</f>
        <v>6.5558842144254754</v>
      </c>
      <c r="K3085">
        <f>+HLOOKUP(VLOOKUP($B3085,$Q$2:$R$42,2,0),Costo_provisiones!$D$3:$AY$100,base_minorista!$A3085,0)</f>
        <v>12.345998685687015</v>
      </c>
      <c r="L3085">
        <f>+HLOOKUP(VLOOKUP($B3085,$Q$2:$R$42,2,0),Morosidad_control!$D$4:$AY$101,base_minorista!$A3085,0)</f>
        <v>8.0550312577205396</v>
      </c>
      <c r="M3085">
        <f ca="1">+OFFSET(Capital_2!$D$2,base_minorista!A3085,0)</f>
        <v>3.5815867697690567</v>
      </c>
      <c r="N3085">
        <f>+HLOOKUP(VLOOKUP($B3085,$Q$2:$R$42,2,0),costo_laboral!$E$2:$AZ$99,base_minorista!$A3085,0)</f>
        <v>19.630380365445522</v>
      </c>
      <c r="O3085">
        <f>+HLOOKUP(VLOOKUP($B3085,$Q$2:$R$42,2,0),Participacion2!$D$2:$AO$99,base_minorista!$A3085,0)</f>
        <v>0.41573411145919281</v>
      </c>
    </row>
    <row r="3086" spans="1:15" ht="16.5" x14ac:dyDescent="0.3">
      <c r="A3086">
        <v>76</v>
      </c>
      <c r="B3086">
        <v>33</v>
      </c>
      <c r="C3086">
        <v>75</v>
      </c>
      <c r="D3086" s="3">
        <v>43159</v>
      </c>
      <c r="E3086" s="33">
        <v>18</v>
      </c>
      <c r="F3086">
        <v>1</v>
      </c>
      <c r="G3086">
        <f>+HLOOKUP(VLOOKUP($B3086,$Q$2:$R$42,2,0),costos_sf!$D$2:$AY$99,base_minorista!$A3086,0)</f>
        <v>84638920.561745241</v>
      </c>
      <c r="H3086">
        <f>+HLOOKUP(VLOOKUP($B3086,$Q$2:$R$42,2,0),creditos_sf!$D$2:$AY$99,base_minorista!$A3086,0)</f>
        <v>122401190.67285545</v>
      </c>
      <c r="I3086">
        <f>+HLOOKUP(VLOOKUP($B3086,$Q$2:$R$42,2,0),creditos_sf!$D$103:$AY$200,base_minorista!$A3086,0)</f>
        <v>88254308.819036365</v>
      </c>
      <c r="J3086">
        <f>+HLOOKUP(VLOOKUP($B3086,$Q$2:$R$42,2,0),Costo_fondeo!$D$3:$AY$100,base_minorista!$A3086,0)</f>
        <v>6.5574957779635916</v>
      </c>
      <c r="K3086">
        <f>+HLOOKUP(VLOOKUP($B3086,$Q$2:$R$42,2,0),Costo_provisiones!$D$3:$AY$100,base_minorista!$A3086,0)</f>
        <v>12.222996305974107</v>
      </c>
      <c r="L3086">
        <f>+HLOOKUP(VLOOKUP($B3086,$Q$2:$R$42,2,0),Morosidad_control!$D$4:$AY$101,base_minorista!$A3086,0)</f>
        <v>7.72724178743879</v>
      </c>
      <c r="M3086">
        <f ca="1">+OFFSET(Capital_2!$D$2,base_minorista!A3086,0)</f>
        <v>3.5677590569055382</v>
      </c>
      <c r="N3086">
        <f>+HLOOKUP(VLOOKUP($B3086,$Q$2:$R$42,2,0),costo_laboral!$E$2:$AZ$99,base_minorista!$A3086,0)</f>
        <v>19.435395737417092</v>
      </c>
      <c r="O3086">
        <f>+HLOOKUP(VLOOKUP($B3086,$Q$2:$R$42,2,0),Participacion2!$D$2:$AO$99,base_minorista!$A3086,0)</f>
        <v>0.42092441838040573</v>
      </c>
    </row>
    <row r="3087" spans="1:15" ht="16.5" x14ac:dyDescent="0.3">
      <c r="A3087">
        <v>77</v>
      </c>
      <c r="B3087">
        <v>33</v>
      </c>
      <c r="C3087">
        <v>76</v>
      </c>
      <c r="D3087" s="3">
        <v>43190</v>
      </c>
      <c r="E3087" s="33">
        <v>18</v>
      </c>
      <c r="F3087">
        <v>1</v>
      </c>
      <c r="G3087">
        <f>+HLOOKUP(VLOOKUP($B3087,$Q$2:$R$42,2,0),costos_sf!$D$2:$AY$99,base_minorista!$A3087,0)</f>
        <v>83718471.959538192</v>
      </c>
      <c r="H3087">
        <f>+HLOOKUP(VLOOKUP($B3087,$Q$2:$R$42,2,0),creditos_sf!$D$2:$AY$99,base_minorista!$A3087,0)</f>
        <v>122915846.04387023</v>
      </c>
      <c r="I3087">
        <f>+HLOOKUP(VLOOKUP($B3087,$Q$2:$R$42,2,0),creditos_sf!$D$103:$AY$200,base_minorista!$A3087,0)</f>
        <v>86949840.445632681</v>
      </c>
      <c r="J3087">
        <f>+HLOOKUP(VLOOKUP($B3087,$Q$2:$R$42,2,0),Costo_fondeo!$D$3:$AY$100,base_minorista!$A3087,0)</f>
        <v>6.5632820076354879</v>
      </c>
      <c r="K3087">
        <f>+HLOOKUP(VLOOKUP($B3087,$Q$2:$R$42,2,0),Costo_provisiones!$D$3:$AY$100,base_minorista!$A3087,0)</f>
        <v>12.193807971380915</v>
      </c>
      <c r="L3087">
        <f>+HLOOKUP(VLOOKUP($B3087,$Q$2:$R$42,2,0),Morosidad_control!$D$4:$AY$101,base_minorista!$A3087,0)</f>
        <v>7.5762248733941098</v>
      </c>
      <c r="M3087">
        <f ca="1">+OFFSET(Capital_2!$D$2,base_minorista!A3087,0)</f>
        <v>3.5535594036254383</v>
      </c>
      <c r="N3087">
        <f>+HLOOKUP(VLOOKUP($B3087,$Q$2:$R$42,2,0),costo_laboral!$E$2:$AZ$99,base_minorista!$A3087,0)</f>
        <v>19.396175215138587</v>
      </c>
      <c r="O3087">
        <f>+HLOOKUP(VLOOKUP($B3087,$Q$2:$R$42,2,0),Participacion2!$D$2:$AO$99,base_minorista!$A3087,0)</f>
        <v>0.42351142624283561</v>
      </c>
    </row>
    <row r="3088" spans="1:15" ht="16.5" x14ac:dyDescent="0.3">
      <c r="A3088">
        <v>78</v>
      </c>
      <c r="B3088">
        <v>33</v>
      </c>
      <c r="C3088">
        <v>77</v>
      </c>
      <c r="D3088" s="3">
        <v>43220</v>
      </c>
      <c r="E3088" s="33">
        <v>18</v>
      </c>
      <c r="F3088">
        <v>1</v>
      </c>
      <c r="G3088">
        <f>+HLOOKUP(VLOOKUP($B3088,$Q$2:$R$42,2,0),costos_sf!$D$2:$AY$99,base_minorista!$A3088,0)</f>
        <v>83357840.019520774</v>
      </c>
      <c r="H3088">
        <f>+HLOOKUP(VLOOKUP($B3088,$Q$2:$R$42,2,0),creditos_sf!$D$2:$AY$99,base_minorista!$A3088,0)</f>
        <v>122820085.63549614</v>
      </c>
      <c r="I3088">
        <f>+HLOOKUP(VLOOKUP($B3088,$Q$2:$R$42,2,0),creditos_sf!$D$103:$AY$200,base_minorista!$A3088,0)</f>
        <v>86573793.23247157</v>
      </c>
      <c r="J3088">
        <f>+HLOOKUP(VLOOKUP($B3088,$Q$2:$R$42,2,0),Costo_fondeo!$D$3:$AY$100,base_minorista!$A3088,0)</f>
        <v>6.554107121538463</v>
      </c>
      <c r="K3088">
        <f>+HLOOKUP(VLOOKUP($B3088,$Q$2:$R$42,2,0),Costo_provisiones!$D$3:$AY$100,base_minorista!$A3088,0)</f>
        <v>11.90282281117257</v>
      </c>
      <c r="L3088">
        <f>+HLOOKUP(VLOOKUP($B3088,$Q$2:$R$42,2,0),Morosidad_control!$D$4:$AY$101,base_minorista!$A3088,0)</f>
        <v>7.7179408220196999</v>
      </c>
      <c r="M3088">
        <f ca="1">+OFFSET(Capital_2!$D$2,base_minorista!A3088,0)</f>
        <v>3.5277001527594574</v>
      </c>
      <c r="N3088">
        <f>+HLOOKUP(VLOOKUP($B3088,$Q$2:$R$42,2,0),costo_laboral!$E$2:$AZ$99,base_minorista!$A3088,0)</f>
        <v>19.335694373190929</v>
      </c>
      <c r="O3088">
        <f>+HLOOKUP(VLOOKUP($B3088,$Q$2:$R$42,2,0),Participacion2!$D$2:$AO$99,base_minorista!$A3088,0)</f>
        <v>0.42096095636309477</v>
      </c>
    </row>
    <row r="3089" spans="1:15" ht="16.5" x14ac:dyDescent="0.3">
      <c r="A3089">
        <v>79</v>
      </c>
      <c r="B3089">
        <v>33</v>
      </c>
      <c r="C3089">
        <v>78</v>
      </c>
      <c r="D3089" s="3">
        <v>43251</v>
      </c>
      <c r="E3089" s="33">
        <v>18</v>
      </c>
      <c r="F3089">
        <v>1</v>
      </c>
      <c r="G3089">
        <f>+HLOOKUP(VLOOKUP($B3089,$Q$2:$R$42,2,0),costos_sf!$D$2:$AY$99,base_minorista!$A3089,0)</f>
        <v>85229245.534653291</v>
      </c>
      <c r="H3089">
        <f>+HLOOKUP(VLOOKUP($B3089,$Q$2:$R$42,2,0),creditos_sf!$D$2:$AY$99,base_minorista!$A3089,0)</f>
        <v>122947694.6349538</v>
      </c>
      <c r="I3089">
        <f>+HLOOKUP(VLOOKUP($B3089,$Q$2:$R$42,2,0),creditos_sf!$D$103:$AY$200,base_minorista!$A3089,0)</f>
        <v>86606285.682986617</v>
      </c>
      <c r="J3089">
        <f>+HLOOKUP(VLOOKUP($B3089,$Q$2:$R$42,2,0),Costo_fondeo!$D$3:$AY$100,base_minorista!$A3089,0)</f>
        <v>6.5310547009046704</v>
      </c>
      <c r="K3089">
        <f>+HLOOKUP(VLOOKUP($B3089,$Q$2:$R$42,2,0),Costo_provisiones!$D$3:$AY$100,base_minorista!$A3089,0)</f>
        <v>12.55210519200755</v>
      </c>
      <c r="L3089">
        <f>+HLOOKUP(VLOOKUP($B3089,$Q$2:$R$42,2,0),Morosidad_control!$D$4:$AY$101,base_minorista!$A3089,0)</f>
        <v>7.65423365931641</v>
      </c>
      <c r="M3089">
        <f ca="1">+OFFSET(Capital_2!$D$2,base_minorista!A3089,0)</f>
        <v>3.5069368282381337</v>
      </c>
      <c r="N3089">
        <f>+HLOOKUP(VLOOKUP($B3089,$Q$2:$R$42,2,0),costo_laboral!$E$2:$AZ$99,base_minorista!$A3089,0)</f>
        <v>19.530947026550258</v>
      </c>
      <c r="O3089">
        <f>+HLOOKUP(VLOOKUP($B3089,$Q$2:$R$42,2,0),Participacion2!$D$2:$AO$99,base_minorista!$A3089,0)</f>
        <v>0.41833622330105824</v>
      </c>
    </row>
    <row r="3090" spans="1:15" ht="16.5" x14ac:dyDescent="0.3">
      <c r="A3090">
        <v>80</v>
      </c>
      <c r="B3090">
        <v>33</v>
      </c>
      <c r="C3090">
        <v>79</v>
      </c>
      <c r="D3090" s="3">
        <v>43281</v>
      </c>
      <c r="E3090" s="33">
        <v>18</v>
      </c>
      <c r="F3090">
        <v>1</v>
      </c>
      <c r="G3090">
        <f>+HLOOKUP(VLOOKUP($B3090,$Q$2:$R$42,2,0),costos_sf!$D$2:$AY$99,base_minorista!$A3090,0)</f>
        <v>82915312.011587828</v>
      </c>
      <c r="H3090">
        <f>+HLOOKUP(VLOOKUP($B3090,$Q$2:$R$42,2,0),creditos_sf!$D$2:$AY$99,base_minorista!$A3090,0)</f>
        <v>121280246.19285439</v>
      </c>
      <c r="I3090">
        <f>+HLOOKUP(VLOOKUP($B3090,$Q$2:$R$42,2,0),creditos_sf!$D$103:$AY$200,base_minorista!$A3090,0)</f>
        <v>85313790.301534146</v>
      </c>
      <c r="J3090">
        <f>+HLOOKUP(VLOOKUP($B3090,$Q$2:$R$42,2,0),Costo_fondeo!$D$3:$AY$100,base_minorista!$A3090,0)</f>
        <v>6.5084107690061108</v>
      </c>
      <c r="K3090">
        <f>+HLOOKUP(VLOOKUP($B3090,$Q$2:$R$42,2,0),Costo_provisiones!$D$3:$AY$100,base_minorista!$A3090,0)</f>
        <v>11.554504129235889</v>
      </c>
      <c r="L3090">
        <f>+HLOOKUP(VLOOKUP($B3090,$Q$2:$R$42,2,0),Morosidad_control!$D$4:$AY$101,base_minorista!$A3090,0)</f>
        <v>7.4427498209102696</v>
      </c>
      <c r="M3090">
        <f ca="1">+OFFSET(Capital_2!$D$2,base_minorista!A3090,0)</f>
        <v>3.4861804073665166</v>
      </c>
      <c r="N3090">
        <f>+HLOOKUP(VLOOKUP($B3090,$Q$2:$R$42,2,0),costo_laboral!$E$2:$AZ$99,base_minorista!$A3090,0)</f>
        <v>19.714436097159773</v>
      </c>
      <c r="O3090">
        <f>+HLOOKUP(VLOOKUP($B3090,$Q$2:$R$42,2,0),Participacion2!$D$2:$AO$99,base_minorista!$A3090,0)</f>
        <v>0.41381818861000441</v>
      </c>
    </row>
    <row r="3091" spans="1:15" ht="16.5" x14ac:dyDescent="0.3">
      <c r="A3091">
        <v>81</v>
      </c>
      <c r="B3091">
        <v>33</v>
      </c>
      <c r="C3091">
        <v>80</v>
      </c>
      <c r="D3091" s="3">
        <v>43312</v>
      </c>
      <c r="E3091" s="33">
        <v>18</v>
      </c>
      <c r="F3091">
        <v>1</v>
      </c>
      <c r="G3091">
        <f>+HLOOKUP(VLOOKUP($B3091,$Q$2:$R$42,2,0),costos_sf!$D$2:$AY$99,base_minorista!$A3091,0)</f>
        <v>82213659.518357426</v>
      </c>
      <c r="H3091">
        <f>+HLOOKUP(VLOOKUP($B3091,$Q$2:$R$42,2,0),creditos_sf!$D$2:$AY$99,base_minorista!$A3091,0)</f>
        <v>121096544.50876096</v>
      </c>
      <c r="I3091">
        <f>+HLOOKUP(VLOOKUP($B3091,$Q$2:$R$42,2,0),creditos_sf!$D$103:$AY$200,base_minorista!$A3091,0)</f>
        <v>84458657.637614176</v>
      </c>
      <c r="J3091">
        <f>+HLOOKUP(VLOOKUP($B3091,$Q$2:$R$42,2,0),Costo_fondeo!$D$3:$AY$100,base_minorista!$A3091,0)</f>
        <v>6.5008869234325823</v>
      </c>
      <c r="K3091">
        <f>+HLOOKUP(VLOOKUP($B3091,$Q$2:$R$42,2,0),Costo_provisiones!$D$3:$AY$100,base_minorista!$A3091,0)</f>
        <v>11.4744966174233</v>
      </c>
      <c r="L3091">
        <f>+HLOOKUP(VLOOKUP($B3091,$Q$2:$R$42,2,0),Morosidad_control!$D$4:$AY$101,base_minorista!$A3091,0)</f>
        <v>7.5512683289305</v>
      </c>
      <c r="M3091">
        <f ca="1">+OFFSET(Capital_2!$D$2,base_minorista!A3091,0)</f>
        <v>3.4635993253239059</v>
      </c>
      <c r="N3091">
        <f>+HLOOKUP(VLOOKUP($B3091,$Q$2:$R$42,2,0),costo_laboral!$E$2:$AZ$99,base_minorista!$A3091,0)</f>
        <v>19.606113204792621</v>
      </c>
      <c r="O3091">
        <f>+HLOOKUP(VLOOKUP($B3091,$Q$2:$R$42,2,0),Participacion2!$D$2:$AO$99,base_minorista!$A3091,0)</f>
        <v>0.41422607021894253</v>
      </c>
    </row>
    <row r="3092" spans="1:15" ht="16.5" x14ac:dyDescent="0.3">
      <c r="A3092">
        <v>82</v>
      </c>
      <c r="B3092">
        <v>33</v>
      </c>
      <c r="C3092">
        <v>81</v>
      </c>
      <c r="D3092" s="3">
        <v>43343</v>
      </c>
      <c r="E3092" s="33">
        <v>18</v>
      </c>
      <c r="F3092">
        <v>1</v>
      </c>
      <c r="G3092">
        <f>+HLOOKUP(VLOOKUP($B3092,$Q$2:$R$42,2,0),costos_sf!$D$2:$AY$99,base_minorista!$A3092,0)</f>
        <v>81974508.302117437</v>
      </c>
      <c r="H3092">
        <f>+HLOOKUP(VLOOKUP($B3092,$Q$2:$R$42,2,0),creditos_sf!$D$2:$AY$99,base_minorista!$A3092,0)</f>
        <v>121375868.40657075</v>
      </c>
      <c r="I3092">
        <f>+HLOOKUP(VLOOKUP($B3092,$Q$2:$R$42,2,0),creditos_sf!$D$103:$AY$200,base_minorista!$A3092,0)</f>
        <v>84334978.723874897</v>
      </c>
      <c r="J3092">
        <f>+HLOOKUP(VLOOKUP($B3092,$Q$2:$R$42,2,0),Costo_fondeo!$D$3:$AY$100,base_minorista!$A3092,0)</f>
        <v>6.4859772538103213</v>
      </c>
      <c r="K3092">
        <f>+HLOOKUP(VLOOKUP($B3092,$Q$2:$R$42,2,0),Costo_provisiones!$D$3:$AY$100,base_minorista!$A3092,0)</f>
        <v>11.721106168823612</v>
      </c>
      <c r="L3092">
        <f>+HLOOKUP(VLOOKUP($B3092,$Q$2:$R$42,2,0),Morosidad_control!$D$4:$AY$101,base_minorista!$A3092,0)</f>
        <v>7.66677287728794</v>
      </c>
      <c r="M3092">
        <f ca="1">+OFFSET(Capital_2!$D$2,base_minorista!A3092,0)</f>
        <v>3.442349118867654</v>
      </c>
      <c r="N3092">
        <f>+HLOOKUP(VLOOKUP($B3092,$Q$2:$R$42,2,0),costo_laboral!$E$2:$AZ$99,base_minorista!$A3092,0)</f>
        <v>19.240560661048679</v>
      </c>
      <c r="O3092">
        <f>+HLOOKUP(VLOOKUP($B3092,$Q$2:$R$42,2,0),Participacion2!$D$2:$AO$99,base_minorista!$A3092,0)</f>
        <v>0.41271124312835572</v>
      </c>
    </row>
    <row r="3093" spans="1:15" ht="16.5" x14ac:dyDescent="0.3">
      <c r="A3093">
        <v>83</v>
      </c>
      <c r="B3093">
        <v>33</v>
      </c>
      <c r="C3093">
        <v>82</v>
      </c>
      <c r="D3093" s="3">
        <v>43373</v>
      </c>
      <c r="E3093" s="33">
        <v>18</v>
      </c>
      <c r="F3093">
        <v>1</v>
      </c>
      <c r="G3093">
        <f>+HLOOKUP(VLOOKUP($B3093,$Q$2:$R$42,2,0),costos_sf!$D$2:$AY$99,base_minorista!$A3093,0)</f>
        <v>82691603.836072534</v>
      </c>
      <c r="H3093">
        <f>+HLOOKUP(VLOOKUP($B3093,$Q$2:$R$42,2,0),creditos_sf!$D$2:$AY$99,base_minorista!$A3093,0)</f>
        <v>121187878.8264222</v>
      </c>
      <c r="I3093">
        <f>+HLOOKUP(VLOOKUP($B3093,$Q$2:$R$42,2,0),creditos_sf!$D$103:$AY$200,base_minorista!$A3093,0)</f>
        <v>85263320.303729877</v>
      </c>
      <c r="J3093">
        <f>+HLOOKUP(VLOOKUP($B3093,$Q$2:$R$42,2,0),Costo_fondeo!$D$3:$AY$100,base_minorista!$A3093,0)</f>
        <v>6.462094990352071</v>
      </c>
      <c r="K3093">
        <f>+HLOOKUP(VLOOKUP($B3093,$Q$2:$R$42,2,0),Costo_provisiones!$D$3:$AY$100,base_minorista!$A3093,0)</f>
        <v>11.880641433136772</v>
      </c>
      <c r="L3093">
        <f>+HLOOKUP(VLOOKUP($B3093,$Q$2:$R$42,2,0),Morosidad_control!$D$4:$AY$101,base_minorista!$A3093,0)</f>
        <v>7.4670163977938699</v>
      </c>
      <c r="M3093">
        <f ca="1">+OFFSET(Capital_2!$D$2,base_minorista!A3093,0)</f>
        <v>3.430093895939399</v>
      </c>
      <c r="N3093">
        <f>+HLOOKUP(VLOOKUP($B3093,$Q$2:$R$42,2,0),costo_laboral!$E$2:$AZ$99,base_minorista!$A3093,0)</f>
        <v>19.498925572618759</v>
      </c>
      <c r="O3093">
        <f>+HLOOKUP(VLOOKUP($B3093,$Q$2:$R$42,2,0),Participacion2!$D$2:$AO$99,base_minorista!$A3093,0)</f>
        <v>0.41055469736271633</v>
      </c>
    </row>
    <row r="3094" spans="1:15" ht="16.5" x14ac:dyDescent="0.3">
      <c r="A3094">
        <v>84</v>
      </c>
      <c r="B3094">
        <v>33</v>
      </c>
      <c r="C3094">
        <v>83</v>
      </c>
      <c r="D3094" s="3">
        <v>43404</v>
      </c>
      <c r="E3094" s="33">
        <v>18</v>
      </c>
      <c r="F3094">
        <v>1</v>
      </c>
      <c r="G3094">
        <f>+HLOOKUP(VLOOKUP($B3094,$Q$2:$R$42,2,0),costos_sf!$D$2:$AY$99,base_minorista!$A3094,0)</f>
        <v>83065720.395384133</v>
      </c>
      <c r="H3094">
        <f>+HLOOKUP(VLOOKUP($B3094,$Q$2:$R$42,2,0),creditos_sf!$D$2:$AY$99,base_minorista!$A3094,0)</f>
        <v>119677877.1293996</v>
      </c>
      <c r="I3094">
        <f>+HLOOKUP(VLOOKUP($B3094,$Q$2:$R$42,2,0),creditos_sf!$D$103:$AY$200,base_minorista!$A3094,0)</f>
        <v>84345106.710025579</v>
      </c>
      <c r="J3094">
        <f>+HLOOKUP(VLOOKUP($B3094,$Q$2:$R$42,2,0),Costo_fondeo!$D$3:$AY$100,base_minorista!$A3094,0)</f>
        <v>6.4358982977805734</v>
      </c>
      <c r="K3094">
        <f>+HLOOKUP(VLOOKUP($B3094,$Q$2:$R$42,2,0),Costo_provisiones!$D$3:$AY$100,base_minorista!$A3094,0)</f>
        <v>12.131009595662556</v>
      </c>
      <c r="L3094">
        <f>+HLOOKUP(VLOOKUP($B3094,$Q$2:$R$42,2,0),Morosidad_control!$D$4:$AY$101,base_minorista!$A3094,0)</f>
        <v>6.6228747120467304</v>
      </c>
      <c r="M3094">
        <f ca="1">+OFFSET(Capital_2!$D$2,base_minorista!A3094,0)</f>
        <v>3.4233579602032216</v>
      </c>
      <c r="N3094">
        <f>+HLOOKUP(VLOOKUP($B3094,$Q$2:$R$42,2,0),costo_laboral!$E$2:$AZ$99,base_minorista!$A3094,0)</f>
        <v>19.685010387725629</v>
      </c>
      <c r="O3094">
        <f>+HLOOKUP(VLOOKUP($B3094,$Q$2:$R$42,2,0),Participacion2!$D$2:$AO$99,base_minorista!$A3094,0)</f>
        <v>0.40176267881325739</v>
      </c>
    </row>
    <row r="3095" spans="1:15" ht="16.5" x14ac:dyDescent="0.3">
      <c r="A3095">
        <v>85</v>
      </c>
      <c r="B3095">
        <v>33</v>
      </c>
      <c r="C3095">
        <v>84</v>
      </c>
      <c r="D3095" s="3">
        <v>43434</v>
      </c>
      <c r="E3095" s="33">
        <v>18</v>
      </c>
      <c r="F3095">
        <v>1</v>
      </c>
      <c r="G3095">
        <f>+HLOOKUP(VLOOKUP($B3095,$Q$2:$R$42,2,0),costos_sf!$D$2:$AY$99,base_minorista!$A3095,0)</f>
        <v>82690186.279121742</v>
      </c>
      <c r="H3095">
        <f>+HLOOKUP(VLOOKUP($B3095,$Q$2:$R$42,2,0),creditos_sf!$D$2:$AY$99,base_minorista!$A3095,0)</f>
        <v>120602935.38943127</v>
      </c>
      <c r="I3095">
        <f>+HLOOKUP(VLOOKUP($B3095,$Q$2:$R$42,2,0),creditos_sf!$D$103:$AY$200,base_minorista!$A3095,0)</f>
        <v>84008549.062965423</v>
      </c>
      <c r="J3095">
        <f>+HLOOKUP(VLOOKUP($B3095,$Q$2:$R$42,2,0),Costo_fondeo!$D$3:$AY$100,base_minorista!$A3095,0)</f>
        <v>6.4064379378850234</v>
      </c>
      <c r="K3095">
        <f>+HLOOKUP(VLOOKUP($B3095,$Q$2:$R$42,2,0),Costo_provisiones!$D$3:$AY$100,base_minorista!$A3095,0)</f>
        <v>12.290231357811102</v>
      </c>
      <c r="L3095">
        <f>+HLOOKUP(VLOOKUP($B3095,$Q$2:$R$42,2,0),Morosidad_control!$D$4:$AY$101,base_minorista!$A3095,0)</f>
        <v>6.1916456488828597</v>
      </c>
      <c r="M3095">
        <f ca="1">+OFFSET(Capital_2!$D$2,base_minorista!A3095,0)</f>
        <v>3.4154915843908498</v>
      </c>
      <c r="N3095">
        <f>+HLOOKUP(VLOOKUP($B3095,$Q$2:$R$42,2,0),costo_laboral!$E$2:$AZ$99,base_minorista!$A3095,0)</f>
        <v>19.332306484165649</v>
      </c>
      <c r="O3095">
        <f>+HLOOKUP(VLOOKUP($B3095,$Q$2:$R$42,2,0),Participacion2!$D$2:$AO$99,base_minorista!$A3095,0)</f>
        <v>0.39825214592033154</v>
      </c>
    </row>
    <row r="3096" spans="1:15" ht="16.5" x14ac:dyDescent="0.3">
      <c r="A3096">
        <v>86</v>
      </c>
      <c r="B3096">
        <v>33</v>
      </c>
      <c r="C3096">
        <v>85</v>
      </c>
      <c r="D3096" s="3">
        <v>43465</v>
      </c>
      <c r="E3096" s="33">
        <v>18</v>
      </c>
      <c r="F3096">
        <v>1</v>
      </c>
      <c r="G3096">
        <f>+HLOOKUP(VLOOKUP($B3096,$Q$2:$R$42,2,0),costos_sf!$D$2:$AY$99,base_minorista!$A3096,0)</f>
        <v>79439988.879557937</v>
      </c>
      <c r="H3096">
        <f>+HLOOKUP(VLOOKUP($B3096,$Q$2:$R$42,2,0),creditos_sf!$D$2:$AY$99,base_minorista!$A3096,0)</f>
        <v>120830807.46860054</v>
      </c>
      <c r="I3096">
        <f>+HLOOKUP(VLOOKUP($B3096,$Q$2:$R$42,2,0),creditos_sf!$D$103:$AY$200,base_minorista!$A3096,0)</f>
        <v>83916002.467083171</v>
      </c>
      <c r="J3096">
        <f>+HLOOKUP(VLOOKUP($B3096,$Q$2:$R$42,2,0),Costo_fondeo!$D$3:$AY$100,base_minorista!$A3096,0)</f>
        <v>6.3769746940790366</v>
      </c>
      <c r="K3096">
        <f>+HLOOKUP(VLOOKUP($B3096,$Q$2:$R$42,2,0),Costo_provisiones!$D$3:$AY$100,base_minorista!$A3096,0)</f>
        <v>12.201841358708027</v>
      </c>
      <c r="L3096">
        <f>+HLOOKUP(VLOOKUP($B3096,$Q$2:$R$42,2,0),Morosidad_control!$D$4:$AY$101,base_minorista!$A3096,0)</f>
        <v>6.4827862884850802</v>
      </c>
      <c r="M3096">
        <f ca="1">+OFFSET(Capital_2!$D$2,base_minorista!A3096,0)</f>
        <v>3.4351377010367652</v>
      </c>
      <c r="N3096">
        <f>+HLOOKUP(VLOOKUP($B3096,$Q$2:$R$42,2,0),costo_laboral!$E$2:$AZ$99,base_minorista!$A3096,0)</f>
        <v>19.329097968815802</v>
      </c>
      <c r="O3096">
        <f>+HLOOKUP(VLOOKUP($B3096,$Q$2:$R$42,2,0),Participacion2!$D$2:$AO$99,base_minorista!$A3096,0)</f>
        <v>0.39988422956000458</v>
      </c>
    </row>
    <row r="3097" spans="1:15" ht="16.5" x14ac:dyDescent="0.3">
      <c r="A3097">
        <v>87</v>
      </c>
      <c r="B3097">
        <v>33</v>
      </c>
      <c r="C3097">
        <v>86</v>
      </c>
      <c r="D3097" s="3">
        <v>43496</v>
      </c>
      <c r="E3097" s="33">
        <v>19</v>
      </c>
      <c r="F3097">
        <v>1</v>
      </c>
      <c r="G3097">
        <f>+HLOOKUP(VLOOKUP($B3097,$Q$2:$R$42,2,0),costos_sf!$D$2:$AY$99,base_minorista!$A3097,0)</f>
        <v>79734095.030134186</v>
      </c>
      <c r="H3097">
        <f>+HLOOKUP(VLOOKUP($B3097,$Q$2:$R$42,2,0),creditos_sf!$D$2:$AY$99,base_minorista!$A3097,0)</f>
        <v>120924941.91433394</v>
      </c>
      <c r="I3097">
        <f>+HLOOKUP(VLOOKUP($B3097,$Q$2:$R$42,2,0),creditos_sf!$D$103:$AY$200,base_minorista!$A3097,0)</f>
        <v>83069778.925378621</v>
      </c>
      <c r="J3097">
        <f>+HLOOKUP(VLOOKUP($B3097,$Q$2:$R$42,2,0),Costo_fondeo!$D$3:$AY$100,base_minorista!$A3097,0)</f>
        <v>6.3504444109028331</v>
      </c>
      <c r="K3097">
        <f>+HLOOKUP(VLOOKUP($B3097,$Q$2:$R$42,2,0),Costo_provisiones!$D$3:$AY$100,base_minorista!$A3097,0)</f>
        <v>12.445298487106781</v>
      </c>
      <c r="L3097">
        <f>+HLOOKUP(VLOOKUP($B3097,$Q$2:$R$42,2,0),Morosidad_control!$D$4:$AY$101,base_minorista!$A3097,0)</f>
        <v>6.3732367213987704</v>
      </c>
      <c r="M3097">
        <f ca="1">+OFFSET(Capital_2!$D$2,base_minorista!A3097,0)</f>
        <v>3.144198069372997</v>
      </c>
      <c r="N3097">
        <f>+HLOOKUP(VLOOKUP($B3097,$Q$2:$R$42,2,0),costo_laboral!$E$2:$AZ$99,base_minorista!$A3097,0)</f>
        <v>19.338760694795663</v>
      </c>
      <c r="O3097">
        <f>+HLOOKUP(VLOOKUP($B3097,$Q$2:$R$42,2,0),Participacion2!$D$2:$AO$99,base_minorista!$A3097,0)</f>
        <v>0.40365321912550783</v>
      </c>
    </row>
    <row r="3098" spans="1:15" ht="16.5" x14ac:dyDescent="0.3">
      <c r="A3098">
        <v>88</v>
      </c>
      <c r="B3098">
        <v>33</v>
      </c>
      <c r="C3098">
        <v>87</v>
      </c>
      <c r="D3098" s="3">
        <v>43524</v>
      </c>
      <c r="E3098" s="33">
        <v>19</v>
      </c>
      <c r="F3098">
        <v>1</v>
      </c>
      <c r="G3098">
        <f>+HLOOKUP(VLOOKUP($B3098,$Q$2:$R$42,2,0),costos_sf!$D$2:$AY$99,base_minorista!$A3098,0)</f>
        <v>80372727.570868</v>
      </c>
      <c r="H3098">
        <f>+HLOOKUP(VLOOKUP($B3098,$Q$2:$R$42,2,0),creditos_sf!$D$2:$AY$99,base_minorista!$A3098,0)</f>
        <v>120788255.27292709</v>
      </c>
      <c r="I3098">
        <f>+HLOOKUP(VLOOKUP($B3098,$Q$2:$R$42,2,0),creditos_sf!$D$103:$AY$200,base_minorista!$A3098,0)</f>
        <v>84050471.65976648</v>
      </c>
      <c r="J3098">
        <f>+HLOOKUP(VLOOKUP($B3098,$Q$2:$R$42,2,0),Costo_fondeo!$D$3:$AY$100,base_minorista!$A3098,0)</f>
        <v>6.3248575287220055</v>
      </c>
      <c r="K3098">
        <f>+HLOOKUP(VLOOKUP($B3098,$Q$2:$R$42,2,0),Costo_provisiones!$D$3:$AY$100,base_minorista!$A3098,0)</f>
        <v>12.712764914266625</v>
      </c>
      <c r="L3098">
        <f>+HLOOKUP(VLOOKUP($B3098,$Q$2:$R$42,2,0),Morosidad_control!$D$4:$AY$101,base_minorista!$A3098,0)</f>
        <v>6.7981362467507198</v>
      </c>
      <c r="M3098">
        <f ca="1">+OFFSET(Capital_2!$D$2,base_minorista!A3098,0)</f>
        <v>3.1750048296191844</v>
      </c>
      <c r="N3098">
        <f>+HLOOKUP(VLOOKUP($B3098,$Q$2:$R$42,2,0),costo_laboral!$E$2:$AZ$99,base_minorista!$A3098,0)</f>
        <v>19.345485335655329</v>
      </c>
      <c r="O3098">
        <f>+HLOOKUP(VLOOKUP($B3098,$Q$2:$R$42,2,0),Participacion2!$D$2:$AO$99,base_minorista!$A3098,0)</f>
        <v>0.40271860294441686</v>
      </c>
    </row>
    <row r="3099" spans="1:15" ht="16.5" x14ac:dyDescent="0.3">
      <c r="A3099">
        <v>89</v>
      </c>
      <c r="B3099">
        <v>33</v>
      </c>
      <c r="C3099">
        <v>88</v>
      </c>
      <c r="D3099" s="3">
        <v>43555</v>
      </c>
      <c r="E3099" s="33">
        <v>19</v>
      </c>
      <c r="F3099">
        <v>1</v>
      </c>
      <c r="G3099">
        <f>+HLOOKUP(VLOOKUP($B3099,$Q$2:$R$42,2,0),costos_sf!$D$2:$AY$99,base_minorista!$A3099,0)</f>
        <v>80207641.21614787</v>
      </c>
      <c r="H3099">
        <f>+HLOOKUP(VLOOKUP($B3099,$Q$2:$R$42,2,0),creditos_sf!$D$2:$AY$99,base_minorista!$A3099,0)</f>
        <v>117807232.21197815</v>
      </c>
      <c r="I3099">
        <f>+HLOOKUP(VLOOKUP($B3099,$Q$2:$R$42,2,0),creditos_sf!$D$103:$AY$200,base_minorista!$A3099,0)</f>
        <v>84276151.111370891</v>
      </c>
      <c r="J3099">
        <f>+HLOOKUP(VLOOKUP($B3099,$Q$2:$R$42,2,0),Costo_fondeo!$D$3:$AY$100,base_minorista!$A3099,0)</f>
        <v>6.2957782419079216</v>
      </c>
      <c r="K3099">
        <f>+HLOOKUP(VLOOKUP($B3099,$Q$2:$R$42,2,0),Costo_provisiones!$D$3:$AY$100,base_minorista!$A3099,0)</f>
        <v>12.965449166416986</v>
      </c>
      <c r="L3099">
        <f>+HLOOKUP(VLOOKUP($B3099,$Q$2:$R$42,2,0),Morosidad_control!$D$4:$AY$101,base_minorista!$A3099,0)</f>
        <v>6.890956928035</v>
      </c>
      <c r="M3099">
        <f ca="1">+OFFSET(Capital_2!$D$2,base_minorista!A3099,0)</f>
        <v>3.2070490236396596</v>
      </c>
      <c r="N3099">
        <f>+HLOOKUP(VLOOKUP($B3099,$Q$2:$R$42,2,0),costo_laboral!$E$2:$AZ$99,base_minorista!$A3099,0)</f>
        <v>19.448633812508042</v>
      </c>
      <c r="O3099">
        <f>+HLOOKUP(VLOOKUP($B3099,$Q$2:$R$42,2,0),Participacion2!$D$2:$AO$99,base_minorista!$A3099,0)</f>
        <v>0.39231491620518399</v>
      </c>
    </row>
    <row r="3100" spans="1:15" ht="16.5" x14ac:dyDescent="0.3">
      <c r="A3100">
        <v>90</v>
      </c>
      <c r="B3100">
        <v>33</v>
      </c>
      <c r="C3100">
        <v>89</v>
      </c>
      <c r="D3100" s="3">
        <v>43585</v>
      </c>
      <c r="E3100" s="33">
        <v>19</v>
      </c>
      <c r="F3100">
        <v>1</v>
      </c>
      <c r="G3100">
        <f>+HLOOKUP(VLOOKUP($B3100,$Q$2:$R$42,2,0),costos_sf!$D$2:$AY$99,base_minorista!$A3100,0)</f>
        <v>80219841.400258169</v>
      </c>
      <c r="H3100">
        <f>+HLOOKUP(VLOOKUP($B3100,$Q$2:$R$42,2,0),creditos_sf!$D$2:$AY$99,base_minorista!$A3100,0)</f>
        <v>115684747.17898095</v>
      </c>
      <c r="I3100">
        <f>+HLOOKUP(VLOOKUP($B3100,$Q$2:$R$42,2,0),creditos_sf!$D$103:$AY$200,base_minorista!$A3100,0)</f>
        <v>83605681.980408534</v>
      </c>
      <c r="J3100">
        <f>+HLOOKUP(VLOOKUP($B3100,$Q$2:$R$42,2,0),Costo_fondeo!$D$3:$AY$100,base_minorista!$A3100,0)</f>
        <v>6.2790300714271856</v>
      </c>
      <c r="K3100">
        <f>+HLOOKUP(VLOOKUP($B3100,$Q$2:$R$42,2,0),Costo_provisiones!$D$3:$AY$100,base_minorista!$A3100,0)</f>
        <v>13.210158432359941</v>
      </c>
      <c r="L3100">
        <f>+HLOOKUP(VLOOKUP($B3100,$Q$2:$R$42,2,0),Morosidad_control!$D$4:$AY$101,base_minorista!$A3100,0)</f>
        <v>7.0295739143587701</v>
      </c>
      <c r="M3100">
        <f ca="1">+OFFSET(Capital_2!$D$2,base_minorista!A3100,0)</f>
        <v>3.2607827391957867</v>
      </c>
      <c r="N3100">
        <f>+HLOOKUP(VLOOKUP($B3100,$Q$2:$R$42,2,0),costo_laboral!$E$2:$AZ$99,base_minorista!$A3100,0)</f>
        <v>19.705715374315318</v>
      </c>
      <c r="O3100">
        <f>+HLOOKUP(VLOOKUP($B3100,$Q$2:$R$42,2,0),Participacion2!$D$2:$AO$99,base_minorista!$A3100,0)</f>
        <v>0.38529070052100112</v>
      </c>
    </row>
    <row r="3101" spans="1:15" ht="16.5" x14ac:dyDescent="0.3">
      <c r="A3101">
        <v>91</v>
      </c>
      <c r="B3101">
        <v>33</v>
      </c>
      <c r="C3101">
        <v>90</v>
      </c>
      <c r="D3101" s="3">
        <v>43616</v>
      </c>
      <c r="E3101" s="33">
        <v>19</v>
      </c>
      <c r="F3101">
        <v>1</v>
      </c>
      <c r="G3101">
        <f>+HLOOKUP(VLOOKUP($B3101,$Q$2:$R$42,2,0),costos_sf!$D$2:$AY$99,base_minorista!$A3101,0)</f>
        <v>78141768.03657569</v>
      </c>
      <c r="H3101">
        <f>+HLOOKUP(VLOOKUP($B3101,$Q$2:$R$42,2,0),creditos_sf!$D$2:$AY$99,base_minorista!$A3101,0)</f>
        <v>113364547.83669706</v>
      </c>
      <c r="I3101">
        <f>+HLOOKUP(VLOOKUP($B3101,$Q$2:$R$42,2,0),creditos_sf!$D$103:$AY$200,base_minorista!$A3101,0)</f>
        <v>83270939.145631626</v>
      </c>
      <c r="J3101">
        <f>+HLOOKUP(VLOOKUP($B3101,$Q$2:$R$42,2,0),Costo_fondeo!$D$3:$AY$100,base_minorista!$A3101,0)</f>
        <v>6.2564665349069344</v>
      </c>
      <c r="K3101">
        <f>+HLOOKUP(VLOOKUP($B3101,$Q$2:$R$42,2,0),Costo_provisiones!$D$3:$AY$100,base_minorista!$A3101,0)</f>
        <v>12.6784464269799</v>
      </c>
      <c r="L3101">
        <f>+HLOOKUP(VLOOKUP($B3101,$Q$2:$R$42,2,0),Morosidad_control!$D$4:$AY$101,base_minorista!$A3101,0)</f>
        <v>6.8284496611881798</v>
      </c>
      <c r="M3101">
        <f ca="1">+OFFSET(Capital_2!$D$2,base_minorista!A3101,0)</f>
        <v>3.2822741119614118</v>
      </c>
      <c r="N3101">
        <f>+HLOOKUP(VLOOKUP($B3101,$Q$2:$R$42,2,0),costo_laboral!$E$2:$AZ$99,base_minorista!$A3101,0)</f>
        <v>19.548822010498931</v>
      </c>
      <c r="O3101">
        <f>+HLOOKUP(VLOOKUP($B3101,$Q$2:$R$42,2,0),Participacion2!$D$2:$AO$99,base_minorista!$A3101,0)</f>
        <v>0.37519224455459865</v>
      </c>
    </row>
    <row r="3102" spans="1:15" ht="16.5" x14ac:dyDescent="0.3">
      <c r="A3102">
        <v>92</v>
      </c>
      <c r="B3102">
        <v>33</v>
      </c>
      <c r="C3102">
        <v>91</v>
      </c>
      <c r="D3102" s="3">
        <v>43646</v>
      </c>
      <c r="E3102" s="33">
        <v>19</v>
      </c>
      <c r="F3102">
        <v>1</v>
      </c>
      <c r="G3102">
        <f>+HLOOKUP(VLOOKUP($B3102,$Q$2:$R$42,2,0),costos_sf!$D$2:$AY$99,base_minorista!$A3102,0)</f>
        <v>79051561.513987795</v>
      </c>
      <c r="H3102">
        <f>+HLOOKUP(VLOOKUP($B3102,$Q$2:$R$42,2,0),creditos_sf!$D$2:$AY$99,base_minorista!$A3102,0)</f>
        <v>110651712.9208407</v>
      </c>
      <c r="I3102">
        <f>+HLOOKUP(VLOOKUP($B3102,$Q$2:$R$42,2,0),creditos_sf!$D$103:$AY$200,base_minorista!$A3102,0)</f>
        <v>83670550.546723947</v>
      </c>
      <c r="J3102">
        <f>+HLOOKUP(VLOOKUP($B3102,$Q$2:$R$42,2,0),Costo_fondeo!$D$3:$AY$100,base_minorista!$A3102,0)</f>
        <v>6.2379127409454371</v>
      </c>
      <c r="K3102">
        <f>+HLOOKUP(VLOOKUP($B3102,$Q$2:$R$42,2,0),Costo_provisiones!$D$3:$AY$100,base_minorista!$A3102,0)</f>
        <v>13.291652699615039</v>
      </c>
      <c r="L3102">
        <f>+HLOOKUP(VLOOKUP($B3102,$Q$2:$R$42,2,0),Morosidad_control!$D$4:$AY$101,base_minorista!$A3102,0)</f>
        <v>6.9718561992467096</v>
      </c>
      <c r="M3102">
        <f ca="1">+OFFSET(Capital_2!$D$2,base_minorista!A3102,0)</f>
        <v>3.3170358226156935</v>
      </c>
      <c r="N3102">
        <f>+HLOOKUP(VLOOKUP($B3102,$Q$2:$R$42,2,0),costo_laboral!$E$2:$AZ$99,base_minorista!$A3102,0)</f>
        <v>19.691269046054995</v>
      </c>
      <c r="O3102">
        <f>+HLOOKUP(VLOOKUP($B3102,$Q$2:$R$42,2,0),Participacion2!$D$2:$AO$99,base_minorista!$A3102,0)</f>
        <v>0.36520009012174504</v>
      </c>
    </row>
    <row r="3103" spans="1:15" ht="16.5" x14ac:dyDescent="0.3">
      <c r="A3103">
        <v>93</v>
      </c>
      <c r="B3103">
        <v>33</v>
      </c>
      <c r="C3103">
        <v>92</v>
      </c>
      <c r="D3103" s="3">
        <v>43677</v>
      </c>
      <c r="E3103" s="33">
        <v>19</v>
      </c>
      <c r="F3103">
        <v>1</v>
      </c>
      <c r="G3103">
        <f>+HLOOKUP(VLOOKUP($B3103,$Q$2:$R$42,2,0),costos_sf!$D$2:$AY$99,base_minorista!$A3103,0)</f>
        <v>79385812.674516216</v>
      </c>
      <c r="H3103">
        <f>+HLOOKUP(VLOOKUP($B3103,$Q$2:$R$42,2,0),creditos_sf!$D$2:$AY$99,base_minorista!$A3103,0)</f>
        <v>107183902.91919988</v>
      </c>
      <c r="I3103">
        <f>+HLOOKUP(VLOOKUP($B3103,$Q$2:$R$42,2,0),creditos_sf!$D$103:$AY$200,base_minorista!$A3103,0)</f>
        <v>81785718.769878313</v>
      </c>
      <c r="J3103">
        <f>+HLOOKUP(VLOOKUP($B3103,$Q$2:$R$42,2,0),Costo_fondeo!$D$3:$AY$100,base_minorista!$A3103,0)</f>
        <v>6.1988101882605973</v>
      </c>
      <c r="K3103">
        <f>+HLOOKUP(VLOOKUP($B3103,$Q$2:$R$42,2,0),Costo_provisiones!$D$3:$AY$100,base_minorista!$A3103,0)</f>
        <v>13.628175269198458</v>
      </c>
      <c r="L3103">
        <f>+HLOOKUP(VLOOKUP($B3103,$Q$2:$R$42,2,0),Morosidad_control!$D$4:$AY$101,base_minorista!$A3103,0)</f>
        <v>6.8619433654783801</v>
      </c>
      <c r="M3103">
        <f ca="1">+OFFSET(Capital_2!$D$2,base_minorista!A3103,0)</f>
        <v>3.3472847310217735</v>
      </c>
      <c r="N3103">
        <f>+HLOOKUP(VLOOKUP($B3103,$Q$2:$R$42,2,0),costo_laboral!$E$2:$AZ$99,base_minorista!$A3103,0)</f>
        <v>20.251791369676685</v>
      </c>
      <c r="O3103">
        <f>+HLOOKUP(VLOOKUP($B3103,$Q$2:$R$42,2,0),Participacion2!$D$2:$AO$99,base_minorista!$A3103,0)</f>
        <v>0.35206855025236217</v>
      </c>
    </row>
    <row r="3104" spans="1:15" ht="16.5" x14ac:dyDescent="0.3">
      <c r="A3104">
        <v>94</v>
      </c>
      <c r="B3104">
        <v>33</v>
      </c>
      <c r="C3104">
        <v>93</v>
      </c>
      <c r="D3104" s="3">
        <v>43708</v>
      </c>
      <c r="E3104" s="33">
        <v>19</v>
      </c>
      <c r="F3104">
        <v>1</v>
      </c>
      <c r="G3104">
        <f>+HLOOKUP(VLOOKUP($B3104,$Q$2:$R$42,2,0),costos_sf!$D$2:$AY$99,base_minorista!$A3104,0)</f>
        <v>80291890.823793516</v>
      </c>
      <c r="H3104">
        <f>+HLOOKUP(VLOOKUP($B3104,$Q$2:$R$42,2,0),creditos_sf!$D$2:$AY$99,base_minorista!$A3104,0)</f>
        <v>105153577.40578665</v>
      </c>
      <c r="I3104">
        <f>+HLOOKUP(VLOOKUP($B3104,$Q$2:$R$42,2,0),creditos_sf!$D$103:$AY$200,base_minorista!$A3104,0)</f>
        <v>81608913.972188592</v>
      </c>
      <c r="J3104">
        <f>+HLOOKUP(VLOOKUP($B3104,$Q$2:$R$42,2,0),Costo_fondeo!$D$3:$AY$100,base_minorista!$A3104,0)</f>
        <v>6.1669280342344006</v>
      </c>
      <c r="K3104">
        <f>+HLOOKUP(VLOOKUP($B3104,$Q$2:$R$42,2,0),Costo_provisiones!$D$3:$AY$100,base_minorista!$A3104,0)</f>
        <v>13.789127973217294</v>
      </c>
      <c r="L3104">
        <f>+HLOOKUP(VLOOKUP($B3104,$Q$2:$R$42,2,0),Morosidad_control!$D$4:$AY$101,base_minorista!$A3104,0)</f>
        <v>6.8207112156537804</v>
      </c>
      <c r="M3104">
        <f ca="1">+OFFSET(Capital_2!$D$2,base_minorista!A3104,0)</f>
        <v>3.3701430151037046</v>
      </c>
      <c r="N3104">
        <f>+HLOOKUP(VLOOKUP($B3104,$Q$2:$R$42,2,0),costo_laboral!$E$2:$AZ$99,base_minorista!$A3104,0)</f>
        <v>20.814077474653807</v>
      </c>
      <c r="O3104">
        <f>+HLOOKUP(VLOOKUP($B3104,$Q$2:$R$42,2,0),Participacion2!$D$2:$AO$99,base_minorista!$A3104,0)</f>
        <v>0.34222993384289069</v>
      </c>
    </row>
    <row r="3105" spans="1:15" ht="16.5" x14ac:dyDescent="0.3">
      <c r="A3105">
        <v>95</v>
      </c>
      <c r="B3105">
        <v>33</v>
      </c>
      <c r="C3105">
        <v>94</v>
      </c>
      <c r="D3105" s="3">
        <v>43738</v>
      </c>
      <c r="E3105" s="33">
        <v>19</v>
      </c>
      <c r="F3105">
        <v>1</v>
      </c>
      <c r="G3105">
        <f>+HLOOKUP(VLOOKUP($B3105,$Q$2:$R$42,2,0),costos_sf!$D$2:$AY$99,base_minorista!$A3105,0)</f>
        <v>79600047.915223792</v>
      </c>
      <c r="H3105">
        <f>+HLOOKUP(VLOOKUP($B3105,$Q$2:$R$42,2,0),creditos_sf!$D$2:$AY$99,base_minorista!$A3105,0)</f>
        <v>103717260.09627457</v>
      </c>
      <c r="I3105">
        <f>+HLOOKUP(VLOOKUP($B3105,$Q$2:$R$42,2,0),creditos_sf!$D$103:$AY$200,base_minorista!$A3105,0)</f>
        <v>82420107.139130697</v>
      </c>
      <c r="J3105">
        <f>+HLOOKUP(VLOOKUP($B3105,$Q$2:$R$42,2,0),Costo_fondeo!$D$3:$AY$100,base_minorista!$A3105,0)</f>
        <v>6.1414475124126575</v>
      </c>
      <c r="K3105">
        <f>+HLOOKUP(VLOOKUP($B3105,$Q$2:$R$42,2,0),Costo_provisiones!$D$3:$AY$100,base_minorista!$A3105,0)</f>
        <v>13.897907587580832</v>
      </c>
      <c r="L3105">
        <f>+HLOOKUP(VLOOKUP($B3105,$Q$2:$R$42,2,0),Morosidad_control!$D$4:$AY$101,base_minorista!$A3105,0)</f>
        <v>7.05581077371557</v>
      </c>
      <c r="M3105">
        <f ca="1">+OFFSET(Capital_2!$D$2,base_minorista!A3105,0)</f>
        <v>3.3849357024511626</v>
      </c>
      <c r="N3105">
        <f>+HLOOKUP(VLOOKUP($B3105,$Q$2:$R$42,2,0),costo_laboral!$E$2:$AZ$99,base_minorista!$A3105,0)</f>
        <v>20.536422425254081</v>
      </c>
      <c r="O3105">
        <f>+HLOOKUP(VLOOKUP($B3105,$Q$2:$R$42,2,0),Participacion2!$D$2:$AO$99,base_minorista!$A3105,0)</f>
        <v>0.33480476191933795</v>
      </c>
    </row>
    <row r="3106" spans="1:15" ht="16.5" x14ac:dyDescent="0.3">
      <c r="A3106">
        <v>96</v>
      </c>
      <c r="B3106">
        <v>33</v>
      </c>
      <c r="C3106">
        <v>95</v>
      </c>
      <c r="D3106" s="3">
        <v>43769</v>
      </c>
      <c r="E3106" s="33">
        <v>19</v>
      </c>
      <c r="F3106">
        <v>1</v>
      </c>
      <c r="G3106">
        <f>+HLOOKUP(VLOOKUP($B3106,$Q$2:$R$42,2,0),costos_sf!$D$2:$AY$99,base_minorista!$A3106,0)</f>
        <v>79440705.958641768</v>
      </c>
      <c r="H3106">
        <f>+HLOOKUP(VLOOKUP($B3106,$Q$2:$R$42,2,0),creditos_sf!$D$2:$AY$99,base_minorista!$A3106,0)</f>
        <v>102739448.36627394</v>
      </c>
      <c r="I3106">
        <f>+HLOOKUP(VLOOKUP($B3106,$Q$2:$R$42,2,0),creditos_sf!$D$103:$AY$200,base_minorista!$A3106,0)</f>
        <v>83078001.460603863</v>
      </c>
      <c r="J3106">
        <f>+HLOOKUP(VLOOKUP($B3106,$Q$2:$R$42,2,0),Costo_fondeo!$D$3:$AY$100,base_minorista!$A3106,0)</f>
        <v>6.1110404314239828</v>
      </c>
      <c r="K3106">
        <f>+HLOOKUP(VLOOKUP($B3106,$Q$2:$R$42,2,0),Costo_provisiones!$D$3:$AY$100,base_minorista!$A3106,0)</f>
        <v>13.928506045603761</v>
      </c>
      <c r="L3106">
        <f>+HLOOKUP(VLOOKUP($B3106,$Q$2:$R$42,2,0),Morosidad_control!$D$4:$AY$101,base_minorista!$A3106,0)</f>
        <v>7.0773285554646099</v>
      </c>
      <c r="M3106">
        <f ca="1">+OFFSET(Capital_2!$D$2,base_minorista!A3106,0)</f>
        <v>3.4123935475815319</v>
      </c>
      <c r="N3106">
        <f>+HLOOKUP(VLOOKUP($B3106,$Q$2:$R$42,2,0),costo_laboral!$E$2:$AZ$99,base_minorista!$A3106,0)</f>
        <v>20.628851878865895</v>
      </c>
      <c r="O3106">
        <f>+HLOOKUP(VLOOKUP($B3106,$Q$2:$R$42,2,0),Participacion2!$D$2:$AO$99,base_minorista!$A3106,0)</f>
        <v>0.32720164432169391</v>
      </c>
    </row>
    <row r="3107" spans="1:15" ht="16.5" x14ac:dyDescent="0.3">
      <c r="A3107">
        <v>97</v>
      </c>
      <c r="B3107">
        <v>33</v>
      </c>
      <c r="C3107">
        <v>96</v>
      </c>
      <c r="D3107" s="3">
        <v>43799</v>
      </c>
      <c r="E3107" s="33">
        <v>19</v>
      </c>
      <c r="F3107">
        <v>1</v>
      </c>
      <c r="G3107">
        <f>+HLOOKUP(VLOOKUP($B3107,$Q$2:$R$42,2,0),costos_sf!$D$2:$AY$99,base_minorista!$A3107,0)</f>
        <v>79801545.205758765</v>
      </c>
      <c r="H3107">
        <f>+HLOOKUP(VLOOKUP($B3107,$Q$2:$R$42,2,0),creditos_sf!$D$2:$AY$99,base_minorista!$A3107,0)</f>
        <v>101937315.49678427</v>
      </c>
      <c r="I3107">
        <f>+HLOOKUP(VLOOKUP($B3107,$Q$2:$R$42,2,0),creditos_sf!$D$103:$AY$200,base_minorista!$A3107,0)</f>
        <v>84373205.634164438</v>
      </c>
      <c r="J3107">
        <f>+HLOOKUP(VLOOKUP($B3107,$Q$2:$R$42,2,0),Costo_fondeo!$D$3:$AY$100,base_minorista!$A3107,0)</f>
        <v>6.0743060659596946</v>
      </c>
      <c r="K3107">
        <f>+HLOOKUP(VLOOKUP($B3107,$Q$2:$R$42,2,0),Costo_provisiones!$D$3:$AY$100,base_minorista!$A3107,0)</f>
        <v>13.939165881197905</v>
      </c>
      <c r="L3107">
        <f>+HLOOKUP(VLOOKUP($B3107,$Q$2:$R$42,2,0),Morosidad_control!$D$4:$AY$101,base_minorista!$A3107,0)</f>
        <v>7.0854900700044299</v>
      </c>
      <c r="M3107">
        <f ca="1">+OFFSET(Capital_2!$D$2,base_minorista!A3107,0)</f>
        <v>3.3960163093664169</v>
      </c>
      <c r="N3107">
        <f>+HLOOKUP(VLOOKUP($B3107,$Q$2:$R$42,2,0),costo_laboral!$E$2:$AZ$99,base_minorista!$A3107,0)</f>
        <v>20.950982089312511</v>
      </c>
      <c r="O3107">
        <f>+HLOOKUP(VLOOKUP($B3107,$Q$2:$R$42,2,0),Participacion2!$D$2:$AO$99,base_minorista!$A3107,0)</f>
        <v>0.31868120478562645</v>
      </c>
    </row>
    <row r="3108" spans="1:15" ht="16.5" x14ac:dyDescent="0.3">
      <c r="A3108">
        <v>98</v>
      </c>
      <c r="B3108">
        <v>33</v>
      </c>
      <c r="C3108">
        <v>97</v>
      </c>
      <c r="D3108" s="3">
        <v>43830</v>
      </c>
      <c r="E3108" s="33">
        <v>19</v>
      </c>
      <c r="F3108">
        <v>1</v>
      </c>
      <c r="G3108">
        <f>+HLOOKUP(VLOOKUP($B3108,$Q$2:$R$42,2,0),costos_sf!$D$2:$AY$99,base_minorista!$A3108,0)</f>
        <v>79223732.604616851</v>
      </c>
      <c r="H3108">
        <f>+HLOOKUP(VLOOKUP($B3108,$Q$2:$R$42,2,0),creditos_sf!$D$2:$AY$99,base_minorista!$A3108,0)</f>
        <v>101908012.13213918</v>
      </c>
      <c r="I3108">
        <f>+HLOOKUP(VLOOKUP($B3108,$Q$2:$R$42,2,0),creditos_sf!$D$103:$AY$200,base_minorista!$A3108,0)</f>
        <v>83671644.198572829</v>
      </c>
      <c r="J3108">
        <f>+HLOOKUP(VLOOKUP($B3108,$Q$2:$R$42,2,0),Costo_fondeo!$D$3:$AY$100,base_minorista!$A3108,0)</f>
        <v>5.9912451285767272</v>
      </c>
      <c r="K3108">
        <f>+HLOOKUP(VLOOKUP($B3108,$Q$2:$R$42,2,0),Costo_provisiones!$D$3:$AY$100,base_minorista!$A3108,0)</f>
        <v>13.940519667163171</v>
      </c>
      <c r="L3108">
        <f>+HLOOKUP(VLOOKUP($B3108,$Q$2:$R$42,2,0),Morosidad_control!$D$4:$AY$101,base_minorista!$A3108,0)</f>
        <v>7.1761677736903904</v>
      </c>
      <c r="M3108">
        <f ca="1">+OFFSET(Capital_2!$D$2,base_minorista!A3108,0)</f>
        <v>3.3787771447242938</v>
      </c>
      <c r="N3108">
        <f>+HLOOKUP(VLOOKUP($B3108,$Q$2:$R$42,2,0),costo_laboral!$E$2:$AZ$99,base_minorista!$A3108,0)</f>
        <v>21.026261720181221</v>
      </c>
      <c r="O3108">
        <f>+HLOOKUP(VLOOKUP($B3108,$Q$2:$R$42,2,0),Participacion2!$D$2:$AO$99,base_minorista!$A3108,0)</f>
        <v>0.31781599128991667</v>
      </c>
    </row>
    <row r="3109" spans="1:15" ht="16.5" x14ac:dyDescent="0.3">
      <c r="A3109">
        <v>2</v>
      </c>
      <c r="B3109">
        <v>34</v>
      </c>
      <c r="C3109">
        <v>1</v>
      </c>
      <c r="D3109" s="3">
        <v>40908</v>
      </c>
      <c r="E3109" s="33">
        <v>11</v>
      </c>
      <c r="F3109">
        <v>1</v>
      </c>
      <c r="G3109">
        <f>+HLOOKUP(VLOOKUP($B3109,$Q$2:$R$42,2,0),costos_sf!$D$2:$AY$99,base_minorista!$A3109,0)</f>
        <v>28522099.856541298</v>
      </c>
      <c r="H3109">
        <f>+HLOOKUP(VLOOKUP($B3109,$Q$2:$R$42,2,0),creditos_sf!$D$2:$AY$99,base_minorista!$A3109,0)</f>
        <v>62115045.916026101</v>
      </c>
      <c r="I3109">
        <f>+HLOOKUP(VLOOKUP($B3109,$Q$2:$R$42,2,0),creditos_sf!$D$103:$AY$200,base_minorista!$A3109,0)</f>
        <v>12610902.4254939</v>
      </c>
      <c r="J3109">
        <f>+HLOOKUP(VLOOKUP($B3109,$Q$2:$R$42,2,0),Costo_fondeo!$D$3:$AY$100,base_minorista!$A3109,0)</f>
        <v>7.8162046535145411</v>
      </c>
      <c r="K3109">
        <f>+HLOOKUP(VLOOKUP($B3109,$Q$2:$R$42,2,0),Costo_provisiones!$D$3:$AY$100,base_minorista!$A3109,0)</f>
        <v>7.5778558058176415</v>
      </c>
      <c r="L3109">
        <f>+HLOOKUP(VLOOKUP($B3109,$Q$2:$R$42,2,0),Morosidad_control!$D$4:$AY$101,base_minorista!$A3109,0)</f>
        <v>5.1871618331162663</v>
      </c>
      <c r="M3109">
        <f ca="1">+OFFSET(Capital_2!$D$2,base_minorista!A3109,0)</f>
        <v>3.518992143247762</v>
      </c>
      <c r="N3109">
        <f>+HLOOKUP(VLOOKUP($B3109,$Q$2:$R$42,2,0),costo_laboral!$E$2:$AZ$99,base_minorista!$A3109,0)</f>
        <v>21.591544289683799</v>
      </c>
      <c r="O3109">
        <f>+HLOOKUP(VLOOKUP($B3109,$Q$2:$R$42,2,0),Participacion2!$D$2:$AO$99,base_minorista!$A3109,0)</f>
        <v>0.25391912226430613</v>
      </c>
    </row>
    <row r="3110" spans="1:15" ht="16.5" x14ac:dyDescent="0.3">
      <c r="A3110">
        <v>3</v>
      </c>
      <c r="B3110">
        <v>34</v>
      </c>
      <c r="C3110">
        <v>2</v>
      </c>
      <c r="D3110" s="3">
        <v>40939</v>
      </c>
      <c r="E3110" s="33">
        <v>12</v>
      </c>
      <c r="F3110">
        <v>1</v>
      </c>
      <c r="G3110">
        <f>+HLOOKUP(VLOOKUP($B3110,$Q$2:$R$42,2,0),costos_sf!$D$2:$AY$99,base_minorista!$A3110,0)</f>
        <v>27244521.151359599</v>
      </c>
      <c r="H3110">
        <f>+HLOOKUP(VLOOKUP($B3110,$Q$2:$R$42,2,0),creditos_sf!$D$2:$AY$99,base_minorista!$A3110,0)</f>
        <v>63424383.657942094</v>
      </c>
      <c r="I3110">
        <f>+HLOOKUP(VLOOKUP($B3110,$Q$2:$R$42,2,0),creditos_sf!$D$103:$AY$200,base_minorista!$A3110,0)</f>
        <v>14775335.295903901</v>
      </c>
      <c r="J3110">
        <f>+HLOOKUP(VLOOKUP($B3110,$Q$2:$R$42,2,0),Costo_fondeo!$D$3:$AY$100,base_minorista!$A3110,0)</f>
        <v>7.8501082578143953</v>
      </c>
      <c r="K3110">
        <f>+HLOOKUP(VLOOKUP($B3110,$Q$2:$R$42,2,0),Costo_provisiones!$D$3:$AY$100,base_minorista!$A3110,0)</f>
        <v>7.7941577354857401</v>
      </c>
      <c r="L3110">
        <f>+HLOOKUP(VLOOKUP($B3110,$Q$2:$R$42,2,0),Morosidad_control!$D$4:$AY$101,base_minorista!$A3110,0)</f>
        <v>5.590697870052443</v>
      </c>
      <c r="M3110">
        <f ca="1">+OFFSET(Capital_2!$D$2,base_minorista!A3110,0)</f>
        <v>3.5649149268123814</v>
      </c>
      <c r="N3110">
        <f>+HLOOKUP(VLOOKUP($B3110,$Q$2:$R$42,2,0),costo_laboral!$E$2:$AZ$99,base_minorista!$A3110,0)</f>
        <v>17.679932372941099</v>
      </c>
      <c r="O3110">
        <f>+HLOOKUP(VLOOKUP($B3110,$Q$2:$R$42,2,0),Participacion2!$D$2:$AO$99,base_minorista!$A3110,0)</f>
        <v>0.25818124554550959</v>
      </c>
    </row>
    <row r="3111" spans="1:15" ht="16.5" x14ac:dyDescent="0.3">
      <c r="A3111">
        <v>4</v>
      </c>
      <c r="B3111">
        <v>34</v>
      </c>
      <c r="C3111">
        <v>3</v>
      </c>
      <c r="D3111" s="3">
        <v>40968</v>
      </c>
      <c r="E3111" s="33">
        <v>12</v>
      </c>
      <c r="F3111">
        <v>1</v>
      </c>
      <c r="G3111">
        <f>+HLOOKUP(VLOOKUP($B3111,$Q$2:$R$42,2,0),costos_sf!$D$2:$AY$99,base_minorista!$A3111,0)</f>
        <v>27703181.409339901</v>
      </c>
      <c r="H3111">
        <f>+HLOOKUP(VLOOKUP($B3111,$Q$2:$R$42,2,0),creditos_sf!$D$2:$AY$99,base_minorista!$A3111,0)</f>
        <v>65770529.144552901</v>
      </c>
      <c r="I3111">
        <f>+HLOOKUP(VLOOKUP($B3111,$Q$2:$R$42,2,0),creditos_sf!$D$103:$AY$200,base_minorista!$A3111,0)</f>
        <v>15638062.2905729</v>
      </c>
      <c r="J3111">
        <f>+HLOOKUP(VLOOKUP($B3111,$Q$2:$R$42,2,0),Costo_fondeo!$D$3:$AY$100,base_minorista!$A3111,0)</f>
        <v>7.8679732837824243</v>
      </c>
      <c r="K3111">
        <f>+HLOOKUP(VLOOKUP($B3111,$Q$2:$R$42,2,0),Costo_provisiones!$D$3:$AY$100,base_minorista!$A3111,0)</f>
        <v>7.8192926103453964</v>
      </c>
      <c r="L3111">
        <f>+HLOOKUP(VLOOKUP($B3111,$Q$2:$R$42,2,0),Morosidad_control!$D$4:$AY$101,base_minorista!$A3111,0)</f>
        <v>5.5717437164511869</v>
      </c>
      <c r="M3111">
        <f ca="1">+OFFSET(Capital_2!$D$2,base_minorista!A3111,0)</f>
        <v>3.6045728554123184</v>
      </c>
      <c r="N3111">
        <f>+HLOOKUP(VLOOKUP($B3111,$Q$2:$R$42,2,0),costo_laboral!$E$2:$AZ$99,base_minorista!$A3111,0)</f>
        <v>17.0522755941813</v>
      </c>
      <c r="O3111">
        <f>+HLOOKUP(VLOOKUP($B3111,$Q$2:$R$42,2,0),Participacion2!$D$2:$AO$99,base_minorista!$A3111,0)</f>
        <v>0.26608450604103406</v>
      </c>
    </row>
    <row r="3112" spans="1:15" ht="16.5" x14ac:dyDescent="0.3">
      <c r="A3112">
        <v>5</v>
      </c>
      <c r="B3112">
        <v>34</v>
      </c>
      <c r="C3112">
        <v>4</v>
      </c>
      <c r="D3112" s="3">
        <v>40999</v>
      </c>
      <c r="E3112" s="33">
        <v>12</v>
      </c>
      <c r="F3112">
        <v>1</v>
      </c>
      <c r="G3112">
        <f>+HLOOKUP(VLOOKUP($B3112,$Q$2:$R$42,2,0),costos_sf!$D$2:$AY$99,base_minorista!$A3112,0)</f>
        <v>28029182.770204801</v>
      </c>
      <c r="H3112">
        <f>+HLOOKUP(VLOOKUP($B3112,$Q$2:$R$42,2,0),creditos_sf!$D$2:$AY$99,base_minorista!$A3112,0)</f>
        <v>68763052.177017599</v>
      </c>
      <c r="I3112">
        <f>+HLOOKUP(VLOOKUP($B3112,$Q$2:$R$42,2,0),creditos_sf!$D$103:$AY$200,base_minorista!$A3112,0)</f>
        <v>17311346.598538302</v>
      </c>
      <c r="J3112">
        <f>+HLOOKUP(VLOOKUP($B3112,$Q$2:$R$42,2,0),Costo_fondeo!$D$3:$AY$100,base_minorista!$A3112,0)</f>
        <v>7.8808595136339727</v>
      </c>
      <c r="K3112">
        <f>+HLOOKUP(VLOOKUP($B3112,$Q$2:$R$42,2,0),Costo_provisiones!$D$3:$AY$100,base_minorista!$A3112,0)</f>
        <v>7.915445136912691</v>
      </c>
      <c r="L3112">
        <f>+HLOOKUP(VLOOKUP($B3112,$Q$2:$R$42,2,0),Morosidad_control!$D$4:$AY$101,base_minorista!$A3112,0)</f>
        <v>5.7717666568854495</v>
      </c>
      <c r="M3112">
        <f ca="1">+OFFSET(Capital_2!$D$2,base_minorista!A3112,0)</f>
        <v>3.6441469759495817</v>
      </c>
      <c r="N3112">
        <f>+HLOOKUP(VLOOKUP($B3112,$Q$2:$R$42,2,0),costo_laboral!$E$2:$AZ$99,base_minorista!$A3112,0)</f>
        <v>15.9792766085958</v>
      </c>
      <c r="O3112">
        <f>+HLOOKUP(VLOOKUP($B3112,$Q$2:$R$42,2,0),Participacion2!$D$2:$AO$99,base_minorista!$A3112,0)</f>
        <v>0.27155503495127242</v>
      </c>
    </row>
    <row r="3113" spans="1:15" ht="16.5" x14ac:dyDescent="0.3">
      <c r="A3113">
        <v>6</v>
      </c>
      <c r="B3113">
        <v>34</v>
      </c>
      <c r="C3113">
        <v>5</v>
      </c>
      <c r="D3113" s="3">
        <v>41029</v>
      </c>
      <c r="E3113" s="33">
        <v>12</v>
      </c>
      <c r="F3113">
        <v>1</v>
      </c>
      <c r="G3113">
        <f>+HLOOKUP(VLOOKUP($B3113,$Q$2:$R$42,2,0),costos_sf!$D$2:$AY$99,base_minorista!$A3113,0)</f>
        <v>28316976.705855303</v>
      </c>
      <c r="H3113">
        <f>+HLOOKUP(VLOOKUP($B3113,$Q$2:$R$42,2,0),creditos_sf!$D$2:$AY$99,base_minorista!$A3113,0)</f>
        <v>68461562.413156912</v>
      </c>
      <c r="I3113">
        <f>+HLOOKUP(VLOOKUP($B3113,$Q$2:$R$42,2,0),creditos_sf!$D$103:$AY$200,base_minorista!$A3113,0)</f>
        <v>19046726.489056297</v>
      </c>
      <c r="J3113">
        <f>+HLOOKUP(VLOOKUP($B3113,$Q$2:$R$42,2,0),Costo_fondeo!$D$3:$AY$100,base_minorista!$A3113,0)</f>
        <v>7.8727042031531376</v>
      </c>
      <c r="K3113">
        <f>+HLOOKUP(VLOOKUP($B3113,$Q$2:$R$42,2,0),Costo_provisiones!$D$3:$AY$100,base_minorista!$A3113,0)</f>
        <v>7.927649758429939</v>
      </c>
      <c r="L3113">
        <f>+HLOOKUP(VLOOKUP($B3113,$Q$2:$R$42,2,0),Morosidad_control!$D$4:$AY$101,base_minorista!$A3113,0)</f>
        <v>4.5524289763281915</v>
      </c>
      <c r="M3113">
        <f ca="1">+OFFSET(Capital_2!$D$2,base_minorista!A3113,0)</f>
        <v>3.6866707606514586</v>
      </c>
      <c r="N3113">
        <f>+HLOOKUP(VLOOKUP($B3113,$Q$2:$R$42,2,0),costo_laboral!$E$2:$AZ$99,base_minorista!$A3113,0)</f>
        <v>15.683614962773399</v>
      </c>
      <c r="O3113">
        <f>+HLOOKUP(VLOOKUP($B3113,$Q$2:$R$42,2,0),Participacion2!$D$2:$AO$99,base_minorista!$A3113,0)</f>
        <v>0.26617909720097171</v>
      </c>
    </row>
    <row r="3114" spans="1:15" ht="16.5" x14ac:dyDescent="0.3">
      <c r="A3114">
        <v>7</v>
      </c>
      <c r="B3114">
        <v>34</v>
      </c>
      <c r="C3114">
        <v>6</v>
      </c>
      <c r="D3114" s="3">
        <v>41060</v>
      </c>
      <c r="E3114" s="33">
        <v>12</v>
      </c>
      <c r="F3114">
        <v>1</v>
      </c>
      <c r="G3114">
        <f>+HLOOKUP(VLOOKUP($B3114,$Q$2:$R$42,2,0),costos_sf!$D$2:$AY$99,base_minorista!$A3114,0)</f>
        <v>28724279.801676199</v>
      </c>
      <c r="H3114">
        <f>+HLOOKUP(VLOOKUP($B3114,$Q$2:$R$42,2,0),creditos_sf!$D$2:$AY$99,base_minorista!$A3114,0)</f>
        <v>69456172.602155894</v>
      </c>
      <c r="I3114">
        <f>+HLOOKUP(VLOOKUP($B3114,$Q$2:$R$42,2,0),creditos_sf!$D$103:$AY$200,base_minorista!$A3114,0)</f>
        <v>20385872.454298999</v>
      </c>
      <c r="J3114">
        <f>+HLOOKUP(VLOOKUP($B3114,$Q$2:$R$42,2,0),Costo_fondeo!$D$3:$AY$100,base_minorista!$A3114,0)</f>
        <v>7.8579617348132613</v>
      </c>
      <c r="K3114">
        <f>+HLOOKUP(VLOOKUP($B3114,$Q$2:$R$42,2,0),Costo_provisiones!$D$3:$AY$100,base_minorista!$A3114,0)</f>
        <v>7.7018773450752986</v>
      </c>
      <c r="L3114">
        <f>+HLOOKUP(VLOOKUP($B3114,$Q$2:$R$42,2,0),Morosidad_control!$D$4:$AY$101,base_minorista!$A3114,0)</f>
        <v>4.7226947167086477</v>
      </c>
      <c r="M3114">
        <f ca="1">+OFFSET(Capital_2!$D$2,base_minorista!A3114,0)</f>
        <v>3.7432616406065877</v>
      </c>
      <c r="N3114">
        <f>+HLOOKUP(VLOOKUP($B3114,$Q$2:$R$42,2,0),costo_laboral!$E$2:$AZ$99,base_minorista!$A3114,0)</f>
        <v>15.2480161478209</v>
      </c>
      <c r="O3114">
        <f>+HLOOKUP(VLOOKUP($B3114,$Q$2:$R$42,2,0),Participacion2!$D$2:$AO$99,base_minorista!$A3114,0)</f>
        <v>0.26680766526597099</v>
      </c>
    </row>
    <row r="3115" spans="1:15" ht="16.5" x14ac:dyDescent="0.3">
      <c r="A3115">
        <v>8</v>
      </c>
      <c r="B3115">
        <v>34</v>
      </c>
      <c r="C3115">
        <v>7</v>
      </c>
      <c r="D3115" s="3">
        <v>41090</v>
      </c>
      <c r="E3115" s="33">
        <v>12</v>
      </c>
      <c r="F3115">
        <v>1</v>
      </c>
      <c r="G3115">
        <f>+HLOOKUP(VLOOKUP($B3115,$Q$2:$R$42,2,0),costos_sf!$D$2:$AY$99,base_minorista!$A3115,0)</f>
        <v>29174687.271077402</v>
      </c>
      <c r="H3115">
        <f>+HLOOKUP(VLOOKUP($B3115,$Q$2:$R$42,2,0),creditos_sf!$D$2:$AY$99,base_minorista!$A3115,0)</f>
        <v>70361963.993126005</v>
      </c>
      <c r="I3115">
        <f>+HLOOKUP(VLOOKUP($B3115,$Q$2:$R$42,2,0),creditos_sf!$D$103:$AY$200,base_minorista!$A3115,0)</f>
        <v>22103774.457842398</v>
      </c>
      <c r="J3115">
        <f>+HLOOKUP(VLOOKUP($B3115,$Q$2:$R$42,2,0),Costo_fondeo!$D$3:$AY$100,base_minorista!$A3115,0)</f>
        <v>7.8094912627564472</v>
      </c>
      <c r="K3115">
        <f>+HLOOKUP(VLOOKUP($B3115,$Q$2:$R$42,2,0),Costo_provisiones!$D$3:$AY$100,base_minorista!$A3115,0)</f>
        <v>7.6657848065459779</v>
      </c>
      <c r="L3115">
        <f>+HLOOKUP(VLOOKUP($B3115,$Q$2:$R$42,2,0),Morosidad_control!$D$4:$AY$101,base_minorista!$A3115,0)</f>
        <v>3.9615749740627302</v>
      </c>
      <c r="M3115">
        <f ca="1">+OFFSET(Capital_2!$D$2,base_minorista!A3115,0)</f>
        <v>3.7659791083914693</v>
      </c>
      <c r="N3115">
        <f>+HLOOKUP(VLOOKUP($B3115,$Q$2:$R$42,2,0),costo_laboral!$E$2:$AZ$99,base_minorista!$A3115,0)</f>
        <v>14.982158594476401</v>
      </c>
      <c r="O3115">
        <f>+HLOOKUP(VLOOKUP($B3115,$Q$2:$R$42,2,0),Participacion2!$D$2:$AO$99,base_minorista!$A3115,0)</f>
        <v>0.26505978910997974</v>
      </c>
    </row>
    <row r="3116" spans="1:15" ht="16.5" x14ac:dyDescent="0.3">
      <c r="A3116">
        <v>9</v>
      </c>
      <c r="B3116">
        <v>34</v>
      </c>
      <c r="C3116">
        <v>8</v>
      </c>
      <c r="D3116" s="3">
        <v>41121</v>
      </c>
      <c r="E3116" s="33">
        <v>12</v>
      </c>
      <c r="F3116">
        <v>1</v>
      </c>
      <c r="G3116">
        <f>+HLOOKUP(VLOOKUP($B3116,$Q$2:$R$42,2,0),costos_sf!$D$2:$AY$99,base_minorista!$A3116,0)</f>
        <v>29616345.1527614</v>
      </c>
      <c r="H3116">
        <f>+HLOOKUP(VLOOKUP($B3116,$Q$2:$R$42,2,0),creditos_sf!$D$2:$AY$99,base_minorista!$A3116,0)</f>
        <v>72075851.730284005</v>
      </c>
      <c r="I3116">
        <f>+HLOOKUP(VLOOKUP($B3116,$Q$2:$R$42,2,0),creditos_sf!$D$103:$AY$200,base_minorista!$A3116,0)</f>
        <v>22314355.720236998</v>
      </c>
      <c r="J3116">
        <f>+HLOOKUP(VLOOKUP($B3116,$Q$2:$R$42,2,0),Costo_fondeo!$D$3:$AY$100,base_minorista!$A3116,0)</f>
        <v>7.7464529062008829</v>
      </c>
      <c r="K3116">
        <f>+HLOOKUP(VLOOKUP($B3116,$Q$2:$R$42,2,0),Costo_provisiones!$D$3:$AY$100,base_minorista!$A3116,0)</f>
        <v>7.5872966935018704</v>
      </c>
      <c r="L3116">
        <f>+HLOOKUP(VLOOKUP($B3116,$Q$2:$R$42,2,0),Morosidad_control!$D$4:$AY$101,base_minorista!$A3116,0)</f>
        <v>4.3825122871868034</v>
      </c>
      <c r="M3116">
        <f ca="1">+OFFSET(Capital_2!$D$2,base_minorista!A3116,0)</f>
        <v>3.7900682632030773</v>
      </c>
      <c r="N3116">
        <f>+HLOOKUP(VLOOKUP($B3116,$Q$2:$R$42,2,0),costo_laboral!$E$2:$AZ$99,base_minorista!$A3116,0)</f>
        <v>14.638454551382599</v>
      </c>
      <c r="O3116">
        <f>+HLOOKUP(VLOOKUP($B3116,$Q$2:$R$42,2,0),Participacion2!$D$2:$AO$99,base_minorista!$A3116,0)</f>
        <v>0.26925069942224572</v>
      </c>
    </row>
    <row r="3117" spans="1:15" ht="16.5" x14ac:dyDescent="0.3">
      <c r="A3117">
        <v>10</v>
      </c>
      <c r="B3117">
        <v>34</v>
      </c>
      <c r="C3117">
        <v>9</v>
      </c>
      <c r="D3117" s="3">
        <v>41152</v>
      </c>
      <c r="E3117" s="33">
        <v>12</v>
      </c>
      <c r="F3117">
        <v>1</v>
      </c>
      <c r="G3117">
        <f>+HLOOKUP(VLOOKUP($B3117,$Q$2:$R$42,2,0),costos_sf!$D$2:$AY$99,base_minorista!$A3117,0)</f>
        <v>29893112.228765201</v>
      </c>
      <c r="H3117">
        <f>+HLOOKUP(VLOOKUP($B3117,$Q$2:$R$42,2,0),creditos_sf!$D$2:$AY$99,base_minorista!$A3117,0)</f>
        <v>73831915.912689105</v>
      </c>
      <c r="I3117">
        <f>+HLOOKUP(VLOOKUP($B3117,$Q$2:$R$42,2,0),creditos_sf!$D$103:$AY$200,base_minorista!$A3117,0)</f>
        <v>23480529.552483</v>
      </c>
      <c r="J3117">
        <f>+HLOOKUP(VLOOKUP($B3117,$Q$2:$R$42,2,0),Costo_fondeo!$D$3:$AY$100,base_minorista!$A3117,0)</f>
        <v>7.7233219787595395</v>
      </c>
      <c r="K3117">
        <f>+HLOOKUP(VLOOKUP($B3117,$Q$2:$R$42,2,0),Costo_provisiones!$D$3:$AY$100,base_minorista!$A3117,0)</f>
        <v>7.6185344124765351</v>
      </c>
      <c r="L3117">
        <f>+HLOOKUP(VLOOKUP($B3117,$Q$2:$R$42,2,0),Morosidad_control!$D$4:$AY$101,base_minorista!$A3117,0)</f>
        <v>4.6426228993541692</v>
      </c>
      <c r="M3117">
        <f ca="1">+OFFSET(Capital_2!$D$2,base_minorista!A3117,0)</f>
        <v>3.7960315209630844</v>
      </c>
      <c r="N3117">
        <f>+HLOOKUP(VLOOKUP($B3117,$Q$2:$R$42,2,0),costo_laboral!$E$2:$AZ$99,base_minorista!$A3117,0)</f>
        <v>13.873062827745199</v>
      </c>
      <c r="O3117">
        <f>+HLOOKUP(VLOOKUP($B3117,$Q$2:$R$42,2,0),Participacion2!$D$2:$AO$99,base_minorista!$A3117,0)</f>
        <v>0.27568357619595751</v>
      </c>
    </row>
    <row r="3118" spans="1:15" ht="16.5" x14ac:dyDescent="0.3">
      <c r="A3118">
        <v>11</v>
      </c>
      <c r="B3118">
        <v>34</v>
      </c>
      <c r="C3118">
        <v>10</v>
      </c>
      <c r="D3118" s="3">
        <v>41182</v>
      </c>
      <c r="E3118" s="33">
        <v>12</v>
      </c>
      <c r="F3118">
        <v>1</v>
      </c>
      <c r="G3118">
        <f>+HLOOKUP(VLOOKUP($B3118,$Q$2:$R$42,2,0),costos_sf!$D$2:$AY$99,base_minorista!$A3118,0)</f>
        <v>29946332.645908397</v>
      </c>
      <c r="H3118">
        <f>+HLOOKUP(VLOOKUP($B3118,$Q$2:$R$42,2,0),creditos_sf!$D$2:$AY$99,base_minorista!$A3118,0)</f>
        <v>75070883.786213696</v>
      </c>
      <c r="I3118">
        <f>+HLOOKUP(VLOOKUP($B3118,$Q$2:$R$42,2,0),creditos_sf!$D$103:$AY$200,base_minorista!$A3118,0)</f>
        <v>23861492.613344099</v>
      </c>
      <c r="J3118">
        <f>+HLOOKUP(VLOOKUP($B3118,$Q$2:$R$42,2,0),Costo_fondeo!$D$3:$AY$100,base_minorista!$A3118,0)</f>
        <v>7.6584396176600178</v>
      </c>
      <c r="K3118">
        <f>+HLOOKUP(VLOOKUP($B3118,$Q$2:$R$42,2,0),Costo_provisiones!$D$3:$AY$100,base_minorista!$A3118,0)</f>
        <v>7.5037629608751848</v>
      </c>
      <c r="L3118">
        <f>+HLOOKUP(VLOOKUP($B3118,$Q$2:$R$42,2,0),Morosidad_control!$D$4:$AY$101,base_minorista!$A3118,0)</f>
        <v>4.9868210221771312</v>
      </c>
      <c r="M3118">
        <f ca="1">+OFFSET(Capital_2!$D$2,base_minorista!A3118,0)</f>
        <v>3.7807846214491896</v>
      </c>
      <c r="N3118">
        <f>+HLOOKUP(VLOOKUP($B3118,$Q$2:$R$42,2,0),costo_laboral!$E$2:$AZ$99,base_minorista!$A3118,0)</f>
        <v>13.4876918271121</v>
      </c>
      <c r="O3118">
        <f>+HLOOKUP(VLOOKUP($B3118,$Q$2:$R$42,2,0),Participacion2!$D$2:$AO$99,base_minorista!$A3118,0)</f>
        <v>0.28031962358180751</v>
      </c>
    </row>
    <row r="3119" spans="1:15" ht="16.5" x14ac:dyDescent="0.3">
      <c r="A3119">
        <v>12</v>
      </c>
      <c r="B3119">
        <v>34</v>
      </c>
      <c r="C3119">
        <v>11</v>
      </c>
      <c r="D3119" s="3">
        <v>41213</v>
      </c>
      <c r="E3119" s="33">
        <v>12</v>
      </c>
      <c r="F3119">
        <v>1</v>
      </c>
      <c r="G3119">
        <f>+HLOOKUP(VLOOKUP($B3119,$Q$2:$R$42,2,0),costos_sf!$D$2:$AY$99,base_minorista!$A3119,0)</f>
        <v>30472884.935742602</v>
      </c>
      <c r="H3119">
        <f>+HLOOKUP(VLOOKUP($B3119,$Q$2:$R$42,2,0),creditos_sf!$D$2:$AY$99,base_minorista!$A3119,0)</f>
        <v>76946097.963968903</v>
      </c>
      <c r="I3119">
        <f>+HLOOKUP(VLOOKUP($B3119,$Q$2:$R$42,2,0),creditos_sf!$D$103:$AY$200,base_minorista!$A3119,0)</f>
        <v>23307212.964566302</v>
      </c>
      <c r="J3119">
        <f>+HLOOKUP(VLOOKUP($B3119,$Q$2:$R$42,2,0),Costo_fondeo!$D$3:$AY$100,base_minorista!$A3119,0)</f>
        <v>7.6455969999986646</v>
      </c>
      <c r="K3119">
        <f>+HLOOKUP(VLOOKUP($B3119,$Q$2:$R$42,2,0),Costo_provisiones!$D$3:$AY$100,base_minorista!$A3119,0)</f>
        <v>7.3586270308000978</v>
      </c>
      <c r="L3119">
        <f>+HLOOKUP(VLOOKUP($B3119,$Q$2:$R$42,2,0),Morosidad_control!$D$4:$AY$101,base_minorista!$A3119,0)</f>
        <v>5.1980297594680964</v>
      </c>
      <c r="M3119">
        <f ca="1">+OFFSET(Capital_2!$D$2,base_minorista!A3119,0)</f>
        <v>3.7788207097198074</v>
      </c>
      <c r="N3119">
        <f>+HLOOKUP(VLOOKUP($B3119,$Q$2:$R$42,2,0),costo_laboral!$E$2:$AZ$99,base_minorista!$A3119,0)</f>
        <v>13.259227589040201</v>
      </c>
      <c r="O3119">
        <f>+HLOOKUP(VLOOKUP($B3119,$Q$2:$R$42,2,0),Participacion2!$D$2:$AO$99,base_minorista!$A3119,0)</f>
        <v>0.28447173574474699</v>
      </c>
    </row>
    <row r="3120" spans="1:15" ht="16.5" x14ac:dyDescent="0.3">
      <c r="A3120">
        <v>13</v>
      </c>
      <c r="B3120">
        <v>34</v>
      </c>
      <c r="C3120">
        <v>12</v>
      </c>
      <c r="D3120" s="3">
        <v>41243</v>
      </c>
      <c r="E3120" s="33">
        <v>12</v>
      </c>
      <c r="F3120">
        <v>1</v>
      </c>
      <c r="G3120">
        <f>+HLOOKUP(VLOOKUP($B3120,$Q$2:$R$42,2,0),costos_sf!$D$2:$AY$99,base_minorista!$A3120,0)</f>
        <v>30998850.8619591</v>
      </c>
      <c r="H3120">
        <f>+HLOOKUP(VLOOKUP($B3120,$Q$2:$R$42,2,0),creditos_sf!$D$2:$AY$99,base_minorista!$A3120,0)</f>
        <v>77137816.979788095</v>
      </c>
      <c r="I3120">
        <f>+HLOOKUP(VLOOKUP($B3120,$Q$2:$R$42,2,0),creditos_sf!$D$103:$AY$200,base_minorista!$A3120,0)</f>
        <v>25474995.664478</v>
      </c>
      <c r="J3120">
        <f>+HLOOKUP(VLOOKUP($B3120,$Q$2:$R$42,2,0),Costo_fondeo!$D$3:$AY$100,base_minorista!$A3120,0)</f>
        <v>7.6383047748257269</v>
      </c>
      <c r="K3120">
        <f>+HLOOKUP(VLOOKUP($B3120,$Q$2:$R$42,2,0),Costo_provisiones!$D$3:$AY$100,base_minorista!$A3120,0)</f>
        <v>7.2777863878613829</v>
      </c>
      <c r="L3120">
        <f>+HLOOKUP(VLOOKUP($B3120,$Q$2:$R$42,2,0),Morosidad_control!$D$4:$AY$101,base_minorista!$A3120,0)</f>
        <v>3.9884782951008231</v>
      </c>
      <c r="M3120">
        <f ca="1">+OFFSET(Capital_2!$D$2,base_minorista!A3120,0)</f>
        <v>3.8090188851336229</v>
      </c>
      <c r="N3120">
        <f>+HLOOKUP(VLOOKUP($B3120,$Q$2:$R$42,2,0),costo_laboral!$E$2:$AZ$99,base_minorista!$A3120,0)</f>
        <v>12.948795206668301</v>
      </c>
      <c r="O3120">
        <f>+HLOOKUP(VLOOKUP($B3120,$Q$2:$R$42,2,0),Participacion2!$D$2:$AO$99,base_minorista!$A3120,0)</f>
        <v>0.2806910285487958</v>
      </c>
    </row>
    <row r="3121" spans="1:15" ht="16.5" x14ac:dyDescent="0.3">
      <c r="A3121">
        <v>14</v>
      </c>
      <c r="B3121">
        <v>34</v>
      </c>
      <c r="C3121">
        <v>13</v>
      </c>
      <c r="D3121" s="3">
        <v>41274</v>
      </c>
      <c r="E3121" s="33">
        <v>12</v>
      </c>
      <c r="F3121">
        <v>1</v>
      </c>
      <c r="G3121">
        <f>+HLOOKUP(VLOOKUP($B3121,$Q$2:$R$42,2,0),costos_sf!$D$2:$AY$99,base_minorista!$A3121,0)</f>
        <v>31890669.719052501</v>
      </c>
      <c r="H3121">
        <f>+HLOOKUP(VLOOKUP($B3121,$Q$2:$R$42,2,0),creditos_sf!$D$2:$AY$99,base_minorista!$A3121,0)</f>
        <v>76583526.705500007</v>
      </c>
      <c r="I3121">
        <f>+HLOOKUP(VLOOKUP($B3121,$Q$2:$R$42,2,0),creditos_sf!$D$103:$AY$200,base_minorista!$A3121,0)</f>
        <v>26021107.233411599</v>
      </c>
      <c r="J3121">
        <f>+HLOOKUP(VLOOKUP($B3121,$Q$2:$R$42,2,0),Costo_fondeo!$D$3:$AY$100,base_minorista!$A3121,0)</f>
        <v>7.6183644658858078</v>
      </c>
      <c r="K3121">
        <f>+HLOOKUP(VLOOKUP($B3121,$Q$2:$R$42,2,0),Costo_provisiones!$D$3:$AY$100,base_minorista!$A3121,0)</f>
        <v>7.1708134341563072</v>
      </c>
      <c r="L3121">
        <f>+HLOOKUP(VLOOKUP($B3121,$Q$2:$R$42,2,0),Morosidad_control!$D$4:$AY$101,base_minorista!$A3121,0)</f>
        <v>4.5055154470158509</v>
      </c>
      <c r="M3121">
        <f ca="1">+OFFSET(Capital_2!$D$2,base_minorista!A3121,0)</f>
        <v>3.8327018844682854</v>
      </c>
      <c r="N3121">
        <f>+HLOOKUP(VLOOKUP($B3121,$Q$2:$R$42,2,0),costo_laboral!$E$2:$AZ$99,base_minorista!$A3121,0)</f>
        <v>12.851502095411201</v>
      </c>
      <c r="O3121">
        <f>+HLOOKUP(VLOOKUP($B3121,$Q$2:$R$42,2,0),Participacion2!$D$2:$AO$99,base_minorista!$A3121,0)</f>
        <v>0.28218371452156971</v>
      </c>
    </row>
    <row r="3122" spans="1:15" ht="16.5" x14ac:dyDescent="0.3">
      <c r="A3122">
        <v>15</v>
      </c>
      <c r="B3122">
        <v>34</v>
      </c>
      <c r="C3122">
        <v>14</v>
      </c>
      <c r="D3122" s="3">
        <v>41305</v>
      </c>
      <c r="E3122" s="33">
        <v>13</v>
      </c>
      <c r="F3122">
        <v>1</v>
      </c>
      <c r="G3122">
        <f>+HLOOKUP(VLOOKUP($B3122,$Q$2:$R$42,2,0),costos_sf!$D$2:$AY$99,base_minorista!$A3122,0)</f>
        <v>31937287.008968897</v>
      </c>
      <c r="H3122">
        <f>+HLOOKUP(VLOOKUP($B3122,$Q$2:$R$42,2,0),creditos_sf!$D$2:$AY$99,base_minorista!$A3122,0)</f>
        <v>78806655.727325603</v>
      </c>
      <c r="I3122">
        <f>+HLOOKUP(VLOOKUP($B3122,$Q$2:$R$42,2,0),creditos_sf!$D$103:$AY$200,base_minorista!$A3122,0)</f>
        <v>25837826.543604299</v>
      </c>
      <c r="J3122">
        <f>+HLOOKUP(VLOOKUP($B3122,$Q$2:$R$42,2,0),Costo_fondeo!$D$3:$AY$100,base_minorista!$A3122,0)</f>
        <v>7.5835624450955903</v>
      </c>
      <c r="K3122">
        <f>+HLOOKUP(VLOOKUP($B3122,$Q$2:$R$42,2,0),Costo_provisiones!$D$3:$AY$100,base_minorista!$A3122,0)</f>
        <v>6.748100543909219</v>
      </c>
      <c r="L3122">
        <f>+HLOOKUP(VLOOKUP($B3122,$Q$2:$R$42,2,0),Morosidad_control!$D$4:$AY$101,base_minorista!$A3122,0)</f>
        <v>5.0057853225488902</v>
      </c>
      <c r="M3122">
        <f ca="1">+OFFSET(Capital_2!$D$2,base_minorista!A3122,0)</f>
        <v>3.850163299057161</v>
      </c>
      <c r="N3122">
        <f>+HLOOKUP(VLOOKUP($B3122,$Q$2:$R$42,2,0),costo_laboral!$E$2:$AZ$99,base_minorista!$A3122,0)</f>
        <v>12.605711391302499</v>
      </c>
      <c r="O3122">
        <f>+HLOOKUP(VLOOKUP($B3122,$Q$2:$R$42,2,0),Participacion2!$D$2:$AO$99,base_minorista!$A3122,0)</f>
        <v>0.28704207741500176</v>
      </c>
    </row>
    <row r="3123" spans="1:15" ht="16.5" x14ac:dyDescent="0.3">
      <c r="A3123">
        <v>16</v>
      </c>
      <c r="B3123">
        <v>34</v>
      </c>
      <c r="C3123">
        <v>15</v>
      </c>
      <c r="D3123" s="3">
        <v>41333</v>
      </c>
      <c r="E3123" s="33">
        <v>13</v>
      </c>
      <c r="F3123">
        <v>1</v>
      </c>
      <c r="G3123">
        <f>+HLOOKUP(VLOOKUP($B3123,$Q$2:$R$42,2,0),costos_sf!$D$2:$AY$99,base_minorista!$A3123,0)</f>
        <v>32208454.105547599</v>
      </c>
      <c r="H3123">
        <f>+HLOOKUP(VLOOKUP($B3123,$Q$2:$R$42,2,0),creditos_sf!$D$2:$AY$99,base_minorista!$A3123,0)</f>
        <v>79952525.1104047</v>
      </c>
      <c r="I3123">
        <f>+HLOOKUP(VLOOKUP($B3123,$Q$2:$R$42,2,0),creditos_sf!$D$103:$AY$200,base_minorista!$A3123,0)</f>
        <v>26247750.694192898</v>
      </c>
      <c r="J3123">
        <f>+HLOOKUP(VLOOKUP($B3123,$Q$2:$R$42,2,0),Costo_fondeo!$D$3:$AY$100,base_minorista!$A3123,0)</f>
        <v>7.5390387359258719</v>
      </c>
      <c r="K3123">
        <f>+HLOOKUP(VLOOKUP($B3123,$Q$2:$R$42,2,0),Costo_provisiones!$D$3:$AY$100,base_minorista!$A3123,0)</f>
        <v>6.4842324102298576</v>
      </c>
      <c r="L3123">
        <f>+HLOOKUP(VLOOKUP($B3123,$Q$2:$R$42,2,0),Morosidad_control!$D$4:$AY$101,base_minorista!$A3123,0)</f>
        <v>5.467978533615625</v>
      </c>
      <c r="M3123">
        <f ca="1">+OFFSET(Capital_2!$D$2,base_minorista!A3123,0)</f>
        <v>3.8660657399921172</v>
      </c>
      <c r="N3123">
        <f>+HLOOKUP(VLOOKUP($B3123,$Q$2:$R$42,2,0),costo_laboral!$E$2:$AZ$99,base_minorista!$A3123,0)</f>
        <v>12.453520803318799</v>
      </c>
      <c r="O3123">
        <f>+HLOOKUP(VLOOKUP($B3123,$Q$2:$R$42,2,0),Participacion2!$D$2:$AO$99,base_minorista!$A3123,0)</f>
        <v>0.29208869835578594</v>
      </c>
    </row>
    <row r="3124" spans="1:15" ht="16.5" x14ac:dyDescent="0.3">
      <c r="A3124">
        <v>17</v>
      </c>
      <c r="B3124">
        <v>34</v>
      </c>
      <c r="C3124">
        <v>16</v>
      </c>
      <c r="D3124" s="3">
        <v>41364</v>
      </c>
      <c r="E3124" s="33">
        <v>13</v>
      </c>
      <c r="F3124">
        <v>1</v>
      </c>
      <c r="G3124">
        <f>+HLOOKUP(VLOOKUP($B3124,$Q$2:$R$42,2,0),costos_sf!$D$2:$AY$99,base_minorista!$A3124,0)</f>
        <v>32127745.387416501</v>
      </c>
      <c r="H3124">
        <f>+HLOOKUP(VLOOKUP($B3124,$Q$2:$R$42,2,0),creditos_sf!$D$2:$AY$99,base_minorista!$A3124,0)</f>
        <v>80570893.6498072</v>
      </c>
      <c r="I3124">
        <f>+HLOOKUP(VLOOKUP($B3124,$Q$2:$R$42,2,0),creditos_sf!$D$103:$AY$200,base_minorista!$A3124,0)</f>
        <v>26744718.578574199</v>
      </c>
      <c r="J3124">
        <f>+HLOOKUP(VLOOKUP($B3124,$Q$2:$R$42,2,0),Costo_fondeo!$D$3:$AY$100,base_minorista!$A3124,0)</f>
        <v>7.5191714368629494</v>
      </c>
      <c r="K3124">
        <f>+HLOOKUP(VLOOKUP($B3124,$Q$2:$R$42,2,0),Costo_provisiones!$D$3:$AY$100,base_minorista!$A3124,0)</f>
        <v>6.2579659716866773</v>
      </c>
      <c r="L3124">
        <f>+HLOOKUP(VLOOKUP($B3124,$Q$2:$R$42,2,0),Morosidad_control!$D$4:$AY$101,base_minorista!$A3124,0)</f>
        <v>5.9246178296489953</v>
      </c>
      <c r="M3124">
        <f ca="1">+OFFSET(Capital_2!$D$2,base_minorista!A3124,0)</f>
        <v>3.8754391719680488</v>
      </c>
      <c r="N3124">
        <f>+HLOOKUP(VLOOKUP($B3124,$Q$2:$R$42,2,0),costo_laboral!$E$2:$AZ$99,base_minorista!$A3124,0)</f>
        <v>12.184337365198701</v>
      </c>
      <c r="O3124">
        <f>+HLOOKUP(VLOOKUP($B3124,$Q$2:$R$42,2,0),Participacion2!$D$2:$AO$99,base_minorista!$A3124,0)</f>
        <v>0.29292745242923107</v>
      </c>
    </row>
    <row r="3125" spans="1:15" ht="16.5" x14ac:dyDescent="0.3">
      <c r="A3125">
        <v>18</v>
      </c>
      <c r="B3125">
        <v>34</v>
      </c>
      <c r="C3125">
        <v>17</v>
      </c>
      <c r="D3125" s="3">
        <v>41394</v>
      </c>
      <c r="E3125" s="33">
        <v>13</v>
      </c>
      <c r="F3125">
        <v>1</v>
      </c>
      <c r="G3125">
        <f>+HLOOKUP(VLOOKUP($B3125,$Q$2:$R$42,2,0),costos_sf!$D$2:$AY$99,base_minorista!$A3125,0)</f>
        <v>32299092.717172999</v>
      </c>
      <c r="H3125">
        <f>+HLOOKUP(VLOOKUP($B3125,$Q$2:$R$42,2,0),creditos_sf!$D$2:$AY$99,base_minorista!$A3125,0)</f>
        <v>80345074.0338085</v>
      </c>
      <c r="I3125">
        <f>+HLOOKUP(VLOOKUP($B3125,$Q$2:$R$42,2,0),creditos_sf!$D$103:$AY$200,base_minorista!$A3125,0)</f>
        <v>27642120.4879377</v>
      </c>
      <c r="J3125">
        <f>+HLOOKUP(VLOOKUP($B3125,$Q$2:$R$42,2,0),Costo_fondeo!$D$3:$AY$100,base_minorista!$A3125,0)</f>
        <v>7.4857720776022276</v>
      </c>
      <c r="K3125">
        <f>+HLOOKUP(VLOOKUP($B3125,$Q$2:$R$42,2,0),Costo_provisiones!$D$3:$AY$100,base_minorista!$A3125,0)</f>
        <v>6.0334678451237309</v>
      </c>
      <c r="L3125">
        <f>+HLOOKUP(VLOOKUP($B3125,$Q$2:$R$42,2,0),Morosidad_control!$D$4:$AY$101,base_minorista!$A3125,0)</f>
        <v>4.9940741538055136</v>
      </c>
      <c r="M3125">
        <f ca="1">+OFFSET(Capital_2!$D$2,base_minorista!A3125,0)</f>
        <v>3.8611269429337338</v>
      </c>
      <c r="N3125">
        <f>+HLOOKUP(VLOOKUP($B3125,$Q$2:$R$42,2,0),costo_laboral!$E$2:$AZ$99,base_minorista!$A3125,0)</f>
        <v>12.112305867796101</v>
      </c>
      <c r="O3125">
        <f>+HLOOKUP(VLOOKUP($B3125,$Q$2:$R$42,2,0),Participacion2!$D$2:$AO$99,base_minorista!$A3125,0)</f>
        <v>0.28921661031721957</v>
      </c>
    </row>
    <row r="3126" spans="1:15" ht="16.5" x14ac:dyDescent="0.3">
      <c r="A3126">
        <v>19</v>
      </c>
      <c r="B3126">
        <v>34</v>
      </c>
      <c r="C3126">
        <v>18</v>
      </c>
      <c r="D3126" s="3">
        <v>41425</v>
      </c>
      <c r="E3126" s="33">
        <v>13</v>
      </c>
      <c r="F3126">
        <v>1</v>
      </c>
      <c r="G3126">
        <f>+HLOOKUP(VLOOKUP($B3126,$Q$2:$R$42,2,0),costos_sf!$D$2:$AY$99,base_minorista!$A3126,0)</f>
        <v>32329683.0678293</v>
      </c>
      <c r="H3126">
        <f>+HLOOKUP(VLOOKUP($B3126,$Q$2:$R$42,2,0),creditos_sf!$D$2:$AY$99,base_minorista!$A3126,0)</f>
        <v>81188784.8095413</v>
      </c>
      <c r="I3126">
        <f>+HLOOKUP(VLOOKUP($B3126,$Q$2:$R$42,2,0),creditos_sf!$D$103:$AY$200,base_minorista!$A3126,0)</f>
        <v>26083427.542631298</v>
      </c>
      <c r="J3126">
        <f>+HLOOKUP(VLOOKUP($B3126,$Q$2:$R$42,2,0),Costo_fondeo!$D$3:$AY$100,base_minorista!$A3126,0)</f>
        <v>7.4599719789466832</v>
      </c>
      <c r="K3126">
        <f>+HLOOKUP(VLOOKUP($B3126,$Q$2:$R$42,2,0),Costo_provisiones!$D$3:$AY$100,base_minorista!$A3126,0)</f>
        <v>5.852704589039071</v>
      </c>
      <c r="L3126">
        <f>+HLOOKUP(VLOOKUP($B3126,$Q$2:$R$42,2,0),Morosidad_control!$D$4:$AY$101,base_minorista!$A3126,0)</f>
        <v>5.6112900996918533</v>
      </c>
      <c r="M3126">
        <f ca="1">+OFFSET(Capital_2!$D$2,base_minorista!A3126,0)</f>
        <v>3.8158367264519906</v>
      </c>
      <c r="N3126">
        <f>+HLOOKUP(VLOOKUP($B3126,$Q$2:$R$42,2,0),costo_laboral!$E$2:$AZ$99,base_minorista!$A3126,0)</f>
        <v>12.140603670888099</v>
      </c>
      <c r="O3126">
        <f>+HLOOKUP(VLOOKUP($B3126,$Q$2:$R$42,2,0),Participacion2!$D$2:$AO$99,base_minorista!$A3126,0)</f>
        <v>0.29235846049800779</v>
      </c>
    </row>
    <row r="3127" spans="1:15" ht="16.5" x14ac:dyDescent="0.3">
      <c r="A3127">
        <v>20</v>
      </c>
      <c r="B3127">
        <v>34</v>
      </c>
      <c r="C3127">
        <v>19</v>
      </c>
      <c r="D3127" s="3">
        <v>41455</v>
      </c>
      <c r="E3127" s="33">
        <v>13</v>
      </c>
      <c r="F3127">
        <v>1</v>
      </c>
      <c r="G3127">
        <f>+HLOOKUP(VLOOKUP($B3127,$Q$2:$R$42,2,0),costos_sf!$D$2:$AY$99,base_minorista!$A3127,0)</f>
        <v>32371235.680232201</v>
      </c>
      <c r="H3127">
        <f>+HLOOKUP(VLOOKUP($B3127,$Q$2:$R$42,2,0),creditos_sf!$D$2:$AY$99,base_minorista!$A3127,0)</f>
        <v>82087077.701822698</v>
      </c>
      <c r="I3127">
        <f>+HLOOKUP(VLOOKUP($B3127,$Q$2:$R$42,2,0),creditos_sf!$D$103:$AY$200,base_minorista!$A3127,0)</f>
        <v>26492988.5789157</v>
      </c>
      <c r="J3127">
        <f>+HLOOKUP(VLOOKUP($B3127,$Q$2:$R$42,2,0),Costo_fondeo!$D$3:$AY$100,base_minorista!$A3127,0)</f>
        <v>7.449070970243671</v>
      </c>
      <c r="K3127">
        <f>+HLOOKUP(VLOOKUP($B3127,$Q$2:$R$42,2,0),Costo_provisiones!$D$3:$AY$100,base_minorista!$A3127,0)</f>
        <v>5.7047683298753888</v>
      </c>
      <c r="L3127">
        <f>+HLOOKUP(VLOOKUP($B3127,$Q$2:$R$42,2,0),Morosidad_control!$D$4:$AY$101,base_minorista!$A3127,0)</f>
        <v>5.6750855833384355</v>
      </c>
      <c r="M3127">
        <f ca="1">+OFFSET(Capital_2!$D$2,base_minorista!A3127,0)</f>
        <v>3.777787965810723</v>
      </c>
      <c r="N3127">
        <f>+HLOOKUP(VLOOKUP($B3127,$Q$2:$R$42,2,0),costo_laboral!$E$2:$AZ$99,base_minorista!$A3127,0)</f>
        <v>12.1152642038438</v>
      </c>
      <c r="O3127">
        <f>+HLOOKUP(VLOOKUP($B3127,$Q$2:$R$42,2,0),Participacion2!$D$2:$AO$99,base_minorista!$A3127,0)</f>
        <v>0.29512987032992449</v>
      </c>
    </row>
    <row r="3128" spans="1:15" ht="16.5" x14ac:dyDescent="0.3">
      <c r="A3128">
        <v>21</v>
      </c>
      <c r="B3128">
        <v>34</v>
      </c>
      <c r="C3128">
        <v>20</v>
      </c>
      <c r="D3128" s="3">
        <v>41486</v>
      </c>
      <c r="E3128" s="33">
        <v>13</v>
      </c>
      <c r="F3128">
        <v>1</v>
      </c>
      <c r="G3128">
        <f>+HLOOKUP(VLOOKUP($B3128,$Q$2:$R$42,2,0),costos_sf!$D$2:$AY$99,base_minorista!$A3128,0)</f>
        <v>32317292.2844459</v>
      </c>
      <c r="H3128">
        <f>+HLOOKUP(VLOOKUP($B3128,$Q$2:$R$42,2,0),creditos_sf!$D$2:$AY$99,base_minorista!$A3128,0)</f>
        <v>82318845.052601695</v>
      </c>
      <c r="I3128">
        <f>+HLOOKUP(VLOOKUP($B3128,$Q$2:$R$42,2,0),creditos_sf!$D$103:$AY$200,base_minorista!$A3128,0)</f>
        <v>27009981.285206299</v>
      </c>
      <c r="J3128">
        <f>+HLOOKUP(VLOOKUP($B3128,$Q$2:$R$42,2,0),Costo_fondeo!$D$3:$AY$100,base_minorista!$A3128,0)</f>
        <v>7.4389781637514405</v>
      </c>
      <c r="K3128">
        <f>+HLOOKUP(VLOOKUP($B3128,$Q$2:$R$42,2,0),Costo_provisiones!$D$3:$AY$100,base_minorista!$A3128,0)</f>
        <v>5.5289584063931692</v>
      </c>
      <c r="L3128">
        <f>+HLOOKUP(VLOOKUP($B3128,$Q$2:$R$42,2,0),Morosidad_control!$D$4:$AY$101,base_minorista!$A3128,0)</f>
        <v>5.7076730632746306</v>
      </c>
      <c r="M3128">
        <f ca="1">+OFFSET(Capital_2!$D$2,base_minorista!A3128,0)</f>
        <v>3.7289387467323043</v>
      </c>
      <c r="N3128">
        <f>+HLOOKUP(VLOOKUP($B3128,$Q$2:$R$42,2,0),costo_laboral!$E$2:$AZ$99,base_minorista!$A3128,0)</f>
        <v>12.048808607937801</v>
      </c>
      <c r="O3128">
        <f>+HLOOKUP(VLOOKUP($B3128,$Q$2:$R$42,2,0),Participacion2!$D$2:$AO$99,base_minorista!$A3128,0)</f>
        <v>0.29475056465552213</v>
      </c>
    </row>
    <row r="3129" spans="1:15" ht="16.5" x14ac:dyDescent="0.3">
      <c r="A3129">
        <v>22</v>
      </c>
      <c r="B3129">
        <v>34</v>
      </c>
      <c r="C3129">
        <v>21</v>
      </c>
      <c r="D3129" s="3">
        <v>41517</v>
      </c>
      <c r="E3129" s="33">
        <v>13</v>
      </c>
      <c r="F3129">
        <v>1</v>
      </c>
      <c r="G3129">
        <f>+HLOOKUP(VLOOKUP($B3129,$Q$2:$R$42,2,0),costos_sf!$D$2:$AY$99,base_minorista!$A3129,0)</f>
        <v>32385235.9024406</v>
      </c>
      <c r="H3129">
        <f>+HLOOKUP(VLOOKUP($B3129,$Q$2:$R$42,2,0),creditos_sf!$D$2:$AY$99,base_minorista!$A3129,0)</f>
        <v>83036649.6849657</v>
      </c>
      <c r="I3129">
        <f>+HLOOKUP(VLOOKUP($B3129,$Q$2:$R$42,2,0),creditos_sf!$D$103:$AY$200,base_minorista!$A3129,0)</f>
        <v>25793173.0106555</v>
      </c>
      <c r="J3129">
        <f>+HLOOKUP(VLOOKUP($B3129,$Q$2:$R$42,2,0),Costo_fondeo!$D$3:$AY$100,base_minorista!$A3129,0)</f>
        <v>7.3755870289629311</v>
      </c>
      <c r="K3129">
        <f>+HLOOKUP(VLOOKUP($B3129,$Q$2:$R$42,2,0),Costo_provisiones!$D$3:$AY$100,base_minorista!$A3129,0)</f>
        <v>5.3641889730420846</v>
      </c>
      <c r="L3129">
        <f>+HLOOKUP(VLOOKUP($B3129,$Q$2:$R$42,2,0),Morosidad_control!$D$4:$AY$101,base_minorista!$A3129,0)</f>
        <v>5.7735356409189249</v>
      </c>
      <c r="M3129">
        <f ca="1">+OFFSET(Capital_2!$D$2,base_minorista!A3129,0)</f>
        <v>3.6888980520732653</v>
      </c>
      <c r="N3129">
        <f>+HLOOKUP(VLOOKUP($B3129,$Q$2:$R$42,2,0),costo_laboral!$E$2:$AZ$99,base_minorista!$A3129,0)</f>
        <v>12.2044272653992</v>
      </c>
      <c r="O3129">
        <f>+HLOOKUP(VLOOKUP($B3129,$Q$2:$R$42,2,0),Participacion2!$D$2:$AO$99,base_minorista!$A3129,0)</f>
        <v>0.29798389971194156</v>
      </c>
    </row>
    <row r="3130" spans="1:15" ht="16.5" x14ac:dyDescent="0.3">
      <c r="A3130">
        <v>23</v>
      </c>
      <c r="B3130">
        <v>34</v>
      </c>
      <c r="C3130">
        <v>22</v>
      </c>
      <c r="D3130" s="3">
        <v>41547</v>
      </c>
      <c r="E3130" s="33">
        <v>13</v>
      </c>
      <c r="F3130">
        <v>1</v>
      </c>
      <c r="G3130">
        <f>+HLOOKUP(VLOOKUP($B3130,$Q$2:$R$42,2,0),costos_sf!$D$2:$AY$99,base_minorista!$A3130,0)</f>
        <v>32575362.690124799</v>
      </c>
      <c r="H3130">
        <f>+HLOOKUP(VLOOKUP($B3130,$Q$2:$R$42,2,0),creditos_sf!$D$2:$AY$99,base_minorista!$A3130,0)</f>
        <v>83233014.077289999</v>
      </c>
      <c r="I3130">
        <f>+HLOOKUP(VLOOKUP($B3130,$Q$2:$R$42,2,0),creditos_sf!$D$103:$AY$200,base_minorista!$A3130,0)</f>
        <v>26178248.301844101</v>
      </c>
      <c r="J3130">
        <f>+HLOOKUP(VLOOKUP($B3130,$Q$2:$R$42,2,0),Costo_fondeo!$D$3:$AY$100,base_minorista!$A3130,0)</f>
        <v>7.345289475029178</v>
      </c>
      <c r="K3130">
        <f>+HLOOKUP(VLOOKUP($B3130,$Q$2:$R$42,2,0),Costo_provisiones!$D$3:$AY$100,base_minorista!$A3130,0)</f>
        <v>5.2502935597592195</v>
      </c>
      <c r="L3130">
        <f>+HLOOKUP(VLOOKUP($B3130,$Q$2:$R$42,2,0),Morosidad_control!$D$4:$AY$101,base_minorista!$A3130,0)</f>
        <v>5.6157358311934873</v>
      </c>
      <c r="M3130">
        <f ca="1">+OFFSET(Capital_2!$D$2,base_minorista!A3130,0)</f>
        <v>3.6532457928608841</v>
      </c>
      <c r="N3130">
        <f>+HLOOKUP(VLOOKUP($B3130,$Q$2:$R$42,2,0),costo_laboral!$E$2:$AZ$99,base_minorista!$A3130,0)</f>
        <v>12.2826696758698</v>
      </c>
      <c r="O3130">
        <f>+HLOOKUP(VLOOKUP($B3130,$Q$2:$R$42,2,0),Participacion2!$D$2:$AO$99,base_minorista!$A3130,0)</f>
        <v>0.30040808746912867</v>
      </c>
    </row>
    <row r="3131" spans="1:15" ht="16.5" x14ac:dyDescent="0.3">
      <c r="A3131">
        <v>24</v>
      </c>
      <c r="B3131">
        <v>34</v>
      </c>
      <c r="C3131">
        <v>23</v>
      </c>
      <c r="D3131" s="3">
        <v>41578</v>
      </c>
      <c r="E3131" s="33">
        <v>13</v>
      </c>
      <c r="F3131">
        <v>1</v>
      </c>
      <c r="G3131">
        <f>+HLOOKUP(VLOOKUP($B3131,$Q$2:$R$42,2,0),costos_sf!$D$2:$AY$99,base_minorista!$A3131,0)</f>
        <v>32885936.549277503</v>
      </c>
      <c r="H3131">
        <f>+HLOOKUP(VLOOKUP($B3131,$Q$2:$R$42,2,0),creditos_sf!$D$2:$AY$99,base_minorista!$A3131,0)</f>
        <v>84415309.209224403</v>
      </c>
      <c r="I3131">
        <f>+HLOOKUP(VLOOKUP($B3131,$Q$2:$R$42,2,0),creditos_sf!$D$103:$AY$200,base_minorista!$A3131,0)</f>
        <v>27262743.386463001</v>
      </c>
      <c r="J3131">
        <f>+HLOOKUP(VLOOKUP($B3131,$Q$2:$R$42,2,0),Costo_fondeo!$D$3:$AY$100,base_minorista!$A3131,0)</f>
        <v>7.3063418847829649</v>
      </c>
      <c r="K3131">
        <f>+HLOOKUP(VLOOKUP($B3131,$Q$2:$R$42,2,0),Costo_provisiones!$D$3:$AY$100,base_minorista!$A3131,0)</f>
        <v>5.2540283926499711</v>
      </c>
      <c r="L3131">
        <f>+HLOOKUP(VLOOKUP($B3131,$Q$2:$R$42,2,0),Morosidad_control!$D$4:$AY$101,base_minorista!$A3131,0)</f>
        <v>5.1200201371239578</v>
      </c>
      <c r="M3131">
        <f ca="1">+OFFSET(Capital_2!$D$2,base_minorista!A3131,0)</f>
        <v>3.6199379690818381</v>
      </c>
      <c r="N3131">
        <f>+HLOOKUP(VLOOKUP($B3131,$Q$2:$R$42,2,0),costo_laboral!$E$2:$AZ$99,base_minorista!$A3131,0)</f>
        <v>12.096137184268301</v>
      </c>
      <c r="O3131">
        <f>+HLOOKUP(VLOOKUP($B3131,$Q$2:$R$42,2,0),Participacion2!$D$2:$AO$99,base_minorista!$A3131,0)</f>
        <v>0.30456959670278594</v>
      </c>
    </row>
    <row r="3132" spans="1:15" ht="16.5" x14ac:dyDescent="0.3">
      <c r="A3132">
        <v>25</v>
      </c>
      <c r="B3132">
        <v>34</v>
      </c>
      <c r="C3132">
        <v>24</v>
      </c>
      <c r="D3132" s="3">
        <v>41608</v>
      </c>
      <c r="E3132" s="33">
        <v>13</v>
      </c>
      <c r="F3132">
        <v>1</v>
      </c>
      <c r="G3132">
        <f>+HLOOKUP(VLOOKUP($B3132,$Q$2:$R$42,2,0),costos_sf!$D$2:$AY$99,base_minorista!$A3132,0)</f>
        <v>32783733.648890797</v>
      </c>
      <c r="H3132">
        <f>+HLOOKUP(VLOOKUP($B3132,$Q$2:$R$42,2,0),creditos_sf!$D$2:$AY$99,base_minorista!$A3132,0)</f>
        <v>87154367.227419287</v>
      </c>
      <c r="I3132">
        <f>+HLOOKUP(VLOOKUP($B3132,$Q$2:$R$42,2,0),creditos_sf!$D$103:$AY$200,base_minorista!$A3132,0)</f>
        <v>26601772.971802901</v>
      </c>
      <c r="J3132">
        <f>+HLOOKUP(VLOOKUP($B3132,$Q$2:$R$42,2,0),Costo_fondeo!$D$3:$AY$100,base_minorista!$A3132,0)</f>
        <v>7.2306118413016165</v>
      </c>
      <c r="K3132">
        <f>+HLOOKUP(VLOOKUP($B3132,$Q$2:$R$42,2,0),Costo_provisiones!$D$3:$AY$100,base_minorista!$A3132,0)</f>
        <v>5.1445200967545084</v>
      </c>
      <c r="L3132">
        <f>+HLOOKUP(VLOOKUP($B3132,$Q$2:$R$42,2,0),Morosidad_control!$D$4:$AY$101,base_minorista!$A3132,0)</f>
        <v>5.1726028413809262</v>
      </c>
      <c r="M3132">
        <f ca="1">+OFFSET(Capital_2!$D$2,base_minorista!A3132,0)</f>
        <v>3.5647933704456456</v>
      </c>
      <c r="N3132">
        <f>+HLOOKUP(VLOOKUP($B3132,$Q$2:$R$42,2,0),costo_laboral!$E$2:$AZ$99,base_minorista!$A3132,0)</f>
        <v>12.012066508282</v>
      </c>
      <c r="O3132">
        <f>+HLOOKUP(VLOOKUP($B3132,$Q$2:$R$42,2,0),Participacion2!$D$2:$AO$99,base_minorista!$A3132,0)</f>
        <v>0.31019094895391186</v>
      </c>
    </row>
    <row r="3133" spans="1:15" ht="16.5" x14ac:dyDescent="0.3">
      <c r="A3133">
        <v>26</v>
      </c>
      <c r="B3133">
        <v>34</v>
      </c>
      <c r="C3133">
        <v>25</v>
      </c>
      <c r="D3133" s="3">
        <v>41639</v>
      </c>
      <c r="E3133" s="33">
        <v>13</v>
      </c>
      <c r="F3133">
        <v>1</v>
      </c>
      <c r="G3133">
        <f>+HLOOKUP(VLOOKUP($B3133,$Q$2:$R$42,2,0),costos_sf!$D$2:$AY$99,base_minorista!$A3133,0)</f>
        <v>32443759.231543399</v>
      </c>
      <c r="H3133">
        <f>+HLOOKUP(VLOOKUP($B3133,$Q$2:$R$42,2,0),creditos_sf!$D$2:$AY$99,base_minorista!$A3133,0)</f>
        <v>88737904.478829011</v>
      </c>
      <c r="I3133">
        <f>+HLOOKUP(VLOOKUP($B3133,$Q$2:$R$42,2,0),creditos_sf!$D$103:$AY$200,base_minorista!$A3133,0)</f>
        <v>26367135.145167701</v>
      </c>
      <c r="J3133">
        <f>+HLOOKUP(VLOOKUP($B3133,$Q$2:$R$42,2,0),Costo_fondeo!$D$3:$AY$100,base_minorista!$A3133,0)</f>
        <v>7.1697637773004868</v>
      </c>
      <c r="K3133">
        <f>+HLOOKUP(VLOOKUP($B3133,$Q$2:$R$42,2,0),Costo_provisiones!$D$3:$AY$100,base_minorista!$A3133,0)</f>
        <v>5.0674081886625917</v>
      </c>
      <c r="L3133">
        <f>+HLOOKUP(VLOOKUP($B3133,$Q$2:$R$42,2,0),Morosidad_control!$D$4:$AY$101,base_minorista!$A3133,0)</f>
        <v>5.5174732818650201</v>
      </c>
      <c r="M3133">
        <f ca="1">+OFFSET(Capital_2!$D$2,base_minorista!A3133,0)</f>
        <v>3.5095726367283766</v>
      </c>
      <c r="N3133">
        <f>+HLOOKUP(VLOOKUP($B3133,$Q$2:$R$42,2,0),costo_laboral!$E$2:$AZ$99,base_minorista!$A3133,0)</f>
        <v>11.962336352641501</v>
      </c>
      <c r="O3133">
        <f>+HLOOKUP(VLOOKUP($B3133,$Q$2:$R$42,2,0),Participacion2!$D$2:$AO$99,base_minorista!$A3133,0)</f>
        <v>0.32387080711311772</v>
      </c>
    </row>
    <row r="3134" spans="1:15" ht="16.5" x14ac:dyDescent="0.3">
      <c r="A3134">
        <v>27</v>
      </c>
      <c r="B3134">
        <v>34</v>
      </c>
      <c r="C3134">
        <v>26</v>
      </c>
      <c r="D3134" s="3">
        <v>41670</v>
      </c>
      <c r="E3134" s="33">
        <v>14</v>
      </c>
      <c r="F3134">
        <v>1</v>
      </c>
      <c r="G3134">
        <f>+HLOOKUP(VLOOKUP($B3134,$Q$2:$R$42,2,0),costos_sf!$D$2:$AY$99,base_minorista!$A3134,0)</f>
        <v>32746435.752203401</v>
      </c>
      <c r="H3134">
        <f>+HLOOKUP(VLOOKUP($B3134,$Q$2:$R$42,2,0),creditos_sf!$D$2:$AY$99,base_minorista!$A3134,0)</f>
        <v>89207490.952528894</v>
      </c>
      <c r="I3134">
        <f>+HLOOKUP(VLOOKUP($B3134,$Q$2:$R$42,2,0),creditos_sf!$D$103:$AY$200,base_minorista!$A3134,0)</f>
        <v>26488470.895000901</v>
      </c>
      <c r="J3134">
        <f>+HLOOKUP(VLOOKUP($B3134,$Q$2:$R$42,2,0),Costo_fondeo!$D$3:$AY$100,base_minorista!$A3134,0)</f>
        <v>7.1352170577478464</v>
      </c>
      <c r="K3134">
        <f>+HLOOKUP(VLOOKUP($B3134,$Q$2:$R$42,2,0),Costo_provisiones!$D$3:$AY$100,base_minorista!$A3134,0)</f>
        <v>5.0753960375551124</v>
      </c>
      <c r="L3134">
        <f>+HLOOKUP(VLOOKUP($B3134,$Q$2:$R$42,2,0),Morosidad_control!$D$4:$AY$101,base_minorista!$A3134,0)</f>
        <v>6.3091865577720538</v>
      </c>
      <c r="M3134">
        <f ca="1">+OFFSET(Capital_2!$D$2,base_minorista!A3134,0)</f>
        <v>3.4442162995780268</v>
      </c>
      <c r="N3134">
        <f>+HLOOKUP(VLOOKUP($B3134,$Q$2:$R$42,2,0),costo_laboral!$E$2:$AZ$99,base_minorista!$A3134,0)</f>
        <v>12.173730328200101</v>
      </c>
      <c r="O3134">
        <f>+HLOOKUP(VLOOKUP($B3134,$Q$2:$R$42,2,0),Participacion2!$D$2:$AO$99,base_minorista!$A3134,0)</f>
        <v>0.32407006311252173</v>
      </c>
    </row>
    <row r="3135" spans="1:15" ht="16.5" x14ac:dyDescent="0.3">
      <c r="A3135">
        <v>28</v>
      </c>
      <c r="B3135">
        <v>34</v>
      </c>
      <c r="C3135">
        <v>27</v>
      </c>
      <c r="D3135" s="3">
        <v>41698</v>
      </c>
      <c r="E3135" s="33">
        <v>14</v>
      </c>
      <c r="F3135">
        <v>1</v>
      </c>
      <c r="G3135">
        <f>+HLOOKUP(VLOOKUP($B3135,$Q$2:$R$42,2,0),costos_sf!$D$2:$AY$99,base_minorista!$A3135,0)</f>
        <v>32878960.9219345</v>
      </c>
      <c r="H3135">
        <f>+HLOOKUP(VLOOKUP($B3135,$Q$2:$R$42,2,0),creditos_sf!$D$2:$AY$99,base_minorista!$A3135,0)</f>
        <v>87602167.312750205</v>
      </c>
      <c r="I3135">
        <f>+HLOOKUP(VLOOKUP($B3135,$Q$2:$R$42,2,0),creditos_sf!$D$103:$AY$200,base_minorista!$A3135,0)</f>
        <v>27323456.285969701</v>
      </c>
      <c r="J3135">
        <f>+HLOOKUP(VLOOKUP($B3135,$Q$2:$R$42,2,0),Costo_fondeo!$D$3:$AY$100,base_minorista!$A3135,0)</f>
        <v>7.0946266789109442</v>
      </c>
      <c r="K3135">
        <f>+HLOOKUP(VLOOKUP($B3135,$Q$2:$R$42,2,0),Costo_provisiones!$D$3:$AY$100,base_minorista!$A3135,0)</f>
        <v>5.0082665912254276</v>
      </c>
      <c r="L3135">
        <f>+HLOOKUP(VLOOKUP($B3135,$Q$2:$R$42,2,0),Morosidad_control!$D$4:$AY$101,base_minorista!$A3135,0)</f>
        <v>5.4736150117107023</v>
      </c>
      <c r="M3135">
        <f ca="1">+OFFSET(Capital_2!$D$2,base_minorista!A3135,0)</f>
        <v>3.3651511548182853</v>
      </c>
      <c r="N3135">
        <f>+HLOOKUP(VLOOKUP($B3135,$Q$2:$R$42,2,0),costo_laboral!$E$2:$AZ$99,base_minorista!$A3135,0)</f>
        <v>12.4370407706897</v>
      </c>
      <c r="O3135">
        <f>+HLOOKUP(VLOOKUP($B3135,$Q$2:$R$42,2,0),Participacion2!$D$2:$AO$99,base_minorista!$A3135,0)</f>
        <v>0.32374971384188944</v>
      </c>
    </row>
    <row r="3136" spans="1:15" ht="16.5" x14ac:dyDescent="0.3">
      <c r="A3136">
        <v>29</v>
      </c>
      <c r="B3136">
        <v>34</v>
      </c>
      <c r="C3136">
        <v>28</v>
      </c>
      <c r="D3136" s="3">
        <v>41729</v>
      </c>
      <c r="E3136" s="33">
        <v>14</v>
      </c>
      <c r="F3136">
        <v>1</v>
      </c>
      <c r="G3136">
        <f>+HLOOKUP(VLOOKUP($B3136,$Q$2:$R$42,2,0),costos_sf!$D$2:$AY$99,base_minorista!$A3136,0)</f>
        <v>33347097.436085999</v>
      </c>
      <c r="H3136">
        <f>+HLOOKUP(VLOOKUP($B3136,$Q$2:$R$42,2,0),creditos_sf!$D$2:$AY$99,base_minorista!$A3136,0)</f>
        <v>87634889.633235589</v>
      </c>
      <c r="I3136">
        <f>+HLOOKUP(VLOOKUP($B3136,$Q$2:$R$42,2,0),creditos_sf!$D$103:$AY$200,base_minorista!$A3136,0)</f>
        <v>25934992.718266401</v>
      </c>
      <c r="J3136">
        <f>+HLOOKUP(VLOOKUP($B3136,$Q$2:$R$42,2,0),Costo_fondeo!$D$3:$AY$100,base_minorista!$A3136,0)</f>
        <v>7.0611857486280751</v>
      </c>
      <c r="K3136">
        <f>+HLOOKUP(VLOOKUP($B3136,$Q$2:$R$42,2,0),Costo_provisiones!$D$3:$AY$100,base_minorista!$A3136,0)</f>
        <v>5.1598221107418416</v>
      </c>
      <c r="L3136">
        <f>+HLOOKUP(VLOOKUP($B3136,$Q$2:$R$42,2,0),Morosidad_control!$D$4:$AY$101,base_minorista!$A3136,0)</f>
        <v>6.5815146241659255</v>
      </c>
      <c r="M3136">
        <f ca="1">+OFFSET(Capital_2!$D$2,base_minorista!A3136,0)</f>
        <v>3.2958556767962262</v>
      </c>
      <c r="N3136">
        <f>+HLOOKUP(VLOOKUP($B3136,$Q$2:$R$42,2,0),costo_laboral!$E$2:$AZ$99,base_minorista!$A3136,0)</f>
        <v>12.7890477580734</v>
      </c>
      <c r="O3136">
        <f>+HLOOKUP(VLOOKUP($B3136,$Q$2:$R$42,2,0),Participacion2!$D$2:$AO$99,base_minorista!$A3136,0)</f>
        <v>0.32145059839892404</v>
      </c>
    </row>
    <row r="3137" spans="1:15" ht="16.5" x14ac:dyDescent="0.3">
      <c r="A3137">
        <v>30</v>
      </c>
      <c r="B3137">
        <v>34</v>
      </c>
      <c r="C3137">
        <v>29</v>
      </c>
      <c r="D3137" s="3">
        <v>41759</v>
      </c>
      <c r="E3137" s="33">
        <v>14</v>
      </c>
      <c r="F3137">
        <v>1</v>
      </c>
      <c r="G3137">
        <f>+HLOOKUP(VLOOKUP($B3137,$Q$2:$R$42,2,0),costos_sf!$D$2:$AY$99,base_minorista!$A3137,0)</f>
        <v>33552781.358681697</v>
      </c>
      <c r="H3137">
        <f>+HLOOKUP(VLOOKUP($B3137,$Q$2:$R$42,2,0),creditos_sf!$D$2:$AY$99,base_minorista!$A3137,0)</f>
        <v>86633863.780707911</v>
      </c>
      <c r="I3137">
        <f>+HLOOKUP(VLOOKUP($B3137,$Q$2:$R$42,2,0),creditos_sf!$D$103:$AY$200,base_minorista!$A3137,0)</f>
        <v>25784555.864295397</v>
      </c>
      <c r="J3137">
        <f>+HLOOKUP(VLOOKUP($B3137,$Q$2:$R$42,2,0),Costo_fondeo!$D$3:$AY$100,base_minorista!$A3137,0)</f>
        <v>7.0095837298066526</v>
      </c>
      <c r="K3137">
        <f>+HLOOKUP(VLOOKUP($B3137,$Q$2:$R$42,2,0),Costo_provisiones!$D$3:$AY$100,base_minorista!$A3137,0)</f>
        <v>5.3458849398163162</v>
      </c>
      <c r="L3137">
        <f>+HLOOKUP(VLOOKUP($B3137,$Q$2:$R$42,2,0),Morosidad_control!$D$4:$AY$101,base_minorista!$A3137,0)</f>
        <v>5.7785920335548893</v>
      </c>
      <c r="M3137">
        <f ca="1">+OFFSET(Capital_2!$D$2,base_minorista!A3137,0)</f>
        <v>3.2437779376973728</v>
      </c>
      <c r="N3137">
        <f>+HLOOKUP(VLOOKUP($B3137,$Q$2:$R$42,2,0),costo_laboral!$E$2:$AZ$99,base_minorista!$A3137,0)</f>
        <v>13.012439567143099</v>
      </c>
      <c r="O3137">
        <f>+HLOOKUP(VLOOKUP($B3137,$Q$2:$R$42,2,0),Participacion2!$D$2:$AO$99,base_minorista!$A3137,0)</f>
        <v>0.31700428897547084</v>
      </c>
    </row>
    <row r="3138" spans="1:15" ht="16.5" x14ac:dyDescent="0.3">
      <c r="A3138">
        <v>31</v>
      </c>
      <c r="B3138">
        <v>34</v>
      </c>
      <c r="C3138">
        <v>30</v>
      </c>
      <c r="D3138" s="3">
        <v>41790</v>
      </c>
      <c r="E3138" s="33">
        <v>14</v>
      </c>
      <c r="F3138">
        <v>1</v>
      </c>
      <c r="G3138">
        <f>+HLOOKUP(VLOOKUP($B3138,$Q$2:$R$42,2,0),costos_sf!$D$2:$AY$99,base_minorista!$A3138,0)</f>
        <v>33794291.139286198</v>
      </c>
      <c r="H3138">
        <f>+HLOOKUP(VLOOKUP($B3138,$Q$2:$R$42,2,0),creditos_sf!$D$2:$AY$99,base_minorista!$A3138,0)</f>
        <v>86657735.584018603</v>
      </c>
      <c r="I3138">
        <f>+HLOOKUP(VLOOKUP($B3138,$Q$2:$R$42,2,0),creditos_sf!$D$103:$AY$200,base_minorista!$A3138,0)</f>
        <v>27948434.966893401</v>
      </c>
      <c r="J3138">
        <f>+HLOOKUP(VLOOKUP($B3138,$Q$2:$R$42,2,0),Costo_fondeo!$D$3:$AY$100,base_minorista!$A3138,0)</f>
        <v>6.9458166018049177</v>
      </c>
      <c r="K3138">
        <f>+HLOOKUP(VLOOKUP($B3138,$Q$2:$R$42,2,0),Costo_provisiones!$D$3:$AY$100,base_minorista!$A3138,0)</f>
        <v>5.5051626928703552</v>
      </c>
      <c r="L3138">
        <f>+HLOOKUP(VLOOKUP($B3138,$Q$2:$R$42,2,0),Morosidad_control!$D$4:$AY$101,base_minorista!$A3138,0)</f>
        <v>6.2702001086272201</v>
      </c>
      <c r="M3138">
        <f ca="1">+OFFSET(Capital_2!$D$2,base_minorista!A3138,0)</f>
        <v>3.2095324879825831</v>
      </c>
      <c r="N3138">
        <f>+HLOOKUP(VLOOKUP($B3138,$Q$2:$R$42,2,0),costo_laboral!$E$2:$AZ$99,base_minorista!$A3138,0)</f>
        <v>12.7835491548717</v>
      </c>
      <c r="O3138">
        <f>+HLOOKUP(VLOOKUP($B3138,$Q$2:$R$42,2,0),Participacion2!$D$2:$AO$99,base_minorista!$A3138,0)</f>
        <v>0.31891582786720718</v>
      </c>
    </row>
    <row r="3139" spans="1:15" ht="16.5" x14ac:dyDescent="0.3">
      <c r="A3139">
        <v>32</v>
      </c>
      <c r="B3139">
        <v>34</v>
      </c>
      <c r="C3139">
        <v>31</v>
      </c>
      <c r="D3139" s="3">
        <v>41820</v>
      </c>
      <c r="E3139" s="33">
        <v>14</v>
      </c>
      <c r="F3139">
        <v>1</v>
      </c>
      <c r="G3139">
        <f>+HLOOKUP(VLOOKUP($B3139,$Q$2:$R$42,2,0),costos_sf!$D$2:$AY$99,base_minorista!$A3139,0)</f>
        <v>34070440.663699806</v>
      </c>
      <c r="H3139">
        <f>+HLOOKUP(VLOOKUP($B3139,$Q$2:$R$42,2,0),creditos_sf!$D$2:$AY$99,base_minorista!$A3139,0)</f>
        <v>87271397.200010598</v>
      </c>
      <c r="I3139">
        <f>+HLOOKUP(VLOOKUP($B3139,$Q$2:$R$42,2,0),creditos_sf!$D$103:$AY$200,base_minorista!$A3139,0)</f>
        <v>25864560.781300701</v>
      </c>
      <c r="J3139">
        <f>+HLOOKUP(VLOOKUP($B3139,$Q$2:$R$42,2,0),Costo_fondeo!$D$3:$AY$100,base_minorista!$A3139,0)</f>
        <v>6.8945557625042815</v>
      </c>
      <c r="K3139">
        <f>+HLOOKUP(VLOOKUP($B3139,$Q$2:$R$42,2,0),Costo_provisiones!$D$3:$AY$100,base_minorista!$A3139,0)</f>
        <v>5.6499126572813161</v>
      </c>
      <c r="L3139">
        <f>+HLOOKUP(VLOOKUP($B3139,$Q$2:$R$42,2,0),Morosidad_control!$D$4:$AY$101,base_minorista!$A3139,0)</f>
        <v>6.7868965795929439</v>
      </c>
      <c r="M3139">
        <f ca="1">+OFFSET(Capital_2!$D$2,base_minorista!A3139,0)</f>
        <v>3.1850428382831848</v>
      </c>
      <c r="N3139">
        <f>+HLOOKUP(VLOOKUP($B3139,$Q$2:$R$42,2,0),costo_laboral!$E$2:$AZ$99,base_minorista!$A3139,0)</f>
        <v>13.2748876525255</v>
      </c>
      <c r="O3139">
        <f>+HLOOKUP(VLOOKUP($B3139,$Q$2:$R$42,2,0),Participacion2!$D$2:$AO$99,base_minorista!$A3139,0)</f>
        <v>0.31973779580608508</v>
      </c>
    </row>
    <row r="3140" spans="1:15" ht="16.5" x14ac:dyDescent="0.3">
      <c r="A3140">
        <v>33</v>
      </c>
      <c r="B3140">
        <v>34</v>
      </c>
      <c r="C3140">
        <v>32</v>
      </c>
      <c r="D3140" s="3">
        <v>41851</v>
      </c>
      <c r="E3140" s="33">
        <v>14</v>
      </c>
      <c r="F3140">
        <v>1</v>
      </c>
      <c r="G3140">
        <f>+HLOOKUP(VLOOKUP($B3140,$Q$2:$R$42,2,0),costos_sf!$D$2:$AY$99,base_minorista!$A3140,0)</f>
        <v>34327423.411244497</v>
      </c>
      <c r="H3140">
        <f>+HLOOKUP(VLOOKUP($B3140,$Q$2:$R$42,2,0),creditos_sf!$D$2:$AY$99,base_minorista!$A3140,0)</f>
        <v>83424899.229946703</v>
      </c>
      <c r="I3140">
        <f>+HLOOKUP(VLOOKUP($B3140,$Q$2:$R$42,2,0),creditos_sf!$D$103:$AY$200,base_minorista!$A3140,0)</f>
        <v>24922074.994557198</v>
      </c>
      <c r="J3140">
        <f>+HLOOKUP(VLOOKUP($B3140,$Q$2:$R$42,2,0),Costo_fondeo!$D$3:$AY$100,base_minorista!$A3140,0)</f>
        <v>6.8542192972860922</v>
      </c>
      <c r="K3140">
        <f>+HLOOKUP(VLOOKUP($B3140,$Q$2:$R$42,2,0),Costo_provisiones!$D$3:$AY$100,base_minorista!$A3140,0)</f>
        <v>5.8256584120915038</v>
      </c>
      <c r="L3140">
        <f>+HLOOKUP(VLOOKUP($B3140,$Q$2:$R$42,2,0),Morosidad_control!$D$4:$AY$101,base_minorista!$A3140,0)</f>
        <v>7.9842491779381168</v>
      </c>
      <c r="M3140">
        <f ca="1">+OFFSET(Capital_2!$D$2,base_minorista!A3140,0)</f>
        <v>3.1704105350092515</v>
      </c>
      <c r="N3140">
        <f>+HLOOKUP(VLOOKUP($B3140,$Q$2:$R$42,2,0),costo_laboral!$E$2:$AZ$99,base_minorista!$A3140,0)</f>
        <v>14.015327632817501</v>
      </c>
      <c r="O3140">
        <f>+HLOOKUP(VLOOKUP($B3140,$Q$2:$R$42,2,0),Participacion2!$D$2:$AO$99,base_minorista!$A3140,0)</f>
        <v>0.30460124138436157</v>
      </c>
    </row>
    <row r="3141" spans="1:15" ht="16.5" x14ac:dyDescent="0.3">
      <c r="A3141">
        <v>34</v>
      </c>
      <c r="B3141">
        <v>34</v>
      </c>
      <c r="C3141">
        <v>33</v>
      </c>
      <c r="D3141" s="3">
        <v>41882</v>
      </c>
      <c r="E3141" s="33">
        <v>14</v>
      </c>
      <c r="F3141">
        <v>1</v>
      </c>
      <c r="G3141">
        <f>+HLOOKUP(VLOOKUP($B3141,$Q$2:$R$42,2,0),costos_sf!$D$2:$AY$99,base_minorista!$A3141,0)</f>
        <v>34540016.600408405</v>
      </c>
      <c r="H3141">
        <f>+HLOOKUP(VLOOKUP($B3141,$Q$2:$R$42,2,0),creditos_sf!$D$2:$AY$99,base_minorista!$A3141,0)</f>
        <v>81596933.513891503</v>
      </c>
      <c r="I3141">
        <f>+HLOOKUP(VLOOKUP($B3141,$Q$2:$R$42,2,0),creditos_sf!$D$103:$AY$200,base_minorista!$A3141,0)</f>
        <v>27151041.726853799</v>
      </c>
      <c r="J3141">
        <f>+HLOOKUP(VLOOKUP($B3141,$Q$2:$R$42,2,0),Costo_fondeo!$D$3:$AY$100,base_minorista!$A3141,0)</f>
        <v>6.8339995255088493</v>
      </c>
      <c r="K3141">
        <f>+HLOOKUP(VLOOKUP($B3141,$Q$2:$R$42,2,0),Costo_provisiones!$D$3:$AY$100,base_minorista!$A3141,0)</f>
        <v>5.9762452782370623</v>
      </c>
      <c r="L3141">
        <f>+HLOOKUP(VLOOKUP($B3141,$Q$2:$R$42,2,0),Morosidad_control!$D$4:$AY$101,base_minorista!$A3141,0)</f>
        <v>8.3218865988922293</v>
      </c>
      <c r="M3141">
        <f ca="1">+OFFSET(Capital_2!$D$2,base_minorista!A3141,0)</f>
        <v>3.1468414088192862</v>
      </c>
      <c r="N3141">
        <f>+HLOOKUP(VLOOKUP($B3141,$Q$2:$R$42,2,0),costo_laboral!$E$2:$AZ$99,base_minorista!$A3141,0)</f>
        <v>14.0135541579712</v>
      </c>
      <c r="O3141">
        <f>+HLOOKUP(VLOOKUP($B3141,$Q$2:$R$42,2,0),Participacion2!$D$2:$AO$99,base_minorista!$A3141,0)</f>
        <v>0.29539666487315103</v>
      </c>
    </row>
    <row r="3142" spans="1:15" ht="16.5" x14ac:dyDescent="0.3">
      <c r="A3142">
        <v>35</v>
      </c>
      <c r="B3142">
        <v>34</v>
      </c>
      <c r="C3142">
        <v>34</v>
      </c>
      <c r="D3142" s="3">
        <v>41912</v>
      </c>
      <c r="E3142" s="33">
        <v>14</v>
      </c>
      <c r="F3142">
        <v>1</v>
      </c>
      <c r="G3142">
        <f>+HLOOKUP(VLOOKUP($B3142,$Q$2:$R$42,2,0),costos_sf!$D$2:$AY$99,base_minorista!$A3142,0)</f>
        <v>34616271.037139796</v>
      </c>
      <c r="H3142">
        <f>+HLOOKUP(VLOOKUP($B3142,$Q$2:$R$42,2,0),creditos_sf!$D$2:$AY$99,base_minorista!$A3142,0)</f>
        <v>81867460.357607305</v>
      </c>
      <c r="I3142">
        <f>+HLOOKUP(VLOOKUP($B3142,$Q$2:$R$42,2,0),creditos_sf!$D$103:$AY$200,base_minorista!$A3142,0)</f>
        <v>27852513.703699101</v>
      </c>
      <c r="J3142">
        <f>+HLOOKUP(VLOOKUP($B3142,$Q$2:$R$42,2,0),Costo_fondeo!$D$3:$AY$100,base_minorista!$A3142,0)</f>
        <v>6.7931126856122255</v>
      </c>
      <c r="K3142">
        <f>+HLOOKUP(VLOOKUP($B3142,$Q$2:$R$42,2,0),Costo_provisiones!$D$3:$AY$100,base_minorista!$A3142,0)</f>
        <v>6.1451057119477497</v>
      </c>
      <c r="L3142">
        <f>+HLOOKUP(VLOOKUP($B3142,$Q$2:$R$42,2,0),Morosidad_control!$D$4:$AY$101,base_minorista!$A3142,0)</f>
        <v>8.6588000020458864</v>
      </c>
      <c r="M3142">
        <f ca="1">+OFFSET(Capital_2!$D$2,base_minorista!A3142,0)</f>
        <v>3.1301745437504462</v>
      </c>
      <c r="N3142">
        <f>+HLOOKUP(VLOOKUP($B3142,$Q$2:$R$42,2,0),costo_laboral!$E$2:$AZ$99,base_minorista!$A3142,0)</f>
        <v>14.0307628166437</v>
      </c>
      <c r="O3142">
        <f>+HLOOKUP(VLOOKUP($B3142,$Q$2:$R$42,2,0),Participacion2!$D$2:$AO$99,base_minorista!$A3142,0)</f>
        <v>0.2979659030349821</v>
      </c>
    </row>
    <row r="3143" spans="1:15" ht="16.5" x14ac:dyDescent="0.3">
      <c r="A3143">
        <v>36</v>
      </c>
      <c r="B3143">
        <v>34</v>
      </c>
      <c r="C3143">
        <v>35</v>
      </c>
      <c r="D3143" s="3">
        <v>41943</v>
      </c>
      <c r="E3143" s="33">
        <v>14</v>
      </c>
      <c r="F3143">
        <v>1</v>
      </c>
      <c r="G3143">
        <f>+HLOOKUP(VLOOKUP($B3143,$Q$2:$R$42,2,0),costos_sf!$D$2:$AY$99,base_minorista!$A3143,0)</f>
        <v>34603976.391466796</v>
      </c>
      <c r="H3143">
        <f>+HLOOKUP(VLOOKUP($B3143,$Q$2:$R$42,2,0),creditos_sf!$D$2:$AY$99,base_minorista!$A3143,0)</f>
        <v>79586509.197777897</v>
      </c>
      <c r="I3143">
        <f>+HLOOKUP(VLOOKUP($B3143,$Q$2:$R$42,2,0),creditos_sf!$D$103:$AY$200,base_minorista!$A3143,0)</f>
        <v>27945859.342747401</v>
      </c>
      <c r="J3143">
        <f>+HLOOKUP(VLOOKUP($B3143,$Q$2:$R$42,2,0),Costo_fondeo!$D$3:$AY$100,base_minorista!$A3143,0)</f>
        <v>6.7399601915695984</v>
      </c>
      <c r="K3143">
        <f>+HLOOKUP(VLOOKUP($B3143,$Q$2:$R$42,2,0),Costo_provisiones!$D$3:$AY$100,base_minorista!$A3143,0)</f>
        <v>6.2528403726303541</v>
      </c>
      <c r="L3143">
        <f>+HLOOKUP(VLOOKUP($B3143,$Q$2:$R$42,2,0),Morosidad_control!$D$4:$AY$101,base_minorista!$A3143,0)</f>
        <v>8.3652555059335185</v>
      </c>
      <c r="M3143">
        <f ca="1">+OFFSET(Capital_2!$D$2,base_minorista!A3143,0)</f>
        <v>3.1052199516205063</v>
      </c>
      <c r="N3143">
        <f>+HLOOKUP(VLOOKUP($B3143,$Q$2:$R$42,2,0),costo_laboral!$E$2:$AZ$99,base_minorista!$A3143,0)</f>
        <v>14.3884486642508</v>
      </c>
      <c r="O3143">
        <f>+HLOOKUP(VLOOKUP($B3143,$Q$2:$R$42,2,0),Participacion2!$D$2:$AO$99,base_minorista!$A3143,0)</f>
        <v>0.2919669973779293</v>
      </c>
    </row>
    <row r="3144" spans="1:15" ht="16.5" x14ac:dyDescent="0.3">
      <c r="A3144">
        <v>37</v>
      </c>
      <c r="B3144">
        <v>34</v>
      </c>
      <c r="C3144">
        <v>36</v>
      </c>
      <c r="D3144" s="3">
        <v>41973</v>
      </c>
      <c r="E3144" s="33">
        <v>14</v>
      </c>
      <c r="F3144">
        <v>1</v>
      </c>
      <c r="G3144">
        <f>+HLOOKUP(VLOOKUP($B3144,$Q$2:$R$42,2,0),costos_sf!$D$2:$AY$99,base_minorista!$A3144,0)</f>
        <v>34562298.086720094</v>
      </c>
      <c r="H3144">
        <f>+HLOOKUP(VLOOKUP($B3144,$Q$2:$R$42,2,0),creditos_sf!$D$2:$AY$99,base_minorista!$A3144,0)</f>
        <v>77052523.181508392</v>
      </c>
      <c r="I3144">
        <f>+HLOOKUP(VLOOKUP($B3144,$Q$2:$R$42,2,0),creditos_sf!$D$103:$AY$200,base_minorista!$A3144,0)</f>
        <v>28066788.658904798</v>
      </c>
      <c r="J3144">
        <f>+HLOOKUP(VLOOKUP($B3144,$Q$2:$R$42,2,0),Costo_fondeo!$D$3:$AY$100,base_minorista!$A3144,0)</f>
        <v>6.677800851575487</v>
      </c>
      <c r="K3144">
        <f>+HLOOKUP(VLOOKUP($B3144,$Q$2:$R$42,2,0),Costo_provisiones!$D$3:$AY$100,base_minorista!$A3144,0)</f>
        <v>6.3049180352209788</v>
      </c>
      <c r="L3144">
        <f>+HLOOKUP(VLOOKUP($B3144,$Q$2:$R$42,2,0),Morosidad_control!$D$4:$AY$101,base_minorista!$A3144,0)</f>
        <v>7.9007902082170984</v>
      </c>
      <c r="M3144">
        <f ca="1">+OFFSET(Capital_2!$D$2,base_minorista!A3144,0)</f>
        <v>3.0886044861742721</v>
      </c>
      <c r="N3144">
        <f>+HLOOKUP(VLOOKUP($B3144,$Q$2:$R$42,2,0),costo_laboral!$E$2:$AZ$99,base_minorista!$A3144,0)</f>
        <v>14.93543352321</v>
      </c>
      <c r="O3144">
        <f>+HLOOKUP(VLOOKUP($B3144,$Q$2:$R$42,2,0),Participacion2!$D$2:$AO$99,base_minorista!$A3144,0)</f>
        <v>0.28175830138745261</v>
      </c>
    </row>
    <row r="3145" spans="1:15" ht="16.5" x14ac:dyDescent="0.3">
      <c r="A3145">
        <v>38</v>
      </c>
      <c r="B3145">
        <v>34</v>
      </c>
      <c r="C3145">
        <v>37</v>
      </c>
      <c r="D3145" s="3">
        <v>42004</v>
      </c>
      <c r="E3145" s="33">
        <v>14</v>
      </c>
      <c r="F3145">
        <v>1</v>
      </c>
      <c r="G3145">
        <f>+HLOOKUP(VLOOKUP($B3145,$Q$2:$R$42,2,0),costos_sf!$D$2:$AY$99,base_minorista!$A3145,0)</f>
        <v>34280556.3195218</v>
      </c>
      <c r="H3145">
        <f>+HLOOKUP(VLOOKUP($B3145,$Q$2:$R$42,2,0),creditos_sf!$D$2:$AY$99,base_minorista!$A3145,0)</f>
        <v>74010167.985617608</v>
      </c>
      <c r="I3145">
        <f>+HLOOKUP(VLOOKUP($B3145,$Q$2:$R$42,2,0),creditos_sf!$D$103:$AY$200,base_minorista!$A3145,0)</f>
        <v>27647498.4960646</v>
      </c>
      <c r="J3145">
        <f>+HLOOKUP(VLOOKUP($B3145,$Q$2:$R$42,2,0),Costo_fondeo!$D$3:$AY$100,base_minorista!$A3145,0)</f>
        <v>6.6443575451907098</v>
      </c>
      <c r="K3145">
        <f>+HLOOKUP(VLOOKUP($B3145,$Q$2:$R$42,2,0),Costo_provisiones!$D$3:$AY$100,base_minorista!$A3145,0)</f>
        <v>6.3021272499584429</v>
      </c>
      <c r="L3145">
        <f>+HLOOKUP(VLOOKUP($B3145,$Q$2:$R$42,2,0),Morosidad_control!$D$4:$AY$101,base_minorista!$A3145,0)</f>
        <v>7.8407555708130152</v>
      </c>
      <c r="M3145">
        <f ca="1">+OFFSET(Capital_2!$D$2,base_minorista!A3145,0)</f>
        <v>3.0772625191593428</v>
      </c>
      <c r="N3145">
        <f>+HLOOKUP(VLOOKUP($B3145,$Q$2:$R$42,2,0),costo_laboral!$E$2:$AZ$99,base_minorista!$A3145,0)</f>
        <v>15.411766486267</v>
      </c>
      <c r="O3145">
        <f>+HLOOKUP(VLOOKUP($B3145,$Q$2:$R$42,2,0),Participacion2!$D$2:$AO$99,base_minorista!$A3145,0)</f>
        <v>0.27422172623496616</v>
      </c>
    </row>
    <row r="3146" spans="1:15" ht="16.5" x14ac:dyDescent="0.3">
      <c r="A3146">
        <v>39</v>
      </c>
      <c r="B3146">
        <v>34</v>
      </c>
      <c r="C3146">
        <v>38</v>
      </c>
      <c r="D3146" s="3">
        <v>42035</v>
      </c>
      <c r="E3146" s="33">
        <v>15</v>
      </c>
      <c r="F3146">
        <v>1</v>
      </c>
      <c r="G3146">
        <f>+HLOOKUP(VLOOKUP($B3146,$Q$2:$R$42,2,0),costos_sf!$D$2:$AY$99,base_minorista!$A3146,0)</f>
        <v>34028323.583240598</v>
      </c>
      <c r="H3146">
        <f>+HLOOKUP(VLOOKUP($B3146,$Q$2:$R$42,2,0),creditos_sf!$D$2:$AY$99,base_minorista!$A3146,0)</f>
        <v>73640569.183732003</v>
      </c>
      <c r="I3146">
        <f>+HLOOKUP(VLOOKUP($B3146,$Q$2:$R$42,2,0),creditos_sf!$D$103:$AY$200,base_minorista!$A3146,0)</f>
        <v>27376711.345090702</v>
      </c>
      <c r="J3146">
        <f>+HLOOKUP(VLOOKUP($B3146,$Q$2:$R$42,2,0),Costo_fondeo!$D$3:$AY$100,base_minorista!$A3146,0)</f>
        <v>6.5690786635094449</v>
      </c>
      <c r="K3146">
        <f>+HLOOKUP(VLOOKUP($B3146,$Q$2:$R$42,2,0),Costo_provisiones!$D$3:$AY$100,base_minorista!$A3146,0)</f>
        <v>6.5213846493273939</v>
      </c>
      <c r="L3146">
        <f>+HLOOKUP(VLOOKUP($B3146,$Q$2:$R$42,2,0),Morosidad_control!$D$4:$AY$101,base_minorista!$A3146,0)</f>
        <v>8.1256972062812594</v>
      </c>
      <c r="M3146">
        <f ca="1">+OFFSET(Capital_2!$D$2,base_minorista!A3146,0)</f>
        <v>3.0663026726799725</v>
      </c>
      <c r="N3146">
        <f>+HLOOKUP(VLOOKUP($B3146,$Q$2:$R$42,2,0),costo_laboral!$E$2:$AZ$99,base_minorista!$A3146,0)</f>
        <v>15.443794403143899</v>
      </c>
      <c r="O3146">
        <f>+HLOOKUP(VLOOKUP($B3146,$Q$2:$R$42,2,0),Participacion2!$D$2:$AO$99,base_minorista!$A3146,0)</f>
        <v>0.27190073125673581</v>
      </c>
    </row>
    <row r="3147" spans="1:15" ht="16.5" x14ac:dyDescent="0.3">
      <c r="A3147">
        <v>40</v>
      </c>
      <c r="B3147">
        <v>34</v>
      </c>
      <c r="C3147">
        <v>39</v>
      </c>
      <c r="D3147" s="3">
        <v>42063</v>
      </c>
      <c r="E3147" s="33">
        <v>15</v>
      </c>
      <c r="F3147">
        <v>1</v>
      </c>
      <c r="G3147">
        <f>+HLOOKUP(VLOOKUP($B3147,$Q$2:$R$42,2,0),costos_sf!$D$2:$AY$99,base_minorista!$A3147,0)</f>
        <v>33849392.620041505</v>
      </c>
      <c r="H3147">
        <f>+HLOOKUP(VLOOKUP($B3147,$Q$2:$R$42,2,0),creditos_sf!$D$2:$AY$99,base_minorista!$A3147,0)</f>
        <v>74518614.470580205</v>
      </c>
      <c r="I3147">
        <f>+HLOOKUP(VLOOKUP($B3147,$Q$2:$R$42,2,0),creditos_sf!$D$103:$AY$200,base_minorista!$A3147,0)</f>
        <v>26752660.793743901</v>
      </c>
      <c r="J3147">
        <f>+HLOOKUP(VLOOKUP($B3147,$Q$2:$R$42,2,0),Costo_fondeo!$D$3:$AY$100,base_minorista!$A3147,0)</f>
        <v>6.5181166214252668</v>
      </c>
      <c r="K3147">
        <f>+HLOOKUP(VLOOKUP($B3147,$Q$2:$R$42,2,0),Costo_provisiones!$D$3:$AY$100,base_minorista!$A3147,0)</f>
        <v>6.5819708667660013</v>
      </c>
      <c r="L3147">
        <f>+HLOOKUP(VLOOKUP($B3147,$Q$2:$R$42,2,0),Morosidad_control!$D$4:$AY$101,base_minorista!$A3147,0)</f>
        <v>8.435492721475093</v>
      </c>
      <c r="M3147">
        <f ca="1">+OFFSET(Capital_2!$D$2,base_minorista!A3147,0)</f>
        <v>3.049096647123327</v>
      </c>
      <c r="N3147">
        <f>+HLOOKUP(VLOOKUP($B3147,$Q$2:$R$42,2,0),costo_laboral!$E$2:$AZ$99,base_minorista!$A3147,0)</f>
        <v>15.4715171889787</v>
      </c>
      <c r="O3147">
        <f>+HLOOKUP(VLOOKUP($B3147,$Q$2:$R$42,2,0),Participacion2!$D$2:$AO$99,base_minorista!$A3147,0)</f>
        <v>0.27680680503793709</v>
      </c>
    </row>
    <row r="3148" spans="1:15" ht="16.5" x14ac:dyDescent="0.3">
      <c r="A3148">
        <v>41</v>
      </c>
      <c r="B3148">
        <v>34</v>
      </c>
      <c r="C3148">
        <v>40</v>
      </c>
      <c r="D3148" s="3">
        <v>42094</v>
      </c>
      <c r="E3148" s="33">
        <v>15</v>
      </c>
      <c r="F3148">
        <v>1</v>
      </c>
      <c r="G3148">
        <f>+HLOOKUP(VLOOKUP($B3148,$Q$2:$R$42,2,0),costos_sf!$D$2:$AY$99,base_minorista!$A3148,0)</f>
        <v>33449100.4499458</v>
      </c>
      <c r="H3148">
        <f>+HLOOKUP(VLOOKUP($B3148,$Q$2:$R$42,2,0),creditos_sf!$D$2:$AY$99,base_minorista!$A3148,0)</f>
        <v>74285870.287455991</v>
      </c>
      <c r="I3148">
        <f>+HLOOKUP(VLOOKUP($B3148,$Q$2:$R$42,2,0),creditos_sf!$D$103:$AY$200,base_minorista!$A3148,0)</f>
        <v>25649919.2268764</v>
      </c>
      <c r="J3148">
        <f>+HLOOKUP(VLOOKUP($B3148,$Q$2:$R$42,2,0),Costo_fondeo!$D$3:$AY$100,base_minorista!$A3148,0)</f>
        <v>6.4453182312205666</v>
      </c>
      <c r="K3148">
        <f>+HLOOKUP(VLOOKUP($B3148,$Q$2:$R$42,2,0),Costo_provisiones!$D$3:$AY$100,base_minorista!$A3148,0)</f>
        <v>6.5171338641961878</v>
      </c>
      <c r="L3148">
        <f>+HLOOKUP(VLOOKUP($B3148,$Q$2:$R$42,2,0),Morosidad_control!$D$4:$AY$101,base_minorista!$A3148,0)</f>
        <v>8.9592968156105943</v>
      </c>
      <c r="M3148">
        <f ca="1">+OFFSET(Capital_2!$D$2,base_minorista!A3148,0)</f>
        <v>3.0217281587138265</v>
      </c>
      <c r="N3148">
        <f>+HLOOKUP(VLOOKUP($B3148,$Q$2:$R$42,2,0),costo_laboral!$E$2:$AZ$99,base_minorista!$A3148,0)</f>
        <v>15.699252013366401</v>
      </c>
      <c r="O3148">
        <f>+HLOOKUP(VLOOKUP($B3148,$Q$2:$R$42,2,0),Participacion2!$D$2:$AO$99,base_minorista!$A3148,0)</f>
        <v>0.27567647241733506</v>
      </c>
    </row>
    <row r="3149" spans="1:15" ht="16.5" x14ac:dyDescent="0.3">
      <c r="A3149">
        <v>42</v>
      </c>
      <c r="B3149">
        <v>34</v>
      </c>
      <c r="C3149">
        <v>41</v>
      </c>
      <c r="D3149" s="3">
        <v>42124</v>
      </c>
      <c r="E3149" s="33">
        <v>15</v>
      </c>
      <c r="F3149">
        <v>1</v>
      </c>
      <c r="G3149">
        <f>+HLOOKUP(VLOOKUP($B3149,$Q$2:$R$42,2,0),costos_sf!$D$2:$AY$99,base_minorista!$A3149,0)</f>
        <v>32935970.712253299</v>
      </c>
      <c r="H3149">
        <f>+HLOOKUP(VLOOKUP($B3149,$Q$2:$R$42,2,0),creditos_sf!$D$2:$AY$99,base_minorista!$A3149,0)</f>
        <v>74772751.014530495</v>
      </c>
      <c r="I3149">
        <f>+HLOOKUP(VLOOKUP($B3149,$Q$2:$R$42,2,0),creditos_sf!$D$103:$AY$200,base_minorista!$A3149,0)</f>
        <v>23163708.112282798</v>
      </c>
      <c r="J3149">
        <f>+HLOOKUP(VLOOKUP($B3149,$Q$2:$R$42,2,0),Costo_fondeo!$D$3:$AY$100,base_minorista!$A3149,0)</f>
        <v>6.4034159445388923</v>
      </c>
      <c r="K3149">
        <f>+HLOOKUP(VLOOKUP($B3149,$Q$2:$R$42,2,0),Costo_provisiones!$D$3:$AY$100,base_minorista!$A3149,0)</f>
        <v>6.3146333228718525</v>
      </c>
      <c r="L3149">
        <f>+HLOOKUP(VLOOKUP($B3149,$Q$2:$R$42,2,0),Morosidad_control!$D$4:$AY$101,base_minorista!$A3149,0)</f>
        <v>9.0971149032873608</v>
      </c>
      <c r="M3149">
        <f ca="1">+OFFSET(Capital_2!$D$2,base_minorista!A3149,0)</f>
        <v>3.0029222612045556</v>
      </c>
      <c r="N3149">
        <f>+HLOOKUP(VLOOKUP($B3149,$Q$2:$R$42,2,0),costo_laboral!$E$2:$AZ$99,base_minorista!$A3149,0)</f>
        <v>16.056541749108799</v>
      </c>
      <c r="O3149">
        <f>+HLOOKUP(VLOOKUP($B3149,$Q$2:$R$42,2,0),Participacion2!$D$2:$AO$99,base_minorista!$A3149,0)</f>
        <v>0.2784595769209714</v>
      </c>
    </row>
    <row r="3150" spans="1:15" ht="16.5" x14ac:dyDescent="0.3">
      <c r="A3150">
        <v>43</v>
      </c>
      <c r="B3150">
        <v>34</v>
      </c>
      <c r="C3150">
        <v>42</v>
      </c>
      <c r="D3150" s="3">
        <v>42155</v>
      </c>
      <c r="E3150" s="33">
        <v>15</v>
      </c>
      <c r="F3150">
        <v>1</v>
      </c>
      <c r="G3150">
        <f>+HLOOKUP(VLOOKUP($B3150,$Q$2:$R$42,2,0),costos_sf!$D$2:$AY$99,base_minorista!$A3150,0)</f>
        <v>32561973.9022935</v>
      </c>
      <c r="H3150">
        <f>+HLOOKUP(VLOOKUP($B3150,$Q$2:$R$42,2,0),creditos_sf!$D$2:$AY$99,base_minorista!$A3150,0)</f>
        <v>74484968.888927504</v>
      </c>
      <c r="I3150">
        <f>+HLOOKUP(VLOOKUP($B3150,$Q$2:$R$42,2,0),creditos_sf!$D$103:$AY$200,base_minorista!$A3150,0)</f>
        <v>19478132.2240225</v>
      </c>
      <c r="J3150">
        <f>+HLOOKUP(VLOOKUP($B3150,$Q$2:$R$42,2,0),Costo_fondeo!$D$3:$AY$100,base_minorista!$A3150,0)</f>
        <v>6.3686553052315951</v>
      </c>
      <c r="K3150">
        <f>+HLOOKUP(VLOOKUP($B3150,$Q$2:$R$42,2,0),Costo_provisiones!$D$3:$AY$100,base_minorista!$A3150,0)</f>
        <v>6.3332100026340443</v>
      </c>
      <c r="L3150">
        <f>+HLOOKUP(VLOOKUP($B3150,$Q$2:$R$42,2,0),Morosidad_control!$D$4:$AY$101,base_minorista!$A3150,0)</f>
        <v>9.7383555817091327</v>
      </c>
      <c r="M3150">
        <f ca="1">+OFFSET(Capital_2!$D$2,base_minorista!A3150,0)</f>
        <v>2.9913163210576634</v>
      </c>
      <c r="N3150">
        <f>+HLOOKUP(VLOOKUP($B3150,$Q$2:$R$42,2,0),costo_laboral!$E$2:$AZ$99,base_minorista!$A3150,0)</f>
        <v>16.602288764650901</v>
      </c>
      <c r="O3150">
        <f>+HLOOKUP(VLOOKUP($B3150,$Q$2:$R$42,2,0),Participacion2!$D$2:$AO$99,base_minorista!$A3150,0)</f>
        <v>0.27820318139297029</v>
      </c>
    </row>
    <row r="3151" spans="1:15" ht="16.5" x14ac:dyDescent="0.3">
      <c r="A3151">
        <v>44</v>
      </c>
      <c r="B3151">
        <v>34</v>
      </c>
      <c r="C3151">
        <v>43</v>
      </c>
      <c r="D3151" s="3">
        <v>42185</v>
      </c>
      <c r="E3151" s="33">
        <v>15</v>
      </c>
      <c r="F3151">
        <v>1</v>
      </c>
      <c r="G3151">
        <f>+HLOOKUP(VLOOKUP($B3151,$Q$2:$R$42,2,0),costos_sf!$D$2:$AY$99,base_minorista!$A3151,0)</f>
        <v>31935921.335747898</v>
      </c>
      <c r="H3151">
        <f>+HLOOKUP(VLOOKUP($B3151,$Q$2:$R$42,2,0),creditos_sf!$D$2:$AY$99,base_minorista!$A3151,0)</f>
        <v>74196373.95749779</v>
      </c>
      <c r="I3151">
        <f>+HLOOKUP(VLOOKUP($B3151,$Q$2:$R$42,2,0),creditos_sf!$D$103:$AY$200,base_minorista!$A3151,0)</f>
        <v>21687707.192971699</v>
      </c>
      <c r="J3151">
        <f>+HLOOKUP(VLOOKUP($B3151,$Q$2:$R$42,2,0),Costo_fondeo!$D$3:$AY$100,base_minorista!$A3151,0)</f>
        <v>6.3176643458649329</v>
      </c>
      <c r="K3151">
        <f>+HLOOKUP(VLOOKUP($B3151,$Q$2:$R$42,2,0),Costo_provisiones!$D$3:$AY$100,base_minorista!$A3151,0)</f>
        <v>6.1198635874859724</v>
      </c>
      <c r="L3151">
        <f>+HLOOKUP(VLOOKUP($B3151,$Q$2:$R$42,2,0),Morosidad_control!$D$4:$AY$101,base_minorista!$A3151,0)</f>
        <v>8.829129367421503</v>
      </c>
      <c r="M3151">
        <f ca="1">+OFFSET(Capital_2!$D$2,base_minorista!A3151,0)</f>
        <v>2.9626797769382383</v>
      </c>
      <c r="N3151">
        <f>+HLOOKUP(VLOOKUP($B3151,$Q$2:$R$42,2,0),costo_laboral!$E$2:$AZ$99,base_minorista!$A3151,0)</f>
        <v>16.366703680389499</v>
      </c>
      <c r="O3151">
        <f>+HLOOKUP(VLOOKUP($B3151,$Q$2:$R$42,2,0),Participacion2!$D$2:$AO$99,base_minorista!$A3151,0)</f>
        <v>0.28057424290350919</v>
      </c>
    </row>
    <row r="3152" spans="1:15" ht="16.5" x14ac:dyDescent="0.3">
      <c r="A3152">
        <v>45</v>
      </c>
      <c r="B3152">
        <v>34</v>
      </c>
      <c r="C3152">
        <v>44</v>
      </c>
      <c r="D3152" s="3">
        <v>42216</v>
      </c>
      <c r="E3152" s="33">
        <v>15</v>
      </c>
      <c r="F3152">
        <v>1</v>
      </c>
      <c r="G3152">
        <f>+HLOOKUP(VLOOKUP($B3152,$Q$2:$R$42,2,0),costos_sf!$D$2:$AY$99,base_minorista!$A3152,0)</f>
        <v>31435925.083147101</v>
      </c>
      <c r="H3152">
        <f>+HLOOKUP(VLOOKUP($B3152,$Q$2:$R$42,2,0),creditos_sf!$D$2:$AY$99,base_minorista!$A3152,0)</f>
        <v>74238766.441242591</v>
      </c>
      <c r="I3152">
        <f>+HLOOKUP(VLOOKUP($B3152,$Q$2:$R$42,2,0),creditos_sf!$D$103:$AY$200,base_minorista!$A3152,0)</f>
        <v>23045672.862165697</v>
      </c>
      <c r="J3152">
        <f>+HLOOKUP(VLOOKUP($B3152,$Q$2:$R$42,2,0),Costo_fondeo!$D$3:$AY$100,base_minorista!$A3152,0)</f>
        <v>6.2485432911429823</v>
      </c>
      <c r="K3152">
        <f>+HLOOKUP(VLOOKUP($B3152,$Q$2:$R$42,2,0),Costo_provisiones!$D$3:$AY$100,base_minorista!$A3152,0)</f>
        <v>5.9515795009767531</v>
      </c>
      <c r="L3152">
        <f>+HLOOKUP(VLOOKUP($B3152,$Q$2:$R$42,2,0),Morosidad_control!$D$4:$AY$101,base_minorista!$A3152,0)</f>
        <v>8.6092963379494716</v>
      </c>
      <c r="M3152">
        <f ca="1">+OFFSET(Capital_2!$D$2,base_minorista!A3152,0)</f>
        <v>2.9172838879084302</v>
      </c>
      <c r="N3152">
        <f>+HLOOKUP(VLOOKUP($B3152,$Q$2:$R$42,2,0),costo_laboral!$E$2:$AZ$99,base_minorista!$A3152,0)</f>
        <v>16.1320747510334</v>
      </c>
      <c r="O3152">
        <f>+HLOOKUP(VLOOKUP($B3152,$Q$2:$R$42,2,0),Participacion2!$D$2:$AO$99,base_minorista!$A3152,0)</f>
        <v>0.28100217273530709</v>
      </c>
    </row>
    <row r="3153" spans="1:15" ht="16.5" x14ac:dyDescent="0.3">
      <c r="A3153">
        <v>46</v>
      </c>
      <c r="B3153">
        <v>34</v>
      </c>
      <c r="C3153">
        <v>45</v>
      </c>
      <c r="D3153" s="3">
        <v>42247</v>
      </c>
      <c r="E3153" s="33">
        <v>15</v>
      </c>
      <c r="F3153">
        <v>1</v>
      </c>
      <c r="G3153">
        <f>+HLOOKUP(VLOOKUP($B3153,$Q$2:$R$42,2,0),costos_sf!$D$2:$AY$99,base_minorista!$A3153,0)</f>
        <v>31027140.9073884</v>
      </c>
      <c r="H3153">
        <f>+HLOOKUP(VLOOKUP($B3153,$Q$2:$R$42,2,0),creditos_sf!$D$2:$AY$99,base_minorista!$A3153,0)</f>
        <v>74523777.223176599</v>
      </c>
      <c r="I3153">
        <f>+HLOOKUP(VLOOKUP($B3153,$Q$2:$R$42,2,0),creditos_sf!$D$103:$AY$200,base_minorista!$A3153,0)</f>
        <v>21653826.464988999</v>
      </c>
      <c r="J3153">
        <f>+HLOOKUP(VLOOKUP($B3153,$Q$2:$R$42,2,0),Costo_fondeo!$D$3:$AY$100,base_minorista!$A3153,0)</f>
        <v>6.1782756943477262</v>
      </c>
      <c r="K3153">
        <f>+HLOOKUP(VLOOKUP($B3153,$Q$2:$R$42,2,0),Costo_provisiones!$D$3:$AY$100,base_minorista!$A3153,0)</f>
        <v>5.7683438986419455</v>
      </c>
      <c r="L3153">
        <f>+HLOOKUP(VLOOKUP($B3153,$Q$2:$R$42,2,0),Morosidad_control!$D$4:$AY$101,base_minorista!$A3153,0)</f>
        <v>8.4182929986707222</v>
      </c>
      <c r="M3153">
        <f ca="1">+OFFSET(Capital_2!$D$2,base_minorista!A3153,0)</f>
        <v>2.8874106541141011</v>
      </c>
      <c r="N3153">
        <f>+HLOOKUP(VLOOKUP($B3153,$Q$2:$R$42,2,0),costo_laboral!$E$2:$AZ$99,base_minorista!$A3153,0)</f>
        <v>16.2152562117112</v>
      </c>
      <c r="O3153">
        <f>+HLOOKUP(VLOOKUP($B3153,$Q$2:$R$42,2,0),Participacion2!$D$2:$AO$99,base_minorista!$A3153,0)</f>
        <v>0.28063658414968523</v>
      </c>
    </row>
    <row r="3154" spans="1:15" ht="16.5" x14ac:dyDescent="0.3">
      <c r="A3154">
        <v>47</v>
      </c>
      <c r="B3154">
        <v>34</v>
      </c>
      <c r="C3154">
        <v>46</v>
      </c>
      <c r="D3154" s="3">
        <v>42277</v>
      </c>
      <c r="E3154" s="33">
        <v>15</v>
      </c>
      <c r="F3154">
        <v>1</v>
      </c>
      <c r="G3154">
        <f>+HLOOKUP(VLOOKUP($B3154,$Q$2:$R$42,2,0),costos_sf!$D$2:$AY$99,base_minorista!$A3154,0)</f>
        <v>30471419.871908002</v>
      </c>
      <c r="H3154">
        <f>+HLOOKUP(VLOOKUP($B3154,$Q$2:$R$42,2,0),creditos_sf!$D$2:$AY$99,base_minorista!$A3154,0)</f>
        <v>73927014.123307496</v>
      </c>
      <c r="I3154">
        <f>+HLOOKUP(VLOOKUP($B3154,$Q$2:$R$42,2,0),creditos_sf!$D$103:$AY$200,base_minorista!$A3154,0)</f>
        <v>20598066.1991468</v>
      </c>
      <c r="J3154">
        <f>+HLOOKUP(VLOOKUP($B3154,$Q$2:$R$42,2,0),Costo_fondeo!$D$3:$AY$100,base_minorista!$A3154,0)</f>
        <v>6.1435309929455419</v>
      </c>
      <c r="K3154">
        <f>+HLOOKUP(VLOOKUP($B3154,$Q$2:$R$42,2,0),Costo_provisiones!$D$3:$AY$100,base_minorista!$A3154,0)</f>
        <v>5.3765779522543351</v>
      </c>
      <c r="L3154">
        <f>+HLOOKUP(VLOOKUP($B3154,$Q$2:$R$42,2,0),Morosidad_control!$D$4:$AY$101,base_minorista!$A3154,0)</f>
        <v>8.563014697109681</v>
      </c>
      <c r="M3154">
        <f ca="1">+OFFSET(Capital_2!$D$2,base_minorista!A3154,0)</f>
        <v>2.8604428107092303</v>
      </c>
      <c r="N3154">
        <f>+HLOOKUP(VLOOKUP($B3154,$Q$2:$R$42,2,0),costo_laboral!$E$2:$AZ$99,base_minorista!$A3154,0)</f>
        <v>16.591471769201402</v>
      </c>
      <c r="O3154">
        <f>+HLOOKUP(VLOOKUP($B3154,$Q$2:$R$42,2,0),Participacion2!$D$2:$AO$99,base_minorista!$A3154,0)</f>
        <v>0.27893539066250284</v>
      </c>
    </row>
    <row r="3155" spans="1:15" ht="16.5" x14ac:dyDescent="0.3">
      <c r="A3155">
        <v>48</v>
      </c>
      <c r="B3155">
        <v>34</v>
      </c>
      <c r="C3155">
        <v>47</v>
      </c>
      <c r="D3155" s="3">
        <v>42308</v>
      </c>
      <c r="E3155" s="33">
        <v>15</v>
      </c>
      <c r="F3155">
        <v>1</v>
      </c>
      <c r="G3155">
        <f>+HLOOKUP(VLOOKUP($B3155,$Q$2:$R$42,2,0),costos_sf!$D$2:$AY$99,base_minorista!$A3155,0)</f>
        <v>29963743.689833499</v>
      </c>
      <c r="H3155">
        <f>+HLOOKUP(VLOOKUP($B3155,$Q$2:$R$42,2,0),creditos_sf!$D$2:$AY$99,base_minorista!$A3155,0)</f>
        <v>73084996.7753793</v>
      </c>
      <c r="I3155">
        <f>+HLOOKUP(VLOOKUP($B3155,$Q$2:$R$42,2,0),creditos_sf!$D$103:$AY$200,base_minorista!$A3155,0)</f>
        <v>20755776.527607597</v>
      </c>
      <c r="J3155">
        <f>+HLOOKUP(VLOOKUP($B3155,$Q$2:$R$42,2,0),Costo_fondeo!$D$3:$AY$100,base_minorista!$A3155,0)</f>
        <v>6.0949045012210323</v>
      </c>
      <c r="K3155">
        <f>+HLOOKUP(VLOOKUP($B3155,$Q$2:$R$42,2,0),Costo_provisiones!$D$3:$AY$100,base_minorista!$A3155,0)</f>
        <v>5.1429724455483488</v>
      </c>
      <c r="L3155">
        <f>+HLOOKUP(VLOOKUP($B3155,$Q$2:$R$42,2,0),Morosidad_control!$D$4:$AY$101,base_minorista!$A3155,0)</f>
        <v>8.2938373567791999</v>
      </c>
      <c r="M3155">
        <f ca="1">+OFFSET(Capital_2!$D$2,base_minorista!A3155,0)</f>
        <v>2.8360712606451561</v>
      </c>
      <c r="N3155">
        <f>+HLOOKUP(VLOOKUP($B3155,$Q$2:$R$42,2,0),costo_laboral!$E$2:$AZ$99,base_minorista!$A3155,0)</f>
        <v>16.585076253556998</v>
      </c>
      <c r="O3155">
        <f>+HLOOKUP(VLOOKUP($B3155,$Q$2:$R$42,2,0),Participacion2!$D$2:$AO$99,base_minorista!$A3155,0)</f>
        <v>0.27450583322593797</v>
      </c>
    </row>
    <row r="3156" spans="1:15" ht="16.5" x14ac:dyDescent="0.3">
      <c r="A3156">
        <v>49</v>
      </c>
      <c r="B3156">
        <v>34</v>
      </c>
      <c r="C3156">
        <v>48</v>
      </c>
      <c r="D3156" s="3">
        <v>42338</v>
      </c>
      <c r="E3156" s="33">
        <v>15</v>
      </c>
      <c r="F3156">
        <v>1</v>
      </c>
      <c r="G3156">
        <f>+HLOOKUP(VLOOKUP($B3156,$Q$2:$R$42,2,0),costos_sf!$D$2:$AY$99,base_minorista!$A3156,0)</f>
        <v>29534105.544002499</v>
      </c>
      <c r="H3156">
        <f>+HLOOKUP(VLOOKUP($B3156,$Q$2:$R$42,2,0),creditos_sf!$D$2:$AY$99,base_minorista!$A3156,0)</f>
        <v>73374892.874504805</v>
      </c>
      <c r="I3156">
        <f>+HLOOKUP(VLOOKUP($B3156,$Q$2:$R$42,2,0),creditos_sf!$D$103:$AY$200,base_minorista!$A3156,0)</f>
        <v>19999249.599248599</v>
      </c>
      <c r="J3156">
        <f>+HLOOKUP(VLOOKUP($B3156,$Q$2:$R$42,2,0),Costo_fondeo!$D$3:$AY$100,base_minorista!$A3156,0)</f>
        <v>6.0934203560383038</v>
      </c>
      <c r="K3156">
        <f>+HLOOKUP(VLOOKUP($B3156,$Q$2:$R$42,2,0),Costo_provisiones!$D$3:$AY$100,base_minorista!$A3156,0)</f>
        <v>5.0923436625735601</v>
      </c>
      <c r="L3156">
        <f>+HLOOKUP(VLOOKUP($B3156,$Q$2:$R$42,2,0),Morosidad_control!$D$4:$AY$101,base_minorista!$A3156,0)</f>
        <v>8.8430457059215897</v>
      </c>
      <c r="M3156">
        <f ca="1">+OFFSET(Capital_2!$D$2,base_minorista!A3156,0)</f>
        <v>2.8102228331623054</v>
      </c>
      <c r="N3156">
        <f>+HLOOKUP(VLOOKUP($B3156,$Q$2:$R$42,2,0),costo_laboral!$E$2:$AZ$99,base_minorista!$A3156,0)</f>
        <v>16.5636397064583</v>
      </c>
      <c r="O3156">
        <f>+HLOOKUP(VLOOKUP($B3156,$Q$2:$R$42,2,0),Participacion2!$D$2:$AO$99,base_minorista!$A3156,0)</f>
        <v>0.27522673746498089</v>
      </c>
    </row>
    <row r="3157" spans="1:15" ht="16.5" x14ac:dyDescent="0.3">
      <c r="A3157">
        <v>50</v>
      </c>
      <c r="B3157">
        <v>34</v>
      </c>
      <c r="C3157">
        <v>49</v>
      </c>
      <c r="D3157" s="3">
        <v>42369</v>
      </c>
      <c r="E3157" s="33">
        <v>15</v>
      </c>
      <c r="F3157">
        <v>1</v>
      </c>
      <c r="G3157">
        <f>+HLOOKUP(VLOOKUP($B3157,$Q$2:$R$42,2,0),costos_sf!$D$2:$AY$99,base_minorista!$A3157,0)</f>
        <v>29523446.337682597</v>
      </c>
      <c r="H3157">
        <f>+HLOOKUP(VLOOKUP($B3157,$Q$2:$R$42,2,0),creditos_sf!$D$2:$AY$99,base_minorista!$A3157,0)</f>
        <v>75107073.671720102</v>
      </c>
      <c r="I3157">
        <f>+HLOOKUP(VLOOKUP($B3157,$Q$2:$R$42,2,0),creditos_sf!$D$103:$AY$200,base_minorista!$A3157,0)</f>
        <v>19992494.401337299</v>
      </c>
      <c r="J3157">
        <f>+HLOOKUP(VLOOKUP($B3157,$Q$2:$R$42,2,0),Costo_fondeo!$D$3:$AY$100,base_minorista!$A3157,0)</f>
        <v>6.0492897854843459</v>
      </c>
      <c r="K3157">
        <f>+HLOOKUP(VLOOKUP($B3157,$Q$2:$R$42,2,0),Costo_provisiones!$D$3:$AY$100,base_minorista!$A3157,0)</f>
        <v>5.1270384298089393</v>
      </c>
      <c r="L3157">
        <f>+HLOOKUP(VLOOKUP($B3157,$Q$2:$R$42,2,0),Morosidad_control!$D$4:$AY$101,base_minorista!$A3157,0)</f>
        <v>7.9549503143442539</v>
      </c>
      <c r="M3157">
        <f ca="1">+OFFSET(Capital_2!$D$2,base_minorista!A3157,0)</f>
        <v>2.789179696006852</v>
      </c>
      <c r="N3157">
        <f>+HLOOKUP(VLOOKUP($B3157,$Q$2:$R$42,2,0),costo_laboral!$E$2:$AZ$99,base_minorista!$A3157,0)</f>
        <v>16.198822203306801</v>
      </c>
      <c r="O3157">
        <f>+HLOOKUP(VLOOKUP($B3157,$Q$2:$R$42,2,0),Participacion2!$D$2:$AO$99,base_minorista!$A3157,0)</f>
        <v>0.28339270851491732</v>
      </c>
    </row>
    <row r="3158" spans="1:15" ht="16.5" x14ac:dyDescent="0.3">
      <c r="A3158">
        <v>51</v>
      </c>
      <c r="B3158">
        <v>34</v>
      </c>
      <c r="C3158">
        <v>50</v>
      </c>
      <c r="D3158" s="3">
        <v>42400</v>
      </c>
      <c r="E3158" s="33">
        <v>16</v>
      </c>
      <c r="F3158">
        <v>1</v>
      </c>
      <c r="G3158">
        <f>+HLOOKUP(VLOOKUP($B3158,$Q$2:$R$42,2,0),costos_sf!$D$2:$AY$99,base_minorista!$A3158,0)</f>
        <v>29207532.878278598</v>
      </c>
      <c r="H3158">
        <f>+HLOOKUP(VLOOKUP($B3158,$Q$2:$R$42,2,0),creditos_sf!$D$2:$AY$99,base_minorista!$A3158,0)</f>
        <v>75163729.516759008</v>
      </c>
      <c r="I3158">
        <f>+HLOOKUP(VLOOKUP($B3158,$Q$2:$R$42,2,0),creditos_sf!$D$103:$AY$200,base_minorista!$A3158,0)</f>
        <v>20728188.1943716</v>
      </c>
      <c r="J3158">
        <f>+HLOOKUP(VLOOKUP($B3158,$Q$2:$R$42,2,0),Costo_fondeo!$D$3:$AY$100,base_minorista!$A3158,0)</f>
        <v>6.0332869195681527</v>
      </c>
      <c r="K3158">
        <f>+HLOOKUP(VLOOKUP($B3158,$Q$2:$R$42,2,0),Costo_provisiones!$D$3:$AY$100,base_minorista!$A3158,0)</f>
        <v>4.9392586892843839</v>
      </c>
      <c r="L3158">
        <f>+HLOOKUP(VLOOKUP($B3158,$Q$2:$R$42,2,0),Morosidad_control!$D$4:$AY$101,base_minorista!$A3158,0)</f>
        <v>8.2264463822295042</v>
      </c>
      <c r="M3158">
        <f ca="1">+OFFSET(Capital_2!$D$2,base_minorista!A3158,0)</f>
        <v>2.7880675647391326</v>
      </c>
      <c r="N3158">
        <f>+HLOOKUP(VLOOKUP($B3158,$Q$2:$R$42,2,0),costo_laboral!$E$2:$AZ$99,base_minorista!$A3158,0)</f>
        <v>16.142303392875899</v>
      </c>
      <c r="O3158">
        <f>+HLOOKUP(VLOOKUP($B3158,$Q$2:$R$42,2,0),Participacion2!$D$2:$AO$99,base_minorista!$A3158,0)</f>
        <v>0.28334313475348832</v>
      </c>
    </row>
    <row r="3159" spans="1:15" ht="16.5" x14ac:dyDescent="0.3">
      <c r="A3159">
        <v>52</v>
      </c>
      <c r="B3159">
        <v>34</v>
      </c>
      <c r="C3159">
        <v>51</v>
      </c>
      <c r="D3159" s="3">
        <v>42429</v>
      </c>
      <c r="E3159" s="33">
        <v>16</v>
      </c>
      <c r="F3159">
        <v>1</v>
      </c>
      <c r="G3159">
        <f>+HLOOKUP(VLOOKUP($B3159,$Q$2:$R$42,2,0),costos_sf!$D$2:$AY$99,base_minorista!$A3159,0)</f>
        <v>29068976.303748898</v>
      </c>
      <c r="H3159">
        <f>+HLOOKUP(VLOOKUP($B3159,$Q$2:$R$42,2,0),creditos_sf!$D$2:$AY$99,base_minorista!$A3159,0)</f>
        <v>75155097.502176896</v>
      </c>
      <c r="I3159">
        <f>+HLOOKUP(VLOOKUP($B3159,$Q$2:$R$42,2,0),creditos_sf!$D$103:$AY$200,base_minorista!$A3159,0)</f>
        <v>21169526.594378904</v>
      </c>
      <c r="J3159">
        <f>+HLOOKUP(VLOOKUP($B3159,$Q$2:$R$42,2,0),Costo_fondeo!$D$3:$AY$100,base_minorista!$A3159,0)</f>
        <v>6.0243017892341513</v>
      </c>
      <c r="K3159">
        <f>+HLOOKUP(VLOOKUP($B3159,$Q$2:$R$42,2,0),Costo_provisiones!$D$3:$AY$100,base_minorista!$A3159,0)</f>
        <v>4.9062936239545412</v>
      </c>
      <c r="L3159">
        <f>+HLOOKUP(VLOOKUP($B3159,$Q$2:$R$42,2,0),Morosidad_control!$D$4:$AY$101,base_minorista!$A3159,0)</f>
        <v>8.3648684816254804</v>
      </c>
      <c r="M3159">
        <f ca="1">+OFFSET(Capital_2!$D$2,base_minorista!A3159,0)</f>
        <v>2.8101212764635846</v>
      </c>
      <c r="N3159">
        <f>+HLOOKUP(VLOOKUP($B3159,$Q$2:$R$42,2,0),costo_laboral!$E$2:$AZ$99,base_minorista!$A3159,0)</f>
        <v>16.139939059177198</v>
      </c>
      <c r="O3159">
        <f>+HLOOKUP(VLOOKUP($B3159,$Q$2:$R$42,2,0),Participacion2!$D$2:$AO$99,base_minorista!$A3159,0)</f>
        <v>0.28307057028960769</v>
      </c>
    </row>
    <row r="3160" spans="1:15" ht="16.5" x14ac:dyDescent="0.3">
      <c r="A3160">
        <v>53</v>
      </c>
      <c r="B3160">
        <v>34</v>
      </c>
      <c r="C3160">
        <v>52</v>
      </c>
      <c r="D3160" s="3">
        <v>42460</v>
      </c>
      <c r="E3160" s="33">
        <v>16</v>
      </c>
      <c r="F3160">
        <v>1</v>
      </c>
      <c r="G3160">
        <f>+HLOOKUP(VLOOKUP($B3160,$Q$2:$R$42,2,0),costos_sf!$D$2:$AY$99,base_minorista!$A3160,0)</f>
        <v>28879039.8579088</v>
      </c>
      <c r="H3160">
        <f>+HLOOKUP(VLOOKUP($B3160,$Q$2:$R$42,2,0),creditos_sf!$D$2:$AY$99,base_minorista!$A3160,0)</f>
        <v>75459038.134038106</v>
      </c>
      <c r="I3160">
        <f>+HLOOKUP(VLOOKUP($B3160,$Q$2:$R$42,2,0),creditos_sf!$D$103:$AY$200,base_minorista!$A3160,0)</f>
        <v>22269055.174502701</v>
      </c>
      <c r="J3160">
        <f>+HLOOKUP(VLOOKUP($B3160,$Q$2:$R$42,2,0),Costo_fondeo!$D$3:$AY$100,base_minorista!$A3160,0)</f>
        <v>5.9943658028792237</v>
      </c>
      <c r="K3160">
        <f>+HLOOKUP(VLOOKUP($B3160,$Q$2:$R$42,2,0),Costo_provisiones!$D$3:$AY$100,base_minorista!$A3160,0)</f>
        <v>4.8756947562508088</v>
      </c>
      <c r="L3160">
        <f>+HLOOKUP(VLOOKUP($B3160,$Q$2:$R$42,2,0),Morosidad_control!$D$4:$AY$101,base_minorista!$A3160,0)</f>
        <v>8.8550257804475159</v>
      </c>
      <c r="M3160">
        <f ca="1">+OFFSET(Capital_2!$D$2,base_minorista!A3160,0)</f>
        <v>2.8489018213335102</v>
      </c>
      <c r="N3160">
        <f>+HLOOKUP(VLOOKUP($B3160,$Q$2:$R$42,2,0),costo_laboral!$E$2:$AZ$99,base_minorista!$A3160,0)</f>
        <v>15.8929064567465</v>
      </c>
      <c r="O3160">
        <f>+HLOOKUP(VLOOKUP($B3160,$Q$2:$R$42,2,0),Participacion2!$D$2:$AO$99,base_minorista!$A3160,0)</f>
        <v>0.28400962741437813</v>
      </c>
    </row>
    <row r="3161" spans="1:15" ht="16.5" x14ac:dyDescent="0.3">
      <c r="A3161">
        <v>54</v>
      </c>
      <c r="B3161">
        <v>34</v>
      </c>
      <c r="C3161">
        <v>53</v>
      </c>
      <c r="D3161" s="3">
        <v>42490</v>
      </c>
      <c r="E3161" s="33">
        <v>16</v>
      </c>
      <c r="F3161">
        <v>1</v>
      </c>
      <c r="G3161">
        <f>+HLOOKUP(VLOOKUP($B3161,$Q$2:$R$42,2,0),costos_sf!$D$2:$AY$99,base_minorista!$A3161,0)</f>
        <v>28849166.3778187</v>
      </c>
      <c r="H3161">
        <f>+HLOOKUP(VLOOKUP($B3161,$Q$2:$R$42,2,0),creditos_sf!$D$2:$AY$99,base_minorista!$A3161,0)</f>
        <v>75766629.8017845</v>
      </c>
      <c r="I3161">
        <f>+HLOOKUP(VLOOKUP($B3161,$Q$2:$R$42,2,0),creditos_sf!$D$103:$AY$200,base_minorista!$A3161,0)</f>
        <v>22843097.385866001</v>
      </c>
      <c r="J3161">
        <f>+HLOOKUP(VLOOKUP($B3161,$Q$2:$R$42,2,0),Costo_fondeo!$D$3:$AY$100,base_minorista!$A3161,0)</f>
        <v>5.9643141036694001</v>
      </c>
      <c r="K3161">
        <f>+HLOOKUP(VLOOKUP($B3161,$Q$2:$R$42,2,0),Costo_provisiones!$D$3:$AY$100,base_minorista!$A3161,0)</f>
        <v>4.9427383820385433</v>
      </c>
      <c r="L3161">
        <f>+HLOOKUP(VLOOKUP($B3161,$Q$2:$R$42,2,0),Morosidad_control!$D$4:$AY$101,base_minorista!$A3161,0)</f>
        <v>8.8868157336659408</v>
      </c>
      <c r="M3161">
        <f ca="1">+OFFSET(Capital_2!$D$2,base_minorista!A3161,0)</f>
        <v>2.8814923639740782</v>
      </c>
      <c r="N3161">
        <f>+HLOOKUP(VLOOKUP($B3161,$Q$2:$R$42,2,0),costo_laboral!$E$2:$AZ$99,base_minorista!$A3161,0)</f>
        <v>15.7651300340442</v>
      </c>
      <c r="O3161">
        <f>+HLOOKUP(VLOOKUP($B3161,$Q$2:$R$42,2,0),Participacion2!$D$2:$AO$99,base_minorista!$A3161,0)</f>
        <v>0.28554884233404465</v>
      </c>
    </row>
    <row r="3162" spans="1:15" ht="16.5" x14ac:dyDescent="0.3">
      <c r="A3162">
        <v>55</v>
      </c>
      <c r="B3162">
        <v>34</v>
      </c>
      <c r="C3162">
        <v>54</v>
      </c>
      <c r="D3162" s="3">
        <v>42521</v>
      </c>
      <c r="E3162" s="33">
        <v>16</v>
      </c>
      <c r="F3162">
        <v>1</v>
      </c>
      <c r="G3162">
        <f>+HLOOKUP(VLOOKUP($B3162,$Q$2:$R$42,2,0),costos_sf!$D$2:$AY$99,base_minorista!$A3162,0)</f>
        <v>28746369.994954299</v>
      </c>
      <c r="H3162">
        <f>+HLOOKUP(VLOOKUP($B3162,$Q$2:$R$42,2,0),creditos_sf!$D$2:$AY$99,base_minorista!$A3162,0)</f>
        <v>75823262.006443501</v>
      </c>
      <c r="I3162">
        <f>+HLOOKUP(VLOOKUP($B3162,$Q$2:$R$42,2,0),creditos_sf!$D$103:$AY$200,base_minorista!$A3162,0)</f>
        <v>23309263.042837702</v>
      </c>
      <c r="J3162">
        <f>+HLOOKUP(VLOOKUP($B3162,$Q$2:$R$42,2,0),Costo_fondeo!$D$3:$AY$100,base_minorista!$A3162,0)</f>
        <v>5.9327938474725803</v>
      </c>
      <c r="K3162">
        <f>+HLOOKUP(VLOOKUP($B3162,$Q$2:$R$42,2,0),Costo_provisiones!$D$3:$AY$100,base_minorista!$A3162,0)</f>
        <v>4.8562437400619967</v>
      </c>
      <c r="L3162">
        <f>+HLOOKUP(VLOOKUP($B3162,$Q$2:$R$42,2,0),Morosidad_control!$D$4:$AY$101,base_minorista!$A3162,0)</f>
        <v>8.9032445191746223</v>
      </c>
      <c r="M3162">
        <f ca="1">+OFFSET(Capital_2!$D$2,base_minorista!A3162,0)</f>
        <v>2.9184975362021124</v>
      </c>
      <c r="N3162">
        <f>+HLOOKUP(VLOOKUP($B3162,$Q$2:$R$42,2,0),costo_laboral!$E$2:$AZ$99,base_minorista!$A3162,0)</f>
        <v>15.6595820838139</v>
      </c>
      <c r="O3162">
        <f>+HLOOKUP(VLOOKUP($B3162,$Q$2:$R$42,2,0),Participacion2!$D$2:$AO$99,base_minorista!$A3162,0)</f>
        <v>0.28465610702826355</v>
      </c>
    </row>
    <row r="3163" spans="1:15" ht="16.5" x14ac:dyDescent="0.3">
      <c r="A3163">
        <v>56</v>
      </c>
      <c r="B3163">
        <v>34</v>
      </c>
      <c r="C3163">
        <v>55</v>
      </c>
      <c r="D3163" s="3">
        <v>42551</v>
      </c>
      <c r="E3163" s="33">
        <v>16</v>
      </c>
      <c r="F3163">
        <v>1</v>
      </c>
      <c r="G3163">
        <f>+HLOOKUP(VLOOKUP($B3163,$Q$2:$R$42,2,0),costos_sf!$D$2:$AY$99,base_minorista!$A3163,0)</f>
        <v>28831431.058593303</v>
      </c>
      <c r="H3163">
        <f>+HLOOKUP(VLOOKUP($B3163,$Q$2:$R$42,2,0),creditos_sf!$D$2:$AY$99,base_minorista!$A3163,0)</f>
        <v>76377923.475100398</v>
      </c>
      <c r="I3163">
        <f>+HLOOKUP(VLOOKUP($B3163,$Q$2:$R$42,2,0),creditos_sf!$D$103:$AY$200,base_minorista!$A3163,0)</f>
        <v>23466479.111739401</v>
      </c>
      <c r="J3163">
        <f>+HLOOKUP(VLOOKUP($B3163,$Q$2:$R$42,2,0),Costo_fondeo!$D$3:$AY$100,base_minorista!$A3163,0)</f>
        <v>5.9063976534295461</v>
      </c>
      <c r="K3163">
        <f>+HLOOKUP(VLOOKUP($B3163,$Q$2:$R$42,2,0),Costo_provisiones!$D$3:$AY$100,base_minorista!$A3163,0)</f>
        <v>5.0019357216214715</v>
      </c>
      <c r="L3163">
        <f>+HLOOKUP(VLOOKUP($B3163,$Q$2:$R$42,2,0),Morosidad_control!$D$4:$AY$101,base_minorista!$A3163,0)</f>
        <v>9.1592420109409023</v>
      </c>
      <c r="M3163">
        <f ca="1">+OFFSET(Capital_2!$D$2,base_minorista!A3163,0)</f>
        <v>2.9650713359667673</v>
      </c>
      <c r="N3163">
        <f>+HLOOKUP(VLOOKUP($B3163,$Q$2:$R$42,2,0),costo_laboral!$E$2:$AZ$99,base_minorista!$A3163,0)</f>
        <v>15.7322637053754</v>
      </c>
      <c r="O3163">
        <f>+HLOOKUP(VLOOKUP($B3163,$Q$2:$R$42,2,0),Participacion2!$D$2:$AO$99,base_minorista!$A3163,0)</f>
        <v>0.28651863515010567</v>
      </c>
    </row>
    <row r="3164" spans="1:15" ht="16.5" x14ac:dyDescent="0.3">
      <c r="A3164">
        <v>57</v>
      </c>
      <c r="B3164">
        <v>34</v>
      </c>
      <c r="C3164">
        <v>56</v>
      </c>
      <c r="D3164" s="3">
        <v>42582</v>
      </c>
      <c r="E3164" s="33">
        <v>16</v>
      </c>
      <c r="F3164">
        <v>1</v>
      </c>
      <c r="G3164">
        <f>+HLOOKUP(VLOOKUP($B3164,$Q$2:$R$42,2,0),costos_sf!$D$2:$AY$99,base_minorista!$A3164,0)</f>
        <v>28822393.113599397</v>
      </c>
      <c r="H3164">
        <f>+HLOOKUP(VLOOKUP($B3164,$Q$2:$R$42,2,0),creditos_sf!$D$2:$AY$99,base_minorista!$A3164,0)</f>
        <v>76007609.752753407</v>
      </c>
      <c r="I3164">
        <f>+HLOOKUP(VLOOKUP($B3164,$Q$2:$R$42,2,0),creditos_sf!$D$103:$AY$200,base_minorista!$A3164,0)</f>
        <v>22815995.372280598</v>
      </c>
      <c r="J3164">
        <f>+HLOOKUP(VLOOKUP($B3164,$Q$2:$R$42,2,0),Costo_fondeo!$D$3:$AY$100,base_minorista!$A3164,0)</f>
        <v>5.8739490906573613</v>
      </c>
      <c r="K3164">
        <f>+HLOOKUP(VLOOKUP($B3164,$Q$2:$R$42,2,0),Costo_provisiones!$D$3:$AY$100,base_minorista!$A3164,0)</f>
        <v>5.0322262013464307</v>
      </c>
      <c r="L3164">
        <f>+HLOOKUP(VLOOKUP($B3164,$Q$2:$R$42,2,0),Morosidad_control!$D$4:$AY$101,base_minorista!$A3164,0)</f>
        <v>9.2930810199798941</v>
      </c>
      <c r="M3164">
        <f ca="1">+OFFSET(Capital_2!$D$2,base_minorista!A3164,0)</f>
        <v>3.0367322920898565</v>
      </c>
      <c r="N3164">
        <f>+HLOOKUP(VLOOKUP($B3164,$Q$2:$R$42,2,0),costo_laboral!$E$2:$AZ$99,base_minorista!$A3164,0)</f>
        <v>15.973089434137201</v>
      </c>
      <c r="O3164">
        <f>+HLOOKUP(VLOOKUP($B3164,$Q$2:$R$42,2,0),Participacion2!$D$2:$AO$99,base_minorista!$A3164,0)</f>
        <v>0.28497734928163931</v>
      </c>
    </row>
    <row r="3165" spans="1:15" ht="16.5" x14ac:dyDescent="0.3">
      <c r="A3165">
        <v>58</v>
      </c>
      <c r="B3165">
        <v>34</v>
      </c>
      <c r="C3165">
        <v>57</v>
      </c>
      <c r="D3165" s="3">
        <v>42613</v>
      </c>
      <c r="E3165" s="33">
        <v>16</v>
      </c>
      <c r="F3165">
        <v>1</v>
      </c>
      <c r="G3165">
        <f>+HLOOKUP(VLOOKUP($B3165,$Q$2:$R$42,2,0),costos_sf!$D$2:$AY$99,base_minorista!$A3165,0)</f>
        <v>28850332.192735299</v>
      </c>
      <c r="H3165">
        <f>+HLOOKUP(VLOOKUP($B3165,$Q$2:$R$42,2,0),creditos_sf!$D$2:$AY$99,base_minorista!$A3165,0)</f>
        <v>74609970.397542104</v>
      </c>
      <c r="I3165">
        <f>+HLOOKUP(VLOOKUP($B3165,$Q$2:$R$42,2,0),creditos_sf!$D$103:$AY$200,base_minorista!$A3165,0)</f>
        <v>23308127.485388</v>
      </c>
      <c r="J3165">
        <f>+HLOOKUP(VLOOKUP($B3165,$Q$2:$R$42,2,0),Costo_fondeo!$D$3:$AY$100,base_minorista!$A3165,0)</f>
        <v>5.8473030197382396</v>
      </c>
      <c r="K3165">
        <f>+HLOOKUP(VLOOKUP($B3165,$Q$2:$R$42,2,0),Costo_provisiones!$D$3:$AY$100,base_minorista!$A3165,0)</f>
        <v>5.0225757610790112</v>
      </c>
      <c r="L3165">
        <f>+HLOOKUP(VLOOKUP($B3165,$Q$2:$R$42,2,0),Morosidad_control!$D$4:$AY$101,base_minorista!$A3165,0)</f>
        <v>9.3179231464177263</v>
      </c>
      <c r="M3165">
        <f ca="1">+OFFSET(Capital_2!$D$2,base_minorista!A3165,0)</f>
        <v>3.0987757605561481</v>
      </c>
      <c r="N3165">
        <f>+HLOOKUP(VLOOKUP($B3165,$Q$2:$R$42,2,0),costo_laboral!$E$2:$AZ$99,base_minorista!$A3165,0)</f>
        <v>16.069040019404198</v>
      </c>
      <c r="O3165">
        <f>+HLOOKUP(VLOOKUP($B3165,$Q$2:$R$42,2,0),Participacion2!$D$2:$AO$99,base_minorista!$A3165,0)</f>
        <v>0.27794071195170811</v>
      </c>
    </row>
    <row r="3166" spans="1:15" ht="16.5" x14ac:dyDescent="0.3">
      <c r="A3166">
        <v>59</v>
      </c>
      <c r="B3166">
        <v>34</v>
      </c>
      <c r="C3166">
        <v>58</v>
      </c>
      <c r="D3166" s="3">
        <v>42643</v>
      </c>
      <c r="E3166" s="33">
        <v>16</v>
      </c>
      <c r="F3166">
        <v>1</v>
      </c>
      <c r="G3166">
        <f>+HLOOKUP(VLOOKUP($B3166,$Q$2:$R$42,2,0),costos_sf!$D$2:$AY$99,base_minorista!$A3166,0)</f>
        <v>28793892.965018302</v>
      </c>
      <c r="H3166">
        <f>+HLOOKUP(VLOOKUP($B3166,$Q$2:$R$42,2,0),creditos_sf!$D$2:$AY$99,base_minorista!$A3166,0)</f>
        <v>73489031.869034603</v>
      </c>
      <c r="I3166">
        <f>+HLOOKUP(VLOOKUP($B3166,$Q$2:$R$42,2,0),creditos_sf!$D$103:$AY$200,base_minorista!$A3166,0)</f>
        <v>23650834.518208701</v>
      </c>
      <c r="J3166">
        <f>+HLOOKUP(VLOOKUP($B3166,$Q$2:$R$42,2,0),Costo_fondeo!$D$3:$AY$100,base_minorista!$A3166,0)</f>
        <v>5.8240358411924955</v>
      </c>
      <c r="K3166">
        <f>+HLOOKUP(VLOOKUP($B3166,$Q$2:$R$42,2,0),Costo_provisiones!$D$3:$AY$100,base_minorista!$A3166,0)</f>
        <v>5.0511597711623955</v>
      </c>
      <c r="L3166">
        <f>+HLOOKUP(VLOOKUP($B3166,$Q$2:$R$42,2,0),Morosidad_control!$D$4:$AY$101,base_minorista!$A3166,0)</f>
        <v>9.5629845717923025</v>
      </c>
      <c r="M3166">
        <f ca="1">+OFFSET(Capital_2!$D$2,base_minorista!A3166,0)</f>
        <v>3.1647538313822339</v>
      </c>
      <c r="N3166">
        <f>+HLOOKUP(VLOOKUP($B3166,$Q$2:$R$42,2,0),costo_laboral!$E$2:$AZ$99,base_minorista!$A3166,0)</f>
        <v>16.2843895352643</v>
      </c>
      <c r="O3166">
        <f>+HLOOKUP(VLOOKUP($B3166,$Q$2:$R$42,2,0),Participacion2!$D$2:$AO$99,base_minorista!$A3166,0)</f>
        <v>0.27206428790615689</v>
      </c>
    </row>
    <row r="3167" spans="1:15" ht="16.5" x14ac:dyDescent="0.3">
      <c r="A3167">
        <v>60</v>
      </c>
      <c r="B3167">
        <v>34</v>
      </c>
      <c r="C3167">
        <v>59</v>
      </c>
      <c r="D3167" s="3">
        <v>42674</v>
      </c>
      <c r="E3167" s="33">
        <v>16</v>
      </c>
      <c r="F3167">
        <v>1</v>
      </c>
      <c r="G3167">
        <f>+HLOOKUP(VLOOKUP($B3167,$Q$2:$R$42,2,0),costos_sf!$D$2:$AY$99,base_minorista!$A3167,0)</f>
        <v>28696079.716134101</v>
      </c>
      <c r="H3167">
        <f>+HLOOKUP(VLOOKUP($B3167,$Q$2:$R$42,2,0),creditos_sf!$D$2:$AY$99,base_minorista!$A3167,0)</f>
        <v>73007017.858541206</v>
      </c>
      <c r="I3167">
        <f>+HLOOKUP(VLOOKUP($B3167,$Q$2:$R$42,2,0),creditos_sf!$D$103:$AY$200,base_minorista!$A3167,0)</f>
        <v>22673671.287306599</v>
      </c>
      <c r="J3167">
        <f>+HLOOKUP(VLOOKUP($B3167,$Q$2:$R$42,2,0),Costo_fondeo!$D$3:$AY$100,base_minorista!$A3167,0)</f>
        <v>5.7902768703383911</v>
      </c>
      <c r="K3167">
        <f>+HLOOKUP(VLOOKUP($B3167,$Q$2:$R$42,2,0),Costo_provisiones!$D$3:$AY$100,base_minorista!$A3167,0)</f>
        <v>4.9844857747519677</v>
      </c>
      <c r="L3167">
        <f>+HLOOKUP(VLOOKUP($B3167,$Q$2:$R$42,2,0),Morosidad_control!$D$4:$AY$101,base_minorista!$A3167,0)</f>
        <v>9.8031924372519743</v>
      </c>
      <c r="M3167">
        <f ca="1">+OFFSET(Capital_2!$D$2,base_minorista!A3167,0)</f>
        <v>3.232264312603593</v>
      </c>
      <c r="N3167">
        <f>+HLOOKUP(VLOOKUP($B3167,$Q$2:$R$42,2,0),costo_laboral!$E$2:$AZ$99,base_minorista!$A3167,0)</f>
        <v>16.601709870146301</v>
      </c>
      <c r="O3167">
        <f>+HLOOKUP(VLOOKUP($B3167,$Q$2:$R$42,2,0),Participacion2!$D$2:$AO$99,base_minorista!$A3167,0)</f>
        <v>0.26889182758677777</v>
      </c>
    </row>
    <row r="3168" spans="1:15" ht="16.5" x14ac:dyDescent="0.3">
      <c r="A3168">
        <v>61</v>
      </c>
      <c r="B3168">
        <v>34</v>
      </c>
      <c r="C3168">
        <v>60</v>
      </c>
      <c r="D3168" s="3">
        <v>42704</v>
      </c>
      <c r="E3168" s="33">
        <v>16</v>
      </c>
      <c r="F3168">
        <v>1</v>
      </c>
      <c r="G3168">
        <f>+HLOOKUP(VLOOKUP($B3168,$Q$2:$R$42,2,0),costos_sf!$D$2:$AY$99,base_minorista!$A3168,0)</f>
        <v>28653790.699460302</v>
      </c>
      <c r="H3168">
        <f>+HLOOKUP(VLOOKUP($B3168,$Q$2:$R$42,2,0),creditos_sf!$D$2:$AY$99,base_minorista!$A3168,0)</f>
        <v>71907925.860385597</v>
      </c>
      <c r="I3168">
        <f>+HLOOKUP(VLOOKUP($B3168,$Q$2:$R$42,2,0),creditos_sf!$D$103:$AY$200,base_minorista!$A3168,0)</f>
        <v>24020804.871204201</v>
      </c>
      <c r="J3168">
        <f>+HLOOKUP(VLOOKUP($B3168,$Q$2:$R$42,2,0),Costo_fondeo!$D$3:$AY$100,base_minorista!$A3168,0)</f>
        <v>5.7808279407922134</v>
      </c>
      <c r="K3168">
        <f>+HLOOKUP(VLOOKUP($B3168,$Q$2:$R$42,2,0),Costo_provisiones!$D$3:$AY$100,base_minorista!$A3168,0)</f>
        <v>4.953715398060786</v>
      </c>
      <c r="L3168">
        <f>+HLOOKUP(VLOOKUP($B3168,$Q$2:$R$42,2,0),Morosidad_control!$D$4:$AY$101,base_minorista!$A3168,0)</f>
        <v>9.7385154740609607</v>
      </c>
      <c r="M3168">
        <f ca="1">+OFFSET(Capital_2!$D$2,base_minorista!A3168,0)</f>
        <v>3.2966619789838338</v>
      </c>
      <c r="N3168">
        <f>+HLOOKUP(VLOOKUP($B3168,$Q$2:$R$42,2,0),costo_laboral!$E$2:$AZ$99,base_minorista!$A3168,0)</f>
        <v>16.572653571529901</v>
      </c>
      <c r="O3168">
        <f>+HLOOKUP(VLOOKUP($B3168,$Q$2:$R$42,2,0),Participacion2!$D$2:$AO$99,base_minorista!$A3168,0)</f>
        <v>0.26416949617585189</v>
      </c>
    </row>
    <row r="3169" spans="1:15" ht="16.5" x14ac:dyDescent="0.3">
      <c r="A3169">
        <v>62</v>
      </c>
      <c r="B3169">
        <v>34</v>
      </c>
      <c r="C3169">
        <v>61</v>
      </c>
      <c r="D3169" s="3">
        <v>42735</v>
      </c>
      <c r="E3169" s="33">
        <v>16</v>
      </c>
      <c r="F3169">
        <v>1</v>
      </c>
      <c r="G3169">
        <f>+HLOOKUP(VLOOKUP($B3169,$Q$2:$R$42,2,0),costos_sf!$D$2:$AY$99,base_minorista!$A3169,0)</f>
        <v>28467752.751097701</v>
      </c>
      <c r="H3169">
        <f>+HLOOKUP(VLOOKUP($B3169,$Q$2:$R$42,2,0),creditos_sf!$D$2:$AY$99,base_minorista!$A3169,0)</f>
        <v>71886665.705807596</v>
      </c>
      <c r="I3169">
        <f>+HLOOKUP(VLOOKUP($B3169,$Q$2:$R$42,2,0),creditos_sf!$D$103:$AY$200,base_minorista!$A3169,0)</f>
        <v>24509691.7036472</v>
      </c>
      <c r="J3169">
        <f>+HLOOKUP(VLOOKUP($B3169,$Q$2:$R$42,2,0),Costo_fondeo!$D$3:$AY$100,base_minorista!$A3169,0)</f>
        <v>5.7246088831345032</v>
      </c>
      <c r="K3169">
        <f>+HLOOKUP(VLOOKUP($B3169,$Q$2:$R$42,2,0),Costo_provisiones!$D$3:$AY$100,base_minorista!$A3169,0)</f>
        <v>4.9297076285592514</v>
      </c>
      <c r="L3169">
        <f>+HLOOKUP(VLOOKUP($B3169,$Q$2:$R$42,2,0),Morosidad_control!$D$4:$AY$101,base_minorista!$A3169,0)</f>
        <v>9.5674745678151609</v>
      </c>
      <c r="M3169">
        <f ca="1">+OFFSET(Capital_2!$D$2,base_minorista!A3169,0)</f>
        <v>3.371561018368705</v>
      </c>
      <c r="N3169">
        <f>+HLOOKUP(VLOOKUP($B3169,$Q$2:$R$42,2,0),costo_laboral!$E$2:$AZ$99,base_minorista!$A3169,0)</f>
        <v>16.344250197536802</v>
      </c>
      <c r="O3169">
        <f>+HLOOKUP(VLOOKUP($B3169,$Q$2:$R$42,2,0),Participacion2!$D$2:$AO$99,base_minorista!$A3169,0)</f>
        <v>0.26353180326935693</v>
      </c>
    </row>
    <row r="3170" spans="1:15" ht="16.5" x14ac:dyDescent="0.3">
      <c r="A3170">
        <v>63</v>
      </c>
      <c r="B3170">
        <v>34</v>
      </c>
      <c r="C3170">
        <v>62</v>
      </c>
      <c r="D3170" s="3">
        <v>42766</v>
      </c>
      <c r="E3170" s="33">
        <v>17</v>
      </c>
      <c r="F3170">
        <v>1</v>
      </c>
      <c r="G3170">
        <f>+HLOOKUP(VLOOKUP($B3170,$Q$2:$R$42,2,0),costos_sf!$D$2:$AY$99,base_minorista!$A3170,0)</f>
        <v>28456504.108773101</v>
      </c>
      <c r="H3170">
        <f>+HLOOKUP(VLOOKUP($B3170,$Q$2:$R$42,2,0),creditos_sf!$D$2:$AY$99,base_minorista!$A3170,0)</f>
        <v>67112075.772369102</v>
      </c>
      <c r="I3170">
        <f>+HLOOKUP(VLOOKUP($B3170,$Q$2:$R$42,2,0),creditos_sf!$D$103:$AY$200,base_minorista!$A3170,0)</f>
        <v>24166923.5913537</v>
      </c>
      <c r="J3170">
        <f>+HLOOKUP(VLOOKUP($B3170,$Q$2:$R$42,2,0),Costo_fondeo!$D$3:$AY$100,base_minorista!$A3170,0)</f>
        <v>5.7158837781913725</v>
      </c>
      <c r="K3170">
        <f>+HLOOKUP(VLOOKUP($B3170,$Q$2:$R$42,2,0),Costo_provisiones!$D$3:$AY$100,base_minorista!$A3170,0)</f>
        <v>4.9633351315667911</v>
      </c>
      <c r="L3170">
        <f>+HLOOKUP(VLOOKUP($B3170,$Q$2:$R$42,2,0),Morosidad_control!$D$4:$AY$101,base_minorista!$A3170,0)</f>
        <v>6.3347918078924605</v>
      </c>
      <c r="M3170">
        <f ca="1">+OFFSET(Capital_2!$D$2,base_minorista!A3170,0)</f>
        <v>3.4309045641717737</v>
      </c>
      <c r="N3170">
        <f>+HLOOKUP(VLOOKUP($B3170,$Q$2:$R$42,2,0),costo_laboral!$E$2:$AZ$99,base_minorista!$A3170,0)</f>
        <v>17.320710089533399</v>
      </c>
      <c r="O3170">
        <f>+HLOOKUP(VLOOKUP($B3170,$Q$2:$R$42,2,0),Participacion2!$D$2:$AO$99,base_minorista!$A3170,0)</f>
        <v>0.24489208300842508</v>
      </c>
    </row>
    <row r="3171" spans="1:15" ht="16.5" x14ac:dyDescent="0.3">
      <c r="A3171">
        <v>64</v>
      </c>
      <c r="B3171">
        <v>34</v>
      </c>
      <c r="C3171">
        <v>63</v>
      </c>
      <c r="D3171" s="3">
        <v>42794</v>
      </c>
      <c r="E3171" s="33">
        <v>17</v>
      </c>
      <c r="F3171">
        <v>1</v>
      </c>
      <c r="G3171">
        <f>+HLOOKUP(VLOOKUP($B3171,$Q$2:$R$42,2,0),costos_sf!$D$2:$AY$99,base_minorista!$A3171,0)</f>
        <v>28303754.9034178</v>
      </c>
      <c r="H3171">
        <f>+HLOOKUP(VLOOKUP($B3171,$Q$2:$R$42,2,0),creditos_sf!$D$2:$AY$99,base_minorista!$A3171,0)</f>
        <v>66181410.024541505</v>
      </c>
      <c r="I3171">
        <f>+HLOOKUP(VLOOKUP($B3171,$Q$2:$R$42,2,0),creditos_sf!$D$103:$AY$200,base_minorista!$A3171,0)</f>
        <v>23737056.513124499</v>
      </c>
      <c r="J3171">
        <f>+HLOOKUP(VLOOKUP($B3171,$Q$2:$R$42,2,0),Costo_fondeo!$D$3:$AY$100,base_minorista!$A3171,0)</f>
        <v>5.676082483760676</v>
      </c>
      <c r="K3171">
        <f>+HLOOKUP(VLOOKUP($B3171,$Q$2:$R$42,2,0),Costo_provisiones!$D$3:$AY$100,base_minorista!$A3171,0)</f>
        <v>5.0093322633310855</v>
      </c>
      <c r="L3171">
        <f>+HLOOKUP(VLOOKUP($B3171,$Q$2:$R$42,2,0),Morosidad_control!$D$4:$AY$101,base_minorista!$A3171,0)</f>
        <v>6.9830173530009807</v>
      </c>
      <c r="M3171">
        <f ca="1">+OFFSET(Capital_2!$D$2,base_minorista!A3171,0)</f>
        <v>3.4714473426279464</v>
      </c>
      <c r="N3171">
        <f>+HLOOKUP(VLOOKUP($B3171,$Q$2:$R$42,2,0),costo_laboral!$E$2:$AZ$99,base_minorista!$A3171,0)</f>
        <v>17.498767152639001</v>
      </c>
      <c r="O3171">
        <f>+HLOOKUP(VLOOKUP($B3171,$Q$2:$R$42,2,0),Participacion2!$D$2:$AO$99,base_minorista!$A3171,0)</f>
        <v>0.24006221395760602</v>
      </c>
    </row>
    <row r="3172" spans="1:15" ht="16.5" x14ac:dyDescent="0.3">
      <c r="A3172">
        <v>65</v>
      </c>
      <c r="B3172">
        <v>34</v>
      </c>
      <c r="C3172">
        <v>64</v>
      </c>
      <c r="D3172" s="3">
        <v>42825</v>
      </c>
      <c r="E3172" s="33">
        <v>17</v>
      </c>
      <c r="F3172">
        <v>1</v>
      </c>
      <c r="G3172">
        <f>+HLOOKUP(VLOOKUP($B3172,$Q$2:$R$42,2,0),costos_sf!$D$2:$AY$99,base_minorista!$A3172,0)</f>
        <v>27941125.8538603</v>
      </c>
      <c r="H3172">
        <f>+HLOOKUP(VLOOKUP($B3172,$Q$2:$R$42,2,0),creditos_sf!$D$2:$AY$99,base_minorista!$A3172,0)</f>
        <v>63577396.036906004</v>
      </c>
      <c r="I3172">
        <f>+HLOOKUP(VLOOKUP($B3172,$Q$2:$R$42,2,0),creditos_sf!$D$103:$AY$200,base_minorista!$A3172,0)</f>
        <v>23943346.231394101</v>
      </c>
      <c r="J3172">
        <f>+HLOOKUP(VLOOKUP($B3172,$Q$2:$R$42,2,0),Costo_fondeo!$D$3:$AY$100,base_minorista!$A3172,0)</f>
        <v>5.6601652480228362</v>
      </c>
      <c r="K3172">
        <f>+HLOOKUP(VLOOKUP($B3172,$Q$2:$R$42,2,0),Costo_provisiones!$D$3:$AY$100,base_minorista!$A3172,0)</f>
        <v>4.9661788127504156</v>
      </c>
      <c r="L3172">
        <f>+HLOOKUP(VLOOKUP($B3172,$Q$2:$R$42,2,0),Morosidad_control!$D$4:$AY$101,base_minorista!$A3172,0)</f>
        <v>7.5211193454968237</v>
      </c>
      <c r="M3172">
        <f ca="1">+OFFSET(Capital_2!$D$2,base_minorista!A3172,0)</f>
        <v>3.5034579976729381</v>
      </c>
      <c r="N3172">
        <f>+HLOOKUP(VLOOKUP($B3172,$Q$2:$R$42,2,0),costo_laboral!$E$2:$AZ$99,base_minorista!$A3172,0)</f>
        <v>17.799640333164</v>
      </c>
      <c r="O3172">
        <f>+HLOOKUP(VLOOKUP($B3172,$Q$2:$R$42,2,0),Participacion2!$D$2:$AO$99,base_minorista!$A3172,0)</f>
        <v>0.23133134668197261</v>
      </c>
    </row>
    <row r="3173" spans="1:15" ht="16.5" x14ac:dyDescent="0.3">
      <c r="A3173">
        <v>66</v>
      </c>
      <c r="B3173">
        <v>34</v>
      </c>
      <c r="C3173">
        <v>65</v>
      </c>
      <c r="D3173" s="3">
        <v>42855</v>
      </c>
      <c r="E3173" s="33">
        <v>17</v>
      </c>
      <c r="F3173">
        <v>1</v>
      </c>
      <c r="G3173">
        <f>+HLOOKUP(VLOOKUP($B3173,$Q$2:$R$42,2,0),costos_sf!$D$2:$AY$99,base_minorista!$A3173,0)</f>
        <v>27841891.594145101</v>
      </c>
      <c r="H3173">
        <f>+HLOOKUP(VLOOKUP($B3173,$Q$2:$R$42,2,0),creditos_sf!$D$2:$AY$99,base_minorista!$A3173,0)</f>
        <v>61674827.170550503</v>
      </c>
      <c r="I3173">
        <f>+HLOOKUP(VLOOKUP($B3173,$Q$2:$R$42,2,0),creditos_sf!$D$103:$AY$200,base_minorista!$A3173,0)</f>
        <v>25229649.142742801</v>
      </c>
      <c r="J3173">
        <f>+HLOOKUP(VLOOKUP($B3173,$Q$2:$R$42,2,0),Costo_fondeo!$D$3:$AY$100,base_minorista!$A3173,0)</f>
        <v>5.6652474891078848</v>
      </c>
      <c r="K3173">
        <f>+HLOOKUP(VLOOKUP($B3173,$Q$2:$R$42,2,0),Costo_provisiones!$D$3:$AY$100,base_minorista!$A3173,0)</f>
        <v>4.9792360974594612</v>
      </c>
      <c r="L3173">
        <f>+HLOOKUP(VLOOKUP($B3173,$Q$2:$R$42,2,0),Morosidad_control!$D$4:$AY$101,base_minorista!$A3173,0)</f>
        <v>8.0121640794832434</v>
      </c>
      <c r="M3173">
        <f ca="1">+OFFSET(Capital_2!$D$2,base_minorista!A3173,0)</f>
        <v>3.5336781037956082</v>
      </c>
      <c r="N3173">
        <f>+HLOOKUP(VLOOKUP($B3173,$Q$2:$R$42,2,0),costo_laboral!$E$2:$AZ$99,base_minorista!$A3173,0)</f>
        <v>17.864359905576599</v>
      </c>
      <c r="O3173">
        <f>+HLOOKUP(VLOOKUP($B3173,$Q$2:$R$42,2,0),Participacion2!$D$2:$AO$99,base_minorista!$A3173,0)</f>
        <v>0.22476950658893119</v>
      </c>
    </row>
    <row r="3174" spans="1:15" ht="16.5" x14ac:dyDescent="0.3">
      <c r="A3174">
        <v>67</v>
      </c>
      <c r="B3174">
        <v>34</v>
      </c>
      <c r="C3174">
        <v>66</v>
      </c>
      <c r="D3174" s="3">
        <v>42886</v>
      </c>
      <c r="E3174" s="33">
        <v>17</v>
      </c>
      <c r="F3174">
        <v>1</v>
      </c>
      <c r="G3174">
        <f>+HLOOKUP(VLOOKUP($B3174,$Q$2:$R$42,2,0),costos_sf!$D$2:$AY$99,base_minorista!$A3174,0)</f>
        <v>27773129.917585697</v>
      </c>
      <c r="H3174">
        <f>+HLOOKUP(VLOOKUP($B3174,$Q$2:$R$42,2,0),creditos_sf!$D$2:$AY$99,base_minorista!$A3174,0)</f>
        <v>58613452.317886703</v>
      </c>
      <c r="I3174">
        <f>+HLOOKUP(VLOOKUP($B3174,$Q$2:$R$42,2,0),creditos_sf!$D$103:$AY$200,base_minorista!$A3174,0)</f>
        <v>24813340.490681197</v>
      </c>
      <c r="J3174">
        <f>+HLOOKUP(VLOOKUP($B3174,$Q$2:$R$42,2,0),Costo_fondeo!$D$3:$AY$100,base_minorista!$A3174,0)</f>
        <v>5.6626595515594413</v>
      </c>
      <c r="K3174">
        <f>+HLOOKUP(VLOOKUP($B3174,$Q$2:$R$42,2,0),Costo_provisiones!$D$3:$AY$100,base_minorista!$A3174,0)</f>
        <v>5.0398358456661736</v>
      </c>
      <c r="L3174">
        <f>+HLOOKUP(VLOOKUP($B3174,$Q$2:$R$42,2,0),Morosidad_control!$D$4:$AY$101,base_minorista!$A3174,0)</f>
        <v>6.0255751846082433</v>
      </c>
      <c r="M3174">
        <f ca="1">+OFFSET(Capital_2!$D$2,base_minorista!A3174,0)</f>
        <v>3.5570017411603705</v>
      </c>
      <c r="N3174">
        <f>+HLOOKUP(VLOOKUP($B3174,$Q$2:$R$42,2,0),costo_laboral!$E$2:$AZ$99,base_minorista!$A3174,0)</f>
        <v>18.360999334792002</v>
      </c>
      <c r="O3174">
        <f>+HLOOKUP(VLOOKUP($B3174,$Q$2:$R$42,2,0),Participacion2!$D$2:$AO$99,base_minorista!$A3174,0)</f>
        <v>0.20972043923633971</v>
      </c>
    </row>
    <row r="3175" spans="1:15" ht="16.5" x14ac:dyDescent="0.3">
      <c r="A3175">
        <v>68</v>
      </c>
      <c r="B3175">
        <v>34</v>
      </c>
      <c r="C3175">
        <v>67</v>
      </c>
      <c r="D3175" s="3">
        <v>42916</v>
      </c>
      <c r="E3175" s="33">
        <v>17</v>
      </c>
      <c r="F3175">
        <v>1</v>
      </c>
      <c r="G3175">
        <f>+HLOOKUP(VLOOKUP($B3175,$Q$2:$R$42,2,0),costos_sf!$D$2:$AY$99,base_minorista!$A3175,0)</f>
        <v>27615311.8397795</v>
      </c>
      <c r="H3175">
        <f>+HLOOKUP(VLOOKUP($B3175,$Q$2:$R$42,2,0),creditos_sf!$D$2:$AY$99,base_minorista!$A3175,0)</f>
        <v>57176474.384080797</v>
      </c>
      <c r="I3175">
        <f>+HLOOKUP(VLOOKUP($B3175,$Q$2:$R$42,2,0),creditos_sf!$D$103:$AY$200,base_minorista!$A3175,0)</f>
        <v>25531542.670279901</v>
      </c>
      <c r="J3175">
        <f>+HLOOKUP(VLOOKUP($B3175,$Q$2:$R$42,2,0),Costo_fondeo!$D$3:$AY$100,base_minorista!$A3175,0)</f>
        <v>5.6685371242954252</v>
      </c>
      <c r="K3175">
        <f>+HLOOKUP(VLOOKUP($B3175,$Q$2:$R$42,2,0),Costo_provisiones!$D$3:$AY$100,base_minorista!$A3175,0)</f>
        <v>5.1308941417350535</v>
      </c>
      <c r="L3175">
        <f>+HLOOKUP(VLOOKUP($B3175,$Q$2:$R$42,2,0),Morosidad_control!$D$4:$AY$101,base_minorista!$A3175,0)</f>
        <v>6.248386709957531</v>
      </c>
      <c r="M3175">
        <f ca="1">+OFFSET(Capital_2!$D$2,base_minorista!A3175,0)</f>
        <v>3.5704065106105527</v>
      </c>
      <c r="N3175">
        <f>+HLOOKUP(VLOOKUP($B3175,$Q$2:$R$42,2,0),costo_laboral!$E$2:$AZ$99,base_minorista!$A3175,0)</f>
        <v>18.4502784363907</v>
      </c>
      <c r="O3175">
        <f>+HLOOKUP(VLOOKUP($B3175,$Q$2:$R$42,2,0),Participacion2!$D$2:$AO$99,base_minorista!$A3175,0)</f>
        <v>0.2049141787754552</v>
      </c>
    </row>
    <row r="3176" spans="1:15" ht="16.5" x14ac:dyDescent="0.3">
      <c r="A3176">
        <v>69</v>
      </c>
      <c r="B3176">
        <v>34</v>
      </c>
      <c r="C3176">
        <v>68</v>
      </c>
      <c r="D3176" s="3">
        <v>42947</v>
      </c>
      <c r="E3176" s="33">
        <v>17</v>
      </c>
      <c r="F3176">
        <v>1</v>
      </c>
      <c r="G3176">
        <f>+HLOOKUP(VLOOKUP($B3176,$Q$2:$R$42,2,0),costos_sf!$D$2:$AY$99,base_minorista!$A3176,0)</f>
        <v>27407072.152433399</v>
      </c>
      <c r="H3176">
        <f>+HLOOKUP(VLOOKUP($B3176,$Q$2:$R$42,2,0),creditos_sf!$D$2:$AY$99,base_minorista!$A3176,0)</f>
        <v>55841362.488498196</v>
      </c>
      <c r="I3176">
        <f>+HLOOKUP(VLOOKUP($B3176,$Q$2:$R$42,2,0),creditos_sf!$D$103:$AY$200,base_minorista!$A3176,0)</f>
        <v>25368885.500065498</v>
      </c>
      <c r="J3176">
        <f>+HLOOKUP(VLOOKUP($B3176,$Q$2:$R$42,2,0),Costo_fondeo!$D$3:$AY$100,base_minorista!$A3176,0)</f>
        <v>5.6783689093999268</v>
      </c>
      <c r="K3176">
        <f>+HLOOKUP(VLOOKUP($B3176,$Q$2:$R$42,2,0),Costo_provisiones!$D$3:$AY$100,base_minorista!$A3176,0)</f>
        <v>5.2908510591754343</v>
      </c>
      <c r="L3176">
        <f>+HLOOKUP(VLOOKUP($B3176,$Q$2:$R$42,2,0),Morosidad_control!$D$4:$AY$101,base_minorista!$A3176,0)</f>
        <v>6.5759053683097255</v>
      </c>
      <c r="M3176">
        <f ca="1">+OFFSET(Capital_2!$D$2,base_minorista!A3176,0)</f>
        <v>3.5864726654758914</v>
      </c>
      <c r="N3176">
        <f>+HLOOKUP(VLOOKUP($B3176,$Q$2:$R$42,2,0),costo_laboral!$E$2:$AZ$99,base_minorista!$A3176,0)</f>
        <v>18.610627971465</v>
      </c>
      <c r="O3176">
        <f>+HLOOKUP(VLOOKUP($B3176,$Q$2:$R$42,2,0),Participacion2!$D$2:$AO$99,base_minorista!$A3176,0)</f>
        <v>0.20096921157151632</v>
      </c>
    </row>
    <row r="3177" spans="1:15" ht="16.5" x14ac:dyDescent="0.3">
      <c r="A3177">
        <v>70</v>
      </c>
      <c r="B3177">
        <v>34</v>
      </c>
      <c r="C3177">
        <v>69</v>
      </c>
      <c r="D3177" s="3">
        <v>42978</v>
      </c>
      <c r="E3177" s="33">
        <v>17</v>
      </c>
      <c r="F3177">
        <v>1</v>
      </c>
      <c r="G3177">
        <f>+HLOOKUP(VLOOKUP($B3177,$Q$2:$R$42,2,0),costos_sf!$D$2:$AY$99,base_minorista!$A3177,0)</f>
        <v>27112964.214416601</v>
      </c>
      <c r="H3177">
        <f>+HLOOKUP(VLOOKUP($B3177,$Q$2:$R$42,2,0),creditos_sf!$D$2:$AY$99,base_minorista!$A3177,0)</f>
        <v>54319572.0939238</v>
      </c>
      <c r="I3177">
        <f>+HLOOKUP(VLOOKUP($B3177,$Q$2:$R$42,2,0),creditos_sf!$D$103:$AY$200,base_minorista!$A3177,0)</f>
        <v>22815465.272270001</v>
      </c>
      <c r="J3177">
        <f>+HLOOKUP(VLOOKUP($B3177,$Q$2:$R$42,2,0),Costo_fondeo!$D$3:$AY$100,base_minorista!$A3177,0)</f>
        <v>5.695044896233215</v>
      </c>
      <c r="K3177">
        <f>+HLOOKUP(VLOOKUP($B3177,$Q$2:$R$42,2,0),Costo_provisiones!$D$3:$AY$100,base_minorista!$A3177,0)</f>
        <v>5.4612435792852745</v>
      </c>
      <c r="L3177">
        <f>+HLOOKUP(VLOOKUP($B3177,$Q$2:$R$42,2,0),Morosidad_control!$D$4:$AY$101,base_minorista!$A3177,0)</f>
        <v>6.9787974857137902</v>
      </c>
      <c r="M3177">
        <f ca="1">+OFFSET(Capital_2!$D$2,base_minorista!A3177,0)</f>
        <v>3.5952774480300995</v>
      </c>
      <c r="N3177">
        <f>+HLOOKUP(VLOOKUP($B3177,$Q$2:$R$42,2,0),costo_laboral!$E$2:$AZ$99,base_minorista!$A3177,0)</f>
        <v>18.959772670300101</v>
      </c>
      <c r="O3177">
        <f>+HLOOKUP(VLOOKUP($B3177,$Q$2:$R$42,2,0),Participacion2!$D$2:$AO$99,base_minorista!$A3177,0)</f>
        <v>0.19321823589763468</v>
      </c>
    </row>
    <row r="3178" spans="1:15" ht="16.5" x14ac:dyDescent="0.3">
      <c r="A3178">
        <v>71</v>
      </c>
      <c r="B3178">
        <v>34</v>
      </c>
      <c r="C3178">
        <v>70</v>
      </c>
      <c r="D3178" s="3">
        <v>43008</v>
      </c>
      <c r="E3178" s="33">
        <v>17</v>
      </c>
      <c r="F3178">
        <v>1</v>
      </c>
      <c r="G3178">
        <f>+HLOOKUP(VLOOKUP($B3178,$Q$2:$R$42,2,0),costos_sf!$D$2:$AY$99,base_minorista!$A3178,0)</f>
        <v>26874425.123918001</v>
      </c>
      <c r="H3178">
        <f>+HLOOKUP(VLOOKUP($B3178,$Q$2:$R$42,2,0),creditos_sf!$D$2:$AY$99,base_minorista!$A3178,0)</f>
        <v>53432758.394980498</v>
      </c>
      <c r="I3178">
        <f>+HLOOKUP(VLOOKUP($B3178,$Q$2:$R$42,2,0),creditos_sf!$D$103:$AY$200,base_minorista!$A3178,0)</f>
        <v>22660541.871650398</v>
      </c>
      <c r="J3178">
        <f>+HLOOKUP(VLOOKUP($B3178,$Q$2:$R$42,2,0),Costo_fondeo!$D$3:$AY$100,base_minorista!$A3178,0)</f>
        <v>5.6971843677582692</v>
      </c>
      <c r="K3178">
        <f>+HLOOKUP(VLOOKUP($B3178,$Q$2:$R$42,2,0),Costo_provisiones!$D$3:$AY$100,base_minorista!$A3178,0)</f>
        <v>5.7121681943867753</v>
      </c>
      <c r="L3178">
        <f>+HLOOKUP(VLOOKUP($B3178,$Q$2:$R$42,2,0),Morosidad_control!$D$4:$AY$101,base_minorista!$A3178,0)</f>
        <v>7.2427034949481746</v>
      </c>
      <c r="M3178">
        <f ca="1">+OFFSET(Capital_2!$D$2,base_minorista!A3178,0)</f>
        <v>3.5939139218894542</v>
      </c>
      <c r="N3178">
        <f>+HLOOKUP(VLOOKUP($B3178,$Q$2:$R$42,2,0),costo_laboral!$E$2:$AZ$99,base_minorista!$A3178,0)</f>
        <v>18.909979817585899</v>
      </c>
      <c r="O3178">
        <f>+HLOOKUP(VLOOKUP($B3178,$Q$2:$R$42,2,0),Participacion2!$D$2:$AO$99,base_minorista!$A3178,0)</f>
        <v>0.18881501986909227</v>
      </c>
    </row>
    <row r="3179" spans="1:15" ht="16.5" x14ac:dyDescent="0.3">
      <c r="A3179">
        <v>72</v>
      </c>
      <c r="B3179">
        <v>34</v>
      </c>
      <c r="C3179">
        <v>71</v>
      </c>
      <c r="D3179" s="3">
        <v>43039</v>
      </c>
      <c r="E3179" s="33">
        <v>17</v>
      </c>
      <c r="F3179">
        <v>1</v>
      </c>
      <c r="G3179">
        <f>+HLOOKUP(VLOOKUP($B3179,$Q$2:$R$42,2,0),costos_sf!$D$2:$AY$99,base_minorista!$A3179,0)</f>
        <v>26989236.317751002</v>
      </c>
      <c r="H3179">
        <f>+HLOOKUP(VLOOKUP($B3179,$Q$2:$R$42,2,0),creditos_sf!$D$2:$AY$99,base_minorista!$A3179,0)</f>
        <v>52838877.549020499</v>
      </c>
      <c r="I3179">
        <f>+HLOOKUP(VLOOKUP($B3179,$Q$2:$R$42,2,0),creditos_sf!$D$103:$AY$200,base_minorista!$A3179,0)</f>
        <v>23554748.336907301</v>
      </c>
      <c r="J3179">
        <f>+HLOOKUP(VLOOKUP($B3179,$Q$2:$R$42,2,0),Costo_fondeo!$D$3:$AY$100,base_minorista!$A3179,0)</f>
        <v>5.7060075171417344</v>
      </c>
      <c r="K3179">
        <f>+HLOOKUP(VLOOKUP($B3179,$Q$2:$R$42,2,0),Costo_provisiones!$D$3:$AY$100,base_minorista!$A3179,0)</f>
        <v>6.0171711981256824</v>
      </c>
      <c r="L3179">
        <f>+HLOOKUP(VLOOKUP($B3179,$Q$2:$R$42,2,0),Morosidad_control!$D$4:$AY$101,base_minorista!$A3179,0)</f>
        <v>7.3983405205779746</v>
      </c>
      <c r="M3179">
        <f ca="1">+OFFSET(Capital_2!$D$2,base_minorista!A3179,0)</f>
        <v>3.6057998149039663</v>
      </c>
      <c r="N3179">
        <f>+HLOOKUP(VLOOKUP($B3179,$Q$2:$R$42,2,0),costo_laboral!$E$2:$AZ$99,base_minorista!$A3179,0)</f>
        <v>18.679342828693901</v>
      </c>
      <c r="O3179">
        <f>+HLOOKUP(VLOOKUP($B3179,$Q$2:$R$42,2,0),Participacion2!$D$2:$AO$99,base_minorista!$A3179,0)</f>
        <v>0.18469169705080013</v>
      </c>
    </row>
    <row r="3180" spans="1:15" ht="16.5" x14ac:dyDescent="0.3">
      <c r="A3180">
        <v>73</v>
      </c>
      <c r="B3180">
        <v>34</v>
      </c>
      <c r="C3180">
        <v>72</v>
      </c>
      <c r="D3180" s="3">
        <v>43069</v>
      </c>
      <c r="E3180" s="33">
        <v>17</v>
      </c>
      <c r="F3180">
        <v>1</v>
      </c>
      <c r="G3180">
        <f>+HLOOKUP(VLOOKUP($B3180,$Q$2:$R$42,2,0),costos_sf!$D$2:$AY$99,base_minorista!$A3180,0)</f>
        <v>26828431.2616462</v>
      </c>
      <c r="H3180">
        <f>+HLOOKUP(VLOOKUP($B3180,$Q$2:$R$42,2,0),creditos_sf!$D$2:$AY$99,base_minorista!$A3180,0)</f>
        <v>52442987.923736505</v>
      </c>
      <c r="I3180">
        <f>+HLOOKUP(VLOOKUP($B3180,$Q$2:$R$42,2,0),creditos_sf!$D$103:$AY$200,base_minorista!$A3180,0)</f>
        <v>23464735.777132601</v>
      </c>
      <c r="J3180">
        <f>+HLOOKUP(VLOOKUP($B3180,$Q$2:$R$42,2,0),Costo_fondeo!$D$3:$AY$100,base_minorista!$A3180,0)</f>
        <v>5.6828384750358207</v>
      </c>
      <c r="K3180">
        <f>+HLOOKUP(VLOOKUP($B3180,$Q$2:$R$42,2,0),Costo_provisiones!$D$3:$AY$100,base_minorista!$A3180,0)</f>
        <v>6.1482819704895917</v>
      </c>
      <c r="L3180">
        <f>+HLOOKUP(VLOOKUP($B3180,$Q$2:$R$42,2,0),Morosidad_control!$D$4:$AY$101,base_minorista!$A3180,0)</f>
        <v>7.8735081294622695</v>
      </c>
      <c r="M3180">
        <f ca="1">+OFFSET(Capital_2!$D$2,base_minorista!A3180,0)</f>
        <v>3.6120620419568428</v>
      </c>
      <c r="N3180">
        <f>+HLOOKUP(VLOOKUP($B3180,$Q$2:$R$42,2,0),costo_laboral!$E$2:$AZ$99,base_minorista!$A3180,0)</f>
        <v>18.852990127662402</v>
      </c>
      <c r="O3180">
        <f>+HLOOKUP(VLOOKUP($B3180,$Q$2:$R$42,2,0),Participacion2!$D$2:$AO$99,base_minorista!$A3180,0)</f>
        <v>0.181524397481969</v>
      </c>
    </row>
    <row r="3181" spans="1:15" ht="16.5" x14ac:dyDescent="0.3">
      <c r="A3181">
        <v>74</v>
      </c>
      <c r="B3181">
        <v>34</v>
      </c>
      <c r="C3181">
        <v>73</v>
      </c>
      <c r="D3181" s="3">
        <v>43100</v>
      </c>
      <c r="E3181" s="33">
        <v>17</v>
      </c>
      <c r="F3181">
        <v>1</v>
      </c>
      <c r="G3181">
        <f>+HLOOKUP(VLOOKUP($B3181,$Q$2:$R$42,2,0),costos_sf!$D$2:$AY$99,base_minorista!$A3181,0)</f>
        <v>26662111.059776597</v>
      </c>
      <c r="H3181">
        <f>+HLOOKUP(VLOOKUP($B3181,$Q$2:$R$42,2,0),creditos_sf!$D$2:$AY$99,base_minorista!$A3181,0)</f>
        <v>52177892.515094496</v>
      </c>
      <c r="I3181">
        <f>+HLOOKUP(VLOOKUP($B3181,$Q$2:$R$42,2,0),creditos_sf!$D$103:$AY$200,base_minorista!$A3181,0)</f>
        <v>24689824.6485346</v>
      </c>
      <c r="J3181">
        <f>+HLOOKUP(VLOOKUP($B3181,$Q$2:$R$42,2,0),Costo_fondeo!$D$3:$AY$100,base_minorista!$A3181,0)</f>
        <v>5.7095316878549145</v>
      </c>
      <c r="K3181">
        <f>+HLOOKUP(VLOOKUP($B3181,$Q$2:$R$42,2,0),Costo_provisiones!$D$3:$AY$100,base_minorista!$A3181,0)</f>
        <v>6.3510029605898479</v>
      </c>
      <c r="L3181">
        <f>+HLOOKUP(VLOOKUP($B3181,$Q$2:$R$42,2,0),Morosidad_control!$D$4:$AY$101,base_minorista!$A3181,0)</f>
        <v>7.5975970116248792</v>
      </c>
      <c r="M3181">
        <f ca="1">+OFFSET(Capital_2!$D$2,base_minorista!A3181,0)</f>
        <v>3.5930762546706192</v>
      </c>
      <c r="N3181">
        <f>+HLOOKUP(VLOOKUP($B3181,$Q$2:$R$42,2,0),costo_laboral!$E$2:$AZ$99,base_minorista!$A3181,0)</f>
        <v>18.260324756110801</v>
      </c>
      <c r="O3181">
        <f>+HLOOKUP(VLOOKUP($B3181,$Q$2:$R$42,2,0),Participacion2!$D$2:$AO$99,base_minorista!$A3181,0)</f>
        <v>0.17903061615960986</v>
      </c>
    </row>
    <row r="3182" spans="1:15" ht="16.5" x14ac:dyDescent="0.3">
      <c r="A3182">
        <v>75</v>
      </c>
      <c r="B3182">
        <v>34</v>
      </c>
      <c r="C3182">
        <v>74</v>
      </c>
      <c r="D3182" s="3">
        <v>43131</v>
      </c>
      <c r="E3182" s="33">
        <v>18</v>
      </c>
      <c r="F3182">
        <v>1</v>
      </c>
      <c r="G3182">
        <f>+HLOOKUP(VLOOKUP($B3182,$Q$2:$R$42,2,0),costos_sf!$D$2:$AY$99,base_minorista!$A3182,0)</f>
        <v>26293792.259824</v>
      </c>
      <c r="H3182">
        <f>+HLOOKUP(VLOOKUP($B3182,$Q$2:$R$42,2,0),creditos_sf!$D$2:$AY$99,base_minorista!$A3182,0)</f>
        <v>52604704.134279095</v>
      </c>
      <c r="I3182">
        <f>+HLOOKUP(VLOOKUP($B3182,$Q$2:$R$42,2,0),creditos_sf!$D$103:$AY$200,base_minorista!$A3182,0)</f>
        <v>24611245.814243499</v>
      </c>
      <c r="J3182">
        <f>+HLOOKUP(VLOOKUP($B3182,$Q$2:$R$42,2,0),Costo_fondeo!$D$3:$AY$100,base_minorista!$A3182,0)</f>
        <v>5.6934985308677248</v>
      </c>
      <c r="K3182">
        <f>+HLOOKUP(VLOOKUP($B3182,$Q$2:$R$42,2,0),Costo_provisiones!$D$3:$AY$100,base_minorista!$A3182,0)</f>
        <v>6.2871801002034031</v>
      </c>
      <c r="L3182">
        <f>+HLOOKUP(VLOOKUP($B3182,$Q$2:$R$42,2,0),Morosidad_control!$D$4:$AY$101,base_minorista!$A3182,0)</f>
        <v>8.1428824628502099</v>
      </c>
      <c r="M3182">
        <f ca="1">+OFFSET(Capital_2!$D$2,base_minorista!A3182,0)</f>
        <v>3.5815867697690567</v>
      </c>
      <c r="N3182">
        <f>+HLOOKUP(VLOOKUP($B3182,$Q$2:$R$42,2,0),costo_laboral!$E$2:$AZ$99,base_minorista!$A3182,0)</f>
        <v>18.011000767767399</v>
      </c>
      <c r="O3182">
        <f>+HLOOKUP(VLOOKUP($B3182,$Q$2:$R$42,2,0),Participacion2!$D$2:$AO$99,base_minorista!$A3182,0)</f>
        <v>0.1797575882338206</v>
      </c>
    </row>
    <row r="3183" spans="1:15" ht="16.5" x14ac:dyDescent="0.3">
      <c r="A3183">
        <v>76</v>
      </c>
      <c r="B3183">
        <v>34</v>
      </c>
      <c r="C3183">
        <v>75</v>
      </c>
      <c r="D3183" s="3">
        <v>43159</v>
      </c>
      <c r="E3183" s="33">
        <v>18</v>
      </c>
      <c r="F3183">
        <v>1</v>
      </c>
      <c r="G3183">
        <f>+HLOOKUP(VLOOKUP($B3183,$Q$2:$R$42,2,0),costos_sf!$D$2:$AY$99,base_minorista!$A3183,0)</f>
        <v>26269386.3452917</v>
      </c>
      <c r="H3183">
        <f>+HLOOKUP(VLOOKUP($B3183,$Q$2:$R$42,2,0),creditos_sf!$D$2:$AY$99,base_minorista!$A3183,0)</f>
        <v>52672811.394497298</v>
      </c>
      <c r="I3183">
        <f>+HLOOKUP(VLOOKUP($B3183,$Q$2:$R$42,2,0),creditos_sf!$D$103:$AY$200,base_minorista!$A3183,0)</f>
        <v>25390312.138528101</v>
      </c>
      <c r="J3183">
        <f>+HLOOKUP(VLOOKUP($B3183,$Q$2:$R$42,2,0),Costo_fondeo!$D$3:$AY$100,base_minorista!$A3183,0)</f>
        <v>5.6892501015925143</v>
      </c>
      <c r="K3183">
        <f>+HLOOKUP(VLOOKUP($B3183,$Q$2:$R$42,2,0),Costo_provisiones!$D$3:$AY$100,base_minorista!$A3183,0)</f>
        <v>6.3184718237991158</v>
      </c>
      <c r="L3183">
        <f>+HLOOKUP(VLOOKUP($B3183,$Q$2:$R$42,2,0),Morosidad_control!$D$4:$AY$101,base_minorista!$A3183,0)</f>
        <v>7.7869273431849519</v>
      </c>
      <c r="M3183">
        <f ca="1">+OFFSET(Capital_2!$D$2,base_minorista!A3183,0)</f>
        <v>3.5677590569055382</v>
      </c>
      <c r="N3183">
        <f>+HLOOKUP(VLOOKUP($B3183,$Q$2:$R$42,2,0),costo_laboral!$E$2:$AZ$99,base_minorista!$A3183,0)</f>
        <v>17.921287395157101</v>
      </c>
      <c r="O3183">
        <f>+HLOOKUP(VLOOKUP($B3183,$Q$2:$R$42,2,0),Participacion2!$D$2:$AO$99,base_minorista!$A3183,0)</f>
        <v>0.18009213846421479</v>
      </c>
    </row>
    <row r="3184" spans="1:15" ht="16.5" x14ac:dyDescent="0.3">
      <c r="A3184">
        <v>77</v>
      </c>
      <c r="B3184">
        <v>34</v>
      </c>
      <c r="C3184">
        <v>76</v>
      </c>
      <c r="D3184" s="3">
        <v>43190</v>
      </c>
      <c r="E3184" s="33">
        <v>18</v>
      </c>
      <c r="F3184">
        <v>1</v>
      </c>
      <c r="G3184">
        <f>+HLOOKUP(VLOOKUP($B3184,$Q$2:$R$42,2,0),costos_sf!$D$2:$AY$99,base_minorista!$A3184,0)</f>
        <v>26311523.037702799</v>
      </c>
      <c r="H3184">
        <f>+HLOOKUP(VLOOKUP($B3184,$Q$2:$R$42,2,0),creditos_sf!$D$2:$AY$99,base_minorista!$A3184,0)</f>
        <v>53236135.204903603</v>
      </c>
      <c r="I3184">
        <f>+HLOOKUP(VLOOKUP($B3184,$Q$2:$R$42,2,0),creditos_sf!$D$103:$AY$200,base_minorista!$A3184,0)</f>
        <v>25801515.533167001</v>
      </c>
      <c r="J3184">
        <f>+HLOOKUP(VLOOKUP($B3184,$Q$2:$R$42,2,0),Costo_fondeo!$D$3:$AY$100,base_minorista!$A3184,0)</f>
        <v>5.6844836373884009</v>
      </c>
      <c r="K3184">
        <f>+HLOOKUP(VLOOKUP($B3184,$Q$2:$R$42,2,0),Costo_provisiones!$D$3:$AY$100,base_minorista!$A3184,0)</f>
        <v>6.3065083489989835</v>
      </c>
      <c r="L3184">
        <f>+HLOOKUP(VLOOKUP($B3184,$Q$2:$R$42,2,0),Morosidad_control!$D$4:$AY$101,base_minorista!$A3184,0)</f>
        <v>8.2270527965679161</v>
      </c>
      <c r="M3184">
        <f ca="1">+OFFSET(Capital_2!$D$2,base_minorista!A3184,0)</f>
        <v>3.5535594036254383</v>
      </c>
      <c r="N3184">
        <f>+HLOOKUP(VLOOKUP($B3184,$Q$2:$R$42,2,0),costo_laboral!$E$2:$AZ$99,base_minorista!$A3184,0)</f>
        <v>17.7795774204351</v>
      </c>
      <c r="O3184">
        <f>+HLOOKUP(VLOOKUP($B3184,$Q$2:$R$42,2,0),Participacion2!$D$2:$AO$99,base_minorista!$A3184,0)</f>
        <v>0.18110614516147053</v>
      </c>
    </row>
    <row r="3185" spans="1:15" ht="16.5" x14ac:dyDescent="0.3">
      <c r="A3185">
        <v>78</v>
      </c>
      <c r="B3185">
        <v>34</v>
      </c>
      <c r="C3185">
        <v>77</v>
      </c>
      <c r="D3185" s="3">
        <v>43220</v>
      </c>
      <c r="E3185" s="33">
        <v>18</v>
      </c>
      <c r="F3185">
        <v>1</v>
      </c>
      <c r="G3185">
        <f>+HLOOKUP(VLOOKUP($B3185,$Q$2:$R$42,2,0),costos_sf!$D$2:$AY$99,base_minorista!$A3185,0)</f>
        <v>26215098.4026221</v>
      </c>
      <c r="H3185">
        <f>+HLOOKUP(VLOOKUP($B3185,$Q$2:$R$42,2,0),creditos_sf!$D$2:$AY$99,base_minorista!$A3185,0)</f>
        <v>53918327.742159404</v>
      </c>
      <c r="I3185">
        <f>+HLOOKUP(VLOOKUP($B3185,$Q$2:$R$42,2,0),creditos_sf!$D$103:$AY$200,base_minorista!$A3185,0)</f>
        <v>26489723.1119579</v>
      </c>
      <c r="J3185">
        <f>+HLOOKUP(VLOOKUP($B3185,$Q$2:$R$42,2,0),Costo_fondeo!$D$3:$AY$100,base_minorista!$A3185,0)</f>
        <v>5.6647330798929483</v>
      </c>
      <c r="K3185">
        <f>+HLOOKUP(VLOOKUP($B3185,$Q$2:$R$42,2,0),Costo_provisiones!$D$3:$AY$100,base_minorista!$A3185,0)</f>
        <v>6.0914666017761112</v>
      </c>
      <c r="L3185">
        <f>+HLOOKUP(VLOOKUP($B3185,$Q$2:$R$42,2,0),Morosidad_control!$D$4:$AY$101,base_minorista!$A3185,0)</f>
        <v>8.0377192286994532</v>
      </c>
      <c r="M3185">
        <f ca="1">+OFFSET(Capital_2!$D$2,base_minorista!A3185,0)</f>
        <v>3.5277001527594574</v>
      </c>
      <c r="N3185">
        <f>+HLOOKUP(VLOOKUP($B3185,$Q$2:$R$42,2,0),costo_laboral!$E$2:$AZ$99,base_minorista!$A3185,0)</f>
        <v>17.668223112050001</v>
      </c>
      <c r="O3185">
        <f>+HLOOKUP(VLOOKUP($B3185,$Q$2:$R$42,2,0),Participacion2!$D$2:$AO$99,base_minorista!$A3185,0)</f>
        <v>0.18369266968122855</v>
      </c>
    </row>
    <row r="3186" spans="1:15" ht="16.5" x14ac:dyDescent="0.3">
      <c r="A3186">
        <v>79</v>
      </c>
      <c r="B3186">
        <v>34</v>
      </c>
      <c r="C3186">
        <v>78</v>
      </c>
      <c r="D3186" s="3">
        <v>43251</v>
      </c>
      <c r="E3186" s="33">
        <v>18</v>
      </c>
      <c r="F3186">
        <v>1</v>
      </c>
      <c r="G3186">
        <f>+HLOOKUP(VLOOKUP($B3186,$Q$2:$R$42,2,0),costos_sf!$D$2:$AY$99,base_minorista!$A3186,0)</f>
        <v>26102365.887171902</v>
      </c>
      <c r="H3186">
        <f>+HLOOKUP(VLOOKUP($B3186,$Q$2:$R$42,2,0),creditos_sf!$D$2:$AY$99,base_minorista!$A3186,0)</f>
        <v>54734916.242522098</v>
      </c>
      <c r="I3186">
        <f>+HLOOKUP(VLOOKUP($B3186,$Q$2:$R$42,2,0),creditos_sf!$D$103:$AY$200,base_minorista!$A3186,0)</f>
        <v>26841982.130813699</v>
      </c>
      <c r="J3186">
        <f>+HLOOKUP(VLOOKUP($B3186,$Q$2:$R$42,2,0),Costo_fondeo!$D$3:$AY$100,base_minorista!$A3186,0)</f>
        <v>5.6573659795335383</v>
      </c>
      <c r="K3186">
        <f>+HLOOKUP(VLOOKUP($B3186,$Q$2:$R$42,2,0),Costo_provisiones!$D$3:$AY$100,base_minorista!$A3186,0)</f>
        <v>5.7356926661218832</v>
      </c>
      <c r="L3186">
        <f>+HLOOKUP(VLOOKUP($B3186,$Q$2:$R$42,2,0),Morosidad_control!$D$4:$AY$101,base_minorista!$A3186,0)</f>
        <v>7.7980277715709994</v>
      </c>
      <c r="M3186">
        <f ca="1">+OFFSET(Capital_2!$D$2,base_minorista!A3186,0)</f>
        <v>3.5069368282381337</v>
      </c>
      <c r="N3186">
        <f>+HLOOKUP(VLOOKUP($B3186,$Q$2:$R$42,2,0),costo_laboral!$E$2:$AZ$99,base_minorista!$A3186,0)</f>
        <v>17.375405931919499</v>
      </c>
      <c r="O3186">
        <f>+HLOOKUP(VLOOKUP($B3186,$Q$2:$R$42,2,0),Participacion2!$D$2:$AO$99,base_minorista!$A3186,0)</f>
        <v>0.18410128776339615</v>
      </c>
    </row>
    <row r="3187" spans="1:15" ht="16.5" x14ac:dyDescent="0.3">
      <c r="A3187">
        <v>80</v>
      </c>
      <c r="B3187">
        <v>34</v>
      </c>
      <c r="C3187">
        <v>79</v>
      </c>
      <c r="D3187" s="3">
        <v>43281</v>
      </c>
      <c r="E3187" s="33">
        <v>18</v>
      </c>
      <c r="F3187">
        <v>1</v>
      </c>
      <c r="G3187">
        <f>+HLOOKUP(VLOOKUP($B3187,$Q$2:$R$42,2,0),costos_sf!$D$2:$AY$99,base_minorista!$A3187,0)</f>
        <v>25669623.8390636</v>
      </c>
      <c r="H3187">
        <f>+HLOOKUP(VLOOKUP($B3187,$Q$2:$R$42,2,0),creditos_sf!$D$2:$AY$99,base_minorista!$A3187,0)</f>
        <v>54690222.5843971</v>
      </c>
      <c r="I3187">
        <f>+HLOOKUP(VLOOKUP($B3187,$Q$2:$R$42,2,0),creditos_sf!$D$103:$AY$200,base_minorista!$A3187,0)</f>
        <v>27202472.861476</v>
      </c>
      <c r="J3187">
        <f>+HLOOKUP(VLOOKUP($B3187,$Q$2:$R$42,2,0),Costo_fondeo!$D$3:$AY$100,base_minorista!$A3187,0)</f>
        <v>5.6254728801740423</v>
      </c>
      <c r="K3187">
        <f>+HLOOKUP(VLOOKUP($B3187,$Q$2:$R$42,2,0),Costo_provisiones!$D$3:$AY$100,base_minorista!$A3187,0)</f>
        <v>5.2962348585144676</v>
      </c>
      <c r="L3187">
        <f>+HLOOKUP(VLOOKUP($B3187,$Q$2:$R$42,2,0),Morosidad_control!$D$4:$AY$101,base_minorista!$A3187,0)</f>
        <v>7.5145213808231706</v>
      </c>
      <c r="M3187">
        <f ca="1">+OFFSET(Capital_2!$D$2,base_minorista!A3187,0)</f>
        <v>3.4861804073665166</v>
      </c>
      <c r="N3187">
        <f>+HLOOKUP(VLOOKUP($B3187,$Q$2:$R$42,2,0),costo_laboral!$E$2:$AZ$99,base_minorista!$A3187,0)</f>
        <v>17.326300247210401</v>
      </c>
      <c r="O3187">
        <f>+HLOOKUP(VLOOKUP($B3187,$Q$2:$R$42,2,0),Participacion2!$D$2:$AO$99,base_minorista!$A3187,0)</f>
        <v>0.18604509276663397</v>
      </c>
    </row>
    <row r="3188" spans="1:15" ht="16.5" x14ac:dyDescent="0.3">
      <c r="A3188">
        <v>81</v>
      </c>
      <c r="B3188">
        <v>34</v>
      </c>
      <c r="C3188">
        <v>80</v>
      </c>
      <c r="D3188" s="3">
        <v>43312</v>
      </c>
      <c r="E3188" s="33">
        <v>18</v>
      </c>
      <c r="F3188">
        <v>1</v>
      </c>
      <c r="G3188">
        <f>+HLOOKUP(VLOOKUP($B3188,$Q$2:$R$42,2,0),costos_sf!$D$2:$AY$99,base_minorista!$A3188,0)</f>
        <v>25362213.391777501</v>
      </c>
      <c r="H3188">
        <f>+HLOOKUP(VLOOKUP($B3188,$Q$2:$R$42,2,0),creditos_sf!$D$2:$AY$99,base_minorista!$A3188,0)</f>
        <v>54310366.264124103</v>
      </c>
      <c r="I3188">
        <f>+HLOOKUP(VLOOKUP($B3188,$Q$2:$R$42,2,0),creditos_sf!$D$103:$AY$200,base_minorista!$A3188,0)</f>
        <v>28323229.748165198</v>
      </c>
      <c r="J3188">
        <f>+HLOOKUP(VLOOKUP($B3188,$Q$2:$R$42,2,0),Costo_fondeo!$D$3:$AY$100,base_minorista!$A3188,0)</f>
        <v>5.5953458267420109</v>
      </c>
      <c r="K3188">
        <f>+HLOOKUP(VLOOKUP($B3188,$Q$2:$R$42,2,0),Costo_provisiones!$D$3:$AY$100,base_minorista!$A3188,0)</f>
        <v>4.8083282505513241</v>
      </c>
      <c r="L3188">
        <f>+HLOOKUP(VLOOKUP($B3188,$Q$2:$R$42,2,0),Morosidad_control!$D$4:$AY$101,base_minorista!$A3188,0)</f>
        <v>8.4209588680975216</v>
      </c>
      <c r="M3188">
        <f ca="1">+OFFSET(Capital_2!$D$2,base_minorista!A3188,0)</f>
        <v>3.4635993253239059</v>
      </c>
      <c r="N3188">
        <f>+HLOOKUP(VLOOKUP($B3188,$Q$2:$R$42,2,0),costo_laboral!$E$2:$AZ$99,base_minorista!$A3188,0)</f>
        <v>17.309255689530801</v>
      </c>
      <c r="O3188">
        <f>+HLOOKUP(VLOOKUP($B3188,$Q$2:$R$42,2,0),Participacion2!$D$2:$AO$99,base_minorista!$A3188,0)</f>
        <v>0.18630938614144263</v>
      </c>
    </row>
    <row r="3189" spans="1:15" ht="16.5" x14ac:dyDescent="0.3">
      <c r="A3189">
        <v>82</v>
      </c>
      <c r="B3189">
        <v>34</v>
      </c>
      <c r="C3189">
        <v>81</v>
      </c>
      <c r="D3189" s="3">
        <v>43343</v>
      </c>
      <c r="E3189" s="33">
        <v>18</v>
      </c>
      <c r="F3189">
        <v>1</v>
      </c>
      <c r="G3189">
        <f>+HLOOKUP(VLOOKUP($B3189,$Q$2:$R$42,2,0),costos_sf!$D$2:$AY$99,base_minorista!$A3189,0)</f>
        <v>25438473.434937499</v>
      </c>
      <c r="H3189">
        <f>+HLOOKUP(VLOOKUP($B3189,$Q$2:$R$42,2,0),creditos_sf!$D$2:$AY$99,base_minorista!$A3189,0)</f>
        <v>56495900.313944302</v>
      </c>
      <c r="I3189">
        <f>+HLOOKUP(VLOOKUP($B3189,$Q$2:$R$42,2,0),creditos_sf!$D$103:$AY$200,base_minorista!$A3189,0)</f>
        <v>31273205.204846401</v>
      </c>
      <c r="J3189">
        <f>+HLOOKUP(VLOOKUP($B3189,$Q$2:$R$42,2,0),Costo_fondeo!$D$3:$AY$100,base_minorista!$A3189,0)</f>
        <v>5.55393213123984</v>
      </c>
      <c r="K3189">
        <f>+HLOOKUP(VLOOKUP($B3189,$Q$2:$R$42,2,0),Costo_provisiones!$D$3:$AY$100,base_minorista!$A3189,0)</f>
        <v>4.5431836199793612</v>
      </c>
      <c r="L3189">
        <f>+HLOOKUP(VLOOKUP($B3189,$Q$2:$R$42,2,0),Morosidad_control!$D$4:$AY$101,base_minorista!$A3189,0)</f>
        <v>7.7238036188117238</v>
      </c>
      <c r="M3189">
        <f ca="1">+OFFSET(Capital_2!$D$2,base_minorista!A3189,0)</f>
        <v>3.442349118867654</v>
      </c>
      <c r="N3189">
        <f>+HLOOKUP(VLOOKUP($B3189,$Q$2:$R$42,2,0),costo_laboral!$E$2:$AZ$99,base_minorista!$A3189,0)</f>
        <v>16.188633545104</v>
      </c>
      <c r="O3189">
        <f>+HLOOKUP(VLOOKUP($B3189,$Q$2:$R$42,2,0),Participacion2!$D$2:$AO$99,base_minorista!$A3189,0)</f>
        <v>0.19125269250920993</v>
      </c>
    </row>
    <row r="3190" spans="1:15" ht="16.5" x14ac:dyDescent="0.3">
      <c r="A3190">
        <v>83</v>
      </c>
      <c r="B3190">
        <v>34</v>
      </c>
      <c r="C3190">
        <v>82</v>
      </c>
      <c r="D3190" s="3">
        <v>43373</v>
      </c>
      <c r="E3190" s="33">
        <v>18</v>
      </c>
      <c r="F3190">
        <v>1</v>
      </c>
      <c r="G3190">
        <f>+HLOOKUP(VLOOKUP($B3190,$Q$2:$R$42,2,0),costos_sf!$D$2:$AY$99,base_minorista!$A3190,0)</f>
        <v>25465093.7551868</v>
      </c>
      <c r="H3190">
        <f>+HLOOKUP(VLOOKUP($B3190,$Q$2:$R$42,2,0),creditos_sf!$D$2:$AY$99,base_minorista!$A3190,0)</f>
        <v>55541911.446912006</v>
      </c>
      <c r="I3190">
        <f>+HLOOKUP(VLOOKUP($B3190,$Q$2:$R$42,2,0),creditos_sf!$D$103:$AY$200,base_minorista!$A3190,0)</f>
        <v>31645053.105059601</v>
      </c>
      <c r="J3190">
        <f>+HLOOKUP(VLOOKUP($B3190,$Q$2:$R$42,2,0),Costo_fondeo!$D$3:$AY$100,base_minorista!$A3190,0)</f>
        <v>5.5016991488026417</v>
      </c>
      <c r="K3190">
        <f>+HLOOKUP(VLOOKUP($B3190,$Q$2:$R$42,2,0),Costo_provisiones!$D$3:$AY$100,base_minorista!$A3190,0)</f>
        <v>4.4001008523644183</v>
      </c>
      <c r="L3190">
        <f>+HLOOKUP(VLOOKUP($B3190,$Q$2:$R$42,2,0),Morosidad_control!$D$4:$AY$101,base_minorista!$A3190,0)</f>
        <v>9.5565107955912616</v>
      </c>
      <c r="M3190">
        <f ca="1">+OFFSET(Capital_2!$D$2,base_minorista!A3190,0)</f>
        <v>3.430093895939399</v>
      </c>
      <c r="N3190">
        <f>+HLOOKUP(VLOOKUP($B3190,$Q$2:$R$42,2,0),costo_laboral!$E$2:$AZ$99,base_minorista!$A3190,0)</f>
        <v>16.445952853399501</v>
      </c>
      <c r="O3190">
        <f>+HLOOKUP(VLOOKUP($B3190,$Q$2:$R$42,2,0),Participacion2!$D$2:$AO$99,base_minorista!$A3190,0)</f>
        <v>0.18907829921715327</v>
      </c>
    </row>
    <row r="3191" spans="1:15" ht="16.5" x14ac:dyDescent="0.3">
      <c r="A3191">
        <v>84</v>
      </c>
      <c r="B3191">
        <v>34</v>
      </c>
      <c r="C3191">
        <v>83</v>
      </c>
      <c r="D3191" s="3">
        <v>43404</v>
      </c>
      <c r="E3191" s="33">
        <v>18</v>
      </c>
      <c r="F3191">
        <v>1</v>
      </c>
      <c r="G3191">
        <f>+HLOOKUP(VLOOKUP($B3191,$Q$2:$R$42,2,0),costos_sf!$D$2:$AY$99,base_minorista!$A3191,0)</f>
        <v>25309858.402867403</v>
      </c>
      <c r="H3191">
        <f>+HLOOKUP(VLOOKUP($B3191,$Q$2:$R$42,2,0),creditos_sf!$D$2:$AY$99,base_minorista!$A3191,0)</f>
        <v>54876502.292102903</v>
      </c>
      <c r="I3191">
        <f>+HLOOKUP(VLOOKUP($B3191,$Q$2:$R$42,2,0),creditos_sf!$D$103:$AY$200,base_minorista!$A3191,0)</f>
        <v>31173264.4347771</v>
      </c>
      <c r="J3191">
        <f>+HLOOKUP(VLOOKUP($B3191,$Q$2:$R$42,2,0),Costo_fondeo!$D$3:$AY$100,base_minorista!$A3191,0)</f>
        <v>5.4776917129283014</v>
      </c>
      <c r="K3191">
        <f>+HLOOKUP(VLOOKUP($B3191,$Q$2:$R$42,2,0),Costo_provisiones!$D$3:$AY$100,base_minorista!$A3191,0)</f>
        <v>4.0544792772510601</v>
      </c>
      <c r="L3191">
        <f>+HLOOKUP(VLOOKUP($B3191,$Q$2:$R$42,2,0),Morosidad_control!$D$4:$AY$101,base_minorista!$A3191,0)</f>
        <v>10.15592310986373</v>
      </c>
      <c r="M3191">
        <f ca="1">+OFFSET(Capital_2!$D$2,base_minorista!A3191,0)</f>
        <v>3.4233579602032216</v>
      </c>
      <c r="N3191">
        <f>+HLOOKUP(VLOOKUP($B3191,$Q$2:$R$42,2,0),costo_laboral!$E$2:$AZ$99,base_minorista!$A3191,0)</f>
        <v>16.654151737114699</v>
      </c>
      <c r="O3191">
        <f>+HLOOKUP(VLOOKUP($B3191,$Q$2:$R$42,2,0),Participacion2!$D$2:$AO$99,base_minorista!$A3191,0)</f>
        <v>0.18562345468417402</v>
      </c>
    </row>
    <row r="3192" spans="1:15" ht="16.5" x14ac:dyDescent="0.3">
      <c r="A3192">
        <v>85</v>
      </c>
      <c r="B3192">
        <v>34</v>
      </c>
      <c r="C3192">
        <v>84</v>
      </c>
      <c r="D3192" s="3">
        <v>43434</v>
      </c>
      <c r="E3192" s="33">
        <v>18</v>
      </c>
      <c r="F3192">
        <v>1</v>
      </c>
      <c r="G3192">
        <f>+HLOOKUP(VLOOKUP($B3192,$Q$2:$R$42,2,0),costos_sf!$D$2:$AY$99,base_minorista!$A3192,0)</f>
        <v>25245009.631247804</v>
      </c>
      <c r="H3192">
        <f>+HLOOKUP(VLOOKUP($B3192,$Q$2:$R$42,2,0),creditos_sf!$D$2:$AY$99,base_minorista!$A3192,0)</f>
        <v>54825555.336589701</v>
      </c>
      <c r="I3192">
        <f>+HLOOKUP(VLOOKUP($B3192,$Q$2:$R$42,2,0),creditos_sf!$D$103:$AY$200,base_minorista!$A3192,0)</f>
        <v>31077521.110736601</v>
      </c>
      <c r="J3192">
        <f>+HLOOKUP(VLOOKUP($B3192,$Q$2:$R$42,2,0),Costo_fondeo!$D$3:$AY$100,base_minorista!$A3192,0)</f>
        <v>5.458580432759172</v>
      </c>
      <c r="K3192">
        <f>+HLOOKUP(VLOOKUP($B3192,$Q$2:$R$42,2,0),Costo_provisiones!$D$3:$AY$100,base_minorista!$A3192,0)</f>
        <v>3.8905572520269693</v>
      </c>
      <c r="L3192">
        <f>+HLOOKUP(VLOOKUP($B3192,$Q$2:$R$42,2,0),Morosidad_control!$D$4:$AY$101,base_minorista!$A3192,0)</f>
        <v>7.4345139732629208</v>
      </c>
      <c r="M3192">
        <f ca="1">+OFFSET(Capital_2!$D$2,base_minorista!A3192,0)</f>
        <v>3.4154915843908498</v>
      </c>
      <c r="N3192">
        <f>+HLOOKUP(VLOOKUP($B3192,$Q$2:$R$42,2,0),costo_laboral!$E$2:$AZ$99,base_minorista!$A3192,0)</f>
        <v>16.715197388728601</v>
      </c>
      <c r="O3192">
        <f>+HLOOKUP(VLOOKUP($B3192,$Q$2:$R$42,2,0),Participacion2!$D$2:$AO$99,base_minorista!$A3192,0)</f>
        <v>0.18437618796701166</v>
      </c>
    </row>
    <row r="3193" spans="1:15" ht="16.5" x14ac:dyDescent="0.3">
      <c r="A3193">
        <v>86</v>
      </c>
      <c r="B3193">
        <v>34</v>
      </c>
      <c r="C3193">
        <v>85</v>
      </c>
      <c r="D3193" s="3">
        <v>43465</v>
      </c>
      <c r="E3193" s="33">
        <v>18</v>
      </c>
      <c r="F3193">
        <v>1</v>
      </c>
      <c r="G3193">
        <f>+HLOOKUP(VLOOKUP($B3193,$Q$2:$R$42,2,0),costos_sf!$D$2:$AY$99,base_minorista!$A3193,0)</f>
        <v>25229922.848618098</v>
      </c>
      <c r="H3193">
        <f>+HLOOKUP(VLOOKUP($B3193,$Q$2:$R$42,2,0),creditos_sf!$D$2:$AY$99,base_minorista!$A3193,0)</f>
        <v>52617374.846430503</v>
      </c>
      <c r="I3193">
        <f>+HLOOKUP(VLOOKUP($B3193,$Q$2:$R$42,2,0),creditos_sf!$D$103:$AY$200,base_minorista!$A3193,0)</f>
        <v>30802164.851665299</v>
      </c>
      <c r="J3193">
        <f>+HLOOKUP(VLOOKUP($B3193,$Q$2:$R$42,2,0),Costo_fondeo!$D$3:$AY$100,base_minorista!$A3193,0)</f>
        <v>5.41884106175063</v>
      </c>
      <c r="K3193">
        <f>+HLOOKUP(VLOOKUP($B3193,$Q$2:$R$42,2,0),Costo_provisiones!$D$3:$AY$100,base_minorista!$A3193,0)</f>
        <v>3.631193963227243</v>
      </c>
      <c r="L3193">
        <f>+HLOOKUP(VLOOKUP($B3193,$Q$2:$R$42,2,0),Morosidad_control!$D$4:$AY$101,base_minorista!$A3193,0)</f>
        <v>5.8721712420116523</v>
      </c>
      <c r="M3193">
        <f ca="1">+OFFSET(Capital_2!$D$2,base_minorista!A3193,0)</f>
        <v>3.4351377010367652</v>
      </c>
      <c r="N3193">
        <f>+HLOOKUP(VLOOKUP($B3193,$Q$2:$R$42,2,0),costo_laboral!$E$2:$AZ$99,base_minorista!$A3193,0)</f>
        <v>17.218141319588302</v>
      </c>
      <c r="O3193">
        <f>+HLOOKUP(VLOOKUP($B3193,$Q$2:$R$42,2,0),Participacion2!$D$2:$AO$99,base_minorista!$A3193,0)</f>
        <v>0.17602028981306689</v>
      </c>
    </row>
    <row r="3194" spans="1:15" ht="16.5" x14ac:dyDescent="0.3">
      <c r="A3194">
        <v>87</v>
      </c>
      <c r="B3194">
        <v>34</v>
      </c>
      <c r="C3194">
        <v>86</v>
      </c>
      <c r="D3194" s="3">
        <v>43496</v>
      </c>
      <c r="E3194" s="33">
        <v>19</v>
      </c>
      <c r="F3194">
        <v>1</v>
      </c>
      <c r="G3194">
        <f>+HLOOKUP(VLOOKUP($B3194,$Q$2:$R$42,2,0),costos_sf!$D$2:$AY$99,base_minorista!$A3194,0)</f>
        <v>25325725.513221901</v>
      </c>
      <c r="H3194">
        <f>+HLOOKUP(VLOOKUP($B3194,$Q$2:$R$42,2,0),creditos_sf!$D$2:$AY$99,base_minorista!$A3194,0)</f>
        <v>52651062.298364401</v>
      </c>
      <c r="I3194">
        <f>+HLOOKUP(VLOOKUP($B3194,$Q$2:$R$42,2,0),creditos_sf!$D$103:$AY$200,base_minorista!$A3194,0)</f>
        <v>31423997.976759803</v>
      </c>
      <c r="J3194">
        <f>+HLOOKUP(VLOOKUP($B3194,$Q$2:$R$42,2,0),Costo_fondeo!$D$3:$AY$100,base_minorista!$A3194,0)</f>
        <v>5.393025521599939</v>
      </c>
      <c r="K3194">
        <f>+HLOOKUP(VLOOKUP($B3194,$Q$2:$R$42,2,0),Costo_provisiones!$D$3:$AY$100,base_minorista!$A3194,0)</f>
        <v>3.4842907217182</v>
      </c>
      <c r="L3194">
        <f>+HLOOKUP(VLOOKUP($B3194,$Q$2:$R$42,2,0),Morosidad_control!$D$4:$AY$101,base_minorista!$A3194,0)</f>
        <v>7.0791914343508839</v>
      </c>
      <c r="M3194">
        <f ca="1">+OFFSET(Capital_2!$D$2,base_minorista!A3194,0)</f>
        <v>3.144198069372997</v>
      </c>
      <c r="N3194">
        <f>+HLOOKUP(VLOOKUP($B3194,$Q$2:$R$42,2,0),costo_laboral!$E$2:$AZ$99,base_minorista!$A3194,0)</f>
        <v>17.352574178759799</v>
      </c>
      <c r="O3194">
        <f>+HLOOKUP(VLOOKUP($B3194,$Q$2:$R$42,2,0),Participacion2!$D$2:$AO$99,base_minorista!$A3194,0)</f>
        <v>0.17582379175805021</v>
      </c>
    </row>
    <row r="3195" spans="1:15" ht="16.5" x14ac:dyDescent="0.3">
      <c r="A3195">
        <v>88</v>
      </c>
      <c r="B3195">
        <v>34</v>
      </c>
      <c r="C3195">
        <v>87</v>
      </c>
      <c r="D3195" s="3">
        <v>43524</v>
      </c>
      <c r="E3195" s="33">
        <v>19</v>
      </c>
      <c r="F3195">
        <v>1</v>
      </c>
      <c r="G3195">
        <f>+HLOOKUP(VLOOKUP($B3195,$Q$2:$R$42,2,0),costos_sf!$D$2:$AY$99,base_minorista!$A3195,0)</f>
        <v>25389009.653903302</v>
      </c>
      <c r="H3195">
        <f>+HLOOKUP(VLOOKUP($B3195,$Q$2:$R$42,2,0),creditos_sf!$D$2:$AY$99,base_minorista!$A3195,0)</f>
        <v>52345596.110731699</v>
      </c>
      <c r="I3195">
        <f>+HLOOKUP(VLOOKUP($B3195,$Q$2:$R$42,2,0),creditos_sf!$D$103:$AY$200,base_minorista!$A3195,0)</f>
        <v>31118286.964933999</v>
      </c>
      <c r="J3195">
        <f>+HLOOKUP(VLOOKUP($B3195,$Q$2:$R$42,2,0),Costo_fondeo!$D$3:$AY$100,base_minorista!$A3195,0)</f>
        <v>5.3710531735991403</v>
      </c>
      <c r="K3195">
        <f>+HLOOKUP(VLOOKUP($B3195,$Q$2:$R$42,2,0),Costo_provisiones!$D$3:$AY$100,base_minorista!$A3195,0)</f>
        <v>3.3984562098338866</v>
      </c>
      <c r="L3195">
        <f>+HLOOKUP(VLOOKUP($B3195,$Q$2:$R$42,2,0),Morosidad_control!$D$4:$AY$101,base_minorista!$A3195,0)</f>
        <v>7.0721800378801509</v>
      </c>
      <c r="M3195">
        <f ca="1">+OFFSET(Capital_2!$D$2,base_minorista!A3195,0)</f>
        <v>3.1750048296191844</v>
      </c>
      <c r="N3195">
        <f>+HLOOKUP(VLOOKUP($B3195,$Q$2:$R$42,2,0),costo_laboral!$E$2:$AZ$99,base_minorista!$A3195,0)</f>
        <v>17.677844893708698</v>
      </c>
      <c r="O3195">
        <f>+HLOOKUP(VLOOKUP($B3195,$Q$2:$R$42,2,0),Participacion2!$D$2:$AO$99,base_minorista!$A3195,0)</f>
        <v>0.17334761602964394</v>
      </c>
    </row>
    <row r="3196" spans="1:15" ht="16.5" x14ac:dyDescent="0.3">
      <c r="A3196">
        <v>89</v>
      </c>
      <c r="B3196">
        <v>34</v>
      </c>
      <c r="C3196">
        <v>88</v>
      </c>
      <c r="D3196" s="3">
        <v>43555</v>
      </c>
      <c r="E3196" s="33">
        <v>19</v>
      </c>
      <c r="F3196">
        <v>1</v>
      </c>
      <c r="G3196">
        <f>+HLOOKUP(VLOOKUP($B3196,$Q$2:$R$42,2,0),costos_sf!$D$2:$AY$99,base_minorista!$A3196,0)</f>
        <v>25413358.113358002</v>
      </c>
      <c r="H3196">
        <f>+HLOOKUP(VLOOKUP($B3196,$Q$2:$R$42,2,0),creditos_sf!$D$2:$AY$99,base_minorista!$A3196,0)</f>
        <v>52225640.162786201</v>
      </c>
      <c r="I3196">
        <f>+HLOOKUP(VLOOKUP($B3196,$Q$2:$R$42,2,0),creditos_sf!$D$103:$AY$200,base_minorista!$A3196,0)</f>
        <v>32397439.313999701</v>
      </c>
      <c r="J3196">
        <f>+HLOOKUP(VLOOKUP($B3196,$Q$2:$R$42,2,0),Costo_fondeo!$D$3:$AY$100,base_minorista!$A3196,0)</f>
        <v>5.3433701693419682</v>
      </c>
      <c r="K3196">
        <f>+HLOOKUP(VLOOKUP($B3196,$Q$2:$R$42,2,0),Costo_provisiones!$D$3:$AY$100,base_minorista!$A3196,0)</f>
        <v>3.3074685755130555</v>
      </c>
      <c r="L3196">
        <f>+HLOOKUP(VLOOKUP($B3196,$Q$2:$R$42,2,0),Morosidad_control!$D$4:$AY$101,base_minorista!$A3196,0)</f>
        <v>9.0322874037908818</v>
      </c>
      <c r="M3196">
        <f ca="1">+OFFSET(Capital_2!$D$2,base_minorista!A3196,0)</f>
        <v>3.2070490236396596</v>
      </c>
      <c r="N3196">
        <f>+HLOOKUP(VLOOKUP($B3196,$Q$2:$R$42,2,0),costo_laboral!$E$2:$AZ$99,base_minorista!$A3196,0)</f>
        <v>17.474499859553699</v>
      </c>
      <c r="O3196">
        <f>+HLOOKUP(VLOOKUP($B3196,$Q$2:$R$42,2,0),Participacion2!$D$2:$AO$99,base_minorista!$A3196,0)</f>
        <v>0.17161568792767981</v>
      </c>
    </row>
    <row r="3197" spans="1:15" ht="16.5" x14ac:dyDescent="0.3">
      <c r="A3197">
        <v>90</v>
      </c>
      <c r="B3197">
        <v>34</v>
      </c>
      <c r="C3197">
        <v>89</v>
      </c>
      <c r="D3197" s="3">
        <v>43585</v>
      </c>
      <c r="E3197" s="33">
        <v>19</v>
      </c>
      <c r="F3197">
        <v>1</v>
      </c>
      <c r="G3197">
        <f>+HLOOKUP(VLOOKUP($B3197,$Q$2:$R$42,2,0),costos_sf!$D$2:$AY$99,base_minorista!$A3197,0)</f>
        <v>25425114.947355401</v>
      </c>
      <c r="H3197">
        <f>+HLOOKUP(VLOOKUP($B3197,$Q$2:$R$42,2,0),creditos_sf!$D$2:$AY$99,base_minorista!$A3197,0)</f>
        <v>51235269.253231801</v>
      </c>
      <c r="I3197">
        <f>+HLOOKUP(VLOOKUP($B3197,$Q$2:$R$42,2,0),creditos_sf!$D$103:$AY$200,base_minorista!$A3197,0)</f>
        <v>32035173.2202021</v>
      </c>
      <c r="J3197">
        <f>+HLOOKUP(VLOOKUP($B3197,$Q$2:$R$42,2,0),Costo_fondeo!$D$3:$AY$100,base_minorista!$A3197,0)</f>
        <v>5.3113759054618512</v>
      </c>
      <c r="K3197">
        <f>+HLOOKUP(VLOOKUP($B3197,$Q$2:$R$42,2,0),Costo_provisiones!$D$3:$AY$100,base_minorista!$A3197,0)</f>
        <v>3.2471136806893162</v>
      </c>
      <c r="L3197">
        <f>+HLOOKUP(VLOOKUP($B3197,$Q$2:$R$42,2,0),Morosidad_control!$D$4:$AY$101,base_minorista!$A3197,0)</f>
        <v>7.8389847800845933</v>
      </c>
      <c r="M3197">
        <f ca="1">+OFFSET(Capital_2!$D$2,base_minorista!A3197,0)</f>
        <v>3.2607827391957867</v>
      </c>
      <c r="N3197">
        <f>+HLOOKUP(VLOOKUP($B3197,$Q$2:$R$42,2,0),costo_laboral!$E$2:$AZ$99,base_minorista!$A3197,0)</f>
        <v>17.972301441928099</v>
      </c>
      <c r="O3197">
        <f>+HLOOKUP(VLOOKUP($B3197,$Q$2:$R$42,2,0),Participacion2!$D$2:$AO$99,base_minorista!$A3197,0)</f>
        <v>0.16951767903887455</v>
      </c>
    </row>
    <row r="3198" spans="1:15" ht="16.5" x14ac:dyDescent="0.3">
      <c r="A3198">
        <v>91</v>
      </c>
      <c r="B3198">
        <v>34</v>
      </c>
      <c r="C3198">
        <v>90</v>
      </c>
      <c r="D3198" s="3">
        <v>43616</v>
      </c>
      <c r="E3198" s="33">
        <v>19</v>
      </c>
      <c r="F3198">
        <v>1</v>
      </c>
      <c r="G3198">
        <f>+HLOOKUP(VLOOKUP($B3198,$Q$2:$R$42,2,0),costos_sf!$D$2:$AY$99,base_minorista!$A3198,0)</f>
        <v>25578109.8111219</v>
      </c>
      <c r="H3198">
        <f>+HLOOKUP(VLOOKUP($B3198,$Q$2:$R$42,2,0),creditos_sf!$D$2:$AY$99,base_minorista!$A3198,0)</f>
        <v>51428736.117001496</v>
      </c>
      <c r="I3198">
        <f>+HLOOKUP(VLOOKUP($B3198,$Q$2:$R$42,2,0),creditos_sf!$D$103:$AY$200,base_minorista!$A3198,0)</f>
        <v>33989368.103564702</v>
      </c>
      <c r="J3198">
        <f>+HLOOKUP(VLOOKUP($B3198,$Q$2:$R$42,2,0),Costo_fondeo!$D$3:$AY$100,base_minorista!$A3198,0)</f>
        <v>5.2726229541329781</v>
      </c>
      <c r="K3198">
        <f>+HLOOKUP(VLOOKUP($B3198,$Q$2:$R$42,2,0),Costo_provisiones!$D$3:$AY$100,base_minorista!$A3198,0)</f>
        <v>3.4042715313179679</v>
      </c>
      <c r="L3198">
        <f>+HLOOKUP(VLOOKUP($B3198,$Q$2:$R$42,2,0),Morosidad_control!$D$4:$AY$101,base_minorista!$A3198,0)</f>
        <v>6.5831949192874273</v>
      </c>
      <c r="M3198">
        <f ca="1">+OFFSET(Capital_2!$D$2,base_minorista!A3198,0)</f>
        <v>3.2822741119614118</v>
      </c>
      <c r="N3198">
        <f>+HLOOKUP(VLOOKUP($B3198,$Q$2:$R$42,2,0),costo_laboral!$E$2:$AZ$99,base_minorista!$A3198,0)</f>
        <v>17.435730772451699</v>
      </c>
      <c r="O3198">
        <f>+HLOOKUP(VLOOKUP($B3198,$Q$2:$R$42,2,0),Participacion2!$D$2:$AO$99,base_minorista!$A3198,0)</f>
        <v>0.16810561040166516</v>
      </c>
    </row>
    <row r="3199" spans="1:15" ht="16.5" x14ac:dyDescent="0.3">
      <c r="A3199">
        <v>92</v>
      </c>
      <c r="B3199">
        <v>34</v>
      </c>
      <c r="C3199">
        <v>91</v>
      </c>
      <c r="D3199" s="3">
        <v>43646</v>
      </c>
      <c r="E3199" s="33">
        <v>19</v>
      </c>
      <c r="F3199">
        <v>1</v>
      </c>
      <c r="G3199">
        <f>+HLOOKUP(VLOOKUP($B3199,$Q$2:$R$42,2,0),costos_sf!$D$2:$AY$99,base_minorista!$A3199,0)</f>
        <v>25853478.739826702</v>
      </c>
      <c r="H3199">
        <f>+HLOOKUP(VLOOKUP($B3199,$Q$2:$R$42,2,0),creditos_sf!$D$2:$AY$99,base_minorista!$A3199,0)</f>
        <v>51633889.5351827</v>
      </c>
      <c r="I3199">
        <f>+HLOOKUP(VLOOKUP($B3199,$Q$2:$R$42,2,0),creditos_sf!$D$103:$AY$200,base_minorista!$A3199,0)</f>
        <v>35989629.6745665</v>
      </c>
      <c r="J3199">
        <f>+HLOOKUP(VLOOKUP($B3199,$Q$2:$R$42,2,0),Costo_fondeo!$D$3:$AY$100,base_minorista!$A3199,0)</f>
        <v>5.2562309545258525</v>
      </c>
      <c r="K3199">
        <f>+HLOOKUP(VLOOKUP($B3199,$Q$2:$R$42,2,0),Costo_provisiones!$D$3:$AY$100,base_minorista!$A3199,0)</f>
        <v>3.4841476381559495</v>
      </c>
      <c r="L3199">
        <f>+HLOOKUP(VLOOKUP($B3199,$Q$2:$R$42,2,0),Morosidad_control!$D$4:$AY$101,base_minorista!$A3199,0)</f>
        <v>6.3532635673823599</v>
      </c>
      <c r="M3199">
        <f ca="1">+OFFSET(Capital_2!$D$2,base_minorista!A3199,0)</f>
        <v>3.3170358226156935</v>
      </c>
      <c r="N3199">
        <f>+HLOOKUP(VLOOKUP($B3199,$Q$2:$R$42,2,0),costo_laboral!$E$2:$AZ$99,base_minorista!$A3199,0)</f>
        <v>17.228378087496299</v>
      </c>
      <c r="O3199">
        <f>+HLOOKUP(VLOOKUP($B3199,$Q$2:$R$42,2,0),Participacion2!$D$2:$AO$99,base_minorista!$A3199,0)</f>
        <v>0.16984929413564109</v>
      </c>
    </row>
    <row r="3200" spans="1:15" ht="16.5" x14ac:dyDescent="0.3">
      <c r="A3200">
        <v>93</v>
      </c>
      <c r="B3200">
        <v>34</v>
      </c>
      <c r="C3200">
        <v>92</v>
      </c>
      <c r="D3200" s="3">
        <v>43677</v>
      </c>
      <c r="E3200" s="33">
        <v>19</v>
      </c>
      <c r="F3200">
        <v>1</v>
      </c>
      <c r="G3200">
        <f>+HLOOKUP(VLOOKUP($B3200,$Q$2:$R$42,2,0),costos_sf!$D$2:$AY$99,base_minorista!$A3200,0)</f>
        <v>26030210.585922901</v>
      </c>
      <c r="H3200">
        <f>+HLOOKUP(VLOOKUP($B3200,$Q$2:$R$42,2,0),creditos_sf!$D$2:$AY$99,base_minorista!$A3200,0)</f>
        <v>51722948.356734902</v>
      </c>
      <c r="I3200">
        <f>+HLOOKUP(VLOOKUP($B3200,$Q$2:$R$42,2,0),creditos_sf!$D$103:$AY$200,base_minorista!$A3200,0)</f>
        <v>35943423.700913697</v>
      </c>
      <c r="J3200">
        <f>+HLOOKUP(VLOOKUP($B3200,$Q$2:$R$42,2,0),Costo_fondeo!$D$3:$AY$100,base_minorista!$A3200,0)</f>
        <v>5.2270462384475547</v>
      </c>
      <c r="K3200">
        <f>+HLOOKUP(VLOOKUP($B3200,$Q$2:$R$42,2,0),Costo_provisiones!$D$3:$AY$100,base_minorista!$A3200,0)</f>
        <v>3.6331629323851171</v>
      </c>
      <c r="L3200">
        <f>+HLOOKUP(VLOOKUP($B3200,$Q$2:$R$42,2,0),Morosidad_control!$D$4:$AY$101,base_minorista!$A3200,0)</f>
        <v>5.6464167311043907</v>
      </c>
      <c r="M3200">
        <f ca="1">+OFFSET(Capital_2!$D$2,base_minorista!A3200,0)</f>
        <v>3.3472847310217735</v>
      </c>
      <c r="N3200">
        <f>+HLOOKUP(VLOOKUP($B3200,$Q$2:$R$42,2,0),costo_laboral!$E$2:$AZ$99,base_minorista!$A3200,0)</f>
        <v>17.591505549598399</v>
      </c>
      <c r="O3200">
        <f>+HLOOKUP(VLOOKUP($B3200,$Q$2:$R$42,2,0),Participacion2!$D$2:$AO$99,base_minorista!$A3200,0)</f>
        <v>0.17046560752477721</v>
      </c>
    </row>
    <row r="3201" spans="1:15" ht="16.5" x14ac:dyDescent="0.3">
      <c r="A3201">
        <v>94</v>
      </c>
      <c r="B3201">
        <v>34</v>
      </c>
      <c r="C3201">
        <v>93</v>
      </c>
      <c r="D3201" s="3">
        <v>43708</v>
      </c>
      <c r="E3201" s="33">
        <v>19</v>
      </c>
      <c r="F3201">
        <v>1</v>
      </c>
      <c r="G3201">
        <f>+HLOOKUP(VLOOKUP($B3201,$Q$2:$R$42,2,0),costos_sf!$D$2:$AY$99,base_minorista!$A3201,0)</f>
        <v>26140066.317607898</v>
      </c>
      <c r="H3201">
        <f>+HLOOKUP(VLOOKUP($B3201,$Q$2:$R$42,2,0),creditos_sf!$D$2:$AY$99,base_minorista!$A3201,0)</f>
        <v>52341430.370421797</v>
      </c>
      <c r="I3201">
        <f>+HLOOKUP(VLOOKUP($B3201,$Q$2:$R$42,2,0),creditos_sf!$D$103:$AY$200,base_minorista!$A3201,0)</f>
        <v>34395814.715560399</v>
      </c>
      <c r="J3201">
        <f>+HLOOKUP(VLOOKUP($B3201,$Q$2:$R$42,2,0),Costo_fondeo!$D$3:$AY$100,base_minorista!$A3201,0)</f>
        <v>5.1950502036984272</v>
      </c>
      <c r="K3201">
        <f>+HLOOKUP(VLOOKUP($B3201,$Q$2:$R$42,2,0),Costo_provisiones!$D$3:$AY$100,base_minorista!$A3201,0)</f>
        <v>3.6035447327540089</v>
      </c>
      <c r="L3201">
        <f>+HLOOKUP(VLOOKUP($B3201,$Q$2:$R$42,2,0),Morosidad_control!$D$4:$AY$101,base_minorista!$A3201,0)</f>
        <v>5.1201847102686724</v>
      </c>
      <c r="M3201">
        <f ca="1">+OFFSET(Capital_2!$D$2,base_minorista!A3201,0)</f>
        <v>3.3701430151037046</v>
      </c>
      <c r="N3201">
        <f>+HLOOKUP(VLOOKUP($B3201,$Q$2:$R$42,2,0),costo_laboral!$E$2:$AZ$99,base_minorista!$A3201,0)</f>
        <v>17.676621056898199</v>
      </c>
      <c r="O3201">
        <f>+HLOOKUP(VLOOKUP($B3201,$Q$2:$R$42,2,0),Participacion2!$D$2:$AO$99,base_minorista!$A3201,0)</f>
        <v>0.16961067613771871</v>
      </c>
    </row>
    <row r="3202" spans="1:15" ht="16.5" x14ac:dyDescent="0.3">
      <c r="A3202">
        <v>95</v>
      </c>
      <c r="B3202">
        <v>34</v>
      </c>
      <c r="C3202">
        <v>94</v>
      </c>
      <c r="D3202" s="3">
        <v>43738</v>
      </c>
      <c r="E3202" s="33">
        <v>19</v>
      </c>
      <c r="F3202">
        <v>1</v>
      </c>
      <c r="G3202">
        <f>+HLOOKUP(VLOOKUP($B3202,$Q$2:$R$42,2,0),costos_sf!$D$2:$AY$99,base_minorista!$A3202,0)</f>
        <v>25996629.041723501</v>
      </c>
      <c r="H3202">
        <f>+HLOOKUP(VLOOKUP($B3202,$Q$2:$R$42,2,0),creditos_sf!$D$2:$AY$99,base_minorista!$A3202,0)</f>
        <v>52594861.143889502</v>
      </c>
      <c r="I3202">
        <f>+HLOOKUP(VLOOKUP($B3202,$Q$2:$R$42,2,0),creditos_sf!$D$103:$AY$200,base_minorista!$A3202,0)</f>
        <v>33702968.110865198</v>
      </c>
      <c r="J3202">
        <f>+HLOOKUP(VLOOKUP($B3202,$Q$2:$R$42,2,0),Costo_fondeo!$D$3:$AY$100,base_minorista!$A3202,0)</f>
        <v>5.1716165462247412</v>
      </c>
      <c r="K3202">
        <f>+HLOOKUP(VLOOKUP($B3202,$Q$2:$R$42,2,0),Costo_provisiones!$D$3:$AY$100,base_minorista!$A3202,0)</f>
        <v>3.5566346552740393</v>
      </c>
      <c r="L3202">
        <f>+HLOOKUP(VLOOKUP($B3202,$Q$2:$R$42,2,0),Morosidad_control!$D$4:$AY$101,base_minorista!$A3202,0)</f>
        <v>5.1292106590026645</v>
      </c>
      <c r="M3202">
        <f ca="1">+OFFSET(Capital_2!$D$2,base_minorista!A3202,0)</f>
        <v>3.3849357024511626</v>
      </c>
      <c r="N3202">
        <f>+HLOOKUP(VLOOKUP($B3202,$Q$2:$R$42,2,0),costo_laboral!$E$2:$AZ$99,base_minorista!$A3202,0)</f>
        <v>17.9716749016508</v>
      </c>
      <c r="O3202">
        <f>+HLOOKUP(VLOOKUP($B3202,$Q$2:$R$42,2,0),Participacion2!$D$2:$AO$99,base_minorista!$A3202,0)</f>
        <v>0.17075522410886332</v>
      </c>
    </row>
    <row r="3203" spans="1:15" ht="16.5" x14ac:dyDescent="0.3">
      <c r="A3203">
        <v>96</v>
      </c>
      <c r="B3203">
        <v>34</v>
      </c>
      <c r="C3203">
        <v>95</v>
      </c>
      <c r="D3203" s="3">
        <v>43769</v>
      </c>
      <c r="E3203" s="33">
        <v>19</v>
      </c>
      <c r="F3203">
        <v>1</v>
      </c>
      <c r="G3203">
        <f>+HLOOKUP(VLOOKUP($B3203,$Q$2:$R$42,2,0),costos_sf!$D$2:$AY$99,base_minorista!$A3203,0)</f>
        <v>26032952.820305903</v>
      </c>
      <c r="H3203">
        <f>+HLOOKUP(VLOOKUP($B3203,$Q$2:$R$42,2,0),creditos_sf!$D$2:$AY$99,base_minorista!$A3203,0)</f>
        <v>53105595.408651404</v>
      </c>
      <c r="I3203">
        <f>+HLOOKUP(VLOOKUP($B3203,$Q$2:$R$42,2,0),creditos_sf!$D$103:$AY$200,base_minorista!$A3203,0)</f>
        <v>32974235.069325101</v>
      </c>
      <c r="J3203">
        <f>+HLOOKUP(VLOOKUP($B3203,$Q$2:$R$42,2,0),Costo_fondeo!$D$3:$AY$100,base_minorista!$A3203,0)</f>
        <v>5.1387079334693739</v>
      </c>
      <c r="K3203">
        <f>+HLOOKUP(VLOOKUP($B3203,$Q$2:$R$42,2,0),Costo_provisiones!$D$3:$AY$100,base_minorista!$A3203,0)</f>
        <v>3.6568810535375107</v>
      </c>
      <c r="L3203">
        <f>+HLOOKUP(VLOOKUP($B3203,$Q$2:$R$42,2,0),Morosidad_control!$D$4:$AY$101,base_minorista!$A3203,0)</f>
        <v>4.0335692355032675</v>
      </c>
      <c r="M3203">
        <f ca="1">+OFFSET(Capital_2!$D$2,base_minorista!A3203,0)</f>
        <v>3.4123935475815319</v>
      </c>
      <c r="N3203">
        <f>+HLOOKUP(VLOOKUP($B3203,$Q$2:$R$42,2,0),costo_laboral!$E$2:$AZ$99,base_minorista!$A3203,0)</f>
        <v>18.0734411645604</v>
      </c>
      <c r="O3203">
        <f>+HLOOKUP(VLOOKUP($B3203,$Q$2:$R$42,2,0),Participacion2!$D$2:$AO$99,base_minorista!$A3203,0)</f>
        <v>0.17053395909638427</v>
      </c>
    </row>
    <row r="3204" spans="1:15" ht="16.5" x14ac:dyDescent="0.3">
      <c r="A3204">
        <v>97</v>
      </c>
      <c r="B3204">
        <v>34</v>
      </c>
      <c r="C3204">
        <v>96</v>
      </c>
      <c r="D3204" s="3">
        <v>43799</v>
      </c>
      <c r="E3204" s="33">
        <v>19</v>
      </c>
      <c r="F3204">
        <v>1</v>
      </c>
      <c r="G3204">
        <f>+HLOOKUP(VLOOKUP($B3204,$Q$2:$R$42,2,0),costos_sf!$D$2:$AY$99,base_minorista!$A3204,0)</f>
        <v>26001730.312500399</v>
      </c>
      <c r="H3204">
        <f>+HLOOKUP(VLOOKUP($B3204,$Q$2:$R$42,2,0),creditos_sf!$D$2:$AY$99,base_minorista!$A3204,0)</f>
        <v>53834081.9309517</v>
      </c>
      <c r="I3204">
        <f>+HLOOKUP(VLOOKUP($B3204,$Q$2:$R$42,2,0),creditos_sf!$D$103:$AY$200,base_minorista!$A3204,0)</f>
        <v>32607209.8478477</v>
      </c>
      <c r="J3204">
        <f>+HLOOKUP(VLOOKUP($B3204,$Q$2:$R$42,2,0),Costo_fondeo!$D$3:$AY$100,base_minorista!$A3204,0)</f>
        <v>5.1084392443773572</v>
      </c>
      <c r="K3204">
        <f>+HLOOKUP(VLOOKUP($B3204,$Q$2:$R$42,2,0),Costo_provisiones!$D$3:$AY$100,base_minorista!$A3204,0)</f>
        <v>3.7599495111599537</v>
      </c>
      <c r="L3204">
        <f>+HLOOKUP(VLOOKUP($B3204,$Q$2:$R$42,2,0),Morosidad_control!$D$4:$AY$101,base_minorista!$A3204,0)</f>
        <v>4.5539046682920361</v>
      </c>
      <c r="M3204">
        <f ca="1">+OFFSET(Capital_2!$D$2,base_minorista!A3204,0)</f>
        <v>3.3960163093664169</v>
      </c>
      <c r="N3204">
        <f>+HLOOKUP(VLOOKUP($B3204,$Q$2:$R$42,2,0),costo_laboral!$E$2:$AZ$99,base_minorista!$A3204,0)</f>
        <v>18.075563486870401</v>
      </c>
      <c r="O3204">
        <f>+HLOOKUP(VLOOKUP($B3204,$Q$2:$R$42,2,0),Participacion2!$D$2:$AO$99,base_minorista!$A3204,0)</f>
        <v>0.17156141857524876</v>
      </c>
    </row>
    <row r="3205" spans="1:15" ht="16.5" x14ac:dyDescent="0.3">
      <c r="A3205">
        <v>98</v>
      </c>
      <c r="B3205">
        <v>34</v>
      </c>
      <c r="C3205">
        <v>97</v>
      </c>
      <c r="D3205" s="3">
        <v>43830</v>
      </c>
      <c r="E3205" s="33">
        <v>19</v>
      </c>
      <c r="F3205">
        <v>1</v>
      </c>
      <c r="G3205">
        <f>+HLOOKUP(VLOOKUP($B3205,$Q$2:$R$42,2,0),costos_sf!$D$2:$AY$99,base_minorista!$A3205,0)</f>
        <v>26077575.063014302</v>
      </c>
      <c r="H3205">
        <f>+HLOOKUP(VLOOKUP($B3205,$Q$2:$R$42,2,0),creditos_sf!$D$2:$AY$99,base_minorista!$A3205,0)</f>
        <v>53764986.936437599</v>
      </c>
      <c r="I3205">
        <f>+HLOOKUP(VLOOKUP($B3205,$Q$2:$R$42,2,0),creditos_sf!$D$103:$AY$200,base_minorista!$A3205,0)</f>
        <v>31287286.886634503</v>
      </c>
      <c r="J3205">
        <f>+HLOOKUP(VLOOKUP($B3205,$Q$2:$R$42,2,0),Costo_fondeo!$D$3:$AY$100,base_minorista!$A3205,0)</f>
        <v>5.0974920736181453</v>
      </c>
      <c r="K3205">
        <f>+HLOOKUP(VLOOKUP($B3205,$Q$2:$R$42,2,0),Costo_provisiones!$D$3:$AY$100,base_minorista!$A3205,0)</f>
        <v>3.9715377712285909</v>
      </c>
      <c r="L3205">
        <f>+HLOOKUP(VLOOKUP($B3205,$Q$2:$R$42,2,0),Morosidad_control!$D$4:$AY$101,base_minorista!$A3205,0)</f>
        <v>4.4837147228474832</v>
      </c>
      <c r="M3205">
        <f ca="1">+OFFSET(Capital_2!$D$2,base_minorista!A3205,0)</f>
        <v>3.3787771447242938</v>
      </c>
      <c r="N3205">
        <f>+HLOOKUP(VLOOKUP($B3205,$Q$2:$R$42,2,0),costo_laboral!$E$2:$AZ$99,base_minorista!$A3205,0)</f>
        <v>18.253200456230498</v>
      </c>
      <c r="O3205">
        <f>+HLOOKUP(VLOOKUP($B3205,$Q$2:$R$42,2,0),Participacion2!$D$2:$AO$99,base_minorista!$A3205,0)</f>
        <v>0.16926933746891284</v>
      </c>
    </row>
    <row r="3206" spans="1:15" ht="16.5" x14ac:dyDescent="0.3">
      <c r="A3206">
        <v>2</v>
      </c>
      <c r="B3206">
        <v>35</v>
      </c>
      <c r="C3206">
        <v>1</v>
      </c>
      <c r="D3206" s="3">
        <v>40908</v>
      </c>
      <c r="E3206" s="33">
        <v>11</v>
      </c>
      <c r="F3206">
        <v>2</v>
      </c>
      <c r="G3206">
        <f>+HLOOKUP(VLOOKUP($B3206,$Q$2:$R$42,2,0),costos_sf!$D$2:$AY$99,base_minorista!$A3206,0)</f>
        <v>59947555.007200196</v>
      </c>
      <c r="H3206">
        <f>+HLOOKUP(VLOOKUP($B3206,$Q$2:$R$42,2,0),creditos_sf!$D$2:$AY$99,base_minorista!$A3206,0)</f>
        <v>135251900.95084599</v>
      </c>
      <c r="I3206">
        <f>+HLOOKUP(VLOOKUP($B3206,$Q$2:$R$42,2,0),creditos_sf!$D$103:$AY$200,base_minorista!$A3206,0)</f>
        <v>138686190.06495202</v>
      </c>
      <c r="J3206">
        <f>+HLOOKUP(VLOOKUP($B3206,$Q$2:$R$42,2,0),Costo_fondeo!$D$3:$AY$100,base_minorista!$A3206,0)</f>
        <v>7.1986657812536547</v>
      </c>
      <c r="K3206">
        <f>+HLOOKUP(VLOOKUP($B3206,$Q$2:$R$42,2,0),Costo_provisiones!$D$3:$AY$100,base_minorista!$A3206,0)</f>
        <v>3.4926199215065719</v>
      </c>
      <c r="L3206">
        <f>+HLOOKUP(VLOOKUP($B3206,$Q$2:$R$42,2,0),Morosidad_control!$D$4:$AY$101,base_minorista!$A3206,0)</f>
        <v>5.2320330381025579</v>
      </c>
      <c r="M3206">
        <f ca="1">+OFFSET(Capital_2!$D$2,base_minorista!A3206,0)</f>
        <v>3.518992143247762</v>
      </c>
      <c r="N3206">
        <f>+HLOOKUP(VLOOKUP($B3206,$Q$2:$R$42,2,0),costo_laboral!$E$2:$AZ$99,base_minorista!$A3206,0)</f>
        <v>11.2736317493562</v>
      </c>
      <c r="O3206">
        <f>+HLOOKUP(VLOOKUP($B3206,$Q$2:$R$42,2,0),Participacion2!$D$2:$AO$99,base_minorista!$A3206,0)</f>
        <v>0.55338953357682574</v>
      </c>
    </row>
    <row r="3207" spans="1:15" ht="16.5" x14ac:dyDescent="0.3">
      <c r="A3207">
        <v>3</v>
      </c>
      <c r="B3207">
        <v>35</v>
      </c>
      <c r="C3207">
        <v>2</v>
      </c>
      <c r="D3207" s="3">
        <v>40939</v>
      </c>
      <c r="E3207" s="33">
        <v>12</v>
      </c>
      <c r="F3207">
        <v>2</v>
      </c>
      <c r="G3207">
        <f>+HLOOKUP(VLOOKUP($B3207,$Q$2:$R$42,2,0),costos_sf!$D$2:$AY$99,base_minorista!$A3207,0)</f>
        <v>56064066.966532148</v>
      </c>
      <c r="H3207">
        <f>+HLOOKUP(VLOOKUP($B3207,$Q$2:$R$42,2,0),creditos_sf!$D$2:$AY$99,base_minorista!$A3207,0)</f>
        <v>135931730.06103399</v>
      </c>
      <c r="I3207">
        <f>+HLOOKUP(VLOOKUP($B3207,$Q$2:$R$42,2,0),creditos_sf!$D$103:$AY$200,base_minorista!$A3207,0)</f>
        <v>138487272.812177</v>
      </c>
      <c r="J3207">
        <f>+HLOOKUP(VLOOKUP($B3207,$Q$2:$R$42,2,0),Costo_fondeo!$D$3:$AY$100,base_minorista!$A3207,0)</f>
        <v>7.1546069968135946</v>
      </c>
      <c r="K3207">
        <f>+HLOOKUP(VLOOKUP($B3207,$Q$2:$R$42,2,0),Costo_provisiones!$D$3:$AY$100,base_minorista!$A3207,0)</f>
        <v>3.2144936640605235</v>
      </c>
      <c r="L3207">
        <f>+HLOOKUP(VLOOKUP($B3207,$Q$2:$R$42,2,0),Morosidad_control!$D$4:$AY$101,base_minorista!$A3207,0)</f>
        <v>5.5536963552215068</v>
      </c>
      <c r="M3207">
        <f ca="1">+OFFSET(Capital_2!$D$2,base_minorista!A3207,0)</f>
        <v>3.5649149268123814</v>
      </c>
      <c r="N3207">
        <f>+HLOOKUP(VLOOKUP($B3207,$Q$2:$R$42,2,0),costo_laboral!$E$2:$AZ$99,base_minorista!$A3207,0)</f>
        <v>9.8850858823521204</v>
      </c>
      <c r="O3207">
        <f>+HLOOKUP(VLOOKUP($B3207,$Q$2:$R$42,2,0),Participacion2!$D$2:$AO$99,base_minorista!$A3207,0)</f>
        <v>0.55158039527685299</v>
      </c>
    </row>
    <row r="3208" spans="1:15" ht="16.5" x14ac:dyDescent="0.3">
      <c r="A3208">
        <v>4</v>
      </c>
      <c r="B3208">
        <v>35</v>
      </c>
      <c r="C3208">
        <v>3</v>
      </c>
      <c r="D3208" s="3">
        <v>40968</v>
      </c>
      <c r="E3208" s="33">
        <v>12</v>
      </c>
      <c r="F3208">
        <v>2</v>
      </c>
      <c r="G3208">
        <f>+HLOOKUP(VLOOKUP($B3208,$Q$2:$R$42,2,0),costos_sf!$D$2:$AY$99,base_minorista!$A3208,0)</f>
        <v>57582943.775808185</v>
      </c>
      <c r="H3208">
        <f>+HLOOKUP(VLOOKUP($B3208,$Q$2:$R$42,2,0),creditos_sf!$D$2:$AY$99,base_minorista!$A3208,0)</f>
        <v>138689650.77468598</v>
      </c>
      <c r="I3208">
        <f>+HLOOKUP(VLOOKUP($B3208,$Q$2:$R$42,2,0),creditos_sf!$D$103:$AY$200,base_minorista!$A3208,0)</f>
        <v>139458001.86426201</v>
      </c>
      <c r="J3208">
        <f>+HLOOKUP(VLOOKUP($B3208,$Q$2:$R$42,2,0),Costo_fondeo!$D$3:$AY$100,base_minorista!$A3208,0)</f>
        <v>7.1325633098921246</v>
      </c>
      <c r="K3208">
        <f>+HLOOKUP(VLOOKUP($B3208,$Q$2:$R$42,2,0),Costo_provisiones!$D$3:$AY$100,base_minorista!$A3208,0)</f>
        <v>3.5712703500679357</v>
      </c>
      <c r="L3208">
        <f>+HLOOKUP(VLOOKUP($B3208,$Q$2:$R$42,2,0),Morosidad_control!$D$4:$AY$101,base_minorista!$A3208,0)</f>
        <v>5.6662450661597186</v>
      </c>
      <c r="M3208">
        <f ca="1">+OFFSET(Capital_2!$D$2,base_minorista!A3208,0)</f>
        <v>3.6045728554123184</v>
      </c>
      <c r="N3208">
        <f>+HLOOKUP(VLOOKUP($B3208,$Q$2:$R$42,2,0),costo_laboral!$E$2:$AZ$99,base_minorista!$A3208,0)</f>
        <v>9.8854804865999704</v>
      </c>
      <c r="O3208">
        <f>+HLOOKUP(VLOOKUP($B3208,$Q$2:$R$42,2,0),Participacion2!$D$2:$AO$99,base_minorista!$A3208,0)</f>
        <v>0.5552134086725582</v>
      </c>
    </row>
    <row r="3209" spans="1:15" ht="16.5" x14ac:dyDescent="0.3">
      <c r="A3209">
        <v>5</v>
      </c>
      <c r="B3209">
        <v>35</v>
      </c>
      <c r="C3209">
        <v>4</v>
      </c>
      <c r="D3209" s="3">
        <v>40999</v>
      </c>
      <c r="E3209" s="33">
        <v>12</v>
      </c>
      <c r="F3209">
        <v>2</v>
      </c>
      <c r="G3209">
        <f>+HLOOKUP(VLOOKUP($B3209,$Q$2:$R$42,2,0),costos_sf!$D$2:$AY$99,base_minorista!$A3209,0)</f>
        <v>57971339.532619804</v>
      </c>
      <c r="H3209">
        <f>+HLOOKUP(VLOOKUP($B3209,$Q$2:$R$42,2,0),creditos_sf!$D$2:$AY$99,base_minorista!$A3209,0)</f>
        <v>140199687.70386299</v>
      </c>
      <c r="I3209">
        <f>+HLOOKUP(VLOOKUP($B3209,$Q$2:$R$42,2,0),creditos_sf!$D$103:$AY$200,base_minorista!$A3209,0)</f>
        <v>139578550.71243802</v>
      </c>
      <c r="J3209">
        <f>+HLOOKUP(VLOOKUP($B3209,$Q$2:$R$42,2,0),Costo_fondeo!$D$3:$AY$100,base_minorista!$A3209,0)</f>
        <v>7.0743906611071079</v>
      </c>
      <c r="K3209">
        <f>+HLOOKUP(VLOOKUP($B3209,$Q$2:$R$42,2,0),Costo_provisiones!$D$3:$AY$100,base_minorista!$A3209,0)</f>
        <v>3.6263949848039898</v>
      </c>
      <c r="L3209">
        <f>+HLOOKUP(VLOOKUP($B3209,$Q$2:$R$42,2,0),Morosidad_control!$D$4:$AY$101,base_minorista!$A3209,0)</f>
        <v>5.5283240382401813</v>
      </c>
      <c r="M3209">
        <f ca="1">+OFFSET(Capital_2!$D$2,base_minorista!A3209,0)</f>
        <v>3.6441469759495817</v>
      </c>
      <c r="N3209">
        <f>+HLOOKUP(VLOOKUP($B3209,$Q$2:$R$42,2,0),costo_laboral!$E$2:$AZ$99,base_minorista!$A3209,0)</f>
        <v>9.9304165202006001</v>
      </c>
      <c r="O3209">
        <f>+HLOOKUP(VLOOKUP($B3209,$Q$2:$R$42,2,0),Participacion2!$D$2:$AO$99,base_minorista!$A3209,0)</f>
        <v>0.54398459576847524</v>
      </c>
    </row>
    <row r="3210" spans="1:15" ht="16.5" x14ac:dyDescent="0.3">
      <c r="A3210">
        <v>6</v>
      </c>
      <c r="B3210">
        <v>35</v>
      </c>
      <c r="C3210">
        <v>5</v>
      </c>
      <c r="D3210" s="3">
        <v>41029</v>
      </c>
      <c r="E3210" s="33">
        <v>12</v>
      </c>
      <c r="F3210">
        <v>2</v>
      </c>
      <c r="G3210">
        <f>+HLOOKUP(VLOOKUP($B3210,$Q$2:$R$42,2,0),costos_sf!$D$2:$AY$99,base_minorista!$A3210,0)</f>
        <v>58387833.950803287</v>
      </c>
      <c r="H3210">
        <f>+HLOOKUP(VLOOKUP($B3210,$Q$2:$R$42,2,0),creditos_sf!$D$2:$AY$99,base_minorista!$A3210,0)</f>
        <v>139318400.02084401</v>
      </c>
      <c r="I3210">
        <f>+HLOOKUP(VLOOKUP($B3210,$Q$2:$R$42,2,0),creditos_sf!$D$103:$AY$200,base_minorista!$A3210,0)</f>
        <v>138540023.86019301</v>
      </c>
      <c r="J3210">
        <f>+HLOOKUP(VLOOKUP($B3210,$Q$2:$R$42,2,0),Costo_fondeo!$D$3:$AY$100,base_minorista!$A3210,0)</f>
        <v>7.0222723356059236</v>
      </c>
      <c r="K3210">
        <f>+HLOOKUP(VLOOKUP($B3210,$Q$2:$R$42,2,0),Costo_provisiones!$D$3:$AY$100,base_minorista!$A3210,0)</f>
        <v>3.6443722413534787</v>
      </c>
      <c r="L3210">
        <f>+HLOOKUP(VLOOKUP($B3210,$Q$2:$R$42,2,0),Morosidad_control!$D$4:$AY$101,base_minorista!$A3210,0)</f>
        <v>5.6026003128917834</v>
      </c>
      <c r="M3210">
        <f ca="1">+OFFSET(Capital_2!$D$2,base_minorista!A3210,0)</f>
        <v>3.6866707606514586</v>
      </c>
      <c r="N3210">
        <f>+HLOOKUP(VLOOKUP($B3210,$Q$2:$R$42,2,0),costo_laboral!$E$2:$AZ$99,base_minorista!$A3210,0)</f>
        <v>10.113469744357401</v>
      </c>
      <c r="O3210">
        <f>+HLOOKUP(VLOOKUP($B3210,$Q$2:$R$42,2,0),Participacion2!$D$2:$AO$99,base_minorista!$A3210,0)</f>
        <v>0.53925322557351629</v>
      </c>
    </row>
    <row r="3211" spans="1:15" ht="16.5" x14ac:dyDescent="0.3">
      <c r="A3211">
        <v>7</v>
      </c>
      <c r="B3211">
        <v>35</v>
      </c>
      <c r="C3211">
        <v>6</v>
      </c>
      <c r="D3211" s="3">
        <v>41060</v>
      </c>
      <c r="E3211" s="33">
        <v>12</v>
      </c>
      <c r="F3211">
        <v>2</v>
      </c>
      <c r="G3211">
        <f>+HLOOKUP(VLOOKUP($B3211,$Q$2:$R$42,2,0),costos_sf!$D$2:$AY$99,base_minorista!$A3211,0)</f>
        <v>59204932.046344839</v>
      </c>
      <c r="H3211">
        <f>+HLOOKUP(VLOOKUP($B3211,$Q$2:$R$42,2,0),creditos_sf!$D$2:$AY$99,base_minorista!$A3211,0)</f>
        <v>141016629.83626598</v>
      </c>
      <c r="I3211">
        <f>+HLOOKUP(VLOOKUP($B3211,$Q$2:$R$42,2,0),creditos_sf!$D$103:$AY$200,base_minorista!$A3211,0)</f>
        <v>139115086.77723098</v>
      </c>
      <c r="J3211">
        <f>+HLOOKUP(VLOOKUP($B3211,$Q$2:$R$42,2,0),Costo_fondeo!$D$3:$AY$100,base_minorista!$A3211,0)</f>
        <v>7.0271610437295751</v>
      </c>
      <c r="K3211">
        <f>+HLOOKUP(VLOOKUP($B3211,$Q$2:$R$42,2,0),Costo_provisiones!$D$3:$AY$100,base_minorista!$A3211,0)</f>
        <v>3.7016069715298321</v>
      </c>
      <c r="L3211">
        <f>+HLOOKUP(VLOOKUP($B3211,$Q$2:$R$42,2,0),Morosidad_control!$D$4:$AY$101,base_minorista!$A3211,0)</f>
        <v>5.6121570116916599</v>
      </c>
      <c r="M3211">
        <f ca="1">+OFFSET(Capital_2!$D$2,base_minorista!A3211,0)</f>
        <v>3.7432616406065877</v>
      </c>
      <c r="N3211">
        <f>+HLOOKUP(VLOOKUP($B3211,$Q$2:$R$42,2,0),costo_laboral!$E$2:$AZ$99,base_minorista!$A3211,0)</f>
        <v>10.139335816737599</v>
      </c>
      <c r="O3211">
        <f>+HLOOKUP(VLOOKUP($B3211,$Q$2:$R$42,2,0),Participacion2!$D$2:$AO$99,base_minorista!$A3211,0)</f>
        <v>0.53990953797341179</v>
      </c>
    </row>
    <row r="3212" spans="1:15" ht="16.5" x14ac:dyDescent="0.3">
      <c r="A3212">
        <v>8</v>
      </c>
      <c r="B3212">
        <v>35</v>
      </c>
      <c r="C3212">
        <v>7</v>
      </c>
      <c r="D3212" s="3">
        <v>41090</v>
      </c>
      <c r="E3212" s="33">
        <v>12</v>
      </c>
      <c r="F3212">
        <v>2</v>
      </c>
      <c r="G3212">
        <f>+HLOOKUP(VLOOKUP($B3212,$Q$2:$R$42,2,0),costos_sf!$D$2:$AY$99,base_minorista!$A3212,0)</f>
        <v>59988770.67959632</v>
      </c>
      <c r="H3212">
        <f>+HLOOKUP(VLOOKUP($B3212,$Q$2:$R$42,2,0),creditos_sf!$D$2:$AY$99,base_minorista!$A3212,0)</f>
        <v>141494888.14713201</v>
      </c>
      <c r="I3212">
        <f>+HLOOKUP(VLOOKUP($B3212,$Q$2:$R$42,2,0),creditos_sf!$D$103:$AY$200,base_minorista!$A3212,0)</f>
        <v>135757875.79424798</v>
      </c>
      <c r="J3212">
        <f>+HLOOKUP(VLOOKUP($B3212,$Q$2:$R$42,2,0),Costo_fondeo!$D$3:$AY$100,base_minorista!$A3212,0)</f>
        <v>7.0095835130840403</v>
      </c>
      <c r="K3212">
        <f>+HLOOKUP(VLOOKUP($B3212,$Q$2:$R$42,2,0),Costo_provisiones!$D$3:$AY$100,base_minorista!$A3212,0)</f>
        <v>3.6603173668798985</v>
      </c>
      <c r="L3212">
        <f>+HLOOKUP(VLOOKUP($B3212,$Q$2:$R$42,2,0),Morosidad_control!$D$4:$AY$101,base_minorista!$A3212,0)</f>
        <v>5.0792533823136639</v>
      </c>
      <c r="M3212">
        <f ca="1">+OFFSET(Capital_2!$D$2,base_minorista!A3212,0)</f>
        <v>3.7659791083914693</v>
      </c>
      <c r="N3212">
        <f>+HLOOKUP(VLOOKUP($B3212,$Q$2:$R$42,2,0),costo_laboral!$E$2:$AZ$99,base_minorista!$A3212,0)</f>
        <v>10.447846636905799</v>
      </c>
      <c r="O3212">
        <f>+HLOOKUP(VLOOKUP($B3212,$Q$2:$R$42,2,0),Participacion2!$D$2:$AO$99,base_minorista!$A3212,0)</f>
        <v>0.52893266457767651</v>
      </c>
    </row>
    <row r="3213" spans="1:15" ht="16.5" x14ac:dyDescent="0.3">
      <c r="A3213">
        <v>9</v>
      </c>
      <c r="B3213">
        <v>35</v>
      </c>
      <c r="C3213">
        <v>8</v>
      </c>
      <c r="D3213" s="3">
        <v>41121</v>
      </c>
      <c r="E3213" s="33">
        <v>12</v>
      </c>
      <c r="F3213">
        <v>2</v>
      </c>
      <c r="G3213">
        <f>+HLOOKUP(VLOOKUP($B3213,$Q$2:$R$42,2,0),costos_sf!$D$2:$AY$99,base_minorista!$A3213,0)</f>
        <v>60758971.861155935</v>
      </c>
      <c r="H3213">
        <f>+HLOOKUP(VLOOKUP($B3213,$Q$2:$R$42,2,0),creditos_sf!$D$2:$AY$99,base_minorista!$A3213,0)</f>
        <v>142179385.26818901</v>
      </c>
      <c r="I3213">
        <f>+HLOOKUP(VLOOKUP($B3213,$Q$2:$R$42,2,0),creditos_sf!$D$103:$AY$200,base_minorista!$A3213,0)</f>
        <v>135663547.425901</v>
      </c>
      <c r="J3213">
        <f>+HLOOKUP(VLOOKUP($B3213,$Q$2:$R$42,2,0),Costo_fondeo!$D$3:$AY$100,base_minorista!$A3213,0)</f>
        <v>6.9689489019223867</v>
      </c>
      <c r="K3213">
        <f>+HLOOKUP(VLOOKUP($B3213,$Q$2:$R$42,2,0),Costo_provisiones!$D$3:$AY$100,base_minorista!$A3213,0)</f>
        <v>3.7109571991541435</v>
      </c>
      <c r="L3213">
        <f>+HLOOKUP(VLOOKUP($B3213,$Q$2:$R$42,2,0),Morosidad_control!$D$4:$AY$101,base_minorista!$A3213,0)</f>
        <v>5.0891688267485229</v>
      </c>
      <c r="M3213">
        <f ca="1">+OFFSET(Capital_2!$D$2,base_minorista!A3213,0)</f>
        <v>3.7900682632030773</v>
      </c>
      <c r="N3213">
        <f>+HLOOKUP(VLOOKUP($B3213,$Q$2:$R$42,2,0),costo_laboral!$E$2:$AZ$99,base_minorista!$A3213,0)</f>
        <v>10.586254149022</v>
      </c>
      <c r="O3213">
        <f>+HLOOKUP(VLOOKUP($B3213,$Q$2:$R$42,2,0),Participacion2!$D$2:$AO$99,base_minorista!$A3213,0)</f>
        <v>0.53680920494555096</v>
      </c>
    </row>
    <row r="3214" spans="1:15" ht="16.5" x14ac:dyDescent="0.3">
      <c r="A3214">
        <v>10</v>
      </c>
      <c r="B3214">
        <v>35</v>
      </c>
      <c r="C3214">
        <v>9</v>
      </c>
      <c r="D3214" s="3">
        <v>41152</v>
      </c>
      <c r="E3214" s="33">
        <v>12</v>
      </c>
      <c r="F3214">
        <v>2</v>
      </c>
      <c r="G3214">
        <f>+HLOOKUP(VLOOKUP($B3214,$Q$2:$R$42,2,0),costos_sf!$D$2:$AY$99,base_minorista!$A3214,0)</f>
        <v>61007116.145229377</v>
      </c>
      <c r="H3214">
        <f>+HLOOKUP(VLOOKUP($B3214,$Q$2:$R$42,2,0),creditos_sf!$D$2:$AY$99,base_minorista!$A3214,0)</f>
        <v>144532602.24661797</v>
      </c>
      <c r="I3214">
        <f>+HLOOKUP(VLOOKUP($B3214,$Q$2:$R$42,2,0),creditos_sf!$D$103:$AY$200,base_minorista!$A3214,0)</f>
        <v>134487647.98532301</v>
      </c>
      <c r="J3214">
        <f>+HLOOKUP(VLOOKUP($B3214,$Q$2:$R$42,2,0),Costo_fondeo!$D$3:$AY$100,base_minorista!$A3214,0)</f>
        <v>6.931869157897605</v>
      </c>
      <c r="K3214">
        <f>+HLOOKUP(VLOOKUP($B3214,$Q$2:$R$42,2,0),Costo_provisiones!$D$3:$AY$100,base_minorista!$A3214,0)</f>
        <v>3.6621912652107955</v>
      </c>
      <c r="L3214">
        <f>+HLOOKUP(VLOOKUP($B3214,$Q$2:$R$42,2,0),Morosidad_control!$D$4:$AY$101,base_minorista!$A3214,0)</f>
        <v>5.1681055290906768</v>
      </c>
      <c r="M3214">
        <f ca="1">+OFFSET(Capital_2!$D$2,base_minorista!A3214,0)</f>
        <v>3.7960315209630844</v>
      </c>
      <c r="N3214">
        <f>+HLOOKUP(VLOOKUP($B3214,$Q$2:$R$42,2,0),costo_laboral!$E$2:$AZ$99,base_minorista!$A3214,0)</f>
        <v>10.671602629431501</v>
      </c>
      <c r="O3214">
        <f>+HLOOKUP(VLOOKUP($B3214,$Q$2:$R$42,2,0),Participacion2!$D$2:$AO$99,base_minorista!$A3214,0)</f>
        <v>0.54520798560552386</v>
      </c>
    </row>
    <row r="3215" spans="1:15" ht="16.5" x14ac:dyDescent="0.3">
      <c r="A3215">
        <v>11</v>
      </c>
      <c r="B3215">
        <v>35</v>
      </c>
      <c r="C3215">
        <v>10</v>
      </c>
      <c r="D3215" s="3">
        <v>41182</v>
      </c>
      <c r="E3215" s="33">
        <v>12</v>
      </c>
      <c r="F3215">
        <v>2</v>
      </c>
      <c r="G3215">
        <f>+HLOOKUP(VLOOKUP($B3215,$Q$2:$R$42,2,0),costos_sf!$D$2:$AY$99,base_minorista!$A3215,0)</f>
        <v>61395204.135554485</v>
      </c>
      <c r="H3215">
        <f>+HLOOKUP(VLOOKUP($B3215,$Q$2:$R$42,2,0),creditos_sf!$D$2:$AY$99,base_minorista!$A3215,0)</f>
        <v>144730888.29273099</v>
      </c>
      <c r="I3215">
        <f>+HLOOKUP(VLOOKUP($B3215,$Q$2:$R$42,2,0),creditos_sf!$D$103:$AY$200,base_minorista!$A3215,0)</f>
        <v>133387902.11984299</v>
      </c>
      <c r="J3215">
        <f>+HLOOKUP(VLOOKUP($B3215,$Q$2:$R$42,2,0),Costo_fondeo!$D$3:$AY$100,base_minorista!$A3215,0)</f>
        <v>6.8851360758010749</v>
      </c>
      <c r="K3215">
        <f>+HLOOKUP(VLOOKUP($B3215,$Q$2:$R$42,2,0),Costo_provisiones!$D$3:$AY$100,base_minorista!$A3215,0)</f>
        <v>3.7268517476260041</v>
      </c>
      <c r="L3215">
        <f>+HLOOKUP(VLOOKUP($B3215,$Q$2:$R$42,2,0),Morosidad_control!$D$4:$AY$101,base_minorista!$A3215,0)</f>
        <v>5.3353811102957049</v>
      </c>
      <c r="M3215">
        <f ca="1">+OFFSET(Capital_2!$D$2,base_minorista!A3215,0)</f>
        <v>3.7807846214491896</v>
      </c>
      <c r="N3215">
        <f>+HLOOKUP(VLOOKUP($B3215,$Q$2:$R$42,2,0),costo_laboral!$E$2:$AZ$99,base_minorista!$A3215,0)</f>
        <v>10.831397371774299</v>
      </c>
      <c r="O3215">
        <f>+HLOOKUP(VLOOKUP($B3215,$Q$2:$R$42,2,0),Participacion2!$D$2:$AO$99,base_minorista!$A3215,0)</f>
        <v>0.54263313211427877</v>
      </c>
    </row>
    <row r="3216" spans="1:15" ht="16.5" x14ac:dyDescent="0.3">
      <c r="A3216">
        <v>12</v>
      </c>
      <c r="B3216">
        <v>35</v>
      </c>
      <c r="C3216">
        <v>11</v>
      </c>
      <c r="D3216" s="3">
        <v>41213</v>
      </c>
      <c r="E3216" s="33">
        <v>12</v>
      </c>
      <c r="F3216">
        <v>2</v>
      </c>
      <c r="G3216">
        <f>+HLOOKUP(VLOOKUP($B3216,$Q$2:$R$42,2,0),costos_sf!$D$2:$AY$99,base_minorista!$A3216,0)</f>
        <v>61834275.080901653</v>
      </c>
      <c r="H3216">
        <f>+HLOOKUP(VLOOKUP($B3216,$Q$2:$R$42,2,0),creditos_sf!$D$2:$AY$99,base_minorista!$A3216,0)</f>
        <v>145958518.89720398</v>
      </c>
      <c r="I3216">
        <f>+HLOOKUP(VLOOKUP($B3216,$Q$2:$R$42,2,0),creditos_sf!$D$103:$AY$200,base_minorista!$A3216,0)</f>
        <v>130712584.504439</v>
      </c>
      <c r="J3216">
        <f>+HLOOKUP(VLOOKUP($B3216,$Q$2:$R$42,2,0),Costo_fondeo!$D$3:$AY$100,base_minorista!$A3216,0)</f>
        <v>6.8134460056835984</v>
      </c>
      <c r="K3216">
        <f>+HLOOKUP(VLOOKUP($B3216,$Q$2:$R$42,2,0),Costo_provisiones!$D$3:$AY$100,base_minorista!$A3216,0)</f>
        <v>3.6337107157445536</v>
      </c>
      <c r="L3216">
        <f>+HLOOKUP(VLOOKUP($B3216,$Q$2:$R$42,2,0),Morosidad_control!$D$4:$AY$101,base_minorista!$A3216,0)</f>
        <v>4.6494119878859381</v>
      </c>
      <c r="M3216">
        <f ca="1">+OFFSET(Capital_2!$D$2,base_minorista!A3216,0)</f>
        <v>3.7788207097198074</v>
      </c>
      <c r="N3216">
        <f>+HLOOKUP(VLOOKUP($B3216,$Q$2:$R$42,2,0),costo_laboral!$E$2:$AZ$99,base_minorista!$A3216,0)</f>
        <v>11.0730419054411</v>
      </c>
      <c r="O3216">
        <f>+HLOOKUP(VLOOKUP($B3216,$Q$2:$R$42,2,0),Participacion2!$D$2:$AO$99,base_minorista!$A3216,0)</f>
        <v>0.54104376902663043</v>
      </c>
    </row>
    <row r="3217" spans="1:15" ht="16.5" x14ac:dyDescent="0.3">
      <c r="A3217">
        <v>13</v>
      </c>
      <c r="B3217">
        <v>35</v>
      </c>
      <c r="C3217">
        <v>12</v>
      </c>
      <c r="D3217" s="3">
        <v>41243</v>
      </c>
      <c r="E3217" s="33">
        <v>12</v>
      </c>
      <c r="F3217">
        <v>2</v>
      </c>
      <c r="G3217">
        <f>+HLOOKUP(VLOOKUP($B3217,$Q$2:$R$42,2,0),costos_sf!$D$2:$AY$99,base_minorista!$A3217,0)</f>
        <v>62047502.528577283</v>
      </c>
      <c r="H3217">
        <f>+HLOOKUP(VLOOKUP($B3217,$Q$2:$R$42,2,0),creditos_sf!$D$2:$AY$99,base_minorista!$A3217,0)</f>
        <v>147433060.03200698</v>
      </c>
      <c r="I3217">
        <f>+HLOOKUP(VLOOKUP($B3217,$Q$2:$R$42,2,0),creditos_sf!$D$103:$AY$200,base_minorista!$A3217,0)</f>
        <v>129958701.323062</v>
      </c>
      <c r="J3217">
        <f>+HLOOKUP(VLOOKUP($B3217,$Q$2:$R$42,2,0),Costo_fondeo!$D$3:$AY$100,base_minorista!$A3217,0)</f>
        <v>6.7573316407075712</v>
      </c>
      <c r="K3217">
        <f>+HLOOKUP(VLOOKUP($B3217,$Q$2:$R$42,2,0),Costo_provisiones!$D$3:$AY$100,base_minorista!$A3217,0)</f>
        <v>3.6907530625023304</v>
      </c>
      <c r="L3217">
        <f>+HLOOKUP(VLOOKUP($B3217,$Q$2:$R$42,2,0),Morosidad_control!$D$4:$AY$101,base_minorista!$A3217,0)</f>
        <v>4.7514974445081082</v>
      </c>
      <c r="M3217">
        <f ca="1">+OFFSET(Capital_2!$D$2,base_minorista!A3217,0)</f>
        <v>3.8090188851336229</v>
      </c>
      <c r="N3217">
        <f>+HLOOKUP(VLOOKUP($B3217,$Q$2:$R$42,2,0),costo_laboral!$E$2:$AZ$99,base_minorista!$A3217,0)</f>
        <v>11.047663498011801</v>
      </c>
      <c r="O3217">
        <f>+HLOOKUP(VLOOKUP($B3217,$Q$2:$R$42,2,0),Participacion2!$D$2:$AO$99,base_minorista!$A3217,0)</f>
        <v>0.54563719386373877</v>
      </c>
    </row>
    <row r="3218" spans="1:15" ht="16.5" x14ac:dyDescent="0.3">
      <c r="A3218">
        <v>14</v>
      </c>
      <c r="B3218">
        <v>35</v>
      </c>
      <c r="C3218">
        <v>13</v>
      </c>
      <c r="D3218" s="3">
        <v>41274</v>
      </c>
      <c r="E3218" s="33">
        <v>12</v>
      </c>
      <c r="F3218">
        <v>2</v>
      </c>
      <c r="G3218">
        <f>+HLOOKUP(VLOOKUP($B3218,$Q$2:$R$42,2,0),costos_sf!$D$2:$AY$99,base_minorista!$A3218,0)</f>
        <v>62077654.644088447</v>
      </c>
      <c r="H3218">
        <f>+HLOOKUP(VLOOKUP($B3218,$Q$2:$R$42,2,0),creditos_sf!$D$2:$AY$99,base_minorista!$A3218,0)</f>
        <v>148075418.44999799</v>
      </c>
      <c r="I3218">
        <f>+HLOOKUP(VLOOKUP($B3218,$Q$2:$R$42,2,0),creditos_sf!$D$103:$AY$200,base_minorista!$A3218,0)</f>
        <v>128296039.764512</v>
      </c>
      <c r="J3218">
        <f>+HLOOKUP(VLOOKUP($B3218,$Q$2:$R$42,2,0),Costo_fondeo!$D$3:$AY$100,base_minorista!$A3218,0)</f>
        <v>6.7048590150118548</v>
      </c>
      <c r="K3218">
        <f>+HLOOKUP(VLOOKUP($B3218,$Q$2:$R$42,2,0),Costo_provisiones!$D$3:$AY$100,base_minorista!$A3218,0)</f>
        <v>3.6677377453586115</v>
      </c>
      <c r="L3218">
        <f>+HLOOKUP(VLOOKUP($B3218,$Q$2:$R$42,2,0),Morosidad_control!$D$4:$AY$101,base_minorista!$A3218,0)</f>
        <v>4.9783288526087066</v>
      </c>
      <c r="M3218">
        <f ca="1">+OFFSET(Capital_2!$D$2,base_minorista!A3218,0)</f>
        <v>3.8327018844682854</v>
      </c>
      <c r="N3218">
        <f>+HLOOKUP(VLOOKUP($B3218,$Q$2:$R$42,2,0),costo_laboral!$E$2:$AZ$99,base_minorista!$A3218,0)</f>
        <v>11.1229151125813</v>
      </c>
      <c r="O3218">
        <f>+HLOOKUP(VLOOKUP($B3218,$Q$2:$R$42,2,0),Participacion2!$D$2:$AO$99,base_minorista!$A3218,0)</f>
        <v>0.54591365076135123</v>
      </c>
    </row>
    <row r="3219" spans="1:15" ht="16.5" x14ac:dyDescent="0.3">
      <c r="A3219">
        <v>15</v>
      </c>
      <c r="B3219">
        <v>35</v>
      </c>
      <c r="C3219">
        <v>14</v>
      </c>
      <c r="D3219" s="3">
        <v>41305</v>
      </c>
      <c r="E3219" s="33">
        <v>13</v>
      </c>
      <c r="F3219">
        <v>2</v>
      </c>
      <c r="G3219">
        <f>+HLOOKUP(VLOOKUP($B3219,$Q$2:$R$42,2,0),costos_sf!$D$2:$AY$99,base_minorista!$A3219,0)</f>
        <v>62697397.660183884</v>
      </c>
      <c r="H3219">
        <f>+HLOOKUP(VLOOKUP($B3219,$Q$2:$R$42,2,0),creditos_sf!$D$2:$AY$99,base_minorista!$A3219,0)</f>
        <v>148448871.93363702</v>
      </c>
      <c r="I3219">
        <f>+HLOOKUP(VLOOKUP($B3219,$Q$2:$R$42,2,0),creditos_sf!$D$103:$AY$200,base_minorista!$A3219,0)</f>
        <v>127786543.986145</v>
      </c>
      <c r="J3219">
        <f>+HLOOKUP(VLOOKUP($B3219,$Q$2:$R$42,2,0),Costo_fondeo!$D$3:$AY$100,base_minorista!$A3219,0)</f>
        <v>6.7205512961079945</v>
      </c>
      <c r="K3219">
        <f>+HLOOKUP(VLOOKUP($B3219,$Q$2:$R$42,2,0),Costo_provisiones!$D$3:$AY$100,base_minorista!$A3219,0)</f>
        <v>3.7809109336047926</v>
      </c>
      <c r="L3219">
        <f>+HLOOKUP(VLOOKUP($B3219,$Q$2:$R$42,2,0),Morosidad_control!$D$4:$AY$101,base_minorista!$A3219,0)</f>
        <v>6.0728827792633844</v>
      </c>
      <c r="M3219">
        <f ca="1">+OFFSET(Capital_2!$D$2,base_minorista!A3219,0)</f>
        <v>3.850163299057161</v>
      </c>
      <c r="N3219">
        <f>+HLOOKUP(VLOOKUP($B3219,$Q$2:$R$42,2,0),costo_laboral!$E$2:$AZ$99,base_minorista!$A3219,0)</f>
        <v>11.0765871068538</v>
      </c>
      <c r="O3219">
        <f>+HLOOKUP(VLOOKUP($B3219,$Q$2:$R$42,2,0),Participacion2!$D$2:$AO$99,base_minorista!$A3219,0)</f>
        <v>0.53955775099773773</v>
      </c>
    </row>
    <row r="3220" spans="1:15" ht="16.5" x14ac:dyDescent="0.3">
      <c r="A3220">
        <v>16</v>
      </c>
      <c r="B3220">
        <v>35</v>
      </c>
      <c r="C3220">
        <v>15</v>
      </c>
      <c r="D3220" s="3">
        <v>41333</v>
      </c>
      <c r="E3220" s="33">
        <v>13</v>
      </c>
      <c r="F3220">
        <v>2</v>
      </c>
      <c r="G3220">
        <f>+HLOOKUP(VLOOKUP($B3220,$Q$2:$R$42,2,0),costos_sf!$D$2:$AY$99,base_minorista!$A3220,0)</f>
        <v>62842017.3868801</v>
      </c>
      <c r="H3220">
        <f>+HLOOKUP(VLOOKUP($B3220,$Q$2:$R$42,2,0),creditos_sf!$D$2:$AY$99,base_minorista!$A3220,0)</f>
        <v>148578171.62498897</v>
      </c>
      <c r="I3220">
        <f>+HLOOKUP(VLOOKUP($B3220,$Q$2:$R$42,2,0),creditos_sf!$D$103:$AY$200,base_minorista!$A3220,0)</f>
        <v>127025988.870359</v>
      </c>
      <c r="J3220">
        <f>+HLOOKUP(VLOOKUP($B3220,$Q$2:$R$42,2,0),Costo_fondeo!$D$3:$AY$100,base_minorista!$A3220,0)</f>
        <v>6.6563551395155507</v>
      </c>
      <c r="K3220">
        <f>+HLOOKUP(VLOOKUP($B3220,$Q$2:$R$42,2,0),Costo_provisiones!$D$3:$AY$100,base_minorista!$A3220,0)</f>
        <v>3.721585544683006</v>
      </c>
      <c r="L3220">
        <f>+HLOOKUP(VLOOKUP($B3220,$Q$2:$R$42,2,0),Morosidad_control!$D$4:$AY$101,base_minorista!$A3220,0)</f>
        <v>7.1436539760611772</v>
      </c>
      <c r="M3220">
        <f ca="1">+OFFSET(Capital_2!$D$2,base_minorista!A3220,0)</f>
        <v>3.8660657399921172</v>
      </c>
      <c r="N3220">
        <f>+HLOOKUP(VLOOKUP($B3220,$Q$2:$R$42,2,0),costo_laboral!$E$2:$AZ$99,base_minorista!$A3220,0)</f>
        <v>11.181528086328299</v>
      </c>
      <c r="O3220">
        <f>+HLOOKUP(VLOOKUP($B3220,$Q$2:$R$42,2,0),Participacion2!$D$2:$AO$99,base_minorista!$A3220,0)</f>
        <v>0.53792296439578779</v>
      </c>
    </row>
    <row r="3221" spans="1:15" ht="16.5" x14ac:dyDescent="0.3">
      <c r="A3221">
        <v>17</v>
      </c>
      <c r="B3221">
        <v>35</v>
      </c>
      <c r="C3221">
        <v>16</v>
      </c>
      <c r="D3221" s="3">
        <v>41364</v>
      </c>
      <c r="E3221" s="33">
        <v>13</v>
      </c>
      <c r="F3221">
        <v>2</v>
      </c>
      <c r="G3221">
        <f>+HLOOKUP(VLOOKUP($B3221,$Q$2:$R$42,2,0),costos_sf!$D$2:$AY$99,base_minorista!$A3221,0)</f>
        <v>62626990.55241549</v>
      </c>
      <c r="H3221">
        <f>+HLOOKUP(VLOOKUP($B3221,$Q$2:$R$42,2,0),creditos_sf!$D$2:$AY$99,base_minorista!$A3221,0)</f>
        <v>149609023.749484</v>
      </c>
      <c r="I3221">
        <f>+HLOOKUP(VLOOKUP($B3221,$Q$2:$R$42,2,0),creditos_sf!$D$103:$AY$200,base_minorista!$A3221,0)</f>
        <v>122368393.75056601</v>
      </c>
      <c r="J3221">
        <f>+HLOOKUP(VLOOKUP($B3221,$Q$2:$R$42,2,0),Costo_fondeo!$D$3:$AY$100,base_minorista!$A3221,0)</f>
        <v>6.614576134749492</v>
      </c>
      <c r="K3221">
        <f>+HLOOKUP(VLOOKUP($B3221,$Q$2:$R$42,2,0),Costo_provisiones!$D$3:$AY$100,base_minorista!$A3221,0)</f>
        <v>3.8422696405080199</v>
      </c>
      <c r="L3221">
        <f>+HLOOKUP(VLOOKUP($B3221,$Q$2:$R$42,2,0),Morosidad_control!$D$4:$AY$101,base_minorista!$A3221,0)</f>
        <v>7.1194512628502089</v>
      </c>
      <c r="M3221">
        <f ca="1">+OFFSET(Capital_2!$D$2,base_minorista!A3221,0)</f>
        <v>3.8754391719680488</v>
      </c>
      <c r="N3221">
        <f>+HLOOKUP(VLOOKUP($B3221,$Q$2:$R$42,2,0),costo_laboral!$E$2:$AZ$99,base_minorista!$A3221,0)</f>
        <v>11.185349262676</v>
      </c>
      <c r="O3221">
        <f>+HLOOKUP(VLOOKUP($B3221,$Q$2:$R$42,2,0),Participacion2!$D$2:$AO$99,base_minorista!$A3221,0)</f>
        <v>0.53475107848258951</v>
      </c>
    </row>
    <row r="3222" spans="1:15" ht="16.5" x14ac:dyDescent="0.3">
      <c r="A3222">
        <v>18</v>
      </c>
      <c r="B3222">
        <v>35</v>
      </c>
      <c r="C3222">
        <v>17</v>
      </c>
      <c r="D3222" s="3">
        <v>41394</v>
      </c>
      <c r="E3222" s="33">
        <v>13</v>
      </c>
      <c r="F3222">
        <v>2</v>
      </c>
      <c r="G3222">
        <f>+HLOOKUP(VLOOKUP($B3222,$Q$2:$R$42,2,0),costos_sf!$D$2:$AY$99,base_minorista!$A3222,0)</f>
        <v>63241915.572306208</v>
      </c>
      <c r="H3222">
        <f>+HLOOKUP(VLOOKUP($B3222,$Q$2:$R$42,2,0),creditos_sf!$D$2:$AY$99,base_minorista!$A3222,0)</f>
        <v>152129246.99598199</v>
      </c>
      <c r="I3222">
        <f>+HLOOKUP(VLOOKUP($B3222,$Q$2:$R$42,2,0),creditos_sf!$D$103:$AY$200,base_minorista!$A3222,0)</f>
        <v>129330717.80347499</v>
      </c>
      <c r="J3222">
        <f>+HLOOKUP(VLOOKUP($B3222,$Q$2:$R$42,2,0),Costo_fondeo!$D$3:$AY$100,base_minorista!$A3222,0)</f>
        <v>6.6756186216580167</v>
      </c>
      <c r="K3222">
        <f>+HLOOKUP(VLOOKUP($B3222,$Q$2:$R$42,2,0),Costo_provisiones!$D$3:$AY$100,base_minorista!$A3222,0)</f>
        <v>3.8665924491773889</v>
      </c>
      <c r="L3222">
        <f>+HLOOKUP(VLOOKUP($B3222,$Q$2:$R$42,2,0),Morosidad_control!$D$4:$AY$101,base_minorista!$A3222,0)</f>
        <v>6.9029297961071672</v>
      </c>
      <c r="M3222">
        <f ca="1">+OFFSET(Capital_2!$D$2,base_minorista!A3222,0)</f>
        <v>3.8611269429337338</v>
      </c>
      <c r="N3222">
        <f>+HLOOKUP(VLOOKUP($B3222,$Q$2:$R$42,2,0),costo_laboral!$E$2:$AZ$99,base_minorista!$A3222,0)</f>
        <v>10.8145786191083</v>
      </c>
      <c r="O3222">
        <f>+HLOOKUP(VLOOKUP($B3222,$Q$2:$R$42,2,0),Participacion2!$D$2:$AO$99,base_minorista!$A3222,0)</f>
        <v>0.54508026205255844</v>
      </c>
    </row>
    <row r="3223" spans="1:15" ht="16.5" x14ac:dyDescent="0.3">
      <c r="A3223">
        <v>19</v>
      </c>
      <c r="B3223">
        <v>35</v>
      </c>
      <c r="C3223">
        <v>18</v>
      </c>
      <c r="D3223" s="3">
        <v>41425</v>
      </c>
      <c r="E3223" s="33">
        <v>13</v>
      </c>
      <c r="F3223">
        <v>2</v>
      </c>
      <c r="G3223">
        <f>+HLOOKUP(VLOOKUP($B3223,$Q$2:$R$42,2,0),costos_sf!$D$2:$AY$99,base_minorista!$A3223,0)</f>
        <v>63562112.835504256</v>
      </c>
      <c r="H3223">
        <f>+HLOOKUP(VLOOKUP($B3223,$Q$2:$R$42,2,0),creditos_sf!$D$2:$AY$99,base_minorista!$A3223,0)</f>
        <v>152885242.716849</v>
      </c>
      <c r="I3223">
        <f>+HLOOKUP(VLOOKUP($B3223,$Q$2:$R$42,2,0),creditos_sf!$D$103:$AY$200,base_minorista!$A3223,0)</f>
        <v>129835925.91916901</v>
      </c>
      <c r="J3223">
        <f>+HLOOKUP(VLOOKUP($B3223,$Q$2:$R$42,2,0),Costo_fondeo!$D$3:$AY$100,base_minorista!$A3223,0)</f>
        <v>6.6017979953245973</v>
      </c>
      <c r="K3223">
        <f>+HLOOKUP(VLOOKUP($B3223,$Q$2:$R$42,2,0),Costo_provisiones!$D$3:$AY$100,base_minorista!$A3223,0)</f>
        <v>3.9279511139085233</v>
      </c>
      <c r="L3223">
        <f>+HLOOKUP(VLOOKUP($B3223,$Q$2:$R$42,2,0),Morosidad_control!$D$4:$AY$101,base_minorista!$A3223,0)</f>
        <v>7.0353781865545955</v>
      </c>
      <c r="M3223">
        <f ca="1">+OFFSET(Capital_2!$D$2,base_minorista!A3223,0)</f>
        <v>3.8158367264519906</v>
      </c>
      <c r="N3223">
        <f>+HLOOKUP(VLOOKUP($B3223,$Q$2:$R$42,2,0),costo_laboral!$E$2:$AZ$99,base_minorista!$A3223,0)</f>
        <v>10.780497109383401</v>
      </c>
      <c r="O3223">
        <f>+HLOOKUP(VLOOKUP($B3223,$Q$2:$R$42,2,0),Participacion2!$D$2:$AO$99,base_minorista!$A3223,0)</f>
        <v>0.54893630449794439</v>
      </c>
    </row>
    <row r="3224" spans="1:15" ht="16.5" x14ac:dyDescent="0.3">
      <c r="A3224">
        <v>20</v>
      </c>
      <c r="B3224">
        <v>35</v>
      </c>
      <c r="C3224">
        <v>19</v>
      </c>
      <c r="D3224" s="3">
        <v>41455</v>
      </c>
      <c r="E3224" s="33">
        <v>13</v>
      </c>
      <c r="F3224">
        <v>2</v>
      </c>
      <c r="G3224">
        <f>+HLOOKUP(VLOOKUP($B3224,$Q$2:$R$42,2,0),costos_sf!$D$2:$AY$99,base_minorista!$A3224,0)</f>
        <v>63301698.540601566</v>
      </c>
      <c r="H3224">
        <f>+HLOOKUP(VLOOKUP($B3224,$Q$2:$R$42,2,0),creditos_sf!$D$2:$AY$99,base_minorista!$A3224,0)</f>
        <v>152212912.41268501</v>
      </c>
      <c r="I3224">
        <f>+HLOOKUP(VLOOKUP($B3224,$Q$2:$R$42,2,0),creditos_sf!$D$103:$AY$200,base_minorista!$A3224,0)</f>
        <v>131007044.36912701</v>
      </c>
      <c r="J3224">
        <f>+HLOOKUP(VLOOKUP($B3224,$Q$2:$R$42,2,0),Costo_fondeo!$D$3:$AY$100,base_minorista!$A3224,0)</f>
        <v>6.5620307892750001</v>
      </c>
      <c r="K3224">
        <f>+HLOOKUP(VLOOKUP($B3224,$Q$2:$R$42,2,0),Costo_provisiones!$D$3:$AY$100,base_minorista!$A3224,0)</f>
        <v>3.7831772666424417</v>
      </c>
      <c r="L3224">
        <f>+HLOOKUP(VLOOKUP($B3224,$Q$2:$R$42,2,0),Morosidad_control!$D$4:$AY$101,base_minorista!$A3224,0)</f>
        <v>6.5022971668896909</v>
      </c>
      <c r="M3224">
        <f ca="1">+OFFSET(Capital_2!$D$2,base_minorista!A3224,0)</f>
        <v>3.777787965810723</v>
      </c>
      <c r="N3224">
        <f>+HLOOKUP(VLOOKUP($B3224,$Q$2:$R$42,2,0),costo_laboral!$E$2:$AZ$99,base_minorista!$A3224,0)</f>
        <v>10.6794489728294</v>
      </c>
      <c r="O3224">
        <f>+HLOOKUP(VLOOKUP($B3224,$Q$2:$R$42,2,0),Participacion2!$D$2:$AO$99,base_minorista!$A3224,0)</f>
        <v>0.54277831705656077</v>
      </c>
    </row>
    <row r="3225" spans="1:15" ht="16.5" x14ac:dyDescent="0.3">
      <c r="A3225">
        <v>21</v>
      </c>
      <c r="B3225">
        <v>35</v>
      </c>
      <c r="C3225">
        <v>20</v>
      </c>
      <c r="D3225" s="3">
        <v>41486</v>
      </c>
      <c r="E3225" s="33">
        <v>13</v>
      </c>
      <c r="F3225">
        <v>2</v>
      </c>
      <c r="G3225">
        <f>+HLOOKUP(VLOOKUP($B3225,$Q$2:$R$42,2,0),costos_sf!$D$2:$AY$99,base_minorista!$A3225,0)</f>
        <v>63490735.000143223</v>
      </c>
      <c r="H3225">
        <f>+HLOOKUP(VLOOKUP($B3225,$Q$2:$R$42,2,0),creditos_sf!$D$2:$AY$99,base_minorista!$A3225,0)</f>
        <v>151347927.11577702</v>
      </c>
      <c r="I3225">
        <f>+HLOOKUP(VLOOKUP($B3225,$Q$2:$R$42,2,0),creditos_sf!$D$103:$AY$200,base_minorista!$A3225,0)</f>
        <v>129695402.93596099</v>
      </c>
      <c r="J3225">
        <f>+HLOOKUP(VLOOKUP($B3225,$Q$2:$R$42,2,0),Costo_fondeo!$D$3:$AY$100,base_minorista!$A3225,0)</f>
        <v>6.5444982050164304</v>
      </c>
      <c r="K3225">
        <f>+HLOOKUP(VLOOKUP($B3225,$Q$2:$R$42,2,0),Costo_provisiones!$D$3:$AY$100,base_minorista!$A3225,0)</f>
        <v>3.8914205437121838</v>
      </c>
      <c r="L3225">
        <f>+HLOOKUP(VLOOKUP($B3225,$Q$2:$R$42,2,0),Morosidad_control!$D$4:$AY$101,base_minorista!$A3225,0)</f>
        <v>7.0213832606803708</v>
      </c>
      <c r="M3225">
        <f ca="1">+OFFSET(Capital_2!$D$2,base_minorista!A3225,0)</f>
        <v>3.7289387467323043</v>
      </c>
      <c r="N3225">
        <f>+HLOOKUP(VLOOKUP($B3225,$Q$2:$R$42,2,0),costo_laboral!$E$2:$AZ$99,base_minorista!$A3225,0)</f>
        <v>10.667287732928401</v>
      </c>
      <c r="O3225">
        <f>+HLOOKUP(VLOOKUP($B3225,$Q$2:$R$42,2,0),Participacion2!$D$2:$AO$99,base_minorista!$A3225,0)</f>
        <v>0.54673708769136298</v>
      </c>
    </row>
    <row r="3226" spans="1:15" ht="16.5" x14ac:dyDescent="0.3">
      <c r="A3226">
        <v>22</v>
      </c>
      <c r="B3226">
        <v>35</v>
      </c>
      <c r="C3226">
        <v>21</v>
      </c>
      <c r="D3226" s="3">
        <v>41517</v>
      </c>
      <c r="E3226" s="33">
        <v>13</v>
      </c>
      <c r="F3226">
        <v>2</v>
      </c>
      <c r="G3226">
        <f>+HLOOKUP(VLOOKUP($B3226,$Q$2:$R$42,2,0),costos_sf!$D$2:$AY$99,base_minorista!$A3226,0)</f>
        <v>63970380.220315851</v>
      </c>
      <c r="H3226">
        <f>+HLOOKUP(VLOOKUP($B3226,$Q$2:$R$42,2,0),creditos_sf!$D$2:$AY$99,base_minorista!$A3226,0)</f>
        <v>148229977.60561299</v>
      </c>
      <c r="I3226">
        <f>+HLOOKUP(VLOOKUP($B3226,$Q$2:$R$42,2,0),creditos_sf!$D$103:$AY$200,base_minorista!$A3226,0)</f>
        <v>131940995.64185299</v>
      </c>
      <c r="J3226">
        <f>+HLOOKUP(VLOOKUP($B3226,$Q$2:$R$42,2,0),Costo_fondeo!$D$3:$AY$100,base_minorista!$A3226,0)</f>
        <v>6.5791774718245088</v>
      </c>
      <c r="K3226">
        <f>+HLOOKUP(VLOOKUP($B3226,$Q$2:$R$42,2,0),Costo_provisiones!$D$3:$AY$100,base_minorista!$A3226,0)</f>
        <v>4.0671243832867088</v>
      </c>
      <c r="L3226">
        <f>+HLOOKUP(VLOOKUP($B3226,$Q$2:$R$42,2,0),Morosidad_control!$D$4:$AY$101,base_minorista!$A3226,0)</f>
        <v>7.3629332575018243</v>
      </c>
      <c r="M3226">
        <f ca="1">+OFFSET(Capital_2!$D$2,base_minorista!A3226,0)</f>
        <v>3.6888980520732653</v>
      </c>
      <c r="N3226">
        <f>+HLOOKUP(VLOOKUP($B3226,$Q$2:$R$42,2,0),costo_laboral!$E$2:$AZ$99,base_minorista!$A3226,0)</f>
        <v>10.5794159925839</v>
      </c>
      <c r="O3226">
        <f>+HLOOKUP(VLOOKUP($B3226,$Q$2:$R$42,2,0),Participacion2!$D$2:$AO$99,base_minorista!$A3226,0)</f>
        <v>0.53705644982728606</v>
      </c>
    </row>
    <row r="3227" spans="1:15" ht="16.5" x14ac:dyDescent="0.3">
      <c r="A3227">
        <v>23</v>
      </c>
      <c r="B3227">
        <v>35</v>
      </c>
      <c r="C3227">
        <v>22</v>
      </c>
      <c r="D3227" s="3">
        <v>41547</v>
      </c>
      <c r="E3227" s="33">
        <v>13</v>
      </c>
      <c r="F3227">
        <v>2</v>
      </c>
      <c r="G3227">
        <f>+HLOOKUP(VLOOKUP($B3227,$Q$2:$R$42,2,0),costos_sf!$D$2:$AY$99,base_minorista!$A3227,0)</f>
        <v>64652518.670496121</v>
      </c>
      <c r="H3227">
        <f>+HLOOKUP(VLOOKUP($B3227,$Q$2:$R$42,2,0),creditos_sf!$D$2:$AY$99,base_minorista!$A3227,0)</f>
        <v>146512814.03719801</v>
      </c>
      <c r="I3227">
        <f>+HLOOKUP(VLOOKUP($B3227,$Q$2:$R$42,2,0),creditos_sf!$D$103:$AY$200,base_minorista!$A3227,0)</f>
        <v>131051132.36468199</v>
      </c>
      <c r="J3227">
        <f>+HLOOKUP(VLOOKUP($B3227,$Q$2:$R$42,2,0),Costo_fondeo!$D$3:$AY$100,base_minorista!$A3227,0)</f>
        <v>6.5842181522217906</v>
      </c>
      <c r="K3227">
        <f>+HLOOKUP(VLOOKUP($B3227,$Q$2:$R$42,2,0),Costo_provisiones!$D$3:$AY$100,base_minorista!$A3227,0)</f>
        <v>3.7368646918577495</v>
      </c>
      <c r="L3227">
        <f>+HLOOKUP(VLOOKUP($B3227,$Q$2:$R$42,2,0),Morosidad_control!$D$4:$AY$101,base_minorista!$A3227,0)</f>
        <v>7.3794073249066265</v>
      </c>
      <c r="M3227">
        <f ca="1">+OFFSET(Capital_2!$D$2,base_minorista!A3227,0)</f>
        <v>3.6532457928608841</v>
      </c>
      <c r="N3227">
        <f>+HLOOKUP(VLOOKUP($B3227,$Q$2:$R$42,2,0),costo_laboral!$E$2:$AZ$99,base_minorista!$A3227,0)</f>
        <v>10.628171991319</v>
      </c>
      <c r="O3227">
        <f>+HLOOKUP(VLOOKUP($B3227,$Q$2:$R$42,2,0),Participacion2!$D$2:$AO$99,base_minorista!$A3227,0)</f>
        <v>0.53072000804537423</v>
      </c>
    </row>
    <row r="3228" spans="1:15" ht="16.5" x14ac:dyDescent="0.3">
      <c r="A3228">
        <v>24</v>
      </c>
      <c r="B3228">
        <v>35</v>
      </c>
      <c r="C3228">
        <v>23</v>
      </c>
      <c r="D3228" s="3">
        <v>41578</v>
      </c>
      <c r="E3228" s="33">
        <v>13</v>
      </c>
      <c r="F3228">
        <v>2</v>
      </c>
      <c r="G3228">
        <f>+HLOOKUP(VLOOKUP($B3228,$Q$2:$R$42,2,0),costos_sf!$D$2:$AY$99,base_minorista!$A3228,0)</f>
        <v>65156299.136053666</v>
      </c>
      <c r="H3228">
        <f>+HLOOKUP(VLOOKUP($B3228,$Q$2:$R$42,2,0),creditos_sf!$D$2:$AY$99,base_minorista!$A3228,0)</f>
        <v>145921827.936535</v>
      </c>
      <c r="I3228">
        <f>+HLOOKUP(VLOOKUP($B3228,$Q$2:$R$42,2,0),creditos_sf!$D$103:$AY$200,base_minorista!$A3228,0)</f>
        <v>135593503.54208401</v>
      </c>
      <c r="J3228">
        <f>+HLOOKUP(VLOOKUP($B3228,$Q$2:$R$42,2,0),Costo_fondeo!$D$3:$AY$100,base_minorista!$A3228,0)</f>
        <v>6.5778744828047682</v>
      </c>
      <c r="K3228">
        <f>+HLOOKUP(VLOOKUP($B3228,$Q$2:$R$42,2,0),Costo_provisiones!$D$3:$AY$100,base_minorista!$A3228,0)</f>
        <v>3.9537333237483749</v>
      </c>
      <c r="L3228">
        <f>+HLOOKUP(VLOOKUP($B3228,$Q$2:$R$42,2,0),Morosidad_control!$D$4:$AY$101,base_minorista!$A3228,0)</f>
        <v>7.2070481678915606</v>
      </c>
      <c r="M3228">
        <f ca="1">+OFFSET(Capital_2!$D$2,base_minorista!A3228,0)</f>
        <v>3.6199379690818381</v>
      </c>
      <c r="N3228">
        <f>+HLOOKUP(VLOOKUP($B3228,$Q$2:$R$42,2,0),costo_laboral!$E$2:$AZ$99,base_minorista!$A3228,0)</f>
        <v>10.2407343693757</v>
      </c>
      <c r="O3228">
        <f>+HLOOKUP(VLOOKUP($B3228,$Q$2:$R$42,2,0),Participacion2!$D$2:$AO$99,base_minorista!$A3228,0)</f>
        <v>0.52759403734183008</v>
      </c>
    </row>
    <row r="3229" spans="1:15" ht="16.5" x14ac:dyDescent="0.3">
      <c r="A3229">
        <v>25</v>
      </c>
      <c r="B3229">
        <v>35</v>
      </c>
      <c r="C3229">
        <v>24</v>
      </c>
      <c r="D3229" s="3">
        <v>41608</v>
      </c>
      <c r="E3229" s="33">
        <v>13</v>
      </c>
      <c r="F3229">
        <v>2</v>
      </c>
      <c r="G3229">
        <f>+HLOOKUP(VLOOKUP($B3229,$Q$2:$R$42,2,0),costos_sf!$D$2:$AY$99,base_minorista!$A3229,0)</f>
        <v>66435585.638669901</v>
      </c>
      <c r="H3229">
        <f>+HLOOKUP(VLOOKUP($B3229,$Q$2:$R$42,2,0),creditos_sf!$D$2:$AY$99,base_minorista!$A3229,0)</f>
        <v>145634191.36294502</v>
      </c>
      <c r="I3229">
        <f>+HLOOKUP(VLOOKUP($B3229,$Q$2:$R$42,2,0),creditos_sf!$D$103:$AY$200,base_minorista!$A3229,0)</f>
        <v>134618134.905141</v>
      </c>
      <c r="J3229">
        <f>+HLOOKUP(VLOOKUP($B3229,$Q$2:$R$42,2,0),Costo_fondeo!$D$3:$AY$100,base_minorista!$A3229,0)</f>
        <v>6.570797620653515</v>
      </c>
      <c r="K3229">
        <f>+HLOOKUP(VLOOKUP($B3229,$Q$2:$R$42,2,0),Costo_provisiones!$D$3:$AY$100,base_minorista!$A3229,0)</f>
        <v>4.1484587877703412</v>
      </c>
      <c r="L3229">
        <f>+HLOOKUP(VLOOKUP($B3229,$Q$2:$R$42,2,0),Morosidad_control!$D$4:$AY$101,base_minorista!$A3229,0)</f>
        <v>7.2596201905504643</v>
      </c>
      <c r="M3229">
        <f ca="1">+OFFSET(Capital_2!$D$2,base_minorista!A3229,0)</f>
        <v>3.5647933704456456</v>
      </c>
      <c r="N3229">
        <f>+HLOOKUP(VLOOKUP($B3229,$Q$2:$R$42,2,0),costo_laboral!$E$2:$AZ$99,base_minorista!$A3229,0)</f>
        <v>10.429762190702</v>
      </c>
      <c r="O3229">
        <f>+HLOOKUP(VLOOKUP($B3229,$Q$2:$R$42,2,0),Participacion2!$D$2:$AO$99,base_minorista!$A3229,0)</f>
        <v>0.52634081715619141</v>
      </c>
    </row>
    <row r="3230" spans="1:15" ht="16.5" x14ac:dyDescent="0.3">
      <c r="A3230">
        <v>26</v>
      </c>
      <c r="B3230">
        <v>35</v>
      </c>
      <c r="C3230">
        <v>25</v>
      </c>
      <c r="D3230" s="3">
        <v>41639</v>
      </c>
      <c r="E3230" s="33">
        <v>13</v>
      </c>
      <c r="F3230">
        <v>2</v>
      </c>
      <c r="G3230">
        <f>+HLOOKUP(VLOOKUP($B3230,$Q$2:$R$42,2,0),costos_sf!$D$2:$AY$99,base_minorista!$A3230,0)</f>
        <v>65941083.503492303</v>
      </c>
      <c r="H3230">
        <f>+HLOOKUP(VLOOKUP($B3230,$Q$2:$R$42,2,0),creditos_sf!$D$2:$AY$99,base_minorista!$A3230,0)</f>
        <v>143751807.969549</v>
      </c>
      <c r="I3230">
        <f>+HLOOKUP(VLOOKUP($B3230,$Q$2:$R$42,2,0),creditos_sf!$D$103:$AY$200,base_minorista!$A3230,0)</f>
        <v>133754865.036387</v>
      </c>
      <c r="J3230">
        <f>+HLOOKUP(VLOOKUP($B3230,$Q$2:$R$42,2,0),Costo_fondeo!$D$3:$AY$100,base_minorista!$A3230,0)</f>
        <v>6.5527849757637533</v>
      </c>
      <c r="K3230">
        <f>+HLOOKUP(VLOOKUP($B3230,$Q$2:$R$42,2,0),Costo_provisiones!$D$3:$AY$100,base_minorista!$A3230,0)</f>
        <v>3.9737214150344755</v>
      </c>
      <c r="L3230">
        <f>+HLOOKUP(VLOOKUP($B3230,$Q$2:$R$42,2,0),Morosidad_control!$D$4:$AY$101,base_minorista!$A3230,0)</f>
        <v>7.1842086977582413</v>
      </c>
      <c r="M3230">
        <f ca="1">+OFFSET(Capital_2!$D$2,base_minorista!A3230,0)</f>
        <v>3.5095726367283766</v>
      </c>
      <c r="N3230">
        <f>+HLOOKUP(VLOOKUP($B3230,$Q$2:$R$42,2,0),costo_laboral!$E$2:$AZ$99,base_minorista!$A3230,0)</f>
        <v>10.547183297458099</v>
      </c>
      <c r="O3230">
        <f>+HLOOKUP(VLOOKUP($B3230,$Q$2:$R$42,2,0),Participacion2!$D$2:$AO$99,base_minorista!$A3230,0)</f>
        <v>0.52463272770175762</v>
      </c>
    </row>
    <row r="3231" spans="1:15" ht="16.5" x14ac:dyDescent="0.3">
      <c r="A3231">
        <v>27</v>
      </c>
      <c r="B3231">
        <v>35</v>
      </c>
      <c r="C3231">
        <v>26</v>
      </c>
      <c r="D3231" s="3">
        <v>41670</v>
      </c>
      <c r="E3231" s="33">
        <v>14</v>
      </c>
      <c r="F3231">
        <v>2</v>
      </c>
      <c r="G3231">
        <f>+HLOOKUP(VLOOKUP($B3231,$Q$2:$R$42,2,0),costos_sf!$D$2:$AY$99,base_minorista!$A3231,0)</f>
        <v>65499167.903926656</v>
      </c>
      <c r="H3231">
        <f>+HLOOKUP(VLOOKUP($B3231,$Q$2:$R$42,2,0),creditos_sf!$D$2:$AY$99,base_minorista!$A3231,0)</f>
        <v>143771722.075703</v>
      </c>
      <c r="I3231">
        <f>+HLOOKUP(VLOOKUP($B3231,$Q$2:$R$42,2,0),creditos_sf!$D$103:$AY$200,base_minorista!$A3231,0)</f>
        <v>130925654.323686</v>
      </c>
      <c r="J3231">
        <f>+HLOOKUP(VLOOKUP($B3231,$Q$2:$R$42,2,0),Costo_fondeo!$D$3:$AY$100,base_minorista!$A3231,0)</f>
        <v>6.5062168712661057</v>
      </c>
      <c r="K3231">
        <f>+HLOOKUP(VLOOKUP($B3231,$Q$2:$R$42,2,0),Costo_provisiones!$D$3:$AY$100,base_minorista!$A3231,0)</f>
        <v>3.7826060290275687</v>
      </c>
      <c r="L3231">
        <f>+HLOOKUP(VLOOKUP($B3231,$Q$2:$R$42,2,0),Morosidad_control!$D$4:$AY$101,base_minorista!$A3231,0)</f>
        <v>7.3021315184777569</v>
      </c>
      <c r="M3231">
        <f ca="1">+OFFSET(Capital_2!$D$2,base_minorista!A3231,0)</f>
        <v>3.4442162995780268</v>
      </c>
      <c r="N3231">
        <f>+HLOOKUP(VLOOKUP($B3231,$Q$2:$R$42,2,0),costo_laboral!$E$2:$AZ$99,base_minorista!$A3231,0)</f>
        <v>10.6473089723579</v>
      </c>
      <c r="O3231">
        <f>+HLOOKUP(VLOOKUP($B3231,$Q$2:$R$42,2,0),Participacion2!$D$2:$AO$99,base_minorista!$A3231,0)</f>
        <v>0.52217916192500458</v>
      </c>
    </row>
    <row r="3232" spans="1:15" ht="16.5" x14ac:dyDescent="0.3">
      <c r="A3232">
        <v>28</v>
      </c>
      <c r="B3232">
        <v>35</v>
      </c>
      <c r="C3232">
        <v>27</v>
      </c>
      <c r="D3232" s="3">
        <v>41698</v>
      </c>
      <c r="E3232" s="33">
        <v>14</v>
      </c>
      <c r="F3232">
        <v>2</v>
      </c>
      <c r="G3232">
        <f>+HLOOKUP(VLOOKUP($B3232,$Q$2:$R$42,2,0),costos_sf!$D$2:$AY$99,base_minorista!$A3232,0)</f>
        <v>65952119.802574545</v>
      </c>
      <c r="H3232">
        <f>+HLOOKUP(VLOOKUP($B3232,$Q$2:$R$42,2,0),creditos_sf!$D$2:$AY$99,base_minorista!$A3232,0)</f>
        <v>142490770.246687</v>
      </c>
      <c r="I3232">
        <f>+HLOOKUP(VLOOKUP($B3232,$Q$2:$R$42,2,0),creditos_sf!$D$103:$AY$200,base_minorista!$A3232,0)</f>
        <v>134831669.62784597</v>
      </c>
      <c r="J3232">
        <f>+HLOOKUP(VLOOKUP($B3232,$Q$2:$R$42,2,0),Costo_fondeo!$D$3:$AY$100,base_minorista!$A3232,0)</f>
        <v>6.4865996480754573</v>
      </c>
      <c r="K3232">
        <f>+HLOOKUP(VLOOKUP($B3232,$Q$2:$R$42,2,0),Costo_provisiones!$D$3:$AY$100,base_minorista!$A3232,0)</f>
        <v>3.8829108945202346</v>
      </c>
      <c r="L3232">
        <f>+HLOOKUP(VLOOKUP($B3232,$Q$2:$R$42,2,0),Morosidad_control!$D$4:$AY$101,base_minorista!$A3232,0)</f>
        <v>7.6970370151608476</v>
      </c>
      <c r="M3232">
        <f ca="1">+OFFSET(Capital_2!$D$2,base_minorista!A3232,0)</f>
        <v>3.3651511548182853</v>
      </c>
      <c r="N3232">
        <f>+HLOOKUP(VLOOKUP($B3232,$Q$2:$R$42,2,0),costo_laboral!$E$2:$AZ$99,base_minorista!$A3232,0)</f>
        <v>10.551647599950799</v>
      </c>
      <c r="O3232">
        <f>+HLOOKUP(VLOOKUP($B3232,$Q$2:$R$42,2,0),Participacion2!$D$2:$AO$99,base_minorista!$A3232,0)</f>
        <v>0.52353721802611686</v>
      </c>
    </row>
    <row r="3233" spans="1:15" ht="16.5" x14ac:dyDescent="0.3">
      <c r="A3233">
        <v>29</v>
      </c>
      <c r="B3233">
        <v>35</v>
      </c>
      <c r="C3233">
        <v>28</v>
      </c>
      <c r="D3233" s="3">
        <v>41729</v>
      </c>
      <c r="E3233" s="33">
        <v>14</v>
      </c>
      <c r="F3233">
        <v>2</v>
      </c>
      <c r="G3233">
        <f>+HLOOKUP(VLOOKUP($B3233,$Q$2:$R$42,2,0),costos_sf!$D$2:$AY$99,base_minorista!$A3233,0)</f>
        <v>65699573.806704521</v>
      </c>
      <c r="H3233">
        <f>+HLOOKUP(VLOOKUP($B3233,$Q$2:$R$42,2,0),creditos_sf!$D$2:$AY$99,base_minorista!$A3233,0)</f>
        <v>141944155.36805803</v>
      </c>
      <c r="I3233">
        <f>+HLOOKUP(VLOOKUP($B3233,$Q$2:$R$42,2,0),creditos_sf!$D$103:$AY$200,base_minorista!$A3233,0)</f>
        <v>134993190.06610101</v>
      </c>
      <c r="J3233">
        <f>+HLOOKUP(VLOOKUP($B3233,$Q$2:$R$42,2,0),Costo_fondeo!$D$3:$AY$100,base_minorista!$A3233,0)</f>
        <v>6.4270404377050339</v>
      </c>
      <c r="K3233">
        <f>+HLOOKUP(VLOOKUP($B3233,$Q$2:$R$42,2,0),Costo_provisiones!$D$3:$AY$100,base_minorista!$A3233,0)</f>
        <v>3.806070785123159</v>
      </c>
      <c r="L3233">
        <f>+HLOOKUP(VLOOKUP($B3233,$Q$2:$R$42,2,0),Morosidad_control!$D$4:$AY$101,base_minorista!$A3233,0)</f>
        <v>7.958613323350157</v>
      </c>
      <c r="M3233">
        <f ca="1">+OFFSET(Capital_2!$D$2,base_minorista!A3233,0)</f>
        <v>3.2958556767962262</v>
      </c>
      <c r="N3233">
        <f>+HLOOKUP(VLOOKUP($B3233,$Q$2:$R$42,2,0),costo_laboral!$E$2:$AZ$99,base_minorista!$A3233,0)</f>
        <v>10.6579239056201</v>
      </c>
      <c r="O3233">
        <f>+HLOOKUP(VLOOKUP($B3233,$Q$2:$R$42,2,0),Participacion2!$D$2:$AO$99,base_minorista!$A3233,0)</f>
        <v>0.51291459790597627</v>
      </c>
    </row>
    <row r="3234" spans="1:15" ht="16.5" x14ac:dyDescent="0.3">
      <c r="A3234">
        <v>30</v>
      </c>
      <c r="B3234">
        <v>35</v>
      </c>
      <c r="C3234">
        <v>29</v>
      </c>
      <c r="D3234" s="3">
        <v>41759</v>
      </c>
      <c r="E3234" s="33">
        <v>14</v>
      </c>
      <c r="F3234">
        <v>2</v>
      </c>
      <c r="G3234">
        <f>+HLOOKUP(VLOOKUP($B3234,$Q$2:$R$42,2,0),costos_sf!$D$2:$AY$99,base_minorista!$A3234,0)</f>
        <v>65289164.936625384</v>
      </c>
      <c r="H3234">
        <f>+HLOOKUP(VLOOKUP($B3234,$Q$2:$R$42,2,0),creditos_sf!$D$2:$AY$99,base_minorista!$A3234,0)</f>
        <v>140363063.08087799</v>
      </c>
      <c r="I3234">
        <f>+HLOOKUP(VLOOKUP($B3234,$Q$2:$R$42,2,0),creditos_sf!$D$103:$AY$200,base_minorista!$A3234,0)</f>
        <v>132620860.531738</v>
      </c>
      <c r="J3234">
        <f>+HLOOKUP(VLOOKUP($B3234,$Q$2:$R$42,2,0),Costo_fondeo!$D$3:$AY$100,base_minorista!$A3234,0)</f>
        <v>6.2877099398572014</v>
      </c>
      <c r="K3234">
        <f>+HLOOKUP(VLOOKUP($B3234,$Q$2:$R$42,2,0),Costo_provisiones!$D$3:$AY$100,base_minorista!$A3234,0)</f>
        <v>3.8913784018586433</v>
      </c>
      <c r="L3234">
        <f>+HLOOKUP(VLOOKUP($B3234,$Q$2:$R$42,2,0),Morosidad_control!$D$4:$AY$101,base_minorista!$A3234,0)</f>
        <v>8.662230849081384</v>
      </c>
      <c r="M3234">
        <f ca="1">+OFFSET(Capital_2!$D$2,base_minorista!A3234,0)</f>
        <v>3.2437779376973728</v>
      </c>
      <c r="N3234">
        <f>+HLOOKUP(VLOOKUP($B3234,$Q$2:$R$42,2,0),costo_laboral!$E$2:$AZ$99,base_minorista!$A3234,0)</f>
        <v>10.8182860755558</v>
      </c>
      <c r="O3234">
        <f>+HLOOKUP(VLOOKUP($B3234,$Q$2:$R$42,2,0),Participacion2!$D$2:$AO$99,base_minorista!$A3234,0)</f>
        <v>0.51141537150281158</v>
      </c>
    </row>
    <row r="3235" spans="1:15" ht="16.5" x14ac:dyDescent="0.3">
      <c r="A3235">
        <v>31</v>
      </c>
      <c r="B3235">
        <v>35</v>
      </c>
      <c r="C3235">
        <v>30</v>
      </c>
      <c r="D3235" s="3">
        <v>41790</v>
      </c>
      <c r="E3235" s="33">
        <v>14</v>
      </c>
      <c r="F3235">
        <v>2</v>
      </c>
      <c r="G3235">
        <f>+HLOOKUP(VLOOKUP($B3235,$Q$2:$R$42,2,0),costos_sf!$D$2:$AY$99,base_minorista!$A3235,0)</f>
        <v>65161623.606696188</v>
      </c>
      <c r="H3235">
        <f>+HLOOKUP(VLOOKUP($B3235,$Q$2:$R$42,2,0),creditos_sf!$D$2:$AY$99,base_minorista!$A3235,0)</f>
        <v>138011586.58331198</v>
      </c>
      <c r="I3235">
        <f>+HLOOKUP(VLOOKUP($B3235,$Q$2:$R$42,2,0),creditos_sf!$D$103:$AY$200,base_minorista!$A3235,0)</f>
        <v>132428838.68511301</v>
      </c>
      <c r="J3235">
        <f>+HLOOKUP(VLOOKUP($B3235,$Q$2:$R$42,2,0),Costo_fondeo!$D$3:$AY$100,base_minorista!$A3235,0)</f>
        <v>6.2209249791180907</v>
      </c>
      <c r="K3235">
        <f>+HLOOKUP(VLOOKUP($B3235,$Q$2:$R$42,2,0),Costo_provisiones!$D$3:$AY$100,base_minorista!$A3235,0)</f>
        <v>3.9254075591430682</v>
      </c>
      <c r="L3235">
        <f>+HLOOKUP(VLOOKUP($B3235,$Q$2:$R$42,2,0),Morosidad_control!$D$4:$AY$101,base_minorista!$A3235,0)</f>
        <v>8.8504917696383245</v>
      </c>
      <c r="M3235">
        <f ca="1">+OFFSET(Capital_2!$D$2,base_minorista!A3235,0)</f>
        <v>3.2095324879825831</v>
      </c>
      <c r="N3235">
        <f>+HLOOKUP(VLOOKUP($B3235,$Q$2:$R$42,2,0),costo_laboral!$E$2:$AZ$99,base_minorista!$A3235,0)</f>
        <v>10.9295529598751</v>
      </c>
      <c r="O3235">
        <f>+HLOOKUP(VLOOKUP($B3235,$Q$2:$R$42,2,0),Participacion2!$D$2:$AO$99,base_minorista!$A3235,0)</f>
        <v>0.50727551335139742</v>
      </c>
    </row>
    <row r="3236" spans="1:15" ht="16.5" x14ac:dyDescent="0.3">
      <c r="A3236">
        <v>32</v>
      </c>
      <c r="B3236">
        <v>35</v>
      </c>
      <c r="C3236">
        <v>31</v>
      </c>
      <c r="D3236" s="3">
        <v>41820</v>
      </c>
      <c r="E3236" s="33">
        <v>14</v>
      </c>
      <c r="F3236">
        <v>2</v>
      </c>
      <c r="G3236">
        <f>+HLOOKUP(VLOOKUP($B3236,$Q$2:$R$42,2,0),costos_sf!$D$2:$AY$99,base_minorista!$A3236,0)</f>
        <v>65115696.650260456</v>
      </c>
      <c r="H3236">
        <f>+HLOOKUP(VLOOKUP($B3236,$Q$2:$R$42,2,0),creditos_sf!$D$2:$AY$99,base_minorista!$A3236,0)</f>
        <v>136869119.59110102</v>
      </c>
      <c r="I3236">
        <f>+HLOOKUP(VLOOKUP($B3236,$Q$2:$R$42,2,0),creditos_sf!$D$103:$AY$200,base_minorista!$A3236,0)</f>
        <v>132267389.353857</v>
      </c>
      <c r="J3236">
        <f>+HLOOKUP(VLOOKUP($B3236,$Q$2:$R$42,2,0),Costo_fondeo!$D$3:$AY$100,base_minorista!$A3236,0)</f>
        <v>6.1248027386891497</v>
      </c>
      <c r="K3236">
        <f>+HLOOKUP(VLOOKUP($B3236,$Q$2:$R$42,2,0),Costo_provisiones!$D$3:$AY$100,base_minorista!$A3236,0)</f>
        <v>4.0063902456253038</v>
      </c>
      <c r="L3236">
        <f>+HLOOKUP(VLOOKUP($B3236,$Q$2:$R$42,2,0),Morosidad_control!$D$4:$AY$101,base_minorista!$A3236,0)</f>
        <v>8.4848763098628801</v>
      </c>
      <c r="M3236">
        <f ca="1">+OFFSET(Capital_2!$D$2,base_minorista!A3236,0)</f>
        <v>3.1850428382831848</v>
      </c>
      <c r="N3236">
        <f>+HLOOKUP(VLOOKUP($B3236,$Q$2:$R$42,2,0),costo_laboral!$E$2:$AZ$99,base_minorista!$A3236,0)</f>
        <v>11.0481298603324</v>
      </c>
      <c r="O3236">
        <f>+HLOOKUP(VLOOKUP($B3236,$Q$2:$R$42,2,0),Participacion2!$D$2:$AO$99,base_minorista!$A3236,0)</f>
        <v>0.49704173410780872</v>
      </c>
    </row>
    <row r="3237" spans="1:15" ht="16.5" x14ac:dyDescent="0.3">
      <c r="A3237">
        <v>33</v>
      </c>
      <c r="B3237">
        <v>35</v>
      </c>
      <c r="C3237">
        <v>32</v>
      </c>
      <c r="D3237" s="3">
        <v>41851</v>
      </c>
      <c r="E3237" s="33">
        <v>14</v>
      </c>
      <c r="F3237">
        <v>2</v>
      </c>
      <c r="G3237">
        <f>+HLOOKUP(VLOOKUP($B3237,$Q$2:$R$42,2,0),costos_sf!$D$2:$AY$99,base_minorista!$A3237,0)</f>
        <v>64343836.383087143</v>
      </c>
      <c r="H3237">
        <f>+HLOOKUP(VLOOKUP($B3237,$Q$2:$R$42,2,0),creditos_sf!$D$2:$AY$99,base_minorista!$A3237,0)</f>
        <v>136064078.985603</v>
      </c>
      <c r="I3237">
        <f>+HLOOKUP(VLOOKUP($B3237,$Q$2:$R$42,2,0),creditos_sf!$D$103:$AY$200,base_minorista!$A3237,0)</f>
        <v>131313497.91561599</v>
      </c>
      <c r="J3237">
        <f>+HLOOKUP(VLOOKUP($B3237,$Q$2:$R$42,2,0),Costo_fondeo!$D$3:$AY$100,base_minorista!$A3237,0)</f>
        <v>6.0317804505787276</v>
      </c>
      <c r="K3237">
        <f>+HLOOKUP(VLOOKUP($B3237,$Q$2:$R$42,2,0),Costo_provisiones!$D$3:$AY$100,base_minorista!$A3237,0)</f>
        <v>3.833460119115121</v>
      </c>
      <c r="L3237">
        <f>+HLOOKUP(VLOOKUP($B3237,$Q$2:$R$42,2,0),Morosidad_control!$D$4:$AY$101,base_minorista!$A3237,0)</f>
        <v>8.5389556237430888</v>
      </c>
      <c r="M3237">
        <f ca="1">+OFFSET(Capital_2!$D$2,base_minorista!A3237,0)</f>
        <v>3.1704105350092515</v>
      </c>
      <c r="N3237">
        <f>+HLOOKUP(VLOOKUP($B3237,$Q$2:$R$42,2,0),costo_laboral!$E$2:$AZ$99,base_minorista!$A3237,0)</f>
        <v>11.198535492650199</v>
      </c>
      <c r="O3237">
        <f>+HLOOKUP(VLOOKUP($B3237,$Q$2:$R$42,2,0),Participacion2!$D$2:$AO$99,base_minorista!$A3237,0)</f>
        <v>0.49949214449537416</v>
      </c>
    </row>
    <row r="3238" spans="1:15" ht="16.5" x14ac:dyDescent="0.3">
      <c r="A3238">
        <v>34</v>
      </c>
      <c r="B3238">
        <v>35</v>
      </c>
      <c r="C3238">
        <v>33</v>
      </c>
      <c r="D3238" s="3">
        <v>41882</v>
      </c>
      <c r="E3238" s="33">
        <v>14</v>
      </c>
      <c r="F3238">
        <v>2</v>
      </c>
      <c r="G3238">
        <f>+HLOOKUP(VLOOKUP($B3238,$Q$2:$R$42,2,0),costos_sf!$D$2:$AY$99,base_minorista!$A3238,0)</f>
        <v>63502656.002659865</v>
      </c>
      <c r="H3238">
        <f>+HLOOKUP(VLOOKUP($B3238,$Q$2:$R$42,2,0),creditos_sf!$D$2:$AY$99,base_minorista!$A3238,0)</f>
        <v>138002493.18217301</v>
      </c>
      <c r="I3238">
        <f>+HLOOKUP(VLOOKUP($B3238,$Q$2:$R$42,2,0),creditos_sf!$D$103:$AY$200,base_minorista!$A3238,0)</f>
        <v>131855317.611065</v>
      </c>
      <c r="J3238">
        <f>+HLOOKUP(VLOOKUP($B3238,$Q$2:$R$42,2,0),Costo_fondeo!$D$3:$AY$100,base_minorista!$A3238,0)</f>
        <v>5.886689463060744</v>
      </c>
      <c r="K3238">
        <f>+HLOOKUP(VLOOKUP($B3238,$Q$2:$R$42,2,0),Costo_provisiones!$D$3:$AY$100,base_minorista!$A3238,0)</f>
        <v>3.6017334000731394</v>
      </c>
      <c r="L3238">
        <f>+HLOOKUP(VLOOKUP($B3238,$Q$2:$R$42,2,0),Morosidad_control!$D$4:$AY$101,base_minorista!$A3238,0)</f>
        <v>8.4228831343448842</v>
      </c>
      <c r="M3238">
        <f ca="1">+OFFSET(Capital_2!$D$2,base_minorista!A3238,0)</f>
        <v>3.1468414088192862</v>
      </c>
      <c r="N3238">
        <f>+HLOOKUP(VLOOKUP($B3238,$Q$2:$R$42,2,0),costo_laboral!$E$2:$AZ$99,base_minorista!$A3238,0)</f>
        <v>11.189903489648501</v>
      </c>
      <c r="O3238">
        <f>+HLOOKUP(VLOOKUP($B3238,$Q$2:$R$42,2,0),Participacion2!$D$2:$AO$99,base_minorista!$A3238,0)</f>
        <v>0.50346966305166219</v>
      </c>
    </row>
    <row r="3239" spans="1:15" ht="16.5" x14ac:dyDescent="0.3">
      <c r="A3239">
        <v>35</v>
      </c>
      <c r="B3239">
        <v>35</v>
      </c>
      <c r="C3239">
        <v>34</v>
      </c>
      <c r="D3239" s="3">
        <v>41912</v>
      </c>
      <c r="E3239" s="33">
        <v>14</v>
      </c>
      <c r="F3239">
        <v>2</v>
      </c>
      <c r="G3239">
        <f>+HLOOKUP(VLOOKUP($B3239,$Q$2:$R$42,2,0),costos_sf!$D$2:$AY$99,base_minorista!$A3239,0)</f>
        <v>61640023.571692795</v>
      </c>
      <c r="H3239">
        <f>+HLOOKUP(VLOOKUP($B3239,$Q$2:$R$42,2,0),creditos_sf!$D$2:$AY$99,base_minorista!$A3239,0)</f>
        <v>139310689.94418401</v>
      </c>
      <c r="I3239">
        <f>+HLOOKUP(VLOOKUP($B3239,$Q$2:$R$42,2,0),creditos_sf!$D$103:$AY$200,base_minorista!$A3239,0)</f>
        <v>133809783.71394199</v>
      </c>
      <c r="J3239">
        <f>+HLOOKUP(VLOOKUP($B3239,$Q$2:$R$42,2,0),Costo_fondeo!$D$3:$AY$100,base_minorista!$A3239,0)</f>
        <v>5.7542864798664013</v>
      </c>
      <c r="K3239">
        <f>+HLOOKUP(VLOOKUP($B3239,$Q$2:$R$42,2,0),Costo_provisiones!$D$3:$AY$100,base_minorista!$A3239,0)</f>
        <v>3.5382447207735104</v>
      </c>
      <c r="L3239">
        <f>+HLOOKUP(VLOOKUP($B3239,$Q$2:$R$42,2,0),Morosidad_control!$D$4:$AY$101,base_minorista!$A3239,0)</f>
        <v>7.9020757162591355</v>
      </c>
      <c r="M3239">
        <f ca="1">+OFFSET(Capital_2!$D$2,base_minorista!A3239,0)</f>
        <v>3.1301745437504462</v>
      </c>
      <c r="N3239">
        <f>+HLOOKUP(VLOOKUP($B3239,$Q$2:$R$42,2,0),costo_laboral!$E$2:$AZ$99,base_minorista!$A3239,0)</f>
        <v>11.194932636735899</v>
      </c>
      <c r="O3239">
        <f>+HLOOKUP(VLOOKUP($B3239,$Q$2:$R$42,2,0),Participacion2!$D$2:$AO$99,base_minorista!$A3239,0)</f>
        <v>0.50807579644054912</v>
      </c>
    </row>
    <row r="3240" spans="1:15" ht="16.5" x14ac:dyDescent="0.3">
      <c r="A3240">
        <v>36</v>
      </c>
      <c r="B3240">
        <v>35</v>
      </c>
      <c r="C3240">
        <v>35</v>
      </c>
      <c r="D3240" s="3">
        <v>41943</v>
      </c>
      <c r="E3240" s="33">
        <v>14</v>
      </c>
      <c r="F3240">
        <v>2</v>
      </c>
      <c r="G3240">
        <f>+HLOOKUP(VLOOKUP($B3240,$Q$2:$R$42,2,0),costos_sf!$D$2:$AY$99,base_minorista!$A3240,0)</f>
        <v>60867957.87286377</v>
      </c>
      <c r="H3240">
        <f>+HLOOKUP(VLOOKUP($B3240,$Q$2:$R$42,2,0),creditos_sf!$D$2:$AY$99,base_minorista!$A3240,0)</f>
        <v>140064609.05803502</v>
      </c>
      <c r="I3240">
        <f>+HLOOKUP(VLOOKUP($B3240,$Q$2:$R$42,2,0),creditos_sf!$D$103:$AY$200,base_minorista!$A3240,0)</f>
        <v>134005823.849438</v>
      </c>
      <c r="J3240">
        <f>+HLOOKUP(VLOOKUP($B3240,$Q$2:$R$42,2,0),Costo_fondeo!$D$3:$AY$100,base_minorista!$A3240,0)</f>
        <v>5.6421759078543303</v>
      </c>
      <c r="K3240">
        <f>+HLOOKUP(VLOOKUP($B3240,$Q$2:$R$42,2,0),Costo_provisiones!$D$3:$AY$100,base_minorista!$A3240,0)</f>
        <v>3.4514546912629771</v>
      </c>
      <c r="L3240">
        <f>+HLOOKUP(VLOOKUP($B3240,$Q$2:$R$42,2,0),Morosidad_control!$D$4:$AY$101,base_minorista!$A3240,0)</f>
        <v>7.9978553546895732</v>
      </c>
      <c r="M3240">
        <f ca="1">+OFFSET(Capital_2!$D$2,base_minorista!A3240,0)</f>
        <v>3.1052199516205063</v>
      </c>
      <c r="N3240">
        <f>+HLOOKUP(VLOOKUP($B3240,$Q$2:$R$42,2,0),costo_laboral!$E$2:$AZ$99,base_minorista!$A3240,0)</f>
        <v>11.1804245525647</v>
      </c>
      <c r="O3240">
        <f>+HLOOKUP(VLOOKUP($B3240,$Q$2:$R$42,2,0),Participacion2!$D$2:$AO$99,base_minorista!$A3240,0)</f>
        <v>0.51487286461520632</v>
      </c>
    </row>
    <row r="3241" spans="1:15" ht="16.5" x14ac:dyDescent="0.3">
      <c r="A3241">
        <v>37</v>
      </c>
      <c r="B3241">
        <v>35</v>
      </c>
      <c r="C3241">
        <v>36</v>
      </c>
      <c r="D3241" s="3">
        <v>41973</v>
      </c>
      <c r="E3241" s="33">
        <v>14</v>
      </c>
      <c r="F3241">
        <v>2</v>
      </c>
      <c r="G3241">
        <f>+HLOOKUP(VLOOKUP($B3241,$Q$2:$R$42,2,0),costos_sf!$D$2:$AY$99,base_minorista!$A3241,0)</f>
        <v>59340415.470741421</v>
      </c>
      <c r="H3241">
        <f>+HLOOKUP(VLOOKUP($B3241,$Q$2:$R$42,2,0),creditos_sf!$D$2:$AY$99,base_minorista!$A3241,0)</f>
        <v>138562233.404809</v>
      </c>
      <c r="I3241">
        <f>+HLOOKUP(VLOOKUP($B3241,$Q$2:$R$42,2,0),creditos_sf!$D$103:$AY$200,base_minorista!$A3241,0)</f>
        <v>133209642.30102399</v>
      </c>
      <c r="J3241">
        <f>+HLOOKUP(VLOOKUP($B3241,$Q$2:$R$42,2,0),Costo_fondeo!$D$3:$AY$100,base_minorista!$A3241,0)</f>
        <v>5.5403224836161602</v>
      </c>
      <c r="K3241">
        <f>+HLOOKUP(VLOOKUP($B3241,$Q$2:$R$42,2,0),Costo_provisiones!$D$3:$AY$100,base_minorista!$A3241,0)</f>
        <v>2.9776828846818639</v>
      </c>
      <c r="L3241">
        <f>+HLOOKUP(VLOOKUP($B3241,$Q$2:$R$42,2,0),Morosidad_control!$D$4:$AY$101,base_minorista!$A3241,0)</f>
        <v>7.7814118516392652</v>
      </c>
      <c r="M3241">
        <f ca="1">+OFFSET(Capital_2!$D$2,base_minorista!A3241,0)</f>
        <v>3.0886044861742721</v>
      </c>
      <c r="N3241">
        <f>+HLOOKUP(VLOOKUP($B3241,$Q$2:$R$42,2,0),costo_laboral!$E$2:$AZ$99,base_minorista!$A3241,0)</f>
        <v>11.327588259535201</v>
      </c>
      <c r="O3241">
        <f>+HLOOKUP(VLOOKUP($B3241,$Q$2:$R$42,2,0),Participacion2!$D$2:$AO$99,base_minorista!$A3241,0)</f>
        <v>0.51313663512191454</v>
      </c>
    </row>
    <row r="3242" spans="1:15" ht="16.5" x14ac:dyDescent="0.3">
      <c r="A3242">
        <v>38</v>
      </c>
      <c r="B3242">
        <v>35</v>
      </c>
      <c r="C3242">
        <v>37</v>
      </c>
      <c r="D3242" s="3">
        <v>42004</v>
      </c>
      <c r="E3242" s="33">
        <v>14</v>
      </c>
      <c r="F3242">
        <v>2</v>
      </c>
      <c r="G3242">
        <f>+HLOOKUP(VLOOKUP($B3242,$Q$2:$R$42,2,0),costos_sf!$D$2:$AY$99,base_minorista!$A3242,0)</f>
        <v>58624792.300954372</v>
      </c>
      <c r="H3242">
        <f>+HLOOKUP(VLOOKUP($B3242,$Q$2:$R$42,2,0),creditos_sf!$D$2:$AY$99,base_minorista!$A3242,0)</f>
        <v>138416945.20280999</v>
      </c>
      <c r="I3242">
        <f>+HLOOKUP(VLOOKUP($B3242,$Q$2:$R$42,2,0),creditos_sf!$D$103:$AY$200,base_minorista!$A3242,0)</f>
        <v>132871440.96082</v>
      </c>
      <c r="J3242">
        <f>+HLOOKUP(VLOOKUP($B3242,$Q$2:$R$42,2,0),Costo_fondeo!$D$3:$AY$100,base_minorista!$A3242,0)</f>
        <v>5.3807770203976295</v>
      </c>
      <c r="K3242">
        <f>+HLOOKUP(VLOOKUP($B3242,$Q$2:$R$42,2,0),Costo_provisiones!$D$3:$AY$100,base_minorista!$A3242,0)</f>
        <v>2.8149816386136246</v>
      </c>
      <c r="L3242">
        <f>+HLOOKUP(VLOOKUP($B3242,$Q$2:$R$42,2,0),Morosidad_control!$D$4:$AY$101,base_minorista!$A3242,0)</f>
        <v>7.4852967439902223</v>
      </c>
      <c r="M3242">
        <f ca="1">+OFFSET(Capital_2!$D$2,base_minorista!A3242,0)</f>
        <v>3.0772625191593428</v>
      </c>
      <c r="N3242">
        <f>+HLOOKUP(VLOOKUP($B3242,$Q$2:$R$42,2,0),costo_laboral!$E$2:$AZ$99,base_minorista!$A3242,0)</f>
        <v>11.3923092347995</v>
      </c>
      <c r="O3242">
        <f>+HLOOKUP(VLOOKUP($B3242,$Q$2:$R$42,2,0),Participacion2!$D$2:$AO$99,base_minorista!$A3242,0)</f>
        <v>0.51167492277023274</v>
      </c>
    </row>
    <row r="3243" spans="1:15" ht="16.5" x14ac:dyDescent="0.3">
      <c r="A3243">
        <v>39</v>
      </c>
      <c r="B3243">
        <v>35</v>
      </c>
      <c r="C3243">
        <v>38</v>
      </c>
      <c r="D3243" s="3">
        <v>42035</v>
      </c>
      <c r="E3243" s="33">
        <v>15</v>
      </c>
      <c r="F3243">
        <v>2</v>
      </c>
      <c r="G3243">
        <f>+HLOOKUP(VLOOKUP($B3243,$Q$2:$R$42,2,0),costos_sf!$D$2:$AY$99,base_minorista!$A3243,0)</f>
        <v>58892849.973076627</v>
      </c>
      <c r="H3243">
        <f>+HLOOKUP(VLOOKUP($B3243,$Q$2:$R$42,2,0),creditos_sf!$D$2:$AY$99,base_minorista!$A3243,0)</f>
        <v>139029879.982954</v>
      </c>
      <c r="I3243">
        <f>+HLOOKUP(VLOOKUP($B3243,$Q$2:$R$42,2,0),creditos_sf!$D$103:$AY$200,base_minorista!$A3243,0)</f>
        <v>133030050.52619599</v>
      </c>
      <c r="J3243">
        <f>+HLOOKUP(VLOOKUP($B3243,$Q$2:$R$42,2,0),Costo_fondeo!$D$3:$AY$100,base_minorista!$A3243,0)</f>
        <v>5.24777127304149</v>
      </c>
      <c r="K3243">
        <f>+HLOOKUP(VLOOKUP($B3243,$Q$2:$R$42,2,0),Costo_provisiones!$D$3:$AY$100,base_minorista!$A3243,0)</f>
        <v>2.5866888029859831</v>
      </c>
      <c r="L3243">
        <f>+HLOOKUP(VLOOKUP($B3243,$Q$2:$R$42,2,0),Morosidad_control!$D$4:$AY$101,base_minorista!$A3243,0)</f>
        <v>7.6510867527754138</v>
      </c>
      <c r="M3243">
        <f ca="1">+OFFSET(Capital_2!$D$2,base_minorista!A3243,0)</f>
        <v>3.0663026726799725</v>
      </c>
      <c r="N3243">
        <f>+HLOOKUP(VLOOKUP($B3243,$Q$2:$R$42,2,0),costo_laboral!$E$2:$AZ$99,base_minorista!$A3243,0)</f>
        <v>11.3921055319295</v>
      </c>
      <c r="O3243">
        <f>+HLOOKUP(VLOOKUP($B3243,$Q$2:$R$42,2,0),Participacion2!$D$2:$AO$99,base_minorista!$A3243,0)</f>
        <v>0.5140583342599514</v>
      </c>
    </row>
    <row r="3244" spans="1:15" ht="16.5" x14ac:dyDescent="0.3">
      <c r="A3244">
        <v>40</v>
      </c>
      <c r="B3244">
        <v>35</v>
      </c>
      <c r="C3244">
        <v>39</v>
      </c>
      <c r="D3244" s="3">
        <v>42063</v>
      </c>
      <c r="E3244" s="33">
        <v>15</v>
      </c>
      <c r="F3244">
        <v>2</v>
      </c>
      <c r="G3244">
        <f>+HLOOKUP(VLOOKUP($B3244,$Q$2:$R$42,2,0),costos_sf!$D$2:$AY$99,base_minorista!$A3244,0)</f>
        <v>57742407.480230577</v>
      </c>
      <c r="H3244">
        <f>+HLOOKUP(VLOOKUP($B3244,$Q$2:$R$42,2,0),creditos_sf!$D$2:$AY$99,base_minorista!$A3244,0)</f>
        <v>133149922.056932</v>
      </c>
      <c r="I3244">
        <f>+HLOOKUP(VLOOKUP($B3244,$Q$2:$R$42,2,0),creditos_sf!$D$103:$AY$200,base_minorista!$A3244,0)</f>
        <v>130108876.397138</v>
      </c>
      <c r="J3244">
        <f>+HLOOKUP(VLOOKUP($B3244,$Q$2:$R$42,2,0),Costo_fondeo!$D$3:$AY$100,base_minorista!$A3244,0)</f>
        <v>5.1747388713641156</v>
      </c>
      <c r="K3244">
        <f>+HLOOKUP(VLOOKUP($B3244,$Q$2:$R$42,2,0),Costo_provisiones!$D$3:$AY$100,base_minorista!$A3244,0)</f>
        <v>2.3173383948828628</v>
      </c>
      <c r="L3244">
        <f>+HLOOKUP(VLOOKUP($B3244,$Q$2:$R$42,2,0),Morosidad_control!$D$4:$AY$101,base_minorista!$A3244,0)</f>
        <v>4.9963140451829471</v>
      </c>
      <c r="M3244">
        <f ca="1">+OFFSET(Capital_2!$D$2,base_minorista!A3244,0)</f>
        <v>3.049096647123327</v>
      </c>
      <c r="N3244">
        <f>+HLOOKUP(VLOOKUP($B3244,$Q$2:$R$42,2,0),costo_laboral!$E$2:$AZ$99,base_minorista!$A3244,0)</f>
        <v>11.9429056905292</v>
      </c>
      <c r="O3244">
        <f>+HLOOKUP(VLOOKUP($B3244,$Q$2:$R$42,2,0),Participacion2!$D$2:$AO$99,base_minorista!$A3244,0)</f>
        <v>0.49448741862068224</v>
      </c>
    </row>
    <row r="3245" spans="1:15" ht="16.5" x14ac:dyDescent="0.3">
      <c r="A3245">
        <v>41</v>
      </c>
      <c r="B3245">
        <v>35</v>
      </c>
      <c r="C3245">
        <v>40</v>
      </c>
      <c r="D3245" s="3">
        <v>42094</v>
      </c>
      <c r="E3245" s="33">
        <v>15</v>
      </c>
      <c r="F3245">
        <v>2</v>
      </c>
      <c r="G3245">
        <f>+HLOOKUP(VLOOKUP($B3245,$Q$2:$R$42,2,0),costos_sf!$D$2:$AY$99,base_minorista!$A3245,0)</f>
        <v>56952116.123998389</v>
      </c>
      <c r="H3245">
        <f>+HLOOKUP(VLOOKUP($B3245,$Q$2:$R$42,2,0),creditos_sf!$D$2:$AY$99,base_minorista!$A3245,0)</f>
        <v>135371741.28284201</v>
      </c>
      <c r="I3245">
        <f>+HLOOKUP(VLOOKUP($B3245,$Q$2:$R$42,2,0),creditos_sf!$D$103:$AY$200,base_minorista!$A3245,0)</f>
        <v>129246179.62210299</v>
      </c>
      <c r="J3245">
        <f>+HLOOKUP(VLOOKUP($B3245,$Q$2:$R$42,2,0),Costo_fondeo!$D$3:$AY$100,base_minorista!$A3245,0)</f>
        <v>5.1060458229673076</v>
      </c>
      <c r="K3245">
        <f>+HLOOKUP(VLOOKUP($B3245,$Q$2:$R$42,2,0),Costo_provisiones!$D$3:$AY$100,base_minorista!$A3245,0)</f>
        <v>2.1381887208171202</v>
      </c>
      <c r="L3245">
        <f>+HLOOKUP(VLOOKUP($B3245,$Q$2:$R$42,2,0),Morosidad_control!$D$4:$AY$101,base_minorista!$A3245,0)</f>
        <v>5.3434023313148824</v>
      </c>
      <c r="M3245">
        <f ca="1">+OFFSET(Capital_2!$D$2,base_minorista!A3245,0)</f>
        <v>3.0217281587138265</v>
      </c>
      <c r="N3245">
        <f>+HLOOKUP(VLOOKUP($B3245,$Q$2:$R$42,2,0),costo_laboral!$E$2:$AZ$99,base_minorista!$A3245,0)</f>
        <v>11.967780677351101</v>
      </c>
      <c r="O3245">
        <f>+HLOOKUP(VLOOKUP($B3245,$Q$2:$R$42,2,0),Participacion2!$D$2:$AO$99,base_minorista!$A3245,0)</f>
        <v>0.49691528704251897</v>
      </c>
    </row>
    <row r="3246" spans="1:15" ht="16.5" x14ac:dyDescent="0.3">
      <c r="A3246">
        <v>42</v>
      </c>
      <c r="B3246">
        <v>35</v>
      </c>
      <c r="C3246">
        <v>41</v>
      </c>
      <c r="D3246" s="3">
        <v>42124</v>
      </c>
      <c r="E3246" s="33">
        <v>15</v>
      </c>
      <c r="F3246">
        <v>2</v>
      </c>
      <c r="G3246">
        <f>+HLOOKUP(VLOOKUP($B3246,$Q$2:$R$42,2,0),costos_sf!$D$2:$AY$99,base_minorista!$A3246,0)</f>
        <v>56248142.814045876</v>
      </c>
      <c r="H3246">
        <f>+HLOOKUP(VLOOKUP($B3246,$Q$2:$R$42,2,0),creditos_sf!$D$2:$AY$99,base_minorista!$A3246,0)</f>
        <v>135370695.878975</v>
      </c>
      <c r="I3246">
        <f>+HLOOKUP(VLOOKUP($B3246,$Q$2:$R$42,2,0),creditos_sf!$D$103:$AY$200,base_minorista!$A3246,0)</f>
        <v>130054375.280847</v>
      </c>
      <c r="J3246">
        <f>+HLOOKUP(VLOOKUP($B3246,$Q$2:$R$42,2,0),Costo_fondeo!$D$3:$AY$100,base_minorista!$A3246,0)</f>
        <v>5.0107124794868101</v>
      </c>
      <c r="K3246">
        <f>+HLOOKUP(VLOOKUP($B3246,$Q$2:$R$42,2,0),Costo_provisiones!$D$3:$AY$100,base_minorista!$A3246,0)</f>
        <v>1.9198466785661525</v>
      </c>
      <c r="L3246">
        <f>+HLOOKUP(VLOOKUP($B3246,$Q$2:$R$42,2,0),Morosidad_control!$D$4:$AY$101,base_minorista!$A3246,0)</f>
        <v>5.3828111956579789</v>
      </c>
      <c r="M3246">
        <f ca="1">+OFFSET(Capital_2!$D$2,base_minorista!A3246,0)</f>
        <v>3.0029222612045556</v>
      </c>
      <c r="N3246">
        <f>+HLOOKUP(VLOOKUP($B3246,$Q$2:$R$42,2,0),costo_laboral!$E$2:$AZ$99,base_minorista!$A3246,0)</f>
        <v>12.0223117957042</v>
      </c>
      <c r="O3246">
        <f>+HLOOKUP(VLOOKUP($B3246,$Q$2:$R$42,2,0),Participacion2!$D$2:$AO$99,base_minorista!$A3246,0)</f>
        <v>0.50270829945063544</v>
      </c>
    </row>
    <row r="3247" spans="1:15" ht="16.5" x14ac:dyDescent="0.3">
      <c r="A3247">
        <v>43</v>
      </c>
      <c r="B3247">
        <v>35</v>
      </c>
      <c r="C3247">
        <v>42</v>
      </c>
      <c r="D3247" s="3">
        <v>42155</v>
      </c>
      <c r="E3247" s="33">
        <v>15</v>
      </c>
      <c r="F3247">
        <v>2</v>
      </c>
      <c r="G3247">
        <f>+HLOOKUP(VLOOKUP($B3247,$Q$2:$R$42,2,0),costos_sf!$D$2:$AY$99,base_minorista!$A3247,0)</f>
        <v>55023575.77369494</v>
      </c>
      <c r="H3247">
        <f>+HLOOKUP(VLOOKUP($B3247,$Q$2:$R$42,2,0),creditos_sf!$D$2:$AY$99,base_minorista!$A3247,0)</f>
        <v>136642469.55307898</v>
      </c>
      <c r="I3247">
        <f>+HLOOKUP(VLOOKUP($B3247,$Q$2:$R$42,2,0),creditos_sf!$D$103:$AY$200,base_minorista!$A3247,0)</f>
        <v>127862648.664654</v>
      </c>
      <c r="J3247">
        <f>+HLOOKUP(VLOOKUP($B3247,$Q$2:$R$42,2,0),Costo_fondeo!$D$3:$AY$100,base_minorista!$A3247,0)</f>
        <v>4.9395533693795821</v>
      </c>
      <c r="K3247">
        <f>+HLOOKUP(VLOOKUP($B3247,$Q$2:$R$42,2,0),Costo_provisiones!$D$3:$AY$100,base_minorista!$A3247,0)</f>
        <v>1.57683453634898</v>
      </c>
      <c r="L3247">
        <f>+HLOOKUP(VLOOKUP($B3247,$Q$2:$R$42,2,0),Morosidad_control!$D$4:$AY$101,base_minorista!$A3247,0)</f>
        <v>5.6038780394873582</v>
      </c>
      <c r="M3247">
        <f ca="1">+OFFSET(Capital_2!$D$2,base_minorista!A3247,0)</f>
        <v>2.9913163210576634</v>
      </c>
      <c r="N3247">
        <f>+HLOOKUP(VLOOKUP($B3247,$Q$2:$R$42,2,0),costo_laboral!$E$2:$AZ$99,base_minorista!$A3247,0)</f>
        <v>12.0361049336238</v>
      </c>
      <c r="O3247">
        <f>+HLOOKUP(VLOOKUP($B3247,$Q$2:$R$42,2,0),Participacion2!$D$2:$AO$99,base_minorista!$A3247,0)</f>
        <v>0.51103769314308201</v>
      </c>
    </row>
    <row r="3248" spans="1:15" ht="16.5" x14ac:dyDescent="0.3">
      <c r="A3248">
        <v>44</v>
      </c>
      <c r="B3248">
        <v>35</v>
      </c>
      <c r="C3248">
        <v>43</v>
      </c>
      <c r="D3248" s="3">
        <v>42185</v>
      </c>
      <c r="E3248" s="33">
        <v>15</v>
      </c>
      <c r="F3248">
        <v>2</v>
      </c>
      <c r="G3248">
        <f>+HLOOKUP(VLOOKUP($B3248,$Q$2:$R$42,2,0),costos_sf!$D$2:$AY$99,base_minorista!$A3248,0)</f>
        <v>54615640.633066311</v>
      </c>
      <c r="H3248">
        <f>+HLOOKUP(VLOOKUP($B3248,$Q$2:$R$42,2,0),creditos_sf!$D$2:$AY$99,base_minorista!$A3248,0)</f>
        <v>138589864.513082</v>
      </c>
      <c r="I3248">
        <f>+HLOOKUP(VLOOKUP($B3248,$Q$2:$R$42,2,0),creditos_sf!$D$103:$AY$200,base_minorista!$A3248,0)</f>
        <v>127617265.480911</v>
      </c>
      <c r="J3248">
        <f>+HLOOKUP(VLOOKUP($B3248,$Q$2:$R$42,2,0),Costo_fondeo!$D$3:$AY$100,base_minorista!$A3248,0)</f>
        <v>4.8753651461577299</v>
      </c>
      <c r="K3248">
        <f>+HLOOKUP(VLOOKUP($B3248,$Q$2:$R$42,2,0),Costo_provisiones!$D$3:$AY$100,base_minorista!$A3248,0)</f>
        <v>1.5225852807450995</v>
      </c>
      <c r="L3248">
        <f>+HLOOKUP(VLOOKUP($B3248,$Q$2:$R$42,2,0),Morosidad_control!$D$4:$AY$101,base_minorista!$A3248,0)</f>
        <v>5.5259400893707111</v>
      </c>
      <c r="M3248">
        <f ca="1">+OFFSET(Capital_2!$D$2,base_minorista!A3248,0)</f>
        <v>2.9626797769382383</v>
      </c>
      <c r="N3248">
        <f>+HLOOKUP(VLOOKUP($B3248,$Q$2:$R$42,2,0),costo_laboral!$E$2:$AZ$99,base_minorista!$A3248,0)</f>
        <v>11.947321085706101</v>
      </c>
      <c r="O3248">
        <f>+HLOOKUP(VLOOKUP($B3248,$Q$2:$R$42,2,0),Participacion2!$D$2:$AO$99,base_minorista!$A3248,0)</f>
        <v>0.51943002733338373</v>
      </c>
    </row>
    <row r="3249" spans="1:15" ht="16.5" x14ac:dyDescent="0.3">
      <c r="A3249">
        <v>45</v>
      </c>
      <c r="B3249">
        <v>35</v>
      </c>
      <c r="C3249">
        <v>44</v>
      </c>
      <c r="D3249" s="3">
        <v>42216</v>
      </c>
      <c r="E3249" s="33">
        <v>15</v>
      </c>
      <c r="F3249">
        <v>2</v>
      </c>
      <c r="G3249">
        <f>+HLOOKUP(VLOOKUP($B3249,$Q$2:$R$42,2,0),costos_sf!$D$2:$AY$99,base_minorista!$A3249,0)</f>
        <v>54243789.027038172</v>
      </c>
      <c r="H3249">
        <f>+HLOOKUP(VLOOKUP($B3249,$Q$2:$R$42,2,0),creditos_sf!$D$2:$AY$99,base_minorista!$A3249,0)</f>
        <v>139624342.534978</v>
      </c>
      <c r="I3249">
        <f>+HLOOKUP(VLOOKUP($B3249,$Q$2:$R$42,2,0),creditos_sf!$D$103:$AY$200,base_minorista!$A3249,0)</f>
        <v>128117404.391211</v>
      </c>
      <c r="J3249">
        <f>+HLOOKUP(VLOOKUP($B3249,$Q$2:$R$42,2,0),Costo_fondeo!$D$3:$AY$100,base_minorista!$A3249,0)</f>
        <v>4.8248312680702181</v>
      </c>
      <c r="K3249">
        <f>+HLOOKUP(VLOOKUP($B3249,$Q$2:$R$42,2,0),Costo_provisiones!$D$3:$AY$100,base_minorista!$A3249,0)</f>
        <v>1.5287709812310293</v>
      </c>
      <c r="L3249">
        <f>+HLOOKUP(VLOOKUP($B3249,$Q$2:$R$42,2,0),Morosidad_control!$D$4:$AY$101,base_minorista!$A3249,0)</f>
        <v>5.4301984716284304</v>
      </c>
      <c r="M3249">
        <f ca="1">+OFFSET(Capital_2!$D$2,base_minorista!A3249,0)</f>
        <v>2.9172838879084302</v>
      </c>
      <c r="N3249">
        <f>+HLOOKUP(VLOOKUP($B3249,$Q$2:$R$42,2,0),costo_laboral!$E$2:$AZ$99,base_minorista!$A3249,0)</f>
        <v>11.846332842434601</v>
      </c>
      <c r="O3249">
        <f>+HLOOKUP(VLOOKUP($B3249,$Q$2:$R$42,2,0),Participacion2!$D$2:$AO$99,base_minorista!$A3249,0)</f>
        <v>0.52910104578778572</v>
      </c>
    </row>
    <row r="3250" spans="1:15" ht="16.5" x14ac:dyDescent="0.3">
      <c r="A3250">
        <v>46</v>
      </c>
      <c r="B3250">
        <v>35</v>
      </c>
      <c r="C3250">
        <v>45</v>
      </c>
      <c r="D3250" s="3">
        <v>42247</v>
      </c>
      <c r="E3250" s="33">
        <v>15</v>
      </c>
      <c r="F3250">
        <v>2</v>
      </c>
      <c r="G3250">
        <f>+HLOOKUP(VLOOKUP($B3250,$Q$2:$R$42,2,0),costos_sf!$D$2:$AY$99,base_minorista!$A3250,0)</f>
        <v>54245550.173443697</v>
      </c>
      <c r="H3250">
        <f>+HLOOKUP(VLOOKUP($B3250,$Q$2:$R$42,2,0),creditos_sf!$D$2:$AY$99,base_minorista!$A3250,0)</f>
        <v>140889994.975642</v>
      </c>
      <c r="I3250">
        <f>+HLOOKUP(VLOOKUP($B3250,$Q$2:$R$42,2,0),creditos_sf!$D$103:$AY$200,base_minorista!$A3250,0)</f>
        <v>122740007.801422</v>
      </c>
      <c r="J3250">
        <f>+HLOOKUP(VLOOKUP($B3250,$Q$2:$R$42,2,0),Costo_fondeo!$D$3:$AY$100,base_minorista!$A3250,0)</f>
        <v>4.7690018693286946</v>
      </c>
      <c r="K3250">
        <f>+HLOOKUP(VLOOKUP($B3250,$Q$2:$R$42,2,0),Costo_provisiones!$D$3:$AY$100,base_minorista!$A3250,0)</f>
        <v>1.6062272995552092</v>
      </c>
      <c r="L3250">
        <f>+HLOOKUP(VLOOKUP($B3250,$Q$2:$R$42,2,0),Morosidad_control!$D$4:$AY$101,base_minorista!$A3250,0)</f>
        <v>5.6476982823200439</v>
      </c>
      <c r="M3250">
        <f ca="1">+OFFSET(Capital_2!$D$2,base_minorista!A3250,0)</f>
        <v>2.8874106541141011</v>
      </c>
      <c r="N3250">
        <f>+HLOOKUP(VLOOKUP($B3250,$Q$2:$R$42,2,0),costo_laboral!$E$2:$AZ$99,base_minorista!$A3250,0)</f>
        <v>12.010115187605299</v>
      </c>
      <c r="O3250">
        <f>+HLOOKUP(VLOOKUP($B3250,$Q$2:$R$42,2,0),Participacion2!$D$2:$AO$99,base_minorista!$A3250,0)</f>
        <v>0.53352232350630635</v>
      </c>
    </row>
    <row r="3251" spans="1:15" ht="16.5" x14ac:dyDescent="0.3">
      <c r="A3251">
        <v>47</v>
      </c>
      <c r="B3251">
        <v>35</v>
      </c>
      <c r="C3251">
        <v>46</v>
      </c>
      <c r="D3251" s="3">
        <v>42277</v>
      </c>
      <c r="E3251" s="33">
        <v>15</v>
      </c>
      <c r="F3251">
        <v>2</v>
      </c>
      <c r="G3251">
        <f>+HLOOKUP(VLOOKUP($B3251,$Q$2:$R$42,2,0),costos_sf!$D$2:$AY$99,base_minorista!$A3251,0)</f>
        <v>54614506.064808808</v>
      </c>
      <c r="H3251">
        <f>+HLOOKUP(VLOOKUP($B3251,$Q$2:$R$42,2,0),creditos_sf!$D$2:$AY$99,base_minorista!$A3251,0)</f>
        <v>143470159.52560702</v>
      </c>
      <c r="I3251">
        <f>+HLOOKUP(VLOOKUP($B3251,$Q$2:$R$42,2,0),creditos_sf!$D$103:$AY$200,base_minorista!$A3251,0)</f>
        <v>125408806.004778</v>
      </c>
      <c r="J3251">
        <f>+HLOOKUP(VLOOKUP($B3251,$Q$2:$R$42,2,0),Costo_fondeo!$D$3:$AY$100,base_minorista!$A3251,0)</f>
        <v>4.7421709300632209</v>
      </c>
      <c r="K3251">
        <f>+HLOOKUP(VLOOKUP($B3251,$Q$2:$R$42,2,0),Costo_provisiones!$D$3:$AY$100,base_minorista!$A3251,0)</f>
        <v>1.7794957353573511</v>
      </c>
      <c r="L3251">
        <f>+HLOOKUP(VLOOKUP($B3251,$Q$2:$R$42,2,0),Morosidad_control!$D$4:$AY$101,base_minorista!$A3251,0)</f>
        <v>5.6813987245001201</v>
      </c>
      <c r="M3251">
        <f ca="1">+OFFSET(Capital_2!$D$2,base_minorista!A3251,0)</f>
        <v>2.8604428107092303</v>
      </c>
      <c r="N3251">
        <f>+HLOOKUP(VLOOKUP($B3251,$Q$2:$R$42,2,0),costo_laboral!$E$2:$AZ$99,base_minorista!$A3251,0)</f>
        <v>11.8390684406756</v>
      </c>
      <c r="O3251">
        <f>+HLOOKUP(VLOOKUP($B3251,$Q$2:$R$42,2,0),Participacion2!$D$2:$AO$99,base_minorista!$A3251,0)</f>
        <v>0.54043360107570482</v>
      </c>
    </row>
    <row r="3252" spans="1:15" ht="16.5" x14ac:dyDescent="0.3">
      <c r="A3252">
        <v>48</v>
      </c>
      <c r="B3252">
        <v>35</v>
      </c>
      <c r="C3252">
        <v>47</v>
      </c>
      <c r="D3252" s="3">
        <v>42308</v>
      </c>
      <c r="E3252" s="33">
        <v>15</v>
      </c>
      <c r="F3252">
        <v>2</v>
      </c>
      <c r="G3252">
        <f>+HLOOKUP(VLOOKUP($B3252,$Q$2:$R$42,2,0),costos_sf!$D$2:$AY$99,base_minorista!$A3252,0)</f>
        <v>54933732.560183413</v>
      </c>
      <c r="H3252">
        <f>+HLOOKUP(VLOOKUP($B3252,$Q$2:$R$42,2,0),creditos_sf!$D$2:$AY$99,base_minorista!$A3252,0)</f>
        <v>142978550.79720998</v>
      </c>
      <c r="I3252">
        <f>+HLOOKUP(VLOOKUP($B3252,$Q$2:$R$42,2,0),creditos_sf!$D$103:$AY$200,base_minorista!$A3252,0)</f>
        <v>125078197.33747001</v>
      </c>
      <c r="J3252">
        <f>+HLOOKUP(VLOOKUP($B3252,$Q$2:$R$42,2,0),Costo_fondeo!$D$3:$AY$100,base_minorista!$A3252,0)</f>
        <v>4.7349831708100298</v>
      </c>
      <c r="K3252">
        <f>+HLOOKUP(VLOOKUP($B3252,$Q$2:$R$42,2,0),Costo_provisiones!$D$3:$AY$100,base_minorista!$A3252,0)</f>
        <v>1.8091033441346476</v>
      </c>
      <c r="L3252">
        <f>+HLOOKUP(VLOOKUP($B3252,$Q$2:$R$42,2,0),Morosidad_control!$D$4:$AY$101,base_minorista!$A3252,0)</f>
        <v>5.4310507766429206</v>
      </c>
      <c r="M3252">
        <f ca="1">+OFFSET(Capital_2!$D$2,base_minorista!A3252,0)</f>
        <v>2.8360712606451561</v>
      </c>
      <c r="N3252">
        <f>+HLOOKUP(VLOOKUP($B3252,$Q$2:$R$42,2,0),costo_laboral!$E$2:$AZ$99,base_minorista!$A3252,0)</f>
        <v>11.898079199326</v>
      </c>
      <c r="O3252">
        <f>+HLOOKUP(VLOOKUP($B3252,$Q$2:$R$42,2,0),Participacion2!$D$2:$AO$99,base_minorista!$A3252,0)</f>
        <v>0.53698194708458991</v>
      </c>
    </row>
    <row r="3253" spans="1:15" ht="16.5" x14ac:dyDescent="0.3">
      <c r="A3253">
        <v>49</v>
      </c>
      <c r="B3253">
        <v>35</v>
      </c>
      <c r="C3253">
        <v>48</v>
      </c>
      <c r="D3253" s="3">
        <v>42338</v>
      </c>
      <c r="E3253" s="33">
        <v>15</v>
      </c>
      <c r="F3253">
        <v>2</v>
      </c>
      <c r="G3253">
        <f>+HLOOKUP(VLOOKUP($B3253,$Q$2:$R$42,2,0),costos_sf!$D$2:$AY$99,base_minorista!$A3253,0)</f>
        <v>55369665.808475204</v>
      </c>
      <c r="H3253">
        <f>+HLOOKUP(VLOOKUP($B3253,$Q$2:$R$42,2,0),creditos_sf!$D$2:$AY$99,base_minorista!$A3253,0)</f>
        <v>143093560.92456299</v>
      </c>
      <c r="I3253">
        <f>+HLOOKUP(VLOOKUP($B3253,$Q$2:$R$42,2,0),creditos_sf!$D$103:$AY$200,base_minorista!$A3253,0)</f>
        <v>123936127.502046</v>
      </c>
      <c r="J3253">
        <f>+HLOOKUP(VLOOKUP($B3253,$Q$2:$R$42,2,0),Costo_fondeo!$D$3:$AY$100,base_minorista!$A3253,0)</f>
        <v>4.6943025325501857</v>
      </c>
      <c r="K3253">
        <f>+HLOOKUP(VLOOKUP($B3253,$Q$2:$R$42,2,0),Costo_provisiones!$D$3:$AY$100,base_minorista!$A3253,0)</f>
        <v>2.0067303861973191</v>
      </c>
      <c r="L3253">
        <f>+HLOOKUP(VLOOKUP($B3253,$Q$2:$R$42,2,0),Morosidad_control!$D$4:$AY$101,base_minorista!$A3253,0)</f>
        <v>5.6425643663165372</v>
      </c>
      <c r="M3253">
        <f ca="1">+OFFSET(Capital_2!$D$2,base_minorista!A3253,0)</f>
        <v>2.8102228331623054</v>
      </c>
      <c r="N3253">
        <f>+HLOOKUP(VLOOKUP($B3253,$Q$2:$R$42,2,0),costo_laboral!$E$2:$AZ$99,base_minorista!$A3253,0)</f>
        <v>11.9275232707651</v>
      </c>
      <c r="O3253">
        <f>+HLOOKUP(VLOOKUP($B3253,$Q$2:$R$42,2,0),Participacion2!$D$2:$AO$99,base_minorista!$A3253,0)</f>
        <v>0.54134629607269247</v>
      </c>
    </row>
    <row r="3254" spans="1:15" ht="16.5" x14ac:dyDescent="0.3">
      <c r="A3254">
        <v>50</v>
      </c>
      <c r="B3254">
        <v>35</v>
      </c>
      <c r="C3254">
        <v>49</v>
      </c>
      <c r="D3254" s="3">
        <v>42369</v>
      </c>
      <c r="E3254" s="33">
        <v>15</v>
      </c>
      <c r="F3254">
        <v>2</v>
      </c>
      <c r="G3254">
        <f>+HLOOKUP(VLOOKUP($B3254,$Q$2:$R$42,2,0),costos_sf!$D$2:$AY$99,base_minorista!$A3254,0)</f>
        <v>55971660.642365135</v>
      </c>
      <c r="H3254">
        <f>+HLOOKUP(VLOOKUP($B3254,$Q$2:$R$42,2,0),creditos_sf!$D$2:$AY$99,base_minorista!$A3254,0)</f>
        <v>144329367.81155503</v>
      </c>
      <c r="I3254">
        <f>+HLOOKUP(VLOOKUP($B3254,$Q$2:$R$42,2,0),creditos_sf!$D$103:$AY$200,base_minorista!$A3254,0)</f>
        <v>124878315.91549</v>
      </c>
      <c r="J3254">
        <f>+HLOOKUP(VLOOKUP($B3254,$Q$2:$R$42,2,0),Costo_fondeo!$D$3:$AY$100,base_minorista!$A3254,0)</f>
        <v>4.6909479867121862</v>
      </c>
      <c r="K3254">
        <f>+HLOOKUP(VLOOKUP($B3254,$Q$2:$R$42,2,0),Costo_provisiones!$D$3:$AY$100,base_minorista!$A3254,0)</f>
        <v>2.2281070845123727</v>
      </c>
      <c r="L3254">
        <f>+HLOOKUP(VLOOKUP($B3254,$Q$2:$R$42,2,0),Morosidad_control!$D$4:$AY$101,base_minorista!$A3254,0)</f>
        <v>5.3855977521319387</v>
      </c>
      <c r="M3254">
        <f ca="1">+OFFSET(Capital_2!$D$2,base_minorista!A3254,0)</f>
        <v>2.789179696006852</v>
      </c>
      <c r="N3254">
        <f>+HLOOKUP(VLOOKUP($B3254,$Q$2:$R$42,2,0),costo_laboral!$E$2:$AZ$99,base_minorista!$A3254,0)</f>
        <v>11.8699498189892</v>
      </c>
      <c r="O3254">
        <f>+HLOOKUP(VLOOKUP($B3254,$Q$2:$R$42,2,0),Participacion2!$D$2:$AO$99,base_minorista!$A3254,0)</f>
        <v>0.54255406491175817</v>
      </c>
    </row>
    <row r="3255" spans="1:15" ht="16.5" x14ac:dyDescent="0.3">
      <c r="A3255">
        <v>51</v>
      </c>
      <c r="B3255">
        <v>35</v>
      </c>
      <c r="C3255">
        <v>50</v>
      </c>
      <c r="D3255" s="3">
        <v>42400</v>
      </c>
      <c r="E3255" s="33">
        <v>16</v>
      </c>
      <c r="F3255">
        <v>2</v>
      </c>
      <c r="G3255">
        <f>+HLOOKUP(VLOOKUP($B3255,$Q$2:$R$42,2,0),costos_sf!$D$2:$AY$99,base_minorista!$A3255,0)</f>
        <v>55608325.612957381</v>
      </c>
      <c r="H3255">
        <f>+HLOOKUP(VLOOKUP($B3255,$Q$2:$R$42,2,0),creditos_sf!$D$2:$AY$99,base_minorista!$A3255,0)</f>
        <v>144132308.87858</v>
      </c>
      <c r="I3255">
        <f>+HLOOKUP(VLOOKUP($B3255,$Q$2:$R$42,2,0),creditos_sf!$D$103:$AY$200,base_minorista!$A3255,0)</f>
        <v>123860924.78773701</v>
      </c>
      <c r="J3255">
        <f>+HLOOKUP(VLOOKUP($B3255,$Q$2:$R$42,2,0),Costo_fondeo!$D$3:$AY$100,base_minorista!$A3255,0)</f>
        <v>4.6721661441615749</v>
      </c>
      <c r="K3255">
        <f>+HLOOKUP(VLOOKUP($B3255,$Q$2:$R$42,2,0),Costo_provisiones!$D$3:$AY$100,base_minorista!$A3255,0)</f>
        <v>2.5538083610301134</v>
      </c>
      <c r="L3255">
        <f>+HLOOKUP(VLOOKUP($B3255,$Q$2:$R$42,2,0),Morosidad_control!$D$4:$AY$101,base_minorista!$A3255,0)</f>
        <v>6.0302677395627935</v>
      </c>
      <c r="M3255">
        <f ca="1">+OFFSET(Capital_2!$D$2,base_minorista!A3255,0)</f>
        <v>2.7880675647391326</v>
      </c>
      <c r="N3255">
        <f>+HLOOKUP(VLOOKUP($B3255,$Q$2:$R$42,2,0),costo_laboral!$E$2:$AZ$99,base_minorista!$A3255,0)</f>
        <v>11.875374722590101</v>
      </c>
      <c r="O3255">
        <f>+HLOOKUP(VLOOKUP($B3255,$Q$2:$R$42,2,0),Participacion2!$D$2:$AO$99,base_minorista!$A3255,0)</f>
        <v>0.54538000865890435</v>
      </c>
    </row>
    <row r="3256" spans="1:15" ht="16.5" x14ac:dyDescent="0.3">
      <c r="A3256">
        <v>52</v>
      </c>
      <c r="B3256">
        <v>35</v>
      </c>
      <c r="C3256">
        <v>51</v>
      </c>
      <c r="D3256" s="3">
        <v>42429</v>
      </c>
      <c r="E3256" s="33">
        <v>16</v>
      </c>
      <c r="F3256">
        <v>2</v>
      </c>
      <c r="G3256">
        <f>+HLOOKUP(VLOOKUP($B3256,$Q$2:$R$42,2,0),costos_sf!$D$2:$AY$99,base_minorista!$A3256,0)</f>
        <v>55698589.583047457</v>
      </c>
      <c r="H3256">
        <f>+HLOOKUP(VLOOKUP($B3256,$Q$2:$R$42,2,0),creditos_sf!$D$2:$AY$99,base_minorista!$A3256,0)</f>
        <v>144337672.38833499</v>
      </c>
      <c r="I3256">
        <f>+HLOOKUP(VLOOKUP($B3256,$Q$2:$R$42,2,0),creditos_sf!$D$103:$AY$200,base_minorista!$A3256,0)</f>
        <v>124950098.680114</v>
      </c>
      <c r="J3256">
        <f>+HLOOKUP(VLOOKUP($B3256,$Q$2:$R$42,2,0),Costo_fondeo!$D$3:$AY$100,base_minorista!$A3256,0)</f>
        <v>4.6559131795826154</v>
      </c>
      <c r="K3256">
        <f>+HLOOKUP(VLOOKUP($B3256,$Q$2:$R$42,2,0),Costo_provisiones!$D$3:$AY$100,base_minorista!$A3256,0)</f>
        <v>2.6080743420830776</v>
      </c>
      <c r="L3256">
        <f>+HLOOKUP(VLOOKUP($B3256,$Q$2:$R$42,2,0),Morosidad_control!$D$4:$AY$101,base_minorista!$A3256,0)</f>
        <v>6.1887650175971878</v>
      </c>
      <c r="M3256">
        <f ca="1">+OFFSET(Capital_2!$D$2,base_minorista!A3256,0)</f>
        <v>2.8101212764635846</v>
      </c>
      <c r="N3256">
        <f>+HLOOKUP(VLOOKUP($B3256,$Q$2:$R$42,2,0),costo_laboral!$E$2:$AZ$99,base_minorista!$A3256,0)</f>
        <v>11.8789479498129</v>
      </c>
      <c r="O3256">
        <f>+HLOOKUP(VLOOKUP($B3256,$Q$2:$R$42,2,0),Participacion2!$D$2:$AO$99,base_minorista!$A3256,0)</f>
        <v>0.54690831089322234</v>
      </c>
    </row>
    <row r="3257" spans="1:15" ht="16.5" x14ac:dyDescent="0.3">
      <c r="A3257">
        <v>53</v>
      </c>
      <c r="B3257">
        <v>35</v>
      </c>
      <c r="C3257">
        <v>52</v>
      </c>
      <c r="D3257" s="3">
        <v>42460</v>
      </c>
      <c r="E3257" s="33">
        <v>16</v>
      </c>
      <c r="F3257">
        <v>2</v>
      </c>
      <c r="G3257">
        <f>+HLOOKUP(VLOOKUP($B3257,$Q$2:$R$42,2,0),costos_sf!$D$2:$AY$99,base_minorista!$A3257,0)</f>
        <v>55625222.322397903</v>
      </c>
      <c r="H3257">
        <f>+HLOOKUP(VLOOKUP($B3257,$Q$2:$R$42,2,0),creditos_sf!$D$2:$AY$99,base_minorista!$A3257,0)</f>
        <v>144193450.88626102</v>
      </c>
      <c r="I3257">
        <f>+HLOOKUP(VLOOKUP($B3257,$Q$2:$R$42,2,0),creditos_sf!$D$103:$AY$200,base_minorista!$A3257,0)</f>
        <v>124205141.79042399</v>
      </c>
      <c r="J3257">
        <f>+HLOOKUP(VLOOKUP($B3257,$Q$2:$R$42,2,0),Costo_fondeo!$D$3:$AY$100,base_minorista!$A3257,0)</f>
        <v>4.6862195269209668</v>
      </c>
      <c r="K3257">
        <f>+HLOOKUP(VLOOKUP($B3257,$Q$2:$R$42,2,0),Costo_provisiones!$D$3:$AY$100,base_minorista!$A3257,0)</f>
        <v>2.7497491094547404</v>
      </c>
      <c r="L3257">
        <f>+HLOOKUP(VLOOKUP($B3257,$Q$2:$R$42,2,0),Morosidad_control!$D$4:$AY$101,base_minorista!$A3257,0)</f>
        <v>6.219879517379769</v>
      </c>
      <c r="M3257">
        <f ca="1">+OFFSET(Capital_2!$D$2,base_minorista!A3257,0)</f>
        <v>2.8489018213335102</v>
      </c>
      <c r="N3257">
        <f>+HLOOKUP(VLOOKUP($B3257,$Q$2:$R$42,2,0),costo_laboral!$E$2:$AZ$99,base_minorista!$A3257,0)</f>
        <v>11.841252538243101</v>
      </c>
      <c r="O3257">
        <f>+HLOOKUP(VLOOKUP($B3257,$Q$2:$R$42,2,0),Participacion2!$D$2:$AO$99,base_minorista!$A3257,0)</f>
        <v>0.53933729653985985</v>
      </c>
    </row>
    <row r="3258" spans="1:15" ht="16.5" x14ac:dyDescent="0.3">
      <c r="A3258">
        <v>54</v>
      </c>
      <c r="B3258">
        <v>35</v>
      </c>
      <c r="C3258">
        <v>53</v>
      </c>
      <c r="D3258" s="3">
        <v>42490</v>
      </c>
      <c r="E3258" s="33">
        <v>16</v>
      </c>
      <c r="F3258">
        <v>2</v>
      </c>
      <c r="G3258">
        <f>+HLOOKUP(VLOOKUP($B3258,$Q$2:$R$42,2,0),costos_sf!$D$2:$AY$99,base_minorista!$A3258,0)</f>
        <v>58270332.359992482</v>
      </c>
      <c r="H3258">
        <f>+HLOOKUP(VLOOKUP($B3258,$Q$2:$R$42,2,0),creditos_sf!$D$2:$AY$99,base_minorista!$A3258,0)</f>
        <v>147122547.821354</v>
      </c>
      <c r="I3258">
        <f>+HLOOKUP(VLOOKUP($B3258,$Q$2:$R$42,2,0),creditos_sf!$D$103:$AY$200,base_minorista!$A3258,0)</f>
        <v>123174006.072952</v>
      </c>
      <c r="J3258">
        <f>+HLOOKUP(VLOOKUP($B3258,$Q$2:$R$42,2,0),Costo_fondeo!$D$3:$AY$100,base_minorista!$A3258,0)</f>
        <v>4.6839339335344397</v>
      </c>
      <c r="K3258">
        <f>+HLOOKUP(VLOOKUP($B3258,$Q$2:$R$42,2,0),Costo_provisiones!$D$3:$AY$100,base_minorista!$A3258,0)</f>
        <v>3.0316490326081018</v>
      </c>
      <c r="L3258">
        <f>+HLOOKUP(VLOOKUP($B3258,$Q$2:$R$42,2,0),Morosidad_control!$D$4:$AY$101,base_minorista!$A3258,0)</f>
        <v>6.3164385635805882</v>
      </c>
      <c r="M3258">
        <f ca="1">+OFFSET(Capital_2!$D$2,base_minorista!A3258,0)</f>
        <v>2.8814923639740782</v>
      </c>
      <c r="N3258">
        <f>+HLOOKUP(VLOOKUP($B3258,$Q$2:$R$42,2,0),costo_laboral!$E$2:$AZ$99,base_minorista!$A3258,0)</f>
        <v>11.852230519853199</v>
      </c>
      <c r="O3258">
        <f>+HLOOKUP(VLOOKUP($B3258,$Q$2:$R$42,2,0),Participacion2!$D$2:$AO$99,base_minorista!$A3258,0)</f>
        <v>0.55401149133584227</v>
      </c>
    </row>
    <row r="3259" spans="1:15" ht="16.5" x14ac:dyDescent="0.3">
      <c r="A3259">
        <v>55</v>
      </c>
      <c r="B3259">
        <v>35</v>
      </c>
      <c r="C3259">
        <v>54</v>
      </c>
      <c r="D3259" s="3">
        <v>42521</v>
      </c>
      <c r="E3259" s="33">
        <v>16</v>
      </c>
      <c r="F3259">
        <v>2</v>
      </c>
      <c r="G3259">
        <f>+HLOOKUP(VLOOKUP($B3259,$Q$2:$R$42,2,0),costos_sf!$D$2:$AY$99,base_minorista!$A3259,0)</f>
        <v>58914328.337343141</v>
      </c>
      <c r="H3259">
        <f>+HLOOKUP(VLOOKUP($B3259,$Q$2:$R$42,2,0),creditos_sf!$D$2:$AY$99,base_minorista!$A3259,0)</f>
        <v>145328321.09368902</v>
      </c>
      <c r="I3259">
        <f>+HLOOKUP(VLOOKUP($B3259,$Q$2:$R$42,2,0),creditos_sf!$D$103:$AY$200,base_minorista!$A3259,0)</f>
        <v>123111773.516422</v>
      </c>
      <c r="J3259">
        <f>+HLOOKUP(VLOOKUP($B3259,$Q$2:$R$42,2,0),Costo_fondeo!$D$3:$AY$100,base_minorista!$A3259,0)</f>
        <v>4.6884414009159086</v>
      </c>
      <c r="K3259">
        <f>+HLOOKUP(VLOOKUP($B3259,$Q$2:$R$42,2,0),Costo_provisiones!$D$3:$AY$100,base_minorista!$A3259,0)</f>
        <v>3.2228544827844221</v>
      </c>
      <c r="L3259">
        <f>+HLOOKUP(VLOOKUP($B3259,$Q$2:$R$42,2,0),Morosidad_control!$D$4:$AY$101,base_minorista!$A3259,0)</f>
        <v>6.6260416300136713</v>
      </c>
      <c r="M3259">
        <f ca="1">+OFFSET(Capital_2!$D$2,base_minorista!A3259,0)</f>
        <v>2.9184975362021124</v>
      </c>
      <c r="N3259">
        <f>+HLOOKUP(VLOOKUP($B3259,$Q$2:$R$42,2,0),costo_laboral!$E$2:$AZ$99,base_minorista!$A3259,0)</f>
        <v>12.018078540398401</v>
      </c>
      <c r="O3259">
        <f>+HLOOKUP(VLOOKUP($B3259,$Q$2:$R$42,2,0),Participacion2!$D$2:$AO$99,base_minorista!$A3259,0)</f>
        <v>0.54850668452797191</v>
      </c>
    </row>
    <row r="3260" spans="1:15" ht="16.5" x14ac:dyDescent="0.3">
      <c r="A3260">
        <v>56</v>
      </c>
      <c r="B3260">
        <v>35</v>
      </c>
      <c r="C3260">
        <v>55</v>
      </c>
      <c r="D3260" s="3">
        <v>42551</v>
      </c>
      <c r="E3260" s="33">
        <v>16</v>
      </c>
      <c r="F3260">
        <v>2</v>
      </c>
      <c r="G3260">
        <f>+HLOOKUP(VLOOKUP($B3260,$Q$2:$R$42,2,0),costos_sf!$D$2:$AY$99,base_minorista!$A3260,0)</f>
        <v>59447143.764584303</v>
      </c>
      <c r="H3260">
        <f>+HLOOKUP(VLOOKUP($B3260,$Q$2:$R$42,2,0),creditos_sf!$D$2:$AY$99,base_minorista!$A3260,0)</f>
        <v>145833939.613516</v>
      </c>
      <c r="I3260">
        <f>+HLOOKUP(VLOOKUP($B3260,$Q$2:$R$42,2,0),creditos_sf!$D$103:$AY$200,base_minorista!$A3260,0)</f>
        <v>123195745.531547</v>
      </c>
      <c r="J3260">
        <f>+HLOOKUP(VLOOKUP($B3260,$Q$2:$R$42,2,0),Costo_fondeo!$D$3:$AY$100,base_minorista!$A3260,0)</f>
        <v>4.7119729839905942</v>
      </c>
      <c r="K3260">
        <f>+HLOOKUP(VLOOKUP($B3260,$Q$2:$R$42,2,0),Costo_provisiones!$D$3:$AY$100,base_minorista!$A3260,0)</f>
        <v>3.3599326618433114</v>
      </c>
      <c r="L3260">
        <f>+HLOOKUP(VLOOKUP($B3260,$Q$2:$R$42,2,0),Morosidad_control!$D$4:$AY$101,base_minorista!$A3260,0)</f>
        <v>6.4740200133222237</v>
      </c>
      <c r="M3260">
        <f ca="1">+OFFSET(Capital_2!$D$2,base_minorista!A3260,0)</f>
        <v>2.9650713359667673</v>
      </c>
      <c r="N3260">
        <f>+HLOOKUP(VLOOKUP($B3260,$Q$2:$R$42,2,0),costo_laboral!$E$2:$AZ$99,base_minorista!$A3260,0)</f>
        <v>12.033390420598201</v>
      </c>
      <c r="O3260">
        <f>+HLOOKUP(VLOOKUP($B3260,$Q$2:$R$42,2,0),Participacion2!$D$2:$AO$99,base_minorista!$A3260,0)</f>
        <v>0.54311304092318635</v>
      </c>
    </row>
    <row r="3261" spans="1:15" ht="16.5" x14ac:dyDescent="0.3">
      <c r="A3261">
        <v>57</v>
      </c>
      <c r="B3261">
        <v>35</v>
      </c>
      <c r="C3261">
        <v>56</v>
      </c>
      <c r="D3261" s="3">
        <v>42582</v>
      </c>
      <c r="E3261" s="33">
        <v>16</v>
      </c>
      <c r="F3261">
        <v>2</v>
      </c>
      <c r="G3261">
        <f>+HLOOKUP(VLOOKUP($B3261,$Q$2:$R$42,2,0),costos_sf!$D$2:$AY$99,base_minorista!$A3261,0)</f>
        <v>60179809.665206902</v>
      </c>
      <c r="H3261">
        <f>+HLOOKUP(VLOOKUP($B3261,$Q$2:$R$42,2,0),creditos_sf!$D$2:$AY$99,base_minorista!$A3261,0)</f>
        <v>147011958.354954</v>
      </c>
      <c r="I3261">
        <f>+HLOOKUP(VLOOKUP($B3261,$Q$2:$R$42,2,0),creditos_sf!$D$103:$AY$200,base_minorista!$A3261,0)</f>
        <v>123937808.66882201</v>
      </c>
      <c r="J3261">
        <f>+HLOOKUP(VLOOKUP($B3261,$Q$2:$R$42,2,0),Costo_fondeo!$D$3:$AY$100,base_minorista!$A3261,0)</f>
        <v>4.7333781409249482</v>
      </c>
      <c r="K3261">
        <f>+HLOOKUP(VLOOKUP($B3261,$Q$2:$R$42,2,0),Costo_provisiones!$D$3:$AY$100,base_minorista!$A3261,0)</f>
        <v>3.4578918100310836</v>
      </c>
      <c r="L3261">
        <f>+HLOOKUP(VLOOKUP($B3261,$Q$2:$R$42,2,0),Morosidad_control!$D$4:$AY$101,base_minorista!$A3261,0)</f>
        <v>6.8722684228008672</v>
      </c>
      <c r="M3261">
        <f ca="1">+OFFSET(Capital_2!$D$2,base_minorista!A3261,0)</f>
        <v>3.0367322920898565</v>
      </c>
      <c r="N3261">
        <f>+HLOOKUP(VLOOKUP($B3261,$Q$2:$R$42,2,0),costo_laboral!$E$2:$AZ$99,base_minorista!$A3261,0)</f>
        <v>12.0097022470397</v>
      </c>
      <c r="O3261">
        <f>+HLOOKUP(VLOOKUP($B3261,$Q$2:$R$42,2,0),Participacion2!$D$2:$AO$99,base_minorista!$A3261,0)</f>
        <v>0.54939689591942054</v>
      </c>
    </row>
    <row r="3262" spans="1:15" ht="16.5" x14ac:dyDescent="0.3">
      <c r="A3262">
        <v>58</v>
      </c>
      <c r="B3262">
        <v>35</v>
      </c>
      <c r="C3262">
        <v>57</v>
      </c>
      <c r="D3262" s="3">
        <v>42613</v>
      </c>
      <c r="E3262" s="33">
        <v>16</v>
      </c>
      <c r="F3262">
        <v>2</v>
      </c>
      <c r="G3262">
        <f>+HLOOKUP(VLOOKUP($B3262,$Q$2:$R$42,2,0),costos_sf!$D$2:$AY$99,base_minorista!$A3262,0)</f>
        <v>60510037.432182461</v>
      </c>
      <c r="H3262">
        <f>+HLOOKUP(VLOOKUP($B3262,$Q$2:$R$42,2,0),creditos_sf!$D$2:$AY$99,base_minorista!$A3262,0)</f>
        <v>147657311.93208799</v>
      </c>
      <c r="I3262">
        <f>+HLOOKUP(VLOOKUP($B3262,$Q$2:$R$42,2,0),creditos_sf!$D$103:$AY$200,base_minorista!$A3262,0)</f>
        <v>123052360.008288</v>
      </c>
      <c r="J3262">
        <f>+HLOOKUP(VLOOKUP($B3262,$Q$2:$R$42,2,0),Costo_fondeo!$D$3:$AY$100,base_minorista!$A3262,0)</f>
        <v>4.7861096327094463</v>
      </c>
      <c r="K3262">
        <f>+HLOOKUP(VLOOKUP($B3262,$Q$2:$R$42,2,0),Costo_provisiones!$D$3:$AY$100,base_minorista!$A3262,0)</f>
        <v>3.5248019050825468</v>
      </c>
      <c r="L3262">
        <f>+HLOOKUP(VLOOKUP($B3262,$Q$2:$R$42,2,0),Morosidad_control!$D$4:$AY$101,base_minorista!$A3262,0)</f>
        <v>7.0485505659843666</v>
      </c>
      <c r="M3262">
        <f ca="1">+OFFSET(Capital_2!$D$2,base_minorista!A3262,0)</f>
        <v>3.0987757605561481</v>
      </c>
      <c r="N3262">
        <f>+HLOOKUP(VLOOKUP($B3262,$Q$2:$R$42,2,0),costo_laboral!$E$2:$AZ$99,base_minorista!$A3262,0)</f>
        <v>12.036513906926301</v>
      </c>
      <c r="O3262">
        <f>+HLOOKUP(VLOOKUP($B3262,$Q$2:$R$42,2,0),Participacion2!$D$2:$AO$99,base_minorista!$A3262,0)</f>
        <v>0.55124802470146261</v>
      </c>
    </row>
    <row r="3263" spans="1:15" ht="16.5" x14ac:dyDescent="0.3">
      <c r="A3263">
        <v>59</v>
      </c>
      <c r="B3263">
        <v>35</v>
      </c>
      <c r="C3263">
        <v>58</v>
      </c>
      <c r="D3263" s="3">
        <v>42643</v>
      </c>
      <c r="E3263" s="33">
        <v>16</v>
      </c>
      <c r="F3263">
        <v>2</v>
      </c>
      <c r="G3263">
        <f>+HLOOKUP(VLOOKUP($B3263,$Q$2:$R$42,2,0),costos_sf!$D$2:$AY$99,base_minorista!$A3263,0)</f>
        <v>60933355.005655371</v>
      </c>
      <c r="H3263">
        <f>+HLOOKUP(VLOOKUP($B3263,$Q$2:$R$42,2,0),creditos_sf!$D$2:$AY$99,base_minorista!$A3263,0)</f>
        <v>147247187.011664</v>
      </c>
      <c r="I3263">
        <f>+HLOOKUP(VLOOKUP($B3263,$Q$2:$R$42,2,0),creditos_sf!$D$103:$AY$200,base_minorista!$A3263,0)</f>
        <v>121245783.08208801</v>
      </c>
      <c r="J3263">
        <f>+HLOOKUP(VLOOKUP($B3263,$Q$2:$R$42,2,0),Costo_fondeo!$D$3:$AY$100,base_minorista!$A3263,0)</f>
        <v>4.8249632924989703</v>
      </c>
      <c r="K3263">
        <f>+HLOOKUP(VLOOKUP($B3263,$Q$2:$R$42,2,0),Costo_provisiones!$D$3:$AY$100,base_minorista!$A3263,0)</f>
        <v>3.5658590352566479</v>
      </c>
      <c r="L3263">
        <f>+HLOOKUP(VLOOKUP($B3263,$Q$2:$R$42,2,0),Morosidad_control!$D$4:$AY$101,base_minorista!$A3263,0)</f>
        <v>6.9755936776172183</v>
      </c>
      <c r="M3263">
        <f ca="1">+OFFSET(Capital_2!$D$2,base_minorista!A3263,0)</f>
        <v>3.1647538313822339</v>
      </c>
      <c r="N3263">
        <f>+HLOOKUP(VLOOKUP($B3263,$Q$2:$R$42,2,0),costo_laboral!$E$2:$AZ$99,base_minorista!$A3263,0)</f>
        <v>12.1294545852227</v>
      </c>
      <c r="O3263">
        <f>+HLOOKUP(VLOOKUP($B3263,$Q$2:$R$42,2,0),Participacion2!$D$2:$AO$99,base_minorista!$A3263,0)</f>
        <v>0.54164123036065959</v>
      </c>
    </row>
    <row r="3264" spans="1:15" ht="16.5" x14ac:dyDescent="0.3">
      <c r="A3264">
        <v>60</v>
      </c>
      <c r="B3264">
        <v>35</v>
      </c>
      <c r="C3264">
        <v>59</v>
      </c>
      <c r="D3264" s="3">
        <v>42674</v>
      </c>
      <c r="E3264" s="33">
        <v>16</v>
      </c>
      <c r="F3264">
        <v>2</v>
      </c>
      <c r="G3264">
        <f>+HLOOKUP(VLOOKUP($B3264,$Q$2:$R$42,2,0),costos_sf!$D$2:$AY$99,base_minorista!$A3264,0)</f>
        <v>60719428.591356814</v>
      </c>
      <c r="H3264">
        <f>+HLOOKUP(VLOOKUP($B3264,$Q$2:$R$42,2,0),creditos_sf!$D$2:$AY$99,base_minorista!$A3264,0)</f>
        <v>146423619.09336001</v>
      </c>
      <c r="I3264">
        <f>+HLOOKUP(VLOOKUP($B3264,$Q$2:$R$42,2,0),creditos_sf!$D$103:$AY$200,base_minorista!$A3264,0)</f>
        <v>119600582.45471099</v>
      </c>
      <c r="J3264">
        <f>+HLOOKUP(VLOOKUP($B3264,$Q$2:$R$42,2,0),Costo_fondeo!$D$3:$AY$100,base_minorista!$A3264,0)</f>
        <v>4.8610734708800676</v>
      </c>
      <c r="K3264">
        <f>+HLOOKUP(VLOOKUP($B3264,$Q$2:$R$42,2,0),Costo_provisiones!$D$3:$AY$100,base_minorista!$A3264,0)</f>
        <v>3.5542975692574816</v>
      </c>
      <c r="L3264">
        <f>+HLOOKUP(VLOOKUP($B3264,$Q$2:$R$42,2,0),Morosidad_control!$D$4:$AY$101,base_minorista!$A3264,0)</f>
        <v>7.2344178454659431</v>
      </c>
      <c r="M3264">
        <f ca="1">+OFFSET(Capital_2!$D$2,base_minorista!A3264,0)</f>
        <v>3.232264312603593</v>
      </c>
      <c r="N3264">
        <f>+HLOOKUP(VLOOKUP($B3264,$Q$2:$R$42,2,0),costo_laboral!$E$2:$AZ$99,base_minorista!$A3264,0)</f>
        <v>12.172875089791299</v>
      </c>
      <c r="O3264">
        <f>+HLOOKUP(VLOOKUP($B3264,$Q$2:$R$42,2,0),Participacion2!$D$2:$AO$99,base_minorista!$A3264,0)</f>
        <v>0.53812741690371879</v>
      </c>
    </row>
    <row r="3265" spans="1:15" ht="16.5" x14ac:dyDescent="0.3">
      <c r="A3265">
        <v>61</v>
      </c>
      <c r="B3265">
        <v>35</v>
      </c>
      <c r="C3265">
        <v>60</v>
      </c>
      <c r="D3265" s="3">
        <v>42704</v>
      </c>
      <c r="E3265" s="33">
        <v>16</v>
      </c>
      <c r="F3265">
        <v>2</v>
      </c>
      <c r="G3265">
        <f>+HLOOKUP(VLOOKUP($B3265,$Q$2:$R$42,2,0),costos_sf!$D$2:$AY$99,base_minorista!$A3265,0)</f>
        <v>60616493.406728096</v>
      </c>
      <c r="H3265">
        <f>+HLOOKUP(VLOOKUP($B3265,$Q$2:$R$42,2,0),creditos_sf!$D$2:$AY$99,base_minorista!$A3265,0)</f>
        <v>146889217.02746499</v>
      </c>
      <c r="I3265">
        <f>+HLOOKUP(VLOOKUP($B3265,$Q$2:$R$42,2,0),creditos_sf!$D$103:$AY$200,base_minorista!$A3265,0)</f>
        <v>115974568.088872</v>
      </c>
      <c r="J3265">
        <f>+HLOOKUP(VLOOKUP($B3265,$Q$2:$R$42,2,0),Costo_fondeo!$D$3:$AY$100,base_minorista!$A3265,0)</f>
        <v>4.8697696067344118</v>
      </c>
      <c r="K3265">
        <f>+HLOOKUP(VLOOKUP($B3265,$Q$2:$R$42,2,0),Costo_provisiones!$D$3:$AY$100,base_minorista!$A3265,0)</f>
        <v>3.5911054714050992</v>
      </c>
      <c r="L3265">
        <f>+HLOOKUP(VLOOKUP($B3265,$Q$2:$R$42,2,0),Morosidad_control!$D$4:$AY$101,base_minorista!$A3265,0)</f>
        <v>7.3541563060330244</v>
      </c>
      <c r="M3265">
        <f ca="1">+OFFSET(Capital_2!$D$2,base_minorista!A3265,0)</f>
        <v>3.2966619789838338</v>
      </c>
      <c r="N3265">
        <f>+HLOOKUP(VLOOKUP($B3265,$Q$2:$R$42,2,0),costo_laboral!$E$2:$AZ$99,base_minorista!$A3265,0)</f>
        <v>12.206460978348799</v>
      </c>
      <c r="O3265">
        <f>+HLOOKUP(VLOOKUP($B3265,$Q$2:$R$42,2,0),Participacion2!$D$2:$AO$99,base_minorista!$A3265,0)</f>
        <v>0.54167827924022105</v>
      </c>
    </row>
    <row r="3266" spans="1:15" ht="16.5" x14ac:dyDescent="0.3">
      <c r="A3266">
        <v>62</v>
      </c>
      <c r="B3266">
        <v>35</v>
      </c>
      <c r="C3266">
        <v>61</v>
      </c>
      <c r="D3266" s="3">
        <v>42735</v>
      </c>
      <c r="E3266" s="33">
        <v>16</v>
      </c>
      <c r="F3266">
        <v>2</v>
      </c>
      <c r="G3266">
        <f>+HLOOKUP(VLOOKUP($B3266,$Q$2:$R$42,2,0),costos_sf!$D$2:$AY$99,base_minorista!$A3266,0)</f>
        <v>60737571.609350726</v>
      </c>
      <c r="H3266">
        <f>+HLOOKUP(VLOOKUP($B3266,$Q$2:$R$42,2,0),creditos_sf!$D$2:$AY$99,base_minorista!$A3266,0)</f>
        <v>148052593.20182198</v>
      </c>
      <c r="I3266">
        <f>+HLOOKUP(VLOOKUP($B3266,$Q$2:$R$42,2,0),creditos_sf!$D$103:$AY$200,base_minorista!$A3266,0)</f>
        <v>119068623.09248401</v>
      </c>
      <c r="J3266">
        <f>+HLOOKUP(VLOOKUP($B3266,$Q$2:$R$42,2,0),Costo_fondeo!$D$3:$AY$100,base_minorista!$A3266,0)</f>
        <v>4.90591572380408</v>
      </c>
      <c r="K3266">
        <f>+HLOOKUP(VLOOKUP($B3266,$Q$2:$R$42,2,0),Costo_provisiones!$D$3:$AY$100,base_minorista!$A3266,0)</f>
        <v>3.5510975347684473</v>
      </c>
      <c r="L3266">
        <f>+HLOOKUP(VLOOKUP($B3266,$Q$2:$R$42,2,0),Morosidad_control!$D$4:$AY$101,base_minorista!$A3266,0)</f>
        <v>7.3024962872655905</v>
      </c>
      <c r="M3266">
        <f ca="1">+OFFSET(Capital_2!$D$2,base_minorista!A3266,0)</f>
        <v>3.371561018368705</v>
      </c>
      <c r="N3266">
        <f>+HLOOKUP(VLOOKUP($B3266,$Q$2:$R$42,2,0),costo_laboral!$E$2:$AZ$99,base_minorista!$A3266,0)</f>
        <v>12.158155100185001</v>
      </c>
      <c r="O3266">
        <f>+HLOOKUP(VLOOKUP($B3266,$Q$2:$R$42,2,0),Participacion2!$D$2:$AO$99,base_minorista!$A3266,0)</f>
        <v>0.53977379418246563</v>
      </c>
    </row>
    <row r="3267" spans="1:15" ht="16.5" x14ac:dyDescent="0.3">
      <c r="A3267">
        <v>63</v>
      </c>
      <c r="B3267">
        <v>35</v>
      </c>
      <c r="C3267">
        <v>62</v>
      </c>
      <c r="D3267" s="3">
        <v>42766</v>
      </c>
      <c r="E3267" s="33">
        <v>17</v>
      </c>
      <c r="F3267">
        <v>2</v>
      </c>
      <c r="G3267">
        <f>+HLOOKUP(VLOOKUP($B3267,$Q$2:$R$42,2,0),costos_sf!$D$2:$AY$99,base_minorista!$A3267,0)</f>
        <v>60615176.389249161</v>
      </c>
      <c r="H3267">
        <f>+HLOOKUP(VLOOKUP($B3267,$Q$2:$R$42,2,0),creditos_sf!$D$2:$AY$99,base_minorista!$A3267,0)</f>
        <v>149387024.84806302</v>
      </c>
      <c r="I3267">
        <f>+HLOOKUP(VLOOKUP($B3267,$Q$2:$R$42,2,0),creditos_sf!$D$103:$AY$200,base_minorista!$A3267,0)</f>
        <v>117196797.645803</v>
      </c>
      <c r="J3267">
        <f>+HLOOKUP(VLOOKUP($B3267,$Q$2:$R$42,2,0),Costo_fondeo!$D$3:$AY$100,base_minorista!$A3267,0)</f>
        <v>4.9414905094995927</v>
      </c>
      <c r="K3267">
        <f>+HLOOKUP(VLOOKUP($B3267,$Q$2:$R$42,2,0),Costo_provisiones!$D$3:$AY$100,base_minorista!$A3267,0)</f>
        <v>3.5176943369521299</v>
      </c>
      <c r="L3267">
        <f>+HLOOKUP(VLOOKUP($B3267,$Q$2:$R$42,2,0),Morosidad_control!$D$4:$AY$101,base_minorista!$A3267,0)</f>
        <v>7.6828162546127201</v>
      </c>
      <c r="M3267">
        <f ca="1">+OFFSET(Capital_2!$D$2,base_minorista!A3267,0)</f>
        <v>3.4309045641717737</v>
      </c>
      <c r="N3267">
        <f>+HLOOKUP(VLOOKUP($B3267,$Q$2:$R$42,2,0),costo_laboral!$E$2:$AZ$99,base_minorista!$A3267,0)</f>
        <v>12.103164446155001</v>
      </c>
      <c r="O3267">
        <f>+HLOOKUP(VLOOKUP($B3267,$Q$2:$R$42,2,0),Participacion2!$D$2:$AO$99,base_minorista!$A3267,0)</f>
        <v>0.54793189709796508</v>
      </c>
    </row>
    <row r="3268" spans="1:15" ht="16.5" x14ac:dyDescent="0.3">
      <c r="A3268">
        <v>64</v>
      </c>
      <c r="B3268">
        <v>35</v>
      </c>
      <c r="C3268">
        <v>63</v>
      </c>
      <c r="D3268" s="3">
        <v>42794</v>
      </c>
      <c r="E3268" s="33">
        <v>17</v>
      </c>
      <c r="F3268">
        <v>2</v>
      </c>
      <c r="G3268">
        <f>+HLOOKUP(VLOOKUP($B3268,$Q$2:$R$42,2,0),costos_sf!$D$2:$AY$99,base_minorista!$A3268,0)</f>
        <v>60705026.403025225</v>
      </c>
      <c r="H3268">
        <f>+HLOOKUP(VLOOKUP($B3268,$Q$2:$R$42,2,0),creditos_sf!$D$2:$AY$99,base_minorista!$A3268,0)</f>
        <v>149073909.78627899</v>
      </c>
      <c r="I3268">
        <f>+HLOOKUP(VLOOKUP($B3268,$Q$2:$R$42,2,0),creditos_sf!$D$103:$AY$200,base_minorista!$A3268,0)</f>
        <v>118152454.67128399</v>
      </c>
      <c r="J3268">
        <f>+HLOOKUP(VLOOKUP($B3268,$Q$2:$R$42,2,0),Costo_fondeo!$D$3:$AY$100,base_minorista!$A3268,0)</f>
        <v>4.9480391855171932</v>
      </c>
      <c r="K3268">
        <f>+HLOOKUP(VLOOKUP($B3268,$Q$2:$R$42,2,0),Costo_provisiones!$D$3:$AY$100,base_minorista!$A3268,0)</f>
        <v>3.5815376866922697</v>
      </c>
      <c r="L3268">
        <f>+HLOOKUP(VLOOKUP($B3268,$Q$2:$R$42,2,0),Morosidad_control!$D$4:$AY$101,base_minorista!$A3268,0)</f>
        <v>7.9624957842090938</v>
      </c>
      <c r="M3268">
        <f ca="1">+OFFSET(Capital_2!$D$2,base_minorista!A3268,0)</f>
        <v>3.4714473426279464</v>
      </c>
      <c r="N3268">
        <f>+HLOOKUP(VLOOKUP($B3268,$Q$2:$R$42,2,0),costo_laboral!$E$2:$AZ$99,base_minorista!$A3268,0)</f>
        <v>12.0794339179664</v>
      </c>
      <c r="O3268">
        <f>+HLOOKUP(VLOOKUP($B3268,$Q$2:$R$42,2,0),Participacion2!$D$2:$AO$99,base_minorista!$A3268,0)</f>
        <v>0.54730694900369825</v>
      </c>
    </row>
    <row r="3269" spans="1:15" ht="16.5" x14ac:dyDescent="0.3">
      <c r="A3269">
        <v>65</v>
      </c>
      <c r="B3269">
        <v>35</v>
      </c>
      <c r="C3269">
        <v>64</v>
      </c>
      <c r="D3269" s="3">
        <v>42825</v>
      </c>
      <c r="E3269" s="33">
        <v>17</v>
      </c>
      <c r="F3269">
        <v>2</v>
      </c>
      <c r="G3269">
        <f>+HLOOKUP(VLOOKUP($B3269,$Q$2:$R$42,2,0),costos_sf!$D$2:$AY$99,base_minorista!$A3269,0)</f>
        <v>61243163.824929893</v>
      </c>
      <c r="H3269">
        <f>+HLOOKUP(VLOOKUP($B3269,$Q$2:$R$42,2,0),creditos_sf!$D$2:$AY$99,base_minorista!$A3269,0)</f>
        <v>149473831.70862699</v>
      </c>
      <c r="I3269">
        <f>+HLOOKUP(VLOOKUP($B3269,$Q$2:$R$42,2,0),creditos_sf!$D$103:$AY$200,base_minorista!$A3269,0)</f>
        <v>114542030.965625</v>
      </c>
      <c r="J3269">
        <f>+HLOOKUP(VLOOKUP($B3269,$Q$2:$R$42,2,0),Costo_fondeo!$D$3:$AY$100,base_minorista!$A3269,0)</f>
        <v>4.9822400811601595</v>
      </c>
      <c r="K3269">
        <f>+HLOOKUP(VLOOKUP($B3269,$Q$2:$R$42,2,0),Costo_provisiones!$D$3:$AY$100,base_minorista!$A3269,0)</f>
        <v>3.4588832308422681</v>
      </c>
      <c r="L3269">
        <f>+HLOOKUP(VLOOKUP($B3269,$Q$2:$R$42,2,0),Morosidad_control!$D$4:$AY$101,base_minorista!$A3269,0)</f>
        <v>7.7098056220647289</v>
      </c>
      <c r="M3269">
        <f ca="1">+OFFSET(Capital_2!$D$2,base_minorista!A3269,0)</f>
        <v>3.5034579976729381</v>
      </c>
      <c r="N3269">
        <f>+HLOOKUP(VLOOKUP($B3269,$Q$2:$R$42,2,0),costo_laboral!$E$2:$AZ$99,base_minorista!$A3269,0)</f>
        <v>12.226380963703299</v>
      </c>
      <c r="O3269">
        <f>+HLOOKUP(VLOOKUP($B3269,$Q$2:$R$42,2,0),Participacion2!$D$2:$AO$99,base_minorista!$A3269,0)</f>
        <v>0.54290727747978296</v>
      </c>
    </row>
    <row r="3270" spans="1:15" ht="16.5" x14ac:dyDescent="0.3">
      <c r="A3270">
        <v>66</v>
      </c>
      <c r="B3270">
        <v>35</v>
      </c>
      <c r="C3270">
        <v>65</v>
      </c>
      <c r="D3270" s="3">
        <v>42855</v>
      </c>
      <c r="E3270" s="33">
        <v>17</v>
      </c>
      <c r="F3270">
        <v>2</v>
      </c>
      <c r="G3270">
        <f>+HLOOKUP(VLOOKUP($B3270,$Q$2:$R$42,2,0),costos_sf!$D$2:$AY$99,base_minorista!$A3270,0)</f>
        <v>59486173.852690704</v>
      </c>
      <c r="H3270">
        <f>+HLOOKUP(VLOOKUP($B3270,$Q$2:$R$42,2,0),creditos_sf!$D$2:$AY$99,base_minorista!$A3270,0)</f>
        <v>147622833.65936199</v>
      </c>
      <c r="I3270">
        <f>+HLOOKUP(VLOOKUP($B3270,$Q$2:$R$42,2,0),creditos_sf!$D$103:$AY$200,base_minorista!$A3270,0)</f>
        <v>117045746.85040399</v>
      </c>
      <c r="J3270">
        <f>+HLOOKUP(VLOOKUP($B3270,$Q$2:$R$42,2,0),Costo_fondeo!$D$3:$AY$100,base_minorista!$A3270,0)</f>
        <v>5.0487207617980614</v>
      </c>
      <c r="K3270">
        <f>+HLOOKUP(VLOOKUP($B3270,$Q$2:$R$42,2,0),Costo_provisiones!$D$3:$AY$100,base_minorista!$A3270,0)</f>
        <v>3.2714606837251963</v>
      </c>
      <c r="L3270">
        <f>+HLOOKUP(VLOOKUP($B3270,$Q$2:$R$42,2,0),Morosidad_control!$D$4:$AY$101,base_minorista!$A3270,0)</f>
        <v>7.7726344851258746</v>
      </c>
      <c r="M3270">
        <f ca="1">+OFFSET(Capital_2!$D$2,base_minorista!A3270,0)</f>
        <v>3.5336781037956082</v>
      </c>
      <c r="N3270">
        <f>+HLOOKUP(VLOOKUP($B3270,$Q$2:$R$42,2,0),costo_laboral!$E$2:$AZ$99,base_minorista!$A3270,0)</f>
        <v>12.1890860918254</v>
      </c>
      <c r="O3270">
        <f>+HLOOKUP(VLOOKUP($B3270,$Q$2:$R$42,2,0),Participacion2!$D$2:$AO$99,base_minorista!$A3270,0)</f>
        <v>0.53912107048392499</v>
      </c>
    </row>
    <row r="3271" spans="1:15" ht="16.5" x14ac:dyDescent="0.3">
      <c r="A3271">
        <v>67</v>
      </c>
      <c r="B3271">
        <v>35</v>
      </c>
      <c r="C3271">
        <v>66</v>
      </c>
      <c r="D3271" s="3">
        <v>42886</v>
      </c>
      <c r="E3271" s="33">
        <v>17</v>
      </c>
      <c r="F3271">
        <v>2</v>
      </c>
      <c r="G3271">
        <f>+HLOOKUP(VLOOKUP($B3271,$Q$2:$R$42,2,0),costos_sf!$D$2:$AY$99,base_minorista!$A3271,0)</f>
        <v>59351077.861358494</v>
      </c>
      <c r="H3271">
        <f>+HLOOKUP(VLOOKUP($B3271,$Q$2:$R$42,2,0),creditos_sf!$D$2:$AY$99,base_minorista!$A3271,0)</f>
        <v>147599007.88005599</v>
      </c>
      <c r="I3271">
        <f>+HLOOKUP(VLOOKUP($B3271,$Q$2:$R$42,2,0),creditos_sf!$D$103:$AY$200,base_minorista!$A3271,0)</f>
        <v>118470611.47597501</v>
      </c>
      <c r="J3271">
        <f>+HLOOKUP(VLOOKUP($B3271,$Q$2:$R$42,2,0),Costo_fondeo!$D$3:$AY$100,base_minorista!$A3271,0)</f>
        <v>5.0926847200080383</v>
      </c>
      <c r="K3271">
        <f>+HLOOKUP(VLOOKUP($B3271,$Q$2:$R$42,2,0),Costo_provisiones!$D$3:$AY$100,base_minorista!$A3271,0)</f>
        <v>3.1149474700096791</v>
      </c>
      <c r="L3271">
        <f>+HLOOKUP(VLOOKUP($B3271,$Q$2:$R$42,2,0),Morosidad_control!$D$4:$AY$101,base_minorista!$A3271,0)</f>
        <v>8.1318593716868293</v>
      </c>
      <c r="M3271">
        <f ca="1">+OFFSET(Capital_2!$D$2,base_minorista!A3271,0)</f>
        <v>3.5570017411603705</v>
      </c>
      <c r="N3271">
        <f>+HLOOKUP(VLOOKUP($B3271,$Q$2:$R$42,2,0),costo_laboral!$E$2:$AZ$99,base_minorista!$A3271,0)</f>
        <v>12.1261895522227</v>
      </c>
      <c r="O3271">
        <f>+HLOOKUP(VLOOKUP($B3271,$Q$2:$R$42,2,0),Participacion2!$D$2:$AO$99,base_minorista!$A3271,0)</f>
        <v>0.53311793834557342</v>
      </c>
    </row>
    <row r="3272" spans="1:15" ht="16.5" x14ac:dyDescent="0.3">
      <c r="A3272">
        <v>68</v>
      </c>
      <c r="B3272">
        <v>35</v>
      </c>
      <c r="C3272">
        <v>67</v>
      </c>
      <c r="D3272" s="3">
        <v>42916</v>
      </c>
      <c r="E3272" s="33">
        <v>17</v>
      </c>
      <c r="F3272">
        <v>2</v>
      </c>
      <c r="G3272">
        <f>+HLOOKUP(VLOOKUP($B3272,$Q$2:$R$42,2,0),costos_sf!$D$2:$AY$99,base_minorista!$A3272,0)</f>
        <v>59514138.565000184</v>
      </c>
      <c r="H3272">
        <f>+HLOOKUP(VLOOKUP($B3272,$Q$2:$R$42,2,0),creditos_sf!$D$2:$AY$99,base_minorista!$A3272,0)</f>
        <v>146081705.49369299</v>
      </c>
      <c r="I3272">
        <f>+HLOOKUP(VLOOKUP($B3272,$Q$2:$R$42,2,0),creditos_sf!$D$103:$AY$200,base_minorista!$A3272,0)</f>
        <v>116858121.10780001</v>
      </c>
      <c r="J3272">
        <f>+HLOOKUP(VLOOKUP($B3272,$Q$2:$R$42,2,0),Costo_fondeo!$D$3:$AY$100,base_minorista!$A3272,0)</f>
        <v>5.1338652044001583</v>
      </c>
      <c r="K3272">
        <f>+HLOOKUP(VLOOKUP($B3272,$Q$2:$R$42,2,0),Costo_provisiones!$D$3:$AY$100,base_minorista!$A3272,0)</f>
        <v>2.9877881412872327</v>
      </c>
      <c r="L3272">
        <f>+HLOOKUP(VLOOKUP($B3272,$Q$2:$R$42,2,0),Morosidad_control!$D$4:$AY$101,base_minorista!$A3272,0)</f>
        <v>7.9737148708798404</v>
      </c>
      <c r="M3272">
        <f ca="1">+OFFSET(Capital_2!$D$2,base_minorista!A3272,0)</f>
        <v>3.5704065106105527</v>
      </c>
      <c r="N3272">
        <f>+HLOOKUP(VLOOKUP($B3272,$Q$2:$R$42,2,0),costo_laboral!$E$2:$AZ$99,base_minorista!$A3272,0)</f>
        <v>12.279167987609</v>
      </c>
      <c r="O3272">
        <f>+HLOOKUP(VLOOKUP($B3272,$Q$2:$R$42,2,0),Participacion2!$D$2:$AO$99,base_minorista!$A3272,0)</f>
        <v>0.52079876381120349</v>
      </c>
    </row>
    <row r="3273" spans="1:15" ht="16.5" x14ac:dyDescent="0.3">
      <c r="A3273">
        <v>69</v>
      </c>
      <c r="B3273">
        <v>35</v>
      </c>
      <c r="C3273">
        <v>68</v>
      </c>
      <c r="D3273" s="3">
        <v>42947</v>
      </c>
      <c r="E3273" s="33">
        <v>17</v>
      </c>
      <c r="F3273">
        <v>2</v>
      </c>
      <c r="G3273">
        <f>+HLOOKUP(VLOOKUP($B3273,$Q$2:$R$42,2,0),costos_sf!$D$2:$AY$99,base_minorista!$A3273,0)</f>
        <v>59027830.393644668</v>
      </c>
      <c r="H3273">
        <f>+HLOOKUP(VLOOKUP($B3273,$Q$2:$R$42,2,0),creditos_sf!$D$2:$AY$99,base_minorista!$A3273,0)</f>
        <v>144315329.55836001</v>
      </c>
      <c r="I3273">
        <f>+HLOOKUP(VLOOKUP($B3273,$Q$2:$R$42,2,0),creditos_sf!$D$103:$AY$200,base_minorista!$A3273,0)</f>
        <v>116656892.10214999</v>
      </c>
      <c r="J3273">
        <f>+HLOOKUP(VLOOKUP($B3273,$Q$2:$R$42,2,0),Costo_fondeo!$D$3:$AY$100,base_minorista!$A3273,0)</f>
        <v>5.1665967448626597</v>
      </c>
      <c r="K3273">
        <f>+HLOOKUP(VLOOKUP($B3273,$Q$2:$R$42,2,0),Costo_provisiones!$D$3:$AY$100,base_minorista!$A3273,0)</f>
        <v>2.8862408548867355</v>
      </c>
      <c r="L3273">
        <f>+HLOOKUP(VLOOKUP($B3273,$Q$2:$R$42,2,0),Morosidad_control!$D$4:$AY$101,base_minorista!$A3273,0)</f>
        <v>8.1265861854790469</v>
      </c>
      <c r="M3273">
        <f ca="1">+OFFSET(Capital_2!$D$2,base_minorista!A3273,0)</f>
        <v>3.5864726654758914</v>
      </c>
      <c r="N3273">
        <f>+HLOOKUP(VLOOKUP($B3273,$Q$2:$R$42,2,0),costo_laboral!$E$2:$AZ$99,base_minorista!$A3273,0)</f>
        <v>12.3283369264659</v>
      </c>
      <c r="O3273">
        <f>+HLOOKUP(VLOOKUP($B3273,$Q$2:$R$42,2,0),Participacion2!$D$2:$AO$99,base_minorista!$A3273,0)</f>
        <v>0.51594438795328346</v>
      </c>
    </row>
    <row r="3274" spans="1:15" ht="16.5" x14ac:dyDescent="0.3">
      <c r="A3274">
        <v>70</v>
      </c>
      <c r="B3274">
        <v>35</v>
      </c>
      <c r="C3274">
        <v>69</v>
      </c>
      <c r="D3274" s="3">
        <v>42978</v>
      </c>
      <c r="E3274" s="33">
        <v>17</v>
      </c>
      <c r="F3274">
        <v>2</v>
      </c>
      <c r="G3274">
        <f>+HLOOKUP(VLOOKUP($B3274,$Q$2:$R$42,2,0),costos_sf!$D$2:$AY$99,base_minorista!$A3274,0)</f>
        <v>58346492.033609621</v>
      </c>
      <c r="H3274">
        <f>+HLOOKUP(VLOOKUP($B3274,$Q$2:$R$42,2,0),creditos_sf!$D$2:$AY$99,base_minorista!$A3274,0)</f>
        <v>144182556.190694</v>
      </c>
      <c r="I3274">
        <f>+HLOOKUP(VLOOKUP($B3274,$Q$2:$R$42,2,0),creditos_sf!$D$103:$AY$200,base_minorista!$A3274,0)</f>
        <v>115953860.663176</v>
      </c>
      <c r="J3274">
        <f>+HLOOKUP(VLOOKUP($B3274,$Q$2:$R$42,2,0),Costo_fondeo!$D$3:$AY$100,base_minorista!$A3274,0)</f>
        <v>5.1844611231791298</v>
      </c>
      <c r="K3274">
        <f>+HLOOKUP(VLOOKUP($B3274,$Q$2:$R$42,2,0),Costo_provisiones!$D$3:$AY$100,base_minorista!$A3274,0)</f>
        <v>2.8221405527071126</v>
      </c>
      <c r="L3274">
        <f>+HLOOKUP(VLOOKUP($B3274,$Q$2:$R$42,2,0),Morosidad_control!$D$4:$AY$101,base_minorista!$A3274,0)</f>
        <v>8.4281546439552137</v>
      </c>
      <c r="M3274">
        <f ca="1">+OFFSET(Capital_2!$D$2,base_minorista!A3274,0)</f>
        <v>3.5952774480300995</v>
      </c>
      <c r="N3274">
        <f>+HLOOKUP(VLOOKUP($B3274,$Q$2:$R$42,2,0),costo_laboral!$E$2:$AZ$99,base_minorista!$A3274,0)</f>
        <v>12.269109068632501</v>
      </c>
      <c r="O3274">
        <f>+HLOOKUP(VLOOKUP($B3274,$Q$2:$R$42,2,0),Participacion2!$D$2:$AO$99,base_minorista!$A3274,0)</f>
        <v>0.51279214263485129</v>
      </c>
    </row>
    <row r="3275" spans="1:15" ht="16.5" x14ac:dyDescent="0.3">
      <c r="A3275">
        <v>71</v>
      </c>
      <c r="B3275">
        <v>35</v>
      </c>
      <c r="C3275">
        <v>70</v>
      </c>
      <c r="D3275" s="3">
        <v>43008</v>
      </c>
      <c r="E3275" s="33">
        <v>17</v>
      </c>
      <c r="F3275">
        <v>2</v>
      </c>
      <c r="G3275">
        <f>+HLOOKUP(VLOOKUP($B3275,$Q$2:$R$42,2,0),costos_sf!$D$2:$AY$99,base_minorista!$A3275,0)</f>
        <v>58024790.373878881</v>
      </c>
      <c r="H3275">
        <f>+HLOOKUP(VLOOKUP($B3275,$Q$2:$R$42,2,0),creditos_sf!$D$2:$AY$99,base_minorista!$A3275,0)</f>
        <v>145013192.32445398</v>
      </c>
      <c r="I3275">
        <f>+HLOOKUP(VLOOKUP($B3275,$Q$2:$R$42,2,0),creditos_sf!$D$103:$AY$200,base_minorista!$A3275,0)</f>
        <v>116241745.833808</v>
      </c>
      <c r="J3275">
        <f>+HLOOKUP(VLOOKUP($B3275,$Q$2:$R$42,2,0),Costo_fondeo!$D$3:$AY$100,base_minorista!$A3275,0)</f>
        <v>5.2022785351178271</v>
      </c>
      <c r="K3275">
        <f>+HLOOKUP(VLOOKUP($B3275,$Q$2:$R$42,2,0),Costo_provisiones!$D$3:$AY$100,base_minorista!$A3275,0)</f>
        <v>2.742758001439547</v>
      </c>
      <c r="L3275">
        <f>+HLOOKUP(VLOOKUP($B3275,$Q$2:$R$42,2,0),Morosidad_control!$D$4:$AY$101,base_minorista!$A3275,0)</f>
        <v>7.9484030527316563</v>
      </c>
      <c r="M3275">
        <f ca="1">+OFFSET(Capital_2!$D$2,base_minorista!A3275,0)</f>
        <v>3.5939139218894542</v>
      </c>
      <c r="N3275">
        <f>+HLOOKUP(VLOOKUP($B3275,$Q$2:$R$42,2,0),costo_laboral!$E$2:$AZ$99,base_minorista!$A3275,0)</f>
        <v>12.2835881303352</v>
      </c>
      <c r="O3275">
        <f>+HLOOKUP(VLOOKUP($B3275,$Q$2:$R$42,2,0),Participacion2!$D$2:$AO$99,base_minorista!$A3275,0)</f>
        <v>0.50678029795242341</v>
      </c>
    </row>
    <row r="3276" spans="1:15" ht="16.5" x14ac:dyDescent="0.3">
      <c r="A3276">
        <v>72</v>
      </c>
      <c r="B3276">
        <v>35</v>
      </c>
      <c r="C3276">
        <v>71</v>
      </c>
      <c r="D3276" s="3">
        <v>43039</v>
      </c>
      <c r="E3276" s="33">
        <v>17</v>
      </c>
      <c r="F3276">
        <v>2</v>
      </c>
      <c r="G3276">
        <f>+HLOOKUP(VLOOKUP($B3276,$Q$2:$R$42,2,0),costos_sf!$D$2:$AY$99,base_minorista!$A3276,0)</f>
        <v>58349434.091435663</v>
      </c>
      <c r="H3276">
        <f>+HLOOKUP(VLOOKUP($B3276,$Q$2:$R$42,2,0),creditos_sf!$D$2:$AY$99,base_minorista!$A3276,0)</f>
        <v>146720881.868498</v>
      </c>
      <c r="I3276">
        <f>+HLOOKUP(VLOOKUP($B3276,$Q$2:$R$42,2,0),creditos_sf!$D$103:$AY$200,base_minorista!$A3276,0)</f>
        <v>115404971.452742</v>
      </c>
      <c r="J3276">
        <f>+HLOOKUP(VLOOKUP($B3276,$Q$2:$R$42,2,0),Costo_fondeo!$D$3:$AY$100,base_minorista!$A3276,0)</f>
        <v>5.2181616002132776</v>
      </c>
      <c r="K3276">
        <f>+HLOOKUP(VLOOKUP($B3276,$Q$2:$R$42,2,0),Costo_provisiones!$D$3:$AY$100,base_minorista!$A3276,0)</f>
        <v>2.6930874264116142</v>
      </c>
      <c r="L3276">
        <f>+HLOOKUP(VLOOKUP($B3276,$Q$2:$R$42,2,0),Morosidad_control!$D$4:$AY$101,base_minorista!$A3276,0)</f>
        <v>8.0740683798345536</v>
      </c>
      <c r="M3276">
        <f ca="1">+OFFSET(Capital_2!$D$2,base_minorista!A3276,0)</f>
        <v>3.6057998149039663</v>
      </c>
      <c r="N3276">
        <f>+HLOOKUP(VLOOKUP($B3276,$Q$2:$R$42,2,0),costo_laboral!$E$2:$AZ$99,base_minorista!$A3276,0)</f>
        <v>12.283034417697101</v>
      </c>
      <c r="O3276">
        <f>+HLOOKUP(VLOOKUP($B3276,$Q$2:$R$42,2,0),Participacion2!$D$2:$AO$99,base_minorista!$A3276,0)</f>
        <v>0.50989750960230551</v>
      </c>
    </row>
    <row r="3277" spans="1:15" ht="16.5" x14ac:dyDescent="0.3">
      <c r="A3277">
        <v>73</v>
      </c>
      <c r="B3277">
        <v>35</v>
      </c>
      <c r="C3277">
        <v>72</v>
      </c>
      <c r="D3277" s="3">
        <v>43069</v>
      </c>
      <c r="E3277" s="33">
        <v>17</v>
      </c>
      <c r="F3277">
        <v>2</v>
      </c>
      <c r="G3277">
        <f>+HLOOKUP(VLOOKUP($B3277,$Q$2:$R$42,2,0),costos_sf!$D$2:$AY$99,base_minorista!$A3277,0)</f>
        <v>58512887.553538442</v>
      </c>
      <c r="H3277">
        <f>+HLOOKUP(VLOOKUP($B3277,$Q$2:$R$42,2,0),creditos_sf!$D$2:$AY$99,base_minorista!$A3277,0)</f>
        <v>146573375.02500302</v>
      </c>
      <c r="I3277">
        <f>+HLOOKUP(VLOOKUP($B3277,$Q$2:$R$42,2,0),creditos_sf!$D$103:$AY$200,base_minorista!$A3277,0)</f>
        <v>117757410.71606201</v>
      </c>
      <c r="J3277">
        <f>+HLOOKUP(VLOOKUP($B3277,$Q$2:$R$42,2,0),Costo_fondeo!$D$3:$AY$100,base_minorista!$A3277,0)</f>
        <v>5.2577354878769373</v>
      </c>
      <c r="K3277">
        <f>+HLOOKUP(VLOOKUP($B3277,$Q$2:$R$42,2,0),Costo_provisiones!$D$3:$AY$100,base_minorista!$A3277,0)</f>
        <v>2.681710342255061</v>
      </c>
      <c r="L3277">
        <f>+HLOOKUP(VLOOKUP($B3277,$Q$2:$R$42,2,0),Morosidad_control!$D$4:$AY$101,base_minorista!$A3277,0)</f>
        <v>8.1402859377704715</v>
      </c>
      <c r="M3277">
        <f ca="1">+OFFSET(Capital_2!$D$2,base_minorista!A3277,0)</f>
        <v>3.6120620419568428</v>
      </c>
      <c r="N3277">
        <f>+HLOOKUP(VLOOKUP($B3277,$Q$2:$R$42,2,0),costo_laboral!$E$2:$AZ$99,base_minorista!$A3277,0)</f>
        <v>12.2223407752893</v>
      </c>
      <c r="O3277">
        <f>+HLOOKUP(VLOOKUP($B3277,$Q$2:$R$42,2,0),Participacion2!$D$2:$AO$99,base_minorista!$A3277,0)</f>
        <v>0.50683341497297096</v>
      </c>
    </row>
    <row r="3278" spans="1:15" ht="16.5" x14ac:dyDescent="0.3">
      <c r="A3278">
        <v>74</v>
      </c>
      <c r="B3278">
        <v>35</v>
      </c>
      <c r="C3278">
        <v>73</v>
      </c>
      <c r="D3278" s="3">
        <v>43100</v>
      </c>
      <c r="E3278" s="33">
        <v>17</v>
      </c>
      <c r="F3278">
        <v>2</v>
      </c>
      <c r="G3278">
        <f>+HLOOKUP(VLOOKUP($B3278,$Q$2:$R$42,2,0),costos_sf!$D$2:$AY$99,base_minorista!$A3278,0)</f>
        <v>57697611.900543921</v>
      </c>
      <c r="H3278">
        <f>+HLOOKUP(VLOOKUP($B3278,$Q$2:$R$42,2,0),creditos_sf!$D$2:$AY$99,base_minorista!$A3278,0)</f>
        <v>146473662.90205798</v>
      </c>
      <c r="I3278">
        <f>+HLOOKUP(VLOOKUP($B3278,$Q$2:$R$42,2,0),creditos_sf!$D$103:$AY$200,base_minorista!$A3278,0)</f>
        <v>118603222.605096</v>
      </c>
      <c r="J3278">
        <f>+HLOOKUP(VLOOKUP($B3278,$Q$2:$R$42,2,0),Costo_fondeo!$D$3:$AY$100,base_minorista!$A3278,0)</f>
        <v>5.2701745021880537</v>
      </c>
      <c r="K3278">
        <f>+HLOOKUP(VLOOKUP($B3278,$Q$2:$R$42,2,0),Costo_provisiones!$D$3:$AY$100,base_minorista!$A3278,0)</f>
        <v>2.5506857597065444</v>
      </c>
      <c r="L3278">
        <f>+HLOOKUP(VLOOKUP($B3278,$Q$2:$R$42,2,0),Morosidad_control!$D$4:$AY$101,base_minorista!$A3278,0)</f>
        <v>7.300249086932098</v>
      </c>
      <c r="M3278">
        <f ca="1">+OFFSET(Capital_2!$D$2,base_minorista!A3278,0)</f>
        <v>3.5930762546706192</v>
      </c>
      <c r="N3278">
        <f>+HLOOKUP(VLOOKUP($B3278,$Q$2:$R$42,2,0),costo_laboral!$E$2:$AZ$99,base_minorista!$A3278,0)</f>
        <v>12.1944851252576</v>
      </c>
      <c r="O3278">
        <f>+HLOOKUP(VLOOKUP($B3278,$Q$2:$R$42,2,0),Participacion2!$D$2:$AO$99,base_minorista!$A3278,0)</f>
        <v>0.49964747724576664</v>
      </c>
    </row>
    <row r="3279" spans="1:15" ht="16.5" x14ac:dyDescent="0.3">
      <c r="A3279">
        <v>75</v>
      </c>
      <c r="B3279">
        <v>35</v>
      </c>
      <c r="C3279">
        <v>74</v>
      </c>
      <c r="D3279" s="3">
        <v>43131</v>
      </c>
      <c r="E3279" s="33">
        <v>18</v>
      </c>
      <c r="F3279">
        <v>2</v>
      </c>
      <c r="G3279">
        <f>+HLOOKUP(VLOOKUP($B3279,$Q$2:$R$42,2,0),costos_sf!$D$2:$AY$99,base_minorista!$A3279,0)</f>
        <v>57251576.812891617</v>
      </c>
      <c r="H3279">
        <f>+HLOOKUP(VLOOKUP($B3279,$Q$2:$R$42,2,0),creditos_sf!$D$2:$AY$99,base_minorista!$A3279,0)</f>
        <v>148010934.433413</v>
      </c>
      <c r="I3279">
        <f>+HLOOKUP(VLOOKUP($B3279,$Q$2:$R$42,2,0),creditos_sf!$D$103:$AY$200,base_minorista!$A3279,0)</f>
        <v>121739038.49642001</v>
      </c>
      <c r="J3279">
        <f>+HLOOKUP(VLOOKUP($B3279,$Q$2:$R$42,2,0),Costo_fondeo!$D$3:$AY$100,base_minorista!$A3279,0)</f>
        <v>5.2886490151720569</v>
      </c>
      <c r="K3279">
        <f>+HLOOKUP(VLOOKUP($B3279,$Q$2:$R$42,2,0),Costo_provisiones!$D$3:$AY$100,base_minorista!$A3279,0)</f>
        <v>2.4403669966093018</v>
      </c>
      <c r="L3279">
        <f>+HLOOKUP(VLOOKUP($B3279,$Q$2:$R$42,2,0),Morosidad_control!$D$4:$AY$101,base_minorista!$A3279,0)</f>
        <v>7.4683938940199814</v>
      </c>
      <c r="M3279">
        <f ca="1">+OFFSET(Capital_2!$D$2,base_minorista!A3279,0)</f>
        <v>3.5815867697690567</v>
      </c>
      <c r="N3279">
        <f>+HLOOKUP(VLOOKUP($B3279,$Q$2:$R$42,2,0),costo_laboral!$E$2:$AZ$99,base_minorista!$A3279,0)</f>
        <v>11.929387168123499</v>
      </c>
      <c r="O3279">
        <f>+HLOOKUP(VLOOKUP($B3279,$Q$2:$R$42,2,0),Participacion2!$D$2:$AO$99,base_minorista!$A3279,0)</f>
        <v>0.50897168727159714</v>
      </c>
    </row>
    <row r="3280" spans="1:15" ht="16.5" x14ac:dyDescent="0.3">
      <c r="A3280">
        <v>76</v>
      </c>
      <c r="B3280">
        <v>35</v>
      </c>
      <c r="C3280">
        <v>75</v>
      </c>
      <c r="D3280" s="3">
        <v>43159</v>
      </c>
      <c r="E3280" s="33">
        <v>18</v>
      </c>
      <c r="F3280">
        <v>2</v>
      </c>
      <c r="G3280">
        <f>+HLOOKUP(VLOOKUP($B3280,$Q$2:$R$42,2,0),costos_sf!$D$2:$AY$99,base_minorista!$A3280,0)</f>
        <v>56722756.909307152</v>
      </c>
      <c r="H3280">
        <f>+HLOOKUP(VLOOKUP($B3280,$Q$2:$R$42,2,0),creditos_sf!$D$2:$AY$99,base_minorista!$A3280,0)</f>
        <v>150190122.37657002</v>
      </c>
      <c r="I3280">
        <f>+HLOOKUP(VLOOKUP($B3280,$Q$2:$R$42,2,0),creditos_sf!$D$103:$AY$200,base_minorista!$A3280,0)</f>
        <v>122163954.588433</v>
      </c>
      <c r="J3280">
        <f>+HLOOKUP(VLOOKUP($B3280,$Q$2:$R$42,2,0),Costo_fondeo!$D$3:$AY$100,base_minorista!$A3280,0)</f>
        <v>5.2990849049135589</v>
      </c>
      <c r="K3280">
        <f>+HLOOKUP(VLOOKUP($B3280,$Q$2:$R$42,2,0),Costo_provisiones!$D$3:$AY$100,base_minorista!$A3280,0)</f>
        <v>2.3163063536367456</v>
      </c>
      <c r="L3280">
        <f>+HLOOKUP(VLOOKUP($B3280,$Q$2:$R$42,2,0),Morosidad_control!$D$4:$AY$101,base_minorista!$A3280,0)</f>
        <v>7.5804210777159611</v>
      </c>
      <c r="M3280">
        <f ca="1">+OFFSET(Capital_2!$D$2,base_minorista!A3280,0)</f>
        <v>3.5677590569055382</v>
      </c>
      <c r="N3280">
        <f>+HLOOKUP(VLOOKUP($B3280,$Q$2:$R$42,2,0),costo_laboral!$E$2:$AZ$99,base_minorista!$A3280,0)</f>
        <v>11.774336189380399</v>
      </c>
      <c r="O3280">
        <f>+HLOOKUP(VLOOKUP($B3280,$Q$2:$R$42,2,0),Participacion2!$D$2:$AO$99,base_minorista!$A3280,0)</f>
        <v>0.52182776284373145</v>
      </c>
    </row>
    <row r="3281" spans="1:15" ht="16.5" x14ac:dyDescent="0.3">
      <c r="A3281">
        <v>77</v>
      </c>
      <c r="B3281">
        <v>35</v>
      </c>
      <c r="C3281">
        <v>76</v>
      </c>
      <c r="D3281" s="3">
        <v>43190</v>
      </c>
      <c r="E3281" s="33">
        <v>18</v>
      </c>
      <c r="F3281">
        <v>2</v>
      </c>
      <c r="G3281">
        <f>+HLOOKUP(VLOOKUP($B3281,$Q$2:$R$42,2,0),costos_sf!$D$2:$AY$99,base_minorista!$A3281,0)</f>
        <v>54775831.22729899</v>
      </c>
      <c r="H3281">
        <f>+HLOOKUP(VLOOKUP($B3281,$Q$2:$R$42,2,0),creditos_sf!$D$2:$AY$99,base_minorista!$A3281,0)</f>
        <v>152057349.36706901</v>
      </c>
      <c r="I3281">
        <f>+HLOOKUP(VLOOKUP($B3281,$Q$2:$R$42,2,0),creditos_sf!$D$103:$AY$200,base_minorista!$A3281,0)</f>
        <v>122949346.447313</v>
      </c>
      <c r="J3281">
        <f>+HLOOKUP(VLOOKUP($B3281,$Q$2:$R$42,2,0),Costo_fondeo!$D$3:$AY$100,base_minorista!$A3281,0)</f>
        <v>5.2724382729766512</v>
      </c>
      <c r="K3281">
        <f>+HLOOKUP(VLOOKUP($B3281,$Q$2:$R$42,2,0),Costo_provisiones!$D$3:$AY$100,base_minorista!$A3281,0)</f>
        <v>2.1736384432915261</v>
      </c>
      <c r="L3281">
        <f>+HLOOKUP(VLOOKUP($B3281,$Q$2:$R$42,2,0),Morosidad_control!$D$4:$AY$101,base_minorista!$A3281,0)</f>
        <v>7.350442456870268</v>
      </c>
      <c r="M3281">
        <f ca="1">+OFFSET(Capital_2!$D$2,base_minorista!A3281,0)</f>
        <v>3.5535594036254383</v>
      </c>
      <c r="N3281">
        <f>+HLOOKUP(VLOOKUP($B3281,$Q$2:$R$42,2,0),costo_laboral!$E$2:$AZ$99,base_minorista!$A3281,0)</f>
        <v>11.619648330109801</v>
      </c>
      <c r="O3281">
        <f>+HLOOKUP(VLOOKUP($B3281,$Q$2:$R$42,2,0),Participacion2!$D$2:$AO$99,base_minorista!$A3281,0)</f>
        <v>0.51798022653100662</v>
      </c>
    </row>
    <row r="3282" spans="1:15" ht="16.5" x14ac:dyDescent="0.3">
      <c r="A3282">
        <v>78</v>
      </c>
      <c r="B3282">
        <v>35</v>
      </c>
      <c r="C3282">
        <v>77</v>
      </c>
      <c r="D3282" s="3">
        <v>43220</v>
      </c>
      <c r="E3282" s="33">
        <v>18</v>
      </c>
      <c r="F3282">
        <v>2</v>
      </c>
      <c r="G3282">
        <f>+HLOOKUP(VLOOKUP($B3282,$Q$2:$R$42,2,0),costos_sf!$D$2:$AY$99,base_minorista!$A3282,0)</f>
        <v>54367417.540638931</v>
      </c>
      <c r="H3282">
        <f>+HLOOKUP(VLOOKUP($B3282,$Q$2:$R$42,2,0),creditos_sf!$D$2:$AY$99,base_minorista!$A3282,0)</f>
        <v>154153734.04243898</v>
      </c>
      <c r="I3282">
        <f>+HLOOKUP(VLOOKUP($B3282,$Q$2:$R$42,2,0),creditos_sf!$D$103:$AY$200,base_minorista!$A3282,0)</f>
        <v>124559763.62164</v>
      </c>
      <c r="J3282">
        <f>+HLOOKUP(VLOOKUP($B3282,$Q$2:$R$42,2,0),Costo_fondeo!$D$3:$AY$100,base_minorista!$A3282,0)</f>
        <v>5.2376228898405062</v>
      </c>
      <c r="K3282">
        <f>+HLOOKUP(VLOOKUP($B3282,$Q$2:$R$42,2,0),Costo_provisiones!$D$3:$AY$100,base_minorista!$A3282,0)</f>
        <v>2.0456345741793212</v>
      </c>
      <c r="L3282">
        <f>+HLOOKUP(VLOOKUP($B3282,$Q$2:$R$42,2,0),Morosidad_control!$D$4:$AY$101,base_minorista!$A3282,0)</f>
        <v>7.433793974102973</v>
      </c>
      <c r="M3282">
        <f ca="1">+OFFSET(Capital_2!$D$2,base_minorista!A3282,0)</f>
        <v>3.5277001527594574</v>
      </c>
      <c r="N3282">
        <f>+HLOOKUP(VLOOKUP($B3282,$Q$2:$R$42,2,0),costo_laboral!$E$2:$AZ$99,base_minorista!$A3282,0)</f>
        <v>11.4422539278165</v>
      </c>
      <c r="O3282">
        <f>+HLOOKUP(VLOOKUP($B3282,$Q$2:$R$42,2,0),Participacion2!$D$2:$AO$99,base_minorista!$A3282,0)</f>
        <v>0.5277647653579125</v>
      </c>
    </row>
    <row r="3283" spans="1:15" ht="16.5" x14ac:dyDescent="0.3">
      <c r="A3283">
        <v>79</v>
      </c>
      <c r="B3283">
        <v>35</v>
      </c>
      <c r="C3283">
        <v>78</v>
      </c>
      <c r="D3283" s="3">
        <v>43251</v>
      </c>
      <c r="E3283" s="33">
        <v>18</v>
      </c>
      <c r="F3283">
        <v>2</v>
      </c>
      <c r="G3283">
        <f>+HLOOKUP(VLOOKUP($B3283,$Q$2:$R$42,2,0),costos_sf!$D$2:$AY$99,base_minorista!$A3283,0)</f>
        <v>54520821.234149195</v>
      </c>
      <c r="H3283">
        <f>+HLOOKUP(VLOOKUP($B3283,$Q$2:$R$42,2,0),creditos_sf!$D$2:$AY$99,base_minorista!$A3283,0)</f>
        <v>155924860.48611802</v>
      </c>
      <c r="I3283">
        <f>+HLOOKUP(VLOOKUP($B3283,$Q$2:$R$42,2,0),creditos_sf!$D$103:$AY$200,base_minorista!$A3283,0)</f>
        <v>123208252.62024599</v>
      </c>
      <c r="J3283">
        <f>+HLOOKUP(VLOOKUP($B3283,$Q$2:$R$42,2,0),Costo_fondeo!$D$3:$AY$100,base_minorista!$A3283,0)</f>
        <v>5.2007336517109293</v>
      </c>
      <c r="K3283">
        <f>+HLOOKUP(VLOOKUP($B3283,$Q$2:$R$42,2,0),Costo_provisiones!$D$3:$AY$100,base_minorista!$A3283,0)</f>
        <v>2.0504976603890825</v>
      </c>
      <c r="L3283">
        <f>+HLOOKUP(VLOOKUP($B3283,$Q$2:$R$42,2,0),Morosidad_control!$D$4:$AY$101,base_minorista!$A3283,0)</f>
        <v>7.3111947647942817</v>
      </c>
      <c r="M3283">
        <f ca="1">+OFFSET(Capital_2!$D$2,base_minorista!A3283,0)</f>
        <v>3.5069368282381337</v>
      </c>
      <c r="N3283">
        <f>+HLOOKUP(VLOOKUP($B3283,$Q$2:$R$42,2,0),costo_laboral!$E$2:$AZ$99,base_minorista!$A3283,0)</f>
        <v>11.5037496433168</v>
      </c>
      <c r="O3283">
        <f>+HLOOKUP(VLOOKUP($B3283,$Q$2:$R$42,2,0),Participacion2!$D$2:$AO$99,base_minorista!$A3283,0)</f>
        <v>0.53154327061182682</v>
      </c>
    </row>
    <row r="3284" spans="1:15" ht="16.5" x14ac:dyDescent="0.3">
      <c r="A3284">
        <v>80</v>
      </c>
      <c r="B3284">
        <v>35</v>
      </c>
      <c r="C3284">
        <v>79</v>
      </c>
      <c r="D3284" s="3">
        <v>43281</v>
      </c>
      <c r="E3284" s="33">
        <v>18</v>
      </c>
      <c r="F3284">
        <v>2</v>
      </c>
      <c r="G3284">
        <f>+HLOOKUP(VLOOKUP($B3284,$Q$2:$R$42,2,0),costos_sf!$D$2:$AY$99,base_minorista!$A3284,0)</f>
        <v>53951046.231363177</v>
      </c>
      <c r="H3284">
        <f>+HLOOKUP(VLOOKUP($B3284,$Q$2:$R$42,2,0),creditos_sf!$D$2:$AY$99,base_minorista!$A3284,0)</f>
        <v>157284795.847029</v>
      </c>
      <c r="I3284">
        <f>+HLOOKUP(VLOOKUP($B3284,$Q$2:$R$42,2,0),creditos_sf!$D$103:$AY$200,base_minorista!$A3284,0)</f>
        <v>123132673.278394</v>
      </c>
      <c r="J3284">
        <f>+HLOOKUP(VLOOKUP($B3284,$Q$2:$R$42,2,0),Costo_fondeo!$D$3:$AY$100,base_minorista!$A3284,0)</f>
        <v>5.1443543155144216</v>
      </c>
      <c r="K3284">
        <f>+HLOOKUP(VLOOKUP($B3284,$Q$2:$R$42,2,0),Costo_provisiones!$D$3:$AY$100,base_minorista!$A3284,0)</f>
        <v>1.970429643022394</v>
      </c>
      <c r="L3284">
        <f>+HLOOKUP(VLOOKUP($B3284,$Q$2:$R$42,2,0),Morosidad_control!$D$4:$AY$101,base_minorista!$A3284,0)</f>
        <v>7.314615937532178</v>
      </c>
      <c r="M3284">
        <f ca="1">+OFFSET(Capital_2!$D$2,base_minorista!A3284,0)</f>
        <v>3.4861804073665166</v>
      </c>
      <c r="N3284">
        <f>+HLOOKUP(VLOOKUP($B3284,$Q$2:$R$42,2,0),costo_laboral!$E$2:$AZ$99,base_minorista!$A3284,0)</f>
        <v>11.4984727495559</v>
      </c>
      <c r="O3284">
        <f>+HLOOKUP(VLOOKUP($B3284,$Q$2:$R$42,2,0),Participacion2!$D$2:$AO$99,base_minorista!$A3284,0)</f>
        <v>0.53343684537744596</v>
      </c>
    </row>
    <row r="3285" spans="1:15" ht="16.5" x14ac:dyDescent="0.3">
      <c r="A3285">
        <v>81</v>
      </c>
      <c r="B3285">
        <v>35</v>
      </c>
      <c r="C3285">
        <v>80</v>
      </c>
      <c r="D3285" s="3">
        <v>43312</v>
      </c>
      <c r="E3285" s="33">
        <v>18</v>
      </c>
      <c r="F3285">
        <v>2</v>
      </c>
      <c r="G3285">
        <f>+HLOOKUP(VLOOKUP($B3285,$Q$2:$R$42,2,0),costos_sf!$D$2:$AY$99,base_minorista!$A3285,0)</f>
        <v>53672464.419893429</v>
      </c>
      <c r="H3285">
        <f>+HLOOKUP(VLOOKUP($B3285,$Q$2:$R$42,2,0),creditos_sf!$D$2:$AY$99,base_minorista!$A3285,0)</f>
        <v>159915988.583379</v>
      </c>
      <c r="I3285">
        <f>+HLOOKUP(VLOOKUP($B3285,$Q$2:$R$42,2,0),creditos_sf!$D$103:$AY$200,base_minorista!$A3285,0)</f>
        <v>122065859.24617299</v>
      </c>
      <c r="J3285">
        <f>+HLOOKUP(VLOOKUP($B3285,$Q$2:$R$42,2,0),Costo_fondeo!$D$3:$AY$100,base_minorista!$A3285,0)</f>
        <v>5.0840368411781354</v>
      </c>
      <c r="K3285">
        <f>+HLOOKUP(VLOOKUP($B3285,$Q$2:$R$42,2,0),Costo_provisiones!$D$3:$AY$100,base_minorista!$A3285,0)</f>
        <v>1.8805154594204267</v>
      </c>
      <c r="L3285">
        <f>+HLOOKUP(VLOOKUP($B3285,$Q$2:$R$42,2,0),Morosidad_control!$D$4:$AY$101,base_minorista!$A3285,0)</f>
        <v>7.5895606098923558</v>
      </c>
      <c r="M3285">
        <f ca="1">+OFFSET(Capital_2!$D$2,base_minorista!A3285,0)</f>
        <v>3.4635993253239059</v>
      </c>
      <c r="N3285">
        <f>+HLOOKUP(VLOOKUP($B3285,$Q$2:$R$42,2,0),costo_laboral!$E$2:$AZ$99,base_minorista!$A3285,0)</f>
        <v>11.473513231784899</v>
      </c>
      <c r="O3285">
        <f>+HLOOKUP(VLOOKUP($B3285,$Q$2:$R$42,2,0),Participacion2!$D$2:$AO$99,base_minorista!$A3285,0)</f>
        <v>0.54378582738393855</v>
      </c>
    </row>
    <row r="3286" spans="1:15" ht="16.5" x14ac:dyDescent="0.3">
      <c r="A3286">
        <v>82</v>
      </c>
      <c r="B3286">
        <v>35</v>
      </c>
      <c r="C3286">
        <v>81</v>
      </c>
      <c r="D3286" s="3">
        <v>43343</v>
      </c>
      <c r="E3286" s="33">
        <v>18</v>
      </c>
      <c r="F3286">
        <v>2</v>
      </c>
      <c r="G3286">
        <f>+HLOOKUP(VLOOKUP($B3286,$Q$2:$R$42,2,0),costos_sf!$D$2:$AY$99,base_minorista!$A3286,0)</f>
        <v>53631969.615845278</v>
      </c>
      <c r="H3286">
        <f>+HLOOKUP(VLOOKUP($B3286,$Q$2:$R$42,2,0),creditos_sf!$D$2:$AY$99,base_minorista!$A3286,0)</f>
        <v>160223073.442974</v>
      </c>
      <c r="I3286">
        <f>+HLOOKUP(VLOOKUP($B3286,$Q$2:$R$42,2,0),creditos_sf!$D$103:$AY$200,base_minorista!$A3286,0)</f>
        <v>124402067.639789</v>
      </c>
      <c r="J3286">
        <f>+HLOOKUP(VLOOKUP($B3286,$Q$2:$R$42,2,0),Costo_fondeo!$D$3:$AY$100,base_minorista!$A3286,0)</f>
        <v>5.0189703488790451</v>
      </c>
      <c r="K3286">
        <f>+HLOOKUP(VLOOKUP($B3286,$Q$2:$R$42,2,0),Costo_provisiones!$D$3:$AY$100,base_minorista!$A3286,0)</f>
        <v>1.8513772273295437</v>
      </c>
      <c r="L3286">
        <f>+HLOOKUP(VLOOKUP($B3286,$Q$2:$R$42,2,0),Morosidad_control!$D$4:$AY$101,base_minorista!$A3286,0)</f>
        <v>7.440315743899621</v>
      </c>
      <c r="M3286">
        <f ca="1">+OFFSET(Capital_2!$D$2,base_minorista!A3286,0)</f>
        <v>3.442349118867654</v>
      </c>
      <c r="N3286">
        <f>+HLOOKUP(VLOOKUP($B3286,$Q$2:$R$42,2,0),costo_laboral!$E$2:$AZ$99,base_minorista!$A3286,0)</f>
        <v>11.443143875382599</v>
      </c>
      <c r="O3286">
        <f>+HLOOKUP(VLOOKUP($B3286,$Q$2:$R$42,2,0),Participacion2!$D$2:$AO$99,base_minorista!$A3286,0)</f>
        <v>0.54106570789065089</v>
      </c>
    </row>
    <row r="3287" spans="1:15" ht="16.5" x14ac:dyDescent="0.3">
      <c r="A3287">
        <v>83</v>
      </c>
      <c r="B3287">
        <v>35</v>
      </c>
      <c r="C3287">
        <v>82</v>
      </c>
      <c r="D3287" s="3">
        <v>43373</v>
      </c>
      <c r="E3287" s="33">
        <v>18</v>
      </c>
      <c r="F3287">
        <v>2</v>
      </c>
      <c r="G3287">
        <f>+HLOOKUP(VLOOKUP($B3287,$Q$2:$R$42,2,0),costos_sf!$D$2:$AY$99,base_minorista!$A3287,0)</f>
        <v>53796535.840659961</v>
      </c>
      <c r="H3287">
        <f>+HLOOKUP(VLOOKUP($B3287,$Q$2:$R$42,2,0),creditos_sf!$D$2:$AY$99,base_minorista!$A3287,0)</f>
        <v>161105143.77188399</v>
      </c>
      <c r="I3287">
        <f>+HLOOKUP(VLOOKUP($B3287,$Q$2:$R$42,2,0),creditos_sf!$D$103:$AY$200,base_minorista!$A3287,0)</f>
        <v>126728104.304187</v>
      </c>
      <c r="J3287">
        <f>+HLOOKUP(VLOOKUP($B3287,$Q$2:$R$42,2,0),Costo_fondeo!$D$3:$AY$100,base_minorista!$A3287,0)</f>
        <v>4.9655904616464568</v>
      </c>
      <c r="K3287">
        <f>+HLOOKUP(VLOOKUP($B3287,$Q$2:$R$42,2,0),Costo_provisiones!$D$3:$AY$100,base_minorista!$A3287,0)</f>
        <v>1.8722888618500317</v>
      </c>
      <c r="L3287">
        <f>+HLOOKUP(VLOOKUP($B3287,$Q$2:$R$42,2,0),Morosidad_control!$D$4:$AY$101,base_minorista!$A3287,0)</f>
        <v>6.7706363719924862</v>
      </c>
      <c r="M3287">
        <f ca="1">+OFFSET(Capital_2!$D$2,base_minorista!A3287,0)</f>
        <v>3.430093895939399</v>
      </c>
      <c r="N3287">
        <f>+HLOOKUP(VLOOKUP($B3287,$Q$2:$R$42,2,0),costo_laboral!$E$2:$AZ$99,base_minorista!$A3287,0)</f>
        <v>11.3685189287299</v>
      </c>
      <c r="O3287">
        <f>+HLOOKUP(VLOOKUP($B3287,$Q$2:$R$42,2,0),Participacion2!$D$2:$AO$99,base_minorista!$A3287,0)</f>
        <v>0.54045740609201631</v>
      </c>
    </row>
    <row r="3288" spans="1:15" ht="16.5" x14ac:dyDescent="0.3">
      <c r="A3288">
        <v>84</v>
      </c>
      <c r="B3288">
        <v>35</v>
      </c>
      <c r="C3288">
        <v>83</v>
      </c>
      <c r="D3288" s="3">
        <v>43404</v>
      </c>
      <c r="E3288" s="33">
        <v>18</v>
      </c>
      <c r="F3288">
        <v>2</v>
      </c>
      <c r="G3288">
        <f>+HLOOKUP(VLOOKUP($B3288,$Q$2:$R$42,2,0),costos_sf!$D$2:$AY$99,base_minorista!$A3288,0)</f>
        <v>53764954.796044193</v>
      </c>
      <c r="H3288">
        <f>+HLOOKUP(VLOOKUP($B3288,$Q$2:$R$42,2,0),creditos_sf!$D$2:$AY$99,base_minorista!$A3288,0)</f>
        <v>162112805.32083201</v>
      </c>
      <c r="I3288">
        <f>+HLOOKUP(VLOOKUP($B3288,$Q$2:$R$42,2,0),creditos_sf!$D$103:$AY$200,base_minorista!$A3288,0)</f>
        <v>128558975.49540201</v>
      </c>
      <c r="J3288">
        <f>+HLOOKUP(VLOOKUP($B3288,$Q$2:$R$42,2,0),Costo_fondeo!$D$3:$AY$100,base_minorista!$A3288,0)</f>
        <v>4.9045663470778571</v>
      </c>
      <c r="K3288">
        <f>+HLOOKUP(VLOOKUP($B3288,$Q$2:$R$42,2,0),Costo_provisiones!$D$3:$AY$100,base_minorista!$A3288,0)</f>
        <v>1.8153765761277529</v>
      </c>
      <c r="L3288">
        <f>+HLOOKUP(VLOOKUP($B3288,$Q$2:$R$42,2,0),Morosidad_control!$D$4:$AY$101,base_minorista!$A3288,0)</f>
        <v>6.8065238043820875</v>
      </c>
      <c r="M3288">
        <f ca="1">+OFFSET(Capital_2!$D$2,base_minorista!A3288,0)</f>
        <v>3.4233579602032216</v>
      </c>
      <c r="N3288">
        <f>+HLOOKUP(VLOOKUP($B3288,$Q$2:$R$42,2,0),costo_laboral!$E$2:$AZ$99,base_minorista!$A3288,0)</f>
        <v>11.3149066311032</v>
      </c>
      <c r="O3288">
        <f>+HLOOKUP(VLOOKUP($B3288,$Q$2:$R$42,2,0),Participacion2!$D$2:$AO$99,base_minorista!$A3288,0)</f>
        <v>0.54410028192880633</v>
      </c>
    </row>
    <row r="3289" spans="1:15" ht="16.5" x14ac:dyDescent="0.3">
      <c r="A3289">
        <v>85</v>
      </c>
      <c r="B3289">
        <v>35</v>
      </c>
      <c r="C3289">
        <v>84</v>
      </c>
      <c r="D3289" s="3">
        <v>43434</v>
      </c>
      <c r="E3289" s="33">
        <v>18</v>
      </c>
      <c r="F3289">
        <v>2</v>
      </c>
      <c r="G3289">
        <f>+HLOOKUP(VLOOKUP($B3289,$Q$2:$R$42,2,0),costos_sf!$D$2:$AY$99,base_minorista!$A3289,0)</f>
        <v>53486955.551822402</v>
      </c>
      <c r="H3289">
        <f>+HLOOKUP(VLOOKUP($B3289,$Q$2:$R$42,2,0),creditos_sf!$D$2:$AY$99,base_minorista!$A3289,0)</f>
        <v>163773339.07217702</v>
      </c>
      <c r="I3289">
        <f>+HLOOKUP(VLOOKUP($B3289,$Q$2:$R$42,2,0),creditos_sf!$D$103:$AY$200,base_minorista!$A3289,0)</f>
        <v>128485042.265881</v>
      </c>
      <c r="J3289">
        <f>+HLOOKUP(VLOOKUP($B3289,$Q$2:$R$42,2,0),Costo_fondeo!$D$3:$AY$100,base_minorista!$A3289,0)</f>
        <v>4.8512625968435152</v>
      </c>
      <c r="K3289">
        <f>+HLOOKUP(VLOOKUP($B3289,$Q$2:$R$42,2,0),Costo_provisiones!$D$3:$AY$100,base_minorista!$A3289,0)</f>
        <v>1.6039000744751797</v>
      </c>
      <c r="L3289">
        <f>+HLOOKUP(VLOOKUP($B3289,$Q$2:$R$42,2,0),Morosidad_control!$D$4:$AY$101,base_minorista!$A3289,0)</f>
        <v>6.8884213406717629</v>
      </c>
      <c r="M3289">
        <f ca="1">+OFFSET(Capital_2!$D$2,base_minorista!A3289,0)</f>
        <v>3.4154915843908498</v>
      </c>
      <c r="N3289">
        <f>+HLOOKUP(VLOOKUP($B3289,$Q$2:$R$42,2,0),costo_laboral!$E$2:$AZ$99,base_minorista!$A3289,0)</f>
        <v>11.327253556397901</v>
      </c>
      <c r="O3289">
        <f>+HLOOKUP(VLOOKUP($B3289,$Q$2:$R$42,2,0),Participacion2!$D$2:$AO$99,base_minorista!$A3289,0)</f>
        <v>0.54835593927060389</v>
      </c>
    </row>
    <row r="3290" spans="1:15" ht="16.5" x14ac:dyDescent="0.3">
      <c r="A3290">
        <v>86</v>
      </c>
      <c r="B3290">
        <v>35</v>
      </c>
      <c r="C3290">
        <v>85</v>
      </c>
      <c r="D3290" s="3">
        <v>43465</v>
      </c>
      <c r="E3290" s="33">
        <v>18</v>
      </c>
      <c r="F3290">
        <v>2</v>
      </c>
      <c r="G3290">
        <f>+HLOOKUP(VLOOKUP($B3290,$Q$2:$R$42,2,0),costos_sf!$D$2:$AY$99,base_minorista!$A3290,0)</f>
        <v>54221607.174945824</v>
      </c>
      <c r="H3290">
        <f>+HLOOKUP(VLOOKUP($B3290,$Q$2:$R$42,2,0),creditos_sf!$D$2:$AY$99,base_minorista!$A3290,0)</f>
        <v>165766114.44855797</v>
      </c>
      <c r="I3290">
        <f>+HLOOKUP(VLOOKUP($B3290,$Q$2:$R$42,2,0),creditos_sf!$D$103:$AY$200,base_minorista!$A3290,0)</f>
        <v>128099729.54647501</v>
      </c>
      <c r="J3290">
        <f>+HLOOKUP(VLOOKUP($B3290,$Q$2:$R$42,2,0),Costo_fondeo!$D$3:$AY$100,base_minorista!$A3290,0)</f>
        <v>4.8088546880056748</v>
      </c>
      <c r="K3290">
        <f>+HLOOKUP(VLOOKUP($B3290,$Q$2:$R$42,2,0),Costo_provisiones!$D$3:$AY$100,base_minorista!$A3290,0)</f>
        <v>1.9271751160528618</v>
      </c>
      <c r="L3290">
        <f>+HLOOKUP(VLOOKUP($B3290,$Q$2:$R$42,2,0),Morosidad_control!$D$4:$AY$101,base_minorista!$A3290,0)</f>
        <v>6.5712829742837764</v>
      </c>
      <c r="M3290">
        <f ca="1">+OFFSET(Capital_2!$D$2,base_minorista!A3290,0)</f>
        <v>3.4351377010367652</v>
      </c>
      <c r="N3290">
        <f>+HLOOKUP(VLOOKUP($B3290,$Q$2:$R$42,2,0),costo_laboral!$E$2:$AZ$99,base_minorista!$A3290,0)</f>
        <v>11.255265664568</v>
      </c>
      <c r="O3290">
        <f>+HLOOKUP(VLOOKUP($B3290,$Q$2:$R$42,2,0),Participacion2!$D$2:$AO$99,base_minorista!$A3290,0)</f>
        <v>0.5510003617942959</v>
      </c>
    </row>
    <row r="3291" spans="1:15" ht="16.5" x14ac:dyDescent="0.3">
      <c r="A3291">
        <v>87</v>
      </c>
      <c r="B3291">
        <v>35</v>
      </c>
      <c r="C3291">
        <v>86</v>
      </c>
      <c r="D3291" s="3">
        <v>43496</v>
      </c>
      <c r="E3291" s="33">
        <v>19</v>
      </c>
      <c r="F3291">
        <v>2</v>
      </c>
      <c r="G3291">
        <f>+HLOOKUP(VLOOKUP($B3291,$Q$2:$R$42,2,0),costos_sf!$D$2:$AY$99,base_minorista!$A3291,0)</f>
        <v>54783873.59759739</v>
      </c>
      <c r="H3291">
        <f>+HLOOKUP(VLOOKUP($B3291,$Q$2:$R$42,2,0),creditos_sf!$D$2:$AY$99,base_minorista!$A3291,0)</f>
        <v>166384759.71203601</v>
      </c>
      <c r="I3291">
        <f>+HLOOKUP(VLOOKUP($B3291,$Q$2:$R$42,2,0),creditos_sf!$D$103:$AY$200,base_minorista!$A3291,0)</f>
        <v>127885459.832416</v>
      </c>
      <c r="J3291">
        <f>+HLOOKUP(VLOOKUP($B3291,$Q$2:$R$42,2,0),Costo_fondeo!$D$3:$AY$100,base_minorista!$A3291,0)</f>
        <v>4.7628631556146486</v>
      </c>
      <c r="K3291">
        <f>+HLOOKUP(VLOOKUP($B3291,$Q$2:$R$42,2,0),Costo_provisiones!$D$3:$AY$100,base_minorista!$A3291,0)</f>
        <v>1.9807016734895859</v>
      </c>
      <c r="L3291">
        <f>+HLOOKUP(VLOOKUP($B3291,$Q$2:$R$42,2,0),Morosidad_control!$D$4:$AY$101,base_minorista!$A3291,0)</f>
        <v>6.7145856796207992</v>
      </c>
      <c r="M3291">
        <f ca="1">+OFFSET(Capital_2!$D$2,base_minorista!A3291,0)</f>
        <v>3.144198069372997</v>
      </c>
      <c r="N3291">
        <f>+HLOOKUP(VLOOKUP($B3291,$Q$2:$R$42,2,0),costo_laboral!$E$2:$AZ$99,base_minorista!$A3291,0)</f>
        <v>11.362625010050801</v>
      </c>
      <c r="O3291">
        <f>+HLOOKUP(VLOOKUP($B3291,$Q$2:$R$42,2,0),Participacion2!$D$2:$AO$99,base_minorista!$A3291,0)</f>
        <v>0.55931456413014791</v>
      </c>
    </row>
    <row r="3292" spans="1:15" ht="16.5" x14ac:dyDescent="0.3">
      <c r="A3292">
        <v>88</v>
      </c>
      <c r="B3292">
        <v>35</v>
      </c>
      <c r="C3292">
        <v>87</v>
      </c>
      <c r="D3292" s="3">
        <v>43524</v>
      </c>
      <c r="E3292" s="33">
        <v>19</v>
      </c>
      <c r="F3292">
        <v>2</v>
      </c>
      <c r="G3292">
        <f>+HLOOKUP(VLOOKUP($B3292,$Q$2:$R$42,2,0),costos_sf!$D$2:$AY$99,base_minorista!$A3292,0)</f>
        <v>55316169.34150625</v>
      </c>
      <c r="H3292">
        <f>+HLOOKUP(VLOOKUP($B3292,$Q$2:$R$42,2,0),creditos_sf!$D$2:$AY$99,base_minorista!$A3292,0)</f>
        <v>167898659.48226398</v>
      </c>
      <c r="I3292">
        <f>+HLOOKUP(VLOOKUP($B3292,$Q$2:$R$42,2,0),creditos_sf!$D$103:$AY$200,base_minorista!$A3292,0)</f>
        <v>127578310.897762</v>
      </c>
      <c r="J3292">
        <f>+HLOOKUP(VLOOKUP($B3292,$Q$2:$R$42,2,0),Costo_fondeo!$D$3:$AY$100,base_minorista!$A3292,0)</f>
        <v>4.7300123661433355</v>
      </c>
      <c r="K3292">
        <f>+HLOOKUP(VLOOKUP($B3292,$Q$2:$R$42,2,0),Costo_provisiones!$D$3:$AY$100,base_minorista!$A3292,0)</f>
        <v>2.0695346037533402</v>
      </c>
      <c r="L3292">
        <f>+HLOOKUP(VLOOKUP($B3292,$Q$2:$R$42,2,0),Morosidad_control!$D$4:$AY$101,base_minorista!$A3292,0)</f>
        <v>7.0078810656435788</v>
      </c>
      <c r="M3292">
        <f ca="1">+OFFSET(Capital_2!$D$2,base_minorista!A3292,0)</f>
        <v>3.1750048296191844</v>
      </c>
      <c r="N3292">
        <f>+HLOOKUP(VLOOKUP($B3292,$Q$2:$R$42,2,0),costo_laboral!$E$2:$AZ$99,base_minorista!$A3292,0)</f>
        <v>11.405374152010699</v>
      </c>
      <c r="O3292">
        <f>+HLOOKUP(VLOOKUP($B3292,$Q$2:$R$42,2,0),Participacion2!$D$2:$AO$99,base_minorista!$A3292,0)</f>
        <v>0.56638723873037011</v>
      </c>
    </row>
    <row r="3293" spans="1:15" ht="16.5" x14ac:dyDescent="0.3">
      <c r="A3293">
        <v>89</v>
      </c>
      <c r="B3293">
        <v>35</v>
      </c>
      <c r="C3293">
        <v>88</v>
      </c>
      <c r="D3293" s="3">
        <v>43555</v>
      </c>
      <c r="E3293" s="33">
        <v>19</v>
      </c>
      <c r="F3293">
        <v>2</v>
      </c>
      <c r="G3293">
        <f>+HLOOKUP(VLOOKUP($B3293,$Q$2:$R$42,2,0),costos_sf!$D$2:$AY$99,base_minorista!$A3293,0)</f>
        <v>56127843.203938954</v>
      </c>
      <c r="H3293">
        <f>+HLOOKUP(VLOOKUP($B3293,$Q$2:$R$42,2,0),creditos_sf!$D$2:$AY$99,base_minorista!$A3293,0)</f>
        <v>170261014.8497</v>
      </c>
      <c r="I3293">
        <f>+HLOOKUP(VLOOKUP($B3293,$Q$2:$R$42,2,0),creditos_sf!$D$103:$AY$200,base_minorista!$A3293,0)</f>
        <v>129949520.272632</v>
      </c>
      <c r="J3293">
        <f>+HLOOKUP(VLOOKUP($B3293,$Q$2:$R$42,2,0),Costo_fondeo!$D$3:$AY$100,base_minorista!$A3293,0)</f>
        <v>4.7369964504211532</v>
      </c>
      <c r="K3293">
        <f>+HLOOKUP(VLOOKUP($B3293,$Q$2:$R$42,2,0),Costo_provisiones!$D$3:$AY$100,base_minorista!$A3293,0)</f>
        <v>2.2780580447748884</v>
      </c>
      <c r="L3293">
        <f>+HLOOKUP(VLOOKUP($B3293,$Q$2:$R$42,2,0),Morosidad_control!$D$4:$AY$101,base_minorista!$A3293,0)</f>
        <v>6.4681201307082352</v>
      </c>
      <c r="M3293">
        <f ca="1">+OFFSET(Capital_2!$D$2,base_minorista!A3293,0)</f>
        <v>3.2070490236396596</v>
      </c>
      <c r="N3293">
        <f>+HLOOKUP(VLOOKUP($B3293,$Q$2:$R$42,2,0),costo_laboral!$E$2:$AZ$99,base_minorista!$A3293,0)</f>
        <v>11.327527301051401</v>
      </c>
      <c r="O3293">
        <f>+HLOOKUP(VLOOKUP($B3293,$Q$2:$R$42,2,0),Participacion2!$D$2:$AO$99,base_minorista!$A3293,0)</f>
        <v>0.56144097691507233</v>
      </c>
    </row>
    <row r="3294" spans="1:15" ht="16.5" x14ac:dyDescent="0.3">
      <c r="A3294">
        <v>90</v>
      </c>
      <c r="B3294">
        <v>35</v>
      </c>
      <c r="C3294">
        <v>89</v>
      </c>
      <c r="D3294" s="3">
        <v>43585</v>
      </c>
      <c r="E3294" s="33">
        <v>19</v>
      </c>
      <c r="F3294">
        <v>2</v>
      </c>
      <c r="G3294">
        <f>+HLOOKUP(VLOOKUP($B3294,$Q$2:$R$42,2,0),costos_sf!$D$2:$AY$99,base_minorista!$A3294,0)</f>
        <v>56686037.299719021</v>
      </c>
      <c r="H3294">
        <f>+HLOOKUP(VLOOKUP($B3294,$Q$2:$R$42,2,0),creditos_sf!$D$2:$AY$99,base_minorista!$A3294,0)</f>
        <v>167716371.328646</v>
      </c>
      <c r="I3294">
        <f>+HLOOKUP(VLOOKUP($B3294,$Q$2:$R$42,2,0),creditos_sf!$D$103:$AY$200,base_minorista!$A3294,0)</f>
        <v>130845421.467833</v>
      </c>
      <c r="J3294">
        <f>+HLOOKUP(VLOOKUP($B3294,$Q$2:$R$42,2,0),Costo_fondeo!$D$3:$AY$100,base_minorista!$A3294,0)</f>
        <v>4.7357435627231874</v>
      </c>
      <c r="K3294">
        <f>+HLOOKUP(VLOOKUP($B3294,$Q$2:$R$42,2,0),Costo_provisiones!$D$3:$AY$100,base_minorista!$A3294,0)</f>
        <v>2.429819011912504</v>
      </c>
      <c r="L3294">
        <f>+HLOOKUP(VLOOKUP($B3294,$Q$2:$R$42,2,0),Morosidad_control!$D$4:$AY$101,base_minorista!$A3294,0)</f>
        <v>6.7802390570533513</v>
      </c>
      <c r="M3294">
        <f ca="1">+OFFSET(Capital_2!$D$2,base_minorista!A3294,0)</f>
        <v>3.2607827391957867</v>
      </c>
      <c r="N3294">
        <f>+HLOOKUP(VLOOKUP($B3294,$Q$2:$R$42,2,0),costo_laboral!$E$2:$AZ$99,base_minorista!$A3294,0)</f>
        <v>11.3559458299673</v>
      </c>
      <c r="O3294">
        <f>+HLOOKUP(VLOOKUP($B3294,$Q$2:$R$42,2,0),Participacion2!$D$2:$AO$99,base_minorista!$A3294,0)</f>
        <v>0.55868923173470941</v>
      </c>
    </row>
    <row r="3295" spans="1:15" ht="16.5" x14ac:dyDescent="0.3">
      <c r="A3295">
        <v>91</v>
      </c>
      <c r="B3295">
        <v>35</v>
      </c>
      <c r="C3295">
        <v>90</v>
      </c>
      <c r="D3295" s="3">
        <v>43616</v>
      </c>
      <c r="E3295" s="33">
        <v>19</v>
      </c>
      <c r="F3295">
        <v>2</v>
      </c>
      <c r="G3295">
        <f>+HLOOKUP(VLOOKUP($B3295,$Q$2:$R$42,2,0),costos_sf!$D$2:$AY$99,base_minorista!$A3295,0)</f>
        <v>56725533.282154717</v>
      </c>
      <c r="H3295">
        <f>+HLOOKUP(VLOOKUP($B3295,$Q$2:$R$42,2,0),creditos_sf!$D$2:$AY$99,base_minorista!$A3295,0)</f>
        <v>166968899.094394</v>
      </c>
      <c r="I3295">
        <f>+HLOOKUP(VLOOKUP($B3295,$Q$2:$R$42,2,0),creditos_sf!$D$103:$AY$200,base_minorista!$A3295,0)</f>
        <v>133982502.58728801</v>
      </c>
      <c r="J3295">
        <f>+HLOOKUP(VLOOKUP($B3295,$Q$2:$R$42,2,0),Costo_fondeo!$D$3:$AY$100,base_minorista!$A3295,0)</f>
        <v>4.7317943659911235</v>
      </c>
      <c r="K3295">
        <f>+HLOOKUP(VLOOKUP($B3295,$Q$2:$R$42,2,0),Costo_provisiones!$D$3:$AY$100,base_minorista!$A3295,0)</f>
        <v>2.4250551709743391</v>
      </c>
      <c r="L3295">
        <f>+HLOOKUP(VLOOKUP($B3295,$Q$2:$R$42,2,0),Morosidad_control!$D$4:$AY$101,base_minorista!$A3295,0)</f>
        <v>6.8211290212982503</v>
      </c>
      <c r="M3295">
        <f ca="1">+OFFSET(Capital_2!$D$2,base_minorista!A3295,0)</f>
        <v>3.2822741119614118</v>
      </c>
      <c r="N3295">
        <f>+HLOOKUP(VLOOKUP($B3295,$Q$2:$R$42,2,0),costo_laboral!$E$2:$AZ$99,base_minorista!$A3295,0)</f>
        <v>11.2361785618615</v>
      </c>
      <c r="O3295">
        <f>+HLOOKUP(VLOOKUP($B3295,$Q$2:$R$42,2,0),Participacion2!$D$2:$AO$99,base_minorista!$A3295,0)</f>
        <v>0.55426826995035283</v>
      </c>
    </row>
    <row r="3296" spans="1:15" ht="16.5" x14ac:dyDescent="0.3">
      <c r="A3296">
        <v>92</v>
      </c>
      <c r="B3296">
        <v>35</v>
      </c>
      <c r="C3296">
        <v>91</v>
      </c>
      <c r="D3296" s="3">
        <v>43646</v>
      </c>
      <c r="E3296" s="33">
        <v>19</v>
      </c>
      <c r="F3296">
        <v>2</v>
      </c>
      <c r="G3296">
        <f>+HLOOKUP(VLOOKUP($B3296,$Q$2:$R$42,2,0),costos_sf!$D$2:$AY$99,base_minorista!$A3296,0)</f>
        <v>57483569.678267606</v>
      </c>
      <c r="H3296">
        <f>+HLOOKUP(VLOOKUP($B3296,$Q$2:$R$42,2,0),creditos_sf!$D$2:$AY$99,base_minorista!$A3296,0)</f>
        <v>167947763.270226</v>
      </c>
      <c r="I3296">
        <f>+HLOOKUP(VLOOKUP($B3296,$Q$2:$R$42,2,0),creditos_sf!$D$103:$AY$200,base_minorista!$A3296,0)</f>
        <v>136208707.964448</v>
      </c>
      <c r="J3296">
        <f>+HLOOKUP(VLOOKUP($B3296,$Q$2:$R$42,2,0),Costo_fondeo!$D$3:$AY$100,base_minorista!$A3296,0)</f>
        <v>4.75319971431278</v>
      </c>
      <c r="K3296">
        <f>+HLOOKUP(VLOOKUP($B3296,$Q$2:$R$42,2,0),Costo_provisiones!$D$3:$AY$100,base_minorista!$A3296,0)</f>
        <v>2.578541487620897</v>
      </c>
      <c r="L3296">
        <f>+HLOOKUP(VLOOKUP($B3296,$Q$2:$R$42,2,0),Morosidad_control!$D$4:$AY$101,base_minorista!$A3296,0)</f>
        <v>6.5594655365096548</v>
      </c>
      <c r="M3296">
        <f ca="1">+OFFSET(Capital_2!$D$2,base_minorista!A3296,0)</f>
        <v>3.3170358226156935</v>
      </c>
      <c r="N3296">
        <f>+HLOOKUP(VLOOKUP($B3296,$Q$2:$R$42,2,0),costo_laboral!$E$2:$AZ$99,base_minorista!$A3296,0)</f>
        <v>11.0681926059952</v>
      </c>
      <c r="O3296">
        <f>+HLOOKUP(VLOOKUP($B3296,$Q$2:$R$42,2,0),Participacion2!$D$2:$AO$99,base_minorista!$A3296,0)</f>
        <v>0.55136517109379268</v>
      </c>
    </row>
    <row r="3297" spans="1:15" ht="16.5" x14ac:dyDescent="0.3">
      <c r="A3297">
        <v>93</v>
      </c>
      <c r="B3297">
        <v>35</v>
      </c>
      <c r="C3297">
        <v>92</v>
      </c>
      <c r="D3297" s="3">
        <v>43677</v>
      </c>
      <c r="E3297" s="33">
        <v>19</v>
      </c>
      <c r="F3297">
        <v>2</v>
      </c>
      <c r="G3297">
        <f>+HLOOKUP(VLOOKUP($B3297,$Q$2:$R$42,2,0),costos_sf!$D$2:$AY$99,base_minorista!$A3297,0)</f>
        <v>57929131.641801201</v>
      </c>
      <c r="H3297">
        <f>+HLOOKUP(VLOOKUP($B3297,$Q$2:$R$42,2,0),creditos_sf!$D$2:$AY$99,base_minorista!$A3297,0)</f>
        <v>166155027.17719501</v>
      </c>
      <c r="I3297">
        <f>+HLOOKUP(VLOOKUP($B3297,$Q$2:$R$42,2,0),creditos_sf!$D$103:$AY$200,base_minorista!$A3297,0)</f>
        <v>137648572.41201401</v>
      </c>
      <c r="J3297">
        <f>+HLOOKUP(VLOOKUP($B3297,$Q$2:$R$42,2,0),Costo_fondeo!$D$3:$AY$100,base_minorista!$A3297,0)</f>
        <v>4.7823880094757651</v>
      </c>
      <c r="K3297">
        <f>+HLOOKUP(VLOOKUP($B3297,$Q$2:$R$42,2,0),Costo_provisiones!$D$3:$AY$100,base_minorista!$A3297,0)</f>
        <v>2.6965728640702689</v>
      </c>
      <c r="L3297">
        <f>+HLOOKUP(VLOOKUP($B3297,$Q$2:$R$42,2,0),Morosidad_control!$D$4:$AY$101,base_minorista!$A3297,0)</f>
        <v>6.9049636066172342</v>
      </c>
      <c r="M3297">
        <f ca="1">+OFFSET(Capital_2!$D$2,base_minorista!A3297,0)</f>
        <v>3.3472847310217735</v>
      </c>
      <c r="N3297">
        <f>+HLOOKUP(VLOOKUP($B3297,$Q$2:$R$42,2,0),costo_laboral!$E$2:$AZ$99,base_minorista!$A3297,0)</f>
        <v>11.0401887836585</v>
      </c>
      <c r="O3297">
        <f>+HLOOKUP(VLOOKUP($B3297,$Q$2:$R$42,2,0),Participacion2!$D$2:$AO$99,base_minorista!$A3297,0)</f>
        <v>0.5423573773092345</v>
      </c>
    </row>
    <row r="3298" spans="1:15" ht="16.5" x14ac:dyDescent="0.3">
      <c r="A3298">
        <v>94</v>
      </c>
      <c r="B3298">
        <v>35</v>
      </c>
      <c r="C3298">
        <v>93</v>
      </c>
      <c r="D3298" s="3">
        <v>43708</v>
      </c>
      <c r="E3298" s="33">
        <v>19</v>
      </c>
      <c r="F3298">
        <v>2</v>
      </c>
      <c r="G3298">
        <f>+HLOOKUP(VLOOKUP($B3298,$Q$2:$R$42,2,0),costos_sf!$D$2:$AY$99,base_minorista!$A3298,0)</f>
        <v>58278091.360654168</v>
      </c>
      <c r="H3298">
        <f>+HLOOKUP(VLOOKUP($B3298,$Q$2:$R$42,2,0),creditos_sf!$D$2:$AY$99,base_minorista!$A3298,0)</f>
        <v>166362539.64768198</v>
      </c>
      <c r="I3298">
        <f>+HLOOKUP(VLOOKUP($B3298,$Q$2:$R$42,2,0),creditos_sf!$D$103:$AY$200,base_minorista!$A3298,0)</f>
        <v>139857858.00311401</v>
      </c>
      <c r="J3298">
        <f>+HLOOKUP(VLOOKUP($B3298,$Q$2:$R$42,2,0),Costo_fondeo!$D$3:$AY$100,base_minorista!$A3298,0)</f>
        <v>4.826406386937351</v>
      </c>
      <c r="K3298">
        <f>+HLOOKUP(VLOOKUP($B3298,$Q$2:$R$42,2,0),Costo_provisiones!$D$3:$AY$100,base_minorista!$A3298,0)</f>
        <v>2.6966425062571631</v>
      </c>
      <c r="L3298">
        <f>+HLOOKUP(VLOOKUP($B3298,$Q$2:$R$42,2,0),Morosidad_control!$D$4:$AY$101,base_minorista!$A3298,0)</f>
        <v>6.9887564648137559</v>
      </c>
      <c r="M3298">
        <f ca="1">+OFFSET(Capital_2!$D$2,base_minorista!A3298,0)</f>
        <v>3.3701430151037046</v>
      </c>
      <c r="N3298">
        <f>+HLOOKUP(VLOOKUP($B3298,$Q$2:$R$42,2,0),costo_laboral!$E$2:$AZ$99,base_minorista!$A3298,0)</f>
        <v>10.9908743717791</v>
      </c>
      <c r="O3298">
        <f>+HLOOKUP(VLOOKUP($B3298,$Q$2:$R$42,2,0),Participacion2!$D$2:$AO$99,base_minorista!$A3298,0)</f>
        <v>0.53723631420242279</v>
      </c>
    </row>
    <row r="3299" spans="1:15" ht="16.5" x14ac:dyDescent="0.3">
      <c r="A3299">
        <v>95</v>
      </c>
      <c r="B3299">
        <v>35</v>
      </c>
      <c r="C3299">
        <v>94</v>
      </c>
      <c r="D3299" s="3">
        <v>43738</v>
      </c>
      <c r="E3299" s="33">
        <v>19</v>
      </c>
      <c r="F3299">
        <v>2</v>
      </c>
      <c r="G3299">
        <f>+HLOOKUP(VLOOKUP($B3299,$Q$2:$R$42,2,0),costos_sf!$D$2:$AY$99,base_minorista!$A3299,0)</f>
        <v>58339725.074936986</v>
      </c>
      <c r="H3299">
        <f>+HLOOKUP(VLOOKUP($B3299,$Q$2:$R$42,2,0),creditos_sf!$D$2:$AY$99,base_minorista!$A3299,0)</f>
        <v>165675516.20304599</v>
      </c>
      <c r="I3299">
        <f>+HLOOKUP(VLOOKUP($B3299,$Q$2:$R$42,2,0),creditos_sf!$D$103:$AY$200,base_minorista!$A3299,0)</f>
        <v>138635982.28513199</v>
      </c>
      <c r="J3299">
        <f>+HLOOKUP(VLOOKUP($B3299,$Q$2:$R$42,2,0),Costo_fondeo!$D$3:$AY$100,base_minorista!$A3299,0)</f>
        <v>4.8645580950758989</v>
      </c>
      <c r="K3299">
        <f>+HLOOKUP(VLOOKUP($B3299,$Q$2:$R$42,2,0),Costo_provisiones!$D$3:$AY$100,base_minorista!$A3299,0)</f>
        <v>2.6435507072610465</v>
      </c>
      <c r="L3299">
        <f>+HLOOKUP(VLOOKUP($B3299,$Q$2:$R$42,2,0),Morosidad_control!$D$4:$AY$101,base_minorista!$A3299,0)</f>
        <v>6.6571001599284916</v>
      </c>
      <c r="M3299">
        <f ca="1">+OFFSET(Capital_2!$D$2,base_minorista!A3299,0)</f>
        <v>3.3849357024511626</v>
      </c>
      <c r="N3299">
        <f>+HLOOKUP(VLOOKUP($B3299,$Q$2:$R$42,2,0),costo_laboral!$E$2:$AZ$99,base_minorista!$A3299,0)</f>
        <v>11.030814852251799</v>
      </c>
      <c r="O3299">
        <f>+HLOOKUP(VLOOKUP($B3299,$Q$2:$R$42,2,0),Participacion2!$D$2:$AO$99,base_minorista!$A3299,0)</f>
        <v>0.52890540056005131</v>
      </c>
    </row>
    <row r="3300" spans="1:15" ht="16.5" x14ac:dyDescent="0.3">
      <c r="A3300">
        <v>96</v>
      </c>
      <c r="B3300">
        <v>35</v>
      </c>
      <c r="C3300">
        <v>95</v>
      </c>
      <c r="D3300" s="3">
        <v>43769</v>
      </c>
      <c r="E3300" s="33">
        <v>19</v>
      </c>
      <c r="F3300">
        <v>2</v>
      </c>
      <c r="G3300">
        <f>+HLOOKUP(VLOOKUP($B3300,$Q$2:$R$42,2,0),costos_sf!$D$2:$AY$99,base_minorista!$A3300,0)</f>
        <v>58811615.735166416</v>
      </c>
      <c r="H3300">
        <f>+HLOOKUP(VLOOKUP($B3300,$Q$2:$R$42,2,0),creditos_sf!$D$2:$AY$99,base_minorista!$A3300,0)</f>
        <v>165765181.12694001</v>
      </c>
      <c r="I3300">
        <f>+HLOOKUP(VLOOKUP($B3300,$Q$2:$R$42,2,0),creditos_sf!$D$103:$AY$200,base_minorista!$A3300,0)</f>
        <v>138912314.91389099</v>
      </c>
      <c r="J3300">
        <f>+HLOOKUP(VLOOKUP($B3300,$Q$2:$R$42,2,0),Costo_fondeo!$D$3:$AY$100,base_minorista!$A3300,0)</f>
        <v>4.8984583712318912</v>
      </c>
      <c r="K3300">
        <f>+HLOOKUP(VLOOKUP($B3300,$Q$2:$R$42,2,0),Costo_provisiones!$D$3:$AY$100,base_minorista!$A3300,0)</f>
        <v>2.763016300395936</v>
      </c>
      <c r="L3300">
        <f>+HLOOKUP(VLOOKUP($B3300,$Q$2:$R$42,2,0),Morosidad_control!$D$4:$AY$101,base_minorista!$A3300,0)</f>
        <v>6.8075372830659644</v>
      </c>
      <c r="M3300">
        <f ca="1">+OFFSET(Capital_2!$D$2,base_minorista!A3300,0)</f>
        <v>3.4123935475815319</v>
      </c>
      <c r="N3300">
        <f>+HLOOKUP(VLOOKUP($B3300,$Q$2:$R$42,2,0),costo_laboral!$E$2:$AZ$99,base_minorista!$A3300,0)</f>
        <v>10.953688018540699</v>
      </c>
      <c r="O3300">
        <f>+HLOOKUP(VLOOKUP($B3300,$Q$2:$R$42,2,0),Participacion2!$D$2:$AO$99,base_minorista!$A3300,0)</f>
        <v>0.52758645173887675</v>
      </c>
    </row>
    <row r="3301" spans="1:15" ht="16.5" x14ac:dyDescent="0.3">
      <c r="A3301">
        <v>97</v>
      </c>
      <c r="B3301">
        <v>35</v>
      </c>
      <c r="C3301">
        <v>96</v>
      </c>
      <c r="D3301" s="3">
        <v>43799</v>
      </c>
      <c r="E3301" s="33">
        <v>19</v>
      </c>
      <c r="F3301">
        <v>2</v>
      </c>
      <c r="G3301">
        <f>+HLOOKUP(VLOOKUP($B3301,$Q$2:$R$42,2,0),costos_sf!$D$2:$AY$99,base_minorista!$A3301,0)</f>
        <v>59420538.747860655</v>
      </c>
      <c r="H3301">
        <f>+HLOOKUP(VLOOKUP($B3301,$Q$2:$R$42,2,0),creditos_sf!$D$2:$AY$99,base_minorista!$A3301,0)</f>
        <v>165763919.90255502</v>
      </c>
      <c r="I3301">
        <f>+HLOOKUP(VLOOKUP($B3301,$Q$2:$R$42,2,0),creditos_sf!$D$103:$AY$200,base_minorista!$A3301,0)</f>
        <v>137249746.29750699</v>
      </c>
      <c r="J3301">
        <f>+HLOOKUP(VLOOKUP($B3301,$Q$2:$R$42,2,0),Costo_fondeo!$D$3:$AY$100,base_minorista!$A3301,0)</f>
        <v>4.9313792246304988</v>
      </c>
      <c r="K3301">
        <f>+HLOOKUP(VLOOKUP($B3301,$Q$2:$R$42,2,0),Costo_provisiones!$D$3:$AY$100,base_minorista!$A3301,0)</f>
        <v>2.9248667949150478</v>
      </c>
      <c r="L3301">
        <f>+HLOOKUP(VLOOKUP($B3301,$Q$2:$R$42,2,0),Morosidad_control!$D$4:$AY$101,base_minorista!$A3301,0)</f>
        <v>7.0225931530974242</v>
      </c>
      <c r="M3301">
        <f ca="1">+OFFSET(Capital_2!$D$2,base_minorista!A3301,0)</f>
        <v>3.3960163093664169</v>
      </c>
      <c r="N3301">
        <f>+HLOOKUP(VLOOKUP($B3301,$Q$2:$R$42,2,0),costo_laboral!$E$2:$AZ$99,base_minorista!$A3301,0)</f>
        <v>10.947713246657001</v>
      </c>
      <c r="O3301">
        <f>+HLOOKUP(VLOOKUP($B3301,$Q$2:$R$42,2,0),Participacion2!$D$2:$AO$99,base_minorista!$A3301,0)</f>
        <v>0.52528348486826382</v>
      </c>
    </row>
    <row r="3302" spans="1:15" ht="16.5" x14ac:dyDescent="0.3">
      <c r="A3302">
        <v>98</v>
      </c>
      <c r="B3302">
        <v>35</v>
      </c>
      <c r="C3302">
        <v>97</v>
      </c>
      <c r="D3302" s="3">
        <v>43830</v>
      </c>
      <c r="E3302" s="33">
        <v>19</v>
      </c>
      <c r="F3302">
        <v>2</v>
      </c>
      <c r="G3302">
        <f>+HLOOKUP(VLOOKUP($B3302,$Q$2:$R$42,2,0),costos_sf!$D$2:$AY$99,base_minorista!$A3302,0)</f>
        <v>59438251.213641211</v>
      </c>
      <c r="H3302">
        <f>+HLOOKUP(VLOOKUP($B3302,$Q$2:$R$42,2,0),creditos_sf!$D$2:$AY$99,base_minorista!$A3302,0)</f>
        <v>164553361.36988202</v>
      </c>
      <c r="I3302">
        <f>+HLOOKUP(VLOOKUP($B3302,$Q$2:$R$42,2,0),creditos_sf!$D$103:$AY$200,base_minorista!$A3302,0)</f>
        <v>137104321.014245</v>
      </c>
      <c r="J3302">
        <f>+HLOOKUP(VLOOKUP($B3302,$Q$2:$R$42,2,0),Costo_fondeo!$D$3:$AY$100,base_minorista!$A3302,0)</f>
        <v>4.9477458842510993</v>
      </c>
      <c r="K3302">
        <f>+HLOOKUP(VLOOKUP($B3302,$Q$2:$R$42,2,0),Costo_provisiones!$D$3:$AY$100,base_minorista!$A3302,0)</f>
        <v>2.8696155982080409</v>
      </c>
      <c r="L3302">
        <f>+HLOOKUP(VLOOKUP($B3302,$Q$2:$R$42,2,0),Morosidad_control!$D$4:$AY$101,base_minorista!$A3302,0)</f>
        <v>6.9313805891126661</v>
      </c>
      <c r="M3302">
        <f ca="1">+OFFSET(Capital_2!$D$2,base_minorista!A3302,0)</f>
        <v>3.3787771447242938</v>
      </c>
      <c r="N3302">
        <f>+HLOOKUP(VLOOKUP($B3302,$Q$2:$R$42,2,0),costo_laboral!$E$2:$AZ$99,base_minorista!$A3302,0)</f>
        <v>11.0787488111584</v>
      </c>
      <c r="O3302">
        <f>+HLOOKUP(VLOOKUP($B3302,$Q$2:$R$42,2,0),Participacion2!$D$2:$AO$99,base_minorista!$A3302,0)</f>
        <v>0.51497213742481063</v>
      </c>
    </row>
    <row r="3303" spans="1:15" ht="16.5" x14ac:dyDescent="0.3">
      <c r="A3303">
        <v>2</v>
      </c>
      <c r="B3303">
        <v>36</v>
      </c>
      <c r="C3303">
        <v>1</v>
      </c>
      <c r="D3303" s="3">
        <v>40908</v>
      </c>
      <c r="E3303" s="33">
        <v>11</v>
      </c>
      <c r="F3303">
        <v>2</v>
      </c>
      <c r="G3303">
        <f>+HLOOKUP(VLOOKUP($B3303,$Q$2:$R$42,2,0),costos_sf!$D$2:$AY$99,base_minorista!$A3303,0)</f>
        <v>8359194.7148216236</v>
      </c>
      <c r="H3303">
        <f>+HLOOKUP(VLOOKUP($B3303,$Q$2:$R$42,2,0),creditos_sf!$D$2:$AY$99,base_minorista!$A3303,0)</f>
        <v>18324981.596658599</v>
      </c>
      <c r="I3303">
        <f>+HLOOKUP(VLOOKUP($B3303,$Q$2:$R$42,2,0),creditos_sf!$D$103:$AY$200,base_minorista!$A3303,0)</f>
        <v>7290970.1772093903</v>
      </c>
      <c r="J3303">
        <f>+HLOOKUP(VLOOKUP($B3303,$Q$2:$R$42,2,0),Costo_fondeo!$D$3:$AY$100,base_minorista!$A3303,0)</f>
        <v>6.0575854099264737</v>
      </c>
      <c r="K3303">
        <f>+HLOOKUP(VLOOKUP($B3303,$Q$2:$R$42,2,0),Costo_provisiones!$D$3:$AY$100,base_minorista!$A3303,0)</f>
        <v>2.4657725563813111</v>
      </c>
      <c r="L3303">
        <f>+HLOOKUP(VLOOKUP($B3303,$Q$2:$R$42,2,0),Morosidad_control!$D$4:$AY$101,base_minorista!$A3303,0)</f>
        <v>5.5616388943991097</v>
      </c>
      <c r="M3303">
        <f ca="1">+OFFSET(Capital_2!$D$2,base_minorista!A3303,0)</f>
        <v>3.518992143247762</v>
      </c>
      <c r="N3303">
        <f>+HLOOKUP(VLOOKUP($B3303,$Q$2:$R$42,2,0),costo_laboral!$E$2:$AZ$99,base_minorista!$A3303,0)</f>
        <v>20.805794719220586</v>
      </c>
      <c r="O3303">
        <f>+HLOOKUP(VLOOKUP($B3303,$Q$2:$R$42,2,0),Participacion2!$D$2:$AO$99,base_minorista!$A3303,0)</f>
        <v>7.5529293917157403E-2</v>
      </c>
    </row>
    <row r="3304" spans="1:15" ht="16.5" x14ac:dyDescent="0.3">
      <c r="A3304">
        <v>3</v>
      </c>
      <c r="B3304">
        <v>36</v>
      </c>
      <c r="C3304">
        <v>2</v>
      </c>
      <c r="D3304" s="3">
        <v>40939</v>
      </c>
      <c r="E3304" s="33">
        <v>12</v>
      </c>
      <c r="F3304">
        <v>2</v>
      </c>
      <c r="G3304">
        <f>+HLOOKUP(VLOOKUP($B3304,$Q$2:$R$42,2,0),costos_sf!$D$2:$AY$99,base_minorista!$A3304,0)</f>
        <v>8730836.97811375</v>
      </c>
      <c r="H3304">
        <f>+HLOOKUP(VLOOKUP($B3304,$Q$2:$R$42,2,0),creditos_sf!$D$2:$AY$99,base_minorista!$A3304,0)</f>
        <v>18929200.393342599</v>
      </c>
      <c r="I3304">
        <f>+HLOOKUP(VLOOKUP($B3304,$Q$2:$R$42,2,0),creditos_sf!$D$103:$AY$200,base_minorista!$A3304,0)</f>
        <v>7311506.6863120105</v>
      </c>
      <c r="J3304">
        <f>+HLOOKUP(VLOOKUP($B3304,$Q$2:$R$42,2,0),Costo_fondeo!$D$3:$AY$100,base_minorista!$A3304,0)</f>
        <v>5.956477174274152</v>
      </c>
      <c r="K3304">
        <f>+HLOOKUP(VLOOKUP($B3304,$Q$2:$R$42,2,0),Costo_provisiones!$D$3:$AY$100,base_minorista!$A3304,0)</f>
        <v>2.7557017872777059</v>
      </c>
      <c r="L3304">
        <f>+HLOOKUP(VLOOKUP($B3304,$Q$2:$R$42,2,0),Morosidad_control!$D$4:$AY$101,base_minorista!$A3304,0)</f>
        <v>5.7522809412524296</v>
      </c>
      <c r="M3304">
        <f ca="1">+OFFSET(Capital_2!$D$2,base_minorista!A3304,0)</f>
        <v>3.5649149268123814</v>
      </c>
      <c r="N3304">
        <f>+HLOOKUP(VLOOKUP($B3304,$Q$2:$R$42,2,0),costo_laboral!$E$2:$AZ$99,base_minorista!$A3304,0)</f>
        <v>21.296133655111269</v>
      </c>
      <c r="O3304">
        <f>+HLOOKUP(VLOOKUP($B3304,$Q$2:$R$42,2,0),Participacion2!$D$2:$AO$99,base_minorista!$A3304,0)</f>
        <v>7.6648662273172297E-2</v>
      </c>
    </row>
    <row r="3305" spans="1:15" ht="16.5" x14ac:dyDescent="0.3">
      <c r="A3305">
        <v>4</v>
      </c>
      <c r="B3305">
        <v>36</v>
      </c>
      <c r="C3305">
        <v>3</v>
      </c>
      <c r="D3305" s="3">
        <v>40968</v>
      </c>
      <c r="E3305" s="33">
        <v>12</v>
      </c>
      <c r="F3305">
        <v>2</v>
      </c>
      <c r="G3305">
        <f>+HLOOKUP(VLOOKUP($B3305,$Q$2:$R$42,2,0),costos_sf!$D$2:$AY$99,base_minorista!$A3305,0)</f>
        <v>8682856.3544717226</v>
      </c>
      <c r="H3305">
        <f>+HLOOKUP(VLOOKUP($B3305,$Q$2:$R$42,2,0),creditos_sf!$D$2:$AY$99,base_minorista!$A3305,0)</f>
        <v>19755098.792130001</v>
      </c>
      <c r="I3305">
        <f>+HLOOKUP(VLOOKUP($B3305,$Q$2:$R$42,2,0),creditos_sf!$D$103:$AY$200,base_minorista!$A3305,0)</f>
        <v>7453747.6161358003</v>
      </c>
      <c r="J3305">
        <f>+HLOOKUP(VLOOKUP($B3305,$Q$2:$R$42,2,0),Costo_fondeo!$D$3:$AY$100,base_minorista!$A3305,0)</f>
        <v>5.9078431053322218</v>
      </c>
      <c r="K3305">
        <f>+HLOOKUP(VLOOKUP($B3305,$Q$2:$R$42,2,0),Costo_provisiones!$D$3:$AY$100,base_minorista!$A3305,0)</f>
        <v>2.4268950520859289</v>
      </c>
      <c r="L3305">
        <f>+HLOOKUP(VLOOKUP($B3305,$Q$2:$R$42,2,0),Morosidad_control!$D$4:$AY$101,base_minorista!$A3305,0)</f>
        <v>5.4508991942230596</v>
      </c>
      <c r="M3305">
        <f ca="1">+OFFSET(Capital_2!$D$2,base_minorista!A3305,0)</f>
        <v>3.6045728554123184</v>
      </c>
      <c r="N3305">
        <f>+HLOOKUP(VLOOKUP($B3305,$Q$2:$R$42,2,0),costo_laboral!$E$2:$AZ$99,base_minorista!$A3305,0)</f>
        <v>20.252035135834358</v>
      </c>
      <c r="O3305">
        <f>+HLOOKUP(VLOOKUP($B3305,$Q$2:$R$42,2,0),Participacion2!$D$2:$AO$99,base_minorista!$A3305,0)</f>
        <v>7.7990461281469206E-2</v>
      </c>
    </row>
    <row r="3306" spans="1:15" ht="16.5" x14ac:dyDescent="0.3">
      <c r="A3306">
        <v>5</v>
      </c>
      <c r="B3306">
        <v>36</v>
      </c>
      <c r="C3306">
        <v>4</v>
      </c>
      <c r="D3306" s="3">
        <v>40999</v>
      </c>
      <c r="E3306" s="33">
        <v>12</v>
      </c>
      <c r="F3306">
        <v>2</v>
      </c>
      <c r="G3306">
        <f>+HLOOKUP(VLOOKUP($B3306,$Q$2:$R$42,2,0),costos_sf!$D$2:$AY$99,base_minorista!$A3306,0)</f>
        <v>9040769.3792619649</v>
      </c>
      <c r="H3306">
        <f>+HLOOKUP(VLOOKUP($B3306,$Q$2:$R$42,2,0),creditos_sf!$D$2:$AY$99,base_minorista!$A3306,0)</f>
        <v>21072190.638820898</v>
      </c>
      <c r="I3306">
        <f>+HLOOKUP(VLOOKUP($B3306,$Q$2:$R$42,2,0),creditos_sf!$D$103:$AY$200,base_minorista!$A3306,0)</f>
        <v>7614373.73034353</v>
      </c>
      <c r="J3306">
        <f>+HLOOKUP(VLOOKUP($B3306,$Q$2:$R$42,2,0),Costo_fondeo!$D$3:$AY$100,base_minorista!$A3306,0)</f>
        <v>5.8418144738244759</v>
      </c>
      <c r="K3306">
        <f>+HLOOKUP(VLOOKUP($B3306,$Q$2:$R$42,2,0),Costo_provisiones!$D$3:$AY$100,base_minorista!$A3306,0)</f>
        <v>3.9129677092113444</v>
      </c>
      <c r="L3306">
        <f>+HLOOKUP(VLOOKUP($B3306,$Q$2:$R$42,2,0),Morosidad_control!$D$4:$AY$101,base_minorista!$A3306,0)</f>
        <v>5.3019987079500197</v>
      </c>
      <c r="M3306">
        <f ca="1">+OFFSET(Capital_2!$D$2,base_minorista!A3306,0)</f>
        <v>3.6441469759495817</v>
      </c>
      <c r="N3306">
        <f>+HLOOKUP(VLOOKUP($B3306,$Q$2:$R$42,2,0),costo_laboral!$E$2:$AZ$99,base_minorista!$A3306,0)</f>
        <v>19.303572091366387</v>
      </c>
      <c r="O3306">
        <f>+HLOOKUP(VLOOKUP($B3306,$Q$2:$R$42,2,0),Participacion2!$D$2:$AO$99,base_minorista!$A3306,0)</f>
        <v>8.1162741435965899E-2</v>
      </c>
    </row>
    <row r="3307" spans="1:15" ht="16.5" x14ac:dyDescent="0.3">
      <c r="A3307">
        <v>6</v>
      </c>
      <c r="B3307">
        <v>36</v>
      </c>
      <c r="C3307">
        <v>5</v>
      </c>
      <c r="D3307" s="3">
        <v>41029</v>
      </c>
      <c r="E3307" s="33">
        <v>12</v>
      </c>
      <c r="F3307">
        <v>2</v>
      </c>
      <c r="G3307">
        <f>+HLOOKUP(VLOOKUP($B3307,$Q$2:$R$42,2,0),costos_sf!$D$2:$AY$99,base_minorista!$A3307,0)</f>
        <v>8867904.2552087139</v>
      </c>
      <c r="H3307">
        <f>+HLOOKUP(VLOOKUP($B3307,$Q$2:$R$42,2,0),creditos_sf!$D$2:$AY$99,base_minorista!$A3307,0)</f>
        <v>20773072.232690703</v>
      </c>
      <c r="I3307">
        <f>+HLOOKUP(VLOOKUP($B3307,$Q$2:$R$42,2,0),creditos_sf!$D$103:$AY$200,base_minorista!$A3307,0)</f>
        <v>7488581.46390728</v>
      </c>
      <c r="J3307">
        <f>+HLOOKUP(VLOOKUP($B3307,$Q$2:$R$42,2,0),Costo_fondeo!$D$3:$AY$100,base_minorista!$A3307,0)</f>
        <v>5.7772427785179445</v>
      </c>
      <c r="K3307">
        <f>+HLOOKUP(VLOOKUP($B3307,$Q$2:$R$42,2,0),Costo_provisiones!$D$3:$AY$100,base_minorista!$A3307,0)</f>
        <v>2.803728000762328</v>
      </c>
      <c r="L3307">
        <f>+HLOOKUP(VLOOKUP($B3307,$Q$2:$R$42,2,0),Morosidad_control!$D$4:$AY$101,base_minorista!$A3307,0)</f>
        <v>5.1722709457956402</v>
      </c>
      <c r="M3307">
        <f ca="1">+OFFSET(Capital_2!$D$2,base_minorista!A3307,0)</f>
        <v>3.6866707606514586</v>
      </c>
      <c r="N3307">
        <f>+HLOOKUP(VLOOKUP($B3307,$Q$2:$R$42,2,0),costo_laboral!$E$2:$AZ$99,base_minorista!$A3307,0)</f>
        <v>19.711814206402686</v>
      </c>
      <c r="O3307">
        <f>+HLOOKUP(VLOOKUP($B3307,$Q$2:$R$42,2,0),Participacion2!$D$2:$AO$99,base_minorista!$A3307,0)</f>
        <v>8.0630239045524604E-2</v>
      </c>
    </row>
    <row r="3308" spans="1:15" ht="16.5" x14ac:dyDescent="0.3">
      <c r="A3308">
        <v>7</v>
      </c>
      <c r="B3308">
        <v>36</v>
      </c>
      <c r="C3308">
        <v>6</v>
      </c>
      <c r="D3308" s="3">
        <v>41060</v>
      </c>
      <c r="E3308" s="33">
        <v>12</v>
      </c>
      <c r="F3308">
        <v>2</v>
      </c>
      <c r="G3308">
        <f>+HLOOKUP(VLOOKUP($B3308,$Q$2:$R$42,2,0),costos_sf!$D$2:$AY$99,base_minorista!$A3308,0)</f>
        <v>8929523.5138127431</v>
      </c>
      <c r="H3308">
        <f>+HLOOKUP(VLOOKUP($B3308,$Q$2:$R$42,2,0),creditos_sf!$D$2:$AY$99,base_minorista!$A3308,0)</f>
        <v>20695572.6293853</v>
      </c>
      <c r="I3308">
        <f>+HLOOKUP(VLOOKUP($B3308,$Q$2:$R$42,2,0),creditos_sf!$D$103:$AY$200,base_minorista!$A3308,0)</f>
        <v>7470272.2681310996</v>
      </c>
      <c r="J3308">
        <f>+HLOOKUP(VLOOKUP($B3308,$Q$2:$R$42,2,0),Costo_fondeo!$D$3:$AY$100,base_minorista!$A3308,0)</f>
        <v>5.7291075100832858</v>
      </c>
      <c r="K3308">
        <f>+HLOOKUP(VLOOKUP($B3308,$Q$2:$R$42,2,0),Costo_provisiones!$D$3:$AY$100,base_minorista!$A3308,0)</f>
        <v>2.5679826675246598</v>
      </c>
      <c r="L3308">
        <f>+HLOOKUP(VLOOKUP($B3308,$Q$2:$R$42,2,0),Morosidad_control!$D$4:$AY$101,base_minorista!$A3308,0)</f>
        <v>4.4556171348952498</v>
      </c>
      <c r="M3308">
        <f ca="1">+OFFSET(Capital_2!$D$2,base_minorista!A3308,0)</f>
        <v>3.7432616406065877</v>
      </c>
      <c r="N3308">
        <f>+HLOOKUP(VLOOKUP($B3308,$Q$2:$R$42,2,0),costo_laboral!$E$2:$AZ$99,base_minorista!$A3308,0)</f>
        <v>20.553615456452277</v>
      </c>
      <c r="O3308">
        <f>+HLOOKUP(VLOOKUP($B3308,$Q$2:$R$42,2,0),Participacion2!$D$2:$AO$99,base_minorista!$A3308,0)</f>
        <v>7.7938341222085594E-2</v>
      </c>
    </row>
    <row r="3309" spans="1:15" ht="16.5" x14ac:dyDescent="0.3">
      <c r="A3309">
        <v>8</v>
      </c>
      <c r="B3309">
        <v>36</v>
      </c>
      <c r="C3309">
        <v>7</v>
      </c>
      <c r="D3309" s="3">
        <v>41090</v>
      </c>
      <c r="E3309" s="33">
        <v>12</v>
      </c>
      <c r="F3309">
        <v>2</v>
      </c>
      <c r="G3309">
        <f>+HLOOKUP(VLOOKUP($B3309,$Q$2:$R$42,2,0),costos_sf!$D$2:$AY$99,base_minorista!$A3309,0)</f>
        <v>9099061.3140094634</v>
      </c>
      <c r="H3309">
        <f>+HLOOKUP(VLOOKUP($B3309,$Q$2:$R$42,2,0),creditos_sf!$D$2:$AY$99,base_minorista!$A3309,0)</f>
        <v>20589610.787210401</v>
      </c>
      <c r="I3309">
        <f>+HLOOKUP(VLOOKUP($B3309,$Q$2:$R$42,2,0),creditos_sf!$D$103:$AY$200,base_minorista!$A3309,0)</f>
        <v>7672729.3612236399</v>
      </c>
      <c r="J3309">
        <f>+HLOOKUP(VLOOKUP($B3309,$Q$2:$R$42,2,0),Costo_fondeo!$D$3:$AY$100,base_minorista!$A3309,0)</f>
        <v>5.7015019586440836</v>
      </c>
      <c r="K3309">
        <f>+HLOOKUP(VLOOKUP($B3309,$Q$2:$R$42,2,0),Costo_provisiones!$D$3:$AY$100,base_minorista!$A3309,0)</f>
        <v>2.8191254438145998</v>
      </c>
      <c r="L3309">
        <f>+HLOOKUP(VLOOKUP($B3309,$Q$2:$R$42,2,0),Morosidad_control!$D$4:$AY$101,base_minorista!$A3309,0)</f>
        <v>4.6598158784541601</v>
      </c>
      <c r="M3309">
        <f ca="1">+OFFSET(Capital_2!$D$2,base_minorista!A3309,0)</f>
        <v>3.7659791083914693</v>
      </c>
      <c r="N3309">
        <f>+HLOOKUP(VLOOKUP($B3309,$Q$2:$R$42,2,0),costo_laboral!$E$2:$AZ$99,base_minorista!$A3309,0)</f>
        <v>20.993762525585126</v>
      </c>
      <c r="O3309">
        <f>+HLOOKUP(VLOOKUP($B3309,$Q$2:$R$42,2,0),Participacion2!$D$2:$AO$99,base_minorista!$A3309,0)</f>
        <v>7.7667922687443505E-2</v>
      </c>
    </row>
    <row r="3310" spans="1:15" ht="16.5" x14ac:dyDescent="0.3">
      <c r="A3310">
        <v>9</v>
      </c>
      <c r="B3310">
        <v>36</v>
      </c>
      <c r="C3310">
        <v>8</v>
      </c>
      <c r="D3310" s="3">
        <v>41121</v>
      </c>
      <c r="E3310" s="33">
        <v>12</v>
      </c>
      <c r="F3310">
        <v>2</v>
      </c>
      <c r="G3310">
        <f>+HLOOKUP(VLOOKUP($B3310,$Q$2:$R$42,2,0),costos_sf!$D$2:$AY$99,base_minorista!$A3310,0)</f>
        <v>9172943.9556203559</v>
      </c>
      <c r="H3310">
        <f>+HLOOKUP(VLOOKUP($B3310,$Q$2:$R$42,2,0),creditos_sf!$D$2:$AY$99,base_minorista!$A3310,0)</f>
        <v>20656656.186218999</v>
      </c>
      <c r="I3310">
        <f>+HLOOKUP(VLOOKUP($B3310,$Q$2:$R$42,2,0),creditos_sf!$D$103:$AY$200,base_minorista!$A3310,0)</f>
        <v>7785160.5633695601</v>
      </c>
      <c r="J3310">
        <f>+HLOOKUP(VLOOKUP($B3310,$Q$2:$R$42,2,0),Costo_fondeo!$D$3:$AY$100,base_minorista!$A3310,0)</f>
        <v>5.6915657338142118</v>
      </c>
      <c r="K3310">
        <f>+HLOOKUP(VLOOKUP($B3310,$Q$2:$R$42,2,0),Costo_provisiones!$D$3:$AY$100,base_minorista!$A3310,0)</f>
        <v>2.6175561971364734</v>
      </c>
      <c r="L3310">
        <f>+HLOOKUP(VLOOKUP($B3310,$Q$2:$R$42,2,0),Morosidad_control!$D$4:$AY$101,base_minorista!$A3310,0)</f>
        <v>4.3715316215461204</v>
      </c>
      <c r="M3310">
        <f ca="1">+OFFSET(Capital_2!$D$2,base_minorista!A3310,0)</f>
        <v>3.7900682632030773</v>
      </c>
      <c r="N3310">
        <f>+HLOOKUP(VLOOKUP($B3310,$Q$2:$R$42,2,0),costo_laboral!$E$2:$AZ$99,base_minorista!$A3310,0)</f>
        <v>21.523374990878892</v>
      </c>
      <c r="O3310">
        <f>+HLOOKUP(VLOOKUP($B3310,$Q$2:$R$42,2,0),Participacion2!$D$2:$AO$99,base_minorista!$A3310,0)</f>
        <v>7.7893352902931104E-2</v>
      </c>
    </row>
    <row r="3311" spans="1:15" ht="16.5" x14ac:dyDescent="0.3">
      <c r="A3311">
        <v>10</v>
      </c>
      <c r="B3311">
        <v>36</v>
      </c>
      <c r="C3311">
        <v>9</v>
      </c>
      <c r="D3311" s="3">
        <v>41152</v>
      </c>
      <c r="E3311" s="33">
        <v>12</v>
      </c>
      <c r="F3311">
        <v>2</v>
      </c>
      <c r="G3311">
        <f>+HLOOKUP(VLOOKUP($B3311,$Q$2:$R$42,2,0),costos_sf!$D$2:$AY$99,base_minorista!$A3311,0)</f>
        <v>9229853.8291162066</v>
      </c>
      <c r="H3311">
        <f>+HLOOKUP(VLOOKUP($B3311,$Q$2:$R$42,2,0),creditos_sf!$D$2:$AY$99,base_minorista!$A3311,0)</f>
        <v>20610196.346627302</v>
      </c>
      <c r="I3311">
        <f>+HLOOKUP(VLOOKUP($B3311,$Q$2:$R$42,2,0),creditos_sf!$D$103:$AY$200,base_minorista!$A3311,0)</f>
        <v>7833883.9171559904</v>
      </c>
      <c r="J3311">
        <f>+HLOOKUP(VLOOKUP($B3311,$Q$2:$R$42,2,0),Costo_fondeo!$D$3:$AY$100,base_minorista!$A3311,0)</f>
        <v>5.641286018133024</v>
      </c>
      <c r="K3311">
        <f>+HLOOKUP(VLOOKUP($B3311,$Q$2:$R$42,2,0),Costo_provisiones!$D$3:$AY$100,base_minorista!$A3311,0)</f>
        <v>2.6583190157326331</v>
      </c>
      <c r="L3311">
        <f>+HLOOKUP(VLOOKUP($B3311,$Q$2:$R$42,2,0),Morosidad_control!$D$4:$AY$101,base_minorista!$A3311,0)</f>
        <v>3.9203562403385299</v>
      </c>
      <c r="M3311">
        <f ca="1">+OFFSET(Capital_2!$D$2,base_minorista!A3311,0)</f>
        <v>3.7960315209630844</v>
      </c>
      <c r="N3311">
        <f>+HLOOKUP(VLOOKUP($B3311,$Q$2:$R$42,2,0),costo_laboral!$E$2:$AZ$99,base_minorista!$A3311,0)</f>
        <v>22.184002480295828</v>
      </c>
      <c r="O3311">
        <f>+HLOOKUP(VLOOKUP($B3311,$Q$2:$R$42,2,0),Participacion2!$D$2:$AO$99,base_minorista!$A3311,0)</f>
        <v>7.8110980614284994E-2</v>
      </c>
    </row>
    <row r="3312" spans="1:15" ht="16.5" x14ac:dyDescent="0.3">
      <c r="A3312">
        <v>11</v>
      </c>
      <c r="B3312">
        <v>36</v>
      </c>
      <c r="C3312">
        <v>10</v>
      </c>
      <c r="D3312" s="3">
        <v>41182</v>
      </c>
      <c r="E3312" s="33">
        <v>12</v>
      </c>
      <c r="F3312">
        <v>2</v>
      </c>
      <c r="G3312">
        <f>+HLOOKUP(VLOOKUP($B3312,$Q$2:$R$42,2,0),costos_sf!$D$2:$AY$99,base_minorista!$A3312,0)</f>
        <v>9182448.8179758228</v>
      </c>
      <c r="H3312">
        <f>+HLOOKUP(VLOOKUP($B3312,$Q$2:$R$42,2,0),creditos_sf!$D$2:$AY$99,base_minorista!$A3312,0)</f>
        <v>20668567.250535101</v>
      </c>
      <c r="I3312">
        <f>+HLOOKUP(VLOOKUP($B3312,$Q$2:$R$42,2,0),creditos_sf!$D$103:$AY$200,base_minorista!$A3312,0)</f>
        <v>7972618.6233153306</v>
      </c>
      <c r="J3312">
        <f>+HLOOKUP(VLOOKUP($B3312,$Q$2:$R$42,2,0),Costo_fondeo!$D$3:$AY$100,base_minorista!$A3312,0)</f>
        <v>5.6216610793683293</v>
      </c>
      <c r="K3312">
        <f>+HLOOKUP(VLOOKUP($B3312,$Q$2:$R$42,2,0),Costo_provisiones!$D$3:$AY$100,base_minorista!$A3312,0)</f>
        <v>2.6217431645406672</v>
      </c>
      <c r="L3312">
        <f>+HLOOKUP(VLOOKUP($B3312,$Q$2:$R$42,2,0),Morosidad_control!$D$4:$AY$101,base_minorista!$A3312,0)</f>
        <v>4.0134135091258898</v>
      </c>
      <c r="M3312">
        <f ca="1">+OFFSET(Capital_2!$D$2,base_minorista!A3312,0)</f>
        <v>3.7807846214491896</v>
      </c>
      <c r="N3312">
        <f>+HLOOKUP(VLOOKUP($B3312,$Q$2:$R$42,2,0),costo_laboral!$E$2:$AZ$99,base_minorista!$A3312,0)</f>
        <v>22.440390407482887</v>
      </c>
      <c r="O3312">
        <f>+HLOOKUP(VLOOKUP($B3312,$Q$2:$R$42,2,0),Participacion2!$D$2:$AO$99,base_minorista!$A3312,0)</f>
        <v>7.7920720295349896E-2</v>
      </c>
    </row>
    <row r="3313" spans="1:15" ht="16.5" x14ac:dyDescent="0.3">
      <c r="A3313">
        <v>12</v>
      </c>
      <c r="B3313">
        <v>36</v>
      </c>
      <c r="C3313">
        <v>11</v>
      </c>
      <c r="D3313" s="3">
        <v>41213</v>
      </c>
      <c r="E3313" s="33">
        <v>12</v>
      </c>
      <c r="F3313">
        <v>2</v>
      </c>
      <c r="G3313">
        <f>+HLOOKUP(VLOOKUP($B3313,$Q$2:$R$42,2,0),costos_sf!$D$2:$AY$99,base_minorista!$A3313,0)</f>
        <v>9169496.435704371</v>
      </c>
      <c r="H3313">
        <f>+HLOOKUP(VLOOKUP($B3313,$Q$2:$R$42,2,0),creditos_sf!$D$2:$AY$99,base_minorista!$A3313,0)</f>
        <v>20351466.9420848</v>
      </c>
      <c r="I3313">
        <f>+HLOOKUP(VLOOKUP($B3313,$Q$2:$R$42,2,0),creditos_sf!$D$103:$AY$200,base_minorista!$A3313,0)</f>
        <v>8063245.5771468403</v>
      </c>
      <c r="J3313">
        <f>+HLOOKUP(VLOOKUP($B3313,$Q$2:$R$42,2,0),Costo_fondeo!$D$3:$AY$100,base_minorista!$A3313,0)</f>
        <v>5.5347765073512649</v>
      </c>
      <c r="K3313">
        <f>+HLOOKUP(VLOOKUP($B3313,$Q$2:$R$42,2,0),Costo_provisiones!$D$3:$AY$100,base_minorista!$A3313,0)</f>
        <v>2.6249156210386495</v>
      </c>
      <c r="L3313">
        <f>+HLOOKUP(VLOOKUP($B3313,$Q$2:$R$42,2,0),Morosidad_control!$D$4:$AY$101,base_minorista!$A3313,0)</f>
        <v>4.5500706268331896</v>
      </c>
      <c r="M3313">
        <f ca="1">+OFFSET(Capital_2!$D$2,base_minorista!A3313,0)</f>
        <v>3.7788207097198074</v>
      </c>
      <c r="N3313">
        <f>+HLOOKUP(VLOOKUP($B3313,$Q$2:$R$42,2,0),costo_laboral!$E$2:$AZ$99,base_minorista!$A3313,0)</f>
        <v>22.32772511256703</v>
      </c>
      <c r="O3313">
        <f>+HLOOKUP(VLOOKUP($B3313,$Q$2:$R$42,2,0),Participacion2!$D$2:$AO$99,base_minorista!$A3313,0)</f>
        <v>7.6199736322822301E-2</v>
      </c>
    </row>
    <row r="3314" spans="1:15" ht="16.5" x14ac:dyDescent="0.3">
      <c r="A3314">
        <v>13</v>
      </c>
      <c r="B3314">
        <v>36</v>
      </c>
      <c r="C3314">
        <v>12</v>
      </c>
      <c r="D3314" s="3">
        <v>41243</v>
      </c>
      <c r="E3314" s="33">
        <v>12</v>
      </c>
      <c r="F3314">
        <v>2</v>
      </c>
      <c r="G3314">
        <f>+HLOOKUP(VLOOKUP($B3314,$Q$2:$R$42,2,0),costos_sf!$D$2:$AY$99,base_minorista!$A3314,0)</f>
        <v>9225224.9756176993</v>
      </c>
      <c r="H3314">
        <f>+HLOOKUP(VLOOKUP($B3314,$Q$2:$R$42,2,0),creditos_sf!$D$2:$AY$99,base_minorista!$A3314,0)</f>
        <v>19715849.085098002</v>
      </c>
      <c r="I3314">
        <f>+HLOOKUP(VLOOKUP($B3314,$Q$2:$R$42,2,0),creditos_sf!$D$103:$AY$200,base_minorista!$A3314,0)</f>
        <v>8037956.7372524198</v>
      </c>
      <c r="J3314">
        <f>+HLOOKUP(VLOOKUP($B3314,$Q$2:$R$42,2,0),Costo_fondeo!$D$3:$AY$100,base_minorista!$A3314,0)</f>
        <v>5.5119403896955257</v>
      </c>
      <c r="K3314">
        <f>+HLOOKUP(VLOOKUP($B3314,$Q$2:$R$42,2,0),Costo_provisiones!$D$3:$AY$100,base_minorista!$A3314,0)</f>
        <v>2.762145844858316</v>
      </c>
      <c r="L3314">
        <f>+HLOOKUP(VLOOKUP($B3314,$Q$2:$R$42,2,0),Morosidad_control!$D$4:$AY$101,base_minorista!$A3314,0)</f>
        <v>5.0075549869690104</v>
      </c>
      <c r="M3314">
        <f ca="1">+OFFSET(Capital_2!$D$2,base_minorista!A3314,0)</f>
        <v>3.8090188851336229</v>
      </c>
      <c r="N3314">
        <f>+HLOOKUP(VLOOKUP($B3314,$Q$2:$R$42,2,0),costo_laboral!$E$2:$AZ$99,base_minorista!$A3314,0)</f>
        <v>22.049636437637467</v>
      </c>
      <c r="O3314">
        <f>+HLOOKUP(VLOOKUP($B3314,$Q$2:$R$42,2,0),Participacion2!$D$2:$AO$99,base_minorista!$A3314,0)</f>
        <v>7.3000250920171206E-2</v>
      </c>
    </row>
    <row r="3315" spans="1:15" ht="16.5" x14ac:dyDescent="0.3">
      <c r="A3315">
        <v>14</v>
      </c>
      <c r="B3315">
        <v>36</v>
      </c>
      <c r="C3315">
        <v>13</v>
      </c>
      <c r="D3315" s="3">
        <v>41274</v>
      </c>
      <c r="E3315" s="33">
        <v>12</v>
      </c>
      <c r="F3315">
        <v>2</v>
      </c>
      <c r="G3315">
        <f>+HLOOKUP(VLOOKUP($B3315,$Q$2:$R$42,2,0),costos_sf!$D$2:$AY$99,base_minorista!$A3315,0)</f>
        <v>9345088.6647306606</v>
      </c>
      <c r="H3315">
        <f>+HLOOKUP(VLOOKUP($B3315,$Q$2:$R$42,2,0),creditos_sf!$D$2:$AY$99,base_minorista!$A3315,0)</f>
        <v>20470042.859283999</v>
      </c>
      <c r="I3315">
        <f>+HLOOKUP(VLOOKUP($B3315,$Q$2:$R$42,2,0),creditos_sf!$D$103:$AY$200,base_minorista!$A3315,0)</f>
        <v>8228620.037816911</v>
      </c>
      <c r="J3315">
        <f>+HLOOKUP(VLOOKUP($B3315,$Q$2:$R$42,2,0),Costo_fondeo!$D$3:$AY$100,base_minorista!$A3315,0)</f>
        <v>5.5085886058805951</v>
      </c>
      <c r="K3315">
        <f>+HLOOKUP(VLOOKUP($B3315,$Q$2:$R$42,2,0),Costo_provisiones!$D$3:$AY$100,base_minorista!$A3315,0)</f>
        <v>3.4046551806023748</v>
      </c>
      <c r="L3315">
        <f>+HLOOKUP(VLOOKUP($B3315,$Q$2:$R$42,2,0),Morosidad_control!$D$4:$AY$101,base_minorista!$A3315,0)</f>
        <v>5.1445582515689798</v>
      </c>
      <c r="M3315">
        <f ca="1">+OFFSET(Capital_2!$D$2,base_minorista!A3315,0)</f>
        <v>3.8327018844682854</v>
      </c>
      <c r="N3315">
        <f>+HLOOKUP(VLOOKUP($B3315,$Q$2:$R$42,2,0),costo_laboral!$E$2:$AZ$99,base_minorista!$A3315,0)</f>
        <v>21.590487771599939</v>
      </c>
      <c r="O3315">
        <f>+HLOOKUP(VLOOKUP($B3315,$Q$2:$R$42,2,0),Participacion2!$D$2:$AO$99,base_minorista!$A3315,0)</f>
        <v>7.5890249346099004E-2</v>
      </c>
    </row>
    <row r="3316" spans="1:15" ht="16.5" x14ac:dyDescent="0.3">
      <c r="A3316">
        <v>15</v>
      </c>
      <c r="B3316">
        <v>36</v>
      </c>
      <c r="C3316">
        <v>14</v>
      </c>
      <c r="D3316" s="3">
        <v>41305</v>
      </c>
      <c r="E3316" s="33">
        <v>13</v>
      </c>
      <c r="F3316">
        <v>2</v>
      </c>
      <c r="G3316">
        <f>+HLOOKUP(VLOOKUP($B3316,$Q$2:$R$42,2,0),costos_sf!$D$2:$AY$99,base_minorista!$A3316,0)</f>
        <v>9325648.9438627511</v>
      </c>
      <c r="H3316">
        <f>+HLOOKUP(VLOOKUP($B3316,$Q$2:$R$42,2,0),creditos_sf!$D$2:$AY$99,base_minorista!$A3316,0)</f>
        <v>20797135.756378699</v>
      </c>
      <c r="I3316">
        <f>+HLOOKUP(VLOOKUP($B3316,$Q$2:$R$42,2,0),creditos_sf!$D$103:$AY$200,base_minorista!$A3316,0)</f>
        <v>8385097.0588061502</v>
      </c>
      <c r="J3316">
        <f>+HLOOKUP(VLOOKUP($B3316,$Q$2:$R$42,2,0),Costo_fondeo!$D$3:$AY$100,base_minorista!$A3316,0)</f>
        <v>5.5093566319363436</v>
      </c>
      <c r="K3316">
        <f>+HLOOKUP(VLOOKUP($B3316,$Q$2:$R$42,2,0),Costo_provisiones!$D$3:$AY$100,base_minorista!$A3316,0)</f>
        <v>3.5050073200993688</v>
      </c>
      <c r="L3316">
        <f>+HLOOKUP(VLOOKUP($B3316,$Q$2:$R$42,2,0),Morosidad_control!$D$4:$AY$101,base_minorista!$A3316,0)</f>
        <v>5.7831047196091401</v>
      </c>
      <c r="M3316">
        <f ca="1">+OFFSET(Capital_2!$D$2,base_minorista!A3316,0)</f>
        <v>3.850163299057161</v>
      </c>
      <c r="N3316">
        <f>+HLOOKUP(VLOOKUP($B3316,$Q$2:$R$42,2,0),costo_laboral!$E$2:$AZ$99,base_minorista!$A3316,0)</f>
        <v>20.849425891211226</v>
      </c>
      <c r="O3316">
        <f>+HLOOKUP(VLOOKUP($B3316,$Q$2:$R$42,2,0),Participacion2!$D$2:$AO$99,base_minorista!$A3316,0)</f>
        <v>7.5456723560697297E-2</v>
      </c>
    </row>
    <row r="3317" spans="1:15" ht="16.5" x14ac:dyDescent="0.3">
      <c r="A3317">
        <v>16</v>
      </c>
      <c r="B3317">
        <v>36</v>
      </c>
      <c r="C3317">
        <v>15</v>
      </c>
      <c r="D3317" s="3">
        <v>41333</v>
      </c>
      <c r="E3317" s="33">
        <v>13</v>
      </c>
      <c r="F3317">
        <v>2</v>
      </c>
      <c r="G3317">
        <f>+HLOOKUP(VLOOKUP($B3317,$Q$2:$R$42,2,0),costos_sf!$D$2:$AY$99,base_minorista!$A3317,0)</f>
        <v>9467037.0778144673</v>
      </c>
      <c r="H3317">
        <f>+HLOOKUP(VLOOKUP($B3317,$Q$2:$R$42,2,0),creditos_sf!$D$2:$AY$99,base_minorista!$A3317,0)</f>
        <v>20822669.699492302</v>
      </c>
      <c r="I3317">
        <f>+HLOOKUP(VLOOKUP($B3317,$Q$2:$R$42,2,0),creditos_sf!$D$103:$AY$200,base_minorista!$A3317,0)</f>
        <v>8461521.7649951298</v>
      </c>
      <c r="J3317">
        <f>+HLOOKUP(VLOOKUP($B3317,$Q$2:$R$42,2,0),Costo_fondeo!$D$3:$AY$100,base_minorista!$A3317,0)</f>
        <v>5.4860601704973959</v>
      </c>
      <c r="K3317">
        <f>+HLOOKUP(VLOOKUP($B3317,$Q$2:$R$42,2,0),Costo_provisiones!$D$3:$AY$100,base_minorista!$A3317,0)</f>
        <v>3.845188279075388</v>
      </c>
      <c r="L3317">
        <f>+HLOOKUP(VLOOKUP($B3317,$Q$2:$R$42,2,0),Morosidad_control!$D$4:$AY$101,base_minorista!$A3317,0)</f>
        <v>6.58907222190828</v>
      </c>
      <c r="M3317">
        <f ca="1">+OFFSET(Capital_2!$D$2,base_minorista!A3317,0)</f>
        <v>3.8660657399921172</v>
      </c>
      <c r="N3317">
        <f>+HLOOKUP(VLOOKUP($B3317,$Q$2:$R$42,2,0),costo_laboral!$E$2:$AZ$99,base_minorista!$A3317,0)</f>
        <v>20.304198062943136</v>
      </c>
      <c r="O3317">
        <f>+HLOOKUP(VLOOKUP($B3317,$Q$2:$R$42,2,0),Participacion2!$D$2:$AO$99,base_minorista!$A3317,0)</f>
        <v>7.4572120397294397E-2</v>
      </c>
    </row>
    <row r="3318" spans="1:15" ht="16.5" x14ac:dyDescent="0.3">
      <c r="A3318">
        <v>17</v>
      </c>
      <c r="B3318">
        <v>36</v>
      </c>
      <c r="C3318">
        <v>16</v>
      </c>
      <c r="D3318" s="3">
        <v>41364</v>
      </c>
      <c r="E3318" s="33">
        <v>13</v>
      </c>
      <c r="F3318">
        <v>2</v>
      </c>
      <c r="G3318">
        <f>+HLOOKUP(VLOOKUP($B3318,$Q$2:$R$42,2,0),costos_sf!$D$2:$AY$99,base_minorista!$A3318,0)</f>
        <v>9580249.4667185061</v>
      </c>
      <c r="H3318">
        <f>+HLOOKUP(VLOOKUP($B3318,$Q$2:$R$42,2,0),creditos_sf!$D$2:$AY$99,base_minorista!$A3318,0)</f>
        <v>20518177.205338202</v>
      </c>
      <c r="I3318">
        <f>+HLOOKUP(VLOOKUP($B3318,$Q$2:$R$42,2,0),creditos_sf!$D$103:$AY$200,base_minorista!$A3318,0)</f>
        <v>8339618.3633003198</v>
      </c>
      <c r="J3318">
        <f>+HLOOKUP(VLOOKUP($B3318,$Q$2:$R$42,2,0),Costo_fondeo!$D$3:$AY$100,base_minorista!$A3318,0)</f>
        <v>5.4809778507663509</v>
      </c>
      <c r="K3318">
        <f>+HLOOKUP(VLOOKUP($B3318,$Q$2:$R$42,2,0),Costo_provisiones!$D$3:$AY$100,base_minorista!$A3318,0)</f>
        <v>4.4176633339466935</v>
      </c>
      <c r="L3318">
        <f>+HLOOKUP(VLOOKUP($B3318,$Q$2:$R$42,2,0),Morosidad_control!$D$4:$AY$101,base_minorista!$A3318,0)</f>
        <v>6.2825294685066497</v>
      </c>
      <c r="M3318">
        <f ca="1">+OFFSET(Capital_2!$D$2,base_minorista!A3318,0)</f>
        <v>3.8754391719680488</v>
      </c>
      <c r="N3318">
        <f>+HLOOKUP(VLOOKUP($B3318,$Q$2:$R$42,2,0),costo_laboral!$E$2:$AZ$99,base_minorista!$A3318,0)</f>
        <v>20.304530937856178</v>
      </c>
      <c r="O3318">
        <f>+HLOOKUP(VLOOKUP($B3318,$Q$2:$R$42,2,0),Participacion2!$D$2:$AO$99,base_minorista!$A3318,0)</f>
        <v>7.3288065093784799E-2</v>
      </c>
    </row>
    <row r="3319" spans="1:15" ht="16.5" x14ac:dyDescent="0.3">
      <c r="A3319">
        <v>18</v>
      </c>
      <c r="B3319">
        <v>36</v>
      </c>
      <c r="C3319">
        <v>17</v>
      </c>
      <c r="D3319" s="3">
        <v>41394</v>
      </c>
      <c r="E3319" s="33">
        <v>13</v>
      </c>
      <c r="F3319">
        <v>2</v>
      </c>
      <c r="G3319">
        <f>+HLOOKUP(VLOOKUP($B3319,$Q$2:$R$42,2,0),costos_sf!$D$2:$AY$99,base_minorista!$A3319,0)</f>
        <v>9752096.9688927215</v>
      </c>
      <c r="H3319">
        <f>+HLOOKUP(VLOOKUP($B3319,$Q$2:$R$42,2,0),creditos_sf!$D$2:$AY$99,base_minorista!$A3319,0)</f>
        <v>20515005.3376984</v>
      </c>
      <c r="I3319">
        <f>+HLOOKUP(VLOOKUP($B3319,$Q$2:$R$42,2,0),creditos_sf!$D$103:$AY$200,base_minorista!$A3319,0)</f>
        <v>8441686.4680258501</v>
      </c>
      <c r="J3319">
        <f>+HLOOKUP(VLOOKUP($B3319,$Q$2:$R$42,2,0),Costo_fondeo!$D$3:$AY$100,base_minorista!$A3319,0)</f>
        <v>5.486500116344903</v>
      </c>
      <c r="K3319">
        <f>+HLOOKUP(VLOOKUP($B3319,$Q$2:$R$42,2,0),Costo_provisiones!$D$3:$AY$100,base_minorista!$A3319,0)</f>
        <v>5.1185926193320253</v>
      </c>
      <c r="L3319">
        <f>+HLOOKUP(VLOOKUP($B3319,$Q$2:$R$42,2,0),Morosidad_control!$D$4:$AY$101,base_minorista!$A3319,0)</f>
        <v>6.57511484578598</v>
      </c>
      <c r="M3319">
        <f ca="1">+OFFSET(Capital_2!$D$2,base_minorista!A3319,0)</f>
        <v>3.8611269429337338</v>
      </c>
      <c r="N3319">
        <f>+HLOOKUP(VLOOKUP($B3319,$Q$2:$R$42,2,0),costo_laboral!$E$2:$AZ$99,base_minorista!$A3319,0)</f>
        <v>19.905612117429939</v>
      </c>
      <c r="O3319">
        <f>+HLOOKUP(VLOOKUP($B3319,$Q$2:$R$42,2,0),Participacion2!$D$2:$AO$99,base_minorista!$A3319,0)</f>
        <v>7.3664408336765505E-2</v>
      </c>
    </row>
    <row r="3320" spans="1:15" ht="16.5" x14ac:dyDescent="0.3">
      <c r="A3320">
        <v>19</v>
      </c>
      <c r="B3320">
        <v>36</v>
      </c>
      <c r="C3320">
        <v>18</v>
      </c>
      <c r="D3320" s="3">
        <v>41425</v>
      </c>
      <c r="E3320" s="33">
        <v>13</v>
      </c>
      <c r="F3320">
        <v>2</v>
      </c>
      <c r="G3320">
        <f>+HLOOKUP(VLOOKUP($B3320,$Q$2:$R$42,2,0),costos_sf!$D$2:$AY$99,base_minorista!$A3320,0)</f>
        <v>9904332.7660452724</v>
      </c>
      <c r="H3320">
        <f>+HLOOKUP(VLOOKUP($B3320,$Q$2:$R$42,2,0),creditos_sf!$D$2:$AY$99,base_minorista!$A3320,0)</f>
        <v>20926555.5587974</v>
      </c>
      <c r="I3320">
        <f>+HLOOKUP(VLOOKUP($B3320,$Q$2:$R$42,2,0),creditos_sf!$D$103:$AY$200,base_minorista!$A3320,0)</f>
        <v>8497656.7057888005</v>
      </c>
      <c r="J3320">
        <f>+HLOOKUP(VLOOKUP($B3320,$Q$2:$R$42,2,0),Costo_fondeo!$D$3:$AY$100,base_minorista!$A3320,0)</f>
        <v>5.4967369368652106</v>
      </c>
      <c r="K3320">
        <f>+HLOOKUP(VLOOKUP($B3320,$Q$2:$R$42,2,0),Costo_provisiones!$D$3:$AY$100,base_minorista!$A3320,0)</f>
        <v>5.7210284553177368</v>
      </c>
      <c r="L3320">
        <f>+HLOOKUP(VLOOKUP($B3320,$Q$2:$R$42,2,0),Morosidad_control!$D$4:$AY$101,base_minorista!$A3320,0)</f>
        <v>6.8530343139604302</v>
      </c>
      <c r="M3320">
        <f ca="1">+OFFSET(Capital_2!$D$2,base_minorista!A3320,0)</f>
        <v>3.8158367264519906</v>
      </c>
      <c r="N3320">
        <f>+HLOOKUP(VLOOKUP($B3320,$Q$2:$R$42,2,0),costo_laboral!$E$2:$AZ$99,base_minorista!$A3320,0)</f>
        <v>19.79413765097723</v>
      </c>
      <c r="O3320">
        <f>+HLOOKUP(VLOOKUP($B3320,$Q$2:$R$42,2,0),Participacion2!$D$2:$AO$99,base_minorista!$A3320,0)</f>
        <v>7.4140410894667705E-2</v>
      </c>
    </row>
    <row r="3321" spans="1:15" ht="16.5" x14ac:dyDescent="0.3">
      <c r="A3321">
        <v>20</v>
      </c>
      <c r="B3321">
        <v>36</v>
      </c>
      <c r="C3321">
        <v>19</v>
      </c>
      <c r="D3321" s="3">
        <v>41455</v>
      </c>
      <c r="E3321" s="33">
        <v>13</v>
      </c>
      <c r="F3321">
        <v>2</v>
      </c>
      <c r="G3321">
        <f>+HLOOKUP(VLOOKUP($B3321,$Q$2:$R$42,2,0),costos_sf!$D$2:$AY$99,base_minorista!$A3321,0)</f>
        <v>9868322.8008612879</v>
      </c>
      <c r="H3321">
        <f>+HLOOKUP(VLOOKUP($B3321,$Q$2:$R$42,2,0),creditos_sf!$D$2:$AY$99,base_minorista!$A3321,0)</f>
        <v>20567507.643839598</v>
      </c>
      <c r="I3321">
        <f>+HLOOKUP(VLOOKUP($B3321,$Q$2:$R$42,2,0),creditos_sf!$D$103:$AY$200,base_minorista!$A3321,0)</f>
        <v>8344769.3210140606</v>
      </c>
      <c r="J3321">
        <f>+HLOOKUP(VLOOKUP($B3321,$Q$2:$R$42,2,0),Costo_fondeo!$D$3:$AY$100,base_minorista!$A3321,0)</f>
        <v>5.5106621311398651</v>
      </c>
      <c r="K3321">
        <f>+HLOOKUP(VLOOKUP($B3321,$Q$2:$R$42,2,0),Costo_provisiones!$D$3:$AY$100,base_minorista!$A3321,0)</f>
        <v>5.5018971433871249</v>
      </c>
      <c r="L3321">
        <f>+HLOOKUP(VLOOKUP($B3321,$Q$2:$R$42,2,0),Morosidad_control!$D$4:$AY$101,base_minorista!$A3321,0)</f>
        <v>6.5964088784982096</v>
      </c>
      <c r="M3321">
        <f ca="1">+OFFSET(Capital_2!$D$2,base_minorista!A3321,0)</f>
        <v>3.777787965810723</v>
      </c>
      <c r="N3321">
        <f>+HLOOKUP(VLOOKUP($B3321,$Q$2:$R$42,2,0),costo_laboral!$E$2:$AZ$99,base_minorista!$A3321,0)</f>
        <v>20.365375792504214</v>
      </c>
      <c r="O3321">
        <f>+HLOOKUP(VLOOKUP($B3321,$Q$2:$R$42,2,0),Participacion2!$D$2:$AO$99,base_minorista!$A3321,0)</f>
        <v>7.3975576369078297E-2</v>
      </c>
    </row>
    <row r="3322" spans="1:15" ht="16.5" x14ac:dyDescent="0.3">
      <c r="A3322">
        <v>21</v>
      </c>
      <c r="B3322">
        <v>36</v>
      </c>
      <c r="C3322">
        <v>20</v>
      </c>
      <c r="D3322" s="3">
        <v>41486</v>
      </c>
      <c r="E3322" s="33">
        <v>13</v>
      </c>
      <c r="F3322">
        <v>2</v>
      </c>
      <c r="G3322">
        <f>+HLOOKUP(VLOOKUP($B3322,$Q$2:$R$42,2,0),costos_sf!$D$2:$AY$99,base_minorista!$A3322,0)</f>
        <v>10023122.414742153</v>
      </c>
      <c r="H3322">
        <f>+HLOOKUP(VLOOKUP($B3322,$Q$2:$R$42,2,0),creditos_sf!$D$2:$AY$99,base_minorista!$A3322,0)</f>
        <v>20436354.0744785</v>
      </c>
      <c r="I3322">
        <f>+HLOOKUP(VLOOKUP($B3322,$Q$2:$R$42,2,0),creditos_sf!$D$103:$AY$200,base_minorista!$A3322,0)</f>
        <v>8433359.155947661</v>
      </c>
      <c r="J3322">
        <f>+HLOOKUP(VLOOKUP($B3322,$Q$2:$R$42,2,0),Costo_fondeo!$D$3:$AY$100,base_minorista!$A3322,0)</f>
        <v>5.5254720974947462</v>
      </c>
      <c r="K3322">
        <f>+HLOOKUP(VLOOKUP($B3322,$Q$2:$R$42,2,0),Costo_provisiones!$D$3:$AY$100,base_minorista!$A3322,0)</f>
        <v>5.8473221080184707</v>
      </c>
      <c r="L3322">
        <f>+HLOOKUP(VLOOKUP($B3322,$Q$2:$R$42,2,0),Morosidad_control!$D$4:$AY$101,base_minorista!$A3322,0)</f>
        <v>6.6390268398077703</v>
      </c>
      <c r="M3322">
        <f ca="1">+OFFSET(Capital_2!$D$2,base_minorista!A3322,0)</f>
        <v>3.7289387467323043</v>
      </c>
      <c r="N3322">
        <f>+HLOOKUP(VLOOKUP($B3322,$Q$2:$R$42,2,0),costo_laboral!$E$2:$AZ$99,base_minorista!$A3322,0)</f>
        <v>20.720833535527454</v>
      </c>
      <c r="O3322">
        <f>+HLOOKUP(VLOOKUP($B3322,$Q$2:$R$42,2,0),Participacion2!$D$2:$AO$99,base_minorista!$A3322,0)</f>
        <v>7.3723440931438705E-2</v>
      </c>
    </row>
    <row r="3323" spans="1:15" ht="16.5" x14ac:dyDescent="0.3">
      <c r="A3323">
        <v>22</v>
      </c>
      <c r="B3323">
        <v>36</v>
      </c>
      <c r="C3323">
        <v>21</v>
      </c>
      <c r="D3323" s="3">
        <v>41517</v>
      </c>
      <c r="E3323" s="33">
        <v>13</v>
      </c>
      <c r="F3323">
        <v>2</v>
      </c>
      <c r="G3323">
        <f>+HLOOKUP(VLOOKUP($B3323,$Q$2:$R$42,2,0),costos_sf!$D$2:$AY$99,base_minorista!$A3323,0)</f>
        <v>10232655.996589858</v>
      </c>
      <c r="H3323">
        <f>+HLOOKUP(VLOOKUP($B3323,$Q$2:$R$42,2,0),creditos_sf!$D$2:$AY$99,base_minorista!$A3323,0)</f>
        <v>20488480.2850307</v>
      </c>
      <c r="I3323">
        <f>+HLOOKUP(VLOOKUP($B3323,$Q$2:$R$42,2,0),creditos_sf!$D$103:$AY$200,base_minorista!$A3323,0)</f>
        <v>8392775.4346176498</v>
      </c>
      <c r="J3323">
        <f>+HLOOKUP(VLOOKUP($B3323,$Q$2:$R$42,2,0),Costo_fondeo!$D$3:$AY$100,base_minorista!$A3323,0)</f>
        <v>5.5615292666147145</v>
      </c>
      <c r="K3323">
        <f>+HLOOKUP(VLOOKUP($B3323,$Q$2:$R$42,2,0),Costo_provisiones!$D$3:$AY$100,base_minorista!$A3323,0)</f>
        <v>6.4714657094396904</v>
      </c>
      <c r="L3323">
        <f>+HLOOKUP(VLOOKUP($B3323,$Q$2:$R$42,2,0),Morosidad_control!$D$4:$AY$101,base_minorista!$A3323,0)</f>
        <v>8.3462242752182902</v>
      </c>
      <c r="M3323">
        <f ca="1">+OFFSET(Capital_2!$D$2,base_minorista!A3323,0)</f>
        <v>3.6888980520732653</v>
      </c>
      <c r="N3323">
        <f>+HLOOKUP(VLOOKUP($B3323,$Q$2:$R$42,2,0),costo_laboral!$E$2:$AZ$99,base_minorista!$A3323,0)</f>
        <v>21.135693728925652</v>
      </c>
      <c r="O3323">
        <f>+HLOOKUP(VLOOKUP($B3323,$Q$2:$R$42,2,0),Participacion2!$D$2:$AO$99,base_minorista!$A3323,0)</f>
        <v>7.4403024509531401E-2</v>
      </c>
    </row>
    <row r="3324" spans="1:15" ht="16.5" x14ac:dyDescent="0.3">
      <c r="A3324">
        <v>23</v>
      </c>
      <c r="B3324">
        <v>36</v>
      </c>
      <c r="C3324">
        <v>22</v>
      </c>
      <c r="D3324" s="3">
        <v>41547</v>
      </c>
      <c r="E3324" s="33">
        <v>13</v>
      </c>
      <c r="F3324">
        <v>2</v>
      </c>
      <c r="G3324">
        <f>+HLOOKUP(VLOOKUP($B3324,$Q$2:$R$42,2,0),costos_sf!$D$2:$AY$99,base_minorista!$A3324,0)</f>
        <v>10532577.120090269</v>
      </c>
      <c r="H3324">
        <f>+HLOOKUP(VLOOKUP($B3324,$Q$2:$R$42,2,0),creditos_sf!$D$2:$AY$99,base_minorista!$A3324,0)</f>
        <v>20311973.934702802</v>
      </c>
      <c r="I3324">
        <f>+HLOOKUP(VLOOKUP($B3324,$Q$2:$R$42,2,0),creditos_sf!$D$103:$AY$200,base_minorista!$A3324,0)</f>
        <v>8297507.4775588196</v>
      </c>
      <c r="J3324">
        <f>+HLOOKUP(VLOOKUP($B3324,$Q$2:$R$42,2,0),Costo_fondeo!$D$3:$AY$100,base_minorista!$A3324,0)</f>
        <v>5.6028193001797488</v>
      </c>
      <c r="K3324">
        <f>+HLOOKUP(VLOOKUP($B3324,$Q$2:$R$42,2,0),Costo_provisiones!$D$3:$AY$100,base_minorista!$A3324,0)</f>
        <v>7.0661634447783106</v>
      </c>
      <c r="L3324">
        <f>+HLOOKUP(VLOOKUP($B3324,$Q$2:$R$42,2,0),Morosidad_control!$D$4:$AY$101,base_minorista!$A3324,0)</f>
        <v>9.0585020856381497</v>
      </c>
      <c r="M3324">
        <f ca="1">+OFFSET(Capital_2!$D$2,base_minorista!A3324,0)</f>
        <v>3.6532457928608841</v>
      </c>
      <c r="N3324">
        <f>+HLOOKUP(VLOOKUP($B3324,$Q$2:$R$42,2,0),costo_laboral!$E$2:$AZ$99,base_minorista!$A3324,0)</f>
        <v>22.16521241859688</v>
      </c>
      <c r="O3324">
        <f>+HLOOKUP(VLOOKUP($B3324,$Q$2:$R$42,2,0),Participacion2!$D$2:$AO$99,base_minorista!$A3324,0)</f>
        <v>7.3915614638234303E-2</v>
      </c>
    </row>
    <row r="3325" spans="1:15" ht="16.5" x14ac:dyDescent="0.3">
      <c r="A3325">
        <v>24</v>
      </c>
      <c r="B3325">
        <v>36</v>
      </c>
      <c r="C3325">
        <v>23</v>
      </c>
      <c r="D3325" s="3">
        <v>41578</v>
      </c>
      <c r="E3325" s="33">
        <v>13</v>
      </c>
      <c r="F3325">
        <v>2</v>
      </c>
      <c r="G3325">
        <f>+HLOOKUP(VLOOKUP($B3325,$Q$2:$R$42,2,0),costos_sf!$D$2:$AY$99,base_minorista!$A3325,0)</f>
        <v>10997013.700741712</v>
      </c>
      <c r="H3325">
        <f>+HLOOKUP(VLOOKUP($B3325,$Q$2:$R$42,2,0),creditos_sf!$D$2:$AY$99,base_minorista!$A3325,0)</f>
        <v>20740661.045038901</v>
      </c>
      <c r="I3325">
        <f>+HLOOKUP(VLOOKUP($B3325,$Q$2:$R$42,2,0),creditos_sf!$D$103:$AY$200,base_minorista!$A3325,0)</f>
        <v>8308595.7841157904</v>
      </c>
      <c r="J3325">
        <f>+HLOOKUP(VLOOKUP($B3325,$Q$2:$R$42,2,0),Costo_fondeo!$D$3:$AY$100,base_minorista!$A3325,0)</f>
        <v>5.687582036135626</v>
      </c>
      <c r="K3325">
        <f>+HLOOKUP(VLOOKUP($B3325,$Q$2:$R$42,2,0),Costo_provisiones!$D$3:$AY$100,base_minorista!$A3325,0)</f>
        <v>7.7622274446408124</v>
      </c>
      <c r="L3325">
        <f>+HLOOKUP(VLOOKUP($B3325,$Q$2:$R$42,2,0),Morosidad_control!$D$4:$AY$101,base_minorista!$A3325,0)</f>
        <v>10.442529416774001</v>
      </c>
      <c r="M3325">
        <f ca="1">+OFFSET(Capital_2!$D$2,base_minorista!A3325,0)</f>
        <v>3.6199379690818381</v>
      </c>
      <c r="N3325">
        <f>+HLOOKUP(VLOOKUP($B3325,$Q$2:$R$42,2,0),costo_laboral!$E$2:$AZ$99,base_minorista!$A3325,0)</f>
        <v>21.84347089010333</v>
      </c>
      <c r="O3325">
        <f>+HLOOKUP(VLOOKUP($B3325,$Q$2:$R$42,2,0),Participacion2!$D$2:$AO$99,base_minorista!$A3325,0)</f>
        <v>7.53178326582091E-2</v>
      </c>
    </row>
    <row r="3326" spans="1:15" ht="16.5" x14ac:dyDescent="0.3">
      <c r="A3326">
        <v>25</v>
      </c>
      <c r="B3326">
        <v>36</v>
      </c>
      <c r="C3326">
        <v>24</v>
      </c>
      <c r="D3326" s="3">
        <v>41608</v>
      </c>
      <c r="E3326" s="33">
        <v>13</v>
      </c>
      <c r="F3326">
        <v>2</v>
      </c>
      <c r="G3326">
        <f>+HLOOKUP(VLOOKUP($B3326,$Q$2:$R$42,2,0),costos_sf!$D$2:$AY$99,base_minorista!$A3326,0)</f>
        <v>11256057.551263191</v>
      </c>
      <c r="H3326">
        <f>+HLOOKUP(VLOOKUP($B3326,$Q$2:$R$42,2,0),creditos_sf!$D$2:$AY$99,base_minorista!$A3326,0)</f>
        <v>20846874.383601401</v>
      </c>
      <c r="I3326">
        <f>+HLOOKUP(VLOOKUP($B3326,$Q$2:$R$42,2,0),creditos_sf!$D$103:$AY$200,base_minorista!$A3326,0)</f>
        <v>8191186.2419197094</v>
      </c>
      <c r="J3326">
        <f>+HLOOKUP(VLOOKUP($B3326,$Q$2:$R$42,2,0),Costo_fondeo!$D$3:$AY$100,base_minorista!$A3326,0)</f>
        <v>5.710038888031244</v>
      </c>
      <c r="K3326">
        <f>+HLOOKUP(VLOOKUP($B3326,$Q$2:$R$42,2,0),Costo_provisiones!$D$3:$AY$100,base_minorista!$A3326,0)</f>
        <v>7.9628769085116309</v>
      </c>
      <c r="L3326">
        <f>+HLOOKUP(VLOOKUP($B3326,$Q$2:$R$42,2,0),Morosidad_control!$D$4:$AY$101,base_minorista!$A3326,0)</f>
        <v>10.4726881836777</v>
      </c>
      <c r="M3326">
        <f ca="1">+OFFSET(Capital_2!$D$2,base_minorista!A3326,0)</f>
        <v>3.5647933704456456</v>
      </c>
      <c r="N3326">
        <f>+HLOOKUP(VLOOKUP($B3326,$Q$2:$R$42,2,0),costo_laboral!$E$2:$AZ$99,base_minorista!$A3326,0)</f>
        <v>21.555630111949004</v>
      </c>
      <c r="O3326">
        <f>+HLOOKUP(VLOOKUP($B3326,$Q$2:$R$42,2,0),Participacion2!$D$2:$AO$99,base_minorista!$A3326,0)</f>
        <v>7.5213933906384395E-2</v>
      </c>
    </row>
    <row r="3327" spans="1:15" ht="16.5" x14ac:dyDescent="0.3">
      <c r="A3327">
        <v>26</v>
      </c>
      <c r="B3327">
        <v>36</v>
      </c>
      <c r="C3327">
        <v>25</v>
      </c>
      <c r="D3327" s="3">
        <v>41639</v>
      </c>
      <c r="E3327" s="33">
        <v>13</v>
      </c>
      <c r="F3327">
        <v>2</v>
      </c>
      <c r="G3327">
        <f>+HLOOKUP(VLOOKUP($B3327,$Q$2:$R$42,2,0),costos_sf!$D$2:$AY$99,base_minorista!$A3327,0)</f>
        <v>9951191.4953721035</v>
      </c>
      <c r="H3327">
        <f>+HLOOKUP(VLOOKUP($B3327,$Q$2:$R$42,2,0),creditos_sf!$D$2:$AY$99,base_minorista!$A3327,0)</f>
        <v>20661713.440266099</v>
      </c>
      <c r="I3327">
        <f>+HLOOKUP(VLOOKUP($B3327,$Q$2:$R$42,2,0),creditos_sf!$D$103:$AY$200,base_minorista!$A3327,0)</f>
        <v>8019390.7451608004</v>
      </c>
      <c r="J3327">
        <f>+HLOOKUP(VLOOKUP($B3327,$Q$2:$R$42,2,0),Costo_fondeo!$D$3:$AY$100,base_minorista!$A3327,0)</f>
        <v>5.7108830895865044</v>
      </c>
      <c r="K3327">
        <f>+HLOOKUP(VLOOKUP($B3327,$Q$2:$R$42,2,0),Costo_provisiones!$D$3:$AY$100,base_minorista!$A3327,0)</f>
        <v>2.8938332881460824</v>
      </c>
      <c r="L3327">
        <f>+HLOOKUP(VLOOKUP($B3327,$Q$2:$R$42,2,0),Morosidad_control!$D$4:$AY$101,base_minorista!$A3327,0)</f>
        <v>6.2919136640743298</v>
      </c>
      <c r="M3327">
        <f ca="1">+OFFSET(Capital_2!$D$2,base_minorista!A3327,0)</f>
        <v>3.5095726367283766</v>
      </c>
      <c r="N3327">
        <f>+HLOOKUP(VLOOKUP($B3327,$Q$2:$R$42,2,0),costo_laboral!$E$2:$AZ$99,base_minorista!$A3327,0)</f>
        <v>22.503798137212172</v>
      </c>
      <c r="O3327">
        <f>+HLOOKUP(VLOOKUP($B3327,$Q$2:$R$42,2,0),Participacion2!$D$2:$AO$99,base_minorista!$A3327,0)</f>
        <v>7.5782688853734903E-2</v>
      </c>
    </row>
    <row r="3328" spans="1:15" ht="16.5" x14ac:dyDescent="0.3">
      <c r="A3328">
        <v>27</v>
      </c>
      <c r="B3328">
        <v>36</v>
      </c>
      <c r="C3328">
        <v>26</v>
      </c>
      <c r="D3328" s="3">
        <v>41670</v>
      </c>
      <c r="E3328" s="33">
        <v>14</v>
      </c>
      <c r="F3328">
        <v>2</v>
      </c>
      <c r="G3328">
        <f>+HLOOKUP(VLOOKUP($B3328,$Q$2:$R$42,2,0),costos_sf!$D$2:$AY$99,base_minorista!$A3328,0)</f>
        <v>10089729.176709093</v>
      </c>
      <c r="H3328">
        <f>+HLOOKUP(VLOOKUP($B3328,$Q$2:$R$42,2,0),creditos_sf!$D$2:$AY$99,base_minorista!$A3328,0)</f>
        <v>21316831.336579502</v>
      </c>
      <c r="I3328">
        <f>+HLOOKUP(VLOOKUP($B3328,$Q$2:$R$42,2,0),creditos_sf!$D$103:$AY$200,base_minorista!$A3328,0)</f>
        <v>7833904.49087705</v>
      </c>
      <c r="J3328">
        <f>+HLOOKUP(VLOOKUP($B3328,$Q$2:$R$42,2,0),Costo_fondeo!$D$3:$AY$100,base_minorista!$A3328,0)</f>
        <v>5.6444225604474498</v>
      </c>
      <c r="K3328">
        <f>+HLOOKUP(VLOOKUP($B3328,$Q$2:$R$42,2,0),Costo_provisiones!$D$3:$AY$100,base_minorista!$A3328,0)</f>
        <v>3.0014421837011369</v>
      </c>
      <c r="L3328">
        <f>+HLOOKUP(VLOOKUP($B3328,$Q$2:$R$42,2,0),Morosidad_control!$D$4:$AY$101,base_minorista!$A3328,0)</f>
        <v>6.8659081145886001</v>
      </c>
      <c r="M3328">
        <f ca="1">+OFFSET(Capital_2!$D$2,base_minorista!A3328,0)</f>
        <v>3.4442162995780268</v>
      </c>
      <c r="N3328">
        <f>+HLOOKUP(VLOOKUP($B3328,$Q$2:$R$42,2,0),costo_laboral!$E$2:$AZ$99,base_minorista!$A3328,0)</f>
        <v>22.381810757560341</v>
      </c>
      <c r="O3328">
        <f>+HLOOKUP(VLOOKUP($B3328,$Q$2:$R$42,2,0),Participacion2!$D$2:$AO$99,base_minorista!$A3328,0)</f>
        <v>7.7272673463507996E-2</v>
      </c>
    </row>
    <row r="3329" spans="1:15" ht="16.5" x14ac:dyDescent="0.3">
      <c r="A3329">
        <v>28</v>
      </c>
      <c r="B3329">
        <v>36</v>
      </c>
      <c r="C3329">
        <v>27</v>
      </c>
      <c r="D3329" s="3">
        <v>41698</v>
      </c>
      <c r="E3329" s="33">
        <v>14</v>
      </c>
      <c r="F3329">
        <v>2</v>
      </c>
      <c r="G3329">
        <f>+HLOOKUP(VLOOKUP($B3329,$Q$2:$R$42,2,0),costos_sf!$D$2:$AY$99,base_minorista!$A3329,0)</f>
        <v>10179360.540387012</v>
      </c>
      <c r="H3329">
        <f>+HLOOKUP(VLOOKUP($B3329,$Q$2:$R$42,2,0),creditos_sf!$D$2:$AY$99,base_minorista!$A3329,0)</f>
        <v>21962764.2795805</v>
      </c>
      <c r="I3329">
        <f>+HLOOKUP(VLOOKUP($B3329,$Q$2:$R$42,2,0),creditos_sf!$D$103:$AY$200,base_minorista!$A3329,0)</f>
        <v>7749579.2893824205</v>
      </c>
      <c r="J3329">
        <f>+HLOOKUP(VLOOKUP($B3329,$Q$2:$R$42,2,0),Costo_fondeo!$D$3:$AY$100,base_minorista!$A3329,0)</f>
        <v>5.6353808078696499</v>
      </c>
      <c r="K3329">
        <f>+HLOOKUP(VLOOKUP($B3329,$Q$2:$R$42,2,0),Costo_provisiones!$D$3:$AY$100,base_minorista!$A3329,0)</f>
        <v>3.2353121698393932</v>
      </c>
      <c r="L3329">
        <f>+HLOOKUP(VLOOKUP($B3329,$Q$2:$R$42,2,0),Morosidad_control!$D$4:$AY$101,base_minorista!$A3329,0)</f>
        <v>6.1955877115174598</v>
      </c>
      <c r="M3329">
        <f ca="1">+OFFSET(Capital_2!$D$2,base_minorista!A3329,0)</f>
        <v>3.3651511548182853</v>
      </c>
      <c r="N3329">
        <f>+HLOOKUP(VLOOKUP($B3329,$Q$2:$R$42,2,0),costo_laboral!$E$2:$AZ$99,base_minorista!$A3329,0)</f>
        <v>21.765238572843081</v>
      </c>
      <c r="O3329">
        <f>+HLOOKUP(VLOOKUP($B3329,$Q$2:$R$42,2,0),Participacion2!$D$2:$AO$99,base_minorista!$A3329,0)</f>
        <v>8.0045397959080805E-2</v>
      </c>
    </row>
    <row r="3330" spans="1:15" ht="16.5" x14ac:dyDescent="0.3">
      <c r="A3330">
        <v>29</v>
      </c>
      <c r="B3330">
        <v>36</v>
      </c>
      <c r="C3330">
        <v>28</v>
      </c>
      <c r="D3330" s="3">
        <v>41729</v>
      </c>
      <c r="E3330" s="33">
        <v>14</v>
      </c>
      <c r="F3330">
        <v>2</v>
      </c>
      <c r="G3330">
        <f>+HLOOKUP(VLOOKUP($B3330,$Q$2:$R$42,2,0),costos_sf!$D$2:$AY$99,base_minorista!$A3330,0)</f>
        <v>10165519.731600961</v>
      </c>
      <c r="H3330">
        <f>+HLOOKUP(VLOOKUP($B3330,$Q$2:$R$42,2,0),creditos_sf!$D$2:$AY$99,base_minorista!$A3330,0)</f>
        <v>22974128.627979897</v>
      </c>
      <c r="I3330">
        <f>+HLOOKUP(VLOOKUP($B3330,$Q$2:$R$42,2,0),creditos_sf!$D$103:$AY$200,base_minorista!$A3330,0)</f>
        <v>7929720.4045363693</v>
      </c>
      <c r="J3330">
        <f>+HLOOKUP(VLOOKUP($B3330,$Q$2:$R$42,2,0),Costo_fondeo!$D$3:$AY$100,base_minorista!$A3330,0)</f>
        <v>5.6194912727528523</v>
      </c>
      <c r="K3330">
        <f>+HLOOKUP(VLOOKUP($B3330,$Q$2:$R$42,2,0),Costo_provisiones!$D$3:$AY$100,base_minorista!$A3330,0)</f>
        <v>3.1721511363716393</v>
      </c>
      <c r="L3330">
        <f>+HLOOKUP(VLOOKUP($B3330,$Q$2:$R$42,2,0),Morosidad_control!$D$4:$AY$101,base_minorista!$A3330,0)</f>
        <v>6.3685363366998597</v>
      </c>
      <c r="M3330">
        <f ca="1">+OFFSET(Capital_2!$D$2,base_minorista!A3330,0)</f>
        <v>3.2958556767962262</v>
      </c>
      <c r="N3330">
        <f>+HLOOKUP(VLOOKUP($B3330,$Q$2:$R$42,2,0),costo_laboral!$E$2:$AZ$99,base_minorista!$A3330,0)</f>
        <v>21.040829485255923</v>
      </c>
      <c r="O3330">
        <f>+HLOOKUP(VLOOKUP($B3330,$Q$2:$R$42,2,0),Participacion2!$D$2:$AO$99,base_minorista!$A3330,0)</f>
        <v>8.3444116120411804E-2</v>
      </c>
    </row>
    <row r="3331" spans="1:15" ht="16.5" x14ac:dyDescent="0.3">
      <c r="A3331">
        <v>30</v>
      </c>
      <c r="B3331">
        <v>36</v>
      </c>
      <c r="C3331">
        <v>29</v>
      </c>
      <c r="D3331" s="3">
        <v>41759</v>
      </c>
      <c r="E3331" s="33">
        <v>14</v>
      </c>
      <c r="F3331">
        <v>2</v>
      </c>
      <c r="G3331">
        <f>+HLOOKUP(VLOOKUP($B3331,$Q$2:$R$42,2,0),costos_sf!$D$2:$AY$99,base_minorista!$A3331,0)</f>
        <v>10169526.717711138</v>
      </c>
      <c r="H3331">
        <f>+HLOOKUP(VLOOKUP($B3331,$Q$2:$R$42,2,0),creditos_sf!$D$2:$AY$99,base_minorista!$A3331,0)</f>
        <v>23992662.474753801</v>
      </c>
      <c r="I3331">
        <f>+HLOOKUP(VLOOKUP($B3331,$Q$2:$R$42,2,0),creditos_sf!$D$103:$AY$200,base_minorista!$A3331,0)</f>
        <v>7663870.2244828902</v>
      </c>
      <c r="J3331">
        <f>+HLOOKUP(VLOOKUP($B3331,$Q$2:$R$42,2,0),Costo_fondeo!$D$3:$AY$100,base_minorista!$A3331,0)</f>
        <v>5.5929300489753953</v>
      </c>
      <c r="K3331">
        <f>+HLOOKUP(VLOOKUP($B3331,$Q$2:$R$42,2,0),Costo_provisiones!$D$3:$AY$100,base_minorista!$A3331,0)</f>
        <v>3.0104515394804734</v>
      </c>
      <c r="L3331">
        <f>+HLOOKUP(VLOOKUP($B3331,$Q$2:$R$42,2,0),Morosidad_control!$D$4:$AY$101,base_minorista!$A3331,0)</f>
        <v>6.2471508537172404</v>
      </c>
      <c r="M3331">
        <f ca="1">+OFFSET(Capital_2!$D$2,base_minorista!A3331,0)</f>
        <v>3.2437779376973728</v>
      </c>
      <c r="N3331">
        <f>+HLOOKUP(VLOOKUP($B3331,$Q$2:$R$42,2,0),costo_laboral!$E$2:$AZ$99,base_minorista!$A3331,0)</f>
        <v>20.391306551439165</v>
      </c>
      <c r="O3331">
        <f>+HLOOKUP(VLOOKUP($B3331,$Q$2:$R$42,2,0),Participacion2!$D$2:$AO$99,base_minorista!$A3331,0)</f>
        <v>8.7509305349933397E-2</v>
      </c>
    </row>
    <row r="3332" spans="1:15" ht="16.5" x14ac:dyDescent="0.3">
      <c r="A3332">
        <v>31</v>
      </c>
      <c r="B3332">
        <v>36</v>
      </c>
      <c r="C3332">
        <v>30</v>
      </c>
      <c r="D3332" s="3">
        <v>41790</v>
      </c>
      <c r="E3332" s="33">
        <v>14</v>
      </c>
      <c r="F3332">
        <v>2</v>
      </c>
      <c r="G3332">
        <f>+HLOOKUP(VLOOKUP($B3332,$Q$2:$R$42,2,0),costos_sf!$D$2:$AY$99,base_minorista!$A3332,0)</f>
        <v>10339535.996197216</v>
      </c>
      <c r="H3332">
        <f>+HLOOKUP(VLOOKUP($B3332,$Q$2:$R$42,2,0),creditos_sf!$D$2:$AY$99,base_minorista!$A3332,0)</f>
        <v>24817493.449223198</v>
      </c>
      <c r="I3332">
        <f>+HLOOKUP(VLOOKUP($B3332,$Q$2:$R$42,2,0),creditos_sf!$D$103:$AY$200,base_minorista!$A3332,0)</f>
        <v>7462666.9356312891</v>
      </c>
      <c r="J3332">
        <f>+HLOOKUP(VLOOKUP($B3332,$Q$2:$R$42,2,0),Costo_fondeo!$D$3:$AY$100,base_minorista!$A3332,0)</f>
        <v>5.574850377692246</v>
      </c>
      <c r="K3332">
        <f>+HLOOKUP(VLOOKUP($B3332,$Q$2:$R$42,2,0),Costo_provisiones!$D$3:$AY$100,base_minorista!$A3332,0)</f>
        <v>3.2796063341864246</v>
      </c>
      <c r="L3332">
        <f>+HLOOKUP(VLOOKUP($B3332,$Q$2:$R$42,2,0),Morosidad_control!$D$4:$AY$101,base_minorista!$A3332,0)</f>
        <v>6.2628472441248197</v>
      </c>
      <c r="M3332">
        <f ca="1">+OFFSET(Capital_2!$D$2,base_minorista!A3332,0)</f>
        <v>3.2095324879825831</v>
      </c>
      <c r="N3332">
        <f>+HLOOKUP(VLOOKUP($B3332,$Q$2:$R$42,2,0),costo_laboral!$E$2:$AZ$99,base_minorista!$A3332,0)</f>
        <v>20.259216595094074</v>
      </c>
      <c r="O3332">
        <f>+HLOOKUP(VLOOKUP($B3332,$Q$2:$R$42,2,0),Participacion2!$D$2:$AO$99,base_minorista!$A3332,0)</f>
        <v>9.0384581667843703E-2</v>
      </c>
    </row>
    <row r="3333" spans="1:15" ht="16.5" x14ac:dyDescent="0.3">
      <c r="A3333">
        <v>32</v>
      </c>
      <c r="B3333">
        <v>36</v>
      </c>
      <c r="C3333">
        <v>31</v>
      </c>
      <c r="D3333" s="3">
        <v>41820</v>
      </c>
      <c r="E3333" s="33">
        <v>14</v>
      </c>
      <c r="F3333">
        <v>2</v>
      </c>
      <c r="G3333">
        <f>+HLOOKUP(VLOOKUP($B3333,$Q$2:$R$42,2,0),costos_sf!$D$2:$AY$99,base_minorista!$A3333,0)</f>
        <v>10416981.184599547</v>
      </c>
      <c r="H3333">
        <f>+HLOOKUP(VLOOKUP($B3333,$Q$2:$R$42,2,0),creditos_sf!$D$2:$AY$99,base_minorista!$A3333,0)</f>
        <v>25287942.235567201</v>
      </c>
      <c r="I3333">
        <f>+HLOOKUP(VLOOKUP($B3333,$Q$2:$R$42,2,0),creditos_sf!$D$103:$AY$200,base_minorista!$A3333,0)</f>
        <v>7413232.88081632</v>
      </c>
      <c r="J3333">
        <f>+HLOOKUP(VLOOKUP($B3333,$Q$2:$R$42,2,0),Costo_fondeo!$D$3:$AY$100,base_minorista!$A3333,0)</f>
        <v>5.5556530833043665</v>
      </c>
      <c r="K3333">
        <f>+HLOOKUP(VLOOKUP($B3333,$Q$2:$R$42,2,0),Costo_provisiones!$D$3:$AY$100,base_minorista!$A3333,0)</f>
        <v>3.3513379463181918</v>
      </c>
      <c r="L3333">
        <f>+HLOOKUP(VLOOKUP($B3333,$Q$2:$R$42,2,0),Morosidad_control!$D$4:$AY$101,base_minorista!$A3333,0)</f>
        <v>6.3639040865096801</v>
      </c>
      <c r="M3333">
        <f ca="1">+OFFSET(Capital_2!$D$2,base_minorista!A3333,0)</f>
        <v>3.1850428382831848</v>
      </c>
      <c r="N3333">
        <f>+HLOOKUP(VLOOKUP($B3333,$Q$2:$R$42,2,0),costo_laboral!$E$2:$AZ$99,base_minorista!$A3333,0)</f>
        <v>20.254151248041413</v>
      </c>
      <c r="O3333">
        <f>+HLOOKUP(VLOOKUP($B3333,$Q$2:$R$42,2,0),Participacion2!$D$2:$AO$99,base_minorista!$A3333,0)</f>
        <v>9.2507971596789598E-2</v>
      </c>
    </row>
    <row r="3334" spans="1:15" ht="16.5" x14ac:dyDescent="0.3">
      <c r="A3334">
        <v>33</v>
      </c>
      <c r="B3334">
        <v>36</v>
      </c>
      <c r="C3334">
        <v>32</v>
      </c>
      <c r="D3334" s="3">
        <v>41851</v>
      </c>
      <c r="E3334" s="33">
        <v>14</v>
      </c>
      <c r="F3334">
        <v>2</v>
      </c>
      <c r="G3334">
        <f>+HLOOKUP(VLOOKUP($B3334,$Q$2:$R$42,2,0),costos_sf!$D$2:$AY$99,base_minorista!$A3334,0)</f>
        <v>10413667.752260515</v>
      </c>
      <c r="H3334">
        <f>+HLOOKUP(VLOOKUP($B3334,$Q$2:$R$42,2,0),creditos_sf!$D$2:$AY$99,base_minorista!$A3334,0)</f>
        <v>26100401.379186299</v>
      </c>
      <c r="I3334">
        <f>+HLOOKUP(VLOOKUP($B3334,$Q$2:$R$42,2,0),creditos_sf!$D$103:$AY$200,base_minorista!$A3334,0)</f>
        <v>7282309.1600417597</v>
      </c>
      <c r="J3334">
        <f>+HLOOKUP(VLOOKUP($B3334,$Q$2:$R$42,2,0),Costo_fondeo!$D$3:$AY$100,base_minorista!$A3334,0)</f>
        <v>5.5093239668900296</v>
      </c>
      <c r="K3334">
        <f>+HLOOKUP(VLOOKUP($B3334,$Q$2:$R$42,2,0),Costo_provisiones!$D$3:$AY$100,base_minorista!$A3334,0)</f>
        <v>3.3475195570493459</v>
      </c>
      <c r="L3334">
        <f>+HLOOKUP(VLOOKUP($B3334,$Q$2:$R$42,2,0),Morosidad_control!$D$4:$AY$101,base_minorista!$A3334,0)</f>
        <v>5.7384772962477397</v>
      </c>
      <c r="M3334">
        <f ca="1">+OFFSET(Capital_2!$D$2,base_minorista!A3334,0)</f>
        <v>3.1704105350092515</v>
      </c>
      <c r="N3334">
        <f>+HLOOKUP(VLOOKUP($B3334,$Q$2:$R$42,2,0),costo_laboral!$E$2:$AZ$99,base_minorista!$A3334,0)</f>
        <v>20.048638982468127</v>
      </c>
      <c r="O3334">
        <f>+HLOOKUP(VLOOKUP($B3334,$Q$2:$R$42,2,0),Participacion2!$D$2:$AO$99,base_minorista!$A3334,0)</f>
        <v>9.55881906280594E-2</v>
      </c>
    </row>
    <row r="3335" spans="1:15" ht="16.5" x14ac:dyDescent="0.3">
      <c r="A3335">
        <v>34</v>
      </c>
      <c r="B3335">
        <v>36</v>
      </c>
      <c r="C3335">
        <v>33</v>
      </c>
      <c r="D3335" s="3">
        <v>41882</v>
      </c>
      <c r="E3335" s="33">
        <v>14</v>
      </c>
      <c r="F3335">
        <v>2</v>
      </c>
      <c r="G3335">
        <f>+HLOOKUP(VLOOKUP($B3335,$Q$2:$R$42,2,0),costos_sf!$D$2:$AY$99,base_minorista!$A3335,0)</f>
        <v>10388842.897133639</v>
      </c>
      <c r="H3335">
        <f>+HLOOKUP(VLOOKUP($B3335,$Q$2:$R$42,2,0),creditos_sf!$D$2:$AY$99,base_minorista!$A3335,0)</f>
        <v>26823646.270795099</v>
      </c>
      <c r="I3335">
        <f>+HLOOKUP(VLOOKUP($B3335,$Q$2:$R$42,2,0),creditos_sf!$D$103:$AY$200,base_minorista!$A3335,0)</f>
        <v>7543864.4297402501</v>
      </c>
      <c r="J3335">
        <f>+HLOOKUP(VLOOKUP($B3335,$Q$2:$R$42,2,0),Costo_fondeo!$D$3:$AY$100,base_minorista!$A3335,0)</f>
        <v>5.4715788031739807</v>
      </c>
      <c r="K3335">
        <f>+HLOOKUP(VLOOKUP($B3335,$Q$2:$R$42,2,0),Costo_provisiones!$D$3:$AY$100,base_minorista!$A3335,0)</f>
        <v>3.0581320595404575</v>
      </c>
      <c r="L3335">
        <f>+HLOOKUP(VLOOKUP($B3335,$Q$2:$R$42,2,0),Morosidad_control!$D$4:$AY$101,base_minorista!$A3335,0)</f>
        <v>5.4979056392792804</v>
      </c>
      <c r="M3335">
        <f ca="1">+OFFSET(Capital_2!$D$2,base_minorista!A3335,0)</f>
        <v>3.1468414088192862</v>
      </c>
      <c r="N3335">
        <f>+HLOOKUP(VLOOKUP($B3335,$Q$2:$R$42,2,0),costo_laboral!$E$2:$AZ$99,base_minorista!$A3335,0)</f>
        <v>19.926330015345712</v>
      </c>
      <c r="O3335">
        <f>+HLOOKUP(VLOOKUP($B3335,$Q$2:$R$42,2,0),Participacion2!$D$2:$AO$99,base_minorista!$A3335,0)</f>
        <v>9.7905038446572501E-2</v>
      </c>
    </row>
    <row r="3336" spans="1:15" ht="16.5" x14ac:dyDescent="0.3">
      <c r="A3336">
        <v>35</v>
      </c>
      <c r="B3336">
        <v>36</v>
      </c>
      <c r="C3336">
        <v>34</v>
      </c>
      <c r="D3336" s="3">
        <v>41912</v>
      </c>
      <c r="E3336" s="33">
        <v>14</v>
      </c>
      <c r="F3336">
        <v>2</v>
      </c>
      <c r="G3336">
        <f>+HLOOKUP(VLOOKUP($B3336,$Q$2:$R$42,2,0),costos_sf!$D$2:$AY$99,base_minorista!$A3336,0)</f>
        <v>10299750.520717382</v>
      </c>
      <c r="H3336">
        <f>+HLOOKUP(VLOOKUP($B3336,$Q$2:$R$42,2,0),creditos_sf!$D$2:$AY$99,base_minorista!$A3336,0)</f>
        <v>27898494.2892185</v>
      </c>
      <c r="I3336">
        <f>+HLOOKUP(VLOOKUP($B3336,$Q$2:$R$42,2,0),creditos_sf!$D$103:$AY$200,base_minorista!$A3336,0)</f>
        <v>7344115.5730050104</v>
      </c>
      <c r="J3336">
        <f>+HLOOKUP(VLOOKUP($B3336,$Q$2:$R$42,2,0),Costo_fondeo!$D$3:$AY$100,base_minorista!$A3336,0)</f>
        <v>5.415998375762924</v>
      </c>
      <c r="K3336">
        <f>+HLOOKUP(VLOOKUP($B3336,$Q$2:$R$42,2,0),Costo_provisiones!$D$3:$AY$100,base_minorista!$A3336,0)</f>
        <v>2.6913325580967959</v>
      </c>
      <c r="L3336">
        <f>+HLOOKUP(VLOOKUP($B3336,$Q$2:$R$42,2,0),Morosidad_control!$D$4:$AY$101,base_minorista!$A3336,0)</f>
        <v>5.7077405060141402</v>
      </c>
      <c r="M3336">
        <f ca="1">+OFFSET(Capital_2!$D$2,base_minorista!A3336,0)</f>
        <v>3.1301745437504462</v>
      </c>
      <c r="N3336">
        <f>+HLOOKUP(VLOOKUP($B3336,$Q$2:$R$42,2,0),costo_laboral!$E$2:$AZ$99,base_minorista!$A3336,0)</f>
        <v>19.700180387765709</v>
      </c>
      <c r="O3336">
        <f>+HLOOKUP(VLOOKUP($B3336,$Q$2:$R$42,2,0),Participacion2!$D$2:$AO$99,base_minorista!$A3336,0)</f>
        <v>0.102110589208235</v>
      </c>
    </row>
    <row r="3337" spans="1:15" ht="16.5" x14ac:dyDescent="0.3">
      <c r="A3337">
        <v>36</v>
      </c>
      <c r="B3337">
        <v>36</v>
      </c>
      <c r="C3337">
        <v>35</v>
      </c>
      <c r="D3337" s="3">
        <v>41943</v>
      </c>
      <c r="E3337" s="33">
        <v>14</v>
      </c>
      <c r="F3337">
        <v>2</v>
      </c>
      <c r="G3337">
        <f>+HLOOKUP(VLOOKUP($B3337,$Q$2:$R$42,2,0),costos_sf!$D$2:$AY$99,base_minorista!$A3337,0)</f>
        <v>10005861.887403594</v>
      </c>
      <c r="H3337">
        <f>+HLOOKUP(VLOOKUP($B3337,$Q$2:$R$42,2,0),creditos_sf!$D$2:$AY$99,base_minorista!$A3337,0)</f>
        <v>28651221.194582</v>
      </c>
      <c r="I3337">
        <f>+HLOOKUP(VLOOKUP($B3337,$Q$2:$R$42,2,0),creditos_sf!$D$103:$AY$200,base_minorista!$A3337,0)</f>
        <v>7447466.2859443193</v>
      </c>
      <c r="J3337">
        <f>+HLOOKUP(VLOOKUP($B3337,$Q$2:$R$42,2,0),Costo_fondeo!$D$3:$AY$100,base_minorista!$A3337,0)</f>
        <v>5.3613659985791129</v>
      </c>
      <c r="K3337">
        <f>+HLOOKUP(VLOOKUP($B3337,$Q$2:$R$42,2,0),Costo_provisiones!$D$3:$AY$100,base_minorista!$A3337,0)</f>
        <v>2.1005010676540117</v>
      </c>
      <c r="L3337">
        <f>+HLOOKUP(VLOOKUP($B3337,$Q$2:$R$42,2,0),Morosidad_control!$D$4:$AY$101,base_minorista!$A3337,0)</f>
        <v>5.60408317243584</v>
      </c>
      <c r="M3337">
        <f ca="1">+OFFSET(Capital_2!$D$2,base_minorista!A3337,0)</f>
        <v>3.1052199516205063</v>
      </c>
      <c r="N3337">
        <f>+HLOOKUP(VLOOKUP($B3337,$Q$2:$R$42,2,0),costo_laboral!$E$2:$AZ$99,base_minorista!$A3337,0)</f>
        <v>18.907667678414018</v>
      </c>
      <c r="O3337">
        <f>+HLOOKUP(VLOOKUP($B3337,$Q$2:$R$42,2,0),Participacion2!$D$2:$AO$99,base_minorista!$A3337,0)</f>
        <v>0.10536766311082001</v>
      </c>
    </row>
    <row r="3338" spans="1:15" ht="16.5" x14ac:dyDescent="0.3">
      <c r="A3338">
        <v>37</v>
      </c>
      <c r="B3338">
        <v>36</v>
      </c>
      <c r="C3338">
        <v>36</v>
      </c>
      <c r="D3338" s="3">
        <v>41973</v>
      </c>
      <c r="E3338" s="33">
        <v>14</v>
      </c>
      <c r="F3338">
        <v>2</v>
      </c>
      <c r="G3338">
        <f>+HLOOKUP(VLOOKUP($B3338,$Q$2:$R$42,2,0),costos_sf!$D$2:$AY$99,base_minorista!$A3338,0)</f>
        <v>9945875.8370402772</v>
      </c>
      <c r="H3338">
        <f>+HLOOKUP(VLOOKUP($B3338,$Q$2:$R$42,2,0),creditos_sf!$D$2:$AY$99,base_minorista!$A3338,0)</f>
        <v>28974873.7495538</v>
      </c>
      <c r="I3338">
        <f>+HLOOKUP(VLOOKUP($B3338,$Q$2:$R$42,2,0),creditos_sf!$D$103:$AY$200,base_minorista!$A3338,0)</f>
        <v>7275452.2446997594</v>
      </c>
      <c r="J3338">
        <f>+HLOOKUP(VLOOKUP($B3338,$Q$2:$R$42,2,0),Costo_fondeo!$D$3:$AY$100,base_minorista!$A3338,0)</f>
        <v>5.2997586224551894</v>
      </c>
      <c r="K3338">
        <f>+HLOOKUP(VLOOKUP($B3338,$Q$2:$R$42,2,0),Costo_provisiones!$D$3:$AY$100,base_minorista!$A3338,0)</f>
        <v>1.5778683792882355</v>
      </c>
      <c r="L3338">
        <f>+HLOOKUP(VLOOKUP($B3338,$Q$2:$R$42,2,0),Morosidad_control!$D$4:$AY$101,base_minorista!$A3338,0)</f>
        <v>5.7050742644597197</v>
      </c>
      <c r="M3338">
        <f ca="1">+OFFSET(Capital_2!$D$2,base_minorista!A3338,0)</f>
        <v>3.0886044861742721</v>
      </c>
      <c r="N3338">
        <f>+HLOOKUP(VLOOKUP($B3338,$Q$2:$R$42,2,0),costo_laboral!$E$2:$AZ$99,base_minorista!$A3338,0)</f>
        <v>18.248715454040319</v>
      </c>
      <c r="O3338">
        <f>+HLOOKUP(VLOOKUP($B3338,$Q$2:$R$42,2,0),Participacion2!$D$2:$AO$99,base_minorista!$A3338,0)</f>
        <v>0.10698342408335999</v>
      </c>
    </row>
    <row r="3339" spans="1:15" ht="16.5" x14ac:dyDescent="0.3">
      <c r="A3339">
        <v>38</v>
      </c>
      <c r="B3339">
        <v>36</v>
      </c>
      <c r="C3339">
        <v>37</v>
      </c>
      <c r="D3339" s="3">
        <v>42004</v>
      </c>
      <c r="E3339" s="33">
        <v>14</v>
      </c>
      <c r="F3339">
        <v>2</v>
      </c>
      <c r="G3339">
        <f>+HLOOKUP(VLOOKUP($B3339,$Q$2:$R$42,2,0),costos_sf!$D$2:$AY$99,base_minorista!$A3339,0)</f>
        <v>11318071.31595101</v>
      </c>
      <c r="H3339">
        <f>+HLOOKUP(VLOOKUP($B3339,$Q$2:$R$42,2,0),creditos_sf!$D$2:$AY$99,base_minorista!$A3339,0)</f>
        <v>29270935.483789902</v>
      </c>
      <c r="I3339">
        <f>+HLOOKUP(VLOOKUP($B3339,$Q$2:$R$42,2,0),creditos_sf!$D$103:$AY$200,base_minorista!$A3339,0)</f>
        <v>6963702.6348220501</v>
      </c>
      <c r="J3339">
        <f>+HLOOKUP(VLOOKUP($B3339,$Q$2:$R$42,2,0),Costo_fondeo!$D$3:$AY$100,base_minorista!$A3339,0)</f>
        <v>5.2556841344687735</v>
      </c>
      <c r="K3339">
        <f>+HLOOKUP(VLOOKUP($B3339,$Q$2:$R$42,2,0),Costo_provisiones!$D$3:$AY$100,base_minorista!$A3339,0)</f>
        <v>5.7876393027566992</v>
      </c>
      <c r="L3339">
        <f>+HLOOKUP(VLOOKUP($B3339,$Q$2:$R$42,2,0),Morosidad_control!$D$4:$AY$101,base_minorista!$A3339,0)</f>
        <v>6.4794290759934796</v>
      </c>
      <c r="M3339">
        <f ca="1">+OFFSET(Capital_2!$D$2,base_minorista!A3339,0)</f>
        <v>3.0772625191593428</v>
      </c>
      <c r="N3339">
        <f>+HLOOKUP(VLOOKUP($B3339,$Q$2:$R$42,2,0),costo_laboral!$E$2:$AZ$99,base_minorista!$A3339,0)</f>
        <v>18.489589491786024</v>
      </c>
      <c r="O3339">
        <f>+HLOOKUP(VLOOKUP($B3339,$Q$2:$R$42,2,0),Participacion2!$D$2:$AO$99,base_minorista!$A3339,0)</f>
        <v>0.108694146937098</v>
      </c>
    </row>
    <row r="3340" spans="1:15" ht="16.5" x14ac:dyDescent="0.3">
      <c r="A3340">
        <v>39</v>
      </c>
      <c r="B3340">
        <v>36</v>
      </c>
      <c r="C3340">
        <v>38</v>
      </c>
      <c r="D3340" s="3">
        <v>42035</v>
      </c>
      <c r="E3340" s="33">
        <v>15</v>
      </c>
      <c r="F3340">
        <v>2</v>
      </c>
      <c r="G3340">
        <f>+HLOOKUP(VLOOKUP($B3340,$Q$2:$R$42,2,0),costos_sf!$D$2:$AY$99,base_minorista!$A3340,0)</f>
        <v>11461255.520270981</v>
      </c>
      <c r="H3340">
        <f>+HLOOKUP(VLOOKUP($B3340,$Q$2:$R$42,2,0),creditos_sf!$D$2:$AY$99,base_minorista!$A3340,0)</f>
        <v>29340182.0734598</v>
      </c>
      <c r="I3340">
        <f>+HLOOKUP(VLOOKUP($B3340,$Q$2:$R$42,2,0),creditos_sf!$D$103:$AY$200,base_minorista!$A3340,0)</f>
        <v>6729792.40786801</v>
      </c>
      <c r="J3340">
        <f>+HLOOKUP(VLOOKUP($B3340,$Q$2:$R$42,2,0),Costo_fondeo!$D$3:$AY$100,base_minorista!$A3340,0)</f>
        <v>5.2638811017292095</v>
      </c>
      <c r="K3340">
        <f>+HLOOKUP(VLOOKUP($B3340,$Q$2:$R$42,2,0),Costo_provisiones!$D$3:$AY$100,base_minorista!$A3340,0)</f>
        <v>5.6726985958476028</v>
      </c>
      <c r="L3340">
        <f>+HLOOKUP(VLOOKUP($B3340,$Q$2:$R$42,2,0),Morosidad_control!$D$4:$AY$101,base_minorista!$A3340,0)</f>
        <v>7.0975487700742397</v>
      </c>
      <c r="M3340">
        <f ca="1">+OFFSET(Capital_2!$D$2,base_minorista!A3340,0)</f>
        <v>3.0663026726799725</v>
      </c>
      <c r="N3340">
        <f>+HLOOKUP(VLOOKUP($B3340,$Q$2:$R$42,2,0),costo_laboral!$E$2:$AZ$99,base_minorista!$A3340,0)</f>
        <v>18.566458391241973</v>
      </c>
      <c r="O3340">
        <f>+HLOOKUP(VLOOKUP($B3340,$Q$2:$R$42,2,0),Participacion2!$D$2:$AO$99,base_minorista!$A3340,0)</f>
        <v>0.10831905657412801</v>
      </c>
    </row>
    <row r="3341" spans="1:15" ht="16.5" x14ac:dyDescent="0.3">
      <c r="A3341">
        <v>40</v>
      </c>
      <c r="B3341">
        <v>36</v>
      </c>
      <c r="C3341">
        <v>39</v>
      </c>
      <c r="D3341" s="3">
        <v>42063</v>
      </c>
      <c r="E3341" s="33">
        <v>15</v>
      </c>
      <c r="F3341">
        <v>2</v>
      </c>
      <c r="G3341">
        <f>+HLOOKUP(VLOOKUP($B3341,$Q$2:$R$42,2,0),costos_sf!$D$2:$AY$99,base_minorista!$A3341,0)</f>
        <v>11389562.569249637</v>
      </c>
      <c r="H3341">
        <f>+HLOOKUP(VLOOKUP($B3341,$Q$2:$R$42,2,0),creditos_sf!$D$2:$AY$99,base_minorista!$A3341,0)</f>
        <v>29282801.925376702</v>
      </c>
      <c r="I3341">
        <f>+HLOOKUP(VLOOKUP($B3341,$Q$2:$R$42,2,0),creditos_sf!$D$103:$AY$200,base_minorista!$A3341,0)</f>
        <v>6589235.2037807796</v>
      </c>
      <c r="J3341">
        <f>+HLOOKUP(VLOOKUP($B3341,$Q$2:$R$42,2,0),Costo_fondeo!$D$3:$AY$100,base_minorista!$A3341,0)</f>
        <v>5.2179605577686416</v>
      </c>
      <c r="K3341">
        <f>+HLOOKUP(VLOOKUP($B3341,$Q$2:$R$42,2,0),Costo_provisiones!$D$3:$AY$100,base_minorista!$A3341,0)</f>
        <v>5.5122685216760274</v>
      </c>
      <c r="L3341">
        <f>+HLOOKUP(VLOOKUP($B3341,$Q$2:$R$42,2,0),Morosidad_control!$D$4:$AY$101,base_minorista!$A3341,0)</f>
        <v>7.0356645069523003</v>
      </c>
      <c r="M3341">
        <f ca="1">+OFFSET(Capital_2!$D$2,base_minorista!A3341,0)</f>
        <v>3.049096647123327</v>
      </c>
      <c r="N3341">
        <f>+HLOOKUP(VLOOKUP($B3341,$Q$2:$R$42,2,0),costo_laboral!$E$2:$AZ$99,base_minorista!$A3341,0)</f>
        <v>18.369378851531632</v>
      </c>
      <c r="O3341">
        <f>+HLOOKUP(VLOOKUP($B3341,$Q$2:$R$42,2,0),Participacion2!$D$2:$AO$99,base_minorista!$A3341,0)</f>
        <v>0.108148694548009</v>
      </c>
    </row>
    <row r="3342" spans="1:15" ht="16.5" x14ac:dyDescent="0.3">
      <c r="A3342">
        <v>41</v>
      </c>
      <c r="B3342">
        <v>36</v>
      </c>
      <c r="C3342">
        <v>40</v>
      </c>
      <c r="D3342" s="3">
        <v>42094</v>
      </c>
      <c r="E3342" s="33">
        <v>15</v>
      </c>
      <c r="F3342">
        <v>2</v>
      </c>
      <c r="G3342">
        <f>+HLOOKUP(VLOOKUP($B3342,$Q$2:$R$42,2,0),costos_sf!$D$2:$AY$99,base_minorista!$A3342,0)</f>
        <v>11330104.171419183</v>
      </c>
      <c r="H3342">
        <f>+HLOOKUP(VLOOKUP($B3342,$Q$2:$R$42,2,0),creditos_sf!$D$2:$AY$99,base_minorista!$A3342,0)</f>
        <v>29545135.3329928</v>
      </c>
      <c r="I3342">
        <f>+HLOOKUP(VLOOKUP($B3342,$Q$2:$R$42,2,0),creditos_sf!$D$103:$AY$200,base_minorista!$A3342,0)</f>
        <v>6332048.2876134701</v>
      </c>
      <c r="J3342">
        <f>+HLOOKUP(VLOOKUP($B3342,$Q$2:$R$42,2,0),Costo_fondeo!$D$3:$AY$100,base_minorista!$A3342,0)</f>
        <v>5.1783107504034378</v>
      </c>
      <c r="K3342">
        <f>+HLOOKUP(VLOOKUP($B3342,$Q$2:$R$42,2,0),Costo_provisiones!$D$3:$AY$100,base_minorista!$A3342,0)</f>
        <v>5.2497932184110976</v>
      </c>
      <c r="L3342">
        <f>+HLOOKUP(VLOOKUP($B3342,$Q$2:$R$42,2,0),Morosidad_control!$D$4:$AY$101,base_minorista!$A3342,0)</f>
        <v>7.6070586908093398</v>
      </c>
      <c r="M3342">
        <f ca="1">+OFFSET(Capital_2!$D$2,base_minorista!A3342,0)</f>
        <v>3.0217281587138265</v>
      </c>
      <c r="N3342">
        <f>+HLOOKUP(VLOOKUP($B3342,$Q$2:$R$42,2,0),costo_laboral!$E$2:$AZ$99,base_minorista!$A3342,0)</f>
        <v>18.397087646389515</v>
      </c>
      <c r="O3342">
        <f>+HLOOKUP(VLOOKUP($B3342,$Q$2:$R$42,2,0),Participacion2!$D$2:$AO$99,base_minorista!$A3342,0)</f>
        <v>0.109287410029517</v>
      </c>
    </row>
    <row r="3343" spans="1:15" ht="16.5" x14ac:dyDescent="0.3">
      <c r="A3343">
        <v>42</v>
      </c>
      <c r="B3343">
        <v>36</v>
      </c>
      <c r="C3343">
        <v>41</v>
      </c>
      <c r="D3343" s="3">
        <v>42124</v>
      </c>
      <c r="E3343" s="33">
        <v>15</v>
      </c>
      <c r="F3343">
        <v>2</v>
      </c>
      <c r="G3343">
        <f>+HLOOKUP(VLOOKUP($B3343,$Q$2:$R$42,2,0),costos_sf!$D$2:$AY$99,base_minorista!$A3343,0)</f>
        <v>11248512.494268768</v>
      </c>
      <c r="H3343">
        <f>+HLOOKUP(VLOOKUP($B3343,$Q$2:$R$42,2,0),creditos_sf!$D$2:$AY$99,base_minorista!$A3343,0)</f>
        <v>29094659.474930197</v>
      </c>
      <c r="I3343">
        <f>+HLOOKUP(VLOOKUP($B3343,$Q$2:$R$42,2,0),creditos_sf!$D$103:$AY$200,base_minorista!$A3343,0)</f>
        <v>6228802.3834757693</v>
      </c>
      <c r="J3343">
        <f>+HLOOKUP(VLOOKUP($B3343,$Q$2:$R$42,2,0),Costo_fondeo!$D$3:$AY$100,base_minorista!$A3343,0)</f>
        <v>5.1397344268903637</v>
      </c>
      <c r="K3343">
        <f>+HLOOKUP(VLOOKUP($B3343,$Q$2:$R$42,2,0),Costo_provisiones!$D$3:$AY$100,base_minorista!$A3343,0)</f>
        <v>4.9128128119036854</v>
      </c>
      <c r="L3343">
        <f>+HLOOKUP(VLOOKUP($B3343,$Q$2:$R$42,2,0),Morosidad_control!$D$4:$AY$101,base_minorista!$A3343,0)</f>
        <v>7.4223949589384404</v>
      </c>
      <c r="M3343">
        <f ca="1">+OFFSET(Capital_2!$D$2,base_minorista!A3343,0)</f>
        <v>3.0029222612045556</v>
      </c>
      <c r="N3343">
        <f>+HLOOKUP(VLOOKUP($B3343,$Q$2:$R$42,2,0),costo_laboral!$E$2:$AZ$99,base_minorista!$A3343,0)</f>
        <v>18.720058099444721</v>
      </c>
      <c r="O3343">
        <f>+HLOOKUP(VLOOKUP($B3343,$Q$2:$R$42,2,0),Participacion2!$D$2:$AO$99,base_minorista!$A3343,0)</f>
        <v>0.10796331132116201</v>
      </c>
    </row>
    <row r="3344" spans="1:15" ht="16.5" x14ac:dyDescent="0.3">
      <c r="A3344">
        <v>43</v>
      </c>
      <c r="B3344">
        <v>36</v>
      </c>
      <c r="C3344">
        <v>42</v>
      </c>
      <c r="D3344" s="3">
        <v>42155</v>
      </c>
      <c r="E3344" s="33">
        <v>15</v>
      </c>
      <c r="F3344">
        <v>2</v>
      </c>
      <c r="G3344">
        <f>+HLOOKUP(VLOOKUP($B3344,$Q$2:$R$42,2,0),costos_sf!$D$2:$AY$99,base_minorista!$A3344,0)</f>
        <v>11216169.772584932</v>
      </c>
      <c r="H3344">
        <f>+HLOOKUP(VLOOKUP($B3344,$Q$2:$R$42,2,0),creditos_sf!$D$2:$AY$99,base_minorista!$A3344,0)</f>
        <v>29097638.9057477</v>
      </c>
      <c r="I3344">
        <f>+HLOOKUP(VLOOKUP($B3344,$Q$2:$R$42,2,0),creditos_sf!$D$103:$AY$200,base_minorista!$A3344,0)</f>
        <v>6157976.5980617702</v>
      </c>
      <c r="J3344">
        <f>+HLOOKUP(VLOOKUP($B3344,$Q$2:$R$42,2,0),Costo_fondeo!$D$3:$AY$100,base_minorista!$A3344,0)</f>
        <v>5.0761922323151127</v>
      </c>
      <c r="K3344">
        <f>+HLOOKUP(VLOOKUP($B3344,$Q$2:$R$42,2,0),Costo_provisiones!$D$3:$AY$100,base_minorista!$A3344,0)</f>
        <v>4.6820630629635538</v>
      </c>
      <c r="L3344">
        <f>+HLOOKUP(VLOOKUP($B3344,$Q$2:$R$42,2,0),Morosidad_control!$D$4:$AY$101,base_minorista!$A3344,0)</f>
        <v>7.8727797534693797</v>
      </c>
      <c r="M3344">
        <f ca="1">+OFFSET(Capital_2!$D$2,base_minorista!A3344,0)</f>
        <v>2.9913163210576634</v>
      </c>
      <c r="N3344">
        <f>+HLOOKUP(VLOOKUP($B3344,$Q$2:$R$42,2,0),costo_laboral!$E$2:$AZ$99,base_minorista!$A3344,0)</f>
        <v>19.166181261325903</v>
      </c>
      <c r="O3344">
        <f>+HLOOKUP(VLOOKUP($B3344,$Q$2:$R$42,2,0),Participacion2!$D$2:$AO$99,base_minorista!$A3344,0)</f>
        <v>0.10820605737575301</v>
      </c>
    </row>
    <row r="3345" spans="1:15" ht="16.5" x14ac:dyDescent="0.3">
      <c r="A3345">
        <v>44</v>
      </c>
      <c r="B3345">
        <v>36</v>
      </c>
      <c r="C3345">
        <v>43</v>
      </c>
      <c r="D3345" s="3">
        <v>42185</v>
      </c>
      <c r="E3345" s="33">
        <v>15</v>
      </c>
      <c r="F3345">
        <v>2</v>
      </c>
      <c r="G3345">
        <f>+HLOOKUP(VLOOKUP($B3345,$Q$2:$R$42,2,0),costos_sf!$D$2:$AY$99,base_minorista!$A3345,0)</f>
        <v>11423655.625578627</v>
      </c>
      <c r="H3345">
        <f>+HLOOKUP(VLOOKUP($B3345,$Q$2:$R$42,2,0),creditos_sf!$D$2:$AY$99,base_minorista!$A3345,0)</f>
        <v>29277256.779610898</v>
      </c>
      <c r="I3345">
        <f>+HLOOKUP(VLOOKUP($B3345,$Q$2:$R$42,2,0),creditos_sf!$D$103:$AY$200,base_minorista!$A3345,0)</f>
        <v>6016908.9563810304</v>
      </c>
      <c r="J3345">
        <f>+HLOOKUP(VLOOKUP($B3345,$Q$2:$R$42,2,0),Costo_fondeo!$D$3:$AY$100,base_minorista!$A3345,0)</f>
        <v>5.0222867938258409</v>
      </c>
      <c r="K3345">
        <f>+HLOOKUP(VLOOKUP($B3345,$Q$2:$R$42,2,0),Costo_provisiones!$D$3:$AY$100,base_minorista!$A3345,0)</f>
        <v>4.7126551487722237</v>
      </c>
      <c r="L3345">
        <f>+HLOOKUP(VLOOKUP($B3345,$Q$2:$R$42,2,0),Morosidad_control!$D$4:$AY$101,base_minorista!$A3345,0)</f>
        <v>8.1877847356196405</v>
      </c>
      <c r="M3345">
        <f ca="1">+OFFSET(Capital_2!$D$2,base_minorista!A3345,0)</f>
        <v>2.9626797769382383</v>
      </c>
      <c r="N3345">
        <f>+HLOOKUP(VLOOKUP($B3345,$Q$2:$R$42,2,0),costo_laboral!$E$2:$AZ$99,base_minorista!$A3345,0)</f>
        <v>19.672517765948193</v>
      </c>
      <c r="O3345">
        <f>+HLOOKUP(VLOOKUP($B3345,$Q$2:$R$42,2,0),Participacion2!$D$2:$AO$99,base_minorista!$A3345,0)</f>
        <v>0.11035105003628801</v>
      </c>
    </row>
    <row r="3346" spans="1:15" ht="16.5" x14ac:dyDescent="0.3">
      <c r="A3346">
        <v>45</v>
      </c>
      <c r="B3346">
        <v>36</v>
      </c>
      <c r="C3346">
        <v>44</v>
      </c>
      <c r="D3346" s="3">
        <v>42216</v>
      </c>
      <c r="E3346" s="33">
        <v>15</v>
      </c>
      <c r="F3346">
        <v>2</v>
      </c>
      <c r="G3346">
        <f>+HLOOKUP(VLOOKUP($B3346,$Q$2:$R$42,2,0),costos_sf!$D$2:$AY$99,base_minorista!$A3346,0)</f>
        <v>11505779.862090956</v>
      </c>
      <c r="H3346">
        <f>+HLOOKUP(VLOOKUP($B3346,$Q$2:$R$42,2,0),creditos_sf!$D$2:$AY$99,base_minorista!$A3346,0)</f>
        <v>29099908.4814291</v>
      </c>
      <c r="I3346">
        <f>+HLOOKUP(VLOOKUP($B3346,$Q$2:$R$42,2,0),creditos_sf!$D$103:$AY$200,base_minorista!$A3346,0)</f>
        <v>5954820.1164677804</v>
      </c>
      <c r="J3346">
        <f>+HLOOKUP(VLOOKUP($B3346,$Q$2:$R$42,2,0),Costo_fondeo!$D$3:$AY$100,base_minorista!$A3346,0)</f>
        <v>4.9665952920226459</v>
      </c>
      <c r="K3346">
        <f>+HLOOKUP(VLOOKUP($B3346,$Q$2:$R$42,2,0),Costo_provisiones!$D$3:$AY$100,base_minorista!$A3346,0)</f>
        <v>5.0169028666850126</v>
      </c>
      <c r="L3346">
        <f>+HLOOKUP(VLOOKUP($B3346,$Q$2:$R$42,2,0),Morosidad_control!$D$4:$AY$101,base_minorista!$A3346,0)</f>
        <v>8.43317619729401</v>
      </c>
      <c r="M3346">
        <f ca="1">+OFFSET(Capital_2!$D$2,base_minorista!A3346,0)</f>
        <v>2.9172838879084302</v>
      </c>
      <c r="N3346">
        <f>+HLOOKUP(VLOOKUP($B3346,$Q$2:$R$42,2,0),costo_laboral!$E$2:$AZ$99,base_minorista!$A3346,0)</f>
        <v>19.954516559239039</v>
      </c>
      <c r="O3346">
        <f>+HLOOKUP(VLOOKUP($B3346,$Q$2:$R$42,2,0),Participacion2!$D$2:$AO$99,base_minorista!$A3346,0)</f>
        <v>0.10981885392383001</v>
      </c>
    </row>
    <row r="3347" spans="1:15" ht="16.5" x14ac:dyDescent="0.3">
      <c r="A3347">
        <v>46</v>
      </c>
      <c r="B3347">
        <v>36</v>
      </c>
      <c r="C3347">
        <v>45</v>
      </c>
      <c r="D3347" s="3">
        <v>42247</v>
      </c>
      <c r="E3347" s="33">
        <v>15</v>
      </c>
      <c r="F3347">
        <v>2</v>
      </c>
      <c r="G3347">
        <f>+HLOOKUP(VLOOKUP($B3347,$Q$2:$R$42,2,0),costos_sf!$D$2:$AY$99,base_minorista!$A3347,0)</f>
        <v>11674420.84261208</v>
      </c>
      <c r="H3347">
        <f>+HLOOKUP(VLOOKUP($B3347,$Q$2:$R$42,2,0),creditos_sf!$D$2:$AY$99,base_minorista!$A3347,0)</f>
        <v>28807898.225940898</v>
      </c>
      <c r="I3347">
        <f>+HLOOKUP(VLOOKUP($B3347,$Q$2:$R$42,2,0),creditos_sf!$D$103:$AY$200,base_minorista!$A3347,0)</f>
        <v>5574269.1081597107</v>
      </c>
      <c r="J3347">
        <f>+HLOOKUP(VLOOKUP($B3347,$Q$2:$R$42,2,0),Costo_fondeo!$D$3:$AY$100,base_minorista!$A3347,0)</f>
        <v>4.9263831095759372</v>
      </c>
      <c r="K3347">
        <f>+HLOOKUP(VLOOKUP($B3347,$Q$2:$R$42,2,0),Costo_provisiones!$D$3:$AY$100,base_minorista!$A3347,0)</f>
        <v>5.2610636805332307</v>
      </c>
      <c r="L3347">
        <f>+HLOOKUP(VLOOKUP($B3347,$Q$2:$R$42,2,0),Morosidad_control!$D$4:$AY$101,base_minorista!$A3347,0)</f>
        <v>10.036725283366501</v>
      </c>
      <c r="M3347">
        <f ca="1">+OFFSET(Capital_2!$D$2,base_minorista!A3347,0)</f>
        <v>2.8874106541141011</v>
      </c>
      <c r="N3347">
        <f>+HLOOKUP(VLOOKUP($B3347,$Q$2:$R$42,2,0),costo_laboral!$E$2:$AZ$99,base_minorista!$A3347,0)</f>
        <v>20.896844963483975</v>
      </c>
      <c r="O3347">
        <f>+HLOOKUP(VLOOKUP($B3347,$Q$2:$R$42,2,0),Participacion2!$D$2:$AO$99,base_minorista!$A3347,0)</f>
        <v>0.108947232722447</v>
      </c>
    </row>
    <row r="3348" spans="1:15" ht="16.5" x14ac:dyDescent="0.3">
      <c r="A3348">
        <v>47</v>
      </c>
      <c r="B3348">
        <v>36</v>
      </c>
      <c r="C3348">
        <v>46</v>
      </c>
      <c r="D3348" s="3">
        <v>42277</v>
      </c>
      <c r="E3348" s="33">
        <v>15</v>
      </c>
      <c r="F3348">
        <v>2</v>
      </c>
      <c r="G3348">
        <f>+HLOOKUP(VLOOKUP($B3348,$Q$2:$R$42,2,0),costos_sf!$D$2:$AY$99,base_minorista!$A3348,0)</f>
        <v>12022820.524231158</v>
      </c>
      <c r="H3348">
        <f>+HLOOKUP(VLOOKUP($B3348,$Q$2:$R$42,2,0),creditos_sf!$D$2:$AY$99,base_minorista!$A3348,0)</f>
        <v>27371939.456607401</v>
      </c>
      <c r="I3348">
        <f>+HLOOKUP(VLOOKUP($B3348,$Q$2:$R$42,2,0),creditos_sf!$D$103:$AY$200,base_minorista!$A3348,0)</f>
        <v>5510928.1629852699</v>
      </c>
      <c r="J3348">
        <f>+HLOOKUP(VLOOKUP($B3348,$Q$2:$R$42,2,0),Costo_fondeo!$D$3:$AY$100,base_minorista!$A3348,0)</f>
        <v>4.8705234023674375</v>
      </c>
      <c r="K3348">
        <f>+HLOOKUP(VLOOKUP($B3348,$Q$2:$R$42,2,0),Costo_provisiones!$D$3:$AY$100,base_minorista!$A3348,0)</f>
        <v>5.6017391366395346</v>
      </c>
      <c r="L3348">
        <f>+HLOOKUP(VLOOKUP($B3348,$Q$2:$R$42,2,0),Morosidad_control!$D$4:$AY$101,base_minorista!$A3348,0)</f>
        <v>6.6205175214788898</v>
      </c>
      <c r="M3348">
        <f ca="1">+OFFSET(Capital_2!$D$2,base_minorista!A3348,0)</f>
        <v>2.8604428107092303</v>
      </c>
      <c r="N3348">
        <f>+HLOOKUP(VLOOKUP($B3348,$Q$2:$R$42,2,0),costo_laboral!$E$2:$AZ$99,base_minorista!$A3348,0)</f>
        <v>22.965850152924773</v>
      </c>
      <c r="O3348">
        <f>+HLOOKUP(VLOOKUP($B3348,$Q$2:$R$42,2,0),Participacion2!$D$2:$AO$99,base_minorista!$A3348,0)</f>
        <v>0.103472935063694</v>
      </c>
    </row>
    <row r="3349" spans="1:15" ht="16.5" x14ac:dyDescent="0.3">
      <c r="A3349">
        <v>48</v>
      </c>
      <c r="B3349">
        <v>36</v>
      </c>
      <c r="C3349">
        <v>47</v>
      </c>
      <c r="D3349" s="3">
        <v>42308</v>
      </c>
      <c r="E3349" s="33">
        <v>15</v>
      </c>
      <c r="F3349">
        <v>2</v>
      </c>
      <c r="G3349">
        <f>+HLOOKUP(VLOOKUP($B3349,$Q$2:$R$42,2,0),costos_sf!$D$2:$AY$99,base_minorista!$A3349,0)</f>
        <v>12293820.346411085</v>
      </c>
      <c r="H3349">
        <f>+HLOOKUP(VLOOKUP($B3349,$Q$2:$R$42,2,0),creditos_sf!$D$2:$AY$99,base_minorista!$A3349,0)</f>
        <v>27941908.665860601</v>
      </c>
      <c r="I3349">
        <f>+HLOOKUP(VLOOKUP($B3349,$Q$2:$R$42,2,0),creditos_sf!$D$103:$AY$200,base_minorista!$A3349,0)</f>
        <v>5177325.4785075495</v>
      </c>
      <c r="J3349">
        <f>+HLOOKUP(VLOOKUP($B3349,$Q$2:$R$42,2,0),Costo_fondeo!$D$3:$AY$100,base_minorista!$A3349,0)</f>
        <v>4.8579976010903136</v>
      </c>
      <c r="K3349">
        <f>+HLOOKUP(VLOOKUP($B3349,$Q$2:$R$42,2,0),Costo_provisiones!$D$3:$AY$100,base_minorista!$A3349,0)</f>
        <v>5.958140703447584</v>
      </c>
      <c r="L3349">
        <f>+HLOOKUP(VLOOKUP($B3349,$Q$2:$R$42,2,0),Morosidad_control!$D$4:$AY$101,base_minorista!$A3349,0)</f>
        <v>7.1567255744912099</v>
      </c>
      <c r="M3349">
        <f ca="1">+OFFSET(Capital_2!$D$2,base_minorista!A3349,0)</f>
        <v>2.8360712606451561</v>
      </c>
      <c r="N3349">
        <f>+HLOOKUP(VLOOKUP($B3349,$Q$2:$R$42,2,0),costo_laboral!$E$2:$AZ$99,base_minorista!$A3349,0)</f>
        <v>22.747811070291409</v>
      </c>
      <c r="O3349">
        <f>+HLOOKUP(VLOOKUP($B3349,$Q$2:$R$42,2,0),Participacion2!$D$2:$AO$99,base_minorista!$A3349,0)</f>
        <v>0.104949532762908</v>
      </c>
    </row>
    <row r="3350" spans="1:15" ht="16.5" x14ac:dyDescent="0.3">
      <c r="A3350">
        <v>49</v>
      </c>
      <c r="B3350">
        <v>36</v>
      </c>
      <c r="C3350">
        <v>48</v>
      </c>
      <c r="D3350" s="3">
        <v>42338</v>
      </c>
      <c r="E3350" s="33">
        <v>15</v>
      </c>
      <c r="F3350">
        <v>2</v>
      </c>
      <c r="G3350">
        <f>+HLOOKUP(VLOOKUP($B3350,$Q$2:$R$42,2,0),costos_sf!$D$2:$AY$99,base_minorista!$A3350,0)</f>
        <v>12519624.050928289</v>
      </c>
      <c r="H3350">
        <f>+HLOOKUP(VLOOKUP($B3350,$Q$2:$R$42,2,0),creditos_sf!$D$2:$AY$99,base_minorista!$A3350,0)</f>
        <v>28416876.2943841</v>
      </c>
      <c r="I3350">
        <f>+HLOOKUP(VLOOKUP($B3350,$Q$2:$R$42,2,0),creditos_sf!$D$103:$AY$200,base_minorista!$A3350,0)</f>
        <v>4849456.52604804</v>
      </c>
      <c r="J3350">
        <f>+HLOOKUP(VLOOKUP($B3350,$Q$2:$R$42,2,0),Costo_fondeo!$D$3:$AY$100,base_minorista!$A3350,0)</f>
        <v>4.8447130133305318</v>
      </c>
      <c r="K3350">
        <f>+HLOOKUP(VLOOKUP($B3350,$Q$2:$R$42,2,0),Costo_provisiones!$D$3:$AY$100,base_minorista!$A3350,0)</f>
        <v>6.6549323112626251</v>
      </c>
      <c r="L3350">
        <f>+HLOOKUP(VLOOKUP($B3350,$Q$2:$R$42,2,0),Morosidad_control!$D$4:$AY$101,base_minorista!$A3350,0)</f>
        <v>7.5583689396235298</v>
      </c>
      <c r="M3350">
        <f ca="1">+OFFSET(Capital_2!$D$2,base_minorista!A3350,0)</f>
        <v>2.8102228331623054</v>
      </c>
      <c r="N3350">
        <f>+HLOOKUP(VLOOKUP($B3350,$Q$2:$R$42,2,0),costo_laboral!$E$2:$AZ$99,base_minorista!$A3350,0)</f>
        <v>21.746451865741232</v>
      </c>
      <c r="O3350">
        <f>+HLOOKUP(VLOOKUP($B3350,$Q$2:$R$42,2,0),Participacion2!$D$2:$AO$99,base_minorista!$A3350,0)</f>
        <v>0.107280891734262</v>
      </c>
    </row>
    <row r="3351" spans="1:15" ht="16.5" x14ac:dyDescent="0.3">
      <c r="A3351">
        <v>50</v>
      </c>
      <c r="B3351">
        <v>36</v>
      </c>
      <c r="C3351">
        <v>49</v>
      </c>
      <c r="D3351" s="3">
        <v>42369</v>
      </c>
      <c r="E3351" s="33">
        <v>15</v>
      </c>
      <c r="F3351">
        <v>2</v>
      </c>
      <c r="G3351">
        <f>+HLOOKUP(VLOOKUP($B3351,$Q$2:$R$42,2,0),costos_sf!$D$2:$AY$99,base_minorista!$A3351,0)</f>
        <v>13399580.293128997</v>
      </c>
      <c r="H3351">
        <f>+HLOOKUP(VLOOKUP($B3351,$Q$2:$R$42,2,0),creditos_sf!$D$2:$AY$99,base_minorista!$A3351,0)</f>
        <v>29590306.917789999</v>
      </c>
      <c r="I3351">
        <f>+HLOOKUP(VLOOKUP($B3351,$Q$2:$R$42,2,0),creditos_sf!$D$103:$AY$200,base_minorista!$A3351,0)</f>
        <v>5514587.9288764903</v>
      </c>
      <c r="J3351">
        <f>+HLOOKUP(VLOOKUP($B3351,$Q$2:$R$42,2,0),Costo_fondeo!$D$3:$AY$100,base_minorista!$A3351,0)</f>
        <v>4.816044225873477</v>
      </c>
      <c r="K3351">
        <f>+HLOOKUP(VLOOKUP($B3351,$Q$2:$R$42,2,0),Costo_provisiones!$D$3:$AY$100,base_minorista!$A3351,0)</f>
        <v>6.5727600156689059</v>
      </c>
      <c r="L3351">
        <f>+HLOOKUP(VLOOKUP($B3351,$Q$2:$R$42,2,0),Morosidad_control!$D$4:$AY$101,base_minorista!$A3351,0)</f>
        <v>8.2608628983151604</v>
      </c>
      <c r="M3351">
        <f ca="1">+OFFSET(Capital_2!$D$2,base_minorista!A3351,0)</f>
        <v>2.789179696006852</v>
      </c>
      <c r="N3351">
        <f>+HLOOKUP(VLOOKUP($B3351,$Q$2:$R$42,2,0),costo_laboral!$E$2:$AZ$99,base_minorista!$A3351,0)</f>
        <v>21.30682624967227</v>
      </c>
      <c r="O3351">
        <f>+HLOOKUP(VLOOKUP($B3351,$Q$2:$R$42,2,0),Participacion2!$D$2:$AO$99,base_minorista!$A3351,0)</f>
        <v>0.112030222095038</v>
      </c>
    </row>
    <row r="3352" spans="1:15" ht="16.5" x14ac:dyDescent="0.3">
      <c r="A3352">
        <v>51</v>
      </c>
      <c r="B3352">
        <v>36</v>
      </c>
      <c r="C3352">
        <v>50</v>
      </c>
      <c r="D3352" s="3">
        <v>42400</v>
      </c>
      <c r="E3352" s="33">
        <v>16</v>
      </c>
      <c r="F3352">
        <v>2</v>
      </c>
      <c r="G3352">
        <f>+HLOOKUP(VLOOKUP($B3352,$Q$2:$R$42,2,0),costos_sf!$D$2:$AY$99,base_minorista!$A3352,0)</f>
        <v>13344172.187840976</v>
      </c>
      <c r="H3352">
        <f>+HLOOKUP(VLOOKUP($B3352,$Q$2:$R$42,2,0),creditos_sf!$D$2:$AY$99,base_minorista!$A3352,0)</f>
        <v>29565740.330790799</v>
      </c>
      <c r="I3352">
        <f>+HLOOKUP(VLOOKUP($B3352,$Q$2:$R$42,2,0),creditos_sf!$D$103:$AY$200,base_minorista!$A3352,0)</f>
        <v>5189845.4719227906</v>
      </c>
      <c r="J3352">
        <f>+HLOOKUP(VLOOKUP($B3352,$Q$2:$R$42,2,0),Costo_fondeo!$D$3:$AY$100,base_minorista!$A3352,0)</f>
        <v>4.8044354843426564</v>
      </c>
      <c r="K3352">
        <f>+HLOOKUP(VLOOKUP($B3352,$Q$2:$R$42,2,0),Costo_provisiones!$D$3:$AY$100,base_minorista!$A3352,0)</f>
        <v>6.7687686524770934</v>
      </c>
      <c r="L3352">
        <f>+HLOOKUP(VLOOKUP($B3352,$Q$2:$R$42,2,0),Morosidad_control!$D$4:$AY$101,base_minorista!$A3352,0)</f>
        <v>7.5975808458752496</v>
      </c>
      <c r="M3352">
        <f ca="1">+OFFSET(Capital_2!$D$2,base_minorista!A3352,0)</f>
        <v>2.7880675647391326</v>
      </c>
      <c r="N3352">
        <f>+HLOOKUP(VLOOKUP($B3352,$Q$2:$R$42,2,0),costo_laboral!$E$2:$AZ$99,base_minorista!$A3352,0)</f>
        <v>21.28293300961635</v>
      </c>
      <c r="O3352">
        <f>+HLOOKUP(VLOOKUP($B3352,$Q$2:$R$42,2,0),Participacion2!$D$2:$AO$99,base_minorista!$A3352,0)</f>
        <v>0.111604559833023</v>
      </c>
    </row>
    <row r="3353" spans="1:15" ht="16.5" x14ac:dyDescent="0.3">
      <c r="A3353">
        <v>52</v>
      </c>
      <c r="B3353">
        <v>36</v>
      </c>
      <c r="C3353">
        <v>51</v>
      </c>
      <c r="D3353" s="3">
        <v>42429</v>
      </c>
      <c r="E3353" s="33">
        <v>16</v>
      </c>
      <c r="F3353">
        <v>2</v>
      </c>
      <c r="G3353">
        <f>+HLOOKUP(VLOOKUP($B3353,$Q$2:$R$42,2,0),costos_sf!$D$2:$AY$99,base_minorista!$A3353,0)</f>
        <v>13461459.004380297</v>
      </c>
      <c r="H3353">
        <f>+HLOOKUP(VLOOKUP($B3353,$Q$2:$R$42,2,0),creditos_sf!$D$2:$AY$99,base_minorista!$A3353,0)</f>
        <v>29918162.0196236</v>
      </c>
      <c r="I3353">
        <f>+HLOOKUP(VLOOKUP($B3353,$Q$2:$R$42,2,0),creditos_sf!$D$103:$AY$200,base_minorista!$A3353,0)</f>
        <v>5088695.6337371506</v>
      </c>
      <c r="J3353">
        <f>+HLOOKUP(VLOOKUP($B3353,$Q$2:$R$42,2,0),Costo_fondeo!$D$3:$AY$100,base_minorista!$A3353,0)</f>
        <v>4.8305429691250206</v>
      </c>
      <c r="K3353">
        <f>+HLOOKUP(VLOOKUP($B3353,$Q$2:$R$42,2,0),Costo_provisiones!$D$3:$AY$100,base_minorista!$A3353,0)</f>
        <v>6.8310382136660612</v>
      </c>
      <c r="L3353">
        <f>+HLOOKUP(VLOOKUP($B3353,$Q$2:$R$42,2,0),Morosidad_control!$D$4:$AY$101,base_minorista!$A3353,0)</f>
        <v>7.8846068999672596</v>
      </c>
      <c r="M3353">
        <f ca="1">+OFFSET(Capital_2!$D$2,base_minorista!A3353,0)</f>
        <v>2.8101212764635846</v>
      </c>
      <c r="N3353">
        <f>+HLOOKUP(VLOOKUP($B3353,$Q$2:$R$42,2,0),costo_laboral!$E$2:$AZ$99,base_minorista!$A3353,0)</f>
        <v>21.18788160346385</v>
      </c>
      <c r="O3353">
        <f>+HLOOKUP(VLOOKUP($B3353,$Q$2:$R$42,2,0),Participacion2!$D$2:$AO$99,base_minorista!$A3353,0)</f>
        <v>0.112777625275298</v>
      </c>
    </row>
    <row r="3354" spans="1:15" ht="16.5" x14ac:dyDescent="0.3">
      <c r="A3354">
        <v>53</v>
      </c>
      <c r="B3354">
        <v>36</v>
      </c>
      <c r="C3354">
        <v>52</v>
      </c>
      <c r="D3354" s="3">
        <v>42460</v>
      </c>
      <c r="E3354" s="33">
        <v>16</v>
      </c>
      <c r="F3354">
        <v>2</v>
      </c>
      <c r="G3354">
        <f>+HLOOKUP(VLOOKUP($B3354,$Q$2:$R$42,2,0),costos_sf!$D$2:$AY$99,base_minorista!$A3354,0)</f>
        <v>13540129.012182731</v>
      </c>
      <c r="H3354">
        <f>+HLOOKUP(VLOOKUP($B3354,$Q$2:$R$42,2,0),creditos_sf!$D$2:$AY$99,base_minorista!$A3354,0)</f>
        <v>30160518.788274799</v>
      </c>
      <c r="I3354">
        <f>+HLOOKUP(VLOOKUP($B3354,$Q$2:$R$42,2,0),creditos_sf!$D$103:$AY$200,base_minorista!$A3354,0)</f>
        <v>4988031.5551870698</v>
      </c>
      <c r="J3354">
        <f>+HLOOKUP(VLOOKUP($B3354,$Q$2:$R$42,2,0),Costo_fondeo!$D$3:$AY$100,base_minorista!$A3354,0)</f>
        <v>4.8104075496560945</v>
      </c>
      <c r="K3354">
        <f>+HLOOKUP(VLOOKUP($B3354,$Q$2:$R$42,2,0),Costo_provisiones!$D$3:$AY$100,base_minorista!$A3354,0)</f>
        <v>6.9971432143496157</v>
      </c>
      <c r="L3354">
        <f>+HLOOKUP(VLOOKUP($B3354,$Q$2:$R$42,2,0),Morosidad_control!$D$4:$AY$101,base_minorista!$A3354,0)</f>
        <v>7.8518185882271503</v>
      </c>
      <c r="M3354">
        <f ca="1">+OFFSET(Capital_2!$D$2,base_minorista!A3354,0)</f>
        <v>2.8489018213335102</v>
      </c>
      <c r="N3354">
        <f>+HLOOKUP(VLOOKUP($B3354,$Q$2:$R$42,2,0),costo_laboral!$E$2:$AZ$99,base_minorista!$A3354,0)</f>
        <v>21.26142996822357</v>
      </c>
      <c r="O3354">
        <f>+HLOOKUP(VLOOKUP($B3354,$Q$2:$R$42,2,0),Participacion2!$D$2:$AO$99,base_minorista!$A3354,0)</f>
        <v>0.113589876736624</v>
      </c>
    </row>
    <row r="3355" spans="1:15" ht="16.5" x14ac:dyDescent="0.3">
      <c r="A3355">
        <v>54</v>
      </c>
      <c r="B3355">
        <v>36</v>
      </c>
      <c r="C3355">
        <v>53</v>
      </c>
      <c r="D3355" s="3">
        <v>42490</v>
      </c>
      <c r="E3355" s="33">
        <v>16</v>
      </c>
      <c r="F3355">
        <v>2</v>
      </c>
      <c r="G3355">
        <f>+HLOOKUP(VLOOKUP($B3355,$Q$2:$R$42,2,0),costos_sf!$D$2:$AY$99,base_minorista!$A3355,0)</f>
        <v>13582600.537935382</v>
      </c>
      <c r="H3355">
        <f>+HLOOKUP(VLOOKUP($B3355,$Q$2:$R$42,2,0),creditos_sf!$D$2:$AY$99,base_minorista!$A3355,0)</f>
        <v>30499363.120980497</v>
      </c>
      <c r="I3355">
        <f>+HLOOKUP(VLOOKUP($B3355,$Q$2:$R$42,2,0),creditos_sf!$D$103:$AY$200,base_minorista!$A3355,0)</f>
        <v>5090821.1955069499</v>
      </c>
      <c r="J3355">
        <f>+HLOOKUP(VLOOKUP($B3355,$Q$2:$R$42,2,0),Costo_fondeo!$D$3:$AY$100,base_minorista!$A3355,0)</f>
        <v>4.7420593854898572</v>
      </c>
      <c r="K3355">
        <f>+HLOOKUP(VLOOKUP($B3355,$Q$2:$R$42,2,0),Costo_provisiones!$D$3:$AY$100,base_minorista!$A3355,0)</f>
        <v>6.9997917780241519</v>
      </c>
      <c r="L3355">
        <f>+HLOOKUP(VLOOKUP($B3355,$Q$2:$R$42,2,0),Morosidad_control!$D$4:$AY$101,base_minorista!$A3355,0)</f>
        <v>8.0084086617103107</v>
      </c>
      <c r="M3355">
        <f ca="1">+OFFSET(Capital_2!$D$2,base_minorista!A3355,0)</f>
        <v>2.8814923639740782</v>
      </c>
      <c r="N3355">
        <f>+HLOOKUP(VLOOKUP($B3355,$Q$2:$R$42,2,0),costo_laboral!$E$2:$AZ$99,base_minorista!$A3355,0)</f>
        <v>21.138302185166594</v>
      </c>
      <c r="O3355">
        <f>+HLOOKUP(VLOOKUP($B3355,$Q$2:$R$42,2,0),Participacion2!$D$2:$AO$99,base_minorista!$A3355,0)</f>
        <v>0.11451033170434199</v>
      </c>
    </row>
    <row r="3356" spans="1:15" ht="16.5" x14ac:dyDescent="0.3">
      <c r="A3356">
        <v>55</v>
      </c>
      <c r="B3356">
        <v>36</v>
      </c>
      <c r="C3356">
        <v>54</v>
      </c>
      <c r="D3356" s="3">
        <v>42521</v>
      </c>
      <c r="E3356" s="33">
        <v>16</v>
      </c>
      <c r="F3356">
        <v>2</v>
      </c>
      <c r="G3356">
        <f>+HLOOKUP(VLOOKUP($B3356,$Q$2:$R$42,2,0),costos_sf!$D$2:$AY$99,base_minorista!$A3356,0)</f>
        <v>13409962.295296555</v>
      </c>
      <c r="H3356">
        <f>+HLOOKUP(VLOOKUP($B3356,$Q$2:$R$42,2,0),creditos_sf!$D$2:$AY$99,base_minorista!$A3356,0)</f>
        <v>30900222.045022801</v>
      </c>
      <c r="I3356">
        <f>+HLOOKUP(VLOOKUP($B3356,$Q$2:$R$42,2,0),creditos_sf!$D$103:$AY$200,base_minorista!$A3356,0)</f>
        <v>5050930.4776691599</v>
      </c>
      <c r="J3356">
        <f>+HLOOKUP(VLOOKUP($B3356,$Q$2:$R$42,2,0),Costo_fondeo!$D$3:$AY$100,base_minorista!$A3356,0)</f>
        <v>4.7438141074670011</v>
      </c>
      <c r="K3356">
        <f>+HLOOKUP(VLOOKUP($B3356,$Q$2:$R$42,2,0),Costo_provisiones!$D$3:$AY$100,base_minorista!$A3356,0)</f>
        <v>6.46098344090632</v>
      </c>
      <c r="L3356">
        <f>+HLOOKUP(VLOOKUP($B3356,$Q$2:$R$42,2,0),Morosidad_control!$D$4:$AY$101,base_minorista!$A3356,0)</f>
        <v>7.9375751259091603</v>
      </c>
      <c r="M3356">
        <f ca="1">+OFFSET(Capital_2!$D$2,base_minorista!A3356,0)</f>
        <v>2.9184975362021124</v>
      </c>
      <c r="N3356">
        <f>+HLOOKUP(VLOOKUP($B3356,$Q$2:$R$42,2,0),costo_laboral!$E$2:$AZ$99,base_minorista!$A3356,0)</f>
        <v>21.074919466847238</v>
      </c>
      <c r="O3356">
        <f>+HLOOKUP(VLOOKUP($B3356,$Q$2:$R$42,2,0),Participacion2!$D$2:$AO$99,base_minorista!$A3356,0)</f>
        <v>0.116100550939395</v>
      </c>
    </row>
    <row r="3357" spans="1:15" ht="16.5" x14ac:dyDescent="0.3">
      <c r="A3357">
        <v>56</v>
      </c>
      <c r="B3357">
        <v>36</v>
      </c>
      <c r="C3357">
        <v>55</v>
      </c>
      <c r="D3357" s="3">
        <v>42551</v>
      </c>
      <c r="E3357" s="33">
        <v>16</v>
      </c>
      <c r="F3357">
        <v>2</v>
      </c>
      <c r="G3357">
        <f>+HLOOKUP(VLOOKUP($B3357,$Q$2:$R$42,2,0),costos_sf!$D$2:$AY$99,base_minorista!$A3357,0)</f>
        <v>13374584.659826819</v>
      </c>
      <c r="H3357">
        <f>+HLOOKUP(VLOOKUP($B3357,$Q$2:$R$42,2,0),creditos_sf!$D$2:$AY$99,base_minorista!$A3357,0)</f>
        <v>31426535.875364199</v>
      </c>
      <c r="I3357">
        <f>+HLOOKUP(VLOOKUP($B3357,$Q$2:$R$42,2,0),creditos_sf!$D$103:$AY$200,base_minorista!$A3357,0)</f>
        <v>5009309.38135943</v>
      </c>
      <c r="J3357">
        <f>+HLOOKUP(VLOOKUP($B3357,$Q$2:$R$42,2,0),Costo_fondeo!$D$3:$AY$100,base_minorista!$A3357,0)</f>
        <v>4.7393756349973888</v>
      </c>
      <c r="K3357">
        <f>+HLOOKUP(VLOOKUP($B3357,$Q$2:$R$42,2,0),Costo_provisiones!$D$3:$AY$100,base_minorista!$A3357,0)</f>
        <v>6.4322767539444357</v>
      </c>
      <c r="L3357">
        <f>+HLOOKUP(VLOOKUP($B3357,$Q$2:$R$42,2,0),Morosidad_control!$D$4:$AY$101,base_minorista!$A3357,0)</f>
        <v>7.3361605576850701</v>
      </c>
      <c r="M3357">
        <f ca="1">+OFFSET(Capital_2!$D$2,base_minorista!A3357,0)</f>
        <v>2.9650713359667673</v>
      </c>
      <c r="N3357">
        <f>+HLOOKUP(VLOOKUP($B3357,$Q$2:$R$42,2,0),costo_laboral!$E$2:$AZ$99,base_minorista!$A3357,0)</f>
        <v>21.189469980077774</v>
      </c>
      <c r="O3357">
        <f>+HLOOKUP(VLOOKUP($B3357,$Q$2:$R$42,2,0),Participacion2!$D$2:$AO$99,base_minorista!$A3357,0)</f>
        <v>0.11744013031023499</v>
      </c>
    </row>
    <row r="3358" spans="1:15" ht="16.5" x14ac:dyDescent="0.3">
      <c r="A3358">
        <v>57</v>
      </c>
      <c r="B3358">
        <v>36</v>
      </c>
      <c r="C3358">
        <v>56</v>
      </c>
      <c r="D3358" s="3">
        <v>42582</v>
      </c>
      <c r="E3358" s="33">
        <v>16</v>
      </c>
      <c r="F3358">
        <v>2</v>
      </c>
      <c r="G3358">
        <f>+HLOOKUP(VLOOKUP($B3358,$Q$2:$R$42,2,0),costos_sf!$D$2:$AY$99,base_minorista!$A3358,0)</f>
        <v>13351566.312849769</v>
      </c>
      <c r="H3358">
        <f>+HLOOKUP(VLOOKUP($B3358,$Q$2:$R$42,2,0),creditos_sf!$D$2:$AY$99,base_minorista!$A3358,0)</f>
        <v>32087960.6129972</v>
      </c>
      <c r="I3358">
        <f>+HLOOKUP(VLOOKUP($B3358,$Q$2:$R$42,2,0),creditos_sf!$D$103:$AY$200,base_minorista!$A3358,0)</f>
        <v>4759326.0334408693</v>
      </c>
      <c r="J3358">
        <f>+HLOOKUP(VLOOKUP($B3358,$Q$2:$R$42,2,0),Costo_fondeo!$D$3:$AY$100,base_minorista!$A3358,0)</f>
        <v>4.7529636207850858</v>
      </c>
      <c r="K3358">
        <f>+HLOOKUP(VLOOKUP($B3358,$Q$2:$R$42,2,0),Costo_provisiones!$D$3:$AY$100,base_minorista!$A3358,0)</f>
        <v>6.0155969926703738</v>
      </c>
      <c r="L3358">
        <f>+HLOOKUP(VLOOKUP($B3358,$Q$2:$R$42,2,0),Morosidad_control!$D$4:$AY$101,base_minorista!$A3358,0)</f>
        <v>7.25749325434606</v>
      </c>
      <c r="M3358">
        <f ca="1">+OFFSET(Capital_2!$D$2,base_minorista!A3358,0)</f>
        <v>3.0367322920898565</v>
      </c>
      <c r="N3358">
        <f>+HLOOKUP(VLOOKUP($B3358,$Q$2:$R$42,2,0),costo_laboral!$E$2:$AZ$99,base_minorista!$A3358,0)</f>
        <v>21.370010272777765</v>
      </c>
      <c r="O3358">
        <f>+HLOOKUP(VLOOKUP($B3358,$Q$2:$R$42,2,0),Participacion2!$D$2:$AO$99,base_minorista!$A3358,0)</f>
        <v>0.119379735117388</v>
      </c>
    </row>
    <row r="3359" spans="1:15" ht="16.5" x14ac:dyDescent="0.3">
      <c r="A3359">
        <v>58</v>
      </c>
      <c r="B3359">
        <v>36</v>
      </c>
      <c r="C3359">
        <v>57</v>
      </c>
      <c r="D3359" s="3">
        <v>42613</v>
      </c>
      <c r="E3359" s="33">
        <v>16</v>
      </c>
      <c r="F3359">
        <v>2</v>
      </c>
      <c r="G3359">
        <f>+HLOOKUP(VLOOKUP($B3359,$Q$2:$R$42,2,0),costos_sf!$D$2:$AY$99,base_minorista!$A3359,0)</f>
        <v>13349963.566984138</v>
      </c>
      <c r="H3359">
        <f>+HLOOKUP(VLOOKUP($B3359,$Q$2:$R$42,2,0),creditos_sf!$D$2:$AY$99,base_minorista!$A3359,0)</f>
        <v>32836725.376724701</v>
      </c>
      <c r="I3359">
        <f>+HLOOKUP(VLOOKUP($B3359,$Q$2:$R$42,2,0),creditos_sf!$D$103:$AY$200,base_minorista!$A3359,0)</f>
        <v>4733747.9771625903</v>
      </c>
      <c r="J3359">
        <f>+HLOOKUP(VLOOKUP($B3359,$Q$2:$R$42,2,0),Costo_fondeo!$D$3:$AY$100,base_minorista!$A3359,0)</f>
        <v>4.7413285595247867</v>
      </c>
      <c r="K3359">
        <f>+HLOOKUP(VLOOKUP($B3359,$Q$2:$R$42,2,0),Costo_provisiones!$D$3:$AY$100,base_minorista!$A3359,0)</f>
        <v>5.8536275084002565</v>
      </c>
      <c r="L3359">
        <f>+HLOOKUP(VLOOKUP($B3359,$Q$2:$R$42,2,0),Morosidad_control!$D$4:$AY$101,base_minorista!$A3359,0)</f>
        <v>8.4177188738131896</v>
      </c>
      <c r="M3359">
        <f ca="1">+OFFSET(Capital_2!$D$2,base_minorista!A3359,0)</f>
        <v>3.0987757605561481</v>
      </c>
      <c r="N3359">
        <f>+HLOOKUP(VLOOKUP($B3359,$Q$2:$R$42,2,0),costo_laboral!$E$2:$AZ$99,base_minorista!$A3359,0)</f>
        <v>21.387016269064478</v>
      </c>
      <c r="O3359">
        <f>+HLOOKUP(VLOOKUP($B3359,$Q$2:$R$42,2,0),Participacion2!$D$2:$AO$99,base_minorista!$A3359,0)</f>
        <v>0.122302774055878</v>
      </c>
    </row>
    <row r="3360" spans="1:15" ht="16.5" x14ac:dyDescent="0.3">
      <c r="A3360">
        <v>59</v>
      </c>
      <c r="B3360">
        <v>36</v>
      </c>
      <c r="C3360">
        <v>58</v>
      </c>
      <c r="D3360" s="3">
        <v>42643</v>
      </c>
      <c r="E3360" s="33">
        <v>16</v>
      </c>
      <c r="F3360">
        <v>2</v>
      </c>
      <c r="G3360">
        <f>+HLOOKUP(VLOOKUP($B3360,$Q$2:$R$42,2,0),costos_sf!$D$2:$AY$99,base_minorista!$A3360,0)</f>
        <v>13222773.078491218</v>
      </c>
      <c r="H3360">
        <f>+HLOOKUP(VLOOKUP($B3360,$Q$2:$R$42,2,0),creditos_sf!$D$2:$AY$99,base_minorista!$A3360,0)</f>
        <v>33646041.560918696</v>
      </c>
      <c r="I3360">
        <f>+HLOOKUP(VLOOKUP($B3360,$Q$2:$R$42,2,0),creditos_sf!$D$103:$AY$200,base_minorista!$A3360,0)</f>
        <v>4815397.5441016201</v>
      </c>
      <c r="J3360">
        <f>+HLOOKUP(VLOOKUP($B3360,$Q$2:$R$42,2,0),Costo_fondeo!$D$3:$AY$100,base_minorista!$A3360,0)</f>
        <v>4.7470521972382809</v>
      </c>
      <c r="K3360">
        <f>+HLOOKUP(VLOOKUP($B3360,$Q$2:$R$42,2,0),Costo_provisiones!$D$3:$AY$100,base_minorista!$A3360,0)</f>
        <v>5.5371158359732702</v>
      </c>
      <c r="L3360">
        <f>+HLOOKUP(VLOOKUP($B3360,$Q$2:$R$42,2,0),Morosidad_control!$D$4:$AY$101,base_minorista!$A3360,0)</f>
        <v>7.2133684877322999</v>
      </c>
      <c r="M3360">
        <f ca="1">+OFFSET(Capital_2!$D$2,base_minorista!A3360,0)</f>
        <v>3.1647538313822339</v>
      </c>
      <c r="N3360">
        <f>+HLOOKUP(VLOOKUP($B3360,$Q$2:$R$42,2,0),costo_laboral!$E$2:$AZ$99,base_minorista!$A3360,0)</f>
        <v>20.985378135830707</v>
      </c>
      <c r="O3360">
        <f>+HLOOKUP(VLOOKUP($B3360,$Q$2:$R$42,2,0),Participacion2!$D$2:$AO$99,base_minorista!$A3360,0)</f>
        <v>0.12436649578504699</v>
      </c>
    </row>
    <row r="3361" spans="1:15" ht="16.5" x14ac:dyDescent="0.3">
      <c r="A3361">
        <v>60</v>
      </c>
      <c r="B3361">
        <v>36</v>
      </c>
      <c r="C3361">
        <v>59</v>
      </c>
      <c r="D3361" s="3">
        <v>42674</v>
      </c>
      <c r="E3361" s="33">
        <v>16</v>
      </c>
      <c r="F3361">
        <v>2</v>
      </c>
      <c r="G3361">
        <f>+HLOOKUP(VLOOKUP($B3361,$Q$2:$R$42,2,0),costos_sf!$D$2:$AY$99,base_minorista!$A3361,0)</f>
        <v>13178684.852058077</v>
      </c>
      <c r="H3361">
        <f>+HLOOKUP(VLOOKUP($B3361,$Q$2:$R$42,2,0),creditos_sf!$D$2:$AY$99,base_minorista!$A3361,0)</f>
        <v>34268836.037028</v>
      </c>
      <c r="I3361">
        <f>+HLOOKUP(VLOOKUP($B3361,$Q$2:$R$42,2,0),creditos_sf!$D$103:$AY$200,base_minorista!$A3361,0)</f>
        <v>4482777.5681170393</v>
      </c>
      <c r="J3361">
        <f>+HLOOKUP(VLOOKUP($B3361,$Q$2:$R$42,2,0),Costo_fondeo!$D$3:$AY$100,base_minorista!$A3361,0)</f>
        <v>4.745680175089162</v>
      </c>
      <c r="K3361">
        <f>+HLOOKUP(VLOOKUP($B3361,$Q$2:$R$42,2,0),Costo_provisiones!$D$3:$AY$100,base_minorista!$A3361,0)</f>
        <v>5.2732913894699109</v>
      </c>
      <c r="L3361">
        <f>+HLOOKUP(VLOOKUP($B3361,$Q$2:$R$42,2,0),Morosidad_control!$D$4:$AY$101,base_minorista!$A3361,0)</f>
        <v>7.44720379791488</v>
      </c>
      <c r="M3361">
        <f ca="1">+OFFSET(Capital_2!$D$2,base_minorista!A3361,0)</f>
        <v>3.232264312603593</v>
      </c>
      <c r="N3361">
        <f>+HLOOKUP(VLOOKUP($B3361,$Q$2:$R$42,2,0),costo_laboral!$E$2:$AZ$99,base_minorista!$A3361,0)</f>
        <v>20.589157044024255</v>
      </c>
      <c r="O3361">
        <f>+HLOOKUP(VLOOKUP($B3361,$Q$2:$R$42,2,0),Participacion2!$D$2:$AO$99,base_minorista!$A3361,0)</f>
        <v>0.12609644766084299</v>
      </c>
    </row>
    <row r="3362" spans="1:15" ht="16.5" x14ac:dyDescent="0.3">
      <c r="A3362">
        <v>61</v>
      </c>
      <c r="B3362">
        <v>36</v>
      </c>
      <c r="C3362">
        <v>60</v>
      </c>
      <c r="D3362" s="3">
        <v>42704</v>
      </c>
      <c r="E3362" s="33">
        <v>16</v>
      </c>
      <c r="F3362">
        <v>2</v>
      </c>
      <c r="G3362">
        <f>+HLOOKUP(VLOOKUP($B3362,$Q$2:$R$42,2,0),costos_sf!$D$2:$AY$99,base_minorista!$A3362,0)</f>
        <v>13288083.796360308</v>
      </c>
      <c r="H3362">
        <f>+HLOOKUP(VLOOKUP($B3362,$Q$2:$R$42,2,0),creditos_sf!$D$2:$AY$99,base_minorista!$A3362,0)</f>
        <v>34243480.523047104</v>
      </c>
      <c r="I3362">
        <f>+HLOOKUP(VLOOKUP($B3362,$Q$2:$R$42,2,0),creditos_sf!$D$103:$AY$200,base_minorista!$A3362,0)</f>
        <v>4420644.5570556996</v>
      </c>
      <c r="J3362">
        <f>+HLOOKUP(VLOOKUP($B3362,$Q$2:$R$42,2,0),Costo_fondeo!$D$3:$AY$100,base_minorista!$A3362,0)</f>
        <v>4.7116059971593396</v>
      </c>
      <c r="K3362">
        <f>+HLOOKUP(VLOOKUP($B3362,$Q$2:$R$42,2,0),Costo_provisiones!$D$3:$AY$100,base_minorista!$A3362,0)</f>
        <v>5.1043087255738504</v>
      </c>
      <c r="L3362">
        <f>+HLOOKUP(VLOOKUP($B3362,$Q$2:$R$42,2,0),Morosidad_control!$D$4:$AY$101,base_minorista!$A3362,0)</f>
        <v>7.6197166212596699</v>
      </c>
      <c r="M3362">
        <f ca="1">+OFFSET(Capital_2!$D$2,base_minorista!A3362,0)</f>
        <v>3.2966619789838338</v>
      </c>
      <c r="N3362">
        <f>+HLOOKUP(VLOOKUP($B3362,$Q$2:$R$42,2,0),costo_laboral!$E$2:$AZ$99,base_minorista!$A3362,0)</f>
        <v>20.320777637038461</v>
      </c>
      <c r="O3362">
        <f>+HLOOKUP(VLOOKUP($B3362,$Q$2:$R$42,2,0),Participacion2!$D$2:$AO$99,base_minorista!$A3362,0)</f>
        <v>0.12629851860907401</v>
      </c>
    </row>
    <row r="3363" spans="1:15" ht="16.5" x14ac:dyDescent="0.3">
      <c r="A3363">
        <v>62</v>
      </c>
      <c r="B3363">
        <v>36</v>
      </c>
      <c r="C3363">
        <v>61</v>
      </c>
      <c r="D3363" s="3">
        <v>42735</v>
      </c>
      <c r="E3363" s="33">
        <v>16</v>
      </c>
      <c r="F3363">
        <v>2</v>
      </c>
      <c r="G3363">
        <f>+HLOOKUP(VLOOKUP($B3363,$Q$2:$R$42,2,0),costos_sf!$D$2:$AY$99,base_minorista!$A3363,0)</f>
        <v>12611642.083107324</v>
      </c>
      <c r="H3363">
        <f>+HLOOKUP(VLOOKUP($B3363,$Q$2:$R$42,2,0),creditos_sf!$D$2:$AY$99,base_minorista!$A3363,0)</f>
        <v>34324587.4756421</v>
      </c>
      <c r="I3363">
        <f>+HLOOKUP(VLOOKUP($B3363,$Q$2:$R$42,2,0),creditos_sf!$D$103:$AY$200,base_minorista!$A3363,0)</f>
        <v>5079116.4379724395</v>
      </c>
      <c r="J3363">
        <f>+HLOOKUP(VLOOKUP($B3363,$Q$2:$R$42,2,0),Costo_fondeo!$D$3:$AY$100,base_minorista!$A3363,0)</f>
        <v>4.7083842434817322</v>
      </c>
      <c r="K3363">
        <f>+HLOOKUP(VLOOKUP($B3363,$Q$2:$R$42,2,0),Costo_provisiones!$D$3:$AY$100,base_minorista!$A3363,0)</f>
        <v>5.188812771338605</v>
      </c>
      <c r="L3363">
        <f>+HLOOKUP(VLOOKUP($B3363,$Q$2:$R$42,2,0),Morosidad_control!$D$4:$AY$101,base_minorista!$A3363,0)</f>
        <v>5.2974780812711604</v>
      </c>
      <c r="M3363">
        <f ca="1">+OFFSET(Capital_2!$D$2,base_minorista!A3363,0)</f>
        <v>3.371561018368705</v>
      </c>
      <c r="N3363">
        <f>+HLOOKUP(VLOOKUP($B3363,$Q$2:$R$42,2,0),costo_laboral!$E$2:$AZ$99,base_minorista!$A3363,0)</f>
        <v>20.14024730858846</v>
      </c>
      <c r="O3363">
        <f>+HLOOKUP(VLOOKUP($B3363,$Q$2:$R$42,2,0),Participacion2!$D$2:$AO$99,base_minorista!$A3363,0)</f>
        <v>0.126308299423773</v>
      </c>
    </row>
    <row r="3364" spans="1:15" ht="16.5" x14ac:dyDescent="0.3">
      <c r="A3364">
        <v>63</v>
      </c>
      <c r="B3364">
        <v>36</v>
      </c>
      <c r="C3364">
        <v>62</v>
      </c>
      <c r="D3364" s="3">
        <v>42766</v>
      </c>
      <c r="E3364" s="33">
        <v>17</v>
      </c>
      <c r="F3364">
        <v>2</v>
      </c>
      <c r="G3364">
        <f>+HLOOKUP(VLOOKUP($B3364,$Q$2:$R$42,2,0),costos_sf!$D$2:$AY$99,base_minorista!$A3364,0)</f>
        <v>12708982.482109006</v>
      </c>
      <c r="H3364">
        <f>+HLOOKUP(VLOOKUP($B3364,$Q$2:$R$42,2,0),creditos_sf!$D$2:$AY$99,base_minorista!$A3364,0)</f>
        <v>34688508.515726998</v>
      </c>
      <c r="I3364">
        <f>+HLOOKUP(VLOOKUP($B3364,$Q$2:$R$42,2,0),creditos_sf!$D$103:$AY$200,base_minorista!$A3364,0)</f>
        <v>5829732.1987095801</v>
      </c>
      <c r="J3364">
        <f>+HLOOKUP(VLOOKUP($B3364,$Q$2:$R$42,2,0),Costo_fondeo!$D$3:$AY$100,base_minorista!$A3364,0)</f>
        <v>4.7356026364627279</v>
      </c>
      <c r="K3364">
        <f>+HLOOKUP(VLOOKUP($B3364,$Q$2:$R$42,2,0),Costo_provisiones!$D$3:$AY$100,base_minorista!$A3364,0)</f>
        <v>5.0278797566973914</v>
      </c>
      <c r="L3364">
        <f>+HLOOKUP(VLOOKUP($B3364,$Q$2:$R$42,2,0),Morosidad_control!$D$4:$AY$101,base_minorista!$A3364,0)</f>
        <v>5.9144119534777504</v>
      </c>
      <c r="M3364">
        <f ca="1">+OFFSET(Capital_2!$D$2,base_minorista!A3364,0)</f>
        <v>3.4309045641717737</v>
      </c>
      <c r="N3364">
        <f>+HLOOKUP(VLOOKUP($B3364,$Q$2:$R$42,2,0),costo_laboral!$E$2:$AZ$99,base_minorista!$A3364,0)</f>
        <v>19.853257438326906</v>
      </c>
      <c r="O3364">
        <f>+HLOOKUP(VLOOKUP($B3364,$Q$2:$R$42,2,0),Participacion2!$D$2:$AO$99,base_minorista!$A3364,0)</f>
        <v>0.126915955474391</v>
      </c>
    </row>
    <row r="3365" spans="1:15" ht="16.5" x14ac:dyDescent="0.3">
      <c r="A3365">
        <v>64</v>
      </c>
      <c r="B3365">
        <v>36</v>
      </c>
      <c r="C3365">
        <v>63</v>
      </c>
      <c r="D3365" s="3">
        <v>42794</v>
      </c>
      <c r="E3365" s="33">
        <v>17</v>
      </c>
      <c r="F3365">
        <v>2</v>
      </c>
      <c r="G3365">
        <f>+HLOOKUP(VLOOKUP($B3365,$Q$2:$R$42,2,0),costos_sf!$D$2:$AY$99,base_minorista!$A3365,0)</f>
        <v>12885975.168558754</v>
      </c>
      <c r="H3365">
        <f>+HLOOKUP(VLOOKUP($B3365,$Q$2:$R$42,2,0),creditos_sf!$D$2:$AY$99,base_minorista!$A3365,0)</f>
        <v>35119355.966866799</v>
      </c>
      <c r="I3365">
        <f>+HLOOKUP(VLOOKUP($B3365,$Q$2:$R$42,2,0),creditos_sf!$D$103:$AY$200,base_minorista!$A3365,0)</f>
        <v>6608732.65578367</v>
      </c>
      <c r="J3365">
        <f>+HLOOKUP(VLOOKUP($B3365,$Q$2:$R$42,2,0),Costo_fondeo!$D$3:$AY$100,base_minorista!$A3365,0)</f>
        <v>4.6930701344750139</v>
      </c>
      <c r="K3365">
        <f>+HLOOKUP(VLOOKUP($B3365,$Q$2:$R$42,2,0),Costo_provisiones!$D$3:$AY$100,base_minorista!$A3365,0)</f>
        <v>4.9713855802059008</v>
      </c>
      <c r="L3365">
        <f>+HLOOKUP(VLOOKUP($B3365,$Q$2:$R$42,2,0),Morosidad_control!$D$4:$AY$101,base_minorista!$A3365,0)</f>
        <v>5.8899467231326996</v>
      </c>
      <c r="M3365">
        <f ca="1">+OFFSET(Capital_2!$D$2,base_minorista!A3365,0)</f>
        <v>3.4714473426279464</v>
      </c>
      <c r="N3365">
        <f>+HLOOKUP(VLOOKUP($B3365,$Q$2:$R$42,2,0),costo_laboral!$E$2:$AZ$99,base_minorista!$A3365,0)</f>
        <v>19.725517746010272</v>
      </c>
      <c r="O3365">
        <f>+HLOOKUP(VLOOKUP($B3365,$Q$2:$R$42,2,0),Participacion2!$D$2:$AO$99,base_minorista!$A3365,0)</f>
        <v>0.12818352886823201</v>
      </c>
    </row>
    <row r="3366" spans="1:15" ht="16.5" x14ac:dyDescent="0.3">
      <c r="A3366">
        <v>65</v>
      </c>
      <c r="B3366">
        <v>36</v>
      </c>
      <c r="C3366">
        <v>64</v>
      </c>
      <c r="D3366" s="3">
        <v>42825</v>
      </c>
      <c r="E3366" s="33">
        <v>17</v>
      </c>
      <c r="F3366">
        <v>2</v>
      </c>
      <c r="G3366">
        <f>+HLOOKUP(VLOOKUP($B3366,$Q$2:$R$42,2,0),costos_sf!$D$2:$AY$99,base_minorista!$A3366,0)</f>
        <v>12908367.797359489</v>
      </c>
      <c r="H3366">
        <f>+HLOOKUP(VLOOKUP($B3366,$Q$2:$R$42,2,0),creditos_sf!$D$2:$AY$99,base_minorista!$A3366,0)</f>
        <v>35394104.767868601</v>
      </c>
      <c r="I3366">
        <f>+HLOOKUP(VLOOKUP($B3366,$Q$2:$R$42,2,0),creditos_sf!$D$103:$AY$200,base_minorista!$A3366,0)</f>
        <v>6710988.0651698308</v>
      </c>
      <c r="J3366">
        <f>+HLOOKUP(VLOOKUP($B3366,$Q$2:$R$42,2,0),Costo_fondeo!$D$3:$AY$100,base_minorista!$A3366,0)</f>
        <v>4.7571709675153482</v>
      </c>
      <c r="K3366">
        <f>+HLOOKUP(VLOOKUP($B3366,$Q$2:$R$42,2,0),Costo_provisiones!$D$3:$AY$100,base_minorista!$A3366,0)</f>
        <v>4.9247279422865944</v>
      </c>
      <c r="L3366">
        <f>+HLOOKUP(VLOOKUP($B3366,$Q$2:$R$42,2,0),Morosidad_control!$D$4:$AY$101,base_minorista!$A3366,0)</f>
        <v>5.4227789452283304</v>
      </c>
      <c r="M3366">
        <f ca="1">+OFFSET(Capital_2!$D$2,base_minorista!A3366,0)</f>
        <v>3.5034579976729381</v>
      </c>
      <c r="N3366">
        <f>+HLOOKUP(VLOOKUP($B3366,$Q$2:$R$42,2,0),costo_laboral!$E$2:$AZ$99,base_minorista!$A3366,0)</f>
        <v>19.94058185051669</v>
      </c>
      <c r="O3366">
        <f>+HLOOKUP(VLOOKUP($B3366,$Q$2:$R$42,2,0),Participacion2!$D$2:$AO$99,base_minorista!$A3366,0)</f>
        <v>0.129219756807949</v>
      </c>
    </row>
    <row r="3367" spans="1:15" ht="16.5" x14ac:dyDescent="0.3">
      <c r="A3367">
        <v>66</v>
      </c>
      <c r="B3367">
        <v>36</v>
      </c>
      <c r="C3367">
        <v>65</v>
      </c>
      <c r="D3367" s="3">
        <v>42855</v>
      </c>
      <c r="E3367" s="33">
        <v>17</v>
      </c>
      <c r="F3367">
        <v>2</v>
      </c>
      <c r="G3367">
        <f>+HLOOKUP(VLOOKUP($B3367,$Q$2:$R$42,2,0),costos_sf!$D$2:$AY$99,base_minorista!$A3367,0)</f>
        <v>13270630.480765697</v>
      </c>
      <c r="H3367">
        <f>+HLOOKUP(VLOOKUP($B3367,$Q$2:$R$42,2,0),creditos_sf!$D$2:$AY$99,base_minorista!$A3367,0)</f>
        <v>36337641.142705396</v>
      </c>
      <c r="I3367">
        <f>+HLOOKUP(VLOOKUP($B3367,$Q$2:$R$42,2,0),creditos_sf!$D$103:$AY$200,base_minorista!$A3367,0)</f>
        <v>7067603.2470063297</v>
      </c>
      <c r="J3367">
        <f>+HLOOKUP(VLOOKUP($B3367,$Q$2:$R$42,2,0),Costo_fondeo!$D$3:$AY$100,base_minorista!$A3367,0)</f>
        <v>4.8855358505637323</v>
      </c>
      <c r="K3367">
        <f>+HLOOKUP(VLOOKUP($B3367,$Q$2:$R$42,2,0),Costo_provisiones!$D$3:$AY$100,base_minorista!$A3367,0)</f>
        <v>5.1390605166868282</v>
      </c>
      <c r="L3367">
        <f>+HLOOKUP(VLOOKUP($B3367,$Q$2:$R$42,2,0),Morosidad_control!$D$4:$AY$101,base_minorista!$A3367,0)</f>
        <v>5.4209679184181701</v>
      </c>
      <c r="M3367">
        <f ca="1">+OFFSET(Capital_2!$D$2,base_minorista!A3367,0)</f>
        <v>3.5336781037956082</v>
      </c>
      <c r="N3367">
        <f>+HLOOKUP(VLOOKUP($B3367,$Q$2:$R$42,2,0),costo_laboral!$E$2:$AZ$99,base_minorista!$A3367,0)</f>
        <v>19.796996153352904</v>
      </c>
      <c r="O3367">
        <f>+HLOOKUP(VLOOKUP($B3367,$Q$2:$R$42,2,0),Participacion2!$D$2:$AO$99,base_minorista!$A3367,0)</f>
        <v>0.13192170017483501</v>
      </c>
    </row>
    <row r="3368" spans="1:15" ht="16.5" x14ac:dyDescent="0.3">
      <c r="A3368">
        <v>67</v>
      </c>
      <c r="B3368">
        <v>36</v>
      </c>
      <c r="C3368">
        <v>66</v>
      </c>
      <c r="D3368" s="3">
        <v>42886</v>
      </c>
      <c r="E3368" s="33">
        <v>17</v>
      </c>
      <c r="F3368">
        <v>2</v>
      </c>
      <c r="G3368">
        <f>+HLOOKUP(VLOOKUP($B3368,$Q$2:$R$42,2,0),costos_sf!$D$2:$AY$99,base_minorista!$A3368,0)</f>
        <v>13656086.381991072</v>
      </c>
      <c r="H3368">
        <f>+HLOOKUP(VLOOKUP($B3368,$Q$2:$R$42,2,0),creditos_sf!$D$2:$AY$99,base_minorista!$A3368,0)</f>
        <v>37111703.304202199</v>
      </c>
      <c r="I3368">
        <f>+HLOOKUP(VLOOKUP($B3368,$Q$2:$R$42,2,0),creditos_sf!$D$103:$AY$200,base_minorista!$A3368,0)</f>
        <v>7283293.3550972305</v>
      </c>
      <c r="J3368">
        <f>+HLOOKUP(VLOOKUP($B3368,$Q$2:$R$42,2,0),Costo_fondeo!$D$3:$AY$100,base_minorista!$A3368,0)</f>
        <v>4.95964813915701</v>
      </c>
      <c r="K3368">
        <f>+HLOOKUP(VLOOKUP($B3368,$Q$2:$R$42,2,0),Costo_provisiones!$D$3:$AY$100,base_minorista!$A3368,0)</f>
        <v>5.509654541291928</v>
      </c>
      <c r="L3368">
        <f>+HLOOKUP(VLOOKUP($B3368,$Q$2:$R$42,2,0),Morosidad_control!$D$4:$AY$101,base_minorista!$A3368,0)</f>
        <v>5.3312426442525496</v>
      </c>
      <c r="M3368">
        <f ca="1">+OFFSET(Capital_2!$D$2,base_minorista!A3368,0)</f>
        <v>3.5570017411603705</v>
      </c>
      <c r="N3368">
        <f>+HLOOKUP(VLOOKUP($B3368,$Q$2:$R$42,2,0),costo_laboral!$E$2:$AZ$99,base_minorista!$A3368,0)</f>
        <v>19.620535418689119</v>
      </c>
      <c r="O3368">
        <f>+HLOOKUP(VLOOKUP($B3368,$Q$2:$R$42,2,0),Participacion2!$D$2:$AO$99,base_minorista!$A3368,0)</f>
        <v>0.13339747814299299</v>
      </c>
    </row>
    <row r="3369" spans="1:15" ht="16.5" x14ac:dyDescent="0.3">
      <c r="A3369">
        <v>68</v>
      </c>
      <c r="B3369">
        <v>36</v>
      </c>
      <c r="C3369">
        <v>67</v>
      </c>
      <c r="D3369" s="3">
        <v>42916</v>
      </c>
      <c r="E3369" s="33">
        <v>17</v>
      </c>
      <c r="F3369">
        <v>2</v>
      </c>
      <c r="G3369">
        <f>+HLOOKUP(VLOOKUP($B3369,$Q$2:$R$42,2,0),costos_sf!$D$2:$AY$99,base_minorista!$A3369,0)</f>
        <v>13853254.686946247</v>
      </c>
      <c r="H3369">
        <f>+HLOOKUP(VLOOKUP($B3369,$Q$2:$R$42,2,0),creditos_sf!$D$2:$AY$99,base_minorista!$A3369,0)</f>
        <v>37732420.755518898</v>
      </c>
      <c r="I3369">
        <f>+HLOOKUP(VLOOKUP($B3369,$Q$2:$R$42,2,0),creditos_sf!$D$103:$AY$200,base_minorista!$A3369,0)</f>
        <v>7580516.7717728997</v>
      </c>
      <c r="J3369">
        <f>+HLOOKUP(VLOOKUP($B3369,$Q$2:$R$42,2,0),Costo_fondeo!$D$3:$AY$100,base_minorista!$A3369,0)</f>
        <v>5.0490856577521992</v>
      </c>
      <c r="K3369">
        <f>+HLOOKUP(VLOOKUP($B3369,$Q$2:$R$42,2,0),Costo_provisiones!$D$3:$AY$100,base_minorista!$A3369,0)</f>
        <v>5.6344964035893108</v>
      </c>
      <c r="L3369">
        <f>+HLOOKUP(VLOOKUP($B3369,$Q$2:$R$42,2,0),Morosidad_control!$D$4:$AY$101,base_minorista!$A3369,0)</f>
        <v>5.0184862347778898</v>
      </c>
      <c r="M3369">
        <f ca="1">+OFFSET(Capital_2!$D$2,base_minorista!A3369,0)</f>
        <v>3.5704065106105527</v>
      </c>
      <c r="N3369">
        <f>+HLOOKUP(VLOOKUP($B3369,$Q$2:$R$42,2,0),costo_laboral!$E$2:$AZ$99,base_minorista!$A3369,0)</f>
        <v>19.617486013481809</v>
      </c>
      <c r="O3369">
        <f>+HLOOKUP(VLOOKUP($B3369,$Q$2:$R$42,2,0),Participacion2!$D$2:$AO$99,base_minorista!$A3369,0)</f>
        <v>0.134746884371099</v>
      </c>
    </row>
    <row r="3370" spans="1:15" ht="16.5" x14ac:dyDescent="0.3">
      <c r="A3370">
        <v>69</v>
      </c>
      <c r="B3370">
        <v>36</v>
      </c>
      <c r="C3370">
        <v>68</v>
      </c>
      <c r="D3370" s="3">
        <v>42947</v>
      </c>
      <c r="E3370" s="33">
        <v>17</v>
      </c>
      <c r="F3370">
        <v>2</v>
      </c>
      <c r="G3370">
        <f>+HLOOKUP(VLOOKUP($B3370,$Q$2:$R$42,2,0),costos_sf!$D$2:$AY$99,base_minorista!$A3370,0)</f>
        <v>14022276.006971631</v>
      </c>
      <c r="H3370">
        <f>+HLOOKUP(VLOOKUP($B3370,$Q$2:$R$42,2,0),creditos_sf!$D$2:$AY$99,base_minorista!$A3370,0)</f>
        <v>38583205.993481897</v>
      </c>
      <c r="I3370">
        <f>+HLOOKUP(VLOOKUP($B3370,$Q$2:$R$42,2,0),creditos_sf!$D$103:$AY$200,base_minorista!$A3370,0)</f>
        <v>8012747.0653864602</v>
      </c>
      <c r="J3370">
        <f>+HLOOKUP(VLOOKUP($B3370,$Q$2:$R$42,2,0),Costo_fondeo!$D$3:$AY$100,base_minorista!$A3370,0)</f>
        <v>5.1458483484579318</v>
      </c>
      <c r="K3370">
        <f>+HLOOKUP(VLOOKUP($B3370,$Q$2:$R$42,2,0),Costo_provisiones!$D$3:$AY$100,base_minorista!$A3370,0)</f>
        <v>5.7005581913512549</v>
      </c>
      <c r="L3370">
        <f>+HLOOKUP(VLOOKUP($B3370,$Q$2:$R$42,2,0),Morosidad_control!$D$4:$AY$101,base_minorista!$A3370,0)</f>
        <v>5.2605165782142702</v>
      </c>
      <c r="M3370">
        <f ca="1">+OFFSET(Capital_2!$D$2,base_minorista!A3370,0)</f>
        <v>3.5864726654758914</v>
      </c>
      <c r="N3370">
        <f>+HLOOKUP(VLOOKUP($B3370,$Q$2:$R$42,2,0),costo_laboral!$E$2:$AZ$99,base_minorista!$A3370,0)</f>
        <v>19.199937282083809</v>
      </c>
      <c r="O3370">
        <f>+HLOOKUP(VLOOKUP($B3370,$Q$2:$R$42,2,0),Participacion2!$D$2:$AO$99,base_minorista!$A3370,0)</f>
        <v>0.137313598960151</v>
      </c>
    </row>
    <row r="3371" spans="1:15" ht="16.5" x14ac:dyDescent="0.3">
      <c r="A3371">
        <v>70</v>
      </c>
      <c r="B3371">
        <v>36</v>
      </c>
      <c r="C3371">
        <v>69</v>
      </c>
      <c r="D3371" s="3">
        <v>42978</v>
      </c>
      <c r="E3371" s="33">
        <v>17</v>
      </c>
      <c r="F3371">
        <v>2</v>
      </c>
      <c r="G3371">
        <f>+HLOOKUP(VLOOKUP($B3371,$Q$2:$R$42,2,0),costos_sf!$D$2:$AY$99,base_minorista!$A3371,0)</f>
        <v>14111569.690084768</v>
      </c>
      <c r="H3371">
        <f>+HLOOKUP(VLOOKUP($B3371,$Q$2:$R$42,2,0),creditos_sf!$D$2:$AY$99,base_minorista!$A3371,0)</f>
        <v>39213610.016677395</v>
      </c>
      <c r="I3371">
        <f>+HLOOKUP(VLOOKUP($B3371,$Q$2:$R$42,2,0),creditos_sf!$D$103:$AY$200,base_minorista!$A3371,0)</f>
        <v>8299686.711194519</v>
      </c>
      <c r="J3371">
        <f>+HLOOKUP(VLOOKUP($B3371,$Q$2:$R$42,2,0),Costo_fondeo!$D$3:$AY$100,base_minorista!$A3371,0)</f>
        <v>5.2578908693557604</v>
      </c>
      <c r="K3371">
        <f>+HLOOKUP(VLOOKUP($B3371,$Q$2:$R$42,2,0),Costo_provisiones!$D$3:$AY$100,base_minorista!$A3371,0)</f>
        <v>5.5837146365533306</v>
      </c>
      <c r="L3371">
        <f>+HLOOKUP(VLOOKUP($B3371,$Q$2:$R$42,2,0),Morosidad_control!$D$4:$AY$101,base_minorista!$A3371,0)</f>
        <v>5.2816221325553903</v>
      </c>
      <c r="M3371">
        <f ca="1">+OFFSET(Capital_2!$D$2,base_minorista!A3371,0)</f>
        <v>3.5952774480300995</v>
      </c>
      <c r="N3371">
        <f>+HLOOKUP(VLOOKUP($B3371,$Q$2:$R$42,2,0),costo_laboral!$E$2:$AZ$99,base_minorista!$A3371,0)</f>
        <v>19.005663163698038</v>
      </c>
      <c r="O3371">
        <f>+HLOOKUP(VLOOKUP($B3371,$Q$2:$R$42,2,0),Participacion2!$D$2:$AO$99,base_minorista!$A3371,0)</f>
        <v>0.139110899768112</v>
      </c>
    </row>
    <row r="3372" spans="1:15" ht="16.5" x14ac:dyDescent="0.3">
      <c r="A3372">
        <v>71</v>
      </c>
      <c r="B3372">
        <v>36</v>
      </c>
      <c r="C3372">
        <v>70</v>
      </c>
      <c r="D3372" s="3">
        <v>43008</v>
      </c>
      <c r="E3372" s="33">
        <v>17</v>
      </c>
      <c r="F3372">
        <v>2</v>
      </c>
      <c r="G3372">
        <f>+HLOOKUP(VLOOKUP($B3372,$Q$2:$R$42,2,0),costos_sf!$D$2:$AY$99,base_minorista!$A3372,0)</f>
        <v>14289004.816292802</v>
      </c>
      <c r="H3372">
        <f>+HLOOKUP(VLOOKUP($B3372,$Q$2:$R$42,2,0),creditos_sf!$D$2:$AY$99,base_minorista!$A3372,0)</f>
        <v>39630856.265430801</v>
      </c>
      <c r="I3372">
        <f>+HLOOKUP(VLOOKUP($B3372,$Q$2:$R$42,2,0),creditos_sf!$D$103:$AY$200,base_minorista!$A3372,0)</f>
        <v>8799451.3874328602</v>
      </c>
      <c r="J3372">
        <f>+HLOOKUP(VLOOKUP($B3372,$Q$2:$R$42,2,0),Costo_fondeo!$D$3:$AY$100,base_minorista!$A3372,0)</f>
        <v>5.3280499870890461</v>
      </c>
      <c r="K3372">
        <f>+HLOOKUP(VLOOKUP($B3372,$Q$2:$R$42,2,0),Costo_provisiones!$D$3:$AY$100,base_minorista!$A3372,0)</f>
        <v>5.5744481427717751</v>
      </c>
      <c r="L3372">
        <f>+HLOOKUP(VLOOKUP($B3372,$Q$2:$R$42,2,0),Morosidad_control!$D$4:$AY$101,base_minorista!$A3372,0)</f>
        <v>4.9892014278873198</v>
      </c>
      <c r="M3372">
        <f ca="1">+OFFSET(Capital_2!$D$2,base_minorista!A3372,0)</f>
        <v>3.5939139218894542</v>
      </c>
      <c r="N3372">
        <f>+HLOOKUP(VLOOKUP($B3372,$Q$2:$R$42,2,0),costo_laboral!$E$2:$AZ$99,base_minorista!$A3372,0)</f>
        <v>18.822298826815633</v>
      </c>
      <c r="O3372">
        <f>+HLOOKUP(VLOOKUP($B3372,$Q$2:$R$42,2,0),Participacion2!$D$2:$AO$99,base_minorista!$A3372,0)</f>
        <v>0.13930015099687801</v>
      </c>
    </row>
    <row r="3373" spans="1:15" ht="16.5" x14ac:dyDescent="0.3">
      <c r="A3373">
        <v>72</v>
      </c>
      <c r="B3373">
        <v>36</v>
      </c>
      <c r="C3373">
        <v>71</v>
      </c>
      <c r="D3373" s="3">
        <v>43039</v>
      </c>
      <c r="E3373" s="33">
        <v>17</v>
      </c>
      <c r="F3373">
        <v>2</v>
      </c>
      <c r="G3373">
        <f>+HLOOKUP(VLOOKUP($B3373,$Q$2:$R$42,2,0),costos_sf!$D$2:$AY$99,base_minorista!$A3373,0)</f>
        <v>14582818.737769837</v>
      </c>
      <c r="H3373">
        <f>+HLOOKUP(VLOOKUP($B3373,$Q$2:$R$42,2,0),creditos_sf!$D$2:$AY$99,base_minorista!$A3373,0)</f>
        <v>40266695.6484318</v>
      </c>
      <c r="I3373">
        <f>+HLOOKUP(VLOOKUP($B3373,$Q$2:$R$42,2,0),creditos_sf!$D$103:$AY$200,base_minorista!$A3373,0)</f>
        <v>9183421.478957219</v>
      </c>
      <c r="J3373">
        <f>+HLOOKUP(VLOOKUP($B3373,$Q$2:$R$42,2,0),Costo_fondeo!$D$3:$AY$100,base_minorista!$A3373,0)</f>
        <v>5.4418150668609524</v>
      </c>
      <c r="K3373">
        <f>+HLOOKUP(VLOOKUP($B3373,$Q$2:$R$42,2,0),Costo_provisiones!$D$3:$AY$100,base_minorista!$A3373,0)</f>
        <v>5.6877760723593438</v>
      </c>
      <c r="L3373">
        <f>+HLOOKUP(VLOOKUP($B3373,$Q$2:$R$42,2,0),Morosidad_control!$D$4:$AY$101,base_minorista!$A3373,0)</f>
        <v>5.2131267106159704</v>
      </c>
      <c r="M3373">
        <f ca="1">+OFFSET(Capital_2!$D$2,base_minorista!A3373,0)</f>
        <v>3.6057998149039663</v>
      </c>
      <c r="N3373">
        <f>+HLOOKUP(VLOOKUP($B3373,$Q$2:$R$42,2,0),costo_laboral!$E$2:$AZ$99,base_minorista!$A3373,0)</f>
        <v>18.239125912439924</v>
      </c>
      <c r="O3373">
        <f>+HLOOKUP(VLOOKUP($B3373,$Q$2:$R$42,2,0),Participacion2!$D$2:$AO$99,base_minorista!$A3373,0)</f>
        <v>0.14035849223934299</v>
      </c>
    </row>
    <row r="3374" spans="1:15" ht="16.5" x14ac:dyDescent="0.3">
      <c r="A3374">
        <v>73</v>
      </c>
      <c r="B3374">
        <v>36</v>
      </c>
      <c r="C3374">
        <v>72</v>
      </c>
      <c r="D3374" s="3">
        <v>43069</v>
      </c>
      <c r="E3374" s="33">
        <v>17</v>
      </c>
      <c r="F3374">
        <v>2</v>
      </c>
      <c r="G3374">
        <f>+HLOOKUP(VLOOKUP($B3374,$Q$2:$R$42,2,0),costos_sf!$D$2:$AY$99,base_minorista!$A3374,0)</f>
        <v>14740804.161434274</v>
      </c>
      <c r="H3374">
        <f>+HLOOKUP(VLOOKUP($B3374,$Q$2:$R$42,2,0),creditos_sf!$D$2:$AY$99,base_minorista!$A3374,0)</f>
        <v>40370642.635183901</v>
      </c>
      <c r="I3374">
        <f>+HLOOKUP(VLOOKUP($B3374,$Q$2:$R$42,2,0),creditos_sf!$D$103:$AY$200,base_minorista!$A3374,0)</f>
        <v>9311829.0822067894</v>
      </c>
      <c r="J3374">
        <f>+HLOOKUP(VLOOKUP($B3374,$Q$2:$R$42,2,0),Costo_fondeo!$D$3:$AY$100,base_minorista!$A3374,0)</f>
        <v>5.6028674833354524</v>
      </c>
      <c r="K3374">
        <f>+HLOOKUP(VLOOKUP($B3374,$Q$2:$R$42,2,0),Costo_provisiones!$D$3:$AY$100,base_minorista!$A3374,0)</f>
        <v>5.5940999882377236</v>
      </c>
      <c r="L3374">
        <f>+HLOOKUP(VLOOKUP($B3374,$Q$2:$R$42,2,0),Morosidad_control!$D$4:$AY$101,base_minorista!$A3374,0)</f>
        <v>5.4434055502899499</v>
      </c>
      <c r="M3374">
        <f ca="1">+OFFSET(Capital_2!$D$2,base_minorista!A3374,0)</f>
        <v>3.6120620419568428</v>
      </c>
      <c r="N3374">
        <f>+HLOOKUP(VLOOKUP($B3374,$Q$2:$R$42,2,0),costo_laboral!$E$2:$AZ$99,base_minorista!$A3374,0)</f>
        <v>17.56814076069481</v>
      </c>
      <c r="O3374">
        <f>+HLOOKUP(VLOOKUP($B3374,$Q$2:$R$42,2,0),Participacion2!$D$2:$AO$99,base_minorista!$A3374,0)</f>
        <v>0.13990620880731799</v>
      </c>
    </row>
    <row r="3375" spans="1:15" ht="16.5" x14ac:dyDescent="0.3">
      <c r="A3375">
        <v>74</v>
      </c>
      <c r="B3375">
        <v>36</v>
      </c>
      <c r="C3375">
        <v>73</v>
      </c>
      <c r="D3375" s="3">
        <v>43100</v>
      </c>
      <c r="E3375" s="33">
        <v>17</v>
      </c>
      <c r="F3375">
        <v>2</v>
      </c>
      <c r="G3375">
        <f>+HLOOKUP(VLOOKUP($B3375,$Q$2:$R$42,2,0),costos_sf!$D$2:$AY$99,base_minorista!$A3375,0)</f>
        <v>15088353.718221165</v>
      </c>
      <c r="H3375">
        <f>+HLOOKUP(VLOOKUP($B3375,$Q$2:$R$42,2,0),creditos_sf!$D$2:$AY$99,base_minorista!$A3375,0)</f>
        <v>41196684.501921803</v>
      </c>
      <c r="I3375">
        <f>+HLOOKUP(VLOOKUP($B3375,$Q$2:$R$42,2,0),creditos_sf!$D$103:$AY$200,base_minorista!$A3375,0)</f>
        <v>9448781.7050967608</v>
      </c>
      <c r="J3375">
        <f>+HLOOKUP(VLOOKUP($B3375,$Q$2:$R$42,2,0),Costo_fondeo!$D$3:$AY$100,base_minorista!$A3375,0)</f>
        <v>5.737401408908986</v>
      </c>
      <c r="K3375">
        <f>+HLOOKUP(VLOOKUP($B3375,$Q$2:$R$42,2,0),Costo_provisiones!$D$3:$AY$100,base_minorista!$A3375,0)</f>
        <v>5.6971205364931592</v>
      </c>
      <c r="L3375">
        <f>+HLOOKUP(VLOOKUP($B3375,$Q$2:$R$42,2,0),Morosidad_control!$D$4:$AY$101,base_minorista!$A3375,0)</f>
        <v>5.3258536281536601</v>
      </c>
      <c r="M3375">
        <f ca="1">+OFFSET(Capital_2!$D$2,base_minorista!A3375,0)</f>
        <v>3.5930762546706192</v>
      </c>
      <c r="N3375">
        <f>+HLOOKUP(VLOOKUP($B3375,$Q$2:$R$42,2,0),costo_laboral!$E$2:$AZ$99,base_minorista!$A3375,0)</f>
        <v>17.464503492645321</v>
      </c>
      <c r="O3375">
        <f>+HLOOKUP(VLOOKUP($B3375,$Q$2:$R$42,2,0),Participacion2!$D$2:$AO$99,base_minorista!$A3375,0)</f>
        <v>0.14238521352466299</v>
      </c>
    </row>
    <row r="3376" spans="1:15" ht="16.5" x14ac:dyDescent="0.3">
      <c r="A3376">
        <v>75</v>
      </c>
      <c r="B3376">
        <v>36</v>
      </c>
      <c r="C3376">
        <v>74</v>
      </c>
      <c r="D3376" s="3">
        <v>43131</v>
      </c>
      <c r="E3376" s="33">
        <v>18</v>
      </c>
      <c r="F3376">
        <v>2</v>
      </c>
      <c r="G3376">
        <f>+HLOOKUP(VLOOKUP($B3376,$Q$2:$R$42,2,0),costos_sf!$D$2:$AY$99,base_minorista!$A3376,0)</f>
        <v>15183683.791234054</v>
      </c>
      <c r="H3376">
        <f>+HLOOKUP(VLOOKUP($B3376,$Q$2:$R$42,2,0),creditos_sf!$D$2:$AY$99,base_minorista!$A3376,0)</f>
        <v>39939863.545216404</v>
      </c>
      <c r="I3376">
        <f>+HLOOKUP(VLOOKUP($B3376,$Q$2:$R$42,2,0),creditos_sf!$D$103:$AY$200,base_minorista!$A3376,0)</f>
        <v>9030139.1973291896</v>
      </c>
      <c r="J3376">
        <f>+HLOOKUP(VLOOKUP($B3376,$Q$2:$R$42,2,0),Costo_fondeo!$D$3:$AY$100,base_minorista!$A3376,0)</f>
        <v>5.8254528186805805</v>
      </c>
      <c r="K3376">
        <f>+HLOOKUP(VLOOKUP($B3376,$Q$2:$R$42,2,0),Costo_provisiones!$D$3:$AY$100,base_minorista!$A3376,0)</f>
        <v>5.6823355802333015</v>
      </c>
      <c r="L3376">
        <f>+HLOOKUP(VLOOKUP($B3376,$Q$2:$R$42,2,0),Morosidad_control!$D$4:$AY$101,base_minorista!$A3376,0)</f>
        <v>6.1115455075466096</v>
      </c>
      <c r="M3376">
        <f ca="1">+OFFSET(Capital_2!$D$2,base_minorista!A3376,0)</f>
        <v>3.5815867697690567</v>
      </c>
      <c r="N3376">
        <f>+HLOOKUP(VLOOKUP($B3376,$Q$2:$R$42,2,0),costo_laboral!$E$2:$AZ$99,base_minorista!$A3376,0)</f>
        <v>17.932673182934185</v>
      </c>
      <c r="O3376">
        <f>+HLOOKUP(VLOOKUP($B3376,$Q$2:$R$42,2,0),Participacion2!$D$2:$AO$99,base_minorista!$A3376,0)</f>
        <v>0.13691726957190201</v>
      </c>
    </row>
    <row r="3377" spans="1:15" ht="16.5" x14ac:dyDescent="0.3">
      <c r="A3377">
        <v>76</v>
      </c>
      <c r="B3377">
        <v>36</v>
      </c>
      <c r="C3377">
        <v>75</v>
      </c>
      <c r="D3377" s="3">
        <v>43159</v>
      </c>
      <c r="E3377" s="33">
        <v>18</v>
      </c>
      <c r="F3377">
        <v>2</v>
      </c>
      <c r="G3377">
        <f>+HLOOKUP(VLOOKUP($B3377,$Q$2:$R$42,2,0),costos_sf!$D$2:$AY$99,base_minorista!$A3377,0)</f>
        <v>15232030.353948308</v>
      </c>
      <c r="H3377">
        <f>+HLOOKUP(VLOOKUP($B3377,$Q$2:$R$42,2,0),creditos_sf!$D$2:$AY$99,base_minorista!$A3377,0)</f>
        <v>39112608.554379404</v>
      </c>
      <c r="I3377">
        <f>+HLOOKUP(VLOOKUP($B3377,$Q$2:$R$42,2,0),creditos_sf!$D$103:$AY$200,base_minorista!$A3377,0)</f>
        <v>8864707.5826549809</v>
      </c>
      <c r="J3377">
        <f>+HLOOKUP(VLOOKUP($B3377,$Q$2:$R$42,2,0),Costo_fondeo!$D$3:$AY$100,base_minorista!$A3377,0)</f>
        <v>5.9156286736896746</v>
      </c>
      <c r="K3377">
        <f>+HLOOKUP(VLOOKUP($B3377,$Q$2:$R$42,2,0),Costo_provisiones!$D$3:$AY$100,base_minorista!$A3377,0)</f>
        <v>5.7603497189401054</v>
      </c>
      <c r="L3377">
        <f>+HLOOKUP(VLOOKUP($B3377,$Q$2:$R$42,2,0),Morosidad_control!$D$4:$AY$101,base_minorista!$A3377,0)</f>
        <v>6.5470558981003002</v>
      </c>
      <c r="M3377">
        <f ca="1">+OFFSET(Capital_2!$D$2,base_minorista!A3377,0)</f>
        <v>3.5677590569055382</v>
      </c>
      <c r="N3377">
        <f>+HLOOKUP(VLOOKUP($B3377,$Q$2:$R$42,2,0),costo_laboral!$E$2:$AZ$99,base_minorista!$A3377,0)</f>
        <v>18.13556972866386</v>
      </c>
      <c r="O3377">
        <f>+HLOOKUP(VLOOKUP($B3377,$Q$2:$R$42,2,0),Participacion2!$D$2:$AO$99,base_minorista!$A3377,0)</f>
        <v>0.13491464690595001</v>
      </c>
    </row>
    <row r="3378" spans="1:15" ht="16.5" x14ac:dyDescent="0.3">
      <c r="A3378">
        <v>77</v>
      </c>
      <c r="B3378">
        <v>36</v>
      </c>
      <c r="C3378">
        <v>76</v>
      </c>
      <c r="D3378" s="3">
        <v>43190</v>
      </c>
      <c r="E3378" s="33">
        <v>18</v>
      </c>
      <c r="F3378">
        <v>2</v>
      </c>
      <c r="G3378">
        <f>+HLOOKUP(VLOOKUP($B3378,$Q$2:$R$42,2,0),costos_sf!$D$2:$AY$99,base_minorista!$A3378,0)</f>
        <v>15229807.240256181</v>
      </c>
      <c r="H3378">
        <f>+HLOOKUP(VLOOKUP($B3378,$Q$2:$R$42,2,0),creditos_sf!$D$2:$AY$99,base_minorista!$A3378,0)</f>
        <v>39407444.752351701</v>
      </c>
      <c r="I3378">
        <f>+HLOOKUP(VLOOKUP($B3378,$Q$2:$R$42,2,0),creditos_sf!$D$103:$AY$200,base_minorista!$A3378,0)</f>
        <v>8873805.0798401199</v>
      </c>
      <c r="J3378">
        <f>+HLOOKUP(VLOOKUP($B3378,$Q$2:$R$42,2,0),Costo_fondeo!$D$3:$AY$100,base_minorista!$A3378,0)</f>
        <v>5.9758806254218042</v>
      </c>
      <c r="K3378">
        <f>+HLOOKUP(VLOOKUP($B3378,$Q$2:$R$42,2,0),Costo_provisiones!$D$3:$AY$100,base_minorista!$A3378,0)</f>
        <v>5.8842708965803503</v>
      </c>
      <c r="L3378">
        <f>+HLOOKUP(VLOOKUP($B3378,$Q$2:$R$42,2,0),Morosidad_control!$D$4:$AY$101,base_minorista!$A3378,0)</f>
        <v>6.5302129512022802</v>
      </c>
      <c r="M3378">
        <f ca="1">+OFFSET(Capital_2!$D$2,base_minorista!A3378,0)</f>
        <v>3.5535594036254383</v>
      </c>
      <c r="N3378">
        <f>+HLOOKUP(VLOOKUP($B3378,$Q$2:$R$42,2,0),costo_laboral!$E$2:$AZ$99,base_minorista!$A3378,0)</f>
        <v>18.126410425182801</v>
      </c>
      <c r="O3378">
        <f>+HLOOKUP(VLOOKUP($B3378,$Q$2:$R$42,2,0),Participacion2!$D$2:$AO$99,base_minorista!$A3378,0)</f>
        <v>0.13468561166155499</v>
      </c>
    </row>
    <row r="3379" spans="1:15" ht="16.5" x14ac:dyDescent="0.3">
      <c r="A3379">
        <v>78</v>
      </c>
      <c r="B3379">
        <v>36</v>
      </c>
      <c r="C3379">
        <v>77</v>
      </c>
      <c r="D3379" s="3">
        <v>43220</v>
      </c>
      <c r="E3379" s="33">
        <v>18</v>
      </c>
      <c r="F3379">
        <v>2</v>
      </c>
      <c r="G3379">
        <f>+HLOOKUP(VLOOKUP($B3379,$Q$2:$R$42,2,0),costos_sf!$D$2:$AY$99,base_minorista!$A3379,0)</f>
        <v>15279491.261827718</v>
      </c>
      <c r="H3379">
        <f>+HLOOKUP(VLOOKUP($B3379,$Q$2:$R$42,2,0),creditos_sf!$D$2:$AY$99,base_minorista!$A3379,0)</f>
        <v>39378578.231276296</v>
      </c>
      <c r="I3379">
        <f>+HLOOKUP(VLOOKUP($B3379,$Q$2:$R$42,2,0),creditos_sf!$D$103:$AY$200,base_minorista!$A3379,0)</f>
        <v>8804685.991822781</v>
      </c>
      <c r="J3379">
        <f>+HLOOKUP(VLOOKUP($B3379,$Q$2:$R$42,2,0),Costo_fondeo!$D$3:$AY$100,base_minorista!$A3379,0)</f>
        <v>6.0064728227347857</v>
      </c>
      <c r="K3379">
        <f>+HLOOKUP(VLOOKUP($B3379,$Q$2:$R$42,2,0),Costo_provisiones!$D$3:$AY$100,base_minorista!$A3379,0)</f>
        <v>5.8285485091887557</v>
      </c>
      <c r="L3379">
        <f>+HLOOKUP(VLOOKUP($B3379,$Q$2:$R$42,2,0),Morosidad_control!$D$4:$AY$101,base_minorista!$A3379,0)</f>
        <v>6.69612764315311</v>
      </c>
      <c r="M3379">
        <f ca="1">+OFFSET(Capital_2!$D$2,base_minorista!A3379,0)</f>
        <v>3.5277001527594574</v>
      </c>
      <c r="N3379">
        <f>+HLOOKUP(VLOOKUP($B3379,$Q$2:$R$42,2,0),costo_laboral!$E$2:$AZ$99,base_minorista!$A3379,0)</f>
        <v>18.183044554375215</v>
      </c>
      <c r="O3379">
        <f>+HLOOKUP(VLOOKUP($B3379,$Q$2:$R$42,2,0),Participacion2!$D$2:$AO$99,base_minorista!$A3379,0)</f>
        <v>0.13375416677326901</v>
      </c>
    </row>
    <row r="3380" spans="1:15" ht="16.5" x14ac:dyDescent="0.3">
      <c r="A3380">
        <v>79</v>
      </c>
      <c r="B3380">
        <v>36</v>
      </c>
      <c r="C3380">
        <v>78</v>
      </c>
      <c r="D3380" s="3">
        <v>43251</v>
      </c>
      <c r="E3380" s="33">
        <v>18</v>
      </c>
      <c r="F3380">
        <v>2</v>
      </c>
      <c r="G3380">
        <f>+HLOOKUP(VLOOKUP($B3380,$Q$2:$R$42,2,0),costos_sf!$D$2:$AY$99,base_minorista!$A3380,0)</f>
        <v>15397459.624659007</v>
      </c>
      <c r="H3380">
        <f>+HLOOKUP(VLOOKUP($B3380,$Q$2:$R$42,2,0),creditos_sf!$D$2:$AY$99,base_minorista!$A3380,0)</f>
        <v>39301750.4114393</v>
      </c>
      <c r="I3380">
        <f>+HLOOKUP(VLOOKUP($B3380,$Q$2:$R$42,2,0),creditos_sf!$D$103:$AY$200,base_minorista!$A3380,0)</f>
        <v>8974851.596917389</v>
      </c>
      <c r="J3380">
        <f>+HLOOKUP(VLOOKUP($B3380,$Q$2:$R$42,2,0),Costo_fondeo!$D$3:$AY$100,base_minorista!$A3380,0)</f>
        <v>6.0229551770403971</v>
      </c>
      <c r="K3380">
        <f>+HLOOKUP(VLOOKUP($B3380,$Q$2:$R$42,2,0),Costo_provisiones!$D$3:$AY$100,base_minorista!$A3380,0)</f>
        <v>5.8635860678405312</v>
      </c>
      <c r="L3380">
        <f>+HLOOKUP(VLOOKUP($B3380,$Q$2:$R$42,2,0),Morosidad_control!$D$4:$AY$101,base_minorista!$A3380,0)</f>
        <v>6.8172270702251199</v>
      </c>
      <c r="M3380">
        <f ca="1">+OFFSET(Capital_2!$D$2,base_minorista!A3380,0)</f>
        <v>3.5069368282381337</v>
      </c>
      <c r="N3380">
        <f>+HLOOKUP(VLOOKUP($B3380,$Q$2:$R$42,2,0),costo_laboral!$E$2:$AZ$99,base_minorista!$A3380,0)</f>
        <v>18.055556339432659</v>
      </c>
      <c r="O3380">
        <f>+HLOOKUP(VLOOKUP($B3380,$Q$2:$R$42,2,0),Participacion2!$D$2:$AO$99,base_minorista!$A3380,0)</f>
        <v>0.13314329903207001</v>
      </c>
    </row>
    <row r="3381" spans="1:15" ht="16.5" x14ac:dyDescent="0.3">
      <c r="A3381">
        <v>80</v>
      </c>
      <c r="B3381">
        <v>36</v>
      </c>
      <c r="C3381">
        <v>79</v>
      </c>
      <c r="D3381" s="3">
        <v>43281</v>
      </c>
      <c r="E3381" s="33">
        <v>18</v>
      </c>
      <c r="F3381">
        <v>2</v>
      </c>
      <c r="G3381">
        <f>+HLOOKUP(VLOOKUP($B3381,$Q$2:$R$42,2,0),costos_sf!$D$2:$AY$99,base_minorista!$A3381,0)</f>
        <v>15453968.427692328</v>
      </c>
      <c r="H3381">
        <f>+HLOOKUP(VLOOKUP($B3381,$Q$2:$R$42,2,0),creditos_sf!$D$2:$AY$99,base_minorista!$A3381,0)</f>
        <v>39010972.756368399</v>
      </c>
      <c r="I3381">
        <f>+HLOOKUP(VLOOKUP($B3381,$Q$2:$R$42,2,0),creditos_sf!$D$103:$AY$200,base_minorista!$A3381,0)</f>
        <v>9212713.6462724097</v>
      </c>
      <c r="J3381">
        <f>+HLOOKUP(VLOOKUP($B3381,$Q$2:$R$42,2,0),Costo_fondeo!$D$3:$AY$100,base_minorista!$A3381,0)</f>
        <v>6.0171561304172023</v>
      </c>
      <c r="K3381">
        <f>+HLOOKUP(VLOOKUP($B3381,$Q$2:$R$42,2,0),Costo_provisiones!$D$3:$AY$100,base_minorista!$A3381,0)</f>
        <v>5.9833639966638774</v>
      </c>
      <c r="L3381">
        <f>+HLOOKUP(VLOOKUP($B3381,$Q$2:$R$42,2,0),Morosidad_control!$D$4:$AY$101,base_minorista!$A3381,0)</f>
        <v>7.1037061578578404</v>
      </c>
      <c r="M3381">
        <f ca="1">+OFFSET(Capital_2!$D$2,base_minorista!A3381,0)</f>
        <v>3.4861804073665166</v>
      </c>
      <c r="N3381">
        <f>+HLOOKUP(VLOOKUP($B3381,$Q$2:$R$42,2,0),costo_laboral!$E$2:$AZ$99,base_minorista!$A3381,0)</f>
        <v>18.237756502668041</v>
      </c>
      <c r="O3381">
        <f>+HLOOKUP(VLOOKUP($B3381,$Q$2:$R$42,2,0),Participacion2!$D$2:$AO$99,base_minorista!$A3381,0)</f>
        <v>0.132219341788438</v>
      </c>
    </row>
    <row r="3382" spans="1:15" ht="16.5" x14ac:dyDescent="0.3">
      <c r="A3382">
        <v>81</v>
      </c>
      <c r="B3382">
        <v>36</v>
      </c>
      <c r="C3382">
        <v>80</v>
      </c>
      <c r="D3382" s="3">
        <v>43312</v>
      </c>
      <c r="E3382" s="33">
        <v>18</v>
      </c>
      <c r="F3382">
        <v>2</v>
      </c>
      <c r="G3382">
        <f>+HLOOKUP(VLOOKUP($B3382,$Q$2:$R$42,2,0),costos_sf!$D$2:$AY$99,base_minorista!$A3382,0)</f>
        <v>15461313.925492069</v>
      </c>
      <c r="H3382">
        <f>+HLOOKUP(VLOOKUP($B3382,$Q$2:$R$42,2,0),creditos_sf!$D$2:$AY$99,base_minorista!$A3382,0)</f>
        <v>38556572.698597901</v>
      </c>
      <c r="I3382">
        <f>+HLOOKUP(VLOOKUP($B3382,$Q$2:$R$42,2,0),creditos_sf!$D$103:$AY$200,base_minorista!$A3382,0)</f>
        <v>9398353.66004356</v>
      </c>
      <c r="J3382">
        <f>+HLOOKUP(VLOOKUP($B3382,$Q$2:$R$42,2,0),Costo_fondeo!$D$3:$AY$100,base_minorista!$A3382,0)</f>
        <v>6.0356297127065739</v>
      </c>
      <c r="K3382">
        <f>+HLOOKUP(VLOOKUP($B3382,$Q$2:$R$42,2,0),Costo_provisiones!$D$3:$AY$100,base_minorista!$A3382,0)</f>
        <v>6.0166181365603961</v>
      </c>
      <c r="L3382">
        <f>+HLOOKUP(VLOOKUP($B3382,$Q$2:$R$42,2,0),Morosidad_control!$D$4:$AY$101,base_minorista!$A3382,0)</f>
        <v>6.9891442715335703</v>
      </c>
      <c r="M3382">
        <f ca="1">+OFFSET(Capital_2!$D$2,base_minorista!A3382,0)</f>
        <v>3.4635993253239059</v>
      </c>
      <c r="N3382">
        <f>+HLOOKUP(VLOOKUP($B3382,$Q$2:$R$42,2,0),costo_laboral!$E$2:$AZ$99,base_minorista!$A3382,0)</f>
        <v>18.263579798969047</v>
      </c>
      <c r="O3382">
        <f>+HLOOKUP(VLOOKUP($B3382,$Q$2:$R$42,2,0),Participacion2!$D$2:$AO$99,base_minorista!$A3382,0)</f>
        <v>0.130548596110066</v>
      </c>
    </row>
    <row r="3383" spans="1:15" ht="16.5" x14ac:dyDescent="0.3">
      <c r="A3383">
        <v>82</v>
      </c>
      <c r="B3383">
        <v>36</v>
      </c>
      <c r="C3383">
        <v>81</v>
      </c>
      <c r="D3383" s="3">
        <v>43343</v>
      </c>
      <c r="E3383" s="33">
        <v>18</v>
      </c>
      <c r="F3383">
        <v>2</v>
      </c>
      <c r="G3383">
        <f>+HLOOKUP(VLOOKUP($B3383,$Q$2:$R$42,2,0),costos_sf!$D$2:$AY$99,base_minorista!$A3383,0)</f>
        <v>15473238.341258995</v>
      </c>
      <c r="H3383">
        <f>+HLOOKUP(VLOOKUP($B3383,$Q$2:$R$42,2,0),creditos_sf!$D$2:$AY$99,base_minorista!$A3383,0)</f>
        <v>38392787.098528601</v>
      </c>
      <c r="I3383">
        <f>+HLOOKUP(VLOOKUP($B3383,$Q$2:$R$42,2,0),creditos_sf!$D$103:$AY$200,base_minorista!$A3383,0)</f>
        <v>9522451.9133998994</v>
      </c>
      <c r="J3383">
        <f>+HLOOKUP(VLOOKUP($B3383,$Q$2:$R$42,2,0),Costo_fondeo!$D$3:$AY$100,base_minorista!$A3383,0)</f>
        <v>6.0414099836100794</v>
      </c>
      <c r="K3383">
        <f>+HLOOKUP(VLOOKUP($B3383,$Q$2:$R$42,2,0),Costo_provisiones!$D$3:$AY$100,base_minorista!$A3383,0)</f>
        <v>6.2175239215886302</v>
      </c>
      <c r="L3383">
        <f>+HLOOKUP(VLOOKUP($B3383,$Q$2:$R$42,2,0),Morosidad_control!$D$4:$AY$101,base_minorista!$A3383,0)</f>
        <v>7.4146953214378701</v>
      </c>
      <c r="M3383">
        <f ca="1">+OFFSET(Capital_2!$D$2,base_minorista!A3383,0)</f>
        <v>3.442349118867654</v>
      </c>
      <c r="N3383">
        <f>+HLOOKUP(VLOOKUP($B3383,$Q$2:$R$42,2,0),costo_laboral!$E$2:$AZ$99,base_minorista!$A3383,0)</f>
        <v>18.096088493333927</v>
      </c>
      <c r="O3383">
        <f>+HLOOKUP(VLOOKUP($B3383,$Q$2:$R$42,2,0),Participacion2!$D$2:$AO$99,base_minorista!$A3383,0)</f>
        <v>0.129528341759512</v>
      </c>
    </row>
    <row r="3384" spans="1:15" ht="16.5" x14ac:dyDescent="0.3">
      <c r="A3384">
        <v>83</v>
      </c>
      <c r="B3384">
        <v>36</v>
      </c>
      <c r="C3384">
        <v>82</v>
      </c>
      <c r="D3384" s="3">
        <v>43373</v>
      </c>
      <c r="E3384" s="33">
        <v>18</v>
      </c>
      <c r="F3384">
        <v>2</v>
      </c>
      <c r="G3384">
        <f>+HLOOKUP(VLOOKUP($B3384,$Q$2:$R$42,2,0),costos_sf!$D$2:$AY$99,base_minorista!$A3384,0)</f>
        <v>15631873.828882247</v>
      </c>
      <c r="H3384">
        <f>+HLOOKUP(VLOOKUP($B3384,$Q$2:$R$42,2,0),creditos_sf!$D$2:$AY$99,base_minorista!$A3384,0)</f>
        <v>38360982.120767601</v>
      </c>
      <c r="I3384">
        <f>+HLOOKUP(VLOOKUP($B3384,$Q$2:$R$42,2,0),creditos_sf!$D$103:$AY$200,base_minorista!$A3384,0)</f>
        <v>9513833.3657436706</v>
      </c>
      <c r="J3384">
        <f>+HLOOKUP(VLOOKUP($B3384,$Q$2:$R$42,2,0),Costo_fondeo!$D$3:$AY$100,base_minorista!$A3384,0)</f>
        <v>6.069943522189603</v>
      </c>
      <c r="K3384">
        <f>+HLOOKUP(VLOOKUP($B3384,$Q$2:$R$42,2,0),Costo_provisiones!$D$3:$AY$100,base_minorista!$A3384,0)</f>
        <v>6.6325281205637809</v>
      </c>
      <c r="L3384">
        <f>+HLOOKUP(VLOOKUP($B3384,$Q$2:$R$42,2,0),Morosidad_control!$D$4:$AY$101,base_minorista!$A3384,0)</f>
        <v>8.0329163705056494</v>
      </c>
      <c r="M3384">
        <f ca="1">+OFFSET(Capital_2!$D$2,base_minorista!A3384,0)</f>
        <v>3.430093895939399</v>
      </c>
      <c r="N3384">
        <f>+HLOOKUP(VLOOKUP($B3384,$Q$2:$R$42,2,0),costo_laboral!$E$2:$AZ$99,base_minorista!$A3384,0)</f>
        <v>18.199369763485649</v>
      </c>
      <c r="O3384">
        <f>+HLOOKUP(VLOOKUP($B3384,$Q$2:$R$42,2,0),Participacion2!$D$2:$AO$99,base_minorista!$A3384,0)</f>
        <v>0.12957092384163599</v>
      </c>
    </row>
    <row r="3385" spans="1:15" ht="16.5" x14ac:dyDescent="0.3">
      <c r="A3385">
        <v>84</v>
      </c>
      <c r="B3385">
        <v>36</v>
      </c>
      <c r="C3385">
        <v>83</v>
      </c>
      <c r="D3385" s="3">
        <v>43404</v>
      </c>
      <c r="E3385" s="33">
        <v>18</v>
      </c>
      <c r="F3385">
        <v>2</v>
      </c>
      <c r="G3385">
        <f>+HLOOKUP(VLOOKUP($B3385,$Q$2:$R$42,2,0),costos_sf!$D$2:$AY$99,base_minorista!$A3385,0)</f>
        <v>15506834.409989178</v>
      </c>
      <c r="H3385">
        <f>+HLOOKUP(VLOOKUP($B3385,$Q$2:$R$42,2,0),creditos_sf!$D$2:$AY$99,base_minorista!$A3385,0)</f>
        <v>37863182.645220794</v>
      </c>
      <c r="I3385">
        <f>+HLOOKUP(VLOOKUP($B3385,$Q$2:$R$42,2,0),creditos_sf!$D$103:$AY$200,base_minorista!$A3385,0)</f>
        <v>9633473.68992397</v>
      </c>
      <c r="J3385">
        <f>+HLOOKUP(VLOOKUP($B3385,$Q$2:$R$42,2,0),Costo_fondeo!$D$3:$AY$100,base_minorista!$A3385,0)</f>
        <v>5.9797891299460355</v>
      </c>
      <c r="K3385">
        <f>+HLOOKUP(VLOOKUP($B3385,$Q$2:$R$42,2,0),Costo_provisiones!$D$3:$AY$100,base_minorista!$A3385,0)</f>
        <v>6.5748075956876537</v>
      </c>
      <c r="L3385">
        <f>+HLOOKUP(VLOOKUP($B3385,$Q$2:$R$42,2,0),Morosidad_control!$D$4:$AY$101,base_minorista!$A3385,0)</f>
        <v>8.4577770689197003</v>
      </c>
      <c r="M3385">
        <f ca="1">+OFFSET(Capital_2!$D$2,base_minorista!A3385,0)</f>
        <v>3.4233579602032216</v>
      </c>
      <c r="N3385">
        <f>+HLOOKUP(VLOOKUP($B3385,$Q$2:$R$42,2,0),costo_laboral!$E$2:$AZ$99,base_minorista!$A3385,0)</f>
        <v>17.805715190629265</v>
      </c>
      <c r="O3385">
        <f>+HLOOKUP(VLOOKUP($B3385,$Q$2:$R$42,2,0),Participacion2!$D$2:$AO$99,base_minorista!$A3385,0)</f>
        <v>0.12756321504739199</v>
      </c>
    </row>
    <row r="3386" spans="1:15" ht="16.5" x14ac:dyDescent="0.3">
      <c r="A3386">
        <v>85</v>
      </c>
      <c r="B3386">
        <v>36</v>
      </c>
      <c r="C3386">
        <v>84</v>
      </c>
      <c r="D3386" s="3">
        <v>43434</v>
      </c>
      <c r="E3386" s="33">
        <v>18</v>
      </c>
      <c r="F3386">
        <v>2</v>
      </c>
      <c r="G3386">
        <f>+HLOOKUP(VLOOKUP($B3386,$Q$2:$R$42,2,0),costos_sf!$D$2:$AY$99,base_minorista!$A3386,0)</f>
        <v>15492369.766555717</v>
      </c>
      <c r="H3386">
        <f>+HLOOKUP(VLOOKUP($B3386,$Q$2:$R$42,2,0),creditos_sf!$D$2:$AY$99,base_minorista!$A3386,0)</f>
        <v>37595449.634041496</v>
      </c>
      <c r="I3386">
        <f>+HLOOKUP(VLOOKUP($B3386,$Q$2:$R$42,2,0),creditos_sf!$D$103:$AY$200,base_minorista!$A3386,0)</f>
        <v>9419030.7713248003</v>
      </c>
      <c r="J3386">
        <f>+HLOOKUP(VLOOKUP($B3386,$Q$2:$R$42,2,0),Costo_fondeo!$D$3:$AY$100,base_minorista!$A3386,0)</f>
        <v>5.9154185009577782</v>
      </c>
      <c r="K3386">
        <f>+HLOOKUP(VLOOKUP($B3386,$Q$2:$R$42,2,0),Costo_provisiones!$D$3:$AY$100,base_minorista!$A3386,0)</f>
        <v>6.860414871272889</v>
      </c>
      <c r="L3386">
        <f>+HLOOKUP(VLOOKUP($B3386,$Q$2:$R$42,2,0),Morosidad_control!$D$4:$AY$101,base_minorista!$A3386,0)</f>
        <v>8.8452163563537294</v>
      </c>
      <c r="M3386">
        <f ca="1">+OFFSET(Capital_2!$D$2,base_minorista!A3386,0)</f>
        <v>3.4154915843908498</v>
      </c>
      <c r="N3386">
        <f>+HLOOKUP(VLOOKUP($B3386,$Q$2:$R$42,2,0),costo_laboral!$E$2:$AZ$99,base_minorista!$A3386,0)</f>
        <v>17.254396472971624</v>
      </c>
      <c r="O3386">
        <f>+HLOOKUP(VLOOKUP($B3386,$Q$2:$R$42,2,0),Participacion2!$D$2:$AO$99,base_minorista!$A3386,0)</f>
        <v>0.12629821775005001</v>
      </c>
    </row>
    <row r="3387" spans="1:15" ht="16.5" x14ac:dyDescent="0.3">
      <c r="A3387">
        <v>86</v>
      </c>
      <c r="B3387">
        <v>36</v>
      </c>
      <c r="C3387">
        <v>85</v>
      </c>
      <c r="D3387" s="3">
        <v>43465</v>
      </c>
      <c r="E3387" s="33">
        <v>18</v>
      </c>
      <c r="F3387">
        <v>2</v>
      </c>
      <c r="G3387">
        <f>+HLOOKUP(VLOOKUP($B3387,$Q$2:$R$42,2,0),costos_sf!$D$2:$AY$99,base_minorista!$A3387,0)</f>
        <v>15074690.782008518</v>
      </c>
      <c r="H3387">
        <f>+HLOOKUP(VLOOKUP($B3387,$Q$2:$R$42,2,0),creditos_sf!$D$2:$AY$99,base_minorista!$A3387,0)</f>
        <v>37453067.1020028</v>
      </c>
      <c r="I3387">
        <f>+HLOOKUP(VLOOKUP($B3387,$Q$2:$R$42,2,0),creditos_sf!$D$103:$AY$200,base_minorista!$A3387,0)</f>
        <v>8959761.0554845389</v>
      </c>
      <c r="J3387">
        <f>+HLOOKUP(VLOOKUP($B3387,$Q$2:$R$42,2,0),Costo_fondeo!$D$3:$AY$100,base_minorista!$A3387,0)</f>
        <v>5.8646798381972491</v>
      </c>
      <c r="K3387">
        <f>+HLOOKUP(VLOOKUP($B3387,$Q$2:$R$42,2,0),Costo_provisiones!$D$3:$AY$100,base_minorista!$A3387,0)</f>
        <v>6.6140442534401824</v>
      </c>
      <c r="L3387">
        <f>+HLOOKUP(VLOOKUP($B3387,$Q$2:$R$42,2,0),Morosidad_control!$D$4:$AY$101,base_minorista!$A3387,0)</f>
        <v>9.4573923309069396</v>
      </c>
      <c r="M3387">
        <f ca="1">+OFFSET(Capital_2!$D$2,base_minorista!A3387,0)</f>
        <v>3.4351377010367652</v>
      </c>
      <c r="N3387">
        <f>+HLOOKUP(VLOOKUP($B3387,$Q$2:$R$42,2,0),costo_laboral!$E$2:$AZ$99,base_minorista!$A3387,0)</f>
        <v>17.046016216129356</v>
      </c>
      <c r="O3387">
        <f>+HLOOKUP(VLOOKUP($B3387,$Q$2:$R$42,2,0),Participacion2!$D$2:$AO$99,base_minorista!$A3387,0)</f>
        <v>0.12647407136285499</v>
      </c>
    </row>
    <row r="3388" spans="1:15" ht="16.5" x14ac:dyDescent="0.3">
      <c r="A3388">
        <v>87</v>
      </c>
      <c r="B3388">
        <v>36</v>
      </c>
      <c r="C3388">
        <v>86</v>
      </c>
      <c r="D3388" s="3">
        <v>43496</v>
      </c>
      <c r="E3388" s="33">
        <v>19</v>
      </c>
      <c r="F3388">
        <v>2</v>
      </c>
      <c r="G3388">
        <f>+HLOOKUP(VLOOKUP($B3388,$Q$2:$R$42,2,0),costos_sf!$D$2:$AY$99,base_minorista!$A3388,0)</f>
        <v>15128496.315228572</v>
      </c>
      <c r="H3388">
        <f>+HLOOKUP(VLOOKUP($B3388,$Q$2:$R$42,2,0),creditos_sf!$D$2:$AY$99,base_minorista!$A3388,0)</f>
        <v>37282227.208830893</v>
      </c>
      <c r="I3388">
        <f>+HLOOKUP(VLOOKUP($B3388,$Q$2:$R$42,2,0),creditos_sf!$D$103:$AY$200,base_minorista!$A3388,0)</f>
        <v>8536503.6359921601</v>
      </c>
      <c r="J3388">
        <f>+HLOOKUP(VLOOKUP($B3388,$Q$2:$R$42,2,0),Costo_fondeo!$D$3:$AY$100,base_minorista!$A3388,0)</f>
        <v>5.8243393710630356</v>
      </c>
      <c r="K3388">
        <f>+HLOOKUP(VLOOKUP($B3388,$Q$2:$R$42,2,0),Costo_provisiones!$D$3:$AY$100,base_minorista!$A3388,0)</f>
        <v>6.7835114141062789</v>
      </c>
      <c r="L3388">
        <f>+HLOOKUP(VLOOKUP($B3388,$Q$2:$R$42,2,0),Morosidad_control!$D$4:$AY$101,base_minorista!$A3388,0)</f>
        <v>10.182467742873101</v>
      </c>
      <c r="M3388">
        <f ca="1">+OFFSET(Capital_2!$D$2,base_minorista!A3388,0)</f>
        <v>3.144198069372997</v>
      </c>
      <c r="N3388">
        <f>+HLOOKUP(VLOOKUP($B3388,$Q$2:$R$42,2,0),costo_laboral!$E$2:$AZ$99,base_minorista!$A3388,0)</f>
        <v>17.228118884357542</v>
      </c>
      <c r="O3388">
        <f>+HLOOKUP(VLOOKUP($B3388,$Q$2:$R$42,2,0),Participacion2!$D$2:$AO$99,base_minorista!$A3388,0)</f>
        <v>0.124883757718581</v>
      </c>
    </row>
    <row r="3389" spans="1:15" ht="16.5" x14ac:dyDescent="0.3">
      <c r="A3389">
        <v>88</v>
      </c>
      <c r="B3389">
        <v>36</v>
      </c>
      <c r="C3389">
        <v>87</v>
      </c>
      <c r="D3389" s="3">
        <v>43524</v>
      </c>
      <c r="E3389" s="33">
        <v>19</v>
      </c>
      <c r="F3389">
        <v>2</v>
      </c>
      <c r="G3389">
        <f>+HLOOKUP(VLOOKUP($B3389,$Q$2:$R$42,2,0),costos_sf!$D$2:$AY$99,base_minorista!$A3389,0)</f>
        <v>15112270.206604086</v>
      </c>
      <c r="H3389">
        <f>+HLOOKUP(VLOOKUP($B3389,$Q$2:$R$42,2,0),creditos_sf!$D$2:$AY$99,base_minorista!$A3389,0)</f>
        <v>36740219.0014254</v>
      </c>
      <c r="I3389">
        <f>+HLOOKUP(VLOOKUP($B3389,$Q$2:$R$42,2,0),creditos_sf!$D$103:$AY$200,base_minorista!$A3389,0)</f>
        <v>8343053.5614878805</v>
      </c>
      <c r="J3389">
        <f>+HLOOKUP(VLOOKUP($B3389,$Q$2:$R$42,2,0),Costo_fondeo!$D$3:$AY$100,base_minorista!$A3389,0)</f>
        <v>5.7880865574973601</v>
      </c>
      <c r="K3389">
        <f>+HLOOKUP(VLOOKUP($B3389,$Q$2:$R$42,2,0),Costo_provisiones!$D$3:$AY$100,base_minorista!$A3389,0)</f>
        <v>6.9114489800202517</v>
      </c>
      <c r="L3389">
        <f>+HLOOKUP(VLOOKUP($B3389,$Q$2:$R$42,2,0),Morosidad_control!$D$4:$AY$101,base_minorista!$A3389,0)</f>
        <v>10.408005953509001</v>
      </c>
      <c r="M3389">
        <f ca="1">+OFFSET(Capital_2!$D$2,base_minorista!A3389,0)</f>
        <v>3.1750048296191844</v>
      </c>
      <c r="N3389">
        <f>+HLOOKUP(VLOOKUP($B3389,$Q$2:$R$42,2,0),costo_laboral!$E$2:$AZ$99,base_minorista!$A3389,0)</f>
        <v>17.418875853003886</v>
      </c>
      <c r="O3389">
        <f>+HLOOKUP(VLOOKUP($B3389,$Q$2:$R$42,2,0),Participacion2!$D$2:$AO$99,base_minorista!$A3389,0)</f>
        <v>0.122905332420366</v>
      </c>
    </row>
    <row r="3390" spans="1:15" ht="16.5" x14ac:dyDescent="0.3">
      <c r="A3390">
        <v>89</v>
      </c>
      <c r="B3390">
        <v>36</v>
      </c>
      <c r="C3390">
        <v>88</v>
      </c>
      <c r="D3390" s="3">
        <v>43555</v>
      </c>
      <c r="E3390" s="33">
        <v>19</v>
      </c>
      <c r="F3390">
        <v>2</v>
      </c>
      <c r="G3390">
        <f>+HLOOKUP(VLOOKUP($B3390,$Q$2:$R$42,2,0),costos_sf!$D$2:$AY$99,base_minorista!$A3390,0)</f>
        <v>15027383.35615872</v>
      </c>
      <c r="H3390">
        <f>+HLOOKUP(VLOOKUP($B3390,$Q$2:$R$42,2,0),creditos_sf!$D$2:$AY$99,base_minorista!$A3390,0)</f>
        <v>35869769.170745298</v>
      </c>
      <c r="I3390">
        <f>+HLOOKUP(VLOOKUP($B3390,$Q$2:$R$42,2,0),creditos_sf!$D$103:$AY$200,base_minorista!$A3390,0)</f>
        <v>7959403.8320514197</v>
      </c>
      <c r="J3390">
        <f>+HLOOKUP(VLOOKUP($B3390,$Q$2:$R$42,2,0),Costo_fondeo!$D$3:$AY$100,base_minorista!$A3390,0)</f>
        <v>5.753729328630806</v>
      </c>
      <c r="K3390">
        <f>+HLOOKUP(VLOOKUP($B3390,$Q$2:$R$42,2,0),Costo_provisiones!$D$3:$AY$100,base_minorista!$A3390,0)</f>
        <v>7.1932414640555349</v>
      </c>
      <c r="L3390">
        <f>+HLOOKUP(VLOOKUP($B3390,$Q$2:$R$42,2,0),Morosidad_control!$D$4:$AY$101,base_minorista!$A3390,0)</f>
        <v>12.2598869053509</v>
      </c>
      <c r="M3390">
        <f ca="1">+OFFSET(Capital_2!$D$2,base_minorista!A3390,0)</f>
        <v>3.2070490236396596</v>
      </c>
      <c r="N3390">
        <f>+HLOOKUP(VLOOKUP($B3390,$Q$2:$R$42,2,0),costo_laboral!$E$2:$AZ$99,base_minorista!$A3390,0)</f>
        <v>17.892368033909463</v>
      </c>
      <c r="O3390">
        <f>+HLOOKUP(VLOOKUP($B3390,$Q$2:$R$42,2,0),Participacion2!$D$2:$AO$99,base_minorista!$A3390,0)</f>
        <v>0.118565840684053</v>
      </c>
    </row>
    <row r="3391" spans="1:15" ht="16.5" x14ac:dyDescent="0.3">
      <c r="A3391">
        <v>90</v>
      </c>
      <c r="B3391">
        <v>36</v>
      </c>
      <c r="C3391">
        <v>89</v>
      </c>
      <c r="D3391" s="3">
        <v>43585</v>
      </c>
      <c r="E3391" s="33">
        <v>19</v>
      </c>
      <c r="F3391">
        <v>2</v>
      </c>
      <c r="G3391">
        <f>+HLOOKUP(VLOOKUP($B3391,$Q$2:$R$42,2,0),costos_sf!$D$2:$AY$99,base_minorista!$A3391,0)</f>
        <v>15120849.662085198</v>
      </c>
      <c r="H3391">
        <f>+HLOOKUP(VLOOKUP($B3391,$Q$2:$R$42,2,0),creditos_sf!$D$2:$AY$99,base_minorista!$A3391,0)</f>
        <v>34551786.979773201</v>
      </c>
      <c r="I3391">
        <f>+HLOOKUP(VLOOKUP($B3391,$Q$2:$R$42,2,0),creditos_sf!$D$103:$AY$200,base_minorista!$A3391,0)</f>
        <v>7481143.8703557597</v>
      </c>
      <c r="J3391">
        <f>+HLOOKUP(VLOOKUP($B3391,$Q$2:$R$42,2,0),Costo_fondeo!$D$3:$AY$100,base_minorista!$A3391,0)</f>
        <v>5.735014111495067</v>
      </c>
      <c r="K3391">
        <f>+HLOOKUP(VLOOKUP($B3391,$Q$2:$R$42,2,0),Costo_provisiones!$D$3:$AY$100,base_minorista!$A3391,0)</f>
        <v>7.6819500210870624</v>
      </c>
      <c r="L3391">
        <f>+HLOOKUP(VLOOKUP($B3391,$Q$2:$R$42,2,0),Morosidad_control!$D$4:$AY$101,base_minorista!$A3391,0)</f>
        <v>12.997929438304499</v>
      </c>
      <c r="M3391">
        <f ca="1">+OFFSET(Capital_2!$D$2,base_minorista!A3391,0)</f>
        <v>3.2607827391957867</v>
      </c>
      <c r="N3391">
        <f>+HLOOKUP(VLOOKUP($B3391,$Q$2:$R$42,2,0),costo_laboral!$E$2:$AZ$99,base_minorista!$A3391,0)</f>
        <v>18.515365669430295</v>
      </c>
      <c r="O3391">
        <f>+HLOOKUP(VLOOKUP($B3391,$Q$2:$R$42,2,0),Participacion2!$D$2:$AO$99,base_minorista!$A3391,0)</f>
        <v>0.11407067455921401</v>
      </c>
    </row>
    <row r="3392" spans="1:15" ht="16.5" x14ac:dyDescent="0.3">
      <c r="A3392">
        <v>91</v>
      </c>
      <c r="B3392">
        <v>36</v>
      </c>
      <c r="C3392">
        <v>90</v>
      </c>
      <c r="D3392" s="3">
        <v>43616</v>
      </c>
      <c r="E3392" s="33">
        <v>19</v>
      </c>
      <c r="F3392">
        <v>2</v>
      </c>
      <c r="G3392">
        <f>+HLOOKUP(VLOOKUP($B3392,$Q$2:$R$42,2,0),costos_sf!$D$2:$AY$99,base_minorista!$A3392,0)</f>
        <v>15230185.644626757</v>
      </c>
      <c r="H3392">
        <f>+HLOOKUP(VLOOKUP($B3392,$Q$2:$R$42,2,0),creditos_sf!$D$2:$AY$99,base_minorista!$A3392,0)</f>
        <v>33414298.401679996</v>
      </c>
      <c r="I3392">
        <f>+HLOOKUP(VLOOKUP($B3392,$Q$2:$R$42,2,0),creditos_sf!$D$103:$AY$200,base_minorista!$A3392,0)</f>
        <v>7069923.8194131702</v>
      </c>
      <c r="J3392">
        <f>+HLOOKUP(VLOOKUP($B3392,$Q$2:$R$42,2,0),Costo_fondeo!$D$3:$AY$100,base_minorista!$A3392,0)</f>
        <v>5.7278274315518809</v>
      </c>
      <c r="K3392">
        <f>+HLOOKUP(VLOOKUP($B3392,$Q$2:$R$42,2,0),Costo_provisiones!$D$3:$AY$100,base_minorista!$A3392,0)</f>
        <v>8.4130873114919904</v>
      </c>
      <c r="L3392">
        <f>+HLOOKUP(VLOOKUP($B3392,$Q$2:$R$42,2,0),Morosidad_control!$D$4:$AY$101,base_minorista!$A3392,0)</f>
        <v>13.924161475665301</v>
      </c>
      <c r="M3392">
        <f ca="1">+OFFSET(Capital_2!$D$2,base_minorista!A3392,0)</f>
        <v>3.2822741119614118</v>
      </c>
      <c r="N3392">
        <f>+HLOOKUP(VLOOKUP($B3392,$Q$2:$R$42,2,0),costo_laboral!$E$2:$AZ$99,base_minorista!$A3392,0)</f>
        <v>18.823479890909557</v>
      </c>
      <c r="O3392">
        <f>+HLOOKUP(VLOOKUP($B3392,$Q$2:$R$42,2,0),Participacion2!$D$2:$AO$99,base_minorista!$A3392,0)</f>
        <v>0.110121163709661</v>
      </c>
    </row>
    <row r="3393" spans="1:15" ht="16.5" x14ac:dyDescent="0.3">
      <c r="A3393">
        <v>92</v>
      </c>
      <c r="B3393">
        <v>36</v>
      </c>
      <c r="C3393">
        <v>91</v>
      </c>
      <c r="D3393" s="3">
        <v>43646</v>
      </c>
      <c r="E3393" s="33">
        <v>19</v>
      </c>
      <c r="F3393">
        <v>2</v>
      </c>
      <c r="G3393">
        <f>+HLOOKUP(VLOOKUP($B3393,$Q$2:$R$42,2,0),costos_sf!$D$2:$AY$99,base_minorista!$A3393,0)</f>
        <v>15369468.31398035</v>
      </c>
      <c r="H3393">
        <f>+HLOOKUP(VLOOKUP($B3393,$Q$2:$R$42,2,0),creditos_sf!$D$2:$AY$99,base_minorista!$A3393,0)</f>
        <v>32406925.912848201</v>
      </c>
      <c r="I3393">
        <f>+HLOOKUP(VLOOKUP($B3393,$Q$2:$R$42,2,0),creditos_sf!$D$103:$AY$200,base_minorista!$A3393,0)</f>
        <v>7027985.9084185902</v>
      </c>
      <c r="J3393">
        <f>+HLOOKUP(VLOOKUP($B3393,$Q$2:$R$42,2,0),Costo_fondeo!$D$3:$AY$100,base_minorista!$A3393,0)</f>
        <v>5.7162229554193607</v>
      </c>
      <c r="K3393">
        <f>+HLOOKUP(VLOOKUP($B3393,$Q$2:$R$42,2,0),Costo_provisiones!$D$3:$AY$100,base_minorista!$A3393,0)</f>
        <v>8.9854398679745788</v>
      </c>
      <c r="L3393">
        <f>+HLOOKUP(VLOOKUP($B3393,$Q$2:$R$42,2,0),Morosidad_control!$D$4:$AY$101,base_minorista!$A3393,0)</f>
        <v>16.581304248084901</v>
      </c>
      <c r="M3393">
        <f ca="1">+OFFSET(Capital_2!$D$2,base_minorista!A3393,0)</f>
        <v>3.3170358226156935</v>
      </c>
      <c r="N3393">
        <f>+HLOOKUP(VLOOKUP($B3393,$Q$2:$R$42,2,0),costo_laboral!$E$2:$AZ$99,base_minorista!$A3393,0)</f>
        <v>19.46472941652382</v>
      </c>
      <c r="O3393">
        <f>+HLOOKUP(VLOOKUP($B3393,$Q$2:$R$42,2,0),Participacion2!$D$2:$AO$99,base_minorista!$A3393,0)</f>
        <v>0.106180433177831</v>
      </c>
    </row>
    <row r="3394" spans="1:15" ht="16.5" x14ac:dyDescent="0.3">
      <c r="A3394">
        <v>93</v>
      </c>
      <c r="B3394">
        <v>36</v>
      </c>
      <c r="C3394">
        <v>92</v>
      </c>
      <c r="D3394" s="3">
        <v>43677</v>
      </c>
      <c r="E3394" s="33">
        <v>19</v>
      </c>
      <c r="F3394">
        <v>2</v>
      </c>
      <c r="G3394">
        <f>+HLOOKUP(VLOOKUP($B3394,$Q$2:$R$42,2,0),costos_sf!$D$2:$AY$99,base_minorista!$A3394,0)</f>
        <v>15388432.882627981</v>
      </c>
      <c r="H3394">
        <f>+HLOOKUP(VLOOKUP($B3394,$Q$2:$R$42,2,0),creditos_sf!$D$2:$AY$99,base_minorista!$A3394,0)</f>
        <v>31370418.9342678</v>
      </c>
      <c r="I3394">
        <f>+HLOOKUP(VLOOKUP($B3394,$Q$2:$R$42,2,0),creditos_sf!$D$103:$AY$200,base_minorista!$A3394,0)</f>
        <v>6847921.5216174498</v>
      </c>
      <c r="J3394">
        <f>+HLOOKUP(VLOOKUP($B3394,$Q$2:$R$42,2,0),Costo_fondeo!$D$3:$AY$100,base_minorista!$A3394,0)</f>
        <v>5.6585668729570759</v>
      </c>
      <c r="K3394">
        <f>+HLOOKUP(VLOOKUP($B3394,$Q$2:$R$42,2,0),Costo_provisiones!$D$3:$AY$100,base_minorista!$A3394,0)</f>
        <v>9.5319390000624171</v>
      </c>
      <c r="L3394">
        <f>+HLOOKUP(VLOOKUP($B3394,$Q$2:$R$42,2,0),Morosidad_control!$D$4:$AY$101,base_minorista!$A3394,0)</f>
        <v>17.547252492646201</v>
      </c>
      <c r="M3394">
        <f ca="1">+OFFSET(Capital_2!$D$2,base_minorista!A3394,0)</f>
        <v>3.3472847310217735</v>
      </c>
      <c r="N3394">
        <f>+HLOOKUP(VLOOKUP($B3394,$Q$2:$R$42,2,0),costo_laboral!$E$2:$AZ$99,base_minorista!$A3394,0)</f>
        <v>19.799827343925504</v>
      </c>
      <c r="O3394">
        <f>+HLOOKUP(VLOOKUP($B3394,$Q$2:$R$42,2,0),Participacion2!$D$2:$AO$99,base_minorista!$A3394,0)</f>
        <v>0.101976386494241</v>
      </c>
    </row>
    <row r="3395" spans="1:15" ht="16.5" x14ac:dyDescent="0.3">
      <c r="A3395">
        <v>94</v>
      </c>
      <c r="B3395">
        <v>36</v>
      </c>
      <c r="C3395">
        <v>93</v>
      </c>
      <c r="D3395" s="3">
        <v>43708</v>
      </c>
      <c r="E3395" s="33">
        <v>19</v>
      </c>
      <c r="F3395">
        <v>2</v>
      </c>
      <c r="G3395">
        <f>+HLOOKUP(VLOOKUP($B3395,$Q$2:$R$42,2,0),costos_sf!$D$2:$AY$99,base_minorista!$A3395,0)</f>
        <v>15433807.226131154</v>
      </c>
      <c r="H3395">
        <f>+HLOOKUP(VLOOKUP($B3395,$Q$2:$R$42,2,0),creditos_sf!$D$2:$AY$99,base_minorista!$A3395,0)</f>
        <v>29910183.014529802</v>
      </c>
      <c r="I3395">
        <f>+HLOOKUP(VLOOKUP($B3395,$Q$2:$R$42,2,0),creditos_sf!$D$103:$AY$200,base_minorista!$A3395,0)</f>
        <v>6542204.2809723299</v>
      </c>
      <c r="J3395">
        <f>+HLOOKUP(VLOOKUP($B3395,$Q$2:$R$42,2,0),Costo_fondeo!$D$3:$AY$100,base_minorista!$A3395,0)</f>
        <v>5.6022072606465061</v>
      </c>
      <c r="K3395">
        <f>+HLOOKUP(VLOOKUP($B3395,$Q$2:$R$42,2,0),Costo_provisiones!$D$3:$AY$100,base_minorista!$A3395,0)</f>
        <v>10.170485535109048</v>
      </c>
      <c r="L3395">
        <f>+HLOOKUP(VLOOKUP($B3395,$Q$2:$R$42,2,0),Morosidad_control!$D$4:$AY$101,base_minorista!$A3395,0)</f>
        <v>19.239667248994301</v>
      </c>
      <c r="M3395">
        <f ca="1">+OFFSET(Capital_2!$D$2,base_minorista!A3395,0)</f>
        <v>3.3701430151037046</v>
      </c>
      <c r="N3395">
        <f>+HLOOKUP(VLOOKUP($B3395,$Q$2:$R$42,2,0),costo_laboral!$E$2:$AZ$99,base_minorista!$A3395,0)</f>
        <v>20.491074130360321</v>
      </c>
      <c r="O3395">
        <f>+HLOOKUP(VLOOKUP($B3395,$Q$2:$R$42,2,0),Participacion2!$D$2:$AO$99,base_minorista!$A3395,0)</f>
        <v>9.6654452458465101E-2</v>
      </c>
    </row>
    <row r="3396" spans="1:15" ht="16.5" x14ac:dyDescent="0.3">
      <c r="A3396">
        <v>95</v>
      </c>
      <c r="B3396">
        <v>36</v>
      </c>
      <c r="C3396">
        <v>94</v>
      </c>
      <c r="D3396" s="3">
        <v>43738</v>
      </c>
      <c r="E3396" s="33">
        <v>19</v>
      </c>
      <c r="F3396">
        <v>2</v>
      </c>
      <c r="G3396">
        <f>+HLOOKUP(VLOOKUP($B3396,$Q$2:$R$42,2,0),costos_sf!$D$2:$AY$99,base_minorista!$A3396,0)</f>
        <v>15209266.583887493</v>
      </c>
      <c r="H3396">
        <f>+HLOOKUP(VLOOKUP($B3396,$Q$2:$R$42,2,0),creditos_sf!$D$2:$AY$99,base_minorista!$A3396,0)</f>
        <v>28499785.019358501</v>
      </c>
      <c r="I3396">
        <f>+HLOOKUP(VLOOKUP($B3396,$Q$2:$R$42,2,0),creditos_sf!$D$103:$AY$200,base_minorista!$A3396,0)</f>
        <v>6145819.6860771906</v>
      </c>
      <c r="J3396">
        <f>+HLOOKUP(VLOOKUP($B3396,$Q$2:$R$42,2,0),Costo_fondeo!$D$3:$AY$100,base_minorista!$A3396,0)</f>
        <v>5.5406491199763259</v>
      </c>
      <c r="K3396">
        <f>+HLOOKUP(VLOOKUP($B3396,$Q$2:$R$42,2,0),Costo_provisiones!$D$3:$AY$100,base_minorista!$A3396,0)</f>
        <v>10.393018065687485</v>
      </c>
      <c r="L3396">
        <f>+HLOOKUP(VLOOKUP($B3396,$Q$2:$R$42,2,0),Morosidad_control!$D$4:$AY$101,base_minorista!$A3396,0)</f>
        <v>22.526270498324301</v>
      </c>
      <c r="M3396">
        <f ca="1">+OFFSET(Capital_2!$D$2,base_minorista!A3396,0)</f>
        <v>3.3849357024511626</v>
      </c>
      <c r="N3396">
        <f>+HLOOKUP(VLOOKUP($B3396,$Q$2:$R$42,2,0),costo_laboral!$E$2:$AZ$99,base_minorista!$A3396,0)</f>
        <v>21.195282392357065</v>
      </c>
      <c r="O3396">
        <f>+HLOOKUP(VLOOKUP($B3396,$Q$2:$R$42,2,0),Participacion2!$D$2:$AO$99,base_minorista!$A3396,0)</f>
        <v>9.1624737536892695E-2</v>
      </c>
    </row>
    <row r="3397" spans="1:15" ht="16.5" x14ac:dyDescent="0.3">
      <c r="A3397">
        <v>96</v>
      </c>
      <c r="B3397">
        <v>36</v>
      </c>
      <c r="C3397">
        <v>95</v>
      </c>
      <c r="D3397" s="3">
        <v>43769</v>
      </c>
      <c r="E3397" s="33">
        <v>19</v>
      </c>
      <c r="F3397">
        <v>2</v>
      </c>
      <c r="G3397">
        <f>+HLOOKUP(VLOOKUP($B3397,$Q$2:$R$42,2,0),costos_sf!$D$2:$AY$99,base_minorista!$A3397,0)</f>
        <v>15186249.289509613</v>
      </c>
      <c r="H3397">
        <f>+HLOOKUP(VLOOKUP($B3397,$Q$2:$R$42,2,0),creditos_sf!$D$2:$AY$99,base_minorista!$A3397,0)</f>
        <v>25928487.231182601</v>
      </c>
      <c r="I3397">
        <f>+HLOOKUP(VLOOKUP($B3397,$Q$2:$R$42,2,0),creditos_sf!$D$103:$AY$200,base_minorista!$A3397,0)</f>
        <v>5817255.0758684603</v>
      </c>
      <c r="J3397">
        <f>+HLOOKUP(VLOOKUP($B3397,$Q$2:$R$42,2,0),Costo_fondeo!$D$3:$AY$100,base_minorista!$A3397,0)</f>
        <v>5.566262865459418</v>
      </c>
      <c r="K3397">
        <f>+HLOOKUP(VLOOKUP($B3397,$Q$2:$R$42,2,0),Costo_provisiones!$D$3:$AY$100,base_minorista!$A3397,0)</f>
        <v>11.266715679696306</v>
      </c>
      <c r="L3397">
        <f>+HLOOKUP(VLOOKUP($B3397,$Q$2:$R$42,2,0),Morosidad_control!$D$4:$AY$101,base_minorista!$A3397,0)</f>
        <v>25.185821374210398</v>
      </c>
      <c r="M3397">
        <f ca="1">+OFFSET(Capital_2!$D$2,base_minorista!A3397,0)</f>
        <v>3.4123935475815319</v>
      </c>
      <c r="N3397">
        <f>+HLOOKUP(VLOOKUP($B3397,$Q$2:$R$42,2,0),costo_laboral!$E$2:$AZ$99,base_minorista!$A3397,0)</f>
        <v>22.045606903241328</v>
      </c>
      <c r="O3397">
        <f>+HLOOKUP(VLOOKUP($B3397,$Q$2:$R$42,2,0),Participacion2!$D$2:$AO$99,base_minorista!$A3397,0)</f>
        <v>8.2854307083367204E-2</v>
      </c>
    </row>
    <row r="3398" spans="1:15" ht="16.5" x14ac:dyDescent="0.3">
      <c r="A3398">
        <v>97</v>
      </c>
      <c r="B3398">
        <v>36</v>
      </c>
      <c r="C3398">
        <v>96</v>
      </c>
      <c r="D3398" s="3">
        <v>43799</v>
      </c>
      <c r="E3398" s="33">
        <v>19</v>
      </c>
      <c r="F3398">
        <v>2</v>
      </c>
      <c r="G3398">
        <f>+HLOOKUP(VLOOKUP($B3398,$Q$2:$R$42,2,0),costos_sf!$D$2:$AY$99,base_minorista!$A3398,0)</f>
        <v>14896999.408112539</v>
      </c>
      <c r="H3398">
        <f>+HLOOKUP(VLOOKUP($B3398,$Q$2:$R$42,2,0),creditos_sf!$D$2:$AY$99,base_minorista!$A3398,0)</f>
        <v>23355829.8221105</v>
      </c>
      <c r="I3398">
        <f>+HLOOKUP(VLOOKUP($B3398,$Q$2:$R$42,2,0),creditos_sf!$D$103:$AY$200,base_minorista!$A3398,0)</f>
        <v>5441581.71783874</v>
      </c>
      <c r="J3398">
        <f>+HLOOKUP(VLOOKUP($B3398,$Q$2:$R$42,2,0),Costo_fondeo!$D$3:$AY$100,base_minorista!$A3398,0)</f>
        <v>5.5217926949368401</v>
      </c>
      <c r="K3398">
        <f>+HLOOKUP(VLOOKUP($B3398,$Q$2:$R$42,2,0),Costo_provisiones!$D$3:$AY$100,base_minorista!$A3398,0)</f>
        <v>11.668869006650976</v>
      </c>
      <c r="L3398">
        <f>+HLOOKUP(VLOOKUP($B3398,$Q$2:$R$42,2,0),Morosidad_control!$D$4:$AY$101,base_minorista!$A3398,0)</f>
        <v>28.010824707714001</v>
      </c>
      <c r="M3398">
        <f ca="1">+OFFSET(Capital_2!$D$2,base_minorista!A3398,0)</f>
        <v>3.3960163093664169</v>
      </c>
      <c r="N3398">
        <f>+HLOOKUP(VLOOKUP($B3398,$Q$2:$R$42,2,0),costo_laboral!$E$2:$AZ$99,base_minorista!$A3398,0)</f>
        <v>22.783652181703236</v>
      </c>
      <c r="O3398">
        <f>+HLOOKUP(VLOOKUP($B3398,$Q$2:$R$42,2,0),Participacion2!$D$2:$AO$99,base_minorista!$A3398,0)</f>
        <v>7.4267761179570305E-2</v>
      </c>
    </row>
    <row r="3399" spans="1:15" ht="16.5" x14ac:dyDescent="0.3">
      <c r="A3399">
        <v>98</v>
      </c>
      <c r="B3399">
        <v>36</v>
      </c>
      <c r="C3399">
        <v>97</v>
      </c>
      <c r="D3399" s="3">
        <v>43830</v>
      </c>
      <c r="E3399" s="33">
        <v>19</v>
      </c>
      <c r="F3399">
        <v>2</v>
      </c>
      <c r="G3399">
        <f>+HLOOKUP(VLOOKUP($B3399,$Q$2:$R$42,2,0),costos_sf!$D$2:$AY$99,base_minorista!$A3399,0)</f>
        <v>14733266.722147437</v>
      </c>
      <c r="H3399">
        <f>+HLOOKUP(VLOOKUP($B3399,$Q$2:$R$42,2,0),creditos_sf!$D$2:$AY$99,base_minorista!$A3399,0)</f>
        <v>22150274.775240999</v>
      </c>
      <c r="I3399">
        <f>+HLOOKUP(VLOOKUP($B3399,$Q$2:$R$42,2,0),creditos_sf!$D$103:$AY$200,base_minorista!$A3399,0)</f>
        <v>5176969.2842336502</v>
      </c>
      <c r="J3399">
        <f>+HLOOKUP(VLOOKUP($B3399,$Q$2:$R$42,2,0),Costo_fondeo!$D$3:$AY$100,base_minorista!$A3399,0)</f>
        <v>5.4963042541224985</v>
      </c>
      <c r="K3399">
        <f>+HLOOKUP(VLOOKUP($B3399,$Q$2:$R$42,2,0),Costo_provisiones!$D$3:$AY$100,base_minorista!$A3399,0)</f>
        <v>12.666365515080665</v>
      </c>
      <c r="L3399">
        <f>+HLOOKUP(VLOOKUP($B3399,$Q$2:$R$42,2,0),Morosidad_control!$D$4:$AY$101,base_minorista!$A3399,0)</f>
        <v>35.183056337083102</v>
      </c>
      <c r="M3399">
        <f ca="1">+OFFSET(Capital_2!$D$2,base_minorista!A3399,0)</f>
        <v>3.3787771447242938</v>
      </c>
      <c r="N3399">
        <f>+HLOOKUP(VLOOKUP($B3399,$Q$2:$R$42,2,0),costo_laboral!$E$2:$AZ$99,base_minorista!$A3399,0)</f>
        <v>23.060168007719696</v>
      </c>
      <c r="O3399">
        <f>+HLOOKUP(VLOOKUP($B3399,$Q$2:$R$42,2,0),Participacion2!$D$2:$AO$99,base_minorista!$A3399,0)</f>
        <v>7.0559100574332997E-2</v>
      </c>
    </row>
    <row r="3400" spans="1:15" ht="16.5" x14ac:dyDescent="0.3">
      <c r="A3400">
        <v>2</v>
      </c>
      <c r="B3400">
        <v>37</v>
      </c>
      <c r="C3400">
        <v>1</v>
      </c>
      <c r="D3400" s="3">
        <v>40908</v>
      </c>
      <c r="E3400" s="33">
        <v>11</v>
      </c>
      <c r="F3400">
        <v>2</v>
      </c>
      <c r="G3400">
        <f>+HLOOKUP(VLOOKUP($B3400,$Q$2:$R$42,2,0),costos_sf!$D$2:$AY$99,base_minorista!$A3400,0)</f>
        <v>28763895.766923338</v>
      </c>
      <c r="H3400">
        <f>+HLOOKUP(VLOOKUP($B3400,$Q$2:$R$42,2,0),creditos_sf!$D$2:$AY$99,base_minorista!$A3400,0)</f>
        <v>56126755.7041573</v>
      </c>
      <c r="I3400">
        <f>+HLOOKUP(VLOOKUP($B3400,$Q$2:$R$42,2,0),creditos_sf!$D$103:$AY$200,base_minorista!$A3400,0)</f>
        <v>4111960.1705347006</v>
      </c>
      <c r="J3400">
        <f>+HLOOKUP(VLOOKUP($B3400,$Q$2:$R$42,2,0),Costo_fondeo!$D$3:$AY$100,base_minorista!$A3400,0)</f>
        <v>9.3200559881723066</v>
      </c>
      <c r="K3400">
        <f>+HLOOKUP(VLOOKUP($B3400,$Q$2:$R$42,2,0),Costo_provisiones!$D$3:$AY$100,base_minorista!$A3400,0)</f>
        <v>9.0980812468632006</v>
      </c>
      <c r="L3400">
        <f>+HLOOKUP(VLOOKUP($B3400,$Q$2:$R$42,2,0),Morosidad_control!$D$4:$AY$101,base_minorista!$A3400,0)</f>
        <v>8.4846354587521482</v>
      </c>
      <c r="M3400">
        <f ca="1">+OFFSET(Capital_2!$D$2,base_minorista!A3400,0)</f>
        <v>3.518992143247762</v>
      </c>
      <c r="N3400">
        <f>+HLOOKUP(VLOOKUP($B3400,$Q$2:$R$42,2,0),costo_laboral!$E$2:$AZ$99,base_minorista!$A3400,0)</f>
        <v>27.729833466485992</v>
      </c>
      <c r="O3400">
        <f>+HLOOKUP(VLOOKUP($B3400,$Q$2:$R$42,2,0),Participacion2!$D$2:$AO$99,base_minorista!$A3400,0)</f>
        <v>0.22783949254945801</v>
      </c>
    </row>
    <row r="3401" spans="1:15" ht="16.5" x14ac:dyDescent="0.3">
      <c r="A3401">
        <v>3</v>
      </c>
      <c r="B3401">
        <v>37</v>
      </c>
      <c r="C3401">
        <v>2</v>
      </c>
      <c r="D3401" s="3">
        <v>40939</v>
      </c>
      <c r="E3401" s="33">
        <v>12</v>
      </c>
      <c r="F3401">
        <v>2</v>
      </c>
      <c r="G3401">
        <f>+HLOOKUP(VLOOKUP($B3401,$Q$2:$R$42,2,0),costos_sf!$D$2:$AY$99,base_minorista!$A3401,0)</f>
        <v>26646413.080480736</v>
      </c>
      <c r="H3401">
        <f>+HLOOKUP(VLOOKUP($B3401,$Q$2:$R$42,2,0),creditos_sf!$D$2:$AY$99,base_minorista!$A3401,0)</f>
        <v>52024756.512553096</v>
      </c>
      <c r="I3401">
        <f>+HLOOKUP(VLOOKUP($B3401,$Q$2:$R$42,2,0),creditos_sf!$D$103:$AY$200,base_minorista!$A3401,0)</f>
        <v>4150890.7059340868</v>
      </c>
      <c r="J3401">
        <f>+HLOOKUP(VLOOKUP($B3401,$Q$2:$R$42,2,0),Costo_fondeo!$D$3:$AY$100,base_minorista!$A3401,0)</f>
        <v>9.2705389458322678</v>
      </c>
      <c r="K3401">
        <f>+HLOOKUP(VLOOKUP($B3401,$Q$2:$R$42,2,0),Costo_provisiones!$D$3:$AY$100,base_minorista!$A3401,0)</f>
        <v>9.4206524122926805</v>
      </c>
      <c r="L3401">
        <f>+HLOOKUP(VLOOKUP($B3401,$Q$2:$R$42,2,0),Morosidad_control!$D$4:$AY$101,base_minorista!$A3401,0)</f>
        <v>9.2382892065883855</v>
      </c>
      <c r="M3401">
        <f ca="1">+OFFSET(Capital_2!$D$2,base_minorista!A3401,0)</f>
        <v>3.5649149268123814</v>
      </c>
      <c r="N3401">
        <f>+HLOOKUP(VLOOKUP($B3401,$Q$2:$R$42,2,0),costo_laboral!$E$2:$AZ$99,base_minorista!$A3401,0)</f>
        <v>25.916873286257534</v>
      </c>
      <c r="O3401">
        <f>+HLOOKUP(VLOOKUP($B3401,$Q$2:$R$42,2,0),Participacion2!$D$2:$AO$99,base_minorista!$A3401,0)</f>
        <v>0.211991823779553</v>
      </c>
    </row>
    <row r="3402" spans="1:15" ht="16.5" x14ac:dyDescent="0.3">
      <c r="A3402">
        <v>4</v>
      </c>
      <c r="B3402">
        <v>37</v>
      </c>
      <c r="C3402">
        <v>3</v>
      </c>
      <c r="D3402" s="3">
        <v>40968</v>
      </c>
      <c r="E3402" s="33">
        <v>12</v>
      </c>
      <c r="F3402">
        <v>2</v>
      </c>
      <c r="G3402">
        <f>+HLOOKUP(VLOOKUP($B3402,$Q$2:$R$42,2,0),costos_sf!$D$2:$AY$99,base_minorista!$A3402,0)</f>
        <v>26250363.550146803</v>
      </c>
      <c r="H3402">
        <f>+HLOOKUP(VLOOKUP($B3402,$Q$2:$R$42,2,0),creditos_sf!$D$2:$AY$99,base_minorista!$A3402,0)</f>
        <v>50057010.564552002</v>
      </c>
      <c r="I3402">
        <f>+HLOOKUP(VLOOKUP($B3402,$Q$2:$R$42,2,0),creditos_sf!$D$103:$AY$200,base_minorista!$A3402,0)</f>
        <v>3830171.1885259459</v>
      </c>
      <c r="J3402">
        <f>+HLOOKUP(VLOOKUP($B3402,$Q$2:$R$42,2,0),Costo_fondeo!$D$3:$AY$100,base_minorista!$A3402,0)</f>
        <v>9.3090525636418047</v>
      </c>
      <c r="K3402">
        <f>+HLOOKUP(VLOOKUP($B3402,$Q$2:$R$42,2,0),Costo_provisiones!$D$3:$AY$100,base_minorista!$A3402,0)</f>
        <v>9.3399937860143858</v>
      </c>
      <c r="L3402">
        <f>+HLOOKUP(VLOOKUP($B3402,$Q$2:$R$42,2,0),Morosidad_control!$D$4:$AY$101,base_minorista!$A3402,0)</f>
        <v>9.3374172005334302</v>
      </c>
      <c r="M3402">
        <f ca="1">+OFFSET(Capital_2!$D$2,base_minorista!A3402,0)</f>
        <v>3.6045728554123184</v>
      </c>
      <c r="N3402">
        <f>+HLOOKUP(VLOOKUP($B3402,$Q$2:$R$42,2,0),costo_laboral!$E$2:$AZ$99,base_minorista!$A3402,0)</f>
        <v>26.472591954936682</v>
      </c>
      <c r="O3402">
        <f>+HLOOKUP(VLOOKUP($B3402,$Q$2:$R$42,2,0),Participacion2!$D$2:$AO$99,base_minorista!$A3402,0)</f>
        <v>0.20226499935547601</v>
      </c>
    </row>
    <row r="3403" spans="1:15" ht="16.5" x14ac:dyDescent="0.3">
      <c r="A3403">
        <v>5</v>
      </c>
      <c r="B3403">
        <v>37</v>
      </c>
      <c r="C3403">
        <v>4</v>
      </c>
      <c r="D3403" s="3">
        <v>40999</v>
      </c>
      <c r="E3403" s="33">
        <v>12</v>
      </c>
      <c r="F3403">
        <v>2</v>
      </c>
      <c r="G3403">
        <f>+HLOOKUP(VLOOKUP($B3403,$Q$2:$R$42,2,0),costos_sf!$D$2:$AY$99,base_minorista!$A3403,0)</f>
        <v>25529032.545768261</v>
      </c>
      <c r="H3403">
        <f>+HLOOKUP(VLOOKUP($B3403,$Q$2:$R$42,2,0),creditos_sf!$D$2:$AY$99,base_minorista!$A3403,0)</f>
        <v>49158601.312607996</v>
      </c>
      <c r="I3403">
        <f>+HLOOKUP(VLOOKUP($B3403,$Q$2:$R$42,2,0),creditos_sf!$D$103:$AY$200,base_minorista!$A3403,0)</f>
        <v>3680389.9521025354</v>
      </c>
      <c r="J3403">
        <f>+HLOOKUP(VLOOKUP($B3403,$Q$2:$R$42,2,0),Costo_fondeo!$D$3:$AY$100,base_minorista!$A3403,0)</f>
        <v>9.3369104931970224</v>
      </c>
      <c r="K3403">
        <f>+HLOOKUP(VLOOKUP($B3403,$Q$2:$R$42,2,0),Costo_provisiones!$D$3:$AY$100,base_minorista!$A3403,0)</f>
        <v>9.2204357386689892</v>
      </c>
      <c r="L3403">
        <f>+HLOOKUP(VLOOKUP($B3403,$Q$2:$R$42,2,0),Morosidad_control!$D$4:$AY$101,base_minorista!$A3403,0)</f>
        <v>9.7224484738729728</v>
      </c>
      <c r="M3403">
        <f ca="1">+OFFSET(Capital_2!$D$2,base_minorista!A3403,0)</f>
        <v>3.6441469759495817</v>
      </c>
      <c r="N3403">
        <f>+HLOOKUP(VLOOKUP($B3403,$Q$2:$R$42,2,0),costo_laboral!$E$2:$AZ$99,base_minorista!$A3403,0)</f>
        <v>26.37329750629948</v>
      </c>
      <c r="O3403">
        <f>+HLOOKUP(VLOOKUP($B3403,$Q$2:$R$42,2,0),Participacion2!$D$2:$AO$99,base_minorista!$A3403,0)</f>
        <v>0.19520718326614001</v>
      </c>
    </row>
    <row r="3404" spans="1:15" ht="16.5" x14ac:dyDescent="0.3">
      <c r="A3404">
        <v>6</v>
      </c>
      <c r="B3404">
        <v>37</v>
      </c>
      <c r="C3404">
        <v>5</v>
      </c>
      <c r="D3404" s="3">
        <v>41029</v>
      </c>
      <c r="E3404" s="33">
        <v>12</v>
      </c>
      <c r="F3404">
        <v>2</v>
      </c>
      <c r="G3404">
        <f>+HLOOKUP(VLOOKUP($B3404,$Q$2:$R$42,2,0),costos_sf!$D$2:$AY$99,base_minorista!$A3404,0)</f>
        <v>24967474.020209864</v>
      </c>
      <c r="H3404">
        <f>+HLOOKUP(VLOOKUP($B3404,$Q$2:$R$42,2,0),creditos_sf!$D$2:$AY$99,base_minorista!$A3404,0)</f>
        <v>48251401.372217104</v>
      </c>
      <c r="I3404">
        <f>+HLOOKUP(VLOOKUP($B3404,$Q$2:$R$42,2,0),creditos_sf!$D$103:$AY$200,base_minorista!$A3404,0)</f>
        <v>3586200.9838044774</v>
      </c>
      <c r="J3404">
        <f>+HLOOKUP(VLOOKUP($B3404,$Q$2:$R$42,2,0),Costo_fondeo!$D$3:$AY$100,base_minorista!$A3404,0)</f>
        <v>9.3381178347337563</v>
      </c>
      <c r="K3404">
        <f>+HLOOKUP(VLOOKUP($B3404,$Q$2:$R$42,2,0),Costo_provisiones!$D$3:$AY$100,base_minorista!$A3404,0)</f>
        <v>8.932486781423874</v>
      </c>
      <c r="L3404">
        <f>+HLOOKUP(VLOOKUP($B3404,$Q$2:$R$42,2,0),Morosidad_control!$D$4:$AY$101,base_minorista!$A3404,0)</f>
        <v>10.383253110588972</v>
      </c>
      <c r="M3404">
        <f ca="1">+OFFSET(Capital_2!$D$2,base_minorista!A3404,0)</f>
        <v>3.6866707606514586</v>
      </c>
      <c r="N3404">
        <f>+HLOOKUP(VLOOKUP($B3404,$Q$2:$R$42,2,0),costo_laboral!$E$2:$AZ$99,base_minorista!$A3404,0)</f>
        <v>26.667755747373771</v>
      </c>
      <c r="O3404">
        <f>+HLOOKUP(VLOOKUP($B3404,$Q$2:$R$42,2,0),Participacion2!$D$2:$AO$99,base_minorista!$A3404,0)</f>
        <v>0.18922953855945099</v>
      </c>
    </row>
    <row r="3405" spans="1:15" ht="16.5" x14ac:dyDescent="0.3">
      <c r="A3405">
        <v>7</v>
      </c>
      <c r="B3405">
        <v>37</v>
      </c>
      <c r="C3405">
        <v>6</v>
      </c>
      <c r="D3405" s="3">
        <v>41060</v>
      </c>
      <c r="E3405" s="33">
        <v>12</v>
      </c>
      <c r="F3405">
        <v>2</v>
      </c>
      <c r="G3405">
        <f>+HLOOKUP(VLOOKUP($B3405,$Q$2:$R$42,2,0),costos_sf!$D$2:$AY$99,base_minorista!$A3405,0)</f>
        <v>24284745.721143253</v>
      </c>
      <c r="H3405">
        <f>+HLOOKUP(VLOOKUP($B3405,$Q$2:$R$42,2,0),creditos_sf!$D$2:$AY$99,base_minorista!$A3405,0)</f>
        <v>47540374.790984303</v>
      </c>
      <c r="I3405">
        <f>+HLOOKUP(VLOOKUP($B3405,$Q$2:$R$42,2,0),creditos_sf!$D$103:$AY$200,base_minorista!$A3405,0)</f>
        <v>3389569.377931451</v>
      </c>
      <c r="J3405">
        <f>+HLOOKUP(VLOOKUP($B3405,$Q$2:$R$42,2,0),Costo_fondeo!$D$3:$AY$100,base_minorista!$A3405,0)</f>
        <v>9.3478670499053376</v>
      </c>
      <c r="K3405">
        <f>+HLOOKUP(VLOOKUP($B3405,$Q$2:$R$42,2,0),Costo_provisiones!$D$3:$AY$100,base_minorista!$A3405,0)</f>
        <v>9.1034919653156727</v>
      </c>
      <c r="L3405">
        <f>+HLOOKUP(VLOOKUP($B3405,$Q$2:$R$42,2,0),Morosidad_control!$D$4:$AY$101,base_minorista!$A3405,0)</f>
        <v>10.78515761636441</v>
      </c>
      <c r="M3405">
        <f ca="1">+OFFSET(Capital_2!$D$2,base_minorista!A3405,0)</f>
        <v>3.7432616406065877</v>
      </c>
      <c r="N3405">
        <f>+HLOOKUP(VLOOKUP($B3405,$Q$2:$R$42,2,0),costo_laboral!$E$2:$AZ$99,base_minorista!$A3405,0)</f>
        <v>25.906805981233745</v>
      </c>
      <c r="O3405">
        <f>+HLOOKUP(VLOOKUP($B3405,$Q$2:$R$42,2,0),Participacion2!$D$2:$AO$99,base_minorista!$A3405,0)</f>
        <v>0.18314395939262801</v>
      </c>
    </row>
    <row r="3406" spans="1:15" ht="16.5" x14ac:dyDescent="0.3">
      <c r="A3406">
        <v>8</v>
      </c>
      <c r="B3406">
        <v>37</v>
      </c>
      <c r="C3406">
        <v>7</v>
      </c>
      <c r="D3406" s="3">
        <v>41090</v>
      </c>
      <c r="E3406" s="33">
        <v>12</v>
      </c>
      <c r="F3406">
        <v>2</v>
      </c>
      <c r="G3406">
        <f>+HLOOKUP(VLOOKUP($B3406,$Q$2:$R$42,2,0),costos_sf!$D$2:$AY$99,base_minorista!$A3406,0)</f>
        <v>23286690.260384671</v>
      </c>
      <c r="H3406">
        <f>+HLOOKUP(VLOOKUP($B3406,$Q$2:$R$42,2,0),creditos_sf!$D$2:$AY$99,base_minorista!$A3406,0)</f>
        <v>47392605.138279699</v>
      </c>
      <c r="I3406">
        <f>+HLOOKUP(VLOOKUP($B3406,$Q$2:$R$42,2,0),creditos_sf!$D$103:$AY$200,base_minorista!$A3406,0)</f>
        <v>3315606.255531068</v>
      </c>
      <c r="J3406">
        <f>+HLOOKUP(VLOOKUP($B3406,$Q$2:$R$42,2,0),Costo_fondeo!$D$3:$AY$100,base_minorista!$A3406,0)</f>
        <v>9.3824926603788299</v>
      </c>
      <c r="K3406">
        <f>+HLOOKUP(VLOOKUP($B3406,$Q$2:$R$42,2,0),Costo_provisiones!$D$3:$AY$100,base_minorista!$A3406,0)</f>
        <v>8.7841978288904592</v>
      </c>
      <c r="L3406">
        <f>+HLOOKUP(VLOOKUP($B3406,$Q$2:$R$42,2,0),Morosidad_control!$D$4:$AY$101,base_minorista!$A3406,0)</f>
        <v>11.37640533926648</v>
      </c>
      <c r="M3406">
        <f ca="1">+OFFSET(Capital_2!$D$2,base_minorista!A3406,0)</f>
        <v>3.7659791083914693</v>
      </c>
      <c r="N3406">
        <f>+HLOOKUP(VLOOKUP($B3406,$Q$2:$R$42,2,0),costo_laboral!$E$2:$AZ$99,base_minorista!$A3406,0)</f>
        <v>25.176655801788005</v>
      </c>
      <c r="O3406">
        <f>+HLOOKUP(VLOOKUP($B3406,$Q$2:$R$42,2,0),Participacion2!$D$2:$AO$99,base_minorista!$A3406,0)</f>
        <v>0.17878824199611301</v>
      </c>
    </row>
    <row r="3407" spans="1:15" ht="16.5" x14ac:dyDescent="0.3">
      <c r="A3407">
        <v>9</v>
      </c>
      <c r="B3407">
        <v>37</v>
      </c>
      <c r="C3407">
        <v>8</v>
      </c>
      <c r="D3407" s="3">
        <v>41121</v>
      </c>
      <c r="E3407" s="33">
        <v>12</v>
      </c>
      <c r="F3407">
        <v>2</v>
      </c>
      <c r="G3407">
        <f>+HLOOKUP(VLOOKUP($B3407,$Q$2:$R$42,2,0),costos_sf!$D$2:$AY$99,base_minorista!$A3407,0)</f>
        <v>22739270.206412517</v>
      </c>
      <c r="H3407">
        <f>+HLOOKUP(VLOOKUP($B3407,$Q$2:$R$42,2,0),creditos_sf!$D$2:$AY$99,base_minorista!$A3407,0)</f>
        <v>44886138.124181502</v>
      </c>
      <c r="I3407">
        <f>+HLOOKUP(VLOOKUP($B3407,$Q$2:$R$42,2,0),creditos_sf!$D$103:$AY$200,base_minorista!$A3407,0)</f>
        <v>3004792.4462292832</v>
      </c>
      <c r="J3407">
        <f>+HLOOKUP(VLOOKUP($B3407,$Q$2:$R$42,2,0),Costo_fondeo!$D$3:$AY$100,base_minorista!$A3407,0)</f>
        <v>9.4160427361911498</v>
      </c>
      <c r="K3407">
        <f>+HLOOKUP(VLOOKUP($B3407,$Q$2:$R$42,2,0),Costo_provisiones!$D$3:$AY$100,base_minorista!$A3407,0)</f>
        <v>8.7826456632020538</v>
      </c>
      <c r="L3407">
        <f>+HLOOKUP(VLOOKUP($B3407,$Q$2:$R$42,2,0),Morosidad_control!$D$4:$AY$101,base_minorista!$A3407,0)</f>
        <v>5.9510241024020996</v>
      </c>
      <c r="M3407">
        <f ca="1">+OFFSET(Capital_2!$D$2,base_minorista!A3407,0)</f>
        <v>3.7900682632030773</v>
      </c>
      <c r="N3407">
        <f>+HLOOKUP(VLOOKUP($B3407,$Q$2:$R$42,2,0),costo_laboral!$E$2:$AZ$99,base_minorista!$A3407,0)</f>
        <v>26.545951800461975</v>
      </c>
      <c r="O3407">
        <f>+HLOOKUP(VLOOKUP($B3407,$Q$2:$R$42,2,0),Participacion2!$D$2:$AO$99,base_minorista!$A3407,0)</f>
        <v>0.167705227677477</v>
      </c>
    </row>
    <row r="3408" spans="1:15" ht="16.5" x14ac:dyDescent="0.3">
      <c r="A3408">
        <v>10</v>
      </c>
      <c r="B3408">
        <v>37</v>
      </c>
      <c r="C3408">
        <v>9</v>
      </c>
      <c r="D3408" s="3">
        <v>41152</v>
      </c>
      <c r="E3408" s="33">
        <v>12</v>
      </c>
      <c r="F3408">
        <v>2</v>
      </c>
      <c r="G3408">
        <f>+HLOOKUP(VLOOKUP($B3408,$Q$2:$R$42,2,0),costos_sf!$D$2:$AY$99,base_minorista!$A3408,0)</f>
        <v>21757137.825789291</v>
      </c>
      <c r="H3408">
        <f>+HLOOKUP(VLOOKUP($B3408,$Q$2:$R$42,2,0),creditos_sf!$D$2:$AY$99,base_minorista!$A3408,0)</f>
        <v>45347896.229679205</v>
      </c>
      <c r="I3408">
        <f>+HLOOKUP(VLOOKUP($B3408,$Q$2:$R$42,2,0),creditos_sf!$D$103:$AY$200,base_minorista!$A3408,0)</f>
        <v>2952723.4350935291</v>
      </c>
      <c r="J3408">
        <f>+HLOOKUP(VLOOKUP($B3408,$Q$2:$R$42,2,0),Costo_fondeo!$D$3:$AY$100,base_minorista!$A3408,0)</f>
        <v>9.4335244205960489</v>
      </c>
      <c r="K3408">
        <f>+HLOOKUP(VLOOKUP($B3408,$Q$2:$R$42,2,0),Costo_provisiones!$D$3:$AY$100,base_minorista!$A3408,0)</f>
        <v>8.1249400458543004</v>
      </c>
      <c r="L3408">
        <f>+HLOOKUP(VLOOKUP($B3408,$Q$2:$R$42,2,0),Morosidad_control!$D$4:$AY$101,base_minorista!$A3408,0)</f>
        <v>6.0387942000975974</v>
      </c>
      <c r="M3408">
        <f ca="1">+OFFSET(Capital_2!$D$2,base_minorista!A3408,0)</f>
        <v>3.7960315209630844</v>
      </c>
      <c r="N3408">
        <f>+HLOOKUP(VLOOKUP($B3408,$Q$2:$R$42,2,0),costo_laboral!$E$2:$AZ$99,base_minorista!$A3408,0)</f>
        <v>25.58985803404471</v>
      </c>
      <c r="O3408">
        <f>+HLOOKUP(VLOOKUP($B3408,$Q$2:$R$42,2,0),Participacion2!$D$2:$AO$99,base_minorista!$A3408,0)</f>
        <v>0.16976252379982901</v>
      </c>
    </row>
    <row r="3409" spans="1:15" ht="16.5" x14ac:dyDescent="0.3">
      <c r="A3409">
        <v>11</v>
      </c>
      <c r="B3409">
        <v>37</v>
      </c>
      <c r="C3409">
        <v>10</v>
      </c>
      <c r="D3409" s="3">
        <v>41182</v>
      </c>
      <c r="E3409" s="33">
        <v>12</v>
      </c>
      <c r="F3409">
        <v>2</v>
      </c>
      <c r="G3409">
        <f>+HLOOKUP(VLOOKUP($B3409,$Q$2:$R$42,2,0),costos_sf!$D$2:$AY$99,base_minorista!$A3409,0)</f>
        <v>20912327.386987362</v>
      </c>
      <c r="H3409">
        <f>+HLOOKUP(VLOOKUP($B3409,$Q$2:$R$42,2,0),creditos_sf!$D$2:$AY$99,base_minorista!$A3409,0)</f>
        <v>45820110.026962399</v>
      </c>
      <c r="I3409">
        <f>+HLOOKUP(VLOOKUP($B3409,$Q$2:$R$42,2,0),creditos_sf!$D$103:$AY$200,base_minorista!$A3409,0)</f>
        <v>3398745.7502666134</v>
      </c>
      <c r="J3409">
        <f>+HLOOKUP(VLOOKUP($B3409,$Q$2:$R$42,2,0),Costo_fondeo!$D$3:$AY$100,base_minorista!$A3409,0)</f>
        <v>9.5536835073910069</v>
      </c>
      <c r="K3409">
        <f>+HLOOKUP(VLOOKUP($B3409,$Q$2:$R$42,2,0),Costo_provisiones!$D$3:$AY$100,base_minorista!$A3409,0)</f>
        <v>7.4910229885473036</v>
      </c>
      <c r="L3409">
        <f>+HLOOKUP(VLOOKUP($B3409,$Q$2:$R$42,2,0),Morosidad_control!$D$4:$AY$101,base_minorista!$A3409,0)</f>
        <v>4.9387117547941433</v>
      </c>
      <c r="M3409">
        <f ca="1">+OFFSET(Capital_2!$D$2,base_minorista!A3409,0)</f>
        <v>3.7807846214491896</v>
      </c>
      <c r="N3409">
        <f>+HLOOKUP(VLOOKUP($B3409,$Q$2:$R$42,2,0),costo_laboral!$E$2:$AZ$99,base_minorista!$A3409,0)</f>
        <v>24.600591254945968</v>
      </c>
      <c r="O3409">
        <f>+HLOOKUP(VLOOKUP($B3409,$Q$2:$R$42,2,0),Participacion2!$D$2:$AO$99,base_minorista!$A3409,0)</f>
        <v>0.169904901620306</v>
      </c>
    </row>
    <row r="3410" spans="1:15" ht="16.5" x14ac:dyDescent="0.3">
      <c r="A3410">
        <v>12</v>
      </c>
      <c r="B3410">
        <v>37</v>
      </c>
      <c r="C3410">
        <v>11</v>
      </c>
      <c r="D3410" s="3">
        <v>41213</v>
      </c>
      <c r="E3410" s="33">
        <v>12</v>
      </c>
      <c r="F3410">
        <v>2</v>
      </c>
      <c r="G3410">
        <f>+HLOOKUP(VLOOKUP($B3410,$Q$2:$R$42,2,0),costos_sf!$D$2:$AY$99,base_minorista!$A3410,0)</f>
        <v>20256924.833373841</v>
      </c>
      <c r="H3410">
        <f>+HLOOKUP(VLOOKUP($B3410,$Q$2:$R$42,2,0),creditos_sf!$D$2:$AY$99,base_minorista!$A3410,0)</f>
        <v>46848364.937316902</v>
      </c>
      <c r="I3410">
        <f>+HLOOKUP(VLOOKUP($B3410,$Q$2:$R$42,2,0),creditos_sf!$D$103:$AY$200,base_minorista!$A3410,0)</f>
        <v>3982017.9069255712</v>
      </c>
      <c r="J3410">
        <f>+HLOOKUP(VLOOKUP($B3410,$Q$2:$R$42,2,0),Costo_fondeo!$D$3:$AY$100,base_minorista!$A3410,0)</f>
        <v>9.586323071278839</v>
      </c>
      <c r="K3410">
        <f>+HLOOKUP(VLOOKUP($B3410,$Q$2:$R$42,2,0),Costo_provisiones!$D$3:$AY$100,base_minorista!$A3410,0)</f>
        <v>7.0705568264164711</v>
      </c>
      <c r="L3410">
        <f>+HLOOKUP(VLOOKUP($B3410,$Q$2:$R$42,2,0),Morosidad_control!$D$4:$AY$101,base_minorista!$A3410,0)</f>
        <v>4.9463615748348611</v>
      </c>
      <c r="M3410">
        <f ca="1">+OFFSET(Capital_2!$D$2,base_minorista!A3410,0)</f>
        <v>3.7788207097198074</v>
      </c>
      <c r="N3410">
        <f>+HLOOKUP(VLOOKUP($B3410,$Q$2:$R$42,2,0),costo_laboral!$E$2:$AZ$99,base_minorista!$A3410,0)</f>
        <v>23.078108420390588</v>
      </c>
      <c r="O3410">
        <f>+HLOOKUP(VLOOKUP($B3410,$Q$2:$R$42,2,0),Participacion2!$D$2:$AO$99,base_minorista!$A3410,0)</f>
        <v>0.171464006578784</v>
      </c>
    </row>
    <row r="3411" spans="1:15" ht="16.5" x14ac:dyDescent="0.3">
      <c r="A3411">
        <v>13</v>
      </c>
      <c r="B3411">
        <v>37</v>
      </c>
      <c r="C3411">
        <v>12</v>
      </c>
      <c r="D3411" s="3">
        <v>41243</v>
      </c>
      <c r="E3411" s="33">
        <v>12</v>
      </c>
      <c r="F3411">
        <v>2</v>
      </c>
      <c r="G3411">
        <f>+HLOOKUP(VLOOKUP($B3411,$Q$2:$R$42,2,0),costos_sf!$D$2:$AY$99,base_minorista!$A3411,0)</f>
        <v>19675669.92582323</v>
      </c>
      <c r="H3411">
        <f>+HLOOKUP(VLOOKUP($B3411,$Q$2:$R$42,2,0),creditos_sf!$D$2:$AY$99,base_minorista!$A3411,0)</f>
        <v>48096817.679131597</v>
      </c>
      <c r="I3411">
        <f>+HLOOKUP(VLOOKUP($B3411,$Q$2:$R$42,2,0),creditos_sf!$D$103:$AY$200,base_minorista!$A3411,0)</f>
        <v>4650978.828395592</v>
      </c>
      <c r="J3411">
        <f>+HLOOKUP(VLOOKUP($B3411,$Q$2:$R$42,2,0),Costo_fondeo!$D$3:$AY$100,base_minorista!$A3411,0)</f>
        <v>9.6413137601077938</v>
      </c>
      <c r="K3411">
        <f>+HLOOKUP(VLOOKUP($B3411,$Q$2:$R$42,2,0),Costo_provisiones!$D$3:$AY$100,base_minorista!$A3411,0)</f>
        <v>6.641433179359721</v>
      </c>
      <c r="L3411">
        <f>+HLOOKUP(VLOOKUP($B3411,$Q$2:$R$42,2,0),Morosidad_control!$D$4:$AY$101,base_minorista!$A3411,0)</f>
        <v>4.8340494982365794</v>
      </c>
      <c r="M3411">
        <f ca="1">+OFFSET(Capital_2!$D$2,base_minorista!A3411,0)</f>
        <v>3.8090188851336229</v>
      </c>
      <c r="N3411">
        <f>+HLOOKUP(VLOOKUP($B3411,$Q$2:$R$42,2,0),costo_laboral!$E$2:$AZ$99,base_minorista!$A3411,0)</f>
        <v>21.176326039264836</v>
      </c>
      <c r="O3411">
        <f>+HLOOKUP(VLOOKUP($B3411,$Q$2:$R$42,2,0),Participacion2!$D$2:$AO$99,base_minorista!$A3411,0)</f>
        <v>0.17602775019813999</v>
      </c>
    </row>
    <row r="3412" spans="1:15" ht="16.5" x14ac:dyDescent="0.3">
      <c r="A3412">
        <v>14</v>
      </c>
      <c r="B3412">
        <v>37</v>
      </c>
      <c r="C3412">
        <v>13</v>
      </c>
      <c r="D3412" s="3">
        <v>41274</v>
      </c>
      <c r="E3412" s="33">
        <v>12</v>
      </c>
      <c r="F3412">
        <v>2</v>
      </c>
      <c r="G3412">
        <f>+HLOOKUP(VLOOKUP($B3412,$Q$2:$R$42,2,0),costos_sf!$D$2:$AY$99,base_minorista!$A3412,0)</f>
        <v>18505599.426198505</v>
      </c>
      <c r="H3412">
        <f>+HLOOKUP(VLOOKUP($B3412,$Q$2:$R$42,2,0),creditos_sf!$D$2:$AY$99,base_minorista!$A3412,0)</f>
        <v>49117803.708516806</v>
      </c>
      <c r="I3412">
        <f>+HLOOKUP(VLOOKUP($B3412,$Q$2:$R$42,2,0),creditos_sf!$D$103:$AY$200,base_minorista!$A3412,0)</f>
        <v>4824647.3459291421</v>
      </c>
      <c r="J3412">
        <f>+HLOOKUP(VLOOKUP($B3412,$Q$2:$R$42,2,0),Costo_fondeo!$D$3:$AY$100,base_minorista!$A3412,0)</f>
        <v>9.5761646810545038</v>
      </c>
      <c r="K3412">
        <f>+HLOOKUP(VLOOKUP($B3412,$Q$2:$R$42,2,0),Costo_provisiones!$D$3:$AY$100,base_minorista!$A3412,0)</f>
        <v>5.9622862574696098</v>
      </c>
      <c r="L3412">
        <f>+HLOOKUP(VLOOKUP($B3412,$Q$2:$R$42,2,0),Morosidad_control!$D$4:$AY$101,base_minorista!$A3412,0)</f>
        <v>3.9132353179977137</v>
      </c>
      <c r="M3412">
        <f ca="1">+OFFSET(Capital_2!$D$2,base_minorista!A3412,0)</f>
        <v>3.8327018844682854</v>
      </c>
      <c r="N3412">
        <f>+HLOOKUP(VLOOKUP($B3412,$Q$2:$R$42,2,0),costo_laboral!$E$2:$AZ$99,base_minorista!$A3412,0)</f>
        <v>19.602102978665691</v>
      </c>
      <c r="O3412">
        <f>+HLOOKUP(VLOOKUP($B3412,$Q$2:$R$42,2,0),Participacion2!$D$2:$AO$99,base_minorista!$A3412,0)</f>
        <v>0.17975819602446599</v>
      </c>
    </row>
    <row r="3413" spans="1:15" ht="16.5" x14ac:dyDescent="0.3">
      <c r="A3413">
        <v>15</v>
      </c>
      <c r="B3413">
        <v>37</v>
      </c>
      <c r="C3413">
        <v>14</v>
      </c>
      <c r="D3413" s="3">
        <v>41305</v>
      </c>
      <c r="E3413" s="33">
        <v>13</v>
      </c>
      <c r="F3413">
        <v>2</v>
      </c>
      <c r="G3413">
        <f>+HLOOKUP(VLOOKUP($B3413,$Q$2:$R$42,2,0),costos_sf!$D$2:$AY$99,base_minorista!$A3413,0)</f>
        <v>18180494.047211863</v>
      </c>
      <c r="H3413">
        <f>+HLOOKUP(VLOOKUP($B3413,$Q$2:$R$42,2,0),creditos_sf!$D$2:$AY$99,base_minorista!$A3413,0)</f>
        <v>50544076.808013298</v>
      </c>
      <c r="I3413">
        <f>+HLOOKUP(VLOOKUP($B3413,$Q$2:$R$42,2,0),creditos_sf!$D$103:$AY$200,base_minorista!$A3413,0)</f>
        <v>5124235.1741813393</v>
      </c>
      <c r="J3413">
        <f>+HLOOKUP(VLOOKUP($B3413,$Q$2:$R$42,2,0),Costo_fondeo!$D$3:$AY$100,base_minorista!$A3413,0)</f>
        <v>9.7022438456847375</v>
      </c>
      <c r="K3413">
        <f>+HLOOKUP(VLOOKUP($B3413,$Q$2:$R$42,2,0),Costo_provisiones!$D$3:$AY$100,base_minorista!$A3413,0)</f>
        <v>5.0050253753194331</v>
      </c>
      <c r="L3413">
        <f>+HLOOKUP(VLOOKUP($B3413,$Q$2:$R$42,2,0),Morosidad_control!$D$4:$AY$101,base_minorista!$A3413,0)</f>
        <v>4.418650497974971</v>
      </c>
      <c r="M3413">
        <f ca="1">+OFFSET(Capital_2!$D$2,base_minorista!A3413,0)</f>
        <v>3.850163299057161</v>
      </c>
      <c r="N3413">
        <f>+HLOOKUP(VLOOKUP($B3413,$Q$2:$R$42,2,0),costo_laboral!$E$2:$AZ$99,base_minorista!$A3413,0)</f>
        <v>19.185553306215013</v>
      </c>
      <c r="O3413">
        <f>+HLOOKUP(VLOOKUP($B3413,$Q$2:$R$42,2,0),Participacion2!$D$2:$AO$99,base_minorista!$A3413,0)</f>
        <v>0.18452350465013501</v>
      </c>
    </row>
    <row r="3414" spans="1:15" ht="16.5" x14ac:dyDescent="0.3">
      <c r="A3414">
        <v>16</v>
      </c>
      <c r="B3414">
        <v>37</v>
      </c>
      <c r="C3414">
        <v>15</v>
      </c>
      <c r="D3414" s="3">
        <v>41333</v>
      </c>
      <c r="E3414" s="33">
        <v>13</v>
      </c>
      <c r="F3414">
        <v>2</v>
      </c>
      <c r="G3414">
        <f>+HLOOKUP(VLOOKUP($B3414,$Q$2:$R$42,2,0),costos_sf!$D$2:$AY$99,base_minorista!$A3414,0)</f>
        <v>18134126.559835725</v>
      </c>
      <c r="H3414">
        <f>+HLOOKUP(VLOOKUP($B3414,$Q$2:$R$42,2,0),creditos_sf!$D$2:$AY$99,base_minorista!$A3414,0)</f>
        <v>52095727.292071998</v>
      </c>
      <c r="I3414">
        <f>+HLOOKUP(VLOOKUP($B3414,$Q$2:$R$42,2,0),creditos_sf!$D$103:$AY$200,base_minorista!$A3414,0)</f>
        <v>5463214.9413031088</v>
      </c>
      <c r="J3414">
        <f>+HLOOKUP(VLOOKUP($B3414,$Q$2:$R$42,2,0),Costo_fondeo!$D$3:$AY$100,base_minorista!$A3414,0)</f>
        <v>9.4987349587933316</v>
      </c>
      <c r="K3414">
        <f>+HLOOKUP(VLOOKUP($B3414,$Q$2:$R$42,2,0),Costo_provisiones!$D$3:$AY$100,base_minorista!$A3414,0)</f>
        <v>4.5561221298320191</v>
      </c>
      <c r="L3414">
        <f>+HLOOKUP(VLOOKUP($B3414,$Q$2:$R$42,2,0),Morosidad_control!$D$4:$AY$101,base_minorista!$A3414,0)</f>
        <v>3.9069320410889299</v>
      </c>
      <c r="M3414">
        <f ca="1">+OFFSET(Capital_2!$D$2,base_minorista!A3414,0)</f>
        <v>3.8660657399921172</v>
      </c>
      <c r="N3414">
        <f>+HLOOKUP(VLOOKUP($B3414,$Q$2:$R$42,2,0),costo_laboral!$E$2:$AZ$99,base_minorista!$A3414,0)</f>
        <v>18.718607480607137</v>
      </c>
      <c r="O3414">
        <f>+HLOOKUP(VLOOKUP($B3414,$Q$2:$R$42,2,0),Participacion2!$D$2:$AO$99,base_minorista!$A3414,0)</f>
        <v>0.1898591775673</v>
      </c>
    </row>
    <row r="3415" spans="1:15" ht="16.5" x14ac:dyDescent="0.3">
      <c r="A3415">
        <v>17</v>
      </c>
      <c r="B3415">
        <v>37</v>
      </c>
      <c r="C3415">
        <v>16</v>
      </c>
      <c r="D3415" s="3">
        <v>41364</v>
      </c>
      <c r="E3415" s="33">
        <v>13</v>
      </c>
      <c r="F3415">
        <v>2</v>
      </c>
      <c r="G3415">
        <f>+HLOOKUP(VLOOKUP($B3415,$Q$2:$R$42,2,0),costos_sf!$D$2:$AY$99,base_minorista!$A3415,0)</f>
        <v>18092568.966544535</v>
      </c>
      <c r="H3415">
        <f>+HLOOKUP(VLOOKUP($B3415,$Q$2:$R$42,2,0),creditos_sf!$D$2:$AY$99,base_minorista!$A3415,0)</f>
        <v>53498776.420932598</v>
      </c>
      <c r="I3415">
        <f>+HLOOKUP(VLOOKUP($B3415,$Q$2:$R$42,2,0),creditos_sf!$D$103:$AY$200,base_minorista!$A3415,0)</f>
        <v>5698514.8379713241</v>
      </c>
      <c r="J3415">
        <f>+HLOOKUP(VLOOKUP($B3415,$Q$2:$R$42,2,0),Costo_fondeo!$D$3:$AY$100,base_minorista!$A3415,0)</f>
        <v>9.5521871390060227</v>
      </c>
      <c r="K3415">
        <f>+HLOOKUP(VLOOKUP($B3415,$Q$2:$R$42,2,0),Costo_provisiones!$D$3:$AY$100,base_minorista!$A3415,0)</f>
        <v>3.9962445175725438</v>
      </c>
      <c r="L3415">
        <f>+HLOOKUP(VLOOKUP($B3415,$Q$2:$R$42,2,0),Morosidad_control!$D$4:$AY$101,base_minorista!$A3415,0)</f>
        <v>4.2939330593921152</v>
      </c>
      <c r="M3415">
        <f ca="1">+OFFSET(Capital_2!$D$2,base_minorista!A3415,0)</f>
        <v>3.8754391719680488</v>
      </c>
      <c r="N3415">
        <f>+HLOOKUP(VLOOKUP($B3415,$Q$2:$R$42,2,0),costo_laboral!$E$2:$AZ$99,base_minorista!$A3415,0)</f>
        <v>18.481942933886902</v>
      </c>
      <c r="O3415">
        <f>+HLOOKUP(VLOOKUP($B3415,$Q$2:$R$42,2,0),Participacion2!$D$2:$AO$99,base_minorista!$A3415,0)</f>
        <v>0.19513382361107201</v>
      </c>
    </row>
    <row r="3416" spans="1:15" ht="16.5" x14ac:dyDescent="0.3">
      <c r="A3416">
        <v>18</v>
      </c>
      <c r="B3416">
        <v>37</v>
      </c>
      <c r="C3416">
        <v>17</v>
      </c>
      <c r="D3416" s="3">
        <v>41394</v>
      </c>
      <c r="E3416" s="33">
        <v>13</v>
      </c>
      <c r="F3416">
        <v>2</v>
      </c>
      <c r="G3416">
        <f>+HLOOKUP(VLOOKUP($B3416,$Q$2:$R$42,2,0),costos_sf!$D$2:$AY$99,base_minorista!$A3416,0)</f>
        <v>18171802.655531213</v>
      </c>
      <c r="H3416">
        <f>+HLOOKUP(VLOOKUP($B3416,$Q$2:$R$42,2,0),creditos_sf!$D$2:$AY$99,base_minorista!$A3416,0)</f>
        <v>54664106.9206108</v>
      </c>
      <c r="I3416">
        <f>+HLOOKUP(VLOOKUP($B3416,$Q$2:$R$42,2,0),creditos_sf!$D$103:$AY$200,base_minorista!$A3416,0)</f>
        <v>6080039.769226511</v>
      </c>
      <c r="J3416">
        <f>+HLOOKUP(VLOOKUP($B3416,$Q$2:$R$42,2,0),Costo_fondeo!$D$3:$AY$100,base_minorista!$A3416,0)</f>
        <v>9.6410295270377553</v>
      </c>
      <c r="K3416">
        <f>+HLOOKUP(VLOOKUP($B3416,$Q$2:$R$42,2,0),Costo_provisiones!$D$3:$AY$100,base_minorista!$A3416,0)</f>
        <v>3.4887702194883854</v>
      </c>
      <c r="L3416">
        <f>+HLOOKUP(VLOOKUP($B3416,$Q$2:$R$42,2,0),Morosidad_control!$D$4:$AY$101,base_minorista!$A3416,0)</f>
        <v>3.5604813574988134</v>
      </c>
      <c r="M3416">
        <f ca="1">+OFFSET(Capital_2!$D$2,base_minorista!A3416,0)</f>
        <v>3.8611269429337338</v>
      </c>
      <c r="N3416">
        <f>+HLOOKUP(VLOOKUP($B3416,$Q$2:$R$42,2,0),costo_laboral!$E$2:$AZ$99,base_minorista!$A3416,0)</f>
        <v>18.281570902446386</v>
      </c>
      <c r="O3416">
        <f>+HLOOKUP(VLOOKUP($B3416,$Q$2:$R$42,2,0),Participacion2!$D$2:$AO$99,base_minorista!$A3416,0)</f>
        <v>0.19811075723008301</v>
      </c>
    </row>
    <row r="3417" spans="1:15" ht="16.5" x14ac:dyDescent="0.3">
      <c r="A3417">
        <v>19</v>
      </c>
      <c r="B3417">
        <v>37</v>
      </c>
      <c r="C3417">
        <v>18</v>
      </c>
      <c r="D3417" s="3">
        <v>41425</v>
      </c>
      <c r="E3417" s="33">
        <v>13</v>
      </c>
      <c r="F3417">
        <v>2</v>
      </c>
      <c r="G3417">
        <f>+HLOOKUP(VLOOKUP($B3417,$Q$2:$R$42,2,0),costos_sf!$D$2:$AY$99,base_minorista!$A3417,0)</f>
        <v>18417393.849590432</v>
      </c>
      <c r="H3417">
        <f>+HLOOKUP(VLOOKUP($B3417,$Q$2:$R$42,2,0),creditos_sf!$D$2:$AY$99,base_minorista!$A3417,0)</f>
        <v>55728481.941587001</v>
      </c>
      <c r="I3417">
        <f>+HLOOKUP(VLOOKUP($B3417,$Q$2:$R$42,2,0),creditos_sf!$D$103:$AY$200,base_minorista!$A3417,0)</f>
        <v>6445206.9635386262</v>
      </c>
      <c r="J3417">
        <f>+HLOOKUP(VLOOKUP($B3417,$Q$2:$R$42,2,0),Costo_fondeo!$D$3:$AY$100,base_minorista!$A3417,0)</f>
        <v>9.6398839296409893</v>
      </c>
      <c r="K3417">
        <f>+HLOOKUP(VLOOKUP($B3417,$Q$2:$R$42,2,0),Costo_provisiones!$D$3:$AY$100,base_minorista!$A3417,0)</f>
        <v>3.1467507454621804</v>
      </c>
      <c r="L3417">
        <f>+HLOOKUP(VLOOKUP($B3417,$Q$2:$R$42,2,0),Morosidad_control!$D$4:$AY$101,base_minorista!$A3417,0)</f>
        <v>3.7043737347791885</v>
      </c>
      <c r="M3417">
        <f ca="1">+OFFSET(Capital_2!$D$2,base_minorista!A3417,0)</f>
        <v>3.8158367264519906</v>
      </c>
      <c r="N3417">
        <f>+HLOOKUP(VLOOKUP($B3417,$Q$2:$R$42,2,0),costo_laboral!$E$2:$AZ$99,base_minorista!$A3417,0)</f>
        <v>18.154760083599861</v>
      </c>
      <c r="O3417">
        <f>+HLOOKUP(VLOOKUP($B3417,$Q$2:$R$42,2,0),Participacion2!$D$2:$AO$99,base_minorista!$A3417,0)</f>
        <v>0.20092346395084301</v>
      </c>
    </row>
    <row r="3418" spans="1:15" ht="16.5" x14ac:dyDescent="0.3">
      <c r="A3418">
        <v>20</v>
      </c>
      <c r="B3418">
        <v>37</v>
      </c>
      <c r="C3418">
        <v>19</v>
      </c>
      <c r="D3418" s="3">
        <v>41455</v>
      </c>
      <c r="E3418" s="33">
        <v>13</v>
      </c>
      <c r="F3418">
        <v>2</v>
      </c>
      <c r="G3418">
        <f>+HLOOKUP(VLOOKUP($B3418,$Q$2:$R$42,2,0),costos_sf!$D$2:$AY$99,base_minorista!$A3418,0)</f>
        <v>18861278.879699331</v>
      </c>
      <c r="H3418">
        <f>+HLOOKUP(VLOOKUP($B3418,$Q$2:$R$42,2,0),creditos_sf!$D$2:$AY$99,base_minorista!$A3418,0)</f>
        <v>56656882.263414301</v>
      </c>
      <c r="I3418">
        <f>+HLOOKUP(VLOOKUP($B3418,$Q$2:$R$42,2,0),creditos_sf!$D$103:$AY$200,base_minorista!$A3418,0)</f>
        <v>6711355.6069365805</v>
      </c>
      <c r="J3418">
        <f>+HLOOKUP(VLOOKUP($B3418,$Q$2:$R$42,2,0),Costo_fondeo!$D$3:$AY$100,base_minorista!$A3418,0)</f>
        <v>9.7066579246880469</v>
      </c>
      <c r="K3418">
        <f>+HLOOKUP(VLOOKUP($B3418,$Q$2:$R$42,2,0),Costo_provisiones!$D$3:$AY$100,base_minorista!$A3418,0)</f>
        <v>3.0514416265230184</v>
      </c>
      <c r="L3418">
        <f>+HLOOKUP(VLOOKUP($B3418,$Q$2:$R$42,2,0),Morosidad_control!$D$4:$AY$101,base_minorista!$A3418,0)</f>
        <v>4.1832096751359549</v>
      </c>
      <c r="M3418">
        <f ca="1">+OFFSET(Capital_2!$D$2,base_minorista!A3418,0)</f>
        <v>3.777787965810723</v>
      </c>
      <c r="N3418">
        <f>+HLOOKUP(VLOOKUP($B3418,$Q$2:$R$42,2,0),costo_laboral!$E$2:$AZ$99,base_minorista!$A3418,0)</f>
        <v>18.401374317087669</v>
      </c>
      <c r="O3418">
        <f>+HLOOKUP(VLOOKUP($B3418,$Q$2:$R$42,2,0),Participacion2!$D$2:$AO$99,base_minorista!$A3418,0)</f>
        <v>0.203567256237776</v>
      </c>
    </row>
    <row r="3419" spans="1:15" ht="16.5" x14ac:dyDescent="0.3">
      <c r="A3419">
        <v>21</v>
      </c>
      <c r="B3419">
        <v>37</v>
      </c>
      <c r="C3419">
        <v>20</v>
      </c>
      <c r="D3419" s="3">
        <v>41486</v>
      </c>
      <c r="E3419" s="33">
        <v>13</v>
      </c>
      <c r="F3419">
        <v>2</v>
      </c>
      <c r="G3419">
        <f>+HLOOKUP(VLOOKUP($B3419,$Q$2:$R$42,2,0),costos_sf!$D$2:$AY$99,base_minorista!$A3419,0)</f>
        <v>19067534.292939059</v>
      </c>
      <c r="H3419">
        <f>+HLOOKUP(VLOOKUP($B3419,$Q$2:$R$42,2,0),creditos_sf!$D$2:$AY$99,base_minorista!$A3419,0)</f>
        <v>57890806.446577899</v>
      </c>
      <c r="I3419">
        <f>+HLOOKUP(VLOOKUP($B3419,$Q$2:$R$42,2,0),creditos_sf!$D$103:$AY$200,base_minorista!$A3419,0)</f>
        <v>6915928.544039499</v>
      </c>
      <c r="J3419">
        <f>+HLOOKUP(VLOOKUP($B3419,$Q$2:$R$42,2,0),Costo_fondeo!$D$3:$AY$100,base_minorista!$A3419,0)</f>
        <v>9.9900653006331535</v>
      </c>
      <c r="K3419">
        <f>+HLOOKUP(VLOOKUP($B3419,$Q$2:$R$42,2,0),Costo_provisiones!$D$3:$AY$100,base_minorista!$A3419,0)</f>
        <v>2.5832579574152188</v>
      </c>
      <c r="L3419">
        <f>+HLOOKUP(VLOOKUP($B3419,$Q$2:$R$42,2,0),Morosidad_control!$D$4:$AY$101,base_minorista!$A3419,0)</f>
        <v>4.2714640133117117</v>
      </c>
      <c r="M3419">
        <f ca="1">+OFFSET(Capital_2!$D$2,base_minorista!A3419,0)</f>
        <v>3.7289387467323043</v>
      </c>
      <c r="N3419">
        <f>+HLOOKUP(VLOOKUP($B3419,$Q$2:$R$42,2,0),costo_laboral!$E$2:$AZ$99,base_minorista!$A3419,0)</f>
        <v>18.474688648360914</v>
      </c>
      <c r="O3419">
        <f>+HLOOKUP(VLOOKUP($B3419,$Q$2:$R$42,2,0),Participacion2!$D$2:$AO$99,base_minorista!$A3419,0)</f>
        <v>0.20726445100028701</v>
      </c>
    </row>
    <row r="3420" spans="1:15" ht="16.5" x14ac:dyDescent="0.3">
      <c r="A3420">
        <v>22</v>
      </c>
      <c r="B3420">
        <v>37</v>
      </c>
      <c r="C3420">
        <v>21</v>
      </c>
      <c r="D3420" s="3">
        <v>41517</v>
      </c>
      <c r="E3420" s="33">
        <v>13</v>
      </c>
      <c r="F3420">
        <v>2</v>
      </c>
      <c r="G3420">
        <f>+HLOOKUP(VLOOKUP($B3420,$Q$2:$R$42,2,0),costos_sf!$D$2:$AY$99,base_minorista!$A3420,0)</f>
        <v>19448604.622781109</v>
      </c>
      <c r="H3420">
        <f>+HLOOKUP(VLOOKUP($B3420,$Q$2:$R$42,2,0),creditos_sf!$D$2:$AY$99,base_minorista!$A3420,0)</f>
        <v>58549875.578930497</v>
      </c>
      <c r="I3420">
        <f>+HLOOKUP(VLOOKUP($B3420,$Q$2:$R$42,2,0),creditos_sf!$D$103:$AY$200,base_minorista!$A3420,0)</f>
        <v>7334977.3467296297</v>
      </c>
      <c r="J3420">
        <f>+HLOOKUP(VLOOKUP($B3420,$Q$2:$R$42,2,0),Costo_fondeo!$D$3:$AY$100,base_minorista!$A3420,0)</f>
        <v>10.073342866620175</v>
      </c>
      <c r="K3420">
        <f>+HLOOKUP(VLOOKUP($B3420,$Q$2:$R$42,2,0),Costo_provisiones!$D$3:$AY$100,base_minorista!$A3420,0)</f>
        <v>2.6970546188601427</v>
      </c>
      <c r="L3420">
        <f>+HLOOKUP(VLOOKUP($B3420,$Q$2:$R$42,2,0),Morosidad_control!$D$4:$AY$101,base_minorista!$A3420,0)</f>
        <v>4.5322928748738081</v>
      </c>
      <c r="M3420">
        <f ca="1">+OFFSET(Capital_2!$D$2,base_minorista!A3420,0)</f>
        <v>3.6888980520732653</v>
      </c>
      <c r="N3420">
        <f>+HLOOKUP(VLOOKUP($B3420,$Q$2:$R$42,2,0),costo_laboral!$E$2:$AZ$99,base_minorista!$A3420,0)</f>
        <v>18.291673117310708</v>
      </c>
      <c r="O3420">
        <f>+HLOOKUP(VLOOKUP($B3420,$Q$2:$R$42,2,0),Participacion2!$D$2:$AO$99,base_minorista!$A3420,0)</f>
        <v>0.21066847835920399</v>
      </c>
    </row>
    <row r="3421" spans="1:15" ht="16.5" x14ac:dyDescent="0.3">
      <c r="A3421">
        <v>23</v>
      </c>
      <c r="B3421">
        <v>37</v>
      </c>
      <c r="C3421">
        <v>22</v>
      </c>
      <c r="D3421" s="3">
        <v>41547</v>
      </c>
      <c r="E3421" s="33">
        <v>13</v>
      </c>
      <c r="F3421">
        <v>2</v>
      </c>
      <c r="G3421">
        <f>+HLOOKUP(VLOOKUP($B3421,$Q$2:$R$42,2,0),costos_sf!$D$2:$AY$99,base_minorista!$A3421,0)</f>
        <v>19936573.308663402</v>
      </c>
      <c r="H3421">
        <f>+HLOOKUP(VLOOKUP($B3421,$Q$2:$R$42,2,0),creditos_sf!$D$2:$AY$99,base_minorista!$A3421,0)</f>
        <v>59536307.914191499</v>
      </c>
      <c r="I3421">
        <f>+HLOOKUP(VLOOKUP($B3421,$Q$2:$R$42,2,0),creditos_sf!$D$103:$AY$200,base_minorista!$A3421,0)</f>
        <v>7527782.2664491218</v>
      </c>
      <c r="J3421">
        <f>+HLOOKUP(VLOOKUP($B3421,$Q$2:$R$42,2,0),Costo_fondeo!$D$3:$AY$100,base_minorista!$A3421,0)</f>
        <v>10.098719859197898</v>
      </c>
      <c r="K3421">
        <f>+HLOOKUP(VLOOKUP($B3421,$Q$2:$R$42,2,0),Costo_provisiones!$D$3:$AY$100,base_minorista!$A3421,0)</f>
        <v>2.88548114965106</v>
      </c>
      <c r="L3421">
        <f>+HLOOKUP(VLOOKUP($B3421,$Q$2:$R$42,2,0),Morosidad_control!$D$4:$AY$101,base_minorista!$A3421,0)</f>
        <v>4.8219932503457752</v>
      </c>
      <c r="M3421">
        <f ca="1">+OFFSET(Capital_2!$D$2,base_minorista!A3421,0)</f>
        <v>3.6532457928608841</v>
      </c>
      <c r="N3421">
        <f>+HLOOKUP(VLOOKUP($B3421,$Q$2:$R$42,2,0),costo_laboral!$E$2:$AZ$99,base_minorista!$A3421,0)</f>
        <v>18.177035985759606</v>
      </c>
      <c r="O3421">
        <f>+HLOOKUP(VLOOKUP($B3421,$Q$2:$R$42,2,0),Participacion2!$D$2:$AO$99,base_minorista!$A3421,0)</f>
        <v>0.213789315091266</v>
      </c>
    </row>
    <row r="3422" spans="1:15" ht="16.5" x14ac:dyDescent="0.3">
      <c r="A3422">
        <v>24</v>
      </c>
      <c r="B3422">
        <v>37</v>
      </c>
      <c r="C3422">
        <v>23</v>
      </c>
      <c r="D3422" s="3">
        <v>41578</v>
      </c>
      <c r="E3422" s="33">
        <v>13</v>
      </c>
      <c r="F3422">
        <v>2</v>
      </c>
      <c r="G3422">
        <f>+HLOOKUP(VLOOKUP($B3422,$Q$2:$R$42,2,0),costos_sf!$D$2:$AY$99,base_minorista!$A3422,0)</f>
        <v>20357525.731864791</v>
      </c>
      <c r="H3422">
        <f>+HLOOKUP(VLOOKUP($B3422,$Q$2:$R$42,2,0),creditos_sf!$D$2:$AY$99,base_minorista!$A3422,0)</f>
        <v>59574398.724953599</v>
      </c>
      <c r="I3422">
        <f>+HLOOKUP(VLOOKUP($B3422,$Q$2:$R$42,2,0),creditos_sf!$D$103:$AY$200,base_minorista!$A3422,0)</f>
        <v>8259130.7542831283</v>
      </c>
      <c r="J3422">
        <f>+HLOOKUP(VLOOKUP($B3422,$Q$2:$R$42,2,0),Costo_fondeo!$D$3:$AY$100,base_minorista!$A3422,0)</f>
        <v>10.214215177226151</v>
      </c>
      <c r="K3422">
        <f>+HLOOKUP(VLOOKUP($B3422,$Q$2:$R$42,2,0),Costo_provisiones!$D$3:$AY$100,base_minorista!$A3422,0)</f>
        <v>2.756702300633223</v>
      </c>
      <c r="L3422">
        <f>+HLOOKUP(VLOOKUP($B3422,$Q$2:$R$42,2,0),Morosidad_control!$D$4:$AY$101,base_minorista!$A3422,0)</f>
        <v>5.0224815279054233</v>
      </c>
      <c r="M3422">
        <f ca="1">+OFFSET(Capital_2!$D$2,base_minorista!A3422,0)</f>
        <v>3.6199379690818381</v>
      </c>
      <c r="N3422">
        <f>+HLOOKUP(VLOOKUP($B3422,$Q$2:$R$42,2,0),costo_laboral!$E$2:$AZ$99,base_minorista!$A3422,0)</f>
        <v>18.085595873903941</v>
      </c>
      <c r="O3422">
        <f>+HLOOKUP(VLOOKUP($B3422,$Q$2:$R$42,2,0),Participacion2!$D$2:$AO$99,base_minorista!$A3422,0)</f>
        <v>0.213780365576061</v>
      </c>
    </row>
    <row r="3423" spans="1:15" ht="16.5" x14ac:dyDescent="0.3">
      <c r="A3423">
        <v>25</v>
      </c>
      <c r="B3423">
        <v>37</v>
      </c>
      <c r="C3423">
        <v>24</v>
      </c>
      <c r="D3423" s="3">
        <v>41608</v>
      </c>
      <c r="E3423" s="33">
        <v>13</v>
      </c>
      <c r="F3423">
        <v>2</v>
      </c>
      <c r="G3423">
        <f>+HLOOKUP(VLOOKUP($B3423,$Q$2:$R$42,2,0),costos_sf!$D$2:$AY$99,base_minorista!$A3423,0)</f>
        <v>20846003.976666525</v>
      </c>
      <c r="H3423">
        <f>+HLOOKUP(VLOOKUP($B3423,$Q$2:$R$42,2,0),creditos_sf!$D$2:$AY$99,base_minorista!$A3423,0)</f>
        <v>59749204.532307796</v>
      </c>
      <c r="I3423">
        <f>+HLOOKUP(VLOOKUP($B3423,$Q$2:$R$42,2,0),creditos_sf!$D$103:$AY$200,base_minorista!$A3423,0)</f>
        <v>8817041.4826070834</v>
      </c>
      <c r="J3423">
        <f>+HLOOKUP(VLOOKUP($B3423,$Q$2:$R$42,2,0),Costo_fondeo!$D$3:$AY$100,base_minorista!$A3423,0)</f>
        <v>10.234106771695693</v>
      </c>
      <c r="K3423">
        <f>+HLOOKUP(VLOOKUP($B3423,$Q$2:$R$42,2,0),Costo_provisiones!$D$3:$AY$100,base_minorista!$A3423,0)</f>
        <v>2.7346295264495319</v>
      </c>
      <c r="L3423">
        <f>+HLOOKUP(VLOOKUP($B3423,$Q$2:$R$42,2,0),Morosidad_control!$D$4:$AY$101,base_minorista!$A3423,0)</f>
        <v>5.0045646855650494</v>
      </c>
      <c r="M3423">
        <f ca="1">+OFFSET(Capital_2!$D$2,base_minorista!A3423,0)</f>
        <v>3.5647933704456456</v>
      </c>
      <c r="N3423">
        <f>+HLOOKUP(VLOOKUP($B3423,$Q$2:$R$42,2,0),costo_laboral!$E$2:$AZ$99,base_minorista!$A3423,0)</f>
        <v>17.835078841780092</v>
      </c>
      <c r="O3423">
        <f>+HLOOKUP(VLOOKUP($B3423,$Q$2:$R$42,2,0),Participacion2!$D$2:$AO$99,base_minorista!$A3423,0)</f>
        <v>0.214274828287942</v>
      </c>
    </row>
    <row r="3424" spans="1:15" ht="16.5" x14ac:dyDescent="0.3">
      <c r="A3424">
        <v>26</v>
      </c>
      <c r="B3424">
        <v>37</v>
      </c>
      <c r="C3424">
        <v>25</v>
      </c>
      <c r="D3424" s="3">
        <v>41639</v>
      </c>
      <c r="E3424" s="33">
        <v>13</v>
      </c>
      <c r="F3424">
        <v>2</v>
      </c>
      <c r="G3424">
        <f>+HLOOKUP(VLOOKUP($B3424,$Q$2:$R$42,2,0),costos_sf!$D$2:$AY$99,base_minorista!$A3424,0)</f>
        <v>21179730.109546181</v>
      </c>
      <c r="H3424">
        <f>+HLOOKUP(VLOOKUP($B3424,$Q$2:$R$42,2,0),creditos_sf!$D$2:$AY$99,base_minorista!$A3424,0)</f>
        <v>59569028.459289804</v>
      </c>
      <c r="I3424">
        <f>+HLOOKUP(VLOOKUP($B3424,$Q$2:$R$42,2,0),creditos_sf!$D$103:$AY$200,base_minorista!$A3424,0)</f>
        <v>9045482.1228416469</v>
      </c>
      <c r="J3424">
        <f>+HLOOKUP(VLOOKUP($B3424,$Q$2:$R$42,2,0),Costo_fondeo!$D$3:$AY$100,base_minorista!$A3424,0)</f>
        <v>10.254608250157462</v>
      </c>
      <c r="K3424">
        <f>+HLOOKUP(VLOOKUP($B3424,$Q$2:$R$42,2,0),Costo_provisiones!$D$3:$AY$100,base_minorista!$A3424,0)</f>
        <v>2.4892338246377412</v>
      </c>
      <c r="L3424">
        <f>+HLOOKUP(VLOOKUP($B3424,$Q$2:$R$42,2,0),Morosidad_control!$D$4:$AY$101,base_minorista!$A3424,0)</f>
        <v>3.9536764855117563</v>
      </c>
      <c r="M3424">
        <f ca="1">+OFFSET(Capital_2!$D$2,base_minorista!A3424,0)</f>
        <v>3.5095726367283766</v>
      </c>
      <c r="N3424">
        <f>+HLOOKUP(VLOOKUP($B3424,$Q$2:$R$42,2,0),costo_laboral!$E$2:$AZ$99,base_minorista!$A3424,0)</f>
        <v>18.349096526415138</v>
      </c>
      <c r="O3424">
        <f>+HLOOKUP(VLOOKUP($B3424,$Q$2:$R$42,2,0),Participacion2!$D$2:$AO$99,base_minorista!$A3424,0)</f>
        <v>0.216191310411462</v>
      </c>
    </row>
    <row r="3425" spans="1:15" ht="16.5" x14ac:dyDescent="0.3">
      <c r="A3425">
        <v>27</v>
      </c>
      <c r="B3425">
        <v>37</v>
      </c>
      <c r="C3425">
        <v>26</v>
      </c>
      <c r="D3425" s="3">
        <v>41670</v>
      </c>
      <c r="E3425" s="33">
        <v>14</v>
      </c>
      <c r="F3425">
        <v>2</v>
      </c>
      <c r="G3425">
        <f>+HLOOKUP(VLOOKUP($B3425,$Q$2:$R$42,2,0),costos_sf!$D$2:$AY$99,base_minorista!$A3425,0)</f>
        <v>21684247.799510919</v>
      </c>
      <c r="H3425">
        <f>+HLOOKUP(VLOOKUP($B3425,$Q$2:$R$42,2,0),creditos_sf!$D$2:$AY$99,base_minorista!$A3425,0)</f>
        <v>59455694.107642204</v>
      </c>
      <c r="I3425">
        <f>+HLOOKUP(VLOOKUP($B3425,$Q$2:$R$42,2,0),creditos_sf!$D$103:$AY$200,base_minorista!$A3425,0)</f>
        <v>9258047.8502304368</v>
      </c>
      <c r="J3425">
        <f>+HLOOKUP(VLOOKUP($B3425,$Q$2:$R$42,2,0),Costo_fondeo!$D$3:$AY$100,base_minorista!$A3425,0)</f>
        <v>10.258470956935822</v>
      </c>
      <c r="K3425">
        <f>+HLOOKUP(VLOOKUP($B3425,$Q$2:$R$42,2,0),Costo_provisiones!$D$3:$AY$100,base_minorista!$A3425,0)</f>
        <v>2.7153763710281771</v>
      </c>
      <c r="L3425">
        <f>+HLOOKUP(VLOOKUP($B3425,$Q$2:$R$42,2,0),Morosidad_control!$D$4:$AY$101,base_minorista!$A3425,0)</f>
        <v>4.2429112741722328</v>
      </c>
      <c r="M3425">
        <f ca="1">+OFFSET(Capital_2!$D$2,base_minorista!A3425,0)</f>
        <v>3.4442162995780268</v>
      </c>
      <c r="N3425">
        <f>+HLOOKUP(VLOOKUP($B3425,$Q$2:$R$42,2,0),costo_laboral!$E$2:$AZ$99,base_minorista!$A3425,0)</f>
        <v>18.540176494799297</v>
      </c>
      <c r="O3425">
        <f>+HLOOKUP(VLOOKUP($B3425,$Q$2:$R$42,2,0),Participacion2!$D$2:$AO$99,base_minorista!$A3425,0)</f>
        <v>0.21657621007798999</v>
      </c>
    </row>
    <row r="3426" spans="1:15" ht="16.5" x14ac:dyDescent="0.3">
      <c r="A3426">
        <v>28</v>
      </c>
      <c r="B3426">
        <v>37</v>
      </c>
      <c r="C3426">
        <v>27</v>
      </c>
      <c r="D3426" s="3">
        <v>41698</v>
      </c>
      <c r="E3426" s="33">
        <v>14</v>
      </c>
      <c r="F3426">
        <v>2</v>
      </c>
      <c r="G3426">
        <f>+HLOOKUP(VLOOKUP($B3426,$Q$2:$R$42,2,0),costos_sf!$D$2:$AY$99,base_minorista!$A3426,0)</f>
        <v>21961453.536217146</v>
      </c>
      <c r="H3426">
        <f>+HLOOKUP(VLOOKUP($B3426,$Q$2:$R$42,2,0),creditos_sf!$D$2:$AY$99,base_minorista!$A3426,0)</f>
        <v>59029524.813874103</v>
      </c>
      <c r="I3426">
        <f>+HLOOKUP(VLOOKUP($B3426,$Q$2:$R$42,2,0),creditos_sf!$D$103:$AY$200,base_minorista!$A3426,0)</f>
        <v>9257586.7539402656</v>
      </c>
      <c r="J3426">
        <f>+HLOOKUP(VLOOKUP($B3426,$Q$2:$R$42,2,0),Costo_fondeo!$D$3:$AY$100,base_minorista!$A3426,0)</f>
        <v>10.41982523989979</v>
      </c>
      <c r="K3426">
        <f>+HLOOKUP(VLOOKUP($B3426,$Q$2:$R$42,2,0),Costo_provisiones!$D$3:$AY$100,base_minorista!$A3426,0)</f>
        <v>2.7358868888139201</v>
      </c>
      <c r="L3426">
        <f>+HLOOKUP(VLOOKUP($B3426,$Q$2:$R$42,2,0),Morosidad_control!$D$4:$AY$101,base_minorista!$A3426,0)</f>
        <v>4.440563082588576</v>
      </c>
      <c r="M3426">
        <f ca="1">+OFFSET(Capital_2!$D$2,base_minorista!A3426,0)</f>
        <v>3.3651511548182853</v>
      </c>
      <c r="N3426">
        <f>+HLOOKUP(VLOOKUP($B3426,$Q$2:$R$42,2,0),costo_laboral!$E$2:$AZ$99,base_minorista!$A3426,0)</f>
        <v>18.584693863100206</v>
      </c>
      <c r="O3426">
        <f>+HLOOKUP(VLOOKUP($B3426,$Q$2:$R$42,2,0),Participacion2!$D$2:$AO$99,base_minorista!$A3426,0)</f>
        <v>0.21752254428302201</v>
      </c>
    </row>
    <row r="3427" spans="1:15" ht="16.5" x14ac:dyDescent="0.3">
      <c r="A3427">
        <v>29</v>
      </c>
      <c r="B3427">
        <v>37</v>
      </c>
      <c r="C3427">
        <v>28</v>
      </c>
      <c r="D3427" s="3">
        <v>41729</v>
      </c>
      <c r="E3427" s="33">
        <v>14</v>
      </c>
      <c r="F3427">
        <v>2</v>
      </c>
      <c r="G3427">
        <f>+HLOOKUP(VLOOKUP($B3427,$Q$2:$R$42,2,0),costos_sf!$D$2:$AY$99,base_minorista!$A3427,0)</f>
        <v>22250848.678677265</v>
      </c>
      <c r="H3427">
        <f>+HLOOKUP(VLOOKUP($B3427,$Q$2:$R$42,2,0),creditos_sf!$D$2:$AY$99,base_minorista!$A3427,0)</f>
        <v>58710626.975910202</v>
      </c>
      <c r="I3427">
        <f>+HLOOKUP(VLOOKUP($B3427,$Q$2:$R$42,2,0),creditos_sf!$D$103:$AY$200,base_minorista!$A3427,0)</f>
        <v>9223496.5147137903</v>
      </c>
      <c r="J3427">
        <f>+HLOOKUP(VLOOKUP($B3427,$Q$2:$R$42,2,0),Costo_fondeo!$D$3:$AY$100,base_minorista!$A3427,0)</f>
        <v>10.40525773835752</v>
      </c>
      <c r="K3427">
        <f>+HLOOKUP(VLOOKUP($B3427,$Q$2:$R$42,2,0),Costo_provisiones!$D$3:$AY$100,base_minorista!$A3427,0)</f>
        <v>2.7333636067517708</v>
      </c>
      <c r="L3427">
        <f>+HLOOKUP(VLOOKUP($B3427,$Q$2:$R$42,2,0),Morosidad_control!$D$4:$AY$101,base_minorista!$A3427,0)</f>
        <v>4.682317640377331</v>
      </c>
      <c r="M3427">
        <f ca="1">+OFFSET(Capital_2!$D$2,base_minorista!A3427,0)</f>
        <v>3.2958556767962262</v>
      </c>
      <c r="N3427">
        <f>+HLOOKUP(VLOOKUP($B3427,$Q$2:$R$42,2,0),costo_laboral!$E$2:$AZ$99,base_minorista!$A3427,0)</f>
        <v>18.857211172371127</v>
      </c>
      <c r="O3427">
        <f>+HLOOKUP(VLOOKUP($B3427,$Q$2:$R$42,2,0),Participacion2!$D$2:$AO$99,base_minorista!$A3427,0)</f>
        <v>0.215695031297748</v>
      </c>
    </row>
    <row r="3428" spans="1:15" ht="16.5" x14ac:dyDescent="0.3">
      <c r="A3428">
        <v>30</v>
      </c>
      <c r="B3428">
        <v>37</v>
      </c>
      <c r="C3428">
        <v>29</v>
      </c>
      <c r="D3428" s="3">
        <v>41759</v>
      </c>
      <c r="E3428" s="33">
        <v>14</v>
      </c>
      <c r="F3428">
        <v>2</v>
      </c>
      <c r="G3428">
        <f>+HLOOKUP(VLOOKUP($B3428,$Q$2:$R$42,2,0),costos_sf!$D$2:$AY$99,base_minorista!$A3428,0)</f>
        <v>22477682.007118974</v>
      </c>
      <c r="H3428">
        <f>+HLOOKUP(VLOOKUP($B3428,$Q$2:$R$42,2,0),creditos_sf!$D$2:$AY$99,base_minorista!$A3428,0)</f>
        <v>58251278.617851295</v>
      </c>
      <c r="I3428">
        <f>+HLOOKUP(VLOOKUP($B3428,$Q$2:$R$42,2,0),creditos_sf!$D$103:$AY$200,base_minorista!$A3428,0)</f>
        <v>9278311.7125966176</v>
      </c>
      <c r="J3428">
        <f>+HLOOKUP(VLOOKUP($B3428,$Q$2:$R$42,2,0),Costo_fondeo!$D$3:$AY$100,base_minorista!$A3428,0)</f>
        <v>10.370891943366134</v>
      </c>
      <c r="K3428">
        <f>+HLOOKUP(VLOOKUP($B3428,$Q$2:$R$42,2,0),Costo_provisiones!$D$3:$AY$100,base_minorista!$A3428,0)</f>
        <v>2.8950044697231627</v>
      </c>
      <c r="L3428">
        <f>+HLOOKUP(VLOOKUP($B3428,$Q$2:$R$42,2,0),Morosidad_control!$D$4:$AY$101,base_minorista!$A3428,0)</f>
        <v>4.5613468974523492</v>
      </c>
      <c r="M3428">
        <f ca="1">+OFFSET(Capital_2!$D$2,base_minorista!A3428,0)</f>
        <v>3.2437779376973728</v>
      </c>
      <c r="N3428">
        <f>+HLOOKUP(VLOOKUP($B3428,$Q$2:$R$42,2,0),costo_laboral!$E$2:$AZ$99,base_minorista!$A3428,0)</f>
        <v>19.004304095325249</v>
      </c>
      <c r="O3428">
        <f>+HLOOKUP(VLOOKUP($B3428,$Q$2:$R$42,2,0),Participacion2!$D$2:$AO$99,base_minorista!$A3428,0)</f>
        <v>0.21393074870755899</v>
      </c>
    </row>
    <row r="3429" spans="1:15" ht="16.5" x14ac:dyDescent="0.3">
      <c r="A3429">
        <v>31</v>
      </c>
      <c r="B3429">
        <v>37</v>
      </c>
      <c r="C3429">
        <v>30</v>
      </c>
      <c r="D3429" s="3">
        <v>41790</v>
      </c>
      <c r="E3429" s="33">
        <v>14</v>
      </c>
      <c r="F3429">
        <v>2</v>
      </c>
      <c r="G3429">
        <f>+HLOOKUP(VLOOKUP($B3429,$Q$2:$R$42,2,0),costos_sf!$D$2:$AY$99,base_minorista!$A3429,0)</f>
        <v>22671779.703471042</v>
      </c>
      <c r="H3429">
        <f>+HLOOKUP(VLOOKUP($B3429,$Q$2:$R$42,2,0),creditos_sf!$D$2:$AY$99,base_minorista!$A3429,0)</f>
        <v>58301648.4942654</v>
      </c>
      <c r="I3429">
        <f>+HLOOKUP(VLOOKUP($B3429,$Q$2:$R$42,2,0),creditos_sf!$D$103:$AY$200,base_minorista!$A3429,0)</f>
        <v>9296121.1130627245</v>
      </c>
      <c r="J3429">
        <f>+HLOOKUP(VLOOKUP($B3429,$Q$2:$R$42,2,0),Costo_fondeo!$D$3:$AY$100,base_minorista!$A3429,0)</f>
        <v>10.396200655934113</v>
      </c>
      <c r="K3429">
        <f>+HLOOKUP(VLOOKUP($B3429,$Q$2:$R$42,2,0),Costo_provisiones!$D$3:$AY$100,base_minorista!$A3429,0)</f>
        <v>2.9079635491005038</v>
      </c>
      <c r="L3429">
        <f>+HLOOKUP(VLOOKUP($B3429,$Q$2:$R$42,2,0),Morosidad_control!$D$4:$AY$101,base_minorista!$A3429,0)</f>
        <v>4.8751322712249916</v>
      </c>
      <c r="M3429">
        <f ca="1">+OFFSET(Capital_2!$D$2,base_minorista!A3429,0)</f>
        <v>3.2095324879825831</v>
      </c>
      <c r="N3429">
        <f>+HLOOKUP(VLOOKUP($B3429,$Q$2:$R$42,2,0),costo_laboral!$E$2:$AZ$99,base_minorista!$A3429,0)</f>
        <v>19.08256541855387</v>
      </c>
      <c r="O3429">
        <f>+HLOOKUP(VLOOKUP($B3429,$Q$2:$R$42,2,0),Participacion2!$D$2:$AO$99,base_minorista!$A3429,0)</f>
        <v>0.21447777799464299</v>
      </c>
    </row>
    <row r="3430" spans="1:15" ht="16.5" x14ac:dyDescent="0.3">
      <c r="A3430">
        <v>32</v>
      </c>
      <c r="B3430">
        <v>37</v>
      </c>
      <c r="C3430">
        <v>31</v>
      </c>
      <c r="D3430" s="3">
        <v>41820</v>
      </c>
      <c r="E3430" s="33">
        <v>14</v>
      </c>
      <c r="F3430">
        <v>2</v>
      </c>
      <c r="G3430">
        <f>+HLOOKUP(VLOOKUP($B3430,$Q$2:$R$42,2,0),costos_sf!$D$2:$AY$99,base_minorista!$A3430,0)</f>
        <v>22818082.891675778</v>
      </c>
      <c r="H3430">
        <f>+HLOOKUP(VLOOKUP($B3430,$Q$2:$R$42,2,0),creditos_sf!$D$2:$AY$99,base_minorista!$A3430,0)</f>
        <v>58537261.173421502</v>
      </c>
      <c r="I3430">
        <f>+HLOOKUP(VLOOKUP($B3430,$Q$2:$R$42,2,0),creditos_sf!$D$103:$AY$200,base_minorista!$A3430,0)</f>
        <v>9462260.1505555399</v>
      </c>
      <c r="J3430">
        <f>+HLOOKUP(VLOOKUP($B3430,$Q$2:$R$42,2,0),Costo_fondeo!$D$3:$AY$100,base_minorista!$A3430,0)</f>
        <v>10.331603315506564</v>
      </c>
      <c r="K3430">
        <f>+HLOOKUP(VLOOKUP($B3430,$Q$2:$R$42,2,0),Costo_provisiones!$D$3:$AY$100,base_minorista!$A3430,0)</f>
        <v>2.8489358350081924</v>
      </c>
      <c r="L3430">
        <f>+HLOOKUP(VLOOKUP($B3430,$Q$2:$R$42,2,0),Morosidad_control!$D$4:$AY$101,base_minorista!$A3430,0)</f>
        <v>5.5830466700024193</v>
      </c>
      <c r="M3430">
        <f ca="1">+OFFSET(Capital_2!$D$2,base_minorista!A3430,0)</f>
        <v>3.1850428382831848</v>
      </c>
      <c r="N3430">
        <f>+HLOOKUP(VLOOKUP($B3430,$Q$2:$R$42,2,0),costo_laboral!$E$2:$AZ$99,base_minorista!$A3430,0)</f>
        <v>19.350387869534771</v>
      </c>
      <c r="O3430">
        <f>+HLOOKUP(VLOOKUP($B3430,$Q$2:$R$42,2,0),Participacion2!$D$2:$AO$99,base_minorista!$A3430,0)</f>
        <v>0.21375199008644799</v>
      </c>
    </row>
    <row r="3431" spans="1:15" ht="16.5" x14ac:dyDescent="0.3">
      <c r="A3431">
        <v>33</v>
      </c>
      <c r="B3431">
        <v>37</v>
      </c>
      <c r="C3431">
        <v>32</v>
      </c>
      <c r="D3431" s="3">
        <v>41851</v>
      </c>
      <c r="E3431" s="33">
        <v>14</v>
      </c>
      <c r="F3431">
        <v>2</v>
      </c>
      <c r="G3431">
        <f>+HLOOKUP(VLOOKUP($B3431,$Q$2:$R$42,2,0),costos_sf!$D$2:$AY$99,base_minorista!$A3431,0)</f>
        <v>22955313.483808201</v>
      </c>
      <c r="H3431">
        <f>+HLOOKUP(VLOOKUP($B3431,$Q$2:$R$42,2,0),creditos_sf!$D$2:$AY$99,base_minorista!$A3431,0)</f>
        <v>58083088.6046248</v>
      </c>
      <c r="I3431">
        <f>+HLOOKUP(VLOOKUP($B3431,$Q$2:$R$42,2,0),creditos_sf!$D$103:$AY$200,base_minorista!$A3431,0)</f>
        <v>9316596.5458508078</v>
      </c>
      <c r="J3431">
        <f>+HLOOKUP(VLOOKUP($B3431,$Q$2:$R$42,2,0),Costo_fondeo!$D$3:$AY$100,base_minorista!$A3431,0)</f>
        <v>10.17365302125472</v>
      </c>
      <c r="K3431">
        <f>+HLOOKUP(VLOOKUP($B3431,$Q$2:$R$42,2,0),Costo_provisiones!$D$3:$AY$100,base_minorista!$A3431,0)</f>
        <v>3.0230659697058573</v>
      </c>
      <c r="L3431">
        <f>+HLOOKUP(VLOOKUP($B3431,$Q$2:$R$42,2,0),Morosidad_control!$D$4:$AY$101,base_minorista!$A3431,0)</f>
        <v>5.3166424482960224</v>
      </c>
      <c r="M3431">
        <f ca="1">+OFFSET(Capital_2!$D$2,base_minorista!A3431,0)</f>
        <v>3.1704105350092515</v>
      </c>
      <c r="N3431">
        <f>+HLOOKUP(VLOOKUP($B3431,$Q$2:$R$42,2,0),costo_laboral!$E$2:$AZ$99,base_minorista!$A3431,0)</f>
        <v>19.957552435371468</v>
      </c>
      <c r="O3431">
        <f>+HLOOKUP(VLOOKUP($B3431,$Q$2:$R$42,2,0),Participacion2!$D$2:$AO$99,base_minorista!$A3431,0)</f>
        <v>0.21169715718330201</v>
      </c>
    </row>
    <row r="3432" spans="1:15" ht="16.5" x14ac:dyDescent="0.3">
      <c r="A3432">
        <v>34</v>
      </c>
      <c r="B3432">
        <v>37</v>
      </c>
      <c r="C3432">
        <v>33</v>
      </c>
      <c r="D3432" s="3">
        <v>41882</v>
      </c>
      <c r="E3432" s="33">
        <v>14</v>
      </c>
      <c r="F3432">
        <v>2</v>
      </c>
      <c r="G3432">
        <f>+HLOOKUP(VLOOKUP($B3432,$Q$2:$R$42,2,0),costos_sf!$D$2:$AY$99,base_minorista!$A3432,0)</f>
        <v>23054791.050390393</v>
      </c>
      <c r="H3432">
        <f>+HLOOKUP(VLOOKUP($B3432,$Q$2:$R$42,2,0),creditos_sf!$D$2:$AY$99,base_minorista!$A3432,0)</f>
        <v>58501286.657020904</v>
      </c>
      <c r="I3432">
        <f>+HLOOKUP(VLOOKUP($B3432,$Q$2:$R$42,2,0),creditos_sf!$D$103:$AY$200,base_minorista!$A3432,0)</f>
        <v>9568597.0549441166</v>
      </c>
      <c r="J3432">
        <f>+HLOOKUP(VLOOKUP($B3432,$Q$2:$R$42,2,0),Costo_fondeo!$D$3:$AY$100,base_minorista!$A3432,0)</f>
        <v>10.13793947212606</v>
      </c>
      <c r="K3432">
        <f>+HLOOKUP(VLOOKUP($B3432,$Q$2:$R$42,2,0),Costo_provisiones!$D$3:$AY$100,base_minorista!$A3432,0)</f>
        <v>2.9223261862536209</v>
      </c>
      <c r="L3432">
        <f>+HLOOKUP(VLOOKUP($B3432,$Q$2:$R$42,2,0),Morosidad_control!$D$4:$AY$101,base_minorista!$A3432,0)</f>
        <v>5.3527392652828389</v>
      </c>
      <c r="M3432">
        <f ca="1">+OFFSET(Capital_2!$D$2,base_minorista!A3432,0)</f>
        <v>3.1468414088192862</v>
      </c>
      <c r="N3432">
        <f>+HLOOKUP(VLOOKUP($B3432,$Q$2:$R$42,2,0),costo_laboral!$E$2:$AZ$99,base_minorista!$A3432,0)</f>
        <v>19.870737966806409</v>
      </c>
      <c r="O3432">
        <f>+HLOOKUP(VLOOKUP($B3432,$Q$2:$R$42,2,0),Participacion2!$D$2:$AO$99,base_minorista!$A3432,0)</f>
        <v>0.21244645796595901</v>
      </c>
    </row>
    <row r="3433" spans="1:15" ht="16.5" x14ac:dyDescent="0.3">
      <c r="A3433">
        <v>35</v>
      </c>
      <c r="B3433">
        <v>37</v>
      </c>
      <c r="C3433">
        <v>34</v>
      </c>
      <c r="D3433" s="3">
        <v>41912</v>
      </c>
      <c r="E3433" s="33">
        <v>14</v>
      </c>
      <c r="F3433">
        <v>2</v>
      </c>
      <c r="G3433">
        <f>+HLOOKUP(VLOOKUP($B3433,$Q$2:$R$42,2,0),costos_sf!$D$2:$AY$99,base_minorista!$A3433,0)</f>
        <v>23124057.629645389</v>
      </c>
      <c r="H3433">
        <f>+HLOOKUP(VLOOKUP($B3433,$Q$2:$R$42,2,0),creditos_sf!$D$2:$AY$99,base_minorista!$A3433,0)</f>
        <v>58436814.529166706</v>
      </c>
      <c r="I3433">
        <f>+HLOOKUP(VLOOKUP($B3433,$Q$2:$R$42,2,0),creditos_sf!$D$103:$AY$200,base_minorista!$A3433,0)</f>
        <v>9701439.7076662313</v>
      </c>
      <c r="J3433">
        <f>+HLOOKUP(VLOOKUP($B3433,$Q$2:$R$42,2,0),Costo_fondeo!$D$3:$AY$100,base_minorista!$A3433,0)</f>
        <v>10.027557656813656</v>
      </c>
      <c r="K3433">
        <f>+HLOOKUP(VLOOKUP($B3433,$Q$2:$R$42,2,0),Costo_provisiones!$D$3:$AY$100,base_minorista!$A3433,0)</f>
        <v>2.9626121467626212</v>
      </c>
      <c r="L3433">
        <f>+HLOOKUP(VLOOKUP($B3433,$Q$2:$R$42,2,0),Morosidad_control!$D$4:$AY$101,base_minorista!$A3433,0)</f>
        <v>5.6582746255974481</v>
      </c>
      <c r="M3433">
        <f ca="1">+OFFSET(Capital_2!$D$2,base_minorista!A3433,0)</f>
        <v>3.1301745437504462</v>
      </c>
      <c r="N3433">
        <f>+HLOOKUP(VLOOKUP($B3433,$Q$2:$R$42,2,0),costo_laboral!$E$2:$AZ$99,base_minorista!$A3433,0)</f>
        <v>20.077260351827416</v>
      </c>
      <c r="O3433">
        <f>+HLOOKUP(VLOOKUP($B3433,$Q$2:$R$42,2,0),Participacion2!$D$2:$AO$99,base_minorista!$A3433,0)</f>
        <v>0.21221084456569</v>
      </c>
    </row>
    <row r="3434" spans="1:15" ht="16.5" x14ac:dyDescent="0.3">
      <c r="A3434">
        <v>36</v>
      </c>
      <c r="B3434">
        <v>37</v>
      </c>
      <c r="C3434">
        <v>35</v>
      </c>
      <c r="D3434" s="3">
        <v>41943</v>
      </c>
      <c r="E3434" s="33">
        <v>14</v>
      </c>
      <c r="F3434">
        <v>2</v>
      </c>
      <c r="G3434">
        <f>+HLOOKUP(VLOOKUP($B3434,$Q$2:$R$42,2,0),costos_sf!$D$2:$AY$99,base_minorista!$A3434,0)</f>
        <v>23104062.248289432</v>
      </c>
      <c r="H3434">
        <f>+HLOOKUP(VLOOKUP($B3434,$Q$2:$R$42,2,0),creditos_sf!$D$2:$AY$99,base_minorista!$A3434,0)</f>
        <v>59135051.030230403</v>
      </c>
      <c r="I3434">
        <f>+HLOOKUP(VLOOKUP($B3434,$Q$2:$R$42,2,0),creditos_sf!$D$103:$AY$200,base_minorista!$A3434,0)</f>
        <v>10043089.799327523</v>
      </c>
      <c r="J3434">
        <f>+HLOOKUP(VLOOKUP($B3434,$Q$2:$R$42,2,0),Costo_fondeo!$D$3:$AY$100,base_minorista!$A3434,0)</f>
        <v>9.9506640188535851</v>
      </c>
      <c r="K3434">
        <f>+HLOOKUP(VLOOKUP($B3434,$Q$2:$R$42,2,0),Costo_provisiones!$D$3:$AY$100,base_minorista!$A3434,0)</f>
        <v>2.9114437703023546</v>
      </c>
      <c r="L3434">
        <f>+HLOOKUP(VLOOKUP($B3434,$Q$2:$R$42,2,0),Morosidad_control!$D$4:$AY$101,base_minorista!$A3434,0)</f>
        <v>5.0184821761771596</v>
      </c>
      <c r="M3434">
        <f ca="1">+OFFSET(Capital_2!$D$2,base_minorista!A3434,0)</f>
        <v>3.1052199516205063</v>
      </c>
      <c r="N3434">
        <f>+HLOOKUP(VLOOKUP($B3434,$Q$2:$R$42,2,0),costo_laboral!$E$2:$AZ$99,base_minorista!$A3434,0)</f>
        <v>19.699834981400144</v>
      </c>
      <c r="O3434">
        <f>+HLOOKUP(VLOOKUP($B3434,$Q$2:$R$42,2,0),Participacion2!$D$2:$AO$99,base_minorista!$A3434,0)</f>
        <v>0.216919973881989</v>
      </c>
    </row>
    <row r="3435" spans="1:15" ht="16.5" x14ac:dyDescent="0.3">
      <c r="A3435">
        <v>37</v>
      </c>
      <c r="B3435">
        <v>37</v>
      </c>
      <c r="C3435">
        <v>36</v>
      </c>
      <c r="D3435" s="3">
        <v>41973</v>
      </c>
      <c r="E3435" s="33">
        <v>14</v>
      </c>
      <c r="F3435">
        <v>2</v>
      </c>
      <c r="G3435">
        <f>+HLOOKUP(VLOOKUP($B3435,$Q$2:$R$42,2,0),costos_sf!$D$2:$AY$99,base_minorista!$A3435,0)</f>
        <v>23173375.357896842</v>
      </c>
      <c r="H3435">
        <f>+HLOOKUP(VLOOKUP($B3435,$Q$2:$R$42,2,0),creditos_sf!$D$2:$AY$99,base_minorista!$A3435,0)</f>
        <v>59545370.920461699</v>
      </c>
      <c r="I3435">
        <f>+HLOOKUP(VLOOKUP($B3435,$Q$2:$R$42,2,0),creditos_sf!$D$103:$AY$200,base_minorista!$A3435,0)</f>
        <v>10148389.44005242</v>
      </c>
      <c r="J3435">
        <f>+HLOOKUP(VLOOKUP($B3435,$Q$2:$R$42,2,0),Costo_fondeo!$D$3:$AY$100,base_minorista!$A3435,0)</f>
        <v>9.8901132698078804</v>
      </c>
      <c r="K3435">
        <f>+HLOOKUP(VLOOKUP($B3435,$Q$2:$R$42,2,0),Costo_provisiones!$D$3:$AY$100,base_minorista!$A3435,0)</f>
        <v>2.5678874146871968</v>
      </c>
      <c r="L3435">
        <f>+HLOOKUP(VLOOKUP($B3435,$Q$2:$R$42,2,0),Morosidad_control!$D$4:$AY$101,base_minorista!$A3435,0)</f>
        <v>4.944105281921753</v>
      </c>
      <c r="M3435">
        <f ca="1">+OFFSET(Capital_2!$D$2,base_minorista!A3435,0)</f>
        <v>3.0886044861742721</v>
      </c>
      <c r="N3435">
        <f>+HLOOKUP(VLOOKUP($B3435,$Q$2:$R$42,2,0),costo_laboral!$E$2:$AZ$99,base_minorista!$A3435,0)</f>
        <v>19.537349709029044</v>
      </c>
      <c r="O3435">
        <f>+HLOOKUP(VLOOKUP($B3435,$Q$2:$R$42,2,0),Participacion2!$D$2:$AO$99,base_minorista!$A3435,0)</f>
        <v>0.21942941799919899</v>
      </c>
    </row>
    <row r="3436" spans="1:15" ht="16.5" x14ac:dyDescent="0.3">
      <c r="A3436">
        <v>38</v>
      </c>
      <c r="B3436">
        <v>37</v>
      </c>
      <c r="C3436">
        <v>37</v>
      </c>
      <c r="D3436" s="3">
        <v>42004</v>
      </c>
      <c r="E3436" s="33">
        <v>14</v>
      </c>
      <c r="F3436">
        <v>2</v>
      </c>
      <c r="G3436">
        <f>+HLOOKUP(VLOOKUP($B3436,$Q$2:$R$42,2,0),costos_sf!$D$2:$AY$99,base_minorista!$A3436,0)</f>
        <v>23162584.161310442</v>
      </c>
      <c r="H3436">
        <f>+HLOOKUP(VLOOKUP($B3436,$Q$2:$R$42,2,0),creditos_sf!$D$2:$AY$99,base_minorista!$A3436,0)</f>
        <v>59776245.037779398</v>
      </c>
      <c r="I3436">
        <f>+HLOOKUP(VLOOKUP($B3436,$Q$2:$R$42,2,0),creditos_sf!$D$103:$AY$200,base_minorista!$A3436,0)</f>
        <v>10082268.171224274</v>
      </c>
      <c r="J3436">
        <f>+HLOOKUP(VLOOKUP($B3436,$Q$2:$R$42,2,0),Costo_fondeo!$D$3:$AY$100,base_minorista!$A3436,0)</f>
        <v>9.8669913224475483</v>
      </c>
      <c r="K3436">
        <f>+HLOOKUP(VLOOKUP($B3436,$Q$2:$R$42,2,0),Costo_provisiones!$D$3:$AY$100,base_minorista!$A3436,0)</f>
        <v>2.3210504178610507</v>
      </c>
      <c r="L3436">
        <f>+HLOOKUP(VLOOKUP($B3436,$Q$2:$R$42,2,0),Morosidad_control!$D$4:$AY$101,base_minorista!$A3436,0)</f>
        <v>4.4947161937741518</v>
      </c>
      <c r="M3436">
        <f ca="1">+OFFSET(Capital_2!$D$2,base_minorista!A3436,0)</f>
        <v>3.0772625191593428</v>
      </c>
      <c r="N3436">
        <f>+HLOOKUP(VLOOKUP($B3436,$Q$2:$R$42,2,0),costo_laboral!$E$2:$AZ$99,base_minorista!$A3436,0)</f>
        <v>19.827851400851376</v>
      </c>
      <c r="O3436">
        <f>+HLOOKUP(VLOOKUP($B3436,$Q$2:$R$42,2,0),Participacion2!$D$2:$AO$99,base_minorista!$A3436,0)</f>
        <v>0.220593287194044</v>
      </c>
    </row>
    <row r="3437" spans="1:15" ht="16.5" x14ac:dyDescent="0.3">
      <c r="A3437">
        <v>39</v>
      </c>
      <c r="B3437">
        <v>37</v>
      </c>
      <c r="C3437">
        <v>38</v>
      </c>
      <c r="D3437" s="3">
        <v>42035</v>
      </c>
      <c r="E3437" s="33">
        <v>15</v>
      </c>
      <c r="F3437">
        <v>2</v>
      </c>
      <c r="G3437">
        <f>+HLOOKUP(VLOOKUP($B3437,$Q$2:$R$42,2,0),costos_sf!$D$2:$AY$99,base_minorista!$A3437,0)</f>
        <v>23104192.602650523</v>
      </c>
      <c r="H3437">
        <f>+HLOOKUP(VLOOKUP($B3437,$Q$2:$R$42,2,0),creditos_sf!$D$2:$AY$99,base_minorista!$A3437,0)</f>
        <v>60364600.439638101</v>
      </c>
      <c r="I3437">
        <f>+HLOOKUP(VLOOKUP($B3437,$Q$2:$R$42,2,0),creditos_sf!$D$103:$AY$200,base_minorista!$A3437,0)</f>
        <v>10451617.401067151</v>
      </c>
      <c r="J3437">
        <f>+HLOOKUP(VLOOKUP($B3437,$Q$2:$R$42,2,0),Costo_fondeo!$D$3:$AY$100,base_minorista!$A3437,0)</f>
        <v>9.7939114505179941</v>
      </c>
      <c r="K3437">
        <f>+HLOOKUP(VLOOKUP($B3437,$Q$2:$R$42,2,0),Costo_provisiones!$D$3:$AY$100,base_minorista!$A3437,0)</f>
        <v>2.1413076349811022</v>
      </c>
      <c r="L3437">
        <f>+HLOOKUP(VLOOKUP($B3437,$Q$2:$R$42,2,0),Morosidad_control!$D$4:$AY$101,base_minorista!$A3437,0)</f>
        <v>4.5485491219484553</v>
      </c>
      <c r="M3437">
        <f ca="1">+OFFSET(Capital_2!$D$2,base_minorista!A3437,0)</f>
        <v>3.0663026726799725</v>
      </c>
      <c r="N3437">
        <f>+HLOOKUP(VLOOKUP($B3437,$Q$2:$R$42,2,0),costo_laboral!$E$2:$AZ$99,base_minorista!$A3437,0)</f>
        <v>19.74891610312531</v>
      </c>
      <c r="O3437">
        <f>+HLOOKUP(VLOOKUP($B3437,$Q$2:$R$42,2,0),Participacion2!$D$2:$AO$99,base_minorista!$A3437,0)</f>
        <v>0.223265325519203</v>
      </c>
    </row>
    <row r="3438" spans="1:15" ht="16.5" x14ac:dyDescent="0.3">
      <c r="A3438">
        <v>40</v>
      </c>
      <c r="B3438">
        <v>37</v>
      </c>
      <c r="C3438">
        <v>39</v>
      </c>
      <c r="D3438" s="3">
        <v>42063</v>
      </c>
      <c r="E3438" s="33">
        <v>15</v>
      </c>
      <c r="F3438">
        <v>2</v>
      </c>
      <c r="G3438">
        <f>+HLOOKUP(VLOOKUP($B3438,$Q$2:$R$42,2,0),costos_sf!$D$2:$AY$99,base_minorista!$A3438,0)</f>
        <v>23119760.594204899</v>
      </c>
      <c r="H3438">
        <f>+HLOOKUP(VLOOKUP($B3438,$Q$2:$R$42,2,0),creditos_sf!$D$2:$AY$99,base_minorista!$A3438,0)</f>
        <v>60719554.557920203</v>
      </c>
      <c r="I3438">
        <f>+HLOOKUP(VLOOKUP($B3438,$Q$2:$R$42,2,0),creditos_sf!$D$103:$AY$200,base_minorista!$A3438,0)</f>
        <v>11003447.413551612</v>
      </c>
      <c r="J3438">
        <f>+HLOOKUP(VLOOKUP($B3438,$Q$2:$R$42,2,0),Costo_fondeo!$D$3:$AY$100,base_minorista!$A3438,0)</f>
        <v>9.7346589135098771</v>
      </c>
      <c r="K3438">
        <f>+HLOOKUP(VLOOKUP($B3438,$Q$2:$R$42,2,0),Costo_provisiones!$D$3:$AY$100,base_minorista!$A3438,0)</f>
        <v>1.9642278527159174</v>
      </c>
      <c r="L3438">
        <f>+HLOOKUP(VLOOKUP($B3438,$Q$2:$R$42,2,0),Morosidad_control!$D$4:$AY$101,base_minorista!$A3438,0)</f>
        <v>4.4930766472810575</v>
      </c>
      <c r="M3438">
        <f ca="1">+OFFSET(Capital_2!$D$2,base_minorista!A3438,0)</f>
        <v>3.049096647123327</v>
      </c>
      <c r="N3438">
        <f>+HLOOKUP(VLOOKUP($B3438,$Q$2:$R$42,2,0),costo_laboral!$E$2:$AZ$99,base_minorista!$A3438,0)</f>
        <v>19.473793269102675</v>
      </c>
      <c r="O3438">
        <f>+HLOOKUP(VLOOKUP($B3438,$Q$2:$R$42,2,0),Participacion2!$D$2:$AO$99,base_minorista!$A3438,0)</f>
        <v>0.22528277583474199</v>
      </c>
    </row>
    <row r="3439" spans="1:15" ht="16.5" x14ac:dyDescent="0.3">
      <c r="A3439">
        <v>41</v>
      </c>
      <c r="B3439">
        <v>37</v>
      </c>
      <c r="C3439">
        <v>40</v>
      </c>
      <c r="D3439" s="3">
        <v>42094</v>
      </c>
      <c r="E3439" s="33">
        <v>15</v>
      </c>
      <c r="F3439">
        <v>2</v>
      </c>
      <c r="G3439">
        <f>+HLOOKUP(VLOOKUP($B3439,$Q$2:$R$42,2,0),costos_sf!$D$2:$AY$99,base_minorista!$A3439,0)</f>
        <v>23037798.974096756</v>
      </c>
      <c r="H3439">
        <f>+HLOOKUP(VLOOKUP($B3439,$Q$2:$R$42,2,0),creditos_sf!$D$2:$AY$99,base_minorista!$A3439,0)</f>
        <v>61194549.442149594</v>
      </c>
      <c r="I3439">
        <f>+HLOOKUP(VLOOKUP($B3439,$Q$2:$R$42,2,0),creditos_sf!$D$103:$AY$200,base_minorista!$A3439,0)</f>
        <v>11237276.213454235</v>
      </c>
      <c r="J3439">
        <f>+HLOOKUP(VLOOKUP($B3439,$Q$2:$R$42,2,0),Costo_fondeo!$D$3:$AY$100,base_minorista!$A3439,0)</f>
        <v>9.6711175968793874</v>
      </c>
      <c r="K3439">
        <f>+HLOOKUP(VLOOKUP($B3439,$Q$2:$R$42,2,0),Costo_provisiones!$D$3:$AY$100,base_minorista!$A3439,0)</f>
        <v>1.9215810422124378</v>
      </c>
      <c r="L3439">
        <f>+HLOOKUP(VLOOKUP($B3439,$Q$2:$R$42,2,0),Morosidad_control!$D$4:$AY$101,base_minorista!$A3439,0)</f>
        <v>4.0856567974007652</v>
      </c>
      <c r="M3439">
        <f ca="1">+OFFSET(Capital_2!$D$2,base_minorista!A3439,0)</f>
        <v>3.0217281587138265</v>
      </c>
      <c r="N3439">
        <f>+HLOOKUP(VLOOKUP($B3439,$Q$2:$R$42,2,0),costo_laboral!$E$2:$AZ$99,base_minorista!$A3439,0)</f>
        <v>19.429216337275811</v>
      </c>
      <c r="O3439">
        <f>+HLOOKUP(VLOOKUP($B3439,$Q$2:$R$42,2,0),Participacion2!$D$2:$AO$99,base_minorista!$A3439,0)</f>
        <v>0.227283403816882</v>
      </c>
    </row>
    <row r="3440" spans="1:15" ht="16.5" x14ac:dyDescent="0.3">
      <c r="A3440">
        <v>42</v>
      </c>
      <c r="B3440">
        <v>37</v>
      </c>
      <c r="C3440">
        <v>41</v>
      </c>
      <c r="D3440" s="3">
        <v>42124</v>
      </c>
      <c r="E3440" s="33">
        <v>15</v>
      </c>
      <c r="F3440">
        <v>2</v>
      </c>
      <c r="G3440">
        <f>+HLOOKUP(VLOOKUP($B3440,$Q$2:$R$42,2,0),costos_sf!$D$2:$AY$99,base_minorista!$A3440,0)</f>
        <v>23037186.69436631</v>
      </c>
      <c r="H3440">
        <f>+HLOOKUP(VLOOKUP($B3440,$Q$2:$R$42,2,0),creditos_sf!$D$2:$AY$99,base_minorista!$A3440,0)</f>
        <v>61787757.321138397</v>
      </c>
      <c r="I3440">
        <f>+HLOOKUP(VLOOKUP($B3440,$Q$2:$R$42,2,0),creditos_sf!$D$103:$AY$200,base_minorista!$A3440,0)</f>
        <v>11407999.870576497</v>
      </c>
      <c r="J3440">
        <f>+HLOOKUP(VLOOKUP($B3440,$Q$2:$R$42,2,0),Costo_fondeo!$D$3:$AY$100,base_minorista!$A3440,0)</f>
        <v>9.5880890641032188</v>
      </c>
      <c r="K3440">
        <f>+HLOOKUP(VLOOKUP($B3440,$Q$2:$R$42,2,0),Costo_provisiones!$D$3:$AY$100,base_minorista!$A3440,0)</f>
        <v>1.6908920676431194</v>
      </c>
      <c r="L3440">
        <f>+HLOOKUP(VLOOKUP($B3440,$Q$2:$R$42,2,0),Morosidad_control!$D$4:$AY$101,base_minorista!$A3440,0)</f>
        <v>4.190231450108227</v>
      </c>
      <c r="M3440">
        <f ca="1">+OFFSET(Capital_2!$D$2,base_minorista!A3440,0)</f>
        <v>3.0029222612045556</v>
      </c>
      <c r="N3440">
        <f>+HLOOKUP(VLOOKUP($B3440,$Q$2:$R$42,2,0),costo_laboral!$E$2:$AZ$99,base_minorista!$A3440,0)</f>
        <v>19.454820111511612</v>
      </c>
      <c r="O3440">
        <f>+HLOOKUP(VLOOKUP($B3440,$Q$2:$R$42,2,0),Participacion2!$D$2:$AO$99,base_minorista!$A3440,0)</f>
        <v>0.230183601863545</v>
      </c>
    </row>
    <row r="3441" spans="1:15" ht="16.5" x14ac:dyDescent="0.3">
      <c r="A3441">
        <v>43</v>
      </c>
      <c r="B3441">
        <v>37</v>
      </c>
      <c r="C3441">
        <v>42</v>
      </c>
      <c r="D3441" s="3">
        <v>42155</v>
      </c>
      <c r="E3441" s="33">
        <v>15</v>
      </c>
      <c r="F3441">
        <v>2</v>
      </c>
      <c r="G3441">
        <f>+HLOOKUP(VLOOKUP($B3441,$Q$2:$R$42,2,0),costos_sf!$D$2:$AY$99,base_minorista!$A3441,0)</f>
        <v>23059773.642592389</v>
      </c>
      <c r="H3441">
        <f>+HLOOKUP(VLOOKUP($B3441,$Q$2:$R$42,2,0),creditos_sf!$D$2:$AY$99,base_minorista!$A3441,0)</f>
        <v>62023150.6347332</v>
      </c>
      <c r="I3441">
        <f>+HLOOKUP(VLOOKUP($B3441,$Q$2:$R$42,2,0),creditos_sf!$D$103:$AY$200,base_minorista!$A3441,0)</f>
        <v>11620543.866372325</v>
      </c>
      <c r="J3441">
        <f>+HLOOKUP(VLOOKUP($B3441,$Q$2:$R$42,2,0),Costo_fondeo!$D$3:$AY$100,base_minorista!$A3441,0)</f>
        <v>9.5373299112697847</v>
      </c>
      <c r="K3441">
        <f>+HLOOKUP(VLOOKUP($B3441,$Q$2:$R$42,2,0),Costo_provisiones!$D$3:$AY$100,base_minorista!$A3441,0)</f>
        <v>1.4237958487776414</v>
      </c>
      <c r="L3441">
        <f>+HLOOKUP(VLOOKUP($B3441,$Q$2:$R$42,2,0),Morosidad_control!$D$4:$AY$101,base_minorista!$A3441,0)</f>
        <v>4.2086071187888212</v>
      </c>
      <c r="M3441">
        <f ca="1">+OFFSET(Capital_2!$D$2,base_minorista!A3441,0)</f>
        <v>2.9913163210576634</v>
      </c>
      <c r="N3441">
        <f>+HLOOKUP(VLOOKUP($B3441,$Q$2:$R$42,2,0),costo_laboral!$E$2:$AZ$99,base_minorista!$A3441,0)</f>
        <v>19.557564197130585</v>
      </c>
      <c r="O3441">
        <f>+HLOOKUP(VLOOKUP($B3441,$Q$2:$R$42,2,0),Participacion2!$D$2:$AO$99,base_minorista!$A3441,0)</f>
        <v>0.23165798910862101</v>
      </c>
    </row>
    <row r="3442" spans="1:15" ht="16.5" x14ac:dyDescent="0.3">
      <c r="A3442">
        <v>44</v>
      </c>
      <c r="B3442">
        <v>37</v>
      </c>
      <c r="C3442">
        <v>43</v>
      </c>
      <c r="D3442" s="3">
        <v>42185</v>
      </c>
      <c r="E3442" s="33">
        <v>15</v>
      </c>
      <c r="F3442">
        <v>2</v>
      </c>
      <c r="G3442">
        <f>+HLOOKUP(VLOOKUP($B3442,$Q$2:$R$42,2,0),costos_sf!$D$2:$AY$99,base_minorista!$A3442,0)</f>
        <v>23036717.799857397</v>
      </c>
      <c r="H3442">
        <f>+HLOOKUP(VLOOKUP($B3442,$Q$2:$R$42,2,0),creditos_sf!$D$2:$AY$99,base_minorista!$A3442,0)</f>
        <v>62364489.7589489</v>
      </c>
      <c r="I3442">
        <f>+HLOOKUP(VLOOKUP($B3442,$Q$2:$R$42,2,0),creditos_sf!$D$103:$AY$200,base_minorista!$A3442,0)</f>
        <v>11835484.431497578</v>
      </c>
      <c r="J3442">
        <f>+HLOOKUP(VLOOKUP($B3442,$Q$2:$R$42,2,0),Costo_fondeo!$D$3:$AY$100,base_minorista!$A3442,0)</f>
        <v>9.5321198178693933</v>
      </c>
      <c r="K3442">
        <f>+HLOOKUP(VLOOKUP($B3442,$Q$2:$R$42,2,0),Costo_provisiones!$D$3:$AY$100,base_minorista!$A3442,0)</f>
        <v>1.1143418956363282</v>
      </c>
      <c r="L3442">
        <f>+HLOOKUP(VLOOKUP($B3442,$Q$2:$R$42,2,0),Morosidad_control!$D$4:$AY$101,base_minorista!$A3442,0)</f>
        <v>4.347803553974158</v>
      </c>
      <c r="M3442">
        <f ca="1">+OFFSET(Capital_2!$D$2,base_minorista!A3442,0)</f>
        <v>2.9626797769382383</v>
      </c>
      <c r="N3442">
        <f>+HLOOKUP(VLOOKUP($B3442,$Q$2:$R$42,2,0),costo_laboral!$E$2:$AZ$99,base_minorista!$A3442,0)</f>
        <v>19.899436642702671</v>
      </c>
      <c r="O3442">
        <f>+HLOOKUP(VLOOKUP($B3442,$Q$2:$R$42,2,0),Participacion2!$D$2:$AO$99,base_minorista!$A3442,0)</f>
        <v>0.23482994355087999</v>
      </c>
    </row>
    <row r="3443" spans="1:15" ht="16.5" x14ac:dyDescent="0.3">
      <c r="A3443">
        <v>45</v>
      </c>
      <c r="B3443">
        <v>37</v>
      </c>
      <c r="C3443">
        <v>44</v>
      </c>
      <c r="D3443" s="3">
        <v>42216</v>
      </c>
      <c r="E3443" s="33">
        <v>15</v>
      </c>
      <c r="F3443">
        <v>2</v>
      </c>
      <c r="G3443">
        <f>+HLOOKUP(VLOOKUP($B3443,$Q$2:$R$42,2,0),costos_sf!$D$2:$AY$99,base_minorista!$A3443,0)</f>
        <v>23092756.985341802</v>
      </c>
      <c r="H3443">
        <f>+HLOOKUP(VLOOKUP($B3443,$Q$2:$R$42,2,0),creditos_sf!$D$2:$AY$99,base_minorista!$A3443,0)</f>
        <v>63242031.931701995</v>
      </c>
      <c r="I3443">
        <f>+HLOOKUP(VLOOKUP($B3443,$Q$2:$R$42,2,0),creditos_sf!$D$103:$AY$200,base_minorista!$A3443,0)</f>
        <v>11962276.447487151</v>
      </c>
      <c r="J3443">
        <f>+HLOOKUP(VLOOKUP($B3443,$Q$2:$R$42,2,0),Costo_fondeo!$D$3:$AY$100,base_minorista!$A3443,0)</f>
        <v>9.4964108581337197</v>
      </c>
      <c r="K3443">
        <f>+HLOOKUP(VLOOKUP($B3443,$Q$2:$R$42,2,0),Costo_provisiones!$D$3:$AY$100,base_minorista!$A3443,0)</f>
        <v>0.88419087968084342</v>
      </c>
      <c r="L3443">
        <f>+HLOOKUP(VLOOKUP($B3443,$Q$2:$R$42,2,0),Morosidad_control!$D$4:$AY$101,base_minorista!$A3443,0)</f>
        <v>4.358351459647607</v>
      </c>
      <c r="M3443">
        <f ca="1">+OFFSET(Capital_2!$D$2,base_minorista!A3443,0)</f>
        <v>2.9172838879084302</v>
      </c>
      <c r="N3443">
        <f>+HLOOKUP(VLOOKUP($B3443,$Q$2:$R$42,2,0),costo_laboral!$E$2:$AZ$99,base_minorista!$A3443,0)</f>
        <v>20.117478737678535</v>
      </c>
      <c r="O3443">
        <f>+HLOOKUP(VLOOKUP($B3443,$Q$2:$R$42,2,0),Participacion2!$D$2:$AO$99,base_minorista!$A3443,0)</f>
        <v>0.23823322572282499</v>
      </c>
    </row>
    <row r="3444" spans="1:15" ht="16.5" x14ac:dyDescent="0.3">
      <c r="A3444">
        <v>46</v>
      </c>
      <c r="B3444">
        <v>37</v>
      </c>
      <c r="C3444">
        <v>45</v>
      </c>
      <c r="D3444" s="3">
        <v>42247</v>
      </c>
      <c r="E3444" s="33">
        <v>15</v>
      </c>
      <c r="F3444">
        <v>2</v>
      </c>
      <c r="G3444">
        <f>+HLOOKUP(VLOOKUP($B3444,$Q$2:$R$42,2,0),costos_sf!$D$2:$AY$99,base_minorista!$A3444,0)</f>
        <v>23285895.102841984</v>
      </c>
      <c r="H3444">
        <f>+HLOOKUP(VLOOKUP($B3444,$Q$2:$R$42,2,0),creditos_sf!$D$2:$AY$99,base_minorista!$A3444,0)</f>
        <v>62808087.232667997</v>
      </c>
      <c r="I3444">
        <f>+HLOOKUP(VLOOKUP($B3444,$Q$2:$R$42,2,0),creditos_sf!$D$103:$AY$200,base_minorista!$A3444,0)</f>
        <v>12192206.750764774</v>
      </c>
      <c r="J3444">
        <f>+HLOOKUP(VLOOKUP($B3444,$Q$2:$R$42,2,0),Costo_fondeo!$D$3:$AY$100,base_minorista!$A3444,0)</f>
        <v>9.4749508449928737</v>
      </c>
      <c r="K3444">
        <f>+HLOOKUP(VLOOKUP($B3444,$Q$2:$R$42,2,0),Costo_provisiones!$D$3:$AY$100,base_minorista!$A3444,0)</f>
        <v>0.73083942737050167</v>
      </c>
      <c r="L3444">
        <f>+HLOOKUP(VLOOKUP($B3444,$Q$2:$R$42,2,0),Morosidad_control!$D$4:$AY$101,base_minorista!$A3444,0)</f>
        <v>4.0425931073975638</v>
      </c>
      <c r="M3444">
        <f ca="1">+OFFSET(Capital_2!$D$2,base_minorista!A3444,0)</f>
        <v>2.8874106541141011</v>
      </c>
      <c r="N3444">
        <f>+HLOOKUP(VLOOKUP($B3444,$Q$2:$R$42,2,0),costo_laboral!$E$2:$AZ$99,base_minorista!$A3444,0)</f>
        <v>20.489754920208082</v>
      </c>
      <c r="O3444">
        <f>+HLOOKUP(VLOOKUP($B3444,$Q$2:$R$42,2,0),Participacion2!$D$2:$AO$99,base_minorista!$A3444,0)</f>
        <v>0.23697008515095899</v>
      </c>
    </row>
    <row r="3445" spans="1:15" ht="16.5" x14ac:dyDescent="0.3">
      <c r="A3445">
        <v>47</v>
      </c>
      <c r="B3445">
        <v>37</v>
      </c>
      <c r="C3445">
        <v>46</v>
      </c>
      <c r="D3445" s="3">
        <v>42277</v>
      </c>
      <c r="E3445" s="33">
        <v>15</v>
      </c>
      <c r="F3445">
        <v>2</v>
      </c>
      <c r="G3445">
        <f>+HLOOKUP(VLOOKUP($B3445,$Q$2:$R$42,2,0),costos_sf!$D$2:$AY$99,base_minorista!$A3445,0)</f>
        <v>23476179.708504554</v>
      </c>
      <c r="H3445">
        <f>+HLOOKUP(VLOOKUP($B3445,$Q$2:$R$42,2,0),creditos_sf!$D$2:$AY$99,base_minorista!$A3445,0)</f>
        <v>62728374.304087199</v>
      </c>
      <c r="I3445">
        <f>+HLOOKUP(VLOOKUP($B3445,$Q$2:$R$42,2,0),creditos_sf!$D$103:$AY$200,base_minorista!$A3445,0)</f>
        <v>13281295.797904065</v>
      </c>
      <c r="J3445">
        <f>+HLOOKUP(VLOOKUP($B3445,$Q$2:$R$42,2,0),Costo_fondeo!$D$3:$AY$100,base_minorista!$A3445,0)</f>
        <v>9.4905644478184943</v>
      </c>
      <c r="K3445">
        <f>+HLOOKUP(VLOOKUP($B3445,$Q$2:$R$42,2,0),Costo_provisiones!$D$3:$AY$100,base_minorista!$A3445,0)</f>
        <v>0.61476336940537679</v>
      </c>
      <c r="L3445">
        <f>+HLOOKUP(VLOOKUP($B3445,$Q$2:$R$42,2,0),Morosidad_control!$D$4:$AY$101,base_minorista!$A3445,0)</f>
        <v>4.0804879858474603</v>
      </c>
      <c r="M3445">
        <f ca="1">+OFFSET(Capital_2!$D$2,base_minorista!A3445,0)</f>
        <v>2.8604428107092303</v>
      </c>
      <c r="N3445">
        <f>+HLOOKUP(VLOOKUP($B3445,$Q$2:$R$42,2,0),costo_laboral!$E$2:$AZ$99,base_minorista!$A3445,0)</f>
        <v>20.684467580013163</v>
      </c>
      <c r="O3445">
        <f>+HLOOKUP(VLOOKUP($B3445,$Q$2:$R$42,2,0),Participacion2!$D$2:$AO$99,base_minorista!$A3445,0)</f>
        <v>0.23636051220916501</v>
      </c>
    </row>
    <row r="3446" spans="1:15" ht="16.5" x14ac:dyDescent="0.3">
      <c r="A3446">
        <v>48</v>
      </c>
      <c r="B3446">
        <v>37</v>
      </c>
      <c r="C3446">
        <v>47</v>
      </c>
      <c r="D3446" s="3">
        <v>42308</v>
      </c>
      <c r="E3446" s="33">
        <v>15</v>
      </c>
      <c r="F3446">
        <v>2</v>
      </c>
      <c r="G3446">
        <f>+HLOOKUP(VLOOKUP($B3446,$Q$2:$R$42,2,0),costos_sf!$D$2:$AY$99,base_minorista!$A3446,0)</f>
        <v>23767036.161926452</v>
      </c>
      <c r="H3446">
        <f>+HLOOKUP(VLOOKUP($B3446,$Q$2:$R$42,2,0),creditos_sf!$D$2:$AY$99,base_minorista!$A3446,0)</f>
        <v>62158050.592891701</v>
      </c>
      <c r="I3446">
        <f>+HLOOKUP(VLOOKUP($B3446,$Q$2:$R$42,2,0),creditos_sf!$D$103:$AY$200,base_minorista!$A3446,0)</f>
        <v>14400369.846471358</v>
      </c>
      <c r="J3446">
        <f>+HLOOKUP(VLOOKUP($B3446,$Q$2:$R$42,2,0),Costo_fondeo!$D$3:$AY$100,base_minorista!$A3446,0)</f>
        <v>9.4373978023533027</v>
      </c>
      <c r="K3446">
        <f>+HLOOKUP(VLOOKUP($B3446,$Q$2:$R$42,2,0),Costo_provisiones!$D$3:$AY$100,base_minorista!$A3446,0)</f>
        <v>0.59132673957584636</v>
      </c>
      <c r="L3446">
        <f>+HLOOKUP(VLOOKUP($B3446,$Q$2:$R$42,2,0),Morosidad_control!$D$4:$AY$101,base_minorista!$A3446,0)</f>
        <v>4.1404107328091557</v>
      </c>
      <c r="M3446">
        <f ca="1">+OFFSET(Capital_2!$D$2,base_minorista!A3446,0)</f>
        <v>2.8360712606451561</v>
      </c>
      <c r="N3446">
        <f>+HLOOKUP(VLOOKUP($B3446,$Q$2:$R$42,2,0),costo_laboral!$E$2:$AZ$99,base_minorista!$A3446,0)</f>
        <v>20.824977194665657</v>
      </c>
      <c r="O3446">
        <f>+HLOOKUP(VLOOKUP($B3446,$Q$2:$R$42,2,0),Participacion2!$D$2:$AO$99,base_minorista!$A3446,0)</f>
        <v>0.23397478626188301</v>
      </c>
    </row>
    <row r="3447" spans="1:15" ht="16.5" x14ac:dyDescent="0.3">
      <c r="A3447">
        <v>49</v>
      </c>
      <c r="B3447">
        <v>37</v>
      </c>
      <c r="C3447">
        <v>48</v>
      </c>
      <c r="D3447" s="3">
        <v>42338</v>
      </c>
      <c r="E3447" s="33">
        <v>15</v>
      </c>
      <c r="F3447">
        <v>2</v>
      </c>
      <c r="G3447">
        <f>+HLOOKUP(VLOOKUP($B3447,$Q$2:$R$42,2,0),costos_sf!$D$2:$AY$99,base_minorista!$A3447,0)</f>
        <v>24051745.424218312</v>
      </c>
      <c r="H3447">
        <f>+HLOOKUP(VLOOKUP($B3447,$Q$2:$R$42,2,0),creditos_sf!$D$2:$AY$99,base_minorista!$A3447,0)</f>
        <v>61645017.484388299</v>
      </c>
      <c r="I3447">
        <f>+HLOOKUP(VLOOKUP($B3447,$Q$2:$R$42,2,0),creditos_sf!$D$103:$AY$200,base_minorista!$A3447,0)</f>
        <v>15576783.851471972</v>
      </c>
      <c r="J3447">
        <f>+HLOOKUP(VLOOKUP($B3447,$Q$2:$R$42,2,0),Costo_fondeo!$D$3:$AY$100,base_minorista!$A3447,0)</f>
        <v>9.4357223106739241</v>
      </c>
      <c r="K3447">
        <f>+HLOOKUP(VLOOKUP($B3447,$Q$2:$R$42,2,0),Costo_provisiones!$D$3:$AY$100,base_minorista!$A3447,0)</f>
        <v>0.5783077270078959</v>
      </c>
      <c r="L3447">
        <f>+HLOOKUP(VLOOKUP($B3447,$Q$2:$R$42,2,0),Morosidad_control!$D$4:$AY$101,base_minorista!$A3447,0)</f>
        <v>4.1408355376422259</v>
      </c>
      <c r="M3447">
        <f ca="1">+OFFSET(Capital_2!$D$2,base_minorista!A3447,0)</f>
        <v>2.8102228331623054</v>
      </c>
      <c r="N3447">
        <f>+HLOOKUP(VLOOKUP($B3447,$Q$2:$R$42,2,0),costo_laboral!$E$2:$AZ$99,base_minorista!$A3447,0)</f>
        <v>20.695323942396858</v>
      </c>
      <c r="O3447">
        <f>+HLOOKUP(VLOOKUP($B3447,$Q$2:$R$42,2,0),Participacion2!$D$2:$AO$99,base_minorista!$A3447,0)</f>
        <v>0.23277527863115599</v>
      </c>
    </row>
    <row r="3448" spans="1:15" ht="16.5" x14ac:dyDescent="0.3">
      <c r="A3448">
        <v>50</v>
      </c>
      <c r="B3448">
        <v>37</v>
      </c>
      <c r="C3448">
        <v>49</v>
      </c>
      <c r="D3448" s="3">
        <v>42369</v>
      </c>
      <c r="E3448" s="33">
        <v>15</v>
      </c>
      <c r="F3448">
        <v>2</v>
      </c>
      <c r="G3448">
        <f>+HLOOKUP(VLOOKUP($B3448,$Q$2:$R$42,2,0),costos_sf!$D$2:$AY$99,base_minorista!$A3448,0)</f>
        <v>24268956.373427551</v>
      </c>
      <c r="H3448">
        <f>+HLOOKUP(VLOOKUP($B3448,$Q$2:$R$42,2,0),creditos_sf!$D$2:$AY$99,base_minorista!$A3448,0)</f>
        <v>61498249.636582203</v>
      </c>
      <c r="I3448">
        <f>+HLOOKUP(VLOOKUP($B3448,$Q$2:$R$42,2,0),creditos_sf!$D$103:$AY$200,base_minorista!$A3448,0)</f>
        <v>16372342.721254881</v>
      </c>
      <c r="J3448">
        <f>+HLOOKUP(VLOOKUP($B3448,$Q$2:$R$42,2,0),Costo_fondeo!$D$3:$AY$100,base_minorista!$A3448,0)</f>
        <v>9.4076797712002502</v>
      </c>
      <c r="K3448">
        <f>+HLOOKUP(VLOOKUP($B3448,$Q$2:$R$42,2,0),Costo_provisiones!$D$3:$AY$100,base_minorista!$A3448,0)</f>
        <v>0.64632301167249961</v>
      </c>
      <c r="L3448">
        <f>+HLOOKUP(VLOOKUP($B3448,$Q$2:$R$42,2,0),Morosidad_control!$D$4:$AY$101,base_minorista!$A3448,0)</f>
        <v>3.2715593668251128</v>
      </c>
      <c r="M3448">
        <f ca="1">+OFFSET(Capital_2!$D$2,base_minorista!A3448,0)</f>
        <v>2.789179696006852</v>
      </c>
      <c r="N3448">
        <f>+HLOOKUP(VLOOKUP($B3448,$Q$2:$R$42,2,0),costo_laboral!$E$2:$AZ$99,base_minorista!$A3448,0)</f>
        <v>20.936548619379465</v>
      </c>
      <c r="O3448">
        <f>+HLOOKUP(VLOOKUP($B3448,$Q$2:$R$42,2,0),Participacion2!$D$2:$AO$99,base_minorista!$A3448,0)</f>
        <v>0.231866593404674</v>
      </c>
    </row>
    <row r="3449" spans="1:15" ht="16.5" x14ac:dyDescent="0.3">
      <c r="A3449">
        <v>51</v>
      </c>
      <c r="B3449">
        <v>37</v>
      </c>
      <c r="C3449">
        <v>50</v>
      </c>
      <c r="D3449" s="3">
        <v>42400</v>
      </c>
      <c r="E3449" s="33">
        <v>16</v>
      </c>
      <c r="F3449">
        <v>2</v>
      </c>
      <c r="G3449">
        <f>+HLOOKUP(VLOOKUP($B3449,$Q$2:$R$42,2,0),costos_sf!$D$2:$AY$99,base_minorista!$A3449,0)</f>
        <v>24465908.232706644</v>
      </c>
      <c r="H3449">
        <f>+HLOOKUP(VLOOKUP($B3449,$Q$2:$R$42,2,0),creditos_sf!$D$2:$AY$99,base_minorista!$A3449,0)</f>
        <v>61277175.546356201</v>
      </c>
      <c r="I3449">
        <f>+HLOOKUP(VLOOKUP($B3449,$Q$2:$R$42,2,0),creditos_sf!$D$103:$AY$200,base_minorista!$A3449,0)</f>
        <v>17160285.452336039</v>
      </c>
      <c r="J3449">
        <f>+HLOOKUP(VLOOKUP($B3449,$Q$2:$R$42,2,0),Costo_fondeo!$D$3:$AY$100,base_minorista!$A3449,0)</f>
        <v>9.3721584565993687</v>
      </c>
      <c r="K3449">
        <f>+HLOOKUP(VLOOKUP($B3449,$Q$2:$R$42,2,0),Costo_provisiones!$D$3:$AY$100,base_minorista!$A3449,0)</f>
        <v>0.64588079496974027</v>
      </c>
      <c r="L3449">
        <f>+HLOOKUP(VLOOKUP($B3449,$Q$2:$R$42,2,0),Morosidad_control!$D$4:$AY$101,base_minorista!$A3449,0)</f>
        <v>3.4060718660004112</v>
      </c>
      <c r="M3449">
        <f ca="1">+OFFSET(Capital_2!$D$2,base_minorista!A3449,0)</f>
        <v>2.7880675647391326</v>
      </c>
      <c r="N3449">
        <f>+HLOOKUP(VLOOKUP($B3449,$Q$2:$R$42,2,0),costo_laboral!$E$2:$AZ$99,base_minorista!$A3449,0)</f>
        <v>21.047009037435053</v>
      </c>
      <c r="O3449">
        <f>+HLOOKUP(VLOOKUP($B3449,$Q$2:$R$42,2,0),Participacion2!$D$2:$AO$99,base_minorista!$A3449,0)</f>
        <v>0.231488961491948</v>
      </c>
    </row>
    <row r="3450" spans="1:15" ht="16.5" x14ac:dyDescent="0.3">
      <c r="A3450">
        <v>52</v>
      </c>
      <c r="B3450">
        <v>37</v>
      </c>
      <c r="C3450">
        <v>51</v>
      </c>
      <c r="D3450" s="3">
        <v>42429</v>
      </c>
      <c r="E3450" s="33">
        <v>16</v>
      </c>
      <c r="F3450">
        <v>2</v>
      </c>
      <c r="G3450">
        <f>+HLOOKUP(VLOOKUP($B3450,$Q$2:$R$42,2,0),costos_sf!$D$2:$AY$99,base_minorista!$A3450,0)</f>
        <v>24779898.819995109</v>
      </c>
      <c r="H3450">
        <f>+HLOOKUP(VLOOKUP($B3450,$Q$2:$R$42,2,0),creditos_sf!$D$2:$AY$99,base_minorista!$A3450,0)</f>
        <v>61307473.7198257</v>
      </c>
      <c r="I3450">
        <f>+HLOOKUP(VLOOKUP($B3450,$Q$2:$R$42,2,0),creditos_sf!$D$103:$AY$200,base_minorista!$A3450,0)</f>
        <v>18321093.806952816</v>
      </c>
      <c r="J3450">
        <f>+HLOOKUP(VLOOKUP($B3450,$Q$2:$R$42,2,0),Costo_fondeo!$D$3:$AY$100,base_minorista!$A3450,0)</f>
        <v>9.404731549218571</v>
      </c>
      <c r="K3450">
        <f>+HLOOKUP(VLOOKUP($B3450,$Q$2:$R$42,2,0),Costo_provisiones!$D$3:$AY$100,base_minorista!$A3450,0)</f>
        <v>0.6432890050374156</v>
      </c>
      <c r="L3450">
        <f>+HLOOKUP(VLOOKUP($B3450,$Q$2:$R$42,2,0),Morosidad_control!$D$4:$AY$101,base_minorista!$A3450,0)</f>
        <v>3.379006508834876</v>
      </c>
      <c r="M3450">
        <f ca="1">+OFFSET(Capital_2!$D$2,base_minorista!A3450,0)</f>
        <v>2.8101212764635846</v>
      </c>
      <c r="N3450">
        <f>+HLOOKUP(VLOOKUP($B3450,$Q$2:$R$42,2,0),costo_laboral!$E$2:$AZ$99,base_minorista!$A3450,0)</f>
        <v>20.764483929327312</v>
      </c>
      <c r="O3450">
        <f>+HLOOKUP(VLOOKUP($B3450,$Q$2:$R$42,2,0),Participacion2!$D$2:$AO$99,base_minorista!$A3450,0)</f>
        <v>0.23124320784011401</v>
      </c>
    </row>
    <row r="3451" spans="1:15" ht="16.5" x14ac:dyDescent="0.3">
      <c r="A3451">
        <v>53</v>
      </c>
      <c r="B3451">
        <v>37</v>
      </c>
      <c r="C3451">
        <v>52</v>
      </c>
      <c r="D3451" s="3">
        <v>42460</v>
      </c>
      <c r="E3451" s="33">
        <v>16</v>
      </c>
      <c r="F3451">
        <v>2</v>
      </c>
      <c r="G3451">
        <f>+HLOOKUP(VLOOKUP($B3451,$Q$2:$R$42,2,0),costos_sf!$D$2:$AY$99,base_minorista!$A3451,0)</f>
        <v>24955791.246587243</v>
      </c>
      <c r="H3451">
        <f>+HLOOKUP(VLOOKUP($B3451,$Q$2:$R$42,2,0),creditos_sf!$D$2:$AY$99,base_minorista!$A3451,0)</f>
        <v>61768108.368983902</v>
      </c>
      <c r="I3451">
        <f>+HLOOKUP(VLOOKUP($B3451,$Q$2:$R$42,2,0),creditos_sf!$D$103:$AY$200,base_minorista!$A3451,0)</f>
        <v>19309324.906626135</v>
      </c>
      <c r="J3451">
        <f>+HLOOKUP(VLOOKUP($B3451,$Q$2:$R$42,2,0),Costo_fondeo!$D$3:$AY$100,base_minorista!$A3451,0)</f>
        <v>9.3953081265177438</v>
      </c>
      <c r="K3451">
        <f>+HLOOKUP(VLOOKUP($B3451,$Q$2:$R$42,2,0),Costo_provisiones!$D$3:$AY$100,base_minorista!$A3451,0)</f>
        <v>0.68098335738391935</v>
      </c>
      <c r="L3451">
        <f>+HLOOKUP(VLOOKUP($B3451,$Q$2:$R$42,2,0),Morosidad_control!$D$4:$AY$101,base_minorista!$A3451,0)</f>
        <v>3.0465767359056559</v>
      </c>
      <c r="M3451">
        <f ca="1">+OFFSET(Capital_2!$D$2,base_minorista!A3451,0)</f>
        <v>2.8489018213335102</v>
      </c>
      <c r="N3451">
        <f>+HLOOKUP(VLOOKUP($B3451,$Q$2:$R$42,2,0),costo_laboral!$E$2:$AZ$99,base_minorista!$A3451,0)</f>
        <v>20.626299437293238</v>
      </c>
      <c r="O3451">
        <f>+HLOOKUP(VLOOKUP($B3451,$Q$2:$R$42,2,0),Participacion2!$D$2:$AO$99,base_minorista!$A3451,0)</f>
        <v>0.232738802695936</v>
      </c>
    </row>
    <row r="3452" spans="1:15" ht="16.5" x14ac:dyDescent="0.3">
      <c r="A3452">
        <v>54</v>
      </c>
      <c r="B3452">
        <v>37</v>
      </c>
      <c r="C3452">
        <v>53</v>
      </c>
      <c r="D3452" s="3">
        <v>42490</v>
      </c>
      <c r="E3452" s="33">
        <v>16</v>
      </c>
      <c r="F3452">
        <v>2</v>
      </c>
      <c r="G3452">
        <f>+HLOOKUP(VLOOKUP($B3452,$Q$2:$R$42,2,0),costos_sf!$D$2:$AY$99,base_minorista!$A3452,0)</f>
        <v>25350521.387606308</v>
      </c>
      <c r="H3452">
        <f>+HLOOKUP(VLOOKUP($B3452,$Q$2:$R$42,2,0),creditos_sf!$D$2:$AY$99,base_minorista!$A3452,0)</f>
        <v>61902556.123733304</v>
      </c>
      <c r="I3452">
        <f>+HLOOKUP(VLOOKUP($B3452,$Q$2:$R$42,2,0),creditos_sf!$D$103:$AY$200,base_minorista!$A3452,0)</f>
        <v>19972827.312982276</v>
      </c>
      <c r="J3452">
        <f>+HLOOKUP(VLOOKUP($B3452,$Q$2:$R$42,2,0),Costo_fondeo!$D$3:$AY$100,base_minorista!$A3452,0)</f>
        <v>9.4337514807648564</v>
      </c>
      <c r="K3452">
        <f>+HLOOKUP(VLOOKUP($B3452,$Q$2:$R$42,2,0),Costo_provisiones!$D$3:$AY$100,base_minorista!$A3452,0)</f>
        <v>0.74335043607030504</v>
      </c>
      <c r="L3452">
        <f>+HLOOKUP(VLOOKUP($B3452,$Q$2:$R$42,2,0),Morosidad_control!$D$4:$AY$101,base_minorista!$A3452,0)</f>
        <v>3.1960493031144765</v>
      </c>
      <c r="M3452">
        <f ca="1">+OFFSET(Capital_2!$D$2,base_minorista!A3452,0)</f>
        <v>2.8814923639740782</v>
      </c>
      <c r="N3452">
        <f>+HLOOKUP(VLOOKUP($B3452,$Q$2:$R$42,2,0),costo_laboral!$E$2:$AZ$99,base_minorista!$A3452,0)</f>
        <v>20.538185585616425</v>
      </c>
      <c r="O3452">
        <f>+HLOOKUP(VLOOKUP($B3452,$Q$2:$R$42,2,0),Participacion2!$D$2:$AO$99,base_minorista!$A3452,0)</f>
        <v>0.23279527723016999</v>
      </c>
    </row>
    <row r="3453" spans="1:15" ht="16.5" x14ac:dyDescent="0.3">
      <c r="A3453">
        <v>55</v>
      </c>
      <c r="B3453">
        <v>37</v>
      </c>
      <c r="C3453">
        <v>54</v>
      </c>
      <c r="D3453" s="3">
        <v>42521</v>
      </c>
      <c r="E3453" s="33">
        <v>16</v>
      </c>
      <c r="F3453">
        <v>2</v>
      </c>
      <c r="G3453">
        <f>+HLOOKUP(VLOOKUP($B3453,$Q$2:$R$42,2,0),costos_sf!$D$2:$AY$99,base_minorista!$A3453,0)</f>
        <v>25670607.110182315</v>
      </c>
      <c r="H3453">
        <f>+HLOOKUP(VLOOKUP($B3453,$Q$2:$R$42,2,0),creditos_sf!$D$2:$AY$99,base_minorista!$A3453,0)</f>
        <v>61797544.661933497</v>
      </c>
      <c r="I3453">
        <f>+HLOOKUP(VLOOKUP($B3453,$Q$2:$R$42,2,0),creditos_sf!$D$103:$AY$200,base_minorista!$A3453,0)</f>
        <v>20778067.592817388</v>
      </c>
      <c r="J3453">
        <f>+HLOOKUP(VLOOKUP($B3453,$Q$2:$R$42,2,0),Costo_fondeo!$D$3:$AY$100,base_minorista!$A3453,0)</f>
        <v>9.4431618056910924</v>
      </c>
      <c r="K3453">
        <f>+HLOOKUP(VLOOKUP($B3453,$Q$2:$R$42,2,0),Costo_provisiones!$D$3:$AY$100,base_minorista!$A3453,0)</f>
        <v>0.85692291728073822</v>
      </c>
      <c r="L3453">
        <f>+HLOOKUP(VLOOKUP($B3453,$Q$2:$R$42,2,0),Morosidad_control!$D$4:$AY$101,base_minorista!$A3453,0)</f>
        <v>3.299400181804867</v>
      </c>
      <c r="M3453">
        <f ca="1">+OFFSET(Capital_2!$D$2,base_minorista!A3453,0)</f>
        <v>2.9184975362021124</v>
      </c>
      <c r="N3453">
        <f>+HLOOKUP(VLOOKUP($B3453,$Q$2:$R$42,2,0),costo_laboral!$E$2:$AZ$99,base_minorista!$A3453,0)</f>
        <v>20.419152295678352</v>
      </c>
      <c r="O3453">
        <f>+HLOOKUP(VLOOKUP($B3453,$Q$2:$R$42,2,0),Participacion2!$D$2:$AO$99,base_minorista!$A3453,0)</f>
        <v>0.232476851520136</v>
      </c>
    </row>
    <row r="3454" spans="1:15" ht="16.5" x14ac:dyDescent="0.3">
      <c r="A3454">
        <v>56</v>
      </c>
      <c r="B3454">
        <v>37</v>
      </c>
      <c r="C3454">
        <v>55</v>
      </c>
      <c r="D3454" s="3">
        <v>42551</v>
      </c>
      <c r="E3454" s="33">
        <v>16</v>
      </c>
      <c r="F3454">
        <v>2</v>
      </c>
      <c r="G3454">
        <f>+HLOOKUP(VLOOKUP($B3454,$Q$2:$R$42,2,0),costos_sf!$D$2:$AY$99,base_minorista!$A3454,0)</f>
        <v>25986347.649432182</v>
      </c>
      <c r="H3454">
        <f>+HLOOKUP(VLOOKUP($B3454,$Q$2:$R$42,2,0),creditos_sf!$D$2:$AY$99,base_minorista!$A3454,0)</f>
        <v>61799212.932644702</v>
      </c>
      <c r="I3454">
        <f>+HLOOKUP(VLOOKUP($B3454,$Q$2:$R$42,2,0),creditos_sf!$D$103:$AY$200,base_minorista!$A3454,0)</f>
        <v>21355225.693507422</v>
      </c>
      <c r="J3454">
        <f>+HLOOKUP(VLOOKUP($B3454,$Q$2:$R$42,2,0),Costo_fondeo!$D$3:$AY$100,base_minorista!$A3454,0)</f>
        <v>9.40670576549957</v>
      </c>
      <c r="K3454">
        <f>+HLOOKUP(VLOOKUP($B3454,$Q$2:$R$42,2,0),Costo_provisiones!$D$3:$AY$100,base_minorista!$A3454,0)</f>
        <v>1.0548383102351555</v>
      </c>
      <c r="L3454">
        <f>+HLOOKUP(VLOOKUP($B3454,$Q$2:$R$42,2,0),Morosidad_control!$D$4:$AY$101,base_minorista!$A3454,0)</f>
        <v>3.0344706784079829</v>
      </c>
      <c r="M3454">
        <f ca="1">+OFFSET(Capital_2!$D$2,base_minorista!A3454,0)</f>
        <v>2.9650713359667673</v>
      </c>
      <c r="N3454">
        <f>+HLOOKUP(VLOOKUP($B3454,$Q$2:$R$42,2,0),costo_laboral!$E$2:$AZ$99,base_minorista!$A3454,0)</f>
        <v>20.52791032716318</v>
      </c>
      <c r="O3454">
        <f>+HLOOKUP(VLOOKUP($B3454,$Q$2:$R$42,2,0),Participacion2!$D$2:$AO$99,base_minorista!$A3454,0)</f>
        <v>0.23083100566876999</v>
      </c>
    </row>
    <row r="3455" spans="1:15" ht="16.5" x14ac:dyDescent="0.3">
      <c r="A3455">
        <v>57</v>
      </c>
      <c r="B3455">
        <v>37</v>
      </c>
      <c r="C3455">
        <v>56</v>
      </c>
      <c r="D3455" s="3">
        <v>42582</v>
      </c>
      <c r="E3455" s="33">
        <v>16</v>
      </c>
      <c r="F3455">
        <v>2</v>
      </c>
      <c r="G3455">
        <f>+HLOOKUP(VLOOKUP($B3455,$Q$2:$R$42,2,0),costos_sf!$D$2:$AY$99,base_minorista!$A3455,0)</f>
        <v>26232564.038629517</v>
      </c>
      <c r="H3455">
        <f>+HLOOKUP(VLOOKUP($B3455,$Q$2:$R$42,2,0),creditos_sf!$D$2:$AY$99,base_minorista!$A3455,0)</f>
        <v>62444946.408014201</v>
      </c>
      <c r="I3455">
        <f>+HLOOKUP(VLOOKUP($B3455,$Q$2:$R$42,2,0),creditos_sf!$D$103:$AY$200,base_minorista!$A3455,0)</f>
        <v>21932152.837409966</v>
      </c>
      <c r="J3455">
        <f>+HLOOKUP(VLOOKUP($B3455,$Q$2:$R$42,2,0),Costo_fondeo!$D$3:$AY$100,base_minorista!$A3455,0)</f>
        <v>9.3922549974166252</v>
      </c>
      <c r="K3455">
        <f>+HLOOKUP(VLOOKUP($B3455,$Q$2:$R$42,2,0),Costo_provisiones!$D$3:$AY$100,base_minorista!$A3455,0)</f>
        <v>1.1899325071477636</v>
      </c>
      <c r="L3455">
        <f>+HLOOKUP(VLOOKUP($B3455,$Q$2:$R$42,2,0),Morosidad_control!$D$4:$AY$101,base_minorista!$A3455,0)</f>
        <v>3.1388823661555509</v>
      </c>
      <c r="M3455">
        <f ca="1">+OFFSET(Capital_2!$D$2,base_minorista!A3455,0)</f>
        <v>3.0367322920898565</v>
      </c>
      <c r="N3455">
        <f>+HLOOKUP(VLOOKUP($B3455,$Q$2:$R$42,2,0),costo_laboral!$E$2:$AZ$99,base_minorista!$A3455,0)</f>
        <v>20.405073053290675</v>
      </c>
      <c r="O3455">
        <f>+HLOOKUP(VLOOKUP($B3455,$Q$2:$R$42,2,0),Participacion2!$D$2:$AO$99,base_minorista!$A3455,0)</f>
        <v>0.232264795578008</v>
      </c>
    </row>
    <row r="3456" spans="1:15" ht="16.5" x14ac:dyDescent="0.3">
      <c r="A3456">
        <v>58</v>
      </c>
      <c r="B3456">
        <v>37</v>
      </c>
      <c r="C3456">
        <v>57</v>
      </c>
      <c r="D3456" s="3">
        <v>42613</v>
      </c>
      <c r="E3456" s="33">
        <v>16</v>
      </c>
      <c r="F3456">
        <v>2</v>
      </c>
      <c r="G3456">
        <f>+HLOOKUP(VLOOKUP($B3456,$Q$2:$R$42,2,0),costos_sf!$D$2:$AY$99,base_minorista!$A3456,0)</f>
        <v>26393847.235868771</v>
      </c>
      <c r="H3456">
        <f>+HLOOKUP(VLOOKUP($B3456,$Q$2:$R$42,2,0),creditos_sf!$D$2:$AY$99,base_minorista!$A3456,0)</f>
        <v>62880399.5280459</v>
      </c>
      <c r="I3456">
        <f>+HLOOKUP(VLOOKUP($B3456,$Q$2:$R$42,2,0),creditos_sf!$D$103:$AY$200,base_minorista!$A3456,0)</f>
        <v>21925129.304728977</v>
      </c>
      <c r="J3456">
        <f>+HLOOKUP(VLOOKUP($B3456,$Q$2:$R$42,2,0),Costo_fondeo!$D$3:$AY$100,base_minorista!$A3456,0)</f>
        <v>9.4044454176702672</v>
      </c>
      <c r="K3456">
        <f>+HLOOKUP(VLOOKUP($B3456,$Q$2:$R$42,2,0),Costo_provisiones!$D$3:$AY$100,base_minorista!$A3456,0)</f>
        <v>1.2475278606863913</v>
      </c>
      <c r="L3456">
        <f>+HLOOKUP(VLOOKUP($B3456,$Q$2:$R$42,2,0),Morosidad_control!$D$4:$AY$101,base_minorista!$A3456,0)</f>
        <v>3.1712913467405199</v>
      </c>
      <c r="M3456">
        <f ca="1">+OFFSET(Capital_2!$D$2,base_minorista!A3456,0)</f>
        <v>3.0987757605561481</v>
      </c>
      <c r="N3456">
        <f>+HLOOKUP(VLOOKUP($B3456,$Q$2:$R$42,2,0),costo_laboral!$E$2:$AZ$99,base_minorista!$A3456,0)</f>
        <v>20.335998550915065</v>
      </c>
      <c r="O3456">
        <f>+HLOOKUP(VLOOKUP($B3456,$Q$2:$R$42,2,0),Participacion2!$D$2:$AO$99,base_minorista!$A3456,0)</f>
        <v>0.23422493646787701</v>
      </c>
    </row>
    <row r="3457" spans="1:15" ht="16.5" x14ac:dyDescent="0.3">
      <c r="A3457">
        <v>59</v>
      </c>
      <c r="B3457">
        <v>37</v>
      </c>
      <c r="C3457">
        <v>58</v>
      </c>
      <c r="D3457" s="3">
        <v>42643</v>
      </c>
      <c r="E3457" s="33">
        <v>16</v>
      </c>
      <c r="F3457">
        <v>2</v>
      </c>
      <c r="G3457">
        <f>+HLOOKUP(VLOOKUP($B3457,$Q$2:$R$42,2,0),costos_sf!$D$2:$AY$99,base_minorista!$A3457,0)</f>
        <v>26648503.037682928</v>
      </c>
      <c r="H3457">
        <f>+HLOOKUP(VLOOKUP($B3457,$Q$2:$R$42,2,0),creditos_sf!$D$2:$AY$99,base_minorista!$A3457,0)</f>
        <v>63479266.214128107</v>
      </c>
      <c r="I3457">
        <f>+HLOOKUP(VLOOKUP($B3457,$Q$2:$R$42,2,0),creditos_sf!$D$103:$AY$200,base_minorista!$A3457,0)</f>
        <v>22214079.295654412</v>
      </c>
      <c r="J3457">
        <f>+HLOOKUP(VLOOKUP($B3457,$Q$2:$R$42,2,0),Costo_fondeo!$D$3:$AY$100,base_minorista!$A3457,0)</f>
        <v>9.4007822191734363</v>
      </c>
      <c r="K3457">
        <f>+HLOOKUP(VLOOKUP($B3457,$Q$2:$R$42,2,0),Costo_provisiones!$D$3:$AY$100,base_minorista!$A3457,0)</f>
        <v>1.2507091610737855</v>
      </c>
      <c r="L3457">
        <f>+HLOOKUP(VLOOKUP($B3457,$Q$2:$R$42,2,0),Morosidad_control!$D$4:$AY$101,base_minorista!$A3457,0)</f>
        <v>2.8624421636285642</v>
      </c>
      <c r="M3457">
        <f ca="1">+OFFSET(Capital_2!$D$2,base_minorista!A3457,0)</f>
        <v>3.1647538313822339</v>
      </c>
      <c r="N3457">
        <f>+HLOOKUP(VLOOKUP($B3457,$Q$2:$R$42,2,0),costo_laboral!$E$2:$AZ$99,base_minorista!$A3457,0)</f>
        <v>20.430865269276939</v>
      </c>
      <c r="O3457">
        <f>+HLOOKUP(VLOOKUP($B3457,$Q$2:$R$42,2,0),Participacion2!$D$2:$AO$99,base_minorista!$A3457,0)</f>
        <v>0.23449407630562499</v>
      </c>
    </row>
    <row r="3458" spans="1:15" ht="16.5" x14ac:dyDescent="0.3">
      <c r="A3458">
        <v>60</v>
      </c>
      <c r="B3458">
        <v>37</v>
      </c>
      <c r="C3458">
        <v>59</v>
      </c>
      <c r="D3458" s="3">
        <v>42674</v>
      </c>
      <c r="E3458" s="33">
        <v>16</v>
      </c>
      <c r="F3458">
        <v>2</v>
      </c>
      <c r="G3458">
        <f>+HLOOKUP(VLOOKUP($B3458,$Q$2:$R$42,2,0),costos_sf!$D$2:$AY$99,base_minorista!$A3458,0)</f>
        <v>26889063.250107802</v>
      </c>
      <c r="H3458">
        <f>+HLOOKUP(VLOOKUP($B3458,$Q$2:$R$42,2,0),creditos_sf!$D$2:$AY$99,base_minorista!$A3458,0)</f>
        <v>63888781.074837998</v>
      </c>
      <c r="I3458">
        <f>+HLOOKUP(VLOOKUP($B3458,$Q$2:$R$42,2,0),creditos_sf!$D$103:$AY$200,base_minorista!$A3458,0)</f>
        <v>22378555.588738374</v>
      </c>
      <c r="J3458">
        <f>+HLOOKUP(VLOOKUP($B3458,$Q$2:$R$42,2,0),Costo_fondeo!$D$3:$AY$100,base_minorista!$A3458,0)</f>
        <v>9.4108787055655867</v>
      </c>
      <c r="K3458">
        <f>+HLOOKUP(VLOOKUP($B3458,$Q$2:$R$42,2,0),Costo_provisiones!$D$3:$AY$100,base_minorista!$A3458,0)</f>
        <v>1.3079624506392409</v>
      </c>
      <c r="L3458">
        <f>+HLOOKUP(VLOOKUP($B3458,$Q$2:$R$42,2,0),Morosidad_control!$D$4:$AY$101,base_minorista!$A3458,0)</f>
        <v>3.0119052533519786</v>
      </c>
      <c r="M3458">
        <f ca="1">+OFFSET(Capital_2!$D$2,base_minorista!A3458,0)</f>
        <v>3.232264312603593</v>
      </c>
      <c r="N3458">
        <f>+HLOOKUP(VLOOKUP($B3458,$Q$2:$R$42,2,0),costo_laboral!$E$2:$AZ$99,base_minorista!$A3458,0)</f>
        <v>20.353571003392446</v>
      </c>
      <c r="O3458">
        <f>+HLOOKUP(VLOOKUP($B3458,$Q$2:$R$42,2,0),Participacion2!$D$2:$AO$99,base_minorista!$A3458,0)</f>
        <v>0.23586660178712901</v>
      </c>
    </row>
    <row r="3459" spans="1:15" ht="16.5" x14ac:dyDescent="0.3">
      <c r="A3459">
        <v>61</v>
      </c>
      <c r="B3459">
        <v>37</v>
      </c>
      <c r="C3459">
        <v>60</v>
      </c>
      <c r="D3459" s="3">
        <v>42704</v>
      </c>
      <c r="E3459" s="33">
        <v>16</v>
      </c>
      <c r="F3459">
        <v>2</v>
      </c>
      <c r="G3459">
        <f>+HLOOKUP(VLOOKUP($B3459,$Q$2:$R$42,2,0),costos_sf!$D$2:$AY$99,base_minorista!$A3459,0)</f>
        <v>27159697.169871822</v>
      </c>
      <c r="H3459">
        <f>+HLOOKUP(VLOOKUP($B3459,$Q$2:$R$42,2,0),creditos_sf!$D$2:$AY$99,base_minorista!$A3459,0)</f>
        <v>64307246.002071097</v>
      </c>
      <c r="I3459">
        <f>+HLOOKUP(VLOOKUP($B3459,$Q$2:$R$42,2,0),creditos_sf!$D$103:$AY$200,base_minorista!$A3459,0)</f>
        <v>22816472.798014585</v>
      </c>
      <c r="J3459">
        <f>+HLOOKUP(VLOOKUP($B3459,$Q$2:$R$42,2,0),Costo_fondeo!$D$3:$AY$100,base_minorista!$A3459,0)</f>
        <v>9.4237672965706043</v>
      </c>
      <c r="K3459">
        <f>+HLOOKUP(VLOOKUP($B3459,$Q$2:$R$42,2,0),Costo_provisiones!$D$3:$AY$100,base_minorista!$A3459,0)</f>
        <v>1.4842708634749719</v>
      </c>
      <c r="L3459">
        <f>+HLOOKUP(VLOOKUP($B3459,$Q$2:$R$42,2,0),Morosidad_control!$D$4:$AY$101,base_minorista!$A3459,0)</f>
        <v>3.0866080064763235</v>
      </c>
      <c r="M3459">
        <f ca="1">+OFFSET(Capital_2!$D$2,base_minorista!A3459,0)</f>
        <v>3.2966619789838338</v>
      </c>
      <c r="N3459">
        <f>+HLOOKUP(VLOOKUP($B3459,$Q$2:$R$42,2,0),costo_laboral!$E$2:$AZ$99,base_minorista!$A3459,0)</f>
        <v>20.080856090243074</v>
      </c>
      <c r="O3459">
        <f>+HLOOKUP(VLOOKUP($B3459,$Q$2:$R$42,2,0),Participacion2!$D$2:$AO$99,base_minorista!$A3459,0)</f>
        <v>0.23735514979689501</v>
      </c>
    </row>
    <row r="3460" spans="1:15" ht="16.5" x14ac:dyDescent="0.3">
      <c r="A3460">
        <v>62</v>
      </c>
      <c r="B3460">
        <v>37</v>
      </c>
      <c r="C3460">
        <v>61</v>
      </c>
      <c r="D3460" s="3">
        <v>42735</v>
      </c>
      <c r="E3460" s="33">
        <v>16</v>
      </c>
      <c r="F3460">
        <v>2</v>
      </c>
      <c r="G3460">
        <f>+HLOOKUP(VLOOKUP($B3460,$Q$2:$R$42,2,0),costos_sf!$D$2:$AY$99,base_minorista!$A3460,0)</f>
        <v>27526316.508726545</v>
      </c>
      <c r="H3460">
        <f>+HLOOKUP(VLOOKUP($B3460,$Q$2:$R$42,2,0),creditos_sf!$D$2:$AY$99,base_minorista!$A3460,0)</f>
        <v>65066880.280030102</v>
      </c>
      <c r="I3460">
        <f>+HLOOKUP(VLOOKUP($B3460,$Q$2:$R$42,2,0),creditos_sf!$D$103:$AY$200,base_minorista!$A3460,0)</f>
        <v>22795062.669047214</v>
      </c>
      <c r="J3460">
        <f>+HLOOKUP(VLOOKUP($B3460,$Q$2:$R$42,2,0),Costo_fondeo!$D$3:$AY$100,base_minorista!$A3460,0)</f>
        <v>9.436171088403901</v>
      </c>
      <c r="K3460">
        <f>+HLOOKUP(VLOOKUP($B3460,$Q$2:$R$42,2,0),Costo_provisiones!$D$3:$AY$100,base_minorista!$A3460,0)</f>
        <v>1.620189882443138</v>
      </c>
      <c r="L3460">
        <f>+HLOOKUP(VLOOKUP($B3460,$Q$2:$R$42,2,0),Morosidad_control!$D$4:$AY$101,base_minorista!$A3460,0)</f>
        <v>2.8855131871919291</v>
      </c>
      <c r="M3460">
        <f ca="1">+OFFSET(Capital_2!$D$2,base_minorista!A3460,0)</f>
        <v>3.371561018368705</v>
      </c>
      <c r="N3460">
        <f>+HLOOKUP(VLOOKUP($B3460,$Q$2:$R$42,2,0),costo_laboral!$E$2:$AZ$99,base_minorista!$A3460,0)</f>
        <v>20.216372583102597</v>
      </c>
      <c r="O3460">
        <f>+HLOOKUP(VLOOKUP($B3460,$Q$2:$R$42,2,0),Participacion2!$D$2:$AO$99,base_minorista!$A3460,0)</f>
        <v>0.238989088836978</v>
      </c>
    </row>
    <row r="3461" spans="1:15" ht="16.5" x14ac:dyDescent="0.3">
      <c r="A3461">
        <v>63</v>
      </c>
      <c r="B3461">
        <v>37</v>
      </c>
      <c r="C3461">
        <v>62</v>
      </c>
      <c r="D3461" s="3">
        <v>42766</v>
      </c>
      <c r="E3461" s="33">
        <v>17</v>
      </c>
      <c r="F3461">
        <v>2</v>
      </c>
      <c r="G3461">
        <f>+HLOOKUP(VLOOKUP($B3461,$Q$2:$R$42,2,0),costos_sf!$D$2:$AY$99,base_minorista!$A3461,0)</f>
        <v>27914697.199021675</v>
      </c>
      <c r="H3461">
        <f>+HLOOKUP(VLOOKUP($B3461,$Q$2:$R$42,2,0),creditos_sf!$D$2:$AY$99,base_minorista!$A3461,0)</f>
        <v>65347818.914466098</v>
      </c>
      <c r="I3461">
        <f>+HLOOKUP(VLOOKUP($B3461,$Q$2:$R$42,2,0),creditos_sf!$D$103:$AY$200,base_minorista!$A3461,0)</f>
        <v>22614342.253466941</v>
      </c>
      <c r="J3461">
        <f>+HLOOKUP(VLOOKUP($B3461,$Q$2:$R$42,2,0),Costo_fondeo!$D$3:$AY$100,base_minorista!$A3461,0)</f>
        <v>9.462904188783968</v>
      </c>
      <c r="K3461">
        <f>+HLOOKUP(VLOOKUP($B3461,$Q$2:$R$42,2,0),Costo_provisiones!$D$3:$AY$100,base_minorista!$A3461,0)</f>
        <v>1.6925044289834668</v>
      </c>
      <c r="L3461">
        <f>+HLOOKUP(VLOOKUP($B3461,$Q$2:$R$42,2,0),Morosidad_control!$D$4:$AY$101,base_minorista!$A3461,0)</f>
        <v>3.0174295410648169</v>
      </c>
      <c r="M3461">
        <f ca="1">+OFFSET(Capital_2!$D$2,base_minorista!A3461,0)</f>
        <v>3.4309045641717737</v>
      </c>
      <c r="N3461">
        <f>+HLOOKUP(VLOOKUP($B3461,$Q$2:$R$42,2,0),costo_laboral!$E$2:$AZ$99,base_minorista!$A3461,0)</f>
        <v>20.380690972313062</v>
      </c>
      <c r="O3461">
        <f>+HLOOKUP(VLOOKUP($B3461,$Q$2:$R$42,2,0),Participacion2!$D$2:$AO$99,base_minorista!$A3461,0)</f>
        <v>0.23912661826616</v>
      </c>
    </row>
    <row r="3462" spans="1:15" ht="16.5" x14ac:dyDescent="0.3">
      <c r="A3462">
        <v>64</v>
      </c>
      <c r="B3462">
        <v>37</v>
      </c>
      <c r="C3462">
        <v>63</v>
      </c>
      <c r="D3462" s="3">
        <v>42794</v>
      </c>
      <c r="E3462" s="33">
        <v>17</v>
      </c>
      <c r="F3462">
        <v>2</v>
      </c>
      <c r="G3462">
        <f>+HLOOKUP(VLOOKUP($B3462,$Q$2:$R$42,2,0),costos_sf!$D$2:$AY$99,base_minorista!$A3462,0)</f>
        <v>28157431.127734307</v>
      </c>
      <c r="H3462">
        <f>+HLOOKUP(VLOOKUP($B3462,$Q$2:$R$42,2,0),creditos_sf!$D$2:$AY$99,base_minorista!$A3462,0)</f>
        <v>66301499.737051897</v>
      </c>
      <c r="I3462">
        <f>+HLOOKUP(VLOOKUP($B3462,$Q$2:$R$42,2,0),creditos_sf!$D$103:$AY$200,base_minorista!$A3462,0)</f>
        <v>22567414.831613541</v>
      </c>
      <c r="J3462">
        <f>+HLOOKUP(VLOOKUP($B3462,$Q$2:$R$42,2,0),Costo_fondeo!$D$3:$AY$100,base_minorista!$A3462,0)</f>
        <v>9.403148800661528</v>
      </c>
      <c r="K3462">
        <f>+HLOOKUP(VLOOKUP($B3462,$Q$2:$R$42,2,0),Costo_provisiones!$D$3:$AY$100,base_minorista!$A3462,0)</f>
        <v>1.8120000190472398</v>
      </c>
      <c r="L3462">
        <f>+HLOOKUP(VLOOKUP($B3462,$Q$2:$R$42,2,0),Morosidad_control!$D$4:$AY$101,base_minorista!$A3462,0)</f>
        <v>3.0813854842325208</v>
      </c>
      <c r="M3462">
        <f ca="1">+OFFSET(Capital_2!$D$2,base_minorista!A3462,0)</f>
        <v>3.4714473426279464</v>
      </c>
      <c r="N3462">
        <f>+HLOOKUP(VLOOKUP($B3462,$Q$2:$R$42,2,0),costo_laboral!$E$2:$AZ$99,base_minorista!$A3462,0)</f>
        <v>20.075822209884912</v>
      </c>
      <c r="O3462">
        <f>+HLOOKUP(VLOOKUP($B3462,$Q$2:$R$42,2,0),Participacion2!$D$2:$AO$99,base_minorista!$A3462,0)</f>
        <v>0.24154301125351299</v>
      </c>
    </row>
    <row r="3463" spans="1:15" ht="16.5" x14ac:dyDescent="0.3">
      <c r="A3463">
        <v>65</v>
      </c>
      <c r="B3463">
        <v>37</v>
      </c>
      <c r="C3463">
        <v>64</v>
      </c>
      <c r="D3463" s="3">
        <v>42825</v>
      </c>
      <c r="E3463" s="33">
        <v>17</v>
      </c>
      <c r="F3463">
        <v>2</v>
      </c>
      <c r="G3463">
        <f>+HLOOKUP(VLOOKUP($B3463,$Q$2:$R$42,2,0),costos_sf!$D$2:$AY$99,base_minorista!$A3463,0)</f>
        <v>28112256.429532617</v>
      </c>
      <c r="H3463">
        <f>+HLOOKUP(VLOOKUP($B3463,$Q$2:$R$42,2,0),creditos_sf!$D$2:$AY$99,base_minorista!$A3463,0)</f>
        <v>66673478.433474101</v>
      </c>
      <c r="I3463">
        <f>+HLOOKUP(VLOOKUP($B3463,$Q$2:$R$42,2,0),creditos_sf!$D$103:$AY$200,base_minorista!$A3463,0)</f>
        <v>22010531.874806061</v>
      </c>
      <c r="J3463">
        <f>+HLOOKUP(VLOOKUP($B3463,$Q$2:$R$42,2,0),Costo_fondeo!$D$3:$AY$100,base_minorista!$A3463,0)</f>
        <v>9.4254472690822855</v>
      </c>
      <c r="K3463">
        <f>+HLOOKUP(VLOOKUP($B3463,$Q$2:$R$42,2,0),Costo_provisiones!$D$3:$AY$100,base_minorista!$A3463,0)</f>
        <v>1.8855606095284736</v>
      </c>
      <c r="L3463">
        <f>+HLOOKUP(VLOOKUP($B3463,$Q$2:$R$42,2,0),Morosidad_control!$D$4:$AY$101,base_minorista!$A3463,0)</f>
        <v>3.3566995057969464</v>
      </c>
      <c r="M3463">
        <f ca="1">+OFFSET(Capital_2!$D$2,base_minorista!A3463,0)</f>
        <v>3.5034579976729381</v>
      </c>
      <c r="N3463">
        <f>+HLOOKUP(VLOOKUP($B3463,$Q$2:$R$42,2,0),costo_laboral!$E$2:$AZ$99,base_minorista!$A3463,0)</f>
        <v>20.17245704169919</v>
      </c>
      <c r="O3463">
        <f>+HLOOKUP(VLOOKUP($B3463,$Q$2:$R$42,2,0),Participacion2!$D$2:$AO$99,base_minorista!$A3463,0)</f>
        <v>0.24298681358292401</v>
      </c>
    </row>
    <row r="3464" spans="1:15" ht="16.5" x14ac:dyDescent="0.3">
      <c r="A3464">
        <v>66</v>
      </c>
      <c r="B3464">
        <v>37</v>
      </c>
      <c r="C3464">
        <v>65</v>
      </c>
      <c r="D3464" s="3">
        <v>42855</v>
      </c>
      <c r="E3464" s="33">
        <v>17</v>
      </c>
      <c r="F3464">
        <v>2</v>
      </c>
      <c r="G3464">
        <f>+HLOOKUP(VLOOKUP($B3464,$Q$2:$R$42,2,0),costos_sf!$D$2:$AY$99,base_minorista!$A3464,0)</f>
        <v>28446934.591461457</v>
      </c>
      <c r="H3464">
        <f>+HLOOKUP(VLOOKUP($B3464,$Q$2:$R$42,2,0),creditos_sf!$D$2:$AY$99,base_minorista!$A3464,0)</f>
        <v>67264047.381291404</v>
      </c>
      <c r="I3464">
        <f>+HLOOKUP(VLOOKUP($B3464,$Q$2:$R$42,2,0),creditos_sf!$D$103:$AY$200,base_minorista!$A3464,0)</f>
        <v>22209167.949876145</v>
      </c>
      <c r="J3464">
        <f>+HLOOKUP(VLOOKUP($B3464,$Q$2:$R$42,2,0),Costo_fondeo!$D$3:$AY$100,base_minorista!$A3464,0)</f>
        <v>9.3838111105073381</v>
      </c>
      <c r="K3464">
        <f>+HLOOKUP(VLOOKUP($B3464,$Q$2:$R$42,2,0),Costo_provisiones!$D$3:$AY$100,base_minorista!$A3464,0)</f>
        <v>1.9622040484296714</v>
      </c>
      <c r="L3464">
        <f>+HLOOKUP(VLOOKUP($B3464,$Q$2:$R$42,2,0),Morosidad_control!$D$4:$AY$101,base_minorista!$A3464,0)</f>
        <v>3.0888693589855629</v>
      </c>
      <c r="M3464">
        <f ca="1">+OFFSET(Capital_2!$D$2,base_minorista!A3464,0)</f>
        <v>3.5336781037956082</v>
      </c>
      <c r="N3464">
        <f>+HLOOKUP(VLOOKUP($B3464,$Q$2:$R$42,2,0),costo_laboral!$E$2:$AZ$99,base_minorista!$A3464,0)</f>
        <v>19.996341183405629</v>
      </c>
      <c r="O3464">
        <f>+HLOOKUP(VLOOKUP($B3464,$Q$2:$R$42,2,0),Participacion2!$D$2:$AO$99,base_minorista!$A3464,0)</f>
        <v>0.24445744166677</v>
      </c>
    </row>
    <row r="3465" spans="1:15" ht="16.5" x14ac:dyDescent="0.3">
      <c r="A3465">
        <v>67</v>
      </c>
      <c r="B3465">
        <v>37</v>
      </c>
      <c r="C3465">
        <v>66</v>
      </c>
      <c r="D3465" s="3">
        <v>42886</v>
      </c>
      <c r="E3465" s="33">
        <v>17</v>
      </c>
      <c r="F3465">
        <v>2</v>
      </c>
      <c r="G3465">
        <f>+HLOOKUP(VLOOKUP($B3465,$Q$2:$R$42,2,0),costos_sf!$D$2:$AY$99,base_minorista!$A3465,0)</f>
        <v>28954718.594909932</v>
      </c>
      <c r="H3465">
        <f>+HLOOKUP(VLOOKUP($B3465,$Q$2:$R$42,2,0),creditos_sf!$D$2:$AY$99,base_minorista!$A3465,0)</f>
        <v>68707500.474318504</v>
      </c>
      <c r="I3465">
        <f>+HLOOKUP(VLOOKUP($B3465,$Q$2:$R$42,2,0),creditos_sf!$D$103:$AY$200,base_minorista!$A3465,0)</f>
        <v>23105361.00793371</v>
      </c>
      <c r="J3465">
        <f>+HLOOKUP(VLOOKUP($B3465,$Q$2:$R$42,2,0),Costo_fondeo!$D$3:$AY$100,base_minorista!$A3465,0)</f>
        <v>9.3820258385181123</v>
      </c>
      <c r="K3465">
        <f>+HLOOKUP(VLOOKUP($B3465,$Q$2:$R$42,2,0),Costo_provisiones!$D$3:$AY$100,base_minorista!$A3465,0)</f>
        <v>1.9979380451115025</v>
      </c>
      <c r="L3465">
        <f>+HLOOKUP(VLOOKUP($B3465,$Q$2:$R$42,2,0),Morosidad_control!$D$4:$AY$101,base_minorista!$A3465,0)</f>
        <v>3.0939925190621902</v>
      </c>
      <c r="M3465">
        <f ca="1">+OFFSET(Capital_2!$D$2,base_minorista!A3465,0)</f>
        <v>3.5570017411603705</v>
      </c>
      <c r="N3465">
        <f>+HLOOKUP(VLOOKUP($B3465,$Q$2:$R$42,2,0),costo_laboral!$E$2:$AZ$99,base_minorista!$A3465,0)</f>
        <v>19.769720994692864</v>
      </c>
      <c r="O3465">
        <f>+HLOOKUP(VLOOKUP($B3465,$Q$2:$R$42,2,0),Participacion2!$D$2:$AO$99,base_minorista!$A3465,0)</f>
        <v>0.247147390810568</v>
      </c>
    </row>
    <row r="3466" spans="1:15" ht="16.5" x14ac:dyDescent="0.3">
      <c r="A3466">
        <v>68</v>
      </c>
      <c r="B3466">
        <v>37</v>
      </c>
      <c r="C3466">
        <v>67</v>
      </c>
      <c r="D3466" s="3">
        <v>42916</v>
      </c>
      <c r="E3466" s="33">
        <v>17</v>
      </c>
      <c r="F3466">
        <v>2</v>
      </c>
      <c r="G3466">
        <f>+HLOOKUP(VLOOKUP($B3466,$Q$2:$R$42,2,0),costos_sf!$D$2:$AY$99,base_minorista!$A3466,0)</f>
        <v>29495612.675060868</v>
      </c>
      <c r="H3466">
        <f>+HLOOKUP(VLOOKUP($B3466,$Q$2:$R$42,2,0),creditos_sf!$D$2:$AY$99,base_minorista!$A3466,0)</f>
        <v>70511861.724800602</v>
      </c>
      <c r="I3466">
        <f>+HLOOKUP(VLOOKUP($B3466,$Q$2:$R$42,2,0),creditos_sf!$D$103:$AY$200,base_minorista!$A3466,0)</f>
        <v>23488637.634962268</v>
      </c>
      <c r="J3466">
        <f>+HLOOKUP(VLOOKUP($B3466,$Q$2:$R$42,2,0),Costo_fondeo!$D$3:$AY$100,base_minorista!$A3466,0)</f>
        <v>9.3902007340955738</v>
      </c>
      <c r="K3466">
        <f>+HLOOKUP(VLOOKUP($B3466,$Q$2:$R$42,2,0),Costo_provisiones!$D$3:$AY$100,base_minorista!$A3466,0)</f>
        <v>1.9846422271069339</v>
      </c>
      <c r="L3466">
        <f>+HLOOKUP(VLOOKUP($B3466,$Q$2:$R$42,2,0),Morosidad_control!$D$4:$AY$101,base_minorista!$A3466,0)</f>
        <v>2.7980662683757411</v>
      </c>
      <c r="M3466">
        <f ca="1">+OFFSET(Capital_2!$D$2,base_minorista!A3466,0)</f>
        <v>3.5704065106105527</v>
      </c>
      <c r="N3466">
        <f>+HLOOKUP(VLOOKUP($B3466,$Q$2:$R$42,2,0),costo_laboral!$E$2:$AZ$99,base_minorista!$A3466,0)</f>
        <v>19.919019284401955</v>
      </c>
      <c r="O3466">
        <f>+HLOOKUP(VLOOKUP($B3466,$Q$2:$R$42,2,0),Participacion2!$D$2:$AO$99,base_minorista!$A3466,0)</f>
        <v>0.25171602571495699</v>
      </c>
    </row>
    <row r="3467" spans="1:15" ht="16.5" x14ac:dyDescent="0.3">
      <c r="A3467">
        <v>69</v>
      </c>
      <c r="B3467">
        <v>37</v>
      </c>
      <c r="C3467">
        <v>68</v>
      </c>
      <c r="D3467" s="3">
        <v>42947</v>
      </c>
      <c r="E3467" s="33">
        <v>17</v>
      </c>
      <c r="F3467">
        <v>2</v>
      </c>
      <c r="G3467">
        <f>+HLOOKUP(VLOOKUP($B3467,$Q$2:$R$42,2,0),costos_sf!$D$2:$AY$99,base_minorista!$A3467,0)</f>
        <v>29963927.461378753</v>
      </c>
      <c r="H3467">
        <f>+HLOOKUP(VLOOKUP($B3467,$Q$2:$R$42,2,0),creditos_sf!$D$2:$AY$99,base_minorista!$A3467,0)</f>
        <v>70808920.494404688</v>
      </c>
      <c r="I3467">
        <f>+HLOOKUP(VLOOKUP($B3467,$Q$2:$R$42,2,0),creditos_sf!$D$103:$AY$200,base_minorista!$A3467,0)</f>
        <v>23498785.768443391</v>
      </c>
      <c r="J3467">
        <f>+HLOOKUP(VLOOKUP($B3467,$Q$2:$R$42,2,0),Costo_fondeo!$D$3:$AY$100,base_minorista!$A3467,0)</f>
        <v>9.3861547112987118</v>
      </c>
      <c r="K3467">
        <f>+HLOOKUP(VLOOKUP($B3467,$Q$2:$R$42,2,0),Costo_provisiones!$D$3:$AY$100,base_minorista!$A3467,0)</f>
        <v>2.0071711309872668</v>
      </c>
      <c r="L3467">
        <f>+HLOOKUP(VLOOKUP($B3467,$Q$2:$R$42,2,0),Morosidad_control!$D$4:$AY$101,base_minorista!$A3467,0)</f>
        <v>2.9654468795805071</v>
      </c>
      <c r="M3467">
        <f ca="1">+OFFSET(Capital_2!$D$2,base_minorista!A3467,0)</f>
        <v>3.5864726654758914</v>
      </c>
      <c r="N3467">
        <f>+HLOOKUP(VLOOKUP($B3467,$Q$2:$R$42,2,0),costo_laboral!$E$2:$AZ$99,base_minorista!$A3467,0)</f>
        <v>20.291813766009444</v>
      </c>
      <c r="O3467">
        <f>+HLOOKUP(VLOOKUP($B3467,$Q$2:$R$42,2,0),Participacion2!$D$2:$AO$99,base_minorista!$A3467,0)</f>
        <v>0.25217640199658597</v>
      </c>
    </row>
    <row r="3468" spans="1:15" ht="16.5" x14ac:dyDescent="0.3">
      <c r="A3468">
        <v>70</v>
      </c>
      <c r="B3468">
        <v>37</v>
      </c>
      <c r="C3468">
        <v>69</v>
      </c>
      <c r="D3468" s="3">
        <v>42978</v>
      </c>
      <c r="E3468" s="33">
        <v>17</v>
      </c>
      <c r="F3468">
        <v>2</v>
      </c>
      <c r="G3468">
        <f>+HLOOKUP(VLOOKUP($B3468,$Q$2:$R$42,2,0),costos_sf!$D$2:$AY$99,base_minorista!$A3468,0)</f>
        <v>30314788.566794124</v>
      </c>
      <c r="H3468">
        <f>+HLOOKUP(VLOOKUP($B3468,$Q$2:$R$42,2,0),creditos_sf!$D$2:$AY$99,base_minorista!$A3468,0)</f>
        <v>71175600.307605296</v>
      </c>
      <c r="I3468">
        <f>+HLOOKUP(VLOOKUP($B3468,$Q$2:$R$42,2,0),creditos_sf!$D$103:$AY$200,base_minorista!$A3468,0)</f>
        <v>23947613.494178247</v>
      </c>
      <c r="J3468">
        <f>+HLOOKUP(VLOOKUP($B3468,$Q$2:$R$42,2,0),Costo_fondeo!$D$3:$AY$100,base_minorista!$A3468,0)</f>
        <v>9.3819324027591282</v>
      </c>
      <c r="K3468">
        <f>+HLOOKUP(VLOOKUP($B3468,$Q$2:$R$42,2,0),Costo_provisiones!$D$3:$AY$100,base_minorista!$A3468,0)</f>
        <v>2.0604299076793939</v>
      </c>
      <c r="L3468">
        <f>+HLOOKUP(VLOOKUP($B3468,$Q$2:$R$42,2,0),Morosidad_control!$D$4:$AY$101,base_minorista!$A3468,0)</f>
        <v>3.1389918802566896</v>
      </c>
      <c r="M3468">
        <f ca="1">+OFFSET(Capital_2!$D$2,base_minorista!A3468,0)</f>
        <v>3.5952774480300995</v>
      </c>
      <c r="N3468">
        <f>+HLOOKUP(VLOOKUP($B3468,$Q$2:$R$42,2,0),costo_laboral!$E$2:$AZ$99,base_minorista!$A3468,0)</f>
        <v>20.431846509109057</v>
      </c>
      <c r="O3468">
        <f>+HLOOKUP(VLOOKUP($B3468,$Q$2:$R$42,2,0),Participacion2!$D$2:$AO$99,base_minorista!$A3468,0)</f>
        <v>0.25272944341078801</v>
      </c>
    </row>
    <row r="3469" spans="1:15" ht="16.5" x14ac:dyDescent="0.3">
      <c r="A3469">
        <v>71</v>
      </c>
      <c r="B3469">
        <v>37</v>
      </c>
      <c r="C3469">
        <v>70</v>
      </c>
      <c r="D3469" s="3">
        <v>43008</v>
      </c>
      <c r="E3469" s="33">
        <v>17</v>
      </c>
      <c r="F3469">
        <v>2</v>
      </c>
      <c r="G3469">
        <f>+HLOOKUP(VLOOKUP($B3469,$Q$2:$R$42,2,0),costos_sf!$D$2:$AY$99,base_minorista!$A3469,0)</f>
        <v>30820813.717623882</v>
      </c>
      <c r="H3469">
        <f>+HLOOKUP(VLOOKUP($B3469,$Q$2:$R$42,2,0),creditos_sf!$D$2:$AY$99,base_minorista!$A3469,0)</f>
        <v>71948856.022782698</v>
      </c>
      <c r="I3469">
        <f>+HLOOKUP(VLOOKUP($B3469,$Q$2:$R$42,2,0),creditos_sf!$D$103:$AY$200,base_minorista!$A3469,0)</f>
        <v>24198240.841810122</v>
      </c>
      <c r="J3469">
        <f>+HLOOKUP(VLOOKUP($B3469,$Q$2:$R$42,2,0),Costo_fondeo!$D$3:$AY$100,base_minorista!$A3469,0)</f>
        <v>9.3864273364006721</v>
      </c>
      <c r="K3469">
        <f>+HLOOKUP(VLOOKUP($B3469,$Q$2:$R$42,2,0),Costo_provisiones!$D$3:$AY$100,base_minorista!$A3469,0)</f>
        <v>2.1551614857850661</v>
      </c>
      <c r="L3469">
        <f>+HLOOKUP(VLOOKUP($B3469,$Q$2:$R$42,2,0),Morosidad_control!$D$4:$AY$101,base_minorista!$A3469,0)</f>
        <v>2.9078661068203679</v>
      </c>
      <c r="M3469">
        <f ca="1">+OFFSET(Capital_2!$D$2,base_minorista!A3469,0)</f>
        <v>3.5939139218894542</v>
      </c>
      <c r="N3469">
        <f>+HLOOKUP(VLOOKUP($B3469,$Q$2:$R$42,2,0),costo_laboral!$E$2:$AZ$99,base_minorista!$A3469,0)</f>
        <v>20.700319592404171</v>
      </c>
      <c r="O3469">
        <f>+HLOOKUP(VLOOKUP($B3469,$Q$2:$R$42,2,0),Participacion2!$D$2:$AO$99,base_minorista!$A3469,0)</f>
        <v>0.25313707187245599</v>
      </c>
    </row>
    <row r="3470" spans="1:15" ht="16.5" x14ac:dyDescent="0.3">
      <c r="A3470">
        <v>72</v>
      </c>
      <c r="B3470">
        <v>37</v>
      </c>
      <c r="C3470">
        <v>71</v>
      </c>
      <c r="D3470" s="3">
        <v>43039</v>
      </c>
      <c r="E3470" s="33">
        <v>17</v>
      </c>
      <c r="F3470">
        <v>2</v>
      </c>
      <c r="G3470">
        <f>+HLOOKUP(VLOOKUP($B3470,$Q$2:$R$42,2,0),costos_sf!$D$2:$AY$99,base_minorista!$A3470,0)</f>
        <v>31452495.220498566</v>
      </c>
      <c r="H3470">
        <f>+HLOOKUP(VLOOKUP($B3470,$Q$2:$R$42,2,0),creditos_sf!$D$2:$AY$99,base_minorista!$A3470,0)</f>
        <v>72932347.585784405</v>
      </c>
      <c r="I3470">
        <f>+HLOOKUP(VLOOKUP($B3470,$Q$2:$R$42,2,0),creditos_sf!$D$103:$AY$200,base_minorista!$A3470,0)</f>
        <v>24399725.659025706</v>
      </c>
      <c r="J3470">
        <f>+HLOOKUP(VLOOKUP($B3470,$Q$2:$R$42,2,0),Costo_fondeo!$D$3:$AY$100,base_minorista!$A3470,0)</f>
        <v>9.4050919221736802</v>
      </c>
      <c r="K3470">
        <f>+HLOOKUP(VLOOKUP($B3470,$Q$2:$R$42,2,0),Costo_provisiones!$D$3:$AY$100,base_minorista!$A3470,0)</f>
        <v>2.2289696782172546</v>
      </c>
      <c r="L3470">
        <f>+HLOOKUP(VLOOKUP($B3470,$Q$2:$R$42,2,0),Morosidad_control!$D$4:$AY$101,base_minorista!$A3470,0)</f>
        <v>3.1334269743434979</v>
      </c>
      <c r="M3470">
        <f ca="1">+OFFSET(Capital_2!$D$2,base_minorista!A3470,0)</f>
        <v>3.6057998149039663</v>
      </c>
      <c r="N3470">
        <f>+HLOOKUP(VLOOKUP($B3470,$Q$2:$R$42,2,0),costo_laboral!$E$2:$AZ$99,base_minorista!$A3470,0)</f>
        <v>20.820702341527607</v>
      </c>
      <c r="O3470">
        <f>+HLOOKUP(VLOOKUP($B3470,$Q$2:$R$42,2,0),Participacion2!$D$2:$AO$99,base_minorista!$A3470,0)</f>
        <v>0.25501409830481298</v>
      </c>
    </row>
    <row r="3471" spans="1:15" ht="16.5" x14ac:dyDescent="0.3">
      <c r="A3471">
        <v>73</v>
      </c>
      <c r="B3471">
        <v>37</v>
      </c>
      <c r="C3471">
        <v>72</v>
      </c>
      <c r="D3471" s="3">
        <v>43069</v>
      </c>
      <c r="E3471" s="33">
        <v>17</v>
      </c>
      <c r="F3471">
        <v>2</v>
      </c>
      <c r="G3471">
        <f>+HLOOKUP(VLOOKUP($B3471,$Q$2:$R$42,2,0),costos_sf!$D$2:$AY$99,base_minorista!$A3471,0)</f>
        <v>32028374.400123093</v>
      </c>
      <c r="H3471">
        <f>+HLOOKUP(VLOOKUP($B3471,$Q$2:$R$42,2,0),creditos_sf!$D$2:$AY$99,base_minorista!$A3471,0)</f>
        <v>73794419.287439898</v>
      </c>
      <c r="I3471">
        <f>+HLOOKUP(VLOOKUP($B3471,$Q$2:$R$42,2,0),creditos_sf!$D$103:$AY$200,base_minorista!$A3471,0)</f>
        <v>24988898.53691756</v>
      </c>
      <c r="J3471">
        <f>+HLOOKUP(VLOOKUP($B3471,$Q$2:$R$42,2,0),Costo_fondeo!$D$3:$AY$100,base_minorista!$A3471,0)</f>
        <v>9.4029115514618073</v>
      </c>
      <c r="K3471">
        <f>+HLOOKUP(VLOOKUP($B3471,$Q$2:$R$42,2,0),Costo_provisiones!$D$3:$AY$100,base_minorista!$A3471,0)</f>
        <v>2.3068508903997103</v>
      </c>
      <c r="L3471">
        <f>+HLOOKUP(VLOOKUP($B3471,$Q$2:$R$42,2,0),Morosidad_control!$D$4:$AY$101,base_minorista!$A3471,0)</f>
        <v>3.3084376368254196</v>
      </c>
      <c r="M3471">
        <f ca="1">+OFFSET(Capital_2!$D$2,base_minorista!A3471,0)</f>
        <v>3.6120620419568428</v>
      </c>
      <c r="N3471">
        <f>+HLOOKUP(VLOOKUP($B3471,$Q$2:$R$42,2,0),costo_laboral!$E$2:$AZ$99,base_minorista!$A3471,0)</f>
        <v>20.69393145268964</v>
      </c>
      <c r="O3471">
        <f>+HLOOKUP(VLOOKUP($B3471,$Q$2:$R$42,2,0),Participacion2!$D$2:$AO$99,base_minorista!$A3471,0)</f>
        <v>0.25617658532337501</v>
      </c>
    </row>
    <row r="3472" spans="1:15" ht="16.5" x14ac:dyDescent="0.3">
      <c r="A3472">
        <v>74</v>
      </c>
      <c r="B3472">
        <v>37</v>
      </c>
      <c r="C3472">
        <v>73</v>
      </c>
      <c r="D3472" s="3">
        <v>43100</v>
      </c>
      <c r="E3472" s="33">
        <v>17</v>
      </c>
      <c r="F3472">
        <v>2</v>
      </c>
      <c r="G3472">
        <f>+HLOOKUP(VLOOKUP($B3472,$Q$2:$R$42,2,0),costos_sf!$D$2:$AY$99,base_minorista!$A3472,0)</f>
        <v>32413770.351461269</v>
      </c>
      <c r="H3472">
        <f>+HLOOKUP(VLOOKUP($B3472,$Q$2:$R$42,2,0),creditos_sf!$D$2:$AY$99,base_minorista!$A3472,0)</f>
        <v>74811056.656804606</v>
      </c>
      <c r="I3472">
        <f>+HLOOKUP(VLOOKUP($B3472,$Q$2:$R$42,2,0),creditos_sf!$D$103:$AY$200,base_minorista!$A3472,0)</f>
        <v>24968932.956490681</v>
      </c>
      <c r="J3472">
        <f>+HLOOKUP(VLOOKUP($B3472,$Q$2:$R$42,2,0),Costo_fondeo!$D$3:$AY$100,base_minorista!$A3472,0)</f>
        <v>9.4074752694680157</v>
      </c>
      <c r="K3472">
        <f>+HLOOKUP(VLOOKUP($B3472,$Q$2:$R$42,2,0),Costo_provisiones!$D$3:$AY$100,base_minorista!$A3472,0)</f>
        <v>2.3983312827659198</v>
      </c>
      <c r="L3472">
        <f>+HLOOKUP(VLOOKUP($B3472,$Q$2:$R$42,2,0),Morosidad_control!$D$4:$AY$101,base_minorista!$A3472,0)</f>
        <v>3.1142619064500825</v>
      </c>
      <c r="M3472">
        <f ca="1">+OFFSET(Capital_2!$D$2,base_minorista!A3472,0)</f>
        <v>3.5930762546706192</v>
      </c>
      <c r="N3472">
        <f>+HLOOKUP(VLOOKUP($B3472,$Q$2:$R$42,2,0),costo_laboral!$E$2:$AZ$99,base_minorista!$A3472,0)</f>
        <v>20.738208301065413</v>
      </c>
      <c r="O3472">
        <f>+HLOOKUP(VLOOKUP($B3472,$Q$2:$R$42,2,0),Participacion2!$D$2:$AO$99,base_minorista!$A3472,0)</f>
        <v>0.25791132459269001</v>
      </c>
    </row>
    <row r="3473" spans="1:15" ht="16.5" x14ac:dyDescent="0.3">
      <c r="A3473">
        <v>75</v>
      </c>
      <c r="B3473">
        <v>37</v>
      </c>
      <c r="C3473">
        <v>74</v>
      </c>
      <c r="D3473" s="3">
        <v>43131</v>
      </c>
      <c r="E3473" s="33">
        <v>18</v>
      </c>
      <c r="F3473">
        <v>2</v>
      </c>
      <c r="G3473">
        <f>+HLOOKUP(VLOOKUP($B3473,$Q$2:$R$42,2,0),costos_sf!$D$2:$AY$99,base_minorista!$A3473,0)</f>
        <v>32801477.335999969</v>
      </c>
      <c r="H3473">
        <f>+HLOOKUP(VLOOKUP($B3473,$Q$2:$R$42,2,0),creditos_sf!$D$2:$AY$99,base_minorista!$A3473,0)</f>
        <v>75910784.9128232</v>
      </c>
      <c r="I3473">
        <f>+HLOOKUP(VLOOKUP($B3473,$Q$2:$R$42,2,0),creditos_sf!$D$103:$AY$200,base_minorista!$A3473,0)</f>
        <v>25297164.47361264</v>
      </c>
      <c r="J3473">
        <f>+HLOOKUP(VLOOKUP($B3473,$Q$2:$R$42,2,0),Costo_fondeo!$D$3:$AY$100,base_minorista!$A3473,0)</f>
        <v>9.388210276384962</v>
      </c>
      <c r="K3473">
        <f>+HLOOKUP(VLOOKUP($B3473,$Q$2:$R$42,2,0),Costo_provisiones!$D$3:$AY$100,base_minorista!$A3473,0)</f>
        <v>2.4930326373412806</v>
      </c>
      <c r="L3473">
        <f>+HLOOKUP(VLOOKUP($B3473,$Q$2:$R$42,2,0),Morosidad_control!$D$4:$AY$101,base_minorista!$A3473,0)</f>
        <v>3.2815503957846466</v>
      </c>
      <c r="M3473">
        <f ca="1">+OFFSET(Capital_2!$D$2,base_minorista!A3473,0)</f>
        <v>3.5815867697690567</v>
      </c>
      <c r="N3473">
        <f>+HLOOKUP(VLOOKUP($B3473,$Q$2:$R$42,2,0),costo_laboral!$E$2:$AZ$99,base_minorista!$A3473,0)</f>
        <v>20.734864866145838</v>
      </c>
      <c r="O3473">
        <f>+HLOOKUP(VLOOKUP($B3473,$Q$2:$R$42,2,0),Participacion2!$D$2:$AO$99,base_minorista!$A3473,0)</f>
        <v>0.26043882825762099</v>
      </c>
    </row>
    <row r="3474" spans="1:15" ht="16.5" x14ac:dyDescent="0.3">
      <c r="A3474">
        <v>76</v>
      </c>
      <c r="B3474">
        <v>37</v>
      </c>
      <c r="C3474">
        <v>75</v>
      </c>
      <c r="D3474" s="3">
        <v>43159</v>
      </c>
      <c r="E3474" s="33">
        <v>18</v>
      </c>
      <c r="F3474">
        <v>2</v>
      </c>
      <c r="G3474">
        <f>+HLOOKUP(VLOOKUP($B3474,$Q$2:$R$42,2,0),costos_sf!$D$2:$AY$99,base_minorista!$A3474,0)</f>
        <v>33113520.432843279</v>
      </c>
      <c r="H3474">
        <f>+HLOOKUP(VLOOKUP($B3474,$Q$2:$R$42,2,0),creditos_sf!$D$2:$AY$99,base_minorista!$A3474,0)</f>
        <v>76668849.587529898</v>
      </c>
      <c r="I3474">
        <f>+HLOOKUP(VLOOKUP($B3474,$Q$2:$R$42,2,0),creditos_sf!$D$103:$AY$200,base_minorista!$A3474,0)</f>
        <v>25581649.985591345</v>
      </c>
      <c r="J3474">
        <f>+HLOOKUP(VLOOKUP($B3474,$Q$2:$R$42,2,0),Costo_fondeo!$D$3:$AY$100,base_minorista!$A3474,0)</f>
        <v>9.3673578506502508</v>
      </c>
      <c r="K3474">
        <f>+HLOOKUP(VLOOKUP($B3474,$Q$2:$R$42,2,0),Costo_provisiones!$D$3:$AY$100,base_minorista!$A3474,0)</f>
        <v>2.5869950529205292</v>
      </c>
      <c r="L3474">
        <f>+HLOOKUP(VLOOKUP($B3474,$Q$2:$R$42,2,0),Morosidad_control!$D$4:$AY$101,base_minorista!$A3474,0)</f>
        <v>3.3546491746488138</v>
      </c>
      <c r="M3474">
        <f ca="1">+OFFSET(Capital_2!$D$2,base_minorista!A3474,0)</f>
        <v>3.5677590569055382</v>
      </c>
      <c r="N3474">
        <f>+HLOOKUP(VLOOKUP($B3474,$Q$2:$R$42,2,0),costo_laboral!$E$2:$AZ$99,base_minorista!$A3474,0)</f>
        <v>20.418670074350722</v>
      </c>
      <c r="O3474">
        <f>+HLOOKUP(VLOOKUP($B3474,$Q$2:$R$42,2,0),Participacion2!$D$2:$AO$99,base_minorista!$A3474,0)</f>
        <v>0.26349295549804902</v>
      </c>
    </row>
    <row r="3475" spans="1:15" ht="16.5" x14ac:dyDescent="0.3">
      <c r="A3475">
        <v>77</v>
      </c>
      <c r="B3475">
        <v>37</v>
      </c>
      <c r="C3475">
        <v>76</v>
      </c>
      <c r="D3475" s="3">
        <v>43190</v>
      </c>
      <c r="E3475" s="33">
        <v>18</v>
      </c>
      <c r="F3475">
        <v>2</v>
      </c>
      <c r="G3475">
        <f>+HLOOKUP(VLOOKUP($B3475,$Q$2:$R$42,2,0),costos_sf!$D$2:$AY$99,base_minorista!$A3475,0)</f>
        <v>33448084.254122771</v>
      </c>
      <c r="H3475">
        <f>+HLOOKUP(VLOOKUP($B3475,$Q$2:$R$42,2,0),creditos_sf!$D$2:$AY$99,base_minorista!$A3475,0)</f>
        <v>77552517.489755005</v>
      </c>
      <c r="I3475">
        <f>+HLOOKUP(VLOOKUP($B3475,$Q$2:$R$42,2,0),creditos_sf!$D$103:$AY$200,base_minorista!$A3475,0)</f>
        <v>25577180.113641649</v>
      </c>
      <c r="J3475">
        <f>+HLOOKUP(VLOOKUP($B3475,$Q$2:$R$42,2,0),Costo_fondeo!$D$3:$AY$100,base_minorista!$A3475,0)</f>
        <v>9.346310664862747</v>
      </c>
      <c r="K3475">
        <f>+HLOOKUP(VLOOKUP($B3475,$Q$2:$R$42,2,0),Costo_provisiones!$D$3:$AY$100,base_minorista!$A3475,0)</f>
        <v>2.6424029981817467</v>
      </c>
      <c r="L3475">
        <f>+HLOOKUP(VLOOKUP($B3475,$Q$2:$R$42,2,0),Morosidad_control!$D$4:$AY$101,base_minorista!$A3475,0)</f>
        <v>3.1769989067773534</v>
      </c>
      <c r="M3475">
        <f ca="1">+OFFSET(Capital_2!$D$2,base_minorista!A3475,0)</f>
        <v>3.5535594036254383</v>
      </c>
      <c r="N3475">
        <f>+HLOOKUP(VLOOKUP($B3475,$Q$2:$R$42,2,0),costo_laboral!$E$2:$AZ$99,base_minorista!$A3475,0)</f>
        <v>20.594907261764746</v>
      </c>
      <c r="O3475">
        <f>+HLOOKUP(VLOOKUP($B3475,$Q$2:$R$42,2,0),Participacion2!$D$2:$AO$99,base_minorista!$A3475,0)</f>
        <v>0.26440330920556698</v>
      </c>
    </row>
    <row r="3476" spans="1:15" ht="16.5" x14ac:dyDescent="0.3">
      <c r="A3476">
        <v>78</v>
      </c>
      <c r="B3476">
        <v>37</v>
      </c>
      <c r="C3476">
        <v>77</v>
      </c>
      <c r="D3476" s="3">
        <v>43220</v>
      </c>
      <c r="E3476" s="33">
        <v>18</v>
      </c>
      <c r="F3476">
        <v>2</v>
      </c>
      <c r="G3476">
        <f>+HLOOKUP(VLOOKUP($B3476,$Q$2:$R$42,2,0),costos_sf!$D$2:$AY$99,base_minorista!$A3476,0)</f>
        <v>34040718.863750473</v>
      </c>
      <c r="H3476">
        <f>+HLOOKUP(VLOOKUP($B3476,$Q$2:$R$42,2,0),creditos_sf!$D$2:$AY$99,base_minorista!$A3476,0)</f>
        <v>78564844.325689703</v>
      </c>
      <c r="I3476">
        <f>+HLOOKUP(VLOOKUP($B3476,$Q$2:$R$42,2,0),creditos_sf!$D$103:$AY$200,base_minorista!$A3476,0)</f>
        <v>25955262.793191582</v>
      </c>
      <c r="J3476">
        <f>+HLOOKUP(VLOOKUP($B3476,$Q$2:$R$42,2,0),Costo_fondeo!$D$3:$AY$100,base_minorista!$A3476,0)</f>
        <v>9.341451925500726</v>
      </c>
      <c r="K3476">
        <f>+HLOOKUP(VLOOKUP($B3476,$Q$2:$R$42,2,0),Costo_provisiones!$D$3:$AY$100,base_minorista!$A3476,0)</f>
        <v>2.7290832598625681</v>
      </c>
      <c r="L3476">
        <f>+HLOOKUP(VLOOKUP($B3476,$Q$2:$R$42,2,0),Morosidad_control!$D$4:$AY$101,base_minorista!$A3476,0)</f>
        <v>3.2645568901753159</v>
      </c>
      <c r="M3476">
        <f ca="1">+OFFSET(Capital_2!$D$2,base_minorista!A3476,0)</f>
        <v>3.5277001527594574</v>
      </c>
      <c r="N3476">
        <f>+HLOOKUP(VLOOKUP($B3476,$Q$2:$R$42,2,0),costo_laboral!$E$2:$AZ$99,base_minorista!$A3476,0)</f>
        <v>20.491071426765856</v>
      </c>
      <c r="O3476">
        <f>+HLOOKUP(VLOOKUP($B3476,$Q$2:$R$42,2,0),Participacion2!$D$2:$AO$99,base_minorista!$A3476,0)</f>
        <v>0.26715640820351799</v>
      </c>
    </row>
    <row r="3477" spans="1:15" ht="16.5" x14ac:dyDescent="0.3">
      <c r="A3477">
        <v>79</v>
      </c>
      <c r="B3477">
        <v>37</v>
      </c>
      <c r="C3477">
        <v>78</v>
      </c>
      <c r="D3477" s="3">
        <v>43251</v>
      </c>
      <c r="E3477" s="33">
        <v>18</v>
      </c>
      <c r="F3477">
        <v>2</v>
      </c>
      <c r="G3477">
        <f>+HLOOKUP(VLOOKUP($B3477,$Q$2:$R$42,2,0),costos_sf!$D$2:$AY$99,base_minorista!$A3477,0)</f>
        <v>34518838.20383136</v>
      </c>
      <c r="H3477">
        <f>+HLOOKUP(VLOOKUP($B3477,$Q$2:$R$42,2,0),creditos_sf!$D$2:$AY$99,base_minorista!$A3477,0)</f>
        <v>79062464.727710009</v>
      </c>
      <c r="I3477">
        <f>+HLOOKUP(VLOOKUP($B3477,$Q$2:$R$42,2,0),creditos_sf!$D$103:$AY$200,base_minorista!$A3477,0)</f>
        <v>26067010.453819718</v>
      </c>
      <c r="J3477">
        <f>+HLOOKUP(VLOOKUP($B3477,$Q$2:$R$42,2,0),Costo_fondeo!$D$3:$AY$100,base_minorista!$A3477,0)</f>
        <v>9.3439017523497778</v>
      </c>
      <c r="K3477">
        <f>+HLOOKUP(VLOOKUP($B3477,$Q$2:$R$42,2,0),Costo_provisiones!$D$3:$AY$100,base_minorista!$A3477,0)</f>
        <v>2.8426582469474733</v>
      </c>
      <c r="L3477">
        <f>+HLOOKUP(VLOOKUP($B3477,$Q$2:$R$42,2,0),Morosidad_control!$D$4:$AY$101,base_minorista!$A3477,0)</f>
        <v>3.5822684255289219</v>
      </c>
      <c r="M3477">
        <f ca="1">+OFFSET(Capital_2!$D$2,base_minorista!A3477,0)</f>
        <v>3.5069368282381337</v>
      </c>
      <c r="N3477">
        <f>+HLOOKUP(VLOOKUP($B3477,$Q$2:$R$42,2,0),costo_laboral!$E$2:$AZ$99,base_minorista!$A3477,0)</f>
        <v>20.529298468769461</v>
      </c>
      <c r="O3477">
        <f>+HLOOKUP(VLOOKUP($B3477,$Q$2:$R$42,2,0),Participacion2!$D$2:$AO$99,base_minorista!$A3477,0)</f>
        <v>0.26802460661823602</v>
      </c>
    </row>
    <row r="3478" spans="1:15" ht="16.5" x14ac:dyDescent="0.3">
      <c r="A3478">
        <v>80</v>
      </c>
      <c r="B3478">
        <v>37</v>
      </c>
      <c r="C3478">
        <v>79</v>
      </c>
      <c r="D3478" s="3">
        <v>43281</v>
      </c>
      <c r="E3478" s="33">
        <v>18</v>
      </c>
      <c r="F3478">
        <v>2</v>
      </c>
      <c r="G3478">
        <f>+HLOOKUP(VLOOKUP($B3478,$Q$2:$R$42,2,0),costos_sf!$D$2:$AY$99,base_minorista!$A3478,0)</f>
        <v>34809221.459767632</v>
      </c>
      <c r="H3478">
        <f>+HLOOKUP(VLOOKUP($B3478,$Q$2:$R$42,2,0),creditos_sf!$D$2:$AY$99,base_minorista!$A3478,0)</f>
        <v>79546931.178654701</v>
      </c>
      <c r="I3478">
        <f>+HLOOKUP(VLOOKUP($B3478,$Q$2:$R$42,2,0),creditos_sf!$D$103:$AY$200,base_minorista!$A3478,0)</f>
        <v>26131446.126289267</v>
      </c>
      <c r="J3478">
        <f>+HLOOKUP(VLOOKUP($B3478,$Q$2:$R$42,2,0),Costo_fondeo!$D$3:$AY$100,base_minorista!$A3478,0)</f>
        <v>9.3287006125386949</v>
      </c>
      <c r="K3478">
        <f>+HLOOKUP(VLOOKUP($B3478,$Q$2:$R$42,2,0),Costo_provisiones!$D$3:$AY$100,base_minorista!$A3478,0)</f>
        <v>2.9817878895849912</v>
      </c>
      <c r="L3478">
        <f>+HLOOKUP(VLOOKUP($B3478,$Q$2:$R$42,2,0),Morosidad_control!$D$4:$AY$101,base_minorista!$A3478,0)</f>
        <v>3.2614905117167114</v>
      </c>
      <c r="M3478">
        <f ca="1">+OFFSET(Capital_2!$D$2,base_minorista!A3478,0)</f>
        <v>3.4861804073665166</v>
      </c>
      <c r="N3478">
        <f>+HLOOKUP(VLOOKUP($B3478,$Q$2:$R$42,2,0),costo_laboral!$E$2:$AZ$99,base_minorista!$A3478,0)</f>
        <v>20.663807629388966</v>
      </c>
      <c r="O3478">
        <f>+HLOOKUP(VLOOKUP($B3478,$Q$2:$R$42,2,0),Participacion2!$D$2:$AO$99,base_minorista!$A3478,0)</f>
        <v>0.26962740129241097</v>
      </c>
    </row>
    <row r="3479" spans="1:15" ht="16.5" x14ac:dyDescent="0.3">
      <c r="A3479">
        <v>81</v>
      </c>
      <c r="B3479">
        <v>37</v>
      </c>
      <c r="C3479">
        <v>80</v>
      </c>
      <c r="D3479" s="3">
        <v>43312</v>
      </c>
      <c r="E3479" s="33">
        <v>18</v>
      </c>
      <c r="F3479">
        <v>2</v>
      </c>
      <c r="G3479">
        <f>+HLOOKUP(VLOOKUP($B3479,$Q$2:$R$42,2,0),costos_sf!$D$2:$AY$99,base_minorista!$A3479,0)</f>
        <v>34950950.201856449</v>
      </c>
      <c r="H3479">
        <f>+HLOOKUP(VLOOKUP($B3479,$Q$2:$R$42,2,0),creditos_sf!$D$2:$AY$99,base_minorista!$A3479,0)</f>
        <v>79631761.929160699</v>
      </c>
      <c r="I3479">
        <f>+HLOOKUP(VLOOKUP($B3479,$Q$2:$R$42,2,0),creditos_sf!$D$103:$AY$200,base_minorista!$A3479,0)</f>
        <v>26122132.763630304</v>
      </c>
      <c r="J3479">
        <f>+HLOOKUP(VLOOKUP($B3479,$Q$2:$R$42,2,0),Costo_fondeo!$D$3:$AY$100,base_minorista!$A3479,0)</f>
        <v>9.3403926040053609</v>
      </c>
      <c r="K3479">
        <f>+HLOOKUP(VLOOKUP($B3479,$Q$2:$R$42,2,0),Costo_provisiones!$D$3:$AY$100,base_minorista!$A3479,0)</f>
        <v>3.01769877550774</v>
      </c>
      <c r="L3479">
        <f>+HLOOKUP(VLOOKUP($B3479,$Q$2:$R$42,2,0),Morosidad_control!$D$4:$AY$101,base_minorista!$A3479,0)</f>
        <v>3.4377502447029551</v>
      </c>
      <c r="M3479">
        <f ca="1">+OFFSET(Capital_2!$D$2,base_minorista!A3479,0)</f>
        <v>3.4635993253239059</v>
      </c>
      <c r="N3479">
        <f>+HLOOKUP(VLOOKUP($B3479,$Q$2:$R$42,2,0),costo_laboral!$E$2:$AZ$99,base_minorista!$A3479,0)</f>
        <v>20.832894236709702</v>
      </c>
      <c r="O3479">
        <f>+HLOOKUP(VLOOKUP($B3479,$Q$2:$R$42,2,0),Participacion2!$D$2:$AO$99,base_minorista!$A3479,0)</f>
        <v>0.26989613817187402</v>
      </c>
    </row>
    <row r="3480" spans="1:15" ht="16.5" x14ac:dyDescent="0.3">
      <c r="A3480">
        <v>82</v>
      </c>
      <c r="B3480">
        <v>37</v>
      </c>
      <c r="C3480">
        <v>81</v>
      </c>
      <c r="D3480" s="3">
        <v>43343</v>
      </c>
      <c r="E3480" s="33">
        <v>18</v>
      </c>
      <c r="F3480">
        <v>2</v>
      </c>
      <c r="G3480">
        <f>+HLOOKUP(VLOOKUP($B3480,$Q$2:$R$42,2,0),costos_sf!$D$2:$AY$99,base_minorista!$A3480,0)</f>
        <v>35189756.723666117</v>
      </c>
      <c r="H3480">
        <f>+HLOOKUP(VLOOKUP($B3480,$Q$2:$R$42,2,0),creditos_sf!$D$2:$AY$99,base_minorista!$A3480,0)</f>
        <v>80558688.829881787</v>
      </c>
      <c r="I3480">
        <f>+HLOOKUP(VLOOKUP($B3480,$Q$2:$R$42,2,0),creditos_sf!$D$103:$AY$200,base_minorista!$A3480,0)</f>
        <v>26594072.256555069</v>
      </c>
      <c r="J3480">
        <f>+HLOOKUP(VLOOKUP($B3480,$Q$2:$R$42,2,0),Costo_fondeo!$D$3:$AY$100,base_minorista!$A3480,0)</f>
        <v>9.3371764537318818</v>
      </c>
      <c r="K3480">
        <f>+HLOOKUP(VLOOKUP($B3480,$Q$2:$R$42,2,0),Costo_provisiones!$D$3:$AY$100,base_minorista!$A3480,0)</f>
        <v>3.0613723571820199</v>
      </c>
      <c r="L3480">
        <f>+HLOOKUP(VLOOKUP($B3480,$Q$2:$R$42,2,0),Morosidad_control!$D$4:$AY$101,base_minorista!$A3480,0)</f>
        <v>3.6223647497933156</v>
      </c>
      <c r="M3480">
        <f ca="1">+OFFSET(Capital_2!$D$2,base_minorista!A3480,0)</f>
        <v>3.442349118867654</v>
      </c>
      <c r="N3480">
        <f>+HLOOKUP(VLOOKUP($B3480,$Q$2:$R$42,2,0),costo_laboral!$E$2:$AZ$99,base_minorista!$A3480,0)</f>
        <v>20.753534307379862</v>
      </c>
      <c r="O3480">
        <f>+HLOOKUP(VLOOKUP($B3480,$Q$2:$R$42,2,0),Participacion2!$D$2:$AO$99,base_minorista!$A3480,0)</f>
        <v>0.27214079347710202</v>
      </c>
    </row>
    <row r="3481" spans="1:15" ht="16.5" x14ac:dyDescent="0.3">
      <c r="A3481">
        <v>83</v>
      </c>
      <c r="B3481">
        <v>37</v>
      </c>
      <c r="C3481">
        <v>82</v>
      </c>
      <c r="D3481" s="3">
        <v>43373</v>
      </c>
      <c r="E3481" s="33">
        <v>18</v>
      </c>
      <c r="F3481">
        <v>2</v>
      </c>
      <c r="G3481">
        <f>+HLOOKUP(VLOOKUP($B3481,$Q$2:$R$42,2,0),costos_sf!$D$2:$AY$99,base_minorista!$A3481,0)</f>
        <v>35536067.696122892</v>
      </c>
      <c r="H3481">
        <f>+HLOOKUP(VLOOKUP($B3481,$Q$2:$R$42,2,0),creditos_sf!$D$2:$AY$99,base_minorista!$A3481,0)</f>
        <v>81087496.422862604</v>
      </c>
      <c r="I3481">
        <f>+HLOOKUP(VLOOKUP($B3481,$Q$2:$R$42,2,0),creditos_sf!$D$103:$AY$200,base_minorista!$A3481,0)</f>
        <v>26741033.900287781</v>
      </c>
      <c r="J3481">
        <f>+HLOOKUP(VLOOKUP($B3481,$Q$2:$R$42,2,0),Costo_fondeo!$D$3:$AY$100,base_minorista!$A3481,0)</f>
        <v>9.4266146295945852</v>
      </c>
      <c r="K3481">
        <f>+HLOOKUP(VLOOKUP($B3481,$Q$2:$R$42,2,0),Costo_provisiones!$D$3:$AY$100,base_minorista!$A3481,0)</f>
        <v>3.0562598581406006</v>
      </c>
      <c r="L3481">
        <f>+HLOOKUP(VLOOKUP($B3481,$Q$2:$R$42,2,0),Morosidad_control!$D$4:$AY$101,base_minorista!$A3481,0)</f>
        <v>3.4299196667553837</v>
      </c>
      <c r="M3481">
        <f ca="1">+OFFSET(Capital_2!$D$2,base_minorista!A3481,0)</f>
        <v>3.430093895939399</v>
      </c>
      <c r="N3481">
        <f>+HLOOKUP(VLOOKUP($B3481,$Q$2:$R$42,2,0),costo_laboral!$E$2:$AZ$99,base_minorista!$A3481,0)</f>
        <v>20.938142057553989</v>
      </c>
      <c r="O3481">
        <f>+HLOOKUP(VLOOKUP($B3481,$Q$2:$R$42,2,0),Participacion2!$D$2:$AO$99,base_minorista!$A3481,0)</f>
        <v>0.27436293318625399</v>
      </c>
    </row>
    <row r="3482" spans="1:15" ht="16.5" x14ac:dyDescent="0.3">
      <c r="A3482">
        <v>84</v>
      </c>
      <c r="B3482">
        <v>37</v>
      </c>
      <c r="C3482">
        <v>83</v>
      </c>
      <c r="D3482" s="3">
        <v>43404</v>
      </c>
      <c r="E3482" s="33">
        <v>18</v>
      </c>
      <c r="F3482">
        <v>2</v>
      </c>
      <c r="G3482">
        <f>+HLOOKUP(VLOOKUP($B3482,$Q$2:$R$42,2,0),costos_sf!$D$2:$AY$99,base_minorista!$A3482,0)</f>
        <v>35814185.816894345</v>
      </c>
      <c r="H3482">
        <f>+HLOOKUP(VLOOKUP($B3482,$Q$2:$R$42,2,0),creditos_sf!$D$2:$AY$99,base_minorista!$A3482,0)</f>
        <v>81691624.475607798</v>
      </c>
      <c r="I3482">
        <f>+HLOOKUP(VLOOKUP($B3482,$Q$2:$R$42,2,0),creditos_sf!$D$103:$AY$200,base_minorista!$A3482,0)</f>
        <v>27099942.225893494</v>
      </c>
      <c r="J3482">
        <f>+HLOOKUP(VLOOKUP($B3482,$Q$2:$R$42,2,0),Costo_fondeo!$D$3:$AY$100,base_minorista!$A3482,0)</f>
        <v>9.4223223690211899</v>
      </c>
      <c r="K3482">
        <f>+HLOOKUP(VLOOKUP($B3482,$Q$2:$R$42,2,0),Costo_provisiones!$D$3:$AY$100,base_minorista!$A3482,0)</f>
        <v>3.0967989245774521</v>
      </c>
      <c r="L3482">
        <f>+HLOOKUP(VLOOKUP($B3482,$Q$2:$R$42,2,0),Morosidad_control!$D$4:$AY$101,base_minorista!$A3482,0)</f>
        <v>3.5824202640592566</v>
      </c>
      <c r="M3482">
        <f ca="1">+OFFSET(Capital_2!$D$2,base_minorista!A3482,0)</f>
        <v>3.4233579602032216</v>
      </c>
      <c r="N3482">
        <f>+HLOOKUP(VLOOKUP($B3482,$Q$2:$R$42,2,0),costo_laboral!$E$2:$AZ$99,base_minorista!$A3482,0)</f>
        <v>20.894775109836665</v>
      </c>
      <c r="O3482">
        <f>+HLOOKUP(VLOOKUP($B3482,$Q$2:$R$42,2,0),Participacion2!$D$2:$AO$99,base_minorista!$A3482,0)</f>
        <v>0.27597468006251202</v>
      </c>
    </row>
    <row r="3483" spans="1:15" ht="16.5" x14ac:dyDescent="0.3">
      <c r="A3483">
        <v>85</v>
      </c>
      <c r="B3483">
        <v>37</v>
      </c>
      <c r="C3483">
        <v>84</v>
      </c>
      <c r="D3483" s="3">
        <v>43434</v>
      </c>
      <c r="E3483" s="33">
        <v>18</v>
      </c>
      <c r="F3483">
        <v>2</v>
      </c>
      <c r="G3483">
        <f>+HLOOKUP(VLOOKUP($B3483,$Q$2:$R$42,2,0),costos_sf!$D$2:$AY$99,base_minorista!$A3483,0)</f>
        <v>36088853.012963444</v>
      </c>
      <c r="H3483">
        <f>+HLOOKUP(VLOOKUP($B3483,$Q$2:$R$42,2,0),creditos_sf!$D$2:$AY$99,base_minorista!$A3483,0)</f>
        <v>82476709.053903297</v>
      </c>
      <c r="I3483">
        <f>+HLOOKUP(VLOOKUP($B3483,$Q$2:$R$42,2,0),creditos_sf!$D$103:$AY$200,base_minorista!$A3483,0)</f>
        <v>27521278.676202964</v>
      </c>
      <c r="J3483">
        <f>+HLOOKUP(VLOOKUP($B3483,$Q$2:$R$42,2,0),Costo_fondeo!$D$3:$AY$100,base_minorista!$A3483,0)</f>
        <v>9.3755198980848817</v>
      </c>
      <c r="K3483">
        <f>+HLOOKUP(VLOOKUP($B3483,$Q$2:$R$42,2,0),Costo_provisiones!$D$3:$AY$100,base_minorista!$A3483,0)</f>
        <v>3.1542675306752597</v>
      </c>
      <c r="L3483">
        <f>+HLOOKUP(VLOOKUP($B3483,$Q$2:$R$42,2,0),Morosidad_control!$D$4:$AY$101,base_minorista!$A3483,0)</f>
        <v>3.7439079330334355</v>
      </c>
      <c r="M3483">
        <f ca="1">+OFFSET(Capital_2!$D$2,base_minorista!A3483,0)</f>
        <v>3.4154915843908498</v>
      </c>
      <c r="N3483">
        <f>+HLOOKUP(VLOOKUP($B3483,$Q$2:$R$42,2,0),costo_laboral!$E$2:$AZ$99,base_minorista!$A3483,0)</f>
        <v>20.586512317836814</v>
      </c>
      <c r="O3483">
        <f>+HLOOKUP(VLOOKUP($B3483,$Q$2:$R$42,2,0),Participacion2!$D$2:$AO$99,base_minorista!$A3483,0)</f>
        <v>0.277722683772467</v>
      </c>
    </row>
    <row r="3484" spans="1:15" ht="16.5" x14ac:dyDescent="0.3">
      <c r="A3484">
        <v>86</v>
      </c>
      <c r="B3484">
        <v>37</v>
      </c>
      <c r="C3484">
        <v>85</v>
      </c>
      <c r="D3484" s="3">
        <v>43465</v>
      </c>
      <c r="E3484" s="33">
        <v>18</v>
      </c>
      <c r="F3484">
        <v>2</v>
      </c>
      <c r="G3484">
        <f>+HLOOKUP(VLOOKUP($B3484,$Q$2:$R$42,2,0),costos_sf!$D$2:$AY$99,base_minorista!$A3484,0)</f>
        <v>36465545.370272458</v>
      </c>
      <c r="H3484">
        <f>+HLOOKUP(VLOOKUP($B3484,$Q$2:$R$42,2,0),creditos_sf!$D$2:$AY$99,base_minorista!$A3484,0)</f>
        <v>83151215.232700706</v>
      </c>
      <c r="I3484">
        <f>+HLOOKUP(VLOOKUP($B3484,$Q$2:$R$42,2,0),creditos_sf!$D$103:$AY$200,base_minorista!$A3484,0)</f>
        <v>27816176.365284093</v>
      </c>
      <c r="J3484">
        <f>+HLOOKUP(VLOOKUP($B3484,$Q$2:$R$42,2,0),Costo_fondeo!$D$3:$AY$100,base_minorista!$A3484,0)</f>
        <v>9.3414569195664896</v>
      </c>
      <c r="K3484">
        <f>+HLOOKUP(VLOOKUP($B3484,$Q$2:$R$42,2,0),Costo_provisiones!$D$3:$AY$100,base_minorista!$A3484,0)</f>
        <v>3.3786970339291234</v>
      </c>
      <c r="L3484">
        <f>+HLOOKUP(VLOOKUP($B3484,$Q$2:$R$42,2,0),Morosidad_control!$D$4:$AY$101,base_minorista!$A3484,0)</f>
        <v>3.5654719525591698</v>
      </c>
      <c r="M3484">
        <f ca="1">+OFFSET(Capital_2!$D$2,base_minorista!A3484,0)</f>
        <v>3.4351377010367652</v>
      </c>
      <c r="N3484">
        <f>+HLOOKUP(VLOOKUP($B3484,$Q$2:$R$42,2,0),costo_laboral!$E$2:$AZ$99,base_minorista!$A3484,0)</f>
        <v>20.51914248172147</v>
      </c>
      <c r="O3484">
        <f>+HLOOKUP(VLOOKUP($B3484,$Q$2:$R$42,2,0),Participacion2!$D$2:$AO$99,base_minorista!$A3484,0)</f>
        <v>0.27992780619430502</v>
      </c>
    </row>
    <row r="3485" spans="1:15" ht="16.5" x14ac:dyDescent="0.3">
      <c r="A3485">
        <v>87</v>
      </c>
      <c r="B3485">
        <v>37</v>
      </c>
      <c r="C3485">
        <v>86</v>
      </c>
      <c r="D3485" s="3">
        <v>43496</v>
      </c>
      <c r="E3485" s="33">
        <v>19</v>
      </c>
      <c r="F3485">
        <v>2</v>
      </c>
      <c r="G3485">
        <f>+HLOOKUP(VLOOKUP($B3485,$Q$2:$R$42,2,0),costos_sf!$D$2:$AY$99,base_minorista!$A3485,0)</f>
        <v>36870978.307302281</v>
      </c>
      <c r="H3485">
        <f>+HLOOKUP(VLOOKUP($B3485,$Q$2:$R$42,2,0),creditos_sf!$D$2:$AY$99,base_minorista!$A3485,0)</f>
        <v>84053745.569090396</v>
      </c>
      <c r="I3485">
        <f>+HLOOKUP(VLOOKUP($B3485,$Q$2:$R$42,2,0),creditos_sf!$D$103:$AY$200,base_minorista!$A3485,0)</f>
        <v>28065103.294588387</v>
      </c>
      <c r="J3485">
        <f>+HLOOKUP(VLOOKUP($B3485,$Q$2:$R$42,2,0),Costo_fondeo!$D$3:$AY$100,base_minorista!$A3485,0)</f>
        <v>9.3637213658146194</v>
      </c>
      <c r="K3485">
        <f>+HLOOKUP(VLOOKUP($B3485,$Q$2:$R$42,2,0),Costo_provisiones!$D$3:$AY$100,base_minorista!$A3485,0)</f>
        <v>3.4165876841475207</v>
      </c>
      <c r="L3485">
        <f>+HLOOKUP(VLOOKUP($B3485,$Q$2:$R$42,2,0),Morosidad_control!$D$4:$AY$101,base_minorista!$A3485,0)</f>
        <v>3.6990115483918911</v>
      </c>
      <c r="M3485">
        <f ca="1">+OFFSET(Capital_2!$D$2,base_minorista!A3485,0)</f>
        <v>3.144198069372997</v>
      </c>
      <c r="N3485">
        <f>+HLOOKUP(VLOOKUP($B3485,$Q$2:$R$42,2,0),costo_laboral!$E$2:$AZ$99,base_minorista!$A3485,0)</f>
        <v>20.479906073178405</v>
      </c>
      <c r="O3485">
        <f>+HLOOKUP(VLOOKUP($B3485,$Q$2:$R$42,2,0),Participacion2!$D$2:$AO$99,base_minorista!$A3485,0)</f>
        <v>0.28182771283283697</v>
      </c>
    </row>
    <row r="3486" spans="1:15" ht="16.5" x14ac:dyDescent="0.3">
      <c r="A3486">
        <v>88</v>
      </c>
      <c r="B3486">
        <v>37</v>
      </c>
      <c r="C3486">
        <v>87</v>
      </c>
      <c r="D3486" s="3">
        <v>43524</v>
      </c>
      <c r="E3486" s="33">
        <v>19</v>
      </c>
      <c r="F3486">
        <v>2</v>
      </c>
      <c r="G3486">
        <f>+HLOOKUP(VLOOKUP($B3486,$Q$2:$R$42,2,0),costos_sf!$D$2:$AY$99,base_minorista!$A3486,0)</f>
        <v>37236887.677308373</v>
      </c>
      <c r="H3486">
        <f>+HLOOKUP(VLOOKUP($B3486,$Q$2:$R$42,2,0),creditos_sf!$D$2:$AY$99,base_minorista!$A3486,0)</f>
        <v>84655116.849722296</v>
      </c>
      <c r="I3486">
        <f>+HLOOKUP(VLOOKUP($B3486,$Q$2:$R$42,2,0),creditos_sf!$D$103:$AY$200,base_minorista!$A3486,0)</f>
        <v>28424745.347013999</v>
      </c>
      <c r="J3486">
        <f>+HLOOKUP(VLOOKUP($B3486,$Q$2:$R$42,2,0),Costo_fondeo!$D$3:$AY$100,base_minorista!$A3486,0)</f>
        <v>9.3475403805727115</v>
      </c>
      <c r="K3486">
        <f>+HLOOKUP(VLOOKUP($B3486,$Q$2:$R$42,2,0),Costo_provisiones!$D$3:$AY$100,base_minorista!$A3486,0)</f>
        <v>3.4696732053378621</v>
      </c>
      <c r="L3486">
        <f>+HLOOKUP(VLOOKUP($B3486,$Q$2:$R$42,2,0),Morosidad_control!$D$4:$AY$101,base_minorista!$A3486,0)</f>
        <v>3.8139467701777097</v>
      </c>
      <c r="M3486">
        <f ca="1">+OFFSET(Capital_2!$D$2,base_minorista!A3486,0)</f>
        <v>3.1750048296191844</v>
      </c>
      <c r="N3486">
        <f>+HLOOKUP(VLOOKUP($B3486,$Q$2:$R$42,2,0),costo_laboral!$E$2:$AZ$99,base_minorista!$A3486,0)</f>
        <v>20.257841979132575</v>
      </c>
      <c r="O3486">
        <f>+HLOOKUP(VLOOKUP($B3486,$Q$2:$R$42,2,0),Participacion2!$D$2:$AO$99,base_minorista!$A3486,0)</f>
        <v>0.281995590578906</v>
      </c>
    </row>
    <row r="3487" spans="1:15" ht="16.5" x14ac:dyDescent="0.3">
      <c r="A3487">
        <v>89</v>
      </c>
      <c r="B3487">
        <v>37</v>
      </c>
      <c r="C3487">
        <v>88</v>
      </c>
      <c r="D3487" s="3">
        <v>43555</v>
      </c>
      <c r="E3487" s="33">
        <v>19</v>
      </c>
      <c r="F3487">
        <v>2</v>
      </c>
      <c r="G3487">
        <f>+HLOOKUP(VLOOKUP($B3487,$Q$2:$R$42,2,0),costos_sf!$D$2:$AY$99,base_minorista!$A3487,0)</f>
        <v>37343427.911508515</v>
      </c>
      <c r="H3487">
        <f>+HLOOKUP(VLOOKUP($B3487,$Q$2:$R$42,2,0),creditos_sf!$D$2:$AY$99,base_minorista!$A3487,0)</f>
        <v>85965580.490256295</v>
      </c>
      <c r="I3487">
        <f>+HLOOKUP(VLOOKUP($B3487,$Q$2:$R$42,2,0),creditos_sf!$D$103:$AY$200,base_minorista!$A3487,0)</f>
        <v>28296273.329454962</v>
      </c>
      <c r="J3487">
        <f>+HLOOKUP(VLOOKUP($B3487,$Q$2:$R$42,2,0),Costo_fondeo!$D$3:$AY$100,base_minorista!$A3487,0)</f>
        <v>9.2896725589372267</v>
      </c>
      <c r="K3487">
        <f>+HLOOKUP(VLOOKUP($B3487,$Q$2:$R$42,2,0),Costo_provisiones!$D$3:$AY$100,base_minorista!$A3487,0)</f>
        <v>3.5145867456572186</v>
      </c>
      <c r="L3487">
        <f>+HLOOKUP(VLOOKUP($B3487,$Q$2:$R$42,2,0),Morosidad_control!$D$4:$AY$101,base_minorista!$A3487,0)</f>
        <v>3.5504728940034451</v>
      </c>
      <c r="M3487">
        <f ca="1">+OFFSET(Capital_2!$D$2,base_minorista!A3487,0)</f>
        <v>3.2070490236396596</v>
      </c>
      <c r="N3487">
        <f>+HLOOKUP(VLOOKUP($B3487,$Q$2:$R$42,2,0),costo_laboral!$E$2:$AZ$99,base_minorista!$A3487,0)</f>
        <v>20.246223676047908</v>
      </c>
      <c r="O3487">
        <f>+HLOOKUP(VLOOKUP($B3487,$Q$2:$R$42,2,0),Participacion2!$D$2:$AO$99,base_minorista!$A3487,0)</f>
        <v>0.28323403292756499</v>
      </c>
    </row>
    <row r="3488" spans="1:15" ht="16.5" x14ac:dyDescent="0.3">
      <c r="A3488">
        <v>90</v>
      </c>
      <c r="B3488">
        <v>37</v>
      </c>
      <c r="C3488">
        <v>89</v>
      </c>
      <c r="D3488" s="3">
        <v>43585</v>
      </c>
      <c r="E3488" s="33">
        <v>19</v>
      </c>
      <c r="F3488">
        <v>2</v>
      </c>
      <c r="G3488">
        <f>+HLOOKUP(VLOOKUP($B3488,$Q$2:$R$42,2,0),costos_sf!$D$2:$AY$99,base_minorista!$A3488,0)</f>
        <v>37513098.374971531</v>
      </c>
      <c r="H3488">
        <f>+HLOOKUP(VLOOKUP($B3488,$Q$2:$R$42,2,0),creditos_sf!$D$2:$AY$99,base_minorista!$A3488,0)</f>
        <v>85694262.945251599</v>
      </c>
      <c r="I3488">
        <f>+HLOOKUP(VLOOKUP($B3488,$Q$2:$R$42,2,0),creditos_sf!$D$103:$AY$200,base_minorista!$A3488,0)</f>
        <v>28219935.955653425</v>
      </c>
      <c r="J3488">
        <f>+HLOOKUP(VLOOKUP($B3488,$Q$2:$R$42,2,0),Costo_fondeo!$D$3:$AY$100,base_minorista!$A3488,0)</f>
        <v>9.2585844651967939</v>
      </c>
      <c r="K3488">
        <f>+HLOOKUP(VLOOKUP($B3488,$Q$2:$R$42,2,0),Costo_provisiones!$D$3:$AY$100,base_minorista!$A3488,0)</f>
        <v>3.5342804212582597</v>
      </c>
      <c r="L3488">
        <f>+HLOOKUP(VLOOKUP($B3488,$Q$2:$R$42,2,0),Morosidad_control!$D$4:$AY$101,base_minorista!$A3488,0)</f>
        <v>3.759531350411415</v>
      </c>
      <c r="M3488">
        <f ca="1">+OFFSET(Capital_2!$D$2,base_minorista!A3488,0)</f>
        <v>3.2607827391957867</v>
      </c>
      <c r="N3488">
        <f>+HLOOKUP(VLOOKUP($B3488,$Q$2:$R$42,2,0),costo_laboral!$E$2:$AZ$99,base_minorista!$A3488,0)</f>
        <v>20.217534915144217</v>
      </c>
      <c r="O3488">
        <f>+HLOOKUP(VLOOKUP($B3488,$Q$2:$R$42,2,0),Participacion2!$D$2:$AO$99,base_minorista!$A3488,0)</f>
        <v>0.28328187131542099</v>
      </c>
    </row>
    <row r="3489" spans="1:15" ht="16.5" x14ac:dyDescent="0.3">
      <c r="A3489">
        <v>91</v>
      </c>
      <c r="B3489">
        <v>37</v>
      </c>
      <c r="C3489">
        <v>90</v>
      </c>
      <c r="D3489" s="3">
        <v>43616</v>
      </c>
      <c r="E3489" s="33">
        <v>19</v>
      </c>
      <c r="F3489">
        <v>2</v>
      </c>
      <c r="G3489">
        <f>+HLOOKUP(VLOOKUP($B3489,$Q$2:$R$42,2,0),costos_sf!$D$2:$AY$99,base_minorista!$A3489,0)</f>
        <v>37702608.972461052</v>
      </c>
      <c r="H3489">
        <f>+HLOOKUP(VLOOKUP($B3489,$Q$2:$R$42,2,0),creditos_sf!$D$2:$AY$99,base_minorista!$A3489,0)</f>
        <v>85994569.430415094</v>
      </c>
      <c r="I3489">
        <f>+HLOOKUP(VLOOKUP($B3489,$Q$2:$R$42,2,0),creditos_sf!$D$103:$AY$200,base_minorista!$A3489,0)</f>
        <v>28371128.533986099</v>
      </c>
      <c r="J3489">
        <f>+HLOOKUP(VLOOKUP($B3489,$Q$2:$R$42,2,0),Costo_fondeo!$D$3:$AY$100,base_minorista!$A3489,0)</f>
        <v>9.2010316361203586</v>
      </c>
      <c r="K3489">
        <f>+HLOOKUP(VLOOKUP($B3489,$Q$2:$R$42,2,0),Costo_provisiones!$D$3:$AY$100,base_minorista!$A3489,0)</f>
        <v>3.5098003904852653</v>
      </c>
      <c r="L3489">
        <f>+HLOOKUP(VLOOKUP($B3489,$Q$2:$R$42,2,0),Morosidad_control!$D$4:$AY$101,base_minorista!$A3489,0)</f>
        <v>3.9694007819784769</v>
      </c>
      <c r="M3489">
        <f ca="1">+OFFSET(Capital_2!$D$2,base_minorista!A3489,0)</f>
        <v>3.2822741119614118</v>
      </c>
      <c r="N3489">
        <f>+HLOOKUP(VLOOKUP($B3489,$Q$2:$R$42,2,0),costo_laboral!$E$2:$AZ$99,base_minorista!$A3489,0)</f>
        <v>20.250424339840162</v>
      </c>
      <c r="O3489">
        <f>+HLOOKUP(VLOOKUP($B3489,$Q$2:$R$42,2,0),Participacion2!$D$2:$AO$99,base_minorista!$A3489,0)</f>
        <v>0.28364655442476799</v>
      </c>
    </row>
    <row r="3490" spans="1:15" ht="16.5" x14ac:dyDescent="0.3">
      <c r="A3490">
        <v>92</v>
      </c>
      <c r="B3490">
        <v>37</v>
      </c>
      <c r="C3490">
        <v>91</v>
      </c>
      <c r="D3490" s="3">
        <v>43646</v>
      </c>
      <c r="E3490" s="33">
        <v>19</v>
      </c>
      <c r="F3490">
        <v>2</v>
      </c>
      <c r="G3490">
        <f>+HLOOKUP(VLOOKUP($B3490,$Q$2:$R$42,2,0),costos_sf!$D$2:$AY$99,base_minorista!$A3490,0)</f>
        <v>38092657.235879406</v>
      </c>
      <c r="H3490">
        <f>+HLOOKUP(VLOOKUP($B3490,$Q$2:$R$42,2,0),creditos_sf!$D$2:$AY$99,base_minorista!$A3490,0)</f>
        <v>86857398.527371407</v>
      </c>
      <c r="I3490">
        <f>+HLOOKUP(VLOOKUP($B3490,$Q$2:$R$42,2,0),creditos_sf!$D$103:$AY$200,base_minorista!$A3490,0)</f>
        <v>27924152.55541582</v>
      </c>
      <c r="J3490">
        <f>+HLOOKUP(VLOOKUP($B3490,$Q$2:$R$42,2,0),Costo_fondeo!$D$3:$AY$100,base_minorista!$A3490,0)</f>
        <v>9.1760018603568394</v>
      </c>
      <c r="K3490">
        <f>+HLOOKUP(VLOOKUP($B3490,$Q$2:$R$42,2,0),Costo_provisiones!$D$3:$AY$100,base_minorista!$A3490,0)</f>
        <v>3.5562448079612632</v>
      </c>
      <c r="L3490">
        <f>+HLOOKUP(VLOOKUP($B3490,$Q$2:$R$42,2,0),Morosidad_control!$D$4:$AY$101,base_minorista!$A3490,0)</f>
        <v>3.6861215826715914</v>
      </c>
      <c r="M3490">
        <f ca="1">+OFFSET(Capital_2!$D$2,base_minorista!A3490,0)</f>
        <v>3.3170358226156935</v>
      </c>
      <c r="N3490">
        <f>+HLOOKUP(VLOOKUP($B3490,$Q$2:$R$42,2,0),costo_laboral!$E$2:$AZ$99,base_minorista!$A3490,0)</f>
        <v>20.513323024644386</v>
      </c>
      <c r="O3490">
        <f>+HLOOKUP(VLOOKUP($B3490,$Q$2:$R$42,2,0),Participacion2!$D$2:$AO$99,base_minorista!$A3490,0)</f>
        <v>0.28470425920651599</v>
      </c>
    </row>
    <row r="3491" spans="1:15" ht="16.5" x14ac:dyDescent="0.3">
      <c r="A3491">
        <v>93</v>
      </c>
      <c r="B3491">
        <v>37</v>
      </c>
      <c r="C3491">
        <v>92</v>
      </c>
      <c r="D3491" s="3">
        <v>43677</v>
      </c>
      <c r="E3491" s="33">
        <v>19</v>
      </c>
      <c r="F3491">
        <v>2</v>
      </c>
      <c r="G3491">
        <f>+HLOOKUP(VLOOKUP($B3491,$Q$2:$R$42,2,0),costos_sf!$D$2:$AY$99,base_minorista!$A3491,0)</f>
        <v>38397447.683938675</v>
      </c>
      <c r="H3491">
        <f>+HLOOKUP(VLOOKUP($B3491,$Q$2:$R$42,2,0),creditos_sf!$D$2:$AY$99,base_minorista!$A3491,0)</f>
        <v>87931210.879923403</v>
      </c>
      <c r="I3491">
        <f>+HLOOKUP(VLOOKUP($B3491,$Q$2:$R$42,2,0),creditos_sf!$D$103:$AY$200,base_minorista!$A3491,0)</f>
        <v>28059088.721637808</v>
      </c>
      <c r="J3491">
        <f>+HLOOKUP(VLOOKUP($B3491,$Q$2:$R$42,2,0),Costo_fondeo!$D$3:$AY$100,base_minorista!$A3491,0)</f>
        <v>9.1513461441057515</v>
      </c>
      <c r="K3491">
        <f>+HLOOKUP(VLOOKUP($B3491,$Q$2:$R$42,2,0),Costo_provisiones!$D$3:$AY$100,base_minorista!$A3491,0)</f>
        <v>3.5826977451682542</v>
      </c>
      <c r="L3491">
        <f>+HLOOKUP(VLOOKUP($B3491,$Q$2:$R$42,2,0),Morosidad_control!$D$4:$AY$101,base_minorista!$A3491,0)</f>
        <v>3.8628012874175095</v>
      </c>
      <c r="M3491">
        <f ca="1">+OFFSET(Capital_2!$D$2,base_minorista!A3491,0)</f>
        <v>3.3472847310217735</v>
      </c>
      <c r="N3491">
        <f>+HLOOKUP(VLOOKUP($B3491,$Q$2:$R$42,2,0),costo_laboral!$E$2:$AZ$99,base_minorista!$A3491,0)</f>
        <v>20.602251437924636</v>
      </c>
      <c r="O3491">
        <f>+HLOOKUP(VLOOKUP($B3491,$Q$2:$R$42,2,0),Participacion2!$D$2:$AO$99,base_minorista!$A3491,0)</f>
        <v>0.28617038281197898</v>
      </c>
    </row>
    <row r="3492" spans="1:15" ht="16.5" x14ac:dyDescent="0.3">
      <c r="A3492">
        <v>94</v>
      </c>
      <c r="B3492">
        <v>37</v>
      </c>
      <c r="C3492">
        <v>93</v>
      </c>
      <c r="D3492" s="3">
        <v>43708</v>
      </c>
      <c r="E3492" s="33">
        <v>19</v>
      </c>
      <c r="F3492">
        <v>2</v>
      </c>
      <c r="G3492">
        <f>+HLOOKUP(VLOOKUP($B3492,$Q$2:$R$42,2,0),costos_sf!$D$2:$AY$99,base_minorista!$A3492,0)</f>
        <v>38647975.970678441</v>
      </c>
      <c r="H3492">
        <f>+HLOOKUP(VLOOKUP($B3492,$Q$2:$R$42,2,0),creditos_sf!$D$2:$AY$99,base_minorista!$A3492,0)</f>
        <v>88462087.207662299</v>
      </c>
      <c r="I3492">
        <f>+HLOOKUP(VLOOKUP($B3492,$Q$2:$R$42,2,0),creditos_sf!$D$103:$AY$200,base_minorista!$A3492,0)</f>
        <v>28646311.410598107</v>
      </c>
      <c r="J3492">
        <f>+HLOOKUP(VLOOKUP($B3492,$Q$2:$R$42,2,0),Costo_fondeo!$D$3:$AY$100,base_minorista!$A3492,0)</f>
        <v>9.1408920128338416</v>
      </c>
      <c r="K3492">
        <f>+HLOOKUP(VLOOKUP($B3492,$Q$2:$R$42,2,0),Costo_provisiones!$D$3:$AY$100,base_minorista!$A3492,0)</f>
        <v>3.6475224832375188</v>
      </c>
      <c r="L3492">
        <f>+HLOOKUP(VLOOKUP($B3492,$Q$2:$R$42,2,0),Morosidad_control!$D$4:$AY$101,base_minorista!$A3492,0)</f>
        <v>4.1247780559356961</v>
      </c>
      <c r="M3492">
        <f ca="1">+OFFSET(Capital_2!$D$2,base_minorista!A3492,0)</f>
        <v>3.3701430151037046</v>
      </c>
      <c r="N3492">
        <f>+HLOOKUP(VLOOKUP($B3492,$Q$2:$R$42,2,0),costo_laboral!$E$2:$AZ$99,base_minorista!$A3492,0)</f>
        <v>20.582566938529396</v>
      </c>
      <c r="O3492">
        <f>+HLOOKUP(VLOOKUP($B3492,$Q$2:$R$42,2,0),Participacion2!$D$2:$AO$99,base_minorista!$A3492,0)</f>
        <v>0.28618227319950001</v>
      </c>
    </row>
    <row r="3493" spans="1:15" ht="16.5" x14ac:dyDescent="0.3">
      <c r="A3493">
        <v>95</v>
      </c>
      <c r="B3493">
        <v>37</v>
      </c>
      <c r="C3493">
        <v>94</v>
      </c>
      <c r="D3493" s="3">
        <v>43738</v>
      </c>
      <c r="E3493" s="33">
        <v>19</v>
      </c>
      <c r="F3493">
        <v>2</v>
      </c>
      <c r="G3493">
        <f>+HLOOKUP(VLOOKUP($B3493,$Q$2:$R$42,2,0),costos_sf!$D$2:$AY$99,base_minorista!$A3493,0)</f>
        <v>38869806.144668043</v>
      </c>
      <c r="H3493">
        <f>+HLOOKUP(VLOOKUP($B3493,$Q$2:$R$42,2,0),creditos_sf!$D$2:$AY$99,base_minorista!$A3493,0)</f>
        <v>89269521.667314798</v>
      </c>
      <c r="I3493">
        <f>+HLOOKUP(VLOOKUP($B3493,$Q$2:$R$42,2,0),creditos_sf!$D$103:$AY$200,base_minorista!$A3493,0)</f>
        <v>29004475.299160216</v>
      </c>
      <c r="J3493">
        <f>+HLOOKUP(VLOOKUP($B3493,$Q$2:$R$42,2,0),Costo_fondeo!$D$3:$AY$100,base_minorista!$A3493,0)</f>
        <v>9.0247639929986878</v>
      </c>
      <c r="K3493">
        <f>+HLOOKUP(VLOOKUP($B3493,$Q$2:$R$42,2,0),Costo_provisiones!$D$3:$AY$100,base_minorista!$A3493,0)</f>
        <v>3.7171854726687705</v>
      </c>
      <c r="L3493">
        <f>+HLOOKUP(VLOOKUP($B3493,$Q$2:$R$42,2,0),Morosidad_control!$D$4:$AY$101,base_minorista!$A3493,0)</f>
        <v>3.8983283832588715</v>
      </c>
      <c r="M3493">
        <f ca="1">+OFFSET(Capital_2!$D$2,base_minorista!A3493,0)</f>
        <v>3.3849357024511626</v>
      </c>
      <c r="N3493">
        <f>+HLOOKUP(VLOOKUP($B3493,$Q$2:$R$42,2,0),costo_laboral!$E$2:$AZ$99,base_minorista!$A3493,0)</f>
        <v>20.711638710031622</v>
      </c>
      <c r="O3493">
        <f>+HLOOKUP(VLOOKUP($B3493,$Q$2:$R$42,2,0),Participacion2!$D$2:$AO$99,base_minorista!$A3493,0)</f>
        <v>0.28761168221532901</v>
      </c>
    </row>
    <row r="3494" spans="1:15" ht="16.5" x14ac:dyDescent="0.3">
      <c r="A3494">
        <v>96</v>
      </c>
      <c r="B3494">
        <v>37</v>
      </c>
      <c r="C3494">
        <v>95</v>
      </c>
      <c r="D3494" s="3">
        <v>43769</v>
      </c>
      <c r="E3494" s="33">
        <v>19</v>
      </c>
      <c r="F3494">
        <v>2</v>
      </c>
      <c r="G3494">
        <f>+HLOOKUP(VLOOKUP($B3494,$Q$2:$R$42,2,0),costos_sf!$D$2:$AY$99,base_minorista!$A3494,0)</f>
        <v>39124163.11599768</v>
      </c>
      <c r="H3494">
        <f>+HLOOKUP(VLOOKUP($B3494,$Q$2:$R$42,2,0),creditos_sf!$D$2:$AY$99,base_minorista!$A3494,0)</f>
        <v>89948746.703602299</v>
      </c>
      <c r="I3494">
        <f>+HLOOKUP(VLOOKUP($B3494,$Q$2:$R$42,2,0),creditos_sf!$D$103:$AY$200,base_minorista!$A3494,0)</f>
        <v>29441370.365720555</v>
      </c>
      <c r="J3494">
        <f>+HLOOKUP(VLOOKUP($B3494,$Q$2:$R$42,2,0),Costo_fondeo!$D$3:$AY$100,base_minorista!$A3494,0)</f>
        <v>8.9657923529342511</v>
      </c>
      <c r="K3494">
        <f>+HLOOKUP(VLOOKUP($B3494,$Q$2:$R$42,2,0),Costo_provisiones!$D$3:$AY$100,base_minorista!$A3494,0)</f>
        <v>3.7413515008068576</v>
      </c>
      <c r="L3494">
        <f>+HLOOKUP(VLOOKUP($B3494,$Q$2:$R$42,2,0),Morosidad_control!$D$4:$AY$101,base_minorista!$A3494,0)</f>
        <v>4.084164323262387</v>
      </c>
      <c r="M3494">
        <f ca="1">+OFFSET(Capital_2!$D$2,base_minorista!A3494,0)</f>
        <v>3.4123935475815319</v>
      </c>
      <c r="N3494">
        <f>+HLOOKUP(VLOOKUP($B3494,$Q$2:$R$42,2,0),costo_laboral!$E$2:$AZ$99,base_minorista!$A3494,0)</f>
        <v>20.661509365811501</v>
      </c>
      <c r="O3494">
        <f>+HLOOKUP(VLOOKUP($B3494,$Q$2:$R$42,2,0),Participacion2!$D$2:$AO$99,base_minorista!$A3494,0)</f>
        <v>0.28819585892316402</v>
      </c>
    </row>
    <row r="3495" spans="1:15" ht="16.5" x14ac:dyDescent="0.3">
      <c r="A3495">
        <v>97</v>
      </c>
      <c r="B3495">
        <v>37</v>
      </c>
      <c r="C3495">
        <v>96</v>
      </c>
      <c r="D3495" s="3">
        <v>43799</v>
      </c>
      <c r="E3495" s="33">
        <v>19</v>
      </c>
      <c r="F3495">
        <v>2</v>
      </c>
      <c r="G3495">
        <f>+HLOOKUP(VLOOKUP($B3495,$Q$2:$R$42,2,0),costos_sf!$D$2:$AY$99,base_minorista!$A3495,0)</f>
        <v>39394722.727628872</v>
      </c>
      <c r="H3495">
        <f>+HLOOKUP(VLOOKUP($B3495,$Q$2:$R$42,2,0),creditos_sf!$D$2:$AY$99,base_minorista!$A3495,0)</f>
        <v>90787584.054927006</v>
      </c>
      <c r="I3495">
        <f>+HLOOKUP(VLOOKUP($B3495,$Q$2:$R$42,2,0),creditos_sf!$D$103:$AY$200,base_minorista!$A3495,0)</f>
        <v>29864173.001058232</v>
      </c>
      <c r="J3495">
        <f>+HLOOKUP(VLOOKUP($B3495,$Q$2:$R$42,2,0),Costo_fondeo!$D$3:$AY$100,base_minorista!$A3495,0)</f>
        <v>8.9154942651619127</v>
      </c>
      <c r="K3495">
        <f>+HLOOKUP(VLOOKUP($B3495,$Q$2:$R$42,2,0),Costo_provisiones!$D$3:$AY$100,base_minorista!$A3495,0)</f>
        <v>3.7721493300178155</v>
      </c>
      <c r="L3495">
        <f>+HLOOKUP(VLOOKUP($B3495,$Q$2:$R$42,2,0),Morosidad_control!$D$4:$AY$101,base_minorista!$A3495,0)</f>
        <v>4.2322914310926167</v>
      </c>
      <c r="M3495">
        <f ca="1">+OFFSET(Capital_2!$D$2,base_minorista!A3495,0)</f>
        <v>3.3960163093664169</v>
      </c>
      <c r="N3495">
        <f>+HLOOKUP(VLOOKUP($B3495,$Q$2:$R$42,2,0),costo_laboral!$E$2:$AZ$99,base_minorista!$A3495,0)</f>
        <v>20.408160256030484</v>
      </c>
      <c r="O3495">
        <f>+HLOOKUP(VLOOKUP($B3495,$Q$2:$R$42,2,0),Participacion2!$D$2:$AO$99,base_minorista!$A3495,0)</f>
        <v>0.289528934294152</v>
      </c>
    </row>
    <row r="3496" spans="1:15" ht="16.5" x14ac:dyDescent="0.3">
      <c r="A3496">
        <v>98</v>
      </c>
      <c r="B3496">
        <v>37</v>
      </c>
      <c r="C3496">
        <v>97</v>
      </c>
      <c r="D3496" s="3">
        <v>43830</v>
      </c>
      <c r="E3496" s="33">
        <v>19</v>
      </c>
      <c r="F3496">
        <v>2</v>
      </c>
      <c r="G3496">
        <f>+HLOOKUP(VLOOKUP($B3496,$Q$2:$R$42,2,0),costos_sf!$D$2:$AY$99,base_minorista!$A3496,0)</f>
        <v>39590576.693793587</v>
      </c>
      <c r="H3496">
        <f>+HLOOKUP(VLOOKUP($B3496,$Q$2:$R$42,2,0),creditos_sf!$D$2:$AY$99,base_minorista!$A3496,0)</f>
        <v>91464470.627137601</v>
      </c>
      <c r="I3496">
        <f>+HLOOKUP(VLOOKUP($B3496,$Q$2:$R$42,2,0),creditos_sf!$D$103:$AY$200,base_minorista!$A3496,0)</f>
        <v>29776075.872335676</v>
      </c>
      <c r="J3496">
        <f>+HLOOKUP(VLOOKUP($B3496,$Q$2:$R$42,2,0),Costo_fondeo!$D$3:$AY$100,base_minorista!$A3496,0)</f>
        <v>8.9003516426253029</v>
      </c>
      <c r="K3496">
        <f>+HLOOKUP(VLOOKUP($B3496,$Q$2:$R$42,2,0),Costo_provisiones!$D$3:$AY$100,base_minorista!$A3496,0)</f>
        <v>3.5836387027667027</v>
      </c>
      <c r="L3496">
        <f>+HLOOKUP(VLOOKUP($B3496,$Q$2:$R$42,2,0),Morosidad_control!$D$4:$AY$101,base_minorista!$A3496,0)</f>
        <v>3.7929881476988272</v>
      </c>
      <c r="M3496">
        <f ca="1">+OFFSET(Capital_2!$D$2,base_minorista!A3496,0)</f>
        <v>3.3787771447242938</v>
      </c>
      <c r="N3496">
        <f>+HLOOKUP(VLOOKUP($B3496,$Q$2:$R$42,2,0),costo_laboral!$E$2:$AZ$99,base_minorista!$A3496,0)</f>
        <v>20.676300549294673</v>
      </c>
      <c r="O3496">
        <f>+HLOOKUP(VLOOKUP($B3496,$Q$2:$R$42,2,0),Participacion2!$D$2:$AO$99,base_minorista!$A3496,0)</f>
        <v>0.29013411720418097</v>
      </c>
    </row>
    <row r="3497" spans="1:15" ht="16.5" x14ac:dyDescent="0.3">
      <c r="A3497">
        <v>2</v>
      </c>
      <c r="B3497">
        <v>38</v>
      </c>
      <c r="C3497">
        <v>1</v>
      </c>
      <c r="D3497" s="3">
        <v>40908</v>
      </c>
      <c r="E3497" s="33">
        <v>11</v>
      </c>
      <c r="F3497">
        <v>2</v>
      </c>
      <c r="G3497">
        <f>+HLOOKUP(VLOOKUP($B3497,$Q$2:$R$42,2,0),costos_sf!$D$2:$AY$99,base_minorista!$A3497,0)</f>
        <v>72838745.441284552</v>
      </c>
      <c r="H3497">
        <f>+HLOOKUP(VLOOKUP($B3497,$Q$2:$R$42,2,0),creditos_sf!$D$2:$AY$99,base_minorista!$A3497,0)</f>
        <v>127682470.06763999</v>
      </c>
      <c r="I3497">
        <f>+HLOOKUP(VLOOKUP($B3497,$Q$2:$R$42,2,0),creditos_sf!$D$103:$AY$200,base_minorista!$A3497,0)</f>
        <v>89815071.351834714</v>
      </c>
      <c r="J3497">
        <f>+HLOOKUP(VLOOKUP($B3497,$Q$2:$R$42,2,0),Costo_fondeo!$D$3:$AY$100,base_minorista!$A3497,0)</f>
        <v>8.980731512254625</v>
      </c>
      <c r="K3497">
        <f>+HLOOKUP(VLOOKUP($B3497,$Q$2:$R$42,2,0),Costo_provisiones!$D$3:$AY$100,base_minorista!$A3497,0)</f>
        <v>11.7033413650177</v>
      </c>
      <c r="L3497">
        <f>+HLOOKUP(VLOOKUP($B3497,$Q$2:$R$42,2,0),Morosidad_control!$D$4:$AY$101,base_minorista!$A3497,0)</f>
        <v>7.8806766624802504</v>
      </c>
      <c r="M3497">
        <f ca="1">+OFFSET(Capital_2!$D$2,base_minorista!A3497,0)</f>
        <v>3.518992143247762</v>
      </c>
      <c r="N3497">
        <f>+HLOOKUP(VLOOKUP($B3497,$Q$2:$R$42,2,0),costo_laboral!$E$2:$AZ$99,base_minorista!$A3497,0)</f>
        <v>11.4211397120722</v>
      </c>
      <c r="O3497">
        <f>+HLOOKUP(VLOOKUP($B3497,$Q$2:$R$42,2,0),Participacion2!$D$2:$AO$99,base_minorista!$A3497,0)</f>
        <v>0.51846874820002598</v>
      </c>
    </row>
    <row r="3498" spans="1:15" ht="16.5" x14ac:dyDescent="0.3">
      <c r="A3498">
        <v>3</v>
      </c>
      <c r="B3498">
        <v>38</v>
      </c>
      <c r="C3498">
        <v>2</v>
      </c>
      <c r="D3498" s="3">
        <v>40939</v>
      </c>
      <c r="E3498" s="33">
        <v>12</v>
      </c>
      <c r="F3498">
        <v>2</v>
      </c>
      <c r="G3498">
        <f>+HLOOKUP(VLOOKUP($B3498,$Q$2:$R$42,2,0),costos_sf!$D$2:$AY$99,base_minorista!$A3498,0)</f>
        <v>73252147.157559484</v>
      </c>
      <c r="H3498">
        <f>+HLOOKUP(VLOOKUP($B3498,$Q$2:$R$42,2,0),creditos_sf!$D$2:$AY$99,base_minorista!$A3498,0)</f>
        <v>125478072.56405</v>
      </c>
      <c r="I3498">
        <f>+HLOOKUP(VLOOKUP($B3498,$Q$2:$R$42,2,0),creditos_sf!$D$103:$AY$200,base_minorista!$A3498,0)</f>
        <v>89437357.974592045</v>
      </c>
      <c r="J3498">
        <f>+HLOOKUP(VLOOKUP($B3498,$Q$2:$R$42,2,0),Costo_fondeo!$D$3:$AY$100,base_minorista!$A3498,0)</f>
        <v>8.9291822943912305</v>
      </c>
      <c r="K3498">
        <f>+HLOOKUP(VLOOKUP($B3498,$Q$2:$R$42,2,0),Costo_provisiones!$D$3:$AY$100,base_minorista!$A3498,0)</f>
        <v>12.483838132843401</v>
      </c>
      <c r="L3498">
        <f>+HLOOKUP(VLOOKUP($B3498,$Q$2:$R$42,2,0),Morosidad_control!$D$4:$AY$101,base_minorista!$A3498,0)</f>
        <v>7.5559407765990407</v>
      </c>
      <c r="M3498">
        <f ca="1">+OFFSET(Capital_2!$D$2,base_minorista!A3498,0)</f>
        <v>3.5649149268123814</v>
      </c>
      <c r="N3498">
        <f>+HLOOKUP(VLOOKUP($B3498,$Q$2:$R$42,2,0),costo_laboral!$E$2:$AZ$99,base_minorista!$A3498,0)</f>
        <v>11.4370338233647</v>
      </c>
      <c r="O3498">
        <f>+HLOOKUP(VLOOKUP($B3498,$Q$2:$R$42,2,0),Participacion2!$D$2:$AO$99,base_minorista!$A3498,0)</f>
        <v>0.50858018861704202</v>
      </c>
    </row>
    <row r="3499" spans="1:15" ht="16.5" x14ac:dyDescent="0.3">
      <c r="A3499">
        <v>4</v>
      </c>
      <c r="B3499">
        <v>38</v>
      </c>
      <c r="C3499">
        <v>3</v>
      </c>
      <c r="D3499" s="3">
        <v>40968</v>
      </c>
      <c r="E3499" s="33">
        <v>12</v>
      </c>
      <c r="F3499">
        <v>2</v>
      </c>
      <c r="G3499">
        <f>+HLOOKUP(VLOOKUP($B3499,$Q$2:$R$42,2,0),costos_sf!$D$2:$AY$99,base_minorista!$A3499,0)</f>
        <v>72962190.47708191</v>
      </c>
      <c r="H3499">
        <f>+HLOOKUP(VLOOKUP($B3499,$Q$2:$R$42,2,0),creditos_sf!$D$2:$AY$99,base_minorista!$A3499,0)</f>
        <v>124456394.79727601</v>
      </c>
      <c r="I3499">
        <f>+HLOOKUP(VLOOKUP($B3499,$Q$2:$R$42,2,0),creditos_sf!$D$103:$AY$200,base_minorista!$A3499,0)</f>
        <v>86751428.721498281</v>
      </c>
      <c r="J3499">
        <f>+HLOOKUP(VLOOKUP($B3499,$Q$2:$R$42,2,0),Costo_fondeo!$D$3:$AY$100,base_minorista!$A3499,0)</f>
        <v>9.113784779713118</v>
      </c>
      <c r="K3499">
        <f>+HLOOKUP(VLOOKUP($B3499,$Q$2:$R$42,2,0),Costo_provisiones!$D$3:$AY$100,base_minorista!$A3499,0)</f>
        <v>12.4287907257965</v>
      </c>
      <c r="L3499">
        <f>+HLOOKUP(VLOOKUP($B3499,$Q$2:$R$42,2,0),Morosidad_control!$D$4:$AY$101,base_minorista!$A3499,0)</f>
        <v>7.8150012554713895</v>
      </c>
      <c r="M3499">
        <f ca="1">+OFFSET(Capital_2!$D$2,base_minorista!A3499,0)</f>
        <v>3.6045728554123184</v>
      </c>
      <c r="N3499">
        <f>+HLOOKUP(VLOOKUP($B3499,$Q$2:$R$42,2,0),costo_laboral!$E$2:$AZ$99,base_minorista!$A3499,0)</f>
        <v>11.6672235506039</v>
      </c>
      <c r="O3499">
        <f>+HLOOKUP(VLOOKUP($B3499,$Q$2:$R$42,2,0),Participacion2!$D$2:$AO$99,base_minorista!$A3499,0)</f>
        <v>0.49555344128693601</v>
      </c>
    </row>
    <row r="3500" spans="1:15" ht="16.5" x14ac:dyDescent="0.3">
      <c r="A3500">
        <v>5</v>
      </c>
      <c r="B3500">
        <v>38</v>
      </c>
      <c r="C3500">
        <v>4</v>
      </c>
      <c r="D3500" s="3">
        <v>40999</v>
      </c>
      <c r="E3500" s="33">
        <v>12</v>
      </c>
      <c r="F3500">
        <v>2</v>
      </c>
      <c r="G3500">
        <f>+HLOOKUP(VLOOKUP($B3500,$Q$2:$R$42,2,0),costos_sf!$D$2:$AY$99,base_minorista!$A3500,0)</f>
        <v>72658182.303653404</v>
      </c>
      <c r="H3500">
        <f>+HLOOKUP(VLOOKUP($B3500,$Q$2:$R$42,2,0),creditos_sf!$D$2:$AY$99,base_minorista!$A3500,0)</f>
        <v>122284337.44291399</v>
      </c>
      <c r="I3500">
        <f>+HLOOKUP(VLOOKUP($B3500,$Q$2:$R$42,2,0),creditos_sf!$D$103:$AY$200,base_minorista!$A3500,0)</f>
        <v>88400150.694684654</v>
      </c>
      <c r="J3500">
        <f>+HLOOKUP(VLOOKUP($B3500,$Q$2:$R$42,2,0),Costo_fondeo!$D$3:$AY$100,base_minorista!$A3500,0)</f>
        <v>9.0960203818689909</v>
      </c>
      <c r="K3500">
        <f>+HLOOKUP(VLOOKUP($B3500,$Q$2:$R$42,2,0),Costo_provisiones!$D$3:$AY$100,base_minorista!$A3500,0)</f>
        <v>12.3595953032204</v>
      </c>
      <c r="L3500">
        <f>+HLOOKUP(VLOOKUP($B3500,$Q$2:$R$42,2,0),Morosidad_control!$D$4:$AY$101,base_minorista!$A3500,0)</f>
        <v>7.9128096754213617</v>
      </c>
      <c r="M3500">
        <f ca="1">+OFFSET(Capital_2!$D$2,base_minorista!A3500,0)</f>
        <v>3.6441469759495817</v>
      </c>
      <c r="N3500">
        <f>+HLOOKUP(VLOOKUP($B3500,$Q$2:$R$42,2,0),costo_laboral!$E$2:$AZ$99,base_minorista!$A3500,0)</f>
        <v>11.855992650557599</v>
      </c>
      <c r="O3500">
        <f>+HLOOKUP(VLOOKUP($B3500,$Q$2:$R$42,2,0),Participacion2!$D$2:$AO$99,base_minorista!$A3500,0)</f>
        <v>0.47958771905659497</v>
      </c>
    </row>
    <row r="3501" spans="1:15" ht="16.5" x14ac:dyDescent="0.3">
      <c r="A3501">
        <v>6</v>
      </c>
      <c r="B3501">
        <v>38</v>
      </c>
      <c r="C3501">
        <v>5</v>
      </c>
      <c r="D3501" s="3">
        <v>41029</v>
      </c>
      <c r="E3501" s="33">
        <v>12</v>
      </c>
      <c r="F3501">
        <v>2</v>
      </c>
      <c r="G3501">
        <f>+HLOOKUP(VLOOKUP($B3501,$Q$2:$R$42,2,0),costos_sf!$D$2:$AY$99,base_minorista!$A3501,0)</f>
        <v>71009043.84712857</v>
      </c>
      <c r="H3501">
        <f>+HLOOKUP(VLOOKUP($B3501,$Q$2:$R$42,2,0),creditos_sf!$D$2:$AY$99,base_minorista!$A3501,0)</f>
        <v>120941351.94683701</v>
      </c>
      <c r="I3501">
        <f>+HLOOKUP(VLOOKUP($B3501,$Q$2:$R$42,2,0),creditos_sf!$D$103:$AY$200,base_minorista!$A3501,0)</f>
        <v>88342764.070102453</v>
      </c>
      <c r="J3501">
        <f>+HLOOKUP(VLOOKUP($B3501,$Q$2:$R$42,2,0),Costo_fondeo!$D$3:$AY$100,base_minorista!$A3501,0)</f>
        <v>8.9972395344661766</v>
      </c>
      <c r="K3501">
        <f>+HLOOKUP(VLOOKUP($B3501,$Q$2:$R$42,2,0),Costo_provisiones!$D$3:$AY$100,base_minorista!$A3501,0)</f>
        <v>12.136429695907401</v>
      </c>
      <c r="L3501">
        <f>+HLOOKUP(VLOOKUP($B3501,$Q$2:$R$42,2,0),Morosidad_control!$D$4:$AY$101,base_minorista!$A3501,0)</f>
        <v>8.1850808518879461</v>
      </c>
      <c r="M3501">
        <f ca="1">+OFFSET(Capital_2!$D$2,base_minorista!A3501,0)</f>
        <v>3.6866707606514586</v>
      </c>
      <c r="N3501">
        <f>+HLOOKUP(VLOOKUP($B3501,$Q$2:$R$42,2,0),costo_laboral!$E$2:$AZ$99,base_minorista!$A3501,0)</f>
        <v>11.6562498105712</v>
      </c>
      <c r="O3501">
        <f>+HLOOKUP(VLOOKUP($B3501,$Q$2:$R$42,2,0),Participacion2!$D$2:$AO$99,base_minorista!$A3501,0)</f>
        <v>0.47104310688930601</v>
      </c>
    </row>
    <row r="3502" spans="1:15" ht="16.5" x14ac:dyDescent="0.3">
      <c r="A3502">
        <v>7</v>
      </c>
      <c r="B3502">
        <v>38</v>
      </c>
      <c r="C3502">
        <v>6</v>
      </c>
      <c r="D3502" s="3">
        <v>41060</v>
      </c>
      <c r="E3502" s="33">
        <v>12</v>
      </c>
      <c r="F3502">
        <v>2</v>
      </c>
      <c r="G3502">
        <f>+HLOOKUP(VLOOKUP($B3502,$Q$2:$R$42,2,0),costos_sf!$D$2:$AY$99,base_minorista!$A3502,0)</f>
        <v>71768688.850107074</v>
      </c>
      <c r="H3502">
        <f>+HLOOKUP(VLOOKUP($B3502,$Q$2:$R$42,2,0),creditos_sf!$D$2:$AY$99,base_minorista!$A3502,0)</f>
        <v>121946661.68050699</v>
      </c>
      <c r="I3502">
        <f>+HLOOKUP(VLOOKUP($B3502,$Q$2:$R$42,2,0),creditos_sf!$D$103:$AY$200,base_minorista!$A3502,0)</f>
        <v>87137484.144107282</v>
      </c>
      <c r="J3502">
        <f>+HLOOKUP(VLOOKUP($B3502,$Q$2:$R$42,2,0),Costo_fondeo!$D$3:$AY$100,base_minorista!$A3502,0)</f>
        <v>9.079917228307103</v>
      </c>
      <c r="K3502">
        <f>+HLOOKUP(VLOOKUP($B3502,$Q$2:$R$42,2,0),Costo_provisiones!$D$3:$AY$100,base_minorista!$A3502,0)</f>
        <v>12.031021456702801</v>
      </c>
      <c r="L3502">
        <f>+HLOOKUP(VLOOKUP($B3502,$Q$2:$R$42,2,0),Morosidad_control!$D$4:$AY$101,base_minorista!$A3502,0)</f>
        <v>8.4210621500471241</v>
      </c>
      <c r="M3502">
        <f ca="1">+OFFSET(Capital_2!$D$2,base_minorista!A3502,0)</f>
        <v>3.7432616406065877</v>
      </c>
      <c r="N3502">
        <f>+HLOOKUP(VLOOKUP($B3502,$Q$2:$R$42,2,0),costo_laboral!$E$2:$AZ$99,base_minorista!$A3502,0)</f>
        <v>11.993986278866201</v>
      </c>
      <c r="O3502">
        <f>+HLOOKUP(VLOOKUP($B3502,$Q$2:$R$42,2,0),Participacion2!$D$2:$AO$99,base_minorista!$A3502,0)</f>
        <v>0.46846722175957001</v>
      </c>
    </row>
    <row r="3503" spans="1:15" ht="16.5" x14ac:dyDescent="0.3">
      <c r="A3503">
        <v>8</v>
      </c>
      <c r="B3503">
        <v>38</v>
      </c>
      <c r="C3503">
        <v>7</v>
      </c>
      <c r="D3503" s="3">
        <v>41090</v>
      </c>
      <c r="E3503" s="33">
        <v>12</v>
      </c>
      <c r="F3503">
        <v>2</v>
      </c>
      <c r="G3503">
        <f>+HLOOKUP(VLOOKUP($B3503,$Q$2:$R$42,2,0),costos_sf!$D$2:$AY$99,base_minorista!$A3503,0)</f>
        <v>70544039.488258928</v>
      </c>
      <c r="H3503">
        <f>+HLOOKUP(VLOOKUP($B3503,$Q$2:$R$42,2,0),creditos_sf!$D$2:$AY$99,base_minorista!$A3503,0)</f>
        <v>123324707.600151</v>
      </c>
      <c r="I3503">
        <f>+HLOOKUP(VLOOKUP($B3503,$Q$2:$R$42,2,0),creditos_sf!$D$103:$AY$200,base_minorista!$A3503,0)</f>
        <v>84607367.147433326</v>
      </c>
      <c r="J3503">
        <f>+HLOOKUP(VLOOKUP($B3503,$Q$2:$R$42,2,0),Costo_fondeo!$D$3:$AY$100,base_minorista!$A3503,0)</f>
        <v>8.9414322326637468</v>
      </c>
      <c r="K3503">
        <f>+HLOOKUP(VLOOKUP($B3503,$Q$2:$R$42,2,0),Costo_provisiones!$D$3:$AY$100,base_minorista!$A3503,0)</f>
        <v>11.461690086375</v>
      </c>
      <c r="L3503">
        <f>+HLOOKUP(VLOOKUP($B3503,$Q$2:$R$42,2,0),Morosidad_control!$D$4:$AY$101,base_minorista!$A3503,0)</f>
        <v>8.8013373989950168</v>
      </c>
      <c r="M3503">
        <f ca="1">+OFFSET(Capital_2!$D$2,base_minorista!A3503,0)</f>
        <v>3.7659791083914693</v>
      </c>
      <c r="N3503">
        <f>+HLOOKUP(VLOOKUP($B3503,$Q$2:$R$42,2,0),costo_laboral!$E$2:$AZ$99,base_minorista!$A3503,0)</f>
        <v>11.979584698449701</v>
      </c>
      <c r="O3503">
        <f>+HLOOKUP(VLOOKUP($B3503,$Q$2:$R$42,2,0),Participacion2!$D$2:$AO$99,base_minorista!$A3503,0)</f>
        <v>0.46700472462645998</v>
      </c>
    </row>
    <row r="3504" spans="1:15" ht="16.5" x14ac:dyDescent="0.3">
      <c r="A3504">
        <v>9</v>
      </c>
      <c r="B3504">
        <v>38</v>
      </c>
      <c r="C3504">
        <v>8</v>
      </c>
      <c r="D3504" s="3">
        <v>41121</v>
      </c>
      <c r="E3504" s="33">
        <v>12</v>
      </c>
      <c r="F3504">
        <v>2</v>
      </c>
      <c r="G3504">
        <f>+HLOOKUP(VLOOKUP($B3504,$Q$2:$R$42,2,0),costos_sf!$D$2:$AY$99,base_minorista!$A3504,0)</f>
        <v>69373894.19011265</v>
      </c>
      <c r="H3504">
        <f>+HLOOKUP(VLOOKUP($B3504,$Q$2:$R$42,2,0),creditos_sf!$D$2:$AY$99,base_minorista!$A3504,0)</f>
        <v>123846821.815916</v>
      </c>
      <c r="I3504">
        <f>+HLOOKUP(VLOOKUP($B3504,$Q$2:$R$42,2,0),creditos_sf!$D$103:$AY$200,base_minorista!$A3504,0)</f>
        <v>84455880.10287641</v>
      </c>
      <c r="J3504">
        <f>+HLOOKUP(VLOOKUP($B3504,$Q$2:$R$42,2,0),Costo_fondeo!$D$3:$AY$100,base_minorista!$A3504,0)</f>
        <v>8.8596637924710961</v>
      </c>
      <c r="K3504">
        <f>+HLOOKUP(VLOOKUP($B3504,$Q$2:$R$42,2,0),Costo_provisiones!$D$3:$AY$100,base_minorista!$A3504,0)</f>
        <v>10.756527881536501</v>
      </c>
      <c r="L3504">
        <f>+HLOOKUP(VLOOKUP($B3504,$Q$2:$R$42,2,0),Morosidad_control!$D$4:$AY$101,base_minorista!$A3504,0)</f>
        <v>9.1914282781446328</v>
      </c>
      <c r="M3504">
        <f ca="1">+OFFSET(Capital_2!$D$2,base_minorista!A3504,0)</f>
        <v>3.7900682632030773</v>
      </c>
      <c r="N3504">
        <f>+HLOOKUP(VLOOKUP($B3504,$Q$2:$R$42,2,0),costo_laboral!$E$2:$AZ$99,base_minorista!$A3504,0)</f>
        <v>12.117229780300301</v>
      </c>
      <c r="O3504">
        <f>+HLOOKUP(VLOOKUP($B3504,$Q$2:$R$42,2,0),Participacion2!$D$2:$AO$99,base_minorista!$A3504,0)</f>
        <v>0.463871061144361</v>
      </c>
    </row>
    <row r="3505" spans="1:15" ht="16.5" x14ac:dyDescent="0.3">
      <c r="A3505">
        <v>10</v>
      </c>
      <c r="B3505">
        <v>38</v>
      </c>
      <c r="C3505">
        <v>9</v>
      </c>
      <c r="D3505" s="3">
        <v>41152</v>
      </c>
      <c r="E3505" s="33">
        <v>12</v>
      </c>
      <c r="F3505">
        <v>2</v>
      </c>
      <c r="G3505">
        <f>+HLOOKUP(VLOOKUP($B3505,$Q$2:$R$42,2,0),costos_sf!$D$2:$AY$99,base_minorista!$A3505,0)</f>
        <v>68929916.940585762</v>
      </c>
      <c r="H3505">
        <f>+HLOOKUP(VLOOKUP($B3505,$Q$2:$R$42,2,0),creditos_sf!$D$2:$AY$99,base_minorista!$A3505,0)</f>
        <v>120653860.18351699</v>
      </c>
      <c r="I3505">
        <f>+HLOOKUP(VLOOKUP($B3505,$Q$2:$R$42,2,0),creditos_sf!$D$103:$AY$200,base_minorista!$A3505,0)</f>
        <v>83235769.831857651</v>
      </c>
      <c r="J3505">
        <f>+HLOOKUP(VLOOKUP($B3505,$Q$2:$R$42,2,0),Costo_fondeo!$D$3:$AY$100,base_minorista!$A3505,0)</f>
        <v>8.7929199821704298</v>
      </c>
      <c r="K3505">
        <f>+HLOOKUP(VLOOKUP($B3505,$Q$2:$R$42,2,0),Costo_provisiones!$D$3:$AY$100,base_minorista!$A3505,0)</f>
        <v>10.3610118431833</v>
      </c>
      <c r="L3505">
        <f>+HLOOKUP(VLOOKUP($B3505,$Q$2:$R$42,2,0),Morosidad_control!$D$4:$AY$101,base_minorista!$A3505,0)</f>
        <v>9.7179623596641562</v>
      </c>
      <c r="M3505">
        <f ca="1">+OFFSET(Capital_2!$D$2,base_minorista!A3505,0)</f>
        <v>3.7960315209630844</v>
      </c>
      <c r="N3505">
        <f>+HLOOKUP(VLOOKUP($B3505,$Q$2:$R$42,2,0),costo_laboral!$E$2:$AZ$99,base_minorista!$A3505,0)</f>
        <v>12.525106640807801</v>
      </c>
      <c r="O3505">
        <f>+HLOOKUP(VLOOKUP($B3505,$Q$2:$R$42,2,0),Participacion2!$D$2:$AO$99,base_minorista!$A3505,0)</f>
        <v>0.45214485224587098</v>
      </c>
    </row>
    <row r="3506" spans="1:15" ht="16.5" x14ac:dyDescent="0.3">
      <c r="A3506">
        <v>11</v>
      </c>
      <c r="B3506">
        <v>38</v>
      </c>
      <c r="C3506">
        <v>10</v>
      </c>
      <c r="D3506" s="3">
        <v>41182</v>
      </c>
      <c r="E3506" s="33">
        <v>12</v>
      </c>
      <c r="F3506">
        <v>2</v>
      </c>
      <c r="G3506">
        <f>+HLOOKUP(VLOOKUP($B3506,$Q$2:$R$42,2,0),costos_sf!$D$2:$AY$99,base_minorista!$A3506,0)</f>
        <v>68643106.283552617</v>
      </c>
      <c r="H3506">
        <f>+HLOOKUP(VLOOKUP($B3506,$Q$2:$R$42,2,0),creditos_sf!$D$2:$AY$99,base_minorista!$A3506,0)</f>
        <v>115944907.462688</v>
      </c>
      <c r="I3506">
        <f>+HLOOKUP(VLOOKUP($B3506,$Q$2:$R$42,2,0),creditos_sf!$D$103:$AY$200,base_minorista!$A3506,0)</f>
        <v>82516172.454293206</v>
      </c>
      <c r="J3506">
        <f>+HLOOKUP(VLOOKUP($B3506,$Q$2:$R$42,2,0),Costo_fondeo!$D$3:$AY$100,base_minorista!$A3506,0)</f>
        <v>8.803096390683427</v>
      </c>
      <c r="K3506">
        <f>+HLOOKUP(VLOOKUP($B3506,$Q$2:$R$42,2,0),Costo_provisiones!$D$3:$AY$100,base_minorista!$A3506,0)</f>
        <v>9.9368871254684095</v>
      </c>
      <c r="L3506">
        <f>+HLOOKUP(VLOOKUP($B3506,$Q$2:$R$42,2,0),Morosidad_control!$D$4:$AY$101,base_minorista!$A3506,0)</f>
        <v>9.5470064959802556</v>
      </c>
      <c r="M3506">
        <f ca="1">+OFFSET(Capital_2!$D$2,base_minorista!A3506,0)</f>
        <v>3.7807846214491896</v>
      </c>
      <c r="N3506">
        <f>+HLOOKUP(VLOOKUP($B3506,$Q$2:$R$42,2,0),costo_laboral!$E$2:$AZ$99,base_minorista!$A3506,0)</f>
        <v>12.959057746722101</v>
      </c>
      <c r="O3506">
        <f>+HLOOKUP(VLOOKUP($B3506,$Q$2:$R$42,2,0),Participacion2!$D$2:$AO$99,base_minorista!$A3506,0)</f>
        <v>0.43728264541717599</v>
      </c>
    </row>
    <row r="3507" spans="1:15" ht="16.5" x14ac:dyDescent="0.3">
      <c r="A3507">
        <v>12</v>
      </c>
      <c r="B3507">
        <v>38</v>
      </c>
      <c r="C3507">
        <v>11</v>
      </c>
      <c r="D3507" s="3">
        <v>41213</v>
      </c>
      <c r="E3507" s="33">
        <v>12</v>
      </c>
      <c r="F3507">
        <v>2</v>
      </c>
      <c r="G3507">
        <f>+HLOOKUP(VLOOKUP($B3507,$Q$2:$R$42,2,0),costos_sf!$D$2:$AY$99,base_minorista!$A3507,0)</f>
        <v>68619264.103603125</v>
      </c>
      <c r="H3507">
        <f>+HLOOKUP(VLOOKUP($B3507,$Q$2:$R$42,2,0),creditos_sf!$D$2:$AY$99,base_minorista!$A3507,0)</f>
        <v>117494204.977891</v>
      </c>
      <c r="I3507">
        <f>+HLOOKUP(VLOOKUP($B3507,$Q$2:$R$42,2,0),creditos_sf!$D$103:$AY$200,base_minorista!$A3507,0)</f>
        <v>81718578.79070583</v>
      </c>
      <c r="J3507">
        <f>+HLOOKUP(VLOOKUP($B3507,$Q$2:$R$42,2,0),Costo_fondeo!$D$3:$AY$100,base_minorista!$A3507,0)</f>
        <v>8.8223082735983347</v>
      </c>
      <c r="K3507">
        <f>+HLOOKUP(VLOOKUP($B3507,$Q$2:$R$42,2,0),Costo_provisiones!$D$3:$AY$100,base_minorista!$A3507,0)</f>
        <v>9.7846183484190608</v>
      </c>
      <c r="L3507">
        <f>+HLOOKUP(VLOOKUP($B3507,$Q$2:$R$42,2,0),Morosidad_control!$D$4:$AY$101,base_minorista!$A3507,0)</f>
        <v>9.7826192560943266</v>
      </c>
      <c r="M3507">
        <f ca="1">+OFFSET(Capital_2!$D$2,base_minorista!A3507,0)</f>
        <v>3.7788207097198074</v>
      </c>
      <c r="N3507">
        <f>+HLOOKUP(VLOOKUP($B3507,$Q$2:$R$42,2,0),costo_laboral!$E$2:$AZ$99,base_minorista!$A3507,0)</f>
        <v>12.942527650960701</v>
      </c>
      <c r="O3507">
        <f>+HLOOKUP(VLOOKUP($B3507,$Q$2:$R$42,2,0),Participacion2!$D$2:$AO$99,base_minorista!$A3507,0)</f>
        <v>0.43410635102519002</v>
      </c>
    </row>
    <row r="3508" spans="1:15" ht="16.5" x14ac:dyDescent="0.3">
      <c r="A3508">
        <v>13</v>
      </c>
      <c r="B3508">
        <v>38</v>
      </c>
      <c r="C3508">
        <v>12</v>
      </c>
      <c r="D3508" s="3">
        <v>41243</v>
      </c>
      <c r="E3508" s="33">
        <v>12</v>
      </c>
      <c r="F3508">
        <v>2</v>
      </c>
      <c r="G3508">
        <f>+HLOOKUP(VLOOKUP($B3508,$Q$2:$R$42,2,0),costos_sf!$D$2:$AY$99,base_minorista!$A3508,0)</f>
        <v>67642301.320627779</v>
      </c>
      <c r="H3508">
        <f>+HLOOKUP(VLOOKUP($B3508,$Q$2:$R$42,2,0),creditos_sf!$D$2:$AY$99,base_minorista!$A3508,0)</f>
        <v>118205133.4401</v>
      </c>
      <c r="I3508">
        <f>+HLOOKUP(VLOOKUP($B3508,$Q$2:$R$42,2,0),creditos_sf!$D$103:$AY$200,base_minorista!$A3508,0)</f>
        <v>82234309.17297475</v>
      </c>
      <c r="J3508">
        <f>+HLOOKUP(VLOOKUP($B3508,$Q$2:$R$42,2,0),Costo_fondeo!$D$3:$AY$100,base_minorista!$A3508,0)</f>
        <v>8.7996470359069221</v>
      </c>
      <c r="K3508">
        <f>+HLOOKUP(VLOOKUP($B3508,$Q$2:$R$42,2,0),Costo_provisiones!$D$3:$AY$100,base_minorista!$A3508,0)</f>
        <v>9.7805348358681403</v>
      </c>
      <c r="L3508">
        <f>+HLOOKUP(VLOOKUP($B3508,$Q$2:$R$42,2,0),Morosidad_control!$D$4:$AY$101,base_minorista!$A3508,0)</f>
        <v>10.85700447163449</v>
      </c>
      <c r="M3508">
        <f ca="1">+OFFSET(Capital_2!$D$2,base_minorista!A3508,0)</f>
        <v>3.8090188851336229</v>
      </c>
      <c r="N3508">
        <f>+HLOOKUP(VLOOKUP($B3508,$Q$2:$R$42,2,0),costo_laboral!$E$2:$AZ$99,base_minorista!$A3508,0)</f>
        <v>12.8431977060308</v>
      </c>
      <c r="O3508">
        <f>+HLOOKUP(VLOOKUP($B3508,$Q$2:$R$42,2,0),Participacion2!$D$2:$AO$99,base_minorista!$A3508,0)</f>
        <v>0.434370662599254</v>
      </c>
    </row>
    <row r="3509" spans="1:15" ht="16.5" x14ac:dyDescent="0.3">
      <c r="A3509">
        <v>14</v>
      </c>
      <c r="B3509">
        <v>38</v>
      </c>
      <c r="C3509">
        <v>13</v>
      </c>
      <c r="D3509" s="3">
        <v>41274</v>
      </c>
      <c r="E3509" s="33">
        <v>12</v>
      </c>
      <c r="F3509">
        <v>2</v>
      </c>
      <c r="G3509">
        <f>+HLOOKUP(VLOOKUP($B3509,$Q$2:$R$42,2,0),costos_sf!$D$2:$AY$99,base_minorista!$A3509,0)</f>
        <v>63671002.552143417</v>
      </c>
      <c r="H3509">
        <f>+HLOOKUP(VLOOKUP($B3509,$Q$2:$R$42,2,0),creditos_sf!$D$2:$AY$99,base_minorista!$A3509,0)</f>
        <v>118188649.669148</v>
      </c>
      <c r="I3509">
        <f>+HLOOKUP(VLOOKUP($B3509,$Q$2:$R$42,2,0),creditos_sf!$D$103:$AY$200,base_minorista!$A3509,0)</f>
        <v>80930502.892159462</v>
      </c>
      <c r="J3509">
        <f>+HLOOKUP(VLOOKUP($B3509,$Q$2:$R$42,2,0),Costo_fondeo!$D$3:$AY$100,base_minorista!$A3509,0)</f>
        <v>8.7788846049477804</v>
      </c>
      <c r="K3509">
        <f>+HLOOKUP(VLOOKUP($B3509,$Q$2:$R$42,2,0),Costo_provisiones!$D$3:$AY$100,base_minorista!$A3509,0)</f>
        <v>8.2231294459651298</v>
      </c>
      <c r="L3509">
        <f>+HLOOKUP(VLOOKUP($B3509,$Q$2:$R$42,2,0),Morosidad_control!$D$4:$AY$101,base_minorista!$A3509,0)</f>
        <v>9.9626680931740808</v>
      </c>
      <c r="M3509">
        <f ca="1">+OFFSET(Capital_2!$D$2,base_minorista!A3509,0)</f>
        <v>3.8327018844682854</v>
      </c>
      <c r="N3509">
        <f>+HLOOKUP(VLOOKUP($B3509,$Q$2:$R$42,2,0),costo_laboral!$E$2:$AZ$99,base_minorista!$A3509,0)</f>
        <v>12.8619463724275</v>
      </c>
      <c r="O3509">
        <f>+HLOOKUP(VLOOKUP($B3509,$Q$2:$R$42,2,0),Participacion2!$D$2:$AO$99,base_minorista!$A3509,0)</f>
        <v>0.432716658184848</v>
      </c>
    </row>
    <row r="3510" spans="1:15" ht="16.5" x14ac:dyDescent="0.3">
      <c r="A3510">
        <v>15</v>
      </c>
      <c r="B3510">
        <v>38</v>
      </c>
      <c r="C3510">
        <v>14</v>
      </c>
      <c r="D3510" s="3">
        <v>41305</v>
      </c>
      <c r="E3510" s="33">
        <v>13</v>
      </c>
      <c r="F3510">
        <v>2</v>
      </c>
      <c r="G3510">
        <f>+HLOOKUP(VLOOKUP($B3510,$Q$2:$R$42,2,0),costos_sf!$D$2:$AY$99,base_minorista!$A3510,0)</f>
        <v>60431576.912884191</v>
      </c>
      <c r="H3510">
        <f>+HLOOKUP(VLOOKUP($B3510,$Q$2:$R$42,2,0),creditos_sf!$D$2:$AY$99,base_minorista!$A3510,0)</f>
        <v>117846920.901494</v>
      </c>
      <c r="I3510">
        <f>+HLOOKUP(VLOOKUP($B3510,$Q$2:$R$42,2,0),creditos_sf!$D$103:$AY$200,base_minorista!$A3510,0)</f>
        <v>80352969.367835641</v>
      </c>
      <c r="J3510">
        <f>+HLOOKUP(VLOOKUP($B3510,$Q$2:$R$42,2,0),Costo_fondeo!$D$3:$AY$100,base_minorista!$A3510,0)</f>
        <v>8.6849018306437156</v>
      </c>
      <c r="K3510">
        <f>+HLOOKUP(VLOOKUP($B3510,$Q$2:$R$42,2,0),Costo_provisiones!$D$3:$AY$100,base_minorista!$A3510,0)</f>
        <v>6.99070904488834</v>
      </c>
      <c r="L3510">
        <f>+HLOOKUP(VLOOKUP($B3510,$Q$2:$R$42,2,0),Morosidad_control!$D$4:$AY$101,base_minorista!$A3510,0)</f>
        <v>10.704907756000313</v>
      </c>
      <c r="M3510">
        <f ca="1">+OFFSET(Capital_2!$D$2,base_minorista!A3510,0)</f>
        <v>3.850163299057161</v>
      </c>
      <c r="N3510">
        <f>+HLOOKUP(VLOOKUP($B3510,$Q$2:$R$42,2,0),costo_laboral!$E$2:$AZ$99,base_minorista!$A3510,0)</f>
        <v>12.882876415182601</v>
      </c>
      <c r="O3510">
        <f>+HLOOKUP(VLOOKUP($B3510,$Q$2:$R$42,2,0),Participacion2!$D$2:$AO$99,base_minorista!$A3510,0)</f>
        <v>0.42793982166946898</v>
      </c>
    </row>
    <row r="3511" spans="1:15" ht="16.5" x14ac:dyDescent="0.3">
      <c r="A3511">
        <v>16</v>
      </c>
      <c r="B3511">
        <v>38</v>
      </c>
      <c r="C3511">
        <v>15</v>
      </c>
      <c r="D3511" s="3">
        <v>41333</v>
      </c>
      <c r="E3511" s="33">
        <v>13</v>
      </c>
      <c r="F3511">
        <v>2</v>
      </c>
      <c r="G3511">
        <f>+HLOOKUP(VLOOKUP($B3511,$Q$2:$R$42,2,0),costos_sf!$D$2:$AY$99,base_minorista!$A3511,0)</f>
        <v>59081562.004624158</v>
      </c>
      <c r="H3511">
        <f>+HLOOKUP(VLOOKUP($B3511,$Q$2:$R$42,2,0),creditos_sf!$D$2:$AY$99,base_minorista!$A3511,0)</f>
        <v>117542202.67880499</v>
      </c>
      <c r="I3511">
        <f>+HLOOKUP(VLOOKUP($B3511,$Q$2:$R$42,2,0),creditos_sf!$D$103:$AY$200,base_minorista!$A3511,0)</f>
        <v>80079509.08793214</v>
      </c>
      <c r="J3511">
        <f>+HLOOKUP(VLOOKUP($B3511,$Q$2:$R$42,2,0),Costo_fondeo!$D$3:$AY$100,base_minorista!$A3511,0)</f>
        <v>8.5716487116692548</v>
      </c>
      <c r="K3511">
        <f>+HLOOKUP(VLOOKUP($B3511,$Q$2:$R$42,2,0),Costo_provisiones!$D$3:$AY$100,base_minorista!$A3511,0)</f>
        <v>6.4760090434453996</v>
      </c>
      <c r="L3511">
        <f>+HLOOKUP(VLOOKUP($B3511,$Q$2:$R$42,2,0),Morosidad_control!$D$4:$AY$101,base_minorista!$A3511,0)</f>
        <v>11.27059025641042</v>
      </c>
      <c r="M3511">
        <f ca="1">+OFFSET(Capital_2!$D$2,base_minorista!A3511,0)</f>
        <v>3.8660657399921172</v>
      </c>
      <c r="N3511">
        <f>+HLOOKUP(VLOOKUP($B3511,$Q$2:$R$42,2,0),costo_laboral!$E$2:$AZ$99,base_minorista!$A3511,0)</f>
        <v>12.8068636245013</v>
      </c>
      <c r="O3511">
        <f>+HLOOKUP(VLOOKUP($B3511,$Q$2:$R$42,2,0),Participacion2!$D$2:$AO$99,base_minorista!$A3511,0)</f>
        <v>0.42374843721876898</v>
      </c>
    </row>
    <row r="3512" spans="1:15" ht="16.5" x14ac:dyDescent="0.3">
      <c r="A3512">
        <v>17</v>
      </c>
      <c r="B3512">
        <v>38</v>
      </c>
      <c r="C3512">
        <v>16</v>
      </c>
      <c r="D3512" s="3">
        <v>41364</v>
      </c>
      <c r="E3512" s="33">
        <v>13</v>
      </c>
      <c r="F3512">
        <v>2</v>
      </c>
      <c r="G3512">
        <f>+HLOOKUP(VLOOKUP($B3512,$Q$2:$R$42,2,0),costos_sf!$D$2:$AY$99,base_minorista!$A3512,0)</f>
        <v>57482718.624264732</v>
      </c>
      <c r="H3512">
        <f>+HLOOKUP(VLOOKUP($B3512,$Q$2:$R$42,2,0),creditos_sf!$D$2:$AY$99,base_minorista!$A3512,0)</f>
        <v>117155083.753351</v>
      </c>
      <c r="I3512">
        <f>+HLOOKUP(VLOOKUP($B3512,$Q$2:$R$42,2,0),creditos_sf!$D$103:$AY$200,base_minorista!$A3512,0)</f>
        <v>76740399.785559237</v>
      </c>
      <c r="J3512">
        <f>+HLOOKUP(VLOOKUP($B3512,$Q$2:$R$42,2,0),Costo_fondeo!$D$3:$AY$100,base_minorista!$A3512,0)</f>
        <v>8.596704024952178</v>
      </c>
      <c r="K3512">
        <f>+HLOOKUP(VLOOKUP($B3512,$Q$2:$R$42,2,0),Costo_provisiones!$D$3:$AY$100,base_minorista!$A3512,0)</f>
        <v>5.96445531026614</v>
      </c>
      <c r="L3512">
        <f>+HLOOKUP(VLOOKUP($B3512,$Q$2:$R$42,2,0),Morosidad_control!$D$4:$AY$101,base_minorista!$A3512,0)</f>
        <v>12.217016725720352</v>
      </c>
      <c r="M3512">
        <f ca="1">+OFFSET(Capital_2!$D$2,base_minorista!A3512,0)</f>
        <v>3.8754391719680488</v>
      </c>
      <c r="N3512">
        <f>+HLOOKUP(VLOOKUP($B3512,$Q$2:$R$42,2,0),costo_laboral!$E$2:$AZ$99,base_minorista!$A3512,0)</f>
        <v>12.8412274357475</v>
      </c>
      <c r="O3512">
        <f>+HLOOKUP(VLOOKUP($B3512,$Q$2:$R$42,2,0),Participacion2!$D$2:$AO$99,base_minorista!$A3512,0)</f>
        <v>0.42359257781128801</v>
      </c>
    </row>
    <row r="3513" spans="1:15" ht="16.5" x14ac:dyDescent="0.3">
      <c r="A3513">
        <v>18</v>
      </c>
      <c r="B3513">
        <v>38</v>
      </c>
      <c r="C3513">
        <v>17</v>
      </c>
      <c r="D3513" s="3">
        <v>41394</v>
      </c>
      <c r="E3513" s="33">
        <v>13</v>
      </c>
      <c r="F3513">
        <v>2</v>
      </c>
      <c r="G3513">
        <f>+HLOOKUP(VLOOKUP($B3513,$Q$2:$R$42,2,0),costos_sf!$D$2:$AY$99,base_minorista!$A3513,0)</f>
        <v>56091659.195798859</v>
      </c>
      <c r="H3513">
        <f>+HLOOKUP(VLOOKUP($B3513,$Q$2:$R$42,2,0),creditos_sf!$D$2:$AY$99,base_minorista!$A3513,0)</f>
        <v>117802619.190201</v>
      </c>
      <c r="I3513">
        <f>+HLOOKUP(VLOOKUP($B3513,$Q$2:$R$42,2,0),creditos_sf!$D$103:$AY$200,base_minorista!$A3513,0)</f>
        <v>76073699.931819916</v>
      </c>
      <c r="J3513">
        <f>+HLOOKUP(VLOOKUP($B3513,$Q$2:$R$42,2,0),Costo_fondeo!$D$3:$AY$100,base_minorista!$A3513,0)</f>
        <v>8.5676629322763116</v>
      </c>
      <c r="K3513">
        <f>+HLOOKUP(VLOOKUP($B3513,$Q$2:$R$42,2,0),Costo_provisiones!$D$3:$AY$100,base_minorista!$A3513,0)</f>
        <v>5.4059025040800197</v>
      </c>
      <c r="L3513">
        <f>+HLOOKUP(VLOOKUP($B3513,$Q$2:$R$42,2,0),Morosidad_control!$D$4:$AY$101,base_minorista!$A3513,0)</f>
        <v>12.545412123156508</v>
      </c>
      <c r="M3513">
        <f ca="1">+OFFSET(Capital_2!$D$2,base_minorista!A3513,0)</f>
        <v>3.8611269429337338</v>
      </c>
      <c r="N3513">
        <f>+HLOOKUP(VLOOKUP($B3513,$Q$2:$R$42,2,0),costo_laboral!$E$2:$AZ$99,base_minorista!$A3513,0)</f>
        <v>12.745374020421099</v>
      </c>
      <c r="O3513">
        <f>+HLOOKUP(VLOOKUP($B3513,$Q$2:$R$42,2,0),Participacion2!$D$2:$AO$99,base_minorista!$A3513,0)</f>
        <v>0.424562239177881</v>
      </c>
    </row>
    <row r="3514" spans="1:15" ht="16.5" x14ac:dyDescent="0.3">
      <c r="A3514">
        <v>19</v>
      </c>
      <c r="B3514">
        <v>38</v>
      </c>
      <c r="C3514">
        <v>18</v>
      </c>
      <c r="D3514" s="3">
        <v>41425</v>
      </c>
      <c r="E3514" s="33">
        <v>13</v>
      </c>
      <c r="F3514">
        <v>2</v>
      </c>
      <c r="G3514">
        <f>+HLOOKUP(VLOOKUP($B3514,$Q$2:$R$42,2,0),costos_sf!$D$2:$AY$99,base_minorista!$A3514,0)</f>
        <v>54660799.033845216</v>
      </c>
      <c r="H3514">
        <f>+HLOOKUP(VLOOKUP($B3514,$Q$2:$R$42,2,0),creditos_sf!$D$2:$AY$99,base_minorista!$A3514,0)</f>
        <v>117946916.164783</v>
      </c>
      <c r="I3514">
        <f>+HLOOKUP(VLOOKUP($B3514,$Q$2:$R$42,2,0),creditos_sf!$D$103:$AY$200,base_minorista!$A3514,0)</f>
        <v>73630989.602089077</v>
      </c>
      <c r="J3514">
        <f>+HLOOKUP(VLOOKUP($B3514,$Q$2:$R$42,2,0),Costo_fondeo!$D$3:$AY$100,base_minorista!$A3514,0)</f>
        <v>8.5261692874441817</v>
      </c>
      <c r="K3514">
        <f>+HLOOKUP(VLOOKUP($B3514,$Q$2:$R$42,2,0),Costo_provisiones!$D$3:$AY$100,base_minorista!$A3514,0)</f>
        <v>4.8927866340378001</v>
      </c>
      <c r="L3514">
        <f>+HLOOKUP(VLOOKUP($B3514,$Q$2:$R$42,2,0),Morosidad_control!$D$4:$AY$101,base_minorista!$A3514,0)</f>
        <v>13.182513557856982</v>
      </c>
      <c r="M3514">
        <f ca="1">+OFFSET(Capital_2!$D$2,base_minorista!A3514,0)</f>
        <v>3.8158367264519906</v>
      </c>
      <c r="N3514">
        <f>+HLOOKUP(VLOOKUP($B3514,$Q$2:$R$42,2,0),costo_laboral!$E$2:$AZ$99,base_minorista!$A3514,0)</f>
        <v>12.732043904573001</v>
      </c>
      <c r="O3514">
        <f>+HLOOKUP(VLOOKUP($B3514,$Q$2:$R$42,2,0),Participacion2!$D$2:$AO$99,base_minorista!$A3514,0)</f>
        <v>0.42421739187104701</v>
      </c>
    </row>
    <row r="3515" spans="1:15" ht="16.5" x14ac:dyDescent="0.3">
      <c r="A3515">
        <v>20</v>
      </c>
      <c r="B3515">
        <v>38</v>
      </c>
      <c r="C3515">
        <v>19</v>
      </c>
      <c r="D3515" s="3">
        <v>41455</v>
      </c>
      <c r="E3515" s="33">
        <v>13</v>
      </c>
      <c r="F3515">
        <v>2</v>
      </c>
      <c r="G3515">
        <f>+HLOOKUP(VLOOKUP($B3515,$Q$2:$R$42,2,0),costos_sf!$D$2:$AY$99,base_minorista!$A3515,0)</f>
        <v>53148310.581024908</v>
      </c>
      <c r="H3515">
        <f>+HLOOKUP(VLOOKUP($B3515,$Q$2:$R$42,2,0),creditos_sf!$D$2:$AY$99,base_minorista!$A3515,0)</f>
        <v>111612465.416633</v>
      </c>
      <c r="I3515">
        <f>+HLOOKUP(VLOOKUP($B3515,$Q$2:$R$42,2,0),creditos_sf!$D$103:$AY$200,base_minorista!$A3515,0)</f>
        <v>70871183.758055136</v>
      </c>
      <c r="J3515">
        <f>+HLOOKUP(VLOOKUP($B3515,$Q$2:$R$42,2,0),Costo_fondeo!$D$3:$AY$100,base_minorista!$A3515,0)</f>
        <v>8.481295941745989</v>
      </c>
      <c r="K3515">
        <f>+HLOOKUP(VLOOKUP($B3515,$Q$2:$R$42,2,0),Costo_provisiones!$D$3:$AY$100,base_minorista!$A3515,0)</f>
        <v>4.56561465223289</v>
      </c>
      <c r="L3515">
        <f>+HLOOKUP(VLOOKUP($B3515,$Q$2:$R$42,2,0),Morosidad_control!$D$4:$AY$101,base_minorista!$A3515,0)</f>
        <v>8.944270358972247</v>
      </c>
      <c r="M3515">
        <f ca="1">+OFFSET(Capital_2!$D$2,base_minorista!A3515,0)</f>
        <v>3.777787965810723</v>
      </c>
      <c r="N3515">
        <f>+HLOOKUP(VLOOKUP($B3515,$Q$2:$R$42,2,0),costo_laboral!$E$2:$AZ$99,base_minorista!$A3515,0)</f>
        <v>12.7675884981452</v>
      </c>
      <c r="O3515">
        <f>+HLOOKUP(VLOOKUP($B3515,$Q$2:$R$42,2,0),Participacion2!$D$2:$AO$99,base_minorista!$A3515,0)</f>
        <v>0.40272412433266003</v>
      </c>
    </row>
    <row r="3516" spans="1:15" ht="16.5" x14ac:dyDescent="0.3">
      <c r="A3516">
        <v>21</v>
      </c>
      <c r="B3516">
        <v>38</v>
      </c>
      <c r="C3516">
        <v>20</v>
      </c>
      <c r="D3516" s="3">
        <v>41486</v>
      </c>
      <c r="E3516" s="33">
        <v>13</v>
      </c>
      <c r="F3516">
        <v>2</v>
      </c>
      <c r="G3516">
        <f>+HLOOKUP(VLOOKUP($B3516,$Q$2:$R$42,2,0),costos_sf!$D$2:$AY$99,base_minorista!$A3516,0)</f>
        <v>52095796.329238437</v>
      </c>
      <c r="H3516">
        <f>+HLOOKUP(VLOOKUP($B3516,$Q$2:$R$42,2,0),creditos_sf!$D$2:$AY$99,base_minorista!$A3516,0)</f>
        <v>111368328.38926199</v>
      </c>
      <c r="I3516">
        <f>+HLOOKUP(VLOOKUP($B3516,$Q$2:$R$42,2,0),creditos_sf!$D$103:$AY$200,base_minorista!$A3516,0)</f>
        <v>68149795.115487993</v>
      </c>
      <c r="J3516">
        <f>+HLOOKUP(VLOOKUP($B3516,$Q$2:$R$42,2,0),Costo_fondeo!$D$3:$AY$100,base_minorista!$A3516,0)</f>
        <v>8.42730262875439</v>
      </c>
      <c r="K3516">
        <f>+HLOOKUP(VLOOKUP($B3516,$Q$2:$R$42,2,0),Costo_provisiones!$D$3:$AY$100,base_minorista!$A3516,0)</f>
        <v>4.4051917462204697</v>
      </c>
      <c r="L3516">
        <f>+HLOOKUP(VLOOKUP($B3516,$Q$2:$R$42,2,0),Morosidad_control!$D$4:$AY$101,base_minorista!$A3516,0)</f>
        <v>9.3705807536642727</v>
      </c>
      <c r="M3516">
        <f ca="1">+OFFSET(Capital_2!$D$2,base_minorista!A3516,0)</f>
        <v>3.7289387467323043</v>
      </c>
      <c r="N3516">
        <f>+HLOOKUP(VLOOKUP($B3516,$Q$2:$R$42,2,0),costo_laboral!$E$2:$AZ$99,base_minorista!$A3516,0)</f>
        <v>12.6694929124338</v>
      </c>
      <c r="O3516">
        <f>+HLOOKUP(VLOOKUP($B3516,$Q$2:$R$42,2,0),Participacion2!$D$2:$AO$99,base_minorista!$A3516,0)</f>
        <v>0.39921979926485501</v>
      </c>
    </row>
    <row r="3517" spans="1:15" ht="16.5" x14ac:dyDescent="0.3">
      <c r="A3517">
        <v>22</v>
      </c>
      <c r="B3517">
        <v>38</v>
      </c>
      <c r="C3517">
        <v>21</v>
      </c>
      <c r="D3517" s="3">
        <v>41517</v>
      </c>
      <c r="E3517" s="33">
        <v>13</v>
      </c>
      <c r="F3517">
        <v>2</v>
      </c>
      <c r="G3517">
        <f>+HLOOKUP(VLOOKUP($B3517,$Q$2:$R$42,2,0),costos_sf!$D$2:$AY$99,base_minorista!$A3517,0)</f>
        <v>51193412.906192966</v>
      </c>
      <c r="H3517">
        <f>+HLOOKUP(VLOOKUP($B3517,$Q$2:$R$42,2,0),creditos_sf!$D$2:$AY$99,base_minorista!$A3517,0)</f>
        <v>111232741.85033299</v>
      </c>
      <c r="I3517">
        <f>+HLOOKUP(VLOOKUP($B3517,$Q$2:$R$42,2,0),creditos_sf!$D$103:$AY$200,base_minorista!$A3517,0)</f>
        <v>68721421.729371026</v>
      </c>
      <c r="J3517">
        <f>+HLOOKUP(VLOOKUP($B3517,$Q$2:$R$42,2,0),Costo_fondeo!$D$3:$AY$100,base_minorista!$A3517,0)</f>
        <v>8.3351784594958946</v>
      </c>
      <c r="K3517">
        <f>+HLOOKUP(VLOOKUP($B3517,$Q$2:$R$42,2,0),Costo_provisiones!$D$3:$AY$100,base_minorista!$A3517,0)</f>
        <v>4.2073232806982999</v>
      </c>
      <c r="L3517">
        <f>+HLOOKUP(VLOOKUP($B3517,$Q$2:$R$42,2,0),Morosidad_control!$D$4:$AY$101,base_minorista!$A3517,0)</f>
        <v>9.9331774994252324</v>
      </c>
      <c r="M3517">
        <f ca="1">+OFFSET(Capital_2!$D$2,base_minorista!A3517,0)</f>
        <v>3.6888980520732653</v>
      </c>
      <c r="N3517">
        <f>+HLOOKUP(VLOOKUP($B3517,$Q$2:$R$42,2,0),costo_laboral!$E$2:$AZ$99,base_minorista!$A3517,0)</f>
        <v>12.443775541364101</v>
      </c>
      <c r="O3517">
        <f>+HLOOKUP(VLOOKUP($B3517,$Q$2:$R$42,2,0),Participacion2!$D$2:$AO$99,base_minorista!$A3517,0)</f>
        <v>0.40028742401783901</v>
      </c>
    </row>
    <row r="3518" spans="1:15" ht="16.5" x14ac:dyDescent="0.3">
      <c r="A3518">
        <v>23</v>
      </c>
      <c r="B3518">
        <v>38</v>
      </c>
      <c r="C3518">
        <v>22</v>
      </c>
      <c r="D3518" s="3">
        <v>41547</v>
      </c>
      <c r="E3518" s="33">
        <v>13</v>
      </c>
      <c r="F3518">
        <v>2</v>
      </c>
      <c r="G3518">
        <f>+HLOOKUP(VLOOKUP($B3518,$Q$2:$R$42,2,0),costos_sf!$D$2:$AY$99,base_minorista!$A3518,0)</f>
        <v>50629659.806766637</v>
      </c>
      <c r="H3518">
        <f>+HLOOKUP(VLOOKUP($B3518,$Q$2:$R$42,2,0),creditos_sf!$D$2:$AY$99,base_minorista!$A3518,0)</f>
        <v>113471371.55152</v>
      </c>
      <c r="I3518">
        <f>+HLOOKUP(VLOOKUP($B3518,$Q$2:$R$42,2,0),creditos_sf!$D$103:$AY$200,base_minorista!$A3518,0)</f>
        <v>67340955.414337918</v>
      </c>
      <c r="J3518">
        <f>+HLOOKUP(VLOOKUP($B3518,$Q$2:$R$42,2,0),Costo_fondeo!$D$3:$AY$100,base_minorista!$A3518,0)</f>
        <v>8.2385955279086254</v>
      </c>
      <c r="K3518">
        <f>+HLOOKUP(VLOOKUP($B3518,$Q$2:$R$42,2,0),Costo_provisiones!$D$3:$AY$100,base_minorista!$A3518,0)</f>
        <v>4.1261184309028298</v>
      </c>
      <c r="L3518">
        <f>+HLOOKUP(VLOOKUP($B3518,$Q$2:$R$42,2,0),Morosidad_control!$D$4:$AY$101,base_minorista!$A3518,0)</f>
        <v>10.088428593609985</v>
      </c>
      <c r="M3518">
        <f ca="1">+OFFSET(Capital_2!$D$2,base_minorista!A3518,0)</f>
        <v>3.6532457928608841</v>
      </c>
      <c r="N3518">
        <f>+HLOOKUP(VLOOKUP($B3518,$Q$2:$R$42,2,0),costo_laboral!$E$2:$AZ$99,base_minorista!$A3518,0)</f>
        <v>12.192366434628299</v>
      </c>
      <c r="O3518">
        <f>+HLOOKUP(VLOOKUP($B3518,$Q$2:$R$42,2,0),Participacion2!$D$2:$AO$99,base_minorista!$A3518,0)</f>
        <v>0.41308896118859401</v>
      </c>
    </row>
    <row r="3519" spans="1:15" ht="16.5" x14ac:dyDescent="0.3">
      <c r="A3519">
        <v>24</v>
      </c>
      <c r="B3519">
        <v>38</v>
      </c>
      <c r="C3519">
        <v>23</v>
      </c>
      <c r="D3519" s="3">
        <v>41578</v>
      </c>
      <c r="E3519" s="33">
        <v>13</v>
      </c>
      <c r="F3519">
        <v>2</v>
      </c>
      <c r="G3519">
        <f>+HLOOKUP(VLOOKUP($B3519,$Q$2:$R$42,2,0),costos_sf!$D$2:$AY$99,base_minorista!$A3519,0)</f>
        <v>49794328.953690737</v>
      </c>
      <c r="H3519">
        <f>+HLOOKUP(VLOOKUP($B3519,$Q$2:$R$42,2,0),creditos_sf!$D$2:$AY$99,base_minorista!$A3519,0)</f>
        <v>113931121.8178</v>
      </c>
      <c r="I3519">
        <f>+HLOOKUP(VLOOKUP($B3519,$Q$2:$R$42,2,0),creditos_sf!$D$103:$AY$200,base_minorista!$A3519,0)</f>
        <v>66671595.528364509</v>
      </c>
      <c r="J3519">
        <f>+HLOOKUP(VLOOKUP($B3519,$Q$2:$R$42,2,0),Costo_fondeo!$D$3:$AY$100,base_minorista!$A3519,0)</f>
        <v>8.1452555081323883</v>
      </c>
      <c r="K3519">
        <f>+HLOOKUP(VLOOKUP($B3519,$Q$2:$R$42,2,0),Costo_provisiones!$D$3:$AY$100,base_minorista!$A3519,0)</f>
        <v>3.9136654411644498</v>
      </c>
      <c r="L3519">
        <f>+HLOOKUP(VLOOKUP($B3519,$Q$2:$R$42,2,0),Morosidad_control!$D$4:$AY$101,base_minorista!$A3519,0)</f>
        <v>10.198709086910601</v>
      </c>
      <c r="M3519">
        <f ca="1">+OFFSET(Capital_2!$D$2,base_minorista!A3519,0)</f>
        <v>3.6199379690818381</v>
      </c>
      <c r="N3519">
        <f>+HLOOKUP(VLOOKUP($B3519,$Q$2:$R$42,2,0),costo_laboral!$E$2:$AZ$99,base_minorista!$A3519,0)</f>
        <v>12.1088437866782</v>
      </c>
      <c r="O3519">
        <f>+HLOOKUP(VLOOKUP($B3519,$Q$2:$R$42,2,0),Participacion2!$D$2:$AO$99,base_minorista!$A3519,0)</f>
        <v>0.41095323519864102</v>
      </c>
    </row>
    <row r="3520" spans="1:15" ht="16.5" x14ac:dyDescent="0.3">
      <c r="A3520">
        <v>25</v>
      </c>
      <c r="B3520">
        <v>38</v>
      </c>
      <c r="C3520">
        <v>24</v>
      </c>
      <c r="D3520" s="3">
        <v>41608</v>
      </c>
      <c r="E3520" s="33">
        <v>13</v>
      </c>
      <c r="F3520">
        <v>2</v>
      </c>
      <c r="G3520">
        <f>+HLOOKUP(VLOOKUP($B3520,$Q$2:$R$42,2,0),costos_sf!$D$2:$AY$99,base_minorista!$A3520,0)</f>
        <v>48817926.005708702</v>
      </c>
      <c r="H3520">
        <f>+HLOOKUP(VLOOKUP($B3520,$Q$2:$R$42,2,0),creditos_sf!$D$2:$AY$99,base_minorista!$A3520,0)</f>
        <v>114781314.473675</v>
      </c>
      <c r="I3520">
        <f>+HLOOKUP(VLOOKUP($B3520,$Q$2:$R$42,2,0),creditos_sf!$D$103:$AY$200,base_minorista!$A3520,0)</f>
        <v>66100494.342116453</v>
      </c>
      <c r="J3520">
        <f>+HLOOKUP(VLOOKUP($B3520,$Q$2:$R$42,2,0),Costo_fondeo!$D$3:$AY$100,base_minorista!$A3520,0)</f>
        <v>8.0601207911661277</v>
      </c>
      <c r="K3520">
        <f>+HLOOKUP(VLOOKUP($B3520,$Q$2:$R$42,2,0),Costo_provisiones!$D$3:$AY$100,base_minorista!$A3520,0)</f>
        <v>3.8213725562380398</v>
      </c>
      <c r="L3520">
        <f>+HLOOKUP(VLOOKUP($B3520,$Q$2:$R$42,2,0),Morosidad_control!$D$4:$AY$101,base_minorista!$A3520,0)</f>
        <v>10.44320801924051</v>
      </c>
      <c r="M3520">
        <f ca="1">+OFFSET(Capital_2!$D$2,base_minorista!A3520,0)</f>
        <v>3.5647933704456456</v>
      </c>
      <c r="N3520">
        <f>+HLOOKUP(VLOOKUP($B3520,$Q$2:$R$42,2,0),costo_laboral!$E$2:$AZ$99,base_minorista!$A3520,0)</f>
        <v>11.972808420933999</v>
      </c>
      <c r="O3520">
        <f>+HLOOKUP(VLOOKUP($B3520,$Q$2:$R$42,2,0),Participacion2!$D$2:$AO$99,base_minorista!$A3520,0)</f>
        <v>0.41219898244456699</v>
      </c>
    </row>
    <row r="3521" spans="1:15" ht="16.5" x14ac:dyDescent="0.3">
      <c r="A3521">
        <v>26</v>
      </c>
      <c r="B3521">
        <v>38</v>
      </c>
      <c r="C3521">
        <v>25</v>
      </c>
      <c r="D3521" s="3">
        <v>41639</v>
      </c>
      <c r="E3521" s="33">
        <v>13</v>
      </c>
      <c r="F3521">
        <v>2</v>
      </c>
      <c r="G3521">
        <f>+HLOOKUP(VLOOKUP($B3521,$Q$2:$R$42,2,0),costos_sf!$D$2:$AY$99,base_minorista!$A3521,0)</f>
        <v>48484182.598422483</v>
      </c>
      <c r="H3521">
        <f>+HLOOKUP(VLOOKUP($B3521,$Q$2:$R$42,2,0),creditos_sf!$D$2:$AY$99,base_minorista!$A3521,0)</f>
        <v>115777496.16339099</v>
      </c>
      <c r="I3521">
        <f>+HLOOKUP(VLOOKUP($B3521,$Q$2:$R$42,2,0),creditos_sf!$D$103:$AY$200,base_minorista!$A3521,0)</f>
        <v>63587434.466035537</v>
      </c>
      <c r="J3521">
        <f>+HLOOKUP(VLOOKUP($B3521,$Q$2:$R$42,2,0),Costo_fondeo!$D$3:$AY$100,base_minorista!$A3521,0)</f>
        <v>7.9640382116927029</v>
      </c>
      <c r="K3521">
        <f>+HLOOKUP(VLOOKUP($B3521,$Q$2:$R$42,2,0),Costo_provisiones!$D$3:$AY$100,base_minorista!$A3521,0)</f>
        <v>3.7392038050819099</v>
      </c>
      <c r="L3521">
        <f>+HLOOKUP(VLOOKUP($B3521,$Q$2:$R$42,2,0),Morosidad_control!$D$4:$AY$101,base_minorista!$A3521,0)</f>
        <v>10.954769652397211</v>
      </c>
      <c r="M3521">
        <f ca="1">+OFFSET(Capital_2!$D$2,base_minorista!A3521,0)</f>
        <v>3.5095726367283766</v>
      </c>
      <c r="N3521">
        <f>+HLOOKUP(VLOOKUP($B3521,$Q$2:$R$42,2,0),costo_laboral!$E$2:$AZ$99,base_minorista!$A3521,0)</f>
        <v>11.7707721426659</v>
      </c>
      <c r="O3521">
        <f>+HLOOKUP(VLOOKUP($B3521,$Q$2:$R$42,2,0),Participacion2!$D$2:$AO$99,base_minorista!$A3521,0)</f>
        <v>0.420217587940383</v>
      </c>
    </row>
    <row r="3522" spans="1:15" ht="16.5" x14ac:dyDescent="0.3">
      <c r="A3522">
        <v>27</v>
      </c>
      <c r="B3522">
        <v>38</v>
      </c>
      <c r="C3522">
        <v>26</v>
      </c>
      <c r="D3522" s="3">
        <v>41670</v>
      </c>
      <c r="E3522" s="33">
        <v>14</v>
      </c>
      <c r="F3522">
        <v>2</v>
      </c>
      <c r="G3522">
        <f>+HLOOKUP(VLOOKUP($B3522,$Q$2:$R$42,2,0),costos_sf!$D$2:$AY$99,base_minorista!$A3522,0)</f>
        <v>47752062.337154776</v>
      </c>
      <c r="H3522">
        <f>+HLOOKUP(VLOOKUP($B3522,$Q$2:$R$42,2,0),creditos_sf!$D$2:$AY$99,base_minorista!$A3522,0)</f>
        <v>115909775.529468</v>
      </c>
      <c r="I3522">
        <f>+HLOOKUP(VLOOKUP($B3522,$Q$2:$R$42,2,0),creditos_sf!$D$103:$AY$200,base_minorista!$A3522,0)</f>
        <v>62399761.49407959</v>
      </c>
      <c r="J3522">
        <f>+HLOOKUP(VLOOKUP($B3522,$Q$2:$R$42,2,0),Costo_fondeo!$D$3:$AY$100,base_minorista!$A3522,0)</f>
        <v>7.8858456602675071</v>
      </c>
      <c r="K3522">
        <f>+HLOOKUP(VLOOKUP($B3522,$Q$2:$R$42,2,0),Costo_provisiones!$D$3:$AY$100,base_minorista!$A3522,0)</f>
        <v>3.7346553608578299</v>
      </c>
      <c r="L3522">
        <f>+HLOOKUP(VLOOKUP($B3522,$Q$2:$R$42,2,0),Morosidad_control!$D$4:$AY$101,base_minorista!$A3522,0)</f>
        <v>11.688398202143551</v>
      </c>
      <c r="M3522">
        <f ca="1">+OFFSET(Capital_2!$D$2,base_minorista!A3522,0)</f>
        <v>3.4442162995780268</v>
      </c>
      <c r="N3522">
        <f>+HLOOKUP(VLOOKUP($B3522,$Q$2:$R$42,2,0),costo_laboral!$E$2:$AZ$99,base_minorista!$A3522,0)</f>
        <v>11.775460138606199</v>
      </c>
      <c r="O3522">
        <f>+HLOOKUP(VLOOKUP($B3522,$Q$2:$R$42,2,0),Participacion2!$D$2:$AO$99,base_minorista!$A3522,0)</f>
        <v>0.42049094912527801</v>
      </c>
    </row>
    <row r="3523" spans="1:15" ht="16.5" x14ac:dyDescent="0.3">
      <c r="A3523">
        <v>28</v>
      </c>
      <c r="B3523">
        <v>38</v>
      </c>
      <c r="C3523">
        <v>27</v>
      </c>
      <c r="D3523" s="3">
        <v>41698</v>
      </c>
      <c r="E3523" s="33">
        <v>14</v>
      </c>
      <c r="F3523">
        <v>2</v>
      </c>
      <c r="G3523">
        <f>+HLOOKUP(VLOOKUP($B3523,$Q$2:$R$42,2,0),costos_sf!$D$2:$AY$99,base_minorista!$A3523,0)</f>
        <v>47021191.690350309</v>
      </c>
      <c r="H3523">
        <f>+HLOOKUP(VLOOKUP($B3523,$Q$2:$R$42,2,0),creditos_sf!$D$2:$AY$99,base_minorista!$A3523,0)</f>
        <v>115177918.58024999</v>
      </c>
      <c r="I3523">
        <f>+HLOOKUP(VLOOKUP($B3523,$Q$2:$R$42,2,0),creditos_sf!$D$103:$AY$200,base_minorista!$A3523,0)</f>
        <v>60119266.727260232</v>
      </c>
      <c r="J3523">
        <f>+HLOOKUP(VLOOKUP($B3523,$Q$2:$R$42,2,0),Costo_fondeo!$D$3:$AY$100,base_minorista!$A3523,0)</f>
        <v>7.8242080741624402</v>
      </c>
      <c r="K3523">
        <f>+HLOOKUP(VLOOKUP($B3523,$Q$2:$R$42,2,0),Costo_provisiones!$D$3:$AY$100,base_minorista!$A3523,0)</f>
        <v>3.7718924208531801</v>
      </c>
      <c r="L3523">
        <f>+HLOOKUP(VLOOKUP($B3523,$Q$2:$R$42,2,0),Morosidad_control!$D$4:$AY$101,base_minorista!$A3523,0)</f>
        <v>12.190802614946746</v>
      </c>
      <c r="M3523">
        <f ca="1">+OFFSET(Capital_2!$D$2,base_minorista!A3523,0)</f>
        <v>3.3651511548182853</v>
      </c>
      <c r="N3523">
        <f>+HLOOKUP(VLOOKUP($B3523,$Q$2:$R$42,2,0),costo_laboral!$E$2:$AZ$99,base_minorista!$A3523,0)</f>
        <v>11.765096873339401</v>
      </c>
      <c r="O3523">
        <f>+HLOOKUP(VLOOKUP($B3523,$Q$2:$R$42,2,0),Participacion2!$D$2:$AO$99,base_minorista!$A3523,0)</f>
        <v>0.42180315671245899</v>
      </c>
    </row>
    <row r="3524" spans="1:15" ht="16.5" x14ac:dyDescent="0.3">
      <c r="A3524">
        <v>29</v>
      </c>
      <c r="B3524">
        <v>38</v>
      </c>
      <c r="C3524">
        <v>28</v>
      </c>
      <c r="D3524" s="3">
        <v>41729</v>
      </c>
      <c r="E3524" s="33">
        <v>14</v>
      </c>
      <c r="F3524">
        <v>2</v>
      </c>
      <c r="G3524">
        <f>+HLOOKUP(VLOOKUP($B3524,$Q$2:$R$42,2,0),costos_sf!$D$2:$AY$99,base_minorista!$A3524,0)</f>
        <v>46160317.713201359</v>
      </c>
      <c r="H3524">
        <f>+HLOOKUP(VLOOKUP($B3524,$Q$2:$R$42,2,0),creditos_sf!$D$2:$AY$99,base_minorista!$A3524,0)</f>
        <v>114974470.18488099</v>
      </c>
      <c r="I3524">
        <f>+HLOOKUP(VLOOKUP($B3524,$Q$2:$R$42,2,0),creditos_sf!$D$103:$AY$200,base_minorista!$A3524,0)</f>
        <v>59305671.645884551</v>
      </c>
      <c r="J3524">
        <f>+HLOOKUP(VLOOKUP($B3524,$Q$2:$R$42,2,0),Costo_fondeo!$D$3:$AY$100,base_minorista!$A3524,0)</f>
        <v>7.7157408379520804</v>
      </c>
      <c r="K3524">
        <f>+HLOOKUP(VLOOKUP($B3524,$Q$2:$R$42,2,0),Costo_provisiones!$D$3:$AY$100,base_minorista!$A3524,0)</f>
        <v>3.6611794327113301</v>
      </c>
      <c r="L3524">
        <f>+HLOOKUP(VLOOKUP($B3524,$Q$2:$R$42,2,0),Morosidad_control!$D$4:$AY$101,base_minorista!$A3524,0)</f>
        <v>12.898774148573434</v>
      </c>
      <c r="M3524">
        <f ca="1">+OFFSET(Capital_2!$D$2,base_minorista!A3524,0)</f>
        <v>3.2958556767962262</v>
      </c>
      <c r="N3524">
        <f>+HLOOKUP(VLOOKUP($B3524,$Q$2:$R$42,2,0),costo_laboral!$E$2:$AZ$99,base_minorista!$A3524,0)</f>
        <v>11.749918357918199</v>
      </c>
      <c r="O3524">
        <f>+HLOOKUP(VLOOKUP($B3524,$Q$2:$R$42,2,0),Participacion2!$D$2:$AO$99,base_minorista!$A3524,0)</f>
        <v>0.42036159864107803</v>
      </c>
    </row>
    <row r="3525" spans="1:15" ht="16.5" x14ac:dyDescent="0.3">
      <c r="A3525">
        <v>30</v>
      </c>
      <c r="B3525">
        <v>38</v>
      </c>
      <c r="C3525">
        <v>29</v>
      </c>
      <c r="D3525" s="3">
        <v>41759</v>
      </c>
      <c r="E3525" s="33">
        <v>14</v>
      </c>
      <c r="F3525">
        <v>2</v>
      </c>
      <c r="G3525">
        <f>+HLOOKUP(VLOOKUP($B3525,$Q$2:$R$42,2,0),costos_sf!$D$2:$AY$99,base_minorista!$A3525,0)</f>
        <v>45922833.451334141</v>
      </c>
      <c r="H3525">
        <f>+HLOOKUP(VLOOKUP($B3525,$Q$2:$R$42,2,0),creditos_sf!$D$2:$AY$99,base_minorista!$A3525,0)</f>
        <v>113520386.05072899</v>
      </c>
      <c r="I3525">
        <f>+HLOOKUP(VLOOKUP($B3525,$Q$2:$R$42,2,0),creditos_sf!$D$103:$AY$200,base_minorista!$A3525,0)</f>
        <v>57368406.387823299</v>
      </c>
      <c r="J3525">
        <f>+HLOOKUP(VLOOKUP($B3525,$Q$2:$R$42,2,0),Costo_fondeo!$D$3:$AY$100,base_minorista!$A3525,0)</f>
        <v>7.605606473078204</v>
      </c>
      <c r="K3525">
        <f>+HLOOKUP(VLOOKUP($B3525,$Q$2:$R$42,2,0),Costo_provisiones!$D$3:$AY$100,base_minorista!$A3525,0)</f>
        <v>3.8470559939340299</v>
      </c>
      <c r="L3525">
        <f>+HLOOKUP(VLOOKUP($B3525,$Q$2:$R$42,2,0),Morosidad_control!$D$4:$AY$101,base_minorista!$A3525,0)</f>
        <v>13.375570808077173</v>
      </c>
      <c r="M3525">
        <f ca="1">+OFFSET(Capital_2!$D$2,base_minorista!A3525,0)</f>
        <v>3.2437779376973728</v>
      </c>
      <c r="N3525">
        <f>+HLOOKUP(VLOOKUP($B3525,$Q$2:$R$42,2,0),costo_laboral!$E$2:$AZ$99,base_minorista!$A3525,0)</f>
        <v>12.099414508932201</v>
      </c>
      <c r="O3525">
        <f>+HLOOKUP(VLOOKUP($B3525,$Q$2:$R$42,2,0),Participacion2!$D$2:$AO$99,base_minorista!$A3525,0)</f>
        <v>0.41529332863592799</v>
      </c>
    </row>
    <row r="3526" spans="1:15" ht="16.5" x14ac:dyDescent="0.3">
      <c r="A3526">
        <v>31</v>
      </c>
      <c r="B3526">
        <v>38</v>
      </c>
      <c r="C3526">
        <v>30</v>
      </c>
      <c r="D3526" s="3">
        <v>41790</v>
      </c>
      <c r="E3526" s="33">
        <v>14</v>
      </c>
      <c r="F3526">
        <v>2</v>
      </c>
      <c r="G3526">
        <f>+HLOOKUP(VLOOKUP($B3526,$Q$2:$R$42,2,0),costos_sf!$D$2:$AY$99,base_minorista!$A3526,0)</f>
        <v>45246444.979455784</v>
      </c>
      <c r="H3526">
        <f>+HLOOKUP(VLOOKUP($B3526,$Q$2:$R$42,2,0),creditos_sf!$D$2:$AY$99,base_minorista!$A3526,0)</f>
        <v>113296145.267572</v>
      </c>
      <c r="I3526">
        <f>+HLOOKUP(VLOOKUP($B3526,$Q$2:$R$42,2,0),creditos_sf!$D$103:$AY$200,base_minorista!$A3526,0)</f>
        <v>56726398.01238279</v>
      </c>
      <c r="J3526">
        <f>+HLOOKUP(VLOOKUP($B3526,$Q$2:$R$42,2,0),Costo_fondeo!$D$3:$AY$100,base_minorista!$A3526,0)</f>
        <v>7.4986391636269705</v>
      </c>
      <c r="K3526">
        <f>+HLOOKUP(VLOOKUP($B3526,$Q$2:$R$42,2,0),Costo_provisiones!$D$3:$AY$100,base_minorista!$A3526,0)</f>
        <v>3.7855884221987002</v>
      </c>
      <c r="L3526">
        <f>+HLOOKUP(VLOOKUP($B3526,$Q$2:$R$42,2,0),Morosidad_control!$D$4:$AY$101,base_minorista!$A3526,0)</f>
        <v>13.773375499201016</v>
      </c>
      <c r="M3526">
        <f ca="1">+OFFSET(Capital_2!$D$2,base_minorista!A3526,0)</f>
        <v>3.2095324879825831</v>
      </c>
      <c r="N3526">
        <f>+HLOOKUP(VLOOKUP($B3526,$Q$2:$R$42,2,0),costo_laboral!$E$2:$AZ$99,base_minorista!$A3526,0)</f>
        <v>12.2070864180503</v>
      </c>
      <c r="O3526">
        <f>+HLOOKUP(VLOOKUP($B3526,$Q$2:$R$42,2,0),Participacion2!$D$2:$AO$99,base_minorista!$A3526,0)</f>
        <v>0.416550238556741</v>
      </c>
    </row>
    <row r="3527" spans="1:15" ht="16.5" x14ac:dyDescent="0.3">
      <c r="A3527">
        <v>32</v>
      </c>
      <c r="B3527">
        <v>38</v>
      </c>
      <c r="C3527">
        <v>31</v>
      </c>
      <c r="D3527" s="3">
        <v>41820</v>
      </c>
      <c r="E3527" s="33">
        <v>14</v>
      </c>
      <c r="F3527">
        <v>2</v>
      </c>
      <c r="G3527">
        <f>+HLOOKUP(VLOOKUP($B3527,$Q$2:$R$42,2,0),costos_sf!$D$2:$AY$99,base_minorista!$A3527,0)</f>
        <v>44750633.945271835</v>
      </c>
      <c r="H3527">
        <f>+HLOOKUP(VLOOKUP($B3527,$Q$2:$R$42,2,0),creditos_sf!$D$2:$AY$99,base_minorista!$A3527,0)</f>
        <v>111250760.871512</v>
      </c>
      <c r="I3527">
        <f>+HLOOKUP(VLOOKUP($B3527,$Q$2:$R$42,2,0),creditos_sf!$D$103:$AY$200,base_minorista!$A3527,0)</f>
        <v>53555866.594249241</v>
      </c>
      <c r="J3527">
        <f>+HLOOKUP(VLOOKUP($B3527,$Q$2:$R$42,2,0),Costo_fondeo!$D$3:$AY$100,base_minorista!$A3527,0)</f>
        <v>7.3843267672347208</v>
      </c>
      <c r="K3527">
        <f>+HLOOKUP(VLOOKUP($B3527,$Q$2:$R$42,2,0),Costo_provisiones!$D$3:$AY$100,base_minorista!$A3527,0)</f>
        <v>3.6470727565250902</v>
      </c>
      <c r="L3527">
        <f>+HLOOKUP(VLOOKUP($B3527,$Q$2:$R$42,2,0),Morosidad_control!$D$4:$AY$101,base_minorista!$A3527,0)</f>
        <v>10.584788127091608</v>
      </c>
      <c r="M3527">
        <f ca="1">+OFFSET(Capital_2!$D$2,base_minorista!A3527,0)</f>
        <v>3.1850428382831848</v>
      </c>
      <c r="N3527">
        <f>+HLOOKUP(VLOOKUP($B3527,$Q$2:$R$42,2,0),costo_laboral!$E$2:$AZ$99,base_minorista!$A3527,0)</f>
        <v>12.634334352019501</v>
      </c>
      <c r="O3527">
        <f>+HLOOKUP(VLOOKUP($B3527,$Q$2:$R$42,2,0),Participacion2!$D$2:$AO$99,base_minorista!$A3527,0)</f>
        <v>0.40794624231413101</v>
      </c>
    </row>
    <row r="3528" spans="1:15" ht="16.5" x14ac:dyDescent="0.3">
      <c r="A3528">
        <v>33</v>
      </c>
      <c r="B3528">
        <v>38</v>
      </c>
      <c r="C3528">
        <v>32</v>
      </c>
      <c r="D3528" s="3">
        <v>41851</v>
      </c>
      <c r="E3528" s="33">
        <v>14</v>
      </c>
      <c r="F3528">
        <v>2</v>
      </c>
      <c r="G3528">
        <f>+HLOOKUP(VLOOKUP($B3528,$Q$2:$R$42,2,0),costos_sf!$D$2:$AY$99,base_minorista!$A3528,0)</f>
        <v>44116438.737924434</v>
      </c>
      <c r="H3528">
        <f>+HLOOKUP(VLOOKUP($B3528,$Q$2:$R$42,2,0),creditos_sf!$D$2:$AY$99,base_minorista!$A3528,0)</f>
        <v>112661695.163101</v>
      </c>
      <c r="I3528">
        <f>+HLOOKUP(VLOOKUP($B3528,$Q$2:$R$42,2,0),creditos_sf!$D$103:$AY$200,base_minorista!$A3528,0)</f>
        <v>51701513.943398997</v>
      </c>
      <c r="J3528">
        <f>+HLOOKUP(VLOOKUP($B3528,$Q$2:$R$42,2,0),Costo_fondeo!$D$3:$AY$100,base_minorista!$A3528,0)</f>
        <v>7.2757507552019431</v>
      </c>
      <c r="K3528">
        <f>+HLOOKUP(VLOOKUP($B3528,$Q$2:$R$42,2,0),Costo_provisiones!$D$3:$AY$100,base_minorista!$A3528,0)</f>
        <v>3.4454452140991298</v>
      </c>
      <c r="L3528">
        <f>+HLOOKUP(VLOOKUP($B3528,$Q$2:$R$42,2,0),Morosidad_control!$D$4:$AY$101,base_minorista!$A3528,0)</f>
        <v>10.795706879569826</v>
      </c>
      <c r="M3528">
        <f ca="1">+OFFSET(Capital_2!$D$2,base_minorista!A3528,0)</f>
        <v>3.1704105350092515</v>
      </c>
      <c r="N3528">
        <f>+HLOOKUP(VLOOKUP($B3528,$Q$2:$R$42,2,0),costo_laboral!$E$2:$AZ$99,base_minorista!$A3528,0)</f>
        <v>12.815604222496701</v>
      </c>
      <c r="O3528">
        <f>+HLOOKUP(VLOOKUP($B3528,$Q$2:$R$42,2,0),Participacion2!$D$2:$AO$99,base_minorista!$A3528,0)</f>
        <v>0.41055566698863</v>
      </c>
    </row>
    <row r="3529" spans="1:15" ht="16.5" x14ac:dyDescent="0.3">
      <c r="A3529">
        <v>34</v>
      </c>
      <c r="B3529">
        <v>38</v>
      </c>
      <c r="C3529">
        <v>33</v>
      </c>
      <c r="D3529" s="3">
        <v>41882</v>
      </c>
      <c r="E3529" s="33">
        <v>14</v>
      </c>
      <c r="F3529">
        <v>2</v>
      </c>
      <c r="G3529">
        <f>+HLOOKUP(VLOOKUP($B3529,$Q$2:$R$42,2,0),costos_sf!$D$2:$AY$99,base_minorista!$A3529,0)</f>
        <v>43774434.830691107</v>
      </c>
      <c r="H3529">
        <f>+HLOOKUP(VLOOKUP($B3529,$Q$2:$R$42,2,0),creditos_sf!$D$2:$AY$99,base_minorista!$A3529,0)</f>
        <v>114159367.124771</v>
      </c>
      <c r="I3529">
        <f>+HLOOKUP(VLOOKUP($B3529,$Q$2:$R$42,2,0),creditos_sf!$D$103:$AY$200,base_minorista!$A3529,0)</f>
        <v>50739124.503053769</v>
      </c>
      <c r="J3529">
        <f>+HLOOKUP(VLOOKUP($B3529,$Q$2:$R$42,2,0),Costo_fondeo!$D$3:$AY$100,base_minorista!$A3529,0)</f>
        <v>7.1902997552402192</v>
      </c>
      <c r="K3529">
        <f>+HLOOKUP(VLOOKUP($B3529,$Q$2:$R$42,2,0),Costo_provisiones!$D$3:$AY$100,base_minorista!$A3529,0)</f>
        <v>3.2623657642545898</v>
      </c>
      <c r="L3529">
        <f>+HLOOKUP(VLOOKUP($B3529,$Q$2:$R$42,2,0),Morosidad_control!$D$4:$AY$101,base_minorista!$A3529,0)</f>
        <v>11.097330736977391</v>
      </c>
      <c r="M3529">
        <f ca="1">+OFFSET(Capital_2!$D$2,base_minorista!A3529,0)</f>
        <v>3.1468414088192862</v>
      </c>
      <c r="N3529">
        <f>+HLOOKUP(VLOOKUP($B3529,$Q$2:$R$42,2,0),costo_laboral!$E$2:$AZ$99,base_minorista!$A3529,0)</f>
        <v>12.932571322551199</v>
      </c>
      <c r="O3529">
        <f>+HLOOKUP(VLOOKUP($B3529,$Q$2:$R$42,2,0),Participacion2!$D$2:$AO$99,base_minorista!$A3529,0)</f>
        <v>0.41428600278718902</v>
      </c>
    </row>
    <row r="3530" spans="1:15" ht="16.5" x14ac:dyDescent="0.3">
      <c r="A3530">
        <v>35</v>
      </c>
      <c r="B3530">
        <v>38</v>
      </c>
      <c r="C3530">
        <v>34</v>
      </c>
      <c r="D3530" s="3">
        <v>41912</v>
      </c>
      <c r="E3530" s="33">
        <v>14</v>
      </c>
      <c r="F3530">
        <v>2</v>
      </c>
      <c r="G3530">
        <f>+HLOOKUP(VLOOKUP($B3530,$Q$2:$R$42,2,0),costos_sf!$D$2:$AY$99,base_minorista!$A3530,0)</f>
        <v>43223648.806753024</v>
      </c>
      <c r="H3530">
        <f>+HLOOKUP(VLOOKUP($B3530,$Q$2:$R$42,2,0),creditos_sf!$D$2:$AY$99,base_minorista!$A3530,0)</f>
        <v>112781391.29527301</v>
      </c>
      <c r="I3530">
        <f>+HLOOKUP(VLOOKUP($B3530,$Q$2:$R$42,2,0),creditos_sf!$D$103:$AY$200,base_minorista!$A3530,0)</f>
        <v>50519711.688140564</v>
      </c>
      <c r="J3530">
        <f>+HLOOKUP(VLOOKUP($B3530,$Q$2:$R$42,2,0),Costo_fondeo!$D$3:$AY$100,base_minorista!$A3530,0)</f>
        <v>7.1240207260234847</v>
      </c>
      <c r="K3530">
        <f>+HLOOKUP(VLOOKUP($B3530,$Q$2:$R$42,2,0),Costo_provisiones!$D$3:$AY$100,base_minorista!$A3530,0)</f>
        <v>2.9784983832083101</v>
      </c>
      <c r="L3530">
        <f>+HLOOKUP(VLOOKUP($B3530,$Q$2:$R$42,2,0),Morosidad_control!$D$4:$AY$101,base_minorista!$A3530,0)</f>
        <v>11.215227744433697</v>
      </c>
      <c r="M3530">
        <f ca="1">+OFFSET(Capital_2!$D$2,base_minorista!A3530,0)</f>
        <v>3.1301745437504462</v>
      </c>
      <c r="N3530">
        <f>+HLOOKUP(VLOOKUP($B3530,$Q$2:$R$42,2,0),costo_laboral!$E$2:$AZ$99,base_minorista!$A3530,0)</f>
        <v>13.1354187710837</v>
      </c>
      <c r="O3530">
        <f>+HLOOKUP(VLOOKUP($B3530,$Q$2:$R$42,2,0),Participacion2!$D$2:$AO$99,base_minorista!$A3530,0)</f>
        <v>0.41297584331253001</v>
      </c>
    </row>
    <row r="3531" spans="1:15" ht="16.5" x14ac:dyDescent="0.3">
      <c r="A3531">
        <v>36</v>
      </c>
      <c r="B3531">
        <v>38</v>
      </c>
      <c r="C3531">
        <v>35</v>
      </c>
      <c r="D3531" s="3">
        <v>41943</v>
      </c>
      <c r="E3531" s="33">
        <v>14</v>
      </c>
      <c r="F3531">
        <v>2</v>
      </c>
      <c r="G3531">
        <f>+HLOOKUP(VLOOKUP($B3531,$Q$2:$R$42,2,0),costos_sf!$D$2:$AY$99,base_minorista!$A3531,0)</f>
        <v>42607243.891760595</v>
      </c>
      <c r="H3531">
        <f>+HLOOKUP(VLOOKUP($B3531,$Q$2:$R$42,2,0),creditos_sf!$D$2:$AY$99,base_minorista!$A3531,0)</f>
        <v>114624326.915931</v>
      </c>
      <c r="I3531">
        <f>+HLOOKUP(VLOOKUP($B3531,$Q$2:$R$42,2,0),creditos_sf!$D$103:$AY$200,base_minorista!$A3531,0)</f>
        <v>49514791.505176455</v>
      </c>
      <c r="J3531">
        <f>+HLOOKUP(VLOOKUP($B3531,$Q$2:$R$42,2,0),Costo_fondeo!$D$3:$AY$100,base_minorista!$A3531,0)</f>
        <v>7.0496905731821045</v>
      </c>
      <c r="K3531">
        <f>+HLOOKUP(VLOOKUP($B3531,$Q$2:$R$42,2,0),Costo_provisiones!$D$3:$AY$100,base_minorista!$A3531,0)</f>
        <v>2.9006186265129701</v>
      </c>
      <c r="L3531">
        <f>+HLOOKUP(VLOOKUP($B3531,$Q$2:$R$42,2,0),Morosidad_control!$D$4:$AY$101,base_minorista!$A3531,0)</f>
        <v>11.517526516250674</v>
      </c>
      <c r="M3531">
        <f ca="1">+OFFSET(Capital_2!$D$2,base_minorista!A3531,0)</f>
        <v>3.1052199516205063</v>
      </c>
      <c r="N3531">
        <f>+HLOOKUP(VLOOKUP($B3531,$Q$2:$R$42,2,0),costo_laboral!$E$2:$AZ$99,base_minorista!$A3531,0)</f>
        <v>13.0202440433149</v>
      </c>
      <c r="O3531">
        <f>+HLOOKUP(VLOOKUP($B3531,$Q$2:$R$42,2,0),Participacion2!$D$2:$AO$99,base_minorista!$A3531,0)</f>
        <v>0.42109585715453901</v>
      </c>
    </row>
    <row r="3532" spans="1:15" ht="16.5" x14ac:dyDescent="0.3">
      <c r="A3532">
        <v>37</v>
      </c>
      <c r="B3532">
        <v>38</v>
      </c>
      <c r="C3532">
        <v>36</v>
      </c>
      <c r="D3532" s="3">
        <v>41973</v>
      </c>
      <c r="E3532" s="33">
        <v>14</v>
      </c>
      <c r="F3532">
        <v>2</v>
      </c>
      <c r="G3532">
        <f>+HLOOKUP(VLOOKUP($B3532,$Q$2:$R$42,2,0),costos_sf!$D$2:$AY$99,base_minorista!$A3532,0)</f>
        <v>42455707.319038987</v>
      </c>
      <c r="H3532">
        <f>+HLOOKUP(VLOOKUP($B3532,$Q$2:$R$42,2,0),creditos_sf!$D$2:$AY$99,base_minorista!$A3532,0)</f>
        <v>114149187.170644</v>
      </c>
      <c r="I3532">
        <f>+HLOOKUP(VLOOKUP($B3532,$Q$2:$R$42,2,0),creditos_sf!$D$103:$AY$200,base_minorista!$A3532,0)</f>
        <v>49024842.499182947</v>
      </c>
      <c r="J3532">
        <f>+HLOOKUP(VLOOKUP($B3532,$Q$2:$R$42,2,0),Costo_fondeo!$D$3:$AY$100,base_minorista!$A3532,0)</f>
        <v>6.9736011307473298</v>
      </c>
      <c r="K3532">
        <f>+HLOOKUP(VLOOKUP($B3532,$Q$2:$R$42,2,0),Costo_provisiones!$D$3:$AY$100,base_minorista!$A3532,0)</f>
        <v>2.9730456917887</v>
      </c>
      <c r="L3532">
        <f>+HLOOKUP(VLOOKUP($B3532,$Q$2:$R$42,2,0),Morosidad_control!$D$4:$AY$101,base_minorista!$A3532,0)</f>
        <v>12.164643952398897</v>
      </c>
      <c r="M3532">
        <f ca="1">+OFFSET(Capital_2!$D$2,base_minorista!A3532,0)</f>
        <v>3.0886044861742721</v>
      </c>
      <c r="N3532">
        <f>+HLOOKUP(VLOOKUP($B3532,$Q$2:$R$42,2,0),costo_laboral!$E$2:$AZ$99,base_minorista!$A3532,0)</f>
        <v>13.1998079258932</v>
      </c>
      <c r="O3532">
        <f>+HLOOKUP(VLOOKUP($B3532,$Q$2:$R$42,2,0),Participacion2!$D$2:$AO$99,base_minorista!$A3532,0)</f>
        <v>0.42072873810081901</v>
      </c>
    </row>
    <row r="3533" spans="1:15" ht="16.5" x14ac:dyDescent="0.3">
      <c r="A3533">
        <v>38</v>
      </c>
      <c r="B3533">
        <v>38</v>
      </c>
      <c r="C3533">
        <v>37</v>
      </c>
      <c r="D3533" s="3">
        <v>42004</v>
      </c>
      <c r="E3533" s="33">
        <v>14</v>
      </c>
      <c r="F3533">
        <v>2</v>
      </c>
      <c r="G3533">
        <f>+HLOOKUP(VLOOKUP($B3533,$Q$2:$R$42,2,0),costos_sf!$D$2:$AY$99,base_minorista!$A3533,0)</f>
        <v>40192461.344003253</v>
      </c>
      <c r="H3533">
        <f>+HLOOKUP(VLOOKUP($B3533,$Q$2:$R$42,2,0),creditos_sf!$D$2:$AY$99,base_minorista!$A3533,0)</f>
        <v>112488829.41097799</v>
      </c>
      <c r="I3533">
        <f>+HLOOKUP(VLOOKUP($B3533,$Q$2:$R$42,2,0),creditos_sf!$D$103:$AY$200,base_minorista!$A3533,0)</f>
        <v>47238632.698894329</v>
      </c>
      <c r="J3533">
        <f>+HLOOKUP(VLOOKUP($B3533,$Q$2:$R$42,2,0),Costo_fondeo!$D$3:$AY$100,base_minorista!$A3533,0)</f>
        <v>6.8983765389918554</v>
      </c>
      <c r="K3533">
        <f>+HLOOKUP(VLOOKUP($B3533,$Q$2:$R$42,2,0),Costo_provisiones!$D$3:$AY$100,base_minorista!$A3533,0)</f>
        <v>2.4125097570656102</v>
      </c>
      <c r="L3533">
        <f>+HLOOKUP(VLOOKUP($B3533,$Q$2:$R$42,2,0),Morosidad_control!$D$4:$AY$101,base_minorista!$A3533,0)</f>
        <v>11.256740656502247</v>
      </c>
      <c r="M3533">
        <f ca="1">+OFFSET(Capital_2!$D$2,base_minorista!A3533,0)</f>
        <v>3.0772625191593428</v>
      </c>
      <c r="N3533">
        <f>+HLOOKUP(VLOOKUP($B3533,$Q$2:$R$42,2,0),costo_laboral!$E$2:$AZ$99,base_minorista!$A3533,0)</f>
        <v>13.4207493351021</v>
      </c>
      <c r="O3533">
        <f>+HLOOKUP(VLOOKUP($B3533,$Q$2:$R$42,2,0),Participacion2!$D$2:$AO$99,base_minorista!$A3533,0)</f>
        <v>0.41491574896997202</v>
      </c>
    </row>
    <row r="3534" spans="1:15" ht="16.5" x14ac:dyDescent="0.3">
      <c r="A3534">
        <v>39</v>
      </c>
      <c r="B3534">
        <v>38</v>
      </c>
      <c r="C3534">
        <v>38</v>
      </c>
      <c r="D3534" s="3">
        <v>42035</v>
      </c>
      <c r="E3534" s="33">
        <v>15</v>
      </c>
      <c r="F3534">
        <v>2</v>
      </c>
      <c r="G3534">
        <f>+HLOOKUP(VLOOKUP($B3534,$Q$2:$R$42,2,0),costos_sf!$D$2:$AY$99,base_minorista!$A3534,0)</f>
        <v>39693097.440265544</v>
      </c>
      <c r="H3534">
        <f>+HLOOKUP(VLOOKUP($B3534,$Q$2:$R$42,2,0),creditos_sf!$D$2:$AY$99,base_minorista!$A3534,0)</f>
        <v>111853693.880199</v>
      </c>
      <c r="I3534">
        <f>+HLOOKUP(VLOOKUP($B3534,$Q$2:$R$42,2,0),creditos_sf!$D$103:$AY$200,base_minorista!$A3534,0)</f>
        <v>45659664.584701627</v>
      </c>
      <c r="J3534">
        <f>+HLOOKUP(VLOOKUP($B3534,$Q$2:$R$42,2,0),Costo_fondeo!$D$3:$AY$100,base_minorista!$A3534,0)</f>
        <v>6.8152161243755867</v>
      </c>
      <c r="K3534">
        <f>+HLOOKUP(VLOOKUP($B3534,$Q$2:$R$42,2,0),Costo_provisiones!$D$3:$AY$100,base_minorista!$A3534,0)</f>
        <v>2.36835840769414</v>
      </c>
      <c r="L3534">
        <f>+HLOOKUP(VLOOKUP($B3534,$Q$2:$R$42,2,0),Morosidad_control!$D$4:$AY$101,base_minorista!$A3534,0)</f>
        <v>12.283533170894364</v>
      </c>
      <c r="M3534">
        <f ca="1">+OFFSET(Capital_2!$D$2,base_minorista!A3534,0)</f>
        <v>3.0663026726799725</v>
      </c>
      <c r="N3534">
        <f>+HLOOKUP(VLOOKUP($B3534,$Q$2:$R$42,2,0),costo_laboral!$E$2:$AZ$99,base_minorista!$A3534,0)</f>
        <v>13.5898188220834</v>
      </c>
      <c r="O3534">
        <f>+HLOOKUP(VLOOKUP($B3534,$Q$2:$R$42,2,0),Participacion2!$D$2:$AO$99,base_minorista!$A3534,0)</f>
        <v>0.41290291238395399</v>
      </c>
    </row>
    <row r="3535" spans="1:15" ht="16.5" x14ac:dyDescent="0.3">
      <c r="A3535">
        <v>40</v>
      </c>
      <c r="B3535">
        <v>38</v>
      </c>
      <c r="C3535">
        <v>39</v>
      </c>
      <c r="D3535" s="3">
        <v>42063</v>
      </c>
      <c r="E3535" s="33">
        <v>15</v>
      </c>
      <c r="F3535">
        <v>2</v>
      </c>
      <c r="G3535">
        <f>+HLOOKUP(VLOOKUP($B3535,$Q$2:$R$42,2,0),costos_sf!$D$2:$AY$99,base_minorista!$A3535,0)</f>
        <v>39317614.31958288</v>
      </c>
      <c r="H3535">
        <f>+HLOOKUP(VLOOKUP($B3535,$Q$2:$R$42,2,0),creditos_sf!$D$2:$AY$99,base_minorista!$A3535,0)</f>
        <v>111129280.073855</v>
      </c>
      <c r="I3535">
        <f>+HLOOKUP(VLOOKUP($B3535,$Q$2:$R$42,2,0),creditos_sf!$D$103:$AY$200,base_minorista!$A3535,0)</f>
        <v>43858565.600056127</v>
      </c>
      <c r="J3535">
        <f>+HLOOKUP(VLOOKUP($B3535,$Q$2:$R$42,2,0),Costo_fondeo!$D$3:$AY$100,base_minorista!$A3535,0)</f>
        <v>6.7391001500928986</v>
      </c>
      <c r="K3535">
        <f>+HLOOKUP(VLOOKUP($B3535,$Q$2:$R$42,2,0),Costo_provisiones!$D$3:$AY$100,base_minorista!$A3535,0)</f>
        <v>2.24355605962942</v>
      </c>
      <c r="L3535">
        <f>+HLOOKUP(VLOOKUP($B3535,$Q$2:$R$42,2,0),Morosidad_control!$D$4:$AY$101,base_minorista!$A3535,0)</f>
        <v>12.939274942443459</v>
      </c>
      <c r="M3535">
        <f ca="1">+OFFSET(Capital_2!$D$2,base_minorista!A3535,0)</f>
        <v>3.049096647123327</v>
      </c>
      <c r="N3535">
        <f>+HLOOKUP(VLOOKUP($B3535,$Q$2:$R$42,2,0),costo_laboral!$E$2:$AZ$99,base_minorista!$A3535,0)</f>
        <v>13.847332666848899</v>
      </c>
      <c r="O3535">
        <f>+HLOOKUP(VLOOKUP($B3535,$Q$2:$R$42,2,0),Participacion2!$D$2:$AO$99,base_minorista!$A3535,0)</f>
        <v>0.41100518365022698</v>
      </c>
    </row>
    <row r="3536" spans="1:15" ht="16.5" x14ac:dyDescent="0.3">
      <c r="A3536">
        <v>41</v>
      </c>
      <c r="B3536">
        <v>38</v>
      </c>
      <c r="C3536">
        <v>40</v>
      </c>
      <c r="D3536" s="3">
        <v>42094</v>
      </c>
      <c r="E3536" s="33">
        <v>15</v>
      </c>
      <c r="F3536">
        <v>2</v>
      </c>
      <c r="G3536">
        <f>+HLOOKUP(VLOOKUP($B3536,$Q$2:$R$42,2,0),costos_sf!$D$2:$AY$99,base_minorista!$A3536,0)</f>
        <v>38850507.854043491</v>
      </c>
      <c r="H3536">
        <f>+HLOOKUP(VLOOKUP($B3536,$Q$2:$R$42,2,0),creditos_sf!$D$2:$AY$99,base_minorista!$A3536,0)</f>
        <v>111007545.186979</v>
      </c>
      <c r="I3536">
        <f>+HLOOKUP(VLOOKUP($B3536,$Q$2:$R$42,2,0),creditos_sf!$D$103:$AY$200,base_minorista!$A3536,0)</f>
        <v>43603629.941460527</v>
      </c>
      <c r="J3536">
        <f>+HLOOKUP(VLOOKUP($B3536,$Q$2:$R$42,2,0),Costo_fondeo!$D$3:$AY$100,base_minorista!$A3536,0)</f>
        <v>6.6559820747441059</v>
      </c>
      <c r="K3536">
        <f>+HLOOKUP(VLOOKUP($B3536,$Q$2:$R$42,2,0),Costo_provisiones!$D$3:$AY$100,base_minorista!$A3536,0)</f>
        <v>2.1955645560455199</v>
      </c>
      <c r="L3536">
        <f>+HLOOKUP(VLOOKUP($B3536,$Q$2:$R$42,2,0),Morosidad_control!$D$4:$AY$101,base_minorista!$A3536,0)</f>
        <v>13.48522254900767</v>
      </c>
      <c r="M3536">
        <f ca="1">+OFFSET(Capital_2!$D$2,base_minorista!A3536,0)</f>
        <v>3.0217281587138265</v>
      </c>
      <c r="N3536">
        <f>+HLOOKUP(VLOOKUP($B3536,$Q$2:$R$42,2,0),costo_laboral!$E$2:$AZ$99,base_minorista!$A3536,0)</f>
        <v>13.9440248017321</v>
      </c>
      <c r="O3536">
        <f>+HLOOKUP(VLOOKUP($B3536,$Q$2:$R$42,2,0),Participacion2!$D$2:$AO$99,base_minorista!$A3536,0)</f>
        <v>0.41177509739479001</v>
      </c>
    </row>
    <row r="3537" spans="1:15" ht="16.5" x14ac:dyDescent="0.3">
      <c r="A3537">
        <v>42</v>
      </c>
      <c r="B3537">
        <v>38</v>
      </c>
      <c r="C3537">
        <v>41</v>
      </c>
      <c r="D3537" s="3">
        <v>42124</v>
      </c>
      <c r="E3537" s="33">
        <v>15</v>
      </c>
      <c r="F3537">
        <v>2</v>
      </c>
      <c r="G3537">
        <f>+HLOOKUP(VLOOKUP($B3537,$Q$2:$R$42,2,0),costos_sf!$D$2:$AY$99,base_minorista!$A3537,0)</f>
        <v>38203293.074110031</v>
      </c>
      <c r="H3537">
        <f>+HLOOKUP(VLOOKUP($B3537,$Q$2:$R$42,2,0),creditos_sf!$D$2:$AY$99,base_minorista!$A3537,0)</f>
        <v>111563815.213663</v>
      </c>
      <c r="I3537">
        <f>+HLOOKUP(VLOOKUP($B3537,$Q$2:$R$42,2,0),creditos_sf!$D$103:$AY$200,base_minorista!$A3537,0)</f>
        <v>42290181.287206821</v>
      </c>
      <c r="J3537">
        <f>+HLOOKUP(VLOOKUP($B3537,$Q$2:$R$42,2,0),Costo_fondeo!$D$3:$AY$100,base_minorista!$A3537,0)</f>
        <v>6.5947173202539426</v>
      </c>
      <c r="K3537">
        <f>+HLOOKUP(VLOOKUP($B3537,$Q$2:$R$42,2,0),Costo_provisiones!$D$3:$AY$100,base_minorista!$A3537,0)</f>
        <v>1.91972877950353</v>
      </c>
      <c r="L3537">
        <f>+HLOOKUP(VLOOKUP($B3537,$Q$2:$R$42,2,0),Morosidad_control!$D$4:$AY$101,base_minorista!$A3537,0)</f>
        <v>13.941617010547999</v>
      </c>
      <c r="M3537">
        <f ca="1">+OFFSET(Capital_2!$D$2,base_minorista!A3537,0)</f>
        <v>3.0029222612045556</v>
      </c>
      <c r="N3537">
        <f>+HLOOKUP(VLOOKUP($B3537,$Q$2:$R$42,2,0),costo_laboral!$E$2:$AZ$99,base_minorista!$A3537,0)</f>
        <v>14.181347555803001</v>
      </c>
      <c r="O3537">
        <f>+HLOOKUP(VLOOKUP($B3537,$Q$2:$R$42,2,0),Participacion2!$D$2:$AO$99,base_minorista!$A3537,0)</f>
        <v>0.414783307752143</v>
      </c>
    </row>
    <row r="3538" spans="1:15" ht="16.5" x14ac:dyDescent="0.3">
      <c r="A3538">
        <v>43</v>
      </c>
      <c r="B3538">
        <v>38</v>
      </c>
      <c r="C3538">
        <v>42</v>
      </c>
      <c r="D3538" s="3">
        <v>42155</v>
      </c>
      <c r="E3538" s="33">
        <v>15</v>
      </c>
      <c r="F3538">
        <v>2</v>
      </c>
      <c r="G3538">
        <f>+HLOOKUP(VLOOKUP($B3538,$Q$2:$R$42,2,0),costos_sf!$D$2:$AY$99,base_minorista!$A3538,0)</f>
        <v>37984605.656452499</v>
      </c>
      <c r="H3538">
        <f>+HLOOKUP(VLOOKUP($B3538,$Q$2:$R$42,2,0),creditos_sf!$D$2:$AY$99,base_minorista!$A3538,0)</f>
        <v>110589176.703456</v>
      </c>
      <c r="I3538">
        <f>+HLOOKUP(VLOOKUP($B3538,$Q$2:$R$42,2,0),creditos_sf!$D$103:$AY$200,base_minorista!$A3538,0)</f>
        <v>44938234.696387798</v>
      </c>
      <c r="J3538">
        <f>+HLOOKUP(VLOOKUP($B3538,$Q$2:$R$42,2,0),Costo_fondeo!$D$3:$AY$100,base_minorista!$A3538,0)</f>
        <v>6.5273032568844327</v>
      </c>
      <c r="K3538">
        <f>+HLOOKUP(VLOOKUP($B3538,$Q$2:$R$42,2,0),Costo_provisiones!$D$3:$AY$100,base_minorista!$A3538,0)</f>
        <v>2.0136499410356601</v>
      </c>
      <c r="L3538">
        <f>+HLOOKUP(VLOOKUP($B3538,$Q$2:$R$42,2,0),Morosidad_control!$D$4:$AY$101,base_minorista!$A3538,0)</f>
        <v>14.533374196920807</v>
      </c>
      <c r="M3538">
        <f ca="1">+OFFSET(Capital_2!$D$2,base_minorista!A3538,0)</f>
        <v>2.9913163210576634</v>
      </c>
      <c r="N3538">
        <f>+HLOOKUP(VLOOKUP($B3538,$Q$2:$R$42,2,0),costo_laboral!$E$2:$AZ$99,base_minorista!$A3538,0)</f>
        <v>14.0623915096687</v>
      </c>
      <c r="O3538">
        <f>+HLOOKUP(VLOOKUP($B3538,$Q$2:$R$42,2,0),Participacion2!$D$2:$AO$99,base_minorista!$A3538,0)</f>
        <v>0.41295053114914299</v>
      </c>
    </row>
    <row r="3539" spans="1:15" ht="16.5" x14ac:dyDescent="0.3">
      <c r="A3539">
        <v>44</v>
      </c>
      <c r="B3539">
        <v>38</v>
      </c>
      <c r="C3539">
        <v>43</v>
      </c>
      <c r="D3539" s="3">
        <v>42185</v>
      </c>
      <c r="E3539" s="33">
        <v>15</v>
      </c>
      <c r="F3539">
        <v>2</v>
      </c>
      <c r="G3539">
        <f>+HLOOKUP(VLOOKUP($B3539,$Q$2:$R$42,2,0),costos_sf!$D$2:$AY$99,base_minorista!$A3539,0)</f>
        <v>37794075.51527001</v>
      </c>
      <c r="H3539">
        <f>+HLOOKUP(VLOOKUP($B3539,$Q$2:$R$42,2,0),creditos_sf!$D$2:$AY$99,base_minorista!$A3539,0)</f>
        <v>110508349.427635</v>
      </c>
      <c r="I3539">
        <f>+HLOOKUP(VLOOKUP($B3539,$Q$2:$R$42,2,0),creditos_sf!$D$103:$AY$200,base_minorista!$A3539,0)</f>
        <v>45111817.184295908</v>
      </c>
      <c r="J3539">
        <f>+HLOOKUP(VLOOKUP($B3539,$Q$2:$R$42,2,0),Costo_fondeo!$D$3:$AY$100,base_minorista!$A3539,0)</f>
        <v>6.4708352493919223</v>
      </c>
      <c r="K3539">
        <f>+HLOOKUP(VLOOKUP($B3539,$Q$2:$R$42,2,0),Costo_provisiones!$D$3:$AY$100,base_minorista!$A3539,0)</f>
        <v>2.0860803003205</v>
      </c>
      <c r="L3539">
        <f>+HLOOKUP(VLOOKUP($B3539,$Q$2:$R$42,2,0),Morosidad_control!$D$4:$AY$101,base_minorista!$A3539,0)</f>
        <v>14.669184841315932</v>
      </c>
      <c r="M3539">
        <f ca="1">+OFFSET(Capital_2!$D$2,base_minorista!A3539,0)</f>
        <v>2.9626797769382383</v>
      </c>
      <c r="N3539">
        <f>+HLOOKUP(VLOOKUP($B3539,$Q$2:$R$42,2,0),costo_laboral!$E$2:$AZ$99,base_minorista!$A3539,0)</f>
        <v>13.8749795396855</v>
      </c>
      <c r="O3539">
        <f>+HLOOKUP(VLOOKUP($B3539,$Q$2:$R$42,2,0),Participacion2!$D$2:$AO$99,base_minorista!$A3539,0)</f>
        <v>0.41742047870989502</v>
      </c>
    </row>
    <row r="3540" spans="1:15" ht="16.5" x14ac:dyDescent="0.3">
      <c r="A3540">
        <v>45</v>
      </c>
      <c r="B3540">
        <v>38</v>
      </c>
      <c r="C3540">
        <v>44</v>
      </c>
      <c r="D3540" s="3">
        <v>42216</v>
      </c>
      <c r="E3540" s="33">
        <v>15</v>
      </c>
      <c r="F3540">
        <v>2</v>
      </c>
      <c r="G3540">
        <f>+HLOOKUP(VLOOKUP($B3540,$Q$2:$R$42,2,0),costos_sf!$D$2:$AY$99,base_minorista!$A3540,0)</f>
        <v>37446271.128460601</v>
      </c>
      <c r="H3540">
        <f>+HLOOKUP(VLOOKUP($B3540,$Q$2:$R$42,2,0),creditos_sf!$D$2:$AY$99,base_minorista!$A3540,0)</f>
        <v>109789093.31357801</v>
      </c>
      <c r="I3540">
        <f>+HLOOKUP(VLOOKUP($B3540,$Q$2:$R$42,2,0),creditos_sf!$D$103:$AY$200,base_minorista!$A3540,0)</f>
        <v>44200309.318112433</v>
      </c>
      <c r="J3540">
        <f>+HLOOKUP(VLOOKUP($B3540,$Q$2:$R$42,2,0),Costo_fondeo!$D$3:$AY$100,base_minorista!$A3540,0)</f>
        <v>6.4015092937582496</v>
      </c>
      <c r="K3540">
        <f>+HLOOKUP(VLOOKUP($B3540,$Q$2:$R$42,2,0),Costo_provisiones!$D$3:$AY$100,base_minorista!$A3540,0)</f>
        <v>2.2362179785942899</v>
      </c>
      <c r="L3540">
        <f>+HLOOKUP(VLOOKUP($B3540,$Q$2:$R$42,2,0),Morosidad_control!$D$4:$AY$101,base_minorista!$A3540,0)</f>
        <v>15.674360043160338</v>
      </c>
      <c r="M3540">
        <f ca="1">+OFFSET(Capital_2!$D$2,base_minorista!A3540,0)</f>
        <v>2.9172838879084302</v>
      </c>
      <c r="N3540">
        <f>+HLOOKUP(VLOOKUP($B3540,$Q$2:$R$42,2,0),costo_laboral!$E$2:$AZ$99,base_minorista!$A3540,0)</f>
        <v>13.878228792817</v>
      </c>
      <c r="O3540">
        <f>+HLOOKUP(VLOOKUP($B3540,$Q$2:$R$42,2,0),Participacion2!$D$2:$AO$99,base_minorista!$A3540,0)</f>
        <v>0.41334968453683202</v>
      </c>
    </row>
    <row r="3541" spans="1:15" ht="16.5" x14ac:dyDescent="0.3">
      <c r="A3541">
        <v>46</v>
      </c>
      <c r="B3541">
        <v>38</v>
      </c>
      <c r="C3541">
        <v>45</v>
      </c>
      <c r="D3541" s="3">
        <v>42247</v>
      </c>
      <c r="E3541" s="33">
        <v>15</v>
      </c>
      <c r="F3541">
        <v>2</v>
      </c>
      <c r="G3541">
        <f>+HLOOKUP(VLOOKUP($B3541,$Q$2:$R$42,2,0),costos_sf!$D$2:$AY$99,base_minorista!$A3541,0)</f>
        <v>37350444.197508678</v>
      </c>
      <c r="H3541">
        <f>+HLOOKUP(VLOOKUP($B3541,$Q$2:$R$42,2,0),creditos_sf!$D$2:$AY$99,base_minorista!$A3541,0)</f>
        <v>109516193.16012099</v>
      </c>
      <c r="I3541">
        <f>+HLOOKUP(VLOOKUP($B3541,$Q$2:$R$42,2,0),creditos_sf!$D$103:$AY$200,base_minorista!$A3541,0)</f>
        <v>43228105.111925155</v>
      </c>
      <c r="J3541">
        <f>+HLOOKUP(VLOOKUP($B3541,$Q$2:$R$42,2,0),Costo_fondeo!$D$3:$AY$100,base_minorista!$A3541,0)</f>
        <v>6.3445809680666292</v>
      </c>
      <c r="K3541">
        <f>+HLOOKUP(VLOOKUP($B3541,$Q$2:$R$42,2,0),Costo_provisiones!$D$3:$AY$100,base_minorista!$A3541,0)</f>
        <v>2.47619765839874</v>
      </c>
      <c r="L3541">
        <f>+HLOOKUP(VLOOKUP($B3541,$Q$2:$R$42,2,0),Morosidad_control!$D$4:$AY$101,base_minorista!$A3541,0)</f>
        <v>16.151640041570364</v>
      </c>
      <c r="M3541">
        <f ca="1">+OFFSET(Capital_2!$D$2,base_minorista!A3541,0)</f>
        <v>2.8874106541141011</v>
      </c>
      <c r="N3541">
        <f>+HLOOKUP(VLOOKUP($B3541,$Q$2:$R$42,2,0),costo_laboral!$E$2:$AZ$99,base_minorista!$A3541,0)</f>
        <v>13.9162799859035</v>
      </c>
      <c r="O3541">
        <f>+HLOOKUP(VLOOKUP($B3541,$Q$2:$R$42,2,0),Participacion2!$D$2:$AO$99,base_minorista!$A3541,0)</f>
        <v>0.41333531424838699</v>
      </c>
    </row>
    <row r="3542" spans="1:15" ht="16.5" x14ac:dyDescent="0.3">
      <c r="A3542">
        <v>47</v>
      </c>
      <c r="B3542">
        <v>38</v>
      </c>
      <c r="C3542">
        <v>46</v>
      </c>
      <c r="D3542" s="3">
        <v>42277</v>
      </c>
      <c r="E3542" s="33">
        <v>15</v>
      </c>
      <c r="F3542">
        <v>2</v>
      </c>
      <c r="G3542">
        <f>+HLOOKUP(VLOOKUP($B3542,$Q$2:$R$42,2,0),costos_sf!$D$2:$AY$99,base_minorista!$A3542,0)</f>
        <v>37731050.052815393</v>
      </c>
      <c r="H3542">
        <f>+HLOOKUP(VLOOKUP($B3542,$Q$2:$R$42,2,0),creditos_sf!$D$2:$AY$99,base_minorista!$A3542,0)</f>
        <v>108716233.54430099</v>
      </c>
      <c r="I3542">
        <f>+HLOOKUP(VLOOKUP($B3542,$Q$2:$R$42,2,0),creditos_sf!$D$103:$AY$200,base_minorista!$A3542,0)</f>
        <v>42694447.072162144</v>
      </c>
      <c r="J3542">
        <f>+HLOOKUP(VLOOKUP($B3542,$Q$2:$R$42,2,0),Costo_fondeo!$D$3:$AY$100,base_minorista!$A3542,0)</f>
        <v>6.3030590185281161</v>
      </c>
      <c r="K3542">
        <f>+HLOOKUP(VLOOKUP($B3542,$Q$2:$R$42,2,0),Costo_provisiones!$D$3:$AY$100,base_minorista!$A3542,0)</f>
        <v>2.86193076621585</v>
      </c>
      <c r="L3542">
        <f>+HLOOKUP(VLOOKUP($B3542,$Q$2:$R$42,2,0),Morosidad_control!$D$4:$AY$101,base_minorista!$A3542,0)</f>
        <v>17.048168296371873</v>
      </c>
      <c r="M3542">
        <f ca="1">+OFFSET(Capital_2!$D$2,base_minorista!A3542,0)</f>
        <v>2.8604428107092303</v>
      </c>
      <c r="N3542">
        <f>+HLOOKUP(VLOOKUP($B3542,$Q$2:$R$42,2,0),costo_laboral!$E$2:$AZ$99,base_minorista!$A3542,0)</f>
        <v>13.969681154674801</v>
      </c>
      <c r="O3542">
        <f>+HLOOKUP(VLOOKUP($B3542,$Q$2:$R$42,2,0),Participacion2!$D$2:$AO$99,base_minorista!$A3542,0)</f>
        <v>0.411086832151208</v>
      </c>
    </row>
    <row r="3543" spans="1:15" ht="16.5" x14ac:dyDescent="0.3">
      <c r="A3543">
        <v>48</v>
      </c>
      <c r="B3543">
        <v>38</v>
      </c>
      <c r="C3543">
        <v>47</v>
      </c>
      <c r="D3543" s="3">
        <v>42308</v>
      </c>
      <c r="E3543" s="33">
        <v>15</v>
      </c>
      <c r="F3543">
        <v>2</v>
      </c>
      <c r="G3543">
        <f>+HLOOKUP(VLOOKUP($B3543,$Q$2:$R$42,2,0),costos_sf!$D$2:$AY$99,base_minorista!$A3543,0)</f>
        <v>37491293.050050884</v>
      </c>
      <c r="H3543">
        <f>+HLOOKUP(VLOOKUP($B3543,$Q$2:$R$42,2,0),creditos_sf!$D$2:$AY$99,base_minorista!$A3543,0)</f>
        <v>106076632.183974</v>
      </c>
      <c r="I3543">
        <f>+HLOOKUP(VLOOKUP($B3543,$Q$2:$R$42,2,0),creditos_sf!$D$103:$AY$200,base_minorista!$A3543,0)</f>
        <v>40871204.737254165</v>
      </c>
      <c r="J3543">
        <f>+HLOOKUP(VLOOKUP($B3543,$Q$2:$R$42,2,0),Costo_fondeo!$D$3:$AY$100,base_minorista!$A3543,0)</f>
        <v>6.2409646548384909</v>
      </c>
      <c r="K3543">
        <f>+HLOOKUP(VLOOKUP($B3543,$Q$2:$R$42,2,0),Costo_provisiones!$D$3:$AY$100,base_minorista!$A3543,0)</f>
        <v>3.00738022077977</v>
      </c>
      <c r="L3543">
        <f>+HLOOKUP(VLOOKUP($B3543,$Q$2:$R$42,2,0),Morosidad_control!$D$4:$AY$101,base_minorista!$A3543,0)</f>
        <v>17.622281836418082</v>
      </c>
      <c r="M3543">
        <f ca="1">+OFFSET(Capital_2!$D$2,base_minorista!A3543,0)</f>
        <v>2.8360712606451561</v>
      </c>
      <c r="N3543">
        <f>+HLOOKUP(VLOOKUP($B3543,$Q$2:$R$42,2,0),costo_laboral!$E$2:$AZ$99,base_minorista!$A3543,0)</f>
        <v>14.3107443258694</v>
      </c>
      <c r="O3543">
        <f>+HLOOKUP(VLOOKUP($B3543,$Q$2:$R$42,2,0),Participacion2!$D$2:$AO$99,base_minorista!$A3543,0)</f>
        <v>0.399256113726496</v>
      </c>
    </row>
    <row r="3544" spans="1:15" ht="16.5" x14ac:dyDescent="0.3">
      <c r="A3544">
        <v>49</v>
      </c>
      <c r="B3544">
        <v>38</v>
      </c>
      <c r="C3544">
        <v>48</v>
      </c>
      <c r="D3544" s="3">
        <v>42338</v>
      </c>
      <c r="E3544" s="33">
        <v>15</v>
      </c>
      <c r="F3544">
        <v>2</v>
      </c>
      <c r="G3544">
        <f>+HLOOKUP(VLOOKUP($B3544,$Q$2:$R$42,2,0),costos_sf!$D$2:$AY$99,base_minorista!$A3544,0)</f>
        <v>37267075.454835579</v>
      </c>
      <c r="H3544">
        <f>+HLOOKUP(VLOOKUP($B3544,$Q$2:$R$42,2,0),creditos_sf!$D$2:$AY$99,base_minorista!$A3544,0)</f>
        <v>103466012.42401201</v>
      </c>
      <c r="I3544">
        <f>+HLOOKUP(VLOOKUP($B3544,$Q$2:$R$42,2,0),creditos_sf!$D$103:$AY$200,base_minorista!$A3544,0)</f>
        <v>39752957.312775441</v>
      </c>
      <c r="J3544">
        <f>+HLOOKUP(VLOOKUP($B3544,$Q$2:$R$42,2,0),Costo_fondeo!$D$3:$AY$100,base_minorista!$A3544,0)</f>
        <v>6.1937578432800917</v>
      </c>
      <c r="K3544">
        <f>+HLOOKUP(VLOOKUP($B3544,$Q$2:$R$42,2,0),Costo_provisiones!$D$3:$AY$100,base_minorista!$A3544,0)</f>
        <v>3.24992150992645</v>
      </c>
      <c r="L3544">
        <f>+HLOOKUP(VLOOKUP($B3544,$Q$2:$R$42,2,0),Morosidad_control!$D$4:$AY$101,base_minorista!$A3544,0)</f>
        <v>18.297442027687218</v>
      </c>
      <c r="M3544">
        <f ca="1">+OFFSET(Capital_2!$D$2,base_minorista!A3544,0)</f>
        <v>2.8102228331623054</v>
      </c>
      <c r="N3544">
        <f>+HLOOKUP(VLOOKUP($B3544,$Q$2:$R$42,2,0),costo_laboral!$E$2:$AZ$99,base_minorista!$A3544,0)</f>
        <v>14.5141010644366</v>
      </c>
      <c r="O3544">
        <f>+HLOOKUP(VLOOKUP($B3544,$Q$2:$R$42,2,0),Participacion2!$D$2:$AO$99,base_minorista!$A3544,0)</f>
        <v>0.390277433800505</v>
      </c>
    </row>
    <row r="3545" spans="1:15" ht="16.5" x14ac:dyDescent="0.3">
      <c r="A3545">
        <v>50</v>
      </c>
      <c r="B3545">
        <v>38</v>
      </c>
      <c r="C3545">
        <v>49</v>
      </c>
      <c r="D3545" s="3">
        <v>42369</v>
      </c>
      <c r="E3545" s="33">
        <v>15</v>
      </c>
      <c r="F3545">
        <v>2</v>
      </c>
      <c r="G3545">
        <f>+HLOOKUP(VLOOKUP($B3545,$Q$2:$R$42,2,0),costos_sf!$D$2:$AY$99,base_minorista!$A3545,0)</f>
        <v>37129762.641213953</v>
      </c>
      <c r="H3545">
        <f>+HLOOKUP(VLOOKUP($B3545,$Q$2:$R$42,2,0),creditos_sf!$D$2:$AY$99,base_minorista!$A3545,0)</f>
        <v>100308453.21269</v>
      </c>
      <c r="I3545">
        <f>+HLOOKUP(VLOOKUP($B3545,$Q$2:$R$42,2,0),creditos_sf!$D$103:$AY$200,base_minorista!$A3545,0)</f>
        <v>37647097.571644358</v>
      </c>
      <c r="J3545">
        <f>+HLOOKUP(VLOOKUP($B3545,$Q$2:$R$42,2,0),Costo_fondeo!$D$3:$AY$100,base_minorista!$A3545,0)</f>
        <v>6.1440355013011008</v>
      </c>
      <c r="K3545">
        <f>+HLOOKUP(VLOOKUP($B3545,$Q$2:$R$42,2,0),Costo_provisiones!$D$3:$AY$100,base_minorista!$A3545,0)</f>
        <v>3.5477512844952601</v>
      </c>
      <c r="L3545">
        <f>+HLOOKUP(VLOOKUP($B3545,$Q$2:$R$42,2,0),Morosidad_control!$D$4:$AY$101,base_minorista!$A3545,0)</f>
        <v>16.122559462735943</v>
      </c>
      <c r="M3545">
        <f ca="1">+OFFSET(Capital_2!$D$2,base_minorista!A3545,0)</f>
        <v>2.789179696006852</v>
      </c>
      <c r="N3545">
        <f>+HLOOKUP(VLOOKUP($B3545,$Q$2:$R$42,2,0),costo_laboral!$E$2:$AZ$99,base_minorista!$A3545,0)</f>
        <v>14.931764342173301</v>
      </c>
      <c r="O3545">
        <f>+HLOOKUP(VLOOKUP($B3545,$Q$2:$R$42,2,0),Participacion2!$D$2:$AO$99,base_minorista!$A3545,0)</f>
        <v>0.37771443060635501</v>
      </c>
    </row>
    <row r="3546" spans="1:15" ht="16.5" x14ac:dyDescent="0.3">
      <c r="A3546">
        <v>51</v>
      </c>
      <c r="B3546">
        <v>38</v>
      </c>
      <c r="C3546">
        <v>50</v>
      </c>
      <c r="D3546" s="3">
        <v>42400</v>
      </c>
      <c r="E3546" s="33">
        <v>16</v>
      </c>
      <c r="F3546">
        <v>2</v>
      </c>
      <c r="G3546">
        <f>+HLOOKUP(VLOOKUP($B3546,$Q$2:$R$42,2,0),costos_sf!$D$2:$AY$99,base_minorista!$A3546,0)</f>
        <v>36959930.207730472</v>
      </c>
      <c r="H3546">
        <f>+HLOOKUP(VLOOKUP($B3546,$Q$2:$R$42,2,0),creditos_sf!$D$2:$AY$99,base_minorista!$A3546,0)</f>
        <v>98806219.060487598</v>
      </c>
      <c r="I3546">
        <f>+HLOOKUP(VLOOKUP($B3546,$Q$2:$R$42,2,0),creditos_sf!$D$103:$AY$200,base_minorista!$A3546,0)</f>
        <v>36637487.170352198</v>
      </c>
      <c r="J3546">
        <f>+HLOOKUP(VLOOKUP($B3546,$Q$2:$R$42,2,0),Costo_fondeo!$D$3:$AY$100,base_minorista!$A3546,0)</f>
        <v>6.1059997957588852</v>
      </c>
      <c r="K3546">
        <f>+HLOOKUP(VLOOKUP($B3546,$Q$2:$R$42,2,0),Costo_provisiones!$D$3:$AY$100,base_minorista!$A3546,0)</f>
        <v>3.7999633054803401</v>
      </c>
      <c r="L3546">
        <f>+HLOOKUP(VLOOKUP($B3546,$Q$2:$R$42,2,0),Morosidad_control!$D$4:$AY$101,base_minorista!$A3546,0)</f>
        <v>16.596773263078113</v>
      </c>
      <c r="M3546">
        <f ca="1">+OFFSET(Capital_2!$D$2,base_minorista!A3546,0)</f>
        <v>2.7880675647391326</v>
      </c>
      <c r="N3546">
        <f>+HLOOKUP(VLOOKUP($B3546,$Q$2:$R$42,2,0),costo_laboral!$E$2:$AZ$99,base_minorista!$A3546,0)</f>
        <v>15.038271327061899</v>
      </c>
      <c r="O3546">
        <f>+HLOOKUP(VLOOKUP($B3546,$Q$2:$R$42,2,0),Participacion2!$D$2:$AO$99,base_minorista!$A3546,0)</f>
        <v>0.37315877580526902</v>
      </c>
    </row>
    <row r="3547" spans="1:15" ht="16.5" x14ac:dyDescent="0.3">
      <c r="A3547">
        <v>52</v>
      </c>
      <c r="B3547">
        <v>38</v>
      </c>
      <c r="C3547">
        <v>51</v>
      </c>
      <c r="D3547" s="3">
        <v>42429</v>
      </c>
      <c r="E3547" s="33">
        <v>16</v>
      </c>
      <c r="F3547">
        <v>2</v>
      </c>
      <c r="G3547">
        <f>+HLOOKUP(VLOOKUP($B3547,$Q$2:$R$42,2,0),costos_sf!$D$2:$AY$99,base_minorista!$A3547,0)</f>
        <v>37132583.806321822</v>
      </c>
      <c r="H3547">
        <f>+HLOOKUP(VLOOKUP($B3547,$Q$2:$R$42,2,0),creditos_sf!$D$2:$AY$99,base_minorista!$A3547,0)</f>
        <v>98491668.268366501</v>
      </c>
      <c r="I3547">
        <f>+HLOOKUP(VLOOKUP($B3547,$Q$2:$R$42,2,0),creditos_sf!$D$103:$AY$200,base_minorista!$A3547,0)</f>
        <v>35239248.938443489</v>
      </c>
      <c r="J3547">
        <f>+HLOOKUP(VLOOKUP($B3547,$Q$2:$R$42,2,0),Costo_fondeo!$D$3:$AY$100,base_minorista!$A3547,0)</f>
        <v>6.1109351491816479</v>
      </c>
      <c r="K3547">
        <f>+HLOOKUP(VLOOKUP($B3547,$Q$2:$R$42,2,0),Costo_provisiones!$D$3:$AY$100,base_minorista!$A3547,0)</f>
        <v>4.1521245994487801</v>
      </c>
      <c r="L3547">
        <f>+HLOOKUP(VLOOKUP($B3547,$Q$2:$R$42,2,0),Morosidad_control!$D$4:$AY$101,base_minorista!$A3547,0)</f>
        <v>17.411680966508342</v>
      </c>
      <c r="M3547">
        <f ca="1">+OFFSET(Capital_2!$D$2,base_minorista!A3547,0)</f>
        <v>2.8101212764635846</v>
      </c>
      <c r="N3547">
        <f>+HLOOKUP(VLOOKUP($B3547,$Q$2:$R$42,2,0),costo_laboral!$E$2:$AZ$99,base_minorista!$A3547,0)</f>
        <v>15.089771174412199</v>
      </c>
      <c r="O3547">
        <f>+HLOOKUP(VLOOKUP($B3547,$Q$2:$R$42,2,0),Participacion2!$D$2:$AO$99,base_minorista!$A3547,0)</f>
        <v>0.370810675672404</v>
      </c>
    </row>
    <row r="3548" spans="1:15" ht="16.5" x14ac:dyDescent="0.3">
      <c r="A3548">
        <v>53</v>
      </c>
      <c r="B3548">
        <v>38</v>
      </c>
      <c r="C3548">
        <v>52</v>
      </c>
      <c r="D3548" s="3">
        <v>42460</v>
      </c>
      <c r="E3548" s="33">
        <v>16</v>
      </c>
      <c r="F3548">
        <v>2</v>
      </c>
      <c r="G3548">
        <f>+HLOOKUP(VLOOKUP($B3548,$Q$2:$R$42,2,0),costos_sf!$D$2:$AY$99,base_minorista!$A3548,0)</f>
        <v>36524571.510304332</v>
      </c>
      <c r="H3548">
        <f>+HLOOKUP(VLOOKUP($B3548,$Q$2:$R$42,2,0),creditos_sf!$D$2:$AY$99,base_minorista!$A3548,0)</f>
        <v>97520716.056222796</v>
      </c>
      <c r="I3548">
        <f>+HLOOKUP(VLOOKUP($B3548,$Q$2:$R$42,2,0),creditos_sf!$D$103:$AY$200,base_minorista!$A3548,0)</f>
        <v>34852508.620193854</v>
      </c>
      <c r="J3548">
        <f>+HLOOKUP(VLOOKUP($B3548,$Q$2:$R$42,2,0),Costo_fondeo!$D$3:$AY$100,base_minorista!$A3548,0)</f>
        <v>6.0962937197506077</v>
      </c>
      <c r="K3548">
        <f>+HLOOKUP(VLOOKUP($B3548,$Q$2:$R$42,2,0),Costo_provisiones!$D$3:$AY$100,base_minorista!$A3548,0)</f>
        <v>4.1690588600571497</v>
      </c>
      <c r="L3548">
        <f>+HLOOKUP(VLOOKUP($B3548,$Q$2:$R$42,2,0),Morosidad_control!$D$4:$AY$101,base_minorista!$A3548,0)</f>
        <v>17.875450677713172</v>
      </c>
      <c r="M3548">
        <f ca="1">+OFFSET(Capital_2!$D$2,base_minorista!A3548,0)</f>
        <v>2.8489018213335102</v>
      </c>
      <c r="N3548">
        <f>+HLOOKUP(VLOOKUP($B3548,$Q$2:$R$42,2,0),costo_laboral!$E$2:$AZ$99,base_minorista!$A3548,0)</f>
        <v>14.954193227157299</v>
      </c>
      <c r="O3548">
        <f>+HLOOKUP(VLOOKUP($B3548,$Q$2:$R$42,2,0),Participacion2!$D$2:$AO$99,base_minorista!$A3548,0)</f>
        <v>0.367792314785789</v>
      </c>
    </row>
    <row r="3549" spans="1:15" ht="16.5" x14ac:dyDescent="0.3">
      <c r="A3549">
        <v>54</v>
      </c>
      <c r="B3549">
        <v>38</v>
      </c>
      <c r="C3549">
        <v>53</v>
      </c>
      <c r="D3549" s="3">
        <v>42490</v>
      </c>
      <c r="E3549" s="33">
        <v>16</v>
      </c>
      <c r="F3549">
        <v>2</v>
      </c>
      <c r="G3549">
        <f>+HLOOKUP(VLOOKUP($B3549,$Q$2:$R$42,2,0),costos_sf!$D$2:$AY$99,base_minorista!$A3549,0)</f>
        <v>36366268.366304219</v>
      </c>
      <c r="H3549">
        <f>+HLOOKUP(VLOOKUP($B3549,$Q$2:$R$42,2,0),creditos_sf!$D$2:$AY$99,base_minorista!$A3549,0)</f>
        <v>94835295.550976098</v>
      </c>
      <c r="I3549">
        <f>+HLOOKUP(VLOOKUP($B3549,$Q$2:$R$42,2,0),creditos_sf!$D$103:$AY$200,base_minorista!$A3549,0)</f>
        <v>39764710.613972023</v>
      </c>
      <c r="J3549">
        <f>+HLOOKUP(VLOOKUP($B3549,$Q$2:$R$42,2,0),Costo_fondeo!$D$3:$AY$100,base_minorista!$A3549,0)</f>
        <v>6.0761182327892262</v>
      </c>
      <c r="K3549">
        <f>+HLOOKUP(VLOOKUP($B3549,$Q$2:$R$42,2,0),Costo_provisiones!$D$3:$AY$100,base_minorista!$A3549,0)</f>
        <v>4.4266606721721597</v>
      </c>
      <c r="L3549">
        <f>+HLOOKUP(VLOOKUP($B3549,$Q$2:$R$42,2,0),Morosidad_control!$D$4:$AY$101,base_minorista!$A3549,0)</f>
        <v>15.986010173116</v>
      </c>
      <c r="M3549">
        <f ca="1">+OFFSET(Capital_2!$D$2,base_minorista!A3549,0)</f>
        <v>2.8814923639740782</v>
      </c>
      <c r="N3549">
        <f>+HLOOKUP(VLOOKUP($B3549,$Q$2:$R$42,2,0),costo_laboral!$E$2:$AZ$99,base_minorista!$A3549,0)</f>
        <v>14.595147589923601</v>
      </c>
      <c r="O3549">
        <f>+HLOOKUP(VLOOKUP($B3549,$Q$2:$R$42,2,0),Participacion2!$D$2:$AO$99,base_minorista!$A3549,0)</f>
        <v>0.35635757334981499</v>
      </c>
    </row>
    <row r="3550" spans="1:15" ht="16.5" x14ac:dyDescent="0.3">
      <c r="A3550">
        <v>55</v>
      </c>
      <c r="B3550">
        <v>38</v>
      </c>
      <c r="C3550">
        <v>54</v>
      </c>
      <c r="D3550" s="3">
        <v>42521</v>
      </c>
      <c r="E3550" s="33">
        <v>16</v>
      </c>
      <c r="F3550">
        <v>2</v>
      </c>
      <c r="G3550">
        <f>+HLOOKUP(VLOOKUP($B3550,$Q$2:$R$42,2,0),costos_sf!$D$2:$AY$99,base_minorista!$A3550,0)</f>
        <v>35783765.555358104</v>
      </c>
      <c r="H3550">
        <f>+HLOOKUP(VLOOKUP($B3550,$Q$2:$R$42,2,0),creditos_sf!$D$2:$AY$99,base_minorista!$A3550,0)</f>
        <v>94350963.623846099</v>
      </c>
      <c r="I3550">
        <f>+HLOOKUP(VLOOKUP($B3550,$Q$2:$R$42,2,0),creditos_sf!$D$103:$AY$200,base_minorista!$A3550,0)</f>
        <v>37217972.35740152</v>
      </c>
      <c r="J3550">
        <f>+HLOOKUP(VLOOKUP($B3550,$Q$2:$R$42,2,0),Costo_fondeo!$D$3:$AY$100,base_minorista!$A3550,0)</f>
        <v>6.0685180587010921</v>
      </c>
      <c r="K3550">
        <f>+HLOOKUP(VLOOKUP($B3550,$Q$2:$R$42,2,0),Costo_provisiones!$D$3:$AY$100,base_minorista!$A3550,0)</f>
        <v>4.3440434223551696</v>
      </c>
      <c r="L3550">
        <f>+HLOOKUP(VLOOKUP($B3550,$Q$2:$R$42,2,0),Morosidad_control!$D$4:$AY$101,base_minorista!$A3550,0)</f>
        <v>16.350935904473587</v>
      </c>
      <c r="M3550">
        <f ca="1">+OFFSET(Capital_2!$D$2,base_minorista!A3550,0)</f>
        <v>2.9184975362021124</v>
      </c>
      <c r="N3550">
        <f>+HLOOKUP(VLOOKUP($B3550,$Q$2:$R$42,2,0),costo_laboral!$E$2:$AZ$99,base_minorista!$A3550,0)</f>
        <v>14.763629749235699</v>
      </c>
      <c r="O3550">
        <f>+HLOOKUP(VLOOKUP($B3550,$Q$2:$R$42,2,0),Participacion2!$D$2:$AO$99,base_minorista!$A3550,0)</f>
        <v>0.35502484877114399</v>
      </c>
    </row>
    <row r="3551" spans="1:15" ht="16.5" x14ac:dyDescent="0.3">
      <c r="A3551">
        <v>56</v>
      </c>
      <c r="B3551">
        <v>38</v>
      </c>
      <c r="C3551">
        <v>55</v>
      </c>
      <c r="D3551" s="3">
        <v>42551</v>
      </c>
      <c r="E3551" s="33">
        <v>16</v>
      </c>
      <c r="F3551">
        <v>2</v>
      </c>
      <c r="G3551">
        <f>+HLOOKUP(VLOOKUP($B3551,$Q$2:$R$42,2,0),costos_sf!$D$2:$AY$99,base_minorista!$A3551,0)</f>
        <v>35577287.271797501</v>
      </c>
      <c r="H3551">
        <f>+HLOOKUP(VLOOKUP($B3551,$Q$2:$R$42,2,0),creditos_sf!$D$2:$AY$99,base_minorista!$A3551,0)</f>
        <v>95484111.441066802</v>
      </c>
      <c r="I3551">
        <f>+HLOOKUP(VLOOKUP($B3551,$Q$2:$R$42,2,0),creditos_sf!$D$103:$AY$200,base_minorista!$A3551,0)</f>
        <v>36758068.418071672</v>
      </c>
      <c r="J3551">
        <f>+HLOOKUP(VLOOKUP($B3551,$Q$2:$R$42,2,0),Costo_fondeo!$D$3:$AY$100,base_minorista!$A3551,0)</f>
        <v>6.0653900214671213</v>
      </c>
      <c r="K3551">
        <f>+HLOOKUP(VLOOKUP($B3551,$Q$2:$R$42,2,0),Costo_provisiones!$D$3:$AY$100,base_minorista!$A3551,0)</f>
        <v>4.3480427321836803</v>
      </c>
      <c r="L3551">
        <f>+HLOOKUP(VLOOKUP($B3551,$Q$2:$R$42,2,0),Morosidad_control!$D$4:$AY$101,base_minorista!$A3551,0)</f>
        <v>16.932944311812939</v>
      </c>
      <c r="M3551">
        <f ca="1">+OFFSET(Capital_2!$D$2,base_minorista!A3551,0)</f>
        <v>2.9650713359667673</v>
      </c>
      <c r="N3551">
        <f>+HLOOKUP(VLOOKUP($B3551,$Q$2:$R$42,2,0),costo_laboral!$E$2:$AZ$99,base_minorista!$A3551,0)</f>
        <v>14.418339554794001</v>
      </c>
      <c r="O3551">
        <f>+HLOOKUP(VLOOKUP($B3551,$Q$2:$R$42,2,0),Participacion2!$D$2:$AO$99,base_minorista!$A3551,0)</f>
        <v>0.357285743012901</v>
      </c>
    </row>
    <row r="3552" spans="1:15" ht="16.5" x14ac:dyDescent="0.3">
      <c r="A3552">
        <v>57</v>
      </c>
      <c r="B3552">
        <v>38</v>
      </c>
      <c r="C3552">
        <v>56</v>
      </c>
      <c r="D3552" s="3">
        <v>42582</v>
      </c>
      <c r="E3552" s="33">
        <v>16</v>
      </c>
      <c r="F3552">
        <v>2</v>
      </c>
      <c r="G3552">
        <f>+HLOOKUP(VLOOKUP($B3552,$Q$2:$R$42,2,0),costos_sf!$D$2:$AY$99,base_minorista!$A3552,0)</f>
        <v>35278273.321996614</v>
      </c>
      <c r="H3552">
        <f>+HLOOKUP(VLOOKUP($B3552,$Q$2:$R$42,2,0),creditos_sf!$D$2:$AY$99,base_minorista!$A3552,0)</f>
        <v>96388650.502735302</v>
      </c>
      <c r="I3552">
        <f>+HLOOKUP(VLOOKUP($B3552,$Q$2:$R$42,2,0),creditos_sf!$D$103:$AY$200,base_minorista!$A3552,0)</f>
        <v>35068619.558646545</v>
      </c>
      <c r="J3552">
        <f>+HLOOKUP(VLOOKUP($B3552,$Q$2:$R$42,2,0),Costo_fondeo!$D$3:$AY$100,base_minorista!$A3552,0)</f>
        <v>6.0788453864516878</v>
      </c>
      <c r="K3552">
        <f>+HLOOKUP(VLOOKUP($B3552,$Q$2:$R$42,2,0),Costo_provisiones!$D$3:$AY$100,base_minorista!$A3552,0)</f>
        <v>4.3599557692491304</v>
      </c>
      <c r="L3552">
        <f>+HLOOKUP(VLOOKUP($B3552,$Q$2:$R$42,2,0),Morosidad_control!$D$4:$AY$101,base_minorista!$A3552,0)</f>
        <v>17.364990093421884</v>
      </c>
      <c r="M3552">
        <f ca="1">+OFFSET(Capital_2!$D$2,base_minorista!A3552,0)</f>
        <v>3.0367322920898565</v>
      </c>
      <c r="N3552">
        <f>+HLOOKUP(VLOOKUP($B3552,$Q$2:$R$42,2,0),costo_laboral!$E$2:$AZ$99,base_minorista!$A3552,0)</f>
        <v>14.3198321869647</v>
      </c>
      <c r="O3552">
        <f>+HLOOKUP(VLOOKUP($B3552,$Q$2:$R$42,2,0),Participacion2!$D$2:$AO$99,base_minorista!$A3552,0)</f>
        <v>0.35832400236889</v>
      </c>
    </row>
    <row r="3553" spans="1:15" ht="16.5" x14ac:dyDescent="0.3">
      <c r="A3553">
        <v>58</v>
      </c>
      <c r="B3553">
        <v>38</v>
      </c>
      <c r="C3553">
        <v>57</v>
      </c>
      <c r="D3553" s="3">
        <v>42613</v>
      </c>
      <c r="E3553" s="33">
        <v>16</v>
      </c>
      <c r="F3553">
        <v>2</v>
      </c>
      <c r="G3553">
        <f>+HLOOKUP(VLOOKUP($B3553,$Q$2:$R$42,2,0),costos_sf!$D$2:$AY$99,base_minorista!$A3553,0)</f>
        <v>35355859.978762351</v>
      </c>
      <c r="H3553">
        <f>+HLOOKUP(VLOOKUP($B3553,$Q$2:$R$42,2,0),creditos_sf!$D$2:$AY$99,base_minorista!$A3553,0)</f>
        <v>88802671.579705</v>
      </c>
      <c r="I3553">
        <f>+HLOOKUP(VLOOKUP($B3553,$Q$2:$R$42,2,0),creditos_sf!$D$103:$AY$200,base_minorista!$A3553,0)</f>
        <v>32377017.705826376</v>
      </c>
      <c r="J3553">
        <f>+HLOOKUP(VLOOKUP($B3553,$Q$2:$R$42,2,0),Costo_fondeo!$D$3:$AY$100,base_minorista!$A3553,0)</f>
        <v>6.0887734531087565</v>
      </c>
      <c r="K3553">
        <f>+HLOOKUP(VLOOKUP($B3553,$Q$2:$R$42,2,0),Costo_provisiones!$D$3:$AY$100,base_minorista!$A3553,0)</f>
        <v>4.2019121040721696</v>
      </c>
      <c r="L3553">
        <f>+HLOOKUP(VLOOKUP($B3553,$Q$2:$R$42,2,0),Morosidad_control!$D$4:$AY$101,base_minorista!$A3553,0)</f>
        <v>12.211051363241483</v>
      </c>
      <c r="M3553">
        <f ca="1">+OFFSET(Capital_2!$D$2,base_minorista!A3553,0)</f>
        <v>3.0987757605561481</v>
      </c>
      <c r="N3553">
        <f>+HLOOKUP(VLOOKUP($B3553,$Q$2:$R$42,2,0),costo_laboral!$E$2:$AZ$99,base_minorista!$A3553,0)</f>
        <v>15.3183757005798</v>
      </c>
      <c r="O3553">
        <f>+HLOOKUP(VLOOKUP($B3553,$Q$2:$R$42,2,0),Participacion2!$D$2:$AO$99,base_minorista!$A3553,0)</f>
        <v>0.33110413763489399</v>
      </c>
    </row>
    <row r="3554" spans="1:15" ht="16.5" x14ac:dyDescent="0.3">
      <c r="A3554">
        <v>59</v>
      </c>
      <c r="B3554">
        <v>38</v>
      </c>
      <c r="C3554">
        <v>58</v>
      </c>
      <c r="D3554" s="3">
        <v>42643</v>
      </c>
      <c r="E3554" s="33">
        <v>16</v>
      </c>
      <c r="F3554">
        <v>2</v>
      </c>
      <c r="G3554">
        <f>+HLOOKUP(VLOOKUP($B3554,$Q$2:$R$42,2,0),costos_sf!$D$2:$AY$99,base_minorista!$A3554,0)</f>
        <v>34648771.789050475</v>
      </c>
      <c r="H3554">
        <f>+HLOOKUP(VLOOKUP($B3554,$Q$2:$R$42,2,0),creditos_sf!$D$2:$AY$99,base_minorista!$A3554,0)</f>
        <v>89060397.779519096</v>
      </c>
      <c r="I3554">
        <f>+HLOOKUP(VLOOKUP($B3554,$Q$2:$R$42,2,0),creditos_sf!$D$103:$AY$200,base_minorista!$A3554,0)</f>
        <v>32328766.510470778</v>
      </c>
      <c r="J3554">
        <f>+HLOOKUP(VLOOKUP($B3554,$Q$2:$R$42,2,0),Costo_fondeo!$D$3:$AY$100,base_minorista!$A3554,0)</f>
        <v>6.1022197699327378</v>
      </c>
      <c r="K3554">
        <f>+HLOOKUP(VLOOKUP($B3554,$Q$2:$R$42,2,0),Costo_provisiones!$D$3:$AY$100,base_minorista!$A3554,0)</f>
        <v>3.9146242001425802</v>
      </c>
      <c r="L3554">
        <f>+HLOOKUP(VLOOKUP($B3554,$Q$2:$R$42,2,0),Morosidad_control!$D$4:$AY$101,base_minorista!$A3554,0)</f>
        <v>12.003287257001336</v>
      </c>
      <c r="M3554">
        <f ca="1">+OFFSET(Capital_2!$D$2,base_minorista!A3554,0)</f>
        <v>3.1647538313822339</v>
      </c>
      <c r="N3554">
        <f>+HLOOKUP(VLOOKUP($B3554,$Q$2:$R$42,2,0),costo_laboral!$E$2:$AZ$99,base_minorista!$A3554,0)</f>
        <v>15.107650398226999</v>
      </c>
      <c r="O3554">
        <f>+HLOOKUP(VLOOKUP($B3554,$Q$2:$R$42,2,0),Participacion2!$D$2:$AO$99,base_minorista!$A3554,0)</f>
        <v>0.32929610614032501</v>
      </c>
    </row>
    <row r="3555" spans="1:15" ht="16.5" x14ac:dyDescent="0.3">
      <c r="A3555">
        <v>60</v>
      </c>
      <c r="B3555">
        <v>38</v>
      </c>
      <c r="C3555">
        <v>59</v>
      </c>
      <c r="D3555" s="3">
        <v>42674</v>
      </c>
      <c r="E3555" s="33">
        <v>16</v>
      </c>
      <c r="F3555">
        <v>2</v>
      </c>
      <c r="G3555">
        <f>+HLOOKUP(VLOOKUP($B3555,$Q$2:$R$42,2,0),costos_sf!$D$2:$AY$99,base_minorista!$A3555,0)</f>
        <v>34379363.662580363</v>
      </c>
      <c r="H3555">
        <f>+HLOOKUP(VLOOKUP($B3555,$Q$2:$R$42,2,0),creditos_sf!$D$2:$AY$99,base_minorista!$A3555,0)</f>
        <v>87929370.09260641</v>
      </c>
      <c r="I3555">
        <f>+HLOOKUP(VLOOKUP($B3555,$Q$2:$R$42,2,0),creditos_sf!$D$103:$AY$200,base_minorista!$A3555,0)</f>
        <v>31779428.962592438</v>
      </c>
      <c r="J3555">
        <f>+HLOOKUP(VLOOKUP($B3555,$Q$2:$R$42,2,0),Costo_fondeo!$D$3:$AY$100,base_minorista!$A3555,0)</f>
        <v>6.1111695843387936</v>
      </c>
      <c r="K3555">
        <f>+HLOOKUP(VLOOKUP($B3555,$Q$2:$R$42,2,0),Costo_provisiones!$D$3:$AY$100,base_minorista!$A3555,0)</f>
        <v>4.0026661714359903</v>
      </c>
      <c r="L3555">
        <f>+HLOOKUP(VLOOKUP($B3555,$Q$2:$R$42,2,0),Morosidad_control!$D$4:$AY$101,base_minorista!$A3555,0)</f>
        <v>13.099100174623107</v>
      </c>
      <c r="M3555">
        <f ca="1">+OFFSET(Capital_2!$D$2,base_minorista!A3555,0)</f>
        <v>3.232264312603593</v>
      </c>
      <c r="N3555">
        <f>+HLOOKUP(VLOOKUP($B3555,$Q$2:$R$42,2,0),costo_laboral!$E$2:$AZ$99,base_minorista!$A3555,0)</f>
        <v>15.181344230114901</v>
      </c>
      <c r="O3555">
        <f>+HLOOKUP(VLOOKUP($B3555,$Q$2:$R$42,2,0),Participacion2!$D$2:$AO$99,base_minorista!$A3555,0)</f>
        <v>0.32467841351452598</v>
      </c>
    </row>
    <row r="3556" spans="1:15" ht="16.5" x14ac:dyDescent="0.3">
      <c r="A3556">
        <v>61</v>
      </c>
      <c r="B3556">
        <v>38</v>
      </c>
      <c r="C3556">
        <v>60</v>
      </c>
      <c r="D3556" s="3">
        <v>42704</v>
      </c>
      <c r="E3556" s="33">
        <v>16</v>
      </c>
      <c r="F3556">
        <v>2</v>
      </c>
      <c r="G3556">
        <f>+HLOOKUP(VLOOKUP($B3556,$Q$2:$R$42,2,0),costos_sf!$D$2:$AY$99,base_minorista!$A3556,0)</f>
        <v>33868087.760716341</v>
      </c>
      <c r="H3556">
        <f>+HLOOKUP(VLOOKUP($B3556,$Q$2:$R$42,2,0),creditos_sf!$D$2:$AY$99,base_minorista!$A3556,0)</f>
        <v>88095956.350361511</v>
      </c>
      <c r="I3556">
        <f>+HLOOKUP(VLOOKUP($B3556,$Q$2:$R$42,2,0),creditos_sf!$D$103:$AY$200,base_minorista!$A3556,0)</f>
        <v>29714256.683721352</v>
      </c>
      <c r="J3556">
        <f>+HLOOKUP(VLOOKUP($B3556,$Q$2:$R$42,2,0),Costo_fondeo!$D$3:$AY$100,base_minorista!$A3556,0)</f>
        <v>6.1190508402386774</v>
      </c>
      <c r="K3556">
        <f>+HLOOKUP(VLOOKUP($B3556,$Q$2:$R$42,2,0),Costo_provisiones!$D$3:$AY$100,base_minorista!$A3556,0)</f>
        <v>3.9544809962591398</v>
      </c>
      <c r="L3556">
        <f>+HLOOKUP(VLOOKUP($B3556,$Q$2:$R$42,2,0),Morosidad_control!$D$4:$AY$101,base_minorista!$A3556,0)</f>
        <v>14.335037521445122</v>
      </c>
      <c r="M3556">
        <f ca="1">+OFFSET(Capital_2!$D$2,base_minorista!A3556,0)</f>
        <v>3.2966619789838338</v>
      </c>
      <c r="N3556">
        <f>+HLOOKUP(VLOOKUP($B3556,$Q$2:$R$42,2,0),costo_laboral!$E$2:$AZ$99,base_minorista!$A3556,0)</f>
        <v>15.183342006785301</v>
      </c>
      <c r="O3556">
        <f>+HLOOKUP(VLOOKUP($B3556,$Q$2:$R$42,2,0),Participacion2!$D$2:$AO$99,base_minorista!$A3556,0)</f>
        <v>0.32457995442905802</v>
      </c>
    </row>
    <row r="3557" spans="1:15" ht="16.5" x14ac:dyDescent="0.3">
      <c r="A3557">
        <v>62</v>
      </c>
      <c r="B3557">
        <v>38</v>
      </c>
      <c r="C3557">
        <v>61</v>
      </c>
      <c r="D3557" s="3">
        <v>42735</v>
      </c>
      <c r="E3557" s="33">
        <v>16</v>
      </c>
      <c r="F3557">
        <v>2</v>
      </c>
      <c r="G3557">
        <f>+HLOOKUP(VLOOKUP($B3557,$Q$2:$R$42,2,0),costos_sf!$D$2:$AY$99,base_minorista!$A3557,0)</f>
        <v>34486721.758205771</v>
      </c>
      <c r="H3557">
        <f>+HLOOKUP(VLOOKUP($B3557,$Q$2:$R$42,2,0),creditos_sf!$D$2:$AY$99,base_minorista!$A3557,0)</f>
        <v>88990954.572084501</v>
      </c>
      <c r="I3557">
        <f>+HLOOKUP(VLOOKUP($B3557,$Q$2:$R$42,2,0),creditos_sf!$D$103:$AY$200,base_minorista!$A3557,0)</f>
        <v>28639539.382536802</v>
      </c>
      <c r="J3557">
        <f>+HLOOKUP(VLOOKUP($B3557,$Q$2:$R$42,2,0),Costo_fondeo!$D$3:$AY$100,base_minorista!$A3557,0)</f>
        <v>6.1244835342257753</v>
      </c>
      <c r="K3557">
        <f>+HLOOKUP(VLOOKUP($B3557,$Q$2:$R$42,2,0),Costo_provisiones!$D$3:$AY$100,base_minorista!$A3557,0)</f>
        <v>4.8760556985063204</v>
      </c>
      <c r="L3557">
        <f>+HLOOKUP(VLOOKUP($B3557,$Q$2:$R$42,2,0),Morosidad_control!$D$4:$AY$101,base_minorista!$A3557,0)</f>
        <v>14.525100818698371</v>
      </c>
      <c r="M3557">
        <f ca="1">+OFFSET(Capital_2!$D$2,base_minorista!A3557,0)</f>
        <v>3.371561018368705</v>
      </c>
      <c r="N3557">
        <f>+HLOOKUP(VLOOKUP($B3557,$Q$2:$R$42,2,0),costo_laboral!$E$2:$AZ$99,base_minorista!$A3557,0)</f>
        <v>14.954732151157399</v>
      </c>
      <c r="O3557">
        <f>+HLOOKUP(VLOOKUP($B3557,$Q$2:$R$42,2,0),Participacion2!$D$2:$AO$99,base_minorista!$A3557,0)</f>
        <v>0.32646425253526701</v>
      </c>
    </row>
    <row r="3558" spans="1:15" ht="16.5" x14ac:dyDescent="0.3">
      <c r="A3558">
        <v>63</v>
      </c>
      <c r="B3558">
        <v>38</v>
      </c>
      <c r="C3558">
        <v>62</v>
      </c>
      <c r="D3558" s="3">
        <v>42766</v>
      </c>
      <c r="E3558" s="33">
        <v>17</v>
      </c>
      <c r="F3558">
        <v>2</v>
      </c>
      <c r="G3558">
        <f>+HLOOKUP(VLOOKUP($B3558,$Q$2:$R$42,2,0),costos_sf!$D$2:$AY$99,base_minorista!$A3558,0)</f>
        <v>34251833.102121405</v>
      </c>
      <c r="H3558">
        <f>+HLOOKUP(VLOOKUP($B3558,$Q$2:$R$42,2,0),creditos_sf!$D$2:$AY$99,base_minorista!$A3558,0)</f>
        <v>88464177.298973203</v>
      </c>
      <c r="I3558">
        <f>+HLOOKUP(VLOOKUP($B3558,$Q$2:$R$42,2,0),creditos_sf!$D$103:$AY$200,base_minorista!$A3558,0)</f>
        <v>27538931.436455891</v>
      </c>
      <c r="J3558">
        <f>+HLOOKUP(VLOOKUP($B3558,$Q$2:$R$42,2,0),Costo_fondeo!$D$3:$AY$100,base_minorista!$A3558,0)</f>
        <v>6.1013009991970035</v>
      </c>
      <c r="K3558">
        <f>+HLOOKUP(VLOOKUP($B3558,$Q$2:$R$42,2,0),Costo_provisiones!$D$3:$AY$100,base_minorista!$A3558,0)</f>
        <v>4.8759691615985998</v>
      </c>
      <c r="L3558">
        <f>+HLOOKUP(VLOOKUP($B3558,$Q$2:$R$42,2,0),Morosidad_control!$D$4:$AY$101,base_minorista!$A3558,0)</f>
        <v>15.092447403040682</v>
      </c>
      <c r="M3558">
        <f ca="1">+OFFSET(Capital_2!$D$2,base_minorista!A3558,0)</f>
        <v>3.4309045641717737</v>
      </c>
      <c r="N3558">
        <f>+HLOOKUP(VLOOKUP($B3558,$Q$2:$R$42,2,0),costo_laboral!$E$2:$AZ$99,base_minorista!$A3558,0)</f>
        <v>15.121980746262301</v>
      </c>
      <c r="O3558">
        <f>+HLOOKUP(VLOOKUP($B3558,$Q$2:$R$42,2,0),Participacion2!$D$2:$AO$99,base_minorista!$A3558,0)</f>
        <v>0.32375949072356103</v>
      </c>
    </row>
    <row r="3559" spans="1:15" ht="16.5" x14ac:dyDescent="0.3">
      <c r="A3559">
        <v>64</v>
      </c>
      <c r="B3559">
        <v>38</v>
      </c>
      <c r="C3559">
        <v>63</v>
      </c>
      <c r="D3559" s="3">
        <v>42794</v>
      </c>
      <c r="E3559" s="33">
        <v>17</v>
      </c>
      <c r="F3559">
        <v>2</v>
      </c>
      <c r="G3559">
        <f>+HLOOKUP(VLOOKUP($B3559,$Q$2:$R$42,2,0),costos_sf!$D$2:$AY$99,base_minorista!$A3559,0)</f>
        <v>33587602.260495283</v>
      </c>
      <c r="H3559">
        <f>+HLOOKUP(VLOOKUP($B3559,$Q$2:$R$42,2,0),creditos_sf!$D$2:$AY$99,base_minorista!$A3559,0)</f>
        <v>87950974.683865696</v>
      </c>
      <c r="I3559">
        <f>+HLOOKUP(VLOOKUP($B3559,$Q$2:$R$42,2,0),creditos_sf!$D$103:$AY$200,base_minorista!$A3559,0)</f>
        <v>27613495.016488411</v>
      </c>
      <c r="J3559">
        <f>+HLOOKUP(VLOOKUP($B3559,$Q$2:$R$42,2,0),Costo_fondeo!$D$3:$AY$100,base_minorista!$A3559,0)</f>
        <v>6.0911198721551978</v>
      </c>
      <c r="K3559">
        <f>+HLOOKUP(VLOOKUP($B3559,$Q$2:$R$42,2,0),Costo_provisiones!$D$3:$AY$100,base_minorista!$A3559,0)</f>
        <v>4.6169271945708203</v>
      </c>
      <c r="L3559">
        <f>+HLOOKUP(VLOOKUP($B3559,$Q$2:$R$42,2,0),Morosidad_control!$D$4:$AY$101,base_minorista!$A3559,0)</f>
        <v>15.703492970239436</v>
      </c>
      <c r="M3559">
        <f ca="1">+OFFSET(Capital_2!$D$2,base_minorista!A3559,0)</f>
        <v>3.4714473426279464</v>
      </c>
      <c r="N3559">
        <f>+HLOOKUP(VLOOKUP($B3559,$Q$2:$R$42,2,0),costo_laboral!$E$2:$AZ$99,base_minorista!$A3559,0)</f>
        <v>15.018028682808399</v>
      </c>
      <c r="O3559">
        <f>+HLOOKUP(VLOOKUP($B3559,$Q$2:$R$42,2,0),Participacion2!$D$2:$AO$99,base_minorista!$A3559,0)</f>
        <v>0.31987381477391402</v>
      </c>
    </row>
    <row r="3560" spans="1:15" ht="16.5" x14ac:dyDescent="0.3">
      <c r="A3560">
        <v>65</v>
      </c>
      <c r="B3560">
        <v>38</v>
      </c>
      <c r="C3560">
        <v>64</v>
      </c>
      <c r="D3560" s="3">
        <v>42825</v>
      </c>
      <c r="E3560" s="33">
        <v>17</v>
      </c>
      <c r="F3560">
        <v>2</v>
      </c>
      <c r="G3560">
        <f>+HLOOKUP(VLOOKUP($B3560,$Q$2:$R$42,2,0),costos_sf!$D$2:$AY$99,base_minorista!$A3560,0)</f>
        <v>33222231.916517392</v>
      </c>
      <c r="H3560">
        <f>+HLOOKUP(VLOOKUP($B3560,$Q$2:$R$42,2,0),creditos_sf!$D$2:$AY$99,base_minorista!$A3560,0)</f>
        <v>85714840.645548105</v>
      </c>
      <c r="I3560">
        <f>+HLOOKUP(VLOOKUP($B3560,$Q$2:$R$42,2,0),creditos_sf!$D$103:$AY$200,base_minorista!$A3560,0)</f>
        <v>26824875.166646183</v>
      </c>
      <c r="J3560">
        <f>+HLOOKUP(VLOOKUP($B3560,$Q$2:$R$42,2,0),Costo_fondeo!$D$3:$AY$100,base_minorista!$A3560,0)</f>
        <v>6.0883101591439619</v>
      </c>
      <c r="K3560">
        <f>+HLOOKUP(VLOOKUP($B3560,$Q$2:$R$42,2,0),Costo_provisiones!$D$3:$AY$100,base_minorista!$A3560,0)</f>
        <v>4.71165793069411</v>
      </c>
      <c r="L3560">
        <f>+HLOOKUP(VLOOKUP($B3560,$Q$2:$R$42,2,0),Morosidad_control!$D$4:$AY$101,base_minorista!$A3560,0)</f>
        <v>16.350483538022925</v>
      </c>
      <c r="M3560">
        <f ca="1">+OFFSET(Capital_2!$D$2,base_minorista!A3560,0)</f>
        <v>3.5034579976729381</v>
      </c>
      <c r="N3560">
        <f>+HLOOKUP(VLOOKUP($B3560,$Q$2:$R$42,2,0),costo_laboral!$E$2:$AZ$99,base_minorista!$A3560,0)</f>
        <v>15.2389921198561</v>
      </c>
      <c r="O3560">
        <f>+HLOOKUP(VLOOKUP($B3560,$Q$2:$R$42,2,0),Participacion2!$D$2:$AO$99,base_minorista!$A3560,0)</f>
        <v>0.31316293048740901</v>
      </c>
    </row>
    <row r="3561" spans="1:15" ht="16.5" x14ac:dyDescent="0.3">
      <c r="A3561">
        <v>66</v>
      </c>
      <c r="B3561">
        <v>38</v>
      </c>
      <c r="C3561">
        <v>65</v>
      </c>
      <c r="D3561" s="3">
        <v>42855</v>
      </c>
      <c r="E3561" s="33">
        <v>17</v>
      </c>
      <c r="F3561">
        <v>2</v>
      </c>
      <c r="G3561">
        <f>+HLOOKUP(VLOOKUP($B3561,$Q$2:$R$42,2,0),costos_sf!$D$2:$AY$99,base_minorista!$A3561,0)</f>
        <v>33061571.165404569</v>
      </c>
      <c r="H3561">
        <f>+HLOOKUP(VLOOKUP($B3561,$Q$2:$R$42,2,0),creditos_sf!$D$2:$AY$99,base_minorista!$A3561,0)</f>
        <v>87827031.834074602</v>
      </c>
      <c r="I3561">
        <f>+HLOOKUP(VLOOKUP($B3561,$Q$2:$R$42,2,0),creditos_sf!$D$103:$AY$200,base_minorista!$A3561,0)</f>
        <v>26278976.926058758</v>
      </c>
      <c r="J3561">
        <f>+HLOOKUP(VLOOKUP($B3561,$Q$2:$R$42,2,0),Costo_fondeo!$D$3:$AY$100,base_minorista!$A3561,0)</f>
        <v>6.0892770664856855</v>
      </c>
      <c r="K3561">
        <f>+HLOOKUP(VLOOKUP($B3561,$Q$2:$R$42,2,0),Costo_provisiones!$D$3:$AY$100,base_minorista!$A3561,0)</f>
        <v>4.6951070275009998</v>
      </c>
      <c r="L3561">
        <f>+HLOOKUP(VLOOKUP($B3561,$Q$2:$R$42,2,0),Morosidad_control!$D$4:$AY$101,base_minorista!$A3561,0)</f>
        <v>16.425295439129219</v>
      </c>
      <c r="M3561">
        <f ca="1">+OFFSET(Capital_2!$D$2,base_minorista!A3561,0)</f>
        <v>3.5336781037956082</v>
      </c>
      <c r="N3561">
        <f>+HLOOKUP(VLOOKUP($B3561,$Q$2:$R$42,2,0),costo_laboral!$E$2:$AZ$99,base_minorista!$A3561,0)</f>
        <v>15.1744969667281</v>
      </c>
      <c r="O3561">
        <f>+HLOOKUP(VLOOKUP($B3561,$Q$2:$R$42,2,0),Participacion2!$D$2:$AO$99,base_minorista!$A3561,0)</f>
        <v>0.31901258288195899</v>
      </c>
    </row>
    <row r="3562" spans="1:15" ht="16.5" x14ac:dyDescent="0.3">
      <c r="A3562">
        <v>67</v>
      </c>
      <c r="B3562">
        <v>38</v>
      </c>
      <c r="C3562">
        <v>66</v>
      </c>
      <c r="D3562" s="3">
        <v>42886</v>
      </c>
      <c r="E3562" s="33">
        <v>17</v>
      </c>
      <c r="F3562">
        <v>2</v>
      </c>
      <c r="G3562">
        <f>+HLOOKUP(VLOOKUP($B3562,$Q$2:$R$42,2,0),costos_sf!$D$2:$AY$99,base_minorista!$A3562,0)</f>
        <v>33221043.363417633</v>
      </c>
      <c r="H3562">
        <f>+HLOOKUP(VLOOKUP($B3562,$Q$2:$R$42,2,0),creditos_sf!$D$2:$AY$99,base_minorista!$A3562,0)</f>
        <v>88132553.026712</v>
      </c>
      <c r="I3562">
        <f>+HLOOKUP(VLOOKUP($B3562,$Q$2:$R$42,2,0),creditos_sf!$D$103:$AY$200,base_minorista!$A3562,0)</f>
        <v>26345416.26570851</v>
      </c>
      <c r="J3562">
        <f>+HLOOKUP(VLOOKUP($B3562,$Q$2:$R$42,2,0),Costo_fondeo!$D$3:$AY$100,base_minorista!$A3562,0)</f>
        <v>6.0844783153657884</v>
      </c>
      <c r="K3562">
        <f>+HLOOKUP(VLOOKUP($B3562,$Q$2:$R$42,2,0),Costo_provisiones!$D$3:$AY$100,base_minorista!$A3562,0)</f>
        <v>4.8409931432655497</v>
      </c>
      <c r="L3562">
        <f>+HLOOKUP(VLOOKUP($B3562,$Q$2:$R$42,2,0),Morosidad_control!$D$4:$AY$101,base_minorista!$A3562,0)</f>
        <v>16.442722813616388</v>
      </c>
      <c r="M3562">
        <f ca="1">+OFFSET(Capital_2!$D$2,base_minorista!A3562,0)</f>
        <v>3.5570017411603705</v>
      </c>
      <c r="N3562">
        <f>+HLOOKUP(VLOOKUP($B3562,$Q$2:$R$42,2,0),costo_laboral!$E$2:$AZ$99,base_minorista!$A3562,0)</f>
        <v>15.146904569183</v>
      </c>
      <c r="O3562">
        <f>+HLOOKUP(VLOOKUP($B3562,$Q$2:$R$42,2,0),Participacion2!$D$2:$AO$99,base_minorista!$A3562,0)</f>
        <v>0.31682151778349799</v>
      </c>
    </row>
    <row r="3563" spans="1:15" ht="16.5" x14ac:dyDescent="0.3">
      <c r="A3563">
        <v>68</v>
      </c>
      <c r="B3563">
        <v>38</v>
      </c>
      <c r="C3563">
        <v>67</v>
      </c>
      <c r="D3563" s="3">
        <v>42916</v>
      </c>
      <c r="E3563" s="33">
        <v>17</v>
      </c>
      <c r="F3563">
        <v>2</v>
      </c>
      <c r="G3563">
        <f>+HLOOKUP(VLOOKUP($B3563,$Q$2:$R$42,2,0),costos_sf!$D$2:$AY$99,base_minorista!$A3563,0)</f>
        <v>33088129.484280001</v>
      </c>
      <c r="H3563">
        <f>+HLOOKUP(VLOOKUP($B3563,$Q$2:$R$42,2,0),creditos_sf!$D$2:$AY$99,base_minorista!$A3563,0)</f>
        <v>88194259.140918598</v>
      </c>
      <c r="I3563">
        <f>+HLOOKUP(VLOOKUP($B3563,$Q$2:$R$42,2,0),creditos_sf!$D$103:$AY$200,base_minorista!$A3563,0)</f>
        <v>25238449.150159273</v>
      </c>
      <c r="J3563">
        <f>+HLOOKUP(VLOOKUP($B3563,$Q$2:$R$42,2,0),Costo_fondeo!$D$3:$AY$100,base_minorista!$A3563,0)</f>
        <v>6.0827440127943468</v>
      </c>
      <c r="K3563">
        <f>+HLOOKUP(VLOOKUP($B3563,$Q$2:$R$42,2,0),Costo_provisiones!$D$3:$AY$100,base_minorista!$A3563,0)</f>
        <v>4.9000629541525003</v>
      </c>
      <c r="L3563">
        <f>+HLOOKUP(VLOOKUP($B3563,$Q$2:$R$42,2,0),Morosidad_control!$D$4:$AY$101,base_minorista!$A3563,0)</f>
        <v>15.366086237289975</v>
      </c>
      <c r="M3563">
        <f ca="1">+OFFSET(Capital_2!$D$2,base_minorista!A3563,0)</f>
        <v>3.5704065106105527</v>
      </c>
      <c r="N3563">
        <f>+HLOOKUP(VLOOKUP($B3563,$Q$2:$R$42,2,0),costo_laboral!$E$2:$AZ$99,base_minorista!$A3563,0)</f>
        <v>15.138114719242999</v>
      </c>
      <c r="O3563">
        <f>+HLOOKUP(VLOOKUP($B3563,$Q$2:$R$42,2,0),Participacion2!$D$2:$AO$99,base_minorista!$A3563,0)</f>
        <v>0.31519147899347899</v>
      </c>
    </row>
    <row r="3564" spans="1:15" ht="16.5" x14ac:dyDescent="0.3">
      <c r="A3564">
        <v>69</v>
      </c>
      <c r="B3564">
        <v>38</v>
      </c>
      <c r="C3564">
        <v>68</v>
      </c>
      <c r="D3564" s="3">
        <v>42947</v>
      </c>
      <c r="E3564" s="33">
        <v>17</v>
      </c>
      <c r="F3564">
        <v>2</v>
      </c>
      <c r="G3564">
        <f>+HLOOKUP(VLOOKUP($B3564,$Q$2:$R$42,2,0),costos_sf!$D$2:$AY$99,base_minorista!$A3564,0)</f>
        <v>32997074.149064805</v>
      </c>
      <c r="H3564">
        <f>+HLOOKUP(VLOOKUP($B3564,$Q$2:$R$42,2,0),creditos_sf!$D$2:$AY$99,base_minorista!$A3564,0)</f>
        <v>87209512.920105308</v>
      </c>
      <c r="I3564">
        <f>+HLOOKUP(VLOOKUP($B3564,$Q$2:$R$42,2,0),creditos_sf!$D$103:$AY$200,base_minorista!$A3564,0)</f>
        <v>24263135.19531773</v>
      </c>
      <c r="J3564">
        <f>+HLOOKUP(VLOOKUP($B3564,$Q$2:$R$42,2,0),Costo_fondeo!$D$3:$AY$100,base_minorista!$A3564,0)</f>
        <v>6.0664099692069895</v>
      </c>
      <c r="K3564">
        <f>+HLOOKUP(VLOOKUP($B3564,$Q$2:$R$42,2,0),Costo_provisiones!$D$3:$AY$100,base_minorista!$A3564,0)</f>
        <v>4.9678953129629999</v>
      </c>
      <c r="L3564">
        <f>+HLOOKUP(VLOOKUP($B3564,$Q$2:$R$42,2,0),Morosidad_control!$D$4:$AY$101,base_minorista!$A3564,0)</f>
        <v>16.101768731111573</v>
      </c>
      <c r="M3564">
        <f ca="1">+OFFSET(Capital_2!$D$2,base_minorista!A3564,0)</f>
        <v>3.5864726654758914</v>
      </c>
      <c r="N3564">
        <f>+HLOOKUP(VLOOKUP($B3564,$Q$2:$R$42,2,0),costo_laboral!$E$2:$AZ$99,base_minorista!$A3564,0)</f>
        <v>15.3751871202813</v>
      </c>
      <c r="O3564">
        <f>+HLOOKUP(VLOOKUP($B3564,$Q$2:$R$42,2,0),Participacion2!$D$2:$AO$99,base_minorista!$A3564,0)</f>
        <v>0.31050783432235501</v>
      </c>
    </row>
    <row r="3565" spans="1:15" ht="16.5" x14ac:dyDescent="0.3">
      <c r="A3565">
        <v>70</v>
      </c>
      <c r="B3565">
        <v>38</v>
      </c>
      <c r="C3565">
        <v>69</v>
      </c>
      <c r="D3565" s="3">
        <v>42978</v>
      </c>
      <c r="E3565" s="33">
        <v>17</v>
      </c>
      <c r="F3565">
        <v>2</v>
      </c>
      <c r="G3565">
        <f>+HLOOKUP(VLOOKUP($B3565,$Q$2:$R$42,2,0),costos_sf!$D$2:$AY$99,base_minorista!$A3565,0)</f>
        <v>32057972.661815781</v>
      </c>
      <c r="H3565">
        <f>+HLOOKUP(VLOOKUP($B3565,$Q$2:$R$42,2,0),creditos_sf!$D$2:$AY$99,base_minorista!$A3565,0)</f>
        <v>86408483.601316497</v>
      </c>
      <c r="I3565">
        <f>+HLOOKUP(VLOOKUP($B3565,$Q$2:$R$42,2,0),creditos_sf!$D$103:$AY$200,base_minorista!$A3565,0)</f>
        <v>24323885.263645396</v>
      </c>
      <c r="J3565">
        <f>+HLOOKUP(VLOOKUP($B3565,$Q$2:$R$42,2,0),Costo_fondeo!$D$3:$AY$100,base_minorista!$A3565,0)</f>
        <v>6.0578184118742637</v>
      </c>
      <c r="K3565">
        <f>+HLOOKUP(VLOOKUP($B3565,$Q$2:$R$42,2,0),Costo_provisiones!$D$3:$AY$100,base_minorista!$A3565,0)</f>
        <v>5.0597638579450201</v>
      </c>
      <c r="L3565">
        <f>+HLOOKUP(VLOOKUP($B3565,$Q$2:$R$42,2,0),Morosidad_control!$D$4:$AY$101,base_minorista!$A3565,0)</f>
        <v>16.613350386336716</v>
      </c>
      <c r="M3565">
        <f ca="1">+OFFSET(Capital_2!$D$2,base_minorista!A3565,0)</f>
        <v>3.5952774480300995</v>
      </c>
      <c r="N3565">
        <f>+HLOOKUP(VLOOKUP($B3565,$Q$2:$R$42,2,0),costo_laboral!$E$2:$AZ$99,base_minorista!$A3565,0)</f>
        <v>15.372911820070099</v>
      </c>
      <c r="O3565">
        <f>+HLOOKUP(VLOOKUP($B3565,$Q$2:$R$42,2,0),Participacion2!$D$2:$AO$99,base_minorista!$A3565,0)</f>
        <v>0.30729128746693002</v>
      </c>
    </row>
    <row r="3566" spans="1:15" ht="16.5" x14ac:dyDescent="0.3">
      <c r="A3566">
        <v>71</v>
      </c>
      <c r="B3566">
        <v>38</v>
      </c>
      <c r="C3566">
        <v>70</v>
      </c>
      <c r="D3566" s="3">
        <v>43008</v>
      </c>
      <c r="E3566" s="33">
        <v>17</v>
      </c>
      <c r="F3566">
        <v>2</v>
      </c>
      <c r="G3566">
        <f>+HLOOKUP(VLOOKUP($B3566,$Q$2:$R$42,2,0),costos_sf!$D$2:$AY$99,base_minorista!$A3566,0)</f>
        <v>31983577.924141802</v>
      </c>
      <c r="H3566">
        <f>+HLOOKUP(VLOOKUP($B3566,$Q$2:$R$42,2,0),creditos_sf!$D$2:$AY$99,base_minorista!$A3566,0)</f>
        <v>85440225.421545401</v>
      </c>
      <c r="I3566">
        <f>+HLOOKUP(VLOOKUP($B3566,$Q$2:$R$42,2,0),creditos_sf!$D$103:$AY$200,base_minorista!$A3566,0)</f>
        <v>23591803.901486829</v>
      </c>
      <c r="J3566">
        <f>+HLOOKUP(VLOOKUP($B3566,$Q$2:$R$42,2,0),Costo_fondeo!$D$3:$AY$100,base_minorista!$A3566,0)</f>
        <v>6.0506694213130423</v>
      </c>
      <c r="K3566">
        <f>+HLOOKUP(VLOOKUP($B3566,$Q$2:$R$42,2,0),Costo_provisiones!$D$3:$AY$100,base_minorista!$A3566,0)</f>
        <v>5.1646174152134199</v>
      </c>
      <c r="L3566">
        <f>+HLOOKUP(VLOOKUP($B3566,$Q$2:$R$42,2,0),Morosidad_control!$D$4:$AY$101,base_minorista!$A3566,0)</f>
        <v>17.295541554855035</v>
      </c>
      <c r="M3566">
        <f ca="1">+OFFSET(Capital_2!$D$2,base_minorista!A3566,0)</f>
        <v>3.5939139218894542</v>
      </c>
      <c r="N3566">
        <f>+HLOOKUP(VLOOKUP($B3566,$Q$2:$R$42,2,0),costo_laboral!$E$2:$AZ$99,base_minorista!$A3566,0)</f>
        <v>15.526308618256399</v>
      </c>
      <c r="O3566">
        <f>+HLOOKUP(VLOOKUP($B3566,$Q$2:$R$42,2,0),Participacion2!$D$2:$AO$99,base_minorista!$A3566,0)</f>
        <v>0.30072070355367198</v>
      </c>
    </row>
    <row r="3567" spans="1:15" ht="16.5" x14ac:dyDescent="0.3">
      <c r="A3567">
        <v>72</v>
      </c>
      <c r="B3567">
        <v>38</v>
      </c>
      <c r="C3567">
        <v>71</v>
      </c>
      <c r="D3567" s="3">
        <v>43039</v>
      </c>
      <c r="E3567" s="33">
        <v>17</v>
      </c>
      <c r="F3567">
        <v>2</v>
      </c>
      <c r="G3567">
        <f>+HLOOKUP(VLOOKUP($B3567,$Q$2:$R$42,2,0),costos_sf!$D$2:$AY$99,base_minorista!$A3567,0)</f>
        <v>31975771.34268342</v>
      </c>
      <c r="H3567">
        <f>+HLOOKUP(VLOOKUP($B3567,$Q$2:$R$42,2,0),creditos_sf!$D$2:$AY$99,base_minorista!$A3567,0)</f>
        <v>84751038.525053903</v>
      </c>
      <c r="I3567">
        <f>+HLOOKUP(VLOOKUP($B3567,$Q$2:$R$42,2,0),creditos_sf!$D$103:$AY$200,base_minorista!$A3567,0)</f>
        <v>24420624.326253105</v>
      </c>
      <c r="J3567">
        <f>+HLOOKUP(VLOOKUP($B3567,$Q$2:$R$42,2,0),Costo_fondeo!$D$3:$AY$100,base_minorista!$A3567,0)</f>
        <v>6.0469574503112016</v>
      </c>
      <c r="K3567">
        <f>+HLOOKUP(VLOOKUP($B3567,$Q$2:$R$42,2,0),Costo_provisiones!$D$3:$AY$100,base_minorista!$A3567,0)</f>
        <v>5.2046024436104297</v>
      </c>
      <c r="L3567">
        <f>+HLOOKUP(VLOOKUP($B3567,$Q$2:$R$42,2,0),Morosidad_control!$D$4:$AY$101,base_minorista!$A3567,0)</f>
        <v>17.829689271901007</v>
      </c>
      <c r="M3567">
        <f ca="1">+OFFSET(Capital_2!$D$2,base_minorista!A3567,0)</f>
        <v>3.6057998149039663</v>
      </c>
      <c r="N3567">
        <f>+HLOOKUP(VLOOKUP($B3567,$Q$2:$R$42,2,0),costo_laboral!$E$2:$AZ$99,base_minorista!$A3567,0)</f>
        <v>15.5468193048677</v>
      </c>
      <c r="O3567">
        <f>+HLOOKUP(VLOOKUP($B3567,$Q$2:$R$42,2,0),Participacion2!$D$2:$AO$99,base_minorista!$A3567,0)</f>
        <v>0.29667473199154099</v>
      </c>
    </row>
    <row r="3568" spans="1:15" ht="16.5" x14ac:dyDescent="0.3">
      <c r="A3568">
        <v>73</v>
      </c>
      <c r="B3568">
        <v>38</v>
      </c>
      <c r="C3568">
        <v>72</v>
      </c>
      <c r="D3568" s="3">
        <v>43069</v>
      </c>
      <c r="E3568" s="33">
        <v>17</v>
      </c>
      <c r="F3568">
        <v>2</v>
      </c>
      <c r="G3568">
        <f>+HLOOKUP(VLOOKUP($B3568,$Q$2:$R$42,2,0),costos_sf!$D$2:$AY$99,base_minorista!$A3568,0)</f>
        <v>32105017.586915854</v>
      </c>
      <c r="H3568">
        <f>+HLOOKUP(VLOOKUP($B3568,$Q$2:$R$42,2,0),creditos_sf!$D$2:$AY$99,base_minorista!$A3568,0)</f>
        <v>82705423.558802903</v>
      </c>
      <c r="I3568">
        <f>+HLOOKUP(VLOOKUP($B3568,$Q$2:$R$42,2,0),creditos_sf!$D$103:$AY$200,base_minorista!$A3568,0)</f>
        <v>23826039.260177661</v>
      </c>
      <c r="J3568">
        <f>+HLOOKUP(VLOOKUP($B3568,$Q$2:$R$42,2,0),Costo_fondeo!$D$3:$AY$100,base_minorista!$A3568,0)</f>
        <v>6.0462033235050017</v>
      </c>
      <c r="K3568">
        <f>+HLOOKUP(VLOOKUP($B3568,$Q$2:$R$42,2,0),Costo_provisiones!$D$3:$AY$100,base_minorista!$A3568,0)</f>
        <v>5.3825250628891697</v>
      </c>
      <c r="L3568">
        <f>+HLOOKUP(VLOOKUP($B3568,$Q$2:$R$42,2,0),Morosidad_control!$D$4:$AY$101,base_minorista!$A3568,0)</f>
        <v>14.397787192556446</v>
      </c>
      <c r="M3568">
        <f ca="1">+OFFSET(Capital_2!$D$2,base_minorista!A3568,0)</f>
        <v>3.6120620419568428</v>
      </c>
      <c r="N3568">
        <f>+HLOOKUP(VLOOKUP($B3568,$Q$2:$R$42,2,0),costo_laboral!$E$2:$AZ$99,base_minorista!$A3568,0)</f>
        <v>15.9295598374484</v>
      </c>
      <c r="O3568">
        <f>+HLOOKUP(VLOOKUP($B3568,$Q$2:$R$42,2,0),Participacion2!$D$2:$AO$99,base_minorista!$A3568,0)</f>
        <v>0.28616662835609902</v>
      </c>
    </row>
    <row r="3569" spans="1:15" ht="16.5" x14ac:dyDescent="0.3">
      <c r="A3569">
        <v>74</v>
      </c>
      <c r="B3569">
        <v>38</v>
      </c>
      <c r="C3569">
        <v>73</v>
      </c>
      <c r="D3569" s="3">
        <v>43100</v>
      </c>
      <c r="E3569" s="33">
        <v>17</v>
      </c>
      <c r="F3569">
        <v>2</v>
      </c>
      <c r="G3569">
        <f>+HLOOKUP(VLOOKUP($B3569,$Q$2:$R$42,2,0),costos_sf!$D$2:$AY$99,base_minorista!$A3569,0)</f>
        <v>31166650.10215757</v>
      </c>
      <c r="H3569">
        <f>+HLOOKUP(VLOOKUP($B3569,$Q$2:$R$42,2,0),creditos_sf!$D$2:$AY$99,base_minorista!$A3569,0)</f>
        <v>83941592.453391001</v>
      </c>
      <c r="I3569">
        <f>+HLOOKUP(VLOOKUP($B3569,$Q$2:$R$42,2,0),creditos_sf!$D$103:$AY$200,base_minorista!$A3569,0)</f>
        <v>23594761.483742528</v>
      </c>
      <c r="J3569">
        <f>+HLOOKUP(VLOOKUP($B3569,$Q$2:$R$42,2,0),Costo_fondeo!$D$3:$AY$100,base_minorista!$A3569,0)</f>
        <v>6.0430602083008305</v>
      </c>
      <c r="K3569">
        <f>+HLOOKUP(VLOOKUP($B3569,$Q$2:$R$42,2,0),Costo_provisiones!$D$3:$AY$100,base_minorista!$A3569,0)</f>
        <v>4.7617188424872996</v>
      </c>
      <c r="L3569">
        <f>+HLOOKUP(VLOOKUP($B3569,$Q$2:$R$42,2,0),Morosidad_control!$D$4:$AY$101,base_minorista!$A3569,0)</f>
        <v>14.592278217754043</v>
      </c>
      <c r="M3569">
        <f ca="1">+OFFSET(Capital_2!$D$2,base_minorista!A3569,0)</f>
        <v>3.5930762546706192</v>
      </c>
      <c r="N3569">
        <f>+HLOOKUP(VLOOKUP($B3569,$Q$2:$R$42,2,0),costo_laboral!$E$2:$AZ$99,base_minorista!$A3569,0)</f>
        <v>15.803268354958201</v>
      </c>
      <c r="O3569">
        <f>+HLOOKUP(VLOOKUP($B3569,$Q$2:$R$42,2,0),Participacion2!$D$2:$AO$99,base_minorista!$A3569,0)</f>
        <v>0.28909334952175503</v>
      </c>
    </row>
    <row r="3570" spans="1:15" ht="16.5" x14ac:dyDescent="0.3">
      <c r="A3570">
        <v>75</v>
      </c>
      <c r="B3570">
        <v>38</v>
      </c>
      <c r="C3570">
        <v>74</v>
      </c>
      <c r="D3570" s="3">
        <v>43131</v>
      </c>
      <c r="E3570" s="33">
        <v>18</v>
      </c>
      <c r="F3570">
        <v>2</v>
      </c>
      <c r="G3570">
        <f>+HLOOKUP(VLOOKUP($B3570,$Q$2:$R$42,2,0),costos_sf!$D$2:$AY$99,base_minorista!$A3570,0)</f>
        <v>31049580.154003505</v>
      </c>
      <c r="H3570">
        <f>+HLOOKUP(VLOOKUP($B3570,$Q$2:$R$42,2,0),creditos_sf!$D$2:$AY$99,base_minorista!$A3570,0)</f>
        <v>83562231.3319069</v>
      </c>
      <c r="I3570">
        <f>+HLOOKUP(VLOOKUP($B3570,$Q$2:$R$42,2,0),creditos_sf!$D$103:$AY$200,base_minorista!$A3570,0)</f>
        <v>23531940.236243453</v>
      </c>
      <c r="J3570">
        <f>+HLOOKUP(VLOOKUP($B3570,$Q$2:$R$42,2,0),Costo_fondeo!$D$3:$AY$100,base_minorista!$A3570,0)</f>
        <v>6.0649177582555458</v>
      </c>
      <c r="K3570">
        <f>+HLOOKUP(VLOOKUP($B3570,$Q$2:$R$42,2,0),Costo_provisiones!$D$3:$AY$100,base_minorista!$A3570,0)</f>
        <v>4.8371052679614497</v>
      </c>
      <c r="L3570">
        <f>+HLOOKUP(VLOOKUP($B3570,$Q$2:$R$42,2,0),Morosidad_control!$D$4:$AY$101,base_minorista!$A3570,0)</f>
        <v>14.688122333203232</v>
      </c>
      <c r="M3570">
        <f ca="1">+OFFSET(Capital_2!$D$2,base_minorista!A3570,0)</f>
        <v>3.5815867697690567</v>
      </c>
      <c r="N3570">
        <f>+HLOOKUP(VLOOKUP($B3570,$Q$2:$R$42,2,0),costo_laboral!$E$2:$AZ$99,base_minorista!$A3570,0)</f>
        <v>15.723965360851301</v>
      </c>
      <c r="O3570">
        <f>+HLOOKUP(VLOOKUP($B3570,$Q$2:$R$42,2,0),Participacion2!$D$2:$AO$99,base_minorista!$A3570,0)</f>
        <v>0.28660985070678902</v>
      </c>
    </row>
    <row r="3571" spans="1:15" ht="16.5" x14ac:dyDescent="0.3">
      <c r="A3571">
        <v>76</v>
      </c>
      <c r="B3571">
        <v>38</v>
      </c>
      <c r="C3571">
        <v>75</v>
      </c>
      <c r="D3571" s="3">
        <v>43159</v>
      </c>
      <c r="E3571" s="33">
        <v>18</v>
      </c>
      <c r="F3571">
        <v>2</v>
      </c>
      <c r="G3571">
        <f>+HLOOKUP(VLOOKUP($B3571,$Q$2:$R$42,2,0),costos_sf!$D$2:$AY$99,base_minorista!$A3571,0)</f>
        <v>30941343.674218096</v>
      </c>
      <c r="H3571">
        <f>+HLOOKUP(VLOOKUP($B3571,$Q$2:$R$42,2,0),creditos_sf!$D$2:$AY$99,base_minorista!$A3571,0)</f>
        <v>82405783.395182088</v>
      </c>
      <c r="I3571">
        <f>+HLOOKUP(VLOOKUP($B3571,$Q$2:$R$42,2,0),creditos_sf!$D$103:$AY$200,base_minorista!$A3571,0)</f>
        <v>23658791.564876221</v>
      </c>
      <c r="J3571">
        <f>+HLOOKUP(VLOOKUP($B3571,$Q$2:$R$42,2,0),Costo_fondeo!$D$3:$AY$100,base_minorista!$A3571,0)</f>
        <v>6.067752734207442</v>
      </c>
      <c r="K3571">
        <f>+HLOOKUP(VLOOKUP($B3571,$Q$2:$R$42,2,0),Costo_provisiones!$D$3:$AY$100,base_minorista!$A3571,0)</f>
        <v>4.8667655120919298</v>
      </c>
      <c r="L3571">
        <f>+HLOOKUP(VLOOKUP($B3571,$Q$2:$R$42,2,0),Morosidad_control!$D$4:$AY$101,base_minorista!$A3571,0)</f>
        <v>15.204530080213955</v>
      </c>
      <c r="M3571">
        <f ca="1">+OFFSET(Capital_2!$D$2,base_minorista!A3571,0)</f>
        <v>3.5677590569055382</v>
      </c>
      <c r="N3571">
        <f>+HLOOKUP(VLOOKUP($B3571,$Q$2:$R$42,2,0),costo_laboral!$E$2:$AZ$99,base_minorista!$A3571,0)</f>
        <v>15.863679254895301</v>
      </c>
      <c r="O3571">
        <f>+HLOOKUP(VLOOKUP($B3571,$Q$2:$R$42,2,0),Participacion2!$D$2:$AO$99,base_minorista!$A3571,0)</f>
        <v>0.28304806313928799</v>
      </c>
    </row>
    <row r="3572" spans="1:15" ht="16.5" x14ac:dyDescent="0.3">
      <c r="A3572">
        <v>77</v>
      </c>
      <c r="B3572">
        <v>38</v>
      </c>
      <c r="C3572">
        <v>76</v>
      </c>
      <c r="D3572" s="3">
        <v>43190</v>
      </c>
      <c r="E3572" s="33">
        <v>18</v>
      </c>
      <c r="F3572">
        <v>2</v>
      </c>
      <c r="G3572">
        <f>+HLOOKUP(VLOOKUP($B3572,$Q$2:$R$42,2,0),costos_sf!$D$2:$AY$99,base_minorista!$A3572,0)</f>
        <v>32805356.812196098</v>
      </c>
      <c r="H3572">
        <f>+HLOOKUP(VLOOKUP($B3572,$Q$2:$R$42,2,0),creditos_sf!$D$2:$AY$99,base_minorista!$A3572,0)</f>
        <v>81132979.971891403</v>
      </c>
      <c r="I3572">
        <f>+HLOOKUP(VLOOKUP($B3572,$Q$2:$R$42,2,0),creditos_sf!$D$103:$AY$200,base_minorista!$A3572,0)</f>
        <v>23681018.443957224</v>
      </c>
      <c r="J3572">
        <f>+HLOOKUP(VLOOKUP($B3572,$Q$2:$R$42,2,0),Costo_fondeo!$D$3:$AY$100,base_minorista!$A3572,0)</f>
        <v>6.0658830695353156</v>
      </c>
      <c r="K3572">
        <f>+HLOOKUP(VLOOKUP($B3572,$Q$2:$R$42,2,0),Costo_provisiones!$D$3:$AY$100,base_minorista!$A3572,0)</f>
        <v>5.2967825332094201</v>
      </c>
      <c r="L3572">
        <f>+HLOOKUP(VLOOKUP($B3572,$Q$2:$R$42,2,0),Morosidad_control!$D$4:$AY$101,base_minorista!$A3572,0)</f>
        <v>16.039919748464932</v>
      </c>
      <c r="M3572">
        <f ca="1">+OFFSET(Capital_2!$D$2,base_minorista!A3572,0)</f>
        <v>3.5535594036254383</v>
      </c>
      <c r="N3572">
        <f>+HLOOKUP(VLOOKUP($B3572,$Q$2:$R$42,2,0),costo_laboral!$E$2:$AZ$99,base_minorista!$A3572,0)</f>
        <v>16.030649687812701</v>
      </c>
      <c r="O3572">
        <f>+HLOOKUP(VLOOKUP($B3572,$Q$2:$R$42,2,0),Participacion2!$D$2:$AO$99,base_minorista!$A3572,0)</f>
        <v>0.27750170250573503</v>
      </c>
    </row>
    <row r="3573" spans="1:15" ht="16.5" x14ac:dyDescent="0.3">
      <c r="A3573">
        <v>78</v>
      </c>
      <c r="B3573">
        <v>38</v>
      </c>
      <c r="C3573">
        <v>77</v>
      </c>
      <c r="D3573" s="3">
        <v>43220</v>
      </c>
      <c r="E3573" s="33">
        <v>18</v>
      </c>
      <c r="F3573">
        <v>2</v>
      </c>
      <c r="G3573">
        <f>+HLOOKUP(VLOOKUP($B3573,$Q$2:$R$42,2,0),costos_sf!$D$2:$AY$99,base_minorista!$A3573,0)</f>
        <v>32709160.535630431</v>
      </c>
      <c r="H3573">
        <f>+HLOOKUP(VLOOKUP($B3573,$Q$2:$R$42,2,0),creditos_sf!$D$2:$AY$99,base_minorista!$A3573,0)</f>
        <v>80815141.173022404</v>
      </c>
      <c r="I3573">
        <f>+HLOOKUP(VLOOKUP($B3573,$Q$2:$R$42,2,0),creditos_sf!$D$103:$AY$200,base_minorista!$A3573,0)</f>
        <v>23708895.849592816</v>
      </c>
      <c r="J3573">
        <f>+HLOOKUP(VLOOKUP($B3573,$Q$2:$R$42,2,0),Costo_fondeo!$D$3:$AY$100,base_minorista!$A3573,0)</f>
        <v>6.0621285852717248</v>
      </c>
      <c r="K3573">
        <f>+HLOOKUP(VLOOKUP($B3573,$Q$2:$R$42,2,0),Costo_provisiones!$D$3:$AY$100,base_minorista!$A3573,0)</f>
        <v>5.3354234974203303</v>
      </c>
      <c r="L3573">
        <f>+HLOOKUP(VLOOKUP($B3573,$Q$2:$R$42,2,0),Morosidad_control!$D$4:$AY$101,base_minorista!$A3573,0)</f>
        <v>16.458286076943395</v>
      </c>
      <c r="M3573">
        <f ca="1">+OFFSET(Capital_2!$D$2,base_minorista!A3573,0)</f>
        <v>3.5277001527594574</v>
      </c>
      <c r="N3573">
        <f>+HLOOKUP(VLOOKUP($B3573,$Q$2:$R$42,2,0),costo_laboral!$E$2:$AZ$99,base_minorista!$A3573,0)</f>
        <v>16.323371628198998</v>
      </c>
      <c r="O3573">
        <f>+HLOOKUP(VLOOKUP($B3573,$Q$2:$R$42,2,0),Participacion2!$D$2:$AO$99,base_minorista!$A3573,0)</f>
        <v>0.27447639951016101</v>
      </c>
    </row>
    <row r="3574" spans="1:15" ht="16.5" x14ac:dyDescent="0.3">
      <c r="A3574">
        <v>79</v>
      </c>
      <c r="B3574">
        <v>38</v>
      </c>
      <c r="C3574">
        <v>78</v>
      </c>
      <c r="D3574" s="3">
        <v>43251</v>
      </c>
      <c r="E3574" s="33">
        <v>18</v>
      </c>
      <c r="F3574">
        <v>2</v>
      </c>
      <c r="G3574">
        <f>+HLOOKUP(VLOOKUP($B3574,$Q$2:$R$42,2,0),costos_sf!$D$2:$AY$99,base_minorista!$A3574,0)</f>
        <v>32738718.377977349</v>
      </c>
      <c r="H3574">
        <f>+HLOOKUP(VLOOKUP($B3574,$Q$2:$R$42,2,0),creditos_sf!$D$2:$AY$99,base_minorista!$A3574,0)</f>
        <v>79826243.006840691</v>
      </c>
      <c r="I3574">
        <f>+HLOOKUP(VLOOKUP($B3574,$Q$2:$R$42,2,0),creditos_sf!$D$103:$AY$200,base_minorista!$A3574,0)</f>
        <v>23206579.037312876</v>
      </c>
      <c r="J3574">
        <f>+HLOOKUP(VLOOKUP($B3574,$Q$2:$R$42,2,0),Costo_fondeo!$D$3:$AY$100,base_minorista!$A3574,0)</f>
        <v>6.0484020597213526</v>
      </c>
      <c r="K3574">
        <f>+HLOOKUP(VLOOKUP($B3574,$Q$2:$R$42,2,0),Costo_provisiones!$D$3:$AY$100,base_minorista!$A3574,0)</f>
        <v>5.3582966267224101</v>
      </c>
      <c r="L3574">
        <f>+HLOOKUP(VLOOKUP($B3574,$Q$2:$R$42,2,0),Morosidad_control!$D$4:$AY$101,base_minorista!$A3574,0)</f>
        <v>16.472657844200082</v>
      </c>
      <c r="M3574">
        <f ca="1">+OFFSET(Capital_2!$D$2,base_minorista!A3574,0)</f>
        <v>3.5069368282381337</v>
      </c>
      <c r="N3574">
        <f>+HLOOKUP(VLOOKUP($B3574,$Q$2:$R$42,2,0),costo_laboral!$E$2:$AZ$99,base_minorista!$A3574,0)</f>
        <v>16.592672048789399</v>
      </c>
      <c r="O3574">
        <f>+HLOOKUP(VLOOKUP($B3574,$Q$2:$R$42,2,0),Participacion2!$D$2:$AO$99,base_minorista!$A3574,0)</f>
        <v>0.27041416248907901</v>
      </c>
    </row>
    <row r="3575" spans="1:15" ht="16.5" x14ac:dyDescent="0.3">
      <c r="A3575">
        <v>80</v>
      </c>
      <c r="B3575">
        <v>38</v>
      </c>
      <c r="C3575">
        <v>79</v>
      </c>
      <c r="D3575" s="3">
        <v>43281</v>
      </c>
      <c r="E3575" s="33">
        <v>18</v>
      </c>
      <c r="F3575">
        <v>2</v>
      </c>
      <c r="G3575">
        <f>+HLOOKUP(VLOOKUP($B3575,$Q$2:$R$42,2,0),costos_sf!$D$2:$AY$99,base_minorista!$A3575,0)</f>
        <v>32656517.593323685</v>
      </c>
      <c r="H3575">
        <f>+HLOOKUP(VLOOKUP($B3575,$Q$2:$R$42,2,0),creditos_sf!$D$2:$AY$99,base_minorista!$A3575,0)</f>
        <v>77443641.035835505</v>
      </c>
      <c r="I3575">
        <f>+HLOOKUP(VLOOKUP($B3575,$Q$2:$R$42,2,0),creditos_sf!$D$103:$AY$200,base_minorista!$A3575,0)</f>
        <v>23040104.768968798</v>
      </c>
      <c r="J3575">
        <f>+HLOOKUP(VLOOKUP($B3575,$Q$2:$R$42,2,0),Costo_fondeo!$D$3:$AY$100,base_minorista!$A3575,0)</f>
        <v>6.0313634282378752</v>
      </c>
      <c r="K3575">
        <f>+HLOOKUP(VLOOKUP($B3575,$Q$2:$R$42,2,0),Costo_provisiones!$D$3:$AY$100,base_minorista!$A3575,0)</f>
        <v>5.3469956284755398</v>
      </c>
      <c r="L3575">
        <f>+HLOOKUP(VLOOKUP($B3575,$Q$2:$R$42,2,0),Morosidad_control!$D$4:$AY$101,base_minorista!$A3575,0)</f>
        <v>14.600264822974029</v>
      </c>
      <c r="M3575">
        <f ca="1">+OFFSET(Capital_2!$D$2,base_minorista!A3575,0)</f>
        <v>3.4861804073665166</v>
      </c>
      <c r="N3575">
        <f>+HLOOKUP(VLOOKUP($B3575,$Q$2:$R$42,2,0),costo_laboral!$E$2:$AZ$99,base_minorista!$A3575,0)</f>
        <v>16.918337027891301</v>
      </c>
      <c r="O3575">
        <f>+HLOOKUP(VLOOKUP($B3575,$Q$2:$R$42,2,0),Participacion2!$D$2:$AO$99,base_minorista!$A3575,0)</f>
        <v>0.26273931381853299</v>
      </c>
    </row>
    <row r="3576" spans="1:15" ht="16.5" x14ac:dyDescent="0.3">
      <c r="A3576">
        <v>81</v>
      </c>
      <c r="B3576">
        <v>38</v>
      </c>
      <c r="C3576">
        <v>80</v>
      </c>
      <c r="D3576" s="3">
        <v>43312</v>
      </c>
      <c r="E3576" s="33">
        <v>18</v>
      </c>
      <c r="F3576">
        <v>2</v>
      </c>
      <c r="G3576">
        <f>+HLOOKUP(VLOOKUP($B3576,$Q$2:$R$42,2,0),costos_sf!$D$2:$AY$99,base_minorista!$A3576,0)</f>
        <v>32397639.471160881</v>
      </c>
      <c r="H3576">
        <f>+HLOOKUP(VLOOKUP($B3576,$Q$2:$R$42,2,0),creditos_sf!$D$2:$AY$99,base_minorista!$A3576,0)</f>
        <v>77245192.6461813</v>
      </c>
      <c r="I3576">
        <f>+HLOOKUP(VLOOKUP($B3576,$Q$2:$R$42,2,0),creditos_sf!$D$103:$AY$200,base_minorista!$A3576,0)</f>
        <v>22754390.915661272</v>
      </c>
      <c r="J3576">
        <f>+HLOOKUP(VLOOKUP($B3576,$Q$2:$R$42,2,0),Costo_fondeo!$D$3:$AY$100,base_minorista!$A3576,0)</f>
        <v>6.0018646808017833</v>
      </c>
      <c r="K3576">
        <f>+HLOOKUP(VLOOKUP($B3576,$Q$2:$R$42,2,0),Costo_provisiones!$D$3:$AY$100,base_minorista!$A3576,0)</f>
        <v>5.3623724303824103</v>
      </c>
      <c r="L3576">
        <f>+HLOOKUP(VLOOKUP($B3576,$Q$2:$R$42,2,0),Morosidad_control!$D$4:$AY$101,base_minorista!$A3576,0)</f>
        <v>15.997369906268402</v>
      </c>
      <c r="M3576">
        <f ca="1">+OFFSET(Capital_2!$D$2,base_minorista!A3576,0)</f>
        <v>3.4635993253239059</v>
      </c>
      <c r="N3576">
        <f>+HLOOKUP(VLOOKUP($B3576,$Q$2:$R$42,2,0),costo_laboral!$E$2:$AZ$99,base_minorista!$A3576,0)</f>
        <v>16.8768911866478</v>
      </c>
      <c r="O3576">
        <f>+HLOOKUP(VLOOKUP($B3576,$Q$2:$R$42,2,0),Participacion2!$D$2:$AO$99,base_minorista!$A3576,0)</f>
        <v>0.26180537495434397</v>
      </c>
    </row>
    <row r="3577" spans="1:15" ht="16.5" x14ac:dyDescent="0.3">
      <c r="A3577">
        <v>82</v>
      </c>
      <c r="B3577">
        <v>38</v>
      </c>
      <c r="C3577">
        <v>81</v>
      </c>
      <c r="D3577" s="3">
        <v>43343</v>
      </c>
      <c r="E3577" s="33">
        <v>18</v>
      </c>
      <c r="F3577">
        <v>2</v>
      </c>
      <c r="G3577">
        <f>+HLOOKUP(VLOOKUP($B3577,$Q$2:$R$42,2,0),costos_sf!$D$2:$AY$99,base_minorista!$A3577,0)</f>
        <v>32448338.561652578</v>
      </c>
      <c r="H3577">
        <f>+HLOOKUP(VLOOKUP($B3577,$Q$2:$R$42,2,0),creditos_sf!$D$2:$AY$99,base_minorista!$A3577,0)</f>
        <v>76231809.274830803</v>
      </c>
      <c r="I3577">
        <f>+HLOOKUP(VLOOKUP($B3577,$Q$2:$R$42,2,0),creditos_sf!$D$103:$AY$200,base_minorista!$A3577,0)</f>
        <v>22949313.810711764</v>
      </c>
      <c r="J3577">
        <f>+HLOOKUP(VLOOKUP($B3577,$Q$2:$R$42,2,0),Costo_fondeo!$D$3:$AY$100,base_minorista!$A3577,0)</f>
        <v>5.9799190851693051</v>
      </c>
      <c r="K3577">
        <f>+HLOOKUP(VLOOKUP($B3577,$Q$2:$R$42,2,0),Costo_provisiones!$D$3:$AY$100,base_minorista!$A3577,0)</f>
        <v>5.3830112087522597</v>
      </c>
      <c r="L3577">
        <f>+HLOOKUP(VLOOKUP($B3577,$Q$2:$R$42,2,0),Morosidad_control!$D$4:$AY$101,base_minorista!$A3577,0)</f>
        <v>15.539757066858616</v>
      </c>
      <c r="M3577">
        <f ca="1">+OFFSET(Capital_2!$D$2,base_minorista!A3577,0)</f>
        <v>3.442349118867654</v>
      </c>
      <c r="N3577">
        <f>+HLOOKUP(VLOOKUP($B3577,$Q$2:$R$42,2,0),costo_laboral!$E$2:$AZ$99,base_minorista!$A3577,0)</f>
        <v>17.208023126610701</v>
      </c>
      <c r="O3577">
        <f>+HLOOKUP(VLOOKUP($B3577,$Q$2:$R$42,2,0),Participacion2!$D$2:$AO$99,base_minorista!$A3577,0)</f>
        <v>0.25770204589811901</v>
      </c>
    </row>
    <row r="3578" spans="1:15" ht="16.5" x14ac:dyDescent="0.3">
      <c r="A3578">
        <v>83</v>
      </c>
      <c r="B3578">
        <v>38</v>
      </c>
      <c r="C3578">
        <v>82</v>
      </c>
      <c r="D3578" s="3">
        <v>43373</v>
      </c>
      <c r="E3578" s="33">
        <v>18</v>
      </c>
      <c r="F3578">
        <v>2</v>
      </c>
      <c r="G3578">
        <f>+HLOOKUP(VLOOKUP($B3578,$Q$2:$R$42,2,0),costos_sf!$D$2:$AY$99,base_minorista!$A3578,0)</f>
        <v>32273037.44705338</v>
      </c>
      <c r="H3578">
        <f>+HLOOKUP(VLOOKUP($B3578,$Q$2:$R$42,2,0),creditos_sf!$D$2:$AY$99,base_minorista!$A3578,0)</f>
        <v>75402141.257239103</v>
      </c>
      <c r="I3578">
        <f>+HLOOKUP(VLOOKUP($B3578,$Q$2:$R$42,2,0),creditos_sf!$D$103:$AY$200,base_minorista!$A3578,0)</f>
        <v>23022474.329599824</v>
      </c>
      <c r="J3578">
        <f>+HLOOKUP(VLOOKUP($B3578,$Q$2:$R$42,2,0),Costo_fondeo!$D$3:$AY$100,base_minorista!$A3578,0)</f>
        <v>5.9507585548078366</v>
      </c>
      <c r="K3578">
        <f>+HLOOKUP(VLOOKUP($B3578,$Q$2:$R$42,2,0),Costo_provisiones!$D$3:$AY$100,base_minorista!$A3578,0)</f>
        <v>5.2470256020835304</v>
      </c>
      <c r="L3578">
        <f>+HLOOKUP(VLOOKUP($B3578,$Q$2:$R$42,2,0),Morosidad_control!$D$4:$AY$101,base_minorista!$A3578,0)</f>
        <v>16.315921441475503</v>
      </c>
      <c r="M3578">
        <f ca="1">+OFFSET(Capital_2!$D$2,base_minorista!A3578,0)</f>
        <v>3.430093895939399</v>
      </c>
      <c r="N3578">
        <f>+HLOOKUP(VLOOKUP($B3578,$Q$2:$R$42,2,0),costo_laboral!$E$2:$AZ$99,base_minorista!$A3578,0)</f>
        <v>17.4411340710381</v>
      </c>
      <c r="O3578">
        <f>+HLOOKUP(VLOOKUP($B3578,$Q$2:$R$42,2,0),Participacion2!$D$2:$AO$99,base_minorista!$A3578,0)</f>
        <v>0.25531311104517801</v>
      </c>
    </row>
    <row r="3579" spans="1:15" ht="16.5" x14ac:dyDescent="0.3">
      <c r="A3579">
        <v>84</v>
      </c>
      <c r="B3579">
        <v>38</v>
      </c>
      <c r="C3579">
        <v>83</v>
      </c>
      <c r="D3579" s="3">
        <v>43404</v>
      </c>
      <c r="E3579" s="33">
        <v>18</v>
      </c>
      <c r="F3579">
        <v>2</v>
      </c>
      <c r="G3579">
        <f>+HLOOKUP(VLOOKUP($B3579,$Q$2:$R$42,2,0),costos_sf!$D$2:$AY$99,base_minorista!$A3579,0)</f>
        <v>32305044.794496614</v>
      </c>
      <c r="H3579">
        <f>+HLOOKUP(VLOOKUP($B3579,$Q$2:$R$42,2,0),creditos_sf!$D$2:$AY$99,base_minorista!$A3579,0)</f>
        <v>74704270.719704807</v>
      </c>
      <c r="I3579">
        <f>+HLOOKUP(VLOOKUP($B3579,$Q$2:$R$42,2,0),creditos_sf!$D$103:$AY$200,base_minorista!$A3579,0)</f>
        <v>23308858.896080151</v>
      </c>
      <c r="J3579">
        <f>+HLOOKUP(VLOOKUP($B3579,$Q$2:$R$42,2,0),Costo_fondeo!$D$3:$AY$100,base_minorista!$A3579,0)</f>
        <v>5.9152519999056903</v>
      </c>
      <c r="K3579">
        <f>+HLOOKUP(VLOOKUP($B3579,$Q$2:$R$42,2,0),Costo_provisiones!$D$3:$AY$100,base_minorista!$A3579,0)</f>
        <v>5.3475306394854503</v>
      </c>
      <c r="L3579">
        <f>+HLOOKUP(VLOOKUP($B3579,$Q$2:$R$42,2,0),Morosidad_control!$D$4:$AY$101,base_minorista!$A3579,0)</f>
        <v>17.282267771013952</v>
      </c>
      <c r="M3579">
        <f ca="1">+OFFSET(Capital_2!$D$2,base_minorista!A3579,0)</f>
        <v>3.4233579602032216</v>
      </c>
      <c r="N3579">
        <f>+HLOOKUP(VLOOKUP($B3579,$Q$2:$R$42,2,0),costo_laboral!$E$2:$AZ$99,base_minorista!$A3579,0)</f>
        <v>17.626679996068699</v>
      </c>
      <c r="O3579">
        <f>+HLOOKUP(VLOOKUP($B3579,$Q$2:$R$42,2,0),Participacion2!$D$2:$AO$99,base_minorista!$A3579,0)</f>
        <v>0.25284488441594499</v>
      </c>
    </row>
    <row r="3580" spans="1:15" ht="16.5" x14ac:dyDescent="0.3">
      <c r="A3580">
        <v>85</v>
      </c>
      <c r="B3580">
        <v>38</v>
      </c>
      <c r="C3580">
        <v>84</v>
      </c>
      <c r="D3580" s="3">
        <v>43434</v>
      </c>
      <c r="E3580" s="33">
        <v>18</v>
      </c>
      <c r="F3580">
        <v>2</v>
      </c>
      <c r="G3580">
        <f>+HLOOKUP(VLOOKUP($B3580,$Q$2:$R$42,2,0),costos_sf!$D$2:$AY$99,base_minorista!$A3580,0)</f>
        <v>32320698.001332406</v>
      </c>
      <c r="H3580">
        <f>+HLOOKUP(VLOOKUP($B3580,$Q$2:$R$42,2,0),creditos_sf!$D$2:$AY$99,base_minorista!$A3580,0)</f>
        <v>70288501.188088104</v>
      </c>
      <c r="I3580">
        <f>+HLOOKUP(VLOOKUP($B3580,$Q$2:$R$42,2,0),creditos_sf!$D$103:$AY$200,base_minorista!$A3580,0)</f>
        <v>23610821.533485182</v>
      </c>
      <c r="J3580">
        <f>+HLOOKUP(VLOOKUP($B3580,$Q$2:$R$42,2,0),Costo_fondeo!$D$3:$AY$100,base_minorista!$A3580,0)</f>
        <v>5.8847662118802679</v>
      </c>
      <c r="K3580">
        <f>+HLOOKUP(VLOOKUP($B3580,$Q$2:$R$42,2,0),Costo_provisiones!$D$3:$AY$100,base_minorista!$A3580,0)</f>
        <v>5.3726707087283199</v>
      </c>
      <c r="L3580">
        <f>+HLOOKUP(VLOOKUP($B3580,$Q$2:$R$42,2,0),Morosidad_control!$D$4:$AY$101,base_minorista!$A3580,0)</f>
        <v>13.433442817148913</v>
      </c>
      <c r="M3580">
        <f ca="1">+OFFSET(Capital_2!$D$2,base_minorista!A3580,0)</f>
        <v>3.4154915843908498</v>
      </c>
      <c r="N3580">
        <f>+HLOOKUP(VLOOKUP($B3580,$Q$2:$R$42,2,0),costo_laboral!$E$2:$AZ$99,base_minorista!$A3580,0)</f>
        <v>18.482627227337499</v>
      </c>
      <c r="O3580">
        <f>+HLOOKUP(VLOOKUP($B3580,$Q$2:$R$42,2,0),Participacion2!$D$2:$AO$99,base_minorista!$A3580,0)</f>
        <v>0.23569602358866901</v>
      </c>
    </row>
    <row r="3581" spans="1:15" ht="16.5" x14ac:dyDescent="0.3">
      <c r="A3581">
        <v>86</v>
      </c>
      <c r="B3581">
        <v>38</v>
      </c>
      <c r="C3581">
        <v>85</v>
      </c>
      <c r="D3581" s="3">
        <v>43465</v>
      </c>
      <c r="E3581" s="33">
        <v>18</v>
      </c>
      <c r="F3581">
        <v>2</v>
      </c>
      <c r="G3581">
        <f>+HLOOKUP(VLOOKUP($B3581,$Q$2:$R$42,2,0),costos_sf!$D$2:$AY$99,base_minorista!$A3581,0)</f>
        <v>32262248.813763075</v>
      </c>
      <c r="H3581">
        <f>+HLOOKUP(VLOOKUP($B3581,$Q$2:$R$42,2,0),creditos_sf!$D$2:$AY$99,base_minorista!$A3581,0)</f>
        <v>70331345.732818797</v>
      </c>
      <c r="I3581">
        <f>+HLOOKUP(VLOOKUP($B3581,$Q$2:$R$42,2,0),creditos_sf!$D$103:$AY$200,base_minorista!$A3581,0)</f>
        <v>23869143.091598541</v>
      </c>
      <c r="J3581">
        <f>+HLOOKUP(VLOOKUP($B3581,$Q$2:$R$42,2,0),Costo_fondeo!$D$3:$AY$100,base_minorista!$A3581,0)</f>
        <v>5.8520586946773836</v>
      </c>
      <c r="K3581">
        <f>+HLOOKUP(VLOOKUP($B3581,$Q$2:$R$42,2,0),Costo_provisiones!$D$3:$AY$100,base_minorista!$A3581,0)</f>
        <v>5.5282277165646603</v>
      </c>
      <c r="L3581">
        <f>+HLOOKUP(VLOOKUP($B3581,$Q$2:$R$42,2,0),Morosidad_control!$D$4:$AY$101,base_minorista!$A3581,0)</f>
        <v>13.598456248423687</v>
      </c>
      <c r="M3581">
        <f ca="1">+OFFSET(Capital_2!$D$2,base_minorista!A3581,0)</f>
        <v>3.4351377010367652</v>
      </c>
      <c r="N3581">
        <f>+HLOOKUP(VLOOKUP($B3581,$Q$2:$R$42,2,0),costo_laboral!$E$2:$AZ$99,base_minorista!$A3581,0)</f>
        <v>18.384312264318901</v>
      </c>
      <c r="O3581">
        <f>+HLOOKUP(VLOOKUP($B3581,$Q$2:$R$42,2,0),Participacion2!$D$2:$AO$99,base_minorista!$A3581,0)</f>
        <v>0.23663592504789299</v>
      </c>
    </row>
    <row r="3582" spans="1:15" ht="16.5" x14ac:dyDescent="0.3">
      <c r="A3582">
        <v>87</v>
      </c>
      <c r="B3582">
        <v>38</v>
      </c>
      <c r="C3582">
        <v>86</v>
      </c>
      <c r="D3582" s="3">
        <v>43496</v>
      </c>
      <c r="E3582" s="33">
        <v>19</v>
      </c>
      <c r="F3582">
        <v>2</v>
      </c>
      <c r="G3582">
        <f>+HLOOKUP(VLOOKUP($B3582,$Q$2:$R$42,2,0),costos_sf!$D$2:$AY$99,base_minorista!$A3582,0)</f>
        <v>32138512.229725711</v>
      </c>
      <c r="H3582">
        <f>+HLOOKUP(VLOOKUP($B3582,$Q$2:$R$42,2,0),creditos_sf!$D$2:$AY$99,base_minorista!$A3582,0)</f>
        <v>69754536.062540188</v>
      </c>
      <c r="I3582">
        <f>+HLOOKUP(VLOOKUP($B3582,$Q$2:$R$42,2,0),creditos_sf!$D$103:$AY$200,base_minorista!$A3582,0)</f>
        <v>23681430.370587189</v>
      </c>
      <c r="J3582">
        <f>+HLOOKUP(VLOOKUP($B3582,$Q$2:$R$42,2,0),Costo_fondeo!$D$3:$AY$100,base_minorista!$A3582,0)</f>
        <v>5.8191738317427815</v>
      </c>
      <c r="K3582">
        <f>+HLOOKUP(VLOOKUP($B3582,$Q$2:$R$42,2,0),Costo_provisiones!$D$3:$AY$100,base_minorista!$A3582,0)</f>
        <v>5.4731700206911098</v>
      </c>
      <c r="L3582">
        <f>+HLOOKUP(VLOOKUP($B3582,$Q$2:$R$42,2,0),Morosidad_control!$D$4:$AY$101,base_minorista!$A3582,0)</f>
        <v>15.105235521343504</v>
      </c>
      <c r="M3582">
        <f ca="1">+OFFSET(Capital_2!$D$2,base_minorista!A3582,0)</f>
        <v>3.144198069372997</v>
      </c>
      <c r="N3582">
        <f>+HLOOKUP(VLOOKUP($B3582,$Q$2:$R$42,2,0),costo_laboral!$E$2:$AZ$99,base_minorista!$A3582,0)</f>
        <v>18.5680867772335</v>
      </c>
      <c r="O3582">
        <f>+HLOOKUP(VLOOKUP($B3582,$Q$2:$R$42,2,0),Participacion2!$D$2:$AO$99,base_minorista!$A3582,0)</f>
        <v>0.23378729070427201</v>
      </c>
    </row>
    <row r="3583" spans="1:15" ht="16.5" x14ac:dyDescent="0.3">
      <c r="A3583">
        <v>88</v>
      </c>
      <c r="B3583">
        <v>38</v>
      </c>
      <c r="C3583">
        <v>87</v>
      </c>
      <c r="D3583" s="3">
        <v>43524</v>
      </c>
      <c r="E3583" s="33">
        <v>19</v>
      </c>
      <c r="F3583">
        <v>2</v>
      </c>
      <c r="G3583">
        <f>+HLOOKUP(VLOOKUP($B3583,$Q$2:$R$42,2,0),costos_sf!$D$2:$AY$99,base_minorista!$A3583,0)</f>
        <v>32347147.273490477</v>
      </c>
      <c r="H3583">
        <f>+HLOOKUP(VLOOKUP($B3583,$Q$2:$R$42,2,0),creditos_sf!$D$2:$AY$99,base_minorista!$A3583,0)</f>
        <v>68787360.280647099</v>
      </c>
      <c r="I3583">
        <f>+HLOOKUP(VLOOKUP($B3583,$Q$2:$R$42,2,0),creditos_sf!$D$103:$AY$200,base_minorista!$A3583,0)</f>
        <v>24581703.65132938</v>
      </c>
      <c r="J3583">
        <f>+HLOOKUP(VLOOKUP($B3583,$Q$2:$R$42,2,0),Costo_fondeo!$D$3:$AY$100,base_minorista!$A3583,0)</f>
        <v>5.7913929789480916</v>
      </c>
      <c r="K3583">
        <f>+HLOOKUP(VLOOKUP($B3583,$Q$2:$R$42,2,0),Costo_provisiones!$D$3:$AY$100,base_minorista!$A3583,0)</f>
        <v>5.5782436413178997</v>
      </c>
      <c r="L3583">
        <f>+HLOOKUP(VLOOKUP($B3583,$Q$2:$R$42,2,0),Morosidad_control!$D$4:$AY$101,base_minorista!$A3583,0)</f>
        <v>15.675779690310989</v>
      </c>
      <c r="M3583">
        <f ca="1">+OFFSET(Capital_2!$D$2,base_minorista!A3583,0)</f>
        <v>3.1750048296191844</v>
      </c>
      <c r="N3583">
        <f>+HLOOKUP(VLOOKUP($B3583,$Q$2:$R$42,2,0),costo_laboral!$E$2:$AZ$99,base_minorista!$A3583,0)</f>
        <v>18.8490235467047</v>
      </c>
      <c r="O3583">
        <f>+HLOOKUP(VLOOKUP($B3583,$Q$2:$R$42,2,0),Participacion2!$D$2:$AO$99,base_minorista!$A3583,0)</f>
        <v>0.229099751277661</v>
      </c>
    </row>
    <row r="3584" spans="1:15" ht="16.5" x14ac:dyDescent="0.3">
      <c r="A3584">
        <v>89</v>
      </c>
      <c r="B3584">
        <v>38</v>
      </c>
      <c r="C3584">
        <v>88</v>
      </c>
      <c r="D3584" s="3">
        <v>43555</v>
      </c>
      <c r="E3584" s="33">
        <v>19</v>
      </c>
      <c r="F3584">
        <v>2</v>
      </c>
      <c r="G3584">
        <f>+HLOOKUP(VLOOKUP($B3584,$Q$2:$R$42,2,0),costos_sf!$D$2:$AY$99,base_minorista!$A3584,0)</f>
        <v>30030211.419284232</v>
      </c>
      <c r="H3584">
        <f>+HLOOKUP(VLOOKUP($B3584,$Q$2:$R$42,2,0),creditos_sf!$D$2:$AY$99,base_minorista!$A3584,0)</f>
        <v>67773118.899211302</v>
      </c>
      <c r="I3584">
        <f>+HLOOKUP(VLOOKUP($B3584,$Q$2:$R$42,2,0),creditos_sf!$D$103:$AY$200,base_minorista!$A3584,0)</f>
        <v>24543758.234808709</v>
      </c>
      <c r="J3584">
        <f>+HLOOKUP(VLOOKUP($B3584,$Q$2:$R$42,2,0),Costo_fondeo!$D$3:$AY$100,base_minorista!$A3584,0)</f>
        <v>5.7270998855748001</v>
      </c>
      <c r="K3584">
        <f>+HLOOKUP(VLOOKUP($B3584,$Q$2:$R$42,2,0),Costo_provisiones!$D$3:$AY$100,base_minorista!$A3584,0)</f>
        <v>4.8214461974206797</v>
      </c>
      <c r="L3584">
        <f>+HLOOKUP(VLOOKUP($B3584,$Q$2:$R$42,2,0),Morosidad_control!$D$4:$AY$101,base_minorista!$A3584,0)</f>
        <v>16.166898110635035</v>
      </c>
      <c r="M3584">
        <f ca="1">+OFFSET(Capital_2!$D$2,base_minorista!A3584,0)</f>
        <v>3.2070490236396596</v>
      </c>
      <c r="N3584">
        <f>+HLOOKUP(VLOOKUP($B3584,$Q$2:$R$42,2,0),costo_laboral!$E$2:$AZ$99,base_minorista!$A3584,0)</f>
        <v>19.044421512959602</v>
      </c>
      <c r="O3584">
        <f>+HLOOKUP(VLOOKUP($B3584,$Q$2:$R$42,2,0),Participacion2!$D$2:$AO$99,base_minorista!$A3584,0)</f>
        <v>0.224080012881578</v>
      </c>
    </row>
    <row r="3585" spans="1:15" ht="16.5" x14ac:dyDescent="0.3">
      <c r="A3585">
        <v>90</v>
      </c>
      <c r="B3585">
        <v>38</v>
      </c>
      <c r="C3585">
        <v>89</v>
      </c>
      <c r="D3585" s="3">
        <v>43585</v>
      </c>
      <c r="E3585" s="33">
        <v>19</v>
      </c>
      <c r="F3585">
        <v>2</v>
      </c>
      <c r="G3585">
        <f>+HLOOKUP(VLOOKUP($B3585,$Q$2:$R$42,2,0),costos_sf!$D$2:$AY$99,base_minorista!$A3585,0)</f>
        <v>30064162.107980862</v>
      </c>
      <c r="H3585">
        <f>+HLOOKUP(VLOOKUP($B3585,$Q$2:$R$42,2,0),creditos_sf!$D$2:$AY$99,base_minorista!$A3585,0)</f>
        <v>66324367.879910395</v>
      </c>
      <c r="I3585">
        <f>+HLOOKUP(VLOOKUP($B3585,$Q$2:$R$42,2,0),creditos_sf!$D$103:$AY$200,base_minorista!$A3585,0)</f>
        <v>24477609.491988759</v>
      </c>
      <c r="J3585">
        <f>+HLOOKUP(VLOOKUP($B3585,$Q$2:$R$42,2,0),Costo_fondeo!$D$3:$AY$100,base_minorista!$A3585,0)</f>
        <v>5.6945764634132594</v>
      </c>
      <c r="K3585">
        <f>+HLOOKUP(VLOOKUP($B3585,$Q$2:$R$42,2,0),Costo_provisiones!$D$3:$AY$100,base_minorista!$A3585,0)</f>
        <v>5.0976582569841504</v>
      </c>
      <c r="L3585">
        <f>+HLOOKUP(VLOOKUP($B3585,$Q$2:$R$42,2,0),Morosidad_control!$D$4:$AY$101,base_minorista!$A3585,0)</f>
        <v>17.088601253510578</v>
      </c>
      <c r="M3585">
        <f ca="1">+OFFSET(Capital_2!$D$2,base_minorista!A3585,0)</f>
        <v>3.2607827391957867</v>
      </c>
      <c r="N3585">
        <f>+HLOOKUP(VLOOKUP($B3585,$Q$2:$R$42,2,0),costo_laboral!$E$2:$AZ$99,base_minorista!$A3585,0)</f>
        <v>19.563857722043</v>
      </c>
      <c r="O3585">
        <f>+HLOOKUP(VLOOKUP($B3585,$Q$2:$R$42,2,0),Participacion2!$D$2:$AO$99,base_minorista!$A3585,0)</f>
        <v>0.218854274535107</v>
      </c>
    </row>
    <row r="3586" spans="1:15" ht="16.5" x14ac:dyDescent="0.3">
      <c r="A3586">
        <v>91</v>
      </c>
      <c r="B3586">
        <v>38</v>
      </c>
      <c r="C3586">
        <v>90</v>
      </c>
      <c r="D3586" s="3">
        <v>43616</v>
      </c>
      <c r="E3586" s="33">
        <v>19</v>
      </c>
      <c r="F3586">
        <v>2</v>
      </c>
      <c r="G3586">
        <f>+HLOOKUP(VLOOKUP($B3586,$Q$2:$R$42,2,0),costos_sf!$D$2:$AY$99,base_minorista!$A3586,0)</f>
        <v>30026079.442685701</v>
      </c>
      <c r="H3586">
        <f>+HLOOKUP(VLOOKUP($B3586,$Q$2:$R$42,2,0),creditos_sf!$D$2:$AY$99,base_minorista!$A3586,0)</f>
        <v>65103693.078461997</v>
      </c>
      <c r="I3586">
        <f>+HLOOKUP(VLOOKUP($B3586,$Q$2:$R$42,2,0),creditos_sf!$D$103:$AY$200,base_minorista!$A3586,0)</f>
        <v>23824551.691205647</v>
      </c>
      <c r="J3586">
        <f>+HLOOKUP(VLOOKUP($B3586,$Q$2:$R$42,2,0),Costo_fondeo!$D$3:$AY$100,base_minorista!$A3586,0)</f>
        <v>5.6738123413661201</v>
      </c>
      <c r="K3586">
        <f>+HLOOKUP(VLOOKUP($B3586,$Q$2:$R$42,2,0),Costo_provisiones!$D$3:$AY$100,base_minorista!$A3586,0)</f>
        <v>5.1586683182598296</v>
      </c>
      <c r="L3586">
        <f>+HLOOKUP(VLOOKUP($B3586,$Q$2:$R$42,2,0),Morosidad_control!$D$4:$AY$101,base_minorista!$A3586,0)</f>
        <v>17.955030113087734</v>
      </c>
      <c r="M3586">
        <f ca="1">+OFFSET(Capital_2!$D$2,base_minorista!A3586,0)</f>
        <v>3.2822741119614118</v>
      </c>
      <c r="N3586">
        <f>+HLOOKUP(VLOOKUP($B3586,$Q$2:$R$42,2,0),costo_laboral!$E$2:$AZ$99,base_minorista!$A3586,0)</f>
        <v>19.9309010018025</v>
      </c>
      <c r="O3586">
        <f>+HLOOKUP(VLOOKUP($B3586,$Q$2:$R$42,2,0),Participacion2!$D$2:$AO$99,base_minorista!$A3586,0)</f>
        <v>0.21454067319151601</v>
      </c>
    </row>
    <row r="3587" spans="1:15" ht="16.5" x14ac:dyDescent="0.3">
      <c r="A3587">
        <v>92</v>
      </c>
      <c r="B3587">
        <v>38</v>
      </c>
      <c r="C3587">
        <v>91</v>
      </c>
      <c r="D3587" s="3">
        <v>43646</v>
      </c>
      <c r="E3587" s="33">
        <v>19</v>
      </c>
      <c r="F3587">
        <v>2</v>
      </c>
      <c r="G3587">
        <f>+HLOOKUP(VLOOKUP($B3587,$Q$2:$R$42,2,0),costos_sf!$D$2:$AY$99,base_minorista!$A3587,0)</f>
        <v>30211360.114475008</v>
      </c>
      <c r="H3587">
        <f>+HLOOKUP(VLOOKUP($B3587,$Q$2:$R$42,2,0),creditos_sf!$D$2:$AY$99,base_minorista!$A3587,0)</f>
        <v>64119709.8587908</v>
      </c>
      <c r="I3587">
        <f>+HLOOKUP(VLOOKUP($B3587,$Q$2:$R$42,2,0),creditos_sf!$D$103:$AY$200,base_minorista!$A3587,0)</f>
        <v>22366685.32722142</v>
      </c>
      <c r="J3587">
        <f>+HLOOKUP(VLOOKUP($B3587,$Q$2:$R$42,2,0),Costo_fondeo!$D$3:$AY$100,base_minorista!$A3587,0)</f>
        <v>5.6502380155552752</v>
      </c>
      <c r="K3587">
        <f>+HLOOKUP(VLOOKUP($B3587,$Q$2:$R$42,2,0),Costo_provisiones!$D$3:$AY$100,base_minorista!$A3587,0)</f>
        <v>5.2895134656815204</v>
      </c>
      <c r="L3587">
        <f>+HLOOKUP(VLOOKUP($B3587,$Q$2:$R$42,2,0),Morosidad_control!$D$4:$AY$101,base_minorista!$A3587,0)</f>
        <v>17.451483183052225</v>
      </c>
      <c r="M3587">
        <f ca="1">+OFFSET(Capital_2!$D$2,base_minorista!A3587,0)</f>
        <v>3.3170358226156935</v>
      </c>
      <c r="N3587">
        <f>+HLOOKUP(VLOOKUP($B3587,$Q$2:$R$42,2,0),costo_laboral!$E$2:$AZ$99,base_minorista!$A3587,0)</f>
        <v>20.475033803481399</v>
      </c>
      <c r="O3587">
        <f>+HLOOKUP(VLOOKUP($B3587,$Q$2:$R$42,2,0),Participacion2!$D$2:$AO$99,base_minorista!$A3587,0)</f>
        <v>0.21044544341893401</v>
      </c>
    </row>
    <row r="3588" spans="1:15" ht="16.5" x14ac:dyDescent="0.3">
      <c r="A3588">
        <v>93</v>
      </c>
      <c r="B3588">
        <v>38</v>
      </c>
      <c r="C3588">
        <v>92</v>
      </c>
      <c r="D3588" s="3">
        <v>43677</v>
      </c>
      <c r="E3588" s="33">
        <v>19</v>
      </c>
      <c r="F3588">
        <v>2</v>
      </c>
      <c r="G3588">
        <f>+HLOOKUP(VLOOKUP($B3588,$Q$2:$R$42,2,0),costos_sf!$D$2:$AY$99,base_minorista!$A3588,0)</f>
        <v>30116924.861377086</v>
      </c>
      <c r="H3588">
        <f>+HLOOKUP(VLOOKUP($B3588,$Q$2:$R$42,2,0),creditos_sf!$D$2:$AY$99,base_minorista!$A3588,0)</f>
        <v>62759285.470806897</v>
      </c>
      <c r="I3588">
        <f>+HLOOKUP(VLOOKUP($B3588,$Q$2:$R$42,2,0),creditos_sf!$D$103:$AY$200,base_minorista!$A3588,0)</f>
        <v>21164292.188111592</v>
      </c>
      <c r="J3588">
        <f>+HLOOKUP(VLOOKUP($B3588,$Q$2:$R$42,2,0),Costo_fondeo!$D$3:$AY$100,base_minorista!$A3588,0)</f>
        <v>5.6369127857268913</v>
      </c>
      <c r="K3588">
        <f>+HLOOKUP(VLOOKUP($B3588,$Q$2:$R$42,2,0),Costo_provisiones!$D$3:$AY$100,base_minorista!$A3588,0)</f>
        <v>5.2633949050525404</v>
      </c>
      <c r="L3588">
        <f>+HLOOKUP(VLOOKUP($B3588,$Q$2:$R$42,2,0),Morosidad_control!$D$4:$AY$101,base_minorista!$A3588,0)</f>
        <v>16.932018913323361</v>
      </c>
      <c r="M3588">
        <f ca="1">+OFFSET(Capital_2!$D$2,base_minorista!A3588,0)</f>
        <v>3.3472847310217735</v>
      </c>
      <c r="N3588">
        <f>+HLOOKUP(VLOOKUP($B3588,$Q$2:$R$42,2,0),costo_laboral!$E$2:$AZ$99,base_minorista!$A3588,0)</f>
        <v>21.1173166203954</v>
      </c>
      <c r="O3588">
        <f>+HLOOKUP(VLOOKUP($B3588,$Q$2:$R$42,2,0),Participacion2!$D$2:$AO$99,base_minorista!$A3588,0)</f>
        <v>0.20427594543539199</v>
      </c>
    </row>
    <row r="3589" spans="1:15" ht="16.5" x14ac:dyDescent="0.3">
      <c r="A3589">
        <v>94</v>
      </c>
      <c r="B3589">
        <v>38</v>
      </c>
      <c r="C3589">
        <v>93</v>
      </c>
      <c r="D3589" s="3">
        <v>43708</v>
      </c>
      <c r="E3589" s="33">
        <v>19</v>
      </c>
      <c r="F3589">
        <v>2</v>
      </c>
      <c r="G3589">
        <f>+HLOOKUP(VLOOKUP($B3589,$Q$2:$R$42,2,0),costos_sf!$D$2:$AY$99,base_minorista!$A3589,0)</f>
        <v>29992025.656974833</v>
      </c>
      <c r="H3589">
        <f>+HLOOKUP(VLOOKUP($B3589,$Q$2:$R$42,2,0),creditos_sf!$D$2:$AY$99,base_minorista!$A3589,0)</f>
        <v>61943428.077425301</v>
      </c>
      <c r="I3589">
        <f>+HLOOKUP(VLOOKUP($B3589,$Q$2:$R$42,2,0),creditos_sf!$D$103:$AY$200,base_minorista!$A3589,0)</f>
        <v>21838858.10887837</v>
      </c>
      <c r="J3589">
        <f>+HLOOKUP(VLOOKUP($B3589,$Q$2:$R$42,2,0),Costo_fondeo!$D$3:$AY$100,base_minorista!$A3589,0)</f>
        <v>5.6063964704957527</v>
      </c>
      <c r="K3589">
        <f>+HLOOKUP(VLOOKUP($B3589,$Q$2:$R$42,2,0),Costo_provisiones!$D$3:$AY$100,base_minorista!$A3589,0)</f>
        <v>5.34655529835974</v>
      </c>
      <c r="L3589">
        <f>+HLOOKUP(VLOOKUP($B3589,$Q$2:$R$42,2,0),Morosidad_control!$D$4:$AY$101,base_minorista!$A3589,0)</f>
        <v>17.661193586263614</v>
      </c>
      <c r="M3589">
        <f ca="1">+OFFSET(Capital_2!$D$2,base_minorista!A3589,0)</f>
        <v>3.3701430151037046</v>
      </c>
      <c r="N3589">
        <f>+HLOOKUP(VLOOKUP($B3589,$Q$2:$R$42,2,0),costo_laboral!$E$2:$AZ$99,base_minorista!$A3589,0)</f>
        <v>21.195785685554</v>
      </c>
      <c r="O3589">
        <f>+HLOOKUP(VLOOKUP($B3589,$Q$2:$R$42,2,0),Participacion2!$D$2:$AO$99,base_minorista!$A3589,0)</f>
        <v>0.20040935740636601</v>
      </c>
    </row>
    <row r="3590" spans="1:15" ht="16.5" x14ac:dyDescent="0.3">
      <c r="A3590">
        <v>95</v>
      </c>
      <c r="B3590">
        <v>38</v>
      </c>
      <c r="C3590">
        <v>94</v>
      </c>
      <c r="D3590" s="3">
        <v>43738</v>
      </c>
      <c r="E3590" s="33">
        <v>19</v>
      </c>
      <c r="F3590">
        <v>2</v>
      </c>
      <c r="G3590">
        <f>+HLOOKUP(VLOOKUP($B3590,$Q$2:$R$42,2,0),costos_sf!$D$2:$AY$99,base_minorista!$A3590,0)</f>
        <v>29921103.475767072</v>
      </c>
      <c r="H3590">
        <f>+HLOOKUP(VLOOKUP($B3590,$Q$2:$R$42,2,0),creditos_sf!$D$2:$AY$99,base_minorista!$A3590,0)</f>
        <v>61871896.933107898</v>
      </c>
      <c r="I3590">
        <f>+HLOOKUP(VLOOKUP($B3590,$Q$2:$R$42,2,0),creditos_sf!$D$103:$AY$200,base_minorista!$A3590,0)</f>
        <v>22116670.436580885</v>
      </c>
      <c r="J3590">
        <f>+HLOOKUP(VLOOKUP($B3590,$Q$2:$R$42,2,0),Costo_fondeo!$D$3:$AY$100,base_minorista!$A3590,0)</f>
        <v>5.5859457700933017</v>
      </c>
      <c r="K3590">
        <f>+HLOOKUP(VLOOKUP($B3590,$Q$2:$R$42,2,0),Costo_provisiones!$D$3:$AY$100,base_minorista!$A3590,0)</f>
        <v>5.54946897234709</v>
      </c>
      <c r="L3590">
        <f>+HLOOKUP(VLOOKUP($B3590,$Q$2:$R$42,2,0),Morosidad_control!$D$4:$AY$101,base_minorista!$A3590,0)</f>
        <v>17.758774599956148</v>
      </c>
      <c r="M3590">
        <f ca="1">+OFFSET(Capital_2!$D$2,base_minorista!A3590,0)</f>
        <v>3.3849357024511626</v>
      </c>
      <c r="N3590">
        <f>+HLOOKUP(VLOOKUP($B3590,$Q$2:$R$42,2,0),costo_laboral!$E$2:$AZ$99,base_minorista!$A3590,0)</f>
        <v>21.069689230142099</v>
      </c>
      <c r="O3590">
        <f>+HLOOKUP(VLOOKUP($B3590,$Q$2:$R$42,2,0),Participacion2!$D$2:$AO$99,base_minorista!$A3590,0)</f>
        <v>0.19958409380159101</v>
      </c>
    </row>
    <row r="3591" spans="1:15" ht="16.5" x14ac:dyDescent="0.3">
      <c r="A3591">
        <v>96</v>
      </c>
      <c r="B3591">
        <v>38</v>
      </c>
      <c r="C3591">
        <v>95</v>
      </c>
      <c r="D3591" s="3">
        <v>43769</v>
      </c>
      <c r="E3591" s="33">
        <v>19</v>
      </c>
      <c r="F3591">
        <v>2</v>
      </c>
      <c r="G3591">
        <f>+HLOOKUP(VLOOKUP($B3591,$Q$2:$R$42,2,0),costos_sf!$D$2:$AY$99,base_minorista!$A3591,0)</f>
        <v>29741484.945360564</v>
      </c>
      <c r="H3591">
        <f>+HLOOKUP(VLOOKUP($B3591,$Q$2:$R$42,2,0),creditos_sf!$D$2:$AY$99,base_minorista!$A3591,0)</f>
        <v>62758974.893080205</v>
      </c>
      <c r="I3591">
        <f>+HLOOKUP(VLOOKUP($B3591,$Q$2:$R$42,2,0),creditos_sf!$D$103:$AY$200,base_minorista!$A3591,0)</f>
        <v>22139035.45589529</v>
      </c>
      <c r="J3591">
        <f>+HLOOKUP(VLOOKUP($B3591,$Q$2:$R$42,2,0),Costo_fondeo!$D$3:$AY$100,base_minorista!$A3591,0)</f>
        <v>5.5482516319198885</v>
      </c>
      <c r="K3591">
        <f>+HLOOKUP(VLOOKUP($B3591,$Q$2:$R$42,2,0),Costo_provisiones!$D$3:$AY$100,base_minorista!$A3591,0)</f>
        <v>5.5444417242833204</v>
      </c>
      <c r="L3591">
        <f>+HLOOKUP(VLOOKUP($B3591,$Q$2:$R$42,2,0),Morosidad_control!$D$4:$AY$101,base_minorista!$A3591,0)</f>
        <v>17.198619547111814</v>
      </c>
      <c r="M3591">
        <f ca="1">+OFFSET(Capital_2!$D$2,base_minorista!A3591,0)</f>
        <v>3.4123935475815319</v>
      </c>
      <c r="N3591">
        <f>+HLOOKUP(VLOOKUP($B3591,$Q$2:$R$42,2,0),costo_laboral!$E$2:$AZ$99,base_minorista!$A3591,0)</f>
        <v>20.8818028157249</v>
      </c>
      <c r="O3591">
        <f>+HLOOKUP(VLOOKUP($B3591,$Q$2:$R$42,2,0),Participacion2!$D$2:$AO$99,base_minorista!$A3591,0)</f>
        <v>0.201512966712278</v>
      </c>
    </row>
    <row r="3592" spans="1:15" ht="16.5" x14ac:dyDescent="0.3">
      <c r="A3592">
        <v>97</v>
      </c>
      <c r="B3592">
        <v>38</v>
      </c>
      <c r="C3592">
        <v>96</v>
      </c>
      <c r="D3592" s="3">
        <v>43799</v>
      </c>
      <c r="E3592" s="33">
        <v>19</v>
      </c>
      <c r="F3592">
        <v>2</v>
      </c>
      <c r="G3592">
        <f>+HLOOKUP(VLOOKUP($B3592,$Q$2:$R$42,2,0),costos_sf!$D$2:$AY$99,base_minorista!$A3592,0)</f>
        <v>29591629.491665896</v>
      </c>
      <c r="H3592">
        <f>+HLOOKUP(VLOOKUP($B3592,$Q$2:$R$42,2,0),creditos_sf!$D$2:$AY$99,base_minorista!$A3592,0)</f>
        <v>63955296.574968502</v>
      </c>
      <c r="I3592">
        <f>+HLOOKUP(VLOOKUP($B3592,$Q$2:$R$42,2,0),creditos_sf!$D$103:$AY$200,base_minorista!$A3592,0)</f>
        <v>22083792.437245291</v>
      </c>
      <c r="J3592">
        <f>+HLOOKUP(VLOOKUP($B3592,$Q$2:$R$42,2,0),Costo_fondeo!$D$3:$AY$100,base_minorista!$A3592,0)</f>
        <v>5.523693413353298</v>
      </c>
      <c r="K3592">
        <f>+HLOOKUP(VLOOKUP($B3592,$Q$2:$R$42,2,0),Costo_provisiones!$D$3:$AY$100,base_minorista!$A3592,0)</f>
        <v>5.5605294792775997</v>
      </c>
      <c r="L3592">
        <f>+HLOOKUP(VLOOKUP($B3592,$Q$2:$R$42,2,0),Morosidad_control!$D$4:$AY$101,base_minorista!$A3592,0)</f>
        <v>17.548787875498224</v>
      </c>
      <c r="M3592">
        <f ca="1">+OFFSET(Capital_2!$D$2,base_minorista!A3592,0)</f>
        <v>3.3960163093664169</v>
      </c>
      <c r="N3592">
        <f>+HLOOKUP(VLOOKUP($B3592,$Q$2:$R$42,2,0),costo_laboral!$E$2:$AZ$99,base_minorista!$A3592,0)</f>
        <v>20.5816205582428</v>
      </c>
      <c r="O3592">
        <f>+HLOOKUP(VLOOKUP($B3592,$Q$2:$R$42,2,0),Participacion2!$D$2:$AO$99,base_minorista!$A3592,0)</f>
        <v>0.20297851541351</v>
      </c>
    </row>
    <row r="3593" spans="1:15" ht="16.5" x14ac:dyDescent="0.3">
      <c r="A3593">
        <v>98</v>
      </c>
      <c r="B3593">
        <v>38</v>
      </c>
      <c r="C3593">
        <v>97</v>
      </c>
      <c r="D3593" s="3">
        <v>43830</v>
      </c>
      <c r="E3593" s="33">
        <v>19</v>
      </c>
      <c r="F3593">
        <v>2</v>
      </c>
      <c r="G3593">
        <f>+HLOOKUP(VLOOKUP($B3593,$Q$2:$R$42,2,0),costos_sf!$D$2:$AY$99,base_minorista!$A3593,0)</f>
        <v>29278489.009983268</v>
      </c>
      <c r="H3593">
        <f>+HLOOKUP(VLOOKUP($B3593,$Q$2:$R$42,2,0),creditos_sf!$D$2:$AY$99,base_minorista!$A3593,0)</f>
        <v>65288025.288546301</v>
      </c>
      <c r="I3593">
        <f>+HLOOKUP(VLOOKUP($B3593,$Q$2:$R$42,2,0),creditos_sf!$D$103:$AY$200,base_minorista!$A3593,0)</f>
        <v>22066539.364440687</v>
      </c>
      <c r="J3593">
        <f>+HLOOKUP(VLOOKUP($B3593,$Q$2:$R$42,2,0),Costo_fondeo!$D$3:$AY$100,base_minorista!$A3593,0)</f>
        <v>5.4842709589432603</v>
      </c>
      <c r="K3593">
        <f>+HLOOKUP(VLOOKUP($B3593,$Q$2:$R$42,2,0),Costo_provisiones!$D$3:$AY$100,base_minorista!$A3593,0)</f>
        <v>5.5998982077593302</v>
      </c>
      <c r="L3593">
        <f>+HLOOKUP(VLOOKUP($B3593,$Q$2:$R$42,2,0),Morosidad_control!$D$4:$AY$101,base_minorista!$A3593,0)</f>
        <v>17.718701647962849</v>
      </c>
      <c r="M3593">
        <f ca="1">+OFFSET(Capital_2!$D$2,base_minorista!A3593,0)</f>
        <v>3.3787771447242938</v>
      </c>
      <c r="N3593">
        <f>+HLOOKUP(VLOOKUP($B3593,$Q$2:$R$42,2,0),costo_laboral!$E$2:$AZ$99,base_minorista!$A3593,0)</f>
        <v>20.128350255247302</v>
      </c>
      <c r="O3593">
        <f>+HLOOKUP(VLOOKUP($B3593,$Q$2:$R$42,2,0),Participacion2!$D$2:$AO$99,base_minorista!$A3593,0)</f>
        <v>0.20703276270488999</v>
      </c>
    </row>
    <row r="3594" spans="1:15" ht="16.5" x14ac:dyDescent="0.3">
      <c r="A3594">
        <v>2</v>
      </c>
      <c r="B3594">
        <v>39</v>
      </c>
      <c r="C3594">
        <v>1</v>
      </c>
      <c r="D3594" s="3">
        <v>40908</v>
      </c>
      <c r="E3594" s="33">
        <v>11</v>
      </c>
      <c r="F3594">
        <v>2</v>
      </c>
      <c r="G3594">
        <f>+HLOOKUP(VLOOKUP($B3594,$Q$2:$R$42,2,0),costos_sf!$D$2:$AY$99,base_minorista!$A3594,0)</f>
        <v>246894262.63031301</v>
      </c>
      <c r="H3594">
        <f>+HLOOKUP(VLOOKUP($B3594,$Q$2:$R$42,2,0),creditos_sf!$D$2:$AY$99,base_minorista!$A3594,0)</f>
        <v>733158776.33399796</v>
      </c>
      <c r="I3594">
        <f>+HLOOKUP(VLOOKUP($B3594,$Q$2:$R$42,2,0),creditos_sf!$D$103:$AY$200,base_minorista!$A3594,0)</f>
        <v>363558492.826231</v>
      </c>
      <c r="J3594">
        <f>+HLOOKUP(VLOOKUP($B3594,$Q$2:$R$42,2,0),Costo_fondeo!$D$3:$AY$100,base_minorista!$A3594,0)</f>
        <v>5.6374776964114375</v>
      </c>
      <c r="K3594">
        <f>+HLOOKUP(VLOOKUP($B3594,$Q$2:$R$42,2,0),Costo_provisiones!$D$3:$AY$100,base_minorista!$A3594,0)</f>
        <v>6.9453960743942691</v>
      </c>
      <c r="L3594">
        <f>+HLOOKUP(VLOOKUP($B3594,$Q$2:$R$42,2,0),Morosidad_control!$D$4:$AY$101,base_minorista!$A3594,0)</f>
        <v>7.9953086657436803</v>
      </c>
      <c r="M3594">
        <f ca="1">+OFFSET(Capital_2!$D$2,base_minorista!A3594,0)</f>
        <v>3.518992143247762</v>
      </c>
      <c r="N3594">
        <f>+HLOOKUP(VLOOKUP($B3594,$Q$2:$R$42,2,0),costo_laboral!$E$2:$AZ$99,base_minorista!$A3594,0)</f>
        <v>9.8204967982620595</v>
      </c>
      <c r="O3594">
        <f>+HLOOKUP(VLOOKUP($B3594,$Q$2:$R$42,2,0),Participacion2!$D$2:$AO$99,base_minorista!$A3594,0)</f>
        <v>2.9878057826213702</v>
      </c>
    </row>
    <row r="3595" spans="1:15" ht="16.5" x14ac:dyDescent="0.3">
      <c r="A3595">
        <v>3</v>
      </c>
      <c r="B3595">
        <v>39</v>
      </c>
      <c r="C3595">
        <v>2</v>
      </c>
      <c r="D3595" s="3">
        <v>40939</v>
      </c>
      <c r="E3595" s="33">
        <v>12</v>
      </c>
      <c r="F3595">
        <v>2</v>
      </c>
      <c r="G3595">
        <f>+HLOOKUP(VLOOKUP($B3595,$Q$2:$R$42,2,0),costos_sf!$D$2:$AY$99,base_minorista!$A3595,0)</f>
        <v>239091690.345054</v>
      </c>
      <c r="H3595">
        <f>+HLOOKUP(VLOOKUP($B3595,$Q$2:$R$42,2,0),creditos_sf!$D$2:$AY$99,base_minorista!$A3595,0)</f>
        <v>729550444.12334597</v>
      </c>
      <c r="I3595">
        <f>+HLOOKUP(VLOOKUP($B3595,$Q$2:$R$42,2,0),creditos_sf!$D$103:$AY$200,base_minorista!$A3595,0)</f>
        <v>365150012.20707202</v>
      </c>
      <c r="J3595">
        <f>+HLOOKUP(VLOOKUP($B3595,$Q$2:$R$42,2,0),Costo_fondeo!$D$3:$AY$100,base_minorista!$A3595,0)</f>
        <v>5.5782741044267903</v>
      </c>
      <c r="K3595">
        <f>+HLOOKUP(VLOOKUP($B3595,$Q$2:$R$42,2,0),Costo_provisiones!$D$3:$AY$100,base_minorista!$A3595,0)</f>
        <v>6.8696978649350902</v>
      </c>
      <c r="L3595">
        <f>+HLOOKUP(VLOOKUP($B3595,$Q$2:$R$42,2,0),Morosidad_control!$D$4:$AY$101,base_minorista!$A3595,0)</f>
        <v>8.0414378160682602</v>
      </c>
      <c r="M3595">
        <f ca="1">+OFFSET(Capital_2!$D$2,base_minorista!A3595,0)</f>
        <v>3.5649149268123814</v>
      </c>
      <c r="N3595">
        <f>+HLOOKUP(VLOOKUP($B3595,$Q$2:$R$42,2,0),costo_laboral!$E$2:$AZ$99,base_minorista!$A3595,0)</f>
        <v>9.2258502331506396</v>
      </c>
      <c r="O3595">
        <f>+HLOOKUP(VLOOKUP($B3595,$Q$2:$R$42,2,0),Participacion2!$D$2:$AO$99,base_minorista!$A3595,0)</f>
        <v>2.9581437459576598</v>
      </c>
    </row>
    <row r="3596" spans="1:15" ht="16.5" x14ac:dyDescent="0.3">
      <c r="A3596">
        <v>4</v>
      </c>
      <c r="B3596">
        <v>39</v>
      </c>
      <c r="C3596">
        <v>3</v>
      </c>
      <c r="D3596" s="3">
        <v>40968</v>
      </c>
      <c r="E3596" s="33">
        <v>12</v>
      </c>
      <c r="F3596">
        <v>2</v>
      </c>
      <c r="G3596">
        <f>+HLOOKUP(VLOOKUP($B3596,$Q$2:$R$42,2,0),costos_sf!$D$2:$AY$99,base_minorista!$A3596,0)</f>
        <v>239209691.13624001</v>
      </c>
      <c r="H3596">
        <f>+HLOOKUP(VLOOKUP($B3596,$Q$2:$R$42,2,0),creditos_sf!$D$2:$AY$99,base_minorista!$A3596,0)</f>
        <v>713633793.46367908</v>
      </c>
      <c r="I3596">
        <f>+HLOOKUP(VLOOKUP($B3596,$Q$2:$R$42,2,0),creditos_sf!$D$103:$AY$200,base_minorista!$A3596,0)</f>
        <v>362744524.403602</v>
      </c>
      <c r="J3596">
        <f>+HLOOKUP(VLOOKUP($B3596,$Q$2:$R$42,2,0),Costo_fondeo!$D$3:$AY$100,base_minorista!$A3596,0)</f>
        <v>5.5620101157300272</v>
      </c>
      <c r="K3596">
        <f>+HLOOKUP(VLOOKUP($B3596,$Q$2:$R$42,2,0),Costo_provisiones!$D$3:$AY$100,base_minorista!$A3596,0)</f>
        <v>6.796526566987418</v>
      </c>
      <c r="L3596">
        <f>+HLOOKUP(VLOOKUP($B3596,$Q$2:$R$42,2,0),Morosidad_control!$D$4:$AY$101,base_minorista!$A3596,0)</f>
        <v>7.4767989879927601</v>
      </c>
      <c r="M3596">
        <f ca="1">+OFFSET(Capital_2!$D$2,base_minorista!A3596,0)</f>
        <v>3.6045728554123184</v>
      </c>
      <c r="N3596">
        <f>+HLOOKUP(VLOOKUP($B3596,$Q$2:$R$42,2,0),costo_laboral!$E$2:$AZ$99,base_minorista!$A3596,0)</f>
        <v>9.3834931827201906</v>
      </c>
      <c r="O3596">
        <f>+HLOOKUP(VLOOKUP($B3596,$Q$2:$R$42,2,0),Participacion2!$D$2:$AO$99,base_minorista!$A3596,0)</f>
        <v>2.85199597613751</v>
      </c>
    </row>
    <row r="3597" spans="1:15" ht="16.5" x14ac:dyDescent="0.3">
      <c r="A3597">
        <v>5</v>
      </c>
      <c r="B3597">
        <v>39</v>
      </c>
      <c r="C3597">
        <v>4</v>
      </c>
      <c r="D3597" s="3">
        <v>40999</v>
      </c>
      <c r="E3597" s="33">
        <v>12</v>
      </c>
      <c r="F3597">
        <v>2</v>
      </c>
      <c r="G3597">
        <f>+HLOOKUP(VLOOKUP($B3597,$Q$2:$R$42,2,0),costos_sf!$D$2:$AY$99,base_minorista!$A3597,0)</f>
        <v>238425068.86816499</v>
      </c>
      <c r="H3597">
        <f>+HLOOKUP(VLOOKUP($B3597,$Q$2:$R$42,2,0),creditos_sf!$D$2:$AY$99,base_minorista!$A3597,0)</f>
        <v>718740131.18094599</v>
      </c>
      <c r="I3597">
        <f>+HLOOKUP(VLOOKUP($B3597,$Q$2:$R$42,2,0),creditos_sf!$D$103:$AY$200,base_minorista!$A3597,0)</f>
        <v>361602140.62852299</v>
      </c>
      <c r="J3597">
        <f>+HLOOKUP(VLOOKUP($B3597,$Q$2:$R$42,2,0),Costo_fondeo!$D$3:$AY$100,base_minorista!$A3597,0)</f>
        <v>5.5304213471355999</v>
      </c>
      <c r="K3597">
        <f>+HLOOKUP(VLOOKUP($B3597,$Q$2:$R$42,2,0),Costo_provisiones!$D$3:$AY$100,base_minorista!$A3597,0)</f>
        <v>6.6087500818081315</v>
      </c>
      <c r="L3597">
        <f>+HLOOKUP(VLOOKUP($B3597,$Q$2:$R$42,2,0),Morosidad_control!$D$4:$AY$101,base_minorista!$A3597,0)</f>
        <v>7.8605055657913603</v>
      </c>
      <c r="M3597">
        <f ca="1">+OFFSET(Capital_2!$D$2,base_minorista!A3597,0)</f>
        <v>3.6441469759495817</v>
      </c>
      <c r="N3597">
        <f>+HLOOKUP(VLOOKUP($B3597,$Q$2:$R$42,2,0),costo_laboral!$E$2:$AZ$99,base_minorista!$A3597,0)</f>
        <v>9.3908605229565705</v>
      </c>
      <c r="O3597">
        <f>+HLOOKUP(VLOOKUP($B3597,$Q$2:$R$42,2,0),Participacion2!$D$2:$AO$99,base_minorista!$A3597,0)</f>
        <v>2.8329248828091802</v>
      </c>
    </row>
    <row r="3598" spans="1:15" ht="16.5" x14ac:dyDescent="0.3">
      <c r="A3598">
        <v>6</v>
      </c>
      <c r="B3598">
        <v>39</v>
      </c>
      <c r="C3598">
        <v>5</v>
      </c>
      <c r="D3598" s="3">
        <v>41029</v>
      </c>
      <c r="E3598" s="33">
        <v>12</v>
      </c>
      <c r="F3598">
        <v>2</v>
      </c>
      <c r="G3598">
        <f>+HLOOKUP(VLOOKUP($B3598,$Q$2:$R$42,2,0),costos_sf!$D$2:$AY$99,base_minorista!$A3598,0)</f>
        <v>236149705.97033602</v>
      </c>
      <c r="H3598">
        <f>+HLOOKUP(VLOOKUP($B3598,$Q$2:$R$42,2,0),creditos_sf!$D$2:$AY$99,base_minorista!$A3598,0)</f>
        <v>719344424.49665105</v>
      </c>
      <c r="I3598">
        <f>+HLOOKUP(VLOOKUP($B3598,$Q$2:$R$42,2,0),creditos_sf!$D$103:$AY$200,base_minorista!$A3598,0)</f>
        <v>360701588.74183005</v>
      </c>
      <c r="J3598">
        <f>+HLOOKUP(VLOOKUP($B3598,$Q$2:$R$42,2,0),Costo_fondeo!$D$3:$AY$100,base_minorista!$A3598,0)</f>
        <v>5.5250151670613912</v>
      </c>
      <c r="K3598">
        <f>+HLOOKUP(VLOOKUP($B3598,$Q$2:$R$42,2,0),Costo_provisiones!$D$3:$AY$100,base_minorista!$A3598,0)</f>
        <v>6.3296979544224392</v>
      </c>
      <c r="L3598">
        <f>+HLOOKUP(VLOOKUP($B3598,$Q$2:$R$42,2,0),Morosidad_control!$D$4:$AY$101,base_minorista!$A3598,0)</f>
        <v>7.95394861292597</v>
      </c>
      <c r="M3598">
        <f ca="1">+OFFSET(Capital_2!$D$2,base_minorista!A3598,0)</f>
        <v>3.6866707606514586</v>
      </c>
      <c r="N3598">
        <f>+HLOOKUP(VLOOKUP($B3598,$Q$2:$R$42,2,0),costo_laboral!$E$2:$AZ$99,base_minorista!$A3598,0)</f>
        <v>9.4123046947819304</v>
      </c>
      <c r="O3598">
        <f>+HLOOKUP(VLOOKUP($B3598,$Q$2:$R$42,2,0),Participacion2!$D$2:$AO$99,base_minorista!$A3598,0)</f>
        <v>2.8105177527472902</v>
      </c>
    </row>
    <row r="3599" spans="1:15" ht="16.5" x14ac:dyDescent="0.3">
      <c r="A3599">
        <v>7</v>
      </c>
      <c r="B3599">
        <v>39</v>
      </c>
      <c r="C3599">
        <v>6</v>
      </c>
      <c r="D3599" s="3">
        <v>41060</v>
      </c>
      <c r="E3599" s="33">
        <v>12</v>
      </c>
      <c r="F3599">
        <v>2</v>
      </c>
      <c r="G3599">
        <f>+HLOOKUP(VLOOKUP($B3599,$Q$2:$R$42,2,0),costos_sf!$D$2:$AY$99,base_minorista!$A3599,0)</f>
        <v>235851302.048453</v>
      </c>
      <c r="H3599">
        <f>+HLOOKUP(VLOOKUP($B3599,$Q$2:$R$42,2,0),creditos_sf!$D$2:$AY$99,base_minorista!$A3599,0)</f>
        <v>723705064.56390893</v>
      </c>
      <c r="I3599">
        <f>+HLOOKUP(VLOOKUP($B3599,$Q$2:$R$42,2,0),creditos_sf!$D$103:$AY$200,base_minorista!$A3599,0)</f>
        <v>364852189.89902395</v>
      </c>
      <c r="J3599">
        <f>+HLOOKUP(VLOOKUP($B3599,$Q$2:$R$42,2,0),Costo_fondeo!$D$3:$AY$100,base_minorista!$A3599,0)</f>
        <v>5.5212742075487844</v>
      </c>
      <c r="K3599">
        <f>+HLOOKUP(VLOOKUP($B3599,$Q$2:$R$42,2,0),Costo_provisiones!$D$3:$AY$100,base_minorista!$A3599,0)</f>
        <v>6.1233131005261807</v>
      </c>
      <c r="L3599">
        <f>+HLOOKUP(VLOOKUP($B3599,$Q$2:$R$42,2,0),Morosidad_control!$D$4:$AY$101,base_minorista!$A3599,0)</f>
        <v>7.3247212635527701</v>
      </c>
      <c r="M3599">
        <f ca="1">+OFFSET(Capital_2!$D$2,base_minorista!A3599,0)</f>
        <v>3.7432616406065877</v>
      </c>
      <c r="N3599">
        <f>+HLOOKUP(VLOOKUP($B3599,$Q$2:$R$42,2,0),costo_laboral!$E$2:$AZ$99,base_minorista!$A3599,0)</f>
        <v>9.3873392752443294</v>
      </c>
      <c r="O3599">
        <f>+HLOOKUP(VLOOKUP($B3599,$Q$2:$R$42,2,0),Participacion2!$D$2:$AO$99,base_minorista!$A3599,0)</f>
        <v>2.7786605366588599</v>
      </c>
    </row>
    <row r="3600" spans="1:15" ht="16.5" x14ac:dyDescent="0.3">
      <c r="A3600">
        <v>8</v>
      </c>
      <c r="B3600">
        <v>39</v>
      </c>
      <c r="C3600">
        <v>7</v>
      </c>
      <c r="D3600" s="3">
        <v>41090</v>
      </c>
      <c r="E3600" s="33">
        <v>12</v>
      </c>
      <c r="F3600">
        <v>2</v>
      </c>
      <c r="G3600">
        <f>+HLOOKUP(VLOOKUP($B3600,$Q$2:$R$42,2,0),costos_sf!$D$2:$AY$99,base_minorista!$A3600,0)</f>
        <v>237314516.41496599</v>
      </c>
      <c r="H3600">
        <f>+HLOOKUP(VLOOKUP($B3600,$Q$2:$R$42,2,0),creditos_sf!$D$2:$AY$99,base_minorista!$A3600,0)</f>
        <v>729119292.37439406</v>
      </c>
      <c r="I3600">
        <f>+HLOOKUP(VLOOKUP($B3600,$Q$2:$R$42,2,0),creditos_sf!$D$103:$AY$200,base_minorista!$A3600,0)</f>
        <v>367674033.03495401</v>
      </c>
      <c r="J3600">
        <f>+HLOOKUP(VLOOKUP($B3600,$Q$2:$R$42,2,0),Costo_fondeo!$D$3:$AY$100,base_minorista!$A3600,0)</f>
        <v>5.5571666060139577</v>
      </c>
      <c r="K3600">
        <f>+HLOOKUP(VLOOKUP($B3600,$Q$2:$R$42,2,0),Costo_provisiones!$D$3:$AY$100,base_minorista!$A3600,0)</f>
        <v>6.0578047037720033</v>
      </c>
      <c r="L3600">
        <f>+HLOOKUP(VLOOKUP($B3600,$Q$2:$R$42,2,0),Morosidad_control!$D$4:$AY$101,base_minorista!$A3600,0)</f>
        <v>8.0194888688510204</v>
      </c>
      <c r="M3600">
        <f ca="1">+OFFSET(Capital_2!$D$2,base_minorista!A3600,0)</f>
        <v>3.7659791083914693</v>
      </c>
      <c r="N3600">
        <f>+HLOOKUP(VLOOKUP($B3600,$Q$2:$R$42,2,0),costo_laboral!$E$2:$AZ$99,base_minorista!$A3600,0)</f>
        <v>9.3776589040259903</v>
      </c>
      <c r="O3600">
        <f>+HLOOKUP(VLOOKUP($B3600,$Q$2:$R$42,2,0),Participacion2!$D$2:$AO$99,base_minorista!$A3600,0)</f>
        <v>2.7583411668158</v>
      </c>
    </row>
    <row r="3601" spans="1:15" ht="16.5" x14ac:dyDescent="0.3">
      <c r="A3601">
        <v>9</v>
      </c>
      <c r="B3601">
        <v>39</v>
      </c>
      <c r="C3601">
        <v>8</v>
      </c>
      <c r="D3601" s="3">
        <v>41121</v>
      </c>
      <c r="E3601" s="33">
        <v>12</v>
      </c>
      <c r="F3601">
        <v>2</v>
      </c>
      <c r="G3601">
        <f>+HLOOKUP(VLOOKUP($B3601,$Q$2:$R$42,2,0),costos_sf!$D$2:$AY$99,base_minorista!$A3601,0)</f>
        <v>238985380.374769</v>
      </c>
      <c r="H3601">
        <f>+HLOOKUP(VLOOKUP($B3601,$Q$2:$R$42,2,0),creditos_sf!$D$2:$AY$99,base_minorista!$A3601,0)</f>
        <v>735392425.72822201</v>
      </c>
      <c r="I3601">
        <f>+HLOOKUP(VLOOKUP($B3601,$Q$2:$R$42,2,0),creditos_sf!$D$103:$AY$200,base_minorista!$A3601,0)</f>
        <v>368745173.34323001</v>
      </c>
      <c r="J3601">
        <f>+HLOOKUP(VLOOKUP($B3601,$Q$2:$R$42,2,0),Costo_fondeo!$D$3:$AY$100,base_minorista!$A3601,0)</f>
        <v>5.5672183927540217</v>
      </c>
      <c r="K3601">
        <f>+HLOOKUP(VLOOKUP($B3601,$Q$2:$R$42,2,0),Costo_provisiones!$D$3:$AY$100,base_minorista!$A3601,0)</f>
        <v>5.9317070262002254</v>
      </c>
      <c r="L3601">
        <f>+HLOOKUP(VLOOKUP($B3601,$Q$2:$R$42,2,0),Morosidad_control!$D$4:$AY$101,base_minorista!$A3601,0)</f>
        <v>7.90747375554343</v>
      </c>
      <c r="M3601">
        <f ca="1">+OFFSET(Capital_2!$D$2,base_minorista!A3601,0)</f>
        <v>3.7900682632030773</v>
      </c>
      <c r="N3601">
        <f>+HLOOKUP(VLOOKUP($B3601,$Q$2:$R$42,2,0),costo_laboral!$E$2:$AZ$99,base_minorista!$A3601,0)</f>
        <v>9.4367509072993805</v>
      </c>
      <c r="O3601">
        <f>+HLOOKUP(VLOOKUP($B3601,$Q$2:$R$42,2,0),Participacion2!$D$2:$AO$99,base_minorista!$A3601,0)</f>
        <v>2.75624134745006</v>
      </c>
    </row>
    <row r="3602" spans="1:15" ht="16.5" x14ac:dyDescent="0.3">
      <c r="A3602">
        <v>10</v>
      </c>
      <c r="B3602">
        <v>39</v>
      </c>
      <c r="C3602">
        <v>9</v>
      </c>
      <c r="D3602" s="3">
        <v>41152</v>
      </c>
      <c r="E3602" s="33">
        <v>12</v>
      </c>
      <c r="F3602">
        <v>2</v>
      </c>
      <c r="G3602">
        <f>+HLOOKUP(VLOOKUP($B3602,$Q$2:$R$42,2,0),costos_sf!$D$2:$AY$99,base_minorista!$A3602,0)</f>
        <v>238702846.838222</v>
      </c>
      <c r="H3602">
        <f>+HLOOKUP(VLOOKUP($B3602,$Q$2:$R$42,2,0),creditos_sf!$D$2:$AY$99,base_minorista!$A3602,0)</f>
        <v>730674677.583987</v>
      </c>
      <c r="I3602">
        <f>+HLOOKUP(VLOOKUP($B3602,$Q$2:$R$42,2,0),creditos_sf!$D$103:$AY$200,base_minorista!$A3602,0)</f>
        <v>368666845.98946601</v>
      </c>
      <c r="J3602">
        <f>+HLOOKUP(VLOOKUP($B3602,$Q$2:$R$42,2,0),Costo_fondeo!$D$3:$AY$100,base_minorista!$A3602,0)</f>
        <v>5.5809048290977357</v>
      </c>
      <c r="K3602">
        <f>+HLOOKUP(VLOOKUP($B3602,$Q$2:$R$42,2,0),Costo_provisiones!$D$3:$AY$100,base_minorista!$A3602,0)</f>
        <v>5.7885990645712715</v>
      </c>
      <c r="L3602">
        <f>+HLOOKUP(VLOOKUP($B3602,$Q$2:$R$42,2,0),Morosidad_control!$D$4:$AY$101,base_minorista!$A3602,0)</f>
        <v>7.74104263492067</v>
      </c>
      <c r="M3602">
        <f ca="1">+OFFSET(Capital_2!$D$2,base_minorista!A3602,0)</f>
        <v>3.7960315209630844</v>
      </c>
      <c r="N3602">
        <f>+HLOOKUP(VLOOKUP($B3602,$Q$2:$R$42,2,0),costo_laboral!$E$2:$AZ$99,base_minorista!$A3602,0)</f>
        <v>9.5249567871143608</v>
      </c>
      <c r="O3602">
        <f>+HLOOKUP(VLOOKUP($B3602,$Q$2:$R$42,2,0),Participacion2!$D$2:$AO$99,base_minorista!$A3602,0)</f>
        <v>2.73743807726636</v>
      </c>
    </row>
    <row r="3603" spans="1:15" ht="16.5" x14ac:dyDescent="0.3">
      <c r="A3603">
        <v>11</v>
      </c>
      <c r="B3603">
        <v>39</v>
      </c>
      <c r="C3603">
        <v>10</v>
      </c>
      <c r="D3603" s="3">
        <v>41182</v>
      </c>
      <c r="E3603" s="33">
        <v>12</v>
      </c>
      <c r="F3603">
        <v>2</v>
      </c>
      <c r="G3603">
        <f>+HLOOKUP(VLOOKUP($B3603,$Q$2:$R$42,2,0),costos_sf!$D$2:$AY$99,base_minorista!$A3603,0)</f>
        <v>239100600.32775</v>
      </c>
      <c r="H3603">
        <f>+HLOOKUP(VLOOKUP($B3603,$Q$2:$R$42,2,0),creditos_sf!$D$2:$AY$99,base_minorista!$A3603,0)</f>
        <v>727136259.44681704</v>
      </c>
      <c r="I3603">
        <f>+HLOOKUP(VLOOKUP($B3603,$Q$2:$R$42,2,0),creditos_sf!$D$103:$AY$200,base_minorista!$A3603,0)</f>
        <v>369208797.137739</v>
      </c>
      <c r="J3603">
        <f>+HLOOKUP(VLOOKUP($B3603,$Q$2:$R$42,2,0),Costo_fondeo!$D$3:$AY$100,base_minorista!$A3603,0)</f>
        <v>5.5828774404085966</v>
      </c>
      <c r="K3603">
        <f>+HLOOKUP(VLOOKUP($B3603,$Q$2:$R$42,2,0),Costo_provisiones!$D$3:$AY$100,base_minorista!$A3603,0)</f>
        <v>5.7354257899370538</v>
      </c>
      <c r="L3603">
        <f>+HLOOKUP(VLOOKUP($B3603,$Q$2:$R$42,2,0),Morosidad_control!$D$4:$AY$101,base_minorista!$A3603,0)</f>
        <v>8.1114599664012701</v>
      </c>
      <c r="M3603">
        <f ca="1">+OFFSET(Capital_2!$D$2,base_minorista!A3603,0)</f>
        <v>3.7807846214491896</v>
      </c>
      <c r="N3603">
        <f>+HLOOKUP(VLOOKUP($B3603,$Q$2:$R$42,2,0),costo_laboral!$E$2:$AZ$99,base_minorista!$A3603,0)</f>
        <v>9.6287544505213205</v>
      </c>
      <c r="O3603">
        <f>+HLOOKUP(VLOOKUP($B3603,$Q$2:$R$42,2,0),Participacion2!$D$2:$AO$99,base_minorista!$A3603,0)</f>
        <v>2.7205649644730698</v>
      </c>
    </row>
    <row r="3604" spans="1:15" ht="16.5" x14ac:dyDescent="0.3">
      <c r="A3604">
        <v>12</v>
      </c>
      <c r="B3604">
        <v>39</v>
      </c>
      <c r="C3604">
        <v>11</v>
      </c>
      <c r="D3604" s="3">
        <v>41213</v>
      </c>
      <c r="E3604" s="33">
        <v>12</v>
      </c>
      <c r="F3604">
        <v>2</v>
      </c>
      <c r="G3604">
        <f>+HLOOKUP(VLOOKUP($B3604,$Q$2:$R$42,2,0),costos_sf!$D$2:$AY$99,base_minorista!$A3604,0)</f>
        <v>240752232.283272</v>
      </c>
      <c r="H3604">
        <f>+HLOOKUP(VLOOKUP($B3604,$Q$2:$R$42,2,0),creditos_sf!$D$2:$AY$99,base_minorista!$A3604,0)</f>
        <v>729617643.74967694</v>
      </c>
      <c r="I3604">
        <f>+HLOOKUP(VLOOKUP($B3604,$Q$2:$R$42,2,0),creditos_sf!$D$103:$AY$200,base_minorista!$A3604,0)</f>
        <v>369639624.22533602</v>
      </c>
      <c r="J3604">
        <f>+HLOOKUP(VLOOKUP($B3604,$Q$2:$R$42,2,0),Costo_fondeo!$D$3:$AY$100,base_minorista!$A3604,0)</f>
        <v>5.58632076260551</v>
      </c>
      <c r="K3604">
        <f>+HLOOKUP(VLOOKUP($B3604,$Q$2:$R$42,2,0),Costo_provisiones!$D$3:$AY$100,base_minorista!$A3604,0)</f>
        <v>5.624823266959635</v>
      </c>
      <c r="L3604">
        <f>+HLOOKUP(VLOOKUP($B3604,$Q$2:$R$42,2,0),Morosidad_control!$D$4:$AY$101,base_minorista!$A3604,0)</f>
        <v>7.95984432225523</v>
      </c>
      <c r="M3604">
        <f ca="1">+OFFSET(Capital_2!$D$2,base_minorista!A3604,0)</f>
        <v>3.7788207097198074</v>
      </c>
      <c r="N3604">
        <f>+HLOOKUP(VLOOKUP($B3604,$Q$2:$R$42,2,0),costo_laboral!$E$2:$AZ$99,base_minorista!$A3604,0)</f>
        <v>9.6737903479658396</v>
      </c>
      <c r="O3604">
        <f>+HLOOKUP(VLOOKUP($B3604,$Q$2:$R$42,2,0),Participacion2!$D$2:$AO$99,base_minorista!$A3604,0)</f>
        <v>2.6924667649518099</v>
      </c>
    </row>
    <row r="3605" spans="1:15" ht="16.5" x14ac:dyDescent="0.3">
      <c r="A3605">
        <v>13</v>
      </c>
      <c r="B3605">
        <v>39</v>
      </c>
      <c r="C3605">
        <v>12</v>
      </c>
      <c r="D3605" s="3">
        <v>41243</v>
      </c>
      <c r="E3605" s="33">
        <v>12</v>
      </c>
      <c r="F3605">
        <v>2</v>
      </c>
      <c r="G3605">
        <f>+HLOOKUP(VLOOKUP($B3605,$Q$2:$R$42,2,0),costos_sf!$D$2:$AY$99,base_minorista!$A3605,0)</f>
        <v>244468722.08094001</v>
      </c>
      <c r="H3605">
        <f>+HLOOKUP(VLOOKUP($B3605,$Q$2:$R$42,2,0),creditos_sf!$D$2:$AY$99,base_minorista!$A3605,0)</f>
        <v>732116429.61397398</v>
      </c>
      <c r="I3605">
        <f>+HLOOKUP(VLOOKUP($B3605,$Q$2:$R$42,2,0),creditos_sf!$D$103:$AY$200,base_minorista!$A3605,0)</f>
        <v>364564118.10247499</v>
      </c>
      <c r="J3605">
        <f>+HLOOKUP(VLOOKUP($B3605,$Q$2:$R$42,2,0),Costo_fondeo!$D$3:$AY$100,base_minorista!$A3605,0)</f>
        <v>5.5886989805175906</v>
      </c>
      <c r="K3605">
        <f>+HLOOKUP(VLOOKUP($B3605,$Q$2:$R$42,2,0),Costo_provisiones!$D$3:$AY$100,base_minorista!$A3605,0)</f>
        <v>5.8083632738235833</v>
      </c>
      <c r="L3605">
        <f>+HLOOKUP(VLOOKUP($B3605,$Q$2:$R$42,2,0),Morosidad_control!$D$4:$AY$101,base_minorista!$A3605,0)</f>
        <v>7.7173877015409396</v>
      </c>
      <c r="M3605">
        <f ca="1">+OFFSET(Capital_2!$D$2,base_minorista!A3605,0)</f>
        <v>3.8090188851336229</v>
      </c>
      <c r="N3605">
        <f>+HLOOKUP(VLOOKUP($B3605,$Q$2:$R$42,2,0),costo_laboral!$E$2:$AZ$99,base_minorista!$A3605,0)</f>
        <v>9.9076907094170696</v>
      </c>
      <c r="O3605">
        <f>+HLOOKUP(VLOOKUP($B3605,$Q$2:$R$42,2,0),Participacion2!$D$2:$AO$99,base_minorista!$A3605,0)</f>
        <v>2.6799568171530899</v>
      </c>
    </row>
    <row r="3606" spans="1:15" ht="16.5" x14ac:dyDescent="0.3">
      <c r="A3606">
        <v>14</v>
      </c>
      <c r="B3606">
        <v>39</v>
      </c>
      <c r="C3606">
        <v>13</v>
      </c>
      <c r="D3606" s="3">
        <v>41274</v>
      </c>
      <c r="E3606" s="33">
        <v>12</v>
      </c>
      <c r="F3606">
        <v>2</v>
      </c>
      <c r="G3606">
        <f>+HLOOKUP(VLOOKUP($B3606,$Q$2:$R$42,2,0),costos_sf!$D$2:$AY$99,base_minorista!$A3606,0)</f>
        <v>249473764.200681</v>
      </c>
      <c r="H3606">
        <f>+HLOOKUP(VLOOKUP($B3606,$Q$2:$R$42,2,0),creditos_sf!$D$2:$AY$99,base_minorista!$A3606,0)</f>
        <v>728488690.34543395</v>
      </c>
      <c r="I3606">
        <f>+HLOOKUP(VLOOKUP($B3606,$Q$2:$R$42,2,0),creditos_sf!$D$103:$AY$200,base_minorista!$A3606,0)</f>
        <v>358306073.32951301</v>
      </c>
      <c r="J3606">
        <f>+HLOOKUP(VLOOKUP($B3606,$Q$2:$R$42,2,0),Costo_fondeo!$D$3:$AY$100,base_minorista!$A3606,0)</f>
        <v>5.5840540959734311</v>
      </c>
      <c r="K3606">
        <f>+HLOOKUP(VLOOKUP($B3606,$Q$2:$R$42,2,0),Costo_provisiones!$D$3:$AY$100,base_minorista!$A3606,0)</f>
        <v>5.9908369363654321</v>
      </c>
      <c r="L3606">
        <f>+HLOOKUP(VLOOKUP($B3606,$Q$2:$R$42,2,0),Morosidad_control!$D$4:$AY$101,base_minorista!$A3606,0)</f>
        <v>7.9258312548060497</v>
      </c>
      <c r="M3606">
        <f ca="1">+OFFSET(Capital_2!$D$2,base_minorista!A3606,0)</f>
        <v>3.8327018844682854</v>
      </c>
      <c r="N3606">
        <f>+HLOOKUP(VLOOKUP($B3606,$Q$2:$R$42,2,0),costo_laboral!$E$2:$AZ$99,base_minorista!$A3606,0)</f>
        <v>10.256810657055301</v>
      </c>
      <c r="O3606">
        <f>+HLOOKUP(VLOOKUP($B3606,$Q$2:$R$42,2,0),Participacion2!$D$2:$AO$99,base_minorista!$A3606,0)</f>
        <v>2.6755487330030698</v>
      </c>
    </row>
    <row r="3607" spans="1:15" ht="16.5" x14ac:dyDescent="0.3">
      <c r="A3607">
        <v>15</v>
      </c>
      <c r="B3607">
        <v>39</v>
      </c>
      <c r="C3607">
        <v>14</v>
      </c>
      <c r="D3607" s="3">
        <v>41305</v>
      </c>
      <c r="E3607" s="33">
        <v>13</v>
      </c>
      <c r="F3607">
        <v>2</v>
      </c>
      <c r="G3607">
        <f>+HLOOKUP(VLOOKUP($B3607,$Q$2:$R$42,2,0),costos_sf!$D$2:$AY$99,base_minorista!$A3607,0)</f>
        <v>245078635.11538199</v>
      </c>
      <c r="H3607">
        <f>+HLOOKUP(VLOOKUP($B3607,$Q$2:$R$42,2,0),creditos_sf!$D$2:$AY$99,base_minorista!$A3607,0)</f>
        <v>738143559.77513802</v>
      </c>
      <c r="I3607">
        <f>+HLOOKUP(VLOOKUP($B3607,$Q$2:$R$42,2,0),creditos_sf!$D$103:$AY$200,base_minorista!$A3607,0)</f>
        <v>358952126.54887402</v>
      </c>
      <c r="J3607">
        <f>+HLOOKUP(VLOOKUP($B3607,$Q$2:$R$42,2,0),Costo_fondeo!$D$3:$AY$100,base_minorista!$A3607,0)</f>
        <v>5.5802641682627669</v>
      </c>
      <c r="K3607">
        <f>+HLOOKUP(VLOOKUP($B3607,$Q$2:$R$42,2,0),Costo_provisiones!$D$3:$AY$100,base_minorista!$A3607,0)</f>
        <v>5.4963186936508386</v>
      </c>
      <c r="L3607">
        <f>+HLOOKUP(VLOOKUP($B3607,$Q$2:$R$42,2,0),Morosidad_control!$D$4:$AY$101,base_minorista!$A3607,0)</f>
        <v>7.5803142778603796</v>
      </c>
      <c r="M3607">
        <f ca="1">+OFFSET(Capital_2!$D$2,base_minorista!A3607,0)</f>
        <v>3.850163299057161</v>
      </c>
      <c r="N3607">
        <f>+HLOOKUP(VLOOKUP($B3607,$Q$2:$R$42,2,0),costo_laboral!$E$2:$AZ$99,base_minorista!$A3607,0)</f>
        <v>10.1807742795667</v>
      </c>
      <c r="O3607">
        <f>+HLOOKUP(VLOOKUP($B3607,$Q$2:$R$42,2,0),Participacion2!$D$2:$AO$99,base_minorista!$A3607,0)</f>
        <v>2.6818669616063899</v>
      </c>
    </row>
    <row r="3608" spans="1:15" ht="16.5" x14ac:dyDescent="0.3">
      <c r="A3608">
        <v>16</v>
      </c>
      <c r="B3608">
        <v>39</v>
      </c>
      <c r="C3608">
        <v>15</v>
      </c>
      <c r="D3608" s="3">
        <v>41333</v>
      </c>
      <c r="E3608" s="33">
        <v>13</v>
      </c>
      <c r="F3608">
        <v>2</v>
      </c>
      <c r="G3608">
        <f>+HLOOKUP(VLOOKUP($B3608,$Q$2:$R$42,2,0),costos_sf!$D$2:$AY$99,base_minorista!$A3608,0)</f>
        <v>244457793.883809</v>
      </c>
      <c r="H3608">
        <f>+HLOOKUP(VLOOKUP($B3608,$Q$2:$R$42,2,0),creditos_sf!$D$2:$AY$99,base_minorista!$A3608,0)</f>
        <v>745693426.7406981</v>
      </c>
      <c r="I3608">
        <f>+HLOOKUP(VLOOKUP($B3608,$Q$2:$R$42,2,0),creditos_sf!$D$103:$AY$200,base_minorista!$A3608,0)</f>
        <v>362181140.92826301</v>
      </c>
      <c r="J3608">
        <f>+HLOOKUP(VLOOKUP($B3608,$Q$2:$R$42,2,0),Costo_fondeo!$D$3:$AY$100,base_minorista!$A3608,0)</f>
        <v>5.5575828602685569</v>
      </c>
      <c r="K3608">
        <f>+HLOOKUP(VLOOKUP($B3608,$Q$2:$R$42,2,0),Costo_provisiones!$D$3:$AY$100,base_minorista!$A3608,0)</f>
        <v>5.1721248261764892</v>
      </c>
      <c r="L3608">
        <f>+HLOOKUP(VLOOKUP($B3608,$Q$2:$R$42,2,0),Morosidad_control!$D$4:$AY$101,base_minorista!$A3608,0)</f>
        <v>7.5232305826868204</v>
      </c>
      <c r="M3608">
        <f ca="1">+OFFSET(Capital_2!$D$2,base_minorista!A3608,0)</f>
        <v>3.8660657399921172</v>
      </c>
      <c r="N3608">
        <f>+HLOOKUP(VLOOKUP($B3608,$Q$2:$R$42,2,0),costo_laboral!$E$2:$AZ$99,base_minorista!$A3608,0)</f>
        <v>10.1866179123605</v>
      </c>
      <c r="O3608">
        <f>+HLOOKUP(VLOOKUP($B3608,$Q$2:$R$42,2,0),Participacion2!$D$2:$AO$99,base_minorista!$A3608,0)</f>
        <v>2.6946132148602202</v>
      </c>
    </row>
    <row r="3609" spans="1:15" ht="16.5" x14ac:dyDescent="0.3">
      <c r="A3609">
        <v>17</v>
      </c>
      <c r="B3609">
        <v>39</v>
      </c>
      <c r="C3609">
        <v>16</v>
      </c>
      <c r="D3609" s="3">
        <v>41364</v>
      </c>
      <c r="E3609" s="33">
        <v>13</v>
      </c>
      <c r="F3609">
        <v>2</v>
      </c>
      <c r="G3609">
        <f>+HLOOKUP(VLOOKUP($B3609,$Q$2:$R$42,2,0),costos_sf!$D$2:$AY$99,base_minorista!$A3609,0)</f>
        <v>243556049.52031302</v>
      </c>
      <c r="H3609">
        <f>+HLOOKUP(VLOOKUP($B3609,$Q$2:$R$42,2,0),creditos_sf!$D$2:$AY$99,base_minorista!$A3609,0)</f>
        <v>749676599.13850403</v>
      </c>
      <c r="I3609">
        <f>+HLOOKUP(VLOOKUP($B3609,$Q$2:$R$42,2,0),creditos_sf!$D$103:$AY$200,base_minorista!$A3609,0)</f>
        <v>360663701.13771003</v>
      </c>
      <c r="J3609">
        <f>+HLOOKUP(VLOOKUP($B3609,$Q$2:$R$42,2,0),Costo_fondeo!$D$3:$AY$100,base_minorista!$A3609,0)</f>
        <v>5.5571103199594667</v>
      </c>
      <c r="K3609">
        <f>+HLOOKUP(VLOOKUP($B3609,$Q$2:$R$42,2,0),Costo_provisiones!$D$3:$AY$100,base_minorista!$A3609,0)</f>
        <v>4.8897929235582147</v>
      </c>
      <c r="L3609">
        <f>+HLOOKUP(VLOOKUP($B3609,$Q$2:$R$42,2,0),Morosidad_control!$D$4:$AY$101,base_minorista!$A3609,0)</f>
        <v>7.4275591604384097</v>
      </c>
      <c r="M3609">
        <f ca="1">+OFFSET(Capital_2!$D$2,base_minorista!A3609,0)</f>
        <v>3.8754391719680488</v>
      </c>
      <c r="N3609">
        <f>+HLOOKUP(VLOOKUP($B3609,$Q$2:$R$42,2,0),costo_laboral!$E$2:$AZ$99,base_minorista!$A3609,0)</f>
        <v>10.272628954809999</v>
      </c>
      <c r="O3609">
        <f>+HLOOKUP(VLOOKUP($B3609,$Q$2:$R$42,2,0),Participacion2!$D$2:$AO$99,base_minorista!$A3609,0)</f>
        <v>2.7196153665306002</v>
      </c>
    </row>
    <row r="3610" spans="1:15" ht="16.5" x14ac:dyDescent="0.3">
      <c r="A3610">
        <v>18</v>
      </c>
      <c r="B3610">
        <v>39</v>
      </c>
      <c r="C3610">
        <v>17</v>
      </c>
      <c r="D3610" s="3">
        <v>41394</v>
      </c>
      <c r="E3610" s="33">
        <v>13</v>
      </c>
      <c r="F3610">
        <v>2</v>
      </c>
      <c r="G3610">
        <f>+HLOOKUP(VLOOKUP($B3610,$Q$2:$R$42,2,0),costos_sf!$D$2:$AY$99,base_minorista!$A3610,0)</f>
        <v>241804441.094051</v>
      </c>
      <c r="H3610">
        <f>+HLOOKUP(VLOOKUP($B3610,$Q$2:$R$42,2,0),creditos_sf!$D$2:$AY$99,base_minorista!$A3610,0)</f>
        <v>751481113.42152703</v>
      </c>
      <c r="I3610">
        <f>+HLOOKUP(VLOOKUP($B3610,$Q$2:$R$42,2,0),creditos_sf!$D$103:$AY$200,base_minorista!$A3610,0)</f>
        <v>362241123.44297999</v>
      </c>
      <c r="J3610">
        <f>+HLOOKUP(VLOOKUP($B3610,$Q$2:$R$42,2,0),Costo_fondeo!$D$3:$AY$100,base_minorista!$A3610,0)</f>
        <v>5.5456687728139613</v>
      </c>
      <c r="K3610">
        <f>+HLOOKUP(VLOOKUP($B3610,$Q$2:$R$42,2,0),Costo_provisiones!$D$3:$AY$100,base_minorista!$A3610,0)</f>
        <v>4.5154879919439983</v>
      </c>
      <c r="L3610">
        <f>+HLOOKUP(VLOOKUP($B3610,$Q$2:$R$42,2,0),Morosidad_control!$D$4:$AY$101,base_minorista!$A3610,0)</f>
        <v>6.8851150810433097</v>
      </c>
      <c r="M3610">
        <f ca="1">+OFFSET(Capital_2!$D$2,base_minorista!A3610,0)</f>
        <v>3.8611269429337338</v>
      </c>
      <c r="N3610">
        <f>+HLOOKUP(VLOOKUP($B3610,$Q$2:$R$42,2,0),costo_laboral!$E$2:$AZ$99,base_minorista!$A3610,0)</f>
        <v>10.3247467190152</v>
      </c>
      <c r="O3610">
        <f>+HLOOKUP(VLOOKUP($B3610,$Q$2:$R$42,2,0),Participacion2!$D$2:$AO$99,base_minorista!$A3610,0)</f>
        <v>2.71463475692078</v>
      </c>
    </row>
    <row r="3611" spans="1:15" ht="16.5" x14ac:dyDescent="0.3">
      <c r="A3611">
        <v>19</v>
      </c>
      <c r="B3611">
        <v>39</v>
      </c>
      <c r="C3611">
        <v>18</v>
      </c>
      <c r="D3611" s="3">
        <v>41425</v>
      </c>
      <c r="E3611" s="33">
        <v>13</v>
      </c>
      <c r="F3611">
        <v>2</v>
      </c>
      <c r="G3611">
        <f>+HLOOKUP(VLOOKUP($B3611,$Q$2:$R$42,2,0),costos_sf!$D$2:$AY$99,base_minorista!$A3611,0)</f>
        <v>245922995.27568001</v>
      </c>
      <c r="H3611">
        <f>+HLOOKUP(VLOOKUP($B3611,$Q$2:$R$42,2,0),creditos_sf!$D$2:$AY$99,base_minorista!$A3611,0)</f>
        <v>752405979.53961504</v>
      </c>
      <c r="I3611">
        <f>+HLOOKUP(VLOOKUP($B3611,$Q$2:$R$42,2,0),creditos_sf!$D$103:$AY$200,base_minorista!$A3611,0)</f>
        <v>365272695.64623505</v>
      </c>
      <c r="J3611">
        <f>+HLOOKUP(VLOOKUP($B3611,$Q$2:$R$42,2,0),Costo_fondeo!$D$3:$AY$100,base_minorista!$A3611,0)</f>
        <v>5.5464899510929024</v>
      </c>
      <c r="K3611">
        <f>+HLOOKUP(VLOOKUP($B3611,$Q$2:$R$42,2,0),Costo_provisiones!$D$3:$AY$100,base_minorista!$A3611,0)</f>
        <v>4.4578941197240143</v>
      </c>
      <c r="L3611">
        <f>+HLOOKUP(VLOOKUP($B3611,$Q$2:$R$42,2,0),Morosidad_control!$D$4:$AY$101,base_minorista!$A3611,0)</f>
        <v>6.5816899480336497</v>
      </c>
      <c r="M3611">
        <f ca="1">+OFFSET(Capital_2!$D$2,base_minorista!A3611,0)</f>
        <v>3.8158367264519906</v>
      </c>
      <c r="N3611">
        <f>+HLOOKUP(VLOOKUP($B3611,$Q$2:$R$42,2,0),costo_laboral!$E$2:$AZ$99,base_minorista!$A3611,0)</f>
        <v>10.408320670327299</v>
      </c>
      <c r="O3611">
        <f>+HLOOKUP(VLOOKUP($B3611,$Q$2:$R$42,2,0),Participacion2!$D$2:$AO$99,base_minorista!$A3611,0)</f>
        <v>2.7082661905417802</v>
      </c>
    </row>
    <row r="3612" spans="1:15" ht="16.5" x14ac:dyDescent="0.3">
      <c r="A3612">
        <v>20</v>
      </c>
      <c r="B3612">
        <v>39</v>
      </c>
      <c r="C3612">
        <v>19</v>
      </c>
      <c r="D3612" s="3">
        <v>41455</v>
      </c>
      <c r="E3612" s="33">
        <v>13</v>
      </c>
      <c r="F3612">
        <v>2</v>
      </c>
      <c r="G3612">
        <f>+HLOOKUP(VLOOKUP($B3612,$Q$2:$R$42,2,0),costos_sf!$D$2:$AY$99,base_minorista!$A3612,0)</f>
        <v>245639376.64783198</v>
      </c>
      <c r="H3612">
        <f>+HLOOKUP(VLOOKUP($B3612,$Q$2:$R$42,2,0),creditos_sf!$D$2:$AY$99,base_minorista!$A3612,0)</f>
        <v>757264804.64235198</v>
      </c>
      <c r="I3612">
        <f>+HLOOKUP(VLOOKUP($B3612,$Q$2:$R$42,2,0),creditos_sf!$D$103:$AY$200,base_minorista!$A3612,0)</f>
        <v>365878032.13470501</v>
      </c>
      <c r="J3612">
        <f>+HLOOKUP(VLOOKUP($B3612,$Q$2:$R$42,2,0),Costo_fondeo!$D$3:$AY$100,base_minorista!$A3612,0)</f>
        <v>5.5050995765687016</v>
      </c>
      <c r="K3612">
        <f>+HLOOKUP(VLOOKUP($B3612,$Q$2:$R$42,2,0),Costo_provisiones!$D$3:$AY$100,base_minorista!$A3612,0)</f>
        <v>4.1850227651380392</v>
      </c>
      <c r="L3612">
        <f>+HLOOKUP(VLOOKUP($B3612,$Q$2:$R$42,2,0),Morosidad_control!$D$4:$AY$101,base_minorista!$A3612,0)</f>
        <v>6.7048012266414396</v>
      </c>
      <c r="M3612">
        <f ca="1">+OFFSET(Capital_2!$D$2,base_minorista!A3612,0)</f>
        <v>3.777787965810723</v>
      </c>
      <c r="N3612">
        <f>+HLOOKUP(VLOOKUP($B3612,$Q$2:$R$42,2,0),costo_laboral!$E$2:$AZ$99,base_minorista!$A3612,0)</f>
        <v>10.443199048219901</v>
      </c>
      <c r="O3612">
        <f>+HLOOKUP(VLOOKUP($B3612,$Q$2:$R$42,2,0),Participacion2!$D$2:$AO$99,base_minorista!$A3612,0)</f>
        <v>2.7291853158250898</v>
      </c>
    </row>
    <row r="3613" spans="1:15" ht="16.5" x14ac:dyDescent="0.3">
      <c r="A3613">
        <v>21</v>
      </c>
      <c r="B3613">
        <v>39</v>
      </c>
      <c r="C3613">
        <v>20</v>
      </c>
      <c r="D3613" s="3">
        <v>41486</v>
      </c>
      <c r="E3613" s="33">
        <v>13</v>
      </c>
      <c r="F3613">
        <v>2</v>
      </c>
      <c r="G3613">
        <f>+HLOOKUP(VLOOKUP($B3613,$Q$2:$R$42,2,0),costos_sf!$D$2:$AY$99,base_minorista!$A3613,0)</f>
        <v>246549600.28021801</v>
      </c>
      <c r="H3613">
        <f>+HLOOKUP(VLOOKUP($B3613,$Q$2:$R$42,2,0),creditos_sf!$D$2:$AY$99,base_minorista!$A3613,0)</f>
        <v>761115728.90647197</v>
      </c>
      <c r="I3613">
        <f>+HLOOKUP(VLOOKUP($B3613,$Q$2:$R$42,2,0),creditos_sf!$D$103:$AY$200,base_minorista!$A3613,0)</f>
        <v>371446152.280222</v>
      </c>
      <c r="J3613">
        <f>+HLOOKUP(VLOOKUP($B3613,$Q$2:$R$42,2,0),Costo_fondeo!$D$3:$AY$100,base_minorista!$A3613,0)</f>
        <v>5.4748267498727428</v>
      </c>
      <c r="K3613">
        <f>+HLOOKUP(VLOOKUP($B3613,$Q$2:$R$42,2,0),Costo_provisiones!$D$3:$AY$100,base_minorista!$A3613,0)</f>
        <v>4.0441242409963998</v>
      </c>
      <c r="L3613">
        <f>+HLOOKUP(VLOOKUP($B3613,$Q$2:$R$42,2,0),Morosidad_control!$D$4:$AY$101,base_minorista!$A3613,0)</f>
        <v>6.6482269601360899</v>
      </c>
      <c r="M3613">
        <f ca="1">+OFFSET(Capital_2!$D$2,base_minorista!A3613,0)</f>
        <v>3.7289387467323043</v>
      </c>
      <c r="N3613">
        <f>+HLOOKUP(VLOOKUP($B3613,$Q$2:$R$42,2,0),costo_laboral!$E$2:$AZ$99,base_minorista!$A3613,0)</f>
        <v>10.3905865779364</v>
      </c>
      <c r="O3613">
        <f>+HLOOKUP(VLOOKUP($B3613,$Q$2:$R$42,2,0),Participacion2!$D$2:$AO$99,base_minorista!$A3613,0)</f>
        <v>2.7306458847799999</v>
      </c>
    </row>
    <row r="3614" spans="1:15" ht="16.5" x14ac:dyDescent="0.3">
      <c r="A3614">
        <v>22</v>
      </c>
      <c r="B3614">
        <v>39</v>
      </c>
      <c r="C3614">
        <v>21</v>
      </c>
      <c r="D3614" s="3">
        <v>41517</v>
      </c>
      <c r="E3614" s="33">
        <v>13</v>
      </c>
      <c r="F3614">
        <v>2</v>
      </c>
      <c r="G3614">
        <f>+HLOOKUP(VLOOKUP($B3614,$Q$2:$R$42,2,0),costos_sf!$D$2:$AY$99,base_minorista!$A3614,0)</f>
        <v>249208692.62670299</v>
      </c>
      <c r="H3614">
        <f>+HLOOKUP(VLOOKUP($B3614,$Q$2:$R$42,2,0),creditos_sf!$D$2:$AY$99,base_minorista!$A3614,0)</f>
        <v>753153088.49619007</v>
      </c>
      <c r="I3614">
        <f>+HLOOKUP(VLOOKUP($B3614,$Q$2:$R$42,2,0),creditos_sf!$D$103:$AY$200,base_minorista!$A3614,0)</f>
        <v>374349107.93887901</v>
      </c>
      <c r="J3614">
        <f>+HLOOKUP(VLOOKUP($B3614,$Q$2:$R$42,2,0),Costo_fondeo!$D$3:$AY$100,base_minorista!$A3614,0)</f>
        <v>5.4376923010289202</v>
      </c>
      <c r="K3614">
        <f>+HLOOKUP(VLOOKUP($B3614,$Q$2:$R$42,2,0),Costo_provisiones!$D$3:$AY$100,base_minorista!$A3614,0)</f>
        <v>4.1181153405655468</v>
      </c>
      <c r="L3614">
        <f>+HLOOKUP(VLOOKUP($B3614,$Q$2:$R$42,2,0),Morosidad_control!$D$4:$AY$101,base_minorista!$A3614,0)</f>
        <v>6.4275159780054203</v>
      </c>
      <c r="M3614">
        <f ca="1">+OFFSET(Capital_2!$D$2,base_minorista!A3614,0)</f>
        <v>3.6888980520732653</v>
      </c>
      <c r="N3614">
        <f>+HLOOKUP(VLOOKUP($B3614,$Q$2:$R$42,2,0),costo_laboral!$E$2:$AZ$99,base_minorista!$A3614,0)</f>
        <v>10.509590166492099</v>
      </c>
      <c r="O3614">
        <f>+HLOOKUP(VLOOKUP($B3614,$Q$2:$R$42,2,0),Participacion2!$D$2:$AO$99,base_minorista!$A3614,0)</f>
        <v>2.7117436638594401</v>
      </c>
    </row>
    <row r="3615" spans="1:15" ht="16.5" x14ac:dyDescent="0.3">
      <c r="A3615">
        <v>23</v>
      </c>
      <c r="B3615">
        <v>39</v>
      </c>
      <c r="C3615">
        <v>22</v>
      </c>
      <c r="D3615" s="3">
        <v>41547</v>
      </c>
      <c r="E3615" s="33">
        <v>13</v>
      </c>
      <c r="F3615">
        <v>2</v>
      </c>
      <c r="G3615">
        <f>+HLOOKUP(VLOOKUP($B3615,$Q$2:$R$42,2,0),costos_sf!$D$2:$AY$99,base_minorista!$A3615,0)</f>
        <v>250165552.23302603</v>
      </c>
      <c r="H3615">
        <f>+HLOOKUP(VLOOKUP($B3615,$Q$2:$R$42,2,0),creditos_sf!$D$2:$AY$99,base_minorista!$A3615,0)</f>
        <v>756971784.47522306</v>
      </c>
      <c r="I3615">
        <f>+HLOOKUP(VLOOKUP($B3615,$Q$2:$R$42,2,0),creditos_sf!$D$103:$AY$200,base_minorista!$A3615,0)</f>
        <v>376929533.50660503</v>
      </c>
      <c r="J3615">
        <f>+HLOOKUP(VLOOKUP($B3615,$Q$2:$R$42,2,0),Costo_fondeo!$D$3:$AY$100,base_minorista!$A3615,0)</f>
        <v>5.4030898756853931</v>
      </c>
      <c r="K3615">
        <f>+HLOOKUP(VLOOKUP($B3615,$Q$2:$R$42,2,0),Costo_provisiones!$D$3:$AY$100,base_minorista!$A3615,0)</f>
        <v>4.0932627690450474</v>
      </c>
      <c r="L3615">
        <f>+HLOOKUP(VLOOKUP($B3615,$Q$2:$R$42,2,0),Morosidad_control!$D$4:$AY$101,base_minorista!$A3615,0)</f>
        <v>6.8488903416877802</v>
      </c>
      <c r="M3615">
        <f ca="1">+OFFSET(Capital_2!$D$2,base_minorista!A3615,0)</f>
        <v>3.6532457928608841</v>
      </c>
      <c r="N3615">
        <f>+HLOOKUP(VLOOKUP($B3615,$Q$2:$R$42,2,0),costo_laboral!$E$2:$AZ$99,base_minorista!$A3615,0)</f>
        <v>10.537511680482501</v>
      </c>
      <c r="O3615">
        <f>+HLOOKUP(VLOOKUP($B3615,$Q$2:$R$42,2,0),Participacion2!$D$2:$AO$99,base_minorista!$A3615,0)</f>
        <v>2.7379786499249299</v>
      </c>
    </row>
    <row r="3616" spans="1:15" ht="16.5" x14ac:dyDescent="0.3">
      <c r="A3616">
        <v>24</v>
      </c>
      <c r="B3616">
        <v>39</v>
      </c>
      <c r="C3616">
        <v>23</v>
      </c>
      <c r="D3616" s="3">
        <v>41578</v>
      </c>
      <c r="E3616" s="33">
        <v>13</v>
      </c>
      <c r="F3616">
        <v>2</v>
      </c>
      <c r="G3616">
        <f>+HLOOKUP(VLOOKUP($B3616,$Q$2:$R$42,2,0),costos_sf!$D$2:$AY$99,base_minorista!$A3616,0)</f>
        <v>250289585.399712</v>
      </c>
      <c r="H3616">
        <f>+HLOOKUP(VLOOKUP($B3616,$Q$2:$R$42,2,0),creditos_sf!$D$2:$AY$99,base_minorista!$A3616,0)</f>
        <v>748585955.62590802</v>
      </c>
      <c r="I3616">
        <f>+HLOOKUP(VLOOKUP($B3616,$Q$2:$R$42,2,0),creditos_sf!$D$103:$AY$200,base_minorista!$A3616,0)</f>
        <v>379245725.95587796</v>
      </c>
      <c r="J3616">
        <f>+HLOOKUP(VLOOKUP($B3616,$Q$2:$R$42,2,0),Costo_fondeo!$D$3:$AY$100,base_minorista!$A3616,0)</f>
        <v>5.3619978828225188</v>
      </c>
      <c r="K3616">
        <f>+HLOOKUP(VLOOKUP($B3616,$Q$2:$R$42,2,0),Costo_provisiones!$D$3:$AY$100,base_minorista!$A3616,0)</f>
        <v>4.0063349995095612</v>
      </c>
      <c r="L3616">
        <f>+HLOOKUP(VLOOKUP($B3616,$Q$2:$R$42,2,0),Morosidad_control!$D$4:$AY$101,base_minorista!$A3616,0)</f>
        <v>6.3786494759648997</v>
      </c>
      <c r="M3616">
        <f ca="1">+OFFSET(Capital_2!$D$2,base_minorista!A3616,0)</f>
        <v>3.6199379690818381</v>
      </c>
      <c r="N3616">
        <f>+HLOOKUP(VLOOKUP($B3616,$Q$2:$R$42,2,0),costo_laboral!$E$2:$AZ$99,base_minorista!$A3616,0)</f>
        <v>10.5958260291674</v>
      </c>
      <c r="O3616">
        <f>+HLOOKUP(VLOOKUP($B3616,$Q$2:$R$42,2,0),Participacion2!$D$2:$AO$99,base_minorista!$A3616,0)</f>
        <v>2.6992224401083802</v>
      </c>
    </row>
    <row r="3617" spans="1:15" ht="16.5" x14ac:dyDescent="0.3">
      <c r="A3617">
        <v>25</v>
      </c>
      <c r="B3617">
        <v>39</v>
      </c>
      <c r="C3617">
        <v>24</v>
      </c>
      <c r="D3617" s="3">
        <v>41608</v>
      </c>
      <c r="E3617" s="33">
        <v>13</v>
      </c>
      <c r="F3617">
        <v>2</v>
      </c>
      <c r="G3617">
        <f>+HLOOKUP(VLOOKUP($B3617,$Q$2:$R$42,2,0),costos_sf!$D$2:$AY$99,base_minorista!$A3617,0)</f>
        <v>251310217.75752899</v>
      </c>
      <c r="H3617">
        <f>+HLOOKUP(VLOOKUP($B3617,$Q$2:$R$42,2,0),creditos_sf!$D$2:$AY$99,base_minorista!$A3617,0)</f>
        <v>737163380.66089809</v>
      </c>
      <c r="I3617">
        <f>+HLOOKUP(VLOOKUP($B3617,$Q$2:$R$42,2,0),creditos_sf!$D$103:$AY$200,base_minorista!$A3617,0)</f>
        <v>381242765.04874599</v>
      </c>
      <c r="J3617">
        <f>+HLOOKUP(VLOOKUP($B3617,$Q$2:$R$42,2,0),Costo_fondeo!$D$3:$AY$100,base_minorista!$A3617,0)</f>
        <v>5.3289711275277973</v>
      </c>
      <c r="K3617">
        <f>+HLOOKUP(VLOOKUP($B3617,$Q$2:$R$42,2,0),Costo_provisiones!$D$3:$AY$100,base_minorista!$A3617,0)</f>
        <v>3.9203532085285584</v>
      </c>
      <c r="L3617">
        <f>+HLOOKUP(VLOOKUP($B3617,$Q$2:$R$42,2,0),Morosidad_control!$D$4:$AY$101,base_minorista!$A3617,0)</f>
        <v>5.4897682910866301</v>
      </c>
      <c r="M3617">
        <f ca="1">+OFFSET(Capital_2!$D$2,base_minorista!A3617,0)</f>
        <v>3.5647933704456456</v>
      </c>
      <c r="N3617">
        <f>+HLOOKUP(VLOOKUP($B3617,$Q$2:$R$42,2,0),costo_laboral!$E$2:$AZ$99,base_minorista!$A3617,0)</f>
        <v>10.771775019554401</v>
      </c>
      <c r="O3617">
        <f>+HLOOKUP(VLOOKUP($B3617,$Q$2:$R$42,2,0),Participacion2!$D$2:$AO$99,base_minorista!$A3617,0)</f>
        <v>2.6393275341367501</v>
      </c>
    </row>
    <row r="3618" spans="1:15" ht="16.5" x14ac:dyDescent="0.3">
      <c r="A3618">
        <v>26</v>
      </c>
      <c r="B3618">
        <v>39</v>
      </c>
      <c r="C3618">
        <v>25</v>
      </c>
      <c r="D3618" s="3">
        <v>41639</v>
      </c>
      <c r="E3618" s="33">
        <v>13</v>
      </c>
      <c r="F3618">
        <v>2</v>
      </c>
      <c r="G3618">
        <f>+HLOOKUP(VLOOKUP($B3618,$Q$2:$R$42,2,0),costos_sf!$D$2:$AY$99,base_minorista!$A3618,0)</f>
        <v>250903744.47554001</v>
      </c>
      <c r="H3618">
        <f>+HLOOKUP(VLOOKUP($B3618,$Q$2:$R$42,2,0),creditos_sf!$D$2:$AY$99,base_minorista!$A3618,0)</f>
        <v>742114443.04179704</v>
      </c>
      <c r="I3618">
        <f>+HLOOKUP(VLOOKUP($B3618,$Q$2:$R$42,2,0),creditos_sf!$D$103:$AY$200,base_minorista!$A3618,0)</f>
        <v>388147776.66876501</v>
      </c>
      <c r="J3618">
        <f>+HLOOKUP(VLOOKUP($B3618,$Q$2:$R$42,2,0),Costo_fondeo!$D$3:$AY$100,base_minorista!$A3618,0)</f>
        <v>5.2756495451817687</v>
      </c>
      <c r="K3618">
        <f>+HLOOKUP(VLOOKUP($B3618,$Q$2:$R$42,2,0),Costo_provisiones!$D$3:$AY$100,base_minorista!$A3618,0)</f>
        <v>3.7089046488294053</v>
      </c>
      <c r="L3618">
        <f>+HLOOKUP(VLOOKUP($B3618,$Q$2:$R$42,2,0),Morosidad_control!$D$4:$AY$101,base_minorista!$A3618,0)</f>
        <v>6.1332478913028501</v>
      </c>
      <c r="M3618">
        <f ca="1">+OFFSET(Capital_2!$D$2,base_minorista!A3618,0)</f>
        <v>3.5095726367283766</v>
      </c>
      <c r="N3618">
        <f>+HLOOKUP(VLOOKUP($B3618,$Q$2:$R$42,2,0),costo_laboral!$E$2:$AZ$99,base_minorista!$A3618,0)</f>
        <v>10.824646426599999</v>
      </c>
      <c r="O3618">
        <f>+HLOOKUP(VLOOKUP($B3618,$Q$2:$R$42,2,0),Participacion2!$D$2:$AO$99,base_minorista!$A3618,0)</f>
        <v>2.70026277789654</v>
      </c>
    </row>
    <row r="3619" spans="1:15" ht="16.5" x14ac:dyDescent="0.3">
      <c r="A3619">
        <v>27</v>
      </c>
      <c r="B3619">
        <v>39</v>
      </c>
      <c r="C3619">
        <v>26</v>
      </c>
      <c r="D3619" s="3">
        <v>41670</v>
      </c>
      <c r="E3619" s="33">
        <v>14</v>
      </c>
      <c r="F3619">
        <v>2</v>
      </c>
      <c r="G3619">
        <f>+HLOOKUP(VLOOKUP($B3619,$Q$2:$R$42,2,0),costos_sf!$D$2:$AY$99,base_minorista!$A3619,0)</f>
        <v>253101868.673767</v>
      </c>
      <c r="H3619">
        <f>+HLOOKUP(VLOOKUP($B3619,$Q$2:$R$42,2,0),creditos_sf!$D$2:$AY$99,base_minorista!$A3619,0)</f>
        <v>734754740.51007497</v>
      </c>
      <c r="I3619">
        <f>+HLOOKUP(VLOOKUP($B3619,$Q$2:$R$42,2,0),creditos_sf!$D$103:$AY$200,base_minorista!$A3619,0)</f>
        <v>387997636.32455003</v>
      </c>
      <c r="J3619">
        <f>+HLOOKUP(VLOOKUP($B3619,$Q$2:$R$42,2,0),Costo_fondeo!$D$3:$AY$100,base_minorista!$A3619,0)</f>
        <v>5.2159982333948012</v>
      </c>
      <c r="K3619">
        <f>+HLOOKUP(VLOOKUP($B3619,$Q$2:$R$42,2,0),Costo_provisiones!$D$3:$AY$100,base_minorista!$A3619,0)</f>
        <v>3.8626510743136375</v>
      </c>
      <c r="L3619">
        <f>+HLOOKUP(VLOOKUP($B3619,$Q$2:$R$42,2,0),Morosidad_control!$D$4:$AY$101,base_minorista!$A3619,0)</f>
        <v>6.3309716313585902</v>
      </c>
      <c r="M3619">
        <f ca="1">+OFFSET(Capital_2!$D$2,base_minorista!A3619,0)</f>
        <v>3.4442162995780268</v>
      </c>
      <c r="N3619">
        <f>+HLOOKUP(VLOOKUP($B3619,$Q$2:$R$42,2,0),costo_laboral!$E$2:$AZ$99,base_minorista!$A3619,0)</f>
        <v>11.006222038445999</v>
      </c>
      <c r="O3619">
        <f>+HLOOKUP(VLOOKUP($B3619,$Q$2:$R$42,2,0),Participacion2!$D$2:$AO$99,base_minorista!$A3619,0)</f>
        <v>2.66610908096213</v>
      </c>
    </row>
    <row r="3620" spans="1:15" ht="16.5" x14ac:dyDescent="0.3">
      <c r="A3620">
        <v>28</v>
      </c>
      <c r="B3620">
        <v>39</v>
      </c>
      <c r="C3620">
        <v>27</v>
      </c>
      <c r="D3620" s="3">
        <v>41698</v>
      </c>
      <c r="E3620" s="33">
        <v>14</v>
      </c>
      <c r="F3620">
        <v>2</v>
      </c>
      <c r="G3620">
        <f>+HLOOKUP(VLOOKUP($B3620,$Q$2:$R$42,2,0),costos_sf!$D$2:$AY$99,base_minorista!$A3620,0)</f>
        <v>253184132.495579</v>
      </c>
      <c r="H3620">
        <f>+HLOOKUP(VLOOKUP($B3620,$Q$2:$R$42,2,0),creditos_sf!$D$2:$AY$99,base_minorista!$A3620,0)</f>
        <v>729092817.72346401</v>
      </c>
      <c r="I3620">
        <f>+HLOOKUP(VLOOKUP($B3620,$Q$2:$R$42,2,0),creditos_sf!$D$103:$AY$200,base_minorista!$A3620,0)</f>
        <v>392160887.959768</v>
      </c>
      <c r="J3620">
        <f>+HLOOKUP(VLOOKUP($B3620,$Q$2:$R$42,2,0),Costo_fondeo!$D$3:$AY$100,base_minorista!$A3620,0)</f>
        <v>5.1656544537249349</v>
      </c>
      <c r="K3620">
        <f>+HLOOKUP(VLOOKUP($B3620,$Q$2:$R$42,2,0),Costo_provisiones!$D$3:$AY$100,base_minorista!$A3620,0)</f>
        <v>3.8987413545887661</v>
      </c>
      <c r="L3620">
        <f>+HLOOKUP(VLOOKUP($B3620,$Q$2:$R$42,2,0),Morosidad_control!$D$4:$AY$101,base_minorista!$A3620,0)</f>
        <v>6.4463617294641598</v>
      </c>
      <c r="M3620">
        <f ca="1">+OFFSET(Capital_2!$D$2,base_minorista!A3620,0)</f>
        <v>3.3651511548182853</v>
      </c>
      <c r="N3620">
        <f>+HLOOKUP(VLOOKUP($B3620,$Q$2:$R$42,2,0),costo_laboral!$E$2:$AZ$99,base_minorista!$A3620,0)</f>
        <v>11.0409526680033</v>
      </c>
      <c r="O3620">
        <f>+HLOOKUP(VLOOKUP($B3620,$Q$2:$R$42,2,0),Participacion2!$D$2:$AO$99,base_minorista!$A3620,0)</f>
        <v>2.6731773930452798</v>
      </c>
    </row>
    <row r="3621" spans="1:15" ht="16.5" x14ac:dyDescent="0.3">
      <c r="A3621">
        <v>29</v>
      </c>
      <c r="B3621">
        <v>39</v>
      </c>
      <c r="C3621">
        <v>28</v>
      </c>
      <c r="D3621" s="3">
        <v>41729</v>
      </c>
      <c r="E3621" s="33">
        <v>14</v>
      </c>
      <c r="F3621">
        <v>2</v>
      </c>
      <c r="G3621">
        <f>+HLOOKUP(VLOOKUP($B3621,$Q$2:$R$42,2,0),costos_sf!$D$2:$AY$99,base_minorista!$A3621,0)</f>
        <v>253170210.416583</v>
      </c>
      <c r="H3621">
        <f>+HLOOKUP(VLOOKUP($B3621,$Q$2:$R$42,2,0),creditos_sf!$D$2:$AY$99,base_minorista!$A3621,0)</f>
        <v>727163403.110605</v>
      </c>
      <c r="I3621">
        <f>+HLOOKUP(VLOOKUP($B3621,$Q$2:$R$42,2,0),creditos_sf!$D$103:$AY$200,base_minorista!$A3621,0)</f>
        <v>398566274.03344303</v>
      </c>
      <c r="J3621">
        <f>+HLOOKUP(VLOOKUP($B3621,$Q$2:$R$42,2,0),Costo_fondeo!$D$3:$AY$100,base_minorista!$A3621,0)</f>
        <v>5.0946447661408918</v>
      </c>
      <c r="K3621">
        <f>+HLOOKUP(VLOOKUP($B3621,$Q$2:$R$42,2,0),Costo_provisiones!$D$3:$AY$100,base_minorista!$A3621,0)</f>
        <v>3.8981492319801263</v>
      </c>
      <c r="L3621">
        <f>+HLOOKUP(VLOOKUP($B3621,$Q$2:$R$42,2,0),Morosidad_control!$D$4:$AY$101,base_minorista!$A3621,0)</f>
        <v>6.6107056773167798</v>
      </c>
      <c r="M3621">
        <f ca="1">+OFFSET(Capital_2!$D$2,base_minorista!A3621,0)</f>
        <v>3.2958556767962262</v>
      </c>
      <c r="N3621">
        <f>+HLOOKUP(VLOOKUP($B3621,$Q$2:$R$42,2,0),costo_laboral!$E$2:$AZ$99,base_minorista!$A3621,0)</f>
        <v>11.027281355973299</v>
      </c>
      <c r="O3621">
        <f>+HLOOKUP(VLOOKUP($B3621,$Q$2:$R$42,2,0),Participacion2!$D$2:$AO$99,base_minorista!$A3621,0)</f>
        <v>2.6625822707282301</v>
      </c>
    </row>
    <row r="3622" spans="1:15" ht="16.5" x14ac:dyDescent="0.3">
      <c r="A3622">
        <v>30</v>
      </c>
      <c r="B3622">
        <v>39</v>
      </c>
      <c r="C3622">
        <v>29</v>
      </c>
      <c r="D3622" s="3">
        <v>41759</v>
      </c>
      <c r="E3622" s="33">
        <v>14</v>
      </c>
      <c r="F3622">
        <v>2</v>
      </c>
      <c r="G3622">
        <f>+HLOOKUP(VLOOKUP($B3622,$Q$2:$R$42,2,0),costos_sf!$D$2:$AY$99,base_minorista!$A3622,0)</f>
        <v>252578407.18696702</v>
      </c>
      <c r="H3622">
        <f>+HLOOKUP(VLOOKUP($B3622,$Q$2:$R$42,2,0),creditos_sf!$D$2:$AY$99,base_minorista!$A3622,0)</f>
        <v>723825114.89849198</v>
      </c>
      <c r="I3622">
        <f>+HLOOKUP(VLOOKUP($B3622,$Q$2:$R$42,2,0),creditos_sf!$D$103:$AY$200,base_minorista!$A3622,0)</f>
        <v>401555976.07009399</v>
      </c>
      <c r="J3622">
        <f>+HLOOKUP(VLOOKUP($B3622,$Q$2:$R$42,2,0),Costo_fondeo!$D$3:$AY$100,base_minorista!$A3622,0)</f>
        <v>5.0206781861300378</v>
      </c>
      <c r="K3622">
        <f>+HLOOKUP(VLOOKUP($B3622,$Q$2:$R$42,2,0),Costo_provisiones!$D$3:$AY$100,base_minorista!$A3622,0)</f>
        <v>4.0553899840103522</v>
      </c>
      <c r="L3622">
        <f>+HLOOKUP(VLOOKUP($B3622,$Q$2:$R$42,2,0),Morosidad_control!$D$4:$AY$101,base_minorista!$A3622,0)</f>
        <v>6.7682334918752396</v>
      </c>
      <c r="M3622">
        <f ca="1">+OFFSET(Capital_2!$D$2,base_minorista!A3622,0)</f>
        <v>3.2437779376973728</v>
      </c>
      <c r="N3622">
        <f>+HLOOKUP(VLOOKUP($B3622,$Q$2:$R$42,2,0),costo_laboral!$E$2:$AZ$99,base_minorista!$A3622,0)</f>
        <v>11.033238180268301</v>
      </c>
      <c r="O3622">
        <f>+HLOOKUP(VLOOKUP($B3622,$Q$2:$R$42,2,0),Participacion2!$D$2:$AO$99,base_minorista!$A3622,0)</f>
        <v>2.6527561893534299</v>
      </c>
    </row>
    <row r="3623" spans="1:15" ht="16.5" x14ac:dyDescent="0.3">
      <c r="A3623">
        <v>31</v>
      </c>
      <c r="B3623">
        <v>39</v>
      </c>
      <c r="C3623">
        <v>30</v>
      </c>
      <c r="D3623" s="3">
        <v>41790</v>
      </c>
      <c r="E3623" s="33">
        <v>14</v>
      </c>
      <c r="F3623">
        <v>2</v>
      </c>
      <c r="G3623">
        <f>+HLOOKUP(VLOOKUP($B3623,$Q$2:$R$42,2,0),costos_sf!$D$2:$AY$99,base_minorista!$A3623,0)</f>
        <v>251497964.09953201</v>
      </c>
      <c r="H3623">
        <f>+HLOOKUP(VLOOKUP($B3623,$Q$2:$R$42,2,0),creditos_sf!$D$2:$AY$99,base_minorista!$A3623,0)</f>
        <v>724545272.57100296</v>
      </c>
      <c r="I3623">
        <f>+HLOOKUP(VLOOKUP($B3623,$Q$2:$R$42,2,0),creditos_sf!$D$103:$AY$200,base_minorista!$A3623,0)</f>
        <v>405344314.25273198</v>
      </c>
      <c r="J3623">
        <f>+HLOOKUP(VLOOKUP($B3623,$Q$2:$R$42,2,0),Costo_fondeo!$D$3:$AY$100,base_minorista!$A3623,0)</f>
        <v>4.9280510330093401</v>
      </c>
      <c r="K3623">
        <f>+HLOOKUP(VLOOKUP($B3623,$Q$2:$R$42,2,0),Costo_provisiones!$D$3:$AY$100,base_minorista!$A3623,0)</f>
        <v>4.0609773686480297</v>
      </c>
      <c r="L3623">
        <f>+HLOOKUP(VLOOKUP($B3623,$Q$2:$R$42,2,0),Morosidad_control!$D$4:$AY$101,base_minorista!$A3623,0)</f>
        <v>6.9459162677159902</v>
      </c>
      <c r="M3623">
        <f ca="1">+OFFSET(Capital_2!$D$2,base_minorista!A3623,0)</f>
        <v>3.2095324879825831</v>
      </c>
      <c r="N3623">
        <f>+HLOOKUP(VLOOKUP($B3623,$Q$2:$R$42,2,0),costo_laboral!$E$2:$AZ$99,base_minorista!$A3623,0)</f>
        <v>11.02113118542</v>
      </c>
      <c r="O3623">
        <f>+HLOOKUP(VLOOKUP($B3623,$Q$2:$R$42,2,0),Participacion2!$D$2:$AO$99,base_minorista!$A3623,0)</f>
        <v>2.6684057374241301</v>
      </c>
    </row>
    <row r="3624" spans="1:15" ht="16.5" x14ac:dyDescent="0.3">
      <c r="A3624">
        <v>32</v>
      </c>
      <c r="B3624">
        <v>39</v>
      </c>
      <c r="C3624">
        <v>31</v>
      </c>
      <c r="D3624" s="3">
        <v>41820</v>
      </c>
      <c r="E3624" s="33">
        <v>14</v>
      </c>
      <c r="F3624">
        <v>2</v>
      </c>
      <c r="G3624">
        <f>+HLOOKUP(VLOOKUP($B3624,$Q$2:$R$42,2,0),costos_sf!$D$2:$AY$99,base_minorista!$A3624,0)</f>
        <v>250483619.216299</v>
      </c>
      <c r="H3624">
        <f>+HLOOKUP(VLOOKUP($B3624,$Q$2:$R$42,2,0),creditos_sf!$D$2:$AY$99,base_minorista!$A3624,0)</f>
        <v>723984769.36363697</v>
      </c>
      <c r="I3624">
        <f>+HLOOKUP(VLOOKUP($B3624,$Q$2:$R$42,2,0),creditos_sf!$D$103:$AY$200,base_minorista!$A3624,0)</f>
        <v>412717546.43747002</v>
      </c>
      <c r="J3624">
        <f>+HLOOKUP(VLOOKUP($B3624,$Q$2:$R$42,2,0),Costo_fondeo!$D$3:$AY$100,base_minorista!$A3624,0)</f>
        <v>4.8444031434191626</v>
      </c>
      <c r="K3624">
        <f>+HLOOKUP(VLOOKUP($B3624,$Q$2:$R$42,2,0),Costo_provisiones!$D$3:$AY$100,base_minorista!$A3624,0)</f>
        <v>4.0847242164435515</v>
      </c>
      <c r="L3624">
        <f>+HLOOKUP(VLOOKUP($B3624,$Q$2:$R$42,2,0),Morosidad_control!$D$4:$AY$101,base_minorista!$A3624,0)</f>
        <v>6.9454223732308797</v>
      </c>
      <c r="M3624">
        <f ca="1">+OFFSET(Capital_2!$D$2,base_minorista!A3624,0)</f>
        <v>3.1850428382831848</v>
      </c>
      <c r="N3624">
        <f>+HLOOKUP(VLOOKUP($B3624,$Q$2:$R$42,2,0),costo_laboral!$E$2:$AZ$99,base_minorista!$A3624,0)</f>
        <v>11.0484833183907</v>
      </c>
      <c r="O3624">
        <f>+HLOOKUP(VLOOKUP($B3624,$Q$2:$R$42,2,0),Participacion2!$D$2:$AO$99,base_minorista!$A3624,0)</f>
        <v>2.6511050138618599</v>
      </c>
    </row>
    <row r="3625" spans="1:15" ht="16.5" x14ac:dyDescent="0.3">
      <c r="A3625">
        <v>33</v>
      </c>
      <c r="B3625">
        <v>39</v>
      </c>
      <c r="C3625">
        <v>32</v>
      </c>
      <c r="D3625" s="3">
        <v>41851</v>
      </c>
      <c r="E3625" s="33">
        <v>14</v>
      </c>
      <c r="F3625">
        <v>2</v>
      </c>
      <c r="G3625">
        <f>+HLOOKUP(VLOOKUP($B3625,$Q$2:$R$42,2,0),costos_sf!$D$2:$AY$99,base_minorista!$A3625,0)</f>
        <v>247636769.26019201</v>
      </c>
      <c r="H3625">
        <f>+HLOOKUP(VLOOKUP($B3625,$Q$2:$R$42,2,0),creditos_sf!$D$2:$AY$99,base_minorista!$A3625,0)</f>
        <v>725351400.120278</v>
      </c>
      <c r="I3625">
        <f>+HLOOKUP(VLOOKUP($B3625,$Q$2:$R$42,2,0),creditos_sf!$D$103:$AY$200,base_minorista!$A3625,0)</f>
        <v>414069046.33865696</v>
      </c>
      <c r="J3625">
        <f>+HLOOKUP(VLOOKUP($B3625,$Q$2:$R$42,2,0),Costo_fondeo!$D$3:$AY$100,base_minorista!$A3625,0)</f>
        <v>4.7737427911815233</v>
      </c>
      <c r="K3625">
        <f>+HLOOKUP(VLOOKUP($B3625,$Q$2:$R$42,2,0),Costo_provisiones!$D$3:$AY$100,base_minorista!$A3625,0)</f>
        <v>4.0889437606952654</v>
      </c>
      <c r="L3625">
        <f>+HLOOKUP(VLOOKUP($B3625,$Q$2:$R$42,2,0),Morosidad_control!$D$4:$AY$101,base_minorista!$A3625,0)</f>
        <v>7.0022597276673704</v>
      </c>
      <c r="M3625">
        <f ca="1">+OFFSET(Capital_2!$D$2,base_minorista!A3625,0)</f>
        <v>3.1704105350092515</v>
      </c>
      <c r="N3625">
        <f>+HLOOKUP(VLOOKUP($B3625,$Q$2:$R$42,2,0),costo_laboral!$E$2:$AZ$99,base_minorista!$A3625,0)</f>
        <v>11.0420961463642</v>
      </c>
      <c r="O3625">
        <f>+HLOOKUP(VLOOKUP($B3625,$Q$2:$R$42,2,0),Participacion2!$D$2:$AO$99,base_minorista!$A3625,0)</f>
        <v>2.6459411071375101</v>
      </c>
    </row>
    <row r="3626" spans="1:15" ht="16.5" x14ac:dyDescent="0.3">
      <c r="A3626">
        <v>34</v>
      </c>
      <c r="B3626">
        <v>39</v>
      </c>
      <c r="C3626">
        <v>33</v>
      </c>
      <c r="D3626" s="3">
        <v>41882</v>
      </c>
      <c r="E3626" s="33">
        <v>14</v>
      </c>
      <c r="F3626">
        <v>2</v>
      </c>
      <c r="G3626">
        <f>+HLOOKUP(VLOOKUP($B3626,$Q$2:$R$42,2,0),costos_sf!$D$2:$AY$99,base_minorista!$A3626,0)</f>
        <v>245001587.69365701</v>
      </c>
      <c r="H3626">
        <f>+HLOOKUP(VLOOKUP($B3626,$Q$2:$R$42,2,0),creditos_sf!$D$2:$AY$99,base_minorista!$A3626,0)</f>
        <v>730069447.56533408</v>
      </c>
      <c r="I3626">
        <f>+HLOOKUP(VLOOKUP($B3626,$Q$2:$R$42,2,0),creditos_sf!$D$103:$AY$200,base_minorista!$A3626,0)</f>
        <v>415511938.17639202</v>
      </c>
      <c r="J3626">
        <f>+HLOOKUP(VLOOKUP($B3626,$Q$2:$R$42,2,0),Costo_fondeo!$D$3:$AY$100,base_minorista!$A3626,0)</f>
        <v>4.6974443716665579</v>
      </c>
      <c r="K3626">
        <f>+HLOOKUP(VLOOKUP($B3626,$Q$2:$R$42,2,0),Costo_provisiones!$D$3:$AY$100,base_minorista!$A3626,0)</f>
        <v>4.0017999637196366</v>
      </c>
      <c r="L3626">
        <f>+HLOOKUP(VLOOKUP($B3626,$Q$2:$R$42,2,0),Morosidad_control!$D$4:$AY$101,base_minorista!$A3626,0)</f>
        <v>7.1087203951492901</v>
      </c>
      <c r="M3626">
        <f ca="1">+OFFSET(Capital_2!$D$2,base_minorista!A3626,0)</f>
        <v>3.1468414088192862</v>
      </c>
      <c r="N3626">
        <f>+HLOOKUP(VLOOKUP($B3626,$Q$2:$R$42,2,0),costo_laboral!$E$2:$AZ$99,base_minorista!$A3626,0)</f>
        <v>10.9993442932482</v>
      </c>
      <c r="O3626">
        <f>+HLOOKUP(VLOOKUP($B3626,$Q$2:$R$42,2,0),Participacion2!$D$2:$AO$99,base_minorista!$A3626,0)</f>
        <v>2.6492809254906899</v>
      </c>
    </row>
    <row r="3627" spans="1:15" ht="16.5" x14ac:dyDescent="0.3">
      <c r="A3627">
        <v>35</v>
      </c>
      <c r="B3627">
        <v>39</v>
      </c>
      <c r="C3627">
        <v>34</v>
      </c>
      <c r="D3627" s="3">
        <v>41912</v>
      </c>
      <c r="E3627" s="33">
        <v>14</v>
      </c>
      <c r="F3627">
        <v>2</v>
      </c>
      <c r="G3627">
        <f>+HLOOKUP(VLOOKUP($B3627,$Q$2:$R$42,2,0),costos_sf!$D$2:$AY$99,base_minorista!$A3627,0)</f>
        <v>241860615.50893199</v>
      </c>
      <c r="H3627">
        <f>+HLOOKUP(VLOOKUP($B3627,$Q$2:$R$42,2,0),creditos_sf!$D$2:$AY$99,base_minorista!$A3627,0)</f>
        <v>725091572.59217</v>
      </c>
      <c r="I3627">
        <f>+HLOOKUP(VLOOKUP($B3627,$Q$2:$R$42,2,0),creditos_sf!$D$103:$AY$200,base_minorista!$A3627,0)</f>
        <v>421442768.81214499</v>
      </c>
      <c r="J3627">
        <f>+HLOOKUP(VLOOKUP($B3627,$Q$2:$R$42,2,0),Costo_fondeo!$D$3:$AY$100,base_minorista!$A3627,0)</f>
        <v>4.6439866235107186</v>
      </c>
      <c r="K3627">
        <f>+HLOOKUP(VLOOKUP($B3627,$Q$2:$R$42,2,0),Costo_provisiones!$D$3:$AY$100,base_minorista!$A3627,0)</f>
        <v>3.9316710403593516</v>
      </c>
      <c r="L3627">
        <f>+HLOOKUP(VLOOKUP($B3627,$Q$2:$R$42,2,0),Morosidad_control!$D$4:$AY$101,base_minorista!$A3627,0)</f>
        <v>6.9234373985016697</v>
      </c>
      <c r="M3627">
        <f ca="1">+OFFSET(Capital_2!$D$2,base_minorista!A3627,0)</f>
        <v>3.1301745437504462</v>
      </c>
      <c r="N3627">
        <f>+HLOOKUP(VLOOKUP($B3627,$Q$2:$R$42,2,0),costo_laboral!$E$2:$AZ$99,base_minorista!$A3627,0)</f>
        <v>10.8880656336186</v>
      </c>
      <c r="O3627">
        <f>+HLOOKUP(VLOOKUP($B3627,$Q$2:$R$42,2,0),Participacion2!$D$2:$AO$99,base_minorista!$A3627,0)</f>
        <v>2.6436512868295101</v>
      </c>
    </row>
    <row r="3628" spans="1:15" ht="16.5" x14ac:dyDescent="0.3">
      <c r="A3628">
        <v>36</v>
      </c>
      <c r="B3628">
        <v>39</v>
      </c>
      <c r="C3628">
        <v>35</v>
      </c>
      <c r="D3628" s="3">
        <v>41943</v>
      </c>
      <c r="E3628" s="33">
        <v>14</v>
      </c>
      <c r="F3628">
        <v>2</v>
      </c>
      <c r="G3628">
        <f>+HLOOKUP(VLOOKUP($B3628,$Q$2:$R$42,2,0),costos_sf!$D$2:$AY$99,base_minorista!$A3628,0)</f>
        <v>242267081.36263502</v>
      </c>
      <c r="H3628">
        <f>+HLOOKUP(VLOOKUP($B3628,$Q$2:$R$42,2,0),creditos_sf!$D$2:$AY$99,base_minorista!$A3628,0)</f>
        <v>715281741.49398708</v>
      </c>
      <c r="I3628">
        <f>+HLOOKUP(VLOOKUP($B3628,$Q$2:$R$42,2,0),creditos_sf!$D$103:$AY$200,base_minorista!$A3628,0)</f>
        <v>428045482.42562395</v>
      </c>
      <c r="J3628">
        <f>+HLOOKUP(VLOOKUP($B3628,$Q$2:$R$42,2,0),Costo_fondeo!$D$3:$AY$100,base_minorista!$A3628,0)</f>
        <v>4.5732681565702249</v>
      </c>
      <c r="K3628">
        <f>+HLOOKUP(VLOOKUP($B3628,$Q$2:$R$42,2,0),Costo_provisiones!$D$3:$AY$100,base_minorista!$A3628,0)</f>
        <v>4.1067486112746003</v>
      </c>
      <c r="L3628">
        <f>+HLOOKUP(VLOOKUP($B3628,$Q$2:$R$42,2,0),Morosidad_control!$D$4:$AY$101,base_minorista!$A3628,0)</f>
        <v>6.7521240569763101</v>
      </c>
      <c r="M3628">
        <f ca="1">+OFFSET(Capital_2!$D$2,base_minorista!A3628,0)</f>
        <v>3.1052199516205063</v>
      </c>
      <c r="N3628">
        <f>+HLOOKUP(VLOOKUP($B3628,$Q$2:$R$42,2,0),costo_laboral!$E$2:$AZ$99,base_minorista!$A3628,0)</f>
        <v>10.8057544144612</v>
      </c>
      <c r="O3628">
        <f>+HLOOKUP(VLOOKUP($B3628,$Q$2:$R$42,2,0),Participacion2!$D$2:$AO$99,base_minorista!$A3628,0)</f>
        <v>2.6273822618777301</v>
      </c>
    </row>
    <row r="3629" spans="1:15" ht="16.5" x14ac:dyDescent="0.3">
      <c r="A3629">
        <v>37</v>
      </c>
      <c r="B3629">
        <v>39</v>
      </c>
      <c r="C3629">
        <v>36</v>
      </c>
      <c r="D3629" s="3">
        <v>41973</v>
      </c>
      <c r="E3629" s="33">
        <v>14</v>
      </c>
      <c r="F3629">
        <v>2</v>
      </c>
      <c r="G3629">
        <f>+HLOOKUP(VLOOKUP($B3629,$Q$2:$R$42,2,0),costos_sf!$D$2:$AY$99,base_minorista!$A3629,0)</f>
        <v>235334365.17084202</v>
      </c>
      <c r="H3629">
        <f>+HLOOKUP(VLOOKUP($B3629,$Q$2:$R$42,2,0),creditos_sf!$D$2:$AY$99,base_minorista!$A3629,0)</f>
        <v>725405083.17754102</v>
      </c>
      <c r="I3629">
        <f>+HLOOKUP(VLOOKUP($B3629,$Q$2:$R$42,2,0),creditos_sf!$D$103:$AY$200,base_minorista!$A3629,0)</f>
        <v>431998104.37804097</v>
      </c>
      <c r="J3629">
        <f>+HLOOKUP(VLOOKUP($B3629,$Q$2:$R$42,2,0),Costo_fondeo!$D$3:$AY$100,base_minorista!$A3629,0)</f>
        <v>4.5114905513368875</v>
      </c>
      <c r="K3629">
        <f>+HLOOKUP(VLOOKUP($B3629,$Q$2:$R$42,2,0),Costo_provisiones!$D$3:$AY$100,base_minorista!$A3629,0)</f>
        <v>3.8406299360760467</v>
      </c>
      <c r="L3629">
        <f>+HLOOKUP(VLOOKUP($B3629,$Q$2:$R$42,2,0),Morosidad_control!$D$4:$AY$101,base_minorista!$A3629,0)</f>
        <v>6.9000907315067197</v>
      </c>
      <c r="M3629">
        <f ca="1">+OFFSET(Capital_2!$D$2,base_minorista!A3629,0)</f>
        <v>3.0886044861742721</v>
      </c>
      <c r="N3629">
        <f>+HLOOKUP(VLOOKUP($B3629,$Q$2:$R$42,2,0),costo_laboral!$E$2:$AZ$99,base_minorista!$A3629,0)</f>
        <v>10.679561899865</v>
      </c>
      <c r="O3629">
        <f>+HLOOKUP(VLOOKUP($B3629,$Q$2:$R$42,2,0),Participacion2!$D$2:$AO$99,base_minorista!$A3629,0)</f>
        <v>2.66850147777782</v>
      </c>
    </row>
    <row r="3630" spans="1:15" ht="16.5" x14ac:dyDescent="0.3">
      <c r="A3630">
        <v>38</v>
      </c>
      <c r="B3630">
        <v>39</v>
      </c>
      <c r="C3630">
        <v>37</v>
      </c>
      <c r="D3630" s="3">
        <v>42004</v>
      </c>
      <c r="E3630" s="33">
        <v>14</v>
      </c>
      <c r="F3630">
        <v>2</v>
      </c>
      <c r="G3630">
        <f>+HLOOKUP(VLOOKUP($B3630,$Q$2:$R$42,2,0),costos_sf!$D$2:$AY$99,base_minorista!$A3630,0)</f>
        <v>233908143.85427201</v>
      </c>
      <c r="H3630">
        <f>+HLOOKUP(VLOOKUP($B3630,$Q$2:$R$42,2,0),creditos_sf!$D$2:$AY$99,base_minorista!$A3630,0)</f>
        <v>731143543.87631202</v>
      </c>
      <c r="I3630">
        <f>+HLOOKUP(VLOOKUP($B3630,$Q$2:$R$42,2,0),creditos_sf!$D$103:$AY$200,base_minorista!$A3630,0)</f>
        <v>454604096.40345699</v>
      </c>
      <c r="J3630">
        <f>+HLOOKUP(VLOOKUP($B3630,$Q$2:$R$42,2,0),Costo_fondeo!$D$3:$AY$100,base_minorista!$A3630,0)</f>
        <v>4.4438620845465326</v>
      </c>
      <c r="K3630">
        <f>+HLOOKUP(VLOOKUP($B3630,$Q$2:$R$42,2,0),Costo_provisiones!$D$3:$AY$100,base_minorista!$A3630,0)</f>
        <v>3.8800922703706475</v>
      </c>
      <c r="L3630">
        <f>+HLOOKUP(VLOOKUP($B3630,$Q$2:$R$42,2,0),Morosidad_control!$D$4:$AY$101,base_minorista!$A3630,0)</f>
        <v>6.7596040275159597</v>
      </c>
      <c r="M3630">
        <f ca="1">+OFFSET(Capital_2!$D$2,base_minorista!A3630,0)</f>
        <v>3.0772625191593428</v>
      </c>
      <c r="N3630">
        <f>+HLOOKUP(VLOOKUP($B3630,$Q$2:$R$42,2,0),costo_laboral!$E$2:$AZ$99,base_minorista!$A3630,0)</f>
        <v>10.3522052860071</v>
      </c>
      <c r="O3630">
        <f>+HLOOKUP(VLOOKUP($B3630,$Q$2:$R$42,2,0),Participacion2!$D$2:$AO$99,base_minorista!$A3630,0)</f>
        <v>2.7011814064909099</v>
      </c>
    </row>
    <row r="3631" spans="1:15" ht="16.5" x14ac:dyDescent="0.3">
      <c r="A3631">
        <v>39</v>
      </c>
      <c r="B3631">
        <v>39</v>
      </c>
      <c r="C3631">
        <v>38</v>
      </c>
      <c r="D3631" s="3">
        <v>42035</v>
      </c>
      <c r="E3631" s="33">
        <v>15</v>
      </c>
      <c r="F3631">
        <v>2</v>
      </c>
      <c r="G3631">
        <f>+HLOOKUP(VLOOKUP($B3631,$Q$2:$R$42,2,0),costos_sf!$D$2:$AY$99,base_minorista!$A3631,0)</f>
        <v>231965216.75215802</v>
      </c>
      <c r="H3631">
        <f>+HLOOKUP(VLOOKUP($B3631,$Q$2:$R$42,2,0),creditos_sf!$D$2:$AY$99,base_minorista!$A3631,0)</f>
        <v>735006745.21979308</v>
      </c>
      <c r="I3631">
        <f>+HLOOKUP(VLOOKUP($B3631,$Q$2:$R$42,2,0),creditos_sf!$D$103:$AY$200,base_minorista!$A3631,0)</f>
        <v>459253690.053361</v>
      </c>
      <c r="J3631">
        <f>+HLOOKUP(VLOOKUP($B3631,$Q$2:$R$42,2,0),Costo_fondeo!$D$3:$AY$100,base_minorista!$A3631,0)</f>
        <v>4.3901570664034804</v>
      </c>
      <c r="K3631">
        <f>+HLOOKUP(VLOOKUP($B3631,$Q$2:$R$42,2,0),Costo_provisiones!$D$3:$AY$100,base_minorista!$A3631,0)</f>
        <v>3.8541477024027389</v>
      </c>
      <c r="L3631">
        <f>+HLOOKUP(VLOOKUP($B3631,$Q$2:$R$42,2,0),Morosidad_control!$D$4:$AY$101,base_minorista!$A3631,0)</f>
        <v>6.69655354028178</v>
      </c>
      <c r="M3631">
        <f ca="1">+OFFSET(Capital_2!$D$2,base_minorista!A3631,0)</f>
        <v>3.0663026726799725</v>
      </c>
      <c r="N3631">
        <f>+HLOOKUP(VLOOKUP($B3631,$Q$2:$R$42,2,0),costo_laboral!$E$2:$AZ$99,base_minorista!$A3631,0)</f>
        <v>10.2688971618441</v>
      </c>
      <c r="O3631">
        <f>+HLOOKUP(VLOOKUP($B3631,$Q$2:$R$42,2,0),Participacion2!$D$2:$AO$99,base_minorista!$A3631,0)</f>
        <v>2.7141826660670501</v>
      </c>
    </row>
    <row r="3632" spans="1:15" ht="16.5" x14ac:dyDescent="0.3">
      <c r="A3632">
        <v>40</v>
      </c>
      <c r="B3632">
        <v>39</v>
      </c>
      <c r="C3632">
        <v>39</v>
      </c>
      <c r="D3632" s="3">
        <v>42063</v>
      </c>
      <c r="E3632" s="33">
        <v>15</v>
      </c>
      <c r="F3632">
        <v>2</v>
      </c>
      <c r="G3632">
        <f>+HLOOKUP(VLOOKUP($B3632,$Q$2:$R$42,2,0),costos_sf!$D$2:$AY$99,base_minorista!$A3632,0)</f>
        <v>230379095.730443</v>
      </c>
      <c r="H3632">
        <f>+HLOOKUP(VLOOKUP($B3632,$Q$2:$R$42,2,0),creditos_sf!$D$2:$AY$99,base_minorista!$A3632,0)</f>
        <v>735634731.83435595</v>
      </c>
      <c r="I3632">
        <f>+HLOOKUP(VLOOKUP($B3632,$Q$2:$R$42,2,0),creditos_sf!$D$103:$AY$200,base_minorista!$A3632,0)</f>
        <v>454472038.30802804</v>
      </c>
      <c r="J3632">
        <f>+HLOOKUP(VLOOKUP($B3632,$Q$2:$R$42,2,0),Costo_fondeo!$D$3:$AY$100,base_minorista!$A3632,0)</f>
        <v>4.3402217412210202</v>
      </c>
      <c r="K3632">
        <f>+HLOOKUP(VLOOKUP($B3632,$Q$2:$R$42,2,0),Costo_provisiones!$D$3:$AY$100,base_minorista!$A3632,0)</f>
        <v>3.6778855659462204</v>
      </c>
      <c r="L3632">
        <f>+HLOOKUP(VLOOKUP($B3632,$Q$2:$R$42,2,0),Morosidad_control!$D$4:$AY$101,base_minorista!$A3632,0)</f>
        <v>6.7500686741718301</v>
      </c>
      <c r="M3632">
        <f ca="1">+OFFSET(Capital_2!$D$2,base_minorista!A3632,0)</f>
        <v>3.049096647123327</v>
      </c>
      <c r="N3632">
        <f>+HLOOKUP(VLOOKUP($B3632,$Q$2:$R$42,2,0),costo_laboral!$E$2:$AZ$99,base_minorista!$A3632,0)</f>
        <v>10.310611331151399</v>
      </c>
      <c r="O3632">
        <f>+HLOOKUP(VLOOKUP($B3632,$Q$2:$R$42,2,0),Participacion2!$D$2:$AO$99,base_minorista!$A3632,0)</f>
        <v>2.7218570181289099</v>
      </c>
    </row>
    <row r="3633" spans="1:15" ht="16.5" x14ac:dyDescent="0.3">
      <c r="A3633">
        <v>41</v>
      </c>
      <c r="B3633">
        <v>39</v>
      </c>
      <c r="C3633">
        <v>40</v>
      </c>
      <c r="D3633" s="3">
        <v>42094</v>
      </c>
      <c r="E3633" s="33">
        <v>15</v>
      </c>
      <c r="F3633">
        <v>2</v>
      </c>
      <c r="G3633">
        <f>+HLOOKUP(VLOOKUP($B3633,$Q$2:$R$42,2,0),costos_sf!$D$2:$AY$99,base_minorista!$A3633,0)</f>
        <v>230253096.59506401</v>
      </c>
      <c r="H3633">
        <f>+HLOOKUP(VLOOKUP($B3633,$Q$2:$R$42,2,0),creditos_sf!$D$2:$AY$99,base_minorista!$A3633,0)</f>
        <v>737151749.19535697</v>
      </c>
      <c r="I3633">
        <f>+HLOOKUP(VLOOKUP($B3633,$Q$2:$R$42,2,0),creditos_sf!$D$103:$AY$200,base_minorista!$A3633,0)</f>
        <v>452181752.475748</v>
      </c>
      <c r="J3633">
        <f>+HLOOKUP(VLOOKUP($B3633,$Q$2:$R$42,2,0),Costo_fondeo!$D$3:$AY$100,base_minorista!$A3633,0)</f>
        <v>4.3021695724043658</v>
      </c>
      <c r="K3633">
        <f>+HLOOKUP(VLOOKUP($B3633,$Q$2:$R$42,2,0),Costo_provisiones!$D$3:$AY$100,base_minorista!$A3633,0)</f>
        <v>3.6712204691259771</v>
      </c>
      <c r="L3633">
        <f>+HLOOKUP(VLOOKUP($B3633,$Q$2:$R$42,2,0),Morosidad_control!$D$4:$AY$101,base_minorista!$A3633,0)</f>
        <v>6.6308071852861197</v>
      </c>
      <c r="M3633">
        <f ca="1">+OFFSET(Capital_2!$D$2,base_minorista!A3633,0)</f>
        <v>3.0217281587138265</v>
      </c>
      <c r="N3633">
        <f>+HLOOKUP(VLOOKUP($B3633,$Q$2:$R$42,2,0),costo_laboral!$E$2:$AZ$99,base_minorista!$A3633,0)</f>
        <v>10.310740407553601</v>
      </c>
      <c r="O3633">
        <f>+HLOOKUP(VLOOKUP($B3633,$Q$2:$R$42,2,0),Participacion2!$D$2:$AO$99,base_minorista!$A3633,0)</f>
        <v>2.7346747370292799</v>
      </c>
    </row>
    <row r="3634" spans="1:15" ht="16.5" x14ac:dyDescent="0.3">
      <c r="A3634">
        <v>42</v>
      </c>
      <c r="B3634">
        <v>39</v>
      </c>
      <c r="C3634">
        <v>41</v>
      </c>
      <c r="D3634" s="3">
        <v>42124</v>
      </c>
      <c r="E3634" s="33">
        <v>15</v>
      </c>
      <c r="F3634">
        <v>2</v>
      </c>
      <c r="G3634">
        <f>+HLOOKUP(VLOOKUP($B3634,$Q$2:$R$42,2,0),costos_sf!$D$2:$AY$99,base_minorista!$A3634,0)</f>
        <v>229727310.59002501</v>
      </c>
      <c r="H3634">
        <f>+HLOOKUP(VLOOKUP($B3634,$Q$2:$R$42,2,0),creditos_sf!$D$2:$AY$99,base_minorista!$A3634,0)</f>
        <v>732350378.41116798</v>
      </c>
      <c r="I3634">
        <f>+HLOOKUP(VLOOKUP($B3634,$Q$2:$R$42,2,0),creditos_sf!$D$103:$AY$200,base_minorista!$A3634,0)</f>
        <v>448812153.24826497</v>
      </c>
      <c r="J3634">
        <f>+HLOOKUP(VLOOKUP($B3634,$Q$2:$R$42,2,0),Costo_fondeo!$D$3:$AY$100,base_minorista!$A3634,0)</f>
        <v>4.2680837235090232</v>
      </c>
      <c r="K3634">
        <f>+HLOOKUP(VLOOKUP($B3634,$Q$2:$R$42,2,0),Costo_provisiones!$D$3:$AY$100,base_minorista!$A3634,0)</f>
        <v>3.7211288224100865</v>
      </c>
      <c r="L3634">
        <f>+HLOOKUP(VLOOKUP($B3634,$Q$2:$R$42,2,0),Morosidad_control!$D$4:$AY$101,base_minorista!$A3634,0)</f>
        <v>6.9157804185296303</v>
      </c>
      <c r="M3634">
        <f ca="1">+OFFSET(Capital_2!$D$2,base_minorista!A3634,0)</f>
        <v>3.0029222612045556</v>
      </c>
      <c r="N3634">
        <f>+HLOOKUP(VLOOKUP($B3634,$Q$2:$R$42,2,0),costo_laboral!$E$2:$AZ$99,base_minorista!$A3634,0)</f>
        <v>10.3855510690433</v>
      </c>
      <c r="O3634">
        <f>+HLOOKUP(VLOOKUP($B3634,$Q$2:$R$42,2,0),Participacion2!$D$2:$AO$99,base_minorista!$A3634,0)</f>
        <v>2.72666382817807</v>
      </c>
    </row>
    <row r="3635" spans="1:15" ht="16.5" x14ac:dyDescent="0.3">
      <c r="A3635">
        <v>43</v>
      </c>
      <c r="B3635">
        <v>39</v>
      </c>
      <c r="C3635">
        <v>42</v>
      </c>
      <c r="D3635" s="3">
        <v>42155</v>
      </c>
      <c r="E3635" s="33">
        <v>15</v>
      </c>
      <c r="F3635">
        <v>2</v>
      </c>
      <c r="G3635">
        <f>+HLOOKUP(VLOOKUP($B3635,$Q$2:$R$42,2,0),costos_sf!$D$2:$AY$99,base_minorista!$A3635,0)</f>
        <v>228073430.562828</v>
      </c>
      <c r="H3635">
        <f>+HLOOKUP(VLOOKUP($B3635,$Q$2:$R$42,2,0),creditos_sf!$D$2:$AY$99,base_minorista!$A3635,0)</f>
        <v>723420866.75312495</v>
      </c>
      <c r="I3635">
        <f>+HLOOKUP(VLOOKUP($B3635,$Q$2:$R$42,2,0),creditos_sf!$D$103:$AY$200,base_minorista!$A3635,0)</f>
        <v>442481028.32036901</v>
      </c>
      <c r="J3635">
        <f>+HLOOKUP(VLOOKUP($B3635,$Q$2:$R$42,2,0),Costo_fondeo!$D$3:$AY$100,base_minorista!$A3635,0)</f>
        <v>4.2181702748906336</v>
      </c>
      <c r="K3635">
        <f>+HLOOKUP(VLOOKUP($B3635,$Q$2:$R$42,2,0),Costo_provisiones!$D$3:$AY$100,base_minorista!$A3635,0)</f>
        <v>3.7084599469496098</v>
      </c>
      <c r="L3635">
        <f>+HLOOKUP(VLOOKUP($B3635,$Q$2:$R$42,2,0),Morosidad_control!$D$4:$AY$101,base_minorista!$A3635,0)</f>
        <v>7.1933210352486396</v>
      </c>
      <c r="M3635">
        <f ca="1">+OFFSET(Capital_2!$D$2,base_minorista!A3635,0)</f>
        <v>2.9913163210576634</v>
      </c>
      <c r="N3635">
        <f>+HLOOKUP(VLOOKUP($B3635,$Q$2:$R$42,2,0),costo_laboral!$E$2:$AZ$99,base_minorista!$A3635,0)</f>
        <v>10.454721962118001</v>
      </c>
      <c r="O3635">
        <f>+HLOOKUP(VLOOKUP($B3635,$Q$2:$R$42,2,0),Participacion2!$D$2:$AO$99,base_minorista!$A3635,0)</f>
        <v>2.7081272789441901</v>
      </c>
    </row>
    <row r="3636" spans="1:15" ht="16.5" x14ac:dyDescent="0.3">
      <c r="A3636">
        <v>44</v>
      </c>
      <c r="B3636">
        <v>39</v>
      </c>
      <c r="C3636">
        <v>43</v>
      </c>
      <c r="D3636" s="3">
        <v>42185</v>
      </c>
      <c r="E3636" s="33">
        <v>15</v>
      </c>
      <c r="F3636">
        <v>2</v>
      </c>
      <c r="G3636">
        <f>+HLOOKUP(VLOOKUP($B3636,$Q$2:$R$42,2,0),costos_sf!$D$2:$AY$99,base_minorista!$A3636,0)</f>
        <v>227665531.08646798</v>
      </c>
      <c r="H3636">
        <f>+HLOOKUP(VLOOKUP($B3636,$Q$2:$R$42,2,0),creditos_sf!$D$2:$AY$99,base_minorista!$A3636,0)</f>
        <v>712887415.37260997</v>
      </c>
      <c r="I3636">
        <f>+HLOOKUP(VLOOKUP($B3636,$Q$2:$R$42,2,0),creditos_sf!$D$103:$AY$200,base_minorista!$A3636,0)</f>
        <v>439068083.71225101</v>
      </c>
      <c r="J3636">
        <f>+HLOOKUP(VLOOKUP($B3636,$Q$2:$R$42,2,0),Costo_fondeo!$D$3:$AY$100,base_minorista!$A3636,0)</f>
        <v>4.18524867974764</v>
      </c>
      <c r="K3636">
        <f>+HLOOKUP(VLOOKUP($B3636,$Q$2:$R$42,2,0),Costo_provisiones!$D$3:$AY$100,base_minorista!$A3636,0)</f>
        <v>3.8205828792610639</v>
      </c>
      <c r="L3636">
        <f>+HLOOKUP(VLOOKUP($B3636,$Q$2:$R$42,2,0),Morosidad_control!$D$4:$AY$101,base_minorista!$A3636,0)</f>
        <v>7.2769721054525398</v>
      </c>
      <c r="M3636">
        <f ca="1">+OFFSET(Capital_2!$D$2,base_minorista!A3636,0)</f>
        <v>2.9626797769382383</v>
      </c>
      <c r="N3636">
        <f>+HLOOKUP(VLOOKUP($B3636,$Q$2:$R$42,2,0),costo_laboral!$E$2:$AZ$99,base_minorista!$A3636,0)</f>
        <v>10.4601718037945</v>
      </c>
      <c r="O3636">
        <f>+HLOOKUP(VLOOKUP($B3636,$Q$2:$R$42,2,0),Participacion2!$D$2:$AO$99,base_minorista!$A3636,0)</f>
        <v>2.6885458047625499</v>
      </c>
    </row>
    <row r="3637" spans="1:15" ht="16.5" x14ac:dyDescent="0.3">
      <c r="A3637">
        <v>45</v>
      </c>
      <c r="B3637">
        <v>39</v>
      </c>
      <c r="C3637">
        <v>44</v>
      </c>
      <c r="D3637" s="3">
        <v>42216</v>
      </c>
      <c r="E3637" s="33">
        <v>15</v>
      </c>
      <c r="F3637">
        <v>2</v>
      </c>
      <c r="G3637">
        <f>+HLOOKUP(VLOOKUP($B3637,$Q$2:$R$42,2,0),costos_sf!$D$2:$AY$99,base_minorista!$A3637,0)</f>
        <v>228424064.789309</v>
      </c>
      <c r="H3637">
        <f>+HLOOKUP(VLOOKUP($B3637,$Q$2:$R$42,2,0),creditos_sf!$D$2:$AY$99,base_minorista!$A3637,0)</f>
        <v>704969184.82786405</v>
      </c>
      <c r="I3637">
        <f>+HLOOKUP(VLOOKUP($B3637,$Q$2:$R$42,2,0),creditos_sf!$D$103:$AY$200,base_minorista!$A3637,0)</f>
        <v>432669437.23418301</v>
      </c>
      <c r="J3637">
        <f>+HLOOKUP(VLOOKUP($B3637,$Q$2:$R$42,2,0),Costo_fondeo!$D$3:$AY$100,base_minorista!$A3637,0)</f>
        <v>4.1501234158410725</v>
      </c>
      <c r="K3637">
        <f>+HLOOKUP(VLOOKUP($B3637,$Q$2:$R$42,2,0),Costo_provisiones!$D$3:$AY$100,base_minorista!$A3637,0)</f>
        <v>3.9064728805272528</v>
      </c>
      <c r="L3637">
        <f>+HLOOKUP(VLOOKUP($B3637,$Q$2:$R$42,2,0),Morosidad_control!$D$4:$AY$101,base_minorista!$A3637,0)</f>
        <v>7.3908383997616802</v>
      </c>
      <c r="M3637">
        <f ca="1">+OFFSET(Capital_2!$D$2,base_minorista!A3637,0)</f>
        <v>2.9172838879084302</v>
      </c>
      <c r="N3637">
        <f>+HLOOKUP(VLOOKUP($B3637,$Q$2:$R$42,2,0),costo_laboral!$E$2:$AZ$99,base_minorista!$A3637,0)</f>
        <v>10.5838886022139</v>
      </c>
      <c r="O3637">
        <f>+HLOOKUP(VLOOKUP($B3637,$Q$2:$R$42,2,0),Participacion2!$D$2:$AO$99,base_minorista!$A3637,0)</f>
        <v>2.6558420814301398</v>
      </c>
    </row>
    <row r="3638" spans="1:15" ht="16.5" x14ac:dyDescent="0.3">
      <c r="A3638">
        <v>46</v>
      </c>
      <c r="B3638">
        <v>39</v>
      </c>
      <c r="C3638">
        <v>45</v>
      </c>
      <c r="D3638" s="3">
        <v>42247</v>
      </c>
      <c r="E3638" s="33">
        <v>15</v>
      </c>
      <c r="F3638">
        <v>2</v>
      </c>
      <c r="G3638">
        <f>+HLOOKUP(VLOOKUP($B3638,$Q$2:$R$42,2,0),costos_sf!$D$2:$AY$99,base_minorista!$A3638,0)</f>
        <v>228362913.654401</v>
      </c>
      <c r="H3638">
        <f>+HLOOKUP(VLOOKUP($B3638,$Q$2:$R$42,2,0),creditos_sf!$D$2:$AY$99,base_minorista!$A3638,0)</f>
        <v>700145375.65702701</v>
      </c>
      <c r="I3638">
        <f>+HLOOKUP(VLOOKUP($B3638,$Q$2:$R$42,2,0),creditos_sf!$D$103:$AY$200,base_minorista!$A3638,0)</f>
        <v>432537204.49711299</v>
      </c>
      <c r="J3638">
        <f>+HLOOKUP(VLOOKUP($B3638,$Q$2:$R$42,2,0),Costo_fondeo!$D$3:$AY$100,base_minorista!$A3638,0)</f>
        <v>4.1026137208423146</v>
      </c>
      <c r="K3638">
        <f>+HLOOKUP(VLOOKUP($B3638,$Q$2:$R$42,2,0),Costo_provisiones!$D$3:$AY$100,base_minorista!$A3638,0)</f>
        <v>3.9290963958793848</v>
      </c>
      <c r="L3638">
        <f>+HLOOKUP(VLOOKUP($B3638,$Q$2:$R$42,2,0),Morosidad_control!$D$4:$AY$101,base_minorista!$A3638,0)</f>
        <v>7.6984845670204498</v>
      </c>
      <c r="M3638">
        <f ca="1">+OFFSET(Capital_2!$D$2,base_minorista!A3638,0)</f>
        <v>2.8874106541141011</v>
      </c>
      <c r="N3638">
        <f>+HLOOKUP(VLOOKUP($B3638,$Q$2:$R$42,2,0),costo_laboral!$E$2:$AZ$99,base_minorista!$A3638,0)</f>
        <v>10.626849380223801</v>
      </c>
      <c r="O3638">
        <f>+HLOOKUP(VLOOKUP($B3638,$Q$2:$R$42,2,0),Participacion2!$D$2:$AO$99,base_minorista!$A3638,0)</f>
        <v>2.63955456288899</v>
      </c>
    </row>
    <row r="3639" spans="1:15" ht="16.5" x14ac:dyDescent="0.3">
      <c r="A3639">
        <v>47</v>
      </c>
      <c r="B3639">
        <v>39</v>
      </c>
      <c r="C3639">
        <v>46</v>
      </c>
      <c r="D3639" s="3">
        <v>42277</v>
      </c>
      <c r="E3639" s="33">
        <v>15</v>
      </c>
      <c r="F3639">
        <v>2</v>
      </c>
      <c r="G3639">
        <f>+HLOOKUP(VLOOKUP($B3639,$Q$2:$R$42,2,0),costos_sf!$D$2:$AY$99,base_minorista!$A3639,0)</f>
        <v>231218919.517975</v>
      </c>
      <c r="H3639">
        <f>+HLOOKUP(VLOOKUP($B3639,$Q$2:$R$42,2,0),creditos_sf!$D$2:$AY$99,base_minorista!$A3639,0)</f>
        <v>695204014.65079999</v>
      </c>
      <c r="I3639">
        <f>+HLOOKUP(VLOOKUP($B3639,$Q$2:$R$42,2,0),creditos_sf!$D$103:$AY$200,base_minorista!$A3639,0)</f>
        <v>429054503.33953297</v>
      </c>
      <c r="J3639">
        <f>+HLOOKUP(VLOOKUP($B3639,$Q$2:$R$42,2,0),Costo_fondeo!$D$3:$AY$100,base_minorista!$A3639,0)</f>
        <v>4.0496391813244372</v>
      </c>
      <c r="K3639">
        <f>+HLOOKUP(VLOOKUP($B3639,$Q$2:$R$42,2,0),Costo_provisiones!$D$3:$AY$100,base_minorista!$A3639,0)</f>
        <v>4.0366214278470149</v>
      </c>
      <c r="L3639">
        <f>+HLOOKUP(VLOOKUP($B3639,$Q$2:$R$42,2,0),Morosidad_control!$D$4:$AY$101,base_minorista!$A3639,0)</f>
        <v>7.5276923195547303</v>
      </c>
      <c r="M3639">
        <f ca="1">+OFFSET(Capital_2!$D$2,base_minorista!A3639,0)</f>
        <v>2.8604428107092303</v>
      </c>
      <c r="N3639">
        <f>+HLOOKUP(VLOOKUP($B3639,$Q$2:$R$42,2,0),costo_laboral!$E$2:$AZ$99,base_minorista!$A3639,0)</f>
        <v>10.798970145183199</v>
      </c>
      <c r="O3639">
        <f>+HLOOKUP(VLOOKUP($B3639,$Q$2:$R$42,2,0),Participacion2!$D$2:$AO$99,base_minorista!$A3639,0)</f>
        <v>2.6221790223996599</v>
      </c>
    </row>
    <row r="3640" spans="1:15" ht="16.5" x14ac:dyDescent="0.3">
      <c r="A3640">
        <v>48</v>
      </c>
      <c r="B3640">
        <v>39</v>
      </c>
      <c r="C3640">
        <v>47</v>
      </c>
      <c r="D3640" s="3">
        <v>42308</v>
      </c>
      <c r="E3640" s="33">
        <v>15</v>
      </c>
      <c r="F3640">
        <v>2</v>
      </c>
      <c r="G3640">
        <f>+HLOOKUP(VLOOKUP($B3640,$Q$2:$R$42,2,0),costos_sf!$D$2:$AY$99,base_minorista!$A3640,0)</f>
        <v>231183170.68542302</v>
      </c>
      <c r="H3640">
        <f>+HLOOKUP(VLOOKUP($B3640,$Q$2:$R$42,2,0),creditos_sf!$D$2:$AY$99,base_minorista!$A3640,0)</f>
        <v>694668450.29303503</v>
      </c>
      <c r="I3640">
        <f>+HLOOKUP(VLOOKUP($B3640,$Q$2:$R$42,2,0),creditos_sf!$D$103:$AY$200,base_minorista!$A3640,0)</f>
        <v>424347113.12154806</v>
      </c>
      <c r="J3640">
        <f>+HLOOKUP(VLOOKUP($B3640,$Q$2:$R$42,2,0),Costo_fondeo!$D$3:$AY$100,base_minorista!$A3640,0)</f>
        <v>4.0184290343941731</v>
      </c>
      <c r="K3640">
        <f>+HLOOKUP(VLOOKUP($B3640,$Q$2:$R$42,2,0),Costo_provisiones!$D$3:$AY$100,base_minorista!$A3640,0)</f>
        <v>4.0118483911068372</v>
      </c>
      <c r="L3640">
        <f>+HLOOKUP(VLOOKUP($B3640,$Q$2:$R$42,2,0),Morosidad_control!$D$4:$AY$101,base_minorista!$A3640,0)</f>
        <v>7.8445218898263898</v>
      </c>
      <c r="M3640">
        <f ca="1">+OFFSET(Capital_2!$D$2,base_minorista!A3640,0)</f>
        <v>2.8360712606451561</v>
      </c>
      <c r="N3640">
        <f>+HLOOKUP(VLOOKUP($B3640,$Q$2:$R$42,2,0),costo_laboral!$E$2:$AZ$99,base_minorista!$A3640,0)</f>
        <v>10.8497452259361</v>
      </c>
      <c r="O3640">
        <f>+HLOOKUP(VLOOKUP($B3640,$Q$2:$R$42,2,0),Participacion2!$D$2:$AO$99,base_minorista!$A3640,0)</f>
        <v>2.6136341907698002</v>
      </c>
    </row>
    <row r="3641" spans="1:15" ht="16.5" x14ac:dyDescent="0.3">
      <c r="A3641">
        <v>49</v>
      </c>
      <c r="B3641">
        <v>39</v>
      </c>
      <c r="C3641">
        <v>48</v>
      </c>
      <c r="D3641" s="3">
        <v>42338</v>
      </c>
      <c r="E3641" s="33">
        <v>15</v>
      </c>
      <c r="F3641">
        <v>2</v>
      </c>
      <c r="G3641">
        <f>+HLOOKUP(VLOOKUP($B3641,$Q$2:$R$42,2,0),costos_sf!$D$2:$AY$99,base_minorista!$A3641,0)</f>
        <v>232517131.05292901</v>
      </c>
      <c r="H3641">
        <f>+HLOOKUP(VLOOKUP($B3641,$Q$2:$R$42,2,0),creditos_sf!$D$2:$AY$99,base_minorista!$A3641,0)</f>
        <v>692894136.90235698</v>
      </c>
      <c r="I3641">
        <f>+HLOOKUP(VLOOKUP($B3641,$Q$2:$R$42,2,0),creditos_sf!$D$103:$AY$200,base_minorista!$A3641,0)</f>
        <v>421226362.97762901</v>
      </c>
      <c r="J3641">
        <f>+HLOOKUP(VLOOKUP($B3641,$Q$2:$R$42,2,0),Costo_fondeo!$D$3:$AY$100,base_minorista!$A3641,0)</f>
        <v>3.9849686316134987</v>
      </c>
      <c r="K3641">
        <f>+HLOOKUP(VLOOKUP($B3641,$Q$2:$R$42,2,0),Costo_provisiones!$D$3:$AY$100,base_minorista!$A3641,0)</f>
        <v>4.2570305995390321</v>
      </c>
      <c r="L3641">
        <f>+HLOOKUP(VLOOKUP($B3641,$Q$2:$R$42,2,0),Morosidad_control!$D$4:$AY$101,base_minorista!$A3641,0)</f>
        <v>8.2798068126727706</v>
      </c>
      <c r="M3641">
        <f ca="1">+OFFSET(Capital_2!$D$2,base_minorista!A3641,0)</f>
        <v>2.8102228331623054</v>
      </c>
      <c r="N3641">
        <f>+HLOOKUP(VLOOKUP($B3641,$Q$2:$R$42,2,0),costo_laboral!$E$2:$AZ$99,base_minorista!$A3641,0)</f>
        <v>10.8535839830101</v>
      </c>
      <c r="O3641">
        <f>+HLOOKUP(VLOOKUP($B3641,$Q$2:$R$42,2,0),Participacion2!$D$2:$AO$99,base_minorista!$A3641,0)</f>
        <v>2.6136136941563302</v>
      </c>
    </row>
    <row r="3642" spans="1:15" ht="16.5" x14ac:dyDescent="0.3">
      <c r="A3642">
        <v>50</v>
      </c>
      <c r="B3642">
        <v>39</v>
      </c>
      <c r="C3642">
        <v>49</v>
      </c>
      <c r="D3642" s="3">
        <v>42369</v>
      </c>
      <c r="E3642" s="33">
        <v>15</v>
      </c>
      <c r="F3642">
        <v>2</v>
      </c>
      <c r="G3642">
        <f>+HLOOKUP(VLOOKUP($B3642,$Q$2:$R$42,2,0),costos_sf!$D$2:$AY$99,base_minorista!$A3642,0)</f>
        <v>228629782.82737797</v>
      </c>
      <c r="H3642">
        <f>+HLOOKUP(VLOOKUP($B3642,$Q$2:$R$42,2,0),creditos_sf!$D$2:$AY$99,base_minorista!$A3642,0)</f>
        <v>690474994.10234404</v>
      </c>
      <c r="I3642">
        <f>+HLOOKUP(VLOOKUP($B3642,$Q$2:$R$42,2,0),creditos_sf!$D$103:$AY$200,base_minorista!$A3642,0)</f>
        <v>414458545.48161101</v>
      </c>
      <c r="J3642">
        <f>+HLOOKUP(VLOOKUP($B3642,$Q$2:$R$42,2,0),Costo_fondeo!$D$3:$AY$100,base_minorista!$A3642,0)</f>
        <v>3.9596785572282278</v>
      </c>
      <c r="K3642">
        <f>+HLOOKUP(VLOOKUP($B3642,$Q$2:$R$42,2,0),Costo_provisiones!$D$3:$AY$100,base_minorista!$A3642,0)</f>
        <v>4.2272911283914016</v>
      </c>
      <c r="L3642">
        <f>+HLOOKUP(VLOOKUP($B3642,$Q$2:$R$42,2,0),Morosidad_control!$D$4:$AY$101,base_minorista!$A3642,0)</f>
        <v>8.5199124997345397</v>
      </c>
      <c r="M3642">
        <f ca="1">+OFFSET(Capital_2!$D$2,base_minorista!A3642,0)</f>
        <v>2.789179696006852</v>
      </c>
      <c r="N3642">
        <f>+HLOOKUP(VLOOKUP($B3642,$Q$2:$R$42,2,0),costo_laboral!$E$2:$AZ$99,base_minorista!$A3642,0)</f>
        <v>10.8859631702374</v>
      </c>
      <c r="O3642">
        <f>+HLOOKUP(VLOOKUP($B3642,$Q$2:$R$42,2,0),Participacion2!$D$2:$AO$99,base_minorista!$A3642,0)</f>
        <v>2.6019263758437798</v>
      </c>
    </row>
    <row r="3643" spans="1:15" ht="16.5" x14ac:dyDescent="0.3">
      <c r="A3643">
        <v>51</v>
      </c>
      <c r="B3643">
        <v>39</v>
      </c>
      <c r="C3643">
        <v>50</v>
      </c>
      <c r="D3643" s="3">
        <v>42400</v>
      </c>
      <c r="E3643" s="33">
        <v>16</v>
      </c>
      <c r="F3643">
        <v>2</v>
      </c>
      <c r="G3643">
        <f>+HLOOKUP(VLOOKUP($B3643,$Q$2:$R$42,2,0),costos_sf!$D$2:$AY$99,base_minorista!$A3643,0)</f>
        <v>228473265.226455</v>
      </c>
      <c r="H3643">
        <f>+HLOOKUP(VLOOKUP($B3643,$Q$2:$R$42,2,0),creditos_sf!$D$2:$AY$99,base_minorista!$A3643,0)</f>
        <v>690970667.10089397</v>
      </c>
      <c r="I3643">
        <f>+HLOOKUP(VLOOKUP($B3643,$Q$2:$R$42,2,0),creditos_sf!$D$103:$AY$200,base_minorista!$A3643,0)</f>
        <v>413212037.80868399</v>
      </c>
      <c r="J3643">
        <f>+HLOOKUP(VLOOKUP($B3643,$Q$2:$R$42,2,0),Costo_fondeo!$D$3:$AY$100,base_minorista!$A3643,0)</f>
        <v>3.9367019522595075</v>
      </c>
      <c r="K3643">
        <f>+HLOOKUP(VLOOKUP($B3643,$Q$2:$R$42,2,0),Costo_provisiones!$D$3:$AY$100,base_minorista!$A3643,0)</f>
        <v>4.2955317928433345</v>
      </c>
      <c r="L3643">
        <f>+HLOOKUP(VLOOKUP($B3643,$Q$2:$R$42,2,0),Morosidad_control!$D$4:$AY$101,base_minorista!$A3643,0)</f>
        <v>8.6891251018411904</v>
      </c>
      <c r="M3643">
        <f ca="1">+OFFSET(Capital_2!$D$2,base_minorista!A3643,0)</f>
        <v>2.7880675647391326</v>
      </c>
      <c r="N3643">
        <f>+HLOOKUP(VLOOKUP($B3643,$Q$2:$R$42,2,0),costo_laboral!$E$2:$AZ$99,base_minorista!$A3643,0)</f>
        <v>10.860377835727199</v>
      </c>
      <c r="O3643">
        <f>+HLOOKUP(VLOOKUP($B3643,$Q$2:$R$42,2,0),Participacion2!$D$2:$AO$99,base_minorista!$A3643,0)</f>
        <v>2.6098309211176902</v>
      </c>
    </row>
    <row r="3644" spans="1:15" ht="16.5" x14ac:dyDescent="0.3">
      <c r="A3644">
        <v>52</v>
      </c>
      <c r="B3644">
        <v>39</v>
      </c>
      <c r="C3644">
        <v>51</v>
      </c>
      <c r="D3644" s="3">
        <v>42429</v>
      </c>
      <c r="E3644" s="33">
        <v>16</v>
      </c>
      <c r="F3644">
        <v>2</v>
      </c>
      <c r="G3644">
        <f>+HLOOKUP(VLOOKUP($B3644,$Q$2:$R$42,2,0),costos_sf!$D$2:$AY$99,base_minorista!$A3644,0)</f>
        <v>231614007.57195899</v>
      </c>
      <c r="H3644">
        <f>+HLOOKUP(VLOOKUP($B3644,$Q$2:$R$42,2,0),creditos_sf!$D$2:$AY$99,base_minorista!$A3644,0)</f>
        <v>693652665.2994529</v>
      </c>
      <c r="I3644">
        <f>+HLOOKUP(VLOOKUP($B3644,$Q$2:$R$42,2,0),creditos_sf!$D$103:$AY$200,base_minorista!$A3644,0)</f>
        <v>411153819.67397404</v>
      </c>
      <c r="J3644">
        <f>+HLOOKUP(VLOOKUP($B3644,$Q$2:$R$42,2,0),Costo_fondeo!$D$3:$AY$100,base_minorista!$A3644,0)</f>
        <v>3.9290644879968482</v>
      </c>
      <c r="K3644">
        <f>+HLOOKUP(VLOOKUP($B3644,$Q$2:$R$42,2,0),Costo_provisiones!$D$3:$AY$100,base_minorista!$A3644,0)</f>
        <v>4.5116200351894102</v>
      </c>
      <c r="L3644">
        <f>+HLOOKUP(VLOOKUP($B3644,$Q$2:$R$42,2,0),Morosidad_control!$D$4:$AY$101,base_minorista!$A3644,0)</f>
        <v>8.7120386461307309</v>
      </c>
      <c r="M3644">
        <f ca="1">+OFFSET(Capital_2!$D$2,base_minorista!A3644,0)</f>
        <v>2.8101212764635846</v>
      </c>
      <c r="N3644">
        <f>+HLOOKUP(VLOOKUP($B3644,$Q$2:$R$42,2,0),costo_laboral!$E$2:$AZ$99,base_minorista!$A3644,0)</f>
        <v>10.858539747595501</v>
      </c>
      <c r="O3644">
        <f>+HLOOKUP(VLOOKUP($B3644,$Q$2:$R$42,2,0),Participacion2!$D$2:$AO$99,base_minorista!$A3644,0)</f>
        <v>2.61218466282791</v>
      </c>
    </row>
    <row r="3645" spans="1:15" ht="16.5" x14ac:dyDescent="0.3">
      <c r="A3645">
        <v>53</v>
      </c>
      <c r="B3645">
        <v>39</v>
      </c>
      <c r="C3645">
        <v>52</v>
      </c>
      <c r="D3645" s="3">
        <v>42460</v>
      </c>
      <c r="E3645" s="33">
        <v>16</v>
      </c>
      <c r="F3645">
        <v>2</v>
      </c>
      <c r="G3645">
        <f>+HLOOKUP(VLOOKUP($B3645,$Q$2:$R$42,2,0),costos_sf!$D$2:$AY$99,base_minorista!$A3645,0)</f>
        <v>233213480.339407</v>
      </c>
      <c r="H3645">
        <f>+HLOOKUP(VLOOKUP($B3645,$Q$2:$R$42,2,0),creditos_sf!$D$2:$AY$99,base_minorista!$A3645,0)</f>
        <v>693338045.13988507</v>
      </c>
      <c r="I3645">
        <f>+HLOOKUP(VLOOKUP($B3645,$Q$2:$R$42,2,0),creditos_sf!$D$103:$AY$200,base_minorista!$A3645,0)</f>
        <v>420490130.67916</v>
      </c>
      <c r="J3645">
        <f>+HLOOKUP(VLOOKUP($B3645,$Q$2:$R$42,2,0),Costo_fondeo!$D$3:$AY$100,base_minorista!$A3645,0)</f>
        <v>3.9133544749553622</v>
      </c>
      <c r="K3645">
        <f>+HLOOKUP(VLOOKUP($B3645,$Q$2:$R$42,2,0),Costo_provisiones!$D$3:$AY$100,base_minorista!$A3645,0)</f>
        <v>4.4618063970640254</v>
      </c>
      <c r="L3645">
        <f>+HLOOKUP(VLOOKUP($B3645,$Q$2:$R$42,2,0),Morosidad_control!$D$4:$AY$101,base_minorista!$A3645,0)</f>
        <v>8.3689094689660006</v>
      </c>
      <c r="M3645">
        <f ca="1">+OFFSET(Capital_2!$D$2,base_minorista!A3645,0)</f>
        <v>2.8489018213335102</v>
      </c>
      <c r="N3645">
        <f>+HLOOKUP(VLOOKUP($B3645,$Q$2:$R$42,2,0),costo_laboral!$E$2:$AZ$99,base_minorista!$A3645,0)</f>
        <v>10.8770883120664</v>
      </c>
      <c r="O3645">
        <f>+HLOOKUP(VLOOKUP($B3645,$Q$2:$R$42,2,0),Participacion2!$D$2:$AO$99,base_minorista!$A3645,0)</f>
        <v>2.6140483803596499</v>
      </c>
    </row>
    <row r="3646" spans="1:15" ht="16.5" x14ac:dyDescent="0.3">
      <c r="A3646">
        <v>54</v>
      </c>
      <c r="B3646">
        <v>39</v>
      </c>
      <c r="C3646">
        <v>53</v>
      </c>
      <c r="D3646" s="3">
        <v>42490</v>
      </c>
      <c r="E3646" s="33">
        <v>16</v>
      </c>
      <c r="F3646">
        <v>2</v>
      </c>
      <c r="G3646">
        <f>+HLOOKUP(VLOOKUP($B3646,$Q$2:$R$42,2,0),costos_sf!$D$2:$AY$99,base_minorista!$A3646,0)</f>
        <v>230751440.121546</v>
      </c>
      <c r="H3646">
        <f>+HLOOKUP(VLOOKUP($B3646,$Q$2:$R$42,2,0),creditos_sf!$D$2:$AY$99,base_minorista!$A3646,0)</f>
        <v>697691021.61887503</v>
      </c>
      <c r="I3646">
        <f>+HLOOKUP(VLOOKUP($B3646,$Q$2:$R$42,2,0),creditos_sf!$D$103:$AY$200,base_minorista!$A3646,0)</f>
        <v>417435237.30422103</v>
      </c>
      <c r="J3646">
        <f>+HLOOKUP(VLOOKUP($B3646,$Q$2:$R$42,2,0),Costo_fondeo!$D$3:$AY$100,base_minorista!$A3646,0)</f>
        <v>3.900732735323599</v>
      </c>
      <c r="K3646">
        <f>+HLOOKUP(VLOOKUP($B3646,$Q$2:$R$42,2,0),Costo_provisiones!$D$3:$AY$100,base_minorista!$A3646,0)</f>
        <v>4.3142615658134664</v>
      </c>
      <c r="L3646">
        <f>+HLOOKUP(VLOOKUP($B3646,$Q$2:$R$42,2,0),Morosidad_control!$D$4:$AY$101,base_minorista!$A3646,0)</f>
        <v>8.1915591272998505</v>
      </c>
      <c r="M3646">
        <f ca="1">+OFFSET(Capital_2!$D$2,base_minorista!A3646,0)</f>
        <v>2.8814923639740782</v>
      </c>
      <c r="N3646">
        <f>+HLOOKUP(VLOOKUP($B3646,$Q$2:$R$42,2,0),costo_laboral!$E$2:$AZ$99,base_minorista!$A3646,0)</f>
        <v>10.824664850386799</v>
      </c>
      <c r="O3646">
        <f>+HLOOKUP(VLOOKUP($B3646,$Q$2:$R$42,2,0),Participacion2!$D$2:$AO$99,base_minorista!$A3646,0)</f>
        <v>2.62467618347149</v>
      </c>
    </row>
    <row r="3647" spans="1:15" ht="16.5" x14ac:dyDescent="0.3">
      <c r="A3647">
        <v>55</v>
      </c>
      <c r="B3647">
        <v>39</v>
      </c>
      <c r="C3647">
        <v>54</v>
      </c>
      <c r="D3647" s="3">
        <v>42521</v>
      </c>
      <c r="E3647" s="33">
        <v>16</v>
      </c>
      <c r="F3647">
        <v>2</v>
      </c>
      <c r="G3647">
        <f>+HLOOKUP(VLOOKUP($B3647,$Q$2:$R$42,2,0),costos_sf!$D$2:$AY$99,base_minorista!$A3647,0)</f>
        <v>228659387.70681</v>
      </c>
      <c r="H3647">
        <f>+HLOOKUP(VLOOKUP($B3647,$Q$2:$R$42,2,0),creditos_sf!$D$2:$AY$99,base_minorista!$A3647,0)</f>
        <v>697476763.15331602</v>
      </c>
      <c r="I3647">
        <f>+HLOOKUP(VLOOKUP($B3647,$Q$2:$R$42,2,0),creditos_sf!$D$103:$AY$200,base_minorista!$A3647,0)</f>
        <v>415409840.64821398</v>
      </c>
      <c r="J3647">
        <f>+HLOOKUP(VLOOKUP($B3647,$Q$2:$R$42,2,0),Costo_fondeo!$D$3:$AY$100,base_minorista!$A3647,0)</f>
        <v>3.9227796822398893</v>
      </c>
      <c r="K3647">
        <f>+HLOOKUP(VLOOKUP($B3647,$Q$2:$R$42,2,0),Costo_provisiones!$D$3:$AY$100,base_minorista!$A3647,0)</f>
        <v>4.1196062105761406</v>
      </c>
      <c r="L3647">
        <f>+HLOOKUP(VLOOKUP($B3647,$Q$2:$R$42,2,0),Morosidad_control!$D$4:$AY$101,base_minorista!$A3647,0)</f>
        <v>8.2319366670732101</v>
      </c>
      <c r="M3647">
        <f ca="1">+OFFSET(Capital_2!$D$2,base_minorista!A3647,0)</f>
        <v>2.9184975362021124</v>
      </c>
      <c r="N3647">
        <f>+HLOOKUP(VLOOKUP($B3647,$Q$2:$R$42,2,0),costo_laboral!$E$2:$AZ$99,base_minorista!$A3647,0)</f>
        <v>10.891432360239399</v>
      </c>
      <c r="O3647">
        <f>+HLOOKUP(VLOOKUP($B3647,$Q$2:$R$42,2,0),Participacion2!$D$2:$AO$99,base_minorista!$A3647,0)</f>
        <v>2.6315012394853099</v>
      </c>
    </row>
    <row r="3648" spans="1:15" ht="16.5" x14ac:dyDescent="0.3">
      <c r="A3648">
        <v>56</v>
      </c>
      <c r="B3648">
        <v>39</v>
      </c>
      <c r="C3648">
        <v>55</v>
      </c>
      <c r="D3648" s="3">
        <v>42551</v>
      </c>
      <c r="E3648" s="33">
        <v>16</v>
      </c>
      <c r="F3648">
        <v>2</v>
      </c>
      <c r="G3648">
        <f>+HLOOKUP(VLOOKUP($B3648,$Q$2:$R$42,2,0),costos_sf!$D$2:$AY$99,base_minorista!$A3648,0)</f>
        <v>226197177.52777702</v>
      </c>
      <c r="H3648">
        <f>+HLOOKUP(VLOOKUP($B3648,$Q$2:$R$42,2,0),creditos_sf!$D$2:$AY$99,base_minorista!$A3648,0)</f>
        <v>691124793.60207498</v>
      </c>
      <c r="I3648">
        <f>+HLOOKUP(VLOOKUP($B3648,$Q$2:$R$42,2,0),creditos_sf!$D$103:$AY$200,base_minorista!$A3648,0)</f>
        <v>409699929.59447801</v>
      </c>
      <c r="J3648">
        <f>+HLOOKUP(VLOOKUP($B3648,$Q$2:$R$42,2,0),Costo_fondeo!$D$3:$AY$100,base_minorista!$A3648,0)</f>
        <v>3.9181731401883502</v>
      </c>
      <c r="K3648">
        <f>+HLOOKUP(VLOOKUP($B3648,$Q$2:$R$42,2,0),Costo_provisiones!$D$3:$AY$100,base_minorista!$A3648,0)</f>
        <v>3.7319070757629476</v>
      </c>
      <c r="L3648">
        <f>+HLOOKUP(VLOOKUP($B3648,$Q$2:$R$42,2,0),Morosidad_control!$D$4:$AY$101,base_minorista!$A3648,0)</f>
        <v>7.5978820157728304</v>
      </c>
      <c r="M3648">
        <f ca="1">+OFFSET(Capital_2!$D$2,base_minorista!A3648,0)</f>
        <v>2.9650713359667673</v>
      </c>
      <c r="N3648">
        <f>+HLOOKUP(VLOOKUP($B3648,$Q$2:$R$42,2,0),costo_laboral!$E$2:$AZ$99,base_minorista!$A3648,0)</f>
        <v>11.1038323786119</v>
      </c>
      <c r="O3648">
        <f>+HLOOKUP(VLOOKUP($B3648,$Q$2:$R$42,2,0),Participacion2!$D$2:$AO$99,base_minorista!$A3648,0)</f>
        <v>2.5820446951210498</v>
      </c>
    </row>
    <row r="3649" spans="1:15" ht="16.5" x14ac:dyDescent="0.3">
      <c r="A3649">
        <v>57</v>
      </c>
      <c r="B3649">
        <v>39</v>
      </c>
      <c r="C3649">
        <v>56</v>
      </c>
      <c r="D3649" s="3">
        <v>42582</v>
      </c>
      <c r="E3649" s="33">
        <v>16</v>
      </c>
      <c r="F3649">
        <v>2</v>
      </c>
      <c r="G3649">
        <f>+HLOOKUP(VLOOKUP($B3649,$Q$2:$R$42,2,0),costos_sf!$D$2:$AY$99,base_minorista!$A3649,0)</f>
        <v>225695162.848086</v>
      </c>
      <c r="H3649">
        <f>+HLOOKUP(VLOOKUP($B3649,$Q$2:$R$42,2,0),creditos_sf!$D$2:$AY$99,base_minorista!$A3649,0)</f>
        <v>691581212.20662498</v>
      </c>
      <c r="I3649">
        <f>+HLOOKUP(VLOOKUP($B3649,$Q$2:$R$42,2,0),creditos_sf!$D$103:$AY$200,base_minorista!$A3649,0)</f>
        <v>423322506.43238401</v>
      </c>
      <c r="J3649">
        <f>+HLOOKUP(VLOOKUP($B3649,$Q$2:$R$42,2,0),Costo_fondeo!$D$3:$AY$100,base_minorista!$A3649,0)</f>
        <v>3.9221089865630083</v>
      </c>
      <c r="K3649">
        <f>+HLOOKUP(VLOOKUP($B3649,$Q$2:$R$42,2,0),Costo_provisiones!$D$3:$AY$100,base_minorista!$A3649,0)</f>
        <v>3.5855562808072241</v>
      </c>
      <c r="L3649">
        <f>+HLOOKUP(VLOOKUP($B3649,$Q$2:$R$42,2,0),Morosidad_control!$D$4:$AY$101,base_minorista!$A3649,0)</f>
        <v>7.4847408073931998</v>
      </c>
      <c r="M3649">
        <f ca="1">+OFFSET(Capital_2!$D$2,base_minorista!A3649,0)</f>
        <v>3.0367322920898565</v>
      </c>
      <c r="N3649">
        <f>+HLOOKUP(VLOOKUP($B3649,$Q$2:$R$42,2,0),costo_laboral!$E$2:$AZ$99,base_minorista!$A3649,0)</f>
        <v>11.048019820174799</v>
      </c>
      <c r="O3649">
        <f>+HLOOKUP(VLOOKUP($B3649,$Q$2:$R$42,2,0),Participacion2!$D$2:$AO$99,base_minorista!$A3649,0)</f>
        <v>2.5711128487683901</v>
      </c>
    </row>
    <row r="3650" spans="1:15" ht="16.5" x14ac:dyDescent="0.3">
      <c r="A3650">
        <v>58</v>
      </c>
      <c r="B3650">
        <v>39</v>
      </c>
      <c r="C3650">
        <v>57</v>
      </c>
      <c r="D3650" s="3">
        <v>42613</v>
      </c>
      <c r="E3650" s="33">
        <v>16</v>
      </c>
      <c r="F3650">
        <v>2</v>
      </c>
      <c r="G3650">
        <f>+HLOOKUP(VLOOKUP($B3650,$Q$2:$R$42,2,0),costos_sf!$D$2:$AY$99,base_minorista!$A3650,0)</f>
        <v>224281817.89374799</v>
      </c>
      <c r="H3650">
        <f>+HLOOKUP(VLOOKUP($B3650,$Q$2:$R$42,2,0),creditos_sf!$D$2:$AY$99,base_minorista!$A3650,0)</f>
        <v>699920968.07330692</v>
      </c>
      <c r="I3650">
        <f>+HLOOKUP(VLOOKUP($B3650,$Q$2:$R$42,2,0),creditos_sf!$D$103:$AY$200,base_minorista!$A3650,0)</f>
        <v>422456727.69024998</v>
      </c>
      <c r="J3650">
        <f>+HLOOKUP(VLOOKUP($B3650,$Q$2:$R$42,2,0),Costo_fondeo!$D$3:$AY$100,base_minorista!$A3650,0)</f>
        <v>3.9552156049956864</v>
      </c>
      <c r="K3650">
        <f>+HLOOKUP(VLOOKUP($B3650,$Q$2:$R$42,2,0),Costo_provisiones!$D$3:$AY$100,base_minorista!$A3650,0)</f>
        <v>3.4876271994616728</v>
      </c>
      <c r="L3650">
        <f>+HLOOKUP(VLOOKUP($B3650,$Q$2:$R$42,2,0),Morosidad_control!$D$4:$AY$101,base_minorista!$A3650,0)</f>
        <v>7.4076763682206499</v>
      </c>
      <c r="M3650">
        <f ca="1">+OFFSET(Capital_2!$D$2,base_minorista!A3650,0)</f>
        <v>3.0987757605561481</v>
      </c>
      <c r="N3650">
        <f>+HLOOKUP(VLOOKUP($B3650,$Q$2:$R$42,2,0),costo_laboral!$E$2:$AZ$99,base_minorista!$A3650,0)</f>
        <v>11.1055001676818</v>
      </c>
      <c r="O3650">
        <f>+HLOOKUP(VLOOKUP($B3650,$Q$2:$R$42,2,0),Participacion2!$D$2:$AO$99,base_minorista!$A3650,0)</f>
        <v>2.60380579890565</v>
      </c>
    </row>
    <row r="3651" spans="1:15" ht="16.5" x14ac:dyDescent="0.3">
      <c r="A3651">
        <v>59</v>
      </c>
      <c r="B3651">
        <v>39</v>
      </c>
      <c r="C3651">
        <v>58</v>
      </c>
      <c r="D3651" s="3">
        <v>42643</v>
      </c>
      <c r="E3651" s="33">
        <v>16</v>
      </c>
      <c r="F3651">
        <v>2</v>
      </c>
      <c r="G3651">
        <f>+HLOOKUP(VLOOKUP($B3651,$Q$2:$R$42,2,0),costos_sf!$D$2:$AY$99,base_minorista!$A3651,0)</f>
        <v>220962817.51684299</v>
      </c>
      <c r="H3651">
        <f>+HLOOKUP(VLOOKUP($B3651,$Q$2:$R$42,2,0),creditos_sf!$D$2:$AY$99,base_minorista!$A3651,0)</f>
        <v>708213681.47957194</v>
      </c>
      <c r="I3651">
        <f>+HLOOKUP(VLOOKUP($B3651,$Q$2:$R$42,2,0),creditos_sf!$D$103:$AY$200,base_minorista!$A3651,0)</f>
        <v>413086509.908548</v>
      </c>
      <c r="J3651">
        <f>+HLOOKUP(VLOOKUP($B3651,$Q$2:$R$42,2,0),Costo_fondeo!$D$3:$AY$100,base_minorista!$A3651,0)</f>
        <v>3.9803861456304448</v>
      </c>
      <c r="K3651">
        <f>+HLOOKUP(VLOOKUP($B3651,$Q$2:$R$42,2,0),Costo_provisiones!$D$3:$AY$100,base_minorista!$A3651,0)</f>
        <v>3.1453576898650693</v>
      </c>
      <c r="L3651">
        <f>+HLOOKUP(VLOOKUP($B3651,$Q$2:$R$42,2,0),Morosidad_control!$D$4:$AY$101,base_minorista!$A3651,0)</f>
        <v>7.7454236136172199</v>
      </c>
      <c r="M3651">
        <f ca="1">+OFFSET(Capital_2!$D$2,base_minorista!A3651,0)</f>
        <v>3.1647538313822339</v>
      </c>
      <c r="N3651">
        <f>+HLOOKUP(VLOOKUP($B3651,$Q$2:$R$42,2,0),costo_laboral!$E$2:$AZ$99,base_minorista!$A3651,0)</f>
        <v>11.1855916513131</v>
      </c>
      <c r="O3651">
        <f>+HLOOKUP(VLOOKUP($B3651,$Q$2:$R$42,2,0),Participacion2!$D$2:$AO$99,base_minorista!$A3651,0)</f>
        <v>2.6148904307506302</v>
      </c>
    </row>
    <row r="3652" spans="1:15" ht="16.5" x14ac:dyDescent="0.3">
      <c r="A3652">
        <v>60</v>
      </c>
      <c r="B3652">
        <v>39</v>
      </c>
      <c r="C3652">
        <v>59</v>
      </c>
      <c r="D3652" s="3">
        <v>42674</v>
      </c>
      <c r="E3652" s="33">
        <v>16</v>
      </c>
      <c r="F3652">
        <v>2</v>
      </c>
      <c r="G3652">
        <f>+HLOOKUP(VLOOKUP($B3652,$Q$2:$R$42,2,0),costos_sf!$D$2:$AY$99,base_minorista!$A3652,0)</f>
        <v>219804381.890138</v>
      </c>
      <c r="H3652">
        <f>+HLOOKUP(VLOOKUP($B3652,$Q$2:$R$42,2,0),creditos_sf!$D$2:$AY$99,base_minorista!$A3652,0)</f>
        <v>706087658.99141705</v>
      </c>
      <c r="I3652">
        <f>+HLOOKUP(VLOOKUP($B3652,$Q$2:$R$42,2,0),creditos_sf!$D$103:$AY$200,base_minorista!$A3652,0)</f>
        <v>424289490.554344</v>
      </c>
      <c r="J3652">
        <f>+HLOOKUP(VLOOKUP($B3652,$Q$2:$R$42,2,0),Costo_fondeo!$D$3:$AY$100,base_minorista!$A3652,0)</f>
        <v>4.0023747844111526</v>
      </c>
      <c r="K3652">
        <f>+HLOOKUP(VLOOKUP($B3652,$Q$2:$R$42,2,0),Costo_provisiones!$D$3:$AY$100,base_minorista!$A3652,0)</f>
        <v>3.0129806608424277</v>
      </c>
      <c r="L3652">
        <f>+HLOOKUP(VLOOKUP($B3652,$Q$2:$R$42,2,0),Morosidad_control!$D$4:$AY$101,base_minorista!$A3652,0)</f>
        <v>7.6783726978051101</v>
      </c>
      <c r="M3652">
        <f ca="1">+OFFSET(Capital_2!$D$2,base_minorista!A3652,0)</f>
        <v>3.232264312603593</v>
      </c>
      <c r="N3652">
        <f>+HLOOKUP(VLOOKUP($B3652,$Q$2:$R$42,2,0),costo_laboral!$E$2:$AZ$99,base_minorista!$A3652,0)</f>
        <v>11.152935207424299</v>
      </c>
      <c r="O3652">
        <f>+HLOOKUP(VLOOKUP($B3652,$Q$2:$R$42,2,0),Participacion2!$D$2:$AO$99,base_minorista!$A3652,0)</f>
        <v>2.6047477353578601</v>
      </c>
    </row>
    <row r="3653" spans="1:15" ht="16.5" x14ac:dyDescent="0.3">
      <c r="A3653">
        <v>61</v>
      </c>
      <c r="B3653">
        <v>39</v>
      </c>
      <c r="C3653">
        <v>60</v>
      </c>
      <c r="D3653" s="3">
        <v>42704</v>
      </c>
      <c r="E3653" s="33">
        <v>16</v>
      </c>
      <c r="F3653">
        <v>2</v>
      </c>
      <c r="G3653">
        <f>+HLOOKUP(VLOOKUP($B3653,$Q$2:$R$42,2,0),costos_sf!$D$2:$AY$99,base_minorista!$A3653,0)</f>
        <v>218129512.27498999</v>
      </c>
      <c r="H3653">
        <f>+HLOOKUP(VLOOKUP($B3653,$Q$2:$R$42,2,0),creditos_sf!$D$2:$AY$99,base_minorista!$A3653,0)</f>
        <v>704221803.47143698</v>
      </c>
      <c r="I3653">
        <f>+HLOOKUP(VLOOKUP($B3653,$Q$2:$R$42,2,0),creditos_sf!$D$103:$AY$200,base_minorista!$A3653,0)</f>
        <v>426190345.903588</v>
      </c>
      <c r="J3653">
        <f>+HLOOKUP(VLOOKUP($B3653,$Q$2:$R$42,2,0),Costo_fondeo!$D$3:$AY$100,base_minorista!$A3653,0)</f>
        <v>4.0472550729717245</v>
      </c>
      <c r="K3653">
        <f>+HLOOKUP(VLOOKUP($B3653,$Q$2:$R$42,2,0),Costo_provisiones!$D$3:$AY$100,base_minorista!$A3653,0)</f>
        <v>2.9145260007130211</v>
      </c>
      <c r="L3653">
        <f>+HLOOKUP(VLOOKUP($B3653,$Q$2:$R$42,2,0),Morosidad_control!$D$4:$AY$101,base_minorista!$A3653,0)</f>
        <v>7.8896187885774198</v>
      </c>
      <c r="M3653">
        <f ca="1">+OFFSET(Capital_2!$D$2,base_minorista!A3653,0)</f>
        <v>3.2966619789838338</v>
      </c>
      <c r="N3653">
        <f>+HLOOKUP(VLOOKUP($B3653,$Q$2:$R$42,2,0),costo_laboral!$E$2:$AZ$99,base_minorista!$A3653,0)</f>
        <v>11.187428580320001</v>
      </c>
      <c r="O3653">
        <f>+HLOOKUP(VLOOKUP($B3653,$Q$2:$R$42,2,0),Participacion2!$D$2:$AO$99,base_minorista!$A3653,0)</f>
        <v>2.5989383309569898</v>
      </c>
    </row>
    <row r="3654" spans="1:15" ht="16.5" x14ac:dyDescent="0.3">
      <c r="A3654">
        <v>62</v>
      </c>
      <c r="B3654">
        <v>39</v>
      </c>
      <c r="C3654">
        <v>61</v>
      </c>
      <c r="D3654" s="3">
        <v>42735</v>
      </c>
      <c r="E3654" s="33">
        <v>16</v>
      </c>
      <c r="F3654">
        <v>2</v>
      </c>
      <c r="G3654">
        <f>+HLOOKUP(VLOOKUP($B3654,$Q$2:$R$42,2,0),costos_sf!$D$2:$AY$99,base_minorista!$A3654,0)</f>
        <v>218115919.91951799</v>
      </c>
      <c r="H3654">
        <f>+HLOOKUP(VLOOKUP($B3654,$Q$2:$R$42,2,0),creditos_sf!$D$2:$AY$99,base_minorista!$A3654,0)</f>
        <v>698274758.97440803</v>
      </c>
      <c r="I3654">
        <f>+HLOOKUP(VLOOKUP($B3654,$Q$2:$R$42,2,0),creditos_sf!$D$103:$AY$200,base_minorista!$A3654,0)</f>
        <v>435800281.24258703</v>
      </c>
      <c r="J3654">
        <f>+HLOOKUP(VLOOKUP($B3654,$Q$2:$R$42,2,0),Costo_fondeo!$D$3:$AY$100,base_minorista!$A3654,0)</f>
        <v>4.0761686769335022</v>
      </c>
      <c r="K3654">
        <f>+HLOOKUP(VLOOKUP($B3654,$Q$2:$R$42,2,0),Costo_provisiones!$D$3:$AY$100,base_minorista!$A3654,0)</f>
        <v>2.651276929782663</v>
      </c>
      <c r="L3654">
        <f>+HLOOKUP(VLOOKUP($B3654,$Q$2:$R$42,2,0),Morosidad_control!$D$4:$AY$101,base_minorista!$A3654,0)</f>
        <v>6.7995845508972801</v>
      </c>
      <c r="M3654">
        <f ca="1">+OFFSET(Capital_2!$D$2,base_minorista!A3654,0)</f>
        <v>3.371561018368705</v>
      </c>
      <c r="N3654">
        <f>+HLOOKUP(VLOOKUP($B3654,$Q$2:$R$42,2,0),costo_laboral!$E$2:$AZ$99,base_minorista!$A3654,0)</f>
        <v>11.3409538982929</v>
      </c>
      <c r="O3654">
        <f>+HLOOKUP(VLOOKUP($B3654,$Q$2:$R$42,2,0),Participacion2!$D$2:$AO$99,base_minorista!$A3654,0)</f>
        <v>2.5620802414638599</v>
      </c>
    </row>
    <row r="3655" spans="1:15" ht="16.5" x14ac:dyDescent="0.3">
      <c r="A3655">
        <v>63</v>
      </c>
      <c r="B3655">
        <v>39</v>
      </c>
      <c r="C3655">
        <v>62</v>
      </c>
      <c r="D3655" s="3">
        <v>42766</v>
      </c>
      <c r="E3655" s="33">
        <v>17</v>
      </c>
      <c r="F3655">
        <v>2</v>
      </c>
      <c r="G3655">
        <f>+HLOOKUP(VLOOKUP($B3655,$Q$2:$R$42,2,0),costos_sf!$D$2:$AY$99,base_minorista!$A3655,0)</f>
        <v>217707973.76906198</v>
      </c>
      <c r="H3655">
        <f>+HLOOKUP(VLOOKUP($B3655,$Q$2:$R$42,2,0),creditos_sf!$D$2:$AY$99,base_minorista!$A3655,0)</f>
        <v>696572212.25200891</v>
      </c>
      <c r="I3655">
        <f>+HLOOKUP(VLOOKUP($B3655,$Q$2:$R$42,2,0),creditos_sf!$D$103:$AY$200,base_minorista!$A3655,0)</f>
        <v>435715396.18634301</v>
      </c>
      <c r="J3655">
        <f>+HLOOKUP(VLOOKUP($B3655,$Q$2:$R$42,2,0),Costo_fondeo!$D$3:$AY$100,base_minorista!$A3655,0)</f>
        <v>4.1152341313390854</v>
      </c>
      <c r="K3655">
        <f>+HLOOKUP(VLOOKUP($B3655,$Q$2:$R$42,2,0),Costo_provisiones!$D$3:$AY$100,base_minorista!$A3655,0)</f>
        <v>2.5006910703433456</v>
      </c>
      <c r="L3655">
        <f>+HLOOKUP(VLOOKUP($B3655,$Q$2:$R$42,2,0),Morosidad_control!$D$4:$AY$101,base_minorista!$A3655,0)</f>
        <v>6.7352198461559398</v>
      </c>
      <c r="M3655">
        <f ca="1">+OFFSET(Capital_2!$D$2,base_minorista!A3655,0)</f>
        <v>3.4309045641717737</v>
      </c>
      <c r="N3655">
        <f>+HLOOKUP(VLOOKUP($B3655,$Q$2:$R$42,2,0),costo_laboral!$E$2:$AZ$99,base_minorista!$A3655,0)</f>
        <v>11.4331303386143</v>
      </c>
      <c r="O3655">
        <f>+HLOOKUP(VLOOKUP($B3655,$Q$2:$R$42,2,0),Participacion2!$D$2:$AO$99,base_minorista!$A3655,0)</f>
        <v>2.5495996913283898</v>
      </c>
    </row>
    <row r="3656" spans="1:15" ht="16.5" x14ac:dyDescent="0.3">
      <c r="A3656">
        <v>64</v>
      </c>
      <c r="B3656">
        <v>39</v>
      </c>
      <c r="C3656">
        <v>63</v>
      </c>
      <c r="D3656" s="3">
        <v>42794</v>
      </c>
      <c r="E3656" s="33">
        <v>17</v>
      </c>
      <c r="F3656">
        <v>2</v>
      </c>
      <c r="G3656">
        <f>+HLOOKUP(VLOOKUP($B3656,$Q$2:$R$42,2,0),costos_sf!$D$2:$AY$99,base_minorista!$A3656,0)</f>
        <v>218008910.15173301</v>
      </c>
      <c r="H3656">
        <f>+HLOOKUP(VLOOKUP($B3656,$Q$2:$R$42,2,0),creditos_sf!$D$2:$AY$99,base_minorista!$A3656,0)</f>
        <v>694043718.606094</v>
      </c>
      <c r="I3656">
        <f>+HLOOKUP(VLOOKUP($B3656,$Q$2:$R$42,2,0),creditos_sf!$D$103:$AY$200,base_minorista!$A3656,0)</f>
        <v>442271087.25701803</v>
      </c>
      <c r="J3656">
        <f>+HLOOKUP(VLOOKUP($B3656,$Q$2:$R$42,2,0),Costo_fondeo!$D$3:$AY$100,base_minorista!$A3656,0)</f>
        <v>4.1313506074391162</v>
      </c>
      <c r="K3656">
        <f>+HLOOKUP(VLOOKUP($B3656,$Q$2:$R$42,2,0),Costo_provisiones!$D$3:$AY$100,base_minorista!$A3656,0)</f>
        <v>2.3940243744112704</v>
      </c>
      <c r="L3656">
        <f>+HLOOKUP(VLOOKUP($B3656,$Q$2:$R$42,2,0),Morosidad_control!$D$4:$AY$101,base_minorista!$A3656,0)</f>
        <v>6.9745447256580304</v>
      </c>
      <c r="M3656">
        <f ca="1">+OFFSET(Capital_2!$D$2,base_minorista!A3656,0)</f>
        <v>3.4714473426279464</v>
      </c>
      <c r="N3656">
        <f>+HLOOKUP(VLOOKUP($B3656,$Q$2:$R$42,2,0),costo_laboral!$E$2:$AZ$99,base_minorista!$A3656,0)</f>
        <v>11.4710466533444</v>
      </c>
      <c r="O3656">
        <f>+HLOOKUP(VLOOKUP($B3656,$Q$2:$R$42,2,0),Participacion2!$D$2:$AO$99,base_minorista!$A3656,0)</f>
        <v>2.5246508356981199</v>
      </c>
    </row>
    <row r="3657" spans="1:15" ht="16.5" x14ac:dyDescent="0.3">
      <c r="A3657">
        <v>65</v>
      </c>
      <c r="B3657">
        <v>39</v>
      </c>
      <c r="C3657">
        <v>64</v>
      </c>
      <c r="D3657" s="3">
        <v>42825</v>
      </c>
      <c r="E3657" s="33">
        <v>17</v>
      </c>
      <c r="F3657">
        <v>2</v>
      </c>
      <c r="G3657">
        <f>+HLOOKUP(VLOOKUP($B3657,$Q$2:$R$42,2,0),costos_sf!$D$2:$AY$99,base_minorista!$A3657,0)</f>
        <v>216312652.086586</v>
      </c>
      <c r="H3657">
        <f>+HLOOKUP(VLOOKUP($B3657,$Q$2:$R$42,2,0),creditos_sf!$D$2:$AY$99,base_minorista!$A3657,0)</f>
        <v>686087433.01363504</v>
      </c>
      <c r="I3657">
        <f>+HLOOKUP(VLOOKUP($B3657,$Q$2:$R$42,2,0),creditos_sf!$D$103:$AY$200,base_minorista!$A3657,0)</f>
        <v>441360813.762959</v>
      </c>
      <c r="J3657">
        <f>+HLOOKUP(VLOOKUP($B3657,$Q$2:$R$42,2,0),Costo_fondeo!$D$3:$AY$100,base_minorista!$A3657,0)</f>
        <v>4.1595931777323027</v>
      </c>
      <c r="K3657">
        <f>+HLOOKUP(VLOOKUP($B3657,$Q$2:$R$42,2,0),Costo_provisiones!$D$3:$AY$100,base_minorista!$A3657,0)</f>
        <v>2.3342946344127657</v>
      </c>
      <c r="L3657">
        <f>+HLOOKUP(VLOOKUP($B3657,$Q$2:$R$42,2,0),Morosidad_control!$D$4:$AY$101,base_minorista!$A3657,0)</f>
        <v>7.7194108773761103</v>
      </c>
      <c r="M3657">
        <f ca="1">+OFFSET(Capital_2!$D$2,base_minorista!A3657,0)</f>
        <v>3.5034579976729381</v>
      </c>
      <c r="N3657">
        <f>+HLOOKUP(VLOOKUP($B3657,$Q$2:$R$42,2,0),costo_laboral!$E$2:$AZ$99,base_minorista!$A3657,0)</f>
        <v>11.5308980490876</v>
      </c>
      <c r="O3657">
        <f>+HLOOKUP(VLOOKUP($B3657,$Q$2:$R$42,2,0),Participacion2!$D$2:$AO$99,base_minorista!$A3657,0)</f>
        <v>2.5052478177019601</v>
      </c>
    </row>
    <row r="3658" spans="1:15" ht="16.5" x14ac:dyDescent="0.3">
      <c r="A3658">
        <v>66</v>
      </c>
      <c r="B3658">
        <v>39</v>
      </c>
      <c r="C3658">
        <v>65</v>
      </c>
      <c r="D3658" s="3">
        <v>42855</v>
      </c>
      <c r="E3658" s="33">
        <v>17</v>
      </c>
      <c r="F3658">
        <v>2</v>
      </c>
      <c r="G3658">
        <f>+HLOOKUP(VLOOKUP($B3658,$Q$2:$R$42,2,0),costos_sf!$D$2:$AY$99,base_minorista!$A3658,0)</f>
        <v>216766255.722745</v>
      </c>
      <c r="H3658">
        <f>+HLOOKUP(VLOOKUP($B3658,$Q$2:$R$42,2,0),creditos_sf!$D$2:$AY$99,base_minorista!$A3658,0)</f>
        <v>684694708.96783495</v>
      </c>
      <c r="I3658">
        <f>+HLOOKUP(VLOOKUP($B3658,$Q$2:$R$42,2,0),creditos_sf!$D$103:$AY$200,base_minorista!$A3658,0)</f>
        <v>458063448.47504401</v>
      </c>
      <c r="J3658">
        <f>+HLOOKUP(VLOOKUP($B3658,$Q$2:$R$42,2,0),Costo_fondeo!$D$3:$AY$100,base_minorista!$A3658,0)</f>
        <v>4.1898706719713825</v>
      </c>
      <c r="K3658">
        <f>+HLOOKUP(VLOOKUP($B3658,$Q$2:$R$42,2,0),Costo_provisiones!$D$3:$AY$100,base_minorista!$A3658,0)</f>
        <v>2.2744634406172173</v>
      </c>
      <c r="L3658">
        <f>+HLOOKUP(VLOOKUP($B3658,$Q$2:$R$42,2,0),Morosidad_control!$D$4:$AY$101,base_minorista!$A3658,0)</f>
        <v>7.1774504494572797</v>
      </c>
      <c r="M3658">
        <f ca="1">+OFFSET(Capital_2!$D$2,base_minorista!A3658,0)</f>
        <v>3.5336781037956082</v>
      </c>
      <c r="N3658">
        <f>+HLOOKUP(VLOOKUP($B3658,$Q$2:$R$42,2,0),costo_laboral!$E$2:$AZ$99,base_minorista!$A3658,0)</f>
        <v>11.490645119019799</v>
      </c>
      <c r="O3658">
        <f>+HLOOKUP(VLOOKUP($B3658,$Q$2:$R$42,2,0),Participacion2!$D$2:$AO$99,base_minorista!$A3658,0)</f>
        <v>2.48909766921519</v>
      </c>
    </row>
    <row r="3659" spans="1:15" ht="16.5" x14ac:dyDescent="0.3">
      <c r="A3659">
        <v>67</v>
      </c>
      <c r="B3659">
        <v>39</v>
      </c>
      <c r="C3659">
        <v>66</v>
      </c>
      <c r="D3659" s="3">
        <v>42886</v>
      </c>
      <c r="E3659" s="33">
        <v>17</v>
      </c>
      <c r="F3659">
        <v>2</v>
      </c>
      <c r="G3659">
        <f>+HLOOKUP(VLOOKUP($B3659,$Q$2:$R$42,2,0),costos_sf!$D$2:$AY$99,base_minorista!$A3659,0)</f>
        <v>220360418.58442</v>
      </c>
      <c r="H3659">
        <f>+HLOOKUP(VLOOKUP($B3659,$Q$2:$R$42,2,0),creditos_sf!$D$2:$AY$99,base_minorista!$A3659,0)</f>
        <v>690539043.99613297</v>
      </c>
      <c r="I3659">
        <f>+HLOOKUP(VLOOKUP($B3659,$Q$2:$R$42,2,0),creditos_sf!$D$103:$AY$200,base_minorista!$A3659,0)</f>
        <v>473057670.74909902</v>
      </c>
      <c r="J3659">
        <f>+HLOOKUP(VLOOKUP($B3659,$Q$2:$R$42,2,0),Costo_fondeo!$D$3:$AY$100,base_minorista!$A3659,0)</f>
        <v>4.1967161964018835</v>
      </c>
      <c r="K3659">
        <f>+HLOOKUP(VLOOKUP($B3659,$Q$2:$R$42,2,0),Costo_provisiones!$D$3:$AY$100,base_minorista!$A3659,0)</f>
        <v>2.2876916734287884</v>
      </c>
      <c r="L3659">
        <f>+HLOOKUP(VLOOKUP($B3659,$Q$2:$R$42,2,0),Morosidad_control!$D$4:$AY$101,base_minorista!$A3659,0)</f>
        <v>7.0523563943636596</v>
      </c>
      <c r="M3659">
        <f ca="1">+OFFSET(Capital_2!$D$2,base_minorista!A3659,0)</f>
        <v>3.5570017411603705</v>
      </c>
      <c r="N3659">
        <f>+HLOOKUP(VLOOKUP($B3659,$Q$2:$R$42,2,0),costo_laboral!$E$2:$AZ$99,base_minorista!$A3659,0)</f>
        <v>11.444220356052099</v>
      </c>
      <c r="O3659">
        <f>+HLOOKUP(VLOOKUP($B3659,$Q$2:$R$42,2,0),Participacion2!$D$2:$AO$99,base_minorista!$A3659,0)</f>
        <v>2.4903062760450201</v>
      </c>
    </row>
    <row r="3660" spans="1:15" ht="16.5" x14ac:dyDescent="0.3">
      <c r="A3660">
        <v>68</v>
      </c>
      <c r="B3660">
        <v>39</v>
      </c>
      <c r="C3660">
        <v>67</v>
      </c>
      <c r="D3660" s="3">
        <v>42916</v>
      </c>
      <c r="E3660" s="33">
        <v>17</v>
      </c>
      <c r="F3660">
        <v>2</v>
      </c>
      <c r="G3660">
        <f>+HLOOKUP(VLOOKUP($B3660,$Q$2:$R$42,2,0),costos_sf!$D$2:$AY$99,base_minorista!$A3660,0)</f>
        <v>222985461.912981</v>
      </c>
      <c r="H3660">
        <f>+HLOOKUP(VLOOKUP($B3660,$Q$2:$R$42,2,0),creditos_sf!$D$2:$AY$99,base_minorista!$A3660,0)</f>
        <v>690964452.90913308</v>
      </c>
      <c r="I3660">
        <f>+HLOOKUP(VLOOKUP($B3660,$Q$2:$R$42,2,0),creditos_sf!$D$103:$AY$200,base_minorista!$A3660,0)</f>
        <v>481519720.22213197</v>
      </c>
      <c r="J3660">
        <f>+HLOOKUP(VLOOKUP($B3660,$Q$2:$R$42,2,0),Costo_fondeo!$D$3:$AY$100,base_minorista!$A3660,0)</f>
        <v>4.2232840635224873</v>
      </c>
      <c r="K3660">
        <f>+HLOOKUP(VLOOKUP($B3660,$Q$2:$R$42,2,0),Costo_provisiones!$D$3:$AY$100,base_minorista!$A3660,0)</f>
        <v>2.4263749062394901</v>
      </c>
      <c r="L3660">
        <f>+HLOOKUP(VLOOKUP($B3660,$Q$2:$R$42,2,0),Morosidad_control!$D$4:$AY$101,base_minorista!$A3660,0)</f>
        <v>6.8581256596692199</v>
      </c>
      <c r="M3660">
        <f ca="1">+OFFSET(Capital_2!$D$2,base_minorista!A3660,0)</f>
        <v>3.5704065106105527</v>
      </c>
      <c r="N3660">
        <f>+HLOOKUP(VLOOKUP($B3660,$Q$2:$R$42,2,0),costo_laboral!$E$2:$AZ$99,base_minorista!$A3660,0)</f>
        <v>11.509077479429701</v>
      </c>
      <c r="O3660">
        <f>+HLOOKUP(VLOOKUP($B3660,$Q$2:$R$42,2,0),Participacion2!$D$2:$AO$99,base_minorista!$A3660,0)</f>
        <v>2.4660986015869102</v>
      </c>
    </row>
    <row r="3661" spans="1:15" ht="16.5" x14ac:dyDescent="0.3">
      <c r="A3661">
        <v>69</v>
      </c>
      <c r="B3661">
        <v>39</v>
      </c>
      <c r="C3661">
        <v>68</v>
      </c>
      <c r="D3661" s="3">
        <v>42947</v>
      </c>
      <c r="E3661" s="33">
        <v>17</v>
      </c>
      <c r="F3661">
        <v>2</v>
      </c>
      <c r="G3661">
        <f>+HLOOKUP(VLOOKUP($B3661,$Q$2:$R$42,2,0),costos_sf!$D$2:$AY$99,base_minorista!$A3661,0)</f>
        <v>225948748.13273102</v>
      </c>
      <c r="H3661">
        <f>+HLOOKUP(VLOOKUP($B3661,$Q$2:$R$42,2,0),creditos_sf!$D$2:$AY$99,base_minorista!$A3661,0)</f>
        <v>688254865.68097806</v>
      </c>
      <c r="I3661">
        <f>+HLOOKUP(VLOOKUP($B3661,$Q$2:$R$42,2,0),creditos_sf!$D$103:$AY$200,base_minorista!$A3661,0)</f>
        <v>499466431.49129498</v>
      </c>
      <c r="J3661">
        <f>+HLOOKUP(VLOOKUP($B3661,$Q$2:$R$42,2,0),Costo_fondeo!$D$3:$AY$100,base_minorista!$A3661,0)</f>
        <v>4.2359427555891553</v>
      </c>
      <c r="K3661">
        <f>+HLOOKUP(VLOOKUP($B3661,$Q$2:$R$42,2,0),Costo_provisiones!$D$3:$AY$100,base_minorista!$A3661,0)</f>
        <v>2.4636745874493684</v>
      </c>
      <c r="L3661">
        <f>+HLOOKUP(VLOOKUP($B3661,$Q$2:$R$42,2,0),Morosidad_control!$D$4:$AY$101,base_minorista!$A3661,0)</f>
        <v>6.7291390871177104</v>
      </c>
      <c r="M3661">
        <f ca="1">+OFFSET(Capital_2!$D$2,base_minorista!A3661,0)</f>
        <v>3.5864726654758914</v>
      </c>
      <c r="N3661">
        <f>+HLOOKUP(VLOOKUP($B3661,$Q$2:$R$42,2,0),costo_laboral!$E$2:$AZ$99,base_minorista!$A3661,0)</f>
        <v>11.404115392463</v>
      </c>
      <c r="O3661">
        <f>+HLOOKUP(VLOOKUP($B3661,$Q$2:$R$42,2,0),Participacion2!$D$2:$AO$99,base_minorista!$A3661,0)</f>
        <v>2.4488077309726801</v>
      </c>
    </row>
    <row r="3662" spans="1:15" ht="16.5" x14ac:dyDescent="0.3">
      <c r="A3662">
        <v>70</v>
      </c>
      <c r="B3662">
        <v>39</v>
      </c>
      <c r="C3662">
        <v>69</v>
      </c>
      <c r="D3662" s="3">
        <v>42978</v>
      </c>
      <c r="E3662" s="33">
        <v>17</v>
      </c>
      <c r="F3662">
        <v>2</v>
      </c>
      <c r="G3662">
        <f>+HLOOKUP(VLOOKUP($B3662,$Q$2:$R$42,2,0),costos_sf!$D$2:$AY$99,base_minorista!$A3662,0)</f>
        <v>223756101.18060499</v>
      </c>
      <c r="H3662">
        <f>+HLOOKUP(VLOOKUP($B3662,$Q$2:$R$42,2,0),creditos_sf!$D$2:$AY$99,base_minorista!$A3662,0)</f>
        <v>687306831.42628407</v>
      </c>
      <c r="I3662">
        <f>+HLOOKUP(VLOOKUP($B3662,$Q$2:$R$42,2,0),creditos_sf!$D$103:$AY$200,base_minorista!$A3662,0)</f>
        <v>507301641.35522598</v>
      </c>
      <c r="J3662">
        <f>+HLOOKUP(VLOOKUP($B3662,$Q$2:$R$42,2,0),Costo_fondeo!$D$3:$AY$100,base_minorista!$A3662,0)</f>
        <v>4.2428811889608129</v>
      </c>
      <c r="K3662">
        <f>+HLOOKUP(VLOOKUP($B3662,$Q$2:$R$42,2,0),Costo_provisiones!$D$3:$AY$100,base_minorista!$A3662,0)</f>
        <v>2.3862632373226438</v>
      </c>
      <c r="L3662">
        <f>+HLOOKUP(VLOOKUP($B3662,$Q$2:$R$42,2,0),Morosidad_control!$D$4:$AY$101,base_minorista!$A3662,0)</f>
        <v>6.7011513615543103</v>
      </c>
      <c r="M3662">
        <f ca="1">+OFFSET(Capital_2!$D$2,base_minorista!A3662,0)</f>
        <v>3.5952774480300995</v>
      </c>
      <c r="N3662">
        <f>+HLOOKUP(VLOOKUP($B3662,$Q$2:$R$42,2,0),costo_laboral!$E$2:$AZ$99,base_minorista!$A3662,0)</f>
        <v>11.267718221510099</v>
      </c>
      <c r="O3662">
        <f>+HLOOKUP(VLOOKUP($B3662,$Q$2:$R$42,2,0),Participacion2!$D$2:$AO$99,base_minorista!$A3662,0)</f>
        <v>2.4371247683649502</v>
      </c>
    </row>
    <row r="3663" spans="1:15" ht="16.5" x14ac:dyDescent="0.3">
      <c r="A3663">
        <v>71</v>
      </c>
      <c r="B3663">
        <v>39</v>
      </c>
      <c r="C3663">
        <v>70</v>
      </c>
      <c r="D3663" s="3">
        <v>43008</v>
      </c>
      <c r="E3663" s="33">
        <v>17</v>
      </c>
      <c r="F3663">
        <v>2</v>
      </c>
      <c r="G3663">
        <f>+HLOOKUP(VLOOKUP($B3663,$Q$2:$R$42,2,0),costos_sf!$D$2:$AY$99,base_minorista!$A3663,0)</f>
        <v>224095366.77804402</v>
      </c>
      <c r="H3663">
        <f>+HLOOKUP(VLOOKUP($B3663,$Q$2:$R$42,2,0),creditos_sf!$D$2:$AY$99,base_minorista!$A3663,0)</f>
        <v>686858451.54893899</v>
      </c>
      <c r="I3663">
        <f>+HLOOKUP(VLOOKUP($B3663,$Q$2:$R$42,2,0),creditos_sf!$D$103:$AY$200,base_minorista!$A3663,0)</f>
        <v>512445488.28390998</v>
      </c>
      <c r="J3663">
        <f>+HLOOKUP(VLOOKUP($B3663,$Q$2:$R$42,2,0),Costo_fondeo!$D$3:$AY$100,base_minorista!$A3663,0)</f>
        <v>4.2506427666157522</v>
      </c>
      <c r="K3663">
        <f>+HLOOKUP(VLOOKUP($B3663,$Q$2:$R$42,2,0),Costo_provisiones!$D$3:$AY$100,base_minorista!$A3663,0)</f>
        <v>2.4749268447572361</v>
      </c>
      <c r="L3663">
        <f>+HLOOKUP(VLOOKUP($B3663,$Q$2:$R$42,2,0),Morosidad_control!$D$4:$AY$101,base_minorista!$A3663,0)</f>
        <v>6.3108983080171601</v>
      </c>
      <c r="M3663">
        <f ca="1">+OFFSET(Capital_2!$D$2,base_minorista!A3663,0)</f>
        <v>3.5939139218894542</v>
      </c>
      <c r="N3663">
        <f>+HLOOKUP(VLOOKUP($B3663,$Q$2:$R$42,2,0),costo_laboral!$E$2:$AZ$99,base_minorista!$A3663,0)</f>
        <v>11.068117942501299</v>
      </c>
      <c r="O3663">
        <f>+HLOOKUP(VLOOKUP($B3663,$Q$2:$R$42,2,0),Participacion2!$D$2:$AO$99,base_minorista!$A3663,0)</f>
        <v>2.4147526714021499</v>
      </c>
    </row>
    <row r="3664" spans="1:15" ht="16.5" x14ac:dyDescent="0.3">
      <c r="A3664">
        <v>72</v>
      </c>
      <c r="B3664">
        <v>39</v>
      </c>
      <c r="C3664">
        <v>71</v>
      </c>
      <c r="D3664" s="3">
        <v>43039</v>
      </c>
      <c r="E3664" s="33">
        <v>17</v>
      </c>
      <c r="F3664">
        <v>2</v>
      </c>
      <c r="G3664">
        <f>+HLOOKUP(VLOOKUP($B3664,$Q$2:$R$42,2,0),costos_sf!$D$2:$AY$99,base_minorista!$A3664,0)</f>
        <v>226277537.98032498</v>
      </c>
      <c r="H3664">
        <f>+HLOOKUP(VLOOKUP($B3664,$Q$2:$R$42,2,0),creditos_sf!$D$2:$AY$99,base_minorista!$A3664,0)</f>
        <v>688320182.35536301</v>
      </c>
      <c r="I3664">
        <f>+HLOOKUP(VLOOKUP($B3664,$Q$2:$R$42,2,0),creditos_sf!$D$103:$AY$200,base_minorista!$A3664,0)</f>
        <v>517717201.845707</v>
      </c>
      <c r="J3664">
        <f>+HLOOKUP(VLOOKUP($B3664,$Q$2:$R$42,2,0),Costo_fondeo!$D$3:$AY$100,base_minorista!$A3664,0)</f>
        <v>4.2562225699162974</v>
      </c>
      <c r="K3664">
        <f>+HLOOKUP(VLOOKUP($B3664,$Q$2:$R$42,2,0),Costo_provisiones!$D$3:$AY$100,base_minorista!$A3664,0)</f>
        <v>2.4926150499166457</v>
      </c>
      <c r="L3664">
        <f>+HLOOKUP(VLOOKUP($B3664,$Q$2:$R$42,2,0),Morosidad_control!$D$4:$AY$101,base_minorista!$A3664,0)</f>
        <v>6.40584196082595</v>
      </c>
      <c r="M3664">
        <f ca="1">+OFFSET(Capital_2!$D$2,base_minorista!A3664,0)</f>
        <v>3.6057998149039663</v>
      </c>
      <c r="N3664">
        <f>+HLOOKUP(VLOOKUP($B3664,$Q$2:$R$42,2,0),costo_laboral!$E$2:$AZ$99,base_minorista!$A3664,0)</f>
        <v>11.120361207082</v>
      </c>
      <c r="O3664">
        <f>+HLOOKUP(VLOOKUP($B3664,$Q$2:$R$42,2,0),Participacion2!$D$2:$AO$99,base_minorista!$A3664,0)</f>
        <v>2.4060422724721402</v>
      </c>
    </row>
    <row r="3665" spans="1:15" ht="16.5" x14ac:dyDescent="0.3">
      <c r="A3665">
        <v>73</v>
      </c>
      <c r="B3665">
        <v>39</v>
      </c>
      <c r="C3665">
        <v>72</v>
      </c>
      <c r="D3665" s="3">
        <v>43069</v>
      </c>
      <c r="E3665" s="33">
        <v>17</v>
      </c>
      <c r="F3665">
        <v>2</v>
      </c>
      <c r="G3665">
        <f>+HLOOKUP(VLOOKUP($B3665,$Q$2:$R$42,2,0),costos_sf!$D$2:$AY$99,base_minorista!$A3665,0)</f>
        <v>227993236.98407498</v>
      </c>
      <c r="H3665">
        <f>+HLOOKUP(VLOOKUP($B3665,$Q$2:$R$42,2,0),creditos_sf!$D$2:$AY$99,base_minorista!$A3665,0)</f>
        <v>686838982.16005707</v>
      </c>
      <c r="I3665">
        <f>+HLOOKUP(VLOOKUP($B3665,$Q$2:$R$42,2,0),creditos_sf!$D$103:$AY$200,base_minorista!$A3665,0)</f>
        <v>526158912.62177795</v>
      </c>
      <c r="J3665">
        <f>+HLOOKUP(VLOOKUP($B3665,$Q$2:$R$42,2,0),Costo_fondeo!$D$3:$AY$100,base_minorista!$A3665,0)</f>
        <v>4.2401049575296614</v>
      </c>
      <c r="K3665">
        <f>+HLOOKUP(VLOOKUP($B3665,$Q$2:$R$42,2,0),Costo_provisiones!$D$3:$AY$100,base_minorista!$A3665,0)</f>
        <v>2.4855575742511884</v>
      </c>
      <c r="L3665">
        <f>+HLOOKUP(VLOOKUP($B3665,$Q$2:$R$42,2,0),Morosidad_control!$D$4:$AY$101,base_minorista!$A3665,0)</f>
        <v>6.3707790108892697</v>
      </c>
      <c r="M3665">
        <f ca="1">+OFFSET(Capital_2!$D$2,base_minorista!A3665,0)</f>
        <v>3.6120620419568428</v>
      </c>
      <c r="N3665">
        <f>+HLOOKUP(VLOOKUP($B3665,$Q$2:$R$42,2,0),costo_laboral!$E$2:$AZ$99,base_minorista!$A3665,0)</f>
        <v>11.141777168931601</v>
      </c>
      <c r="O3665">
        <f>+HLOOKUP(VLOOKUP($B3665,$Q$2:$R$42,2,0),Participacion2!$D$2:$AO$99,base_minorista!$A3665,0)</f>
        <v>2.3837122951483098</v>
      </c>
    </row>
    <row r="3666" spans="1:15" ht="16.5" x14ac:dyDescent="0.3">
      <c r="A3666">
        <v>74</v>
      </c>
      <c r="B3666">
        <v>39</v>
      </c>
      <c r="C3666">
        <v>73</v>
      </c>
      <c r="D3666" s="3">
        <v>43100</v>
      </c>
      <c r="E3666" s="33">
        <v>17</v>
      </c>
      <c r="F3666">
        <v>2</v>
      </c>
      <c r="G3666">
        <f>+HLOOKUP(VLOOKUP($B3666,$Q$2:$R$42,2,0),costos_sf!$D$2:$AY$99,base_minorista!$A3666,0)</f>
        <v>228888696.61856398</v>
      </c>
      <c r="H3666">
        <f>+HLOOKUP(VLOOKUP($B3666,$Q$2:$R$42,2,0),creditos_sf!$D$2:$AY$99,base_minorista!$A3666,0)</f>
        <v>685321086.14200401</v>
      </c>
      <c r="I3666">
        <f>+HLOOKUP(VLOOKUP($B3666,$Q$2:$R$42,2,0),creditos_sf!$D$103:$AY$200,base_minorista!$A3666,0)</f>
        <v>526210132.24386007</v>
      </c>
      <c r="J3666">
        <f>+HLOOKUP(VLOOKUP($B3666,$Q$2:$R$42,2,0),Costo_fondeo!$D$3:$AY$100,base_minorista!$A3666,0)</f>
        <v>4.2514311954554334</v>
      </c>
      <c r="K3666">
        <f>+HLOOKUP(VLOOKUP($B3666,$Q$2:$R$42,2,0),Costo_provisiones!$D$3:$AY$100,base_minorista!$A3666,0)</f>
        <v>2.6382762174734831</v>
      </c>
      <c r="L3666">
        <f>+HLOOKUP(VLOOKUP($B3666,$Q$2:$R$42,2,0),Morosidad_control!$D$4:$AY$101,base_minorista!$A3666,0)</f>
        <v>6.2508821066032301</v>
      </c>
      <c r="M3666">
        <f ca="1">+OFFSET(Capital_2!$D$2,base_minorista!A3666,0)</f>
        <v>3.5930762546706192</v>
      </c>
      <c r="N3666">
        <f>+HLOOKUP(VLOOKUP($B3666,$Q$2:$R$42,2,0),costo_laboral!$E$2:$AZ$99,base_minorista!$A3666,0)</f>
        <v>11.165099815875999</v>
      </c>
      <c r="O3666">
        <f>+HLOOKUP(VLOOKUP($B3666,$Q$2:$R$42,2,0),Participacion2!$D$2:$AO$99,base_minorista!$A3666,0)</f>
        <v>2.3607112888163102</v>
      </c>
    </row>
    <row r="3667" spans="1:15" ht="16.5" x14ac:dyDescent="0.3">
      <c r="A3667">
        <v>75</v>
      </c>
      <c r="B3667">
        <v>39</v>
      </c>
      <c r="C3667">
        <v>74</v>
      </c>
      <c r="D3667" s="3">
        <v>43131</v>
      </c>
      <c r="E3667" s="33">
        <v>18</v>
      </c>
      <c r="F3667">
        <v>2</v>
      </c>
      <c r="G3667">
        <f>+HLOOKUP(VLOOKUP($B3667,$Q$2:$R$42,2,0),costos_sf!$D$2:$AY$99,base_minorista!$A3667,0)</f>
        <v>229568970.487508</v>
      </c>
      <c r="H3667">
        <f>+HLOOKUP(VLOOKUP($B3667,$Q$2:$R$42,2,0),creditos_sf!$D$2:$AY$99,base_minorista!$A3667,0)</f>
        <v>683780833.32186294</v>
      </c>
      <c r="I3667">
        <f>+HLOOKUP(VLOOKUP($B3667,$Q$2:$R$42,2,0),creditos_sf!$D$103:$AY$200,base_minorista!$A3667,0)</f>
        <v>530000984.75661302</v>
      </c>
      <c r="J3667">
        <f>+HLOOKUP(VLOOKUP($B3667,$Q$2:$R$42,2,0),Costo_fondeo!$D$3:$AY$100,base_minorista!$A3667,0)</f>
        <v>4.2422367612696448</v>
      </c>
      <c r="K3667">
        <f>+HLOOKUP(VLOOKUP($B3667,$Q$2:$R$42,2,0),Costo_provisiones!$D$3:$AY$100,base_minorista!$A3667,0)</f>
        <v>2.6864970954884817</v>
      </c>
      <c r="L3667">
        <f>+HLOOKUP(VLOOKUP($B3667,$Q$2:$R$42,2,0),Morosidad_control!$D$4:$AY$101,base_minorista!$A3667,0)</f>
        <v>6.2841327936072204</v>
      </c>
      <c r="M3667">
        <f ca="1">+OFFSET(Capital_2!$D$2,base_minorista!A3667,0)</f>
        <v>3.5815867697690567</v>
      </c>
      <c r="N3667">
        <f>+HLOOKUP(VLOOKUP($B3667,$Q$2:$R$42,2,0),costo_laboral!$E$2:$AZ$99,base_minorista!$A3667,0)</f>
        <v>11.157151438006601</v>
      </c>
      <c r="O3667">
        <f>+HLOOKUP(VLOOKUP($B3667,$Q$2:$R$42,2,0),Participacion2!$D$2:$AO$99,base_minorista!$A3667,0)</f>
        <v>2.3452089146380901</v>
      </c>
    </row>
    <row r="3668" spans="1:15" ht="16.5" x14ac:dyDescent="0.3">
      <c r="A3668">
        <v>76</v>
      </c>
      <c r="B3668">
        <v>39</v>
      </c>
      <c r="C3668">
        <v>75</v>
      </c>
      <c r="D3668" s="3">
        <v>43159</v>
      </c>
      <c r="E3668" s="33">
        <v>18</v>
      </c>
      <c r="F3668">
        <v>2</v>
      </c>
      <c r="G3668">
        <f>+HLOOKUP(VLOOKUP($B3668,$Q$2:$R$42,2,0),costos_sf!$D$2:$AY$99,base_minorista!$A3668,0)</f>
        <v>230573088.632238</v>
      </c>
      <c r="H3668">
        <f>+HLOOKUP(VLOOKUP($B3668,$Q$2:$R$42,2,0),creditos_sf!$D$2:$AY$99,base_minorista!$A3668,0)</f>
        <v>681444826.57201099</v>
      </c>
      <c r="I3668">
        <f>+HLOOKUP(VLOOKUP($B3668,$Q$2:$R$42,2,0),creditos_sf!$D$103:$AY$200,base_minorista!$A3668,0)</f>
        <v>530983813.49143094</v>
      </c>
      <c r="J3668">
        <f>+HLOOKUP(VLOOKUP($B3668,$Q$2:$R$42,2,0),Costo_fondeo!$D$3:$AY$100,base_minorista!$A3668,0)</f>
        <v>4.2291706820103157</v>
      </c>
      <c r="K3668">
        <f>+HLOOKUP(VLOOKUP($B3668,$Q$2:$R$42,2,0),Costo_provisiones!$D$3:$AY$100,base_minorista!$A3668,0)</f>
        <v>2.7102688687918377</v>
      </c>
      <c r="L3668">
        <f>+HLOOKUP(VLOOKUP($B3668,$Q$2:$R$42,2,0),Morosidad_control!$D$4:$AY$101,base_minorista!$A3668,0)</f>
        <v>6.24864884852472</v>
      </c>
      <c r="M3668">
        <f ca="1">+OFFSET(Capital_2!$D$2,base_minorista!A3668,0)</f>
        <v>3.5677590569055382</v>
      </c>
      <c r="N3668">
        <f>+HLOOKUP(VLOOKUP($B3668,$Q$2:$R$42,2,0),costo_laboral!$E$2:$AZ$99,base_minorista!$A3668,0)</f>
        <v>11.1963627815707</v>
      </c>
      <c r="O3668">
        <f>+HLOOKUP(VLOOKUP($B3668,$Q$2:$R$42,2,0),Participacion2!$D$2:$AO$99,base_minorista!$A3668,0)</f>
        <v>2.3407744093500198</v>
      </c>
    </row>
    <row r="3669" spans="1:15" ht="16.5" x14ac:dyDescent="0.3">
      <c r="A3669">
        <v>77</v>
      </c>
      <c r="B3669">
        <v>39</v>
      </c>
      <c r="C3669">
        <v>76</v>
      </c>
      <c r="D3669" s="3">
        <v>43190</v>
      </c>
      <c r="E3669" s="33">
        <v>18</v>
      </c>
      <c r="F3669">
        <v>2</v>
      </c>
      <c r="G3669">
        <f>+HLOOKUP(VLOOKUP($B3669,$Q$2:$R$42,2,0),costos_sf!$D$2:$AY$99,base_minorista!$A3669,0)</f>
        <v>231468849.507943</v>
      </c>
      <c r="H3669">
        <f>+HLOOKUP(VLOOKUP($B3669,$Q$2:$R$42,2,0),creditos_sf!$D$2:$AY$99,base_minorista!$A3669,0)</f>
        <v>684063197.21033704</v>
      </c>
      <c r="I3669">
        <f>+HLOOKUP(VLOOKUP($B3669,$Q$2:$R$42,2,0),creditos_sf!$D$103:$AY$200,base_minorista!$A3669,0)</f>
        <v>530212166.48292601</v>
      </c>
      <c r="J3669">
        <f>+HLOOKUP(VLOOKUP($B3669,$Q$2:$R$42,2,0),Costo_fondeo!$D$3:$AY$100,base_minorista!$A3669,0)</f>
        <v>4.2245991354122134</v>
      </c>
      <c r="K3669">
        <f>+HLOOKUP(VLOOKUP($B3669,$Q$2:$R$42,2,0),Costo_provisiones!$D$3:$AY$100,base_minorista!$A3669,0)</f>
        <v>2.7055206413579098</v>
      </c>
      <c r="L3669">
        <f>+HLOOKUP(VLOOKUP($B3669,$Q$2:$R$42,2,0),Morosidad_control!$D$4:$AY$101,base_minorista!$A3669,0)</f>
        <v>6.3797696936688704</v>
      </c>
      <c r="M3669">
        <f ca="1">+OFFSET(Capital_2!$D$2,base_minorista!A3669,0)</f>
        <v>3.5535594036254383</v>
      </c>
      <c r="N3669">
        <f>+HLOOKUP(VLOOKUP($B3669,$Q$2:$R$42,2,0),costo_laboral!$E$2:$AZ$99,base_minorista!$A3669,0)</f>
        <v>11.164721551570301</v>
      </c>
      <c r="O3669">
        <f>+HLOOKUP(VLOOKUP($B3669,$Q$2:$R$42,2,0),Participacion2!$D$2:$AO$99,base_minorista!$A3669,0)</f>
        <v>2.3378725403999199</v>
      </c>
    </row>
    <row r="3670" spans="1:15" ht="16.5" x14ac:dyDescent="0.3">
      <c r="A3670">
        <v>78</v>
      </c>
      <c r="B3670">
        <v>39</v>
      </c>
      <c r="C3670">
        <v>77</v>
      </c>
      <c r="D3670" s="3">
        <v>43220</v>
      </c>
      <c r="E3670" s="33">
        <v>18</v>
      </c>
      <c r="F3670">
        <v>2</v>
      </c>
      <c r="G3670">
        <f>+HLOOKUP(VLOOKUP($B3670,$Q$2:$R$42,2,0),costos_sf!$D$2:$AY$99,base_minorista!$A3670,0)</f>
        <v>232196439.27293098</v>
      </c>
      <c r="H3670">
        <f>+HLOOKUP(VLOOKUP($B3670,$Q$2:$R$42,2,0),creditos_sf!$D$2:$AY$99,base_minorista!$A3670,0)</f>
        <v>678330660.22667098</v>
      </c>
      <c r="I3670">
        <f>+HLOOKUP(VLOOKUP($B3670,$Q$2:$R$42,2,0),creditos_sf!$D$103:$AY$200,base_minorista!$A3670,0)</f>
        <v>531552635.54995203</v>
      </c>
      <c r="J3670">
        <f>+HLOOKUP(VLOOKUP($B3670,$Q$2:$R$42,2,0),Costo_fondeo!$D$3:$AY$100,base_minorista!$A3670,0)</f>
        <v>4.2082862251820812</v>
      </c>
      <c r="K3670">
        <f>+HLOOKUP(VLOOKUP($B3670,$Q$2:$R$42,2,0),Costo_provisiones!$D$3:$AY$100,base_minorista!$A3670,0)</f>
        <v>2.6886987128571094</v>
      </c>
      <c r="L3670">
        <f>+HLOOKUP(VLOOKUP($B3670,$Q$2:$R$42,2,0),Morosidad_control!$D$4:$AY$101,base_minorista!$A3670,0)</f>
        <v>6.3024398746964199</v>
      </c>
      <c r="M3670">
        <f ca="1">+OFFSET(Capital_2!$D$2,base_minorista!A3670,0)</f>
        <v>3.5277001527594574</v>
      </c>
      <c r="N3670">
        <f>+HLOOKUP(VLOOKUP($B3670,$Q$2:$R$42,2,0),costo_laboral!$E$2:$AZ$99,base_minorista!$A3670,0)</f>
        <v>11.2563020620613</v>
      </c>
      <c r="O3670">
        <f>+HLOOKUP(VLOOKUP($B3670,$Q$2:$R$42,2,0),Participacion2!$D$2:$AO$99,base_minorista!$A3670,0)</f>
        <v>2.3049781971056902</v>
      </c>
    </row>
    <row r="3671" spans="1:15" ht="16.5" x14ac:dyDescent="0.3">
      <c r="A3671">
        <v>79</v>
      </c>
      <c r="B3671">
        <v>39</v>
      </c>
      <c r="C3671">
        <v>78</v>
      </c>
      <c r="D3671" s="3">
        <v>43251</v>
      </c>
      <c r="E3671" s="33">
        <v>18</v>
      </c>
      <c r="F3671">
        <v>2</v>
      </c>
      <c r="G3671">
        <f>+HLOOKUP(VLOOKUP($B3671,$Q$2:$R$42,2,0),costos_sf!$D$2:$AY$99,base_minorista!$A3671,0)</f>
        <v>235267387.01883399</v>
      </c>
      <c r="H3671">
        <f>+HLOOKUP(VLOOKUP($B3671,$Q$2:$R$42,2,0),creditos_sf!$D$2:$AY$99,base_minorista!$A3671,0)</f>
        <v>686964883.23467004</v>
      </c>
      <c r="I3671">
        <f>+HLOOKUP(VLOOKUP($B3671,$Q$2:$R$42,2,0),creditos_sf!$D$103:$AY$200,base_minorista!$A3671,0)</f>
        <v>524443233.99017495</v>
      </c>
      <c r="J3671">
        <f>+HLOOKUP(VLOOKUP($B3671,$Q$2:$R$42,2,0),Costo_fondeo!$D$3:$AY$100,base_minorista!$A3671,0)</f>
        <v>4.2031283297203927</v>
      </c>
      <c r="K3671">
        <f>+HLOOKUP(VLOOKUP($B3671,$Q$2:$R$42,2,0),Costo_provisiones!$D$3:$AY$100,base_minorista!$A3671,0)</f>
        <v>2.7990655592159928</v>
      </c>
      <c r="L3671">
        <f>+HLOOKUP(VLOOKUP($B3671,$Q$2:$R$42,2,0),Morosidad_control!$D$4:$AY$101,base_minorista!$A3671,0)</f>
        <v>6.2520753452922397</v>
      </c>
      <c r="M3671">
        <f ca="1">+OFFSET(Capital_2!$D$2,base_minorista!A3671,0)</f>
        <v>3.5069368282381337</v>
      </c>
      <c r="N3671">
        <f>+HLOOKUP(VLOOKUP($B3671,$Q$2:$R$42,2,0),costo_laboral!$E$2:$AZ$99,base_minorista!$A3671,0)</f>
        <v>11.2601912932169</v>
      </c>
      <c r="O3671">
        <f>+HLOOKUP(VLOOKUP($B3671,$Q$2:$R$42,2,0),Participacion2!$D$2:$AO$99,base_minorista!$A3671,0)</f>
        <v>2.33536760936577</v>
      </c>
    </row>
    <row r="3672" spans="1:15" ht="16.5" x14ac:dyDescent="0.3">
      <c r="A3672">
        <v>80</v>
      </c>
      <c r="B3672">
        <v>39</v>
      </c>
      <c r="C3672">
        <v>79</v>
      </c>
      <c r="D3672" s="3">
        <v>43281</v>
      </c>
      <c r="E3672" s="33">
        <v>18</v>
      </c>
      <c r="F3672">
        <v>2</v>
      </c>
      <c r="G3672">
        <f>+HLOOKUP(VLOOKUP($B3672,$Q$2:$R$42,2,0),costos_sf!$D$2:$AY$99,base_minorista!$A3672,0)</f>
        <v>235901752.085278</v>
      </c>
      <c r="H3672">
        <f>+HLOOKUP(VLOOKUP($B3672,$Q$2:$R$42,2,0),creditos_sf!$D$2:$AY$99,base_minorista!$A3672,0)</f>
        <v>694121835.40118098</v>
      </c>
      <c r="I3672">
        <f>+HLOOKUP(VLOOKUP($B3672,$Q$2:$R$42,2,0),creditos_sf!$D$103:$AY$200,base_minorista!$A3672,0)</f>
        <v>518212193.202281</v>
      </c>
      <c r="J3672">
        <f>+HLOOKUP(VLOOKUP($B3672,$Q$2:$R$42,2,0),Costo_fondeo!$D$3:$AY$100,base_minorista!$A3672,0)</f>
        <v>4.197732914000488</v>
      </c>
      <c r="K3672">
        <f>+HLOOKUP(VLOOKUP($B3672,$Q$2:$R$42,2,0),Costo_provisiones!$D$3:$AY$100,base_minorista!$A3672,0)</f>
        <v>2.8771548676985388</v>
      </c>
      <c r="L3672">
        <f>+HLOOKUP(VLOOKUP($B3672,$Q$2:$R$42,2,0),Morosidad_control!$D$4:$AY$101,base_minorista!$A3672,0)</f>
        <v>6.9558862714719396</v>
      </c>
      <c r="M3672">
        <f ca="1">+OFFSET(Capital_2!$D$2,base_minorista!A3672,0)</f>
        <v>3.4861804073665166</v>
      </c>
      <c r="N3672">
        <f>+HLOOKUP(VLOOKUP($B3672,$Q$2:$R$42,2,0),costo_laboral!$E$2:$AZ$99,base_minorista!$A3672,0)</f>
        <v>11.231949909130901</v>
      </c>
      <c r="O3672">
        <f>+HLOOKUP(VLOOKUP($B3672,$Q$2:$R$42,2,0),Participacion2!$D$2:$AO$99,base_minorista!$A3672,0)</f>
        <v>2.3521207521894198</v>
      </c>
    </row>
    <row r="3673" spans="1:15" ht="16.5" x14ac:dyDescent="0.3">
      <c r="A3673">
        <v>81</v>
      </c>
      <c r="B3673">
        <v>39</v>
      </c>
      <c r="C3673">
        <v>80</v>
      </c>
      <c r="D3673" s="3">
        <v>43312</v>
      </c>
      <c r="E3673" s="33">
        <v>18</v>
      </c>
      <c r="F3673">
        <v>2</v>
      </c>
      <c r="G3673">
        <f>+HLOOKUP(VLOOKUP($B3673,$Q$2:$R$42,2,0),costos_sf!$D$2:$AY$99,base_minorista!$A3673,0)</f>
        <v>235947413.59879601</v>
      </c>
      <c r="H3673">
        <f>+HLOOKUP(VLOOKUP($B3673,$Q$2:$R$42,2,0),creditos_sf!$D$2:$AY$99,base_minorista!$A3673,0)</f>
        <v>696025115.111215</v>
      </c>
      <c r="I3673">
        <f>+HLOOKUP(VLOOKUP($B3673,$Q$2:$R$42,2,0),creditos_sf!$D$103:$AY$200,base_minorista!$A3673,0)</f>
        <v>508428091.16784698</v>
      </c>
      <c r="J3673">
        <f>+HLOOKUP(VLOOKUP($B3673,$Q$2:$R$42,2,0),Costo_fondeo!$D$3:$AY$100,base_minorista!$A3673,0)</f>
        <v>4.1964462462928109</v>
      </c>
      <c r="K3673">
        <f>+HLOOKUP(VLOOKUP($B3673,$Q$2:$R$42,2,0),Costo_provisiones!$D$3:$AY$100,base_minorista!$A3673,0)</f>
        <v>2.7880154588878319</v>
      </c>
      <c r="L3673">
        <f>+HLOOKUP(VLOOKUP($B3673,$Q$2:$R$42,2,0),Morosidad_control!$D$4:$AY$101,base_minorista!$A3673,0)</f>
        <v>6.6196813668788899</v>
      </c>
      <c r="M3673">
        <f ca="1">+OFFSET(Capital_2!$D$2,base_minorista!A3673,0)</f>
        <v>3.4635993253239059</v>
      </c>
      <c r="N3673">
        <f>+HLOOKUP(VLOOKUP($B3673,$Q$2:$R$42,2,0),costo_laboral!$E$2:$AZ$99,base_minorista!$A3673,0)</f>
        <v>11.2489954522723</v>
      </c>
      <c r="O3673">
        <f>+HLOOKUP(VLOOKUP($B3673,$Q$2:$R$42,2,0),Participacion2!$D$2:$AO$99,base_minorista!$A3673,0)</f>
        <v>2.3567345171718199</v>
      </c>
    </row>
    <row r="3674" spans="1:15" ht="16.5" x14ac:dyDescent="0.3">
      <c r="A3674">
        <v>82</v>
      </c>
      <c r="B3674">
        <v>39</v>
      </c>
      <c r="C3674">
        <v>81</v>
      </c>
      <c r="D3674" s="3">
        <v>43343</v>
      </c>
      <c r="E3674" s="33">
        <v>18</v>
      </c>
      <c r="F3674">
        <v>2</v>
      </c>
      <c r="G3674">
        <f>+HLOOKUP(VLOOKUP($B3674,$Q$2:$R$42,2,0),costos_sf!$D$2:$AY$99,base_minorista!$A3674,0)</f>
        <v>237672416.55456498</v>
      </c>
      <c r="H3674">
        <f>+HLOOKUP(VLOOKUP($B3674,$Q$2:$R$42,2,0),creditos_sf!$D$2:$AY$99,base_minorista!$A3674,0)</f>
        <v>702061847.54812706</v>
      </c>
      <c r="I3674">
        <f>+HLOOKUP(VLOOKUP($B3674,$Q$2:$R$42,2,0),creditos_sf!$D$103:$AY$200,base_minorista!$A3674,0)</f>
        <v>503971595.95483798</v>
      </c>
      <c r="J3674">
        <f>+HLOOKUP(VLOOKUP($B3674,$Q$2:$R$42,2,0),Costo_fondeo!$D$3:$AY$100,base_minorista!$A3674,0)</f>
        <v>4.1978586633366</v>
      </c>
      <c r="K3674">
        <f>+HLOOKUP(VLOOKUP($B3674,$Q$2:$R$42,2,0),Costo_provisiones!$D$3:$AY$100,base_minorista!$A3674,0)</f>
        <v>2.8493491597848952</v>
      </c>
      <c r="L3674">
        <f>+HLOOKUP(VLOOKUP($B3674,$Q$2:$R$42,2,0),Morosidad_control!$D$4:$AY$101,base_minorista!$A3674,0)</f>
        <v>6.5110915128172504</v>
      </c>
      <c r="M3674">
        <f ca="1">+OFFSET(Capital_2!$D$2,base_minorista!A3674,0)</f>
        <v>3.442349118867654</v>
      </c>
      <c r="N3674">
        <f>+HLOOKUP(VLOOKUP($B3674,$Q$2:$R$42,2,0),costo_laboral!$E$2:$AZ$99,base_minorista!$A3674,0)</f>
        <v>11.294471224692799</v>
      </c>
      <c r="O3674">
        <f>+HLOOKUP(VLOOKUP($B3674,$Q$2:$R$42,2,0),Participacion2!$D$2:$AO$99,base_minorista!$A3674,0)</f>
        <v>2.36572371577362</v>
      </c>
    </row>
    <row r="3675" spans="1:15" ht="16.5" x14ac:dyDescent="0.3">
      <c r="A3675">
        <v>83</v>
      </c>
      <c r="B3675">
        <v>39</v>
      </c>
      <c r="C3675">
        <v>82</v>
      </c>
      <c r="D3675" s="3">
        <v>43373</v>
      </c>
      <c r="E3675" s="33">
        <v>18</v>
      </c>
      <c r="F3675">
        <v>2</v>
      </c>
      <c r="G3675">
        <f>+HLOOKUP(VLOOKUP($B3675,$Q$2:$R$42,2,0),costos_sf!$D$2:$AY$99,base_minorista!$A3675,0)</f>
        <v>239693824.247805</v>
      </c>
      <c r="H3675">
        <f>+HLOOKUP(VLOOKUP($B3675,$Q$2:$R$42,2,0),creditos_sf!$D$2:$AY$99,base_minorista!$A3675,0)</f>
        <v>698919381.00204802</v>
      </c>
      <c r="I3675">
        <f>+HLOOKUP(VLOOKUP($B3675,$Q$2:$R$42,2,0),creditos_sf!$D$103:$AY$200,base_minorista!$A3675,0)</f>
        <v>506833464.73834199</v>
      </c>
      <c r="J3675">
        <f>+HLOOKUP(VLOOKUP($B3675,$Q$2:$R$42,2,0),Costo_fondeo!$D$3:$AY$100,base_minorista!$A3675,0)</f>
        <v>4.2040501425249479</v>
      </c>
      <c r="K3675">
        <f>+HLOOKUP(VLOOKUP($B3675,$Q$2:$R$42,2,0),Costo_provisiones!$D$3:$AY$100,base_minorista!$A3675,0)</f>
        <v>2.8486227065902878</v>
      </c>
      <c r="L3675">
        <f>+HLOOKUP(VLOOKUP($B3675,$Q$2:$R$42,2,0),Morosidad_control!$D$4:$AY$101,base_minorista!$A3675,0)</f>
        <v>6.6371390491280504</v>
      </c>
      <c r="M3675">
        <f ca="1">+OFFSET(Capital_2!$D$2,base_minorista!A3675,0)</f>
        <v>3.430093895939399</v>
      </c>
      <c r="N3675">
        <f>+HLOOKUP(VLOOKUP($B3675,$Q$2:$R$42,2,0),costo_laboral!$E$2:$AZ$99,base_minorista!$A3675,0)</f>
        <v>11.370995695343</v>
      </c>
      <c r="O3675">
        <f>+HLOOKUP(VLOOKUP($B3675,$Q$2:$R$42,2,0),Participacion2!$D$2:$AO$99,base_minorista!$A3675,0)</f>
        <v>2.3638528153020699</v>
      </c>
    </row>
    <row r="3676" spans="1:15" ht="16.5" x14ac:dyDescent="0.3">
      <c r="A3676">
        <v>84</v>
      </c>
      <c r="B3676">
        <v>39</v>
      </c>
      <c r="C3676">
        <v>83</v>
      </c>
      <c r="D3676" s="3">
        <v>43404</v>
      </c>
      <c r="E3676" s="33">
        <v>18</v>
      </c>
      <c r="F3676">
        <v>2</v>
      </c>
      <c r="G3676">
        <f>+HLOOKUP(VLOOKUP($B3676,$Q$2:$R$42,2,0),costos_sf!$D$2:$AY$99,base_minorista!$A3676,0)</f>
        <v>239860261.59023699</v>
      </c>
      <c r="H3676">
        <f>+HLOOKUP(VLOOKUP($B3676,$Q$2:$R$42,2,0),creditos_sf!$D$2:$AY$99,base_minorista!$A3676,0)</f>
        <v>697273143.21338093</v>
      </c>
      <c r="I3676">
        <f>+HLOOKUP(VLOOKUP($B3676,$Q$2:$R$42,2,0),creditos_sf!$D$103:$AY$200,base_minorista!$A3676,0)</f>
        <v>506639098.39606303</v>
      </c>
      <c r="J3676">
        <f>+HLOOKUP(VLOOKUP($B3676,$Q$2:$R$42,2,0),Costo_fondeo!$D$3:$AY$100,base_minorista!$A3676,0)</f>
        <v>4.2153612339125441</v>
      </c>
      <c r="K3676">
        <f>+HLOOKUP(VLOOKUP($B3676,$Q$2:$R$42,2,0),Costo_provisiones!$D$3:$AY$100,base_minorista!$A3676,0)</f>
        <v>2.8103501688065933</v>
      </c>
      <c r="L3676">
        <f>+HLOOKUP(VLOOKUP($B3676,$Q$2:$R$42,2,0),Morosidad_control!$D$4:$AY$101,base_minorista!$A3676,0)</f>
        <v>6.6970256188344699</v>
      </c>
      <c r="M3676">
        <f ca="1">+OFFSET(Capital_2!$D$2,base_minorista!A3676,0)</f>
        <v>3.4233579602032216</v>
      </c>
      <c r="N3676">
        <f>+HLOOKUP(VLOOKUP($B3676,$Q$2:$R$42,2,0),costo_laboral!$E$2:$AZ$99,base_minorista!$A3676,0)</f>
        <v>11.381347355388</v>
      </c>
      <c r="O3676">
        <f>+HLOOKUP(VLOOKUP($B3676,$Q$2:$R$42,2,0),Participacion2!$D$2:$AO$99,base_minorista!$A3676,0)</f>
        <v>2.35595005303822</v>
      </c>
    </row>
    <row r="3677" spans="1:15" ht="16.5" x14ac:dyDescent="0.3">
      <c r="A3677">
        <v>85</v>
      </c>
      <c r="B3677">
        <v>39</v>
      </c>
      <c r="C3677">
        <v>84</v>
      </c>
      <c r="D3677" s="3">
        <v>43434</v>
      </c>
      <c r="E3677" s="33">
        <v>18</v>
      </c>
      <c r="F3677">
        <v>2</v>
      </c>
      <c r="G3677">
        <f>+HLOOKUP(VLOOKUP($B3677,$Q$2:$R$42,2,0),costos_sf!$D$2:$AY$99,base_minorista!$A3677,0)</f>
        <v>240017514.49341398</v>
      </c>
      <c r="H3677">
        <f>+HLOOKUP(VLOOKUP($B3677,$Q$2:$R$42,2,0),creditos_sf!$D$2:$AY$99,base_minorista!$A3677,0)</f>
        <v>702941589.63490605</v>
      </c>
      <c r="I3677">
        <f>+HLOOKUP(VLOOKUP($B3677,$Q$2:$R$42,2,0),creditos_sf!$D$103:$AY$200,base_minorista!$A3677,0)</f>
        <v>500766221.02682501</v>
      </c>
      <c r="J3677">
        <f>+HLOOKUP(VLOOKUP($B3677,$Q$2:$R$42,2,0),Costo_fondeo!$D$3:$AY$100,base_minorista!$A3677,0)</f>
        <v>4.2248199010032348</v>
      </c>
      <c r="K3677">
        <f>+HLOOKUP(VLOOKUP($B3677,$Q$2:$R$42,2,0),Costo_provisiones!$D$3:$AY$100,base_minorista!$A3677,0)</f>
        <v>2.7683286471958972</v>
      </c>
      <c r="L3677">
        <f>+HLOOKUP(VLOOKUP($B3677,$Q$2:$R$42,2,0),Morosidad_control!$D$4:$AY$101,base_minorista!$A3677,0)</f>
        <v>6.5737930156831501</v>
      </c>
      <c r="M3677">
        <f ca="1">+OFFSET(Capital_2!$D$2,base_minorista!A3677,0)</f>
        <v>3.4154915843908498</v>
      </c>
      <c r="N3677">
        <f>+HLOOKUP(VLOOKUP($B3677,$Q$2:$R$42,2,0),costo_laboral!$E$2:$AZ$99,base_minorista!$A3677,0)</f>
        <v>11.431101370366401</v>
      </c>
      <c r="O3677">
        <f>+HLOOKUP(VLOOKUP($B3677,$Q$2:$R$42,2,0),Participacion2!$D$2:$AO$99,base_minorista!$A3677,0)</f>
        <v>2.36568727124267</v>
      </c>
    </row>
    <row r="3678" spans="1:15" ht="16.5" x14ac:dyDescent="0.3">
      <c r="A3678">
        <v>86</v>
      </c>
      <c r="B3678">
        <v>39</v>
      </c>
      <c r="C3678">
        <v>85</v>
      </c>
      <c r="D3678" s="3">
        <v>43465</v>
      </c>
      <c r="E3678" s="33">
        <v>18</v>
      </c>
      <c r="F3678">
        <v>2</v>
      </c>
      <c r="G3678">
        <f>+HLOOKUP(VLOOKUP($B3678,$Q$2:$R$42,2,0),costos_sf!$D$2:$AY$99,base_minorista!$A3678,0)</f>
        <v>242148316.28946102</v>
      </c>
      <c r="H3678">
        <f>+HLOOKUP(VLOOKUP($B3678,$Q$2:$R$42,2,0),creditos_sf!$D$2:$AY$99,base_minorista!$A3678,0)</f>
        <v>708470794.80344307</v>
      </c>
      <c r="I3678">
        <f>+HLOOKUP(VLOOKUP($B3678,$Q$2:$R$42,2,0),creditos_sf!$D$103:$AY$200,base_minorista!$A3678,0)</f>
        <v>495312522.28269202</v>
      </c>
      <c r="J3678">
        <f>+HLOOKUP(VLOOKUP($B3678,$Q$2:$R$42,2,0),Costo_fondeo!$D$3:$AY$100,base_minorista!$A3678,0)</f>
        <v>4.2287307745523872</v>
      </c>
      <c r="K3678">
        <f>+HLOOKUP(VLOOKUP($B3678,$Q$2:$R$42,2,0),Costo_provisiones!$D$3:$AY$100,base_minorista!$A3678,0)</f>
        <v>2.8783958868705684</v>
      </c>
      <c r="L3678">
        <f>+HLOOKUP(VLOOKUP($B3678,$Q$2:$R$42,2,0),Morosidad_control!$D$4:$AY$101,base_minorista!$A3678,0)</f>
        <v>6.53336084351879</v>
      </c>
      <c r="M3678">
        <f ca="1">+OFFSET(Capital_2!$D$2,base_minorista!A3678,0)</f>
        <v>3.4351377010367652</v>
      </c>
      <c r="N3678">
        <f>+HLOOKUP(VLOOKUP($B3678,$Q$2:$R$42,2,0),costo_laboral!$E$2:$AZ$99,base_minorista!$A3678,0)</f>
        <v>11.4029075365235</v>
      </c>
      <c r="O3678">
        <f>+HLOOKUP(VLOOKUP($B3678,$Q$2:$R$42,2,0),Participacion2!$D$2:$AO$99,base_minorista!$A3678,0)</f>
        <v>2.38464346627091</v>
      </c>
    </row>
    <row r="3679" spans="1:15" ht="16.5" x14ac:dyDescent="0.3">
      <c r="A3679">
        <v>87</v>
      </c>
      <c r="B3679">
        <v>39</v>
      </c>
      <c r="C3679">
        <v>86</v>
      </c>
      <c r="D3679" s="3">
        <v>43496</v>
      </c>
      <c r="E3679" s="33">
        <v>19</v>
      </c>
      <c r="F3679">
        <v>2</v>
      </c>
      <c r="G3679">
        <f>+HLOOKUP(VLOOKUP($B3679,$Q$2:$R$42,2,0),costos_sf!$D$2:$AY$99,base_minorista!$A3679,0)</f>
        <v>242365856.89665601</v>
      </c>
      <c r="H3679">
        <f>+HLOOKUP(VLOOKUP($B3679,$Q$2:$R$42,2,0),creditos_sf!$D$2:$AY$99,base_minorista!$A3679,0)</f>
        <v>714286032.61383903</v>
      </c>
      <c r="I3679">
        <f>+HLOOKUP(VLOOKUP($B3679,$Q$2:$R$42,2,0),creditos_sf!$D$103:$AY$200,base_minorista!$A3679,0)</f>
        <v>498000399.75912899</v>
      </c>
      <c r="J3679">
        <f>+HLOOKUP(VLOOKUP($B3679,$Q$2:$R$42,2,0),Costo_fondeo!$D$3:$AY$100,base_minorista!$A3679,0)</f>
        <v>4.2318700626267285</v>
      </c>
      <c r="K3679">
        <f>+HLOOKUP(VLOOKUP($B3679,$Q$2:$R$42,2,0),Costo_provisiones!$D$3:$AY$100,base_minorista!$A3679,0)</f>
        <v>2.7740116599915337</v>
      </c>
      <c r="L3679">
        <f>+HLOOKUP(VLOOKUP($B3679,$Q$2:$R$42,2,0),Morosidad_control!$D$4:$AY$101,base_minorista!$A3679,0)</f>
        <v>6.4001184267507396</v>
      </c>
      <c r="M3679">
        <f ca="1">+OFFSET(Capital_2!$D$2,base_minorista!A3679,0)</f>
        <v>3.144198069372997</v>
      </c>
      <c r="N3679">
        <f>+HLOOKUP(VLOOKUP($B3679,$Q$2:$R$42,2,0),costo_laboral!$E$2:$AZ$99,base_minorista!$A3679,0)</f>
        <v>11.3589756034585</v>
      </c>
      <c r="O3679">
        <f>+HLOOKUP(VLOOKUP($B3679,$Q$2:$R$42,2,0),Participacion2!$D$2:$AO$99,base_minorista!$A3679,0)</f>
        <v>2.3937965331991999</v>
      </c>
    </row>
    <row r="3680" spans="1:15" ht="16.5" x14ac:dyDescent="0.3">
      <c r="A3680">
        <v>88</v>
      </c>
      <c r="B3680">
        <v>39</v>
      </c>
      <c r="C3680">
        <v>87</v>
      </c>
      <c r="D3680" s="3">
        <v>43524</v>
      </c>
      <c r="E3680" s="33">
        <v>19</v>
      </c>
      <c r="F3680">
        <v>2</v>
      </c>
      <c r="G3680">
        <f>+HLOOKUP(VLOOKUP($B3680,$Q$2:$R$42,2,0),costos_sf!$D$2:$AY$99,base_minorista!$A3680,0)</f>
        <v>242624012.110131</v>
      </c>
      <c r="H3680">
        <f>+HLOOKUP(VLOOKUP($B3680,$Q$2:$R$42,2,0),creditos_sf!$D$2:$AY$99,base_minorista!$A3680,0)</f>
        <v>716177968.46658397</v>
      </c>
      <c r="I3680">
        <f>+HLOOKUP(VLOOKUP($B3680,$Q$2:$R$42,2,0),creditos_sf!$D$103:$AY$200,base_minorista!$A3680,0)</f>
        <v>499216734.74584997</v>
      </c>
      <c r="J3680">
        <f>+HLOOKUP(VLOOKUP($B3680,$Q$2:$R$42,2,0),Costo_fondeo!$D$3:$AY$100,base_minorista!$A3680,0)</f>
        <v>4.2440480124818247</v>
      </c>
      <c r="K3680">
        <f>+HLOOKUP(VLOOKUP($B3680,$Q$2:$R$42,2,0),Costo_provisiones!$D$3:$AY$100,base_minorista!$A3680,0)</f>
        <v>2.7414759186022746</v>
      </c>
      <c r="L3680">
        <f>+HLOOKUP(VLOOKUP($B3680,$Q$2:$R$42,2,0),Morosidad_control!$D$4:$AY$101,base_minorista!$A3680,0)</f>
        <v>6.4693315192770298</v>
      </c>
      <c r="M3680">
        <f ca="1">+OFFSET(Capital_2!$D$2,base_minorista!A3680,0)</f>
        <v>3.1750048296191844</v>
      </c>
      <c r="N3680">
        <f>+HLOOKUP(VLOOKUP($B3680,$Q$2:$R$42,2,0),costo_laboral!$E$2:$AZ$99,base_minorista!$A3680,0)</f>
        <v>11.2881919735265</v>
      </c>
      <c r="O3680">
        <f>+HLOOKUP(VLOOKUP($B3680,$Q$2:$R$42,2,0),Participacion2!$D$2:$AO$99,base_minorista!$A3680,0)</f>
        <v>2.3853555899798899</v>
      </c>
    </row>
    <row r="3681" spans="1:15" ht="16.5" x14ac:dyDescent="0.3">
      <c r="A3681">
        <v>89</v>
      </c>
      <c r="B3681">
        <v>39</v>
      </c>
      <c r="C3681">
        <v>88</v>
      </c>
      <c r="D3681" s="3">
        <v>43555</v>
      </c>
      <c r="E3681" s="33">
        <v>19</v>
      </c>
      <c r="F3681">
        <v>2</v>
      </c>
      <c r="G3681">
        <f>+HLOOKUP(VLOOKUP($B3681,$Q$2:$R$42,2,0),costos_sf!$D$2:$AY$99,base_minorista!$A3681,0)</f>
        <v>243836901.25511199</v>
      </c>
      <c r="H3681">
        <f>+HLOOKUP(VLOOKUP($B3681,$Q$2:$R$42,2,0),creditos_sf!$D$2:$AY$99,base_minorista!$A3681,0)</f>
        <v>721660828.82883406</v>
      </c>
      <c r="I3681">
        <f>+HLOOKUP(VLOOKUP($B3681,$Q$2:$R$42,2,0),creditos_sf!$D$103:$AY$200,base_minorista!$A3681,0)</f>
        <v>497713498.23929703</v>
      </c>
      <c r="J3681">
        <f>+HLOOKUP(VLOOKUP($B3681,$Q$2:$R$42,2,0),Costo_fondeo!$D$3:$AY$100,base_minorista!$A3681,0)</f>
        <v>4.252298893625003</v>
      </c>
      <c r="K3681">
        <f>+HLOOKUP(VLOOKUP($B3681,$Q$2:$R$42,2,0),Costo_provisiones!$D$3:$AY$100,base_minorista!$A3681,0)</f>
        <v>2.7589423886905018</v>
      </c>
      <c r="L3681">
        <f>+HLOOKUP(VLOOKUP($B3681,$Q$2:$R$42,2,0),Morosidad_control!$D$4:$AY$101,base_minorista!$A3681,0)</f>
        <v>6.4705664163851102</v>
      </c>
      <c r="M3681">
        <f ca="1">+OFFSET(Capital_2!$D$2,base_minorista!A3681,0)</f>
        <v>3.2070490236396596</v>
      </c>
      <c r="N3681">
        <f>+HLOOKUP(VLOOKUP($B3681,$Q$2:$R$42,2,0),costo_laboral!$E$2:$AZ$99,base_minorista!$A3681,0)</f>
        <v>11.2674316582691</v>
      </c>
      <c r="O3681">
        <f>+HLOOKUP(VLOOKUP($B3681,$Q$2:$R$42,2,0),Participacion2!$D$2:$AO$99,base_minorista!$A3681,0)</f>
        <v>2.3838728829203202</v>
      </c>
    </row>
    <row r="3682" spans="1:15" ht="16.5" x14ac:dyDescent="0.3">
      <c r="A3682">
        <v>90</v>
      </c>
      <c r="B3682">
        <v>39</v>
      </c>
      <c r="C3682">
        <v>89</v>
      </c>
      <c r="D3682" s="3">
        <v>43585</v>
      </c>
      <c r="E3682" s="33">
        <v>19</v>
      </c>
      <c r="F3682">
        <v>2</v>
      </c>
      <c r="G3682">
        <f>+HLOOKUP(VLOOKUP($B3682,$Q$2:$R$42,2,0),costos_sf!$D$2:$AY$99,base_minorista!$A3682,0)</f>
        <v>243740620.83636501</v>
      </c>
      <c r="H3682">
        <f>+HLOOKUP(VLOOKUP($B3682,$Q$2:$R$42,2,0),creditos_sf!$D$2:$AY$99,base_minorista!$A3682,0)</f>
        <v>715152096.89953792</v>
      </c>
      <c r="I3682">
        <f>+HLOOKUP(VLOOKUP($B3682,$Q$2:$R$42,2,0),creditos_sf!$D$103:$AY$200,base_minorista!$A3682,0)</f>
        <v>494507282.57676303</v>
      </c>
      <c r="J3682">
        <f>+HLOOKUP(VLOOKUP($B3682,$Q$2:$R$42,2,0),Costo_fondeo!$D$3:$AY$100,base_minorista!$A3682,0)</f>
        <v>4.2615903822985315</v>
      </c>
      <c r="K3682">
        <f>+HLOOKUP(VLOOKUP($B3682,$Q$2:$R$42,2,0),Costo_provisiones!$D$3:$AY$100,base_minorista!$A3682,0)</f>
        <v>2.8550557196139743</v>
      </c>
      <c r="L3682">
        <f>+HLOOKUP(VLOOKUP($B3682,$Q$2:$R$42,2,0),Morosidad_control!$D$4:$AY$101,base_minorista!$A3682,0)</f>
        <v>6.4151657549271404</v>
      </c>
      <c r="M3682">
        <f ca="1">+OFFSET(Capital_2!$D$2,base_minorista!A3682,0)</f>
        <v>3.2607827391957867</v>
      </c>
      <c r="N3682">
        <f>+HLOOKUP(VLOOKUP($B3682,$Q$2:$R$42,2,0),costo_laboral!$E$2:$AZ$99,base_minorista!$A3682,0)</f>
        <v>11.2800749809837</v>
      </c>
      <c r="O3682">
        <f>+HLOOKUP(VLOOKUP($B3682,$Q$2:$R$42,2,0),Participacion2!$D$2:$AO$99,base_minorista!$A3682,0)</f>
        <v>2.3605803193170498</v>
      </c>
    </row>
    <row r="3683" spans="1:15" ht="16.5" x14ac:dyDescent="0.3">
      <c r="A3683">
        <v>91</v>
      </c>
      <c r="B3683">
        <v>39</v>
      </c>
      <c r="C3683">
        <v>90</v>
      </c>
      <c r="D3683" s="3">
        <v>43616</v>
      </c>
      <c r="E3683" s="33">
        <v>19</v>
      </c>
      <c r="F3683">
        <v>2</v>
      </c>
      <c r="G3683">
        <f>+HLOOKUP(VLOOKUP($B3683,$Q$2:$R$42,2,0),costos_sf!$D$2:$AY$99,base_minorista!$A3683,0)</f>
        <v>242208840.76615801</v>
      </c>
      <c r="H3683">
        <f>+HLOOKUP(VLOOKUP($B3683,$Q$2:$R$42,2,0),creditos_sf!$D$2:$AY$99,base_minorista!$A3683,0)</f>
        <v>722685720.94134796</v>
      </c>
      <c r="I3683">
        <f>+HLOOKUP(VLOOKUP($B3683,$Q$2:$R$42,2,0),creditos_sf!$D$103:$AY$200,base_minorista!$A3683,0)</f>
        <v>498823478.03564799</v>
      </c>
      <c r="J3683">
        <f>+HLOOKUP(VLOOKUP($B3683,$Q$2:$R$42,2,0),Costo_fondeo!$D$3:$AY$100,base_minorista!$A3683,0)</f>
        <v>4.2712891547765475</v>
      </c>
      <c r="K3683">
        <f>+HLOOKUP(VLOOKUP($B3683,$Q$2:$R$42,2,0),Costo_provisiones!$D$3:$AY$100,base_minorista!$A3683,0)</f>
        <v>2.7769941870580221</v>
      </c>
      <c r="L3683">
        <f>+HLOOKUP(VLOOKUP($B3683,$Q$2:$R$42,2,0),Morosidad_control!$D$4:$AY$101,base_minorista!$A3683,0)</f>
        <v>6.4316477702778396</v>
      </c>
      <c r="M3683">
        <f ca="1">+OFFSET(Capital_2!$D$2,base_minorista!A3683,0)</f>
        <v>3.2822741119614118</v>
      </c>
      <c r="N3683">
        <f>+HLOOKUP(VLOOKUP($B3683,$Q$2:$R$42,2,0),costo_laboral!$E$2:$AZ$99,base_minorista!$A3683,0)</f>
        <v>11.1115201428458</v>
      </c>
      <c r="O3683">
        <f>+HLOOKUP(VLOOKUP($B3683,$Q$2:$R$42,2,0),Participacion2!$D$2:$AO$99,base_minorista!$A3683,0)</f>
        <v>2.3899863607874998</v>
      </c>
    </row>
    <row r="3684" spans="1:15" ht="16.5" x14ac:dyDescent="0.3">
      <c r="A3684">
        <v>92</v>
      </c>
      <c r="B3684">
        <v>39</v>
      </c>
      <c r="C3684">
        <v>91</v>
      </c>
      <c r="D3684" s="3">
        <v>43646</v>
      </c>
      <c r="E3684" s="33">
        <v>19</v>
      </c>
      <c r="F3684">
        <v>2</v>
      </c>
      <c r="G3684">
        <f>+HLOOKUP(VLOOKUP($B3684,$Q$2:$R$42,2,0),costos_sf!$D$2:$AY$99,base_minorista!$A3684,0)</f>
        <v>243800629.77497801</v>
      </c>
      <c r="H3684">
        <f>+HLOOKUP(VLOOKUP($B3684,$Q$2:$R$42,2,0),creditos_sf!$D$2:$AY$99,base_minorista!$A3684,0)</f>
        <v>736707879.46094203</v>
      </c>
      <c r="I3684">
        <f>+HLOOKUP(VLOOKUP($B3684,$Q$2:$R$42,2,0),creditos_sf!$D$103:$AY$200,base_minorista!$A3684,0)</f>
        <v>498942198.37614202</v>
      </c>
      <c r="J3684">
        <f>+HLOOKUP(VLOOKUP($B3684,$Q$2:$R$42,2,0),Costo_fondeo!$D$3:$AY$100,base_minorista!$A3684,0)</f>
        <v>4.2785524301073075</v>
      </c>
      <c r="K3684">
        <f>+HLOOKUP(VLOOKUP($B3684,$Q$2:$R$42,2,0),Costo_provisiones!$D$3:$AY$100,base_minorista!$A3684,0)</f>
        <v>2.9025164557654239</v>
      </c>
      <c r="L3684">
        <f>+HLOOKUP(VLOOKUP($B3684,$Q$2:$R$42,2,0),Morosidad_control!$D$4:$AY$101,base_minorista!$A3684,0)</f>
        <v>7.0211546567533798</v>
      </c>
      <c r="M3684">
        <f ca="1">+OFFSET(Capital_2!$D$2,base_minorista!A3684,0)</f>
        <v>3.3170358226156935</v>
      </c>
      <c r="N3684">
        <f>+HLOOKUP(VLOOKUP($B3684,$Q$2:$R$42,2,0),costo_laboral!$E$2:$AZ$99,base_minorista!$A3684,0)</f>
        <v>10.9763153492006</v>
      </c>
      <c r="O3684">
        <f>+HLOOKUP(VLOOKUP($B3684,$Q$2:$R$42,2,0),Participacion2!$D$2:$AO$99,base_minorista!$A3684,0)</f>
        <v>2.4153446840871702</v>
      </c>
    </row>
    <row r="3685" spans="1:15" ht="16.5" x14ac:dyDescent="0.3">
      <c r="A3685">
        <v>93</v>
      </c>
      <c r="B3685">
        <v>39</v>
      </c>
      <c r="C3685">
        <v>92</v>
      </c>
      <c r="D3685" s="3">
        <v>43677</v>
      </c>
      <c r="E3685" s="33">
        <v>19</v>
      </c>
      <c r="F3685">
        <v>2</v>
      </c>
      <c r="G3685">
        <f>+HLOOKUP(VLOOKUP($B3685,$Q$2:$R$42,2,0),costos_sf!$D$2:$AY$99,base_minorista!$A3685,0)</f>
        <v>245188174.97901601</v>
      </c>
      <c r="H3685">
        <f>+HLOOKUP(VLOOKUP($B3685,$Q$2:$R$42,2,0),creditos_sf!$D$2:$AY$99,base_minorista!$A3685,0)</f>
        <v>747773505.25713897</v>
      </c>
      <c r="I3685">
        <f>+HLOOKUP(VLOOKUP($B3685,$Q$2:$R$42,2,0),creditos_sf!$D$103:$AY$200,base_minorista!$A3685,0)</f>
        <v>496924063.18443102</v>
      </c>
      <c r="J3685">
        <f>+HLOOKUP(VLOOKUP($B3685,$Q$2:$R$42,2,0),Costo_fondeo!$D$3:$AY$100,base_minorista!$A3685,0)</f>
        <v>4.2809373209661761</v>
      </c>
      <c r="K3685">
        <f>+HLOOKUP(VLOOKUP($B3685,$Q$2:$R$42,2,0),Costo_provisiones!$D$3:$AY$100,base_minorista!$A3685,0)</f>
        <v>2.9438288074006476</v>
      </c>
      <c r="L3685">
        <f>+HLOOKUP(VLOOKUP($B3685,$Q$2:$R$42,2,0),Morosidad_control!$D$4:$AY$101,base_minorista!$A3685,0)</f>
        <v>6.6557460147038396</v>
      </c>
      <c r="M3685">
        <f ca="1">+OFFSET(Capital_2!$D$2,base_minorista!A3685,0)</f>
        <v>3.3472847310217735</v>
      </c>
      <c r="N3685">
        <f>+HLOOKUP(VLOOKUP($B3685,$Q$2:$R$42,2,0),costo_laboral!$E$2:$AZ$99,base_minorista!$A3685,0)</f>
        <v>10.872960880775601</v>
      </c>
      <c r="O3685">
        <f>+HLOOKUP(VLOOKUP($B3685,$Q$2:$R$42,2,0),Participacion2!$D$2:$AO$99,base_minorista!$A3685,0)</f>
        <v>2.43145639270934</v>
      </c>
    </row>
    <row r="3686" spans="1:15" ht="16.5" x14ac:dyDescent="0.3">
      <c r="A3686">
        <v>94</v>
      </c>
      <c r="B3686">
        <v>39</v>
      </c>
      <c r="C3686">
        <v>93</v>
      </c>
      <c r="D3686" s="3">
        <v>43708</v>
      </c>
      <c r="E3686" s="33">
        <v>19</v>
      </c>
      <c r="F3686">
        <v>2</v>
      </c>
      <c r="G3686">
        <f>+HLOOKUP(VLOOKUP($B3686,$Q$2:$R$42,2,0),costos_sf!$D$2:$AY$99,base_minorista!$A3686,0)</f>
        <v>245832377.27682102</v>
      </c>
      <c r="H3686">
        <f>+HLOOKUP(VLOOKUP($B3686,$Q$2:$R$42,2,0),creditos_sf!$D$2:$AY$99,base_minorista!$A3686,0)</f>
        <v>754883275.14090395</v>
      </c>
      <c r="I3686">
        <f>+HLOOKUP(VLOOKUP($B3686,$Q$2:$R$42,2,0),creditos_sf!$D$103:$AY$200,base_minorista!$A3686,0)</f>
        <v>493740459.429995</v>
      </c>
      <c r="J3686">
        <f>+HLOOKUP(VLOOKUP($B3686,$Q$2:$R$42,2,0),Costo_fondeo!$D$3:$AY$100,base_minorista!$A3686,0)</f>
        <v>4.2840602703023514</v>
      </c>
      <c r="K3686">
        <f>+HLOOKUP(VLOOKUP($B3686,$Q$2:$R$42,2,0),Costo_provisiones!$D$3:$AY$100,base_minorista!$A3686,0)</f>
        <v>2.9287074335117103</v>
      </c>
      <c r="L3686">
        <f>+HLOOKUP(VLOOKUP($B3686,$Q$2:$R$42,2,0),Morosidad_control!$D$4:$AY$101,base_minorista!$A3686,0)</f>
        <v>6.6198376202253604</v>
      </c>
      <c r="M3686">
        <f ca="1">+OFFSET(Capital_2!$D$2,base_minorista!A3686,0)</f>
        <v>3.3701430151037046</v>
      </c>
      <c r="N3686">
        <f>+HLOOKUP(VLOOKUP($B3686,$Q$2:$R$42,2,0),costo_laboral!$E$2:$AZ$99,base_minorista!$A3686,0)</f>
        <v>10.9303593402904</v>
      </c>
      <c r="O3686">
        <f>+HLOOKUP(VLOOKUP($B3686,$Q$2:$R$42,2,0),Participacion2!$D$2:$AO$99,base_minorista!$A3686,0)</f>
        <v>2.43411459226061</v>
      </c>
    </row>
    <row r="3687" spans="1:15" ht="16.5" x14ac:dyDescent="0.3">
      <c r="A3687">
        <v>95</v>
      </c>
      <c r="B3687">
        <v>39</v>
      </c>
      <c r="C3687">
        <v>94</v>
      </c>
      <c r="D3687" s="3">
        <v>43738</v>
      </c>
      <c r="E3687" s="33">
        <v>19</v>
      </c>
      <c r="F3687">
        <v>2</v>
      </c>
      <c r="G3687">
        <f>+HLOOKUP(VLOOKUP($B3687,$Q$2:$R$42,2,0),costos_sf!$D$2:$AY$99,base_minorista!$A3687,0)</f>
        <v>247030276.93893802</v>
      </c>
      <c r="H3687">
        <f>+HLOOKUP(VLOOKUP($B3687,$Q$2:$R$42,2,0),creditos_sf!$D$2:$AY$99,base_minorista!$A3687,0)</f>
        <v>758992316.85850501</v>
      </c>
      <c r="I3687">
        <f>+HLOOKUP(VLOOKUP($B3687,$Q$2:$R$42,2,0),creditos_sf!$D$103:$AY$200,base_minorista!$A3687,0)</f>
        <v>494523966.33101702</v>
      </c>
      <c r="J3687">
        <f>+HLOOKUP(VLOOKUP($B3687,$Q$2:$R$42,2,0),Costo_fondeo!$D$3:$AY$100,base_minorista!$A3687,0)</f>
        <v>4.2766158992049847</v>
      </c>
      <c r="K3687">
        <f>+HLOOKUP(VLOOKUP($B3687,$Q$2:$R$42,2,0),Costo_provisiones!$D$3:$AY$100,base_minorista!$A3687,0)</f>
        <v>2.9780158021173144</v>
      </c>
      <c r="L3687">
        <f>+HLOOKUP(VLOOKUP($B3687,$Q$2:$R$42,2,0),Morosidad_control!$D$4:$AY$101,base_minorista!$A3687,0)</f>
        <v>6.6429087834282399</v>
      </c>
      <c r="M3687">
        <f ca="1">+OFFSET(Capital_2!$D$2,base_minorista!A3687,0)</f>
        <v>3.3849357024511626</v>
      </c>
      <c r="N3687">
        <f>+HLOOKUP(VLOOKUP($B3687,$Q$2:$R$42,2,0),costo_laboral!$E$2:$AZ$99,base_minorista!$A3687,0)</f>
        <v>10.859463044783</v>
      </c>
      <c r="O3687">
        <f>+HLOOKUP(VLOOKUP($B3687,$Q$2:$R$42,2,0),Participacion2!$D$2:$AO$99,base_minorista!$A3687,0)</f>
        <v>2.4455745346684798</v>
      </c>
    </row>
    <row r="3688" spans="1:15" ht="16.5" x14ac:dyDescent="0.3">
      <c r="A3688">
        <v>96</v>
      </c>
      <c r="B3688">
        <v>39</v>
      </c>
      <c r="C3688">
        <v>95</v>
      </c>
      <c r="D3688" s="3">
        <v>43769</v>
      </c>
      <c r="E3688" s="33">
        <v>19</v>
      </c>
      <c r="F3688">
        <v>2</v>
      </c>
      <c r="G3688">
        <f>+HLOOKUP(VLOOKUP($B3688,$Q$2:$R$42,2,0),costos_sf!$D$2:$AY$99,base_minorista!$A3688,0)</f>
        <v>246961351.14504302</v>
      </c>
      <c r="H3688">
        <f>+HLOOKUP(VLOOKUP($B3688,$Q$2:$R$42,2,0),creditos_sf!$D$2:$AY$99,base_minorista!$A3688,0)</f>
        <v>763664479.73636699</v>
      </c>
      <c r="I3688">
        <f>+HLOOKUP(VLOOKUP($B3688,$Q$2:$R$42,2,0),creditos_sf!$D$103:$AY$200,base_minorista!$A3688,0)</f>
        <v>494128309.227718</v>
      </c>
      <c r="J3688">
        <f>+HLOOKUP(VLOOKUP($B3688,$Q$2:$R$42,2,0),Costo_fondeo!$D$3:$AY$100,base_minorista!$A3688,0)</f>
        <v>4.270562966016807</v>
      </c>
      <c r="K3688">
        <f>+HLOOKUP(VLOOKUP($B3688,$Q$2:$R$42,2,0),Costo_provisiones!$D$3:$AY$100,base_minorista!$A3688,0)</f>
        <v>2.9825388703695772</v>
      </c>
      <c r="L3688">
        <f>+HLOOKUP(VLOOKUP($B3688,$Q$2:$R$42,2,0),Morosidad_control!$D$4:$AY$101,base_minorista!$A3688,0)</f>
        <v>6.4180688182133601</v>
      </c>
      <c r="M3688">
        <f ca="1">+OFFSET(Capital_2!$D$2,base_minorista!A3688,0)</f>
        <v>3.4123935475815319</v>
      </c>
      <c r="N3688">
        <f>+HLOOKUP(VLOOKUP($B3688,$Q$2:$R$42,2,0),costo_laboral!$E$2:$AZ$99,base_minorista!$A3688,0)</f>
        <v>10.910960598808099</v>
      </c>
      <c r="O3688">
        <f>+HLOOKUP(VLOOKUP($B3688,$Q$2:$R$42,2,0),Participacion2!$D$2:$AO$99,base_minorista!$A3688,0)</f>
        <v>2.44718524822758</v>
      </c>
    </row>
    <row r="3689" spans="1:15" ht="16.5" x14ac:dyDescent="0.3">
      <c r="A3689">
        <v>97</v>
      </c>
      <c r="B3689">
        <v>39</v>
      </c>
      <c r="C3689">
        <v>96</v>
      </c>
      <c r="D3689" s="3">
        <v>43799</v>
      </c>
      <c r="E3689" s="33">
        <v>19</v>
      </c>
      <c r="F3689">
        <v>2</v>
      </c>
      <c r="G3689">
        <f>+HLOOKUP(VLOOKUP($B3689,$Q$2:$R$42,2,0),costos_sf!$D$2:$AY$99,base_minorista!$A3689,0)</f>
        <v>246802975.645549</v>
      </c>
      <c r="H3689">
        <f>+HLOOKUP(VLOOKUP($B3689,$Q$2:$R$42,2,0),creditos_sf!$D$2:$AY$99,base_minorista!$A3689,0)</f>
        <v>769348222.05518198</v>
      </c>
      <c r="I3689">
        <f>+HLOOKUP(VLOOKUP($B3689,$Q$2:$R$42,2,0),creditos_sf!$D$103:$AY$200,base_minorista!$A3689,0)</f>
        <v>495176117.53146702</v>
      </c>
      <c r="J3689">
        <f>+HLOOKUP(VLOOKUP($B3689,$Q$2:$R$42,2,0),Costo_fondeo!$D$3:$AY$100,base_minorista!$A3689,0)</f>
        <v>4.2494343531651779</v>
      </c>
      <c r="K3689">
        <f>+HLOOKUP(VLOOKUP($B3689,$Q$2:$R$42,2,0),Costo_provisiones!$D$3:$AY$100,base_minorista!$A3689,0)</f>
        <v>2.9707021470634052</v>
      </c>
      <c r="L3689">
        <f>+HLOOKUP(VLOOKUP($B3689,$Q$2:$R$42,2,0),Morosidad_control!$D$4:$AY$101,base_minorista!$A3689,0)</f>
        <v>6.4795725200032397</v>
      </c>
      <c r="M3689">
        <f ca="1">+OFFSET(Capital_2!$D$2,base_minorista!A3689,0)</f>
        <v>3.3960163093664169</v>
      </c>
      <c r="N3689">
        <f>+HLOOKUP(VLOOKUP($B3689,$Q$2:$R$42,2,0),costo_laboral!$E$2:$AZ$99,base_minorista!$A3689,0)</f>
        <v>10.846440064011</v>
      </c>
      <c r="O3689">
        <f>+HLOOKUP(VLOOKUP($B3689,$Q$2:$R$42,2,0),Participacion2!$D$2:$AO$99,base_minorista!$A3689,0)</f>
        <v>2.4516773331864599</v>
      </c>
    </row>
    <row r="3690" spans="1:15" ht="16.5" x14ac:dyDescent="0.3">
      <c r="A3690">
        <v>98</v>
      </c>
      <c r="B3690">
        <v>39</v>
      </c>
      <c r="C3690">
        <v>97</v>
      </c>
      <c r="D3690" s="3">
        <v>43830</v>
      </c>
      <c r="E3690" s="33">
        <v>19</v>
      </c>
      <c r="F3690">
        <v>2</v>
      </c>
      <c r="G3690">
        <f>+HLOOKUP(VLOOKUP($B3690,$Q$2:$R$42,2,0),costos_sf!$D$2:$AY$99,base_minorista!$A3690,0)</f>
        <v>242419945.84150699</v>
      </c>
      <c r="H3690">
        <f>+HLOOKUP(VLOOKUP($B3690,$Q$2:$R$42,2,0),creditos_sf!$D$2:$AY$99,base_minorista!$A3690,0)</f>
        <v>775301192.50396001</v>
      </c>
      <c r="I3690">
        <f>+HLOOKUP(VLOOKUP($B3690,$Q$2:$R$42,2,0),creditos_sf!$D$103:$AY$200,base_minorista!$A3690,0)</f>
        <v>499388248.99899697</v>
      </c>
      <c r="J3690">
        <f>+HLOOKUP(VLOOKUP($B3690,$Q$2:$R$42,2,0),Costo_fondeo!$D$3:$AY$100,base_minorista!$A3690,0)</f>
        <v>4.2234998184289818</v>
      </c>
      <c r="K3690">
        <f>+HLOOKUP(VLOOKUP($B3690,$Q$2:$R$42,2,0),Costo_provisiones!$D$3:$AY$100,base_minorista!$A3690,0)</f>
        <v>2.9910380876369596</v>
      </c>
      <c r="L3690">
        <f>+HLOOKUP(VLOOKUP($B3690,$Q$2:$R$42,2,0),Morosidad_control!$D$4:$AY$101,base_minorista!$A3690,0)</f>
        <v>6.6377137813228604</v>
      </c>
      <c r="M3690">
        <f ca="1">+OFFSET(Capital_2!$D$2,base_minorista!A3690,0)</f>
        <v>3.3787771447242938</v>
      </c>
      <c r="N3690">
        <f>+HLOOKUP(VLOOKUP($B3690,$Q$2:$R$42,2,0),costo_laboral!$E$2:$AZ$99,base_minorista!$A3690,0)</f>
        <v>10.815595287646</v>
      </c>
      <c r="O3690">
        <f>+HLOOKUP(VLOOKUP($B3690,$Q$2:$R$42,2,0),Participacion2!$D$2:$AO$99,base_minorista!$A3690,0)</f>
        <v>2.45953533631649</v>
      </c>
    </row>
    <row r="3691" spans="1:15" ht="16.5" x14ac:dyDescent="0.3">
      <c r="A3691">
        <v>2</v>
      </c>
      <c r="B3691">
        <v>40</v>
      </c>
      <c r="C3691">
        <v>1</v>
      </c>
      <c r="D3691" s="3">
        <v>40908</v>
      </c>
      <c r="E3691" s="33">
        <v>11</v>
      </c>
      <c r="F3691">
        <v>2</v>
      </c>
      <c r="G3691">
        <f>+HLOOKUP(VLOOKUP($B3691,$Q$2:$R$42,2,0),costos_sf!$D$2:$AY$99,base_minorista!$A3691,0)</f>
        <v>201844754.58925495</v>
      </c>
      <c r="H3691">
        <f>+HLOOKUP(VLOOKUP($B3691,$Q$2:$R$42,2,0),creditos_sf!$D$2:$AY$99,base_minorista!$A3691,0)</f>
        <v>655765351.80968702</v>
      </c>
      <c r="I3691">
        <f>+HLOOKUP(VLOOKUP($B3691,$Q$2:$R$42,2,0),creditos_sf!$D$103:$AY$200,base_minorista!$A3691,0)</f>
        <v>339037413.68645</v>
      </c>
      <c r="J3691">
        <f>+HLOOKUP(VLOOKUP($B3691,$Q$2:$R$42,2,0),Costo_fondeo!$D$3:$AY$100,base_minorista!$A3691,0)</f>
        <v>6.5171305515116735</v>
      </c>
      <c r="K3691">
        <f>+HLOOKUP(VLOOKUP($B3691,$Q$2:$R$42,2,0),Costo_provisiones!$D$3:$AY$100,base_minorista!$A3691,0)</f>
        <v>4.028247475279044</v>
      </c>
      <c r="L3691">
        <f>+HLOOKUP(VLOOKUP($B3691,$Q$2:$R$42,2,0),Morosidad_control!$D$4:$AY$101,base_minorista!$A3691,0)</f>
        <v>5.2537152467287296</v>
      </c>
      <c r="M3691">
        <f ca="1">+OFFSET(Capital_2!$D$2,base_minorista!A3691,0)</f>
        <v>3.518992143247762</v>
      </c>
      <c r="N3691">
        <f>+HLOOKUP(VLOOKUP($B3691,$Q$2:$R$42,2,0),costo_laboral!$E$2:$AZ$99,base_minorista!$A3691,0)</f>
        <v>9.4659734995874771</v>
      </c>
      <c r="O3691">
        <f>+HLOOKUP(VLOOKUP($B3691,$Q$2:$R$42,2,0),Participacion2!$D$2:$AO$99,base_minorista!$A3691,0)</f>
        <v>2.6866740876369208</v>
      </c>
    </row>
    <row r="3692" spans="1:15" ht="16.5" x14ac:dyDescent="0.3">
      <c r="A3692">
        <v>3</v>
      </c>
      <c r="B3692">
        <v>40</v>
      </c>
      <c r="C3692">
        <v>2</v>
      </c>
      <c r="D3692" s="3">
        <v>40939</v>
      </c>
      <c r="E3692" s="33">
        <v>12</v>
      </c>
      <c r="F3692">
        <v>2</v>
      </c>
      <c r="G3692">
        <f>+HLOOKUP(VLOOKUP($B3692,$Q$2:$R$42,2,0),costos_sf!$D$2:$AY$99,base_minorista!$A3692,0)</f>
        <v>192432846.83250096</v>
      </c>
      <c r="H3692">
        <f>+HLOOKUP(VLOOKUP($B3692,$Q$2:$R$42,2,0),creditos_sf!$D$2:$AY$99,base_minorista!$A3692,0)</f>
        <v>652680751.43425</v>
      </c>
      <c r="I3692">
        <f>+HLOOKUP(VLOOKUP($B3692,$Q$2:$R$42,2,0),creditos_sf!$D$103:$AY$200,base_minorista!$A3692,0)</f>
        <v>346036919.34829003</v>
      </c>
      <c r="J3692">
        <f>+HLOOKUP(VLOOKUP($B3692,$Q$2:$R$42,2,0),Costo_fondeo!$D$3:$AY$100,base_minorista!$A3692,0)</f>
        <v>6.4290738879207678</v>
      </c>
      <c r="K3692">
        <f>+HLOOKUP(VLOOKUP($B3692,$Q$2:$R$42,2,0),Costo_provisiones!$D$3:$AY$100,base_minorista!$A3692,0)</f>
        <v>4.1455899917534555</v>
      </c>
      <c r="L3692">
        <f>+HLOOKUP(VLOOKUP($B3692,$Q$2:$R$42,2,0),Morosidad_control!$D$4:$AY$101,base_minorista!$A3692,0)</f>
        <v>5.7440558434157198</v>
      </c>
      <c r="M3692">
        <f ca="1">+OFFSET(Capital_2!$D$2,base_minorista!A3692,0)</f>
        <v>3.5649149268123814</v>
      </c>
      <c r="N3692">
        <f>+HLOOKUP(VLOOKUP($B3692,$Q$2:$R$42,2,0),costo_laboral!$E$2:$AZ$99,base_minorista!$A3692,0)</f>
        <v>8.62044418419101</v>
      </c>
      <c r="O3692">
        <f>+HLOOKUP(VLOOKUP($B3692,$Q$2:$R$42,2,0),Participacion2!$D$2:$AO$99,base_minorista!$A3692,0)</f>
        <v>2.6310089769262777</v>
      </c>
    </row>
    <row r="3693" spans="1:15" ht="16.5" x14ac:dyDescent="0.3">
      <c r="A3693">
        <v>4</v>
      </c>
      <c r="B3693">
        <v>40</v>
      </c>
      <c r="C3693">
        <v>3</v>
      </c>
      <c r="D3693" s="3">
        <v>40968</v>
      </c>
      <c r="E3693" s="33">
        <v>12</v>
      </c>
      <c r="F3693">
        <v>2</v>
      </c>
      <c r="G3693">
        <f>+HLOOKUP(VLOOKUP($B3693,$Q$2:$R$42,2,0),costos_sf!$D$2:$AY$99,base_minorista!$A3693,0)</f>
        <v>192706231.69850004</v>
      </c>
      <c r="H3693">
        <f>+HLOOKUP(VLOOKUP($B3693,$Q$2:$R$42,2,0),creditos_sf!$D$2:$AY$99,base_minorista!$A3693,0)</f>
        <v>649149747.69179201</v>
      </c>
      <c r="I3693">
        <f>+HLOOKUP(VLOOKUP($B3693,$Q$2:$R$42,2,0),creditos_sf!$D$103:$AY$200,base_minorista!$A3693,0)</f>
        <v>354512467.954943</v>
      </c>
      <c r="J3693">
        <f>+HLOOKUP(VLOOKUP($B3693,$Q$2:$R$42,2,0),Costo_fondeo!$D$3:$AY$100,base_minorista!$A3693,0)</f>
        <v>6.3741084044003289</v>
      </c>
      <c r="K3693">
        <f>+HLOOKUP(VLOOKUP($B3693,$Q$2:$R$42,2,0),Costo_provisiones!$D$3:$AY$100,base_minorista!$A3693,0)</f>
        <v>4.0564137724260814</v>
      </c>
      <c r="L3693">
        <f>+HLOOKUP(VLOOKUP($B3693,$Q$2:$R$42,2,0),Morosidad_control!$D$4:$AY$101,base_minorista!$A3693,0)</f>
        <v>5.7364174593161197</v>
      </c>
      <c r="M3693">
        <f ca="1">+OFFSET(Capital_2!$D$2,base_minorista!A3693,0)</f>
        <v>3.6045728554123184</v>
      </c>
      <c r="N3693">
        <f>+HLOOKUP(VLOOKUP($B3693,$Q$2:$R$42,2,0),costo_laboral!$E$2:$AZ$99,base_minorista!$A3693,0)</f>
        <v>8.7463988674869437</v>
      </c>
      <c r="O3693">
        <f>+HLOOKUP(VLOOKUP($B3693,$Q$2:$R$42,2,0),Participacion2!$D$2:$AO$99,base_minorista!$A3693,0)</f>
        <v>2.5751854357084403</v>
      </c>
    </row>
    <row r="3694" spans="1:15" ht="16.5" x14ac:dyDescent="0.3">
      <c r="A3694">
        <v>5</v>
      </c>
      <c r="B3694">
        <v>40</v>
      </c>
      <c r="C3694">
        <v>4</v>
      </c>
      <c r="D3694" s="3">
        <v>40999</v>
      </c>
      <c r="E3694" s="33">
        <v>12</v>
      </c>
      <c r="F3694">
        <v>2</v>
      </c>
      <c r="G3694">
        <f>+HLOOKUP(VLOOKUP($B3694,$Q$2:$R$42,2,0),costos_sf!$D$2:$AY$99,base_minorista!$A3694,0)</f>
        <v>191858462.1638889</v>
      </c>
      <c r="H3694">
        <f>+HLOOKUP(VLOOKUP($B3694,$Q$2:$R$42,2,0),creditos_sf!$D$2:$AY$99,base_minorista!$A3694,0)</f>
        <v>652652309.79550695</v>
      </c>
      <c r="I3694">
        <f>+HLOOKUP(VLOOKUP($B3694,$Q$2:$R$42,2,0),creditos_sf!$D$103:$AY$200,base_minorista!$A3694,0)</f>
        <v>360386259.05006099</v>
      </c>
      <c r="J3694">
        <f>+HLOOKUP(VLOOKUP($B3694,$Q$2:$R$42,2,0),Costo_fondeo!$D$3:$AY$100,base_minorista!$A3694,0)</f>
        <v>6.293961635240426</v>
      </c>
      <c r="K3694">
        <f>+HLOOKUP(VLOOKUP($B3694,$Q$2:$R$42,2,0),Costo_provisiones!$D$3:$AY$100,base_minorista!$A3694,0)</f>
        <v>4.0099295621833964</v>
      </c>
      <c r="L3694">
        <f>+HLOOKUP(VLOOKUP($B3694,$Q$2:$R$42,2,0),Morosidad_control!$D$4:$AY$101,base_minorista!$A3694,0)</f>
        <v>5.5192690670198097</v>
      </c>
      <c r="M3694">
        <f ca="1">+OFFSET(Capital_2!$D$2,base_minorista!A3694,0)</f>
        <v>3.6441469759495817</v>
      </c>
      <c r="N3694">
        <f>+HLOOKUP(VLOOKUP($B3694,$Q$2:$R$42,2,0),costo_laboral!$E$2:$AZ$99,base_minorista!$A3694,0)</f>
        <v>8.7978943613814682</v>
      </c>
      <c r="O3694">
        <f>+HLOOKUP(VLOOKUP($B3694,$Q$2:$R$42,2,0),Participacion2!$D$2:$AO$99,base_minorista!$A3694,0)</f>
        <v>2.5157254157188444</v>
      </c>
    </row>
    <row r="3695" spans="1:15" ht="16.5" x14ac:dyDescent="0.3">
      <c r="A3695">
        <v>6</v>
      </c>
      <c r="B3695">
        <v>40</v>
      </c>
      <c r="C3695">
        <v>5</v>
      </c>
      <c r="D3695" s="3">
        <v>41029</v>
      </c>
      <c r="E3695" s="33">
        <v>12</v>
      </c>
      <c r="F3695">
        <v>2</v>
      </c>
      <c r="G3695">
        <f>+HLOOKUP(VLOOKUP($B3695,$Q$2:$R$42,2,0),costos_sf!$D$2:$AY$99,base_minorista!$A3695,0)</f>
        <v>190674499.98626918</v>
      </c>
      <c r="H3695">
        <f>+HLOOKUP(VLOOKUP($B3695,$Q$2:$R$42,2,0),creditos_sf!$D$2:$AY$99,base_minorista!$A3695,0)</f>
        <v>652637089.140347</v>
      </c>
      <c r="I3695">
        <f>+HLOOKUP(VLOOKUP($B3695,$Q$2:$R$42,2,0),creditos_sf!$D$103:$AY$200,base_minorista!$A3695,0)</f>
        <v>369480872.81075996</v>
      </c>
      <c r="J3695">
        <f>+HLOOKUP(VLOOKUP($B3695,$Q$2:$R$42,2,0),Costo_fondeo!$D$3:$AY$100,base_minorista!$A3695,0)</f>
        <v>6.1972375798420911</v>
      </c>
      <c r="K3695">
        <f>+HLOOKUP(VLOOKUP($B3695,$Q$2:$R$42,2,0),Costo_provisiones!$D$3:$AY$100,base_minorista!$A3695,0)</f>
        <v>3.9605915011869905</v>
      </c>
      <c r="L3695">
        <f>+HLOOKUP(VLOOKUP($B3695,$Q$2:$R$42,2,0),Morosidad_control!$D$4:$AY$101,base_minorista!$A3695,0)</f>
        <v>5.61332197983252</v>
      </c>
      <c r="M3695">
        <f ca="1">+OFFSET(Capital_2!$D$2,base_minorista!A3695,0)</f>
        <v>3.6866707606514586</v>
      </c>
      <c r="N3695">
        <f>+HLOOKUP(VLOOKUP($B3695,$Q$2:$R$42,2,0),costo_laboral!$E$2:$AZ$99,base_minorista!$A3695,0)</f>
        <v>8.6682899404040068</v>
      </c>
      <c r="O3695">
        <f>+HLOOKUP(VLOOKUP($B3695,$Q$2:$R$42,2,0),Participacion2!$D$2:$AO$99,base_minorista!$A3695,0)</f>
        <v>2.5208026958787166</v>
      </c>
    </row>
    <row r="3696" spans="1:15" ht="16.5" x14ac:dyDescent="0.3">
      <c r="A3696">
        <v>7</v>
      </c>
      <c r="B3696">
        <v>40</v>
      </c>
      <c r="C3696">
        <v>6</v>
      </c>
      <c r="D3696" s="3">
        <v>41060</v>
      </c>
      <c r="E3696" s="33">
        <v>12</v>
      </c>
      <c r="F3696">
        <v>2</v>
      </c>
      <c r="G3696">
        <f>+HLOOKUP(VLOOKUP($B3696,$Q$2:$R$42,2,0),costos_sf!$D$2:$AY$99,base_minorista!$A3696,0)</f>
        <v>194412190.38870376</v>
      </c>
      <c r="H3696">
        <f>+HLOOKUP(VLOOKUP($B3696,$Q$2:$R$42,2,0),creditos_sf!$D$2:$AY$99,base_minorista!$A3696,0)</f>
        <v>656473426.00207102</v>
      </c>
      <c r="I3696">
        <f>+HLOOKUP(VLOOKUP($B3696,$Q$2:$R$42,2,0),creditos_sf!$D$103:$AY$200,base_minorista!$A3696,0)</f>
        <v>377029946.28979599</v>
      </c>
      <c r="J3696">
        <f>+HLOOKUP(VLOOKUP($B3696,$Q$2:$R$42,2,0),Costo_fondeo!$D$3:$AY$100,base_minorista!$A3696,0)</f>
        <v>6.1222894711321567</v>
      </c>
      <c r="K3696">
        <f>+HLOOKUP(VLOOKUP($B3696,$Q$2:$R$42,2,0),Costo_provisiones!$D$3:$AY$100,base_minorista!$A3696,0)</f>
        <v>4.269490277096363</v>
      </c>
      <c r="L3696">
        <f>+HLOOKUP(VLOOKUP($B3696,$Q$2:$R$42,2,0),Morosidad_control!$D$4:$AY$101,base_minorista!$A3696,0)</f>
        <v>5.3265883229963302</v>
      </c>
      <c r="M3696">
        <f ca="1">+OFFSET(Capital_2!$D$2,base_minorista!A3696,0)</f>
        <v>3.7432616406065877</v>
      </c>
      <c r="N3696">
        <f>+HLOOKUP(VLOOKUP($B3696,$Q$2:$R$42,2,0),costo_laboral!$E$2:$AZ$99,base_minorista!$A3696,0)</f>
        <v>8.6287718886924996</v>
      </c>
      <c r="O3696">
        <f>+HLOOKUP(VLOOKUP($B3696,$Q$2:$R$42,2,0),Participacion2!$D$2:$AO$99,base_minorista!$A3696,0)</f>
        <v>2.4991853343689296</v>
      </c>
    </row>
    <row r="3697" spans="1:15" ht="16.5" x14ac:dyDescent="0.3">
      <c r="A3697">
        <v>8</v>
      </c>
      <c r="B3697">
        <v>40</v>
      </c>
      <c r="C3697">
        <v>7</v>
      </c>
      <c r="D3697" s="3">
        <v>41090</v>
      </c>
      <c r="E3697" s="33">
        <v>12</v>
      </c>
      <c r="F3697">
        <v>2</v>
      </c>
      <c r="G3697">
        <f>+HLOOKUP(VLOOKUP($B3697,$Q$2:$R$42,2,0),costos_sf!$D$2:$AY$99,base_minorista!$A3697,0)</f>
        <v>196590406.61423147</v>
      </c>
      <c r="H3697">
        <f>+HLOOKUP(VLOOKUP($B3697,$Q$2:$R$42,2,0),creditos_sf!$D$2:$AY$99,base_minorista!$A3697,0)</f>
        <v>652907550.19146991</v>
      </c>
      <c r="I3697">
        <f>+HLOOKUP(VLOOKUP($B3697,$Q$2:$R$42,2,0),creditos_sf!$D$103:$AY$200,base_minorista!$A3697,0)</f>
        <v>380824728.92337799</v>
      </c>
      <c r="J3697">
        <f>+HLOOKUP(VLOOKUP($B3697,$Q$2:$R$42,2,0),Costo_fondeo!$D$3:$AY$100,base_minorista!$A3697,0)</f>
        <v>6.0806713547898097</v>
      </c>
      <c r="K3697">
        <f>+HLOOKUP(VLOOKUP($B3697,$Q$2:$R$42,2,0),Costo_provisiones!$D$3:$AY$100,base_minorista!$A3697,0)</f>
        <v>4.2420901303219125</v>
      </c>
      <c r="L3697">
        <f>+HLOOKUP(VLOOKUP($B3697,$Q$2:$R$42,2,0),Morosidad_control!$D$4:$AY$101,base_minorista!$A3697,0)</f>
        <v>5.4660671570722199</v>
      </c>
      <c r="M3697">
        <f ca="1">+OFFSET(Capital_2!$D$2,base_minorista!A3697,0)</f>
        <v>3.7659791083914693</v>
      </c>
      <c r="N3697">
        <f>+HLOOKUP(VLOOKUP($B3697,$Q$2:$R$42,2,0),costo_laboral!$E$2:$AZ$99,base_minorista!$A3697,0)</f>
        <v>8.8326259277092181</v>
      </c>
      <c r="O3697">
        <f>+HLOOKUP(VLOOKUP($B3697,$Q$2:$R$42,2,0),Participacion2!$D$2:$AO$99,base_minorista!$A3697,0)</f>
        <v>2.4486302687279196</v>
      </c>
    </row>
    <row r="3698" spans="1:15" ht="16.5" x14ac:dyDescent="0.3">
      <c r="A3698">
        <v>9</v>
      </c>
      <c r="B3698">
        <v>40</v>
      </c>
      <c r="C3698">
        <v>8</v>
      </c>
      <c r="D3698" s="3">
        <v>41121</v>
      </c>
      <c r="E3698" s="33">
        <v>12</v>
      </c>
      <c r="F3698">
        <v>2</v>
      </c>
      <c r="G3698">
        <f>+HLOOKUP(VLOOKUP($B3698,$Q$2:$R$42,2,0),costos_sf!$D$2:$AY$99,base_minorista!$A3698,0)</f>
        <v>197853222.81329599</v>
      </c>
      <c r="H3698">
        <f>+HLOOKUP(VLOOKUP($B3698,$Q$2:$R$42,2,0),creditos_sf!$D$2:$AY$99,base_minorista!$A3698,0)</f>
        <v>646394861.46791399</v>
      </c>
      <c r="I3698">
        <f>+HLOOKUP(VLOOKUP($B3698,$Q$2:$R$42,2,0),creditos_sf!$D$103:$AY$200,base_minorista!$A3698,0)</f>
        <v>386822302.905074</v>
      </c>
      <c r="J3698">
        <f>+HLOOKUP(VLOOKUP($B3698,$Q$2:$R$42,2,0),Costo_fondeo!$D$3:$AY$100,base_minorista!$A3698,0)</f>
        <v>6.0356836122917086</v>
      </c>
      <c r="K3698">
        <f>+HLOOKUP(VLOOKUP($B3698,$Q$2:$R$42,2,0),Costo_provisiones!$D$3:$AY$100,base_minorista!$A3698,0)</f>
        <v>4.0555461179037549</v>
      </c>
      <c r="L3698">
        <f>+HLOOKUP(VLOOKUP($B3698,$Q$2:$R$42,2,0),Morosidad_control!$D$4:$AY$101,base_minorista!$A3698,0)</f>
        <v>5.4447832678149704</v>
      </c>
      <c r="M3698">
        <f ca="1">+OFFSET(Capital_2!$D$2,base_minorista!A3698,0)</f>
        <v>3.7900682632030773</v>
      </c>
      <c r="N3698">
        <f>+HLOOKUP(VLOOKUP($B3698,$Q$2:$R$42,2,0),costo_laboral!$E$2:$AZ$99,base_minorista!$A3698,0)</f>
        <v>9.1110270650342517</v>
      </c>
      <c r="O3698">
        <f>+HLOOKUP(VLOOKUP($B3698,$Q$2:$R$42,2,0),Participacion2!$D$2:$AO$99,base_minorista!$A3698,0)</f>
        <v>2.4405058466126581</v>
      </c>
    </row>
    <row r="3699" spans="1:15" ht="16.5" x14ac:dyDescent="0.3">
      <c r="A3699">
        <v>10</v>
      </c>
      <c r="B3699">
        <v>40</v>
      </c>
      <c r="C3699">
        <v>9</v>
      </c>
      <c r="D3699" s="3">
        <v>41152</v>
      </c>
      <c r="E3699" s="33">
        <v>12</v>
      </c>
      <c r="F3699">
        <v>2</v>
      </c>
      <c r="G3699">
        <f>+HLOOKUP(VLOOKUP($B3699,$Q$2:$R$42,2,0),costos_sf!$D$2:$AY$99,base_minorista!$A3699,0)</f>
        <v>200721651.91778731</v>
      </c>
      <c r="H3699">
        <f>+HLOOKUP(VLOOKUP($B3699,$Q$2:$R$42,2,0),creditos_sf!$D$2:$AY$99,base_minorista!$A3699,0)</f>
        <v>649213338.08986008</v>
      </c>
      <c r="I3699">
        <f>+HLOOKUP(VLOOKUP($B3699,$Q$2:$R$42,2,0),creditos_sf!$D$103:$AY$200,base_minorista!$A3699,0)</f>
        <v>393412744.50316</v>
      </c>
      <c r="J3699">
        <f>+HLOOKUP(VLOOKUP($B3699,$Q$2:$R$42,2,0),Costo_fondeo!$D$3:$AY$100,base_minorista!$A3699,0)</f>
        <v>5.9931879040426894</v>
      </c>
      <c r="K3699">
        <f>+HLOOKUP(VLOOKUP($B3699,$Q$2:$R$42,2,0),Costo_provisiones!$D$3:$AY$100,base_minorista!$A3699,0)</f>
        <v>4.0682075544547915</v>
      </c>
      <c r="L3699">
        <f>+HLOOKUP(VLOOKUP($B3699,$Q$2:$R$42,2,0),Morosidad_control!$D$4:$AY$101,base_minorista!$A3699,0)</f>
        <v>5.6072592230409004</v>
      </c>
      <c r="M3699">
        <f ca="1">+OFFSET(Capital_2!$D$2,base_minorista!A3699,0)</f>
        <v>3.7960315209630844</v>
      </c>
      <c r="N3699">
        <f>+HLOOKUP(VLOOKUP($B3699,$Q$2:$R$42,2,0),costo_laboral!$E$2:$AZ$99,base_minorista!$A3699,0)</f>
        <v>9.2234080934575129</v>
      </c>
      <c r="O3699">
        <f>+HLOOKUP(VLOOKUP($B3699,$Q$2:$R$42,2,0),Participacion2!$D$2:$AO$99,base_minorista!$A3699,0)</f>
        <v>2.4542763687503411</v>
      </c>
    </row>
    <row r="3700" spans="1:15" ht="16.5" x14ac:dyDescent="0.3">
      <c r="A3700">
        <v>11</v>
      </c>
      <c r="B3700">
        <v>40</v>
      </c>
      <c r="C3700">
        <v>10</v>
      </c>
      <c r="D3700" s="3">
        <v>41182</v>
      </c>
      <c r="E3700" s="33">
        <v>12</v>
      </c>
      <c r="F3700">
        <v>2</v>
      </c>
      <c r="G3700">
        <f>+HLOOKUP(VLOOKUP($B3700,$Q$2:$R$42,2,0),costos_sf!$D$2:$AY$99,base_minorista!$A3700,0)</f>
        <v>202250665.48293489</v>
      </c>
      <c r="H3700">
        <f>+HLOOKUP(VLOOKUP($B3700,$Q$2:$R$42,2,0),creditos_sf!$D$2:$AY$99,base_minorista!$A3700,0)</f>
        <v>653813273.99438393</v>
      </c>
      <c r="I3700">
        <f>+HLOOKUP(VLOOKUP($B3700,$Q$2:$R$42,2,0),creditos_sf!$D$103:$AY$200,base_minorista!$A3700,0)</f>
        <v>396942884.057172</v>
      </c>
      <c r="J3700">
        <f>+HLOOKUP(VLOOKUP($B3700,$Q$2:$R$42,2,0),Costo_fondeo!$D$3:$AY$100,base_minorista!$A3700,0)</f>
        <v>5.9751494763145709</v>
      </c>
      <c r="K3700">
        <f>+HLOOKUP(VLOOKUP($B3700,$Q$2:$R$42,2,0),Costo_provisiones!$D$3:$AY$100,base_minorista!$A3700,0)</f>
        <v>3.9776572379560968</v>
      </c>
      <c r="L3700">
        <f>+HLOOKUP(VLOOKUP($B3700,$Q$2:$R$42,2,0),Morosidad_control!$D$4:$AY$101,base_minorista!$A3700,0)</f>
        <v>5.7593635811938597</v>
      </c>
      <c r="M3700">
        <f ca="1">+OFFSET(Capital_2!$D$2,base_minorista!A3700,0)</f>
        <v>3.7807846214491896</v>
      </c>
      <c r="N3700">
        <f>+HLOOKUP(VLOOKUP($B3700,$Q$2:$R$42,2,0),costo_laboral!$E$2:$AZ$99,base_minorista!$A3700,0)</f>
        <v>9.2832851699791519</v>
      </c>
      <c r="O3700">
        <f>+HLOOKUP(VLOOKUP($B3700,$Q$2:$R$42,2,0),Participacion2!$D$2:$AO$99,base_minorista!$A3700,0)</f>
        <v>2.4848020202114451</v>
      </c>
    </row>
    <row r="3701" spans="1:15" ht="16.5" x14ac:dyDescent="0.3">
      <c r="A3701">
        <v>12</v>
      </c>
      <c r="B3701">
        <v>40</v>
      </c>
      <c r="C3701">
        <v>11</v>
      </c>
      <c r="D3701" s="3">
        <v>41213</v>
      </c>
      <c r="E3701" s="33">
        <v>12</v>
      </c>
      <c r="F3701">
        <v>2</v>
      </c>
      <c r="G3701">
        <f>+HLOOKUP(VLOOKUP($B3701,$Q$2:$R$42,2,0),costos_sf!$D$2:$AY$99,base_minorista!$A3701,0)</f>
        <v>205483001.28156579</v>
      </c>
      <c r="H3701">
        <f>+HLOOKUP(VLOOKUP($B3701,$Q$2:$R$42,2,0),creditos_sf!$D$2:$AY$99,base_minorista!$A3701,0)</f>
        <v>670197702.5451839</v>
      </c>
      <c r="I3701">
        <f>+HLOOKUP(VLOOKUP($B3701,$Q$2:$R$42,2,0),creditos_sf!$D$103:$AY$200,base_minorista!$A3701,0)</f>
        <v>407917841.21005398</v>
      </c>
      <c r="J3701">
        <f>+HLOOKUP(VLOOKUP($B3701,$Q$2:$R$42,2,0),Costo_fondeo!$D$3:$AY$100,base_minorista!$A3701,0)</f>
        <v>5.9589205164717853</v>
      </c>
      <c r="K3701">
        <f>+HLOOKUP(VLOOKUP($B3701,$Q$2:$R$42,2,0),Costo_provisiones!$D$3:$AY$100,base_minorista!$A3701,0)</f>
        <v>3.9942674486100893</v>
      </c>
      <c r="L3701">
        <f>+HLOOKUP(VLOOKUP($B3701,$Q$2:$R$42,2,0),Morosidad_control!$D$4:$AY$101,base_minorista!$A3701,0)</f>
        <v>5.9954824967848097</v>
      </c>
      <c r="M3701">
        <f ca="1">+OFFSET(Capital_2!$D$2,base_minorista!A3701,0)</f>
        <v>3.7788207097198074</v>
      </c>
      <c r="N3701">
        <f>+HLOOKUP(VLOOKUP($B3701,$Q$2:$R$42,2,0),costo_laboral!$E$2:$AZ$99,base_minorista!$A3701,0)</f>
        <v>9.1445381007214657</v>
      </c>
      <c r="O3701">
        <f>+HLOOKUP(VLOOKUP($B3701,$Q$2:$R$42,2,0),Participacion2!$D$2:$AO$99,base_minorista!$A3701,0)</f>
        <v>2.5135050481160786</v>
      </c>
    </row>
    <row r="3702" spans="1:15" ht="16.5" x14ac:dyDescent="0.3">
      <c r="A3702">
        <v>13</v>
      </c>
      <c r="B3702">
        <v>40</v>
      </c>
      <c r="C3702">
        <v>12</v>
      </c>
      <c r="D3702" s="3">
        <v>41243</v>
      </c>
      <c r="E3702" s="33">
        <v>12</v>
      </c>
      <c r="F3702">
        <v>2</v>
      </c>
      <c r="G3702">
        <f>+HLOOKUP(VLOOKUP($B3702,$Q$2:$R$42,2,0),costos_sf!$D$2:$AY$99,base_minorista!$A3702,0)</f>
        <v>208629058.36539507</v>
      </c>
      <c r="H3702">
        <f>+HLOOKUP(VLOOKUP($B3702,$Q$2:$R$42,2,0),creditos_sf!$D$2:$AY$99,base_minorista!$A3702,0)</f>
        <v>676825613.74976492</v>
      </c>
      <c r="I3702">
        <f>+HLOOKUP(VLOOKUP($B3702,$Q$2:$R$42,2,0),creditos_sf!$D$103:$AY$200,base_minorista!$A3702,0)</f>
        <v>415335374.41500801</v>
      </c>
      <c r="J3702">
        <f>+HLOOKUP(VLOOKUP($B3702,$Q$2:$R$42,2,0),Costo_fondeo!$D$3:$AY$100,base_minorista!$A3702,0)</f>
        <v>5.9231029414899456</v>
      </c>
      <c r="K3702">
        <f>+HLOOKUP(VLOOKUP($B3702,$Q$2:$R$42,2,0),Costo_provisiones!$D$3:$AY$100,base_minorista!$A3702,0)</f>
        <v>3.9157713433423913</v>
      </c>
      <c r="L3702">
        <f>+HLOOKUP(VLOOKUP($B3702,$Q$2:$R$42,2,0),Morosidad_control!$D$4:$AY$101,base_minorista!$A3702,0)</f>
        <v>6.1313256821661897</v>
      </c>
      <c r="M3702">
        <f ca="1">+OFFSET(Capital_2!$D$2,base_minorista!A3702,0)</f>
        <v>3.8090188851336229</v>
      </c>
      <c r="N3702">
        <f>+HLOOKUP(VLOOKUP($B3702,$Q$2:$R$42,2,0),costo_laboral!$E$2:$AZ$99,base_minorista!$A3702,0)</f>
        <v>9.1618519550876645</v>
      </c>
      <c r="O3702">
        <f>+HLOOKUP(VLOOKUP($B3702,$Q$2:$R$42,2,0),Participacion2!$D$2:$AO$99,base_minorista!$A3702,0)</f>
        <v>2.4993101808335765</v>
      </c>
    </row>
    <row r="3703" spans="1:15" ht="16.5" x14ac:dyDescent="0.3">
      <c r="A3703">
        <v>14</v>
      </c>
      <c r="B3703">
        <v>40</v>
      </c>
      <c r="C3703">
        <v>13</v>
      </c>
      <c r="D3703" s="3">
        <v>41274</v>
      </c>
      <c r="E3703" s="33">
        <v>12</v>
      </c>
      <c r="F3703">
        <v>2</v>
      </c>
      <c r="G3703">
        <f>+HLOOKUP(VLOOKUP($B3703,$Q$2:$R$42,2,0),costos_sf!$D$2:$AY$99,base_minorista!$A3703,0)</f>
        <v>211211531.565586</v>
      </c>
      <c r="H3703">
        <f>+HLOOKUP(VLOOKUP($B3703,$Q$2:$R$42,2,0),creditos_sf!$D$2:$AY$99,base_minorista!$A3703,0)</f>
        <v>662092164.52060306</v>
      </c>
      <c r="I3703">
        <f>+HLOOKUP(VLOOKUP($B3703,$Q$2:$R$42,2,0),creditos_sf!$D$103:$AY$200,base_minorista!$A3703,0)</f>
        <v>410170700.67786199</v>
      </c>
      <c r="J3703">
        <f>+HLOOKUP(VLOOKUP($B3703,$Q$2:$R$42,2,0),Costo_fondeo!$D$3:$AY$100,base_minorista!$A3703,0)</f>
        <v>5.9156573198094771</v>
      </c>
      <c r="K3703">
        <f>+HLOOKUP(VLOOKUP($B3703,$Q$2:$R$42,2,0),Costo_provisiones!$D$3:$AY$100,base_minorista!$A3703,0)</f>
        <v>3.9780692990958086</v>
      </c>
      <c r="L3703">
        <f>+HLOOKUP(VLOOKUP($B3703,$Q$2:$R$42,2,0),Morosidad_control!$D$4:$AY$101,base_minorista!$A3703,0)</f>
        <v>6.0975677884690498</v>
      </c>
      <c r="M3703">
        <f ca="1">+OFFSET(Capital_2!$D$2,base_minorista!A3703,0)</f>
        <v>3.8327018844682854</v>
      </c>
      <c r="N3703">
        <f>+HLOOKUP(VLOOKUP($B3703,$Q$2:$R$42,2,0),costo_laboral!$E$2:$AZ$99,base_minorista!$A3703,0)</f>
        <v>9.4461201962110763</v>
      </c>
      <c r="O3703">
        <f>+HLOOKUP(VLOOKUP($B3703,$Q$2:$R$42,2,0),Participacion2!$D$2:$AO$99,base_minorista!$A3703,0)</f>
        <v>2.442878362056387</v>
      </c>
    </row>
    <row r="3704" spans="1:15" ht="16.5" x14ac:dyDescent="0.3">
      <c r="A3704">
        <v>15</v>
      </c>
      <c r="B3704">
        <v>40</v>
      </c>
      <c r="C3704">
        <v>14</v>
      </c>
      <c r="D3704" s="3">
        <v>41305</v>
      </c>
      <c r="E3704" s="33">
        <v>13</v>
      </c>
      <c r="F3704">
        <v>2</v>
      </c>
      <c r="G3704">
        <f>+HLOOKUP(VLOOKUP($B3704,$Q$2:$R$42,2,0),costos_sf!$D$2:$AY$99,base_minorista!$A3704,0)</f>
        <v>213664046.79399496</v>
      </c>
      <c r="H3704">
        <f>+HLOOKUP(VLOOKUP($B3704,$Q$2:$R$42,2,0),creditos_sf!$D$2:$AY$99,base_minorista!$A3704,0)</f>
        <v>669832840.87617302</v>
      </c>
      <c r="I3704">
        <f>+HLOOKUP(VLOOKUP($B3704,$Q$2:$R$42,2,0),creditos_sf!$D$103:$AY$200,base_minorista!$A3704,0)</f>
        <v>424729500.08079898</v>
      </c>
      <c r="J3704">
        <f>+HLOOKUP(VLOOKUP($B3704,$Q$2:$R$42,2,0),Costo_fondeo!$D$3:$AY$100,base_minorista!$A3704,0)</f>
        <v>5.8884144617821033</v>
      </c>
      <c r="K3704">
        <f>+HLOOKUP(VLOOKUP($B3704,$Q$2:$R$42,2,0),Costo_provisiones!$D$3:$AY$100,base_minorista!$A3704,0)</f>
        <v>3.9728358570875706</v>
      </c>
      <c r="L3704">
        <f>+HLOOKUP(VLOOKUP($B3704,$Q$2:$R$42,2,0),Morosidad_control!$D$4:$AY$101,base_minorista!$A3704,0)</f>
        <v>6.1384373933409799</v>
      </c>
      <c r="M3704">
        <f ca="1">+OFFSET(Capital_2!$D$2,base_minorista!A3704,0)</f>
        <v>3.850163299057161</v>
      </c>
      <c r="N3704">
        <f>+HLOOKUP(VLOOKUP($B3704,$Q$2:$R$42,2,0),costo_laboral!$E$2:$AZ$99,base_minorista!$A3704,0)</f>
        <v>9.5054336031249687</v>
      </c>
      <c r="O3704">
        <f>+HLOOKUP(VLOOKUP($B3704,$Q$2:$R$42,2,0),Participacion2!$D$2:$AO$99,base_minorista!$A3704,0)</f>
        <v>2.4151442981836473</v>
      </c>
    </row>
    <row r="3705" spans="1:15" ht="16.5" x14ac:dyDescent="0.3">
      <c r="A3705">
        <v>16</v>
      </c>
      <c r="B3705">
        <v>40</v>
      </c>
      <c r="C3705">
        <v>15</v>
      </c>
      <c r="D3705" s="3">
        <v>41333</v>
      </c>
      <c r="E3705" s="33">
        <v>13</v>
      </c>
      <c r="F3705">
        <v>2</v>
      </c>
      <c r="G3705">
        <f>+HLOOKUP(VLOOKUP($B3705,$Q$2:$R$42,2,0),costos_sf!$D$2:$AY$99,base_minorista!$A3705,0)</f>
        <v>216965761.79321465</v>
      </c>
      <c r="H3705">
        <f>+HLOOKUP(VLOOKUP($B3705,$Q$2:$R$42,2,0),creditos_sf!$D$2:$AY$99,base_minorista!$A3705,0)</f>
        <v>671185892.90350199</v>
      </c>
      <c r="I3705">
        <f>+HLOOKUP(VLOOKUP($B3705,$Q$2:$R$42,2,0),creditos_sf!$D$103:$AY$200,base_minorista!$A3705,0)</f>
        <v>426259794.08916599</v>
      </c>
      <c r="J3705">
        <f>+HLOOKUP(VLOOKUP($B3705,$Q$2:$R$42,2,0),Costo_fondeo!$D$3:$AY$100,base_minorista!$A3705,0)</f>
        <v>5.8496680626160282</v>
      </c>
      <c r="K3705">
        <f>+HLOOKUP(VLOOKUP($B3705,$Q$2:$R$42,2,0),Costo_provisiones!$D$3:$AY$100,base_minorista!$A3705,0)</f>
        <v>3.8408518481119578</v>
      </c>
      <c r="L3705">
        <f>+HLOOKUP(VLOOKUP($B3705,$Q$2:$R$42,2,0),Morosidad_control!$D$4:$AY$101,base_minorista!$A3705,0)</f>
        <v>6.4403932718997998</v>
      </c>
      <c r="M3705">
        <f ca="1">+OFFSET(Capital_2!$D$2,base_minorista!A3705,0)</f>
        <v>3.8660657399921172</v>
      </c>
      <c r="N3705">
        <f>+HLOOKUP(VLOOKUP($B3705,$Q$2:$R$42,2,0),costo_laboral!$E$2:$AZ$99,base_minorista!$A3705,0)</f>
        <v>9.799738315703701</v>
      </c>
      <c r="O3705">
        <f>+HLOOKUP(VLOOKUP($B3705,$Q$2:$R$42,2,0),Participacion2!$D$2:$AO$99,base_minorista!$A3705,0)</f>
        <v>2.4078545540881522</v>
      </c>
    </row>
    <row r="3706" spans="1:15" ht="16.5" x14ac:dyDescent="0.3">
      <c r="A3706">
        <v>17</v>
      </c>
      <c r="B3706">
        <v>40</v>
      </c>
      <c r="C3706">
        <v>16</v>
      </c>
      <c r="D3706" s="3">
        <v>41364</v>
      </c>
      <c r="E3706" s="33">
        <v>13</v>
      </c>
      <c r="F3706">
        <v>2</v>
      </c>
      <c r="G3706">
        <f>+HLOOKUP(VLOOKUP($B3706,$Q$2:$R$42,2,0),costos_sf!$D$2:$AY$99,base_minorista!$A3706,0)</f>
        <v>219420480.41719258</v>
      </c>
      <c r="H3706">
        <f>+HLOOKUP(VLOOKUP($B3706,$Q$2:$R$42,2,0),creditos_sf!$D$2:$AY$99,base_minorista!$A3706,0)</f>
        <v>665025242.36563098</v>
      </c>
      <c r="I3706">
        <f>+HLOOKUP(VLOOKUP($B3706,$Q$2:$R$42,2,0),creditos_sf!$D$103:$AY$200,base_minorista!$A3706,0)</f>
        <v>425019950.663607</v>
      </c>
      <c r="J3706">
        <f>+HLOOKUP(VLOOKUP($B3706,$Q$2:$R$42,2,0),Costo_fondeo!$D$3:$AY$100,base_minorista!$A3706,0)</f>
        <v>5.8660331612240606</v>
      </c>
      <c r="K3706">
        <f>+HLOOKUP(VLOOKUP($B3706,$Q$2:$R$42,2,0),Costo_provisiones!$D$3:$AY$100,base_minorista!$A3706,0)</f>
        <v>4.0165588159419272</v>
      </c>
      <c r="L3706">
        <f>+HLOOKUP(VLOOKUP($B3706,$Q$2:$R$42,2,0),Morosidad_control!$D$4:$AY$101,base_minorista!$A3706,0)</f>
        <v>6.5774681681771501</v>
      </c>
      <c r="M3706">
        <f ca="1">+OFFSET(Capital_2!$D$2,base_minorista!A3706,0)</f>
        <v>3.8754391719680488</v>
      </c>
      <c r="N3706">
        <f>+HLOOKUP(VLOOKUP($B3706,$Q$2:$R$42,2,0),costo_laboral!$E$2:$AZ$99,base_minorista!$A3706,0)</f>
        <v>10.011826345694177</v>
      </c>
      <c r="O3706">
        <f>+HLOOKUP(VLOOKUP($B3706,$Q$2:$R$42,2,0),Participacion2!$D$2:$AO$99,base_minorista!$A3706,0)</f>
        <v>2.3655302039542274</v>
      </c>
    </row>
    <row r="3707" spans="1:15" ht="16.5" x14ac:dyDescent="0.3">
      <c r="A3707">
        <v>18</v>
      </c>
      <c r="B3707">
        <v>40</v>
      </c>
      <c r="C3707">
        <v>17</v>
      </c>
      <c r="D3707" s="3">
        <v>41394</v>
      </c>
      <c r="E3707" s="33">
        <v>13</v>
      </c>
      <c r="F3707">
        <v>2</v>
      </c>
      <c r="G3707">
        <f>+HLOOKUP(VLOOKUP($B3707,$Q$2:$R$42,2,0),costos_sf!$D$2:$AY$99,base_minorista!$A3707,0)</f>
        <v>221851951.57370022</v>
      </c>
      <c r="H3707">
        <f>+HLOOKUP(VLOOKUP($B3707,$Q$2:$R$42,2,0),creditos_sf!$D$2:$AY$99,base_minorista!$A3707,0)</f>
        <v>661256579.00379896</v>
      </c>
      <c r="I3707">
        <f>+HLOOKUP(VLOOKUP($B3707,$Q$2:$R$42,2,0),creditos_sf!$D$103:$AY$200,base_minorista!$A3707,0)</f>
        <v>429355276.379107</v>
      </c>
      <c r="J3707">
        <f>+HLOOKUP(VLOOKUP($B3707,$Q$2:$R$42,2,0),Costo_fondeo!$D$3:$AY$100,base_minorista!$A3707,0)</f>
        <v>5.8726341662011476</v>
      </c>
      <c r="K3707">
        <f>+HLOOKUP(VLOOKUP($B3707,$Q$2:$R$42,2,0),Costo_provisiones!$D$3:$AY$100,base_minorista!$A3707,0)</f>
        <v>3.9417912049509645</v>
      </c>
      <c r="L3707">
        <f>+HLOOKUP(VLOOKUP($B3707,$Q$2:$R$42,2,0),Morosidad_control!$D$4:$AY$101,base_minorista!$A3707,0)</f>
        <v>6.5263933915919798</v>
      </c>
      <c r="M3707">
        <f ca="1">+OFFSET(Capital_2!$D$2,base_minorista!A3707,0)</f>
        <v>3.8611269429337338</v>
      </c>
      <c r="N3707">
        <f>+HLOOKUP(VLOOKUP($B3707,$Q$2:$R$42,2,0),costo_laboral!$E$2:$AZ$99,base_minorista!$A3707,0)</f>
        <v>10.159564143184708</v>
      </c>
      <c r="O3707">
        <f>+HLOOKUP(VLOOKUP($B3707,$Q$2:$R$42,2,0),Participacion2!$D$2:$AO$99,base_minorista!$A3707,0)</f>
        <v>2.3669044125911514</v>
      </c>
    </row>
    <row r="3708" spans="1:15" ht="16.5" x14ac:dyDescent="0.3">
      <c r="A3708">
        <v>19</v>
      </c>
      <c r="B3708">
        <v>40</v>
      </c>
      <c r="C3708">
        <v>18</v>
      </c>
      <c r="D3708" s="3">
        <v>41425</v>
      </c>
      <c r="E3708" s="33">
        <v>13</v>
      </c>
      <c r="F3708">
        <v>2</v>
      </c>
      <c r="G3708">
        <f>+HLOOKUP(VLOOKUP($B3708,$Q$2:$R$42,2,0),costos_sf!$D$2:$AY$99,base_minorista!$A3708,0)</f>
        <v>224555101.10980925</v>
      </c>
      <c r="H3708">
        <f>+HLOOKUP(VLOOKUP($B3708,$Q$2:$R$42,2,0),creditos_sf!$D$2:$AY$99,base_minorista!$A3708,0)</f>
        <v>656308573.55260599</v>
      </c>
      <c r="I3708">
        <f>+HLOOKUP(VLOOKUP($B3708,$Q$2:$R$42,2,0),creditos_sf!$D$103:$AY$200,base_minorista!$A3708,0)</f>
        <v>434644452.44991499</v>
      </c>
      <c r="J3708">
        <f>+HLOOKUP(VLOOKUP($B3708,$Q$2:$R$42,2,0),Costo_fondeo!$D$3:$AY$100,base_minorista!$A3708,0)</f>
        <v>5.8530336297840462</v>
      </c>
      <c r="K3708">
        <f>+HLOOKUP(VLOOKUP($B3708,$Q$2:$R$42,2,0),Costo_provisiones!$D$3:$AY$100,base_minorista!$A3708,0)</f>
        <v>3.9301490574819264</v>
      </c>
      <c r="L3708">
        <f>+HLOOKUP(VLOOKUP($B3708,$Q$2:$R$42,2,0),Morosidad_control!$D$4:$AY$101,base_minorista!$A3708,0)</f>
        <v>6.7787081725210596</v>
      </c>
      <c r="M3708">
        <f ca="1">+OFFSET(Capital_2!$D$2,base_minorista!A3708,0)</f>
        <v>3.8158367264519906</v>
      </c>
      <c r="N3708">
        <f>+HLOOKUP(VLOOKUP($B3708,$Q$2:$R$42,2,0),costo_laboral!$E$2:$AZ$99,base_minorista!$A3708,0)</f>
        <v>10.310264831770668</v>
      </c>
      <c r="O3708">
        <f>+HLOOKUP(VLOOKUP($B3708,$Q$2:$R$42,2,0),Participacion2!$D$2:$AO$99,base_minorista!$A3708,0)</f>
        <v>2.3434571835823585</v>
      </c>
    </row>
    <row r="3709" spans="1:15" ht="16.5" x14ac:dyDescent="0.3">
      <c r="A3709">
        <v>20</v>
      </c>
      <c r="B3709">
        <v>40</v>
      </c>
      <c r="C3709">
        <v>19</v>
      </c>
      <c r="D3709" s="3">
        <v>41455</v>
      </c>
      <c r="E3709" s="33">
        <v>13</v>
      </c>
      <c r="F3709">
        <v>2</v>
      </c>
      <c r="G3709">
        <f>+HLOOKUP(VLOOKUP($B3709,$Q$2:$R$42,2,0),costos_sf!$D$2:$AY$99,base_minorista!$A3709,0)</f>
        <v>227384737.16610706</v>
      </c>
      <c r="H3709">
        <f>+HLOOKUP(VLOOKUP($B3709,$Q$2:$R$42,2,0),creditos_sf!$D$2:$AY$99,base_minorista!$A3709,0)</f>
        <v>652940761.57681394</v>
      </c>
      <c r="I3709">
        <f>+HLOOKUP(VLOOKUP($B3709,$Q$2:$R$42,2,0),creditos_sf!$D$103:$AY$200,base_minorista!$A3709,0)</f>
        <v>438612019.83424997</v>
      </c>
      <c r="J3709">
        <f>+HLOOKUP(VLOOKUP($B3709,$Q$2:$R$42,2,0),Costo_fondeo!$D$3:$AY$100,base_minorista!$A3709,0)</f>
        <v>5.8200379318985158</v>
      </c>
      <c r="K3709">
        <f>+HLOOKUP(VLOOKUP($B3709,$Q$2:$R$42,2,0),Costo_provisiones!$D$3:$AY$100,base_minorista!$A3709,0)</f>
        <v>4.0309527091278303</v>
      </c>
      <c r="L3709">
        <f>+HLOOKUP(VLOOKUP($B3709,$Q$2:$R$42,2,0),Morosidad_control!$D$4:$AY$101,base_minorista!$A3709,0)</f>
        <v>6.83968125019583</v>
      </c>
      <c r="M3709">
        <f ca="1">+OFFSET(Capital_2!$D$2,base_minorista!A3709,0)</f>
        <v>3.777787965810723</v>
      </c>
      <c r="N3709">
        <f>+HLOOKUP(VLOOKUP($B3709,$Q$2:$R$42,2,0),costo_laboral!$E$2:$AZ$99,base_minorista!$A3709,0)</f>
        <v>10.419356444693625</v>
      </c>
      <c r="O3709">
        <f>+HLOOKUP(VLOOKUP($B3709,$Q$2:$R$42,2,0),Participacion2!$D$2:$AO$99,base_minorista!$A3709,0)</f>
        <v>2.3373175681911178</v>
      </c>
    </row>
    <row r="3710" spans="1:15" ht="16.5" x14ac:dyDescent="0.3">
      <c r="A3710">
        <v>21</v>
      </c>
      <c r="B3710">
        <v>40</v>
      </c>
      <c r="C3710">
        <v>20</v>
      </c>
      <c r="D3710" s="3">
        <v>41486</v>
      </c>
      <c r="E3710" s="33">
        <v>13</v>
      </c>
      <c r="F3710">
        <v>2</v>
      </c>
      <c r="G3710">
        <f>+HLOOKUP(VLOOKUP($B3710,$Q$2:$R$42,2,0),costos_sf!$D$2:$AY$99,base_minorista!$A3710,0)</f>
        <v>230790402.84496099</v>
      </c>
      <c r="H3710">
        <f>+HLOOKUP(VLOOKUP($B3710,$Q$2:$R$42,2,0),creditos_sf!$D$2:$AY$99,base_minorista!$A3710,0)</f>
        <v>651457353.25741196</v>
      </c>
      <c r="I3710">
        <f>+HLOOKUP(VLOOKUP($B3710,$Q$2:$R$42,2,0),creditos_sf!$D$103:$AY$200,base_minorista!$A3710,0)</f>
        <v>441948198.20485395</v>
      </c>
      <c r="J3710">
        <f>+HLOOKUP(VLOOKUP($B3710,$Q$2:$R$42,2,0),Costo_fondeo!$D$3:$AY$100,base_minorista!$A3710,0)</f>
        <v>5.7685043206835473</v>
      </c>
      <c r="K3710">
        <f>+HLOOKUP(VLOOKUP($B3710,$Q$2:$R$42,2,0),Costo_provisiones!$D$3:$AY$100,base_minorista!$A3710,0)</f>
        <v>4.293654249201456</v>
      </c>
      <c r="L3710">
        <f>+HLOOKUP(VLOOKUP($B3710,$Q$2:$R$42,2,0),Morosidad_control!$D$4:$AY$101,base_minorista!$A3710,0)</f>
        <v>7.0286689336354602</v>
      </c>
      <c r="M3710">
        <f ca="1">+OFFSET(Capital_2!$D$2,base_minorista!A3710,0)</f>
        <v>3.7289387467323043</v>
      </c>
      <c r="N3710">
        <f>+HLOOKUP(VLOOKUP($B3710,$Q$2:$R$42,2,0),costo_laboral!$E$2:$AZ$99,base_minorista!$A3710,0)</f>
        <v>10.454570554248491</v>
      </c>
      <c r="O3710">
        <f>+HLOOKUP(VLOOKUP($B3710,$Q$2:$R$42,2,0),Participacion2!$D$2:$AO$99,base_minorista!$A3710,0)</f>
        <v>2.3554130647855391</v>
      </c>
    </row>
    <row r="3711" spans="1:15" ht="16.5" x14ac:dyDescent="0.3">
      <c r="A3711">
        <v>22</v>
      </c>
      <c r="B3711">
        <v>40</v>
      </c>
      <c r="C3711">
        <v>21</v>
      </c>
      <c r="D3711" s="3">
        <v>41517</v>
      </c>
      <c r="E3711" s="33">
        <v>13</v>
      </c>
      <c r="F3711">
        <v>2</v>
      </c>
      <c r="G3711">
        <f>+HLOOKUP(VLOOKUP($B3711,$Q$2:$R$42,2,0),costos_sf!$D$2:$AY$99,base_minorista!$A3711,0)</f>
        <v>231768738.74376127</v>
      </c>
      <c r="H3711">
        <f>+HLOOKUP(VLOOKUP($B3711,$Q$2:$R$42,2,0),creditos_sf!$D$2:$AY$99,base_minorista!$A3711,0)</f>
        <v>644307539.10839999</v>
      </c>
      <c r="I3711">
        <f>+HLOOKUP(VLOOKUP($B3711,$Q$2:$R$42,2,0),creditos_sf!$D$103:$AY$200,base_minorista!$A3711,0)</f>
        <v>448589769.49664301</v>
      </c>
      <c r="J3711">
        <f>+HLOOKUP(VLOOKUP($B3711,$Q$2:$R$42,2,0),Costo_fondeo!$D$3:$AY$100,base_minorista!$A3711,0)</f>
        <v>5.7452740766800909</v>
      </c>
      <c r="K3711">
        <f>+HLOOKUP(VLOOKUP($B3711,$Q$2:$R$42,2,0),Costo_provisiones!$D$3:$AY$100,base_minorista!$A3711,0)</f>
        <v>4.3720577454307463</v>
      </c>
      <c r="L3711">
        <f>+HLOOKUP(VLOOKUP($B3711,$Q$2:$R$42,2,0),Morosidad_control!$D$4:$AY$101,base_minorista!$A3711,0)</f>
        <v>7.4035163107524502</v>
      </c>
      <c r="M3711">
        <f ca="1">+OFFSET(Capital_2!$D$2,base_minorista!A3711,0)</f>
        <v>3.6888980520732653</v>
      </c>
      <c r="N3711">
        <f>+HLOOKUP(VLOOKUP($B3711,$Q$2:$R$42,2,0),costo_laboral!$E$2:$AZ$99,base_minorista!$A3711,0)</f>
        <v>10.399116183745347</v>
      </c>
      <c r="O3711">
        <f>+HLOOKUP(VLOOKUP($B3711,$Q$2:$R$42,2,0),Participacion2!$D$2:$AO$99,base_minorista!$A3711,0)</f>
        <v>2.3394351411701204</v>
      </c>
    </row>
    <row r="3712" spans="1:15" ht="16.5" x14ac:dyDescent="0.3">
      <c r="A3712">
        <v>23</v>
      </c>
      <c r="B3712">
        <v>40</v>
      </c>
      <c r="C3712">
        <v>22</v>
      </c>
      <c r="D3712" s="3">
        <v>41547</v>
      </c>
      <c r="E3712" s="33">
        <v>13</v>
      </c>
      <c r="F3712">
        <v>2</v>
      </c>
      <c r="G3712">
        <f>+HLOOKUP(VLOOKUP($B3712,$Q$2:$R$42,2,0),costos_sf!$D$2:$AY$99,base_minorista!$A3712,0)</f>
        <v>234409593.31375262</v>
      </c>
      <c r="H3712">
        <f>+HLOOKUP(VLOOKUP($B3712,$Q$2:$R$42,2,0),creditos_sf!$D$2:$AY$99,base_minorista!$A3712,0)</f>
        <v>638632913.24502409</v>
      </c>
      <c r="I3712">
        <f>+HLOOKUP(VLOOKUP($B3712,$Q$2:$R$42,2,0),creditos_sf!$D$103:$AY$200,base_minorista!$A3712,0)</f>
        <v>452954130.56312299</v>
      </c>
      <c r="J3712">
        <f>+HLOOKUP(VLOOKUP($B3712,$Q$2:$R$42,2,0),Costo_fondeo!$D$3:$AY$100,base_minorista!$A3712,0)</f>
        <v>5.6828799429205814</v>
      </c>
      <c r="K3712">
        <f>+HLOOKUP(VLOOKUP($B3712,$Q$2:$R$42,2,0),Costo_provisiones!$D$3:$AY$100,base_minorista!$A3712,0)</f>
        <v>4.5495607519686754</v>
      </c>
      <c r="L3712">
        <f>+HLOOKUP(VLOOKUP($B3712,$Q$2:$R$42,2,0),Morosidad_control!$D$4:$AY$101,base_minorista!$A3712,0)</f>
        <v>7.7740720541848098</v>
      </c>
      <c r="M3712">
        <f ca="1">+OFFSET(Capital_2!$D$2,base_minorista!A3712,0)</f>
        <v>3.6532457928608841</v>
      </c>
      <c r="N3712">
        <f>+HLOOKUP(VLOOKUP($B3712,$Q$2:$R$42,2,0),costo_laboral!$E$2:$AZ$99,base_minorista!$A3712,0)</f>
        <v>10.379792404585011</v>
      </c>
      <c r="O3712">
        <f>+HLOOKUP(VLOOKUP($B3712,$Q$2:$R$42,2,0),Participacion2!$D$2:$AO$99,base_minorista!$A3712,0)</f>
        <v>2.3400901940503078</v>
      </c>
    </row>
    <row r="3713" spans="1:15" ht="16.5" x14ac:dyDescent="0.3">
      <c r="A3713">
        <v>24</v>
      </c>
      <c r="B3713">
        <v>40</v>
      </c>
      <c r="C3713">
        <v>23</v>
      </c>
      <c r="D3713" s="3">
        <v>41578</v>
      </c>
      <c r="E3713" s="33">
        <v>13</v>
      </c>
      <c r="F3713">
        <v>2</v>
      </c>
      <c r="G3713">
        <f>+HLOOKUP(VLOOKUP($B3713,$Q$2:$R$42,2,0),costos_sf!$D$2:$AY$99,base_minorista!$A3713,0)</f>
        <v>237314304.73767096</v>
      </c>
      <c r="H3713">
        <f>+HLOOKUP(VLOOKUP($B3713,$Q$2:$R$42,2,0),creditos_sf!$D$2:$AY$99,base_minorista!$A3713,0)</f>
        <v>641880536.98159504</v>
      </c>
      <c r="I3713">
        <f>+HLOOKUP(VLOOKUP($B3713,$Q$2:$R$42,2,0),creditos_sf!$D$103:$AY$200,base_minorista!$A3713,0)</f>
        <v>450030329.54270703</v>
      </c>
      <c r="J3713">
        <f>+HLOOKUP(VLOOKUP($B3713,$Q$2:$R$42,2,0),Costo_fondeo!$D$3:$AY$100,base_minorista!$A3713,0)</f>
        <v>5.6254829661687742</v>
      </c>
      <c r="K3713">
        <f>+HLOOKUP(VLOOKUP($B3713,$Q$2:$R$42,2,0),Costo_provisiones!$D$3:$AY$100,base_minorista!$A3713,0)</f>
        <v>4.6556497115300131</v>
      </c>
      <c r="L3713">
        <f>+HLOOKUP(VLOOKUP($B3713,$Q$2:$R$42,2,0),Morosidad_control!$D$4:$AY$101,base_minorista!$A3713,0)</f>
        <v>8.16939176747697</v>
      </c>
      <c r="M3713">
        <f ca="1">+OFFSET(Capital_2!$D$2,base_minorista!A3713,0)</f>
        <v>3.6199379690818381</v>
      </c>
      <c r="N3713">
        <f>+HLOOKUP(VLOOKUP($B3713,$Q$2:$R$42,2,0),costo_laboral!$E$2:$AZ$99,base_minorista!$A3713,0)</f>
        <v>10.465584991797332</v>
      </c>
      <c r="O3713">
        <f>+HLOOKUP(VLOOKUP($B3713,$Q$2:$R$42,2,0),Participacion2!$D$2:$AO$99,base_minorista!$A3713,0)</f>
        <v>2.3432789078731631</v>
      </c>
    </row>
    <row r="3714" spans="1:15" ht="16.5" x14ac:dyDescent="0.3">
      <c r="A3714">
        <v>25</v>
      </c>
      <c r="B3714">
        <v>40</v>
      </c>
      <c r="C3714">
        <v>24</v>
      </c>
      <c r="D3714" s="3">
        <v>41608</v>
      </c>
      <c r="E3714" s="33">
        <v>13</v>
      </c>
      <c r="F3714">
        <v>2</v>
      </c>
      <c r="G3714">
        <f>+HLOOKUP(VLOOKUP($B3714,$Q$2:$R$42,2,0),costos_sf!$D$2:$AY$99,base_minorista!$A3714,0)</f>
        <v>238960433.0057382</v>
      </c>
      <c r="H3714">
        <f>+HLOOKUP(VLOOKUP($B3714,$Q$2:$R$42,2,0),creditos_sf!$D$2:$AY$99,base_minorista!$A3714,0)</f>
        <v>614190695.51435494</v>
      </c>
      <c r="I3714">
        <f>+HLOOKUP(VLOOKUP($B3714,$Q$2:$R$42,2,0),creditos_sf!$D$103:$AY$200,base_minorista!$A3714,0)</f>
        <v>453240331.88582599</v>
      </c>
      <c r="J3714">
        <f>+HLOOKUP(VLOOKUP($B3714,$Q$2:$R$42,2,0),Costo_fondeo!$D$3:$AY$100,base_minorista!$A3714,0)</f>
        <v>5.5632539541260089</v>
      </c>
      <c r="K3714">
        <f>+HLOOKUP(VLOOKUP($B3714,$Q$2:$R$42,2,0),Costo_provisiones!$D$3:$AY$100,base_minorista!$A3714,0)</f>
        <v>4.7624237045463644</v>
      </c>
      <c r="L3714">
        <f>+HLOOKUP(VLOOKUP($B3714,$Q$2:$R$42,2,0),Morosidad_control!$D$4:$AY$101,base_minorista!$A3714,0)</f>
        <v>5.4627616251598203</v>
      </c>
      <c r="M3714">
        <f ca="1">+OFFSET(Capital_2!$D$2,base_minorista!A3714,0)</f>
        <v>3.5647933704456456</v>
      </c>
      <c r="N3714">
        <f>+HLOOKUP(VLOOKUP($B3714,$Q$2:$R$42,2,0),costo_laboral!$E$2:$AZ$99,base_minorista!$A3714,0)</f>
        <v>10.662607025104517</v>
      </c>
      <c r="O3714">
        <f>+HLOOKUP(VLOOKUP($B3714,$Q$2:$R$42,2,0),Participacion2!$D$2:$AO$99,base_minorista!$A3714,0)</f>
        <v>2.2158887890799388</v>
      </c>
    </row>
    <row r="3715" spans="1:15" ht="16.5" x14ac:dyDescent="0.3">
      <c r="A3715">
        <v>26</v>
      </c>
      <c r="B3715">
        <v>40</v>
      </c>
      <c r="C3715">
        <v>25</v>
      </c>
      <c r="D3715" s="3">
        <v>41639</v>
      </c>
      <c r="E3715" s="33">
        <v>13</v>
      </c>
      <c r="F3715">
        <v>2</v>
      </c>
      <c r="G3715">
        <f>+HLOOKUP(VLOOKUP($B3715,$Q$2:$R$42,2,0),costos_sf!$D$2:$AY$99,base_minorista!$A3715,0)</f>
        <v>240234451.61641896</v>
      </c>
      <c r="H3715">
        <f>+HLOOKUP(VLOOKUP($B3715,$Q$2:$R$42,2,0),creditos_sf!$D$2:$AY$99,base_minorista!$A3715,0)</f>
        <v>620961867.89417398</v>
      </c>
      <c r="I3715">
        <f>+HLOOKUP(VLOOKUP($B3715,$Q$2:$R$42,2,0),creditos_sf!$D$103:$AY$200,base_minorista!$A3715,0)</f>
        <v>458618029.18361497</v>
      </c>
      <c r="J3715">
        <f>+HLOOKUP(VLOOKUP($B3715,$Q$2:$R$42,2,0),Costo_fondeo!$D$3:$AY$100,base_minorista!$A3715,0)</f>
        <v>5.4930178503488598</v>
      </c>
      <c r="K3715">
        <f>+HLOOKUP(VLOOKUP($B3715,$Q$2:$R$42,2,0),Costo_provisiones!$D$3:$AY$100,base_minorista!$A3715,0)</f>
        <v>4.9752089007071891</v>
      </c>
      <c r="L3715">
        <f>+HLOOKUP(VLOOKUP($B3715,$Q$2:$R$42,2,0),Morosidad_control!$D$4:$AY$101,base_minorista!$A3715,0)</f>
        <v>6.1166097866739202</v>
      </c>
      <c r="M3715">
        <f ca="1">+OFFSET(Capital_2!$D$2,base_minorista!A3715,0)</f>
        <v>3.5095726367283766</v>
      </c>
      <c r="N3715">
        <f>+HLOOKUP(VLOOKUP($B3715,$Q$2:$R$42,2,0),costo_laboral!$E$2:$AZ$99,base_minorista!$A3715,0)</f>
        <v>10.445547444351128</v>
      </c>
      <c r="O3715">
        <f>+HLOOKUP(VLOOKUP($B3715,$Q$2:$R$42,2,0),Participacion2!$D$2:$AO$99,base_minorista!$A3715,0)</f>
        <v>2.2681183109640015</v>
      </c>
    </row>
    <row r="3716" spans="1:15" ht="16.5" x14ac:dyDescent="0.3">
      <c r="A3716">
        <v>27</v>
      </c>
      <c r="B3716">
        <v>40</v>
      </c>
      <c r="C3716">
        <v>26</v>
      </c>
      <c r="D3716" s="3">
        <v>41670</v>
      </c>
      <c r="E3716" s="33">
        <v>14</v>
      </c>
      <c r="F3716">
        <v>2</v>
      </c>
      <c r="G3716">
        <f>+HLOOKUP(VLOOKUP($B3716,$Q$2:$R$42,2,0),costos_sf!$D$2:$AY$99,base_minorista!$A3716,0)</f>
        <v>240310987.94831097</v>
      </c>
      <c r="H3716">
        <f>+HLOOKUP(VLOOKUP($B3716,$Q$2:$R$42,2,0),creditos_sf!$D$2:$AY$99,base_minorista!$A3716,0)</f>
        <v>613583867.51650095</v>
      </c>
      <c r="I3716">
        <f>+HLOOKUP(VLOOKUP($B3716,$Q$2:$R$42,2,0),creditos_sf!$D$103:$AY$200,base_minorista!$A3716,0)</f>
        <v>457007289.11320704</v>
      </c>
      <c r="J3716">
        <f>+HLOOKUP(VLOOKUP($B3716,$Q$2:$R$42,2,0),Costo_fondeo!$D$3:$AY$100,base_minorista!$A3716,0)</f>
        <v>5.4277996656832395</v>
      </c>
      <c r="K3716">
        <f>+HLOOKUP(VLOOKUP($B3716,$Q$2:$R$42,2,0),Costo_provisiones!$D$3:$AY$100,base_minorista!$A3716,0)</f>
        <v>5.1305986473751144</v>
      </c>
      <c r="L3716">
        <f>+HLOOKUP(VLOOKUP($B3716,$Q$2:$R$42,2,0),Morosidad_control!$D$4:$AY$101,base_minorista!$A3716,0)</f>
        <v>6.5541145429182803</v>
      </c>
      <c r="M3716">
        <f ca="1">+OFFSET(Capital_2!$D$2,base_minorista!A3716,0)</f>
        <v>3.4442162995780268</v>
      </c>
      <c r="N3716">
        <f>+HLOOKUP(VLOOKUP($B3716,$Q$2:$R$42,2,0),costo_laboral!$E$2:$AZ$99,base_minorista!$A3716,0)</f>
        <v>10.619582581934038</v>
      </c>
      <c r="O3716">
        <f>+HLOOKUP(VLOOKUP($B3716,$Q$2:$R$42,2,0),Participacion2!$D$2:$AO$99,base_minorista!$A3716,0)</f>
        <v>2.2044140404665158</v>
      </c>
    </row>
    <row r="3717" spans="1:15" ht="16.5" x14ac:dyDescent="0.3">
      <c r="A3717">
        <v>28</v>
      </c>
      <c r="B3717">
        <v>40</v>
      </c>
      <c r="C3717">
        <v>27</v>
      </c>
      <c r="D3717" s="3">
        <v>41698</v>
      </c>
      <c r="E3717" s="33">
        <v>14</v>
      </c>
      <c r="F3717">
        <v>2</v>
      </c>
      <c r="G3717">
        <f>+HLOOKUP(VLOOKUP($B3717,$Q$2:$R$42,2,0),costos_sf!$D$2:$AY$99,base_minorista!$A3717,0)</f>
        <v>237660150.33800361</v>
      </c>
      <c r="H3717">
        <f>+HLOOKUP(VLOOKUP($B3717,$Q$2:$R$42,2,0),creditos_sf!$D$2:$AY$99,base_minorista!$A3717,0)</f>
        <v>604409612.39250207</v>
      </c>
      <c r="I3717">
        <f>+HLOOKUP(VLOOKUP($B3717,$Q$2:$R$42,2,0),creditos_sf!$D$103:$AY$200,base_minorista!$A3717,0)</f>
        <v>461957963.392618</v>
      </c>
      <c r="J3717">
        <f>+HLOOKUP(VLOOKUP($B3717,$Q$2:$R$42,2,0),Costo_fondeo!$D$3:$AY$100,base_minorista!$A3717,0)</f>
        <v>5.3522628537305836</v>
      </c>
      <c r="K3717">
        <f>+HLOOKUP(VLOOKUP($B3717,$Q$2:$R$42,2,0),Costo_provisiones!$D$3:$AY$100,base_minorista!$A3717,0)</f>
        <v>5.1841343683530168</v>
      </c>
      <c r="L3717">
        <f>+HLOOKUP(VLOOKUP($B3717,$Q$2:$R$42,2,0),Morosidad_control!$D$4:$AY$101,base_minorista!$A3717,0)</f>
        <v>6.6216054817993397</v>
      </c>
      <c r="M3717">
        <f ca="1">+OFFSET(Capital_2!$D$2,base_minorista!A3717,0)</f>
        <v>3.3651511548182853</v>
      </c>
      <c r="N3717">
        <f>+HLOOKUP(VLOOKUP($B3717,$Q$2:$R$42,2,0),costo_laboral!$E$2:$AZ$99,base_minorista!$A3717,0)</f>
        <v>10.50209358494693</v>
      </c>
      <c r="O3717">
        <f>+HLOOKUP(VLOOKUP($B3717,$Q$2:$R$42,2,0),Participacion2!$D$2:$AO$99,base_minorista!$A3717,0)</f>
        <v>2.2009165565378561</v>
      </c>
    </row>
    <row r="3718" spans="1:15" ht="16.5" x14ac:dyDescent="0.3">
      <c r="A3718">
        <v>29</v>
      </c>
      <c r="B3718">
        <v>40</v>
      </c>
      <c r="C3718">
        <v>28</v>
      </c>
      <c r="D3718" s="3">
        <v>41729</v>
      </c>
      <c r="E3718" s="33">
        <v>14</v>
      </c>
      <c r="F3718">
        <v>2</v>
      </c>
      <c r="G3718">
        <f>+HLOOKUP(VLOOKUP($B3718,$Q$2:$R$42,2,0),costos_sf!$D$2:$AY$99,base_minorista!$A3718,0)</f>
        <v>237259665.09509453</v>
      </c>
      <c r="H3718">
        <f>+HLOOKUP(VLOOKUP($B3718,$Q$2:$R$42,2,0),creditos_sf!$D$2:$AY$99,base_minorista!$A3718,0)</f>
        <v>619381823.20549095</v>
      </c>
      <c r="I3718">
        <f>+HLOOKUP(VLOOKUP($B3718,$Q$2:$R$42,2,0),creditos_sf!$D$103:$AY$200,base_minorista!$A3718,0)</f>
        <v>473996100.36175805</v>
      </c>
      <c r="J3718">
        <f>+HLOOKUP(VLOOKUP($B3718,$Q$2:$R$42,2,0),Costo_fondeo!$D$3:$AY$100,base_minorista!$A3718,0)</f>
        <v>5.2455496152665191</v>
      </c>
      <c r="K3718">
        <f>+HLOOKUP(VLOOKUP($B3718,$Q$2:$R$42,2,0),Costo_provisiones!$D$3:$AY$100,base_minorista!$A3718,0)</f>
        <v>5.2794529235677814</v>
      </c>
      <c r="L3718">
        <f>+HLOOKUP(VLOOKUP($B3718,$Q$2:$R$42,2,0),Morosidad_control!$D$4:$AY$101,base_minorista!$A3718,0)</f>
        <v>6.3905646041589002</v>
      </c>
      <c r="M3718">
        <f ca="1">+OFFSET(Capital_2!$D$2,base_minorista!A3718,0)</f>
        <v>3.2958556767962262</v>
      </c>
      <c r="N3718">
        <f>+HLOOKUP(VLOOKUP($B3718,$Q$2:$R$42,2,0),costo_laboral!$E$2:$AZ$99,base_minorista!$A3718,0)</f>
        <v>10.340978130841783</v>
      </c>
      <c r="O3718">
        <f>+HLOOKUP(VLOOKUP($B3718,$Q$2:$R$42,2,0),Participacion2!$D$2:$AO$99,base_minorista!$A3718,0)</f>
        <v>2.2354980422350068</v>
      </c>
    </row>
    <row r="3719" spans="1:15" ht="16.5" x14ac:dyDescent="0.3">
      <c r="A3719">
        <v>30</v>
      </c>
      <c r="B3719">
        <v>40</v>
      </c>
      <c r="C3719">
        <v>29</v>
      </c>
      <c r="D3719" s="3">
        <v>41759</v>
      </c>
      <c r="E3719" s="33">
        <v>14</v>
      </c>
      <c r="F3719">
        <v>2</v>
      </c>
      <c r="G3719">
        <f>+HLOOKUP(VLOOKUP($B3719,$Q$2:$R$42,2,0),costos_sf!$D$2:$AY$99,base_minorista!$A3719,0)</f>
        <v>236993979.76051569</v>
      </c>
      <c r="H3719">
        <f>+HLOOKUP(VLOOKUP($B3719,$Q$2:$R$42,2,0),creditos_sf!$D$2:$AY$99,base_minorista!$A3719,0)</f>
        <v>631107952.25756502</v>
      </c>
      <c r="I3719">
        <f>+HLOOKUP(VLOOKUP($B3719,$Q$2:$R$42,2,0),creditos_sf!$D$103:$AY$200,base_minorista!$A3719,0)</f>
        <v>479670584.46620399</v>
      </c>
      <c r="J3719">
        <f>+HLOOKUP(VLOOKUP($B3719,$Q$2:$R$42,2,0),Costo_fondeo!$D$3:$AY$100,base_minorista!$A3719,0)</f>
        <v>5.1557081354849466</v>
      </c>
      <c r="K3719">
        <f>+HLOOKUP(VLOOKUP($B3719,$Q$2:$R$42,2,0),Costo_provisiones!$D$3:$AY$100,base_minorista!$A3719,0)</f>
        <v>5.4081201076987657</v>
      </c>
      <c r="L3719">
        <f>+HLOOKUP(VLOOKUP($B3719,$Q$2:$R$42,2,0),Morosidad_control!$D$4:$AY$101,base_minorista!$A3719,0)</f>
        <v>5.9592298313556302</v>
      </c>
      <c r="M3719">
        <f ca="1">+OFFSET(Capital_2!$D$2,base_minorista!A3719,0)</f>
        <v>3.2437779376973728</v>
      </c>
      <c r="N3719">
        <f>+HLOOKUP(VLOOKUP($B3719,$Q$2:$R$42,2,0),costo_laboral!$E$2:$AZ$99,base_minorista!$A3719,0)</f>
        <v>10.064559274595183</v>
      </c>
      <c r="O3719">
        <f>+HLOOKUP(VLOOKUP($B3719,$Q$2:$R$42,2,0),Participacion2!$D$2:$AO$99,base_minorista!$A3719,0)</f>
        <v>2.3020259666140226</v>
      </c>
    </row>
    <row r="3720" spans="1:15" ht="16.5" x14ac:dyDescent="0.3">
      <c r="A3720">
        <v>31</v>
      </c>
      <c r="B3720">
        <v>40</v>
      </c>
      <c r="C3720">
        <v>30</v>
      </c>
      <c r="D3720" s="3">
        <v>41790</v>
      </c>
      <c r="E3720" s="33">
        <v>14</v>
      </c>
      <c r="F3720">
        <v>2</v>
      </c>
      <c r="G3720">
        <f>+HLOOKUP(VLOOKUP($B3720,$Q$2:$R$42,2,0),costos_sf!$D$2:$AY$99,base_minorista!$A3720,0)</f>
        <v>237516562.08953378</v>
      </c>
      <c r="H3720">
        <f>+HLOOKUP(VLOOKUP($B3720,$Q$2:$R$42,2,0),creditos_sf!$D$2:$AY$99,base_minorista!$A3720,0)</f>
        <v>628948489.85411203</v>
      </c>
      <c r="I3720">
        <f>+HLOOKUP(VLOOKUP($B3720,$Q$2:$R$42,2,0),creditos_sf!$D$103:$AY$200,base_minorista!$A3720,0)</f>
        <v>478417445.78892803</v>
      </c>
      <c r="J3720">
        <f>+HLOOKUP(VLOOKUP($B3720,$Q$2:$R$42,2,0),Costo_fondeo!$D$3:$AY$100,base_minorista!$A3720,0)</f>
        <v>5.0780306954738945</v>
      </c>
      <c r="K3720">
        <f>+HLOOKUP(VLOOKUP($B3720,$Q$2:$R$42,2,0),Costo_provisiones!$D$3:$AY$100,base_minorista!$A3720,0)</f>
        <v>5.4631200755922489</v>
      </c>
      <c r="L3720">
        <f>+HLOOKUP(VLOOKUP($B3720,$Q$2:$R$42,2,0),Morosidad_control!$D$4:$AY$101,base_minorista!$A3720,0)</f>
        <v>6.5361625302960498</v>
      </c>
      <c r="M3720">
        <f ca="1">+OFFSET(Capital_2!$D$2,base_minorista!A3720,0)</f>
        <v>3.2095324879825831</v>
      </c>
      <c r="N3720">
        <f>+HLOOKUP(VLOOKUP($B3720,$Q$2:$R$42,2,0),costo_laboral!$E$2:$AZ$99,base_minorista!$A3720,0)</f>
        <v>10.139042523688952</v>
      </c>
      <c r="O3720">
        <f>+HLOOKUP(VLOOKUP($B3720,$Q$2:$R$42,2,0),Participacion2!$D$2:$AO$99,base_minorista!$A3720,0)</f>
        <v>2.3005563662872759</v>
      </c>
    </row>
    <row r="3721" spans="1:15" ht="16.5" x14ac:dyDescent="0.3">
      <c r="A3721">
        <v>32</v>
      </c>
      <c r="B3721">
        <v>40</v>
      </c>
      <c r="C3721">
        <v>31</v>
      </c>
      <c r="D3721" s="3">
        <v>41820</v>
      </c>
      <c r="E3721" s="33">
        <v>14</v>
      </c>
      <c r="F3721">
        <v>2</v>
      </c>
      <c r="G3721">
        <f>+HLOOKUP(VLOOKUP($B3721,$Q$2:$R$42,2,0),costos_sf!$D$2:$AY$99,base_minorista!$A3721,0)</f>
        <v>238404176.53315905</v>
      </c>
      <c r="H3721">
        <f>+HLOOKUP(VLOOKUP($B3721,$Q$2:$R$42,2,0),creditos_sf!$D$2:$AY$99,base_minorista!$A3721,0)</f>
        <v>660265657.60233903</v>
      </c>
      <c r="I3721">
        <f>+HLOOKUP(VLOOKUP($B3721,$Q$2:$R$42,2,0),creditos_sf!$D$103:$AY$200,base_minorista!$A3721,0)</f>
        <v>500119783.51197201</v>
      </c>
      <c r="J3721">
        <f>+HLOOKUP(VLOOKUP($B3721,$Q$2:$R$42,2,0),Costo_fondeo!$D$3:$AY$100,base_minorista!$A3721,0)</f>
        <v>4.9953406146461283</v>
      </c>
      <c r="K3721">
        <f>+HLOOKUP(VLOOKUP($B3721,$Q$2:$R$42,2,0),Costo_provisiones!$D$3:$AY$100,base_minorista!$A3721,0)</f>
        <v>5.5115306953552423</v>
      </c>
      <c r="L3721">
        <f>+HLOOKUP(VLOOKUP($B3721,$Q$2:$R$42,2,0),Morosidad_control!$D$4:$AY$101,base_minorista!$A3721,0)</f>
        <v>6.5758042377313899</v>
      </c>
      <c r="M3721">
        <f ca="1">+OFFSET(Capital_2!$D$2,base_minorista!A3721,0)</f>
        <v>3.1850428382831848</v>
      </c>
      <c r="N3721">
        <f>+HLOOKUP(VLOOKUP($B3721,$Q$2:$R$42,2,0),costo_laboral!$E$2:$AZ$99,base_minorista!$A3721,0)</f>
        <v>9.7436551140592069</v>
      </c>
      <c r="O3721">
        <f>+HLOOKUP(VLOOKUP($B3721,$Q$2:$R$42,2,0),Participacion2!$D$2:$AO$99,base_minorista!$A3721,0)</f>
        <v>2.4087268925409999</v>
      </c>
    </row>
    <row r="3722" spans="1:15" ht="16.5" x14ac:dyDescent="0.3">
      <c r="A3722">
        <v>33</v>
      </c>
      <c r="B3722">
        <v>40</v>
      </c>
      <c r="C3722">
        <v>32</v>
      </c>
      <c r="D3722" s="3">
        <v>41851</v>
      </c>
      <c r="E3722" s="33">
        <v>14</v>
      </c>
      <c r="F3722">
        <v>2</v>
      </c>
      <c r="G3722">
        <f>+HLOOKUP(VLOOKUP($B3722,$Q$2:$R$42,2,0),costos_sf!$D$2:$AY$99,base_minorista!$A3722,0)</f>
        <v>237055113.62106061</v>
      </c>
      <c r="H3722">
        <f>+HLOOKUP(VLOOKUP($B3722,$Q$2:$R$42,2,0),creditos_sf!$D$2:$AY$99,base_minorista!$A3722,0)</f>
        <v>683674272.31588101</v>
      </c>
      <c r="I3722">
        <f>+HLOOKUP(VLOOKUP($B3722,$Q$2:$R$42,2,0),creditos_sf!$D$103:$AY$200,base_minorista!$A3722,0)</f>
        <v>505649791.07672805</v>
      </c>
      <c r="J3722">
        <f>+HLOOKUP(VLOOKUP($B3722,$Q$2:$R$42,2,0),Costo_fondeo!$D$3:$AY$100,base_minorista!$A3722,0)</f>
        <v>4.9153273354449016</v>
      </c>
      <c r="K3722">
        <f>+HLOOKUP(VLOOKUP($B3722,$Q$2:$R$42,2,0),Costo_provisiones!$D$3:$AY$100,base_minorista!$A3722,0)</f>
        <v>5.4256138392843249</v>
      </c>
      <c r="L3722">
        <f>+HLOOKUP(VLOOKUP($B3722,$Q$2:$R$42,2,0),Morosidad_control!$D$4:$AY$101,base_minorista!$A3722,0)</f>
        <v>6.2786764284094101</v>
      </c>
      <c r="M3722">
        <f ca="1">+OFFSET(Capital_2!$D$2,base_minorista!A3722,0)</f>
        <v>3.1704105350092515</v>
      </c>
      <c r="N3722">
        <f>+HLOOKUP(VLOOKUP($B3722,$Q$2:$R$42,2,0),costo_laboral!$E$2:$AZ$99,base_minorista!$A3722,0)</f>
        <v>9.5484238880402899</v>
      </c>
      <c r="O3722">
        <f>+HLOOKUP(VLOOKUP($B3722,$Q$2:$R$42,2,0),Participacion2!$D$2:$AO$99,base_minorista!$A3722,0)</f>
        <v>2.513843505139532</v>
      </c>
    </row>
    <row r="3723" spans="1:15" ht="16.5" x14ac:dyDescent="0.3">
      <c r="A3723">
        <v>34</v>
      </c>
      <c r="B3723">
        <v>40</v>
      </c>
      <c r="C3723">
        <v>33</v>
      </c>
      <c r="D3723" s="3">
        <v>41882</v>
      </c>
      <c r="E3723" s="33">
        <v>14</v>
      </c>
      <c r="F3723">
        <v>2</v>
      </c>
      <c r="G3723">
        <f>+HLOOKUP(VLOOKUP($B3723,$Q$2:$R$42,2,0),costos_sf!$D$2:$AY$99,base_minorista!$A3723,0)</f>
        <v>237314348.10583749</v>
      </c>
      <c r="H3723">
        <f>+HLOOKUP(VLOOKUP($B3723,$Q$2:$R$42,2,0),creditos_sf!$D$2:$AY$99,base_minorista!$A3723,0)</f>
        <v>710408533.648844</v>
      </c>
      <c r="I3723">
        <f>+HLOOKUP(VLOOKUP($B3723,$Q$2:$R$42,2,0),creditos_sf!$D$103:$AY$200,base_minorista!$A3723,0)</f>
        <v>513477663.24129897</v>
      </c>
      <c r="J3723">
        <f>+HLOOKUP(VLOOKUP($B3723,$Q$2:$R$42,2,0),Costo_fondeo!$D$3:$AY$100,base_minorista!$A3723,0)</f>
        <v>4.8132061844491503</v>
      </c>
      <c r="K3723">
        <f>+HLOOKUP(VLOOKUP($B3723,$Q$2:$R$42,2,0),Costo_provisiones!$D$3:$AY$100,base_minorista!$A3723,0)</f>
        <v>5.307540695714601</v>
      </c>
      <c r="L3723">
        <f>+HLOOKUP(VLOOKUP($B3723,$Q$2:$R$42,2,0),Morosidad_control!$D$4:$AY$101,base_minorista!$A3723,0)</f>
        <v>5.3928423369584602</v>
      </c>
      <c r="M3723">
        <f ca="1">+OFFSET(Capital_2!$D$2,base_minorista!A3723,0)</f>
        <v>3.1468414088192862</v>
      </c>
      <c r="N3723">
        <f>+HLOOKUP(VLOOKUP($B3723,$Q$2:$R$42,2,0),costo_laboral!$E$2:$AZ$99,base_minorista!$A3723,0)</f>
        <v>9.3938890503432919</v>
      </c>
      <c r="O3723">
        <f>+HLOOKUP(VLOOKUP($B3723,$Q$2:$R$42,2,0),Participacion2!$D$2:$AO$99,base_minorista!$A3723,0)</f>
        <v>2.5961513648241774</v>
      </c>
    </row>
    <row r="3724" spans="1:15" ht="16.5" x14ac:dyDescent="0.3">
      <c r="A3724">
        <v>35</v>
      </c>
      <c r="B3724">
        <v>40</v>
      </c>
      <c r="C3724">
        <v>34</v>
      </c>
      <c r="D3724" s="3">
        <v>41912</v>
      </c>
      <c r="E3724" s="33">
        <v>14</v>
      </c>
      <c r="F3724">
        <v>2</v>
      </c>
      <c r="G3724">
        <f>+HLOOKUP(VLOOKUP($B3724,$Q$2:$R$42,2,0),costos_sf!$D$2:$AY$99,base_minorista!$A3724,0)</f>
        <v>238724472.27440992</v>
      </c>
      <c r="H3724">
        <f>+HLOOKUP(VLOOKUP($B3724,$Q$2:$R$42,2,0),creditos_sf!$D$2:$AY$99,base_minorista!$A3724,0)</f>
        <v>736117684.89621902</v>
      </c>
      <c r="I3724">
        <f>+HLOOKUP(VLOOKUP($B3724,$Q$2:$R$42,2,0),creditos_sf!$D$103:$AY$200,base_minorista!$A3724,0)</f>
        <v>525250953.24808604</v>
      </c>
      <c r="J3724">
        <f>+HLOOKUP(VLOOKUP($B3724,$Q$2:$R$42,2,0),Costo_fondeo!$D$3:$AY$100,base_minorista!$A3724,0)</f>
        <v>4.7331335846311511</v>
      </c>
      <c r="K3724">
        <f>+HLOOKUP(VLOOKUP($B3724,$Q$2:$R$42,2,0),Costo_provisiones!$D$3:$AY$100,base_minorista!$A3724,0)</f>
        <v>5.2771714711700177</v>
      </c>
      <c r="L3724">
        <f>+HLOOKUP(VLOOKUP($B3724,$Q$2:$R$42,2,0),Morosidad_control!$D$4:$AY$101,base_minorista!$A3724,0)</f>
        <v>5.0440154572543001</v>
      </c>
      <c r="M3724">
        <f ca="1">+OFFSET(Capital_2!$D$2,base_minorista!A3724,0)</f>
        <v>3.1301745437504462</v>
      </c>
      <c r="N3724">
        <f>+HLOOKUP(VLOOKUP($B3724,$Q$2:$R$42,2,0),costo_laboral!$E$2:$AZ$99,base_minorista!$A3724,0)</f>
        <v>9.1799448889028135</v>
      </c>
      <c r="O3724">
        <f>+HLOOKUP(VLOOKUP($B3724,$Q$2:$R$42,2,0),Participacion2!$D$2:$AO$99,base_minorista!$A3724,0)</f>
        <v>2.7057248090774779</v>
      </c>
    </row>
    <row r="3725" spans="1:15" ht="16.5" x14ac:dyDescent="0.3">
      <c r="A3725">
        <v>36</v>
      </c>
      <c r="B3725">
        <v>40</v>
      </c>
      <c r="C3725">
        <v>35</v>
      </c>
      <c r="D3725" s="3">
        <v>41943</v>
      </c>
      <c r="E3725" s="33">
        <v>14</v>
      </c>
      <c r="F3725">
        <v>2</v>
      </c>
      <c r="G3725">
        <f>+HLOOKUP(VLOOKUP($B3725,$Q$2:$R$42,2,0),costos_sf!$D$2:$AY$99,base_minorista!$A3725,0)</f>
        <v>240075772.30650747</v>
      </c>
      <c r="H3725">
        <f>+HLOOKUP(VLOOKUP($B3725,$Q$2:$R$42,2,0),creditos_sf!$D$2:$AY$99,base_minorista!$A3725,0)</f>
        <v>763322878.76027203</v>
      </c>
      <c r="I3725">
        <f>+HLOOKUP(VLOOKUP($B3725,$Q$2:$R$42,2,0),creditos_sf!$D$103:$AY$200,base_minorista!$A3725,0)</f>
        <v>537249143.622136</v>
      </c>
      <c r="J3725">
        <f>+HLOOKUP(VLOOKUP($B3725,$Q$2:$R$42,2,0),Costo_fondeo!$D$3:$AY$100,base_minorista!$A3725,0)</f>
        <v>4.6581972863783925</v>
      </c>
      <c r="K3725">
        <f>+HLOOKUP(VLOOKUP($B3725,$Q$2:$R$42,2,0),Costo_provisiones!$D$3:$AY$100,base_minorista!$A3725,0)</f>
        <v>5.1311154569582298</v>
      </c>
      <c r="L3725">
        <f>+HLOOKUP(VLOOKUP($B3725,$Q$2:$R$42,2,0),Morosidad_control!$D$4:$AY$101,base_minorista!$A3725,0)</f>
        <v>4.5749532258546299</v>
      </c>
      <c r="M3725">
        <f ca="1">+OFFSET(Capital_2!$D$2,base_minorista!A3725,0)</f>
        <v>3.1052199516205063</v>
      </c>
      <c r="N3725">
        <f>+HLOOKUP(VLOOKUP($B3725,$Q$2:$R$42,2,0),costo_laboral!$E$2:$AZ$99,base_minorista!$A3725,0)</f>
        <v>9.0583512466956488</v>
      </c>
      <c r="O3725">
        <f>+HLOOKUP(VLOOKUP($B3725,$Q$2:$R$42,2,0),Participacion2!$D$2:$AO$99,base_minorista!$A3725,0)</f>
        <v>2.8223163219306358</v>
      </c>
    </row>
    <row r="3726" spans="1:15" ht="16.5" x14ac:dyDescent="0.3">
      <c r="A3726">
        <v>37</v>
      </c>
      <c r="B3726">
        <v>40</v>
      </c>
      <c r="C3726">
        <v>36</v>
      </c>
      <c r="D3726" s="3">
        <v>41973</v>
      </c>
      <c r="E3726" s="33">
        <v>14</v>
      </c>
      <c r="F3726">
        <v>2</v>
      </c>
      <c r="G3726">
        <f>+HLOOKUP(VLOOKUP($B3726,$Q$2:$R$42,2,0),costos_sf!$D$2:$AY$99,base_minorista!$A3726,0)</f>
        <v>244141581.95569664</v>
      </c>
      <c r="H3726">
        <f>+HLOOKUP(VLOOKUP($B3726,$Q$2:$R$42,2,0),creditos_sf!$D$2:$AY$99,base_minorista!$A3726,0)</f>
        <v>788477612.50072098</v>
      </c>
      <c r="I3726">
        <f>+HLOOKUP(VLOOKUP($B3726,$Q$2:$R$42,2,0),creditos_sf!$D$103:$AY$200,base_minorista!$A3726,0)</f>
        <v>544921269.24614203</v>
      </c>
      <c r="J3726">
        <f>+HLOOKUP(VLOOKUP($B3726,$Q$2:$R$42,2,0),Costo_fondeo!$D$3:$AY$100,base_minorista!$A3726,0)</f>
        <v>4.6000773544092937</v>
      </c>
      <c r="K3726">
        <f>+HLOOKUP(VLOOKUP($B3726,$Q$2:$R$42,2,0),Costo_provisiones!$D$3:$AY$100,base_minorista!$A3726,0)</f>
        <v>5.0080317848089679</v>
      </c>
      <c r="L3726">
        <f>+HLOOKUP(VLOOKUP($B3726,$Q$2:$R$42,2,0),Morosidad_control!$D$4:$AY$101,base_minorista!$A3726,0)</f>
        <v>4.4178551945416302</v>
      </c>
      <c r="M3726">
        <f ca="1">+OFFSET(Capital_2!$D$2,base_minorista!A3726,0)</f>
        <v>3.0886044861742721</v>
      </c>
      <c r="N3726">
        <f>+HLOOKUP(VLOOKUP($B3726,$Q$2:$R$42,2,0),costo_laboral!$E$2:$AZ$99,base_minorista!$A3726,0)</f>
        <v>8.9972483349401049</v>
      </c>
      <c r="O3726">
        <f>+HLOOKUP(VLOOKUP($B3726,$Q$2:$R$42,2,0),Participacion2!$D$2:$AO$99,base_minorista!$A3726,0)</f>
        <v>2.9187697501913705</v>
      </c>
    </row>
    <row r="3727" spans="1:15" ht="16.5" x14ac:dyDescent="0.3">
      <c r="A3727">
        <v>38</v>
      </c>
      <c r="B3727">
        <v>40</v>
      </c>
      <c r="C3727">
        <v>37</v>
      </c>
      <c r="D3727" s="3">
        <v>42004</v>
      </c>
      <c r="E3727" s="33">
        <v>14</v>
      </c>
      <c r="F3727">
        <v>2</v>
      </c>
      <c r="G3727">
        <f>+HLOOKUP(VLOOKUP($B3727,$Q$2:$R$42,2,0),costos_sf!$D$2:$AY$99,base_minorista!$A3727,0)</f>
        <v>244921086.53624961</v>
      </c>
      <c r="H3727">
        <f>+HLOOKUP(VLOOKUP($B3727,$Q$2:$R$42,2,0),creditos_sf!$D$2:$AY$99,base_minorista!$A3727,0)</f>
        <v>805658184.29483104</v>
      </c>
      <c r="I3727">
        <f>+HLOOKUP(VLOOKUP($B3727,$Q$2:$R$42,2,0),creditos_sf!$D$103:$AY$200,base_minorista!$A3727,0)</f>
        <v>556040732.15634394</v>
      </c>
      <c r="J3727">
        <f>+HLOOKUP(VLOOKUP($B3727,$Q$2:$R$42,2,0),Costo_fondeo!$D$3:$AY$100,base_minorista!$A3727,0)</f>
        <v>4.5579396845326174</v>
      </c>
      <c r="K3727">
        <f>+HLOOKUP(VLOOKUP($B3727,$Q$2:$R$42,2,0),Costo_provisiones!$D$3:$AY$100,base_minorista!$A3727,0)</f>
        <v>4.4130256548171758</v>
      </c>
      <c r="L3727">
        <f>+HLOOKUP(VLOOKUP($B3727,$Q$2:$R$42,2,0),Morosidad_control!$D$4:$AY$101,base_minorista!$A3727,0)</f>
        <v>4.4163649995105203</v>
      </c>
      <c r="M3727">
        <f ca="1">+OFFSET(Capital_2!$D$2,base_minorista!A3727,0)</f>
        <v>3.0772625191593428</v>
      </c>
      <c r="N3727">
        <f>+HLOOKUP(VLOOKUP($B3727,$Q$2:$R$42,2,0),costo_laboral!$E$2:$AZ$99,base_minorista!$A3727,0)</f>
        <v>9.2207084887206427</v>
      </c>
      <c r="O3727">
        <f>+HLOOKUP(VLOOKUP($B3727,$Q$2:$R$42,2,0),Participacion2!$D$2:$AO$99,base_minorista!$A3727,0)</f>
        <v>2.9821012771642055</v>
      </c>
    </row>
    <row r="3728" spans="1:15" ht="16.5" x14ac:dyDescent="0.3">
      <c r="A3728">
        <v>39</v>
      </c>
      <c r="B3728">
        <v>40</v>
      </c>
      <c r="C3728">
        <v>38</v>
      </c>
      <c r="D3728" s="3">
        <v>42035</v>
      </c>
      <c r="E3728" s="33">
        <v>15</v>
      </c>
      <c r="F3728">
        <v>2</v>
      </c>
      <c r="G3728">
        <f>+HLOOKUP(VLOOKUP($B3728,$Q$2:$R$42,2,0),costos_sf!$D$2:$AY$99,base_minorista!$A3728,0)</f>
        <v>247517015.43608597</v>
      </c>
      <c r="H3728">
        <f>+HLOOKUP(VLOOKUP($B3728,$Q$2:$R$42,2,0),creditos_sf!$D$2:$AY$99,base_minorista!$A3728,0)</f>
        <v>825492853.82276905</v>
      </c>
      <c r="I3728">
        <f>+HLOOKUP(VLOOKUP($B3728,$Q$2:$R$42,2,0),creditos_sf!$D$103:$AY$200,base_minorista!$A3728,0)</f>
        <v>571151620.57230401</v>
      </c>
      <c r="J3728">
        <f>+HLOOKUP(VLOOKUP($B3728,$Q$2:$R$42,2,0),Costo_fondeo!$D$3:$AY$100,base_minorista!$A3728,0)</f>
        <v>4.5106845057188716</v>
      </c>
      <c r="K3728">
        <f>+HLOOKUP(VLOOKUP($B3728,$Q$2:$R$42,2,0),Costo_provisiones!$D$3:$AY$100,base_minorista!$A3728,0)</f>
        <v>4.0515694374805529</v>
      </c>
      <c r="L3728">
        <f>+HLOOKUP(VLOOKUP($B3728,$Q$2:$R$42,2,0),Morosidad_control!$D$4:$AY$101,base_minorista!$A3728,0)</f>
        <v>4.2106899395787201</v>
      </c>
      <c r="M3728">
        <f ca="1">+OFFSET(Capital_2!$D$2,base_minorista!A3728,0)</f>
        <v>3.0663026726799725</v>
      </c>
      <c r="N3728">
        <f>+HLOOKUP(VLOOKUP($B3728,$Q$2:$R$42,2,0),costo_laboral!$E$2:$AZ$99,base_minorista!$A3728,0)</f>
        <v>9.4606369961439132</v>
      </c>
      <c r="O3728">
        <f>+HLOOKUP(VLOOKUP($B3728,$Q$2:$R$42,2,0),Participacion2!$D$2:$AO$99,base_minorista!$A3728,0)</f>
        <v>3.0152680300469812</v>
      </c>
    </row>
    <row r="3729" spans="1:15" ht="16.5" x14ac:dyDescent="0.3">
      <c r="A3729">
        <v>40</v>
      </c>
      <c r="B3729">
        <v>40</v>
      </c>
      <c r="C3729">
        <v>39</v>
      </c>
      <c r="D3729" s="3">
        <v>42063</v>
      </c>
      <c r="E3729" s="33">
        <v>15</v>
      </c>
      <c r="F3729">
        <v>2</v>
      </c>
      <c r="G3729">
        <f>+HLOOKUP(VLOOKUP($B3729,$Q$2:$R$42,2,0),costos_sf!$D$2:$AY$99,base_minorista!$A3729,0)</f>
        <v>251397118.31401402</v>
      </c>
      <c r="H3729">
        <f>+HLOOKUP(VLOOKUP($B3729,$Q$2:$R$42,2,0),creditos_sf!$D$2:$AY$99,base_minorista!$A3729,0)</f>
        <v>841233458.545802</v>
      </c>
      <c r="I3729">
        <f>+HLOOKUP(VLOOKUP($B3729,$Q$2:$R$42,2,0),creditos_sf!$D$103:$AY$200,base_minorista!$A3729,0)</f>
        <v>590942433.76902199</v>
      </c>
      <c r="J3729">
        <f>+HLOOKUP(VLOOKUP($B3729,$Q$2:$R$42,2,0),Costo_fondeo!$D$3:$AY$100,base_minorista!$A3729,0)</f>
        <v>4.476574487454573</v>
      </c>
      <c r="K3729">
        <f>+HLOOKUP(VLOOKUP($B3729,$Q$2:$R$42,2,0),Costo_provisiones!$D$3:$AY$100,base_minorista!$A3729,0)</f>
        <v>4.0358731926892881</v>
      </c>
      <c r="L3729">
        <f>+HLOOKUP(VLOOKUP($B3729,$Q$2:$R$42,2,0),Morosidad_control!$D$4:$AY$101,base_minorista!$A3729,0)</f>
        <v>3.9758712441517101</v>
      </c>
      <c r="M3729">
        <f ca="1">+OFFSET(Capital_2!$D$2,base_minorista!A3729,0)</f>
        <v>3.049096647123327</v>
      </c>
      <c r="N3729">
        <f>+HLOOKUP(VLOOKUP($B3729,$Q$2:$R$42,2,0),costo_laboral!$E$2:$AZ$99,base_minorista!$A3729,0)</f>
        <v>9.3899496986533819</v>
      </c>
      <c r="O3729">
        <f>+HLOOKUP(VLOOKUP($B3729,$Q$2:$R$42,2,0),Participacion2!$D$2:$AO$99,base_minorista!$A3729,0)</f>
        <v>3.0967268237371024</v>
      </c>
    </row>
    <row r="3730" spans="1:15" ht="16.5" x14ac:dyDescent="0.3">
      <c r="A3730">
        <v>41</v>
      </c>
      <c r="B3730">
        <v>40</v>
      </c>
      <c r="C3730">
        <v>40</v>
      </c>
      <c r="D3730" s="3">
        <v>42094</v>
      </c>
      <c r="E3730" s="33">
        <v>15</v>
      </c>
      <c r="F3730">
        <v>2</v>
      </c>
      <c r="G3730">
        <f>+HLOOKUP(VLOOKUP($B3730,$Q$2:$R$42,2,0),costos_sf!$D$2:$AY$99,base_minorista!$A3730,0)</f>
        <v>252592685.06495276</v>
      </c>
      <c r="H3730">
        <f>+HLOOKUP(VLOOKUP($B3730,$Q$2:$R$42,2,0),creditos_sf!$D$2:$AY$99,base_minorista!$A3730,0)</f>
        <v>860963966.49778402</v>
      </c>
      <c r="I3730">
        <f>+HLOOKUP(VLOOKUP($B3730,$Q$2:$R$42,2,0),creditos_sf!$D$103:$AY$200,base_minorista!$A3730,0)</f>
        <v>599646879.41927409</v>
      </c>
      <c r="J3730">
        <f>+HLOOKUP(VLOOKUP($B3730,$Q$2:$R$42,2,0),Costo_fondeo!$D$3:$AY$100,base_minorista!$A3730,0)</f>
        <v>4.4603460925766232</v>
      </c>
      <c r="K3730">
        <f>+HLOOKUP(VLOOKUP($B3730,$Q$2:$R$42,2,0),Costo_provisiones!$D$3:$AY$100,base_minorista!$A3730,0)</f>
        <v>3.7955630473852877</v>
      </c>
      <c r="L3730">
        <f>+HLOOKUP(VLOOKUP($B3730,$Q$2:$R$42,2,0),Morosidad_control!$D$4:$AY$101,base_minorista!$A3730,0)</f>
        <v>4.0335369049429399</v>
      </c>
      <c r="M3730">
        <f ca="1">+OFFSET(Capital_2!$D$2,base_minorista!A3730,0)</f>
        <v>3.0217281587138265</v>
      </c>
      <c r="N3730">
        <f>+HLOOKUP(VLOOKUP($B3730,$Q$2:$R$42,2,0),costo_laboral!$E$2:$AZ$99,base_minorista!$A3730,0)</f>
        <v>9.4769606328342686</v>
      </c>
      <c r="O3730">
        <f>+HLOOKUP(VLOOKUP($B3730,$Q$2:$R$42,2,0),Participacion2!$D$2:$AO$99,base_minorista!$A3730,0)</f>
        <v>3.1683298199447654</v>
      </c>
    </row>
    <row r="3731" spans="1:15" ht="16.5" x14ac:dyDescent="0.3">
      <c r="A3731">
        <v>42</v>
      </c>
      <c r="B3731">
        <v>40</v>
      </c>
      <c r="C3731">
        <v>41</v>
      </c>
      <c r="D3731" s="3">
        <v>42124</v>
      </c>
      <c r="E3731" s="33">
        <v>15</v>
      </c>
      <c r="F3731">
        <v>2</v>
      </c>
      <c r="G3731">
        <f>+HLOOKUP(VLOOKUP($B3731,$Q$2:$R$42,2,0),costos_sf!$D$2:$AY$99,base_minorista!$A3731,0)</f>
        <v>256984968.70496827</v>
      </c>
      <c r="H3731">
        <f>+HLOOKUP(VLOOKUP($B3731,$Q$2:$R$42,2,0),creditos_sf!$D$2:$AY$99,base_minorista!$A3731,0)</f>
        <v>872214321.66855502</v>
      </c>
      <c r="I3731">
        <f>+HLOOKUP(VLOOKUP($B3731,$Q$2:$R$42,2,0),creditos_sf!$D$103:$AY$200,base_minorista!$A3731,0)</f>
        <v>600739528.07119393</v>
      </c>
      <c r="J3731">
        <f>+HLOOKUP(VLOOKUP($B3731,$Q$2:$R$42,2,0),Costo_fondeo!$D$3:$AY$100,base_minorista!$A3731,0)</f>
        <v>4.4496868818060884</v>
      </c>
      <c r="K3731">
        <f>+HLOOKUP(VLOOKUP($B3731,$Q$2:$R$42,2,0),Costo_provisiones!$D$3:$AY$100,base_minorista!$A3731,0)</f>
        <v>3.6463999185174236</v>
      </c>
      <c r="L3731">
        <f>+HLOOKUP(VLOOKUP($B3731,$Q$2:$R$42,2,0),Morosidad_control!$D$4:$AY$101,base_minorista!$A3731,0)</f>
        <v>3.9049208868663499</v>
      </c>
      <c r="M3731">
        <f ca="1">+OFFSET(Capital_2!$D$2,base_minorista!A3731,0)</f>
        <v>3.0029222612045556</v>
      </c>
      <c r="N3731">
        <f>+HLOOKUP(VLOOKUP($B3731,$Q$2:$R$42,2,0),costo_laboral!$E$2:$AZ$99,base_minorista!$A3731,0)</f>
        <v>9.6227426905182281</v>
      </c>
      <c r="O3731">
        <f>+HLOOKUP(VLOOKUP($B3731,$Q$2:$R$42,2,0),Participacion2!$D$2:$AO$99,base_minorista!$A3731,0)</f>
        <v>3.2462885367660892</v>
      </c>
    </row>
    <row r="3732" spans="1:15" ht="16.5" x14ac:dyDescent="0.3">
      <c r="A3732">
        <v>43</v>
      </c>
      <c r="B3732">
        <v>40</v>
      </c>
      <c r="C3732">
        <v>42</v>
      </c>
      <c r="D3732" s="3">
        <v>42155</v>
      </c>
      <c r="E3732" s="33">
        <v>15</v>
      </c>
      <c r="F3732">
        <v>2</v>
      </c>
      <c r="G3732">
        <f>+HLOOKUP(VLOOKUP($B3732,$Q$2:$R$42,2,0),costos_sf!$D$2:$AY$99,base_minorista!$A3732,0)</f>
        <v>258521509.13717285</v>
      </c>
      <c r="H3732">
        <f>+HLOOKUP(VLOOKUP($B3732,$Q$2:$R$42,2,0),creditos_sf!$D$2:$AY$99,base_minorista!$A3732,0)</f>
        <v>885898072.06802809</v>
      </c>
      <c r="I3732">
        <f>+HLOOKUP(VLOOKUP($B3732,$Q$2:$R$42,2,0),creditos_sf!$D$103:$AY$200,base_minorista!$A3732,0)</f>
        <v>606408682.16647995</v>
      </c>
      <c r="J3732">
        <f>+HLOOKUP(VLOOKUP($B3732,$Q$2:$R$42,2,0),Costo_fondeo!$D$3:$AY$100,base_minorista!$A3732,0)</f>
        <v>4.4490298846435223</v>
      </c>
      <c r="K3732">
        <f>+HLOOKUP(VLOOKUP($B3732,$Q$2:$R$42,2,0),Costo_provisiones!$D$3:$AY$100,base_minorista!$A3732,0)</f>
        <v>3.4588280570736094</v>
      </c>
      <c r="L3732">
        <f>+HLOOKUP(VLOOKUP($B3732,$Q$2:$R$42,2,0),Morosidad_control!$D$4:$AY$101,base_minorista!$A3732,0)</f>
        <v>3.9196526361576902</v>
      </c>
      <c r="M3732">
        <f ca="1">+OFFSET(Capital_2!$D$2,base_minorista!A3732,0)</f>
        <v>2.9913163210576634</v>
      </c>
      <c r="N3732">
        <f>+HLOOKUP(VLOOKUP($B3732,$Q$2:$R$42,2,0),costo_laboral!$E$2:$AZ$99,base_minorista!$A3732,0)</f>
        <v>9.6397671356561556</v>
      </c>
      <c r="O3732">
        <f>+HLOOKUP(VLOOKUP($B3732,$Q$2:$R$42,2,0),Participacion2!$D$2:$AO$99,base_minorista!$A3732,0)</f>
        <v>3.3000815588273924</v>
      </c>
    </row>
    <row r="3733" spans="1:15" ht="16.5" x14ac:dyDescent="0.3">
      <c r="A3733">
        <v>44</v>
      </c>
      <c r="B3733">
        <v>40</v>
      </c>
      <c r="C3733">
        <v>43</v>
      </c>
      <c r="D3733" s="3">
        <v>42185</v>
      </c>
      <c r="E3733" s="33">
        <v>15</v>
      </c>
      <c r="F3733">
        <v>2</v>
      </c>
      <c r="G3733">
        <f>+HLOOKUP(VLOOKUP($B3733,$Q$2:$R$42,2,0),costos_sf!$D$2:$AY$99,base_minorista!$A3733,0)</f>
        <v>264182767.60249963</v>
      </c>
      <c r="H3733">
        <f>+HLOOKUP(VLOOKUP($B3733,$Q$2:$R$42,2,0),creditos_sf!$D$2:$AY$99,base_minorista!$A3733,0)</f>
        <v>896298904.9860661</v>
      </c>
      <c r="I3733">
        <f>+HLOOKUP(VLOOKUP($B3733,$Q$2:$R$42,2,0),creditos_sf!$D$103:$AY$200,base_minorista!$A3733,0)</f>
        <v>611989530.631796</v>
      </c>
      <c r="J3733">
        <f>+HLOOKUP(VLOOKUP($B3733,$Q$2:$R$42,2,0),Costo_fondeo!$D$3:$AY$100,base_minorista!$A3733,0)</f>
        <v>4.4627212301758261</v>
      </c>
      <c r="K3733">
        <f>+HLOOKUP(VLOOKUP($B3733,$Q$2:$R$42,2,0),Costo_provisiones!$D$3:$AY$100,base_minorista!$A3733,0)</f>
        <v>3.4572503552804417</v>
      </c>
      <c r="L3733">
        <f>+HLOOKUP(VLOOKUP($B3733,$Q$2:$R$42,2,0),Morosidad_control!$D$4:$AY$101,base_minorista!$A3733,0)</f>
        <v>3.8309720934004501</v>
      </c>
      <c r="M3733">
        <f ca="1">+OFFSET(Capital_2!$D$2,base_minorista!A3733,0)</f>
        <v>2.9626797769382383</v>
      </c>
      <c r="N3733">
        <f>+HLOOKUP(VLOOKUP($B3733,$Q$2:$R$42,2,0),costo_laboral!$E$2:$AZ$99,base_minorista!$A3733,0)</f>
        <v>9.769726665847994</v>
      </c>
      <c r="O3733">
        <f>+HLOOKUP(VLOOKUP($B3733,$Q$2:$R$42,2,0),Participacion2!$D$2:$AO$99,base_minorista!$A3733,0)</f>
        <v>3.3798287913973164</v>
      </c>
    </row>
    <row r="3734" spans="1:15" ht="16.5" x14ac:dyDescent="0.3">
      <c r="A3734">
        <v>45</v>
      </c>
      <c r="B3734">
        <v>40</v>
      </c>
      <c r="C3734">
        <v>44</v>
      </c>
      <c r="D3734" s="3">
        <v>42216</v>
      </c>
      <c r="E3734" s="33">
        <v>15</v>
      </c>
      <c r="F3734">
        <v>2</v>
      </c>
      <c r="G3734">
        <f>+HLOOKUP(VLOOKUP($B3734,$Q$2:$R$42,2,0),costos_sf!$D$2:$AY$99,base_minorista!$A3734,0)</f>
        <v>270913092.18787426</v>
      </c>
      <c r="H3734">
        <f>+HLOOKUP(VLOOKUP($B3734,$Q$2:$R$42,2,0),creditos_sf!$D$2:$AY$99,base_minorista!$A3734,0)</f>
        <v>897460121.14881396</v>
      </c>
      <c r="I3734">
        <f>+HLOOKUP(VLOOKUP($B3734,$Q$2:$R$42,2,0),creditos_sf!$D$103:$AY$200,base_minorista!$A3734,0)</f>
        <v>616958545.09798205</v>
      </c>
      <c r="J3734">
        <f>+HLOOKUP(VLOOKUP($B3734,$Q$2:$R$42,2,0),Costo_fondeo!$D$3:$AY$100,base_minorista!$A3734,0)</f>
        <v>4.4778126230721318</v>
      </c>
      <c r="K3734">
        <f>+HLOOKUP(VLOOKUP($B3734,$Q$2:$R$42,2,0),Costo_provisiones!$D$3:$AY$100,base_minorista!$A3734,0)</f>
        <v>3.6720514060634182</v>
      </c>
      <c r="L3734">
        <f>+HLOOKUP(VLOOKUP($B3734,$Q$2:$R$42,2,0),Morosidad_control!$D$4:$AY$101,base_minorista!$A3734,0)</f>
        <v>4.0714232924448996</v>
      </c>
      <c r="M3734">
        <f ca="1">+OFFSET(Capital_2!$D$2,base_minorista!A3734,0)</f>
        <v>2.9172838879084302</v>
      </c>
      <c r="N3734">
        <f>+HLOOKUP(VLOOKUP($B3734,$Q$2:$R$42,2,0),costo_laboral!$E$2:$AZ$99,base_minorista!$A3734,0)</f>
        <v>9.8035130753910309</v>
      </c>
      <c r="O3734">
        <f>+HLOOKUP(VLOOKUP($B3734,$Q$2:$R$42,2,0),Participacion2!$D$2:$AO$99,base_minorista!$A3734,0)</f>
        <v>3.4084026661968276</v>
      </c>
    </row>
    <row r="3735" spans="1:15" ht="16.5" x14ac:dyDescent="0.3">
      <c r="A3735">
        <v>46</v>
      </c>
      <c r="B3735">
        <v>40</v>
      </c>
      <c r="C3735">
        <v>45</v>
      </c>
      <c r="D3735" s="3">
        <v>42247</v>
      </c>
      <c r="E3735" s="33">
        <v>15</v>
      </c>
      <c r="F3735">
        <v>2</v>
      </c>
      <c r="G3735">
        <f>+HLOOKUP(VLOOKUP($B3735,$Q$2:$R$42,2,0),costos_sf!$D$2:$AY$99,base_minorista!$A3735,0)</f>
        <v>278063900.12552738</v>
      </c>
      <c r="H3735">
        <f>+HLOOKUP(VLOOKUP($B3735,$Q$2:$R$42,2,0),creditos_sf!$D$2:$AY$99,base_minorista!$A3735,0)</f>
        <v>900102630.061432</v>
      </c>
      <c r="I3735">
        <f>+HLOOKUP(VLOOKUP($B3735,$Q$2:$R$42,2,0),creditos_sf!$D$103:$AY$200,base_minorista!$A3735,0)</f>
        <v>623701779.71764302</v>
      </c>
      <c r="J3735">
        <f>+HLOOKUP(VLOOKUP($B3735,$Q$2:$R$42,2,0),Costo_fondeo!$D$3:$AY$100,base_minorista!$A3735,0)</f>
        <v>4.5104078085310046</v>
      </c>
      <c r="K3735">
        <f>+HLOOKUP(VLOOKUP($B3735,$Q$2:$R$42,2,0),Costo_provisiones!$D$3:$AY$100,base_minorista!$A3735,0)</f>
        <v>3.832844177130363</v>
      </c>
      <c r="L3735">
        <f>+HLOOKUP(VLOOKUP($B3735,$Q$2:$R$42,2,0),Morosidad_control!$D$4:$AY$101,base_minorista!$A3735,0)</f>
        <v>4.26144143034404</v>
      </c>
      <c r="M3735">
        <f ca="1">+OFFSET(Capital_2!$D$2,base_minorista!A3735,0)</f>
        <v>2.8874106541141011</v>
      </c>
      <c r="N3735">
        <f>+HLOOKUP(VLOOKUP($B3735,$Q$2:$R$42,2,0),costo_laboral!$E$2:$AZ$99,base_minorista!$A3735,0)</f>
        <v>9.8351533658183694</v>
      </c>
      <c r="O3735">
        <f>+HLOOKUP(VLOOKUP($B3735,$Q$2:$R$42,2,0),Participacion2!$D$2:$AO$99,base_minorista!$A3735,0)</f>
        <v>3.4101953019324442</v>
      </c>
    </row>
    <row r="3736" spans="1:15" ht="16.5" x14ac:dyDescent="0.3">
      <c r="A3736">
        <v>47</v>
      </c>
      <c r="B3736">
        <v>40</v>
      </c>
      <c r="C3736">
        <v>46</v>
      </c>
      <c r="D3736" s="3">
        <v>42277</v>
      </c>
      <c r="E3736" s="33">
        <v>15</v>
      </c>
      <c r="F3736">
        <v>2</v>
      </c>
      <c r="G3736">
        <f>+HLOOKUP(VLOOKUP($B3736,$Q$2:$R$42,2,0),costos_sf!$D$2:$AY$99,base_minorista!$A3736,0)</f>
        <v>282921453.30160344</v>
      </c>
      <c r="H3736">
        <f>+HLOOKUP(VLOOKUP($B3736,$Q$2:$R$42,2,0),creditos_sf!$D$2:$AY$99,base_minorista!$A3736,0)</f>
        <v>899441885.04800403</v>
      </c>
      <c r="I3736">
        <f>+HLOOKUP(VLOOKUP($B3736,$Q$2:$R$42,2,0),creditos_sf!$D$103:$AY$200,base_minorista!$A3736,0)</f>
        <v>627711451.95280504</v>
      </c>
      <c r="J3736">
        <f>+HLOOKUP(VLOOKUP($B3736,$Q$2:$R$42,2,0),Costo_fondeo!$D$3:$AY$100,base_minorista!$A3736,0)</f>
        <v>4.5416073077651564</v>
      </c>
      <c r="K3736">
        <f>+HLOOKUP(VLOOKUP($B3736,$Q$2:$R$42,2,0),Costo_provisiones!$D$3:$AY$100,base_minorista!$A3736,0)</f>
        <v>3.8338872205599195</v>
      </c>
      <c r="L3736">
        <f>+HLOOKUP(VLOOKUP($B3736,$Q$2:$R$42,2,0),Morosidad_control!$D$4:$AY$101,base_minorista!$A3736,0)</f>
        <v>4.3457511511545697</v>
      </c>
      <c r="M3736">
        <f ca="1">+OFFSET(Capital_2!$D$2,base_minorista!A3736,0)</f>
        <v>2.8604428107092303</v>
      </c>
      <c r="N3736">
        <f>+HLOOKUP(VLOOKUP($B3736,$Q$2:$R$42,2,0),costo_laboral!$E$2:$AZ$99,base_minorista!$A3736,0)</f>
        <v>9.9299625520228787</v>
      </c>
      <c r="O3736">
        <f>+HLOOKUP(VLOOKUP($B3736,$Q$2:$R$42,2,0),Participacion2!$D$2:$AO$99,base_minorista!$A3736,0)</f>
        <v>3.4024632127832333</v>
      </c>
    </row>
    <row r="3737" spans="1:15" ht="16.5" x14ac:dyDescent="0.3">
      <c r="A3737">
        <v>48</v>
      </c>
      <c r="B3737">
        <v>40</v>
      </c>
      <c r="C3737">
        <v>47</v>
      </c>
      <c r="D3737" s="3">
        <v>42308</v>
      </c>
      <c r="E3737" s="33">
        <v>15</v>
      </c>
      <c r="F3737">
        <v>2</v>
      </c>
      <c r="G3737">
        <f>+HLOOKUP(VLOOKUP($B3737,$Q$2:$R$42,2,0),costos_sf!$D$2:$AY$99,base_minorista!$A3737,0)</f>
        <v>287246449.04621357</v>
      </c>
      <c r="H3737">
        <f>+HLOOKUP(VLOOKUP($B3737,$Q$2:$R$42,2,0),creditos_sf!$D$2:$AY$99,base_minorista!$A3737,0)</f>
        <v>902898561.68378401</v>
      </c>
      <c r="I3737">
        <f>+HLOOKUP(VLOOKUP($B3737,$Q$2:$R$42,2,0),creditos_sf!$D$103:$AY$200,base_minorista!$A3737,0)</f>
        <v>639000771.68615603</v>
      </c>
      <c r="J3737">
        <f>+HLOOKUP(VLOOKUP($B3737,$Q$2:$R$42,2,0),Costo_fondeo!$D$3:$AY$100,base_minorista!$A3737,0)</f>
        <v>4.5701104578595473</v>
      </c>
      <c r="K3737">
        <f>+HLOOKUP(VLOOKUP($B3737,$Q$2:$R$42,2,0),Costo_provisiones!$D$3:$AY$100,base_minorista!$A3737,0)</f>
        <v>3.8294831690997144</v>
      </c>
      <c r="L3737">
        <f>+HLOOKUP(VLOOKUP($B3737,$Q$2:$R$42,2,0),Morosidad_control!$D$4:$AY$101,base_minorista!$A3737,0)</f>
        <v>4.8116444457511802</v>
      </c>
      <c r="M3737">
        <f ca="1">+OFFSET(Capital_2!$D$2,base_minorista!A3737,0)</f>
        <v>2.8360712606451561</v>
      </c>
      <c r="N3737">
        <f>+HLOOKUP(VLOOKUP($B3737,$Q$2:$R$42,2,0),costo_laboral!$E$2:$AZ$99,base_minorista!$A3737,0)</f>
        <v>9.8825255914427235</v>
      </c>
      <c r="O3737">
        <f>+HLOOKUP(VLOOKUP($B3737,$Q$2:$R$42,2,0),Participacion2!$D$2:$AO$99,base_minorista!$A3737,0)</f>
        <v>3.4007197818654271</v>
      </c>
    </row>
    <row r="3738" spans="1:15" ht="16.5" x14ac:dyDescent="0.3">
      <c r="A3738">
        <v>49</v>
      </c>
      <c r="B3738">
        <v>40</v>
      </c>
      <c r="C3738">
        <v>48</v>
      </c>
      <c r="D3738" s="3">
        <v>42338</v>
      </c>
      <c r="E3738" s="33">
        <v>15</v>
      </c>
      <c r="F3738">
        <v>2</v>
      </c>
      <c r="G3738">
        <f>+HLOOKUP(VLOOKUP($B3738,$Q$2:$R$42,2,0),costos_sf!$D$2:$AY$99,base_minorista!$A3738,0)</f>
        <v>289491213.17283374</v>
      </c>
      <c r="H3738">
        <f>+HLOOKUP(VLOOKUP($B3738,$Q$2:$R$42,2,0),creditos_sf!$D$2:$AY$99,base_minorista!$A3738,0)</f>
        <v>912491012.87195897</v>
      </c>
      <c r="I3738">
        <f>+HLOOKUP(VLOOKUP($B3738,$Q$2:$R$42,2,0),creditos_sf!$D$103:$AY$200,base_minorista!$A3738,0)</f>
        <v>629517055.012941</v>
      </c>
      <c r="J3738">
        <f>+HLOOKUP(VLOOKUP($B3738,$Q$2:$R$42,2,0),Costo_fondeo!$D$3:$AY$100,base_minorista!$A3738,0)</f>
        <v>4.6094427770272066</v>
      </c>
      <c r="K3738">
        <f>+HLOOKUP(VLOOKUP($B3738,$Q$2:$R$42,2,0),Costo_provisiones!$D$3:$AY$100,base_minorista!$A3738,0)</f>
        <v>3.7590576210845801</v>
      </c>
      <c r="L3738">
        <f>+HLOOKUP(VLOOKUP($B3738,$Q$2:$R$42,2,0),Morosidad_control!$D$4:$AY$101,base_minorista!$A3738,0)</f>
        <v>4.8703104089565299</v>
      </c>
      <c r="M3738">
        <f ca="1">+OFFSET(Capital_2!$D$2,base_minorista!A3738,0)</f>
        <v>2.8102228331623054</v>
      </c>
      <c r="N3738">
        <f>+HLOOKUP(VLOOKUP($B3738,$Q$2:$R$42,2,0),costo_laboral!$E$2:$AZ$99,base_minorista!$A3738,0)</f>
        <v>9.7714646993204362</v>
      </c>
      <c r="O3738">
        <f>+HLOOKUP(VLOOKUP($B3738,$Q$2:$R$42,2,0),Participacion2!$D$2:$AO$99,base_minorista!$A3738,0)</f>
        <v>3.4548371864997942</v>
      </c>
    </row>
    <row r="3739" spans="1:15" ht="16.5" x14ac:dyDescent="0.3">
      <c r="A3739">
        <v>50</v>
      </c>
      <c r="B3739">
        <v>40</v>
      </c>
      <c r="C3739">
        <v>49</v>
      </c>
      <c r="D3739" s="3">
        <v>42369</v>
      </c>
      <c r="E3739" s="33">
        <v>15</v>
      </c>
      <c r="F3739">
        <v>2</v>
      </c>
      <c r="G3739">
        <f>+HLOOKUP(VLOOKUP($B3739,$Q$2:$R$42,2,0),costos_sf!$D$2:$AY$99,base_minorista!$A3739,0)</f>
        <v>295311615.92400885</v>
      </c>
      <c r="H3739">
        <f>+HLOOKUP(VLOOKUP($B3739,$Q$2:$R$42,2,0),creditos_sf!$D$2:$AY$99,base_minorista!$A3739,0)</f>
        <v>924077404.36150002</v>
      </c>
      <c r="I3739">
        <f>+HLOOKUP(VLOOKUP($B3739,$Q$2:$R$42,2,0),creditos_sf!$D$103:$AY$200,base_minorista!$A3739,0)</f>
        <v>687326959.66841698</v>
      </c>
      <c r="J3739">
        <f>+HLOOKUP(VLOOKUP($B3739,$Q$2:$R$42,2,0),Costo_fondeo!$D$3:$AY$100,base_minorista!$A3739,0)</f>
        <v>4.6552886561663058</v>
      </c>
      <c r="K3739">
        <f>+HLOOKUP(VLOOKUP($B3739,$Q$2:$R$42,2,0),Costo_provisiones!$D$3:$AY$100,base_minorista!$A3739,0)</f>
        <v>3.877747944485689</v>
      </c>
      <c r="L3739">
        <f>+HLOOKUP(VLOOKUP($B3739,$Q$2:$R$42,2,0),Morosidad_control!$D$4:$AY$101,base_minorista!$A3739,0)</f>
        <v>4.81153929868172</v>
      </c>
      <c r="M3739">
        <f ca="1">+OFFSET(Capital_2!$D$2,base_minorista!A3739,0)</f>
        <v>2.789179696006852</v>
      </c>
      <c r="N3739">
        <f>+HLOOKUP(VLOOKUP($B3739,$Q$2:$R$42,2,0),costo_laboral!$E$2:$AZ$99,base_minorista!$A3739,0)</f>
        <v>9.4630841381964537</v>
      </c>
      <c r="O3739">
        <f>+HLOOKUP(VLOOKUP($B3739,$Q$2:$R$42,2,0),Participacion2!$D$2:$AO$99,base_minorista!$A3739,0)</f>
        <v>3.4819801865707491</v>
      </c>
    </row>
    <row r="3740" spans="1:15" ht="16.5" x14ac:dyDescent="0.3">
      <c r="A3740">
        <v>51</v>
      </c>
      <c r="B3740">
        <v>40</v>
      </c>
      <c r="C3740">
        <v>50</v>
      </c>
      <c r="D3740" s="3">
        <v>42400</v>
      </c>
      <c r="E3740" s="33">
        <v>16</v>
      </c>
      <c r="F3740">
        <v>2</v>
      </c>
      <c r="G3740">
        <f>+HLOOKUP(VLOOKUP($B3740,$Q$2:$R$42,2,0),costos_sf!$D$2:$AY$99,base_minorista!$A3740,0)</f>
        <v>298841405.59491229</v>
      </c>
      <c r="H3740">
        <f>+HLOOKUP(VLOOKUP($B3740,$Q$2:$R$42,2,0),creditos_sf!$D$2:$AY$99,base_minorista!$A3740,0)</f>
        <v>930809146.36138606</v>
      </c>
      <c r="I3740">
        <f>+HLOOKUP(VLOOKUP($B3740,$Q$2:$R$42,2,0),creditos_sf!$D$103:$AY$200,base_minorista!$A3740,0)</f>
        <v>669110868.94723904</v>
      </c>
      <c r="J3740">
        <f>+HLOOKUP(VLOOKUP($B3740,$Q$2:$R$42,2,0),Costo_fondeo!$D$3:$AY$100,base_minorista!$A3740,0)</f>
        <v>4.6830539016731034</v>
      </c>
      <c r="K3740">
        <f>+HLOOKUP(VLOOKUP($B3740,$Q$2:$R$42,2,0),Costo_provisiones!$D$3:$AY$100,base_minorista!$A3740,0)</f>
        <v>3.9909833588263819</v>
      </c>
      <c r="L3740">
        <f>+HLOOKUP(VLOOKUP($B3740,$Q$2:$R$42,2,0),Morosidad_control!$D$4:$AY$101,base_minorista!$A3740,0)</f>
        <v>5.0171496574889103</v>
      </c>
      <c r="M3740">
        <f ca="1">+OFFSET(Capital_2!$D$2,base_minorista!A3740,0)</f>
        <v>2.7880675647391326</v>
      </c>
      <c r="N3740">
        <f>+HLOOKUP(VLOOKUP($B3740,$Q$2:$R$42,2,0),costo_laboral!$E$2:$AZ$99,base_minorista!$A3740,0)</f>
        <v>9.6282000591632872</v>
      </c>
      <c r="O3740">
        <f>+HLOOKUP(VLOOKUP($B3740,$Q$2:$R$42,2,0),Participacion2!$D$2:$AO$99,base_minorista!$A3740,0)</f>
        <v>3.4792077643059258</v>
      </c>
    </row>
    <row r="3741" spans="1:15" ht="16.5" x14ac:dyDescent="0.3">
      <c r="A3741">
        <v>52</v>
      </c>
      <c r="B3741">
        <v>40</v>
      </c>
      <c r="C3741">
        <v>51</v>
      </c>
      <c r="D3741" s="3">
        <v>42429</v>
      </c>
      <c r="E3741" s="33">
        <v>16</v>
      </c>
      <c r="F3741">
        <v>2</v>
      </c>
      <c r="G3741">
        <f>+HLOOKUP(VLOOKUP($B3741,$Q$2:$R$42,2,0),costos_sf!$D$2:$AY$99,base_minorista!$A3741,0)</f>
        <v>303107916.78214276</v>
      </c>
      <c r="H3741">
        <f>+HLOOKUP(VLOOKUP($B3741,$Q$2:$R$42,2,0),creditos_sf!$D$2:$AY$99,base_minorista!$A3741,0)</f>
        <v>961638899.64997506</v>
      </c>
      <c r="I3741">
        <f>+HLOOKUP(VLOOKUP($B3741,$Q$2:$R$42,2,0),creditos_sf!$D$103:$AY$200,base_minorista!$A3741,0)</f>
        <v>667222192.61968398</v>
      </c>
      <c r="J3741">
        <f>+HLOOKUP(VLOOKUP($B3741,$Q$2:$R$42,2,0),Costo_fondeo!$D$3:$AY$100,base_minorista!$A3741,0)</f>
        <v>4.7056967703919748</v>
      </c>
      <c r="K3741">
        <f>+HLOOKUP(VLOOKUP($B3741,$Q$2:$R$42,2,0),Costo_provisiones!$D$3:$AY$100,base_minorista!$A3741,0)</f>
        <v>4.0286424855494261</v>
      </c>
      <c r="L3741">
        <f>+HLOOKUP(VLOOKUP($B3741,$Q$2:$R$42,2,0),Morosidad_control!$D$4:$AY$101,base_minorista!$A3741,0)</f>
        <v>4.8581452812135701</v>
      </c>
      <c r="M3741">
        <f ca="1">+OFFSET(Capital_2!$D$2,base_minorista!A3741,0)</f>
        <v>2.8101212764635846</v>
      </c>
      <c r="N3741">
        <f>+HLOOKUP(VLOOKUP($B3741,$Q$2:$R$42,2,0),costo_laboral!$E$2:$AZ$99,base_minorista!$A3741,0)</f>
        <v>9.5376287700000617</v>
      </c>
      <c r="O3741">
        <f>+HLOOKUP(VLOOKUP($B3741,$Q$2:$R$42,2,0),Participacion2!$D$2:$AO$99,base_minorista!$A3741,0)</f>
        <v>3.6088365553265271</v>
      </c>
    </row>
    <row r="3742" spans="1:15" ht="16.5" x14ac:dyDescent="0.3">
      <c r="A3742">
        <v>53</v>
      </c>
      <c r="B3742">
        <v>40</v>
      </c>
      <c r="C3742">
        <v>52</v>
      </c>
      <c r="D3742" s="3">
        <v>42460</v>
      </c>
      <c r="E3742" s="33">
        <v>16</v>
      </c>
      <c r="F3742">
        <v>2</v>
      </c>
      <c r="G3742">
        <f>+HLOOKUP(VLOOKUP($B3742,$Q$2:$R$42,2,0),costos_sf!$D$2:$AY$99,base_minorista!$A3742,0)</f>
        <v>307635056.0525713</v>
      </c>
      <c r="H3742">
        <f>+HLOOKUP(VLOOKUP($B3742,$Q$2:$R$42,2,0),creditos_sf!$D$2:$AY$99,base_minorista!$A3742,0)</f>
        <v>979294843.80819499</v>
      </c>
      <c r="I3742">
        <f>+HLOOKUP(VLOOKUP($B3742,$Q$2:$R$42,2,0),creditos_sf!$D$103:$AY$200,base_minorista!$A3742,0)</f>
        <v>679710870.62578797</v>
      </c>
      <c r="J3742">
        <f>+HLOOKUP(VLOOKUP($B3742,$Q$2:$R$42,2,0),Costo_fondeo!$D$3:$AY$100,base_minorista!$A3742,0)</f>
        <v>4.7104257906083618</v>
      </c>
      <c r="K3742">
        <f>+HLOOKUP(VLOOKUP($B3742,$Q$2:$R$42,2,0),Costo_provisiones!$D$3:$AY$100,base_minorista!$A3742,0)</f>
        <v>4.1500763429704612</v>
      </c>
      <c r="L3742">
        <f>+HLOOKUP(VLOOKUP($B3742,$Q$2:$R$42,2,0),Morosidad_control!$D$4:$AY$101,base_minorista!$A3742,0)</f>
        <v>4.8173127244400904</v>
      </c>
      <c r="M3742">
        <f ca="1">+OFFSET(Capital_2!$D$2,base_minorista!A3742,0)</f>
        <v>2.8489018213335102</v>
      </c>
      <c r="N3742">
        <f>+HLOOKUP(VLOOKUP($B3742,$Q$2:$R$42,2,0),costo_laboral!$E$2:$AZ$99,base_minorista!$A3742,0)</f>
        <v>9.4948954193164674</v>
      </c>
      <c r="O3742">
        <f>+HLOOKUP(VLOOKUP($B3742,$Q$2:$R$42,2,0),Participacion2!$D$2:$AO$99,base_minorista!$A3742,0)</f>
        <v>3.681430126486565</v>
      </c>
    </row>
    <row r="3743" spans="1:15" ht="16.5" x14ac:dyDescent="0.3">
      <c r="A3743">
        <v>54</v>
      </c>
      <c r="B3743">
        <v>40</v>
      </c>
      <c r="C3743">
        <v>53</v>
      </c>
      <c r="D3743" s="3">
        <v>42490</v>
      </c>
      <c r="E3743" s="33">
        <v>16</v>
      </c>
      <c r="F3743">
        <v>2</v>
      </c>
      <c r="G3743">
        <f>+HLOOKUP(VLOOKUP($B3743,$Q$2:$R$42,2,0),costos_sf!$D$2:$AY$99,base_minorista!$A3743,0)</f>
        <v>310260010.66460812</v>
      </c>
      <c r="H3743">
        <f>+HLOOKUP(VLOOKUP($B3743,$Q$2:$R$42,2,0),creditos_sf!$D$2:$AY$99,base_minorista!$A3743,0)</f>
        <v>996825793.60662508</v>
      </c>
      <c r="I3743">
        <f>+HLOOKUP(VLOOKUP($B3743,$Q$2:$R$42,2,0),creditos_sf!$D$103:$AY$200,base_minorista!$A3743,0)</f>
        <v>695116907.05046201</v>
      </c>
      <c r="J3743">
        <f>+HLOOKUP(VLOOKUP($B3743,$Q$2:$R$42,2,0),Costo_fondeo!$D$3:$AY$100,base_minorista!$A3743,0)</f>
        <v>4.7085758160263707</v>
      </c>
      <c r="K3743">
        <f>+HLOOKUP(VLOOKUP($B3743,$Q$2:$R$42,2,0),Costo_provisiones!$D$3:$AY$100,base_minorista!$A3743,0)</f>
        <v>4.1122347958638441</v>
      </c>
      <c r="L3743">
        <f>+HLOOKUP(VLOOKUP($B3743,$Q$2:$R$42,2,0),Morosidad_control!$D$4:$AY$101,base_minorista!$A3743,0)</f>
        <v>4.8781926163222797</v>
      </c>
      <c r="M3743">
        <f ca="1">+OFFSET(Capital_2!$D$2,base_minorista!A3743,0)</f>
        <v>2.8814923639740782</v>
      </c>
      <c r="N3743">
        <f>+HLOOKUP(VLOOKUP($B3743,$Q$2:$R$42,2,0),costo_laboral!$E$2:$AZ$99,base_minorista!$A3743,0)</f>
        <v>9.3158164434806832</v>
      </c>
      <c r="O3743">
        <f>+HLOOKUP(VLOOKUP($B3743,$Q$2:$R$42,2,0),Participacion2!$D$2:$AO$99,base_minorista!$A3743,0)</f>
        <v>3.7650118159991912</v>
      </c>
    </row>
    <row r="3744" spans="1:15" ht="16.5" x14ac:dyDescent="0.3">
      <c r="A3744">
        <v>55</v>
      </c>
      <c r="B3744">
        <v>40</v>
      </c>
      <c r="C3744">
        <v>54</v>
      </c>
      <c r="D3744" s="3">
        <v>42521</v>
      </c>
      <c r="E3744" s="33">
        <v>16</v>
      </c>
      <c r="F3744">
        <v>2</v>
      </c>
      <c r="G3744">
        <f>+HLOOKUP(VLOOKUP($B3744,$Q$2:$R$42,2,0),costos_sf!$D$2:$AY$99,base_minorista!$A3744,0)</f>
        <v>317563250.56694609</v>
      </c>
      <c r="H3744">
        <f>+HLOOKUP(VLOOKUP($B3744,$Q$2:$R$42,2,0),creditos_sf!$D$2:$AY$99,base_minorista!$A3744,0)</f>
        <v>1011483650.29847</v>
      </c>
      <c r="I3744">
        <f>+HLOOKUP(VLOOKUP($B3744,$Q$2:$R$42,2,0),creditos_sf!$D$103:$AY$200,base_minorista!$A3744,0)</f>
        <v>703132447.56786299</v>
      </c>
      <c r="J3744">
        <f>+HLOOKUP(VLOOKUP($B3744,$Q$2:$R$42,2,0),Costo_fondeo!$D$3:$AY$100,base_minorista!$A3744,0)</f>
        <v>4.7226294293979647</v>
      </c>
      <c r="K3744">
        <f>+HLOOKUP(VLOOKUP($B3744,$Q$2:$R$42,2,0),Costo_provisiones!$D$3:$AY$100,base_minorista!$A3744,0)</f>
        <v>4.2350600902419018</v>
      </c>
      <c r="L3744">
        <f>+HLOOKUP(VLOOKUP($B3744,$Q$2:$R$42,2,0),Morosidad_control!$D$4:$AY$101,base_minorista!$A3744,0)</f>
        <v>4.8782381861014699</v>
      </c>
      <c r="M3744">
        <f ca="1">+OFFSET(Capital_2!$D$2,base_minorista!A3744,0)</f>
        <v>2.9184975362021124</v>
      </c>
      <c r="N3744">
        <f>+HLOOKUP(VLOOKUP($B3744,$Q$2:$R$42,2,0),costo_laboral!$E$2:$AZ$99,base_minorista!$A3744,0)</f>
        <v>9.3547049631884072</v>
      </c>
      <c r="O3744">
        <f>+HLOOKUP(VLOOKUP($B3744,$Q$2:$R$42,2,0),Participacion2!$D$2:$AO$99,base_minorista!$A3744,0)</f>
        <v>3.8038109232898374</v>
      </c>
    </row>
    <row r="3745" spans="1:15" ht="16.5" x14ac:dyDescent="0.3">
      <c r="A3745">
        <v>56</v>
      </c>
      <c r="B3745">
        <v>40</v>
      </c>
      <c r="C3745">
        <v>55</v>
      </c>
      <c r="D3745" s="3">
        <v>42551</v>
      </c>
      <c r="E3745" s="33">
        <v>16</v>
      </c>
      <c r="F3745">
        <v>2</v>
      </c>
      <c r="G3745">
        <f>+HLOOKUP(VLOOKUP($B3745,$Q$2:$R$42,2,0),costos_sf!$D$2:$AY$99,base_minorista!$A3745,0)</f>
        <v>318052120.5646193</v>
      </c>
      <c r="H3745">
        <f>+HLOOKUP(VLOOKUP($B3745,$Q$2:$R$42,2,0),creditos_sf!$D$2:$AY$99,base_minorista!$A3745,0)</f>
        <v>1028330440.08728</v>
      </c>
      <c r="I3745">
        <f>+HLOOKUP(VLOOKUP($B3745,$Q$2:$R$42,2,0),creditos_sf!$D$103:$AY$200,base_minorista!$A3745,0)</f>
        <v>706012338.26776695</v>
      </c>
      <c r="J3745">
        <f>+HLOOKUP(VLOOKUP($B3745,$Q$2:$R$42,2,0),Costo_fondeo!$D$3:$AY$100,base_minorista!$A3745,0)</f>
        <v>4.7268991744267828</v>
      </c>
      <c r="K3745">
        <f>+HLOOKUP(VLOOKUP($B3745,$Q$2:$R$42,2,0),Costo_provisiones!$D$3:$AY$100,base_minorista!$A3745,0)</f>
        <v>4.0176459839110219</v>
      </c>
      <c r="L3745">
        <f>+HLOOKUP(VLOOKUP($B3745,$Q$2:$R$42,2,0),Morosidad_control!$D$4:$AY$101,base_minorista!$A3745,0)</f>
        <v>5.2124184239633902</v>
      </c>
      <c r="M3745">
        <f ca="1">+OFFSET(Capital_2!$D$2,base_minorista!A3745,0)</f>
        <v>2.9650713359667673</v>
      </c>
      <c r="N3745">
        <f>+HLOOKUP(VLOOKUP($B3745,$Q$2:$R$42,2,0),costo_laboral!$E$2:$AZ$99,base_minorista!$A3745,0)</f>
        <v>9.3246969633674031</v>
      </c>
      <c r="O3745">
        <f>+HLOOKUP(VLOOKUP($B3745,$Q$2:$R$42,2,0),Participacion2!$D$2:$AO$99,base_minorista!$A3745,0)</f>
        <v>3.8507460459711074</v>
      </c>
    </row>
    <row r="3746" spans="1:15" ht="16.5" x14ac:dyDescent="0.3">
      <c r="A3746">
        <v>57</v>
      </c>
      <c r="B3746">
        <v>40</v>
      </c>
      <c r="C3746">
        <v>56</v>
      </c>
      <c r="D3746" s="3">
        <v>42582</v>
      </c>
      <c r="E3746" s="33">
        <v>16</v>
      </c>
      <c r="F3746">
        <v>2</v>
      </c>
      <c r="G3746">
        <f>+HLOOKUP(VLOOKUP($B3746,$Q$2:$R$42,2,0),costos_sf!$D$2:$AY$99,base_minorista!$A3746,0)</f>
        <v>318484935.18928564</v>
      </c>
      <c r="H3746">
        <f>+HLOOKUP(VLOOKUP($B3746,$Q$2:$R$42,2,0),creditos_sf!$D$2:$AY$99,base_minorista!$A3746,0)</f>
        <v>1053779998.8332701</v>
      </c>
      <c r="I3746">
        <f>+HLOOKUP(VLOOKUP($B3746,$Q$2:$R$42,2,0),creditos_sf!$D$103:$AY$200,base_minorista!$A3746,0)</f>
        <v>713797221.64147604</v>
      </c>
      <c r="J3746">
        <f>+HLOOKUP(VLOOKUP($B3746,$Q$2:$R$42,2,0),Costo_fondeo!$D$3:$AY$100,base_minorista!$A3746,0)</f>
        <v>4.7573407569740063</v>
      </c>
      <c r="K3746">
        <f>+HLOOKUP(VLOOKUP($B3746,$Q$2:$R$42,2,0),Costo_provisiones!$D$3:$AY$100,base_minorista!$A3746,0)</f>
        <v>3.6837834541595553</v>
      </c>
      <c r="L3746">
        <f>+HLOOKUP(VLOOKUP($B3746,$Q$2:$R$42,2,0),Morosidad_control!$D$4:$AY$101,base_minorista!$A3746,0)</f>
        <v>5.1810004668058403</v>
      </c>
      <c r="M3746">
        <f ca="1">+OFFSET(Capital_2!$D$2,base_minorista!A3746,0)</f>
        <v>3.0367322920898565</v>
      </c>
      <c r="N3746">
        <f>+HLOOKUP(VLOOKUP($B3746,$Q$2:$R$42,2,0),costo_laboral!$E$2:$AZ$99,base_minorista!$A3746,0)</f>
        <v>9.3591621861530623</v>
      </c>
      <c r="O3746">
        <f>+HLOOKUP(VLOOKUP($B3746,$Q$2:$R$42,2,0),Participacion2!$D$2:$AO$99,base_minorista!$A3746,0)</f>
        <v>3.9451464239582998</v>
      </c>
    </row>
    <row r="3747" spans="1:15" ht="16.5" x14ac:dyDescent="0.3">
      <c r="A3747">
        <v>58</v>
      </c>
      <c r="B3747">
        <v>40</v>
      </c>
      <c r="C3747">
        <v>57</v>
      </c>
      <c r="D3747" s="3">
        <v>42613</v>
      </c>
      <c r="E3747" s="33">
        <v>16</v>
      </c>
      <c r="F3747">
        <v>2</v>
      </c>
      <c r="G3747">
        <f>+HLOOKUP(VLOOKUP($B3747,$Q$2:$R$42,2,0),costos_sf!$D$2:$AY$99,base_minorista!$A3747,0)</f>
        <v>318326048.78927404</v>
      </c>
      <c r="H3747">
        <f>+HLOOKUP(VLOOKUP($B3747,$Q$2:$R$42,2,0),creditos_sf!$D$2:$AY$99,base_minorista!$A3747,0)</f>
        <v>1075145718.0172</v>
      </c>
      <c r="I3747">
        <f>+HLOOKUP(VLOOKUP($B3747,$Q$2:$R$42,2,0),creditos_sf!$D$103:$AY$200,base_minorista!$A3747,0)</f>
        <v>718578806.47336507</v>
      </c>
      <c r="J3747">
        <f>+HLOOKUP(VLOOKUP($B3747,$Q$2:$R$42,2,0),Costo_fondeo!$D$3:$AY$100,base_minorista!$A3747,0)</f>
        <v>4.7879240368528411</v>
      </c>
      <c r="K3747">
        <f>+HLOOKUP(VLOOKUP($B3747,$Q$2:$R$42,2,0),Costo_provisiones!$D$3:$AY$100,base_minorista!$A3747,0)</f>
        <v>3.3520883372739876</v>
      </c>
      <c r="L3747">
        <f>+HLOOKUP(VLOOKUP($B3747,$Q$2:$R$42,2,0),Morosidad_control!$D$4:$AY$101,base_minorista!$A3747,0)</f>
        <v>5.1370218406827304</v>
      </c>
      <c r="M3747">
        <f ca="1">+OFFSET(Capital_2!$D$2,base_minorista!A3747,0)</f>
        <v>3.0987757605561481</v>
      </c>
      <c r="N3747">
        <f>+HLOOKUP(VLOOKUP($B3747,$Q$2:$R$42,2,0),costo_laboral!$E$2:$AZ$99,base_minorista!$A3747,0)</f>
        <v>9.4454773786977899</v>
      </c>
      <c r="O3747">
        <f>+HLOOKUP(VLOOKUP($B3747,$Q$2:$R$42,2,0),Participacion2!$D$2:$AO$99,base_minorista!$A3747,0)</f>
        <v>4.0116840656380131</v>
      </c>
    </row>
    <row r="3748" spans="1:15" ht="16.5" x14ac:dyDescent="0.3">
      <c r="A3748">
        <v>59</v>
      </c>
      <c r="B3748">
        <v>40</v>
      </c>
      <c r="C3748">
        <v>58</v>
      </c>
      <c r="D3748" s="3">
        <v>42643</v>
      </c>
      <c r="E3748" s="33">
        <v>16</v>
      </c>
      <c r="F3748">
        <v>2</v>
      </c>
      <c r="G3748">
        <f>+HLOOKUP(VLOOKUP($B3748,$Q$2:$R$42,2,0),costos_sf!$D$2:$AY$99,base_minorista!$A3748,0)</f>
        <v>324432516.01561397</v>
      </c>
      <c r="H3748">
        <f>+HLOOKUP(VLOOKUP($B3748,$Q$2:$R$42,2,0),creditos_sf!$D$2:$AY$99,base_minorista!$A3748,0)</f>
        <v>1105406109.8715401</v>
      </c>
      <c r="I3748">
        <f>+HLOOKUP(VLOOKUP($B3748,$Q$2:$R$42,2,0),creditos_sf!$D$103:$AY$200,base_minorista!$A3748,0)</f>
        <v>734302655.20711994</v>
      </c>
      <c r="J3748">
        <f>+HLOOKUP(VLOOKUP($B3748,$Q$2:$R$42,2,0),Costo_fondeo!$D$3:$AY$100,base_minorista!$A3748,0)</f>
        <v>4.812750138738128</v>
      </c>
      <c r="K3748">
        <f>+HLOOKUP(VLOOKUP($B3748,$Q$2:$R$42,2,0),Costo_provisiones!$D$3:$AY$100,base_minorista!$A3748,0)</f>
        <v>3.1883605812898739</v>
      </c>
      <c r="L3748">
        <f>+HLOOKUP(VLOOKUP($B3748,$Q$2:$R$42,2,0),Morosidad_control!$D$4:$AY$101,base_minorista!$A3748,0)</f>
        <v>5.2526789752454599</v>
      </c>
      <c r="M3748">
        <f ca="1">+OFFSET(Capital_2!$D$2,base_minorista!A3748,0)</f>
        <v>3.1647538313822339</v>
      </c>
      <c r="N3748">
        <f>+HLOOKUP(VLOOKUP($B3748,$Q$2:$R$42,2,0),costo_laboral!$E$2:$AZ$99,base_minorista!$A3748,0)</f>
        <v>9.4887638354703085</v>
      </c>
      <c r="O3748">
        <f>+HLOOKUP(VLOOKUP($B3748,$Q$2:$R$42,2,0),Participacion2!$D$2:$AO$99,base_minorista!$A3748,0)</f>
        <v>4.0786992597681255</v>
      </c>
    </row>
    <row r="3749" spans="1:15" ht="16.5" x14ac:dyDescent="0.3">
      <c r="A3749">
        <v>60</v>
      </c>
      <c r="B3749">
        <v>40</v>
      </c>
      <c r="C3749">
        <v>59</v>
      </c>
      <c r="D3749" s="3">
        <v>42674</v>
      </c>
      <c r="E3749" s="33">
        <v>16</v>
      </c>
      <c r="F3749">
        <v>2</v>
      </c>
      <c r="G3749">
        <f>+HLOOKUP(VLOOKUP($B3749,$Q$2:$R$42,2,0),costos_sf!$D$2:$AY$99,base_minorista!$A3749,0)</f>
        <v>329581873.87021953</v>
      </c>
      <c r="H3749">
        <f>+HLOOKUP(VLOOKUP($B3749,$Q$2:$R$42,2,0),creditos_sf!$D$2:$AY$99,base_minorista!$A3749,0)</f>
        <v>1129291073.86149</v>
      </c>
      <c r="I3749">
        <f>+HLOOKUP(VLOOKUP($B3749,$Q$2:$R$42,2,0),creditos_sf!$D$103:$AY$200,base_minorista!$A3749,0)</f>
        <v>739916185.35538709</v>
      </c>
      <c r="J3749">
        <f>+HLOOKUP(VLOOKUP($B3749,$Q$2:$R$42,2,0),Costo_fondeo!$D$3:$AY$100,base_minorista!$A3749,0)</f>
        <v>4.8467553146011904</v>
      </c>
      <c r="K3749">
        <f>+HLOOKUP(VLOOKUP($B3749,$Q$2:$R$42,2,0),Costo_provisiones!$D$3:$AY$100,base_minorista!$A3749,0)</f>
        <v>3.0642453887371737</v>
      </c>
      <c r="L3749">
        <f>+HLOOKUP(VLOOKUP($B3749,$Q$2:$R$42,2,0),Morosidad_control!$D$4:$AY$101,base_minorista!$A3749,0)</f>
        <v>5.0369756546547997</v>
      </c>
      <c r="M3749">
        <f ca="1">+OFFSET(Capital_2!$D$2,base_minorista!A3749,0)</f>
        <v>3.232264312603593</v>
      </c>
      <c r="N3749">
        <f>+HLOOKUP(VLOOKUP($B3749,$Q$2:$R$42,2,0),costo_laboral!$E$2:$AZ$99,base_minorista!$A3749,0)</f>
        <v>9.4373944487429196</v>
      </c>
      <c r="O3749">
        <f>+HLOOKUP(VLOOKUP($B3749,$Q$2:$R$42,2,0),Participacion2!$D$2:$AO$99,base_minorista!$A3749,0)</f>
        <v>4.1608163851119384</v>
      </c>
    </row>
    <row r="3750" spans="1:15" ht="16.5" x14ac:dyDescent="0.3">
      <c r="A3750">
        <v>61</v>
      </c>
      <c r="B3750">
        <v>40</v>
      </c>
      <c r="C3750">
        <v>60</v>
      </c>
      <c r="D3750" s="3">
        <v>42704</v>
      </c>
      <c r="E3750" s="33">
        <v>16</v>
      </c>
      <c r="F3750">
        <v>2</v>
      </c>
      <c r="G3750">
        <f>+HLOOKUP(VLOOKUP($B3750,$Q$2:$R$42,2,0),costos_sf!$D$2:$AY$99,base_minorista!$A3750,0)</f>
        <v>333654010.97026509</v>
      </c>
      <c r="H3750">
        <f>+HLOOKUP(VLOOKUP($B3750,$Q$2:$R$42,2,0),creditos_sf!$D$2:$AY$99,base_minorista!$A3750,0)</f>
        <v>1154528703.6015701</v>
      </c>
      <c r="I3750">
        <f>+HLOOKUP(VLOOKUP($B3750,$Q$2:$R$42,2,0),creditos_sf!$D$103:$AY$200,base_minorista!$A3750,0)</f>
        <v>733710081.01880002</v>
      </c>
      <c r="J3750">
        <f>+HLOOKUP(VLOOKUP($B3750,$Q$2:$R$42,2,0),Costo_fondeo!$D$3:$AY$100,base_minorista!$A3750,0)</f>
        <v>4.8663770169362248</v>
      </c>
      <c r="K3750">
        <f>+HLOOKUP(VLOOKUP($B3750,$Q$2:$R$42,2,0),Costo_provisiones!$D$3:$AY$100,base_minorista!$A3750,0)</f>
        <v>3.0351505032069634</v>
      </c>
      <c r="L3750">
        <f>+HLOOKUP(VLOOKUP($B3750,$Q$2:$R$42,2,0),Morosidad_control!$D$4:$AY$101,base_minorista!$A3750,0)</f>
        <v>5.0688896359817903</v>
      </c>
      <c r="M3750">
        <f ca="1">+OFFSET(Capital_2!$D$2,base_minorista!A3750,0)</f>
        <v>3.2966619789838338</v>
      </c>
      <c r="N3750">
        <f>+HLOOKUP(VLOOKUP($B3750,$Q$2:$R$42,2,0),costo_laboral!$E$2:$AZ$99,base_minorista!$A3750,0)</f>
        <v>9.3232412013131558</v>
      </c>
      <c r="O3750">
        <f>+HLOOKUP(VLOOKUP($B3750,$Q$2:$R$42,2,0),Participacion2!$D$2:$AO$99,base_minorista!$A3750,0)</f>
        <v>4.2705470632975082</v>
      </c>
    </row>
    <row r="3751" spans="1:15" ht="16.5" x14ac:dyDescent="0.3">
      <c r="A3751">
        <v>62</v>
      </c>
      <c r="B3751">
        <v>40</v>
      </c>
      <c r="C3751">
        <v>61</v>
      </c>
      <c r="D3751" s="3">
        <v>42735</v>
      </c>
      <c r="E3751" s="33">
        <v>16</v>
      </c>
      <c r="F3751">
        <v>2</v>
      </c>
      <c r="G3751">
        <f>+HLOOKUP(VLOOKUP($B3751,$Q$2:$R$42,2,0),costos_sf!$D$2:$AY$99,base_minorista!$A3751,0)</f>
        <v>339550103.31244528</v>
      </c>
      <c r="H3751">
        <f>+HLOOKUP(VLOOKUP($B3751,$Q$2:$R$42,2,0),creditos_sf!$D$2:$AY$99,base_minorista!$A3751,0)</f>
        <v>1209561560.91381</v>
      </c>
      <c r="I3751">
        <f>+HLOOKUP(VLOOKUP($B3751,$Q$2:$R$42,2,0),creditos_sf!$D$103:$AY$200,base_minorista!$A3751,0)</f>
        <v>786703276.00620103</v>
      </c>
      <c r="J3751">
        <f>+HLOOKUP(VLOOKUP($B3751,$Q$2:$R$42,2,0),Costo_fondeo!$D$3:$AY$100,base_minorista!$A3751,0)</f>
        <v>4.8752035430911107</v>
      </c>
      <c r="K3751">
        <f>+HLOOKUP(VLOOKUP($B3751,$Q$2:$R$42,2,0),Costo_provisiones!$D$3:$AY$100,base_minorista!$A3751,0)</f>
        <v>3.0070299256458299</v>
      </c>
      <c r="L3751">
        <f>+HLOOKUP(VLOOKUP($B3751,$Q$2:$R$42,2,0),Morosidad_control!$D$4:$AY$101,base_minorista!$A3751,0)</f>
        <v>5.0696409275753096</v>
      </c>
      <c r="M3751">
        <f ca="1">+OFFSET(Capital_2!$D$2,base_minorista!A3751,0)</f>
        <v>3.371561018368705</v>
      </c>
      <c r="N3751">
        <f>+HLOOKUP(VLOOKUP($B3751,$Q$2:$R$42,2,0),costo_laboral!$E$2:$AZ$99,base_minorista!$A3751,0)</f>
        <v>8.8719475341746268</v>
      </c>
      <c r="O3751">
        <f>+HLOOKUP(VLOOKUP($B3751,$Q$2:$R$42,2,0),Participacion2!$D$2:$AO$99,base_minorista!$A3751,0)</f>
        <v>4.4247887801046932</v>
      </c>
    </row>
    <row r="3752" spans="1:15" ht="16.5" x14ac:dyDescent="0.3">
      <c r="A3752">
        <v>63</v>
      </c>
      <c r="B3752">
        <v>40</v>
      </c>
      <c r="C3752">
        <v>62</v>
      </c>
      <c r="D3752" s="3">
        <v>42766</v>
      </c>
      <c r="E3752" s="33">
        <v>17</v>
      </c>
      <c r="F3752">
        <v>2</v>
      </c>
      <c r="G3752">
        <f>+HLOOKUP(VLOOKUP($B3752,$Q$2:$R$42,2,0),costos_sf!$D$2:$AY$99,base_minorista!$A3752,0)</f>
        <v>344514897.17163426</v>
      </c>
      <c r="H3752">
        <f>+HLOOKUP(VLOOKUP($B3752,$Q$2:$R$42,2,0),creditos_sf!$D$2:$AY$99,base_minorista!$A3752,0)</f>
        <v>1231110460.8698001</v>
      </c>
      <c r="I3752">
        <f>+HLOOKUP(VLOOKUP($B3752,$Q$2:$R$42,2,0),creditos_sf!$D$103:$AY$200,base_minorista!$A3752,0)</f>
        <v>785539171.35687411</v>
      </c>
      <c r="J3752">
        <f>+HLOOKUP(VLOOKUP($B3752,$Q$2:$R$42,2,0),Costo_fondeo!$D$3:$AY$100,base_minorista!$A3752,0)</f>
        <v>4.9000280371713618</v>
      </c>
      <c r="K3752">
        <f>+HLOOKUP(VLOOKUP($B3752,$Q$2:$R$42,2,0),Costo_provisiones!$D$3:$AY$100,base_minorista!$A3752,0)</f>
        <v>2.9488087017242872</v>
      </c>
      <c r="L3752">
        <f>+HLOOKUP(VLOOKUP($B3752,$Q$2:$R$42,2,0),Morosidad_control!$D$4:$AY$101,base_minorista!$A3752,0)</f>
        <v>4.8271283773873499</v>
      </c>
      <c r="M3752">
        <f ca="1">+OFFSET(Capital_2!$D$2,base_minorista!A3752,0)</f>
        <v>3.4309045641717737</v>
      </c>
      <c r="N3752">
        <f>+HLOOKUP(VLOOKUP($B3752,$Q$2:$R$42,2,0),costo_laboral!$E$2:$AZ$99,base_minorista!$A3752,0)</f>
        <v>8.9020567218860709</v>
      </c>
      <c r="O3752">
        <f>+HLOOKUP(VLOOKUP($B3752,$Q$2:$R$42,2,0),Participacion2!$D$2:$AO$99,base_minorista!$A3752,0)</f>
        <v>4.4680419834260308</v>
      </c>
    </row>
    <row r="3753" spans="1:15" ht="16.5" x14ac:dyDescent="0.3">
      <c r="A3753">
        <v>64</v>
      </c>
      <c r="B3753">
        <v>40</v>
      </c>
      <c r="C3753">
        <v>63</v>
      </c>
      <c r="D3753" s="3">
        <v>42794</v>
      </c>
      <c r="E3753" s="33">
        <v>17</v>
      </c>
      <c r="F3753">
        <v>2</v>
      </c>
      <c r="G3753">
        <f>+HLOOKUP(VLOOKUP($B3753,$Q$2:$R$42,2,0),costos_sf!$D$2:$AY$99,base_minorista!$A3753,0)</f>
        <v>348346911.05305523</v>
      </c>
      <c r="H3753">
        <f>+HLOOKUP(VLOOKUP($B3753,$Q$2:$R$42,2,0),creditos_sf!$D$2:$AY$99,base_minorista!$A3753,0)</f>
        <v>1258585734.51385</v>
      </c>
      <c r="I3753">
        <f>+HLOOKUP(VLOOKUP($B3753,$Q$2:$R$42,2,0),creditos_sf!$D$103:$AY$200,base_minorista!$A3753,0)</f>
        <v>795521935.88504195</v>
      </c>
      <c r="J3753">
        <f>+HLOOKUP(VLOOKUP($B3753,$Q$2:$R$42,2,0),Costo_fondeo!$D$3:$AY$100,base_minorista!$A3753,0)</f>
        <v>4.9165978434769588</v>
      </c>
      <c r="K3753">
        <f>+HLOOKUP(VLOOKUP($B3753,$Q$2:$R$42,2,0),Costo_provisiones!$D$3:$AY$100,base_minorista!$A3753,0)</f>
        <v>2.9185988886252252</v>
      </c>
      <c r="L3753">
        <f>+HLOOKUP(VLOOKUP($B3753,$Q$2:$R$42,2,0),Morosidad_control!$D$4:$AY$101,base_minorista!$A3753,0)</f>
        <v>5.0813833370545796</v>
      </c>
      <c r="M3753">
        <f ca="1">+OFFSET(Capital_2!$D$2,base_minorista!A3753,0)</f>
        <v>3.4714473426279464</v>
      </c>
      <c r="N3753">
        <f>+HLOOKUP(VLOOKUP($B3753,$Q$2:$R$42,2,0),costo_laboral!$E$2:$AZ$99,base_minorista!$A3753,0)</f>
        <v>8.7770147488972405</v>
      </c>
      <c r="O3753">
        <f>+HLOOKUP(VLOOKUP($B3753,$Q$2:$R$42,2,0),Participacion2!$D$2:$AO$99,base_minorista!$A3753,0)</f>
        <v>4.5680133210054032</v>
      </c>
    </row>
    <row r="3754" spans="1:15" ht="16.5" x14ac:dyDescent="0.3">
      <c r="A3754">
        <v>65</v>
      </c>
      <c r="B3754">
        <v>40</v>
      </c>
      <c r="C3754">
        <v>64</v>
      </c>
      <c r="D3754" s="3">
        <v>42825</v>
      </c>
      <c r="E3754" s="33">
        <v>17</v>
      </c>
      <c r="F3754">
        <v>2</v>
      </c>
      <c r="G3754">
        <f>+HLOOKUP(VLOOKUP($B3754,$Q$2:$R$42,2,0),costos_sf!$D$2:$AY$99,base_minorista!$A3754,0)</f>
        <v>348866053.3389594</v>
      </c>
      <c r="H3754">
        <f>+HLOOKUP(VLOOKUP($B3754,$Q$2:$R$42,2,0),creditos_sf!$D$2:$AY$99,base_minorista!$A3754,0)</f>
        <v>1256249937.9165301</v>
      </c>
      <c r="I3754">
        <f>+HLOOKUP(VLOOKUP($B3754,$Q$2:$R$42,2,0),creditos_sf!$D$103:$AY$200,base_minorista!$A3754,0)</f>
        <v>795387286.00722396</v>
      </c>
      <c r="J3754">
        <f>+HLOOKUP(VLOOKUP($B3754,$Q$2:$R$42,2,0),Costo_fondeo!$D$3:$AY$100,base_minorista!$A3754,0)</f>
        <v>4.9579512027466821</v>
      </c>
      <c r="K3754">
        <f>+HLOOKUP(VLOOKUP($B3754,$Q$2:$R$42,2,0),Costo_provisiones!$D$3:$AY$100,base_minorista!$A3754,0)</f>
        <v>2.8285387843275376</v>
      </c>
      <c r="L3754">
        <f>+HLOOKUP(VLOOKUP($B3754,$Q$2:$R$42,2,0),Morosidad_control!$D$4:$AY$101,base_minorista!$A3754,0)</f>
        <v>4.7355213052763103</v>
      </c>
      <c r="M3754">
        <f ca="1">+OFFSET(Capital_2!$D$2,base_minorista!A3754,0)</f>
        <v>3.5034579976729381</v>
      </c>
      <c r="N3754">
        <f>+HLOOKUP(VLOOKUP($B3754,$Q$2:$R$42,2,0),costo_laboral!$E$2:$AZ$99,base_minorista!$A3754,0)</f>
        <v>8.8200700831942758</v>
      </c>
      <c r="O3754">
        <f>+HLOOKUP(VLOOKUP($B3754,$Q$2:$R$42,2,0),Participacion2!$D$2:$AO$99,base_minorista!$A3754,0)</f>
        <v>4.5863967521539104</v>
      </c>
    </row>
    <row r="3755" spans="1:15" ht="16.5" x14ac:dyDescent="0.3">
      <c r="A3755">
        <v>66</v>
      </c>
      <c r="B3755">
        <v>40</v>
      </c>
      <c r="C3755">
        <v>65</v>
      </c>
      <c r="D3755" s="3">
        <v>42855</v>
      </c>
      <c r="E3755" s="33">
        <v>17</v>
      </c>
      <c r="F3755">
        <v>2</v>
      </c>
      <c r="G3755">
        <f>+HLOOKUP(VLOOKUP($B3755,$Q$2:$R$42,2,0),costos_sf!$D$2:$AY$99,base_minorista!$A3755,0)</f>
        <v>355844826.98949492</v>
      </c>
      <c r="H3755">
        <f>+HLOOKUP(VLOOKUP($B3755,$Q$2:$R$42,2,0),creditos_sf!$D$2:$AY$99,base_minorista!$A3755,0)</f>
        <v>1269866717.5641601</v>
      </c>
      <c r="I3755">
        <f>+HLOOKUP(VLOOKUP($B3755,$Q$2:$R$42,2,0),creditos_sf!$D$103:$AY$200,base_minorista!$A3755,0)</f>
        <v>813143034.00107408</v>
      </c>
      <c r="J3755">
        <f>+HLOOKUP(VLOOKUP($B3755,$Q$2:$R$42,2,0),Costo_fondeo!$D$3:$AY$100,base_minorista!$A3755,0)</f>
        <v>5.0071058411629128</v>
      </c>
      <c r="K3755">
        <f>+HLOOKUP(VLOOKUP($B3755,$Q$2:$R$42,2,0),Costo_provisiones!$D$3:$AY$100,base_minorista!$A3755,0)</f>
        <v>2.8628674888824746</v>
      </c>
      <c r="L3755">
        <f>+HLOOKUP(VLOOKUP($B3755,$Q$2:$R$42,2,0),Morosidad_control!$D$4:$AY$101,base_minorista!$A3755,0)</f>
        <v>4.5999846391764496</v>
      </c>
      <c r="M3755">
        <f ca="1">+OFFSET(Capital_2!$D$2,base_minorista!A3755,0)</f>
        <v>3.5336781037956082</v>
      </c>
      <c r="N3755">
        <f>+HLOOKUP(VLOOKUP($B3755,$Q$2:$R$42,2,0),costo_laboral!$E$2:$AZ$99,base_minorista!$A3755,0)</f>
        <v>8.73483780112538</v>
      </c>
      <c r="O3755">
        <f>+HLOOKUP(VLOOKUP($B3755,$Q$2:$R$42,2,0),Participacion2!$D$2:$AO$99,base_minorista!$A3755,0)</f>
        <v>4.641529403584121</v>
      </c>
    </row>
    <row r="3756" spans="1:15" ht="16.5" x14ac:dyDescent="0.3">
      <c r="A3756">
        <v>67</v>
      </c>
      <c r="B3756">
        <v>40</v>
      </c>
      <c r="C3756">
        <v>66</v>
      </c>
      <c r="D3756" s="3">
        <v>42886</v>
      </c>
      <c r="E3756" s="33">
        <v>17</v>
      </c>
      <c r="F3756">
        <v>2</v>
      </c>
      <c r="G3756">
        <f>+HLOOKUP(VLOOKUP($B3756,$Q$2:$R$42,2,0),costos_sf!$D$2:$AY$99,base_minorista!$A3756,0)</f>
        <v>360845219.76332664</v>
      </c>
      <c r="H3756">
        <f>+HLOOKUP(VLOOKUP($B3756,$Q$2:$R$42,2,0),creditos_sf!$D$2:$AY$99,base_minorista!$A3756,0)</f>
        <v>1303528336.0148201</v>
      </c>
      <c r="I3756">
        <f>+HLOOKUP(VLOOKUP($B3756,$Q$2:$R$42,2,0),creditos_sf!$D$103:$AY$200,base_minorista!$A3756,0)</f>
        <v>830309308.37189496</v>
      </c>
      <c r="J3756">
        <f>+HLOOKUP(VLOOKUP($B3756,$Q$2:$R$42,2,0),Costo_fondeo!$D$3:$AY$100,base_minorista!$A3756,0)</f>
        <v>5.0510969052742718</v>
      </c>
      <c r="K3756">
        <f>+HLOOKUP(VLOOKUP($B3756,$Q$2:$R$42,2,0),Costo_provisiones!$D$3:$AY$100,base_minorista!$A3756,0)</f>
        <v>2.8636597049084083</v>
      </c>
      <c r="L3756">
        <f>+HLOOKUP(VLOOKUP($B3756,$Q$2:$R$42,2,0),Morosidad_control!$D$4:$AY$101,base_minorista!$A3756,0)</f>
        <v>4.47615593562481</v>
      </c>
      <c r="M3756">
        <f ca="1">+OFFSET(Capital_2!$D$2,base_minorista!A3756,0)</f>
        <v>3.5570017411603705</v>
      </c>
      <c r="N3756">
        <f>+HLOOKUP(VLOOKUP($B3756,$Q$2:$R$42,2,0),costo_laboral!$E$2:$AZ$99,base_minorista!$A3756,0)</f>
        <v>8.5975795769954004</v>
      </c>
      <c r="O3756">
        <f>+HLOOKUP(VLOOKUP($B3756,$Q$2:$R$42,2,0),Participacion2!$D$2:$AO$99,base_minorista!$A3756,0)</f>
        <v>4.6861025554181053</v>
      </c>
    </row>
    <row r="3757" spans="1:15" ht="16.5" x14ac:dyDescent="0.3">
      <c r="A3757">
        <v>68</v>
      </c>
      <c r="B3757">
        <v>40</v>
      </c>
      <c r="C3757">
        <v>67</v>
      </c>
      <c r="D3757" s="3">
        <v>42916</v>
      </c>
      <c r="E3757" s="33">
        <v>17</v>
      </c>
      <c r="F3757">
        <v>2</v>
      </c>
      <c r="G3757">
        <f>+HLOOKUP(VLOOKUP($B3757,$Q$2:$R$42,2,0),costos_sf!$D$2:$AY$99,base_minorista!$A3757,0)</f>
        <v>369206540.98094434</v>
      </c>
      <c r="H3757">
        <f>+HLOOKUP(VLOOKUP($B3757,$Q$2:$R$42,2,0),creditos_sf!$D$2:$AY$99,base_minorista!$A3757,0)</f>
        <v>1294972506.03966</v>
      </c>
      <c r="I3757">
        <f>+HLOOKUP(VLOOKUP($B3757,$Q$2:$R$42,2,0),creditos_sf!$D$103:$AY$200,base_minorista!$A3757,0)</f>
        <v>842250443.917907</v>
      </c>
      <c r="J3757">
        <f>+HLOOKUP(VLOOKUP($B3757,$Q$2:$R$42,2,0),Costo_fondeo!$D$3:$AY$100,base_minorista!$A3757,0)</f>
        <v>5.0864310143998122</v>
      </c>
      <c r="K3757">
        <f>+HLOOKUP(VLOOKUP($B3757,$Q$2:$R$42,2,0),Costo_provisiones!$D$3:$AY$100,base_minorista!$A3757,0)</f>
        <v>2.933765287368082</v>
      </c>
      <c r="L3757">
        <f>+HLOOKUP(VLOOKUP($B3757,$Q$2:$R$42,2,0),Morosidad_control!$D$4:$AY$101,base_minorista!$A3757,0)</f>
        <v>5.2048142756670703</v>
      </c>
      <c r="M3757">
        <f ca="1">+OFFSET(Capital_2!$D$2,base_minorista!A3757,0)</f>
        <v>3.5704065106105527</v>
      </c>
      <c r="N3757">
        <f>+HLOOKUP(VLOOKUP($B3757,$Q$2:$R$42,2,0),costo_laboral!$E$2:$AZ$99,base_minorista!$A3757,0)</f>
        <v>8.6740772458693556</v>
      </c>
      <c r="O3757">
        <f>+HLOOKUP(VLOOKUP($B3757,$Q$2:$R$42,2,0),Participacion2!$D$2:$AO$99,base_minorista!$A3757,0)</f>
        <v>4.6401548122996106</v>
      </c>
    </row>
    <row r="3758" spans="1:15" ht="16.5" x14ac:dyDescent="0.3">
      <c r="A3758">
        <v>69</v>
      </c>
      <c r="B3758">
        <v>40</v>
      </c>
      <c r="C3758">
        <v>68</v>
      </c>
      <c r="D3758" s="3">
        <v>42947</v>
      </c>
      <c r="E3758" s="33">
        <v>17</v>
      </c>
      <c r="F3758">
        <v>2</v>
      </c>
      <c r="G3758">
        <f>+HLOOKUP(VLOOKUP($B3758,$Q$2:$R$42,2,0),costos_sf!$D$2:$AY$99,base_minorista!$A3758,0)</f>
        <v>376144948.09392804</v>
      </c>
      <c r="H3758">
        <f>+HLOOKUP(VLOOKUP($B3758,$Q$2:$R$42,2,0),creditos_sf!$D$2:$AY$99,base_minorista!$A3758,0)</f>
        <v>1300620008.3807299</v>
      </c>
      <c r="I3758">
        <f>+HLOOKUP(VLOOKUP($B3758,$Q$2:$R$42,2,0),creditos_sf!$D$103:$AY$200,base_minorista!$A3758,0)</f>
        <v>859649765.08527505</v>
      </c>
      <c r="J3758">
        <f>+HLOOKUP(VLOOKUP($B3758,$Q$2:$R$42,2,0),Costo_fondeo!$D$3:$AY$100,base_minorista!$A3758,0)</f>
        <v>5.1169249041859981</v>
      </c>
      <c r="K3758">
        <f>+HLOOKUP(VLOOKUP($B3758,$Q$2:$R$42,2,0),Costo_provisiones!$D$3:$AY$100,base_minorista!$A3758,0)</f>
        <v>3.1074806845350906</v>
      </c>
      <c r="L3758">
        <f>+HLOOKUP(VLOOKUP($B3758,$Q$2:$R$42,2,0),Morosidad_control!$D$4:$AY$101,base_minorista!$A3758,0)</f>
        <v>4.8473654466126899</v>
      </c>
      <c r="M3758">
        <f ca="1">+OFFSET(Capital_2!$D$2,base_minorista!A3758,0)</f>
        <v>3.5864726654758914</v>
      </c>
      <c r="N3758">
        <f>+HLOOKUP(VLOOKUP($B3758,$Q$2:$R$42,2,0),costo_laboral!$E$2:$AZ$99,base_minorista!$A3758,0)</f>
        <v>8.568865719962794</v>
      </c>
      <c r="O3758">
        <f>+HLOOKUP(VLOOKUP($B3758,$Q$2:$R$42,2,0),Participacion2!$D$2:$AO$99,base_minorista!$A3758,0)</f>
        <v>4.6566012411025222</v>
      </c>
    </row>
    <row r="3759" spans="1:15" ht="16.5" x14ac:dyDescent="0.3">
      <c r="A3759">
        <v>70</v>
      </c>
      <c r="B3759">
        <v>40</v>
      </c>
      <c r="C3759">
        <v>69</v>
      </c>
      <c r="D3759" s="3">
        <v>42978</v>
      </c>
      <c r="E3759" s="33">
        <v>17</v>
      </c>
      <c r="F3759">
        <v>2</v>
      </c>
      <c r="G3759">
        <f>+HLOOKUP(VLOOKUP($B3759,$Q$2:$R$42,2,0),costos_sf!$D$2:$AY$99,base_minorista!$A3759,0)</f>
        <v>376907195.05884707</v>
      </c>
      <c r="H3759">
        <f>+HLOOKUP(VLOOKUP($B3759,$Q$2:$R$42,2,0),creditos_sf!$D$2:$AY$99,base_minorista!$A3759,0)</f>
        <v>1302358352.8520901</v>
      </c>
      <c r="I3759">
        <f>+HLOOKUP(VLOOKUP($B3759,$Q$2:$R$42,2,0),creditos_sf!$D$103:$AY$200,base_minorista!$A3759,0)</f>
        <v>858710701.14801192</v>
      </c>
      <c r="J3759">
        <f>+HLOOKUP(VLOOKUP($B3759,$Q$2:$R$42,2,0),Costo_fondeo!$D$3:$AY$100,base_minorista!$A3759,0)</f>
        <v>5.1330838457244363</v>
      </c>
      <c r="K3759">
        <f>+HLOOKUP(VLOOKUP($B3759,$Q$2:$R$42,2,0),Costo_provisiones!$D$3:$AY$100,base_minorista!$A3759,0)</f>
        <v>3.1397678265128839</v>
      </c>
      <c r="L3759">
        <f>+HLOOKUP(VLOOKUP($B3759,$Q$2:$R$42,2,0),Morosidad_control!$D$4:$AY$101,base_minorista!$A3759,0)</f>
        <v>4.7749690359359702</v>
      </c>
      <c r="M3759">
        <f ca="1">+OFFSET(Capital_2!$D$2,base_minorista!A3759,0)</f>
        <v>3.5952774480300995</v>
      </c>
      <c r="N3759">
        <f>+HLOOKUP(VLOOKUP($B3759,$Q$2:$R$42,2,0),costo_laboral!$E$2:$AZ$99,base_minorista!$A3759,0)</f>
        <v>8.4755061483817951</v>
      </c>
      <c r="O3759">
        <f>+HLOOKUP(VLOOKUP($B3759,$Q$2:$R$42,2,0),Participacion2!$D$2:$AO$99,base_minorista!$A3759,0)</f>
        <v>4.6304494651340198</v>
      </c>
    </row>
    <row r="3760" spans="1:15" ht="16.5" x14ac:dyDescent="0.3">
      <c r="A3760">
        <v>71</v>
      </c>
      <c r="B3760">
        <v>40</v>
      </c>
      <c r="C3760">
        <v>70</v>
      </c>
      <c r="D3760" s="3">
        <v>43008</v>
      </c>
      <c r="E3760" s="33">
        <v>17</v>
      </c>
      <c r="F3760">
        <v>2</v>
      </c>
      <c r="G3760">
        <f>+HLOOKUP(VLOOKUP($B3760,$Q$2:$R$42,2,0),costos_sf!$D$2:$AY$99,base_minorista!$A3760,0)</f>
        <v>384103530.46465832</v>
      </c>
      <c r="H3760">
        <f>+HLOOKUP(VLOOKUP($B3760,$Q$2:$R$42,2,0),creditos_sf!$D$2:$AY$99,base_minorista!$A3760,0)</f>
        <v>1299581440.60115</v>
      </c>
      <c r="I3760">
        <f>+HLOOKUP(VLOOKUP($B3760,$Q$2:$R$42,2,0),creditos_sf!$D$103:$AY$200,base_minorista!$A3760,0)</f>
        <v>857772029.89419401</v>
      </c>
      <c r="J3760">
        <f>+HLOOKUP(VLOOKUP($B3760,$Q$2:$R$42,2,0),Costo_fondeo!$D$3:$AY$100,base_minorista!$A3760,0)</f>
        <v>5.1366924307396244</v>
      </c>
      <c r="K3760">
        <f>+HLOOKUP(VLOOKUP($B3760,$Q$2:$R$42,2,0),Costo_provisiones!$D$3:$AY$100,base_minorista!$A3760,0)</f>
        <v>3.4632930850262942</v>
      </c>
      <c r="L3760">
        <f>+HLOOKUP(VLOOKUP($B3760,$Q$2:$R$42,2,0),Morosidad_control!$D$4:$AY$101,base_minorista!$A3760,0)</f>
        <v>5.18149581645166</v>
      </c>
      <c r="M3760">
        <f ca="1">+OFFSET(Capital_2!$D$2,base_minorista!A3760,0)</f>
        <v>3.5939139218894542</v>
      </c>
      <c r="N3760">
        <f>+HLOOKUP(VLOOKUP($B3760,$Q$2:$R$42,2,0),costo_laboral!$E$2:$AZ$99,base_minorista!$A3760,0)</f>
        <v>8.3788265121485175</v>
      </c>
      <c r="O3760">
        <f>+HLOOKUP(VLOOKUP($B3760,$Q$2:$R$42,2,0),Participacion2!$D$2:$AO$99,base_minorista!$A3760,0)</f>
        <v>4.5619616185695016</v>
      </c>
    </row>
    <row r="3761" spans="1:15" ht="16.5" x14ac:dyDescent="0.3">
      <c r="A3761">
        <v>72</v>
      </c>
      <c r="B3761">
        <v>40</v>
      </c>
      <c r="C3761">
        <v>71</v>
      </c>
      <c r="D3761" s="3">
        <v>43039</v>
      </c>
      <c r="E3761" s="33">
        <v>17</v>
      </c>
      <c r="F3761">
        <v>2</v>
      </c>
      <c r="G3761">
        <f>+HLOOKUP(VLOOKUP($B3761,$Q$2:$R$42,2,0),costos_sf!$D$2:$AY$99,base_minorista!$A3761,0)</f>
        <v>394228003.98221064</v>
      </c>
      <c r="H3761">
        <f>+HLOOKUP(VLOOKUP($B3761,$Q$2:$R$42,2,0),creditos_sf!$D$2:$AY$99,base_minorista!$A3761,0)</f>
        <v>1296458760.3586199</v>
      </c>
      <c r="I3761">
        <f>+HLOOKUP(VLOOKUP($B3761,$Q$2:$R$42,2,0),creditos_sf!$D$103:$AY$200,base_minorista!$A3761,0)</f>
        <v>863705167.568694</v>
      </c>
      <c r="J3761">
        <f>+HLOOKUP(VLOOKUP($B3761,$Q$2:$R$42,2,0),Costo_fondeo!$D$3:$AY$100,base_minorista!$A3761,0)</f>
        <v>5.1489801082116626</v>
      </c>
      <c r="K3761">
        <f>+HLOOKUP(VLOOKUP($B3761,$Q$2:$R$42,2,0),Costo_provisiones!$D$3:$AY$100,base_minorista!$A3761,0)</f>
        <v>3.7772214806763369</v>
      </c>
      <c r="L3761">
        <f>+HLOOKUP(VLOOKUP($B3761,$Q$2:$R$42,2,0),Morosidad_control!$D$4:$AY$101,base_minorista!$A3761,0)</f>
        <v>5.5669175215394899</v>
      </c>
      <c r="M3761">
        <f ca="1">+OFFSET(Capital_2!$D$2,base_minorista!A3761,0)</f>
        <v>3.6057998149039663</v>
      </c>
      <c r="N3761">
        <f>+HLOOKUP(VLOOKUP($B3761,$Q$2:$R$42,2,0),costo_laboral!$E$2:$AZ$99,base_minorista!$A3761,0)</f>
        <v>8.2528614135017868</v>
      </c>
      <c r="O3761">
        <f>+HLOOKUP(VLOOKUP($B3761,$Q$2:$R$42,2,0),Participacion2!$D$2:$AO$99,base_minorista!$A3761,0)</f>
        <v>4.5305254447930494</v>
      </c>
    </row>
    <row r="3762" spans="1:15" ht="16.5" x14ac:dyDescent="0.3">
      <c r="A3762">
        <v>73</v>
      </c>
      <c r="B3762">
        <v>40</v>
      </c>
      <c r="C3762">
        <v>72</v>
      </c>
      <c r="D3762" s="3">
        <v>43069</v>
      </c>
      <c r="E3762" s="33">
        <v>17</v>
      </c>
      <c r="F3762">
        <v>2</v>
      </c>
      <c r="G3762">
        <f>+HLOOKUP(VLOOKUP($B3762,$Q$2:$R$42,2,0),costos_sf!$D$2:$AY$99,base_minorista!$A3762,0)</f>
        <v>409342533.08209366</v>
      </c>
      <c r="H3762">
        <f>+HLOOKUP(VLOOKUP($B3762,$Q$2:$R$42,2,0),creditos_sf!$D$2:$AY$99,base_minorista!$A3762,0)</f>
        <v>1280109896.4754498</v>
      </c>
      <c r="I3762">
        <f>+HLOOKUP(VLOOKUP($B3762,$Q$2:$R$42,2,0),creditos_sf!$D$103:$AY$200,base_minorista!$A3762,0)</f>
        <v>863130598.99544406</v>
      </c>
      <c r="J3762">
        <f>+HLOOKUP(VLOOKUP($B3762,$Q$2:$R$42,2,0),Costo_fondeo!$D$3:$AY$100,base_minorista!$A3762,0)</f>
        <v>5.1612044040400269</v>
      </c>
      <c r="K3762">
        <f>+HLOOKUP(VLOOKUP($B3762,$Q$2:$R$42,2,0),Costo_provisiones!$D$3:$AY$100,base_minorista!$A3762,0)</f>
        <v>4.0062155711424312</v>
      </c>
      <c r="L3762">
        <f>+HLOOKUP(VLOOKUP($B3762,$Q$2:$R$42,2,0),Morosidad_control!$D$4:$AY$101,base_minorista!$A3762,0)</f>
        <v>6.2834778377617697</v>
      </c>
      <c r="M3762">
        <f ca="1">+OFFSET(Capital_2!$D$2,base_minorista!A3762,0)</f>
        <v>3.6120620419568428</v>
      </c>
      <c r="N3762">
        <f>+HLOOKUP(VLOOKUP($B3762,$Q$2:$R$42,2,0),costo_laboral!$E$2:$AZ$99,base_minorista!$A3762,0)</f>
        <v>8.3499984201283119</v>
      </c>
      <c r="O3762">
        <f>+HLOOKUP(VLOOKUP($B3762,$Q$2:$R$42,2,0),Participacion2!$D$2:$AO$99,base_minorista!$A3762,0)</f>
        <v>4.4470607349728706</v>
      </c>
    </row>
    <row r="3763" spans="1:15" ht="16.5" x14ac:dyDescent="0.3">
      <c r="A3763">
        <v>74</v>
      </c>
      <c r="B3763">
        <v>40</v>
      </c>
      <c r="C3763">
        <v>73</v>
      </c>
      <c r="D3763" s="3">
        <v>43100</v>
      </c>
      <c r="E3763" s="33">
        <v>17</v>
      </c>
      <c r="F3763">
        <v>2</v>
      </c>
      <c r="G3763">
        <f>+HLOOKUP(VLOOKUP($B3763,$Q$2:$R$42,2,0),costos_sf!$D$2:$AY$99,base_minorista!$A3763,0)</f>
        <v>427518626.84867865</v>
      </c>
      <c r="H3763">
        <f>+HLOOKUP(VLOOKUP($B3763,$Q$2:$R$42,2,0),creditos_sf!$D$2:$AY$99,base_minorista!$A3763,0)</f>
        <v>1262641679.8984599</v>
      </c>
      <c r="I3763">
        <f>+HLOOKUP(VLOOKUP($B3763,$Q$2:$R$42,2,0),creditos_sf!$D$103:$AY$200,base_minorista!$A3763,0)</f>
        <v>851324263.74646795</v>
      </c>
      <c r="J3763">
        <f>+HLOOKUP(VLOOKUP($B3763,$Q$2:$R$42,2,0),Costo_fondeo!$D$3:$AY$100,base_minorista!$A3763,0)</f>
        <v>5.1879210572171939</v>
      </c>
      <c r="K3763">
        <f>+HLOOKUP(VLOOKUP($B3763,$Q$2:$R$42,2,0),Costo_provisiones!$D$3:$AY$100,base_minorista!$A3763,0)</f>
        <v>4.7670782445481947</v>
      </c>
      <c r="L3763">
        <f>+HLOOKUP(VLOOKUP($B3763,$Q$2:$R$42,2,0),Morosidad_control!$D$4:$AY$101,base_minorista!$A3763,0)</f>
        <v>7.1132258475061603</v>
      </c>
      <c r="M3763">
        <f ca="1">+OFFSET(Capital_2!$D$2,base_minorista!A3763,0)</f>
        <v>3.5930762546706192</v>
      </c>
      <c r="N3763">
        <f>+HLOOKUP(VLOOKUP($B3763,$Q$2:$R$42,2,0),costo_laboral!$E$2:$AZ$99,base_minorista!$A3763,0)</f>
        <v>8.6576250694654657</v>
      </c>
      <c r="O3763">
        <f>+HLOOKUP(VLOOKUP($B3763,$Q$2:$R$42,2,0),Participacion2!$D$2:$AO$99,base_minorista!$A3763,0)</f>
        <v>4.3232377739342454</v>
      </c>
    </row>
    <row r="3764" spans="1:15" ht="16.5" x14ac:dyDescent="0.3">
      <c r="A3764">
        <v>75</v>
      </c>
      <c r="B3764">
        <v>40</v>
      </c>
      <c r="C3764">
        <v>74</v>
      </c>
      <c r="D3764" s="3">
        <v>43131</v>
      </c>
      <c r="E3764" s="33">
        <v>18</v>
      </c>
      <c r="F3764">
        <v>2</v>
      </c>
      <c r="G3764">
        <f>+HLOOKUP(VLOOKUP($B3764,$Q$2:$R$42,2,0),costos_sf!$D$2:$AY$99,base_minorista!$A3764,0)</f>
        <v>442423849.66589034</v>
      </c>
      <c r="H3764">
        <f>+HLOOKUP(VLOOKUP($B3764,$Q$2:$R$42,2,0),creditos_sf!$D$2:$AY$99,base_minorista!$A3764,0)</f>
        <v>1249398891.31216</v>
      </c>
      <c r="I3764">
        <f>+HLOOKUP(VLOOKUP($B3764,$Q$2:$R$42,2,0),creditos_sf!$D$103:$AY$200,base_minorista!$A3764,0)</f>
        <v>839238041.02905202</v>
      </c>
      <c r="J3764">
        <f>+HLOOKUP(VLOOKUP($B3764,$Q$2:$R$42,2,0),Costo_fondeo!$D$3:$AY$100,base_minorista!$A3764,0)</f>
        <v>5.2172435606037872</v>
      </c>
      <c r="K3764">
        <f>+HLOOKUP(VLOOKUP($B3764,$Q$2:$R$42,2,0),Costo_provisiones!$D$3:$AY$100,base_minorista!$A3764,0)</f>
        <v>5.3966248987811163</v>
      </c>
      <c r="L3764">
        <f>+HLOOKUP(VLOOKUP($B3764,$Q$2:$R$42,2,0),Morosidad_control!$D$4:$AY$101,base_minorista!$A3764,0)</f>
        <v>7.9533189672809401</v>
      </c>
      <c r="M3764">
        <f ca="1">+OFFSET(Capital_2!$D$2,base_minorista!A3764,0)</f>
        <v>3.5815867697690567</v>
      </c>
      <c r="N3764">
        <f>+HLOOKUP(VLOOKUP($B3764,$Q$2:$R$42,2,0),costo_laboral!$E$2:$AZ$99,base_minorista!$A3764,0)</f>
        <v>8.8466065150709081</v>
      </c>
      <c r="O3764">
        <f>+HLOOKUP(VLOOKUP($B3764,$Q$2:$R$42,2,0),Participacion2!$D$2:$AO$99,base_minorista!$A3764,0)</f>
        <v>4.2527291387623007</v>
      </c>
    </row>
    <row r="3765" spans="1:15" ht="16.5" x14ac:dyDescent="0.3">
      <c r="A3765">
        <v>76</v>
      </c>
      <c r="B3765">
        <v>40</v>
      </c>
      <c r="C3765">
        <v>75</v>
      </c>
      <c r="D3765" s="3">
        <v>43159</v>
      </c>
      <c r="E3765" s="33">
        <v>18</v>
      </c>
      <c r="F3765">
        <v>2</v>
      </c>
      <c r="G3765">
        <f>+HLOOKUP(VLOOKUP($B3765,$Q$2:$R$42,2,0),costos_sf!$D$2:$AY$99,base_minorista!$A3765,0)</f>
        <v>446924204.29158735</v>
      </c>
      <c r="H3765">
        <f>+HLOOKUP(VLOOKUP($B3765,$Q$2:$R$42,2,0),creditos_sf!$D$2:$AY$99,base_minorista!$A3765,0)</f>
        <v>1232778204.4102001</v>
      </c>
      <c r="I3765">
        <f>+HLOOKUP(VLOOKUP($B3765,$Q$2:$R$42,2,0),creditos_sf!$D$103:$AY$200,base_minorista!$A3765,0)</f>
        <v>833535257.79305196</v>
      </c>
      <c r="J3765">
        <f>+HLOOKUP(VLOOKUP($B3765,$Q$2:$R$42,2,0),Costo_fondeo!$D$3:$AY$100,base_minorista!$A3765,0)</f>
        <v>5.2038572187723604</v>
      </c>
      <c r="K3765">
        <f>+HLOOKUP(VLOOKUP($B3765,$Q$2:$R$42,2,0),Costo_provisiones!$D$3:$AY$100,base_minorista!$A3765,0)</f>
        <v>5.7770562544589721</v>
      </c>
      <c r="L3765">
        <f>+HLOOKUP(VLOOKUP($B3765,$Q$2:$R$42,2,0),Morosidad_control!$D$4:$AY$101,base_minorista!$A3765,0)</f>
        <v>8.7167156182086902</v>
      </c>
      <c r="M3765">
        <f ca="1">+OFFSET(Capital_2!$D$2,base_minorista!A3765,0)</f>
        <v>3.5677590569055382</v>
      </c>
      <c r="N3765">
        <f>+HLOOKUP(VLOOKUP($B3765,$Q$2:$R$42,2,0),costo_laboral!$E$2:$AZ$99,base_minorista!$A3765,0)</f>
        <v>8.8196444506261393</v>
      </c>
      <c r="O3765">
        <f>+HLOOKUP(VLOOKUP($B3765,$Q$2:$R$42,2,0),Participacion2!$D$2:$AO$99,base_minorista!$A3765,0)</f>
        <v>4.2246361888910666</v>
      </c>
    </row>
    <row r="3766" spans="1:15" ht="16.5" x14ac:dyDescent="0.3">
      <c r="A3766">
        <v>77</v>
      </c>
      <c r="B3766">
        <v>40</v>
      </c>
      <c r="C3766">
        <v>76</v>
      </c>
      <c r="D3766" s="3">
        <v>43190</v>
      </c>
      <c r="E3766" s="33">
        <v>18</v>
      </c>
      <c r="F3766">
        <v>2</v>
      </c>
      <c r="G3766">
        <f>+HLOOKUP(VLOOKUP($B3766,$Q$2:$R$42,2,0),costos_sf!$D$2:$AY$99,base_minorista!$A3766,0)</f>
        <v>459443167.06415761</v>
      </c>
      <c r="H3766">
        <f>+HLOOKUP(VLOOKUP($B3766,$Q$2:$R$42,2,0),creditos_sf!$D$2:$AY$99,base_minorista!$A3766,0)</f>
        <v>1221946660.5640101</v>
      </c>
      <c r="I3766">
        <f>+HLOOKUP(VLOOKUP($B3766,$Q$2:$R$42,2,0),creditos_sf!$D$103:$AY$200,base_minorista!$A3766,0)</f>
        <v>829372840.00028908</v>
      </c>
      <c r="J3766">
        <f>+HLOOKUP(VLOOKUP($B3766,$Q$2:$R$42,2,0),Costo_fondeo!$D$3:$AY$100,base_minorista!$A3766,0)</f>
        <v>5.2315418845502926</v>
      </c>
      <c r="K3766">
        <f>+HLOOKUP(VLOOKUP($B3766,$Q$2:$R$42,2,0),Costo_provisiones!$D$3:$AY$100,base_minorista!$A3766,0)</f>
        <v>6.477718679437956</v>
      </c>
      <c r="L3766">
        <f>+HLOOKUP(VLOOKUP($B3766,$Q$2:$R$42,2,0),Morosidad_control!$D$4:$AY$101,base_minorista!$A3766,0)</f>
        <v>10.4343279200598</v>
      </c>
      <c r="M3766">
        <f ca="1">+OFFSET(Capital_2!$D$2,base_minorista!A3766,0)</f>
        <v>3.5535594036254383</v>
      </c>
      <c r="N3766">
        <f>+HLOOKUP(VLOOKUP($B3766,$Q$2:$R$42,2,0),costo_laboral!$E$2:$AZ$99,base_minorista!$A3766,0)</f>
        <v>8.8184941910188535</v>
      </c>
      <c r="O3766">
        <f>+HLOOKUP(VLOOKUP($B3766,$Q$2:$R$42,2,0),Participacion2!$D$2:$AO$99,base_minorista!$A3766,0)</f>
        <v>4.1807539015527322</v>
      </c>
    </row>
    <row r="3767" spans="1:15" ht="16.5" x14ac:dyDescent="0.3">
      <c r="A3767">
        <v>78</v>
      </c>
      <c r="B3767">
        <v>40</v>
      </c>
      <c r="C3767">
        <v>77</v>
      </c>
      <c r="D3767" s="3">
        <v>43220</v>
      </c>
      <c r="E3767" s="33">
        <v>18</v>
      </c>
      <c r="F3767">
        <v>2</v>
      </c>
      <c r="G3767">
        <f>+HLOOKUP(VLOOKUP($B3767,$Q$2:$R$42,2,0),costos_sf!$D$2:$AY$99,base_minorista!$A3767,0)</f>
        <v>465252974.89382613</v>
      </c>
      <c r="H3767">
        <f>+HLOOKUP(VLOOKUP($B3767,$Q$2:$R$42,2,0),creditos_sf!$D$2:$AY$99,base_minorista!$A3767,0)</f>
        <v>1207904302.62918</v>
      </c>
      <c r="I3767">
        <f>+HLOOKUP(VLOOKUP($B3767,$Q$2:$R$42,2,0),creditos_sf!$D$103:$AY$200,base_minorista!$A3767,0)</f>
        <v>814678856.92766595</v>
      </c>
      <c r="J3767">
        <f>+HLOOKUP(VLOOKUP($B3767,$Q$2:$R$42,2,0),Costo_fondeo!$D$3:$AY$100,base_minorista!$A3767,0)</f>
        <v>5.2442454145226121</v>
      </c>
      <c r="K3767">
        <f>+HLOOKUP(VLOOKUP($B3767,$Q$2:$R$42,2,0),Costo_provisiones!$D$3:$AY$100,base_minorista!$A3767,0)</f>
        <v>6.7438830881447061</v>
      </c>
      <c r="L3767">
        <f>+HLOOKUP(VLOOKUP($B3767,$Q$2:$R$42,2,0),Morosidad_control!$D$4:$AY$101,base_minorista!$A3767,0)</f>
        <v>10.853732959185001</v>
      </c>
      <c r="M3767">
        <f ca="1">+OFFSET(Capital_2!$D$2,base_minorista!A3767,0)</f>
        <v>3.5277001527594574</v>
      </c>
      <c r="N3767">
        <f>+HLOOKUP(VLOOKUP($B3767,$Q$2:$R$42,2,0),costo_laboral!$E$2:$AZ$99,base_minorista!$A3767,0)</f>
        <v>8.8739397470665793</v>
      </c>
      <c r="O3767">
        <f>+HLOOKUP(VLOOKUP($B3767,$Q$2:$R$42,2,0),Participacion2!$D$2:$AO$99,base_minorista!$A3767,0)</f>
        <v>4.1297952723389066</v>
      </c>
    </row>
    <row r="3768" spans="1:15" ht="16.5" x14ac:dyDescent="0.3">
      <c r="A3768">
        <v>79</v>
      </c>
      <c r="B3768">
        <v>40</v>
      </c>
      <c r="C3768">
        <v>78</v>
      </c>
      <c r="D3768" s="3">
        <v>43251</v>
      </c>
      <c r="E3768" s="33">
        <v>18</v>
      </c>
      <c r="F3768">
        <v>2</v>
      </c>
      <c r="G3768">
        <f>+HLOOKUP(VLOOKUP($B3768,$Q$2:$R$42,2,0),costos_sf!$D$2:$AY$99,base_minorista!$A3768,0)</f>
        <v>467346739.27869999</v>
      </c>
      <c r="H3768">
        <f>+HLOOKUP(VLOOKUP($B3768,$Q$2:$R$42,2,0),creditos_sf!$D$2:$AY$99,base_minorista!$A3768,0)</f>
        <v>1183756254.2227099</v>
      </c>
      <c r="I3768">
        <f>+HLOOKUP(VLOOKUP($B3768,$Q$2:$R$42,2,0),creditos_sf!$D$103:$AY$200,base_minorista!$A3768,0)</f>
        <v>796880877.46224296</v>
      </c>
      <c r="J3768">
        <f>+HLOOKUP(VLOOKUP($B3768,$Q$2:$R$42,2,0),Costo_fondeo!$D$3:$AY$100,base_minorista!$A3768,0)</f>
        <v>5.251560931594887</v>
      </c>
      <c r="K3768">
        <f>+HLOOKUP(VLOOKUP($B3768,$Q$2:$R$42,2,0),Costo_provisiones!$D$3:$AY$100,base_minorista!$A3768,0)</f>
        <v>6.8575131231080517</v>
      </c>
      <c r="L3768">
        <f>+HLOOKUP(VLOOKUP($B3768,$Q$2:$R$42,2,0),Morosidad_control!$D$4:$AY$101,base_minorista!$A3768,0)</f>
        <v>10.5303823683851</v>
      </c>
      <c r="M3768">
        <f ca="1">+OFFSET(Capital_2!$D$2,base_minorista!A3768,0)</f>
        <v>3.5069368282381337</v>
      </c>
      <c r="N3768">
        <f>+HLOOKUP(VLOOKUP($B3768,$Q$2:$R$42,2,0),costo_laboral!$E$2:$AZ$99,base_minorista!$A3768,0)</f>
        <v>9.0810193548996079</v>
      </c>
      <c r="O3768">
        <f>+HLOOKUP(VLOOKUP($B3768,$Q$2:$R$42,2,0),Participacion2!$D$2:$AO$99,base_minorista!$A3768,0)</f>
        <v>4.0086168539699631</v>
      </c>
    </row>
    <row r="3769" spans="1:15" ht="16.5" x14ac:dyDescent="0.3">
      <c r="A3769">
        <v>80</v>
      </c>
      <c r="B3769">
        <v>40</v>
      </c>
      <c r="C3769">
        <v>79</v>
      </c>
      <c r="D3769" s="3">
        <v>43281</v>
      </c>
      <c r="E3769" s="33">
        <v>18</v>
      </c>
      <c r="F3769">
        <v>2</v>
      </c>
      <c r="G3769">
        <f>+HLOOKUP(VLOOKUP($B3769,$Q$2:$R$42,2,0),costos_sf!$D$2:$AY$99,base_minorista!$A3769,0)</f>
        <v>477138544.18138248</v>
      </c>
      <c r="H3769">
        <f>+HLOOKUP(VLOOKUP($B3769,$Q$2:$R$42,2,0),creditos_sf!$D$2:$AY$99,base_minorista!$A3769,0)</f>
        <v>1156671252.16836</v>
      </c>
      <c r="I3769">
        <f>+HLOOKUP(VLOOKUP($B3769,$Q$2:$R$42,2,0),creditos_sf!$D$103:$AY$200,base_minorista!$A3769,0)</f>
        <v>779497180.89314306</v>
      </c>
      <c r="J3769">
        <f>+HLOOKUP(VLOOKUP($B3769,$Q$2:$R$42,2,0),Costo_fondeo!$D$3:$AY$100,base_minorista!$A3769,0)</f>
        <v>5.3075070400284394</v>
      </c>
      <c r="K3769">
        <f>+HLOOKUP(VLOOKUP($B3769,$Q$2:$R$42,2,0),Costo_provisiones!$D$3:$AY$100,base_minorista!$A3769,0)</f>
        <v>7.327957925028314</v>
      </c>
      <c r="L3769">
        <f>+HLOOKUP(VLOOKUP($B3769,$Q$2:$R$42,2,0),Morosidad_control!$D$4:$AY$101,base_minorista!$A3769,0)</f>
        <v>12.1259199706567</v>
      </c>
      <c r="M3769">
        <f ca="1">+OFFSET(Capital_2!$D$2,base_minorista!A3769,0)</f>
        <v>3.4861804073665166</v>
      </c>
      <c r="N3769">
        <f>+HLOOKUP(VLOOKUP($B3769,$Q$2:$R$42,2,0),costo_laboral!$E$2:$AZ$99,base_minorista!$A3769,0)</f>
        <v>9.3049006918819863</v>
      </c>
      <c r="O3769">
        <f>+HLOOKUP(VLOOKUP($B3769,$Q$2:$R$42,2,0),Participacion2!$D$2:$AO$99,base_minorista!$A3769,0)</f>
        <v>3.9370333402127393</v>
      </c>
    </row>
    <row r="3770" spans="1:15" ht="16.5" x14ac:dyDescent="0.3">
      <c r="A3770">
        <v>81</v>
      </c>
      <c r="B3770">
        <v>40</v>
      </c>
      <c r="C3770">
        <v>80</v>
      </c>
      <c r="D3770" s="3">
        <v>43312</v>
      </c>
      <c r="E3770" s="33">
        <v>18</v>
      </c>
      <c r="F3770">
        <v>2</v>
      </c>
      <c r="G3770">
        <f>+HLOOKUP(VLOOKUP($B3770,$Q$2:$R$42,2,0),costos_sf!$D$2:$AY$99,base_minorista!$A3770,0)</f>
        <v>478113972.29913193</v>
      </c>
      <c r="H3770">
        <f>+HLOOKUP(VLOOKUP($B3770,$Q$2:$R$42,2,0),creditos_sf!$D$2:$AY$99,base_minorista!$A3770,0)</f>
        <v>1128325228.49229</v>
      </c>
      <c r="I3770">
        <f>+HLOOKUP(VLOOKUP($B3770,$Q$2:$R$42,2,0),creditos_sf!$D$103:$AY$200,base_minorista!$A3770,0)</f>
        <v>764834513.83246708</v>
      </c>
      <c r="J3770">
        <f>+HLOOKUP(VLOOKUP($B3770,$Q$2:$R$42,2,0),Costo_fondeo!$D$3:$AY$100,base_minorista!$A3770,0)</f>
        <v>5.3246145521410888</v>
      </c>
      <c r="K3770">
        <f>+HLOOKUP(VLOOKUP($B3770,$Q$2:$R$42,2,0),Costo_provisiones!$D$3:$AY$100,base_minorista!$A3770,0)</f>
        <v>7.5140245966537469</v>
      </c>
      <c r="L3770">
        <f>+HLOOKUP(VLOOKUP($B3770,$Q$2:$R$42,2,0),Morosidad_control!$D$4:$AY$101,base_minorista!$A3770,0)</f>
        <v>13.262902339373801</v>
      </c>
      <c r="M3770">
        <f ca="1">+OFFSET(Capital_2!$D$2,base_minorista!A3770,0)</f>
        <v>3.4635993253239059</v>
      </c>
      <c r="N3770">
        <f>+HLOOKUP(VLOOKUP($B3770,$Q$2:$R$42,2,0),costo_laboral!$E$2:$AZ$99,base_minorista!$A3770,0)</f>
        <v>9.4882066054856402</v>
      </c>
      <c r="O3770">
        <f>+HLOOKUP(VLOOKUP($B3770,$Q$2:$R$42,2,0),Participacion2!$D$2:$AO$99,base_minorista!$A3770,0)</f>
        <v>3.8414621983048036</v>
      </c>
    </row>
    <row r="3771" spans="1:15" ht="16.5" x14ac:dyDescent="0.3">
      <c r="A3771">
        <v>82</v>
      </c>
      <c r="B3771">
        <v>40</v>
      </c>
      <c r="C3771">
        <v>81</v>
      </c>
      <c r="D3771" s="3">
        <v>43343</v>
      </c>
      <c r="E3771" s="33">
        <v>18</v>
      </c>
      <c r="F3771">
        <v>2</v>
      </c>
      <c r="G3771">
        <f>+HLOOKUP(VLOOKUP($B3771,$Q$2:$R$42,2,0),costos_sf!$D$2:$AY$99,base_minorista!$A3771,0)</f>
        <v>484471521.04530185</v>
      </c>
      <c r="H3771">
        <f>+HLOOKUP(VLOOKUP($B3771,$Q$2:$R$42,2,0),creditos_sf!$D$2:$AY$99,base_minorista!$A3771,0)</f>
        <v>1106781070.85934</v>
      </c>
      <c r="I3771">
        <f>+HLOOKUP(VLOOKUP($B3771,$Q$2:$R$42,2,0),creditos_sf!$D$103:$AY$200,base_minorista!$A3771,0)</f>
        <v>755831117.72545195</v>
      </c>
      <c r="J3771">
        <f>+HLOOKUP(VLOOKUP($B3771,$Q$2:$R$42,2,0),Costo_fondeo!$D$3:$AY$100,base_minorista!$A3771,0)</f>
        <v>5.3477900760108312</v>
      </c>
      <c r="K3771">
        <f>+HLOOKUP(VLOOKUP($B3771,$Q$2:$R$42,2,0),Costo_provisiones!$D$3:$AY$100,base_minorista!$A3771,0)</f>
        <v>8.0251604193638837</v>
      </c>
      <c r="L3771">
        <f>+HLOOKUP(VLOOKUP($B3771,$Q$2:$R$42,2,0),Morosidad_control!$D$4:$AY$101,base_minorista!$A3771,0)</f>
        <v>14.667525736870299</v>
      </c>
      <c r="M3771">
        <f ca="1">+OFFSET(Capital_2!$D$2,base_minorista!A3771,0)</f>
        <v>3.442349118867654</v>
      </c>
      <c r="N3771">
        <f>+HLOOKUP(VLOOKUP($B3771,$Q$2:$R$42,2,0),costo_laboral!$E$2:$AZ$99,base_minorista!$A3771,0)</f>
        <v>9.5271627666811582</v>
      </c>
      <c r="O3771">
        <f>+HLOOKUP(VLOOKUP($B3771,$Q$2:$R$42,2,0),Participacion2!$D$2:$AO$99,base_minorista!$A3771,0)</f>
        <v>3.7421134143273629</v>
      </c>
    </row>
    <row r="3772" spans="1:15" ht="16.5" x14ac:dyDescent="0.3">
      <c r="A3772">
        <v>83</v>
      </c>
      <c r="B3772">
        <v>40</v>
      </c>
      <c r="C3772">
        <v>82</v>
      </c>
      <c r="D3772" s="3">
        <v>43373</v>
      </c>
      <c r="E3772" s="33">
        <v>18</v>
      </c>
      <c r="F3772">
        <v>2</v>
      </c>
      <c r="G3772">
        <f>+HLOOKUP(VLOOKUP($B3772,$Q$2:$R$42,2,0),costos_sf!$D$2:$AY$99,base_minorista!$A3772,0)</f>
        <v>481128838.51520705</v>
      </c>
      <c r="H3772">
        <f>+HLOOKUP(VLOOKUP($B3772,$Q$2:$R$42,2,0),creditos_sf!$D$2:$AY$99,base_minorista!$A3772,0)</f>
        <v>1086910082.0285001</v>
      </c>
      <c r="I3772">
        <f>+HLOOKUP(VLOOKUP($B3772,$Q$2:$R$42,2,0),creditos_sf!$D$103:$AY$200,base_minorista!$A3772,0)</f>
        <v>738534091.3360641</v>
      </c>
      <c r="J3772">
        <f>+HLOOKUP(VLOOKUP($B3772,$Q$2:$R$42,2,0),Costo_fondeo!$D$3:$AY$100,base_minorista!$A3772,0)</f>
        <v>5.3781690126596109</v>
      </c>
      <c r="K3772">
        <f>+HLOOKUP(VLOOKUP($B3772,$Q$2:$R$42,2,0),Costo_provisiones!$D$3:$AY$100,base_minorista!$A3772,0)</f>
        <v>8.1687610938226953</v>
      </c>
      <c r="L3772">
        <f>+HLOOKUP(VLOOKUP($B3772,$Q$2:$R$42,2,0),Morosidad_control!$D$4:$AY$101,base_minorista!$A3772,0)</f>
        <v>15.7773472205731</v>
      </c>
      <c r="M3772">
        <f ca="1">+OFFSET(Capital_2!$D$2,base_minorista!A3772,0)</f>
        <v>3.430093895939399</v>
      </c>
      <c r="N3772">
        <f>+HLOOKUP(VLOOKUP($B3772,$Q$2:$R$42,2,0),costo_laboral!$E$2:$AZ$99,base_minorista!$A3772,0)</f>
        <v>9.4485376505500547</v>
      </c>
      <c r="O3772">
        <f>+HLOOKUP(VLOOKUP($B3772,$Q$2:$R$42,2,0),Participacion2!$D$2:$AO$99,base_minorista!$A3772,0)</f>
        <v>3.672303471392746</v>
      </c>
    </row>
    <row r="3773" spans="1:15" ht="16.5" x14ac:dyDescent="0.3">
      <c r="A3773">
        <v>84</v>
      </c>
      <c r="B3773">
        <v>40</v>
      </c>
      <c r="C3773">
        <v>83</v>
      </c>
      <c r="D3773" s="3">
        <v>43404</v>
      </c>
      <c r="E3773" s="33">
        <v>18</v>
      </c>
      <c r="F3773">
        <v>2</v>
      </c>
      <c r="G3773">
        <f>+HLOOKUP(VLOOKUP($B3773,$Q$2:$R$42,2,0),costos_sf!$D$2:$AY$99,base_minorista!$A3773,0)</f>
        <v>475981897.04353523</v>
      </c>
      <c r="H3773">
        <f>+HLOOKUP(VLOOKUP($B3773,$Q$2:$R$42,2,0),creditos_sf!$D$2:$AY$99,base_minorista!$A3773,0)</f>
        <v>1070791915.5102199</v>
      </c>
      <c r="I3773">
        <f>+HLOOKUP(VLOOKUP($B3773,$Q$2:$R$42,2,0),creditos_sf!$D$103:$AY$200,base_minorista!$A3773,0)</f>
        <v>723067383.13393593</v>
      </c>
      <c r="J3773">
        <f>+HLOOKUP(VLOOKUP($B3773,$Q$2:$R$42,2,0),Costo_fondeo!$D$3:$AY$100,base_minorista!$A3773,0)</f>
        <v>5.3894544579580215</v>
      </c>
      <c r="K3773">
        <f>+HLOOKUP(VLOOKUP($B3773,$Q$2:$R$42,2,0),Costo_provisiones!$D$3:$AY$100,base_minorista!$A3773,0)</f>
        <v>8.2752014521543522</v>
      </c>
      <c r="L3773">
        <f>+HLOOKUP(VLOOKUP($B3773,$Q$2:$R$42,2,0),Morosidad_control!$D$4:$AY$101,base_minorista!$A3773,0)</f>
        <v>16.649344140251799</v>
      </c>
      <c r="M3773">
        <f ca="1">+OFFSET(Capital_2!$D$2,base_minorista!A3773,0)</f>
        <v>3.4233579602032216</v>
      </c>
      <c r="N3773">
        <f>+HLOOKUP(VLOOKUP($B3773,$Q$2:$R$42,2,0),costo_laboral!$E$2:$AZ$99,base_minorista!$A3773,0)</f>
        <v>9.3737303754751409</v>
      </c>
      <c r="O3773">
        <f>+HLOOKUP(VLOOKUP($B3773,$Q$2:$R$42,2,0),Participacion2!$D$2:$AO$99,base_minorista!$A3773,0)</f>
        <v>3.6236086725815797</v>
      </c>
    </row>
    <row r="3774" spans="1:15" ht="16.5" x14ac:dyDescent="0.3">
      <c r="A3774">
        <v>85</v>
      </c>
      <c r="B3774">
        <v>40</v>
      </c>
      <c r="C3774">
        <v>84</v>
      </c>
      <c r="D3774" s="3">
        <v>43434</v>
      </c>
      <c r="E3774" s="33">
        <v>18</v>
      </c>
      <c r="F3774">
        <v>2</v>
      </c>
      <c r="G3774">
        <f>+HLOOKUP(VLOOKUP($B3774,$Q$2:$R$42,2,0),costos_sf!$D$2:$AY$99,base_minorista!$A3774,0)</f>
        <v>466348386.2284112</v>
      </c>
      <c r="H3774">
        <f>+HLOOKUP(VLOOKUP($B3774,$Q$2:$R$42,2,0),creditos_sf!$D$2:$AY$99,base_minorista!$A3774,0)</f>
        <v>1057083073.8529299</v>
      </c>
      <c r="I3774">
        <f>+HLOOKUP(VLOOKUP($B3774,$Q$2:$R$42,2,0),creditos_sf!$D$103:$AY$200,base_minorista!$A3774,0)</f>
        <v>716747128.078601</v>
      </c>
      <c r="J3774">
        <f>+HLOOKUP(VLOOKUP($B3774,$Q$2:$R$42,2,0),Costo_fondeo!$D$3:$AY$100,base_minorista!$A3774,0)</f>
        <v>5.389469524082136</v>
      </c>
      <c r="K3774">
        <f>+HLOOKUP(VLOOKUP($B3774,$Q$2:$R$42,2,0),Costo_provisiones!$D$3:$AY$100,base_minorista!$A3774,0)</f>
        <v>8.2984340803540562</v>
      </c>
      <c r="L3774">
        <f>+HLOOKUP(VLOOKUP($B3774,$Q$2:$R$42,2,0),Morosidad_control!$D$4:$AY$101,base_minorista!$A3774,0)</f>
        <v>15.6803626493107</v>
      </c>
      <c r="M3774">
        <f ca="1">+OFFSET(Capital_2!$D$2,base_minorista!A3774,0)</f>
        <v>3.4154915843908498</v>
      </c>
      <c r="N3774">
        <f>+HLOOKUP(VLOOKUP($B3774,$Q$2:$R$42,2,0),costo_laboral!$E$2:$AZ$99,base_minorista!$A3774,0)</f>
        <v>9.2204723587651714</v>
      </c>
      <c r="O3774">
        <f>+HLOOKUP(VLOOKUP($B3774,$Q$2:$R$42,2,0),Participacion2!$D$2:$AO$99,base_minorista!$A3774,0)</f>
        <v>3.5600361362779749</v>
      </c>
    </row>
    <row r="3775" spans="1:15" ht="16.5" x14ac:dyDescent="0.3">
      <c r="A3775">
        <v>86</v>
      </c>
      <c r="B3775">
        <v>40</v>
      </c>
      <c r="C3775">
        <v>85</v>
      </c>
      <c r="D3775" s="3">
        <v>43465</v>
      </c>
      <c r="E3775" s="33">
        <v>18</v>
      </c>
      <c r="F3775">
        <v>2</v>
      </c>
      <c r="G3775">
        <f>+HLOOKUP(VLOOKUP($B3775,$Q$2:$R$42,2,0),costos_sf!$D$2:$AY$99,base_minorista!$A3775,0)</f>
        <v>452245285.41703868</v>
      </c>
      <c r="H3775">
        <f>+HLOOKUP(VLOOKUP($B3775,$Q$2:$R$42,2,0),creditos_sf!$D$2:$AY$99,base_minorista!$A3775,0)</f>
        <v>1039790397.32259</v>
      </c>
      <c r="I3775">
        <f>+HLOOKUP(VLOOKUP($B3775,$Q$2:$R$42,2,0),creditos_sf!$D$103:$AY$200,base_minorista!$A3775,0)</f>
        <v>680983001.12677205</v>
      </c>
      <c r="J3775">
        <f>+HLOOKUP(VLOOKUP($B3775,$Q$2:$R$42,2,0),Costo_fondeo!$D$3:$AY$100,base_minorista!$A3775,0)</f>
        <v>5.3958718416005871</v>
      </c>
      <c r="K3775">
        <f>+HLOOKUP(VLOOKUP($B3775,$Q$2:$R$42,2,0),Costo_provisiones!$D$3:$AY$100,base_minorista!$A3775,0)</f>
        <v>7.9636435566048016</v>
      </c>
      <c r="L3775">
        <f>+HLOOKUP(VLOOKUP($B3775,$Q$2:$R$42,2,0),Morosidad_control!$D$4:$AY$101,base_minorista!$A3775,0)</f>
        <v>16.6625781850049</v>
      </c>
      <c r="M3775">
        <f ca="1">+OFFSET(Capital_2!$D$2,base_minorista!A3775,0)</f>
        <v>3.4351377010367652</v>
      </c>
      <c r="N3775">
        <f>+HLOOKUP(VLOOKUP($B3775,$Q$2:$R$42,2,0),costo_laboral!$E$2:$AZ$99,base_minorista!$A3775,0)</f>
        <v>9.1707811911875776</v>
      </c>
      <c r="O3775">
        <f>+HLOOKUP(VLOOKUP($B3775,$Q$2:$R$42,2,0),Participacion2!$D$2:$AO$99,base_minorista!$A3775,0)</f>
        <v>3.4712808102137234</v>
      </c>
    </row>
    <row r="3776" spans="1:15" ht="16.5" x14ac:dyDescent="0.3">
      <c r="A3776">
        <v>87</v>
      </c>
      <c r="B3776">
        <v>40</v>
      </c>
      <c r="C3776">
        <v>86</v>
      </c>
      <c r="D3776" s="3">
        <v>43496</v>
      </c>
      <c r="E3776" s="33">
        <v>19</v>
      </c>
      <c r="F3776">
        <v>2</v>
      </c>
      <c r="G3776">
        <f>+HLOOKUP(VLOOKUP($B3776,$Q$2:$R$42,2,0),costos_sf!$D$2:$AY$99,base_minorista!$A3776,0)</f>
        <v>445793709.99418479</v>
      </c>
      <c r="H3776">
        <f>+HLOOKUP(VLOOKUP($B3776,$Q$2:$R$42,2,0),creditos_sf!$D$2:$AY$99,base_minorista!$A3776,0)</f>
        <v>1033671399.55011</v>
      </c>
      <c r="I3776">
        <f>+HLOOKUP(VLOOKUP($B3776,$Q$2:$R$42,2,0),creditos_sf!$D$103:$AY$200,base_minorista!$A3776,0)</f>
        <v>670215644.66277409</v>
      </c>
      <c r="J3776">
        <f>+HLOOKUP(VLOOKUP($B3776,$Q$2:$R$42,2,0),Costo_fondeo!$D$3:$AY$100,base_minorista!$A3776,0)</f>
        <v>5.3968047509826018</v>
      </c>
      <c r="K3776">
        <f>+HLOOKUP(VLOOKUP($B3776,$Q$2:$R$42,2,0),Costo_provisiones!$D$3:$AY$100,base_minorista!$A3776,0)</f>
        <v>7.7858842150178322</v>
      </c>
      <c r="L3776">
        <f>+HLOOKUP(VLOOKUP($B3776,$Q$2:$R$42,2,0),Morosidad_control!$D$4:$AY$101,base_minorista!$A3776,0)</f>
        <v>16.874071039629701</v>
      </c>
      <c r="M3776">
        <f ca="1">+OFFSET(Capital_2!$D$2,base_minorista!A3776,0)</f>
        <v>3.144198069372997</v>
      </c>
      <c r="N3776">
        <f>+HLOOKUP(VLOOKUP($B3776,$Q$2:$R$42,2,0),costo_laboral!$E$2:$AZ$99,base_minorista!$A3776,0)</f>
        <v>9.2355261296561846</v>
      </c>
      <c r="O3776">
        <f>+HLOOKUP(VLOOKUP($B3776,$Q$2:$R$42,2,0),Participacion2!$D$2:$AO$99,base_minorista!$A3776,0)</f>
        <v>3.4383270563036352</v>
      </c>
    </row>
    <row r="3777" spans="1:15" ht="16.5" x14ac:dyDescent="0.3">
      <c r="A3777">
        <v>88</v>
      </c>
      <c r="B3777">
        <v>40</v>
      </c>
      <c r="C3777">
        <v>87</v>
      </c>
      <c r="D3777" s="3">
        <v>43524</v>
      </c>
      <c r="E3777" s="33">
        <v>19</v>
      </c>
      <c r="F3777">
        <v>2</v>
      </c>
      <c r="G3777">
        <f>+HLOOKUP(VLOOKUP($B3777,$Q$2:$R$42,2,0),costos_sf!$D$2:$AY$99,base_minorista!$A3777,0)</f>
        <v>441064202.90227962</v>
      </c>
      <c r="H3777">
        <f>+HLOOKUP(VLOOKUP($B3777,$Q$2:$R$42,2,0),creditos_sf!$D$2:$AY$99,base_minorista!$A3777,0)</f>
        <v>1030076021.84735</v>
      </c>
      <c r="I3777">
        <f>+HLOOKUP(VLOOKUP($B3777,$Q$2:$R$42,2,0),creditos_sf!$D$103:$AY$200,base_minorista!$A3777,0)</f>
        <v>661704255.88957894</v>
      </c>
      <c r="J3777">
        <f>+HLOOKUP(VLOOKUP($B3777,$Q$2:$R$42,2,0),Costo_fondeo!$D$3:$AY$100,base_minorista!$A3777,0)</f>
        <v>5.4246546751207596</v>
      </c>
      <c r="K3777">
        <f>+HLOOKUP(VLOOKUP($B3777,$Q$2:$R$42,2,0),Costo_provisiones!$D$3:$AY$100,base_minorista!$A3777,0)</f>
        <v>7.6003174022866871</v>
      </c>
      <c r="L3777">
        <f>+HLOOKUP(VLOOKUP($B3777,$Q$2:$R$42,2,0),Morosidad_control!$D$4:$AY$101,base_minorista!$A3777,0)</f>
        <v>17.485592073316901</v>
      </c>
      <c r="M3777">
        <f ca="1">+OFFSET(Capital_2!$D$2,base_minorista!A3777,0)</f>
        <v>3.1750048296191844</v>
      </c>
      <c r="N3777">
        <f>+HLOOKUP(VLOOKUP($B3777,$Q$2:$R$42,2,0),costo_laboral!$E$2:$AZ$99,base_minorista!$A3777,0)</f>
        <v>9.3606998055546615</v>
      </c>
      <c r="O3777">
        <f>+HLOOKUP(VLOOKUP($B3777,$Q$2:$R$42,2,0),Participacion2!$D$2:$AO$99,base_minorista!$A3777,0)</f>
        <v>3.4215338745101187</v>
      </c>
    </row>
    <row r="3778" spans="1:15" ht="16.5" x14ac:dyDescent="0.3">
      <c r="A3778">
        <v>89</v>
      </c>
      <c r="B3778">
        <v>40</v>
      </c>
      <c r="C3778">
        <v>88</v>
      </c>
      <c r="D3778" s="3">
        <v>43555</v>
      </c>
      <c r="E3778" s="33">
        <v>19</v>
      </c>
      <c r="F3778">
        <v>2</v>
      </c>
      <c r="G3778">
        <f>+HLOOKUP(VLOOKUP($B3778,$Q$2:$R$42,2,0),costos_sf!$D$2:$AY$99,base_minorista!$A3778,0)</f>
        <v>425629878.64134431</v>
      </c>
      <c r="H3778">
        <f>+HLOOKUP(VLOOKUP($B3778,$Q$2:$R$42,2,0),creditos_sf!$D$2:$AY$99,base_minorista!$A3778,0)</f>
        <v>1027349973.57365</v>
      </c>
      <c r="I3778">
        <f>+HLOOKUP(VLOOKUP($B3778,$Q$2:$R$42,2,0),creditos_sf!$D$103:$AY$200,base_minorista!$A3778,0)</f>
        <v>655205264.69974601</v>
      </c>
      <c r="J3778">
        <f>+HLOOKUP(VLOOKUP($B3778,$Q$2:$R$42,2,0),Costo_fondeo!$D$3:$AY$100,base_minorista!$A3778,0)</f>
        <v>5.4183873946844132</v>
      </c>
      <c r="K3778">
        <f>+HLOOKUP(VLOOKUP($B3778,$Q$2:$R$42,2,0),Costo_provisiones!$D$3:$AY$100,base_minorista!$A3778,0)</f>
        <v>7.047422913021359</v>
      </c>
      <c r="L3778">
        <f>+HLOOKUP(VLOOKUP($B3778,$Q$2:$R$42,2,0),Morosidad_control!$D$4:$AY$101,base_minorista!$A3778,0)</f>
        <v>17.9746556422702</v>
      </c>
      <c r="M3778">
        <f ca="1">+OFFSET(Capital_2!$D$2,base_minorista!A3778,0)</f>
        <v>3.2070490236396596</v>
      </c>
      <c r="N3778">
        <f>+HLOOKUP(VLOOKUP($B3778,$Q$2:$R$42,2,0),costo_laboral!$E$2:$AZ$99,base_minorista!$A3778,0)</f>
        <v>9.3363959139872783</v>
      </c>
      <c r="O3778">
        <f>+HLOOKUP(VLOOKUP($B3778,$Q$2:$R$42,2,0),Participacion2!$D$2:$AO$99,base_minorista!$A3778,0)</f>
        <v>3.3989732114103082</v>
      </c>
    </row>
    <row r="3779" spans="1:15" ht="16.5" x14ac:dyDescent="0.3">
      <c r="A3779">
        <v>90</v>
      </c>
      <c r="B3779">
        <v>40</v>
      </c>
      <c r="C3779">
        <v>89</v>
      </c>
      <c r="D3779" s="3">
        <v>43585</v>
      </c>
      <c r="E3779" s="33">
        <v>19</v>
      </c>
      <c r="F3779">
        <v>2</v>
      </c>
      <c r="G3779">
        <f>+HLOOKUP(VLOOKUP($B3779,$Q$2:$R$42,2,0),costos_sf!$D$2:$AY$99,base_minorista!$A3779,0)</f>
        <v>422870770.32424629</v>
      </c>
      <c r="H3779">
        <f>+HLOOKUP(VLOOKUP($B3779,$Q$2:$R$42,2,0),creditos_sf!$D$2:$AY$99,base_minorista!$A3779,0)</f>
        <v>1014638508.56975</v>
      </c>
      <c r="I3779">
        <f>+HLOOKUP(VLOOKUP($B3779,$Q$2:$R$42,2,0),creditos_sf!$D$103:$AY$200,base_minorista!$A3779,0)</f>
        <v>642099409.94713092</v>
      </c>
      <c r="J3779">
        <f>+HLOOKUP(VLOOKUP($B3779,$Q$2:$R$42,2,0),Costo_fondeo!$D$3:$AY$100,base_minorista!$A3779,0)</f>
        <v>5.4152165493012161</v>
      </c>
      <c r="K3779">
        <f>+HLOOKUP(VLOOKUP($B3779,$Q$2:$R$42,2,0),Costo_provisiones!$D$3:$AY$100,base_minorista!$A3779,0)</f>
        <v>7.0920726415049904</v>
      </c>
      <c r="L3779">
        <f>+HLOOKUP(VLOOKUP($B3779,$Q$2:$R$42,2,0),Morosidad_control!$D$4:$AY$101,base_minorista!$A3779,0)</f>
        <v>17.418147913027099</v>
      </c>
      <c r="M3779">
        <f ca="1">+OFFSET(Capital_2!$D$2,base_minorista!A3779,0)</f>
        <v>3.2607827391957867</v>
      </c>
      <c r="N3779">
        <f>+HLOOKUP(VLOOKUP($B3779,$Q$2:$R$42,2,0),costo_laboral!$E$2:$AZ$99,base_minorista!$A3779,0)</f>
        <v>9.4076461921827672</v>
      </c>
      <c r="O3779">
        <f>+HLOOKUP(VLOOKUP($B3779,$Q$2:$R$42,2,0),Participacion2!$D$2:$AO$99,base_minorista!$A3779,0)</f>
        <v>3.3677729658871129</v>
      </c>
    </row>
    <row r="3780" spans="1:15" ht="16.5" x14ac:dyDescent="0.3">
      <c r="A3780">
        <v>91</v>
      </c>
      <c r="B3780">
        <v>40</v>
      </c>
      <c r="C3780">
        <v>90</v>
      </c>
      <c r="D3780" s="3">
        <v>43616</v>
      </c>
      <c r="E3780" s="33">
        <v>19</v>
      </c>
      <c r="F3780">
        <v>2</v>
      </c>
      <c r="G3780">
        <f>+HLOOKUP(VLOOKUP($B3780,$Q$2:$R$42,2,0),costos_sf!$D$2:$AY$99,base_minorista!$A3780,0)</f>
        <v>413056097.87864709</v>
      </c>
      <c r="H3780">
        <f>+HLOOKUP(VLOOKUP($B3780,$Q$2:$R$42,2,0),creditos_sf!$D$2:$AY$99,base_minorista!$A3780,0)</f>
        <v>1027330650.20551</v>
      </c>
      <c r="I3780">
        <f>+HLOOKUP(VLOOKUP($B3780,$Q$2:$R$42,2,0),creditos_sf!$D$103:$AY$200,base_minorista!$A3780,0)</f>
        <v>629645146.04442596</v>
      </c>
      <c r="J3780">
        <f>+HLOOKUP(VLOOKUP($B3780,$Q$2:$R$42,2,0),Costo_fondeo!$D$3:$AY$100,base_minorista!$A3780,0)</f>
        <v>5.4103770543447522</v>
      </c>
      <c r="K3780">
        <f>+HLOOKUP(VLOOKUP($B3780,$Q$2:$R$42,2,0),Costo_provisiones!$D$3:$AY$100,base_minorista!$A3780,0)</f>
        <v>6.7401673571178611</v>
      </c>
      <c r="L3780">
        <f>+HLOOKUP(VLOOKUP($B3780,$Q$2:$R$42,2,0),Morosidad_control!$D$4:$AY$101,base_minorista!$A3780,0)</f>
        <v>17.034645363329201</v>
      </c>
      <c r="M3780">
        <f ca="1">+OFFSET(Capital_2!$D$2,base_minorista!A3780,0)</f>
        <v>3.2822741119614118</v>
      </c>
      <c r="N3780">
        <f>+HLOOKUP(VLOOKUP($B3780,$Q$2:$R$42,2,0),costo_laboral!$E$2:$AZ$99,base_minorista!$A3780,0)</f>
        <v>9.3697455335155411</v>
      </c>
      <c r="O3780">
        <f>+HLOOKUP(VLOOKUP($B3780,$Q$2:$R$42,2,0),Participacion2!$D$2:$AO$99,base_minorista!$A3780,0)</f>
        <v>3.3827081657685976</v>
      </c>
    </row>
    <row r="3781" spans="1:15" ht="16.5" x14ac:dyDescent="0.3">
      <c r="A3781">
        <v>92</v>
      </c>
      <c r="B3781">
        <v>40</v>
      </c>
      <c r="C3781">
        <v>91</v>
      </c>
      <c r="D3781" s="3">
        <v>43646</v>
      </c>
      <c r="E3781" s="33">
        <v>19</v>
      </c>
      <c r="F3781">
        <v>2</v>
      </c>
      <c r="G3781">
        <f>+HLOOKUP(VLOOKUP($B3781,$Q$2:$R$42,2,0),costos_sf!$D$2:$AY$99,base_minorista!$A3781,0)</f>
        <v>422264678.58574361</v>
      </c>
      <c r="H3781">
        <f>+HLOOKUP(VLOOKUP($B3781,$Q$2:$R$42,2,0),creditos_sf!$D$2:$AY$99,base_minorista!$A3781,0)</f>
        <v>1038161874.5634199</v>
      </c>
      <c r="I3781">
        <f>+HLOOKUP(VLOOKUP($B3781,$Q$2:$R$42,2,0),creditos_sf!$D$103:$AY$200,base_minorista!$A3781,0)</f>
        <v>625203899.88954103</v>
      </c>
      <c r="J3781">
        <f>+HLOOKUP(VLOOKUP($B3781,$Q$2:$R$42,2,0),Costo_fondeo!$D$3:$AY$100,base_minorista!$A3781,0)</f>
        <v>5.3605362300848354</v>
      </c>
      <c r="K3781">
        <f>+HLOOKUP(VLOOKUP($B3781,$Q$2:$R$42,2,0),Costo_provisiones!$D$3:$AY$100,base_minorista!$A3781,0)</f>
        <v>6.1548495100628173</v>
      </c>
      <c r="L3781">
        <f>+HLOOKUP(VLOOKUP($B3781,$Q$2:$R$42,2,0),Morosidad_control!$D$4:$AY$101,base_minorista!$A3781,0)</f>
        <v>16.9243841510721</v>
      </c>
      <c r="M3781">
        <f ca="1">+OFFSET(Capital_2!$D$2,base_minorista!A3781,0)</f>
        <v>3.3170358226156935</v>
      </c>
      <c r="N3781">
        <f>+HLOOKUP(VLOOKUP($B3781,$Q$2:$R$42,2,0),costo_laboral!$E$2:$AZ$99,base_minorista!$A3781,0)</f>
        <v>9.1312097822984466</v>
      </c>
      <c r="O3781">
        <f>+HLOOKUP(VLOOKUP($B3781,$Q$2:$R$42,2,0),Participacion2!$D$2:$AO$99,base_minorista!$A3781,0)</f>
        <v>3.4199821107171298</v>
      </c>
    </row>
    <row r="3782" spans="1:15" ht="16.5" x14ac:dyDescent="0.3">
      <c r="A3782">
        <v>93</v>
      </c>
      <c r="B3782">
        <v>40</v>
      </c>
      <c r="C3782">
        <v>92</v>
      </c>
      <c r="D3782" s="3">
        <v>43677</v>
      </c>
      <c r="E3782" s="33">
        <v>19</v>
      </c>
      <c r="F3782">
        <v>2</v>
      </c>
      <c r="G3782">
        <f>+HLOOKUP(VLOOKUP($B3782,$Q$2:$R$42,2,0),costos_sf!$D$2:$AY$99,base_minorista!$A3782,0)</f>
        <v>411645273.47324926</v>
      </c>
      <c r="H3782">
        <f>+HLOOKUP(VLOOKUP($B3782,$Q$2:$R$42,2,0),creditos_sf!$D$2:$AY$99,base_minorista!$A3782,0)</f>
        <v>1050166110.06739</v>
      </c>
      <c r="I3782">
        <f>+HLOOKUP(VLOOKUP($B3782,$Q$2:$R$42,2,0),creditos_sf!$D$103:$AY$200,base_minorista!$A3782,0)</f>
        <v>616552815.83905995</v>
      </c>
      <c r="J3782">
        <f>+HLOOKUP(VLOOKUP($B3782,$Q$2:$R$42,2,0),Costo_fondeo!$D$3:$AY$100,base_minorista!$A3782,0)</f>
        <v>5.3476177237530367</v>
      </c>
      <c r="K3782">
        <f>+HLOOKUP(VLOOKUP($B3782,$Q$2:$R$42,2,0),Costo_provisiones!$D$3:$AY$100,base_minorista!$A3782,0)</f>
        <v>5.8040812613076733</v>
      </c>
      <c r="L3782">
        <f>+HLOOKUP(VLOOKUP($B3782,$Q$2:$R$42,2,0),Morosidad_control!$D$4:$AY$101,base_minorista!$A3782,0)</f>
        <v>16.688825531479299</v>
      </c>
      <c r="M3782">
        <f ca="1">+OFFSET(Capital_2!$D$2,base_minorista!A3782,0)</f>
        <v>3.3472847310217735</v>
      </c>
      <c r="N3782">
        <f>+HLOOKUP(VLOOKUP($B3782,$Q$2:$R$42,2,0),costo_laboral!$E$2:$AZ$99,base_minorista!$A3782,0)</f>
        <v>9.0082459727879041</v>
      </c>
      <c r="O3782">
        <f>+HLOOKUP(VLOOKUP($B3782,$Q$2:$R$42,2,0),Participacion2!$D$2:$AO$99,base_minorista!$A3782,0)</f>
        <v>3.4322991245288965</v>
      </c>
    </row>
    <row r="3783" spans="1:15" ht="16.5" x14ac:dyDescent="0.3">
      <c r="A3783">
        <v>94</v>
      </c>
      <c r="B3783">
        <v>40</v>
      </c>
      <c r="C3783">
        <v>93</v>
      </c>
      <c r="D3783" s="3">
        <v>43708</v>
      </c>
      <c r="E3783" s="33">
        <v>19</v>
      </c>
      <c r="F3783">
        <v>2</v>
      </c>
      <c r="G3783">
        <f>+HLOOKUP(VLOOKUP($B3783,$Q$2:$R$42,2,0),costos_sf!$D$2:$AY$99,base_minorista!$A3783,0)</f>
        <v>375378221.62514341</v>
      </c>
      <c r="H3783">
        <f>+HLOOKUP(VLOOKUP($B3783,$Q$2:$R$42,2,0),creditos_sf!$D$2:$AY$99,base_minorista!$A3783,0)</f>
        <v>1062206859.36509</v>
      </c>
      <c r="I3783">
        <f>+HLOOKUP(VLOOKUP($B3783,$Q$2:$R$42,2,0),creditos_sf!$D$103:$AY$200,base_minorista!$A3783,0)</f>
        <v>613531953.18247104</v>
      </c>
      <c r="J3783">
        <f>+HLOOKUP(VLOOKUP($B3783,$Q$2:$R$42,2,0),Costo_fondeo!$D$3:$AY$100,base_minorista!$A3783,0)</f>
        <v>5.3294298988227302</v>
      </c>
      <c r="K3783">
        <f>+HLOOKUP(VLOOKUP($B3783,$Q$2:$R$42,2,0),Costo_provisiones!$D$3:$AY$100,base_minorista!$A3783,0)</f>
        <v>5.3452676096647211</v>
      </c>
      <c r="L3783">
        <f>+HLOOKUP(VLOOKUP($B3783,$Q$2:$R$42,2,0),Morosidad_control!$D$4:$AY$101,base_minorista!$A3783,0)</f>
        <v>17.1071015559105</v>
      </c>
      <c r="M3783">
        <f ca="1">+OFFSET(Capital_2!$D$2,base_minorista!A3783,0)</f>
        <v>3.3701430151037046</v>
      </c>
      <c r="N3783">
        <f>+HLOOKUP(VLOOKUP($B3783,$Q$2:$R$42,2,0),costo_laboral!$E$2:$AZ$99,base_minorista!$A3783,0)</f>
        <v>8.9461844210230907</v>
      </c>
      <c r="O3783">
        <f>+HLOOKUP(VLOOKUP($B3783,$Q$2:$R$42,2,0),Participacion2!$D$2:$AO$99,base_minorista!$A3783,0)</f>
        <v>3.4394544857398208</v>
      </c>
    </row>
    <row r="3784" spans="1:15" ht="16.5" x14ac:dyDescent="0.3">
      <c r="A3784">
        <v>95</v>
      </c>
      <c r="B3784">
        <v>40</v>
      </c>
      <c r="C3784">
        <v>94</v>
      </c>
      <c r="D3784" s="3">
        <v>43738</v>
      </c>
      <c r="E3784" s="33">
        <v>19</v>
      </c>
      <c r="F3784">
        <v>2</v>
      </c>
      <c r="G3784">
        <f>+HLOOKUP(VLOOKUP($B3784,$Q$2:$R$42,2,0),costos_sf!$D$2:$AY$99,base_minorista!$A3784,0)</f>
        <v>367813308.66306311</v>
      </c>
      <c r="H3784">
        <f>+HLOOKUP(VLOOKUP($B3784,$Q$2:$R$42,2,0),creditos_sf!$D$2:$AY$99,base_minorista!$A3784,0)</f>
        <v>1071609476.1946001</v>
      </c>
      <c r="I3784">
        <f>+HLOOKUP(VLOOKUP($B3784,$Q$2:$R$42,2,0),creditos_sf!$D$103:$AY$200,base_minorista!$A3784,0)</f>
        <v>608406127.59762096</v>
      </c>
      <c r="J3784">
        <f>+HLOOKUP(VLOOKUP($B3784,$Q$2:$R$42,2,0),Costo_fondeo!$D$3:$AY$100,base_minorista!$A3784,0)</f>
        <v>5.3119216026249605</v>
      </c>
      <c r="K3784">
        <f>+HLOOKUP(VLOOKUP($B3784,$Q$2:$R$42,2,0),Costo_provisiones!$D$3:$AY$100,base_minorista!$A3784,0)</f>
        <v>4.9511035810885655</v>
      </c>
      <c r="L3784">
        <f>+HLOOKUP(VLOOKUP($B3784,$Q$2:$R$42,2,0),Morosidad_control!$D$4:$AY$101,base_minorista!$A3784,0)</f>
        <v>17.303161955584201</v>
      </c>
      <c r="M3784">
        <f ca="1">+OFFSET(Capital_2!$D$2,base_minorista!A3784,0)</f>
        <v>3.3849357024511626</v>
      </c>
      <c r="N3784">
        <f>+HLOOKUP(VLOOKUP($B3784,$Q$2:$R$42,2,0),costo_laboral!$E$2:$AZ$99,base_minorista!$A3784,0)</f>
        <v>8.9164146937797319</v>
      </c>
      <c r="O3784">
        <f>+HLOOKUP(VLOOKUP($B3784,$Q$2:$R$42,2,0),Participacion2!$D$2:$AO$99,base_minorista!$A3784,0)</f>
        <v>3.4508459684973967</v>
      </c>
    </row>
    <row r="3785" spans="1:15" ht="16.5" x14ac:dyDescent="0.3">
      <c r="A3785">
        <v>96</v>
      </c>
      <c r="B3785">
        <v>40</v>
      </c>
      <c r="C3785">
        <v>95</v>
      </c>
      <c r="D3785" s="3">
        <v>43769</v>
      </c>
      <c r="E3785" s="33">
        <v>19</v>
      </c>
      <c r="F3785">
        <v>2</v>
      </c>
      <c r="G3785">
        <f>+HLOOKUP(VLOOKUP($B3785,$Q$2:$R$42,2,0),costos_sf!$D$2:$AY$99,base_minorista!$A3785,0)</f>
        <v>361986560.9715932</v>
      </c>
      <c r="H3785">
        <f>+HLOOKUP(VLOOKUP($B3785,$Q$2:$R$42,2,0),creditos_sf!$D$2:$AY$99,base_minorista!$A3785,0)</f>
        <v>1078862181.33038</v>
      </c>
      <c r="I3785">
        <f>+HLOOKUP(VLOOKUP($B3785,$Q$2:$R$42,2,0),creditos_sf!$D$103:$AY$200,base_minorista!$A3785,0)</f>
        <v>596093727.16639006</v>
      </c>
      <c r="J3785">
        <f>+HLOOKUP(VLOOKUP($B3785,$Q$2:$R$42,2,0),Costo_fondeo!$D$3:$AY$100,base_minorista!$A3785,0)</f>
        <v>5.3060115375868566</v>
      </c>
      <c r="K3785">
        <f>+HLOOKUP(VLOOKUP($B3785,$Q$2:$R$42,2,0),Costo_provisiones!$D$3:$AY$100,base_minorista!$A3785,0)</f>
        <v>4.740167817213111</v>
      </c>
      <c r="L3785">
        <f>+HLOOKUP(VLOOKUP($B3785,$Q$2:$R$42,2,0),Morosidad_control!$D$4:$AY$101,base_minorista!$A3785,0)</f>
        <v>17.8286678715126</v>
      </c>
      <c r="M3785">
        <f ca="1">+OFFSET(Capital_2!$D$2,base_minorista!A3785,0)</f>
        <v>3.4123935475815319</v>
      </c>
      <c r="N3785">
        <f>+HLOOKUP(VLOOKUP($B3785,$Q$2:$R$42,2,0),costo_laboral!$E$2:$AZ$99,base_minorista!$A3785,0)</f>
        <v>8.8271919486259325</v>
      </c>
      <c r="O3785">
        <f>+HLOOKUP(VLOOKUP($B3785,$Q$2:$R$42,2,0),Participacion2!$D$2:$AO$99,base_minorista!$A3785,0)</f>
        <v>3.4669922080915851</v>
      </c>
    </row>
    <row r="3786" spans="1:15" ht="16.5" x14ac:dyDescent="0.3">
      <c r="A3786">
        <v>97</v>
      </c>
      <c r="B3786">
        <v>40</v>
      </c>
      <c r="C3786">
        <v>96</v>
      </c>
      <c r="D3786" s="3">
        <v>43799</v>
      </c>
      <c r="E3786" s="33">
        <v>19</v>
      </c>
      <c r="F3786">
        <v>2</v>
      </c>
      <c r="G3786">
        <f>+HLOOKUP(VLOOKUP($B3786,$Q$2:$R$42,2,0),costos_sf!$D$2:$AY$99,base_minorista!$A3786,0)</f>
        <v>360972728.4388237</v>
      </c>
      <c r="H3786">
        <f>+HLOOKUP(VLOOKUP($B3786,$Q$2:$R$42,2,0),creditos_sf!$D$2:$AY$99,base_minorista!$A3786,0)</f>
        <v>1083534746.58428</v>
      </c>
      <c r="I3786">
        <f>+HLOOKUP(VLOOKUP($B3786,$Q$2:$R$42,2,0),creditos_sf!$D$103:$AY$200,base_minorista!$A3786,0)</f>
        <v>585848990.92314994</v>
      </c>
      <c r="J3786">
        <f>+HLOOKUP(VLOOKUP($B3786,$Q$2:$R$42,2,0),Costo_fondeo!$D$3:$AY$100,base_minorista!$A3786,0)</f>
        <v>5.3049618322821646</v>
      </c>
      <c r="K3786">
        <f>+HLOOKUP(VLOOKUP($B3786,$Q$2:$R$42,2,0),Costo_provisiones!$D$3:$AY$100,base_minorista!$A3786,0)</f>
        <v>4.6019015043852827</v>
      </c>
      <c r="L3786">
        <f>+HLOOKUP(VLOOKUP($B3786,$Q$2:$R$42,2,0),Morosidad_control!$D$4:$AY$101,base_minorista!$A3786,0)</f>
        <v>18.251363319567801</v>
      </c>
      <c r="M3786">
        <f ca="1">+OFFSET(Capital_2!$D$2,base_minorista!A3786,0)</f>
        <v>3.3960163093664169</v>
      </c>
      <c r="N3786">
        <f>+HLOOKUP(VLOOKUP($B3786,$Q$2:$R$42,2,0),costo_laboral!$E$2:$AZ$99,base_minorista!$A3786,0)</f>
        <v>8.6728808458646665</v>
      </c>
      <c r="O3786">
        <f>+HLOOKUP(VLOOKUP($B3786,$Q$2:$R$42,2,0),Participacion2!$D$2:$AO$99,base_minorista!$A3786,0)</f>
        <v>3.4537417456261736</v>
      </c>
    </row>
    <row r="3787" spans="1:15" ht="16.5" x14ac:dyDescent="0.3">
      <c r="A3787">
        <v>98</v>
      </c>
      <c r="B3787">
        <v>40</v>
      </c>
      <c r="C3787">
        <v>97</v>
      </c>
      <c r="D3787" s="3">
        <v>43830</v>
      </c>
      <c r="E3787" s="33">
        <v>19</v>
      </c>
      <c r="F3787">
        <v>2</v>
      </c>
      <c r="G3787">
        <f>+HLOOKUP(VLOOKUP($B3787,$Q$2:$R$42,2,0),costos_sf!$D$2:$AY$99,base_minorista!$A3787,0)</f>
        <v>351683439.14714807</v>
      </c>
      <c r="H3787">
        <f>+HLOOKUP(VLOOKUP($B3787,$Q$2:$R$42,2,0),creditos_sf!$D$2:$AY$99,base_minorista!$A3787,0)</f>
        <v>1094371274.0307698</v>
      </c>
      <c r="I3787">
        <f>+HLOOKUP(VLOOKUP($B3787,$Q$2:$R$42,2,0),creditos_sf!$D$103:$AY$200,base_minorista!$A3787,0)</f>
        <v>578955284.675614</v>
      </c>
      <c r="J3787">
        <f>+HLOOKUP(VLOOKUP($B3787,$Q$2:$R$42,2,0),Costo_fondeo!$D$3:$AY$100,base_minorista!$A3787,0)</f>
        <v>5.2857090780624976</v>
      </c>
      <c r="K3787">
        <f>+HLOOKUP(VLOOKUP($B3787,$Q$2:$R$42,2,0),Costo_provisiones!$D$3:$AY$100,base_minorista!$A3787,0)</f>
        <v>4.289887326738687</v>
      </c>
      <c r="L3787">
        <f>+HLOOKUP(VLOOKUP($B3787,$Q$2:$R$42,2,0),Morosidad_control!$D$4:$AY$101,base_minorista!$A3787,0)</f>
        <v>18.8545532326293</v>
      </c>
      <c r="M3787">
        <f ca="1">+OFFSET(Capital_2!$D$2,base_minorista!A3787,0)</f>
        <v>3.3787771447242938</v>
      </c>
      <c r="N3787">
        <f>+HLOOKUP(VLOOKUP($B3787,$Q$2:$R$42,2,0),costo_laboral!$E$2:$AZ$99,base_minorista!$A3787,0)</f>
        <v>8.6787663158650261</v>
      </c>
      <c r="O3787">
        <f>+HLOOKUP(VLOOKUP($B3787,$Q$2:$R$42,2,0),Participacion2!$D$2:$AO$99,base_minorista!$A3787,0)</f>
        <v>3.4395697025933583</v>
      </c>
    </row>
    <row r="3788" spans="1:15" ht="16.5" x14ac:dyDescent="0.3">
      <c r="A3788">
        <v>2</v>
      </c>
      <c r="B3788">
        <v>41</v>
      </c>
      <c r="C3788">
        <v>1</v>
      </c>
      <c r="D3788" s="3">
        <v>40908</v>
      </c>
      <c r="E3788" s="33">
        <v>11</v>
      </c>
      <c r="F3788">
        <v>2</v>
      </c>
      <c r="G3788">
        <f>+HLOOKUP(VLOOKUP($B3788,$Q$2:$R$42,2,0),costos_sf!$D$2:$AY$99,base_minorista!$A3788,0)</f>
        <v>268025171.16047302</v>
      </c>
      <c r="H3788">
        <f>+HLOOKUP(VLOOKUP($B3788,$Q$2:$R$42,2,0),creditos_sf!$D$2:$AY$99,base_minorista!$A3788,0)</f>
        <v>1033113385.94469</v>
      </c>
      <c r="I3788">
        <f>+HLOOKUP(VLOOKUP($B3788,$Q$2:$R$42,2,0),creditos_sf!$D$103:$AY$200,base_minorista!$A3788,0)</f>
        <v>339606895.81152004</v>
      </c>
      <c r="J3788">
        <f>+HLOOKUP(VLOOKUP($B3788,$Q$2:$R$42,2,0),Costo_fondeo!$D$3:$AY$100,base_minorista!$A3788,0)</f>
        <v>6.1086240010471631</v>
      </c>
      <c r="K3788">
        <f>+HLOOKUP(VLOOKUP($B3788,$Q$2:$R$42,2,0),Costo_provisiones!$D$3:$AY$100,base_minorista!$A3788,0)</f>
        <v>1.6630489779644611</v>
      </c>
      <c r="L3788">
        <f>+HLOOKUP(VLOOKUP($B3788,$Q$2:$R$42,2,0),Morosidad_control!$D$4:$AY$101,base_minorista!$A3788,0)</f>
        <v>5.3164616025986895</v>
      </c>
      <c r="M3788">
        <f ca="1">+OFFSET(Capital_2!$D$2,base_minorista!A3788,0)</f>
        <v>3.518992143247762</v>
      </c>
      <c r="N3788">
        <f>+HLOOKUP(VLOOKUP($B3788,$Q$2:$R$42,2,0),costo_laboral!$E$2:$AZ$99,base_minorista!$A3788,0)</f>
        <v>10.951184610511005</v>
      </c>
      <c r="O3788">
        <f>+HLOOKUP(VLOOKUP($B3788,$Q$2:$R$42,2,0),Participacion2!$D$2:$AO$99,base_minorista!$A3788,0)</f>
        <v>4.2176516734127896</v>
      </c>
    </row>
    <row r="3789" spans="1:15" ht="16.5" x14ac:dyDescent="0.3">
      <c r="A3789">
        <v>3</v>
      </c>
      <c r="B3789">
        <v>41</v>
      </c>
      <c r="C3789">
        <v>2</v>
      </c>
      <c r="D3789" s="3">
        <v>40939</v>
      </c>
      <c r="E3789" s="33">
        <v>12</v>
      </c>
      <c r="F3789">
        <v>2</v>
      </c>
      <c r="G3789">
        <f>+HLOOKUP(VLOOKUP($B3789,$Q$2:$R$42,2,0),costos_sf!$D$2:$AY$99,base_minorista!$A3789,0)</f>
        <v>255592834.87878302</v>
      </c>
      <c r="H3789">
        <f>+HLOOKUP(VLOOKUP($B3789,$Q$2:$R$42,2,0),creditos_sf!$D$2:$AY$99,base_minorista!$A3789,0)</f>
        <v>1045416115.8382701</v>
      </c>
      <c r="I3789">
        <f>+HLOOKUP(VLOOKUP($B3789,$Q$2:$R$42,2,0),creditos_sf!$D$103:$AY$200,base_minorista!$A3789,0)</f>
        <v>342647965.93852872</v>
      </c>
      <c r="J3789">
        <f>+HLOOKUP(VLOOKUP($B3789,$Q$2:$R$42,2,0),Costo_fondeo!$D$3:$AY$100,base_minorista!$A3789,0)</f>
        <v>6.0422652768417295</v>
      </c>
      <c r="K3789">
        <f>+HLOOKUP(VLOOKUP($B3789,$Q$2:$R$42,2,0),Costo_provisiones!$D$3:$AY$100,base_minorista!$A3789,0)</f>
        <v>1.6100266736071029</v>
      </c>
      <c r="L3789">
        <f>+HLOOKUP(VLOOKUP($B3789,$Q$2:$R$42,2,0),Morosidad_control!$D$4:$AY$101,base_minorista!$A3789,0)</f>
        <v>5.724268508030379</v>
      </c>
      <c r="M3789">
        <f ca="1">+OFFSET(Capital_2!$D$2,base_minorista!A3789,0)</f>
        <v>3.5649149268123814</v>
      </c>
      <c r="N3789">
        <f>+HLOOKUP(VLOOKUP($B3789,$Q$2:$R$42,2,0),costo_laboral!$E$2:$AZ$99,base_minorista!$A3789,0)</f>
        <v>10.122519358851543</v>
      </c>
      <c r="O3789">
        <f>+HLOOKUP(VLOOKUP($B3789,$Q$2:$R$42,2,0),Participacion2!$D$2:$AO$99,base_minorista!$A3789,0)</f>
        <v>4.2435786101428299</v>
      </c>
    </row>
    <row r="3790" spans="1:15" ht="16.5" x14ac:dyDescent="0.3">
      <c r="A3790">
        <v>4</v>
      </c>
      <c r="B3790">
        <v>41</v>
      </c>
      <c r="C3790">
        <v>3</v>
      </c>
      <c r="D3790" s="3">
        <v>40968</v>
      </c>
      <c r="E3790" s="33">
        <v>12</v>
      </c>
      <c r="F3790">
        <v>2</v>
      </c>
      <c r="G3790">
        <f>+HLOOKUP(VLOOKUP($B3790,$Q$2:$R$42,2,0),costos_sf!$D$2:$AY$99,base_minorista!$A3790,0)</f>
        <v>259969482.94990301</v>
      </c>
      <c r="H3790">
        <f>+HLOOKUP(VLOOKUP($B3790,$Q$2:$R$42,2,0),creditos_sf!$D$2:$AY$99,base_minorista!$A3790,0)</f>
        <v>1062887571.7981299</v>
      </c>
      <c r="I3790">
        <f>+HLOOKUP(VLOOKUP($B3790,$Q$2:$R$42,2,0),creditos_sf!$D$103:$AY$200,base_minorista!$A3790,0)</f>
        <v>333818136.09939229</v>
      </c>
      <c r="J3790">
        <f>+HLOOKUP(VLOOKUP($B3790,$Q$2:$R$42,2,0),Costo_fondeo!$D$3:$AY$100,base_minorista!$A3790,0)</f>
        <v>6.0092783490125461</v>
      </c>
      <c r="K3790">
        <f>+HLOOKUP(VLOOKUP($B3790,$Q$2:$R$42,2,0),Costo_provisiones!$D$3:$AY$100,base_minorista!$A3790,0)</f>
        <v>1.7634843917889922</v>
      </c>
      <c r="L3790">
        <f>+HLOOKUP(VLOOKUP($B3790,$Q$2:$R$42,2,0),Morosidad_control!$D$4:$AY$101,base_minorista!$A3790,0)</f>
        <v>5.8333964936763412</v>
      </c>
      <c r="M3790">
        <f ca="1">+OFFSET(Capital_2!$D$2,base_minorista!A3790,0)</f>
        <v>3.6045728554123184</v>
      </c>
      <c r="N3790">
        <f>+HLOOKUP(VLOOKUP($B3790,$Q$2:$R$42,2,0),costo_laboral!$E$2:$AZ$99,base_minorista!$A3790,0)</f>
        <v>10.099652218333603</v>
      </c>
      <c r="O3790">
        <f>+HLOOKUP(VLOOKUP($B3790,$Q$2:$R$42,2,0),Participacion2!$D$2:$AO$99,base_minorista!$A3790,0)</f>
        <v>4.2333321695650303</v>
      </c>
    </row>
    <row r="3791" spans="1:15" ht="16.5" x14ac:dyDescent="0.3">
      <c r="A3791">
        <v>5</v>
      </c>
      <c r="B3791">
        <v>41</v>
      </c>
      <c r="C3791">
        <v>4</v>
      </c>
      <c r="D3791" s="3">
        <v>40999</v>
      </c>
      <c r="E3791" s="33">
        <v>12</v>
      </c>
      <c r="F3791">
        <v>2</v>
      </c>
      <c r="G3791">
        <f>+HLOOKUP(VLOOKUP($B3791,$Q$2:$R$42,2,0),costos_sf!$D$2:$AY$99,base_minorista!$A3791,0)</f>
        <v>264126441.993155</v>
      </c>
      <c r="H3791">
        <f>+HLOOKUP(VLOOKUP($B3791,$Q$2:$R$42,2,0),creditos_sf!$D$2:$AY$99,base_minorista!$A3791,0)</f>
        <v>1071916127.5486799</v>
      </c>
      <c r="I3791">
        <f>+HLOOKUP(VLOOKUP($B3791,$Q$2:$R$42,2,0),creditos_sf!$D$103:$AY$200,base_minorista!$A3791,0)</f>
        <v>331430215.45000768</v>
      </c>
      <c r="J3791">
        <f>+HLOOKUP(VLOOKUP($B3791,$Q$2:$R$42,2,0),Costo_fondeo!$D$3:$AY$100,base_minorista!$A3791,0)</f>
        <v>5.9778385989700418</v>
      </c>
      <c r="K3791">
        <f>+HLOOKUP(VLOOKUP($B3791,$Q$2:$R$42,2,0),Costo_provisiones!$D$3:$AY$100,base_minorista!$A3791,0)</f>
        <v>1.9189562444842101</v>
      </c>
      <c r="L3791">
        <f>+HLOOKUP(VLOOKUP($B3791,$Q$2:$R$42,2,0),Morosidad_control!$D$4:$AY$101,base_minorista!$A3791,0)</f>
        <v>6.1206548779122949</v>
      </c>
      <c r="M3791">
        <f ca="1">+OFFSET(Capital_2!$D$2,base_minorista!A3791,0)</f>
        <v>3.6441469759495817</v>
      </c>
      <c r="N3791">
        <f>+HLOOKUP(VLOOKUP($B3791,$Q$2:$R$42,2,0),costo_laboral!$E$2:$AZ$99,base_minorista!$A3791,0)</f>
        <v>10.186474612518079</v>
      </c>
      <c r="O3791">
        <f>+HLOOKUP(VLOOKUP($B3791,$Q$2:$R$42,2,0),Participacion2!$D$2:$AO$99,base_minorista!$A3791,0)</f>
        <v>4.2160988442392799</v>
      </c>
    </row>
    <row r="3792" spans="1:15" ht="16.5" x14ac:dyDescent="0.3">
      <c r="A3792">
        <v>6</v>
      </c>
      <c r="B3792">
        <v>41</v>
      </c>
      <c r="C3792">
        <v>5</v>
      </c>
      <c r="D3792" s="3">
        <v>41029</v>
      </c>
      <c r="E3792" s="33">
        <v>12</v>
      </c>
      <c r="F3792">
        <v>2</v>
      </c>
      <c r="G3792">
        <f>+HLOOKUP(VLOOKUP($B3792,$Q$2:$R$42,2,0),costos_sf!$D$2:$AY$99,base_minorista!$A3792,0)</f>
        <v>267161719.03531498</v>
      </c>
      <c r="H3792">
        <f>+HLOOKUP(VLOOKUP($B3792,$Q$2:$R$42,2,0),creditos_sf!$D$2:$AY$99,base_minorista!$A3792,0)</f>
        <v>1072775713.6637</v>
      </c>
      <c r="I3792">
        <f>+HLOOKUP(VLOOKUP($B3792,$Q$2:$R$42,2,0),creditos_sf!$D$103:$AY$200,base_minorista!$A3792,0)</f>
        <v>326111681.96396017</v>
      </c>
      <c r="J3792">
        <f>+HLOOKUP(VLOOKUP($B3792,$Q$2:$R$42,2,0),Costo_fondeo!$D$3:$AY$100,base_minorista!$A3792,0)</f>
        <v>5.939454983310533</v>
      </c>
      <c r="K3792">
        <f>+HLOOKUP(VLOOKUP($B3792,$Q$2:$R$42,2,0),Costo_provisiones!$D$3:$AY$100,base_minorista!$A3792,0)</f>
        <v>2.039003374361458</v>
      </c>
      <c r="L3792">
        <f>+HLOOKUP(VLOOKUP($B3792,$Q$2:$R$42,2,0),Morosidad_control!$D$4:$AY$101,base_minorista!$A3792,0)</f>
        <v>6.3750161639321927</v>
      </c>
      <c r="M3792">
        <f ca="1">+OFFSET(Capital_2!$D$2,base_minorista!A3792,0)</f>
        <v>3.6866707606514586</v>
      </c>
      <c r="N3792">
        <f>+HLOOKUP(VLOOKUP($B3792,$Q$2:$R$42,2,0),costo_laboral!$E$2:$AZ$99,base_minorista!$A3792,0)</f>
        <v>10.270797794148958</v>
      </c>
      <c r="O3792">
        <f>+HLOOKUP(VLOOKUP($B3792,$Q$2:$R$42,2,0),Participacion2!$D$2:$AO$99,base_minorista!$A3792,0)</f>
        <v>4.1863906545429002</v>
      </c>
    </row>
    <row r="3793" spans="1:15" ht="16.5" x14ac:dyDescent="0.3">
      <c r="A3793">
        <v>7</v>
      </c>
      <c r="B3793">
        <v>41</v>
      </c>
      <c r="C3793">
        <v>6</v>
      </c>
      <c r="D3793" s="3">
        <v>41060</v>
      </c>
      <c r="E3793" s="33">
        <v>12</v>
      </c>
      <c r="F3793">
        <v>2</v>
      </c>
      <c r="G3793">
        <f>+HLOOKUP(VLOOKUP($B3793,$Q$2:$R$42,2,0),costos_sf!$D$2:$AY$99,base_minorista!$A3793,0)</f>
        <v>271956241.66721797</v>
      </c>
      <c r="H3793">
        <f>+HLOOKUP(VLOOKUP($B3793,$Q$2:$R$42,2,0),creditos_sf!$D$2:$AY$99,base_minorista!$A3793,0)</f>
        <v>1081080329.1773801</v>
      </c>
      <c r="I3793">
        <f>+HLOOKUP(VLOOKUP($B3793,$Q$2:$R$42,2,0),creditos_sf!$D$103:$AY$200,base_minorista!$A3793,0)</f>
        <v>329434404.48442048</v>
      </c>
      <c r="J3793">
        <f>+HLOOKUP(VLOOKUP($B3793,$Q$2:$R$42,2,0),Costo_fondeo!$D$3:$AY$100,base_minorista!$A3793,0)</f>
        <v>5.8961069873998273</v>
      </c>
      <c r="K3793">
        <f>+HLOOKUP(VLOOKUP($B3793,$Q$2:$R$42,2,0),Costo_provisiones!$D$3:$AY$100,base_minorista!$A3793,0)</f>
        <v>2.2771619474530831</v>
      </c>
      <c r="L3793">
        <f>+HLOOKUP(VLOOKUP($B3793,$Q$2:$R$42,2,0),Morosidad_control!$D$4:$AY$101,base_minorista!$A3793,0)</f>
        <v>6.5084041694053338</v>
      </c>
      <c r="M3793">
        <f ca="1">+OFFSET(Capital_2!$D$2,base_minorista!A3793,0)</f>
        <v>3.7432616406065877</v>
      </c>
      <c r="N3793">
        <f>+HLOOKUP(VLOOKUP($B3793,$Q$2:$R$42,2,0),costo_laboral!$E$2:$AZ$99,base_minorista!$A3793,0)</f>
        <v>10.205099902151009</v>
      </c>
      <c r="O3793">
        <f>+HLOOKUP(VLOOKUP($B3793,$Q$2:$R$42,2,0),Participacion2!$D$2:$AO$99,base_minorista!$A3793,0)</f>
        <v>4.1485364054902796</v>
      </c>
    </row>
    <row r="3794" spans="1:15" ht="16.5" x14ac:dyDescent="0.3">
      <c r="A3794">
        <v>8</v>
      </c>
      <c r="B3794">
        <v>41</v>
      </c>
      <c r="C3794">
        <v>7</v>
      </c>
      <c r="D3794" s="3">
        <v>41090</v>
      </c>
      <c r="E3794" s="33">
        <v>12</v>
      </c>
      <c r="F3794">
        <v>2</v>
      </c>
      <c r="G3794">
        <f>+HLOOKUP(VLOOKUP($B3794,$Q$2:$R$42,2,0),costos_sf!$D$2:$AY$99,base_minorista!$A3794,0)</f>
        <v>276237949.19709903</v>
      </c>
      <c r="H3794">
        <f>+HLOOKUP(VLOOKUP($B3794,$Q$2:$R$42,2,0),creditos_sf!$D$2:$AY$99,base_minorista!$A3794,0)</f>
        <v>1081958586.06651</v>
      </c>
      <c r="I3794">
        <f>+HLOOKUP(VLOOKUP($B3794,$Q$2:$R$42,2,0),creditos_sf!$D$103:$AY$200,base_minorista!$A3794,0)</f>
        <v>326521667.50957555</v>
      </c>
      <c r="J3794">
        <f>+HLOOKUP(VLOOKUP($B3794,$Q$2:$R$42,2,0),Costo_fondeo!$D$3:$AY$100,base_minorista!$A3794,0)</f>
        <v>5.8863246837930694</v>
      </c>
      <c r="K3794">
        <f>+HLOOKUP(VLOOKUP($B3794,$Q$2:$R$42,2,0),Costo_provisiones!$D$3:$AY$100,base_minorista!$A3794,0)</f>
        <v>2.4735495943645347</v>
      </c>
      <c r="L3794">
        <f>+HLOOKUP(VLOOKUP($B3794,$Q$2:$R$42,2,0),Morosidad_control!$D$4:$AY$101,base_minorista!$A3794,0)</f>
        <v>6.7680901061865182</v>
      </c>
      <c r="M3794">
        <f ca="1">+OFFSET(Capital_2!$D$2,base_minorista!A3794,0)</f>
        <v>3.7659791083914693</v>
      </c>
      <c r="N3794">
        <f>+HLOOKUP(VLOOKUP($B3794,$Q$2:$R$42,2,0),costo_laboral!$E$2:$AZ$99,base_minorista!$A3794,0)</f>
        <v>10.349707503903327</v>
      </c>
      <c r="O3794">
        <f>+HLOOKUP(VLOOKUP($B3794,$Q$2:$R$42,2,0),Participacion2!$D$2:$AO$99,base_minorista!$A3794,0)</f>
        <v>4.0786987601731601</v>
      </c>
    </row>
    <row r="3795" spans="1:15" ht="16.5" x14ac:dyDescent="0.3">
      <c r="A3795">
        <v>9</v>
      </c>
      <c r="B3795">
        <v>41</v>
      </c>
      <c r="C3795">
        <v>8</v>
      </c>
      <c r="D3795" s="3">
        <v>41121</v>
      </c>
      <c r="E3795" s="33">
        <v>12</v>
      </c>
      <c r="F3795">
        <v>2</v>
      </c>
      <c r="G3795">
        <f>+HLOOKUP(VLOOKUP($B3795,$Q$2:$R$42,2,0),costos_sf!$D$2:$AY$99,base_minorista!$A3795,0)</f>
        <v>282772873.25612396</v>
      </c>
      <c r="H3795">
        <f>+HLOOKUP(VLOOKUP($B3795,$Q$2:$R$42,2,0),creditos_sf!$D$2:$AY$99,base_minorista!$A3795,0)</f>
        <v>1095857875.5399601</v>
      </c>
      <c r="I3795">
        <f>+HLOOKUP(VLOOKUP($B3795,$Q$2:$R$42,2,0),creditos_sf!$D$103:$AY$200,base_minorista!$A3795,0)</f>
        <v>324957228.41453892</v>
      </c>
      <c r="J3795">
        <f>+HLOOKUP(VLOOKUP($B3795,$Q$2:$R$42,2,0),Costo_fondeo!$D$3:$AY$100,base_minorista!$A3795,0)</f>
        <v>5.8314469344180182</v>
      </c>
      <c r="K3795">
        <f>+HLOOKUP(VLOOKUP($B3795,$Q$2:$R$42,2,0),Costo_provisiones!$D$3:$AY$100,base_minorista!$A3795,0)</f>
        <v>2.6727200380111804</v>
      </c>
      <c r="L3795">
        <f>+HLOOKUP(VLOOKUP($B3795,$Q$2:$R$42,2,0),Morosidad_control!$D$4:$AY$101,base_minorista!$A3795,0)</f>
        <v>6.7030868306087887</v>
      </c>
      <c r="M3795">
        <f ca="1">+OFFSET(Capital_2!$D$2,base_minorista!A3795,0)</f>
        <v>3.7900682632030773</v>
      </c>
      <c r="N3795">
        <f>+HLOOKUP(VLOOKUP($B3795,$Q$2:$R$42,2,0),costo_laboral!$E$2:$AZ$99,base_minorista!$A3795,0)</f>
        <v>10.45401007935682</v>
      </c>
      <c r="O3795">
        <f>+HLOOKUP(VLOOKUP($B3795,$Q$2:$R$42,2,0),Participacion2!$D$2:$AO$99,base_minorista!$A3795,0)</f>
        <v>4.1233471396223296</v>
      </c>
    </row>
    <row r="3796" spans="1:15" ht="16.5" x14ac:dyDescent="0.3">
      <c r="A3796">
        <v>10</v>
      </c>
      <c r="B3796">
        <v>41</v>
      </c>
      <c r="C3796">
        <v>9</v>
      </c>
      <c r="D3796" s="3">
        <v>41152</v>
      </c>
      <c r="E3796" s="33">
        <v>12</v>
      </c>
      <c r="F3796">
        <v>2</v>
      </c>
      <c r="G3796">
        <f>+HLOOKUP(VLOOKUP($B3796,$Q$2:$R$42,2,0),costos_sf!$D$2:$AY$99,base_minorista!$A3796,0)</f>
        <v>286320605.72059804</v>
      </c>
      <c r="H3796">
        <f>+HLOOKUP(VLOOKUP($B3796,$Q$2:$R$42,2,0),creditos_sf!$D$2:$AY$99,base_minorista!$A3796,0)</f>
        <v>1096054279.0622499</v>
      </c>
      <c r="I3796">
        <f>+HLOOKUP(VLOOKUP($B3796,$Q$2:$R$42,2,0),creditos_sf!$D$103:$AY$200,base_minorista!$A3796,0)</f>
        <v>320129504.20493072</v>
      </c>
      <c r="J3796">
        <f>+HLOOKUP(VLOOKUP($B3796,$Q$2:$R$42,2,0),Costo_fondeo!$D$3:$AY$100,base_minorista!$A3796,0)</f>
        <v>5.8016282721348471</v>
      </c>
      <c r="K3796">
        <f>+HLOOKUP(VLOOKUP($B3796,$Q$2:$R$42,2,0),Costo_provisiones!$D$3:$AY$100,base_minorista!$A3796,0)</f>
        <v>2.8688751011680291</v>
      </c>
      <c r="L3796">
        <f>+HLOOKUP(VLOOKUP($B3796,$Q$2:$R$42,2,0),Morosidad_control!$D$4:$AY$101,base_minorista!$A3796,0)</f>
        <v>6.9193510590240885</v>
      </c>
      <c r="M3796">
        <f ca="1">+OFFSET(Capital_2!$D$2,base_minorista!A3796,0)</f>
        <v>3.7960315209630844</v>
      </c>
      <c r="N3796">
        <f>+HLOOKUP(VLOOKUP($B3796,$Q$2:$R$42,2,0),costo_laboral!$E$2:$AZ$99,base_minorista!$A3796,0)</f>
        <v>10.514342896324145</v>
      </c>
      <c r="O3796">
        <f>+HLOOKUP(VLOOKUP($B3796,$Q$2:$R$42,2,0),Participacion2!$D$2:$AO$99,base_minorista!$A3796,0)</f>
        <v>4.1056539923771096</v>
      </c>
    </row>
    <row r="3797" spans="1:15" ht="16.5" x14ac:dyDescent="0.3">
      <c r="A3797">
        <v>11</v>
      </c>
      <c r="B3797">
        <v>41</v>
      </c>
      <c r="C3797">
        <v>10</v>
      </c>
      <c r="D3797" s="3">
        <v>41182</v>
      </c>
      <c r="E3797" s="33">
        <v>12</v>
      </c>
      <c r="F3797">
        <v>2</v>
      </c>
      <c r="G3797">
        <f>+HLOOKUP(VLOOKUP($B3797,$Q$2:$R$42,2,0),costos_sf!$D$2:$AY$99,base_minorista!$A3797,0)</f>
        <v>288483799.53946096</v>
      </c>
      <c r="H3797">
        <f>+HLOOKUP(VLOOKUP($B3797,$Q$2:$R$42,2,0),creditos_sf!$D$2:$AY$99,base_minorista!$A3797,0)</f>
        <v>1102008829.0221901</v>
      </c>
      <c r="I3797">
        <f>+HLOOKUP(VLOOKUP($B3797,$Q$2:$R$42,2,0),creditos_sf!$D$103:$AY$200,base_minorista!$A3797,0)</f>
        <v>321985589.20903307</v>
      </c>
      <c r="J3797">
        <f>+HLOOKUP(VLOOKUP($B3797,$Q$2:$R$42,2,0),Costo_fondeo!$D$3:$AY$100,base_minorista!$A3797,0)</f>
        <v>5.7748127379658305</v>
      </c>
      <c r="K3797">
        <f>+HLOOKUP(VLOOKUP($B3797,$Q$2:$R$42,2,0),Costo_provisiones!$D$3:$AY$100,base_minorista!$A3797,0)</f>
        <v>3.0018195482570951</v>
      </c>
      <c r="L3797">
        <f>+HLOOKUP(VLOOKUP($B3797,$Q$2:$R$42,2,0),Morosidad_control!$D$4:$AY$101,base_minorista!$A3797,0)</f>
        <v>6.9419007387864173</v>
      </c>
      <c r="M3797">
        <f ca="1">+OFFSET(Capital_2!$D$2,base_minorista!A3797,0)</f>
        <v>3.7807846214491896</v>
      </c>
      <c r="N3797">
        <f>+HLOOKUP(VLOOKUP($B3797,$Q$2:$R$42,2,0),costo_laboral!$E$2:$AZ$99,base_minorista!$A3797,0)</f>
        <v>10.500281802216463</v>
      </c>
      <c r="O3797">
        <f>+HLOOKUP(VLOOKUP($B3797,$Q$2:$R$42,2,0),Participacion2!$D$2:$AO$99,base_minorista!$A3797,0)</f>
        <v>4.1209754027666703</v>
      </c>
    </row>
    <row r="3798" spans="1:15" ht="16.5" x14ac:dyDescent="0.3">
      <c r="A3798">
        <v>12</v>
      </c>
      <c r="B3798">
        <v>41</v>
      </c>
      <c r="C3798">
        <v>11</v>
      </c>
      <c r="D3798" s="3">
        <v>41213</v>
      </c>
      <c r="E3798" s="33">
        <v>12</v>
      </c>
      <c r="F3798">
        <v>2</v>
      </c>
      <c r="G3798">
        <f>+HLOOKUP(VLOOKUP($B3798,$Q$2:$R$42,2,0),costos_sf!$D$2:$AY$99,base_minorista!$A3798,0)</f>
        <v>293419555.47353995</v>
      </c>
      <c r="H3798">
        <f>+HLOOKUP(VLOOKUP($B3798,$Q$2:$R$42,2,0),creditos_sf!$D$2:$AY$99,base_minorista!$A3798,0)</f>
        <v>1106642905.4700398</v>
      </c>
      <c r="I3798">
        <f>+HLOOKUP(VLOOKUP($B3798,$Q$2:$R$42,2,0),creditos_sf!$D$103:$AY$200,base_minorista!$A3798,0)</f>
        <v>327805637.92164677</v>
      </c>
      <c r="J3798">
        <f>+HLOOKUP(VLOOKUP($B3798,$Q$2:$R$42,2,0),Costo_fondeo!$D$3:$AY$100,base_minorista!$A3798,0)</f>
        <v>5.7534428432987195</v>
      </c>
      <c r="K3798">
        <f>+HLOOKUP(VLOOKUP($B3798,$Q$2:$R$42,2,0),Costo_provisiones!$D$3:$AY$100,base_minorista!$A3798,0)</f>
        <v>3.1112541446611104</v>
      </c>
      <c r="L3798">
        <f>+HLOOKUP(VLOOKUP($B3798,$Q$2:$R$42,2,0),Morosidad_control!$D$4:$AY$101,base_minorista!$A3798,0)</f>
        <v>6.9775740702113911</v>
      </c>
      <c r="M3798">
        <f ca="1">+OFFSET(Capital_2!$D$2,base_minorista!A3798,0)</f>
        <v>3.7788207097198074</v>
      </c>
      <c r="N3798">
        <f>+HLOOKUP(VLOOKUP($B3798,$Q$2:$R$42,2,0),costo_laboral!$E$2:$AZ$99,base_minorista!$A3798,0)</f>
        <v>10.535219685090089</v>
      </c>
      <c r="O3798">
        <f>+HLOOKUP(VLOOKUP($B3798,$Q$2:$R$42,2,0),Participacion2!$D$2:$AO$99,base_minorista!$A3798,0)</f>
        <v>4.1002298566680899</v>
      </c>
    </row>
    <row r="3799" spans="1:15" ht="16.5" x14ac:dyDescent="0.3">
      <c r="A3799">
        <v>13</v>
      </c>
      <c r="B3799">
        <v>41</v>
      </c>
      <c r="C3799">
        <v>12</v>
      </c>
      <c r="D3799" s="3">
        <v>41243</v>
      </c>
      <c r="E3799" s="33">
        <v>12</v>
      </c>
      <c r="F3799">
        <v>2</v>
      </c>
      <c r="G3799">
        <f>+HLOOKUP(VLOOKUP($B3799,$Q$2:$R$42,2,0),costos_sf!$D$2:$AY$99,base_minorista!$A3799,0)</f>
        <v>297968509.42310399</v>
      </c>
      <c r="H3799">
        <f>+HLOOKUP(VLOOKUP($B3799,$Q$2:$R$42,2,0),creditos_sf!$D$2:$AY$99,base_minorista!$A3799,0)</f>
        <v>1115249388.8275499</v>
      </c>
      <c r="I3799">
        <f>+HLOOKUP(VLOOKUP($B3799,$Q$2:$R$42,2,0),creditos_sf!$D$103:$AY$200,base_minorista!$A3799,0)</f>
        <v>331328065.9438718</v>
      </c>
      <c r="J3799">
        <f>+HLOOKUP(VLOOKUP($B3799,$Q$2:$R$42,2,0),Costo_fondeo!$D$3:$AY$100,base_minorista!$A3799,0)</f>
        <v>5.7158515298518928</v>
      </c>
      <c r="K3799">
        <f>+HLOOKUP(VLOOKUP($B3799,$Q$2:$R$42,2,0),Costo_provisiones!$D$3:$AY$100,base_minorista!$A3799,0)</f>
        <v>3.356499040353552</v>
      </c>
      <c r="L3799">
        <f>+HLOOKUP(VLOOKUP($B3799,$Q$2:$R$42,2,0),Morosidad_control!$D$4:$AY$101,base_minorista!$A3799,0)</f>
        <v>6.8546341734465592</v>
      </c>
      <c r="M3799">
        <f ca="1">+OFFSET(Capital_2!$D$2,base_minorista!A3799,0)</f>
        <v>3.8090188851336229</v>
      </c>
      <c r="N3799">
        <f>+HLOOKUP(VLOOKUP($B3799,$Q$2:$R$42,2,0),costo_laboral!$E$2:$AZ$99,base_minorista!$A3799,0)</f>
        <v>10.469014886613438</v>
      </c>
      <c r="O3799">
        <f>+HLOOKUP(VLOOKUP($B3799,$Q$2:$R$42,2,0),Participacion2!$D$2:$AO$99,base_minorista!$A3799,0)</f>
        <v>4.08598100399578</v>
      </c>
    </row>
    <row r="3800" spans="1:15" ht="16.5" x14ac:dyDescent="0.3">
      <c r="A3800">
        <v>14</v>
      </c>
      <c r="B3800">
        <v>41</v>
      </c>
      <c r="C3800">
        <v>13</v>
      </c>
      <c r="D3800" s="3">
        <v>41274</v>
      </c>
      <c r="E3800" s="33">
        <v>12</v>
      </c>
      <c r="F3800">
        <v>2</v>
      </c>
      <c r="G3800">
        <f>+HLOOKUP(VLOOKUP($B3800,$Q$2:$R$42,2,0),costos_sf!$D$2:$AY$99,base_minorista!$A3800,0)</f>
        <v>301690162.59928501</v>
      </c>
      <c r="H3800">
        <f>+HLOOKUP(VLOOKUP($B3800,$Q$2:$R$42,2,0),creditos_sf!$D$2:$AY$99,base_minorista!$A3800,0)</f>
        <v>1101537743.94999</v>
      </c>
      <c r="I3800">
        <f>+HLOOKUP(VLOOKUP($B3800,$Q$2:$R$42,2,0),creditos_sf!$D$103:$AY$200,base_minorista!$A3800,0)</f>
        <v>335371220.10616523</v>
      </c>
      <c r="J3800">
        <f>+HLOOKUP(VLOOKUP($B3800,$Q$2:$R$42,2,0),Costo_fondeo!$D$3:$AY$100,base_minorista!$A3800,0)</f>
        <v>5.6839782871196292</v>
      </c>
      <c r="K3800">
        <f>+HLOOKUP(VLOOKUP($B3800,$Q$2:$R$42,2,0),Costo_provisiones!$D$3:$AY$100,base_minorista!$A3800,0)</f>
        <v>3.6551650730438041</v>
      </c>
      <c r="L3800">
        <f>+HLOOKUP(VLOOKUP($B3800,$Q$2:$R$42,2,0),Morosidad_control!$D$4:$AY$101,base_minorista!$A3800,0)</f>
        <v>4.7903434827119167</v>
      </c>
      <c r="M3800">
        <f ca="1">+OFFSET(Capital_2!$D$2,base_minorista!A3800,0)</f>
        <v>3.8327018844682854</v>
      </c>
      <c r="N3800">
        <f>+HLOOKUP(VLOOKUP($B3800,$Q$2:$R$42,2,0),costo_laboral!$E$2:$AZ$99,base_minorista!$A3800,0)</f>
        <v>10.79245627611102</v>
      </c>
      <c r="O3800">
        <f>+HLOOKUP(VLOOKUP($B3800,$Q$2:$R$42,2,0),Participacion2!$D$2:$AO$99,base_minorista!$A3800,0)</f>
        <v>4.0513455179386</v>
      </c>
    </row>
    <row r="3801" spans="1:15" ht="16.5" x14ac:dyDescent="0.3">
      <c r="A3801">
        <v>15</v>
      </c>
      <c r="B3801">
        <v>41</v>
      </c>
      <c r="C3801">
        <v>14</v>
      </c>
      <c r="D3801" s="3">
        <v>41305</v>
      </c>
      <c r="E3801" s="33">
        <v>13</v>
      </c>
      <c r="F3801">
        <v>2</v>
      </c>
      <c r="G3801">
        <f>+HLOOKUP(VLOOKUP($B3801,$Q$2:$R$42,2,0),costos_sf!$D$2:$AY$99,base_minorista!$A3801,0)</f>
        <v>306948244.60467702</v>
      </c>
      <c r="H3801">
        <f>+HLOOKUP(VLOOKUP($B3801,$Q$2:$R$42,2,0),creditos_sf!$D$2:$AY$99,base_minorista!$A3801,0)</f>
        <v>1115402656.11271</v>
      </c>
      <c r="I3801">
        <f>+HLOOKUP(VLOOKUP($B3801,$Q$2:$R$42,2,0),creditos_sf!$D$103:$AY$200,base_minorista!$A3801,0)</f>
        <v>342390117.24647105</v>
      </c>
      <c r="J3801">
        <f>+HLOOKUP(VLOOKUP($B3801,$Q$2:$R$42,2,0),Costo_fondeo!$D$3:$AY$100,base_minorista!$A3801,0)</f>
        <v>5.6767428834139189</v>
      </c>
      <c r="K3801">
        <f>+HLOOKUP(VLOOKUP($B3801,$Q$2:$R$42,2,0),Costo_provisiones!$D$3:$AY$100,base_minorista!$A3801,0)</f>
        <v>3.7497490122775603</v>
      </c>
      <c r="L3801">
        <f>+HLOOKUP(VLOOKUP($B3801,$Q$2:$R$42,2,0),Morosidad_control!$D$4:$AY$101,base_minorista!$A3801,0)</f>
        <v>4.9637840354563876</v>
      </c>
      <c r="M3801">
        <f ca="1">+OFFSET(Capital_2!$D$2,base_minorista!A3801,0)</f>
        <v>3.850163299057161</v>
      </c>
      <c r="N3801">
        <f>+HLOOKUP(VLOOKUP($B3801,$Q$2:$R$42,2,0),costo_laboral!$E$2:$AZ$99,base_minorista!$A3801,0)</f>
        <v>10.853862842500188</v>
      </c>
      <c r="O3801">
        <f>+HLOOKUP(VLOOKUP($B3801,$Q$2:$R$42,2,0),Participacion2!$D$2:$AO$99,base_minorista!$A3801,0)</f>
        <v>4.0546290972794203</v>
      </c>
    </row>
    <row r="3802" spans="1:15" ht="16.5" x14ac:dyDescent="0.3">
      <c r="A3802">
        <v>16</v>
      </c>
      <c r="B3802">
        <v>41</v>
      </c>
      <c r="C3802">
        <v>15</v>
      </c>
      <c r="D3802" s="3">
        <v>41333</v>
      </c>
      <c r="E3802" s="33">
        <v>13</v>
      </c>
      <c r="F3802">
        <v>2</v>
      </c>
      <c r="G3802">
        <f>+HLOOKUP(VLOOKUP($B3802,$Q$2:$R$42,2,0),costos_sf!$D$2:$AY$99,base_minorista!$A3802,0)</f>
        <v>310413899.35044301</v>
      </c>
      <c r="H3802">
        <f>+HLOOKUP(VLOOKUP($B3802,$Q$2:$R$42,2,0),creditos_sf!$D$2:$AY$99,base_minorista!$A3802,0)</f>
        <v>1091132964.3366899</v>
      </c>
      <c r="I3802">
        <f>+HLOOKUP(VLOOKUP($B3802,$Q$2:$R$42,2,0),creditos_sf!$D$103:$AY$200,base_minorista!$A3802,0)</f>
        <v>386999241.16364431</v>
      </c>
      <c r="J3802">
        <f>+HLOOKUP(VLOOKUP($B3802,$Q$2:$R$42,2,0),Costo_fondeo!$D$3:$AY$100,base_minorista!$A3802,0)</f>
        <v>5.6448694853105108</v>
      </c>
      <c r="K3802">
        <f>+HLOOKUP(VLOOKUP($B3802,$Q$2:$R$42,2,0),Costo_provisiones!$D$3:$AY$100,base_minorista!$A3802,0)</f>
        <v>3.672913820987437</v>
      </c>
      <c r="L3802">
        <f>+HLOOKUP(VLOOKUP($B3802,$Q$2:$R$42,2,0),Morosidad_control!$D$4:$AY$101,base_minorista!$A3802,0)</f>
        <v>4.9684341123047311</v>
      </c>
      <c r="M3802">
        <f ca="1">+OFFSET(Capital_2!$D$2,base_minorista!A3802,0)</f>
        <v>3.8660657399921172</v>
      </c>
      <c r="N3802">
        <f>+HLOOKUP(VLOOKUP($B3802,$Q$2:$R$42,2,0),costo_laboral!$E$2:$AZ$99,base_minorista!$A3802,0)</f>
        <v>10.819069255379814</v>
      </c>
      <c r="O3802">
        <f>+HLOOKUP(VLOOKUP($B3802,$Q$2:$R$42,2,0),Participacion2!$D$2:$AO$99,base_minorista!$A3802,0)</f>
        <v>3.9312645365807901</v>
      </c>
    </row>
    <row r="3803" spans="1:15" ht="16.5" x14ac:dyDescent="0.3">
      <c r="A3803">
        <v>17</v>
      </c>
      <c r="B3803">
        <v>41</v>
      </c>
      <c r="C3803">
        <v>16</v>
      </c>
      <c r="D3803" s="3">
        <v>41364</v>
      </c>
      <c r="E3803" s="33">
        <v>13</v>
      </c>
      <c r="F3803">
        <v>2</v>
      </c>
      <c r="G3803">
        <f>+HLOOKUP(VLOOKUP($B3803,$Q$2:$R$42,2,0),costos_sf!$D$2:$AY$99,base_minorista!$A3803,0)</f>
        <v>308756618.77508396</v>
      </c>
      <c r="H3803">
        <f>+HLOOKUP(VLOOKUP($B3803,$Q$2:$R$42,2,0),creditos_sf!$D$2:$AY$99,base_minorista!$A3803,0)</f>
        <v>1089655412.69349</v>
      </c>
      <c r="I3803">
        <f>+HLOOKUP(VLOOKUP($B3803,$Q$2:$R$42,2,0),creditos_sf!$D$103:$AY$200,base_minorista!$A3803,0)</f>
        <v>376929116.6162765</v>
      </c>
      <c r="J3803">
        <f>+HLOOKUP(VLOOKUP($B3803,$Q$2:$R$42,2,0),Costo_fondeo!$D$3:$AY$100,base_minorista!$A3803,0)</f>
        <v>5.5899222492366727</v>
      </c>
      <c r="K3803">
        <f>+HLOOKUP(VLOOKUP($B3803,$Q$2:$R$42,2,0),Costo_provisiones!$D$3:$AY$100,base_minorista!$A3803,0)</f>
        <v>3.5855552268702273</v>
      </c>
      <c r="L3803">
        <f>+HLOOKUP(VLOOKUP($B3803,$Q$2:$R$42,2,0),Morosidad_control!$D$4:$AY$101,base_minorista!$A3803,0)</f>
        <v>5.8203319202278578</v>
      </c>
      <c r="M3803">
        <f ca="1">+OFFSET(Capital_2!$D$2,base_minorista!A3803,0)</f>
        <v>3.8754391719680488</v>
      </c>
      <c r="N3803">
        <f>+HLOOKUP(VLOOKUP($B3803,$Q$2:$R$42,2,0),costo_laboral!$E$2:$AZ$99,base_minorista!$A3803,0)</f>
        <v>10.850780284520653</v>
      </c>
      <c r="O3803">
        <f>+HLOOKUP(VLOOKUP($B3803,$Q$2:$R$42,2,0),Participacion2!$D$2:$AO$99,base_minorista!$A3803,0)</f>
        <v>3.94593668902652</v>
      </c>
    </row>
    <row r="3804" spans="1:15" ht="16.5" x14ac:dyDescent="0.3">
      <c r="A3804">
        <v>18</v>
      </c>
      <c r="B3804">
        <v>41</v>
      </c>
      <c r="C3804">
        <v>17</v>
      </c>
      <c r="D3804" s="3">
        <v>41394</v>
      </c>
      <c r="E3804" s="33">
        <v>13</v>
      </c>
      <c r="F3804">
        <v>2</v>
      </c>
      <c r="G3804">
        <f>+HLOOKUP(VLOOKUP($B3804,$Q$2:$R$42,2,0),costos_sf!$D$2:$AY$99,base_minorista!$A3804,0)</f>
        <v>312193226.23821098</v>
      </c>
      <c r="H3804">
        <f>+HLOOKUP(VLOOKUP($B3804,$Q$2:$R$42,2,0),creditos_sf!$D$2:$AY$99,base_minorista!$A3804,0)</f>
        <v>1095647098.7462299</v>
      </c>
      <c r="I3804">
        <f>+HLOOKUP(VLOOKUP($B3804,$Q$2:$R$42,2,0),creditos_sf!$D$103:$AY$200,base_minorista!$A3804,0)</f>
        <v>383504857.81069446</v>
      </c>
      <c r="J3804">
        <f>+HLOOKUP(VLOOKUP($B3804,$Q$2:$R$42,2,0),Costo_fondeo!$D$3:$AY$100,base_minorista!$A3804,0)</f>
        <v>5.5523062729384707</v>
      </c>
      <c r="K3804">
        <f>+HLOOKUP(VLOOKUP($B3804,$Q$2:$R$42,2,0),Costo_provisiones!$D$3:$AY$100,base_minorista!$A3804,0)</f>
        <v>3.4885568105619056</v>
      </c>
      <c r="L3804">
        <f>+HLOOKUP(VLOOKUP($B3804,$Q$2:$R$42,2,0),Morosidad_control!$D$4:$AY$101,base_minorista!$A3804,0)</f>
        <v>5.6878217129122355</v>
      </c>
      <c r="M3804">
        <f ca="1">+OFFSET(Capital_2!$D$2,base_minorista!A3804,0)</f>
        <v>3.8611269429337338</v>
      </c>
      <c r="N3804">
        <f>+HLOOKUP(VLOOKUP($B3804,$Q$2:$R$42,2,0),costo_laboral!$E$2:$AZ$99,base_minorista!$A3804,0)</f>
        <v>10.816037793752797</v>
      </c>
      <c r="O3804">
        <f>+HLOOKUP(VLOOKUP($B3804,$Q$2:$R$42,2,0),Participacion2!$D$2:$AO$99,base_minorista!$A3804,0)</f>
        <v>3.9532235653846799</v>
      </c>
    </row>
    <row r="3805" spans="1:15" ht="16.5" x14ac:dyDescent="0.3">
      <c r="A3805">
        <v>19</v>
      </c>
      <c r="B3805">
        <v>41</v>
      </c>
      <c r="C3805">
        <v>18</v>
      </c>
      <c r="D3805" s="3">
        <v>41425</v>
      </c>
      <c r="E3805" s="33">
        <v>13</v>
      </c>
      <c r="F3805">
        <v>2</v>
      </c>
      <c r="G3805">
        <f>+HLOOKUP(VLOOKUP($B3805,$Q$2:$R$42,2,0),costos_sf!$D$2:$AY$99,base_minorista!$A3805,0)</f>
        <v>313735019.62704396</v>
      </c>
      <c r="H3805">
        <f>+HLOOKUP(VLOOKUP($B3805,$Q$2:$R$42,2,0),creditos_sf!$D$2:$AY$99,base_minorista!$A3805,0)</f>
        <v>1104045757.83725</v>
      </c>
      <c r="I3805">
        <f>+HLOOKUP(VLOOKUP($B3805,$Q$2:$R$42,2,0),creditos_sf!$D$103:$AY$200,base_minorista!$A3805,0)</f>
        <v>409704704.19042081</v>
      </c>
      <c r="J3805">
        <f>+HLOOKUP(VLOOKUP($B3805,$Q$2:$R$42,2,0),Costo_fondeo!$D$3:$AY$100,base_minorista!$A3805,0)</f>
        <v>5.4973142064610077</v>
      </c>
      <c r="K3805">
        <f>+HLOOKUP(VLOOKUP($B3805,$Q$2:$R$42,2,0),Costo_provisiones!$D$3:$AY$100,base_minorista!$A3805,0)</f>
        <v>3.3434846079347831</v>
      </c>
      <c r="L3805">
        <f>+HLOOKUP(VLOOKUP($B3805,$Q$2:$R$42,2,0),Morosidad_control!$D$4:$AY$101,base_minorista!$A3805,0)</f>
        <v>5.664794839989777</v>
      </c>
      <c r="M3805">
        <f ca="1">+OFFSET(Capital_2!$D$2,base_minorista!A3805,0)</f>
        <v>3.8158367264519906</v>
      </c>
      <c r="N3805">
        <f>+HLOOKUP(VLOOKUP($B3805,$Q$2:$R$42,2,0),costo_laboral!$E$2:$AZ$99,base_minorista!$A3805,0)</f>
        <v>10.659279844508882</v>
      </c>
      <c r="O3805">
        <f>+HLOOKUP(VLOOKUP($B3805,$Q$2:$R$42,2,0),Participacion2!$D$2:$AO$99,base_minorista!$A3805,0)</f>
        <v>3.9716973532470599</v>
      </c>
    </row>
    <row r="3806" spans="1:15" ht="16.5" x14ac:dyDescent="0.3">
      <c r="A3806">
        <v>20</v>
      </c>
      <c r="B3806">
        <v>41</v>
      </c>
      <c r="C3806">
        <v>19</v>
      </c>
      <c r="D3806" s="3">
        <v>41455</v>
      </c>
      <c r="E3806" s="33">
        <v>13</v>
      </c>
      <c r="F3806">
        <v>2</v>
      </c>
      <c r="G3806">
        <f>+HLOOKUP(VLOOKUP($B3806,$Q$2:$R$42,2,0),costos_sf!$D$2:$AY$99,base_minorista!$A3806,0)</f>
        <v>313223795.12855101</v>
      </c>
      <c r="H3806">
        <f>+HLOOKUP(VLOOKUP($B3806,$Q$2:$R$42,2,0),creditos_sf!$D$2:$AY$99,base_minorista!$A3806,0)</f>
        <v>1122448112.71736</v>
      </c>
      <c r="I3806">
        <f>+HLOOKUP(VLOOKUP($B3806,$Q$2:$R$42,2,0),creditos_sf!$D$103:$AY$200,base_minorista!$A3806,0)</f>
        <v>431770418.46286321</v>
      </c>
      <c r="J3806">
        <f>+HLOOKUP(VLOOKUP($B3806,$Q$2:$R$42,2,0),Costo_fondeo!$D$3:$AY$100,base_minorista!$A3806,0)</f>
        <v>5.4362278353097437</v>
      </c>
      <c r="K3806">
        <f>+HLOOKUP(VLOOKUP($B3806,$Q$2:$R$42,2,0),Costo_provisiones!$D$3:$AY$100,base_minorista!$A3806,0)</f>
        <v>3.1118800532788313</v>
      </c>
      <c r="L3806">
        <f>+HLOOKUP(VLOOKUP($B3806,$Q$2:$R$42,2,0),Morosidad_control!$D$4:$AY$101,base_minorista!$A3806,0)</f>
        <v>5.8594384224455434</v>
      </c>
      <c r="M3806">
        <f ca="1">+OFFSET(Capital_2!$D$2,base_minorista!A3806,0)</f>
        <v>3.777787965810723</v>
      </c>
      <c r="N3806">
        <f>+HLOOKUP(VLOOKUP($B3806,$Q$2:$R$42,2,0),costo_laboral!$E$2:$AZ$99,base_minorista!$A3806,0)</f>
        <v>10.598439644714306</v>
      </c>
      <c r="O3806">
        <f>+HLOOKUP(VLOOKUP($B3806,$Q$2:$R$42,2,0),Participacion2!$D$2:$AO$99,base_minorista!$A3806,0)</f>
        <v>4.0329734472654</v>
      </c>
    </row>
    <row r="3807" spans="1:15" ht="16.5" x14ac:dyDescent="0.3">
      <c r="A3807">
        <v>21</v>
      </c>
      <c r="B3807">
        <v>41</v>
      </c>
      <c r="C3807">
        <v>20</v>
      </c>
      <c r="D3807" s="3">
        <v>41486</v>
      </c>
      <c r="E3807" s="33">
        <v>13</v>
      </c>
      <c r="F3807">
        <v>2</v>
      </c>
      <c r="G3807">
        <f>+HLOOKUP(VLOOKUP($B3807,$Q$2:$R$42,2,0),costos_sf!$D$2:$AY$99,base_minorista!$A3807,0)</f>
        <v>312640074.99581802</v>
      </c>
      <c r="H3807">
        <f>+HLOOKUP(VLOOKUP($B3807,$Q$2:$R$42,2,0),creditos_sf!$D$2:$AY$99,base_minorista!$A3807,0)</f>
        <v>1122738556.96824</v>
      </c>
      <c r="I3807">
        <f>+HLOOKUP(VLOOKUP($B3807,$Q$2:$R$42,2,0),creditos_sf!$D$103:$AY$200,base_minorista!$A3807,0)</f>
        <v>437672573.10823154</v>
      </c>
      <c r="J3807">
        <f>+HLOOKUP(VLOOKUP($B3807,$Q$2:$R$42,2,0),Costo_fondeo!$D$3:$AY$100,base_minorista!$A3807,0)</f>
        <v>5.404487164797426</v>
      </c>
      <c r="K3807">
        <f>+HLOOKUP(VLOOKUP($B3807,$Q$2:$R$42,2,0),Costo_provisiones!$D$3:$AY$100,base_minorista!$A3807,0)</f>
        <v>2.9405440135218353</v>
      </c>
      <c r="L3807">
        <f>+HLOOKUP(VLOOKUP($B3807,$Q$2:$R$42,2,0),Morosidad_control!$D$4:$AY$101,base_minorista!$A3807,0)</f>
        <v>5.7339164224097656</v>
      </c>
      <c r="M3807">
        <f ca="1">+OFFSET(Capital_2!$D$2,base_minorista!A3807,0)</f>
        <v>3.7289387467323043</v>
      </c>
      <c r="N3807">
        <f>+HLOOKUP(VLOOKUP($B3807,$Q$2:$R$42,2,0),costo_laboral!$E$2:$AZ$99,base_minorista!$A3807,0)</f>
        <v>10.655919237143799</v>
      </c>
      <c r="O3807">
        <f>+HLOOKUP(VLOOKUP($B3807,$Q$2:$R$42,2,0),Participacion2!$D$2:$AO$99,base_minorista!$A3807,0)</f>
        <v>4.0425509727076001</v>
      </c>
    </row>
    <row r="3808" spans="1:15" ht="16.5" x14ac:dyDescent="0.3">
      <c r="A3808">
        <v>22</v>
      </c>
      <c r="B3808">
        <v>41</v>
      </c>
      <c r="C3808">
        <v>21</v>
      </c>
      <c r="D3808" s="3">
        <v>41517</v>
      </c>
      <c r="E3808" s="33">
        <v>13</v>
      </c>
      <c r="F3808">
        <v>2</v>
      </c>
      <c r="G3808">
        <f>+HLOOKUP(VLOOKUP($B3808,$Q$2:$R$42,2,0),costos_sf!$D$2:$AY$99,base_minorista!$A3808,0)</f>
        <v>313402805.57652998</v>
      </c>
      <c r="H3808">
        <f>+HLOOKUP(VLOOKUP($B3808,$Q$2:$R$42,2,0),creditos_sf!$D$2:$AY$99,base_minorista!$A3808,0)</f>
        <v>1135839573.09272</v>
      </c>
      <c r="I3808">
        <f>+HLOOKUP(VLOOKUP($B3808,$Q$2:$R$42,2,0),creditos_sf!$D$103:$AY$200,base_minorista!$A3808,0)</f>
        <v>442310309.95334274</v>
      </c>
      <c r="J3808">
        <f>+HLOOKUP(VLOOKUP($B3808,$Q$2:$R$42,2,0),Costo_fondeo!$D$3:$AY$100,base_minorista!$A3808,0)</f>
        <v>5.37041719550656</v>
      </c>
      <c r="K3808">
        <f>+HLOOKUP(VLOOKUP($B3808,$Q$2:$R$42,2,0),Costo_provisiones!$D$3:$AY$100,base_minorista!$A3808,0)</f>
        <v>2.8668685332550807</v>
      </c>
      <c r="L3808">
        <f>+HLOOKUP(VLOOKUP($B3808,$Q$2:$R$42,2,0),Morosidad_control!$D$4:$AY$101,base_minorista!$A3808,0)</f>
        <v>5.6630726766269852</v>
      </c>
      <c r="M3808">
        <f ca="1">+OFFSET(Capital_2!$D$2,base_minorista!A3808,0)</f>
        <v>3.6888980520732653</v>
      </c>
      <c r="N3808">
        <f>+HLOOKUP(VLOOKUP($B3808,$Q$2:$R$42,2,0),costo_laboral!$E$2:$AZ$99,base_minorista!$A3808,0)</f>
        <v>10.572110912539376</v>
      </c>
      <c r="O3808">
        <f>+HLOOKUP(VLOOKUP($B3808,$Q$2:$R$42,2,0),Participacion2!$D$2:$AO$99,base_minorista!$A3808,0)</f>
        <v>4.0886634296654201</v>
      </c>
    </row>
    <row r="3809" spans="1:15" ht="16.5" x14ac:dyDescent="0.3">
      <c r="A3809">
        <v>23</v>
      </c>
      <c r="B3809">
        <v>41</v>
      </c>
      <c r="C3809">
        <v>22</v>
      </c>
      <c r="D3809" s="3">
        <v>41547</v>
      </c>
      <c r="E3809" s="33">
        <v>13</v>
      </c>
      <c r="F3809">
        <v>2</v>
      </c>
      <c r="G3809">
        <f>+HLOOKUP(VLOOKUP($B3809,$Q$2:$R$42,2,0),costos_sf!$D$2:$AY$99,base_minorista!$A3809,0)</f>
        <v>315301391.38956499</v>
      </c>
      <c r="H3809">
        <f>+HLOOKUP(VLOOKUP($B3809,$Q$2:$R$42,2,0),creditos_sf!$D$2:$AY$99,base_minorista!$A3809,0)</f>
        <v>1135089996.8340099</v>
      </c>
      <c r="I3809">
        <f>+HLOOKUP(VLOOKUP($B3809,$Q$2:$R$42,2,0),creditos_sf!$D$103:$AY$200,base_minorista!$A3809,0)</f>
        <v>465713438.61719787</v>
      </c>
      <c r="J3809">
        <f>+HLOOKUP(VLOOKUP($B3809,$Q$2:$R$42,2,0),Costo_fondeo!$D$3:$AY$100,base_minorista!$A3809,0)</f>
        <v>5.3038317263225929</v>
      </c>
      <c r="K3809">
        <f>+HLOOKUP(VLOOKUP($B3809,$Q$2:$R$42,2,0),Costo_provisiones!$D$3:$AY$100,base_minorista!$A3809,0)</f>
        <v>2.8402501686553343</v>
      </c>
      <c r="L3809">
        <f>+HLOOKUP(VLOOKUP($B3809,$Q$2:$R$42,2,0),Morosidad_control!$D$4:$AY$101,base_minorista!$A3809,0)</f>
        <v>5.7026338729804458</v>
      </c>
      <c r="M3809">
        <f ca="1">+OFFSET(Capital_2!$D$2,base_minorista!A3809,0)</f>
        <v>3.6532457928608841</v>
      </c>
      <c r="N3809">
        <f>+HLOOKUP(VLOOKUP($B3809,$Q$2:$R$42,2,0),costo_laboral!$E$2:$AZ$99,base_minorista!$A3809,0)</f>
        <v>10.482365088410049</v>
      </c>
      <c r="O3809">
        <f>+HLOOKUP(VLOOKUP($B3809,$Q$2:$R$42,2,0),Participacion2!$D$2:$AO$99,base_minorista!$A3809,0)</f>
        <v>4.1049980015179797</v>
      </c>
    </row>
    <row r="3810" spans="1:15" ht="16.5" x14ac:dyDescent="0.3">
      <c r="A3810">
        <v>24</v>
      </c>
      <c r="B3810">
        <v>41</v>
      </c>
      <c r="C3810">
        <v>23</v>
      </c>
      <c r="D3810" s="3">
        <v>41578</v>
      </c>
      <c r="E3810" s="33">
        <v>13</v>
      </c>
      <c r="F3810">
        <v>2</v>
      </c>
      <c r="G3810">
        <f>+HLOOKUP(VLOOKUP($B3810,$Q$2:$R$42,2,0),costos_sf!$D$2:$AY$99,base_minorista!$A3810,0)</f>
        <v>317320645.39579695</v>
      </c>
      <c r="H3810">
        <f>+HLOOKUP(VLOOKUP($B3810,$Q$2:$R$42,2,0),creditos_sf!$D$2:$AY$99,base_minorista!$A3810,0)</f>
        <v>1143670471.38866</v>
      </c>
      <c r="I3810">
        <f>+HLOOKUP(VLOOKUP($B3810,$Q$2:$R$42,2,0),creditos_sf!$D$103:$AY$200,base_minorista!$A3810,0)</f>
        <v>468200017.10383755</v>
      </c>
      <c r="J3810">
        <f>+HLOOKUP(VLOOKUP($B3810,$Q$2:$R$42,2,0),Costo_fondeo!$D$3:$AY$100,base_minorista!$A3810,0)</f>
        <v>5.2430143424986637</v>
      </c>
      <c r="K3810">
        <f>+HLOOKUP(VLOOKUP($B3810,$Q$2:$R$42,2,0),Costo_provisiones!$D$3:$AY$100,base_minorista!$A3810,0)</f>
        <v>2.8393044700586323</v>
      </c>
      <c r="L3810">
        <f>+HLOOKUP(VLOOKUP($B3810,$Q$2:$R$42,2,0),Morosidad_control!$D$4:$AY$101,base_minorista!$A3810,0)</f>
        <v>5.9165809318281717</v>
      </c>
      <c r="M3810">
        <f ca="1">+OFFSET(Capital_2!$D$2,base_minorista!A3810,0)</f>
        <v>3.6199379690818381</v>
      </c>
      <c r="N3810">
        <f>+HLOOKUP(VLOOKUP($B3810,$Q$2:$R$42,2,0),costo_laboral!$E$2:$AZ$99,base_minorista!$A3810,0)</f>
        <v>10.417700020297927</v>
      </c>
      <c r="O3810">
        <f>+HLOOKUP(VLOOKUP($B3810,$Q$2:$R$42,2,0),Participacion2!$D$2:$AO$99,base_minorista!$A3810,0)</f>
        <v>4.1372084043378399</v>
      </c>
    </row>
    <row r="3811" spans="1:15" ht="16.5" x14ac:dyDescent="0.3">
      <c r="A3811">
        <v>25</v>
      </c>
      <c r="B3811">
        <v>41</v>
      </c>
      <c r="C3811">
        <v>24</v>
      </c>
      <c r="D3811" s="3">
        <v>41608</v>
      </c>
      <c r="E3811" s="33">
        <v>13</v>
      </c>
      <c r="F3811">
        <v>2</v>
      </c>
      <c r="G3811">
        <f>+HLOOKUP(VLOOKUP($B3811,$Q$2:$R$42,2,0),costos_sf!$D$2:$AY$99,base_minorista!$A3811,0)</f>
        <v>318854267.21696299</v>
      </c>
      <c r="H3811">
        <f>+HLOOKUP(VLOOKUP($B3811,$Q$2:$R$42,2,0),creditos_sf!$D$2:$AY$99,base_minorista!$A3811,0)</f>
        <v>1154645324.95643</v>
      </c>
      <c r="I3811">
        <f>+HLOOKUP(VLOOKUP($B3811,$Q$2:$R$42,2,0),creditos_sf!$D$103:$AY$200,base_minorista!$A3811,0)</f>
        <v>472403362.50497997</v>
      </c>
      <c r="J3811">
        <f>+HLOOKUP(VLOOKUP($B3811,$Q$2:$R$42,2,0),Costo_fondeo!$D$3:$AY$100,base_minorista!$A3811,0)</f>
        <v>5.1881944719971411</v>
      </c>
      <c r="K3811">
        <f>+HLOOKUP(VLOOKUP($B3811,$Q$2:$R$42,2,0),Costo_provisiones!$D$3:$AY$100,base_minorista!$A3811,0)</f>
        <v>2.7979514973062716</v>
      </c>
      <c r="L3811">
        <f>+HLOOKUP(VLOOKUP($B3811,$Q$2:$R$42,2,0),Morosidad_control!$D$4:$AY$101,base_minorista!$A3811,0)</f>
        <v>5.319522531701927</v>
      </c>
      <c r="M3811">
        <f ca="1">+OFFSET(Capital_2!$D$2,base_minorista!A3811,0)</f>
        <v>3.5647933704456456</v>
      </c>
      <c r="N3811">
        <f>+HLOOKUP(VLOOKUP($B3811,$Q$2:$R$42,2,0),costo_laboral!$E$2:$AZ$99,base_minorista!$A3811,0)</f>
        <v>10.360300591261637</v>
      </c>
      <c r="O3811">
        <f>+HLOOKUP(VLOOKUP($B3811,$Q$2:$R$42,2,0),Participacion2!$D$2:$AO$99,base_minorista!$A3811,0)</f>
        <v>4.1367991025168802</v>
      </c>
    </row>
    <row r="3812" spans="1:15" ht="16.5" x14ac:dyDescent="0.3">
      <c r="A3812">
        <v>26</v>
      </c>
      <c r="B3812">
        <v>41</v>
      </c>
      <c r="C3812">
        <v>25</v>
      </c>
      <c r="D3812" s="3">
        <v>41639</v>
      </c>
      <c r="E3812" s="33">
        <v>13</v>
      </c>
      <c r="F3812">
        <v>2</v>
      </c>
      <c r="G3812">
        <f>+HLOOKUP(VLOOKUP($B3812,$Q$2:$R$42,2,0),costos_sf!$D$2:$AY$99,base_minorista!$A3812,0)</f>
        <v>320910118.52200603</v>
      </c>
      <c r="H3812">
        <f>+HLOOKUP(VLOOKUP($B3812,$Q$2:$R$42,2,0),creditos_sf!$D$2:$AY$99,base_minorista!$A3812,0)</f>
        <v>1173117389.6612198</v>
      </c>
      <c r="I3812">
        <f>+HLOOKUP(VLOOKUP($B3812,$Q$2:$R$42,2,0),creditos_sf!$D$103:$AY$200,base_minorista!$A3812,0)</f>
        <v>477667580.84276289</v>
      </c>
      <c r="J3812">
        <f>+HLOOKUP(VLOOKUP($B3812,$Q$2:$R$42,2,0),Costo_fondeo!$D$3:$AY$100,base_minorista!$A3812,0)</f>
        <v>5.1315652659971525</v>
      </c>
      <c r="K3812">
        <f>+HLOOKUP(VLOOKUP($B3812,$Q$2:$R$42,2,0),Costo_provisiones!$D$3:$AY$100,base_minorista!$A3812,0)</f>
        <v>2.6400475667147725</v>
      </c>
      <c r="L3812">
        <f>+HLOOKUP(VLOOKUP($B3812,$Q$2:$R$42,2,0),Morosidad_control!$D$4:$AY$101,base_minorista!$A3812,0)</f>
        <v>5.3646659755703778</v>
      </c>
      <c r="M3812">
        <f ca="1">+OFFSET(Capital_2!$D$2,base_minorista!A3812,0)</f>
        <v>3.5095726367283766</v>
      </c>
      <c r="N3812">
        <f>+HLOOKUP(VLOOKUP($B3812,$Q$2:$R$42,2,0),costo_laboral!$E$2:$AZ$99,base_minorista!$A3812,0)</f>
        <v>10.499955922744336</v>
      </c>
      <c r="O3812">
        <f>+HLOOKUP(VLOOKUP($B3812,$Q$2:$R$42,2,0),Participacion2!$D$2:$AO$99,base_minorista!$A3812,0)</f>
        <v>4.2730420113448702</v>
      </c>
    </row>
    <row r="3813" spans="1:15" ht="16.5" x14ac:dyDescent="0.3">
      <c r="A3813">
        <v>27</v>
      </c>
      <c r="B3813">
        <v>41</v>
      </c>
      <c r="C3813">
        <v>26</v>
      </c>
      <c r="D3813" s="3">
        <v>41670</v>
      </c>
      <c r="E3813" s="33">
        <v>14</v>
      </c>
      <c r="F3813">
        <v>2</v>
      </c>
      <c r="G3813">
        <f>+HLOOKUP(VLOOKUP($B3813,$Q$2:$R$42,2,0),costos_sf!$D$2:$AY$99,base_minorista!$A3813,0)</f>
        <v>321812993.46770602</v>
      </c>
      <c r="H3813">
        <f>+HLOOKUP(VLOOKUP($B3813,$Q$2:$R$42,2,0),creditos_sf!$D$2:$AY$99,base_minorista!$A3813,0)</f>
        <v>1172394817.3789601</v>
      </c>
      <c r="I3813">
        <f>+HLOOKUP(VLOOKUP($B3813,$Q$2:$R$42,2,0),creditos_sf!$D$103:$AY$200,base_minorista!$A3813,0)</f>
        <v>481923099.44817936</v>
      </c>
      <c r="J3813">
        <f>+HLOOKUP(VLOOKUP($B3813,$Q$2:$R$42,2,0),Costo_fondeo!$D$3:$AY$100,base_minorista!$A3813,0)</f>
        <v>5.058684413098911</v>
      </c>
      <c r="K3813">
        <f>+HLOOKUP(VLOOKUP($B3813,$Q$2:$R$42,2,0),Costo_provisiones!$D$3:$AY$100,base_minorista!$A3813,0)</f>
        <v>2.6286437992108014</v>
      </c>
      <c r="L3813">
        <f>+HLOOKUP(VLOOKUP($B3813,$Q$2:$R$42,2,0),Morosidad_control!$D$4:$AY$101,base_minorista!$A3813,0)</f>
        <v>5.8237112160785713</v>
      </c>
      <c r="M3813">
        <f ca="1">+OFFSET(Capital_2!$D$2,base_minorista!A3813,0)</f>
        <v>3.4442162995780268</v>
      </c>
      <c r="N3813">
        <f>+HLOOKUP(VLOOKUP($B3813,$Q$2:$R$42,2,0),costo_laboral!$E$2:$AZ$99,base_minorista!$A3813,0)</f>
        <v>10.549129571490983</v>
      </c>
      <c r="O3813">
        <f>+HLOOKUP(VLOOKUP($B3813,$Q$2:$R$42,2,0),Participacion2!$D$2:$AO$99,base_minorista!$A3813,0)</f>
        <v>4.2564410812042697</v>
      </c>
    </row>
    <row r="3814" spans="1:15" ht="16.5" x14ac:dyDescent="0.3">
      <c r="A3814">
        <v>28</v>
      </c>
      <c r="B3814">
        <v>41</v>
      </c>
      <c r="C3814">
        <v>27</v>
      </c>
      <c r="D3814" s="3">
        <v>41698</v>
      </c>
      <c r="E3814" s="33">
        <v>14</v>
      </c>
      <c r="F3814">
        <v>2</v>
      </c>
      <c r="G3814">
        <f>+HLOOKUP(VLOOKUP($B3814,$Q$2:$R$42,2,0),costos_sf!$D$2:$AY$99,base_minorista!$A3814,0)</f>
        <v>323830446.89168102</v>
      </c>
      <c r="H3814">
        <f>+HLOOKUP(VLOOKUP($B3814,$Q$2:$R$42,2,0),creditos_sf!$D$2:$AY$99,base_minorista!$A3814,0)</f>
        <v>1166830248.3318</v>
      </c>
      <c r="I3814">
        <f>+HLOOKUP(VLOOKUP($B3814,$Q$2:$R$42,2,0),creditos_sf!$D$103:$AY$200,base_minorista!$A3814,0)</f>
        <v>483728005.42657059</v>
      </c>
      <c r="J3814">
        <f>+HLOOKUP(VLOOKUP($B3814,$Q$2:$R$42,2,0),Costo_fondeo!$D$3:$AY$100,base_minorista!$A3814,0)</f>
        <v>4.9788240388889102</v>
      </c>
      <c r="K3814">
        <f>+HLOOKUP(VLOOKUP($B3814,$Q$2:$R$42,2,0),Costo_provisiones!$D$3:$AY$100,base_minorista!$A3814,0)</f>
        <v>2.6497690939122154</v>
      </c>
      <c r="L3814">
        <f>+HLOOKUP(VLOOKUP($B3814,$Q$2:$R$42,2,0),Morosidad_control!$D$4:$AY$101,base_minorista!$A3814,0)</f>
        <v>5.9694384018566415</v>
      </c>
      <c r="M3814">
        <f ca="1">+OFFSET(Capital_2!$D$2,base_minorista!A3814,0)</f>
        <v>3.3651511548182853</v>
      </c>
      <c r="N3814">
        <f>+HLOOKUP(VLOOKUP($B3814,$Q$2:$R$42,2,0),costo_laboral!$E$2:$AZ$99,base_minorista!$A3814,0)</f>
        <v>10.610244232833008</v>
      </c>
      <c r="O3814">
        <f>+HLOOKUP(VLOOKUP($B3814,$Q$2:$R$42,2,0),Participacion2!$D$2:$AO$99,base_minorista!$A3814,0)</f>
        <v>4.26478073265229</v>
      </c>
    </row>
    <row r="3815" spans="1:15" ht="16.5" x14ac:dyDescent="0.3">
      <c r="A3815">
        <v>29</v>
      </c>
      <c r="B3815">
        <v>41</v>
      </c>
      <c r="C3815">
        <v>28</v>
      </c>
      <c r="D3815" s="3">
        <v>41729</v>
      </c>
      <c r="E3815" s="33">
        <v>14</v>
      </c>
      <c r="F3815">
        <v>2</v>
      </c>
      <c r="G3815">
        <f>+HLOOKUP(VLOOKUP($B3815,$Q$2:$R$42,2,0),costos_sf!$D$2:$AY$99,base_minorista!$A3815,0)</f>
        <v>326076614.16831201</v>
      </c>
      <c r="H3815">
        <f>+HLOOKUP(VLOOKUP($B3815,$Q$2:$R$42,2,0),creditos_sf!$D$2:$AY$99,base_minorista!$A3815,0)</f>
        <v>1169664465.2681</v>
      </c>
      <c r="I3815">
        <f>+HLOOKUP(VLOOKUP($B3815,$Q$2:$R$42,2,0),creditos_sf!$D$103:$AY$200,base_minorista!$A3815,0)</f>
        <v>486413676.09244984</v>
      </c>
      <c r="J3815">
        <f>+HLOOKUP(VLOOKUP($B3815,$Q$2:$R$42,2,0),Costo_fondeo!$D$3:$AY$100,base_minorista!$A3815,0)</f>
        <v>4.9284024456225266</v>
      </c>
      <c r="K3815">
        <f>+HLOOKUP(VLOOKUP($B3815,$Q$2:$R$42,2,0),Costo_provisiones!$D$3:$AY$100,base_minorista!$A3815,0)</f>
        <v>2.6165827270035491</v>
      </c>
      <c r="L3815">
        <f>+HLOOKUP(VLOOKUP($B3815,$Q$2:$R$42,2,0),Morosidad_control!$D$4:$AY$101,base_minorista!$A3815,0)</f>
        <v>6.5068113155416958</v>
      </c>
      <c r="M3815">
        <f ca="1">+OFFSET(Capital_2!$D$2,base_minorista!A3815,0)</f>
        <v>3.2958556767962262</v>
      </c>
      <c r="N3815">
        <f>+HLOOKUP(VLOOKUP($B3815,$Q$2:$R$42,2,0),costo_laboral!$E$2:$AZ$99,base_minorista!$A3815,0)</f>
        <v>10.618120012261368</v>
      </c>
      <c r="O3815">
        <f>+HLOOKUP(VLOOKUP($B3815,$Q$2:$R$42,2,0),Participacion2!$D$2:$AO$99,base_minorista!$A3815,0)</f>
        <v>4.2775877123023003</v>
      </c>
    </row>
    <row r="3816" spans="1:15" ht="16.5" x14ac:dyDescent="0.3">
      <c r="A3816">
        <v>30</v>
      </c>
      <c r="B3816">
        <v>41</v>
      </c>
      <c r="C3816">
        <v>29</v>
      </c>
      <c r="D3816" s="3">
        <v>41759</v>
      </c>
      <c r="E3816" s="33">
        <v>14</v>
      </c>
      <c r="F3816">
        <v>2</v>
      </c>
      <c r="G3816">
        <f>+HLOOKUP(VLOOKUP($B3816,$Q$2:$R$42,2,0),costos_sf!$D$2:$AY$99,base_minorista!$A3816,0)</f>
        <v>326171596.85724801</v>
      </c>
      <c r="H3816">
        <f>+HLOOKUP(VLOOKUP($B3816,$Q$2:$R$42,2,0),creditos_sf!$D$2:$AY$99,base_minorista!$A3816,0)</f>
        <v>1168451985.4130199</v>
      </c>
      <c r="I3816">
        <f>+HLOOKUP(VLOOKUP($B3816,$Q$2:$R$42,2,0),creditos_sf!$D$103:$AY$200,base_minorista!$A3816,0)</f>
        <v>499705442.29621589</v>
      </c>
      <c r="J3816">
        <f>+HLOOKUP(VLOOKUP($B3816,$Q$2:$R$42,2,0),Costo_fondeo!$D$3:$AY$100,base_minorista!$A3816,0)</f>
        <v>4.8389276474688003</v>
      </c>
      <c r="K3816">
        <f>+HLOOKUP(VLOOKUP($B3816,$Q$2:$R$42,2,0),Costo_provisiones!$D$3:$AY$100,base_minorista!$A3816,0)</f>
        <v>2.7047306634065524</v>
      </c>
      <c r="L3816">
        <f>+HLOOKUP(VLOOKUP($B3816,$Q$2:$R$42,2,0),Morosidad_control!$D$4:$AY$101,base_minorista!$A3816,0)</f>
        <v>6.5342261381792515</v>
      </c>
      <c r="M3816">
        <f ca="1">+OFFSET(Capital_2!$D$2,base_minorista!A3816,0)</f>
        <v>3.2437779376973728</v>
      </c>
      <c r="N3816">
        <f>+HLOOKUP(VLOOKUP($B3816,$Q$2:$R$42,2,0),costo_laboral!$E$2:$AZ$99,base_minorista!$A3816,0)</f>
        <v>10.513794096726052</v>
      </c>
      <c r="O3816">
        <f>+HLOOKUP(VLOOKUP($B3816,$Q$2:$R$42,2,0),Participacion2!$D$2:$AO$99,base_minorista!$A3816,0)</f>
        <v>4.2798255391082396</v>
      </c>
    </row>
    <row r="3817" spans="1:15" ht="16.5" x14ac:dyDescent="0.3">
      <c r="A3817">
        <v>31</v>
      </c>
      <c r="B3817">
        <v>41</v>
      </c>
      <c r="C3817">
        <v>30</v>
      </c>
      <c r="D3817" s="3">
        <v>41790</v>
      </c>
      <c r="E3817" s="33">
        <v>14</v>
      </c>
      <c r="F3817">
        <v>2</v>
      </c>
      <c r="G3817">
        <f>+HLOOKUP(VLOOKUP($B3817,$Q$2:$R$42,2,0),costos_sf!$D$2:$AY$99,base_minorista!$A3817,0)</f>
        <v>327615330.28397697</v>
      </c>
      <c r="H3817">
        <f>+HLOOKUP(VLOOKUP($B3817,$Q$2:$R$42,2,0),creditos_sf!$D$2:$AY$99,base_minorista!$A3817,0)</f>
        <v>1162827899.0749099</v>
      </c>
      <c r="I3817">
        <f>+HLOOKUP(VLOOKUP($B3817,$Q$2:$R$42,2,0),creditos_sf!$D$103:$AY$200,base_minorista!$A3817,0)</f>
        <v>502277633.66934985</v>
      </c>
      <c r="J3817">
        <f>+HLOOKUP(VLOOKUP($B3817,$Q$2:$R$42,2,0),Costo_fondeo!$D$3:$AY$100,base_minorista!$A3817,0)</f>
        <v>4.7733047763837089</v>
      </c>
      <c r="K3817">
        <f>+HLOOKUP(VLOOKUP($B3817,$Q$2:$R$42,2,0),Costo_provisiones!$D$3:$AY$100,base_minorista!$A3817,0)</f>
        <v>2.7993568659082491</v>
      </c>
      <c r="L3817">
        <f>+HLOOKUP(VLOOKUP($B3817,$Q$2:$R$42,2,0),Morosidad_control!$D$4:$AY$101,base_minorista!$A3817,0)</f>
        <v>6.8353096805473443</v>
      </c>
      <c r="M3817">
        <f ca="1">+OFFSET(Capital_2!$D$2,base_minorista!A3817,0)</f>
        <v>3.2095324879825831</v>
      </c>
      <c r="N3817">
        <f>+HLOOKUP(VLOOKUP($B3817,$Q$2:$R$42,2,0),costo_laboral!$E$2:$AZ$99,base_minorista!$A3817,0)</f>
        <v>10.494693742607415</v>
      </c>
      <c r="O3817">
        <f>+HLOOKUP(VLOOKUP($B3817,$Q$2:$R$42,2,0),Participacion2!$D$2:$AO$99,base_minorista!$A3817,0)</f>
        <v>4.2777478485443901</v>
      </c>
    </row>
    <row r="3818" spans="1:15" ht="16.5" x14ac:dyDescent="0.3">
      <c r="A3818">
        <v>32</v>
      </c>
      <c r="B3818">
        <v>41</v>
      </c>
      <c r="C3818">
        <v>31</v>
      </c>
      <c r="D3818" s="3">
        <v>41820</v>
      </c>
      <c r="E3818" s="33">
        <v>14</v>
      </c>
      <c r="F3818">
        <v>2</v>
      </c>
      <c r="G3818">
        <f>+HLOOKUP(VLOOKUP($B3818,$Q$2:$R$42,2,0),costos_sf!$D$2:$AY$99,base_minorista!$A3818,0)</f>
        <v>328903309.96904898</v>
      </c>
      <c r="H3818">
        <f>+HLOOKUP(VLOOKUP($B3818,$Q$2:$R$42,2,0),creditos_sf!$D$2:$AY$99,base_minorista!$A3818,0)</f>
        <v>1168234470.8654602</v>
      </c>
      <c r="I3818">
        <f>+HLOOKUP(VLOOKUP($B3818,$Q$2:$R$42,2,0),creditos_sf!$D$103:$AY$200,base_minorista!$A3818,0)</f>
        <v>511105371.14356786</v>
      </c>
      <c r="J3818">
        <f>+HLOOKUP(VLOOKUP($B3818,$Q$2:$R$42,2,0),Costo_fondeo!$D$3:$AY$100,base_minorista!$A3818,0)</f>
        <v>4.6921396431422968</v>
      </c>
      <c r="K3818">
        <f>+HLOOKUP(VLOOKUP($B3818,$Q$2:$R$42,2,0),Costo_provisiones!$D$3:$AY$100,base_minorista!$A3818,0)</f>
        <v>2.9626258303241402</v>
      </c>
      <c r="L3818">
        <f>+HLOOKUP(VLOOKUP($B3818,$Q$2:$R$42,2,0),Morosidad_control!$D$4:$AY$101,base_minorista!$A3818,0)</f>
        <v>7.0401135714507816</v>
      </c>
      <c r="M3818">
        <f ca="1">+OFFSET(Capital_2!$D$2,base_minorista!A3818,0)</f>
        <v>3.1850428382831848</v>
      </c>
      <c r="N3818">
        <f>+HLOOKUP(VLOOKUP($B3818,$Q$2:$R$42,2,0),costo_laboral!$E$2:$AZ$99,base_minorista!$A3818,0)</f>
        <v>10.452487558183147</v>
      </c>
      <c r="O3818">
        <f>+HLOOKUP(VLOOKUP($B3818,$Q$2:$R$42,2,0),Participacion2!$D$2:$AO$99,base_minorista!$A3818,0)</f>
        <v>4.2703819765090296</v>
      </c>
    </row>
    <row r="3819" spans="1:15" ht="16.5" x14ac:dyDescent="0.3">
      <c r="A3819">
        <v>33</v>
      </c>
      <c r="B3819">
        <v>41</v>
      </c>
      <c r="C3819">
        <v>32</v>
      </c>
      <c r="D3819" s="3">
        <v>41851</v>
      </c>
      <c r="E3819" s="33">
        <v>14</v>
      </c>
      <c r="F3819">
        <v>2</v>
      </c>
      <c r="G3819">
        <f>+HLOOKUP(VLOOKUP($B3819,$Q$2:$R$42,2,0),costos_sf!$D$2:$AY$99,base_minorista!$A3819,0)</f>
        <v>330638387.58064997</v>
      </c>
      <c r="H3819">
        <f>+HLOOKUP(VLOOKUP($B3819,$Q$2:$R$42,2,0),creditos_sf!$D$2:$AY$99,base_minorista!$A3819,0)</f>
        <v>1168842149.15783</v>
      </c>
      <c r="I3819">
        <f>+HLOOKUP(VLOOKUP($B3819,$Q$2:$R$42,2,0),creditos_sf!$D$103:$AY$200,base_minorista!$A3819,0)</f>
        <v>513354219.39481813</v>
      </c>
      <c r="J3819">
        <f>+HLOOKUP(VLOOKUP($B3819,$Q$2:$R$42,2,0),Costo_fondeo!$D$3:$AY$100,base_minorista!$A3819,0)</f>
        <v>4.6110959067313244</v>
      </c>
      <c r="K3819">
        <f>+HLOOKUP(VLOOKUP($B3819,$Q$2:$R$42,2,0),Costo_provisiones!$D$3:$AY$100,base_minorista!$A3819,0)</f>
        <v>3.0611251800483417</v>
      </c>
      <c r="L3819">
        <f>+HLOOKUP(VLOOKUP($B3819,$Q$2:$R$42,2,0),Morosidad_control!$D$4:$AY$101,base_minorista!$A3819,0)</f>
        <v>7.2225964404957637</v>
      </c>
      <c r="M3819">
        <f ca="1">+OFFSET(Capital_2!$D$2,base_minorista!A3819,0)</f>
        <v>3.1704105350092515</v>
      </c>
      <c r="N3819">
        <f>+HLOOKUP(VLOOKUP($B3819,$Q$2:$R$42,2,0),costo_laboral!$E$2:$AZ$99,base_minorista!$A3819,0)</f>
        <v>10.511966132524304</v>
      </c>
      <c r="O3819">
        <f>+HLOOKUP(VLOOKUP($B3819,$Q$2:$R$42,2,0),Participacion2!$D$2:$AO$99,base_minorista!$A3819,0)</f>
        <v>4.2786290369188196</v>
      </c>
    </row>
    <row r="3820" spans="1:15" ht="16.5" x14ac:dyDescent="0.3">
      <c r="A3820">
        <v>34</v>
      </c>
      <c r="B3820">
        <v>41</v>
      </c>
      <c r="C3820">
        <v>33</v>
      </c>
      <c r="D3820" s="3">
        <v>41882</v>
      </c>
      <c r="E3820" s="33">
        <v>14</v>
      </c>
      <c r="F3820">
        <v>2</v>
      </c>
      <c r="G3820">
        <f>+HLOOKUP(VLOOKUP($B3820,$Q$2:$R$42,2,0),costos_sf!$D$2:$AY$99,base_minorista!$A3820,0)</f>
        <v>331982359.812594</v>
      </c>
      <c r="H3820">
        <f>+HLOOKUP(VLOOKUP($B3820,$Q$2:$R$42,2,0),creditos_sf!$D$2:$AY$99,base_minorista!$A3820,0)</f>
        <v>1168251125.1180301</v>
      </c>
      <c r="I3820">
        <f>+HLOOKUP(VLOOKUP($B3820,$Q$2:$R$42,2,0),creditos_sf!$D$103:$AY$200,base_minorista!$A3820,0)</f>
        <v>520984155.58417076</v>
      </c>
      <c r="J3820">
        <f>+HLOOKUP(VLOOKUP($B3820,$Q$2:$R$42,2,0),Costo_fondeo!$D$3:$AY$100,base_minorista!$A3820,0)</f>
        <v>4.5129325088975589</v>
      </c>
      <c r="K3820">
        <f>+HLOOKUP(VLOOKUP($B3820,$Q$2:$R$42,2,0),Costo_provisiones!$D$3:$AY$100,base_minorista!$A3820,0)</f>
        <v>3.097781559113991</v>
      </c>
      <c r="L3820">
        <f>+HLOOKUP(VLOOKUP($B3820,$Q$2:$R$42,2,0),Morosidad_control!$D$4:$AY$101,base_minorista!$A3820,0)</f>
        <v>7.4307141649131587</v>
      </c>
      <c r="M3820">
        <f ca="1">+OFFSET(Capital_2!$D$2,base_minorista!A3820,0)</f>
        <v>3.1468414088192862</v>
      </c>
      <c r="N3820">
        <f>+HLOOKUP(VLOOKUP($B3820,$Q$2:$R$42,2,0),costo_laboral!$E$2:$AZ$99,base_minorista!$A3820,0)</f>
        <v>10.507271789448973</v>
      </c>
      <c r="O3820">
        <f>+HLOOKUP(VLOOKUP($B3820,$Q$2:$R$42,2,0),Participacion2!$D$2:$AO$99,base_minorista!$A3820,0)</f>
        <v>4.2379439829627801</v>
      </c>
    </row>
    <row r="3821" spans="1:15" ht="16.5" x14ac:dyDescent="0.3">
      <c r="A3821">
        <v>35</v>
      </c>
      <c r="B3821">
        <v>41</v>
      </c>
      <c r="C3821">
        <v>34</v>
      </c>
      <c r="D3821" s="3">
        <v>41912</v>
      </c>
      <c r="E3821" s="33">
        <v>14</v>
      </c>
      <c r="F3821">
        <v>2</v>
      </c>
      <c r="G3821">
        <f>+HLOOKUP(VLOOKUP($B3821,$Q$2:$R$42,2,0),costos_sf!$D$2:$AY$99,base_minorista!$A3821,0)</f>
        <v>330689966.26841402</v>
      </c>
      <c r="H3821">
        <f>+HLOOKUP(VLOOKUP($B3821,$Q$2:$R$42,2,0),creditos_sf!$D$2:$AY$99,base_minorista!$A3821,0)</f>
        <v>1169988670.04299</v>
      </c>
      <c r="I3821">
        <f>+HLOOKUP(VLOOKUP($B3821,$Q$2:$R$42,2,0),creditos_sf!$D$103:$AY$200,base_minorista!$A3821,0)</f>
        <v>519693050.54478842</v>
      </c>
      <c r="J3821">
        <f>+HLOOKUP(VLOOKUP($B3821,$Q$2:$R$42,2,0),Costo_fondeo!$D$3:$AY$100,base_minorista!$A3821,0)</f>
        <v>4.4460110037904368</v>
      </c>
      <c r="K3821">
        <f>+HLOOKUP(VLOOKUP($B3821,$Q$2:$R$42,2,0),Costo_provisiones!$D$3:$AY$100,base_minorista!$A3821,0)</f>
        <v>2.9883629345653127</v>
      </c>
      <c r="L3821">
        <f>+HLOOKUP(VLOOKUP($B3821,$Q$2:$R$42,2,0),Morosidad_control!$D$4:$AY$101,base_minorista!$A3821,0)</f>
        <v>7.4318828025424315</v>
      </c>
      <c r="M3821">
        <f ca="1">+OFFSET(Capital_2!$D$2,base_minorista!A3821,0)</f>
        <v>3.1301745437504462</v>
      </c>
      <c r="N3821">
        <f>+HLOOKUP(VLOOKUP($B3821,$Q$2:$R$42,2,0),costo_laboral!$E$2:$AZ$99,base_minorista!$A3821,0)</f>
        <v>10.49876466476206</v>
      </c>
      <c r="O3821">
        <f>+HLOOKUP(VLOOKUP($B3821,$Q$2:$R$42,2,0),Participacion2!$D$2:$AO$99,base_minorista!$A3821,0)</f>
        <v>4.2662415314096904</v>
      </c>
    </row>
    <row r="3822" spans="1:15" ht="16.5" x14ac:dyDescent="0.3">
      <c r="A3822">
        <v>36</v>
      </c>
      <c r="B3822">
        <v>41</v>
      </c>
      <c r="C3822">
        <v>35</v>
      </c>
      <c r="D3822" s="3">
        <v>41943</v>
      </c>
      <c r="E3822" s="33">
        <v>14</v>
      </c>
      <c r="F3822">
        <v>2</v>
      </c>
      <c r="G3822">
        <f>+HLOOKUP(VLOOKUP($B3822,$Q$2:$R$42,2,0),costos_sf!$D$2:$AY$99,base_minorista!$A3822,0)</f>
        <v>328118215.31484699</v>
      </c>
      <c r="H3822">
        <f>+HLOOKUP(VLOOKUP($B3822,$Q$2:$R$42,2,0),creditos_sf!$D$2:$AY$99,base_minorista!$A3822,0)</f>
        <v>1160717269.9616201</v>
      </c>
      <c r="I3822">
        <f>+HLOOKUP(VLOOKUP($B3822,$Q$2:$R$42,2,0),creditos_sf!$D$103:$AY$200,base_minorista!$A3822,0)</f>
        <v>523750766.44676507</v>
      </c>
      <c r="J3822">
        <f>+HLOOKUP(VLOOKUP($B3822,$Q$2:$R$42,2,0),Costo_fondeo!$D$3:$AY$100,base_minorista!$A3822,0)</f>
        <v>4.3831455234665899</v>
      </c>
      <c r="K3822">
        <f>+HLOOKUP(VLOOKUP($B3822,$Q$2:$R$42,2,0),Costo_provisiones!$D$3:$AY$100,base_minorista!$A3822,0)</f>
        <v>2.7130589273821295</v>
      </c>
      <c r="L3822">
        <f>+HLOOKUP(VLOOKUP($B3822,$Q$2:$R$42,2,0),Morosidad_control!$D$4:$AY$101,base_minorista!$A3822,0)</f>
        <v>7.1555461281589974</v>
      </c>
      <c r="M3822">
        <f ca="1">+OFFSET(Capital_2!$D$2,base_minorista!A3822,0)</f>
        <v>3.1052199516205063</v>
      </c>
      <c r="N3822">
        <f>+HLOOKUP(VLOOKUP($B3822,$Q$2:$R$42,2,0),costo_laboral!$E$2:$AZ$99,base_minorista!$A3822,0)</f>
        <v>10.608282104639564</v>
      </c>
      <c r="O3822">
        <f>+HLOOKUP(VLOOKUP($B3822,$Q$2:$R$42,2,0),Participacion2!$D$2:$AO$99,base_minorista!$A3822,0)</f>
        <v>4.27193593232038</v>
      </c>
    </row>
    <row r="3823" spans="1:15" ht="16.5" x14ac:dyDescent="0.3">
      <c r="A3823">
        <v>37</v>
      </c>
      <c r="B3823">
        <v>41</v>
      </c>
      <c r="C3823">
        <v>36</v>
      </c>
      <c r="D3823" s="3">
        <v>41973</v>
      </c>
      <c r="E3823" s="33">
        <v>14</v>
      </c>
      <c r="F3823">
        <v>2</v>
      </c>
      <c r="G3823">
        <f>+HLOOKUP(VLOOKUP($B3823,$Q$2:$R$42,2,0),costos_sf!$D$2:$AY$99,base_minorista!$A3823,0)</f>
        <v>327741759.18172401</v>
      </c>
      <c r="H3823">
        <f>+HLOOKUP(VLOOKUP($B3823,$Q$2:$R$42,2,0),creditos_sf!$D$2:$AY$99,base_minorista!$A3823,0)</f>
        <v>1164640979.2819901</v>
      </c>
      <c r="I3823">
        <f>+HLOOKUP(VLOOKUP($B3823,$Q$2:$R$42,2,0),creditos_sf!$D$103:$AY$200,base_minorista!$A3823,0)</f>
        <v>538098924.50611269</v>
      </c>
      <c r="J3823">
        <f>+HLOOKUP(VLOOKUP($B3823,$Q$2:$R$42,2,0),Costo_fondeo!$D$3:$AY$100,base_minorista!$A3823,0)</f>
        <v>4.2959991977010619</v>
      </c>
      <c r="K3823">
        <f>+HLOOKUP(VLOOKUP($B3823,$Q$2:$R$42,2,0),Costo_provisiones!$D$3:$AY$100,base_minorista!$A3823,0)</f>
        <v>2.5926751178464791</v>
      </c>
      <c r="L3823">
        <f>+HLOOKUP(VLOOKUP($B3823,$Q$2:$R$42,2,0),Morosidad_control!$D$4:$AY$101,base_minorista!$A3823,0)</f>
        <v>7.3603971751765442</v>
      </c>
      <c r="M3823">
        <f ca="1">+OFFSET(Capital_2!$D$2,base_minorista!A3823,0)</f>
        <v>3.0886044861742721</v>
      </c>
      <c r="N3823">
        <f>+HLOOKUP(VLOOKUP($B3823,$Q$2:$R$42,2,0),costo_laboral!$E$2:$AZ$99,base_minorista!$A3823,0)</f>
        <v>10.606266128131596</v>
      </c>
      <c r="O3823">
        <f>+HLOOKUP(VLOOKUP($B3823,$Q$2:$R$42,2,0),Participacion2!$D$2:$AO$99,base_minorista!$A3823,0)</f>
        <v>4.28614791394783</v>
      </c>
    </row>
    <row r="3824" spans="1:15" ht="16.5" x14ac:dyDescent="0.3">
      <c r="A3824">
        <v>38</v>
      </c>
      <c r="B3824">
        <v>41</v>
      </c>
      <c r="C3824">
        <v>37</v>
      </c>
      <c r="D3824" s="3">
        <v>42004</v>
      </c>
      <c r="E3824" s="33">
        <v>14</v>
      </c>
      <c r="F3824">
        <v>2</v>
      </c>
      <c r="G3824">
        <f>+HLOOKUP(VLOOKUP($B3824,$Q$2:$R$42,2,0),costos_sf!$D$2:$AY$99,base_minorista!$A3824,0)</f>
        <v>319868979.666071</v>
      </c>
      <c r="H3824">
        <f>+HLOOKUP(VLOOKUP($B3824,$Q$2:$R$42,2,0),creditos_sf!$D$2:$AY$99,base_minorista!$A3824,0)</f>
        <v>1163474434.95947</v>
      </c>
      <c r="I3824">
        <f>+HLOOKUP(VLOOKUP($B3824,$Q$2:$R$42,2,0),creditos_sf!$D$103:$AY$200,base_minorista!$A3824,0)</f>
        <v>547610473.10537291</v>
      </c>
      <c r="J3824">
        <f>+HLOOKUP(VLOOKUP($B3824,$Q$2:$R$42,2,0),Costo_fondeo!$D$3:$AY$100,base_minorista!$A3824,0)</f>
        <v>4.2166742239949082</v>
      </c>
      <c r="K3824">
        <f>+HLOOKUP(VLOOKUP($B3824,$Q$2:$R$42,2,0),Costo_provisiones!$D$3:$AY$100,base_minorista!$A3824,0)</f>
        <v>2.3413882557238224</v>
      </c>
      <c r="L3824">
        <f>+HLOOKUP(VLOOKUP($B3824,$Q$2:$R$42,2,0),Morosidad_control!$D$4:$AY$101,base_minorista!$A3824,0)</f>
        <v>6.1053192938048628</v>
      </c>
      <c r="M3824">
        <f ca="1">+OFFSET(Capital_2!$D$2,base_minorista!A3824,0)</f>
        <v>3.0772625191593428</v>
      </c>
      <c r="N3824">
        <f>+HLOOKUP(VLOOKUP($B3824,$Q$2:$R$42,2,0),costo_laboral!$E$2:$AZ$99,base_minorista!$A3824,0)</f>
        <v>10.763072811893974</v>
      </c>
      <c r="O3824">
        <f>+HLOOKUP(VLOOKUP($B3824,$Q$2:$R$42,2,0),Participacion2!$D$2:$AO$99,base_minorista!$A3824,0)</f>
        <v>4.3020959085080799</v>
      </c>
    </row>
    <row r="3825" spans="1:15" ht="16.5" x14ac:dyDescent="0.3">
      <c r="A3825">
        <v>39</v>
      </c>
      <c r="B3825">
        <v>41</v>
      </c>
      <c r="C3825">
        <v>38</v>
      </c>
      <c r="D3825" s="3">
        <v>42035</v>
      </c>
      <c r="E3825" s="33">
        <v>15</v>
      </c>
      <c r="F3825">
        <v>2</v>
      </c>
      <c r="G3825">
        <f>+HLOOKUP(VLOOKUP($B3825,$Q$2:$R$42,2,0),costos_sf!$D$2:$AY$99,base_minorista!$A3825,0)</f>
        <v>320713086.20745897</v>
      </c>
      <c r="H3825">
        <f>+HLOOKUP(VLOOKUP($B3825,$Q$2:$R$42,2,0),creditos_sf!$D$2:$AY$99,base_minorista!$A3825,0)</f>
        <v>1163595504.4825201</v>
      </c>
      <c r="I3825">
        <f>+HLOOKUP(VLOOKUP($B3825,$Q$2:$R$42,2,0),creditos_sf!$D$103:$AY$200,base_minorista!$A3825,0)</f>
        <v>554115569.38186109</v>
      </c>
      <c r="J3825">
        <f>+HLOOKUP(VLOOKUP($B3825,$Q$2:$R$42,2,0),Costo_fondeo!$D$3:$AY$100,base_minorista!$A3825,0)</f>
        <v>4.1370516845611336</v>
      </c>
      <c r="K3825">
        <f>+HLOOKUP(VLOOKUP($B3825,$Q$2:$R$42,2,0),Costo_provisiones!$D$3:$AY$100,base_minorista!$A3825,0)</f>
        <v>2.3142677422983473</v>
      </c>
      <c r="L3825">
        <f>+HLOOKUP(VLOOKUP($B3825,$Q$2:$R$42,2,0),Morosidad_control!$D$4:$AY$101,base_minorista!$A3825,0)</f>
        <v>6.2605435269287302</v>
      </c>
      <c r="M3825">
        <f ca="1">+OFFSET(Capital_2!$D$2,base_minorista!A3825,0)</f>
        <v>3.0663026726799725</v>
      </c>
      <c r="N3825">
        <f>+HLOOKUP(VLOOKUP($B3825,$Q$2:$R$42,2,0),costo_laboral!$E$2:$AZ$99,base_minorista!$A3825,0)</f>
        <v>10.9049045933711</v>
      </c>
      <c r="O3825">
        <f>+HLOOKUP(VLOOKUP($B3825,$Q$2:$R$42,2,0),Participacion2!$D$2:$AO$99,base_minorista!$A3825,0)</f>
        <v>4.29780458943039</v>
      </c>
    </row>
    <row r="3826" spans="1:15" ht="16.5" x14ac:dyDescent="0.3">
      <c r="A3826">
        <v>40</v>
      </c>
      <c r="B3826">
        <v>41</v>
      </c>
      <c r="C3826">
        <v>39</v>
      </c>
      <c r="D3826" s="3">
        <v>42063</v>
      </c>
      <c r="E3826" s="33">
        <v>15</v>
      </c>
      <c r="F3826">
        <v>2</v>
      </c>
      <c r="G3826">
        <f>+HLOOKUP(VLOOKUP($B3826,$Q$2:$R$42,2,0),costos_sf!$D$2:$AY$99,base_minorista!$A3826,0)</f>
        <v>320241340.44707501</v>
      </c>
      <c r="H3826">
        <f>+HLOOKUP(VLOOKUP($B3826,$Q$2:$R$42,2,0),creditos_sf!$D$2:$AY$99,base_minorista!$A3826,0)</f>
        <v>1177031518.0745599</v>
      </c>
      <c r="I3826">
        <f>+HLOOKUP(VLOOKUP($B3826,$Q$2:$R$42,2,0),creditos_sf!$D$103:$AY$200,base_minorista!$A3826,0)</f>
        <v>562762170.09492767</v>
      </c>
      <c r="J3826">
        <f>+HLOOKUP(VLOOKUP($B3826,$Q$2:$R$42,2,0),Costo_fondeo!$D$3:$AY$100,base_minorista!$A3826,0)</f>
        <v>4.0724763151769965</v>
      </c>
      <c r="K3826">
        <f>+HLOOKUP(VLOOKUP($B3826,$Q$2:$R$42,2,0),Costo_provisiones!$D$3:$AY$100,base_minorista!$A3826,0)</f>
        <v>2.2627701619648448</v>
      </c>
      <c r="L3826">
        <f>+HLOOKUP(VLOOKUP($B3826,$Q$2:$R$42,2,0),Morosidad_control!$D$4:$AY$101,base_minorista!$A3826,0)</f>
        <v>6.467286696040679</v>
      </c>
      <c r="M3826">
        <f ca="1">+OFFSET(Capital_2!$D$2,base_minorista!A3826,0)</f>
        <v>3.049096647123327</v>
      </c>
      <c r="N3826">
        <f>+HLOOKUP(VLOOKUP($B3826,$Q$2:$R$42,2,0),costo_laboral!$E$2:$AZ$99,base_minorista!$A3826,0)</f>
        <v>10.741002568002743</v>
      </c>
      <c r="O3826">
        <f>+HLOOKUP(VLOOKUP($B3826,$Q$2:$R$42,2,0),Participacion2!$D$2:$AO$99,base_minorista!$A3826,0)</f>
        <v>4.3419112392067101</v>
      </c>
    </row>
    <row r="3827" spans="1:15" ht="16.5" x14ac:dyDescent="0.3">
      <c r="A3827">
        <v>41</v>
      </c>
      <c r="B3827">
        <v>41</v>
      </c>
      <c r="C3827">
        <v>40</v>
      </c>
      <c r="D3827" s="3">
        <v>42094</v>
      </c>
      <c r="E3827" s="33">
        <v>15</v>
      </c>
      <c r="F3827">
        <v>2</v>
      </c>
      <c r="G3827">
        <f>+HLOOKUP(VLOOKUP($B3827,$Q$2:$R$42,2,0),costos_sf!$D$2:$AY$99,base_minorista!$A3827,0)</f>
        <v>320509564.99890804</v>
      </c>
      <c r="H3827">
        <f>+HLOOKUP(VLOOKUP($B3827,$Q$2:$R$42,2,0),creditos_sf!$D$2:$AY$99,base_minorista!$A3827,0)</f>
        <v>1178619068.7257102</v>
      </c>
      <c r="I3827">
        <f>+HLOOKUP(VLOOKUP($B3827,$Q$2:$R$42,2,0),creditos_sf!$D$103:$AY$200,base_minorista!$A3827,0)</f>
        <v>561191390.3501091</v>
      </c>
      <c r="J3827">
        <f>+HLOOKUP(VLOOKUP($B3827,$Q$2:$R$42,2,0),Costo_fondeo!$D$3:$AY$100,base_minorista!$A3827,0)</f>
        <v>3.9960915906558716</v>
      </c>
      <c r="K3827">
        <f>+HLOOKUP(VLOOKUP($B3827,$Q$2:$R$42,2,0),Costo_provisiones!$D$3:$AY$100,base_minorista!$A3827,0)</f>
        <v>2.2353904121705068</v>
      </c>
      <c r="L3827">
        <f>+HLOOKUP(VLOOKUP($B3827,$Q$2:$R$42,2,0),Morosidad_control!$D$4:$AY$101,base_minorista!$A3827,0)</f>
        <v>6.7090676002055414</v>
      </c>
      <c r="M3827">
        <f ca="1">+OFFSET(Capital_2!$D$2,base_minorista!A3827,0)</f>
        <v>3.0217281587138265</v>
      </c>
      <c r="N3827">
        <f>+HLOOKUP(VLOOKUP($B3827,$Q$2:$R$42,2,0),costo_laboral!$E$2:$AZ$99,base_minorista!$A3827,0)</f>
        <v>10.817384557674306</v>
      </c>
      <c r="O3827">
        <f>+HLOOKUP(VLOOKUP($B3827,$Q$2:$R$42,2,0),Participacion2!$D$2:$AO$99,base_minorista!$A3827,0)</f>
        <v>4.3682009922995597</v>
      </c>
    </row>
    <row r="3828" spans="1:15" ht="16.5" x14ac:dyDescent="0.3">
      <c r="A3828">
        <v>42</v>
      </c>
      <c r="B3828">
        <v>41</v>
      </c>
      <c r="C3828">
        <v>41</v>
      </c>
      <c r="D3828" s="3">
        <v>42124</v>
      </c>
      <c r="E3828" s="33">
        <v>15</v>
      </c>
      <c r="F3828">
        <v>2</v>
      </c>
      <c r="G3828">
        <f>+HLOOKUP(VLOOKUP($B3828,$Q$2:$R$42,2,0),costos_sf!$D$2:$AY$99,base_minorista!$A3828,0)</f>
        <v>321584366.52591801</v>
      </c>
      <c r="H3828">
        <f>+HLOOKUP(VLOOKUP($B3828,$Q$2:$R$42,2,0),creditos_sf!$D$2:$AY$99,base_minorista!$A3828,0)</f>
        <v>1179346777.75002</v>
      </c>
      <c r="I3828">
        <f>+HLOOKUP(VLOOKUP($B3828,$Q$2:$R$42,2,0),creditos_sf!$D$103:$AY$200,base_minorista!$A3828,0)</f>
        <v>575566288.79738212</v>
      </c>
      <c r="J3828">
        <f>+HLOOKUP(VLOOKUP($B3828,$Q$2:$R$42,2,0),Costo_fondeo!$D$3:$AY$100,base_minorista!$A3828,0)</f>
        <v>3.9559253499404159</v>
      </c>
      <c r="K3828">
        <f>+HLOOKUP(VLOOKUP($B3828,$Q$2:$R$42,2,0),Costo_provisiones!$D$3:$AY$100,base_minorista!$A3828,0)</f>
        <v>2.1599209592624997</v>
      </c>
      <c r="L3828">
        <f>+HLOOKUP(VLOOKUP($B3828,$Q$2:$R$42,2,0),Morosidad_control!$D$4:$AY$101,base_minorista!$A3828,0)</f>
        <v>7.1613249375320844</v>
      </c>
      <c r="M3828">
        <f ca="1">+OFFSET(Capital_2!$D$2,base_minorista!A3828,0)</f>
        <v>3.0029222612045556</v>
      </c>
      <c r="N3828">
        <f>+HLOOKUP(VLOOKUP($B3828,$Q$2:$R$42,2,0),costo_laboral!$E$2:$AZ$99,base_minorista!$A3828,0)</f>
        <v>10.795409658069682</v>
      </c>
      <c r="O3828">
        <f>+HLOOKUP(VLOOKUP($B3828,$Q$2:$R$42,2,0),Participacion2!$D$2:$AO$99,base_minorista!$A3828,0)</f>
        <v>4.39172237830571</v>
      </c>
    </row>
    <row r="3829" spans="1:15" ht="16.5" x14ac:dyDescent="0.3">
      <c r="A3829">
        <v>43</v>
      </c>
      <c r="B3829">
        <v>41</v>
      </c>
      <c r="C3829">
        <v>42</v>
      </c>
      <c r="D3829" s="3">
        <v>42155</v>
      </c>
      <c r="E3829" s="33">
        <v>15</v>
      </c>
      <c r="F3829">
        <v>2</v>
      </c>
      <c r="G3829">
        <f>+HLOOKUP(VLOOKUP($B3829,$Q$2:$R$42,2,0),costos_sf!$D$2:$AY$99,base_minorista!$A3829,0)</f>
        <v>320442216.40893197</v>
      </c>
      <c r="H3829">
        <f>+HLOOKUP(VLOOKUP($B3829,$Q$2:$R$42,2,0),creditos_sf!$D$2:$AY$99,base_minorista!$A3829,0)</f>
        <v>1175219371.0936201</v>
      </c>
      <c r="I3829">
        <f>+HLOOKUP(VLOOKUP($B3829,$Q$2:$R$42,2,0),creditos_sf!$D$103:$AY$200,base_minorista!$A3829,0)</f>
        <v>577732321.4366442</v>
      </c>
      <c r="J3829">
        <f>+HLOOKUP(VLOOKUP($B3829,$Q$2:$R$42,2,0),Costo_fondeo!$D$3:$AY$100,base_minorista!$A3829,0)</f>
        <v>3.9193973014130155</v>
      </c>
      <c r="K3829">
        <f>+HLOOKUP(VLOOKUP($B3829,$Q$2:$R$42,2,0),Costo_provisiones!$D$3:$AY$100,base_minorista!$A3829,0)</f>
        <v>2.0129108634588437</v>
      </c>
      <c r="L3829">
        <f>+HLOOKUP(VLOOKUP($B3829,$Q$2:$R$42,2,0),Morosidad_control!$D$4:$AY$101,base_minorista!$A3829,0)</f>
        <v>7.4791331140209127</v>
      </c>
      <c r="M3829">
        <f ca="1">+OFFSET(Capital_2!$D$2,base_minorista!A3829,0)</f>
        <v>2.9913163210576634</v>
      </c>
      <c r="N3829">
        <f>+HLOOKUP(VLOOKUP($B3829,$Q$2:$R$42,2,0),costo_laboral!$E$2:$AZ$99,base_minorista!$A3829,0)</f>
        <v>10.865836310530925</v>
      </c>
      <c r="O3829">
        <f>+HLOOKUP(VLOOKUP($B3829,$Q$2:$R$42,2,0),Participacion2!$D$2:$AO$99,base_minorista!$A3829,0)</f>
        <v>4.3923962116500901</v>
      </c>
    </row>
    <row r="3830" spans="1:15" ht="16.5" x14ac:dyDescent="0.3">
      <c r="A3830">
        <v>44</v>
      </c>
      <c r="B3830">
        <v>41</v>
      </c>
      <c r="C3830">
        <v>43</v>
      </c>
      <c r="D3830" s="3">
        <v>42185</v>
      </c>
      <c r="E3830" s="33">
        <v>15</v>
      </c>
      <c r="F3830">
        <v>2</v>
      </c>
      <c r="G3830">
        <f>+HLOOKUP(VLOOKUP($B3830,$Q$2:$R$42,2,0),costos_sf!$D$2:$AY$99,base_minorista!$A3830,0)</f>
        <v>322658780.21889901</v>
      </c>
      <c r="H3830">
        <f>+HLOOKUP(VLOOKUP($B3830,$Q$2:$R$42,2,0),creditos_sf!$D$2:$AY$99,base_minorista!$A3830,0)</f>
        <v>1156716006.3264</v>
      </c>
      <c r="I3830">
        <f>+HLOOKUP(VLOOKUP($B3830,$Q$2:$R$42,2,0),creditos_sf!$D$103:$AY$200,base_minorista!$A3830,0)</f>
        <v>570722286.29543138</v>
      </c>
      <c r="J3830">
        <f>+HLOOKUP(VLOOKUP($B3830,$Q$2:$R$42,2,0),Costo_fondeo!$D$3:$AY$100,base_minorista!$A3830,0)</f>
        <v>3.8798286739147496</v>
      </c>
      <c r="K3830">
        <f>+HLOOKUP(VLOOKUP($B3830,$Q$2:$R$42,2,0),Costo_provisiones!$D$3:$AY$100,base_minorista!$A3830,0)</f>
        <v>1.9823247689805534</v>
      </c>
      <c r="L3830">
        <f>+HLOOKUP(VLOOKUP($B3830,$Q$2:$R$42,2,0),Morosidad_control!$D$4:$AY$101,base_minorista!$A3830,0)</f>
        <v>7.0862135917820828</v>
      </c>
      <c r="M3830">
        <f ca="1">+OFFSET(Capital_2!$D$2,base_minorista!A3830,0)</f>
        <v>2.9626797769382383</v>
      </c>
      <c r="N3830">
        <f>+HLOOKUP(VLOOKUP($B3830,$Q$2:$R$42,2,0),costo_laboral!$E$2:$AZ$99,base_minorista!$A3830,0)</f>
        <v>11.188287682511346</v>
      </c>
      <c r="O3830">
        <f>+HLOOKUP(VLOOKUP($B3830,$Q$2:$R$42,2,0),Participacion2!$D$2:$AO$99,base_minorista!$A3830,0)</f>
        <v>4.3595676621736503</v>
      </c>
    </row>
    <row r="3831" spans="1:15" ht="16.5" x14ac:dyDescent="0.3">
      <c r="A3831">
        <v>45</v>
      </c>
      <c r="B3831">
        <v>41</v>
      </c>
      <c r="C3831">
        <v>44</v>
      </c>
      <c r="D3831" s="3">
        <v>42216</v>
      </c>
      <c r="E3831" s="33">
        <v>15</v>
      </c>
      <c r="F3831">
        <v>2</v>
      </c>
      <c r="G3831">
        <f>+HLOOKUP(VLOOKUP($B3831,$Q$2:$R$42,2,0),costos_sf!$D$2:$AY$99,base_minorista!$A3831,0)</f>
        <v>321014268.79455101</v>
      </c>
      <c r="H3831">
        <f>+HLOOKUP(VLOOKUP($B3831,$Q$2:$R$42,2,0),creditos_sf!$D$2:$AY$99,base_minorista!$A3831,0)</f>
        <v>1148046341.20889</v>
      </c>
      <c r="I3831">
        <f>+HLOOKUP(VLOOKUP($B3831,$Q$2:$R$42,2,0),creditos_sf!$D$103:$AY$200,base_minorista!$A3831,0)</f>
        <v>580766526.42575598</v>
      </c>
      <c r="J3831">
        <f>+HLOOKUP(VLOOKUP($B3831,$Q$2:$R$42,2,0),Costo_fondeo!$D$3:$AY$100,base_minorista!$A3831,0)</f>
        <v>3.8320364456234604</v>
      </c>
      <c r="K3831">
        <f>+HLOOKUP(VLOOKUP($B3831,$Q$2:$R$42,2,0),Costo_provisiones!$D$3:$AY$100,base_minorista!$A3831,0)</f>
        <v>1.9344284466973598</v>
      </c>
      <c r="L3831">
        <f>+HLOOKUP(VLOOKUP($B3831,$Q$2:$R$42,2,0),Morosidad_control!$D$4:$AY$101,base_minorista!$A3831,0)</f>
        <v>7.6130155513989539</v>
      </c>
      <c r="M3831">
        <f ca="1">+OFFSET(Capital_2!$D$2,base_minorista!A3831,0)</f>
        <v>2.9172838879084302</v>
      </c>
      <c r="N3831">
        <f>+HLOOKUP(VLOOKUP($B3831,$Q$2:$R$42,2,0),costo_laboral!$E$2:$AZ$99,base_minorista!$A3831,0)</f>
        <v>11.212250439656206</v>
      </c>
      <c r="O3831">
        <f>+HLOOKUP(VLOOKUP($B3831,$Q$2:$R$42,2,0),Participacion2!$D$2:$AO$99,base_minorista!$A3831,0)</f>
        <v>4.3413615912145902</v>
      </c>
    </row>
    <row r="3832" spans="1:15" ht="16.5" x14ac:dyDescent="0.3">
      <c r="A3832">
        <v>46</v>
      </c>
      <c r="B3832">
        <v>41</v>
      </c>
      <c r="C3832">
        <v>45</v>
      </c>
      <c r="D3832" s="3">
        <v>42247</v>
      </c>
      <c r="E3832" s="33">
        <v>15</v>
      </c>
      <c r="F3832">
        <v>2</v>
      </c>
      <c r="G3832">
        <f>+HLOOKUP(VLOOKUP($B3832,$Q$2:$R$42,2,0),costos_sf!$D$2:$AY$99,base_minorista!$A3832,0)</f>
        <v>321353021.01206195</v>
      </c>
      <c r="H3832">
        <f>+HLOOKUP(VLOOKUP($B3832,$Q$2:$R$42,2,0),creditos_sf!$D$2:$AY$99,base_minorista!$A3832,0)</f>
        <v>1155518070.1484799</v>
      </c>
      <c r="I3832">
        <f>+HLOOKUP(VLOOKUP($B3832,$Q$2:$R$42,2,0),creditos_sf!$D$103:$AY$200,base_minorista!$A3832,0)</f>
        <v>578279483.76032567</v>
      </c>
      <c r="J3832">
        <f>+HLOOKUP(VLOOKUP($B3832,$Q$2:$R$42,2,0),Costo_fondeo!$D$3:$AY$100,base_minorista!$A3832,0)</f>
        <v>3.7925378661840288</v>
      </c>
      <c r="K3832">
        <f>+HLOOKUP(VLOOKUP($B3832,$Q$2:$R$42,2,0),Costo_provisiones!$D$3:$AY$100,base_minorista!$A3832,0)</f>
        <v>1.906290217410106</v>
      </c>
      <c r="L3832">
        <f>+HLOOKUP(VLOOKUP($B3832,$Q$2:$R$42,2,0),Morosidad_control!$D$4:$AY$101,base_minorista!$A3832,0)</f>
        <v>7.7598622292901016</v>
      </c>
      <c r="M3832">
        <f ca="1">+OFFSET(Capital_2!$D$2,base_minorista!A3832,0)</f>
        <v>2.8874106541141011</v>
      </c>
      <c r="N3832">
        <f>+HLOOKUP(VLOOKUP($B3832,$Q$2:$R$42,2,0),costo_laboral!$E$2:$AZ$99,base_minorista!$A3832,0)</f>
        <v>11.264743308554534</v>
      </c>
      <c r="O3832">
        <f>+HLOOKUP(VLOOKUP($B3832,$Q$2:$R$42,2,0),Participacion2!$D$2:$AO$99,base_minorista!$A3832,0)</f>
        <v>4.3550075716948999</v>
      </c>
    </row>
    <row r="3833" spans="1:15" ht="16.5" x14ac:dyDescent="0.3">
      <c r="A3833">
        <v>47</v>
      </c>
      <c r="B3833">
        <v>41</v>
      </c>
      <c r="C3833">
        <v>46</v>
      </c>
      <c r="D3833" s="3">
        <v>42277</v>
      </c>
      <c r="E3833" s="33">
        <v>15</v>
      </c>
      <c r="F3833">
        <v>2</v>
      </c>
      <c r="G3833">
        <f>+HLOOKUP(VLOOKUP($B3833,$Q$2:$R$42,2,0),costos_sf!$D$2:$AY$99,base_minorista!$A3833,0)</f>
        <v>324727451.92452896</v>
      </c>
      <c r="H3833">
        <f>+HLOOKUP(VLOOKUP($B3833,$Q$2:$R$42,2,0),creditos_sf!$D$2:$AY$99,base_minorista!$A3833,0)</f>
        <v>1153558097.2848198</v>
      </c>
      <c r="I3833">
        <f>+HLOOKUP(VLOOKUP($B3833,$Q$2:$R$42,2,0),creditos_sf!$D$103:$AY$200,base_minorista!$A3833,0)</f>
        <v>582151491.57696736</v>
      </c>
      <c r="J3833">
        <f>+HLOOKUP(VLOOKUP($B3833,$Q$2:$R$42,2,0),Costo_fondeo!$D$3:$AY$100,base_minorista!$A3833,0)</f>
        <v>3.744747188442195</v>
      </c>
      <c r="K3833">
        <f>+HLOOKUP(VLOOKUP($B3833,$Q$2:$R$42,2,0),Costo_provisiones!$D$3:$AY$100,base_minorista!$A3833,0)</f>
        <v>2.0592374005404759</v>
      </c>
      <c r="L3833">
        <f>+HLOOKUP(VLOOKUP($B3833,$Q$2:$R$42,2,0),Morosidad_control!$D$4:$AY$101,base_minorista!$A3833,0)</f>
        <v>7.6806435546732628</v>
      </c>
      <c r="M3833">
        <f ca="1">+OFFSET(Capital_2!$D$2,base_minorista!A3833,0)</f>
        <v>2.8604428107092303</v>
      </c>
      <c r="N3833">
        <f>+HLOOKUP(VLOOKUP($B3833,$Q$2:$R$42,2,0),costo_laboral!$E$2:$AZ$99,base_minorista!$A3833,0)</f>
        <v>11.328137413618803</v>
      </c>
      <c r="O3833">
        <f>+HLOOKUP(VLOOKUP($B3833,$Q$2:$R$42,2,0),Participacion2!$D$2:$AO$99,base_minorista!$A3833,0)</f>
        <v>4.3529877828319901</v>
      </c>
    </row>
    <row r="3834" spans="1:15" ht="16.5" x14ac:dyDescent="0.3">
      <c r="A3834">
        <v>48</v>
      </c>
      <c r="B3834">
        <v>41</v>
      </c>
      <c r="C3834">
        <v>47</v>
      </c>
      <c r="D3834" s="3">
        <v>42308</v>
      </c>
      <c r="E3834" s="33">
        <v>15</v>
      </c>
      <c r="F3834">
        <v>2</v>
      </c>
      <c r="G3834">
        <f>+HLOOKUP(VLOOKUP($B3834,$Q$2:$R$42,2,0),costos_sf!$D$2:$AY$99,base_minorista!$A3834,0)</f>
        <v>325061731.25923699</v>
      </c>
      <c r="H3834">
        <f>+HLOOKUP(VLOOKUP($B3834,$Q$2:$R$42,2,0),creditos_sf!$D$2:$AY$99,base_minorista!$A3834,0)</f>
        <v>1160128050.7674599</v>
      </c>
      <c r="I3834">
        <f>+HLOOKUP(VLOOKUP($B3834,$Q$2:$R$42,2,0),creditos_sf!$D$103:$AY$200,base_minorista!$A3834,0)</f>
        <v>560608933.40029693</v>
      </c>
      <c r="J3834">
        <f>+HLOOKUP(VLOOKUP($B3834,$Q$2:$R$42,2,0),Costo_fondeo!$D$3:$AY$100,base_minorista!$A3834,0)</f>
        <v>3.6816290598606387</v>
      </c>
      <c r="K3834">
        <f>+HLOOKUP(VLOOKUP($B3834,$Q$2:$R$42,2,0),Costo_provisiones!$D$3:$AY$100,base_minorista!$A3834,0)</f>
        <v>2.2090564638389329</v>
      </c>
      <c r="L3834">
        <f>+HLOOKUP(VLOOKUP($B3834,$Q$2:$R$42,2,0),Morosidad_control!$D$4:$AY$101,base_minorista!$A3834,0)</f>
        <v>7.5351350398890373</v>
      </c>
      <c r="M3834">
        <f ca="1">+OFFSET(Capital_2!$D$2,base_minorista!A3834,0)</f>
        <v>2.8360712606451561</v>
      </c>
      <c r="N3834">
        <f>+HLOOKUP(VLOOKUP($B3834,$Q$2:$R$42,2,0),costo_laboral!$E$2:$AZ$99,base_minorista!$A3834,0)</f>
        <v>11.35130450522848</v>
      </c>
      <c r="O3834">
        <f>+HLOOKUP(VLOOKUP($B3834,$Q$2:$R$42,2,0),Participacion2!$D$2:$AO$99,base_minorista!$A3834,0)</f>
        <v>4.3676604977049198</v>
      </c>
    </row>
    <row r="3835" spans="1:15" ht="16.5" x14ac:dyDescent="0.3">
      <c r="A3835">
        <v>49</v>
      </c>
      <c r="B3835">
        <v>41</v>
      </c>
      <c r="C3835">
        <v>48</v>
      </c>
      <c r="D3835" s="3">
        <v>42338</v>
      </c>
      <c r="E3835" s="33">
        <v>15</v>
      </c>
      <c r="F3835">
        <v>2</v>
      </c>
      <c r="G3835">
        <f>+HLOOKUP(VLOOKUP($B3835,$Q$2:$R$42,2,0),costos_sf!$D$2:$AY$99,base_minorista!$A3835,0)</f>
        <v>325651252.92178804</v>
      </c>
      <c r="H3835">
        <f>+HLOOKUP(VLOOKUP($B3835,$Q$2:$R$42,2,0),creditos_sf!$D$2:$AY$99,base_minorista!$A3835,0)</f>
        <v>1154964313.68012</v>
      </c>
      <c r="I3835">
        <f>+HLOOKUP(VLOOKUP($B3835,$Q$2:$R$42,2,0),creditos_sf!$D$103:$AY$200,base_minorista!$A3835,0)</f>
        <v>557434018.94345045</v>
      </c>
      <c r="J3835">
        <f>+HLOOKUP(VLOOKUP($B3835,$Q$2:$R$42,2,0),Costo_fondeo!$D$3:$AY$100,base_minorista!$A3835,0)</f>
        <v>3.6569493086650562</v>
      </c>
      <c r="K3835">
        <f>+HLOOKUP(VLOOKUP($B3835,$Q$2:$R$42,2,0),Costo_provisiones!$D$3:$AY$100,base_minorista!$A3835,0)</f>
        <v>2.3845562515950069</v>
      </c>
      <c r="L3835">
        <f>+HLOOKUP(VLOOKUP($B3835,$Q$2:$R$42,2,0),Morosidad_control!$D$4:$AY$101,base_minorista!$A3835,0)</f>
        <v>7.545921633122135</v>
      </c>
      <c r="M3835">
        <f ca="1">+OFFSET(Capital_2!$D$2,base_minorista!A3835,0)</f>
        <v>2.8102228331623054</v>
      </c>
      <c r="N3835">
        <f>+HLOOKUP(VLOOKUP($B3835,$Q$2:$R$42,2,0),costo_laboral!$E$2:$AZ$99,base_minorista!$A3835,0)</f>
        <v>11.297308980661064</v>
      </c>
      <c r="O3835">
        <f>+HLOOKUP(VLOOKUP($B3835,$Q$2:$R$42,2,0),Participacion2!$D$2:$AO$99,base_minorista!$A3835,0)</f>
        <v>4.35704754605195</v>
      </c>
    </row>
    <row r="3836" spans="1:15" ht="16.5" x14ac:dyDescent="0.3">
      <c r="A3836">
        <v>50</v>
      </c>
      <c r="B3836">
        <v>41</v>
      </c>
      <c r="C3836">
        <v>49</v>
      </c>
      <c r="D3836" s="3">
        <v>42369</v>
      </c>
      <c r="E3836" s="33">
        <v>15</v>
      </c>
      <c r="F3836">
        <v>2</v>
      </c>
      <c r="G3836">
        <f>+HLOOKUP(VLOOKUP($B3836,$Q$2:$R$42,2,0),costos_sf!$D$2:$AY$99,base_minorista!$A3836,0)</f>
        <v>332170426.934578</v>
      </c>
      <c r="H3836">
        <f>+HLOOKUP(VLOOKUP($B3836,$Q$2:$R$42,2,0),creditos_sf!$D$2:$AY$99,base_minorista!$A3836,0)</f>
        <v>1142891765.9783802</v>
      </c>
      <c r="I3836">
        <f>+HLOOKUP(VLOOKUP($B3836,$Q$2:$R$42,2,0),creditos_sf!$D$103:$AY$200,base_minorista!$A3836,0)</f>
        <v>538965258.76215136</v>
      </c>
      <c r="J3836">
        <f>+HLOOKUP(VLOOKUP($B3836,$Q$2:$R$42,2,0),Costo_fondeo!$D$3:$AY$100,base_minorista!$A3836,0)</f>
        <v>3.6170659698579186</v>
      </c>
      <c r="K3836">
        <f>+HLOOKUP(VLOOKUP($B3836,$Q$2:$R$42,2,0),Costo_provisiones!$D$3:$AY$100,base_minorista!$A3836,0)</f>
        <v>2.9574881977831549</v>
      </c>
      <c r="L3836">
        <f>+HLOOKUP(VLOOKUP($B3836,$Q$2:$R$42,2,0),Morosidad_control!$D$4:$AY$101,base_minorista!$A3836,0)</f>
        <v>6.4617351391737232</v>
      </c>
      <c r="M3836">
        <f ca="1">+OFFSET(Capital_2!$D$2,base_minorista!A3836,0)</f>
        <v>2.789179696006852</v>
      </c>
      <c r="N3836">
        <f>+HLOOKUP(VLOOKUP($B3836,$Q$2:$R$42,2,0),costo_laboral!$E$2:$AZ$99,base_minorista!$A3836,0)</f>
        <v>11.57990054269106</v>
      </c>
      <c r="O3836">
        <f>+HLOOKUP(VLOOKUP($B3836,$Q$2:$R$42,2,0),Participacion2!$D$2:$AO$99,base_minorista!$A3836,0)</f>
        <v>4.3087942335280198</v>
      </c>
    </row>
    <row r="3837" spans="1:15" ht="16.5" x14ac:dyDescent="0.3">
      <c r="A3837">
        <v>51</v>
      </c>
      <c r="B3837">
        <v>41</v>
      </c>
      <c r="C3837">
        <v>50</v>
      </c>
      <c r="D3837" s="3">
        <v>42400</v>
      </c>
      <c r="E3837" s="33">
        <v>16</v>
      </c>
      <c r="F3837">
        <v>2</v>
      </c>
      <c r="G3837">
        <f>+HLOOKUP(VLOOKUP($B3837,$Q$2:$R$42,2,0),costos_sf!$D$2:$AY$99,base_minorista!$A3837,0)</f>
        <v>332026153.12136698</v>
      </c>
      <c r="H3837">
        <f>+HLOOKUP(VLOOKUP($B3837,$Q$2:$R$42,2,0),creditos_sf!$D$2:$AY$99,base_minorista!$A3837,0)</f>
        <v>1147139622.04547</v>
      </c>
      <c r="I3837">
        <f>+HLOOKUP(VLOOKUP($B3837,$Q$2:$R$42,2,0),creditos_sf!$D$103:$AY$200,base_minorista!$A3837,0)</f>
        <v>529849576.15375304</v>
      </c>
      <c r="J3837">
        <f>+HLOOKUP(VLOOKUP($B3837,$Q$2:$R$42,2,0),Costo_fondeo!$D$3:$AY$100,base_minorista!$A3837,0)</f>
        <v>3.5833717459117946</v>
      </c>
      <c r="K3837">
        <f>+HLOOKUP(VLOOKUP($B3837,$Q$2:$R$42,2,0),Costo_provisiones!$D$3:$AY$100,base_minorista!$A3837,0)</f>
        <v>2.9953995348078948</v>
      </c>
      <c r="L3837">
        <f>+HLOOKUP(VLOOKUP($B3837,$Q$2:$R$42,2,0),Morosidad_control!$D$4:$AY$101,base_minorista!$A3837,0)</f>
        <v>7.7075069236895821</v>
      </c>
      <c r="M3837">
        <f ca="1">+OFFSET(Capital_2!$D$2,base_minorista!A3837,0)</f>
        <v>2.7880675647391326</v>
      </c>
      <c r="N3837">
        <f>+HLOOKUP(VLOOKUP($B3837,$Q$2:$R$42,2,0),costo_laboral!$E$2:$AZ$99,base_minorista!$A3837,0)</f>
        <v>11.665952510311772</v>
      </c>
      <c r="O3837">
        <f>+HLOOKUP(VLOOKUP($B3837,$Q$2:$R$42,2,0),Participacion2!$D$2:$AO$99,base_minorista!$A3837,0)</f>
        <v>4.3338449049777799</v>
      </c>
    </row>
    <row r="3838" spans="1:15" ht="16.5" x14ac:dyDescent="0.3">
      <c r="A3838">
        <v>52</v>
      </c>
      <c r="B3838">
        <v>41</v>
      </c>
      <c r="C3838">
        <v>51</v>
      </c>
      <c r="D3838" s="3">
        <v>42429</v>
      </c>
      <c r="E3838" s="33">
        <v>16</v>
      </c>
      <c r="F3838">
        <v>2</v>
      </c>
      <c r="G3838">
        <f>+HLOOKUP(VLOOKUP($B3838,$Q$2:$R$42,2,0),costos_sf!$D$2:$AY$99,base_minorista!$A3838,0)</f>
        <v>333680503.94404501</v>
      </c>
      <c r="H3838">
        <f>+HLOOKUP(VLOOKUP($B3838,$Q$2:$R$42,2,0),creditos_sf!$D$2:$AY$99,base_minorista!$A3838,0)</f>
        <v>1158988426.27016</v>
      </c>
      <c r="I3838">
        <f>+HLOOKUP(VLOOKUP($B3838,$Q$2:$R$42,2,0),creditos_sf!$D$103:$AY$200,base_minorista!$A3838,0)</f>
        <v>539165208.55761909</v>
      </c>
      <c r="J3838">
        <f>+HLOOKUP(VLOOKUP($B3838,$Q$2:$R$42,2,0),Costo_fondeo!$D$3:$AY$100,base_minorista!$A3838,0)</f>
        <v>3.5583222719091498</v>
      </c>
      <c r="K3838">
        <f>+HLOOKUP(VLOOKUP($B3838,$Q$2:$R$42,2,0),Costo_provisiones!$D$3:$AY$100,base_minorista!$A3838,0)</f>
        <v>2.9858027797574143</v>
      </c>
      <c r="L3838">
        <f>+HLOOKUP(VLOOKUP($B3838,$Q$2:$R$42,2,0),Morosidad_control!$D$4:$AY$101,base_minorista!$A3838,0)</f>
        <v>7.304006254131334</v>
      </c>
      <c r="M3838">
        <f ca="1">+OFFSET(Capital_2!$D$2,base_minorista!A3838,0)</f>
        <v>2.8101212764635846</v>
      </c>
      <c r="N3838">
        <f>+HLOOKUP(VLOOKUP($B3838,$Q$2:$R$42,2,0),costo_laboral!$E$2:$AZ$99,base_minorista!$A3838,0)</f>
        <v>11.574192315239662</v>
      </c>
      <c r="O3838">
        <f>+HLOOKUP(VLOOKUP($B3838,$Q$2:$R$42,2,0),Participacion2!$D$2:$AO$99,base_minorista!$A3838,0)</f>
        <v>4.3517990936470197</v>
      </c>
    </row>
    <row r="3839" spans="1:15" ht="16.5" x14ac:dyDescent="0.3">
      <c r="A3839">
        <v>53</v>
      </c>
      <c r="B3839">
        <v>41</v>
      </c>
      <c r="C3839">
        <v>52</v>
      </c>
      <c r="D3839" s="3">
        <v>42460</v>
      </c>
      <c r="E3839" s="33">
        <v>16</v>
      </c>
      <c r="F3839">
        <v>2</v>
      </c>
      <c r="G3839">
        <f>+HLOOKUP(VLOOKUP($B3839,$Q$2:$R$42,2,0),costos_sf!$D$2:$AY$99,base_minorista!$A3839,0)</f>
        <v>333778763.75178498</v>
      </c>
      <c r="H3839">
        <f>+HLOOKUP(VLOOKUP($B3839,$Q$2:$R$42,2,0),creditos_sf!$D$2:$AY$99,base_minorista!$A3839,0)</f>
        <v>1174043564.8972499</v>
      </c>
      <c r="I3839">
        <f>+HLOOKUP(VLOOKUP($B3839,$Q$2:$R$42,2,0),creditos_sf!$D$103:$AY$200,base_minorista!$A3839,0)</f>
        <v>527833414.00464606</v>
      </c>
      <c r="J3839">
        <f>+HLOOKUP(VLOOKUP($B3839,$Q$2:$R$42,2,0),Costo_fondeo!$D$3:$AY$100,base_minorista!$A3839,0)</f>
        <v>3.5329583150733006</v>
      </c>
      <c r="K3839">
        <f>+HLOOKUP(VLOOKUP($B3839,$Q$2:$R$42,2,0),Costo_provisiones!$D$3:$AY$100,base_minorista!$A3839,0)</f>
        <v>2.9727863949961071</v>
      </c>
      <c r="L3839">
        <f>+HLOOKUP(VLOOKUP($B3839,$Q$2:$R$42,2,0),Morosidad_control!$D$4:$AY$101,base_minorista!$A3839,0)</f>
        <v>7.8449827603844486</v>
      </c>
      <c r="M3839">
        <f ca="1">+OFFSET(Capital_2!$D$2,base_minorista!A3839,0)</f>
        <v>2.8489018213335102</v>
      </c>
      <c r="N3839">
        <f>+HLOOKUP(VLOOKUP($B3839,$Q$2:$R$42,2,0),costo_laboral!$E$2:$AZ$99,base_minorista!$A3839,0)</f>
        <v>11.578531666665477</v>
      </c>
      <c r="O3839">
        <f>+HLOOKUP(VLOOKUP($B3839,$Q$2:$R$42,2,0),Participacion2!$D$2:$AO$99,base_minorista!$A3839,0)</f>
        <v>4.4224080235936603</v>
      </c>
    </row>
    <row r="3840" spans="1:15" ht="16.5" x14ac:dyDescent="0.3">
      <c r="A3840">
        <v>54</v>
      </c>
      <c r="B3840">
        <v>41</v>
      </c>
      <c r="C3840">
        <v>53</v>
      </c>
      <c r="D3840" s="3">
        <v>42490</v>
      </c>
      <c r="E3840" s="33">
        <v>16</v>
      </c>
      <c r="F3840">
        <v>2</v>
      </c>
      <c r="G3840">
        <f>+HLOOKUP(VLOOKUP($B3840,$Q$2:$R$42,2,0),costos_sf!$D$2:$AY$99,base_minorista!$A3840,0)</f>
        <v>333498222.343216</v>
      </c>
      <c r="H3840">
        <f>+HLOOKUP(VLOOKUP($B3840,$Q$2:$R$42,2,0),creditos_sf!$D$2:$AY$99,base_minorista!$A3840,0)</f>
        <v>1197195393.0795901</v>
      </c>
      <c r="I3840">
        <f>+HLOOKUP(VLOOKUP($B3840,$Q$2:$R$42,2,0),creditos_sf!$D$103:$AY$200,base_minorista!$A3840,0)</f>
        <v>528165409.51207143</v>
      </c>
      <c r="J3840">
        <f>+HLOOKUP(VLOOKUP($B3840,$Q$2:$R$42,2,0),Costo_fondeo!$D$3:$AY$100,base_minorista!$A3840,0)</f>
        <v>3.5108110336662559</v>
      </c>
      <c r="K3840">
        <f>+HLOOKUP(VLOOKUP($B3840,$Q$2:$R$42,2,0),Costo_provisiones!$D$3:$AY$100,base_minorista!$A3840,0)</f>
        <v>2.9354239025806863</v>
      </c>
      <c r="L3840">
        <f>+HLOOKUP(VLOOKUP($B3840,$Q$2:$R$42,2,0),Morosidad_control!$D$4:$AY$101,base_minorista!$A3840,0)</f>
        <v>7.7216562870298793</v>
      </c>
      <c r="M3840">
        <f ca="1">+OFFSET(Capital_2!$D$2,base_minorista!A3840,0)</f>
        <v>2.8814923639740782</v>
      </c>
      <c r="N3840">
        <f>+HLOOKUP(VLOOKUP($B3840,$Q$2:$R$42,2,0),costo_laboral!$E$2:$AZ$99,base_minorista!$A3840,0)</f>
        <v>11.394052031980776</v>
      </c>
      <c r="O3840">
        <f>+HLOOKUP(VLOOKUP($B3840,$Q$2:$R$42,2,0),Participacion2!$D$2:$AO$99,base_minorista!$A3840,0)</f>
        <v>4.5079598028748196</v>
      </c>
    </row>
    <row r="3841" spans="1:15" ht="16.5" x14ac:dyDescent="0.3">
      <c r="A3841">
        <v>55</v>
      </c>
      <c r="B3841">
        <v>41</v>
      </c>
      <c r="C3841">
        <v>54</v>
      </c>
      <c r="D3841" s="3">
        <v>42521</v>
      </c>
      <c r="E3841" s="33">
        <v>16</v>
      </c>
      <c r="F3841">
        <v>2</v>
      </c>
      <c r="G3841">
        <f>+HLOOKUP(VLOOKUP($B3841,$Q$2:$R$42,2,0),costos_sf!$D$2:$AY$99,base_minorista!$A3841,0)</f>
        <v>333863425.43376601</v>
      </c>
      <c r="H3841">
        <f>+HLOOKUP(VLOOKUP($B3841,$Q$2:$R$42,2,0),creditos_sf!$D$2:$AY$99,base_minorista!$A3841,0)</f>
        <v>1212594765.4180598</v>
      </c>
      <c r="I3841">
        <f>+HLOOKUP(VLOOKUP($B3841,$Q$2:$R$42,2,0),creditos_sf!$D$103:$AY$200,base_minorista!$A3841,0)</f>
        <v>531774953.19385517</v>
      </c>
      <c r="J3841">
        <f>+HLOOKUP(VLOOKUP($B3841,$Q$2:$R$42,2,0),Costo_fondeo!$D$3:$AY$100,base_minorista!$A3841,0)</f>
        <v>3.4961704314109965</v>
      </c>
      <c r="K3841">
        <f>+HLOOKUP(VLOOKUP($B3841,$Q$2:$R$42,2,0),Costo_provisiones!$D$3:$AY$100,base_minorista!$A3841,0)</f>
        <v>2.9754531276755736</v>
      </c>
      <c r="L3841">
        <f>+HLOOKUP(VLOOKUP($B3841,$Q$2:$R$42,2,0),Morosidad_control!$D$4:$AY$101,base_minorista!$A3841,0)</f>
        <v>9.0457505654622405</v>
      </c>
      <c r="M3841">
        <f ca="1">+OFFSET(Capital_2!$D$2,base_minorista!A3841,0)</f>
        <v>2.9184975362021124</v>
      </c>
      <c r="N3841">
        <f>+HLOOKUP(VLOOKUP($B3841,$Q$2:$R$42,2,0),costo_laboral!$E$2:$AZ$99,base_minorista!$A3841,0)</f>
        <v>11.241178856148526</v>
      </c>
      <c r="O3841">
        <f>+HLOOKUP(VLOOKUP($B3841,$Q$2:$R$42,2,0),Participacion2!$D$2:$AO$99,base_minorista!$A3841,0)</f>
        <v>4.5640499503016398</v>
      </c>
    </row>
    <row r="3842" spans="1:15" ht="16.5" x14ac:dyDescent="0.3">
      <c r="A3842">
        <v>56</v>
      </c>
      <c r="B3842">
        <v>41</v>
      </c>
      <c r="C3842">
        <v>55</v>
      </c>
      <c r="D3842" s="3">
        <v>42551</v>
      </c>
      <c r="E3842" s="33">
        <v>16</v>
      </c>
      <c r="F3842">
        <v>2</v>
      </c>
      <c r="G3842">
        <f>+HLOOKUP(VLOOKUP($B3842,$Q$2:$R$42,2,0),costos_sf!$D$2:$AY$99,base_minorista!$A3842,0)</f>
        <v>331972227.21232498</v>
      </c>
      <c r="H3842">
        <f>+HLOOKUP(VLOOKUP($B3842,$Q$2:$R$42,2,0),creditos_sf!$D$2:$AY$99,base_minorista!$A3842,0)</f>
        <v>1207428626.1275499</v>
      </c>
      <c r="I3842">
        <f>+HLOOKUP(VLOOKUP($B3842,$Q$2:$R$42,2,0),creditos_sf!$D$103:$AY$200,base_minorista!$A3842,0)</f>
        <v>535880625.03454161</v>
      </c>
      <c r="J3842">
        <f>+HLOOKUP(VLOOKUP($B3842,$Q$2:$R$42,2,0),Costo_fondeo!$D$3:$AY$100,base_minorista!$A3842,0)</f>
        <v>3.4914828390029662</v>
      </c>
      <c r="K3842">
        <f>+HLOOKUP(VLOOKUP($B3842,$Q$2:$R$42,2,0),Costo_provisiones!$D$3:$AY$100,base_minorista!$A3842,0)</f>
        <v>3.0008988085014985</v>
      </c>
      <c r="L3842">
        <f>+HLOOKUP(VLOOKUP($B3842,$Q$2:$R$42,2,0),Morosidad_control!$D$4:$AY$101,base_minorista!$A3842,0)</f>
        <v>7.143440869239674</v>
      </c>
      <c r="M3842">
        <f ca="1">+OFFSET(Capital_2!$D$2,base_minorista!A3842,0)</f>
        <v>2.9650713359667673</v>
      </c>
      <c r="N3842">
        <f>+HLOOKUP(VLOOKUP($B3842,$Q$2:$R$42,2,0),costo_laboral!$E$2:$AZ$99,base_minorista!$A3842,0)</f>
        <v>11.355761625105592</v>
      </c>
      <c r="O3842">
        <f>+HLOOKUP(VLOOKUP($B3842,$Q$2:$R$42,2,0),Participacion2!$D$2:$AO$99,base_minorista!$A3842,0)</f>
        <v>4.5127562335464502</v>
      </c>
    </row>
    <row r="3843" spans="1:15" ht="16.5" x14ac:dyDescent="0.3">
      <c r="A3843">
        <v>57</v>
      </c>
      <c r="B3843">
        <v>41</v>
      </c>
      <c r="C3843">
        <v>56</v>
      </c>
      <c r="D3843" s="3">
        <v>42582</v>
      </c>
      <c r="E3843" s="33">
        <v>16</v>
      </c>
      <c r="F3843">
        <v>2</v>
      </c>
      <c r="G3843">
        <f>+HLOOKUP(VLOOKUP($B3843,$Q$2:$R$42,2,0),costos_sf!$D$2:$AY$99,base_minorista!$A3843,0)</f>
        <v>338488877.23318201</v>
      </c>
      <c r="H3843">
        <f>+HLOOKUP(VLOOKUP($B3843,$Q$2:$R$42,2,0),creditos_sf!$D$2:$AY$99,base_minorista!$A3843,0)</f>
        <v>1231466411.6499898</v>
      </c>
      <c r="I3843">
        <f>+HLOOKUP(VLOOKUP($B3843,$Q$2:$R$42,2,0),creditos_sf!$D$103:$AY$200,base_minorista!$A3843,0)</f>
        <v>543008186.62548792</v>
      </c>
      <c r="J3843">
        <f>+HLOOKUP(VLOOKUP($B3843,$Q$2:$R$42,2,0),Costo_fondeo!$D$3:$AY$100,base_minorista!$A3843,0)</f>
        <v>3.4981291406565482</v>
      </c>
      <c r="K3843">
        <f>+HLOOKUP(VLOOKUP($B3843,$Q$2:$R$42,2,0),Costo_provisiones!$D$3:$AY$100,base_minorista!$A3843,0)</f>
        <v>3.0810298220643242</v>
      </c>
      <c r="L3843">
        <f>+HLOOKUP(VLOOKUP($B3843,$Q$2:$R$42,2,0),Morosidad_control!$D$4:$AY$101,base_minorista!$A3843,0)</f>
        <v>7.3492230181527853</v>
      </c>
      <c r="M3843">
        <f ca="1">+OFFSET(Capital_2!$D$2,base_minorista!A3843,0)</f>
        <v>3.0367322920898565</v>
      </c>
      <c r="N3843">
        <f>+HLOOKUP(VLOOKUP($B3843,$Q$2:$R$42,2,0),costo_laboral!$E$2:$AZ$99,base_minorista!$A3843,0)</f>
        <v>11.420044242907027</v>
      </c>
      <c r="O3843">
        <f>+HLOOKUP(VLOOKUP($B3843,$Q$2:$R$42,2,0),Participacion2!$D$2:$AO$99,base_minorista!$A3843,0)</f>
        <v>4.5968415075254097</v>
      </c>
    </row>
    <row r="3844" spans="1:15" ht="16.5" x14ac:dyDescent="0.3">
      <c r="A3844">
        <v>58</v>
      </c>
      <c r="B3844">
        <v>41</v>
      </c>
      <c r="C3844">
        <v>57</v>
      </c>
      <c r="D3844" s="3">
        <v>42613</v>
      </c>
      <c r="E3844" s="33">
        <v>16</v>
      </c>
      <c r="F3844">
        <v>2</v>
      </c>
      <c r="G3844">
        <f>+HLOOKUP(VLOOKUP($B3844,$Q$2:$R$42,2,0),costos_sf!$D$2:$AY$99,base_minorista!$A3844,0)</f>
        <v>340698084.41020197</v>
      </c>
      <c r="H3844">
        <f>+HLOOKUP(VLOOKUP($B3844,$Q$2:$R$42,2,0),creditos_sf!$D$2:$AY$99,base_minorista!$A3844,0)</f>
        <v>1244352607.90681</v>
      </c>
      <c r="I3844">
        <f>+HLOOKUP(VLOOKUP($B3844,$Q$2:$R$42,2,0),creditos_sf!$D$103:$AY$200,base_minorista!$A3844,0)</f>
        <v>557417567.55221069</v>
      </c>
      <c r="J3844">
        <f>+HLOOKUP(VLOOKUP($B3844,$Q$2:$R$42,2,0),Costo_fondeo!$D$3:$AY$100,base_minorista!$A3844,0)</f>
        <v>3.4987853615433724</v>
      </c>
      <c r="K3844">
        <f>+HLOOKUP(VLOOKUP($B3844,$Q$2:$R$42,2,0),Costo_provisiones!$D$3:$AY$100,base_minorista!$A3844,0)</f>
        <v>3.0480676382493801</v>
      </c>
      <c r="L3844">
        <f>+HLOOKUP(VLOOKUP($B3844,$Q$2:$R$42,2,0),Morosidad_control!$D$4:$AY$101,base_minorista!$A3844,0)</f>
        <v>7.2836534682959488</v>
      </c>
      <c r="M3844">
        <f ca="1">+OFFSET(Capital_2!$D$2,base_minorista!A3844,0)</f>
        <v>3.0987757605561481</v>
      </c>
      <c r="N3844">
        <f>+HLOOKUP(VLOOKUP($B3844,$Q$2:$R$42,2,0),costo_laboral!$E$2:$AZ$99,base_minorista!$A3844,0)</f>
        <v>11.375770366361747</v>
      </c>
      <c r="O3844">
        <f>+HLOOKUP(VLOOKUP($B3844,$Q$2:$R$42,2,0),Participacion2!$D$2:$AO$99,base_minorista!$A3844,0)</f>
        <v>4.6300916164297199</v>
      </c>
    </row>
    <row r="3845" spans="1:15" ht="16.5" x14ac:dyDescent="0.3">
      <c r="A3845">
        <v>59</v>
      </c>
      <c r="B3845">
        <v>41</v>
      </c>
      <c r="C3845">
        <v>58</v>
      </c>
      <c r="D3845" s="3">
        <v>42643</v>
      </c>
      <c r="E3845" s="33">
        <v>16</v>
      </c>
      <c r="F3845">
        <v>2</v>
      </c>
      <c r="G3845">
        <f>+HLOOKUP(VLOOKUP($B3845,$Q$2:$R$42,2,0),costos_sf!$D$2:$AY$99,base_minorista!$A3845,0)</f>
        <v>341951731.00283396</v>
      </c>
      <c r="H3845">
        <f>+HLOOKUP(VLOOKUP($B3845,$Q$2:$R$42,2,0),creditos_sf!$D$2:$AY$99,base_minorista!$A3845,0)</f>
        <v>1271442098.7825899</v>
      </c>
      <c r="I3845">
        <f>+HLOOKUP(VLOOKUP($B3845,$Q$2:$R$42,2,0),creditos_sf!$D$103:$AY$200,base_minorista!$A3845,0)</f>
        <v>570910089.64712322</v>
      </c>
      <c r="J3845">
        <f>+HLOOKUP(VLOOKUP($B3845,$Q$2:$R$42,2,0),Costo_fondeo!$D$3:$AY$100,base_minorista!$A3845,0)</f>
        <v>3.5178112931947072</v>
      </c>
      <c r="K3845">
        <f>+HLOOKUP(VLOOKUP($B3845,$Q$2:$R$42,2,0),Costo_provisiones!$D$3:$AY$100,base_minorista!$A3845,0)</f>
        <v>3.0725646143092433</v>
      </c>
      <c r="L3845">
        <f>+HLOOKUP(VLOOKUP($B3845,$Q$2:$R$42,2,0),Morosidad_control!$D$4:$AY$101,base_minorista!$A3845,0)</f>
        <v>7.0251265325230685</v>
      </c>
      <c r="M3845">
        <f ca="1">+OFFSET(Capital_2!$D$2,base_minorista!A3845,0)</f>
        <v>3.1647538313822339</v>
      </c>
      <c r="N3845">
        <f>+HLOOKUP(VLOOKUP($B3845,$Q$2:$R$42,2,0),costo_laboral!$E$2:$AZ$99,base_minorista!$A3845,0)</f>
        <v>11.155166290104464</v>
      </c>
      <c r="O3845">
        <f>+HLOOKUP(VLOOKUP($B3845,$Q$2:$R$42,2,0),Participacion2!$D$2:$AO$99,base_minorista!$A3845,0)</f>
        <v>4.6961364797437</v>
      </c>
    </row>
    <row r="3846" spans="1:15" ht="16.5" x14ac:dyDescent="0.3">
      <c r="A3846">
        <v>60</v>
      </c>
      <c r="B3846">
        <v>41</v>
      </c>
      <c r="C3846">
        <v>59</v>
      </c>
      <c r="D3846" s="3">
        <v>42674</v>
      </c>
      <c r="E3846" s="33">
        <v>16</v>
      </c>
      <c r="F3846">
        <v>2</v>
      </c>
      <c r="G3846">
        <f>+HLOOKUP(VLOOKUP($B3846,$Q$2:$R$42,2,0),costos_sf!$D$2:$AY$99,base_minorista!$A3846,0)</f>
        <v>344911368.36053002</v>
      </c>
      <c r="H3846">
        <f>+HLOOKUP(VLOOKUP($B3846,$Q$2:$R$42,2,0),creditos_sf!$D$2:$AY$99,base_minorista!$A3846,0)</f>
        <v>1295797322.7819901</v>
      </c>
      <c r="I3846">
        <f>+HLOOKUP(VLOOKUP($B3846,$Q$2:$R$42,2,0),creditos_sf!$D$103:$AY$200,base_minorista!$A3846,0)</f>
        <v>598374262.42230844</v>
      </c>
      <c r="J3846">
        <f>+HLOOKUP(VLOOKUP($B3846,$Q$2:$R$42,2,0),Costo_fondeo!$D$3:$AY$100,base_minorista!$A3846,0)</f>
        <v>3.5365594535292382</v>
      </c>
      <c r="K3846">
        <f>+HLOOKUP(VLOOKUP($B3846,$Q$2:$R$42,2,0),Costo_provisiones!$D$3:$AY$100,base_minorista!$A3846,0)</f>
        <v>3.1158305764375487</v>
      </c>
      <c r="L3846">
        <f>+HLOOKUP(VLOOKUP($B3846,$Q$2:$R$42,2,0),Morosidad_control!$D$4:$AY$101,base_minorista!$A3846,0)</f>
        <v>6.9577328661306348</v>
      </c>
      <c r="M3846">
        <f ca="1">+OFFSET(Capital_2!$D$2,base_minorista!A3846,0)</f>
        <v>3.232264312603593</v>
      </c>
      <c r="N3846">
        <f>+HLOOKUP(VLOOKUP($B3846,$Q$2:$R$42,2,0),costo_laboral!$E$2:$AZ$99,base_minorista!$A3846,0)</f>
        <v>10.899176007595425</v>
      </c>
      <c r="O3846">
        <f>+HLOOKUP(VLOOKUP($B3846,$Q$2:$R$42,2,0),Participacion2!$D$2:$AO$99,base_minorista!$A3846,0)</f>
        <v>4.7797285016942901</v>
      </c>
    </row>
    <row r="3847" spans="1:15" ht="16.5" x14ac:dyDescent="0.3">
      <c r="A3847">
        <v>61</v>
      </c>
      <c r="B3847">
        <v>41</v>
      </c>
      <c r="C3847">
        <v>60</v>
      </c>
      <c r="D3847" s="3">
        <v>42704</v>
      </c>
      <c r="E3847" s="33">
        <v>16</v>
      </c>
      <c r="F3847">
        <v>2</v>
      </c>
      <c r="G3847">
        <f>+HLOOKUP(VLOOKUP($B3847,$Q$2:$R$42,2,0),costos_sf!$D$2:$AY$99,base_minorista!$A3847,0)</f>
        <v>347999297.66004103</v>
      </c>
      <c r="H3847">
        <f>+HLOOKUP(VLOOKUP($B3847,$Q$2:$R$42,2,0),creditos_sf!$D$2:$AY$99,base_minorista!$A3847,0)</f>
        <v>1317818838.7516999</v>
      </c>
      <c r="I3847">
        <f>+HLOOKUP(VLOOKUP($B3847,$Q$2:$R$42,2,0),creditos_sf!$D$103:$AY$200,base_minorista!$A3847,0)</f>
        <v>622990129.15889859</v>
      </c>
      <c r="J3847">
        <f>+HLOOKUP(VLOOKUP($B3847,$Q$2:$R$42,2,0),Costo_fondeo!$D$3:$AY$100,base_minorista!$A3847,0)</f>
        <v>3.558794007197323</v>
      </c>
      <c r="K3847">
        <f>+HLOOKUP(VLOOKUP($B3847,$Q$2:$R$42,2,0),Costo_provisiones!$D$3:$AY$100,base_minorista!$A3847,0)</f>
        <v>3.1325496582151771</v>
      </c>
      <c r="L3847">
        <f>+HLOOKUP(VLOOKUP($B3847,$Q$2:$R$42,2,0),Morosidad_control!$D$4:$AY$101,base_minorista!$A3847,0)</f>
        <v>6.9418062948576225</v>
      </c>
      <c r="M3847">
        <f ca="1">+OFFSET(Capital_2!$D$2,base_minorista!A3847,0)</f>
        <v>3.2966619789838338</v>
      </c>
      <c r="N3847">
        <f>+HLOOKUP(VLOOKUP($B3847,$Q$2:$R$42,2,0),costo_laboral!$E$2:$AZ$99,base_minorista!$A3847,0)</f>
        <v>10.681813546920084</v>
      </c>
      <c r="O3847">
        <f>+HLOOKUP(VLOOKUP($B3847,$Q$2:$R$42,2,0),Participacion2!$D$2:$AO$99,base_minorista!$A3847,0)</f>
        <v>4.8631260247373902</v>
      </c>
    </row>
    <row r="3848" spans="1:15" ht="16.5" x14ac:dyDescent="0.3">
      <c r="A3848">
        <v>62</v>
      </c>
      <c r="B3848">
        <v>41</v>
      </c>
      <c r="C3848">
        <v>61</v>
      </c>
      <c r="D3848" s="3">
        <v>42735</v>
      </c>
      <c r="E3848" s="33">
        <v>16</v>
      </c>
      <c r="F3848">
        <v>2</v>
      </c>
      <c r="G3848">
        <f>+HLOOKUP(VLOOKUP($B3848,$Q$2:$R$42,2,0),costos_sf!$D$2:$AY$99,base_minorista!$A3848,0)</f>
        <v>346859492.742836</v>
      </c>
      <c r="H3848">
        <f>+HLOOKUP(VLOOKUP($B3848,$Q$2:$R$42,2,0),creditos_sf!$D$2:$AY$99,base_minorista!$A3848,0)</f>
        <v>1352796357.66869</v>
      </c>
      <c r="I3848">
        <f>+HLOOKUP(VLOOKUP($B3848,$Q$2:$R$42,2,0),creditos_sf!$D$103:$AY$200,base_minorista!$A3848,0)</f>
        <v>661836130.04121494</v>
      </c>
      <c r="J3848">
        <f>+HLOOKUP(VLOOKUP($B3848,$Q$2:$R$42,2,0),Costo_fondeo!$D$3:$AY$100,base_minorista!$A3848,0)</f>
        <v>3.5901807196680258</v>
      </c>
      <c r="K3848">
        <f>+HLOOKUP(VLOOKUP($B3848,$Q$2:$R$42,2,0),Costo_provisiones!$D$3:$AY$100,base_minorista!$A3848,0)</f>
        <v>2.9211222729472901</v>
      </c>
      <c r="L3848">
        <f>+HLOOKUP(VLOOKUP($B3848,$Q$2:$R$42,2,0),Morosidad_control!$D$4:$AY$101,base_minorista!$A3848,0)</f>
        <v>6.6740415023696862</v>
      </c>
      <c r="M3848">
        <f ca="1">+OFFSET(Capital_2!$D$2,base_minorista!A3848,0)</f>
        <v>3.371561018368705</v>
      </c>
      <c r="N3848">
        <f>+HLOOKUP(VLOOKUP($B3848,$Q$2:$R$42,2,0),costo_laboral!$E$2:$AZ$99,base_minorista!$A3848,0)</f>
        <v>10.472891426780555</v>
      </c>
      <c r="O3848">
        <f>+HLOOKUP(VLOOKUP($B3848,$Q$2:$R$42,2,0),Participacion2!$D$2:$AO$99,base_minorista!$A3848,0)</f>
        <v>4.9640967405699801</v>
      </c>
    </row>
    <row r="3849" spans="1:15" ht="16.5" x14ac:dyDescent="0.3">
      <c r="A3849">
        <v>63</v>
      </c>
      <c r="B3849">
        <v>41</v>
      </c>
      <c r="C3849">
        <v>62</v>
      </c>
      <c r="D3849" s="3">
        <v>42766</v>
      </c>
      <c r="E3849" s="33">
        <v>17</v>
      </c>
      <c r="F3849">
        <v>2</v>
      </c>
      <c r="G3849">
        <f>+HLOOKUP(VLOOKUP($B3849,$Q$2:$R$42,2,0),costos_sf!$D$2:$AY$99,base_minorista!$A3849,0)</f>
        <v>354905886.31351501</v>
      </c>
      <c r="H3849">
        <f>+HLOOKUP(VLOOKUP($B3849,$Q$2:$R$42,2,0),creditos_sf!$D$2:$AY$99,base_minorista!$A3849,0)</f>
        <v>1371058138.7136002</v>
      </c>
      <c r="I3849">
        <f>+HLOOKUP(VLOOKUP($B3849,$Q$2:$R$42,2,0),creditos_sf!$D$103:$AY$200,base_minorista!$A3849,0)</f>
        <v>677484502.75340283</v>
      </c>
      <c r="J3849">
        <f>+HLOOKUP(VLOOKUP($B3849,$Q$2:$R$42,2,0),Costo_fondeo!$D$3:$AY$100,base_minorista!$A3849,0)</f>
        <v>3.6283595743316419</v>
      </c>
      <c r="K3849">
        <f>+HLOOKUP(VLOOKUP($B3849,$Q$2:$R$42,2,0),Costo_provisiones!$D$3:$AY$100,base_minorista!$A3849,0)</f>
        <v>3.0017068960556657</v>
      </c>
      <c r="L3849">
        <f>+HLOOKUP(VLOOKUP($B3849,$Q$2:$R$42,2,0),Morosidad_control!$D$4:$AY$101,base_minorista!$A3849,0)</f>
        <v>6.8728197714499339</v>
      </c>
      <c r="M3849">
        <f ca="1">+OFFSET(Capital_2!$D$2,base_minorista!A3849,0)</f>
        <v>3.4309045641717737</v>
      </c>
      <c r="N3849">
        <f>+HLOOKUP(VLOOKUP($B3849,$Q$2:$R$42,2,0),costo_laboral!$E$2:$AZ$99,base_minorista!$A3849,0)</f>
        <v>10.440778664590445</v>
      </c>
      <c r="O3849">
        <f>+HLOOKUP(VLOOKUP($B3849,$Q$2:$R$42,2,0),Participacion2!$D$2:$AO$99,base_minorista!$A3849,0)</f>
        <v>5.0184132680959497</v>
      </c>
    </row>
    <row r="3850" spans="1:15" ht="16.5" x14ac:dyDescent="0.3">
      <c r="A3850">
        <v>64</v>
      </c>
      <c r="B3850">
        <v>41</v>
      </c>
      <c r="C3850">
        <v>63</v>
      </c>
      <c r="D3850" s="3">
        <v>42794</v>
      </c>
      <c r="E3850" s="33">
        <v>17</v>
      </c>
      <c r="F3850">
        <v>2</v>
      </c>
      <c r="G3850">
        <f>+HLOOKUP(VLOOKUP($B3850,$Q$2:$R$42,2,0),costos_sf!$D$2:$AY$99,base_minorista!$A3850,0)</f>
        <v>359055937.48945397</v>
      </c>
      <c r="H3850">
        <f>+HLOOKUP(VLOOKUP($B3850,$Q$2:$R$42,2,0),creditos_sf!$D$2:$AY$99,base_minorista!$A3850,0)</f>
        <v>1390963781.3733199</v>
      </c>
      <c r="I3850">
        <f>+HLOOKUP(VLOOKUP($B3850,$Q$2:$R$42,2,0),creditos_sf!$D$103:$AY$200,base_minorista!$A3850,0)</f>
        <v>693405878.15214801</v>
      </c>
      <c r="J3850">
        <f>+HLOOKUP(VLOOKUP($B3850,$Q$2:$R$42,2,0),Costo_fondeo!$D$3:$AY$100,base_minorista!$A3850,0)</f>
        <v>3.6580482837345172</v>
      </c>
      <c r="K3850">
        <f>+HLOOKUP(VLOOKUP($B3850,$Q$2:$R$42,2,0),Costo_provisiones!$D$3:$AY$100,base_minorista!$A3850,0)</f>
        <v>3.0676947482861423</v>
      </c>
      <c r="L3850">
        <f>+HLOOKUP(VLOOKUP($B3850,$Q$2:$R$42,2,0),Morosidad_control!$D$4:$AY$101,base_minorista!$A3850,0)</f>
        <v>7.4694820129838897</v>
      </c>
      <c r="M3850">
        <f ca="1">+OFFSET(Capital_2!$D$2,base_minorista!A3850,0)</f>
        <v>3.4714473426279464</v>
      </c>
      <c r="N3850">
        <f>+HLOOKUP(VLOOKUP($B3850,$Q$2:$R$42,2,0),costo_laboral!$E$2:$AZ$99,base_minorista!$A3850,0)</f>
        <v>10.216884239363152</v>
      </c>
      <c r="O3850">
        <f>+HLOOKUP(VLOOKUP($B3850,$Q$2:$R$42,2,0),Participacion2!$D$2:$AO$99,base_minorista!$A3850,0)</f>
        <v>5.0469886248181499</v>
      </c>
    </row>
    <row r="3851" spans="1:15" ht="16.5" x14ac:dyDescent="0.3">
      <c r="A3851">
        <v>65</v>
      </c>
      <c r="B3851">
        <v>41</v>
      </c>
      <c r="C3851">
        <v>64</v>
      </c>
      <c r="D3851" s="3">
        <v>42825</v>
      </c>
      <c r="E3851" s="33">
        <v>17</v>
      </c>
      <c r="F3851">
        <v>2</v>
      </c>
      <c r="G3851">
        <f>+HLOOKUP(VLOOKUP($B3851,$Q$2:$R$42,2,0),costos_sf!$D$2:$AY$99,base_minorista!$A3851,0)</f>
        <v>359143661.96196604</v>
      </c>
      <c r="H3851">
        <f>+HLOOKUP(VLOOKUP($B3851,$Q$2:$R$42,2,0),creditos_sf!$D$2:$AY$99,base_minorista!$A3851,0)</f>
        <v>1378088277.9472902</v>
      </c>
      <c r="I3851">
        <f>+HLOOKUP(VLOOKUP($B3851,$Q$2:$R$42,2,0),creditos_sf!$D$103:$AY$200,base_minorista!$A3851,0)</f>
        <v>694055032.98411477</v>
      </c>
      <c r="J3851">
        <f>+HLOOKUP(VLOOKUP($B3851,$Q$2:$R$42,2,0),Costo_fondeo!$D$3:$AY$100,base_minorista!$A3851,0)</f>
        <v>3.7076679619612625</v>
      </c>
      <c r="K3851">
        <f>+HLOOKUP(VLOOKUP($B3851,$Q$2:$R$42,2,0),Costo_provisiones!$D$3:$AY$100,base_minorista!$A3851,0)</f>
        <v>2.9382778391470126</v>
      </c>
      <c r="L3851">
        <f>+HLOOKUP(VLOOKUP($B3851,$Q$2:$R$42,2,0),Morosidad_control!$D$4:$AY$101,base_minorista!$A3851,0)</f>
        <v>6.5115228276476893</v>
      </c>
      <c r="M3851">
        <f ca="1">+OFFSET(Capital_2!$D$2,base_minorista!A3851,0)</f>
        <v>3.5034579976729381</v>
      </c>
      <c r="N3851">
        <f>+HLOOKUP(VLOOKUP($B3851,$Q$2:$R$42,2,0),costo_laboral!$E$2:$AZ$99,base_minorista!$A3851,0)</f>
        <v>10.254164993834747</v>
      </c>
      <c r="O3851">
        <f>+HLOOKUP(VLOOKUP($B3851,$Q$2:$R$42,2,0),Participacion2!$D$2:$AO$99,base_minorista!$A3851,0)</f>
        <v>5.0262958222053102</v>
      </c>
    </row>
    <row r="3852" spans="1:15" ht="16.5" x14ac:dyDescent="0.3">
      <c r="A3852">
        <v>66</v>
      </c>
      <c r="B3852">
        <v>41</v>
      </c>
      <c r="C3852">
        <v>65</v>
      </c>
      <c r="D3852" s="3">
        <v>42855</v>
      </c>
      <c r="E3852" s="33">
        <v>17</v>
      </c>
      <c r="F3852">
        <v>2</v>
      </c>
      <c r="G3852">
        <f>+HLOOKUP(VLOOKUP($B3852,$Q$2:$R$42,2,0),costos_sf!$D$2:$AY$99,base_minorista!$A3852,0)</f>
        <v>366186374.67238498</v>
      </c>
      <c r="H3852">
        <f>+HLOOKUP(VLOOKUP($B3852,$Q$2:$R$42,2,0),creditos_sf!$D$2:$AY$99,base_minorista!$A3852,0)</f>
        <v>1384259324.1846201</v>
      </c>
      <c r="I3852">
        <f>+HLOOKUP(VLOOKUP($B3852,$Q$2:$R$42,2,0),creditos_sf!$D$103:$AY$200,base_minorista!$A3852,0)</f>
        <v>723551377.92944193</v>
      </c>
      <c r="J3852">
        <f>+HLOOKUP(VLOOKUP($B3852,$Q$2:$R$42,2,0),Costo_fondeo!$D$3:$AY$100,base_minorista!$A3852,0)</f>
        <v>3.7528343828365278</v>
      </c>
      <c r="K3852">
        <f>+HLOOKUP(VLOOKUP($B3852,$Q$2:$R$42,2,0),Costo_provisiones!$D$3:$AY$100,base_minorista!$A3852,0)</f>
        <v>2.9641968622725097</v>
      </c>
      <c r="L3852">
        <f>+HLOOKUP(VLOOKUP($B3852,$Q$2:$R$42,2,0),Morosidad_control!$D$4:$AY$101,base_minorista!$A3852,0)</f>
        <v>6.7792579712795122</v>
      </c>
      <c r="M3852">
        <f ca="1">+OFFSET(Capital_2!$D$2,base_minorista!A3852,0)</f>
        <v>3.5336781037956082</v>
      </c>
      <c r="N3852">
        <f>+HLOOKUP(VLOOKUP($B3852,$Q$2:$R$42,2,0),costo_laboral!$E$2:$AZ$99,base_minorista!$A3852,0)</f>
        <v>10.191245082449479</v>
      </c>
      <c r="O3852">
        <f>+HLOOKUP(VLOOKUP($B3852,$Q$2:$R$42,2,0),Participacion2!$D$2:$AO$99,base_minorista!$A3852,0)</f>
        <v>5.0394530849802699</v>
      </c>
    </row>
    <row r="3853" spans="1:15" ht="16.5" x14ac:dyDescent="0.3">
      <c r="A3853">
        <v>67</v>
      </c>
      <c r="B3853">
        <v>41</v>
      </c>
      <c r="C3853">
        <v>66</v>
      </c>
      <c r="D3853" s="3">
        <v>42886</v>
      </c>
      <c r="E3853" s="33">
        <v>17</v>
      </c>
      <c r="F3853">
        <v>2</v>
      </c>
      <c r="G3853">
        <f>+HLOOKUP(VLOOKUP($B3853,$Q$2:$R$42,2,0),costos_sf!$D$2:$AY$99,base_minorista!$A3853,0)</f>
        <v>373740295.24044502</v>
      </c>
      <c r="H3853">
        <f>+HLOOKUP(VLOOKUP($B3853,$Q$2:$R$42,2,0),creditos_sf!$D$2:$AY$99,base_minorista!$A3853,0)</f>
        <v>1408079052.1378899</v>
      </c>
      <c r="I3853">
        <f>+HLOOKUP(VLOOKUP($B3853,$Q$2:$R$42,2,0),creditos_sf!$D$103:$AY$200,base_minorista!$A3853,0)</f>
        <v>752614430.2827158</v>
      </c>
      <c r="J3853">
        <f>+HLOOKUP(VLOOKUP($B3853,$Q$2:$R$42,2,0),Costo_fondeo!$D$3:$AY$100,base_minorista!$A3853,0)</f>
        <v>3.8015469335247007</v>
      </c>
      <c r="K3853">
        <f>+HLOOKUP(VLOOKUP($B3853,$Q$2:$R$42,2,0),Costo_provisiones!$D$3:$AY$100,base_minorista!$A3853,0)</f>
        <v>2.9062057150902012</v>
      </c>
      <c r="L3853">
        <f>+HLOOKUP(VLOOKUP($B3853,$Q$2:$R$42,2,0),Morosidad_control!$D$4:$AY$101,base_minorista!$A3853,0)</f>
        <v>6.4758517146657093</v>
      </c>
      <c r="M3853">
        <f ca="1">+OFFSET(Capital_2!$D$2,base_minorista!A3853,0)</f>
        <v>3.5570017411603705</v>
      </c>
      <c r="N3853">
        <f>+HLOOKUP(VLOOKUP($B3853,$Q$2:$R$42,2,0),costo_laboral!$E$2:$AZ$99,base_minorista!$A3853,0)</f>
        <v>10.06346426854161</v>
      </c>
      <c r="O3853">
        <f>+HLOOKUP(VLOOKUP($B3853,$Q$2:$R$42,2,0),Participacion2!$D$2:$AO$99,base_minorista!$A3853,0)</f>
        <v>5.0626014203954597</v>
      </c>
    </row>
    <row r="3854" spans="1:15" ht="16.5" x14ac:dyDescent="0.3">
      <c r="A3854">
        <v>68</v>
      </c>
      <c r="B3854">
        <v>41</v>
      </c>
      <c r="C3854">
        <v>67</v>
      </c>
      <c r="D3854" s="3">
        <v>42916</v>
      </c>
      <c r="E3854" s="33">
        <v>17</v>
      </c>
      <c r="F3854">
        <v>2</v>
      </c>
      <c r="G3854">
        <f>+HLOOKUP(VLOOKUP($B3854,$Q$2:$R$42,2,0),costos_sf!$D$2:$AY$99,base_minorista!$A3854,0)</f>
        <v>378334944.177912</v>
      </c>
      <c r="H3854">
        <f>+HLOOKUP(VLOOKUP($B3854,$Q$2:$R$42,2,0),creditos_sf!$D$2:$AY$99,base_minorista!$A3854,0)</f>
        <v>1446203813.7499499</v>
      </c>
      <c r="I3854">
        <f>+HLOOKUP(VLOOKUP($B3854,$Q$2:$R$42,2,0),creditos_sf!$D$103:$AY$200,base_minorista!$A3854,0)</f>
        <v>789039350.49603093</v>
      </c>
      <c r="J3854">
        <f>+HLOOKUP(VLOOKUP($B3854,$Q$2:$R$42,2,0),Costo_fondeo!$D$3:$AY$100,base_minorista!$A3854,0)</f>
        <v>3.8475906964800703</v>
      </c>
      <c r="K3854">
        <f>+HLOOKUP(VLOOKUP($B3854,$Q$2:$R$42,2,0),Costo_provisiones!$D$3:$AY$100,base_minorista!$A3854,0)</f>
        <v>2.8497923639683247</v>
      </c>
      <c r="L3854">
        <f>+HLOOKUP(VLOOKUP($B3854,$Q$2:$R$42,2,0),Morosidad_control!$D$4:$AY$101,base_minorista!$A3854,0)</f>
        <v>6.4109977359717458</v>
      </c>
      <c r="M3854">
        <f ca="1">+OFFSET(Capital_2!$D$2,base_minorista!A3854,0)</f>
        <v>3.5704065106105527</v>
      </c>
      <c r="N3854">
        <f>+HLOOKUP(VLOOKUP($B3854,$Q$2:$R$42,2,0),costo_laboral!$E$2:$AZ$99,base_minorista!$A3854,0)</f>
        <v>9.9008341531873079</v>
      </c>
      <c r="O3854">
        <f>+HLOOKUP(VLOOKUP($B3854,$Q$2:$R$42,2,0),Participacion2!$D$2:$AO$99,base_minorista!$A3854,0)</f>
        <v>5.1647970125776101</v>
      </c>
    </row>
    <row r="3855" spans="1:15" ht="16.5" x14ac:dyDescent="0.3">
      <c r="A3855">
        <v>69</v>
      </c>
      <c r="B3855">
        <v>41</v>
      </c>
      <c r="C3855">
        <v>68</v>
      </c>
      <c r="D3855" s="3">
        <v>42947</v>
      </c>
      <c r="E3855" s="33">
        <v>17</v>
      </c>
      <c r="F3855">
        <v>2</v>
      </c>
      <c r="G3855">
        <f>+HLOOKUP(VLOOKUP($B3855,$Q$2:$R$42,2,0),costos_sf!$D$2:$AY$99,base_minorista!$A3855,0)</f>
        <v>383931910.05580997</v>
      </c>
      <c r="H3855">
        <f>+HLOOKUP(VLOOKUP($B3855,$Q$2:$R$42,2,0),creditos_sf!$D$2:$AY$99,base_minorista!$A3855,0)</f>
        <v>1479079120.1023102</v>
      </c>
      <c r="I3855">
        <f>+HLOOKUP(VLOOKUP($B3855,$Q$2:$R$42,2,0),creditos_sf!$D$103:$AY$200,base_minorista!$A3855,0)</f>
        <v>810521119.76417732</v>
      </c>
      <c r="J3855">
        <f>+HLOOKUP(VLOOKUP($B3855,$Q$2:$R$42,2,0),Costo_fondeo!$D$3:$AY$100,base_minorista!$A3855,0)</f>
        <v>3.9004609981197653</v>
      </c>
      <c r="K3855">
        <f>+HLOOKUP(VLOOKUP($B3855,$Q$2:$R$42,2,0),Costo_provisiones!$D$3:$AY$100,base_minorista!$A3855,0)</f>
        <v>2.7951156588961457</v>
      </c>
      <c r="L3855">
        <f>+HLOOKUP(VLOOKUP($B3855,$Q$2:$R$42,2,0),Morosidad_control!$D$4:$AY$101,base_minorista!$A3855,0)</f>
        <v>6.4846875359429106</v>
      </c>
      <c r="M3855">
        <f ca="1">+OFFSET(Capital_2!$D$2,base_minorista!A3855,0)</f>
        <v>3.5864726654758914</v>
      </c>
      <c r="N3855">
        <f>+HLOOKUP(VLOOKUP($B3855,$Q$2:$R$42,2,0),costo_laboral!$E$2:$AZ$99,base_minorista!$A3855,0)</f>
        <v>9.8130730079474358</v>
      </c>
      <c r="O3855">
        <f>+HLOOKUP(VLOOKUP($B3855,$Q$2:$R$42,2,0),Participacion2!$D$2:$AO$99,base_minorista!$A3855,0)</f>
        <v>5.2865103433165697</v>
      </c>
    </row>
    <row r="3856" spans="1:15" ht="16.5" x14ac:dyDescent="0.3">
      <c r="A3856">
        <v>70</v>
      </c>
      <c r="B3856">
        <v>41</v>
      </c>
      <c r="C3856">
        <v>69</v>
      </c>
      <c r="D3856" s="3">
        <v>42978</v>
      </c>
      <c r="E3856" s="33">
        <v>17</v>
      </c>
      <c r="F3856">
        <v>2</v>
      </c>
      <c r="G3856">
        <f>+HLOOKUP(VLOOKUP($B3856,$Q$2:$R$42,2,0),costos_sf!$D$2:$AY$99,base_minorista!$A3856,0)</f>
        <v>387315946.70985001</v>
      </c>
      <c r="H3856">
        <f>+HLOOKUP(VLOOKUP($B3856,$Q$2:$R$42,2,0),creditos_sf!$D$2:$AY$99,base_minorista!$A3856,0)</f>
        <v>1486501001.3595099</v>
      </c>
      <c r="I3856">
        <f>+HLOOKUP(VLOOKUP($B3856,$Q$2:$R$42,2,0),creditos_sf!$D$103:$AY$200,base_minorista!$A3856,0)</f>
        <v>826286183.38266385</v>
      </c>
      <c r="J3856">
        <f>+HLOOKUP(VLOOKUP($B3856,$Q$2:$R$42,2,0),Costo_fondeo!$D$3:$AY$100,base_minorista!$A3856,0)</f>
        <v>3.9680136254965532</v>
      </c>
      <c r="K3856">
        <f>+HLOOKUP(VLOOKUP($B3856,$Q$2:$R$42,2,0),Costo_provisiones!$D$3:$AY$100,base_minorista!$A3856,0)</f>
        <v>2.7630989456068558</v>
      </c>
      <c r="L3856">
        <f>+HLOOKUP(VLOOKUP($B3856,$Q$2:$R$42,2,0),Morosidad_control!$D$4:$AY$101,base_minorista!$A3856,0)</f>
        <v>6.3883747112544089</v>
      </c>
      <c r="M3856">
        <f ca="1">+OFFSET(Capital_2!$D$2,base_minorista!A3856,0)</f>
        <v>3.5952774480300995</v>
      </c>
      <c r="N3856">
        <f>+HLOOKUP(VLOOKUP($B3856,$Q$2:$R$42,2,0),costo_laboral!$E$2:$AZ$99,base_minorista!$A3856,0)</f>
        <v>9.742194601777447</v>
      </c>
      <c r="O3856">
        <f>+HLOOKUP(VLOOKUP($B3856,$Q$2:$R$42,2,0),Participacion2!$D$2:$AO$99,base_minorista!$A3856,0)</f>
        <v>5.2750832816049096</v>
      </c>
    </row>
    <row r="3857" spans="1:15" ht="16.5" x14ac:dyDescent="0.3">
      <c r="A3857">
        <v>71</v>
      </c>
      <c r="B3857">
        <v>41</v>
      </c>
      <c r="C3857">
        <v>70</v>
      </c>
      <c r="D3857" s="3">
        <v>43008</v>
      </c>
      <c r="E3857" s="33">
        <v>17</v>
      </c>
      <c r="F3857">
        <v>2</v>
      </c>
      <c r="G3857">
        <f>+HLOOKUP(VLOOKUP($B3857,$Q$2:$R$42,2,0),costos_sf!$D$2:$AY$99,base_minorista!$A3857,0)</f>
        <v>394689618.94421899</v>
      </c>
      <c r="H3857">
        <f>+HLOOKUP(VLOOKUP($B3857,$Q$2:$R$42,2,0),creditos_sf!$D$2:$AY$99,base_minorista!$A3857,0)</f>
        <v>1503060748.7858</v>
      </c>
      <c r="I3857">
        <f>+HLOOKUP(VLOOKUP($B3857,$Q$2:$R$42,2,0),creditos_sf!$D$103:$AY$200,base_minorista!$A3857,0)</f>
        <v>859462598.06553483</v>
      </c>
      <c r="J3857">
        <f>+HLOOKUP(VLOOKUP($B3857,$Q$2:$R$42,2,0),Costo_fondeo!$D$3:$AY$100,base_minorista!$A3857,0)</f>
        <v>4.0284138086158023</v>
      </c>
      <c r="K3857">
        <f>+HLOOKUP(VLOOKUP($B3857,$Q$2:$R$42,2,0),Costo_provisiones!$D$3:$AY$100,base_minorista!$A3857,0)</f>
        <v>2.7854015482791517</v>
      </c>
      <c r="L3857">
        <f>+HLOOKUP(VLOOKUP($B3857,$Q$2:$R$42,2,0),Morosidad_control!$D$4:$AY$101,base_minorista!$A3857,0)</f>
        <v>6.6497931926737568</v>
      </c>
      <c r="M3857">
        <f ca="1">+OFFSET(Capital_2!$D$2,base_minorista!A3857,0)</f>
        <v>3.5939139218894542</v>
      </c>
      <c r="N3857">
        <f>+HLOOKUP(VLOOKUP($B3857,$Q$2:$R$42,2,0),costo_laboral!$E$2:$AZ$99,base_minorista!$A3857,0)</f>
        <v>9.6066419621933079</v>
      </c>
      <c r="O3857">
        <f>+HLOOKUP(VLOOKUP($B3857,$Q$2:$R$42,2,0),Participacion2!$D$2:$AO$99,base_minorista!$A3857,0)</f>
        <v>5.2867057903187398</v>
      </c>
    </row>
    <row r="3858" spans="1:15" ht="16.5" x14ac:dyDescent="0.3">
      <c r="A3858">
        <v>72</v>
      </c>
      <c r="B3858">
        <v>41</v>
      </c>
      <c r="C3858">
        <v>71</v>
      </c>
      <c r="D3858" s="3">
        <v>43039</v>
      </c>
      <c r="E3858" s="33">
        <v>17</v>
      </c>
      <c r="F3858">
        <v>2</v>
      </c>
      <c r="G3858">
        <f>+HLOOKUP(VLOOKUP($B3858,$Q$2:$R$42,2,0),costos_sf!$D$2:$AY$99,base_minorista!$A3858,0)</f>
        <v>403527444.82620102</v>
      </c>
      <c r="H3858">
        <f>+HLOOKUP(VLOOKUP($B3858,$Q$2:$R$42,2,0),creditos_sf!$D$2:$AY$99,base_minorista!$A3858,0)</f>
        <v>1514803723.99332</v>
      </c>
      <c r="I3858">
        <f>+HLOOKUP(VLOOKUP($B3858,$Q$2:$R$42,2,0),creditos_sf!$D$103:$AY$200,base_minorista!$A3858,0)</f>
        <v>875950429.52484894</v>
      </c>
      <c r="J3858">
        <f>+HLOOKUP(VLOOKUP($B3858,$Q$2:$R$42,2,0),Costo_fondeo!$D$3:$AY$100,base_minorista!$A3858,0)</f>
        <v>4.0922118993695689</v>
      </c>
      <c r="K3858">
        <f>+HLOOKUP(VLOOKUP($B3858,$Q$2:$R$42,2,0),Costo_provisiones!$D$3:$AY$100,base_minorista!$A3858,0)</f>
        <v>2.8469989113258181</v>
      </c>
      <c r="L3858">
        <f>+HLOOKUP(VLOOKUP($B3858,$Q$2:$R$42,2,0),Morosidad_control!$D$4:$AY$101,base_minorista!$A3858,0)</f>
        <v>6.9183429510290964</v>
      </c>
      <c r="M3858">
        <f ca="1">+OFFSET(Capital_2!$D$2,base_minorista!A3858,0)</f>
        <v>3.6057998149039663</v>
      </c>
      <c r="N3858">
        <f>+HLOOKUP(VLOOKUP($B3858,$Q$2:$R$42,2,0),costo_laboral!$E$2:$AZ$99,base_minorista!$A3858,0)</f>
        <v>9.5688737580140426</v>
      </c>
      <c r="O3858">
        <f>+HLOOKUP(VLOOKUP($B3858,$Q$2:$R$42,2,0),Participacion2!$D$2:$AO$99,base_minorista!$A3858,0)</f>
        <v>5.2927882735238203</v>
      </c>
    </row>
    <row r="3859" spans="1:15" ht="16.5" x14ac:dyDescent="0.3">
      <c r="A3859">
        <v>73</v>
      </c>
      <c r="B3859">
        <v>41</v>
      </c>
      <c r="C3859">
        <v>72</v>
      </c>
      <c r="D3859" s="3">
        <v>43069</v>
      </c>
      <c r="E3859" s="33">
        <v>17</v>
      </c>
      <c r="F3859">
        <v>2</v>
      </c>
      <c r="G3859">
        <f>+HLOOKUP(VLOOKUP($B3859,$Q$2:$R$42,2,0),costos_sf!$D$2:$AY$99,base_minorista!$A3859,0)</f>
        <v>413253030.71669304</v>
      </c>
      <c r="H3859">
        <f>+HLOOKUP(VLOOKUP($B3859,$Q$2:$R$42,2,0),creditos_sf!$D$2:$AY$99,base_minorista!$A3859,0)</f>
        <v>1531949321.3950801</v>
      </c>
      <c r="I3859">
        <f>+HLOOKUP(VLOOKUP($B3859,$Q$2:$R$42,2,0),creditos_sf!$D$103:$AY$200,base_minorista!$A3859,0)</f>
        <v>908751020.74943411</v>
      </c>
      <c r="J3859">
        <f>+HLOOKUP(VLOOKUP($B3859,$Q$2:$R$42,2,0),Costo_fondeo!$D$3:$AY$100,base_minorista!$A3859,0)</f>
        <v>4.1504761951478182</v>
      </c>
      <c r="K3859">
        <f>+HLOOKUP(VLOOKUP($B3859,$Q$2:$R$42,2,0),Costo_provisiones!$D$3:$AY$100,base_minorista!$A3859,0)</f>
        <v>2.8003371686424217</v>
      </c>
      <c r="L3859">
        <f>+HLOOKUP(VLOOKUP($B3859,$Q$2:$R$42,2,0),Morosidad_control!$D$4:$AY$101,base_minorista!$A3859,0)</f>
        <v>6.8613257304744382</v>
      </c>
      <c r="M3859">
        <f ca="1">+OFFSET(Capital_2!$D$2,base_minorista!A3859,0)</f>
        <v>3.6120620419568428</v>
      </c>
      <c r="N3859">
        <f>+HLOOKUP(VLOOKUP($B3859,$Q$2:$R$42,2,0),costo_laboral!$E$2:$AZ$99,base_minorista!$A3859,0)</f>
        <v>9.4481036106355862</v>
      </c>
      <c r="O3859">
        <f>+HLOOKUP(VLOOKUP($B3859,$Q$2:$R$42,2,0),Participacion2!$D$2:$AO$99,base_minorista!$A3859,0)</f>
        <v>5.31557309556693</v>
      </c>
    </row>
    <row r="3860" spans="1:15" ht="16.5" x14ac:dyDescent="0.3">
      <c r="A3860">
        <v>74</v>
      </c>
      <c r="B3860">
        <v>41</v>
      </c>
      <c r="C3860">
        <v>73</v>
      </c>
      <c r="D3860" s="3">
        <v>43100</v>
      </c>
      <c r="E3860" s="33">
        <v>17</v>
      </c>
      <c r="F3860">
        <v>2</v>
      </c>
      <c r="G3860">
        <f>+HLOOKUP(VLOOKUP($B3860,$Q$2:$R$42,2,0),costos_sf!$D$2:$AY$99,base_minorista!$A3860,0)</f>
        <v>422213210.74816</v>
      </c>
      <c r="H3860">
        <f>+HLOOKUP(VLOOKUP($B3860,$Q$2:$R$42,2,0),creditos_sf!$D$2:$AY$99,base_minorista!$A3860,0)</f>
        <v>1549966106.70679</v>
      </c>
      <c r="I3860">
        <f>+HLOOKUP(VLOOKUP($B3860,$Q$2:$R$42,2,0),creditos_sf!$D$103:$AY$200,base_minorista!$A3860,0)</f>
        <v>930196450.93968177</v>
      </c>
      <c r="J3860">
        <f>+HLOOKUP(VLOOKUP($B3860,$Q$2:$R$42,2,0),Costo_fondeo!$D$3:$AY$100,base_minorista!$A3860,0)</f>
        <v>4.2154526639744683</v>
      </c>
      <c r="K3860">
        <f>+HLOOKUP(VLOOKUP($B3860,$Q$2:$R$42,2,0),Costo_provisiones!$D$3:$AY$100,base_minorista!$A3860,0)</f>
        <v>2.9067057509853904</v>
      </c>
      <c r="L3860">
        <f>+HLOOKUP(VLOOKUP($B3860,$Q$2:$R$42,2,0),Morosidad_control!$D$4:$AY$101,base_minorista!$A3860,0)</f>
        <v>6.7149289716326193</v>
      </c>
      <c r="M3860">
        <f ca="1">+OFFSET(Capital_2!$D$2,base_minorista!A3860,0)</f>
        <v>3.5930762546706192</v>
      </c>
      <c r="N3860">
        <f>+HLOOKUP(VLOOKUP($B3860,$Q$2:$R$42,2,0),costo_laboral!$E$2:$AZ$99,base_minorista!$A3860,0)</f>
        <v>9.4553769291259488</v>
      </c>
      <c r="O3860">
        <f>+HLOOKUP(VLOOKUP($B3860,$Q$2:$R$42,2,0),Participacion2!$D$2:$AO$99,base_minorista!$A3860,0)</f>
        <v>5.3378369188750403</v>
      </c>
    </row>
    <row r="3861" spans="1:15" ht="16.5" x14ac:dyDescent="0.3">
      <c r="A3861">
        <v>75</v>
      </c>
      <c r="B3861">
        <v>41</v>
      </c>
      <c r="C3861">
        <v>74</v>
      </c>
      <c r="D3861" s="3">
        <v>43131</v>
      </c>
      <c r="E3861" s="33">
        <v>18</v>
      </c>
      <c r="F3861">
        <v>2</v>
      </c>
      <c r="G3861">
        <f>+HLOOKUP(VLOOKUP($B3861,$Q$2:$R$42,2,0),costos_sf!$D$2:$AY$99,base_minorista!$A3861,0)</f>
        <v>425701088.321697</v>
      </c>
      <c r="H3861">
        <f>+HLOOKUP(VLOOKUP($B3861,$Q$2:$R$42,2,0),creditos_sf!$D$2:$AY$99,base_minorista!$A3861,0)</f>
        <v>1564593106.0201099</v>
      </c>
      <c r="I3861">
        <f>+HLOOKUP(VLOOKUP($B3861,$Q$2:$R$42,2,0),creditos_sf!$D$103:$AY$200,base_minorista!$A3861,0)</f>
        <v>940103708.5272994</v>
      </c>
      <c r="J3861">
        <f>+HLOOKUP(VLOOKUP($B3861,$Q$2:$R$42,2,0),Costo_fondeo!$D$3:$AY$100,base_minorista!$A3861,0)</f>
        <v>4.2645513155739545</v>
      </c>
      <c r="K3861">
        <f>+HLOOKUP(VLOOKUP($B3861,$Q$2:$R$42,2,0),Costo_provisiones!$D$3:$AY$100,base_minorista!$A3861,0)</f>
        <v>2.8616302680224246</v>
      </c>
      <c r="L3861">
        <f>+HLOOKUP(VLOOKUP($B3861,$Q$2:$R$42,2,0),Morosidad_control!$D$4:$AY$101,base_minorista!$A3861,0)</f>
        <v>6.8248320433241627</v>
      </c>
      <c r="M3861">
        <f ca="1">+OFFSET(Capital_2!$D$2,base_minorista!A3861,0)</f>
        <v>3.5815867697690567</v>
      </c>
      <c r="N3861">
        <f>+HLOOKUP(VLOOKUP($B3861,$Q$2:$R$42,2,0),costo_laboral!$E$2:$AZ$99,base_minorista!$A3861,0)</f>
        <v>9.4806868847165582</v>
      </c>
      <c r="O3861">
        <f>+HLOOKUP(VLOOKUP($B3861,$Q$2:$R$42,2,0),Participacion2!$D$2:$AO$99,base_minorista!$A3861,0)</f>
        <v>5.3669247383194101</v>
      </c>
    </row>
    <row r="3862" spans="1:15" ht="16.5" x14ac:dyDescent="0.3">
      <c r="A3862">
        <v>76</v>
      </c>
      <c r="B3862">
        <v>41</v>
      </c>
      <c r="C3862">
        <v>75</v>
      </c>
      <c r="D3862" s="3">
        <v>43159</v>
      </c>
      <c r="E3862" s="33">
        <v>18</v>
      </c>
      <c r="F3862">
        <v>2</v>
      </c>
      <c r="G3862">
        <f>+HLOOKUP(VLOOKUP($B3862,$Q$2:$R$42,2,0),costos_sf!$D$2:$AY$99,base_minorista!$A3862,0)</f>
        <v>435445930.42501801</v>
      </c>
      <c r="H3862">
        <f>+HLOOKUP(VLOOKUP($B3862,$Q$2:$R$42,2,0),creditos_sf!$D$2:$AY$99,base_minorista!$A3862,0)</f>
        <v>1573340804.3006001</v>
      </c>
      <c r="I3862">
        <f>+HLOOKUP(VLOOKUP($B3862,$Q$2:$R$42,2,0),creditos_sf!$D$103:$AY$200,base_minorista!$A3862,0)</f>
        <v>952768060.93486381</v>
      </c>
      <c r="J3862">
        <f>+HLOOKUP(VLOOKUP($B3862,$Q$2:$R$42,2,0),Costo_fondeo!$D$3:$AY$100,base_minorista!$A3862,0)</f>
        <v>4.2994667062344956</v>
      </c>
      <c r="K3862">
        <f>+HLOOKUP(VLOOKUP($B3862,$Q$2:$R$42,2,0),Costo_provisiones!$D$3:$AY$100,base_minorista!$A3862,0)</f>
        <v>2.8952289507669362</v>
      </c>
      <c r="L3862">
        <f>+HLOOKUP(VLOOKUP($B3862,$Q$2:$R$42,2,0),Morosidad_control!$D$4:$AY$101,base_minorista!$A3862,0)</f>
        <v>7.02646124602055</v>
      </c>
      <c r="M3862">
        <f ca="1">+OFFSET(Capital_2!$D$2,base_minorista!A3862,0)</f>
        <v>3.5677590569055382</v>
      </c>
      <c r="N3862">
        <f>+HLOOKUP(VLOOKUP($B3862,$Q$2:$R$42,2,0),costo_laboral!$E$2:$AZ$99,base_minorista!$A3862,0)</f>
        <v>9.4594023043689273</v>
      </c>
      <c r="O3862">
        <f>+HLOOKUP(VLOOKUP($B3862,$Q$2:$R$42,2,0),Participacion2!$D$2:$AO$99,base_minorista!$A3862,0)</f>
        <v>5.3900361226800699</v>
      </c>
    </row>
    <row r="3863" spans="1:15" ht="16.5" x14ac:dyDescent="0.3">
      <c r="A3863">
        <v>77</v>
      </c>
      <c r="B3863">
        <v>41</v>
      </c>
      <c r="C3863">
        <v>76</v>
      </c>
      <c r="D3863" s="3">
        <v>43190</v>
      </c>
      <c r="E3863" s="33">
        <v>18</v>
      </c>
      <c r="F3863">
        <v>2</v>
      </c>
      <c r="G3863">
        <f>+HLOOKUP(VLOOKUP($B3863,$Q$2:$R$42,2,0),costos_sf!$D$2:$AY$99,base_minorista!$A3863,0)</f>
        <v>446053962.721012</v>
      </c>
      <c r="H3863">
        <f>+HLOOKUP(VLOOKUP($B3863,$Q$2:$R$42,2,0),creditos_sf!$D$2:$AY$99,base_minorista!$A3863,0)</f>
        <v>1595036067.5738802</v>
      </c>
      <c r="I3863">
        <f>+HLOOKUP(VLOOKUP($B3863,$Q$2:$R$42,2,0),creditos_sf!$D$103:$AY$200,base_minorista!$A3863,0)</f>
        <v>961667932.68220031</v>
      </c>
      <c r="J3863">
        <f>+HLOOKUP(VLOOKUP($B3863,$Q$2:$R$42,2,0),Costo_fondeo!$D$3:$AY$100,base_minorista!$A3863,0)</f>
        <v>4.3442966468683126</v>
      </c>
      <c r="K3863">
        <f>+HLOOKUP(VLOOKUP($B3863,$Q$2:$R$42,2,0),Costo_provisiones!$D$3:$AY$100,base_minorista!$A3863,0)</f>
        <v>3.013177503222332</v>
      </c>
      <c r="L3863">
        <f>+HLOOKUP(VLOOKUP($B3863,$Q$2:$R$42,2,0),Morosidad_control!$D$4:$AY$101,base_minorista!$A3863,0)</f>
        <v>7.1808328494288043</v>
      </c>
      <c r="M3863">
        <f ca="1">+OFFSET(Capital_2!$D$2,base_minorista!A3863,0)</f>
        <v>3.5535594036254383</v>
      </c>
      <c r="N3863">
        <f>+HLOOKUP(VLOOKUP($B3863,$Q$2:$R$42,2,0),costo_laboral!$E$2:$AZ$99,base_minorista!$A3863,0)</f>
        <v>9.4479994240642231</v>
      </c>
      <c r="O3863">
        <f>+HLOOKUP(VLOOKUP($B3863,$Q$2:$R$42,2,0),Participacion2!$D$2:$AO$99,base_minorista!$A3863,0)</f>
        <v>5.4449950127839601</v>
      </c>
    </row>
    <row r="3864" spans="1:15" ht="16.5" x14ac:dyDescent="0.3">
      <c r="A3864">
        <v>78</v>
      </c>
      <c r="B3864">
        <v>41</v>
      </c>
      <c r="C3864">
        <v>77</v>
      </c>
      <c r="D3864" s="3">
        <v>43220</v>
      </c>
      <c r="E3864" s="33">
        <v>18</v>
      </c>
      <c r="F3864">
        <v>2</v>
      </c>
      <c r="G3864">
        <f>+HLOOKUP(VLOOKUP($B3864,$Q$2:$R$42,2,0),costos_sf!$D$2:$AY$99,base_minorista!$A3864,0)</f>
        <v>455892845.68819004</v>
      </c>
      <c r="H3864">
        <f>+HLOOKUP(VLOOKUP($B3864,$Q$2:$R$42,2,0),creditos_sf!$D$2:$AY$99,base_minorista!$A3864,0)</f>
        <v>1610959186.3989499</v>
      </c>
      <c r="I3864">
        <f>+HLOOKUP(VLOOKUP($B3864,$Q$2:$R$42,2,0),creditos_sf!$D$103:$AY$200,base_minorista!$A3864,0)</f>
        <v>963464216.12659323</v>
      </c>
      <c r="J3864">
        <f>+HLOOKUP(VLOOKUP($B3864,$Q$2:$R$42,2,0),Costo_fondeo!$D$3:$AY$100,base_minorista!$A3864,0)</f>
        <v>4.3810086179294796</v>
      </c>
      <c r="K3864">
        <f>+HLOOKUP(VLOOKUP($B3864,$Q$2:$R$42,2,0),Costo_provisiones!$D$3:$AY$100,base_minorista!$A3864,0)</f>
        <v>3.034365426582823</v>
      </c>
      <c r="L3864">
        <f>+HLOOKUP(VLOOKUP($B3864,$Q$2:$R$42,2,0),Morosidad_control!$D$4:$AY$101,base_minorista!$A3864,0)</f>
        <v>7.0021451813391771</v>
      </c>
      <c r="M3864">
        <f ca="1">+OFFSET(Capital_2!$D$2,base_minorista!A3864,0)</f>
        <v>3.5277001527594574</v>
      </c>
      <c r="N3864">
        <f>+HLOOKUP(VLOOKUP($B3864,$Q$2:$R$42,2,0),costo_laboral!$E$2:$AZ$99,base_minorista!$A3864,0)</f>
        <v>9.530221102730847</v>
      </c>
      <c r="O3864">
        <f>+HLOOKUP(VLOOKUP($B3864,$Q$2:$R$42,2,0),Participacion2!$D$2:$AO$99,base_minorista!$A3864,0)</f>
        <v>5.4833615423659801</v>
      </c>
    </row>
    <row r="3865" spans="1:15" ht="16.5" x14ac:dyDescent="0.3">
      <c r="A3865">
        <v>79</v>
      </c>
      <c r="B3865">
        <v>41</v>
      </c>
      <c r="C3865">
        <v>78</v>
      </c>
      <c r="D3865" s="3">
        <v>43251</v>
      </c>
      <c r="E3865" s="33">
        <v>18</v>
      </c>
      <c r="F3865">
        <v>2</v>
      </c>
      <c r="G3865">
        <f>+HLOOKUP(VLOOKUP($B3865,$Q$2:$R$42,2,0),costos_sf!$D$2:$AY$99,base_minorista!$A3865,0)</f>
        <v>463272600.29036498</v>
      </c>
      <c r="H3865">
        <f>+HLOOKUP(VLOOKUP($B3865,$Q$2:$R$42,2,0),creditos_sf!$D$2:$AY$99,base_minorista!$A3865,0)</f>
        <v>1620458751.86988</v>
      </c>
      <c r="I3865">
        <f>+HLOOKUP(VLOOKUP($B3865,$Q$2:$R$42,2,0),creditos_sf!$D$103:$AY$200,base_minorista!$A3865,0)</f>
        <v>967451215.02240109</v>
      </c>
      <c r="J3865">
        <f>+HLOOKUP(VLOOKUP($B3865,$Q$2:$R$42,2,0),Costo_fondeo!$D$3:$AY$100,base_minorista!$A3865,0)</f>
        <v>4.4188281991598828</v>
      </c>
      <c r="K3865">
        <f>+HLOOKUP(VLOOKUP($B3865,$Q$2:$R$42,2,0),Costo_provisiones!$D$3:$AY$100,base_minorista!$A3865,0)</f>
        <v>3.0920562205875299</v>
      </c>
      <c r="L3865">
        <f>+HLOOKUP(VLOOKUP($B3865,$Q$2:$R$42,2,0),Morosidad_control!$D$4:$AY$101,base_minorista!$A3865,0)</f>
        <v>6.9625789385001147</v>
      </c>
      <c r="M3865">
        <f ca="1">+OFFSET(Capital_2!$D$2,base_minorista!A3865,0)</f>
        <v>3.5069368282381337</v>
      </c>
      <c r="N3865">
        <f>+HLOOKUP(VLOOKUP($B3865,$Q$2:$R$42,2,0),costo_laboral!$E$2:$AZ$99,base_minorista!$A3865,0)</f>
        <v>9.5492156959288845</v>
      </c>
      <c r="O3865">
        <f>+HLOOKUP(VLOOKUP($B3865,$Q$2:$R$42,2,0),Participacion2!$D$2:$AO$99,base_minorista!$A3865,0)</f>
        <v>5.4876151125653596</v>
      </c>
    </row>
    <row r="3866" spans="1:15" ht="16.5" x14ac:dyDescent="0.3">
      <c r="A3866">
        <v>80</v>
      </c>
      <c r="B3866">
        <v>41</v>
      </c>
      <c r="C3866">
        <v>79</v>
      </c>
      <c r="D3866" s="3">
        <v>43281</v>
      </c>
      <c r="E3866" s="33">
        <v>18</v>
      </c>
      <c r="F3866">
        <v>2</v>
      </c>
      <c r="G3866">
        <f>+HLOOKUP(VLOOKUP($B3866,$Q$2:$R$42,2,0),costos_sf!$D$2:$AY$99,base_minorista!$A3866,0)</f>
        <v>472973582.625826</v>
      </c>
      <c r="H3866">
        <f>+HLOOKUP(VLOOKUP($B3866,$Q$2:$R$42,2,0),creditos_sf!$D$2:$AY$99,base_minorista!$A3866,0)</f>
        <v>1628408823.7278001</v>
      </c>
      <c r="I3866">
        <f>+HLOOKUP(VLOOKUP($B3866,$Q$2:$R$42,2,0),creditos_sf!$D$103:$AY$200,base_minorista!$A3866,0)</f>
        <v>968919437.48303914</v>
      </c>
      <c r="J3866">
        <f>+HLOOKUP(VLOOKUP($B3866,$Q$2:$R$42,2,0),Costo_fondeo!$D$3:$AY$100,base_minorista!$A3866,0)</f>
        <v>4.4469931726175611</v>
      </c>
      <c r="K3866">
        <f>+HLOOKUP(VLOOKUP($B3866,$Q$2:$R$42,2,0),Costo_provisiones!$D$3:$AY$100,base_minorista!$A3866,0)</f>
        <v>3.2451869487843261</v>
      </c>
      <c r="L3866">
        <f>+HLOOKUP(VLOOKUP($B3866,$Q$2:$R$42,2,0),Morosidad_control!$D$4:$AY$101,base_minorista!$A3866,0)</f>
        <v>7.172827675937671</v>
      </c>
      <c r="M3866">
        <f ca="1">+OFFSET(Capital_2!$D$2,base_minorista!A3866,0)</f>
        <v>3.4861804073665166</v>
      </c>
      <c r="N3866">
        <f>+HLOOKUP(VLOOKUP($B3866,$Q$2:$R$42,2,0),costo_laboral!$E$2:$AZ$99,base_minorista!$A3866,0)</f>
        <v>9.66330104162666</v>
      </c>
      <c r="O3866">
        <f>+HLOOKUP(VLOOKUP($B3866,$Q$2:$R$42,2,0),Participacion2!$D$2:$AO$99,base_minorista!$A3866,0)</f>
        <v>5.5228390540227501</v>
      </c>
    </row>
    <row r="3867" spans="1:15" ht="16.5" x14ac:dyDescent="0.3">
      <c r="A3867">
        <v>81</v>
      </c>
      <c r="B3867">
        <v>41</v>
      </c>
      <c r="C3867">
        <v>80</v>
      </c>
      <c r="D3867" s="3">
        <v>43312</v>
      </c>
      <c r="E3867" s="33">
        <v>18</v>
      </c>
      <c r="F3867">
        <v>2</v>
      </c>
      <c r="G3867">
        <f>+HLOOKUP(VLOOKUP($B3867,$Q$2:$R$42,2,0),costos_sf!$D$2:$AY$99,base_minorista!$A3867,0)</f>
        <v>481197389.83000696</v>
      </c>
      <c r="H3867">
        <f>+HLOOKUP(VLOOKUP($B3867,$Q$2:$R$42,2,0),creditos_sf!$D$2:$AY$99,base_minorista!$A3867,0)</f>
        <v>1613044484.5274501</v>
      </c>
      <c r="I3867">
        <f>+HLOOKUP(VLOOKUP($B3867,$Q$2:$R$42,2,0),creditos_sf!$D$103:$AY$200,base_minorista!$A3867,0)</f>
        <v>975313900.16440296</v>
      </c>
      <c r="J3867">
        <f>+HLOOKUP(VLOOKUP($B3867,$Q$2:$R$42,2,0),Costo_fondeo!$D$3:$AY$100,base_minorista!$A3867,0)</f>
        <v>4.4702875036049479</v>
      </c>
      <c r="K3867">
        <f>+HLOOKUP(VLOOKUP($B3867,$Q$2:$R$42,2,0),Costo_provisiones!$D$3:$AY$100,base_minorista!$A3867,0)</f>
        <v>3.3009622749027829</v>
      </c>
      <c r="L3867">
        <f>+HLOOKUP(VLOOKUP($B3867,$Q$2:$R$42,2,0),Morosidad_control!$D$4:$AY$101,base_minorista!$A3867,0)</f>
        <v>6.3662276652816221</v>
      </c>
      <c r="M3867">
        <f ca="1">+OFFSET(Capital_2!$D$2,base_minorista!A3867,0)</f>
        <v>3.4635993253239059</v>
      </c>
      <c r="N3867">
        <f>+HLOOKUP(VLOOKUP($B3867,$Q$2:$R$42,2,0),costo_laboral!$E$2:$AZ$99,base_minorista!$A3867,0)</f>
        <v>9.8063120989594363</v>
      </c>
      <c r="O3867">
        <f>+HLOOKUP(VLOOKUP($B3867,$Q$2:$R$42,2,0),Participacion2!$D$2:$AO$99,base_minorista!$A3867,0)</f>
        <v>5.4887079420318301</v>
      </c>
    </row>
    <row r="3868" spans="1:15" ht="16.5" x14ac:dyDescent="0.3">
      <c r="A3868">
        <v>82</v>
      </c>
      <c r="B3868">
        <v>41</v>
      </c>
      <c r="C3868">
        <v>81</v>
      </c>
      <c r="D3868" s="3">
        <v>43343</v>
      </c>
      <c r="E3868" s="33">
        <v>18</v>
      </c>
      <c r="F3868">
        <v>2</v>
      </c>
      <c r="G3868">
        <f>+HLOOKUP(VLOOKUP($B3868,$Q$2:$R$42,2,0),costos_sf!$D$2:$AY$99,base_minorista!$A3868,0)</f>
        <v>492239964.325876</v>
      </c>
      <c r="H3868">
        <f>+HLOOKUP(VLOOKUP($B3868,$Q$2:$R$42,2,0),creditos_sf!$D$2:$AY$99,base_minorista!$A3868,0)</f>
        <v>1633989603.8229301</v>
      </c>
      <c r="I3868">
        <f>+HLOOKUP(VLOOKUP($B3868,$Q$2:$R$42,2,0),creditos_sf!$D$103:$AY$200,base_minorista!$A3868,0)</f>
        <v>1000092099.7542981</v>
      </c>
      <c r="J3868">
        <f>+HLOOKUP(VLOOKUP($B3868,$Q$2:$R$42,2,0),Costo_fondeo!$D$3:$AY$100,base_minorista!$A3868,0)</f>
        <v>4.4741190086567117</v>
      </c>
      <c r="K3868">
        <f>+HLOOKUP(VLOOKUP($B3868,$Q$2:$R$42,2,0),Costo_provisiones!$D$3:$AY$100,base_minorista!$A3868,0)</f>
        <v>3.5345197530440013</v>
      </c>
      <c r="L3868">
        <f>+HLOOKUP(VLOOKUP($B3868,$Q$2:$R$42,2,0),Morosidad_control!$D$4:$AY$101,base_minorista!$A3868,0)</f>
        <v>6.4963389147439585</v>
      </c>
      <c r="M3868">
        <f ca="1">+OFFSET(Capital_2!$D$2,base_minorista!A3868,0)</f>
        <v>3.442349118867654</v>
      </c>
      <c r="N3868">
        <f>+HLOOKUP(VLOOKUP($B3868,$Q$2:$R$42,2,0),costo_laboral!$E$2:$AZ$99,base_minorista!$A3868,0)</f>
        <v>9.7290833795051377</v>
      </c>
      <c r="O3868">
        <f>+HLOOKUP(VLOOKUP($B3868,$Q$2:$R$42,2,0),Participacion2!$D$2:$AO$99,base_minorista!$A3868,0)</f>
        <v>5.5137179720710998</v>
      </c>
    </row>
    <row r="3869" spans="1:15" ht="16.5" x14ac:dyDescent="0.3">
      <c r="A3869">
        <v>83</v>
      </c>
      <c r="B3869">
        <v>41</v>
      </c>
      <c r="C3869">
        <v>82</v>
      </c>
      <c r="D3869" s="3">
        <v>43373</v>
      </c>
      <c r="E3869" s="33">
        <v>18</v>
      </c>
      <c r="F3869">
        <v>2</v>
      </c>
      <c r="G3869">
        <f>+HLOOKUP(VLOOKUP($B3869,$Q$2:$R$42,2,0),costos_sf!$D$2:$AY$99,base_minorista!$A3869,0)</f>
        <v>496189219.76203799</v>
      </c>
      <c r="H3869">
        <f>+HLOOKUP(VLOOKUP($B3869,$Q$2:$R$42,2,0),creditos_sf!$D$2:$AY$99,base_minorista!$A3869,0)</f>
        <v>1641887816.37903</v>
      </c>
      <c r="I3869">
        <f>+HLOOKUP(VLOOKUP($B3869,$Q$2:$R$42,2,0),creditos_sf!$D$103:$AY$200,base_minorista!$A3869,0)</f>
        <v>1029769459.2030417</v>
      </c>
      <c r="J3869">
        <f>+HLOOKUP(VLOOKUP($B3869,$Q$2:$R$42,2,0),Costo_fondeo!$D$3:$AY$100,base_minorista!$A3869,0)</f>
        <v>4.4599326090967475</v>
      </c>
      <c r="K3869">
        <f>+HLOOKUP(VLOOKUP($B3869,$Q$2:$R$42,2,0),Costo_provisiones!$D$3:$AY$100,base_minorista!$A3869,0)</f>
        <v>3.5366146217849517</v>
      </c>
      <c r="L3869">
        <f>+HLOOKUP(VLOOKUP($B3869,$Q$2:$R$42,2,0),Morosidad_control!$D$4:$AY$101,base_minorista!$A3869,0)</f>
        <v>6.5953082031268053</v>
      </c>
      <c r="M3869">
        <f ca="1">+OFFSET(Capital_2!$D$2,base_minorista!A3869,0)</f>
        <v>3.430093895939399</v>
      </c>
      <c r="N3869">
        <f>+HLOOKUP(VLOOKUP($B3869,$Q$2:$R$42,2,0),costo_laboral!$E$2:$AZ$99,base_minorista!$A3869,0)</f>
        <v>9.6120837283441354</v>
      </c>
      <c r="O3869">
        <f>+HLOOKUP(VLOOKUP($B3869,$Q$2:$R$42,2,0),Participacion2!$D$2:$AO$99,base_minorista!$A3869,0)</f>
        <v>5.5548323493804599</v>
      </c>
    </row>
    <row r="3870" spans="1:15" ht="16.5" x14ac:dyDescent="0.3">
      <c r="A3870">
        <v>84</v>
      </c>
      <c r="B3870">
        <v>41</v>
      </c>
      <c r="C3870">
        <v>83</v>
      </c>
      <c r="D3870" s="3">
        <v>43404</v>
      </c>
      <c r="E3870" s="33">
        <v>18</v>
      </c>
      <c r="F3870">
        <v>2</v>
      </c>
      <c r="G3870">
        <f>+HLOOKUP(VLOOKUP($B3870,$Q$2:$R$42,2,0),costos_sf!$D$2:$AY$99,base_minorista!$A3870,0)</f>
        <v>503220866.51902795</v>
      </c>
      <c r="H3870">
        <f>+HLOOKUP(VLOOKUP($B3870,$Q$2:$R$42,2,0),creditos_sf!$D$2:$AY$99,base_minorista!$A3870,0)</f>
        <v>1650889581.27162</v>
      </c>
      <c r="I3870">
        <f>+HLOOKUP(VLOOKUP($B3870,$Q$2:$R$42,2,0),creditos_sf!$D$103:$AY$200,base_minorista!$A3870,0)</f>
        <v>1051709514.3681512</v>
      </c>
      <c r="J3870">
        <f>+HLOOKUP(VLOOKUP($B3870,$Q$2:$R$42,2,0),Costo_fondeo!$D$3:$AY$100,base_minorista!$A3870,0)</f>
        <v>4.4821921021321813</v>
      </c>
      <c r="K3870">
        <f>+HLOOKUP(VLOOKUP($B3870,$Q$2:$R$42,2,0),Costo_provisiones!$D$3:$AY$100,base_minorista!$A3870,0)</f>
        <v>3.6376078284121394</v>
      </c>
      <c r="L3870">
        <f>+HLOOKUP(VLOOKUP($B3870,$Q$2:$R$42,2,0),Morosidad_control!$D$4:$AY$101,base_minorista!$A3870,0)</f>
        <v>6.7929989832443374</v>
      </c>
      <c r="M3870">
        <f ca="1">+OFFSET(Capital_2!$D$2,base_minorista!A3870,0)</f>
        <v>3.4233579602032216</v>
      </c>
      <c r="N3870">
        <f>+HLOOKUP(VLOOKUP($B3870,$Q$2:$R$42,2,0),costo_laboral!$E$2:$AZ$99,base_minorista!$A3870,0)</f>
        <v>9.5460226190626933</v>
      </c>
      <c r="O3870">
        <f>+HLOOKUP(VLOOKUP($B3870,$Q$2:$R$42,2,0),Participacion2!$D$2:$AO$99,base_minorista!$A3870,0)</f>
        <v>5.5757366244065496</v>
      </c>
    </row>
    <row r="3871" spans="1:15" ht="16.5" x14ac:dyDescent="0.3">
      <c r="A3871">
        <v>85</v>
      </c>
      <c r="B3871">
        <v>41</v>
      </c>
      <c r="C3871">
        <v>84</v>
      </c>
      <c r="D3871" s="3">
        <v>43434</v>
      </c>
      <c r="E3871" s="33">
        <v>18</v>
      </c>
      <c r="F3871">
        <v>2</v>
      </c>
      <c r="G3871">
        <f>+HLOOKUP(VLOOKUP($B3871,$Q$2:$R$42,2,0),costos_sf!$D$2:$AY$99,base_minorista!$A3871,0)</f>
        <v>504560844.75698501</v>
      </c>
      <c r="H3871">
        <f>+HLOOKUP(VLOOKUP($B3871,$Q$2:$R$42,2,0),creditos_sf!$D$2:$AY$99,base_minorista!$A3871,0)</f>
        <v>1654075699.8171899</v>
      </c>
      <c r="I3871">
        <f>+HLOOKUP(VLOOKUP($B3871,$Q$2:$R$42,2,0),creditos_sf!$D$103:$AY$200,base_minorista!$A3871,0)</f>
        <v>1064909946.8447073</v>
      </c>
      <c r="J3871">
        <f>+HLOOKUP(VLOOKUP($B3871,$Q$2:$R$42,2,0),Costo_fondeo!$D$3:$AY$100,base_minorista!$A3871,0)</f>
        <v>4.4813202251052884</v>
      </c>
      <c r="K3871">
        <f>+HLOOKUP(VLOOKUP($B3871,$Q$2:$R$42,2,0),Costo_provisiones!$D$3:$AY$100,base_minorista!$A3871,0)</f>
        <v>3.5989819165908501</v>
      </c>
      <c r="L3871">
        <f>+HLOOKUP(VLOOKUP($B3871,$Q$2:$R$42,2,0),Morosidad_control!$D$4:$AY$101,base_minorista!$A3871,0)</f>
        <v>6.798290092093966</v>
      </c>
      <c r="M3871">
        <f ca="1">+OFFSET(Capital_2!$D$2,base_minorista!A3871,0)</f>
        <v>3.4154915843908498</v>
      </c>
      <c r="N3871">
        <f>+HLOOKUP(VLOOKUP($B3871,$Q$2:$R$42,2,0),costo_laboral!$E$2:$AZ$99,base_minorista!$A3871,0)</f>
        <v>9.5210416368961184</v>
      </c>
      <c r="O3871">
        <f>+HLOOKUP(VLOOKUP($B3871,$Q$2:$R$42,2,0),Participacion2!$D$2:$AO$99,base_minorista!$A3871,0)</f>
        <v>5.5647636497623996</v>
      </c>
    </row>
    <row r="3872" spans="1:15" ht="16.5" x14ac:dyDescent="0.3">
      <c r="A3872">
        <v>86</v>
      </c>
      <c r="B3872">
        <v>41</v>
      </c>
      <c r="C3872">
        <v>85</v>
      </c>
      <c r="D3872" s="3">
        <v>43465</v>
      </c>
      <c r="E3872" s="33">
        <v>18</v>
      </c>
      <c r="F3872">
        <v>2</v>
      </c>
      <c r="G3872">
        <f>+HLOOKUP(VLOOKUP($B3872,$Q$2:$R$42,2,0),costos_sf!$D$2:$AY$99,base_minorista!$A3872,0)</f>
        <v>505836591.34398204</v>
      </c>
      <c r="H3872">
        <f>+HLOOKUP(VLOOKUP($B3872,$Q$2:$R$42,2,0),creditos_sf!$D$2:$AY$99,base_minorista!$A3872,0)</f>
        <v>1660502777.88305</v>
      </c>
      <c r="I3872">
        <f>+HLOOKUP(VLOOKUP($B3872,$Q$2:$R$42,2,0),creditos_sf!$D$103:$AY$200,base_minorista!$A3872,0)</f>
        <v>1071708849.4248791</v>
      </c>
      <c r="J3872">
        <f>+HLOOKUP(VLOOKUP($B3872,$Q$2:$R$42,2,0),Costo_fondeo!$D$3:$AY$100,base_minorista!$A3872,0)</f>
        <v>4.4826048982295381</v>
      </c>
      <c r="K3872">
        <f>+HLOOKUP(VLOOKUP($B3872,$Q$2:$R$42,2,0),Costo_provisiones!$D$3:$AY$100,base_minorista!$A3872,0)</f>
        <v>3.4178125297900013</v>
      </c>
      <c r="L3872">
        <f>+HLOOKUP(VLOOKUP($B3872,$Q$2:$R$42,2,0),Morosidad_control!$D$4:$AY$101,base_minorista!$A3872,0)</f>
        <v>6.911171248428059</v>
      </c>
      <c r="M3872">
        <f ca="1">+OFFSET(Capital_2!$D$2,base_minorista!A3872,0)</f>
        <v>3.4351377010367652</v>
      </c>
      <c r="N3872">
        <f>+HLOOKUP(VLOOKUP($B3872,$Q$2:$R$42,2,0),costo_laboral!$E$2:$AZ$99,base_minorista!$A3872,0)</f>
        <v>9.706981375581595</v>
      </c>
      <c r="O3872">
        <f>+HLOOKUP(VLOOKUP($B3872,$Q$2:$R$42,2,0),Participacion2!$D$2:$AO$99,base_minorista!$A3872,0)</f>
        <v>5.5873758547440699</v>
      </c>
    </row>
    <row r="3873" spans="1:15" ht="16.5" x14ac:dyDescent="0.3">
      <c r="A3873">
        <v>87</v>
      </c>
      <c r="B3873">
        <v>41</v>
      </c>
      <c r="C3873">
        <v>86</v>
      </c>
      <c r="D3873" s="3">
        <v>43496</v>
      </c>
      <c r="E3873" s="33">
        <v>19</v>
      </c>
      <c r="F3873">
        <v>2</v>
      </c>
      <c r="G3873">
        <f>+HLOOKUP(VLOOKUP($B3873,$Q$2:$R$42,2,0),costos_sf!$D$2:$AY$99,base_minorista!$A3873,0)</f>
        <v>515456647.20053697</v>
      </c>
      <c r="H3873">
        <f>+HLOOKUP(VLOOKUP($B3873,$Q$2:$R$42,2,0),creditos_sf!$D$2:$AY$99,base_minorista!$A3873,0)</f>
        <v>1674407067.2555902</v>
      </c>
      <c r="I3873">
        <f>+HLOOKUP(VLOOKUP($B3873,$Q$2:$R$42,2,0),creditos_sf!$D$103:$AY$200,base_minorista!$A3873,0)</f>
        <v>1077360248.9485891</v>
      </c>
      <c r="J3873">
        <f>+HLOOKUP(VLOOKUP($B3873,$Q$2:$R$42,2,0),Costo_fondeo!$D$3:$AY$100,base_minorista!$A3873,0)</f>
        <v>4.4888080310744876</v>
      </c>
      <c r="K3873">
        <f>+HLOOKUP(VLOOKUP($B3873,$Q$2:$R$42,2,0),Costo_provisiones!$D$3:$AY$100,base_minorista!$A3873,0)</f>
        <v>3.5012261407716085</v>
      </c>
      <c r="L3873">
        <f>+HLOOKUP(VLOOKUP($B3873,$Q$2:$R$42,2,0),Morosidad_control!$D$4:$AY$101,base_minorista!$A3873,0)</f>
        <v>7.1432612934324737</v>
      </c>
      <c r="M3873">
        <f ca="1">+OFFSET(Capital_2!$D$2,base_minorista!A3873,0)</f>
        <v>3.144198069372997</v>
      </c>
      <c r="N3873">
        <f>+HLOOKUP(VLOOKUP($B3873,$Q$2:$R$42,2,0),costo_laboral!$E$2:$AZ$99,base_minorista!$A3873,0)</f>
        <v>9.8170646430936479</v>
      </c>
      <c r="O3873">
        <f>+HLOOKUP(VLOOKUP($B3873,$Q$2:$R$42,2,0),Participacion2!$D$2:$AO$99,base_minorista!$A3873,0)</f>
        <v>5.6124323705136501</v>
      </c>
    </row>
    <row r="3874" spans="1:15" ht="16.5" x14ac:dyDescent="0.3">
      <c r="A3874">
        <v>88</v>
      </c>
      <c r="B3874">
        <v>41</v>
      </c>
      <c r="C3874">
        <v>87</v>
      </c>
      <c r="D3874" s="3">
        <v>43524</v>
      </c>
      <c r="E3874" s="33">
        <v>19</v>
      </c>
      <c r="F3874">
        <v>2</v>
      </c>
      <c r="G3874">
        <f>+HLOOKUP(VLOOKUP($B3874,$Q$2:$R$42,2,0),costos_sf!$D$2:$AY$99,base_minorista!$A3874,0)</f>
        <v>521402943.19402701</v>
      </c>
      <c r="H3874">
        <f>+HLOOKUP(VLOOKUP($B3874,$Q$2:$R$42,2,0),creditos_sf!$D$2:$AY$99,base_minorista!$A3874,0)</f>
        <v>1703420803.0364499</v>
      </c>
      <c r="I3874">
        <f>+HLOOKUP(VLOOKUP($B3874,$Q$2:$R$42,2,0),creditos_sf!$D$103:$AY$200,base_minorista!$A3874,0)</f>
        <v>1095071345.5874689</v>
      </c>
      <c r="J3874">
        <f>+HLOOKUP(VLOOKUP($B3874,$Q$2:$R$42,2,0),Costo_fondeo!$D$3:$AY$100,base_minorista!$A3874,0)</f>
        <v>4.4856502109852885</v>
      </c>
      <c r="K3874">
        <f>+HLOOKUP(VLOOKUP($B3874,$Q$2:$R$42,2,0),Costo_provisiones!$D$3:$AY$100,base_minorista!$A3874,0)</f>
        <v>3.4325557339676247</v>
      </c>
      <c r="L3874">
        <f>+HLOOKUP(VLOOKUP($B3874,$Q$2:$R$42,2,0),Morosidad_control!$D$4:$AY$101,base_minorista!$A3874,0)</f>
        <v>7.3406209104939046</v>
      </c>
      <c r="M3874">
        <f ca="1">+OFFSET(Capital_2!$D$2,base_minorista!A3874,0)</f>
        <v>3.1750048296191844</v>
      </c>
      <c r="N3874">
        <f>+HLOOKUP(VLOOKUP($B3874,$Q$2:$R$42,2,0),costo_laboral!$E$2:$AZ$99,base_minorista!$A3874,0)</f>
        <v>9.7612670722033883</v>
      </c>
      <c r="O3874">
        <f>+HLOOKUP(VLOOKUP($B3874,$Q$2:$R$42,2,0),Participacion2!$D$2:$AO$99,base_minorista!$A3874,0)</f>
        <v>5.6569251941161403</v>
      </c>
    </row>
    <row r="3875" spans="1:15" ht="16.5" x14ac:dyDescent="0.3">
      <c r="A3875">
        <v>89</v>
      </c>
      <c r="B3875">
        <v>41</v>
      </c>
      <c r="C3875">
        <v>88</v>
      </c>
      <c r="D3875" s="3">
        <v>43555</v>
      </c>
      <c r="E3875" s="33">
        <v>19</v>
      </c>
      <c r="F3875">
        <v>2</v>
      </c>
      <c r="G3875">
        <f>+HLOOKUP(VLOOKUP($B3875,$Q$2:$R$42,2,0),costos_sf!$D$2:$AY$99,base_minorista!$A3875,0)</f>
        <v>527688147.09498805</v>
      </c>
      <c r="H3875">
        <f>+HLOOKUP(VLOOKUP($B3875,$Q$2:$R$42,2,0),creditos_sf!$D$2:$AY$99,base_minorista!$A3875,0)</f>
        <v>1717203778.3350101</v>
      </c>
      <c r="I3875">
        <f>+HLOOKUP(VLOOKUP($B3875,$Q$2:$R$42,2,0),creditos_sf!$D$103:$AY$200,base_minorista!$A3875,0)</f>
        <v>1103341017.7610846</v>
      </c>
      <c r="J3875">
        <f>+HLOOKUP(VLOOKUP($B3875,$Q$2:$R$42,2,0),Costo_fondeo!$D$3:$AY$100,base_minorista!$A3875,0)</f>
        <v>4.4713946641945697</v>
      </c>
      <c r="K3875">
        <f>+HLOOKUP(VLOOKUP($B3875,$Q$2:$R$42,2,0),Costo_provisiones!$D$3:$AY$100,base_minorista!$A3875,0)</f>
        <v>3.3985358520263063</v>
      </c>
      <c r="L3875">
        <f>+HLOOKUP(VLOOKUP($B3875,$Q$2:$R$42,2,0),Morosidad_control!$D$4:$AY$101,base_minorista!$A3875,0)</f>
        <v>7.2044611058758159</v>
      </c>
      <c r="M3875">
        <f ca="1">+OFFSET(Capital_2!$D$2,base_minorista!A3875,0)</f>
        <v>3.2070490236396596</v>
      </c>
      <c r="N3875">
        <f>+HLOOKUP(VLOOKUP($B3875,$Q$2:$R$42,2,0),costo_laboral!$E$2:$AZ$99,base_minorista!$A3875,0)</f>
        <v>9.8438824330164429</v>
      </c>
      <c r="O3875">
        <f>+HLOOKUP(VLOOKUP($B3875,$Q$2:$R$42,2,0),Participacion2!$D$2:$AO$99,base_minorista!$A3875,0)</f>
        <v>5.6661001360247303</v>
      </c>
    </row>
    <row r="3876" spans="1:15" ht="16.5" x14ac:dyDescent="0.3">
      <c r="A3876">
        <v>90</v>
      </c>
      <c r="B3876">
        <v>41</v>
      </c>
      <c r="C3876">
        <v>89</v>
      </c>
      <c r="D3876" s="3">
        <v>43585</v>
      </c>
      <c r="E3876" s="33">
        <v>19</v>
      </c>
      <c r="F3876">
        <v>2</v>
      </c>
      <c r="G3876">
        <f>+HLOOKUP(VLOOKUP($B3876,$Q$2:$R$42,2,0),costos_sf!$D$2:$AY$99,base_minorista!$A3876,0)</f>
        <v>534183288.62132204</v>
      </c>
      <c r="H3876">
        <f>+HLOOKUP(VLOOKUP($B3876,$Q$2:$R$42,2,0),creditos_sf!$D$2:$AY$99,base_minorista!$A3876,0)</f>
        <v>1712934049.7825799</v>
      </c>
      <c r="I3876">
        <f>+HLOOKUP(VLOOKUP($B3876,$Q$2:$R$42,2,0),creditos_sf!$D$103:$AY$200,base_minorista!$A3876,0)</f>
        <v>1117493946.0855036</v>
      </c>
      <c r="J3876">
        <f>+HLOOKUP(VLOOKUP($B3876,$Q$2:$R$42,2,0),Costo_fondeo!$D$3:$AY$100,base_minorista!$A3876,0)</f>
        <v>4.4914381816537317</v>
      </c>
      <c r="K3876">
        <f>+HLOOKUP(VLOOKUP($B3876,$Q$2:$R$42,2,0),Costo_provisiones!$D$3:$AY$100,base_minorista!$A3876,0)</f>
        <v>3.5300267331186972</v>
      </c>
      <c r="L3876">
        <f>+HLOOKUP(VLOOKUP($B3876,$Q$2:$R$42,2,0),Morosidad_control!$D$4:$AY$101,base_minorista!$A3876,0)</f>
        <v>7.4202732264138831</v>
      </c>
      <c r="M3876">
        <f ca="1">+OFFSET(Capital_2!$D$2,base_minorista!A3876,0)</f>
        <v>3.2607827391957867</v>
      </c>
      <c r="N3876">
        <f>+HLOOKUP(VLOOKUP($B3876,$Q$2:$R$42,2,0),costo_laboral!$E$2:$AZ$99,base_minorista!$A3876,0)</f>
        <v>9.8210918200837121</v>
      </c>
      <c r="O3876">
        <f>+HLOOKUP(VLOOKUP($B3876,$Q$2:$R$42,2,0),Participacion2!$D$2:$AO$99,base_minorista!$A3876,0)</f>
        <v>5.6641426702908202</v>
      </c>
    </row>
    <row r="3877" spans="1:15" ht="16.5" x14ac:dyDescent="0.3">
      <c r="A3877">
        <v>91</v>
      </c>
      <c r="B3877">
        <v>41</v>
      </c>
      <c r="C3877">
        <v>90</v>
      </c>
      <c r="D3877" s="3">
        <v>43616</v>
      </c>
      <c r="E3877" s="33">
        <v>19</v>
      </c>
      <c r="F3877">
        <v>2</v>
      </c>
      <c r="G3877">
        <f>+HLOOKUP(VLOOKUP($B3877,$Q$2:$R$42,2,0),costos_sf!$D$2:$AY$99,base_minorista!$A3877,0)</f>
        <v>539508719.06703603</v>
      </c>
      <c r="H3877">
        <f>+HLOOKUP(VLOOKUP($B3877,$Q$2:$R$42,2,0),creditos_sf!$D$2:$AY$99,base_minorista!$A3877,0)</f>
        <v>1721010157.1286199</v>
      </c>
      <c r="I3877">
        <f>+HLOOKUP(VLOOKUP($B3877,$Q$2:$R$42,2,0),creditos_sf!$D$103:$AY$200,base_minorista!$A3877,0)</f>
        <v>1126749378.5899584</v>
      </c>
      <c r="J3877">
        <f>+HLOOKUP(VLOOKUP($B3877,$Q$2:$R$42,2,0),Costo_fondeo!$D$3:$AY$100,base_minorista!$A3877,0)</f>
        <v>4.4865836636130734</v>
      </c>
      <c r="K3877">
        <f>+HLOOKUP(VLOOKUP($B3877,$Q$2:$R$42,2,0),Costo_provisiones!$D$3:$AY$100,base_minorista!$A3877,0)</f>
        <v>3.5524562688344967</v>
      </c>
      <c r="L3877">
        <f>+HLOOKUP(VLOOKUP($B3877,$Q$2:$R$42,2,0),Morosidad_control!$D$4:$AY$101,base_minorista!$A3877,0)</f>
        <v>7.6124478749901456</v>
      </c>
      <c r="M3877">
        <f ca="1">+OFFSET(Capital_2!$D$2,base_minorista!A3877,0)</f>
        <v>3.2822741119614118</v>
      </c>
      <c r="N3877">
        <f>+HLOOKUP(VLOOKUP($B3877,$Q$2:$R$42,2,0),costo_laboral!$E$2:$AZ$99,base_minorista!$A3877,0)</f>
        <v>9.8401400706079283</v>
      </c>
      <c r="O3877">
        <f>+HLOOKUP(VLOOKUP($B3877,$Q$2:$R$42,2,0),Participacion2!$D$2:$AO$99,base_minorista!$A3877,0)</f>
        <v>5.6671217267012803</v>
      </c>
    </row>
    <row r="3878" spans="1:15" ht="16.5" x14ac:dyDescent="0.3">
      <c r="A3878">
        <v>92</v>
      </c>
      <c r="B3878">
        <v>41</v>
      </c>
      <c r="C3878">
        <v>91</v>
      </c>
      <c r="D3878" s="3">
        <v>43646</v>
      </c>
      <c r="E3878" s="33">
        <v>19</v>
      </c>
      <c r="F3878">
        <v>2</v>
      </c>
      <c r="G3878">
        <f>+HLOOKUP(VLOOKUP($B3878,$Q$2:$R$42,2,0),costos_sf!$D$2:$AY$99,base_minorista!$A3878,0)</f>
        <v>541978710.454862</v>
      </c>
      <c r="H3878">
        <f>+HLOOKUP(VLOOKUP($B3878,$Q$2:$R$42,2,0),creditos_sf!$D$2:$AY$99,base_minorista!$A3878,0)</f>
        <v>1721090769.6937599</v>
      </c>
      <c r="I3878">
        <f>+HLOOKUP(VLOOKUP($B3878,$Q$2:$R$42,2,0),creditos_sf!$D$103:$AY$200,base_minorista!$A3878,0)</f>
        <v>1124844102.5245068</v>
      </c>
      <c r="J3878">
        <f>+HLOOKUP(VLOOKUP($B3878,$Q$2:$R$42,2,0),Costo_fondeo!$D$3:$AY$100,base_minorista!$A3878,0)</f>
        <v>4.487137541953814</v>
      </c>
      <c r="K3878">
        <f>+HLOOKUP(VLOOKUP($B3878,$Q$2:$R$42,2,0),Costo_provisiones!$D$3:$AY$100,base_minorista!$A3878,0)</f>
        <v>3.4640566714494607</v>
      </c>
      <c r="L3878">
        <f>+HLOOKUP(VLOOKUP($B3878,$Q$2:$R$42,2,0),Morosidad_control!$D$4:$AY$101,base_minorista!$A3878,0)</f>
        <v>6.8057979887420812</v>
      </c>
      <c r="M3878">
        <f ca="1">+OFFSET(Capital_2!$D$2,base_minorista!A3878,0)</f>
        <v>3.3170358226156935</v>
      </c>
      <c r="N3878">
        <f>+HLOOKUP(VLOOKUP($B3878,$Q$2:$R$42,2,0),costo_laboral!$E$2:$AZ$99,base_minorista!$A3878,0)</f>
        <v>9.9265559083566917</v>
      </c>
      <c r="O3878">
        <f>+HLOOKUP(VLOOKUP($B3878,$Q$2:$R$42,2,0),Participacion2!$D$2:$AO$99,base_minorista!$A3878,0)</f>
        <v>5.6482040016523598</v>
      </c>
    </row>
    <row r="3879" spans="1:15" ht="16.5" x14ac:dyDescent="0.3">
      <c r="A3879">
        <v>93</v>
      </c>
      <c r="B3879">
        <v>41</v>
      </c>
      <c r="C3879">
        <v>92</v>
      </c>
      <c r="D3879" s="3">
        <v>43677</v>
      </c>
      <c r="E3879" s="33">
        <v>19</v>
      </c>
      <c r="F3879">
        <v>2</v>
      </c>
      <c r="G3879">
        <f>+HLOOKUP(VLOOKUP($B3879,$Q$2:$R$42,2,0),costos_sf!$D$2:$AY$99,base_minorista!$A3879,0)</f>
        <v>547192035.89893103</v>
      </c>
      <c r="H3879">
        <f>+HLOOKUP(VLOOKUP($B3879,$Q$2:$R$42,2,0),creditos_sf!$D$2:$AY$99,base_minorista!$A3879,0)</f>
        <v>1741122504.3893702</v>
      </c>
      <c r="I3879">
        <f>+HLOOKUP(VLOOKUP($B3879,$Q$2:$R$42,2,0),creditos_sf!$D$103:$AY$200,base_minorista!$A3879,0)</f>
        <v>1103590971.9205003</v>
      </c>
      <c r="J3879">
        <f>+HLOOKUP(VLOOKUP($B3879,$Q$2:$R$42,2,0),Costo_fondeo!$D$3:$AY$100,base_minorista!$A3879,0)</f>
        <v>4.4940738205880546</v>
      </c>
      <c r="K3879">
        <f>+HLOOKUP(VLOOKUP($B3879,$Q$2:$R$42,2,0),Costo_provisiones!$D$3:$AY$100,base_minorista!$A3879,0)</f>
        <v>3.4657394346044237</v>
      </c>
      <c r="L3879">
        <f>+HLOOKUP(VLOOKUP($B3879,$Q$2:$R$42,2,0),Morosidad_control!$D$4:$AY$101,base_minorista!$A3879,0)</f>
        <v>7.1916171788244778</v>
      </c>
      <c r="M3879">
        <f ca="1">+OFFSET(Capital_2!$D$2,base_minorista!A3879,0)</f>
        <v>3.3472847310217735</v>
      </c>
      <c r="N3879">
        <f>+HLOOKUP(VLOOKUP($B3879,$Q$2:$R$42,2,0),costo_laboral!$E$2:$AZ$99,base_minorista!$A3879,0)</f>
        <v>10.020421620346387</v>
      </c>
      <c r="O3879">
        <f>+HLOOKUP(VLOOKUP($B3879,$Q$2:$R$42,2,0),Participacion2!$D$2:$AO$99,base_minorista!$A3879,0)</f>
        <v>5.6912854605213496</v>
      </c>
    </row>
    <row r="3880" spans="1:15" ht="16.5" x14ac:dyDescent="0.3">
      <c r="A3880">
        <v>94</v>
      </c>
      <c r="B3880">
        <v>41</v>
      </c>
      <c r="C3880">
        <v>93</v>
      </c>
      <c r="D3880" s="3">
        <v>43708</v>
      </c>
      <c r="E3880" s="33">
        <v>19</v>
      </c>
      <c r="F3880">
        <v>2</v>
      </c>
      <c r="G3880">
        <f>+HLOOKUP(VLOOKUP($B3880,$Q$2:$R$42,2,0),costos_sf!$D$2:$AY$99,base_minorista!$A3880,0)</f>
        <v>552629355.94818795</v>
      </c>
      <c r="H3880">
        <f>+HLOOKUP(VLOOKUP($B3880,$Q$2:$R$42,2,0),creditos_sf!$D$2:$AY$99,base_minorista!$A3880,0)</f>
        <v>1756588082.7290499</v>
      </c>
      <c r="I3880">
        <f>+HLOOKUP(VLOOKUP($B3880,$Q$2:$R$42,2,0),creditos_sf!$D$103:$AY$200,base_minorista!$A3880,0)</f>
        <v>1122391578.8046875</v>
      </c>
      <c r="J3880">
        <f>+HLOOKUP(VLOOKUP($B3880,$Q$2:$R$42,2,0),Costo_fondeo!$D$3:$AY$100,base_minorista!$A3880,0)</f>
        <v>4.4931306245091083</v>
      </c>
      <c r="K3880">
        <f>+HLOOKUP(VLOOKUP($B3880,$Q$2:$R$42,2,0),Costo_provisiones!$D$3:$AY$100,base_minorista!$A3880,0)</f>
        <v>3.4728380997470749</v>
      </c>
      <c r="L3880">
        <f>+HLOOKUP(VLOOKUP($B3880,$Q$2:$R$42,2,0),Morosidad_control!$D$4:$AY$101,base_minorista!$A3880,0)</f>
        <v>7.6931781247332731</v>
      </c>
      <c r="M3880">
        <f ca="1">+OFFSET(Capital_2!$D$2,base_minorista!A3880,0)</f>
        <v>3.3701430151037046</v>
      </c>
      <c r="N3880">
        <f>+HLOOKUP(VLOOKUP($B3880,$Q$2:$R$42,2,0),costo_laboral!$E$2:$AZ$99,base_minorista!$A3880,0)</f>
        <v>10.008720865044369</v>
      </c>
      <c r="O3880">
        <f>+HLOOKUP(VLOOKUP($B3880,$Q$2:$R$42,2,0),Participacion2!$D$2:$AO$99,base_minorista!$A3880,0)</f>
        <v>5.6736081840593302</v>
      </c>
    </row>
    <row r="3881" spans="1:15" ht="16.5" x14ac:dyDescent="0.3">
      <c r="A3881">
        <v>95</v>
      </c>
      <c r="B3881">
        <v>41</v>
      </c>
      <c r="C3881">
        <v>94</v>
      </c>
      <c r="D3881" s="3">
        <v>43738</v>
      </c>
      <c r="E3881" s="33">
        <v>19</v>
      </c>
      <c r="F3881">
        <v>2</v>
      </c>
      <c r="G3881">
        <f>+HLOOKUP(VLOOKUP($B3881,$Q$2:$R$42,2,0),costos_sf!$D$2:$AY$99,base_minorista!$A3881,0)</f>
        <v>558084449.75672305</v>
      </c>
      <c r="H3881">
        <f>+HLOOKUP(VLOOKUP($B3881,$Q$2:$R$42,2,0),creditos_sf!$D$2:$AY$99,base_minorista!$A3881,0)</f>
        <v>1755405303.66729</v>
      </c>
      <c r="I3881">
        <f>+HLOOKUP(VLOOKUP($B3881,$Q$2:$R$42,2,0),creditos_sf!$D$103:$AY$200,base_minorista!$A3881,0)</f>
        <v>1123057727.4303122</v>
      </c>
      <c r="J3881">
        <f>+HLOOKUP(VLOOKUP($B3881,$Q$2:$R$42,2,0),Costo_fondeo!$D$3:$AY$100,base_minorista!$A3881,0)</f>
        <v>4.5078950387276215</v>
      </c>
      <c r="K3881">
        <f>+HLOOKUP(VLOOKUP($B3881,$Q$2:$R$42,2,0),Costo_provisiones!$D$3:$AY$100,base_minorista!$A3881,0)</f>
        <v>3.4470305921404543</v>
      </c>
      <c r="L3881">
        <f>+HLOOKUP(VLOOKUP($B3881,$Q$2:$R$42,2,0),Morosidad_control!$D$4:$AY$101,base_minorista!$A3881,0)</f>
        <v>7.949121160808013</v>
      </c>
      <c r="M3881">
        <f ca="1">+OFFSET(Capital_2!$D$2,base_minorista!A3881,0)</f>
        <v>3.3849357024511626</v>
      </c>
      <c r="N3881">
        <f>+HLOOKUP(VLOOKUP($B3881,$Q$2:$R$42,2,0),costo_laboral!$E$2:$AZ$99,base_minorista!$A3881,0)</f>
        <v>10.058499185800056</v>
      </c>
      <c r="O3881">
        <f>+HLOOKUP(VLOOKUP($B3881,$Q$2:$R$42,2,0),Participacion2!$D$2:$AO$99,base_minorista!$A3881,0)</f>
        <v>5.6573275321144996</v>
      </c>
    </row>
    <row r="3882" spans="1:15" ht="16.5" x14ac:dyDescent="0.3">
      <c r="A3882">
        <v>96</v>
      </c>
      <c r="B3882">
        <v>41</v>
      </c>
      <c r="C3882">
        <v>95</v>
      </c>
      <c r="D3882" s="3">
        <v>43769</v>
      </c>
      <c r="E3882" s="33">
        <v>19</v>
      </c>
      <c r="F3882">
        <v>2</v>
      </c>
      <c r="G3882">
        <f>+HLOOKUP(VLOOKUP($B3882,$Q$2:$R$42,2,0),costos_sf!$D$2:$AY$99,base_minorista!$A3882,0)</f>
        <v>558002365.24770701</v>
      </c>
      <c r="H3882">
        <f>+HLOOKUP(VLOOKUP($B3882,$Q$2:$R$42,2,0),creditos_sf!$D$2:$AY$99,base_minorista!$A3882,0)</f>
        <v>1756979849.7546</v>
      </c>
      <c r="I3882">
        <f>+HLOOKUP(VLOOKUP($B3882,$Q$2:$R$42,2,0),creditos_sf!$D$103:$AY$200,base_minorista!$A3882,0)</f>
        <v>1120662450.4868093</v>
      </c>
      <c r="J3882">
        <f>+HLOOKUP(VLOOKUP($B3882,$Q$2:$R$42,2,0),Costo_fondeo!$D$3:$AY$100,base_minorista!$A3882,0)</f>
        <v>4.5018241246897954</v>
      </c>
      <c r="K3882">
        <f>+HLOOKUP(VLOOKUP($B3882,$Q$2:$R$42,2,0),Costo_provisiones!$D$3:$AY$100,base_minorista!$A3882,0)</f>
        <v>3.3695510749187072</v>
      </c>
      <c r="L3882">
        <f>+HLOOKUP(VLOOKUP($B3882,$Q$2:$R$42,2,0),Morosidad_control!$D$4:$AY$101,base_minorista!$A3882,0)</f>
        <v>7.9097238690273688</v>
      </c>
      <c r="M3882">
        <f ca="1">+OFFSET(Capital_2!$D$2,base_minorista!A3882,0)</f>
        <v>3.4123935475815319</v>
      </c>
      <c r="N3882">
        <f>+HLOOKUP(VLOOKUP($B3882,$Q$2:$R$42,2,0),costo_laboral!$E$2:$AZ$99,base_minorista!$A3882,0)</f>
        <v>10.062418099128525</v>
      </c>
      <c r="O3882">
        <f>+HLOOKUP(VLOOKUP($B3882,$Q$2:$R$42,2,0),Participacion2!$D$2:$AO$99,base_minorista!$A3882,0)</f>
        <v>5.6279204200408204</v>
      </c>
    </row>
    <row r="3883" spans="1:15" ht="16.5" x14ac:dyDescent="0.3">
      <c r="A3883">
        <v>97</v>
      </c>
      <c r="B3883">
        <v>41</v>
      </c>
      <c r="C3883">
        <v>96</v>
      </c>
      <c r="D3883" s="3">
        <v>43799</v>
      </c>
      <c r="E3883" s="33">
        <v>19</v>
      </c>
      <c r="F3883">
        <v>2</v>
      </c>
      <c r="G3883">
        <f>+HLOOKUP(VLOOKUP($B3883,$Q$2:$R$42,2,0),costos_sf!$D$2:$AY$99,base_minorista!$A3883,0)</f>
        <v>560611059.40235901</v>
      </c>
      <c r="H3883">
        <f>+HLOOKUP(VLOOKUP($B3883,$Q$2:$R$42,2,0),creditos_sf!$D$2:$AY$99,base_minorista!$A3883,0)</f>
        <v>1767690946.15418</v>
      </c>
      <c r="I3883">
        <f>+HLOOKUP(VLOOKUP($B3883,$Q$2:$R$42,2,0),creditos_sf!$D$103:$AY$200,base_minorista!$A3883,0)</f>
        <v>1120290978.2342117</v>
      </c>
      <c r="J3883">
        <f>+HLOOKUP(VLOOKUP($B3883,$Q$2:$R$42,2,0),Costo_fondeo!$D$3:$AY$100,base_minorista!$A3883,0)</f>
        <v>4.4963821447513066</v>
      </c>
      <c r="K3883">
        <f>+HLOOKUP(VLOOKUP($B3883,$Q$2:$R$42,2,0),Costo_provisiones!$D$3:$AY$100,base_minorista!$A3883,0)</f>
        <v>3.4643269044032499</v>
      </c>
      <c r="L3883">
        <f>+HLOOKUP(VLOOKUP($B3883,$Q$2:$R$42,2,0),Morosidad_control!$D$4:$AY$101,base_minorista!$A3883,0)</f>
        <v>7.9091812879496111</v>
      </c>
      <c r="M3883">
        <f ca="1">+OFFSET(Capital_2!$D$2,base_minorista!A3883,0)</f>
        <v>3.3960163093664169</v>
      </c>
      <c r="N3883">
        <f>+HLOOKUP(VLOOKUP($B3883,$Q$2:$R$42,2,0),costo_laboral!$E$2:$AZ$99,base_minorista!$A3883,0)</f>
        <v>9.9593940297452015</v>
      </c>
      <c r="O3883">
        <f>+HLOOKUP(VLOOKUP($B3883,$Q$2:$R$42,2,0),Participacion2!$D$2:$AO$99,base_minorista!$A3883,0)</f>
        <v>5.6307062394589904</v>
      </c>
    </row>
    <row r="3884" spans="1:15" ht="16.5" x14ac:dyDescent="0.3">
      <c r="A3884">
        <v>98</v>
      </c>
      <c r="B3884">
        <v>41</v>
      </c>
      <c r="C3884">
        <v>97</v>
      </c>
      <c r="D3884" s="3">
        <v>43830</v>
      </c>
      <c r="E3884" s="33">
        <v>19</v>
      </c>
      <c r="F3884">
        <v>2</v>
      </c>
      <c r="G3884">
        <f>+HLOOKUP(VLOOKUP($B3884,$Q$2:$R$42,2,0),costos_sf!$D$2:$AY$99,base_minorista!$A3884,0)</f>
        <v>558737136.29457009</v>
      </c>
      <c r="H3884">
        <f>+HLOOKUP(VLOOKUP($B3884,$Q$2:$R$42,2,0),creditos_sf!$D$2:$AY$99,base_minorista!$A3884,0)</f>
        <v>1777770515.5172298</v>
      </c>
      <c r="I3884">
        <f>+HLOOKUP(VLOOKUP($B3884,$Q$2:$R$42,2,0),creditos_sf!$D$103:$AY$200,base_minorista!$A3884,0)</f>
        <v>1123696835.5644979</v>
      </c>
      <c r="J3884">
        <f>+HLOOKUP(VLOOKUP($B3884,$Q$2:$R$42,2,0),Costo_fondeo!$D$3:$AY$100,base_minorista!$A3884,0)</f>
        <v>4.4999375588842003</v>
      </c>
      <c r="K3884">
        <f>+HLOOKUP(VLOOKUP($B3884,$Q$2:$R$42,2,0),Costo_provisiones!$D$3:$AY$100,base_minorista!$A3884,0)</f>
        <v>3.4697421299197675</v>
      </c>
      <c r="L3884">
        <f>+HLOOKUP(VLOOKUP($B3884,$Q$2:$R$42,2,0),Morosidad_control!$D$4:$AY$101,base_minorista!$A3884,0)</f>
        <v>8.4678947451653919</v>
      </c>
      <c r="M3884">
        <f ca="1">+OFFSET(Capital_2!$D$2,base_minorista!A3884,0)</f>
        <v>3.3787771447242938</v>
      </c>
      <c r="N3884">
        <f>+HLOOKUP(VLOOKUP($B3884,$Q$2:$R$42,2,0),costo_laboral!$E$2:$AZ$99,base_minorista!$A3884,0)</f>
        <v>9.8606471234931359</v>
      </c>
      <c r="O3884">
        <f>+HLOOKUP(VLOOKUP($B3884,$Q$2:$R$42,2,0),Participacion2!$D$2:$AO$99,base_minorista!$A3884,0)</f>
        <v>5.6376737322509003</v>
      </c>
    </row>
  </sheetData>
  <pageMargins left="0.7" right="0.7" top="0.75" bottom="0.75" header="0.3" footer="0.3"/>
  <ignoredErrors>
    <ignoredError sqref="J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E4EE0-D80A-410A-B970-9544714065E4}">
  <dimension ref="A1:AZ99"/>
  <sheetViews>
    <sheetView topLeftCell="AQ1" workbookViewId="0">
      <selection activeCell="AY2" sqref="AY2:AY99"/>
    </sheetView>
  </sheetViews>
  <sheetFormatPr baseColWidth="10" defaultRowHeight="15" x14ac:dyDescent="0.25"/>
  <cols>
    <col min="4" max="51" width="18" customWidth="1"/>
  </cols>
  <sheetData>
    <row r="1" spans="1:52" x14ac:dyDescent="0.25">
      <c r="A1">
        <v>1</v>
      </c>
      <c r="B1" s="37">
        <v>10</v>
      </c>
      <c r="E1" t="s">
        <v>326</v>
      </c>
      <c r="M1" t="s">
        <v>326</v>
      </c>
      <c r="N1" t="s">
        <v>326</v>
      </c>
      <c r="AB1" t="s">
        <v>326</v>
      </c>
      <c r="AF1" t="s">
        <v>326</v>
      </c>
      <c r="AM1" t="s">
        <v>326</v>
      </c>
      <c r="AN1" t="s">
        <v>326</v>
      </c>
      <c r="AR1" t="s">
        <v>326</v>
      </c>
      <c r="AW1" t="s">
        <v>326</v>
      </c>
      <c r="AY1" t="s">
        <v>326</v>
      </c>
    </row>
    <row r="2" spans="1:52" ht="16.5" x14ac:dyDescent="0.3">
      <c r="D2" s="1" t="s">
        <v>2</v>
      </c>
      <c r="E2" s="32" t="s">
        <v>3</v>
      </c>
      <c r="F2" s="1" t="s">
        <v>4</v>
      </c>
      <c r="G2" s="1" t="s">
        <v>5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32" t="s">
        <v>13</v>
      </c>
      <c r="N2" s="32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32" t="s">
        <v>38</v>
      </c>
      <c r="AC2" s="1" t="s">
        <v>39</v>
      </c>
      <c r="AD2" s="1" t="s">
        <v>40</v>
      </c>
      <c r="AE2" s="1" t="s">
        <v>41</v>
      </c>
      <c r="AF2" s="32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48</v>
      </c>
      <c r="AM2" s="32" t="s">
        <v>49</v>
      </c>
      <c r="AN2" s="32" t="s">
        <v>50</v>
      </c>
      <c r="AO2" s="1" t="s">
        <v>51</v>
      </c>
      <c r="AP2" s="1" t="s">
        <v>52</v>
      </c>
      <c r="AQ2" s="1" t="s">
        <v>53</v>
      </c>
      <c r="AR2" s="32" t="s">
        <v>54</v>
      </c>
      <c r="AS2" s="1" t="s">
        <v>55</v>
      </c>
      <c r="AT2" s="1" t="s">
        <v>56</v>
      </c>
      <c r="AU2" s="1" t="s">
        <v>57</v>
      </c>
      <c r="AV2" s="1" t="s">
        <v>58</v>
      </c>
      <c r="AW2" s="32" t="s">
        <v>59</v>
      </c>
      <c r="AX2" s="1" t="s">
        <v>60</v>
      </c>
      <c r="AY2" s="32" t="s">
        <v>61</v>
      </c>
      <c r="AZ2" s="1" t="s">
        <v>325</v>
      </c>
    </row>
    <row r="3" spans="1:52" ht="16.5" x14ac:dyDescent="0.3">
      <c r="A3">
        <v>1000</v>
      </c>
      <c r="B3" s="1">
        <v>2</v>
      </c>
      <c r="C3" s="3">
        <v>40908</v>
      </c>
      <c r="D3" s="4">
        <f>+(VLOOKUP(D$2,Total!$C$5:$CV$15,costos_sf!$B3,0)/$A$1)/$AZ3*100</f>
        <v>68031447.433984622</v>
      </c>
      <c r="E3" s="4">
        <v>307126920.99289495</v>
      </c>
      <c r="F3" s="4">
        <f>+(VLOOKUP(F$2,Total!$C$5:$CV$15,costos_sf!$B3,0)/$A$1)/$AZ3*100</f>
        <v>480586497.61460096</v>
      </c>
      <c r="G3" s="4">
        <f>+(VLOOKUP(G$2,Total!$C$5:$CV$15,costos_sf!$B3,0)/$A$1)/$AZ3*100</f>
        <v>408336698.94280988</v>
      </c>
      <c r="H3" s="4">
        <f>+(VLOOKUP(H$2,Total!$C$5:$CV$15,costos_sf!$B3,0)/$A$1)/$AZ3*100</f>
        <v>0</v>
      </c>
      <c r="I3" s="4">
        <f>+(VLOOKUP(I$2,Total!$C$5:$CV$15,costos_sf!$B3,0)/$A$1)/$AZ3*100</f>
        <v>382727708.50876456</v>
      </c>
      <c r="J3" s="4">
        <f>+(VLOOKUP(J$2,Total!$C$5:$CV$15,costos_sf!$B3,0)/$A$1)/$AZ3*100</f>
        <v>1774873894.9373081</v>
      </c>
      <c r="K3" s="4">
        <f>+(VLOOKUP(K$2,Total!$C$5:$CV$15,costos_sf!$B3,0)/$A$1)/$AZ3*100</f>
        <v>2593001708.5556135</v>
      </c>
      <c r="L3" s="4">
        <f>+(VLOOKUP(L$2,Total!$C$5:$CV$15,costos_sf!$B3,0)/$A$1)/$AZ3*100</f>
        <v>4262357619.6320853</v>
      </c>
      <c r="M3" s="4">
        <v>1700936080.4179299</v>
      </c>
      <c r="N3" s="4">
        <v>87734475.3326184</v>
      </c>
      <c r="O3" s="4">
        <f>+(VLOOKUP(O$2,Total!$C$38:$CV$76,costos_sf!$B3,0)/$A$1)/$AZ3*100</f>
        <v>28771799.248681776</v>
      </c>
      <c r="P3" s="4">
        <f>+(VLOOKUP(P$2,Total!$C$38:$CV$76,costos_sf!$B3,0)/$A$1)/$AZ3*100</f>
        <v>180348746.51215097</v>
      </c>
      <c r="Q3" s="4">
        <f>+(VLOOKUP(Q$2,Total!$C$38:$CV$76,costos_sf!$B3,0)/$A$1)/$AZ3*100</f>
        <v>110327868.01843064</v>
      </c>
      <c r="R3" s="4">
        <f>+(VLOOKUP(R$2,Total!$C$38:$CV$76,costos_sf!$B3,0)/$A$1)/$AZ3*100</f>
        <v>0</v>
      </c>
      <c r="S3" s="4">
        <f>+(VLOOKUP(S$2,Total!$C$38:$CV$76,costos_sf!$B3,0)/$A$1)/$AZ3*100</f>
        <v>10147917.679684699</v>
      </c>
      <c r="T3" s="4">
        <f>+(VLOOKUP(T$2,Total!$C$38:$CV$76,costos_sf!$B3,0)/$A$1)/$AZ3*100</f>
        <v>10942824.059416352</v>
      </c>
      <c r="U3" s="4">
        <f>+(VLOOKUP(U$2,Total!$C$38:$CV$76,costos_sf!$B3,0)/$A$1)/$AZ3*100</f>
        <v>14510733.485179406</v>
      </c>
      <c r="V3" s="4">
        <f>+(VLOOKUP(V$2,Total!$C$38:$CV$76,costos_sf!$B3,0)/$A$1)/$AZ3*100</f>
        <v>50238865.565940104</v>
      </c>
      <c r="W3" s="4">
        <f>+(VLOOKUP(W$2,Total!$C$38:$CV$76,costos_sf!$B3,0)/$A$1)/$AZ3*100</f>
        <v>104750065.67827968</v>
      </c>
      <c r="X3" s="4">
        <f>+(VLOOKUP(X$2,Total!$C$38:$CV$76,costos_sf!$B3,0)/$A$1)/$AZ3*100</f>
        <v>317255875.00001991</v>
      </c>
      <c r="Y3" s="4">
        <f>+(VLOOKUP(Y$2,Total!$C$38:$CV$76,costos_sf!$B3,0)/$A$1)/$AZ3*100</f>
        <v>133462186.58248785</v>
      </c>
      <c r="Z3" s="4">
        <f>+(VLOOKUP(Z$2,Total!$C$38:$CV$76,costos_sf!$B3,0)/$A$1)/$AZ3*100</f>
        <v>179128095.85948259</v>
      </c>
      <c r="AA3" s="4">
        <f>+(VLOOKUP(AA$2,Total!$C$38:$CV$76,costos_sf!$B3,0)/$A$1)/$AZ3*100</f>
        <v>50058592.780641273</v>
      </c>
      <c r="AB3" s="4">
        <v>108427931.93208599</v>
      </c>
      <c r="AC3" s="4">
        <f>+(VLOOKUP(AC$2,Total!$C$38:$CV$76,costos_sf!$B3,0)/$A$1)/$AZ3*100</f>
        <v>18208066.463494506</v>
      </c>
      <c r="AD3" s="4">
        <f>+(VLOOKUP(AD$2,Total!$C$38:$CV$76,costos_sf!$B3,0)/$A$1)/$AZ3*100</f>
        <v>689945.90625042596</v>
      </c>
      <c r="AE3" s="4">
        <f>+(VLOOKUP(AE$2,Total!$C$38:$CV$76,costos_sf!$B3,0)/$A$1)/$AZ3*100</f>
        <v>12738496.817332923</v>
      </c>
      <c r="AF3" s="4">
        <v>131774840.138136</v>
      </c>
      <c r="AG3" s="4">
        <f>+(VLOOKUP(AG$2,Total!$C$38:$CV$76,costos_sf!$B3,0)/$A$1)/$AZ3*100</f>
        <v>345176925.74149328</v>
      </c>
      <c r="AH3" s="4">
        <f>+(VLOOKUP(AH$2,Total!$C$38:$CV$76,costos_sf!$B3,0)/$A$1)/$AZ3*100</f>
        <v>51559660.615052186</v>
      </c>
      <c r="AI3" s="4">
        <f>+(VLOOKUP(AI$2,Total!$C$38:$CV$76,costos_sf!$B3,0)/$A$1)/$AZ3*100</f>
        <v>38165972.864650972</v>
      </c>
      <c r="AJ3" s="4">
        <f>+(VLOOKUP(AJ$2,Total!$C$38:$CV$76,costos_sf!$B3,0)/$A$1)/$AZ3*100</f>
        <v>30357819.556423608</v>
      </c>
      <c r="AK3" s="4">
        <f>+(VLOOKUP(AK$2,Total!$C$38:$CV$76,costos_sf!$B3,0)/$A$1)/$AZ3*100</f>
        <v>105888857.48515478</v>
      </c>
      <c r="AL3" s="4">
        <f>+(VLOOKUP(AL$2,Total!$C$38:$CV$76,costos_sf!$B3,0)/$A$1)/$AZ3*100</f>
        <v>1054211399.4732602</v>
      </c>
      <c r="AM3" s="4">
        <v>51004481.316685997</v>
      </c>
      <c r="AN3" s="4">
        <v>114583843.41565101</v>
      </c>
      <c r="AO3" s="4">
        <f>+(VLOOKUP(AO$2,Total!$C$38:$CV$76,costos_sf!$B3,0)/$A$1)/$AZ3*100</f>
        <v>30217467.336215585</v>
      </c>
      <c r="AP3" s="4">
        <f>+(VLOOKUP(AP$2,Total!$C$38:$CV$76,costos_sf!$B3,0)/$A$1)/$AZ3*100</f>
        <v>2127200.8203578494</v>
      </c>
      <c r="AQ3" s="4">
        <f>+(VLOOKUP(AQ$2,Total!$C$38:$CV$76,costos_sf!$B3,0)/$A$1)/$AZ3*100</f>
        <v>27968972.120276883</v>
      </c>
      <c r="AR3" s="4">
        <v>28522099.856541298</v>
      </c>
      <c r="AS3" s="4">
        <f>+(VLOOKUP(AS$2,Total!$C$38:$CV$76,costos_sf!$B3,0)/$A$1)/$AZ3*100</f>
        <v>59947555.007200196</v>
      </c>
      <c r="AT3" s="4">
        <f>+(VLOOKUP(AT$2,Total!$C$38:$CV$76,costos_sf!$B3,0)/$A$1)/$AZ3*100</f>
        <v>8359194.7148216236</v>
      </c>
      <c r="AU3" s="4">
        <f>+(VLOOKUP(AU$2,Total!$C$38:$CV$76,costos_sf!$B3,0)/$A$1)/$AZ3*100</f>
        <v>28763895.766923338</v>
      </c>
      <c r="AV3" s="4">
        <f>+(VLOOKUP(AV$2,Total!$C$38:$CV$76,costos_sf!$B3,0)/$A$1)/$AZ3*100</f>
        <v>72838745.441284552</v>
      </c>
      <c r="AW3" s="4">
        <v>246894262.63031301</v>
      </c>
      <c r="AX3" s="4">
        <f>+(VLOOKUP(AX$2,Total!$C$38:$CV$76,costos_sf!$B3,0)/$A$1)/$AZ3*100</f>
        <v>201844754.58925495</v>
      </c>
      <c r="AY3" s="4">
        <v>268025171.16047302</v>
      </c>
      <c r="AZ3" s="48">
        <v>107.02548899999999</v>
      </c>
    </row>
    <row r="4" spans="1:52" ht="16.5" x14ac:dyDescent="0.3">
      <c r="B4" s="1">
        <v>3</v>
      </c>
      <c r="C4" s="3">
        <v>40939</v>
      </c>
      <c r="D4" s="4">
        <f>+(VLOOKUP(D$2,Total!$C$5:$CV$15,costos_sf!$B4,0)/$A$1)/$AZ4*100</f>
        <v>66196892.70511011</v>
      </c>
      <c r="E4" s="4">
        <v>296573313.486862</v>
      </c>
      <c r="F4" s="4">
        <f>+(VLOOKUP(F$2,Total!$C$5:$CV$15,costos_sf!$B4,0)/$A$1)/$AZ4*100</f>
        <v>447703477.36589694</v>
      </c>
      <c r="G4" s="4">
        <f>+(VLOOKUP(G$2,Total!$C$5:$CV$15,costos_sf!$B4,0)/$A$1)/$AZ4*100</f>
        <v>382845138.25292724</v>
      </c>
      <c r="H4" s="4">
        <f>+(VLOOKUP(H$2,Total!$C$5:$CV$15,costos_sf!$B4,0)/$A$1)/$AZ4*100</f>
        <v>0</v>
      </c>
      <c r="I4" s="4">
        <f>+(VLOOKUP(I$2,Total!$C$5:$CV$15,costos_sf!$B4,0)/$A$1)/$AZ4*100</f>
        <v>354481097.06993496</v>
      </c>
      <c r="J4" s="4">
        <f>+(VLOOKUP(J$2,Total!$C$5:$CV$15,costos_sf!$B4,0)/$A$1)/$AZ4*100</f>
        <v>1776955787.9118044</v>
      </c>
      <c r="K4" s="4">
        <f>+(VLOOKUP(K$2,Total!$C$5:$CV$15,costos_sf!$B4,0)/$A$1)/$AZ4*100</f>
        <v>2468312099.2144108</v>
      </c>
      <c r="L4" s="4">
        <f>+(VLOOKUP(L$2,Total!$C$5:$CV$15,costos_sf!$B4,0)/$A$1)/$AZ4*100</f>
        <v>3856729629.2754946</v>
      </c>
      <c r="M4" s="4">
        <v>1602094639.29263</v>
      </c>
      <c r="N4" s="4">
        <v>82228738.789825097</v>
      </c>
      <c r="O4" s="4">
        <f>+(VLOOKUP(O$2,Total!$C$38:$CV$76,costos_sf!$B4,0)/$A$1)/$AZ4*100</f>
        <v>25593586.8001744</v>
      </c>
      <c r="P4" s="4">
        <f>+(VLOOKUP(P$2,Total!$C$38:$CV$76,costos_sf!$B4,0)/$A$1)/$AZ4*100</f>
        <v>161308640.34603125</v>
      </c>
      <c r="Q4" s="4">
        <f>+(VLOOKUP(Q$2,Total!$C$38:$CV$76,costos_sf!$B4,0)/$A$1)/$AZ4*100</f>
        <v>100242373.52454425</v>
      </c>
      <c r="R4" s="4">
        <f>+(VLOOKUP(R$2,Total!$C$38:$CV$76,costos_sf!$B4,0)/$A$1)/$AZ4*100</f>
        <v>0</v>
      </c>
      <c r="S4" s="4">
        <f>+(VLOOKUP(S$2,Total!$C$38:$CV$76,costos_sf!$B4,0)/$A$1)/$AZ4*100</f>
        <v>9598244.2425996996</v>
      </c>
      <c r="T4" s="4">
        <f>+(VLOOKUP(T$2,Total!$C$38:$CV$76,costos_sf!$B4,0)/$A$1)/$AZ4*100</f>
        <v>10062131.943054281</v>
      </c>
      <c r="U4" s="4">
        <f>+(VLOOKUP(U$2,Total!$C$38:$CV$76,costos_sf!$B4,0)/$A$1)/$AZ4*100</f>
        <v>13163335.007497258</v>
      </c>
      <c r="V4" s="4">
        <f>+(VLOOKUP(V$2,Total!$C$38:$CV$76,costos_sf!$B4,0)/$A$1)/$AZ4*100</f>
        <v>45947310.629570402</v>
      </c>
      <c r="W4" s="4">
        <f>+(VLOOKUP(W$2,Total!$C$38:$CV$76,costos_sf!$B4,0)/$A$1)/$AZ4*100</f>
        <v>100734987.70060517</v>
      </c>
      <c r="X4" s="4">
        <f>+(VLOOKUP(X$2,Total!$C$38:$CV$76,costos_sf!$B4,0)/$A$1)/$AZ4*100</f>
        <v>289355913.43341321</v>
      </c>
      <c r="Y4" s="4">
        <f>+(VLOOKUP(Y$2,Total!$C$38:$CV$76,costos_sf!$B4,0)/$A$1)/$AZ4*100</f>
        <v>123127280.53315423</v>
      </c>
      <c r="Z4" s="4">
        <f>+(VLOOKUP(Z$2,Total!$C$38:$CV$76,costos_sf!$B4,0)/$A$1)/$AZ4*100</f>
        <v>164841161.90861192</v>
      </c>
      <c r="AA4" s="4">
        <f>+(VLOOKUP(AA$2,Total!$C$38:$CV$76,costos_sf!$B4,0)/$A$1)/$AZ4*100</f>
        <v>48782752.056690231</v>
      </c>
      <c r="AB4" s="4">
        <v>102483330.55218899</v>
      </c>
      <c r="AC4" s="4">
        <f>+(VLOOKUP(AC$2,Total!$C$38:$CV$76,costos_sf!$B4,0)/$A$1)/$AZ4*100</f>
        <v>16151076.055232311</v>
      </c>
      <c r="AD4" s="4">
        <f>+(VLOOKUP(AD$2,Total!$C$38:$CV$76,costos_sf!$B4,0)/$A$1)/$AZ4*100</f>
        <v>582257.64349332161</v>
      </c>
      <c r="AE4" s="4">
        <f>+(VLOOKUP(AE$2,Total!$C$38:$CV$76,costos_sf!$B4,0)/$A$1)/$AZ4*100</f>
        <v>11344157.590806682</v>
      </c>
      <c r="AF4" s="4">
        <v>119894475.75772201</v>
      </c>
      <c r="AG4" s="4">
        <f>+(VLOOKUP(AG$2,Total!$C$38:$CV$76,costos_sf!$B4,0)/$A$1)/$AZ4*100</f>
        <v>320551433.14888912</v>
      </c>
      <c r="AH4" s="4">
        <f>+(VLOOKUP(AH$2,Total!$C$38:$CV$76,costos_sf!$B4,0)/$A$1)/$AZ4*100</f>
        <v>46914194.161868431</v>
      </c>
      <c r="AI4" s="4">
        <f>+(VLOOKUP(AI$2,Total!$C$38:$CV$76,costos_sf!$B4,0)/$A$1)/$AZ4*100</f>
        <v>40867573.589690074</v>
      </c>
      <c r="AJ4" s="4">
        <f>+(VLOOKUP(AJ$2,Total!$C$38:$CV$76,costos_sf!$B4,0)/$A$1)/$AZ4*100</f>
        <v>27450241.102333449</v>
      </c>
      <c r="AK4" s="4">
        <f>+(VLOOKUP(AK$2,Total!$C$38:$CV$76,costos_sf!$B4,0)/$A$1)/$AZ4*100</f>
        <v>112554268.99221656</v>
      </c>
      <c r="AL4" s="4">
        <f>+(VLOOKUP(AL$2,Total!$C$38:$CV$76,costos_sf!$B4,0)/$A$1)/$AZ4*100</f>
        <v>1017115443.0665215</v>
      </c>
      <c r="AM4" s="4">
        <v>48332588.046911001</v>
      </c>
      <c r="AN4" s="4">
        <v>104426788.459507</v>
      </c>
      <c r="AO4" s="4">
        <f>+(VLOOKUP(AO$2,Total!$C$38:$CV$76,costos_sf!$B4,0)/$A$1)/$AZ4*100</f>
        <v>30809620.418909989</v>
      </c>
      <c r="AP4" s="4">
        <f>+(VLOOKUP(AP$2,Total!$C$38:$CV$76,costos_sf!$B4,0)/$A$1)/$AZ4*100</f>
        <v>2309864.1171811614</v>
      </c>
      <c r="AQ4" s="4">
        <f>+(VLOOKUP(AQ$2,Total!$C$38:$CV$76,costos_sf!$B4,0)/$A$1)/$AZ4*100</f>
        <v>22808158.706288271</v>
      </c>
      <c r="AR4" s="4">
        <v>27244521.151359599</v>
      </c>
      <c r="AS4" s="4">
        <f>+(VLOOKUP(AS$2,Total!$C$38:$CV$76,costos_sf!$B4,0)/$A$1)/$AZ4*100</f>
        <v>56064066.966532148</v>
      </c>
      <c r="AT4" s="4">
        <f>+(VLOOKUP(AT$2,Total!$C$38:$CV$76,costos_sf!$B4,0)/$A$1)/$AZ4*100</f>
        <v>8730836.97811375</v>
      </c>
      <c r="AU4" s="4">
        <f>+(VLOOKUP(AU$2,Total!$C$38:$CV$76,costos_sf!$B4,0)/$A$1)/$AZ4*100</f>
        <v>26646413.080480736</v>
      </c>
      <c r="AV4" s="4">
        <f>+(VLOOKUP(AV$2,Total!$C$38:$CV$76,costos_sf!$B4,0)/$A$1)/$AZ4*100</f>
        <v>73252147.157559484</v>
      </c>
      <c r="AW4" s="4">
        <v>239091690.345054</v>
      </c>
      <c r="AX4" s="4">
        <f>+(VLOOKUP(AX$2,Total!$C$38:$CV$76,costos_sf!$B4,0)/$A$1)/$AZ4*100</f>
        <v>192432846.83250096</v>
      </c>
      <c r="AY4" s="4">
        <v>255592834.87878302</v>
      </c>
      <c r="AZ4" s="48">
        <v>106.91704900000001</v>
      </c>
    </row>
    <row r="5" spans="1:52" ht="16.5" x14ac:dyDescent="0.3">
      <c r="B5" s="1">
        <v>4</v>
      </c>
      <c r="C5" s="3">
        <v>40968</v>
      </c>
      <c r="D5" s="4">
        <f>+(VLOOKUP(D$2,Total!$C$5:$CV$15,costos_sf!$B5,0)/$A$1)/$AZ5*100</f>
        <v>67753734.537092417</v>
      </c>
      <c r="E5" s="4">
        <v>298128809.06172204</v>
      </c>
      <c r="F5" s="4">
        <f>+(VLOOKUP(F$2,Total!$C$5:$CV$15,costos_sf!$B5,0)/$A$1)/$AZ5*100</f>
        <v>451712731.92403603</v>
      </c>
      <c r="G5" s="4">
        <f>+(VLOOKUP(G$2,Total!$C$5:$CV$15,costos_sf!$B5,0)/$A$1)/$AZ5*100</f>
        <v>402371542.01310647</v>
      </c>
      <c r="H5" s="4">
        <f>+(VLOOKUP(H$2,Total!$C$5:$CV$15,costos_sf!$B5,0)/$A$1)/$AZ5*100</f>
        <v>0</v>
      </c>
      <c r="I5" s="4">
        <f>+(VLOOKUP(I$2,Total!$C$5:$CV$15,costos_sf!$B5,0)/$A$1)/$AZ5*100</f>
        <v>354107446.46463984</v>
      </c>
      <c r="J5" s="4">
        <f>+(VLOOKUP(J$2,Total!$C$5:$CV$15,costos_sf!$B5,0)/$A$1)/$AZ5*100</f>
        <v>1791927156.7950873</v>
      </c>
      <c r="K5" s="4">
        <f>+(VLOOKUP(K$2,Total!$C$5:$CV$15,costos_sf!$B5,0)/$A$1)/$AZ5*100</f>
        <v>2495049683.3843307</v>
      </c>
      <c r="L5" s="4">
        <f>+(VLOOKUP(L$2,Total!$C$5:$CV$15,costos_sf!$B5,0)/$A$1)/$AZ5*100</f>
        <v>3879715214.321929</v>
      </c>
      <c r="M5" s="4">
        <v>1653543521.98052</v>
      </c>
      <c r="N5" s="4">
        <v>82531926.095163703</v>
      </c>
      <c r="O5" s="4">
        <f>+(VLOOKUP(O$2,Total!$C$38:$CV$76,costos_sf!$B5,0)/$A$1)/$AZ5*100</f>
        <v>25793639.889875144</v>
      </c>
      <c r="P5" s="4">
        <f>+(VLOOKUP(P$2,Total!$C$38:$CV$76,costos_sf!$B5,0)/$A$1)/$AZ5*100</f>
        <v>165737583.34915718</v>
      </c>
      <c r="Q5" s="4">
        <f>+(VLOOKUP(Q$2,Total!$C$38:$CV$76,costos_sf!$B5,0)/$A$1)/$AZ5*100</f>
        <v>100898010.28359523</v>
      </c>
      <c r="R5" s="4">
        <f>+(VLOOKUP(R$2,Total!$C$38:$CV$76,costos_sf!$B5,0)/$A$1)/$AZ5*100</f>
        <v>0</v>
      </c>
      <c r="S5" s="4">
        <f>+(VLOOKUP(S$2,Total!$C$38:$CV$76,costos_sf!$B5,0)/$A$1)/$AZ5*100</f>
        <v>9734138.3115700465</v>
      </c>
      <c r="T5" s="4">
        <f>+(VLOOKUP(T$2,Total!$C$38:$CV$76,costos_sf!$B5,0)/$A$1)/$AZ5*100</f>
        <v>10345014.421928789</v>
      </c>
      <c r="U5" s="4">
        <f>+(VLOOKUP(U$2,Total!$C$38:$CV$76,costos_sf!$B5,0)/$A$1)/$AZ5*100</f>
        <v>13270099.42121355</v>
      </c>
      <c r="V5" s="4">
        <f>+(VLOOKUP(V$2,Total!$C$38:$CV$76,costos_sf!$B5,0)/$A$1)/$AZ5*100</f>
        <v>46818830.570043944</v>
      </c>
      <c r="W5" s="4">
        <f>+(VLOOKUP(W$2,Total!$C$38:$CV$76,costos_sf!$B5,0)/$A$1)/$AZ5*100</f>
        <v>101886343.24749884</v>
      </c>
      <c r="X5" s="4">
        <f>+(VLOOKUP(X$2,Total!$C$38:$CV$76,costos_sf!$B5,0)/$A$1)/$AZ5*100</f>
        <v>298339503.90004396</v>
      </c>
      <c r="Y5" s="4">
        <f>+(VLOOKUP(Y$2,Total!$C$38:$CV$76,costos_sf!$B5,0)/$A$1)/$AZ5*100</f>
        <v>123264302.88653374</v>
      </c>
      <c r="Z5" s="4">
        <f>+(VLOOKUP(Z$2,Total!$C$38:$CV$76,costos_sf!$B5,0)/$A$1)/$AZ5*100</f>
        <v>162704987.8938435</v>
      </c>
      <c r="AA5" s="4">
        <f>+(VLOOKUP(AA$2,Total!$C$38:$CV$76,costos_sf!$B5,0)/$A$1)/$AZ5*100</f>
        <v>48781452.998324737</v>
      </c>
      <c r="AB5" s="4">
        <v>104360208.780453</v>
      </c>
      <c r="AC5" s="4">
        <f>+(VLOOKUP(AC$2,Total!$C$38:$CV$76,costos_sf!$B5,0)/$A$1)/$AZ5*100</f>
        <v>16596740.213009285</v>
      </c>
      <c r="AD5" s="4">
        <f>+(VLOOKUP(AD$2,Total!$C$38:$CV$76,costos_sf!$B5,0)/$A$1)/$AZ5*100</f>
        <v>785345.22049210116</v>
      </c>
      <c r="AE5" s="4">
        <f>+(VLOOKUP(AE$2,Total!$C$38:$CV$76,costos_sf!$B5,0)/$A$1)/$AZ5*100</f>
        <v>11318574.753651796</v>
      </c>
      <c r="AF5" s="4">
        <v>121233237.68686099</v>
      </c>
      <c r="AG5" s="4">
        <f>+(VLOOKUP(AG$2,Total!$C$38:$CV$76,costos_sf!$B5,0)/$A$1)/$AZ5*100</f>
        <v>325438780.61089253</v>
      </c>
      <c r="AH5" s="4">
        <f>+(VLOOKUP(AH$2,Total!$C$38:$CV$76,costos_sf!$B5,0)/$A$1)/$AZ5*100</f>
        <v>46535339.188669741</v>
      </c>
      <c r="AI5" s="4">
        <f>+(VLOOKUP(AI$2,Total!$C$38:$CV$76,costos_sf!$B5,0)/$A$1)/$AZ5*100</f>
        <v>40902762.846868023</v>
      </c>
      <c r="AJ5" s="4">
        <f>+(VLOOKUP(AJ$2,Total!$C$38:$CV$76,costos_sf!$B5,0)/$A$1)/$AZ5*100</f>
        <v>27921585.824460432</v>
      </c>
      <c r="AK5" s="4">
        <f>+(VLOOKUP(AK$2,Total!$C$38:$CV$76,costos_sf!$B5,0)/$A$1)/$AZ5*100</f>
        <v>111600111.81525671</v>
      </c>
      <c r="AL5" s="4">
        <f>+(VLOOKUP(AL$2,Total!$C$38:$CV$76,costos_sf!$B5,0)/$A$1)/$AZ5*100</f>
        <v>1021178815.7140479</v>
      </c>
      <c r="AM5" s="4">
        <v>48816659.1569703</v>
      </c>
      <c r="AN5" s="4">
        <v>106205470.162964</v>
      </c>
      <c r="AO5" s="4">
        <f>+(VLOOKUP(AO$2,Total!$C$38:$CV$76,costos_sf!$B5,0)/$A$1)/$AZ5*100</f>
        <v>30837608.285661735</v>
      </c>
      <c r="AP5" s="4">
        <f>+(VLOOKUP(AP$2,Total!$C$38:$CV$76,costos_sf!$B5,0)/$A$1)/$AZ5*100</f>
        <v>2264649.4319757358</v>
      </c>
      <c r="AQ5" s="4">
        <f>+(VLOOKUP(AQ$2,Total!$C$38:$CV$76,costos_sf!$B5,0)/$A$1)/$AZ5*100</f>
        <v>23667044.915690228</v>
      </c>
      <c r="AR5" s="4">
        <v>27703181.409339901</v>
      </c>
      <c r="AS5" s="4">
        <f>+(VLOOKUP(AS$2,Total!$C$38:$CV$76,costos_sf!$B5,0)/$A$1)/$AZ5*100</f>
        <v>57582943.775808185</v>
      </c>
      <c r="AT5" s="4">
        <f>+(VLOOKUP(AT$2,Total!$C$38:$CV$76,costos_sf!$B5,0)/$A$1)/$AZ5*100</f>
        <v>8682856.3544717226</v>
      </c>
      <c r="AU5" s="4">
        <f>+(VLOOKUP(AU$2,Total!$C$38:$CV$76,costos_sf!$B5,0)/$A$1)/$AZ5*100</f>
        <v>26250363.550146803</v>
      </c>
      <c r="AV5" s="4">
        <f>+(VLOOKUP(AV$2,Total!$C$38:$CV$76,costos_sf!$B5,0)/$A$1)/$AZ5*100</f>
        <v>72962190.47708191</v>
      </c>
      <c r="AW5" s="4">
        <v>239209691.13624001</v>
      </c>
      <c r="AX5" s="4">
        <f>+(VLOOKUP(AX$2,Total!$C$38:$CV$76,costos_sf!$B5,0)/$A$1)/$AZ5*100</f>
        <v>192706231.69850004</v>
      </c>
      <c r="AY5" s="4">
        <v>259969482.94990301</v>
      </c>
      <c r="AZ5" s="48">
        <v>107.264432</v>
      </c>
    </row>
    <row r="6" spans="1:52" ht="16.5" x14ac:dyDescent="0.3">
      <c r="B6" s="1">
        <v>5</v>
      </c>
      <c r="C6" s="3">
        <v>40999</v>
      </c>
      <c r="D6" s="4">
        <f>+(VLOOKUP(D$2,Total!$C$5:$CV$15,costos_sf!$B6,0)/$A$1)/$AZ6*100</f>
        <v>68697971.122002319</v>
      </c>
      <c r="E6" s="4">
        <v>296768144.41267502</v>
      </c>
      <c r="F6" s="4">
        <f>+(VLOOKUP(F$2,Total!$C$5:$CV$15,costos_sf!$B6,0)/$A$1)/$AZ6*100</f>
        <v>455707399.27277404</v>
      </c>
      <c r="G6" s="4">
        <f>+(VLOOKUP(G$2,Total!$C$5:$CV$15,costos_sf!$B6,0)/$A$1)/$AZ6*100</f>
        <v>421276501.86640567</v>
      </c>
      <c r="H6" s="4">
        <f>+(VLOOKUP(H$2,Total!$C$5:$CV$15,costos_sf!$B6,0)/$A$1)/$AZ6*100</f>
        <v>0</v>
      </c>
      <c r="I6" s="4">
        <f>+(VLOOKUP(I$2,Total!$C$5:$CV$15,costos_sf!$B6,0)/$A$1)/$AZ6*100</f>
        <v>351800265.24225891</v>
      </c>
      <c r="J6" s="4">
        <f>+(VLOOKUP(J$2,Total!$C$5:$CV$15,costos_sf!$B6,0)/$A$1)/$AZ6*100</f>
        <v>1794201637.7129734</v>
      </c>
      <c r="K6" s="4">
        <f>+(VLOOKUP(K$2,Total!$C$5:$CV$15,costos_sf!$B6,0)/$A$1)/$AZ6*100</f>
        <v>2535050724.9614301</v>
      </c>
      <c r="L6" s="4">
        <f>+(VLOOKUP(L$2,Total!$C$5:$CV$15,costos_sf!$B6,0)/$A$1)/$AZ6*100</f>
        <v>3913555925.3667183</v>
      </c>
      <c r="M6" s="4">
        <v>1676338612.0122201</v>
      </c>
      <c r="N6" s="4">
        <v>82916756.733911097</v>
      </c>
      <c r="O6" s="4">
        <f>+(VLOOKUP(O$2,Total!$C$38:$CV$76,costos_sf!$B6,0)/$A$1)/$AZ6*100</f>
        <v>25859106.00248811</v>
      </c>
      <c r="P6" s="4">
        <f>+(VLOOKUP(P$2,Total!$C$38:$CV$76,costos_sf!$B6,0)/$A$1)/$AZ6*100</f>
        <v>169416586.73116091</v>
      </c>
      <c r="Q6" s="4">
        <f>+(VLOOKUP(Q$2,Total!$C$38:$CV$76,costos_sf!$B6,0)/$A$1)/$AZ6*100</f>
        <v>101244784.86339988</v>
      </c>
      <c r="R6" s="4">
        <f>+(VLOOKUP(R$2,Total!$C$38:$CV$76,costos_sf!$B6,0)/$A$1)/$AZ6*100</f>
        <v>0</v>
      </c>
      <c r="S6" s="4">
        <f>+(VLOOKUP(S$2,Total!$C$38:$CV$76,costos_sf!$B6,0)/$A$1)/$AZ6*100</f>
        <v>9768714.8749337271</v>
      </c>
      <c r="T6" s="4">
        <f>+(VLOOKUP(T$2,Total!$C$38:$CV$76,costos_sf!$B6,0)/$A$1)/$AZ6*100</f>
        <v>10373556.098959815</v>
      </c>
      <c r="U6" s="4">
        <f>+(VLOOKUP(U$2,Total!$C$38:$CV$76,costos_sf!$B6,0)/$A$1)/$AZ6*100</f>
        <v>13373872.846456338</v>
      </c>
      <c r="V6" s="4">
        <f>+(VLOOKUP(V$2,Total!$C$38:$CV$76,costos_sf!$B6,0)/$A$1)/$AZ6*100</f>
        <v>47511449.442224741</v>
      </c>
      <c r="W6" s="4">
        <f>+(VLOOKUP(W$2,Total!$C$38:$CV$76,costos_sf!$B6,0)/$A$1)/$AZ6*100</f>
        <v>102433031.1590959</v>
      </c>
      <c r="X6" s="4">
        <f>+(VLOOKUP(X$2,Total!$C$38:$CV$76,costos_sf!$B6,0)/$A$1)/$AZ6*100</f>
        <v>303712883.28993666</v>
      </c>
      <c r="Y6" s="4">
        <f>+(VLOOKUP(Y$2,Total!$C$38:$CV$76,costos_sf!$B6,0)/$A$1)/$AZ6*100</f>
        <v>121448943.26138806</v>
      </c>
      <c r="Z6" s="4">
        <f>+(VLOOKUP(Z$2,Total!$C$38:$CV$76,costos_sf!$B6,0)/$A$1)/$AZ6*100</f>
        <v>160923386.4170965</v>
      </c>
      <c r="AA6" s="4">
        <f>+(VLOOKUP(AA$2,Total!$C$38:$CV$76,costos_sf!$B6,0)/$A$1)/$AZ6*100</f>
        <v>48492653.194659315</v>
      </c>
      <c r="AB6" s="4">
        <v>106890983.01583801</v>
      </c>
      <c r="AC6" s="4">
        <f>+(VLOOKUP(AC$2,Total!$C$38:$CV$76,costos_sf!$B6,0)/$A$1)/$AZ6*100</f>
        <v>17088010.580824479</v>
      </c>
      <c r="AD6" s="4">
        <f>+(VLOOKUP(AD$2,Total!$C$38:$CV$76,costos_sf!$B6,0)/$A$1)/$AZ6*100</f>
        <v>1006667.0648060697</v>
      </c>
      <c r="AE6" s="4">
        <f>+(VLOOKUP(AE$2,Total!$C$38:$CV$76,costos_sf!$B6,0)/$A$1)/$AZ6*100</f>
        <v>11211088.003503134</v>
      </c>
      <c r="AF6" s="4">
        <v>122166965.87785999</v>
      </c>
      <c r="AG6" s="4">
        <f>+(VLOOKUP(AG$2,Total!$C$38:$CV$76,costos_sf!$B6,0)/$A$1)/$AZ6*100</f>
        <v>329670144.77671713</v>
      </c>
      <c r="AH6" s="4">
        <f>+(VLOOKUP(AH$2,Total!$C$38:$CV$76,costos_sf!$B6,0)/$A$1)/$AZ6*100</f>
        <v>45779254.870850869</v>
      </c>
      <c r="AI6" s="4">
        <f>+(VLOOKUP(AI$2,Total!$C$38:$CV$76,costos_sf!$B6,0)/$A$1)/$AZ6*100</f>
        <v>40925839.970442079</v>
      </c>
      <c r="AJ6" s="4">
        <f>+(VLOOKUP(AJ$2,Total!$C$38:$CV$76,costos_sf!$B6,0)/$A$1)/$AZ6*100</f>
        <v>28093546.908138372</v>
      </c>
      <c r="AK6" s="4">
        <f>+(VLOOKUP(AK$2,Total!$C$38:$CV$76,costos_sf!$B6,0)/$A$1)/$AZ6*100</f>
        <v>110767617.93457335</v>
      </c>
      <c r="AL6" s="4">
        <f>+(VLOOKUP(AL$2,Total!$C$38:$CV$76,costos_sf!$B6,0)/$A$1)/$AZ6*100</f>
        <v>1017686091.5735738</v>
      </c>
      <c r="AM6" s="4">
        <v>49361412.853967398</v>
      </c>
      <c r="AN6" s="4">
        <v>109300977.70038401</v>
      </c>
      <c r="AO6" s="4">
        <f>+(VLOOKUP(AO$2,Total!$C$38:$CV$76,costos_sf!$B6,0)/$A$1)/$AZ6*100</f>
        <v>29841528.607356943</v>
      </c>
      <c r="AP6" s="4">
        <f>+(VLOOKUP(AP$2,Total!$C$38:$CV$76,costos_sf!$B6,0)/$A$1)/$AZ6*100</f>
        <v>2198952.5572183914</v>
      </c>
      <c r="AQ6" s="4">
        <f>+(VLOOKUP(AQ$2,Total!$C$38:$CV$76,costos_sf!$B6,0)/$A$1)/$AZ6*100</f>
        <v>24564331.19357305</v>
      </c>
      <c r="AR6" s="4">
        <v>28029182.770204801</v>
      </c>
      <c r="AS6" s="4">
        <f>+(VLOOKUP(AS$2,Total!$C$38:$CV$76,costos_sf!$B6,0)/$A$1)/$AZ6*100</f>
        <v>57971339.532619804</v>
      </c>
      <c r="AT6" s="4">
        <f>+(VLOOKUP(AT$2,Total!$C$38:$CV$76,costos_sf!$B6,0)/$A$1)/$AZ6*100</f>
        <v>9040769.3792619649</v>
      </c>
      <c r="AU6" s="4">
        <f>+(VLOOKUP(AU$2,Total!$C$38:$CV$76,costos_sf!$B6,0)/$A$1)/$AZ6*100</f>
        <v>25529032.545768261</v>
      </c>
      <c r="AV6" s="4">
        <f>+(VLOOKUP(AV$2,Total!$C$38:$CV$76,costos_sf!$B6,0)/$A$1)/$AZ6*100</f>
        <v>72658182.303653404</v>
      </c>
      <c r="AW6" s="4">
        <v>238425068.86816499</v>
      </c>
      <c r="AX6" s="4">
        <f>+(VLOOKUP(AX$2,Total!$C$38:$CV$76,costos_sf!$B6,0)/$A$1)/$AZ6*100</f>
        <v>191858462.1638889</v>
      </c>
      <c r="AY6" s="4">
        <v>264126441.993155</v>
      </c>
      <c r="AZ6" s="48">
        <v>108.086095</v>
      </c>
    </row>
    <row r="7" spans="1:52" ht="16.5" x14ac:dyDescent="0.3">
      <c r="B7" s="1">
        <v>6</v>
      </c>
      <c r="C7" s="3">
        <v>41029</v>
      </c>
      <c r="D7" s="4">
        <f>+(VLOOKUP(D$2,Total!$C$5:$CV$15,costos_sf!$B7,0)/$A$1)/$AZ7*100</f>
        <v>70807061.244710773</v>
      </c>
      <c r="E7" s="4">
        <v>298966211.13239896</v>
      </c>
      <c r="F7" s="4">
        <f>+(VLOOKUP(F$2,Total!$C$5:$CV$15,costos_sf!$B7,0)/$A$1)/$AZ7*100</f>
        <v>458680450.28384525</v>
      </c>
      <c r="G7" s="4">
        <f>+(VLOOKUP(G$2,Total!$C$5:$CV$15,costos_sf!$B7,0)/$A$1)/$AZ7*100</f>
        <v>480965806.80161065</v>
      </c>
      <c r="H7" s="4">
        <f>+(VLOOKUP(H$2,Total!$C$5:$CV$15,costos_sf!$B7,0)/$A$1)/$AZ7*100</f>
        <v>0</v>
      </c>
      <c r="I7" s="4">
        <f>+(VLOOKUP(I$2,Total!$C$5:$CV$15,costos_sf!$B7,0)/$A$1)/$AZ7*100</f>
        <v>349772039.96340305</v>
      </c>
      <c r="J7" s="4">
        <f>+(VLOOKUP(J$2,Total!$C$5:$CV$15,costos_sf!$B7,0)/$A$1)/$AZ7*100</f>
        <v>1797281833.0884485</v>
      </c>
      <c r="K7" s="4">
        <f>+(VLOOKUP(K$2,Total!$C$5:$CV$15,costos_sf!$B7,0)/$A$1)/$AZ7*100</f>
        <v>2548020377.1990395</v>
      </c>
      <c r="L7" s="4">
        <f>+(VLOOKUP(L$2,Total!$C$5:$CV$15,costos_sf!$B7,0)/$A$1)/$AZ7*100</f>
        <v>3961275200.2528677</v>
      </c>
      <c r="M7" s="4">
        <v>1705828649.99369</v>
      </c>
      <c r="N7" s="4">
        <v>83572666.515579104</v>
      </c>
      <c r="O7" s="4">
        <f>+(VLOOKUP(O$2,Total!$C$38:$CV$76,costos_sf!$B7,0)/$A$1)/$AZ7*100</f>
        <v>26033418.25339919</v>
      </c>
      <c r="P7" s="4">
        <f>+(VLOOKUP(P$2,Total!$C$38:$CV$76,costos_sf!$B7,0)/$A$1)/$AZ7*100</f>
        <v>174227146.02501428</v>
      </c>
      <c r="Q7" s="4">
        <f>+(VLOOKUP(Q$2,Total!$C$38:$CV$76,costos_sf!$B7,0)/$A$1)/$AZ7*100</f>
        <v>101762495.51171328</v>
      </c>
      <c r="R7" s="4">
        <f>+(VLOOKUP(R$2,Total!$C$38:$CV$76,costos_sf!$B7,0)/$A$1)/$AZ7*100</f>
        <v>0</v>
      </c>
      <c r="S7" s="4">
        <f>+(VLOOKUP(S$2,Total!$C$38:$CV$76,costos_sf!$B7,0)/$A$1)/$AZ7*100</f>
        <v>9922029.2842808813</v>
      </c>
      <c r="T7" s="4">
        <f>+(VLOOKUP(T$2,Total!$C$38:$CV$76,costos_sf!$B7,0)/$A$1)/$AZ7*100</f>
        <v>10604202.50148407</v>
      </c>
      <c r="U7" s="4">
        <f>+(VLOOKUP(U$2,Total!$C$38:$CV$76,costos_sf!$B7,0)/$A$1)/$AZ7*100</f>
        <v>13352877.329537686</v>
      </c>
      <c r="V7" s="4">
        <f>+(VLOOKUP(V$2,Total!$C$38:$CV$76,costos_sf!$B7,0)/$A$1)/$AZ7*100</f>
        <v>48159113.776789181</v>
      </c>
      <c r="W7" s="4">
        <f>+(VLOOKUP(W$2,Total!$C$38:$CV$76,costos_sf!$B7,0)/$A$1)/$AZ7*100</f>
        <v>103758040.28204662</v>
      </c>
      <c r="X7" s="4">
        <f>+(VLOOKUP(X$2,Total!$C$38:$CV$76,costos_sf!$B7,0)/$A$1)/$AZ7*100</f>
        <v>312420405.76136619</v>
      </c>
      <c r="Y7" s="4">
        <f>+(VLOOKUP(Y$2,Total!$C$38:$CV$76,costos_sf!$B7,0)/$A$1)/$AZ7*100</f>
        <v>121312938.11181779</v>
      </c>
      <c r="Z7" s="4">
        <f>+(VLOOKUP(Z$2,Total!$C$38:$CV$76,costos_sf!$B7,0)/$A$1)/$AZ7*100</f>
        <v>160724876.89559942</v>
      </c>
      <c r="AA7" s="4">
        <f>+(VLOOKUP(AA$2,Total!$C$38:$CV$76,costos_sf!$B7,0)/$A$1)/$AZ7*100</f>
        <v>48557322.277650252</v>
      </c>
      <c r="AB7" s="4">
        <v>109374693.305981</v>
      </c>
      <c r="AC7" s="4">
        <f>+(VLOOKUP(AC$2,Total!$C$38:$CV$76,costos_sf!$B7,0)/$A$1)/$AZ7*100</f>
        <v>17717788.79847322</v>
      </c>
      <c r="AD7" s="4">
        <f>+(VLOOKUP(AD$2,Total!$C$38:$CV$76,costos_sf!$B7,0)/$A$1)/$AZ7*100</f>
        <v>1246506.2042350285</v>
      </c>
      <c r="AE7" s="4">
        <f>+(VLOOKUP(AE$2,Total!$C$38:$CV$76,costos_sf!$B7,0)/$A$1)/$AZ7*100</f>
        <v>11173539.748753129</v>
      </c>
      <c r="AF7" s="4">
        <v>123140178.580631</v>
      </c>
      <c r="AG7" s="4">
        <f>+(VLOOKUP(AG$2,Total!$C$38:$CV$76,costos_sf!$B7,0)/$A$1)/$AZ7*100</f>
        <v>333119676.37842214</v>
      </c>
      <c r="AH7" s="4">
        <f>+(VLOOKUP(AH$2,Total!$C$38:$CV$76,costos_sf!$B7,0)/$A$1)/$AZ7*100</f>
        <v>45854343.546147391</v>
      </c>
      <c r="AI7" s="4">
        <f>+(VLOOKUP(AI$2,Total!$C$38:$CV$76,costos_sf!$B7,0)/$A$1)/$AZ7*100</f>
        <v>40940612.815962695</v>
      </c>
      <c r="AJ7" s="4">
        <f>+(VLOOKUP(AJ$2,Total!$C$38:$CV$76,costos_sf!$B7,0)/$A$1)/$AZ7*100</f>
        <v>28552777.153407637</v>
      </c>
      <c r="AK7" s="4">
        <f>+(VLOOKUP(AK$2,Total!$C$38:$CV$76,costos_sf!$B7,0)/$A$1)/$AZ7*100</f>
        <v>111896877.53104584</v>
      </c>
      <c r="AL7" s="4">
        <f>+(VLOOKUP(AL$2,Total!$C$38:$CV$76,costos_sf!$B7,0)/$A$1)/$AZ7*100</f>
        <v>1022370717.9149436</v>
      </c>
      <c r="AM7" s="4">
        <v>49656613.677589394</v>
      </c>
      <c r="AN7" s="4">
        <v>111922245.770372</v>
      </c>
      <c r="AO7" s="4">
        <f>+(VLOOKUP(AO$2,Total!$C$38:$CV$76,costos_sf!$B7,0)/$A$1)/$AZ7*100</f>
        <v>29033412.657995604</v>
      </c>
      <c r="AP7" s="4">
        <f>+(VLOOKUP(AP$2,Total!$C$38:$CV$76,costos_sf!$B7,0)/$A$1)/$AZ7*100</f>
        <v>2132696.1739292918</v>
      </c>
      <c r="AQ7" s="4">
        <f>+(VLOOKUP(AQ$2,Total!$C$38:$CV$76,costos_sf!$B7,0)/$A$1)/$AZ7*100</f>
        <v>25358477.665909793</v>
      </c>
      <c r="AR7" s="4">
        <v>28316976.705855303</v>
      </c>
      <c r="AS7" s="4">
        <f>+(VLOOKUP(AS$2,Total!$C$38:$CV$76,costos_sf!$B7,0)/$A$1)/$AZ7*100</f>
        <v>58387833.950803287</v>
      </c>
      <c r="AT7" s="4">
        <f>+(VLOOKUP(AT$2,Total!$C$38:$CV$76,costos_sf!$B7,0)/$A$1)/$AZ7*100</f>
        <v>8867904.2552087139</v>
      </c>
      <c r="AU7" s="4">
        <f>+(VLOOKUP(AU$2,Total!$C$38:$CV$76,costos_sf!$B7,0)/$A$1)/$AZ7*100</f>
        <v>24967474.020209864</v>
      </c>
      <c r="AV7" s="4">
        <f>+(VLOOKUP(AV$2,Total!$C$38:$CV$76,costos_sf!$B7,0)/$A$1)/$AZ7*100</f>
        <v>71009043.84712857</v>
      </c>
      <c r="AW7" s="4">
        <v>236149705.97033602</v>
      </c>
      <c r="AX7" s="4">
        <f>+(VLOOKUP(AX$2,Total!$C$38:$CV$76,costos_sf!$B7,0)/$A$1)/$AZ7*100</f>
        <v>190674499.98626918</v>
      </c>
      <c r="AY7" s="4">
        <v>267161719.03531498</v>
      </c>
      <c r="AZ7" s="48">
        <v>108.660616</v>
      </c>
    </row>
    <row r="8" spans="1:52" ht="16.5" x14ac:dyDescent="0.3">
      <c r="B8" s="1">
        <v>7</v>
      </c>
      <c r="C8" s="3">
        <v>41060</v>
      </c>
      <c r="D8" s="4">
        <f>+(VLOOKUP(D$2,Total!$C$5:$CV$15,costos_sf!$B8,0)/$A$1)/$AZ8*100</f>
        <v>74059825.022570387</v>
      </c>
      <c r="E8" s="4">
        <v>302999796.16184402</v>
      </c>
      <c r="F8" s="4">
        <f>+(VLOOKUP(F$2,Total!$C$5:$CV$15,costos_sf!$B8,0)/$A$1)/$AZ8*100</f>
        <v>462496687.03179938</v>
      </c>
      <c r="G8" s="4">
        <f>+(VLOOKUP(G$2,Total!$C$5:$CV$15,costos_sf!$B8,0)/$A$1)/$AZ8*100</f>
        <v>356275502.50394022</v>
      </c>
      <c r="H8" s="4">
        <f>+(VLOOKUP(H$2,Total!$C$5:$CV$15,costos_sf!$B8,0)/$A$1)/$AZ8*100</f>
        <v>0</v>
      </c>
      <c r="I8" s="4">
        <f>+(VLOOKUP(I$2,Total!$C$5:$CV$15,costos_sf!$B8,0)/$A$1)/$AZ8*100</f>
        <v>344361975.94116688</v>
      </c>
      <c r="J8" s="4">
        <f>+(VLOOKUP(J$2,Total!$C$5:$CV$15,costos_sf!$B8,0)/$A$1)/$AZ8*100</f>
        <v>1814942976.7604887</v>
      </c>
      <c r="K8" s="4">
        <f>+(VLOOKUP(K$2,Total!$C$5:$CV$15,costos_sf!$B8,0)/$A$1)/$AZ8*100</f>
        <v>2595063241.4973106</v>
      </c>
      <c r="L8" s="4">
        <f>+(VLOOKUP(L$2,Total!$C$5:$CV$15,costos_sf!$B8,0)/$A$1)/$AZ8*100</f>
        <v>4032569525.939867</v>
      </c>
      <c r="M8" s="4">
        <v>1729787998.5279</v>
      </c>
      <c r="N8" s="4">
        <v>84724371.581593901</v>
      </c>
      <c r="O8" s="4">
        <f>+(VLOOKUP(O$2,Total!$C$38:$CV$76,costos_sf!$B8,0)/$A$1)/$AZ8*100</f>
        <v>26472113.899565332</v>
      </c>
      <c r="P8" s="4">
        <f>+(VLOOKUP(P$2,Total!$C$38:$CV$76,costos_sf!$B8,0)/$A$1)/$AZ8*100</f>
        <v>167762262.81568307</v>
      </c>
      <c r="Q8" s="4">
        <f>+(VLOOKUP(Q$2,Total!$C$38:$CV$76,costos_sf!$B8,0)/$A$1)/$AZ8*100</f>
        <v>102919009.35976385</v>
      </c>
      <c r="R8" s="4">
        <f>+(VLOOKUP(R$2,Total!$C$38:$CV$76,costos_sf!$B8,0)/$A$1)/$AZ8*100</f>
        <v>0</v>
      </c>
      <c r="S8" s="4">
        <f>+(VLOOKUP(S$2,Total!$C$38:$CV$76,costos_sf!$B8,0)/$A$1)/$AZ8*100</f>
        <v>9966226.8047356121</v>
      </c>
      <c r="T8" s="4">
        <f>+(VLOOKUP(T$2,Total!$C$38:$CV$76,costos_sf!$B8,0)/$A$1)/$AZ8*100</f>
        <v>10969998.852932462</v>
      </c>
      <c r="U8" s="4">
        <f>+(VLOOKUP(U$2,Total!$C$38:$CV$76,costos_sf!$B8,0)/$A$1)/$AZ8*100</f>
        <v>13460583.741187491</v>
      </c>
      <c r="V8" s="4">
        <f>+(VLOOKUP(V$2,Total!$C$38:$CV$76,costos_sf!$B8,0)/$A$1)/$AZ8*100</f>
        <v>48495477.831822857</v>
      </c>
      <c r="W8" s="4">
        <f>+(VLOOKUP(W$2,Total!$C$38:$CV$76,costos_sf!$B8,0)/$A$1)/$AZ8*100</f>
        <v>105579238.3885538</v>
      </c>
      <c r="X8" s="4">
        <f>+(VLOOKUP(X$2,Total!$C$38:$CV$76,costos_sf!$B8,0)/$A$1)/$AZ8*100</f>
        <v>327177030.55079013</v>
      </c>
      <c r="Y8" s="4">
        <f>+(VLOOKUP(Y$2,Total!$C$38:$CV$76,costos_sf!$B8,0)/$A$1)/$AZ8*100</f>
        <v>121682377.09153883</v>
      </c>
      <c r="Z8" s="4">
        <f>+(VLOOKUP(Z$2,Total!$C$38:$CV$76,costos_sf!$B8,0)/$A$1)/$AZ8*100</f>
        <v>161751487.39076194</v>
      </c>
      <c r="AA8" s="4">
        <f>+(VLOOKUP(AA$2,Total!$C$38:$CV$76,costos_sf!$B8,0)/$A$1)/$AZ8*100</f>
        <v>48825831.534039214</v>
      </c>
      <c r="AB8" s="4">
        <v>114529853.268179</v>
      </c>
      <c r="AC8" s="4">
        <f>+(VLOOKUP(AC$2,Total!$C$38:$CV$76,costos_sf!$B8,0)/$A$1)/$AZ8*100</f>
        <v>18339648.500201143</v>
      </c>
      <c r="AD8" s="4">
        <f>+(VLOOKUP(AD$2,Total!$C$38:$CV$76,costos_sf!$B8,0)/$A$1)/$AZ8*100</f>
        <v>1503977.9343542696</v>
      </c>
      <c r="AE8" s="4">
        <f>+(VLOOKUP(AE$2,Total!$C$38:$CV$76,costos_sf!$B8,0)/$A$1)/$AZ8*100</f>
        <v>11224189.064695816</v>
      </c>
      <c r="AF8" s="4">
        <v>125159676.28477199</v>
      </c>
      <c r="AG8" s="4">
        <f>+(VLOOKUP(AG$2,Total!$C$38:$CV$76,costos_sf!$B8,0)/$A$1)/$AZ8*100</f>
        <v>339980395.22764337</v>
      </c>
      <c r="AH8" s="4">
        <f>+(VLOOKUP(AH$2,Total!$C$38:$CV$76,costos_sf!$B8,0)/$A$1)/$AZ8*100</f>
        <v>45595615.1901474</v>
      </c>
      <c r="AI8" s="4">
        <f>+(VLOOKUP(AI$2,Total!$C$38:$CV$76,costos_sf!$B8,0)/$A$1)/$AZ8*100</f>
        <v>41046041.491463043</v>
      </c>
      <c r="AJ8" s="4">
        <f>+(VLOOKUP(AJ$2,Total!$C$38:$CV$76,costos_sf!$B8,0)/$A$1)/$AZ8*100</f>
        <v>29215298.293169215</v>
      </c>
      <c r="AK8" s="4">
        <f>+(VLOOKUP(AK$2,Total!$C$38:$CV$76,costos_sf!$B8,0)/$A$1)/$AZ8*100</f>
        <v>114777126.06584989</v>
      </c>
      <c r="AL8" s="4">
        <f>+(VLOOKUP(AL$2,Total!$C$38:$CV$76,costos_sf!$B8,0)/$A$1)/$AZ8*100</f>
        <v>1027316643.1403903</v>
      </c>
      <c r="AM8" s="4">
        <v>50186692.724983498</v>
      </c>
      <c r="AN8" s="4">
        <v>115256776.31834801</v>
      </c>
      <c r="AO8" s="4">
        <f>+(VLOOKUP(AO$2,Total!$C$38:$CV$76,costos_sf!$B8,0)/$A$1)/$AZ8*100</f>
        <v>29294522.546914563</v>
      </c>
      <c r="AP8" s="4">
        <f>+(VLOOKUP(AP$2,Total!$C$38:$CV$76,costos_sf!$B8,0)/$A$1)/$AZ8*100</f>
        <v>2072455.616954399</v>
      </c>
      <c r="AQ8" s="4">
        <f>+(VLOOKUP(AQ$2,Total!$C$38:$CV$76,costos_sf!$B8,0)/$A$1)/$AZ8*100</f>
        <v>26477622.151170291</v>
      </c>
      <c r="AR8" s="4">
        <v>28724279.801676199</v>
      </c>
      <c r="AS8" s="4">
        <f>+(VLOOKUP(AS$2,Total!$C$38:$CV$76,costos_sf!$B8,0)/$A$1)/$AZ8*100</f>
        <v>59204932.046344839</v>
      </c>
      <c r="AT8" s="4">
        <f>+(VLOOKUP(AT$2,Total!$C$38:$CV$76,costos_sf!$B8,0)/$A$1)/$AZ8*100</f>
        <v>8929523.5138127431</v>
      </c>
      <c r="AU8" s="4">
        <f>+(VLOOKUP(AU$2,Total!$C$38:$CV$76,costos_sf!$B8,0)/$A$1)/$AZ8*100</f>
        <v>24284745.721143253</v>
      </c>
      <c r="AV8" s="4">
        <f>+(VLOOKUP(AV$2,Total!$C$38:$CV$76,costos_sf!$B8,0)/$A$1)/$AZ8*100</f>
        <v>71768688.850107074</v>
      </c>
      <c r="AW8" s="4">
        <v>235851302.048453</v>
      </c>
      <c r="AX8" s="4">
        <f>+(VLOOKUP(AX$2,Total!$C$38:$CV$76,costos_sf!$B8,0)/$A$1)/$AZ8*100</f>
        <v>194412190.38870376</v>
      </c>
      <c r="AY8" s="4">
        <v>271956241.66721797</v>
      </c>
      <c r="AZ8" s="48">
        <v>108.703277</v>
      </c>
    </row>
    <row r="9" spans="1:52" ht="16.5" x14ac:dyDescent="0.3">
      <c r="B9" s="1">
        <v>8</v>
      </c>
      <c r="C9" s="3">
        <v>41090</v>
      </c>
      <c r="D9" s="4">
        <f>+(VLOOKUP(D$2,Total!$C$5:$CV$15,costos_sf!$B9,0)/$A$1)/$AZ9*100</f>
        <v>75873398.536036819</v>
      </c>
      <c r="E9" s="4">
        <v>308253533.66200399</v>
      </c>
      <c r="F9" s="4">
        <f>+(VLOOKUP(F$2,Total!$C$5:$CV$15,costos_sf!$B9,0)/$A$1)/$AZ9*100</f>
        <v>468867448.0129407</v>
      </c>
      <c r="G9" s="4">
        <f>+(VLOOKUP(G$2,Total!$C$5:$CV$15,costos_sf!$B9,0)/$A$1)/$AZ9*100</f>
        <v>343601392.88128954</v>
      </c>
      <c r="H9" s="4">
        <f>+(VLOOKUP(H$2,Total!$C$5:$CV$15,costos_sf!$B9,0)/$A$1)/$AZ9*100</f>
        <v>0</v>
      </c>
      <c r="I9" s="4">
        <f>+(VLOOKUP(I$2,Total!$C$5:$CV$15,costos_sf!$B9,0)/$A$1)/$AZ9*100</f>
        <v>348912056.51530021</v>
      </c>
      <c r="J9" s="4">
        <f>+(VLOOKUP(J$2,Total!$C$5:$CV$15,costos_sf!$B9,0)/$A$1)/$AZ9*100</f>
        <v>1845829477.3212855</v>
      </c>
      <c r="K9" s="4">
        <f>+(VLOOKUP(K$2,Total!$C$5:$CV$15,costos_sf!$B9,0)/$A$1)/$AZ9*100</f>
        <v>2642843996.3697801</v>
      </c>
      <c r="L9" s="4">
        <f>+(VLOOKUP(L$2,Total!$C$5:$CV$15,costos_sf!$B9,0)/$A$1)/$AZ9*100</f>
        <v>4116920583.2510948</v>
      </c>
      <c r="M9" s="4">
        <v>1760620674.2804198</v>
      </c>
      <c r="N9" s="4">
        <v>86229225.650633097</v>
      </c>
      <c r="O9" s="4">
        <f>+(VLOOKUP(O$2,Total!$C$38:$CV$76,costos_sf!$B9,0)/$A$1)/$AZ9*100</f>
        <v>26780998.941428181</v>
      </c>
      <c r="P9" s="4">
        <f>+(VLOOKUP(P$2,Total!$C$38:$CV$76,costos_sf!$B9,0)/$A$1)/$AZ9*100</f>
        <v>172105346.46683389</v>
      </c>
      <c r="Q9" s="4">
        <f>+(VLOOKUP(Q$2,Total!$C$38:$CV$76,costos_sf!$B9,0)/$A$1)/$AZ9*100</f>
        <v>104110719.4633026</v>
      </c>
      <c r="R9" s="4">
        <f>+(VLOOKUP(R$2,Total!$C$38:$CV$76,costos_sf!$B9,0)/$A$1)/$AZ9*100</f>
        <v>0</v>
      </c>
      <c r="S9" s="4">
        <f>+(VLOOKUP(S$2,Total!$C$38:$CV$76,costos_sf!$B9,0)/$A$1)/$AZ9*100</f>
        <v>10245855.641828505</v>
      </c>
      <c r="T9" s="4">
        <f>+(VLOOKUP(T$2,Total!$C$38:$CV$76,costos_sf!$B9,0)/$A$1)/$AZ9*100</f>
        <v>10884262.8116841</v>
      </c>
      <c r="U9" s="4">
        <f>+(VLOOKUP(U$2,Total!$C$38:$CV$76,costos_sf!$B9,0)/$A$1)/$AZ9*100</f>
        <v>13567511.460253751</v>
      </c>
      <c r="V9" s="4">
        <f>+(VLOOKUP(V$2,Total!$C$38:$CV$76,costos_sf!$B9,0)/$A$1)/$AZ9*100</f>
        <v>48901524.025737166</v>
      </c>
      <c r="W9" s="4">
        <f>+(VLOOKUP(W$2,Total!$C$38:$CV$76,costos_sf!$B9,0)/$A$1)/$AZ9*100</f>
        <v>106525827.17188977</v>
      </c>
      <c r="X9" s="4">
        <f>+(VLOOKUP(X$2,Total!$C$38:$CV$76,costos_sf!$B9,0)/$A$1)/$AZ9*100</f>
        <v>334266564.53045624</v>
      </c>
      <c r="Y9" s="4">
        <f>+(VLOOKUP(Y$2,Total!$C$38:$CV$76,costos_sf!$B9,0)/$A$1)/$AZ9*100</f>
        <v>123083299.82311982</v>
      </c>
      <c r="Z9" s="4">
        <f>+(VLOOKUP(Z$2,Total!$C$38:$CV$76,costos_sf!$B9,0)/$A$1)/$AZ9*100</f>
        <v>169962345.61543396</v>
      </c>
      <c r="AA9" s="4">
        <f>+(VLOOKUP(AA$2,Total!$C$38:$CV$76,costos_sf!$B9,0)/$A$1)/$AZ9*100</f>
        <v>49003686.22778447</v>
      </c>
      <c r="AB9" s="4">
        <v>117106671.922453</v>
      </c>
      <c r="AC9" s="4">
        <f>+(VLOOKUP(AC$2,Total!$C$38:$CV$76,costos_sf!$B9,0)/$A$1)/$AZ9*100</f>
        <v>19002835.334013328</v>
      </c>
      <c r="AD9" s="4">
        <f>+(VLOOKUP(AD$2,Total!$C$38:$CV$76,costos_sf!$B9,0)/$A$1)/$AZ9*100</f>
        <v>1823554.3143565522</v>
      </c>
      <c r="AE9" s="4">
        <f>+(VLOOKUP(AE$2,Total!$C$38:$CV$76,costos_sf!$B9,0)/$A$1)/$AZ9*100</f>
        <v>11189298.93847963</v>
      </c>
      <c r="AF9" s="4">
        <v>126779431.226937</v>
      </c>
      <c r="AG9" s="4">
        <f>+(VLOOKUP(AG$2,Total!$C$38:$CV$76,costos_sf!$B9,0)/$A$1)/$AZ9*100</f>
        <v>359203209.30910057</v>
      </c>
      <c r="AH9" s="4">
        <f>+(VLOOKUP(AH$2,Total!$C$38:$CV$76,costos_sf!$B9,0)/$A$1)/$AZ9*100</f>
        <v>44633745.038393244</v>
      </c>
      <c r="AI9" s="4">
        <f>+(VLOOKUP(AI$2,Total!$C$38:$CV$76,costos_sf!$B9,0)/$A$1)/$AZ9*100</f>
        <v>40983415.122304127</v>
      </c>
      <c r="AJ9" s="4">
        <f>+(VLOOKUP(AJ$2,Total!$C$38:$CV$76,costos_sf!$B9,0)/$A$1)/$AZ9*100</f>
        <v>29864356.207998965</v>
      </c>
      <c r="AK9" s="4">
        <f>+(VLOOKUP(AK$2,Total!$C$38:$CV$76,costos_sf!$B9,0)/$A$1)/$AZ9*100</f>
        <v>115890231.43655339</v>
      </c>
      <c r="AL9" s="4">
        <f>+(VLOOKUP(AL$2,Total!$C$38:$CV$76,costos_sf!$B9,0)/$A$1)/$AZ9*100</f>
        <v>1040169527.2284353</v>
      </c>
      <c r="AM9" s="4">
        <v>50673820.062497303</v>
      </c>
      <c r="AN9" s="4">
        <v>118926201.13781801</v>
      </c>
      <c r="AO9" s="4">
        <f>+(VLOOKUP(AO$2,Total!$C$38:$CV$76,costos_sf!$B9,0)/$A$1)/$AZ9*100</f>
        <v>29294943.573818997</v>
      </c>
      <c r="AP9" s="4">
        <f>+(VLOOKUP(AP$2,Total!$C$38:$CV$76,costos_sf!$B9,0)/$A$1)/$AZ9*100</f>
        <v>2001299.5913582221</v>
      </c>
      <c r="AQ9" s="4">
        <f>+(VLOOKUP(AQ$2,Total!$C$38:$CV$76,costos_sf!$B9,0)/$A$1)/$AZ9*100</f>
        <v>27498585.622969899</v>
      </c>
      <c r="AR9" s="4">
        <v>29174687.271077402</v>
      </c>
      <c r="AS9" s="4">
        <f>+(VLOOKUP(AS$2,Total!$C$38:$CV$76,costos_sf!$B9,0)/$A$1)/$AZ9*100</f>
        <v>59988770.67959632</v>
      </c>
      <c r="AT9" s="4">
        <f>+(VLOOKUP(AT$2,Total!$C$38:$CV$76,costos_sf!$B9,0)/$A$1)/$AZ9*100</f>
        <v>9099061.3140094634</v>
      </c>
      <c r="AU9" s="4">
        <f>+(VLOOKUP(AU$2,Total!$C$38:$CV$76,costos_sf!$B9,0)/$A$1)/$AZ9*100</f>
        <v>23286690.260384671</v>
      </c>
      <c r="AV9" s="4">
        <f>+(VLOOKUP(AV$2,Total!$C$38:$CV$76,costos_sf!$B9,0)/$A$1)/$AZ9*100</f>
        <v>70544039.488258928</v>
      </c>
      <c r="AW9" s="4">
        <v>237314516.41496599</v>
      </c>
      <c r="AX9" s="4">
        <f>+(VLOOKUP(AX$2,Total!$C$38:$CV$76,costos_sf!$B9,0)/$A$1)/$AZ9*100</f>
        <v>196590406.61423147</v>
      </c>
      <c r="AY9" s="4">
        <v>276237949.19709903</v>
      </c>
      <c r="AZ9" s="48">
        <v>108.663388</v>
      </c>
    </row>
    <row r="10" spans="1:52" ht="16.5" x14ac:dyDescent="0.3">
      <c r="B10" s="1">
        <v>9</v>
      </c>
      <c r="C10" s="3">
        <v>41121</v>
      </c>
      <c r="D10" s="4">
        <f>+(VLOOKUP(D$2,Total!$C$5:$CV$15,costos_sf!$B10,0)/$A$1)/$AZ10*100</f>
        <v>79136285.218377918</v>
      </c>
      <c r="E10" s="4">
        <v>313881965.89202499</v>
      </c>
      <c r="F10" s="4">
        <f>+(VLOOKUP(F$2,Total!$C$5:$CV$15,costos_sf!$B10,0)/$A$1)/$AZ10*100</f>
        <v>476917710.62528288</v>
      </c>
      <c r="G10" s="4">
        <f>+(VLOOKUP(G$2,Total!$C$5:$CV$15,costos_sf!$B10,0)/$A$1)/$AZ10*100</f>
        <v>341411058.85971218</v>
      </c>
      <c r="H10" s="4">
        <f>+(VLOOKUP(H$2,Total!$C$5:$CV$15,costos_sf!$B10,0)/$A$1)/$AZ10*100</f>
        <v>0</v>
      </c>
      <c r="I10" s="4">
        <f>+(VLOOKUP(I$2,Total!$C$5:$CV$15,costos_sf!$B10,0)/$A$1)/$AZ10*100</f>
        <v>347971660.08307618</v>
      </c>
      <c r="J10" s="4">
        <f>+(VLOOKUP(J$2,Total!$C$5:$CV$15,costos_sf!$B10,0)/$A$1)/$AZ10*100</f>
        <v>1850225477.8767228</v>
      </c>
      <c r="K10" s="4">
        <f>+(VLOOKUP(K$2,Total!$C$5:$CV$15,costos_sf!$B10,0)/$A$1)/$AZ10*100</f>
        <v>2689502369.3983836</v>
      </c>
      <c r="L10" s="4">
        <f>+(VLOOKUP(L$2,Total!$C$5:$CV$15,costos_sf!$B10,0)/$A$1)/$AZ10*100</f>
        <v>4218346390.1382456</v>
      </c>
      <c r="M10" s="4">
        <v>1786561520.89555</v>
      </c>
      <c r="N10" s="4">
        <v>87181785.426824108</v>
      </c>
      <c r="O10" s="4">
        <f>+(VLOOKUP(O$2,Total!$C$38:$CV$76,costos_sf!$B10,0)/$A$1)/$AZ10*100</f>
        <v>27270295.727144442</v>
      </c>
      <c r="P10" s="4">
        <f>+(VLOOKUP(P$2,Total!$C$38:$CV$76,costos_sf!$B10,0)/$A$1)/$AZ10*100</f>
        <v>171686828.94671214</v>
      </c>
      <c r="Q10" s="4">
        <f>+(VLOOKUP(Q$2,Total!$C$38:$CV$76,costos_sf!$B10,0)/$A$1)/$AZ10*100</f>
        <v>104359522.46921767</v>
      </c>
      <c r="R10" s="4">
        <f>+(VLOOKUP(R$2,Total!$C$38:$CV$76,costos_sf!$B10,0)/$A$1)/$AZ10*100</f>
        <v>0</v>
      </c>
      <c r="S10" s="4">
        <f>+(VLOOKUP(S$2,Total!$C$38:$CV$76,costos_sf!$B10,0)/$A$1)/$AZ10*100</f>
        <v>10353040.483277297</v>
      </c>
      <c r="T10" s="4">
        <f>+(VLOOKUP(T$2,Total!$C$38:$CV$76,costos_sf!$B10,0)/$A$1)/$AZ10*100</f>
        <v>10632431.030904068</v>
      </c>
      <c r="U10" s="4">
        <f>+(VLOOKUP(U$2,Total!$C$38:$CV$76,costos_sf!$B10,0)/$A$1)/$AZ10*100</f>
        <v>13721022.088913297</v>
      </c>
      <c r="V10" s="4">
        <f>+(VLOOKUP(V$2,Total!$C$38:$CV$76,costos_sf!$B10,0)/$A$1)/$AZ10*100</f>
        <v>49519443.489118278</v>
      </c>
      <c r="W10" s="4">
        <f>+(VLOOKUP(W$2,Total!$C$38:$CV$76,costos_sf!$B10,0)/$A$1)/$AZ10*100</f>
        <v>106371931.12549169</v>
      </c>
      <c r="X10" s="4">
        <f>+(VLOOKUP(X$2,Total!$C$38:$CV$76,costos_sf!$B10,0)/$A$1)/$AZ10*100</f>
        <v>342680544.14438188</v>
      </c>
      <c r="Y10" s="4">
        <f>+(VLOOKUP(Y$2,Total!$C$38:$CV$76,costos_sf!$B10,0)/$A$1)/$AZ10*100</f>
        <v>124022457.07640773</v>
      </c>
      <c r="Z10" s="4">
        <f>+(VLOOKUP(Z$2,Total!$C$38:$CV$76,costos_sf!$B10,0)/$A$1)/$AZ10*100</f>
        <v>170872770.77405328</v>
      </c>
      <c r="AA10" s="4">
        <f>+(VLOOKUP(AA$2,Total!$C$38:$CV$76,costos_sf!$B10,0)/$A$1)/$AZ10*100</f>
        <v>49250949.712708749</v>
      </c>
      <c r="AB10" s="4">
        <v>119714014.50552201</v>
      </c>
      <c r="AC10" s="4">
        <f>+(VLOOKUP(AC$2,Total!$C$38:$CV$76,costos_sf!$B10,0)/$A$1)/$AZ10*100</f>
        <v>19617911.472870816</v>
      </c>
      <c r="AD10" s="4">
        <f>+(VLOOKUP(AD$2,Total!$C$38:$CV$76,costos_sf!$B10,0)/$A$1)/$AZ10*100</f>
        <v>2139918.9373636786</v>
      </c>
      <c r="AE10" s="4">
        <f>+(VLOOKUP(AE$2,Total!$C$38:$CV$76,costos_sf!$B10,0)/$A$1)/$AZ10*100</f>
        <v>11164026.385237619</v>
      </c>
      <c r="AF10" s="4">
        <v>128526394.81197301</v>
      </c>
      <c r="AG10" s="4">
        <f>+(VLOOKUP(AG$2,Total!$C$38:$CV$76,costos_sf!$B10,0)/$A$1)/$AZ10*100</f>
        <v>370186120.85196453</v>
      </c>
      <c r="AH10" s="4">
        <f>+(VLOOKUP(AH$2,Total!$C$38:$CV$76,costos_sf!$B10,0)/$A$1)/$AZ10*100</f>
        <v>44391695.394260347</v>
      </c>
      <c r="AI10" s="4">
        <f>+(VLOOKUP(AI$2,Total!$C$38:$CV$76,costos_sf!$B10,0)/$A$1)/$AZ10*100</f>
        <v>40927315.129447155</v>
      </c>
      <c r="AJ10" s="4">
        <f>+(VLOOKUP(AJ$2,Total!$C$38:$CV$76,costos_sf!$B10,0)/$A$1)/$AZ10*100</f>
        <v>30526660.403731737</v>
      </c>
      <c r="AK10" s="4">
        <f>+(VLOOKUP(AK$2,Total!$C$38:$CV$76,costos_sf!$B10,0)/$A$1)/$AZ10*100</f>
        <v>116944635.72268055</v>
      </c>
      <c r="AL10" s="4">
        <f>+(VLOOKUP(AL$2,Total!$C$38:$CV$76,costos_sf!$B10,0)/$A$1)/$AZ10*100</f>
        <v>1046659475.6466153</v>
      </c>
      <c r="AM10" s="4">
        <v>51520833.395421401</v>
      </c>
      <c r="AN10" s="4">
        <v>122677956.633219</v>
      </c>
      <c r="AO10" s="4">
        <f>+(VLOOKUP(AO$2,Total!$C$38:$CV$76,costos_sf!$B10,0)/$A$1)/$AZ10*100</f>
        <v>28914536.967674475</v>
      </c>
      <c r="AP10" s="4">
        <f>+(VLOOKUP(AP$2,Total!$C$38:$CV$76,costos_sf!$B10,0)/$A$1)/$AZ10*100</f>
        <v>1962739.1291455643</v>
      </c>
      <c r="AQ10" s="4">
        <f>+(VLOOKUP(AQ$2,Total!$C$38:$CV$76,costos_sf!$B10,0)/$A$1)/$AZ10*100</f>
        <v>28330828.373899516</v>
      </c>
      <c r="AR10" s="4">
        <v>29616345.1527614</v>
      </c>
      <c r="AS10" s="4">
        <f>+(VLOOKUP(AS$2,Total!$C$38:$CV$76,costos_sf!$B10,0)/$A$1)/$AZ10*100</f>
        <v>60758971.861155935</v>
      </c>
      <c r="AT10" s="4">
        <f>+(VLOOKUP(AT$2,Total!$C$38:$CV$76,costos_sf!$B10,0)/$A$1)/$AZ10*100</f>
        <v>9172943.9556203559</v>
      </c>
      <c r="AU10" s="4">
        <f>+(VLOOKUP(AU$2,Total!$C$38:$CV$76,costos_sf!$B10,0)/$A$1)/$AZ10*100</f>
        <v>22739270.206412517</v>
      </c>
      <c r="AV10" s="4">
        <f>+(VLOOKUP(AV$2,Total!$C$38:$CV$76,costos_sf!$B10,0)/$A$1)/$AZ10*100</f>
        <v>69373894.19011265</v>
      </c>
      <c r="AW10" s="4">
        <v>238985380.374769</v>
      </c>
      <c r="AX10" s="4">
        <f>+(VLOOKUP(AX$2,Total!$C$38:$CV$76,costos_sf!$B10,0)/$A$1)/$AZ10*100</f>
        <v>197853222.81329599</v>
      </c>
      <c r="AY10" s="4">
        <v>282772873.25612396</v>
      </c>
      <c r="AZ10" s="48">
        <v>108.76157499999999</v>
      </c>
    </row>
    <row r="11" spans="1:52" ht="16.5" x14ac:dyDescent="0.3">
      <c r="B11" s="1">
        <v>10</v>
      </c>
      <c r="C11" s="3">
        <v>41152</v>
      </c>
      <c r="D11" s="4">
        <f>+(VLOOKUP(D$2,Total!$C$5:$CV$15,costos_sf!$B11,0)/$A$1)/$AZ11*100</f>
        <v>81057579.258455321</v>
      </c>
      <c r="E11" s="4">
        <v>318253183.46832001</v>
      </c>
      <c r="F11" s="4">
        <f>+(VLOOKUP(F$2,Total!$C$5:$CV$15,costos_sf!$B11,0)/$A$1)/$AZ11*100</f>
        <v>481023354.29913604</v>
      </c>
      <c r="G11" s="4">
        <f>+(VLOOKUP(G$2,Total!$C$5:$CV$15,costos_sf!$B11,0)/$A$1)/$AZ11*100</f>
        <v>324574717.40259206</v>
      </c>
      <c r="H11" s="4">
        <f>+(VLOOKUP(H$2,Total!$C$5:$CV$15,costos_sf!$B11,0)/$A$1)/$AZ11*100</f>
        <v>0</v>
      </c>
      <c r="I11" s="4">
        <f>+(VLOOKUP(I$2,Total!$C$5:$CV$15,costos_sf!$B11,0)/$A$1)/$AZ11*100</f>
        <v>343225026.13559467</v>
      </c>
      <c r="J11" s="4">
        <f>+(VLOOKUP(J$2,Total!$C$5:$CV$15,costos_sf!$B11,0)/$A$1)/$AZ11*100</f>
        <v>1842948078.4894812</v>
      </c>
      <c r="K11" s="4">
        <f>+(VLOOKUP(K$2,Total!$C$5:$CV$15,costos_sf!$B11,0)/$A$1)/$AZ11*100</f>
        <v>2721482675.082871</v>
      </c>
      <c r="L11" s="4">
        <f>+(VLOOKUP(L$2,Total!$C$5:$CV$15,costos_sf!$B11,0)/$A$1)/$AZ11*100</f>
        <v>4279090405.1355658</v>
      </c>
      <c r="M11" s="4">
        <v>1799588321.6589401</v>
      </c>
      <c r="N11" s="4">
        <v>88174876.0066154</v>
      </c>
      <c r="O11" s="4">
        <f>+(VLOOKUP(O$2,Total!$C$38:$CV$76,costos_sf!$B11,0)/$A$1)/$AZ11*100</f>
        <v>27530612.511494361</v>
      </c>
      <c r="P11" s="4">
        <f>+(VLOOKUP(P$2,Total!$C$38:$CV$76,costos_sf!$B11,0)/$A$1)/$AZ11*100</f>
        <v>172582742.64022747</v>
      </c>
      <c r="Q11" s="4">
        <f>+(VLOOKUP(Q$2,Total!$C$38:$CV$76,costos_sf!$B11,0)/$A$1)/$AZ11*100</f>
        <v>104858224.50668037</v>
      </c>
      <c r="R11" s="4">
        <f>+(VLOOKUP(R$2,Total!$C$38:$CV$76,costos_sf!$B11,0)/$A$1)/$AZ11*100</f>
        <v>0</v>
      </c>
      <c r="S11" s="4">
        <f>+(VLOOKUP(S$2,Total!$C$38:$CV$76,costos_sf!$B11,0)/$A$1)/$AZ11*100</f>
        <v>10460579.097817929</v>
      </c>
      <c r="T11" s="4">
        <f>+(VLOOKUP(T$2,Total!$C$38:$CV$76,costos_sf!$B11,0)/$A$1)/$AZ11*100</f>
        <v>10703493.415147411</v>
      </c>
      <c r="U11" s="4">
        <f>+(VLOOKUP(U$2,Total!$C$38:$CV$76,costos_sf!$B11,0)/$A$1)/$AZ11*100</f>
        <v>13830706.48803105</v>
      </c>
      <c r="V11" s="4">
        <f>+(VLOOKUP(V$2,Total!$C$38:$CV$76,costos_sf!$B11,0)/$A$1)/$AZ11*100</f>
        <v>50041496.01535093</v>
      </c>
      <c r="W11" s="4">
        <f>+(VLOOKUP(W$2,Total!$C$38:$CV$76,costos_sf!$B11,0)/$A$1)/$AZ11*100</f>
        <v>107097901.45901933</v>
      </c>
      <c r="X11" s="4">
        <f>+(VLOOKUP(X$2,Total!$C$38:$CV$76,costos_sf!$B11,0)/$A$1)/$AZ11*100</f>
        <v>349243766.9305048</v>
      </c>
      <c r="Y11" s="4">
        <f>+(VLOOKUP(Y$2,Total!$C$38:$CV$76,costos_sf!$B11,0)/$A$1)/$AZ11*100</f>
        <v>124417633.33910261</v>
      </c>
      <c r="Z11" s="4">
        <f>+(VLOOKUP(Z$2,Total!$C$38:$CV$76,costos_sf!$B11,0)/$A$1)/$AZ11*100</f>
        <v>172048346.64233077</v>
      </c>
      <c r="AA11" s="4">
        <f>+(VLOOKUP(AA$2,Total!$C$38:$CV$76,costos_sf!$B11,0)/$A$1)/$AZ11*100</f>
        <v>49539008.944100022</v>
      </c>
      <c r="AB11" s="4">
        <v>121860933.759332</v>
      </c>
      <c r="AC11" s="4">
        <f>+(VLOOKUP(AC$2,Total!$C$38:$CV$76,costos_sf!$B11,0)/$A$1)/$AZ11*100</f>
        <v>20005856.376627732</v>
      </c>
      <c r="AD11" s="4">
        <f>+(VLOOKUP(AD$2,Total!$C$38:$CV$76,costos_sf!$B11,0)/$A$1)/$AZ11*100</f>
        <v>2460413.5205460354</v>
      </c>
      <c r="AE11" s="4">
        <f>+(VLOOKUP(AE$2,Total!$C$38:$CV$76,costos_sf!$B11,0)/$A$1)/$AZ11*100</f>
        <v>11054340.201100457</v>
      </c>
      <c r="AF11" s="4">
        <v>128682175.965904</v>
      </c>
      <c r="AG11" s="4">
        <f>+(VLOOKUP(AG$2,Total!$C$38:$CV$76,costos_sf!$B11,0)/$A$1)/$AZ11*100</f>
        <v>380719659.62069815</v>
      </c>
      <c r="AH11" s="4">
        <f>+(VLOOKUP(AH$2,Total!$C$38:$CV$76,costos_sf!$B11,0)/$A$1)/$AZ11*100</f>
        <v>43877381.888517641</v>
      </c>
      <c r="AI11" s="4">
        <f>+(VLOOKUP(AI$2,Total!$C$38:$CV$76,costos_sf!$B11,0)/$A$1)/$AZ11*100</f>
        <v>40450563.154830664</v>
      </c>
      <c r="AJ11" s="4">
        <f>+(VLOOKUP(AJ$2,Total!$C$38:$CV$76,costos_sf!$B11,0)/$A$1)/$AZ11*100</f>
        <v>31085788.136836719</v>
      </c>
      <c r="AK11" s="4">
        <f>+(VLOOKUP(AK$2,Total!$C$38:$CV$76,costos_sf!$B11,0)/$A$1)/$AZ11*100</f>
        <v>118463661.43308316</v>
      </c>
      <c r="AL11" s="4">
        <f>+(VLOOKUP(AL$2,Total!$C$38:$CV$76,costos_sf!$B11,0)/$A$1)/$AZ11*100</f>
        <v>1052208257.3842889</v>
      </c>
      <c r="AM11" s="4">
        <v>51794507.535850599</v>
      </c>
      <c r="AN11" s="4">
        <v>125143615.196486</v>
      </c>
      <c r="AO11" s="4">
        <f>+(VLOOKUP(AO$2,Total!$C$38:$CV$76,costos_sf!$B11,0)/$A$1)/$AZ11*100</f>
        <v>28823841.078019649</v>
      </c>
      <c r="AP11" s="4">
        <f>+(VLOOKUP(AP$2,Total!$C$38:$CV$76,costos_sf!$B11,0)/$A$1)/$AZ11*100</f>
        <v>1911207.1296658483</v>
      </c>
      <c r="AQ11" s="4">
        <f>+(VLOOKUP(AQ$2,Total!$C$38:$CV$76,costos_sf!$B11,0)/$A$1)/$AZ11*100</f>
        <v>29065392.17297025</v>
      </c>
      <c r="AR11" s="4">
        <v>29893112.228765201</v>
      </c>
      <c r="AS11" s="4">
        <f>+(VLOOKUP(AS$2,Total!$C$38:$CV$76,costos_sf!$B11,0)/$A$1)/$AZ11*100</f>
        <v>61007116.145229377</v>
      </c>
      <c r="AT11" s="4">
        <f>+(VLOOKUP(AT$2,Total!$C$38:$CV$76,costos_sf!$B11,0)/$A$1)/$AZ11*100</f>
        <v>9229853.8291162066</v>
      </c>
      <c r="AU11" s="4">
        <f>+(VLOOKUP(AU$2,Total!$C$38:$CV$76,costos_sf!$B11,0)/$A$1)/$AZ11*100</f>
        <v>21757137.825789291</v>
      </c>
      <c r="AV11" s="4">
        <f>+(VLOOKUP(AV$2,Total!$C$38:$CV$76,costos_sf!$B11,0)/$A$1)/$AZ11*100</f>
        <v>68929916.940585762</v>
      </c>
      <c r="AW11" s="4">
        <v>238702846.838222</v>
      </c>
      <c r="AX11" s="4">
        <f>+(VLOOKUP(AX$2,Total!$C$38:$CV$76,costos_sf!$B11,0)/$A$1)/$AZ11*100</f>
        <v>200721651.91778731</v>
      </c>
      <c r="AY11" s="4">
        <v>286320605.72059804</v>
      </c>
      <c r="AZ11" s="48">
        <v>109.31452</v>
      </c>
    </row>
    <row r="12" spans="1:52" ht="16.5" x14ac:dyDescent="0.3">
      <c r="B12" s="1">
        <v>11</v>
      </c>
      <c r="C12" s="3">
        <v>41182</v>
      </c>
      <c r="D12" s="4">
        <f>+(VLOOKUP(D$2,Total!$C$5:$CV$15,costos_sf!$B12,0)/$A$1)/$AZ12*100</f>
        <v>81654245.495293736</v>
      </c>
      <c r="E12" s="4">
        <v>320263281.353643</v>
      </c>
      <c r="F12" s="4">
        <f>+(VLOOKUP(F$2,Total!$C$5:$CV$15,costos_sf!$B12,0)/$A$1)/$AZ12*100</f>
        <v>484343063.29387408</v>
      </c>
      <c r="G12" s="4">
        <f>+(VLOOKUP(G$2,Total!$C$5:$CV$15,costos_sf!$B12,0)/$A$1)/$AZ12*100</f>
        <v>355484913.16497105</v>
      </c>
      <c r="H12" s="4">
        <f>+(VLOOKUP(H$2,Total!$C$5:$CV$15,costos_sf!$B12,0)/$A$1)/$AZ12*100</f>
        <v>0</v>
      </c>
      <c r="I12" s="4">
        <f>+(VLOOKUP(I$2,Total!$C$5:$CV$15,costos_sf!$B12,0)/$A$1)/$AZ12*100</f>
        <v>342409477.63869339</v>
      </c>
      <c r="J12" s="4">
        <f>+(VLOOKUP(J$2,Total!$C$5:$CV$15,costos_sf!$B12,0)/$A$1)/$AZ12*100</f>
        <v>1844180088.5300412</v>
      </c>
      <c r="K12" s="4">
        <f>+(VLOOKUP(K$2,Total!$C$5:$CV$15,costos_sf!$B12,0)/$A$1)/$AZ12*100</f>
        <v>2732098776.9318638</v>
      </c>
      <c r="L12" s="4">
        <f>+(VLOOKUP(L$2,Total!$C$5:$CV$15,costos_sf!$B12,0)/$A$1)/$AZ12*100</f>
        <v>4336678115.0345707</v>
      </c>
      <c r="M12" s="4">
        <v>1807740461.2713301</v>
      </c>
      <c r="N12" s="4">
        <v>88558000.718954906</v>
      </c>
      <c r="O12" s="4">
        <f>+(VLOOKUP(O$2,Total!$C$38:$CV$76,costos_sf!$B12,0)/$A$1)/$AZ12*100</f>
        <v>27625990.670341738</v>
      </c>
      <c r="P12" s="4">
        <f>+(VLOOKUP(P$2,Total!$C$38:$CV$76,costos_sf!$B12,0)/$A$1)/$AZ12*100</f>
        <v>172842105.46811441</v>
      </c>
      <c r="Q12" s="4">
        <f>+(VLOOKUP(Q$2,Total!$C$38:$CV$76,costos_sf!$B12,0)/$A$1)/$AZ12*100</f>
        <v>105297110.96786174</v>
      </c>
      <c r="R12" s="4">
        <f>+(VLOOKUP(R$2,Total!$C$38:$CV$76,costos_sf!$B12,0)/$A$1)/$AZ12*100</f>
        <v>0</v>
      </c>
      <c r="S12" s="4">
        <f>+(VLOOKUP(S$2,Total!$C$38:$CV$76,costos_sf!$B12,0)/$A$1)/$AZ12*100</f>
        <v>10660165.085497087</v>
      </c>
      <c r="T12" s="4">
        <f>+(VLOOKUP(T$2,Total!$C$38:$CV$76,costos_sf!$B12,0)/$A$1)/$AZ12*100</f>
        <v>10796132.961546479</v>
      </c>
      <c r="U12" s="4">
        <f>+(VLOOKUP(U$2,Total!$C$38:$CV$76,costos_sf!$B12,0)/$A$1)/$AZ12*100</f>
        <v>14036050.296968522</v>
      </c>
      <c r="V12" s="4">
        <f>+(VLOOKUP(V$2,Total!$C$38:$CV$76,costos_sf!$B12,0)/$A$1)/$AZ12*100</f>
        <v>50478037.573264718</v>
      </c>
      <c r="W12" s="4">
        <f>+(VLOOKUP(W$2,Total!$C$38:$CV$76,costos_sf!$B12,0)/$A$1)/$AZ12*100</f>
        <v>108395822.20828649</v>
      </c>
      <c r="X12" s="4">
        <f>+(VLOOKUP(X$2,Total!$C$38:$CV$76,costos_sf!$B12,0)/$A$1)/$AZ12*100</f>
        <v>360196816.6183545</v>
      </c>
      <c r="Y12" s="4">
        <f>+(VLOOKUP(Y$2,Total!$C$38:$CV$76,costos_sf!$B12,0)/$A$1)/$AZ12*100</f>
        <v>124219893.76602533</v>
      </c>
      <c r="Z12" s="4">
        <f>+(VLOOKUP(Z$2,Total!$C$38:$CV$76,costos_sf!$B12,0)/$A$1)/$AZ12*100</f>
        <v>171956981.91584748</v>
      </c>
      <c r="AA12" s="4">
        <f>+(VLOOKUP(AA$2,Total!$C$38:$CV$76,costos_sf!$B12,0)/$A$1)/$AZ12*100</f>
        <v>49647628.665986039</v>
      </c>
      <c r="AB12" s="4">
        <v>123415514.80681799</v>
      </c>
      <c r="AC12" s="4">
        <f>+(VLOOKUP(AC$2,Total!$C$38:$CV$76,costos_sf!$B12,0)/$A$1)/$AZ12*100</f>
        <v>20429468.708115172</v>
      </c>
      <c r="AD12" s="4">
        <f>+(VLOOKUP(AD$2,Total!$C$38:$CV$76,costos_sf!$B12,0)/$A$1)/$AZ12*100</f>
        <v>2829797.7312378911</v>
      </c>
      <c r="AE12" s="4">
        <f>+(VLOOKUP(AE$2,Total!$C$38:$CV$76,costos_sf!$B12,0)/$A$1)/$AZ12*100</f>
        <v>10915187.266502533</v>
      </c>
      <c r="AF12" s="4">
        <v>129743593.678394</v>
      </c>
      <c r="AG12" s="4">
        <f>+(VLOOKUP(AG$2,Total!$C$38:$CV$76,costos_sf!$B12,0)/$A$1)/$AZ12*100</f>
        <v>381994045.56239915</v>
      </c>
      <c r="AH12" s="4">
        <f>+(VLOOKUP(AH$2,Total!$C$38:$CV$76,costos_sf!$B12,0)/$A$1)/$AZ12*100</f>
        <v>43503758.628472671</v>
      </c>
      <c r="AI12" s="4">
        <f>+(VLOOKUP(AI$2,Total!$C$38:$CV$76,costos_sf!$B12,0)/$A$1)/$AZ12*100</f>
        <v>40222866.203544453</v>
      </c>
      <c r="AJ12" s="4">
        <f>+(VLOOKUP(AJ$2,Total!$C$38:$CV$76,costos_sf!$B12,0)/$A$1)/$AZ12*100</f>
        <v>31730495.977550332</v>
      </c>
      <c r="AK12" s="4">
        <f>+(VLOOKUP(AK$2,Total!$C$38:$CV$76,costos_sf!$B12,0)/$A$1)/$AZ12*100</f>
        <v>119123208.25122322</v>
      </c>
      <c r="AL12" s="4">
        <f>+(VLOOKUP(AL$2,Total!$C$38:$CV$76,costos_sf!$B12,0)/$A$1)/$AZ12*100</f>
        <v>1059796087.2504956</v>
      </c>
      <c r="AM12" s="4">
        <v>52072134.8047437</v>
      </c>
      <c r="AN12" s="4">
        <v>127611559.861066</v>
      </c>
      <c r="AO12" s="4">
        <f>+(VLOOKUP(AO$2,Total!$C$38:$CV$76,costos_sf!$B12,0)/$A$1)/$AZ12*100</f>
        <v>28980313.649688322</v>
      </c>
      <c r="AP12" s="4">
        <f>+(VLOOKUP(AP$2,Total!$C$38:$CV$76,costos_sf!$B12,0)/$A$1)/$AZ12*100</f>
        <v>1932823.6526883808</v>
      </c>
      <c r="AQ12" s="4">
        <f>+(VLOOKUP(AQ$2,Total!$C$38:$CV$76,costos_sf!$B12,0)/$A$1)/$AZ12*100</f>
        <v>29416829.875469144</v>
      </c>
      <c r="AR12" s="4">
        <v>29946332.645908397</v>
      </c>
      <c r="AS12" s="4">
        <f>+(VLOOKUP(AS$2,Total!$C$38:$CV$76,costos_sf!$B12,0)/$A$1)/$AZ12*100</f>
        <v>61395204.135554485</v>
      </c>
      <c r="AT12" s="4">
        <f>+(VLOOKUP(AT$2,Total!$C$38:$CV$76,costos_sf!$B12,0)/$A$1)/$AZ12*100</f>
        <v>9182448.8179758228</v>
      </c>
      <c r="AU12" s="4">
        <f>+(VLOOKUP(AU$2,Total!$C$38:$CV$76,costos_sf!$B12,0)/$A$1)/$AZ12*100</f>
        <v>20912327.386987362</v>
      </c>
      <c r="AV12" s="4">
        <f>+(VLOOKUP(AV$2,Total!$C$38:$CV$76,costos_sf!$B12,0)/$A$1)/$AZ12*100</f>
        <v>68643106.283552617</v>
      </c>
      <c r="AW12" s="4">
        <v>239100600.32775</v>
      </c>
      <c r="AX12" s="4">
        <f>+(VLOOKUP(AX$2,Total!$C$38:$CV$76,costos_sf!$B12,0)/$A$1)/$AZ12*100</f>
        <v>202250665.48293489</v>
      </c>
      <c r="AY12" s="4">
        <v>288483799.53946096</v>
      </c>
      <c r="AZ12" s="48">
        <v>109.907777</v>
      </c>
    </row>
    <row r="13" spans="1:52" ht="16.5" x14ac:dyDescent="0.3">
      <c r="B13" s="1">
        <v>12</v>
      </c>
      <c r="C13" s="3">
        <v>41213</v>
      </c>
      <c r="D13" s="4">
        <f>+(VLOOKUP(D$2,Total!$C$5:$CV$15,costos_sf!$B13,0)/$A$1)/$AZ13*100</f>
        <v>82606910.295643747</v>
      </c>
      <c r="E13" s="4">
        <v>325414274.67520696</v>
      </c>
      <c r="F13" s="4">
        <f>+(VLOOKUP(F$2,Total!$C$5:$CV$15,costos_sf!$B13,0)/$A$1)/$AZ13*100</f>
        <v>491052921.11043167</v>
      </c>
      <c r="G13" s="4">
        <f>+(VLOOKUP(G$2,Total!$C$5:$CV$15,costos_sf!$B13,0)/$A$1)/$AZ13*100</f>
        <v>301729598.73094517</v>
      </c>
      <c r="H13" s="4">
        <f>+(VLOOKUP(H$2,Total!$C$5:$CV$15,costos_sf!$B13,0)/$A$1)/$AZ13*100</f>
        <v>0</v>
      </c>
      <c r="I13" s="4">
        <f>+(VLOOKUP(I$2,Total!$C$5:$CV$15,costos_sf!$B13,0)/$A$1)/$AZ13*100</f>
        <v>346441388.04992753</v>
      </c>
      <c r="J13" s="4">
        <f>+(VLOOKUP(J$2,Total!$C$5:$CV$15,costos_sf!$B13,0)/$A$1)/$AZ13*100</f>
        <v>1869141867.2664416</v>
      </c>
      <c r="K13" s="4">
        <f>+(VLOOKUP(K$2,Total!$C$5:$CV$15,costos_sf!$B13,0)/$A$1)/$AZ13*100</f>
        <v>2792521870.215909</v>
      </c>
      <c r="L13" s="4">
        <f>+(VLOOKUP(L$2,Total!$C$5:$CV$15,costos_sf!$B13,0)/$A$1)/$AZ13*100</f>
        <v>4429422324.6676102</v>
      </c>
      <c r="M13" s="4">
        <v>1821623568.90397</v>
      </c>
      <c r="N13" s="4">
        <v>89781158.618638098</v>
      </c>
      <c r="O13" s="4">
        <f>+(VLOOKUP(O$2,Total!$C$38:$CV$76,costos_sf!$B13,0)/$A$1)/$AZ13*100</f>
        <v>28169894.509958196</v>
      </c>
      <c r="P13" s="4">
        <f>+(VLOOKUP(P$2,Total!$C$38:$CV$76,costos_sf!$B13,0)/$A$1)/$AZ13*100</f>
        <v>174772622.91162297</v>
      </c>
      <c r="Q13" s="4">
        <f>+(VLOOKUP(Q$2,Total!$C$38:$CV$76,costos_sf!$B13,0)/$A$1)/$AZ13*100</f>
        <v>106283959.02379653</v>
      </c>
      <c r="R13" s="4">
        <f>+(VLOOKUP(R$2,Total!$C$38:$CV$76,costos_sf!$B13,0)/$A$1)/$AZ13*100</f>
        <v>0</v>
      </c>
      <c r="S13" s="4">
        <f>+(VLOOKUP(S$2,Total!$C$38:$CV$76,costos_sf!$B13,0)/$A$1)/$AZ13*100</f>
        <v>10653041.907011896</v>
      </c>
      <c r="T13" s="4">
        <f>+(VLOOKUP(T$2,Total!$C$38:$CV$76,costos_sf!$B13,0)/$A$1)/$AZ13*100</f>
        <v>11059608.037935747</v>
      </c>
      <c r="U13" s="4">
        <f>+(VLOOKUP(U$2,Total!$C$38:$CV$76,costos_sf!$B13,0)/$A$1)/$AZ13*100</f>
        <v>14217245.141707869</v>
      </c>
      <c r="V13" s="4">
        <f>+(VLOOKUP(V$2,Total!$C$38:$CV$76,costos_sf!$B13,0)/$A$1)/$AZ13*100</f>
        <v>51125249.817111865</v>
      </c>
      <c r="W13" s="4">
        <f>+(VLOOKUP(W$2,Total!$C$38:$CV$76,costos_sf!$B13,0)/$A$1)/$AZ13*100</f>
        <v>110393875.75519279</v>
      </c>
      <c r="X13" s="4">
        <f>+(VLOOKUP(X$2,Total!$C$38:$CV$76,costos_sf!$B13,0)/$A$1)/$AZ13*100</f>
        <v>364830866.01418459</v>
      </c>
      <c r="Y13" s="4">
        <f>+(VLOOKUP(Y$2,Total!$C$38:$CV$76,costos_sf!$B13,0)/$A$1)/$AZ13*100</f>
        <v>124704481.05662324</v>
      </c>
      <c r="Z13" s="4">
        <f>+(VLOOKUP(Z$2,Total!$C$38:$CV$76,costos_sf!$B13,0)/$A$1)/$AZ13*100</f>
        <v>173802236.88385433</v>
      </c>
      <c r="AA13" s="4">
        <f>+(VLOOKUP(AA$2,Total!$C$38:$CV$76,costos_sf!$B13,0)/$A$1)/$AZ13*100</f>
        <v>50203798.780317985</v>
      </c>
      <c r="AB13" s="4">
        <v>125268226.156883</v>
      </c>
      <c r="AC13" s="4">
        <f>+(VLOOKUP(AC$2,Total!$C$38:$CV$76,costos_sf!$B13,0)/$A$1)/$AZ13*100</f>
        <v>20872474.014718834</v>
      </c>
      <c r="AD13" s="4">
        <f>+(VLOOKUP(AD$2,Total!$C$38:$CV$76,costos_sf!$B13,0)/$A$1)/$AZ13*100</f>
        <v>3245528.3174421997</v>
      </c>
      <c r="AE13" s="4">
        <f>+(VLOOKUP(AE$2,Total!$C$38:$CV$76,costos_sf!$B13,0)/$A$1)/$AZ13*100</f>
        <v>10826682.908120522</v>
      </c>
      <c r="AF13" s="4">
        <v>130553429.03852101</v>
      </c>
      <c r="AG13" s="4">
        <f>+(VLOOKUP(AG$2,Total!$C$38:$CV$76,costos_sf!$B13,0)/$A$1)/$AZ13*100</f>
        <v>388138233.07087159</v>
      </c>
      <c r="AH13" s="4">
        <f>+(VLOOKUP(AH$2,Total!$C$38:$CV$76,costos_sf!$B13,0)/$A$1)/$AZ13*100</f>
        <v>50646499.409012839</v>
      </c>
      <c r="AI13" s="4">
        <f>+(VLOOKUP(AI$2,Total!$C$38:$CV$76,costos_sf!$B13,0)/$A$1)/$AZ13*100</f>
        <v>40407996.728500366</v>
      </c>
      <c r="AJ13" s="4">
        <f>+(VLOOKUP(AJ$2,Total!$C$38:$CV$76,costos_sf!$B13,0)/$A$1)/$AZ13*100</f>
        <v>32768677.866356999</v>
      </c>
      <c r="AK13" s="4">
        <f>+(VLOOKUP(AK$2,Total!$C$38:$CV$76,costos_sf!$B13,0)/$A$1)/$AZ13*100</f>
        <v>122457214.57274018</v>
      </c>
      <c r="AL13" s="4">
        <f>+(VLOOKUP(AL$2,Total!$C$38:$CV$76,costos_sf!$B13,0)/$A$1)/$AZ13*100</f>
        <v>1063852236.5229627</v>
      </c>
      <c r="AM13" s="4">
        <v>52485387.054706499</v>
      </c>
      <c r="AN13" s="4">
        <v>131223604.30864</v>
      </c>
      <c r="AO13" s="4">
        <f>+(VLOOKUP(AO$2,Total!$C$38:$CV$76,costos_sf!$B13,0)/$A$1)/$AZ13*100</f>
        <v>29427696.929374781</v>
      </c>
      <c r="AP13" s="4">
        <f>+(VLOOKUP(AP$2,Total!$C$38:$CV$76,costos_sf!$B13,0)/$A$1)/$AZ13*100</f>
        <v>1961842.313528823</v>
      </c>
      <c r="AQ13" s="4">
        <f>+(VLOOKUP(AQ$2,Total!$C$38:$CV$76,costos_sf!$B13,0)/$A$1)/$AZ13*100</f>
        <v>30109206.932557911</v>
      </c>
      <c r="AR13" s="4">
        <v>30472884.935742602</v>
      </c>
      <c r="AS13" s="4">
        <f>+(VLOOKUP(AS$2,Total!$C$38:$CV$76,costos_sf!$B13,0)/$A$1)/$AZ13*100</f>
        <v>61834275.080901653</v>
      </c>
      <c r="AT13" s="4">
        <f>+(VLOOKUP(AT$2,Total!$C$38:$CV$76,costos_sf!$B13,0)/$A$1)/$AZ13*100</f>
        <v>9169496.435704371</v>
      </c>
      <c r="AU13" s="4">
        <f>+(VLOOKUP(AU$2,Total!$C$38:$CV$76,costos_sf!$B13,0)/$A$1)/$AZ13*100</f>
        <v>20256924.833373841</v>
      </c>
      <c r="AV13" s="4">
        <f>+(VLOOKUP(AV$2,Total!$C$38:$CV$76,costos_sf!$B13,0)/$A$1)/$AZ13*100</f>
        <v>68619264.103603125</v>
      </c>
      <c r="AW13" s="4">
        <v>240752232.283272</v>
      </c>
      <c r="AX13" s="4">
        <f>+(VLOOKUP(AX$2,Total!$C$38:$CV$76,costos_sf!$B13,0)/$A$1)/$AZ13*100</f>
        <v>205483001.28156579</v>
      </c>
      <c r="AY13" s="4">
        <v>293419555.47353995</v>
      </c>
      <c r="AZ13" s="48">
        <v>109.728272</v>
      </c>
    </row>
    <row r="14" spans="1:52" ht="16.5" x14ac:dyDescent="0.3">
      <c r="B14" s="1">
        <v>13</v>
      </c>
      <c r="C14" s="3">
        <v>41243</v>
      </c>
      <c r="D14" s="4">
        <f>+(VLOOKUP(D$2,Total!$C$5:$CV$15,costos_sf!$B14,0)/$A$1)/$AZ14*100</f>
        <v>84326803.256838545</v>
      </c>
      <c r="E14" s="4">
        <v>332160524.43289697</v>
      </c>
      <c r="F14" s="4">
        <f>+(VLOOKUP(F$2,Total!$C$5:$CV$15,costos_sf!$B14,0)/$A$1)/$AZ14*100</f>
        <v>497759120.23123747</v>
      </c>
      <c r="G14" s="4">
        <f>+(VLOOKUP(G$2,Total!$C$5:$CV$15,costos_sf!$B14,0)/$A$1)/$AZ14*100</f>
        <v>295324882.98913383</v>
      </c>
      <c r="H14" s="4">
        <f>+(VLOOKUP(H$2,Total!$C$5:$CV$15,costos_sf!$B14,0)/$A$1)/$AZ14*100</f>
        <v>0</v>
      </c>
      <c r="I14" s="4">
        <f>+(VLOOKUP(I$2,Total!$C$5:$CV$15,costos_sf!$B14,0)/$A$1)/$AZ14*100</f>
        <v>354171694.3352294</v>
      </c>
      <c r="J14" s="4">
        <f>+(VLOOKUP(J$2,Total!$C$5:$CV$15,costos_sf!$B14,0)/$A$1)/$AZ14*100</f>
        <v>1891712239.4821632</v>
      </c>
      <c r="K14" s="4">
        <f>+(VLOOKUP(K$2,Total!$C$5:$CV$15,costos_sf!$B14,0)/$A$1)/$AZ14*100</f>
        <v>2859656154.6114016</v>
      </c>
      <c r="L14" s="4">
        <f>+(VLOOKUP(L$2,Total!$C$5:$CV$15,costos_sf!$B14,0)/$A$1)/$AZ14*100</f>
        <v>4509901241.1588774</v>
      </c>
      <c r="M14" s="4">
        <v>1837382328.1956499</v>
      </c>
      <c r="N14" s="4">
        <v>90673522.277629703</v>
      </c>
      <c r="O14" s="4">
        <f>+(VLOOKUP(O$2,Total!$C$38:$CV$76,costos_sf!$B14,0)/$A$1)/$AZ14*100</f>
        <v>28377796.659403313</v>
      </c>
      <c r="P14" s="4">
        <f>+(VLOOKUP(P$2,Total!$C$38:$CV$76,costos_sf!$B14,0)/$A$1)/$AZ14*100</f>
        <v>177086619.63508362</v>
      </c>
      <c r="Q14" s="4">
        <f>+(VLOOKUP(Q$2,Total!$C$38:$CV$76,costos_sf!$B14,0)/$A$1)/$AZ14*100</f>
        <v>107078197.35323232</v>
      </c>
      <c r="R14" s="4">
        <f>+(VLOOKUP(R$2,Total!$C$38:$CV$76,costos_sf!$B14,0)/$A$1)/$AZ14*100</f>
        <v>0</v>
      </c>
      <c r="S14" s="4">
        <f>+(VLOOKUP(S$2,Total!$C$38:$CV$76,costos_sf!$B14,0)/$A$1)/$AZ14*100</f>
        <v>10761755.272048267</v>
      </c>
      <c r="T14" s="4">
        <f>+(VLOOKUP(T$2,Total!$C$38:$CV$76,costos_sf!$B14,0)/$A$1)/$AZ14*100</f>
        <v>11328088.713159267</v>
      </c>
      <c r="U14" s="4">
        <f>+(VLOOKUP(U$2,Total!$C$38:$CV$76,costos_sf!$B14,0)/$A$1)/$AZ14*100</f>
        <v>14249001.806302631</v>
      </c>
      <c r="V14" s="4">
        <f>+(VLOOKUP(V$2,Total!$C$38:$CV$76,costos_sf!$B14,0)/$A$1)/$AZ14*100</f>
        <v>52052785.778969266</v>
      </c>
      <c r="W14" s="4">
        <f>+(VLOOKUP(W$2,Total!$C$38:$CV$76,costos_sf!$B14,0)/$A$1)/$AZ14*100</f>
        <v>113199151.0843063</v>
      </c>
      <c r="X14" s="4">
        <f>+(VLOOKUP(X$2,Total!$C$38:$CV$76,costos_sf!$B14,0)/$A$1)/$AZ14*100</f>
        <v>374023749.49841398</v>
      </c>
      <c r="Y14" s="4">
        <f>+(VLOOKUP(Y$2,Total!$C$38:$CV$76,costos_sf!$B14,0)/$A$1)/$AZ14*100</f>
        <v>124062414.3858822</v>
      </c>
      <c r="Z14" s="4">
        <f>+(VLOOKUP(Z$2,Total!$C$38:$CV$76,costos_sf!$B14,0)/$A$1)/$AZ14*100</f>
        <v>175016614.19691995</v>
      </c>
      <c r="AA14" s="4">
        <f>+(VLOOKUP(AA$2,Total!$C$38:$CV$76,costos_sf!$B14,0)/$A$1)/$AZ14*100</f>
        <v>50884789.011751786</v>
      </c>
      <c r="AB14" s="4">
        <v>127236451.066323</v>
      </c>
      <c r="AC14" s="4">
        <f>+(VLOOKUP(AC$2,Total!$C$38:$CV$76,costos_sf!$B14,0)/$A$1)/$AZ14*100</f>
        <v>21283684.377339382</v>
      </c>
      <c r="AD14" s="4">
        <f>+(VLOOKUP(AD$2,Total!$C$38:$CV$76,costos_sf!$B14,0)/$A$1)/$AZ14*100</f>
        <v>3411658.9885344086</v>
      </c>
      <c r="AE14" s="4">
        <f>+(VLOOKUP(AE$2,Total!$C$38:$CV$76,costos_sf!$B14,0)/$A$1)/$AZ14*100</f>
        <v>10627610.238714302</v>
      </c>
      <c r="AF14" s="4">
        <v>132291686.20845599</v>
      </c>
      <c r="AG14" s="4">
        <f>+(VLOOKUP(AG$2,Total!$C$38:$CV$76,costos_sf!$B14,0)/$A$1)/$AZ14*100</f>
        <v>395553554.78769672</v>
      </c>
      <c r="AH14" s="4">
        <f>+(VLOOKUP(AH$2,Total!$C$38:$CV$76,costos_sf!$B14,0)/$A$1)/$AZ14*100</f>
        <v>51311312.986625075</v>
      </c>
      <c r="AI14" s="4">
        <f>+(VLOOKUP(AI$2,Total!$C$38:$CV$76,costos_sf!$B14,0)/$A$1)/$AZ14*100</f>
        <v>40779051.005302832</v>
      </c>
      <c r="AJ14" s="4">
        <f>+(VLOOKUP(AJ$2,Total!$C$38:$CV$76,costos_sf!$B14,0)/$A$1)/$AZ14*100</f>
        <v>33946468.02722057</v>
      </c>
      <c r="AK14" s="4">
        <f>+(VLOOKUP(AK$2,Total!$C$38:$CV$76,costos_sf!$B14,0)/$A$1)/$AZ14*100</f>
        <v>125255371.15626822</v>
      </c>
      <c r="AL14" s="4">
        <f>+(VLOOKUP(AL$2,Total!$C$38:$CV$76,costos_sf!$B14,0)/$A$1)/$AZ14*100</f>
        <v>1070454601.9193918</v>
      </c>
      <c r="AM14" s="4">
        <v>52844311.230800897</v>
      </c>
      <c r="AN14" s="4">
        <v>134568209.60555401</v>
      </c>
      <c r="AO14" s="4">
        <f>+(VLOOKUP(AO$2,Total!$C$38:$CV$76,costos_sf!$B14,0)/$A$1)/$AZ14*100</f>
        <v>29482752.205449611</v>
      </c>
      <c r="AP14" s="4">
        <f>+(VLOOKUP(AP$2,Total!$C$38:$CV$76,costos_sf!$B14,0)/$A$1)/$AZ14*100</f>
        <v>1991244.9123875233</v>
      </c>
      <c r="AQ14" s="4">
        <f>+(VLOOKUP(AQ$2,Total!$C$38:$CV$76,costos_sf!$B14,0)/$A$1)/$AZ14*100</f>
        <v>30133142.372475784</v>
      </c>
      <c r="AR14" s="4">
        <v>30998850.8619591</v>
      </c>
      <c r="AS14" s="4">
        <f>+(VLOOKUP(AS$2,Total!$C$38:$CV$76,costos_sf!$B14,0)/$A$1)/$AZ14*100</f>
        <v>62047502.528577283</v>
      </c>
      <c r="AT14" s="4">
        <f>+(VLOOKUP(AT$2,Total!$C$38:$CV$76,costos_sf!$B14,0)/$A$1)/$AZ14*100</f>
        <v>9225224.9756176993</v>
      </c>
      <c r="AU14" s="4">
        <f>+(VLOOKUP(AU$2,Total!$C$38:$CV$76,costos_sf!$B14,0)/$A$1)/$AZ14*100</f>
        <v>19675669.92582323</v>
      </c>
      <c r="AV14" s="4">
        <f>+(VLOOKUP(AV$2,Total!$C$38:$CV$76,costos_sf!$B14,0)/$A$1)/$AZ14*100</f>
        <v>67642301.320627779</v>
      </c>
      <c r="AW14" s="4">
        <v>244468722.08094001</v>
      </c>
      <c r="AX14" s="4">
        <f>+(VLOOKUP(AX$2,Total!$C$38:$CV$76,costos_sf!$B14,0)/$A$1)/$AZ14*100</f>
        <v>208629058.36539507</v>
      </c>
      <c r="AY14" s="4">
        <v>297968509.42310399</v>
      </c>
      <c r="AZ14" s="48">
        <v>109.57743000000001</v>
      </c>
    </row>
    <row r="15" spans="1:52" ht="16.5" x14ac:dyDescent="0.3">
      <c r="B15" s="1">
        <v>14</v>
      </c>
      <c r="C15" s="3">
        <v>41274</v>
      </c>
      <c r="D15" s="4">
        <f>+(VLOOKUP(D$2,Total!$C$5:$CV$15,costos_sf!$B15,0)/$A$1)/$AZ15*100</f>
        <v>85608617.186215207</v>
      </c>
      <c r="E15" s="4">
        <v>337962466.72810799</v>
      </c>
      <c r="F15" s="4">
        <f>+(VLOOKUP(F$2,Total!$C$5:$CV$15,costos_sf!$B15,0)/$A$1)/$AZ15*100</f>
        <v>502703501.88637024</v>
      </c>
      <c r="G15" s="4">
        <f>+(VLOOKUP(G$2,Total!$C$5:$CV$15,costos_sf!$B15,0)/$A$1)/$AZ15*100</f>
        <v>298485304.45142823</v>
      </c>
      <c r="H15" s="4">
        <f>+(VLOOKUP(H$2,Total!$C$5:$CV$15,costos_sf!$B15,0)/$A$1)/$AZ15*100</f>
        <v>0</v>
      </c>
      <c r="I15" s="4">
        <f>+(VLOOKUP(I$2,Total!$C$5:$CV$15,costos_sf!$B15,0)/$A$1)/$AZ15*100</f>
        <v>354055860.82062298</v>
      </c>
      <c r="J15" s="4">
        <f>+(VLOOKUP(J$2,Total!$C$5:$CV$15,costos_sf!$B15,0)/$A$1)/$AZ15*100</f>
        <v>1890091523.5889602</v>
      </c>
      <c r="K15" s="4">
        <f>+(VLOOKUP(K$2,Total!$C$5:$CV$15,costos_sf!$B15,0)/$A$1)/$AZ15*100</f>
        <v>2906015228.2353835</v>
      </c>
      <c r="L15" s="4">
        <f>+(VLOOKUP(L$2,Total!$C$5:$CV$15,costos_sf!$B15,0)/$A$1)/$AZ15*100</f>
        <v>4553649987.0486336</v>
      </c>
      <c r="M15" s="4">
        <v>1836222584.14132</v>
      </c>
      <c r="N15" s="4">
        <v>92412580.105203211</v>
      </c>
      <c r="O15" s="4">
        <f>+(VLOOKUP(O$2,Total!$C$38:$CV$76,costos_sf!$B15,0)/$A$1)/$AZ15*100</f>
        <v>28457499.231142003</v>
      </c>
      <c r="P15" s="4">
        <f>+(VLOOKUP(P$2,Total!$C$38:$CV$76,costos_sf!$B15,0)/$A$1)/$AZ15*100</f>
        <v>176121799.1947988</v>
      </c>
      <c r="Q15" s="4">
        <f>+(VLOOKUP(Q$2,Total!$C$38:$CV$76,costos_sf!$B15,0)/$A$1)/$AZ15*100</f>
        <v>108371923.53147303</v>
      </c>
      <c r="R15" s="4">
        <f>+(VLOOKUP(R$2,Total!$C$38:$CV$76,costos_sf!$B15,0)/$A$1)/$AZ15*100</f>
        <v>0</v>
      </c>
      <c r="S15" s="4">
        <f>+(VLOOKUP(S$2,Total!$C$38:$CV$76,costos_sf!$B15,0)/$A$1)/$AZ15*100</f>
        <v>10608414.302551018</v>
      </c>
      <c r="T15" s="4">
        <f>+(VLOOKUP(T$2,Total!$C$38:$CV$76,costos_sf!$B15,0)/$A$1)/$AZ15*100</f>
        <v>11694073.944664743</v>
      </c>
      <c r="U15" s="4">
        <f>+(VLOOKUP(U$2,Total!$C$38:$CV$76,costos_sf!$B15,0)/$A$1)/$AZ15*100</f>
        <v>14393848.775564911</v>
      </c>
      <c r="V15" s="4">
        <f>+(VLOOKUP(V$2,Total!$C$38:$CV$76,costos_sf!$B15,0)/$A$1)/$AZ15*100</f>
        <v>52426534.955005735</v>
      </c>
      <c r="W15" s="4">
        <f>+(VLOOKUP(W$2,Total!$C$38:$CV$76,costos_sf!$B15,0)/$A$1)/$AZ15*100</f>
        <v>114111561.7755817</v>
      </c>
      <c r="X15" s="4">
        <f>+(VLOOKUP(X$2,Total!$C$38:$CV$76,costos_sf!$B15,0)/$A$1)/$AZ15*100</f>
        <v>378209606.4236232</v>
      </c>
      <c r="Y15" s="4">
        <f>+(VLOOKUP(Y$2,Total!$C$38:$CV$76,costos_sf!$B15,0)/$A$1)/$AZ15*100</f>
        <v>124373837.47746888</v>
      </c>
      <c r="Z15" s="4">
        <f>+(VLOOKUP(Z$2,Total!$C$38:$CV$76,costos_sf!$B15,0)/$A$1)/$AZ15*100</f>
        <v>173364714.2390098</v>
      </c>
      <c r="AA15" s="4">
        <f>+(VLOOKUP(AA$2,Total!$C$38:$CV$76,costos_sf!$B15,0)/$A$1)/$AZ15*100</f>
        <v>0</v>
      </c>
      <c r="AB15" s="4">
        <v>128076155.94990501</v>
      </c>
      <c r="AC15" s="4">
        <f>+(VLOOKUP(AC$2,Total!$C$38:$CV$76,costos_sf!$B15,0)/$A$1)/$AZ15*100</f>
        <v>21743343.362765465</v>
      </c>
      <c r="AD15" s="4">
        <f>+(VLOOKUP(AD$2,Total!$C$38:$CV$76,costos_sf!$B15,0)/$A$1)/$AZ15*100</f>
        <v>3734789.6622339715</v>
      </c>
      <c r="AE15" s="4">
        <f>+(VLOOKUP(AE$2,Total!$C$38:$CV$76,costos_sf!$B15,0)/$A$1)/$AZ15*100</f>
        <v>10614018.730524991</v>
      </c>
      <c r="AF15" s="4">
        <v>133638198.90003599</v>
      </c>
      <c r="AG15" s="4">
        <f>+(VLOOKUP(AG$2,Total!$C$38:$CV$76,costos_sf!$B15,0)/$A$1)/$AZ15*100</f>
        <v>405804094.75469035</v>
      </c>
      <c r="AH15" s="4">
        <f>+(VLOOKUP(AH$2,Total!$C$38:$CV$76,costos_sf!$B15,0)/$A$1)/$AZ15*100</f>
        <v>50373816.814993344</v>
      </c>
      <c r="AI15" s="4">
        <f>+(VLOOKUP(AI$2,Total!$C$38:$CV$76,costos_sf!$B15,0)/$A$1)/$AZ15*100</f>
        <v>39766915.843075112</v>
      </c>
      <c r="AJ15" s="4">
        <f>+(VLOOKUP(AJ$2,Total!$C$38:$CV$76,costos_sf!$B15,0)/$A$1)/$AZ15*100</f>
        <v>36068745.712820776</v>
      </c>
      <c r="AK15" s="4">
        <f>+(VLOOKUP(AK$2,Total!$C$38:$CV$76,costos_sf!$B15,0)/$A$1)/$AZ15*100</f>
        <v>126933541.32284391</v>
      </c>
      <c r="AL15" s="4">
        <f>+(VLOOKUP(AL$2,Total!$C$38:$CV$76,costos_sf!$B15,0)/$A$1)/$AZ15*100</f>
        <v>1076801515.9867165</v>
      </c>
      <c r="AM15" s="4">
        <v>53431451.917771898</v>
      </c>
      <c r="AN15" s="4">
        <v>136064980.09903798</v>
      </c>
      <c r="AO15" s="4">
        <f>+(VLOOKUP(AO$2,Total!$C$38:$CV$76,costos_sf!$B15,0)/$A$1)/$AZ15*100</f>
        <v>28772209.378162429</v>
      </c>
      <c r="AP15" s="4">
        <f>+(VLOOKUP(AP$2,Total!$C$38:$CV$76,costos_sf!$B15,0)/$A$1)/$AZ15*100</f>
        <v>2037019.8742703837</v>
      </c>
      <c r="AQ15" s="4">
        <f>+(VLOOKUP(AQ$2,Total!$C$38:$CV$76,costos_sf!$B15,0)/$A$1)/$AZ15*100</f>
        <v>81795494.704676285</v>
      </c>
      <c r="AR15" s="4">
        <v>31890669.719052501</v>
      </c>
      <c r="AS15" s="4">
        <f>+(VLOOKUP(AS$2,Total!$C$38:$CV$76,costos_sf!$B15,0)/$A$1)/$AZ15*100</f>
        <v>62077654.644088447</v>
      </c>
      <c r="AT15" s="4">
        <f>+(VLOOKUP(AT$2,Total!$C$38:$CV$76,costos_sf!$B15,0)/$A$1)/$AZ15*100</f>
        <v>9345088.6647306606</v>
      </c>
      <c r="AU15" s="4">
        <f>+(VLOOKUP(AU$2,Total!$C$38:$CV$76,costos_sf!$B15,0)/$A$1)/$AZ15*100</f>
        <v>18505599.426198505</v>
      </c>
      <c r="AV15" s="4">
        <f>+(VLOOKUP(AV$2,Total!$C$38:$CV$76,costos_sf!$B15,0)/$A$1)/$AZ15*100</f>
        <v>63671002.552143417</v>
      </c>
      <c r="AW15" s="4">
        <v>249473764.200681</v>
      </c>
      <c r="AX15" s="4">
        <f>+(VLOOKUP(AX$2,Total!$C$38:$CV$76,costos_sf!$B15,0)/$A$1)/$AZ15*100</f>
        <v>211211531.565586</v>
      </c>
      <c r="AY15" s="4">
        <v>301690162.59928501</v>
      </c>
      <c r="AZ15" s="48">
        <v>109.860989</v>
      </c>
    </row>
    <row r="16" spans="1:52" ht="16.5" x14ac:dyDescent="0.3">
      <c r="B16" s="1">
        <v>15</v>
      </c>
      <c r="C16" s="3">
        <v>41305</v>
      </c>
      <c r="D16" s="4">
        <f>+(VLOOKUP(D$2,Total!$C$5:$CV$15,costos_sf!$B16,0)/$A$1)/$AZ16*100</f>
        <v>88428215.594262153</v>
      </c>
      <c r="E16" s="4">
        <v>341354590.76069498</v>
      </c>
      <c r="F16" s="4">
        <f>+(VLOOKUP(F$2,Total!$C$5:$CV$15,costos_sf!$B16,0)/$A$1)/$AZ16*100</f>
        <v>512234187.5081622</v>
      </c>
      <c r="G16" s="4">
        <f>+(VLOOKUP(G$2,Total!$C$5:$CV$15,costos_sf!$B16,0)/$A$1)/$AZ16*100</f>
        <v>292735426.80938369</v>
      </c>
      <c r="H16" s="4">
        <f>+(VLOOKUP(H$2,Total!$C$5:$CV$15,costos_sf!$B16,0)/$A$1)/$AZ16*100</f>
        <v>0</v>
      </c>
      <c r="I16" s="4">
        <f>+(VLOOKUP(I$2,Total!$C$5:$CV$15,costos_sf!$B16,0)/$A$1)/$AZ16*100</f>
        <v>374897476.2725476</v>
      </c>
      <c r="J16" s="4">
        <f>+(VLOOKUP(J$2,Total!$C$5:$CV$15,costos_sf!$B16,0)/$A$1)/$AZ16*100</f>
        <v>1886414345.5544357</v>
      </c>
      <c r="K16" s="4">
        <f>+(VLOOKUP(K$2,Total!$C$5:$CV$15,costos_sf!$B16,0)/$A$1)/$AZ16*100</f>
        <v>2841076832.011569</v>
      </c>
      <c r="L16" s="4">
        <f>+(VLOOKUP(L$2,Total!$C$5:$CV$15,costos_sf!$B16,0)/$A$1)/$AZ16*100</f>
        <v>4614757256.3419504</v>
      </c>
      <c r="M16" s="4">
        <v>1808593149.06305</v>
      </c>
      <c r="N16" s="4">
        <v>94170642.482564405</v>
      </c>
      <c r="O16" s="4">
        <f>+(VLOOKUP(O$2,Total!$C$38:$CV$76,costos_sf!$B16,0)/$A$1)/$AZ16*100</f>
        <v>28695299.027197458</v>
      </c>
      <c r="P16" s="4">
        <f>+(VLOOKUP(P$2,Total!$C$38:$CV$76,costos_sf!$B16,0)/$A$1)/$AZ16*100</f>
        <v>175111275.03537029</v>
      </c>
      <c r="Q16" s="4">
        <f>+(VLOOKUP(Q$2,Total!$C$38:$CV$76,costos_sf!$B16,0)/$A$1)/$AZ16*100</f>
        <v>109530124.2170631</v>
      </c>
      <c r="R16" s="4">
        <f>+(VLOOKUP(R$2,Total!$C$38:$CV$76,costos_sf!$B16,0)/$A$1)/$AZ16*100</f>
        <v>0</v>
      </c>
      <c r="S16" s="4">
        <f>+(VLOOKUP(S$2,Total!$C$38:$CV$76,costos_sf!$B16,0)/$A$1)/$AZ16*100</f>
        <v>10425742.910658412</v>
      </c>
      <c r="T16" s="4">
        <f>+(VLOOKUP(T$2,Total!$C$38:$CV$76,costos_sf!$B16,0)/$A$1)/$AZ16*100</f>
        <v>11693733.626136748</v>
      </c>
      <c r="U16" s="4">
        <f>+(VLOOKUP(U$2,Total!$C$38:$CV$76,costos_sf!$B16,0)/$A$1)/$AZ16*100</f>
        <v>14512560.958131094</v>
      </c>
      <c r="V16" s="4">
        <f>+(VLOOKUP(V$2,Total!$C$38:$CV$76,costos_sf!$B16,0)/$A$1)/$AZ16*100</f>
        <v>52428436.218755491</v>
      </c>
      <c r="W16" s="4">
        <f>+(VLOOKUP(W$2,Total!$C$38:$CV$76,costos_sf!$B16,0)/$A$1)/$AZ16*100</f>
        <v>115421038.18834871</v>
      </c>
      <c r="X16" s="4">
        <f>+(VLOOKUP(X$2,Total!$C$38:$CV$76,costos_sf!$B16,0)/$A$1)/$AZ16*100</f>
        <v>386636156.36128622</v>
      </c>
      <c r="Y16" s="4">
        <f>+(VLOOKUP(Y$2,Total!$C$38:$CV$76,costos_sf!$B16,0)/$A$1)/$AZ16*100</f>
        <v>123024001.96465448</v>
      </c>
      <c r="Z16" s="4">
        <f>+(VLOOKUP(Z$2,Total!$C$38:$CV$76,costos_sf!$B16,0)/$A$1)/$AZ16*100</f>
        <v>176129955.59106985</v>
      </c>
      <c r="AA16" s="4">
        <f>+(VLOOKUP(AA$2,Total!$C$38:$CV$76,costos_sf!$B16,0)/$A$1)/$AZ16*100</f>
        <v>-4102571.3963808427</v>
      </c>
      <c r="AB16" s="4">
        <v>129552481.67249501</v>
      </c>
      <c r="AC16" s="4">
        <f>+(VLOOKUP(AC$2,Total!$C$38:$CV$76,costos_sf!$B16,0)/$A$1)/$AZ16*100</f>
        <v>22043514.421801079</v>
      </c>
      <c r="AD16" s="4">
        <f>+(VLOOKUP(AD$2,Total!$C$38:$CV$76,costos_sf!$B16,0)/$A$1)/$AZ16*100</f>
        <v>3969968.9841930456</v>
      </c>
      <c r="AE16" s="4">
        <f>+(VLOOKUP(AE$2,Total!$C$38:$CV$76,costos_sf!$B16,0)/$A$1)/$AZ16*100</f>
        <v>10305045.865637375</v>
      </c>
      <c r="AF16" s="4">
        <v>135675798.63503599</v>
      </c>
      <c r="AG16" s="4">
        <f>+(VLOOKUP(AG$2,Total!$C$38:$CV$76,costos_sf!$B16,0)/$A$1)/$AZ16*100</f>
        <v>412375887.85765934</v>
      </c>
      <c r="AH16" s="4">
        <f>+(VLOOKUP(AH$2,Total!$C$38:$CV$76,costos_sf!$B16,0)/$A$1)/$AZ16*100</f>
        <v>50630238.204263188</v>
      </c>
      <c r="AI16" s="4">
        <f>+(VLOOKUP(AI$2,Total!$C$38:$CV$76,costos_sf!$B16,0)/$A$1)/$AZ16*100</f>
        <v>39148266.023860753</v>
      </c>
      <c r="AJ16" s="4">
        <f>+(VLOOKUP(AJ$2,Total!$C$38:$CV$76,costos_sf!$B16,0)/$A$1)/$AZ16*100</f>
        <v>38336209.661748998</v>
      </c>
      <c r="AK16" s="4">
        <f>+(VLOOKUP(AK$2,Total!$C$38:$CV$76,costos_sf!$B16,0)/$A$1)/$AZ16*100</f>
        <v>127263636.39570606</v>
      </c>
      <c r="AL16" s="4">
        <f>+(VLOOKUP(AL$2,Total!$C$38:$CV$76,costos_sf!$B16,0)/$A$1)/$AZ16*100</f>
        <v>1065004270.5922952</v>
      </c>
      <c r="AM16" s="4">
        <v>53962405.273014896</v>
      </c>
      <c r="AN16" s="4">
        <v>138820063.17485303</v>
      </c>
      <c r="AO16" s="4">
        <f>+(VLOOKUP(AO$2,Total!$C$38:$CV$76,costos_sf!$B16,0)/$A$1)/$AZ16*100</f>
        <v>28058143.727738213</v>
      </c>
      <c r="AP16" s="4">
        <f>+(VLOOKUP(AP$2,Total!$C$38:$CV$76,costos_sf!$B16,0)/$A$1)/$AZ16*100</f>
        <v>2081028.4410847507</v>
      </c>
      <c r="AQ16" s="4">
        <f>+(VLOOKUP(AQ$2,Total!$C$38:$CV$76,costos_sf!$B16,0)/$A$1)/$AZ16*100</f>
        <v>85604865.68745251</v>
      </c>
      <c r="AR16" s="4">
        <v>31937287.008968897</v>
      </c>
      <c r="AS16" s="4">
        <f>+(VLOOKUP(AS$2,Total!$C$38:$CV$76,costos_sf!$B16,0)/$A$1)/$AZ16*100</f>
        <v>62697397.660183884</v>
      </c>
      <c r="AT16" s="4">
        <f>+(VLOOKUP(AT$2,Total!$C$38:$CV$76,costos_sf!$B16,0)/$A$1)/$AZ16*100</f>
        <v>9325648.9438627511</v>
      </c>
      <c r="AU16" s="4">
        <f>+(VLOOKUP(AU$2,Total!$C$38:$CV$76,costos_sf!$B16,0)/$A$1)/$AZ16*100</f>
        <v>18180494.047211863</v>
      </c>
      <c r="AV16" s="4">
        <f>+(VLOOKUP(AV$2,Total!$C$38:$CV$76,costos_sf!$B16,0)/$A$1)/$AZ16*100</f>
        <v>60431576.912884191</v>
      </c>
      <c r="AW16" s="4">
        <v>245078635.11538199</v>
      </c>
      <c r="AX16" s="4">
        <f>+(VLOOKUP(AX$2,Total!$C$38:$CV$76,costos_sf!$B16,0)/$A$1)/$AZ16*100</f>
        <v>213664046.79399496</v>
      </c>
      <c r="AY16" s="4">
        <v>306948244.60467702</v>
      </c>
      <c r="AZ16" s="48">
        <v>109.98778799999999</v>
      </c>
    </row>
    <row r="17" spans="2:52" ht="16.5" x14ac:dyDescent="0.3">
      <c r="B17" s="1">
        <v>16</v>
      </c>
      <c r="C17" s="3">
        <v>41333</v>
      </c>
      <c r="D17" s="4">
        <f>+(VLOOKUP(D$2,Total!$C$5:$CV$15,costos_sf!$B17,0)/$A$1)/$AZ17*100</f>
        <v>90146773.128704682</v>
      </c>
      <c r="E17" s="4">
        <v>345781451.20327502</v>
      </c>
      <c r="F17" s="4">
        <f>+(VLOOKUP(F$2,Total!$C$5:$CV$15,costos_sf!$B17,0)/$A$1)/$AZ17*100</f>
        <v>521240022.3051843</v>
      </c>
      <c r="G17" s="4">
        <f>+(VLOOKUP(G$2,Total!$C$5:$CV$15,costos_sf!$B17,0)/$A$1)/$AZ17*100</f>
        <v>278203358.65211457</v>
      </c>
      <c r="H17" s="4">
        <f>+(VLOOKUP(H$2,Total!$C$5:$CV$15,costos_sf!$B17,0)/$A$1)/$AZ17*100</f>
        <v>0</v>
      </c>
      <c r="I17" s="4">
        <f>+(VLOOKUP(I$2,Total!$C$5:$CV$15,costos_sf!$B17,0)/$A$1)/$AZ17*100</f>
        <v>377522826.83768409</v>
      </c>
      <c r="J17" s="4">
        <f>+(VLOOKUP(J$2,Total!$C$5:$CV$15,costos_sf!$B17,0)/$A$1)/$AZ17*100</f>
        <v>1891310553.3007193</v>
      </c>
      <c r="K17" s="4">
        <f>+(VLOOKUP(K$2,Total!$C$5:$CV$15,costos_sf!$B17,0)/$A$1)/$AZ17*100</f>
        <v>2794545734.3500743</v>
      </c>
      <c r="L17" s="4">
        <f>+(VLOOKUP(L$2,Total!$C$5:$CV$15,costos_sf!$B17,0)/$A$1)/$AZ17*100</f>
        <v>4696526538.1744432</v>
      </c>
      <c r="M17" s="4">
        <v>1806593013.03355</v>
      </c>
      <c r="N17" s="4">
        <v>95970693.526488006</v>
      </c>
      <c r="O17" s="4">
        <f>+(VLOOKUP(O$2,Total!$C$38:$CV$76,costos_sf!$B17,0)/$A$1)/$AZ17*100</f>
        <v>28879965.7383429</v>
      </c>
      <c r="P17" s="4">
        <f>+(VLOOKUP(P$2,Total!$C$38:$CV$76,costos_sf!$B17,0)/$A$1)/$AZ17*100</f>
        <v>174275477.53479028</v>
      </c>
      <c r="Q17" s="4">
        <f>+(VLOOKUP(Q$2,Total!$C$38:$CV$76,costos_sf!$B17,0)/$A$1)/$AZ17*100</f>
        <v>111025893.17263949</v>
      </c>
      <c r="R17" s="4">
        <f>+(VLOOKUP(R$2,Total!$C$38:$CV$76,costos_sf!$B17,0)/$A$1)/$AZ17*100</f>
        <v>0</v>
      </c>
      <c r="S17" s="4">
        <f>+(VLOOKUP(S$2,Total!$C$38:$CV$76,costos_sf!$B17,0)/$A$1)/$AZ17*100</f>
        <v>10436680.229353672</v>
      </c>
      <c r="T17" s="4">
        <f>+(VLOOKUP(T$2,Total!$C$38:$CV$76,costos_sf!$B17,0)/$A$1)/$AZ17*100</f>
        <v>11487486.593762139</v>
      </c>
      <c r="U17" s="4">
        <f>+(VLOOKUP(U$2,Total!$C$38:$CV$76,costos_sf!$B17,0)/$A$1)/$AZ17*100</f>
        <v>14517170.61763428</v>
      </c>
      <c r="V17" s="4">
        <f>+(VLOOKUP(V$2,Total!$C$38:$CV$76,costos_sf!$B17,0)/$A$1)/$AZ17*100</f>
        <v>52579419.83206939</v>
      </c>
      <c r="W17" s="4">
        <f>+(VLOOKUP(W$2,Total!$C$38:$CV$76,costos_sf!$B17,0)/$A$1)/$AZ17*100</f>
        <v>116382089.63840215</v>
      </c>
      <c r="X17" s="4">
        <f>+(VLOOKUP(X$2,Total!$C$38:$CV$76,costos_sf!$B17,0)/$A$1)/$AZ17*100</f>
        <v>400061471.47769457</v>
      </c>
      <c r="Y17" s="4">
        <f>+(VLOOKUP(Y$2,Total!$C$38:$CV$76,costos_sf!$B17,0)/$A$1)/$AZ17*100</f>
        <v>121852061.80860887</v>
      </c>
      <c r="Z17" s="4">
        <f>+(VLOOKUP(Z$2,Total!$C$38:$CV$76,costos_sf!$B17,0)/$A$1)/$AZ17*100</f>
        <v>178958690.71964067</v>
      </c>
      <c r="AA17" s="4">
        <f>+(VLOOKUP(AA$2,Total!$C$38:$CV$76,costos_sf!$B17,0)/$A$1)/$AZ17*100</f>
        <v>-8162026.7222325243</v>
      </c>
      <c r="AB17" s="4">
        <v>131913840.04460901</v>
      </c>
      <c r="AC17" s="4">
        <f>+(VLOOKUP(AC$2,Total!$C$38:$CV$76,costos_sf!$B17,0)/$A$1)/$AZ17*100</f>
        <v>22620796.187411044</v>
      </c>
      <c r="AD17" s="4">
        <f>+(VLOOKUP(AD$2,Total!$C$38:$CV$76,costos_sf!$B17,0)/$A$1)/$AZ17*100</f>
        <v>4231807.899361792</v>
      </c>
      <c r="AE17" s="4">
        <f>+(VLOOKUP(AE$2,Total!$C$38:$CV$76,costos_sf!$B17,0)/$A$1)/$AZ17*100</f>
        <v>10235544.642896062</v>
      </c>
      <c r="AF17" s="4">
        <v>136473764.39737499</v>
      </c>
      <c r="AG17" s="4">
        <f>+(VLOOKUP(AG$2,Total!$C$38:$CV$76,costos_sf!$B17,0)/$A$1)/$AZ17*100</f>
        <v>419138387.81862992</v>
      </c>
      <c r="AH17" s="4">
        <f>+(VLOOKUP(AH$2,Total!$C$38:$CV$76,costos_sf!$B17,0)/$A$1)/$AZ17*100</f>
        <v>50873448.654437721</v>
      </c>
      <c r="AI17" s="4">
        <f>+(VLOOKUP(AI$2,Total!$C$38:$CV$76,costos_sf!$B17,0)/$A$1)/$AZ17*100</f>
        <v>38999278.163628034</v>
      </c>
      <c r="AJ17" s="4">
        <f>+(VLOOKUP(AJ$2,Total!$C$38:$CV$76,costos_sf!$B17,0)/$A$1)/$AZ17*100</f>
        <v>40021596.761131003</v>
      </c>
      <c r="AK17" s="4">
        <f>+(VLOOKUP(AK$2,Total!$C$38:$CV$76,costos_sf!$B17,0)/$A$1)/$AZ17*100</f>
        <v>128866302.33421755</v>
      </c>
      <c r="AL17" s="4">
        <f>+(VLOOKUP(AL$2,Total!$C$38:$CV$76,costos_sf!$B17,0)/$A$1)/$AZ17*100</f>
        <v>1058182278.3346779</v>
      </c>
      <c r="AM17" s="4">
        <v>54512048.389702998</v>
      </c>
      <c r="AN17" s="4">
        <v>142020086.96592098</v>
      </c>
      <c r="AO17" s="4">
        <f>+(VLOOKUP(AO$2,Total!$C$38:$CV$76,costos_sf!$B17,0)/$A$1)/$AZ17*100</f>
        <v>27872187.697549175</v>
      </c>
      <c r="AP17" s="4">
        <f>+(VLOOKUP(AP$2,Total!$C$38:$CV$76,costos_sf!$B17,0)/$A$1)/$AZ17*100</f>
        <v>2116152.1025459003</v>
      </c>
      <c r="AQ17" s="4">
        <f>+(VLOOKUP(AQ$2,Total!$C$38:$CV$76,costos_sf!$B17,0)/$A$1)/$AZ17*100</f>
        <v>89793874.320592806</v>
      </c>
      <c r="AR17" s="4">
        <v>32208454.105547599</v>
      </c>
      <c r="AS17" s="4">
        <f>+(VLOOKUP(AS$2,Total!$C$38:$CV$76,costos_sf!$B17,0)/$A$1)/$AZ17*100</f>
        <v>62842017.3868801</v>
      </c>
      <c r="AT17" s="4">
        <f>+(VLOOKUP(AT$2,Total!$C$38:$CV$76,costos_sf!$B17,0)/$A$1)/$AZ17*100</f>
        <v>9467037.0778144673</v>
      </c>
      <c r="AU17" s="4">
        <f>+(VLOOKUP(AU$2,Total!$C$38:$CV$76,costos_sf!$B17,0)/$A$1)/$AZ17*100</f>
        <v>18134126.559835725</v>
      </c>
      <c r="AV17" s="4">
        <f>+(VLOOKUP(AV$2,Total!$C$38:$CV$76,costos_sf!$B17,0)/$A$1)/$AZ17*100</f>
        <v>59081562.004624158</v>
      </c>
      <c r="AW17" s="4">
        <v>244457793.883809</v>
      </c>
      <c r="AX17" s="4">
        <f>+(VLOOKUP(AX$2,Total!$C$38:$CV$76,costos_sf!$B17,0)/$A$1)/$AZ17*100</f>
        <v>216965761.79321465</v>
      </c>
      <c r="AY17" s="4">
        <v>310413899.35044301</v>
      </c>
      <c r="AZ17" s="48">
        <v>109.891941</v>
      </c>
    </row>
    <row r="18" spans="2:52" ht="16.5" x14ac:dyDescent="0.3">
      <c r="B18" s="1">
        <v>17</v>
      </c>
      <c r="C18" s="3">
        <v>41364</v>
      </c>
      <c r="D18" s="4">
        <f>+(VLOOKUP(D$2,Total!$C$5:$CV$15,costos_sf!$B18,0)/$A$1)/$AZ18*100</f>
        <v>89752717.116520345</v>
      </c>
      <c r="E18" s="4">
        <v>349320261.46946901</v>
      </c>
      <c r="F18" s="4">
        <f>+(VLOOKUP(F$2,Total!$C$5:$CV$15,costos_sf!$B18,0)/$A$1)/$AZ18*100</f>
        <v>519621879.91311598</v>
      </c>
      <c r="G18" s="4">
        <f>+(VLOOKUP(G$2,Total!$C$5:$CV$15,costos_sf!$B18,0)/$A$1)/$AZ18*100</f>
        <v>259462980.39354244</v>
      </c>
      <c r="H18" s="4">
        <f>+(VLOOKUP(H$2,Total!$C$5:$CV$15,costos_sf!$B18,0)/$A$1)/$AZ18*100</f>
        <v>0</v>
      </c>
      <c r="I18" s="4">
        <f>+(VLOOKUP(I$2,Total!$C$5:$CV$15,costos_sf!$B18,0)/$A$1)/$AZ18*100</f>
        <v>359495670.63453513</v>
      </c>
      <c r="J18" s="4">
        <f>+(VLOOKUP(J$2,Total!$C$5:$CV$15,costos_sf!$B18,0)/$A$1)/$AZ18*100</f>
        <v>1885731035.7541938</v>
      </c>
      <c r="K18" s="4">
        <f>+(VLOOKUP(K$2,Total!$C$5:$CV$15,costos_sf!$B18,0)/$A$1)/$AZ18*100</f>
        <v>2711871150.5680385</v>
      </c>
      <c r="L18" s="4">
        <f>+(VLOOKUP(L$2,Total!$C$5:$CV$15,costos_sf!$B18,0)/$A$1)/$AZ18*100</f>
        <v>4710277692.6960487</v>
      </c>
      <c r="M18" s="4">
        <v>1787007487.1664798</v>
      </c>
      <c r="N18" s="4">
        <v>96267009.798259303</v>
      </c>
      <c r="O18" s="4">
        <f>+(VLOOKUP(O$2,Total!$C$38:$CV$76,costos_sf!$B18,0)/$A$1)/$AZ18*100</f>
        <v>28906842.463943433</v>
      </c>
      <c r="P18" s="4">
        <f>+(VLOOKUP(P$2,Total!$C$38:$CV$76,costos_sf!$B18,0)/$A$1)/$AZ18*100</f>
        <v>172442462.69712445</v>
      </c>
      <c r="Q18" s="4">
        <f>+(VLOOKUP(Q$2,Total!$C$38:$CV$76,costos_sf!$B18,0)/$A$1)/$AZ18*100</f>
        <v>111173405.06838205</v>
      </c>
      <c r="R18" s="4">
        <f>+(VLOOKUP(R$2,Total!$C$38:$CV$76,costos_sf!$B18,0)/$A$1)/$AZ18*100</f>
        <v>0</v>
      </c>
      <c r="S18" s="4">
        <f>+(VLOOKUP(S$2,Total!$C$38:$CV$76,costos_sf!$B18,0)/$A$1)/$AZ18*100</f>
        <v>10293373.661414687</v>
      </c>
      <c r="T18" s="4">
        <f>+(VLOOKUP(T$2,Total!$C$38:$CV$76,costos_sf!$B18,0)/$A$1)/$AZ18*100</f>
        <v>11494914.011811448</v>
      </c>
      <c r="U18" s="4">
        <f>+(VLOOKUP(U$2,Total!$C$38:$CV$76,costos_sf!$B18,0)/$A$1)/$AZ18*100</f>
        <v>14671208.233692927</v>
      </c>
      <c r="V18" s="4">
        <f>+(VLOOKUP(V$2,Total!$C$38:$CV$76,costos_sf!$B18,0)/$A$1)/$AZ18*100</f>
        <v>52487255.177200004</v>
      </c>
      <c r="W18" s="4">
        <f>+(VLOOKUP(W$2,Total!$C$38:$CV$76,costos_sf!$B18,0)/$A$1)/$AZ18*100</f>
        <v>116042123.92854355</v>
      </c>
      <c r="X18" s="4">
        <f>+(VLOOKUP(X$2,Total!$C$38:$CV$76,costos_sf!$B18,0)/$A$1)/$AZ18*100</f>
        <v>403588198.96529907</v>
      </c>
      <c r="Y18" s="4">
        <f>+(VLOOKUP(Y$2,Total!$C$38:$CV$76,costos_sf!$B18,0)/$A$1)/$AZ18*100</f>
        <v>120589059.0442311</v>
      </c>
      <c r="Z18" s="4">
        <f>+(VLOOKUP(Z$2,Total!$C$38:$CV$76,costos_sf!$B18,0)/$A$1)/$AZ18*100</f>
        <v>181154848.55790368</v>
      </c>
      <c r="AA18" s="4">
        <f>+(VLOOKUP(AA$2,Total!$C$38:$CV$76,costos_sf!$B18,0)/$A$1)/$AZ18*100</f>
        <v>-12307195.066365326</v>
      </c>
      <c r="AB18" s="4">
        <v>131270033.05834599</v>
      </c>
      <c r="AC18" s="4">
        <f>+(VLOOKUP(AC$2,Total!$C$38:$CV$76,costos_sf!$B18,0)/$A$1)/$AZ18*100</f>
        <v>23003095.209192067</v>
      </c>
      <c r="AD18" s="4">
        <f>+(VLOOKUP(AD$2,Total!$C$38:$CV$76,costos_sf!$B18,0)/$A$1)/$AZ18*100</f>
        <v>4490439.6660698364</v>
      </c>
      <c r="AE18" s="4">
        <f>+(VLOOKUP(AE$2,Total!$C$38:$CV$76,costos_sf!$B18,0)/$A$1)/$AZ18*100</f>
        <v>10185175.403499279</v>
      </c>
      <c r="AF18" s="4">
        <v>137469850.470759</v>
      </c>
      <c r="AG18" s="4">
        <f>+(VLOOKUP(AG$2,Total!$C$38:$CV$76,costos_sf!$B18,0)/$A$1)/$AZ18*100</f>
        <v>421220205.15982974</v>
      </c>
      <c r="AH18" s="4">
        <f>+(VLOOKUP(AH$2,Total!$C$38:$CV$76,costos_sf!$B18,0)/$A$1)/$AZ18*100</f>
        <v>51289777.358758479</v>
      </c>
      <c r="AI18" s="4">
        <f>+(VLOOKUP(AI$2,Total!$C$38:$CV$76,costos_sf!$B18,0)/$A$1)/$AZ18*100</f>
        <v>38557660.46374011</v>
      </c>
      <c r="AJ18" s="4">
        <f>+(VLOOKUP(AJ$2,Total!$C$38:$CV$76,costos_sf!$B18,0)/$A$1)/$AZ18*100</f>
        <v>40734208.618668705</v>
      </c>
      <c r="AK18" s="4">
        <f>+(VLOOKUP(AK$2,Total!$C$38:$CV$76,costos_sf!$B18,0)/$A$1)/$AZ18*100</f>
        <v>127605144.25715642</v>
      </c>
      <c r="AL18" s="4">
        <f>+(VLOOKUP(AL$2,Total!$C$38:$CV$76,costos_sf!$B18,0)/$A$1)/$AZ18*100</f>
        <v>1046119174.7614251</v>
      </c>
      <c r="AM18" s="4">
        <v>54670288.697351597</v>
      </c>
      <c r="AN18" s="4">
        <v>144868728.71025598</v>
      </c>
      <c r="AO18" s="4">
        <f>+(VLOOKUP(AO$2,Total!$C$38:$CV$76,costos_sf!$B18,0)/$A$1)/$AZ18*100</f>
        <v>27014681.673263844</v>
      </c>
      <c r="AP18" s="4">
        <f>+(VLOOKUP(AP$2,Total!$C$38:$CV$76,costos_sf!$B18,0)/$A$1)/$AZ18*100</f>
        <v>2172053.5904963207</v>
      </c>
      <c r="AQ18" s="4">
        <f>+(VLOOKUP(AQ$2,Total!$C$38:$CV$76,costos_sf!$B18,0)/$A$1)/$AZ18*100</f>
        <v>93147458.75272125</v>
      </c>
      <c r="AR18" s="4">
        <v>32127745.387416501</v>
      </c>
      <c r="AS18" s="4">
        <f>+(VLOOKUP(AS$2,Total!$C$38:$CV$76,costos_sf!$B18,0)/$A$1)/$AZ18*100</f>
        <v>62626990.55241549</v>
      </c>
      <c r="AT18" s="4">
        <f>+(VLOOKUP(AT$2,Total!$C$38:$CV$76,costos_sf!$B18,0)/$A$1)/$AZ18*100</f>
        <v>9580249.4667185061</v>
      </c>
      <c r="AU18" s="4">
        <f>+(VLOOKUP(AU$2,Total!$C$38:$CV$76,costos_sf!$B18,0)/$A$1)/$AZ18*100</f>
        <v>18092568.966544535</v>
      </c>
      <c r="AV18" s="4">
        <f>+(VLOOKUP(AV$2,Total!$C$38:$CV$76,costos_sf!$B18,0)/$A$1)/$AZ18*100</f>
        <v>57482718.624264732</v>
      </c>
      <c r="AW18" s="4">
        <v>243556049.52031302</v>
      </c>
      <c r="AX18" s="4">
        <f>+(VLOOKUP(AX$2,Total!$C$38:$CV$76,costos_sf!$B18,0)/$A$1)/$AZ18*100</f>
        <v>219420480.41719258</v>
      </c>
      <c r="AY18" s="4">
        <v>308756618.77508396</v>
      </c>
      <c r="AZ18" s="48">
        <v>110.887497</v>
      </c>
    </row>
    <row r="19" spans="2:52" ht="16.5" x14ac:dyDescent="0.3">
      <c r="B19" s="1">
        <v>18</v>
      </c>
      <c r="C19" s="3">
        <v>41394</v>
      </c>
      <c r="D19" s="4">
        <f>+(VLOOKUP(D$2,Total!$C$5:$CV$15,costos_sf!$B19,0)/$A$1)/$AZ19*100</f>
        <v>94310195.343125984</v>
      </c>
      <c r="E19" s="4">
        <v>352748686.16625297</v>
      </c>
      <c r="F19" s="4">
        <f>+(VLOOKUP(F$2,Total!$C$5:$CV$15,costos_sf!$B19,0)/$A$1)/$AZ19*100</f>
        <v>523622512.90086377</v>
      </c>
      <c r="G19" s="4">
        <f>+(VLOOKUP(G$2,Total!$C$5:$CV$15,costos_sf!$B19,0)/$A$1)/$AZ19*100</f>
        <v>195830917.15354359</v>
      </c>
      <c r="H19" s="4">
        <f>+(VLOOKUP(H$2,Total!$C$5:$CV$15,costos_sf!$B19,0)/$A$1)/$AZ19*100</f>
        <v>0</v>
      </c>
      <c r="I19" s="4">
        <f>+(VLOOKUP(I$2,Total!$C$5:$CV$15,costos_sf!$B19,0)/$A$1)/$AZ19*100</f>
        <v>351470255.19954318</v>
      </c>
      <c r="J19" s="4">
        <f>+(VLOOKUP(J$2,Total!$C$5:$CV$15,costos_sf!$B19,0)/$A$1)/$AZ19*100</f>
        <v>1874788971.8656812</v>
      </c>
      <c r="K19" s="4">
        <f>+(VLOOKUP(K$2,Total!$C$5:$CV$15,costos_sf!$B19,0)/$A$1)/$AZ19*100</f>
        <v>2737265787.7048483</v>
      </c>
      <c r="L19" s="4">
        <f>+(VLOOKUP(L$2,Total!$C$5:$CV$15,costos_sf!$B19,0)/$A$1)/$AZ19*100</f>
        <v>4772906526.7195959</v>
      </c>
      <c r="M19" s="4">
        <v>1776074208.7383502</v>
      </c>
      <c r="N19" s="4">
        <v>97279366.865653992</v>
      </c>
      <c r="O19" s="4">
        <f>+(VLOOKUP(O$2,Total!$C$38:$CV$76,costos_sf!$B19,0)/$A$1)/$AZ19*100</f>
        <v>28876565.308799896</v>
      </c>
      <c r="P19" s="4">
        <f>+(VLOOKUP(P$2,Total!$C$38:$CV$76,costos_sf!$B19,0)/$A$1)/$AZ19*100</f>
        <v>171875570.87124187</v>
      </c>
      <c r="Q19" s="4">
        <f>+(VLOOKUP(Q$2,Total!$C$38:$CV$76,costos_sf!$B19,0)/$A$1)/$AZ19*100</f>
        <v>112022324.45706505</v>
      </c>
      <c r="R19" s="4">
        <f>+(VLOOKUP(R$2,Total!$C$38:$CV$76,costos_sf!$B19,0)/$A$1)/$AZ19*100</f>
        <v>0</v>
      </c>
      <c r="S19" s="4">
        <f>+(VLOOKUP(S$2,Total!$C$38:$CV$76,costos_sf!$B19,0)/$A$1)/$AZ19*100</f>
        <v>10387285.280728349</v>
      </c>
      <c r="T19" s="4">
        <f>+(VLOOKUP(T$2,Total!$C$38:$CV$76,costos_sf!$B19,0)/$A$1)/$AZ19*100</f>
        <v>11280864.69300225</v>
      </c>
      <c r="U19" s="4">
        <f>+(VLOOKUP(U$2,Total!$C$38:$CV$76,costos_sf!$B19,0)/$A$1)/$AZ19*100</f>
        <v>14934512.820408564</v>
      </c>
      <c r="V19" s="4">
        <f>+(VLOOKUP(V$2,Total!$C$38:$CV$76,costos_sf!$B19,0)/$A$1)/$AZ19*100</f>
        <v>53081499.694127858</v>
      </c>
      <c r="W19" s="4">
        <f>+(VLOOKUP(W$2,Total!$C$38:$CV$76,costos_sf!$B19,0)/$A$1)/$AZ19*100</f>
        <v>116796594.14783989</v>
      </c>
      <c r="X19" s="4">
        <f>+(VLOOKUP(X$2,Total!$C$38:$CV$76,costos_sf!$B19,0)/$A$1)/$AZ19*100</f>
        <v>409514236.76852208</v>
      </c>
      <c r="Y19" s="4">
        <f>+(VLOOKUP(Y$2,Total!$C$38:$CV$76,costos_sf!$B19,0)/$A$1)/$AZ19*100</f>
        <v>119695219.49257015</v>
      </c>
      <c r="Z19" s="4">
        <f>+(VLOOKUP(Z$2,Total!$C$38:$CV$76,costos_sf!$B19,0)/$A$1)/$AZ19*100</f>
        <v>183070260.99081129</v>
      </c>
      <c r="AA19" s="4">
        <f>+(VLOOKUP(AA$2,Total!$C$38:$CV$76,costos_sf!$B19,0)/$A$1)/$AZ19*100</f>
        <v>-16621606.096940575</v>
      </c>
      <c r="AB19" s="4">
        <v>130645027.55718</v>
      </c>
      <c r="AC19" s="4">
        <f>+(VLOOKUP(AC$2,Total!$C$38:$CV$76,costos_sf!$B19,0)/$A$1)/$AZ19*100</f>
        <v>23308220.024147015</v>
      </c>
      <c r="AD19" s="4">
        <f>+(VLOOKUP(AD$2,Total!$C$38:$CV$76,costos_sf!$B19,0)/$A$1)/$AZ19*100</f>
        <v>4642392.1798198288</v>
      </c>
      <c r="AE19" s="4">
        <f>+(VLOOKUP(AE$2,Total!$C$38:$CV$76,costos_sf!$B19,0)/$A$1)/$AZ19*100</f>
        <v>10111091.886843551</v>
      </c>
      <c r="AF19" s="4">
        <v>137870718.89489901</v>
      </c>
      <c r="AG19" s="4">
        <f>+(VLOOKUP(AG$2,Total!$C$38:$CV$76,costos_sf!$B19,0)/$A$1)/$AZ19*100</f>
        <v>428683120.14995909</v>
      </c>
      <c r="AH19" s="4">
        <f>+(VLOOKUP(AH$2,Total!$C$38:$CV$76,costos_sf!$B19,0)/$A$1)/$AZ19*100</f>
        <v>51321331.54333552</v>
      </c>
      <c r="AI19" s="4">
        <f>+(VLOOKUP(AI$2,Total!$C$38:$CV$76,costos_sf!$B19,0)/$A$1)/$AZ19*100</f>
        <v>38567010.063619211</v>
      </c>
      <c r="AJ19" s="4">
        <f>+(VLOOKUP(AJ$2,Total!$C$38:$CV$76,costos_sf!$B19,0)/$A$1)/$AZ19*100</f>
        <v>43263173.268427476</v>
      </c>
      <c r="AK19" s="4">
        <f>+(VLOOKUP(AK$2,Total!$C$38:$CV$76,costos_sf!$B19,0)/$A$1)/$AZ19*100</f>
        <v>127939592.33286472</v>
      </c>
      <c r="AL19" s="4">
        <f>+(VLOOKUP(AL$2,Total!$C$38:$CV$76,costos_sf!$B19,0)/$A$1)/$AZ19*100</f>
        <v>1029178159.2514535</v>
      </c>
      <c r="AM19" s="4">
        <v>54897011.180077001</v>
      </c>
      <c r="AN19" s="4">
        <v>147109738.04180601</v>
      </c>
      <c r="AO19" s="4">
        <f>+(VLOOKUP(AO$2,Total!$C$38:$CV$76,costos_sf!$B19,0)/$A$1)/$AZ19*100</f>
        <v>27123911.530796241</v>
      </c>
      <c r="AP19" s="4">
        <f>+(VLOOKUP(AP$2,Total!$C$38:$CV$76,costos_sf!$B19,0)/$A$1)/$AZ19*100</f>
        <v>2215050.0521906782</v>
      </c>
      <c r="AQ19" s="4">
        <f>+(VLOOKUP(AQ$2,Total!$C$38:$CV$76,costos_sf!$B19,0)/$A$1)/$AZ19*100</f>
        <v>96880750.79986158</v>
      </c>
      <c r="AR19" s="4">
        <v>32299092.717172999</v>
      </c>
      <c r="AS19" s="4">
        <f>+(VLOOKUP(AS$2,Total!$C$38:$CV$76,costos_sf!$B19,0)/$A$1)/$AZ19*100</f>
        <v>63241915.572306208</v>
      </c>
      <c r="AT19" s="4">
        <f>+(VLOOKUP(AT$2,Total!$C$38:$CV$76,costos_sf!$B19,0)/$A$1)/$AZ19*100</f>
        <v>9752096.9688927215</v>
      </c>
      <c r="AU19" s="4">
        <f>+(VLOOKUP(AU$2,Total!$C$38:$CV$76,costos_sf!$B19,0)/$A$1)/$AZ19*100</f>
        <v>18171802.655531213</v>
      </c>
      <c r="AV19" s="4">
        <f>+(VLOOKUP(AV$2,Total!$C$38:$CV$76,costos_sf!$B19,0)/$A$1)/$AZ19*100</f>
        <v>56091659.195798859</v>
      </c>
      <c r="AW19" s="4">
        <v>241804441.094051</v>
      </c>
      <c r="AX19" s="4">
        <f>+(VLOOKUP(AX$2,Total!$C$38:$CV$76,costos_sf!$B19,0)/$A$1)/$AZ19*100</f>
        <v>221851951.57370022</v>
      </c>
      <c r="AY19" s="4">
        <v>312193226.23821098</v>
      </c>
      <c r="AZ19" s="48">
        <v>111.167362</v>
      </c>
    </row>
    <row r="20" spans="2:52" ht="16.5" x14ac:dyDescent="0.3">
      <c r="B20" s="1">
        <v>19</v>
      </c>
      <c r="C20" s="3">
        <v>41425</v>
      </c>
      <c r="D20" s="4">
        <f>+(VLOOKUP(D$2,Total!$C$5:$CV$15,costos_sf!$B20,0)/$A$1)/$AZ20*100</f>
        <v>97370017.28798382</v>
      </c>
      <c r="E20" s="4">
        <v>360711391.33311599</v>
      </c>
      <c r="F20" s="4">
        <f>+(VLOOKUP(F$2,Total!$C$5:$CV$15,costos_sf!$B20,0)/$A$1)/$AZ20*100</f>
        <v>529584055.56036484</v>
      </c>
      <c r="G20" s="4">
        <f>+(VLOOKUP(G$2,Total!$C$5:$CV$15,costos_sf!$B20,0)/$A$1)/$AZ20*100</f>
        <v>300931866.74295169</v>
      </c>
      <c r="H20" s="4">
        <f>+(VLOOKUP(H$2,Total!$C$5:$CV$15,costos_sf!$B20,0)/$A$1)/$AZ20*100</f>
        <v>0</v>
      </c>
      <c r="I20" s="4">
        <f>+(VLOOKUP(I$2,Total!$C$5:$CV$15,costos_sf!$B20,0)/$A$1)/$AZ20*100</f>
        <v>357494949.5686785</v>
      </c>
      <c r="J20" s="4">
        <f>+(VLOOKUP(J$2,Total!$C$5:$CV$15,costos_sf!$B20,0)/$A$1)/$AZ20*100</f>
        <v>1876578034.2499919</v>
      </c>
      <c r="K20" s="4">
        <f>+(VLOOKUP(K$2,Total!$C$5:$CV$15,costos_sf!$B20,0)/$A$1)/$AZ20*100</f>
        <v>2727930730.2455215</v>
      </c>
      <c r="L20" s="4">
        <f>+(VLOOKUP(L$2,Total!$C$5:$CV$15,costos_sf!$B20,0)/$A$1)/$AZ20*100</f>
        <v>4866631233.132122</v>
      </c>
      <c r="M20" s="4">
        <v>1769517928.4619401</v>
      </c>
      <c r="N20" s="4">
        <v>98844409.196104094</v>
      </c>
      <c r="O20" s="4">
        <f>+(VLOOKUP(O$2,Total!$C$38:$CV$76,costos_sf!$B20,0)/$A$1)/$AZ20*100</f>
        <v>28797144.851196907</v>
      </c>
      <c r="P20" s="4">
        <f>+(VLOOKUP(P$2,Total!$C$38:$CV$76,costos_sf!$B20,0)/$A$1)/$AZ20*100</f>
        <v>172285164.15217084</v>
      </c>
      <c r="Q20" s="4">
        <f>+(VLOOKUP(Q$2,Total!$C$38:$CV$76,costos_sf!$B20,0)/$A$1)/$AZ20*100</f>
        <v>146708688.15322503</v>
      </c>
      <c r="R20" s="4">
        <f>+(VLOOKUP(R$2,Total!$C$38:$CV$76,costos_sf!$B20,0)/$A$1)/$AZ20*100</f>
        <v>0</v>
      </c>
      <c r="S20" s="4">
        <f>+(VLOOKUP(S$2,Total!$C$38:$CV$76,costos_sf!$B20,0)/$A$1)/$AZ20*100</f>
        <v>10545627.849873744</v>
      </c>
      <c r="T20" s="4">
        <f>+(VLOOKUP(T$2,Total!$C$38:$CV$76,costos_sf!$B20,0)/$A$1)/$AZ20*100</f>
        <v>11093184.996294662</v>
      </c>
      <c r="U20" s="4">
        <f>+(VLOOKUP(U$2,Total!$C$38:$CV$76,costos_sf!$B20,0)/$A$1)/$AZ20*100</f>
        <v>14972245.288369453</v>
      </c>
      <c r="V20" s="4">
        <f>+(VLOOKUP(V$2,Total!$C$38:$CV$76,costos_sf!$B20,0)/$A$1)/$AZ20*100</f>
        <v>58110998.726676844</v>
      </c>
      <c r="W20" s="4">
        <f>+(VLOOKUP(W$2,Total!$C$38:$CV$76,costos_sf!$B20,0)/$A$1)/$AZ20*100</f>
        <v>117981607.96546923</v>
      </c>
      <c r="X20" s="4">
        <f>+(VLOOKUP(X$2,Total!$C$38:$CV$76,costos_sf!$B20,0)/$A$1)/$AZ20*100</f>
        <v>417449143.35157263</v>
      </c>
      <c r="Y20" s="4">
        <f>+(VLOOKUP(Y$2,Total!$C$38:$CV$76,costos_sf!$B20,0)/$A$1)/$AZ20*100</f>
        <v>119480002.23841134</v>
      </c>
      <c r="Z20" s="4">
        <f>+(VLOOKUP(Z$2,Total!$C$38:$CV$76,costos_sf!$B20,0)/$A$1)/$AZ20*100</f>
        <v>110103538.35805866</v>
      </c>
      <c r="AA20" s="4">
        <f>+(VLOOKUP(AA$2,Total!$C$38:$CV$76,costos_sf!$B20,0)/$A$1)/$AZ20*100</f>
        <v>-20849866.432418153</v>
      </c>
      <c r="AB20" s="4">
        <v>128959853.725061</v>
      </c>
      <c r="AC20" s="4">
        <f>+(VLOOKUP(AC$2,Total!$C$38:$CV$76,costos_sf!$B20,0)/$A$1)/$AZ20*100</f>
        <v>23784302.31172803</v>
      </c>
      <c r="AD20" s="4">
        <f>+(VLOOKUP(AD$2,Total!$C$38:$CV$76,costos_sf!$B20,0)/$A$1)/$AZ20*100</f>
        <v>4914007.6823153812</v>
      </c>
      <c r="AE20" s="4">
        <f>+(VLOOKUP(AE$2,Total!$C$38:$CV$76,costos_sf!$B20,0)/$A$1)/$AZ20*100</f>
        <v>10033006.772352507</v>
      </c>
      <c r="AF20" s="4">
        <v>138566057.559405</v>
      </c>
      <c r="AG20" s="4">
        <f>+(VLOOKUP(AG$2,Total!$C$38:$CV$76,costos_sf!$B20,0)/$A$1)/$AZ20*100</f>
        <v>434067322.34917271</v>
      </c>
      <c r="AH20" s="4">
        <f>+(VLOOKUP(AH$2,Total!$C$38:$CV$76,costos_sf!$B20,0)/$A$1)/$AZ20*100</f>
        <v>51277507.711574897</v>
      </c>
      <c r="AI20" s="4">
        <f>+(VLOOKUP(AI$2,Total!$C$38:$CV$76,costos_sf!$B20,0)/$A$1)/$AZ20*100</f>
        <v>38510262.808992922</v>
      </c>
      <c r="AJ20" s="4">
        <f>+(VLOOKUP(AJ$2,Total!$C$38:$CV$76,costos_sf!$B20,0)/$A$1)/$AZ20*100</f>
        <v>45371355.818827152</v>
      </c>
      <c r="AK20" s="4">
        <f>+(VLOOKUP(AK$2,Total!$C$38:$CV$76,costos_sf!$B20,0)/$A$1)/$AZ20*100</f>
        <v>127607582.0788686</v>
      </c>
      <c r="AL20" s="4">
        <f>+(VLOOKUP(AL$2,Total!$C$38:$CV$76,costos_sf!$B20,0)/$A$1)/$AZ20*100</f>
        <v>1016418806.9073575</v>
      </c>
      <c r="AM20" s="4">
        <v>55191059.283535793</v>
      </c>
      <c r="AN20" s="4">
        <v>149364142.01512998</v>
      </c>
      <c r="AO20" s="4">
        <f>+(VLOOKUP(AO$2,Total!$C$38:$CV$76,costos_sf!$B20,0)/$A$1)/$AZ20*100</f>
        <v>27166649.42878044</v>
      </c>
      <c r="AP20" s="4">
        <f>+(VLOOKUP(AP$2,Total!$C$38:$CV$76,costos_sf!$B20,0)/$A$1)/$AZ20*100</f>
        <v>2269697.8807257866</v>
      </c>
      <c r="AQ20" s="4">
        <f>+(VLOOKUP(AQ$2,Total!$C$38:$CV$76,costos_sf!$B20,0)/$A$1)/$AZ20*100</f>
        <v>100371464.86641365</v>
      </c>
      <c r="AR20" s="4">
        <v>32329683.0678293</v>
      </c>
      <c r="AS20" s="4">
        <f>+(VLOOKUP(AS$2,Total!$C$38:$CV$76,costos_sf!$B20,0)/$A$1)/$AZ20*100</f>
        <v>63562112.835504256</v>
      </c>
      <c r="AT20" s="4">
        <f>+(VLOOKUP(AT$2,Total!$C$38:$CV$76,costos_sf!$B20,0)/$A$1)/$AZ20*100</f>
        <v>9904332.7660452724</v>
      </c>
      <c r="AU20" s="4">
        <f>+(VLOOKUP(AU$2,Total!$C$38:$CV$76,costos_sf!$B20,0)/$A$1)/$AZ20*100</f>
        <v>18417393.849590432</v>
      </c>
      <c r="AV20" s="4">
        <f>+(VLOOKUP(AV$2,Total!$C$38:$CV$76,costos_sf!$B20,0)/$A$1)/$AZ20*100</f>
        <v>54660799.033845216</v>
      </c>
      <c r="AW20" s="4">
        <v>245922995.27568001</v>
      </c>
      <c r="AX20" s="4">
        <f>+(VLOOKUP(AX$2,Total!$C$38:$CV$76,costos_sf!$B20,0)/$A$1)/$AZ20*100</f>
        <v>224555101.10980925</v>
      </c>
      <c r="AY20" s="4">
        <v>313735019.62704396</v>
      </c>
      <c r="AZ20" s="48">
        <v>111.382566</v>
      </c>
    </row>
    <row r="21" spans="2:52" ht="16.5" x14ac:dyDescent="0.3">
      <c r="B21" s="1">
        <v>20</v>
      </c>
      <c r="C21" s="3">
        <v>41455</v>
      </c>
      <c r="D21" s="4">
        <f>+(VLOOKUP(D$2,Total!$C$5:$CV$15,costos_sf!$B21,0)/$A$1)/$AZ21*100</f>
        <v>100607691.48545128</v>
      </c>
      <c r="E21" s="4">
        <v>366131888.86257499</v>
      </c>
      <c r="F21" s="4">
        <f>+(VLOOKUP(F$2,Total!$C$5:$CV$15,costos_sf!$B21,0)/$A$1)/$AZ21*100</f>
        <v>534414149.88711405</v>
      </c>
      <c r="G21" s="4">
        <f>+(VLOOKUP(G$2,Total!$C$5:$CV$15,costos_sf!$B21,0)/$A$1)/$AZ21*100</f>
        <v>295235374.90045935</v>
      </c>
      <c r="H21" s="4">
        <f>+(VLOOKUP(H$2,Total!$C$5:$CV$15,costos_sf!$B21,0)/$A$1)/$AZ21*100</f>
        <v>0</v>
      </c>
      <c r="I21" s="4">
        <f>+(VLOOKUP(I$2,Total!$C$5:$CV$15,costos_sf!$B21,0)/$A$1)/$AZ21*100</f>
        <v>389646764.99970716</v>
      </c>
      <c r="J21" s="4">
        <f>+(VLOOKUP(J$2,Total!$C$5:$CV$15,costos_sf!$B21,0)/$A$1)/$AZ21*100</f>
        <v>1855720853.8737829</v>
      </c>
      <c r="K21" s="4">
        <f>+(VLOOKUP(K$2,Total!$C$5:$CV$15,costos_sf!$B21,0)/$A$1)/$AZ21*100</f>
        <v>2706236581.4463282</v>
      </c>
      <c r="L21" s="4">
        <f>+(VLOOKUP(L$2,Total!$C$5:$CV$15,costos_sf!$B21,0)/$A$1)/$AZ21*100</f>
        <v>4954115311.0679684</v>
      </c>
      <c r="M21" s="4">
        <v>1754448451.0321801</v>
      </c>
      <c r="N21" s="4">
        <v>100216724.397845</v>
      </c>
      <c r="O21" s="4">
        <f>+(VLOOKUP(O$2,Total!$C$38:$CV$76,costos_sf!$B21,0)/$A$1)/$AZ21*100</f>
        <v>28651992.430872314</v>
      </c>
      <c r="P21" s="4">
        <f>+(VLOOKUP(P$2,Total!$C$38:$CV$76,costos_sf!$B21,0)/$A$1)/$AZ21*100</f>
        <v>172129498.3424232</v>
      </c>
      <c r="Q21" s="4">
        <f>+(VLOOKUP(Q$2,Total!$C$38:$CV$76,costos_sf!$B21,0)/$A$1)/$AZ21*100</f>
        <v>161948547.71376261</v>
      </c>
      <c r="R21" s="4">
        <f>+(VLOOKUP(R$2,Total!$C$38:$CV$76,costos_sf!$B21,0)/$A$1)/$AZ21*100</f>
        <v>0</v>
      </c>
      <c r="S21" s="4">
        <f>+(VLOOKUP(S$2,Total!$C$38:$CV$76,costos_sf!$B21,0)/$A$1)/$AZ21*100</f>
        <v>10538659.071928753</v>
      </c>
      <c r="T21" s="4">
        <f>+(VLOOKUP(T$2,Total!$C$38:$CV$76,costos_sf!$B21,0)/$A$1)/$AZ21*100</f>
        <v>11088879.35878239</v>
      </c>
      <c r="U21" s="4">
        <f>+(VLOOKUP(U$2,Total!$C$38:$CV$76,costos_sf!$B21,0)/$A$1)/$AZ21*100</f>
        <v>15051611.642703781</v>
      </c>
      <c r="V21" s="4">
        <f>+(VLOOKUP(V$2,Total!$C$38:$CV$76,costos_sf!$B21,0)/$A$1)/$AZ21*100</f>
        <v>58999046.18940372</v>
      </c>
      <c r="W21" s="4">
        <f>+(VLOOKUP(W$2,Total!$C$38:$CV$76,costos_sf!$B21,0)/$A$1)/$AZ21*100</f>
        <v>119638831.36513862</v>
      </c>
      <c r="X21" s="4">
        <f>+(VLOOKUP(X$2,Total!$C$38:$CV$76,costos_sf!$B21,0)/$A$1)/$AZ21*100</f>
        <v>430522166.94921637</v>
      </c>
      <c r="Y21" s="4">
        <f>+(VLOOKUP(Y$2,Total!$C$38:$CV$76,costos_sf!$B21,0)/$A$1)/$AZ21*100</f>
        <v>118314383.02340356</v>
      </c>
      <c r="Z21" s="4">
        <f>+(VLOOKUP(Z$2,Total!$C$38:$CV$76,costos_sf!$B21,0)/$A$1)/$AZ21*100</f>
        <v>89384904.554870039</v>
      </c>
      <c r="AA21" s="4">
        <f>+(VLOOKUP(AA$2,Total!$C$38:$CV$76,costos_sf!$B21,0)/$A$1)/$AZ21*100</f>
        <v>-24959055.766551841</v>
      </c>
      <c r="AB21" s="4">
        <v>128653958.204137</v>
      </c>
      <c r="AC21" s="4">
        <f>+(VLOOKUP(AC$2,Total!$C$38:$CV$76,costos_sf!$B21,0)/$A$1)/$AZ21*100</f>
        <v>24384539.662947819</v>
      </c>
      <c r="AD21" s="4">
        <f>+(VLOOKUP(AD$2,Total!$C$38:$CV$76,costos_sf!$B21,0)/$A$1)/$AZ21*100</f>
        <v>5104192.8919583661</v>
      </c>
      <c r="AE21" s="4">
        <f>+(VLOOKUP(AE$2,Total!$C$38:$CV$76,costos_sf!$B21,0)/$A$1)/$AZ21*100</f>
        <v>9962098.8070445638</v>
      </c>
      <c r="AF21" s="4">
        <v>139716368.05932</v>
      </c>
      <c r="AG21" s="4">
        <f>+(VLOOKUP(AG$2,Total!$C$38:$CV$76,costos_sf!$B21,0)/$A$1)/$AZ21*100</f>
        <v>424710396.18179184</v>
      </c>
      <c r="AH21" s="4">
        <f>+(VLOOKUP(AH$2,Total!$C$38:$CV$76,costos_sf!$B21,0)/$A$1)/$AZ21*100</f>
        <v>51925110.134919912</v>
      </c>
      <c r="AI21" s="4">
        <f>+(VLOOKUP(AI$2,Total!$C$38:$CV$76,costos_sf!$B21,0)/$A$1)/$AZ21*100</f>
        <v>38238113.716598883</v>
      </c>
      <c r="AJ21" s="4">
        <f>+(VLOOKUP(AJ$2,Total!$C$38:$CV$76,costos_sf!$B21,0)/$A$1)/$AZ21*100</f>
        <v>45550948.467820629</v>
      </c>
      <c r="AK21" s="4">
        <f>+(VLOOKUP(AK$2,Total!$C$38:$CV$76,costos_sf!$B21,0)/$A$1)/$AZ21*100</f>
        <v>127157437.61607599</v>
      </c>
      <c r="AL21" s="4">
        <f>+(VLOOKUP(AL$2,Total!$C$38:$CV$76,costos_sf!$B21,0)/$A$1)/$AZ21*100</f>
        <v>996234402.21351838</v>
      </c>
      <c r="AM21" s="4">
        <v>55569515.272809401</v>
      </c>
      <c r="AN21" s="4">
        <v>152051301.37505302</v>
      </c>
      <c r="AO21" s="4">
        <f>+(VLOOKUP(AO$2,Total!$C$38:$CV$76,costos_sf!$B21,0)/$A$1)/$AZ21*100</f>
        <v>27096562.09377633</v>
      </c>
      <c r="AP21" s="4">
        <f>+(VLOOKUP(AP$2,Total!$C$38:$CV$76,costos_sf!$B21,0)/$A$1)/$AZ21*100</f>
        <v>2373489.8286186396</v>
      </c>
      <c r="AQ21" s="4">
        <f>+(VLOOKUP(AQ$2,Total!$C$38:$CV$76,costos_sf!$B21,0)/$A$1)/$AZ21*100</f>
        <v>103387145.13580014</v>
      </c>
      <c r="AR21" s="4">
        <v>32371235.680232201</v>
      </c>
      <c r="AS21" s="4">
        <f>+(VLOOKUP(AS$2,Total!$C$38:$CV$76,costos_sf!$B21,0)/$A$1)/$AZ21*100</f>
        <v>63301698.540601566</v>
      </c>
      <c r="AT21" s="4">
        <f>+(VLOOKUP(AT$2,Total!$C$38:$CV$76,costos_sf!$B21,0)/$A$1)/$AZ21*100</f>
        <v>9868322.8008612879</v>
      </c>
      <c r="AU21" s="4">
        <f>+(VLOOKUP(AU$2,Total!$C$38:$CV$76,costos_sf!$B21,0)/$A$1)/$AZ21*100</f>
        <v>18861278.879699331</v>
      </c>
      <c r="AV21" s="4">
        <f>+(VLOOKUP(AV$2,Total!$C$38:$CV$76,costos_sf!$B21,0)/$A$1)/$AZ21*100</f>
        <v>53148310.581024908</v>
      </c>
      <c r="AW21" s="4">
        <v>245639376.64783198</v>
      </c>
      <c r="AX21" s="4">
        <f>+(VLOOKUP(AX$2,Total!$C$38:$CV$76,costos_sf!$B21,0)/$A$1)/$AZ21*100</f>
        <v>227384737.16610706</v>
      </c>
      <c r="AY21" s="4">
        <v>313223795.12855101</v>
      </c>
      <c r="AZ21" s="48">
        <v>111.67416299999999</v>
      </c>
    </row>
    <row r="22" spans="2:52" ht="16.5" x14ac:dyDescent="0.3">
      <c r="B22" s="1">
        <v>21</v>
      </c>
      <c r="C22" s="3">
        <v>41486</v>
      </c>
      <c r="D22" s="4">
        <f>+(VLOOKUP(D$2,Total!$C$5:$CV$15,costos_sf!$B22,0)/$A$1)/$AZ22*100</f>
        <v>101873527.18940678</v>
      </c>
      <c r="E22" s="4">
        <v>375445213.53327799</v>
      </c>
      <c r="F22" s="4">
        <f>+(VLOOKUP(F$2,Total!$C$5:$CV$15,costos_sf!$B22,0)/$A$1)/$AZ22*100</f>
        <v>535487707.30332088</v>
      </c>
      <c r="G22" s="4">
        <f>+(VLOOKUP(G$2,Total!$C$5:$CV$15,costos_sf!$B22,0)/$A$1)/$AZ22*100</f>
        <v>287707394.40919572</v>
      </c>
      <c r="H22" s="4">
        <f>+(VLOOKUP(H$2,Total!$C$5:$CV$15,costos_sf!$B22,0)/$A$1)/$AZ22*100</f>
        <v>0</v>
      </c>
      <c r="I22" s="4">
        <f>+(VLOOKUP(I$2,Total!$C$5:$CV$15,costos_sf!$B22,0)/$A$1)/$AZ22*100</f>
        <v>404700313.46195751</v>
      </c>
      <c r="J22" s="4">
        <f>+(VLOOKUP(J$2,Total!$C$5:$CV$15,costos_sf!$B22,0)/$A$1)/$AZ22*100</f>
        <v>1858371528.1186714</v>
      </c>
      <c r="K22" s="4">
        <f>+(VLOOKUP(K$2,Total!$C$5:$CV$15,costos_sf!$B22,0)/$A$1)/$AZ22*100</f>
        <v>2660511852.5553951</v>
      </c>
      <c r="L22" s="4">
        <f>+(VLOOKUP(L$2,Total!$C$5:$CV$15,costos_sf!$B22,0)/$A$1)/$AZ22*100</f>
        <v>4979411035.9330988</v>
      </c>
      <c r="M22" s="4">
        <v>1756044178.3773799</v>
      </c>
      <c r="N22" s="4">
        <v>101678153.53974</v>
      </c>
      <c r="O22" s="4">
        <f>+(VLOOKUP(O$2,Total!$C$38:$CV$76,costos_sf!$B22,0)/$A$1)/$AZ22*100</f>
        <v>28396125.561544836</v>
      </c>
      <c r="P22" s="4">
        <f>+(VLOOKUP(P$2,Total!$C$38:$CV$76,costos_sf!$B22,0)/$A$1)/$AZ22*100</f>
        <v>172724215.47946495</v>
      </c>
      <c r="Q22" s="4">
        <f>+(VLOOKUP(Q$2,Total!$C$38:$CV$76,costos_sf!$B22,0)/$A$1)/$AZ22*100</f>
        <v>178283207.0755468</v>
      </c>
      <c r="R22" s="4">
        <f>+(VLOOKUP(R$2,Total!$C$38:$CV$76,costos_sf!$B22,0)/$A$1)/$AZ22*100</f>
        <v>0</v>
      </c>
      <c r="S22" s="4">
        <f>+(VLOOKUP(S$2,Total!$C$38:$CV$76,costos_sf!$B22,0)/$A$1)/$AZ22*100</f>
        <v>10441946.734337272</v>
      </c>
      <c r="T22" s="4">
        <f>+(VLOOKUP(T$2,Total!$C$38:$CV$76,costos_sf!$B22,0)/$A$1)/$AZ22*100</f>
        <v>11174001.185109485</v>
      </c>
      <c r="U22" s="4">
        <f>+(VLOOKUP(U$2,Total!$C$38:$CV$76,costos_sf!$B22,0)/$A$1)/$AZ22*100</f>
        <v>15016626.265314909</v>
      </c>
      <c r="V22" s="4">
        <f>+(VLOOKUP(V$2,Total!$C$38:$CV$76,costos_sf!$B22,0)/$A$1)/$AZ22*100</f>
        <v>59611716.09040118</v>
      </c>
      <c r="W22" s="4">
        <f>+(VLOOKUP(W$2,Total!$C$38:$CV$76,costos_sf!$B22,0)/$A$1)/$AZ22*100</f>
        <v>120924987.31283087</v>
      </c>
      <c r="X22" s="4">
        <f>+(VLOOKUP(X$2,Total!$C$38:$CV$76,costos_sf!$B22,0)/$A$1)/$AZ22*100</f>
        <v>436634766.39507145</v>
      </c>
      <c r="Y22" s="4">
        <f>+(VLOOKUP(Y$2,Total!$C$38:$CV$76,costos_sf!$B22,0)/$A$1)/$AZ22*100</f>
        <v>117105463.16663477</v>
      </c>
      <c r="Z22" s="4">
        <f>+(VLOOKUP(Z$2,Total!$C$38:$CV$76,costos_sf!$B22,0)/$A$1)/$AZ22*100</f>
        <v>74726197.860775501</v>
      </c>
      <c r="AA22" s="4">
        <f>+(VLOOKUP(AA$2,Total!$C$38:$CV$76,costos_sf!$B22,0)/$A$1)/$AZ22*100</f>
        <v>-28911865.782254189</v>
      </c>
      <c r="AB22" s="4">
        <v>128225064.092089</v>
      </c>
      <c r="AC22" s="4">
        <f>+(VLOOKUP(AC$2,Total!$C$38:$CV$76,costos_sf!$B22,0)/$A$1)/$AZ22*100</f>
        <v>24868357.136811394</v>
      </c>
      <c r="AD22" s="4">
        <f>+(VLOOKUP(AD$2,Total!$C$38:$CV$76,costos_sf!$B22,0)/$A$1)/$AZ22*100</f>
        <v>5343743.458707192</v>
      </c>
      <c r="AE22" s="4">
        <f>+(VLOOKUP(AE$2,Total!$C$38:$CV$76,costos_sf!$B22,0)/$A$1)/$AZ22*100</f>
        <v>9816534.931233868</v>
      </c>
      <c r="AF22" s="4">
        <v>140633278.87272701</v>
      </c>
      <c r="AG22" s="4">
        <f>+(VLOOKUP(AG$2,Total!$C$38:$CV$76,costos_sf!$B22,0)/$A$1)/$AZ22*100</f>
        <v>427436670.08850348</v>
      </c>
      <c r="AH22" s="4">
        <f>+(VLOOKUP(AH$2,Total!$C$38:$CV$76,costos_sf!$B22,0)/$A$1)/$AZ22*100</f>
        <v>51944213.735357657</v>
      </c>
      <c r="AI22" s="4">
        <f>+(VLOOKUP(AI$2,Total!$C$38:$CV$76,costos_sf!$B22,0)/$A$1)/$AZ22*100</f>
        <v>37949108.430250749</v>
      </c>
      <c r="AJ22" s="4">
        <f>+(VLOOKUP(AJ$2,Total!$C$38:$CV$76,costos_sf!$B22,0)/$A$1)/$AZ22*100</f>
        <v>51067041.937087603</v>
      </c>
      <c r="AK22" s="4">
        <f>+(VLOOKUP(AK$2,Total!$C$38:$CV$76,costos_sf!$B22,0)/$A$1)/$AZ22*100</f>
        <v>125642943.56323965</v>
      </c>
      <c r="AL22" s="4">
        <f>+(VLOOKUP(AL$2,Total!$C$38:$CV$76,costos_sf!$B22,0)/$A$1)/$AZ22*100</f>
        <v>972866371.37130594</v>
      </c>
      <c r="AM22" s="4">
        <v>55524281.144583501</v>
      </c>
      <c r="AN22" s="4">
        <v>154105953.748124</v>
      </c>
      <c r="AO22" s="4">
        <f>+(VLOOKUP(AO$2,Total!$C$38:$CV$76,costos_sf!$B22,0)/$A$1)/$AZ22*100</f>
        <v>26801102.83257838</v>
      </c>
      <c r="AP22" s="4">
        <f>+(VLOOKUP(AP$2,Total!$C$38:$CV$76,costos_sf!$B22,0)/$A$1)/$AZ22*100</f>
        <v>2399189.1041173609</v>
      </c>
      <c r="AQ22" s="4">
        <f>+(VLOOKUP(AQ$2,Total!$C$38:$CV$76,costos_sf!$B22,0)/$A$1)/$AZ22*100</f>
        <v>106456496.48428443</v>
      </c>
      <c r="AR22" s="4">
        <v>32317292.2844459</v>
      </c>
      <c r="AS22" s="4">
        <f>+(VLOOKUP(AS$2,Total!$C$38:$CV$76,costos_sf!$B22,0)/$A$1)/$AZ22*100</f>
        <v>63490735.000143223</v>
      </c>
      <c r="AT22" s="4">
        <f>+(VLOOKUP(AT$2,Total!$C$38:$CV$76,costos_sf!$B22,0)/$A$1)/$AZ22*100</f>
        <v>10023122.414742153</v>
      </c>
      <c r="AU22" s="4">
        <f>+(VLOOKUP(AU$2,Total!$C$38:$CV$76,costos_sf!$B22,0)/$A$1)/$AZ22*100</f>
        <v>19067534.292939059</v>
      </c>
      <c r="AV22" s="4">
        <f>+(VLOOKUP(AV$2,Total!$C$38:$CV$76,costos_sf!$B22,0)/$A$1)/$AZ22*100</f>
        <v>52095796.329238437</v>
      </c>
      <c r="AW22" s="4">
        <v>246549600.28021801</v>
      </c>
      <c r="AX22" s="4">
        <f>+(VLOOKUP(AX$2,Total!$C$38:$CV$76,costos_sf!$B22,0)/$A$1)/$AZ22*100</f>
        <v>230790402.84496099</v>
      </c>
      <c r="AY22" s="4">
        <v>312640074.99581802</v>
      </c>
      <c r="AZ22" s="48">
        <v>112.286672</v>
      </c>
    </row>
    <row r="23" spans="2:52" ht="16.5" x14ac:dyDescent="0.3">
      <c r="B23" s="1">
        <v>22</v>
      </c>
      <c r="C23" s="3">
        <v>41517</v>
      </c>
      <c r="D23" s="4">
        <f>+(VLOOKUP(D$2,Total!$C$5:$CV$15,costos_sf!$B23,0)/$A$1)/$AZ23*100</f>
        <v>102192975.1061244</v>
      </c>
      <c r="E23" s="4">
        <v>379965843.660393</v>
      </c>
      <c r="F23" s="4">
        <f>+(VLOOKUP(F$2,Total!$C$5:$CV$15,costos_sf!$B23,0)/$A$1)/$AZ23*100</f>
        <v>537332255.62733757</v>
      </c>
      <c r="G23" s="4">
        <f>+(VLOOKUP(G$2,Total!$C$5:$CV$15,costos_sf!$B23,0)/$A$1)/$AZ23*100</f>
        <v>285357003.35995108</v>
      </c>
      <c r="H23" s="4">
        <f>+(VLOOKUP(H$2,Total!$C$5:$CV$15,costos_sf!$B23,0)/$A$1)/$AZ23*100</f>
        <v>0</v>
      </c>
      <c r="I23" s="4">
        <f>+(VLOOKUP(I$2,Total!$C$5:$CV$15,costos_sf!$B23,0)/$A$1)/$AZ23*100</f>
        <v>398781720.88962144</v>
      </c>
      <c r="J23" s="4">
        <f>+(VLOOKUP(J$2,Total!$C$5:$CV$15,costos_sf!$B23,0)/$A$1)/$AZ23*100</f>
        <v>1856459082.6560612</v>
      </c>
      <c r="K23" s="4">
        <f>+(VLOOKUP(K$2,Total!$C$5:$CV$15,costos_sf!$B23,0)/$A$1)/$AZ23*100</f>
        <v>2653107015.614562</v>
      </c>
      <c r="L23" s="4">
        <f>+(VLOOKUP(L$2,Total!$C$5:$CV$15,costos_sf!$B23,0)/$A$1)/$AZ23*100</f>
        <v>5009881145.7493353</v>
      </c>
      <c r="M23" s="4">
        <v>1754338012.9667299</v>
      </c>
      <c r="N23" s="4">
        <v>102706501.805004</v>
      </c>
      <c r="O23" s="4">
        <f>+(VLOOKUP(O$2,Total!$C$38:$CV$76,costos_sf!$B23,0)/$A$1)/$AZ23*100</f>
        <v>28056336.638260592</v>
      </c>
      <c r="P23" s="4">
        <f>+(VLOOKUP(P$2,Total!$C$38:$CV$76,costos_sf!$B23,0)/$A$1)/$AZ23*100</f>
        <v>173666353.83971277</v>
      </c>
      <c r="Q23" s="4">
        <f>+(VLOOKUP(Q$2,Total!$C$38:$CV$76,costos_sf!$B23,0)/$A$1)/$AZ23*100</f>
        <v>194413523.07775733</v>
      </c>
      <c r="R23" s="4">
        <f>+(VLOOKUP(R$2,Total!$C$38:$CV$76,costos_sf!$B23,0)/$A$1)/$AZ23*100</f>
        <v>0</v>
      </c>
      <c r="S23" s="4">
        <f>+(VLOOKUP(S$2,Total!$C$38:$CV$76,costos_sf!$B23,0)/$A$1)/$AZ23*100</f>
        <v>10564567.697632417</v>
      </c>
      <c r="T23" s="4">
        <f>+(VLOOKUP(T$2,Total!$C$38:$CV$76,costos_sf!$B23,0)/$A$1)/$AZ23*100</f>
        <v>11199049.894309185</v>
      </c>
      <c r="U23" s="4">
        <f>+(VLOOKUP(U$2,Total!$C$38:$CV$76,costos_sf!$B23,0)/$A$1)/$AZ23*100</f>
        <v>14960557.0624549</v>
      </c>
      <c r="V23" s="4">
        <f>+(VLOOKUP(V$2,Total!$C$38:$CV$76,costos_sf!$B23,0)/$A$1)/$AZ23*100</f>
        <v>60049891.430437006</v>
      </c>
      <c r="W23" s="4">
        <f>+(VLOOKUP(W$2,Total!$C$38:$CV$76,costos_sf!$B23,0)/$A$1)/$AZ23*100</f>
        <v>121294467.23497945</v>
      </c>
      <c r="X23" s="4">
        <f>+(VLOOKUP(X$2,Total!$C$38:$CV$76,costos_sf!$B23,0)/$A$1)/$AZ23*100</f>
        <v>436112891.91082472</v>
      </c>
      <c r="Y23" s="4">
        <f>+(VLOOKUP(Y$2,Total!$C$38:$CV$76,costos_sf!$B23,0)/$A$1)/$AZ23*100</f>
        <v>115794722.97413656</v>
      </c>
      <c r="Z23" s="4">
        <f>+(VLOOKUP(Z$2,Total!$C$38:$CV$76,costos_sf!$B23,0)/$A$1)/$AZ23*100</f>
        <v>59761646.765302695</v>
      </c>
      <c r="AA23" s="4">
        <f>+(VLOOKUP(AA$2,Total!$C$38:$CV$76,costos_sf!$B23,0)/$A$1)/$AZ23*100</f>
        <v>-32838236.063433874</v>
      </c>
      <c r="AB23" s="4">
        <v>128451689.00476301</v>
      </c>
      <c r="AC23" s="4">
        <f>+(VLOOKUP(AC$2,Total!$C$38:$CV$76,costos_sf!$B23,0)/$A$1)/$AZ23*100</f>
        <v>25394047.644545104</v>
      </c>
      <c r="AD23" s="4">
        <f>+(VLOOKUP(AD$2,Total!$C$38:$CV$76,costos_sf!$B23,0)/$A$1)/$AZ23*100</f>
        <v>5495626.7470349474</v>
      </c>
      <c r="AE23" s="4">
        <f>+(VLOOKUP(AE$2,Total!$C$38:$CV$76,costos_sf!$B23,0)/$A$1)/$AZ23*100</f>
        <v>9636160.8347739913</v>
      </c>
      <c r="AF23" s="4">
        <v>142354632.91114002</v>
      </c>
      <c r="AG23" s="4">
        <f>+(VLOOKUP(AG$2,Total!$C$38:$CV$76,costos_sf!$B23,0)/$A$1)/$AZ23*100</f>
        <v>429512831.78661269</v>
      </c>
      <c r="AH23" s="4">
        <f>+(VLOOKUP(AH$2,Total!$C$38:$CV$76,costos_sf!$B23,0)/$A$1)/$AZ23*100</f>
        <v>52432913.636606731</v>
      </c>
      <c r="AI23" s="4">
        <f>+(VLOOKUP(AI$2,Total!$C$38:$CV$76,costos_sf!$B23,0)/$A$1)/$AZ23*100</f>
        <v>37661366.438976265</v>
      </c>
      <c r="AJ23" s="4">
        <f>+(VLOOKUP(AJ$2,Total!$C$38:$CV$76,costos_sf!$B23,0)/$A$1)/$AZ23*100</f>
        <v>51755988.899616733</v>
      </c>
      <c r="AK23" s="4">
        <f>+(VLOOKUP(AK$2,Total!$C$38:$CV$76,costos_sf!$B23,0)/$A$1)/$AZ23*100</f>
        <v>127559887.42835662</v>
      </c>
      <c r="AL23" s="4">
        <f>+(VLOOKUP(AL$2,Total!$C$38:$CV$76,costos_sf!$B23,0)/$A$1)/$AZ23*100</f>
        <v>955275306.78999698</v>
      </c>
      <c r="AM23" s="4">
        <v>55574953.346201502</v>
      </c>
      <c r="AN23" s="4">
        <v>157815469.77480301</v>
      </c>
      <c r="AO23" s="4">
        <f>+(VLOOKUP(AO$2,Total!$C$38:$CV$76,costos_sf!$B23,0)/$A$1)/$AZ23*100</f>
        <v>26594572.343843877</v>
      </c>
      <c r="AP23" s="4">
        <f>+(VLOOKUP(AP$2,Total!$C$38:$CV$76,costos_sf!$B23,0)/$A$1)/$AZ23*100</f>
        <v>2466795.5141339377</v>
      </c>
      <c r="AQ23" s="4">
        <f>+(VLOOKUP(AQ$2,Total!$C$38:$CV$76,costos_sf!$B23,0)/$A$1)/$AZ23*100</f>
        <v>109269938.5175501</v>
      </c>
      <c r="AR23" s="4">
        <v>32385235.9024406</v>
      </c>
      <c r="AS23" s="4">
        <f>+(VLOOKUP(AS$2,Total!$C$38:$CV$76,costos_sf!$B23,0)/$A$1)/$AZ23*100</f>
        <v>63970380.220315851</v>
      </c>
      <c r="AT23" s="4">
        <f>+(VLOOKUP(AT$2,Total!$C$38:$CV$76,costos_sf!$B23,0)/$A$1)/$AZ23*100</f>
        <v>10232655.996589858</v>
      </c>
      <c r="AU23" s="4">
        <f>+(VLOOKUP(AU$2,Total!$C$38:$CV$76,costos_sf!$B23,0)/$A$1)/$AZ23*100</f>
        <v>19448604.622781109</v>
      </c>
      <c r="AV23" s="4">
        <f>+(VLOOKUP(AV$2,Total!$C$38:$CV$76,costos_sf!$B23,0)/$A$1)/$AZ23*100</f>
        <v>51193412.906192966</v>
      </c>
      <c r="AW23" s="4">
        <v>249208692.62670299</v>
      </c>
      <c r="AX23" s="4">
        <f>+(VLOOKUP(AX$2,Total!$C$38:$CV$76,costos_sf!$B23,0)/$A$1)/$AZ23*100</f>
        <v>231768738.74376127</v>
      </c>
      <c r="AY23" s="4">
        <v>313402805.57652998</v>
      </c>
      <c r="AZ23" s="48">
        <v>112.896282</v>
      </c>
    </row>
    <row r="24" spans="2:52" ht="16.5" x14ac:dyDescent="0.3">
      <c r="B24" s="1">
        <v>23</v>
      </c>
      <c r="C24" s="3">
        <v>41547</v>
      </c>
      <c r="D24" s="4">
        <f>+(VLOOKUP(D$2,Total!$C$5:$CV$15,costos_sf!$B24,0)/$A$1)/$AZ24*100</f>
        <v>103248946.04753102</v>
      </c>
      <c r="E24" s="4">
        <v>385500206.95143199</v>
      </c>
      <c r="F24" s="4">
        <f>+(VLOOKUP(F$2,Total!$C$5:$CV$15,costos_sf!$B24,0)/$A$1)/$AZ24*100</f>
        <v>537454412.4319669</v>
      </c>
      <c r="G24" s="4">
        <f>+(VLOOKUP(G$2,Total!$C$5:$CV$15,costos_sf!$B24,0)/$A$1)/$AZ24*100</f>
        <v>276394575.27578235</v>
      </c>
      <c r="H24" s="4">
        <f>+(VLOOKUP(H$2,Total!$C$5:$CV$15,costos_sf!$B24,0)/$A$1)/$AZ24*100</f>
        <v>0</v>
      </c>
      <c r="I24" s="4">
        <f>+(VLOOKUP(I$2,Total!$C$5:$CV$15,costos_sf!$B24,0)/$A$1)/$AZ24*100</f>
        <v>389678809.83930397</v>
      </c>
      <c r="J24" s="4">
        <f>+(VLOOKUP(J$2,Total!$C$5:$CV$15,costos_sf!$B24,0)/$A$1)/$AZ24*100</f>
        <v>1866873803.1789694</v>
      </c>
      <c r="K24" s="4">
        <f>+(VLOOKUP(K$2,Total!$C$5:$CV$15,costos_sf!$B24,0)/$A$1)/$AZ24*100</f>
        <v>2635774647.5327783</v>
      </c>
      <c r="L24" s="4">
        <f>+(VLOOKUP(L$2,Total!$C$5:$CV$15,costos_sf!$B24,0)/$A$1)/$AZ24*100</f>
        <v>5044643420.5881205</v>
      </c>
      <c r="M24" s="4">
        <v>1784595058.3743901</v>
      </c>
      <c r="N24" s="4">
        <v>104750835.870545</v>
      </c>
      <c r="O24" s="4">
        <f>+(VLOOKUP(O$2,Total!$C$38:$CV$76,costos_sf!$B24,0)/$A$1)/$AZ24*100</f>
        <v>28126579.358172324</v>
      </c>
      <c r="P24" s="4">
        <f>+(VLOOKUP(P$2,Total!$C$38:$CV$76,costos_sf!$B24,0)/$A$1)/$AZ24*100</f>
        <v>174332174.86238673</v>
      </c>
      <c r="Q24" s="4">
        <f>+(VLOOKUP(Q$2,Total!$C$38:$CV$76,costos_sf!$B24,0)/$A$1)/$AZ24*100</f>
        <v>209926113.67755559</v>
      </c>
      <c r="R24" s="4">
        <f>+(VLOOKUP(R$2,Total!$C$38:$CV$76,costos_sf!$B24,0)/$A$1)/$AZ24*100</f>
        <v>0</v>
      </c>
      <c r="S24" s="4">
        <f>+(VLOOKUP(S$2,Total!$C$38:$CV$76,costos_sf!$B24,0)/$A$1)/$AZ24*100</f>
        <v>10618373.279962055</v>
      </c>
      <c r="T24" s="4">
        <f>+(VLOOKUP(T$2,Total!$C$38:$CV$76,costos_sf!$B24,0)/$A$1)/$AZ24*100</f>
        <v>11195130.980127951</v>
      </c>
      <c r="U24" s="4">
        <f>+(VLOOKUP(U$2,Total!$C$38:$CV$76,costos_sf!$B24,0)/$A$1)/$AZ24*100</f>
        <v>14814710.392600834</v>
      </c>
      <c r="V24" s="4">
        <f>+(VLOOKUP(V$2,Total!$C$38:$CV$76,costos_sf!$B24,0)/$A$1)/$AZ24*100</f>
        <v>60934680.469160728</v>
      </c>
      <c r="W24" s="4">
        <f>+(VLOOKUP(W$2,Total!$C$38:$CV$76,costos_sf!$B24,0)/$A$1)/$AZ24*100</f>
        <v>123021870.06618197</v>
      </c>
      <c r="X24" s="4">
        <f>+(VLOOKUP(X$2,Total!$C$38:$CV$76,costos_sf!$B24,0)/$A$1)/$AZ24*100</f>
        <v>441371142.11084914</v>
      </c>
      <c r="Y24" s="4">
        <f>+(VLOOKUP(Y$2,Total!$C$38:$CV$76,costos_sf!$B24,0)/$A$1)/$AZ24*100</f>
        <v>115016369.4556701</v>
      </c>
      <c r="Z24" s="4">
        <f>+(VLOOKUP(Z$2,Total!$C$38:$CV$76,costos_sf!$B24,0)/$A$1)/$AZ24*100</f>
        <v>46031639.32720004</v>
      </c>
      <c r="AA24" s="4">
        <f>+(VLOOKUP(AA$2,Total!$C$38:$CV$76,costos_sf!$B24,0)/$A$1)/$AZ24*100</f>
        <v>-36818860.647180393</v>
      </c>
      <c r="AB24" s="4">
        <v>128908661.917337</v>
      </c>
      <c r="AC24" s="4">
        <f>+(VLOOKUP(AC$2,Total!$C$38:$CV$76,costos_sf!$B24,0)/$A$1)/$AZ24*100</f>
        <v>26003390.152907878</v>
      </c>
      <c r="AD24" s="4">
        <f>+(VLOOKUP(AD$2,Total!$C$38:$CV$76,costos_sf!$B24,0)/$A$1)/$AZ24*100</f>
        <v>5597569.4141797693</v>
      </c>
      <c r="AE24" s="4">
        <f>+(VLOOKUP(AE$2,Total!$C$38:$CV$76,costos_sf!$B24,0)/$A$1)/$AZ24*100</f>
        <v>9665685.914957501</v>
      </c>
      <c r="AF24" s="4">
        <v>143388339.42831799</v>
      </c>
      <c r="AG24" s="4">
        <f>+(VLOOKUP(AG$2,Total!$C$38:$CV$76,costos_sf!$B24,0)/$A$1)/$AZ24*100</f>
        <v>437372995.85961103</v>
      </c>
      <c r="AH24" s="4">
        <f>+(VLOOKUP(AH$2,Total!$C$38:$CV$76,costos_sf!$B24,0)/$A$1)/$AZ24*100</f>
        <v>52481776.596486688</v>
      </c>
      <c r="AI24" s="4">
        <f>+(VLOOKUP(AI$2,Total!$C$38:$CV$76,costos_sf!$B24,0)/$A$1)/$AZ24*100</f>
        <v>37330580.361861162</v>
      </c>
      <c r="AJ24" s="4">
        <f>+(VLOOKUP(AJ$2,Total!$C$38:$CV$76,costos_sf!$B24,0)/$A$1)/$AZ24*100</f>
        <v>52274085.092402659</v>
      </c>
      <c r="AK24" s="4">
        <f>+(VLOOKUP(AK$2,Total!$C$38:$CV$76,costos_sf!$B24,0)/$A$1)/$AZ24*100</f>
        <v>126869805.16415583</v>
      </c>
      <c r="AL24" s="4">
        <f>+(VLOOKUP(AL$2,Total!$C$38:$CV$76,costos_sf!$B24,0)/$A$1)/$AZ24*100</f>
        <v>934236531.17153478</v>
      </c>
      <c r="AM24" s="4">
        <v>55885608.753394999</v>
      </c>
      <c r="AN24" s="4">
        <v>161012517.434818</v>
      </c>
      <c r="AO24" s="4">
        <f>+(VLOOKUP(AO$2,Total!$C$38:$CV$76,costos_sf!$B24,0)/$A$1)/$AZ24*100</f>
        <v>26458896.745152555</v>
      </c>
      <c r="AP24" s="4">
        <f>+(VLOOKUP(AP$2,Total!$C$38:$CV$76,costos_sf!$B24,0)/$A$1)/$AZ24*100</f>
        <v>2510456.4413812174</v>
      </c>
      <c r="AQ24" s="4">
        <f>+(VLOOKUP(AQ$2,Total!$C$38:$CV$76,costos_sf!$B24,0)/$A$1)/$AZ24*100</f>
        <v>112308896.16693166</v>
      </c>
      <c r="AR24" s="4">
        <v>32575362.690124799</v>
      </c>
      <c r="AS24" s="4">
        <f>+(VLOOKUP(AS$2,Total!$C$38:$CV$76,costos_sf!$B24,0)/$A$1)/$AZ24*100</f>
        <v>64652518.670496121</v>
      </c>
      <c r="AT24" s="4">
        <f>+(VLOOKUP(AT$2,Total!$C$38:$CV$76,costos_sf!$B24,0)/$A$1)/$AZ24*100</f>
        <v>10532577.120090269</v>
      </c>
      <c r="AU24" s="4">
        <f>+(VLOOKUP(AU$2,Total!$C$38:$CV$76,costos_sf!$B24,0)/$A$1)/$AZ24*100</f>
        <v>19936573.308663402</v>
      </c>
      <c r="AV24" s="4">
        <f>+(VLOOKUP(AV$2,Total!$C$38:$CV$76,costos_sf!$B24,0)/$A$1)/$AZ24*100</f>
        <v>50629659.806766637</v>
      </c>
      <c r="AW24" s="4">
        <v>250165552.23302603</v>
      </c>
      <c r="AX24" s="4">
        <f>+(VLOOKUP(AX$2,Total!$C$38:$CV$76,costos_sf!$B24,0)/$A$1)/$AZ24*100</f>
        <v>234409593.31375262</v>
      </c>
      <c r="AY24" s="4">
        <v>315301391.38956499</v>
      </c>
      <c r="AZ24" s="48">
        <v>113.019091</v>
      </c>
    </row>
    <row r="25" spans="2:52" ht="16.5" x14ac:dyDescent="0.3">
      <c r="B25" s="1">
        <v>24</v>
      </c>
      <c r="C25" s="3">
        <v>41578</v>
      </c>
      <c r="D25" s="4">
        <f>+(VLOOKUP(D$2,Total!$C$5:$CV$15,costos_sf!$B25,0)/$A$1)/$AZ25*100</f>
        <v>103310818.07731108</v>
      </c>
      <c r="E25" s="4">
        <v>391745730.66737396</v>
      </c>
      <c r="F25" s="4">
        <f>+(VLOOKUP(F$2,Total!$C$5:$CV$15,costos_sf!$B25,0)/$A$1)/$AZ25*100</f>
        <v>543392307.6122973</v>
      </c>
      <c r="G25" s="4">
        <f>+(VLOOKUP(G$2,Total!$C$5:$CV$15,costos_sf!$B25,0)/$A$1)/$AZ25*100</f>
        <v>277312451.24703121</v>
      </c>
      <c r="H25" s="4">
        <f>+(VLOOKUP(H$2,Total!$C$5:$CV$15,costos_sf!$B25,0)/$A$1)/$AZ25*100</f>
        <v>0</v>
      </c>
      <c r="I25" s="4">
        <f>+(VLOOKUP(I$2,Total!$C$5:$CV$15,costos_sf!$B25,0)/$A$1)/$AZ25*100</f>
        <v>370916843.78280991</v>
      </c>
      <c r="J25" s="4">
        <f>+(VLOOKUP(J$2,Total!$C$5:$CV$15,costos_sf!$B25,0)/$A$1)/$AZ25*100</f>
        <v>1864276294.8594749</v>
      </c>
      <c r="K25" s="4">
        <f>+(VLOOKUP(K$2,Total!$C$5:$CV$15,costos_sf!$B25,0)/$A$1)/$AZ25*100</f>
        <v>2630311675.6218739</v>
      </c>
      <c r="L25" s="4">
        <f>+(VLOOKUP(L$2,Total!$C$5:$CV$15,costos_sf!$B25,0)/$A$1)/$AZ25*100</f>
        <v>5084252358.8445616</v>
      </c>
      <c r="M25" s="4">
        <v>1789990518.1069601</v>
      </c>
      <c r="N25" s="4">
        <v>106436925.796718</v>
      </c>
      <c r="O25" s="4">
        <f>+(VLOOKUP(O$2,Total!$C$38:$CV$76,costos_sf!$B25,0)/$A$1)/$AZ25*100</f>
        <v>27807048.387267679</v>
      </c>
      <c r="P25" s="4">
        <f>+(VLOOKUP(P$2,Total!$C$38:$CV$76,costos_sf!$B25,0)/$A$1)/$AZ25*100</f>
        <v>176199033.54915345</v>
      </c>
      <c r="Q25" s="4">
        <f>+(VLOOKUP(Q$2,Total!$C$38:$CV$76,costos_sf!$B25,0)/$A$1)/$AZ25*100</f>
        <v>226157187.01786008</v>
      </c>
      <c r="R25" s="4">
        <f>+(VLOOKUP(R$2,Total!$C$38:$CV$76,costos_sf!$B25,0)/$A$1)/$AZ25*100</f>
        <v>0</v>
      </c>
      <c r="S25" s="4">
        <f>+(VLOOKUP(S$2,Total!$C$38:$CV$76,costos_sf!$B25,0)/$A$1)/$AZ25*100</f>
        <v>11338698.676922908</v>
      </c>
      <c r="T25" s="4">
        <f>+(VLOOKUP(T$2,Total!$C$38:$CV$76,costos_sf!$B25,0)/$A$1)/$AZ25*100</f>
        <v>10996990.934541548</v>
      </c>
      <c r="U25" s="4">
        <f>+(VLOOKUP(U$2,Total!$C$38:$CV$76,costos_sf!$B25,0)/$A$1)/$AZ25*100</f>
        <v>14997411.233621489</v>
      </c>
      <c r="V25" s="4">
        <f>+(VLOOKUP(V$2,Total!$C$38:$CV$76,costos_sf!$B25,0)/$A$1)/$AZ25*100</f>
        <v>61770664.603050075</v>
      </c>
      <c r="W25" s="4">
        <f>+(VLOOKUP(W$2,Total!$C$38:$CV$76,costos_sf!$B25,0)/$A$1)/$AZ25*100</f>
        <v>125035098.59064841</v>
      </c>
      <c r="X25" s="4">
        <f>+(VLOOKUP(X$2,Total!$C$38:$CV$76,costos_sf!$B25,0)/$A$1)/$AZ25*100</f>
        <v>448188753.59264177</v>
      </c>
      <c r="Y25" s="4">
        <f>+(VLOOKUP(Y$2,Total!$C$38:$CV$76,costos_sf!$B25,0)/$A$1)/$AZ25*100</f>
        <v>115663875.32768866</v>
      </c>
      <c r="Z25" s="4">
        <f>+(VLOOKUP(Z$2,Total!$C$38:$CV$76,costos_sf!$B25,0)/$A$1)/$AZ25*100</f>
        <v>31196197.31754018</v>
      </c>
      <c r="AA25" s="4">
        <f>+(VLOOKUP(AA$2,Total!$C$38:$CV$76,costos_sf!$B25,0)/$A$1)/$AZ25*100</f>
        <v>-41002295.795277409</v>
      </c>
      <c r="AB25" s="4">
        <v>128747655.550583</v>
      </c>
      <c r="AC25" s="4">
        <f>+(VLOOKUP(AC$2,Total!$C$38:$CV$76,costos_sf!$B25,0)/$A$1)/$AZ25*100</f>
        <v>26791256.109262049</v>
      </c>
      <c r="AD25" s="4">
        <f>+(VLOOKUP(AD$2,Total!$C$38:$CV$76,costos_sf!$B25,0)/$A$1)/$AZ25*100</f>
        <v>5769892.0293056713</v>
      </c>
      <c r="AE25" s="4">
        <f>+(VLOOKUP(AE$2,Total!$C$38:$CV$76,costos_sf!$B25,0)/$A$1)/$AZ25*100</f>
        <v>9685963.3533519637</v>
      </c>
      <c r="AF25" s="4">
        <v>145270238.21550199</v>
      </c>
      <c r="AG25" s="4">
        <f>+(VLOOKUP(AG$2,Total!$C$38:$CV$76,costos_sf!$B25,0)/$A$1)/$AZ25*100</f>
        <v>441596337.98859978</v>
      </c>
      <c r="AH25" s="4">
        <f>+(VLOOKUP(AH$2,Total!$C$38:$CV$76,costos_sf!$B25,0)/$A$1)/$AZ25*100</f>
        <v>46045524.095174879</v>
      </c>
      <c r="AI25" s="4">
        <f>+(VLOOKUP(AI$2,Total!$C$38:$CV$76,costos_sf!$B25,0)/$A$1)/$AZ25*100</f>
        <v>37230813.599073909</v>
      </c>
      <c r="AJ25" s="4">
        <f>+(VLOOKUP(AJ$2,Total!$C$38:$CV$76,costos_sf!$B25,0)/$A$1)/$AZ25*100</f>
        <v>52186539.531030066</v>
      </c>
      <c r="AK25" s="4">
        <f>+(VLOOKUP(AK$2,Total!$C$38:$CV$76,costos_sf!$B25,0)/$A$1)/$AZ25*100</f>
        <v>125383876.9452033</v>
      </c>
      <c r="AL25" s="4">
        <f>+(VLOOKUP(AL$2,Total!$C$38:$CV$76,costos_sf!$B25,0)/$A$1)/$AZ25*100</f>
        <v>913558254.52268612</v>
      </c>
      <c r="AM25" s="4">
        <v>56413051.411692098</v>
      </c>
      <c r="AN25" s="4">
        <v>163674141.804952</v>
      </c>
      <c r="AO25" s="4">
        <f>+(VLOOKUP(AO$2,Total!$C$38:$CV$76,costos_sf!$B25,0)/$A$1)/$AZ25*100</f>
        <v>26034976.649078194</v>
      </c>
      <c r="AP25" s="4">
        <f>+(VLOOKUP(AP$2,Total!$C$38:$CV$76,costos_sf!$B25,0)/$A$1)/$AZ25*100</f>
        <v>2501700.1946872748</v>
      </c>
      <c r="AQ25" s="4">
        <f>+(VLOOKUP(AQ$2,Total!$C$38:$CV$76,costos_sf!$B25,0)/$A$1)/$AZ25*100</f>
        <v>115642229.51821643</v>
      </c>
      <c r="AR25" s="4">
        <v>32885936.549277503</v>
      </c>
      <c r="AS25" s="4">
        <f>+(VLOOKUP(AS$2,Total!$C$38:$CV$76,costos_sf!$B25,0)/$A$1)/$AZ25*100</f>
        <v>65156299.136053666</v>
      </c>
      <c r="AT25" s="4">
        <f>+(VLOOKUP(AT$2,Total!$C$38:$CV$76,costos_sf!$B25,0)/$A$1)/$AZ25*100</f>
        <v>10997013.700741712</v>
      </c>
      <c r="AU25" s="4">
        <f>+(VLOOKUP(AU$2,Total!$C$38:$CV$76,costos_sf!$B25,0)/$A$1)/$AZ25*100</f>
        <v>20357525.731864791</v>
      </c>
      <c r="AV25" s="4">
        <f>+(VLOOKUP(AV$2,Total!$C$38:$CV$76,costos_sf!$B25,0)/$A$1)/$AZ25*100</f>
        <v>49794328.953690737</v>
      </c>
      <c r="AW25" s="4">
        <v>250289585.399712</v>
      </c>
      <c r="AX25" s="4">
        <f>+(VLOOKUP(AX$2,Total!$C$38:$CV$76,costos_sf!$B25,0)/$A$1)/$AZ25*100</f>
        <v>237314304.73767096</v>
      </c>
      <c r="AY25" s="4">
        <v>317320645.39579695</v>
      </c>
      <c r="AZ25" s="48">
        <v>113.06234600000001</v>
      </c>
    </row>
    <row r="26" spans="2:52" ht="16.5" x14ac:dyDescent="0.3">
      <c r="B26" s="1">
        <v>25</v>
      </c>
      <c r="C26" s="3">
        <v>41608</v>
      </c>
      <c r="D26" s="4">
        <f>+(VLOOKUP(D$2,Total!$C$5:$CV$15,costos_sf!$B26,0)/$A$1)/$AZ26*100</f>
        <v>103386172.80704853</v>
      </c>
      <c r="E26" s="4">
        <v>396508725.69531804</v>
      </c>
      <c r="F26" s="4">
        <f>+(VLOOKUP(F$2,Total!$C$5:$CV$15,costos_sf!$B26,0)/$A$1)/$AZ26*100</f>
        <v>550466948.76714516</v>
      </c>
      <c r="G26" s="4">
        <f>+(VLOOKUP(G$2,Total!$C$5:$CV$15,costos_sf!$B26,0)/$A$1)/$AZ26*100</f>
        <v>276083659.19623113</v>
      </c>
      <c r="H26" s="4">
        <f>+(VLOOKUP(H$2,Total!$C$5:$CV$15,costos_sf!$B26,0)/$A$1)/$AZ26*100</f>
        <v>0</v>
      </c>
      <c r="I26" s="4">
        <f>+(VLOOKUP(I$2,Total!$C$5:$CV$15,costos_sf!$B26,0)/$A$1)/$AZ26*100</f>
        <v>368941901.82660466</v>
      </c>
      <c r="J26" s="4">
        <f>+(VLOOKUP(J$2,Total!$C$5:$CV$15,costos_sf!$B26,0)/$A$1)/$AZ26*100</f>
        <v>1871325540.7552476</v>
      </c>
      <c r="K26" s="4">
        <f>+(VLOOKUP(K$2,Total!$C$5:$CV$15,costos_sf!$B26,0)/$A$1)/$AZ26*100</f>
        <v>2623047552.6809921</v>
      </c>
      <c r="L26" s="4">
        <f>+(VLOOKUP(L$2,Total!$C$5:$CV$15,costos_sf!$B26,0)/$A$1)/$AZ26*100</f>
        <v>5124026776.7501469</v>
      </c>
      <c r="M26" s="4">
        <v>1799297840.91675</v>
      </c>
      <c r="N26" s="4">
        <v>108365780.338485</v>
      </c>
      <c r="O26" s="4">
        <f>+(VLOOKUP(O$2,Total!$C$38:$CV$76,costos_sf!$B26,0)/$A$1)/$AZ26*100</f>
        <v>28207407.637215398</v>
      </c>
      <c r="P26" s="4">
        <f>+(VLOOKUP(P$2,Total!$C$38:$CV$76,costos_sf!$B26,0)/$A$1)/$AZ26*100</f>
        <v>178773147.3472262</v>
      </c>
      <c r="Q26" s="4">
        <f>+(VLOOKUP(Q$2,Total!$C$38:$CV$76,costos_sf!$B26,0)/$A$1)/$AZ26*100</f>
        <v>242407192.24146271</v>
      </c>
      <c r="R26" s="4">
        <f>+(VLOOKUP(R$2,Total!$C$38:$CV$76,costos_sf!$B26,0)/$A$1)/$AZ26*100</f>
        <v>0</v>
      </c>
      <c r="S26" s="4">
        <f>+(VLOOKUP(S$2,Total!$C$38:$CV$76,costos_sf!$B26,0)/$A$1)/$AZ26*100</f>
        <v>11553512.765677478</v>
      </c>
      <c r="T26" s="4">
        <f>+(VLOOKUP(T$2,Total!$C$38:$CV$76,costos_sf!$B26,0)/$A$1)/$AZ26*100</f>
        <v>11055954.666551195</v>
      </c>
      <c r="U26" s="4">
        <f>+(VLOOKUP(U$2,Total!$C$38:$CV$76,costos_sf!$B26,0)/$A$1)/$AZ26*100</f>
        <v>15228993.128122047</v>
      </c>
      <c r="V26" s="4">
        <f>+(VLOOKUP(V$2,Total!$C$38:$CV$76,costos_sf!$B26,0)/$A$1)/$AZ26*100</f>
        <v>62790076.230152391</v>
      </c>
      <c r="W26" s="4">
        <f>+(VLOOKUP(W$2,Total!$C$38:$CV$76,costos_sf!$B26,0)/$A$1)/$AZ26*100</f>
        <v>130411859.52172656</v>
      </c>
      <c r="X26" s="4">
        <f>+(VLOOKUP(X$2,Total!$C$38:$CV$76,costos_sf!$B26,0)/$A$1)/$AZ26*100</f>
        <v>457159519.48841822</v>
      </c>
      <c r="Y26" s="4">
        <f>+(VLOOKUP(Y$2,Total!$C$38:$CV$76,costos_sf!$B26,0)/$A$1)/$AZ26*100</f>
        <v>115511275.45797189</v>
      </c>
      <c r="Z26" s="4">
        <f>+(VLOOKUP(Z$2,Total!$C$38:$CV$76,costos_sf!$B26,0)/$A$1)/$AZ26*100</f>
        <v>17151316.145609125</v>
      </c>
      <c r="AA26" s="4">
        <f>+(VLOOKUP(AA$2,Total!$C$38:$CV$76,costos_sf!$B26,0)/$A$1)/$AZ26*100</f>
        <v>-45540078.302117713</v>
      </c>
      <c r="AB26" s="4">
        <v>128858841.56987101</v>
      </c>
      <c r="AC26" s="4">
        <f>+(VLOOKUP(AC$2,Total!$C$38:$CV$76,costos_sf!$B26,0)/$A$1)/$AZ26*100</f>
        <v>27690076.598009344</v>
      </c>
      <c r="AD26" s="4">
        <f>+(VLOOKUP(AD$2,Total!$C$38:$CV$76,costos_sf!$B26,0)/$A$1)/$AZ26*100</f>
        <v>6101386.1514447536</v>
      </c>
      <c r="AE26" s="4">
        <f>+(VLOOKUP(AE$2,Total!$C$38:$CV$76,costos_sf!$B26,0)/$A$1)/$AZ26*100</f>
        <v>9782216.8114257604</v>
      </c>
      <c r="AF26" s="4">
        <v>147014785.788964</v>
      </c>
      <c r="AG26" s="4">
        <f>+(VLOOKUP(AG$2,Total!$C$38:$CV$76,costos_sf!$B26,0)/$A$1)/$AZ26*100</f>
        <v>442787981.82113034</v>
      </c>
      <c r="AH26" s="4">
        <f>+(VLOOKUP(AH$2,Total!$C$38:$CV$76,costos_sf!$B26,0)/$A$1)/$AZ26*100</f>
        <v>46884282.86000707</v>
      </c>
      <c r="AI26" s="4">
        <f>+(VLOOKUP(AI$2,Total!$C$38:$CV$76,costos_sf!$B26,0)/$A$1)/$AZ26*100</f>
        <v>37018118.496826611</v>
      </c>
      <c r="AJ26" s="4">
        <f>+(VLOOKUP(AJ$2,Total!$C$38:$CV$76,costos_sf!$B26,0)/$A$1)/$AZ26*100</f>
        <v>52690981.198122472</v>
      </c>
      <c r="AK26" s="4">
        <f>+(VLOOKUP(AK$2,Total!$C$38:$CV$76,costos_sf!$B26,0)/$A$1)/$AZ26*100</f>
        <v>122618697.86708122</v>
      </c>
      <c r="AL26" s="4">
        <f>+(VLOOKUP(AL$2,Total!$C$38:$CV$76,costos_sf!$B26,0)/$A$1)/$AZ26*100</f>
        <v>896219811.65813112</v>
      </c>
      <c r="AM26" s="4">
        <v>56874706.938970394</v>
      </c>
      <c r="AN26" s="4">
        <v>166459206.20908698</v>
      </c>
      <c r="AO26" s="4">
        <f>+(VLOOKUP(AO$2,Total!$C$38:$CV$76,costos_sf!$B26,0)/$A$1)/$AZ26*100</f>
        <v>25467689.63103018</v>
      </c>
      <c r="AP26" s="4">
        <f>+(VLOOKUP(AP$2,Total!$C$38:$CV$76,costos_sf!$B26,0)/$A$1)/$AZ26*100</f>
        <v>2570344.7559710168</v>
      </c>
      <c r="AQ26" s="4">
        <f>+(VLOOKUP(AQ$2,Total!$C$38:$CV$76,costos_sf!$B26,0)/$A$1)/$AZ26*100</f>
        <v>119125684.90198541</v>
      </c>
      <c r="AR26" s="4">
        <v>32783733.648890797</v>
      </c>
      <c r="AS26" s="4">
        <f>+(VLOOKUP(AS$2,Total!$C$38:$CV$76,costos_sf!$B26,0)/$A$1)/$AZ26*100</f>
        <v>66435585.638669901</v>
      </c>
      <c r="AT26" s="4">
        <f>+(VLOOKUP(AT$2,Total!$C$38:$CV$76,costos_sf!$B26,0)/$A$1)/$AZ26*100</f>
        <v>11256057.551263191</v>
      </c>
      <c r="AU26" s="4">
        <f>+(VLOOKUP(AU$2,Total!$C$38:$CV$76,costos_sf!$B26,0)/$A$1)/$AZ26*100</f>
        <v>20846003.976666525</v>
      </c>
      <c r="AV26" s="4">
        <f>+(VLOOKUP(AV$2,Total!$C$38:$CV$76,costos_sf!$B26,0)/$A$1)/$AZ26*100</f>
        <v>48817926.005708702</v>
      </c>
      <c r="AW26" s="4">
        <v>251310217.75752899</v>
      </c>
      <c r="AX26" s="4">
        <f>+(VLOOKUP(AX$2,Total!$C$38:$CV$76,costos_sf!$B26,0)/$A$1)/$AZ26*100</f>
        <v>238960433.0057382</v>
      </c>
      <c r="AY26" s="4">
        <v>318854267.21696299</v>
      </c>
      <c r="AZ26" s="48">
        <v>112.815595</v>
      </c>
    </row>
    <row r="27" spans="2:52" ht="16.5" x14ac:dyDescent="0.3">
      <c r="B27" s="1">
        <v>26</v>
      </c>
      <c r="C27" s="3">
        <v>41639</v>
      </c>
      <c r="D27" s="4">
        <f>+(VLOOKUP(D$2,Total!$C$5:$CV$15,costos_sf!$B27,0)/$A$1)/$AZ27*100</f>
        <v>104568256.18348482</v>
      </c>
      <c r="E27" s="4">
        <v>395941234.83393902</v>
      </c>
      <c r="F27" s="4">
        <f>+(VLOOKUP(F$2,Total!$C$5:$CV$15,costos_sf!$B27,0)/$A$1)/$AZ27*100</f>
        <v>552778027.7355057</v>
      </c>
      <c r="G27" s="4">
        <f>+(VLOOKUP(G$2,Total!$C$5:$CV$15,costos_sf!$B27,0)/$A$1)/$AZ27*100</f>
        <v>267098986.33096871</v>
      </c>
      <c r="H27" s="4">
        <f>+(VLOOKUP(H$2,Total!$C$5:$CV$15,costos_sf!$B27,0)/$A$1)/$AZ27*100</f>
        <v>0</v>
      </c>
      <c r="I27" s="4">
        <f>+(VLOOKUP(I$2,Total!$C$5:$CV$15,costos_sf!$B27,0)/$A$1)/$AZ27*100</f>
        <v>369794188.673235</v>
      </c>
      <c r="J27" s="4">
        <f>+(VLOOKUP(J$2,Total!$C$5:$CV$15,costos_sf!$B27,0)/$A$1)/$AZ27*100</f>
        <v>1893383446.8396556</v>
      </c>
      <c r="K27" s="4">
        <f>+(VLOOKUP(K$2,Total!$C$5:$CV$15,costos_sf!$B27,0)/$A$1)/$AZ27*100</f>
        <v>2629254558.2664714</v>
      </c>
      <c r="L27" s="4">
        <f>+(VLOOKUP(L$2,Total!$C$5:$CV$15,costos_sf!$B27,0)/$A$1)/$AZ27*100</f>
        <v>5119029454.827981</v>
      </c>
      <c r="M27" s="4">
        <v>1810202231.4535401</v>
      </c>
      <c r="N27" s="4">
        <v>109431210.954835</v>
      </c>
      <c r="O27" s="4">
        <f>+(VLOOKUP(O$2,Total!$C$38:$CV$76,costos_sf!$B27,0)/$A$1)/$AZ27*100</f>
        <v>28632150.058268983</v>
      </c>
      <c r="P27" s="4">
        <f>+(VLOOKUP(P$2,Total!$C$38:$CV$76,costos_sf!$B27,0)/$A$1)/$AZ27*100</f>
        <v>181746330.19931576</v>
      </c>
      <c r="Q27" s="4">
        <f>+(VLOOKUP(Q$2,Total!$C$38:$CV$76,costos_sf!$B27,0)/$A$1)/$AZ27*100</f>
        <v>259112427.41244072</v>
      </c>
      <c r="R27" s="4">
        <f>+(VLOOKUP(R$2,Total!$C$38:$CV$76,costos_sf!$B27,0)/$A$1)/$AZ27*100</f>
        <v>0</v>
      </c>
      <c r="S27" s="4">
        <f>+(VLOOKUP(S$2,Total!$C$38:$CV$76,costos_sf!$B27,0)/$A$1)/$AZ27*100</f>
        <v>11914654.436064042</v>
      </c>
      <c r="T27" s="4">
        <f>+(VLOOKUP(T$2,Total!$C$38:$CV$76,costos_sf!$B27,0)/$A$1)/$AZ27*100</f>
        <v>10900917.467759147</v>
      </c>
      <c r="U27" s="4">
        <f>+(VLOOKUP(U$2,Total!$C$38:$CV$76,costos_sf!$B27,0)/$A$1)/$AZ27*100</f>
        <v>15193464.706225554</v>
      </c>
      <c r="V27" s="4">
        <f>+(VLOOKUP(V$2,Total!$C$38:$CV$76,costos_sf!$B27,0)/$A$1)/$AZ27*100</f>
        <v>63691017.63557554</v>
      </c>
      <c r="W27" s="4">
        <f>+(VLOOKUP(W$2,Total!$C$38:$CV$76,costos_sf!$B27,0)/$A$1)/$AZ27*100</f>
        <v>132096586.72380137</v>
      </c>
      <c r="X27" s="4">
        <f>+(VLOOKUP(X$2,Total!$C$38:$CV$76,costos_sf!$B27,0)/$A$1)/$AZ27*100</f>
        <v>462645646.98798293</v>
      </c>
      <c r="Y27" s="4">
        <f>+(VLOOKUP(Y$2,Total!$C$38:$CV$76,costos_sf!$B27,0)/$A$1)/$AZ27*100</f>
        <v>114599175.31324017</v>
      </c>
      <c r="Z27" s="4">
        <f>+(VLOOKUP(Z$2,Total!$C$38:$CV$76,costos_sf!$B27,0)/$A$1)/$AZ27*100</f>
        <v>0</v>
      </c>
      <c r="AA27" s="4">
        <f>+(VLOOKUP(AA$2,Total!$C$38:$CV$76,costos_sf!$B27,0)/$A$1)/$AZ27*100</f>
        <v>0</v>
      </c>
      <c r="AB27" s="4">
        <v>127763679.53554</v>
      </c>
      <c r="AC27" s="4">
        <f>+(VLOOKUP(AC$2,Total!$C$38:$CV$76,costos_sf!$B27,0)/$A$1)/$AZ27*100</f>
        <v>28348357.985156514</v>
      </c>
      <c r="AD27" s="4">
        <f>+(VLOOKUP(AD$2,Total!$C$38:$CV$76,costos_sf!$B27,0)/$A$1)/$AZ27*100</f>
        <v>6224149.4167265771</v>
      </c>
      <c r="AE27" s="4">
        <f>+(VLOOKUP(AE$2,Total!$C$38:$CV$76,costos_sf!$B27,0)/$A$1)/$AZ27*100</f>
        <v>9539943.9126492087</v>
      </c>
      <c r="AF27" s="4">
        <v>148546327.10409302</v>
      </c>
      <c r="AG27" s="4">
        <f>+(VLOOKUP(AG$2,Total!$C$38:$CV$76,costos_sf!$B27,0)/$A$1)/$AZ27*100</f>
        <v>443381902.00880486</v>
      </c>
      <c r="AH27" s="4">
        <f>+(VLOOKUP(AH$2,Total!$C$38:$CV$76,costos_sf!$B27,0)/$A$1)/$AZ27*100</f>
        <v>46398851.264239661</v>
      </c>
      <c r="AI27" s="4">
        <f>+(VLOOKUP(AI$2,Total!$C$38:$CV$76,costos_sf!$B27,0)/$A$1)/$AZ27*100</f>
        <v>37424029.051421553</v>
      </c>
      <c r="AJ27" s="4">
        <f>+(VLOOKUP(AJ$2,Total!$C$38:$CV$76,costos_sf!$B27,0)/$A$1)/$AZ27*100</f>
        <v>53026905.613719918</v>
      </c>
      <c r="AK27" s="4">
        <f>+(VLOOKUP(AK$2,Total!$C$38:$CV$76,costos_sf!$B27,0)/$A$1)/$AZ27*100</f>
        <v>123782856.39162329</v>
      </c>
      <c r="AL27" s="4">
        <f>+(VLOOKUP(AL$2,Total!$C$38:$CV$76,costos_sf!$B27,0)/$A$1)/$AZ27*100</f>
        <v>917617245.36527073</v>
      </c>
      <c r="AM27" s="4">
        <v>56966206.689777099</v>
      </c>
      <c r="AN27" s="4">
        <v>169884689.57044998</v>
      </c>
      <c r="AO27" s="4">
        <f>+(VLOOKUP(AO$2,Total!$C$38:$CV$76,costos_sf!$B27,0)/$A$1)/$AZ27*100</f>
        <v>21339965.63426121</v>
      </c>
      <c r="AP27" s="4">
        <f>+(VLOOKUP(AP$2,Total!$C$38:$CV$76,costos_sf!$B27,0)/$A$1)/$AZ27*100</f>
        <v>2575014.5994347059</v>
      </c>
      <c r="AQ27" s="4">
        <f>+(VLOOKUP(AQ$2,Total!$C$38:$CV$76,costos_sf!$B27,0)/$A$1)/$AZ27*100</f>
        <v>72965028.408224314</v>
      </c>
      <c r="AR27" s="4">
        <v>32443759.231543399</v>
      </c>
      <c r="AS27" s="4">
        <f>+(VLOOKUP(AS$2,Total!$C$38:$CV$76,costos_sf!$B27,0)/$A$1)/$AZ27*100</f>
        <v>65941083.503492303</v>
      </c>
      <c r="AT27" s="4">
        <f>+(VLOOKUP(AT$2,Total!$C$38:$CV$76,costos_sf!$B27,0)/$A$1)/$AZ27*100</f>
        <v>9951191.4953721035</v>
      </c>
      <c r="AU27" s="4">
        <f>+(VLOOKUP(AU$2,Total!$C$38:$CV$76,costos_sf!$B27,0)/$A$1)/$AZ27*100</f>
        <v>21179730.109546181</v>
      </c>
      <c r="AV27" s="4">
        <f>+(VLOOKUP(AV$2,Total!$C$38:$CV$76,costos_sf!$B27,0)/$A$1)/$AZ27*100</f>
        <v>48484182.598422483</v>
      </c>
      <c r="AW27" s="4">
        <v>250903744.47554001</v>
      </c>
      <c r="AX27" s="4">
        <f>+(VLOOKUP(AX$2,Total!$C$38:$CV$76,costos_sf!$B27,0)/$A$1)/$AZ27*100</f>
        <v>240234451.61641896</v>
      </c>
      <c r="AY27" s="4">
        <v>320910118.52200603</v>
      </c>
      <c r="AZ27" s="48">
        <v>113.002663</v>
      </c>
    </row>
    <row r="28" spans="2:52" ht="16.5" x14ac:dyDescent="0.3">
      <c r="B28" s="1">
        <v>27</v>
      </c>
      <c r="C28" s="3">
        <v>41670</v>
      </c>
      <c r="D28" s="4">
        <f>+(VLOOKUP(D$2,Total!$C$5:$CV$15,costos_sf!$B28,0)/$A$1)/$AZ28*100</f>
        <v>103263793.42126198</v>
      </c>
      <c r="E28" s="4">
        <v>406292459.68798405</v>
      </c>
      <c r="F28" s="4">
        <f>+(VLOOKUP(F$2,Total!$C$5:$CV$15,costos_sf!$B28,0)/$A$1)/$AZ28*100</f>
        <v>553971153.00303161</v>
      </c>
      <c r="G28" s="4">
        <f>+(VLOOKUP(G$2,Total!$C$5:$CV$15,costos_sf!$B28,0)/$A$1)/$AZ28*100</f>
        <v>262210759.20767942</v>
      </c>
      <c r="H28" s="4">
        <f>+(VLOOKUP(H$2,Total!$C$5:$CV$15,costos_sf!$B28,0)/$A$1)/$AZ28*100</f>
        <v>0</v>
      </c>
      <c r="I28" s="4">
        <f>+(VLOOKUP(I$2,Total!$C$5:$CV$15,costos_sf!$B28,0)/$A$1)/$AZ28*100</f>
        <v>366714350.55786699</v>
      </c>
      <c r="J28" s="4">
        <f>+(VLOOKUP(J$2,Total!$C$5:$CV$15,costos_sf!$B28,0)/$A$1)/$AZ28*100</f>
        <v>1900167907.8521636</v>
      </c>
      <c r="K28" s="4">
        <f>+(VLOOKUP(K$2,Total!$C$5:$CV$15,costos_sf!$B28,0)/$A$1)/$AZ28*100</f>
        <v>2651758117.0276389</v>
      </c>
      <c r="L28" s="4">
        <f>+(VLOOKUP(L$2,Total!$C$5:$CV$15,costos_sf!$B28,0)/$A$1)/$AZ28*100</f>
        <v>5162160271.2114325</v>
      </c>
      <c r="M28" s="4">
        <v>1851717683.9351301</v>
      </c>
      <c r="N28" s="4">
        <v>110658254.915143</v>
      </c>
      <c r="O28" s="4">
        <f>+(VLOOKUP(O$2,Total!$C$38:$CV$76,costos_sf!$B28,0)/$A$1)/$AZ28*100</f>
        <v>28688508.243967563</v>
      </c>
      <c r="P28" s="4">
        <f>+(VLOOKUP(P$2,Total!$C$38:$CV$76,costos_sf!$B28,0)/$A$1)/$AZ28*100</f>
        <v>183775892.30476579</v>
      </c>
      <c r="Q28" s="4">
        <f>+(VLOOKUP(Q$2,Total!$C$38:$CV$76,costos_sf!$B28,0)/$A$1)/$AZ28*100</f>
        <v>275448368.67991328</v>
      </c>
      <c r="R28" s="4">
        <f>+(VLOOKUP(R$2,Total!$C$38:$CV$76,costos_sf!$B28,0)/$A$1)/$AZ28*100</f>
        <v>0</v>
      </c>
      <c r="S28" s="4">
        <f>+(VLOOKUP(S$2,Total!$C$38:$CV$76,costos_sf!$B28,0)/$A$1)/$AZ28*100</f>
        <v>12490558.271742621</v>
      </c>
      <c r="T28" s="4">
        <f>+(VLOOKUP(T$2,Total!$C$38:$CV$76,costos_sf!$B28,0)/$A$1)/$AZ28*100</f>
        <v>10997235.858830381</v>
      </c>
      <c r="U28" s="4">
        <f>+(VLOOKUP(U$2,Total!$C$38:$CV$76,costos_sf!$B28,0)/$A$1)/$AZ28*100</f>
        <v>14982915.129640862</v>
      </c>
      <c r="V28" s="4">
        <f>+(VLOOKUP(V$2,Total!$C$38:$CV$76,costos_sf!$B28,0)/$A$1)/$AZ28*100</f>
        <v>65253126.656548411</v>
      </c>
      <c r="W28" s="4">
        <f>+(VLOOKUP(W$2,Total!$C$38:$CV$76,costos_sf!$B28,0)/$A$1)/$AZ28*100</f>
        <v>131788356.27067536</v>
      </c>
      <c r="X28" s="4">
        <f>+(VLOOKUP(X$2,Total!$C$38:$CV$76,costos_sf!$B28,0)/$A$1)/$AZ28*100</f>
        <v>468611030.49038827</v>
      </c>
      <c r="Y28" s="4">
        <f>+(VLOOKUP(Y$2,Total!$C$38:$CV$76,costos_sf!$B28,0)/$A$1)/$AZ28*100</f>
        <v>114839479.16944908</v>
      </c>
      <c r="Z28" s="4">
        <f>+(VLOOKUP(Z$2,Total!$C$38:$CV$76,costos_sf!$B28,0)/$A$1)/$AZ28*100</f>
        <v>-14242243.882245338</v>
      </c>
      <c r="AA28" s="4">
        <f>+(VLOOKUP(AA$2,Total!$C$38:$CV$76,costos_sf!$B28,0)/$A$1)/$AZ28*100</f>
        <v>0</v>
      </c>
      <c r="AB28" s="4">
        <v>126778094.92408299</v>
      </c>
      <c r="AC28" s="4">
        <f>+(VLOOKUP(AC$2,Total!$C$38:$CV$76,costos_sf!$B28,0)/$A$1)/$AZ28*100</f>
        <v>29256750.884089392</v>
      </c>
      <c r="AD28" s="4">
        <f>+(VLOOKUP(AD$2,Total!$C$38:$CV$76,costos_sf!$B28,0)/$A$1)/$AZ28*100</f>
        <v>6376746.950098441</v>
      </c>
      <c r="AE28" s="4">
        <f>+(VLOOKUP(AE$2,Total!$C$38:$CV$76,costos_sf!$B28,0)/$A$1)/$AZ28*100</f>
        <v>9555827.8535098769</v>
      </c>
      <c r="AF28" s="4">
        <v>149846687.036075</v>
      </c>
      <c r="AG28" s="4">
        <f>+(VLOOKUP(AG$2,Total!$C$38:$CV$76,costos_sf!$B28,0)/$A$1)/$AZ28*100</f>
        <v>448145276.82731122</v>
      </c>
      <c r="AH28" s="4">
        <f>+(VLOOKUP(AH$2,Total!$C$38:$CV$76,costos_sf!$B28,0)/$A$1)/$AZ28*100</f>
        <v>46306709.614057794</v>
      </c>
      <c r="AI28" s="4">
        <f>+(VLOOKUP(AI$2,Total!$C$38:$CV$76,costos_sf!$B28,0)/$A$1)/$AZ28*100</f>
        <v>37356878.893169932</v>
      </c>
      <c r="AJ28" s="4">
        <f>+(VLOOKUP(AJ$2,Total!$C$38:$CV$76,costos_sf!$B28,0)/$A$1)/$AZ28*100</f>
        <v>51533780.717036456</v>
      </c>
      <c r="AK28" s="4">
        <f>+(VLOOKUP(AK$2,Total!$C$38:$CV$76,costos_sf!$B28,0)/$A$1)/$AZ28*100</f>
        <v>122355501.28180215</v>
      </c>
      <c r="AL28" s="4">
        <f>+(VLOOKUP(AL$2,Total!$C$38:$CV$76,costos_sf!$B28,0)/$A$1)/$AZ28*100</f>
        <v>918478382.545035</v>
      </c>
      <c r="AM28" s="4">
        <v>57299918.438064903</v>
      </c>
      <c r="AN28" s="4">
        <v>175380001.07335201</v>
      </c>
      <c r="AO28" s="4">
        <f>+(VLOOKUP(AO$2,Total!$C$38:$CV$76,costos_sf!$B28,0)/$A$1)/$AZ28*100</f>
        <v>21309434.729359668</v>
      </c>
      <c r="AP28" s="4">
        <f>+(VLOOKUP(AP$2,Total!$C$38:$CV$76,costos_sf!$B28,0)/$A$1)/$AZ28*100</f>
        <v>2573267.5999165419</v>
      </c>
      <c r="AQ28" s="4">
        <f>+(VLOOKUP(AQ$2,Total!$C$38:$CV$76,costos_sf!$B28,0)/$A$1)/$AZ28*100</f>
        <v>72238879.877144024</v>
      </c>
      <c r="AR28" s="4">
        <v>32746435.752203401</v>
      </c>
      <c r="AS28" s="4">
        <f>+(VLOOKUP(AS$2,Total!$C$38:$CV$76,costos_sf!$B28,0)/$A$1)/$AZ28*100</f>
        <v>65499167.903926656</v>
      </c>
      <c r="AT28" s="4">
        <f>+(VLOOKUP(AT$2,Total!$C$38:$CV$76,costos_sf!$B28,0)/$A$1)/$AZ28*100</f>
        <v>10089729.176709093</v>
      </c>
      <c r="AU28" s="4">
        <f>+(VLOOKUP(AU$2,Total!$C$38:$CV$76,costos_sf!$B28,0)/$A$1)/$AZ28*100</f>
        <v>21684247.799510919</v>
      </c>
      <c r="AV28" s="4">
        <f>+(VLOOKUP(AV$2,Total!$C$38:$CV$76,costos_sf!$B28,0)/$A$1)/$AZ28*100</f>
        <v>47752062.337154776</v>
      </c>
      <c r="AW28" s="4">
        <v>253101868.673767</v>
      </c>
      <c r="AX28" s="4">
        <f>+(VLOOKUP(AX$2,Total!$C$38:$CV$76,costos_sf!$B28,0)/$A$1)/$AZ28*100</f>
        <v>240310987.94831097</v>
      </c>
      <c r="AY28" s="4">
        <v>321812993.46770602</v>
      </c>
      <c r="AZ28" s="48">
        <v>113.360708</v>
      </c>
    </row>
    <row r="29" spans="2:52" ht="16.5" x14ac:dyDescent="0.3">
      <c r="B29" s="1">
        <v>28</v>
      </c>
      <c r="C29" s="3">
        <v>41698</v>
      </c>
      <c r="D29" s="4">
        <f>+(VLOOKUP(D$2,Total!$C$5:$CV$15,costos_sf!$B29,0)/$A$1)/$AZ29*100</f>
        <v>101169402.88651825</v>
      </c>
      <c r="E29" s="4">
        <v>411835863.66894704</v>
      </c>
      <c r="F29" s="4">
        <f>+(VLOOKUP(F$2,Total!$C$5:$CV$15,costos_sf!$B29,0)/$A$1)/$AZ29*100</f>
        <v>552736375.74173129</v>
      </c>
      <c r="G29" s="4">
        <f>+(VLOOKUP(G$2,Total!$C$5:$CV$15,costos_sf!$B29,0)/$A$1)/$AZ29*100</f>
        <v>255218047.15450802</v>
      </c>
      <c r="H29" s="4">
        <f>+(VLOOKUP(H$2,Total!$C$5:$CV$15,costos_sf!$B29,0)/$A$1)/$AZ29*100</f>
        <v>1945724.7189042217</v>
      </c>
      <c r="I29" s="4">
        <f>+(VLOOKUP(I$2,Total!$C$5:$CV$15,costos_sf!$B29,0)/$A$1)/$AZ29*100</f>
        <v>370574425.28781736</v>
      </c>
      <c r="J29" s="4">
        <f>+(VLOOKUP(J$2,Total!$C$5:$CV$15,costos_sf!$B29,0)/$A$1)/$AZ29*100</f>
        <v>1904874369.4232247</v>
      </c>
      <c r="K29" s="4">
        <f>+(VLOOKUP(K$2,Total!$C$5:$CV$15,costos_sf!$B29,0)/$A$1)/$AZ29*100</f>
        <v>2626528486.6500249</v>
      </c>
      <c r="L29" s="4">
        <f>+(VLOOKUP(L$2,Total!$C$5:$CV$15,costos_sf!$B29,0)/$A$1)/$AZ29*100</f>
        <v>5196777831.6205988</v>
      </c>
      <c r="M29" s="4">
        <v>1837076834.4866898</v>
      </c>
      <c r="N29" s="4">
        <v>111854251.666407</v>
      </c>
      <c r="O29" s="4">
        <f>+(VLOOKUP(O$2,Total!$C$38:$CV$76,costos_sf!$B29,0)/$A$1)/$AZ29*100</f>
        <v>28801952.946683425</v>
      </c>
      <c r="P29" s="4">
        <f>+(VLOOKUP(P$2,Total!$C$38:$CV$76,costos_sf!$B29,0)/$A$1)/$AZ29*100</f>
        <v>185609536.43296286</v>
      </c>
      <c r="Q29" s="4">
        <f>+(VLOOKUP(Q$2,Total!$C$38:$CV$76,costos_sf!$B29,0)/$A$1)/$AZ29*100</f>
        <v>290562689.00576943</v>
      </c>
      <c r="R29" s="4">
        <f>+(VLOOKUP(R$2,Total!$C$38:$CV$76,costos_sf!$B29,0)/$A$1)/$AZ29*100</f>
        <v>0</v>
      </c>
      <c r="S29" s="4">
        <f>+(VLOOKUP(S$2,Total!$C$38:$CV$76,costos_sf!$B29,0)/$A$1)/$AZ29*100</f>
        <v>12858119.411156729</v>
      </c>
      <c r="T29" s="4">
        <f>+(VLOOKUP(T$2,Total!$C$38:$CV$76,costos_sf!$B29,0)/$A$1)/$AZ29*100</f>
        <v>11090786.140800292</v>
      </c>
      <c r="U29" s="4">
        <f>+(VLOOKUP(U$2,Total!$C$38:$CV$76,costos_sf!$B29,0)/$A$1)/$AZ29*100</f>
        <v>15211929.179701028</v>
      </c>
      <c r="V29" s="4">
        <f>+(VLOOKUP(V$2,Total!$C$38:$CV$76,costos_sf!$B29,0)/$A$1)/$AZ29*100</f>
        <v>66471975.066550806</v>
      </c>
      <c r="W29" s="4">
        <f>+(VLOOKUP(W$2,Total!$C$38:$CV$76,costos_sf!$B29,0)/$A$1)/$AZ29*100</f>
        <v>131954573.81455576</v>
      </c>
      <c r="X29" s="4">
        <f>+(VLOOKUP(X$2,Total!$C$38:$CV$76,costos_sf!$B29,0)/$A$1)/$AZ29*100</f>
        <v>474010289.47073209</v>
      </c>
      <c r="Y29" s="4">
        <f>+(VLOOKUP(Y$2,Total!$C$38:$CV$76,costos_sf!$B29,0)/$A$1)/$AZ29*100</f>
        <v>114451546.80664828</v>
      </c>
      <c r="Z29" s="4">
        <f>+(VLOOKUP(Z$2,Total!$C$38:$CV$76,costos_sf!$B29,0)/$A$1)/$AZ29*100</f>
        <v>-27585482.85395262</v>
      </c>
      <c r="AA29" s="4">
        <f>+(VLOOKUP(AA$2,Total!$C$38:$CV$76,costos_sf!$B29,0)/$A$1)/$AZ29*100</f>
        <v>0</v>
      </c>
      <c r="AB29" s="4">
        <v>124825326.72638699</v>
      </c>
      <c r="AC29" s="4">
        <f>+(VLOOKUP(AC$2,Total!$C$38:$CV$76,costos_sf!$B29,0)/$A$1)/$AZ29*100</f>
        <v>29940870.403308082</v>
      </c>
      <c r="AD29" s="4">
        <f>+(VLOOKUP(AD$2,Total!$C$38:$CV$76,costos_sf!$B29,0)/$A$1)/$AZ29*100</f>
        <v>6567861.3888871279</v>
      </c>
      <c r="AE29" s="4">
        <f>+(VLOOKUP(AE$2,Total!$C$38:$CV$76,costos_sf!$B29,0)/$A$1)/$AZ29*100</f>
        <v>9873072.363987023</v>
      </c>
      <c r="AF29" s="4">
        <v>152384834.98139602</v>
      </c>
      <c r="AG29" s="4">
        <f>+(VLOOKUP(AG$2,Total!$C$38:$CV$76,costos_sf!$B29,0)/$A$1)/$AZ29*100</f>
        <v>448842024.12302727</v>
      </c>
      <c r="AH29" s="4">
        <f>+(VLOOKUP(AH$2,Total!$C$38:$CV$76,costos_sf!$B29,0)/$A$1)/$AZ29*100</f>
        <v>46190902.034247547</v>
      </c>
      <c r="AI29" s="4">
        <f>+(VLOOKUP(AI$2,Total!$C$38:$CV$76,costos_sf!$B29,0)/$A$1)/$AZ29*100</f>
        <v>36923703.464473739</v>
      </c>
      <c r="AJ29" s="4">
        <f>+(VLOOKUP(AJ$2,Total!$C$38:$CV$76,costos_sf!$B29,0)/$A$1)/$AZ29*100</f>
        <v>50812620.55938898</v>
      </c>
      <c r="AK29" s="4">
        <f>+(VLOOKUP(AK$2,Total!$C$38:$CV$76,costos_sf!$B29,0)/$A$1)/$AZ29*100</f>
        <v>121746441.12800618</v>
      </c>
      <c r="AL29" s="4">
        <f>+(VLOOKUP(AL$2,Total!$C$38:$CV$76,costos_sf!$B29,0)/$A$1)/$AZ29*100</f>
        <v>902884929.3561362</v>
      </c>
      <c r="AM29" s="4">
        <v>57792338.194944903</v>
      </c>
      <c r="AN29" s="4">
        <v>179674692.41378</v>
      </c>
      <c r="AO29" s="4">
        <f>+(VLOOKUP(AO$2,Total!$C$38:$CV$76,costos_sf!$B29,0)/$A$1)/$AZ29*100</f>
        <v>21215748.357512668</v>
      </c>
      <c r="AP29" s="4">
        <f>+(VLOOKUP(AP$2,Total!$C$38:$CV$76,costos_sf!$B29,0)/$A$1)/$AZ29*100</f>
        <v>2526609.4352069418</v>
      </c>
      <c r="AQ29" s="4">
        <f>+(VLOOKUP(AQ$2,Total!$C$38:$CV$76,costos_sf!$B29,0)/$A$1)/$AZ29*100</f>
        <v>71321521.500055313</v>
      </c>
      <c r="AR29" s="4">
        <v>32878960.9219345</v>
      </c>
      <c r="AS29" s="4">
        <f>+(VLOOKUP(AS$2,Total!$C$38:$CV$76,costos_sf!$B29,0)/$A$1)/$AZ29*100</f>
        <v>65952119.802574545</v>
      </c>
      <c r="AT29" s="4">
        <f>+(VLOOKUP(AT$2,Total!$C$38:$CV$76,costos_sf!$B29,0)/$A$1)/$AZ29*100</f>
        <v>10179360.540387012</v>
      </c>
      <c r="AU29" s="4">
        <f>+(VLOOKUP(AU$2,Total!$C$38:$CV$76,costos_sf!$B29,0)/$A$1)/$AZ29*100</f>
        <v>21961453.536217146</v>
      </c>
      <c r="AV29" s="4">
        <f>+(VLOOKUP(AV$2,Total!$C$38:$CV$76,costos_sf!$B29,0)/$A$1)/$AZ29*100</f>
        <v>47021191.690350309</v>
      </c>
      <c r="AW29" s="4">
        <v>253184132.495579</v>
      </c>
      <c r="AX29" s="4">
        <f>+(VLOOKUP(AX$2,Total!$C$38:$CV$76,costos_sf!$B29,0)/$A$1)/$AZ29*100</f>
        <v>237660150.33800361</v>
      </c>
      <c r="AY29" s="4">
        <v>323830446.89168102</v>
      </c>
      <c r="AZ29" s="48">
        <v>114.04182299999999</v>
      </c>
    </row>
    <row r="30" spans="2:52" ht="16.5" x14ac:dyDescent="0.3">
      <c r="B30" s="1">
        <v>29</v>
      </c>
      <c r="C30" s="3">
        <v>41729</v>
      </c>
      <c r="D30" s="4">
        <f>+(VLOOKUP(D$2,Total!$C$5:$CV$15,costos_sf!$B30,0)/$A$1)/$AZ30*100</f>
        <v>101365472.24622899</v>
      </c>
      <c r="E30" s="4">
        <v>427149578.15712202</v>
      </c>
      <c r="F30" s="4">
        <f>+(VLOOKUP(F$2,Total!$C$5:$CV$15,costos_sf!$B30,0)/$A$1)/$AZ30*100</f>
        <v>559148667.55395484</v>
      </c>
      <c r="G30" s="4">
        <f>+(VLOOKUP(G$2,Total!$C$5:$CV$15,costos_sf!$B30,0)/$A$1)/$AZ30*100</f>
        <v>250016900.46208924</v>
      </c>
      <c r="H30" s="4">
        <f>+(VLOOKUP(H$2,Total!$C$5:$CV$15,costos_sf!$B30,0)/$A$1)/$AZ30*100</f>
        <v>2914668.6714146165</v>
      </c>
      <c r="I30" s="4">
        <f>+(VLOOKUP(I$2,Total!$C$5:$CV$15,costos_sf!$B30,0)/$A$1)/$AZ30*100</f>
        <v>390058152.40414172</v>
      </c>
      <c r="J30" s="4">
        <f>+(VLOOKUP(J$2,Total!$C$5:$CV$15,costos_sf!$B30,0)/$A$1)/$AZ30*100</f>
        <v>1907625188.7662179</v>
      </c>
      <c r="K30" s="4">
        <f>+(VLOOKUP(K$2,Total!$C$5:$CV$15,costos_sf!$B30,0)/$A$1)/$AZ30*100</f>
        <v>2629410637.79282</v>
      </c>
      <c r="L30" s="4">
        <f>+(VLOOKUP(L$2,Total!$C$5:$CV$15,costos_sf!$B30,0)/$A$1)/$AZ30*100</f>
        <v>5189471889.6219921</v>
      </c>
      <c r="M30" s="4">
        <v>1875565381.96504</v>
      </c>
      <c r="N30" s="4">
        <v>113498211.139429</v>
      </c>
      <c r="O30" s="4">
        <f>+(VLOOKUP(O$2,Total!$C$38:$CV$76,costos_sf!$B30,0)/$A$1)/$AZ30*100</f>
        <v>29059626.383795261</v>
      </c>
      <c r="P30" s="4">
        <f>+(VLOOKUP(P$2,Total!$C$38:$CV$76,costos_sf!$B30,0)/$A$1)/$AZ30*100</f>
        <v>187990530.39583293</v>
      </c>
      <c r="Q30" s="4">
        <f>+(VLOOKUP(Q$2,Total!$C$38:$CV$76,costos_sf!$B30,0)/$A$1)/$AZ30*100</f>
        <v>305165742.97408807</v>
      </c>
      <c r="R30" s="4">
        <f>+(VLOOKUP(R$2,Total!$C$38:$CV$76,costos_sf!$B30,0)/$A$1)/$AZ30*100</f>
        <v>0</v>
      </c>
      <c r="S30" s="4">
        <f>+(VLOOKUP(S$2,Total!$C$38:$CV$76,costos_sf!$B30,0)/$A$1)/$AZ30*100</f>
        <v>13159275.746274443</v>
      </c>
      <c r="T30" s="4">
        <f>+(VLOOKUP(T$2,Total!$C$38:$CV$76,costos_sf!$B30,0)/$A$1)/$AZ30*100</f>
        <v>11016128.19016118</v>
      </c>
      <c r="U30" s="4">
        <f>+(VLOOKUP(U$2,Total!$C$38:$CV$76,costos_sf!$B30,0)/$A$1)/$AZ30*100</f>
        <v>15080047.981214378</v>
      </c>
      <c r="V30" s="4">
        <f>+(VLOOKUP(V$2,Total!$C$38:$CV$76,costos_sf!$B30,0)/$A$1)/$AZ30*100</f>
        <v>67634642.49365741</v>
      </c>
      <c r="W30" s="4">
        <f>+(VLOOKUP(W$2,Total!$C$38:$CV$76,costos_sf!$B30,0)/$A$1)/$AZ30*100</f>
        <v>132914530.46537647</v>
      </c>
      <c r="X30" s="4">
        <f>+(VLOOKUP(X$2,Total!$C$38:$CV$76,costos_sf!$B30,0)/$A$1)/$AZ30*100</f>
        <v>480695939.78086466</v>
      </c>
      <c r="Y30" s="4">
        <f>+(VLOOKUP(Y$2,Total!$C$38:$CV$76,costos_sf!$B30,0)/$A$1)/$AZ30*100</f>
        <v>114353285.73275332</v>
      </c>
      <c r="Z30" s="4">
        <f>+(VLOOKUP(Z$2,Total!$C$38:$CV$76,costos_sf!$B30,0)/$A$1)/$AZ30*100</f>
        <v>-42488026.535629123</v>
      </c>
      <c r="AA30" s="4">
        <f>+(VLOOKUP(AA$2,Total!$C$38:$CV$76,costos_sf!$B30,0)/$A$1)/$AZ30*100</f>
        <v>0</v>
      </c>
      <c r="AB30" s="4">
        <v>124447584.76599</v>
      </c>
      <c r="AC30" s="4">
        <f>+(VLOOKUP(AC$2,Total!$C$38:$CV$76,costos_sf!$B30,0)/$A$1)/$AZ30*100</f>
        <v>30465909.190336894</v>
      </c>
      <c r="AD30" s="4">
        <f>+(VLOOKUP(AD$2,Total!$C$38:$CV$76,costos_sf!$B30,0)/$A$1)/$AZ30*100</f>
        <v>6620276.0531925149</v>
      </c>
      <c r="AE30" s="4">
        <f>+(VLOOKUP(AE$2,Total!$C$38:$CV$76,costos_sf!$B30,0)/$A$1)/$AZ30*100</f>
        <v>9589657.8283514176</v>
      </c>
      <c r="AF30" s="4">
        <v>154926409.334564</v>
      </c>
      <c r="AG30" s="4">
        <f>+(VLOOKUP(AG$2,Total!$C$38:$CV$76,costos_sf!$B30,0)/$A$1)/$AZ30*100</f>
        <v>455493440.51706076</v>
      </c>
      <c r="AH30" s="4">
        <f>+(VLOOKUP(AH$2,Total!$C$38:$CV$76,costos_sf!$B30,0)/$A$1)/$AZ30*100</f>
        <v>46873541.579757199</v>
      </c>
      <c r="AI30" s="4">
        <f>+(VLOOKUP(AI$2,Total!$C$38:$CV$76,costos_sf!$B30,0)/$A$1)/$AZ30*100</f>
        <v>36540394.306546301</v>
      </c>
      <c r="AJ30" s="4">
        <f>+(VLOOKUP(AJ$2,Total!$C$38:$CV$76,costos_sf!$B30,0)/$A$1)/$AZ30*100</f>
        <v>51265939.586418405</v>
      </c>
      <c r="AK30" s="4">
        <f>+(VLOOKUP(AK$2,Total!$C$38:$CV$76,costos_sf!$B30,0)/$A$1)/$AZ30*100</f>
        <v>119545135.5421938</v>
      </c>
      <c r="AL30" s="4">
        <f>+(VLOOKUP(AL$2,Total!$C$38:$CV$76,costos_sf!$B30,0)/$A$1)/$AZ30*100</f>
        <v>886568163.18225861</v>
      </c>
      <c r="AM30" s="4">
        <v>58315028.639236398</v>
      </c>
      <c r="AN30" s="4">
        <v>184278660.335473</v>
      </c>
      <c r="AO30" s="4">
        <f>+(VLOOKUP(AO$2,Total!$C$38:$CV$76,costos_sf!$B30,0)/$A$1)/$AZ30*100</f>
        <v>22307909.906761128</v>
      </c>
      <c r="AP30" s="4">
        <f>+(VLOOKUP(AP$2,Total!$C$38:$CV$76,costos_sf!$B30,0)/$A$1)/$AZ30*100</f>
        <v>2487890.1964149182</v>
      </c>
      <c r="AQ30" s="4">
        <f>+(VLOOKUP(AQ$2,Total!$C$38:$CV$76,costos_sf!$B30,0)/$A$1)/$AZ30*100</f>
        <v>70698378.271697357</v>
      </c>
      <c r="AR30" s="4">
        <v>33347097.436085999</v>
      </c>
      <c r="AS30" s="4">
        <f>+(VLOOKUP(AS$2,Total!$C$38:$CV$76,costos_sf!$B30,0)/$A$1)/$AZ30*100</f>
        <v>65699573.806704521</v>
      </c>
      <c r="AT30" s="4">
        <f>+(VLOOKUP(AT$2,Total!$C$38:$CV$76,costos_sf!$B30,0)/$A$1)/$AZ30*100</f>
        <v>10165519.731600961</v>
      </c>
      <c r="AU30" s="4">
        <f>+(VLOOKUP(AU$2,Total!$C$38:$CV$76,costos_sf!$B30,0)/$A$1)/$AZ30*100</f>
        <v>22250848.678677265</v>
      </c>
      <c r="AV30" s="4">
        <f>+(VLOOKUP(AV$2,Total!$C$38:$CV$76,costos_sf!$B30,0)/$A$1)/$AZ30*100</f>
        <v>46160317.713201359</v>
      </c>
      <c r="AW30" s="4">
        <v>253170210.416583</v>
      </c>
      <c r="AX30" s="4">
        <f>+(VLOOKUP(AX$2,Total!$C$38:$CV$76,costos_sf!$B30,0)/$A$1)/$AZ30*100</f>
        <v>237259665.09509453</v>
      </c>
      <c r="AY30" s="4">
        <v>326076614.16831201</v>
      </c>
      <c r="AZ30" s="48">
        <v>114.633197</v>
      </c>
    </row>
    <row r="31" spans="2:52" ht="16.5" x14ac:dyDescent="0.3">
      <c r="B31" s="1">
        <v>30</v>
      </c>
      <c r="C31" s="3">
        <v>41759</v>
      </c>
      <c r="D31" s="4">
        <f>+(VLOOKUP(D$2,Total!$C$5:$CV$15,costos_sf!$B31,0)/$A$1)/$AZ31*100</f>
        <v>97228226.435725734</v>
      </c>
      <c r="E31" s="4">
        <v>430949632.15036398</v>
      </c>
      <c r="F31" s="4">
        <f>+(VLOOKUP(F$2,Total!$C$5:$CV$15,costos_sf!$B31,0)/$A$1)/$AZ31*100</f>
        <v>563919597.16193283</v>
      </c>
      <c r="G31" s="4">
        <f>+(VLOOKUP(G$2,Total!$C$5:$CV$15,costos_sf!$B31,0)/$A$1)/$AZ31*100</f>
        <v>241557402.52594781</v>
      </c>
      <c r="H31" s="4">
        <f>+(VLOOKUP(H$2,Total!$C$5:$CV$15,costos_sf!$B31,0)/$A$1)/$AZ31*100</f>
        <v>4115643.6135843783</v>
      </c>
      <c r="I31" s="4">
        <f>+(VLOOKUP(I$2,Total!$C$5:$CV$15,costos_sf!$B31,0)/$A$1)/$AZ31*100</f>
        <v>388665220.83529264</v>
      </c>
      <c r="J31" s="4">
        <f>+(VLOOKUP(J$2,Total!$C$5:$CV$15,costos_sf!$B31,0)/$A$1)/$AZ31*100</f>
        <v>1927707268.9017653</v>
      </c>
      <c r="K31" s="4">
        <f>+(VLOOKUP(K$2,Total!$C$5:$CV$15,costos_sf!$B31,0)/$A$1)/$AZ31*100</f>
        <v>2594443642.3981237</v>
      </c>
      <c r="L31" s="4">
        <f>+(VLOOKUP(L$2,Total!$C$5:$CV$15,costos_sf!$B31,0)/$A$1)/$AZ31*100</f>
        <v>5182678357.1316109</v>
      </c>
      <c r="M31" s="4">
        <v>1890135211.2604501</v>
      </c>
      <c r="N31" s="4">
        <v>115219056.36404601</v>
      </c>
      <c r="O31" s="4">
        <f>+(VLOOKUP(O$2,Total!$C$38:$CV$76,costos_sf!$B31,0)/$A$1)/$AZ31*100</f>
        <v>29382697.30203931</v>
      </c>
      <c r="P31" s="4">
        <f>+(VLOOKUP(P$2,Total!$C$38:$CV$76,costos_sf!$B31,0)/$A$1)/$AZ31*100</f>
        <v>190874914.18439198</v>
      </c>
      <c r="Q31" s="4">
        <f>+(VLOOKUP(Q$2,Total!$C$38:$CV$76,costos_sf!$B31,0)/$A$1)/$AZ31*100</f>
        <v>319910817.83247632</v>
      </c>
      <c r="R31" s="4">
        <f>+(VLOOKUP(R$2,Total!$C$38:$CV$76,costos_sf!$B31,0)/$A$1)/$AZ31*100</f>
        <v>0</v>
      </c>
      <c r="S31" s="4">
        <f>+(VLOOKUP(S$2,Total!$C$38:$CV$76,costos_sf!$B31,0)/$A$1)/$AZ31*100</f>
        <v>13339712.076296296</v>
      </c>
      <c r="T31" s="4">
        <f>+(VLOOKUP(T$2,Total!$C$38:$CV$76,costos_sf!$B31,0)/$A$1)/$AZ31*100</f>
        <v>11031849.581818353</v>
      </c>
      <c r="U31" s="4">
        <f>+(VLOOKUP(U$2,Total!$C$38:$CV$76,costos_sf!$B31,0)/$A$1)/$AZ31*100</f>
        <v>14998243.951633222</v>
      </c>
      <c r="V31" s="4">
        <f>+(VLOOKUP(V$2,Total!$C$38:$CV$76,costos_sf!$B31,0)/$A$1)/$AZ31*100</f>
        <v>69002297.227172226</v>
      </c>
      <c r="W31" s="4">
        <f>+(VLOOKUP(W$2,Total!$C$38:$CV$76,costos_sf!$B31,0)/$A$1)/$AZ31*100</f>
        <v>133408306.20531304</v>
      </c>
      <c r="X31" s="4">
        <f>+(VLOOKUP(X$2,Total!$C$38:$CV$76,costos_sf!$B31,0)/$A$1)/$AZ31*100</f>
        <v>490845597.88349301</v>
      </c>
      <c r="Y31" s="4">
        <f>+(VLOOKUP(Y$2,Total!$C$38:$CV$76,costos_sf!$B31,0)/$A$1)/$AZ31*100</f>
        <v>113943670.75133668</v>
      </c>
      <c r="Z31" s="4">
        <f>+(VLOOKUP(Z$2,Total!$C$38:$CV$76,costos_sf!$B31,0)/$A$1)/$AZ31*100</f>
        <v>-56906750.375986353</v>
      </c>
      <c r="AA31" s="4">
        <f>+(VLOOKUP(AA$2,Total!$C$38:$CV$76,costos_sf!$B31,0)/$A$1)/$AZ31*100</f>
        <v>0</v>
      </c>
      <c r="AB31" s="4">
        <v>124181372.305344</v>
      </c>
      <c r="AC31" s="4">
        <f>+(VLOOKUP(AC$2,Total!$C$38:$CV$76,costos_sf!$B31,0)/$A$1)/$AZ31*100</f>
        <v>31275557.462569069</v>
      </c>
      <c r="AD31" s="4">
        <f>+(VLOOKUP(AD$2,Total!$C$38:$CV$76,costos_sf!$B31,0)/$A$1)/$AZ31*100</f>
        <v>6982535.1161013227</v>
      </c>
      <c r="AE31" s="4">
        <f>+(VLOOKUP(AE$2,Total!$C$38:$CV$76,costos_sf!$B31,0)/$A$1)/$AZ31*100</f>
        <v>9430362.5805020966</v>
      </c>
      <c r="AF31" s="4">
        <v>157718165.87501702</v>
      </c>
      <c r="AG31" s="4">
        <f>+(VLOOKUP(AG$2,Total!$C$38:$CV$76,costos_sf!$B31,0)/$A$1)/$AZ31*100</f>
        <v>456112186.59837562</v>
      </c>
      <c r="AH31" s="4">
        <f>+(VLOOKUP(AH$2,Total!$C$38:$CV$76,costos_sf!$B31,0)/$A$1)/$AZ31*100</f>
        <v>50515382.473804332</v>
      </c>
      <c r="AI31" s="4">
        <f>+(VLOOKUP(AI$2,Total!$C$38:$CV$76,costos_sf!$B31,0)/$A$1)/$AZ31*100</f>
        <v>36257990.557502538</v>
      </c>
      <c r="AJ31" s="4">
        <f>+(VLOOKUP(AJ$2,Total!$C$38:$CV$76,costos_sf!$B31,0)/$A$1)/$AZ31*100</f>
        <v>51254830.594984733</v>
      </c>
      <c r="AK31" s="4">
        <f>+(VLOOKUP(AK$2,Total!$C$38:$CV$76,costos_sf!$B31,0)/$A$1)/$AZ31*100</f>
        <v>117686906.39425337</v>
      </c>
      <c r="AL31" s="4">
        <f>+(VLOOKUP(AL$2,Total!$C$38:$CV$76,costos_sf!$B31,0)/$A$1)/$AZ31*100</f>
        <v>886900692.86805892</v>
      </c>
      <c r="AM31" s="4">
        <v>58970974.272969902</v>
      </c>
      <c r="AN31" s="4">
        <v>189032037.30955699</v>
      </c>
      <c r="AO31" s="4">
        <f>+(VLOOKUP(AO$2,Total!$C$38:$CV$76,costos_sf!$B31,0)/$A$1)/$AZ31*100</f>
        <v>22184339.676875908</v>
      </c>
      <c r="AP31" s="4">
        <f>+(VLOOKUP(AP$2,Total!$C$38:$CV$76,costos_sf!$B31,0)/$A$1)/$AZ31*100</f>
        <v>2408035.8722449238</v>
      </c>
      <c r="AQ31" s="4">
        <f>+(VLOOKUP(AQ$2,Total!$C$38:$CV$76,costos_sf!$B31,0)/$A$1)/$AZ31*100</f>
        <v>70418060.188405067</v>
      </c>
      <c r="AR31" s="4">
        <v>33552781.358681697</v>
      </c>
      <c r="AS31" s="4">
        <f>+(VLOOKUP(AS$2,Total!$C$38:$CV$76,costos_sf!$B31,0)/$A$1)/$AZ31*100</f>
        <v>65289164.936625384</v>
      </c>
      <c r="AT31" s="4">
        <f>+(VLOOKUP(AT$2,Total!$C$38:$CV$76,costos_sf!$B31,0)/$A$1)/$AZ31*100</f>
        <v>10169526.717711138</v>
      </c>
      <c r="AU31" s="4">
        <f>+(VLOOKUP(AU$2,Total!$C$38:$CV$76,costos_sf!$B31,0)/$A$1)/$AZ31*100</f>
        <v>22477682.007118974</v>
      </c>
      <c r="AV31" s="4">
        <f>+(VLOOKUP(AV$2,Total!$C$38:$CV$76,costos_sf!$B31,0)/$A$1)/$AZ31*100</f>
        <v>45922833.451334141</v>
      </c>
      <c r="AW31" s="4">
        <v>252578407.18696702</v>
      </c>
      <c r="AX31" s="4">
        <f>+(VLOOKUP(AX$2,Total!$C$38:$CV$76,costos_sf!$B31,0)/$A$1)/$AZ31*100</f>
        <v>236993979.76051569</v>
      </c>
      <c r="AY31" s="4">
        <v>326171596.85724801</v>
      </c>
      <c r="AZ31" s="48">
        <v>115.08396</v>
      </c>
    </row>
    <row r="32" spans="2:52" ht="16.5" x14ac:dyDescent="0.3">
      <c r="B32" s="1">
        <v>31</v>
      </c>
      <c r="C32" s="3">
        <v>41790</v>
      </c>
      <c r="D32" s="4">
        <f>+(VLOOKUP(D$2,Total!$C$5:$CV$15,costos_sf!$B32,0)/$A$1)/$AZ32*100</f>
        <v>94308419.803158507</v>
      </c>
      <c r="E32" s="4">
        <v>437430404.15988404</v>
      </c>
      <c r="F32" s="4">
        <f>+(VLOOKUP(F$2,Total!$C$5:$CV$15,costos_sf!$B32,0)/$A$1)/$AZ32*100</f>
        <v>568142795.42256141</v>
      </c>
      <c r="G32" s="4">
        <f>+(VLOOKUP(G$2,Total!$C$5:$CV$15,costos_sf!$B32,0)/$A$1)/$AZ32*100</f>
        <v>239928576.19696105</v>
      </c>
      <c r="H32" s="4">
        <f>+(VLOOKUP(H$2,Total!$C$5:$CV$15,costos_sf!$B32,0)/$A$1)/$AZ32*100</f>
        <v>5569456.8598367721</v>
      </c>
      <c r="I32" s="4">
        <f>+(VLOOKUP(I$2,Total!$C$5:$CV$15,costos_sf!$B32,0)/$A$1)/$AZ32*100</f>
        <v>392370505.0194059</v>
      </c>
      <c r="J32" s="4">
        <f>+(VLOOKUP(J$2,Total!$C$5:$CV$15,costos_sf!$B32,0)/$A$1)/$AZ32*100</f>
        <v>1931405963.5417287</v>
      </c>
      <c r="K32" s="4">
        <f>+(VLOOKUP(K$2,Total!$C$5:$CV$15,costos_sf!$B32,0)/$A$1)/$AZ32*100</f>
        <v>2570823909.7854052</v>
      </c>
      <c r="L32" s="4">
        <f>+(VLOOKUP(L$2,Total!$C$5:$CV$15,costos_sf!$B32,0)/$A$1)/$AZ32*100</f>
        <v>5200174550.4150267</v>
      </c>
      <c r="M32" s="4">
        <v>1893434654.7539699</v>
      </c>
      <c r="N32" s="4">
        <v>116054513.55758099</v>
      </c>
      <c r="O32" s="4">
        <f>+(VLOOKUP(O$2,Total!$C$38:$CV$76,costos_sf!$B32,0)/$A$1)/$AZ32*100</f>
        <v>29575636.154703673</v>
      </c>
      <c r="P32" s="4">
        <f>+(VLOOKUP(P$2,Total!$C$38:$CV$76,costos_sf!$B32,0)/$A$1)/$AZ32*100</f>
        <v>193960852.36569411</v>
      </c>
      <c r="Q32" s="4">
        <f>+(VLOOKUP(Q$2,Total!$C$38:$CV$76,costos_sf!$B32,0)/$A$1)/$AZ32*100</f>
        <v>304219454.08463424</v>
      </c>
      <c r="R32" s="4">
        <f>+(VLOOKUP(R$2,Total!$C$38:$CV$76,costos_sf!$B32,0)/$A$1)/$AZ32*100</f>
        <v>0</v>
      </c>
      <c r="S32" s="4">
        <f>+(VLOOKUP(S$2,Total!$C$38:$CV$76,costos_sf!$B32,0)/$A$1)/$AZ32*100</f>
        <v>13630605.867889574</v>
      </c>
      <c r="T32" s="4">
        <f>+(VLOOKUP(T$2,Total!$C$38:$CV$76,costos_sf!$B32,0)/$A$1)/$AZ32*100</f>
        <v>10891046.078297263</v>
      </c>
      <c r="U32" s="4">
        <f>+(VLOOKUP(U$2,Total!$C$38:$CV$76,costos_sf!$B32,0)/$A$1)/$AZ32*100</f>
        <v>8742651.5264472086</v>
      </c>
      <c r="V32" s="4">
        <f>+(VLOOKUP(V$2,Total!$C$38:$CV$76,costos_sf!$B32,0)/$A$1)/$AZ32*100</f>
        <v>66647281.51444456</v>
      </c>
      <c r="W32" s="4">
        <f>+(VLOOKUP(W$2,Total!$C$38:$CV$76,costos_sf!$B32,0)/$A$1)/$AZ32*100</f>
        <v>134179663.67146514</v>
      </c>
      <c r="X32" s="4">
        <f>+(VLOOKUP(X$2,Total!$C$38:$CV$76,costos_sf!$B32,0)/$A$1)/$AZ32*100</f>
        <v>503525781.69201082</v>
      </c>
      <c r="Y32" s="4">
        <f>+(VLOOKUP(Y$2,Total!$C$38:$CV$76,costos_sf!$B32,0)/$A$1)/$AZ32*100</f>
        <v>113509679.68267566</v>
      </c>
      <c r="Z32" s="4">
        <f>+(VLOOKUP(Z$2,Total!$C$38:$CV$76,costos_sf!$B32,0)/$A$1)/$AZ32*100</f>
        <v>0</v>
      </c>
      <c r="AA32" s="4">
        <f>+(VLOOKUP(AA$2,Total!$C$38:$CV$76,costos_sf!$B32,0)/$A$1)/$AZ32*100</f>
        <v>0</v>
      </c>
      <c r="AB32" s="4">
        <v>123526487.397724</v>
      </c>
      <c r="AC32" s="4">
        <f>+(VLOOKUP(AC$2,Total!$C$38:$CV$76,costos_sf!$B32,0)/$A$1)/$AZ32*100</f>
        <v>31958884.408125076</v>
      </c>
      <c r="AD32" s="4">
        <f>+(VLOOKUP(AD$2,Total!$C$38:$CV$76,costos_sf!$B32,0)/$A$1)/$AZ32*100</f>
        <v>7104356.813049335</v>
      </c>
      <c r="AE32" s="4">
        <f>+(VLOOKUP(AE$2,Total!$C$38:$CV$76,costos_sf!$B32,0)/$A$1)/$AZ32*100</f>
        <v>9348911.143529607</v>
      </c>
      <c r="AF32" s="4">
        <v>159555566.38679799</v>
      </c>
      <c r="AG32" s="4">
        <f>+(VLOOKUP(AG$2,Total!$C$38:$CV$76,costos_sf!$B32,0)/$A$1)/$AZ32*100</f>
        <v>460450721.28995776</v>
      </c>
      <c r="AH32" s="4">
        <f>+(VLOOKUP(AH$2,Total!$C$38:$CV$76,costos_sf!$B32,0)/$A$1)/$AZ32*100</f>
        <v>52322091.026399575</v>
      </c>
      <c r="AI32" s="4">
        <f>+(VLOOKUP(AI$2,Total!$C$38:$CV$76,costos_sf!$B32,0)/$A$1)/$AZ32*100</f>
        <v>36372992.436623812</v>
      </c>
      <c r="AJ32" s="4">
        <f>+(VLOOKUP(AJ$2,Total!$C$38:$CV$76,costos_sf!$B32,0)/$A$1)/$AZ32*100</f>
        <v>51248612.229683697</v>
      </c>
      <c r="AK32" s="4">
        <f>+(VLOOKUP(AK$2,Total!$C$38:$CV$76,costos_sf!$B32,0)/$A$1)/$AZ32*100</f>
        <v>115272711.99811859</v>
      </c>
      <c r="AL32" s="4">
        <f>+(VLOOKUP(AL$2,Total!$C$38:$CV$76,costos_sf!$B32,0)/$A$1)/$AZ32*100</f>
        <v>891377778.0527066</v>
      </c>
      <c r="AM32" s="4">
        <v>59482508.139247403</v>
      </c>
      <c r="AN32" s="4">
        <v>194747327.56159699</v>
      </c>
      <c r="AO32" s="4">
        <f>+(VLOOKUP(AO$2,Total!$C$38:$CV$76,costos_sf!$B32,0)/$A$1)/$AZ32*100</f>
        <v>22096634.14665696</v>
      </c>
      <c r="AP32" s="4">
        <f>+(VLOOKUP(AP$2,Total!$C$38:$CV$76,costos_sf!$B32,0)/$A$1)/$AZ32*100</f>
        <v>2321940.4319990682</v>
      </c>
      <c r="AQ32" s="4">
        <f>+(VLOOKUP(AQ$2,Total!$C$38:$CV$76,costos_sf!$B32,0)/$A$1)/$AZ32*100</f>
        <v>70721136.181606084</v>
      </c>
      <c r="AR32" s="4">
        <v>33794291.139286198</v>
      </c>
      <c r="AS32" s="4">
        <f>+(VLOOKUP(AS$2,Total!$C$38:$CV$76,costos_sf!$B32,0)/$A$1)/$AZ32*100</f>
        <v>65161623.606696188</v>
      </c>
      <c r="AT32" s="4">
        <f>+(VLOOKUP(AT$2,Total!$C$38:$CV$76,costos_sf!$B32,0)/$A$1)/$AZ32*100</f>
        <v>10339535.996197216</v>
      </c>
      <c r="AU32" s="4">
        <f>+(VLOOKUP(AU$2,Total!$C$38:$CV$76,costos_sf!$B32,0)/$A$1)/$AZ32*100</f>
        <v>22671779.703471042</v>
      </c>
      <c r="AV32" s="4">
        <f>+(VLOOKUP(AV$2,Total!$C$38:$CV$76,costos_sf!$B32,0)/$A$1)/$AZ32*100</f>
        <v>45246444.979455784</v>
      </c>
      <c r="AW32" s="4">
        <v>251497964.09953201</v>
      </c>
      <c r="AX32" s="4">
        <f>+(VLOOKUP(AX$2,Total!$C$38:$CV$76,costos_sf!$B32,0)/$A$1)/$AZ32*100</f>
        <v>237516562.08953378</v>
      </c>
      <c r="AY32" s="4">
        <v>327615330.28397697</v>
      </c>
      <c r="AZ32" s="48">
        <v>115.342934</v>
      </c>
    </row>
    <row r="33" spans="2:52" ht="16.5" x14ac:dyDescent="0.3">
      <c r="B33" s="1">
        <v>32</v>
      </c>
      <c r="C33" s="3">
        <v>41820</v>
      </c>
      <c r="D33" s="4">
        <f>+(VLOOKUP(D$2,Total!$C$5:$CV$15,costos_sf!$B33,0)/$A$1)/$AZ33*100</f>
        <v>92634636.965738133</v>
      </c>
      <c r="E33" s="4">
        <v>444333119.943241</v>
      </c>
      <c r="F33" s="4">
        <f>+(VLOOKUP(F$2,Total!$C$5:$CV$15,costos_sf!$B33,0)/$A$1)/$AZ33*100</f>
        <v>570272067.93895507</v>
      </c>
      <c r="G33" s="4">
        <f>+(VLOOKUP(G$2,Total!$C$5:$CV$15,costos_sf!$B33,0)/$A$1)/$AZ33*100</f>
        <v>241186412.67295405</v>
      </c>
      <c r="H33" s="4">
        <f>+(VLOOKUP(H$2,Total!$C$5:$CV$15,costos_sf!$B33,0)/$A$1)/$AZ33*100</f>
        <v>6250448.3602009565</v>
      </c>
      <c r="I33" s="4">
        <f>+(VLOOKUP(I$2,Total!$C$5:$CV$15,costos_sf!$B33,0)/$A$1)/$AZ33*100</f>
        <v>358492074.0632624</v>
      </c>
      <c r="J33" s="4">
        <f>+(VLOOKUP(J$2,Total!$C$5:$CV$15,costos_sf!$B33,0)/$A$1)/$AZ33*100</f>
        <v>1962519652.4202828</v>
      </c>
      <c r="K33" s="4">
        <f>+(VLOOKUP(K$2,Total!$C$5:$CV$15,costos_sf!$B33,0)/$A$1)/$AZ33*100</f>
        <v>2592840657.8353677</v>
      </c>
      <c r="L33" s="4">
        <f>+(VLOOKUP(L$2,Total!$C$5:$CV$15,costos_sf!$B33,0)/$A$1)/$AZ33*100</f>
        <v>5153548508.3625889</v>
      </c>
      <c r="M33" s="4">
        <v>1894901758.6091402</v>
      </c>
      <c r="N33" s="4">
        <v>117049937.40232399</v>
      </c>
      <c r="O33" s="4">
        <f>+(VLOOKUP(O$2,Total!$C$38:$CV$76,costos_sf!$B33,0)/$A$1)/$AZ33*100</f>
        <v>29791070.525841281</v>
      </c>
      <c r="P33" s="4">
        <f>+(VLOOKUP(P$2,Total!$C$38:$CV$76,costos_sf!$B33,0)/$A$1)/$AZ33*100</f>
        <v>196658079.49366856</v>
      </c>
      <c r="Q33" s="4">
        <f>+(VLOOKUP(Q$2,Total!$C$38:$CV$76,costos_sf!$B33,0)/$A$1)/$AZ33*100</f>
        <v>311691301.91337693</v>
      </c>
      <c r="R33" s="4">
        <f>+(VLOOKUP(R$2,Total!$C$38:$CV$76,costos_sf!$B33,0)/$A$1)/$AZ33*100</f>
        <v>0</v>
      </c>
      <c r="S33" s="4">
        <f>+(VLOOKUP(S$2,Total!$C$38:$CV$76,costos_sf!$B33,0)/$A$1)/$AZ33*100</f>
        <v>13818314.821078246</v>
      </c>
      <c r="T33" s="4">
        <f>+(VLOOKUP(T$2,Total!$C$38:$CV$76,costos_sf!$B33,0)/$A$1)/$AZ33*100</f>
        <v>10953398.818318224</v>
      </c>
      <c r="U33" s="4">
        <f>+(VLOOKUP(U$2,Total!$C$38:$CV$76,costos_sf!$B33,0)/$A$1)/$AZ33*100</f>
        <v>7508466.1676078672</v>
      </c>
      <c r="V33" s="4">
        <f>+(VLOOKUP(V$2,Total!$C$38:$CV$76,costos_sf!$B33,0)/$A$1)/$AZ33*100</f>
        <v>68145684.523003176</v>
      </c>
      <c r="W33" s="4">
        <f>+(VLOOKUP(W$2,Total!$C$38:$CV$76,costos_sf!$B33,0)/$A$1)/$AZ33*100</f>
        <v>133974001.96391246</v>
      </c>
      <c r="X33" s="4">
        <f>+(VLOOKUP(X$2,Total!$C$38:$CV$76,costos_sf!$B33,0)/$A$1)/$AZ33*100</f>
        <v>512782153.02468956</v>
      </c>
      <c r="Y33" s="4">
        <f>+(VLOOKUP(Y$2,Total!$C$38:$CV$76,costos_sf!$B33,0)/$A$1)/$AZ33*100</f>
        <v>115229729.32780968</v>
      </c>
      <c r="Z33" s="4">
        <f>+(VLOOKUP(Z$2,Total!$C$38:$CV$76,costos_sf!$B33,0)/$A$1)/$AZ33*100</f>
        <v>0</v>
      </c>
      <c r="AA33" s="4">
        <f>+(VLOOKUP(AA$2,Total!$C$38:$CV$76,costos_sf!$B33,0)/$A$1)/$AZ33*100</f>
        <v>0</v>
      </c>
      <c r="AB33" s="4">
        <v>122458909.32827</v>
      </c>
      <c r="AC33" s="4">
        <f>+(VLOOKUP(AC$2,Total!$C$38:$CV$76,costos_sf!$B33,0)/$A$1)/$AZ33*100</f>
        <v>32509786.69540973</v>
      </c>
      <c r="AD33" s="4">
        <f>+(VLOOKUP(AD$2,Total!$C$38:$CV$76,costos_sf!$B33,0)/$A$1)/$AZ33*100</f>
        <v>7292477.1896991227</v>
      </c>
      <c r="AE33" s="4">
        <f>+(VLOOKUP(AE$2,Total!$C$38:$CV$76,costos_sf!$B33,0)/$A$1)/$AZ33*100</f>
        <v>9046404.3784088604</v>
      </c>
      <c r="AF33" s="4">
        <v>161546357.20567</v>
      </c>
      <c r="AG33" s="4">
        <f>+(VLOOKUP(AG$2,Total!$C$38:$CV$76,costos_sf!$B33,0)/$A$1)/$AZ33*100</f>
        <v>465763297.51224071</v>
      </c>
      <c r="AH33" s="4">
        <f>+(VLOOKUP(AH$2,Total!$C$38:$CV$76,costos_sf!$B33,0)/$A$1)/$AZ33*100</f>
        <v>53748556.846689433</v>
      </c>
      <c r="AI33" s="4">
        <f>+(VLOOKUP(AI$2,Total!$C$38:$CV$76,costos_sf!$B33,0)/$A$1)/$AZ33*100</f>
        <v>36563078.262176558</v>
      </c>
      <c r="AJ33" s="4">
        <f>+(VLOOKUP(AJ$2,Total!$C$38:$CV$76,costos_sf!$B33,0)/$A$1)/$AZ33*100</f>
        <v>54246921.646589004</v>
      </c>
      <c r="AK33" s="4">
        <f>+(VLOOKUP(AK$2,Total!$C$38:$CV$76,costos_sf!$B33,0)/$A$1)/$AZ33*100</f>
        <v>112010887.28239699</v>
      </c>
      <c r="AL33" s="4">
        <f>+(VLOOKUP(AL$2,Total!$C$38:$CV$76,costos_sf!$B33,0)/$A$1)/$AZ33*100</f>
        <v>883910299.25644624</v>
      </c>
      <c r="AM33" s="4">
        <v>60270689.253227301</v>
      </c>
      <c r="AN33" s="4">
        <v>198469221.66070902</v>
      </c>
      <c r="AO33" s="4">
        <f>+(VLOOKUP(AO$2,Total!$C$38:$CV$76,costos_sf!$B33,0)/$A$1)/$AZ33*100</f>
        <v>21894532.480304483</v>
      </c>
      <c r="AP33" s="4">
        <f>+(VLOOKUP(AP$2,Total!$C$38:$CV$76,costos_sf!$B33,0)/$A$1)/$AZ33*100</f>
        <v>2230268.641141783</v>
      </c>
      <c r="AQ33" s="4">
        <f>+(VLOOKUP(AQ$2,Total!$C$38:$CV$76,costos_sf!$B33,0)/$A$1)/$AZ33*100</f>
        <v>70746128.798428252</v>
      </c>
      <c r="AR33" s="4">
        <v>34070440.663699806</v>
      </c>
      <c r="AS33" s="4">
        <f>+(VLOOKUP(AS$2,Total!$C$38:$CV$76,costos_sf!$B33,0)/$A$1)/$AZ33*100</f>
        <v>65115696.650260456</v>
      </c>
      <c r="AT33" s="4">
        <f>+(VLOOKUP(AT$2,Total!$C$38:$CV$76,costos_sf!$B33,0)/$A$1)/$AZ33*100</f>
        <v>10416981.184599547</v>
      </c>
      <c r="AU33" s="4">
        <f>+(VLOOKUP(AU$2,Total!$C$38:$CV$76,costos_sf!$B33,0)/$A$1)/$AZ33*100</f>
        <v>22818082.891675778</v>
      </c>
      <c r="AV33" s="4">
        <f>+(VLOOKUP(AV$2,Total!$C$38:$CV$76,costos_sf!$B33,0)/$A$1)/$AZ33*100</f>
        <v>44750633.945271835</v>
      </c>
      <c r="AW33" s="4">
        <v>250483619.216299</v>
      </c>
      <c r="AX33" s="4">
        <f>+(VLOOKUP(AX$2,Total!$C$38:$CV$76,costos_sf!$B33,0)/$A$1)/$AZ33*100</f>
        <v>238404176.53315905</v>
      </c>
      <c r="AY33" s="4">
        <v>328903309.96904898</v>
      </c>
      <c r="AZ33" s="48">
        <v>115.526534</v>
      </c>
    </row>
    <row r="34" spans="2:52" ht="16.5" x14ac:dyDescent="0.3">
      <c r="B34" s="1">
        <v>33</v>
      </c>
      <c r="C34" s="3">
        <v>41851</v>
      </c>
      <c r="D34" s="4">
        <f>+(VLOOKUP(D$2,Total!$C$5:$CV$15,costos_sf!$B34,0)/$A$1)/$AZ34*100</f>
        <v>91512586.974813014</v>
      </c>
      <c r="E34" s="4">
        <v>447431928.13494998</v>
      </c>
      <c r="F34" s="4">
        <f>+(VLOOKUP(F$2,Total!$C$5:$CV$15,costos_sf!$B34,0)/$A$1)/$AZ34*100</f>
        <v>567483454.64045596</v>
      </c>
      <c r="G34" s="4">
        <f>+(VLOOKUP(G$2,Total!$C$5:$CV$15,costos_sf!$B34,0)/$A$1)/$AZ34*100</f>
        <v>243323184.29849982</v>
      </c>
      <c r="H34" s="4">
        <f>+(VLOOKUP(H$2,Total!$C$5:$CV$15,costos_sf!$B34,0)/$A$1)/$AZ34*100</f>
        <v>7516282.0331883598</v>
      </c>
      <c r="I34" s="4">
        <f>+(VLOOKUP(I$2,Total!$C$5:$CV$15,costos_sf!$B34,0)/$A$1)/$AZ34*100</f>
        <v>338079528.57575321</v>
      </c>
      <c r="J34" s="4">
        <f>+(VLOOKUP(J$2,Total!$C$5:$CV$15,costos_sf!$B34,0)/$A$1)/$AZ34*100</f>
        <v>1965188069.4535866</v>
      </c>
      <c r="K34" s="4">
        <f>+(VLOOKUP(K$2,Total!$C$5:$CV$15,costos_sf!$B34,0)/$A$1)/$AZ34*100</f>
        <v>2593391415.6194072</v>
      </c>
      <c r="L34" s="4">
        <f>+(VLOOKUP(L$2,Total!$C$5:$CV$15,costos_sf!$B34,0)/$A$1)/$AZ34*100</f>
        <v>5100350445.4583359</v>
      </c>
      <c r="M34" s="4">
        <v>1887843876.53597</v>
      </c>
      <c r="N34" s="4">
        <v>117579511.004536</v>
      </c>
      <c r="O34" s="4">
        <f>+(VLOOKUP(O$2,Total!$C$38:$CV$76,costos_sf!$B34,0)/$A$1)/$AZ34*100</f>
        <v>29926012.128629413</v>
      </c>
      <c r="P34" s="4">
        <f>+(VLOOKUP(P$2,Total!$C$38:$CV$76,costos_sf!$B34,0)/$A$1)/$AZ34*100</f>
        <v>198673076.33452094</v>
      </c>
      <c r="Q34" s="4">
        <f>+(VLOOKUP(Q$2,Total!$C$38:$CV$76,costos_sf!$B34,0)/$A$1)/$AZ34*100</f>
        <v>311824122.51445514</v>
      </c>
      <c r="R34" s="4">
        <f>+(VLOOKUP(R$2,Total!$C$38:$CV$76,costos_sf!$B34,0)/$A$1)/$AZ34*100</f>
        <v>0</v>
      </c>
      <c r="S34" s="4">
        <f>+(VLOOKUP(S$2,Total!$C$38:$CV$76,costos_sf!$B34,0)/$A$1)/$AZ34*100</f>
        <v>14220517.865973148</v>
      </c>
      <c r="T34" s="4">
        <f>+(VLOOKUP(T$2,Total!$C$38:$CV$76,costos_sf!$B34,0)/$A$1)/$AZ34*100</f>
        <v>10979728.016185872</v>
      </c>
      <c r="U34" s="4">
        <f>+(VLOOKUP(U$2,Total!$C$38:$CV$76,costos_sf!$B34,0)/$A$1)/$AZ34*100</f>
        <v>6339851.2459909692</v>
      </c>
      <c r="V34" s="4">
        <f>+(VLOOKUP(V$2,Total!$C$38:$CV$76,costos_sf!$B34,0)/$A$1)/$AZ34*100</f>
        <v>69529878.181502819</v>
      </c>
      <c r="W34" s="4">
        <f>+(VLOOKUP(W$2,Total!$C$38:$CV$76,costos_sf!$B34,0)/$A$1)/$AZ34*100</f>
        <v>131006085.45631035</v>
      </c>
      <c r="X34" s="4">
        <f>+(VLOOKUP(X$2,Total!$C$38:$CV$76,costos_sf!$B34,0)/$A$1)/$AZ34*100</f>
        <v>525881765.44924295</v>
      </c>
      <c r="Y34" s="4">
        <f>+(VLOOKUP(Y$2,Total!$C$38:$CV$76,costos_sf!$B34,0)/$A$1)/$AZ34*100</f>
        <v>115026866.88134348</v>
      </c>
      <c r="Z34" s="4">
        <f>+(VLOOKUP(Z$2,Total!$C$38:$CV$76,costos_sf!$B34,0)/$A$1)/$AZ34*100</f>
        <v>0</v>
      </c>
      <c r="AA34" s="4">
        <f>+(VLOOKUP(AA$2,Total!$C$38:$CV$76,costos_sf!$B34,0)/$A$1)/$AZ34*100</f>
        <v>0</v>
      </c>
      <c r="AB34" s="4">
        <v>121520376.400401</v>
      </c>
      <c r="AC34" s="4">
        <f>+(VLOOKUP(AC$2,Total!$C$38:$CV$76,costos_sf!$B34,0)/$A$1)/$AZ34*100</f>
        <v>33032481.904554639</v>
      </c>
      <c r="AD34" s="4">
        <f>+(VLOOKUP(AD$2,Total!$C$38:$CV$76,costos_sf!$B34,0)/$A$1)/$AZ34*100</f>
        <v>7443139.7485717228</v>
      </c>
      <c r="AE34" s="4">
        <f>+(VLOOKUP(AE$2,Total!$C$38:$CV$76,costos_sf!$B34,0)/$A$1)/$AZ34*100</f>
        <v>8802850.1611153428</v>
      </c>
      <c r="AF34" s="4">
        <v>163650001.62369302</v>
      </c>
      <c r="AG34" s="4">
        <f>+(VLOOKUP(AG$2,Total!$C$38:$CV$76,costos_sf!$B34,0)/$A$1)/$AZ34*100</f>
        <v>466352186.8356213</v>
      </c>
      <c r="AH34" s="4">
        <f>+(VLOOKUP(AH$2,Total!$C$38:$CV$76,costos_sf!$B34,0)/$A$1)/$AZ34*100</f>
        <v>56672536.417669557</v>
      </c>
      <c r="AI34" s="4">
        <f>+(VLOOKUP(AI$2,Total!$C$38:$CV$76,costos_sf!$B34,0)/$A$1)/$AZ34*100</f>
        <v>36122061.612747878</v>
      </c>
      <c r="AJ34" s="4">
        <f>+(VLOOKUP(AJ$2,Total!$C$38:$CV$76,costos_sf!$B34,0)/$A$1)/$AZ34*100</f>
        <v>50707702.349773809</v>
      </c>
      <c r="AK34" s="4">
        <f>+(VLOOKUP(AK$2,Total!$C$38:$CV$76,costos_sf!$B34,0)/$A$1)/$AZ34*100</f>
        <v>112730340.43548009</v>
      </c>
      <c r="AL34" s="4">
        <f>+(VLOOKUP(AL$2,Total!$C$38:$CV$76,costos_sf!$B34,0)/$A$1)/$AZ34*100</f>
        <v>877521992.7323029</v>
      </c>
      <c r="AM34" s="4">
        <v>61067780.106603697</v>
      </c>
      <c r="AN34" s="4">
        <v>204519009.259799</v>
      </c>
      <c r="AO34" s="4">
        <f>+(VLOOKUP(AO$2,Total!$C$38:$CV$76,costos_sf!$B34,0)/$A$1)/$AZ34*100</f>
        <v>21579957.522863727</v>
      </c>
      <c r="AP34" s="4">
        <f>+(VLOOKUP(AP$2,Total!$C$38:$CV$76,costos_sf!$B34,0)/$A$1)/$AZ34*100</f>
        <v>2183454.9808934769</v>
      </c>
      <c r="AQ34" s="4">
        <f>+(VLOOKUP(AQ$2,Total!$C$38:$CV$76,costos_sf!$B34,0)/$A$1)/$AZ34*100</f>
        <v>70006194.741100416</v>
      </c>
      <c r="AR34" s="4">
        <v>34327423.411244497</v>
      </c>
      <c r="AS34" s="4">
        <f>+(VLOOKUP(AS$2,Total!$C$38:$CV$76,costos_sf!$B34,0)/$A$1)/$AZ34*100</f>
        <v>64343836.383087143</v>
      </c>
      <c r="AT34" s="4">
        <f>+(VLOOKUP(AT$2,Total!$C$38:$CV$76,costos_sf!$B34,0)/$A$1)/$AZ34*100</f>
        <v>10413667.752260515</v>
      </c>
      <c r="AU34" s="4">
        <f>+(VLOOKUP(AU$2,Total!$C$38:$CV$76,costos_sf!$B34,0)/$A$1)/$AZ34*100</f>
        <v>22955313.483808201</v>
      </c>
      <c r="AV34" s="4">
        <f>+(VLOOKUP(AV$2,Total!$C$38:$CV$76,costos_sf!$B34,0)/$A$1)/$AZ34*100</f>
        <v>44116438.737924434</v>
      </c>
      <c r="AW34" s="4">
        <v>247636769.26019201</v>
      </c>
      <c r="AX34" s="4">
        <f>+(VLOOKUP(AX$2,Total!$C$38:$CV$76,costos_sf!$B34,0)/$A$1)/$AZ34*100</f>
        <v>237055113.62106061</v>
      </c>
      <c r="AY34" s="4">
        <v>330638387.58064997</v>
      </c>
      <c r="AZ34" s="48">
        <v>116.027125</v>
      </c>
    </row>
    <row r="35" spans="2:52" ht="16.5" x14ac:dyDescent="0.3">
      <c r="B35" s="1">
        <v>34</v>
      </c>
      <c r="C35" s="3">
        <v>41882</v>
      </c>
      <c r="D35" s="4">
        <f>+(VLOOKUP(D$2,Total!$C$5:$CV$15,costos_sf!$B35,0)/$A$1)/$AZ35*100</f>
        <v>92242899.348812729</v>
      </c>
      <c r="E35" s="4">
        <v>457505283.48291099</v>
      </c>
      <c r="F35" s="4">
        <f>+(VLOOKUP(F$2,Total!$C$5:$CV$15,costos_sf!$B35,0)/$A$1)/$AZ35*100</f>
        <v>570777030.30860186</v>
      </c>
      <c r="G35" s="4">
        <f>+(VLOOKUP(G$2,Total!$C$5:$CV$15,costos_sf!$B35,0)/$A$1)/$AZ35*100</f>
        <v>245500619.10525867</v>
      </c>
      <c r="H35" s="4">
        <f>+(VLOOKUP(H$2,Total!$C$5:$CV$15,costos_sf!$B35,0)/$A$1)/$AZ35*100</f>
        <v>8862521.557925418</v>
      </c>
      <c r="I35" s="4">
        <f>+(VLOOKUP(I$2,Total!$C$5:$CV$15,costos_sf!$B35,0)/$A$1)/$AZ35*100</f>
        <v>352946374.09739822</v>
      </c>
      <c r="J35" s="4">
        <f>+(VLOOKUP(J$2,Total!$C$5:$CV$15,costos_sf!$B35,0)/$A$1)/$AZ35*100</f>
        <v>1966887194.9013288</v>
      </c>
      <c r="K35" s="4">
        <f>+(VLOOKUP(K$2,Total!$C$5:$CV$15,costos_sf!$B35,0)/$A$1)/$AZ35*100</f>
        <v>2574239173.054832</v>
      </c>
      <c r="L35" s="4">
        <f>+(VLOOKUP(L$2,Total!$C$5:$CV$15,costos_sf!$B35,0)/$A$1)/$AZ35*100</f>
        <v>5170788590.8936939</v>
      </c>
      <c r="M35" s="4">
        <v>1903782831.5778301</v>
      </c>
      <c r="N35" s="4">
        <v>118459175.94854501</v>
      </c>
      <c r="O35" s="4">
        <f>+(VLOOKUP(O$2,Total!$C$38:$CV$76,costos_sf!$B35,0)/$A$1)/$AZ35*100</f>
        <v>30570675.987135887</v>
      </c>
      <c r="P35" s="4">
        <f>+(VLOOKUP(P$2,Total!$C$38:$CV$76,costos_sf!$B35,0)/$A$1)/$AZ35*100</f>
        <v>201584651.32555842</v>
      </c>
      <c r="Q35" s="4">
        <f>+(VLOOKUP(Q$2,Total!$C$38:$CV$76,costos_sf!$B35,0)/$A$1)/$AZ35*100</f>
        <v>314808426.37178695</v>
      </c>
      <c r="R35" s="4">
        <f>+(VLOOKUP(R$2,Total!$C$38:$CV$76,costos_sf!$B35,0)/$A$1)/$AZ35*100</f>
        <v>0</v>
      </c>
      <c r="S35" s="4">
        <f>+(VLOOKUP(S$2,Total!$C$38:$CV$76,costos_sf!$B35,0)/$A$1)/$AZ35*100</f>
        <v>14534659.245575324</v>
      </c>
      <c r="T35" s="4">
        <f>+(VLOOKUP(T$2,Total!$C$38:$CV$76,costos_sf!$B35,0)/$A$1)/$AZ35*100</f>
        <v>11082336.569828132</v>
      </c>
      <c r="U35" s="4">
        <f>+(VLOOKUP(U$2,Total!$C$38:$CV$76,costos_sf!$B35,0)/$A$1)/$AZ35*100</f>
        <v>5160263.8601309229</v>
      </c>
      <c r="V35" s="4">
        <f>+(VLOOKUP(V$2,Total!$C$38:$CV$76,costos_sf!$B35,0)/$A$1)/$AZ35*100</f>
        <v>71071986.427964389</v>
      </c>
      <c r="W35" s="4">
        <f>+(VLOOKUP(W$2,Total!$C$38:$CV$76,costos_sf!$B35,0)/$A$1)/$AZ35*100</f>
        <v>129457481.15445288</v>
      </c>
      <c r="X35" s="4">
        <f>+(VLOOKUP(X$2,Total!$C$38:$CV$76,costos_sf!$B35,0)/$A$1)/$AZ35*100</f>
        <v>551163108.88995433</v>
      </c>
      <c r="Y35" s="4">
        <f>+(VLOOKUP(Y$2,Total!$C$38:$CV$76,costos_sf!$B35,0)/$A$1)/$AZ35*100</f>
        <v>121609848.61584041</v>
      </c>
      <c r="Z35" s="4">
        <f>+(VLOOKUP(Z$2,Total!$C$38:$CV$76,costos_sf!$B35,0)/$A$1)/$AZ35*100</f>
        <v>0</v>
      </c>
      <c r="AA35" s="4">
        <f>+(VLOOKUP(AA$2,Total!$C$38:$CV$76,costos_sf!$B35,0)/$A$1)/$AZ35*100</f>
        <v>0</v>
      </c>
      <c r="AB35" s="4">
        <v>119649218.292871</v>
      </c>
      <c r="AC35" s="4">
        <f>+(VLOOKUP(AC$2,Total!$C$38:$CV$76,costos_sf!$B35,0)/$A$1)/$AZ35*100</f>
        <v>33806476.183539189</v>
      </c>
      <c r="AD35" s="4">
        <f>+(VLOOKUP(AD$2,Total!$C$38:$CV$76,costos_sf!$B35,0)/$A$1)/$AZ35*100</f>
        <v>7649308.8287559152</v>
      </c>
      <c r="AE35" s="4">
        <f>+(VLOOKUP(AE$2,Total!$C$38:$CV$76,costos_sf!$B35,0)/$A$1)/$AZ35*100</f>
        <v>8644837.8470241241</v>
      </c>
      <c r="AF35" s="4">
        <v>166677631.966185</v>
      </c>
      <c r="AG35" s="4">
        <f>+(VLOOKUP(AG$2,Total!$C$38:$CV$76,costos_sf!$B35,0)/$A$1)/$AZ35*100</f>
        <v>465881311.43679351</v>
      </c>
      <c r="AH35" s="4">
        <f>+(VLOOKUP(AH$2,Total!$C$38:$CV$76,costos_sf!$B35,0)/$A$1)/$AZ35*100</f>
        <v>58236213.117264546</v>
      </c>
      <c r="AI35" s="4">
        <f>+(VLOOKUP(AI$2,Total!$C$38:$CV$76,costos_sf!$B35,0)/$A$1)/$AZ35*100</f>
        <v>35865107.253884085</v>
      </c>
      <c r="AJ35" s="4">
        <f>+(VLOOKUP(AJ$2,Total!$C$38:$CV$76,costos_sf!$B35,0)/$A$1)/$AZ35*100</f>
        <v>51115604.03083013</v>
      </c>
      <c r="AK35" s="4">
        <f>+(VLOOKUP(AK$2,Total!$C$38:$CV$76,costos_sf!$B35,0)/$A$1)/$AZ35*100</f>
        <v>112406545.9010805</v>
      </c>
      <c r="AL35" s="4">
        <f>+(VLOOKUP(AL$2,Total!$C$38:$CV$76,costos_sf!$B35,0)/$A$1)/$AZ35*100</f>
        <v>876532916.10864329</v>
      </c>
      <c r="AM35" s="4">
        <v>62133943.655334294</v>
      </c>
      <c r="AN35" s="4">
        <v>213906974.10891399</v>
      </c>
      <c r="AO35" s="4">
        <f>+(VLOOKUP(AO$2,Total!$C$38:$CV$76,costos_sf!$B35,0)/$A$1)/$AZ35*100</f>
        <v>21798711.030297201</v>
      </c>
      <c r="AP35" s="4">
        <f>+(VLOOKUP(AP$2,Total!$C$38:$CV$76,costos_sf!$B35,0)/$A$1)/$AZ35*100</f>
        <v>2129170.114466866</v>
      </c>
      <c r="AQ35" s="4">
        <f>+(VLOOKUP(AQ$2,Total!$C$38:$CV$76,costos_sf!$B35,0)/$A$1)/$AZ35*100</f>
        <v>70433483.705972373</v>
      </c>
      <c r="AR35" s="4">
        <v>34540016.600408405</v>
      </c>
      <c r="AS35" s="4">
        <f>+(VLOOKUP(AS$2,Total!$C$38:$CV$76,costos_sf!$B35,0)/$A$1)/$AZ35*100</f>
        <v>63502656.002659865</v>
      </c>
      <c r="AT35" s="4">
        <f>+(VLOOKUP(AT$2,Total!$C$38:$CV$76,costos_sf!$B35,0)/$A$1)/$AZ35*100</f>
        <v>10388842.897133639</v>
      </c>
      <c r="AU35" s="4">
        <f>+(VLOOKUP(AU$2,Total!$C$38:$CV$76,costos_sf!$B35,0)/$A$1)/$AZ35*100</f>
        <v>23054791.050390393</v>
      </c>
      <c r="AV35" s="4">
        <f>+(VLOOKUP(AV$2,Total!$C$38:$CV$76,costos_sf!$B35,0)/$A$1)/$AZ35*100</f>
        <v>43774434.830691107</v>
      </c>
      <c r="AW35" s="4">
        <v>245001587.69365701</v>
      </c>
      <c r="AX35" s="4">
        <f>+(VLOOKUP(AX$2,Total!$C$38:$CV$76,costos_sf!$B35,0)/$A$1)/$AZ35*100</f>
        <v>237314348.10583749</v>
      </c>
      <c r="AY35" s="4">
        <v>331982359.812594</v>
      </c>
      <c r="AZ35" s="48">
        <v>115.92778300000001</v>
      </c>
    </row>
    <row r="36" spans="2:52" ht="16.5" x14ac:dyDescent="0.3">
      <c r="B36" s="1">
        <v>35</v>
      </c>
      <c r="C36" s="3">
        <v>41912</v>
      </c>
      <c r="D36" s="4">
        <f>+(VLOOKUP(D$2,Total!$C$5:$CV$15,costos_sf!$B36,0)/$A$1)/$AZ36*100</f>
        <v>96435091.688028648</v>
      </c>
      <c r="E36" s="4">
        <v>467415743.26927</v>
      </c>
      <c r="F36" s="4">
        <f>+(VLOOKUP(F$2,Total!$C$5:$CV$15,costos_sf!$B36,0)/$A$1)/$AZ36*100</f>
        <v>574932943.86500823</v>
      </c>
      <c r="G36" s="4">
        <f>+(VLOOKUP(G$2,Total!$C$5:$CV$15,costos_sf!$B36,0)/$A$1)/$AZ36*100</f>
        <v>246807661.8250111</v>
      </c>
      <c r="H36" s="4">
        <f>+(VLOOKUP(H$2,Total!$C$5:$CV$15,costos_sf!$B36,0)/$A$1)/$AZ36*100</f>
        <v>10058180.785496304</v>
      </c>
      <c r="I36" s="4">
        <f>+(VLOOKUP(I$2,Total!$C$5:$CV$15,costos_sf!$B36,0)/$A$1)/$AZ36*100</f>
        <v>371985871.34954178</v>
      </c>
      <c r="J36" s="4">
        <f>+(VLOOKUP(J$2,Total!$C$5:$CV$15,costos_sf!$B36,0)/$A$1)/$AZ36*100</f>
        <v>1979520029.9102995</v>
      </c>
      <c r="K36" s="4">
        <f>+(VLOOKUP(K$2,Total!$C$5:$CV$15,costos_sf!$B36,0)/$A$1)/$AZ36*100</f>
        <v>2599271106.6078677</v>
      </c>
      <c r="L36" s="4">
        <f>+(VLOOKUP(L$2,Total!$C$5:$CV$15,costos_sf!$B36,0)/$A$1)/$AZ36*100</f>
        <v>5129303735.5750418</v>
      </c>
      <c r="M36" s="4">
        <v>1948707556.0715799</v>
      </c>
      <c r="N36" s="4">
        <v>118862513.635032</v>
      </c>
      <c r="O36" s="4">
        <f>+(VLOOKUP(O$2,Total!$C$38:$CV$76,costos_sf!$B36,0)/$A$1)/$AZ36*100</f>
        <v>30778268.837007821</v>
      </c>
      <c r="P36" s="4">
        <f>+(VLOOKUP(P$2,Total!$C$38:$CV$76,costos_sf!$B36,0)/$A$1)/$AZ36*100</f>
        <v>203590765.5374445</v>
      </c>
      <c r="Q36" s="4">
        <f>+(VLOOKUP(Q$2,Total!$C$38:$CV$76,costos_sf!$B36,0)/$A$1)/$AZ36*100</f>
        <v>313399443.72699726</v>
      </c>
      <c r="R36" s="4">
        <f>+(VLOOKUP(R$2,Total!$C$38:$CV$76,costos_sf!$B36,0)/$A$1)/$AZ36*100</f>
        <v>493989.24417715886</v>
      </c>
      <c r="S36" s="4">
        <f>+(VLOOKUP(S$2,Total!$C$38:$CV$76,costos_sf!$B36,0)/$A$1)/$AZ36*100</f>
        <v>14820161.384709921</v>
      </c>
      <c r="T36" s="4">
        <f>+(VLOOKUP(T$2,Total!$C$38:$CV$76,costos_sf!$B36,0)/$A$1)/$AZ36*100</f>
        <v>11122554.475628877</v>
      </c>
      <c r="U36" s="4">
        <f>+(VLOOKUP(U$2,Total!$C$38:$CV$76,costos_sf!$B36,0)/$A$1)/$AZ36*100</f>
        <v>20272157.292174876</v>
      </c>
      <c r="V36" s="4">
        <f>+(VLOOKUP(V$2,Total!$C$38:$CV$76,costos_sf!$B36,0)/$A$1)/$AZ36*100</f>
        <v>72320297.974789396</v>
      </c>
      <c r="W36" s="4">
        <f>+(VLOOKUP(W$2,Total!$C$38:$CV$76,costos_sf!$B36,0)/$A$1)/$AZ36*100</f>
        <v>126575810.73231143</v>
      </c>
      <c r="X36" s="4">
        <f>+(VLOOKUP(X$2,Total!$C$38:$CV$76,costos_sf!$B36,0)/$A$1)/$AZ36*100</f>
        <v>563434918.47010493</v>
      </c>
      <c r="Y36" s="4">
        <f>+(VLOOKUP(Y$2,Total!$C$38:$CV$76,costos_sf!$B36,0)/$A$1)/$AZ36*100</f>
        <v>121718585.11280094</v>
      </c>
      <c r="Z36" s="4">
        <f>+(VLOOKUP(Z$2,Total!$C$38:$CV$76,costos_sf!$B36,0)/$A$1)/$AZ36*100</f>
        <v>0</v>
      </c>
      <c r="AA36" s="4">
        <f>+(VLOOKUP(AA$2,Total!$C$38:$CV$76,costos_sf!$B36,0)/$A$1)/$AZ36*100</f>
        <v>0</v>
      </c>
      <c r="AB36" s="4">
        <v>117043495.90220399</v>
      </c>
      <c r="AC36" s="4">
        <f>+(VLOOKUP(AC$2,Total!$C$38:$CV$76,costos_sf!$B36,0)/$A$1)/$AZ36*100</f>
        <v>34595631.589168727</v>
      </c>
      <c r="AD36" s="4">
        <f>+(VLOOKUP(AD$2,Total!$C$38:$CV$76,costos_sf!$B36,0)/$A$1)/$AZ36*100</f>
        <v>7707836.2055861568</v>
      </c>
      <c r="AE36" s="4">
        <f>+(VLOOKUP(AE$2,Total!$C$38:$CV$76,costos_sf!$B36,0)/$A$1)/$AZ36*100</f>
        <v>8410687.1833118964</v>
      </c>
      <c r="AF36" s="4">
        <v>167775134.66597402</v>
      </c>
      <c r="AG36" s="4">
        <f>+(VLOOKUP(AG$2,Total!$C$38:$CV$76,costos_sf!$B36,0)/$A$1)/$AZ36*100</f>
        <v>466742690.20448458</v>
      </c>
      <c r="AH36" s="4">
        <f>+(VLOOKUP(AH$2,Total!$C$38:$CV$76,costos_sf!$B36,0)/$A$1)/$AZ36*100</f>
        <v>58881651.430901639</v>
      </c>
      <c r="AI36" s="4">
        <f>+(VLOOKUP(AI$2,Total!$C$38:$CV$76,costos_sf!$B36,0)/$A$1)/$AZ36*100</f>
        <v>35725082.3394453</v>
      </c>
      <c r="AJ36" s="4">
        <f>+(VLOOKUP(AJ$2,Total!$C$38:$CV$76,costos_sf!$B36,0)/$A$1)/$AZ36*100</f>
        <v>53492150.169854842</v>
      </c>
      <c r="AK36" s="4">
        <f>+(VLOOKUP(AK$2,Total!$C$38:$CV$76,costos_sf!$B36,0)/$A$1)/$AZ36*100</f>
        <v>112194709.2616428</v>
      </c>
      <c r="AL36" s="4">
        <f>+(VLOOKUP(AL$2,Total!$C$38:$CV$76,costos_sf!$B36,0)/$A$1)/$AZ36*100</f>
        <v>866604705.95023775</v>
      </c>
      <c r="AM36" s="4">
        <v>62798607.628404699</v>
      </c>
      <c r="AN36" s="4">
        <v>214774553.658867</v>
      </c>
      <c r="AO36" s="4">
        <f>+(VLOOKUP(AO$2,Total!$C$38:$CV$76,costos_sf!$B36,0)/$A$1)/$AZ36*100</f>
        <v>21919238.368205</v>
      </c>
      <c r="AP36" s="4">
        <f>+(VLOOKUP(AP$2,Total!$C$38:$CV$76,costos_sf!$B36,0)/$A$1)/$AZ36*100</f>
        <v>2022945.9707003087</v>
      </c>
      <c r="AQ36" s="4">
        <f>+(VLOOKUP(AQ$2,Total!$C$38:$CV$76,costos_sf!$B36,0)/$A$1)/$AZ36*100</f>
        <v>70910316.116466731</v>
      </c>
      <c r="AR36" s="4">
        <v>34616271.037139796</v>
      </c>
      <c r="AS36" s="4">
        <f>+(VLOOKUP(AS$2,Total!$C$38:$CV$76,costos_sf!$B36,0)/$A$1)/$AZ36*100</f>
        <v>61640023.571692795</v>
      </c>
      <c r="AT36" s="4">
        <f>+(VLOOKUP(AT$2,Total!$C$38:$CV$76,costos_sf!$B36,0)/$A$1)/$AZ36*100</f>
        <v>10299750.520717382</v>
      </c>
      <c r="AU36" s="4">
        <f>+(VLOOKUP(AU$2,Total!$C$38:$CV$76,costos_sf!$B36,0)/$A$1)/$AZ36*100</f>
        <v>23124057.629645389</v>
      </c>
      <c r="AV36" s="4">
        <f>+(VLOOKUP(AV$2,Total!$C$38:$CV$76,costos_sf!$B36,0)/$A$1)/$AZ36*100</f>
        <v>43223648.806753024</v>
      </c>
      <c r="AW36" s="4">
        <v>241860615.50893199</v>
      </c>
      <c r="AX36" s="4">
        <f>+(VLOOKUP(AX$2,Total!$C$38:$CV$76,costos_sf!$B36,0)/$A$1)/$AZ36*100</f>
        <v>238724472.27440992</v>
      </c>
      <c r="AY36" s="4">
        <v>330689966.26841402</v>
      </c>
      <c r="AZ36" s="48">
        <v>116.11385</v>
      </c>
    </row>
    <row r="37" spans="2:52" ht="16.5" x14ac:dyDescent="0.3">
      <c r="B37" s="1">
        <v>36</v>
      </c>
      <c r="C37" s="3">
        <v>41943</v>
      </c>
      <c r="D37" s="4">
        <f>+(VLOOKUP(D$2,Total!$C$5:$CV$15,costos_sf!$B37,0)/$A$1)/$AZ37*100</f>
        <v>101153595.83818479</v>
      </c>
      <c r="E37" s="4">
        <v>471422762.98487306</v>
      </c>
      <c r="F37" s="4">
        <f>+(VLOOKUP(F$2,Total!$C$5:$CV$15,costos_sf!$B37,0)/$A$1)/$AZ37*100</f>
        <v>576435813.27026629</v>
      </c>
      <c r="G37" s="4">
        <f>+(VLOOKUP(G$2,Total!$C$5:$CV$15,costos_sf!$B37,0)/$A$1)/$AZ37*100</f>
        <v>247961957.71707371</v>
      </c>
      <c r="H37" s="4">
        <f>+(VLOOKUP(H$2,Total!$C$5:$CV$15,costos_sf!$B37,0)/$A$1)/$AZ37*100</f>
        <v>11085058.97411784</v>
      </c>
      <c r="I37" s="4">
        <f>+(VLOOKUP(I$2,Total!$C$5:$CV$15,costos_sf!$B37,0)/$A$1)/$AZ37*100</f>
        <v>389881817.79502833</v>
      </c>
      <c r="J37" s="4">
        <f>+(VLOOKUP(J$2,Total!$C$5:$CV$15,costos_sf!$B37,0)/$A$1)/$AZ37*100</f>
        <v>1984339986.689575</v>
      </c>
      <c r="K37" s="4">
        <f>+(VLOOKUP(K$2,Total!$C$5:$CV$15,costos_sf!$B37,0)/$A$1)/$AZ37*100</f>
        <v>2599644687.7126403</v>
      </c>
      <c r="L37" s="4">
        <f>+(VLOOKUP(L$2,Total!$C$5:$CV$15,costos_sf!$B37,0)/$A$1)/$AZ37*100</f>
        <v>5150593966.6449347</v>
      </c>
      <c r="M37" s="4">
        <v>1939676858.7854099</v>
      </c>
      <c r="N37" s="4">
        <v>118375109.607685</v>
      </c>
      <c r="O37" s="4">
        <f>+(VLOOKUP(O$2,Total!$C$38:$CV$76,costos_sf!$B37,0)/$A$1)/$AZ37*100</f>
        <v>30675202.344614249</v>
      </c>
      <c r="P37" s="4">
        <f>+(VLOOKUP(P$2,Total!$C$38:$CV$76,costos_sf!$B37,0)/$A$1)/$AZ37*100</f>
        <v>204514531.09315044</v>
      </c>
      <c r="Q37" s="4">
        <f>+(VLOOKUP(Q$2,Total!$C$38:$CV$76,costos_sf!$B37,0)/$A$1)/$AZ37*100</f>
        <v>313568549.85807103</v>
      </c>
      <c r="R37" s="4">
        <f>+(VLOOKUP(R$2,Total!$C$38:$CV$76,costos_sf!$B37,0)/$A$1)/$AZ37*100</f>
        <v>723700.7040450871</v>
      </c>
      <c r="S37" s="4">
        <f>+(VLOOKUP(S$2,Total!$C$38:$CV$76,costos_sf!$B37,0)/$A$1)/$AZ37*100</f>
        <v>14847037.817922933</v>
      </c>
      <c r="T37" s="4">
        <f>+(VLOOKUP(T$2,Total!$C$38:$CV$76,costos_sf!$B37,0)/$A$1)/$AZ37*100</f>
        <v>11572118.940790558</v>
      </c>
      <c r="U37" s="4">
        <f>+(VLOOKUP(U$2,Total!$C$38:$CV$76,costos_sf!$B37,0)/$A$1)/$AZ37*100</f>
        <v>19264652.223951902</v>
      </c>
      <c r="V37" s="4">
        <f>+(VLOOKUP(V$2,Total!$C$38:$CV$76,costos_sf!$B37,0)/$A$1)/$AZ37*100</f>
        <v>73753460.23380439</v>
      </c>
      <c r="W37" s="4">
        <f>+(VLOOKUP(W$2,Total!$C$38:$CV$76,costos_sf!$B37,0)/$A$1)/$AZ37*100</f>
        <v>122782980.26892428</v>
      </c>
      <c r="X37" s="4">
        <f>+(VLOOKUP(X$2,Total!$C$38:$CV$76,costos_sf!$B37,0)/$A$1)/$AZ37*100</f>
        <v>579391928.09546232</v>
      </c>
      <c r="Y37" s="4">
        <f>+(VLOOKUP(Y$2,Total!$C$38:$CV$76,costos_sf!$B37,0)/$A$1)/$AZ37*100</f>
        <v>120095647.53884338</v>
      </c>
      <c r="Z37" s="4">
        <f>+(VLOOKUP(Z$2,Total!$C$38:$CV$76,costos_sf!$B37,0)/$A$1)/$AZ37*100</f>
        <v>0</v>
      </c>
      <c r="AA37" s="4">
        <f>+(VLOOKUP(AA$2,Total!$C$38:$CV$76,costos_sf!$B37,0)/$A$1)/$AZ37*100</f>
        <v>0</v>
      </c>
      <c r="AB37" s="4">
        <v>115565917.49509701</v>
      </c>
      <c r="AC37" s="4">
        <f>+(VLOOKUP(AC$2,Total!$C$38:$CV$76,costos_sf!$B37,0)/$A$1)/$AZ37*100</f>
        <v>35099462.902770266</v>
      </c>
      <c r="AD37" s="4">
        <f>+(VLOOKUP(AD$2,Total!$C$38:$CV$76,costos_sf!$B37,0)/$A$1)/$AZ37*100</f>
        <v>7789434.921432863</v>
      </c>
      <c r="AE37" s="4">
        <f>+(VLOOKUP(AE$2,Total!$C$38:$CV$76,costos_sf!$B37,0)/$A$1)/$AZ37*100</f>
        <v>8064065.8713386627</v>
      </c>
      <c r="AF37" s="4">
        <v>169497298.76431701</v>
      </c>
      <c r="AG37" s="4">
        <f>+(VLOOKUP(AG$2,Total!$C$38:$CV$76,costos_sf!$B37,0)/$A$1)/$AZ37*100</f>
        <v>467450148.39804769</v>
      </c>
      <c r="AH37" s="4">
        <f>+(VLOOKUP(AH$2,Total!$C$38:$CV$76,costos_sf!$B37,0)/$A$1)/$AZ37*100</f>
        <v>58979047.445034295</v>
      </c>
      <c r="AI37" s="4">
        <f>+(VLOOKUP(AI$2,Total!$C$38:$CV$76,costos_sf!$B37,0)/$A$1)/$AZ37*100</f>
        <v>35334500.688810915</v>
      </c>
      <c r="AJ37" s="4">
        <f>+(VLOOKUP(AJ$2,Total!$C$38:$CV$76,costos_sf!$B37,0)/$A$1)/$AZ37*100</f>
        <v>55587505.686324634</v>
      </c>
      <c r="AK37" s="4">
        <f>+(VLOOKUP(AK$2,Total!$C$38:$CV$76,costos_sf!$B37,0)/$A$1)/$AZ37*100</f>
        <v>110642991.70553549</v>
      </c>
      <c r="AL37" s="4">
        <f>+(VLOOKUP(AL$2,Total!$C$38:$CV$76,costos_sf!$B37,0)/$A$1)/$AZ37*100</f>
        <v>863524354.47447658</v>
      </c>
      <c r="AM37" s="4">
        <v>63533406.9175018</v>
      </c>
      <c r="AN37" s="4">
        <v>218945520.67933699</v>
      </c>
      <c r="AO37" s="4">
        <f>+(VLOOKUP(AO$2,Total!$C$38:$CV$76,costos_sf!$B37,0)/$A$1)/$AZ37*100</f>
        <v>21929136.853134647</v>
      </c>
      <c r="AP37" s="4">
        <f>+(VLOOKUP(AP$2,Total!$C$38:$CV$76,costos_sf!$B37,0)/$A$1)/$AZ37*100</f>
        <v>1917301.0699260423</v>
      </c>
      <c r="AQ37" s="4">
        <f>+(VLOOKUP(AQ$2,Total!$C$38:$CV$76,costos_sf!$B37,0)/$A$1)/$AZ37*100</f>
        <v>71692790.778078496</v>
      </c>
      <c r="AR37" s="4">
        <v>34603976.391466796</v>
      </c>
      <c r="AS37" s="4">
        <f>+(VLOOKUP(AS$2,Total!$C$38:$CV$76,costos_sf!$B37,0)/$A$1)/$AZ37*100</f>
        <v>60867957.87286377</v>
      </c>
      <c r="AT37" s="4">
        <f>+(VLOOKUP(AT$2,Total!$C$38:$CV$76,costos_sf!$B37,0)/$A$1)/$AZ37*100</f>
        <v>10005861.887403594</v>
      </c>
      <c r="AU37" s="4">
        <f>+(VLOOKUP(AU$2,Total!$C$38:$CV$76,costos_sf!$B37,0)/$A$1)/$AZ37*100</f>
        <v>23104062.248289432</v>
      </c>
      <c r="AV37" s="4">
        <f>+(VLOOKUP(AV$2,Total!$C$38:$CV$76,costos_sf!$B37,0)/$A$1)/$AZ37*100</f>
        <v>42607243.891760595</v>
      </c>
      <c r="AW37" s="4">
        <v>242267081.36263502</v>
      </c>
      <c r="AX37" s="4">
        <f>+(VLOOKUP(AX$2,Total!$C$38:$CV$76,costos_sf!$B37,0)/$A$1)/$AZ37*100</f>
        <v>240075772.30650747</v>
      </c>
      <c r="AY37" s="4">
        <v>328118215.31484699</v>
      </c>
      <c r="AZ37" s="48">
        <v>116.553757</v>
      </c>
    </row>
    <row r="38" spans="2:52" ht="16.5" x14ac:dyDescent="0.3">
      <c r="B38" s="1">
        <v>37</v>
      </c>
      <c r="C38" s="3">
        <v>41973</v>
      </c>
      <c r="D38" s="4">
        <f>+(VLOOKUP(D$2,Total!$C$5:$CV$15,costos_sf!$B38,0)/$A$1)/$AZ38*100</f>
        <v>102763194.43737349</v>
      </c>
      <c r="E38" s="4">
        <v>487089192.501746</v>
      </c>
      <c r="F38" s="4">
        <f>+(VLOOKUP(F$2,Total!$C$5:$CV$15,costos_sf!$B38,0)/$A$1)/$AZ38*100</f>
        <v>580086340.24249363</v>
      </c>
      <c r="G38" s="4">
        <f>+(VLOOKUP(G$2,Total!$C$5:$CV$15,costos_sf!$B38,0)/$A$1)/$AZ38*100</f>
        <v>248924753.36411133</v>
      </c>
      <c r="H38" s="4">
        <f>+(VLOOKUP(H$2,Total!$C$5:$CV$15,costos_sf!$B38,0)/$A$1)/$AZ38*100</f>
        <v>12446189.917120751</v>
      </c>
      <c r="I38" s="4">
        <f>+(VLOOKUP(I$2,Total!$C$5:$CV$15,costos_sf!$B38,0)/$A$1)/$AZ38*100</f>
        <v>376609540.33549982</v>
      </c>
      <c r="J38" s="4">
        <f>+(VLOOKUP(J$2,Total!$C$5:$CV$15,costos_sf!$B38,0)/$A$1)/$AZ38*100</f>
        <v>2003339497.3541536</v>
      </c>
      <c r="K38" s="4">
        <f>+(VLOOKUP(K$2,Total!$C$5:$CV$15,costos_sf!$B38,0)/$A$1)/$AZ38*100</f>
        <v>2597289946.7264671</v>
      </c>
      <c r="L38" s="4">
        <f>+(VLOOKUP(L$2,Total!$C$5:$CV$15,costos_sf!$B38,0)/$A$1)/$AZ38*100</f>
        <v>4968035716.1702499</v>
      </c>
      <c r="M38" s="4">
        <v>1888460831.4598501</v>
      </c>
      <c r="N38" s="4">
        <v>117788573.09874301</v>
      </c>
      <c r="O38" s="4">
        <f>+(VLOOKUP(O$2,Total!$C$38:$CV$76,costos_sf!$B38,0)/$A$1)/$AZ38*100</f>
        <v>30657195.363910787</v>
      </c>
      <c r="P38" s="4">
        <f>+(VLOOKUP(P$2,Total!$C$38:$CV$76,costos_sf!$B38,0)/$A$1)/$AZ38*100</f>
        <v>206803183.42856699</v>
      </c>
      <c r="Q38" s="4">
        <f>+(VLOOKUP(Q$2,Total!$C$38:$CV$76,costos_sf!$B38,0)/$A$1)/$AZ38*100</f>
        <v>314512713.19949621</v>
      </c>
      <c r="R38" s="4">
        <f>+(VLOOKUP(R$2,Total!$C$38:$CV$76,costos_sf!$B38,0)/$A$1)/$AZ38*100</f>
        <v>995464.55560858629</v>
      </c>
      <c r="S38" s="4">
        <f>+(VLOOKUP(S$2,Total!$C$38:$CV$76,costos_sf!$B38,0)/$A$1)/$AZ38*100</f>
        <v>14855088.842709528</v>
      </c>
      <c r="T38" s="4">
        <f>+(VLOOKUP(T$2,Total!$C$38:$CV$76,costos_sf!$B38,0)/$A$1)/$AZ38*100</f>
        <v>11322220.21299188</v>
      </c>
      <c r="U38" s="4">
        <f>+(VLOOKUP(U$2,Total!$C$38:$CV$76,costos_sf!$B38,0)/$A$1)/$AZ38*100</f>
        <v>18151262.075198691</v>
      </c>
      <c r="V38" s="4">
        <f>+(VLOOKUP(V$2,Total!$C$38:$CV$76,costos_sf!$B38,0)/$A$1)/$AZ38*100</f>
        <v>75517069.394190416</v>
      </c>
      <c r="W38" s="4">
        <f>+(VLOOKUP(W$2,Total!$C$38:$CV$76,costos_sf!$B38,0)/$A$1)/$AZ38*100</f>
        <v>114949825.18192309</v>
      </c>
      <c r="X38" s="4">
        <f>+(VLOOKUP(X$2,Total!$C$38:$CV$76,costos_sf!$B38,0)/$A$1)/$AZ38*100</f>
        <v>616025565.50418162</v>
      </c>
      <c r="Y38" s="4">
        <f>+(VLOOKUP(Y$2,Total!$C$38:$CV$76,costos_sf!$B38,0)/$A$1)/$AZ38*100</f>
        <v>120027930.33535828</v>
      </c>
      <c r="Z38" s="4">
        <f>+(VLOOKUP(Z$2,Total!$C$38:$CV$76,costos_sf!$B38,0)/$A$1)/$AZ38*100</f>
        <v>0</v>
      </c>
      <c r="AA38" s="4">
        <f>+(VLOOKUP(AA$2,Total!$C$38:$CV$76,costos_sf!$B38,0)/$A$1)/$AZ38*100</f>
        <v>0</v>
      </c>
      <c r="AB38" s="4">
        <v>114059132.67187999</v>
      </c>
      <c r="AC38" s="4">
        <f>+(VLOOKUP(AC$2,Total!$C$38:$CV$76,costos_sf!$B38,0)/$A$1)/$AZ38*100</f>
        <v>35385479.554377049</v>
      </c>
      <c r="AD38" s="4">
        <f>+(VLOOKUP(AD$2,Total!$C$38:$CV$76,costos_sf!$B38,0)/$A$1)/$AZ38*100</f>
        <v>7670374.2165022036</v>
      </c>
      <c r="AE38" s="4">
        <f>+(VLOOKUP(AE$2,Total!$C$38:$CV$76,costos_sf!$B38,0)/$A$1)/$AZ38*100</f>
        <v>7871365.0692340238</v>
      </c>
      <c r="AF38" s="4">
        <v>170046143.14093003</v>
      </c>
      <c r="AG38" s="4">
        <f>+(VLOOKUP(AG$2,Total!$C$38:$CV$76,costos_sf!$B38,0)/$A$1)/$AZ38*100</f>
        <v>472755963.92338842</v>
      </c>
      <c r="AH38" s="4">
        <f>+(VLOOKUP(AH$2,Total!$C$38:$CV$76,costos_sf!$B38,0)/$A$1)/$AZ38*100</f>
        <v>59763212.301335901</v>
      </c>
      <c r="AI38" s="4">
        <f>+(VLOOKUP(AI$2,Total!$C$38:$CV$76,costos_sf!$B38,0)/$A$1)/$AZ38*100</f>
        <v>35367086.529932171</v>
      </c>
      <c r="AJ38" s="4">
        <f>+(VLOOKUP(AJ$2,Total!$C$38:$CV$76,costos_sf!$B38,0)/$A$1)/$AZ38*100</f>
        <v>57910206.367432848</v>
      </c>
      <c r="AK38" s="4">
        <f>+(VLOOKUP(AK$2,Total!$C$38:$CV$76,costos_sf!$B38,0)/$A$1)/$AZ38*100</f>
        <v>110847810.29623291</v>
      </c>
      <c r="AL38" s="4">
        <f>+(VLOOKUP(AL$2,Total!$C$38:$CV$76,costos_sf!$B38,0)/$A$1)/$AZ38*100</f>
        <v>863033230.09784675</v>
      </c>
      <c r="AM38" s="4">
        <v>64254505.503515996</v>
      </c>
      <c r="AN38" s="4">
        <v>223823036.55483502</v>
      </c>
      <c r="AO38" s="4">
        <f>+(VLOOKUP(AO$2,Total!$C$38:$CV$76,costos_sf!$B38,0)/$A$1)/$AZ38*100</f>
        <v>22498666.943691269</v>
      </c>
      <c r="AP38" s="4">
        <f>+(VLOOKUP(AP$2,Total!$C$38:$CV$76,costos_sf!$B38,0)/$A$1)/$AZ38*100</f>
        <v>1803521.9330405584</v>
      </c>
      <c r="AQ38" s="4">
        <f>+(VLOOKUP(AQ$2,Total!$C$38:$CV$76,costos_sf!$B38,0)/$A$1)/$AZ38*100</f>
        <v>76083087.067999184</v>
      </c>
      <c r="AR38" s="4">
        <v>34562298.086720094</v>
      </c>
      <c r="AS38" s="4">
        <f>+(VLOOKUP(AS$2,Total!$C$38:$CV$76,costos_sf!$B38,0)/$A$1)/$AZ38*100</f>
        <v>59340415.470741421</v>
      </c>
      <c r="AT38" s="4">
        <f>+(VLOOKUP(AT$2,Total!$C$38:$CV$76,costos_sf!$B38,0)/$A$1)/$AZ38*100</f>
        <v>9945875.8370402772</v>
      </c>
      <c r="AU38" s="4">
        <f>+(VLOOKUP(AU$2,Total!$C$38:$CV$76,costos_sf!$B38,0)/$A$1)/$AZ38*100</f>
        <v>23173375.357896842</v>
      </c>
      <c r="AV38" s="4">
        <f>+(VLOOKUP(AV$2,Total!$C$38:$CV$76,costos_sf!$B38,0)/$A$1)/$AZ38*100</f>
        <v>42455707.319038987</v>
      </c>
      <c r="AW38" s="4">
        <v>235334365.17084202</v>
      </c>
      <c r="AX38" s="4">
        <f>+(VLOOKUP(AX$2,Total!$C$38:$CV$76,costos_sf!$B38,0)/$A$1)/$AZ38*100</f>
        <v>244141581.95569664</v>
      </c>
      <c r="AY38" s="4">
        <v>327741759.18172401</v>
      </c>
      <c r="AZ38" s="48">
        <v>116.379555</v>
      </c>
    </row>
    <row r="39" spans="2:52" ht="16.5" x14ac:dyDescent="0.3">
      <c r="B39" s="1">
        <v>38</v>
      </c>
      <c r="C39" s="3">
        <v>42004</v>
      </c>
      <c r="D39" s="4">
        <f>+(VLOOKUP(D$2,Total!$C$5:$CV$15,costos_sf!$B39,0)/$A$1)/$AZ39*100</f>
        <v>109386478.40441729</v>
      </c>
      <c r="E39" s="4">
        <v>499847123.402174</v>
      </c>
      <c r="F39" s="4">
        <f>+(VLOOKUP(F$2,Total!$C$5:$CV$15,costos_sf!$B39,0)/$A$1)/$AZ39*100</f>
        <v>574854134.05480087</v>
      </c>
      <c r="G39" s="4">
        <f>+(VLOOKUP(G$2,Total!$C$5:$CV$15,costos_sf!$B39,0)/$A$1)/$AZ39*100</f>
        <v>260152527.87456685</v>
      </c>
      <c r="H39" s="4">
        <f>+(VLOOKUP(H$2,Total!$C$5:$CV$15,costos_sf!$B39,0)/$A$1)/$AZ39*100</f>
        <v>14124269.256594259</v>
      </c>
      <c r="I39" s="4">
        <f>+(VLOOKUP(I$2,Total!$C$5:$CV$15,costos_sf!$B39,0)/$A$1)/$AZ39*100</f>
        <v>411948517.30713493</v>
      </c>
      <c r="J39" s="4">
        <f>+(VLOOKUP(J$2,Total!$C$5:$CV$15,costos_sf!$B39,0)/$A$1)/$AZ39*100</f>
        <v>2010882605.1533833</v>
      </c>
      <c r="K39" s="4">
        <f>+(VLOOKUP(K$2,Total!$C$5:$CV$15,costos_sf!$B39,0)/$A$1)/$AZ39*100</f>
        <v>2611285486.3235784</v>
      </c>
      <c r="L39" s="4">
        <f>+(VLOOKUP(L$2,Total!$C$5:$CV$15,costos_sf!$B39,0)/$A$1)/$AZ39*100</f>
        <v>5266831611.2216454</v>
      </c>
      <c r="M39" s="4">
        <v>1851393217.9565198</v>
      </c>
      <c r="N39" s="4">
        <v>115793962.17197399</v>
      </c>
      <c r="O39" s="4">
        <f>+(VLOOKUP(O$2,Total!$C$38:$CV$76,costos_sf!$B39,0)/$A$1)/$AZ39*100</f>
        <v>30400983.890240569</v>
      </c>
      <c r="P39" s="4">
        <f>+(VLOOKUP(P$2,Total!$C$38:$CV$76,costos_sf!$B39,0)/$A$1)/$AZ39*100</f>
        <v>205291395.78782415</v>
      </c>
      <c r="Q39" s="4">
        <f>+(VLOOKUP(Q$2,Total!$C$38:$CV$76,costos_sf!$B39,0)/$A$1)/$AZ39*100</f>
        <v>313921639.77454579</v>
      </c>
      <c r="R39" s="4">
        <f>+(VLOOKUP(R$2,Total!$C$38:$CV$76,costos_sf!$B39,0)/$A$1)/$AZ39*100</f>
        <v>1305485.142568788</v>
      </c>
      <c r="S39" s="4">
        <f>+(VLOOKUP(S$2,Total!$C$38:$CV$76,costos_sf!$B39,0)/$A$1)/$AZ39*100</f>
        <v>14673052.001176417</v>
      </c>
      <c r="T39" s="4">
        <f>+(VLOOKUP(T$2,Total!$C$38:$CV$76,costos_sf!$B39,0)/$A$1)/$AZ39*100</f>
        <v>11309270.726598298</v>
      </c>
      <c r="U39" s="4">
        <f>+(VLOOKUP(U$2,Total!$C$38:$CV$76,costos_sf!$B39,0)/$A$1)/$AZ39*100</f>
        <v>16611064.613325844</v>
      </c>
      <c r="V39" s="4">
        <f>+(VLOOKUP(V$2,Total!$C$38:$CV$76,costos_sf!$B39,0)/$A$1)/$AZ39*100</f>
        <v>75138759.225374833</v>
      </c>
      <c r="W39" s="4">
        <f>+(VLOOKUP(W$2,Total!$C$38:$CV$76,costos_sf!$B39,0)/$A$1)/$AZ39*100</f>
        <v>110389798.33142583</v>
      </c>
      <c r="X39" s="4">
        <f>+(VLOOKUP(X$2,Total!$C$38:$CV$76,costos_sf!$B39,0)/$A$1)/$AZ39*100</f>
        <v>638322138.53001916</v>
      </c>
      <c r="Y39" s="4">
        <f>+(VLOOKUP(Y$2,Total!$C$38:$CV$76,costos_sf!$B39,0)/$A$1)/$AZ39*100</f>
        <v>119491428.27416761</v>
      </c>
      <c r="Z39" s="4">
        <f>+(VLOOKUP(Z$2,Total!$C$38:$CV$76,costos_sf!$B39,0)/$A$1)/$AZ39*100</f>
        <v>0</v>
      </c>
      <c r="AA39" s="4">
        <f>+(VLOOKUP(AA$2,Total!$C$38:$CV$76,costos_sf!$B39,0)/$A$1)/$AZ39*100</f>
        <v>0</v>
      </c>
      <c r="AB39" s="4">
        <v>113373211.900855</v>
      </c>
      <c r="AC39" s="4">
        <f>+(VLOOKUP(AC$2,Total!$C$38:$CV$76,costos_sf!$B39,0)/$A$1)/$AZ39*100</f>
        <v>35429728.354535587</v>
      </c>
      <c r="AD39" s="4">
        <f>+(VLOOKUP(AD$2,Total!$C$38:$CV$76,costos_sf!$B39,0)/$A$1)/$AZ39*100</f>
        <v>7602081.7715915665</v>
      </c>
      <c r="AE39" s="4">
        <f>+(VLOOKUP(AE$2,Total!$C$38:$CV$76,costos_sf!$B39,0)/$A$1)/$AZ39*100</f>
        <v>7947223.8030268988</v>
      </c>
      <c r="AF39" s="4">
        <v>168822880.719978</v>
      </c>
      <c r="AG39" s="4">
        <f>+(VLOOKUP(AG$2,Total!$C$38:$CV$76,costos_sf!$B39,0)/$A$1)/$AZ39*100</f>
        <v>471818139.52235532</v>
      </c>
      <c r="AH39" s="4">
        <f>+(VLOOKUP(AH$2,Total!$C$38:$CV$76,costos_sf!$B39,0)/$A$1)/$AZ39*100</f>
        <v>58986156.260323443</v>
      </c>
      <c r="AI39" s="4">
        <f>+(VLOOKUP(AI$2,Total!$C$38:$CV$76,costos_sf!$B39,0)/$A$1)/$AZ39*100</f>
        <v>33864819.321869567</v>
      </c>
      <c r="AJ39" s="4">
        <f>+(VLOOKUP(AJ$2,Total!$C$38:$CV$76,costos_sf!$B39,0)/$A$1)/$AZ39*100</f>
        <v>58990681.870122209</v>
      </c>
      <c r="AK39" s="4">
        <f>+(VLOOKUP(AK$2,Total!$C$38:$CV$76,costos_sf!$B39,0)/$A$1)/$AZ39*100</f>
        <v>114124532.16330603</v>
      </c>
      <c r="AL39" s="4">
        <f>+(VLOOKUP(AL$2,Total!$C$38:$CV$76,costos_sf!$B39,0)/$A$1)/$AZ39*100</f>
        <v>835570973.50445223</v>
      </c>
      <c r="AM39" s="4">
        <v>65242222.001015097</v>
      </c>
      <c r="AN39" s="4">
        <v>227596963.54072401</v>
      </c>
      <c r="AO39" s="4">
        <f>+(VLOOKUP(AO$2,Total!$C$38:$CV$76,costos_sf!$B39,0)/$A$1)/$AZ39*100</f>
        <v>24524113.938712552</v>
      </c>
      <c r="AP39" s="4">
        <f>+(VLOOKUP(AP$2,Total!$C$38:$CV$76,costos_sf!$B39,0)/$A$1)/$AZ39*100</f>
        <v>1710294.1295735475</v>
      </c>
      <c r="AQ39" s="4">
        <f>+(VLOOKUP(AQ$2,Total!$C$38:$CV$76,costos_sf!$B39,0)/$A$1)/$AZ39*100</f>
        <v>75576380.60229753</v>
      </c>
      <c r="AR39" s="4">
        <v>34280556.3195218</v>
      </c>
      <c r="AS39" s="4">
        <f>+(VLOOKUP(AS$2,Total!$C$38:$CV$76,costos_sf!$B39,0)/$A$1)/$AZ39*100</f>
        <v>58624792.300954372</v>
      </c>
      <c r="AT39" s="4">
        <f>+(VLOOKUP(AT$2,Total!$C$38:$CV$76,costos_sf!$B39,0)/$A$1)/$AZ39*100</f>
        <v>11318071.31595101</v>
      </c>
      <c r="AU39" s="4">
        <f>+(VLOOKUP(AU$2,Total!$C$38:$CV$76,costos_sf!$B39,0)/$A$1)/$AZ39*100</f>
        <v>23162584.161310442</v>
      </c>
      <c r="AV39" s="4">
        <f>+(VLOOKUP(AV$2,Total!$C$38:$CV$76,costos_sf!$B39,0)/$A$1)/$AZ39*100</f>
        <v>40192461.344003253</v>
      </c>
      <c r="AW39" s="4">
        <v>233908143.85427201</v>
      </c>
      <c r="AX39" s="4">
        <f>+(VLOOKUP(AX$2,Total!$C$38:$CV$76,costos_sf!$B39,0)/$A$1)/$AZ39*100</f>
        <v>244921086.53624961</v>
      </c>
      <c r="AY39" s="4">
        <v>319868979.666071</v>
      </c>
      <c r="AZ39" s="48">
        <v>116.645938</v>
      </c>
    </row>
    <row r="40" spans="2:52" ht="16.5" x14ac:dyDescent="0.3">
      <c r="B40" s="1">
        <v>39</v>
      </c>
      <c r="C40" s="3">
        <v>42035</v>
      </c>
      <c r="D40" s="4">
        <f>+(VLOOKUP(D$2,Total!$C$5:$CV$15,costos_sf!$B40,0)/$A$1)/$AZ40*100</f>
        <v>111547546.75358029</v>
      </c>
      <c r="E40" s="4">
        <v>511527564.66509795</v>
      </c>
      <c r="F40" s="4">
        <f>+(VLOOKUP(F$2,Total!$C$5:$CV$15,costos_sf!$B40,0)/$A$1)/$AZ40*100</f>
        <v>574659731.3400439</v>
      </c>
      <c r="G40" s="4">
        <f>+(VLOOKUP(G$2,Total!$C$5:$CV$15,costos_sf!$B40,0)/$A$1)/$AZ40*100</f>
        <v>260524132.37717888</v>
      </c>
      <c r="H40" s="4">
        <f>+(VLOOKUP(H$2,Total!$C$5:$CV$15,costos_sf!$B40,0)/$A$1)/$AZ40*100</f>
        <v>15344231.787694117</v>
      </c>
      <c r="I40" s="4">
        <f>+(VLOOKUP(I$2,Total!$C$5:$CV$15,costos_sf!$B40,0)/$A$1)/$AZ40*100</f>
        <v>386314827.71973813</v>
      </c>
      <c r="J40" s="4">
        <f>+(VLOOKUP(J$2,Total!$C$5:$CV$15,costos_sf!$B40,0)/$A$1)/$AZ40*100</f>
        <v>2044020386.850461</v>
      </c>
      <c r="K40" s="4">
        <f>+(VLOOKUP(K$2,Total!$C$5:$CV$15,costos_sf!$B40,0)/$A$1)/$AZ40*100</f>
        <v>2664645753.456037</v>
      </c>
      <c r="L40" s="4">
        <f>+(VLOOKUP(L$2,Total!$C$5:$CV$15,costos_sf!$B40,0)/$A$1)/$AZ40*100</f>
        <v>5441792329.5561295</v>
      </c>
      <c r="M40" s="4">
        <v>1885035710.0901401</v>
      </c>
      <c r="N40" s="4">
        <v>116269525.52190201</v>
      </c>
      <c r="O40" s="4">
        <f>+(VLOOKUP(O$2,Total!$C$38:$CV$76,costos_sf!$B40,0)/$A$1)/$AZ40*100</f>
        <v>30183435.147925258</v>
      </c>
      <c r="P40" s="4">
        <f>+(VLOOKUP(P$2,Total!$C$38:$CV$76,costos_sf!$B40,0)/$A$1)/$AZ40*100</f>
        <v>206457828.5406321</v>
      </c>
      <c r="Q40" s="4">
        <f>+(VLOOKUP(Q$2,Total!$C$38:$CV$76,costos_sf!$B40,0)/$A$1)/$AZ40*100</f>
        <v>312196581.5342347</v>
      </c>
      <c r="R40" s="4">
        <f>+(VLOOKUP(R$2,Total!$C$38:$CV$76,costos_sf!$B40,0)/$A$1)/$AZ40*100</f>
        <v>1532525.6889748271</v>
      </c>
      <c r="S40" s="4">
        <f>+(VLOOKUP(S$2,Total!$C$38:$CV$76,costos_sf!$B40,0)/$A$1)/$AZ40*100</f>
        <v>14587090.572903847</v>
      </c>
      <c r="T40" s="4">
        <f>+(VLOOKUP(T$2,Total!$C$38:$CV$76,costos_sf!$B40,0)/$A$1)/$AZ40*100</f>
        <v>11156958.18191175</v>
      </c>
      <c r="U40" s="4">
        <f>+(VLOOKUP(U$2,Total!$C$38:$CV$76,costos_sf!$B40,0)/$A$1)/$AZ40*100</f>
        <v>15861937.97040532</v>
      </c>
      <c r="V40" s="4">
        <f>+(VLOOKUP(V$2,Total!$C$38:$CV$76,costos_sf!$B40,0)/$A$1)/$AZ40*100</f>
        <v>75750850.02872318</v>
      </c>
      <c r="W40" s="4">
        <f>+(VLOOKUP(W$2,Total!$C$38:$CV$76,costos_sf!$B40,0)/$A$1)/$AZ40*100</f>
        <v>107324112.48066351</v>
      </c>
      <c r="X40" s="4">
        <f>+(VLOOKUP(X$2,Total!$C$38:$CV$76,costos_sf!$B40,0)/$A$1)/$AZ40*100</f>
        <v>652702841.09281886</v>
      </c>
      <c r="Y40" s="4">
        <f>+(VLOOKUP(Y$2,Total!$C$38:$CV$76,costos_sf!$B40,0)/$A$1)/$AZ40*100</f>
        <v>119306243.5818055</v>
      </c>
      <c r="Z40" s="4">
        <f>+(VLOOKUP(Z$2,Total!$C$38:$CV$76,costos_sf!$B40,0)/$A$1)/$AZ40*100</f>
        <v>0</v>
      </c>
      <c r="AA40" s="4">
        <f>+(VLOOKUP(AA$2,Total!$C$38:$CV$76,costos_sf!$B40,0)/$A$1)/$AZ40*100</f>
        <v>0</v>
      </c>
      <c r="AB40" s="4">
        <v>113442439.00088</v>
      </c>
      <c r="AC40" s="4">
        <f>+(VLOOKUP(AC$2,Total!$C$38:$CV$76,costos_sf!$B40,0)/$A$1)/$AZ40*100</f>
        <v>36000092.37912368</v>
      </c>
      <c r="AD40" s="4">
        <f>+(VLOOKUP(AD$2,Total!$C$38:$CV$76,costos_sf!$B40,0)/$A$1)/$AZ40*100</f>
        <v>7624509.66382429</v>
      </c>
      <c r="AE40" s="4">
        <f>+(VLOOKUP(AE$2,Total!$C$38:$CV$76,costos_sf!$B40,0)/$A$1)/$AZ40*100</f>
        <v>7771163.3883988149</v>
      </c>
      <c r="AF40" s="4">
        <v>170834999.87187001</v>
      </c>
      <c r="AG40" s="4">
        <f>+(VLOOKUP(AG$2,Total!$C$38:$CV$76,costos_sf!$B40,0)/$A$1)/$AZ40*100</f>
        <v>474275678.39025408</v>
      </c>
      <c r="AH40" s="4">
        <f>+(VLOOKUP(AH$2,Total!$C$38:$CV$76,costos_sf!$B40,0)/$A$1)/$AZ40*100</f>
        <v>59923755.343005598</v>
      </c>
      <c r="AI40" s="4">
        <f>+(VLOOKUP(AI$2,Total!$C$38:$CV$76,costos_sf!$B40,0)/$A$1)/$AZ40*100</f>
        <v>33375515.30096205</v>
      </c>
      <c r="AJ40" s="4">
        <f>+(VLOOKUP(AJ$2,Total!$C$38:$CV$76,costos_sf!$B40,0)/$A$1)/$AZ40*100</f>
        <v>59979944.846565031</v>
      </c>
      <c r="AK40" s="4">
        <f>+(VLOOKUP(AK$2,Total!$C$38:$CV$76,costos_sf!$B40,0)/$A$1)/$AZ40*100</f>
        <v>114048012.72726546</v>
      </c>
      <c r="AL40" s="4">
        <f>+(VLOOKUP(AL$2,Total!$C$38:$CV$76,costos_sf!$B40,0)/$A$1)/$AZ40*100</f>
        <v>827794531.16443622</v>
      </c>
      <c r="AM40" s="4">
        <v>65945842.090242803</v>
      </c>
      <c r="AN40" s="4">
        <v>229532416.54025</v>
      </c>
      <c r="AO40" s="4">
        <f>+(VLOOKUP(AO$2,Total!$C$38:$CV$76,costos_sf!$B40,0)/$A$1)/$AZ40*100</f>
        <v>24985399.502609368</v>
      </c>
      <c r="AP40" s="4">
        <f>+(VLOOKUP(AP$2,Total!$C$38:$CV$76,costos_sf!$B40,0)/$A$1)/$AZ40*100</f>
        <v>1633851.7744353074</v>
      </c>
      <c r="AQ40" s="4">
        <f>+(VLOOKUP(AQ$2,Total!$C$38:$CV$76,costos_sf!$B40,0)/$A$1)/$AZ40*100</f>
        <v>74754065.111500561</v>
      </c>
      <c r="AR40" s="4">
        <v>34028323.583240598</v>
      </c>
      <c r="AS40" s="4">
        <f>+(VLOOKUP(AS$2,Total!$C$38:$CV$76,costos_sf!$B40,0)/$A$1)/$AZ40*100</f>
        <v>58892849.973076627</v>
      </c>
      <c r="AT40" s="4">
        <f>+(VLOOKUP(AT$2,Total!$C$38:$CV$76,costos_sf!$B40,0)/$A$1)/$AZ40*100</f>
        <v>11461255.520270981</v>
      </c>
      <c r="AU40" s="4">
        <f>+(VLOOKUP(AU$2,Total!$C$38:$CV$76,costos_sf!$B40,0)/$A$1)/$AZ40*100</f>
        <v>23104192.602650523</v>
      </c>
      <c r="AV40" s="4">
        <f>+(VLOOKUP(AV$2,Total!$C$38:$CV$76,costos_sf!$B40,0)/$A$1)/$AZ40*100</f>
        <v>39693097.440265544</v>
      </c>
      <c r="AW40" s="4">
        <v>231965216.75215802</v>
      </c>
      <c r="AX40" s="4">
        <f>+(VLOOKUP(AX$2,Total!$C$38:$CV$76,costos_sf!$B40,0)/$A$1)/$AZ40*100</f>
        <v>247517015.43608597</v>
      </c>
      <c r="AY40" s="4">
        <v>320713086.20745897</v>
      </c>
      <c r="AZ40" s="48">
        <v>116.84458100000001</v>
      </c>
    </row>
    <row r="41" spans="2:52" ht="16.5" x14ac:dyDescent="0.3">
      <c r="B41" s="1">
        <v>40</v>
      </c>
      <c r="C41" s="3">
        <v>42063</v>
      </c>
      <c r="D41" s="4">
        <f>+(VLOOKUP(D$2,Total!$C$5:$CV$15,costos_sf!$B41,0)/$A$1)/$AZ41*100</f>
        <v>115533439.17083095</v>
      </c>
      <c r="E41" s="4">
        <v>521183731.89546204</v>
      </c>
      <c r="F41" s="4">
        <f>+(VLOOKUP(F$2,Total!$C$5:$CV$15,costos_sf!$B41,0)/$A$1)/$AZ41*100</f>
        <v>576380448.39192033</v>
      </c>
      <c r="G41" s="4">
        <f>+(VLOOKUP(G$2,Total!$C$5:$CV$15,costos_sf!$B41,0)/$A$1)/$AZ41*100</f>
        <v>263744147.96186951</v>
      </c>
      <c r="H41" s="4">
        <f>+(VLOOKUP(H$2,Total!$C$5:$CV$15,costos_sf!$B41,0)/$A$1)/$AZ41*100</f>
        <v>14470022.381046258</v>
      </c>
      <c r="I41" s="4">
        <f>+(VLOOKUP(I$2,Total!$C$5:$CV$15,costos_sf!$B41,0)/$A$1)/$AZ41*100</f>
        <v>400821651.90797251</v>
      </c>
      <c r="J41" s="4">
        <f>+(VLOOKUP(J$2,Total!$C$5:$CV$15,costos_sf!$B41,0)/$A$1)/$AZ41*100</f>
        <v>2044799191.9789054</v>
      </c>
      <c r="K41" s="4">
        <f>+(VLOOKUP(K$2,Total!$C$5:$CV$15,costos_sf!$B41,0)/$A$1)/$AZ41*100</f>
        <v>2861246247.6952052</v>
      </c>
      <c r="L41" s="4">
        <f>+(VLOOKUP(L$2,Total!$C$5:$CV$15,costos_sf!$B41,0)/$A$1)/$AZ41*100</f>
        <v>5277999102.5618887</v>
      </c>
      <c r="M41" s="4">
        <v>1902014790.49476</v>
      </c>
      <c r="N41" s="4">
        <v>116367771.14017899</v>
      </c>
      <c r="O41" s="4">
        <f>+(VLOOKUP(O$2,Total!$C$38:$CV$76,costos_sf!$B41,0)/$A$1)/$AZ41*100</f>
        <v>30023335.882384423</v>
      </c>
      <c r="P41" s="4">
        <f>+(VLOOKUP(P$2,Total!$C$38:$CV$76,costos_sf!$B41,0)/$A$1)/$AZ41*100</f>
        <v>209180503.17558563</v>
      </c>
      <c r="Q41" s="4">
        <f>+(VLOOKUP(Q$2,Total!$C$38:$CV$76,costos_sf!$B41,0)/$A$1)/$AZ41*100</f>
        <v>308067792.11094743</v>
      </c>
      <c r="R41" s="4">
        <f>+(VLOOKUP(R$2,Total!$C$38:$CV$76,costos_sf!$B41,0)/$A$1)/$AZ41*100</f>
        <v>1794157.9499950036</v>
      </c>
      <c r="S41" s="4">
        <f>+(VLOOKUP(S$2,Total!$C$38:$CV$76,costos_sf!$B41,0)/$A$1)/$AZ41*100</f>
        <v>14331956.281464387</v>
      </c>
      <c r="T41" s="4">
        <f>+(VLOOKUP(T$2,Total!$C$38:$CV$76,costos_sf!$B41,0)/$A$1)/$AZ41*100</f>
        <v>10897549.460419377</v>
      </c>
      <c r="U41" s="4">
        <f>+(VLOOKUP(U$2,Total!$C$38:$CV$76,costos_sf!$B41,0)/$A$1)/$AZ41*100</f>
        <v>14478098.615853658</v>
      </c>
      <c r="V41" s="4">
        <f>+(VLOOKUP(V$2,Total!$C$38:$CV$76,costos_sf!$B41,0)/$A$1)/$AZ41*100</f>
        <v>76027523.377981648</v>
      </c>
      <c r="W41" s="4">
        <f>+(VLOOKUP(W$2,Total!$C$38:$CV$76,costos_sf!$B41,0)/$A$1)/$AZ41*100</f>
        <v>104024294.28509253</v>
      </c>
      <c r="X41" s="4">
        <f>+(VLOOKUP(X$2,Total!$C$38:$CV$76,costos_sf!$B41,0)/$A$1)/$AZ41*100</f>
        <v>658589830.33053625</v>
      </c>
      <c r="Y41" s="4">
        <f>+(VLOOKUP(Y$2,Total!$C$38:$CV$76,costos_sf!$B41,0)/$A$1)/$AZ41*100</f>
        <v>119093644.11187631</v>
      </c>
      <c r="Z41" s="4">
        <f>+(VLOOKUP(Z$2,Total!$C$38:$CV$76,costos_sf!$B41,0)/$A$1)/$AZ41*100</f>
        <v>0</v>
      </c>
      <c r="AA41" s="4">
        <f>+(VLOOKUP(AA$2,Total!$C$38:$CV$76,costos_sf!$B41,0)/$A$1)/$AZ41*100</f>
        <v>0</v>
      </c>
      <c r="AB41" s="4">
        <v>113375654.49505399</v>
      </c>
      <c r="AC41" s="4">
        <f>+(VLOOKUP(AC$2,Total!$C$38:$CV$76,costos_sf!$B41,0)/$A$1)/$AZ41*100</f>
        <v>36240623.167222477</v>
      </c>
      <c r="AD41" s="4">
        <f>+(VLOOKUP(AD$2,Total!$C$38:$CV$76,costos_sf!$B41,0)/$A$1)/$AZ41*100</f>
        <v>7427621.5936959563</v>
      </c>
      <c r="AE41" s="4">
        <f>+(VLOOKUP(AE$2,Total!$C$38:$CV$76,costos_sf!$B41,0)/$A$1)/$AZ41*100</f>
        <v>7222411.2631925829</v>
      </c>
      <c r="AF41" s="4">
        <v>171606739.17186198</v>
      </c>
      <c r="AG41" s="4">
        <f>+(VLOOKUP(AG$2,Total!$C$38:$CV$76,costos_sf!$B41,0)/$A$1)/$AZ41*100</f>
        <v>476858025.8777945</v>
      </c>
      <c r="AH41" s="4">
        <f>+(VLOOKUP(AH$2,Total!$C$38:$CV$76,costos_sf!$B41,0)/$A$1)/$AZ41*100</f>
        <v>59739045.058749907</v>
      </c>
      <c r="AI41" s="4">
        <f>+(VLOOKUP(AI$2,Total!$C$38:$CV$76,costos_sf!$B41,0)/$A$1)/$AZ41*100</f>
        <v>33235037.316988461</v>
      </c>
      <c r="AJ41" s="4">
        <f>+(VLOOKUP(AJ$2,Total!$C$38:$CV$76,costos_sf!$B41,0)/$A$1)/$AZ41*100</f>
        <v>61243267.674050376</v>
      </c>
      <c r="AK41" s="4">
        <f>+(VLOOKUP(AK$2,Total!$C$38:$CV$76,costos_sf!$B41,0)/$A$1)/$AZ41*100</f>
        <v>111005854.20538138</v>
      </c>
      <c r="AL41" s="4">
        <f>+(VLOOKUP(AL$2,Total!$C$38:$CV$76,costos_sf!$B41,0)/$A$1)/$AZ41*100</f>
        <v>890546156.09557903</v>
      </c>
      <c r="AM41" s="4">
        <v>66528116.737181701</v>
      </c>
      <c r="AN41" s="4">
        <v>232260358.64778599</v>
      </c>
      <c r="AO41" s="4">
        <f>+(VLOOKUP(AO$2,Total!$C$38:$CV$76,costos_sf!$B41,0)/$A$1)/$AZ41*100</f>
        <v>25048299.540829502</v>
      </c>
      <c r="AP41" s="4">
        <f>+(VLOOKUP(AP$2,Total!$C$38:$CV$76,costos_sf!$B41,0)/$A$1)/$AZ41*100</f>
        <v>1559264.6272028142</v>
      </c>
      <c r="AQ41" s="4">
        <f>+(VLOOKUP(AQ$2,Total!$C$38:$CV$76,costos_sf!$B41,0)/$A$1)/$AZ41*100</f>
        <v>73542577.810791284</v>
      </c>
      <c r="AR41" s="4">
        <v>33849392.620041505</v>
      </c>
      <c r="AS41" s="4">
        <f>+(VLOOKUP(AS$2,Total!$C$38:$CV$76,costos_sf!$B41,0)/$A$1)/$AZ41*100</f>
        <v>57742407.480230577</v>
      </c>
      <c r="AT41" s="4">
        <f>+(VLOOKUP(AT$2,Total!$C$38:$CV$76,costos_sf!$B41,0)/$A$1)/$AZ41*100</f>
        <v>11389562.569249637</v>
      </c>
      <c r="AU41" s="4">
        <f>+(VLOOKUP(AU$2,Total!$C$38:$CV$76,costos_sf!$B41,0)/$A$1)/$AZ41*100</f>
        <v>23119760.594204899</v>
      </c>
      <c r="AV41" s="4">
        <f>+(VLOOKUP(AV$2,Total!$C$38:$CV$76,costos_sf!$B41,0)/$A$1)/$AZ41*100</f>
        <v>39317614.31958288</v>
      </c>
      <c r="AW41" s="4">
        <v>230379095.730443</v>
      </c>
      <c r="AX41" s="4">
        <f>+(VLOOKUP(AX$2,Total!$C$38:$CV$76,costos_sf!$B41,0)/$A$1)/$AZ41*100</f>
        <v>251397118.31401402</v>
      </c>
      <c r="AY41" s="4">
        <v>320241340.44707501</v>
      </c>
      <c r="AZ41" s="48">
        <v>117.199168</v>
      </c>
    </row>
    <row r="42" spans="2:52" ht="16.5" x14ac:dyDescent="0.3">
      <c r="B42" s="1">
        <v>41</v>
      </c>
      <c r="C42" s="3">
        <v>42094</v>
      </c>
      <c r="D42" s="4">
        <f>+(VLOOKUP(D$2,Total!$C$5:$CV$15,costos_sf!$B42,0)/$A$1)/$AZ42*100</f>
        <v>117070956.83396435</v>
      </c>
      <c r="E42" s="4">
        <v>527300306.79984599</v>
      </c>
      <c r="F42" s="4">
        <f>+(VLOOKUP(F$2,Total!$C$5:$CV$15,costos_sf!$B42,0)/$A$1)/$AZ42*100</f>
        <v>574482469.05542791</v>
      </c>
      <c r="G42" s="4">
        <f>+(VLOOKUP(G$2,Total!$C$5:$CV$15,costos_sf!$B42,0)/$A$1)/$AZ42*100</f>
        <v>266814914.60611975</v>
      </c>
      <c r="H42" s="4">
        <f>+(VLOOKUP(H$2,Total!$C$5:$CV$15,costos_sf!$B42,0)/$A$1)/$AZ42*100</f>
        <v>14488450.425667915</v>
      </c>
      <c r="I42" s="4">
        <f>+(VLOOKUP(I$2,Total!$C$5:$CV$15,costos_sf!$B42,0)/$A$1)/$AZ42*100</f>
        <v>378897553.11953521</v>
      </c>
      <c r="J42" s="4">
        <f>+(VLOOKUP(J$2,Total!$C$5:$CV$15,costos_sf!$B42,0)/$A$1)/$AZ42*100</f>
        <v>2081576480.2014046</v>
      </c>
      <c r="K42" s="4">
        <f>+(VLOOKUP(K$2,Total!$C$5:$CV$15,costos_sf!$B42,0)/$A$1)/$AZ42*100</f>
        <v>2865570650.2088466</v>
      </c>
      <c r="L42" s="4">
        <f>+(VLOOKUP(L$2,Total!$C$5:$CV$15,costos_sf!$B42,0)/$A$1)/$AZ42*100</f>
        <v>5332481086.5538921</v>
      </c>
      <c r="M42" s="4">
        <v>1890913625.1193101</v>
      </c>
      <c r="N42" s="4">
        <v>115785590.35856199</v>
      </c>
      <c r="O42" s="4">
        <f>+(VLOOKUP(O$2,Total!$C$38:$CV$76,costos_sf!$B42,0)/$A$1)/$AZ42*100</f>
        <v>29589190.913769096</v>
      </c>
      <c r="P42" s="4">
        <f>+(VLOOKUP(P$2,Total!$C$38:$CV$76,costos_sf!$B42,0)/$A$1)/$AZ42*100</f>
        <v>209612360.03131977</v>
      </c>
      <c r="Q42" s="4">
        <f>+(VLOOKUP(Q$2,Total!$C$38:$CV$76,costos_sf!$B42,0)/$A$1)/$AZ42*100</f>
        <v>304467897.20286024</v>
      </c>
      <c r="R42" s="4">
        <f>+(VLOOKUP(R$2,Total!$C$38:$CV$76,costos_sf!$B42,0)/$A$1)/$AZ42*100</f>
        <v>2072994.2131166758</v>
      </c>
      <c r="S42" s="4">
        <f>+(VLOOKUP(S$2,Total!$C$38:$CV$76,costos_sf!$B42,0)/$A$1)/$AZ42*100</f>
        <v>14088481.690235587</v>
      </c>
      <c r="T42" s="4">
        <f>+(VLOOKUP(T$2,Total!$C$38:$CV$76,costos_sf!$B42,0)/$A$1)/$AZ42*100</f>
        <v>10634256.46537745</v>
      </c>
      <c r="U42" s="4">
        <f>+(VLOOKUP(U$2,Total!$C$38:$CV$76,costos_sf!$B42,0)/$A$1)/$AZ42*100</f>
        <v>13412927.027405007</v>
      </c>
      <c r="V42" s="4">
        <f>+(VLOOKUP(V$2,Total!$C$38:$CV$76,costos_sf!$B42,0)/$A$1)/$AZ42*100</f>
        <v>75876646.665201411</v>
      </c>
      <c r="W42" s="4">
        <f>+(VLOOKUP(W$2,Total!$C$38:$CV$76,costos_sf!$B42,0)/$A$1)/$AZ42*100</f>
        <v>99536296.603317514</v>
      </c>
      <c r="X42" s="4">
        <f>+(VLOOKUP(X$2,Total!$C$38:$CV$76,costos_sf!$B42,0)/$A$1)/$AZ42*100</f>
        <v>499380976.66641361</v>
      </c>
      <c r="Y42" s="4">
        <f>+(VLOOKUP(Y$2,Total!$C$38:$CV$76,costos_sf!$B42,0)/$A$1)/$AZ42*100</f>
        <v>118652419.6702482</v>
      </c>
      <c r="Z42" s="4">
        <f>+(VLOOKUP(Z$2,Total!$C$38:$CV$76,costos_sf!$B42,0)/$A$1)/$AZ42*100</f>
        <v>0</v>
      </c>
      <c r="AA42" s="4">
        <f>+(VLOOKUP(AA$2,Total!$C$38:$CV$76,costos_sf!$B42,0)/$A$1)/$AZ42*100</f>
        <v>0</v>
      </c>
      <c r="AB42" s="4">
        <v>113238057.273807</v>
      </c>
      <c r="AC42" s="4">
        <f>+(VLOOKUP(AC$2,Total!$C$38:$CV$76,costos_sf!$B42,0)/$A$1)/$AZ42*100</f>
        <v>36419927.938228354</v>
      </c>
      <c r="AD42" s="4">
        <f>+(VLOOKUP(AD$2,Total!$C$38:$CV$76,costos_sf!$B42,0)/$A$1)/$AZ42*100</f>
        <v>7381834.6765022445</v>
      </c>
      <c r="AE42" s="4">
        <f>+(VLOOKUP(AE$2,Total!$C$38:$CV$76,costos_sf!$B42,0)/$A$1)/$AZ42*100</f>
        <v>7231847.6338288952</v>
      </c>
      <c r="AF42" s="4">
        <v>172291685.327416</v>
      </c>
      <c r="AG42" s="4">
        <f>+(VLOOKUP(AG$2,Total!$C$38:$CV$76,costos_sf!$B42,0)/$A$1)/$AZ42*100</f>
        <v>473378229.65727651</v>
      </c>
      <c r="AH42" s="4">
        <f>+(VLOOKUP(AH$2,Total!$C$38:$CV$76,costos_sf!$B42,0)/$A$1)/$AZ42*100</f>
        <v>57012810.826384112</v>
      </c>
      <c r="AI42" s="4">
        <f>+(VLOOKUP(AI$2,Total!$C$38:$CV$76,costos_sf!$B42,0)/$A$1)/$AZ42*100</f>
        <v>32776941.315249778</v>
      </c>
      <c r="AJ42" s="4">
        <f>+(VLOOKUP(AJ$2,Total!$C$38:$CV$76,costos_sf!$B42,0)/$A$1)/$AZ42*100</f>
        <v>62767317.498399667</v>
      </c>
      <c r="AK42" s="4">
        <f>+(VLOOKUP(AK$2,Total!$C$38:$CV$76,costos_sf!$B42,0)/$A$1)/$AZ42*100</f>
        <v>107828881.79473418</v>
      </c>
      <c r="AL42" s="4">
        <f>+(VLOOKUP(AL$2,Total!$C$38:$CV$76,costos_sf!$B42,0)/$A$1)/$AZ42*100</f>
        <v>965547163.44965589</v>
      </c>
      <c r="AM42" s="4">
        <v>67156652.592476711</v>
      </c>
      <c r="AN42" s="4">
        <v>234494212.44601098</v>
      </c>
      <c r="AO42" s="4">
        <f>+(VLOOKUP(AO$2,Total!$C$38:$CV$76,costos_sf!$B42,0)/$A$1)/$AZ42*100</f>
        <v>23956775.130549595</v>
      </c>
      <c r="AP42" s="4">
        <f>+(VLOOKUP(AP$2,Total!$C$38:$CV$76,costos_sf!$B42,0)/$A$1)/$AZ42*100</f>
        <v>1438682.0554523449</v>
      </c>
      <c r="AQ42" s="4">
        <f>+(VLOOKUP(AQ$2,Total!$C$38:$CV$76,costos_sf!$B42,0)/$A$1)/$AZ42*100</f>
        <v>74907250.631074831</v>
      </c>
      <c r="AR42" s="4">
        <v>33449100.4499458</v>
      </c>
      <c r="AS42" s="4">
        <f>+(VLOOKUP(AS$2,Total!$C$38:$CV$76,costos_sf!$B42,0)/$A$1)/$AZ42*100</f>
        <v>56952116.123998389</v>
      </c>
      <c r="AT42" s="4">
        <f>+(VLOOKUP(AT$2,Total!$C$38:$CV$76,costos_sf!$B42,0)/$A$1)/$AZ42*100</f>
        <v>11330104.171419183</v>
      </c>
      <c r="AU42" s="4">
        <f>+(VLOOKUP(AU$2,Total!$C$38:$CV$76,costos_sf!$B42,0)/$A$1)/$AZ42*100</f>
        <v>23037798.974096756</v>
      </c>
      <c r="AV42" s="4">
        <f>+(VLOOKUP(AV$2,Total!$C$38:$CV$76,costos_sf!$B42,0)/$A$1)/$AZ42*100</f>
        <v>38850507.854043491</v>
      </c>
      <c r="AW42" s="4">
        <v>230253096.59506401</v>
      </c>
      <c r="AX42" s="4">
        <f>+(VLOOKUP(AX$2,Total!$C$38:$CV$76,costos_sf!$B42,0)/$A$1)/$AZ42*100</f>
        <v>252592685.06495276</v>
      </c>
      <c r="AY42" s="4">
        <v>320509564.99890804</v>
      </c>
      <c r="AZ42" s="48">
        <v>118.095348</v>
      </c>
    </row>
    <row r="43" spans="2:52" ht="16.5" x14ac:dyDescent="0.3">
      <c r="B43" s="1">
        <v>42</v>
      </c>
      <c r="C43" s="3">
        <v>42124</v>
      </c>
      <c r="D43" s="4">
        <f>+(VLOOKUP(D$2,Total!$C$5:$CV$15,costos_sf!$B43,0)/$A$1)/$AZ43*100</f>
        <v>119491044.25452168</v>
      </c>
      <c r="E43" s="4">
        <v>531227066.03306299</v>
      </c>
      <c r="F43" s="4">
        <f>+(VLOOKUP(F$2,Total!$C$5:$CV$15,costos_sf!$B43,0)/$A$1)/$AZ43*100</f>
        <v>572838819.01794732</v>
      </c>
      <c r="G43" s="4">
        <f>+(VLOOKUP(G$2,Total!$C$5:$CV$15,costos_sf!$B43,0)/$A$1)/$AZ43*100</f>
        <v>267947177.96114764</v>
      </c>
      <c r="H43" s="4">
        <f>+(VLOOKUP(H$2,Total!$C$5:$CV$15,costos_sf!$B43,0)/$A$1)/$AZ43*100</f>
        <v>14243499.594007982</v>
      </c>
      <c r="I43" s="4">
        <f>+(VLOOKUP(I$2,Total!$C$5:$CV$15,costos_sf!$B43,0)/$A$1)/$AZ43*100</f>
        <v>405161662.05218679</v>
      </c>
      <c r="J43" s="4">
        <f>+(VLOOKUP(J$2,Total!$C$5:$CV$15,costos_sf!$B43,0)/$A$1)/$AZ43*100</f>
        <v>2097806071.4553039</v>
      </c>
      <c r="K43" s="4">
        <f>+(VLOOKUP(K$2,Total!$C$5:$CV$15,costos_sf!$B43,0)/$A$1)/$AZ43*100</f>
        <v>2932167234.9638333</v>
      </c>
      <c r="L43" s="4">
        <f>+(VLOOKUP(L$2,Total!$C$5:$CV$15,costos_sf!$B43,0)/$A$1)/$AZ43*100</f>
        <v>5331790377.708293</v>
      </c>
      <c r="M43" s="4">
        <v>1901631006.6897001</v>
      </c>
      <c r="N43" s="4">
        <v>114997969.036465</v>
      </c>
      <c r="O43" s="4">
        <f>+(VLOOKUP(O$2,Total!$C$38:$CV$76,costos_sf!$B43,0)/$A$1)/$AZ43*100</f>
        <v>29353668.349132862</v>
      </c>
      <c r="P43" s="4">
        <f>+(VLOOKUP(P$2,Total!$C$38:$CV$76,costos_sf!$B43,0)/$A$1)/$AZ43*100</f>
        <v>210962084.69111753</v>
      </c>
      <c r="Q43" s="4">
        <f>+(VLOOKUP(Q$2,Total!$C$38:$CV$76,costos_sf!$B43,0)/$A$1)/$AZ43*100</f>
        <v>301728715.94457597</v>
      </c>
      <c r="R43" s="4">
        <f>+(VLOOKUP(R$2,Total!$C$38:$CV$76,costos_sf!$B43,0)/$A$1)/$AZ43*100</f>
        <v>2391757.2882833825</v>
      </c>
      <c r="S43" s="4">
        <f>+(VLOOKUP(S$2,Total!$C$38:$CV$76,costos_sf!$B43,0)/$A$1)/$AZ43*100</f>
        <v>13870314.401440166</v>
      </c>
      <c r="T43" s="4">
        <f>+(VLOOKUP(T$2,Total!$C$38:$CV$76,costos_sf!$B43,0)/$A$1)/$AZ43*100</f>
        <v>10604431.634876456</v>
      </c>
      <c r="U43" s="4">
        <f>+(VLOOKUP(U$2,Total!$C$38:$CV$76,costos_sf!$B43,0)/$A$1)/$AZ43*100</f>
        <v>12183084.332824284</v>
      </c>
      <c r="V43" s="4">
        <f>+(VLOOKUP(V$2,Total!$C$38:$CV$76,costos_sf!$B43,0)/$A$1)/$AZ43*100</f>
        <v>77075052.060823858</v>
      </c>
      <c r="W43" s="4">
        <f>+(VLOOKUP(W$2,Total!$C$38:$CV$76,costos_sf!$B43,0)/$A$1)/$AZ43*100</f>
        <v>95928966.478249654</v>
      </c>
      <c r="X43" s="4">
        <f>+(VLOOKUP(X$2,Total!$C$38:$CV$76,costos_sf!$B43,0)/$A$1)/$AZ43*100</f>
        <v>449032026.75874811</v>
      </c>
      <c r="Y43" s="4">
        <f>+(VLOOKUP(Y$2,Total!$C$38:$CV$76,costos_sf!$B43,0)/$A$1)/$AZ43*100</f>
        <v>118443814.8141294</v>
      </c>
      <c r="Z43" s="4">
        <f>+(VLOOKUP(Z$2,Total!$C$38:$CV$76,costos_sf!$B43,0)/$A$1)/$AZ43*100</f>
        <v>0</v>
      </c>
      <c r="AA43" s="4">
        <f>+(VLOOKUP(AA$2,Total!$C$38:$CV$76,costos_sf!$B43,0)/$A$1)/$AZ43*100</f>
        <v>0</v>
      </c>
      <c r="AB43" s="4">
        <v>112236886.531996</v>
      </c>
      <c r="AC43" s="4">
        <f>+(VLOOKUP(AC$2,Total!$C$38:$CV$76,costos_sf!$B43,0)/$A$1)/$AZ43*100</f>
        <v>36740678.98147954</v>
      </c>
      <c r="AD43" s="4">
        <f>+(VLOOKUP(AD$2,Total!$C$38:$CV$76,costos_sf!$B43,0)/$A$1)/$AZ43*100</f>
        <v>7109221.6878366834</v>
      </c>
      <c r="AE43" s="4">
        <f>+(VLOOKUP(AE$2,Total!$C$38:$CV$76,costos_sf!$B43,0)/$A$1)/$AZ43*100</f>
        <v>7199416.467342604</v>
      </c>
      <c r="AF43" s="4">
        <v>172821686.13153502</v>
      </c>
      <c r="AG43" s="4">
        <f>+(VLOOKUP(AG$2,Total!$C$38:$CV$76,costos_sf!$B43,0)/$A$1)/$AZ43*100</f>
        <v>472342806.01931977</v>
      </c>
      <c r="AH43" s="4">
        <f>+(VLOOKUP(AH$2,Total!$C$38:$CV$76,costos_sf!$B43,0)/$A$1)/$AZ43*100</f>
        <v>51699622.335399561</v>
      </c>
      <c r="AI43" s="4">
        <f>+(VLOOKUP(AI$2,Total!$C$38:$CV$76,costos_sf!$B43,0)/$A$1)/$AZ43*100</f>
        <v>32506309.716349799</v>
      </c>
      <c r="AJ43" s="4">
        <f>+(VLOOKUP(AJ$2,Total!$C$38:$CV$76,costos_sf!$B43,0)/$A$1)/$AZ43*100</f>
        <v>65168841.336922519</v>
      </c>
      <c r="AK43" s="4">
        <f>+(VLOOKUP(AK$2,Total!$C$38:$CV$76,costos_sf!$B43,0)/$A$1)/$AZ43*100</f>
        <v>105998500.23429331</v>
      </c>
      <c r="AL43" s="4">
        <f>+(VLOOKUP(AL$2,Total!$C$38:$CV$76,costos_sf!$B43,0)/$A$1)/$AZ43*100</f>
        <v>993322233.6371249</v>
      </c>
      <c r="AM43" s="4">
        <v>67645274.977620497</v>
      </c>
      <c r="AN43" s="4">
        <v>236357561.92954698</v>
      </c>
      <c r="AO43" s="4">
        <f>+(VLOOKUP(AO$2,Total!$C$38:$CV$76,costos_sf!$B43,0)/$A$1)/$AZ43*100</f>
        <v>23956136.169586219</v>
      </c>
      <c r="AP43" s="4">
        <f>+(VLOOKUP(AP$2,Total!$C$38:$CV$76,costos_sf!$B43,0)/$A$1)/$AZ43*100</f>
        <v>1359050.7524858313</v>
      </c>
      <c r="AQ43" s="4">
        <f>+(VLOOKUP(AQ$2,Total!$C$38:$CV$76,costos_sf!$B43,0)/$A$1)/$AZ43*100</f>
        <v>73025900.414855316</v>
      </c>
      <c r="AR43" s="4">
        <v>32935970.712253299</v>
      </c>
      <c r="AS43" s="4">
        <f>+(VLOOKUP(AS$2,Total!$C$38:$CV$76,costos_sf!$B43,0)/$A$1)/$AZ43*100</f>
        <v>56248142.814045876</v>
      </c>
      <c r="AT43" s="4">
        <f>+(VLOOKUP(AT$2,Total!$C$38:$CV$76,costos_sf!$B43,0)/$A$1)/$AZ43*100</f>
        <v>11248512.494268768</v>
      </c>
      <c r="AU43" s="4">
        <f>+(VLOOKUP(AU$2,Total!$C$38:$CV$76,costos_sf!$B43,0)/$A$1)/$AZ43*100</f>
        <v>23037186.69436631</v>
      </c>
      <c r="AV43" s="4">
        <f>+(VLOOKUP(AV$2,Total!$C$38:$CV$76,costos_sf!$B43,0)/$A$1)/$AZ43*100</f>
        <v>38203293.074110031</v>
      </c>
      <c r="AW43" s="4">
        <v>229727310.59002501</v>
      </c>
      <c r="AX43" s="4">
        <f>+(VLOOKUP(AX$2,Total!$C$38:$CV$76,costos_sf!$B43,0)/$A$1)/$AZ43*100</f>
        <v>256984968.70496827</v>
      </c>
      <c r="AY43" s="4">
        <v>321584366.52591801</v>
      </c>
      <c r="AZ43" s="48">
        <v>118.556518</v>
      </c>
    </row>
    <row r="44" spans="2:52" ht="16.5" x14ac:dyDescent="0.3">
      <c r="B44" s="1">
        <v>43</v>
      </c>
      <c r="C44" s="3">
        <v>42155</v>
      </c>
      <c r="D44" s="4">
        <f>+(VLOOKUP(D$2,Total!$C$5:$CV$15,costos_sf!$B44,0)/$A$1)/$AZ44*100</f>
        <v>120220195.0654729</v>
      </c>
      <c r="E44" s="4">
        <v>533453375.83083695</v>
      </c>
      <c r="F44" s="4">
        <f>+(VLOOKUP(F$2,Total!$C$5:$CV$15,costos_sf!$B44,0)/$A$1)/$AZ44*100</f>
        <v>571530363.63579929</v>
      </c>
      <c r="G44" s="4">
        <f>+(VLOOKUP(G$2,Total!$C$5:$CV$15,costos_sf!$B44,0)/$A$1)/$AZ44*100</f>
        <v>268136392.75991115</v>
      </c>
      <c r="H44" s="4">
        <f>+(VLOOKUP(H$2,Total!$C$5:$CV$15,costos_sf!$B44,0)/$A$1)/$AZ44*100</f>
        <v>14265420.910826122</v>
      </c>
      <c r="I44" s="4">
        <f>+(VLOOKUP(I$2,Total!$C$5:$CV$15,costos_sf!$B44,0)/$A$1)/$AZ44*100</f>
        <v>627951451.75604463</v>
      </c>
      <c r="J44" s="4">
        <f>+(VLOOKUP(J$2,Total!$C$5:$CV$15,costos_sf!$B44,0)/$A$1)/$AZ44*100</f>
        <v>2105550040.8846722</v>
      </c>
      <c r="K44" s="4">
        <f>+(VLOOKUP(K$2,Total!$C$5:$CV$15,costos_sf!$B44,0)/$A$1)/$AZ44*100</f>
        <v>2986423323.5711684</v>
      </c>
      <c r="L44" s="4">
        <f>+(VLOOKUP(L$2,Total!$C$5:$CV$15,costos_sf!$B44,0)/$A$1)/$AZ44*100</f>
        <v>5242785317.6762943</v>
      </c>
      <c r="M44" s="4">
        <v>1921532029.0524502</v>
      </c>
      <c r="N44" s="4">
        <v>114212724.803488</v>
      </c>
      <c r="O44" s="4">
        <f>+(VLOOKUP(O$2,Total!$C$38:$CV$76,costos_sf!$B44,0)/$A$1)/$AZ44*100</f>
        <v>29121490.818960786</v>
      </c>
      <c r="P44" s="4">
        <f>+(VLOOKUP(P$2,Total!$C$38:$CV$76,costos_sf!$B44,0)/$A$1)/$AZ44*100</f>
        <v>210695983.52233213</v>
      </c>
      <c r="Q44" s="4">
        <f>+(VLOOKUP(Q$2,Total!$C$38:$CV$76,costos_sf!$B44,0)/$A$1)/$AZ44*100</f>
        <v>297426693.56860495</v>
      </c>
      <c r="R44" s="4">
        <f>+(VLOOKUP(R$2,Total!$C$38:$CV$76,costos_sf!$B44,0)/$A$1)/$AZ44*100</f>
        <v>2702459.8070833944</v>
      </c>
      <c r="S44" s="4">
        <f>+(VLOOKUP(S$2,Total!$C$38:$CV$76,costos_sf!$B44,0)/$A$1)/$AZ44*100</f>
        <v>13665245.612918228</v>
      </c>
      <c r="T44" s="4">
        <f>+(VLOOKUP(T$2,Total!$C$38:$CV$76,costos_sf!$B44,0)/$A$1)/$AZ44*100</f>
        <v>10560753.633384641</v>
      </c>
      <c r="U44" s="4">
        <f>+(VLOOKUP(U$2,Total!$C$38:$CV$76,costos_sf!$B44,0)/$A$1)/$AZ44*100</f>
        <v>17088333.613893863</v>
      </c>
      <c r="V44" s="4">
        <f>+(VLOOKUP(V$2,Total!$C$38:$CV$76,costos_sf!$B44,0)/$A$1)/$AZ44*100</f>
        <v>77635183.967605606</v>
      </c>
      <c r="W44" s="4">
        <f>+(VLOOKUP(W$2,Total!$C$38:$CV$76,costos_sf!$B44,0)/$A$1)/$AZ44*100</f>
        <v>91368499.896960065</v>
      </c>
      <c r="X44" s="4">
        <f>+(VLOOKUP(X$2,Total!$C$38:$CV$76,costos_sf!$B44,0)/$A$1)/$AZ44*100</f>
        <v>393032479.87575823</v>
      </c>
      <c r="Y44" s="4">
        <f>+(VLOOKUP(Y$2,Total!$C$38:$CV$76,costos_sf!$B44,0)/$A$1)/$AZ44*100</f>
        <v>118139563.09386888</v>
      </c>
      <c r="Z44" s="4">
        <f>+(VLOOKUP(Z$2,Total!$C$38:$CV$76,costos_sf!$B44,0)/$A$1)/$AZ44*100</f>
        <v>0</v>
      </c>
      <c r="AA44" s="4">
        <f>+(VLOOKUP(AA$2,Total!$C$38:$CV$76,costos_sf!$B44,0)/$A$1)/$AZ44*100</f>
        <v>0</v>
      </c>
      <c r="AB44" s="4">
        <v>110352261.508432</v>
      </c>
      <c r="AC44" s="4">
        <f>+(VLOOKUP(AC$2,Total!$C$38:$CV$76,costos_sf!$B44,0)/$A$1)/$AZ44*100</f>
        <v>37074014.48396866</v>
      </c>
      <c r="AD44" s="4">
        <f>+(VLOOKUP(AD$2,Total!$C$38:$CV$76,costos_sf!$B44,0)/$A$1)/$AZ44*100</f>
        <v>6954919.1654376937</v>
      </c>
      <c r="AE44" s="4">
        <f>+(VLOOKUP(AE$2,Total!$C$38:$CV$76,costos_sf!$B44,0)/$A$1)/$AZ44*100</f>
        <v>7092670.0228247941</v>
      </c>
      <c r="AF44" s="4">
        <v>174046691.55663699</v>
      </c>
      <c r="AG44" s="4">
        <f>+(VLOOKUP(AG$2,Total!$C$38:$CV$76,costos_sf!$B44,0)/$A$1)/$AZ44*100</f>
        <v>471385478.12001127</v>
      </c>
      <c r="AH44" s="4">
        <f>+(VLOOKUP(AH$2,Total!$C$38:$CV$76,costos_sf!$B44,0)/$A$1)/$AZ44*100</f>
        <v>49428985.114859134</v>
      </c>
      <c r="AI44" s="4">
        <f>+(VLOOKUP(AI$2,Total!$C$38:$CV$76,costos_sf!$B44,0)/$A$1)/$AZ44*100</f>
        <v>32139470.454376359</v>
      </c>
      <c r="AJ44" s="4">
        <f>+(VLOOKUP(AJ$2,Total!$C$38:$CV$76,costos_sf!$B44,0)/$A$1)/$AZ44*100</f>
        <v>65383256.189672664</v>
      </c>
      <c r="AK44" s="4">
        <f>+(VLOOKUP(AK$2,Total!$C$38:$CV$76,costos_sf!$B44,0)/$A$1)/$AZ44*100</f>
        <v>103671643.37427166</v>
      </c>
      <c r="AL44" s="4">
        <f>+(VLOOKUP(AL$2,Total!$C$38:$CV$76,costos_sf!$B44,0)/$A$1)/$AZ44*100</f>
        <v>1017088876.8864341</v>
      </c>
      <c r="AM44" s="4">
        <v>68172534.982419103</v>
      </c>
      <c r="AN44" s="4">
        <v>237265412.301532</v>
      </c>
      <c r="AO44" s="4">
        <f>+(VLOOKUP(AO$2,Total!$C$38:$CV$76,costos_sf!$B44,0)/$A$1)/$AZ44*100</f>
        <v>24508991.474231075</v>
      </c>
      <c r="AP44" s="4">
        <f>+(VLOOKUP(AP$2,Total!$C$38:$CV$76,costos_sf!$B44,0)/$A$1)/$AZ44*100</f>
        <v>1359831.0463666322</v>
      </c>
      <c r="AQ44" s="4">
        <f>+(VLOOKUP(AQ$2,Total!$C$38:$CV$76,costos_sf!$B44,0)/$A$1)/$AZ44*100</f>
        <v>71050050.857361928</v>
      </c>
      <c r="AR44" s="4">
        <v>32561973.9022935</v>
      </c>
      <c r="AS44" s="4">
        <f>+(VLOOKUP(AS$2,Total!$C$38:$CV$76,costos_sf!$B44,0)/$A$1)/$AZ44*100</f>
        <v>55023575.77369494</v>
      </c>
      <c r="AT44" s="4">
        <f>+(VLOOKUP(AT$2,Total!$C$38:$CV$76,costos_sf!$B44,0)/$A$1)/$AZ44*100</f>
        <v>11216169.772584932</v>
      </c>
      <c r="AU44" s="4">
        <f>+(VLOOKUP(AU$2,Total!$C$38:$CV$76,costos_sf!$B44,0)/$A$1)/$AZ44*100</f>
        <v>23059773.642592389</v>
      </c>
      <c r="AV44" s="4">
        <f>+(VLOOKUP(AV$2,Total!$C$38:$CV$76,costos_sf!$B44,0)/$A$1)/$AZ44*100</f>
        <v>37984605.656452499</v>
      </c>
      <c r="AW44" s="4">
        <v>228073430.562828</v>
      </c>
      <c r="AX44" s="4">
        <f>+(VLOOKUP(AX$2,Total!$C$38:$CV$76,costos_sf!$B44,0)/$A$1)/$AZ44*100</f>
        <v>258521509.13717285</v>
      </c>
      <c r="AY44" s="4">
        <v>320442216.40893197</v>
      </c>
      <c r="AZ44" s="48">
        <v>119.22561</v>
      </c>
    </row>
    <row r="45" spans="2:52" ht="16.5" x14ac:dyDescent="0.3">
      <c r="B45" s="1">
        <v>44</v>
      </c>
      <c r="C45" s="3">
        <v>42185</v>
      </c>
      <c r="D45" s="4">
        <f>+(VLOOKUP(D$2,Total!$C$5:$CV$15,costos_sf!$B45,0)/$A$1)/$AZ45*100</f>
        <v>122984583.7356497</v>
      </c>
      <c r="E45" s="4">
        <v>536012521.35929805</v>
      </c>
      <c r="F45" s="4">
        <f>+(VLOOKUP(F$2,Total!$C$5:$CV$15,costos_sf!$B45,0)/$A$1)/$AZ45*100</f>
        <v>572969361.48268437</v>
      </c>
      <c r="G45" s="4">
        <f>+(VLOOKUP(G$2,Total!$C$5:$CV$15,costos_sf!$B45,0)/$A$1)/$AZ45*100</f>
        <v>269880906.58624351</v>
      </c>
      <c r="H45" s="4">
        <f>+(VLOOKUP(H$2,Total!$C$5:$CV$15,costos_sf!$B45,0)/$A$1)/$AZ45*100</f>
        <v>14738229.89656923</v>
      </c>
      <c r="I45" s="4">
        <f>+(VLOOKUP(I$2,Total!$C$5:$CV$15,costos_sf!$B45,0)/$A$1)/$AZ45*100</f>
        <v>588159712.24018717</v>
      </c>
      <c r="J45" s="4">
        <f>+(VLOOKUP(J$2,Total!$C$5:$CV$15,costos_sf!$B45,0)/$A$1)/$AZ45*100</f>
        <v>2134581653.7139881</v>
      </c>
      <c r="K45" s="4">
        <f>+(VLOOKUP(K$2,Total!$C$5:$CV$15,costos_sf!$B45,0)/$A$1)/$AZ45*100</f>
        <v>3088080669.1697435</v>
      </c>
      <c r="L45" s="4">
        <f>+(VLOOKUP(L$2,Total!$C$5:$CV$15,costos_sf!$B45,0)/$A$1)/$AZ45*100</f>
        <v>5274407700.9980249</v>
      </c>
      <c r="M45" s="4">
        <v>1956653727.01209</v>
      </c>
      <c r="N45" s="4">
        <v>113341722.85230799</v>
      </c>
      <c r="O45" s="4">
        <f>+(VLOOKUP(O$2,Total!$C$38:$CV$76,costos_sf!$B45,0)/$A$1)/$AZ45*100</f>
        <v>29003539.855086345</v>
      </c>
      <c r="P45" s="4">
        <f>+(VLOOKUP(P$2,Total!$C$38:$CV$76,costos_sf!$B45,0)/$A$1)/$AZ45*100</f>
        <v>209788947.26302749</v>
      </c>
      <c r="Q45" s="4">
        <f>+(VLOOKUP(Q$2,Total!$C$38:$CV$76,costos_sf!$B45,0)/$A$1)/$AZ45*100</f>
        <v>287930726.06486946</v>
      </c>
      <c r="R45" s="4">
        <f>+(VLOOKUP(R$2,Total!$C$38:$CV$76,costos_sf!$B45,0)/$A$1)/$AZ45*100</f>
        <v>3026964.138306309</v>
      </c>
      <c r="S45" s="4">
        <f>+(VLOOKUP(S$2,Total!$C$38:$CV$76,costos_sf!$B45,0)/$A$1)/$AZ45*100</f>
        <v>13478999.830850292</v>
      </c>
      <c r="T45" s="4">
        <f>+(VLOOKUP(T$2,Total!$C$38:$CV$76,costos_sf!$B45,0)/$A$1)/$AZ45*100</f>
        <v>10392384.631817168</v>
      </c>
      <c r="U45" s="4">
        <f>+(VLOOKUP(U$2,Total!$C$38:$CV$76,costos_sf!$B45,0)/$A$1)/$AZ45*100</f>
        <v>17150961.455652505</v>
      </c>
      <c r="V45" s="4">
        <f>+(VLOOKUP(V$2,Total!$C$38:$CV$76,costos_sf!$B45,0)/$A$1)/$AZ45*100</f>
        <v>77721241.118449211</v>
      </c>
      <c r="W45" s="4">
        <f>+(VLOOKUP(W$2,Total!$C$38:$CV$76,costos_sf!$B45,0)/$A$1)/$AZ45*100</f>
        <v>162560778.06222785</v>
      </c>
      <c r="X45" s="4">
        <f>+(VLOOKUP(X$2,Total!$C$38:$CV$76,costos_sf!$B45,0)/$A$1)/$AZ45*100</f>
        <v>341879520.63538635</v>
      </c>
      <c r="Y45" s="4">
        <f>+(VLOOKUP(Y$2,Total!$C$38:$CV$76,costos_sf!$B45,0)/$A$1)/$AZ45*100</f>
        <v>116115177.08897421</v>
      </c>
      <c r="Z45" s="4">
        <f>+(VLOOKUP(Z$2,Total!$C$38:$CV$76,costos_sf!$B45,0)/$A$1)/$AZ45*100</f>
        <v>0</v>
      </c>
      <c r="AA45" s="4">
        <f>+(VLOOKUP(AA$2,Total!$C$38:$CV$76,costos_sf!$B45,0)/$A$1)/$AZ45*100</f>
        <v>0</v>
      </c>
      <c r="AB45" s="4">
        <v>110294478.12777101</v>
      </c>
      <c r="AC45" s="4">
        <f>+(VLOOKUP(AC$2,Total!$C$38:$CV$76,costos_sf!$B45,0)/$A$1)/$AZ45*100</f>
        <v>37369031.823835917</v>
      </c>
      <c r="AD45" s="4">
        <f>+(VLOOKUP(AD$2,Total!$C$38:$CV$76,costos_sf!$B45,0)/$A$1)/$AZ45*100</f>
        <v>6779638.5034887353</v>
      </c>
      <c r="AE45" s="4">
        <f>+(VLOOKUP(AE$2,Total!$C$38:$CV$76,costos_sf!$B45,0)/$A$1)/$AZ45*100</f>
        <v>7283169.8818625491</v>
      </c>
      <c r="AF45" s="4">
        <v>175790802.29544801</v>
      </c>
      <c r="AG45" s="4">
        <f>+(VLOOKUP(AG$2,Total!$C$38:$CV$76,costos_sf!$B45,0)/$A$1)/$AZ45*100</f>
        <v>470443955.42934519</v>
      </c>
      <c r="AH45" s="4">
        <f>+(VLOOKUP(AH$2,Total!$C$38:$CV$76,costos_sf!$B45,0)/$A$1)/$AZ45*100</f>
        <v>47158944.445649162</v>
      </c>
      <c r="AI45" s="4">
        <f>+(VLOOKUP(AI$2,Total!$C$38:$CV$76,costos_sf!$B45,0)/$A$1)/$AZ45*100</f>
        <v>32143455.928610232</v>
      </c>
      <c r="AJ45" s="4">
        <f>+(VLOOKUP(AJ$2,Total!$C$38:$CV$76,costos_sf!$B45,0)/$A$1)/$AZ45*100</f>
        <v>64646005.830740973</v>
      </c>
      <c r="AK45" s="4">
        <f>+(VLOOKUP(AK$2,Total!$C$38:$CV$76,costos_sf!$B45,0)/$A$1)/$AZ45*100</f>
        <v>103683802.0205774</v>
      </c>
      <c r="AL45" s="4">
        <f>+(VLOOKUP(AL$2,Total!$C$38:$CV$76,costos_sf!$B45,0)/$A$1)/$AZ45*100</f>
        <v>1052008177.5280412</v>
      </c>
      <c r="AM45" s="4">
        <v>68368941.878837898</v>
      </c>
      <c r="AN45" s="4">
        <v>239741919.47854102</v>
      </c>
      <c r="AO45" s="4">
        <f>+(VLOOKUP(AO$2,Total!$C$38:$CV$76,costos_sf!$B45,0)/$A$1)/$AZ45*100</f>
        <v>24514887.314144939</v>
      </c>
      <c r="AP45" s="4">
        <f>+(VLOOKUP(AP$2,Total!$C$38:$CV$76,costos_sf!$B45,0)/$A$1)/$AZ45*100</f>
        <v>1172436.7804857315</v>
      </c>
      <c r="AQ45" s="4">
        <f>+(VLOOKUP(AQ$2,Total!$C$38:$CV$76,costos_sf!$B45,0)/$A$1)/$AZ45*100</f>
        <v>71426404.412785932</v>
      </c>
      <c r="AR45" s="4">
        <v>31935921.335747898</v>
      </c>
      <c r="AS45" s="4">
        <f>+(VLOOKUP(AS$2,Total!$C$38:$CV$76,costos_sf!$B45,0)/$A$1)/$AZ45*100</f>
        <v>54615640.633066311</v>
      </c>
      <c r="AT45" s="4">
        <f>+(VLOOKUP(AT$2,Total!$C$38:$CV$76,costos_sf!$B45,0)/$A$1)/$AZ45*100</f>
        <v>11423655.625578627</v>
      </c>
      <c r="AU45" s="4">
        <f>+(VLOOKUP(AU$2,Total!$C$38:$CV$76,costos_sf!$B45,0)/$A$1)/$AZ45*100</f>
        <v>23036717.799857397</v>
      </c>
      <c r="AV45" s="4">
        <f>+(VLOOKUP(AV$2,Total!$C$38:$CV$76,costos_sf!$B45,0)/$A$1)/$AZ45*100</f>
        <v>37794075.51527001</v>
      </c>
      <c r="AW45" s="4">
        <v>227665531.08646798</v>
      </c>
      <c r="AX45" s="4">
        <f>+(VLOOKUP(AX$2,Total!$C$38:$CV$76,costos_sf!$B45,0)/$A$1)/$AZ45*100</f>
        <v>264182767.60249963</v>
      </c>
      <c r="AY45" s="4">
        <v>322658780.21889901</v>
      </c>
      <c r="AZ45" s="48">
        <v>119.62184600000001</v>
      </c>
    </row>
    <row r="46" spans="2:52" ht="16.5" x14ac:dyDescent="0.3">
      <c r="B46" s="1">
        <v>45</v>
      </c>
      <c r="C46" s="3">
        <v>42216</v>
      </c>
      <c r="D46" s="4">
        <f>+(VLOOKUP(D$2,Total!$C$5:$CV$15,costos_sf!$B46,0)/$A$1)/$AZ46*100</f>
        <v>124892046.62224878</v>
      </c>
      <c r="E46" s="4">
        <v>540804378.91609502</v>
      </c>
      <c r="F46" s="4">
        <f>+(VLOOKUP(F$2,Total!$C$5:$CV$15,costos_sf!$B46,0)/$A$1)/$AZ46*100</f>
        <v>581136578.61028802</v>
      </c>
      <c r="G46" s="4">
        <f>+(VLOOKUP(G$2,Total!$C$5:$CV$15,costos_sf!$B46,0)/$A$1)/$AZ46*100</f>
        <v>268950517.98175752</v>
      </c>
      <c r="H46" s="4">
        <f>+(VLOOKUP(H$2,Total!$C$5:$CV$15,costos_sf!$B46,0)/$A$1)/$AZ46*100</f>
        <v>14707511.321156932</v>
      </c>
      <c r="I46" s="4">
        <f>+(VLOOKUP(I$2,Total!$C$5:$CV$15,costos_sf!$B46,0)/$A$1)/$AZ46*100</f>
        <v>598063262.41145372</v>
      </c>
      <c r="J46" s="4">
        <f>+(VLOOKUP(J$2,Total!$C$5:$CV$15,costos_sf!$B46,0)/$A$1)/$AZ46*100</f>
        <v>2154620398.3927078</v>
      </c>
      <c r="K46" s="4">
        <f>+(VLOOKUP(K$2,Total!$C$5:$CV$15,costos_sf!$B46,0)/$A$1)/$AZ46*100</f>
        <v>3137504507.7447495</v>
      </c>
      <c r="L46" s="4">
        <f>+(VLOOKUP(L$2,Total!$C$5:$CV$15,costos_sf!$B46,0)/$A$1)/$AZ46*100</f>
        <v>5329592760.1685686</v>
      </c>
      <c r="M46" s="4">
        <v>1992399834.4465001</v>
      </c>
      <c r="N46" s="4">
        <v>114187468.427829</v>
      </c>
      <c r="O46" s="4">
        <f>+(VLOOKUP(O$2,Total!$C$38:$CV$76,costos_sf!$B46,0)/$A$1)/$AZ46*100</f>
        <v>28750127.838809051</v>
      </c>
      <c r="P46" s="4">
        <f>+(VLOOKUP(P$2,Total!$C$38:$CV$76,costos_sf!$B46,0)/$A$1)/$AZ46*100</f>
        <v>209325204.13742936</v>
      </c>
      <c r="Q46" s="4">
        <f>+(VLOOKUP(Q$2,Total!$C$38:$CV$76,costos_sf!$B46,0)/$A$1)/$AZ46*100</f>
        <v>287728889.49862599</v>
      </c>
      <c r="R46" s="4">
        <f>+(VLOOKUP(R$2,Total!$C$38:$CV$76,costos_sf!$B46,0)/$A$1)/$AZ46*100</f>
        <v>3387426.5699248635</v>
      </c>
      <c r="S46" s="4">
        <f>+(VLOOKUP(S$2,Total!$C$38:$CV$76,costos_sf!$B46,0)/$A$1)/$AZ46*100</f>
        <v>13541622.772464147</v>
      </c>
      <c r="T46" s="4">
        <f>+(VLOOKUP(T$2,Total!$C$38:$CV$76,costos_sf!$B46,0)/$A$1)/$AZ46*100</f>
        <v>10417305.67762433</v>
      </c>
      <c r="U46" s="4">
        <f>+(VLOOKUP(U$2,Total!$C$38:$CV$76,costos_sf!$B46,0)/$A$1)/$AZ46*100</f>
        <v>17189891.327961963</v>
      </c>
      <c r="V46" s="4">
        <f>+(VLOOKUP(V$2,Total!$C$38:$CV$76,costos_sf!$B46,0)/$A$1)/$AZ46*100</f>
        <v>78631178.105623782</v>
      </c>
      <c r="W46" s="4">
        <f>+(VLOOKUP(W$2,Total!$C$38:$CV$76,costos_sf!$B46,0)/$A$1)/$AZ46*100</f>
        <v>38132082.271061383</v>
      </c>
      <c r="X46" s="4">
        <f>+(VLOOKUP(X$2,Total!$C$38:$CV$76,costos_sf!$B46,0)/$A$1)/$AZ46*100</f>
        <v>289931604.99507815</v>
      </c>
      <c r="Y46" s="4">
        <f>+(VLOOKUP(Y$2,Total!$C$38:$CV$76,costos_sf!$B46,0)/$A$1)/$AZ46*100</f>
        <v>115438875.04844016</v>
      </c>
      <c r="Z46" s="4">
        <f>+(VLOOKUP(Z$2,Total!$C$38:$CV$76,costos_sf!$B46,0)/$A$1)/$AZ46*100</f>
        <v>0</v>
      </c>
      <c r="AA46" s="4">
        <f>+(VLOOKUP(AA$2,Total!$C$38:$CV$76,costos_sf!$B46,0)/$A$1)/$AZ46*100</f>
        <v>0</v>
      </c>
      <c r="AB46" s="4">
        <v>110426173.40083501</v>
      </c>
      <c r="AC46" s="4">
        <f>+(VLOOKUP(AC$2,Total!$C$38:$CV$76,costos_sf!$B46,0)/$A$1)/$AZ46*100</f>
        <v>37591930.066210687</v>
      </c>
      <c r="AD46" s="4">
        <f>+(VLOOKUP(AD$2,Total!$C$38:$CV$76,costos_sf!$B46,0)/$A$1)/$AZ46*100</f>
        <v>6567862.9483080981</v>
      </c>
      <c r="AE46" s="4">
        <f>+(VLOOKUP(AE$2,Total!$C$38:$CV$76,costos_sf!$B46,0)/$A$1)/$AZ46*100</f>
        <v>7415311.3131426852</v>
      </c>
      <c r="AF46" s="4">
        <v>177073890.735154</v>
      </c>
      <c r="AG46" s="4">
        <f>+(VLOOKUP(AG$2,Total!$C$38:$CV$76,costos_sf!$B46,0)/$A$1)/$AZ46*100</f>
        <v>466892989.43164515</v>
      </c>
      <c r="AH46" s="4">
        <f>+(VLOOKUP(AH$2,Total!$C$38:$CV$76,costos_sf!$B46,0)/$A$1)/$AZ46*100</f>
        <v>42849774.209345728</v>
      </c>
      <c r="AI46" s="4">
        <f>+(VLOOKUP(AI$2,Total!$C$38:$CV$76,costos_sf!$B46,0)/$A$1)/$AZ46*100</f>
        <v>32128946.180870455</v>
      </c>
      <c r="AJ46" s="4">
        <f>+(VLOOKUP(AJ$2,Total!$C$38:$CV$76,costos_sf!$B46,0)/$A$1)/$AZ46*100</f>
        <v>65237344.544616915</v>
      </c>
      <c r="AK46" s="4">
        <f>+(VLOOKUP(AK$2,Total!$C$38:$CV$76,costos_sf!$B46,0)/$A$1)/$AZ46*100</f>
        <v>100049965.75222334</v>
      </c>
      <c r="AL46" s="4">
        <f>+(VLOOKUP(AL$2,Total!$C$38:$CV$76,costos_sf!$B46,0)/$A$1)/$AZ46*100</f>
        <v>1087719009.9107375</v>
      </c>
      <c r="AM46" s="4">
        <v>68581612.4527978</v>
      </c>
      <c r="AN46" s="4">
        <v>242052083.08766201</v>
      </c>
      <c r="AO46" s="4">
        <f>+(VLOOKUP(AO$2,Total!$C$38:$CV$76,costos_sf!$B46,0)/$A$1)/$AZ46*100</f>
        <v>24606264.715402659</v>
      </c>
      <c r="AP46" s="4">
        <f>+(VLOOKUP(AP$2,Total!$C$38:$CV$76,costos_sf!$B46,0)/$A$1)/$AZ46*100</f>
        <v>1077452.3299286121</v>
      </c>
      <c r="AQ46" s="4">
        <f>+(VLOOKUP(AQ$2,Total!$C$38:$CV$76,costos_sf!$B46,0)/$A$1)/$AZ46*100</f>
        <v>70428039.5853616</v>
      </c>
      <c r="AR46" s="4">
        <v>31435925.083147101</v>
      </c>
      <c r="AS46" s="4">
        <f>+(VLOOKUP(AS$2,Total!$C$38:$CV$76,costos_sf!$B46,0)/$A$1)/$AZ46*100</f>
        <v>54243789.027038172</v>
      </c>
      <c r="AT46" s="4">
        <f>+(VLOOKUP(AT$2,Total!$C$38:$CV$76,costos_sf!$B46,0)/$A$1)/$AZ46*100</f>
        <v>11505779.862090956</v>
      </c>
      <c r="AU46" s="4">
        <f>+(VLOOKUP(AU$2,Total!$C$38:$CV$76,costos_sf!$B46,0)/$A$1)/$AZ46*100</f>
        <v>23092756.985341802</v>
      </c>
      <c r="AV46" s="4">
        <f>+(VLOOKUP(AV$2,Total!$C$38:$CV$76,costos_sf!$B46,0)/$A$1)/$AZ46*100</f>
        <v>37446271.128460601</v>
      </c>
      <c r="AW46" s="4">
        <v>228424064.789309</v>
      </c>
      <c r="AX46" s="4">
        <f>+(VLOOKUP(AX$2,Total!$C$38:$CV$76,costos_sf!$B46,0)/$A$1)/$AZ46*100</f>
        <v>270913092.18787426</v>
      </c>
      <c r="AY46" s="4">
        <v>321014268.79455101</v>
      </c>
      <c r="AZ46" s="48">
        <v>120.161085</v>
      </c>
    </row>
    <row r="47" spans="2:52" ht="16.5" x14ac:dyDescent="0.3">
      <c r="B47" s="1">
        <v>46</v>
      </c>
      <c r="C47" s="3">
        <v>42247</v>
      </c>
      <c r="D47" s="4">
        <f>+(VLOOKUP(D$2,Total!$C$5:$CV$15,costos_sf!$B47,0)/$A$1)/$AZ47*100</f>
        <v>127303237.19155039</v>
      </c>
      <c r="E47" s="4">
        <v>543172465.29539001</v>
      </c>
      <c r="F47" s="4">
        <f>+(VLOOKUP(F$2,Total!$C$5:$CV$15,costos_sf!$B47,0)/$A$1)/$AZ47*100</f>
        <v>583889281.75254476</v>
      </c>
      <c r="G47" s="4">
        <f>+(VLOOKUP(G$2,Total!$C$5:$CV$15,costos_sf!$B47,0)/$A$1)/$AZ47*100</f>
        <v>269762144.02622896</v>
      </c>
      <c r="H47" s="4">
        <f>+(VLOOKUP(H$2,Total!$C$5:$CV$15,costos_sf!$B47,0)/$A$1)/$AZ47*100</f>
        <v>14742005.545873459</v>
      </c>
      <c r="I47" s="4">
        <f>+(VLOOKUP(I$2,Total!$C$5:$CV$15,costos_sf!$B47,0)/$A$1)/$AZ47*100</f>
        <v>579061381.27959609</v>
      </c>
      <c r="J47" s="4">
        <f>+(VLOOKUP(J$2,Total!$C$5:$CV$15,costos_sf!$B47,0)/$A$1)/$AZ47*100</f>
        <v>2175736805.9329996</v>
      </c>
      <c r="K47" s="4">
        <f>+(VLOOKUP(K$2,Total!$C$5:$CV$15,costos_sf!$B47,0)/$A$1)/$AZ47*100</f>
        <v>3217543944.7245274</v>
      </c>
      <c r="L47" s="4">
        <f>+(VLOOKUP(L$2,Total!$C$5:$CV$15,costos_sf!$B47,0)/$A$1)/$AZ47*100</f>
        <v>5309909619.2639217</v>
      </c>
      <c r="M47" s="4">
        <v>2026265545.0520799</v>
      </c>
      <c r="N47" s="4">
        <v>112722929.79516</v>
      </c>
      <c r="O47" s="4">
        <f>+(VLOOKUP(O$2,Total!$C$38:$CV$76,costos_sf!$B47,0)/$A$1)/$AZ47*100</f>
        <v>28262840.726001754</v>
      </c>
      <c r="P47" s="4">
        <f>+(VLOOKUP(P$2,Total!$C$38:$CV$76,costos_sf!$B47,0)/$A$1)/$AZ47*100</f>
        <v>210149897.40359616</v>
      </c>
      <c r="Q47" s="4">
        <f>+(VLOOKUP(Q$2,Total!$C$38:$CV$76,costos_sf!$B47,0)/$A$1)/$AZ47*100</f>
        <v>283885785.46084279</v>
      </c>
      <c r="R47" s="4">
        <f>+(VLOOKUP(R$2,Total!$C$38:$CV$76,costos_sf!$B47,0)/$A$1)/$AZ47*100</f>
        <v>3751165.9390750509</v>
      </c>
      <c r="S47" s="4">
        <f>+(VLOOKUP(S$2,Total!$C$38:$CV$76,costos_sf!$B47,0)/$A$1)/$AZ47*100</f>
        <v>13135080.171711557</v>
      </c>
      <c r="T47" s="4">
        <f>+(VLOOKUP(T$2,Total!$C$38:$CV$76,costos_sf!$B47,0)/$A$1)/$AZ47*100</f>
        <v>10204118.491227131</v>
      </c>
      <c r="U47" s="4">
        <f>+(VLOOKUP(U$2,Total!$C$38:$CV$76,costos_sf!$B47,0)/$A$1)/$AZ47*100</f>
        <v>18306339.848544076</v>
      </c>
      <c r="V47" s="4">
        <f>+(VLOOKUP(V$2,Total!$C$38:$CV$76,costos_sf!$B47,0)/$A$1)/$AZ47*100</f>
        <v>86700919.792604461</v>
      </c>
      <c r="W47" s="4">
        <f>+(VLOOKUP(W$2,Total!$C$38:$CV$76,costos_sf!$B47,0)/$A$1)/$AZ47*100</f>
        <v>29753604.462897971</v>
      </c>
      <c r="X47" s="4">
        <f>+(VLOOKUP(X$2,Total!$C$38:$CV$76,costos_sf!$B47,0)/$A$1)/$AZ47*100</f>
        <v>235702453.71438521</v>
      </c>
      <c r="Y47" s="4">
        <f>+(VLOOKUP(Y$2,Total!$C$38:$CV$76,costos_sf!$B47,0)/$A$1)/$AZ47*100</f>
        <v>109182610.01649858</v>
      </c>
      <c r="Z47" s="4">
        <f>+(VLOOKUP(Z$2,Total!$C$38:$CV$76,costos_sf!$B47,0)/$A$1)/$AZ47*100</f>
        <v>0</v>
      </c>
      <c r="AA47" s="4">
        <f>+(VLOOKUP(AA$2,Total!$C$38:$CV$76,costos_sf!$B47,0)/$A$1)/$AZ47*100</f>
        <v>0</v>
      </c>
      <c r="AB47" s="4">
        <v>110403787.170196</v>
      </c>
      <c r="AC47" s="4">
        <f>+(VLOOKUP(AC$2,Total!$C$38:$CV$76,costos_sf!$B47,0)/$A$1)/$AZ47*100</f>
        <v>37587148.865619361</v>
      </c>
      <c r="AD47" s="4">
        <f>+(VLOOKUP(AD$2,Total!$C$38:$CV$76,costos_sf!$B47,0)/$A$1)/$AZ47*100</f>
        <v>6386117.8176091854</v>
      </c>
      <c r="AE47" s="4">
        <f>+(VLOOKUP(AE$2,Total!$C$38:$CV$76,costos_sf!$B47,0)/$A$1)/$AZ47*100</f>
        <v>7485284.5967831835</v>
      </c>
      <c r="AF47" s="4">
        <v>178665382.183826</v>
      </c>
      <c r="AG47" s="4">
        <f>+(VLOOKUP(AG$2,Total!$C$38:$CV$76,costos_sf!$B47,0)/$A$1)/$AZ47*100</f>
        <v>464873371.93105787</v>
      </c>
      <c r="AH47" s="4">
        <f>+(VLOOKUP(AH$2,Total!$C$38:$CV$76,costos_sf!$B47,0)/$A$1)/$AZ47*100</f>
        <v>40641494.474074416</v>
      </c>
      <c r="AI47" s="4">
        <f>+(VLOOKUP(AI$2,Total!$C$38:$CV$76,costos_sf!$B47,0)/$A$1)/$AZ47*100</f>
        <v>32292834.773808531</v>
      </c>
      <c r="AJ47" s="4">
        <f>+(VLOOKUP(AJ$2,Total!$C$38:$CV$76,costos_sf!$B47,0)/$A$1)/$AZ47*100</f>
        <v>67155278.520558283</v>
      </c>
      <c r="AK47" s="4">
        <f>+(VLOOKUP(AK$2,Total!$C$38:$CV$76,costos_sf!$B47,0)/$A$1)/$AZ47*100</f>
        <v>95196035.830359295</v>
      </c>
      <c r="AL47" s="4">
        <f>+(VLOOKUP(AL$2,Total!$C$38:$CV$76,costos_sf!$B47,0)/$A$1)/$AZ47*100</f>
        <v>1122569198.084898</v>
      </c>
      <c r="AM47" s="4">
        <v>68743589.124955505</v>
      </c>
      <c r="AN47" s="4">
        <v>239888869.56665102</v>
      </c>
      <c r="AO47" s="4">
        <f>+(VLOOKUP(AO$2,Total!$C$38:$CV$76,costos_sf!$B47,0)/$A$1)/$AZ47*100</f>
        <v>24276994.01540599</v>
      </c>
      <c r="AP47" s="4">
        <f>+(VLOOKUP(AP$2,Total!$C$38:$CV$76,costos_sf!$B47,0)/$A$1)/$AZ47*100</f>
        <v>939733.12332849472</v>
      </c>
      <c r="AQ47" s="4">
        <f>+(VLOOKUP(AQ$2,Total!$C$38:$CV$76,costos_sf!$B47,0)/$A$1)/$AZ47*100</f>
        <v>70158511.3610515</v>
      </c>
      <c r="AR47" s="4">
        <v>31027140.9073884</v>
      </c>
      <c r="AS47" s="4">
        <f>+(VLOOKUP(AS$2,Total!$C$38:$CV$76,costos_sf!$B47,0)/$A$1)/$AZ47*100</f>
        <v>54245550.173443697</v>
      </c>
      <c r="AT47" s="4">
        <f>+(VLOOKUP(AT$2,Total!$C$38:$CV$76,costos_sf!$B47,0)/$A$1)/$AZ47*100</f>
        <v>11674420.84261208</v>
      </c>
      <c r="AU47" s="4">
        <f>+(VLOOKUP(AU$2,Total!$C$38:$CV$76,costos_sf!$B47,0)/$A$1)/$AZ47*100</f>
        <v>23285895.102841984</v>
      </c>
      <c r="AV47" s="4">
        <f>+(VLOOKUP(AV$2,Total!$C$38:$CV$76,costos_sf!$B47,0)/$A$1)/$AZ47*100</f>
        <v>37350444.197508678</v>
      </c>
      <c r="AW47" s="4">
        <v>228362913.654401</v>
      </c>
      <c r="AX47" s="4">
        <f>+(VLOOKUP(AX$2,Total!$C$38:$CV$76,costos_sf!$B47,0)/$A$1)/$AZ47*100</f>
        <v>278063900.12552738</v>
      </c>
      <c r="AY47" s="4">
        <v>321353021.01206195</v>
      </c>
      <c r="AZ47" s="48">
        <v>120.61436399999999</v>
      </c>
    </row>
    <row r="48" spans="2:52" ht="16.5" x14ac:dyDescent="0.3">
      <c r="B48" s="1">
        <v>47</v>
      </c>
      <c r="C48" s="3">
        <v>42277</v>
      </c>
      <c r="D48" s="4">
        <f>+(VLOOKUP(D$2,Total!$C$5:$CV$15,costos_sf!$B48,0)/$A$1)/$AZ48*100</f>
        <v>125375083.32429942</v>
      </c>
      <c r="E48" s="4">
        <v>548331532.42442703</v>
      </c>
      <c r="F48" s="4">
        <f>+(VLOOKUP(F$2,Total!$C$5:$CV$15,costos_sf!$B48,0)/$A$1)/$AZ48*100</f>
        <v>592015823.10242641</v>
      </c>
      <c r="G48" s="4">
        <f>+(VLOOKUP(G$2,Total!$C$5:$CV$15,costos_sf!$B48,0)/$A$1)/$AZ48*100</f>
        <v>276216214.55827141</v>
      </c>
      <c r="H48" s="4">
        <f>+(VLOOKUP(H$2,Total!$C$5:$CV$15,costos_sf!$B48,0)/$A$1)/$AZ48*100</f>
        <v>15415863.852518747</v>
      </c>
      <c r="I48" s="4">
        <f>+(VLOOKUP(I$2,Total!$C$5:$CV$15,costos_sf!$B48,0)/$A$1)/$AZ48*100</f>
        <v>562514729.88115239</v>
      </c>
      <c r="J48" s="4">
        <f>+(VLOOKUP(J$2,Total!$C$5:$CV$15,costos_sf!$B48,0)/$A$1)/$AZ48*100</f>
        <v>2217948456.7941484</v>
      </c>
      <c r="K48" s="4">
        <f>+(VLOOKUP(K$2,Total!$C$5:$CV$15,costos_sf!$B48,0)/$A$1)/$AZ48*100</f>
        <v>3256302704.0434852</v>
      </c>
      <c r="L48" s="4">
        <f>+(VLOOKUP(L$2,Total!$C$5:$CV$15,costos_sf!$B48,0)/$A$1)/$AZ48*100</f>
        <v>5461485335.3252954</v>
      </c>
      <c r="M48" s="4">
        <v>2038150063.6125</v>
      </c>
      <c r="N48" s="4">
        <v>111288462.58896999</v>
      </c>
      <c r="O48" s="4">
        <f>+(VLOOKUP(O$2,Total!$C$38:$CV$76,costos_sf!$B48,0)/$A$1)/$AZ48*100</f>
        <v>27907823.446668584</v>
      </c>
      <c r="P48" s="4">
        <f>+(VLOOKUP(P$2,Total!$C$38:$CV$76,costos_sf!$B48,0)/$A$1)/$AZ48*100</f>
        <v>213083291.87442708</v>
      </c>
      <c r="Q48" s="4">
        <f>+(VLOOKUP(Q$2,Total!$C$38:$CV$76,costos_sf!$B48,0)/$A$1)/$AZ48*100</f>
        <v>285317944.47363091</v>
      </c>
      <c r="R48" s="4">
        <f>+(VLOOKUP(R$2,Total!$C$38:$CV$76,costos_sf!$B48,0)/$A$1)/$AZ48*100</f>
        <v>3652227.8743778197</v>
      </c>
      <c r="S48" s="4">
        <f>+(VLOOKUP(S$2,Total!$C$38:$CV$76,costos_sf!$B48,0)/$A$1)/$AZ48*100</f>
        <v>13051658.251675321</v>
      </c>
      <c r="T48" s="4">
        <f>+(VLOOKUP(T$2,Total!$C$38:$CV$76,costos_sf!$B48,0)/$A$1)/$AZ48*100</f>
        <v>10165392.991433337</v>
      </c>
      <c r="U48" s="4">
        <f>+(VLOOKUP(U$2,Total!$C$38:$CV$76,costos_sf!$B48,0)/$A$1)/$AZ48*100</f>
        <v>2730241.2674190509</v>
      </c>
      <c r="V48" s="4">
        <f>+(VLOOKUP(V$2,Total!$C$38:$CV$76,costos_sf!$B48,0)/$A$1)/$AZ48*100</f>
        <v>17958044.810828734</v>
      </c>
      <c r="W48" s="4">
        <f>+(VLOOKUP(W$2,Total!$C$38:$CV$76,costos_sf!$B48,0)/$A$1)/$AZ48*100</f>
        <v>21698369.927505963</v>
      </c>
      <c r="X48" s="4">
        <f>+(VLOOKUP(X$2,Total!$C$38:$CV$76,costos_sf!$B48,0)/$A$1)/$AZ48*100</f>
        <v>188109727.94572204</v>
      </c>
      <c r="Y48" s="4">
        <f>+(VLOOKUP(Y$2,Total!$C$38:$CV$76,costos_sf!$B48,0)/$A$1)/$AZ48*100</f>
        <v>110728455.84410773</v>
      </c>
      <c r="Z48" s="4">
        <f>+(VLOOKUP(Z$2,Total!$C$38:$CV$76,costos_sf!$B48,0)/$A$1)/$AZ48*100</f>
        <v>0</v>
      </c>
      <c r="AA48" s="4">
        <f>+(VLOOKUP(AA$2,Total!$C$38:$CV$76,costos_sf!$B48,0)/$A$1)/$AZ48*100</f>
        <v>0</v>
      </c>
      <c r="AB48" s="4">
        <v>111554057.175551</v>
      </c>
      <c r="AC48" s="4">
        <f>+(VLOOKUP(AC$2,Total!$C$38:$CV$76,costos_sf!$B48,0)/$A$1)/$AZ48*100</f>
        <v>37813342.437646434</v>
      </c>
      <c r="AD48" s="4">
        <f>+(VLOOKUP(AD$2,Total!$C$38:$CV$76,costos_sf!$B48,0)/$A$1)/$AZ48*100</f>
        <v>6359996.0344003262</v>
      </c>
      <c r="AE48" s="4">
        <f>+(VLOOKUP(AE$2,Total!$C$38:$CV$76,costos_sf!$B48,0)/$A$1)/$AZ48*100</f>
        <v>7551215.8101407066</v>
      </c>
      <c r="AF48" s="4">
        <v>183062175.56465399</v>
      </c>
      <c r="AG48" s="4">
        <f>+(VLOOKUP(AG$2,Total!$C$38:$CV$76,costos_sf!$B48,0)/$A$1)/$AZ48*100</f>
        <v>464345874.19280082</v>
      </c>
      <c r="AH48" s="4">
        <f>+(VLOOKUP(AH$2,Total!$C$38:$CV$76,costos_sf!$B48,0)/$A$1)/$AZ48*100</f>
        <v>102547063.69201159</v>
      </c>
      <c r="AI48" s="4">
        <f>+(VLOOKUP(AI$2,Total!$C$38:$CV$76,costos_sf!$B48,0)/$A$1)/$AZ48*100</f>
        <v>32525798.375117004</v>
      </c>
      <c r="AJ48" s="4">
        <f>+(VLOOKUP(AJ$2,Total!$C$38:$CV$76,costos_sf!$B48,0)/$A$1)/$AZ48*100</f>
        <v>68693489.705251366</v>
      </c>
      <c r="AK48" s="4">
        <f>+(VLOOKUP(AK$2,Total!$C$38:$CV$76,costos_sf!$B48,0)/$A$1)/$AZ48*100</f>
        <v>93878575.42504023</v>
      </c>
      <c r="AL48" s="4">
        <f>+(VLOOKUP(AL$2,Total!$C$38:$CV$76,costos_sf!$B48,0)/$A$1)/$AZ48*100</f>
        <v>1171718044.8353629</v>
      </c>
      <c r="AM48" s="4">
        <v>68770806.183006391</v>
      </c>
      <c r="AN48" s="4">
        <v>240050852.66176301</v>
      </c>
      <c r="AO48" s="4">
        <f>+(VLOOKUP(AO$2,Total!$C$38:$CV$76,costos_sf!$B48,0)/$A$1)/$AZ48*100</f>
        <v>23831897.820344992</v>
      </c>
      <c r="AP48" s="4">
        <f>+(VLOOKUP(AP$2,Total!$C$38:$CV$76,costos_sf!$B48,0)/$A$1)/$AZ48*100</f>
        <v>873726.45911112742</v>
      </c>
      <c r="AQ48" s="4">
        <f>+(VLOOKUP(AQ$2,Total!$C$38:$CV$76,costos_sf!$B48,0)/$A$1)/$AZ48*100</f>
        <v>71157925.97048302</v>
      </c>
      <c r="AR48" s="4">
        <v>30471419.871908002</v>
      </c>
      <c r="AS48" s="4">
        <f>+(VLOOKUP(AS$2,Total!$C$38:$CV$76,costos_sf!$B48,0)/$A$1)/$AZ48*100</f>
        <v>54614506.064808808</v>
      </c>
      <c r="AT48" s="4">
        <f>+(VLOOKUP(AT$2,Total!$C$38:$CV$76,costos_sf!$B48,0)/$A$1)/$AZ48*100</f>
        <v>12022820.524231158</v>
      </c>
      <c r="AU48" s="4">
        <f>+(VLOOKUP(AU$2,Total!$C$38:$CV$76,costos_sf!$B48,0)/$A$1)/$AZ48*100</f>
        <v>23476179.708504554</v>
      </c>
      <c r="AV48" s="4">
        <f>+(VLOOKUP(AV$2,Total!$C$38:$CV$76,costos_sf!$B48,0)/$A$1)/$AZ48*100</f>
        <v>37731050.052815393</v>
      </c>
      <c r="AW48" s="4">
        <v>231218919.517975</v>
      </c>
      <c r="AX48" s="4">
        <f>+(VLOOKUP(AX$2,Total!$C$38:$CV$76,costos_sf!$B48,0)/$A$1)/$AZ48*100</f>
        <v>282921453.30160344</v>
      </c>
      <c r="AY48" s="4">
        <v>324727451.92452896</v>
      </c>
      <c r="AZ48" s="48">
        <v>120.64757899999999</v>
      </c>
    </row>
    <row r="49" spans="2:52" ht="16.5" x14ac:dyDescent="0.3">
      <c r="B49" s="1">
        <v>48</v>
      </c>
      <c r="C49" s="3">
        <v>42308</v>
      </c>
      <c r="D49" s="4">
        <f>+(VLOOKUP(D$2,Total!$C$5:$CV$15,costos_sf!$B49,0)/$A$1)/$AZ49*100</f>
        <v>123204654.99120785</v>
      </c>
      <c r="E49" s="4">
        <v>550127088.52948999</v>
      </c>
      <c r="F49" s="4">
        <f>+(VLOOKUP(F$2,Total!$C$5:$CV$15,costos_sf!$B49,0)/$A$1)/$AZ49*100</f>
        <v>594339473.67578125</v>
      </c>
      <c r="G49" s="4">
        <f>+(VLOOKUP(G$2,Total!$C$5:$CV$15,costos_sf!$B49,0)/$A$1)/$AZ49*100</f>
        <v>276261227.88270336</v>
      </c>
      <c r="H49" s="4">
        <f>+(VLOOKUP(H$2,Total!$C$5:$CV$15,costos_sf!$B49,0)/$A$1)/$AZ49*100</f>
        <v>15724086.833304886</v>
      </c>
      <c r="I49" s="4">
        <f>+(VLOOKUP(I$2,Total!$C$5:$CV$15,costos_sf!$B49,0)/$A$1)/$AZ49*100</f>
        <v>552722005.18055546</v>
      </c>
      <c r="J49" s="4">
        <f>+(VLOOKUP(J$2,Total!$C$5:$CV$15,costos_sf!$B49,0)/$A$1)/$AZ49*100</f>
        <v>2261459189.9595184</v>
      </c>
      <c r="K49" s="4">
        <f>+(VLOOKUP(K$2,Total!$C$5:$CV$15,costos_sf!$B49,0)/$A$1)/$AZ49*100</f>
        <v>3275313616.7932911</v>
      </c>
      <c r="L49" s="4">
        <f>+(VLOOKUP(L$2,Total!$C$5:$CV$15,costos_sf!$B49,0)/$A$1)/$AZ49*100</f>
        <v>5421042341.4567184</v>
      </c>
      <c r="M49" s="4">
        <v>2079690458.1893501</v>
      </c>
      <c r="N49" s="4">
        <v>110692300.39906999</v>
      </c>
      <c r="O49" s="4">
        <f>+(VLOOKUP(O$2,Total!$C$38:$CV$76,costos_sf!$B49,0)/$A$1)/$AZ49*100</f>
        <v>28064968.696413767</v>
      </c>
      <c r="P49" s="4">
        <f>+(VLOOKUP(P$2,Total!$C$38:$CV$76,costos_sf!$B49,0)/$A$1)/$AZ49*100</f>
        <v>216674162.98924294</v>
      </c>
      <c r="Q49" s="4">
        <f>+(VLOOKUP(Q$2,Total!$C$38:$CV$76,costos_sf!$B49,0)/$A$1)/$AZ49*100</f>
        <v>285096559.73538059</v>
      </c>
      <c r="R49" s="4">
        <f>+(VLOOKUP(R$2,Total!$C$38:$CV$76,costos_sf!$B49,0)/$A$1)/$AZ49*100</f>
        <v>3878878.4671937595</v>
      </c>
      <c r="S49" s="4">
        <f>+(VLOOKUP(S$2,Total!$C$38:$CV$76,costos_sf!$B49,0)/$A$1)/$AZ49*100</f>
        <v>1961203.0266910661</v>
      </c>
      <c r="T49" s="4">
        <f>+(VLOOKUP(T$2,Total!$C$38:$CV$76,costos_sf!$B49,0)/$A$1)/$AZ49*100</f>
        <v>9854025.2607305162</v>
      </c>
      <c r="U49" s="4">
        <f>+(VLOOKUP(U$2,Total!$C$38:$CV$76,costos_sf!$B49,0)/$A$1)/$AZ49*100</f>
        <v>2442357.3051063623</v>
      </c>
      <c r="V49" s="4">
        <f>+(VLOOKUP(V$2,Total!$C$38:$CV$76,costos_sf!$B49,0)/$A$1)/$AZ49*100</f>
        <v>11375279.799812388</v>
      </c>
      <c r="W49" s="4">
        <f>+(VLOOKUP(W$2,Total!$C$38:$CV$76,costos_sf!$B49,0)/$A$1)/$AZ49*100</f>
        <v>13705673.776504787</v>
      </c>
      <c r="X49" s="4">
        <f>+(VLOOKUP(X$2,Total!$C$38:$CV$76,costos_sf!$B49,0)/$A$1)/$AZ49*100</f>
        <v>135731563.71647272</v>
      </c>
      <c r="Y49" s="4">
        <f>+(VLOOKUP(Y$2,Total!$C$38:$CV$76,costos_sf!$B49,0)/$A$1)/$AZ49*100</f>
        <v>111176399.09093426</v>
      </c>
      <c r="Z49" s="4">
        <f>+(VLOOKUP(Z$2,Total!$C$38:$CV$76,costos_sf!$B49,0)/$A$1)/$AZ49*100</f>
        <v>0</v>
      </c>
      <c r="AA49" s="4">
        <f>+(VLOOKUP(AA$2,Total!$C$38:$CV$76,costos_sf!$B49,0)/$A$1)/$AZ49*100</f>
        <v>0</v>
      </c>
      <c r="AB49" s="4">
        <v>110759648.327197</v>
      </c>
      <c r="AC49" s="4">
        <f>+(VLOOKUP(AC$2,Total!$C$38:$CV$76,costos_sf!$B49,0)/$A$1)/$AZ49*100</f>
        <v>37746989.242985643</v>
      </c>
      <c r="AD49" s="4">
        <f>+(VLOOKUP(AD$2,Total!$C$38:$CV$76,costos_sf!$B49,0)/$A$1)/$AZ49*100</f>
        <v>6269881.7908773813</v>
      </c>
      <c r="AE49" s="4">
        <f>+(VLOOKUP(AE$2,Total!$C$38:$CV$76,costos_sf!$B49,0)/$A$1)/$AZ49*100</f>
        <v>7648967.6039443947</v>
      </c>
      <c r="AF49" s="4">
        <v>186625880.292606</v>
      </c>
      <c r="AG49" s="4">
        <f>+(VLOOKUP(AG$2,Total!$C$38:$CV$76,costos_sf!$B49,0)/$A$1)/$AZ49*100</f>
        <v>467756914.10939598</v>
      </c>
      <c r="AH49" s="4">
        <f>+(VLOOKUP(AH$2,Total!$C$38:$CV$76,costos_sf!$B49,0)/$A$1)/$AZ49*100</f>
        <v>108579086.69371691</v>
      </c>
      <c r="AI49" s="4">
        <f>+(VLOOKUP(AI$2,Total!$C$38:$CV$76,costos_sf!$B49,0)/$A$1)/$AZ49*100</f>
        <v>32674444.110237081</v>
      </c>
      <c r="AJ49" s="4">
        <f>+(VLOOKUP(AJ$2,Total!$C$38:$CV$76,costos_sf!$B49,0)/$A$1)/$AZ49*100</f>
        <v>70404502.29611665</v>
      </c>
      <c r="AK49" s="4">
        <f>+(VLOOKUP(AK$2,Total!$C$38:$CV$76,costos_sf!$B49,0)/$A$1)/$AZ49*100</f>
        <v>94815687.50827007</v>
      </c>
      <c r="AL49" s="4">
        <f>+(VLOOKUP(AL$2,Total!$C$38:$CV$76,costos_sf!$B49,0)/$A$1)/$AZ49*100</f>
        <v>1220652622.7314131</v>
      </c>
      <c r="AM49" s="4">
        <v>68717469.78990899</v>
      </c>
      <c r="AN49" s="4">
        <v>240580396.03888401</v>
      </c>
      <c r="AO49" s="4">
        <f>+(VLOOKUP(AO$2,Total!$C$38:$CV$76,costos_sf!$B49,0)/$A$1)/$AZ49*100</f>
        <v>23707507.30780087</v>
      </c>
      <c r="AP49" s="4">
        <f>+(VLOOKUP(AP$2,Total!$C$38:$CV$76,costos_sf!$B49,0)/$A$1)/$AZ49*100</f>
        <v>828597.1239679358</v>
      </c>
      <c r="AQ49" s="4">
        <f>+(VLOOKUP(AQ$2,Total!$C$38:$CV$76,costos_sf!$B49,0)/$A$1)/$AZ49*100</f>
        <v>71418601.699622855</v>
      </c>
      <c r="AR49" s="4">
        <v>29963743.689833499</v>
      </c>
      <c r="AS49" s="4">
        <f>+(VLOOKUP(AS$2,Total!$C$38:$CV$76,costos_sf!$B49,0)/$A$1)/$AZ49*100</f>
        <v>54933732.560183413</v>
      </c>
      <c r="AT49" s="4">
        <f>+(VLOOKUP(AT$2,Total!$C$38:$CV$76,costos_sf!$B49,0)/$A$1)/$AZ49*100</f>
        <v>12293820.346411085</v>
      </c>
      <c r="AU49" s="4">
        <f>+(VLOOKUP(AU$2,Total!$C$38:$CV$76,costos_sf!$B49,0)/$A$1)/$AZ49*100</f>
        <v>23767036.161926452</v>
      </c>
      <c r="AV49" s="4">
        <f>+(VLOOKUP(AV$2,Total!$C$38:$CV$76,costos_sf!$B49,0)/$A$1)/$AZ49*100</f>
        <v>37491293.050050884</v>
      </c>
      <c r="AW49" s="4">
        <v>231183170.68542302</v>
      </c>
      <c r="AX49" s="4">
        <f>+(VLOOKUP(AX$2,Total!$C$38:$CV$76,costos_sf!$B49,0)/$A$1)/$AZ49*100</f>
        <v>287246449.04621357</v>
      </c>
      <c r="AY49" s="4">
        <v>325061731.25923699</v>
      </c>
      <c r="AZ49" s="48">
        <v>120.819863</v>
      </c>
    </row>
    <row r="50" spans="2:52" ht="16.5" x14ac:dyDescent="0.3">
      <c r="B50" s="1">
        <v>49</v>
      </c>
      <c r="C50" s="3">
        <v>42338</v>
      </c>
      <c r="D50" s="4">
        <f>+(VLOOKUP(D$2,Total!$C$5:$CV$15,costos_sf!$B50,0)/$A$1)/$AZ50*100</f>
        <v>127025210.06829925</v>
      </c>
      <c r="E50" s="4">
        <v>552074693.80732298</v>
      </c>
      <c r="F50" s="4">
        <f>+(VLOOKUP(F$2,Total!$C$5:$CV$15,costos_sf!$B50,0)/$A$1)/$AZ50*100</f>
        <v>599080944.84151793</v>
      </c>
      <c r="G50" s="4">
        <f>+(VLOOKUP(G$2,Total!$C$5:$CV$15,costos_sf!$B50,0)/$A$1)/$AZ50*100</f>
        <v>275531194.59082842</v>
      </c>
      <c r="H50" s="4">
        <f>+(VLOOKUP(H$2,Total!$C$5:$CV$15,costos_sf!$B50,0)/$A$1)/$AZ50*100</f>
        <v>17128880.872173082</v>
      </c>
      <c r="I50" s="4">
        <f>+(VLOOKUP(I$2,Total!$C$5:$CV$15,costos_sf!$B50,0)/$A$1)/$AZ50*100</f>
        <v>550307417.57555127</v>
      </c>
      <c r="J50" s="4">
        <f>+(VLOOKUP(J$2,Total!$C$5:$CV$15,costos_sf!$B50,0)/$A$1)/$AZ50*100</f>
        <v>2290096285.6280546</v>
      </c>
      <c r="K50" s="4">
        <f>+(VLOOKUP(K$2,Total!$C$5:$CV$15,costos_sf!$B50,0)/$A$1)/$AZ50*100</f>
        <v>3361669609.744071</v>
      </c>
      <c r="L50" s="4">
        <f>+(VLOOKUP(L$2,Total!$C$5:$CV$15,costos_sf!$B50,0)/$A$1)/$AZ50*100</f>
        <v>5676045111.7357712</v>
      </c>
      <c r="M50" s="4">
        <v>2154105890.4469399</v>
      </c>
      <c r="N50" s="4">
        <v>110470266.50721499</v>
      </c>
      <c r="O50" s="4">
        <f>+(VLOOKUP(O$2,Total!$C$38:$CV$76,costos_sf!$B50,0)/$A$1)/$AZ50*100</f>
        <v>27845043.307009641</v>
      </c>
      <c r="P50" s="4">
        <f>+(VLOOKUP(P$2,Total!$C$38:$CV$76,costos_sf!$B50,0)/$A$1)/$AZ50*100</f>
        <v>220210681.23818776</v>
      </c>
      <c r="Q50" s="4">
        <f>+(VLOOKUP(Q$2,Total!$C$38:$CV$76,costos_sf!$B50,0)/$A$1)/$AZ50*100</f>
        <v>285913535.72223067</v>
      </c>
      <c r="R50" s="4">
        <f>+(VLOOKUP(R$2,Total!$C$38:$CV$76,costos_sf!$B50,0)/$A$1)/$AZ50*100</f>
        <v>4112623.0857824986</v>
      </c>
      <c r="S50" s="4">
        <f>+(VLOOKUP(S$2,Total!$C$38:$CV$76,costos_sf!$B50,0)/$A$1)/$AZ50*100</f>
        <v>937563.23329861066</v>
      </c>
      <c r="T50" s="4">
        <f>+(VLOOKUP(T$2,Total!$C$38:$CV$76,costos_sf!$B50,0)/$A$1)/$AZ50*100</f>
        <v>9946391.4344610255</v>
      </c>
      <c r="U50" s="4">
        <f>+(VLOOKUP(U$2,Total!$C$38:$CV$76,costos_sf!$B50,0)/$A$1)/$AZ50*100</f>
        <v>2381810.3878259491</v>
      </c>
      <c r="V50" s="4">
        <f>+(VLOOKUP(V$2,Total!$C$38:$CV$76,costos_sf!$B50,0)/$A$1)/$AZ50*100</f>
        <v>4681190.1243174803</v>
      </c>
      <c r="W50" s="4">
        <f>+(VLOOKUP(W$2,Total!$C$38:$CV$76,costos_sf!$B50,0)/$A$1)/$AZ50*100</f>
        <v>6623280.7995211314</v>
      </c>
      <c r="X50" s="4">
        <f>+(VLOOKUP(X$2,Total!$C$38:$CV$76,costos_sf!$B50,0)/$A$1)/$AZ50*100</f>
        <v>63804675.640985578</v>
      </c>
      <c r="Y50" s="4">
        <f>+(VLOOKUP(Y$2,Total!$C$38:$CV$76,costos_sf!$B50,0)/$A$1)/$AZ50*100</f>
        <v>113186935.418376</v>
      </c>
      <c r="Z50" s="4">
        <f>+(VLOOKUP(Z$2,Total!$C$38:$CV$76,costos_sf!$B50,0)/$A$1)/$AZ50*100</f>
        <v>0</v>
      </c>
      <c r="AA50" s="4">
        <f>+(VLOOKUP(AA$2,Total!$C$38:$CV$76,costos_sf!$B50,0)/$A$1)/$AZ50*100</f>
        <v>0</v>
      </c>
      <c r="AB50" s="4">
        <v>110024270.59628101</v>
      </c>
      <c r="AC50" s="4">
        <f>+(VLOOKUP(AC$2,Total!$C$38:$CV$76,costos_sf!$B50,0)/$A$1)/$AZ50*100</f>
        <v>37808840.408800818</v>
      </c>
      <c r="AD50" s="4">
        <f>+(VLOOKUP(AD$2,Total!$C$38:$CV$76,costos_sf!$B50,0)/$A$1)/$AZ50*100</f>
        <v>6295397.7533161258</v>
      </c>
      <c r="AE50" s="4">
        <f>+(VLOOKUP(AE$2,Total!$C$38:$CV$76,costos_sf!$B50,0)/$A$1)/$AZ50*100</f>
        <v>7653930.2038172446</v>
      </c>
      <c r="AF50" s="4">
        <v>190289030.30748901</v>
      </c>
      <c r="AG50" s="4">
        <f>+(VLOOKUP(AG$2,Total!$C$38:$CV$76,costos_sf!$B50,0)/$A$1)/$AZ50*100</f>
        <v>463921920.19223404</v>
      </c>
      <c r="AH50" s="4">
        <f>+(VLOOKUP(AH$2,Total!$C$38:$CV$76,costos_sf!$B50,0)/$A$1)/$AZ50*100</f>
        <v>113016660.04457274</v>
      </c>
      <c r="AI50" s="4">
        <f>+(VLOOKUP(AI$2,Total!$C$38:$CV$76,costos_sf!$B50,0)/$A$1)/$AZ50*100</f>
        <v>32967127.601247717</v>
      </c>
      <c r="AJ50" s="4">
        <f>+(VLOOKUP(AJ$2,Total!$C$38:$CV$76,costos_sf!$B50,0)/$A$1)/$AZ50*100</f>
        <v>71915489.282559544</v>
      </c>
      <c r="AK50" s="4">
        <f>+(VLOOKUP(AK$2,Total!$C$38:$CV$76,costos_sf!$B50,0)/$A$1)/$AZ50*100</f>
        <v>93865494.450184882</v>
      </c>
      <c r="AL50" s="4">
        <f>+(VLOOKUP(AL$2,Total!$C$38:$CV$76,costos_sf!$B50,0)/$A$1)/$AZ50*100</f>
        <v>1255709223.0770228</v>
      </c>
      <c r="AM50" s="4">
        <v>68386514.190693706</v>
      </c>
      <c r="AN50" s="4">
        <v>240097569.15847501</v>
      </c>
      <c r="AO50" s="4">
        <f>+(VLOOKUP(AO$2,Total!$C$38:$CV$76,costos_sf!$B50,0)/$A$1)/$AZ50*100</f>
        <v>23453767.660761606</v>
      </c>
      <c r="AP50" s="4">
        <f>+(VLOOKUP(AP$2,Total!$C$38:$CV$76,costos_sf!$B50,0)/$A$1)/$AZ50*100</f>
        <v>814238.84096061916</v>
      </c>
      <c r="AQ50" s="4">
        <f>+(VLOOKUP(AQ$2,Total!$C$38:$CV$76,costos_sf!$B50,0)/$A$1)/$AZ50*100</f>
        <v>69384166.973438576</v>
      </c>
      <c r="AR50" s="4">
        <v>29534105.544002499</v>
      </c>
      <c r="AS50" s="4">
        <f>+(VLOOKUP(AS$2,Total!$C$38:$CV$76,costos_sf!$B50,0)/$A$1)/$AZ50*100</f>
        <v>55369665.808475204</v>
      </c>
      <c r="AT50" s="4">
        <f>+(VLOOKUP(AT$2,Total!$C$38:$CV$76,costos_sf!$B50,0)/$A$1)/$AZ50*100</f>
        <v>12519624.050928289</v>
      </c>
      <c r="AU50" s="4">
        <f>+(VLOOKUP(AU$2,Total!$C$38:$CV$76,costos_sf!$B50,0)/$A$1)/$AZ50*100</f>
        <v>24051745.424218312</v>
      </c>
      <c r="AV50" s="4">
        <f>+(VLOOKUP(AV$2,Total!$C$38:$CV$76,costos_sf!$B50,0)/$A$1)/$AZ50*100</f>
        <v>37267075.454835579</v>
      </c>
      <c r="AW50" s="4">
        <v>232517131.05292901</v>
      </c>
      <c r="AX50" s="4">
        <f>+(VLOOKUP(AX$2,Total!$C$38:$CV$76,costos_sf!$B50,0)/$A$1)/$AZ50*100</f>
        <v>289491213.17283374</v>
      </c>
      <c r="AY50" s="4">
        <v>325651252.92178804</v>
      </c>
      <c r="AZ50" s="48">
        <v>121.23557</v>
      </c>
    </row>
    <row r="51" spans="2:52" ht="16.5" x14ac:dyDescent="0.3">
      <c r="B51" s="1">
        <v>50</v>
      </c>
      <c r="C51" s="3">
        <v>42369</v>
      </c>
      <c r="D51" s="4">
        <f>+(VLOOKUP(D$2,Total!$C$5:$CV$15,costos_sf!$B51,0)/$A$1)/$AZ51*100</f>
        <v>125708093.37111847</v>
      </c>
      <c r="E51" s="4">
        <v>557032337.17104399</v>
      </c>
      <c r="F51" s="4">
        <f>+(VLOOKUP(F$2,Total!$C$5:$CV$15,costos_sf!$B51,0)/$A$1)/$AZ51*100</f>
        <v>608049307.30037534</v>
      </c>
      <c r="G51" s="4">
        <f>+(VLOOKUP(G$2,Total!$C$5:$CV$15,costos_sf!$B51,0)/$A$1)/$AZ51*100</f>
        <v>272522707.12450981</v>
      </c>
      <c r="H51" s="4">
        <f>+(VLOOKUP(H$2,Total!$C$5:$CV$15,costos_sf!$B51,0)/$A$1)/$AZ51*100</f>
        <v>18565418.048127946</v>
      </c>
      <c r="I51" s="4">
        <f>+(VLOOKUP(I$2,Total!$C$5:$CV$15,costos_sf!$B51,0)/$A$1)/$AZ51*100</f>
        <v>505883913.02377349</v>
      </c>
      <c r="J51" s="4">
        <f>+(VLOOKUP(J$2,Total!$C$5:$CV$15,costos_sf!$B51,0)/$A$1)/$AZ51*100</f>
        <v>2406682575.0386505</v>
      </c>
      <c r="K51" s="4">
        <f>+(VLOOKUP(K$2,Total!$C$5:$CV$15,costos_sf!$B51,0)/$A$1)/$AZ51*100</f>
        <v>3528637765.4575014</v>
      </c>
      <c r="L51" s="4">
        <f>+(VLOOKUP(L$2,Total!$C$5:$CV$15,costos_sf!$B51,0)/$A$1)/$AZ51*100</f>
        <v>5526288173.5270157</v>
      </c>
      <c r="M51" s="4">
        <v>2194890004.9721298</v>
      </c>
      <c r="N51" s="4">
        <v>108163921.381503</v>
      </c>
      <c r="O51" s="4">
        <f>+(VLOOKUP(O$2,Total!$C$38:$CV$76,costos_sf!$B51,0)/$A$1)/$AZ51*100</f>
        <v>27560422.570490792</v>
      </c>
      <c r="P51" s="4">
        <f>+(VLOOKUP(P$2,Total!$C$38:$CV$76,costos_sf!$B51,0)/$A$1)/$AZ51*100</f>
        <v>224905693.95960253</v>
      </c>
      <c r="Q51" s="4">
        <f>+(VLOOKUP(Q$2,Total!$C$38:$CV$76,costos_sf!$B51,0)/$A$1)/$AZ51*100</f>
        <v>285920369.54294008</v>
      </c>
      <c r="R51" s="4">
        <f>+(VLOOKUP(R$2,Total!$C$38:$CV$76,costos_sf!$B51,0)/$A$1)/$AZ51*100</f>
        <v>4295906.9345905213</v>
      </c>
      <c r="S51" s="4">
        <f>+(VLOOKUP(S$2,Total!$C$38:$CV$76,costos_sf!$B51,0)/$A$1)/$AZ51*100</f>
        <v>0</v>
      </c>
      <c r="T51" s="4">
        <f>+(VLOOKUP(T$2,Total!$C$38:$CV$76,costos_sf!$B51,0)/$A$1)/$AZ51*100</f>
        <v>10032280.185257938</v>
      </c>
      <c r="U51" s="4">
        <f>+(VLOOKUP(U$2,Total!$C$38:$CV$76,costos_sf!$B51,0)/$A$1)/$AZ51*100</f>
        <v>2716441.2760901391</v>
      </c>
      <c r="V51" s="4">
        <f>+(VLOOKUP(V$2,Total!$C$38:$CV$76,costos_sf!$B51,0)/$A$1)/$AZ51*100</f>
        <v>0</v>
      </c>
      <c r="W51" s="4">
        <f>+(VLOOKUP(W$2,Total!$C$38:$CV$76,costos_sf!$B51,0)/$A$1)/$AZ51*100</f>
        <v>0</v>
      </c>
      <c r="X51" s="4">
        <f>+(VLOOKUP(X$2,Total!$C$38:$CV$76,costos_sf!$B51,0)/$A$1)/$AZ51*100</f>
        <v>13010421.647894753</v>
      </c>
      <c r="Y51" s="4">
        <f>+(VLOOKUP(Y$2,Total!$C$38:$CV$76,costos_sf!$B51,0)/$A$1)/$AZ51*100</f>
        <v>114907979.75590301</v>
      </c>
      <c r="Z51" s="4">
        <f>+(VLOOKUP(Z$2,Total!$C$38:$CV$76,costos_sf!$B51,0)/$A$1)/$AZ51*100</f>
        <v>0</v>
      </c>
      <c r="AA51" s="4">
        <f>+(VLOOKUP(AA$2,Total!$C$38:$CV$76,costos_sf!$B51,0)/$A$1)/$AZ51*100</f>
        <v>0</v>
      </c>
      <c r="AB51" s="4">
        <v>107640733.991007</v>
      </c>
      <c r="AC51" s="4">
        <f>+(VLOOKUP(AC$2,Total!$C$38:$CV$76,costos_sf!$B51,0)/$A$1)/$AZ51*100</f>
        <v>37771973.911136128</v>
      </c>
      <c r="AD51" s="4">
        <f>+(VLOOKUP(AD$2,Total!$C$38:$CV$76,costos_sf!$B51,0)/$A$1)/$AZ51*100</f>
        <v>6237290.5623896504</v>
      </c>
      <c r="AE51" s="4">
        <f>+(VLOOKUP(AE$2,Total!$C$38:$CV$76,costos_sf!$B51,0)/$A$1)/$AZ51*100</f>
        <v>7520020.419796709</v>
      </c>
      <c r="AF51" s="4">
        <v>194571230.41404</v>
      </c>
      <c r="AG51" s="4">
        <f>+(VLOOKUP(AG$2,Total!$C$38:$CV$76,costos_sf!$B51,0)/$A$1)/$AZ51*100</f>
        <v>456330926.62645209</v>
      </c>
      <c r="AH51" s="4">
        <f>+(VLOOKUP(AH$2,Total!$C$38:$CV$76,costos_sf!$B51,0)/$A$1)/$AZ51*100</f>
        <v>119195362.7983813</v>
      </c>
      <c r="AI51" s="4">
        <f>+(VLOOKUP(AI$2,Total!$C$38:$CV$76,costos_sf!$B51,0)/$A$1)/$AZ51*100</f>
        <v>34078655.970662445</v>
      </c>
      <c r="AJ51" s="4">
        <f>+(VLOOKUP(AJ$2,Total!$C$38:$CV$76,costos_sf!$B51,0)/$A$1)/$AZ51*100</f>
        <v>72598941.024008334</v>
      </c>
      <c r="AK51" s="4">
        <f>+(VLOOKUP(AK$2,Total!$C$38:$CV$76,costos_sf!$B51,0)/$A$1)/$AZ51*100</f>
        <v>89398705.851122007</v>
      </c>
      <c r="AL51" s="4">
        <f>+(VLOOKUP(AL$2,Total!$C$38:$CV$76,costos_sf!$B51,0)/$A$1)/$AZ51*100</f>
        <v>1303038323.5217485</v>
      </c>
      <c r="AM51" s="4">
        <v>68064776.13762179</v>
      </c>
      <c r="AN51" s="4">
        <v>240545916.62860498</v>
      </c>
      <c r="AO51" s="4">
        <f>+(VLOOKUP(AO$2,Total!$C$38:$CV$76,costos_sf!$B51,0)/$A$1)/$AZ51*100</f>
        <v>22803856.71084477</v>
      </c>
      <c r="AP51" s="4">
        <f>+(VLOOKUP(AP$2,Total!$C$38:$CV$76,costos_sf!$B51,0)/$A$1)/$AZ51*100</f>
        <v>745280.32191054383</v>
      </c>
      <c r="AQ51" s="4">
        <f>+(VLOOKUP(AQ$2,Total!$C$38:$CV$76,costos_sf!$B51,0)/$A$1)/$AZ51*100</f>
        <v>68841090.206133738</v>
      </c>
      <c r="AR51" s="4">
        <v>29523446.337682597</v>
      </c>
      <c r="AS51" s="4">
        <f>+(VLOOKUP(AS$2,Total!$C$38:$CV$76,costos_sf!$B51,0)/$A$1)/$AZ51*100</f>
        <v>55971660.642365135</v>
      </c>
      <c r="AT51" s="4">
        <f>+(VLOOKUP(AT$2,Total!$C$38:$CV$76,costos_sf!$B51,0)/$A$1)/$AZ51*100</f>
        <v>13399580.293128997</v>
      </c>
      <c r="AU51" s="4">
        <f>+(VLOOKUP(AU$2,Total!$C$38:$CV$76,costos_sf!$B51,0)/$A$1)/$AZ51*100</f>
        <v>24268956.373427551</v>
      </c>
      <c r="AV51" s="4">
        <f>+(VLOOKUP(AV$2,Total!$C$38:$CV$76,costos_sf!$B51,0)/$A$1)/$AZ51*100</f>
        <v>37129762.641213953</v>
      </c>
      <c r="AW51" s="4">
        <v>228629782.82737797</v>
      </c>
      <c r="AX51" s="4">
        <f>+(VLOOKUP(AX$2,Total!$C$38:$CV$76,costos_sf!$B51,0)/$A$1)/$AZ51*100</f>
        <v>295311615.92400885</v>
      </c>
      <c r="AY51" s="4">
        <v>332170426.934578</v>
      </c>
      <c r="AZ51" s="48">
        <v>121.775943</v>
      </c>
    </row>
    <row r="52" spans="2:52" ht="16.5" x14ac:dyDescent="0.3">
      <c r="B52" s="1">
        <v>51</v>
      </c>
      <c r="C52" s="3">
        <v>42400</v>
      </c>
      <c r="D52" s="4">
        <f>+(VLOOKUP(D$2,Total!$C$5:$CV$15,costos_sf!$B52,0)/$A$1)/$AZ52*100</f>
        <v>126081056.04025498</v>
      </c>
      <c r="E52" s="4">
        <v>560594750.02050006</v>
      </c>
      <c r="F52" s="4">
        <f>+(VLOOKUP(F$2,Total!$C$5:$CV$15,costos_sf!$B52,0)/$A$1)/$AZ52*100</f>
        <v>610396897.15704918</v>
      </c>
      <c r="G52" s="4">
        <f>+(VLOOKUP(G$2,Total!$C$5:$CV$15,costos_sf!$B52,0)/$A$1)/$AZ52*100</f>
        <v>274857772.54103857</v>
      </c>
      <c r="H52" s="4">
        <f>+(VLOOKUP(H$2,Total!$C$5:$CV$15,costos_sf!$B52,0)/$A$1)/$AZ52*100</f>
        <v>18737586.562820882</v>
      </c>
      <c r="I52" s="4">
        <f>+(VLOOKUP(I$2,Total!$C$5:$CV$15,costos_sf!$B52,0)/$A$1)/$AZ52*100</f>
        <v>498368262.12521726</v>
      </c>
      <c r="J52" s="4">
        <f>+(VLOOKUP(J$2,Total!$C$5:$CV$15,costos_sf!$B52,0)/$A$1)/$AZ52*100</f>
        <v>2425776789.1018653</v>
      </c>
      <c r="K52" s="4">
        <f>+(VLOOKUP(K$2,Total!$C$5:$CV$15,costos_sf!$B52,0)/$A$1)/$AZ52*100</f>
        <v>3465524949.0869985</v>
      </c>
      <c r="L52" s="4">
        <f>+(VLOOKUP(L$2,Total!$C$5:$CV$15,costos_sf!$B52,0)/$A$1)/$AZ52*100</f>
        <v>5524828324.4736252</v>
      </c>
      <c r="M52" s="4">
        <v>2248553176.6564903</v>
      </c>
      <c r="N52" s="4">
        <v>106480586.869285</v>
      </c>
      <c r="O52" s="4">
        <f>+(VLOOKUP(O$2,Total!$C$38:$CV$76,costos_sf!$B52,0)/$A$1)/$AZ52*100</f>
        <v>27621126.875643514</v>
      </c>
      <c r="P52" s="4">
        <f>+(VLOOKUP(P$2,Total!$C$38:$CV$76,costos_sf!$B52,0)/$A$1)/$AZ52*100</f>
        <v>230292959.18484801</v>
      </c>
      <c r="Q52" s="4">
        <f>+(VLOOKUP(Q$2,Total!$C$38:$CV$76,costos_sf!$B52,0)/$A$1)/$AZ52*100</f>
        <v>287651816.10739851</v>
      </c>
      <c r="R52" s="4">
        <f>+(VLOOKUP(R$2,Total!$C$38:$CV$76,costos_sf!$B52,0)/$A$1)/$AZ52*100</f>
        <v>4548538.1472666878</v>
      </c>
      <c r="S52" s="4">
        <f>+(VLOOKUP(S$2,Total!$C$38:$CV$76,costos_sf!$B52,0)/$A$1)/$AZ52*100</f>
        <v>-1203541.0200164062</v>
      </c>
      <c r="T52" s="4">
        <f>+(VLOOKUP(T$2,Total!$C$38:$CV$76,costos_sf!$B52,0)/$A$1)/$AZ52*100</f>
        <v>10095871.995243574</v>
      </c>
      <c r="U52" s="4">
        <f>+(VLOOKUP(U$2,Total!$C$38:$CV$76,costos_sf!$B52,0)/$A$1)/$AZ52*100</f>
        <v>2767738.4369379715</v>
      </c>
      <c r="V52" s="4">
        <f>+(VLOOKUP(V$2,Total!$C$38:$CV$76,costos_sf!$B52,0)/$A$1)/$AZ52*100</f>
        <v>-6480378.2730732216</v>
      </c>
      <c r="W52" s="4">
        <f>+(VLOOKUP(W$2,Total!$C$38:$CV$76,costos_sf!$B52,0)/$A$1)/$AZ52*100</f>
        <v>-6770276.3822731851</v>
      </c>
      <c r="X52" s="4">
        <f>+(VLOOKUP(X$2,Total!$C$38:$CV$76,costos_sf!$B52,0)/$A$1)/$AZ52*100</f>
        <v>-43934161.380555473</v>
      </c>
      <c r="Y52" s="4">
        <f>+(VLOOKUP(Y$2,Total!$C$38:$CV$76,costos_sf!$B52,0)/$A$1)/$AZ52*100</f>
        <v>114571186.77235444</v>
      </c>
      <c r="Z52" s="4">
        <f>+(VLOOKUP(Z$2,Total!$C$38:$CV$76,costos_sf!$B52,0)/$A$1)/$AZ52*100</f>
        <v>0</v>
      </c>
      <c r="AA52" s="4">
        <f>+(VLOOKUP(AA$2,Total!$C$38:$CV$76,costos_sf!$B52,0)/$A$1)/$AZ52*100</f>
        <v>0</v>
      </c>
      <c r="AB52" s="4">
        <v>107113325.52931301</v>
      </c>
      <c r="AC52" s="4">
        <f>+(VLOOKUP(AC$2,Total!$C$38:$CV$76,costos_sf!$B52,0)/$A$1)/$AZ52*100</f>
        <v>37238855.727749638</v>
      </c>
      <c r="AD52" s="4">
        <f>+(VLOOKUP(AD$2,Total!$C$38:$CV$76,costos_sf!$B52,0)/$A$1)/$AZ52*100</f>
        <v>6094341.5965020517</v>
      </c>
      <c r="AE52" s="4">
        <f>+(VLOOKUP(AE$2,Total!$C$38:$CV$76,costos_sf!$B52,0)/$A$1)/$AZ52*100</f>
        <v>7564585.7598974211</v>
      </c>
      <c r="AF52" s="4">
        <v>198055626.44692999</v>
      </c>
      <c r="AG52" s="4">
        <f>+(VLOOKUP(AG$2,Total!$C$38:$CV$76,costos_sf!$B52,0)/$A$1)/$AZ52*100</f>
        <v>452014334.81941921</v>
      </c>
      <c r="AH52" s="4">
        <f>+(VLOOKUP(AH$2,Total!$C$38:$CV$76,costos_sf!$B52,0)/$A$1)/$AZ52*100</f>
        <v>133187237.7164209</v>
      </c>
      <c r="AI52" s="4">
        <f>+(VLOOKUP(AI$2,Total!$C$38:$CV$76,costos_sf!$B52,0)/$A$1)/$AZ52*100</f>
        <v>34136169.023827888</v>
      </c>
      <c r="AJ52" s="4">
        <f>+(VLOOKUP(AJ$2,Total!$C$38:$CV$76,costos_sf!$B52,0)/$A$1)/$AZ52*100</f>
        <v>75962046.422100633</v>
      </c>
      <c r="AK52" s="4">
        <f>+(VLOOKUP(AK$2,Total!$C$38:$CV$76,costos_sf!$B52,0)/$A$1)/$AZ52*100</f>
        <v>86726503.877543285</v>
      </c>
      <c r="AL52" s="4">
        <f>+(VLOOKUP(AL$2,Total!$C$38:$CV$76,costos_sf!$B52,0)/$A$1)/$AZ52*100</f>
        <v>1341503132.1754472</v>
      </c>
      <c r="AM52" s="4">
        <v>67702056.714334592</v>
      </c>
      <c r="AN52" s="4">
        <v>241307570.92535001</v>
      </c>
      <c r="AO52" s="4">
        <f>+(VLOOKUP(AO$2,Total!$C$38:$CV$76,costos_sf!$B52,0)/$A$1)/$AZ52*100</f>
        <v>21878956.815225329</v>
      </c>
      <c r="AP52" s="4">
        <f>+(VLOOKUP(AP$2,Total!$C$38:$CV$76,costos_sf!$B52,0)/$A$1)/$AZ52*100</f>
        <v>670401.34629273834</v>
      </c>
      <c r="AQ52" s="4">
        <f>+(VLOOKUP(AQ$2,Total!$C$38:$CV$76,costos_sf!$B52,0)/$A$1)/$AZ52*100</f>
        <v>70235404.713767201</v>
      </c>
      <c r="AR52" s="4">
        <v>29207532.878278598</v>
      </c>
      <c r="AS52" s="4">
        <f>+(VLOOKUP(AS$2,Total!$C$38:$CV$76,costos_sf!$B52,0)/$A$1)/$AZ52*100</f>
        <v>55608325.612957381</v>
      </c>
      <c r="AT52" s="4">
        <f>+(VLOOKUP(AT$2,Total!$C$38:$CV$76,costos_sf!$B52,0)/$A$1)/$AZ52*100</f>
        <v>13344172.187840976</v>
      </c>
      <c r="AU52" s="4">
        <f>+(VLOOKUP(AU$2,Total!$C$38:$CV$76,costos_sf!$B52,0)/$A$1)/$AZ52*100</f>
        <v>24465908.232706644</v>
      </c>
      <c r="AV52" s="4">
        <f>+(VLOOKUP(AV$2,Total!$C$38:$CV$76,costos_sf!$B52,0)/$A$1)/$AZ52*100</f>
        <v>36959930.207730472</v>
      </c>
      <c r="AW52" s="4">
        <v>228473265.226455</v>
      </c>
      <c r="AX52" s="4">
        <f>+(VLOOKUP(AX$2,Total!$C$38:$CV$76,costos_sf!$B52,0)/$A$1)/$AZ52*100</f>
        <v>298841405.59491229</v>
      </c>
      <c r="AY52" s="4">
        <v>332026153.12136698</v>
      </c>
      <c r="AZ52" s="48">
        <v>122.22958300000001</v>
      </c>
    </row>
    <row r="53" spans="2:52" ht="16.5" x14ac:dyDescent="0.3">
      <c r="B53" s="1">
        <v>52</v>
      </c>
      <c r="C53" s="3">
        <v>42429</v>
      </c>
      <c r="D53" s="4">
        <f>+(VLOOKUP(D$2,Total!$C$5:$CV$15,costos_sf!$B53,0)/$A$1)/$AZ53*100</f>
        <v>126232965.04362126</v>
      </c>
      <c r="E53" s="4">
        <v>565433702.52508903</v>
      </c>
      <c r="F53" s="4">
        <f>+(VLOOKUP(F$2,Total!$C$5:$CV$15,costos_sf!$B53,0)/$A$1)/$AZ53*100</f>
        <v>619048013.58229125</v>
      </c>
      <c r="G53" s="4">
        <f>+(VLOOKUP(G$2,Total!$C$5:$CV$15,costos_sf!$B53,0)/$A$1)/$AZ53*100</f>
        <v>277004383.12311715</v>
      </c>
      <c r="H53" s="4">
        <f>+(VLOOKUP(H$2,Total!$C$5:$CV$15,costos_sf!$B53,0)/$A$1)/$AZ53*100</f>
        <v>19055555.301467776</v>
      </c>
      <c r="I53" s="4">
        <f>+(VLOOKUP(I$2,Total!$C$5:$CV$15,costos_sf!$B53,0)/$A$1)/$AZ53*100</f>
        <v>462947220.44510496</v>
      </c>
      <c r="J53" s="4">
        <f>+(VLOOKUP(J$2,Total!$C$5:$CV$15,costos_sf!$B53,0)/$A$1)/$AZ53*100</f>
        <v>2486432014.4838085</v>
      </c>
      <c r="K53" s="4">
        <f>+(VLOOKUP(K$2,Total!$C$5:$CV$15,costos_sf!$B53,0)/$A$1)/$AZ53*100</f>
        <v>3330070980.6149302</v>
      </c>
      <c r="L53" s="4">
        <f>+(VLOOKUP(L$2,Total!$C$5:$CV$15,costos_sf!$B53,0)/$A$1)/$AZ53*100</f>
        <v>5688787673.7835875</v>
      </c>
      <c r="M53" s="4">
        <v>2309666163.5655799</v>
      </c>
      <c r="N53" s="4">
        <v>105220160.79193801</v>
      </c>
      <c r="O53" s="4">
        <f>+(VLOOKUP(O$2,Total!$C$38:$CV$76,costos_sf!$B53,0)/$A$1)/$AZ53*100</f>
        <v>27710172.885083064</v>
      </c>
      <c r="P53" s="4">
        <f>+(VLOOKUP(P$2,Total!$C$38:$CV$76,costos_sf!$B53,0)/$A$1)/$AZ53*100</f>
        <v>235315975.24399519</v>
      </c>
      <c r="Q53" s="4">
        <f>+(VLOOKUP(Q$2,Total!$C$38:$CV$76,costos_sf!$B53,0)/$A$1)/$AZ53*100</f>
        <v>290919542.83735138</v>
      </c>
      <c r="R53" s="4">
        <f>+(VLOOKUP(R$2,Total!$C$38:$CV$76,costos_sf!$B53,0)/$A$1)/$AZ53*100</f>
        <v>4756869.9378533764</v>
      </c>
      <c r="S53" s="4">
        <f>+(VLOOKUP(S$2,Total!$C$38:$CV$76,costos_sf!$B53,0)/$A$1)/$AZ53*100</f>
        <v>-2177052.8477339065</v>
      </c>
      <c r="T53" s="4">
        <f>+(VLOOKUP(T$2,Total!$C$38:$CV$76,costos_sf!$B53,0)/$A$1)/$AZ53*100</f>
        <v>10174429.091026934</v>
      </c>
      <c r="U53" s="4">
        <f>+(VLOOKUP(U$2,Total!$C$38:$CV$76,costos_sf!$B53,0)/$A$1)/$AZ53*100</f>
        <v>2960059.1785324253</v>
      </c>
      <c r="V53" s="4">
        <f>+(VLOOKUP(V$2,Total!$C$38:$CV$76,costos_sf!$B53,0)/$A$1)/$AZ53*100</f>
        <v>-12475452.38709599</v>
      </c>
      <c r="W53" s="4">
        <f>+(VLOOKUP(W$2,Total!$C$38:$CV$76,costos_sf!$B53,0)/$A$1)/$AZ53*100</f>
        <v>-13120877.899672216</v>
      </c>
      <c r="X53" s="4">
        <f>+(VLOOKUP(X$2,Total!$C$38:$CV$76,costos_sf!$B53,0)/$A$1)/$AZ53*100</f>
        <v>-96479922.881926462</v>
      </c>
      <c r="Y53" s="4">
        <f>+(VLOOKUP(Y$2,Total!$C$38:$CV$76,costos_sf!$B53,0)/$A$1)/$AZ53*100</f>
        <v>114707092.52991125</v>
      </c>
      <c r="Z53" s="4">
        <f>+(VLOOKUP(Z$2,Total!$C$38:$CV$76,costos_sf!$B53,0)/$A$1)/$AZ53*100</f>
        <v>0</v>
      </c>
      <c r="AA53" s="4">
        <f>+(VLOOKUP(AA$2,Total!$C$38:$CV$76,costos_sf!$B53,0)/$A$1)/$AZ53*100</f>
        <v>0</v>
      </c>
      <c r="AB53" s="4">
        <v>107430245.870672</v>
      </c>
      <c r="AC53" s="4">
        <f>+(VLOOKUP(AC$2,Total!$C$38:$CV$76,costos_sf!$B53,0)/$A$1)/$AZ53*100</f>
        <v>37037460.315821715</v>
      </c>
      <c r="AD53" s="4">
        <f>+(VLOOKUP(AD$2,Total!$C$38:$CV$76,costos_sf!$B53,0)/$A$1)/$AZ53*100</f>
        <v>6085987.8786734389</v>
      </c>
      <c r="AE53" s="4">
        <f>+(VLOOKUP(AE$2,Total!$C$38:$CV$76,costos_sf!$B53,0)/$A$1)/$AZ53*100</f>
        <v>7636611.8072816841</v>
      </c>
      <c r="AF53" s="4">
        <v>201889228.03282499</v>
      </c>
      <c r="AG53" s="4">
        <f>+(VLOOKUP(AG$2,Total!$C$38:$CV$76,costos_sf!$B53,0)/$A$1)/$AZ53*100</f>
        <v>451032232.53413874</v>
      </c>
      <c r="AH53" s="4">
        <f>+(VLOOKUP(AH$2,Total!$C$38:$CV$76,costos_sf!$B53,0)/$A$1)/$AZ53*100</f>
        <v>144551041.69247815</v>
      </c>
      <c r="AI53" s="4">
        <f>+(VLOOKUP(AI$2,Total!$C$38:$CV$76,costos_sf!$B53,0)/$A$1)/$AZ53*100</f>
        <v>34378672.509240963</v>
      </c>
      <c r="AJ53" s="4">
        <f>+(VLOOKUP(AJ$2,Total!$C$38:$CV$76,costos_sf!$B53,0)/$A$1)/$AZ53*100</f>
        <v>79191389.959492281</v>
      </c>
      <c r="AK53" s="4">
        <f>+(VLOOKUP(AK$2,Total!$C$38:$CV$76,costos_sf!$B53,0)/$A$1)/$AZ53*100</f>
        <v>86135695.686527625</v>
      </c>
      <c r="AL53" s="4">
        <f>+(VLOOKUP(AL$2,Total!$C$38:$CV$76,costos_sf!$B53,0)/$A$1)/$AZ53*100</f>
        <v>1322998687.758219</v>
      </c>
      <c r="AM53" s="4">
        <v>68012103.114712998</v>
      </c>
      <c r="AN53" s="4">
        <v>242023472.03040197</v>
      </c>
      <c r="AO53" s="4">
        <f>+(VLOOKUP(AO$2,Total!$C$38:$CV$76,costos_sf!$B53,0)/$A$1)/$AZ53*100</f>
        <v>21067133.711406149</v>
      </c>
      <c r="AP53" s="4">
        <f>+(VLOOKUP(AP$2,Total!$C$38:$CV$76,costos_sf!$B53,0)/$A$1)/$AZ53*100</f>
        <v>638399.48088559601</v>
      </c>
      <c r="AQ53" s="4">
        <f>+(VLOOKUP(AQ$2,Total!$C$38:$CV$76,costos_sf!$B53,0)/$A$1)/$AZ53*100</f>
        <v>71865821.378144801</v>
      </c>
      <c r="AR53" s="4">
        <v>29068976.303748898</v>
      </c>
      <c r="AS53" s="4">
        <f>+(VLOOKUP(AS$2,Total!$C$38:$CV$76,costos_sf!$B53,0)/$A$1)/$AZ53*100</f>
        <v>55698589.583047457</v>
      </c>
      <c r="AT53" s="4">
        <f>+(VLOOKUP(AT$2,Total!$C$38:$CV$76,costos_sf!$B53,0)/$A$1)/$AZ53*100</f>
        <v>13461459.004380297</v>
      </c>
      <c r="AU53" s="4">
        <f>+(VLOOKUP(AU$2,Total!$C$38:$CV$76,costos_sf!$B53,0)/$A$1)/$AZ53*100</f>
        <v>24779898.819995109</v>
      </c>
      <c r="AV53" s="4">
        <f>+(VLOOKUP(AV$2,Total!$C$38:$CV$76,costos_sf!$B53,0)/$A$1)/$AZ53*100</f>
        <v>37132583.806321822</v>
      </c>
      <c r="AW53" s="4">
        <v>231614007.57195899</v>
      </c>
      <c r="AX53" s="4">
        <f>+(VLOOKUP(AX$2,Total!$C$38:$CV$76,costos_sf!$B53,0)/$A$1)/$AZ53*100</f>
        <v>303107916.78214276</v>
      </c>
      <c r="AY53" s="4">
        <v>333680503.94404501</v>
      </c>
      <c r="AZ53" s="48">
        <v>122.442374</v>
      </c>
    </row>
    <row r="54" spans="2:52" ht="16.5" x14ac:dyDescent="0.3">
      <c r="B54" s="1">
        <v>53</v>
      </c>
      <c r="C54" s="3">
        <v>42460</v>
      </c>
      <c r="D54" s="4">
        <f>+(VLOOKUP(D$2,Total!$C$5:$CV$15,costos_sf!$B54,0)/$A$1)/$AZ54*100</f>
        <v>131631715.00997233</v>
      </c>
      <c r="E54" s="4">
        <v>584429855.62105501</v>
      </c>
      <c r="F54" s="4">
        <f>+(VLOOKUP(F$2,Total!$C$5:$CV$15,costos_sf!$B54,0)/$A$1)/$AZ54*100</f>
        <v>624793221.28621125</v>
      </c>
      <c r="G54" s="4">
        <f>+(VLOOKUP(G$2,Total!$C$5:$CV$15,costos_sf!$B54,0)/$A$1)/$AZ54*100</f>
        <v>277341920.79050243</v>
      </c>
      <c r="H54" s="4">
        <f>+(VLOOKUP(H$2,Total!$C$5:$CV$15,costos_sf!$B54,0)/$A$1)/$AZ54*100</f>
        <v>20395010.188941039</v>
      </c>
      <c r="I54" s="4">
        <f>+(VLOOKUP(I$2,Total!$C$5:$CV$15,costos_sf!$B54,0)/$A$1)/$AZ54*100</f>
        <v>546840565.47185767</v>
      </c>
      <c r="J54" s="4">
        <f>+(VLOOKUP(J$2,Total!$C$5:$CV$15,costos_sf!$B54,0)/$A$1)/$AZ54*100</f>
        <v>2472128569.7218204</v>
      </c>
      <c r="K54" s="4">
        <f>+(VLOOKUP(K$2,Total!$C$5:$CV$15,costos_sf!$B54,0)/$A$1)/$AZ54*100</f>
        <v>3352293093.7844028</v>
      </c>
      <c r="L54" s="4">
        <f>+(VLOOKUP(L$2,Total!$C$5:$CV$15,costos_sf!$B54,0)/$A$1)/$AZ54*100</f>
        <v>5611371908.8909836</v>
      </c>
      <c r="M54" s="4">
        <v>2335736393.02385</v>
      </c>
      <c r="N54" s="4">
        <v>104226715.451051</v>
      </c>
      <c r="O54" s="4">
        <f>+(VLOOKUP(O$2,Total!$C$38:$CV$76,costos_sf!$B54,0)/$A$1)/$AZ54*100</f>
        <v>27595095.565223262</v>
      </c>
      <c r="P54" s="4">
        <f>+(VLOOKUP(P$2,Total!$C$38:$CV$76,costos_sf!$B54,0)/$A$1)/$AZ54*100</f>
        <v>238987554.27290425</v>
      </c>
      <c r="Q54" s="4">
        <f>+(VLOOKUP(Q$2,Total!$C$38:$CV$76,costos_sf!$B54,0)/$A$1)/$AZ54*100</f>
        <v>292961080.61098641</v>
      </c>
      <c r="R54" s="4">
        <f>+(VLOOKUP(R$2,Total!$C$38:$CV$76,costos_sf!$B54,0)/$A$1)/$AZ54*100</f>
        <v>4999078.9506457504</v>
      </c>
      <c r="S54" s="4">
        <f>+(VLOOKUP(S$2,Total!$C$38:$CV$76,costos_sf!$B54,0)/$A$1)/$AZ54*100</f>
        <v>-3091561.2037417679</v>
      </c>
      <c r="T54" s="4">
        <f>+(VLOOKUP(T$2,Total!$C$38:$CV$76,costos_sf!$B54,0)/$A$1)/$AZ54*100</f>
        <v>10408105.489239823</v>
      </c>
      <c r="U54" s="4">
        <f>+(VLOOKUP(U$2,Total!$C$38:$CV$76,costos_sf!$B54,0)/$A$1)/$AZ54*100</f>
        <v>2791913.8020556881</v>
      </c>
      <c r="V54" s="4">
        <f>+(VLOOKUP(V$2,Total!$C$38:$CV$76,costos_sf!$B54,0)/$A$1)/$AZ54*100</f>
        <v>-18633841.298479386</v>
      </c>
      <c r="W54" s="4">
        <f>+(VLOOKUP(W$2,Total!$C$38:$CV$76,costos_sf!$B54,0)/$A$1)/$AZ54*100</f>
        <v>-19769413.374126986</v>
      </c>
      <c r="X54" s="4">
        <f>+(VLOOKUP(X$2,Total!$C$38:$CV$76,costos_sf!$B54,0)/$A$1)/$AZ54*100</f>
        <v>11074178.708937069</v>
      </c>
      <c r="Y54" s="4">
        <f>+(VLOOKUP(Y$2,Total!$C$38:$CV$76,costos_sf!$B54,0)/$A$1)/$AZ54*100</f>
        <v>113440373.31879875</v>
      </c>
      <c r="Z54" s="4">
        <f>+(VLOOKUP(Z$2,Total!$C$38:$CV$76,costos_sf!$B54,0)/$A$1)/$AZ54*100</f>
        <v>0</v>
      </c>
      <c r="AA54" s="4">
        <f>+(VLOOKUP(AA$2,Total!$C$38:$CV$76,costos_sf!$B54,0)/$A$1)/$AZ54*100</f>
        <v>0</v>
      </c>
      <c r="AB54" s="4">
        <v>106737940.352461</v>
      </c>
      <c r="AC54" s="4">
        <f>+(VLOOKUP(AC$2,Total!$C$38:$CV$76,costos_sf!$B54,0)/$A$1)/$AZ54*100</f>
        <v>36815841.511445165</v>
      </c>
      <c r="AD54" s="4">
        <f>+(VLOOKUP(AD$2,Total!$C$38:$CV$76,costos_sf!$B54,0)/$A$1)/$AZ54*100</f>
        <v>5968546.0874261847</v>
      </c>
      <c r="AE54" s="4">
        <f>+(VLOOKUP(AE$2,Total!$C$38:$CV$76,costos_sf!$B54,0)/$A$1)/$AZ54*100</f>
        <v>7666051.7055430962</v>
      </c>
      <c r="AF54" s="4">
        <v>205040284.006264</v>
      </c>
      <c r="AG54" s="4">
        <f>+(VLOOKUP(AG$2,Total!$C$38:$CV$76,costos_sf!$B54,0)/$A$1)/$AZ54*100</f>
        <v>450860283.97352046</v>
      </c>
      <c r="AH54" s="4">
        <f>+(VLOOKUP(AH$2,Total!$C$38:$CV$76,costos_sf!$B54,0)/$A$1)/$AZ54*100</f>
        <v>150814506.02641496</v>
      </c>
      <c r="AI54" s="4">
        <f>+(VLOOKUP(AI$2,Total!$C$38:$CV$76,costos_sf!$B54,0)/$A$1)/$AZ54*100</f>
        <v>34121897.22462865</v>
      </c>
      <c r="AJ54" s="4">
        <f>+(VLOOKUP(AJ$2,Total!$C$38:$CV$76,costos_sf!$B54,0)/$A$1)/$AZ54*100</f>
        <v>81090014.21427986</v>
      </c>
      <c r="AK54" s="4">
        <f>+(VLOOKUP(AK$2,Total!$C$38:$CV$76,costos_sf!$B54,0)/$A$1)/$AZ54*100</f>
        <v>87395722.234376594</v>
      </c>
      <c r="AL54" s="4">
        <f>+(VLOOKUP(AL$2,Total!$C$38:$CV$76,costos_sf!$B54,0)/$A$1)/$AZ54*100</f>
        <v>1294832626.5216556</v>
      </c>
      <c r="AM54" s="4">
        <v>68040628.228028491</v>
      </c>
      <c r="AN54" s="4">
        <v>244556586.91098201</v>
      </c>
      <c r="AO54" s="4">
        <f>+(VLOOKUP(AO$2,Total!$C$38:$CV$76,costos_sf!$B54,0)/$A$1)/$AZ54*100</f>
        <v>16655954.536581708</v>
      </c>
      <c r="AP54" s="4">
        <f>+(VLOOKUP(AP$2,Total!$C$38:$CV$76,costos_sf!$B54,0)/$A$1)/$AZ54*100</f>
        <v>577464.45610058762</v>
      </c>
      <c r="AQ54" s="4">
        <f>+(VLOOKUP(AQ$2,Total!$C$38:$CV$76,costos_sf!$B54,0)/$A$1)/$AZ54*100</f>
        <v>70258720.222502798</v>
      </c>
      <c r="AR54" s="4">
        <v>28879039.8579088</v>
      </c>
      <c r="AS54" s="4">
        <f>+(VLOOKUP(AS$2,Total!$C$38:$CV$76,costos_sf!$B54,0)/$A$1)/$AZ54*100</f>
        <v>55625222.322397903</v>
      </c>
      <c r="AT54" s="4">
        <f>+(VLOOKUP(AT$2,Total!$C$38:$CV$76,costos_sf!$B54,0)/$A$1)/$AZ54*100</f>
        <v>13540129.012182731</v>
      </c>
      <c r="AU54" s="4">
        <f>+(VLOOKUP(AU$2,Total!$C$38:$CV$76,costos_sf!$B54,0)/$A$1)/$AZ54*100</f>
        <v>24955791.246587243</v>
      </c>
      <c r="AV54" s="4">
        <f>+(VLOOKUP(AV$2,Total!$C$38:$CV$76,costos_sf!$B54,0)/$A$1)/$AZ54*100</f>
        <v>36524571.510304332</v>
      </c>
      <c r="AW54" s="4">
        <v>233213480.339407</v>
      </c>
      <c r="AX54" s="4">
        <f>+(VLOOKUP(AX$2,Total!$C$38:$CV$76,costos_sf!$B54,0)/$A$1)/$AZ54*100</f>
        <v>307635056.0525713</v>
      </c>
      <c r="AY54" s="4">
        <v>333778763.75178498</v>
      </c>
      <c r="AZ54" s="48">
        <v>123.174724</v>
      </c>
    </row>
    <row r="55" spans="2:52" ht="16.5" x14ac:dyDescent="0.3">
      <c r="B55" s="1">
        <v>54</v>
      </c>
      <c r="C55" s="3">
        <v>42490</v>
      </c>
      <c r="D55" s="4">
        <f>+(VLOOKUP(D$2,Total!$C$5:$CV$15,costos_sf!$B55,0)/$A$1)/$AZ55*100</f>
        <v>136318786.94563517</v>
      </c>
      <c r="E55" s="4">
        <v>588981347.69193399</v>
      </c>
      <c r="F55" s="4">
        <f>+(VLOOKUP(F$2,Total!$C$5:$CV$15,costos_sf!$B55,0)/$A$1)/$AZ55*100</f>
        <v>628622074.08606899</v>
      </c>
      <c r="G55" s="4">
        <f>+(VLOOKUP(G$2,Total!$C$5:$CV$15,costos_sf!$B55,0)/$A$1)/$AZ55*100</f>
        <v>278496290.17332375</v>
      </c>
      <c r="H55" s="4">
        <f>+(VLOOKUP(H$2,Total!$C$5:$CV$15,costos_sf!$B55,0)/$A$1)/$AZ55*100</f>
        <v>21836309.987142175</v>
      </c>
      <c r="I55" s="4">
        <f>+(VLOOKUP(I$2,Total!$C$5:$CV$15,costos_sf!$B55,0)/$A$1)/$AZ55*100</f>
        <v>574978534.61062932</v>
      </c>
      <c r="J55" s="4">
        <f>+(VLOOKUP(J$2,Total!$C$5:$CV$15,costos_sf!$B55,0)/$A$1)/$AZ55*100</f>
        <v>2521183940.7298589</v>
      </c>
      <c r="K55" s="4">
        <f>+(VLOOKUP(K$2,Total!$C$5:$CV$15,costos_sf!$B55,0)/$A$1)/$AZ55*100</f>
        <v>3306148696.4875555</v>
      </c>
      <c r="L55" s="4">
        <f>+(VLOOKUP(L$2,Total!$C$5:$CV$15,costos_sf!$B55,0)/$A$1)/$AZ55*100</f>
        <v>5581375974.9407034</v>
      </c>
      <c r="M55" s="4">
        <v>2397313692.5603499</v>
      </c>
      <c r="N55" s="4">
        <v>102672366.57860099</v>
      </c>
      <c r="O55" s="4">
        <f>+(VLOOKUP(O$2,Total!$C$38:$CV$76,costos_sf!$B55,0)/$A$1)/$AZ55*100</f>
        <v>27656945.128782593</v>
      </c>
      <c r="P55" s="4">
        <f>+(VLOOKUP(P$2,Total!$C$38:$CV$76,costos_sf!$B55,0)/$A$1)/$AZ55*100</f>
        <v>243513678.19441077</v>
      </c>
      <c r="Q55" s="4">
        <f>+(VLOOKUP(Q$2,Total!$C$38:$CV$76,costos_sf!$B55,0)/$A$1)/$AZ55*100</f>
        <v>296982682.84575999</v>
      </c>
      <c r="R55" s="4">
        <f>+(VLOOKUP(R$2,Total!$C$38:$CV$76,costos_sf!$B55,0)/$A$1)/$AZ55*100</f>
        <v>5262759.1130990554</v>
      </c>
      <c r="S55" s="4">
        <f>+(VLOOKUP(S$2,Total!$C$38:$CV$76,costos_sf!$B55,0)/$A$1)/$AZ55*100</f>
        <v>-4055180.3527162308</v>
      </c>
      <c r="T55" s="4">
        <f>+(VLOOKUP(T$2,Total!$C$38:$CV$76,costos_sf!$B55,0)/$A$1)/$AZ55*100</f>
        <v>12645213.158789938</v>
      </c>
      <c r="U55" s="4">
        <f>+(VLOOKUP(U$2,Total!$C$38:$CV$76,costos_sf!$B55,0)/$A$1)/$AZ55*100</f>
        <v>2783142.1879399503</v>
      </c>
      <c r="V55" s="4">
        <f>+(VLOOKUP(V$2,Total!$C$38:$CV$76,costos_sf!$B55,0)/$A$1)/$AZ55*100</f>
        <v>-25978770.930864207</v>
      </c>
      <c r="W55" s="4">
        <f>+(VLOOKUP(W$2,Total!$C$38:$CV$76,costos_sf!$B55,0)/$A$1)/$AZ55*100</f>
        <v>-26596336.521702863</v>
      </c>
      <c r="X55" s="4">
        <f>+(VLOOKUP(X$2,Total!$C$38:$CV$76,costos_sf!$B55,0)/$A$1)/$AZ55*100</f>
        <v>10943076.525787976</v>
      </c>
      <c r="Y55" s="4">
        <f>+(VLOOKUP(Y$2,Total!$C$38:$CV$76,costos_sf!$B55,0)/$A$1)/$AZ55*100</f>
        <v>113418340.12407656</v>
      </c>
      <c r="Z55" s="4">
        <f>+(VLOOKUP(Z$2,Total!$C$38:$CV$76,costos_sf!$B55,0)/$A$1)/$AZ55*100</f>
        <v>0</v>
      </c>
      <c r="AA55" s="4">
        <f>+(VLOOKUP(AA$2,Total!$C$38:$CV$76,costos_sf!$B55,0)/$A$1)/$AZ55*100</f>
        <v>0</v>
      </c>
      <c r="AB55" s="4">
        <v>106549568.533135</v>
      </c>
      <c r="AC55" s="4">
        <f>+(VLOOKUP(AC$2,Total!$C$38:$CV$76,costos_sf!$B55,0)/$A$1)/$AZ55*100</f>
        <v>36557056.286638588</v>
      </c>
      <c r="AD55" s="4">
        <f>+(VLOOKUP(AD$2,Total!$C$38:$CV$76,costos_sf!$B55,0)/$A$1)/$AZ55*100</f>
        <v>5973914.2789098639</v>
      </c>
      <c r="AE55" s="4">
        <f>+(VLOOKUP(AE$2,Total!$C$38:$CV$76,costos_sf!$B55,0)/$A$1)/$AZ55*100</f>
        <v>7762026.9359933734</v>
      </c>
      <c r="AF55" s="4">
        <v>207711634.04476801</v>
      </c>
      <c r="AG55" s="4">
        <f>+(VLOOKUP(AG$2,Total!$C$38:$CV$76,costos_sf!$B55,0)/$A$1)/$AZ55*100</f>
        <v>451888521.31932092</v>
      </c>
      <c r="AH55" s="4">
        <f>+(VLOOKUP(AH$2,Total!$C$38:$CV$76,costos_sf!$B55,0)/$A$1)/$AZ55*100</f>
        <v>160186176.36376506</v>
      </c>
      <c r="AI55" s="4">
        <f>+(VLOOKUP(AI$2,Total!$C$38:$CV$76,costos_sf!$B55,0)/$A$1)/$AZ55*100</f>
        <v>34218963.904941544</v>
      </c>
      <c r="AJ55" s="4">
        <f>+(VLOOKUP(AJ$2,Total!$C$38:$CV$76,costos_sf!$B55,0)/$A$1)/$AZ55*100</f>
        <v>83290503.605466515</v>
      </c>
      <c r="AK55" s="4">
        <f>+(VLOOKUP(AK$2,Total!$C$38:$CV$76,costos_sf!$B55,0)/$A$1)/$AZ55*100</f>
        <v>87495306.146970823</v>
      </c>
      <c r="AL55" s="4">
        <f>+(VLOOKUP(AL$2,Total!$C$38:$CV$76,costos_sf!$B55,0)/$A$1)/$AZ55*100</f>
        <v>1305028534.1503603</v>
      </c>
      <c r="AM55" s="4">
        <v>67689332.131211296</v>
      </c>
      <c r="AN55" s="4">
        <v>246878529.496591</v>
      </c>
      <c r="AO55" s="4">
        <f>+(VLOOKUP(AO$2,Total!$C$38:$CV$76,costos_sf!$B55,0)/$A$1)/$AZ55*100</f>
        <v>14724542.034974709</v>
      </c>
      <c r="AP55" s="4">
        <f>+(VLOOKUP(AP$2,Total!$C$38:$CV$76,costos_sf!$B55,0)/$A$1)/$AZ55*100</f>
        <v>583457.16631614522</v>
      </c>
      <c r="AQ55" s="4">
        <f>+(VLOOKUP(AQ$2,Total!$C$38:$CV$76,costos_sf!$B55,0)/$A$1)/$AZ55*100</f>
        <v>73746385.112981156</v>
      </c>
      <c r="AR55" s="4">
        <v>28849166.3778187</v>
      </c>
      <c r="AS55" s="4">
        <f>+(VLOOKUP(AS$2,Total!$C$38:$CV$76,costos_sf!$B55,0)/$A$1)/$AZ55*100</f>
        <v>58270332.359992482</v>
      </c>
      <c r="AT55" s="4">
        <f>+(VLOOKUP(AT$2,Total!$C$38:$CV$76,costos_sf!$B55,0)/$A$1)/$AZ55*100</f>
        <v>13582600.537935382</v>
      </c>
      <c r="AU55" s="4">
        <f>+(VLOOKUP(AU$2,Total!$C$38:$CV$76,costos_sf!$B55,0)/$A$1)/$AZ55*100</f>
        <v>25350521.387606308</v>
      </c>
      <c r="AV55" s="4">
        <f>+(VLOOKUP(AV$2,Total!$C$38:$CV$76,costos_sf!$B55,0)/$A$1)/$AZ55*100</f>
        <v>36366268.366304219</v>
      </c>
      <c r="AW55" s="4">
        <v>230751440.121546</v>
      </c>
      <c r="AX55" s="4">
        <f>+(VLOOKUP(AX$2,Total!$C$38:$CV$76,costos_sf!$B55,0)/$A$1)/$AZ55*100</f>
        <v>310260010.66460812</v>
      </c>
      <c r="AY55" s="4">
        <v>333498222.343216</v>
      </c>
      <c r="AZ55" s="48">
        <v>123.188774</v>
      </c>
    </row>
    <row r="56" spans="2:52" ht="16.5" x14ac:dyDescent="0.3">
      <c r="B56" s="1">
        <v>55</v>
      </c>
      <c r="C56" s="3">
        <v>42521</v>
      </c>
      <c r="D56" s="4">
        <f>+(VLOOKUP(D$2,Total!$C$5:$CV$15,costos_sf!$B56,0)/$A$1)/$AZ56*100</f>
        <v>124723716.95941608</v>
      </c>
      <c r="E56" s="4">
        <v>594424162.330791</v>
      </c>
      <c r="F56" s="4">
        <f>+(VLOOKUP(F$2,Total!$C$5:$CV$15,costos_sf!$B56,0)/$A$1)/$AZ56*100</f>
        <v>630817472.05497599</v>
      </c>
      <c r="G56" s="4">
        <f>+(VLOOKUP(G$2,Total!$C$5:$CV$15,costos_sf!$B56,0)/$A$1)/$AZ56*100</f>
        <v>280939977.04260498</v>
      </c>
      <c r="H56" s="4">
        <f>+(VLOOKUP(H$2,Total!$C$5:$CV$15,costos_sf!$B56,0)/$A$1)/$AZ56*100</f>
        <v>20678404.954783291</v>
      </c>
      <c r="I56" s="4">
        <f>+(VLOOKUP(I$2,Total!$C$5:$CV$15,costos_sf!$B56,0)/$A$1)/$AZ56*100</f>
        <v>279736627.33281511</v>
      </c>
      <c r="J56" s="4">
        <f>+(VLOOKUP(J$2,Total!$C$5:$CV$15,costos_sf!$B56,0)/$A$1)/$AZ56*100</f>
        <v>2493043030.2954545</v>
      </c>
      <c r="K56" s="4">
        <f>+(VLOOKUP(K$2,Total!$C$5:$CV$15,costos_sf!$B56,0)/$A$1)/$AZ56*100</f>
        <v>3255315856.0529003</v>
      </c>
      <c r="L56" s="4">
        <f>+(VLOOKUP(L$2,Total!$C$5:$CV$15,costos_sf!$B56,0)/$A$1)/$AZ56*100</f>
        <v>5560847822.254118</v>
      </c>
      <c r="M56" s="4">
        <v>2313815100.6729798</v>
      </c>
      <c r="N56" s="4">
        <v>101276032.248482</v>
      </c>
      <c r="O56" s="4">
        <f>+(VLOOKUP(O$2,Total!$C$38:$CV$76,costos_sf!$B56,0)/$A$1)/$AZ56*100</f>
        <v>27740719.536547735</v>
      </c>
      <c r="P56" s="4">
        <f>+(VLOOKUP(P$2,Total!$C$38:$CV$76,costos_sf!$B56,0)/$A$1)/$AZ56*100</f>
        <v>249448223.19725025</v>
      </c>
      <c r="Q56" s="4">
        <f>+(VLOOKUP(Q$2,Total!$C$38:$CV$76,costos_sf!$B56,0)/$A$1)/$AZ56*100</f>
        <v>299182697.49966168</v>
      </c>
      <c r="R56" s="4">
        <f>+(VLOOKUP(R$2,Total!$C$38:$CV$76,costos_sf!$B56,0)/$A$1)/$AZ56*100</f>
        <v>5567303.8389702234</v>
      </c>
      <c r="S56" s="4">
        <f>+(VLOOKUP(S$2,Total!$C$38:$CV$76,costos_sf!$B56,0)/$A$1)/$AZ56*100</f>
        <v>-5117067.598593154</v>
      </c>
      <c r="T56" s="4">
        <f>+(VLOOKUP(T$2,Total!$C$38:$CV$76,costos_sf!$B56,0)/$A$1)/$AZ56*100</f>
        <v>12777759.209295219</v>
      </c>
      <c r="U56" s="4">
        <f>+(VLOOKUP(U$2,Total!$C$38:$CV$76,costos_sf!$B56,0)/$A$1)/$AZ56*100</f>
        <v>2954115.4578542667</v>
      </c>
      <c r="V56" s="4">
        <f>+(VLOOKUP(V$2,Total!$C$38:$CV$76,costos_sf!$B56,0)/$A$1)/$AZ56*100</f>
        <v>-32998894.229312275</v>
      </c>
      <c r="W56" s="4">
        <f>+(VLOOKUP(W$2,Total!$C$38:$CV$76,costos_sf!$B56,0)/$A$1)/$AZ56*100</f>
        <v>-33291110.658861004</v>
      </c>
      <c r="X56" s="4">
        <f>+(VLOOKUP(X$2,Total!$C$38:$CV$76,costos_sf!$B56,0)/$A$1)/$AZ56*100</f>
        <v>10515942.571047917</v>
      </c>
      <c r="Y56" s="4">
        <f>+(VLOOKUP(Y$2,Total!$C$38:$CV$76,costos_sf!$B56,0)/$A$1)/$AZ56*100</f>
        <v>68142022.386250779</v>
      </c>
      <c r="Z56" s="4">
        <f>+(VLOOKUP(Z$2,Total!$C$38:$CV$76,costos_sf!$B56,0)/$A$1)/$AZ56*100</f>
        <v>0</v>
      </c>
      <c r="AA56" s="4">
        <f>+(VLOOKUP(AA$2,Total!$C$38:$CV$76,costos_sf!$B56,0)/$A$1)/$AZ56*100</f>
        <v>0</v>
      </c>
      <c r="AB56" s="4">
        <v>106385285.17959499</v>
      </c>
      <c r="AC56" s="4">
        <f>+(VLOOKUP(AC$2,Total!$C$38:$CV$76,costos_sf!$B56,0)/$A$1)/$AZ56*100</f>
        <v>36293897.103138231</v>
      </c>
      <c r="AD56" s="4">
        <f>+(VLOOKUP(AD$2,Total!$C$38:$CV$76,costos_sf!$B56,0)/$A$1)/$AZ56*100</f>
        <v>5947785.0697189858</v>
      </c>
      <c r="AE56" s="4">
        <f>+(VLOOKUP(AE$2,Total!$C$38:$CV$76,costos_sf!$B56,0)/$A$1)/$AZ56*100</f>
        <v>7836044.0919176182</v>
      </c>
      <c r="AF56" s="4">
        <v>210193818.90952599</v>
      </c>
      <c r="AG56" s="4">
        <f>+(VLOOKUP(AG$2,Total!$C$38:$CV$76,costos_sf!$B56,0)/$A$1)/$AZ56*100</f>
        <v>452927238.39481699</v>
      </c>
      <c r="AH56" s="4">
        <f>+(VLOOKUP(AH$2,Total!$C$38:$CV$76,costos_sf!$B56,0)/$A$1)/$AZ56*100</f>
        <v>167923009.82479653</v>
      </c>
      <c r="AI56" s="4">
        <f>+(VLOOKUP(AI$2,Total!$C$38:$CV$76,costos_sf!$B56,0)/$A$1)/$AZ56*100</f>
        <v>34689350.929439455</v>
      </c>
      <c r="AJ56" s="4">
        <f>+(VLOOKUP(AJ$2,Total!$C$38:$CV$76,costos_sf!$B56,0)/$A$1)/$AZ56*100</f>
        <v>85920393.801926211</v>
      </c>
      <c r="AK56" s="4">
        <f>+(VLOOKUP(AK$2,Total!$C$38:$CV$76,costos_sf!$B56,0)/$A$1)/$AZ56*100</f>
        <v>87771369.265204832</v>
      </c>
      <c r="AL56" s="4">
        <f>+(VLOOKUP(AL$2,Total!$C$38:$CV$76,costos_sf!$B56,0)/$A$1)/$AZ56*100</f>
        <v>1312280513.3279414</v>
      </c>
      <c r="AM56" s="4">
        <v>67275780.614815593</v>
      </c>
      <c r="AN56" s="4">
        <v>249486033.767827</v>
      </c>
      <c r="AO56" s="4">
        <f>+(VLOOKUP(AO$2,Total!$C$38:$CV$76,costos_sf!$B56,0)/$A$1)/$AZ56*100</f>
        <v>57211811.475300081</v>
      </c>
      <c r="AP56" s="4">
        <f>+(VLOOKUP(AP$2,Total!$C$38:$CV$76,costos_sf!$B56,0)/$A$1)/$AZ56*100</f>
        <v>477608.35824086471</v>
      </c>
      <c r="AQ56" s="4">
        <f>+(VLOOKUP(AQ$2,Total!$C$38:$CV$76,costos_sf!$B56,0)/$A$1)/$AZ56*100</f>
        <v>76119748.71016036</v>
      </c>
      <c r="AR56" s="4">
        <v>28746369.994954299</v>
      </c>
      <c r="AS56" s="4">
        <f>+(VLOOKUP(AS$2,Total!$C$38:$CV$76,costos_sf!$B56,0)/$A$1)/$AZ56*100</f>
        <v>58914328.337343141</v>
      </c>
      <c r="AT56" s="4">
        <f>+(VLOOKUP(AT$2,Total!$C$38:$CV$76,costos_sf!$B56,0)/$A$1)/$AZ56*100</f>
        <v>13409962.295296555</v>
      </c>
      <c r="AU56" s="4">
        <f>+(VLOOKUP(AU$2,Total!$C$38:$CV$76,costos_sf!$B56,0)/$A$1)/$AZ56*100</f>
        <v>25670607.110182315</v>
      </c>
      <c r="AV56" s="4">
        <f>+(VLOOKUP(AV$2,Total!$C$38:$CV$76,costos_sf!$B56,0)/$A$1)/$AZ56*100</f>
        <v>35783765.555358104</v>
      </c>
      <c r="AW56" s="4">
        <v>228659387.70681</v>
      </c>
      <c r="AX56" s="4">
        <f>+(VLOOKUP(AX$2,Total!$C$38:$CV$76,costos_sf!$B56,0)/$A$1)/$AZ56*100</f>
        <v>317563250.56694609</v>
      </c>
      <c r="AY56" s="4">
        <v>333863425.43376601</v>
      </c>
      <c r="AZ56" s="48">
        <v>123.446933</v>
      </c>
    </row>
    <row r="57" spans="2:52" ht="16.5" x14ac:dyDescent="0.3">
      <c r="B57" s="1">
        <v>56</v>
      </c>
      <c r="C57" s="3">
        <v>42551</v>
      </c>
      <c r="D57" s="4">
        <f>+(VLOOKUP(D$2,Total!$C$5:$CV$15,costos_sf!$B57,0)/$A$1)/$AZ57*100</f>
        <v>123201360.68398204</v>
      </c>
      <c r="E57" s="4">
        <v>604686492.84632003</v>
      </c>
      <c r="F57" s="4">
        <f>+(VLOOKUP(F$2,Total!$C$5:$CV$15,costos_sf!$B57,0)/$A$1)/$AZ57*100</f>
        <v>633733559.93414354</v>
      </c>
      <c r="G57" s="4">
        <f>+(VLOOKUP(G$2,Total!$C$5:$CV$15,costos_sf!$B57,0)/$A$1)/$AZ57*100</f>
        <v>283071795.80070239</v>
      </c>
      <c r="H57" s="4">
        <f>+(VLOOKUP(H$2,Total!$C$5:$CV$15,costos_sf!$B57,0)/$A$1)/$AZ57*100</f>
        <v>21645689.933223281</v>
      </c>
      <c r="I57" s="4">
        <f>+(VLOOKUP(I$2,Total!$C$5:$CV$15,costos_sf!$B57,0)/$A$1)/$AZ57*100</f>
        <v>286712519.34328097</v>
      </c>
      <c r="J57" s="4">
        <f>+(VLOOKUP(J$2,Total!$C$5:$CV$15,costos_sf!$B57,0)/$A$1)/$AZ57*100</f>
        <v>2507800370.673955</v>
      </c>
      <c r="K57" s="4">
        <f>+(VLOOKUP(K$2,Total!$C$5:$CV$15,costos_sf!$B57,0)/$A$1)/$AZ57*100</f>
        <v>3163731701.3548193</v>
      </c>
      <c r="L57" s="4">
        <f>+(VLOOKUP(L$2,Total!$C$5:$CV$15,costos_sf!$B57,0)/$A$1)/$AZ57*100</f>
        <v>5674308341.9064388</v>
      </c>
      <c r="M57" s="4">
        <v>2380611335.0690899</v>
      </c>
      <c r="N57" s="4">
        <v>101537706.045964</v>
      </c>
      <c r="O57" s="4">
        <f>+(VLOOKUP(O$2,Total!$C$38:$CV$76,costos_sf!$B57,0)/$A$1)/$AZ57*100</f>
        <v>27889651.103576571</v>
      </c>
      <c r="P57" s="4">
        <f>+(VLOOKUP(P$2,Total!$C$38:$CV$76,costos_sf!$B57,0)/$A$1)/$AZ57*100</f>
        <v>257111971.34728763</v>
      </c>
      <c r="Q57" s="4">
        <f>+(VLOOKUP(Q$2,Total!$C$38:$CV$76,costos_sf!$B57,0)/$A$1)/$AZ57*100</f>
        <v>302485420.56816572</v>
      </c>
      <c r="R57" s="4">
        <f>+(VLOOKUP(R$2,Total!$C$38:$CV$76,costos_sf!$B57,0)/$A$1)/$AZ57*100</f>
        <v>5884173.1255364064</v>
      </c>
      <c r="S57" s="4">
        <f>+(VLOOKUP(S$2,Total!$C$38:$CV$76,costos_sf!$B57,0)/$A$1)/$AZ57*100</f>
        <v>-6122185.5898186378</v>
      </c>
      <c r="T57" s="4">
        <f>+(VLOOKUP(T$2,Total!$C$38:$CV$76,costos_sf!$B57,0)/$A$1)/$AZ57*100</f>
        <v>13017709.513166698</v>
      </c>
      <c r="U57" s="4">
        <f>+(VLOOKUP(U$2,Total!$C$38:$CV$76,costos_sf!$B57,0)/$A$1)/$AZ57*100</f>
        <v>2973083.3617108134</v>
      </c>
      <c r="V57" s="4">
        <f>+(VLOOKUP(V$2,Total!$C$38:$CV$76,costos_sf!$B57,0)/$A$1)/$AZ57*100</f>
        <v>-39412973.92980013</v>
      </c>
      <c r="W57" s="4">
        <f>+(VLOOKUP(W$2,Total!$C$38:$CV$76,costos_sf!$B57,0)/$A$1)/$AZ57*100</f>
        <v>-112227121.10175292</v>
      </c>
      <c r="X57" s="4">
        <f>+(VLOOKUP(X$2,Total!$C$38:$CV$76,costos_sf!$B57,0)/$A$1)/$AZ57*100</f>
        <v>10432341.179625629</v>
      </c>
      <c r="Y57" s="4">
        <f>+(VLOOKUP(Y$2,Total!$C$38:$CV$76,costos_sf!$B57,0)/$A$1)/$AZ57*100</f>
        <v>59485347.69110857</v>
      </c>
      <c r="Z57" s="4">
        <f>+(VLOOKUP(Z$2,Total!$C$38:$CV$76,costos_sf!$B57,0)/$A$1)/$AZ57*100</f>
        <v>0</v>
      </c>
      <c r="AA57" s="4">
        <f>+(VLOOKUP(AA$2,Total!$C$38:$CV$76,costos_sf!$B57,0)/$A$1)/$AZ57*100</f>
        <v>0</v>
      </c>
      <c r="AB57" s="4">
        <v>106125883.86969499</v>
      </c>
      <c r="AC57" s="4">
        <f>+(VLOOKUP(AC$2,Total!$C$38:$CV$76,costos_sf!$B57,0)/$A$1)/$AZ57*100</f>
        <v>36205396.078109324</v>
      </c>
      <c r="AD57" s="4">
        <f>+(VLOOKUP(AD$2,Total!$C$38:$CV$76,costos_sf!$B57,0)/$A$1)/$AZ57*100</f>
        <v>5952011.9261131966</v>
      </c>
      <c r="AE57" s="4">
        <f>+(VLOOKUP(AE$2,Total!$C$38:$CV$76,costos_sf!$B57,0)/$A$1)/$AZ57*100</f>
        <v>7776942.8316414906</v>
      </c>
      <c r="AF57" s="4">
        <v>211709330.76817101</v>
      </c>
      <c r="AG57" s="4">
        <f>+(VLOOKUP(AG$2,Total!$C$38:$CV$76,costos_sf!$B57,0)/$A$1)/$AZ57*100</f>
        <v>456170574.58054721</v>
      </c>
      <c r="AH57" s="4">
        <f>+(VLOOKUP(AH$2,Total!$C$38:$CV$76,costos_sf!$B57,0)/$A$1)/$AZ57*100</f>
        <v>174952291.7775718</v>
      </c>
      <c r="AI57" s="4">
        <f>+(VLOOKUP(AI$2,Total!$C$38:$CV$76,costos_sf!$B57,0)/$A$1)/$AZ57*100</f>
        <v>34569383.124388352</v>
      </c>
      <c r="AJ57" s="4">
        <f>+(VLOOKUP(AJ$2,Total!$C$38:$CV$76,costos_sf!$B57,0)/$A$1)/$AZ57*100</f>
        <v>89266320.480826467</v>
      </c>
      <c r="AK57" s="4">
        <f>+(VLOOKUP(AK$2,Total!$C$38:$CV$76,costos_sf!$B57,0)/$A$1)/$AZ57*100</f>
        <v>96923900.691375062</v>
      </c>
      <c r="AL57" s="4">
        <f>+(VLOOKUP(AL$2,Total!$C$38:$CV$76,costos_sf!$B57,0)/$A$1)/$AZ57*100</f>
        <v>1332868658.2803936</v>
      </c>
      <c r="AM57" s="4">
        <v>67074151.777016796</v>
      </c>
      <c r="AN57" s="4">
        <v>252840803.07672</v>
      </c>
      <c r="AO57" s="4">
        <f>+(VLOOKUP(AO$2,Total!$C$38:$CV$76,costos_sf!$B57,0)/$A$1)/$AZ57*100</f>
        <v>64714654.756732203</v>
      </c>
      <c r="AP57" s="4">
        <f>+(VLOOKUP(AP$2,Total!$C$38:$CV$76,costos_sf!$B57,0)/$A$1)/$AZ57*100</f>
        <v>549073.56102879602</v>
      </c>
      <c r="AQ57" s="4">
        <f>+(VLOOKUP(AQ$2,Total!$C$38:$CV$76,costos_sf!$B57,0)/$A$1)/$AZ57*100</f>
        <v>77322582.305046082</v>
      </c>
      <c r="AR57" s="4">
        <v>28831431.058593303</v>
      </c>
      <c r="AS57" s="4">
        <f>+(VLOOKUP(AS$2,Total!$C$38:$CV$76,costos_sf!$B57,0)/$A$1)/$AZ57*100</f>
        <v>59447143.764584303</v>
      </c>
      <c r="AT57" s="4">
        <f>+(VLOOKUP(AT$2,Total!$C$38:$CV$76,costos_sf!$B57,0)/$A$1)/$AZ57*100</f>
        <v>13374584.659826819</v>
      </c>
      <c r="AU57" s="4">
        <f>+(VLOOKUP(AU$2,Total!$C$38:$CV$76,costos_sf!$B57,0)/$A$1)/$AZ57*100</f>
        <v>25986347.649432182</v>
      </c>
      <c r="AV57" s="4">
        <f>+(VLOOKUP(AV$2,Total!$C$38:$CV$76,costos_sf!$B57,0)/$A$1)/$AZ57*100</f>
        <v>35577287.271797501</v>
      </c>
      <c r="AW57" s="4">
        <v>226197177.52777702</v>
      </c>
      <c r="AX57" s="4">
        <f>+(VLOOKUP(AX$2,Total!$C$38:$CV$76,costos_sf!$B57,0)/$A$1)/$AZ57*100</f>
        <v>318052120.5646193</v>
      </c>
      <c r="AY57" s="4">
        <v>331972227.21232498</v>
      </c>
      <c r="AZ57" s="48">
        <v>123.619152</v>
      </c>
    </row>
    <row r="58" spans="2:52" ht="16.5" x14ac:dyDescent="0.3">
      <c r="B58" s="1">
        <v>57</v>
      </c>
      <c r="C58" s="3">
        <v>42582</v>
      </c>
      <c r="D58" s="4">
        <f>+(VLOOKUP(D$2,Total!$C$5:$CV$15,costos_sf!$B58,0)/$A$1)/$AZ58*100</f>
        <v>119656162.49736796</v>
      </c>
      <c r="E58" s="4">
        <v>605241784.51619601</v>
      </c>
      <c r="F58" s="4">
        <f>+(VLOOKUP(F$2,Total!$C$5:$CV$15,costos_sf!$B58,0)/$A$1)/$AZ58*100</f>
        <v>635382568.92020869</v>
      </c>
      <c r="G58" s="4">
        <f>+(VLOOKUP(G$2,Total!$C$5:$CV$15,costos_sf!$B58,0)/$A$1)/$AZ58*100</f>
        <v>288506121.0817405</v>
      </c>
      <c r="H58" s="4">
        <f>+(VLOOKUP(H$2,Total!$C$5:$CV$15,costos_sf!$B58,0)/$A$1)/$AZ58*100</f>
        <v>21934759.671069741</v>
      </c>
      <c r="I58" s="4">
        <f>+(VLOOKUP(I$2,Total!$C$5:$CV$15,costos_sf!$B58,0)/$A$1)/$AZ58*100</f>
        <v>272370203.02592933</v>
      </c>
      <c r="J58" s="4">
        <f>+(VLOOKUP(J$2,Total!$C$5:$CV$15,costos_sf!$B58,0)/$A$1)/$AZ58*100</f>
        <v>2515110604.3251286</v>
      </c>
      <c r="K58" s="4">
        <f>+(VLOOKUP(K$2,Total!$C$5:$CV$15,costos_sf!$B58,0)/$A$1)/$AZ58*100</f>
        <v>3116633280.1480031</v>
      </c>
      <c r="L58" s="4">
        <f>+(VLOOKUP(L$2,Total!$C$5:$CV$15,costos_sf!$B58,0)/$A$1)/$AZ58*100</f>
        <v>5606780594.296937</v>
      </c>
      <c r="M58" s="4">
        <v>2340729839.0174298</v>
      </c>
      <c r="N58" s="4">
        <v>98764161.179771096</v>
      </c>
      <c r="O58" s="4">
        <f>+(VLOOKUP(O$2,Total!$C$38:$CV$76,costos_sf!$B58,0)/$A$1)/$AZ58*100</f>
        <v>28075894.247412629</v>
      </c>
      <c r="P58" s="4">
        <f>+(VLOOKUP(P$2,Total!$C$38:$CV$76,costos_sf!$B58,0)/$A$1)/$AZ58*100</f>
        <v>267326243.76388252</v>
      </c>
      <c r="Q58" s="4">
        <f>+(VLOOKUP(Q$2,Total!$C$38:$CV$76,costos_sf!$B58,0)/$A$1)/$AZ58*100</f>
        <v>301745905.01614672</v>
      </c>
      <c r="R58" s="4">
        <f>+(VLOOKUP(R$2,Total!$C$38:$CV$76,costos_sf!$B58,0)/$A$1)/$AZ58*100</f>
        <v>6264474.1371957129</v>
      </c>
      <c r="S58" s="4">
        <f>+(VLOOKUP(S$2,Total!$C$38:$CV$76,costos_sf!$B58,0)/$A$1)/$AZ58*100</f>
        <v>-7399294.555011536</v>
      </c>
      <c r="T58" s="4">
        <f>+(VLOOKUP(T$2,Total!$C$38:$CV$76,costos_sf!$B58,0)/$A$1)/$AZ58*100</f>
        <v>13048048.303055298</v>
      </c>
      <c r="U58" s="4">
        <f>+(VLOOKUP(U$2,Total!$C$38:$CV$76,costos_sf!$B58,0)/$A$1)/$AZ58*100</f>
        <v>2959597.1173892389</v>
      </c>
      <c r="V58" s="4">
        <f>+(VLOOKUP(V$2,Total!$C$38:$CV$76,costos_sf!$B58,0)/$A$1)/$AZ58*100</f>
        <v>-46794492.309570737</v>
      </c>
      <c r="W58" s="4">
        <f>+(VLOOKUP(W$2,Total!$C$38:$CV$76,costos_sf!$B58,0)/$A$1)/$AZ58*100</f>
        <v>0</v>
      </c>
      <c r="X58" s="4">
        <f>+(VLOOKUP(X$2,Total!$C$38:$CV$76,costos_sf!$B58,0)/$A$1)/$AZ58*100</f>
        <v>10392746.376507437</v>
      </c>
      <c r="Y58" s="4">
        <f>+(VLOOKUP(Y$2,Total!$C$38:$CV$76,costos_sf!$B58,0)/$A$1)/$AZ58*100</f>
        <v>50605407.207247883</v>
      </c>
      <c r="Z58" s="4">
        <f>+(VLOOKUP(Z$2,Total!$C$38:$CV$76,costos_sf!$B58,0)/$A$1)/$AZ58*100</f>
        <v>0</v>
      </c>
      <c r="AA58" s="4">
        <f>+(VLOOKUP(AA$2,Total!$C$38:$CV$76,costos_sf!$B58,0)/$A$1)/$AZ58*100</f>
        <v>0</v>
      </c>
      <c r="AB58" s="4">
        <v>105795344.197742</v>
      </c>
      <c r="AC58" s="4">
        <f>+(VLOOKUP(AC$2,Total!$C$38:$CV$76,costos_sf!$B58,0)/$A$1)/$AZ58*100</f>
        <v>36410787.285540186</v>
      </c>
      <c r="AD58" s="4">
        <f>+(VLOOKUP(AD$2,Total!$C$38:$CV$76,costos_sf!$B58,0)/$A$1)/$AZ58*100</f>
        <v>5930781.5577773806</v>
      </c>
      <c r="AE58" s="4">
        <f>+(VLOOKUP(AE$2,Total!$C$38:$CV$76,costos_sf!$B58,0)/$A$1)/$AZ58*100</f>
        <v>7785342.7613485986</v>
      </c>
      <c r="AF58" s="4">
        <v>214569783.27017802</v>
      </c>
      <c r="AG58" s="4">
        <f>+(VLOOKUP(AG$2,Total!$C$38:$CV$76,costos_sf!$B58,0)/$A$1)/$AZ58*100</f>
        <v>460363212.01758099</v>
      </c>
      <c r="AH58" s="4">
        <f>+(VLOOKUP(AH$2,Total!$C$38:$CV$76,costos_sf!$B58,0)/$A$1)/$AZ58*100</f>
        <v>182074509.30792576</v>
      </c>
      <c r="AI58" s="4">
        <f>+(VLOOKUP(AI$2,Total!$C$38:$CV$76,costos_sf!$B58,0)/$A$1)/$AZ58*100</f>
        <v>34527004.493291862</v>
      </c>
      <c r="AJ58" s="4">
        <f>+(VLOOKUP(AJ$2,Total!$C$38:$CV$76,costos_sf!$B58,0)/$A$1)/$AZ58*100</f>
        <v>92616354.756018147</v>
      </c>
      <c r="AK58" s="4">
        <f>+(VLOOKUP(AK$2,Total!$C$38:$CV$76,costos_sf!$B58,0)/$A$1)/$AZ58*100</f>
        <v>104073535.55430116</v>
      </c>
      <c r="AL58" s="4">
        <f>+(VLOOKUP(AL$2,Total!$C$38:$CV$76,costos_sf!$B58,0)/$A$1)/$AZ58*100</f>
        <v>1337535304.5683155</v>
      </c>
      <c r="AM58" s="4">
        <v>67138702.050329506</v>
      </c>
      <c r="AN58" s="4">
        <v>256633575.484265</v>
      </c>
      <c r="AO58" s="4">
        <f>+(VLOOKUP(AO$2,Total!$C$38:$CV$76,costos_sf!$B58,0)/$A$1)/$AZ58*100</f>
        <v>72485668.101088777</v>
      </c>
      <c r="AP58" s="4">
        <f>+(VLOOKUP(AP$2,Total!$C$38:$CV$76,costos_sf!$B58,0)/$A$1)/$AZ58*100</f>
        <v>562673.50086150458</v>
      </c>
      <c r="AQ58" s="4">
        <f>+(VLOOKUP(AQ$2,Total!$C$38:$CV$76,costos_sf!$B58,0)/$A$1)/$AZ58*100</f>
        <v>80609512.931060657</v>
      </c>
      <c r="AR58" s="4">
        <v>28822393.113599397</v>
      </c>
      <c r="AS58" s="4">
        <f>+(VLOOKUP(AS$2,Total!$C$38:$CV$76,costos_sf!$B58,0)/$A$1)/$AZ58*100</f>
        <v>60179809.665206902</v>
      </c>
      <c r="AT58" s="4">
        <f>+(VLOOKUP(AT$2,Total!$C$38:$CV$76,costos_sf!$B58,0)/$A$1)/$AZ58*100</f>
        <v>13351566.312849769</v>
      </c>
      <c r="AU58" s="4">
        <f>+(VLOOKUP(AU$2,Total!$C$38:$CV$76,costos_sf!$B58,0)/$A$1)/$AZ58*100</f>
        <v>26232564.038629517</v>
      </c>
      <c r="AV58" s="4">
        <f>+(VLOOKUP(AV$2,Total!$C$38:$CV$76,costos_sf!$B58,0)/$A$1)/$AZ58*100</f>
        <v>35278273.321996614</v>
      </c>
      <c r="AW58" s="4">
        <v>225695162.848086</v>
      </c>
      <c r="AX58" s="4">
        <f>+(VLOOKUP(AX$2,Total!$C$38:$CV$76,costos_sf!$B58,0)/$A$1)/$AZ58*100</f>
        <v>318484935.18928564</v>
      </c>
      <c r="AY58" s="4">
        <v>338488877.23318201</v>
      </c>
      <c r="AZ58" s="48">
        <v>123.720207</v>
      </c>
    </row>
    <row r="59" spans="2:52" ht="16.5" x14ac:dyDescent="0.3">
      <c r="B59" s="1">
        <v>58</v>
      </c>
      <c r="C59" s="3">
        <v>42613</v>
      </c>
      <c r="D59" s="4">
        <f>+(VLOOKUP(D$2,Total!$C$5:$CV$15,costos_sf!$B59,0)/$A$1)/$AZ59*100</f>
        <v>115887167.75566509</v>
      </c>
      <c r="E59" s="4">
        <v>607907454.27376902</v>
      </c>
      <c r="F59" s="4">
        <f>+(VLOOKUP(F$2,Total!$C$5:$CV$15,costos_sf!$B59,0)/$A$1)/$AZ59*100</f>
        <v>637993055.67944014</v>
      </c>
      <c r="G59" s="4">
        <f>+(VLOOKUP(G$2,Total!$C$5:$CV$15,costos_sf!$B59,0)/$A$1)/$AZ59*100</f>
        <v>288767168.96761572</v>
      </c>
      <c r="H59" s="4">
        <f>+(VLOOKUP(H$2,Total!$C$5:$CV$15,costos_sf!$B59,0)/$A$1)/$AZ59*100</f>
        <v>22007069.518404871</v>
      </c>
      <c r="I59" s="4">
        <f>+(VLOOKUP(I$2,Total!$C$5:$CV$15,costos_sf!$B59,0)/$A$1)/$AZ59*100</f>
        <v>268529975.71854442</v>
      </c>
      <c r="J59" s="4">
        <f>+(VLOOKUP(J$2,Total!$C$5:$CV$15,costos_sf!$B59,0)/$A$1)/$AZ59*100</f>
        <v>2554285931.5338602</v>
      </c>
      <c r="K59" s="4">
        <f>+(VLOOKUP(K$2,Total!$C$5:$CV$15,costos_sf!$B59,0)/$A$1)/$AZ59*100</f>
        <v>3050579107.3315525</v>
      </c>
      <c r="L59" s="4">
        <f>+(VLOOKUP(L$2,Total!$C$5:$CV$15,costos_sf!$B59,0)/$A$1)/$AZ59*100</f>
        <v>5511487455.6470833</v>
      </c>
      <c r="M59" s="4">
        <v>2326030313.1096601</v>
      </c>
      <c r="N59" s="4">
        <v>98263943.8597036</v>
      </c>
      <c r="O59" s="4">
        <f>+(VLOOKUP(O$2,Total!$C$38:$CV$76,costos_sf!$B59,0)/$A$1)/$AZ59*100</f>
        <v>28084431.614549074</v>
      </c>
      <c r="P59" s="4">
        <f>+(VLOOKUP(P$2,Total!$C$38:$CV$76,costos_sf!$B59,0)/$A$1)/$AZ59*100</f>
        <v>274372423.3194207</v>
      </c>
      <c r="Q59" s="4">
        <f>+(VLOOKUP(Q$2,Total!$C$38:$CV$76,costos_sf!$B59,0)/$A$1)/$AZ59*100</f>
        <v>303130017.07208931</v>
      </c>
      <c r="R59" s="4">
        <f>+(VLOOKUP(R$2,Total!$C$38:$CV$76,costos_sf!$B59,0)/$A$1)/$AZ59*100</f>
        <v>6649513.7994643329</v>
      </c>
      <c r="S59" s="4">
        <f>+(VLOOKUP(S$2,Total!$C$38:$CV$76,costos_sf!$B59,0)/$A$1)/$AZ59*100</f>
        <v>-8239010.7964033447</v>
      </c>
      <c r="T59" s="4">
        <f>+(VLOOKUP(T$2,Total!$C$38:$CV$76,costos_sf!$B59,0)/$A$1)/$AZ59*100</f>
        <v>3518302.277918614</v>
      </c>
      <c r="U59" s="4">
        <f>+(VLOOKUP(U$2,Total!$C$38:$CV$76,costos_sf!$B59,0)/$A$1)/$AZ59*100</f>
        <v>486478.58038836037</v>
      </c>
      <c r="V59" s="4">
        <f>+(VLOOKUP(V$2,Total!$C$38:$CV$76,costos_sf!$B59,0)/$A$1)/$AZ59*100</f>
        <v>-60739470.581361525</v>
      </c>
      <c r="W59" s="4">
        <f>+(VLOOKUP(W$2,Total!$C$38:$CV$76,costos_sf!$B59,0)/$A$1)/$AZ59*100</f>
        <v>0</v>
      </c>
      <c r="X59" s="4">
        <f>+(VLOOKUP(X$2,Total!$C$38:$CV$76,costos_sf!$B59,0)/$A$1)/$AZ59*100</f>
        <v>10324674.407681506</v>
      </c>
      <c r="Y59" s="4">
        <f>+(VLOOKUP(Y$2,Total!$C$38:$CV$76,costos_sf!$B59,0)/$A$1)/$AZ59*100</f>
        <v>41604817.959393665</v>
      </c>
      <c r="Z59" s="4">
        <f>+(VLOOKUP(Z$2,Total!$C$38:$CV$76,costos_sf!$B59,0)/$A$1)/$AZ59*100</f>
        <v>0</v>
      </c>
      <c r="AA59" s="4">
        <f>+(VLOOKUP(AA$2,Total!$C$38:$CV$76,costos_sf!$B59,0)/$A$1)/$AZ59*100</f>
        <v>0</v>
      </c>
      <c r="AB59" s="4">
        <v>105052673.19575199</v>
      </c>
      <c r="AC59" s="4">
        <f>+(VLOOKUP(AC$2,Total!$C$38:$CV$76,costos_sf!$B59,0)/$A$1)/$AZ59*100</f>
        <v>36524810.109420344</v>
      </c>
      <c r="AD59" s="4">
        <f>+(VLOOKUP(AD$2,Total!$C$38:$CV$76,costos_sf!$B59,0)/$A$1)/$AZ59*100</f>
        <v>5942092.7630418614</v>
      </c>
      <c r="AE59" s="4">
        <f>+(VLOOKUP(AE$2,Total!$C$38:$CV$76,costos_sf!$B59,0)/$A$1)/$AZ59*100</f>
        <v>7918400.3454026924</v>
      </c>
      <c r="AF59" s="4">
        <v>215861720.69341102</v>
      </c>
      <c r="AG59" s="4">
        <f>+(VLOOKUP(AG$2,Total!$C$38:$CV$76,costos_sf!$B59,0)/$A$1)/$AZ59*100</f>
        <v>463226690.47474104</v>
      </c>
      <c r="AH59" s="4">
        <f>+(VLOOKUP(AH$2,Total!$C$38:$CV$76,costos_sf!$B59,0)/$A$1)/$AZ59*100</f>
        <v>190775347.68496624</v>
      </c>
      <c r="AI59" s="4">
        <f>+(VLOOKUP(AI$2,Total!$C$38:$CV$76,costos_sf!$B59,0)/$A$1)/$AZ59*100</f>
        <v>34310284.725510955</v>
      </c>
      <c r="AJ59" s="4">
        <f>+(VLOOKUP(AJ$2,Total!$C$38:$CV$76,costos_sf!$B59,0)/$A$1)/$AZ59*100</f>
        <v>93209333.994257674</v>
      </c>
      <c r="AK59" s="4">
        <f>+(VLOOKUP(AK$2,Total!$C$38:$CV$76,costos_sf!$B59,0)/$A$1)/$AZ59*100</f>
        <v>101576474.54449952</v>
      </c>
      <c r="AL59" s="4">
        <f>+(VLOOKUP(AL$2,Total!$C$38:$CV$76,costos_sf!$B59,0)/$A$1)/$AZ59*100</f>
        <v>1338632464.1241729</v>
      </c>
      <c r="AM59" s="4">
        <v>66949866.250378199</v>
      </c>
      <c r="AN59" s="4">
        <v>259731339.20721599</v>
      </c>
      <c r="AO59" s="4">
        <f>+(VLOOKUP(AO$2,Total!$C$38:$CV$76,costos_sf!$B59,0)/$A$1)/$AZ59*100</f>
        <v>79861008.944506153</v>
      </c>
      <c r="AP59" s="4">
        <f>+(VLOOKUP(AP$2,Total!$C$38:$CV$76,costos_sf!$B59,0)/$A$1)/$AZ59*100</f>
        <v>577176.14371936209</v>
      </c>
      <c r="AQ59" s="4">
        <f>+(VLOOKUP(AQ$2,Total!$C$38:$CV$76,costos_sf!$B59,0)/$A$1)/$AZ59*100</f>
        <v>82199966.199400723</v>
      </c>
      <c r="AR59" s="4">
        <v>28850332.192735299</v>
      </c>
      <c r="AS59" s="4">
        <f>+(VLOOKUP(AS$2,Total!$C$38:$CV$76,costos_sf!$B59,0)/$A$1)/$AZ59*100</f>
        <v>60510037.432182461</v>
      </c>
      <c r="AT59" s="4">
        <f>+(VLOOKUP(AT$2,Total!$C$38:$CV$76,costos_sf!$B59,0)/$A$1)/$AZ59*100</f>
        <v>13349963.566984138</v>
      </c>
      <c r="AU59" s="4">
        <f>+(VLOOKUP(AU$2,Total!$C$38:$CV$76,costos_sf!$B59,0)/$A$1)/$AZ59*100</f>
        <v>26393847.235868771</v>
      </c>
      <c r="AV59" s="4">
        <f>+(VLOOKUP(AV$2,Total!$C$38:$CV$76,costos_sf!$B59,0)/$A$1)/$AZ59*100</f>
        <v>35355859.978762351</v>
      </c>
      <c r="AW59" s="4">
        <v>224281817.89374799</v>
      </c>
      <c r="AX59" s="4">
        <f>+(VLOOKUP(AX$2,Total!$C$38:$CV$76,costos_sf!$B59,0)/$A$1)/$AZ59*100</f>
        <v>318326048.78927404</v>
      </c>
      <c r="AY59" s="4">
        <v>340698084.41020197</v>
      </c>
      <c r="AZ59" s="48">
        <v>124.163479</v>
      </c>
    </row>
    <row r="60" spans="2:52" ht="16.5" x14ac:dyDescent="0.3">
      <c r="B60" s="1">
        <v>59</v>
      </c>
      <c r="C60" s="3">
        <v>42643</v>
      </c>
      <c r="D60" s="4">
        <f>+(VLOOKUP(D$2,Total!$C$5:$CV$15,costos_sf!$B60,0)/$A$1)/$AZ60*100</f>
        <v>112169153.08164053</v>
      </c>
      <c r="E60" s="4">
        <v>605557310.19219398</v>
      </c>
      <c r="F60" s="4">
        <f>+(VLOOKUP(F$2,Total!$C$5:$CV$15,costos_sf!$B60,0)/$A$1)/$AZ60*100</f>
        <v>636240364.52645254</v>
      </c>
      <c r="G60" s="4">
        <f>+(VLOOKUP(G$2,Total!$C$5:$CV$15,costos_sf!$B60,0)/$A$1)/$AZ60*100</f>
        <v>284194494.00156718</v>
      </c>
      <c r="H60" s="4">
        <f>+(VLOOKUP(H$2,Total!$C$5:$CV$15,costos_sf!$B60,0)/$A$1)/$AZ60*100</f>
        <v>21740103.949023161</v>
      </c>
      <c r="I60" s="4">
        <f>+(VLOOKUP(I$2,Total!$C$5:$CV$15,costos_sf!$B60,0)/$A$1)/$AZ60*100</f>
        <v>274831789.44494963</v>
      </c>
      <c r="J60" s="4">
        <f>+(VLOOKUP(J$2,Total!$C$5:$CV$15,costos_sf!$B60,0)/$A$1)/$AZ60*100</f>
        <v>2548992480.0252094</v>
      </c>
      <c r="K60" s="4">
        <f>+(VLOOKUP(K$2,Total!$C$5:$CV$15,costos_sf!$B60,0)/$A$1)/$AZ60*100</f>
        <v>3027269350.3315449</v>
      </c>
      <c r="L60" s="4">
        <f>+(VLOOKUP(L$2,Total!$C$5:$CV$15,costos_sf!$B60,0)/$A$1)/$AZ60*100</f>
        <v>5421500466.5494156</v>
      </c>
      <c r="M60" s="4">
        <v>2287584092.4628897</v>
      </c>
      <c r="N60" s="4">
        <v>98174162.025272906</v>
      </c>
      <c r="O60" s="4">
        <f>+(VLOOKUP(O$2,Total!$C$38:$CV$76,costos_sf!$B60,0)/$A$1)/$AZ60*100</f>
        <v>28185100.908993348</v>
      </c>
      <c r="P60" s="4">
        <f>+(VLOOKUP(P$2,Total!$C$38:$CV$76,costos_sf!$B60,0)/$A$1)/$AZ60*100</f>
        <v>282199267.43672186</v>
      </c>
      <c r="Q60" s="4">
        <f>+(VLOOKUP(Q$2,Total!$C$38:$CV$76,costos_sf!$B60,0)/$A$1)/$AZ60*100</f>
        <v>303710176.45322013</v>
      </c>
      <c r="R60" s="4">
        <f>+(VLOOKUP(R$2,Total!$C$38:$CV$76,costos_sf!$B60,0)/$A$1)/$AZ60*100</f>
        <v>7074394.5225709658</v>
      </c>
      <c r="S60" s="4">
        <f>+(VLOOKUP(S$2,Total!$C$38:$CV$76,costos_sf!$B60,0)/$A$1)/$AZ60*100</f>
        <v>-9368138.1196528226</v>
      </c>
      <c r="T60" s="4">
        <f>+(VLOOKUP(T$2,Total!$C$38:$CV$76,costos_sf!$B60,0)/$A$1)/$AZ60*100</f>
        <v>2702904.5417775516</v>
      </c>
      <c r="U60" s="4">
        <f>+(VLOOKUP(U$2,Total!$C$38:$CV$76,costos_sf!$B60,0)/$A$1)/$AZ60*100</f>
        <v>409550.66552412638</v>
      </c>
      <c r="V60" s="4">
        <f>+(VLOOKUP(V$2,Total!$C$38:$CV$76,costos_sf!$B60,0)/$A$1)/$AZ60*100</f>
        <v>0</v>
      </c>
      <c r="W60" s="4">
        <f>+(VLOOKUP(W$2,Total!$C$38:$CV$76,costos_sf!$B60,0)/$A$1)/$AZ60*100</f>
        <v>0</v>
      </c>
      <c r="X60" s="4">
        <f>+(VLOOKUP(X$2,Total!$C$38:$CV$76,costos_sf!$B60,0)/$A$1)/$AZ60*100</f>
        <v>10276214.325703317</v>
      </c>
      <c r="Y60" s="4">
        <f>+(VLOOKUP(Y$2,Total!$C$38:$CV$76,costos_sf!$B60,0)/$A$1)/$AZ60*100</f>
        <v>31478272.121441219</v>
      </c>
      <c r="Z60" s="4">
        <f>+(VLOOKUP(Z$2,Total!$C$38:$CV$76,costos_sf!$B60,0)/$A$1)/$AZ60*100</f>
        <v>0</v>
      </c>
      <c r="AA60" s="4">
        <f>+(VLOOKUP(AA$2,Total!$C$38:$CV$76,costos_sf!$B60,0)/$A$1)/$AZ60*100</f>
        <v>0</v>
      </c>
      <c r="AB60" s="4">
        <v>105283628.57919501</v>
      </c>
      <c r="AC60" s="4">
        <f>+(VLOOKUP(AC$2,Total!$C$38:$CV$76,costos_sf!$B60,0)/$A$1)/$AZ60*100</f>
        <v>36234091.475063235</v>
      </c>
      <c r="AD60" s="4">
        <f>+(VLOOKUP(AD$2,Total!$C$38:$CV$76,costos_sf!$B60,0)/$A$1)/$AZ60*100</f>
        <v>5931152.969246896</v>
      </c>
      <c r="AE60" s="4">
        <f>+(VLOOKUP(AE$2,Total!$C$38:$CV$76,costos_sf!$B60,0)/$A$1)/$AZ60*100</f>
        <v>7967575.0245346744</v>
      </c>
      <c r="AF60" s="4">
        <v>217469361.835271</v>
      </c>
      <c r="AG60" s="4">
        <f>+(VLOOKUP(AG$2,Total!$C$38:$CV$76,costos_sf!$B60,0)/$A$1)/$AZ60*100</f>
        <v>464309972.3925041</v>
      </c>
      <c r="AH60" s="4">
        <f>+(VLOOKUP(AH$2,Total!$C$38:$CV$76,costos_sf!$B60,0)/$A$1)/$AZ60*100</f>
        <v>146345256.38163537</v>
      </c>
      <c r="AI60" s="4">
        <f>+(VLOOKUP(AI$2,Total!$C$38:$CV$76,costos_sf!$B60,0)/$A$1)/$AZ60*100</f>
        <v>34252181.268015213</v>
      </c>
      <c r="AJ60" s="4">
        <f>+(VLOOKUP(AJ$2,Total!$C$38:$CV$76,costos_sf!$B60,0)/$A$1)/$AZ60*100</f>
        <v>91677115.83953914</v>
      </c>
      <c r="AK60" s="4">
        <f>+(VLOOKUP(AK$2,Total!$C$38:$CV$76,costos_sf!$B60,0)/$A$1)/$AZ60*100</f>
        <v>99463273.041551769</v>
      </c>
      <c r="AL60" s="4">
        <f>+(VLOOKUP(AL$2,Total!$C$38:$CV$76,costos_sf!$B60,0)/$A$1)/$AZ60*100</f>
        <v>1341483687.72914</v>
      </c>
      <c r="AM60" s="4">
        <v>67036000.754286692</v>
      </c>
      <c r="AN60" s="4">
        <v>264546273.05756301</v>
      </c>
      <c r="AO60" s="4">
        <f>+(VLOOKUP(AO$2,Total!$C$38:$CV$76,costos_sf!$B60,0)/$A$1)/$AZ60*100</f>
        <v>87593226.632873148</v>
      </c>
      <c r="AP60" s="4">
        <f>+(VLOOKUP(AP$2,Total!$C$38:$CV$76,costos_sf!$B60,0)/$A$1)/$AZ60*100</f>
        <v>578990.42975721124</v>
      </c>
      <c r="AQ60" s="4">
        <f>+(VLOOKUP(AQ$2,Total!$C$38:$CV$76,costos_sf!$B60,0)/$A$1)/$AZ60*100</f>
        <v>82796236.49548088</v>
      </c>
      <c r="AR60" s="4">
        <v>28793892.965018302</v>
      </c>
      <c r="AS60" s="4">
        <f>+(VLOOKUP(AS$2,Total!$C$38:$CV$76,costos_sf!$B60,0)/$A$1)/$AZ60*100</f>
        <v>60933355.005655371</v>
      </c>
      <c r="AT60" s="4">
        <f>+(VLOOKUP(AT$2,Total!$C$38:$CV$76,costos_sf!$B60,0)/$A$1)/$AZ60*100</f>
        <v>13222773.078491218</v>
      </c>
      <c r="AU60" s="4">
        <f>+(VLOOKUP(AU$2,Total!$C$38:$CV$76,costos_sf!$B60,0)/$A$1)/$AZ60*100</f>
        <v>26648503.037682928</v>
      </c>
      <c r="AV60" s="4">
        <f>+(VLOOKUP(AV$2,Total!$C$38:$CV$76,costos_sf!$B60,0)/$A$1)/$AZ60*100</f>
        <v>34648771.789050475</v>
      </c>
      <c r="AW60" s="4">
        <v>220962817.51684299</v>
      </c>
      <c r="AX60" s="4">
        <f>+(VLOOKUP(AX$2,Total!$C$38:$CV$76,costos_sf!$B60,0)/$A$1)/$AZ60*100</f>
        <v>324432516.01561397</v>
      </c>
      <c r="AY60" s="4">
        <v>341951731.00283396</v>
      </c>
      <c r="AZ60" s="48">
        <v>124.419832</v>
      </c>
    </row>
    <row r="61" spans="2:52" ht="16.5" x14ac:dyDescent="0.3">
      <c r="B61" s="1">
        <v>60</v>
      </c>
      <c r="C61" s="3">
        <v>42674</v>
      </c>
      <c r="D61" s="4">
        <f>+(VLOOKUP(D$2,Total!$C$5:$CV$15,costos_sf!$B61,0)/$A$1)/$AZ61*100</f>
        <v>112663759.34255338</v>
      </c>
      <c r="E61" s="4">
        <v>602061859.448066</v>
      </c>
      <c r="F61" s="4">
        <f>+(VLOOKUP(F$2,Total!$C$5:$CV$15,costos_sf!$B61,0)/$A$1)/$AZ61*100</f>
        <v>635002475.26442468</v>
      </c>
      <c r="G61" s="4">
        <f>+(VLOOKUP(G$2,Total!$C$5:$CV$15,costos_sf!$B61,0)/$A$1)/$AZ61*100</f>
        <v>283275473.20196986</v>
      </c>
      <c r="H61" s="4">
        <f>+(VLOOKUP(H$2,Total!$C$5:$CV$15,costos_sf!$B61,0)/$A$1)/$AZ61*100</f>
        <v>22203675.461709492</v>
      </c>
      <c r="I61" s="4">
        <f>+(VLOOKUP(I$2,Total!$C$5:$CV$15,costos_sf!$B61,0)/$A$1)/$AZ61*100</f>
        <v>269812155.98520964</v>
      </c>
      <c r="J61" s="4">
        <f>+(VLOOKUP(J$2,Total!$C$5:$CV$15,costos_sf!$B61,0)/$A$1)/$AZ61*100</f>
        <v>2537952607.8090734</v>
      </c>
      <c r="K61" s="4">
        <f>+(VLOOKUP(K$2,Total!$C$5:$CV$15,costos_sf!$B61,0)/$A$1)/$AZ61*100</f>
        <v>3020691884.2599354</v>
      </c>
      <c r="L61" s="4">
        <f>+(VLOOKUP(L$2,Total!$C$5:$CV$15,costos_sf!$B61,0)/$A$1)/$AZ61*100</f>
        <v>5357435428.9681005</v>
      </c>
      <c r="M61" s="4">
        <v>2290032507.2146502</v>
      </c>
      <c r="N61" s="4">
        <v>97111277.418068796</v>
      </c>
      <c r="O61" s="4">
        <f>+(VLOOKUP(O$2,Total!$C$38:$CV$76,costos_sf!$B61,0)/$A$1)/$AZ61*100</f>
        <v>28261621.42230361</v>
      </c>
      <c r="P61" s="4">
        <f>+(VLOOKUP(P$2,Total!$C$38:$CV$76,costos_sf!$B61,0)/$A$1)/$AZ61*100</f>
        <v>288610402.07212555</v>
      </c>
      <c r="Q61" s="4">
        <f>+(VLOOKUP(Q$2,Total!$C$38:$CV$76,costos_sf!$B61,0)/$A$1)/$AZ61*100</f>
        <v>302782172.04015034</v>
      </c>
      <c r="R61" s="4">
        <f>+(VLOOKUP(R$2,Total!$C$38:$CV$76,costos_sf!$B61,0)/$A$1)/$AZ61*100</f>
        <v>7432140.6432047179</v>
      </c>
      <c r="S61" s="4">
        <f>+(VLOOKUP(S$2,Total!$C$38:$CV$76,costos_sf!$B61,0)/$A$1)/$AZ61*100</f>
        <v>0</v>
      </c>
      <c r="T61" s="4">
        <f>+(VLOOKUP(T$2,Total!$C$38:$CV$76,costos_sf!$B61,0)/$A$1)/$AZ61*100</f>
        <v>1772961.490338024</v>
      </c>
      <c r="U61" s="4">
        <f>+(VLOOKUP(U$2,Total!$C$38:$CV$76,costos_sf!$B61,0)/$A$1)/$AZ61*100</f>
        <v>2095367.3130480994</v>
      </c>
      <c r="V61" s="4">
        <f>+(VLOOKUP(V$2,Total!$C$38:$CV$76,costos_sf!$B61,0)/$A$1)/$AZ61*100</f>
        <v>0</v>
      </c>
      <c r="W61" s="4">
        <f>+(VLOOKUP(W$2,Total!$C$38:$CV$76,costos_sf!$B61,0)/$A$1)/$AZ61*100</f>
        <v>0</v>
      </c>
      <c r="X61" s="4">
        <f>+(VLOOKUP(X$2,Total!$C$38:$CV$76,costos_sf!$B61,0)/$A$1)/$AZ61*100</f>
        <v>10188788.128323017</v>
      </c>
      <c r="Y61" s="4">
        <f>+(VLOOKUP(Y$2,Total!$C$38:$CV$76,costos_sf!$B61,0)/$A$1)/$AZ61*100</f>
        <v>22102244.745344881</v>
      </c>
      <c r="Z61" s="4">
        <f>+(VLOOKUP(Z$2,Total!$C$38:$CV$76,costos_sf!$B61,0)/$A$1)/$AZ61*100</f>
        <v>0</v>
      </c>
      <c r="AA61" s="4">
        <f>+(VLOOKUP(AA$2,Total!$C$38:$CV$76,costos_sf!$B61,0)/$A$1)/$AZ61*100</f>
        <v>0</v>
      </c>
      <c r="AB61" s="4">
        <v>104974866.68003</v>
      </c>
      <c r="AC61" s="4">
        <f>+(VLOOKUP(AC$2,Total!$C$38:$CV$76,costos_sf!$B61,0)/$A$1)/$AZ61*100</f>
        <v>36448024.085524693</v>
      </c>
      <c r="AD61" s="4">
        <f>+(VLOOKUP(AD$2,Total!$C$38:$CV$76,costos_sf!$B61,0)/$A$1)/$AZ61*100</f>
        <v>5893918.7128589768</v>
      </c>
      <c r="AE61" s="4">
        <f>+(VLOOKUP(AE$2,Total!$C$38:$CV$76,costos_sf!$B61,0)/$A$1)/$AZ61*100</f>
        <v>8030783.846594613</v>
      </c>
      <c r="AF61" s="4">
        <v>217380715.36790699</v>
      </c>
      <c r="AG61" s="4">
        <f>+(VLOOKUP(AG$2,Total!$C$38:$CV$76,costos_sf!$B61,0)/$A$1)/$AZ61*100</f>
        <v>459011149.01135051</v>
      </c>
      <c r="AH61" s="4">
        <f>+(VLOOKUP(AH$2,Total!$C$38:$CV$76,costos_sf!$B61,0)/$A$1)/$AZ61*100</f>
        <v>151509953.80949834</v>
      </c>
      <c r="AI61" s="4">
        <f>+(VLOOKUP(AI$2,Total!$C$38:$CV$76,costos_sf!$B61,0)/$A$1)/$AZ61*100</f>
        <v>34156944.443210453</v>
      </c>
      <c r="AJ61" s="4">
        <f>+(VLOOKUP(AJ$2,Total!$C$38:$CV$76,costos_sf!$B61,0)/$A$1)/$AZ61*100</f>
        <v>90074978.680564985</v>
      </c>
      <c r="AK61" s="4">
        <f>+(VLOOKUP(AK$2,Total!$C$38:$CV$76,costos_sf!$B61,0)/$A$1)/$AZ61*100</f>
        <v>96069619.808525175</v>
      </c>
      <c r="AL61" s="4">
        <f>+(VLOOKUP(AL$2,Total!$C$38:$CV$76,costos_sf!$B61,0)/$A$1)/$AZ61*100</f>
        <v>1335701449.5406847</v>
      </c>
      <c r="AM61" s="4">
        <v>66825595.553111404</v>
      </c>
      <c r="AN61" s="4">
        <v>268255203.88516802</v>
      </c>
      <c r="AO61" s="4">
        <f>+(VLOOKUP(AO$2,Total!$C$38:$CV$76,costos_sf!$B61,0)/$A$1)/$AZ61*100</f>
        <v>95514084.114102781</v>
      </c>
      <c r="AP61" s="4">
        <f>+(VLOOKUP(AP$2,Total!$C$38:$CV$76,costos_sf!$B61,0)/$A$1)/$AZ61*100</f>
        <v>580318.13036961481</v>
      </c>
      <c r="AQ61" s="4">
        <f>+(VLOOKUP(AQ$2,Total!$C$38:$CV$76,costos_sf!$B61,0)/$A$1)/$AZ61*100</f>
        <v>83400699.041983932</v>
      </c>
      <c r="AR61" s="4">
        <v>28696079.716134101</v>
      </c>
      <c r="AS61" s="4">
        <f>+(VLOOKUP(AS$2,Total!$C$38:$CV$76,costos_sf!$B61,0)/$A$1)/$AZ61*100</f>
        <v>60719428.591356814</v>
      </c>
      <c r="AT61" s="4">
        <f>+(VLOOKUP(AT$2,Total!$C$38:$CV$76,costos_sf!$B61,0)/$A$1)/$AZ61*100</f>
        <v>13178684.852058077</v>
      </c>
      <c r="AU61" s="4">
        <f>+(VLOOKUP(AU$2,Total!$C$38:$CV$76,costos_sf!$B61,0)/$A$1)/$AZ61*100</f>
        <v>26889063.250107802</v>
      </c>
      <c r="AV61" s="4">
        <f>+(VLOOKUP(AV$2,Total!$C$38:$CV$76,costos_sf!$B61,0)/$A$1)/$AZ61*100</f>
        <v>34379363.662580363</v>
      </c>
      <c r="AW61" s="4">
        <v>219804381.890138</v>
      </c>
      <c r="AX61" s="4">
        <f>+(VLOOKUP(AX$2,Total!$C$38:$CV$76,costos_sf!$B61,0)/$A$1)/$AZ61*100</f>
        <v>329581873.87021953</v>
      </c>
      <c r="AY61" s="4">
        <v>344911368.36053002</v>
      </c>
      <c r="AZ61" s="48">
        <v>124.934127</v>
      </c>
    </row>
    <row r="62" spans="2:52" ht="16.5" x14ac:dyDescent="0.3">
      <c r="B62" s="1">
        <v>61</v>
      </c>
      <c r="C62" s="3">
        <v>42704</v>
      </c>
      <c r="D62" s="4">
        <f>+(VLOOKUP(D$2,Total!$C$5:$CV$15,costos_sf!$B62,0)/$A$1)/$AZ62*100</f>
        <v>105903881.23800664</v>
      </c>
      <c r="E62" s="4">
        <v>600618034.03118694</v>
      </c>
      <c r="F62" s="4">
        <f>+(VLOOKUP(F$2,Total!$C$5:$CV$15,costos_sf!$B62,0)/$A$1)/$AZ62*100</f>
        <v>637077812.42696321</v>
      </c>
      <c r="G62" s="4">
        <f>+(VLOOKUP(G$2,Total!$C$5:$CV$15,costos_sf!$B62,0)/$A$1)/$AZ62*100</f>
        <v>282665660.9989059</v>
      </c>
      <c r="H62" s="4">
        <f>+(VLOOKUP(H$2,Total!$C$5:$CV$15,costos_sf!$B62,0)/$A$1)/$AZ62*100</f>
        <v>20803673.208279792</v>
      </c>
      <c r="I62" s="4">
        <f>+(VLOOKUP(I$2,Total!$C$5:$CV$15,costos_sf!$B62,0)/$A$1)/$AZ62*100</f>
        <v>268122828.25166515</v>
      </c>
      <c r="J62" s="4">
        <f>+(VLOOKUP(J$2,Total!$C$5:$CV$15,costos_sf!$B62,0)/$A$1)/$AZ62*100</f>
        <v>2524234346.3085594</v>
      </c>
      <c r="K62" s="4">
        <f>+(VLOOKUP(K$2,Total!$C$5:$CV$15,costos_sf!$B62,0)/$A$1)/$AZ62*100</f>
        <v>2924232498.8669276</v>
      </c>
      <c r="L62" s="4">
        <f>+(VLOOKUP(L$2,Total!$C$5:$CV$15,costos_sf!$B62,0)/$A$1)/$AZ62*100</f>
        <v>5285213391.4481726</v>
      </c>
      <c r="M62" s="4">
        <v>2254630267.5764999</v>
      </c>
      <c r="N62" s="4">
        <v>97223720.545859292</v>
      </c>
      <c r="O62" s="4">
        <f>+(VLOOKUP(O$2,Total!$C$38:$CV$76,costos_sf!$B62,0)/$A$1)/$AZ62*100</f>
        <v>28289673.545272402</v>
      </c>
      <c r="P62" s="4">
        <f>+(VLOOKUP(P$2,Total!$C$38:$CV$76,costos_sf!$B62,0)/$A$1)/$AZ62*100</f>
        <v>292415352.26725703</v>
      </c>
      <c r="Q62" s="4">
        <f>+(VLOOKUP(Q$2,Total!$C$38:$CV$76,costos_sf!$B62,0)/$A$1)/$AZ62*100</f>
        <v>302234492.02689731</v>
      </c>
      <c r="R62" s="4">
        <f>+(VLOOKUP(R$2,Total!$C$38:$CV$76,costos_sf!$B62,0)/$A$1)/$AZ62*100</f>
        <v>7808873.3448901325</v>
      </c>
      <c r="S62" s="4">
        <f>+(VLOOKUP(S$2,Total!$C$38:$CV$76,costos_sf!$B62,0)/$A$1)/$AZ62*100</f>
        <v>0</v>
      </c>
      <c r="T62" s="4">
        <f>+(VLOOKUP(T$2,Total!$C$38:$CV$76,costos_sf!$B62,0)/$A$1)/$AZ62*100</f>
        <v>999020.7548947325</v>
      </c>
      <c r="U62" s="4">
        <f>+(VLOOKUP(U$2,Total!$C$38:$CV$76,costos_sf!$B62,0)/$A$1)/$AZ62*100</f>
        <v>159926.01103130443</v>
      </c>
      <c r="V62" s="4">
        <f>+(VLOOKUP(V$2,Total!$C$38:$CV$76,costos_sf!$B62,0)/$A$1)/$AZ62*100</f>
        <v>0</v>
      </c>
      <c r="W62" s="4">
        <f>+(VLOOKUP(W$2,Total!$C$38:$CV$76,costos_sf!$B62,0)/$A$1)/$AZ62*100</f>
        <v>0</v>
      </c>
      <c r="X62" s="4">
        <f>+(VLOOKUP(X$2,Total!$C$38:$CV$76,costos_sf!$B62,0)/$A$1)/$AZ62*100</f>
        <v>10136664.99713368</v>
      </c>
      <c r="Y62" s="4">
        <f>+(VLOOKUP(Y$2,Total!$C$38:$CV$76,costos_sf!$B62,0)/$A$1)/$AZ62*100</f>
        <v>11498425.071930964</v>
      </c>
      <c r="Z62" s="4">
        <f>+(VLOOKUP(Z$2,Total!$C$38:$CV$76,costos_sf!$B62,0)/$A$1)/$AZ62*100</f>
        <v>0</v>
      </c>
      <c r="AA62" s="4">
        <f>+(VLOOKUP(AA$2,Total!$C$38:$CV$76,costos_sf!$B62,0)/$A$1)/$AZ62*100</f>
        <v>0</v>
      </c>
      <c r="AB62" s="4">
        <v>104459709.467245</v>
      </c>
      <c r="AC62" s="4">
        <f>+(VLOOKUP(AC$2,Total!$C$38:$CV$76,costos_sf!$B62,0)/$A$1)/$AZ62*100</f>
        <v>36868251.532229356</v>
      </c>
      <c r="AD62" s="4">
        <f>+(VLOOKUP(AD$2,Total!$C$38:$CV$76,costos_sf!$B62,0)/$A$1)/$AZ62*100</f>
        <v>5864006.1627890766</v>
      </c>
      <c r="AE62" s="4">
        <f>+(VLOOKUP(AE$2,Total!$C$38:$CV$76,costos_sf!$B62,0)/$A$1)/$AZ62*100</f>
        <v>8134661.8688104628</v>
      </c>
      <c r="AF62" s="4">
        <v>218667938.59753197</v>
      </c>
      <c r="AG62" s="4">
        <f>+(VLOOKUP(AG$2,Total!$C$38:$CV$76,costos_sf!$B62,0)/$A$1)/$AZ62*100</f>
        <v>467864540.73471606</v>
      </c>
      <c r="AH62" s="4">
        <f>+(VLOOKUP(AH$2,Total!$C$38:$CV$76,costos_sf!$B62,0)/$A$1)/$AZ62*100</f>
        <v>152337340.94410098</v>
      </c>
      <c r="AI62" s="4">
        <f>+(VLOOKUP(AI$2,Total!$C$38:$CV$76,costos_sf!$B62,0)/$A$1)/$AZ62*100</f>
        <v>33810677.760585144</v>
      </c>
      <c r="AJ62" s="4">
        <f>+(VLOOKUP(AJ$2,Total!$C$38:$CV$76,costos_sf!$B62,0)/$A$1)/$AZ62*100</f>
        <v>89865553.65992777</v>
      </c>
      <c r="AK62" s="4">
        <f>+(VLOOKUP(AK$2,Total!$C$38:$CV$76,costos_sf!$B62,0)/$A$1)/$AZ62*100</f>
        <v>93905761.793089285</v>
      </c>
      <c r="AL62" s="4">
        <f>+(VLOOKUP(AL$2,Total!$C$38:$CV$76,costos_sf!$B62,0)/$A$1)/$AZ62*100</f>
        <v>1343706660.9018881</v>
      </c>
      <c r="AM62" s="4">
        <v>67015450.391314194</v>
      </c>
      <c r="AN62" s="4">
        <v>272409414.713817</v>
      </c>
      <c r="AO62" s="4">
        <f>+(VLOOKUP(AO$2,Total!$C$38:$CV$76,costos_sf!$B62,0)/$A$1)/$AZ62*100</f>
        <v>103906625.83946067</v>
      </c>
      <c r="AP62" s="4">
        <f>+(VLOOKUP(AP$2,Total!$C$38:$CV$76,costos_sf!$B62,0)/$A$1)/$AZ62*100</f>
        <v>539308.98605353106</v>
      </c>
      <c r="AQ62" s="4">
        <f>+(VLOOKUP(AQ$2,Total!$C$38:$CV$76,costos_sf!$B62,0)/$A$1)/$AZ62*100</f>
        <v>83341832.561409771</v>
      </c>
      <c r="AR62" s="4">
        <v>28653790.699460302</v>
      </c>
      <c r="AS62" s="4">
        <f>+(VLOOKUP(AS$2,Total!$C$38:$CV$76,costos_sf!$B62,0)/$A$1)/$AZ62*100</f>
        <v>60616493.406728096</v>
      </c>
      <c r="AT62" s="4">
        <f>+(VLOOKUP(AT$2,Total!$C$38:$CV$76,costos_sf!$B62,0)/$A$1)/$AZ62*100</f>
        <v>13288083.796360308</v>
      </c>
      <c r="AU62" s="4">
        <f>+(VLOOKUP(AU$2,Total!$C$38:$CV$76,costos_sf!$B62,0)/$A$1)/$AZ62*100</f>
        <v>27159697.169871822</v>
      </c>
      <c r="AV62" s="4">
        <f>+(VLOOKUP(AV$2,Total!$C$38:$CV$76,costos_sf!$B62,0)/$A$1)/$AZ62*100</f>
        <v>33868087.760716341</v>
      </c>
      <c r="AW62" s="4">
        <v>218129512.27498999</v>
      </c>
      <c r="AX62" s="4">
        <f>+(VLOOKUP(AX$2,Total!$C$38:$CV$76,costos_sf!$B62,0)/$A$1)/$AZ62*100</f>
        <v>333654010.97026509</v>
      </c>
      <c r="AY62" s="4">
        <v>347999297.66004103</v>
      </c>
      <c r="AZ62" s="48">
        <v>125.296516</v>
      </c>
    </row>
    <row r="63" spans="2:52" ht="16.5" x14ac:dyDescent="0.3">
      <c r="B63" s="1">
        <v>62</v>
      </c>
      <c r="C63" s="3">
        <v>42735</v>
      </c>
      <c r="D63" s="4">
        <f>+(VLOOKUP(D$2,Total!$C$5:$CV$15,costos_sf!$B63,0)/$A$1)/$AZ63*100</f>
        <v>101426386.46921209</v>
      </c>
      <c r="E63" s="4">
        <v>587484158.92747796</v>
      </c>
      <c r="F63" s="4">
        <f>+(VLOOKUP(F$2,Total!$C$5:$CV$15,costos_sf!$B63,0)/$A$1)/$AZ63*100</f>
        <v>639616242.49551105</v>
      </c>
      <c r="G63" s="4">
        <f>+(VLOOKUP(G$2,Total!$C$5:$CV$15,costos_sf!$B63,0)/$A$1)/$AZ63*100</f>
        <v>283376663.61577719</v>
      </c>
      <c r="H63" s="4">
        <f>+(VLOOKUP(H$2,Total!$C$5:$CV$15,costos_sf!$B63,0)/$A$1)/$AZ63*100</f>
        <v>19354337.008800931</v>
      </c>
      <c r="I63" s="4">
        <f>+(VLOOKUP(I$2,Total!$C$5:$CV$15,costos_sf!$B63,0)/$A$1)/$AZ63*100</f>
        <v>269658296.86010021</v>
      </c>
      <c r="J63" s="4">
        <f>+(VLOOKUP(J$2,Total!$C$5:$CV$15,costos_sf!$B63,0)/$A$1)/$AZ63*100</f>
        <v>2428174457.5604444</v>
      </c>
      <c r="K63" s="4">
        <f>+(VLOOKUP(K$2,Total!$C$5:$CV$15,costos_sf!$B63,0)/$A$1)/$AZ63*100</f>
        <v>2754981098.2439985</v>
      </c>
      <c r="L63" s="4">
        <f>+(VLOOKUP(L$2,Total!$C$5:$CV$15,costos_sf!$B63,0)/$A$1)/$AZ63*100</f>
        <v>5289226679.8640051</v>
      </c>
      <c r="M63" s="4">
        <v>2242236556.7943196</v>
      </c>
      <c r="N63" s="4">
        <v>97785980.056667492</v>
      </c>
      <c r="O63" s="4">
        <f>+(VLOOKUP(O$2,Total!$C$38:$CV$76,costos_sf!$B63,0)/$A$1)/$AZ63*100</f>
        <v>30245533.463557269</v>
      </c>
      <c r="P63" s="4">
        <f>+(VLOOKUP(P$2,Total!$C$38:$CV$76,costos_sf!$B63,0)/$A$1)/$AZ63*100</f>
        <v>301543794.29270679</v>
      </c>
      <c r="Q63" s="4">
        <f>+(VLOOKUP(Q$2,Total!$C$38:$CV$76,costos_sf!$B63,0)/$A$1)/$AZ63*100</f>
        <v>302416084.0358184</v>
      </c>
      <c r="R63" s="4">
        <f>+(VLOOKUP(R$2,Total!$C$38:$CV$76,costos_sf!$B63,0)/$A$1)/$AZ63*100</f>
        <v>8210172.4396191202</v>
      </c>
      <c r="S63" s="4">
        <f>+(VLOOKUP(S$2,Total!$C$38:$CV$76,costos_sf!$B63,0)/$A$1)/$AZ63*100</f>
        <v>0</v>
      </c>
      <c r="T63" s="4">
        <f>+(VLOOKUP(T$2,Total!$C$38:$CV$76,costos_sf!$B63,0)/$A$1)/$AZ63*100</f>
        <v>0</v>
      </c>
      <c r="U63" s="4">
        <f>+(VLOOKUP(U$2,Total!$C$38:$CV$76,costos_sf!$B63,0)/$A$1)/$AZ63*100</f>
        <v>0</v>
      </c>
      <c r="V63" s="4">
        <f>+(VLOOKUP(V$2,Total!$C$38:$CV$76,costos_sf!$B63,0)/$A$1)/$AZ63*100</f>
        <v>0</v>
      </c>
      <c r="W63" s="4">
        <f>+(VLOOKUP(W$2,Total!$C$38:$CV$76,costos_sf!$B63,0)/$A$1)/$AZ63*100</f>
        <v>0</v>
      </c>
      <c r="X63" s="4">
        <f>+(VLOOKUP(X$2,Total!$C$38:$CV$76,costos_sf!$B63,0)/$A$1)/$AZ63*100</f>
        <v>0</v>
      </c>
      <c r="Y63" s="4">
        <f>+(VLOOKUP(Y$2,Total!$C$38:$CV$76,costos_sf!$B63,0)/$A$1)/$AZ63*100</f>
        <v>0</v>
      </c>
      <c r="Z63" s="4">
        <f>+(VLOOKUP(Z$2,Total!$C$38:$CV$76,costos_sf!$B63,0)/$A$1)/$AZ63*100</f>
        <v>0</v>
      </c>
      <c r="AA63" s="4">
        <f>+(VLOOKUP(AA$2,Total!$C$38:$CV$76,costos_sf!$B63,0)/$A$1)/$AZ63*100</f>
        <v>0</v>
      </c>
      <c r="AB63" s="4">
        <v>105598606.378353</v>
      </c>
      <c r="AC63" s="4">
        <f>+(VLOOKUP(AC$2,Total!$C$38:$CV$76,costos_sf!$B63,0)/$A$1)/$AZ63*100</f>
        <v>37546291.284897484</v>
      </c>
      <c r="AD63" s="4">
        <f>+(VLOOKUP(AD$2,Total!$C$38:$CV$76,costos_sf!$B63,0)/$A$1)/$AZ63*100</f>
        <v>5896654.996934304</v>
      </c>
      <c r="AE63" s="4">
        <f>+(VLOOKUP(AE$2,Total!$C$38:$CV$76,costos_sf!$B63,0)/$A$1)/$AZ63*100</f>
        <v>8177782.3519598274</v>
      </c>
      <c r="AF63" s="4">
        <v>218775401.79609901</v>
      </c>
      <c r="AG63" s="4">
        <f>+(VLOOKUP(AG$2,Total!$C$38:$CV$76,costos_sf!$B63,0)/$A$1)/$AZ63*100</f>
        <v>487012373.17658466</v>
      </c>
      <c r="AH63" s="4">
        <f>+(VLOOKUP(AH$2,Total!$C$38:$CV$76,costos_sf!$B63,0)/$A$1)/$AZ63*100</f>
        <v>167044818.53995585</v>
      </c>
      <c r="AI63" s="4">
        <f>+(VLOOKUP(AI$2,Total!$C$38:$CV$76,costos_sf!$B63,0)/$A$1)/$AZ63*100</f>
        <v>34058314.507919177</v>
      </c>
      <c r="AJ63" s="4">
        <f>+(VLOOKUP(AJ$2,Total!$C$38:$CV$76,costos_sf!$B63,0)/$A$1)/$AZ63*100</f>
        <v>91010798.562538773</v>
      </c>
      <c r="AK63" s="4">
        <f>+(VLOOKUP(AK$2,Total!$C$38:$CV$76,costos_sf!$B63,0)/$A$1)/$AZ63*100</f>
        <v>97331890.750470683</v>
      </c>
      <c r="AL63" s="4">
        <f>+(VLOOKUP(AL$2,Total!$C$38:$CV$76,costos_sf!$B63,0)/$A$1)/$AZ63*100</f>
        <v>1343880222.8140166</v>
      </c>
      <c r="AM63" s="4">
        <v>67034495.052310504</v>
      </c>
      <c r="AN63" s="4">
        <v>277770822.95501</v>
      </c>
      <c r="AO63" s="4">
        <f>+(VLOOKUP(AO$2,Total!$C$38:$CV$76,costos_sf!$B63,0)/$A$1)/$AZ63*100</f>
        <v>114574017.34018731</v>
      </c>
      <c r="AP63" s="4">
        <f>+(VLOOKUP(AP$2,Total!$C$38:$CV$76,costos_sf!$B63,0)/$A$1)/$AZ63*100</f>
        <v>559255.94898585556</v>
      </c>
      <c r="AQ63" s="4">
        <f>+(VLOOKUP(AQ$2,Total!$C$38:$CV$76,costos_sf!$B63,0)/$A$1)/$AZ63*100</f>
        <v>86774328.780523226</v>
      </c>
      <c r="AR63" s="4">
        <v>28467752.751097701</v>
      </c>
      <c r="AS63" s="4">
        <f>+(VLOOKUP(AS$2,Total!$C$38:$CV$76,costos_sf!$B63,0)/$A$1)/$AZ63*100</f>
        <v>60737571.609350726</v>
      </c>
      <c r="AT63" s="4">
        <f>+(VLOOKUP(AT$2,Total!$C$38:$CV$76,costos_sf!$B63,0)/$A$1)/$AZ63*100</f>
        <v>12611642.083107324</v>
      </c>
      <c r="AU63" s="4">
        <f>+(VLOOKUP(AU$2,Total!$C$38:$CV$76,costos_sf!$B63,0)/$A$1)/$AZ63*100</f>
        <v>27526316.508726545</v>
      </c>
      <c r="AV63" s="4">
        <f>+(VLOOKUP(AV$2,Total!$C$38:$CV$76,costos_sf!$B63,0)/$A$1)/$AZ63*100</f>
        <v>34486721.758205771</v>
      </c>
      <c r="AW63" s="4">
        <v>218115919.91951799</v>
      </c>
      <c r="AX63" s="4">
        <f>+(VLOOKUP(AX$2,Total!$C$38:$CV$76,costos_sf!$B63,0)/$A$1)/$AZ63*100</f>
        <v>339550103.31244528</v>
      </c>
      <c r="AY63" s="4">
        <v>346859492.742836</v>
      </c>
      <c r="AZ63" s="48">
        <v>125.71525099999999</v>
      </c>
    </row>
    <row r="64" spans="2:52" ht="16.5" x14ac:dyDescent="0.3">
      <c r="B64" s="1">
        <v>63</v>
      </c>
      <c r="C64" s="3">
        <v>42766</v>
      </c>
      <c r="D64" s="4">
        <f>+(VLOOKUP(D$2,Total!$C$5:$CV$15,costos_sf!$B64,0)/$A$1)/$AZ64*100</f>
        <v>101460093.48339128</v>
      </c>
      <c r="E64" s="4">
        <v>589012326.60888302</v>
      </c>
      <c r="F64" s="4">
        <f>+(VLOOKUP(F$2,Total!$C$5:$CV$15,costos_sf!$B64,0)/$A$1)/$AZ64*100</f>
        <v>643479516.78578341</v>
      </c>
      <c r="G64" s="4">
        <f>+(VLOOKUP(G$2,Total!$C$5:$CV$15,costos_sf!$B64,0)/$A$1)/$AZ64*100</f>
        <v>282414718.73626739</v>
      </c>
      <c r="H64" s="4">
        <f>+(VLOOKUP(H$2,Total!$C$5:$CV$15,costos_sf!$B64,0)/$A$1)/$AZ64*100</f>
        <v>20380424.949697737</v>
      </c>
      <c r="I64" s="4">
        <f>+(VLOOKUP(I$2,Total!$C$5:$CV$15,costos_sf!$B64,0)/$A$1)/$AZ64*100</f>
        <v>278489026.79709506</v>
      </c>
      <c r="J64" s="4">
        <f>+(VLOOKUP(J$2,Total!$C$5:$CV$15,costos_sf!$B64,0)/$A$1)/$AZ64*100</f>
        <v>2457777220.7931781</v>
      </c>
      <c r="K64" s="4">
        <f>+(VLOOKUP(K$2,Total!$C$5:$CV$15,costos_sf!$B64,0)/$A$1)/$AZ64*100</f>
        <v>2784206890.5838714</v>
      </c>
      <c r="L64" s="4">
        <f>+(VLOOKUP(L$2,Total!$C$5:$CV$15,costos_sf!$B64,0)/$A$1)/$AZ64*100</f>
        <v>5059106135.1979103</v>
      </c>
      <c r="M64" s="4">
        <v>2216475146.37923</v>
      </c>
      <c r="N64" s="4">
        <v>98410863.917659998</v>
      </c>
      <c r="O64" s="4">
        <f>+(VLOOKUP(O$2,Total!$C$38:$CV$76,costos_sf!$B64,0)/$A$1)/$AZ64*100</f>
        <v>30095302.574337304</v>
      </c>
      <c r="P64" s="4">
        <f>+(VLOOKUP(P$2,Total!$C$38:$CV$76,costos_sf!$B64,0)/$A$1)/$AZ64*100</f>
        <v>310738478.07346493</v>
      </c>
      <c r="Q64" s="4">
        <f>+(VLOOKUP(Q$2,Total!$C$38:$CV$76,costos_sf!$B64,0)/$A$1)/$AZ64*100</f>
        <v>301048731.99425948</v>
      </c>
      <c r="R64" s="4">
        <f>+(VLOOKUP(R$2,Total!$C$38:$CV$76,costos_sf!$B64,0)/$A$1)/$AZ64*100</f>
        <v>8622293.9728343114</v>
      </c>
      <c r="S64" s="4">
        <f>+(VLOOKUP(S$2,Total!$C$38:$CV$76,costos_sf!$B64,0)/$A$1)/$AZ64*100</f>
        <v>0</v>
      </c>
      <c r="T64" s="4">
        <f>+(VLOOKUP(T$2,Total!$C$38:$CV$76,costos_sf!$B64,0)/$A$1)/$AZ64*100</f>
        <v>-827638.63637777616</v>
      </c>
      <c r="U64" s="4">
        <f>+(VLOOKUP(U$2,Total!$C$38:$CV$76,costos_sf!$B64,0)/$A$1)/$AZ64*100</f>
        <v>-267302.86770093691</v>
      </c>
      <c r="V64" s="4">
        <f>+(VLOOKUP(V$2,Total!$C$38:$CV$76,costos_sf!$B64,0)/$A$1)/$AZ64*100</f>
        <v>0</v>
      </c>
      <c r="W64" s="4">
        <f>+(VLOOKUP(W$2,Total!$C$38:$CV$76,costos_sf!$B64,0)/$A$1)/$AZ64*100</f>
        <v>0</v>
      </c>
      <c r="X64" s="4">
        <f>+(VLOOKUP(X$2,Total!$C$38:$CV$76,costos_sf!$B64,0)/$A$1)/$AZ64*100</f>
        <v>0</v>
      </c>
      <c r="Y64" s="4">
        <f>+(VLOOKUP(Y$2,Total!$C$38:$CV$76,costos_sf!$B64,0)/$A$1)/$AZ64*100</f>
        <v>-9171428.1517481655</v>
      </c>
      <c r="Z64" s="4">
        <f>+(VLOOKUP(Z$2,Total!$C$38:$CV$76,costos_sf!$B64,0)/$A$1)/$AZ64*100</f>
        <v>0</v>
      </c>
      <c r="AA64" s="4">
        <f>+(VLOOKUP(AA$2,Total!$C$38:$CV$76,costos_sf!$B64,0)/$A$1)/$AZ64*100</f>
        <v>0</v>
      </c>
      <c r="AB64" s="4">
        <v>105699837.84871501</v>
      </c>
      <c r="AC64" s="4">
        <f>+(VLOOKUP(AC$2,Total!$C$38:$CV$76,costos_sf!$B64,0)/$A$1)/$AZ64*100</f>
        <v>38278431.632370226</v>
      </c>
      <c r="AD64" s="4">
        <f>+(VLOOKUP(AD$2,Total!$C$38:$CV$76,costos_sf!$B64,0)/$A$1)/$AZ64*100</f>
        <v>5989464.0571460426</v>
      </c>
      <c r="AE64" s="4">
        <f>+(VLOOKUP(AE$2,Total!$C$38:$CV$76,costos_sf!$B64,0)/$A$1)/$AZ64*100</f>
        <v>8232978.4972900208</v>
      </c>
      <c r="AF64" s="4">
        <v>221986836.065754</v>
      </c>
      <c r="AG64" s="4">
        <f>+(VLOOKUP(AG$2,Total!$C$38:$CV$76,costos_sf!$B64,0)/$A$1)/$AZ64*100</f>
        <v>497029098.1918745</v>
      </c>
      <c r="AH64" s="4">
        <f>+(VLOOKUP(AH$2,Total!$C$38:$CV$76,costos_sf!$B64,0)/$A$1)/$AZ64*100</f>
        <v>161292842.72408035</v>
      </c>
      <c r="AI64" s="4">
        <f>+(VLOOKUP(AI$2,Total!$C$38:$CV$76,costos_sf!$B64,0)/$A$1)/$AZ64*100</f>
        <v>33988188.026916571</v>
      </c>
      <c r="AJ64" s="4">
        <f>+(VLOOKUP(AJ$2,Total!$C$38:$CV$76,costos_sf!$B64,0)/$A$1)/$AZ64*100</f>
        <v>90636865.617807552</v>
      </c>
      <c r="AK64" s="4">
        <f>+(VLOOKUP(AK$2,Total!$C$38:$CV$76,costos_sf!$B64,0)/$A$1)/$AZ64*100</f>
        <v>98087477.610469729</v>
      </c>
      <c r="AL64" s="4">
        <f>+(VLOOKUP(AL$2,Total!$C$38:$CV$76,costos_sf!$B64,0)/$A$1)/$AZ64*100</f>
        <v>1351121394.6222181</v>
      </c>
      <c r="AM64" s="4">
        <v>67245141.324992105</v>
      </c>
      <c r="AN64" s="4">
        <v>283254555.58814901</v>
      </c>
      <c r="AO64" s="4">
        <f>+(VLOOKUP(AO$2,Total!$C$38:$CV$76,costos_sf!$B64,0)/$A$1)/$AZ64*100</f>
        <v>123227709.82356155</v>
      </c>
      <c r="AP64" s="4">
        <f>+(VLOOKUP(AP$2,Total!$C$38:$CV$76,costos_sf!$B64,0)/$A$1)/$AZ64*100</f>
        <v>557854.43831053539</v>
      </c>
      <c r="AQ64" s="4">
        <f>+(VLOOKUP(AQ$2,Total!$C$38:$CV$76,costos_sf!$B64,0)/$A$1)/$AZ64*100</f>
        <v>87351547.232878163</v>
      </c>
      <c r="AR64" s="4">
        <v>28456504.108773101</v>
      </c>
      <c r="AS64" s="4">
        <f>+(VLOOKUP(AS$2,Total!$C$38:$CV$76,costos_sf!$B64,0)/$A$1)/$AZ64*100</f>
        <v>60615176.389249161</v>
      </c>
      <c r="AT64" s="4">
        <f>+(VLOOKUP(AT$2,Total!$C$38:$CV$76,costos_sf!$B64,0)/$A$1)/$AZ64*100</f>
        <v>12708982.482109006</v>
      </c>
      <c r="AU64" s="4">
        <f>+(VLOOKUP(AU$2,Total!$C$38:$CV$76,costos_sf!$B64,0)/$A$1)/$AZ64*100</f>
        <v>27914697.199021675</v>
      </c>
      <c r="AV64" s="4">
        <f>+(VLOOKUP(AV$2,Total!$C$38:$CV$76,costos_sf!$B64,0)/$A$1)/$AZ64*100</f>
        <v>34251833.102121405</v>
      </c>
      <c r="AW64" s="4">
        <v>217707973.76906198</v>
      </c>
      <c r="AX64" s="4">
        <f>+(VLOOKUP(AX$2,Total!$C$38:$CV$76,costos_sf!$B64,0)/$A$1)/$AZ64*100</f>
        <v>344514897.17163426</v>
      </c>
      <c r="AY64" s="4">
        <v>354905886.31351501</v>
      </c>
      <c r="AZ64" s="48">
        <v>126.014256</v>
      </c>
    </row>
    <row r="65" spans="2:52" ht="16.5" x14ac:dyDescent="0.3">
      <c r="B65" s="1">
        <v>64</v>
      </c>
      <c r="C65" s="3">
        <v>42794</v>
      </c>
      <c r="D65" s="4">
        <f>+(VLOOKUP(D$2,Total!$C$5:$CV$15,costos_sf!$B65,0)/$A$1)/$AZ65*100</f>
        <v>100043518.06525819</v>
      </c>
      <c r="E65" s="4">
        <v>584316253.46462607</v>
      </c>
      <c r="F65" s="4">
        <f>+(VLOOKUP(F$2,Total!$C$5:$CV$15,costos_sf!$B65,0)/$A$1)/$AZ65*100</f>
        <v>639369391.77069402</v>
      </c>
      <c r="G65" s="4">
        <f>+(VLOOKUP(G$2,Total!$C$5:$CV$15,costos_sf!$B65,0)/$A$1)/$AZ65*100</f>
        <v>279588299.33339339</v>
      </c>
      <c r="H65" s="4">
        <f>+(VLOOKUP(H$2,Total!$C$5:$CV$15,costos_sf!$B65,0)/$A$1)/$AZ65*100</f>
        <v>20832739.86359502</v>
      </c>
      <c r="I65" s="4">
        <f>+(VLOOKUP(I$2,Total!$C$5:$CV$15,costos_sf!$B65,0)/$A$1)/$AZ65*100</f>
        <v>269200231.83873361</v>
      </c>
      <c r="J65" s="4">
        <f>+(VLOOKUP(J$2,Total!$C$5:$CV$15,costos_sf!$B65,0)/$A$1)/$AZ65*100</f>
        <v>2434554719.0320435</v>
      </c>
      <c r="K65" s="4">
        <f>+(VLOOKUP(K$2,Total!$C$5:$CV$15,costos_sf!$B65,0)/$A$1)/$AZ65*100</f>
        <v>2733261296.7376795</v>
      </c>
      <c r="L65" s="4">
        <f>+(VLOOKUP(L$2,Total!$C$5:$CV$15,costos_sf!$B65,0)/$A$1)/$AZ65*100</f>
        <v>5108623968.0611916</v>
      </c>
      <c r="M65" s="4">
        <v>2177771125.6043</v>
      </c>
      <c r="N65" s="4">
        <v>98780168.746991202</v>
      </c>
      <c r="O65" s="4">
        <f>+(VLOOKUP(O$2,Total!$C$38:$CV$76,costos_sf!$B65,0)/$A$1)/$AZ65*100</f>
        <v>29813618.23445566</v>
      </c>
      <c r="P65" s="4">
        <f>+(VLOOKUP(P$2,Total!$C$38:$CV$76,costos_sf!$B65,0)/$A$1)/$AZ65*100</f>
        <v>316562957.33815777</v>
      </c>
      <c r="Q65" s="4">
        <f>+(VLOOKUP(Q$2,Total!$C$38:$CV$76,costos_sf!$B65,0)/$A$1)/$AZ65*100</f>
        <v>298994243.95366681</v>
      </c>
      <c r="R65" s="4">
        <f>+(VLOOKUP(R$2,Total!$C$38:$CV$76,costos_sf!$B65,0)/$A$1)/$AZ65*100</f>
        <v>8977306.2964338586</v>
      </c>
      <c r="S65" s="4">
        <f>+(VLOOKUP(S$2,Total!$C$38:$CV$76,costos_sf!$B65,0)/$A$1)/$AZ65*100</f>
        <v>0</v>
      </c>
      <c r="T65" s="4">
        <f>+(VLOOKUP(T$2,Total!$C$38:$CV$76,costos_sf!$B65,0)/$A$1)/$AZ65*100</f>
        <v>-1588026.8243617869</v>
      </c>
      <c r="U65" s="4">
        <f>+(VLOOKUP(U$2,Total!$C$38:$CV$76,costos_sf!$B65,0)/$A$1)/$AZ65*100</f>
        <v>-501025.71162382519</v>
      </c>
      <c r="V65" s="4">
        <f>+(VLOOKUP(V$2,Total!$C$38:$CV$76,costos_sf!$B65,0)/$A$1)/$AZ65*100</f>
        <v>0</v>
      </c>
      <c r="W65" s="4">
        <f>+(VLOOKUP(W$2,Total!$C$38:$CV$76,costos_sf!$B65,0)/$A$1)/$AZ65*100</f>
        <v>0</v>
      </c>
      <c r="X65" s="4">
        <f>+(VLOOKUP(X$2,Total!$C$38:$CV$76,costos_sf!$B65,0)/$A$1)/$AZ65*100</f>
        <v>0</v>
      </c>
      <c r="Y65" s="4">
        <f>+(VLOOKUP(Y$2,Total!$C$38:$CV$76,costos_sf!$B65,0)/$A$1)/$AZ65*100</f>
        <v>-17638734.086191576</v>
      </c>
      <c r="Z65" s="4">
        <f>+(VLOOKUP(Z$2,Total!$C$38:$CV$76,costos_sf!$B65,0)/$A$1)/$AZ65*100</f>
        <v>0</v>
      </c>
      <c r="AA65" s="4">
        <f>+(VLOOKUP(AA$2,Total!$C$38:$CV$76,costos_sf!$B65,0)/$A$1)/$AZ65*100</f>
        <v>0</v>
      </c>
      <c r="AB65" s="4">
        <v>106107743.28225501</v>
      </c>
      <c r="AC65" s="4">
        <f>+(VLOOKUP(AC$2,Total!$C$38:$CV$76,costos_sf!$B65,0)/$A$1)/$AZ65*100</f>
        <v>38912542.161144145</v>
      </c>
      <c r="AD65" s="4">
        <f>+(VLOOKUP(AD$2,Total!$C$38:$CV$76,costos_sf!$B65,0)/$A$1)/$AZ65*100</f>
        <v>6060192.6501456266</v>
      </c>
      <c r="AE65" s="4">
        <f>+(VLOOKUP(AE$2,Total!$C$38:$CV$76,costos_sf!$B65,0)/$A$1)/$AZ65*100</f>
        <v>8273351.7206068868</v>
      </c>
      <c r="AF65" s="4">
        <v>224046527.72877601</v>
      </c>
      <c r="AG65" s="4">
        <f>+(VLOOKUP(AG$2,Total!$C$38:$CV$76,costos_sf!$B65,0)/$A$1)/$AZ65*100</f>
        <v>501577930.28998917</v>
      </c>
      <c r="AH65" s="4">
        <f>+(VLOOKUP(AH$2,Total!$C$38:$CV$76,costos_sf!$B65,0)/$A$1)/$AZ65*100</f>
        <v>156569674.53431061</v>
      </c>
      <c r="AI65" s="4">
        <f>+(VLOOKUP(AI$2,Total!$C$38:$CV$76,costos_sf!$B65,0)/$A$1)/$AZ65*100</f>
        <v>33526399.782100353</v>
      </c>
      <c r="AJ65" s="4">
        <f>+(VLOOKUP(AJ$2,Total!$C$38:$CV$76,costos_sf!$B65,0)/$A$1)/$AZ65*100</f>
        <v>90317262.424781576</v>
      </c>
      <c r="AK65" s="4">
        <f>+(VLOOKUP(AK$2,Total!$C$38:$CV$76,costos_sf!$B65,0)/$A$1)/$AZ65*100</f>
        <v>97957393.100974008</v>
      </c>
      <c r="AL65" s="4">
        <f>+(VLOOKUP(AL$2,Total!$C$38:$CV$76,costos_sf!$B65,0)/$A$1)/$AZ65*100</f>
        <v>1363473108.3869843</v>
      </c>
      <c r="AM65" s="4">
        <v>67160842.000528991</v>
      </c>
      <c r="AN65" s="4">
        <v>288678660.67875201</v>
      </c>
      <c r="AO65" s="4">
        <f>+(VLOOKUP(AO$2,Total!$C$38:$CV$76,costos_sf!$B65,0)/$A$1)/$AZ65*100</f>
        <v>131272475.41395216</v>
      </c>
      <c r="AP65" s="4">
        <f>+(VLOOKUP(AP$2,Total!$C$38:$CV$76,costos_sf!$B65,0)/$A$1)/$AZ65*100</f>
        <v>556770.89034334978</v>
      </c>
      <c r="AQ65" s="4">
        <f>+(VLOOKUP(AQ$2,Total!$C$38:$CV$76,costos_sf!$B65,0)/$A$1)/$AZ65*100</f>
        <v>87610224.520516261</v>
      </c>
      <c r="AR65" s="4">
        <v>28303754.9034178</v>
      </c>
      <c r="AS65" s="4">
        <f>+(VLOOKUP(AS$2,Total!$C$38:$CV$76,costos_sf!$B65,0)/$A$1)/$AZ65*100</f>
        <v>60705026.403025225</v>
      </c>
      <c r="AT65" s="4">
        <f>+(VLOOKUP(AT$2,Total!$C$38:$CV$76,costos_sf!$B65,0)/$A$1)/$AZ65*100</f>
        <v>12885975.168558754</v>
      </c>
      <c r="AU65" s="4">
        <f>+(VLOOKUP(AU$2,Total!$C$38:$CV$76,costos_sf!$B65,0)/$A$1)/$AZ65*100</f>
        <v>28157431.127734307</v>
      </c>
      <c r="AV65" s="4">
        <f>+(VLOOKUP(AV$2,Total!$C$38:$CV$76,costos_sf!$B65,0)/$A$1)/$AZ65*100</f>
        <v>33587602.260495283</v>
      </c>
      <c r="AW65" s="4">
        <v>218008910.15173301</v>
      </c>
      <c r="AX65" s="4">
        <f>+(VLOOKUP(AX$2,Total!$C$38:$CV$76,costos_sf!$B65,0)/$A$1)/$AZ65*100</f>
        <v>348346911.05305523</v>
      </c>
      <c r="AY65" s="4">
        <v>359055937.48945397</v>
      </c>
      <c r="AZ65" s="48">
        <v>126.421498</v>
      </c>
    </row>
    <row r="66" spans="2:52" ht="16.5" x14ac:dyDescent="0.3">
      <c r="B66" s="1">
        <v>65</v>
      </c>
      <c r="C66" s="3">
        <v>42825</v>
      </c>
      <c r="D66" s="4">
        <f>+(VLOOKUP(D$2,Total!$C$5:$CV$15,costos_sf!$B66,0)/$A$1)/$AZ66*100</f>
        <v>93684465.811628804</v>
      </c>
      <c r="E66" s="4">
        <v>567747224.29146898</v>
      </c>
      <c r="F66" s="4">
        <f>+(VLOOKUP(F$2,Total!$C$5:$CV$15,costos_sf!$B66,0)/$A$1)/$AZ66*100</f>
        <v>636466022.78553259</v>
      </c>
      <c r="G66" s="4">
        <f>+(VLOOKUP(G$2,Total!$C$5:$CV$15,costos_sf!$B66,0)/$A$1)/$AZ66*100</f>
        <v>273407241.04506618</v>
      </c>
      <c r="H66" s="4">
        <f>+(VLOOKUP(H$2,Total!$C$5:$CV$15,costos_sf!$B66,0)/$A$1)/$AZ66*100</f>
        <v>20002547.787261933</v>
      </c>
      <c r="I66" s="4">
        <f>+(VLOOKUP(I$2,Total!$C$5:$CV$15,costos_sf!$B66,0)/$A$1)/$AZ66*100</f>
        <v>179544436.05932161</v>
      </c>
      <c r="J66" s="4">
        <f>+(VLOOKUP(J$2,Total!$C$5:$CV$15,costos_sf!$B66,0)/$A$1)/$AZ66*100</f>
        <v>2416397972.347158</v>
      </c>
      <c r="K66" s="4">
        <f>+(VLOOKUP(K$2,Total!$C$5:$CV$15,costos_sf!$B66,0)/$A$1)/$AZ66*100</f>
        <v>2632513069.9955354</v>
      </c>
      <c r="L66" s="4">
        <f>+(VLOOKUP(L$2,Total!$C$5:$CV$15,costos_sf!$B66,0)/$A$1)/$AZ66*100</f>
        <v>5092962432.4104013</v>
      </c>
      <c r="M66" s="4">
        <v>2230827220.5275598</v>
      </c>
      <c r="N66" s="4">
        <v>98628148.899025604</v>
      </c>
      <c r="O66" s="4">
        <f>+(VLOOKUP(O$2,Total!$C$38:$CV$76,costos_sf!$B66,0)/$A$1)/$AZ66*100</f>
        <v>29262339.250948343</v>
      </c>
      <c r="P66" s="4">
        <f>+(VLOOKUP(P$2,Total!$C$38:$CV$76,costos_sf!$B66,0)/$A$1)/$AZ66*100</f>
        <v>321332431.0064891</v>
      </c>
      <c r="Q66" s="4">
        <f>+(VLOOKUP(Q$2,Total!$C$38:$CV$76,costos_sf!$B66,0)/$A$1)/$AZ66*100</f>
        <v>293279045.19018167</v>
      </c>
      <c r="R66" s="4">
        <f>+(VLOOKUP(R$2,Total!$C$38:$CV$76,costos_sf!$B66,0)/$A$1)/$AZ66*100</f>
        <v>9275269.3940864243</v>
      </c>
      <c r="S66" s="4">
        <f>+(VLOOKUP(S$2,Total!$C$38:$CV$76,costos_sf!$B66,0)/$A$1)/$AZ66*100</f>
        <v>0</v>
      </c>
      <c r="T66" s="4">
        <f>+(VLOOKUP(T$2,Total!$C$38:$CV$76,costos_sf!$B66,0)/$A$1)/$AZ66*100</f>
        <v>-2560429.6188184749</v>
      </c>
      <c r="U66" s="4">
        <f>+(VLOOKUP(U$2,Total!$C$38:$CV$76,costos_sf!$B66,0)/$A$1)/$AZ66*100</f>
        <v>-647423.87683556764</v>
      </c>
      <c r="V66" s="4">
        <f>+(VLOOKUP(V$2,Total!$C$38:$CV$76,costos_sf!$B66,0)/$A$1)/$AZ66*100</f>
        <v>0</v>
      </c>
      <c r="W66" s="4">
        <f>+(VLOOKUP(W$2,Total!$C$38:$CV$76,costos_sf!$B66,0)/$A$1)/$AZ66*100</f>
        <v>0</v>
      </c>
      <c r="X66" s="4">
        <f>+(VLOOKUP(X$2,Total!$C$38:$CV$76,costos_sf!$B66,0)/$A$1)/$AZ66*100</f>
        <v>0</v>
      </c>
      <c r="Y66" s="4">
        <f>+(VLOOKUP(Y$2,Total!$C$38:$CV$76,costos_sf!$B66,0)/$A$1)/$AZ66*100</f>
        <v>-26034010.079117212</v>
      </c>
      <c r="Z66" s="4">
        <f>+(VLOOKUP(Z$2,Total!$C$38:$CV$76,costos_sf!$B66,0)/$A$1)/$AZ66*100</f>
        <v>0</v>
      </c>
      <c r="AA66" s="4">
        <f>+(VLOOKUP(AA$2,Total!$C$38:$CV$76,costos_sf!$B66,0)/$A$1)/$AZ66*100</f>
        <v>0</v>
      </c>
      <c r="AB66" s="4">
        <v>106263253.446776</v>
      </c>
      <c r="AC66" s="4">
        <f>+(VLOOKUP(AC$2,Total!$C$38:$CV$76,costos_sf!$B66,0)/$A$1)/$AZ66*100</f>
        <v>39186934.48636277</v>
      </c>
      <c r="AD66" s="4">
        <f>+(VLOOKUP(AD$2,Total!$C$38:$CV$76,costos_sf!$B66,0)/$A$1)/$AZ66*100</f>
        <v>6073331.7227650918</v>
      </c>
      <c r="AE66" s="4">
        <f>+(VLOOKUP(AE$2,Total!$C$38:$CV$76,costos_sf!$B66,0)/$A$1)/$AZ66*100</f>
        <v>8228893.7660546023</v>
      </c>
      <c r="AF66" s="4">
        <v>226379096.719998</v>
      </c>
      <c r="AG66" s="4">
        <f>+(VLOOKUP(AG$2,Total!$C$38:$CV$76,costos_sf!$B66,0)/$A$1)/$AZ66*100</f>
        <v>501547737.16463268</v>
      </c>
      <c r="AH66" s="4">
        <f>+(VLOOKUP(AH$2,Total!$C$38:$CV$76,costos_sf!$B66,0)/$A$1)/$AZ66*100</f>
        <v>158095052.21879721</v>
      </c>
      <c r="AI66" s="4">
        <f>+(VLOOKUP(AI$2,Total!$C$38:$CV$76,costos_sf!$B66,0)/$A$1)/$AZ66*100</f>
        <v>32906807.128622819</v>
      </c>
      <c r="AJ66" s="4">
        <f>+(VLOOKUP(AJ$2,Total!$C$38:$CV$76,costos_sf!$B66,0)/$A$1)/$AZ66*100</f>
        <v>89531873.470864624</v>
      </c>
      <c r="AK66" s="4">
        <f>+(VLOOKUP(AK$2,Total!$C$38:$CV$76,costos_sf!$B66,0)/$A$1)/$AZ66*100</f>
        <v>96348730.94353947</v>
      </c>
      <c r="AL66" s="4">
        <f>+(VLOOKUP(AL$2,Total!$C$38:$CV$76,costos_sf!$B66,0)/$A$1)/$AZ66*100</f>
        <v>1365699701.8132324</v>
      </c>
      <c r="AM66" s="4">
        <v>66872031.149960808</v>
      </c>
      <c r="AN66" s="4">
        <v>290410832.47755504</v>
      </c>
      <c r="AO66" s="4">
        <f>+(VLOOKUP(AO$2,Total!$C$38:$CV$76,costos_sf!$B66,0)/$A$1)/$AZ66*100</f>
        <v>142116653.78836727</v>
      </c>
      <c r="AP66" s="4">
        <f>+(VLOOKUP(AP$2,Total!$C$38:$CV$76,costos_sf!$B66,0)/$A$1)/$AZ66*100</f>
        <v>558091.99665747234</v>
      </c>
      <c r="AQ66" s="4">
        <f>+(VLOOKUP(AQ$2,Total!$C$38:$CV$76,costos_sf!$B66,0)/$A$1)/$AZ66*100</f>
        <v>87299218.892621383</v>
      </c>
      <c r="AR66" s="4">
        <v>27941125.8538603</v>
      </c>
      <c r="AS66" s="4">
        <f>+(VLOOKUP(AS$2,Total!$C$38:$CV$76,costos_sf!$B66,0)/$A$1)/$AZ66*100</f>
        <v>61243163.824929893</v>
      </c>
      <c r="AT66" s="4">
        <f>+(VLOOKUP(AT$2,Total!$C$38:$CV$76,costos_sf!$B66,0)/$A$1)/$AZ66*100</f>
        <v>12908367.797359489</v>
      </c>
      <c r="AU66" s="4">
        <f>+(VLOOKUP(AU$2,Total!$C$38:$CV$76,costos_sf!$B66,0)/$A$1)/$AZ66*100</f>
        <v>28112256.429532617</v>
      </c>
      <c r="AV66" s="4">
        <f>+(VLOOKUP(AV$2,Total!$C$38:$CV$76,costos_sf!$B66,0)/$A$1)/$AZ66*100</f>
        <v>33222231.916517392</v>
      </c>
      <c r="AW66" s="4">
        <v>216312652.086586</v>
      </c>
      <c r="AX66" s="4">
        <f>+(VLOOKUP(AX$2,Total!$C$38:$CV$76,costos_sf!$B66,0)/$A$1)/$AZ66*100</f>
        <v>348866053.3389594</v>
      </c>
      <c r="AY66" s="4">
        <v>359143661.96196604</v>
      </c>
      <c r="AZ66" s="48">
        <v>128.07074</v>
      </c>
    </row>
    <row r="67" spans="2:52" ht="16.5" x14ac:dyDescent="0.3">
      <c r="B67" s="1">
        <v>66</v>
      </c>
      <c r="C67" s="3">
        <v>42855</v>
      </c>
      <c r="D67" s="4">
        <f>+(VLOOKUP(D$2,Total!$C$5:$CV$15,costos_sf!$B67,0)/$A$1)/$AZ67*100</f>
        <v>88240309.011766538</v>
      </c>
      <c r="E67" s="4">
        <v>559275052.47573698</v>
      </c>
      <c r="F67" s="4">
        <f>+(VLOOKUP(F$2,Total!$C$5:$CV$15,costos_sf!$B67,0)/$A$1)/$AZ67*100</f>
        <v>639111403.14905751</v>
      </c>
      <c r="G67" s="4">
        <f>+(VLOOKUP(G$2,Total!$C$5:$CV$15,costos_sf!$B67,0)/$A$1)/$AZ67*100</f>
        <v>277416770.28514326</v>
      </c>
      <c r="H67" s="4">
        <f>+(VLOOKUP(H$2,Total!$C$5:$CV$15,costos_sf!$B67,0)/$A$1)/$AZ67*100</f>
        <v>19967532.433728054</v>
      </c>
      <c r="I67" s="4">
        <f>+(VLOOKUP(I$2,Total!$C$5:$CV$15,costos_sf!$B67,0)/$A$1)/$AZ67*100</f>
        <v>121858437.57827654</v>
      </c>
      <c r="J67" s="4">
        <f>+(VLOOKUP(J$2,Total!$C$5:$CV$15,costos_sf!$B67,0)/$A$1)/$AZ67*100</f>
        <v>2405629890.6697764</v>
      </c>
      <c r="K67" s="4">
        <f>+(VLOOKUP(K$2,Total!$C$5:$CV$15,costos_sf!$B67,0)/$A$1)/$AZ67*100</f>
        <v>2640550785.8216243</v>
      </c>
      <c r="L67" s="4">
        <f>+(VLOOKUP(L$2,Total!$C$5:$CV$15,costos_sf!$B67,0)/$A$1)/$AZ67*100</f>
        <v>5110370472.2228918</v>
      </c>
      <c r="M67" s="4">
        <v>2217945304.9025402</v>
      </c>
      <c r="N67" s="4">
        <v>99052727.239313692</v>
      </c>
      <c r="O67" s="4">
        <f>+(VLOOKUP(O$2,Total!$C$38:$CV$76,costos_sf!$B67,0)/$A$1)/$AZ67*100</f>
        <v>29086510.274455469</v>
      </c>
      <c r="P67" s="4">
        <f>+(VLOOKUP(P$2,Total!$C$38:$CV$76,costos_sf!$B67,0)/$A$1)/$AZ67*100</f>
        <v>330120774.54929656</v>
      </c>
      <c r="Q67" s="4">
        <f>+(VLOOKUP(Q$2,Total!$C$38:$CV$76,costos_sf!$B67,0)/$A$1)/$AZ67*100</f>
        <v>292648547.05269915</v>
      </c>
      <c r="R67" s="4">
        <f>+(VLOOKUP(R$2,Total!$C$38:$CV$76,costos_sf!$B67,0)/$A$1)/$AZ67*100</f>
        <v>9698363.1290714033</v>
      </c>
      <c r="S67" s="4">
        <f>+(VLOOKUP(S$2,Total!$C$38:$CV$76,costos_sf!$B67,0)/$A$1)/$AZ67*100</f>
        <v>0</v>
      </c>
      <c r="T67" s="4">
        <f>+(VLOOKUP(T$2,Total!$C$38:$CV$76,costos_sf!$B67,0)/$A$1)/$AZ67*100</f>
        <v>-5549543.026176502</v>
      </c>
      <c r="U67" s="4">
        <f>+(VLOOKUP(U$2,Total!$C$38:$CV$76,costos_sf!$B67,0)/$A$1)/$AZ67*100</f>
        <v>-750255.2856304514</v>
      </c>
      <c r="V67" s="4">
        <f>+(VLOOKUP(V$2,Total!$C$38:$CV$76,costos_sf!$B67,0)/$A$1)/$AZ67*100</f>
        <v>0</v>
      </c>
      <c r="W67" s="4">
        <f>+(VLOOKUP(W$2,Total!$C$38:$CV$76,costos_sf!$B67,0)/$A$1)/$AZ67*100</f>
        <v>0</v>
      </c>
      <c r="X67" s="4">
        <f>+(VLOOKUP(X$2,Total!$C$38:$CV$76,costos_sf!$B67,0)/$A$1)/$AZ67*100</f>
        <v>0</v>
      </c>
      <c r="Y67" s="4">
        <f>+(VLOOKUP(Y$2,Total!$C$38:$CV$76,costos_sf!$B67,0)/$A$1)/$AZ67*100</f>
        <v>-34714860.795362927</v>
      </c>
      <c r="Z67" s="4">
        <f>+(VLOOKUP(Z$2,Total!$C$38:$CV$76,costos_sf!$B67,0)/$A$1)/$AZ67*100</f>
        <v>0</v>
      </c>
      <c r="AA67" s="4">
        <f>+(VLOOKUP(AA$2,Total!$C$38:$CV$76,costos_sf!$B67,0)/$A$1)/$AZ67*100</f>
        <v>0</v>
      </c>
      <c r="AB67" s="4">
        <v>107247295.14354499</v>
      </c>
      <c r="AC67" s="4">
        <f>+(VLOOKUP(AC$2,Total!$C$38:$CV$76,costos_sf!$B67,0)/$A$1)/$AZ67*100</f>
        <v>40529733.067922868</v>
      </c>
      <c r="AD67" s="4">
        <f>+(VLOOKUP(AD$2,Total!$C$38:$CV$76,costos_sf!$B67,0)/$A$1)/$AZ67*100</f>
        <v>6168818.3808065075</v>
      </c>
      <c r="AE67" s="4">
        <f>+(VLOOKUP(AE$2,Total!$C$38:$CV$76,costos_sf!$B67,0)/$A$1)/$AZ67*100</f>
        <v>8315319.7939985245</v>
      </c>
      <c r="AF67" s="4">
        <v>230062957.19438401</v>
      </c>
      <c r="AG67" s="4">
        <f>+(VLOOKUP(AG$2,Total!$C$38:$CV$76,costos_sf!$B67,0)/$A$1)/$AZ67*100</f>
        <v>511619086.00945342</v>
      </c>
      <c r="AH67" s="4">
        <f>+(VLOOKUP(AH$2,Total!$C$38:$CV$76,costos_sf!$B67,0)/$A$1)/$AZ67*100</f>
        <v>159679298.06524804</v>
      </c>
      <c r="AI67" s="4">
        <f>+(VLOOKUP(AI$2,Total!$C$38:$CV$76,costos_sf!$B67,0)/$A$1)/$AZ67*100</f>
        <v>32956550.170807946</v>
      </c>
      <c r="AJ67" s="4">
        <f>+(VLOOKUP(AJ$2,Total!$C$38:$CV$76,costos_sf!$B67,0)/$A$1)/$AZ67*100</f>
        <v>89421264.851299912</v>
      </c>
      <c r="AK67" s="4">
        <f>+(VLOOKUP(AK$2,Total!$C$38:$CV$76,costos_sf!$B67,0)/$A$1)/$AZ67*100</f>
        <v>96692654.380218089</v>
      </c>
      <c r="AL67" s="4">
        <f>+(VLOOKUP(AL$2,Total!$C$38:$CV$76,costos_sf!$B67,0)/$A$1)/$AZ67*100</f>
        <v>1378680974.2949541</v>
      </c>
      <c r="AM67" s="4">
        <v>67580984.95569919</v>
      </c>
      <c r="AN67" s="4">
        <v>298798624.34135401</v>
      </c>
      <c r="AO67" s="4">
        <f>+(VLOOKUP(AO$2,Total!$C$38:$CV$76,costos_sf!$B67,0)/$A$1)/$AZ67*100</f>
        <v>152049401.84514591</v>
      </c>
      <c r="AP67" s="4">
        <f>+(VLOOKUP(AP$2,Total!$C$38:$CV$76,costos_sf!$B67,0)/$A$1)/$AZ67*100</f>
        <v>526117.62170590414</v>
      </c>
      <c r="AQ67" s="4">
        <f>+(VLOOKUP(AQ$2,Total!$C$38:$CV$76,costos_sf!$B67,0)/$A$1)/$AZ67*100</f>
        <v>87280950.141251102</v>
      </c>
      <c r="AR67" s="4">
        <v>27841891.594145101</v>
      </c>
      <c r="AS67" s="4">
        <f>+(VLOOKUP(AS$2,Total!$C$38:$CV$76,costos_sf!$B67,0)/$A$1)/$AZ67*100</f>
        <v>59486173.852690704</v>
      </c>
      <c r="AT67" s="4">
        <f>+(VLOOKUP(AT$2,Total!$C$38:$CV$76,costos_sf!$B67,0)/$A$1)/$AZ67*100</f>
        <v>13270630.480765697</v>
      </c>
      <c r="AU67" s="4">
        <f>+(VLOOKUP(AU$2,Total!$C$38:$CV$76,costos_sf!$B67,0)/$A$1)/$AZ67*100</f>
        <v>28446934.591461457</v>
      </c>
      <c r="AV67" s="4">
        <f>+(VLOOKUP(AV$2,Total!$C$38:$CV$76,costos_sf!$B67,0)/$A$1)/$AZ67*100</f>
        <v>33061571.165404569</v>
      </c>
      <c r="AW67" s="4">
        <v>216766255.722745</v>
      </c>
      <c r="AX67" s="4">
        <f>+(VLOOKUP(AX$2,Total!$C$38:$CV$76,costos_sf!$B67,0)/$A$1)/$AZ67*100</f>
        <v>355844826.98949492</v>
      </c>
      <c r="AY67" s="4">
        <v>366186374.67238498</v>
      </c>
      <c r="AZ67" s="48">
        <v>127.74024900000001</v>
      </c>
    </row>
    <row r="68" spans="2:52" ht="16.5" x14ac:dyDescent="0.3">
      <c r="B68" s="1">
        <v>67</v>
      </c>
      <c r="C68" s="3">
        <v>42886</v>
      </c>
      <c r="D68" s="4">
        <f>+(VLOOKUP(D$2,Total!$C$5:$CV$15,costos_sf!$B68,0)/$A$1)/$AZ68*100</f>
        <v>97212585.065995112</v>
      </c>
      <c r="E68" s="4">
        <v>557277883.11067998</v>
      </c>
      <c r="F68" s="4">
        <f>+(VLOOKUP(F$2,Total!$C$5:$CV$15,costos_sf!$B68,0)/$A$1)/$AZ68*100</f>
        <v>642329027.05511165</v>
      </c>
      <c r="G68" s="4">
        <f>+(VLOOKUP(G$2,Total!$C$5:$CV$15,costos_sf!$B68,0)/$A$1)/$AZ68*100</f>
        <v>279269735.41935027</v>
      </c>
      <c r="H68" s="4">
        <f>+(VLOOKUP(H$2,Total!$C$5:$CV$15,costos_sf!$B68,0)/$A$1)/$AZ68*100</f>
        <v>21035581.624565784</v>
      </c>
      <c r="I68" s="4">
        <f>+(VLOOKUP(I$2,Total!$C$5:$CV$15,costos_sf!$B68,0)/$A$1)/$AZ68*100</f>
        <v>185554141.81894901</v>
      </c>
      <c r="J68" s="4">
        <f>+(VLOOKUP(J$2,Total!$C$5:$CV$15,costos_sf!$B68,0)/$A$1)/$AZ68*100</f>
        <v>2493893491.3065214</v>
      </c>
      <c r="K68" s="4">
        <f>+(VLOOKUP(K$2,Total!$C$5:$CV$15,costos_sf!$B68,0)/$A$1)/$AZ68*100</f>
        <v>2676207528.4492517</v>
      </c>
      <c r="L68" s="4">
        <f>+(VLOOKUP(L$2,Total!$C$5:$CV$15,costos_sf!$B68,0)/$A$1)/$AZ68*100</f>
        <v>5166410958.9728174</v>
      </c>
      <c r="M68" s="4">
        <v>2315220024.6882</v>
      </c>
      <c r="N68" s="4">
        <v>99763378.155715808</v>
      </c>
      <c r="O68" s="4">
        <f>+(VLOOKUP(O$2,Total!$C$38:$CV$76,costos_sf!$B68,0)/$A$1)/$AZ68*100</f>
        <v>28883342.192384496</v>
      </c>
      <c r="P68" s="4">
        <f>+(VLOOKUP(P$2,Total!$C$38:$CV$76,costos_sf!$B68,0)/$A$1)/$AZ68*100</f>
        <v>337992812.94995272</v>
      </c>
      <c r="Q68" s="4">
        <f>+(VLOOKUP(Q$2,Total!$C$38:$CV$76,costos_sf!$B68,0)/$A$1)/$AZ68*100</f>
        <v>292185444.41173643</v>
      </c>
      <c r="R68" s="4">
        <f>+(VLOOKUP(R$2,Total!$C$38:$CV$76,costos_sf!$B68,0)/$A$1)/$AZ68*100</f>
        <v>10130533.462260487</v>
      </c>
      <c r="S68" s="4">
        <f>+(VLOOKUP(S$2,Total!$C$38:$CV$76,costos_sf!$B68,0)/$A$1)/$AZ68*100</f>
        <v>0</v>
      </c>
      <c r="T68" s="4">
        <f>+(VLOOKUP(T$2,Total!$C$38:$CV$76,costos_sf!$B68,0)/$A$1)/$AZ68*100</f>
        <v>-6530635.1497863084</v>
      </c>
      <c r="U68" s="4">
        <f>+(VLOOKUP(U$2,Total!$C$38:$CV$76,costos_sf!$B68,0)/$A$1)/$AZ68*100</f>
        <v>-1050578.8640198486</v>
      </c>
      <c r="V68" s="4">
        <f>+(VLOOKUP(V$2,Total!$C$38:$CV$76,costos_sf!$B68,0)/$A$1)/$AZ68*100</f>
        <v>0</v>
      </c>
      <c r="W68" s="4">
        <f>+(VLOOKUP(W$2,Total!$C$38:$CV$76,costos_sf!$B68,0)/$A$1)/$AZ68*100</f>
        <v>0</v>
      </c>
      <c r="X68" s="4">
        <f>+(VLOOKUP(X$2,Total!$C$38:$CV$76,costos_sf!$B68,0)/$A$1)/$AZ68*100</f>
        <v>0</v>
      </c>
      <c r="Y68" s="4">
        <f>+(VLOOKUP(Y$2,Total!$C$38:$CV$76,costos_sf!$B68,0)/$A$1)/$AZ68*100</f>
        <v>0</v>
      </c>
      <c r="Z68" s="4">
        <f>+(VLOOKUP(Z$2,Total!$C$38:$CV$76,costos_sf!$B68,0)/$A$1)/$AZ68*100</f>
        <v>0</v>
      </c>
      <c r="AA68" s="4">
        <f>+(VLOOKUP(AA$2,Total!$C$38:$CV$76,costos_sf!$B68,0)/$A$1)/$AZ68*100</f>
        <v>0</v>
      </c>
      <c r="AB68" s="4">
        <v>108644577.07123999</v>
      </c>
      <c r="AC68" s="4">
        <f>+(VLOOKUP(AC$2,Total!$C$38:$CV$76,costos_sf!$B68,0)/$A$1)/$AZ68*100</f>
        <v>41879429.251736864</v>
      </c>
      <c r="AD68" s="4">
        <f>+(VLOOKUP(AD$2,Total!$C$38:$CV$76,costos_sf!$B68,0)/$A$1)/$AZ68*100</f>
        <v>6281936.5545185097</v>
      </c>
      <c r="AE68" s="4">
        <f>+(VLOOKUP(AE$2,Total!$C$38:$CV$76,costos_sf!$B68,0)/$A$1)/$AZ68*100</f>
        <v>8346979.8727787212</v>
      </c>
      <c r="AF68" s="4">
        <v>235438322.97677499</v>
      </c>
      <c r="AG68" s="4">
        <f>+(VLOOKUP(AG$2,Total!$C$38:$CV$76,costos_sf!$B68,0)/$A$1)/$AZ68*100</f>
        <v>519266786.34273612</v>
      </c>
      <c r="AH68" s="4">
        <f>+(VLOOKUP(AH$2,Total!$C$38:$CV$76,costos_sf!$B68,0)/$A$1)/$AZ68*100</f>
        <v>161665360.94063783</v>
      </c>
      <c r="AI68" s="4">
        <f>+(VLOOKUP(AI$2,Total!$C$38:$CV$76,costos_sf!$B68,0)/$A$1)/$AZ68*100</f>
        <v>32338163.932373438</v>
      </c>
      <c r="AJ68" s="4">
        <f>+(VLOOKUP(AJ$2,Total!$C$38:$CV$76,costos_sf!$B68,0)/$A$1)/$AZ68*100</f>
        <v>91551832.241824642</v>
      </c>
      <c r="AK68" s="4">
        <f>+(VLOOKUP(AK$2,Total!$C$38:$CV$76,costos_sf!$B68,0)/$A$1)/$AZ68*100</f>
        <v>99131527.122014225</v>
      </c>
      <c r="AL68" s="4">
        <f>+(VLOOKUP(AL$2,Total!$C$38:$CV$76,costos_sf!$B68,0)/$A$1)/$AZ68*100</f>
        <v>1395427053.0171053</v>
      </c>
      <c r="AM68" s="4">
        <v>67800443.195469603</v>
      </c>
      <c r="AN68" s="4">
        <v>305021770.24501497</v>
      </c>
      <c r="AO68" s="4">
        <f>+(VLOOKUP(AO$2,Total!$C$38:$CV$76,costos_sf!$B68,0)/$A$1)/$AZ68*100</f>
        <v>120087485.62769237</v>
      </c>
      <c r="AP68" s="4">
        <f>+(VLOOKUP(AP$2,Total!$C$38:$CV$76,costos_sf!$B68,0)/$A$1)/$AZ68*100</f>
        <v>534128.23807544634</v>
      </c>
      <c r="AQ68" s="4">
        <f>+(VLOOKUP(AQ$2,Total!$C$38:$CV$76,costos_sf!$B68,0)/$A$1)/$AZ68*100</f>
        <v>87985558.784849063</v>
      </c>
      <c r="AR68" s="4">
        <v>27773129.917585697</v>
      </c>
      <c r="AS68" s="4">
        <f>+(VLOOKUP(AS$2,Total!$C$38:$CV$76,costos_sf!$B68,0)/$A$1)/$AZ68*100</f>
        <v>59351077.861358494</v>
      </c>
      <c r="AT68" s="4">
        <f>+(VLOOKUP(AT$2,Total!$C$38:$CV$76,costos_sf!$B68,0)/$A$1)/$AZ68*100</f>
        <v>13656086.381991072</v>
      </c>
      <c r="AU68" s="4">
        <f>+(VLOOKUP(AU$2,Total!$C$38:$CV$76,costos_sf!$B68,0)/$A$1)/$AZ68*100</f>
        <v>28954718.594909932</v>
      </c>
      <c r="AV68" s="4">
        <f>+(VLOOKUP(AV$2,Total!$C$38:$CV$76,costos_sf!$B68,0)/$A$1)/$AZ68*100</f>
        <v>33221043.363417633</v>
      </c>
      <c r="AW68" s="4">
        <v>220360418.58442</v>
      </c>
      <c r="AX68" s="4">
        <f>+(VLOOKUP(AX$2,Total!$C$38:$CV$76,costos_sf!$B68,0)/$A$1)/$AZ68*100</f>
        <v>360845219.76332664</v>
      </c>
      <c r="AY68" s="4">
        <v>373740295.24044502</v>
      </c>
      <c r="AZ68" s="48">
        <v>127.199476</v>
      </c>
    </row>
    <row r="69" spans="2:52" ht="16.5" x14ac:dyDescent="0.3">
      <c r="B69" s="1">
        <v>68</v>
      </c>
      <c r="C69" s="3">
        <v>42916</v>
      </c>
      <c r="D69" s="4">
        <f>+(VLOOKUP(D$2,Total!$C$5:$CV$15,costos_sf!$B69,0)/$A$1)/$AZ69*100</f>
        <v>97456092.907283098</v>
      </c>
      <c r="E69" s="4">
        <v>547504935.73735905</v>
      </c>
      <c r="F69" s="4">
        <f>+(VLOOKUP(F$2,Total!$C$5:$CV$15,costos_sf!$B69,0)/$A$1)/$AZ69*100</f>
        <v>645250836.76795578</v>
      </c>
      <c r="G69" s="4">
        <f>+(VLOOKUP(G$2,Total!$C$5:$CV$15,costos_sf!$B69,0)/$A$1)/$AZ69*100</f>
        <v>285288316.43203849</v>
      </c>
      <c r="H69" s="4">
        <f>+(VLOOKUP(H$2,Total!$C$5:$CV$15,costos_sf!$B69,0)/$A$1)/$AZ69*100</f>
        <v>20917753.411703277</v>
      </c>
      <c r="I69" s="4">
        <f>+(VLOOKUP(I$2,Total!$C$5:$CV$15,costos_sf!$B69,0)/$A$1)/$AZ69*100</f>
        <v>201686276.42755839</v>
      </c>
      <c r="J69" s="4">
        <f>+(VLOOKUP(J$2,Total!$C$5:$CV$15,costos_sf!$B69,0)/$A$1)/$AZ69*100</f>
        <v>2482170692.3399506</v>
      </c>
      <c r="K69" s="4">
        <f>+(VLOOKUP(K$2,Total!$C$5:$CV$15,costos_sf!$B69,0)/$A$1)/$AZ69*100</f>
        <v>2692631259.1962814</v>
      </c>
      <c r="L69" s="4">
        <f>+(VLOOKUP(L$2,Total!$C$5:$CV$15,costos_sf!$B69,0)/$A$1)/$AZ69*100</f>
        <v>5073011023.7585497</v>
      </c>
      <c r="M69" s="4">
        <v>2255052538.93818</v>
      </c>
      <c r="N69" s="4">
        <v>100245463.68585499</v>
      </c>
      <c r="O69" s="4">
        <f>+(VLOOKUP(O$2,Total!$C$38:$CV$76,costos_sf!$B69,0)/$A$1)/$AZ69*100</f>
        <v>15971140.273450293</v>
      </c>
      <c r="P69" s="4">
        <f>+(VLOOKUP(P$2,Total!$C$38:$CV$76,costos_sf!$B69,0)/$A$1)/$AZ69*100</f>
        <v>344306575.60696554</v>
      </c>
      <c r="Q69" s="4">
        <f>+(VLOOKUP(Q$2,Total!$C$38:$CV$76,costos_sf!$B69,0)/$A$1)/$AZ69*100</f>
        <v>292952047.53536808</v>
      </c>
      <c r="R69" s="4">
        <f>+(VLOOKUP(R$2,Total!$C$38:$CV$76,costos_sf!$B69,0)/$A$1)/$AZ69*100</f>
        <v>10571139.095469486</v>
      </c>
      <c r="S69" s="4">
        <f>+(VLOOKUP(S$2,Total!$C$38:$CV$76,costos_sf!$B69,0)/$A$1)/$AZ69*100</f>
        <v>0</v>
      </c>
      <c r="T69" s="4">
        <f>+(VLOOKUP(T$2,Total!$C$38:$CV$76,costos_sf!$B69,0)/$A$1)/$AZ69*100</f>
        <v>-7522586.8763993243</v>
      </c>
      <c r="U69" s="4">
        <f>+(VLOOKUP(U$2,Total!$C$38:$CV$76,costos_sf!$B69,0)/$A$1)/$AZ69*100</f>
        <v>-1187030.6502416243</v>
      </c>
      <c r="V69" s="4">
        <f>+(VLOOKUP(V$2,Total!$C$38:$CV$76,costos_sf!$B69,0)/$A$1)/$AZ69*100</f>
        <v>0</v>
      </c>
      <c r="W69" s="4">
        <f>+(VLOOKUP(W$2,Total!$C$38:$CV$76,costos_sf!$B69,0)/$A$1)/$AZ69*100</f>
        <v>0</v>
      </c>
      <c r="X69" s="4">
        <f>+(VLOOKUP(X$2,Total!$C$38:$CV$76,costos_sf!$B69,0)/$A$1)/$AZ69*100</f>
        <v>0</v>
      </c>
      <c r="Y69" s="4">
        <f>+(VLOOKUP(Y$2,Total!$C$38:$CV$76,costos_sf!$B69,0)/$A$1)/$AZ69*100</f>
        <v>0</v>
      </c>
      <c r="Z69" s="4">
        <f>+(VLOOKUP(Z$2,Total!$C$38:$CV$76,costos_sf!$B69,0)/$A$1)/$AZ69*100</f>
        <v>0</v>
      </c>
      <c r="AA69" s="4">
        <f>+(VLOOKUP(AA$2,Total!$C$38:$CV$76,costos_sf!$B69,0)/$A$1)/$AZ69*100</f>
        <v>0</v>
      </c>
      <c r="AB69" s="4">
        <v>109284647.904542</v>
      </c>
      <c r="AC69" s="4">
        <f>+(VLOOKUP(AC$2,Total!$C$38:$CV$76,costos_sf!$B69,0)/$A$1)/$AZ69*100</f>
        <v>44892297.096900947</v>
      </c>
      <c r="AD69" s="4">
        <f>+(VLOOKUP(AD$2,Total!$C$38:$CV$76,costos_sf!$B69,0)/$A$1)/$AZ69*100</f>
        <v>6393895.8593785744</v>
      </c>
      <c r="AE69" s="4">
        <f>+(VLOOKUP(AE$2,Total!$C$38:$CV$76,costos_sf!$B69,0)/$A$1)/$AZ69*100</f>
        <v>8502498.4925625324</v>
      </c>
      <c r="AF69" s="4">
        <v>237980485.67850202</v>
      </c>
      <c r="AG69" s="4">
        <f>+(VLOOKUP(AG$2,Total!$C$38:$CV$76,costos_sf!$B69,0)/$A$1)/$AZ69*100</f>
        <v>526658695.9913125</v>
      </c>
      <c r="AH69" s="4">
        <f>+(VLOOKUP(AH$2,Total!$C$38:$CV$76,costos_sf!$B69,0)/$A$1)/$AZ69*100</f>
        <v>164304066.3346189</v>
      </c>
      <c r="AI69" s="4">
        <f>+(VLOOKUP(AI$2,Total!$C$38:$CV$76,costos_sf!$B69,0)/$A$1)/$AZ69*100</f>
        <v>31930765.957765806</v>
      </c>
      <c r="AJ69" s="4">
        <f>+(VLOOKUP(AJ$2,Total!$C$38:$CV$76,costos_sf!$B69,0)/$A$1)/$AZ69*100</f>
        <v>93228631.333709866</v>
      </c>
      <c r="AK69" s="4">
        <f>+(VLOOKUP(AK$2,Total!$C$38:$CV$76,costos_sf!$B69,0)/$A$1)/$AZ69*100</f>
        <v>89002954.416804373</v>
      </c>
      <c r="AL69" s="4">
        <f>+(VLOOKUP(AL$2,Total!$C$38:$CV$76,costos_sf!$B69,0)/$A$1)/$AZ69*100</f>
        <v>1405491521.7902513</v>
      </c>
      <c r="AM69" s="4">
        <v>68104463.192670897</v>
      </c>
      <c r="AN69" s="4">
        <v>311511130.03405803</v>
      </c>
      <c r="AO69" s="4">
        <f>+(VLOOKUP(AO$2,Total!$C$38:$CV$76,costos_sf!$B69,0)/$A$1)/$AZ69*100</f>
        <v>122017694.94101971</v>
      </c>
      <c r="AP69" s="4">
        <f>+(VLOOKUP(AP$2,Total!$C$38:$CV$76,costos_sf!$B69,0)/$A$1)/$AZ69*100</f>
        <v>502992.1106152953</v>
      </c>
      <c r="AQ69" s="4">
        <f>+(VLOOKUP(AQ$2,Total!$C$38:$CV$76,costos_sf!$B69,0)/$A$1)/$AZ69*100</f>
        <v>89135899.645358488</v>
      </c>
      <c r="AR69" s="4">
        <v>27615311.8397795</v>
      </c>
      <c r="AS69" s="4">
        <f>+(VLOOKUP(AS$2,Total!$C$38:$CV$76,costos_sf!$B69,0)/$A$1)/$AZ69*100</f>
        <v>59514138.565000184</v>
      </c>
      <c r="AT69" s="4">
        <f>+(VLOOKUP(AT$2,Total!$C$38:$CV$76,costos_sf!$B69,0)/$A$1)/$AZ69*100</f>
        <v>13853254.686946247</v>
      </c>
      <c r="AU69" s="4">
        <f>+(VLOOKUP(AU$2,Total!$C$38:$CV$76,costos_sf!$B69,0)/$A$1)/$AZ69*100</f>
        <v>29495612.675060868</v>
      </c>
      <c r="AV69" s="4">
        <f>+(VLOOKUP(AV$2,Total!$C$38:$CV$76,costos_sf!$B69,0)/$A$1)/$AZ69*100</f>
        <v>33088129.484280001</v>
      </c>
      <c r="AW69" s="4">
        <v>222985461.912981</v>
      </c>
      <c r="AX69" s="4">
        <f>+(VLOOKUP(AX$2,Total!$C$38:$CV$76,costos_sf!$B69,0)/$A$1)/$AZ69*100</f>
        <v>369206540.98094434</v>
      </c>
      <c r="AY69" s="4">
        <v>378334944.177912</v>
      </c>
      <c r="AZ69" s="48">
        <v>126.996976</v>
      </c>
    </row>
    <row r="70" spans="2:52" ht="16.5" x14ac:dyDescent="0.3">
      <c r="B70" s="1">
        <v>69</v>
      </c>
      <c r="C70" s="3">
        <v>42947</v>
      </c>
      <c r="D70" s="4">
        <f>+(VLOOKUP(D$2,Total!$C$5:$CV$15,costos_sf!$B70,0)/$A$1)/$AZ70*100</f>
        <v>98734430.337582871</v>
      </c>
      <c r="E70" s="4">
        <v>560299750.24654102</v>
      </c>
      <c r="F70" s="4">
        <f>+(VLOOKUP(F$2,Total!$C$5:$CV$15,costos_sf!$B70,0)/$A$1)/$AZ70*100</f>
        <v>649026752.03371084</v>
      </c>
      <c r="G70" s="4">
        <f>+(VLOOKUP(G$2,Total!$C$5:$CV$15,costos_sf!$B70,0)/$A$1)/$AZ70*100</f>
        <v>282244271.58220667</v>
      </c>
      <c r="H70" s="4">
        <f>+(VLOOKUP(H$2,Total!$C$5:$CV$15,costos_sf!$B70,0)/$A$1)/$AZ70*100</f>
        <v>21418006.243878458</v>
      </c>
      <c r="I70" s="4">
        <f>+(VLOOKUP(I$2,Total!$C$5:$CV$15,costos_sf!$B70,0)/$A$1)/$AZ70*100</f>
        <v>201148939.71528673</v>
      </c>
      <c r="J70" s="4">
        <f>+(VLOOKUP(J$2,Total!$C$5:$CV$15,costos_sf!$B70,0)/$A$1)/$AZ70*100</f>
        <v>2492080338.7816815</v>
      </c>
      <c r="K70" s="4">
        <f>+(VLOOKUP(K$2,Total!$C$5:$CV$15,costos_sf!$B70,0)/$A$1)/$AZ70*100</f>
        <v>2702691885.6982789</v>
      </c>
      <c r="L70" s="4">
        <f>+(VLOOKUP(L$2,Total!$C$5:$CV$15,costos_sf!$B70,0)/$A$1)/$AZ70*100</f>
        <v>5109584269.3376274</v>
      </c>
      <c r="M70" s="4">
        <v>2292168213.9067798</v>
      </c>
      <c r="N70" s="4">
        <v>102039146.192892</v>
      </c>
      <c r="O70" s="4">
        <f>+(VLOOKUP(O$2,Total!$C$38:$CV$76,costos_sf!$B70,0)/$A$1)/$AZ70*100</f>
        <v>13520307.81148549</v>
      </c>
      <c r="P70" s="4">
        <f>+(VLOOKUP(P$2,Total!$C$38:$CV$76,costos_sf!$B70,0)/$A$1)/$AZ70*100</f>
        <v>348571936.246185</v>
      </c>
      <c r="Q70" s="4">
        <f>+(VLOOKUP(Q$2,Total!$C$38:$CV$76,costos_sf!$B70,0)/$A$1)/$AZ70*100</f>
        <v>292289705.17622113</v>
      </c>
      <c r="R70" s="4">
        <f>+(VLOOKUP(R$2,Total!$C$38:$CV$76,costos_sf!$B70,0)/$A$1)/$AZ70*100</f>
        <v>10931550.839936061</v>
      </c>
      <c r="S70" s="4">
        <f>+(VLOOKUP(S$2,Total!$C$38:$CV$76,costos_sf!$B70,0)/$A$1)/$AZ70*100</f>
        <v>0</v>
      </c>
      <c r="T70" s="4">
        <f>+(VLOOKUP(T$2,Total!$C$38:$CV$76,costos_sf!$B70,0)/$A$1)/$AZ70*100</f>
        <v>-8506549.0405083839</v>
      </c>
      <c r="U70" s="4">
        <f>+(VLOOKUP(U$2,Total!$C$38:$CV$76,costos_sf!$B70,0)/$A$1)/$AZ70*100</f>
        <v>-1283372.0945392384</v>
      </c>
      <c r="V70" s="4">
        <f>+(VLOOKUP(V$2,Total!$C$38:$CV$76,costos_sf!$B70,0)/$A$1)/$AZ70*100</f>
        <v>0</v>
      </c>
      <c r="W70" s="4">
        <f>+(VLOOKUP(W$2,Total!$C$38:$CV$76,costos_sf!$B70,0)/$A$1)/$AZ70*100</f>
        <v>0</v>
      </c>
      <c r="X70" s="4">
        <f>+(VLOOKUP(X$2,Total!$C$38:$CV$76,costos_sf!$B70,0)/$A$1)/$AZ70*100</f>
        <v>0</v>
      </c>
      <c r="Y70" s="4">
        <f>+(VLOOKUP(Y$2,Total!$C$38:$CV$76,costos_sf!$B70,0)/$A$1)/$AZ70*100</f>
        <v>0</v>
      </c>
      <c r="Z70" s="4">
        <f>+(VLOOKUP(Z$2,Total!$C$38:$CV$76,costos_sf!$B70,0)/$A$1)/$AZ70*100</f>
        <v>0</v>
      </c>
      <c r="AA70" s="4">
        <f>+(VLOOKUP(AA$2,Total!$C$38:$CV$76,costos_sf!$B70,0)/$A$1)/$AZ70*100</f>
        <v>0</v>
      </c>
      <c r="AB70" s="4">
        <v>109483871.35504599</v>
      </c>
      <c r="AC70" s="4">
        <f>+(VLOOKUP(AC$2,Total!$C$38:$CV$76,costos_sf!$B70,0)/$A$1)/$AZ70*100</f>
        <v>47621690.219097011</v>
      </c>
      <c r="AD70" s="4">
        <f>+(VLOOKUP(AD$2,Total!$C$38:$CV$76,costos_sf!$B70,0)/$A$1)/$AZ70*100</f>
        <v>6534895.2504406068</v>
      </c>
      <c r="AE70" s="4">
        <f>+(VLOOKUP(AE$2,Total!$C$38:$CV$76,costos_sf!$B70,0)/$A$1)/$AZ70*100</f>
        <v>8480376.0535473209</v>
      </c>
      <c r="AF70" s="4">
        <v>241072812.868164</v>
      </c>
      <c r="AG70" s="4">
        <f>+(VLOOKUP(AG$2,Total!$C$38:$CV$76,costos_sf!$B70,0)/$A$1)/$AZ70*100</f>
        <v>532377859.40335011</v>
      </c>
      <c r="AH70" s="4">
        <f>+(VLOOKUP(AH$2,Total!$C$38:$CV$76,costos_sf!$B70,0)/$A$1)/$AZ70*100</f>
        <v>166009998.67244324</v>
      </c>
      <c r="AI70" s="4">
        <f>+(VLOOKUP(AI$2,Total!$C$38:$CV$76,costos_sf!$B70,0)/$A$1)/$AZ70*100</f>
        <v>31834234.616276469</v>
      </c>
      <c r="AJ70" s="4">
        <f>+(VLOOKUP(AJ$2,Total!$C$38:$CV$76,costos_sf!$B70,0)/$A$1)/$AZ70*100</f>
        <v>93984904.689822868</v>
      </c>
      <c r="AK70" s="4">
        <f>+(VLOOKUP(AK$2,Total!$C$38:$CV$76,costos_sf!$B70,0)/$A$1)/$AZ70*100</f>
        <v>82233141.598443285</v>
      </c>
      <c r="AL70" s="4">
        <f>+(VLOOKUP(AL$2,Total!$C$38:$CV$76,costos_sf!$B70,0)/$A$1)/$AZ70*100</f>
        <v>1417568147.2200687</v>
      </c>
      <c r="AM70" s="4">
        <v>68042961.657850102</v>
      </c>
      <c r="AN70" s="4">
        <v>317726153.55619603</v>
      </c>
      <c r="AO70" s="4">
        <f>+(VLOOKUP(AO$2,Total!$C$38:$CV$76,costos_sf!$B70,0)/$A$1)/$AZ70*100</f>
        <v>123257972.30155258</v>
      </c>
      <c r="AP70" s="4">
        <f>+(VLOOKUP(AP$2,Total!$C$38:$CV$76,costos_sf!$B70,0)/$A$1)/$AZ70*100</f>
        <v>476156.52432946861</v>
      </c>
      <c r="AQ70" s="4">
        <f>+(VLOOKUP(AQ$2,Total!$C$38:$CV$76,costos_sf!$B70,0)/$A$1)/$AZ70*100</f>
        <v>88030536.879041344</v>
      </c>
      <c r="AR70" s="4">
        <v>27407072.152433399</v>
      </c>
      <c r="AS70" s="4">
        <f>+(VLOOKUP(AS$2,Total!$C$38:$CV$76,costos_sf!$B70,0)/$A$1)/$AZ70*100</f>
        <v>59027830.393644668</v>
      </c>
      <c r="AT70" s="4">
        <f>+(VLOOKUP(AT$2,Total!$C$38:$CV$76,costos_sf!$B70,0)/$A$1)/$AZ70*100</f>
        <v>14022276.006971631</v>
      </c>
      <c r="AU70" s="4">
        <f>+(VLOOKUP(AU$2,Total!$C$38:$CV$76,costos_sf!$B70,0)/$A$1)/$AZ70*100</f>
        <v>29963927.461378753</v>
      </c>
      <c r="AV70" s="4">
        <f>+(VLOOKUP(AV$2,Total!$C$38:$CV$76,costos_sf!$B70,0)/$A$1)/$AZ70*100</f>
        <v>32997074.149064805</v>
      </c>
      <c r="AW70" s="4">
        <v>225948748.13273102</v>
      </c>
      <c r="AX70" s="4">
        <f>+(VLOOKUP(AX$2,Total!$C$38:$CV$76,costos_sf!$B70,0)/$A$1)/$AZ70*100</f>
        <v>376144948.09392804</v>
      </c>
      <c r="AY70" s="4">
        <v>383931910.05580997</v>
      </c>
      <c r="AZ70" s="48">
        <v>127.24879300000001</v>
      </c>
    </row>
    <row r="71" spans="2:52" ht="16.5" x14ac:dyDescent="0.3">
      <c r="B71" s="1">
        <v>70</v>
      </c>
      <c r="C71" s="3">
        <v>42978</v>
      </c>
      <c r="D71" s="4">
        <f>+(VLOOKUP(D$2,Total!$C$5:$CV$15,costos_sf!$B71,0)/$A$1)/$AZ71*100</f>
        <v>100626075.16387911</v>
      </c>
      <c r="E71" s="4">
        <v>553782506.56145298</v>
      </c>
      <c r="F71" s="4">
        <f>+(VLOOKUP(F$2,Total!$C$5:$CV$15,costos_sf!$B71,0)/$A$1)/$AZ71*100</f>
        <v>646846089.70485532</v>
      </c>
      <c r="G71" s="4">
        <f>+(VLOOKUP(G$2,Total!$C$5:$CV$15,costos_sf!$B71,0)/$A$1)/$AZ71*100</f>
        <v>284018837.98619169</v>
      </c>
      <c r="H71" s="4">
        <f>+(VLOOKUP(H$2,Total!$C$5:$CV$15,costos_sf!$B71,0)/$A$1)/$AZ71*100</f>
        <v>21640170.807212885</v>
      </c>
      <c r="I71" s="4">
        <f>+(VLOOKUP(I$2,Total!$C$5:$CV$15,costos_sf!$B71,0)/$A$1)/$AZ71*100</f>
        <v>198084191.6476863</v>
      </c>
      <c r="J71" s="4">
        <f>+(VLOOKUP(J$2,Total!$C$5:$CV$15,costos_sf!$B71,0)/$A$1)/$AZ71*100</f>
        <v>2475413513.361062</v>
      </c>
      <c r="K71" s="4">
        <f>+(VLOOKUP(K$2,Total!$C$5:$CV$15,costos_sf!$B71,0)/$A$1)/$AZ71*100</f>
        <v>2677124079.7725029</v>
      </c>
      <c r="L71" s="4">
        <f>+(VLOOKUP(L$2,Total!$C$5:$CV$15,costos_sf!$B71,0)/$A$1)/$AZ71*100</f>
        <v>5047877130.5313721</v>
      </c>
      <c r="M71" s="4">
        <v>2294908855.15453</v>
      </c>
      <c r="N71" s="4">
        <v>103475813.42628001</v>
      </c>
      <c r="O71" s="4">
        <f>+(VLOOKUP(O$2,Total!$C$38:$CV$76,costos_sf!$B71,0)/$A$1)/$AZ71*100</f>
        <v>11185980.182443991</v>
      </c>
      <c r="P71" s="4">
        <f>+(VLOOKUP(P$2,Total!$C$38:$CV$76,costos_sf!$B71,0)/$A$1)/$AZ71*100</f>
        <v>352924450.66122425</v>
      </c>
      <c r="Q71" s="4">
        <f>+(VLOOKUP(Q$2,Total!$C$38:$CV$76,costos_sf!$B71,0)/$A$1)/$AZ71*100</f>
        <v>289921684.67835933</v>
      </c>
      <c r="R71" s="4">
        <f>+(VLOOKUP(R$2,Total!$C$38:$CV$76,costos_sf!$B71,0)/$A$1)/$AZ71*100</f>
        <v>11241824.810853964</v>
      </c>
      <c r="S71" s="4">
        <f>+(VLOOKUP(S$2,Total!$C$38:$CV$76,costos_sf!$B71,0)/$A$1)/$AZ71*100</f>
        <v>0</v>
      </c>
      <c r="T71" s="4">
        <f>+(VLOOKUP(T$2,Total!$C$38:$CV$76,costos_sf!$B71,0)/$A$1)/$AZ71*100</f>
        <v>0</v>
      </c>
      <c r="U71" s="4">
        <f>+(VLOOKUP(U$2,Total!$C$38:$CV$76,costos_sf!$B71,0)/$A$1)/$AZ71*100</f>
        <v>0</v>
      </c>
      <c r="V71" s="4">
        <f>+(VLOOKUP(V$2,Total!$C$38:$CV$76,costos_sf!$B71,0)/$A$1)/$AZ71*100</f>
        <v>0</v>
      </c>
      <c r="W71" s="4">
        <f>+(VLOOKUP(W$2,Total!$C$38:$CV$76,costos_sf!$B71,0)/$A$1)/$AZ71*100</f>
        <v>0</v>
      </c>
      <c r="X71" s="4">
        <f>+(VLOOKUP(X$2,Total!$C$38:$CV$76,costos_sf!$B71,0)/$A$1)/$AZ71*100</f>
        <v>0</v>
      </c>
      <c r="Y71" s="4">
        <f>+(VLOOKUP(Y$2,Total!$C$38:$CV$76,costos_sf!$B71,0)/$A$1)/$AZ71*100</f>
        <v>0</v>
      </c>
      <c r="Z71" s="4">
        <f>+(VLOOKUP(Z$2,Total!$C$38:$CV$76,costos_sf!$B71,0)/$A$1)/$AZ71*100</f>
        <v>0</v>
      </c>
      <c r="AA71" s="4">
        <f>+(VLOOKUP(AA$2,Total!$C$38:$CV$76,costos_sf!$B71,0)/$A$1)/$AZ71*100</f>
        <v>0</v>
      </c>
      <c r="AB71" s="4">
        <v>110939241.51353699</v>
      </c>
      <c r="AC71" s="4">
        <f>+(VLOOKUP(AC$2,Total!$C$38:$CV$76,costos_sf!$B71,0)/$A$1)/$AZ71*100</f>
        <v>50450567.886178151</v>
      </c>
      <c r="AD71" s="4">
        <f>+(VLOOKUP(AD$2,Total!$C$38:$CV$76,costos_sf!$B71,0)/$A$1)/$AZ71*100</f>
        <v>6522237.5861049108</v>
      </c>
      <c r="AE71" s="4">
        <f>+(VLOOKUP(AE$2,Total!$C$38:$CV$76,costos_sf!$B71,0)/$A$1)/$AZ71*100</f>
        <v>8335833.6860670419</v>
      </c>
      <c r="AF71" s="4">
        <v>242975192.16346303</v>
      </c>
      <c r="AG71" s="4">
        <f>+(VLOOKUP(AG$2,Total!$C$38:$CV$76,costos_sf!$B71,0)/$A$1)/$AZ71*100</f>
        <v>536997102.4601599</v>
      </c>
      <c r="AH71" s="4">
        <f>+(VLOOKUP(AH$2,Total!$C$38:$CV$76,costos_sf!$B71,0)/$A$1)/$AZ71*100</f>
        <v>165924529.58916441</v>
      </c>
      <c r="AI71" s="4">
        <f>+(VLOOKUP(AI$2,Total!$C$38:$CV$76,costos_sf!$B71,0)/$A$1)/$AZ71*100</f>
        <v>31204626.012550779</v>
      </c>
      <c r="AJ71" s="4">
        <f>+(VLOOKUP(AJ$2,Total!$C$38:$CV$76,costos_sf!$B71,0)/$A$1)/$AZ71*100</f>
        <v>96172461.592825919</v>
      </c>
      <c r="AK71" s="4">
        <f>+(VLOOKUP(AK$2,Total!$C$38:$CV$76,costos_sf!$B71,0)/$A$1)/$AZ71*100</f>
        <v>82483274.669106841</v>
      </c>
      <c r="AL71" s="4">
        <f>+(VLOOKUP(AL$2,Total!$C$38:$CV$76,costos_sf!$B71,0)/$A$1)/$AZ71*100</f>
        <v>1433037231.8885553</v>
      </c>
      <c r="AM71" s="4">
        <v>67411528.058569103</v>
      </c>
      <c r="AN71" s="4">
        <v>323936282.27850199</v>
      </c>
      <c r="AO71" s="4">
        <f>+(VLOOKUP(AO$2,Total!$C$38:$CV$76,costos_sf!$B71,0)/$A$1)/$AZ71*100</f>
        <v>124765983.05229545</v>
      </c>
      <c r="AP71" s="4">
        <f>+(VLOOKUP(AP$2,Total!$C$38:$CV$76,costos_sf!$B71,0)/$A$1)/$AZ71*100</f>
        <v>461475.44492533081</v>
      </c>
      <c r="AQ71" s="4">
        <f>+(VLOOKUP(AQ$2,Total!$C$38:$CV$76,costos_sf!$B71,0)/$A$1)/$AZ71*100</f>
        <v>86446677.818318367</v>
      </c>
      <c r="AR71" s="4">
        <v>27112964.214416601</v>
      </c>
      <c r="AS71" s="4">
        <f>+(VLOOKUP(AS$2,Total!$C$38:$CV$76,costos_sf!$B71,0)/$A$1)/$AZ71*100</f>
        <v>58346492.033609621</v>
      </c>
      <c r="AT71" s="4">
        <f>+(VLOOKUP(AT$2,Total!$C$38:$CV$76,costos_sf!$B71,0)/$A$1)/$AZ71*100</f>
        <v>14111569.690084768</v>
      </c>
      <c r="AU71" s="4">
        <f>+(VLOOKUP(AU$2,Total!$C$38:$CV$76,costos_sf!$B71,0)/$A$1)/$AZ71*100</f>
        <v>30314788.566794124</v>
      </c>
      <c r="AV71" s="4">
        <f>+(VLOOKUP(AV$2,Total!$C$38:$CV$76,costos_sf!$B71,0)/$A$1)/$AZ71*100</f>
        <v>32057972.661815781</v>
      </c>
      <c r="AW71" s="4">
        <v>223756101.18060499</v>
      </c>
      <c r="AX71" s="4">
        <f>+(VLOOKUP(AX$2,Total!$C$38:$CV$76,costos_sf!$B71,0)/$A$1)/$AZ71*100</f>
        <v>376907195.05884707</v>
      </c>
      <c r="AY71" s="4">
        <v>387315946.70985001</v>
      </c>
      <c r="AZ71" s="48">
        <v>128.10419200000001</v>
      </c>
    </row>
    <row r="72" spans="2:52" ht="16.5" x14ac:dyDescent="0.3">
      <c r="B72" s="1">
        <v>71</v>
      </c>
      <c r="C72" s="3">
        <v>43008</v>
      </c>
      <c r="D72" s="4">
        <f>+(VLOOKUP(D$2,Total!$C$5:$CV$15,costos_sf!$B72,0)/$A$1)/$AZ72*100</f>
        <v>104302258.88497075</v>
      </c>
      <c r="E72" s="4">
        <v>556610929.09218609</v>
      </c>
      <c r="F72" s="4">
        <f>+(VLOOKUP(F$2,Total!$C$5:$CV$15,costos_sf!$B72,0)/$A$1)/$AZ72*100</f>
        <v>654524780.82545674</v>
      </c>
      <c r="G72" s="4">
        <f>+(VLOOKUP(G$2,Total!$C$5:$CV$15,costos_sf!$B72,0)/$A$1)/$AZ72*100</f>
        <v>286682001.09943479</v>
      </c>
      <c r="H72" s="4">
        <f>+(VLOOKUP(H$2,Total!$C$5:$CV$15,costos_sf!$B72,0)/$A$1)/$AZ72*100</f>
        <v>21837565.600509472</v>
      </c>
      <c r="I72" s="4">
        <f>+(VLOOKUP(I$2,Total!$C$5:$CV$15,costos_sf!$B72,0)/$A$1)/$AZ72*100</f>
        <v>182584435.80653599</v>
      </c>
      <c r="J72" s="4">
        <f>+(VLOOKUP(J$2,Total!$C$5:$CV$15,costos_sf!$B72,0)/$A$1)/$AZ72*100</f>
        <v>2474599086.5212746</v>
      </c>
      <c r="K72" s="4">
        <f>+(VLOOKUP(K$2,Total!$C$5:$CV$15,costos_sf!$B72,0)/$A$1)/$AZ72*100</f>
        <v>2682717401.8392143</v>
      </c>
      <c r="L72" s="4">
        <f>+(VLOOKUP(L$2,Total!$C$5:$CV$15,costos_sf!$B72,0)/$A$1)/$AZ72*100</f>
        <v>5095012628.5572462</v>
      </c>
      <c r="M72" s="4">
        <v>2335458607.8466601</v>
      </c>
      <c r="N72" s="4">
        <v>104824885.29879199</v>
      </c>
      <c r="O72" s="4">
        <f>+(VLOOKUP(O$2,Total!$C$38:$CV$76,costos_sf!$B72,0)/$A$1)/$AZ72*100</f>
        <v>8919101.2631633375</v>
      </c>
      <c r="P72" s="4">
        <f>+(VLOOKUP(P$2,Total!$C$38:$CV$76,costos_sf!$B72,0)/$A$1)/$AZ72*100</f>
        <v>359078562.66032934</v>
      </c>
      <c r="Q72" s="4">
        <f>+(VLOOKUP(Q$2,Total!$C$38:$CV$76,costos_sf!$B72,0)/$A$1)/$AZ72*100</f>
        <v>289569772.2096259</v>
      </c>
      <c r="R72" s="4">
        <f>+(VLOOKUP(R$2,Total!$C$38:$CV$76,costos_sf!$B72,0)/$A$1)/$AZ72*100</f>
        <v>11588592.188609989</v>
      </c>
      <c r="S72" s="4">
        <f>+(VLOOKUP(S$2,Total!$C$38:$CV$76,costos_sf!$B72,0)/$A$1)/$AZ72*100</f>
        <v>0</v>
      </c>
      <c r="T72" s="4">
        <f>+(VLOOKUP(T$2,Total!$C$38:$CV$76,costos_sf!$B72,0)/$A$1)/$AZ72*100</f>
        <v>0</v>
      </c>
      <c r="U72" s="4">
        <f>+(VLOOKUP(U$2,Total!$C$38:$CV$76,costos_sf!$B72,0)/$A$1)/$AZ72*100</f>
        <v>0</v>
      </c>
      <c r="V72" s="4">
        <f>+(VLOOKUP(V$2,Total!$C$38:$CV$76,costos_sf!$B72,0)/$A$1)/$AZ72*100</f>
        <v>0</v>
      </c>
      <c r="W72" s="4">
        <f>+(VLOOKUP(W$2,Total!$C$38:$CV$76,costos_sf!$B72,0)/$A$1)/$AZ72*100</f>
        <v>0</v>
      </c>
      <c r="X72" s="4">
        <f>+(VLOOKUP(X$2,Total!$C$38:$CV$76,costos_sf!$B72,0)/$A$1)/$AZ72*100</f>
        <v>0</v>
      </c>
      <c r="Y72" s="4">
        <f>+(VLOOKUP(Y$2,Total!$C$38:$CV$76,costos_sf!$B72,0)/$A$1)/$AZ72*100</f>
        <v>0</v>
      </c>
      <c r="Z72" s="4">
        <f>+(VLOOKUP(Z$2,Total!$C$38:$CV$76,costos_sf!$B72,0)/$A$1)/$AZ72*100</f>
        <v>0</v>
      </c>
      <c r="AA72" s="4">
        <f>+(VLOOKUP(AA$2,Total!$C$38:$CV$76,costos_sf!$B72,0)/$A$1)/$AZ72*100</f>
        <v>0</v>
      </c>
      <c r="AB72" s="4">
        <v>111671446.75560801</v>
      </c>
      <c r="AC72" s="4">
        <f>+(VLOOKUP(AC$2,Total!$C$38:$CV$76,costos_sf!$B72,0)/$A$1)/$AZ72*100</f>
        <v>53734582.058226012</v>
      </c>
      <c r="AD72" s="4">
        <f>+(VLOOKUP(AD$2,Total!$C$38:$CV$76,costos_sf!$B72,0)/$A$1)/$AZ72*100</f>
        <v>6631194.8511285456</v>
      </c>
      <c r="AE72" s="4">
        <f>+(VLOOKUP(AE$2,Total!$C$38:$CV$76,costos_sf!$B72,0)/$A$1)/$AZ72*100</f>
        <v>8356489.8313989136</v>
      </c>
      <c r="AF72" s="4">
        <v>245869039.632761</v>
      </c>
      <c r="AG72" s="4">
        <f>+(VLOOKUP(AG$2,Total!$C$38:$CV$76,costos_sf!$B72,0)/$A$1)/$AZ72*100</f>
        <v>548720580.90164125</v>
      </c>
      <c r="AH72" s="4">
        <f>+(VLOOKUP(AH$2,Total!$C$38:$CV$76,costos_sf!$B72,0)/$A$1)/$AZ72*100</f>
        <v>157587086.50472242</v>
      </c>
      <c r="AI72" s="4">
        <f>+(VLOOKUP(AI$2,Total!$C$38:$CV$76,costos_sf!$B72,0)/$A$1)/$AZ72*100</f>
        <v>30881491.340174519</v>
      </c>
      <c r="AJ72" s="4">
        <f>+(VLOOKUP(AJ$2,Total!$C$38:$CV$76,costos_sf!$B72,0)/$A$1)/$AZ72*100</f>
        <v>100661682.42416558</v>
      </c>
      <c r="AK72" s="4">
        <f>+(VLOOKUP(AK$2,Total!$C$38:$CV$76,costos_sf!$B72,0)/$A$1)/$AZ72*100</f>
        <v>88587083.865828961</v>
      </c>
      <c r="AL72" s="4">
        <f>+(VLOOKUP(AL$2,Total!$C$38:$CV$76,costos_sf!$B72,0)/$A$1)/$AZ72*100</f>
        <v>1440830216.8912759</v>
      </c>
      <c r="AM72" s="4">
        <v>66964849.271290496</v>
      </c>
      <c r="AN72" s="4">
        <v>328880236.210706</v>
      </c>
      <c r="AO72" s="4">
        <f>+(VLOOKUP(AO$2,Total!$C$38:$CV$76,costos_sf!$B72,0)/$A$1)/$AZ72*100</f>
        <v>126455846.06631945</v>
      </c>
      <c r="AP72" s="4">
        <f>+(VLOOKUP(AP$2,Total!$C$38:$CV$76,costos_sf!$B72,0)/$A$1)/$AZ72*100</f>
        <v>459237.57528165705</v>
      </c>
      <c r="AQ72" s="4">
        <f>+(VLOOKUP(AQ$2,Total!$C$38:$CV$76,costos_sf!$B72,0)/$A$1)/$AZ72*100</f>
        <v>85625553.349798039</v>
      </c>
      <c r="AR72" s="4">
        <v>26874425.123918001</v>
      </c>
      <c r="AS72" s="4">
        <f>+(VLOOKUP(AS$2,Total!$C$38:$CV$76,costos_sf!$B72,0)/$A$1)/$AZ72*100</f>
        <v>58024790.373878881</v>
      </c>
      <c r="AT72" s="4">
        <f>+(VLOOKUP(AT$2,Total!$C$38:$CV$76,costos_sf!$B72,0)/$A$1)/$AZ72*100</f>
        <v>14289004.816292802</v>
      </c>
      <c r="AU72" s="4">
        <f>+(VLOOKUP(AU$2,Total!$C$38:$CV$76,costos_sf!$B72,0)/$A$1)/$AZ72*100</f>
        <v>30820813.717623882</v>
      </c>
      <c r="AV72" s="4">
        <f>+(VLOOKUP(AV$2,Total!$C$38:$CV$76,costos_sf!$B72,0)/$A$1)/$AZ72*100</f>
        <v>31983577.924141802</v>
      </c>
      <c r="AW72" s="4">
        <v>224095366.77804402</v>
      </c>
      <c r="AX72" s="4">
        <f>+(VLOOKUP(AX$2,Total!$C$38:$CV$76,costos_sf!$B72,0)/$A$1)/$AZ72*100</f>
        <v>384103530.46465832</v>
      </c>
      <c r="AY72" s="4">
        <v>394689618.94421899</v>
      </c>
      <c r="AZ72" s="48">
        <v>128.08399</v>
      </c>
    </row>
    <row r="73" spans="2:52" ht="16.5" x14ac:dyDescent="0.3">
      <c r="B73" s="1">
        <v>72</v>
      </c>
      <c r="C73" s="3">
        <v>43039</v>
      </c>
      <c r="D73" s="4">
        <f>+(VLOOKUP(D$2,Total!$C$5:$CV$15,costos_sf!$B73,0)/$A$1)/$AZ73*100</f>
        <v>101848412.1038857</v>
      </c>
      <c r="E73" s="4">
        <v>562412687.75213099</v>
      </c>
      <c r="F73" s="4">
        <f>+(VLOOKUP(F$2,Total!$C$5:$CV$15,costos_sf!$B73,0)/$A$1)/$AZ73*100</f>
        <v>658165483.87069964</v>
      </c>
      <c r="G73" s="4">
        <f>+(VLOOKUP(G$2,Total!$C$5:$CV$15,costos_sf!$B73,0)/$A$1)/$AZ73*100</f>
        <v>288435690.94354743</v>
      </c>
      <c r="H73" s="4">
        <f>+(VLOOKUP(H$2,Total!$C$5:$CV$15,costos_sf!$B73,0)/$A$1)/$AZ73*100</f>
        <v>21894243.702934984</v>
      </c>
      <c r="I73" s="4">
        <f>+(VLOOKUP(I$2,Total!$C$5:$CV$15,costos_sf!$B73,0)/$A$1)/$AZ73*100</f>
        <v>183777276.01748073</v>
      </c>
      <c r="J73" s="4">
        <f>+(VLOOKUP(J$2,Total!$C$5:$CV$15,costos_sf!$B73,0)/$A$1)/$AZ73*100</f>
        <v>2492053244.8877378</v>
      </c>
      <c r="K73" s="4">
        <f>+(VLOOKUP(K$2,Total!$C$5:$CV$15,costos_sf!$B73,0)/$A$1)/$AZ73*100</f>
        <v>2682075166.2563343</v>
      </c>
      <c r="L73" s="4">
        <f>+(VLOOKUP(L$2,Total!$C$5:$CV$15,costos_sf!$B73,0)/$A$1)/$AZ73*100</f>
        <v>5252649978.8732548</v>
      </c>
      <c r="M73" s="4">
        <v>2335927047.7600498</v>
      </c>
      <c r="N73" s="4">
        <v>105612130.57554901</v>
      </c>
      <c r="O73" s="4">
        <f>+(VLOOKUP(O$2,Total!$C$38:$CV$76,costos_sf!$B73,0)/$A$1)/$AZ73*100</f>
        <v>6481700.1035793368</v>
      </c>
      <c r="P73" s="4">
        <f>+(VLOOKUP(P$2,Total!$C$38:$CV$76,costos_sf!$B73,0)/$A$1)/$AZ73*100</f>
        <v>367648903.88254392</v>
      </c>
      <c r="Q73" s="4">
        <f>+(VLOOKUP(Q$2,Total!$C$38:$CV$76,costos_sf!$B73,0)/$A$1)/$AZ73*100</f>
        <v>289224284.86561215</v>
      </c>
      <c r="R73" s="4">
        <f>+(VLOOKUP(R$2,Total!$C$38:$CV$76,costos_sf!$B73,0)/$A$1)/$AZ73*100</f>
        <v>12078085.626846356</v>
      </c>
      <c r="S73" s="4">
        <f>+(VLOOKUP(S$2,Total!$C$38:$CV$76,costos_sf!$B73,0)/$A$1)/$AZ73*100</f>
        <v>0</v>
      </c>
      <c r="T73" s="4">
        <f>+(VLOOKUP(T$2,Total!$C$38:$CV$76,costos_sf!$B73,0)/$A$1)/$AZ73*100</f>
        <v>0</v>
      </c>
      <c r="U73" s="4">
        <f>+(VLOOKUP(U$2,Total!$C$38:$CV$76,costos_sf!$B73,0)/$A$1)/$AZ73*100</f>
        <v>-1789048.5396785806</v>
      </c>
      <c r="V73" s="4">
        <f>+(VLOOKUP(V$2,Total!$C$38:$CV$76,costos_sf!$B73,0)/$A$1)/$AZ73*100</f>
        <v>0</v>
      </c>
      <c r="W73" s="4">
        <f>+(VLOOKUP(W$2,Total!$C$38:$CV$76,costos_sf!$B73,0)/$A$1)/$AZ73*100</f>
        <v>0</v>
      </c>
      <c r="X73" s="4">
        <f>+(VLOOKUP(X$2,Total!$C$38:$CV$76,costos_sf!$B73,0)/$A$1)/$AZ73*100</f>
        <v>0</v>
      </c>
      <c r="Y73" s="4">
        <f>+(VLOOKUP(Y$2,Total!$C$38:$CV$76,costos_sf!$B73,0)/$A$1)/$AZ73*100</f>
        <v>0</v>
      </c>
      <c r="Z73" s="4">
        <f>+(VLOOKUP(Z$2,Total!$C$38:$CV$76,costos_sf!$B73,0)/$A$1)/$AZ73*100</f>
        <v>0</v>
      </c>
      <c r="AA73" s="4">
        <f>+(VLOOKUP(AA$2,Total!$C$38:$CV$76,costos_sf!$B73,0)/$A$1)/$AZ73*100</f>
        <v>0</v>
      </c>
      <c r="AB73" s="4">
        <v>113266624.692352</v>
      </c>
      <c r="AC73" s="4">
        <f>+(VLOOKUP(AC$2,Total!$C$38:$CV$76,costos_sf!$B73,0)/$A$1)/$AZ73*100</f>
        <v>57432436.367457479</v>
      </c>
      <c r="AD73" s="4">
        <f>+(VLOOKUP(AD$2,Total!$C$38:$CV$76,costos_sf!$B73,0)/$A$1)/$AZ73*100</f>
        <v>6651005.1358863171</v>
      </c>
      <c r="AE73" s="4">
        <f>+(VLOOKUP(AE$2,Total!$C$38:$CV$76,costos_sf!$B73,0)/$A$1)/$AZ73*100</f>
        <v>8362491.6480996097</v>
      </c>
      <c r="AF73" s="4">
        <v>251795156.23896101</v>
      </c>
      <c r="AG73" s="4">
        <f>+(VLOOKUP(AG$2,Total!$C$38:$CV$76,costos_sf!$B73,0)/$A$1)/$AZ73*100</f>
        <v>563695558.73670399</v>
      </c>
      <c r="AH73" s="4">
        <f>+(VLOOKUP(AH$2,Total!$C$38:$CV$76,costos_sf!$B73,0)/$A$1)/$AZ73*100</f>
        <v>155178246.31341714</v>
      </c>
      <c r="AI73" s="4">
        <f>+(VLOOKUP(AI$2,Total!$C$38:$CV$76,costos_sf!$B73,0)/$A$1)/$AZ73*100</f>
        <v>30791790.788481995</v>
      </c>
      <c r="AJ73" s="4">
        <f>+(VLOOKUP(AJ$2,Total!$C$38:$CV$76,costos_sf!$B73,0)/$A$1)/$AZ73*100</f>
        <v>103268118.23685113</v>
      </c>
      <c r="AK73" s="4">
        <f>+(VLOOKUP(AK$2,Total!$C$38:$CV$76,costos_sf!$B73,0)/$A$1)/$AZ73*100</f>
        <v>88949183.138684839</v>
      </c>
      <c r="AL73" s="4">
        <f>+(VLOOKUP(AL$2,Total!$C$38:$CV$76,costos_sf!$B73,0)/$A$1)/$AZ73*100</f>
        <v>1452729703.9662447</v>
      </c>
      <c r="AM73" s="4">
        <v>67259639.656657606</v>
      </c>
      <c r="AN73" s="4">
        <v>338125621.72280103</v>
      </c>
      <c r="AO73" s="4">
        <f>+(VLOOKUP(AO$2,Total!$C$38:$CV$76,costos_sf!$B73,0)/$A$1)/$AZ73*100</f>
        <v>138480909.2135779</v>
      </c>
      <c r="AP73" s="4">
        <f>+(VLOOKUP(AP$2,Total!$C$38:$CV$76,costos_sf!$B73,0)/$A$1)/$AZ73*100</f>
        <v>464233.68324309867</v>
      </c>
      <c r="AQ73" s="4">
        <f>+(VLOOKUP(AQ$2,Total!$C$38:$CV$76,costos_sf!$B73,0)/$A$1)/$AZ73*100</f>
        <v>85057586.52673915</v>
      </c>
      <c r="AR73" s="4">
        <v>26989236.317751002</v>
      </c>
      <c r="AS73" s="4">
        <f>+(VLOOKUP(AS$2,Total!$C$38:$CV$76,costos_sf!$B73,0)/$A$1)/$AZ73*100</f>
        <v>58349434.091435663</v>
      </c>
      <c r="AT73" s="4">
        <f>+(VLOOKUP(AT$2,Total!$C$38:$CV$76,costos_sf!$B73,0)/$A$1)/$AZ73*100</f>
        <v>14582818.737769837</v>
      </c>
      <c r="AU73" s="4">
        <f>+(VLOOKUP(AU$2,Total!$C$38:$CV$76,costos_sf!$B73,0)/$A$1)/$AZ73*100</f>
        <v>31452495.220498566</v>
      </c>
      <c r="AV73" s="4">
        <f>+(VLOOKUP(AV$2,Total!$C$38:$CV$76,costos_sf!$B73,0)/$A$1)/$AZ73*100</f>
        <v>31975771.34268342</v>
      </c>
      <c r="AW73" s="4">
        <v>226277537.98032498</v>
      </c>
      <c r="AX73" s="4">
        <f>+(VLOOKUP(AX$2,Total!$C$38:$CV$76,costos_sf!$B73,0)/$A$1)/$AZ73*100</f>
        <v>394228003.98221064</v>
      </c>
      <c r="AY73" s="4">
        <v>403527444.82620102</v>
      </c>
      <c r="AZ73" s="48">
        <v>127.482962</v>
      </c>
    </row>
    <row r="74" spans="2:52" ht="16.5" x14ac:dyDescent="0.3">
      <c r="B74" s="1">
        <v>73</v>
      </c>
      <c r="C74" s="3">
        <v>43069</v>
      </c>
      <c r="D74" s="4">
        <f>+(VLOOKUP(D$2,Total!$C$5:$CV$15,costos_sf!$B74,0)/$A$1)/$AZ74*100</f>
        <v>106834643.4725396</v>
      </c>
      <c r="E74" s="4">
        <v>564957992.36624002</v>
      </c>
      <c r="F74" s="4">
        <f>+(VLOOKUP(F$2,Total!$C$5:$CV$15,costos_sf!$B74,0)/$A$1)/$AZ74*100</f>
        <v>657429969.69508779</v>
      </c>
      <c r="G74" s="4">
        <f>+(VLOOKUP(G$2,Total!$C$5:$CV$15,costos_sf!$B74,0)/$A$1)/$AZ74*100</f>
        <v>287218566.23607999</v>
      </c>
      <c r="H74" s="4">
        <f>+(VLOOKUP(H$2,Total!$C$5:$CV$15,costos_sf!$B74,0)/$A$1)/$AZ74*100</f>
        <v>23160009.42470875</v>
      </c>
      <c r="I74" s="4">
        <f>+(VLOOKUP(I$2,Total!$C$5:$CV$15,costos_sf!$B74,0)/$A$1)/$AZ74*100</f>
        <v>182761599.80265269</v>
      </c>
      <c r="J74" s="4">
        <f>+(VLOOKUP(J$2,Total!$C$5:$CV$15,costos_sf!$B74,0)/$A$1)/$AZ74*100</f>
        <v>2511284197.2065449</v>
      </c>
      <c r="K74" s="4">
        <f>+(VLOOKUP(K$2,Total!$C$5:$CV$15,costos_sf!$B74,0)/$A$1)/$AZ74*100</f>
        <v>2699469772.2619328</v>
      </c>
      <c r="L74" s="4">
        <f>+(VLOOKUP(L$2,Total!$C$5:$CV$15,costos_sf!$B74,0)/$A$1)/$AZ74*100</f>
        <v>5312949770.7085447</v>
      </c>
      <c r="M74" s="4">
        <v>2365665502.0738101</v>
      </c>
      <c r="N74" s="4">
        <v>106312002.377749</v>
      </c>
      <c r="O74" s="4">
        <f>+(VLOOKUP(O$2,Total!$C$38:$CV$76,costos_sf!$B74,0)/$A$1)/$AZ74*100</f>
        <v>4218615.5477607409</v>
      </c>
      <c r="P74" s="4">
        <f>+(VLOOKUP(P$2,Total!$C$38:$CV$76,costos_sf!$B74,0)/$A$1)/$AZ74*100</f>
        <v>378936704.89728808</v>
      </c>
      <c r="Q74" s="4">
        <f>+(VLOOKUP(Q$2,Total!$C$38:$CV$76,costos_sf!$B74,0)/$A$1)/$AZ74*100</f>
        <v>288362852.49697334</v>
      </c>
      <c r="R74" s="4">
        <f>+(VLOOKUP(R$2,Total!$C$38:$CV$76,costos_sf!$B74,0)/$A$1)/$AZ74*100</f>
        <v>12438328.44940198</v>
      </c>
      <c r="S74" s="4">
        <f>+(VLOOKUP(S$2,Total!$C$38:$CV$76,costos_sf!$B74,0)/$A$1)/$AZ74*100</f>
        <v>0</v>
      </c>
      <c r="T74" s="4">
        <f>+(VLOOKUP(T$2,Total!$C$38:$CV$76,costos_sf!$B74,0)/$A$1)/$AZ74*100</f>
        <v>0</v>
      </c>
      <c r="U74" s="4">
        <f>+(VLOOKUP(U$2,Total!$C$38:$CV$76,costos_sf!$B74,0)/$A$1)/$AZ74*100</f>
        <v>0</v>
      </c>
      <c r="V74" s="4">
        <f>+(VLOOKUP(V$2,Total!$C$38:$CV$76,costos_sf!$B74,0)/$A$1)/$AZ74*100</f>
        <v>0</v>
      </c>
      <c r="W74" s="4">
        <f>+(VLOOKUP(W$2,Total!$C$38:$CV$76,costos_sf!$B74,0)/$A$1)/$AZ74*100</f>
        <v>0</v>
      </c>
      <c r="X74" s="4">
        <f>+(VLOOKUP(X$2,Total!$C$38:$CV$76,costos_sf!$B74,0)/$A$1)/$AZ74*100</f>
        <v>0</v>
      </c>
      <c r="Y74" s="4">
        <f>+(VLOOKUP(Y$2,Total!$C$38:$CV$76,costos_sf!$B74,0)/$A$1)/$AZ74*100</f>
        <v>0</v>
      </c>
      <c r="Z74" s="4">
        <f>+(VLOOKUP(Z$2,Total!$C$38:$CV$76,costos_sf!$B74,0)/$A$1)/$AZ74*100</f>
        <v>0</v>
      </c>
      <c r="AA74" s="4">
        <f>+(VLOOKUP(AA$2,Total!$C$38:$CV$76,costos_sf!$B74,0)/$A$1)/$AZ74*100</f>
        <v>0</v>
      </c>
      <c r="AB74" s="4">
        <v>114981024.85859101</v>
      </c>
      <c r="AC74" s="4">
        <f>+(VLOOKUP(AC$2,Total!$C$38:$CV$76,costos_sf!$B74,0)/$A$1)/$AZ74*100</f>
        <v>60988625.703577638</v>
      </c>
      <c r="AD74" s="4">
        <f>+(VLOOKUP(AD$2,Total!$C$38:$CV$76,costos_sf!$B74,0)/$A$1)/$AZ74*100</f>
        <v>6718663.9398580473</v>
      </c>
      <c r="AE74" s="4">
        <f>+(VLOOKUP(AE$2,Total!$C$38:$CV$76,costos_sf!$B74,0)/$A$1)/$AZ74*100</f>
        <v>8363371.4485745616</v>
      </c>
      <c r="AF74" s="4">
        <v>255616253.87472302</v>
      </c>
      <c r="AG74" s="4">
        <f>+(VLOOKUP(AG$2,Total!$C$38:$CV$76,costos_sf!$B74,0)/$A$1)/$AZ74*100</f>
        <v>569883993.02914882</v>
      </c>
      <c r="AH74" s="4">
        <f>+(VLOOKUP(AH$2,Total!$C$38:$CV$76,costos_sf!$B74,0)/$A$1)/$AZ74*100</f>
        <v>157446271.8585186</v>
      </c>
      <c r="AI74" s="4">
        <f>+(VLOOKUP(AI$2,Total!$C$38:$CV$76,costos_sf!$B74,0)/$A$1)/$AZ74*100</f>
        <v>30731028.25826538</v>
      </c>
      <c r="AJ74" s="4">
        <f>+(VLOOKUP(AJ$2,Total!$C$38:$CV$76,costos_sf!$B74,0)/$A$1)/$AZ74*100</f>
        <v>107013183.73801059</v>
      </c>
      <c r="AK74" s="4">
        <f>+(VLOOKUP(AK$2,Total!$C$38:$CV$76,costos_sf!$B74,0)/$A$1)/$AZ74*100</f>
        <v>88590213.456385866</v>
      </c>
      <c r="AL74" s="4">
        <f>+(VLOOKUP(AL$2,Total!$C$38:$CV$76,costos_sf!$B74,0)/$A$1)/$AZ74*100</f>
        <v>1461880206.255183</v>
      </c>
      <c r="AM74" s="4">
        <v>67292318.502319008</v>
      </c>
      <c r="AN74" s="4">
        <v>345706652.03619999</v>
      </c>
      <c r="AO74" s="4">
        <f>+(VLOOKUP(AO$2,Total!$C$38:$CV$76,costos_sf!$B74,0)/$A$1)/$AZ74*100</f>
        <v>139650566.92163339</v>
      </c>
      <c r="AP74" s="4">
        <f>+(VLOOKUP(AP$2,Total!$C$38:$CV$76,costos_sf!$B74,0)/$A$1)/$AZ74*100</f>
        <v>521801.96419569565</v>
      </c>
      <c r="AQ74" s="4">
        <f>+(VLOOKUP(AQ$2,Total!$C$38:$CV$76,costos_sf!$B74,0)/$A$1)/$AZ74*100</f>
        <v>84375024.795349851</v>
      </c>
      <c r="AR74" s="4">
        <v>26828431.2616462</v>
      </c>
      <c r="AS74" s="4">
        <f>+(VLOOKUP(AS$2,Total!$C$38:$CV$76,costos_sf!$B74,0)/$A$1)/$AZ74*100</f>
        <v>58512887.553538442</v>
      </c>
      <c r="AT74" s="4">
        <f>+(VLOOKUP(AT$2,Total!$C$38:$CV$76,costos_sf!$B74,0)/$A$1)/$AZ74*100</f>
        <v>14740804.161434274</v>
      </c>
      <c r="AU74" s="4">
        <f>+(VLOOKUP(AU$2,Total!$C$38:$CV$76,costos_sf!$B74,0)/$A$1)/$AZ74*100</f>
        <v>32028374.400123093</v>
      </c>
      <c r="AV74" s="4">
        <f>+(VLOOKUP(AV$2,Total!$C$38:$CV$76,costos_sf!$B74,0)/$A$1)/$AZ74*100</f>
        <v>32105017.586915854</v>
      </c>
      <c r="AW74" s="4">
        <v>227993236.98407498</v>
      </c>
      <c r="AX74" s="4">
        <f>+(VLOOKUP(AX$2,Total!$C$38:$CV$76,costos_sf!$B74,0)/$A$1)/$AZ74*100</f>
        <v>409342533.08209366</v>
      </c>
      <c r="AY74" s="4">
        <v>413253030.71669304</v>
      </c>
      <c r="AZ74" s="48">
        <v>127.23151799999999</v>
      </c>
    </row>
    <row r="75" spans="2:52" ht="16.5" x14ac:dyDescent="0.3">
      <c r="B75" s="1">
        <v>74</v>
      </c>
      <c r="C75" s="3">
        <v>43100</v>
      </c>
      <c r="D75" s="4">
        <f>+(VLOOKUP(D$2,Total!$C$5:$CV$15,costos_sf!$B75,0)/$A$1)/$AZ75*100</f>
        <v>109986043.87596704</v>
      </c>
      <c r="E75" s="4">
        <v>567845498.64920604</v>
      </c>
      <c r="F75" s="4">
        <f>+(VLOOKUP(F$2,Total!$C$5:$CV$15,costos_sf!$B75,0)/$A$1)/$AZ75*100</f>
        <v>654908314.12772346</v>
      </c>
      <c r="G75" s="4">
        <f>+(VLOOKUP(G$2,Total!$C$5:$CV$15,costos_sf!$B75,0)/$A$1)/$AZ75*100</f>
        <v>291579746.83460867</v>
      </c>
      <c r="H75" s="4">
        <f>+(VLOOKUP(H$2,Total!$C$5:$CV$15,costos_sf!$B75,0)/$A$1)/$AZ75*100</f>
        <v>25033043.923828244</v>
      </c>
      <c r="I75" s="4">
        <f>+(VLOOKUP(I$2,Total!$C$5:$CV$15,costos_sf!$B75,0)/$A$1)/$AZ75*100</f>
        <v>171503243.52968106</v>
      </c>
      <c r="J75" s="4">
        <f>+(VLOOKUP(J$2,Total!$C$5:$CV$15,costos_sf!$B75,0)/$A$1)/$AZ75*100</f>
        <v>2507528369.6207776</v>
      </c>
      <c r="K75" s="4">
        <f>+(VLOOKUP(K$2,Total!$C$5:$CV$15,costos_sf!$B75,0)/$A$1)/$AZ75*100</f>
        <v>2601769783.3345728</v>
      </c>
      <c r="L75" s="4">
        <f>+(VLOOKUP(L$2,Total!$C$5:$CV$15,costos_sf!$B75,0)/$A$1)/$AZ75*100</f>
        <v>5240789516.9344196</v>
      </c>
      <c r="M75" s="4">
        <v>2358926692.2898397</v>
      </c>
      <c r="N75" s="4">
        <v>107071445.840537</v>
      </c>
      <c r="O75" s="4">
        <f>+(VLOOKUP(O$2,Total!$C$38:$CV$76,costos_sf!$B75,0)/$A$1)/$AZ75*100</f>
        <v>0</v>
      </c>
      <c r="P75" s="4">
        <f>+(VLOOKUP(P$2,Total!$C$38:$CV$76,costos_sf!$B75,0)/$A$1)/$AZ75*100</f>
        <v>379049262.17255795</v>
      </c>
      <c r="Q75" s="4">
        <f>+(VLOOKUP(Q$2,Total!$C$38:$CV$76,costos_sf!$B75,0)/$A$1)/$AZ75*100</f>
        <v>280804129.4995507</v>
      </c>
      <c r="R75" s="4">
        <f>+(VLOOKUP(R$2,Total!$C$38:$CV$76,costos_sf!$B75,0)/$A$1)/$AZ75*100</f>
        <v>12769177.328580029</v>
      </c>
      <c r="S75" s="4">
        <f>+(VLOOKUP(S$2,Total!$C$38:$CV$76,costos_sf!$B75,0)/$A$1)/$AZ75*100</f>
        <v>0</v>
      </c>
      <c r="T75" s="4">
        <f>+(VLOOKUP(T$2,Total!$C$38:$CV$76,costos_sf!$B75,0)/$A$1)/$AZ75*100</f>
        <v>0</v>
      </c>
      <c r="U75" s="4">
        <f>+(VLOOKUP(U$2,Total!$C$38:$CV$76,costos_sf!$B75,0)/$A$1)/$AZ75*100</f>
        <v>0</v>
      </c>
      <c r="V75" s="4">
        <f>+(VLOOKUP(V$2,Total!$C$38:$CV$76,costos_sf!$B75,0)/$A$1)/$AZ75*100</f>
        <v>0</v>
      </c>
      <c r="W75" s="4">
        <f>+(VLOOKUP(W$2,Total!$C$38:$CV$76,costos_sf!$B75,0)/$A$1)/$AZ75*100</f>
        <v>0</v>
      </c>
      <c r="X75" s="4">
        <f>+(VLOOKUP(X$2,Total!$C$38:$CV$76,costos_sf!$B75,0)/$A$1)/$AZ75*100</f>
        <v>0</v>
      </c>
      <c r="Y75" s="4">
        <f>+(VLOOKUP(Y$2,Total!$C$38:$CV$76,costos_sf!$B75,0)/$A$1)/$AZ75*100</f>
        <v>0</v>
      </c>
      <c r="Z75" s="4">
        <f>+(VLOOKUP(Z$2,Total!$C$38:$CV$76,costos_sf!$B75,0)/$A$1)/$AZ75*100</f>
        <v>0</v>
      </c>
      <c r="AA75" s="4">
        <f>+(VLOOKUP(AA$2,Total!$C$38:$CV$76,costos_sf!$B75,0)/$A$1)/$AZ75*100</f>
        <v>0</v>
      </c>
      <c r="AB75" s="4">
        <v>117226463.76666899</v>
      </c>
      <c r="AC75" s="4">
        <f>+(VLOOKUP(AC$2,Total!$C$38:$CV$76,costos_sf!$B75,0)/$A$1)/$AZ75*100</f>
        <v>63938187.59273982</v>
      </c>
      <c r="AD75" s="4">
        <f>+(VLOOKUP(AD$2,Total!$C$38:$CV$76,costos_sf!$B75,0)/$A$1)/$AZ75*100</f>
        <v>6795610.5968274642</v>
      </c>
      <c r="AE75" s="4">
        <f>+(VLOOKUP(AE$2,Total!$C$38:$CV$76,costos_sf!$B75,0)/$A$1)/$AZ75*100</f>
        <v>8475627.3161391877</v>
      </c>
      <c r="AF75" s="4">
        <v>259735088.874185</v>
      </c>
      <c r="AG75" s="4">
        <f>+(VLOOKUP(AG$2,Total!$C$38:$CV$76,costos_sf!$B75,0)/$A$1)/$AZ75*100</f>
        <v>562225090.79672492</v>
      </c>
      <c r="AH75" s="4">
        <f>+(VLOOKUP(AH$2,Total!$C$38:$CV$76,costos_sf!$B75,0)/$A$1)/$AZ75*100</f>
        <v>147484219.09747091</v>
      </c>
      <c r="AI75" s="4">
        <f>+(VLOOKUP(AI$2,Total!$C$38:$CV$76,costos_sf!$B75,0)/$A$1)/$AZ75*100</f>
        <v>29698692.916233007</v>
      </c>
      <c r="AJ75" s="4">
        <f>+(VLOOKUP(AJ$2,Total!$C$38:$CV$76,costos_sf!$B75,0)/$A$1)/$AZ75*100</f>
        <v>118275239.62108994</v>
      </c>
      <c r="AK75" s="4">
        <f>+(VLOOKUP(AK$2,Total!$C$38:$CV$76,costos_sf!$B75,0)/$A$1)/$AZ75*100</f>
        <v>83344624.270359531</v>
      </c>
      <c r="AL75" s="4">
        <f>+(VLOOKUP(AL$2,Total!$C$38:$CV$76,costos_sf!$B75,0)/$A$1)/$AZ75*100</f>
        <v>1477718167.2465265</v>
      </c>
      <c r="AM75" s="4">
        <v>67147549.806629211</v>
      </c>
      <c r="AN75" s="4">
        <v>352733816.132572</v>
      </c>
      <c r="AO75" s="4">
        <f>+(VLOOKUP(AO$2,Total!$C$38:$CV$76,costos_sf!$B75,0)/$A$1)/$AZ75*100</f>
        <v>140070667.69573009</v>
      </c>
      <c r="AP75" s="4">
        <f>+(VLOOKUP(AP$2,Total!$C$38:$CV$76,costos_sf!$B75,0)/$A$1)/$AZ75*100</f>
        <v>537413.82704877423</v>
      </c>
      <c r="AQ75" s="4">
        <f>+(VLOOKUP(AQ$2,Total!$C$38:$CV$76,costos_sf!$B75,0)/$A$1)/$AZ75*100</f>
        <v>85452475.656979218</v>
      </c>
      <c r="AR75" s="4">
        <v>26662111.059776597</v>
      </c>
      <c r="AS75" s="4">
        <f>+(VLOOKUP(AS$2,Total!$C$38:$CV$76,costos_sf!$B75,0)/$A$1)/$AZ75*100</f>
        <v>57697611.900543921</v>
      </c>
      <c r="AT75" s="4">
        <f>+(VLOOKUP(AT$2,Total!$C$38:$CV$76,costos_sf!$B75,0)/$A$1)/$AZ75*100</f>
        <v>15088353.718221165</v>
      </c>
      <c r="AU75" s="4">
        <f>+(VLOOKUP(AU$2,Total!$C$38:$CV$76,costos_sf!$B75,0)/$A$1)/$AZ75*100</f>
        <v>32413770.351461269</v>
      </c>
      <c r="AV75" s="4">
        <f>+(VLOOKUP(AV$2,Total!$C$38:$CV$76,costos_sf!$B75,0)/$A$1)/$AZ75*100</f>
        <v>31166650.10215757</v>
      </c>
      <c r="AW75" s="4">
        <v>228888696.61856398</v>
      </c>
      <c r="AX75" s="4">
        <f>+(VLOOKUP(AX$2,Total!$C$38:$CV$76,costos_sf!$B75,0)/$A$1)/$AZ75*100</f>
        <v>427518626.84867865</v>
      </c>
      <c r="AY75" s="4">
        <v>422213210.74816</v>
      </c>
      <c r="AZ75" s="48">
        <v>127.431083</v>
      </c>
    </row>
    <row r="76" spans="2:52" ht="16.5" x14ac:dyDescent="0.3">
      <c r="B76" s="1">
        <v>75</v>
      </c>
      <c r="C76" s="3">
        <v>43131</v>
      </c>
      <c r="D76" s="4">
        <f>+(VLOOKUP(D$2,Total!$C$5:$CV$15,costos_sf!$B76,0)/$A$1)/$AZ76*100</f>
        <v>109133136.73808277</v>
      </c>
      <c r="E76" s="4">
        <v>569301114.20915604</v>
      </c>
      <c r="F76" s="4">
        <f>+(VLOOKUP(F$2,Total!$C$5:$CV$15,costos_sf!$B76,0)/$A$1)/$AZ76*100</f>
        <v>650621714.66291225</v>
      </c>
      <c r="G76" s="4">
        <f>+(VLOOKUP(G$2,Total!$C$5:$CV$15,costos_sf!$B76,0)/$A$1)/$AZ76*100</f>
        <v>291250771.19161254</v>
      </c>
      <c r="H76" s="4">
        <f>+(VLOOKUP(H$2,Total!$C$5:$CV$15,costos_sf!$B76,0)/$A$1)/$AZ76*100</f>
        <v>24607487.577027094</v>
      </c>
      <c r="I76" s="4">
        <f>+(VLOOKUP(I$2,Total!$C$5:$CV$15,costos_sf!$B76,0)/$A$1)/$AZ76*100</f>
        <v>156248953.8726486</v>
      </c>
      <c r="J76" s="4">
        <f>+(VLOOKUP(J$2,Total!$C$5:$CV$15,costos_sf!$B76,0)/$A$1)/$AZ76*100</f>
        <v>2557970453.4210734</v>
      </c>
      <c r="K76" s="4">
        <f>+(VLOOKUP(K$2,Total!$C$5:$CV$15,costos_sf!$B76,0)/$A$1)/$AZ76*100</f>
        <v>2572644746.7069077</v>
      </c>
      <c r="L76" s="4">
        <f>+(VLOOKUP(L$2,Total!$C$5:$CV$15,costos_sf!$B76,0)/$A$1)/$AZ76*100</f>
        <v>5362662151.0639896</v>
      </c>
      <c r="M76" s="4">
        <v>2380126476.1557498</v>
      </c>
      <c r="N76" s="4">
        <v>108990788.17150299</v>
      </c>
      <c r="O76" s="4">
        <f>+(VLOOKUP(O$2,Total!$C$38:$CV$76,costos_sf!$B76,0)/$A$1)/$AZ76*100</f>
        <v>-2186510.8093478028</v>
      </c>
      <c r="P76" s="4">
        <f>+(VLOOKUP(P$2,Total!$C$38:$CV$76,costos_sf!$B76,0)/$A$1)/$AZ76*100</f>
        <v>385953519.5270052</v>
      </c>
      <c r="Q76" s="4">
        <f>+(VLOOKUP(Q$2,Total!$C$38:$CV$76,costos_sf!$B76,0)/$A$1)/$AZ76*100</f>
        <v>280023640.23351288</v>
      </c>
      <c r="R76" s="4">
        <f>+(VLOOKUP(R$2,Total!$C$38:$CV$76,costos_sf!$B76,0)/$A$1)/$AZ76*100</f>
        <v>13126589.68580927</v>
      </c>
      <c r="S76" s="4">
        <f>+(VLOOKUP(S$2,Total!$C$38:$CV$76,costos_sf!$B76,0)/$A$1)/$AZ76*100</f>
        <v>0</v>
      </c>
      <c r="T76" s="4">
        <f>+(VLOOKUP(T$2,Total!$C$38:$CV$76,costos_sf!$B76,0)/$A$1)/$AZ76*100</f>
        <v>0</v>
      </c>
      <c r="U76" s="4">
        <f>+(VLOOKUP(U$2,Total!$C$38:$CV$76,costos_sf!$B76,0)/$A$1)/$AZ76*100</f>
        <v>0</v>
      </c>
      <c r="V76" s="4">
        <f>+(VLOOKUP(V$2,Total!$C$38:$CV$76,costos_sf!$B76,0)/$A$1)/$AZ76*100</f>
        <v>0</v>
      </c>
      <c r="W76" s="4">
        <f>+(VLOOKUP(W$2,Total!$C$38:$CV$76,costos_sf!$B76,0)/$A$1)/$AZ76*100</f>
        <v>0</v>
      </c>
      <c r="X76" s="4">
        <f>+(VLOOKUP(X$2,Total!$C$38:$CV$76,costos_sf!$B76,0)/$A$1)/$AZ76*100</f>
        <v>0</v>
      </c>
      <c r="Y76" s="4">
        <f>+(VLOOKUP(Y$2,Total!$C$38:$CV$76,costos_sf!$B76,0)/$A$1)/$AZ76*100</f>
        <v>0</v>
      </c>
      <c r="Z76" s="4">
        <f>+(VLOOKUP(Z$2,Total!$C$38:$CV$76,costos_sf!$B76,0)/$A$1)/$AZ76*100</f>
        <v>0</v>
      </c>
      <c r="AA76" s="4">
        <f>+(VLOOKUP(AA$2,Total!$C$38:$CV$76,costos_sf!$B76,0)/$A$1)/$AZ76*100</f>
        <v>0</v>
      </c>
      <c r="AB76" s="4">
        <v>118310033.453649</v>
      </c>
      <c r="AC76" s="4">
        <f>+(VLOOKUP(AC$2,Total!$C$38:$CV$76,costos_sf!$B76,0)/$A$1)/$AZ76*100</f>
        <v>67030284.986724876</v>
      </c>
      <c r="AD76" s="4">
        <f>+(VLOOKUP(AD$2,Total!$C$38:$CV$76,costos_sf!$B76,0)/$A$1)/$AZ76*100</f>
        <v>6833848.276163891</v>
      </c>
      <c r="AE76" s="4">
        <f>+(VLOOKUP(AE$2,Total!$C$38:$CV$76,costos_sf!$B76,0)/$A$1)/$AZ76*100</f>
        <v>8501629.0961388834</v>
      </c>
      <c r="AF76" s="4">
        <v>263081313.95446002</v>
      </c>
      <c r="AG76" s="4">
        <f>+(VLOOKUP(AG$2,Total!$C$38:$CV$76,costos_sf!$B76,0)/$A$1)/$AZ76*100</f>
        <v>565439975.33666539</v>
      </c>
      <c r="AH76" s="4">
        <f>+(VLOOKUP(AH$2,Total!$C$38:$CV$76,costos_sf!$B76,0)/$A$1)/$AZ76*100</f>
        <v>146179493.11380023</v>
      </c>
      <c r="AI76" s="4">
        <f>+(VLOOKUP(AI$2,Total!$C$38:$CV$76,costos_sf!$B76,0)/$A$1)/$AZ76*100</f>
        <v>28979804.0576565</v>
      </c>
      <c r="AJ76" s="4">
        <f>+(VLOOKUP(AJ$2,Total!$C$38:$CV$76,costos_sf!$B76,0)/$A$1)/$AZ76*100</f>
        <v>119164916.50370897</v>
      </c>
      <c r="AK76" s="4">
        <f>+(VLOOKUP(AK$2,Total!$C$38:$CV$76,costos_sf!$B76,0)/$A$1)/$AZ76*100</f>
        <v>82288535.747116536</v>
      </c>
      <c r="AL76" s="4">
        <f>+(VLOOKUP(AL$2,Total!$C$38:$CV$76,costos_sf!$B76,0)/$A$1)/$AZ76*100</f>
        <v>1479609488.6593397</v>
      </c>
      <c r="AM76" s="4">
        <v>66827153.244498402</v>
      </c>
      <c r="AN76" s="4">
        <v>358685257.80062503</v>
      </c>
      <c r="AO76" s="4">
        <f>+(VLOOKUP(AO$2,Total!$C$38:$CV$76,costos_sf!$B76,0)/$A$1)/$AZ76*100</f>
        <v>140385633.26901761</v>
      </c>
      <c r="AP76" s="4">
        <f>+(VLOOKUP(AP$2,Total!$C$38:$CV$76,costos_sf!$B76,0)/$A$1)/$AZ76*100</f>
        <v>543074.78882223507</v>
      </c>
      <c r="AQ76" s="4">
        <f>+(VLOOKUP(AQ$2,Total!$C$38:$CV$76,costos_sf!$B76,0)/$A$1)/$AZ76*100</f>
        <v>85235570.458584353</v>
      </c>
      <c r="AR76" s="4">
        <v>26293792.259824</v>
      </c>
      <c r="AS76" s="4">
        <f>+(VLOOKUP(AS$2,Total!$C$38:$CV$76,costos_sf!$B76,0)/$A$1)/$AZ76*100</f>
        <v>57251576.812891617</v>
      </c>
      <c r="AT76" s="4">
        <f>+(VLOOKUP(AT$2,Total!$C$38:$CV$76,costos_sf!$B76,0)/$A$1)/$AZ76*100</f>
        <v>15183683.791234054</v>
      </c>
      <c r="AU76" s="4">
        <f>+(VLOOKUP(AU$2,Total!$C$38:$CV$76,costos_sf!$B76,0)/$A$1)/$AZ76*100</f>
        <v>32801477.335999969</v>
      </c>
      <c r="AV76" s="4">
        <f>+(VLOOKUP(AV$2,Total!$C$38:$CV$76,costos_sf!$B76,0)/$A$1)/$AZ76*100</f>
        <v>31049580.154003505</v>
      </c>
      <c r="AW76" s="4">
        <v>229568970.487508</v>
      </c>
      <c r="AX76" s="4">
        <f>+(VLOOKUP(AX$2,Total!$C$38:$CV$76,costos_sf!$B76,0)/$A$1)/$AZ76*100</f>
        <v>442423849.66589034</v>
      </c>
      <c r="AY76" s="4">
        <v>425701088.321697</v>
      </c>
      <c r="AZ76" s="48">
        <v>127.593452</v>
      </c>
    </row>
    <row r="77" spans="2:52" ht="16.5" x14ac:dyDescent="0.3">
      <c r="B77" s="1">
        <v>76</v>
      </c>
      <c r="C77" s="3">
        <v>43159</v>
      </c>
      <c r="D77" s="4">
        <f>+(VLOOKUP(D$2,Total!$C$5:$CV$15,costos_sf!$B77,0)/$A$1)/$AZ77*100</f>
        <v>111483606.02800734</v>
      </c>
      <c r="E77" s="4">
        <v>575378580.9514699</v>
      </c>
      <c r="F77" s="4">
        <f>+(VLOOKUP(F$2,Total!$C$5:$CV$15,costos_sf!$B77,0)/$A$1)/$AZ77*100</f>
        <v>649310726.92326581</v>
      </c>
      <c r="G77" s="4">
        <f>+(VLOOKUP(G$2,Total!$C$5:$CV$15,costos_sf!$B77,0)/$A$1)/$AZ77*100</f>
        <v>288515426.35123599</v>
      </c>
      <c r="H77" s="4">
        <f>+(VLOOKUP(H$2,Total!$C$5:$CV$15,costos_sf!$B77,0)/$A$1)/$AZ77*100</f>
        <v>24579702.923517786</v>
      </c>
      <c r="I77" s="4">
        <f>+(VLOOKUP(I$2,Total!$C$5:$CV$15,costos_sf!$B77,0)/$A$1)/$AZ77*100</f>
        <v>162326966.58300209</v>
      </c>
      <c r="J77" s="4">
        <f>+(VLOOKUP(J$2,Total!$C$5:$CV$15,costos_sf!$B77,0)/$A$1)/$AZ77*100</f>
        <v>2549680731.3927984</v>
      </c>
      <c r="K77" s="4">
        <f>+(VLOOKUP(K$2,Total!$C$5:$CV$15,costos_sf!$B77,0)/$A$1)/$AZ77*100</f>
        <v>2620430165.563601</v>
      </c>
      <c r="L77" s="4">
        <f>+(VLOOKUP(L$2,Total!$C$5:$CV$15,costos_sf!$B77,0)/$A$1)/$AZ77*100</f>
        <v>5347266701.5274172</v>
      </c>
      <c r="M77" s="4">
        <v>2372177525.6044703</v>
      </c>
      <c r="N77" s="4">
        <v>109411356.239755</v>
      </c>
      <c r="O77" s="4">
        <f>+(VLOOKUP(O$2,Total!$C$38:$CV$76,costos_sf!$B77,0)/$A$1)/$AZ77*100</f>
        <v>-4258952.0321110841</v>
      </c>
      <c r="P77" s="4">
        <f>+(VLOOKUP(P$2,Total!$C$38:$CV$76,costos_sf!$B77,0)/$A$1)/$AZ77*100</f>
        <v>389849216.65763694</v>
      </c>
      <c r="Q77" s="4">
        <f>+(VLOOKUP(Q$2,Total!$C$38:$CV$76,costos_sf!$B77,0)/$A$1)/$AZ77*100</f>
        <v>278801117.60897076</v>
      </c>
      <c r="R77" s="4">
        <f>+(VLOOKUP(R$2,Total!$C$38:$CV$76,costos_sf!$B77,0)/$A$1)/$AZ77*100</f>
        <v>13429117.982068973</v>
      </c>
      <c r="S77" s="4">
        <f>+(VLOOKUP(S$2,Total!$C$38:$CV$76,costos_sf!$B77,0)/$A$1)/$AZ77*100</f>
        <v>0</v>
      </c>
      <c r="T77" s="4">
        <f>+(VLOOKUP(T$2,Total!$C$38:$CV$76,costos_sf!$B77,0)/$A$1)/$AZ77*100</f>
        <v>0</v>
      </c>
      <c r="U77" s="4">
        <f>+(VLOOKUP(U$2,Total!$C$38:$CV$76,costos_sf!$B77,0)/$A$1)/$AZ77*100</f>
        <v>0</v>
      </c>
      <c r="V77" s="4">
        <f>+(VLOOKUP(V$2,Total!$C$38:$CV$76,costos_sf!$B77,0)/$A$1)/$AZ77*100</f>
        <v>0</v>
      </c>
      <c r="W77" s="4">
        <f>+(VLOOKUP(W$2,Total!$C$38:$CV$76,costos_sf!$B77,0)/$A$1)/$AZ77*100</f>
        <v>0</v>
      </c>
      <c r="X77" s="4">
        <f>+(VLOOKUP(X$2,Total!$C$38:$CV$76,costos_sf!$B77,0)/$A$1)/$AZ77*100</f>
        <v>0</v>
      </c>
      <c r="Y77" s="4">
        <f>+(VLOOKUP(Y$2,Total!$C$38:$CV$76,costos_sf!$B77,0)/$A$1)/$AZ77*100</f>
        <v>0</v>
      </c>
      <c r="Z77" s="4">
        <f>+(VLOOKUP(Z$2,Total!$C$38:$CV$76,costos_sf!$B77,0)/$A$1)/$AZ77*100</f>
        <v>0</v>
      </c>
      <c r="AA77" s="4">
        <f>+(VLOOKUP(AA$2,Total!$C$38:$CV$76,costos_sf!$B77,0)/$A$1)/$AZ77*100</f>
        <v>0</v>
      </c>
      <c r="AB77" s="4">
        <v>119239096.399708</v>
      </c>
      <c r="AC77" s="4">
        <f>+(VLOOKUP(AC$2,Total!$C$38:$CV$76,costos_sf!$B77,0)/$A$1)/$AZ77*100</f>
        <v>71962545.256543979</v>
      </c>
      <c r="AD77" s="4">
        <f>+(VLOOKUP(AD$2,Total!$C$38:$CV$76,costos_sf!$B77,0)/$A$1)/$AZ77*100</f>
        <v>6902376.383733605</v>
      </c>
      <c r="AE77" s="4">
        <f>+(VLOOKUP(AE$2,Total!$C$38:$CV$76,costos_sf!$B77,0)/$A$1)/$AZ77*100</f>
        <v>8467550.751814615</v>
      </c>
      <c r="AF77" s="4">
        <v>265648119.930767</v>
      </c>
      <c r="AG77" s="4">
        <f>+(VLOOKUP(AG$2,Total!$C$38:$CV$76,costos_sf!$B77,0)/$A$1)/$AZ77*100</f>
        <v>570776202.4396683</v>
      </c>
      <c r="AH77" s="4">
        <f>+(VLOOKUP(AH$2,Total!$C$38:$CV$76,costos_sf!$B77,0)/$A$1)/$AZ77*100</f>
        <v>146875076.9948855</v>
      </c>
      <c r="AI77" s="4">
        <f>+(VLOOKUP(AI$2,Total!$C$38:$CV$76,costos_sf!$B77,0)/$A$1)/$AZ77*100</f>
        <v>28392528.899218049</v>
      </c>
      <c r="AJ77" s="4">
        <f>+(VLOOKUP(AJ$2,Total!$C$38:$CV$76,costos_sf!$B77,0)/$A$1)/$AZ77*100</f>
        <v>121465047.99049811</v>
      </c>
      <c r="AK77" s="4">
        <f>+(VLOOKUP(AK$2,Total!$C$38:$CV$76,costos_sf!$B77,0)/$A$1)/$AZ77*100</f>
        <v>81897068.021782383</v>
      </c>
      <c r="AL77" s="4">
        <f>+(VLOOKUP(AL$2,Total!$C$38:$CV$76,costos_sf!$B77,0)/$A$1)/$AZ77*100</f>
        <v>1477540733.9209285</v>
      </c>
      <c r="AM77" s="4">
        <v>66125583.913038395</v>
      </c>
      <c r="AN77" s="4">
        <v>363375529.58885598</v>
      </c>
      <c r="AO77" s="4">
        <f>+(VLOOKUP(AO$2,Total!$C$38:$CV$76,costos_sf!$B77,0)/$A$1)/$AZ77*100</f>
        <v>140399557.95012942</v>
      </c>
      <c r="AP77" s="4">
        <f>+(VLOOKUP(AP$2,Total!$C$38:$CV$76,costos_sf!$B77,0)/$A$1)/$AZ77*100</f>
        <v>553614.3446941243</v>
      </c>
      <c r="AQ77" s="4">
        <f>+(VLOOKUP(AQ$2,Total!$C$38:$CV$76,costos_sf!$B77,0)/$A$1)/$AZ77*100</f>
        <v>84638920.561745241</v>
      </c>
      <c r="AR77" s="4">
        <v>26269386.3452917</v>
      </c>
      <c r="AS77" s="4">
        <f>+(VLOOKUP(AS$2,Total!$C$38:$CV$76,costos_sf!$B77,0)/$A$1)/$AZ77*100</f>
        <v>56722756.909307152</v>
      </c>
      <c r="AT77" s="4">
        <f>+(VLOOKUP(AT$2,Total!$C$38:$CV$76,costos_sf!$B77,0)/$A$1)/$AZ77*100</f>
        <v>15232030.353948308</v>
      </c>
      <c r="AU77" s="4">
        <f>+(VLOOKUP(AU$2,Total!$C$38:$CV$76,costos_sf!$B77,0)/$A$1)/$AZ77*100</f>
        <v>33113520.432843279</v>
      </c>
      <c r="AV77" s="4">
        <f>+(VLOOKUP(AV$2,Total!$C$38:$CV$76,costos_sf!$B77,0)/$A$1)/$AZ77*100</f>
        <v>30941343.674218096</v>
      </c>
      <c r="AW77" s="4">
        <v>230573088.632238</v>
      </c>
      <c r="AX77" s="4">
        <f>+(VLOOKUP(AX$2,Total!$C$38:$CV$76,costos_sf!$B77,0)/$A$1)/$AZ77*100</f>
        <v>446924204.29158735</v>
      </c>
      <c r="AY77" s="4">
        <v>435445930.42501801</v>
      </c>
      <c r="AZ77" s="48">
        <v>127.912717</v>
      </c>
    </row>
    <row r="78" spans="2:52" ht="16.5" x14ac:dyDescent="0.3">
      <c r="B78" s="1">
        <v>77</v>
      </c>
      <c r="C78" s="3">
        <v>43190</v>
      </c>
      <c r="D78" s="4">
        <f>+(VLOOKUP(D$2,Total!$C$5:$CV$15,costos_sf!$B78,0)/$A$1)/$AZ78*100</f>
        <v>110550506.17761302</v>
      </c>
      <c r="E78" s="4">
        <v>577681091.700032</v>
      </c>
      <c r="F78" s="4">
        <f>+(VLOOKUP(F$2,Total!$C$5:$CV$15,costos_sf!$B78,0)/$A$1)/$AZ78*100</f>
        <v>637727244.86096716</v>
      </c>
      <c r="G78" s="4">
        <f>+(VLOOKUP(G$2,Total!$C$5:$CV$15,costos_sf!$B78,0)/$A$1)/$AZ78*100</f>
        <v>292368523.09587097</v>
      </c>
      <c r="H78" s="4">
        <f>+(VLOOKUP(H$2,Total!$C$5:$CV$15,costos_sf!$B78,0)/$A$1)/$AZ78*100</f>
        <v>24522079.103698213</v>
      </c>
      <c r="I78" s="4">
        <f>+(VLOOKUP(I$2,Total!$C$5:$CV$15,costos_sf!$B78,0)/$A$1)/$AZ78*100</f>
        <v>163220576.31861058</v>
      </c>
      <c r="J78" s="4">
        <f>+(VLOOKUP(J$2,Total!$C$5:$CV$15,costos_sf!$B78,0)/$A$1)/$AZ78*100</f>
        <v>2530767656.3771014</v>
      </c>
      <c r="K78" s="4">
        <f>+(VLOOKUP(K$2,Total!$C$5:$CV$15,costos_sf!$B78,0)/$A$1)/$AZ78*100</f>
        <v>2622801700.8582921</v>
      </c>
      <c r="L78" s="4">
        <f>+(VLOOKUP(L$2,Total!$C$5:$CV$15,costos_sf!$B78,0)/$A$1)/$AZ78*100</f>
        <v>5291011084.0238914</v>
      </c>
      <c r="M78" s="4">
        <v>2365963501.0999103</v>
      </c>
      <c r="N78" s="4">
        <v>110069168.70136599</v>
      </c>
      <c r="O78" s="4">
        <f>+(VLOOKUP(O$2,Total!$C$38:$CV$76,costos_sf!$B78,0)/$A$1)/$AZ78*100</f>
        <v>-6320212.1158281723</v>
      </c>
      <c r="P78" s="4">
        <f>+(VLOOKUP(P$2,Total!$C$38:$CV$76,costos_sf!$B78,0)/$A$1)/$AZ78*100</f>
        <v>395004954.65034252</v>
      </c>
      <c r="Q78" s="4">
        <f>+(VLOOKUP(Q$2,Total!$C$38:$CV$76,costos_sf!$B78,0)/$A$1)/$AZ78*100</f>
        <v>277608830.9661811</v>
      </c>
      <c r="R78" s="4">
        <f>+(VLOOKUP(R$2,Total!$C$38:$CV$76,costos_sf!$B78,0)/$A$1)/$AZ78*100</f>
        <v>13631576.144954652</v>
      </c>
      <c r="S78" s="4">
        <f>+(VLOOKUP(S$2,Total!$C$38:$CV$76,costos_sf!$B78,0)/$A$1)/$AZ78*100</f>
        <v>0</v>
      </c>
      <c r="T78" s="4">
        <f>+(VLOOKUP(T$2,Total!$C$38:$CV$76,costos_sf!$B78,0)/$A$1)/$AZ78*100</f>
        <v>0</v>
      </c>
      <c r="U78" s="4">
        <f>+(VLOOKUP(U$2,Total!$C$38:$CV$76,costos_sf!$B78,0)/$A$1)/$AZ78*100</f>
        <v>0</v>
      </c>
      <c r="V78" s="4">
        <f>+(VLOOKUP(V$2,Total!$C$38:$CV$76,costos_sf!$B78,0)/$A$1)/$AZ78*100</f>
        <v>0</v>
      </c>
      <c r="W78" s="4">
        <f>+(VLOOKUP(W$2,Total!$C$38:$CV$76,costos_sf!$B78,0)/$A$1)/$AZ78*100</f>
        <v>0</v>
      </c>
      <c r="X78" s="4">
        <f>+(VLOOKUP(X$2,Total!$C$38:$CV$76,costos_sf!$B78,0)/$A$1)/$AZ78*100</f>
        <v>0</v>
      </c>
      <c r="Y78" s="4">
        <f>+(VLOOKUP(Y$2,Total!$C$38:$CV$76,costos_sf!$B78,0)/$A$1)/$AZ78*100</f>
        <v>0</v>
      </c>
      <c r="Z78" s="4">
        <f>+(VLOOKUP(Z$2,Total!$C$38:$CV$76,costos_sf!$B78,0)/$A$1)/$AZ78*100</f>
        <v>0</v>
      </c>
      <c r="AA78" s="4">
        <f>+(VLOOKUP(AA$2,Total!$C$38:$CV$76,costos_sf!$B78,0)/$A$1)/$AZ78*100</f>
        <v>0</v>
      </c>
      <c r="AB78" s="4">
        <v>120781582.39463499</v>
      </c>
      <c r="AC78" s="4">
        <f>+(VLOOKUP(AC$2,Total!$C$38:$CV$76,costos_sf!$B78,0)/$A$1)/$AZ78*100</f>
        <v>74688009.032751188</v>
      </c>
      <c r="AD78" s="4">
        <f>+(VLOOKUP(AD$2,Total!$C$38:$CV$76,costos_sf!$B78,0)/$A$1)/$AZ78*100</f>
        <v>6955711.3464667071</v>
      </c>
      <c r="AE78" s="4">
        <f>+(VLOOKUP(AE$2,Total!$C$38:$CV$76,costos_sf!$B78,0)/$A$1)/$AZ78*100</f>
        <v>8428104.7481779214</v>
      </c>
      <c r="AF78" s="4">
        <v>269291822.153741</v>
      </c>
      <c r="AG78" s="4">
        <f>+(VLOOKUP(AG$2,Total!$C$38:$CV$76,costos_sf!$B78,0)/$A$1)/$AZ78*100</f>
        <v>574367402.13200188</v>
      </c>
      <c r="AH78" s="4">
        <f>+(VLOOKUP(AH$2,Total!$C$38:$CV$76,costos_sf!$B78,0)/$A$1)/$AZ78*100</f>
        <v>144369046.52976438</v>
      </c>
      <c r="AI78" s="4">
        <f>+(VLOOKUP(AI$2,Total!$C$38:$CV$76,costos_sf!$B78,0)/$A$1)/$AZ78*100</f>
        <v>27991607.443936389</v>
      </c>
      <c r="AJ78" s="4">
        <f>+(VLOOKUP(AJ$2,Total!$C$38:$CV$76,costos_sf!$B78,0)/$A$1)/$AZ78*100</f>
        <v>122944838.7033556</v>
      </c>
      <c r="AK78" s="4">
        <f>+(VLOOKUP(AK$2,Total!$C$38:$CV$76,costos_sf!$B78,0)/$A$1)/$AZ78*100</f>
        <v>81343231.832878068</v>
      </c>
      <c r="AL78" s="4">
        <f>+(VLOOKUP(AL$2,Total!$C$38:$CV$76,costos_sf!$B78,0)/$A$1)/$AZ78*100</f>
        <v>1454342577.5327315</v>
      </c>
      <c r="AM78" s="4">
        <v>65869232.246910699</v>
      </c>
      <c r="AN78" s="4">
        <v>365747953.49295098</v>
      </c>
      <c r="AO78" s="4">
        <f>+(VLOOKUP(AO$2,Total!$C$38:$CV$76,costos_sf!$B78,0)/$A$1)/$AZ78*100</f>
        <v>141457013.43884623</v>
      </c>
      <c r="AP78" s="4">
        <f>+(VLOOKUP(AP$2,Total!$C$38:$CV$76,costos_sf!$B78,0)/$A$1)/$AZ78*100</f>
        <v>570516.071976237</v>
      </c>
      <c r="AQ78" s="4">
        <f>+(VLOOKUP(AQ$2,Total!$C$38:$CV$76,costos_sf!$B78,0)/$A$1)/$AZ78*100</f>
        <v>83718471.959538192</v>
      </c>
      <c r="AR78" s="4">
        <v>26311523.037702799</v>
      </c>
      <c r="AS78" s="4">
        <f>+(VLOOKUP(AS$2,Total!$C$38:$CV$76,costos_sf!$B78,0)/$A$1)/$AZ78*100</f>
        <v>54775831.22729899</v>
      </c>
      <c r="AT78" s="4">
        <f>+(VLOOKUP(AT$2,Total!$C$38:$CV$76,costos_sf!$B78,0)/$A$1)/$AZ78*100</f>
        <v>15229807.240256181</v>
      </c>
      <c r="AU78" s="4">
        <f>+(VLOOKUP(AU$2,Total!$C$38:$CV$76,costos_sf!$B78,0)/$A$1)/$AZ78*100</f>
        <v>33448084.254122771</v>
      </c>
      <c r="AV78" s="4">
        <f>+(VLOOKUP(AV$2,Total!$C$38:$CV$76,costos_sf!$B78,0)/$A$1)/$AZ78*100</f>
        <v>32805356.812196098</v>
      </c>
      <c r="AW78" s="4">
        <v>231468849.507943</v>
      </c>
      <c r="AX78" s="4">
        <f>+(VLOOKUP(AX$2,Total!$C$38:$CV$76,costos_sf!$B78,0)/$A$1)/$AZ78*100</f>
        <v>459443167.06415761</v>
      </c>
      <c r="AY78" s="4">
        <v>446053962.721012</v>
      </c>
      <c r="AZ78" s="48">
        <v>128.535811</v>
      </c>
    </row>
    <row r="79" spans="2:52" ht="16.5" x14ac:dyDescent="0.3">
      <c r="B79" s="1">
        <v>78</v>
      </c>
      <c r="C79" s="3">
        <v>43220</v>
      </c>
      <c r="D79" s="4">
        <f>+(VLOOKUP(D$2,Total!$C$5:$CV$15,costos_sf!$B79,0)/$A$1)/$AZ79*100</f>
        <v>113182958.07085691</v>
      </c>
      <c r="E79" s="4">
        <v>581528080.27005696</v>
      </c>
      <c r="F79" s="4">
        <f>+(VLOOKUP(F$2,Total!$C$5:$CV$15,costos_sf!$B79,0)/$A$1)/$AZ79*100</f>
        <v>635813157.54565585</v>
      </c>
      <c r="G79" s="4">
        <f>+(VLOOKUP(G$2,Total!$C$5:$CV$15,costos_sf!$B79,0)/$A$1)/$AZ79*100</f>
        <v>290458795.35654294</v>
      </c>
      <c r="H79" s="4">
        <f>+(VLOOKUP(H$2,Total!$C$5:$CV$15,costos_sf!$B79,0)/$A$1)/$AZ79*100</f>
        <v>24278419.78781756</v>
      </c>
      <c r="I79" s="4">
        <f>+(VLOOKUP(I$2,Total!$C$5:$CV$15,costos_sf!$B79,0)/$A$1)/$AZ79*100</f>
        <v>165231234.32670102</v>
      </c>
      <c r="J79" s="4">
        <f>+(VLOOKUP(J$2,Total!$C$5:$CV$15,costos_sf!$B79,0)/$A$1)/$AZ79*100</f>
        <v>2536040716.6434264</v>
      </c>
      <c r="K79" s="4">
        <f>+(VLOOKUP(K$2,Total!$C$5:$CV$15,costos_sf!$B79,0)/$A$1)/$AZ79*100</f>
        <v>2638079742.8409395</v>
      </c>
      <c r="L79" s="4">
        <f>+(VLOOKUP(L$2,Total!$C$5:$CV$15,costos_sf!$B79,0)/$A$1)/$AZ79*100</f>
        <v>5336239933.0122681</v>
      </c>
      <c r="M79" s="4">
        <v>2368997537.7883701</v>
      </c>
      <c r="N79" s="4">
        <v>111645270.325902</v>
      </c>
      <c r="O79" s="4">
        <f>+(VLOOKUP(O$2,Total!$C$38:$CV$76,costos_sf!$B79,0)/$A$1)/$AZ79*100</f>
        <v>-8416307.4473972246</v>
      </c>
      <c r="P79" s="4">
        <f>+(VLOOKUP(P$2,Total!$C$38:$CV$76,costos_sf!$B79,0)/$A$1)/$AZ79*100</f>
        <v>402578518.89296997</v>
      </c>
      <c r="Q79" s="4">
        <f>+(VLOOKUP(Q$2,Total!$C$38:$CV$76,costos_sf!$B79,0)/$A$1)/$AZ79*100</f>
        <v>277097043.19558495</v>
      </c>
      <c r="R79" s="4">
        <f>+(VLOOKUP(R$2,Total!$C$38:$CV$76,costos_sf!$B79,0)/$A$1)/$AZ79*100</f>
        <v>13896486.490927134</v>
      </c>
      <c r="S79" s="4">
        <f>+(VLOOKUP(S$2,Total!$C$38:$CV$76,costos_sf!$B79,0)/$A$1)/$AZ79*100</f>
        <v>0</v>
      </c>
      <c r="T79" s="4">
        <f>+(VLOOKUP(T$2,Total!$C$38:$CV$76,costos_sf!$B79,0)/$A$1)/$AZ79*100</f>
        <v>0</v>
      </c>
      <c r="U79" s="4">
        <f>+(VLOOKUP(U$2,Total!$C$38:$CV$76,costos_sf!$B79,0)/$A$1)/$AZ79*100</f>
        <v>0</v>
      </c>
      <c r="V79" s="4">
        <f>+(VLOOKUP(V$2,Total!$C$38:$CV$76,costos_sf!$B79,0)/$A$1)/$AZ79*100</f>
        <v>0</v>
      </c>
      <c r="W79" s="4">
        <f>+(VLOOKUP(W$2,Total!$C$38:$CV$76,costos_sf!$B79,0)/$A$1)/$AZ79*100</f>
        <v>0</v>
      </c>
      <c r="X79" s="4">
        <f>+(VLOOKUP(X$2,Total!$C$38:$CV$76,costos_sf!$B79,0)/$A$1)/$AZ79*100</f>
        <v>0</v>
      </c>
      <c r="Y79" s="4">
        <f>+(VLOOKUP(Y$2,Total!$C$38:$CV$76,costos_sf!$B79,0)/$A$1)/$AZ79*100</f>
        <v>0</v>
      </c>
      <c r="Z79" s="4">
        <f>+(VLOOKUP(Z$2,Total!$C$38:$CV$76,costos_sf!$B79,0)/$A$1)/$AZ79*100</f>
        <v>0</v>
      </c>
      <c r="AA79" s="4">
        <f>+(VLOOKUP(AA$2,Total!$C$38:$CV$76,costos_sf!$B79,0)/$A$1)/$AZ79*100</f>
        <v>0</v>
      </c>
      <c r="AB79" s="4">
        <v>121975681.16309899</v>
      </c>
      <c r="AC79" s="4">
        <f>+(VLOOKUP(AC$2,Total!$C$38:$CV$76,costos_sf!$B79,0)/$A$1)/$AZ79*100</f>
        <v>77351737.321634233</v>
      </c>
      <c r="AD79" s="4">
        <f>+(VLOOKUP(AD$2,Total!$C$38:$CV$76,costos_sf!$B79,0)/$A$1)/$AZ79*100</f>
        <v>7017754.5005721943</v>
      </c>
      <c r="AE79" s="4">
        <f>+(VLOOKUP(AE$2,Total!$C$38:$CV$76,costos_sf!$B79,0)/$A$1)/$AZ79*100</f>
        <v>8518403.7428966295</v>
      </c>
      <c r="AF79" s="4">
        <v>272498980.84113997</v>
      </c>
      <c r="AG79" s="4">
        <f>+(VLOOKUP(AG$2,Total!$C$38:$CV$76,costos_sf!$B79,0)/$A$1)/$AZ79*100</f>
        <v>579955726.64622116</v>
      </c>
      <c r="AH79" s="4">
        <f>+(VLOOKUP(AH$2,Total!$C$38:$CV$76,costos_sf!$B79,0)/$A$1)/$AZ79*100</f>
        <v>143110172.81501365</v>
      </c>
      <c r="AI79" s="4">
        <f>+(VLOOKUP(AI$2,Total!$C$38:$CV$76,costos_sf!$B79,0)/$A$1)/$AZ79*100</f>
        <v>27790939.678905107</v>
      </c>
      <c r="AJ79" s="4">
        <f>+(VLOOKUP(AJ$2,Total!$C$38:$CV$76,costos_sf!$B79,0)/$A$1)/$AZ79*100</f>
        <v>124498534.28597248</v>
      </c>
      <c r="AK79" s="4">
        <f>+(VLOOKUP(AK$2,Total!$C$38:$CV$76,costos_sf!$B79,0)/$A$1)/$AZ79*100</f>
        <v>81084515.252900049</v>
      </c>
      <c r="AL79" s="4">
        <f>+(VLOOKUP(AL$2,Total!$C$38:$CV$76,costos_sf!$B79,0)/$A$1)/$AZ79*100</f>
        <v>1486696491.8555427</v>
      </c>
      <c r="AM79" s="4">
        <v>65690819.452161305</v>
      </c>
      <c r="AN79" s="4">
        <v>367696635.17630297</v>
      </c>
      <c r="AO79" s="4">
        <f>+(VLOOKUP(AO$2,Total!$C$38:$CV$76,costos_sf!$B79,0)/$A$1)/$AZ79*100</f>
        <v>142061251.81592345</v>
      </c>
      <c r="AP79" s="4">
        <f>+(VLOOKUP(AP$2,Total!$C$38:$CV$76,costos_sf!$B79,0)/$A$1)/$AZ79*100</f>
        <v>600323.66252742882</v>
      </c>
      <c r="AQ79" s="4">
        <f>+(VLOOKUP(AQ$2,Total!$C$38:$CV$76,costos_sf!$B79,0)/$A$1)/$AZ79*100</f>
        <v>83357840.019520774</v>
      </c>
      <c r="AR79" s="4">
        <v>26215098.4026221</v>
      </c>
      <c r="AS79" s="4">
        <f>+(VLOOKUP(AS$2,Total!$C$38:$CV$76,costos_sf!$B79,0)/$A$1)/$AZ79*100</f>
        <v>54367417.540638931</v>
      </c>
      <c r="AT79" s="4">
        <f>+(VLOOKUP(AT$2,Total!$C$38:$CV$76,costos_sf!$B79,0)/$A$1)/$AZ79*100</f>
        <v>15279491.261827718</v>
      </c>
      <c r="AU79" s="4">
        <f>+(VLOOKUP(AU$2,Total!$C$38:$CV$76,costos_sf!$B79,0)/$A$1)/$AZ79*100</f>
        <v>34040718.863750473</v>
      </c>
      <c r="AV79" s="4">
        <f>+(VLOOKUP(AV$2,Total!$C$38:$CV$76,costos_sf!$B79,0)/$A$1)/$AZ79*100</f>
        <v>32709160.535630431</v>
      </c>
      <c r="AW79" s="4">
        <v>232196439.27293098</v>
      </c>
      <c r="AX79" s="4">
        <f>+(VLOOKUP(AX$2,Total!$C$38:$CV$76,costos_sf!$B79,0)/$A$1)/$AZ79*100</f>
        <v>465252974.89382613</v>
      </c>
      <c r="AY79" s="4">
        <v>455892845.68819004</v>
      </c>
      <c r="AZ79" s="48">
        <v>128.359623</v>
      </c>
    </row>
    <row r="80" spans="2:52" ht="16.5" x14ac:dyDescent="0.3">
      <c r="B80" s="1">
        <v>79</v>
      </c>
      <c r="C80" s="3">
        <v>43251</v>
      </c>
      <c r="D80" s="4">
        <f>+(VLOOKUP(D$2,Total!$C$5:$CV$15,costos_sf!$B80,0)/$A$1)/$AZ80*100</f>
        <v>120180622.19021113</v>
      </c>
      <c r="E80" s="4">
        <v>586310320.58915901</v>
      </c>
      <c r="F80" s="4">
        <f>+(VLOOKUP(F$2,Total!$C$5:$CV$15,costos_sf!$B80,0)/$A$1)/$AZ80*100</f>
        <v>637900708.35686183</v>
      </c>
      <c r="G80" s="4">
        <f>+(VLOOKUP(G$2,Total!$C$5:$CV$15,costos_sf!$B80,0)/$A$1)/$AZ80*100</f>
        <v>288825385.51427931</v>
      </c>
      <c r="H80" s="4">
        <f>+(VLOOKUP(H$2,Total!$C$5:$CV$15,costos_sf!$B80,0)/$A$1)/$AZ80*100</f>
        <v>25863179.888987463</v>
      </c>
      <c r="I80" s="4">
        <f>+(VLOOKUP(I$2,Total!$C$5:$CV$15,costos_sf!$B80,0)/$A$1)/$AZ80*100</f>
        <v>163511065.6437965</v>
      </c>
      <c r="J80" s="4">
        <f>+(VLOOKUP(J$2,Total!$C$5:$CV$15,costos_sf!$B80,0)/$A$1)/$AZ80*100</f>
        <v>2509377034.906219</v>
      </c>
      <c r="K80" s="4">
        <f>+(VLOOKUP(K$2,Total!$C$5:$CV$15,costos_sf!$B80,0)/$A$1)/$AZ80*100</f>
        <v>2617993805.0126023</v>
      </c>
      <c r="L80" s="4">
        <f>+(VLOOKUP(L$2,Total!$C$5:$CV$15,costos_sf!$B80,0)/$A$1)/$AZ80*100</f>
        <v>5323073217.1950817</v>
      </c>
      <c r="M80" s="4">
        <v>2358191692.1152396</v>
      </c>
      <c r="N80" s="4">
        <v>112469138.23292801</v>
      </c>
      <c r="O80" s="4">
        <f>+(VLOOKUP(O$2,Total!$C$38:$CV$76,costos_sf!$B80,0)/$A$1)/$AZ80*100</f>
        <v>-10448806.251391925</v>
      </c>
      <c r="P80" s="4">
        <f>+(VLOOKUP(P$2,Total!$C$38:$CV$76,costos_sf!$B80,0)/$A$1)/$AZ80*100</f>
        <v>410567828.18470991</v>
      </c>
      <c r="Q80" s="4">
        <f>+(VLOOKUP(Q$2,Total!$C$38:$CV$76,costos_sf!$B80,0)/$A$1)/$AZ80*100</f>
        <v>278129908.72988224</v>
      </c>
      <c r="R80" s="4">
        <f>+(VLOOKUP(R$2,Total!$C$38:$CV$76,costos_sf!$B80,0)/$A$1)/$AZ80*100</f>
        <v>14125141.342357645</v>
      </c>
      <c r="S80" s="4">
        <f>+(VLOOKUP(S$2,Total!$C$38:$CV$76,costos_sf!$B80,0)/$A$1)/$AZ80*100</f>
        <v>0</v>
      </c>
      <c r="T80" s="4">
        <f>+(VLOOKUP(T$2,Total!$C$38:$CV$76,costos_sf!$B80,0)/$A$1)/$AZ80*100</f>
        <v>0</v>
      </c>
      <c r="U80" s="4">
        <f>+(VLOOKUP(U$2,Total!$C$38:$CV$76,costos_sf!$B80,0)/$A$1)/$AZ80*100</f>
        <v>0</v>
      </c>
      <c r="V80" s="4">
        <f>+(VLOOKUP(V$2,Total!$C$38:$CV$76,costos_sf!$B80,0)/$A$1)/$AZ80*100</f>
        <v>0</v>
      </c>
      <c r="W80" s="4">
        <f>+(VLOOKUP(W$2,Total!$C$38:$CV$76,costos_sf!$B80,0)/$A$1)/$AZ80*100</f>
        <v>0</v>
      </c>
      <c r="X80" s="4">
        <f>+(VLOOKUP(X$2,Total!$C$38:$CV$76,costos_sf!$B80,0)/$A$1)/$AZ80*100</f>
        <v>0</v>
      </c>
      <c r="Y80" s="4">
        <f>+(VLOOKUP(Y$2,Total!$C$38:$CV$76,costos_sf!$B80,0)/$A$1)/$AZ80*100</f>
        <v>0</v>
      </c>
      <c r="Z80" s="4">
        <f>+(VLOOKUP(Z$2,Total!$C$38:$CV$76,costos_sf!$B80,0)/$A$1)/$AZ80*100</f>
        <v>0</v>
      </c>
      <c r="AA80" s="4">
        <f>+(VLOOKUP(AA$2,Total!$C$38:$CV$76,costos_sf!$B80,0)/$A$1)/$AZ80*100</f>
        <v>0</v>
      </c>
      <c r="AB80" s="4">
        <v>123626859.756558</v>
      </c>
      <c r="AC80" s="4">
        <f>+(VLOOKUP(AC$2,Total!$C$38:$CV$76,costos_sf!$B80,0)/$A$1)/$AZ80*100</f>
        <v>80068352.590872571</v>
      </c>
      <c r="AD80" s="4">
        <f>+(VLOOKUP(AD$2,Total!$C$38:$CV$76,costos_sf!$B80,0)/$A$1)/$AZ80*100</f>
        <v>7189480.226215071</v>
      </c>
      <c r="AE80" s="4">
        <f>+(VLOOKUP(AE$2,Total!$C$38:$CV$76,costos_sf!$B80,0)/$A$1)/$AZ80*100</f>
        <v>8569200.559337493</v>
      </c>
      <c r="AF80" s="4">
        <v>275211984.53275704</v>
      </c>
      <c r="AG80" s="4">
        <f>+(VLOOKUP(AG$2,Total!$C$38:$CV$76,costos_sf!$B80,0)/$A$1)/$AZ80*100</f>
        <v>586062364.11785364</v>
      </c>
      <c r="AH80" s="4">
        <f>+(VLOOKUP(AH$2,Total!$C$38:$CV$76,costos_sf!$B80,0)/$A$1)/$AZ80*100</f>
        <v>142980787.464028</v>
      </c>
      <c r="AI80" s="4">
        <f>+(VLOOKUP(AI$2,Total!$C$38:$CV$76,costos_sf!$B80,0)/$A$1)/$AZ80*100</f>
        <v>27236069.895127811</v>
      </c>
      <c r="AJ80" s="4">
        <f>+(VLOOKUP(AJ$2,Total!$C$38:$CV$76,costos_sf!$B80,0)/$A$1)/$AZ80*100</f>
        <v>125419023.69678703</v>
      </c>
      <c r="AK80" s="4">
        <f>+(VLOOKUP(AK$2,Total!$C$38:$CV$76,costos_sf!$B80,0)/$A$1)/$AZ80*100</f>
        <v>80448668.82698898</v>
      </c>
      <c r="AL80" s="4">
        <f>+(VLOOKUP(AL$2,Total!$C$38:$CV$76,costos_sf!$B80,0)/$A$1)/$AZ80*100</f>
        <v>1483633288.0475934</v>
      </c>
      <c r="AM80" s="4">
        <v>65667180.148488</v>
      </c>
      <c r="AN80" s="4">
        <v>370367841.52228796</v>
      </c>
      <c r="AO80" s="4">
        <f>+(VLOOKUP(AO$2,Total!$C$38:$CV$76,costos_sf!$B80,0)/$A$1)/$AZ80*100</f>
        <v>141911416.92153886</v>
      </c>
      <c r="AP80" s="4">
        <f>+(VLOOKUP(AP$2,Total!$C$38:$CV$76,costos_sf!$B80,0)/$A$1)/$AZ80*100</f>
        <v>603576.41342046077</v>
      </c>
      <c r="AQ80" s="4">
        <f>+(VLOOKUP(AQ$2,Total!$C$38:$CV$76,costos_sf!$B80,0)/$A$1)/$AZ80*100</f>
        <v>85229245.534653291</v>
      </c>
      <c r="AR80" s="4">
        <v>26102365.887171902</v>
      </c>
      <c r="AS80" s="4">
        <f>+(VLOOKUP(AS$2,Total!$C$38:$CV$76,costos_sf!$B80,0)/$A$1)/$AZ80*100</f>
        <v>54520821.234149195</v>
      </c>
      <c r="AT80" s="4">
        <f>+(VLOOKUP(AT$2,Total!$C$38:$CV$76,costos_sf!$B80,0)/$A$1)/$AZ80*100</f>
        <v>15397459.624659007</v>
      </c>
      <c r="AU80" s="4">
        <f>+(VLOOKUP(AU$2,Total!$C$38:$CV$76,costos_sf!$B80,0)/$A$1)/$AZ80*100</f>
        <v>34518838.20383136</v>
      </c>
      <c r="AV80" s="4">
        <f>+(VLOOKUP(AV$2,Total!$C$38:$CV$76,costos_sf!$B80,0)/$A$1)/$AZ80*100</f>
        <v>32738718.377977349</v>
      </c>
      <c r="AW80" s="4">
        <v>235267387.01883399</v>
      </c>
      <c r="AX80" s="4">
        <f>+(VLOOKUP(AX$2,Total!$C$38:$CV$76,costos_sf!$B80,0)/$A$1)/$AZ80*100</f>
        <v>467346739.27869999</v>
      </c>
      <c r="AY80" s="4">
        <v>463272600.29036498</v>
      </c>
      <c r="AZ80" s="48">
        <v>128.38331199999999</v>
      </c>
    </row>
    <row r="81" spans="2:52" ht="16.5" x14ac:dyDescent="0.3">
      <c r="B81" s="1">
        <v>80</v>
      </c>
      <c r="C81" s="3">
        <v>43281</v>
      </c>
      <c r="D81" s="4">
        <f>+(VLOOKUP(D$2,Total!$C$5:$CV$15,costos_sf!$B81,0)/$A$1)/$AZ81*100</f>
        <v>121368553.15561096</v>
      </c>
      <c r="E81" s="4">
        <v>585577233.97814703</v>
      </c>
      <c r="F81" s="4">
        <f>+(VLOOKUP(F$2,Total!$C$5:$CV$15,costos_sf!$B81,0)/$A$1)/$AZ81*100</f>
        <v>640706881.75646007</v>
      </c>
      <c r="G81" s="4">
        <f>+(VLOOKUP(G$2,Total!$C$5:$CV$15,costos_sf!$B81,0)/$A$1)/$AZ81*100</f>
        <v>300747487.48734468</v>
      </c>
      <c r="H81" s="4">
        <f>+(VLOOKUP(H$2,Total!$C$5:$CV$15,costos_sf!$B81,0)/$A$1)/$AZ81*100</f>
        <v>25819238.29924573</v>
      </c>
      <c r="I81" s="4">
        <f>+(VLOOKUP(I$2,Total!$C$5:$CV$15,costos_sf!$B81,0)/$A$1)/$AZ81*100</f>
        <v>167382079.32918644</v>
      </c>
      <c r="J81" s="4">
        <f>+(VLOOKUP(J$2,Total!$C$5:$CV$15,costos_sf!$B81,0)/$A$1)/$AZ81*100</f>
        <v>2466054807.5703425</v>
      </c>
      <c r="K81" s="4">
        <f>+(VLOOKUP(K$2,Total!$C$5:$CV$15,costos_sf!$B81,0)/$A$1)/$AZ81*100</f>
        <v>2597884807.1805501</v>
      </c>
      <c r="L81" s="4">
        <f>+(VLOOKUP(L$2,Total!$C$5:$CV$15,costos_sf!$B81,0)/$A$1)/$AZ81*100</f>
        <v>5271581265.4124107</v>
      </c>
      <c r="M81" s="4">
        <v>2349976641.5631399</v>
      </c>
      <c r="N81" s="4">
        <v>112934820.954881</v>
      </c>
      <c r="O81" s="4">
        <f>+(VLOOKUP(O$2,Total!$C$38:$CV$76,costos_sf!$B81,0)/$A$1)/$AZ81*100</f>
        <v>0</v>
      </c>
      <c r="P81" s="4">
        <f>+(VLOOKUP(P$2,Total!$C$38:$CV$76,costos_sf!$B81,0)/$A$1)/$AZ81*100</f>
        <v>418051601.69355708</v>
      </c>
      <c r="Q81" s="4">
        <f>+(VLOOKUP(Q$2,Total!$C$38:$CV$76,costos_sf!$B81,0)/$A$1)/$AZ81*100</f>
        <v>276674945.51583076</v>
      </c>
      <c r="R81" s="4">
        <f>+(VLOOKUP(R$2,Total!$C$38:$CV$76,costos_sf!$B81,0)/$A$1)/$AZ81*100</f>
        <v>14346118.081202984</v>
      </c>
      <c r="S81" s="4">
        <f>+(VLOOKUP(S$2,Total!$C$38:$CV$76,costos_sf!$B81,0)/$A$1)/$AZ81*100</f>
        <v>0</v>
      </c>
      <c r="T81" s="4">
        <f>+(VLOOKUP(T$2,Total!$C$38:$CV$76,costos_sf!$B81,0)/$A$1)/$AZ81*100</f>
        <v>0</v>
      </c>
      <c r="U81" s="4">
        <f>+(VLOOKUP(U$2,Total!$C$38:$CV$76,costos_sf!$B81,0)/$A$1)/$AZ81*100</f>
        <v>0</v>
      </c>
      <c r="V81" s="4">
        <f>+(VLOOKUP(V$2,Total!$C$38:$CV$76,costos_sf!$B81,0)/$A$1)/$AZ81*100</f>
        <v>0</v>
      </c>
      <c r="W81" s="4">
        <f>+(VLOOKUP(W$2,Total!$C$38:$CV$76,costos_sf!$B81,0)/$A$1)/$AZ81*100</f>
        <v>0</v>
      </c>
      <c r="X81" s="4">
        <f>+(VLOOKUP(X$2,Total!$C$38:$CV$76,costos_sf!$B81,0)/$A$1)/$AZ81*100</f>
        <v>0</v>
      </c>
      <c r="Y81" s="4">
        <f>+(VLOOKUP(Y$2,Total!$C$38:$CV$76,costos_sf!$B81,0)/$A$1)/$AZ81*100</f>
        <v>0</v>
      </c>
      <c r="Z81" s="4">
        <f>+(VLOOKUP(Z$2,Total!$C$38:$CV$76,costos_sf!$B81,0)/$A$1)/$AZ81*100</f>
        <v>0</v>
      </c>
      <c r="AA81" s="4">
        <f>+(VLOOKUP(AA$2,Total!$C$38:$CV$76,costos_sf!$B81,0)/$A$1)/$AZ81*100</f>
        <v>0</v>
      </c>
      <c r="AB81" s="4">
        <v>124713524.81841899</v>
      </c>
      <c r="AC81" s="4">
        <f>+(VLOOKUP(AC$2,Total!$C$38:$CV$76,costos_sf!$B81,0)/$A$1)/$AZ81*100</f>
        <v>81964062.693850547</v>
      </c>
      <c r="AD81" s="4">
        <f>+(VLOOKUP(AD$2,Total!$C$38:$CV$76,costos_sf!$B81,0)/$A$1)/$AZ81*100</f>
        <v>7180932.1194119649</v>
      </c>
      <c r="AE81" s="4">
        <f>+(VLOOKUP(AE$2,Total!$C$38:$CV$76,costos_sf!$B81,0)/$A$1)/$AZ81*100</f>
        <v>8453529.8201248609</v>
      </c>
      <c r="AF81" s="4">
        <v>278041362.76576501</v>
      </c>
      <c r="AG81" s="4">
        <f>+(VLOOKUP(AG$2,Total!$C$38:$CV$76,costos_sf!$B81,0)/$A$1)/$AZ81*100</f>
        <v>589144545.57781863</v>
      </c>
      <c r="AH81" s="4">
        <f>+(VLOOKUP(AH$2,Total!$C$38:$CV$76,costos_sf!$B81,0)/$A$1)/$AZ81*100</f>
        <v>141946882.44831988</v>
      </c>
      <c r="AI81" s="4">
        <f>+(VLOOKUP(AI$2,Total!$C$38:$CV$76,costos_sf!$B81,0)/$A$1)/$AZ81*100</f>
        <v>27284073.59468247</v>
      </c>
      <c r="AJ81" s="4">
        <f>+(VLOOKUP(AJ$2,Total!$C$38:$CV$76,costos_sf!$B81,0)/$A$1)/$AZ81*100</f>
        <v>125289704.42835507</v>
      </c>
      <c r="AK81" s="4">
        <f>+(VLOOKUP(AK$2,Total!$C$38:$CV$76,costos_sf!$B81,0)/$A$1)/$AZ81*100</f>
        <v>80939258.961576372</v>
      </c>
      <c r="AL81" s="4">
        <f>+(VLOOKUP(AL$2,Total!$C$38:$CV$76,costos_sf!$B81,0)/$A$1)/$AZ81*100</f>
        <v>1476645321.7349691</v>
      </c>
      <c r="AM81" s="4">
        <v>65214217.605228394</v>
      </c>
      <c r="AN81" s="4">
        <v>369090411.10530603</v>
      </c>
      <c r="AO81" s="4">
        <f>+(VLOOKUP(AO$2,Total!$C$38:$CV$76,costos_sf!$B81,0)/$A$1)/$AZ81*100</f>
        <v>141150614.73181885</v>
      </c>
      <c r="AP81" s="4">
        <f>+(VLOOKUP(AP$2,Total!$C$38:$CV$76,costos_sf!$B81,0)/$A$1)/$AZ81*100</f>
        <v>620474.89341982815</v>
      </c>
      <c r="AQ81" s="4">
        <f>+(VLOOKUP(AQ$2,Total!$C$38:$CV$76,costos_sf!$B81,0)/$A$1)/$AZ81*100</f>
        <v>82915312.011587828</v>
      </c>
      <c r="AR81" s="4">
        <v>25669623.8390636</v>
      </c>
      <c r="AS81" s="4">
        <f>+(VLOOKUP(AS$2,Total!$C$38:$CV$76,costos_sf!$B81,0)/$A$1)/$AZ81*100</f>
        <v>53951046.231363177</v>
      </c>
      <c r="AT81" s="4">
        <f>+(VLOOKUP(AT$2,Total!$C$38:$CV$76,costos_sf!$B81,0)/$A$1)/$AZ81*100</f>
        <v>15453968.427692328</v>
      </c>
      <c r="AU81" s="4">
        <f>+(VLOOKUP(AU$2,Total!$C$38:$CV$76,costos_sf!$B81,0)/$A$1)/$AZ81*100</f>
        <v>34809221.459767632</v>
      </c>
      <c r="AV81" s="4">
        <f>+(VLOOKUP(AV$2,Total!$C$38:$CV$76,costos_sf!$B81,0)/$A$1)/$AZ81*100</f>
        <v>32656517.593323685</v>
      </c>
      <c r="AW81" s="4">
        <v>235901752.085278</v>
      </c>
      <c r="AX81" s="4">
        <f>+(VLOOKUP(AX$2,Total!$C$38:$CV$76,costos_sf!$B81,0)/$A$1)/$AZ81*100</f>
        <v>477138544.18138248</v>
      </c>
      <c r="AY81" s="4">
        <v>472973582.625826</v>
      </c>
      <c r="AZ81" s="48">
        <v>128.81218699999999</v>
      </c>
    </row>
    <row r="82" spans="2:52" ht="16.5" x14ac:dyDescent="0.3">
      <c r="B82" s="1">
        <v>81</v>
      </c>
      <c r="C82" s="3">
        <v>43312</v>
      </c>
      <c r="D82" s="4">
        <f>+(VLOOKUP(D$2,Total!$C$5:$CV$15,costos_sf!$B82,0)/$A$1)/$AZ82*100</f>
        <v>126785977.92099132</v>
      </c>
      <c r="E82" s="4">
        <v>588291351.05478501</v>
      </c>
      <c r="F82" s="4">
        <f>+(VLOOKUP(F$2,Total!$C$5:$CV$15,costos_sf!$B82,0)/$A$1)/$AZ82*100</f>
        <v>632365646.92162347</v>
      </c>
      <c r="G82" s="4">
        <f>+(VLOOKUP(G$2,Total!$C$5:$CV$15,costos_sf!$B82,0)/$A$1)/$AZ82*100</f>
        <v>299904775.02763963</v>
      </c>
      <c r="H82" s="4">
        <f>+(VLOOKUP(H$2,Total!$C$5:$CV$15,costos_sf!$B82,0)/$A$1)/$AZ82*100</f>
        <v>25873285.845088061</v>
      </c>
      <c r="I82" s="4">
        <f>+(VLOOKUP(I$2,Total!$C$5:$CV$15,costos_sf!$B82,0)/$A$1)/$AZ82*100</f>
        <v>161452582.52521855</v>
      </c>
      <c r="J82" s="4">
        <f>+(VLOOKUP(J$2,Total!$C$5:$CV$15,costos_sf!$B82,0)/$A$1)/$AZ82*100</f>
        <v>2462352982.5027533</v>
      </c>
      <c r="K82" s="4">
        <f>+(VLOOKUP(K$2,Total!$C$5:$CV$15,costos_sf!$B82,0)/$A$1)/$AZ82*100</f>
        <v>2619427520.3587618</v>
      </c>
      <c r="L82" s="4">
        <f>+(VLOOKUP(L$2,Total!$C$5:$CV$15,costos_sf!$B82,0)/$A$1)/$AZ82*100</f>
        <v>5296321531.8878508</v>
      </c>
      <c r="M82" s="4">
        <v>2359450651.34164</v>
      </c>
      <c r="N82" s="4">
        <v>113934985.419275</v>
      </c>
      <c r="O82" s="4">
        <f>+(VLOOKUP(O$2,Total!$C$38:$CV$76,costos_sf!$B82,0)/$A$1)/$AZ82*100</f>
        <v>0</v>
      </c>
      <c r="P82" s="4">
        <f>+(VLOOKUP(P$2,Total!$C$38:$CV$76,costos_sf!$B82,0)/$A$1)/$AZ82*100</f>
        <v>424719937.58459735</v>
      </c>
      <c r="Q82" s="4">
        <f>+(VLOOKUP(Q$2,Total!$C$38:$CV$76,costos_sf!$B82,0)/$A$1)/$AZ82*100</f>
        <v>274574737.43025243</v>
      </c>
      <c r="R82" s="4">
        <f>+(VLOOKUP(R$2,Total!$C$38:$CV$76,costos_sf!$B82,0)/$A$1)/$AZ82*100</f>
        <v>14522531.024298145</v>
      </c>
      <c r="S82" s="4">
        <f>+(VLOOKUP(S$2,Total!$C$38:$CV$76,costos_sf!$B82,0)/$A$1)/$AZ82*100</f>
        <v>0</v>
      </c>
      <c r="T82" s="4">
        <f>+(VLOOKUP(T$2,Total!$C$38:$CV$76,costos_sf!$B82,0)/$A$1)/$AZ82*100</f>
        <v>0</v>
      </c>
      <c r="U82" s="4">
        <f>+(VLOOKUP(U$2,Total!$C$38:$CV$76,costos_sf!$B82,0)/$A$1)/$AZ82*100</f>
        <v>0</v>
      </c>
      <c r="V82" s="4">
        <f>+(VLOOKUP(V$2,Total!$C$38:$CV$76,costos_sf!$B82,0)/$A$1)/$AZ82*100</f>
        <v>0</v>
      </c>
      <c r="W82" s="4">
        <f>+(VLOOKUP(W$2,Total!$C$38:$CV$76,costos_sf!$B82,0)/$A$1)/$AZ82*100</f>
        <v>0</v>
      </c>
      <c r="X82" s="4">
        <f>+(VLOOKUP(X$2,Total!$C$38:$CV$76,costos_sf!$B82,0)/$A$1)/$AZ82*100</f>
        <v>0</v>
      </c>
      <c r="Y82" s="4">
        <f>+(VLOOKUP(Y$2,Total!$C$38:$CV$76,costos_sf!$B82,0)/$A$1)/$AZ82*100</f>
        <v>0</v>
      </c>
      <c r="Z82" s="4">
        <f>+(VLOOKUP(Z$2,Total!$C$38:$CV$76,costos_sf!$B82,0)/$A$1)/$AZ82*100</f>
        <v>0</v>
      </c>
      <c r="AA82" s="4">
        <f>+(VLOOKUP(AA$2,Total!$C$38:$CV$76,costos_sf!$B82,0)/$A$1)/$AZ82*100</f>
        <v>0</v>
      </c>
      <c r="AB82" s="4">
        <v>126441216.200849</v>
      </c>
      <c r="AC82" s="4">
        <f>+(VLOOKUP(AC$2,Total!$C$38:$CV$76,costos_sf!$B82,0)/$A$1)/$AZ82*100</f>
        <v>82488931.417191669</v>
      </c>
      <c r="AD82" s="4">
        <f>+(VLOOKUP(AD$2,Total!$C$38:$CV$76,costos_sf!$B82,0)/$A$1)/$AZ82*100</f>
        <v>7156528.223886203</v>
      </c>
      <c r="AE82" s="4">
        <f>+(VLOOKUP(AE$2,Total!$C$38:$CV$76,costos_sf!$B82,0)/$A$1)/$AZ82*100</f>
        <v>8476162.4550128523</v>
      </c>
      <c r="AF82" s="4">
        <v>281736424.30717999</v>
      </c>
      <c r="AG82" s="4">
        <f>+(VLOOKUP(AG$2,Total!$C$38:$CV$76,costos_sf!$B82,0)/$A$1)/$AZ82*100</f>
        <v>590781588.11510706</v>
      </c>
      <c r="AH82" s="4">
        <f>+(VLOOKUP(AH$2,Total!$C$38:$CV$76,costos_sf!$B82,0)/$A$1)/$AZ82*100</f>
        <v>141888700.44592616</v>
      </c>
      <c r="AI82" s="4">
        <f>+(VLOOKUP(AI$2,Total!$C$38:$CV$76,costos_sf!$B82,0)/$A$1)/$AZ82*100</f>
        <v>26884038.818157312</v>
      </c>
      <c r="AJ82" s="4">
        <f>+(VLOOKUP(AJ$2,Total!$C$38:$CV$76,costos_sf!$B82,0)/$A$1)/$AZ82*100</f>
        <v>131104623.83967018</v>
      </c>
      <c r="AK82" s="4">
        <f>+(VLOOKUP(AK$2,Total!$C$38:$CV$76,costos_sf!$B82,0)/$A$1)/$AZ82*100</f>
        <v>80369836.062820077</v>
      </c>
      <c r="AL82" s="4">
        <f>+(VLOOKUP(AL$2,Total!$C$38:$CV$76,costos_sf!$B82,0)/$A$1)/$AZ82*100</f>
        <v>1465246807.6589181</v>
      </c>
      <c r="AM82" s="4">
        <v>65259855.3495657</v>
      </c>
      <c r="AN82" s="4">
        <v>373388560.88610697</v>
      </c>
      <c r="AO82" s="4">
        <f>+(VLOOKUP(AO$2,Total!$C$38:$CV$76,costos_sf!$B82,0)/$A$1)/$AZ82*100</f>
        <v>140221601.78601241</v>
      </c>
      <c r="AP82" s="4">
        <f>+(VLOOKUP(AP$2,Total!$C$38:$CV$76,costos_sf!$B82,0)/$A$1)/$AZ82*100</f>
        <v>653913.75951892789</v>
      </c>
      <c r="AQ82" s="4">
        <f>+(VLOOKUP(AQ$2,Total!$C$38:$CV$76,costos_sf!$B82,0)/$A$1)/$AZ82*100</f>
        <v>82213659.518357426</v>
      </c>
      <c r="AR82" s="4">
        <v>25362213.391777501</v>
      </c>
      <c r="AS82" s="4">
        <f>+(VLOOKUP(AS$2,Total!$C$38:$CV$76,costos_sf!$B82,0)/$A$1)/$AZ82*100</f>
        <v>53672464.419893429</v>
      </c>
      <c r="AT82" s="4">
        <f>+(VLOOKUP(AT$2,Total!$C$38:$CV$76,costos_sf!$B82,0)/$A$1)/$AZ82*100</f>
        <v>15461313.925492069</v>
      </c>
      <c r="AU82" s="4">
        <f>+(VLOOKUP(AU$2,Total!$C$38:$CV$76,costos_sf!$B82,0)/$A$1)/$AZ82*100</f>
        <v>34950950.201856449</v>
      </c>
      <c r="AV82" s="4">
        <f>+(VLOOKUP(AV$2,Total!$C$38:$CV$76,costos_sf!$B82,0)/$A$1)/$AZ82*100</f>
        <v>32397639.471160881</v>
      </c>
      <c r="AW82" s="4">
        <v>235947413.59879601</v>
      </c>
      <c r="AX82" s="4">
        <f>+(VLOOKUP(AX$2,Total!$C$38:$CV$76,costos_sf!$B82,0)/$A$1)/$AZ82*100</f>
        <v>478113972.29913193</v>
      </c>
      <c r="AY82" s="4">
        <v>481197389.83000696</v>
      </c>
      <c r="AZ82" s="48">
        <v>129.305262</v>
      </c>
    </row>
    <row r="83" spans="2:52" ht="16.5" x14ac:dyDescent="0.3">
      <c r="B83" s="1">
        <v>82</v>
      </c>
      <c r="C83" s="3">
        <v>43343</v>
      </c>
      <c r="D83" s="4">
        <f>+(VLOOKUP(D$2,Total!$C$5:$CV$15,costos_sf!$B83,0)/$A$1)/$AZ83*100</f>
        <v>128562639.30226138</v>
      </c>
      <c r="E83" s="4">
        <v>588436330.65458393</v>
      </c>
      <c r="F83" s="4">
        <f>+(VLOOKUP(F$2,Total!$C$5:$CV$15,costos_sf!$B83,0)/$A$1)/$AZ83*100</f>
        <v>630192617.36979675</v>
      </c>
      <c r="G83" s="4">
        <f>+(VLOOKUP(G$2,Total!$C$5:$CV$15,costos_sf!$B83,0)/$A$1)/$AZ83*100</f>
        <v>312798280.87976152</v>
      </c>
      <c r="H83" s="4">
        <f>+(VLOOKUP(H$2,Total!$C$5:$CV$15,costos_sf!$B83,0)/$A$1)/$AZ83*100</f>
        <v>26243596.726192016</v>
      </c>
      <c r="I83" s="4">
        <f>+(VLOOKUP(I$2,Total!$C$5:$CV$15,costos_sf!$B83,0)/$A$1)/$AZ83*100</f>
        <v>163362676.95258585</v>
      </c>
      <c r="J83" s="4">
        <f>+(VLOOKUP(J$2,Total!$C$5:$CV$15,costos_sf!$B83,0)/$A$1)/$AZ83*100</f>
        <v>2451214665.3929753</v>
      </c>
      <c r="K83" s="4">
        <f>+(VLOOKUP(K$2,Total!$C$5:$CV$15,costos_sf!$B83,0)/$A$1)/$AZ83*100</f>
        <v>2636451191.6001744</v>
      </c>
      <c r="L83" s="4">
        <f>+(VLOOKUP(L$2,Total!$C$5:$CV$15,costos_sf!$B83,0)/$A$1)/$AZ83*100</f>
        <v>5389969740.6872911</v>
      </c>
      <c r="M83" s="4">
        <v>2404070774.4960599</v>
      </c>
      <c r="N83" s="4">
        <v>113688738.84424299</v>
      </c>
      <c r="O83" s="4">
        <f>+(VLOOKUP(O$2,Total!$C$38:$CV$76,costos_sf!$B83,0)/$A$1)/$AZ83*100</f>
        <v>0</v>
      </c>
      <c r="P83" s="4">
        <f>+(VLOOKUP(P$2,Total!$C$38:$CV$76,costos_sf!$B83,0)/$A$1)/$AZ83*100</f>
        <v>430149025.13247979</v>
      </c>
      <c r="Q83" s="4">
        <f>+(VLOOKUP(Q$2,Total!$C$38:$CV$76,costos_sf!$B83,0)/$A$1)/$AZ83*100</f>
        <v>272952280.07516235</v>
      </c>
      <c r="R83" s="4">
        <f>+(VLOOKUP(R$2,Total!$C$38:$CV$76,costos_sf!$B83,0)/$A$1)/$AZ83*100</f>
        <v>14668821.025520448</v>
      </c>
      <c r="S83" s="4">
        <f>+(VLOOKUP(S$2,Total!$C$38:$CV$76,costos_sf!$B83,0)/$A$1)/$AZ83*100</f>
        <v>0</v>
      </c>
      <c r="T83" s="4">
        <f>+(VLOOKUP(T$2,Total!$C$38:$CV$76,costos_sf!$B83,0)/$A$1)/$AZ83*100</f>
        <v>0</v>
      </c>
      <c r="U83" s="4">
        <f>+(VLOOKUP(U$2,Total!$C$38:$CV$76,costos_sf!$B83,0)/$A$1)/$AZ83*100</f>
        <v>0</v>
      </c>
      <c r="V83" s="4">
        <f>+(VLOOKUP(V$2,Total!$C$38:$CV$76,costos_sf!$B83,0)/$A$1)/$AZ83*100</f>
        <v>0</v>
      </c>
      <c r="W83" s="4">
        <f>+(VLOOKUP(W$2,Total!$C$38:$CV$76,costos_sf!$B83,0)/$A$1)/$AZ83*100</f>
        <v>0</v>
      </c>
      <c r="X83" s="4">
        <f>+(VLOOKUP(X$2,Total!$C$38:$CV$76,costos_sf!$B83,0)/$A$1)/$AZ83*100</f>
        <v>0</v>
      </c>
      <c r="Y83" s="4">
        <f>+(VLOOKUP(Y$2,Total!$C$38:$CV$76,costos_sf!$B83,0)/$A$1)/$AZ83*100</f>
        <v>0</v>
      </c>
      <c r="Z83" s="4">
        <f>+(VLOOKUP(Z$2,Total!$C$38:$CV$76,costos_sf!$B83,0)/$A$1)/$AZ83*100</f>
        <v>0</v>
      </c>
      <c r="AA83" s="4">
        <f>+(VLOOKUP(AA$2,Total!$C$38:$CV$76,costos_sf!$B83,0)/$A$1)/$AZ83*100</f>
        <v>0</v>
      </c>
      <c r="AB83" s="4">
        <v>127720064.446053</v>
      </c>
      <c r="AC83" s="4">
        <f>+(VLOOKUP(AC$2,Total!$C$38:$CV$76,costos_sf!$B83,0)/$A$1)/$AZ83*100</f>
        <v>83426760.997612834</v>
      </c>
      <c r="AD83" s="4">
        <f>+(VLOOKUP(AD$2,Total!$C$38:$CV$76,costos_sf!$B83,0)/$A$1)/$AZ83*100</f>
        <v>7204632.4480919382</v>
      </c>
      <c r="AE83" s="4">
        <f>+(VLOOKUP(AE$2,Total!$C$38:$CV$76,costos_sf!$B83,0)/$A$1)/$AZ83*100</f>
        <v>8472910.372239586</v>
      </c>
      <c r="AF83" s="4">
        <v>285926664.68668103</v>
      </c>
      <c r="AG83" s="4">
        <f>+(VLOOKUP(AG$2,Total!$C$38:$CV$76,costos_sf!$B83,0)/$A$1)/$AZ83*100</f>
        <v>592862513.86399758</v>
      </c>
      <c r="AH83" s="4">
        <f>+(VLOOKUP(AH$2,Total!$C$38:$CV$76,costos_sf!$B83,0)/$A$1)/$AZ83*100</f>
        <v>140669382.28938255</v>
      </c>
      <c r="AI83" s="4">
        <f>+(VLOOKUP(AI$2,Total!$C$38:$CV$76,costos_sf!$B83,0)/$A$1)/$AZ83*100</f>
        <v>26589525.331884045</v>
      </c>
      <c r="AJ83" s="4">
        <f>+(VLOOKUP(AJ$2,Total!$C$38:$CV$76,costos_sf!$B83,0)/$A$1)/$AZ83*100</f>
        <v>131477300.70375246</v>
      </c>
      <c r="AK83" s="4">
        <f>+(VLOOKUP(AK$2,Total!$C$38:$CV$76,costos_sf!$B83,0)/$A$1)/$AZ83*100</f>
        <v>80376864.547590137</v>
      </c>
      <c r="AL83" s="4">
        <f>+(VLOOKUP(AL$2,Total!$C$38:$CV$76,costos_sf!$B83,0)/$A$1)/$AZ83*100</f>
        <v>1447866603.8455851</v>
      </c>
      <c r="AM83" s="4">
        <v>65667037.117836297</v>
      </c>
      <c r="AN83" s="4">
        <v>378006869.99136198</v>
      </c>
      <c r="AO83" s="4">
        <f>+(VLOOKUP(AO$2,Total!$C$38:$CV$76,costos_sf!$B83,0)/$A$1)/$AZ83*100</f>
        <v>138974976.89990252</v>
      </c>
      <c r="AP83" s="4">
        <f>+(VLOOKUP(AP$2,Total!$C$38:$CV$76,costos_sf!$B83,0)/$A$1)/$AZ83*100</f>
        <v>672528.74988596304</v>
      </c>
      <c r="AQ83" s="4">
        <f>+(VLOOKUP(AQ$2,Total!$C$38:$CV$76,costos_sf!$B83,0)/$A$1)/$AZ83*100</f>
        <v>81974508.302117437</v>
      </c>
      <c r="AR83" s="4">
        <v>25438473.434937499</v>
      </c>
      <c r="AS83" s="4">
        <f>+(VLOOKUP(AS$2,Total!$C$38:$CV$76,costos_sf!$B83,0)/$A$1)/$AZ83*100</f>
        <v>53631969.615845278</v>
      </c>
      <c r="AT83" s="4">
        <f>+(VLOOKUP(AT$2,Total!$C$38:$CV$76,costos_sf!$B83,0)/$A$1)/$AZ83*100</f>
        <v>15473238.341258995</v>
      </c>
      <c r="AU83" s="4">
        <f>+(VLOOKUP(AU$2,Total!$C$38:$CV$76,costos_sf!$B83,0)/$A$1)/$AZ83*100</f>
        <v>35189756.723666117</v>
      </c>
      <c r="AV83" s="4">
        <f>+(VLOOKUP(AV$2,Total!$C$38:$CV$76,costos_sf!$B83,0)/$A$1)/$AZ83*100</f>
        <v>32448338.561652578</v>
      </c>
      <c r="AW83" s="4">
        <v>237672416.55456498</v>
      </c>
      <c r="AX83" s="4">
        <f>+(VLOOKUP(AX$2,Total!$C$38:$CV$76,costos_sf!$B83,0)/$A$1)/$AZ83*100</f>
        <v>484471521.04530185</v>
      </c>
      <c r="AY83" s="4">
        <v>492239964.325876</v>
      </c>
      <c r="AZ83" s="48">
        <v>129.47564399999999</v>
      </c>
    </row>
    <row r="84" spans="2:52" ht="16.5" x14ac:dyDescent="0.3">
      <c r="B84" s="1">
        <v>83</v>
      </c>
      <c r="C84" s="3">
        <v>43373</v>
      </c>
      <c r="D84" s="4">
        <f>+(VLOOKUP(D$2,Total!$C$5:$CV$15,costos_sf!$B84,0)/$A$1)/$AZ84*100</f>
        <v>130842338.32143019</v>
      </c>
      <c r="E84" s="4">
        <v>589677849.76550996</v>
      </c>
      <c r="F84" s="4">
        <f>+(VLOOKUP(F$2,Total!$C$5:$CV$15,costos_sf!$B84,0)/$A$1)/$AZ84*100</f>
        <v>624175909.76830971</v>
      </c>
      <c r="G84" s="4">
        <f>+(VLOOKUP(G$2,Total!$C$5:$CV$15,costos_sf!$B84,0)/$A$1)/$AZ84*100</f>
        <v>315278527.10941875</v>
      </c>
      <c r="H84" s="4">
        <f>+(VLOOKUP(H$2,Total!$C$5:$CV$15,costos_sf!$B84,0)/$A$1)/$AZ84*100</f>
        <v>26635220.523292486</v>
      </c>
      <c r="I84" s="4">
        <f>+(VLOOKUP(I$2,Total!$C$5:$CV$15,costos_sf!$B84,0)/$A$1)/$AZ84*100</f>
        <v>160161412.5084579</v>
      </c>
      <c r="J84" s="4">
        <f>+(VLOOKUP(J$2,Total!$C$5:$CV$15,costos_sf!$B84,0)/$A$1)/$AZ84*100</f>
        <v>2471587062.6155214</v>
      </c>
      <c r="K84" s="4">
        <f>+(VLOOKUP(K$2,Total!$C$5:$CV$15,costos_sf!$B84,0)/$A$1)/$AZ84*100</f>
        <v>2625083530.7392454</v>
      </c>
      <c r="L84" s="4">
        <f>+(VLOOKUP(L$2,Total!$C$5:$CV$15,costos_sf!$B84,0)/$A$1)/$AZ84*100</f>
        <v>5358050637.8685637</v>
      </c>
      <c r="M84" s="4">
        <v>2381999582.3850198</v>
      </c>
      <c r="N84" s="4">
        <v>114384932.06391899</v>
      </c>
      <c r="O84" s="4">
        <f>+(VLOOKUP(O$2,Total!$C$38:$CV$76,costos_sf!$B84,0)/$A$1)/$AZ84*100</f>
        <v>0</v>
      </c>
      <c r="P84" s="4">
        <f>+(VLOOKUP(P$2,Total!$C$38:$CV$76,costos_sf!$B84,0)/$A$1)/$AZ84*100</f>
        <v>434534356.03675723</v>
      </c>
      <c r="Q84" s="4">
        <f>+(VLOOKUP(Q$2,Total!$C$38:$CV$76,costos_sf!$B84,0)/$A$1)/$AZ84*100</f>
        <v>272067248.68003237</v>
      </c>
      <c r="R84" s="4">
        <f>+(VLOOKUP(R$2,Total!$C$38:$CV$76,costos_sf!$B84,0)/$A$1)/$AZ84*100</f>
        <v>14805667.470875146</v>
      </c>
      <c r="S84" s="4">
        <f>+(VLOOKUP(S$2,Total!$C$38:$CV$76,costos_sf!$B84,0)/$A$1)/$AZ84*100</f>
        <v>0</v>
      </c>
      <c r="T84" s="4">
        <f>+(VLOOKUP(T$2,Total!$C$38:$CV$76,costos_sf!$B84,0)/$A$1)/$AZ84*100</f>
        <v>0</v>
      </c>
      <c r="U84" s="4">
        <f>+(VLOOKUP(U$2,Total!$C$38:$CV$76,costos_sf!$B84,0)/$A$1)/$AZ84*100</f>
        <v>0</v>
      </c>
      <c r="V84" s="4">
        <f>+(VLOOKUP(V$2,Total!$C$38:$CV$76,costos_sf!$B84,0)/$A$1)/$AZ84*100</f>
        <v>0</v>
      </c>
      <c r="W84" s="4">
        <f>+(VLOOKUP(W$2,Total!$C$38:$CV$76,costos_sf!$B84,0)/$A$1)/$AZ84*100</f>
        <v>0</v>
      </c>
      <c r="X84" s="4">
        <f>+(VLOOKUP(X$2,Total!$C$38:$CV$76,costos_sf!$B84,0)/$A$1)/$AZ84*100</f>
        <v>0</v>
      </c>
      <c r="Y84" s="4">
        <f>+(VLOOKUP(Y$2,Total!$C$38:$CV$76,costos_sf!$B84,0)/$A$1)/$AZ84*100</f>
        <v>0</v>
      </c>
      <c r="Z84" s="4">
        <f>+(VLOOKUP(Z$2,Total!$C$38:$CV$76,costos_sf!$B84,0)/$A$1)/$AZ84*100</f>
        <v>0</v>
      </c>
      <c r="AA84" s="4">
        <f>+(VLOOKUP(AA$2,Total!$C$38:$CV$76,costos_sf!$B84,0)/$A$1)/$AZ84*100</f>
        <v>0</v>
      </c>
      <c r="AB84" s="4">
        <v>129092238.073787</v>
      </c>
      <c r="AC84" s="4">
        <f>+(VLOOKUP(AC$2,Total!$C$38:$CV$76,costos_sf!$B84,0)/$A$1)/$AZ84*100</f>
        <v>84008391.534862638</v>
      </c>
      <c r="AD84" s="4">
        <f>+(VLOOKUP(AD$2,Total!$C$38:$CV$76,costos_sf!$B84,0)/$A$1)/$AZ84*100</f>
        <v>7259845.7068314161</v>
      </c>
      <c r="AE84" s="4">
        <f>+(VLOOKUP(AE$2,Total!$C$38:$CV$76,costos_sf!$B84,0)/$A$1)/$AZ84*100</f>
        <v>8485772.7560839318</v>
      </c>
      <c r="AF84" s="4">
        <v>287607082.45018703</v>
      </c>
      <c r="AG84" s="4">
        <f>+(VLOOKUP(AG$2,Total!$C$38:$CV$76,costos_sf!$B84,0)/$A$1)/$AZ84*100</f>
        <v>596076061.38656485</v>
      </c>
      <c r="AH84" s="4">
        <f>+(VLOOKUP(AH$2,Total!$C$38:$CV$76,costos_sf!$B84,0)/$A$1)/$AZ84*100</f>
        <v>143870852.75199059</v>
      </c>
      <c r="AI84" s="4">
        <f>+(VLOOKUP(AI$2,Total!$C$38:$CV$76,costos_sf!$B84,0)/$A$1)/$AZ84*100</f>
        <v>25971767.422059905</v>
      </c>
      <c r="AJ84" s="4">
        <f>+(VLOOKUP(AJ$2,Total!$C$38:$CV$76,costos_sf!$B84,0)/$A$1)/$AZ84*100</f>
        <v>130687603.81525907</v>
      </c>
      <c r="AK84" s="4">
        <f>+(VLOOKUP(AK$2,Total!$C$38:$CV$76,costos_sf!$B84,0)/$A$1)/$AZ84*100</f>
        <v>75406822.439902633</v>
      </c>
      <c r="AL84" s="4">
        <f>+(VLOOKUP(AL$2,Total!$C$38:$CV$76,costos_sf!$B84,0)/$A$1)/$AZ84*100</f>
        <v>1448352512.5781636</v>
      </c>
      <c r="AM84" s="4">
        <v>65522421.221447602</v>
      </c>
      <c r="AN84" s="4">
        <v>380995996.38775897</v>
      </c>
      <c r="AO84" s="4">
        <f>+(VLOOKUP(AO$2,Total!$C$38:$CV$76,costos_sf!$B84,0)/$A$1)/$AZ84*100</f>
        <v>137748301.67858526</v>
      </c>
      <c r="AP84" s="4">
        <f>+(VLOOKUP(AP$2,Total!$C$38:$CV$76,costos_sf!$B84,0)/$A$1)/$AZ84*100</f>
        <v>690415.07217351941</v>
      </c>
      <c r="AQ84" s="4">
        <f>+(VLOOKUP(AQ$2,Total!$C$38:$CV$76,costos_sf!$B84,0)/$A$1)/$AZ84*100</f>
        <v>82691603.836072534</v>
      </c>
      <c r="AR84" s="4">
        <v>25465093.7551868</v>
      </c>
      <c r="AS84" s="4">
        <f>+(VLOOKUP(AS$2,Total!$C$38:$CV$76,costos_sf!$B84,0)/$A$1)/$AZ84*100</f>
        <v>53796535.840659961</v>
      </c>
      <c r="AT84" s="4">
        <f>+(VLOOKUP(AT$2,Total!$C$38:$CV$76,costos_sf!$B84,0)/$A$1)/$AZ84*100</f>
        <v>15631873.828882247</v>
      </c>
      <c r="AU84" s="4">
        <f>+(VLOOKUP(AU$2,Total!$C$38:$CV$76,costos_sf!$B84,0)/$A$1)/$AZ84*100</f>
        <v>35536067.696122892</v>
      </c>
      <c r="AV84" s="4">
        <f>+(VLOOKUP(AV$2,Total!$C$38:$CV$76,costos_sf!$B84,0)/$A$1)/$AZ84*100</f>
        <v>32273037.44705338</v>
      </c>
      <c r="AW84" s="4">
        <v>239693824.247805</v>
      </c>
      <c r="AX84" s="4">
        <f>+(VLOOKUP(AX$2,Total!$C$38:$CV$76,costos_sf!$B84,0)/$A$1)/$AZ84*100</f>
        <v>481128838.51520705</v>
      </c>
      <c r="AY84" s="4">
        <v>496189219.76203799</v>
      </c>
      <c r="AZ84" s="48">
        <v>129.72382500000001</v>
      </c>
    </row>
    <row r="85" spans="2:52" ht="16.5" x14ac:dyDescent="0.3">
      <c r="B85" s="1">
        <v>84</v>
      </c>
      <c r="C85" s="3">
        <v>43404</v>
      </c>
      <c r="D85" s="4">
        <f>+(VLOOKUP(D$2,Total!$C$5:$CV$15,costos_sf!$B85,0)/$A$1)/$AZ85*100</f>
        <v>138074231.27733985</v>
      </c>
      <c r="E85" s="4">
        <v>588439381.91373801</v>
      </c>
      <c r="F85" s="4">
        <f>+(VLOOKUP(F$2,Total!$C$5:$CV$15,costos_sf!$B85,0)/$A$1)/$AZ85*100</f>
        <v>630875818.21361363</v>
      </c>
      <c r="G85" s="4">
        <f>+(VLOOKUP(G$2,Total!$C$5:$CV$15,costos_sf!$B85,0)/$A$1)/$AZ85*100</f>
        <v>318328636.20635343</v>
      </c>
      <c r="H85" s="4">
        <f>+(VLOOKUP(H$2,Total!$C$5:$CV$15,costos_sf!$B85,0)/$A$1)/$AZ85*100</f>
        <v>26893487.918196421</v>
      </c>
      <c r="I85" s="4">
        <f>+(VLOOKUP(I$2,Total!$C$5:$CV$15,costos_sf!$B85,0)/$A$1)/$AZ85*100</f>
        <v>149050694.27518436</v>
      </c>
      <c r="J85" s="4">
        <f>+(VLOOKUP(J$2,Total!$C$5:$CV$15,costos_sf!$B85,0)/$A$1)/$AZ85*100</f>
        <v>2480367906.0309329</v>
      </c>
      <c r="K85" s="4">
        <f>+(VLOOKUP(K$2,Total!$C$5:$CV$15,costos_sf!$B85,0)/$A$1)/$AZ85*100</f>
        <v>2637720546.9595313</v>
      </c>
      <c r="L85" s="4">
        <f>+(VLOOKUP(L$2,Total!$C$5:$CV$15,costos_sf!$B85,0)/$A$1)/$AZ85*100</f>
        <v>5303587802.7390757</v>
      </c>
      <c r="M85" s="4">
        <v>2384419819.69978</v>
      </c>
      <c r="N85" s="4">
        <v>115792046.30814099</v>
      </c>
      <c r="O85" s="4">
        <f>+(VLOOKUP(O$2,Total!$C$38:$CV$76,costos_sf!$B85,0)/$A$1)/$AZ85*100</f>
        <v>0</v>
      </c>
      <c r="P85" s="4">
        <f>+(VLOOKUP(P$2,Total!$C$38:$CV$76,costos_sf!$B85,0)/$A$1)/$AZ85*100</f>
        <v>438996217.98658407</v>
      </c>
      <c r="Q85" s="4">
        <f>+(VLOOKUP(Q$2,Total!$C$38:$CV$76,costos_sf!$B85,0)/$A$1)/$AZ85*100</f>
        <v>272076016.8382929</v>
      </c>
      <c r="R85" s="4">
        <f>+(VLOOKUP(R$2,Total!$C$38:$CV$76,costos_sf!$B85,0)/$A$1)/$AZ85*100</f>
        <v>14840516.161052346</v>
      </c>
      <c r="S85" s="4">
        <f>+(VLOOKUP(S$2,Total!$C$38:$CV$76,costos_sf!$B85,0)/$A$1)/$AZ85*100</f>
        <v>0</v>
      </c>
      <c r="T85" s="4">
        <f>+(VLOOKUP(T$2,Total!$C$38:$CV$76,costos_sf!$B85,0)/$A$1)/$AZ85*100</f>
        <v>0</v>
      </c>
      <c r="U85" s="4">
        <f>+(VLOOKUP(U$2,Total!$C$38:$CV$76,costos_sf!$B85,0)/$A$1)/$AZ85*100</f>
        <v>0</v>
      </c>
      <c r="V85" s="4">
        <f>+(VLOOKUP(V$2,Total!$C$38:$CV$76,costos_sf!$B85,0)/$A$1)/$AZ85*100</f>
        <v>0</v>
      </c>
      <c r="W85" s="4">
        <f>+(VLOOKUP(W$2,Total!$C$38:$CV$76,costos_sf!$B85,0)/$A$1)/$AZ85*100</f>
        <v>0</v>
      </c>
      <c r="X85" s="4">
        <f>+(VLOOKUP(X$2,Total!$C$38:$CV$76,costos_sf!$B85,0)/$A$1)/$AZ85*100</f>
        <v>0</v>
      </c>
      <c r="Y85" s="4">
        <f>+(VLOOKUP(Y$2,Total!$C$38:$CV$76,costos_sf!$B85,0)/$A$1)/$AZ85*100</f>
        <v>0</v>
      </c>
      <c r="Z85" s="4">
        <f>+(VLOOKUP(Z$2,Total!$C$38:$CV$76,costos_sf!$B85,0)/$A$1)/$AZ85*100</f>
        <v>0</v>
      </c>
      <c r="AA85" s="4">
        <f>+(VLOOKUP(AA$2,Total!$C$38:$CV$76,costos_sf!$B85,0)/$A$1)/$AZ85*100</f>
        <v>0</v>
      </c>
      <c r="AB85" s="4">
        <v>129464649.508688</v>
      </c>
      <c r="AC85" s="4">
        <f>+(VLOOKUP(AC$2,Total!$C$38:$CV$76,costos_sf!$B85,0)/$A$1)/$AZ85*100</f>
        <v>84837906.829209328</v>
      </c>
      <c r="AD85" s="4">
        <f>+(VLOOKUP(AD$2,Total!$C$38:$CV$76,costos_sf!$B85,0)/$A$1)/$AZ85*100</f>
        <v>7392758.994569106</v>
      </c>
      <c r="AE85" s="4">
        <f>+(VLOOKUP(AE$2,Total!$C$38:$CV$76,costos_sf!$B85,0)/$A$1)/$AZ85*100</f>
        <v>8577544.4230102263</v>
      </c>
      <c r="AF85" s="4">
        <v>291268004.62424898</v>
      </c>
      <c r="AG85" s="4">
        <f>+(VLOOKUP(AG$2,Total!$C$38:$CV$76,costos_sf!$B85,0)/$A$1)/$AZ85*100</f>
        <v>598987799.67198277</v>
      </c>
      <c r="AH85" s="4">
        <f>+(VLOOKUP(AH$2,Total!$C$38:$CV$76,costos_sf!$B85,0)/$A$1)/$AZ85*100</f>
        <v>145672123.09551027</v>
      </c>
      <c r="AI85" s="4">
        <f>+(VLOOKUP(AI$2,Total!$C$38:$CV$76,costos_sf!$B85,0)/$A$1)/$AZ85*100</f>
        <v>25208177.071043212</v>
      </c>
      <c r="AJ85" s="4">
        <f>+(VLOOKUP(AJ$2,Total!$C$38:$CV$76,costos_sf!$B85,0)/$A$1)/$AZ85*100</f>
        <v>148147189.19513294</v>
      </c>
      <c r="AK85" s="4">
        <f>+(VLOOKUP(AK$2,Total!$C$38:$CV$76,costos_sf!$B85,0)/$A$1)/$AZ85*100</f>
        <v>75449952.902950108</v>
      </c>
      <c r="AL85" s="4">
        <f>+(VLOOKUP(AL$2,Total!$C$38:$CV$76,costos_sf!$B85,0)/$A$1)/$AZ85*100</f>
        <v>1461310372.2390733</v>
      </c>
      <c r="AM85" s="4">
        <v>65673763.071182899</v>
      </c>
      <c r="AN85" s="4">
        <v>382716666.96895796</v>
      </c>
      <c r="AO85" s="4">
        <f>+(VLOOKUP(AO$2,Total!$C$38:$CV$76,costos_sf!$B85,0)/$A$1)/$AZ85*100</f>
        <v>127932958.75211628</v>
      </c>
      <c r="AP85" s="4">
        <f>+(VLOOKUP(AP$2,Total!$C$38:$CV$76,costos_sf!$B85,0)/$A$1)/$AZ85*100</f>
        <v>721527.35087266704</v>
      </c>
      <c r="AQ85" s="4">
        <f>+(VLOOKUP(AQ$2,Total!$C$38:$CV$76,costos_sf!$B85,0)/$A$1)/$AZ85*100</f>
        <v>83065720.395384133</v>
      </c>
      <c r="AR85" s="4">
        <v>25309858.402867403</v>
      </c>
      <c r="AS85" s="4">
        <f>+(VLOOKUP(AS$2,Total!$C$38:$CV$76,costos_sf!$B85,0)/$A$1)/$AZ85*100</f>
        <v>53764954.796044193</v>
      </c>
      <c r="AT85" s="4">
        <f>+(VLOOKUP(AT$2,Total!$C$38:$CV$76,costos_sf!$B85,0)/$A$1)/$AZ85*100</f>
        <v>15506834.409989178</v>
      </c>
      <c r="AU85" s="4">
        <f>+(VLOOKUP(AU$2,Total!$C$38:$CV$76,costos_sf!$B85,0)/$A$1)/$AZ85*100</f>
        <v>35814185.816894345</v>
      </c>
      <c r="AV85" s="4">
        <f>+(VLOOKUP(AV$2,Total!$C$38:$CV$76,costos_sf!$B85,0)/$A$1)/$AZ85*100</f>
        <v>32305044.794496614</v>
      </c>
      <c r="AW85" s="4">
        <v>239860261.59023699</v>
      </c>
      <c r="AX85" s="4">
        <f>+(VLOOKUP(AX$2,Total!$C$38:$CV$76,costos_sf!$B85,0)/$A$1)/$AZ85*100</f>
        <v>475981897.04353523</v>
      </c>
      <c r="AY85" s="4">
        <v>503220866.51902795</v>
      </c>
      <c r="AZ85" s="48">
        <v>129.82978800000001</v>
      </c>
    </row>
    <row r="86" spans="2:52" ht="16.5" x14ac:dyDescent="0.3">
      <c r="B86" s="1">
        <v>85</v>
      </c>
      <c r="C86" s="3">
        <v>43434</v>
      </c>
      <c r="D86" s="4">
        <f>+(VLOOKUP(D$2,Total!$C$5:$CV$15,costos_sf!$B86,0)/$A$1)/$AZ86*100</f>
        <v>141763212.02998883</v>
      </c>
      <c r="E86" s="4">
        <v>589972194.01057994</v>
      </c>
      <c r="F86" s="4">
        <f>+(VLOOKUP(F$2,Total!$C$5:$CV$15,costos_sf!$B86,0)/$A$1)/$AZ86*100</f>
        <v>634397583.90166509</v>
      </c>
      <c r="G86" s="4">
        <f>+(VLOOKUP(G$2,Total!$C$5:$CV$15,costos_sf!$B86,0)/$A$1)/$AZ86*100</f>
        <v>330369341.2727589</v>
      </c>
      <c r="H86" s="4">
        <f>+(VLOOKUP(H$2,Total!$C$5:$CV$15,costos_sf!$B86,0)/$A$1)/$AZ86*100</f>
        <v>28024723.36278889</v>
      </c>
      <c r="I86" s="4">
        <f>+(VLOOKUP(I$2,Total!$C$5:$CV$15,costos_sf!$B86,0)/$A$1)/$AZ86*100</f>
        <v>150393451.57479745</v>
      </c>
      <c r="J86" s="4">
        <f>+(VLOOKUP(J$2,Total!$C$5:$CV$15,costos_sf!$B86,0)/$A$1)/$AZ86*100</f>
        <v>2496355261.6542211</v>
      </c>
      <c r="K86" s="4">
        <f>+(VLOOKUP(K$2,Total!$C$5:$CV$15,costos_sf!$B86,0)/$A$1)/$AZ86*100</f>
        <v>2658561996.5847964</v>
      </c>
      <c r="L86" s="4">
        <f>+(VLOOKUP(L$2,Total!$C$5:$CV$15,costos_sf!$B86,0)/$A$1)/$AZ86*100</f>
        <v>5309097970.6020546</v>
      </c>
      <c r="M86" s="4">
        <v>2378101991.7606401</v>
      </c>
      <c r="N86" s="4">
        <v>117563421.31158301</v>
      </c>
      <c r="O86" s="4">
        <f>+(VLOOKUP(O$2,Total!$C$38:$CV$76,costos_sf!$B86,0)/$A$1)/$AZ86*100</f>
        <v>0</v>
      </c>
      <c r="P86" s="4">
        <f>+(VLOOKUP(P$2,Total!$C$38:$CV$76,costos_sf!$B86,0)/$A$1)/$AZ86*100</f>
        <v>442513448.59084684</v>
      </c>
      <c r="Q86" s="4">
        <f>+(VLOOKUP(Q$2,Total!$C$38:$CV$76,costos_sf!$B86,0)/$A$1)/$AZ86*100</f>
        <v>272932522.10620165</v>
      </c>
      <c r="R86" s="4">
        <f>+(VLOOKUP(R$2,Total!$C$38:$CV$76,costos_sf!$B86,0)/$A$1)/$AZ86*100</f>
        <v>14820476.978357567</v>
      </c>
      <c r="S86" s="4">
        <f>+(VLOOKUP(S$2,Total!$C$38:$CV$76,costos_sf!$B86,0)/$A$1)/$AZ86*100</f>
        <v>0</v>
      </c>
      <c r="T86" s="4">
        <f>+(VLOOKUP(T$2,Total!$C$38:$CV$76,costos_sf!$B86,0)/$A$1)/$AZ86*100</f>
        <v>0</v>
      </c>
      <c r="U86" s="4">
        <f>+(VLOOKUP(U$2,Total!$C$38:$CV$76,costos_sf!$B86,0)/$A$1)/$AZ86*100</f>
        <v>0</v>
      </c>
      <c r="V86" s="4">
        <f>+(VLOOKUP(V$2,Total!$C$38:$CV$76,costos_sf!$B86,0)/$A$1)/$AZ86*100</f>
        <v>0</v>
      </c>
      <c r="W86" s="4">
        <f>+(VLOOKUP(W$2,Total!$C$38:$CV$76,costos_sf!$B86,0)/$A$1)/$AZ86*100</f>
        <v>0</v>
      </c>
      <c r="X86" s="4">
        <f>+(VLOOKUP(X$2,Total!$C$38:$CV$76,costos_sf!$B86,0)/$A$1)/$AZ86*100</f>
        <v>0</v>
      </c>
      <c r="Y86" s="4">
        <f>+(VLOOKUP(Y$2,Total!$C$38:$CV$76,costos_sf!$B86,0)/$A$1)/$AZ86*100</f>
        <v>0</v>
      </c>
      <c r="Z86" s="4">
        <f>+(VLOOKUP(Z$2,Total!$C$38:$CV$76,costos_sf!$B86,0)/$A$1)/$AZ86*100</f>
        <v>0</v>
      </c>
      <c r="AA86" s="4">
        <f>+(VLOOKUP(AA$2,Total!$C$38:$CV$76,costos_sf!$B86,0)/$A$1)/$AZ86*100</f>
        <v>0</v>
      </c>
      <c r="AB86" s="4">
        <v>130121658.538792</v>
      </c>
      <c r="AC86" s="4">
        <f>+(VLOOKUP(AC$2,Total!$C$38:$CV$76,costos_sf!$B86,0)/$A$1)/$AZ86*100</f>
        <v>85491413.022214711</v>
      </c>
      <c r="AD86" s="4">
        <f>+(VLOOKUP(AD$2,Total!$C$38:$CV$76,costos_sf!$B86,0)/$A$1)/$AZ86*100</f>
        <v>7366746.2866343921</v>
      </c>
      <c r="AE86" s="4">
        <f>+(VLOOKUP(AE$2,Total!$C$38:$CV$76,costos_sf!$B86,0)/$A$1)/$AZ86*100</f>
        <v>8640201.9993284158</v>
      </c>
      <c r="AF86" s="4">
        <v>295845137.521635</v>
      </c>
      <c r="AG86" s="4">
        <f>+(VLOOKUP(AG$2,Total!$C$38:$CV$76,costos_sf!$B86,0)/$A$1)/$AZ86*100</f>
        <v>599957178.80937517</v>
      </c>
      <c r="AH86" s="4">
        <f>+(VLOOKUP(AH$2,Total!$C$38:$CV$76,costos_sf!$B86,0)/$A$1)/$AZ86*100</f>
        <v>146087169.02875954</v>
      </c>
      <c r="AI86" s="4">
        <f>+(VLOOKUP(AI$2,Total!$C$38:$CV$76,costos_sf!$B86,0)/$A$1)/$AZ86*100</f>
        <v>24661527.429577768</v>
      </c>
      <c r="AJ86" s="4">
        <f>+(VLOOKUP(AJ$2,Total!$C$38:$CV$76,costos_sf!$B86,0)/$A$1)/$AZ86*100</f>
        <v>148650454.75589579</v>
      </c>
      <c r="AK86" s="4">
        <f>+(VLOOKUP(AK$2,Total!$C$38:$CV$76,costos_sf!$B86,0)/$A$1)/$AZ86*100</f>
        <v>79369107.006330207</v>
      </c>
      <c r="AL86" s="4">
        <f>+(VLOOKUP(AL$2,Total!$C$38:$CV$76,costos_sf!$B86,0)/$A$1)/$AZ86*100</f>
        <v>1461720550.253161</v>
      </c>
      <c r="AM86" s="4">
        <v>65539140.867346406</v>
      </c>
      <c r="AN86" s="4">
        <v>388893607.11301202</v>
      </c>
      <c r="AO86" s="4">
        <f>+(VLOOKUP(AO$2,Total!$C$38:$CV$76,costos_sf!$B86,0)/$A$1)/$AZ86*100</f>
        <v>127420335.40148924</v>
      </c>
      <c r="AP86" s="4">
        <f>+(VLOOKUP(AP$2,Total!$C$38:$CV$76,costos_sf!$B86,0)/$A$1)/$AZ86*100</f>
        <v>855779.26440387545</v>
      </c>
      <c r="AQ86" s="4">
        <f>+(VLOOKUP(AQ$2,Total!$C$38:$CV$76,costos_sf!$B86,0)/$A$1)/$AZ86*100</f>
        <v>82690186.279121742</v>
      </c>
      <c r="AR86" s="4">
        <v>25245009.631247804</v>
      </c>
      <c r="AS86" s="4">
        <f>+(VLOOKUP(AS$2,Total!$C$38:$CV$76,costos_sf!$B86,0)/$A$1)/$AZ86*100</f>
        <v>53486955.551822402</v>
      </c>
      <c r="AT86" s="4">
        <f>+(VLOOKUP(AT$2,Total!$C$38:$CV$76,costos_sf!$B86,0)/$A$1)/$AZ86*100</f>
        <v>15492369.766555717</v>
      </c>
      <c r="AU86" s="4">
        <f>+(VLOOKUP(AU$2,Total!$C$38:$CV$76,costos_sf!$B86,0)/$A$1)/$AZ86*100</f>
        <v>36088853.012963444</v>
      </c>
      <c r="AV86" s="4">
        <f>+(VLOOKUP(AV$2,Total!$C$38:$CV$76,costos_sf!$B86,0)/$A$1)/$AZ86*100</f>
        <v>32320698.001332406</v>
      </c>
      <c r="AW86" s="4">
        <v>240017514.49341398</v>
      </c>
      <c r="AX86" s="4">
        <f>+(VLOOKUP(AX$2,Total!$C$38:$CV$76,costos_sf!$B86,0)/$A$1)/$AZ86*100</f>
        <v>466348386.2284112</v>
      </c>
      <c r="AY86" s="4">
        <v>504560844.75698501</v>
      </c>
      <c r="AZ86" s="48">
        <v>129.98874900000001</v>
      </c>
    </row>
    <row r="87" spans="2:52" ht="16.5" x14ac:dyDescent="0.3">
      <c r="B87" s="1">
        <v>86</v>
      </c>
      <c r="C87" s="3">
        <v>43465</v>
      </c>
      <c r="D87" s="4">
        <f>+(VLOOKUP(D$2,Total!$C$5:$CV$15,costos_sf!$B87,0)/$A$1)/$AZ87*100</f>
        <v>145052484.91421068</v>
      </c>
      <c r="E87" s="4">
        <v>585491914.02271795</v>
      </c>
      <c r="F87" s="4">
        <f>+(VLOOKUP(F$2,Total!$C$5:$CV$15,costos_sf!$B87,0)/$A$1)/$AZ87*100</f>
        <v>641392553.58564329</v>
      </c>
      <c r="G87" s="4">
        <f>+(VLOOKUP(G$2,Total!$C$5:$CV$15,costos_sf!$B87,0)/$A$1)/$AZ87*100</f>
        <v>337191334.17959654</v>
      </c>
      <c r="H87" s="4">
        <f>+(VLOOKUP(H$2,Total!$C$5:$CV$15,costos_sf!$B87,0)/$A$1)/$AZ87*100</f>
        <v>27868673.135893635</v>
      </c>
      <c r="I87" s="4">
        <f>+(VLOOKUP(I$2,Total!$C$5:$CV$15,costos_sf!$B87,0)/$A$1)/$AZ87*100</f>
        <v>157652736.92104632</v>
      </c>
      <c r="J87" s="4">
        <f>+(VLOOKUP(J$2,Total!$C$5:$CV$15,costos_sf!$B87,0)/$A$1)/$AZ87*100</f>
        <v>2507484237.3132253</v>
      </c>
      <c r="K87" s="4">
        <f>+(VLOOKUP(K$2,Total!$C$5:$CV$15,costos_sf!$B87,0)/$A$1)/$AZ87*100</f>
        <v>2739784652.6504016</v>
      </c>
      <c r="L87" s="4">
        <f>+(VLOOKUP(L$2,Total!$C$5:$CV$15,costos_sf!$B87,0)/$A$1)/$AZ87*100</f>
        <v>5372139913.3157482</v>
      </c>
      <c r="M87" s="4">
        <v>2414459377.5967202</v>
      </c>
      <c r="N87" s="4">
        <v>118679437.41973399</v>
      </c>
      <c r="O87" s="4">
        <f>+(VLOOKUP(O$2,Total!$C$38:$CV$76,costos_sf!$B87,0)/$A$1)/$AZ87*100</f>
        <v>0</v>
      </c>
      <c r="P87" s="4">
        <f>+(VLOOKUP(P$2,Total!$C$38:$CV$76,costos_sf!$B87,0)/$A$1)/$AZ87*100</f>
        <v>444460125.56771052</v>
      </c>
      <c r="Q87" s="4">
        <f>+(VLOOKUP(Q$2,Total!$C$38:$CV$76,costos_sf!$B87,0)/$A$1)/$AZ87*100</f>
        <v>276947220.87969577</v>
      </c>
      <c r="R87" s="4">
        <f>+(VLOOKUP(R$2,Total!$C$38:$CV$76,costos_sf!$B87,0)/$A$1)/$AZ87*100</f>
        <v>14807781.72007305</v>
      </c>
      <c r="S87" s="4">
        <f>+(VLOOKUP(S$2,Total!$C$38:$CV$76,costos_sf!$B87,0)/$A$1)/$AZ87*100</f>
        <v>0</v>
      </c>
      <c r="T87" s="4">
        <f>+(VLOOKUP(T$2,Total!$C$38:$CV$76,costos_sf!$B87,0)/$A$1)/$AZ87*100</f>
        <v>0</v>
      </c>
      <c r="U87" s="4">
        <f>+(VLOOKUP(U$2,Total!$C$38:$CV$76,costos_sf!$B87,0)/$A$1)/$AZ87*100</f>
        <v>0</v>
      </c>
      <c r="V87" s="4">
        <f>+(VLOOKUP(V$2,Total!$C$38:$CV$76,costos_sf!$B87,0)/$A$1)/$AZ87*100</f>
        <v>0</v>
      </c>
      <c r="W87" s="4">
        <f>+(VLOOKUP(W$2,Total!$C$38:$CV$76,costos_sf!$B87,0)/$A$1)/$AZ87*100</f>
        <v>0</v>
      </c>
      <c r="X87" s="4">
        <f>+(VLOOKUP(X$2,Total!$C$38:$CV$76,costos_sf!$B87,0)/$A$1)/$AZ87*100</f>
        <v>0</v>
      </c>
      <c r="Y87" s="4">
        <f>+(VLOOKUP(Y$2,Total!$C$38:$CV$76,costos_sf!$B87,0)/$A$1)/$AZ87*100</f>
        <v>0</v>
      </c>
      <c r="Z87" s="4">
        <f>+(VLOOKUP(Z$2,Total!$C$38:$CV$76,costos_sf!$B87,0)/$A$1)/$AZ87*100</f>
        <v>0</v>
      </c>
      <c r="AA87" s="4">
        <f>+(VLOOKUP(AA$2,Total!$C$38:$CV$76,costos_sf!$B87,0)/$A$1)/$AZ87*100</f>
        <v>0</v>
      </c>
      <c r="AB87" s="4">
        <v>130819481.605334</v>
      </c>
      <c r="AC87" s="4">
        <f>+(VLOOKUP(AC$2,Total!$C$38:$CV$76,costos_sf!$B87,0)/$A$1)/$AZ87*100</f>
        <v>86727192.456436902</v>
      </c>
      <c r="AD87" s="4">
        <f>+(VLOOKUP(AD$2,Total!$C$38:$CV$76,costos_sf!$B87,0)/$A$1)/$AZ87*100</f>
        <v>7319275.3276887098</v>
      </c>
      <c r="AE87" s="4">
        <f>+(VLOOKUP(AE$2,Total!$C$38:$CV$76,costos_sf!$B87,0)/$A$1)/$AZ87*100</f>
        <v>8629095.4383972175</v>
      </c>
      <c r="AF87" s="4">
        <v>301151292.31444299</v>
      </c>
      <c r="AG87" s="4">
        <f>+(VLOOKUP(AG$2,Total!$C$38:$CV$76,costos_sf!$B87,0)/$A$1)/$AZ87*100</f>
        <v>605855846.70855808</v>
      </c>
      <c r="AH87" s="4">
        <f>+(VLOOKUP(AH$2,Total!$C$38:$CV$76,costos_sf!$B87,0)/$A$1)/$AZ87*100</f>
        <v>145786465.01307631</v>
      </c>
      <c r="AI87" s="4">
        <f>+(VLOOKUP(AI$2,Total!$C$38:$CV$76,costos_sf!$B87,0)/$A$1)/$AZ87*100</f>
        <v>24338762.624597866</v>
      </c>
      <c r="AJ87" s="4">
        <f>+(VLOOKUP(AJ$2,Total!$C$38:$CV$76,costos_sf!$B87,0)/$A$1)/$AZ87*100</f>
        <v>140369316.47223389</v>
      </c>
      <c r="AK87" s="4">
        <f>+(VLOOKUP(AK$2,Total!$C$38:$CV$76,costos_sf!$B87,0)/$A$1)/$AZ87*100</f>
        <v>80085601.195327729</v>
      </c>
      <c r="AL87" s="4">
        <f>+(VLOOKUP(AL$2,Total!$C$38:$CV$76,costos_sf!$B87,0)/$A$1)/$AZ87*100</f>
        <v>1455070795.0104742</v>
      </c>
      <c r="AM87" s="4">
        <v>65557030.772680894</v>
      </c>
      <c r="AN87" s="4">
        <v>393328757.14357597</v>
      </c>
      <c r="AO87" s="4">
        <f>+(VLOOKUP(AO$2,Total!$C$38:$CV$76,costos_sf!$B87,0)/$A$1)/$AZ87*100</f>
        <v>127290547.15046005</v>
      </c>
      <c r="AP87" s="4">
        <f>+(VLOOKUP(AP$2,Total!$C$38:$CV$76,costos_sf!$B87,0)/$A$1)/$AZ87*100</f>
        <v>877248.67565599247</v>
      </c>
      <c r="AQ87" s="4">
        <f>+(VLOOKUP(AQ$2,Total!$C$38:$CV$76,costos_sf!$B87,0)/$A$1)/$AZ87*100</f>
        <v>79439988.879557937</v>
      </c>
      <c r="AR87" s="4">
        <v>25229922.848618098</v>
      </c>
      <c r="AS87" s="4">
        <f>+(VLOOKUP(AS$2,Total!$C$38:$CV$76,costos_sf!$B87,0)/$A$1)/$AZ87*100</f>
        <v>54221607.174945824</v>
      </c>
      <c r="AT87" s="4">
        <f>+(VLOOKUP(AT$2,Total!$C$38:$CV$76,costos_sf!$B87,0)/$A$1)/$AZ87*100</f>
        <v>15074690.782008518</v>
      </c>
      <c r="AU87" s="4">
        <f>+(VLOOKUP(AU$2,Total!$C$38:$CV$76,costos_sf!$B87,0)/$A$1)/$AZ87*100</f>
        <v>36465545.370272458</v>
      </c>
      <c r="AV87" s="4">
        <f>+(VLOOKUP(AV$2,Total!$C$38:$CV$76,costos_sf!$B87,0)/$A$1)/$AZ87*100</f>
        <v>32262248.813763075</v>
      </c>
      <c r="AW87" s="4">
        <v>242148316.28946102</v>
      </c>
      <c r="AX87" s="4">
        <f>+(VLOOKUP(AX$2,Total!$C$38:$CV$76,costos_sf!$B87,0)/$A$1)/$AZ87*100</f>
        <v>452245285.41703868</v>
      </c>
      <c r="AY87" s="4">
        <v>505836591.34398204</v>
      </c>
      <c r="AZ87" s="48">
        <v>130.22503900000001</v>
      </c>
    </row>
    <row r="88" spans="2:52" ht="16.5" x14ac:dyDescent="0.3">
      <c r="B88" s="1">
        <v>87</v>
      </c>
      <c r="C88" s="3">
        <v>43496</v>
      </c>
      <c r="D88" s="4">
        <f>+(VLOOKUP(D$2,Total!$C$5:$CV$15,costos_sf!$B88,0)/$A$1)/$AZ88*100</f>
        <v>149679341.3539845</v>
      </c>
      <c r="E88" s="4">
        <v>594666639.19153297</v>
      </c>
      <c r="F88" s="4">
        <f>+(VLOOKUP(F$2,Total!$C$5:$CV$15,costos_sf!$B88,0)/$A$1)/$AZ88*100</f>
        <v>649033577.43103278</v>
      </c>
      <c r="G88" s="4">
        <f>+(VLOOKUP(G$2,Total!$C$5:$CV$15,costos_sf!$B88,0)/$A$1)/$AZ88*100</f>
        <v>341556937.74293113</v>
      </c>
      <c r="H88" s="4">
        <f>+(VLOOKUP(H$2,Total!$C$5:$CV$15,costos_sf!$B88,0)/$A$1)/$AZ88*100</f>
        <v>28973870.563143846</v>
      </c>
      <c r="I88" s="4">
        <f>+(VLOOKUP(I$2,Total!$C$5:$CV$15,costos_sf!$B88,0)/$A$1)/$AZ88*100</f>
        <v>170264919.80461568</v>
      </c>
      <c r="J88" s="4">
        <f>+(VLOOKUP(J$2,Total!$C$5:$CV$15,costos_sf!$B88,0)/$A$1)/$AZ88*100</f>
        <v>2456136886.2470064</v>
      </c>
      <c r="K88" s="4">
        <f>+(VLOOKUP(K$2,Total!$C$5:$CV$15,costos_sf!$B88,0)/$A$1)/$AZ88*100</f>
        <v>2746592634.3954353</v>
      </c>
      <c r="L88" s="4">
        <f>+(VLOOKUP(L$2,Total!$C$5:$CV$15,costos_sf!$B88,0)/$A$1)/$AZ88*100</f>
        <v>5342909401.7396259</v>
      </c>
      <c r="M88" s="4">
        <v>2432419522.73985</v>
      </c>
      <c r="N88" s="4">
        <v>119227174.946987</v>
      </c>
      <c r="O88" s="4">
        <f>+(VLOOKUP(O$2,Total!$C$38:$CV$76,costos_sf!$B88,0)/$A$1)/$AZ88*100</f>
        <v>0</v>
      </c>
      <c r="P88" s="4">
        <f>+(VLOOKUP(P$2,Total!$C$38:$CV$76,costos_sf!$B88,0)/$A$1)/$AZ88*100</f>
        <v>451396604.49850875</v>
      </c>
      <c r="Q88" s="4">
        <f>+(VLOOKUP(Q$2,Total!$C$38:$CV$76,costos_sf!$B88,0)/$A$1)/$AZ88*100</f>
        <v>277063886.82726848</v>
      </c>
      <c r="R88" s="4">
        <f>+(VLOOKUP(R$2,Total!$C$38:$CV$76,costos_sf!$B88,0)/$A$1)/$AZ88*100</f>
        <v>14834005.660251187</v>
      </c>
      <c r="S88" s="4">
        <f>+(VLOOKUP(S$2,Total!$C$38:$CV$76,costos_sf!$B88,0)/$A$1)/$AZ88*100</f>
        <v>0</v>
      </c>
      <c r="T88" s="4">
        <f>+(VLOOKUP(T$2,Total!$C$38:$CV$76,costos_sf!$B88,0)/$A$1)/$AZ88*100</f>
        <v>0</v>
      </c>
      <c r="U88" s="4">
        <f>+(VLOOKUP(U$2,Total!$C$38:$CV$76,costos_sf!$B88,0)/$A$1)/$AZ88*100</f>
        <v>0</v>
      </c>
      <c r="V88" s="4">
        <f>+(VLOOKUP(V$2,Total!$C$38:$CV$76,costos_sf!$B88,0)/$A$1)/$AZ88*100</f>
        <v>0</v>
      </c>
      <c r="W88" s="4">
        <f>+(VLOOKUP(W$2,Total!$C$38:$CV$76,costos_sf!$B88,0)/$A$1)/$AZ88*100</f>
        <v>0</v>
      </c>
      <c r="X88" s="4">
        <f>+(VLOOKUP(X$2,Total!$C$38:$CV$76,costos_sf!$B88,0)/$A$1)/$AZ88*100</f>
        <v>0</v>
      </c>
      <c r="Y88" s="4">
        <f>+(VLOOKUP(Y$2,Total!$C$38:$CV$76,costos_sf!$B88,0)/$A$1)/$AZ88*100</f>
        <v>0</v>
      </c>
      <c r="Z88" s="4">
        <f>+(VLOOKUP(Z$2,Total!$C$38:$CV$76,costos_sf!$B88,0)/$A$1)/$AZ88*100</f>
        <v>0</v>
      </c>
      <c r="AA88" s="4">
        <f>+(VLOOKUP(AA$2,Total!$C$38:$CV$76,costos_sf!$B88,0)/$A$1)/$AZ88*100</f>
        <v>0</v>
      </c>
      <c r="AB88" s="4">
        <v>132129060.50149401</v>
      </c>
      <c r="AC88" s="4">
        <f>+(VLOOKUP(AC$2,Total!$C$38:$CV$76,costos_sf!$B88,0)/$A$1)/$AZ88*100</f>
        <v>88466798.502937451</v>
      </c>
      <c r="AD88" s="4">
        <f>+(VLOOKUP(AD$2,Total!$C$38:$CV$76,costos_sf!$B88,0)/$A$1)/$AZ88*100</f>
        <v>7319435.8936886229</v>
      </c>
      <c r="AE88" s="4">
        <f>+(VLOOKUP(AE$2,Total!$C$38:$CV$76,costos_sf!$B88,0)/$A$1)/$AZ88*100</f>
        <v>8653288.7569022067</v>
      </c>
      <c r="AF88" s="4">
        <v>304971510.75022703</v>
      </c>
      <c r="AG88" s="4">
        <f>+(VLOOKUP(AG$2,Total!$C$38:$CV$76,costos_sf!$B88,0)/$A$1)/$AZ88*100</f>
        <v>609759845.50178993</v>
      </c>
      <c r="AH88" s="4">
        <f>+(VLOOKUP(AH$2,Total!$C$38:$CV$76,costos_sf!$B88,0)/$A$1)/$AZ88*100</f>
        <v>146726912.13432866</v>
      </c>
      <c r="AI88" s="4">
        <f>+(VLOOKUP(AI$2,Total!$C$38:$CV$76,costos_sf!$B88,0)/$A$1)/$AZ88*100</f>
        <v>24343737.160916395</v>
      </c>
      <c r="AJ88" s="4">
        <f>+(VLOOKUP(AJ$2,Total!$C$38:$CV$76,costos_sf!$B88,0)/$A$1)/$AZ88*100</f>
        <v>143232234.97503087</v>
      </c>
      <c r="AK88" s="4">
        <f>+(VLOOKUP(AK$2,Total!$C$38:$CV$76,costos_sf!$B88,0)/$A$1)/$AZ88*100</f>
        <v>88100277.907813743</v>
      </c>
      <c r="AL88" s="4">
        <f>+(VLOOKUP(AL$2,Total!$C$38:$CV$76,costos_sf!$B88,0)/$A$1)/$AZ88*100</f>
        <v>1462592821.7024562</v>
      </c>
      <c r="AM88" s="4">
        <v>65769372.438164599</v>
      </c>
      <c r="AN88" s="4">
        <v>399265512.525805</v>
      </c>
      <c r="AO88" s="4">
        <f>+(VLOOKUP(AO$2,Total!$C$38:$CV$76,costos_sf!$B88,0)/$A$1)/$AZ88*100</f>
        <v>126434352.99475363</v>
      </c>
      <c r="AP88" s="4">
        <f>+(VLOOKUP(AP$2,Total!$C$38:$CV$76,costos_sf!$B88,0)/$A$1)/$AZ88*100</f>
        <v>906178.08357751614</v>
      </c>
      <c r="AQ88" s="4">
        <f>+(VLOOKUP(AQ$2,Total!$C$38:$CV$76,costos_sf!$B88,0)/$A$1)/$AZ88*100</f>
        <v>79734095.030134186</v>
      </c>
      <c r="AR88" s="4">
        <v>25325725.513221901</v>
      </c>
      <c r="AS88" s="4">
        <f>+(VLOOKUP(AS$2,Total!$C$38:$CV$76,costos_sf!$B88,0)/$A$1)/$AZ88*100</f>
        <v>54783873.59759739</v>
      </c>
      <c r="AT88" s="4">
        <f>+(VLOOKUP(AT$2,Total!$C$38:$CV$76,costos_sf!$B88,0)/$A$1)/$AZ88*100</f>
        <v>15128496.315228572</v>
      </c>
      <c r="AU88" s="4">
        <f>+(VLOOKUP(AU$2,Total!$C$38:$CV$76,costos_sf!$B88,0)/$A$1)/$AZ88*100</f>
        <v>36870978.307302281</v>
      </c>
      <c r="AV88" s="4">
        <f>+(VLOOKUP(AV$2,Total!$C$38:$CV$76,costos_sf!$B88,0)/$A$1)/$AZ88*100</f>
        <v>32138512.229725711</v>
      </c>
      <c r="AW88" s="4">
        <v>242365856.89665601</v>
      </c>
      <c r="AX88" s="4">
        <f>+(VLOOKUP(AX$2,Total!$C$38:$CV$76,costos_sf!$B88,0)/$A$1)/$AZ88*100</f>
        <v>445793709.99418479</v>
      </c>
      <c r="AY88" s="4">
        <v>515456647.20053697</v>
      </c>
      <c r="AZ88" s="48">
        <v>130.31011799999999</v>
      </c>
    </row>
    <row r="89" spans="2:52" ht="16.5" x14ac:dyDescent="0.3">
      <c r="B89" s="1">
        <v>88</v>
      </c>
      <c r="C89" s="3">
        <v>43524</v>
      </c>
      <c r="D89" s="4">
        <f>+(VLOOKUP(D$2,Total!$C$5:$CV$15,costos_sf!$B89,0)/$A$1)/$AZ89*100</f>
        <v>156700052.48732859</v>
      </c>
      <c r="E89" s="4">
        <v>599505331.65691006</v>
      </c>
      <c r="F89" s="4">
        <f>+(VLOOKUP(F$2,Total!$C$5:$CV$15,costos_sf!$B89,0)/$A$1)/$AZ89*100</f>
        <v>661368040.43088591</v>
      </c>
      <c r="G89" s="4">
        <f>+(VLOOKUP(G$2,Total!$C$5:$CV$15,costos_sf!$B89,0)/$A$1)/$AZ89*100</f>
        <v>348635660.26186061</v>
      </c>
      <c r="H89" s="4">
        <f>+(VLOOKUP(H$2,Total!$C$5:$CV$15,costos_sf!$B89,0)/$A$1)/$AZ89*100</f>
        <v>30654199.272550438</v>
      </c>
      <c r="I89" s="4">
        <f>+(VLOOKUP(I$2,Total!$C$5:$CV$15,costos_sf!$B89,0)/$A$1)/$AZ89*100</f>
        <v>170934154.01279664</v>
      </c>
      <c r="J89" s="4">
        <f>+(VLOOKUP(J$2,Total!$C$5:$CV$15,costos_sf!$B89,0)/$A$1)/$AZ89*100</f>
        <v>2478379152.5033536</v>
      </c>
      <c r="K89" s="4">
        <f>+(VLOOKUP(K$2,Total!$C$5:$CV$15,costos_sf!$B89,0)/$A$1)/$AZ89*100</f>
        <v>2739130991.1980963</v>
      </c>
      <c r="L89" s="4">
        <f>+(VLOOKUP(L$2,Total!$C$5:$CV$15,costos_sf!$B89,0)/$A$1)/$AZ89*100</f>
        <v>5305421264.2053995</v>
      </c>
      <c r="M89" s="4">
        <v>2441157582.3938103</v>
      </c>
      <c r="N89" s="4">
        <v>120838584.01965399</v>
      </c>
      <c r="O89" s="4">
        <f>+(VLOOKUP(O$2,Total!$C$38:$CV$76,costos_sf!$B89,0)/$A$1)/$AZ89*100</f>
        <v>0</v>
      </c>
      <c r="P89" s="4">
        <f>+(VLOOKUP(P$2,Total!$C$38:$CV$76,costos_sf!$B89,0)/$A$1)/$AZ89*100</f>
        <v>457988061.36496294</v>
      </c>
      <c r="Q89" s="4">
        <f>+(VLOOKUP(Q$2,Total!$C$38:$CV$76,costos_sf!$B89,0)/$A$1)/$AZ89*100</f>
        <v>277554285.40456092</v>
      </c>
      <c r="R89" s="4">
        <f>+(VLOOKUP(R$2,Total!$C$38:$CV$76,costos_sf!$B89,0)/$A$1)/$AZ89*100</f>
        <v>14899798.828592088</v>
      </c>
      <c r="S89" s="4">
        <f>+(VLOOKUP(S$2,Total!$C$38:$CV$76,costos_sf!$B89,0)/$A$1)/$AZ89*100</f>
        <v>0</v>
      </c>
      <c r="T89" s="4">
        <f>+(VLOOKUP(T$2,Total!$C$38:$CV$76,costos_sf!$B89,0)/$A$1)/$AZ89*100</f>
        <v>0</v>
      </c>
      <c r="U89" s="4">
        <f>+(VLOOKUP(U$2,Total!$C$38:$CV$76,costos_sf!$B89,0)/$A$1)/$AZ89*100</f>
        <v>0</v>
      </c>
      <c r="V89" s="4">
        <f>+(VLOOKUP(V$2,Total!$C$38:$CV$76,costos_sf!$B89,0)/$A$1)/$AZ89*100</f>
        <v>0</v>
      </c>
      <c r="W89" s="4">
        <f>+(VLOOKUP(W$2,Total!$C$38:$CV$76,costos_sf!$B89,0)/$A$1)/$AZ89*100</f>
        <v>0</v>
      </c>
      <c r="X89" s="4">
        <f>+(VLOOKUP(X$2,Total!$C$38:$CV$76,costos_sf!$B89,0)/$A$1)/$AZ89*100</f>
        <v>0</v>
      </c>
      <c r="Y89" s="4">
        <f>+(VLOOKUP(Y$2,Total!$C$38:$CV$76,costos_sf!$B89,0)/$A$1)/$AZ89*100</f>
        <v>0</v>
      </c>
      <c r="Z89" s="4">
        <f>+(VLOOKUP(Z$2,Total!$C$38:$CV$76,costos_sf!$B89,0)/$A$1)/$AZ89*100</f>
        <v>0</v>
      </c>
      <c r="AA89" s="4">
        <f>+(VLOOKUP(AA$2,Total!$C$38:$CV$76,costos_sf!$B89,0)/$A$1)/$AZ89*100</f>
        <v>0</v>
      </c>
      <c r="AB89" s="4">
        <v>134027203.16097699</v>
      </c>
      <c r="AC89" s="4">
        <f>+(VLOOKUP(AC$2,Total!$C$38:$CV$76,costos_sf!$B89,0)/$A$1)/$AZ89*100</f>
        <v>87904418.591837555</v>
      </c>
      <c r="AD89" s="4">
        <f>+(VLOOKUP(AD$2,Total!$C$38:$CV$76,costos_sf!$B89,0)/$A$1)/$AZ89*100</f>
        <v>7282243.9014722025</v>
      </c>
      <c r="AE89" s="4">
        <f>+(VLOOKUP(AE$2,Total!$C$38:$CV$76,costos_sf!$B89,0)/$A$1)/$AZ89*100</f>
        <v>8685182.4469061773</v>
      </c>
      <c r="AF89" s="4">
        <v>309862490.01821202</v>
      </c>
      <c r="AG89" s="4">
        <f>+(VLOOKUP(AG$2,Total!$C$38:$CV$76,costos_sf!$B89,0)/$A$1)/$AZ89*100</f>
        <v>615422979.14300263</v>
      </c>
      <c r="AH89" s="4">
        <f>+(VLOOKUP(AH$2,Total!$C$38:$CV$76,costos_sf!$B89,0)/$A$1)/$AZ89*100</f>
        <v>147019526.36231127</v>
      </c>
      <c r="AI89" s="4">
        <f>+(VLOOKUP(AI$2,Total!$C$38:$CV$76,costos_sf!$B89,0)/$A$1)/$AZ89*100</f>
        <v>23974792.278885026</v>
      </c>
      <c r="AJ89" s="4">
        <f>+(VLOOKUP(AJ$2,Total!$C$38:$CV$76,costos_sf!$B89,0)/$A$1)/$AZ89*100</f>
        <v>144010734.38412684</v>
      </c>
      <c r="AK89" s="4">
        <f>+(VLOOKUP(AK$2,Total!$C$38:$CV$76,costos_sf!$B89,0)/$A$1)/$AZ89*100</f>
        <v>88390018.690204054</v>
      </c>
      <c r="AL89" s="4">
        <f>+(VLOOKUP(AL$2,Total!$C$38:$CV$76,costos_sf!$B89,0)/$A$1)/$AZ89*100</f>
        <v>1463951700.7360649</v>
      </c>
      <c r="AM89" s="4">
        <v>66598110.752522305</v>
      </c>
      <c r="AN89" s="4">
        <v>406560209.496512</v>
      </c>
      <c r="AO89" s="4">
        <f>+(VLOOKUP(AO$2,Total!$C$38:$CV$76,costos_sf!$B89,0)/$A$1)/$AZ89*100</f>
        <v>125908576.23696919</v>
      </c>
      <c r="AP89" s="4">
        <f>+(VLOOKUP(AP$2,Total!$C$38:$CV$76,costos_sf!$B89,0)/$A$1)/$AZ89*100</f>
        <v>914217.40425799065</v>
      </c>
      <c r="AQ89" s="4">
        <f>+(VLOOKUP(AQ$2,Total!$C$38:$CV$76,costos_sf!$B89,0)/$A$1)/$AZ89*100</f>
        <v>80372727.570868</v>
      </c>
      <c r="AR89" s="4">
        <v>25389009.653903302</v>
      </c>
      <c r="AS89" s="4">
        <f>+(VLOOKUP(AS$2,Total!$C$38:$CV$76,costos_sf!$B89,0)/$A$1)/$AZ89*100</f>
        <v>55316169.34150625</v>
      </c>
      <c r="AT89" s="4">
        <f>+(VLOOKUP(AT$2,Total!$C$38:$CV$76,costos_sf!$B89,0)/$A$1)/$AZ89*100</f>
        <v>15112270.206604086</v>
      </c>
      <c r="AU89" s="4">
        <f>+(VLOOKUP(AU$2,Total!$C$38:$CV$76,costos_sf!$B89,0)/$A$1)/$AZ89*100</f>
        <v>37236887.677308373</v>
      </c>
      <c r="AV89" s="4">
        <f>+(VLOOKUP(AV$2,Total!$C$38:$CV$76,costos_sf!$B89,0)/$A$1)/$AZ89*100</f>
        <v>32347147.273490477</v>
      </c>
      <c r="AW89" s="4">
        <v>242624012.110131</v>
      </c>
      <c r="AX89" s="4">
        <f>+(VLOOKUP(AX$2,Total!$C$38:$CV$76,costos_sf!$B89,0)/$A$1)/$AZ89*100</f>
        <v>441064202.90227962</v>
      </c>
      <c r="AY89" s="4">
        <v>521402943.19402701</v>
      </c>
      <c r="AZ89" s="48">
        <v>130.475301</v>
      </c>
    </row>
    <row r="90" spans="2:52" ht="16.5" x14ac:dyDescent="0.3">
      <c r="B90" s="1">
        <v>89</v>
      </c>
      <c r="C90" s="3">
        <v>43555</v>
      </c>
      <c r="D90" s="4">
        <f>+(VLOOKUP(D$2,Total!$C$5:$CV$15,costos_sf!$B90,0)/$A$1)/$AZ90*100</f>
        <v>163601843.32189253</v>
      </c>
      <c r="E90" s="4">
        <v>606829363.13261497</v>
      </c>
      <c r="F90" s="4">
        <f>+(VLOOKUP(F$2,Total!$C$5:$CV$15,costos_sf!$B90,0)/$A$1)/$AZ90*100</f>
        <v>668404722.08634162</v>
      </c>
      <c r="G90" s="4">
        <f>+(VLOOKUP(G$2,Total!$C$5:$CV$15,costos_sf!$B90,0)/$A$1)/$AZ90*100</f>
        <v>343533348.62930548</v>
      </c>
      <c r="H90" s="4">
        <f>+(VLOOKUP(H$2,Total!$C$5:$CV$15,costos_sf!$B90,0)/$A$1)/$AZ90*100</f>
        <v>30529972.137555376</v>
      </c>
      <c r="I90" s="4">
        <f>+(VLOOKUP(I$2,Total!$C$5:$CV$15,costos_sf!$B90,0)/$A$1)/$AZ90*100</f>
        <v>166550226.85749257</v>
      </c>
      <c r="J90" s="4">
        <f>+(VLOOKUP(J$2,Total!$C$5:$CV$15,costos_sf!$B90,0)/$A$1)/$AZ90*100</f>
        <v>2478432543.480813</v>
      </c>
      <c r="K90" s="4">
        <f>+(VLOOKUP(K$2,Total!$C$5:$CV$15,costos_sf!$B90,0)/$A$1)/$AZ90*100</f>
        <v>2756214060.000361</v>
      </c>
      <c r="L90" s="4">
        <f>+(VLOOKUP(L$2,Total!$C$5:$CV$15,costos_sf!$B90,0)/$A$1)/$AZ90*100</f>
        <v>5327988289.3745203</v>
      </c>
      <c r="M90" s="4">
        <v>2465709053.3337402</v>
      </c>
      <c r="N90" s="4">
        <v>122114748.30299801</v>
      </c>
      <c r="O90" s="4">
        <f>+(VLOOKUP(O$2,Total!$C$38:$CV$76,costos_sf!$B90,0)/$A$1)/$AZ90*100</f>
        <v>0</v>
      </c>
      <c r="P90" s="4">
        <f>+(VLOOKUP(P$2,Total!$C$38:$CV$76,costos_sf!$B90,0)/$A$1)/$AZ90*100</f>
        <v>459988091.67177314</v>
      </c>
      <c r="Q90" s="4">
        <f>+(VLOOKUP(Q$2,Total!$C$38:$CV$76,costos_sf!$B90,0)/$A$1)/$AZ90*100</f>
        <v>276274696.52042335</v>
      </c>
      <c r="R90" s="4">
        <f>+(VLOOKUP(R$2,Total!$C$38:$CV$76,costos_sf!$B90,0)/$A$1)/$AZ90*100</f>
        <v>14927224.121862687</v>
      </c>
      <c r="S90" s="4">
        <f>+(VLOOKUP(S$2,Total!$C$38:$CV$76,costos_sf!$B90,0)/$A$1)/$AZ90*100</f>
        <v>0</v>
      </c>
      <c r="T90" s="4">
        <f>+(VLOOKUP(T$2,Total!$C$38:$CV$76,costos_sf!$B90,0)/$A$1)/$AZ90*100</f>
        <v>0</v>
      </c>
      <c r="U90" s="4">
        <f>+(VLOOKUP(U$2,Total!$C$38:$CV$76,costos_sf!$B90,0)/$A$1)/$AZ90*100</f>
        <v>0</v>
      </c>
      <c r="V90" s="4">
        <f>+(VLOOKUP(V$2,Total!$C$38:$CV$76,costos_sf!$B90,0)/$A$1)/$AZ90*100</f>
        <v>0</v>
      </c>
      <c r="W90" s="4">
        <f>+(VLOOKUP(W$2,Total!$C$38:$CV$76,costos_sf!$B90,0)/$A$1)/$AZ90*100</f>
        <v>0</v>
      </c>
      <c r="X90" s="4">
        <f>+(VLOOKUP(X$2,Total!$C$38:$CV$76,costos_sf!$B90,0)/$A$1)/$AZ90*100</f>
        <v>0</v>
      </c>
      <c r="Y90" s="4">
        <f>+(VLOOKUP(Y$2,Total!$C$38:$CV$76,costos_sf!$B90,0)/$A$1)/$AZ90*100</f>
        <v>0</v>
      </c>
      <c r="Z90" s="4">
        <f>+(VLOOKUP(Z$2,Total!$C$38:$CV$76,costos_sf!$B90,0)/$A$1)/$AZ90*100</f>
        <v>0</v>
      </c>
      <c r="AA90" s="4">
        <f>+(VLOOKUP(AA$2,Total!$C$38:$CV$76,costos_sf!$B90,0)/$A$1)/$AZ90*100</f>
        <v>0</v>
      </c>
      <c r="AB90" s="4">
        <v>133942003.87044099</v>
      </c>
      <c r="AC90" s="4">
        <f>+(VLOOKUP(AC$2,Total!$C$38:$CV$76,costos_sf!$B90,0)/$A$1)/$AZ90*100</f>
        <v>89087209.038534701</v>
      </c>
      <c r="AD90" s="4">
        <f>+(VLOOKUP(AD$2,Total!$C$38:$CV$76,costos_sf!$B90,0)/$A$1)/$AZ90*100</f>
        <v>7203989.7910419004</v>
      </c>
      <c r="AE90" s="4">
        <f>+(VLOOKUP(AE$2,Total!$C$38:$CV$76,costos_sf!$B90,0)/$A$1)/$AZ90*100</f>
        <v>8712297.9897435792</v>
      </c>
      <c r="AF90" s="4">
        <v>314259075.57139099</v>
      </c>
      <c r="AG90" s="4">
        <f>+(VLOOKUP(AG$2,Total!$C$38:$CV$76,costos_sf!$B90,0)/$A$1)/$AZ90*100</f>
        <v>617110231.84042668</v>
      </c>
      <c r="AH90" s="4">
        <f>+(VLOOKUP(AH$2,Total!$C$38:$CV$76,costos_sf!$B90,0)/$A$1)/$AZ90*100</f>
        <v>147621400.42497531</v>
      </c>
      <c r="AI90" s="4">
        <f>+(VLOOKUP(AI$2,Total!$C$38:$CV$76,costos_sf!$B90,0)/$A$1)/$AZ90*100</f>
        <v>23519629.650396366</v>
      </c>
      <c r="AJ90" s="4">
        <f>+(VLOOKUP(AJ$2,Total!$C$38:$CV$76,costos_sf!$B90,0)/$A$1)/$AZ90*100</f>
        <v>144605483.13577604</v>
      </c>
      <c r="AK90" s="4">
        <f>+(VLOOKUP(AK$2,Total!$C$38:$CV$76,costos_sf!$B90,0)/$A$1)/$AZ90*100</f>
        <v>87762416.61405538</v>
      </c>
      <c r="AL90" s="4">
        <f>+(VLOOKUP(AL$2,Total!$C$38:$CV$76,costos_sf!$B90,0)/$A$1)/$AZ90*100</f>
        <v>1468045048.8419683</v>
      </c>
      <c r="AM90" s="4">
        <v>67072189.5154263</v>
      </c>
      <c r="AN90" s="4">
        <v>415980541.66871101</v>
      </c>
      <c r="AO90" s="4">
        <f>+(VLOOKUP(AO$2,Total!$C$38:$CV$76,costos_sf!$B90,0)/$A$1)/$AZ90*100</f>
        <v>123789205.31735855</v>
      </c>
      <c r="AP90" s="4">
        <f>+(VLOOKUP(AP$2,Total!$C$38:$CV$76,costos_sf!$B90,0)/$A$1)/$AZ90*100</f>
        <v>898542.02840614796</v>
      </c>
      <c r="AQ90" s="4">
        <f>+(VLOOKUP(AQ$2,Total!$C$38:$CV$76,costos_sf!$B90,0)/$A$1)/$AZ90*100</f>
        <v>80207641.21614787</v>
      </c>
      <c r="AR90" s="4">
        <v>25413358.113358002</v>
      </c>
      <c r="AS90" s="4">
        <f>+(VLOOKUP(AS$2,Total!$C$38:$CV$76,costos_sf!$B90,0)/$A$1)/$AZ90*100</f>
        <v>56127843.203938954</v>
      </c>
      <c r="AT90" s="4">
        <f>+(VLOOKUP(AT$2,Total!$C$38:$CV$76,costos_sf!$B90,0)/$A$1)/$AZ90*100</f>
        <v>15027383.35615872</v>
      </c>
      <c r="AU90" s="4">
        <f>+(VLOOKUP(AU$2,Total!$C$38:$CV$76,costos_sf!$B90,0)/$A$1)/$AZ90*100</f>
        <v>37343427.911508515</v>
      </c>
      <c r="AV90" s="4">
        <f>+(VLOOKUP(AV$2,Total!$C$38:$CV$76,costos_sf!$B90,0)/$A$1)/$AZ90*100</f>
        <v>30030211.419284232</v>
      </c>
      <c r="AW90" s="4">
        <v>243836901.25511199</v>
      </c>
      <c r="AX90" s="4">
        <f>+(VLOOKUP(AX$2,Total!$C$38:$CV$76,costos_sf!$B90,0)/$A$1)/$AZ90*100</f>
        <v>425629878.64134431</v>
      </c>
      <c r="AY90" s="4">
        <v>527688147.09498805</v>
      </c>
      <c r="AZ90" s="48">
        <v>131.424577</v>
      </c>
    </row>
    <row r="91" spans="2:52" ht="16.5" x14ac:dyDescent="0.3">
      <c r="B91" s="1">
        <v>90</v>
      </c>
      <c r="C91" s="3">
        <v>43585</v>
      </c>
      <c r="D91" s="4">
        <f>+(VLOOKUP(D$2,Total!$C$5:$CV$15,costos_sf!$B91,0)/$A$1)/$AZ91*100</f>
        <v>166659469.4965449</v>
      </c>
      <c r="E91" s="4">
        <v>610298064.48522699</v>
      </c>
      <c r="F91" s="4">
        <f>+(VLOOKUP(F$2,Total!$C$5:$CV$15,costos_sf!$B91,0)/$A$1)/$AZ91*100</f>
        <v>681523275.33601642</v>
      </c>
      <c r="G91" s="4">
        <f>+(VLOOKUP(G$2,Total!$C$5:$CV$15,costos_sf!$B91,0)/$A$1)/$AZ91*100</f>
        <v>342293527.52676743</v>
      </c>
      <c r="H91" s="4">
        <f>+(VLOOKUP(H$2,Total!$C$5:$CV$15,costos_sf!$B91,0)/$A$1)/$AZ91*100</f>
        <v>31194924.96772727</v>
      </c>
      <c r="I91" s="4">
        <f>+(VLOOKUP(I$2,Total!$C$5:$CV$15,costos_sf!$B91,0)/$A$1)/$AZ91*100</f>
        <v>160036548.08261827</v>
      </c>
      <c r="J91" s="4">
        <f>+(VLOOKUP(J$2,Total!$C$5:$CV$15,costos_sf!$B91,0)/$A$1)/$AZ91*100</f>
        <v>2497406241.8330927</v>
      </c>
      <c r="K91" s="4">
        <f>+(VLOOKUP(K$2,Total!$C$5:$CV$15,costos_sf!$B91,0)/$A$1)/$AZ91*100</f>
        <v>2750981399.1571112</v>
      </c>
      <c r="L91" s="4">
        <f>+(VLOOKUP(L$2,Total!$C$5:$CV$15,costos_sf!$B91,0)/$A$1)/$AZ91*100</f>
        <v>5297134701.9743338</v>
      </c>
      <c r="M91" s="4">
        <v>2514337639.3222799</v>
      </c>
      <c r="N91" s="4">
        <v>122840549.23485699</v>
      </c>
      <c r="O91" s="4">
        <f>+(VLOOKUP(O$2,Total!$C$38:$CV$76,costos_sf!$B91,0)/$A$1)/$AZ91*100</f>
        <v>0</v>
      </c>
      <c r="P91" s="4">
        <f>+(VLOOKUP(P$2,Total!$C$38:$CV$76,costos_sf!$B91,0)/$A$1)/$AZ91*100</f>
        <v>466886843.6251803</v>
      </c>
      <c r="Q91" s="4">
        <f>+(VLOOKUP(Q$2,Total!$C$38:$CV$76,costos_sf!$B91,0)/$A$1)/$AZ91*100</f>
        <v>277824106.22674459</v>
      </c>
      <c r="R91" s="4">
        <f>+(VLOOKUP(R$2,Total!$C$38:$CV$76,costos_sf!$B91,0)/$A$1)/$AZ91*100</f>
        <v>14998338.552661555</v>
      </c>
      <c r="S91" s="4">
        <f>+(VLOOKUP(S$2,Total!$C$38:$CV$76,costos_sf!$B91,0)/$A$1)/$AZ91*100</f>
        <v>0</v>
      </c>
      <c r="T91" s="4">
        <f>+(VLOOKUP(T$2,Total!$C$38:$CV$76,costos_sf!$B91,0)/$A$1)/$AZ91*100</f>
        <v>0</v>
      </c>
      <c r="U91" s="4">
        <f>+(VLOOKUP(U$2,Total!$C$38:$CV$76,costos_sf!$B91,0)/$A$1)/$AZ91*100</f>
        <v>0</v>
      </c>
      <c r="V91" s="4">
        <f>+(VLOOKUP(V$2,Total!$C$38:$CV$76,costos_sf!$B91,0)/$A$1)/$AZ91*100</f>
        <v>0</v>
      </c>
      <c r="W91" s="4">
        <f>+(VLOOKUP(W$2,Total!$C$38:$CV$76,costos_sf!$B91,0)/$A$1)/$AZ91*100</f>
        <v>0</v>
      </c>
      <c r="X91" s="4">
        <f>+(VLOOKUP(X$2,Total!$C$38:$CV$76,costos_sf!$B91,0)/$A$1)/$AZ91*100</f>
        <v>0</v>
      </c>
      <c r="Y91" s="4">
        <f>+(VLOOKUP(Y$2,Total!$C$38:$CV$76,costos_sf!$B91,0)/$A$1)/$AZ91*100</f>
        <v>0</v>
      </c>
      <c r="Z91" s="4">
        <f>+(VLOOKUP(Z$2,Total!$C$38:$CV$76,costos_sf!$B91,0)/$A$1)/$AZ91*100</f>
        <v>0</v>
      </c>
      <c r="AA91" s="4">
        <f>+(VLOOKUP(AA$2,Total!$C$38:$CV$76,costos_sf!$B91,0)/$A$1)/$AZ91*100</f>
        <v>0</v>
      </c>
      <c r="AB91" s="4">
        <v>134896806.209472</v>
      </c>
      <c r="AC91" s="4">
        <f>+(VLOOKUP(AC$2,Total!$C$38:$CV$76,costos_sf!$B91,0)/$A$1)/$AZ91*100</f>
        <v>91234141.924215958</v>
      </c>
      <c r="AD91" s="4">
        <f>+(VLOOKUP(AD$2,Total!$C$38:$CV$76,costos_sf!$B91,0)/$A$1)/$AZ91*100</f>
        <v>7178174.8120586229</v>
      </c>
      <c r="AE91" s="4">
        <f>+(VLOOKUP(AE$2,Total!$C$38:$CV$76,costos_sf!$B91,0)/$A$1)/$AZ91*100</f>
        <v>8628810.251347864</v>
      </c>
      <c r="AF91" s="4">
        <v>317793771.62289995</v>
      </c>
      <c r="AG91" s="4">
        <f>+(VLOOKUP(AG$2,Total!$C$38:$CV$76,costos_sf!$B91,0)/$A$1)/$AZ91*100</f>
        <v>620514753.57278454</v>
      </c>
      <c r="AH91" s="4">
        <f>+(VLOOKUP(AH$2,Total!$C$38:$CV$76,costos_sf!$B91,0)/$A$1)/$AZ91*100</f>
        <v>149555312.52183157</v>
      </c>
      <c r="AI91" s="4">
        <f>+(VLOOKUP(AI$2,Total!$C$38:$CV$76,costos_sf!$B91,0)/$A$1)/$AZ91*100</f>
        <v>22947022.583339661</v>
      </c>
      <c r="AJ91" s="4">
        <f>+(VLOOKUP(AJ$2,Total!$C$38:$CV$76,costos_sf!$B91,0)/$A$1)/$AZ91*100</f>
        <v>145681951.08968034</v>
      </c>
      <c r="AK91" s="4">
        <f>+(VLOOKUP(AK$2,Total!$C$38:$CV$76,costos_sf!$B91,0)/$A$1)/$AZ91*100</f>
        <v>85648021.930290833</v>
      </c>
      <c r="AL91" s="4">
        <f>+(VLOOKUP(AL$2,Total!$C$38:$CV$76,costos_sf!$B91,0)/$A$1)/$AZ91*100</f>
        <v>1445852768.7827475</v>
      </c>
      <c r="AM91" s="4">
        <v>67498907.310176</v>
      </c>
      <c r="AN91" s="4">
        <v>425561118.608922</v>
      </c>
      <c r="AO91" s="4">
        <f>+(VLOOKUP(AO$2,Total!$C$38:$CV$76,costos_sf!$B91,0)/$A$1)/$AZ91*100</f>
        <v>122279680.59837496</v>
      </c>
      <c r="AP91" s="4">
        <f>+(VLOOKUP(AP$2,Total!$C$38:$CV$76,costos_sf!$B91,0)/$A$1)/$AZ91*100</f>
        <v>910573.70339433511</v>
      </c>
      <c r="AQ91" s="4">
        <f>+(VLOOKUP(AQ$2,Total!$C$38:$CV$76,costos_sf!$B91,0)/$A$1)/$AZ91*100</f>
        <v>80219841.400258169</v>
      </c>
      <c r="AR91" s="4">
        <v>25425114.947355401</v>
      </c>
      <c r="AS91" s="4">
        <f>+(VLOOKUP(AS$2,Total!$C$38:$CV$76,costos_sf!$B91,0)/$A$1)/$AZ91*100</f>
        <v>56686037.299719021</v>
      </c>
      <c r="AT91" s="4">
        <f>+(VLOOKUP(AT$2,Total!$C$38:$CV$76,costos_sf!$B91,0)/$A$1)/$AZ91*100</f>
        <v>15120849.662085198</v>
      </c>
      <c r="AU91" s="4">
        <f>+(VLOOKUP(AU$2,Total!$C$38:$CV$76,costos_sf!$B91,0)/$A$1)/$AZ91*100</f>
        <v>37513098.374971531</v>
      </c>
      <c r="AV91" s="4">
        <f>+(VLOOKUP(AV$2,Total!$C$38:$CV$76,costos_sf!$B91,0)/$A$1)/$AZ91*100</f>
        <v>30064162.107980862</v>
      </c>
      <c r="AW91" s="4">
        <v>243740620.83636501</v>
      </c>
      <c r="AX91" s="4">
        <f>+(VLOOKUP(AX$2,Total!$C$38:$CV$76,costos_sf!$B91,0)/$A$1)/$AZ91*100</f>
        <v>422870770.32424629</v>
      </c>
      <c r="AY91" s="4">
        <v>534183288.62132204</v>
      </c>
      <c r="AZ91" s="48">
        <v>131.69</v>
      </c>
    </row>
    <row r="92" spans="2:52" ht="16.5" x14ac:dyDescent="0.3">
      <c r="B92" s="1">
        <v>91</v>
      </c>
      <c r="C92" s="3">
        <v>43616</v>
      </c>
      <c r="D92" s="4">
        <f>+(VLOOKUP(D$2,Total!$C$5:$CV$15,costos_sf!$B92,0)/$A$1)/$AZ92*100</f>
        <v>172857886.73794034</v>
      </c>
      <c r="E92" s="4">
        <v>612814140.43780994</v>
      </c>
      <c r="F92" s="4">
        <f>+(VLOOKUP(F$2,Total!$C$5:$CV$15,costos_sf!$B92,0)/$A$1)/$AZ92*100</f>
        <v>686346706.21760213</v>
      </c>
      <c r="G92" s="4">
        <f>+(VLOOKUP(G$2,Total!$C$5:$CV$15,costos_sf!$B92,0)/$A$1)/$AZ92*100</f>
        <v>341710175.9156208</v>
      </c>
      <c r="H92" s="4">
        <f>+(VLOOKUP(H$2,Total!$C$5:$CV$15,costos_sf!$B92,0)/$A$1)/$AZ92*100</f>
        <v>30429930.604362365</v>
      </c>
      <c r="I92" s="4">
        <f>+(VLOOKUP(I$2,Total!$C$5:$CV$15,costos_sf!$B92,0)/$A$1)/$AZ92*100</f>
        <v>174672346.318037</v>
      </c>
      <c r="J92" s="4">
        <f>+(VLOOKUP(J$2,Total!$C$5:$CV$15,costos_sf!$B92,0)/$A$1)/$AZ92*100</f>
        <v>2527430989.5895429</v>
      </c>
      <c r="K92" s="4">
        <f>+(VLOOKUP(K$2,Total!$C$5:$CV$15,costos_sf!$B92,0)/$A$1)/$AZ92*100</f>
        <v>2788445021.2853661</v>
      </c>
      <c r="L92" s="4">
        <f>+(VLOOKUP(L$2,Total!$C$5:$CV$15,costos_sf!$B92,0)/$A$1)/$AZ92*100</f>
        <v>5334344442.8216972</v>
      </c>
      <c r="M92" s="4">
        <v>2543656150.26719</v>
      </c>
      <c r="N92" s="4">
        <v>124586062.352836</v>
      </c>
      <c r="O92" s="4">
        <f>+(VLOOKUP(O$2,Total!$C$38:$CV$76,costos_sf!$B92,0)/$A$1)/$AZ92*100</f>
        <v>0</v>
      </c>
      <c r="P92" s="4">
        <f>+(VLOOKUP(P$2,Total!$C$38:$CV$76,costos_sf!$B92,0)/$A$1)/$AZ92*100</f>
        <v>472918235.35084844</v>
      </c>
      <c r="Q92" s="4">
        <f>+(VLOOKUP(Q$2,Total!$C$38:$CV$76,costos_sf!$B92,0)/$A$1)/$AZ92*100</f>
        <v>278041000.2292884</v>
      </c>
      <c r="R92" s="4">
        <f>+(VLOOKUP(R$2,Total!$C$38:$CV$76,costos_sf!$B92,0)/$A$1)/$AZ92*100</f>
        <v>15046469.038011661</v>
      </c>
      <c r="S92" s="4">
        <f>+(VLOOKUP(S$2,Total!$C$38:$CV$76,costos_sf!$B92,0)/$A$1)/$AZ92*100</f>
        <v>0</v>
      </c>
      <c r="T92" s="4">
        <f>+(VLOOKUP(T$2,Total!$C$38:$CV$76,costos_sf!$B92,0)/$A$1)/$AZ92*100</f>
        <v>0</v>
      </c>
      <c r="U92" s="4">
        <f>+(VLOOKUP(U$2,Total!$C$38:$CV$76,costos_sf!$B92,0)/$A$1)/$AZ92*100</f>
        <v>0</v>
      </c>
      <c r="V92" s="4">
        <f>+(VLOOKUP(V$2,Total!$C$38:$CV$76,costos_sf!$B92,0)/$A$1)/$AZ92*100</f>
        <v>0</v>
      </c>
      <c r="W92" s="4">
        <f>+(VLOOKUP(W$2,Total!$C$38:$CV$76,costos_sf!$B92,0)/$A$1)/$AZ92*100</f>
        <v>0</v>
      </c>
      <c r="X92" s="4">
        <f>+(VLOOKUP(X$2,Total!$C$38:$CV$76,costos_sf!$B92,0)/$A$1)/$AZ92*100</f>
        <v>0</v>
      </c>
      <c r="Y92" s="4">
        <f>+(VLOOKUP(Y$2,Total!$C$38:$CV$76,costos_sf!$B92,0)/$A$1)/$AZ92*100</f>
        <v>0</v>
      </c>
      <c r="Z92" s="4">
        <f>+(VLOOKUP(Z$2,Total!$C$38:$CV$76,costos_sf!$B92,0)/$A$1)/$AZ92*100</f>
        <v>0</v>
      </c>
      <c r="AA92" s="4">
        <f>+(VLOOKUP(AA$2,Total!$C$38:$CV$76,costos_sf!$B92,0)/$A$1)/$AZ92*100</f>
        <v>0</v>
      </c>
      <c r="AB92" s="4">
        <v>135727696.55859298</v>
      </c>
      <c r="AC92" s="4">
        <f>+(VLOOKUP(AC$2,Total!$C$38:$CV$76,costos_sf!$B92,0)/$A$1)/$AZ92*100</f>
        <v>93067215.096146494</v>
      </c>
      <c r="AD92" s="4">
        <f>+(VLOOKUP(AD$2,Total!$C$38:$CV$76,costos_sf!$B92,0)/$A$1)/$AZ92*100</f>
        <v>7102558.2043197555</v>
      </c>
      <c r="AE92" s="4">
        <f>+(VLOOKUP(AE$2,Total!$C$38:$CV$76,costos_sf!$B92,0)/$A$1)/$AZ92*100</f>
        <v>8644694.6431725081</v>
      </c>
      <c r="AF92" s="4">
        <v>322156493.80357999</v>
      </c>
      <c r="AG92" s="4">
        <f>+(VLOOKUP(AG$2,Total!$C$38:$CV$76,costos_sf!$B92,0)/$A$1)/$AZ92*100</f>
        <v>629618245.68054318</v>
      </c>
      <c r="AH92" s="4">
        <f>+(VLOOKUP(AH$2,Total!$C$38:$CV$76,costos_sf!$B92,0)/$A$1)/$AZ92*100</f>
        <v>150028783.3007831</v>
      </c>
      <c r="AI92" s="4">
        <f>+(VLOOKUP(AI$2,Total!$C$38:$CV$76,costos_sf!$B92,0)/$A$1)/$AZ92*100</f>
        <v>22724821.061713226</v>
      </c>
      <c r="AJ92" s="4">
        <f>+(VLOOKUP(AJ$2,Total!$C$38:$CV$76,costos_sf!$B92,0)/$A$1)/$AZ92*100</f>
        <v>147743199.59291464</v>
      </c>
      <c r="AK92" s="4">
        <f>+(VLOOKUP(AK$2,Total!$C$38:$CV$76,costos_sf!$B92,0)/$A$1)/$AZ92*100</f>
        <v>84694961.919761524</v>
      </c>
      <c r="AL92" s="4">
        <f>+(VLOOKUP(AL$2,Total!$C$38:$CV$76,costos_sf!$B92,0)/$A$1)/$AZ92*100</f>
        <v>1459448150.2282639</v>
      </c>
      <c r="AM92" s="4">
        <v>67898230.775755808</v>
      </c>
      <c r="AN92" s="4">
        <v>435416056.232898</v>
      </c>
      <c r="AO92" s="4">
        <f>+(VLOOKUP(AO$2,Total!$C$38:$CV$76,costos_sf!$B92,0)/$A$1)/$AZ92*100</f>
        <v>122766576.34521413</v>
      </c>
      <c r="AP92" s="4">
        <f>+(VLOOKUP(AP$2,Total!$C$38:$CV$76,costos_sf!$B92,0)/$A$1)/$AZ92*100</f>
        <v>897297.31037205644</v>
      </c>
      <c r="AQ92" s="4">
        <f>+(VLOOKUP(AQ$2,Total!$C$38:$CV$76,costos_sf!$B92,0)/$A$1)/$AZ92*100</f>
        <v>78141768.03657569</v>
      </c>
      <c r="AR92" s="4">
        <v>25578109.8111219</v>
      </c>
      <c r="AS92" s="4">
        <f>+(VLOOKUP(AS$2,Total!$C$38:$CV$76,costos_sf!$B92,0)/$A$1)/$AZ92*100</f>
        <v>56725533.282154717</v>
      </c>
      <c r="AT92" s="4">
        <f>+(VLOOKUP(AT$2,Total!$C$38:$CV$76,costos_sf!$B92,0)/$A$1)/$AZ92*100</f>
        <v>15230185.644626757</v>
      </c>
      <c r="AU92" s="4">
        <f>+(VLOOKUP(AU$2,Total!$C$38:$CV$76,costos_sf!$B92,0)/$A$1)/$AZ92*100</f>
        <v>37702608.972461052</v>
      </c>
      <c r="AV92" s="4">
        <f>+(VLOOKUP(AV$2,Total!$C$38:$CV$76,costos_sf!$B92,0)/$A$1)/$AZ92*100</f>
        <v>30026079.442685701</v>
      </c>
      <c r="AW92" s="4">
        <v>242208840.76615801</v>
      </c>
      <c r="AX92" s="4">
        <f>+(VLOOKUP(AX$2,Total!$C$38:$CV$76,costos_sf!$B92,0)/$A$1)/$AZ92*100</f>
        <v>413056097.87864709</v>
      </c>
      <c r="AY92" s="4">
        <v>539508719.06703603</v>
      </c>
      <c r="AZ92" s="48">
        <v>131.88192100000001</v>
      </c>
    </row>
    <row r="93" spans="2:52" ht="16.5" x14ac:dyDescent="0.3">
      <c r="B93" s="1">
        <v>92</v>
      </c>
      <c r="C93" s="3">
        <v>43646</v>
      </c>
      <c r="D93" s="4">
        <f>+(VLOOKUP(D$2,Total!$C$5:$CV$15,costos_sf!$B93,0)/$A$1)/$AZ93*100</f>
        <v>176195191.41136265</v>
      </c>
      <c r="E93" s="4">
        <v>619190757.56092191</v>
      </c>
      <c r="F93" s="4">
        <f>+(VLOOKUP(F$2,Total!$C$5:$CV$15,costos_sf!$B93,0)/$A$1)/$AZ93*100</f>
        <v>696489620.5110091</v>
      </c>
      <c r="G93" s="4">
        <f>+(VLOOKUP(G$2,Total!$C$5:$CV$15,costos_sf!$B93,0)/$A$1)/$AZ93*100</f>
        <v>322528337.31952691</v>
      </c>
      <c r="H93" s="4">
        <f>+(VLOOKUP(H$2,Total!$C$5:$CV$15,costos_sf!$B93,0)/$A$1)/$AZ93*100</f>
        <v>31486416.01114149</v>
      </c>
      <c r="I93" s="4">
        <f>+(VLOOKUP(I$2,Total!$C$5:$CV$15,costos_sf!$B93,0)/$A$1)/$AZ93*100</f>
        <v>171243154.58218795</v>
      </c>
      <c r="J93" s="4">
        <f>+(VLOOKUP(J$2,Total!$C$5:$CV$15,costos_sf!$B93,0)/$A$1)/$AZ93*100</f>
        <v>2581051788.9058223</v>
      </c>
      <c r="K93" s="4">
        <f>+(VLOOKUP(K$2,Total!$C$5:$CV$15,costos_sf!$B93,0)/$A$1)/$AZ93*100</f>
        <v>2802710465.8391485</v>
      </c>
      <c r="L93" s="4">
        <f>+(VLOOKUP(L$2,Total!$C$5:$CV$15,costos_sf!$B93,0)/$A$1)/$AZ93*100</f>
        <v>5451729557.0468073</v>
      </c>
      <c r="M93" s="4">
        <v>2559944618.2905598</v>
      </c>
      <c r="N93" s="4">
        <v>126152572.70172299</v>
      </c>
      <c r="O93" s="4">
        <f>+(VLOOKUP(O$2,Total!$C$38:$CV$76,costos_sf!$B93,0)/$A$1)/$AZ93*100</f>
        <v>0</v>
      </c>
      <c r="P93" s="4">
        <f>+(VLOOKUP(P$2,Total!$C$38:$CV$76,costos_sf!$B93,0)/$A$1)/$AZ93*100</f>
        <v>480818857.68232411</v>
      </c>
      <c r="Q93" s="4">
        <f>+(VLOOKUP(Q$2,Total!$C$38:$CV$76,costos_sf!$B93,0)/$A$1)/$AZ93*100</f>
        <v>279269437.67227983</v>
      </c>
      <c r="R93" s="4">
        <f>+(VLOOKUP(R$2,Total!$C$38:$CV$76,costos_sf!$B93,0)/$A$1)/$AZ93*100</f>
        <v>15090211.272915855</v>
      </c>
      <c r="S93" s="4">
        <f>+(VLOOKUP(S$2,Total!$C$38:$CV$76,costos_sf!$B93,0)/$A$1)/$AZ93*100</f>
        <v>0</v>
      </c>
      <c r="T93" s="4">
        <f>+(VLOOKUP(T$2,Total!$C$38:$CV$76,costos_sf!$B93,0)/$A$1)/$AZ93*100</f>
        <v>0</v>
      </c>
      <c r="U93" s="4">
        <f>+(VLOOKUP(U$2,Total!$C$38:$CV$76,costos_sf!$B93,0)/$A$1)/$AZ93*100</f>
        <v>0</v>
      </c>
      <c r="V93" s="4">
        <f>+(VLOOKUP(V$2,Total!$C$38:$CV$76,costos_sf!$B93,0)/$A$1)/$AZ93*100</f>
        <v>0</v>
      </c>
      <c r="W93" s="4">
        <f>+(VLOOKUP(W$2,Total!$C$38:$CV$76,costos_sf!$B93,0)/$A$1)/$AZ93*100</f>
        <v>0</v>
      </c>
      <c r="X93" s="4">
        <f>+(VLOOKUP(X$2,Total!$C$38:$CV$76,costos_sf!$B93,0)/$A$1)/$AZ93*100</f>
        <v>0</v>
      </c>
      <c r="Y93" s="4">
        <f>+(VLOOKUP(Y$2,Total!$C$38:$CV$76,costos_sf!$B93,0)/$A$1)/$AZ93*100</f>
        <v>0</v>
      </c>
      <c r="Z93" s="4">
        <f>+(VLOOKUP(Z$2,Total!$C$38:$CV$76,costos_sf!$B93,0)/$A$1)/$AZ93*100</f>
        <v>0</v>
      </c>
      <c r="AA93" s="4">
        <f>+(VLOOKUP(AA$2,Total!$C$38:$CV$76,costos_sf!$B93,0)/$A$1)/$AZ93*100</f>
        <v>0</v>
      </c>
      <c r="AB93" s="4">
        <v>137257274.75817499</v>
      </c>
      <c r="AC93" s="4">
        <f>+(VLOOKUP(AC$2,Total!$C$38:$CV$76,costos_sf!$B93,0)/$A$1)/$AZ93*100</f>
        <v>94304418.168020934</v>
      </c>
      <c r="AD93" s="4">
        <f>+(VLOOKUP(AD$2,Total!$C$38:$CV$76,costos_sf!$B93,0)/$A$1)/$AZ93*100</f>
        <v>7011585.6985888798</v>
      </c>
      <c r="AE93" s="4">
        <f>+(VLOOKUP(AE$2,Total!$C$38:$CV$76,costos_sf!$B93,0)/$A$1)/$AZ93*100</f>
        <v>8730876.2047980279</v>
      </c>
      <c r="AF93" s="4">
        <v>326807125.81326497</v>
      </c>
      <c r="AG93" s="4">
        <f>+(VLOOKUP(AG$2,Total!$C$38:$CV$76,costos_sf!$B93,0)/$A$1)/$AZ93*100</f>
        <v>635740929.40096354</v>
      </c>
      <c r="AH93" s="4">
        <f>+(VLOOKUP(AH$2,Total!$C$38:$CV$76,costos_sf!$B93,0)/$A$1)/$AZ93*100</f>
        <v>152048598.28639618</v>
      </c>
      <c r="AI93" s="4">
        <f>+(VLOOKUP(AI$2,Total!$C$38:$CV$76,costos_sf!$B93,0)/$A$1)/$AZ93*100</f>
        <v>22158530.858566236</v>
      </c>
      <c r="AJ93" s="4">
        <f>+(VLOOKUP(AJ$2,Total!$C$38:$CV$76,costos_sf!$B93,0)/$A$1)/$AZ93*100</f>
        <v>150621000.20927668</v>
      </c>
      <c r="AK93" s="4">
        <f>+(VLOOKUP(AK$2,Total!$C$38:$CV$76,costos_sf!$B93,0)/$A$1)/$AZ93*100</f>
        <v>86639433.685883895</v>
      </c>
      <c r="AL93" s="4">
        <f>+(VLOOKUP(AL$2,Total!$C$38:$CV$76,costos_sf!$B93,0)/$A$1)/$AZ93*100</f>
        <v>1457142609.7190833</v>
      </c>
      <c r="AM93" s="4">
        <v>68862541.109080493</v>
      </c>
      <c r="AN93" s="4">
        <v>448337143.19106096</v>
      </c>
      <c r="AO93" s="4">
        <f>+(VLOOKUP(AO$2,Total!$C$38:$CV$76,costos_sf!$B93,0)/$A$1)/$AZ93*100</f>
        <v>122180437.64811622</v>
      </c>
      <c r="AP93" s="4">
        <f>+(VLOOKUP(AP$2,Total!$C$38:$CV$76,costos_sf!$B93,0)/$A$1)/$AZ93*100</f>
        <v>931085.82450702216</v>
      </c>
      <c r="AQ93" s="4">
        <f>+(VLOOKUP(AQ$2,Total!$C$38:$CV$76,costos_sf!$B93,0)/$A$1)/$AZ93*100</f>
        <v>79051561.513987795</v>
      </c>
      <c r="AR93" s="4">
        <v>25853478.739826702</v>
      </c>
      <c r="AS93" s="4">
        <f>+(VLOOKUP(AS$2,Total!$C$38:$CV$76,costos_sf!$B93,0)/$A$1)/$AZ93*100</f>
        <v>57483569.678267606</v>
      </c>
      <c r="AT93" s="4">
        <f>+(VLOOKUP(AT$2,Total!$C$38:$CV$76,costos_sf!$B93,0)/$A$1)/$AZ93*100</f>
        <v>15369468.31398035</v>
      </c>
      <c r="AU93" s="4">
        <f>+(VLOOKUP(AU$2,Total!$C$38:$CV$76,costos_sf!$B93,0)/$A$1)/$AZ93*100</f>
        <v>38092657.235879406</v>
      </c>
      <c r="AV93" s="4">
        <f>+(VLOOKUP(AV$2,Total!$C$38:$CV$76,costos_sf!$B93,0)/$A$1)/$AZ93*100</f>
        <v>30211360.114475008</v>
      </c>
      <c r="AW93" s="4">
        <v>243800629.77497801</v>
      </c>
      <c r="AX93" s="4">
        <f>+(VLOOKUP(AX$2,Total!$C$38:$CV$76,costos_sf!$B93,0)/$A$1)/$AZ93*100</f>
        <v>422264678.58574361</v>
      </c>
      <c r="AY93" s="4">
        <v>541978710.454862</v>
      </c>
      <c r="AZ93" s="48">
        <v>131.76814400000001</v>
      </c>
    </row>
    <row r="94" spans="2:52" ht="16.5" x14ac:dyDescent="0.3">
      <c r="B94" s="1">
        <v>93</v>
      </c>
      <c r="C94" s="3">
        <v>43677</v>
      </c>
      <c r="D94" s="4">
        <f>+(VLOOKUP(D$2,Total!$C$5:$CV$15,costos_sf!$B94,0)/$A$1)/$AZ94*100</f>
        <v>180502300.61742896</v>
      </c>
      <c r="E94" s="4">
        <v>624484911.41026902</v>
      </c>
      <c r="F94" s="4">
        <f>+(VLOOKUP(F$2,Total!$C$5:$CV$15,costos_sf!$B94,0)/$A$1)/$AZ94*100</f>
        <v>715084235.57600868</v>
      </c>
      <c r="G94" s="4">
        <f>+(VLOOKUP(G$2,Total!$C$5:$CV$15,costos_sf!$B94,0)/$A$1)/$AZ94*100</f>
        <v>322407028.33817154</v>
      </c>
      <c r="H94" s="4">
        <f>+(VLOOKUP(H$2,Total!$C$5:$CV$15,costos_sf!$B94,0)/$A$1)/$AZ94*100</f>
        <v>31962671.414419573</v>
      </c>
      <c r="I94" s="4">
        <f>+(VLOOKUP(I$2,Total!$C$5:$CV$15,costos_sf!$B94,0)/$A$1)/$AZ94*100</f>
        <v>188714516.94221416</v>
      </c>
      <c r="J94" s="4">
        <f>+(VLOOKUP(J$2,Total!$C$5:$CV$15,costos_sf!$B94,0)/$A$1)/$AZ94*100</f>
        <v>2603318486.7117796</v>
      </c>
      <c r="K94" s="4">
        <f>+(VLOOKUP(K$2,Total!$C$5:$CV$15,costos_sf!$B94,0)/$A$1)/$AZ94*100</f>
        <v>2779805815.9892163</v>
      </c>
      <c r="L94" s="4">
        <f>+(VLOOKUP(L$2,Total!$C$5:$CV$15,costos_sf!$B94,0)/$A$1)/$AZ94*100</f>
        <v>5462866575.7692871</v>
      </c>
      <c r="M94" s="4">
        <v>2571694517.8782501</v>
      </c>
      <c r="N94" s="4">
        <v>126516142.12198299</v>
      </c>
      <c r="O94" s="4">
        <f>+(VLOOKUP(O$2,Total!$C$38:$CV$76,costos_sf!$B94,0)/$A$1)/$AZ94*100</f>
        <v>0</v>
      </c>
      <c r="P94" s="4">
        <f>+(VLOOKUP(P$2,Total!$C$38:$CV$76,costos_sf!$B94,0)/$A$1)/$AZ94*100</f>
        <v>486388570.81462657</v>
      </c>
      <c r="Q94" s="4">
        <f>+(VLOOKUP(Q$2,Total!$C$38:$CV$76,costos_sf!$B94,0)/$A$1)/$AZ94*100</f>
        <v>280991113.13342035</v>
      </c>
      <c r="R94" s="4">
        <f>+(VLOOKUP(R$2,Total!$C$38:$CV$76,costos_sf!$B94,0)/$A$1)/$AZ94*100</f>
        <v>15103228.672872489</v>
      </c>
      <c r="S94" s="4">
        <f>+(VLOOKUP(S$2,Total!$C$38:$CV$76,costos_sf!$B94,0)/$A$1)/$AZ94*100</f>
        <v>0</v>
      </c>
      <c r="T94" s="4">
        <f>+(VLOOKUP(T$2,Total!$C$38:$CV$76,costos_sf!$B94,0)/$A$1)/$AZ94*100</f>
        <v>0</v>
      </c>
      <c r="U94" s="4">
        <f>+(VLOOKUP(U$2,Total!$C$38:$CV$76,costos_sf!$B94,0)/$A$1)/$AZ94*100</f>
        <v>0</v>
      </c>
      <c r="V94" s="4">
        <f>+(VLOOKUP(V$2,Total!$C$38:$CV$76,costos_sf!$B94,0)/$A$1)/$AZ94*100</f>
        <v>0</v>
      </c>
      <c r="W94" s="4">
        <f>+(VLOOKUP(W$2,Total!$C$38:$CV$76,costos_sf!$B94,0)/$A$1)/$AZ94*100</f>
        <v>0</v>
      </c>
      <c r="X94" s="4">
        <f>+(VLOOKUP(X$2,Total!$C$38:$CV$76,costos_sf!$B94,0)/$A$1)/$AZ94*100</f>
        <v>0</v>
      </c>
      <c r="Y94" s="4">
        <f>+(VLOOKUP(Y$2,Total!$C$38:$CV$76,costos_sf!$B94,0)/$A$1)/$AZ94*100</f>
        <v>0</v>
      </c>
      <c r="Z94" s="4">
        <f>+(VLOOKUP(Z$2,Total!$C$38:$CV$76,costos_sf!$B94,0)/$A$1)/$AZ94*100</f>
        <v>0</v>
      </c>
      <c r="AA94" s="4">
        <f>+(VLOOKUP(AA$2,Total!$C$38:$CV$76,costos_sf!$B94,0)/$A$1)/$AZ94*100</f>
        <v>0</v>
      </c>
      <c r="AB94" s="4">
        <v>138453199.829101</v>
      </c>
      <c r="AC94" s="4">
        <f>+(VLOOKUP(AC$2,Total!$C$38:$CV$76,costos_sf!$B94,0)/$A$1)/$AZ94*100</f>
        <v>96773159.513062462</v>
      </c>
      <c r="AD94" s="4">
        <f>+(VLOOKUP(AD$2,Total!$C$38:$CV$76,costos_sf!$B94,0)/$A$1)/$AZ94*100</f>
        <v>6959225.8409798089</v>
      </c>
      <c r="AE94" s="4">
        <f>+(VLOOKUP(AE$2,Total!$C$38:$CV$76,costos_sf!$B94,0)/$A$1)/$AZ94*100</f>
        <v>8653665.2857385334</v>
      </c>
      <c r="AF94" s="4">
        <v>331101055.66106802</v>
      </c>
      <c r="AG94" s="4">
        <f>+(VLOOKUP(AG$2,Total!$C$38:$CV$76,costos_sf!$B94,0)/$A$1)/$AZ94*100</f>
        <v>638150684.12703586</v>
      </c>
      <c r="AH94" s="4">
        <f>+(VLOOKUP(AH$2,Total!$C$38:$CV$76,costos_sf!$B94,0)/$A$1)/$AZ94*100</f>
        <v>152342441.86912641</v>
      </c>
      <c r="AI94" s="4">
        <f>+(VLOOKUP(AI$2,Total!$C$38:$CV$76,costos_sf!$B94,0)/$A$1)/$AZ94*100</f>
        <v>21463716.359885484</v>
      </c>
      <c r="AJ94" s="4">
        <f>+(VLOOKUP(AJ$2,Total!$C$38:$CV$76,costos_sf!$B94,0)/$A$1)/$AZ94*100</f>
        <v>150142992.06269211</v>
      </c>
      <c r="AK94" s="4">
        <f>+(VLOOKUP(AK$2,Total!$C$38:$CV$76,costos_sf!$B94,0)/$A$1)/$AZ94*100</f>
        <v>84957127.929512769</v>
      </c>
      <c r="AL94" s="4">
        <f>+(VLOOKUP(AL$2,Total!$C$38:$CV$76,costos_sf!$B94,0)/$A$1)/$AZ94*100</f>
        <v>1456791196.9468772</v>
      </c>
      <c r="AM94" s="4">
        <v>69276199.426237002</v>
      </c>
      <c r="AN94" s="4">
        <v>461301816.85588396</v>
      </c>
      <c r="AO94" s="4">
        <f>+(VLOOKUP(AO$2,Total!$C$38:$CV$76,costos_sf!$B94,0)/$A$1)/$AZ94*100</f>
        <v>120691138.31668898</v>
      </c>
      <c r="AP94" s="4">
        <f>+(VLOOKUP(AP$2,Total!$C$38:$CV$76,costos_sf!$B94,0)/$A$1)/$AZ94*100</f>
        <v>907645.40058244823</v>
      </c>
      <c r="AQ94" s="4">
        <f>+(VLOOKUP(AQ$2,Total!$C$38:$CV$76,costos_sf!$B94,0)/$A$1)/$AZ94*100</f>
        <v>79385812.674516216</v>
      </c>
      <c r="AR94" s="4">
        <v>26030210.585922901</v>
      </c>
      <c r="AS94" s="4">
        <f>+(VLOOKUP(AS$2,Total!$C$38:$CV$76,costos_sf!$B94,0)/$A$1)/$AZ94*100</f>
        <v>57929131.641801201</v>
      </c>
      <c r="AT94" s="4">
        <f>+(VLOOKUP(AT$2,Total!$C$38:$CV$76,costos_sf!$B94,0)/$A$1)/$AZ94*100</f>
        <v>15388432.882627981</v>
      </c>
      <c r="AU94" s="4">
        <f>+(VLOOKUP(AU$2,Total!$C$38:$CV$76,costos_sf!$B94,0)/$A$1)/$AZ94*100</f>
        <v>38397447.683938675</v>
      </c>
      <c r="AV94" s="4">
        <f>+(VLOOKUP(AV$2,Total!$C$38:$CV$76,costos_sf!$B94,0)/$A$1)/$AZ94*100</f>
        <v>30116924.861377086</v>
      </c>
      <c r="AW94" s="4">
        <v>245188174.97901601</v>
      </c>
      <c r="AX94" s="4">
        <f>+(VLOOKUP(AX$2,Total!$C$38:$CV$76,costos_sf!$B94,0)/$A$1)/$AZ94*100</f>
        <v>411645273.47324926</v>
      </c>
      <c r="AY94" s="4">
        <v>547192035.89893103</v>
      </c>
      <c r="AZ94" s="48">
        <v>132.03607700000001</v>
      </c>
    </row>
    <row r="95" spans="2:52" ht="16.5" x14ac:dyDescent="0.3">
      <c r="B95" s="1">
        <v>94</v>
      </c>
      <c r="C95" s="3">
        <v>43708</v>
      </c>
      <c r="D95" s="4">
        <f>+(VLOOKUP(D$2,Total!$C$5:$CV$15,costos_sf!$B95,0)/$A$1)/$AZ95*100</f>
        <v>178514195.25370881</v>
      </c>
      <c r="E95" s="4">
        <v>631080536.40257692</v>
      </c>
      <c r="F95" s="4">
        <f>+(VLOOKUP(F$2,Total!$C$5:$CV$15,costos_sf!$B95,0)/$A$1)/$AZ95*100</f>
        <v>732001603.51551318</v>
      </c>
      <c r="G95" s="4">
        <f>+(VLOOKUP(G$2,Total!$C$5:$CV$15,costos_sf!$B95,0)/$A$1)/$AZ95*100</f>
        <v>310014512.86333162</v>
      </c>
      <c r="H95" s="4">
        <f>+(VLOOKUP(H$2,Total!$C$5:$CV$15,costos_sf!$B95,0)/$A$1)/$AZ95*100</f>
        <v>31991595.317375321</v>
      </c>
      <c r="I95" s="4">
        <f>+(VLOOKUP(I$2,Total!$C$5:$CV$15,costos_sf!$B95,0)/$A$1)/$AZ95*100</f>
        <v>158490081.25694194</v>
      </c>
      <c r="J95" s="4">
        <f>+(VLOOKUP(J$2,Total!$C$5:$CV$15,costos_sf!$B95,0)/$A$1)/$AZ95*100</f>
        <v>2640655056.9361129</v>
      </c>
      <c r="K95" s="4">
        <f>+(VLOOKUP(K$2,Total!$C$5:$CV$15,costos_sf!$B95,0)/$A$1)/$AZ95*100</f>
        <v>2801992789.505033</v>
      </c>
      <c r="L95" s="4">
        <f>+(VLOOKUP(L$2,Total!$C$5:$CV$15,costos_sf!$B95,0)/$A$1)/$AZ95*100</f>
        <v>5492369876.1932163</v>
      </c>
      <c r="M95" s="4">
        <v>2589610046.3186402</v>
      </c>
      <c r="N95" s="4">
        <v>127864192.224766</v>
      </c>
      <c r="O95" s="4">
        <f>+(VLOOKUP(O$2,Total!$C$38:$CV$76,costos_sf!$B95,0)/$A$1)/$AZ95*100</f>
        <v>0</v>
      </c>
      <c r="P95" s="4">
        <f>+(VLOOKUP(P$2,Total!$C$38:$CV$76,costos_sf!$B95,0)/$A$1)/$AZ95*100</f>
        <v>494060674.17468661</v>
      </c>
      <c r="Q95" s="4">
        <f>+(VLOOKUP(Q$2,Total!$C$38:$CV$76,costos_sf!$B95,0)/$A$1)/$AZ95*100</f>
        <v>283416264.69784194</v>
      </c>
      <c r="R95" s="4">
        <f>+(VLOOKUP(R$2,Total!$C$38:$CV$76,costos_sf!$B95,0)/$A$1)/$AZ95*100</f>
        <v>15125689.023049179</v>
      </c>
      <c r="S95" s="4">
        <f>+(VLOOKUP(S$2,Total!$C$38:$CV$76,costos_sf!$B95,0)/$A$1)/$AZ95*100</f>
        <v>0</v>
      </c>
      <c r="T95" s="4">
        <f>+(VLOOKUP(T$2,Total!$C$38:$CV$76,costos_sf!$B95,0)/$A$1)/$AZ95*100</f>
        <v>0</v>
      </c>
      <c r="U95" s="4">
        <f>+(VLOOKUP(U$2,Total!$C$38:$CV$76,costos_sf!$B95,0)/$A$1)/$AZ95*100</f>
        <v>0</v>
      </c>
      <c r="V95" s="4">
        <f>+(VLOOKUP(V$2,Total!$C$38:$CV$76,costos_sf!$B95,0)/$A$1)/$AZ95*100</f>
        <v>0</v>
      </c>
      <c r="W95" s="4">
        <f>+(VLOOKUP(W$2,Total!$C$38:$CV$76,costos_sf!$B95,0)/$A$1)/$AZ95*100</f>
        <v>0</v>
      </c>
      <c r="X95" s="4">
        <f>+(VLOOKUP(X$2,Total!$C$38:$CV$76,costos_sf!$B95,0)/$A$1)/$AZ95*100</f>
        <v>0</v>
      </c>
      <c r="Y95" s="4">
        <f>+(VLOOKUP(Y$2,Total!$C$38:$CV$76,costos_sf!$B95,0)/$A$1)/$AZ95*100</f>
        <v>0</v>
      </c>
      <c r="Z95" s="4">
        <f>+(VLOOKUP(Z$2,Total!$C$38:$CV$76,costos_sf!$B95,0)/$A$1)/$AZ95*100</f>
        <v>0</v>
      </c>
      <c r="AA95" s="4">
        <f>+(VLOOKUP(AA$2,Total!$C$38:$CV$76,costos_sf!$B95,0)/$A$1)/$AZ95*100</f>
        <v>0</v>
      </c>
      <c r="AB95" s="4">
        <v>139817399.92407501</v>
      </c>
      <c r="AC95" s="4">
        <f>+(VLOOKUP(AC$2,Total!$C$38:$CV$76,costos_sf!$B95,0)/$A$1)/$AZ95*100</f>
        <v>98379528.66766791</v>
      </c>
      <c r="AD95" s="4">
        <f>+(VLOOKUP(AD$2,Total!$C$38:$CV$76,costos_sf!$B95,0)/$A$1)/$AZ95*100</f>
        <v>6982771.18704601</v>
      </c>
      <c r="AE95" s="4">
        <f>+(VLOOKUP(AE$2,Total!$C$38:$CV$76,costos_sf!$B95,0)/$A$1)/$AZ95*100</f>
        <v>8612313.2500794418</v>
      </c>
      <c r="AF95" s="4">
        <v>337207795.07066798</v>
      </c>
      <c r="AG95" s="4">
        <f>+(VLOOKUP(AG$2,Total!$C$38:$CV$76,costos_sf!$B95,0)/$A$1)/$AZ95*100</f>
        <v>645495126.57339346</v>
      </c>
      <c r="AH95" s="4">
        <f>+(VLOOKUP(AH$2,Total!$C$38:$CV$76,costos_sf!$B95,0)/$A$1)/$AZ95*100</f>
        <v>152401917.46094808</v>
      </c>
      <c r="AI95" s="4">
        <f>+(VLOOKUP(AI$2,Total!$C$38:$CV$76,costos_sf!$B95,0)/$A$1)/$AZ95*100</f>
        <v>21320788.26982129</v>
      </c>
      <c r="AJ95" s="4">
        <f>+(VLOOKUP(AJ$2,Total!$C$38:$CV$76,costos_sf!$B95,0)/$A$1)/$AZ95*100</f>
        <v>156060906.25757828</v>
      </c>
      <c r="AK95" s="4">
        <f>+(VLOOKUP(AK$2,Total!$C$38:$CV$76,costos_sf!$B95,0)/$A$1)/$AZ95*100</f>
        <v>88263996.113311693</v>
      </c>
      <c r="AL95" s="4">
        <f>+(VLOOKUP(AL$2,Total!$C$38:$CV$76,costos_sf!$B95,0)/$A$1)/$AZ95*100</f>
        <v>1473267755.8379896</v>
      </c>
      <c r="AM95" s="4">
        <v>69919836.605044499</v>
      </c>
      <c r="AN95" s="4">
        <v>470968023.14486903</v>
      </c>
      <c r="AO95" s="4">
        <f>+(VLOOKUP(AO$2,Total!$C$38:$CV$76,costos_sf!$B95,0)/$A$1)/$AZ95*100</f>
        <v>120074872.44467081</v>
      </c>
      <c r="AP95" s="4">
        <f>+(VLOOKUP(AP$2,Total!$C$38:$CV$76,costos_sf!$B95,0)/$A$1)/$AZ95*100</f>
        <v>905233.49039839359</v>
      </c>
      <c r="AQ95" s="4">
        <f>+(VLOOKUP(AQ$2,Total!$C$38:$CV$76,costos_sf!$B95,0)/$A$1)/$AZ95*100</f>
        <v>80291890.823793516</v>
      </c>
      <c r="AR95" s="4">
        <v>26140066.317607898</v>
      </c>
      <c r="AS95" s="4">
        <f>+(VLOOKUP(AS$2,Total!$C$38:$CV$76,costos_sf!$B95,0)/$A$1)/$AZ95*100</f>
        <v>58278091.360654168</v>
      </c>
      <c r="AT95" s="4">
        <f>+(VLOOKUP(AT$2,Total!$C$38:$CV$76,costos_sf!$B95,0)/$A$1)/$AZ95*100</f>
        <v>15433807.226131154</v>
      </c>
      <c r="AU95" s="4">
        <f>+(VLOOKUP(AU$2,Total!$C$38:$CV$76,costos_sf!$B95,0)/$A$1)/$AZ95*100</f>
        <v>38647975.970678441</v>
      </c>
      <c r="AV95" s="4">
        <f>+(VLOOKUP(AV$2,Total!$C$38:$CV$76,costos_sf!$B95,0)/$A$1)/$AZ95*100</f>
        <v>29992025.656974833</v>
      </c>
      <c r="AW95" s="4">
        <v>245832377.27682102</v>
      </c>
      <c r="AX95" s="4">
        <f>+(VLOOKUP(AX$2,Total!$C$38:$CV$76,costos_sf!$B95,0)/$A$1)/$AZ95*100</f>
        <v>375378221.62514341</v>
      </c>
      <c r="AY95" s="4">
        <v>552629355.94818795</v>
      </c>
      <c r="AZ95" s="48">
        <v>132.116589</v>
      </c>
    </row>
    <row r="96" spans="2:52" ht="16.5" x14ac:dyDescent="0.3">
      <c r="B96" s="1">
        <v>95</v>
      </c>
      <c r="C96" s="3">
        <v>43738</v>
      </c>
      <c r="D96" s="4">
        <f>+(VLOOKUP(D$2,Total!$C$5:$CV$15,costos_sf!$B96,0)/$A$1)/$AZ96*100</f>
        <v>182768647.50115228</v>
      </c>
      <c r="E96" s="4">
        <v>635424906.10087502</v>
      </c>
      <c r="F96" s="4">
        <f>+(VLOOKUP(F$2,Total!$C$5:$CV$15,costos_sf!$B96,0)/$A$1)/$AZ96*100</f>
        <v>742572398.49693286</v>
      </c>
      <c r="G96" s="4">
        <f>+(VLOOKUP(G$2,Total!$C$5:$CV$15,costos_sf!$B96,0)/$A$1)/$AZ96*100</f>
        <v>303574996.52866668</v>
      </c>
      <c r="H96" s="4">
        <f>+(VLOOKUP(H$2,Total!$C$5:$CV$15,costos_sf!$B96,0)/$A$1)/$AZ96*100</f>
        <v>32654966.377224132</v>
      </c>
      <c r="I96" s="4">
        <f>+(VLOOKUP(I$2,Total!$C$5:$CV$15,costos_sf!$B96,0)/$A$1)/$AZ96*100</f>
        <v>160427809.79820764</v>
      </c>
      <c r="J96" s="4">
        <f>+(VLOOKUP(J$2,Total!$C$5:$CV$15,costos_sf!$B96,0)/$A$1)/$AZ96*100</f>
        <v>2648630461.4730735</v>
      </c>
      <c r="K96" s="4">
        <f>+(VLOOKUP(K$2,Total!$C$5:$CV$15,costos_sf!$B96,0)/$A$1)/$AZ96*100</f>
        <v>2818337857.351501</v>
      </c>
      <c r="L96" s="4">
        <f>+(VLOOKUP(L$2,Total!$C$5:$CV$15,costos_sf!$B96,0)/$A$1)/$AZ96*100</f>
        <v>5548974867.7430677</v>
      </c>
      <c r="M96" s="4">
        <v>2622219173.0297799</v>
      </c>
      <c r="N96" s="4">
        <v>128247516.026898</v>
      </c>
      <c r="O96" s="4">
        <f>+(VLOOKUP(O$2,Total!$C$38:$CV$76,costos_sf!$B96,0)/$A$1)/$AZ96*100</f>
        <v>0</v>
      </c>
      <c r="P96" s="4">
        <f>+(VLOOKUP(P$2,Total!$C$38:$CV$76,costos_sf!$B96,0)/$A$1)/$AZ96*100</f>
        <v>501930307.06174642</v>
      </c>
      <c r="Q96" s="4">
        <f>+(VLOOKUP(Q$2,Total!$C$38:$CV$76,costos_sf!$B96,0)/$A$1)/$AZ96*100</f>
        <v>284716091.65749085</v>
      </c>
      <c r="R96" s="4">
        <f>+(VLOOKUP(R$2,Total!$C$38:$CV$76,costos_sf!$B96,0)/$A$1)/$AZ96*100</f>
        <v>15109919.822756967</v>
      </c>
      <c r="S96" s="4">
        <f>+(VLOOKUP(S$2,Total!$C$38:$CV$76,costos_sf!$B96,0)/$A$1)/$AZ96*100</f>
        <v>0</v>
      </c>
      <c r="T96" s="4">
        <f>+(VLOOKUP(T$2,Total!$C$38:$CV$76,costos_sf!$B96,0)/$A$1)/$AZ96*100</f>
        <v>0</v>
      </c>
      <c r="U96" s="4">
        <f>+(VLOOKUP(U$2,Total!$C$38:$CV$76,costos_sf!$B96,0)/$A$1)/$AZ96*100</f>
        <v>0</v>
      </c>
      <c r="V96" s="4">
        <f>+(VLOOKUP(V$2,Total!$C$38:$CV$76,costos_sf!$B96,0)/$A$1)/$AZ96*100</f>
        <v>0</v>
      </c>
      <c r="W96" s="4">
        <f>+(VLOOKUP(W$2,Total!$C$38:$CV$76,costos_sf!$B96,0)/$A$1)/$AZ96*100</f>
        <v>0</v>
      </c>
      <c r="X96" s="4">
        <f>+(VLOOKUP(X$2,Total!$C$38:$CV$76,costos_sf!$B96,0)/$A$1)/$AZ96*100</f>
        <v>0</v>
      </c>
      <c r="Y96" s="4">
        <f>+(VLOOKUP(Y$2,Total!$C$38:$CV$76,costos_sf!$B96,0)/$A$1)/$AZ96*100</f>
        <v>0</v>
      </c>
      <c r="Z96" s="4">
        <f>+(VLOOKUP(Z$2,Total!$C$38:$CV$76,costos_sf!$B96,0)/$A$1)/$AZ96*100</f>
        <v>0</v>
      </c>
      <c r="AA96" s="4">
        <f>+(VLOOKUP(AA$2,Total!$C$38:$CV$76,costos_sf!$B96,0)/$A$1)/$AZ96*100</f>
        <v>0</v>
      </c>
      <c r="AB96" s="4">
        <v>140851618.574653</v>
      </c>
      <c r="AC96" s="4">
        <f>+(VLOOKUP(AC$2,Total!$C$38:$CV$76,costos_sf!$B96,0)/$A$1)/$AZ96*100</f>
        <v>100562066.32079123</v>
      </c>
      <c r="AD96" s="4">
        <f>+(VLOOKUP(AD$2,Total!$C$38:$CV$76,costos_sf!$B96,0)/$A$1)/$AZ96*100</f>
        <v>6918729.9435227336</v>
      </c>
      <c r="AE96" s="4">
        <f>+(VLOOKUP(AE$2,Total!$C$38:$CV$76,costos_sf!$B96,0)/$A$1)/$AZ96*100</f>
        <v>8516249.5110123791</v>
      </c>
      <c r="AF96" s="4">
        <v>341948338.90827698</v>
      </c>
      <c r="AG96" s="4">
        <f>+(VLOOKUP(AG$2,Total!$C$38:$CV$76,costos_sf!$B96,0)/$A$1)/$AZ96*100</f>
        <v>648900500.47446728</v>
      </c>
      <c r="AH96" s="4">
        <f>+(VLOOKUP(AH$2,Total!$C$38:$CV$76,costos_sf!$B96,0)/$A$1)/$AZ96*100</f>
        <v>150444220.65640226</v>
      </c>
      <c r="AI96" s="4">
        <f>+(VLOOKUP(AI$2,Total!$C$38:$CV$76,costos_sf!$B96,0)/$A$1)/$AZ96*100</f>
        <v>21305467.453394257</v>
      </c>
      <c r="AJ96" s="4">
        <f>+(VLOOKUP(AJ$2,Total!$C$38:$CV$76,costos_sf!$B96,0)/$A$1)/$AZ96*100</f>
        <v>162588463.87174115</v>
      </c>
      <c r="AK96" s="4">
        <f>+(VLOOKUP(AK$2,Total!$C$38:$CV$76,costos_sf!$B96,0)/$A$1)/$AZ96*100</f>
        <v>88194278.665853322</v>
      </c>
      <c r="AL96" s="4">
        <f>+(VLOOKUP(AL$2,Total!$C$38:$CV$76,costos_sf!$B96,0)/$A$1)/$AZ96*100</f>
        <v>1474886000.7834098</v>
      </c>
      <c r="AM96" s="4">
        <v>70453034.110574305</v>
      </c>
      <c r="AN96" s="4">
        <v>475440622.86734599</v>
      </c>
      <c r="AO96" s="4">
        <f>+(VLOOKUP(AO$2,Total!$C$38:$CV$76,costos_sf!$B96,0)/$A$1)/$AZ96*100</f>
        <v>119711180.76332277</v>
      </c>
      <c r="AP96" s="4">
        <f>+(VLOOKUP(AP$2,Total!$C$38:$CV$76,costos_sf!$B96,0)/$A$1)/$AZ96*100</f>
        <v>903622.74452450033</v>
      </c>
      <c r="AQ96" s="4">
        <f>+(VLOOKUP(AQ$2,Total!$C$38:$CV$76,costos_sf!$B96,0)/$A$1)/$AZ96*100</f>
        <v>79600047.915223792</v>
      </c>
      <c r="AR96" s="4">
        <v>25996629.041723501</v>
      </c>
      <c r="AS96" s="4">
        <f>+(VLOOKUP(AS$2,Total!$C$38:$CV$76,costos_sf!$B96,0)/$A$1)/$AZ96*100</f>
        <v>58339725.074936986</v>
      </c>
      <c r="AT96" s="4">
        <f>+(VLOOKUP(AT$2,Total!$C$38:$CV$76,costos_sf!$B96,0)/$A$1)/$AZ96*100</f>
        <v>15209266.583887493</v>
      </c>
      <c r="AU96" s="4">
        <f>+(VLOOKUP(AU$2,Total!$C$38:$CV$76,costos_sf!$B96,0)/$A$1)/$AZ96*100</f>
        <v>38869806.144668043</v>
      </c>
      <c r="AV96" s="4">
        <f>+(VLOOKUP(AV$2,Total!$C$38:$CV$76,costos_sf!$B96,0)/$A$1)/$AZ96*100</f>
        <v>29921103.475767072</v>
      </c>
      <c r="AW96" s="4">
        <v>247030276.93893802</v>
      </c>
      <c r="AX96" s="4">
        <f>+(VLOOKUP(AX$2,Total!$C$38:$CV$76,costos_sf!$B96,0)/$A$1)/$AZ96*100</f>
        <v>367813308.66306311</v>
      </c>
      <c r="AY96" s="4">
        <v>558084449.75672305</v>
      </c>
      <c r="AZ96" s="48">
        <v>132.125022</v>
      </c>
    </row>
    <row r="97" spans="2:52" ht="16.5" x14ac:dyDescent="0.3">
      <c r="B97" s="1">
        <v>96</v>
      </c>
      <c r="C97" s="3">
        <v>43769</v>
      </c>
      <c r="D97" s="4">
        <f>+(VLOOKUP(D$2,Total!$C$5:$CV$15,costos_sf!$B97,0)/$A$1)/$AZ97*100</f>
        <v>185410262.41229409</v>
      </c>
      <c r="E97" s="4">
        <v>639772073.61583292</v>
      </c>
      <c r="F97" s="4">
        <f>+(VLOOKUP(F$2,Total!$C$5:$CV$15,costos_sf!$B97,0)/$A$1)/$AZ97*100</f>
        <v>744535977.37644088</v>
      </c>
      <c r="G97" s="4">
        <f>+(VLOOKUP(G$2,Total!$C$5:$CV$15,costos_sf!$B97,0)/$A$1)/$AZ97*100</f>
        <v>292847210.36045015</v>
      </c>
      <c r="H97" s="4">
        <f>+(VLOOKUP(H$2,Total!$C$5:$CV$15,costos_sf!$B97,0)/$A$1)/$AZ97*100</f>
        <v>34168839.082710274</v>
      </c>
      <c r="I97" s="4">
        <f>+(VLOOKUP(I$2,Total!$C$5:$CV$15,costos_sf!$B97,0)/$A$1)/$AZ97*100</f>
        <v>170133994.476414</v>
      </c>
      <c r="J97" s="4">
        <f>+(VLOOKUP(J$2,Total!$C$5:$CV$15,costos_sf!$B97,0)/$A$1)/$AZ97*100</f>
        <v>2685808397.2823195</v>
      </c>
      <c r="K97" s="4">
        <f>+(VLOOKUP(K$2,Total!$C$5:$CV$15,costos_sf!$B97,0)/$A$1)/$AZ97*100</f>
        <v>2826326503.1047778</v>
      </c>
      <c r="L97" s="4">
        <f>+(VLOOKUP(L$2,Total!$C$5:$CV$15,costos_sf!$B97,0)/$A$1)/$AZ97*100</f>
        <v>5635708187.4242764</v>
      </c>
      <c r="M97" s="4">
        <v>2645947114.3153901</v>
      </c>
      <c r="N97" s="4">
        <v>129273371.726604</v>
      </c>
      <c r="O97" s="4">
        <f>+(VLOOKUP(O$2,Total!$C$38:$CV$76,costos_sf!$B97,0)/$A$1)/$AZ97*100</f>
        <v>0</v>
      </c>
      <c r="P97" s="4">
        <f>+(VLOOKUP(P$2,Total!$C$38:$CV$76,costos_sf!$B97,0)/$A$1)/$AZ97*100</f>
        <v>512680346.6795423</v>
      </c>
      <c r="Q97" s="4">
        <f>+(VLOOKUP(Q$2,Total!$C$38:$CV$76,costos_sf!$B97,0)/$A$1)/$AZ97*100</f>
        <v>288064018.08138019</v>
      </c>
      <c r="R97" s="4">
        <f>+(VLOOKUP(R$2,Total!$C$38:$CV$76,costos_sf!$B97,0)/$A$1)/$AZ97*100</f>
        <v>15145909.251467502</v>
      </c>
      <c r="S97" s="4">
        <f>+(VLOOKUP(S$2,Total!$C$38:$CV$76,costos_sf!$B97,0)/$A$1)/$AZ97*100</f>
        <v>0</v>
      </c>
      <c r="T97" s="4">
        <f>+(VLOOKUP(T$2,Total!$C$38:$CV$76,costos_sf!$B97,0)/$A$1)/$AZ97*100</f>
        <v>0</v>
      </c>
      <c r="U97" s="4">
        <f>+(VLOOKUP(U$2,Total!$C$38:$CV$76,costos_sf!$B97,0)/$A$1)/$AZ97*100</f>
        <v>0</v>
      </c>
      <c r="V97" s="4">
        <f>+(VLOOKUP(V$2,Total!$C$38:$CV$76,costos_sf!$B97,0)/$A$1)/$AZ97*100</f>
        <v>0</v>
      </c>
      <c r="W97" s="4">
        <f>+(VLOOKUP(W$2,Total!$C$38:$CV$76,costos_sf!$B97,0)/$A$1)/$AZ97*100</f>
        <v>0</v>
      </c>
      <c r="X97" s="4">
        <f>+(VLOOKUP(X$2,Total!$C$38:$CV$76,costos_sf!$B97,0)/$A$1)/$AZ97*100</f>
        <v>0</v>
      </c>
      <c r="Y97" s="4">
        <f>+(VLOOKUP(Y$2,Total!$C$38:$CV$76,costos_sf!$B97,0)/$A$1)/$AZ97*100</f>
        <v>0</v>
      </c>
      <c r="Z97" s="4">
        <f>+(VLOOKUP(Z$2,Total!$C$38:$CV$76,costos_sf!$B97,0)/$A$1)/$AZ97*100</f>
        <v>0</v>
      </c>
      <c r="AA97" s="4">
        <f>+(VLOOKUP(AA$2,Total!$C$38:$CV$76,costos_sf!$B97,0)/$A$1)/$AZ97*100</f>
        <v>0</v>
      </c>
      <c r="AB97" s="4">
        <v>142314830.29275599</v>
      </c>
      <c r="AC97" s="4">
        <f>+(VLOOKUP(AC$2,Total!$C$38:$CV$76,costos_sf!$B97,0)/$A$1)/$AZ97*100</f>
        <v>102692642.08133163</v>
      </c>
      <c r="AD97" s="4">
        <f>+(VLOOKUP(AD$2,Total!$C$38:$CV$76,costos_sf!$B97,0)/$A$1)/$AZ97*100</f>
        <v>6863548.6114986762</v>
      </c>
      <c r="AE97" s="4">
        <f>+(VLOOKUP(AE$2,Total!$C$38:$CV$76,costos_sf!$B97,0)/$A$1)/$AZ97*100</f>
        <v>8335200.0847228263</v>
      </c>
      <c r="AF97" s="4">
        <v>346070094.67454898</v>
      </c>
      <c r="AG97" s="4">
        <f>+(VLOOKUP(AG$2,Total!$C$38:$CV$76,costos_sf!$B97,0)/$A$1)/$AZ97*100</f>
        <v>652138739.66992605</v>
      </c>
      <c r="AH97" s="4">
        <f>+(VLOOKUP(AH$2,Total!$C$38:$CV$76,costos_sf!$B97,0)/$A$1)/$AZ97*100</f>
        <v>148841813.61222997</v>
      </c>
      <c r="AI97" s="4">
        <f>+(VLOOKUP(AI$2,Total!$C$38:$CV$76,costos_sf!$B97,0)/$A$1)/$AZ97*100</f>
        <v>21321078.43667211</v>
      </c>
      <c r="AJ97" s="4">
        <f>+(VLOOKUP(AJ$2,Total!$C$38:$CV$76,costos_sf!$B97,0)/$A$1)/$AZ97*100</f>
        <v>151984116.1558547</v>
      </c>
      <c r="AK97" s="4">
        <f>+(VLOOKUP(AK$2,Total!$C$38:$CV$76,costos_sf!$B97,0)/$A$1)/$AZ97*100</f>
        <v>90228461.177048221</v>
      </c>
      <c r="AL97" s="4">
        <f>+(VLOOKUP(AL$2,Total!$C$38:$CV$76,costos_sf!$B97,0)/$A$1)/$AZ97*100</f>
        <v>1470537874.7038717</v>
      </c>
      <c r="AM97" s="4">
        <v>71003757.634266287</v>
      </c>
      <c r="AN97" s="4">
        <v>481133855.64903003</v>
      </c>
      <c r="AO97" s="4">
        <f>+(VLOOKUP(AO$2,Total!$C$38:$CV$76,costos_sf!$B97,0)/$A$1)/$AZ97*100</f>
        <v>118288815.47850002</v>
      </c>
      <c r="AP97" s="4">
        <f>+(VLOOKUP(AP$2,Total!$C$38:$CV$76,costos_sf!$B97,0)/$A$1)/$AZ97*100</f>
        <v>878578.21905123815</v>
      </c>
      <c r="AQ97" s="4">
        <f>+(VLOOKUP(AQ$2,Total!$C$38:$CV$76,costos_sf!$B97,0)/$A$1)/$AZ97*100</f>
        <v>79440705.958641768</v>
      </c>
      <c r="AR97" s="4">
        <v>26032952.820305903</v>
      </c>
      <c r="AS97" s="4">
        <f>+(VLOOKUP(AS$2,Total!$C$38:$CV$76,costos_sf!$B97,0)/$A$1)/$AZ97*100</f>
        <v>58811615.735166416</v>
      </c>
      <c r="AT97" s="4">
        <f>+(VLOOKUP(AT$2,Total!$C$38:$CV$76,costos_sf!$B97,0)/$A$1)/$AZ97*100</f>
        <v>15186249.289509613</v>
      </c>
      <c r="AU97" s="4">
        <f>+(VLOOKUP(AU$2,Total!$C$38:$CV$76,costos_sf!$B97,0)/$A$1)/$AZ97*100</f>
        <v>39124163.11599768</v>
      </c>
      <c r="AV97" s="4">
        <f>+(VLOOKUP(AV$2,Total!$C$38:$CV$76,costos_sf!$B97,0)/$A$1)/$AZ97*100</f>
        <v>29741484.945360564</v>
      </c>
      <c r="AW97" s="4">
        <v>246961351.14504302</v>
      </c>
      <c r="AX97" s="4">
        <f>+(VLOOKUP(AX$2,Total!$C$38:$CV$76,costos_sf!$B97,0)/$A$1)/$AZ97*100</f>
        <v>361986560.9715932</v>
      </c>
      <c r="AY97" s="4">
        <v>558002365.24770701</v>
      </c>
      <c r="AZ97" s="48">
        <v>132.27131800000001</v>
      </c>
    </row>
    <row r="98" spans="2:52" ht="16.5" x14ac:dyDescent="0.3">
      <c r="B98" s="1">
        <v>97</v>
      </c>
      <c r="C98" s="3">
        <v>43799</v>
      </c>
      <c r="D98" s="4">
        <f>+(VLOOKUP(D$2,Total!$C$5:$CV$15,costos_sf!$B98,0)/$A$1)/$AZ98*100</f>
        <v>187592893.0987055</v>
      </c>
      <c r="E98" s="4">
        <v>643079662.00128698</v>
      </c>
      <c r="F98" s="4">
        <f>+(VLOOKUP(F$2,Total!$C$5:$CV$15,costos_sf!$B98,0)/$A$1)/$AZ98*100</f>
        <v>793266605.17330408</v>
      </c>
      <c r="G98" s="4">
        <f>+(VLOOKUP(G$2,Total!$C$5:$CV$15,costos_sf!$B98,0)/$A$1)/$AZ98*100</f>
        <v>281728231.25713307</v>
      </c>
      <c r="H98" s="4">
        <f>+(VLOOKUP(H$2,Total!$C$5:$CV$15,costos_sf!$B98,0)/$A$1)/$AZ98*100</f>
        <v>33720334.73454272</v>
      </c>
      <c r="I98" s="4">
        <f>+(VLOOKUP(I$2,Total!$C$5:$CV$15,costos_sf!$B98,0)/$A$1)/$AZ98*100</f>
        <v>142716275.07757309</v>
      </c>
      <c r="J98" s="4">
        <f>+(VLOOKUP(J$2,Total!$C$5:$CV$15,costos_sf!$B98,0)/$A$1)/$AZ98*100</f>
        <v>2721091156.0987535</v>
      </c>
      <c r="K98" s="4">
        <f>+(VLOOKUP(K$2,Total!$C$5:$CV$15,costos_sf!$B98,0)/$A$1)/$AZ98*100</f>
        <v>2876687389.3533888</v>
      </c>
      <c r="L98" s="4">
        <f>+(VLOOKUP(L$2,Total!$C$5:$CV$15,costos_sf!$B98,0)/$A$1)/$AZ98*100</f>
        <v>5603447752.9289923</v>
      </c>
      <c r="M98" s="4">
        <v>2662980773.1732497</v>
      </c>
      <c r="N98" s="4">
        <v>129112963.067048</v>
      </c>
      <c r="O98" s="4">
        <f>+(VLOOKUP(O$2,Total!$C$38:$CV$76,costos_sf!$B98,0)/$A$1)/$AZ98*100</f>
        <v>0</v>
      </c>
      <c r="P98" s="4">
        <f>+(VLOOKUP(P$2,Total!$C$38:$CV$76,costos_sf!$B98,0)/$A$1)/$AZ98*100</f>
        <v>521592865.78314638</v>
      </c>
      <c r="Q98" s="4">
        <f>+(VLOOKUP(Q$2,Total!$C$38:$CV$76,costos_sf!$B98,0)/$A$1)/$AZ98*100</f>
        <v>290441213.05399764</v>
      </c>
      <c r="R98" s="4">
        <f>+(VLOOKUP(R$2,Total!$C$38:$CV$76,costos_sf!$B98,0)/$A$1)/$AZ98*100</f>
        <v>15216735.903968854</v>
      </c>
      <c r="S98" s="4">
        <f>+(VLOOKUP(S$2,Total!$C$38:$CV$76,costos_sf!$B98,0)/$A$1)/$AZ98*100</f>
        <v>0</v>
      </c>
      <c r="T98" s="4">
        <f>+(VLOOKUP(T$2,Total!$C$38:$CV$76,costos_sf!$B98,0)/$A$1)/$AZ98*100</f>
        <v>0</v>
      </c>
      <c r="U98" s="4">
        <f>+(VLOOKUP(U$2,Total!$C$38:$CV$76,costos_sf!$B98,0)/$A$1)/$AZ98*100</f>
        <v>0</v>
      </c>
      <c r="V98" s="4">
        <f>+(VLOOKUP(V$2,Total!$C$38:$CV$76,costos_sf!$B98,0)/$A$1)/$AZ98*100</f>
        <v>0</v>
      </c>
      <c r="W98" s="4">
        <f>+(VLOOKUP(W$2,Total!$C$38:$CV$76,costos_sf!$B98,0)/$A$1)/$AZ98*100</f>
        <v>0</v>
      </c>
      <c r="X98" s="4">
        <f>+(VLOOKUP(X$2,Total!$C$38:$CV$76,costos_sf!$B98,0)/$A$1)/$AZ98*100</f>
        <v>0</v>
      </c>
      <c r="Y98" s="4">
        <f>+(VLOOKUP(Y$2,Total!$C$38:$CV$76,costos_sf!$B98,0)/$A$1)/$AZ98*100</f>
        <v>0</v>
      </c>
      <c r="Z98" s="4">
        <f>+(VLOOKUP(Z$2,Total!$C$38:$CV$76,costos_sf!$B98,0)/$A$1)/$AZ98*100</f>
        <v>0</v>
      </c>
      <c r="AA98" s="4">
        <f>+(VLOOKUP(AA$2,Total!$C$38:$CV$76,costos_sf!$B98,0)/$A$1)/$AZ98*100</f>
        <v>0</v>
      </c>
      <c r="AB98" s="4">
        <v>143550967.12422001</v>
      </c>
      <c r="AC98" s="4">
        <f>+(VLOOKUP(AC$2,Total!$C$38:$CV$76,costos_sf!$B98,0)/$A$1)/$AZ98*100</f>
        <v>107326224.85870694</v>
      </c>
      <c r="AD98" s="4">
        <f>+(VLOOKUP(AD$2,Total!$C$38:$CV$76,costos_sf!$B98,0)/$A$1)/$AZ98*100</f>
        <v>6930165.9418326616</v>
      </c>
      <c r="AE98" s="4">
        <f>+(VLOOKUP(AE$2,Total!$C$38:$CV$76,costos_sf!$B98,0)/$A$1)/$AZ98*100</f>
        <v>8146021.6307962723</v>
      </c>
      <c r="AF98" s="4">
        <v>349388282.264346</v>
      </c>
      <c r="AG98" s="4">
        <f>+(VLOOKUP(AG$2,Total!$C$38:$CV$76,costos_sf!$B98,0)/$A$1)/$AZ98*100</f>
        <v>653317612.95091307</v>
      </c>
      <c r="AH98" s="4">
        <f>+(VLOOKUP(AH$2,Total!$C$38:$CV$76,costos_sf!$B98,0)/$A$1)/$AZ98*100</f>
        <v>144500296.75179332</v>
      </c>
      <c r="AI98" s="4">
        <f>+(VLOOKUP(AI$2,Total!$C$38:$CV$76,costos_sf!$B98,0)/$A$1)/$AZ98*100</f>
        <v>21098118.288756121</v>
      </c>
      <c r="AJ98" s="4">
        <f>+(VLOOKUP(AJ$2,Total!$C$38:$CV$76,costos_sf!$B98,0)/$A$1)/$AZ98*100</f>
        <v>157544621.08346555</v>
      </c>
      <c r="AK98" s="4">
        <f>+(VLOOKUP(AK$2,Total!$C$38:$CV$76,costos_sf!$B98,0)/$A$1)/$AZ98*100</f>
        <v>87407178.207213476</v>
      </c>
      <c r="AL98" s="4">
        <f>+(VLOOKUP(AL$2,Total!$C$38:$CV$76,costos_sf!$B98,0)/$A$1)/$AZ98*100</f>
        <v>1475179400.6473947</v>
      </c>
      <c r="AM98" s="4">
        <v>71767627.622327104</v>
      </c>
      <c r="AN98" s="4">
        <v>481347934.23236299</v>
      </c>
      <c r="AO98" s="4">
        <f>+(VLOOKUP(AO$2,Total!$C$38:$CV$76,costos_sf!$B98,0)/$A$1)/$AZ98*100</f>
        <v>116959930.13651168</v>
      </c>
      <c r="AP98" s="4">
        <f>+(VLOOKUP(AP$2,Total!$C$38:$CV$76,costos_sf!$B98,0)/$A$1)/$AZ98*100</f>
        <v>682200.33360929578</v>
      </c>
      <c r="AQ98" s="4">
        <f>+(VLOOKUP(AQ$2,Total!$C$38:$CV$76,costos_sf!$B98,0)/$A$1)/$AZ98*100</f>
        <v>79801545.205758765</v>
      </c>
      <c r="AR98" s="4">
        <v>26001730.312500399</v>
      </c>
      <c r="AS98" s="4">
        <f>+(VLOOKUP(AS$2,Total!$C$38:$CV$76,costos_sf!$B98,0)/$A$1)/$AZ98*100</f>
        <v>59420538.747860655</v>
      </c>
      <c r="AT98" s="4">
        <f>+(VLOOKUP(AT$2,Total!$C$38:$CV$76,costos_sf!$B98,0)/$A$1)/$AZ98*100</f>
        <v>14896999.408112539</v>
      </c>
      <c r="AU98" s="4">
        <f>+(VLOOKUP(AU$2,Total!$C$38:$CV$76,costos_sf!$B98,0)/$A$1)/$AZ98*100</f>
        <v>39394722.727628872</v>
      </c>
      <c r="AV98" s="4">
        <f>+(VLOOKUP(AV$2,Total!$C$38:$CV$76,costos_sf!$B98,0)/$A$1)/$AZ98*100</f>
        <v>29591629.491665896</v>
      </c>
      <c r="AW98" s="4">
        <v>246802975.645549</v>
      </c>
      <c r="AX98" s="4">
        <f>+(VLOOKUP(AX$2,Total!$C$38:$CV$76,costos_sf!$B98,0)/$A$1)/$AZ98*100</f>
        <v>360972728.4388237</v>
      </c>
      <c r="AY98" s="4">
        <v>560611059.40235901</v>
      </c>
      <c r="AZ98" s="48">
        <v>132.41537500000001</v>
      </c>
    </row>
    <row r="99" spans="2:52" ht="16.5" x14ac:dyDescent="0.3">
      <c r="B99" s="1">
        <v>98</v>
      </c>
      <c r="C99" s="3">
        <v>43830</v>
      </c>
      <c r="D99" s="4">
        <f>+(VLOOKUP(D$2,Total!$C$5:$CV$15,costos_sf!$B99,0)/$A$1)/$AZ99*100</f>
        <v>191248933.52597123</v>
      </c>
      <c r="E99" s="4">
        <v>650342792.92506301</v>
      </c>
      <c r="F99" s="4">
        <f>+(VLOOKUP(F$2,Total!$C$5:$CV$15,costos_sf!$B99,0)/$A$1)/$AZ99*100</f>
        <v>789099635.42873883</v>
      </c>
      <c r="G99" s="4">
        <f>+(VLOOKUP(G$2,Total!$C$5:$CV$15,costos_sf!$B99,0)/$A$1)/$AZ99*100</f>
        <v>272855718.84956193</v>
      </c>
      <c r="H99" s="4">
        <f>+(VLOOKUP(H$2,Total!$C$5:$CV$15,costos_sf!$B99,0)/$A$1)/$AZ99*100</f>
        <v>34473846.022583634</v>
      </c>
      <c r="I99" s="4">
        <f>+(VLOOKUP(I$2,Total!$C$5:$CV$15,costos_sf!$B99,0)/$A$1)/$AZ99*100</f>
        <v>165379831.951657</v>
      </c>
      <c r="J99" s="4">
        <f>+(VLOOKUP(J$2,Total!$C$5:$CV$15,costos_sf!$B99,0)/$A$1)/$AZ99*100</f>
        <v>2727697339.0406475</v>
      </c>
      <c r="K99" s="4">
        <f>+(VLOOKUP(K$2,Total!$C$5:$CV$15,costos_sf!$B99,0)/$A$1)/$AZ99*100</f>
        <v>2886491858.6691184</v>
      </c>
      <c r="L99" s="4">
        <f>+(VLOOKUP(L$2,Total!$C$5:$CV$15,costos_sf!$B99,0)/$A$1)/$AZ99*100</f>
        <v>5623506889.2305899</v>
      </c>
      <c r="M99" s="4">
        <v>2666114765.4689803</v>
      </c>
      <c r="N99" s="4">
        <v>129185779.32681499</v>
      </c>
      <c r="O99" s="4">
        <f>+(VLOOKUP(O$2,Total!$C$38:$CV$76,costos_sf!$B99,0)/$A$1)/$AZ99*100</f>
        <v>0</v>
      </c>
      <c r="P99" s="4">
        <f>+(VLOOKUP(P$2,Total!$C$38:$CV$76,costos_sf!$B99,0)/$A$1)/$AZ99*100</f>
        <v>542357436.49064839</v>
      </c>
      <c r="Q99" s="4">
        <f>+(VLOOKUP(Q$2,Total!$C$38:$CV$76,costos_sf!$B99,0)/$A$1)/$AZ99*100</f>
        <v>293422801.67525053</v>
      </c>
      <c r="R99" s="4">
        <f>+(VLOOKUP(R$2,Total!$C$38:$CV$76,costos_sf!$B99,0)/$A$1)/$AZ99*100</f>
        <v>15257961.39416842</v>
      </c>
      <c r="S99" s="4">
        <f>+(VLOOKUP(S$2,Total!$C$38:$CV$76,costos_sf!$B99,0)/$A$1)/$AZ99*100</f>
        <v>0</v>
      </c>
      <c r="T99" s="4">
        <f>+(VLOOKUP(T$2,Total!$C$38:$CV$76,costos_sf!$B99,0)/$A$1)/$AZ99*100</f>
        <v>0</v>
      </c>
      <c r="U99" s="4">
        <f>+(VLOOKUP(U$2,Total!$C$38:$CV$76,costos_sf!$B99,0)/$A$1)/$AZ99*100</f>
        <v>0</v>
      </c>
      <c r="V99" s="4">
        <f>+(VLOOKUP(V$2,Total!$C$38:$CV$76,costos_sf!$B99,0)/$A$1)/$AZ99*100</f>
        <v>0</v>
      </c>
      <c r="W99" s="4">
        <f>+(VLOOKUP(W$2,Total!$C$38:$CV$76,costos_sf!$B99,0)/$A$1)/$AZ99*100</f>
        <v>0</v>
      </c>
      <c r="X99" s="4">
        <f>+(VLOOKUP(X$2,Total!$C$38:$CV$76,costos_sf!$B99,0)/$A$1)/$AZ99*100</f>
        <v>0</v>
      </c>
      <c r="Y99" s="4">
        <f>+(VLOOKUP(Y$2,Total!$C$38:$CV$76,costos_sf!$B99,0)/$A$1)/$AZ99*100</f>
        <v>0</v>
      </c>
      <c r="Z99" s="4">
        <f>+(VLOOKUP(Z$2,Total!$C$38:$CV$76,costos_sf!$B99,0)/$A$1)/$AZ99*100</f>
        <v>0</v>
      </c>
      <c r="AA99" s="4">
        <f>+(VLOOKUP(AA$2,Total!$C$38:$CV$76,costos_sf!$B99,0)/$A$1)/$AZ99*100</f>
        <v>0</v>
      </c>
      <c r="AB99" s="4">
        <v>144275382.23668101</v>
      </c>
      <c r="AC99" s="4">
        <f>+(VLOOKUP(AC$2,Total!$C$38:$CV$76,costos_sf!$B99,0)/$A$1)/$AZ99*100</f>
        <v>110972696.72604632</v>
      </c>
      <c r="AD99" s="4">
        <f>+(VLOOKUP(AD$2,Total!$C$38:$CV$76,costos_sf!$B99,0)/$A$1)/$AZ99*100</f>
        <v>6918803.3009997625</v>
      </c>
      <c r="AE99" s="4">
        <f>+(VLOOKUP(AE$2,Total!$C$38:$CV$76,costos_sf!$B99,0)/$A$1)/$AZ99*100</f>
        <v>7939569.5011027707</v>
      </c>
      <c r="AF99" s="4">
        <v>344501858.80094802</v>
      </c>
      <c r="AG99" s="4">
        <f>+(VLOOKUP(AG$2,Total!$C$38:$CV$76,costos_sf!$B99,0)/$A$1)/$AZ99*100</f>
        <v>650971049.69566047</v>
      </c>
      <c r="AH99" s="4">
        <f>+(VLOOKUP(AH$2,Total!$C$38:$CV$76,costos_sf!$B99,0)/$A$1)/$AZ99*100</f>
        <v>141932592.71927267</v>
      </c>
      <c r="AI99" s="4">
        <f>+(VLOOKUP(AI$2,Total!$C$38:$CV$76,costos_sf!$B99,0)/$A$1)/$AZ99*100</f>
        <v>20838574.601606816</v>
      </c>
      <c r="AJ99" s="4">
        <f>+(VLOOKUP(AJ$2,Total!$C$38:$CV$76,costos_sf!$B99,0)/$A$1)/$AZ99*100</f>
        <v>165613176.36064675</v>
      </c>
      <c r="AK99" s="4">
        <f>+(VLOOKUP(AK$2,Total!$C$38:$CV$76,costos_sf!$B99,0)/$A$1)/$AZ99*100</f>
        <v>89048668.398992583</v>
      </c>
      <c r="AL99" s="4">
        <f>+(VLOOKUP(AL$2,Total!$C$38:$CV$76,costos_sf!$B99,0)/$A$1)/$AZ99*100</f>
        <v>1478866146.4298332</v>
      </c>
      <c r="AM99" s="4">
        <v>72387143.707076311</v>
      </c>
      <c r="AN99" s="4">
        <v>491299624.312051</v>
      </c>
      <c r="AO99" s="4">
        <f>+(VLOOKUP(AO$2,Total!$C$38:$CV$76,costos_sf!$B99,0)/$A$1)/$AZ99*100</f>
        <v>115990643.10251693</v>
      </c>
      <c r="AP99" s="4">
        <f>+(VLOOKUP(AP$2,Total!$C$38:$CV$76,costos_sf!$B99,0)/$A$1)/$AZ99*100</f>
        <v>639395.99772520515</v>
      </c>
      <c r="AQ99" s="4">
        <f>+(VLOOKUP(AQ$2,Total!$C$38:$CV$76,costos_sf!$B99,0)/$A$1)/$AZ99*100</f>
        <v>79223732.604616851</v>
      </c>
      <c r="AR99" s="4">
        <v>26077575.063014302</v>
      </c>
      <c r="AS99" s="4">
        <f>+(VLOOKUP(AS$2,Total!$C$38:$CV$76,costos_sf!$B99,0)/$A$1)/$AZ99*100</f>
        <v>59438251.213641211</v>
      </c>
      <c r="AT99" s="4">
        <f>+(VLOOKUP(AT$2,Total!$C$38:$CV$76,costos_sf!$B99,0)/$A$1)/$AZ99*100</f>
        <v>14733266.722147437</v>
      </c>
      <c r="AU99" s="4">
        <f>+(VLOOKUP(AU$2,Total!$C$38:$CV$76,costos_sf!$B99,0)/$A$1)/$AZ99*100</f>
        <v>39590576.693793587</v>
      </c>
      <c r="AV99" s="4">
        <f>+(VLOOKUP(AV$2,Total!$C$38:$CV$76,costos_sf!$B99,0)/$A$1)/$AZ99*100</f>
        <v>29278489.009983268</v>
      </c>
      <c r="AW99" s="4">
        <v>242419945.84150699</v>
      </c>
      <c r="AX99" s="4">
        <f>+(VLOOKUP(AX$2,Total!$C$38:$CV$76,costos_sf!$B99,0)/$A$1)/$AZ99*100</f>
        <v>351683439.14714807</v>
      </c>
      <c r="AY99" s="4">
        <v>558737136.29457009</v>
      </c>
      <c r="AZ99" s="48">
        <v>132.699434</v>
      </c>
    </row>
  </sheetData>
  <conditionalFormatting sqref="D3:AY99">
    <cfRule type="cellIs" dxfId="32" priority="2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5B21-63CE-436A-9989-BE9CB0024277}">
  <dimension ref="A1:AZ200"/>
  <sheetViews>
    <sheetView topLeftCell="AR183" zoomScaleNormal="100" workbookViewId="0">
      <selection activeCell="AY104" sqref="AY104:AY200"/>
    </sheetView>
  </sheetViews>
  <sheetFormatPr baseColWidth="10" defaultRowHeight="15" x14ac:dyDescent="0.25"/>
  <cols>
    <col min="4" max="51" width="20.42578125" customWidth="1"/>
  </cols>
  <sheetData>
    <row r="1" spans="1:52" x14ac:dyDescent="0.25">
      <c r="A1">
        <v>1</v>
      </c>
      <c r="B1" s="37">
        <v>22</v>
      </c>
      <c r="C1">
        <v>48</v>
      </c>
      <c r="E1" t="s">
        <v>326</v>
      </c>
      <c r="F1" t="s">
        <v>326</v>
      </c>
      <c r="K1" t="s">
        <v>326</v>
      </c>
      <c r="L1" t="s">
        <v>326</v>
      </c>
      <c r="M1" t="s">
        <v>326</v>
      </c>
      <c r="N1" t="s">
        <v>326</v>
      </c>
      <c r="P1" t="s">
        <v>326</v>
      </c>
      <c r="AB1" t="s">
        <v>326</v>
      </c>
      <c r="AF1" t="s">
        <v>326</v>
      </c>
      <c r="AG1" t="s">
        <v>326</v>
      </c>
      <c r="AI1" t="s">
        <v>326</v>
      </c>
      <c r="AK1" t="s">
        <v>326</v>
      </c>
      <c r="AM1" t="s">
        <v>326</v>
      </c>
      <c r="AN1" t="s">
        <v>326</v>
      </c>
      <c r="AR1" t="s">
        <v>326</v>
      </c>
      <c r="AS1" t="s">
        <v>326</v>
      </c>
      <c r="AT1" t="s">
        <v>326</v>
      </c>
      <c r="AU1" t="s">
        <v>326</v>
      </c>
      <c r="AV1" t="s">
        <v>326</v>
      </c>
      <c r="AW1" t="s">
        <v>326</v>
      </c>
      <c r="AX1" t="s">
        <v>326</v>
      </c>
      <c r="AY1" t="s">
        <v>326</v>
      </c>
    </row>
    <row r="2" spans="1:52" ht="16.5" x14ac:dyDescent="0.3">
      <c r="A2">
        <v>1000</v>
      </c>
      <c r="B2" t="s">
        <v>330</v>
      </c>
      <c r="D2" s="1" t="s">
        <v>2</v>
      </c>
      <c r="E2" s="32" t="s">
        <v>3</v>
      </c>
      <c r="F2" s="32" t="s">
        <v>4</v>
      </c>
      <c r="G2" s="1" t="s">
        <v>5</v>
      </c>
      <c r="H2" s="1" t="s">
        <v>8</v>
      </c>
      <c r="I2" s="1" t="s">
        <v>9</v>
      </c>
      <c r="J2" s="1" t="s">
        <v>10</v>
      </c>
      <c r="K2" s="32" t="s">
        <v>11</v>
      </c>
      <c r="L2" s="32" t="s">
        <v>12</v>
      </c>
      <c r="M2" s="32" t="s">
        <v>13</v>
      </c>
      <c r="N2" s="32" t="s">
        <v>24</v>
      </c>
      <c r="O2" s="1" t="s">
        <v>25</v>
      </c>
      <c r="P2" s="32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32" t="s">
        <v>38</v>
      </c>
      <c r="AC2" s="1" t="s">
        <v>39</v>
      </c>
      <c r="AD2" s="1" t="s">
        <v>40</v>
      </c>
      <c r="AE2" s="1" t="s">
        <v>41</v>
      </c>
      <c r="AF2" s="32" t="s">
        <v>42</v>
      </c>
      <c r="AG2" s="32" t="s">
        <v>43</v>
      </c>
      <c r="AH2" s="1" t="s">
        <v>44</v>
      </c>
      <c r="AI2" s="32" t="s">
        <v>45</v>
      </c>
      <c r="AJ2" s="1" t="s">
        <v>46</v>
      </c>
      <c r="AK2" s="32" t="s">
        <v>47</v>
      </c>
      <c r="AL2" s="1" t="s">
        <v>48</v>
      </c>
      <c r="AM2" s="32" t="s">
        <v>49</v>
      </c>
      <c r="AN2" s="32" t="s">
        <v>50</v>
      </c>
      <c r="AO2" s="1" t="s">
        <v>51</v>
      </c>
      <c r="AP2" s="1" t="s">
        <v>52</v>
      </c>
      <c r="AQ2" s="1" t="s">
        <v>53</v>
      </c>
      <c r="AR2" s="32" t="s">
        <v>54</v>
      </c>
      <c r="AS2" s="32" t="s">
        <v>55</v>
      </c>
      <c r="AT2" s="32" t="s">
        <v>56</v>
      </c>
      <c r="AU2" s="32" t="s">
        <v>57</v>
      </c>
      <c r="AV2" s="32" t="s">
        <v>58</v>
      </c>
      <c r="AW2" s="32" t="s">
        <v>59</v>
      </c>
      <c r="AX2" s="32" t="s">
        <v>60</v>
      </c>
      <c r="AY2" s="32" t="s">
        <v>61</v>
      </c>
    </row>
    <row r="3" spans="1:52" ht="16.5" x14ac:dyDescent="0.3">
      <c r="A3">
        <f>+B3+11</f>
        <v>13</v>
      </c>
      <c r="B3" s="1">
        <v>2</v>
      </c>
      <c r="C3" s="3">
        <v>40908</v>
      </c>
      <c r="D3" s="4">
        <f>+(VLOOKUP(D$2,Cartera!$C$5:$DG$15,creditos_sf!$A3,0)/$A$1)/$AZ3*100</f>
        <v>984524975.91484952</v>
      </c>
      <c r="E3" s="4">
        <v>1367867917.0518599</v>
      </c>
      <c r="F3" s="4">
        <v>589200128.09513199</v>
      </c>
      <c r="G3" s="4">
        <f>+(VLOOKUP(G$2,Cartera!$C$5:$DG$15,creditos_sf!$A3,0)/$A$1)/$AZ3*100</f>
        <v>593438750.83812976</v>
      </c>
      <c r="H3" s="4">
        <f>+(VLOOKUP(H$2,Cartera!$C$5:$DG$15,creditos_sf!$A3,0)/$A$1)/$AZ3*100</f>
        <v>0</v>
      </c>
      <c r="I3" s="4">
        <f>+(VLOOKUP(I$2,Cartera!$C$5:$DG$15,creditos_sf!$A3,0)/$A$1)/$AZ3*100</f>
        <v>1100824108.6382704</v>
      </c>
      <c r="J3" s="4">
        <f>+(VLOOKUP(J$2,Cartera!$C$5:$DG$15,creditos_sf!$A3,0)/$A$1)/$AZ3*100</f>
        <v>3987697255.735034</v>
      </c>
      <c r="K3" s="4">
        <v>10005218002.837099</v>
      </c>
      <c r="L3" s="4">
        <v>17272861669.339798</v>
      </c>
      <c r="M3" s="4">
        <v>5726796460.2226906</v>
      </c>
      <c r="N3" s="4">
        <v>367931036.89763701</v>
      </c>
      <c r="O3" s="4">
        <f>+(VLOOKUP(O$2,Cartera!$C$44:$DG$82,creditos_sf!$A3,0)/$A$1)/$AZ3*100</f>
        <v>78227421.65653643</v>
      </c>
      <c r="P3" s="4">
        <v>458614155.51071101</v>
      </c>
      <c r="Q3" s="4">
        <f>+(VLOOKUP(Q$2,Cartera!$C$44:$DG$82,creditos_sf!$A3,0)/$A$1)/$AZ3*100</f>
        <v>314305739.25245041</v>
      </c>
      <c r="R3" s="4">
        <f>+(VLOOKUP(R$2,Cartera!$C$44:$DG$82,creditos_sf!$A3,0)/$A$1)/$AZ3*100</f>
        <v>0</v>
      </c>
      <c r="S3" s="4">
        <f>+(VLOOKUP(S$2,Cartera!$C$44:$DG$82,creditos_sf!$A3,0)/$A$1)/$AZ3*100</f>
        <v>14336737.475686749</v>
      </c>
      <c r="T3" s="4">
        <f>+(VLOOKUP(T$2,Cartera!$C$44:$DG$82,creditos_sf!$A3,0)/$A$1)/$AZ3*100</f>
        <v>24596880.253450654</v>
      </c>
      <c r="U3" s="4">
        <f>+(VLOOKUP(U$2,Cartera!$C$44:$DG$82,creditos_sf!$A3,0)/$A$1)/$AZ3*100</f>
        <v>35896183.300783612</v>
      </c>
      <c r="V3" s="4">
        <f>+(VLOOKUP(V$2,Cartera!$C$44:$DG$82,creditos_sf!$A3,0)/$A$1)/$AZ3*100</f>
        <v>137513464.25522989</v>
      </c>
      <c r="W3" s="4">
        <f>+(VLOOKUP(W$2,Cartera!$C$44:$DG$82,creditos_sf!$A3,0)/$A$1)/$AZ3*100</f>
        <v>344263678.01038504</v>
      </c>
      <c r="X3" s="4">
        <f>+(VLOOKUP(X$2,Cartera!$C$44:$DG$82,creditos_sf!$A3,0)/$A$1)/$AZ3*100</f>
        <v>1154006347.3944976</v>
      </c>
      <c r="Y3" s="4">
        <f>+(VLOOKUP(Y$2,Cartera!$C$44:$DG$82,creditos_sf!$A3,0)/$A$1)/$AZ3*100</f>
        <v>333208504.0041256</v>
      </c>
      <c r="Z3" s="4">
        <f>+(VLOOKUP(Z$2,Cartera!$C$44:$DG$82,creditos_sf!$A3,0)/$A$1)/$AZ3*100</f>
        <v>536879464.66658986</v>
      </c>
      <c r="AA3" s="4">
        <f>+(VLOOKUP(AA$2,Cartera!$C$44:$DG$82,creditos_sf!$A3,0)/$A$1)/$AZ3*100</f>
        <v>160376992.25088334</v>
      </c>
      <c r="AB3" s="4">
        <v>337775338.22046697</v>
      </c>
      <c r="AC3" s="4">
        <f>+(VLOOKUP(AC$2,Cartera!$C$44:$DG$82,creditos_sf!$A3,0)/$A$1)/$AZ3*100</f>
        <v>66964535.8779907</v>
      </c>
      <c r="AD3" s="4">
        <f>+(VLOOKUP(AD$2,Cartera!$C$44:$DG$82,creditos_sf!$A3,0)/$A$1)/$AZ3*100</f>
        <v>1577566.1160492341</v>
      </c>
      <c r="AE3" s="4">
        <f>+(VLOOKUP(AE$2,Cartera!$C$44:$DG$82,creditos_sf!$A3,0)/$A$1)/$AZ3*100</f>
        <v>25148643.88986814</v>
      </c>
      <c r="AF3" s="4">
        <v>492112233.67043203</v>
      </c>
      <c r="AG3" s="4">
        <v>1286532276.4463</v>
      </c>
      <c r="AH3" s="4">
        <f>+(VLOOKUP(AH$2,Cartera!$C$44:$DG$82,creditos_sf!$A3,0)/$A$1)/$AZ3*100</f>
        <v>128736187.66647263</v>
      </c>
      <c r="AI3" s="4">
        <v>108780300.921699</v>
      </c>
      <c r="AJ3" s="4">
        <f>+(VLOOKUP(AJ$2,Cartera!$C$44:$DG$82,creditos_sf!$A3,0)/$A$1)/$AZ3*100</f>
        <v>20889621.443355422</v>
      </c>
      <c r="AK3" s="4">
        <v>312334664.98237997</v>
      </c>
      <c r="AL3" s="4">
        <f>+(VLOOKUP(AL$2,Cartera!$C$44:$DG$82,creditos_sf!$A3,0)/$A$1)/$AZ3*100</f>
        <v>3534624043.56779</v>
      </c>
      <c r="AM3" s="4">
        <v>151705155.644247</v>
      </c>
      <c r="AN3" s="4">
        <v>388709984.36182302</v>
      </c>
      <c r="AO3" s="4">
        <f>+(VLOOKUP(AO$2,Cartera!$C$44:$DG$82,creditos_sf!$A3,0)/$A$1)/$AZ3*100</f>
        <v>52369240.891765513</v>
      </c>
      <c r="AP3" s="4">
        <f>+(VLOOKUP(AP$2,Cartera!$C$44:$DG$82,creditos_sf!$A3,0)/$A$1)/$AZ3*100</f>
        <v>3867186.750251615</v>
      </c>
      <c r="AQ3" s="4">
        <f>+(VLOOKUP(AQ$2,Cartera!$C$44:$DG$82,creditos_sf!$A3,0)/$A$1)/$AZ3*100</f>
        <v>54863074.570955724</v>
      </c>
      <c r="AR3" s="4">
        <v>62115045.916026101</v>
      </c>
      <c r="AS3" s="4">
        <v>135251900.95084599</v>
      </c>
      <c r="AT3" s="4">
        <v>18324981.596658599</v>
      </c>
      <c r="AU3" s="4">
        <v>56126755.7041573</v>
      </c>
      <c r="AV3" s="4">
        <v>127682470.06763999</v>
      </c>
      <c r="AW3" s="4">
        <v>733158776.33399796</v>
      </c>
      <c r="AX3" s="4">
        <v>655765351.80968702</v>
      </c>
      <c r="AY3" s="4">
        <v>1033113385.94469</v>
      </c>
      <c r="AZ3" s="48">
        <v>107.02548899999999</v>
      </c>
    </row>
    <row r="4" spans="1:52" ht="16.5" x14ac:dyDescent="0.3">
      <c r="A4">
        <f t="shared" ref="A4:A67" si="0">+B4+11</f>
        <v>14</v>
      </c>
      <c r="B4" s="1">
        <v>3</v>
      </c>
      <c r="C4" s="3">
        <v>40939</v>
      </c>
      <c r="D4" s="4">
        <f>+(VLOOKUP(D$2,Cartera!$C$5:$DG$15,creditos_sf!$A4,0)/$A$1)/$AZ4*100</f>
        <v>969653087.19846904</v>
      </c>
      <c r="E4" s="4">
        <v>1374900904.29772</v>
      </c>
      <c r="F4" s="4">
        <v>579243075.61324</v>
      </c>
      <c r="G4" s="4">
        <f>+(VLOOKUP(G$2,Cartera!$C$5:$DG$15,creditos_sf!$A4,0)/$A$1)/$AZ4*100</f>
        <v>562803914.92099631</v>
      </c>
      <c r="H4" s="4">
        <f>+(VLOOKUP(H$2,Cartera!$C$5:$DG$15,creditos_sf!$A4,0)/$A$1)/$AZ4*100</f>
        <v>0</v>
      </c>
      <c r="I4" s="4">
        <f>+(VLOOKUP(I$2,Cartera!$C$5:$DG$15,creditos_sf!$A4,0)/$A$1)/$AZ4*100</f>
        <v>1025003244.1879312</v>
      </c>
      <c r="J4" s="4">
        <f>+(VLOOKUP(J$2,Cartera!$C$5:$DG$15,creditos_sf!$A4,0)/$A$1)/$AZ4*100</f>
        <v>3709131316.5873103</v>
      </c>
      <c r="K4" s="4">
        <v>10511413452.346901</v>
      </c>
      <c r="L4" s="4">
        <v>17561557387.392601</v>
      </c>
      <c r="M4" s="4">
        <v>5712587911.4327002</v>
      </c>
      <c r="N4" s="4">
        <v>370099366.27646101</v>
      </c>
      <c r="O4" s="4">
        <f>+(VLOOKUP(O$2,Cartera!$C$44:$DG$82,creditos_sf!$A4,0)/$A$1)/$AZ4*100</f>
        <v>77689918.845403224</v>
      </c>
      <c r="P4" s="4">
        <v>462613264.56121999</v>
      </c>
      <c r="Q4" s="4">
        <f>+(VLOOKUP(Q$2,Cartera!$C$44:$DG$82,creditos_sf!$A4,0)/$A$1)/$AZ4*100</f>
        <v>312690364.1719479</v>
      </c>
      <c r="R4" s="4">
        <f>+(VLOOKUP(R$2,Cartera!$C$44:$DG$82,creditos_sf!$A4,0)/$A$1)/$AZ4*100</f>
        <v>0</v>
      </c>
      <c r="S4" s="4">
        <f>+(VLOOKUP(S$2,Cartera!$C$44:$DG$82,creditos_sf!$A4,0)/$A$1)/$AZ4*100</f>
        <v>14164949.820117088</v>
      </c>
      <c r="T4" s="4">
        <f>+(VLOOKUP(T$2,Cartera!$C$44:$DG$82,creditos_sf!$A4,0)/$A$1)/$AZ4*100</f>
        <v>24635458.223318525</v>
      </c>
      <c r="U4" s="4">
        <f>+(VLOOKUP(U$2,Cartera!$C$44:$DG$82,creditos_sf!$A4,0)/$A$1)/$AZ4*100</f>
        <v>36176812.00684841</v>
      </c>
      <c r="V4" s="4">
        <f>+(VLOOKUP(V$2,Cartera!$C$44:$DG$82,creditos_sf!$A4,0)/$A$1)/$AZ4*100</f>
        <v>141848720.93691999</v>
      </c>
      <c r="W4" s="4">
        <f>+(VLOOKUP(W$2,Cartera!$C$44:$DG$82,creditos_sf!$A4,0)/$A$1)/$AZ4*100</f>
        <v>336943299.04298049</v>
      </c>
      <c r="X4" s="4">
        <f>+(VLOOKUP(X$2,Cartera!$C$44:$DG$82,creditos_sf!$A4,0)/$A$1)/$AZ4*100</f>
        <v>1171268036.2324626</v>
      </c>
      <c r="Y4" s="4">
        <f>+(VLOOKUP(Y$2,Cartera!$C$44:$DG$82,creditos_sf!$A4,0)/$A$1)/$AZ4*100</f>
        <v>325638976.45547622</v>
      </c>
      <c r="Z4" s="4">
        <f>+(VLOOKUP(Z$2,Cartera!$C$44:$DG$82,creditos_sf!$A4,0)/$A$1)/$AZ4*100</f>
        <v>536906901.37734711</v>
      </c>
      <c r="AA4" s="4">
        <f>+(VLOOKUP(AA$2,Cartera!$C$44:$DG$82,creditos_sf!$A4,0)/$A$1)/$AZ4*100</f>
        <v>160777269.68502468</v>
      </c>
      <c r="AB4" s="4">
        <v>340557031.42975605</v>
      </c>
      <c r="AC4" s="4">
        <f>+(VLOOKUP(AC$2,Cartera!$C$44:$DG$82,creditos_sf!$A4,0)/$A$1)/$AZ4*100</f>
        <v>68734179.887437791</v>
      </c>
      <c r="AD4" s="4">
        <f>+(VLOOKUP(AD$2,Cartera!$C$44:$DG$82,creditos_sf!$A4,0)/$A$1)/$AZ4*100</f>
        <v>2587602.4879811257</v>
      </c>
      <c r="AE4" s="4">
        <f>+(VLOOKUP(AE$2,Cartera!$C$44:$DG$82,creditos_sf!$A4,0)/$A$1)/$AZ4*100</f>
        <v>24823383.939450108</v>
      </c>
      <c r="AF4" s="4">
        <v>487572771.76295197</v>
      </c>
      <c r="AG4" s="4">
        <v>1304413528.4591799</v>
      </c>
      <c r="AH4" s="4">
        <f>+(VLOOKUP(AH$2,Cartera!$C$44:$DG$82,creditos_sf!$A4,0)/$A$1)/$AZ4*100</f>
        <v>126822908.81410316</v>
      </c>
      <c r="AI4" s="4">
        <v>106990083.711069</v>
      </c>
      <c r="AJ4" s="4">
        <f>+(VLOOKUP(AJ$2,Cartera!$C$44:$DG$82,creditos_sf!$A4,0)/$A$1)/$AZ4*100</f>
        <v>20959033.661694121</v>
      </c>
      <c r="AK4" s="4">
        <v>309518273.35635</v>
      </c>
      <c r="AL4" s="4">
        <f>+(VLOOKUP(AL$2,Cartera!$C$44:$DG$82,creditos_sf!$A4,0)/$A$1)/$AZ4*100</f>
        <v>3534132691.4475546</v>
      </c>
      <c r="AM4" s="4">
        <v>150520468.54739699</v>
      </c>
      <c r="AN4" s="4">
        <v>391632478.48407096</v>
      </c>
      <c r="AO4" s="4">
        <f>+(VLOOKUP(AO$2,Cartera!$C$44:$DG$82,creditos_sf!$A4,0)/$A$1)/$AZ4*100</f>
        <v>51129450.346127681</v>
      </c>
      <c r="AP4" s="4">
        <f>+(VLOOKUP(AP$2,Cartera!$C$44:$DG$82,creditos_sf!$A4,0)/$A$1)/$AZ4*100</f>
        <v>3987256.7564037419</v>
      </c>
      <c r="AQ4" s="4">
        <f>+(VLOOKUP(AQ$2,Cartera!$C$44:$DG$82,creditos_sf!$A4,0)/$A$1)/$AZ4*100</f>
        <v>54399372.70434764</v>
      </c>
      <c r="AR4" s="4">
        <v>63424383.657942094</v>
      </c>
      <c r="AS4" s="4">
        <v>135931730.06103399</v>
      </c>
      <c r="AT4" s="4">
        <v>18929200.393342599</v>
      </c>
      <c r="AU4" s="4">
        <v>52024756.512553096</v>
      </c>
      <c r="AV4" s="4">
        <v>125478072.56405</v>
      </c>
      <c r="AW4" s="4">
        <v>729550444.12334597</v>
      </c>
      <c r="AX4" s="4">
        <v>652680751.43425</v>
      </c>
      <c r="AY4" s="4">
        <v>1045416115.8382701</v>
      </c>
      <c r="AZ4" s="48">
        <v>106.91704900000001</v>
      </c>
    </row>
    <row r="5" spans="1:52" ht="16.5" x14ac:dyDescent="0.3">
      <c r="A5">
        <f t="shared" si="0"/>
        <v>15</v>
      </c>
      <c r="B5" s="1">
        <v>4</v>
      </c>
      <c r="C5" s="3">
        <v>40968</v>
      </c>
      <c r="D5" s="4">
        <f>+(VLOOKUP(D$2,Cartera!$C$5:$DG$15,creditos_sf!$A5,0)/$A$1)/$AZ5*100</f>
        <v>1000686470.851773</v>
      </c>
      <c r="E5" s="4">
        <v>1347191850.2501199</v>
      </c>
      <c r="F5" s="4">
        <v>589760173.751001</v>
      </c>
      <c r="G5" s="4">
        <f>+(VLOOKUP(G$2,Cartera!$C$5:$DG$15,creditos_sf!$A5,0)/$A$1)/$AZ5*100</f>
        <v>632287314.31682765</v>
      </c>
      <c r="H5" s="4">
        <f>+(VLOOKUP(H$2,Cartera!$C$5:$DG$15,creditos_sf!$A5,0)/$A$1)/$AZ5*100</f>
        <v>0</v>
      </c>
      <c r="I5" s="4">
        <f>+(VLOOKUP(I$2,Cartera!$C$5:$DG$15,creditos_sf!$A5,0)/$A$1)/$AZ5*100</f>
        <v>1027126403.8297429</v>
      </c>
      <c r="J5" s="4">
        <f>+(VLOOKUP(J$2,Cartera!$C$5:$DG$15,creditos_sf!$A5,0)/$A$1)/$AZ5*100</f>
        <v>3461194137.5497146</v>
      </c>
      <c r="K5" s="4">
        <v>10270127578.7096</v>
      </c>
      <c r="L5" s="4">
        <v>17170634829.700298</v>
      </c>
      <c r="M5" s="4">
        <v>5659076892.8416901</v>
      </c>
      <c r="N5" s="4">
        <v>372707977.98188901</v>
      </c>
      <c r="O5" s="4">
        <f>+(VLOOKUP(O$2,Cartera!$C$44:$DG$82,creditos_sf!$A5,0)/$A$1)/$AZ5*100</f>
        <v>77592604.377935827</v>
      </c>
      <c r="P5" s="4">
        <v>463699815.296471</v>
      </c>
      <c r="Q5" s="4">
        <f>+(VLOOKUP(Q$2,Cartera!$C$44:$DG$82,creditos_sf!$A5,0)/$A$1)/$AZ5*100</f>
        <v>314823656.62459296</v>
      </c>
      <c r="R5" s="4">
        <f>+(VLOOKUP(R$2,Cartera!$C$44:$DG$82,creditos_sf!$A5,0)/$A$1)/$AZ5*100</f>
        <v>0</v>
      </c>
      <c r="S5" s="4">
        <f>+(VLOOKUP(S$2,Cartera!$C$44:$DG$82,creditos_sf!$A5,0)/$A$1)/$AZ5*100</f>
        <v>14818274.849952128</v>
      </c>
      <c r="T5" s="4">
        <f>+(VLOOKUP(T$2,Cartera!$C$44:$DG$82,creditos_sf!$A5,0)/$A$1)/$AZ5*100</f>
        <v>24343118.154953733</v>
      </c>
      <c r="U5" s="4">
        <f>+(VLOOKUP(U$2,Cartera!$C$44:$DG$82,creditos_sf!$A5,0)/$A$1)/$AZ5*100</f>
        <v>36659287.973482206</v>
      </c>
      <c r="V5" s="4">
        <f>+(VLOOKUP(V$2,Cartera!$C$44:$DG$82,creditos_sf!$A5,0)/$A$1)/$AZ5*100</f>
        <v>144649309.21370095</v>
      </c>
      <c r="W5" s="4">
        <f>+(VLOOKUP(W$2,Cartera!$C$44:$DG$82,creditos_sf!$A5,0)/$A$1)/$AZ5*100</f>
        <v>339738141.64232934</v>
      </c>
      <c r="X5" s="4">
        <f>+(VLOOKUP(X$2,Cartera!$C$44:$DG$82,creditos_sf!$A5,0)/$A$1)/$AZ5*100</f>
        <v>1197593633.1532526</v>
      </c>
      <c r="Y5" s="4">
        <f>+(VLOOKUP(Y$2,Cartera!$C$44:$DG$82,creditos_sf!$A5,0)/$A$1)/$AZ5*100</f>
        <v>322220594.67018855</v>
      </c>
      <c r="Z5" s="4">
        <f>+(VLOOKUP(Z$2,Cartera!$C$44:$DG$82,creditos_sf!$A5,0)/$A$1)/$AZ5*100</f>
        <v>540538482.92414403</v>
      </c>
      <c r="AA5" s="4">
        <f>+(VLOOKUP(AA$2,Cartera!$C$44:$DG$82,creditos_sf!$A5,0)/$A$1)/$AZ5*100</f>
        <v>163656022.46418461</v>
      </c>
      <c r="AB5" s="4">
        <v>341926460.93170899</v>
      </c>
      <c r="AC5" s="4">
        <f>+(VLOOKUP(AC$2,Cartera!$C$44:$DG$82,creditos_sf!$A5,0)/$A$1)/$AZ5*100</f>
        <v>69489992.274419546</v>
      </c>
      <c r="AD5" s="4">
        <f>+(VLOOKUP(AD$2,Cartera!$C$44:$DG$82,creditos_sf!$A5,0)/$A$1)/$AZ5*100</f>
        <v>3484392.9719405961</v>
      </c>
      <c r="AE5" s="4">
        <f>+(VLOOKUP(AE$2,Cartera!$C$44:$DG$82,creditos_sf!$A5,0)/$A$1)/$AZ5*100</f>
        <v>24170083.499812875</v>
      </c>
      <c r="AF5" s="4">
        <v>489459936.51085997</v>
      </c>
      <c r="AG5" s="4">
        <v>1324471947.6305599</v>
      </c>
      <c r="AH5" s="4">
        <f>+(VLOOKUP(AH$2,Cartera!$C$44:$DG$82,creditos_sf!$A5,0)/$A$1)/$AZ5*100</f>
        <v>124547970.74765661</v>
      </c>
      <c r="AI5" s="4">
        <v>104396161.547254</v>
      </c>
      <c r="AJ5" s="4">
        <f>+(VLOOKUP(AJ$2,Cartera!$C$44:$DG$82,creditos_sf!$A5,0)/$A$1)/$AZ5*100</f>
        <v>20577541.882662468</v>
      </c>
      <c r="AK5" s="4">
        <v>313337446.04502898</v>
      </c>
      <c r="AL5" s="4">
        <f>+(VLOOKUP(AL$2,Cartera!$C$44:$DG$82,creditos_sf!$A5,0)/$A$1)/$AZ5*100</f>
        <v>3584476819.61342</v>
      </c>
      <c r="AM5" s="4">
        <v>150079909.80107599</v>
      </c>
      <c r="AN5" s="4">
        <v>397135133.445714</v>
      </c>
      <c r="AO5" s="4">
        <f>+(VLOOKUP(AO$2,Cartera!$C$44:$DG$82,creditos_sf!$A5,0)/$A$1)/$AZ5*100</f>
        <v>51693543.270708792</v>
      </c>
      <c r="AP5" s="4">
        <f>+(VLOOKUP(AP$2,Cartera!$C$44:$DG$82,creditos_sf!$A5,0)/$A$1)/$AZ5*100</f>
        <v>4026797.0933738775</v>
      </c>
      <c r="AQ5" s="4">
        <f>+(VLOOKUP(AQ$2,Cartera!$C$44:$DG$82,creditos_sf!$A5,0)/$A$1)/$AZ5*100</f>
        <v>56809500.935035013</v>
      </c>
      <c r="AR5" s="4">
        <v>65770529.144552901</v>
      </c>
      <c r="AS5" s="4">
        <v>138689650.77468598</v>
      </c>
      <c r="AT5" s="4">
        <v>19755098.792130001</v>
      </c>
      <c r="AU5" s="4">
        <v>50057010.564552002</v>
      </c>
      <c r="AV5" s="4">
        <v>124456394.79727601</v>
      </c>
      <c r="AW5" s="4">
        <v>713633793.46367908</v>
      </c>
      <c r="AX5" s="4">
        <v>649149747.69179201</v>
      </c>
      <c r="AY5" s="4">
        <v>1062887571.7981299</v>
      </c>
      <c r="AZ5" s="48">
        <v>107.264432</v>
      </c>
    </row>
    <row r="6" spans="1:52" ht="16.5" x14ac:dyDescent="0.3">
      <c r="A6">
        <f t="shared" si="0"/>
        <v>16</v>
      </c>
      <c r="B6" s="1">
        <v>5</v>
      </c>
      <c r="C6" s="3">
        <v>40999</v>
      </c>
      <c r="D6" s="4">
        <f>+(VLOOKUP(D$2,Cartera!$C$5:$DG$15,creditos_sf!$A6,0)/$A$1)/$AZ6*100</f>
        <v>968036014.58633518</v>
      </c>
      <c r="E6" s="4">
        <v>1313010971.4230499</v>
      </c>
      <c r="F6" s="4">
        <v>561037803.52689302</v>
      </c>
      <c r="G6" s="4">
        <f>+(VLOOKUP(G$2,Cartera!$C$5:$DG$15,creditos_sf!$A6,0)/$A$1)/$AZ6*100</f>
        <v>613990712.74616778</v>
      </c>
      <c r="H6" s="4">
        <f>+(VLOOKUP(H$2,Cartera!$C$5:$DG$15,creditos_sf!$A6,0)/$A$1)/$AZ6*100</f>
        <v>0</v>
      </c>
      <c r="I6" s="4">
        <f>+(VLOOKUP(I$2,Cartera!$C$5:$DG$15,creditos_sf!$A6,0)/$A$1)/$AZ6*100</f>
        <v>1008576168.9049826</v>
      </c>
      <c r="J6" s="4">
        <f>+(VLOOKUP(J$2,Cartera!$C$5:$DG$15,creditos_sf!$A6,0)/$A$1)/$AZ6*100</f>
        <v>3644896470.9105277</v>
      </c>
      <c r="K6" s="4">
        <v>10500231231.2318</v>
      </c>
      <c r="L6" s="4">
        <v>17698962826.017902</v>
      </c>
      <c r="M6" s="4">
        <v>5456702141.3485298</v>
      </c>
      <c r="N6" s="4">
        <v>374060642.38796002</v>
      </c>
      <c r="O6" s="4">
        <f>+(VLOOKUP(O$2,Cartera!$C$44:$DG$82,creditos_sf!$A6,0)/$A$1)/$AZ6*100</f>
        <v>77892050.249386847</v>
      </c>
      <c r="P6" s="4">
        <v>465707239.87104803</v>
      </c>
      <c r="Q6" s="4">
        <f>+(VLOOKUP(Q$2,Cartera!$C$44:$DG$82,creditos_sf!$A6,0)/$A$1)/$AZ6*100</f>
        <v>316798553.90279382</v>
      </c>
      <c r="R6" s="4">
        <f>+(VLOOKUP(R$2,Cartera!$C$44:$DG$82,creditos_sf!$A6,0)/$A$1)/$AZ6*100</f>
        <v>0</v>
      </c>
      <c r="S6" s="4">
        <f>+(VLOOKUP(S$2,Cartera!$C$44:$DG$82,creditos_sf!$A6,0)/$A$1)/$AZ6*100</f>
        <v>15061904.789880695</v>
      </c>
      <c r="T6" s="4">
        <f>+(VLOOKUP(T$2,Cartera!$C$44:$DG$82,creditos_sf!$A6,0)/$A$1)/$AZ6*100</f>
        <v>24308335.803971823</v>
      </c>
      <c r="U6" s="4">
        <f>+(VLOOKUP(U$2,Cartera!$C$44:$DG$82,creditos_sf!$A6,0)/$A$1)/$AZ6*100</f>
        <v>36791157.632256031</v>
      </c>
      <c r="V6" s="4">
        <f>+(VLOOKUP(V$2,Cartera!$C$44:$DG$82,creditos_sf!$A6,0)/$A$1)/$AZ6*100</f>
        <v>145316269.75699326</v>
      </c>
      <c r="W6" s="4">
        <f>+(VLOOKUP(W$2,Cartera!$C$44:$DG$82,creditos_sf!$A6,0)/$A$1)/$AZ6*100</f>
        <v>340557659.46581757</v>
      </c>
      <c r="X6" s="4">
        <f>+(VLOOKUP(X$2,Cartera!$C$44:$DG$82,creditos_sf!$A6,0)/$A$1)/$AZ6*100</f>
        <v>1218659303.0213554</v>
      </c>
      <c r="Y6" s="4">
        <f>+(VLOOKUP(Y$2,Cartera!$C$44:$DG$82,creditos_sf!$A6,0)/$A$1)/$AZ6*100</f>
        <v>317616662.55960119</v>
      </c>
      <c r="Z6" s="4">
        <f>+(VLOOKUP(Z$2,Cartera!$C$44:$DG$82,creditos_sf!$A6,0)/$A$1)/$AZ6*100</f>
        <v>541488457.26177812</v>
      </c>
      <c r="AA6" s="4">
        <f>+(VLOOKUP(AA$2,Cartera!$C$44:$DG$82,creditos_sf!$A6,0)/$A$1)/$AZ6*100</f>
        <v>166134739.03373048</v>
      </c>
      <c r="AB6" s="4">
        <v>343676443.47725403</v>
      </c>
      <c r="AC6" s="4">
        <f>+(VLOOKUP(AC$2,Cartera!$C$44:$DG$82,creditos_sf!$A6,0)/$A$1)/$AZ6*100</f>
        <v>70102059.224176809</v>
      </c>
      <c r="AD6" s="4">
        <f>+(VLOOKUP(AD$2,Cartera!$C$44:$DG$82,creditos_sf!$A6,0)/$A$1)/$AZ6*100</f>
        <v>4345306.1839268031</v>
      </c>
      <c r="AE6" s="4">
        <f>+(VLOOKUP(AE$2,Cartera!$C$44:$DG$82,creditos_sf!$A6,0)/$A$1)/$AZ6*100</f>
        <v>23373180.481726162</v>
      </c>
      <c r="AF6" s="4">
        <v>495609443.18392402</v>
      </c>
      <c r="AG6" s="4">
        <v>1346267014.39676</v>
      </c>
      <c r="AH6" s="4">
        <f>+(VLOOKUP(AH$2,Cartera!$C$44:$DG$82,creditos_sf!$A6,0)/$A$1)/$AZ6*100</f>
        <v>124571857.70288026</v>
      </c>
      <c r="AI6" s="4">
        <v>97626638.642790496</v>
      </c>
      <c r="AJ6" s="4">
        <f>+(VLOOKUP(AJ$2,Cartera!$C$44:$DG$82,creditos_sf!$A6,0)/$A$1)/$AZ6*100</f>
        <v>18949131.107012425</v>
      </c>
      <c r="AK6" s="4">
        <v>314201091.38327301</v>
      </c>
      <c r="AL6" s="4">
        <f>+(VLOOKUP(AL$2,Cartera!$C$44:$DG$82,creditos_sf!$A6,0)/$A$1)/$AZ6*100</f>
        <v>3612270541.7102909</v>
      </c>
      <c r="AM6" s="4">
        <v>151620071.67317599</v>
      </c>
      <c r="AN6" s="4">
        <v>402657558.993806</v>
      </c>
      <c r="AO6" s="4">
        <f>+(VLOOKUP(AO$2,Cartera!$C$44:$DG$82,creditos_sf!$A6,0)/$A$1)/$AZ6*100</f>
        <v>52860097.064289361</v>
      </c>
      <c r="AP6" s="4">
        <f>+(VLOOKUP(AP$2,Cartera!$C$44:$DG$82,creditos_sf!$A6,0)/$A$1)/$AZ6*100</f>
        <v>4304452.4829951534</v>
      </c>
      <c r="AQ6" s="4">
        <f>+(VLOOKUP(AQ$2,Cartera!$C$44:$DG$82,creditos_sf!$A6,0)/$A$1)/$AZ6*100</f>
        <v>60243704.280370191</v>
      </c>
      <c r="AR6" s="4">
        <v>68763052.177017599</v>
      </c>
      <c r="AS6" s="4">
        <v>140199687.70386299</v>
      </c>
      <c r="AT6" s="4">
        <v>21072190.638820898</v>
      </c>
      <c r="AU6" s="4">
        <v>49158601.312607996</v>
      </c>
      <c r="AV6" s="4">
        <v>122284337.44291399</v>
      </c>
      <c r="AW6" s="4">
        <v>718740131.18094599</v>
      </c>
      <c r="AX6" s="4">
        <v>652652309.79550695</v>
      </c>
      <c r="AY6" s="4">
        <v>1071916127.5486799</v>
      </c>
      <c r="AZ6" s="48">
        <v>108.086095</v>
      </c>
    </row>
    <row r="7" spans="1:52" ht="16.5" x14ac:dyDescent="0.3">
      <c r="A7">
        <f t="shared" si="0"/>
        <v>17</v>
      </c>
      <c r="B7" s="1">
        <v>6</v>
      </c>
      <c r="C7" s="3">
        <v>41029</v>
      </c>
      <c r="D7" s="4">
        <f>+(VLOOKUP(D$2,Cartera!$C$5:$DG$15,creditos_sf!$A7,0)/$A$1)/$AZ7*100</f>
        <v>970684636.75008059</v>
      </c>
      <c r="E7" s="4">
        <v>1284138778.2051702</v>
      </c>
      <c r="F7" s="4">
        <v>546080694.061059</v>
      </c>
      <c r="G7" s="4">
        <f>+(VLOOKUP(G$2,Cartera!$C$5:$DG$15,creditos_sf!$A7,0)/$A$1)/$AZ7*100</f>
        <v>664089083.84064376</v>
      </c>
      <c r="H7" s="4">
        <f>+(VLOOKUP(H$2,Cartera!$C$5:$DG$15,creditos_sf!$A7,0)/$A$1)/$AZ7*100</f>
        <v>0</v>
      </c>
      <c r="I7" s="4">
        <f>+(VLOOKUP(I$2,Cartera!$C$5:$DG$15,creditos_sf!$A7,0)/$A$1)/$AZ7*100</f>
        <v>1042742402.1137521</v>
      </c>
      <c r="J7" s="4">
        <f>+(VLOOKUP(J$2,Cartera!$C$5:$DG$15,creditos_sf!$A7,0)/$A$1)/$AZ7*100</f>
        <v>3906799608.3788075</v>
      </c>
      <c r="K7" s="4">
        <v>10208312758.378601</v>
      </c>
      <c r="L7" s="4">
        <v>17350103202.388203</v>
      </c>
      <c r="M7" s="4">
        <v>5401195350.6707106</v>
      </c>
      <c r="N7" s="4">
        <v>375723157.117248</v>
      </c>
      <c r="O7" s="4">
        <f>+(VLOOKUP(O$2,Cartera!$C$44:$DG$82,creditos_sf!$A7,0)/$A$1)/$AZ7*100</f>
        <v>77628665.191811547</v>
      </c>
      <c r="P7" s="4">
        <v>467948307.985138</v>
      </c>
      <c r="Q7" s="4">
        <f>+(VLOOKUP(Q$2,Cartera!$C$44:$DG$82,creditos_sf!$A7,0)/$A$1)/$AZ7*100</f>
        <v>315561500.4520129</v>
      </c>
      <c r="R7" s="4">
        <f>+(VLOOKUP(R$2,Cartera!$C$44:$DG$82,creditos_sf!$A7,0)/$A$1)/$AZ7*100</f>
        <v>0</v>
      </c>
      <c r="S7" s="4">
        <f>+(VLOOKUP(S$2,Cartera!$C$44:$DG$82,creditos_sf!$A7,0)/$A$1)/$AZ7*100</f>
        <v>15036466.423124271</v>
      </c>
      <c r="T7" s="4">
        <f>+(VLOOKUP(T$2,Cartera!$C$44:$DG$82,creditos_sf!$A7,0)/$A$1)/$AZ7*100</f>
        <v>24047101.545973197</v>
      </c>
      <c r="U7" s="4">
        <f>+(VLOOKUP(U$2,Cartera!$C$44:$DG$82,creditos_sf!$A7,0)/$A$1)/$AZ7*100</f>
        <v>36671627.620811567</v>
      </c>
      <c r="V7" s="4">
        <f>+(VLOOKUP(V$2,Cartera!$C$44:$DG$82,creditos_sf!$A7,0)/$A$1)/$AZ7*100</f>
        <v>145987105.55809844</v>
      </c>
      <c r="W7" s="4">
        <f>+(VLOOKUP(W$2,Cartera!$C$44:$DG$82,creditos_sf!$A7,0)/$A$1)/$AZ7*100</f>
        <v>339177929.90424424</v>
      </c>
      <c r="X7" s="4">
        <f>+(VLOOKUP(X$2,Cartera!$C$44:$DG$82,creditos_sf!$A7,0)/$A$1)/$AZ7*100</f>
        <v>1239554094.5764563</v>
      </c>
      <c r="Y7" s="4">
        <f>+(VLOOKUP(Y$2,Cartera!$C$44:$DG$82,creditos_sf!$A7,0)/$A$1)/$AZ7*100</f>
        <v>316573993.7642172</v>
      </c>
      <c r="Z7" s="4">
        <f>+(VLOOKUP(Z$2,Cartera!$C$44:$DG$82,creditos_sf!$A7,0)/$A$1)/$AZ7*100</f>
        <v>535392716.78710163</v>
      </c>
      <c r="AA7" s="4">
        <f>+(VLOOKUP(AA$2,Cartera!$C$44:$DG$82,creditos_sf!$A7,0)/$A$1)/$AZ7*100</f>
        <v>165523416.93884745</v>
      </c>
      <c r="AB7" s="4">
        <v>343298914.00277799</v>
      </c>
      <c r="AC7" s="4">
        <f>+(VLOOKUP(AC$2,Cartera!$C$44:$DG$82,creditos_sf!$A7,0)/$A$1)/$AZ7*100</f>
        <v>69784263.619488403</v>
      </c>
      <c r="AD7" s="4">
        <f>+(VLOOKUP(AD$2,Cartera!$C$44:$DG$82,creditos_sf!$A7,0)/$A$1)/$AZ7*100</f>
        <v>5354995.3554469077</v>
      </c>
      <c r="AE7" s="4">
        <f>+(VLOOKUP(AE$2,Cartera!$C$44:$DG$82,creditos_sf!$A7,0)/$A$1)/$AZ7*100</f>
        <v>22855298.528769616</v>
      </c>
      <c r="AF7" s="4">
        <v>499284273.23947203</v>
      </c>
      <c r="AG7" s="4">
        <v>1363762758.42857</v>
      </c>
      <c r="AH7" s="4">
        <f>+(VLOOKUP(AH$2,Cartera!$C$44:$DG$82,creditos_sf!$A7,0)/$A$1)/$AZ7*100</f>
        <v>125930512.3118389</v>
      </c>
      <c r="AI7" s="4">
        <v>97004599.336364701</v>
      </c>
      <c r="AJ7" s="4">
        <f>+(VLOOKUP(AJ$2,Cartera!$C$44:$DG$82,creditos_sf!$A7,0)/$A$1)/$AZ7*100</f>
        <v>17581205.447979424</v>
      </c>
      <c r="AK7" s="4">
        <v>317277232.43995804</v>
      </c>
      <c r="AL7" s="4">
        <f>+(VLOOKUP(AL$2,Cartera!$C$44:$DG$82,creditos_sf!$A7,0)/$A$1)/$AZ7*100</f>
        <v>3619111786.2979903</v>
      </c>
      <c r="AM7" s="4">
        <v>152005518.13453799</v>
      </c>
      <c r="AN7" s="4">
        <v>404967563.34848702</v>
      </c>
      <c r="AO7" s="4">
        <f>+(VLOOKUP(AO$2,Cartera!$C$44:$DG$82,creditos_sf!$A7,0)/$A$1)/$AZ7*100</f>
        <v>53938147.378071189</v>
      </c>
      <c r="AP7" s="4">
        <f>+(VLOOKUP(AP$2,Cartera!$C$44:$DG$82,creditos_sf!$A7,0)/$A$1)/$AZ7*100</f>
        <v>4485958.1966662137</v>
      </c>
      <c r="AQ7" s="4">
        <f>+(VLOOKUP(AQ$2,Cartera!$C$44:$DG$82,creditos_sf!$A7,0)/$A$1)/$AZ7*100</f>
        <v>61483677.462310731</v>
      </c>
      <c r="AR7" s="4">
        <v>68461562.413156912</v>
      </c>
      <c r="AS7" s="4">
        <v>139318400.02084401</v>
      </c>
      <c r="AT7" s="4">
        <v>20773072.232690703</v>
      </c>
      <c r="AU7" s="4">
        <v>48251401.372217104</v>
      </c>
      <c r="AV7" s="4">
        <v>120941351.94683701</v>
      </c>
      <c r="AW7" s="4">
        <v>719344424.49665105</v>
      </c>
      <c r="AX7" s="4">
        <v>652637089.140347</v>
      </c>
      <c r="AY7" s="4">
        <v>1072775713.6637</v>
      </c>
      <c r="AZ7" s="48">
        <v>108.660616</v>
      </c>
    </row>
    <row r="8" spans="1:52" ht="16.5" x14ac:dyDescent="0.3">
      <c r="A8">
        <f t="shared" si="0"/>
        <v>18</v>
      </c>
      <c r="B8" s="1">
        <v>7</v>
      </c>
      <c r="C8" s="3">
        <v>41060</v>
      </c>
      <c r="D8" s="4">
        <f>+(VLOOKUP(D$2,Cartera!$C$5:$DG$15,creditos_sf!$A8,0)/$A$1)/$AZ8*100</f>
        <v>1008401240.2772365</v>
      </c>
      <c r="E8" s="4">
        <v>1268497340.55391</v>
      </c>
      <c r="F8" s="4">
        <v>542578650.57869303</v>
      </c>
      <c r="G8" s="4">
        <f>+(VLOOKUP(G$2,Cartera!$C$5:$DG$15,creditos_sf!$A8,0)/$A$1)/$AZ8*100</f>
        <v>706310690.94632721</v>
      </c>
      <c r="H8" s="4">
        <f>+(VLOOKUP(H$2,Cartera!$C$5:$DG$15,creditos_sf!$A8,0)/$A$1)/$AZ8*100</f>
        <v>0</v>
      </c>
      <c r="I8" s="4">
        <f>+(VLOOKUP(I$2,Cartera!$C$5:$DG$15,creditos_sf!$A8,0)/$A$1)/$AZ8*100</f>
        <v>1095564998.716644</v>
      </c>
      <c r="J8" s="4">
        <f>+(VLOOKUP(J$2,Cartera!$C$5:$DG$15,creditos_sf!$A8,0)/$A$1)/$AZ8*100</f>
        <v>3862450320.2787528</v>
      </c>
      <c r="K8" s="4">
        <v>10451390735.386301</v>
      </c>
      <c r="L8" s="4">
        <v>17947594289.5807</v>
      </c>
      <c r="M8" s="4">
        <v>5344076055.3985205</v>
      </c>
      <c r="N8" s="4">
        <v>383036725.67892498</v>
      </c>
      <c r="O8" s="4">
        <f>+(VLOOKUP(O$2,Cartera!$C$44:$DG$82,creditos_sf!$A8,0)/$A$1)/$AZ8*100</f>
        <v>77927014.583010241</v>
      </c>
      <c r="P8" s="4">
        <v>474053689.02272397</v>
      </c>
      <c r="Q8" s="4">
        <f>+(VLOOKUP(Q$2,Cartera!$C$44:$DG$82,creditos_sf!$A8,0)/$A$1)/$AZ8*100</f>
        <v>317344530.85531175</v>
      </c>
      <c r="R8" s="4">
        <f>+(VLOOKUP(R$2,Cartera!$C$44:$DG$82,creditos_sf!$A8,0)/$A$1)/$AZ8*100</f>
        <v>0</v>
      </c>
      <c r="S8" s="4">
        <f>+(VLOOKUP(S$2,Cartera!$C$44:$DG$82,creditos_sf!$A8,0)/$A$1)/$AZ8*100</f>
        <v>15027267.825605663</v>
      </c>
      <c r="T8" s="4">
        <f>+(VLOOKUP(T$2,Cartera!$C$44:$DG$82,creditos_sf!$A8,0)/$A$1)/$AZ8*100</f>
        <v>23560558.749300629</v>
      </c>
      <c r="U8" s="4">
        <f>+(VLOOKUP(U$2,Cartera!$C$44:$DG$82,creditos_sf!$A8,0)/$A$1)/$AZ8*100</f>
        <v>36922232.4272708</v>
      </c>
      <c r="V8" s="4">
        <f>+(VLOOKUP(V$2,Cartera!$C$44:$DG$82,creditos_sf!$A8,0)/$A$1)/$AZ8*100</f>
        <v>150667689.28226516</v>
      </c>
      <c r="W8" s="4">
        <f>+(VLOOKUP(W$2,Cartera!$C$44:$DG$82,creditos_sf!$A8,0)/$A$1)/$AZ8*100</f>
        <v>337834876.93751872</v>
      </c>
      <c r="X8" s="4">
        <f>+(VLOOKUP(X$2,Cartera!$C$44:$DG$82,creditos_sf!$A8,0)/$A$1)/$AZ8*100</f>
        <v>1275753749.208499</v>
      </c>
      <c r="Y8" s="4">
        <f>+(VLOOKUP(Y$2,Cartera!$C$44:$DG$82,creditos_sf!$A8,0)/$A$1)/$AZ8*100</f>
        <v>320756752.67821044</v>
      </c>
      <c r="Z8" s="4">
        <f>+(VLOOKUP(Z$2,Cartera!$C$44:$DG$82,creditos_sf!$A8,0)/$A$1)/$AZ8*100</f>
        <v>540428546.93331826</v>
      </c>
      <c r="AA8" s="4">
        <f>+(VLOOKUP(AA$2,Cartera!$C$44:$DG$82,creditos_sf!$A8,0)/$A$1)/$AZ8*100</f>
        <v>163917853.29525989</v>
      </c>
      <c r="AB8" s="4">
        <v>349713674.08864701</v>
      </c>
      <c r="AC8" s="4">
        <f>+(VLOOKUP(AC$2,Cartera!$C$44:$DG$82,creditos_sf!$A8,0)/$A$1)/$AZ8*100</f>
        <v>71076283.781214803</v>
      </c>
      <c r="AD8" s="4">
        <f>+(VLOOKUP(AD$2,Cartera!$C$44:$DG$82,creditos_sf!$A8,0)/$A$1)/$AZ8*100</f>
        <v>6211647.5200651037</v>
      </c>
      <c r="AE8" s="4">
        <f>+(VLOOKUP(AE$2,Cartera!$C$44:$DG$82,creditos_sf!$A8,0)/$A$1)/$AZ8*100</f>
        <v>22447408.774990287</v>
      </c>
      <c r="AF8" s="4">
        <v>508262024.423985</v>
      </c>
      <c r="AG8" s="4">
        <v>1394777129.37234</v>
      </c>
      <c r="AH8" s="4">
        <f>+(VLOOKUP(AH$2,Cartera!$C$44:$DG$82,creditos_sf!$A8,0)/$A$1)/$AZ8*100</f>
        <v>129526700.68998933</v>
      </c>
      <c r="AI8" s="4">
        <v>95988061.796235204</v>
      </c>
      <c r="AJ8" s="4">
        <f>+(VLOOKUP(AJ$2,Cartera!$C$44:$DG$82,creditos_sf!$A8,0)/$A$1)/$AZ8*100</f>
        <v>22304448.025058158</v>
      </c>
      <c r="AK8" s="4">
        <v>325703126.69629598</v>
      </c>
      <c r="AL8" s="4">
        <f>+(VLOOKUP(AL$2,Cartera!$C$44:$DG$82,creditos_sf!$A8,0)/$A$1)/$AZ8*100</f>
        <v>3650720451.7026653</v>
      </c>
      <c r="AM8" s="4">
        <v>155647970.57813999</v>
      </c>
      <c r="AN8" s="4">
        <v>417994545.16779602</v>
      </c>
      <c r="AO8" s="4">
        <f>+(VLOOKUP(AO$2,Cartera!$C$44:$DG$82,creditos_sf!$A8,0)/$A$1)/$AZ8*100</f>
        <v>55466011.415644817</v>
      </c>
      <c r="AP8" s="4">
        <f>+(VLOOKUP(AP$2,Cartera!$C$44:$DG$82,creditos_sf!$A8,0)/$A$1)/$AZ8*100</f>
        <v>4831298.811718436</v>
      </c>
      <c r="AQ8" s="4">
        <f>+(VLOOKUP(AQ$2,Cartera!$C$44:$DG$82,creditos_sf!$A8,0)/$A$1)/$AZ8*100</f>
        <v>61171314.439766154</v>
      </c>
      <c r="AR8" s="4">
        <v>69456172.602155894</v>
      </c>
      <c r="AS8" s="4">
        <v>141016629.83626598</v>
      </c>
      <c r="AT8" s="4">
        <v>20695572.6293853</v>
      </c>
      <c r="AU8" s="4">
        <v>47540374.790984303</v>
      </c>
      <c r="AV8" s="4">
        <v>121946661.68050699</v>
      </c>
      <c r="AW8" s="4">
        <v>723705064.56390893</v>
      </c>
      <c r="AX8" s="4">
        <v>656473426.00207102</v>
      </c>
      <c r="AY8" s="4">
        <v>1081080329.1773801</v>
      </c>
      <c r="AZ8" s="48">
        <v>108.703277</v>
      </c>
    </row>
    <row r="9" spans="1:52" ht="16.5" x14ac:dyDescent="0.3">
      <c r="A9">
        <f t="shared" si="0"/>
        <v>19</v>
      </c>
      <c r="B9" s="1">
        <v>8</v>
      </c>
      <c r="C9" s="3">
        <v>41090</v>
      </c>
      <c r="D9" s="4">
        <f>+(VLOOKUP(D$2,Cartera!$C$5:$DG$15,creditos_sf!$A9,0)/$A$1)/$AZ9*100</f>
        <v>1019518882.2108142</v>
      </c>
      <c r="E9" s="4">
        <v>1294056792.4158502</v>
      </c>
      <c r="F9" s="4">
        <v>578686678.33057797</v>
      </c>
      <c r="G9" s="4">
        <f>+(VLOOKUP(G$2,Cartera!$C$5:$DG$15,creditos_sf!$A9,0)/$A$1)/$AZ9*100</f>
        <v>692959719.79080939</v>
      </c>
      <c r="H9" s="4">
        <f>+(VLOOKUP(H$2,Cartera!$C$5:$DG$15,creditos_sf!$A9,0)/$A$1)/$AZ9*100</f>
        <v>0</v>
      </c>
      <c r="I9" s="4">
        <f>+(VLOOKUP(I$2,Cartera!$C$5:$DG$15,creditos_sf!$A9,0)/$A$1)/$AZ9*100</f>
        <v>1123548103.3777449</v>
      </c>
      <c r="J9" s="4">
        <f>+(VLOOKUP(J$2,Cartera!$C$5:$DG$15,creditos_sf!$A9,0)/$A$1)/$AZ9*100</f>
        <v>3909033702.7960143</v>
      </c>
      <c r="K9" s="4">
        <v>10404369033.0278</v>
      </c>
      <c r="L9" s="4">
        <v>18684886040.668598</v>
      </c>
      <c r="M9" s="4">
        <v>5239535294.5841999</v>
      </c>
      <c r="N9" s="4">
        <v>388243373.07901096</v>
      </c>
      <c r="O9" s="4">
        <f>+(VLOOKUP(O$2,Cartera!$C$44:$DG$82,creditos_sf!$A9,0)/$A$1)/$AZ9*100</f>
        <v>77884739.255507112</v>
      </c>
      <c r="P9" s="4">
        <v>482290153.68487203</v>
      </c>
      <c r="Q9" s="4">
        <f>+(VLOOKUP(Q$2,Cartera!$C$44:$DG$82,creditos_sf!$A9,0)/$A$1)/$AZ9*100</f>
        <v>318009562.94497281</v>
      </c>
      <c r="R9" s="4">
        <f>+(VLOOKUP(R$2,Cartera!$C$44:$DG$82,creditos_sf!$A9,0)/$A$1)/$AZ9*100</f>
        <v>0</v>
      </c>
      <c r="S9" s="4">
        <f>+(VLOOKUP(S$2,Cartera!$C$44:$DG$82,creditos_sf!$A9,0)/$A$1)/$AZ9*100</f>
        <v>15127512.755262149</v>
      </c>
      <c r="T9" s="4">
        <f>+(VLOOKUP(T$2,Cartera!$C$44:$DG$82,creditos_sf!$A9,0)/$A$1)/$AZ9*100</f>
        <v>24381981.408494275</v>
      </c>
      <c r="U9" s="4">
        <f>+(VLOOKUP(U$2,Cartera!$C$44:$DG$82,creditos_sf!$A9,0)/$A$1)/$AZ9*100</f>
        <v>37285712.396524943</v>
      </c>
      <c r="V9" s="4">
        <f>+(VLOOKUP(V$2,Cartera!$C$44:$DG$82,creditos_sf!$A9,0)/$A$1)/$AZ9*100</f>
        <v>151194117.3691363</v>
      </c>
      <c r="W9" s="4">
        <f>+(VLOOKUP(W$2,Cartera!$C$44:$DG$82,creditos_sf!$A9,0)/$A$1)/$AZ9*100</f>
        <v>341470806.07315499</v>
      </c>
      <c r="X9" s="4">
        <f>+(VLOOKUP(X$2,Cartera!$C$44:$DG$82,creditos_sf!$A9,0)/$A$1)/$AZ9*100</f>
        <v>1302207177.3613391</v>
      </c>
      <c r="Y9" s="4">
        <f>+(VLOOKUP(Y$2,Cartera!$C$44:$DG$82,creditos_sf!$A9,0)/$A$1)/$AZ9*100</f>
        <v>324661850.98149157</v>
      </c>
      <c r="Z9" s="4">
        <f>+(VLOOKUP(Z$2,Cartera!$C$44:$DG$82,creditos_sf!$A9,0)/$A$1)/$AZ9*100</f>
        <v>544500358.78689885</v>
      </c>
      <c r="AA9" s="4">
        <f>+(VLOOKUP(AA$2,Cartera!$C$44:$DG$82,creditos_sf!$A9,0)/$A$1)/$AZ9*100</f>
        <v>159962588.9080506</v>
      </c>
      <c r="AB9" s="4">
        <v>354406888.25727803</v>
      </c>
      <c r="AC9" s="4">
        <f>+(VLOOKUP(AC$2,Cartera!$C$44:$DG$82,creditos_sf!$A9,0)/$A$1)/$AZ9*100</f>
        <v>71143666.945116788</v>
      </c>
      <c r="AD9" s="4">
        <f>+(VLOOKUP(AD$2,Cartera!$C$44:$DG$82,creditos_sf!$A9,0)/$A$1)/$AZ9*100</f>
        <v>7078077.6778283417</v>
      </c>
      <c r="AE9" s="4">
        <f>+(VLOOKUP(AE$2,Cartera!$C$44:$DG$82,creditos_sf!$A9,0)/$A$1)/$AZ9*100</f>
        <v>21211291.120427795</v>
      </c>
      <c r="AF9" s="4">
        <v>512930440.92692202</v>
      </c>
      <c r="AG9" s="4">
        <v>1426198050.5129399</v>
      </c>
      <c r="AH9" s="4">
        <f>+(VLOOKUP(AH$2,Cartera!$C$44:$DG$82,creditos_sf!$A9,0)/$A$1)/$AZ9*100</f>
        <v>129574248.35676944</v>
      </c>
      <c r="AI9" s="4">
        <v>95192464.059504196</v>
      </c>
      <c r="AJ9" s="4">
        <f>+(VLOOKUP(AJ$2,Cartera!$C$44:$DG$82,creditos_sf!$A9,0)/$A$1)/$AZ9*100</f>
        <v>22437184.739721164</v>
      </c>
      <c r="AK9" s="4">
        <v>330899429.921103</v>
      </c>
      <c r="AL9" s="4">
        <f>+(VLOOKUP(AL$2,Cartera!$C$44:$DG$82,creditos_sf!$A9,0)/$A$1)/$AZ9*100</f>
        <v>3666024753.9309196</v>
      </c>
      <c r="AM9" s="4">
        <v>160217441.37377399</v>
      </c>
      <c r="AN9" s="4">
        <v>429183633.56370199</v>
      </c>
      <c r="AO9" s="4">
        <f>+(VLOOKUP(AO$2,Cartera!$C$44:$DG$82,creditos_sf!$A9,0)/$A$1)/$AZ9*100</f>
        <v>56244607.052009098</v>
      </c>
      <c r="AP9" s="4">
        <f>+(VLOOKUP(AP$2,Cartera!$C$44:$DG$82,creditos_sf!$A9,0)/$A$1)/$AZ9*100</f>
        <v>5071400.8659475995</v>
      </c>
      <c r="AQ9" s="4">
        <f>+(VLOOKUP(AQ$2,Cartera!$C$44:$DG$82,creditos_sf!$A9,0)/$A$1)/$AZ9*100</f>
        <v>62222786.234126985</v>
      </c>
      <c r="AR9" s="4">
        <v>70361963.993126005</v>
      </c>
      <c r="AS9" s="4">
        <v>141494888.14713201</v>
      </c>
      <c r="AT9" s="4">
        <v>20589610.787210401</v>
      </c>
      <c r="AU9" s="4">
        <v>47392605.138279699</v>
      </c>
      <c r="AV9" s="4">
        <v>123324707.600151</v>
      </c>
      <c r="AW9" s="4">
        <v>729119292.37439406</v>
      </c>
      <c r="AX9" s="4">
        <v>652907550.19146991</v>
      </c>
      <c r="AY9" s="4">
        <v>1081958586.06651</v>
      </c>
      <c r="AZ9" s="48">
        <v>108.663388</v>
      </c>
    </row>
    <row r="10" spans="1:52" ht="16.5" x14ac:dyDescent="0.3">
      <c r="A10">
        <f t="shared" si="0"/>
        <v>20</v>
      </c>
      <c r="B10" s="1">
        <v>9</v>
      </c>
      <c r="C10" s="3">
        <v>41121</v>
      </c>
      <c r="D10" s="4">
        <f>+(VLOOKUP(D$2,Cartera!$C$5:$DG$15,creditos_sf!$A10,0)/$A$1)/$AZ10*100</f>
        <v>1009739799.7868276</v>
      </c>
      <c r="E10" s="4">
        <v>1296273462.0953901</v>
      </c>
      <c r="F10" s="4">
        <v>585778648.20097697</v>
      </c>
      <c r="G10" s="4">
        <f>+(VLOOKUP(G$2,Cartera!$C$5:$DG$15,creditos_sf!$A10,0)/$A$1)/$AZ10*100</f>
        <v>665381011.85092258</v>
      </c>
      <c r="H10" s="4">
        <f>+(VLOOKUP(H$2,Cartera!$C$5:$DG$15,creditos_sf!$A10,0)/$A$1)/$AZ10*100</f>
        <v>0</v>
      </c>
      <c r="I10" s="4">
        <f>+(VLOOKUP(I$2,Cartera!$C$5:$DG$15,creditos_sf!$A10,0)/$A$1)/$AZ10*100</f>
        <v>1092356268.3787909</v>
      </c>
      <c r="J10" s="4">
        <f>+(VLOOKUP(J$2,Cartera!$C$5:$DG$15,creditos_sf!$A10,0)/$A$1)/$AZ10*100</f>
        <v>4097130917.2196159</v>
      </c>
      <c r="K10" s="4">
        <v>10432472254.7064</v>
      </c>
      <c r="L10" s="4">
        <v>17847625745.861298</v>
      </c>
      <c r="M10" s="4">
        <v>6223230678.6060801</v>
      </c>
      <c r="N10" s="4">
        <v>396964869.97516501</v>
      </c>
      <c r="O10" s="4">
        <f>+(VLOOKUP(O$2,Cartera!$C$44:$DG$82,creditos_sf!$A10,0)/$A$1)/$AZ10*100</f>
        <v>76455896.101173609</v>
      </c>
      <c r="P10" s="4">
        <v>496258527.07270402</v>
      </c>
      <c r="Q10" s="4">
        <f>+(VLOOKUP(Q$2,Cartera!$C$44:$DG$82,creditos_sf!$A10,0)/$A$1)/$AZ10*100</f>
        <v>320493561.28761464</v>
      </c>
      <c r="R10" s="4">
        <f>+(VLOOKUP(R$2,Cartera!$C$44:$DG$82,creditos_sf!$A10,0)/$A$1)/$AZ10*100</f>
        <v>0</v>
      </c>
      <c r="S10" s="4">
        <f>+(VLOOKUP(S$2,Cartera!$C$44:$DG$82,creditos_sf!$A10,0)/$A$1)/$AZ10*100</f>
        <v>15307344.887199363</v>
      </c>
      <c r="T10" s="4">
        <f>+(VLOOKUP(T$2,Cartera!$C$44:$DG$82,creditos_sf!$A10,0)/$A$1)/$AZ10*100</f>
        <v>26110587.475402046</v>
      </c>
      <c r="U10" s="4">
        <f>+(VLOOKUP(U$2,Cartera!$C$44:$DG$82,creditos_sf!$A10,0)/$A$1)/$AZ10*100</f>
        <v>38049500.892203897</v>
      </c>
      <c r="V10" s="4">
        <f>+(VLOOKUP(V$2,Cartera!$C$44:$DG$82,creditos_sf!$A10,0)/$A$1)/$AZ10*100</f>
        <v>156071366.59247535</v>
      </c>
      <c r="W10" s="4">
        <f>+(VLOOKUP(W$2,Cartera!$C$44:$DG$82,creditos_sf!$A10,0)/$A$1)/$AZ10*100</f>
        <v>346742277.8954792</v>
      </c>
      <c r="X10" s="4">
        <f>+(VLOOKUP(X$2,Cartera!$C$44:$DG$82,creditos_sf!$A10,0)/$A$1)/$AZ10*100</f>
        <v>1339007756.7835884</v>
      </c>
      <c r="Y10" s="4">
        <f>+(VLOOKUP(Y$2,Cartera!$C$44:$DG$82,creditos_sf!$A10,0)/$A$1)/$AZ10*100</f>
        <v>325139878.92323184</v>
      </c>
      <c r="Z10" s="4">
        <f>+(VLOOKUP(Z$2,Cartera!$C$44:$DG$82,creditos_sf!$A10,0)/$A$1)/$AZ10*100</f>
        <v>551693707.50653446</v>
      </c>
      <c r="AA10" s="4">
        <f>+(VLOOKUP(AA$2,Cartera!$C$44:$DG$82,creditos_sf!$A10,0)/$A$1)/$AZ10*100</f>
        <v>158441545.74811924</v>
      </c>
      <c r="AB10" s="4">
        <v>357548654.77561098</v>
      </c>
      <c r="AC10" s="4">
        <f>+(VLOOKUP(AC$2,Cartera!$C$44:$DG$82,creditos_sf!$A10,0)/$A$1)/$AZ10*100</f>
        <v>73744216.640849501</v>
      </c>
      <c r="AD10" s="4">
        <f>+(VLOOKUP(AD$2,Cartera!$C$44:$DG$82,creditos_sf!$A10,0)/$A$1)/$AZ10*100</f>
        <v>7550817.3176050466</v>
      </c>
      <c r="AE10" s="4">
        <f>+(VLOOKUP(AE$2,Cartera!$C$44:$DG$82,creditos_sf!$A10,0)/$A$1)/$AZ10*100</f>
        <v>20564259.482266601</v>
      </c>
      <c r="AF10" s="4">
        <v>521798507.13111901</v>
      </c>
      <c r="AG10" s="4">
        <v>1458016452.7531102</v>
      </c>
      <c r="AH10" s="4">
        <f>+(VLOOKUP(AH$2,Cartera!$C$44:$DG$82,creditos_sf!$A10,0)/$A$1)/$AZ10*100</f>
        <v>129423732.00277764</v>
      </c>
      <c r="AI10" s="4">
        <v>95550221.103611499</v>
      </c>
      <c r="AJ10" s="4">
        <f>+(VLOOKUP(AJ$2,Cartera!$C$44:$DG$82,creditos_sf!$A10,0)/$A$1)/$AZ10*100</f>
        <v>23776688.32030062</v>
      </c>
      <c r="AK10" s="4">
        <v>335835569.79329699</v>
      </c>
      <c r="AL10" s="4">
        <f>+(VLOOKUP(AL$2,Cartera!$C$44:$DG$82,creditos_sf!$A10,0)/$A$1)/$AZ10*100</f>
        <v>3665453671.9792814</v>
      </c>
      <c r="AM10" s="4">
        <v>166022160.07974699</v>
      </c>
      <c r="AN10" s="4">
        <v>435675190.84332597</v>
      </c>
      <c r="AO10" s="4">
        <f>+(VLOOKUP(AO$2,Cartera!$C$44:$DG$82,creditos_sf!$A10,0)/$A$1)/$AZ10*100</f>
        <v>57691095.25124108</v>
      </c>
      <c r="AP10" s="4">
        <f>+(VLOOKUP(AP$2,Cartera!$C$44:$DG$82,creditos_sf!$A10,0)/$A$1)/$AZ10*100</f>
        <v>5291044.3417171929</v>
      </c>
      <c r="AQ10" s="4">
        <f>+(VLOOKUP(AQ$2,Cartera!$C$44:$DG$82,creditos_sf!$A10,0)/$A$1)/$AZ10*100</f>
        <v>61367054.017009236</v>
      </c>
      <c r="AR10" s="4">
        <v>72075851.730284005</v>
      </c>
      <c r="AS10" s="4">
        <v>142179385.26818901</v>
      </c>
      <c r="AT10" s="4">
        <v>20656656.186218999</v>
      </c>
      <c r="AU10" s="4">
        <v>44886138.124181502</v>
      </c>
      <c r="AV10" s="4">
        <v>123846821.815916</v>
      </c>
      <c r="AW10" s="4">
        <v>735392425.72822201</v>
      </c>
      <c r="AX10" s="4">
        <v>646394861.46791399</v>
      </c>
      <c r="AY10" s="4">
        <v>1095857875.5399601</v>
      </c>
      <c r="AZ10" s="48">
        <v>108.76157499999999</v>
      </c>
    </row>
    <row r="11" spans="1:52" ht="16.5" x14ac:dyDescent="0.3">
      <c r="A11">
        <f t="shared" si="0"/>
        <v>21</v>
      </c>
      <c r="B11" s="1">
        <v>10</v>
      </c>
      <c r="C11" s="3">
        <v>41152</v>
      </c>
      <c r="D11" s="4">
        <f>+(VLOOKUP(D$2,Cartera!$C$5:$DG$15,creditos_sf!$A11,0)/$A$1)/$AZ11*100</f>
        <v>980087198.68138289</v>
      </c>
      <c r="E11" s="4">
        <v>1291699115.9039998</v>
      </c>
      <c r="F11" s="4">
        <v>592646193.74126601</v>
      </c>
      <c r="G11" s="4">
        <f>+(VLOOKUP(G$2,Cartera!$C$5:$DG$15,creditos_sf!$A11,0)/$A$1)/$AZ11*100</f>
        <v>557453260.64643562</v>
      </c>
      <c r="H11" s="4">
        <f>+(VLOOKUP(H$2,Cartera!$C$5:$DG$15,creditos_sf!$A11,0)/$A$1)/$AZ11*100</f>
        <v>0</v>
      </c>
      <c r="I11" s="4">
        <f>+(VLOOKUP(I$2,Cartera!$C$5:$DG$15,creditos_sf!$A11,0)/$A$1)/$AZ11*100</f>
        <v>1152634674.6434052</v>
      </c>
      <c r="J11" s="4">
        <f>+(VLOOKUP(J$2,Cartera!$C$5:$DG$15,creditos_sf!$A11,0)/$A$1)/$AZ11*100</f>
        <v>4167843559.0532713</v>
      </c>
      <c r="K11" s="4">
        <v>10375197180.6845</v>
      </c>
      <c r="L11" s="4">
        <v>17625040332.560902</v>
      </c>
      <c r="M11" s="4">
        <v>5965859520.9455605</v>
      </c>
      <c r="N11" s="4">
        <v>400182400.22540301</v>
      </c>
      <c r="O11" s="4">
        <f>+(VLOOKUP(O$2,Cartera!$C$44:$DG$82,creditos_sf!$A11,0)/$A$1)/$AZ11*100</f>
        <v>76016369.124614</v>
      </c>
      <c r="P11" s="4">
        <v>498696651.18759298</v>
      </c>
      <c r="Q11" s="4">
        <f>+(VLOOKUP(Q$2,Cartera!$C$44:$DG$82,creditos_sf!$A11,0)/$A$1)/$AZ11*100</f>
        <v>326357071.48510551</v>
      </c>
      <c r="R11" s="4">
        <f>+(VLOOKUP(R$2,Cartera!$C$44:$DG$82,creditos_sf!$A11,0)/$A$1)/$AZ11*100</f>
        <v>0</v>
      </c>
      <c r="S11" s="4">
        <f>+(VLOOKUP(S$2,Cartera!$C$44:$DG$82,creditos_sf!$A11,0)/$A$1)/$AZ11*100</f>
        <v>15321145.571512366</v>
      </c>
      <c r="T11" s="4">
        <f>+(VLOOKUP(T$2,Cartera!$C$44:$DG$82,creditos_sf!$A11,0)/$A$1)/$AZ11*100</f>
        <v>26943920.112351038</v>
      </c>
      <c r="U11" s="4">
        <f>+(VLOOKUP(U$2,Cartera!$C$44:$DG$82,creditos_sf!$A11,0)/$A$1)/$AZ11*100</f>
        <v>37748149.065650202</v>
      </c>
      <c r="V11" s="4">
        <f>+(VLOOKUP(V$2,Cartera!$C$44:$DG$82,creditos_sf!$A11,0)/$A$1)/$AZ11*100</f>
        <v>162111204.89757445</v>
      </c>
      <c r="W11" s="4">
        <f>+(VLOOKUP(W$2,Cartera!$C$44:$DG$82,creditos_sf!$A11,0)/$A$1)/$AZ11*100</f>
        <v>347254664.1379388</v>
      </c>
      <c r="X11" s="4">
        <f>+(VLOOKUP(X$2,Cartera!$C$44:$DG$82,creditos_sf!$A11,0)/$A$1)/$AZ11*100</f>
        <v>1367401284.7424111</v>
      </c>
      <c r="Y11" s="4">
        <f>+(VLOOKUP(Y$2,Cartera!$C$44:$DG$82,creditos_sf!$A11,0)/$A$1)/$AZ11*100</f>
        <v>321262591.97771716</v>
      </c>
      <c r="Z11" s="4">
        <f>+(VLOOKUP(Z$2,Cartera!$C$44:$DG$82,creditos_sf!$A11,0)/$A$1)/$AZ11*100</f>
        <v>554663698.13452041</v>
      </c>
      <c r="AA11" s="4">
        <f>+(VLOOKUP(AA$2,Cartera!$C$44:$DG$82,creditos_sf!$A11,0)/$A$1)/$AZ11*100</f>
        <v>160234005.65633917</v>
      </c>
      <c r="AB11" s="4">
        <v>359070189.94703901</v>
      </c>
      <c r="AC11" s="4">
        <f>+(VLOOKUP(AC$2,Cartera!$C$44:$DG$82,creditos_sf!$A11,0)/$A$1)/$AZ11*100</f>
        <v>75400009.916340485</v>
      </c>
      <c r="AD11" s="4">
        <f>+(VLOOKUP(AD$2,Cartera!$C$44:$DG$82,creditos_sf!$A11,0)/$A$1)/$AZ11*100</f>
        <v>7875002.4699372053</v>
      </c>
      <c r="AE11" s="4">
        <f>+(VLOOKUP(AE$2,Cartera!$C$44:$DG$82,creditos_sf!$A11,0)/$A$1)/$AZ11*100</f>
        <v>20592549.653970946</v>
      </c>
      <c r="AF11" s="4">
        <v>525303043.09530193</v>
      </c>
      <c r="AG11" s="4">
        <v>1487192663.8090699</v>
      </c>
      <c r="AH11" s="4">
        <f>+(VLOOKUP(AH$2,Cartera!$C$44:$DG$82,creditos_sf!$A11,0)/$A$1)/$AZ11*100</f>
        <v>131974129.85027057</v>
      </c>
      <c r="AI11" s="4">
        <v>95318212.970007092</v>
      </c>
      <c r="AJ11" s="4">
        <f>+(VLOOKUP(AJ$2,Cartera!$C$44:$DG$82,creditos_sf!$A11,0)/$A$1)/$AZ11*100</f>
        <v>25174044.335555788</v>
      </c>
      <c r="AK11" s="4">
        <v>337528841.72931498</v>
      </c>
      <c r="AL11" s="4">
        <f>+(VLOOKUP(AL$2,Cartera!$C$44:$DG$82,creditos_sf!$A11,0)/$A$1)/$AZ11*100</f>
        <v>3650368363.040884</v>
      </c>
      <c r="AM11" s="4">
        <v>167413992.72442698</v>
      </c>
      <c r="AN11" s="4">
        <v>438890507.82169098</v>
      </c>
      <c r="AO11" s="4">
        <f>+(VLOOKUP(AO$2,Cartera!$C$44:$DG$82,creditos_sf!$A11,0)/$A$1)/$AZ11*100</f>
        <v>58986863.391981229</v>
      </c>
      <c r="AP11" s="4">
        <f>+(VLOOKUP(AP$2,Cartera!$C$44:$DG$82,creditos_sf!$A11,0)/$A$1)/$AZ11*100</f>
        <v>5653449.6881109662</v>
      </c>
      <c r="AQ11" s="4">
        <f>+(VLOOKUP(AQ$2,Cartera!$C$44:$DG$82,creditos_sf!$A11,0)/$A$1)/$AZ11*100</f>
        <v>61075840.455595464</v>
      </c>
      <c r="AR11" s="4">
        <v>73831915.912689105</v>
      </c>
      <c r="AS11" s="4">
        <v>144532602.24661797</v>
      </c>
      <c r="AT11" s="4">
        <v>20610196.346627302</v>
      </c>
      <c r="AU11" s="4">
        <v>45347896.229679205</v>
      </c>
      <c r="AV11" s="4">
        <v>120653860.18351699</v>
      </c>
      <c r="AW11" s="4">
        <v>730674677.583987</v>
      </c>
      <c r="AX11" s="4">
        <v>649213338.08986008</v>
      </c>
      <c r="AY11" s="4">
        <v>1096054279.0622499</v>
      </c>
      <c r="AZ11" s="48">
        <v>109.31452</v>
      </c>
    </row>
    <row r="12" spans="1:52" ht="16.5" x14ac:dyDescent="0.3">
      <c r="A12">
        <f t="shared" si="0"/>
        <v>22</v>
      </c>
      <c r="B12" s="1">
        <v>11</v>
      </c>
      <c r="C12" s="3">
        <v>41182</v>
      </c>
      <c r="D12" s="4">
        <f>+(VLOOKUP(D$2,Cartera!$C$5:$DG$15,creditos_sf!$A12,0)/$A$1)/$AZ12*100</f>
        <v>1032365450.7451279</v>
      </c>
      <c r="E12" s="4">
        <v>1284806654.1551301</v>
      </c>
      <c r="F12" s="4">
        <v>634587723.24343896</v>
      </c>
      <c r="G12" s="4">
        <f>+(VLOOKUP(G$2,Cartera!$C$5:$DG$15,creditos_sf!$A12,0)/$A$1)/$AZ12*100</f>
        <v>529657893.84494609</v>
      </c>
      <c r="H12" s="4">
        <f>+(VLOOKUP(H$2,Cartera!$C$5:$DG$15,creditos_sf!$A12,0)/$A$1)/$AZ12*100</f>
        <v>0</v>
      </c>
      <c r="I12" s="4">
        <f>+(VLOOKUP(I$2,Cartera!$C$5:$DG$15,creditos_sf!$A12,0)/$A$1)/$AZ12*100</f>
        <v>1070154568.5070131</v>
      </c>
      <c r="J12" s="4">
        <f>+(VLOOKUP(J$2,Cartera!$C$5:$DG$15,creditos_sf!$A12,0)/$A$1)/$AZ12*100</f>
        <v>3937421017.07689</v>
      </c>
      <c r="K12" s="4">
        <v>10216808062.315701</v>
      </c>
      <c r="L12" s="4">
        <v>17943991614.0858</v>
      </c>
      <c r="M12" s="4">
        <v>5722734373.9438295</v>
      </c>
      <c r="N12" s="4">
        <v>401565319.14857697</v>
      </c>
      <c r="O12" s="4">
        <f>+(VLOOKUP(O$2,Cartera!$C$44:$DG$82,creditos_sf!$A12,0)/$A$1)/$AZ12*100</f>
        <v>75917085.940151438</v>
      </c>
      <c r="P12" s="4">
        <v>505758242.73471802</v>
      </c>
      <c r="Q12" s="4">
        <f>+(VLOOKUP(Q$2,Cartera!$C$44:$DG$82,creditos_sf!$A12,0)/$A$1)/$AZ12*100</f>
        <v>337390435.0098902</v>
      </c>
      <c r="R12" s="4">
        <f>+(VLOOKUP(R$2,Cartera!$C$44:$DG$82,creditos_sf!$A12,0)/$A$1)/$AZ12*100</f>
        <v>0</v>
      </c>
      <c r="S12" s="4">
        <f>+(VLOOKUP(S$2,Cartera!$C$44:$DG$82,creditos_sf!$A12,0)/$A$1)/$AZ12*100</f>
        <v>15403808.030800225</v>
      </c>
      <c r="T12" s="4">
        <f>+(VLOOKUP(T$2,Cartera!$C$44:$DG$82,creditos_sf!$A12,0)/$A$1)/$AZ12*100</f>
        <v>27156638.642595779</v>
      </c>
      <c r="U12" s="4">
        <f>+(VLOOKUP(U$2,Cartera!$C$44:$DG$82,creditos_sf!$A12,0)/$A$1)/$AZ12*100</f>
        <v>38119862.65539699</v>
      </c>
      <c r="V12" s="4">
        <f>+(VLOOKUP(V$2,Cartera!$C$44:$DG$82,creditos_sf!$A12,0)/$A$1)/$AZ12*100</f>
        <v>166899685.46083871</v>
      </c>
      <c r="W12" s="4">
        <f>+(VLOOKUP(W$2,Cartera!$C$44:$DG$82,creditos_sf!$A12,0)/$A$1)/$AZ12*100</f>
        <v>344707831.83977968</v>
      </c>
      <c r="X12" s="4">
        <f>+(VLOOKUP(X$2,Cartera!$C$44:$DG$82,creditos_sf!$A12,0)/$A$1)/$AZ12*100</f>
        <v>1402378387.9461052</v>
      </c>
      <c r="Y12" s="4">
        <f>+(VLOOKUP(Y$2,Cartera!$C$44:$DG$82,creditos_sf!$A12,0)/$A$1)/$AZ12*100</f>
        <v>321048366.58647007</v>
      </c>
      <c r="Z12" s="4">
        <f>+(VLOOKUP(Z$2,Cartera!$C$44:$DG$82,creditos_sf!$A12,0)/$A$1)/$AZ12*100</f>
        <v>562467448.94130647</v>
      </c>
      <c r="AA12" s="4">
        <f>+(VLOOKUP(AA$2,Cartera!$C$44:$DG$82,creditos_sf!$A12,0)/$A$1)/$AZ12*100</f>
        <v>162526892.20527133</v>
      </c>
      <c r="AB12" s="4">
        <v>360249972.30851299</v>
      </c>
      <c r="AC12" s="4">
        <f>+(VLOOKUP(AC$2,Cartera!$C$44:$DG$82,creditos_sf!$A12,0)/$A$1)/$AZ12*100</f>
        <v>76755508.074737981</v>
      </c>
      <c r="AD12" s="4">
        <f>+(VLOOKUP(AD$2,Cartera!$C$44:$DG$82,creditos_sf!$A12,0)/$A$1)/$AZ12*100</f>
        <v>8339143.471166742</v>
      </c>
      <c r="AE12" s="4">
        <f>+(VLOOKUP(AE$2,Cartera!$C$44:$DG$82,creditos_sf!$A12,0)/$A$1)/$AZ12*100</f>
        <v>19973846.418529604</v>
      </c>
      <c r="AF12" s="4">
        <v>527911338.00447804</v>
      </c>
      <c r="AG12" s="4">
        <v>1509522129.84763</v>
      </c>
      <c r="AH12" s="4">
        <f>+(VLOOKUP(AH$2,Cartera!$C$44:$DG$82,creditos_sf!$A12,0)/$A$1)/$AZ12*100</f>
        <v>133304151.65252593</v>
      </c>
      <c r="AI12" s="4">
        <v>94884387.427681506</v>
      </c>
      <c r="AJ12" s="4">
        <f>+(VLOOKUP(AJ$2,Cartera!$C$44:$DG$82,creditos_sf!$A12,0)/$A$1)/$AZ12*100</f>
        <v>26255906.558823399</v>
      </c>
      <c r="AK12" s="4">
        <v>342153375.04688096</v>
      </c>
      <c r="AL12" s="4">
        <f>+(VLOOKUP(AL$2,Cartera!$C$44:$DG$82,creditos_sf!$A12,0)/$A$1)/$AZ12*100</f>
        <v>3656463494.3621864</v>
      </c>
      <c r="AM12" s="4">
        <v>169061127.15279999</v>
      </c>
      <c r="AN12" s="4">
        <v>441785832.16754496</v>
      </c>
      <c r="AO12" s="4">
        <f>+(VLOOKUP(AO$2,Cartera!$C$44:$DG$82,creditos_sf!$A12,0)/$A$1)/$AZ12*100</f>
        <v>60692895.089671403</v>
      </c>
      <c r="AP12" s="4">
        <f>+(VLOOKUP(AP$2,Cartera!$C$44:$DG$82,creditos_sf!$A12,0)/$A$1)/$AZ12*100</f>
        <v>6075434.7165078232</v>
      </c>
      <c r="AQ12" s="4">
        <f>+(VLOOKUP(AQ$2,Cartera!$C$44:$DG$82,creditos_sf!$A12,0)/$A$1)/$AZ12*100</f>
        <v>60253443.320939891</v>
      </c>
      <c r="AR12" s="4">
        <v>75070883.786213696</v>
      </c>
      <c r="AS12" s="4">
        <v>144730888.29273099</v>
      </c>
      <c r="AT12" s="4">
        <v>20668567.250535101</v>
      </c>
      <c r="AU12" s="4">
        <v>45820110.026962399</v>
      </c>
      <c r="AV12" s="4">
        <v>115944907.462688</v>
      </c>
      <c r="AW12" s="4">
        <v>727136259.44681704</v>
      </c>
      <c r="AX12" s="4">
        <v>653813273.99438393</v>
      </c>
      <c r="AY12" s="4">
        <v>1102008829.0221901</v>
      </c>
      <c r="AZ12" s="48">
        <v>109.907777</v>
      </c>
    </row>
    <row r="13" spans="1:52" ht="16.5" x14ac:dyDescent="0.3">
      <c r="A13">
        <f t="shared" si="0"/>
        <v>23</v>
      </c>
      <c r="B13" s="1">
        <v>12</v>
      </c>
      <c r="C13" s="3">
        <v>41213</v>
      </c>
      <c r="D13" s="4">
        <f>+(VLOOKUP(D$2,Cartera!$C$5:$DG$15,creditos_sf!$A13,0)/$A$1)/$AZ13*100</f>
        <v>1094358414.6481411</v>
      </c>
      <c r="E13" s="4">
        <v>1294839055.8459601</v>
      </c>
      <c r="F13" s="4">
        <v>631001088.08617306</v>
      </c>
      <c r="G13" s="4">
        <f>+(VLOOKUP(G$2,Cartera!$C$5:$DG$15,creditos_sf!$A13,0)/$A$1)/$AZ13*100</f>
        <v>492433449.79496264</v>
      </c>
      <c r="H13" s="4">
        <f>+(VLOOKUP(H$2,Cartera!$C$5:$DG$15,creditos_sf!$A13,0)/$A$1)/$AZ13*100</f>
        <v>0</v>
      </c>
      <c r="I13" s="4">
        <f>+(VLOOKUP(I$2,Cartera!$C$5:$DG$15,creditos_sf!$A13,0)/$A$1)/$AZ13*100</f>
        <v>1109194725.8861418</v>
      </c>
      <c r="J13" s="4">
        <f>+(VLOOKUP(J$2,Cartera!$C$5:$DG$15,creditos_sf!$A13,0)/$A$1)/$AZ13*100</f>
        <v>3974944335.849926</v>
      </c>
      <c r="K13" s="4">
        <v>10001680567.848499</v>
      </c>
      <c r="L13" s="4">
        <v>17524109539.243099</v>
      </c>
      <c r="M13" s="4">
        <v>5868156323.2066898</v>
      </c>
      <c r="N13" s="4">
        <v>408991484.19786501</v>
      </c>
      <c r="O13" s="4">
        <f>+(VLOOKUP(O$2,Cartera!$C$44:$DG$82,creditos_sf!$A13,0)/$A$1)/$AZ13*100</f>
        <v>77139067.204120368</v>
      </c>
      <c r="P13" s="4">
        <v>512760489.36061001</v>
      </c>
      <c r="Q13" s="4">
        <f>+(VLOOKUP(Q$2,Cartera!$C$44:$DG$82,creditos_sf!$A13,0)/$A$1)/$AZ13*100</f>
        <v>346432571.81704277</v>
      </c>
      <c r="R13" s="4">
        <f>+(VLOOKUP(R$2,Cartera!$C$44:$DG$82,creditos_sf!$A13,0)/$A$1)/$AZ13*100</f>
        <v>0</v>
      </c>
      <c r="S13" s="4">
        <f>+(VLOOKUP(S$2,Cartera!$C$44:$DG$82,creditos_sf!$A13,0)/$A$1)/$AZ13*100</f>
        <v>16040350.840483477</v>
      </c>
      <c r="T13" s="4">
        <f>+(VLOOKUP(T$2,Cartera!$C$44:$DG$82,creditos_sf!$A13,0)/$A$1)/$AZ13*100</f>
        <v>28623412.63334576</v>
      </c>
      <c r="U13" s="4">
        <f>+(VLOOKUP(U$2,Cartera!$C$44:$DG$82,creditos_sf!$A13,0)/$A$1)/$AZ13*100</f>
        <v>38056247.381713986</v>
      </c>
      <c r="V13" s="4">
        <f>+(VLOOKUP(V$2,Cartera!$C$44:$DG$82,creditos_sf!$A13,0)/$A$1)/$AZ13*100</f>
        <v>173877914.18058601</v>
      </c>
      <c r="W13" s="4">
        <f>+(VLOOKUP(W$2,Cartera!$C$44:$DG$82,creditos_sf!$A13,0)/$A$1)/$AZ13*100</f>
        <v>350924226.52933055</v>
      </c>
      <c r="X13" s="4">
        <f>+(VLOOKUP(X$2,Cartera!$C$44:$DG$82,creditos_sf!$A13,0)/$A$1)/$AZ13*100</f>
        <v>1456175820.539669</v>
      </c>
      <c r="Y13" s="4">
        <f>+(VLOOKUP(Y$2,Cartera!$C$44:$DG$82,creditos_sf!$A13,0)/$A$1)/$AZ13*100</f>
        <v>324033009.47817713</v>
      </c>
      <c r="Z13" s="4">
        <f>+(VLOOKUP(Z$2,Cartera!$C$44:$DG$82,creditos_sf!$A13,0)/$A$1)/$AZ13*100</f>
        <v>563379228.80075967</v>
      </c>
      <c r="AA13" s="4">
        <f>+(VLOOKUP(AA$2,Cartera!$C$44:$DG$82,creditos_sf!$A13,0)/$A$1)/$AZ13*100</f>
        <v>169277884.11723095</v>
      </c>
      <c r="AB13" s="4">
        <v>367357298.76183003</v>
      </c>
      <c r="AC13" s="4">
        <f>+(VLOOKUP(AC$2,Cartera!$C$44:$DG$82,creditos_sf!$A13,0)/$A$1)/$AZ13*100</f>
        <v>78698623.641863227</v>
      </c>
      <c r="AD13" s="4">
        <f>+(VLOOKUP(AD$2,Cartera!$C$44:$DG$82,creditos_sf!$A13,0)/$A$1)/$AZ13*100</f>
        <v>8761316.0990997832</v>
      </c>
      <c r="AE13" s="4">
        <f>+(VLOOKUP(AE$2,Cartera!$C$44:$DG$82,creditos_sf!$A13,0)/$A$1)/$AZ13*100</f>
        <v>20566908.96399061</v>
      </c>
      <c r="AF13" s="4">
        <v>532075584.239461</v>
      </c>
      <c r="AG13" s="4">
        <v>1532893375.45416</v>
      </c>
      <c r="AH13" s="4">
        <f>+(VLOOKUP(AH$2,Cartera!$C$44:$DG$82,creditos_sf!$A13,0)/$A$1)/$AZ13*100</f>
        <v>134171670.46064481</v>
      </c>
      <c r="AI13" s="4">
        <v>94702966.400347307</v>
      </c>
      <c r="AJ13" s="4">
        <f>+(VLOOKUP(AJ$2,Cartera!$C$44:$DG$82,creditos_sf!$A13,0)/$A$1)/$AZ13*100</f>
        <v>25971180.599654391</v>
      </c>
      <c r="AK13" s="4">
        <v>346613404.57578105</v>
      </c>
      <c r="AL13" s="4">
        <f>+(VLOOKUP(AL$2,Cartera!$C$44:$DG$82,creditos_sf!$A13,0)/$A$1)/$AZ13*100</f>
        <v>3700448831.1544724</v>
      </c>
      <c r="AM13" s="4">
        <v>173253199.788836</v>
      </c>
      <c r="AN13" s="4">
        <v>443894716.642003</v>
      </c>
      <c r="AO13" s="4">
        <f>+(VLOOKUP(AO$2,Cartera!$C$44:$DG$82,creditos_sf!$A13,0)/$A$1)/$AZ13*100</f>
        <v>61414175.518958315</v>
      </c>
      <c r="AP13" s="4">
        <f>+(VLOOKUP(AP$2,Cartera!$C$44:$DG$82,creditos_sf!$A13,0)/$A$1)/$AZ13*100</f>
        <v>6363636.839191271</v>
      </c>
      <c r="AQ13" s="4">
        <f>+(VLOOKUP(AQ$2,Cartera!$C$44:$DG$82,creditos_sf!$A13,0)/$A$1)/$AZ13*100</f>
        <v>57280666.134977505</v>
      </c>
      <c r="AR13" s="4">
        <v>76946097.963968903</v>
      </c>
      <c r="AS13" s="4">
        <v>145958518.89720398</v>
      </c>
      <c r="AT13" s="4">
        <v>20351466.9420848</v>
      </c>
      <c r="AU13" s="4">
        <v>46848364.937316902</v>
      </c>
      <c r="AV13" s="4">
        <v>117494204.977891</v>
      </c>
      <c r="AW13" s="4">
        <v>729617643.74967694</v>
      </c>
      <c r="AX13" s="4">
        <v>670197702.5451839</v>
      </c>
      <c r="AY13" s="4">
        <v>1106642905.4700398</v>
      </c>
      <c r="AZ13" s="48">
        <v>109.728272</v>
      </c>
    </row>
    <row r="14" spans="1:52" ht="16.5" x14ac:dyDescent="0.3">
      <c r="A14">
        <f t="shared" si="0"/>
        <v>24</v>
      </c>
      <c r="B14" s="1">
        <v>13</v>
      </c>
      <c r="C14" s="3">
        <v>41243</v>
      </c>
      <c r="D14" s="4">
        <f>+(VLOOKUP(D$2,Cartera!$C$5:$DG$15,creditos_sf!$A14,0)/$A$1)/$AZ14*100</f>
        <v>1161713610.3757863</v>
      </c>
      <c r="E14" s="4">
        <v>1336365114.7800601</v>
      </c>
      <c r="F14" s="4">
        <v>650855684.48439407</v>
      </c>
      <c r="G14" s="4">
        <f>+(VLOOKUP(G$2,Cartera!$C$5:$DG$15,creditos_sf!$A14,0)/$A$1)/$AZ14*100</f>
        <v>509014827.32347345</v>
      </c>
      <c r="H14" s="4">
        <f>+(VLOOKUP(H$2,Cartera!$C$5:$DG$15,creditos_sf!$A14,0)/$A$1)/$AZ14*100</f>
        <v>0</v>
      </c>
      <c r="I14" s="4">
        <f>+(VLOOKUP(I$2,Cartera!$C$5:$DG$15,creditos_sf!$A14,0)/$A$1)/$AZ14*100</f>
        <v>1107637924.5160248</v>
      </c>
      <c r="J14" s="4">
        <f>+(VLOOKUP(J$2,Cartera!$C$5:$DG$15,creditos_sf!$A14,0)/$A$1)/$AZ14*100</f>
        <v>4046380519.6106529</v>
      </c>
      <c r="K14" s="4">
        <v>9818872764.6886292</v>
      </c>
      <c r="L14" s="4">
        <v>17830360619.602299</v>
      </c>
      <c r="M14" s="4">
        <v>5727254120.2687206</v>
      </c>
      <c r="N14" s="4">
        <v>412885489.51072502</v>
      </c>
      <c r="O14" s="4">
        <f>+(VLOOKUP(O$2,Cartera!$C$44:$DG$82,creditos_sf!$A14,0)/$A$1)/$AZ14*100</f>
        <v>76257415.464115188</v>
      </c>
      <c r="P14" s="4">
        <v>517375674.52659595</v>
      </c>
      <c r="Q14" s="4">
        <f>+(VLOOKUP(Q$2,Cartera!$C$44:$DG$82,creditos_sf!$A14,0)/$A$1)/$AZ14*100</f>
        <v>353648125.92337674</v>
      </c>
      <c r="R14" s="4">
        <f>+(VLOOKUP(R$2,Cartera!$C$44:$DG$82,creditos_sf!$A14,0)/$A$1)/$AZ14*100</f>
        <v>0</v>
      </c>
      <c r="S14" s="4">
        <f>+(VLOOKUP(S$2,Cartera!$C$44:$DG$82,creditos_sf!$A14,0)/$A$1)/$AZ14*100</f>
        <v>16688819.35814702</v>
      </c>
      <c r="T14" s="4">
        <f>+(VLOOKUP(T$2,Cartera!$C$44:$DG$82,creditos_sf!$A14,0)/$A$1)/$AZ14*100</f>
        <v>29626126.4751327</v>
      </c>
      <c r="U14" s="4">
        <f>+(VLOOKUP(U$2,Cartera!$C$44:$DG$82,creditos_sf!$A14,0)/$A$1)/$AZ14*100</f>
        <v>38306796.03454835</v>
      </c>
      <c r="V14" s="4">
        <f>+(VLOOKUP(V$2,Cartera!$C$44:$DG$82,creditos_sf!$A14,0)/$A$1)/$AZ14*100</f>
        <v>180067680.03228399</v>
      </c>
      <c r="W14" s="4">
        <f>+(VLOOKUP(W$2,Cartera!$C$44:$DG$82,creditos_sf!$A14,0)/$A$1)/$AZ14*100</f>
        <v>347644086.28674716</v>
      </c>
      <c r="X14" s="4">
        <f>+(VLOOKUP(X$2,Cartera!$C$44:$DG$82,creditos_sf!$A14,0)/$A$1)/$AZ14*100</f>
        <v>1525890937.4220583</v>
      </c>
      <c r="Y14" s="4">
        <f>+(VLOOKUP(Y$2,Cartera!$C$44:$DG$82,creditos_sf!$A14,0)/$A$1)/$AZ14*100</f>
        <v>331725910.728149</v>
      </c>
      <c r="Z14" s="4">
        <f>+(VLOOKUP(Z$2,Cartera!$C$44:$DG$82,creditos_sf!$A14,0)/$A$1)/$AZ14*100</f>
        <v>571194446.04605162</v>
      </c>
      <c r="AA14" s="4">
        <f>+(VLOOKUP(AA$2,Cartera!$C$44:$DG$82,creditos_sf!$A14,0)/$A$1)/$AZ14*100</f>
        <v>175125347.89326596</v>
      </c>
      <c r="AB14" s="4">
        <v>377797792.60317701</v>
      </c>
      <c r="AC14" s="4">
        <f>+(VLOOKUP(AC$2,Cartera!$C$44:$DG$82,creditos_sf!$A14,0)/$A$1)/$AZ14*100</f>
        <v>80546884.034422055</v>
      </c>
      <c r="AD14" s="4">
        <f>+(VLOOKUP(AD$2,Cartera!$C$44:$DG$82,creditos_sf!$A14,0)/$A$1)/$AZ14*100</f>
        <v>8877179.5250171497</v>
      </c>
      <c r="AE14" s="4">
        <f>+(VLOOKUP(AE$2,Cartera!$C$44:$DG$82,creditos_sf!$A14,0)/$A$1)/$AZ14*100</f>
        <v>20929493.829158068</v>
      </c>
      <c r="AF14" s="4">
        <v>533998340.06683898</v>
      </c>
      <c r="AG14" s="4">
        <v>1558010632.1935501</v>
      </c>
      <c r="AH14" s="4">
        <f>+(VLOOKUP(AH$2,Cartera!$C$44:$DG$82,creditos_sf!$A14,0)/$A$1)/$AZ14*100</f>
        <v>134047875.9175133</v>
      </c>
      <c r="AI14" s="4">
        <v>94307950.939304888</v>
      </c>
      <c r="AJ14" s="4">
        <f>+(VLOOKUP(AJ$2,Cartera!$C$44:$DG$82,creditos_sf!$A14,0)/$A$1)/$AZ14*100</f>
        <v>29474498.042160686</v>
      </c>
      <c r="AK14" s="4">
        <v>344596264.84202701</v>
      </c>
      <c r="AL14" s="4">
        <f>+(VLOOKUP(AL$2,Cartera!$C$44:$DG$82,creditos_sf!$A14,0)/$A$1)/$AZ14*100</f>
        <v>3769693767.8863244</v>
      </c>
      <c r="AM14" s="4">
        <v>176837794.88721499</v>
      </c>
      <c r="AN14" s="4">
        <v>445275221.46485502</v>
      </c>
      <c r="AO14" s="4">
        <f>+(VLOOKUP(AO$2,Cartera!$C$44:$DG$82,creditos_sf!$A14,0)/$A$1)/$AZ14*100</f>
        <v>62201462.472700804</v>
      </c>
      <c r="AP14" s="4">
        <f>+(VLOOKUP(AP$2,Cartera!$C$44:$DG$82,creditos_sf!$A14,0)/$A$1)/$AZ14*100</f>
        <v>6404542.4135243902</v>
      </c>
      <c r="AQ14" s="4">
        <f>+(VLOOKUP(AQ$2,Cartera!$C$44:$DG$82,creditos_sf!$A14,0)/$A$1)/$AZ14*100</f>
        <v>55381446.179199487</v>
      </c>
      <c r="AR14" s="4">
        <v>77137816.979788095</v>
      </c>
      <c r="AS14" s="4">
        <v>147433060.03200698</v>
      </c>
      <c r="AT14" s="4">
        <v>19715849.085098002</v>
      </c>
      <c r="AU14" s="4">
        <v>48096817.679131597</v>
      </c>
      <c r="AV14" s="4">
        <v>118205133.4401</v>
      </c>
      <c r="AW14" s="4">
        <v>732116429.61397398</v>
      </c>
      <c r="AX14" s="4">
        <v>676825613.74976492</v>
      </c>
      <c r="AY14" s="4">
        <v>1115249388.8275499</v>
      </c>
      <c r="AZ14" s="48">
        <v>109.57743000000001</v>
      </c>
    </row>
    <row r="15" spans="1:52" ht="16.5" x14ac:dyDescent="0.3">
      <c r="A15">
        <f t="shared" si="0"/>
        <v>25</v>
      </c>
      <c r="B15" s="1">
        <v>14</v>
      </c>
      <c r="C15" s="3">
        <v>41274</v>
      </c>
      <c r="D15" s="4">
        <f>+(VLOOKUP(D$2,Cartera!$C$5:$DG$15,creditos_sf!$A15,0)/$A$1)/$AZ15*100</f>
        <v>1223914090.6423116</v>
      </c>
      <c r="E15" s="4">
        <v>1294922319.9444299</v>
      </c>
      <c r="F15" s="4">
        <v>675995018.60038292</v>
      </c>
      <c r="G15" s="4">
        <f>+(VLOOKUP(G$2,Cartera!$C$5:$DG$15,creditos_sf!$A15,0)/$A$1)/$AZ15*100</f>
        <v>487861748.26807725</v>
      </c>
      <c r="H15" s="4">
        <f>+(VLOOKUP(H$2,Cartera!$C$5:$DG$15,creditos_sf!$A15,0)/$A$1)/$AZ15*100</f>
        <v>0</v>
      </c>
      <c r="I15" s="4">
        <f>+(VLOOKUP(I$2,Cartera!$C$5:$DG$15,creditos_sf!$A15,0)/$A$1)/$AZ15*100</f>
        <v>1293406984.4392171</v>
      </c>
      <c r="J15" s="4">
        <f>+(VLOOKUP(J$2,Cartera!$C$5:$DG$15,creditos_sf!$A15,0)/$A$1)/$AZ15*100</f>
        <v>4076659389.5399942</v>
      </c>
      <c r="K15" s="4">
        <v>9781529109.77355</v>
      </c>
      <c r="L15" s="4">
        <v>18145245009.387501</v>
      </c>
      <c r="M15" s="4">
        <v>6017018940.5625401</v>
      </c>
      <c r="N15" s="4">
        <v>422927018.55880898</v>
      </c>
      <c r="O15" s="4">
        <f>+(VLOOKUP(O$2,Cartera!$C$44:$DG$82,creditos_sf!$A15,0)/$A$1)/$AZ15*100</f>
        <v>69657594.835597187</v>
      </c>
      <c r="P15" s="4">
        <v>523328008.18768299</v>
      </c>
      <c r="Q15" s="4">
        <f>+(VLOOKUP(Q$2,Cartera!$C$44:$DG$82,creditos_sf!$A15,0)/$A$1)/$AZ15*100</f>
        <v>358964101.61572456</v>
      </c>
      <c r="R15" s="4">
        <f>+(VLOOKUP(R$2,Cartera!$C$44:$DG$82,creditos_sf!$A15,0)/$A$1)/$AZ15*100</f>
        <v>0</v>
      </c>
      <c r="S15" s="4">
        <f>+(VLOOKUP(S$2,Cartera!$C$44:$DG$82,creditos_sf!$A15,0)/$A$1)/$AZ15*100</f>
        <v>16571192.454857659</v>
      </c>
      <c r="T15" s="4">
        <f>+(VLOOKUP(T$2,Cartera!$C$44:$DG$82,creditos_sf!$A15,0)/$A$1)/$AZ15*100</f>
        <v>29015427.132191572</v>
      </c>
      <c r="U15" s="4">
        <f>+(VLOOKUP(U$2,Cartera!$C$44:$DG$82,creditos_sf!$A15,0)/$A$1)/$AZ15*100</f>
        <v>38261972.737201557</v>
      </c>
      <c r="V15" s="4">
        <f>+(VLOOKUP(V$2,Cartera!$C$44:$DG$82,creditos_sf!$A15,0)/$A$1)/$AZ15*100</f>
        <v>184136454.63359156</v>
      </c>
      <c r="W15" s="4">
        <f>+(VLOOKUP(W$2,Cartera!$C$44:$DG$82,creditos_sf!$A15,0)/$A$1)/$AZ15*100</f>
        <v>343869995.29924124</v>
      </c>
      <c r="X15" s="4">
        <f>+(VLOOKUP(X$2,Cartera!$C$44:$DG$82,creditos_sf!$A15,0)/$A$1)/$AZ15*100</f>
        <v>1559371769.9919848</v>
      </c>
      <c r="Y15" s="4">
        <f>+(VLOOKUP(Y$2,Cartera!$C$44:$DG$82,creditos_sf!$A15,0)/$A$1)/$AZ15*100</f>
        <v>327546472.32422054</v>
      </c>
      <c r="Z15" s="4">
        <f>+(VLOOKUP(Z$2,Cartera!$C$44:$DG$82,creditos_sf!$A15,0)/$A$1)/$AZ15*100</f>
        <v>565332399.65644217</v>
      </c>
      <c r="AA15" s="4">
        <f>+(VLOOKUP(AA$2,Cartera!$C$44:$DG$82,creditos_sf!$A15,0)/$A$1)/$AZ15*100</f>
        <v>0</v>
      </c>
      <c r="AB15" s="4">
        <v>374766769.64001399</v>
      </c>
      <c r="AC15" s="4">
        <f>+(VLOOKUP(AC$2,Cartera!$C$44:$DG$82,creditos_sf!$A15,0)/$A$1)/$AZ15*100</f>
        <v>82776487.366229698</v>
      </c>
      <c r="AD15" s="4">
        <f>+(VLOOKUP(AD$2,Cartera!$C$44:$DG$82,creditos_sf!$A15,0)/$A$1)/$AZ15*100</f>
        <v>9164342.8678764217</v>
      </c>
      <c r="AE15" s="4">
        <f>+(VLOOKUP(AE$2,Cartera!$C$44:$DG$82,creditos_sf!$A15,0)/$A$1)/$AZ15*100</f>
        <v>22338643.210284591</v>
      </c>
      <c r="AF15" s="4">
        <v>543693373.52776003</v>
      </c>
      <c r="AG15" s="4">
        <v>1564849939.38503</v>
      </c>
      <c r="AH15" s="4">
        <f>+(VLOOKUP(AH$2,Cartera!$C$44:$DG$82,creditos_sf!$A15,0)/$A$1)/$AZ15*100</f>
        <v>134395676.54902506</v>
      </c>
      <c r="AI15" s="4">
        <v>93329747.450674802</v>
      </c>
      <c r="AJ15" s="4">
        <f>+(VLOOKUP(AJ$2,Cartera!$C$44:$DG$82,creditos_sf!$A15,0)/$A$1)/$AZ15*100</f>
        <v>38331071.896685727</v>
      </c>
      <c r="AK15" s="4">
        <v>310557026.57534897</v>
      </c>
      <c r="AL15" s="4">
        <f>+(VLOOKUP(AL$2,Cartera!$C$44:$DG$82,creditos_sf!$A15,0)/$A$1)/$AZ15*100</f>
        <v>3767663478.0795574</v>
      </c>
      <c r="AM15" s="4">
        <v>179223015.27658901</v>
      </c>
      <c r="AN15" s="4">
        <v>435088999.197007</v>
      </c>
      <c r="AO15" s="4">
        <f>+(VLOOKUP(AO$2,Cartera!$C$44:$DG$82,creditos_sf!$A15,0)/$A$1)/$AZ15*100</f>
        <v>60355109.828840151</v>
      </c>
      <c r="AP15" s="4">
        <f>+(VLOOKUP(AP$2,Cartera!$C$44:$DG$82,creditos_sf!$A15,0)/$A$1)/$AZ15*100</f>
        <v>6328926.9223673195</v>
      </c>
      <c r="AQ15" s="4">
        <f>+(VLOOKUP(AQ$2,Cartera!$C$44:$DG$82,creditos_sf!$A15,0)/$A$1)/$AZ15*100</f>
        <v>37458769.600189924</v>
      </c>
      <c r="AR15" s="4">
        <v>76583526.705500007</v>
      </c>
      <c r="AS15" s="4">
        <v>148075418.44999799</v>
      </c>
      <c r="AT15" s="4">
        <v>20470042.859283999</v>
      </c>
      <c r="AU15" s="4">
        <v>49117803.708516806</v>
      </c>
      <c r="AV15" s="4">
        <v>118188649.669148</v>
      </c>
      <c r="AW15" s="4">
        <v>728488690.34543395</v>
      </c>
      <c r="AX15" s="4">
        <v>662092164.52060306</v>
      </c>
      <c r="AY15" s="4">
        <v>1101537743.94999</v>
      </c>
      <c r="AZ15" s="48">
        <v>109.860989</v>
      </c>
    </row>
    <row r="16" spans="1:52" ht="16.5" x14ac:dyDescent="0.3">
      <c r="A16">
        <f t="shared" si="0"/>
        <v>26</v>
      </c>
      <c r="B16" s="1">
        <v>15</v>
      </c>
      <c r="C16" s="3">
        <v>41305</v>
      </c>
      <c r="D16" s="4">
        <f>+(VLOOKUP(D$2,Cartera!$C$5:$DG$15,creditos_sf!$A16,0)/$A$1)/$AZ16*100</f>
        <v>1211591460.926553</v>
      </c>
      <c r="E16" s="4">
        <v>1278990281.6428099</v>
      </c>
      <c r="F16" s="4">
        <v>701818707.084252</v>
      </c>
      <c r="G16" s="4">
        <f>+(VLOOKUP(G$2,Cartera!$C$5:$DG$15,creditos_sf!$A16,0)/$A$1)/$AZ16*100</f>
        <v>461815553.31397337</v>
      </c>
      <c r="H16" s="4">
        <f>+(VLOOKUP(H$2,Cartera!$C$5:$DG$15,creditos_sf!$A16,0)/$A$1)/$AZ16*100</f>
        <v>0</v>
      </c>
      <c r="I16" s="4">
        <f>+(VLOOKUP(I$2,Cartera!$C$5:$DG$15,creditos_sf!$A16,0)/$A$1)/$AZ16*100</f>
        <v>1202418193.7634749</v>
      </c>
      <c r="J16" s="4">
        <f>+(VLOOKUP(J$2,Cartera!$C$5:$DG$15,creditos_sf!$A16,0)/$A$1)/$AZ16*100</f>
        <v>3748897066.7543569</v>
      </c>
      <c r="K16" s="4">
        <v>9606859681.2570496</v>
      </c>
      <c r="L16" s="4">
        <v>18036492862.167801</v>
      </c>
      <c r="M16" s="4">
        <v>6028642763.2448406</v>
      </c>
      <c r="N16" s="4">
        <v>423725748.74162698</v>
      </c>
      <c r="O16" s="4">
        <f>+(VLOOKUP(O$2,Cartera!$C$44:$DG$82,creditos_sf!$A16,0)/$A$1)/$AZ16*100</f>
        <v>69573898.776835114</v>
      </c>
      <c r="P16" s="4">
        <v>527756314.19007701</v>
      </c>
      <c r="Q16" s="4">
        <f>+(VLOOKUP(Q$2,Cartera!$C$44:$DG$82,creditos_sf!$A16,0)/$A$1)/$AZ16*100</f>
        <v>356378319.17303401</v>
      </c>
      <c r="R16" s="4">
        <f>+(VLOOKUP(R$2,Cartera!$C$44:$DG$82,creditos_sf!$A16,0)/$A$1)/$AZ16*100</f>
        <v>0</v>
      </c>
      <c r="S16" s="4">
        <f>+(VLOOKUP(S$2,Cartera!$C$44:$DG$82,creditos_sf!$A16,0)/$A$1)/$AZ16*100</f>
        <v>15232295.952710679</v>
      </c>
      <c r="T16" s="4">
        <f>+(VLOOKUP(T$2,Cartera!$C$44:$DG$82,creditos_sf!$A16,0)/$A$1)/$AZ16*100</f>
        <v>29614268.304041173</v>
      </c>
      <c r="U16" s="4">
        <f>+(VLOOKUP(U$2,Cartera!$C$44:$DG$82,creditos_sf!$A16,0)/$A$1)/$AZ16*100</f>
        <v>38365205.671742395</v>
      </c>
      <c r="V16" s="4">
        <f>+(VLOOKUP(V$2,Cartera!$C$44:$DG$82,creditos_sf!$A16,0)/$A$1)/$AZ16*100</f>
        <v>187479930.68103161</v>
      </c>
      <c r="W16" s="4">
        <f>+(VLOOKUP(W$2,Cartera!$C$44:$DG$82,creditos_sf!$A16,0)/$A$1)/$AZ16*100</f>
        <v>337580963.55206275</v>
      </c>
      <c r="X16" s="4">
        <f>+(VLOOKUP(X$2,Cartera!$C$44:$DG$82,creditos_sf!$A16,0)/$A$1)/$AZ16*100</f>
        <v>1594664246.4616165</v>
      </c>
      <c r="Y16" s="4">
        <f>+(VLOOKUP(Y$2,Cartera!$C$44:$DG$82,creditos_sf!$A16,0)/$A$1)/$AZ16*100</f>
        <v>321201475.22195828</v>
      </c>
      <c r="Z16" s="4">
        <f>+(VLOOKUP(Z$2,Cartera!$C$44:$DG$82,creditos_sf!$A16,0)/$A$1)/$AZ16*100</f>
        <v>567833724.34947062</v>
      </c>
      <c r="AA16" s="4">
        <f>+(VLOOKUP(AA$2,Cartera!$C$44:$DG$82,creditos_sf!$A16,0)/$A$1)/$AZ16*100</f>
        <v>0</v>
      </c>
      <c r="AB16" s="4">
        <v>377560881.10341799</v>
      </c>
      <c r="AC16" s="4">
        <f>+(VLOOKUP(AC$2,Cartera!$C$44:$DG$82,creditos_sf!$A16,0)/$A$1)/$AZ16*100</f>
        <v>84522419.961750686</v>
      </c>
      <c r="AD16" s="4">
        <f>+(VLOOKUP(AD$2,Cartera!$C$44:$DG$82,creditos_sf!$A16,0)/$A$1)/$AZ16*100</f>
        <v>9347503.1155276988</v>
      </c>
      <c r="AE16" s="4">
        <f>+(VLOOKUP(AE$2,Cartera!$C$44:$DG$82,creditos_sf!$A16,0)/$A$1)/$AZ16*100</f>
        <v>21855146.75501975</v>
      </c>
      <c r="AF16" s="4">
        <v>548097972.23205793</v>
      </c>
      <c r="AG16" s="4">
        <v>1576651680.94748</v>
      </c>
      <c r="AH16" s="4">
        <f>+(VLOOKUP(AH$2,Cartera!$C$44:$DG$82,creditos_sf!$A16,0)/$A$1)/$AZ16*100</f>
        <v>132632087.51866163</v>
      </c>
      <c r="AI16" s="4">
        <v>91222599.201338693</v>
      </c>
      <c r="AJ16" s="4">
        <f>+(VLOOKUP(AJ$2,Cartera!$C$44:$DG$82,creditos_sf!$A16,0)/$A$1)/$AZ16*100</f>
        <v>40728156.002191804</v>
      </c>
      <c r="AK16" s="4">
        <v>305284883.81046802</v>
      </c>
      <c r="AL16" s="4">
        <f>+(VLOOKUP(AL$2,Cartera!$C$44:$DG$82,creditos_sf!$A16,0)/$A$1)/$AZ16*100</f>
        <v>3736211272.2732453</v>
      </c>
      <c r="AM16" s="4">
        <v>180740822.716712</v>
      </c>
      <c r="AN16" s="4">
        <v>441316361.22886401</v>
      </c>
      <c r="AO16" s="4">
        <f>+(VLOOKUP(AO$2,Cartera!$C$44:$DG$82,creditos_sf!$A16,0)/$A$1)/$AZ16*100</f>
        <v>61484750.116076529</v>
      </c>
      <c r="AP16" s="4">
        <f>+(VLOOKUP(AP$2,Cartera!$C$44:$DG$82,creditos_sf!$A16,0)/$A$1)/$AZ16*100</f>
        <v>6068680.1702021686</v>
      </c>
      <c r="AQ16" s="4">
        <f>+(VLOOKUP(AQ$2,Cartera!$C$44:$DG$82,creditos_sf!$A16,0)/$A$1)/$AZ16*100</f>
        <v>207461246.76132226</v>
      </c>
      <c r="AR16" s="4">
        <v>78806655.727325603</v>
      </c>
      <c r="AS16" s="4">
        <v>148448871.93363702</v>
      </c>
      <c r="AT16" s="4">
        <v>20797135.756378699</v>
      </c>
      <c r="AU16" s="4">
        <v>50544076.808013298</v>
      </c>
      <c r="AV16" s="4">
        <v>117846920.901494</v>
      </c>
      <c r="AW16" s="4">
        <v>738143559.77513802</v>
      </c>
      <c r="AX16" s="4">
        <v>669832840.87617302</v>
      </c>
      <c r="AY16" s="4">
        <v>1115402656.11271</v>
      </c>
      <c r="AZ16" s="48">
        <v>109.98778799999999</v>
      </c>
    </row>
    <row r="17" spans="1:52" ht="16.5" x14ac:dyDescent="0.3">
      <c r="A17">
        <f t="shared" si="0"/>
        <v>27</v>
      </c>
      <c r="B17" s="1">
        <v>16</v>
      </c>
      <c r="C17" s="3">
        <v>41333</v>
      </c>
      <c r="D17" s="4">
        <f>+(VLOOKUP(D$2,Cartera!$C$5:$DG$15,creditos_sf!$A17,0)/$A$1)/$AZ17*100</f>
        <v>1195459356.769392</v>
      </c>
      <c r="E17" s="4">
        <v>1312803608.5943401</v>
      </c>
      <c r="F17" s="4">
        <v>708729482.97597396</v>
      </c>
      <c r="G17" s="4">
        <f>+(VLOOKUP(G$2,Cartera!$C$5:$DG$15,creditos_sf!$A17,0)/$A$1)/$AZ17*100</f>
        <v>447421589.52311164</v>
      </c>
      <c r="H17" s="4">
        <f>+(VLOOKUP(H$2,Cartera!$C$5:$DG$15,creditos_sf!$A17,0)/$A$1)/$AZ17*100</f>
        <v>0</v>
      </c>
      <c r="I17" s="4">
        <f>+(VLOOKUP(I$2,Cartera!$C$5:$DG$15,creditos_sf!$A17,0)/$A$1)/$AZ17*100</f>
        <v>1162842676.1158037</v>
      </c>
      <c r="J17" s="4">
        <f>+(VLOOKUP(J$2,Cartera!$C$5:$DG$15,creditos_sf!$A17,0)/$A$1)/$AZ17*100</f>
        <v>3900100599.0239086</v>
      </c>
      <c r="K17" s="4">
        <v>9406498475.6892109</v>
      </c>
      <c r="L17" s="4">
        <v>18568086103.878201</v>
      </c>
      <c r="M17" s="4">
        <v>6348235457.4390097</v>
      </c>
      <c r="N17" s="4">
        <v>429316534.98318696</v>
      </c>
      <c r="O17" s="4">
        <f>+(VLOOKUP(O$2,Cartera!$C$44:$DG$82,creditos_sf!$A17,0)/$A$1)/$AZ17*100</f>
        <v>66287859.23437278</v>
      </c>
      <c r="P17" s="4">
        <v>534270891.41607505</v>
      </c>
      <c r="Q17" s="4">
        <f>+(VLOOKUP(Q$2,Cartera!$C$44:$DG$82,creditos_sf!$A17,0)/$A$1)/$AZ17*100</f>
        <v>361246407.68698412</v>
      </c>
      <c r="R17" s="4">
        <f>+(VLOOKUP(R$2,Cartera!$C$44:$DG$82,creditos_sf!$A17,0)/$A$1)/$AZ17*100</f>
        <v>0</v>
      </c>
      <c r="S17" s="4">
        <f>+(VLOOKUP(S$2,Cartera!$C$44:$DG$82,creditos_sf!$A17,0)/$A$1)/$AZ17*100</f>
        <v>15408527.291368891</v>
      </c>
      <c r="T17" s="4">
        <f>+(VLOOKUP(T$2,Cartera!$C$44:$DG$82,creditos_sf!$A17,0)/$A$1)/$AZ17*100</f>
        <v>30660169.984621525</v>
      </c>
      <c r="U17" s="4">
        <f>+(VLOOKUP(U$2,Cartera!$C$44:$DG$82,creditos_sf!$A17,0)/$A$1)/$AZ17*100</f>
        <v>37710411.830836616</v>
      </c>
      <c r="V17" s="4">
        <f>+(VLOOKUP(V$2,Cartera!$C$44:$DG$82,creditos_sf!$A17,0)/$A$1)/$AZ17*100</f>
        <v>192407058.82153815</v>
      </c>
      <c r="W17" s="4">
        <f>+(VLOOKUP(W$2,Cartera!$C$44:$DG$82,creditos_sf!$A17,0)/$A$1)/$AZ17*100</f>
        <v>331690755.77616739</v>
      </c>
      <c r="X17" s="4">
        <f>+(VLOOKUP(X$2,Cartera!$C$44:$DG$82,creditos_sf!$A17,0)/$A$1)/$AZ17*100</f>
        <v>1639074887.074749</v>
      </c>
      <c r="Y17" s="4">
        <f>+(VLOOKUP(Y$2,Cartera!$C$44:$DG$82,creditos_sf!$A17,0)/$A$1)/$AZ17*100</f>
        <v>319175386.0094254</v>
      </c>
      <c r="Z17" s="4">
        <f>+(VLOOKUP(Z$2,Cartera!$C$44:$DG$82,creditos_sf!$A17,0)/$A$1)/$AZ17*100</f>
        <v>579813136.21532977</v>
      </c>
      <c r="AA17" s="4">
        <f>+(VLOOKUP(AA$2,Cartera!$C$44:$DG$82,creditos_sf!$A17,0)/$A$1)/$AZ17*100</f>
        <v>0</v>
      </c>
      <c r="AB17" s="4">
        <v>377865160.400895</v>
      </c>
      <c r="AC17" s="4">
        <f>+(VLOOKUP(AC$2,Cartera!$C$44:$DG$82,creditos_sf!$A17,0)/$A$1)/$AZ17*100</f>
        <v>86070882.549976975</v>
      </c>
      <c r="AD17" s="4">
        <f>+(VLOOKUP(AD$2,Cartera!$C$44:$DG$82,creditos_sf!$A17,0)/$A$1)/$AZ17*100</f>
        <v>9909908.9258965757</v>
      </c>
      <c r="AE17" s="4">
        <f>+(VLOOKUP(AE$2,Cartera!$C$44:$DG$82,creditos_sf!$A17,0)/$A$1)/$AZ17*100</f>
        <v>21488685.44418557</v>
      </c>
      <c r="AF17" s="4">
        <v>554021264.98955202</v>
      </c>
      <c r="AG17" s="4">
        <v>1590676352.7812002</v>
      </c>
      <c r="AH17" s="4">
        <f>+(VLOOKUP(AH$2,Cartera!$C$44:$DG$82,creditos_sf!$A17,0)/$A$1)/$AZ17*100</f>
        <v>133823821.85787398</v>
      </c>
      <c r="AI17" s="4">
        <v>90275620.972005099</v>
      </c>
      <c r="AJ17" s="4">
        <f>+(VLOOKUP(AJ$2,Cartera!$C$44:$DG$82,creditos_sf!$A17,0)/$A$1)/$AZ17*100</f>
        <v>43516515.182855852</v>
      </c>
      <c r="AK17" s="4">
        <v>307284207.289729</v>
      </c>
      <c r="AL17" s="4">
        <f>+(VLOOKUP(AL$2,Cartera!$C$44:$DG$82,creditos_sf!$A17,0)/$A$1)/$AZ17*100</f>
        <v>3722914602.9461794</v>
      </c>
      <c r="AM17" s="4">
        <v>183861162.06028399</v>
      </c>
      <c r="AN17" s="4">
        <v>447031297.65148002</v>
      </c>
      <c r="AO17" s="4">
        <f>+(VLOOKUP(AO$2,Cartera!$C$44:$DG$82,creditos_sf!$A17,0)/$A$1)/$AZ17*100</f>
        <v>61872443.976578772</v>
      </c>
      <c r="AP17" s="4">
        <f>+(VLOOKUP(AP$2,Cartera!$C$44:$DG$82,creditos_sf!$A17,0)/$A$1)/$AZ17*100</f>
        <v>5968043.8258889243</v>
      </c>
      <c r="AQ17" s="4">
        <f>+(VLOOKUP(AQ$2,Cartera!$C$44:$DG$82,creditos_sf!$A17,0)/$A$1)/$AZ17*100</f>
        <v>199008595.70766884</v>
      </c>
      <c r="AR17" s="4">
        <v>79952525.1104047</v>
      </c>
      <c r="AS17" s="4">
        <v>148578171.62498897</v>
      </c>
      <c r="AT17" s="4">
        <v>20822669.699492302</v>
      </c>
      <c r="AU17" s="4">
        <v>52095727.292071998</v>
      </c>
      <c r="AV17" s="4">
        <v>117542202.67880499</v>
      </c>
      <c r="AW17" s="4">
        <v>745693426.7406981</v>
      </c>
      <c r="AX17" s="4">
        <v>671185892.90350199</v>
      </c>
      <c r="AY17" s="4">
        <v>1091132964.3366899</v>
      </c>
      <c r="AZ17" s="48">
        <v>109.891941</v>
      </c>
    </row>
    <row r="18" spans="1:52" ht="16.5" x14ac:dyDescent="0.3">
      <c r="A18">
        <f t="shared" si="0"/>
        <v>28</v>
      </c>
      <c r="B18" s="1">
        <v>17</v>
      </c>
      <c r="C18" s="3">
        <v>41364</v>
      </c>
      <c r="D18" s="4">
        <f>+(VLOOKUP(D$2,Cartera!$C$5:$DG$15,creditos_sf!$A18,0)/$A$1)/$AZ18*100</f>
        <v>1255115743.6261725</v>
      </c>
      <c r="E18" s="4">
        <v>1365822637.6531999</v>
      </c>
      <c r="F18" s="4">
        <v>820150796.47119999</v>
      </c>
      <c r="G18" s="4">
        <f>+(VLOOKUP(G$2,Cartera!$C$5:$DG$15,creditos_sf!$A18,0)/$A$1)/$AZ18*100</f>
        <v>455163266.29683059</v>
      </c>
      <c r="H18" s="4">
        <f>+(VLOOKUP(H$2,Cartera!$C$5:$DG$15,creditos_sf!$A18,0)/$A$1)/$AZ18*100</f>
        <v>0</v>
      </c>
      <c r="I18" s="4">
        <f>+(VLOOKUP(I$2,Cartera!$C$5:$DG$15,creditos_sf!$A18,0)/$A$1)/$AZ18*100</f>
        <v>1169129714.6422198</v>
      </c>
      <c r="J18" s="4">
        <f>+(VLOOKUP(J$2,Cartera!$C$5:$DG$15,creditos_sf!$A18,0)/$A$1)/$AZ18*100</f>
        <v>4115032666.9110403</v>
      </c>
      <c r="K18" s="4">
        <v>9945922960.8472595</v>
      </c>
      <c r="L18" s="4">
        <v>18507221324.471897</v>
      </c>
      <c r="M18" s="4">
        <v>6144059719.6318197</v>
      </c>
      <c r="N18" s="4">
        <v>429865969.818712</v>
      </c>
      <c r="O18" s="4">
        <f>+(VLOOKUP(O$2,Cartera!$C$44:$DG$82,creditos_sf!$A18,0)/$A$1)/$AZ18*100</f>
        <v>64423675.439260751</v>
      </c>
      <c r="P18" s="4">
        <v>534264187.76909602</v>
      </c>
      <c r="Q18" s="4">
        <f>+(VLOOKUP(Q$2,Cartera!$C$44:$DG$82,creditos_sf!$A18,0)/$A$1)/$AZ18*100</f>
        <v>361670631.16232121</v>
      </c>
      <c r="R18" s="4">
        <f>+(VLOOKUP(R$2,Cartera!$C$44:$DG$82,creditos_sf!$A18,0)/$A$1)/$AZ18*100</f>
        <v>0</v>
      </c>
      <c r="S18" s="4">
        <f>+(VLOOKUP(S$2,Cartera!$C$44:$DG$82,creditos_sf!$A18,0)/$A$1)/$AZ18*100</f>
        <v>14927874.898285422</v>
      </c>
      <c r="T18" s="4">
        <f>+(VLOOKUP(T$2,Cartera!$C$44:$DG$82,creditos_sf!$A18,0)/$A$1)/$AZ18*100</f>
        <v>30684611.449025676</v>
      </c>
      <c r="U18" s="4">
        <f>+(VLOOKUP(U$2,Cartera!$C$44:$DG$82,creditos_sf!$A18,0)/$A$1)/$AZ18*100</f>
        <v>37203630.658197649</v>
      </c>
      <c r="V18" s="4">
        <f>+(VLOOKUP(V$2,Cartera!$C$44:$DG$82,creditos_sf!$A18,0)/$A$1)/$AZ18*100</f>
        <v>197448735.61353812</v>
      </c>
      <c r="W18" s="4">
        <f>+(VLOOKUP(W$2,Cartera!$C$44:$DG$82,creditos_sf!$A18,0)/$A$1)/$AZ18*100</f>
        <v>321416670.97959656</v>
      </c>
      <c r="X18" s="4">
        <f>+(VLOOKUP(X$2,Cartera!$C$44:$DG$82,creditos_sf!$A18,0)/$A$1)/$AZ18*100</f>
        <v>1661254824.5813501</v>
      </c>
      <c r="Y18" s="4">
        <f>+(VLOOKUP(Y$2,Cartera!$C$44:$DG$82,creditos_sf!$A18,0)/$A$1)/$AZ18*100</f>
        <v>313773912.95070893</v>
      </c>
      <c r="Z18" s="4">
        <f>+(VLOOKUP(Z$2,Cartera!$C$44:$DG$82,creditos_sf!$A18,0)/$A$1)/$AZ18*100</f>
        <v>582546775.96338928</v>
      </c>
      <c r="AA18" s="4">
        <f>+(VLOOKUP(AA$2,Cartera!$C$44:$DG$82,creditos_sf!$A18,0)/$A$1)/$AZ18*100</f>
        <v>0</v>
      </c>
      <c r="AB18" s="4">
        <v>376927884.67389995</v>
      </c>
      <c r="AC18" s="4">
        <f>+(VLOOKUP(AC$2,Cartera!$C$44:$DG$82,creditos_sf!$A18,0)/$A$1)/$AZ18*100</f>
        <v>87176719.508782849</v>
      </c>
      <c r="AD18" s="4">
        <f>+(VLOOKUP(AD$2,Cartera!$C$44:$DG$82,creditos_sf!$A18,0)/$A$1)/$AZ18*100</f>
        <v>11011874.72921316</v>
      </c>
      <c r="AE18" s="4">
        <f>+(VLOOKUP(AE$2,Cartera!$C$44:$DG$82,creditos_sf!$A18,0)/$A$1)/$AZ18*100</f>
        <v>21463464.514849678</v>
      </c>
      <c r="AF18" s="4">
        <v>554536811.21027899</v>
      </c>
      <c r="AG18" s="4">
        <v>1594411864.3645098</v>
      </c>
      <c r="AH18" s="4">
        <f>+(VLOOKUP(AH$2,Cartera!$C$44:$DG$82,creditos_sf!$A18,0)/$A$1)/$AZ18*100</f>
        <v>132676444.88359225</v>
      </c>
      <c r="AI18" s="4">
        <v>89082983.676774994</v>
      </c>
      <c r="AJ18" s="4">
        <f>+(VLOOKUP(AJ$2,Cartera!$C$44:$DG$82,creditos_sf!$A18,0)/$A$1)/$AZ18*100</f>
        <v>44958663.644468412</v>
      </c>
      <c r="AK18" s="4">
        <v>304749257.46000904</v>
      </c>
      <c r="AL18" s="4">
        <f>+(VLOOKUP(AL$2,Cartera!$C$44:$DG$82,creditos_sf!$A18,0)/$A$1)/$AZ18*100</f>
        <v>3644040234.7344899</v>
      </c>
      <c r="AM18" s="4">
        <v>185333371.64324999</v>
      </c>
      <c r="AN18" s="4">
        <v>453085740.58320999</v>
      </c>
      <c r="AO18" s="4">
        <f>+(VLOOKUP(AO$2,Cartera!$C$44:$DG$82,creditos_sf!$A18,0)/$A$1)/$AZ18*100</f>
        <v>61430125.120418228</v>
      </c>
      <c r="AP18" s="4">
        <f>+(VLOOKUP(AP$2,Cartera!$C$44:$DG$82,creditos_sf!$A18,0)/$A$1)/$AZ18*100</f>
        <v>5911286.5087035019</v>
      </c>
      <c r="AQ18" s="4">
        <f>+(VLOOKUP(AQ$2,Cartera!$C$44:$DG$82,creditos_sf!$A18,0)/$A$1)/$AZ18*100</f>
        <v>195675600.93812922</v>
      </c>
      <c r="AR18" s="4">
        <v>80570893.6498072</v>
      </c>
      <c r="AS18" s="4">
        <v>149609023.749484</v>
      </c>
      <c r="AT18" s="4">
        <v>20518177.205338202</v>
      </c>
      <c r="AU18" s="4">
        <v>53498776.420932598</v>
      </c>
      <c r="AV18" s="4">
        <v>117155083.753351</v>
      </c>
      <c r="AW18" s="4">
        <v>749676599.13850403</v>
      </c>
      <c r="AX18" s="4">
        <v>665025242.36563098</v>
      </c>
      <c r="AY18" s="4">
        <v>1089655412.69349</v>
      </c>
      <c r="AZ18" s="48">
        <v>110.887497</v>
      </c>
    </row>
    <row r="19" spans="1:52" ht="16.5" x14ac:dyDescent="0.3">
      <c r="A19">
        <f t="shared" si="0"/>
        <v>29</v>
      </c>
      <c r="B19" s="1">
        <v>18</v>
      </c>
      <c r="C19" s="3">
        <v>41394</v>
      </c>
      <c r="D19" s="4">
        <f>+(VLOOKUP(D$2,Cartera!$C$5:$DG$15,creditos_sf!$A19,0)/$A$1)/$AZ19*100</f>
        <v>1253031090.7530575</v>
      </c>
      <c r="E19" s="4">
        <v>1417164674.2355199</v>
      </c>
      <c r="F19" s="4">
        <v>790455445.725281</v>
      </c>
      <c r="G19" s="4">
        <f>+(VLOOKUP(G$2,Cartera!$C$5:$DG$15,creditos_sf!$A19,0)/$A$1)/$AZ19*100</f>
        <v>480354260.79463863</v>
      </c>
      <c r="H19" s="4">
        <f>+(VLOOKUP(H$2,Cartera!$C$5:$DG$15,creditos_sf!$A19,0)/$A$1)/$AZ19*100</f>
        <v>0</v>
      </c>
      <c r="I19" s="4">
        <f>+(VLOOKUP(I$2,Cartera!$C$5:$DG$15,creditos_sf!$A19,0)/$A$1)/$AZ19*100</f>
        <v>1079815940.9593618</v>
      </c>
      <c r="J19" s="4">
        <f>+(VLOOKUP(J$2,Cartera!$C$5:$DG$15,creditos_sf!$A19,0)/$A$1)/$AZ19*100</f>
        <v>4190476235.8757777</v>
      </c>
      <c r="K19" s="4">
        <v>10360927501.4475</v>
      </c>
      <c r="L19" s="4">
        <v>18190447916.977497</v>
      </c>
      <c r="M19" s="4">
        <v>6335726931.8402901</v>
      </c>
      <c r="N19" s="4">
        <v>434582646.43967903</v>
      </c>
      <c r="O19" s="4">
        <f>+(VLOOKUP(O$2,Cartera!$C$44:$DG$82,creditos_sf!$A19,0)/$A$1)/$AZ19*100</f>
        <v>63127135.876445457</v>
      </c>
      <c r="P19" s="4">
        <v>547137304.73990297</v>
      </c>
      <c r="Q19" s="4">
        <f>+(VLOOKUP(Q$2,Cartera!$C$44:$DG$82,creditos_sf!$A19,0)/$A$1)/$AZ19*100</f>
        <v>364897319.46684134</v>
      </c>
      <c r="R19" s="4">
        <f>+(VLOOKUP(R$2,Cartera!$C$44:$DG$82,creditos_sf!$A19,0)/$A$1)/$AZ19*100</f>
        <v>0</v>
      </c>
      <c r="S19" s="4">
        <f>+(VLOOKUP(S$2,Cartera!$C$44:$DG$82,creditos_sf!$A19,0)/$A$1)/$AZ19*100</f>
        <v>16355691.880140144</v>
      </c>
      <c r="T19" s="4">
        <f>+(VLOOKUP(T$2,Cartera!$C$44:$DG$82,creditos_sf!$A19,0)/$A$1)/$AZ19*100</f>
        <v>31275513.23921854</v>
      </c>
      <c r="U19" s="4">
        <f>+(VLOOKUP(U$2,Cartera!$C$44:$DG$82,creditos_sf!$A19,0)/$A$1)/$AZ19*100</f>
        <v>36923234.806993082</v>
      </c>
      <c r="V19" s="4">
        <f>+(VLOOKUP(V$2,Cartera!$C$44:$DG$82,creditos_sf!$A19,0)/$A$1)/$AZ19*100</f>
        <v>203544464.12068319</v>
      </c>
      <c r="W19" s="4">
        <f>+(VLOOKUP(W$2,Cartera!$C$44:$DG$82,creditos_sf!$A19,0)/$A$1)/$AZ19*100</f>
        <v>317817815.151537</v>
      </c>
      <c r="X19" s="4">
        <f>+(VLOOKUP(X$2,Cartera!$C$44:$DG$82,creditos_sf!$A19,0)/$A$1)/$AZ19*100</f>
        <v>1707889909.0454266</v>
      </c>
      <c r="Y19" s="4">
        <f>+(VLOOKUP(Y$2,Cartera!$C$44:$DG$82,creditos_sf!$A19,0)/$A$1)/$AZ19*100</f>
        <v>312098177.9976033</v>
      </c>
      <c r="Z19" s="4">
        <f>+(VLOOKUP(Z$2,Cartera!$C$44:$DG$82,creditos_sf!$A19,0)/$A$1)/$AZ19*100</f>
        <v>586478104.57173562</v>
      </c>
      <c r="AA19" s="4">
        <f>+(VLOOKUP(AA$2,Cartera!$C$44:$DG$82,creditos_sf!$A19,0)/$A$1)/$AZ19*100</f>
        <v>0</v>
      </c>
      <c r="AB19" s="4">
        <v>379063206.267003</v>
      </c>
      <c r="AC19" s="4">
        <f>+(VLOOKUP(AC$2,Cartera!$C$44:$DG$82,creditos_sf!$A19,0)/$A$1)/$AZ19*100</f>
        <v>89128271.254651159</v>
      </c>
      <c r="AD19" s="4">
        <f>+(VLOOKUP(AD$2,Cartera!$C$44:$DG$82,creditos_sf!$A19,0)/$A$1)/$AZ19*100</f>
        <v>11378401.171379779</v>
      </c>
      <c r="AE19" s="4">
        <f>+(VLOOKUP(AE$2,Cartera!$C$44:$DG$82,creditos_sf!$A19,0)/$A$1)/$AZ19*100</f>
        <v>21352348.569717791</v>
      </c>
      <c r="AF19" s="4">
        <v>565092098.90676796</v>
      </c>
      <c r="AG19" s="4">
        <v>1634288615.3849502</v>
      </c>
      <c r="AH19" s="4">
        <f>+(VLOOKUP(AH$2,Cartera!$C$44:$DG$82,creditos_sf!$A19,0)/$A$1)/$AZ19*100</f>
        <v>131692057.60230239</v>
      </c>
      <c r="AI19" s="4">
        <v>88244361.575193301</v>
      </c>
      <c r="AJ19" s="4">
        <f>+(VLOOKUP(AJ$2,Cartera!$C$44:$DG$82,creditos_sf!$A19,0)/$A$1)/$AZ19*100</f>
        <v>50026982.85671293</v>
      </c>
      <c r="AK19" s="4">
        <v>301060890.25624603</v>
      </c>
      <c r="AL19" s="4">
        <f>+(VLOOKUP(AL$2,Cartera!$C$44:$DG$82,creditos_sf!$A19,0)/$A$1)/$AZ19*100</f>
        <v>3620973586.8788538</v>
      </c>
      <c r="AM19" s="4">
        <v>188543105.04435399</v>
      </c>
      <c r="AN19" s="4">
        <v>462833501.54860198</v>
      </c>
      <c r="AO19" s="4">
        <f>+(VLOOKUP(AO$2,Cartera!$C$44:$DG$82,creditos_sf!$A19,0)/$A$1)/$AZ19*100</f>
        <v>61572892.428624876</v>
      </c>
      <c r="AP19" s="4">
        <f>+(VLOOKUP(AP$2,Cartera!$C$44:$DG$82,creditos_sf!$A19,0)/$A$1)/$AZ19*100</f>
        <v>5759311.1186716836</v>
      </c>
      <c r="AQ19" s="4">
        <f>+(VLOOKUP(AQ$2,Cartera!$C$44:$DG$82,creditos_sf!$A19,0)/$A$1)/$AZ19*100</f>
        <v>191742201.50155222</v>
      </c>
      <c r="AR19" s="4">
        <v>80345074.0338085</v>
      </c>
      <c r="AS19" s="4">
        <v>152129246.99598199</v>
      </c>
      <c r="AT19" s="4">
        <v>20515005.3376984</v>
      </c>
      <c r="AU19" s="4">
        <v>54664106.9206108</v>
      </c>
      <c r="AV19" s="4">
        <v>117802619.190201</v>
      </c>
      <c r="AW19" s="4">
        <v>751481113.42152703</v>
      </c>
      <c r="AX19" s="4">
        <v>661256579.00379896</v>
      </c>
      <c r="AY19" s="4">
        <v>1095647098.7462299</v>
      </c>
      <c r="AZ19" s="48">
        <v>111.167362</v>
      </c>
    </row>
    <row r="20" spans="1:52" ht="16.5" x14ac:dyDescent="0.3">
      <c r="A20">
        <f t="shared" si="0"/>
        <v>30</v>
      </c>
      <c r="B20" s="1">
        <v>19</v>
      </c>
      <c r="C20" s="3">
        <v>41425</v>
      </c>
      <c r="D20" s="4">
        <f>+(VLOOKUP(D$2,Cartera!$C$5:$DG$15,creditos_sf!$A20,0)/$A$1)/$AZ20*100</f>
        <v>1294031733.4043105</v>
      </c>
      <c r="E20" s="4">
        <v>1538352485.7500501</v>
      </c>
      <c r="F20" s="4">
        <v>886653044.43726897</v>
      </c>
      <c r="G20" s="4">
        <f>+(VLOOKUP(G$2,Cartera!$C$5:$DG$15,creditos_sf!$A20,0)/$A$1)/$AZ20*100</f>
        <v>416753430.52340883</v>
      </c>
      <c r="H20" s="4">
        <f>+(VLOOKUP(H$2,Cartera!$C$5:$DG$15,creditos_sf!$A20,0)/$A$1)/$AZ20*100</f>
        <v>0</v>
      </c>
      <c r="I20" s="4">
        <f>+(VLOOKUP(I$2,Cartera!$C$5:$DG$15,creditos_sf!$A20,0)/$A$1)/$AZ20*100</f>
        <v>1092673361.1164966</v>
      </c>
      <c r="J20" s="4">
        <f>+(VLOOKUP(J$2,Cartera!$C$5:$DG$15,creditos_sf!$A20,0)/$A$1)/$AZ20*100</f>
        <v>4623916983.3006001</v>
      </c>
      <c r="K20" s="4">
        <v>10629623183.917002</v>
      </c>
      <c r="L20" s="4">
        <v>18582431099.755001</v>
      </c>
      <c r="M20" s="4">
        <v>6254256284.5567694</v>
      </c>
      <c r="N20" s="4">
        <v>437314621.92343795</v>
      </c>
      <c r="O20" s="4">
        <f>+(VLOOKUP(O$2,Cartera!$C$44:$DG$82,creditos_sf!$A20,0)/$A$1)/$AZ20*100</f>
        <v>62878064.049987853</v>
      </c>
      <c r="P20" s="4">
        <v>554498739.973768</v>
      </c>
      <c r="Q20" s="4">
        <f>+(VLOOKUP(Q$2,Cartera!$C$44:$DG$82,creditos_sf!$A20,0)/$A$1)/$AZ20*100</f>
        <v>945737498.90086031</v>
      </c>
      <c r="R20" s="4">
        <f>+(VLOOKUP(R$2,Cartera!$C$44:$DG$82,creditos_sf!$A20,0)/$A$1)/$AZ20*100</f>
        <v>0</v>
      </c>
      <c r="S20" s="4">
        <f>+(VLOOKUP(S$2,Cartera!$C$44:$DG$82,creditos_sf!$A20,0)/$A$1)/$AZ20*100</f>
        <v>17699760.669905916</v>
      </c>
      <c r="T20" s="4">
        <f>+(VLOOKUP(T$2,Cartera!$C$44:$DG$82,creditos_sf!$A20,0)/$A$1)/$AZ20*100</f>
        <v>31973672.657173295</v>
      </c>
      <c r="U20" s="4">
        <f>+(VLOOKUP(U$2,Cartera!$C$44:$DG$82,creditos_sf!$A20,0)/$A$1)/$AZ20*100</f>
        <v>36218584.791806646</v>
      </c>
      <c r="V20" s="4">
        <f>+(VLOOKUP(V$2,Cartera!$C$44:$DG$82,creditos_sf!$A20,0)/$A$1)/$AZ20*100</f>
        <v>210245954.90105698</v>
      </c>
      <c r="W20" s="4">
        <f>+(VLOOKUP(W$2,Cartera!$C$44:$DG$82,creditos_sf!$A20,0)/$A$1)/$AZ20*100</f>
        <v>318999813.0497371</v>
      </c>
      <c r="X20" s="4">
        <f>+(VLOOKUP(X$2,Cartera!$C$44:$DG$82,creditos_sf!$A20,0)/$A$1)/$AZ20*100</f>
        <v>1750625638.1631575</v>
      </c>
      <c r="Y20" s="4">
        <f>+(VLOOKUP(Y$2,Cartera!$C$44:$DG$82,creditos_sf!$A20,0)/$A$1)/$AZ20*100</f>
        <v>308790459.97198522</v>
      </c>
      <c r="Z20" s="4">
        <f>+(VLOOKUP(Z$2,Cartera!$C$44:$DG$82,creditos_sf!$A20,0)/$A$1)/$AZ20*100</f>
        <v>0</v>
      </c>
      <c r="AA20" s="4">
        <f>+(VLOOKUP(AA$2,Cartera!$C$44:$DG$82,creditos_sf!$A20,0)/$A$1)/$AZ20*100</f>
        <v>0</v>
      </c>
      <c r="AB20" s="4">
        <v>382603332.70730799</v>
      </c>
      <c r="AC20" s="4">
        <f>+(VLOOKUP(AC$2,Cartera!$C$44:$DG$82,creditos_sf!$A20,0)/$A$1)/$AZ20*100</f>
        <v>91713656.327508211</v>
      </c>
      <c r="AD20" s="4">
        <f>+(VLOOKUP(AD$2,Cartera!$C$44:$DG$82,creditos_sf!$A20,0)/$A$1)/$AZ20*100</f>
        <v>12011640.430334494</v>
      </c>
      <c r="AE20" s="4">
        <f>+(VLOOKUP(AE$2,Cartera!$C$44:$DG$82,creditos_sf!$A20,0)/$A$1)/$AZ20*100</f>
        <v>20520357.970564261</v>
      </c>
      <c r="AF20" s="4">
        <v>571796271.46996105</v>
      </c>
      <c r="AG20" s="4">
        <v>1667512751.07511</v>
      </c>
      <c r="AH20" s="4">
        <f>+(VLOOKUP(AH$2,Cartera!$C$44:$DG$82,creditos_sf!$A20,0)/$A$1)/$AZ20*100</f>
        <v>130566557.67833541</v>
      </c>
      <c r="AI20" s="4">
        <v>88543529.4907047</v>
      </c>
      <c r="AJ20" s="4">
        <f>+(VLOOKUP(AJ$2,Cartera!$C$44:$DG$82,creditos_sf!$A20,0)/$A$1)/$AZ20*100</f>
        <v>50342012.240946226</v>
      </c>
      <c r="AK20" s="4">
        <v>292746024.22032499</v>
      </c>
      <c r="AL20" s="4">
        <f>+(VLOOKUP(AL$2,Cartera!$C$44:$DG$82,creditos_sf!$A20,0)/$A$1)/$AZ20*100</f>
        <v>3597391339.1077743</v>
      </c>
      <c r="AM20" s="4">
        <v>191223030.73024198</v>
      </c>
      <c r="AN20" s="4">
        <v>473418544.461357</v>
      </c>
      <c r="AO20" s="4">
        <f>+(VLOOKUP(AO$2,Cartera!$C$44:$DG$82,creditos_sf!$A20,0)/$A$1)/$AZ20*100</f>
        <v>61505961.426674262</v>
      </c>
      <c r="AP20" s="4">
        <f>+(VLOOKUP(AP$2,Cartera!$C$44:$DG$82,creditos_sf!$A20,0)/$A$1)/$AZ20*100</f>
        <v>5617087.794511755</v>
      </c>
      <c r="AQ20" s="4">
        <f>+(VLOOKUP(AQ$2,Cartera!$C$44:$DG$82,creditos_sf!$A20,0)/$A$1)/$AZ20*100</f>
        <v>189990236.54204556</v>
      </c>
      <c r="AR20" s="4">
        <v>81188784.8095413</v>
      </c>
      <c r="AS20" s="4">
        <v>152885242.716849</v>
      </c>
      <c r="AT20" s="4">
        <v>20926555.5587974</v>
      </c>
      <c r="AU20" s="4">
        <v>55728481.941587001</v>
      </c>
      <c r="AV20" s="4">
        <v>117946916.164783</v>
      </c>
      <c r="AW20" s="4">
        <v>752405979.53961504</v>
      </c>
      <c r="AX20" s="4">
        <v>656308573.55260599</v>
      </c>
      <c r="AY20" s="4">
        <v>1104045757.83725</v>
      </c>
      <c r="AZ20" s="48">
        <v>111.382566</v>
      </c>
    </row>
    <row r="21" spans="1:52" ht="16.5" x14ac:dyDescent="0.3">
      <c r="A21">
        <f t="shared" si="0"/>
        <v>31</v>
      </c>
      <c r="B21" s="1">
        <v>20</v>
      </c>
      <c r="C21" s="3">
        <v>41455</v>
      </c>
      <c r="D21" s="4">
        <f>+(VLOOKUP(D$2,Cartera!$C$5:$DG$15,creditos_sf!$A21,0)/$A$1)/$AZ21*100</f>
        <v>1249297872.4810321</v>
      </c>
      <c r="E21" s="4">
        <v>1540167819.47332</v>
      </c>
      <c r="F21" s="4">
        <v>953592198.42376006</v>
      </c>
      <c r="G21" s="4">
        <f>+(VLOOKUP(G$2,Cartera!$C$5:$DG$15,creditos_sf!$A21,0)/$A$1)/$AZ21*100</f>
        <v>489745050.13303745</v>
      </c>
      <c r="H21" s="4">
        <f>+(VLOOKUP(H$2,Cartera!$C$5:$DG$15,creditos_sf!$A21,0)/$A$1)/$AZ21*100</f>
        <v>0</v>
      </c>
      <c r="I21" s="4">
        <f>+(VLOOKUP(I$2,Cartera!$C$5:$DG$15,creditos_sf!$A21,0)/$A$1)/$AZ21*100</f>
        <v>1103211152.4399784</v>
      </c>
      <c r="J21" s="4">
        <f>+(VLOOKUP(J$2,Cartera!$C$5:$DG$15,creditos_sf!$A21,0)/$A$1)/$AZ21*100</f>
        <v>4691176685.9895792</v>
      </c>
      <c r="K21" s="4">
        <v>10889624134.1985</v>
      </c>
      <c r="L21" s="4">
        <v>18770584940.730499</v>
      </c>
      <c r="M21" s="4">
        <v>6676467489.0743504</v>
      </c>
      <c r="N21" s="4">
        <v>441806597.59379303</v>
      </c>
      <c r="O21" s="4">
        <f>+(VLOOKUP(O$2,Cartera!$C$44:$DG$82,creditos_sf!$A21,0)/$A$1)/$AZ21*100</f>
        <v>62187904.743911095</v>
      </c>
      <c r="P21" s="4">
        <v>561017660.12205601</v>
      </c>
      <c r="Q21" s="4">
        <f>+(VLOOKUP(Q$2,Cartera!$C$44:$DG$82,creditos_sf!$A21,0)/$A$1)/$AZ21*100</f>
        <v>943575177.54576766</v>
      </c>
      <c r="R21" s="4">
        <f>+(VLOOKUP(R$2,Cartera!$C$44:$DG$82,creditos_sf!$A21,0)/$A$1)/$AZ21*100</f>
        <v>0</v>
      </c>
      <c r="S21" s="4">
        <f>+(VLOOKUP(S$2,Cartera!$C$44:$DG$82,creditos_sf!$A21,0)/$A$1)/$AZ21*100</f>
        <v>18906393.164549619</v>
      </c>
      <c r="T21" s="4">
        <f>+(VLOOKUP(T$2,Cartera!$C$44:$DG$82,creditos_sf!$A21,0)/$A$1)/$AZ21*100</f>
        <v>31289024.480980441</v>
      </c>
      <c r="U21" s="4">
        <f>+(VLOOKUP(U$2,Cartera!$C$44:$DG$82,creditos_sf!$A21,0)/$A$1)/$AZ21*100</f>
        <v>35053941.36690329</v>
      </c>
      <c r="V21" s="4">
        <f>+(VLOOKUP(V$2,Cartera!$C$44:$DG$82,creditos_sf!$A21,0)/$A$1)/$AZ21*100</f>
        <v>215701560.92416829</v>
      </c>
      <c r="W21" s="4">
        <f>+(VLOOKUP(W$2,Cartera!$C$44:$DG$82,creditos_sf!$A21,0)/$A$1)/$AZ21*100</f>
        <v>321204036.22814709</v>
      </c>
      <c r="X21" s="4">
        <f>+(VLOOKUP(X$2,Cartera!$C$44:$DG$82,creditos_sf!$A21,0)/$A$1)/$AZ21*100</f>
        <v>1774338179.9243932</v>
      </c>
      <c r="Y21" s="4">
        <f>+(VLOOKUP(Y$2,Cartera!$C$44:$DG$82,creditos_sf!$A21,0)/$A$1)/$AZ21*100</f>
        <v>304698858.12352139</v>
      </c>
      <c r="Z21" s="4">
        <f>+(VLOOKUP(Z$2,Cartera!$C$44:$DG$82,creditos_sf!$A21,0)/$A$1)/$AZ21*100</f>
        <v>0</v>
      </c>
      <c r="AA21" s="4">
        <f>+(VLOOKUP(AA$2,Cartera!$C$44:$DG$82,creditos_sf!$A21,0)/$A$1)/$AZ21*100</f>
        <v>0</v>
      </c>
      <c r="AB21" s="4">
        <v>386067127.06121904</v>
      </c>
      <c r="AC21" s="4">
        <f>+(VLOOKUP(AC$2,Cartera!$C$44:$DG$82,creditos_sf!$A21,0)/$A$1)/$AZ21*100</f>
        <v>93044922.476831108</v>
      </c>
      <c r="AD21" s="4">
        <f>+(VLOOKUP(AD$2,Cartera!$C$44:$DG$82,creditos_sf!$A21,0)/$A$1)/$AZ21*100</f>
        <v>12359521.951375628</v>
      </c>
      <c r="AE21" s="4">
        <f>+(VLOOKUP(AE$2,Cartera!$C$44:$DG$82,creditos_sf!$A21,0)/$A$1)/$AZ21*100</f>
        <v>20266317.706809226</v>
      </c>
      <c r="AF21" s="4">
        <v>578396838.55040193</v>
      </c>
      <c r="AG21" s="4">
        <v>1686978215.47089</v>
      </c>
      <c r="AH21" s="4">
        <f>+(VLOOKUP(AH$2,Cartera!$C$44:$DG$82,creditos_sf!$A21,0)/$A$1)/$AZ21*100</f>
        <v>129905232.8872167</v>
      </c>
      <c r="AI21" s="4">
        <v>88844731.020964995</v>
      </c>
      <c r="AJ21" s="4">
        <f>+(VLOOKUP(AJ$2,Cartera!$C$44:$DG$82,creditos_sf!$A21,0)/$A$1)/$AZ21*100</f>
        <v>55358470.007068701</v>
      </c>
      <c r="AK21" s="4">
        <v>286876124.56571901</v>
      </c>
      <c r="AL21" s="4">
        <f>+(VLOOKUP(AL$2,Cartera!$C$44:$DG$82,creditos_sf!$A21,0)/$A$1)/$AZ21*100</f>
        <v>3541057298.6161537</v>
      </c>
      <c r="AM21" s="4">
        <v>193649278.41439903</v>
      </c>
      <c r="AN21" s="4">
        <v>483585777.95155799</v>
      </c>
      <c r="AO21" s="4">
        <f>+(VLOOKUP(AO$2,Cartera!$C$44:$DG$82,creditos_sf!$A21,0)/$A$1)/$AZ21*100</f>
        <v>59594360.810208179</v>
      </c>
      <c r="AP21" s="4">
        <f>+(VLOOKUP(AP$2,Cartera!$C$44:$DG$82,creditos_sf!$A21,0)/$A$1)/$AZ21*100</f>
        <v>5264367.7571149571</v>
      </c>
      <c r="AQ21" s="4">
        <f>+(VLOOKUP(AQ$2,Cartera!$C$44:$DG$82,creditos_sf!$A21,0)/$A$1)/$AZ21*100</f>
        <v>186870715.1268284</v>
      </c>
      <c r="AR21" s="4">
        <v>82087077.701822698</v>
      </c>
      <c r="AS21" s="4">
        <v>152212912.41268501</v>
      </c>
      <c r="AT21" s="4">
        <v>20567507.643839598</v>
      </c>
      <c r="AU21" s="4">
        <v>56656882.263414301</v>
      </c>
      <c r="AV21" s="4">
        <v>111612465.416633</v>
      </c>
      <c r="AW21" s="4">
        <v>757264804.64235198</v>
      </c>
      <c r="AX21" s="4">
        <v>652940761.57681394</v>
      </c>
      <c r="AY21" s="4">
        <v>1122448112.71736</v>
      </c>
      <c r="AZ21" s="48">
        <v>111.67416299999999</v>
      </c>
    </row>
    <row r="22" spans="1:52" ht="16.5" x14ac:dyDescent="0.3">
      <c r="A22">
        <f t="shared" si="0"/>
        <v>32</v>
      </c>
      <c r="B22" s="1">
        <v>21</v>
      </c>
      <c r="C22" s="3">
        <v>41486</v>
      </c>
      <c r="D22" s="4">
        <f>+(VLOOKUP(D$2,Cartera!$C$5:$DG$15,creditos_sf!$A22,0)/$A$1)/$AZ22*100</f>
        <v>1221632769.4171934</v>
      </c>
      <c r="E22" s="4">
        <v>1573691722.4082499</v>
      </c>
      <c r="F22" s="4">
        <v>996792120.25135601</v>
      </c>
      <c r="G22" s="4">
        <f>+(VLOOKUP(G$2,Cartera!$C$5:$DG$15,creditos_sf!$A22,0)/$A$1)/$AZ22*100</f>
        <v>501343804.28516042</v>
      </c>
      <c r="H22" s="4">
        <f>+(VLOOKUP(H$2,Cartera!$C$5:$DG$15,creditos_sf!$A22,0)/$A$1)/$AZ22*100</f>
        <v>0</v>
      </c>
      <c r="I22" s="4">
        <f>+(VLOOKUP(I$2,Cartera!$C$5:$DG$15,creditos_sf!$A22,0)/$A$1)/$AZ22*100</f>
        <v>1213994998.1775219</v>
      </c>
      <c r="J22" s="4">
        <f>+(VLOOKUP(J$2,Cartera!$C$5:$DG$15,creditos_sf!$A22,0)/$A$1)/$AZ22*100</f>
        <v>4799061590.6489782</v>
      </c>
      <c r="K22" s="4">
        <v>10936268753.6133</v>
      </c>
      <c r="L22" s="4">
        <v>19168389434.845699</v>
      </c>
      <c r="M22" s="4">
        <v>6737805502.9389801</v>
      </c>
      <c r="N22" s="4">
        <v>445685359.96043801</v>
      </c>
      <c r="O22" s="4">
        <f>+(VLOOKUP(O$2,Cartera!$C$44:$DG$82,creditos_sf!$A22,0)/$A$1)/$AZ22*100</f>
        <v>61197951.080071196</v>
      </c>
      <c r="P22" s="4">
        <v>567734488.67644107</v>
      </c>
      <c r="Q22" s="4">
        <f>+(VLOOKUP(Q$2,Cartera!$C$44:$DG$82,creditos_sf!$A22,0)/$A$1)/$AZ22*100</f>
        <v>929749048.3643508</v>
      </c>
      <c r="R22" s="4">
        <f>+(VLOOKUP(R$2,Cartera!$C$44:$DG$82,creditos_sf!$A22,0)/$A$1)/$AZ22*100</f>
        <v>0</v>
      </c>
      <c r="S22" s="4">
        <f>+(VLOOKUP(S$2,Cartera!$C$44:$DG$82,creditos_sf!$A22,0)/$A$1)/$AZ22*100</f>
        <v>18769922.177406773</v>
      </c>
      <c r="T22" s="4">
        <f>+(VLOOKUP(T$2,Cartera!$C$44:$DG$82,creditos_sf!$A22,0)/$A$1)/$AZ22*100</f>
        <v>30881538.487488527</v>
      </c>
      <c r="U22" s="4">
        <f>+(VLOOKUP(U$2,Cartera!$C$44:$DG$82,creditos_sf!$A22,0)/$A$1)/$AZ22*100</f>
        <v>34570856.414731048</v>
      </c>
      <c r="V22" s="4">
        <f>+(VLOOKUP(V$2,Cartera!$C$44:$DG$82,creditos_sf!$A22,0)/$A$1)/$AZ22*100</f>
        <v>220034672.52106288</v>
      </c>
      <c r="W22" s="4">
        <f>+(VLOOKUP(W$2,Cartera!$C$44:$DG$82,creditos_sf!$A22,0)/$A$1)/$AZ22*100</f>
        <v>318806012.2754373</v>
      </c>
      <c r="X22" s="4">
        <f>+(VLOOKUP(X$2,Cartera!$C$44:$DG$82,creditos_sf!$A22,0)/$A$1)/$AZ22*100</f>
        <v>1808622378.9053075</v>
      </c>
      <c r="Y22" s="4">
        <f>+(VLOOKUP(Y$2,Cartera!$C$44:$DG$82,creditos_sf!$A22,0)/$A$1)/$AZ22*100</f>
        <v>298613060.64890766</v>
      </c>
      <c r="Z22" s="4">
        <f>+(VLOOKUP(Z$2,Cartera!$C$44:$DG$82,creditos_sf!$A22,0)/$A$1)/$AZ22*100</f>
        <v>0</v>
      </c>
      <c r="AA22" s="4">
        <f>+(VLOOKUP(AA$2,Cartera!$C$44:$DG$82,creditos_sf!$A22,0)/$A$1)/$AZ22*100</f>
        <v>0</v>
      </c>
      <c r="AB22" s="4">
        <v>388046990.21035701</v>
      </c>
      <c r="AC22" s="4">
        <f>+(VLOOKUP(AC$2,Cartera!$C$44:$DG$82,creditos_sf!$A22,0)/$A$1)/$AZ22*100</f>
        <v>96470115.001716331</v>
      </c>
      <c r="AD22" s="4">
        <f>+(VLOOKUP(AD$2,Cartera!$C$44:$DG$82,creditos_sf!$A22,0)/$A$1)/$AZ22*100</f>
        <v>12362225.189112384</v>
      </c>
      <c r="AE22" s="4">
        <f>+(VLOOKUP(AE$2,Cartera!$C$44:$DG$82,creditos_sf!$A22,0)/$A$1)/$AZ22*100</f>
        <v>19331468.54686369</v>
      </c>
      <c r="AF22" s="4">
        <v>584987614.69242609</v>
      </c>
      <c r="AG22" s="4">
        <v>1676019803.78404</v>
      </c>
      <c r="AH22" s="4">
        <f>+(VLOOKUP(AH$2,Cartera!$C$44:$DG$82,creditos_sf!$A22,0)/$A$1)/$AZ22*100</f>
        <v>130227371.4907144</v>
      </c>
      <c r="AI22" s="4">
        <v>88989469.094670996</v>
      </c>
      <c r="AJ22" s="4">
        <f>+(VLOOKUP(AJ$2,Cartera!$C$44:$DG$82,creditos_sf!$A22,0)/$A$1)/$AZ22*100</f>
        <v>58400459.833737001</v>
      </c>
      <c r="AK22" s="4">
        <v>267697924.74040097</v>
      </c>
      <c r="AL22" s="4">
        <f>+(VLOOKUP(AL$2,Cartera!$C$44:$DG$82,creditos_sf!$A22,0)/$A$1)/$AZ22*100</f>
        <v>3502044357.5707717</v>
      </c>
      <c r="AM22" s="4">
        <v>195500553.484909</v>
      </c>
      <c r="AN22" s="4">
        <v>496529943.32961696</v>
      </c>
      <c r="AO22" s="4">
        <f>+(VLOOKUP(AO$2,Cartera!$C$44:$DG$82,creditos_sf!$A22,0)/$A$1)/$AZ22*100</f>
        <v>56833743.750104204</v>
      </c>
      <c r="AP22" s="4">
        <f>+(VLOOKUP(AP$2,Cartera!$C$44:$DG$82,creditos_sf!$A22,0)/$A$1)/$AZ22*100</f>
        <v>5228488.6224074755</v>
      </c>
      <c r="AQ22" s="4">
        <f>+(VLOOKUP(AQ$2,Cartera!$C$44:$DG$82,creditos_sf!$A22,0)/$A$1)/$AZ22*100</f>
        <v>177534644.77066344</v>
      </c>
      <c r="AR22" s="4">
        <v>82318845.052601695</v>
      </c>
      <c r="AS22" s="4">
        <v>151347927.11577702</v>
      </c>
      <c r="AT22" s="4">
        <v>20436354.0744785</v>
      </c>
      <c r="AU22" s="4">
        <v>57890806.446577899</v>
      </c>
      <c r="AV22" s="4">
        <v>111368328.38926199</v>
      </c>
      <c r="AW22" s="4">
        <v>761115728.90647197</v>
      </c>
      <c r="AX22" s="4">
        <v>651457353.25741196</v>
      </c>
      <c r="AY22" s="4">
        <v>1122738556.96824</v>
      </c>
      <c r="AZ22" s="48">
        <v>112.286672</v>
      </c>
    </row>
    <row r="23" spans="1:52" ht="16.5" x14ac:dyDescent="0.3">
      <c r="A23">
        <f t="shared" si="0"/>
        <v>33</v>
      </c>
      <c r="B23" s="1">
        <v>22</v>
      </c>
      <c r="C23" s="3">
        <v>41517</v>
      </c>
      <c r="D23" s="4">
        <f>+(VLOOKUP(D$2,Cartera!$C$5:$DG$15,creditos_sf!$A23,0)/$A$1)/$AZ23*100</f>
        <v>1233941712.4117515</v>
      </c>
      <c r="E23" s="4">
        <v>1565092486.5553701</v>
      </c>
      <c r="F23" s="4">
        <v>1008181974.2264</v>
      </c>
      <c r="G23" s="4">
        <f>+(VLOOKUP(G$2,Cartera!$C$5:$DG$15,creditos_sf!$A23,0)/$A$1)/$AZ23*100</f>
        <v>519620138.57994014</v>
      </c>
      <c r="H23" s="4">
        <f>+(VLOOKUP(H$2,Cartera!$C$5:$DG$15,creditos_sf!$A23,0)/$A$1)/$AZ23*100</f>
        <v>0</v>
      </c>
      <c r="I23" s="4">
        <f>+(VLOOKUP(I$2,Cartera!$C$5:$DG$15,creditos_sf!$A23,0)/$A$1)/$AZ23*100</f>
        <v>1241701519.7276382</v>
      </c>
      <c r="J23" s="4">
        <f>+(VLOOKUP(J$2,Cartera!$C$5:$DG$15,creditos_sf!$A23,0)/$A$1)/$AZ23*100</f>
        <v>4984981814.1841021</v>
      </c>
      <c r="K23" s="4">
        <v>11342239396.038401</v>
      </c>
      <c r="L23" s="4">
        <v>19485616048.000801</v>
      </c>
      <c r="M23" s="4">
        <v>6946657275.3296099</v>
      </c>
      <c r="N23" s="4">
        <v>450929076.43231601</v>
      </c>
      <c r="O23" s="4">
        <f>+(VLOOKUP(O$2,Cartera!$C$44:$DG$82,creditos_sf!$A23,0)/$A$1)/$AZ23*100</f>
        <v>63002878.385312997</v>
      </c>
      <c r="P23" s="4">
        <v>569532763.78827202</v>
      </c>
      <c r="Q23" s="4">
        <f>+(VLOOKUP(Q$2,Cartera!$C$44:$DG$82,creditos_sf!$A23,0)/$A$1)/$AZ23*100</f>
        <v>937368593.57334733</v>
      </c>
      <c r="R23" s="4">
        <f>+(VLOOKUP(R$2,Cartera!$C$44:$DG$82,creditos_sf!$A23,0)/$A$1)/$AZ23*100</f>
        <v>0</v>
      </c>
      <c r="S23" s="4">
        <f>+(VLOOKUP(S$2,Cartera!$C$44:$DG$82,creditos_sf!$A23,0)/$A$1)/$AZ23*100</f>
        <v>19491224.130835418</v>
      </c>
      <c r="T23" s="4">
        <f>+(VLOOKUP(T$2,Cartera!$C$44:$DG$82,creditos_sf!$A23,0)/$A$1)/$AZ23*100</f>
        <v>30959864.320421107</v>
      </c>
      <c r="U23" s="4">
        <f>+(VLOOKUP(U$2,Cartera!$C$44:$DG$82,creditos_sf!$A23,0)/$A$1)/$AZ23*100</f>
        <v>33518189.730995748</v>
      </c>
      <c r="V23" s="4">
        <f>+(VLOOKUP(V$2,Cartera!$C$44:$DG$82,creditos_sf!$A23,0)/$A$1)/$AZ23*100</f>
        <v>224360387.19149315</v>
      </c>
      <c r="W23" s="4">
        <f>+(VLOOKUP(W$2,Cartera!$C$44:$DG$82,creditos_sf!$A23,0)/$A$1)/$AZ23*100</f>
        <v>314073992.76443839</v>
      </c>
      <c r="X23" s="4">
        <f>+(VLOOKUP(X$2,Cartera!$C$44:$DG$82,creditos_sf!$A23,0)/$A$1)/$AZ23*100</f>
        <v>1836960119.4926863</v>
      </c>
      <c r="Y23" s="4">
        <f>+(VLOOKUP(Y$2,Cartera!$C$44:$DG$82,creditos_sf!$A23,0)/$A$1)/$AZ23*100</f>
        <v>299754891.91043508</v>
      </c>
      <c r="Z23" s="4">
        <f>+(VLOOKUP(Z$2,Cartera!$C$44:$DG$82,creditos_sf!$A23,0)/$A$1)/$AZ23*100</f>
        <v>0</v>
      </c>
      <c r="AA23" s="4">
        <f>+(VLOOKUP(AA$2,Cartera!$C$44:$DG$82,creditos_sf!$A23,0)/$A$1)/$AZ23*100</f>
        <v>0</v>
      </c>
      <c r="AB23" s="4">
        <v>390653673.150446</v>
      </c>
      <c r="AC23" s="4">
        <f>+(VLOOKUP(AC$2,Cartera!$C$44:$DG$82,creditos_sf!$A23,0)/$A$1)/$AZ23*100</f>
        <v>99775530.827489972</v>
      </c>
      <c r="AD23" s="4">
        <f>+(VLOOKUP(AD$2,Cartera!$C$44:$DG$82,creditos_sf!$A23,0)/$A$1)/$AZ23*100</f>
        <v>12247242.331682809</v>
      </c>
      <c r="AE23" s="4">
        <f>+(VLOOKUP(AE$2,Cartera!$C$44:$DG$82,creditos_sf!$A23,0)/$A$1)/$AZ23*100</f>
        <v>18674208.101910744</v>
      </c>
      <c r="AF23" s="4">
        <v>589651447.12759995</v>
      </c>
      <c r="AG23" s="4">
        <v>1683386109.62415</v>
      </c>
      <c r="AH23" s="4">
        <f>+(VLOOKUP(AH$2,Cartera!$C$44:$DG$82,creditos_sf!$A23,0)/$A$1)/$AZ23*100</f>
        <v>131130532.38546862</v>
      </c>
      <c r="AI23" s="4">
        <v>88755683.647900105</v>
      </c>
      <c r="AJ23" s="4">
        <f>+(VLOOKUP(AJ$2,Cartera!$C$44:$DG$82,creditos_sf!$A23,0)/$A$1)/$AZ23*100</f>
        <v>62950519.823141731</v>
      </c>
      <c r="AK23" s="4">
        <v>251472670.96553302</v>
      </c>
      <c r="AL23" s="4">
        <f>+(VLOOKUP(AL$2,Cartera!$C$44:$DG$82,creditos_sf!$A23,0)/$A$1)/$AZ23*100</f>
        <v>3467406760.5698476</v>
      </c>
      <c r="AM23" s="4">
        <v>197848360.139433</v>
      </c>
      <c r="AN23" s="4">
        <v>508409003.23294801</v>
      </c>
      <c r="AO23" s="4">
        <f>+(VLOOKUP(AO$2,Cartera!$C$44:$DG$82,creditos_sf!$A23,0)/$A$1)/$AZ23*100</f>
        <v>52938774.945662081</v>
      </c>
      <c r="AP23" s="4">
        <f>+(VLOOKUP(AP$2,Cartera!$C$44:$DG$82,creditos_sf!$A23,0)/$A$1)/$AZ23*100</f>
        <v>5285851.0344919953</v>
      </c>
      <c r="AQ23" s="4">
        <f>+(VLOOKUP(AQ$2,Cartera!$C$44:$DG$82,creditos_sf!$A23,0)/$A$1)/$AZ23*100</f>
        <v>170278790.32367072</v>
      </c>
      <c r="AR23" s="4">
        <v>83036649.6849657</v>
      </c>
      <c r="AS23" s="4">
        <v>148229977.60561299</v>
      </c>
      <c r="AT23" s="4">
        <v>20488480.2850307</v>
      </c>
      <c r="AU23" s="4">
        <v>58549875.578930497</v>
      </c>
      <c r="AV23" s="4">
        <v>111232741.85033299</v>
      </c>
      <c r="AW23" s="4">
        <v>753153088.49619007</v>
      </c>
      <c r="AX23" s="4">
        <v>644307539.10839999</v>
      </c>
      <c r="AY23" s="4">
        <v>1135839573.09272</v>
      </c>
      <c r="AZ23" s="48">
        <v>112.896282</v>
      </c>
    </row>
    <row r="24" spans="1:52" ht="16.5" x14ac:dyDescent="0.3">
      <c r="A24">
        <f t="shared" si="0"/>
        <v>34</v>
      </c>
      <c r="B24" s="1">
        <v>23</v>
      </c>
      <c r="C24" s="3">
        <v>41547</v>
      </c>
      <c r="D24" s="4">
        <f>+(VLOOKUP(D$2,Cartera!$C$5:$DG$15,creditos_sf!$A24,0)/$A$1)/$AZ24*100</f>
        <v>1272996445.4058473</v>
      </c>
      <c r="E24" s="4">
        <v>1602980684.6173</v>
      </c>
      <c r="F24" s="4">
        <v>988678537.29354692</v>
      </c>
      <c r="G24" s="4">
        <f>+(VLOOKUP(G$2,Cartera!$C$5:$DG$15,creditos_sf!$A24,0)/$A$1)/$AZ24*100</f>
        <v>511975828.2961238</v>
      </c>
      <c r="H24" s="4">
        <f>+(VLOOKUP(H$2,Cartera!$C$5:$DG$15,creditos_sf!$A24,0)/$A$1)/$AZ24*100</f>
        <v>0</v>
      </c>
      <c r="I24" s="4">
        <f>+(VLOOKUP(I$2,Cartera!$C$5:$DG$15,creditos_sf!$A24,0)/$A$1)/$AZ24*100</f>
        <v>1306019322.1426635</v>
      </c>
      <c r="J24" s="4">
        <f>+(VLOOKUP(J$2,Cartera!$C$5:$DG$15,creditos_sf!$A24,0)/$A$1)/$AZ24*100</f>
        <v>5035440997.5833197</v>
      </c>
      <c r="K24" s="4">
        <v>11361104007.6656</v>
      </c>
      <c r="L24" s="4">
        <v>19635175290.850201</v>
      </c>
      <c r="M24" s="4">
        <v>7125556072.2346401</v>
      </c>
      <c r="N24" s="4">
        <v>454017608.67039204</v>
      </c>
      <c r="O24" s="4">
        <f>+(VLOOKUP(O$2,Cartera!$C$44:$DG$82,creditos_sf!$A24,0)/$A$1)/$AZ24*100</f>
        <v>65913827.841705084</v>
      </c>
      <c r="P24" s="4">
        <v>575791601.32044995</v>
      </c>
      <c r="Q24" s="4">
        <f>+(VLOOKUP(Q$2,Cartera!$C$44:$DG$82,creditos_sf!$A24,0)/$A$1)/$AZ24*100</f>
        <v>947547850.09729028</v>
      </c>
      <c r="R24" s="4">
        <f>+(VLOOKUP(R$2,Cartera!$C$44:$DG$82,creditos_sf!$A24,0)/$A$1)/$AZ24*100</f>
        <v>0</v>
      </c>
      <c r="S24" s="4">
        <f>+(VLOOKUP(S$2,Cartera!$C$44:$DG$82,creditos_sf!$A24,0)/$A$1)/$AZ24*100</f>
        <v>21148500.822750378</v>
      </c>
      <c r="T24" s="4">
        <f>+(VLOOKUP(T$2,Cartera!$C$44:$DG$82,creditos_sf!$A24,0)/$A$1)/$AZ24*100</f>
        <v>30619541.825902671</v>
      </c>
      <c r="U24" s="4">
        <f>+(VLOOKUP(U$2,Cartera!$C$44:$DG$82,creditos_sf!$A24,0)/$A$1)/$AZ24*100</f>
        <v>33416240.491617471</v>
      </c>
      <c r="V24" s="4">
        <f>+(VLOOKUP(V$2,Cartera!$C$44:$DG$82,creditos_sf!$A24,0)/$A$1)/$AZ24*100</f>
        <v>229346297.63567996</v>
      </c>
      <c r="W24" s="4">
        <f>+(VLOOKUP(W$2,Cartera!$C$44:$DG$82,creditos_sf!$A24,0)/$A$1)/$AZ24*100</f>
        <v>311316651.75045514</v>
      </c>
      <c r="X24" s="4">
        <f>+(VLOOKUP(X$2,Cartera!$C$44:$DG$82,creditos_sf!$A24,0)/$A$1)/$AZ24*100</f>
        <v>1875900604.2439327</v>
      </c>
      <c r="Y24" s="4">
        <f>+(VLOOKUP(Y$2,Cartera!$C$44:$DG$82,creditos_sf!$A24,0)/$A$1)/$AZ24*100</f>
        <v>305819868.31764549</v>
      </c>
      <c r="Z24" s="4">
        <f>+(VLOOKUP(Z$2,Cartera!$C$44:$DG$82,creditos_sf!$A24,0)/$A$1)/$AZ24*100</f>
        <v>0</v>
      </c>
      <c r="AA24" s="4">
        <f>+(VLOOKUP(AA$2,Cartera!$C$44:$DG$82,creditos_sf!$A24,0)/$A$1)/$AZ24*100</f>
        <v>0</v>
      </c>
      <c r="AB24" s="4">
        <v>390298638.35108405</v>
      </c>
      <c r="AC24" s="4">
        <f>+(VLOOKUP(AC$2,Cartera!$C$44:$DG$82,creditos_sf!$A24,0)/$A$1)/$AZ24*100</f>
        <v>102111431.25368084</v>
      </c>
      <c r="AD24" s="4">
        <f>+(VLOOKUP(AD$2,Cartera!$C$44:$DG$82,creditos_sf!$A24,0)/$A$1)/$AZ24*100</f>
        <v>12130074.829570165</v>
      </c>
      <c r="AE24" s="4">
        <f>+(VLOOKUP(AE$2,Cartera!$C$44:$DG$82,creditos_sf!$A24,0)/$A$1)/$AZ24*100</f>
        <v>18653916.301627304</v>
      </c>
      <c r="AF24" s="4">
        <v>596878716.08985102</v>
      </c>
      <c r="AG24" s="4">
        <v>1686369622.5151598</v>
      </c>
      <c r="AH24" s="4">
        <f>+(VLOOKUP(AH$2,Cartera!$C$44:$DG$82,creditos_sf!$A24,0)/$A$1)/$AZ24*100</f>
        <v>134206170.74331273</v>
      </c>
      <c r="AI24" s="4">
        <v>89251764.877028808</v>
      </c>
      <c r="AJ24" s="4">
        <f>+(VLOOKUP(AJ$2,Cartera!$C$44:$DG$82,creditos_sf!$A24,0)/$A$1)/$AZ24*100</f>
        <v>61941311.26041352</v>
      </c>
      <c r="AK24" s="4">
        <v>235247358.75373298</v>
      </c>
      <c r="AL24" s="4">
        <f>+(VLOOKUP(AL$2,Cartera!$C$44:$DG$82,creditos_sf!$A24,0)/$A$1)/$AZ24*100</f>
        <v>3435048590.2687006</v>
      </c>
      <c r="AM24" s="4">
        <v>200317099.415187</v>
      </c>
      <c r="AN24" s="4">
        <v>524972863.12580293</v>
      </c>
      <c r="AO24" s="4">
        <f>+(VLOOKUP(AO$2,Cartera!$C$44:$DG$82,creditos_sf!$A24,0)/$A$1)/$AZ24*100</f>
        <v>49300864.559245132</v>
      </c>
      <c r="AP24" s="4">
        <f>+(VLOOKUP(AP$2,Cartera!$C$44:$DG$82,creditos_sf!$A24,0)/$A$1)/$AZ24*100</f>
        <v>5204078.2118836902</v>
      </c>
      <c r="AQ24" s="4">
        <f>+(VLOOKUP(AQ$2,Cartera!$C$44:$DG$82,creditos_sf!$A24,0)/$A$1)/$AZ24*100</f>
        <v>168237231.53993514</v>
      </c>
      <c r="AR24" s="4">
        <v>83233014.077289999</v>
      </c>
      <c r="AS24" s="4">
        <v>146512814.03719801</v>
      </c>
      <c r="AT24" s="4">
        <v>20311973.934702802</v>
      </c>
      <c r="AU24" s="4">
        <v>59536307.914191499</v>
      </c>
      <c r="AV24" s="4">
        <v>113471371.55152</v>
      </c>
      <c r="AW24" s="4">
        <v>756971784.47522306</v>
      </c>
      <c r="AX24" s="4">
        <v>638632913.24502409</v>
      </c>
      <c r="AY24" s="4">
        <v>1135089996.8340099</v>
      </c>
      <c r="AZ24" s="48">
        <v>113.019091</v>
      </c>
    </row>
    <row r="25" spans="1:52" ht="16.5" x14ac:dyDescent="0.3">
      <c r="A25">
        <f t="shared" si="0"/>
        <v>35</v>
      </c>
      <c r="B25" s="1">
        <v>24</v>
      </c>
      <c r="C25" s="3">
        <v>41578</v>
      </c>
      <c r="D25" s="4">
        <f>+(VLOOKUP(D$2,Cartera!$C$5:$DG$15,creditos_sf!$A25,0)/$A$1)/$AZ25*100</f>
        <v>1296141163.9291477</v>
      </c>
      <c r="E25" s="4">
        <v>1629390865.2927101</v>
      </c>
      <c r="F25" s="4">
        <v>1006389689.25773</v>
      </c>
      <c r="G25" s="4">
        <f>+(VLOOKUP(G$2,Cartera!$C$5:$DG$15,creditos_sf!$A25,0)/$A$1)/$AZ25*100</f>
        <v>453702662.76802707</v>
      </c>
      <c r="H25" s="4">
        <f>+(VLOOKUP(H$2,Cartera!$C$5:$DG$15,creditos_sf!$A25,0)/$A$1)/$AZ25*100</f>
        <v>0</v>
      </c>
      <c r="I25" s="4">
        <f>+(VLOOKUP(I$2,Cartera!$C$5:$DG$15,creditos_sf!$A25,0)/$A$1)/$AZ25*100</f>
        <v>1245639680.2698574</v>
      </c>
      <c r="J25" s="4">
        <f>+(VLOOKUP(J$2,Cartera!$C$5:$DG$15,creditos_sf!$A25,0)/$A$1)/$AZ25*100</f>
        <v>4976567726.5975008</v>
      </c>
      <c r="K25" s="4">
        <v>11193035485.8036</v>
      </c>
      <c r="L25" s="4">
        <v>20216728178.481899</v>
      </c>
      <c r="M25" s="4">
        <v>7321855847.4960403</v>
      </c>
      <c r="N25" s="4">
        <v>461731651.09904903</v>
      </c>
      <c r="O25" s="4">
        <f>+(VLOOKUP(O$2,Cartera!$C$44:$DG$82,creditos_sf!$A25,0)/$A$1)/$AZ25*100</f>
        <v>67105572.981830746</v>
      </c>
      <c r="P25" s="4">
        <v>583456098.05262399</v>
      </c>
      <c r="Q25" s="4">
        <f>+(VLOOKUP(Q$2,Cartera!$C$44:$DG$82,creditos_sf!$A25,0)/$A$1)/$AZ25*100</f>
        <v>961630419.17598271</v>
      </c>
      <c r="R25" s="4">
        <f>+(VLOOKUP(R$2,Cartera!$C$44:$DG$82,creditos_sf!$A25,0)/$A$1)/$AZ25*100</f>
        <v>0</v>
      </c>
      <c r="S25" s="4">
        <f>+(VLOOKUP(S$2,Cartera!$C$44:$DG$82,creditos_sf!$A25,0)/$A$1)/$AZ25*100</f>
        <v>22395104.927329209</v>
      </c>
      <c r="T25" s="4">
        <f>+(VLOOKUP(T$2,Cartera!$C$44:$DG$82,creditos_sf!$A25,0)/$A$1)/$AZ25*100</f>
        <v>31649494.31528689</v>
      </c>
      <c r="U25" s="4">
        <f>+(VLOOKUP(U$2,Cartera!$C$44:$DG$82,creditos_sf!$A25,0)/$A$1)/$AZ25*100</f>
        <v>33530158.086406592</v>
      </c>
      <c r="V25" s="4">
        <f>+(VLOOKUP(V$2,Cartera!$C$44:$DG$82,creditos_sf!$A25,0)/$A$1)/$AZ25*100</f>
        <v>237286112.64620316</v>
      </c>
      <c r="W25" s="4">
        <f>+(VLOOKUP(W$2,Cartera!$C$44:$DG$82,creditos_sf!$A25,0)/$A$1)/$AZ25*100</f>
        <v>310013075.46722937</v>
      </c>
      <c r="X25" s="4">
        <f>+(VLOOKUP(X$2,Cartera!$C$44:$DG$82,creditos_sf!$A25,0)/$A$1)/$AZ25*100</f>
        <v>1940865675.4566193</v>
      </c>
      <c r="Y25" s="4">
        <f>+(VLOOKUP(Y$2,Cartera!$C$44:$DG$82,creditos_sf!$A25,0)/$A$1)/$AZ25*100</f>
        <v>313845346.20394313</v>
      </c>
      <c r="Z25" s="4">
        <f>+(VLOOKUP(Z$2,Cartera!$C$44:$DG$82,creditos_sf!$A25,0)/$A$1)/$AZ25*100</f>
        <v>0</v>
      </c>
      <c r="AA25" s="4">
        <f>+(VLOOKUP(AA$2,Cartera!$C$44:$DG$82,creditos_sf!$A25,0)/$A$1)/$AZ25*100</f>
        <v>0</v>
      </c>
      <c r="AB25" s="4">
        <v>390455212.61508399</v>
      </c>
      <c r="AC25" s="4">
        <f>+(VLOOKUP(AC$2,Cartera!$C$44:$DG$82,creditos_sf!$A25,0)/$A$1)/$AZ25*100</f>
        <v>104778368.75063604</v>
      </c>
      <c r="AD25" s="4">
        <f>+(VLOOKUP(AD$2,Cartera!$C$44:$DG$82,creditos_sf!$A25,0)/$A$1)/$AZ25*100</f>
        <v>12509897.211932963</v>
      </c>
      <c r="AE25" s="4">
        <f>+(VLOOKUP(AE$2,Cartera!$C$44:$DG$82,creditos_sf!$A25,0)/$A$1)/$AZ25*100</f>
        <v>18486307.828779709</v>
      </c>
      <c r="AF25" s="4">
        <v>606280675.34650302</v>
      </c>
      <c r="AG25" s="4">
        <v>1700584103.02198</v>
      </c>
      <c r="AH25" s="4">
        <f>+(VLOOKUP(AH$2,Cartera!$C$44:$DG$82,creditos_sf!$A25,0)/$A$1)/$AZ25*100</f>
        <v>135902198.07574132</v>
      </c>
      <c r="AI25" s="4">
        <v>90063261.793625504</v>
      </c>
      <c r="AJ25" s="4">
        <f>+(VLOOKUP(AJ$2,Cartera!$C$44:$DG$82,creditos_sf!$A25,0)/$A$1)/$AZ25*100</f>
        <v>64744629.383508451</v>
      </c>
      <c r="AK25" s="4">
        <v>219885960.529531</v>
      </c>
      <c r="AL25" s="4">
        <f>+(VLOOKUP(AL$2,Cartera!$C$44:$DG$82,creditos_sf!$A25,0)/$A$1)/$AZ25*100</f>
        <v>3409411187.0011964</v>
      </c>
      <c r="AM25" s="4">
        <v>203755335.97543699</v>
      </c>
      <c r="AN25" s="4">
        <v>539958962.65019393</v>
      </c>
      <c r="AO25" s="4">
        <f>+(VLOOKUP(AO$2,Cartera!$C$44:$DG$82,creditos_sf!$A25,0)/$A$1)/$AZ25*100</f>
        <v>48239896.861860618</v>
      </c>
      <c r="AP25" s="4">
        <f>+(VLOOKUP(AP$2,Cartera!$C$44:$DG$82,creditos_sf!$A25,0)/$A$1)/$AZ25*100</f>
        <v>5168453.7927419264</v>
      </c>
      <c r="AQ25" s="4">
        <f>+(VLOOKUP(AQ$2,Cartera!$C$44:$DG$82,creditos_sf!$A25,0)/$A$1)/$AZ25*100</f>
        <v>169440399.6534797</v>
      </c>
      <c r="AR25" s="4">
        <v>84415309.209224403</v>
      </c>
      <c r="AS25" s="4">
        <v>145921827.936535</v>
      </c>
      <c r="AT25" s="4">
        <v>20740661.045038901</v>
      </c>
      <c r="AU25" s="4">
        <v>59574398.724953599</v>
      </c>
      <c r="AV25" s="4">
        <v>113931121.8178</v>
      </c>
      <c r="AW25" s="4">
        <v>748585955.62590802</v>
      </c>
      <c r="AX25" s="4">
        <v>641880536.98159504</v>
      </c>
      <c r="AY25" s="4">
        <v>1143670471.38866</v>
      </c>
      <c r="AZ25" s="48">
        <v>113.06234600000001</v>
      </c>
    </row>
    <row r="26" spans="1:52" ht="16.5" x14ac:dyDescent="0.3">
      <c r="A26">
        <f t="shared" si="0"/>
        <v>36</v>
      </c>
      <c r="B26" s="1">
        <v>25</v>
      </c>
      <c r="C26" s="3">
        <v>41608</v>
      </c>
      <c r="D26" s="4">
        <f>+(VLOOKUP(D$2,Cartera!$C$5:$DG$15,creditos_sf!$A26,0)/$A$1)/$AZ26*100</f>
        <v>1359516203.0745835</v>
      </c>
      <c r="E26" s="4">
        <v>1639771107.40697</v>
      </c>
      <c r="F26" s="4">
        <v>1027281349.66755</v>
      </c>
      <c r="G26" s="4">
        <f>+(VLOOKUP(G$2,Cartera!$C$5:$DG$15,creditos_sf!$A26,0)/$A$1)/$AZ26*100</f>
        <v>442582485.11653018</v>
      </c>
      <c r="H26" s="4">
        <f>+(VLOOKUP(H$2,Cartera!$C$5:$DG$15,creditos_sf!$A26,0)/$A$1)/$AZ26*100</f>
        <v>0</v>
      </c>
      <c r="I26" s="4">
        <f>+(VLOOKUP(I$2,Cartera!$C$5:$DG$15,creditos_sf!$A26,0)/$A$1)/$AZ26*100</f>
        <v>1252691824.5744302</v>
      </c>
      <c r="J26" s="4">
        <f>+(VLOOKUP(J$2,Cartera!$C$5:$DG$15,creditos_sf!$A26,0)/$A$1)/$AZ26*100</f>
        <v>5053177732.76824</v>
      </c>
      <c r="K26" s="4">
        <v>12219456920.7724</v>
      </c>
      <c r="L26" s="4">
        <v>20265258732.1264</v>
      </c>
      <c r="M26" s="4">
        <v>7764138788.5725498</v>
      </c>
      <c r="N26" s="4">
        <v>472673427.35743397</v>
      </c>
      <c r="O26" s="4">
        <f>+(VLOOKUP(O$2,Cartera!$C$44:$DG$82,creditos_sf!$A26,0)/$A$1)/$AZ26*100</f>
        <v>71230935.306417525</v>
      </c>
      <c r="P26" s="4">
        <v>593073886.34078801</v>
      </c>
      <c r="Q26" s="4">
        <f>+(VLOOKUP(Q$2,Cartera!$C$44:$DG$82,creditos_sf!$A26,0)/$A$1)/$AZ26*100</f>
        <v>977718608.04350674</v>
      </c>
      <c r="R26" s="4">
        <f>+(VLOOKUP(R$2,Cartera!$C$44:$DG$82,creditos_sf!$A26,0)/$A$1)/$AZ26*100</f>
        <v>0</v>
      </c>
      <c r="S26" s="4">
        <f>+(VLOOKUP(S$2,Cartera!$C$44:$DG$82,creditos_sf!$A26,0)/$A$1)/$AZ26*100</f>
        <v>24285658.8665778</v>
      </c>
      <c r="T26" s="4">
        <f>+(VLOOKUP(T$2,Cartera!$C$44:$DG$82,creditos_sf!$A26,0)/$A$1)/$AZ26*100</f>
        <v>31974041.868945509</v>
      </c>
      <c r="U26" s="4">
        <f>+(VLOOKUP(U$2,Cartera!$C$44:$DG$82,creditos_sf!$A26,0)/$A$1)/$AZ26*100</f>
        <v>33799889.031299263</v>
      </c>
      <c r="V26" s="4">
        <f>+(VLOOKUP(V$2,Cartera!$C$44:$DG$82,creditos_sf!$A26,0)/$A$1)/$AZ26*100</f>
        <v>246455399.50394273</v>
      </c>
      <c r="W26" s="4">
        <f>+(VLOOKUP(W$2,Cartera!$C$44:$DG$82,creditos_sf!$A26,0)/$A$1)/$AZ26*100</f>
        <v>310467401.44392276</v>
      </c>
      <c r="X26" s="4">
        <f>+(VLOOKUP(X$2,Cartera!$C$44:$DG$82,creditos_sf!$A26,0)/$A$1)/$AZ26*100</f>
        <v>2015954665.6825237</v>
      </c>
      <c r="Y26" s="4">
        <f>+(VLOOKUP(Y$2,Cartera!$C$44:$DG$82,creditos_sf!$A26,0)/$A$1)/$AZ26*100</f>
        <v>322987532.84951431</v>
      </c>
      <c r="Z26" s="4">
        <f>+(VLOOKUP(Z$2,Cartera!$C$44:$DG$82,creditos_sf!$A26,0)/$A$1)/$AZ26*100</f>
        <v>0</v>
      </c>
      <c r="AA26" s="4">
        <f>+(VLOOKUP(AA$2,Cartera!$C$44:$DG$82,creditos_sf!$A26,0)/$A$1)/$AZ26*100</f>
        <v>0</v>
      </c>
      <c r="AB26" s="4">
        <v>391346917.22012001</v>
      </c>
      <c r="AC26" s="4">
        <f>+(VLOOKUP(AC$2,Cartera!$C$44:$DG$82,creditos_sf!$A26,0)/$A$1)/$AZ26*100</f>
        <v>106214843.55066335</v>
      </c>
      <c r="AD26" s="4">
        <f>+(VLOOKUP(AD$2,Cartera!$C$44:$DG$82,creditos_sf!$A26,0)/$A$1)/$AZ26*100</f>
        <v>13284466.806207068</v>
      </c>
      <c r="AE26" s="4">
        <f>+(VLOOKUP(AE$2,Cartera!$C$44:$DG$82,creditos_sf!$A26,0)/$A$1)/$AZ26*100</f>
        <v>19026706.724367317</v>
      </c>
      <c r="AF26" s="4">
        <v>612592246.55072999</v>
      </c>
      <c r="AG26" s="4">
        <v>1715558178.8907001</v>
      </c>
      <c r="AH26" s="4">
        <f>+(VLOOKUP(AH$2,Cartera!$C$44:$DG$82,creditos_sf!$A26,0)/$A$1)/$AZ26*100</f>
        <v>140837408.60472348</v>
      </c>
      <c r="AI26" s="4">
        <v>91507273.660095394</v>
      </c>
      <c r="AJ26" s="4">
        <f>+(VLOOKUP(AJ$2,Cartera!$C$44:$DG$82,creditos_sf!$A26,0)/$A$1)/$AZ26*100</f>
        <v>70518037.280218229</v>
      </c>
      <c r="AK26" s="4">
        <v>207789443.91252902</v>
      </c>
      <c r="AL26" s="4">
        <f>+(VLOOKUP(AL$2,Cartera!$C$44:$DG$82,creditos_sf!$A26,0)/$A$1)/$AZ26*100</f>
        <v>3406009285.0460963</v>
      </c>
      <c r="AM26" s="4">
        <v>206393891.74898002</v>
      </c>
      <c r="AN26" s="4">
        <v>550902474.12966907</v>
      </c>
      <c r="AO26" s="4">
        <f>+(VLOOKUP(AO$2,Cartera!$C$44:$DG$82,creditos_sf!$A26,0)/$A$1)/$AZ26*100</f>
        <v>48470261.660189807</v>
      </c>
      <c r="AP26" s="4">
        <f>+(VLOOKUP(AP$2,Cartera!$C$44:$DG$82,creditos_sf!$A26,0)/$A$1)/$AZ26*100</f>
        <v>5422985.1555540701</v>
      </c>
      <c r="AQ26" s="4">
        <f>+(VLOOKUP(AQ$2,Cartera!$C$44:$DG$82,creditos_sf!$A26,0)/$A$1)/$AZ26*100</f>
        <v>169808919.6356231</v>
      </c>
      <c r="AR26" s="4">
        <v>87154367.227419287</v>
      </c>
      <c r="AS26" s="4">
        <v>145634191.36294502</v>
      </c>
      <c r="AT26" s="4">
        <v>20846874.383601401</v>
      </c>
      <c r="AU26" s="4">
        <v>59749204.532307796</v>
      </c>
      <c r="AV26" s="4">
        <v>114781314.473675</v>
      </c>
      <c r="AW26" s="4">
        <v>737163380.66089809</v>
      </c>
      <c r="AX26" s="4">
        <v>614190695.51435494</v>
      </c>
      <c r="AY26" s="4">
        <v>1154645324.95643</v>
      </c>
      <c r="AZ26" s="48">
        <v>112.815595</v>
      </c>
    </row>
    <row r="27" spans="1:52" ht="16.5" x14ac:dyDescent="0.3">
      <c r="A27">
        <f t="shared" si="0"/>
        <v>37</v>
      </c>
      <c r="B27" s="1">
        <v>26</v>
      </c>
      <c r="C27" s="3">
        <v>41639</v>
      </c>
      <c r="D27" s="4">
        <f>+(VLOOKUP(D$2,Cartera!$C$5:$DG$15,creditos_sf!$A27,0)/$A$1)/$AZ27*100</f>
        <v>1357362186.5088258</v>
      </c>
      <c r="E27" s="4">
        <v>1650490281.8512599</v>
      </c>
      <c r="F27" s="4">
        <v>1052385205.2830499</v>
      </c>
      <c r="G27" s="4">
        <f>+(VLOOKUP(G$2,Cartera!$C$5:$DG$15,creditos_sf!$A27,0)/$A$1)/$AZ27*100</f>
        <v>447876159.27245885</v>
      </c>
      <c r="H27" s="4">
        <f>+(VLOOKUP(H$2,Cartera!$C$5:$DG$15,creditos_sf!$A27,0)/$A$1)/$AZ27*100</f>
        <v>0</v>
      </c>
      <c r="I27" s="4">
        <f>+(VLOOKUP(I$2,Cartera!$C$5:$DG$15,creditos_sf!$A27,0)/$A$1)/$AZ27*100</f>
        <v>1321250727.0558748</v>
      </c>
      <c r="J27" s="4">
        <f>+(VLOOKUP(J$2,Cartera!$C$5:$DG$15,creditos_sf!$A27,0)/$A$1)/$AZ27*100</f>
        <v>5220574420.5603371</v>
      </c>
      <c r="K27" s="4">
        <v>12663941259.9743</v>
      </c>
      <c r="L27" s="4">
        <v>20287894304.446499</v>
      </c>
      <c r="M27" s="4">
        <v>8036793256.3934593</v>
      </c>
      <c r="N27" s="4">
        <v>479480902.05665803</v>
      </c>
      <c r="O27" s="4">
        <f>+(VLOOKUP(O$2,Cartera!$C$44:$DG$82,creditos_sf!$A27,0)/$A$1)/$AZ27*100</f>
        <v>73321339.223660603</v>
      </c>
      <c r="P27" s="4">
        <v>596231311.71182907</v>
      </c>
      <c r="Q27" s="4">
        <f>+(VLOOKUP(Q$2,Cartera!$C$44:$DG$82,creditos_sf!$A27,0)/$A$1)/$AZ27*100</f>
        <v>973497785.06547236</v>
      </c>
      <c r="R27" s="4">
        <f>+(VLOOKUP(R$2,Cartera!$C$44:$DG$82,creditos_sf!$A27,0)/$A$1)/$AZ27*100</f>
        <v>0</v>
      </c>
      <c r="S27" s="4">
        <f>+(VLOOKUP(S$2,Cartera!$C$44:$DG$82,creditos_sf!$A27,0)/$A$1)/$AZ27*100</f>
        <v>23912400.42723595</v>
      </c>
      <c r="T27" s="4">
        <f>+(VLOOKUP(T$2,Cartera!$C$44:$DG$82,creditos_sf!$A27,0)/$A$1)/$AZ27*100</f>
        <v>31211641.853077397</v>
      </c>
      <c r="U27" s="4">
        <f>+(VLOOKUP(U$2,Cartera!$C$44:$DG$82,creditos_sf!$A27,0)/$A$1)/$AZ27*100</f>
        <v>33244691.224666096</v>
      </c>
      <c r="V27" s="4">
        <f>+(VLOOKUP(V$2,Cartera!$C$44:$DG$82,creditos_sf!$A27,0)/$A$1)/$AZ27*100</f>
        <v>250996681.14016041</v>
      </c>
      <c r="W27" s="4">
        <f>+(VLOOKUP(W$2,Cartera!$C$44:$DG$82,creditos_sf!$A27,0)/$A$1)/$AZ27*100</f>
        <v>301909123.38941962</v>
      </c>
      <c r="X27" s="4">
        <f>+(VLOOKUP(X$2,Cartera!$C$44:$DG$82,creditos_sf!$A27,0)/$A$1)/$AZ27*100</f>
        <v>2048419666.7648447</v>
      </c>
      <c r="Y27" s="4">
        <f>+(VLOOKUP(Y$2,Cartera!$C$44:$DG$82,creditos_sf!$A27,0)/$A$1)/$AZ27*100</f>
        <v>322288669.79887009</v>
      </c>
      <c r="Z27" s="4">
        <f>+(VLOOKUP(Z$2,Cartera!$C$44:$DG$82,creditos_sf!$A27,0)/$A$1)/$AZ27*100</f>
        <v>0</v>
      </c>
      <c r="AA27" s="4">
        <f>+(VLOOKUP(AA$2,Cartera!$C$44:$DG$82,creditos_sf!$A27,0)/$A$1)/$AZ27*100</f>
        <v>0</v>
      </c>
      <c r="AB27" s="4">
        <v>390984527.64297301</v>
      </c>
      <c r="AC27" s="4">
        <f>+(VLOOKUP(AC$2,Cartera!$C$44:$DG$82,creditos_sf!$A27,0)/$A$1)/$AZ27*100</f>
        <v>109480459.3587321</v>
      </c>
      <c r="AD27" s="4">
        <f>+(VLOOKUP(AD$2,Cartera!$C$44:$DG$82,creditos_sf!$A27,0)/$A$1)/$AZ27*100</f>
        <v>13670149.083123818</v>
      </c>
      <c r="AE27" s="4">
        <f>+(VLOOKUP(AE$2,Cartera!$C$44:$DG$82,creditos_sf!$A27,0)/$A$1)/$AZ27*100</f>
        <v>19869293.903277308</v>
      </c>
      <c r="AF27" s="4">
        <v>616602615.54430294</v>
      </c>
      <c r="AG27" s="4">
        <v>1740467105.0072601</v>
      </c>
      <c r="AH27" s="4">
        <f>+(VLOOKUP(AH$2,Cartera!$C$44:$DG$82,creditos_sf!$A27,0)/$A$1)/$AZ27*100</f>
        <v>142221817.22390029</v>
      </c>
      <c r="AI27" s="4">
        <v>92145579.633936793</v>
      </c>
      <c r="AJ27" s="4">
        <f>+(VLOOKUP(AJ$2,Cartera!$C$44:$DG$82,creditos_sf!$A27,0)/$A$1)/$AZ27*100</f>
        <v>72688210.347750828</v>
      </c>
      <c r="AK27" s="4">
        <v>204433202.29913801</v>
      </c>
      <c r="AL27" s="4">
        <f>+(VLOOKUP(AL$2,Cartera!$C$44:$DG$82,creditos_sf!$A27,0)/$A$1)/$AZ27*100</f>
        <v>3281469013.1063547</v>
      </c>
      <c r="AM27" s="4">
        <v>210109531.66724598</v>
      </c>
      <c r="AN27" s="4">
        <v>631166478.17062092</v>
      </c>
      <c r="AO27" s="4">
        <f>+(VLOOKUP(AO$2,Cartera!$C$44:$DG$82,creditos_sf!$A27,0)/$A$1)/$AZ27*100</f>
        <v>46868739.234932899</v>
      </c>
      <c r="AP27" s="4">
        <f>+(VLOOKUP(AP$2,Cartera!$C$44:$DG$82,creditos_sf!$A27,0)/$A$1)/$AZ27*100</f>
        <v>5398243.039635269</v>
      </c>
      <c r="AQ27" s="4">
        <f>+(VLOOKUP(AQ$2,Cartera!$C$44:$DG$82,creditos_sf!$A27,0)/$A$1)/$AZ27*100</f>
        <v>148000980.48131841</v>
      </c>
      <c r="AR27" s="4">
        <v>88737904.478829011</v>
      </c>
      <c r="AS27" s="4">
        <v>143751807.969549</v>
      </c>
      <c r="AT27" s="4">
        <v>20661713.440266099</v>
      </c>
      <c r="AU27" s="4">
        <v>59569028.459289804</v>
      </c>
      <c r="AV27" s="4">
        <v>115777496.16339099</v>
      </c>
      <c r="AW27" s="4">
        <v>742114443.04179704</v>
      </c>
      <c r="AX27" s="4">
        <v>620961867.89417398</v>
      </c>
      <c r="AY27" s="4">
        <v>1173117389.6612198</v>
      </c>
      <c r="AZ27" s="48">
        <v>113.002663</v>
      </c>
    </row>
    <row r="28" spans="1:52" ht="16.5" x14ac:dyDescent="0.3">
      <c r="A28">
        <f t="shared" si="0"/>
        <v>38</v>
      </c>
      <c r="B28" s="1">
        <v>27</v>
      </c>
      <c r="C28" s="3">
        <v>41670</v>
      </c>
      <c r="D28" s="4">
        <f>+(VLOOKUP(D$2,Cartera!$C$5:$DG$15,creditos_sf!$A28,0)/$A$1)/$AZ28*100</f>
        <v>1340912863.5911484</v>
      </c>
      <c r="E28" s="4">
        <v>1675407968.6233499</v>
      </c>
      <c r="F28" s="4">
        <v>1088380633.7839501</v>
      </c>
      <c r="G28" s="4">
        <f>+(VLOOKUP(G$2,Cartera!$C$5:$DG$15,creditos_sf!$A28,0)/$A$1)/$AZ28*100</f>
        <v>424704974.63724381</v>
      </c>
      <c r="H28" s="4">
        <f>+(VLOOKUP(H$2,Cartera!$C$5:$DG$15,creditos_sf!$A28,0)/$A$1)/$AZ28*100</f>
        <v>0</v>
      </c>
      <c r="I28" s="4">
        <f>+(VLOOKUP(I$2,Cartera!$C$5:$DG$15,creditos_sf!$A28,0)/$A$1)/$AZ28*100</f>
        <v>1330002222.1544347</v>
      </c>
      <c r="J28" s="4">
        <f>+(VLOOKUP(J$2,Cartera!$C$5:$DG$15,creditos_sf!$A28,0)/$A$1)/$AZ28*100</f>
        <v>5235126463.9596281</v>
      </c>
      <c r="K28" s="4">
        <v>12572135701.7096</v>
      </c>
      <c r="L28" s="4">
        <v>20591583942.0406</v>
      </c>
      <c r="M28" s="4">
        <v>8000985156.8309603</v>
      </c>
      <c r="N28" s="4">
        <v>485895877.96079701</v>
      </c>
      <c r="O28" s="4">
        <f>+(VLOOKUP(O$2,Cartera!$C$44:$DG$82,creditos_sf!$A28,0)/$A$1)/$AZ28*100</f>
        <v>75058392.860425681</v>
      </c>
      <c r="P28" s="4">
        <v>601640374.53317308</v>
      </c>
      <c r="Q28" s="4">
        <f>+(VLOOKUP(Q$2,Cartera!$C$44:$DG$82,creditos_sf!$A28,0)/$A$1)/$AZ28*100</f>
        <v>972499278.09201753</v>
      </c>
      <c r="R28" s="4">
        <f>+(VLOOKUP(R$2,Cartera!$C$44:$DG$82,creditos_sf!$A28,0)/$A$1)/$AZ28*100</f>
        <v>0</v>
      </c>
      <c r="S28" s="4">
        <f>+(VLOOKUP(S$2,Cartera!$C$44:$DG$82,creditos_sf!$A28,0)/$A$1)/$AZ28*100</f>
        <v>22729476.460221119</v>
      </c>
      <c r="T28" s="4">
        <f>+(VLOOKUP(T$2,Cartera!$C$44:$DG$82,creditos_sf!$A28,0)/$A$1)/$AZ28*100</f>
        <v>30928761.771671362</v>
      </c>
      <c r="U28" s="4">
        <f>+(VLOOKUP(U$2,Cartera!$C$44:$DG$82,creditos_sf!$A28,0)/$A$1)/$AZ28*100</f>
        <v>33566546.470404893</v>
      </c>
      <c r="V28" s="4">
        <f>+(VLOOKUP(V$2,Cartera!$C$44:$DG$82,creditos_sf!$A28,0)/$A$1)/$AZ28*100</f>
        <v>247389477.63981855</v>
      </c>
      <c r="W28" s="4">
        <f>+(VLOOKUP(W$2,Cartera!$C$44:$DG$82,creditos_sf!$A28,0)/$A$1)/$AZ28*100</f>
        <v>295591253.5585081</v>
      </c>
      <c r="X28" s="4">
        <f>+(VLOOKUP(X$2,Cartera!$C$44:$DG$82,creditos_sf!$A28,0)/$A$1)/$AZ28*100</f>
        <v>2076046273.7670972</v>
      </c>
      <c r="Y28" s="4">
        <f>+(VLOOKUP(Y$2,Cartera!$C$44:$DG$82,creditos_sf!$A28,0)/$A$1)/$AZ28*100</f>
        <v>317765166.87775099</v>
      </c>
      <c r="Z28" s="4">
        <f>+(VLOOKUP(Z$2,Cartera!$C$44:$DG$82,creditos_sf!$A28,0)/$A$1)/$AZ28*100</f>
        <v>0</v>
      </c>
      <c r="AA28" s="4">
        <f>+(VLOOKUP(AA$2,Cartera!$C$44:$DG$82,creditos_sf!$A28,0)/$A$1)/$AZ28*100</f>
        <v>0</v>
      </c>
      <c r="AB28" s="4">
        <v>389746519.36653799</v>
      </c>
      <c r="AC28" s="4">
        <f>+(VLOOKUP(AC$2,Cartera!$C$44:$DG$82,creditos_sf!$A28,0)/$A$1)/$AZ28*100</f>
        <v>110958828.1594007</v>
      </c>
      <c r="AD28" s="4">
        <f>+(VLOOKUP(AD$2,Cartera!$C$44:$DG$82,creditos_sf!$A28,0)/$A$1)/$AZ28*100</f>
        <v>13588981.298528941</v>
      </c>
      <c r="AE28" s="4">
        <f>+(VLOOKUP(AE$2,Cartera!$C$44:$DG$82,creditos_sf!$A28,0)/$A$1)/$AZ28*100</f>
        <v>19448889.636433814</v>
      </c>
      <c r="AF28" s="4">
        <v>624192031.89850795</v>
      </c>
      <c r="AG28" s="4">
        <v>1748944786.8576398</v>
      </c>
      <c r="AH28" s="4">
        <f>+(VLOOKUP(AH$2,Cartera!$C$44:$DG$82,creditos_sf!$A28,0)/$A$1)/$AZ28*100</f>
        <v>142882284.56547746</v>
      </c>
      <c r="AI28" s="4">
        <v>93115181.603080794</v>
      </c>
      <c r="AJ28" s="4">
        <f>+(VLOOKUP(AJ$2,Cartera!$C$44:$DG$82,creditos_sf!$A28,0)/$A$1)/$AZ28*100</f>
        <v>77380605.500452593</v>
      </c>
      <c r="AK28" s="4">
        <v>200964220.39005098</v>
      </c>
      <c r="AL28" s="4">
        <f>+(VLOOKUP(AL$2,Cartera!$C$44:$DG$82,creditos_sf!$A28,0)/$A$1)/$AZ28*100</f>
        <v>3222450340.0243411</v>
      </c>
      <c r="AM28" s="4">
        <v>212950926.12016201</v>
      </c>
      <c r="AN28" s="4">
        <v>633098929.27020693</v>
      </c>
      <c r="AO28" s="4">
        <f>+(VLOOKUP(AO$2,Cartera!$C$44:$DG$82,creditos_sf!$A28,0)/$A$1)/$AZ28*100</f>
        <v>46861458.93690078</v>
      </c>
      <c r="AP28" s="4">
        <f>+(VLOOKUP(AP$2,Cartera!$C$44:$DG$82,creditos_sf!$A28,0)/$A$1)/$AZ28*100</f>
        <v>5391578.1824510125</v>
      </c>
      <c r="AQ28" s="4">
        <f>+(VLOOKUP(AQ$2,Cartera!$C$44:$DG$82,creditos_sf!$A28,0)/$A$1)/$AZ28*100</f>
        <v>143007349.27484751</v>
      </c>
      <c r="AR28" s="4">
        <v>89207490.952528894</v>
      </c>
      <c r="AS28" s="4">
        <v>143771722.075703</v>
      </c>
      <c r="AT28" s="4">
        <v>21316831.336579502</v>
      </c>
      <c r="AU28" s="4">
        <v>59455694.107642204</v>
      </c>
      <c r="AV28" s="4">
        <v>115909775.529468</v>
      </c>
      <c r="AW28" s="4">
        <v>734754740.51007497</v>
      </c>
      <c r="AX28" s="4">
        <v>613583867.51650095</v>
      </c>
      <c r="AY28" s="4">
        <v>1172394817.3789601</v>
      </c>
      <c r="AZ28" s="48">
        <v>113.360708</v>
      </c>
    </row>
    <row r="29" spans="1:52" ht="16.5" x14ac:dyDescent="0.3">
      <c r="A29">
        <f t="shared" si="0"/>
        <v>39</v>
      </c>
      <c r="B29" s="1">
        <v>28</v>
      </c>
      <c r="C29" s="3">
        <v>41698</v>
      </c>
      <c r="D29" s="4">
        <f>+(VLOOKUP(D$2,Cartera!$C$5:$DG$15,creditos_sf!$A29,0)/$A$1)/$AZ29*100</f>
        <v>1335647585.7107265</v>
      </c>
      <c r="E29" s="4">
        <v>1669091202.75666</v>
      </c>
      <c r="F29" s="4">
        <v>1105060653.4286299</v>
      </c>
      <c r="G29" s="4">
        <f>+(VLOOKUP(G$2,Cartera!$C$5:$DG$15,creditos_sf!$A29,0)/$A$1)/$AZ29*100</f>
        <v>410783142.3301608</v>
      </c>
      <c r="H29" s="4">
        <f>+(VLOOKUP(H$2,Cartera!$C$5:$DG$15,creditos_sf!$A29,0)/$A$1)/$AZ29*100</f>
        <v>0</v>
      </c>
      <c r="I29" s="4">
        <f>+(VLOOKUP(I$2,Cartera!$C$5:$DG$15,creditos_sf!$A29,0)/$A$1)/$AZ29*100</f>
        <v>1411127966.7197185</v>
      </c>
      <c r="J29" s="4">
        <f>+(VLOOKUP(J$2,Cartera!$C$5:$DG$15,creditos_sf!$A29,0)/$A$1)/$AZ29*100</f>
        <v>5093998539.4042683</v>
      </c>
      <c r="K29" s="4">
        <v>12816442595.579199</v>
      </c>
      <c r="L29" s="4">
        <v>21004490993.586102</v>
      </c>
      <c r="M29" s="4">
        <v>7849320082.8060102</v>
      </c>
      <c r="N29" s="4">
        <v>487012680.33948302</v>
      </c>
      <c r="O29" s="4">
        <f>+(VLOOKUP(O$2,Cartera!$C$44:$DG$82,creditos_sf!$A29,0)/$A$1)/$AZ29*100</f>
        <v>75776444.927577153</v>
      </c>
      <c r="P29" s="4">
        <v>608328908.24856901</v>
      </c>
      <c r="Q29" s="4">
        <f>+(VLOOKUP(Q$2,Cartera!$C$44:$DG$82,creditos_sf!$A29,0)/$A$1)/$AZ29*100</f>
        <v>956047173.54439354</v>
      </c>
      <c r="R29" s="4">
        <f>+(VLOOKUP(R$2,Cartera!$C$44:$DG$82,creditos_sf!$A29,0)/$A$1)/$AZ29*100</f>
        <v>0</v>
      </c>
      <c r="S29" s="4">
        <f>+(VLOOKUP(S$2,Cartera!$C$44:$DG$82,creditos_sf!$A29,0)/$A$1)/$AZ29*100</f>
        <v>22639033.900747102</v>
      </c>
      <c r="T29" s="4">
        <f>+(VLOOKUP(T$2,Cartera!$C$44:$DG$82,creditos_sf!$A29,0)/$A$1)/$AZ29*100</f>
        <v>31402431.34310472</v>
      </c>
      <c r="U29" s="4">
        <f>+(VLOOKUP(U$2,Cartera!$C$44:$DG$82,creditos_sf!$A29,0)/$A$1)/$AZ29*100</f>
        <v>33841046.183556713</v>
      </c>
      <c r="V29" s="4">
        <f>+(VLOOKUP(V$2,Cartera!$C$44:$DG$82,creditos_sf!$A29,0)/$A$1)/$AZ29*100</f>
        <v>249444959.53032953</v>
      </c>
      <c r="W29" s="4">
        <f>+(VLOOKUP(W$2,Cartera!$C$44:$DG$82,creditos_sf!$A29,0)/$A$1)/$AZ29*100</f>
        <v>284740648.70920211</v>
      </c>
      <c r="X29" s="4">
        <f>+(VLOOKUP(X$2,Cartera!$C$44:$DG$82,creditos_sf!$A29,0)/$A$1)/$AZ29*100</f>
        <v>2105539896.5693488</v>
      </c>
      <c r="Y29" s="4">
        <f>+(VLOOKUP(Y$2,Cartera!$C$44:$DG$82,creditos_sf!$A29,0)/$A$1)/$AZ29*100</f>
        <v>314567272.31552583</v>
      </c>
      <c r="Z29" s="4">
        <f>+(VLOOKUP(Z$2,Cartera!$C$44:$DG$82,creditos_sf!$A29,0)/$A$1)/$AZ29*100</f>
        <v>0</v>
      </c>
      <c r="AA29" s="4">
        <f>+(VLOOKUP(AA$2,Cartera!$C$44:$DG$82,creditos_sf!$A29,0)/$A$1)/$AZ29*100</f>
        <v>0</v>
      </c>
      <c r="AB29" s="4">
        <v>388684963.66109097</v>
      </c>
      <c r="AC29" s="4">
        <f>+(VLOOKUP(AC$2,Cartera!$C$44:$DG$82,creditos_sf!$A29,0)/$A$1)/$AZ29*100</f>
        <v>112514913.27002025</v>
      </c>
      <c r="AD29" s="4">
        <f>+(VLOOKUP(AD$2,Cartera!$C$44:$DG$82,creditos_sf!$A29,0)/$A$1)/$AZ29*100</f>
        <v>13113956.342139497</v>
      </c>
      <c r="AE29" s="4">
        <f>+(VLOOKUP(AE$2,Cartera!$C$44:$DG$82,creditos_sf!$A29,0)/$A$1)/$AZ29*100</f>
        <v>18948497.473597914</v>
      </c>
      <c r="AF29" s="4">
        <v>633722634.90005195</v>
      </c>
      <c r="AG29" s="4">
        <v>1754439186.8492901</v>
      </c>
      <c r="AH29" s="4">
        <f>+(VLOOKUP(AH$2,Cartera!$C$44:$DG$82,creditos_sf!$A29,0)/$A$1)/$AZ29*100</f>
        <v>142261695.36942601</v>
      </c>
      <c r="AI29" s="4">
        <v>93676270.554314107</v>
      </c>
      <c r="AJ29" s="4">
        <f>+(VLOOKUP(AJ$2,Cartera!$C$44:$DG$82,creditos_sf!$A29,0)/$A$1)/$AZ29*100</f>
        <v>81687602.819186792</v>
      </c>
      <c r="AK29" s="4">
        <v>193278729.178431</v>
      </c>
      <c r="AL29" s="4">
        <f>+(VLOOKUP(AL$2,Cartera!$C$44:$DG$82,creditos_sf!$A29,0)/$A$1)/$AZ29*100</f>
        <v>3171407772.4099522</v>
      </c>
      <c r="AM29" s="4">
        <v>214726846.873429</v>
      </c>
      <c r="AN29" s="4">
        <v>640083705.14708102</v>
      </c>
      <c r="AO29" s="4">
        <f>+(VLOOKUP(AO$2,Cartera!$C$44:$DG$82,creditos_sf!$A29,0)/$A$1)/$AZ29*100</f>
        <v>46344001.64753592</v>
      </c>
      <c r="AP29" s="4">
        <f>+(VLOOKUP(AP$2,Cartera!$C$44:$DG$82,creditos_sf!$A29,0)/$A$1)/$AZ29*100</f>
        <v>5328277.53025309</v>
      </c>
      <c r="AQ29" s="4">
        <f>+(VLOOKUP(AQ$2,Cartera!$C$44:$DG$82,creditos_sf!$A29,0)/$A$1)/$AZ29*100</f>
        <v>140348618.87467372</v>
      </c>
      <c r="AR29" s="4">
        <v>87602167.312750205</v>
      </c>
      <c r="AS29" s="4">
        <v>142490770.246687</v>
      </c>
      <c r="AT29" s="4">
        <v>21962764.2795805</v>
      </c>
      <c r="AU29" s="4">
        <v>59029524.813874103</v>
      </c>
      <c r="AV29" s="4">
        <v>115177918.58024999</v>
      </c>
      <c r="AW29" s="4">
        <v>729092817.72346401</v>
      </c>
      <c r="AX29" s="4">
        <v>604409612.39250207</v>
      </c>
      <c r="AY29" s="4">
        <v>1166830248.3318</v>
      </c>
      <c r="AZ29" s="48">
        <v>114.04182299999999</v>
      </c>
    </row>
    <row r="30" spans="1:52" ht="16.5" x14ac:dyDescent="0.3">
      <c r="A30">
        <f t="shared" si="0"/>
        <v>40</v>
      </c>
      <c r="B30" s="1">
        <v>29</v>
      </c>
      <c r="C30" s="3">
        <v>41729</v>
      </c>
      <c r="D30" s="4">
        <f>+(VLOOKUP(D$2,Cartera!$C$5:$DG$15,creditos_sf!$A30,0)/$A$1)/$AZ30*100</f>
        <v>1356818267.4517925</v>
      </c>
      <c r="E30" s="4">
        <v>1678791355.3848</v>
      </c>
      <c r="F30" s="4">
        <v>1159840885.05389</v>
      </c>
      <c r="G30" s="4">
        <f>+(VLOOKUP(G$2,Cartera!$C$5:$DG$15,creditos_sf!$A30,0)/$A$1)/$AZ30*100</f>
        <v>476037493.29262805</v>
      </c>
      <c r="H30" s="4">
        <f>+(VLOOKUP(H$2,Cartera!$C$5:$DG$15,creditos_sf!$A30,0)/$A$1)/$AZ30*100</f>
        <v>2762026.876036616</v>
      </c>
      <c r="I30" s="4">
        <f>+(VLOOKUP(I$2,Cartera!$C$5:$DG$15,creditos_sf!$A30,0)/$A$1)/$AZ30*100</f>
        <v>1378785224.9815559</v>
      </c>
      <c r="J30" s="4">
        <f>+(VLOOKUP(J$2,Cartera!$C$5:$DG$15,creditos_sf!$A30,0)/$A$1)/$AZ30*100</f>
        <v>5116769617.617836</v>
      </c>
      <c r="K30" s="4">
        <v>12312743481.4589</v>
      </c>
      <c r="L30" s="4">
        <v>20716338206.318298</v>
      </c>
      <c r="M30" s="4">
        <v>8274060826.9115601</v>
      </c>
      <c r="N30" s="4">
        <v>489120615.635562</v>
      </c>
      <c r="O30" s="4">
        <f>+(VLOOKUP(O$2,Cartera!$C$44:$DG$82,creditos_sf!$A30,0)/$A$1)/$AZ30*100</f>
        <v>76905842.144488037</v>
      </c>
      <c r="P30" s="4">
        <v>617031133.375597</v>
      </c>
      <c r="Q30" s="4">
        <f>+(VLOOKUP(Q$2,Cartera!$C$44:$DG$82,creditos_sf!$A30,0)/$A$1)/$AZ30*100</f>
        <v>934988063.03901649</v>
      </c>
      <c r="R30" s="4">
        <f>+(VLOOKUP(R$2,Cartera!$C$44:$DG$82,creditos_sf!$A30,0)/$A$1)/$AZ30*100</f>
        <v>0</v>
      </c>
      <c r="S30" s="4">
        <f>+(VLOOKUP(S$2,Cartera!$C$44:$DG$82,creditos_sf!$A30,0)/$A$1)/$AZ30*100</f>
        <v>23229830.927597698</v>
      </c>
      <c r="T30" s="4">
        <f>+(VLOOKUP(T$2,Cartera!$C$44:$DG$82,creditos_sf!$A30,0)/$A$1)/$AZ30*100</f>
        <v>30972666.286189336</v>
      </c>
      <c r="U30" s="4">
        <f>+(VLOOKUP(U$2,Cartera!$C$44:$DG$82,creditos_sf!$A30,0)/$A$1)/$AZ30*100</f>
        <v>33741611.071005903</v>
      </c>
      <c r="V30" s="4">
        <f>+(VLOOKUP(V$2,Cartera!$C$44:$DG$82,creditos_sf!$A30,0)/$A$1)/$AZ30*100</f>
        <v>252453124.75233507</v>
      </c>
      <c r="W30" s="4">
        <f>+(VLOOKUP(W$2,Cartera!$C$44:$DG$82,creditos_sf!$A30,0)/$A$1)/$AZ30*100</f>
        <v>273611779.49176449</v>
      </c>
      <c r="X30" s="4">
        <f>+(VLOOKUP(X$2,Cartera!$C$44:$DG$82,creditos_sf!$A30,0)/$A$1)/$AZ30*100</f>
        <v>2142173762.8236957</v>
      </c>
      <c r="Y30" s="4">
        <f>+(VLOOKUP(Y$2,Cartera!$C$44:$DG$82,creditos_sf!$A30,0)/$A$1)/$AZ30*100</f>
        <v>309802333.33281291</v>
      </c>
      <c r="Z30" s="4">
        <f>+(VLOOKUP(Z$2,Cartera!$C$44:$DG$82,creditos_sf!$A30,0)/$A$1)/$AZ30*100</f>
        <v>0</v>
      </c>
      <c r="AA30" s="4">
        <f>+(VLOOKUP(AA$2,Cartera!$C$44:$DG$82,creditos_sf!$A30,0)/$A$1)/$AZ30*100</f>
        <v>0</v>
      </c>
      <c r="AB30" s="4">
        <v>388958720.95968401</v>
      </c>
      <c r="AC30" s="4">
        <f>+(VLOOKUP(AC$2,Cartera!$C$44:$DG$82,creditos_sf!$A30,0)/$A$1)/$AZ30*100</f>
        <v>113077970.71209662</v>
      </c>
      <c r="AD30" s="4">
        <f>+(VLOOKUP(AD$2,Cartera!$C$44:$DG$82,creditos_sf!$A30,0)/$A$1)/$AZ30*100</f>
        <v>12983734.764023026</v>
      </c>
      <c r="AE30" s="4">
        <f>+(VLOOKUP(AE$2,Cartera!$C$44:$DG$82,creditos_sf!$A30,0)/$A$1)/$AZ30*100</f>
        <v>18273129.432131253</v>
      </c>
      <c r="AF30" s="4">
        <v>645493383.41275501</v>
      </c>
      <c r="AG30" s="4">
        <v>1753820945.0115502</v>
      </c>
      <c r="AH30" s="4">
        <f>+(VLOOKUP(AH$2,Cartera!$C$44:$DG$82,creditos_sf!$A30,0)/$A$1)/$AZ30*100</f>
        <v>140600606.34965977</v>
      </c>
      <c r="AI30" s="4">
        <v>92957249.311561704</v>
      </c>
      <c r="AJ30" s="4">
        <f>+(VLOOKUP(AJ$2,Cartera!$C$44:$DG$82,creditos_sf!$A30,0)/$A$1)/$AZ30*100</f>
        <v>83223774.784890637</v>
      </c>
      <c r="AK30" s="4">
        <v>189034468.42102101</v>
      </c>
      <c r="AL30" s="4">
        <f>+(VLOOKUP(AL$2,Cartera!$C$44:$DG$82,creditos_sf!$A30,0)/$A$1)/$AZ30*100</f>
        <v>3125178835.7782612</v>
      </c>
      <c r="AM30" s="4">
        <v>217044508.48142299</v>
      </c>
      <c r="AN30" s="4">
        <v>655269867.91956103</v>
      </c>
      <c r="AO30" s="4">
        <f>+(VLOOKUP(AO$2,Cartera!$C$44:$DG$82,creditos_sf!$A30,0)/$A$1)/$AZ30*100</f>
        <v>57560931.62088117</v>
      </c>
      <c r="AP30" s="4">
        <f>+(VLOOKUP(AP$2,Cartera!$C$44:$DG$82,creditos_sf!$A30,0)/$A$1)/$AZ30*100</f>
        <v>5215877.6920441287</v>
      </c>
      <c r="AQ30" s="4">
        <f>+(VLOOKUP(AQ$2,Cartera!$C$44:$DG$82,creditos_sf!$A30,0)/$A$1)/$AZ30*100</f>
        <v>136512722.9680247</v>
      </c>
      <c r="AR30" s="4">
        <v>87634889.633235589</v>
      </c>
      <c r="AS30" s="4">
        <v>141944155.36805803</v>
      </c>
      <c r="AT30" s="4">
        <v>22974128.627979897</v>
      </c>
      <c r="AU30" s="4">
        <v>58710626.975910202</v>
      </c>
      <c r="AV30" s="4">
        <v>114974470.18488099</v>
      </c>
      <c r="AW30" s="4">
        <v>727163403.110605</v>
      </c>
      <c r="AX30" s="4">
        <v>619381823.20549095</v>
      </c>
      <c r="AY30" s="4">
        <v>1169664465.2681</v>
      </c>
      <c r="AZ30" s="48">
        <v>114.633197</v>
      </c>
    </row>
    <row r="31" spans="1:52" ht="16.5" x14ac:dyDescent="0.3">
      <c r="A31">
        <f t="shared" si="0"/>
        <v>41</v>
      </c>
      <c r="B31" s="1">
        <v>30</v>
      </c>
      <c r="C31" s="3">
        <v>41759</v>
      </c>
      <c r="D31" s="4">
        <f>+(VLOOKUP(D$2,Cartera!$C$5:$DG$15,creditos_sf!$A31,0)/$A$1)/$AZ31*100</f>
        <v>1330047716.1022265</v>
      </c>
      <c r="E31" s="4">
        <v>1682602355.00354</v>
      </c>
      <c r="F31" s="4">
        <v>1190198177.1686502</v>
      </c>
      <c r="G31" s="4">
        <f>+(VLOOKUP(G$2,Cartera!$C$5:$DG$15,creditos_sf!$A31,0)/$A$1)/$AZ31*100</f>
        <v>455522465.52864528</v>
      </c>
      <c r="H31" s="4">
        <f>+(VLOOKUP(H$2,Cartera!$C$5:$DG$15,creditos_sf!$A31,0)/$A$1)/$AZ31*100</f>
        <v>16264942.203935282</v>
      </c>
      <c r="I31" s="4">
        <f>+(VLOOKUP(I$2,Cartera!$C$5:$DG$15,creditos_sf!$A31,0)/$A$1)/$AZ31*100</f>
        <v>1445378235.7593534</v>
      </c>
      <c r="J31" s="4">
        <f>+(VLOOKUP(J$2,Cartera!$C$5:$DG$15,creditos_sf!$A31,0)/$A$1)/$AZ31*100</f>
        <v>5223058810.4371805</v>
      </c>
      <c r="K31" s="4">
        <v>12982524701.868599</v>
      </c>
      <c r="L31" s="4">
        <v>21264290024.232304</v>
      </c>
      <c r="M31" s="4">
        <v>8231880238.8696003</v>
      </c>
      <c r="N31" s="4">
        <v>486731579.06609803</v>
      </c>
      <c r="O31" s="4">
        <f>+(VLOOKUP(O$2,Cartera!$C$44:$DG$82,creditos_sf!$A31,0)/$A$1)/$AZ31*100</f>
        <v>76150851.230701476</v>
      </c>
      <c r="P31" s="4">
        <v>622829464.536641</v>
      </c>
      <c r="Q31" s="4">
        <f>+(VLOOKUP(Q$2,Cartera!$C$44:$DG$82,creditos_sf!$A31,0)/$A$1)/$AZ31*100</f>
        <v>927161190.82972109</v>
      </c>
      <c r="R31" s="4">
        <f>+(VLOOKUP(R$2,Cartera!$C$44:$DG$82,creditos_sf!$A31,0)/$A$1)/$AZ31*100</f>
        <v>0</v>
      </c>
      <c r="S31" s="4">
        <f>+(VLOOKUP(S$2,Cartera!$C$44:$DG$82,creditos_sf!$A31,0)/$A$1)/$AZ31*100</f>
        <v>24360714.577426776</v>
      </c>
      <c r="T31" s="4">
        <f>+(VLOOKUP(T$2,Cartera!$C$44:$DG$82,creditos_sf!$A31,0)/$A$1)/$AZ31*100</f>
        <v>29996611.847558949</v>
      </c>
      <c r="U31" s="4">
        <f>+(VLOOKUP(U$2,Cartera!$C$44:$DG$82,creditos_sf!$A31,0)/$A$1)/$AZ31*100</f>
        <v>32256371.574283678</v>
      </c>
      <c r="V31" s="4">
        <f>+(VLOOKUP(V$2,Cartera!$C$44:$DG$82,creditos_sf!$A31,0)/$A$1)/$AZ31*100</f>
        <v>257767515.05596438</v>
      </c>
      <c r="W31" s="4">
        <f>+(VLOOKUP(W$2,Cartera!$C$44:$DG$82,creditos_sf!$A31,0)/$A$1)/$AZ31*100</f>
        <v>272540091.77299768</v>
      </c>
      <c r="X31" s="4">
        <f>+(VLOOKUP(X$2,Cartera!$C$44:$DG$82,creditos_sf!$A31,0)/$A$1)/$AZ31*100</f>
        <v>2191878103.4472566</v>
      </c>
      <c r="Y31" s="4">
        <f>+(VLOOKUP(Y$2,Cartera!$C$44:$DG$82,creditos_sf!$A31,0)/$A$1)/$AZ31*100</f>
        <v>304842262.37957054</v>
      </c>
      <c r="Z31" s="4">
        <f>+(VLOOKUP(Z$2,Cartera!$C$44:$DG$82,creditos_sf!$A31,0)/$A$1)/$AZ31*100</f>
        <v>0</v>
      </c>
      <c r="AA31" s="4">
        <f>+(VLOOKUP(AA$2,Cartera!$C$44:$DG$82,creditos_sf!$A31,0)/$A$1)/$AZ31*100</f>
        <v>0</v>
      </c>
      <c r="AB31" s="4">
        <v>384364901.46197701</v>
      </c>
      <c r="AC31" s="4">
        <f>+(VLOOKUP(AC$2,Cartera!$C$44:$DG$82,creditos_sf!$A31,0)/$A$1)/$AZ31*100</f>
        <v>114050402.74943617</v>
      </c>
      <c r="AD31" s="4">
        <f>+(VLOOKUP(AD$2,Cartera!$C$44:$DG$82,creditos_sf!$A31,0)/$A$1)/$AZ31*100</f>
        <v>12876770.359657418</v>
      </c>
      <c r="AE31" s="4">
        <f>+(VLOOKUP(AE$2,Cartera!$C$44:$DG$82,creditos_sf!$A31,0)/$A$1)/$AZ31*100</f>
        <v>17182038.02684579</v>
      </c>
      <c r="AF31" s="4">
        <v>650009999.95866692</v>
      </c>
      <c r="AG31" s="4">
        <v>1749212352.6633801</v>
      </c>
      <c r="AH31" s="4">
        <f>+(VLOOKUP(AH$2,Cartera!$C$44:$DG$82,creditos_sf!$A31,0)/$A$1)/$AZ31*100</f>
        <v>138849808.07924926</v>
      </c>
      <c r="AI31" s="4">
        <v>92804120.190715194</v>
      </c>
      <c r="AJ31" s="4">
        <f>+(VLOOKUP(AJ$2,Cartera!$C$44:$DG$82,creditos_sf!$A31,0)/$A$1)/$AZ31*100</f>
        <v>79804346.287701592</v>
      </c>
      <c r="AK31" s="4">
        <v>183928346.407922</v>
      </c>
      <c r="AL31" s="4">
        <f>+(VLOOKUP(AL$2,Cartera!$C$44:$DG$82,creditos_sf!$A31,0)/$A$1)/$AZ31*100</f>
        <v>3101957422.5200458</v>
      </c>
      <c r="AM31" s="4">
        <v>218556565.05069599</v>
      </c>
      <c r="AN31" s="4">
        <v>667762943.98334205</v>
      </c>
      <c r="AO31" s="4">
        <f>+(VLOOKUP(AO$2,Cartera!$C$44:$DG$82,creditos_sf!$A31,0)/$A$1)/$AZ31*100</f>
        <v>56627037.729671448</v>
      </c>
      <c r="AP31" s="4">
        <f>+(VLOOKUP(AP$2,Cartera!$C$44:$DG$82,creditos_sf!$A31,0)/$A$1)/$AZ31*100</f>
        <v>5129318.4210901326</v>
      </c>
      <c r="AQ31" s="4">
        <f>+(VLOOKUP(AQ$2,Cartera!$C$44:$DG$82,creditos_sf!$A31,0)/$A$1)/$AZ31*100</f>
        <v>133187753.89724162</v>
      </c>
      <c r="AR31" s="4">
        <v>86633863.780707911</v>
      </c>
      <c r="AS31" s="4">
        <v>140363063.08087799</v>
      </c>
      <c r="AT31" s="4">
        <v>23992662.474753801</v>
      </c>
      <c r="AU31" s="4">
        <v>58251278.617851295</v>
      </c>
      <c r="AV31" s="4">
        <v>113520386.05072899</v>
      </c>
      <c r="AW31" s="4">
        <v>723825114.89849198</v>
      </c>
      <c r="AX31" s="4">
        <v>631107952.25756502</v>
      </c>
      <c r="AY31" s="4">
        <v>1168451985.4130199</v>
      </c>
      <c r="AZ31" s="48">
        <v>115.08396</v>
      </c>
    </row>
    <row r="32" spans="1:52" ht="16.5" x14ac:dyDescent="0.3">
      <c r="A32">
        <f t="shared" si="0"/>
        <v>42</v>
      </c>
      <c r="B32" s="1">
        <v>31</v>
      </c>
      <c r="C32" s="3">
        <v>41790</v>
      </c>
      <c r="D32" s="4">
        <f>+(VLOOKUP(D$2,Cartera!$C$5:$DG$15,creditos_sf!$A32,0)/$A$1)/$AZ32*100</f>
        <v>1337515979.0022335</v>
      </c>
      <c r="E32" s="4">
        <v>1681749120.6672599</v>
      </c>
      <c r="F32" s="4">
        <v>1185464640.13026</v>
      </c>
      <c r="G32" s="4">
        <f>+(VLOOKUP(G$2,Cartera!$C$5:$DG$15,creditos_sf!$A32,0)/$A$1)/$AZ32*100</f>
        <v>449718044.30603439</v>
      </c>
      <c r="H32" s="4">
        <f>+(VLOOKUP(H$2,Cartera!$C$5:$DG$15,creditos_sf!$A32,0)/$A$1)/$AZ32*100</f>
        <v>13189364.508449214</v>
      </c>
      <c r="I32" s="4">
        <f>+(VLOOKUP(I$2,Cartera!$C$5:$DG$15,creditos_sf!$A32,0)/$A$1)/$AZ32*100</f>
        <v>1378555634.053838</v>
      </c>
      <c r="J32" s="4">
        <f>+(VLOOKUP(J$2,Cartera!$C$5:$DG$15,creditos_sf!$A32,0)/$A$1)/$AZ32*100</f>
        <v>5239545446.1562414</v>
      </c>
      <c r="K32" s="4">
        <v>13193854404.1038</v>
      </c>
      <c r="L32" s="4">
        <v>21295385148.523899</v>
      </c>
      <c r="M32" s="4">
        <v>8297061464.6029396</v>
      </c>
      <c r="N32" s="4">
        <v>487796726.165649</v>
      </c>
      <c r="O32" s="4">
        <f>+(VLOOKUP(O$2,Cartera!$C$44:$DG$82,creditos_sf!$A32,0)/$A$1)/$AZ32*100</f>
        <v>75904939.577833176</v>
      </c>
      <c r="P32" s="4">
        <v>630877189.749614</v>
      </c>
      <c r="Q32" s="4">
        <f>+(VLOOKUP(Q$2,Cartera!$C$44:$DG$82,creditos_sf!$A32,0)/$A$1)/$AZ32*100</f>
        <v>925688161.60858202</v>
      </c>
      <c r="R32" s="4">
        <f>+(VLOOKUP(R$2,Cartera!$C$44:$DG$82,creditos_sf!$A32,0)/$A$1)/$AZ32*100</f>
        <v>0</v>
      </c>
      <c r="S32" s="4">
        <f>+(VLOOKUP(S$2,Cartera!$C$44:$DG$82,creditos_sf!$A32,0)/$A$1)/$AZ32*100</f>
        <v>25594763.178124115</v>
      </c>
      <c r="T32" s="4">
        <f>+(VLOOKUP(T$2,Cartera!$C$44:$DG$82,creditos_sf!$A32,0)/$A$1)/$AZ32*100</f>
        <v>29152029.755025998</v>
      </c>
      <c r="U32" s="4">
        <f>+(VLOOKUP(U$2,Cartera!$C$44:$DG$82,creditos_sf!$A32,0)/$A$1)/$AZ32*100</f>
        <v>0</v>
      </c>
      <c r="V32" s="4">
        <f>+(VLOOKUP(V$2,Cartera!$C$44:$DG$82,creditos_sf!$A32,0)/$A$1)/$AZ32*100</f>
        <v>262822488.90946367</v>
      </c>
      <c r="W32" s="4">
        <f>+(VLOOKUP(W$2,Cartera!$C$44:$DG$82,creditos_sf!$A32,0)/$A$1)/$AZ32*100</f>
        <v>263303224.27900088</v>
      </c>
      <c r="X32" s="4">
        <f>+(VLOOKUP(X$2,Cartera!$C$44:$DG$82,creditos_sf!$A32,0)/$A$1)/$AZ32*100</f>
        <v>2241888054.5383039</v>
      </c>
      <c r="Y32" s="4">
        <f>+(VLOOKUP(Y$2,Cartera!$C$44:$DG$82,creditos_sf!$A32,0)/$A$1)/$AZ32*100</f>
        <v>302381718.99632794</v>
      </c>
      <c r="Z32" s="4">
        <f>+(VLOOKUP(Z$2,Cartera!$C$44:$DG$82,creditos_sf!$A32,0)/$A$1)/$AZ32*100</f>
        <v>0</v>
      </c>
      <c r="AA32" s="4">
        <f>+(VLOOKUP(AA$2,Cartera!$C$44:$DG$82,creditos_sf!$A32,0)/$A$1)/$AZ32*100</f>
        <v>0</v>
      </c>
      <c r="AB32" s="4">
        <v>380383524.87326097</v>
      </c>
      <c r="AC32" s="4">
        <f>+(VLOOKUP(AC$2,Cartera!$C$44:$DG$82,creditos_sf!$A32,0)/$A$1)/$AZ32*100</f>
        <v>112332049.54713567</v>
      </c>
      <c r="AD32" s="4">
        <f>+(VLOOKUP(AD$2,Cartera!$C$44:$DG$82,creditos_sf!$A32,0)/$A$1)/$AZ32*100</f>
        <v>12734139.015399069</v>
      </c>
      <c r="AE32" s="4">
        <f>+(VLOOKUP(AE$2,Cartera!$C$44:$DG$82,creditos_sf!$A32,0)/$A$1)/$AZ32*100</f>
        <v>17009732.533767521</v>
      </c>
      <c r="AF32" s="4">
        <v>656923216.81609297</v>
      </c>
      <c r="AG32" s="4">
        <v>1739863337.4955702</v>
      </c>
      <c r="AH32" s="4">
        <f>+(VLOOKUP(AH$2,Cartera!$C$44:$DG$82,creditos_sf!$A32,0)/$A$1)/$AZ32*100</f>
        <v>136565743.61980423</v>
      </c>
      <c r="AI32" s="4">
        <v>91799857.615214303</v>
      </c>
      <c r="AJ32" s="4">
        <f>+(VLOOKUP(AJ$2,Cartera!$C$44:$DG$82,creditos_sf!$A32,0)/$A$1)/$AZ32*100</f>
        <v>81759826.510048717</v>
      </c>
      <c r="AK32" s="4">
        <v>176787913.50674301</v>
      </c>
      <c r="AL32" s="4">
        <f>+(VLOOKUP(AL$2,Cartera!$C$44:$DG$82,creditos_sf!$A32,0)/$A$1)/$AZ32*100</f>
        <v>3065807213.8862009</v>
      </c>
      <c r="AM32" s="4">
        <v>219729349.02606598</v>
      </c>
      <c r="AN32" s="4">
        <v>677114187.66428101</v>
      </c>
      <c r="AO32" s="4">
        <f>+(VLOOKUP(AO$2,Cartera!$C$44:$DG$82,creditos_sf!$A32,0)/$A$1)/$AZ32*100</f>
        <v>55411434.305980101</v>
      </c>
      <c r="AP32" s="4">
        <f>+(VLOOKUP(AP$2,Cartera!$C$44:$DG$82,creditos_sf!$A32,0)/$A$1)/$AZ32*100</f>
        <v>4731951.8246345287</v>
      </c>
      <c r="AQ32" s="4">
        <f>+(VLOOKUP(AQ$2,Cartera!$C$44:$DG$82,creditos_sf!$A32,0)/$A$1)/$AZ32*100</f>
        <v>128552632.15343559</v>
      </c>
      <c r="AR32" s="4">
        <v>86657735.584018603</v>
      </c>
      <c r="AS32" s="4">
        <v>138011586.58331198</v>
      </c>
      <c r="AT32" s="4">
        <v>24817493.449223198</v>
      </c>
      <c r="AU32" s="4">
        <v>58301648.4942654</v>
      </c>
      <c r="AV32" s="4">
        <v>113296145.267572</v>
      </c>
      <c r="AW32" s="4">
        <v>724545272.57100296</v>
      </c>
      <c r="AX32" s="4">
        <v>628948489.85411203</v>
      </c>
      <c r="AY32" s="4">
        <v>1162827899.0749099</v>
      </c>
      <c r="AZ32" s="48">
        <v>115.342934</v>
      </c>
    </row>
    <row r="33" spans="1:52" ht="16.5" x14ac:dyDescent="0.3">
      <c r="A33">
        <f t="shared" si="0"/>
        <v>43</v>
      </c>
      <c r="B33" s="1">
        <v>32</v>
      </c>
      <c r="C33" s="3">
        <v>41820</v>
      </c>
      <c r="D33" s="4">
        <f>+(VLOOKUP(D$2,Cartera!$C$5:$DG$15,creditos_sf!$A33,0)/$A$1)/$AZ33*100</f>
        <v>1379296602.614253</v>
      </c>
      <c r="E33" s="4">
        <v>1690018139.4445701</v>
      </c>
      <c r="F33" s="4">
        <v>1162078929.35268</v>
      </c>
      <c r="G33" s="4">
        <f>+(VLOOKUP(G$2,Cartera!$C$5:$DG$15,creditos_sf!$A33,0)/$A$1)/$AZ33*100</f>
        <v>448098190.07467151</v>
      </c>
      <c r="H33" s="4">
        <f>+(VLOOKUP(H$2,Cartera!$C$5:$DG$15,creditos_sf!$A33,0)/$A$1)/$AZ33*100</f>
        <v>16219259.404077681</v>
      </c>
      <c r="I33" s="4">
        <f>+(VLOOKUP(I$2,Cartera!$C$5:$DG$15,creditos_sf!$A33,0)/$A$1)/$AZ33*100</f>
        <v>1417358284.2881794</v>
      </c>
      <c r="J33" s="4">
        <f>+(VLOOKUP(J$2,Cartera!$C$5:$DG$15,creditos_sf!$A33,0)/$A$1)/$AZ33*100</f>
        <v>5382453027.5875845</v>
      </c>
      <c r="K33" s="4">
        <v>10916560011.3538</v>
      </c>
      <c r="L33" s="4">
        <v>22502647136.7099</v>
      </c>
      <c r="M33" s="4">
        <v>7975513806.6448002</v>
      </c>
      <c r="N33" s="4">
        <v>488580084.612719</v>
      </c>
      <c r="O33" s="4">
        <f>+(VLOOKUP(O$2,Cartera!$C$44:$DG$82,creditos_sf!$A33,0)/$A$1)/$AZ33*100</f>
        <v>75801776.092408344</v>
      </c>
      <c r="P33" s="4">
        <v>640844576.35257399</v>
      </c>
      <c r="Q33" s="4">
        <f>+(VLOOKUP(Q$2,Cartera!$C$44:$DG$82,creditos_sf!$A33,0)/$A$1)/$AZ33*100</f>
        <v>924747116.69268978</v>
      </c>
      <c r="R33" s="4">
        <f>+(VLOOKUP(R$2,Cartera!$C$44:$DG$82,creditos_sf!$A33,0)/$A$1)/$AZ33*100</f>
        <v>0</v>
      </c>
      <c r="S33" s="4">
        <f>+(VLOOKUP(S$2,Cartera!$C$44:$DG$82,creditos_sf!$A33,0)/$A$1)/$AZ33*100</f>
        <v>26596303.010354314</v>
      </c>
      <c r="T33" s="4">
        <f>+(VLOOKUP(T$2,Cartera!$C$44:$DG$82,creditos_sf!$A33,0)/$A$1)/$AZ33*100</f>
        <v>28634418.375262607</v>
      </c>
      <c r="U33" s="4">
        <f>+(VLOOKUP(U$2,Cartera!$C$44:$DG$82,creditos_sf!$A33,0)/$A$1)/$AZ33*100</f>
        <v>0</v>
      </c>
      <c r="V33" s="4">
        <f>+(VLOOKUP(V$2,Cartera!$C$44:$DG$82,creditos_sf!$A33,0)/$A$1)/$AZ33*100</f>
        <v>267125721.68052757</v>
      </c>
      <c r="W33" s="4">
        <f>+(VLOOKUP(W$2,Cartera!$C$44:$DG$82,creditos_sf!$A33,0)/$A$1)/$AZ33*100</f>
        <v>263268159.78916153</v>
      </c>
      <c r="X33" s="4">
        <f>+(VLOOKUP(X$2,Cartera!$C$44:$DG$82,creditos_sf!$A33,0)/$A$1)/$AZ33*100</f>
        <v>2275130265.2254763</v>
      </c>
      <c r="Y33" s="4">
        <f>+(VLOOKUP(Y$2,Cartera!$C$44:$DG$82,creditos_sf!$A33,0)/$A$1)/$AZ33*100</f>
        <v>298356930.65110052</v>
      </c>
      <c r="Z33" s="4">
        <f>+(VLOOKUP(Z$2,Cartera!$C$44:$DG$82,creditos_sf!$A33,0)/$A$1)/$AZ33*100</f>
        <v>0</v>
      </c>
      <c r="AA33" s="4">
        <f>+(VLOOKUP(AA$2,Cartera!$C$44:$DG$82,creditos_sf!$A33,0)/$A$1)/$AZ33*100</f>
        <v>0</v>
      </c>
      <c r="AB33" s="4">
        <v>377263976.89179999</v>
      </c>
      <c r="AC33" s="4">
        <f>+(VLOOKUP(AC$2,Cartera!$C$44:$DG$82,creditos_sf!$A33,0)/$A$1)/$AZ33*100</f>
        <v>111797065.16599903</v>
      </c>
      <c r="AD33" s="4">
        <f>+(VLOOKUP(AD$2,Cartera!$C$44:$DG$82,creditos_sf!$A33,0)/$A$1)/$AZ33*100</f>
        <v>11698220.704864217</v>
      </c>
      <c r="AE33" s="4">
        <f>+(VLOOKUP(AE$2,Cartera!$C$44:$DG$82,creditos_sf!$A33,0)/$A$1)/$AZ33*100</f>
        <v>17168443.346530244</v>
      </c>
      <c r="AF33" s="4">
        <v>668091520.65729809</v>
      </c>
      <c r="AG33" s="4">
        <v>1731317182.4733</v>
      </c>
      <c r="AH33" s="4">
        <f>+(VLOOKUP(AH$2,Cartera!$C$44:$DG$82,creditos_sf!$A33,0)/$A$1)/$AZ33*100</f>
        <v>133884944.48383607</v>
      </c>
      <c r="AI33" s="4">
        <v>91792368.019731402</v>
      </c>
      <c r="AJ33" s="4">
        <f>+(VLOOKUP(AJ$2,Cartera!$C$44:$DG$82,creditos_sf!$A33,0)/$A$1)/$AZ33*100</f>
        <v>85006739.914832041</v>
      </c>
      <c r="AK33" s="4">
        <v>173661561.630905</v>
      </c>
      <c r="AL33" s="4">
        <f>+(VLOOKUP(AL$2,Cartera!$C$44:$DG$82,creditos_sf!$A33,0)/$A$1)/$AZ33*100</f>
        <v>3018918372.2416534</v>
      </c>
      <c r="AM33" s="4">
        <v>220977622.693423</v>
      </c>
      <c r="AN33" s="4">
        <v>680225093.00592291</v>
      </c>
      <c r="AO33" s="4">
        <f>+(VLOOKUP(AO$2,Cartera!$C$44:$DG$82,creditos_sf!$A33,0)/$A$1)/$AZ33*100</f>
        <v>59726918.094850831</v>
      </c>
      <c r="AP33" s="4">
        <f>+(VLOOKUP(AP$2,Cartera!$C$44:$DG$82,creditos_sf!$A33,0)/$A$1)/$AZ33*100</f>
        <v>4314454.1668669805</v>
      </c>
      <c r="AQ33" s="4">
        <f>+(VLOOKUP(AQ$2,Cartera!$C$44:$DG$82,creditos_sf!$A33,0)/$A$1)/$AZ33*100</f>
        <v>124342078.66047467</v>
      </c>
      <c r="AR33" s="4">
        <v>87271397.200010598</v>
      </c>
      <c r="AS33" s="4">
        <v>136869119.59110102</v>
      </c>
      <c r="AT33" s="4">
        <v>25287942.235567201</v>
      </c>
      <c r="AU33" s="4">
        <v>58537261.173421502</v>
      </c>
      <c r="AV33" s="4">
        <v>111250760.871512</v>
      </c>
      <c r="AW33" s="4">
        <v>723984769.36363697</v>
      </c>
      <c r="AX33" s="4">
        <v>660265657.60233903</v>
      </c>
      <c r="AY33" s="4">
        <v>1168234470.8654602</v>
      </c>
      <c r="AZ33" s="48">
        <v>115.526534</v>
      </c>
    </row>
    <row r="34" spans="1:52" ht="16.5" x14ac:dyDescent="0.3">
      <c r="A34">
        <f t="shared" si="0"/>
        <v>44</v>
      </c>
      <c r="B34" s="1">
        <v>33</v>
      </c>
      <c r="C34" s="3">
        <v>41851</v>
      </c>
      <c r="D34" s="4">
        <f>+(VLOOKUP(D$2,Cartera!$C$5:$DG$15,creditos_sf!$A34,0)/$A$1)/$AZ34*100</f>
        <v>1412326755.7047544</v>
      </c>
      <c r="E34" s="4">
        <v>1692910740.5042002</v>
      </c>
      <c r="F34" s="4">
        <v>1207236044.2169399</v>
      </c>
      <c r="G34" s="4">
        <f>+(VLOOKUP(G$2,Cartera!$C$5:$DG$15,creditos_sf!$A34,0)/$A$1)/$AZ34*100</f>
        <v>435462965.29367596</v>
      </c>
      <c r="H34" s="4">
        <f>+(VLOOKUP(H$2,Cartera!$C$5:$DG$15,creditos_sf!$A34,0)/$A$1)/$AZ34*100</f>
        <v>17396874.136112567</v>
      </c>
      <c r="I34" s="4">
        <f>+(VLOOKUP(I$2,Cartera!$C$5:$DG$15,creditos_sf!$A34,0)/$A$1)/$AZ34*100</f>
        <v>1446273659.077565</v>
      </c>
      <c r="J34" s="4">
        <f>+(VLOOKUP(J$2,Cartera!$C$5:$DG$15,creditos_sf!$A34,0)/$A$1)/$AZ34*100</f>
        <v>5304040649.1671667</v>
      </c>
      <c r="K34" s="4">
        <v>13529094660.4046</v>
      </c>
      <c r="L34" s="4">
        <v>22558615050.169098</v>
      </c>
      <c r="M34" s="4">
        <v>8041414190.1460104</v>
      </c>
      <c r="N34" s="4">
        <v>483026206.78735101</v>
      </c>
      <c r="O34" s="4">
        <f>+(VLOOKUP(O$2,Cartera!$C$44:$DG$82,creditos_sf!$A34,0)/$A$1)/$AZ34*100</f>
        <v>76808414.135918662</v>
      </c>
      <c r="P34" s="4">
        <v>646613826.12719095</v>
      </c>
      <c r="Q34" s="4">
        <f>+(VLOOKUP(Q$2,Cartera!$C$44:$DG$82,creditos_sf!$A34,0)/$A$1)/$AZ34*100</f>
        <v>924658758.30328465</v>
      </c>
      <c r="R34" s="4">
        <f>+(VLOOKUP(R$2,Cartera!$C$44:$DG$82,creditos_sf!$A34,0)/$A$1)/$AZ34*100</f>
        <v>0</v>
      </c>
      <c r="S34" s="4">
        <f>+(VLOOKUP(S$2,Cartera!$C$44:$DG$82,creditos_sf!$A34,0)/$A$1)/$AZ34*100</f>
        <v>27656482.775040746</v>
      </c>
      <c r="T34" s="4">
        <f>+(VLOOKUP(T$2,Cartera!$C$44:$DG$82,creditos_sf!$A34,0)/$A$1)/$AZ34*100</f>
        <v>28355018.190789439</v>
      </c>
      <c r="U34" s="4">
        <f>+(VLOOKUP(U$2,Cartera!$C$44:$DG$82,creditos_sf!$A34,0)/$A$1)/$AZ34*100</f>
        <v>0</v>
      </c>
      <c r="V34" s="4">
        <f>+(VLOOKUP(V$2,Cartera!$C$44:$DG$82,creditos_sf!$A34,0)/$A$1)/$AZ34*100</f>
        <v>268289191.66100165</v>
      </c>
      <c r="W34" s="4">
        <f>+(VLOOKUP(W$2,Cartera!$C$44:$DG$82,creditos_sf!$A34,0)/$A$1)/$AZ34*100</f>
        <v>255966689.05654606</v>
      </c>
      <c r="X34" s="4">
        <f>+(VLOOKUP(X$2,Cartera!$C$44:$DG$82,creditos_sf!$A34,0)/$A$1)/$AZ34*100</f>
        <v>2310938671.9872618</v>
      </c>
      <c r="Y34" s="4">
        <f>+(VLOOKUP(Y$2,Cartera!$C$44:$DG$82,creditos_sf!$A34,0)/$A$1)/$AZ34*100</f>
        <v>298960365.63863838</v>
      </c>
      <c r="Z34" s="4">
        <f>+(VLOOKUP(Z$2,Cartera!$C$44:$DG$82,creditos_sf!$A34,0)/$A$1)/$AZ34*100</f>
        <v>0</v>
      </c>
      <c r="AA34" s="4">
        <f>+(VLOOKUP(AA$2,Cartera!$C$44:$DG$82,creditos_sf!$A34,0)/$A$1)/$AZ34*100</f>
        <v>0</v>
      </c>
      <c r="AB34" s="4">
        <v>373730592.04597604</v>
      </c>
      <c r="AC34" s="4">
        <f>+(VLOOKUP(AC$2,Cartera!$C$44:$DG$82,creditos_sf!$A34,0)/$A$1)/$AZ34*100</f>
        <v>112102458.52424593</v>
      </c>
      <c r="AD34" s="4">
        <f>+(VLOOKUP(AD$2,Cartera!$C$44:$DG$82,creditos_sf!$A34,0)/$A$1)/$AZ34*100</f>
        <v>12197670.717084475</v>
      </c>
      <c r="AE34" s="4">
        <f>+(VLOOKUP(AE$2,Cartera!$C$44:$DG$82,creditos_sf!$A34,0)/$A$1)/$AZ34*100</f>
        <v>16756461.861827571</v>
      </c>
      <c r="AF34" s="4">
        <v>677783359.76307309</v>
      </c>
      <c r="AG34" s="4">
        <v>1727913636.6354799</v>
      </c>
      <c r="AH34" s="4">
        <f>+(VLOOKUP(AH$2,Cartera!$C$44:$DG$82,creditos_sf!$A34,0)/$A$1)/$AZ34*100</f>
        <v>132160237.53066364</v>
      </c>
      <c r="AI34" s="4">
        <v>91117579.580465198</v>
      </c>
      <c r="AJ34" s="4">
        <f>+(VLOOKUP(AJ$2,Cartera!$C$44:$DG$82,creditos_sf!$A34,0)/$A$1)/$AZ34*100</f>
        <v>85382575.471037477</v>
      </c>
      <c r="AK34" s="4">
        <v>171379263.66066799</v>
      </c>
      <c r="AL34" s="4">
        <f>+(VLOOKUP(AL$2,Cartera!$C$44:$DG$82,creditos_sf!$A34,0)/$A$1)/$AZ34*100</f>
        <v>2988183510.3214011</v>
      </c>
      <c r="AM34" s="4">
        <v>222141672.51187798</v>
      </c>
      <c r="AN34" s="4">
        <v>685297917.34001601</v>
      </c>
      <c r="AO34" s="4">
        <f>+(VLOOKUP(AO$2,Cartera!$C$44:$DG$82,creditos_sf!$A34,0)/$A$1)/$AZ34*100</f>
        <v>59672338.894892044</v>
      </c>
      <c r="AP34" s="4">
        <f>+(VLOOKUP(AP$2,Cartera!$C$44:$DG$82,creditos_sf!$A34,0)/$A$1)/$AZ34*100</f>
        <v>4121017.1500845165</v>
      </c>
      <c r="AQ34" s="4">
        <f>+(VLOOKUP(AQ$2,Cartera!$C$44:$DG$82,creditos_sf!$A34,0)/$A$1)/$AZ34*100</f>
        <v>118554279.85481846</v>
      </c>
      <c r="AR34" s="4">
        <v>83424899.229946703</v>
      </c>
      <c r="AS34" s="4">
        <v>136064078.985603</v>
      </c>
      <c r="AT34" s="4">
        <v>26100401.379186299</v>
      </c>
      <c r="AU34" s="4">
        <v>58083088.6046248</v>
      </c>
      <c r="AV34" s="4">
        <v>112661695.163101</v>
      </c>
      <c r="AW34" s="4">
        <v>725351400.120278</v>
      </c>
      <c r="AX34" s="4">
        <v>683674272.31588101</v>
      </c>
      <c r="AY34" s="4">
        <v>1168842149.15783</v>
      </c>
      <c r="AZ34" s="48">
        <v>116.027125</v>
      </c>
    </row>
    <row r="35" spans="1:52" ht="16.5" x14ac:dyDescent="0.3">
      <c r="A35">
        <f t="shared" si="0"/>
        <v>45</v>
      </c>
      <c r="B35" s="1">
        <v>34</v>
      </c>
      <c r="C35" s="3">
        <v>41882</v>
      </c>
      <c r="D35" s="4">
        <f>+(VLOOKUP(D$2,Cartera!$C$5:$DG$15,creditos_sf!$A35,0)/$A$1)/$AZ35*100</f>
        <v>1415285501.4832811</v>
      </c>
      <c r="E35" s="4">
        <v>1760606775.0826201</v>
      </c>
      <c r="F35" s="4">
        <v>1281842860.55161</v>
      </c>
      <c r="G35" s="4">
        <f>+(VLOOKUP(G$2,Cartera!$C$5:$DG$15,creditos_sf!$A35,0)/$A$1)/$AZ35*100</f>
        <v>434787050.8055864</v>
      </c>
      <c r="H35" s="4">
        <f>+(VLOOKUP(H$2,Cartera!$C$5:$DG$15,creditos_sf!$A35,0)/$A$1)/$AZ35*100</f>
        <v>32402636.217066273</v>
      </c>
      <c r="I35" s="4">
        <f>+(VLOOKUP(I$2,Cartera!$C$5:$DG$15,creditos_sf!$A35,0)/$A$1)/$AZ35*100</f>
        <v>1431916906.7176933</v>
      </c>
      <c r="J35" s="4">
        <f>+(VLOOKUP(J$2,Cartera!$C$5:$DG$15,creditos_sf!$A35,0)/$A$1)/$AZ35*100</f>
        <v>5263671843.4699993</v>
      </c>
      <c r="K35" s="4">
        <v>12982673654.002399</v>
      </c>
      <c r="L35" s="4">
        <v>22979739967.1348</v>
      </c>
      <c r="M35" s="4">
        <v>8125803474.5354805</v>
      </c>
      <c r="N35" s="4">
        <v>478240683.50774497</v>
      </c>
      <c r="O35" s="4">
        <f>+(VLOOKUP(O$2,Cartera!$C$44:$DG$82,creditos_sf!$A35,0)/$A$1)/$AZ35*100</f>
        <v>77091692.894704953</v>
      </c>
      <c r="P35" s="4">
        <v>659153173.19333994</v>
      </c>
      <c r="Q35" s="4">
        <f>+(VLOOKUP(Q$2,Cartera!$C$44:$DG$82,creditos_sf!$A35,0)/$A$1)/$AZ35*100</f>
        <v>929647338.67980564</v>
      </c>
      <c r="R35" s="4">
        <f>+(VLOOKUP(R$2,Cartera!$C$44:$DG$82,creditos_sf!$A35,0)/$A$1)/$AZ35*100</f>
        <v>0</v>
      </c>
      <c r="S35" s="4">
        <f>+(VLOOKUP(S$2,Cartera!$C$44:$DG$82,creditos_sf!$A35,0)/$A$1)/$AZ35*100</f>
        <v>29094479.457094427</v>
      </c>
      <c r="T35" s="4">
        <f>+(VLOOKUP(T$2,Cartera!$C$44:$DG$82,creditos_sf!$A35,0)/$A$1)/$AZ35*100</f>
        <v>29483806.828256171</v>
      </c>
      <c r="U35" s="4">
        <f>+(VLOOKUP(U$2,Cartera!$C$44:$DG$82,creditos_sf!$A35,0)/$A$1)/$AZ35*100</f>
        <v>0</v>
      </c>
      <c r="V35" s="4">
        <f>+(VLOOKUP(V$2,Cartera!$C$44:$DG$82,creditos_sf!$A35,0)/$A$1)/$AZ35*100</f>
        <v>269823541.66127717</v>
      </c>
      <c r="W35" s="4">
        <f>+(VLOOKUP(W$2,Cartera!$C$44:$DG$82,creditos_sf!$A35,0)/$A$1)/$AZ35*100</f>
        <v>252628441.7946645</v>
      </c>
      <c r="X35" s="4">
        <f>+(VLOOKUP(X$2,Cartera!$C$44:$DG$82,creditos_sf!$A35,0)/$A$1)/$AZ35*100</f>
        <v>2354933921.1550345</v>
      </c>
      <c r="Y35" s="4">
        <f>+(VLOOKUP(Y$2,Cartera!$C$44:$DG$82,creditos_sf!$A35,0)/$A$1)/$AZ35*100</f>
        <v>302678868.31752831</v>
      </c>
      <c r="Z35" s="4">
        <f>+(VLOOKUP(Z$2,Cartera!$C$44:$DG$82,creditos_sf!$A35,0)/$A$1)/$AZ35*100</f>
        <v>0</v>
      </c>
      <c r="AA35" s="4">
        <f>+(VLOOKUP(AA$2,Cartera!$C$44:$DG$82,creditos_sf!$A35,0)/$A$1)/$AZ35*100</f>
        <v>0</v>
      </c>
      <c r="AB35" s="4">
        <v>372978451.65986699</v>
      </c>
      <c r="AC35" s="4">
        <f>+(VLOOKUP(AC$2,Cartera!$C$44:$DG$82,creditos_sf!$A35,0)/$A$1)/$AZ35*100</f>
        <v>113309738.07202023</v>
      </c>
      <c r="AD35" s="4">
        <f>+(VLOOKUP(AD$2,Cartera!$C$44:$DG$82,creditos_sf!$A35,0)/$A$1)/$AZ35*100</f>
        <v>12480468.405058691</v>
      </c>
      <c r="AE35" s="4">
        <f>+(VLOOKUP(AE$2,Cartera!$C$44:$DG$82,creditos_sf!$A35,0)/$A$1)/$AZ35*100</f>
        <v>17106916.94155835</v>
      </c>
      <c r="AF35" s="4">
        <v>696699638.10209191</v>
      </c>
      <c r="AG35" s="4">
        <v>1738687305.6818199</v>
      </c>
      <c r="AH35" s="4">
        <f>+(VLOOKUP(AH$2,Cartera!$C$44:$DG$82,creditos_sf!$A35,0)/$A$1)/$AZ35*100</f>
        <v>131916665.58481497</v>
      </c>
      <c r="AI35" s="4">
        <v>90807578.912427902</v>
      </c>
      <c r="AJ35" s="4">
        <f>+(VLOOKUP(AJ$2,Cartera!$C$44:$DG$82,creditos_sf!$A35,0)/$A$1)/$AZ35*100</f>
        <v>88714392.830232933</v>
      </c>
      <c r="AK35" s="4">
        <v>171831194.18899</v>
      </c>
      <c r="AL35" s="4">
        <f>+(VLOOKUP(AL$2,Cartera!$C$44:$DG$82,creditos_sf!$A35,0)/$A$1)/$AZ35*100</f>
        <v>2951797510.1878724</v>
      </c>
      <c r="AM35" s="4">
        <v>223557869.08326498</v>
      </c>
      <c r="AN35" s="4">
        <v>694079398.78267205</v>
      </c>
      <c r="AO35" s="4">
        <f>+(VLOOKUP(AO$2,Cartera!$C$44:$DG$82,creditos_sf!$A35,0)/$A$1)/$AZ35*100</f>
        <v>59261958.878313065</v>
      </c>
      <c r="AP35" s="4">
        <f>+(VLOOKUP(AP$2,Cartera!$C$44:$DG$82,creditos_sf!$A35,0)/$A$1)/$AZ35*100</f>
        <v>3963470.9049857361</v>
      </c>
      <c r="AQ35" s="4">
        <f>+(VLOOKUP(AQ$2,Cartera!$C$44:$DG$82,creditos_sf!$A35,0)/$A$1)/$AZ35*100</f>
        <v>118215919.1985928</v>
      </c>
      <c r="AR35" s="4">
        <v>81596933.513891503</v>
      </c>
      <c r="AS35" s="4">
        <v>138002493.18217301</v>
      </c>
      <c r="AT35" s="4">
        <v>26823646.270795099</v>
      </c>
      <c r="AU35" s="4">
        <v>58501286.657020904</v>
      </c>
      <c r="AV35" s="4">
        <v>114159367.124771</v>
      </c>
      <c r="AW35" s="4">
        <v>730069447.56533408</v>
      </c>
      <c r="AX35" s="4">
        <v>710408533.648844</v>
      </c>
      <c r="AY35" s="4">
        <v>1168251125.1180301</v>
      </c>
      <c r="AZ35" s="48">
        <v>115.92778300000001</v>
      </c>
    </row>
    <row r="36" spans="1:52" ht="16.5" x14ac:dyDescent="0.3">
      <c r="A36">
        <f t="shared" si="0"/>
        <v>46</v>
      </c>
      <c r="B36" s="1">
        <v>35</v>
      </c>
      <c r="C36" s="3">
        <v>41912</v>
      </c>
      <c r="D36" s="4">
        <f>+(VLOOKUP(D$2,Cartera!$C$5:$DG$15,creditos_sf!$A36,0)/$A$1)/$AZ36*100</f>
        <v>1527236350.4439824</v>
      </c>
      <c r="E36" s="4">
        <v>1806558653.82441</v>
      </c>
      <c r="F36" s="4">
        <v>1314852408.4449</v>
      </c>
      <c r="G36" s="4">
        <f>+(VLOOKUP(G$2,Cartera!$C$5:$DG$15,creditos_sf!$A36,0)/$A$1)/$AZ36*100</f>
        <v>428695865.06691492</v>
      </c>
      <c r="H36" s="4">
        <f>+(VLOOKUP(H$2,Cartera!$C$5:$DG$15,creditos_sf!$A36,0)/$A$1)/$AZ36*100</f>
        <v>42934154.711087435</v>
      </c>
      <c r="I36" s="4">
        <f>+(VLOOKUP(I$2,Cartera!$C$5:$DG$15,creditos_sf!$A36,0)/$A$1)/$AZ36*100</f>
        <v>1424330240.5613112</v>
      </c>
      <c r="J36" s="4">
        <f>+(VLOOKUP(J$2,Cartera!$C$5:$DG$15,creditos_sf!$A36,0)/$A$1)/$AZ36*100</f>
        <v>5475168416.7823219</v>
      </c>
      <c r="K36" s="4">
        <v>13544548056.717999</v>
      </c>
      <c r="L36" s="4">
        <v>23060600536.937099</v>
      </c>
      <c r="M36" s="4">
        <v>8516796103.0294304</v>
      </c>
      <c r="N36" s="4">
        <v>472535819.231933</v>
      </c>
      <c r="O36" s="4">
        <f>+(VLOOKUP(O$2,Cartera!$C$44:$DG$82,creditos_sf!$A36,0)/$A$1)/$AZ36*100</f>
        <v>76424578.342721373</v>
      </c>
      <c r="P36" s="4">
        <v>669066199.77978003</v>
      </c>
      <c r="Q36" s="4">
        <f>+(VLOOKUP(Q$2,Cartera!$C$44:$DG$82,creditos_sf!$A36,0)/$A$1)/$AZ36*100</f>
        <v>938156784.04428065</v>
      </c>
      <c r="R36" s="4">
        <f>+(VLOOKUP(R$2,Cartera!$C$44:$DG$82,creditos_sf!$A36,0)/$A$1)/$AZ36*100</f>
        <v>280521.45372838812</v>
      </c>
      <c r="S36" s="4">
        <f>+(VLOOKUP(S$2,Cartera!$C$44:$DG$82,creditos_sf!$A36,0)/$A$1)/$AZ36*100</f>
        <v>30787065.031432513</v>
      </c>
      <c r="T36" s="4">
        <f>+(VLOOKUP(T$2,Cartera!$C$44:$DG$82,creditos_sf!$A36,0)/$A$1)/$AZ36*100</f>
        <v>30149053.94145488</v>
      </c>
      <c r="U36" s="4">
        <f>+(VLOOKUP(U$2,Cartera!$C$44:$DG$82,creditos_sf!$A36,0)/$A$1)/$AZ36*100</f>
        <v>0</v>
      </c>
      <c r="V36" s="4">
        <f>+(VLOOKUP(V$2,Cartera!$C$44:$DG$82,creditos_sf!$A36,0)/$A$1)/$AZ36*100</f>
        <v>275663839.05968148</v>
      </c>
      <c r="W36" s="4">
        <f>+(VLOOKUP(W$2,Cartera!$C$44:$DG$82,creditos_sf!$A36,0)/$A$1)/$AZ36*100</f>
        <v>248883714.61285627</v>
      </c>
      <c r="X36" s="4">
        <f>+(VLOOKUP(X$2,Cartera!$C$44:$DG$82,creditos_sf!$A36,0)/$A$1)/$AZ36*100</f>
        <v>2389295969.0338402</v>
      </c>
      <c r="Y36" s="4">
        <f>+(VLOOKUP(Y$2,Cartera!$C$44:$DG$82,creditos_sf!$A36,0)/$A$1)/$AZ36*100</f>
        <v>307996044.89042431</v>
      </c>
      <c r="Z36" s="4">
        <f>+(VLOOKUP(Z$2,Cartera!$C$44:$DG$82,creditos_sf!$A36,0)/$A$1)/$AZ36*100</f>
        <v>0</v>
      </c>
      <c r="AA36" s="4">
        <f>+(VLOOKUP(AA$2,Cartera!$C$44:$DG$82,creditos_sf!$A36,0)/$A$1)/$AZ36*100</f>
        <v>0</v>
      </c>
      <c r="AB36" s="4">
        <v>369927845.90580195</v>
      </c>
      <c r="AC36" s="4">
        <f>+(VLOOKUP(AC$2,Cartera!$C$44:$DG$82,creditos_sf!$A36,0)/$A$1)/$AZ36*100</f>
        <v>114055009.80287881</v>
      </c>
      <c r="AD36" s="4">
        <f>+(VLOOKUP(AD$2,Cartera!$C$44:$DG$82,creditos_sf!$A36,0)/$A$1)/$AZ36*100</f>
        <v>12459388.910108484</v>
      </c>
      <c r="AE36" s="4">
        <f>+(VLOOKUP(AE$2,Cartera!$C$44:$DG$82,creditos_sf!$A36,0)/$A$1)/$AZ36*100</f>
        <v>17457929.721562069</v>
      </c>
      <c r="AF36" s="4">
        <v>700000790.87429595</v>
      </c>
      <c r="AG36" s="4">
        <v>1705683172.7420499</v>
      </c>
      <c r="AH36" s="4">
        <f>+(VLOOKUP(AH$2,Cartera!$C$44:$DG$82,creditos_sf!$A36,0)/$A$1)/$AZ36*100</f>
        <v>130305891.73470694</v>
      </c>
      <c r="AI36" s="4">
        <v>89720607.103624806</v>
      </c>
      <c r="AJ36" s="4">
        <f>+(VLOOKUP(AJ$2,Cartera!$C$44:$DG$82,creditos_sf!$A36,0)/$A$1)/$AZ36*100</f>
        <v>89965653.494393647</v>
      </c>
      <c r="AK36" s="4">
        <v>170054719.249616</v>
      </c>
      <c r="AL36" s="4">
        <f>+(VLOOKUP(AL$2,Cartera!$C$44:$DG$82,creditos_sf!$A36,0)/$A$1)/$AZ36*100</f>
        <v>2928174990.6664877</v>
      </c>
      <c r="AM36" s="4">
        <v>223901341.154324</v>
      </c>
      <c r="AN36" s="4">
        <v>696141868.55941796</v>
      </c>
      <c r="AO36" s="4">
        <f>+(VLOOKUP(AO$2,Cartera!$C$44:$DG$82,creditos_sf!$A36,0)/$A$1)/$AZ36*100</f>
        <v>62470654.680729307</v>
      </c>
      <c r="AP36" s="4">
        <f>+(VLOOKUP(AP$2,Cartera!$C$44:$DG$82,creditos_sf!$A36,0)/$A$1)/$AZ36*100</f>
        <v>3693277.6753160805</v>
      </c>
      <c r="AQ36" s="4">
        <f>+(VLOOKUP(AQ$2,Cartera!$C$44:$DG$82,creditos_sf!$A36,0)/$A$1)/$AZ36*100</f>
        <v>117097595.4375813</v>
      </c>
      <c r="AR36" s="4">
        <v>81867460.357607305</v>
      </c>
      <c r="AS36" s="4">
        <v>139310689.94418401</v>
      </c>
      <c r="AT36" s="4">
        <v>27898494.2892185</v>
      </c>
      <c r="AU36" s="4">
        <v>58436814.529166706</v>
      </c>
      <c r="AV36" s="4">
        <v>112781391.29527301</v>
      </c>
      <c r="AW36" s="4">
        <v>725091572.59217</v>
      </c>
      <c r="AX36" s="4">
        <v>736117684.89621902</v>
      </c>
      <c r="AY36" s="4">
        <v>1169988670.04299</v>
      </c>
      <c r="AZ36" s="48">
        <v>116.11385</v>
      </c>
    </row>
    <row r="37" spans="1:52" ht="16.5" x14ac:dyDescent="0.3">
      <c r="A37">
        <f t="shared" si="0"/>
        <v>47</v>
      </c>
      <c r="B37" s="1">
        <v>36</v>
      </c>
      <c r="C37" s="3">
        <v>41943</v>
      </c>
      <c r="D37" s="4">
        <f>+(VLOOKUP(D$2,Cartera!$C$5:$DG$15,creditos_sf!$A37,0)/$A$1)/$AZ37*100</f>
        <v>1530388652.1564465</v>
      </c>
      <c r="E37" s="4">
        <v>1809583358.5921099</v>
      </c>
      <c r="F37" s="4">
        <v>1324122514.1056302</v>
      </c>
      <c r="G37" s="4">
        <f>+(VLOOKUP(G$2,Cartera!$C$5:$DG$15,creditos_sf!$A37,0)/$A$1)/$AZ37*100</f>
        <v>450659726.76453495</v>
      </c>
      <c r="H37" s="4">
        <f>+(VLOOKUP(H$2,Cartera!$C$5:$DG$15,creditos_sf!$A37,0)/$A$1)/$AZ37*100</f>
        <v>50295661.717708506</v>
      </c>
      <c r="I37" s="4">
        <f>+(VLOOKUP(I$2,Cartera!$C$5:$DG$15,creditos_sf!$A37,0)/$A$1)/$AZ37*100</f>
        <v>1526381339.3505626</v>
      </c>
      <c r="J37" s="4">
        <f>+(VLOOKUP(J$2,Cartera!$C$5:$DG$15,creditos_sf!$A37,0)/$A$1)/$AZ37*100</f>
        <v>5333953426.9581709</v>
      </c>
      <c r="K37" s="4">
        <v>14087134153.797001</v>
      </c>
      <c r="L37" s="4">
        <v>23551061483.4688</v>
      </c>
      <c r="M37" s="4">
        <v>8365608198.0883408</v>
      </c>
      <c r="N37" s="4">
        <v>464497299.58081102</v>
      </c>
      <c r="O37" s="4">
        <f>+(VLOOKUP(O$2,Cartera!$C$44:$DG$82,creditos_sf!$A37,0)/$A$1)/$AZ37*100</f>
        <v>75345538.57410191</v>
      </c>
      <c r="P37" s="4">
        <v>678283805.0420301</v>
      </c>
      <c r="Q37" s="4">
        <f>+(VLOOKUP(Q$2,Cartera!$C$44:$DG$82,creditos_sf!$A37,0)/$A$1)/$AZ37*100</f>
        <v>957067724.6637361</v>
      </c>
      <c r="R37" s="4">
        <f>+(VLOOKUP(R$2,Cartera!$C$44:$DG$82,creditos_sf!$A37,0)/$A$1)/$AZ37*100</f>
        <v>613634.2134385251</v>
      </c>
      <c r="S37" s="4">
        <f>+(VLOOKUP(S$2,Cartera!$C$44:$DG$82,creditos_sf!$A37,0)/$A$1)/$AZ37*100</f>
        <v>31253715.502281062</v>
      </c>
      <c r="T37" s="4">
        <f>+(VLOOKUP(T$2,Cartera!$C$44:$DG$82,creditos_sf!$A37,0)/$A$1)/$AZ37*100</f>
        <v>30867112.434651073</v>
      </c>
      <c r="U37" s="4">
        <f>+(VLOOKUP(U$2,Cartera!$C$44:$DG$82,creditos_sf!$A37,0)/$A$1)/$AZ37*100</f>
        <v>0</v>
      </c>
      <c r="V37" s="4">
        <f>+(VLOOKUP(V$2,Cartera!$C$44:$DG$82,creditos_sf!$A37,0)/$A$1)/$AZ37*100</f>
        <v>278060208.31228971</v>
      </c>
      <c r="W37" s="4">
        <f>+(VLOOKUP(W$2,Cartera!$C$44:$DG$82,creditos_sf!$A37,0)/$A$1)/$AZ37*100</f>
        <v>244480325.88087228</v>
      </c>
      <c r="X37" s="4">
        <f>+(VLOOKUP(X$2,Cartera!$C$44:$DG$82,creditos_sf!$A37,0)/$A$1)/$AZ37*100</f>
        <v>2452915554.6139965</v>
      </c>
      <c r="Y37" s="4">
        <f>+(VLOOKUP(Y$2,Cartera!$C$44:$DG$82,creditos_sf!$A37,0)/$A$1)/$AZ37*100</f>
        <v>319138578.69892597</v>
      </c>
      <c r="Z37" s="4">
        <f>+(VLOOKUP(Z$2,Cartera!$C$44:$DG$82,creditos_sf!$A37,0)/$A$1)/$AZ37*100</f>
        <v>0</v>
      </c>
      <c r="AA37" s="4">
        <f>+(VLOOKUP(AA$2,Cartera!$C$44:$DG$82,creditos_sf!$A37,0)/$A$1)/$AZ37*100</f>
        <v>0</v>
      </c>
      <c r="AB37" s="4">
        <v>367326278.98710698</v>
      </c>
      <c r="AC37" s="4">
        <f>+(VLOOKUP(AC$2,Cartera!$C$44:$DG$82,creditos_sf!$A37,0)/$A$1)/$AZ37*100</f>
        <v>115364517.01852906</v>
      </c>
      <c r="AD37" s="4">
        <f>+(VLOOKUP(AD$2,Cartera!$C$44:$DG$82,creditos_sf!$A37,0)/$A$1)/$AZ37*100</f>
        <v>12559171.49028495</v>
      </c>
      <c r="AE37" s="4">
        <f>+(VLOOKUP(AE$2,Cartera!$C$44:$DG$82,creditos_sf!$A37,0)/$A$1)/$AZ37*100</f>
        <v>17751070.323713373</v>
      </c>
      <c r="AF37" s="4">
        <v>707784531.92800903</v>
      </c>
      <c r="AG37" s="4">
        <v>1680988829.73455</v>
      </c>
      <c r="AH37" s="4">
        <f>+(VLOOKUP(AH$2,Cartera!$C$44:$DG$82,creditos_sf!$A37,0)/$A$1)/$AZ37*100</f>
        <v>129713973.4071378</v>
      </c>
      <c r="AI37" s="4">
        <v>87632535.065119103</v>
      </c>
      <c r="AJ37" s="4">
        <f>+(VLOOKUP(AJ$2,Cartera!$C$44:$DG$82,creditos_sf!$A37,0)/$A$1)/$AZ37*100</f>
        <v>92176798.985553086</v>
      </c>
      <c r="AK37" s="4">
        <v>167938424.03451002</v>
      </c>
      <c r="AL37" s="4">
        <f>+(VLOOKUP(AL$2,Cartera!$C$44:$DG$82,creditos_sf!$A37,0)/$A$1)/$AZ37*100</f>
        <v>2914374637.6875691</v>
      </c>
      <c r="AM37" s="4">
        <v>224524939.259462</v>
      </c>
      <c r="AN37" s="4">
        <v>695527116.82969296</v>
      </c>
      <c r="AO37" s="4">
        <f>+(VLOOKUP(AO$2,Cartera!$C$44:$DG$82,creditos_sf!$A37,0)/$A$1)/$AZ37*100</f>
        <v>64373269.42622707</v>
      </c>
      <c r="AP37" s="4">
        <f>+(VLOOKUP(AP$2,Cartera!$C$44:$DG$82,creditos_sf!$A37,0)/$A$1)/$AZ37*100</f>
        <v>3567043.0941149322</v>
      </c>
      <c r="AQ37" s="4">
        <f>+(VLOOKUP(AQ$2,Cartera!$C$44:$DG$82,creditos_sf!$A37,0)/$A$1)/$AZ37*100</f>
        <v>117557417.32975626</v>
      </c>
      <c r="AR37" s="4">
        <v>79586509.197777897</v>
      </c>
      <c r="AS37" s="4">
        <v>140064609.05803502</v>
      </c>
      <c r="AT37" s="4">
        <v>28651221.194582</v>
      </c>
      <c r="AU37" s="4">
        <v>59135051.030230403</v>
      </c>
      <c r="AV37" s="4">
        <v>114624326.915931</v>
      </c>
      <c r="AW37" s="4">
        <v>715281741.49398708</v>
      </c>
      <c r="AX37" s="4">
        <v>763322878.76027203</v>
      </c>
      <c r="AY37" s="4">
        <v>1160717269.9616201</v>
      </c>
      <c r="AZ37" s="48">
        <v>116.553757</v>
      </c>
    </row>
    <row r="38" spans="1:52" ht="16.5" x14ac:dyDescent="0.3">
      <c r="A38">
        <f t="shared" si="0"/>
        <v>48</v>
      </c>
      <c r="B38" s="1">
        <v>37</v>
      </c>
      <c r="C38" s="3">
        <v>41973</v>
      </c>
      <c r="D38" s="4">
        <f>+(VLOOKUP(D$2,Cartera!$C$5:$DG$15,creditos_sf!$A38,0)/$A$1)/$AZ38*100</f>
        <v>1568281966.4244292</v>
      </c>
      <c r="E38" s="4">
        <v>1790775373.4885502</v>
      </c>
      <c r="F38" s="4">
        <v>1324414367.8350699</v>
      </c>
      <c r="G38" s="4">
        <f>+(VLOOKUP(G$2,Cartera!$C$5:$DG$15,creditos_sf!$A38,0)/$A$1)/$AZ38*100</f>
        <v>463566801.58297569</v>
      </c>
      <c r="H38" s="4">
        <f>+(VLOOKUP(H$2,Cartera!$C$5:$DG$15,creditos_sf!$A38,0)/$A$1)/$AZ38*100</f>
        <v>71907518.472638935</v>
      </c>
      <c r="I38" s="4">
        <f>+(VLOOKUP(I$2,Cartera!$C$5:$DG$15,creditos_sf!$A38,0)/$A$1)/$AZ38*100</f>
        <v>1590507676.6189733</v>
      </c>
      <c r="J38" s="4">
        <f>+(VLOOKUP(J$2,Cartera!$C$5:$DG$15,creditos_sf!$A38,0)/$A$1)/$AZ38*100</f>
        <v>5315574528.3954735</v>
      </c>
      <c r="K38" s="4">
        <v>14068250014.231401</v>
      </c>
      <c r="L38" s="4">
        <v>23513013382.714901</v>
      </c>
      <c r="M38" s="4">
        <v>8282254146.8629398</v>
      </c>
      <c r="N38" s="4">
        <v>455950663.98588604</v>
      </c>
      <c r="O38" s="4">
        <f>+(VLOOKUP(O$2,Cartera!$C$44:$DG$82,creditos_sf!$A38,0)/$A$1)/$AZ38*100</f>
        <v>76301507.537127122</v>
      </c>
      <c r="P38" s="4">
        <v>690728663.61710393</v>
      </c>
      <c r="Q38" s="4">
        <f>+(VLOOKUP(Q$2,Cartera!$C$44:$DG$82,creditos_sf!$A38,0)/$A$1)/$AZ38*100</f>
        <v>984844175.4653554</v>
      </c>
      <c r="R38" s="4">
        <f>+(VLOOKUP(R$2,Cartera!$C$44:$DG$82,creditos_sf!$A38,0)/$A$1)/$AZ38*100</f>
        <v>1103945.9379269839</v>
      </c>
      <c r="S38" s="4">
        <f>+(VLOOKUP(S$2,Cartera!$C$44:$DG$82,creditos_sf!$A38,0)/$A$1)/$AZ38*100</f>
        <v>32030768.127614852</v>
      </c>
      <c r="T38" s="4">
        <f>+(VLOOKUP(T$2,Cartera!$C$44:$DG$82,creditos_sf!$A38,0)/$A$1)/$AZ38*100</f>
        <v>31253841.493035439</v>
      </c>
      <c r="U38" s="4">
        <f>+(VLOOKUP(U$2,Cartera!$C$44:$DG$82,creditos_sf!$A38,0)/$A$1)/$AZ38*100</f>
        <v>0</v>
      </c>
      <c r="V38" s="4">
        <f>+(VLOOKUP(V$2,Cartera!$C$44:$DG$82,creditos_sf!$A38,0)/$A$1)/$AZ38*100</f>
        <v>282598184.22574311</v>
      </c>
      <c r="W38" s="4">
        <f>+(VLOOKUP(W$2,Cartera!$C$44:$DG$82,creditos_sf!$A38,0)/$A$1)/$AZ38*100</f>
        <v>235786837.92870665</v>
      </c>
      <c r="X38" s="4">
        <f>+(VLOOKUP(X$2,Cartera!$C$44:$DG$82,creditos_sf!$A38,0)/$A$1)/$AZ38*100</f>
        <v>2522979915.8623691</v>
      </c>
      <c r="Y38" s="4">
        <f>+(VLOOKUP(Y$2,Cartera!$C$44:$DG$82,creditos_sf!$A38,0)/$A$1)/$AZ38*100</f>
        <v>332209484.05413651</v>
      </c>
      <c r="Z38" s="4">
        <f>+(VLOOKUP(Z$2,Cartera!$C$44:$DG$82,creditos_sf!$A38,0)/$A$1)/$AZ38*100</f>
        <v>0</v>
      </c>
      <c r="AA38" s="4">
        <f>+(VLOOKUP(AA$2,Cartera!$C$44:$DG$82,creditos_sf!$A38,0)/$A$1)/$AZ38*100</f>
        <v>0</v>
      </c>
      <c r="AB38" s="4">
        <v>363566200.78782803</v>
      </c>
      <c r="AC38" s="4">
        <f>+(VLOOKUP(AC$2,Cartera!$C$44:$DG$82,creditos_sf!$A38,0)/$A$1)/$AZ38*100</f>
        <v>117086773.30824991</v>
      </c>
      <c r="AD38" s="4">
        <f>+(VLOOKUP(AD$2,Cartera!$C$44:$DG$82,creditos_sf!$A38,0)/$A$1)/$AZ38*100</f>
        <v>12663586.099809369</v>
      </c>
      <c r="AE38" s="4">
        <f>+(VLOOKUP(AE$2,Cartera!$C$44:$DG$82,creditos_sf!$A38,0)/$A$1)/$AZ38*100</f>
        <v>18300213.813328296</v>
      </c>
      <c r="AF38" s="4">
        <v>724138076.29793108</v>
      </c>
      <c r="AG38" s="4">
        <v>1657568226.75595</v>
      </c>
      <c r="AH38" s="4">
        <f>+(VLOOKUP(AH$2,Cartera!$C$44:$DG$82,creditos_sf!$A38,0)/$A$1)/$AZ38*100</f>
        <v>128700045.87145913</v>
      </c>
      <c r="AI38" s="4">
        <v>84583570.857820094</v>
      </c>
      <c r="AJ38" s="4">
        <f>+(VLOOKUP(AJ$2,Cartera!$C$44:$DG$82,creditos_sf!$A38,0)/$A$1)/$AZ38*100</f>
        <v>94143101.268947095</v>
      </c>
      <c r="AK38" s="4">
        <v>166911081.22596702</v>
      </c>
      <c r="AL38" s="4">
        <f>+(VLOOKUP(AL$2,Cartera!$C$44:$DG$82,creditos_sf!$A38,0)/$A$1)/$AZ38*100</f>
        <v>2914365278.6178808</v>
      </c>
      <c r="AM38" s="4">
        <v>225027591.39941198</v>
      </c>
      <c r="AN38" s="4">
        <v>697062766.38752902</v>
      </c>
      <c r="AO38" s="4">
        <f>+(VLOOKUP(AO$2,Cartera!$C$44:$DG$82,creditos_sf!$A38,0)/$A$1)/$AZ38*100</f>
        <v>65316472.760185413</v>
      </c>
      <c r="AP38" s="4">
        <f>+(VLOOKUP(AP$2,Cartera!$C$44:$DG$82,creditos_sf!$A38,0)/$A$1)/$AZ38*100</f>
        <v>3133584.5028793933</v>
      </c>
      <c r="AQ38" s="4">
        <f>+(VLOOKUP(AQ$2,Cartera!$C$44:$DG$82,creditos_sf!$A38,0)/$A$1)/$AZ38*100</f>
        <v>115941879.92040354</v>
      </c>
      <c r="AR38" s="4">
        <v>77052523.181508392</v>
      </c>
      <c r="AS38" s="4">
        <v>138562233.404809</v>
      </c>
      <c r="AT38" s="4">
        <v>28974873.7495538</v>
      </c>
      <c r="AU38" s="4">
        <v>59545370.920461699</v>
      </c>
      <c r="AV38" s="4">
        <v>114149187.170644</v>
      </c>
      <c r="AW38" s="4">
        <v>725405083.17754102</v>
      </c>
      <c r="AX38" s="4">
        <v>788477612.50072098</v>
      </c>
      <c r="AY38" s="4">
        <v>1164640979.2819901</v>
      </c>
      <c r="AZ38" s="48">
        <v>116.379555</v>
      </c>
    </row>
    <row r="39" spans="1:52" ht="16.5" x14ac:dyDescent="0.3">
      <c r="A39">
        <f t="shared" si="0"/>
        <v>49</v>
      </c>
      <c r="B39" s="1">
        <v>38</v>
      </c>
      <c r="C39" s="3">
        <v>42004</v>
      </c>
      <c r="D39" s="4">
        <f>+(VLOOKUP(D$2,Cartera!$C$5:$DG$15,creditos_sf!$A39,0)/$A$1)/$AZ39*100</f>
        <v>1511618240.6454651</v>
      </c>
      <c r="E39" s="4">
        <v>1923457533.4093001</v>
      </c>
      <c r="F39" s="4">
        <v>1367336342.65486</v>
      </c>
      <c r="G39" s="4">
        <f>+(VLOOKUP(G$2,Cartera!$C$5:$DG$15,creditos_sf!$A39,0)/$A$1)/$AZ39*100</f>
        <v>546586912.12204921</v>
      </c>
      <c r="H39" s="4">
        <f>+(VLOOKUP(H$2,Cartera!$C$5:$DG$15,creditos_sf!$A39,0)/$A$1)/$AZ39*100</f>
        <v>78185120.068218753</v>
      </c>
      <c r="I39" s="4">
        <f>+(VLOOKUP(I$2,Cartera!$C$5:$DG$15,creditos_sf!$A39,0)/$A$1)/$AZ39*100</f>
        <v>1513827528.0876045</v>
      </c>
      <c r="J39" s="4">
        <f>+(VLOOKUP(J$2,Cartera!$C$5:$DG$15,creditos_sf!$A39,0)/$A$1)/$AZ39*100</f>
        <v>5144836108.1120539</v>
      </c>
      <c r="K39" s="4">
        <v>14022614216.630699</v>
      </c>
      <c r="L39" s="4">
        <v>24476573978.069801</v>
      </c>
      <c r="M39" s="4">
        <v>8395477997.7412891</v>
      </c>
      <c r="N39" s="4">
        <v>437722632.73813999</v>
      </c>
      <c r="O39" s="4">
        <f>+(VLOOKUP(O$2,Cartera!$C$44:$DG$82,creditos_sf!$A39,0)/$A$1)/$AZ39*100</f>
        <v>76689542.373948768</v>
      </c>
      <c r="P39" s="4">
        <v>706478782.24905896</v>
      </c>
      <c r="Q39" s="4">
        <f>+(VLOOKUP(Q$2,Cartera!$C$44:$DG$82,creditos_sf!$A39,0)/$A$1)/$AZ39*100</f>
        <v>995308847.90004432</v>
      </c>
      <c r="R39" s="4">
        <f>+(VLOOKUP(R$2,Cartera!$C$44:$DG$82,creditos_sf!$A39,0)/$A$1)/$AZ39*100</f>
        <v>1726754.9342352585</v>
      </c>
      <c r="S39" s="4">
        <f>+(VLOOKUP(S$2,Cartera!$C$44:$DG$82,creditos_sf!$A39,0)/$A$1)/$AZ39*100</f>
        <v>31779997.448346637</v>
      </c>
      <c r="T39" s="4">
        <f>+(VLOOKUP(T$2,Cartera!$C$44:$DG$82,creditos_sf!$A39,0)/$A$1)/$AZ39*100</f>
        <v>31010239.876505598</v>
      </c>
      <c r="U39" s="4">
        <f>+(VLOOKUP(U$2,Cartera!$C$44:$DG$82,creditos_sf!$A39,0)/$A$1)/$AZ39*100</f>
        <v>0</v>
      </c>
      <c r="V39" s="4">
        <f>+(VLOOKUP(V$2,Cartera!$C$44:$DG$82,creditos_sf!$A39,0)/$A$1)/$AZ39*100</f>
        <v>283590961.67583644</v>
      </c>
      <c r="W39" s="4">
        <f>+(VLOOKUP(W$2,Cartera!$C$44:$DG$82,creditos_sf!$A39,0)/$A$1)/$AZ39*100</f>
        <v>235247430.15911961</v>
      </c>
      <c r="X39" s="4">
        <f>+(VLOOKUP(X$2,Cartera!$C$44:$DG$82,creditos_sf!$A39,0)/$A$1)/$AZ39*100</f>
        <v>2552098686.2568674</v>
      </c>
      <c r="Y39" s="4">
        <f>+(VLOOKUP(Y$2,Cartera!$C$44:$DG$82,creditos_sf!$A39,0)/$A$1)/$AZ39*100</f>
        <v>335430332.31898743</v>
      </c>
      <c r="Z39" s="4">
        <f>+(VLOOKUP(Z$2,Cartera!$C$44:$DG$82,creditos_sf!$A39,0)/$A$1)/$AZ39*100</f>
        <v>0</v>
      </c>
      <c r="AA39" s="4">
        <f>+(VLOOKUP(AA$2,Cartera!$C$44:$DG$82,creditos_sf!$A39,0)/$A$1)/$AZ39*100</f>
        <v>0</v>
      </c>
      <c r="AB39" s="4">
        <v>361992945.78915703</v>
      </c>
      <c r="AC39" s="4">
        <f>+(VLOOKUP(AC$2,Cartera!$C$44:$DG$82,creditos_sf!$A39,0)/$A$1)/$AZ39*100</f>
        <v>120911121.84292264</v>
      </c>
      <c r="AD39" s="4">
        <f>+(VLOOKUP(AD$2,Cartera!$C$44:$DG$82,creditos_sf!$A39,0)/$A$1)/$AZ39*100</f>
        <v>12890590.1635426</v>
      </c>
      <c r="AE39" s="4">
        <f>+(VLOOKUP(AE$2,Cartera!$C$44:$DG$82,creditos_sf!$A39,0)/$A$1)/$AZ39*100</f>
        <v>18348348.666886285</v>
      </c>
      <c r="AF39" s="4">
        <v>735368091.12901795</v>
      </c>
      <c r="AG39" s="4">
        <v>1633431722.08796</v>
      </c>
      <c r="AH39" s="4">
        <f>+(VLOOKUP(AH$2,Cartera!$C$44:$DG$82,creditos_sf!$A39,0)/$A$1)/$AZ39*100</f>
        <v>126031446.4958051</v>
      </c>
      <c r="AI39" s="4">
        <v>85047232.115486205</v>
      </c>
      <c r="AJ39" s="4">
        <f>+(VLOOKUP(AJ$2,Cartera!$C$44:$DG$82,creditos_sf!$A39,0)/$A$1)/$AZ39*100</f>
        <v>98467168.903901294</v>
      </c>
      <c r="AK39" s="4">
        <v>165519133.50707102</v>
      </c>
      <c r="AL39" s="4">
        <f>+(VLOOKUP(AL$2,Cartera!$C$44:$DG$82,creditos_sf!$A39,0)/$A$1)/$AZ39*100</f>
        <v>2868709014.5993767</v>
      </c>
      <c r="AM39" s="4">
        <v>225330331.882586</v>
      </c>
      <c r="AN39" s="4">
        <v>699842975.71539009</v>
      </c>
      <c r="AO39" s="4">
        <f>+(VLOOKUP(AO$2,Cartera!$C$44:$DG$82,creditos_sf!$A39,0)/$A$1)/$AZ39*100</f>
        <v>63604545.783668861</v>
      </c>
      <c r="AP39" s="4">
        <f>+(VLOOKUP(AP$2,Cartera!$C$44:$DG$82,creditos_sf!$A39,0)/$A$1)/$AZ39*100</f>
        <v>2838119.2493818346</v>
      </c>
      <c r="AQ39" s="4">
        <f>+(VLOOKUP(AQ$2,Cartera!$C$44:$DG$82,creditos_sf!$A39,0)/$A$1)/$AZ39*100</f>
        <v>116438326.42504875</v>
      </c>
      <c r="AR39" s="4">
        <v>74010167.985617608</v>
      </c>
      <c r="AS39" s="4">
        <v>138416945.20280999</v>
      </c>
      <c r="AT39" s="4">
        <v>29270935.483789902</v>
      </c>
      <c r="AU39" s="4">
        <v>59776245.037779398</v>
      </c>
      <c r="AV39" s="4">
        <v>112488829.41097799</v>
      </c>
      <c r="AW39" s="4">
        <v>731143543.87631202</v>
      </c>
      <c r="AX39" s="4">
        <v>805658184.29483104</v>
      </c>
      <c r="AY39" s="4">
        <v>1163474434.95947</v>
      </c>
      <c r="AZ39" s="48">
        <v>116.645938</v>
      </c>
    </row>
    <row r="40" spans="1:52" ht="16.5" x14ac:dyDescent="0.3">
      <c r="A40">
        <f t="shared" si="0"/>
        <v>50</v>
      </c>
      <c r="B40" s="1">
        <v>39</v>
      </c>
      <c r="C40" s="3">
        <v>42035</v>
      </c>
      <c r="D40" s="4">
        <f>+(VLOOKUP(D$2,Cartera!$C$5:$DG$15,creditos_sf!$A40,0)/$A$1)/$AZ40*100</f>
        <v>1532193615.8853614</v>
      </c>
      <c r="E40" s="4">
        <v>1934581468.0241799</v>
      </c>
      <c r="F40" s="4">
        <v>1422900989.05006</v>
      </c>
      <c r="G40" s="4">
        <f>+(VLOOKUP(G$2,Cartera!$C$5:$DG$15,creditos_sf!$A40,0)/$A$1)/$AZ40*100</f>
        <v>561304778.26780856</v>
      </c>
      <c r="H40" s="4">
        <f>+(VLOOKUP(H$2,Cartera!$C$5:$DG$15,creditos_sf!$A40,0)/$A$1)/$AZ40*100</f>
        <v>81839781.701129988</v>
      </c>
      <c r="I40" s="4">
        <f>+(VLOOKUP(I$2,Cartera!$C$5:$DG$15,creditos_sf!$A40,0)/$A$1)/$AZ40*100</f>
        <v>1381162615.4404199</v>
      </c>
      <c r="J40" s="4">
        <f>+(VLOOKUP(J$2,Cartera!$C$5:$DG$15,creditos_sf!$A40,0)/$A$1)/$AZ40*100</f>
        <v>5253197526.2678204</v>
      </c>
      <c r="K40" s="4">
        <v>14324226866.780899</v>
      </c>
      <c r="L40" s="4">
        <v>24930864831.078297</v>
      </c>
      <c r="M40" s="4">
        <v>8904735064.2790394</v>
      </c>
      <c r="N40" s="4">
        <v>431178828.13044399</v>
      </c>
      <c r="O40" s="4">
        <f>+(VLOOKUP(O$2,Cartera!$C$44:$DG$82,creditos_sf!$A40,0)/$A$1)/$AZ40*100</f>
        <v>76217230.93003346</v>
      </c>
      <c r="P40" s="4">
        <v>713163656.56569803</v>
      </c>
      <c r="Q40" s="4">
        <f>+(VLOOKUP(Q$2,Cartera!$C$44:$DG$82,creditos_sf!$A40,0)/$A$1)/$AZ40*100</f>
        <v>1003702248.938699</v>
      </c>
      <c r="R40" s="4">
        <f>+(VLOOKUP(R$2,Cartera!$C$44:$DG$82,creditos_sf!$A40,0)/$A$1)/$AZ40*100</f>
        <v>2178651.5371217774</v>
      </c>
      <c r="S40" s="4">
        <f>+(VLOOKUP(S$2,Cartera!$C$44:$DG$82,creditos_sf!$A40,0)/$A$1)/$AZ40*100</f>
        <v>31968157.967034854</v>
      </c>
      <c r="T40" s="4">
        <f>+(VLOOKUP(T$2,Cartera!$C$44:$DG$82,creditos_sf!$A40,0)/$A$1)/$AZ40*100</f>
        <v>30811721.957392275</v>
      </c>
      <c r="U40" s="4">
        <f>+(VLOOKUP(U$2,Cartera!$C$44:$DG$82,creditos_sf!$A40,0)/$A$1)/$AZ40*100</f>
        <v>0</v>
      </c>
      <c r="V40" s="4">
        <f>+(VLOOKUP(V$2,Cartera!$C$44:$DG$82,creditos_sf!$A40,0)/$A$1)/$AZ40*100</f>
        <v>280784169.51146412</v>
      </c>
      <c r="W40" s="4">
        <f>+(VLOOKUP(W$2,Cartera!$C$44:$DG$82,creditos_sf!$A40,0)/$A$1)/$AZ40*100</f>
        <v>222470403.92913041</v>
      </c>
      <c r="X40" s="4">
        <f>+(VLOOKUP(X$2,Cartera!$C$44:$DG$82,creditos_sf!$A40,0)/$A$1)/$AZ40*100</f>
        <v>2568188936.4727998</v>
      </c>
      <c r="Y40" s="4">
        <f>+(VLOOKUP(Y$2,Cartera!$C$44:$DG$82,creditos_sf!$A40,0)/$A$1)/$AZ40*100</f>
        <v>332267295.72507942</v>
      </c>
      <c r="Z40" s="4">
        <f>+(VLOOKUP(Z$2,Cartera!$C$44:$DG$82,creditos_sf!$A40,0)/$A$1)/$AZ40*100</f>
        <v>0</v>
      </c>
      <c r="AA40" s="4">
        <f>+(VLOOKUP(AA$2,Cartera!$C$44:$DG$82,creditos_sf!$A40,0)/$A$1)/$AZ40*100</f>
        <v>0</v>
      </c>
      <c r="AB40" s="4">
        <v>358561522.30213296</v>
      </c>
      <c r="AC40" s="4">
        <f>+(VLOOKUP(AC$2,Cartera!$C$44:$DG$82,creditos_sf!$A40,0)/$A$1)/$AZ40*100</f>
        <v>122203338.77529159</v>
      </c>
      <c r="AD40" s="4">
        <f>+(VLOOKUP(AD$2,Cartera!$C$44:$DG$82,creditos_sf!$A40,0)/$A$1)/$AZ40*100</f>
        <v>13367801.815301986</v>
      </c>
      <c r="AE40" s="4">
        <f>+(VLOOKUP(AE$2,Cartera!$C$44:$DG$82,creditos_sf!$A40,0)/$A$1)/$AZ40*100</f>
        <v>18194124.415577304</v>
      </c>
      <c r="AF40" s="4">
        <v>744717708.92307496</v>
      </c>
      <c r="AG40" s="4">
        <v>1629726284.5332599</v>
      </c>
      <c r="AH40" s="4">
        <f>+(VLOOKUP(AH$2,Cartera!$C$44:$DG$82,creditos_sf!$A40,0)/$A$1)/$AZ40*100</f>
        <v>123966817.45985292</v>
      </c>
      <c r="AI40" s="4">
        <v>84885548.235356599</v>
      </c>
      <c r="AJ40" s="4">
        <f>+(VLOOKUP(AJ$2,Cartera!$C$44:$DG$82,creditos_sf!$A40,0)/$A$1)/$AZ40*100</f>
        <v>99998724.861703247</v>
      </c>
      <c r="AK40" s="4">
        <v>163440971.21010199</v>
      </c>
      <c r="AL40" s="4">
        <f>+(VLOOKUP(AL$2,Cartera!$C$44:$DG$82,creditos_sf!$A40,0)/$A$1)/$AZ40*100</f>
        <v>2839746265.4001899</v>
      </c>
      <c r="AM40" s="4">
        <v>227496497.28616399</v>
      </c>
      <c r="AN40" s="4">
        <v>705247503.0640831</v>
      </c>
      <c r="AO40" s="4">
        <f>+(VLOOKUP(AO$2,Cartera!$C$44:$DG$82,creditos_sf!$A40,0)/$A$1)/$AZ40*100</f>
        <v>63073647.403468363</v>
      </c>
      <c r="AP40" s="4">
        <f>+(VLOOKUP(AP$2,Cartera!$C$44:$DG$82,creditos_sf!$A40,0)/$A$1)/$AZ40*100</f>
        <v>2687474.0643727416</v>
      </c>
      <c r="AQ40" s="4">
        <f>+(VLOOKUP(AQ$2,Cartera!$C$44:$DG$82,creditos_sf!$A40,0)/$A$1)/$AZ40*100</f>
        <v>115227866.52810197</v>
      </c>
      <c r="AR40" s="4">
        <v>73640569.183732003</v>
      </c>
      <c r="AS40" s="4">
        <v>139029879.982954</v>
      </c>
      <c r="AT40" s="4">
        <v>29340182.0734598</v>
      </c>
      <c r="AU40" s="4">
        <v>60364600.439638101</v>
      </c>
      <c r="AV40" s="4">
        <v>111853693.880199</v>
      </c>
      <c r="AW40" s="4">
        <v>735006745.21979308</v>
      </c>
      <c r="AX40" s="4">
        <v>825492853.82276905</v>
      </c>
      <c r="AY40" s="4">
        <v>1163595504.4825201</v>
      </c>
      <c r="AZ40" s="48">
        <v>116.84458100000001</v>
      </c>
    </row>
    <row r="41" spans="1:52" ht="16.5" x14ac:dyDescent="0.3">
      <c r="A41">
        <f t="shared" si="0"/>
        <v>51</v>
      </c>
      <c r="B41" s="1">
        <v>40</v>
      </c>
      <c r="C41" s="3">
        <v>42063</v>
      </c>
      <c r="D41" s="4">
        <f>+(VLOOKUP(D$2,Cartera!$C$5:$DG$15,creditos_sf!$A41,0)/$A$1)/$AZ41*100</f>
        <v>1528364086.7740631</v>
      </c>
      <c r="E41" s="4">
        <v>2007456834.00932</v>
      </c>
      <c r="F41" s="4">
        <v>1450298035.5806799</v>
      </c>
      <c r="G41" s="4">
        <f>+(VLOOKUP(G$2,Cartera!$C$5:$DG$15,creditos_sf!$A41,0)/$A$1)/$AZ41*100</f>
        <v>546117018.19419062</v>
      </c>
      <c r="H41" s="4">
        <f>+(VLOOKUP(H$2,Cartera!$C$5:$DG$15,creditos_sf!$A41,0)/$A$1)/$AZ41*100</f>
        <v>76213638.325487107</v>
      </c>
      <c r="I41" s="4">
        <f>+(VLOOKUP(I$2,Cartera!$C$5:$DG$15,creditos_sf!$A41,0)/$A$1)/$AZ41*100</f>
        <v>1560404361.0360782</v>
      </c>
      <c r="J41" s="4">
        <f>+(VLOOKUP(J$2,Cartera!$C$5:$DG$15,creditos_sf!$A41,0)/$A$1)/$AZ41*100</f>
        <v>5250076697.5410614</v>
      </c>
      <c r="K41" s="4">
        <v>14592300706.488499</v>
      </c>
      <c r="L41" s="4">
        <v>24841256359.868603</v>
      </c>
      <c r="M41" s="4">
        <v>8471151078.3579998</v>
      </c>
      <c r="N41" s="4">
        <v>424064830.44899803</v>
      </c>
      <c r="O41" s="4">
        <f>+(VLOOKUP(O$2,Cartera!$C$44:$DG$82,creditos_sf!$A41,0)/$A$1)/$AZ41*100</f>
        <v>75429440.463263363</v>
      </c>
      <c r="P41" s="4">
        <v>725027787.42755294</v>
      </c>
      <c r="Q41" s="4">
        <f>+(VLOOKUP(Q$2,Cartera!$C$44:$DG$82,creditos_sf!$A41,0)/$A$1)/$AZ41*100</f>
        <v>1011735040.5593325</v>
      </c>
      <c r="R41" s="4">
        <f>+(VLOOKUP(R$2,Cartera!$C$44:$DG$82,creditos_sf!$A41,0)/$A$1)/$AZ41*100</f>
        <v>2484585.4878423712</v>
      </c>
      <c r="S41" s="4">
        <f>+(VLOOKUP(S$2,Cartera!$C$44:$DG$82,creditos_sf!$A41,0)/$A$1)/$AZ41*100</f>
        <v>31892944.333871037</v>
      </c>
      <c r="T41" s="4">
        <f>+(VLOOKUP(T$2,Cartera!$C$44:$DG$82,creditos_sf!$A41,0)/$A$1)/$AZ41*100</f>
        <v>31148250.318637073</v>
      </c>
      <c r="U41" s="4">
        <f>+(VLOOKUP(U$2,Cartera!$C$44:$DG$82,creditos_sf!$A41,0)/$A$1)/$AZ41*100</f>
        <v>0</v>
      </c>
      <c r="V41" s="4">
        <f>+(VLOOKUP(V$2,Cartera!$C$44:$DG$82,creditos_sf!$A41,0)/$A$1)/$AZ41*100</f>
        <v>282827645.98636061</v>
      </c>
      <c r="W41" s="4">
        <f>+(VLOOKUP(W$2,Cartera!$C$44:$DG$82,creditos_sf!$A41,0)/$A$1)/$AZ41*100</f>
        <v>214162865.05549252</v>
      </c>
      <c r="X41" s="4">
        <f>+(VLOOKUP(X$2,Cartera!$C$44:$DG$82,creditos_sf!$A41,0)/$A$1)/$AZ41*100</f>
        <v>2589708657.803782</v>
      </c>
      <c r="Y41" s="4">
        <f>+(VLOOKUP(Y$2,Cartera!$C$44:$DG$82,creditos_sf!$A41,0)/$A$1)/$AZ41*100</f>
        <v>333620979.40831798</v>
      </c>
      <c r="Z41" s="4">
        <f>+(VLOOKUP(Z$2,Cartera!$C$44:$DG$82,creditos_sf!$A41,0)/$A$1)/$AZ41*100</f>
        <v>0</v>
      </c>
      <c r="AA41" s="4">
        <f>+(VLOOKUP(AA$2,Cartera!$C$44:$DG$82,creditos_sf!$A41,0)/$A$1)/$AZ41*100</f>
        <v>0</v>
      </c>
      <c r="AB41" s="4">
        <v>355132227.41683698</v>
      </c>
      <c r="AC41" s="4">
        <f>+(VLOOKUP(AC$2,Cartera!$C$44:$DG$82,creditos_sf!$A41,0)/$A$1)/$AZ41*100</f>
        <v>121848914.25167798</v>
      </c>
      <c r="AD41" s="4">
        <f>+(VLOOKUP(AD$2,Cartera!$C$44:$DG$82,creditos_sf!$A41,0)/$A$1)/$AZ41*100</f>
        <v>13921561.985832529</v>
      </c>
      <c r="AE41" s="4">
        <f>+(VLOOKUP(AE$2,Cartera!$C$44:$DG$82,creditos_sf!$A41,0)/$A$1)/$AZ41*100</f>
        <v>18116901.725786995</v>
      </c>
      <c r="AF41" s="4">
        <v>753703445.11933804</v>
      </c>
      <c r="AG41" s="4">
        <v>1626462762.92032</v>
      </c>
      <c r="AH41" s="4">
        <f>+(VLOOKUP(AH$2,Cartera!$C$44:$DG$82,creditos_sf!$A41,0)/$A$1)/$AZ41*100</f>
        <v>120528900.63178606</v>
      </c>
      <c r="AI41" s="4">
        <v>84499679.578550592</v>
      </c>
      <c r="AJ41" s="4">
        <f>+(VLOOKUP(AJ$2,Cartera!$C$44:$DG$82,creditos_sf!$A41,0)/$A$1)/$AZ41*100</f>
        <v>104461744.52364713</v>
      </c>
      <c r="AK41" s="4">
        <v>159422974.89942402</v>
      </c>
      <c r="AL41" s="4">
        <f>+(VLOOKUP(AL$2,Cartera!$C$44:$DG$82,creditos_sf!$A41,0)/$A$1)/$AZ41*100</f>
        <v>2772216841.8294573</v>
      </c>
      <c r="AM41" s="4">
        <v>228120261.06859499</v>
      </c>
      <c r="AN41" s="4">
        <v>713856069.00171292</v>
      </c>
      <c r="AO41" s="4">
        <f>+(VLOOKUP(AO$2,Cartera!$C$44:$DG$82,creditos_sf!$A41,0)/$A$1)/$AZ41*100</f>
        <v>61797690.893164009</v>
      </c>
      <c r="AP41" s="4">
        <f>+(VLOOKUP(AP$2,Cartera!$C$44:$DG$82,creditos_sf!$A41,0)/$A$1)/$AZ41*100</f>
        <v>2569020.865404096</v>
      </c>
      <c r="AQ41" s="4">
        <f>+(VLOOKUP(AQ$2,Cartera!$C$44:$DG$82,creditos_sf!$A41,0)/$A$1)/$AZ41*100</f>
        <v>117787510.96594815</v>
      </c>
      <c r="AR41" s="4">
        <v>74518614.470580205</v>
      </c>
      <c r="AS41" s="4">
        <v>133149922.056932</v>
      </c>
      <c r="AT41" s="4">
        <v>29282801.925376702</v>
      </c>
      <c r="AU41" s="4">
        <v>60719554.557920203</v>
      </c>
      <c r="AV41" s="4">
        <v>111129280.073855</v>
      </c>
      <c r="AW41" s="4">
        <v>735634731.83435595</v>
      </c>
      <c r="AX41" s="4">
        <v>841233458.545802</v>
      </c>
      <c r="AY41" s="4">
        <v>1177031518.0745599</v>
      </c>
      <c r="AZ41" s="48">
        <v>117.199168</v>
      </c>
    </row>
    <row r="42" spans="1:52" ht="16.5" x14ac:dyDescent="0.3">
      <c r="A42">
        <f t="shared" si="0"/>
        <v>52</v>
      </c>
      <c r="B42" s="1">
        <v>41</v>
      </c>
      <c r="C42" s="3">
        <v>42094</v>
      </c>
      <c r="D42" s="4">
        <f>+(VLOOKUP(D$2,Cartera!$C$5:$DG$15,creditos_sf!$A42,0)/$A$1)/$AZ42*100</f>
        <v>1568933456.4050736</v>
      </c>
      <c r="E42" s="4">
        <v>2034107304.90607</v>
      </c>
      <c r="F42" s="4">
        <v>1503167993.4804299</v>
      </c>
      <c r="G42" s="4">
        <f>+(VLOOKUP(G$2,Cartera!$C$5:$DG$15,creditos_sf!$A42,0)/$A$1)/$AZ42*100</f>
        <v>572872158.04639482</v>
      </c>
      <c r="H42" s="4">
        <f>+(VLOOKUP(H$2,Cartera!$C$5:$DG$15,creditos_sf!$A42,0)/$A$1)/$AZ42*100</f>
        <v>79051911.011769921</v>
      </c>
      <c r="I42" s="4">
        <f>+(VLOOKUP(I$2,Cartera!$C$5:$DG$15,creditos_sf!$A42,0)/$A$1)/$AZ42*100</f>
        <v>1746053481.0397441</v>
      </c>
      <c r="J42" s="4">
        <f>+(VLOOKUP(J$2,Cartera!$C$5:$DG$15,creditos_sf!$A42,0)/$A$1)/$AZ42*100</f>
        <v>5239181090.7318716</v>
      </c>
      <c r="K42" s="4">
        <v>14995356812.1679</v>
      </c>
      <c r="L42" s="4">
        <v>25665504833.1422</v>
      </c>
      <c r="M42" s="4">
        <v>10054646198.8887</v>
      </c>
      <c r="N42" s="4">
        <v>418551551.04211897</v>
      </c>
      <c r="O42" s="4">
        <f>+(VLOOKUP(O$2,Cartera!$C$44:$DG$82,creditos_sf!$A42,0)/$A$1)/$AZ42*100</f>
        <v>77004340.450396061</v>
      </c>
      <c r="P42" s="4">
        <v>740775129.26476908</v>
      </c>
      <c r="Q42" s="4">
        <f>+(VLOOKUP(Q$2,Cartera!$C$44:$DG$82,creditos_sf!$A42,0)/$A$1)/$AZ42*100</f>
        <v>1008733360.1489534</v>
      </c>
      <c r="R42" s="4">
        <f>+(VLOOKUP(R$2,Cartera!$C$44:$DG$82,creditos_sf!$A42,0)/$A$1)/$AZ42*100</f>
        <v>2787633.0488479529</v>
      </c>
      <c r="S42" s="4">
        <f>+(VLOOKUP(S$2,Cartera!$C$44:$DG$82,creditos_sf!$A42,0)/$A$1)/$AZ42*100</f>
        <v>32804156.409277022</v>
      </c>
      <c r="T42" s="4">
        <f>+(VLOOKUP(T$2,Cartera!$C$44:$DG$82,creditos_sf!$A42,0)/$A$1)/$AZ42*100</f>
        <v>30641966.743685789</v>
      </c>
      <c r="U42" s="4">
        <f>+(VLOOKUP(U$2,Cartera!$C$44:$DG$82,creditos_sf!$A42,0)/$A$1)/$AZ42*100</f>
        <v>0</v>
      </c>
      <c r="V42" s="4">
        <f>+(VLOOKUP(V$2,Cartera!$C$44:$DG$82,creditos_sf!$A42,0)/$A$1)/$AZ42*100</f>
        <v>284867292.24931031</v>
      </c>
      <c r="W42" s="4">
        <f>+(VLOOKUP(W$2,Cartera!$C$44:$DG$82,creditos_sf!$A42,0)/$A$1)/$AZ42*100</f>
        <v>204708503.68297318</v>
      </c>
      <c r="X42" s="4">
        <f>+(VLOOKUP(X$2,Cartera!$C$44:$DG$82,creditos_sf!$A42,0)/$A$1)/$AZ42*100</f>
        <v>0</v>
      </c>
      <c r="Y42" s="4">
        <f>+(VLOOKUP(Y$2,Cartera!$C$44:$DG$82,creditos_sf!$A42,0)/$A$1)/$AZ42*100</f>
        <v>331089258.60483509</v>
      </c>
      <c r="Z42" s="4">
        <f>+(VLOOKUP(Z$2,Cartera!$C$44:$DG$82,creditos_sf!$A42,0)/$A$1)/$AZ42*100</f>
        <v>0</v>
      </c>
      <c r="AA42" s="4">
        <f>+(VLOOKUP(AA$2,Cartera!$C$44:$DG$82,creditos_sf!$A42,0)/$A$1)/$AZ42*100</f>
        <v>0</v>
      </c>
      <c r="AB42" s="4">
        <v>356927538.76189005</v>
      </c>
      <c r="AC42" s="4">
        <f>+(VLOOKUP(AC$2,Cartera!$C$44:$DG$82,creditos_sf!$A42,0)/$A$1)/$AZ42*100</f>
        <v>119316931.19698499</v>
      </c>
      <c r="AD42" s="4">
        <f>+(VLOOKUP(AD$2,Cartera!$C$44:$DG$82,creditos_sf!$A42,0)/$A$1)/$AZ42*100</f>
        <v>14365189.219815837</v>
      </c>
      <c r="AE42" s="4">
        <f>+(VLOOKUP(AE$2,Cartera!$C$44:$DG$82,creditos_sf!$A42,0)/$A$1)/$AZ42*100</f>
        <v>18135440.423953023</v>
      </c>
      <c r="AF42" s="4">
        <v>770248822.44633198</v>
      </c>
      <c r="AG42" s="4">
        <v>1628672245.47437</v>
      </c>
      <c r="AH42" s="4">
        <f>+(VLOOKUP(AH$2,Cartera!$C$44:$DG$82,creditos_sf!$A42,0)/$A$1)/$AZ42*100</f>
        <v>117269823.69364794</v>
      </c>
      <c r="AI42" s="4">
        <v>85373341.532623097</v>
      </c>
      <c r="AJ42" s="4">
        <f>+(VLOOKUP(AJ$2,Cartera!$C$44:$DG$82,creditos_sf!$A42,0)/$A$1)/$AZ42*100</f>
        <v>109755217.57216041</v>
      </c>
      <c r="AK42" s="4">
        <v>153246890.65673798</v>
      </c>
      <c r="AL42" s="4">
        <f>+(VLOOKUP(AL$2,Cartera!$C$44:$DG$82,creditos_sf!$A42,0)/$A$1)/$AZ42*100</f>
        <v>5256853162.4886703</v>
      </c>
      <c r="AM42" s="4">
        <v>228166092.189868</v>
      </c>
      <c r="AN42" s="4">
        <v>716330275.66686904</v>
      </c>
      <c r="AO42" s="4">
        <f>+(VLOOKUP(AO$2,Cartera!$C$44:$DG$82,creditos_sf!$A42,0)/$A$1)/$AZ42*100</f>
        <v>59559231.427134633</v>
      </c>
      <c r="AP42" s="4">
        <f>+(VLOOKUP(AP$2,Cartera!$C$44:$DG$82,creditos_sf!$A42,0)/$A$1)/$AZ42*100</f>
        <v>1558087.6902958108</v>
      </c>
      <c r="AQ42" s="4">
        <f>+(VLOOKUP(AQ$2,Cartera!$C$44:$DG$82,creditos_sf!$A42,0)/$A$1)/$AZ42*100</f>
        <v>115254835.78743508</v>
      </c>
      <c r="AR42" s="4">
        <v>74285870.287455991</v>
      </c>
      <c r="AS42" s="4">
        <v>135371741.28284201</v>
      </c>
      <c r="AT42" s="4">
        <v>29545135.3329928</v>
      </c>
      <c r="AU42" s="4">
        <v>61194549.442149594</v>
      </c>
      <c r="AV42" s="4">
        <v>111007545.186979</v>
      </c>
      <c r="AW42" s="4">
        <v>737151749.19535697</v>
      </c>
      <c r="AX42" s="4">
        <v>860963966.49778402</v>
      </c>
      <c r="AY42" s="4">
        <v>1178619068.7257102</v>
      </c>
      <c r="AZ42" s="48">
        <v>118.095348</v>
      </c>
    </row>
    <row r="43" spans="1:52" ht="16.5" x14ac:dyDescent="0.3">
      <c r="A43">
        <f t="shared" si="0"/>
        <v>53</v>
      </c>
      <c r="B43" s="1">
        <v>42</v>
      </c>
      <c r="C43" s="3">
        <v>42124</v>
      </c>
      <c r="D43" s="4">
        <f>+(VLOOKUP(D$2,Cartera!$C$5:$DG$15,creditos_sf!$A43,0)/$A$1)/$AZ43*100</f>
        <v>1569878033.9517057</v>
      </c>
      <c r="E43" s="4">
        <v>2037052775.37869</v>
      </c>
      <c r="F43" s="4">
        <v>1422758546.0302598</v>
      </c>
      <c r="G43" s="4">
        <f>+(VLOOKUP(G$2,Cartera!$C$5:$DG$15,creditos_sf!$A43,0)/$A$1)/$AZ43*100</f>
        <v>595718891.9718442</v>
      </c>
      <c r="H43" s="4">
        <f>+(VLOOKUP(H$2,Cartera!$C$5:$DG$15,creditos_sf!$A43,0)/$A$1)/$AZ43*100</f>
        <v>68382153.396239251</v>
      </c>
      <c r="I43" s="4">
        <f>+(VLOOKUP(I$2,Cartera!$C$5:$DG$15,creditos_sf!$A43,0)/$A$1)/$AZ43*100</f>
        <v>1704498213.0632415</v>
      </c>
      <c r="J43" s="4">
        <f>+(VLOOKUP(J$2,Cartera!$C$5:$DG$15,creditos_sf!$A43,0)/$A$1)/$AZ43*100</f>
        <v>5301910280.0573149</v>
      </c>
      <c r="K43" s="4">
        <v>15011127552.3598</v>
      </c>
      <c r="L43" s="4">
        <v>26212804281.070198</v>
      </c>
      <c r="M43" s="4">
        <v>10630564777.0634</v>
      </c>
      <c r="N43" s="4">
        <v>416456514.94850898</v>
      </c>
      <c r="O43" s="4">
        <f>+(VLOOKUP(O$2,Cartera!$C$44:$DG$82,creditos_sf!$A43,0)/$A$1)/$AZ43*100</f>
        <v>78230304.326245487</v>
      </c>
      <c r="P43" s="4">
        <v>754840844.20934296</v>
      </c>
      <c r="Q43" s="4">
        <f>+(VLOOKUP(Q$2,Cartera!$C$44:$DG$82,creditos_sf!$A43,0)/$A$1)/$AZ43*100</f>
        <v>1011040112.2441871</v>
      </c>
      <c r="R43" s="4">
        <f>+(VLOOKUP(R$2,Cartera!$C$44:$DG$82,creditos_sf!$A43,0)/$A$1)/$AZ43*100</f>
        <v>3144676.9717039093</v>
      </c>
      <c r="S43" s="4">
        <f>+(VLOOKUP(S$2,Cartera!$C$44:$DG$82,creditos_sf!$A43,0)/$A$1)/$AZ43*100</f>
        <v>34156039.468028232</v>
      </c>
      <c r="T43" s="4">
        <f>+(VLOOKUP(T$2,Cartera!$C$44:$DG$82,creditos_sf!$A43,0)/$A$1)/$AZ43*100</f>
        <v>30860940.627490427</v>
      </c>
      <c r="U43" s="4">
        <f>+(VLOOKUP(U$2,Cartera!$C$44:$DG$82,creditos_sf!$A43,0)/$A$1)/$AZ43*100</f>
        <v>0</v>
      </c>
      <c r="V43" s="4">
        <f>+(VLOOKUP(V$2,Cartera!$C$44:$DG$82,creditos_sf!$A43,0)/$A$1)/$AZ43*100</f>
        <v>287730541.65609014</v>
      </c>
      <c r="W43" s="4">
        <f>+(VLOOKUP(W$2,Cartera!$C$44:$DG$82,creditos_sf!$A43,0)/$A$1)/$AZ43*100</f>
        <v>201810173.91215894</v>
      </c>
      <c r="X43" s="4">
        <f>+(VLOOKUP(X$2,Cartera!$C$44:$DG$82,creditos_sf!$A43,0)/$A$1)/$AZ43*100</f>
        <v>0</v>
      </c>
      <c r="Y43" s="4">
        <f>+(VLOOKUP(Y$2,Cartera!$C$44:$DG$82,creditos_sf!$A43,0)/$A$1)/$AZ43*100</f>
        <v>324627404.62738627</v>
      </c>
      <c r="Z43" s="4">
        <f>+(VLOOKUP(Z$2,Cartera!$C$44:$DG$82,creditos_sf!$A43,0)/$A$1)/$AZ43*100</f>
        <v>0</v>
      </c>
      <c r="AA43" s="4">
        <f>+(VLOOKUP(AA$2,Cartera!$C$44:$DG$82,creditos_sf!$A43,0)/$A$1)/$AZ43*100</f>
        <v>0</v>
      </c>
      <c r="AB43" s="4">
        <v>355268282.59551197</v>
      </c>
      <c r="AC43" s="4">
        <f>+(VLOOKUP(AC$2,Cartera!$C$44:$DG$82,creditos_sf!$A43,0)/$A$1)/$AZ43*100</f>
        <v>116810523.86339484</v>
      </c>
      <c r="AD43" s="4">
        <f>+(VLOOKUP(AD$2,Cartera!$C$44:$DG$82,creditos_sf!$A43,0)/$A$1)/$AZ43*100</f>
        <v>14421451.851344015</v>
      </c>
      <c r="AE43" s="4">
        <f>+(VLOOKUP(AE$2,Cartera!$C$44:$DG$82,creditos_sf!$A43,0)/$A$1)/$AZ43*100</f>
        <v>18246741.102838393</v>
      </c>
      <c r="AF43" s="4">
        <v>778267792.01520205</v>
      </c>
      <c r="AG43" s="4">
        <v>1624596123.3197999</v>
      </c>
      <c r="AH43" s="4">
        <f>+(VLOOKUP(AH$2,Cartera!$C$44:$DG$82,creditos_sf!$A43,0)/$A$1)/$AZ43*100</f>
        <v>116003032.49459469</v>
      </c>
      <c r="AI43" s="4">
        <v>85515412.770088196</v>
      </c>
      <c r="AJ43" s="4">
        <f>+(VLOOKUP(AJ$2,Cartera!$C$44:$DG$82,creditos_sf!$A43,0)/$A$1)/$AZ43*100</f>
        <v>107092505.90507391</v>
      </c>
      <c r="AK43" s="4">
        <v>149156315.88139302</v>
      </c>
      <c r="AL43" s="4">
        <f>+(VLOOKUP(AL$2,Cartera!$C$44:$DG$82,creditos_sf!$A43,0)/$A$1)/$AZ43*100</f>
        <v>5241466155.163228</v>
      </c>
      <c r="AM43" s="4">
        <v>228124838.761466</v>
      </c>
      <c r="AN43" s="4">
        <v>718586641.75616598</v>
      </c>
      <c r="AO43" s="4">
        <f>+(VLOOKUP(AO$2,Cartera!$C$44:$DG$82,creditos_sf!$A43,0)/$A$1)/$AZ43*100</f>
        <v>56707371.533971675</v>
      </c>
      <c r="AP43" s="4">
        <f>+(VLOOKUP(AP$2,Cartera!$C$44:$DG$82,creditos_sf!$A43,0)/$A$1)/$AZ43*100</f>
        <v>1345253.1897065332</v>
      </c>
      <c r="AQ43" s="4">
        <f>+(VLOOKUP(AQ$2,Cartera!$C$44:$DG$82,creditos_sf!$A43,0)/$A$1)/$AZ43*100</f>
        <v>114865216.59652656</v>
      </c>
      <c r="AR43" s="4">
        <v>74772751.014530495</v>
      </c>
      <c r="AS43" s="4">
        <v>135370695.878975</v>
      </c>
      <c r="AT43" s="4">
        <v>29094659.474930197</v>
      </c>
      <c r="AU43" s="4">
        <v>61787757.321138397</v>
      </c>
      <c r="AV43" s="4">
        <v>111563815.213663</v>
      </c>
      <c r="AW43" s="4">
        <v>732350378.41116798</v>
      </c>
      <c r="AX43" s="4">
        <v>872214321.66855502</v>
      </c>
      <c r="AY43" s="4">
        <v>1179346777.75002</v>
      </c>
      <c r="AZ43" s="48">
        <v>118.556518</v>
      </c>
    </row>
    <row r="44" spans="1:52" ht="16.5" x14ac:dyDescent="0.3">
      <c r="A44">
        <f t="shared" si="0"/>
        <v>54</v>
      </c>
      <c r="B44" s="1">
        <v>43</v>
      </c>
      <c r="C44" s="3">
        <v>42155</v>
      </c>
      <c r="D44" s="4">
        <f>+(VLOOKUP(D$2,Cartera!$C$5:$DG$15,creditos_sf!$A44,0)/$A$1)/$AZ44*100</f>
        <v>1693670668.2817559</v>
      </c>
      <c r="E44" s="4">
        <v>2064141417.3628299</v>
      </c>
      <c r="F44" s="4">
        <v>1367373324.16712</v>
      </c>
      <c r="G44" s="4">
        <f>+(VLOOKUP(G$2,Cartera!$C$5:$DG$15,creditos_sf!$A44,0)/$A$1)/$AZ44*100</f>
        <v>580442264.97142684</v>
      </c>
      <c r="H44" s="4">
        <f>+(VLOOKUP(H$2,Cartera!$C$5:$DG$15,creditos_sf!$A44,0)/$A$1)/$AZ44*100</f>
        <v>67903909.235608011</v>
      </c>
      <c r="I44" s="4">
        <f>+(VLOOKUP(I$2,Cartera!$C$5:$DG$15,creditos_sf!$A44,0)/$A$1)/$AZ44*100</f>
        <v>1598237731.9352779</v>
      </c>
      <c r="J44" s="4">
        <f>+(VLOOKUP(J$2,Cartera!$C$5:$DG$15,creditos_sf!$A44,0)/$A$1)/$AZ44*100</f>
        <v>5068915402.0767851</v>
      </c>
      <c r="K44" s="4">
        <v>15232845564.6635</v>
      </c>
      <c r="L44" s="4">
        <v>26494064257.4599</v>
      </c>
      <c r="M44" s="4">
        <v>11787873063.396099</v>
      </c>
      <c r="N44" s="4">
        <v>410088004.48891604</v>
      </c>
      <c r="O44" s="4">
        <f>+(VLOOKUP(O$2,Cartera!$C$44:$DG$82,creditos_sf!$A44,0)/$A$1)/$AZ44*100</f>
        <v>78198874.897767365</v>
      </c>
      <c r="P44" s="4">
        <v>765692548.96535301</v>
      </c>
      <c r="Q44" s="4">
        <f>+(VLOOKUP(Q$2,Cartera!$C$44:$DG$82,creditos_sf!$A44,0)/$A$1)/$AZ44*100</f>
        <v>1009711964.7364352</v>
      </c>
      <c r="R44" s="4">
        <f>+(VLOOKUP(R$2,Cartera!$C$44:$DG$82,creditos_sf!$A44,0)/$A$1)/$AZ44*100</f>
        <v>3367346.445113596</v>
      </c>
      <c r="S44" s="4">
        <f>+(VLOOKUP(S$2,Cartera!$C$44:$DG$82,creditos_sf!$A44,0)/$A$1)/$AZ44*100</f>
        <v>34056489.98566667</v>
      </c>
      <c r="T44" s="4">
        <f>+(VLOOKUP(T$2,Cartera!$C$44:$DG$82,creditos_sf!$A44,0)/$A$1)/$AZ44*100</f>
        <v>30731142.084322318</v>
      </c>
      <c r="U44" s="4">
        <f>+(VLOOKUP(U$2,Cartera!$C$44:$DG$82,creditos_sf!$A44,0)/$A$1)/$AZ44*100</f>
        <v>0</v>
      </c>
      <c r="V44" s="4">
        <f>+(VLOOKUP(V$2,Cartera!$C$44:$DG$82,creditos_sf!$A44,0)/$A$1)/$AZ44*100</f>
        <v>287382664.16082919</v>
      </c>
      <c r="W44" s="4">
        <f>+(VLOOKUP(W$2,Cartera!$C$44:$DG$82,creditos_sf!$A44,0)/$A$1)/$AZ44*100</f>
        <v>197574661.41712338</v>
      </c>
      <c r="X44" s="4">
        <f>+(VLOOKUP(X$2,Cartera!$C$44:$DG$82,creditos_sf!$A44,0)/$A$1)/$AZ44*100</f>
        <v>0</v>
      </c>
      <c r="Y44" s="4">
        <f>+(VLOOKUP(Y$2,Cartera!$C$44:$DG$82,creditos_sf!$A44,0)/$A$1)/$AZ44*100</f>
        <v>317152010.40279853</v>
      </c>
      <c r="Z44" s="4">
        <f>+(VLOOKUP(Z$2,Cartera!$C$44:$DG$82,creditos_sf!$A44,0)/$A$1)/$AZ44*100</f>
        <v>0</v>
      </c>
      <c r="AA44" s="4">
        <f>+(VLOOKUP(AA$2,Cartera!$C$44:$DG$82,creditos_sf!$A44,0)/$A$1)/$AZ44*100</f>
        <v>0</v>
      </c>
      <c r="AB44" s="4">
        <v>352171440.63824999</v>
      </c>
      <c r="AC44" s="4">
        <f>+(VLOOKUP(AC$2,Cartera!$C$44:$DG$82,creditos_sf!$A44,0)/$A$1)/$AZ44*100</f>
        <v>115109127.00719249</v>
      </c>
      <c r="AD44" s="4">
        <f>+(VLOOKUP(AD$2,Cartera!$C$44:$DG$82,creditos_sf!$A44,0)/$A$1)/$AZ44*100</f>
        <v>14801123.055692479</v>
      </c>
      <c r="AE44" s="4">
        <f>+(VLOOKUP(AE$2,Cartera!$C$44:$DG$82,creditos_sf!$A44,0)/$A$1)/$AZ44*100</f>
        <v>18224977.251112409</v>
      </c>
      <c r="AF44" s="4">
        <v>784730705.98198605</v>
      </c>
      <c r="AG44" s="4">
        <v>1621041024.2976799</v>
      </c>
      <c r="AH44" s="4">
        <f>+(VLOOKUP(AH$2,Cartera!$C$44:$DG$82,creditos_sf!$A44,0)/$A$1)/$AZ44*100</f>
        <v>115361197.77453853</v>
      </c>
      <c r="AI44" s="4">
        <v>84063619.065796405</v>
      </c>
      <c r="AJ44" s="4">
        <f>+(VLOOKUP(AJ$2,Cartera!$C$44:$DG$82,creditos_sf!$A44,0)/$A$1)/$AZ44*100</f>
        <v>108136943.72375195</v>
      </c>
      <c r="AK44" s="4">
        <v>144722898.384826</v>
      </c>
      <c r="AL44" s="4">
        <f>+(VLOOKUP(AL$2,Cartera!$C$44:$DG$82,creditos_sf!$A44,0)/$A$1)/$AZ44*100</f>
        <v>5227871789.3412333</v>
      </c>
      <c r="AM44" s="4">
        <v>227493601.71836501</v>
      </c>
      <c r="AN44" s="4">
        <v>722513014.68882608</v>
      </c>
      <c r="AO44" s="4">
        <f>+(VLOOKUP(AO$2,Cartera!$C$44:$DG$82,creditos_sf!$A44,0)/$A$1)/$AZ44*100</f>
        <v>53462537.578964777</v>
      </c>
      <c r="AP44" s="4">
        <f>+(VLOOKUP(AP$2,Cartera!$C$44:$DG$82,creditos_sf!$A44,0)/$A$1)/$AZ44*100</f>
        <v>1256865.3244885895</v>
      </c>
      <c r="AQ44" s="4">
        <f>+(VLOOKUP(AQ$2,Cartera!$C$44:$DG$82,creditos_sf!$A44,0)/$A$1)/$AZ44*100</f>
        <v>114939954.51983847</v>
      </c>
      <c r="AR44" s="4">
        <v>74484968.888927504</v>
      </c>
      <c r="AS44" s="4">
        <v>136642469.55307898</v>
      </c>
      <c r="AT44" s="4">
        <v>29097638.9057477</v>
      </c>
      <c r="AU44" s="4">
        <v>62023150.6347332</v>
      </c>
      <c r="AV44" s="4">
        <v>110589176.703456</v>
      </c>
      <c r="AW44" s="4">
        <v>723420866.75312495</v>
      </c>
      <c r="AX44" s="4">
        <v>885898072.06802809</v>
      </c>
      <c r="AY44" s="4">
        <v>1175219371.0936201</v>
      </c>
      <c r="AZ44" s="48">
        <v>119.22561</v>
      </c>
    </row>
    <row r="45" spans="1:52" ht="16.5" x14ac:dyDescent="0.3">
      <c r="A45">
        <f t="shared" si="0"/>
        <v>55</v>
      </c>
      <c r="B45" s="1">
        <v>44</v>
      </c>
      <c r="C45" s="3">
        <v>42185</v>
      </c>
      <c r="D45" s="4">
        <f>+(VLOOKUP(D$2,Cartera!$C$5:$DG$15,creditos_sf!$A45,0)/$A$1)/$AZ45*100</f>
        <v>1747588123.744554</v>
      </c>
      <c r="E45" s="4">
        <v>1983369342.9216399</v>
      </c>
      <c r="F45" s="4">
        <v>1314225293.47123</v>
      </c>
      <c r="G45" s="4">
        <f>+(VLOOKUP(G$2,Cartera!$C$5:$DG$15,creditos_sf!$A45,0)/$A$1)/$AZ45*100</f>
        <v>625057865.36683273</v>
      </c>
      <c r="H45" s="4">
        <f>+(VLOOKUP(H$2,Cartera!$C$5:$DG$15,creditos_sf!$A45,0)/$A$1)/$AZ45*100</f>
        <v>72379672.187971413</v>
      </c>
      <c r="I45" s="4">
        <f>+(VLOOKUP(I$2,Cartera!$C$5:$DG$15,creditos_sf!$A45,0)/$A$1)/$AZ45*100</f>
        <v>1627242951.776551</v>
      </c>
      <c r="J45" s="4">
        <f>+(VLOOKUP(J$2,Cartera!$C$5:$DG$15,creditos_sf!$A45,0)/$A$1)/$AZ45*100</f>
        <v>5156542290.0847054</v>
      </c>
      <c r="K45" s="4">
        <v>15719535360.2495</v>
      </c>
      <c r="L45" s="4">
        <v>26065941613.044998</v>
      </c>
      <c r="M45" s="4">
        <v>11753382290.768902</v>
      </c>
      <c r="N45" s="4">
        <v>404389418.16912103</v>
      </c>
      <c r="O45" s="4">
        <f>+(VLOOKUP(O$2,Cartera!$C$44:$DG$82,creditos_sf!$A45,0)/$A$1)/$AZ45*100</f>
        <v>78209520.466687992</v>
      </c>
      <c r="P45" s="4">
        <v>773653009.36349201</v>
      </c>
      <c r="Q45" s="4">
        <f>+(VLOOKUP(Q$2,Cartera!$C$44:$DG$82,creditos_sf!$A45,0)/$A$1)/$AZ45*100</f>
        <v>1013415623.5224793</v>
      </c>
      <c r="R45" s="4">
        <f>+(VLOOKUP(R$2,Cartera!$C$44:$DG$82,creditos_sf!$A45,0)/$A$1)/$AZ45*100</f>
        <v>3567368.8316095709</v>
      </c>
      <c r="S45" s="4">
        <f>+(VLOOKUP(S$2,Cartera!$C$44:$DG$82,creditos_sf!$A45,0)/$A$1)/$AZ45*100</f>
        <v>33210612.131834175</v>
      </c>
      <c r="T45" s="4">
        <f>+(VLOOKUP(T$2,Cartera!$C$44:$DG$82,creditos_sf!$A45,0)/$A$1)/$AZ45*100</f>
        <v>29980506.328250445</v>
      </c>
      <c r="U45" s="4">
        <f>+(VLOOKUP(U$2,Cartera!$C$44:$DG$82,creditos_sf!$A45,0)/$A$1)/$AZ45*100</f>
        <v>0</v>
      </c>
      <c r="V45" s="4">
        <f>+(VLOOKUP(V$2,Cartera!$C$44:$DG$82,creditos_sf!$A45,0)/$A$1)/$AZ45*100</f>
        <v>285144377.50776726</v>
      </c>
      <c r="W45" s="4">
        <f>+(VLOOKUP(W$2,Cartera!$C$44:$DG$82,creditos_sf!$A45,0)/$A$1)/$AZ45*100</f>
        <v>0</v>
      </c>
      <c r="X45" s="4">
        <f>+(VLOOKUP(X$2,Cartera!$C$44:$DG$82,creditos_sf!$A45,0)/$A$1)/$AZ45*100</f>
        <v>0</v>
      </c>
      <c r="Y45" s="4">
        <f>+(VLOOKUP(Y$2,Cartera!$C$44:$DG$82,creditos_sf!$A45,0)/$A$1)/$AZ45*100</f>
        <v>312672512.64455491</v>
      </c>
      <c r="Z45" s="4">
        <f>+(VLOOKUP(Z$2,Cartera!$C$44:$DG$82,creditos_sf!$A45,0)/$A$1)/$AZ45*100</f>
        <v>0</v>
      </c>
      <c r="AA45" s="4">
        <f>+(VLOOKUP(AA$2,Cartera!$C$44:$DG$82,creditos_sf!$A45,0)/$A$1)/$AZ45*100</f>
        <v>0</v>
      </c>
      <c r="AB45" s="4">
        <v>345220601.54458296</v>
      </c>
      <c r="AC45" s="4">
        <f>+(VLOOKUP(AC$2,Cartera!$C$44:$DG$82,creditos_sf!$A45,0)/$A$1)/$AZ45*100</f>
        <v>114237263.37578836</v>
      </c>
      <c r="AD45" s="4">
        <f>+(VLOOKUP(AD$2,Cartera!$C$44:$DG$82,creditos_sf!$A45,0)/$A$1)/$AZ45*100</f>
        <v>14872990.013880908</v>
      </c>
      <c r="AE45" s="4">
        <f>+(VLOOKUP(AE$2,Cartera!$C$44:$DG$82,creditos_sf!$A45,0)/$A$1)/$AZ45*100</f>
        <v>18294486.736143496</v>
      </c>
      <c r="AF45" s="4">
        <v>786148461.73307192</v>
      </c>
      <c r="AG45" s="4">
        <v>1623099045.9984899</v>
      </c>
      <c r="AH45" s="4">
        <f>+(VLOOKUP(AH$2,Cartera!$C$44:$DG$82,creditos_sf!$A45,0)/$A$1)/$AZ45*100</f>
        <v>110877688.47840719</v>
      </c>
      <c r="AI45" s="4">
        <v>82815960.118458897</v>
      </c>
      <c r="AJ45" s="4">
        <f>+(VLOOKUP(AJ$2,Cartera!$C$44:$DG$82,creditos_sf!$A45,0)/$A$1)/$AZ45*100</f>
        <v>109820770.20446584</v>
      </c>
      <c r="AK45" s="4">
        <v>142162169.13863099</v>
      </c>
      <c r="AL45" s="4">
        <f>+(VLOOKUP(AL$2,Cartera!$C$44:$DG$82,creditos_sf!$A45,0)/$A$1)/$AZ45*100</f>
        <v>5236793509.6738091</v>
      </c>
      <c r="AM45" s="4">
        <v>224784462.03496498</v>
      </c>
      <c r="AN45" s="4">
        <v>730492858.01753604</v>
      </c>
      <c r="AO45" s="4">
        <f>+(VLOOKUP(AO$2,Cartera!$C$44:$DG$82,creditos_sf!$A45,0)/$A$1)/$AZ45*100</f>
        <v>50063932.929107279</v>
      </c>
      <c r="AP45" s="4">
        <f>+(VLOOKUP(AP$2,Cartera!$C$44:$DG$82,creditos_sf!$A45,0)/$A$1)/$AZ45*100</f>
        <v>1183107.5236876048</v>
      </c>
      <c r="AQ45" s="4">
        <f>+(VLOOKUP(AQ$2,Cartera!$C$44:$DG$82,creditos_sf!$A45,0)/$A$1)/$AZ45*100</f>
        <v>111081683.19856893</v>
      </c>
      <c r="AR45" s="4">
        <v>74196373.95749779</v>
      </c>
      <c r="AS45" s="4">
        <v>138589864.513082</v>
      </c>
      <c r="AT45" s="4">
        <v>29277256.779610898</v>
      </c>
      <c r="AU45" s="4">
        <v>62364489.7589489</v>
      </c>
      <c r="AV45" s="4">
        <v>110508349.427635</v>
      </c>
      <c r="AW45" s="4">
        <v>712887415.37260997</v>
      </c>
      <c r="AX45" s="4">
        <v>896298904.9860661</v>
      </c>
      <c r="AY45" s="4">
        <v>1156716006.3264</v>
      </c>
      <c r="AZ45" s="48">
        <v>119.62184600000001</v>
      </c>
    </row>
    <row r="46" spans="1:52" ht="16.5" x14ac:dyDescent="0.3">
      <c r="A46">
        <f t="shared" si="0"/>
        <v>56</v>
      </c>
      <c r="B46" s="1">
        <v>45</v>
      </c>
      <c r="C46" s="3">
        <v>42216</v>
      </c>
      <c r="D46" s="4">
        <f>+(VLOOKUP(D$2,Cartera!$C$5:$DG$15,creditos_sf!$A46,0)/$A$1)/$AZ46*100</f>
        <v>1955711670.7626264</v>
      </c>
      <c r="E46" s="4">
        <v>1996955113.9332101</v>
      </c>
      <c r="F46" s="4">
        <v>1421657258.93225</v>
      </c>
      <c r="G46" s="4">
        <f>+(VLOOKUP(G$2,Cartera!$C$5:$DG$15,creditos_sf!$A46,0)/$A$1)/$AZ46*100</f>
        <v>670601453.54047024</v>
      </c>
      <c r="H46" s="4">
        <f>+(VLOOKUP(H$2,Cartera!$C$5:$DG$15,creditos_sf!$A46,0)/$A$1)/$AZ46*100</f>
        <v>86194752.652241781</v>
      </c>
      <c r="I46" s="4">
        <f>+(VLOOKUP(I$2,Cartera!$C$5:$DG$15,creditos_sf!$A46,0)/$A$1)/$AZ46*100</f>
        <v>1675207917.6798377</v>
      </c>
      <c r="J46" s="4">
        <f>+(VLOOKUP(J$2,Cartera!$C$5:$DG$15,creditos_sf!$A46,0)/$A$1)/$AZ46*100</f>
        <v>5489977689.9234886</v>
      </c>
      <c r="K46" s="4">
        <v>15740099025.791601</v>
      </c>
      <c r="L46" s="4">
        <v>25467793299.826</v>
      </c>
      <c r="M46" s="4">
        <v>11850886815.284399</v>
      </c>
      <c r="N46" s="4">
        <v>401988740.47707599</v>
      </c>
      <c r="O46" s="4">
        <f>+(VLOOKUP(O$2,Cartera!$C$44:$DG$82,creditos_sf!$A46,0)/$A$1)/$AZ46*100</f>
        <v>78890364.796556234</v>
      </c>
      <c r="P46" s="4">
        <v>783807469.78321493</v>
      </c>
      <c r="Q46" s="4">
        <f>+(VLOOKUP(Q$2,Cartera!$C$44:$DG$82,creditos_sf!$A46,0)/$A$1)/$AZ46*100</f>
        <v>1015767818.9740049</v>
      </c>
      <c r="R46" s="4">
        <f>+(VLOOKUP(R$2,Cartera!$C$44:$DG$82,creditos_sf!$A46,0)/$A$1)/$AZ46*100</f>
        <v>3930556.3943601204</v>
      </c>
      <c r="S46" s="4">
        <f>+(VLOOKUP(S$2,Cartera!$C$44:$DG$82,creditos_sf!$A46,0)/$A$1)/$AZ46*100</f>
        <v>33251003.800440051</v>
      </c>
      <c r="T46" s="4">
        <f>+(VLOOKUP(T$2,Cartera!$C$44:$DG$82,creditos_sf!$A46,0)/$A$1)/$AZ46*100</f>
        <v>29610270.346676715</v>
      </c>
      <c r="U46" s="4">
        <f>+(VLOOKUP(U$2,Cartera!$C$44:$DG$82,creditos_sf!$A46,0)/$A$1)/$AZ46*100</f>
        <v>0</v>
      </c>
      <c r="V46" s="4">
        <f>+(VLOOKUP(V$2,Cartera!$C$44:$DG$82,creditos_sf!$A46,0)/$A$1)/$AZ46*100</f>
        <v>284106791.79536372</v>
      </c>
      <c r="W46" s="4">
        <f>+(VLOOKUP(W$2,Cartera!$C$44:$DG$82,creditos_sf!$A46,0)/$A$1)/$AZ46*100</f>
        <v>0</v>
      </c>
      <c r="X46" s="4">
        <f>+(VLOOKUP(X$2,Cartera!$C$44:$DG$82,creditos_sf!$A46,0)/$A$1)/$AZ46*100</f>
        <v>0</v>
      </c>
      <c r="Y46" s="4">
        <f>+(VLOOKUP(Y$2,Cartera!$C$44:$DG$82,creditos_sf!$A46,0)/$A$1)/$AZ46*100</f>
        <v>305391461.76151788</v>
      </c>
      <c r="Z46" s="4">
        <f>+(VLOOKUP(Z$2,Cartera!$C$44:$DG$82,creditos_sf!$A46,0)/$A$1)/$AZ46*100</f>
        <v>0</v>
      </c>
      <c r="AA46" s="4">
        <f>+(VLOOKUP(AA$2,Cartera!$C$44:$DG$82,creditos_sf!$A46,0)/$A$1)/$AZ46*100</f>
        <v>0</v>
      </c>
      <c r="AB46" s="4">
        <v>342183662.79103601</v>
      </c>
      <c r="AC46" s="4">
        <f>+(VLOOKUP(AC$2,Cartera!$C$44:$DG$82,creditos_sf!$A46,0)/$A$1)/$AZ46*100</f>
        <v>113869927.63921866</v>
      </c>
      <c r="AD46" s="4">
        <f>+(VLOOKUP(AD$2,Cartera!$C$44:$DG$82,creditos_sf!$A46,0)/$A$1)/$AZ46*100</f>
        <v>15285628.845644992</v>
      </c>
      <c r="AE46" s="4">
        <f>+(VLOOKUP(AE$2,Cartera!$C$44:$DG$82,creditos_sf!$A46,0)/$A$1)/$AZ46*100</f>
        <v>18269213.606052242</v>
      </c>
      <c r="AF46" s="4">
        <v>789294298.86701703</v>
      </c>
      <c r="AG46" s="4">
        <v>1590767762.5392401</v>
      </c>
      <c r="AH46" s="4">
        <f>+(VLOOKUP(AH$2,Cartera!$C$44:$DG$82,creditos_sf!$A46,0)/$A$1)/$AZ46*100</f>
        <v>109619549.78186157</v>
      </c>
      <c r="AI46" s="4">
        <v>81307081.710376501</v>
      </c>
      <c r="AJ46" s="4">
        <f>+(VLOOKUP(AJ$2,Cartera!$C$44:$DG$82,creditos_sf!$A46,0)/$A$1)/$AZ46*100</f>
        <v>108442200.59264612</v>
      </c>
      <c r="AK46" s="4">
        <v>141012824.27236798</v>
      </c>
      <c r="AL46" s="4">
        <f>+(VLOOKUP(AL$2,Cartera!$C$44:$DG$82,creditos_sf!$A46,0)/$A$1)/$AZ46*100</f>
        <v>5252486000.3885622</v>
      </c>
      <c r="AM46" s="4">
        <v>226084639.63086599</v>
      </c>
      <c r="AN46" s="4">
        <v>736753593.21795905</v>
      </c>
      <c r="AO46" s="4">
        <f>+(VLOOKUP(AO$2,Cartera!$C$44:$DG$82,creditos_sf!$A46,0)/$A$1)/$AZ46*100</f>
        <v>47183426.847385742</v>
      </c>
      <c r="AP46" s="4">
        <f>+(VLOOKUP(AP$2,Cartera!$C$44:$DG$82,creditos_sf!$A46,0)/$A$1)/$AZ46*100</f>
        <v>1118346.9007457781</v>
      </c>
      <c r="AQ46" s="4">
        <f>+(VLOOKUP(AQ$2,Cartera!$C$44:$DG$82,creditos_sf!$A46,0)/$A$1)/$AZ46*100</f>
        <v>112951115.49633563</v>
      </c>
      <c r="AR46" s="4">
        <v>74238766.441242591</v>
      </c>
      <c r="AS46" s="4">
        <v>139624342.534978</v>
      </c>
      <c r="AT46" s="4">
        <v>29099908.4814291</v>
      </c>
      <c r="AU46" s="4">
        <v>63242031.931701995</v>
      </c>
      <c r="AV46" s="4">
        <v>109789093.31357801</v>
      </c>
      <c r="AW46" s="4">
        <v>704969184.82786405</v>
      </c>
      <c r="AX46" s="4">
        <v>897460121.14881396</v>
      </c>
      <c r="AY46" s="4">
        <v>1148046341.20889</v>
      </c>
      <c r="AZ46" s="48">
        <v>120.161085</v>
      </c>
    </row>
    <row r="47" spans="1:52" ht="16.5" x14ac:dyDescent="0.3">
      <c r="A47">
        <f t="shared" si="0"/>
        <v>57</v>
      </c>
      <c r="B47" s="1">
        <v>46</v>
      </c>
      <c r="C47" s="3">
        <v>42247</v>
      </c>
      <c r="D47" s="4">
        <f>+(VLOOKUP(D$2,Cartera!$C$5:$DG$15,creditos_sf!$A47,0)/$A$1)/$AZ47*100</f>
        <v>2034271311.1433399</v>
      </c>
      <c r="E47" s="4">
        <v>2160883830.07406</v>
      </c>
      <c r="F47" s="4">
        <v>1375727057.58407</v>
      </c>
      <c r="G47" s="4">
        <f>+(VLOOKUP(G$2,Cartera!$C$5:$DG$15,creditos_sf!$A47,0)/$A$1)/$AZ47*100</f>
        <v>625971718.40163255</v>
      </c>
      <c r="H47" s="4">
        <f>+(VLOOKUP(H$2,Cartera!$C$5:$DG$15,creditos_sf!$A47,0)/$A$1)/$AZ47*100</f>
        <v>88219017.313725576</v>
      </c>
      <c r="I47" s="4">
        <f>+(VLOOKUP(I$2,Cartera!$C$5:$DG$15,creditos_sf!$A47,0)/$A$1)/$AZ47*100</f>
        <v>1618050371.2974021</v>
      </c>
      <c r="J47" s="4">
        <f>+(VLOOKUP(J$2,Cartera!$C$5:$DG$15,creditos_sf!$A47,0)/$A$1)/$AZ47*100</f>
        <v>5550819267.5542364</v>
      </c>
      <c r="K47" s="4">
        <v>15624785732.232201</v>
      </c>
      <c r="L47" s="4">
        <v>27000782567.661503</v>
      </c>
      <c r="M47" s="4">
        <v>11630200460.3412</v>
      </c>
      <c r="N47" s="4">
        <v>399146383.330006</v>
      </c>
      <c r="O47" s="4">
        <f>+(VLOOKUP(O$2,Cartera!$C$44:$DG$82,creditos_sf!$A47,0)/$A$1)/$AZ47*100</f>
        <v>79465226.04886429</v>
      </c>
      <c r="P47" s="4">
        <v>797520623.83840299</v>
      </c>
      <c r="Q47" s="4">
        <f>+(VLOOKUP(Q$2,Cartera!$C$44:$DG$82,creditos_sf!$A47,0)/$A$1)/$AZ47*100</f>
        <v>1022397045.5210458</v>
      </c>
      <c r="R47" s="4">
        <f>+(VLOOKUP(R$2,Cartera!$C$44:$DG$82,creditos_sf!$A47,0)/$A$1)/$AZ47*100</f>
        <v>4184477.7376598367</v>
      </c>
      <c r="S47" s="4">
        <f>+(VLOOKUP(S$2,Cartera!$C$44:$DG$82,creditos_sf!$A47,0)/$A$1)/$AZ47*100</f>
        <v>32731375.916387536</v>
      </c>
      <c r="T47" s="4">
        <f>+(VLOOKUP(T$2,Cartera!$C$44:$DG$82,creditos_sf!$A47,0)/$A$1)/$AZ47*100</f>
        <v>29986988.067192391</v>
      </c>
      <c r="U47" s="4">
        <f>+(VLOOKUP(U$2,Cartera!$C$44:$DG$82,creditos_sf!$A47,0)/$A$1)/$AZ47*100</f>
        <v>0</v>
      </c>
      <c r="V47" s="4">
        <f>+(VLOOKUP(V$2,Cartera!$C$44:$DG$82,creditos_sf!$A47,0)/$A$1)/$AZ47*100</f>
        <v>283340483.76692522</v>
      </c>
      <c r="W47" s="4">
        <f>+(VLOOKUP(W$2,Cartera!$C$44:$DG$82,creditos_sf!$A47,0)/$A$1)/$AZ47*100</f>
        <v>0</v>
      </c>
      <c r="X47" s="4">
        <f>+(VLOOKUP(X$2,Cartera!$C$44:$DG$82,creditos_sf!$A47,0)/$A$1)/$AZ47*100</f>
        <v>0</v>
      </c>
      <c r="Y47" s="4">
        <f>+(VLOOKUP(Y$2,Cartera!$C$44:$DG$82,creditos_sf!$A47,0)/$A$1)/$AZ47*100</f>
        <v>300069078.50544238</v>
      </c>
      <c r="Z47" s="4">
        <f>+(VLOOKUP(Z$2,Cartera!$C$44:$DG$82,creditos_sf!$A47,0)/$A$1)/$AZ47*100</f>
        <v>0</v>
      </c>
      <c r="AA47" s="4">
        <f>+(VLOOKUP(AA$2,Cartera!$C$44:$DG$82,creditos_sf!$A47,0)/$A$1)/$AZ47*100</f>
        <v>0</v>
      </c>
      <c r="AB47" s="4">
        <v>336513986.37381202</v>
      </c>
      <c r="AC47" s="4">
        <f>+(VLOOKUP(AC$2,Cartera!$C$44:$DG$82,creditos_sf!$A47,0)/$A$1)/$AZ47*100</f>
        <v>113482239.16348803</v>
      </c>
      <c r="AD47" s="4">
        <f>+(VLOOKUP(AD$2,Cartera!$C$44:$DG$82,creditos_sf!$A47,0)/$A$1)/$AZ47*100</f>
        <v>15788962.14218731</v>
      </c>
      <c r="AE47" s="4">
        <f>+(VLOOKUP(AE$2,Cartera!$C$44:$DG$82,creditos_sf!$A47,0)/$A$1)/$AZ47*100</f>
        <v>18357543.285640508</v>
      </c>
      <c r="AF47" s="4">
        <v>796449878.56725597</v>
      </c>
      <c r="AG47" s="4">
        <v>1616733109.96522</v>
      </c>
      <c r="AH47" s="4">
        <f>+(VLOOKUP(AH$2,Cartera!$C$44:$DG$82,creditos_sf!$A47,0)/$A$1)/$AZ47*100</f>
        <v>108725035.5687321</v>
      </c>
      <c r="AI47" s="4">
        <v>80812733.862540901</v>
      </c>
      <c r="AJ47" s="4">
        <f>+(VLOOKUP(AJ$2,Cartera!$C$44:$DG$82,creditos_sf!$A47,0)/$A$1)/$AZ47*100</f>
        <v>108566644.84836981</v>
      </c>
      <c r="AK47" s="4">
        <v>138119525.65534499</v>
      </c>
      <c r="AL47" s="4">
        <f>+(VLOOKUP(AL$2,Cartera!$C$44:$DG$82,creditos_sf!$A47,0)/$A$1)/$AZ47*100</f>
        <v>5287285376.9141455</v>
      </c>
      <c r="AM47" s="4">
        <v>225432237.65602502</v>
      </c>
      <c r="AN47" s="4">
        <v>746428779.80190003</v>
      </c>
      <c r="AO47" s="4">
        <f>+(VLOOKUP(AO$2,Cartera!$C$44:$DG$82,creditos_sf!$A47,0)/$A$1)/$AZ47*100</f>
        <v>45311095.451284721</v>
      </c>
      <c r="AP47" s="4">
        <f>+(VLOOKUP(AP$2,Cartera!$C$44:$DG$82,creditos_sf!$A47,0)/$A$1)/$AZ47*100</f>
        <v>1051549.2416807006</v>
      </c>
      <c r="AQ47" s="4">
        <f>+(VLOOKUP(AQ$2,Cartera!$C$44:$DG$82,creditos_sf!$A47,0)/$A$1)/$AZ47*100</f>
        <v>113276933.33440782</v>
      </c>
      <c r="AR47" s="4">
        <v>74523777.223176599</v>
      </c>
      <c r="AS47" s="4">
        <v>140889994.975642</v>
      </c>
      <c r="AT47" s="4">
        <v>28807898.225940898</v>
      </c>
      <c r="AU47" s="4">
        <v>62808087.232667997</v>
      </c>
      <c r="AV47" s="4">
        <v>109516193.16012099</v>
      </c>
      <c r="AW47" s="4">
        <v>700145375.65702701</v>
      </c>
      <c r="AX47" s="4">
        <v>900102630.061432</v>
      </c>
      <c r="AY47" s="4">
        <v>1155518070.1484799</v>
      </c>
      <c r="AZ47" s="48">
        <v>120.61436399999999</v>
      </c>
    </row>
    <row r="48" spans="1:52" ht="16.5" x14ac:dyDescent="0.3">
      <c r="A48">
        <f t="shared" si="0"/>
        <v>58</v>
      </c>
      <c r="B48" s="1">
        <v>47</v>
      </c>
      <c r="C48" s="3">
        <v>42277</v>
      </c>
      <c r="D48" s="4">
        <f>+(VLOOKUP(D$2,Cartera!$C$5:$DG$15,creditos_sf!$A48,0)/$A$1)/$AZ48*100</f>
        <v>2019919711.7581613</v>
      </c>
      <c r="E48" s="4">
        <v>2191771943.2224703</v>
      </c>
      <c r="F48" s="4">
        <v>1400357733.00616</v>
      </c>
      <c r="G48" s="4">
        <f>+(VLOOKUP(G$2,Cartera!$C$5:$DG$15,creditos_sf!$A48,0)/$A$1)/$AZ48*100</f>
        <v>658597268.24688292</v>
      </c>
      <c r="H48" s="4">
        <f>+(VLOOKUP(H$2,Cartera!$C$5:$DG$15,creditos_sf!$A48,0)/$A$1)/$AZ48*100</f>
        <v>78346976.187561959</v>
      </c>
      <c r="I48" s="4">
        <f>+(VLOOKUP(I$2,Cartera!$C$5:$DG$15,creditos_sf!$A48,0)/$A$1)/$AZ48*100</f>
        <v>1648887479.6070297</v>
      </c>
      <c r="J48" s="4">
        <f>+(VLOOKUP(J$2,Cartera!$C$5:$DG$15,creditos_sf!$A48,0)/$A$1)/$AZ48*100</f>
        <v>5975789514.1103497</v>
      </c>
      <c r="K48" s="4">
        <v>15808728474.906801</v>
      </c>
      <c r="L48" s="4">
        <v>27246071915.975002</v>
      </c>
      <c r="M48" s="4">
        <v>12351496698.0112</v>
      </c>
      <c r="N48" s="4">
        <v>397149268.149203</v>
      </c>
      <c r="O48" s="4">
        <f>+(VLOOKUP(O$2,Cartera!$C$44:$DG$82,creditos_sf!$A48,0)/$A$1)/$AZ48*100</f>
        <v>80636256.090973884</v>
      </c>
      <c r="P48" s="4">
        <v>810152850.26589096</v>
      </c>
      <c r="Q48" s="4">
        <f>+(VLOOKUP(Q$2,Cartera!$C$44:$DG$82,creditos_sf!$A48,0)/$A$1)/$AZ48*100</f>
        <v>1039390149.8844</v>
      </c>
      <c r="R48" s="4">
        <f>+(VLOOKUP(R$2,Cartera!$C$44:$DG$82,creditos_sf!$A48,0)/$A$1)/$AZ48*100</f>
        <v>4430186.7922273017</v>
      </c>
      <c r="S48" s="4">
        <f>+(VLOOKUP(S$2,Cartera!$C$44:$DG$82,creditos_sf!$A48,0)/$A$1)/$AZ48*100</f>
        <v>33185110.320365399</v>
      </c>
      <c r="T48" s="4">
        <f>+(VLOOKUP(T$2,Cartera!$C$44:$DG$82,creditos_sf!$A48,0)/$A$1)/$AZ48*100</f>
        <v>30767011.114247061</v>
      </c>
      <c r="U48" s="4">
        <f>+(VLOOKUP(U$2,Cartera!$C$44:$DG$82,creditos_sf!$A48,0)/$A$1)/$AZ48*100</f>
        <v>0</v>
      </c>
      <c r="V48" s="4">
        <f>+(VLOOKUP(V$2,Cartera!$C$44:$DG$82,creditos_sf!$A48,0)/$A$1)/$AZ48*100</f>
        <v>0</v>
      </c>
      <c r="W48" s="4">
        <f>+(VLOOKUP(W$2,Cartera!$C$44:$DG$82,creditos_sf!$A48,0)/$A$1)/$AZ48*100</f>
        <v>0</v>
      </c>
      <c r="X48" s="4">
        <f>+(VLOOKUP(X$2,Cartera!$C$44:$DG$82,creditos_sf!$A48,0)/$A$1)/$AZ48*100</f>
        <v>0</v>
      </c>
      <c r="Y48" s="4">
        <f>+(VLOOKUP(Y$2,Cartera!$C$44:$DG$82,creditos_sf!$A48,0)/$A$1)/$AZ48*100</f>
        <v>301534189.05322582</v>
      </c>
      <c r="Z48" s="4">
        <f>+(VLOOKUP(Z$2,Cartera!$C$44:$DG$82,creditos_sf!$A48,0)/$A$1)/$AZ48*100</f>
        <v>0</v>
      </c>
      <c r="AA48" s="4">
        <f>+(VLOOKUP(AA$2,Cartera!$C$44:$DG$82,creditos_sf!$A48,0)/$A$1)/$AZ48*100</f>
        <v>0</v>
      </c>
      <c r="AB48" s="4">
        <v>333826076.21177197</v>
      </c>
      <c r="AC48" s="4">
        <f>+(VLOOKUP(AC$2,Cartera!$C$44:$DG$82,creditos_sf!$A48,0)/$A$1)/$AZ48*100</f>
        <v>112841678.24867833</v>
      </c>
      <c r="AD48" s="4">
        <f>+(VLOOKUP(AD$2,Cartera!$C$44:$DG$82,creditos_sf!$A48,0)/$A$1)/$AZ48*100</f>
        <v>16423739.617684333</v>
      </c>
      <c r="AE48" s="4">
        <f>+(VLOOKUP(AE$2,Cartera!$C$44:$DG$82,creditos_sf!$A48,0)/$A$1)/$AZ48*100</f>
        <v>18643593.677084893</v>
      </c>
      <c r="AF48" s="4">
        <v>811204840.2922821</v>
      </c>
      <c r="AG48" s="4">
        <v>1633248857.5604401</v>
      </c>
      <c r="AH48" s="4">
        <f>+(VLOOKUP(AH$2,Cartera!$C$44:$DG$82,creditos_sf!$A48,0)/$A$1)/$AZ48*100</f>
        <v>392536129.71380055</v>
      </c>
      <c r="AI48" s="4">
        <v>80618494.734368801</v>
      </c>
      <c r="AJ48" s="4">
        <f>+(VLOOKUP(AJ$2,Cartera!$C$44:$DG$82,creditos_sf!$A48,0)/$A$1)/$AZ48*100</f>
        <v>105854169.4649339</v>
      </c>
      <c r="AK48" s="4">
        <v>137470092.23839</v>
      </c>
      <c r="AL48" s="4">
        <f>+(VLOOKUP(AL$2,Cartera!$C$44:$DG$82,creditos_sf!$A48,0)/$A$1)/$AZ48*100</f>
        <v>5299023449.2645731</v>
      </c>
      <c r="AM48" s="4">
        <v>225779008.39315</v>
      </c>
      <c r="AN48" s="4">
        <v>760209350.72499299</v>
      </c>
      <c r="AO48" s="4">
        <f>+(VLOOKUP(AO$2,Cartera!$C$44:$DG$82,creditos_sf!$A48,0)/$A$1)/$AZ48*100</f>
        <v>44504256.442642756</v>
      </c>
      <c r="AP48" s="4">
        <f>+(VLOOKUP(AP$2,Cartera!$C$44:$DG$82,creditos_sf!$A48,0)/$A$1)/$AZ48*100</f>
        <v>931145.55576784501</v>
      </c>
      <c r="AQ48" s="4">
        <f>+(VLOOKUP(AQ$2,Cartera!$C$44:$DG$82,creditos_sf!$A48,0)/$A$1)/$AZ48*100</f>
        <v>110714762.10061373</v>
      </c>
      <c r="AR48" s="4">
        <v>73927014.123307496</v>
      </c>
      <c r="AS48" s="4">
        <v>143470159.52560702</v>
      </c>
      <c r="AT48" s="4">
        <v>27371939.456607401</v>
      </c>
      <c r="AU48" s="4">
        <v>62728374.304087199</v>
      </c>
      <c r="AV48" s="4">
        <v>108716233.54430099</v>
      </c>
      <c r="AW48" s="4">
        <v>695204014.65079999</v>
      </c>
      <c r="AX48" s="4">
        <v>899441885.04800403</v>
      </c>
      <c r="AY48" s="4">
        <v>1153558097.2848198</v>
      </c>
      <c r="AZ48" s="48">
        <v>120.64757899999999</v>
      </c>
    </row>
    <row r="49" spans="1:52" ht="16.5" x14ac:dyDescent="0.3">
      <c r="A49">
        <f t="shared" si="0"/>
        <v>59</v>
      </c>
      <c r="B49" s="1">
        <v>48</v>
      </c>
      <c r="C49" s="3">
        <v>42308</v>
      </c>
      <c r="D49" s="4">
        <f>+(VLOOKUP(D$2,Cartera!$C$5:$DG$15,creditos_sf!$A49,0)/$A$1)/$AZ49*100</f>
        <v>2104812512.1694598</v>
      </c>
      <c r="E49" s="4">
        <v>2251154963.68402</v>
      </c>
      <c r="F49" s="4">
        <v>1474616978.8629301</v>
      </c>
      <c r="G49" s="4">
        <f>+(VLOOKUP(G$2,Cartera!$C$5:$DG$15,creditos_sf!$A49,0)/$A$1)/$AZ49*100</f>
        <v>653307026.06408358</v>
      </c>
      <c r="H49" s="4">
        <f>+(VLOOKUP(H$2,Cartera!$C$5:$DG$15,creditos_sf!$A49,0)/$A$1)/$AZ49*100</f>
        <v>71429914.607666776</v>
      </c>
      <c r="I49" s="4">
        <f>+(VLOOKUP(I$2,Cartera!$C$5:$DG$15,creditos_sf!$A49,0)/$A$1)/$AZ49*100</f>
        <v>1675295947.322834</v>
      </c>
      <c r="J49" s="4">
        <f>+(VLOOKUP(J$2,Cartera!$C$5:$DG$15,creditos_sf!$A49,0)/$A$1)/$AZ49*100</f>
        <v>6156650449.388442</v>
      </c>
      <c r="K49" s="4">
        <v>15637218185.4748</v>
      </c>
      <c r="L49" s="4">
        <v>27516067061.478001</v>
      </c>
      <c r="M49" s="4">
        <v>12343295393.6523</v>
      </c>
      <c r="N49" s="4">
        <v>389574161.07911998</v>
      </c>
      <c r="O49" s="4">
        <f>+(VLOOKUP(O$2,Cartera!$C$44:$DG$82,creditos_sf!$A49,0)/$A$1)/$AZ49*100</f>
        <v>81369393.780888498</v>
      </c>
      <c r="P49" s="4">
        <v>824374666.004076</v>
      </c>
      <c r="Q49" s="4">
        <f>+(VLOOKUP(Q$2,Cartera!$C$44:$DG$82,creditos_sf!$A49,0)/$A$1)/$AZ49*100</f>
        <v>1055798272.6648184</v>
      </c>
      <c r="R49" s="4">
        <f>+(VLOOKUP(R$2,Cartera!$C$44:$DG$82,creditos_sf!$A49,0)/$A$1)/$AZ49*100</f>
        <v>5195235.4225066453</v>
      </c>
      <c r="S49" s="4">
        <f>+(VLOOKUP(S$2,Cartera!$C$44:$DG$82,creditos_sf!$A49,0)/$A$1)/$AZ49*100</f>
        <v>0</v>
      </c>
      <c r="T49" s="4">
        <f>+(VLOOKUP(T$2,Cartera!$C$44:$DG$82,creditos_sf!$A49,0)/$A$1)/$AZ49*100</f>
        <v>31535799.109456036</v>
      </c>
      <c r="U49" s="4">
        <f>+(VLOOKUP(U$2,Cartera!$C$44:$DG$82,creditos_sf!$A49,0)/$A$1)/$AZ49*100</f>
        <v>0</v>
      </c>
      <c r="V49" s="4">
        <f>+(VLOOKUP(V$2,Cartera!$C$44:$DG$82,creditos_sf!$A49,0)/$A$1)/$AZ49*100</f>
        <v>0</v>
      </c>
      <c r="W49" s="4">
        <f>+(VLOOKUP(W$2,Cartera!$C$44:$DG$82,creditos_sf!$A49,0)/$A$1)/$AZ49*100</f>
        <v>0</v>
      </c>
      <c r="X49" s="4">
        <f>+(VLOOKUP(X$2,Cartera!$C$44:$DG$82,creditos_sf!$A49,0)/$A$1)/$AZ49*100</f>
        <v>0</v>
      </c>
      <c r="Y49" s="4">
        <f>+(VLOOKUP(Y$2,Cartera!$C$44:$DG$82,creditos_sf!$A49,0)/$A$1)/$AZ49*100</f>
        <v>312628936.43572503</v>
      </c>
      <c r="Z49" s="4">
        <f>+(VLOOKUP(Z$2,Cartera!$C$44:$DG$82,creditos_sf!$A49,0)/$A$1)/$AZ49*100</f>
        <v>0</v>
      </c>
      <c r="AA49" s="4">
        <f>+(VLOOKUP(AA$2,Cartera!$C$44:$DG$82,creditos_sf!$A49,0)/$A$1)/$AZ49*100</f>
        <v>0</v>
      </c>
      <c r="AB49" s="4">
        <v>331061362.322474</v>
      </c>
      <c r="AC49" s="4">
        <f>+(VLOOKUP(AC$2,Cartera!$C$44:$DG$82,creditos_sf!$A49,0)/$A$1)/$AZ49*100</f>
        <v>110990264.39882654</v>
      </c>
      <c r="AD49" s="4">
        <f>+(VLOOKUP(AD$2,Cartera!$C$44:$DG$82,creditos_sf!$A49,0)/$A$1)/$AZ49*100</f>
        <v>17033239.898641501</v>
      </c>
      <c r="AE49" s="4">
        <f>+(VLOOKUP(AE$2,Cartera!$C$44:$DG$82,creditos_sf!$A49,0)/$A$1)/$AZ49*100</f>
        <v>18909227.30147443</v>
      </c>
      <c r="AF49" s="4">
        <v>815479945.21344304</v>
      </c>
      <c r="AG49" s="4">
        <v>1647695820.1308899</v>
      </c>
      <c r="AH49" s="4">
        <f>+(VLOOKUP(AH$2,Cartera!$C$44:$DG$82,creditos_sf!$A49,0)/$A$1)/$AZ49*100</f>
        <v>394313425.50024247</v>
      </c>
      <c r="AI49" s="4">
        <v>81458410.541699201</v>
      </c>
      <c r="AJ49" s="4">
        <f>+(VLOOKUP(AJ$2,Cartera!$C$44:$DG$82,creditos_sf!$A49,0)/$A$1)/$AZ49*100</f>
        <v>105913588.5297271</v>
      </c>
      <c r="AK49" s="4">
        <v>136222206.71456799</v>
      </c>
      <c r="AL49" s="4">
        <f>+(VLOOKUP(AL$2,Cartera!$C$44:$DG$82,creditos_sf!$A49,0)/$A$1)/$AZ49*100</f>
        <v>5371644354.4800253</v>
      </c>
      <c r="AM49" s="4">
        <v>227242148.263322</v>
      </c>
      <c r="AN49" s="4">
        <v>771999179.15756798</v>
      </c>
      <c r="AO49" s="4">
        <f>+(VLOOKUP(AO$2,Cartera!$C$44:$DG$82,creditos_sf!$A49,0)/$A$1)/$AZ49*100</f>
        <v>44041160.111231051</v>
      </c>
      <c r="AP49" s="4">
        <f>+(VLOOKUP(AP$2,Cartera!$C$44:$DG$82,creditos_sf!$A49,0)/$A$1)/$AZ49*100</f>
        <v>893975.38879844593</v>
      </c>
      <c r="AQ49" s="4">
        <f>+(VLOOKUP(AQ$2,Cartera!$C$44:$DG$82,creditos_sf!$A49,0)/$A$1)/$AZ49*100</f>
        <v>111087617.29849006</v>
      </c>
      <c r="AR49" s="4">
        <v>73084996.7753793</v>
      </c>
      <c r="AS49" s="4">
        <v>142978550.79720998</v>
      </c>
      <c r="AT49" s="4">
        <v>27941908.665860601</v>
      </c>
      <c r="AU49" s="4">
        <v>62158050.592891701</v>
      </c>
      <c r="AV49" s="4">
        <v>106076632.183974</v>
      </c>
      <c r="AW49" s="4">
        <v>694668450.29303503</v>
      </c>
      <c r="AX49" s="4">
        <v>902898561.68378401</v>
      </c>
      <c r="AY49" s="4">
        <v>1160128050.7674599</v>
      </c>
      <c r="AZ49" s="48">
        <v>120.819863</v>
      </c>
    </row>
    <row r="50" spans="1:52" ht="16.5" x14ac:dyDescent="0.3">
      <c r="A50">
        <f t="shared" si="0"/>
        <v>60</v>
      </c>
      <c r="B50" s="1">
        <v>49</v>
      </c>
      <c r="C50" s="3">
        <v>42338</v>
      </c>
      <c r="D50" s="4">
        <f>+(VLOOKUP(D$2,Cartera!$C$5:$DG$15,creditos_sf!$A50,0)/$A$1)/$AZ50*100</f>
        <v>2154702475.9812651</v>
      </c>
      <c r="E50" s="4">
        <v>2307419105.5731697</v>
      </c>
      <c r="F50" s="4">
        <v>1496078985.3582699</v>
      </c>
      <c r="G50" s="4">
        <f>+(VLOOKUP(G$2,Cartera!$C$5:$DG$15,creditos_sf!$A50,0)/$A$1)/$AZ50*100</f>
        <v>696405332.61814177</v>
      </c>
      <c r="H50" s="4">
        <f>+(VLOOKUP(H$2,Cartera!$C$5:$DG$15,creditos_sf!$A50,0)/$A$1)/$AZ50*100</f>
        <v>60500066.094463855</v>
      </c>
      <c r="I50" s="4">
        <f>+(VLOOKUP(I$2,Cartera!$C$5:$DG$15,creditos_sf!$A50,0)/$A$1)/$AZ50*100</f>
        <v>1716399984.4682548</v>
      </c>
      <c r="J50" s="4">
        <f>+(VLOOKUP(J$2,Cartera!$C$5:$DG$15,creditos_sf!$A50,0)/$A$1)/$AZ50*100</f>
        <v>6089027510.1440945</v>
      </c>
      <c r="K50" s="4">
        <v>16009510318.822199</v>
      </c>
      <c r="L50" s="4">
        <v>27627848656.3797</v>
      </c>
      <c r="M50" s="4">
        <v>12862701451.4575</v>
      </c>
      <c r="N50" s="4">
        <v>387284071.555053</v>
      </c>
      <c r="O50" s="4">
        <f>+(VLOOKUP(O$2,Cartera!$C$44:$DG$82,creditos_sf!$A50,0)/$A$1)/$AZ50*100</f>
        <v>81210072.959610775</v>
      </c>
      <c r="P50" s="4">
        <v>839499223.25934291</v>
      </c>
      <c r="Q50" s="4">
        <f>+(VLOOKUP(Q$2,Cartera!$C$44:$DG$82,creditos_sf!$A50,0)/$A$1)/$AZ50*100</f>
        <v>1070199553.1014538</v>
      </c>
      <c r="R50" s="4">
        <f>+(VLOOKUP(R$2,Cartera!$C$44:$DG$82,creditos_sf!$A50,0)/$A$1)/$AZ50*100</f>
        <v>6144888.3277407782</v>
      </c>
      <c r="S50" s="4">
        <f>+(VLOOKUP(S$2,Cartera!$C$44:$DG$82,creditos_sf!$A50,0)/$A$1)/$AZ50*100</f>
        <v>0</v>
      </c>
      <c r="T50" s="4">
        <f>+(VLOOKUP(T$2,Cartera!$C$44:$DG$82,creditos_sf!$A50,0)/$A$1)/$AZ50*100</f>
        <v>31588167.878453497</v>
      </c>
      <c r="U50" s="4">
        <f>+(VLOOKUP(U$2,Cartera!$C$44:$DG$82,creditos_sf!$A50,0)/$A$1)/$AZ50*100</f>
        <v>0</v>
      </c>
      <c r="V50" s="4">
        <f>+(VLOOKUP(V$2,Cartera!$C$44:$DG$82,creditos_sf!$A50,0)/$A$1)/$AZ50*100</f>
        <v>0</v>
      </c>
      <c r="W50" s="4">
        <f>+(VLOOKUP(W$2,Cartera!$C$44:$DG$82,creditos_sf!$A50,0)/$A$1)/$AZ50*100</f>
        <v>0</v>
      </c>
      <c r="X50" s="4">
        <f>+(VLOOKUP(X$2,Cartera!$C$44:$DG$82,creditos_sf!$A50,0)/$A$1)/$AZ50*100</f>
        <v>0</v>
      </c>
      <c r="Y50" s="4">
        <f>+(VLOOKUP(Y$2,Cartera!$C$44:$DG$82,creditos_sf!$A50,0)/$A$1)/$AZ50*100</f>
        <v>316078291.22261727</v>
      </c>
      <c r="Z50" s="4">
        <f>+(VLOOKUP(Z$2,Cartera!$C$44:$DG$82,creditos_sf!$A50,0)/$A$1)/$AZ50*100</f>
        <v>0</v>
      </c>
      <c r="AA50" s="4">
        <f>+(VLOOKUP(AA$2,Cartera!$C$44:$DG$82,creditos_sf!$A50,0)/$A$1)/$AZ50*100</f>
        <v>0</v>
      </c>
      <c r="AB50" s="4">
        <v>325006130.45221496</v>
      </c>
      <c r="AC50" s="4">
        <f>+(VLOOKUP(AC$2,Cartera!$C$44:$DG$82,creditos_sf!$A50,0)/$A$1)/$AZ50*100</f>
        <v>110307931.83056754</v>
      </c>
      <c r="AD50" s="4">
        <f>+(VLOOKUP(AD$2,Cartera!$C$44:$DG$82,creditos_sf!$A50,0)/$A$1)/$AZ50*100</f>
        <v>16859982.651956026</v>
      </c>
      <c r="AE50" s="4">
        <f>+(VLOOKUP(AE$2,Cartera!$C$44:$DG$82,creditos_sf!$A50,0)/$A$1)/$AZ50*100</f>
        <v>19279514.823908526</v>
      </c>
      <c r="AF50" s="4">
        <v>815247070.525895</v>
      </c>
      <c r="AG50" s="4">
        <v>1657418784.7038701</v>
      </c>
      <c r="AH50" s="4">
        <f>+(VLOOKUP(AH$2,Cartera!$C$44:$DG$82,creditos_sf!$A50,0)/$A$1)/$AZ50*100</f>
        <v>397721319.8651188</v>
      </c>
      <c r="AI50" s="4">
        <v>81991305.490788594</v>
      </c>
      <c r="AJ50" s="4">
        <f>+(VLOOKUP(AJ$2,Cartera!$C$44:$DG$82,creditos_sf!$A50,0)/$A$1)/$AZ50*100</f>
        <v>109868598.29173899</v>
      </c>
      <c r="AK50" s="4">
        <v>135910908.355257</v>
      </c>
      <c r="AL50" s="4">
        <f>+(VLOOKUP(AL$2,Cartera!$C$44:$DG$82,creditos_sf!$A50,0)/$A$1)/$AZ50*100</f>
        <v>5425213603.9200382</v>
      </c>
      <c r="AM50" s="4">
        <v>226061500.99448499</v>
      </c>
      <c r="AN50" s="4">
        <v>775209979.02133596</v>
      </c>
      <c r="AO50" s="4">
        <f>+(VLOOKUP(AO$2,Cartera!$C$44:$DG$82,creditos_sf!$A50,0)/$A$1)/$AZ50*100</f>
        <v>43591735.45354718</v>
      </c>
      <c r="AP50" s="4">
        <f>+(VLOOKUP(AP$2,Cartera!$C$44:$DG$82,creditos_sf!$A50,0)/$A$1)/$AZ50*100</f>
        <v>841568.83990399854</v>
      </c>
      <c r="AQ50" s="4">
        <f>+(VLOOKUP(AQ$2,Cartera!$C$44:$DG$82,creditos_sf!$A50,0)/$A$1)/$AZ50*100</f>
        <v>113549770.00561799</v>
      </c>
      <c r="AR50" s="4">
        <v>73374892.874504805</v>
      </c>
      <c r="AS50" s="4">
        <v>143093560.92456299</v>
      </c>
      <c r="AT50" s="4">
        <v>28416876.2943841</v>
      </c>
      <c r="AU50" s="4">
        <v>61645017.484388299</v>
      </c>
      <c r="AV50" s="4">
        <v>103466012.42401201</v>
      </c>
      <c r="AW50" s="4">
        <v>692894136.90235698</v>
      </c>
      <c r="AX50" s="4">
        <v>912491012.87195897</v>
      </c>
      <c r="AY50" s="4">
        <v>1154964313.68012</v>
      </c>
      <c r="AZ50" s="48">
        <v>121.23557</v>
      </c>
    </row>
    <row r="51" spans="1:52" ht="16.5" x14ac:dyDescent="0.3">
      <c r="A51">
        <f t="shared" si="0"/>
        <v>61</v>
      </c>
      <c r="B51" s="1">
        <v>50</v>
      </c>
      <c r="C51" s="3">
        <v>42369</v>
      </c>
      <c r="D51" s="4">
        <f>+(VLOOKUP(D$2,Cartera!$C$5:$DG$15,creditos_sf!$A51,0)/$A$1)/$AZ51*100</f>
        <v>1960547682.8949704</v>
      </c>
      <c r="E51" s="4">
        <v>2280150436.8162498</v>
      </c>
      <c r="F51" s="4">
        <v>1521401486.5424099</v>
      </c>
      <c r="G51" s="4">
        <f>+(VLOOKUP(G$2,Cartera!$C$5:$DG$15,creditos_sf!$A51,0)/$A$1)/$AZ51*100</f>
        <v>687401076.94341564</v>
      </c>
      <c r="H51" s="4">
        <f>+(VLOOKUP(H$2,Cartera!$C$5:$DG$15,creditos_sf!$A51,0)/$A$1)/$AZ51*100</f>
        <v>67293833.208091021</v>
      </c>
      <c r="I51" s="4">
        <f>+(VLOOKUP(I$2,Cartera!$C$5:$DG$15,creditos_sf!$A51,0)/$A$1)/$AZ51*100</f>
        <v>1715200331.8750732</v>
      </c>
      <c r="J51" s="4">
        <f>+(VLOOKUP(J$2,Cartera!$C$5:$DG$15,creditos_sf!$A51,0)/$A$1)/$AZ51*100</f>
        <v>5848046382.8475552</v>
      </c>
      <c r="K51" s="4">
        <v>16234684286.200802</v>
      </c>
      <c r="L51" s="4">
        <v>26843157652.164299</v>
      </c>
      <c r="M51" s="4">
        <v>12766963633.781301</v>
      </c>
      <c r="N51" s="4">
        <v>387611070.086106</v>
      </c>
      <c r="O51" s="4">
        <f>+(VLOOKUP(O$2,Cartera!$C$44:$DG$82,creditos_sf!$A51,0)/$A$1)/$AZ51*100</f>
        <v>82065437.292487234</v>
      </c>
      <c r="P51" s="4">
        <v>853403223.77619398</v>
      </c>
      <c r="Q51" s="4">
        <f>+(VLOOKUP(Q$2,Cartera!$C$44:$DG$82,creditos_sf!$A51,0)/$A$1)/$AZ51*100</f>
        <v>1071564839.3459783</v>
      </c>
      <c r="R51" s="4">
        <f>+(VLOOKUP(R$2,Cartera!$C$44:$DG$82,creditos_sf!$A51,0)/$A$1)/$AZ51*100</f>
        <v>6954404.0894842427</v>
      </c>
      <c r="S51" s="4">
        <f>+(VLOOKUP(S$2,Cartera!$C$44:$DG$82,creditos_sf!$A51,0)/$A$1)/$AZ51*100</f>
        <v>0</v>
      </c>
      <c r="T51" s="4">
        <f>+(VLOOKUP(T$2,Cartera!$C$44:$DG$82,creditos_sf!$A51,0)/$A$1)/$AZ51*100</f>
        <v>31794197.290675055</v>
      </c>
      <c r="U51" s="4">
        <f>+(VLOOKUP(U$2,Cartera!$C$44:$DG$82,creditos_sf!$A51,0)/$A$1)/$AZ51*100</f>
        <v>0</v>
      </c>
      <c r="V51" s="4">
        <f>+(VLOOKUP(V$2,Cartera!$C$44:$DG$82,creditos_sf!$A51,0)/$A$1)/$AZ51*100</f>
        <v>0</v>
      </c>
      <c r="W51" s="4">
        <f>+(VLOOKUP(W$2,Cartera!$C$44:$DG$82,creditos_sf!$A51,0)/$A$1)/$AZ51*100</f>
        <v>0</v>
      </c>
      <c r="X51" s="4">
        <f>+(VLOOKUP(X$2,Cartera!$C$44:$DG$82,creditos_sf!$A51,0)/$A$1)/$AZ51*100</f>
        <v>0</v>
      </c>
      <c r="Y51" s="4">
        <f>+(VLOOKUP(Y$2,Cartera!$C$44:$DG$82,creditos_sf!$A51,0)/$A$1)/$AZ51*100</f>
        <v>317051612.15626967</v>
      </c>
      <c r="Z51" s="4">
        <f>+(VLOOKUP(Z$2,Cartera!$C$44:$DG$82,creditos_sf!$A51,0)/$A$1)/$AZ51*100</f>
        <v>0</v>
      </c>
      <c r="AA51" s="4">
        <f>+(VLOOKUP(AA$2,Cartera!$C$44:$DG$82,creditos_sf!$A51,0)/$A$1)/$AZ51*100</f>
        <v>0</v>
      </c>
      <c r="AB51" s="4">
        <v>317954119.45704997</v>
      </c>
      <c r="AC51" s="4">
        <f>+(VLOOKUP(AC$2,Cartera!$C$44:$DG$82,creditos_sf!$A51,0)/$A$1)/$AZ51*100</f>
        <v>111853785.91566314</v>
      </c>
      <c r="AD51" s="4">
        <f>+(VLOOKUP(AD$2,Cartera!$C$44:$DG$82,creditos_sf!$A51,0)/$A$1)/$AZ51*100</f>
        <v>17299310.44754874</v>
      </c>
      <c r="AE51" s="4">
        <f>+(VLOOKUP(AE$2,Cartera!$C$44:$DG$82,creditos_sf!$A51,0)/$A$1)/$AZ51*100</f>
        <v>19523521.431486674</v>
      </c>
      <c r="AF51" s="4">
        <v>821916823.59786701</v>
      </c>
      <c r="AG51" s="4">
        <v>1670396316.59113</v>
      </c>
      <c r="AH51" s="4">
        <f>+(VLOOKUP(AH$2,Cartera!$C$44:$DG$82,creditos_sf!$A51,0)/$A$1)/$AZ51*100</f>
        <v>402145965.75942755</v>
      </c>
      <c r="AI51" s="4">
        <v>83019681.698163509</v>
      </c>
      <c r="AJ51" s="4">
        <f>+(VLOOKUP(AJ$2,Cartera!$C$44:$DG$82,creditos_sf!$A51,0)/$A$1)/$AZ51*100</f>
        <v>109642853.08798635</v>
      </c>
      <c r="AK51" s="4">
        <v>135876344.988747</v>
      </c>
      <c r="AL51" s="4">
        <f>+(VLOOKUP(AL$2,Cartera!$C$44:$DG$82,creditos_sf!$A51,0)/$A$1)/$AZ51*100</f>
        <v>5432904473.0780697</v>
      </c>
      <c r="AM51" s="4">
        <v>222753113.99449599</v>
      </c>
      <c r="AN51" s="4">
        <v>769644047.67484796</v>
      </c>
      <c r="AO51" s="4">
        <f>+(VLOOKUP(AO$2,Cartera!$C$44:$DG$82,creditos_sf!$A51,0)/$A$1)/$AZ51*100</f>
        <v>42903187.799580418</v>
      </c>
      <c r="AP51" s="4">
        <f>+(VLOOKUP(AP$2,Cartera!$C$44:$DG$82,creditos_sf!$A51,0)/$A$1)/$AZ51*100</f>
        <v>731627.00123783899</v>
      </c>
      <c r="AQ51" s="4">
        <f>+(VLOOKUP(AQ$2,Cartera!$C$44:$DG$82,creditos_sf!$A51,0)/$A$1)/$AZ51*100</f>
        <v>115118268.40872832</v>
      </c>
      <c r="AR51" s="4">
        <v>75107073.671720102</v>
      </c>
      <c r="AS51" s="4">
        <v>144329367.81155503</v>
      </c>
      <c r="AT51" s="4">
        <v>29590306.917789999</v>
      </c>
      <c r="AU51" s="4">
        <v>61498249.636582203</v>
      </c>
      <c r="AV51" s="4">
        <v>100308453.21269</v>
      </c>
      <c r="AW51" s="4">
        <v>690474994.10234404</v>
      </c>
      <c r="AX51" s="4">
        <v>924077404.36150002</v>
      </c>
      <c r="AY51" s="4">
        <v>1142891765.9783802</v>
      </c>
      <c r="AZ51" s="48">
        <v>121.775943</v>
      </c>
    </row>
    <row r="52" spans="1:52" ht="16.5" x14ac:dyDescent="0.3">
      <c r="A52">
        <f t="shared" si="0"/>
        <v>62</v>
      </c>
      <c r="B52" s="1">
        <v>51</v>
      </c>
      <c r="C52" s="3">
        <v>42400</v>
      </c>
      <c r="D52" s="4">
        <f>+(VLOOKUP(D$2,Cartera!$C$5:$DG$15,creditos_sf!$A52,0)/$A$1)/$AZ52*100</f>
        <v>1988438502.3795753</v>
      </c>
      <c r="E52" s="4">
        <v>2268218580.6795297</v>
      </c>
      <c r="F52" s="4">
        <v>1492490314.9181199</v>
      </c>
      <c r="G52" s="4">
        <f>+(VLOOKUP(G$2,Cartera!$C$5:$DG$15,creditos_sf!$A52,0)/$A$1)/$AZ52*100</f>
        <v>681542816.84819293</v>
      </c>
      <c r="H52" s="4">
        <f>+(VLOOKUP(H$2,Cartera!$C$5:$DG$15,creditos_sf!$A52,0)/$A$1)/$AZ52*100</f>
        <v>57394711.229604691</v>
      </c>
      <c r="I52" s="4">
        <f>+(VLOOKUP(I$2,Cartera!$C$5:$DG$15,creditos_sf!$A52,0)/$A$1)/$AZ52*100</f>
        <v>1785681017.2787712</v>
      </c>
      <c r="J52" s="4">
        <f>+(VLOOKUP(J$2,Cartera!$C$5:$DG$15,creditos_sf!$A52,0)/$A$1)/$AZ52*100</f>
        <v>6117404566.8306007</v>
      </c>
      <c r="K52" s="4">
        <v>16100983447.751001</v>
      </c>
      <c r="L52" s="4">
        <v>27453197681.831902</v>
      </c>
      <c r="M52" s="4">
        <v>13061926385.7878</v>
      </c>
      <c r="N52" s="4">
        <v>388917034.39842296</v>
      </c>
      <c r="O52" s="4">
        <f>+(VLOOKUP(O$2,Cartera!$C$44:$DG$82,creditos_sf!$A52,0)/$A$1)/$AZ52*100</f>
        <v>81050606.308621705</v>
      </c>
      <c r="P52" s="4">
        <v>872607523.156201</v>
      </c>
      <c r="Q52" s="4">
        <f>+(VLOOKUP(Q$2,Cartera!$C$44:$DG$82,creditos_sf!$A52,0)/$A$1)/$AZ52*100</f>
        <v>1070096322.0254133</v>
      </c>
      <c r="R52" s="4">
        <f>+(VLOOKUP(R$2,Cartera!$C$44:$DG$82,creditos_sf!$A52,0)/$A$1)/$AZ52*100</f>
        <v>7377493.1556462878</v>
      </c>
      <c r="S52" s="4">
        <f>+(VLOOKUP(S$2,Cartera!$C$44:$DG$82,creditos_sf!$A52,0)/$A$1)/$AZ52*100</f>
        <v>0</v>
      </c>
      <c r="T52" s="4">
        <f>+(VLOOKUP(T$2,Cartera!$C$44:$DG$82,creditos_sf!$A52,0)/$A$1)/$AZ52*100</f>
        <v>32396950.499291159</v>
      </c>
      <c r="U52" s="4">
        <f>+(VLOOKUP(U$2,Cartera!$C$44:$DG$82,creditos_sf!$A52,0)/$A$1)/$AZ52*100</f>
        <v>0</v>
      </c>
      <c r="V52" s="4">
        <f>+(VLOOKUP(V$2,Cartera!$C$44:$DG$82,creditos_sf!$A52,0)/$A$1)/$AZ52*100</f>
        <v>0</v>
      </c>
      <c r="W52" s="4">
        <f>+(VLOOKUP(W$2,Cartera!$C$44:$DG$82,creditos_sf!$A52,0)/$A$1)/$AZ52*100</f>
        <v>0</v>
      </c>
      <c r="X52" s="4">
        <f>+(VLOOKUP(X$2,Cartera!$C$44:$DG$82,creditos_sf!$A52,0)/$A$1)/$AZ52*100</f>
        <v>0</v>
      </c>
      <c r="Y52" s="4">
        <f>+(VLOOKUP(Y$2,Cartera!$C$44:$DG$82,creditos_sf!$A52,0)/$A$1)/$AZ52*100</f>
        <v>307021937.11157471</v>
      </c>
      <c r="Z52" s="4">
        <f>+(VLOOKUP(Z$2,Cartera!$C$44:$DG$82,creditos_sf!$A52,0)/$A$1)/$AZ52*100</f>
        <v>0</v>
      </c>
      <c r="AA52" s="4">
        <f>+(VLOOKUP(AA$2,Cartera!$C$44:$DG$82,creditos_sf!$A52,0)/$A$1)/$AZ52*100</f>
        <v>0</v>
      </c>
      <c r="AB52" s="4">
        <v>316393758.35077</v>
      </c>
      <c r="AC52" s="4">
        <f>+(VLOOKUP(AC$2,Cartera!$C$44:$DG$82,creditos_sf!$A52,0)/$A$1)/$AZ52*100</f>
        <v>111718480.13258786</v>
      </c>
      <c r="AD52" s="4">
        <f>+(VLOOKUP(AD$2,Cartera!$C$44:$DG$82,creditos_sf!$A52,0)/$A$1)/$AZ52*100</f>
        <v>17647697.824511111</v>
      </c>
      <c r="AE52" s="4">
        <f>+(VLOOKUP(AE$2,Cartera!$C$44:$DG$82,creditos_sf!$A52,0)/$A$1)/$AZ52*100</f>
        <v>19139136.472387377</v>
      </c>
      <c r="AF52" s="4">
        <v>824757245.81486404</v>
      </c>
      <c r="AG52" s="4">
        <v>1688084082.8345499</v>
      </c>
      <c r="AH52" s="4">
        <f>+(VLOOKUP(AH$2,Cartera!$C$44:$DG$82,creditos_sf!$A52,0)/$A$1)/$AZ52*100</f>
        <v>397872974.09007764</v>
      </c>
      <c r="AI52" s="4">
        <v>81750655.685253993</v>
      </c>
      <c r="AJ52" s="4">
        <f>+(VLOOKUP(AJ$2,Cartera!$C$44:$DG$82,creditos_sf!$A52,0)/$A$1)/$AZ52*100</f>
        <v>114330562.17658862</v>
      </c>
      <c r="AK52" s="4">
        <v>134631634.521844</v>
      </c>
      <c r="AL52" s="4">
        <f>+(VLOOKUP(AL$2,Cartera!$C$44:$DG$82,creditos_sf!$A52,0)/$A$1)/$AZ52*100</f>
        <v>5443534760.1324959</v>
      </c>
      <c r="AM52" s="4">
        <v>222562224.72839499</v>
      </c>
      <c r="AN52" s="4">
        <v>780157783.238585</v>
      </c>
      <c r="AO52" s="4">
        <f>+(VLOOKUP(AO$2,Cartera!$C$44:$DG$82,creditos_sf!$A52,0)/$A$1)/$AZ52*100</f>
        <v>36167762.038425669</v>
      </c>
      <c r="AP52" s="4">
        <f>+(VLOOKUP(AP$2,Cartera!$C$44:$DG$82,creditos_sf!$A52,0)/$A$1)/$AZ52*100</f>
        <v>623828.16932296986</v>
      </c>
      <c r="AQ52" s="4">
        <f>+(VLOOKUP(AQ$2,Cartera!$C$44:$DG$82,creditos_sf!$A52,0)/$A$1)/$AZ52*100</f>
        <v>115188087.21616925</v>
      </c>
      <c r="AR52" s="4">
        <v>75163729.516759008</v>
      </c>
      <c r="AS52" s="4">
        <v>144132308.87858</v>
      </c>
      <c r="AT52" s="4">
        <v>29565740.330790799</v>
      </c>
      <c r="AU52" s="4">
        <v>61277175.546356201</v>
      </c>
      <c r="AV52" s="4">
        <v>98806219.060487598</v>
      </c>
      <c r="AW52" s="4">
        <v>690970667.10089397</v>
      </c>
      <c r="AX52" s="4">
        <v>930809146.36138606</v>
      </c>
      <c r="AY52" s="4">
        <v>1147139622.04547</v>
      </c>
      <c r="AZ52" s="48">
        <v>122.22958300000001</v>
      </c>
    </row>
    <row r="53" spans="1:52" ht="16.5" x14ac:dyDescent="0.3">
      <c r="A53">
        <f t="shared" si="0"/>
        <v>63</v>
      </c>
      <c r="B53" s="1">
        <v>52</v>
      </c>
      <c r="C53" s="3">
        <v>42429</v>
      </c>
      <c r="D53" s="4">
        <f>+(VLOOKUP(D$2,Cartera!$C$5:$DG$15,creditos_sf!$A53,0)/$A$1)/$AZ53*100</f>
        <v>1906471300.4584506</v>
      </c>
      <c r="E53" s="4">
        <v>2288742071.9787302</v>
      </c>
      <c r="F53" s="4">
        <v>1457516424.48913</v>
      </c>
      <c r="G53" s="4">
        <f>+(VLOOKUP(G$2,Cartera!$C$5:$DG$15,creditos_sf!$A53,0)/$A$1)/$AZ53*100</f>
        <v>672401484.88953662</v>
      </c>
      <c r="H53" s="4">
        <f>+(VLOOKUP(H$2,Cartera!$C$5:$DG$15,creditos_sf!$A53,0)/$A$1)/$AZ53*100</f>
        <v>62040131.956278473</v>
      </c>
      <c r="I53" s="4">
        <f>+(VLOOKUP(I$2,Cartera!$C$5:$DG$15,creditos_sf!$A53,0)/$A$1)/$AZ53*100</f>
        <v>1550823023.9394085</v>
      </c>
      <c r="J53" s="4">
        <f>+(VLOOKUP(J$2,Cartera!$C$5:$DG$15,creditos_sf!$A53,0)/$A$1)/$AZ53*100</f>
        <v>6138563918.6643019</v>
      </c>
      <c r="K53" s="4">
        <v>16731554705.285599</v>
      </c>
      <c r="L53" s="4">
        <v>27390508332.7705</v>
      </c>
      <c r="M53" s="4">
        <v>13200709037.014799</v>
      </c>
      <c r="N53" s="4">
        <v>390029004.804811</v>
      </c>
      <c r="O53" s="4">
        <f>+(VLOOKUP(O$2,Cartera!$C$44:$DG$82,creditos_sf!$A53,0)/$A$1)/$AZ53*100</f>
        <v>81314299.819113269</v>
      </c>
      <c r="P53" s="4">
        <v>890330209.68230891</v>
      </c>
      <c r="Q53" s="4">
        <f>+(VLOOKUP(Q$2,Cartera!$C$44:$DG$82,creditos_sf!$A53,0)/$A$1)/$AZ53*100</f>
        <v>1070284576.571506</v>
      </c>
      <c r="R53" s="4">
        <f>+(VLOOKUP(R$2,Cartera!$C$44:$DG$82,creditos_sf!$A53,0)/$A$1)/$AZ53*100</f>
        <v>7676274.220230327</v>
      </c>
      <c r="S53" s="4">
        <f>+(VLOOKUP(S$2,Cartera!$C$44:$DG$82,creditos_sf!$A53,0)/$A$1)/$AZ53*100</f>
        <v>0</v>
      </c>
      <c r="T53" s="4">
        <f>+(VLOOKUP(T$2,Cartera!$C$44:$DG$82,creditos_sf!$A53,0)/$A$1)/$AZ53*100</f>
        <v>32310758.986100677</v>
      </c>
      <c r="U53" s="4">
        <f>+(VLOOKUP(U$2,Cartera!$C$44:$DG$82,creditos_sf!$A53,0)/$A$1)/$AZ53*100</f>
        <v>0</v>
      </c>
      <c r="V53" s="4">
        <f>+(VLOOKUP(V$2,Cartera!$C$44:$DG$82,creditos_sf!$A53,0)/$A$1)/$AZ53*100</f>
        <v>0</v>
      </c>
      <c r="W53" s="4">
        <f>+(VLOOKUP(W$2,Cartera!$C$44:$DG$82,creditos_sf!$A53,0)/$A$1)/$AZ53*100</f>
        <v>0</v>
      </c>
      <c r="X53" s="4">
        <f>+(VLOOKUP(X$2,Cartera!$C$44:$DG$82,creditos_sf!$A53,0)/$A$1)/$AZ53*100</f>
        <v>0</v>
      </c>
      <c r="Y53" s="4">
        <f>+(VLOOKUP(Y$2,Cartera!$C$44:$DG$82,creditos_sf!$A53,0)/$A$1)/$AZ53*100</f>
        <v>300793056.17677748</v>
      </c>
      <c r="Z53" s="4">
        <f>+(VLOOKUP(Z$2,Cartera!$C$44:$DG$82,creditos_sf!$A53,0)/$A$1)/$AZ53*100</f>
        <v>0</v>
      </c>
      <c r="AA53" s="4">
        <f>+(VLOOKUP(AA$2,Cartera!$C$44:$DG$82,creditos_sf!$A53,0)/$A$1)/$AZ53*100</f>
        <v>0</v>
      </c>
      <c r="AB53" s="4">
        <v>310798427.99586195</v>
      </c>
      <c r="AC53" s="4">
        <f>+(VLOOKUP(AC$2,Cartera!$C$44:$DG$82,creditos_sf!$A53,0)/$A$1)/$AZ53*100</f>
        <v>112281582.06079866</v>
      </c>
      <c r="AD53" s="4">
        <f>+(VLOOKUP(AD$2,Cartera!$C$44:$DG$82,creditos_sf!$A53,0)/$A$1)/$AZ53*100</f>
        <v>17616387.117747325</v>
      </c>
      <c r="AE53" s="4">
        <f>+(VLOOKUP(AE$2,Cartera!$C$44:$DG$82,creditos_sf!$A53,0)/$A$1)/$AZ53*100</f>
        <v>19178222.20598238</v>
      </c>
      <c r="AF53" s="4">
        <v>829521015.20868802</v>
      </c>
      <c r="AG53" s="4">
        <v>1684755522.94646</v>
      </c>
      <c r="AH53" s="4">
        <f>+(VLOOKUP(AH$2,Cartera!$C$44:$DG$82,creditos_sf!$A53,0)/$A$1)/$AZ53*100</f>
        <v>400886475.80452824</v>
      </c>
      <c r="AI53" s="4">
        <v>82000269.691231012</v>
      </c>
      <c r="AJ53" s="4">
        <f>+(VLOOKUP(AJ$2,Cartera!$C$44:$DG$82,creditos_sf!$A53,0)/$A$1)/$AZ53*100</f>
        <v>119425026.00447784</v>
      </c>
      <c r="AK53" s="4">
        <v>135544621.49799699</v>
      </c>
      <c r="AL53" s="4">
        <f>+(VLOOKUP(AL$2,Cartera!$C$44:$DG$82,creditos_sf!$A53,0)/$A$1)/$AZ53*100</f>
        <v>5477580975.561614</v>
      </c>
      <c r="AM53" s="4">
        <v>222156988.072972</v>
      </c>
      <c r="AN53" s="4">
        <v>797986223.21301901</v>
      </c>
      <c r="AO53" s="4">
        <f>+(VLOOKUP(AO$2,Cartera!$C$44:$DG$82,creditos_sf!$A53,0)/$A$1)/$AZ53*100</f>
        <v>34573482.11820852</v>
      </c>
      <c r="AP53" s="4">
        <f>+(VLOOKUP(AP$2,Cartera!$C$44:$DG$82,creditos_sf!$A53,0)/$A$1)/$AZ53*100</f>
        <v>591480.98516939895</v>
      </c>
      <c r="AQ53" s="4">
        <f>+(VLOOKUP(AQ$2,Cartera!$C$44:$DG$82,creditos_sf!$A53,0)/$A$1)/$AZ53*100</f>
        <v>116287859.96096416</v>
      </c>
      <c r="AR53" s="4">
        <v>75155097.502176896</v>
      </c>
      <c r="AS53" s="4">
        <v>144337672.38833499</v>
      </c>
      <c r="AT53" s="4">
        <v>29918162.0196236</v>
      </c>
      <c r="AU53" s="4">
        <v>61307473.7198257</v>
      </c>
      <c r="AV53" s="4">
        <v>98491668.268366501</v>
      </c>
      <c r="AW53" s="4">
        <v>693652665.2994529</v>
      </c>
      <c r="AX53" s="4">
        <v>961638899.64997506</v>
      </c>
      <c r="AY53" s="4">
        <v>1158988426.27016</v>
      </c>
      <c r="AZ53" s="48">
        <v>122.442374</v>
      </c>
    </row>
    <row r="54" spans="1:52" ht="16.5" x14ac:dyDescent="0.3">
      <c r="A54">
        <f t="shared" si="0"/>
        <v>64</v>
      </c>
      <c r="B54" s="1">
        <v>53</v>
      </c>
      <c r="C54" s="3">
        <v>42460</v>
      </c>
      <c r="D54" s="4">
        <f>+(VLOOKUP(D$2,Cartera!$C$5:$DG$15,creditos_sf!$A54,0)/$A$1)/$AZ54*100</f>
        <v>1905188998.4669256</v>
      </c>
      <c r="E54" s="4">
        <v>2306251292.93961</v>
      </c>
      <c r="F54" s="4">
        <v>1423132872.5011399</v>
      </c>
      <c r="G54" s="4">
        <f>+(VLOOKUP(G$2,Cartera!$C$5:$DG$15,creditos_sf!$A54,0)/$A$1)/$AZ54*100</f>
        <v>674539872.73395467</v>
      </c>
      <c r="H54" s="4">
        <f>+(VLOOKUP(H$2,Cartera!$C$5:$DG$15,creditos_sf!$A54,0)/$A$1)/$AZ54*100</f>
        <v>72615548.746835425</v>
      </c>
      <c r="I54" s="4">
        <f>+(VLOOKUP(I$2,Cartera!$C$5:$DG$15,creditos_sf!$A54,0)/$A$1)/$AZ54*100</f>
        <v>1515179598.5189297</v>
      </c>
      <c r="J54" s="4">
        <f>+(VLOOKUP(J$2,Cartera!$C$5:$DG$15,creditos_sf!$A54,0)/$A$1)/$AZ54*100</f>
        <v>5601130380.2799673</v>
      </c>
      <c r="K54" s="4">
        <v>16733188611.5795</v>
      </c>
      <c r="L54" s="4">
        <v>28270611976.442898</v>
      </c>
      <c r="M54" s="4">
        <v>12122720540.914301</v>
      </c>
      <c r="N54" s="4">
        <v>395131797.041798</v>
      </c>
      <c r="O54" s="4">
        <f>+(VLOOKUP(O$2,Cartera!$C$44:$DG$82,creditos_sf!$A54,0)/$A$1)/$AZ54*100</f>
        <v>81227567.134633884</v>
      </c>
      <c r="P54" s="4">
        <v>904786888.96432602</v>
      </c>
      <c r="Q54" s="4">
        <f>+(VLOOKUP(Q$2,Cartera!$C$44:$DG$82,creditos_sf!$A54,0)/$A$1)/$AZ54*100</f>
        <v>1059705194.7524558</v>
      </c>
      <c r="R54" s="4">
        <f>+(VLOOKUP(R$2,Cartera!$C$44:$DG$82,creditos_sf!$A54,0)/$A$1)/$AZ54*100</f>
        <v>8338213.3902731538</v>
      </c>
      <c r="S54" s="4">
        <f>+(VLOOKUP(S$2,Cartera!$C$44:$DG$82,creditos_sf!$A54,0)/$A$1)/$AZ54*100</f>
        <v>0</v>
      </c>
      <c r="T54" s="4">
        <f>+(VLOOKUP(T$2,Cartera!$C$44:$DG$82,creditos_sf!$A54,0)/$A$1)/$AZ54*100</f>
        <v>32758599.467208877</v>
      </c>
      <c r="U54" s="4">
        <f>+(VLOOKUP(U$2,Cartera!$C$44:$DG$82,creditos_sf!$A54,0)/$A$1)/$AZ54*100</f>
        <v>0</v>
      </c>
      <c r="V54" s="4">
        <f>+(VLOOKUP(V$2,Cartera!$C$44:$DG$82,creditos_sf!$A54,0)/$A$1)/$AZ54*100</f>
        <v>0</v>
      </c>
      <c r="W54" s="4">
        <f>+(VLOOKUP(W$2,Cartera!$C$44:$DG$82,creditos_sf!$A54,0)/$A$1)/$AZ54*100</f>
        <v>0</v>
      </c>
      <c r="X54" s="4">
        <f>+(VLOOKUP(X$2,Cartera!$C$44:$DG$82,creditos_sf!$A54,0)/$A$1)/$AZ54*100</f>
        <v>0</v>
      </c>
      <c r="Y54" s="4">
        <f>+(VLOOKUP(Y$2,Cartera!$C$44:$DG$82,creditos_sf!$A54,0)/$A$1)/$AZ54*100</f>
        <v>298638116.67237836</v>
      </c>
      <c r="Z54" s="4">
        <f>+(VLOOKUP(Z$2,Cartera!$C$44:$DG$82,creditos_sf!$A54,0)/$A$1)/$AZ54*100</f>
        <v>0</v>
      </c>
      <c r="AA54" s="4">
        <f>+(VLOOKUP(AA$2,Cartera!$C$44:$DG$82,creditos_sf!$A54,0)/$A$1)/$AZ54*100</f>
        <v>0</v>
      </c>
      <c r="AB54" s="4">
        <v>307294245.39128399</v>
      </c>
      <c r="AC54" s="4">
        <f>+(VLOOKUP(AC$2,Cartera!$C$44:$DG$82,creditos_sf!$A54,0)/$A$1)/$AZ54*100</f>
        <v>111612601.45385024</v>
      </c>
      <c r="AD54" s="4">
        <f>+(VLOOKUP(AD$2,Cartera!$C$44:$DG$82,creditos_sf!$A54,0)/$A$1)/$AZ54*100</f>
        <v>17574486.4831197</v>
      </c>
      <c r="AE54" s="4">
        <f>+(VLOOKUP(AE$2,Cartera!$C$44:$DG$82,creditos_sf!$A54,0)/$A$1)/$AZ54*100</f>
        <v>19075138.849103488</v>
      </c>
      <c r="AF54" s="4">
        <v>834779461.21930206</v>
      </c>
      <c r="AG54" s="4">
        <v>1689188165.6296201</v>
      </c>
      <c r="AH54" s="4">
        <f>+(VLOOKUP(AH$2,Cartera!$C$44:$DG$82,creditos_sf!$A54,0)/$A$1)/$AZ54*100</f>
        <v>403947456.5252527</v>
      </c>
      <c r="AI54" s="4">
        <v>81991711.902465388</v>
      </c>
      <c r="AJ54" s="4">
        <f>+(VLOOKUP(AJ$2,Cartera!$C$44:$DG$82,creditos_sf!$A54,0)/$A$1)/$AZ54*100</f>
        <v>126194206.54029639</v>
      </c>
      <c r="AK54" s="4">
        <v>134773844.17529598</v>
      </c>
      <c r="AL54" s="4">
        <f>+(VLOOKUP(AL$2,Cartera!$C$44:$DG$82,creditos_sf!$A54,0)/$A$1)/$AZ54*100</f>
        <v>5471441770.9432011</v>
      </c>
      <c r="AM54" s="4">
        <v>223619240.73132101</v>
      </c>
      <c r="AN54" s="4">
        <v>816559818.32475007</v>
      </c>
      <c r="AO54" s="4">
        <f>+(VLOOKUP(AO$2,Cartera!$C$44:$DG$82,creditos_sf!$A54,0)/$A$1)/$AZ54*100</f>
        <v>33141443.247723453</v>
      </c>
      <c r="AP54" s="4">
        <f>+(VLOOKUP(AP$2,Cartera!$C$44:$DG$82,creditos_sf!$A54,0)/$A$1)/$AZ54*100</f>
        <v>567135.44574291073</v>
      </c>
      <c r="AQ54" s="4">
        <f>+(VLOOKUP(AQ$2,Cartera!$C$44:$DG$82,creditos_sf!$A54,0)/$A$1)/$AZ54*100</f>
        <v>115468397.41244316</v>
      </c>
      <c r="AR54" s="4">
        <v>75459038.134038106</v>
      </c>
      <c r="AS54" s="4">
        <v>144193450.88626102</v>
      </c>
      <c r="AT54" s="4">
        <v>30160518.788274799</v>
      </c>
      <c r="AU54" s="4">
        <v>61768108.368983902</v>
      </c>
      <c r="AV54" s="4">
        <v>97520716.056222796</v>
      </c>
      <c r="AW54" s="4">
        <v>693338045.13988507</v>
      </c>
      <c r="AX54" s="4">
        <v>979294843.80819499</v>
      </c>
      <c r="AY54" s="4">
        <v>1174043564.8972499</v>
      </c>
      <c r="AZ54" s="48">
        <v>123.174724</v>
      </c>
    </row>
    <row r="55" spans="1:52" ht="16.5" x14ac:dyDescent="0.3">
      <c r="A55">
        <f t="shared" si="0"/>
        <v>65</v>
      </c>
      <c r="B55" s="1">
        <v>54</v>
      </c>
      <c r="C55" s="3">
        <v>42490</v>
      </c>
      <c r="D55" s="4">
        <f>+(VLOOKUP(D$2,Cartera!$C$5:$DG$15,creditos_sf!$A55,0)/$A$1)/$AZ55*100</f>
        <v>1982210149.7008159</v>
      </c>
      <c r="E55" s="4">
        <v>2308703389.85286</v>
      </c>
      <c r="F55" s="4">
        <v>1396312191.92805</v>
      </c>
      <c r="G55" s="4">
        <f>+(VLOOKUP(G$2,Cartera!$C$5:$DG$15,creditos_sf!$A55,0)/$A$1)/$AZ55*100</f>
        <v>640400742.91185009</v>
      </c>
      <c r="H55" s="4">
        <f>+(VLOOKUP(H$2,Cartera!$C$5:$DG$15,creditos_sf!$A55,0)/$A$1)/$AZ55*100</f>
        <v>68986376.843071759</v>
      </c>
      <c r="I55" s="4">
        <f>+(VLOOKUP(I$2,Cartera!$C$5:$DG$15,creditos_sf!$A55,0)/$A$1)/$AZ55*100</f>
        <v>1552180014.4061828</v>
      </c>
      <c r="J55" s="4">
        <f>+(VLOOKUP(J$2,Cartera!$C$5:$DG$15,creditos_sf!$A55,0)/$A$1)/$AZ55*100</f>
        <v>5922417277.9980745</v>
      </c>
      <c r="K55" s="4">
        <v>16745669629.3517</v>
      </c>
      <c r="L55" s="4">
        <v>27723793207.709599</v>
      </c>
      <c r="M55" s="4">
        <v>12064521390.9069</v>
      </c>
      <c r="N55" s="4">
        <v>398910916.91896302</v>
      </c>
      <c r="O55" s="4">
        <f>+(VLOOKUP(O$2,Cartera!$C$44:$DG$82,creditos_sf!$A55,0)/$A$1)/$AZ55*100</f>
        <v>82258382.358769149</v>
      </c>
      <c r="P55" s="4">
        <v>919483481.21603405</v>
      </c>
      <c r="Q55" s="4">
        <f>+(VLOOKUP(Q$2,Cartera!$C$44:$DG$82,creditos_sf!$A55,0)/$A$1)/$AZ55*100</f>
        <v>1058121401.3461974</v>
      </c>
      <c r="R55" s="4">
        <f>+(VLOOKUP(R$2,Cartera!$C$44:$DG$82,creditos_sf!$A55,0)/$A$1)/$AZ55*100</f>
        <v>8891729.8665542379</v>
      </c>
      <c r="S55" s="4">
        <f>+(VLOOKUP(S$2,Cartera!$C$44:$DG$82,creditos_sf!$A55,0)/$A$1)/$AZ55*100</f>
        <v>0</v>
      </c>
      <c r="T55" s="4">
        <f>+(VLOOKUP(T$2,Cartera!$C$44:$DG$82,creditos_sf!$A55,0)/$A$1)/$AZ55*100</f>
        <v>32971404.293706182</v>
      </c>
      <c r="U55" s="4">
        <f>+(VLOOKUP(U$2,Cartera!$C$44:$DG$82,creditos_sf!$A55,0)/$A$1)/$AZ55*100</f>
        <v>0</v>
      </c>
      <c r="V55" s="4">
        <f>+(VLOOKUP(V$2,Cartera!$C$44:$DG$82,creditos_sf!$A55,0)/$A$1)/$AZ55*100</f>
        <v>0</v>
      </c>
      <c r="W55" s="4">
        <f>+(VLOOKUP(W$2,Cartera!$C$44:$DG$82,creditos_sf!$A55,0)/$A$1)/$AZ55*100</f>
        <v>0</v>
      </c>
      <c r="X55" s="4">
        <f>+(VLOOKUP(X$2,Cartera!$C$44:$DG$82,creditos_sf!$A55,0)/$A$1)/$AZ55*100</f>
        <v>0</v>
      </c>
      <c r="Y55" s="4">
        <f>+(VLOOKUP(Y$2,Cartera!$C$44:$DG$82,creditos_sf!$A55,0)/$A$1)/$AZ55*100</f>
        <v>304024334.74173552</v>
      </c>
      <c r="Z55" s="4">
        <f>+(VLOOKUP(Z$2,Cartera!$C$44:$DG$82,creditos_sf!$A55,0)/$A$1)/$AZ55*100</f>
        <v>0</v>
      </c>
      <c r="AA55" s="4">
        <f>+(VLOOKUP(AA$2,Cartera!$C$44:$DG$82,creditos_sf!$A55,0)/$A$1)/$AZ55*100</f>
        <v>0</v>
      </c>
      <c r="AB55" s="4">
        <v>307640729.46645498</v>
      </c>
      <c r="AC55" s="4">
        <f>+(VLOOKUP(AC$2,Cartera!$C$44:$DG$82,creditos_sf!$A55,0)/$A$1)/$AZ55*100</f>
        <v>115161406.22521333</v>
      </c>
      <c r="AD55" s="4">
        <f>+(VLOOKUP(AD$2,Cartera!$C$44:$DG$82,creditos_sf!$A55,0)/$A$1)/$AZ55*100</f>
        <v>17955702.39216765</v>
      </c>
      <c r="AE55" s="4">
        <f>+(VLOOKUP(AE$2,Cartera!$C$44:$DG$82,creditos_sf!$A55,0)/$A$1)/$AZ55*100</f>
        <v>19050116.85561543</v>
      </c>
      <c r="AF55" s="4">
        <v>845225648.63013601</v>
      </c>
      <c r="AG55" s="4">
        <v>1704105850.1013</v>
      </c>
      <c r="AH55" s="4">
        <f>+(VLOOKUP(AH$2,Cartera!$C$44:$DG$82,creditos_sf!$A55,0)/$A$1)/$AZ55*100</f>
        <v>410547678.33796281</v>
      </c>
      <c r="AI55" s="4">
        <v>82587571.592934102</v>
      </c>
      <c r="AJ55" s="4">
        <f>+(VLOOKUP(AJ$2,Cartera!$C$44:$DG$82,creditos_sf!$A55,0)/$A$1)/$AZ55*100</f>
        <v>131149622.25372906</v>
      </c>
      <c r="AK55" s="4">
        <v>132673215.53379399</v>
      </c>
      <c r="AL55" s="4">
        <f>+(VLOOKUP(AL$2,Cartera!$C$44:$DG$82,creditos_sf!$A55,0)/$A$1)/$AZ55*100</f>
        <v>5526854858.503583</v>
      </c>
      <c r="AM55" s="4">
        <v>224826639.95175102</v>
      </c>
      <c r="AN55" s="4">
        <v>833859155.65209699</v>
      </c>
      <c r="AO55" s="4">
        <f>+(VLOOKUP(AO$2,Cartera!$C$44:$DG$82,creditos_sf!$A55,0)/$A$1)/$AZ55*100</f>
        <v>27366708.365812618</v>
      </c>
      <c r="AP55" s="4">
        <f>+(VLOOKUP(AP$2,Cartera!$C$44:$DG$82,creditos_sf!$A55,0)/$A$1)/$AZ55*100</f>
        <v>541610.41492303507</v>
      </c>
      <c r="AQ55" s="4">
        <f>+(VLOOKUP(AQ$2,Cartera!$C$44:$DG$82,creditos_sf!$A55,0)/$A$1)/$AZ55*100</f>
        <v>116116097.88404909</v>
      </c>
      <c r="AR55" s="4">
        <v>75766629.8017845</v>
      </c>
      <c r="AS55" s="4">
        <v>147122547.821354</v>
      </c>
      <c r="AT55" s="4">
        <v>30499363.120980497</v>
      </c>
      <c r="AU55" s="4">
        <v>61902556.123733304</v>
      </c>
      <c r="AV55" s="4">
        <v>94835295.550976098</v>
      </c>
      <c r="AW55" s="4">
        <v>697691021.61887503</v>
      </c>
      <c r="AX55" s="4">
        <v>996825793.60662508</v>
      </c>
      <c r="AY55" s="4">
        <v>1197195393.0795901</v>
      </c>
      <c r="AZ55" s="48">
        <v>123.188774</v>
      </c>
    </row>
    <row r="56" spans="1:52" ht="16.5" x14ac:dyDescent="0.3">
      <c r="A56">
        <f t="shared" si="0"/>
        <v>66</v>
      </c>
      <c r="B56" s="1">
        <v>55</v>
      </c>
      <c r="C56" s="3">
        <v>42521</v>
      </c>
      <c r="D56" s="4">
        <f>+(VLOOKUP(D$2,Cartera!$C$5:$DG$15,creditos_sf!$A56,0)/$A$1)/$AZ56*100</f>
        <v>2001465617.4892573</v>
      </c>
      <c r="E56" s="4">
        <v>2343726767.7535801</v>
      </c>
      <c r="F56" s="4">
        <v>1455706751.44173</v>
      </c>
      <c r="G56" s="4">
        <f>+(VLOOKUP(G$2,Cartera!$C$5:$DG$15,creditos_sf!$A56,0)/$A$1)/$AZ56*100</f>
        <v>639890848.6855644</v>
      </c>
      <c r="H56" s="4">
        <f>+(VLOOKUP(H$2,Cartera!$C$5:$DG$15,creditos_sf!$A56,0)/$A$1)/$AZ56*100</f>
        <v>75060140.360068724</v>
      </c>
      <c r="I56" s="4">
        <f>+(VLOOKUP(I$2,Cartera!$C$5:$DG$15,creditos_sf!$A56,0)/$A$1)/$AZ56*100</f>
        <v>1618027063.8558514</v>
      </c>
      <c r="J56" s="4">
        <f>+(VLOOKUP(J$2,Cartera!$C$5:$DG$15,creditos_sf!$A56,0)/$A$1)/$AZ56*100</f>
        <v>5895909077.7654238</v>
      </c>
      <c r="K56" s="4">
        <v>16734242836.103201</v>
      </c>
      <c r="L56" s="4">
        <v>27351966336.799599</v>
      </c>
      <c r="M56" s="4">
        <v>12224682372.092299</v>
      </c>
      <c r="N56" s="4">
        <v>402862200.96021903</v>
      </c>
      <c r="O56" s="4">
        <f>+(VLOOKUP(O$2,Cartera!$C$44:$DG$82,creditos_sf!$A56,0)/$A$1)/$AZ56*100</f>
        <v>80909254.221812055</v>
      </c>
      <c r="P56" s="4">
        <v>931479817.20535505</v>
      </c>
      <c r="Q56" s="4">
        <f>+(VLOOKUP(Q$2,Cartera!$C$44:$DG$82,creditos_sf!$A56,0)/$A$1)/$AZ56*100</f>
        <v>1052308435.1070918</v>
      </c>
      <c r="R56" s="4">
        <f>+(VLOOKUP(R$2,Cartera!$C$44:$DG$82,creditos_sf!$A56,0)/$A$1)/$AZ56*100</f>
        <v>9711448.554173477</v>
      </c>
      <c r="S56" s="4">
        <f>+(VLOOKUP(S$2,Cartera!$C$44:$DG$82,creditos_sf!$A56,0)/$A$1)/$AZ56*100</f>
        <v>0</v>
      </c>
      <c r="T56" s="4">
        <f>+(VLOOKUP(T$2,Cartera!$C$44:$DG$82,creditos_sf!$A56,0)/$A$1)/$AZ56*100</f>
        <v>31786691.395565081</v>
      </c>
      <c r="U56" s="4">
        <f>+(VLOOKUP(U$2,Cartera!$C$44:$DG$82,creditos_sf!$A56,0)/$A$1)/$AZ56*100</f>
        <v>0</v>
      </c>
      <c r="V56" s="4">
        <f>+(VLOOKUP(V$2,Cartera!$C$44:$DG$82,creditos_sf!$A56,0)/$A$1)/$AZ56*100</f>
        <v>0</v>
      </c>
      <c r="W56" s="4">
        <f>+(VLOOKUP(W$2,Cartera!$C$44:$DG$82,creditos_sf!$A56,0)/$A$1)/$AZ56*100</f>
        <v>0</v>
      </c>
      <c r="X56" s="4">
        <f>+(VLOOKUP(X$2,Cartera!$C$44:$DG$82,creditos_sf!$A56,0)/$A$1)/$AZ56*100</f>
        <v>0</v>
      </c>
      <c r="Y56" s="4">
        <f>+(VLOOKUP(Y$2,Cartera!$C$44:$DG$82,creditos_sf!$A56,0)/$A$1)/$AZ56*100</f>
        <v>0</v>
      </c>
      <c r="Z56" s="4">
        <f>+(VLOOKUP(Z$2,Cartera!$C$44:$DG$82,creditos_sf!$A56,0)/$A$1)/$AZ56*100</f>
        <v>0</v>
      </c>
      <c r="AA56" s="4">
        <f>+(VLOOKUP(AA$2,Cartera!$C$44:$DG$82,creditos_sf!$A56,0)/$A$1)/$AZ56*100</f>
        <v>0</v>
      </c>
      <c r="AB56" s="4">
        <v>307199277.75630999</v>
      </c>
      <c r="AC56" s="4">
        <f>+(VLOOKUP(AC$2,Cartera!$C$44:$DG$82,creditos_sf!$A56,0)/$A$1)/$AZ56*100</f>
        <v>117330896.86399905</v>
      </c>
      <c r="AD56" s="4">
        <f>+(VLOOKUP(AD$2,Cartera!$C$44:$DG$82,creditos_sf!$A56,0)/$A$1)/$AZ56*100</f>
        <v>18118704.374777786</v>
      </c>
      <c r="AE56" s="4">
        <f>+(VLOOKUP(AE$2,Cartera!$C$44:$DG$82,creditos_sf!$A56,0)/$A$1)/$AZ56*100</f>
        <v>18977552.581237476</v>
      </c>
      <c r="AF56" s="4">
        <v>853406647.468696</v>
      </c>
      <c r="AG56" s="4">
        <v>1704901035.1394999</v>
      </c>
      <c r="AH56" s="4">
        <f>+(VLOOKUP(AH$2,Cartera!$C$44:$DG$82,creditos_sf!$A56,0)/$A$1)/$AZ56*100</f>
        <v>401505999.37545627</v>
      </c>
      <c r="AI56" s="4">
        <v>81457242.005446091</v>
      </c>
      <c r="AJ56" s="4">
        <f>+(VLOOKUP(AJ$2,Cartera!$C$44:$DG$82,creditos_sf!$A56,0)/$A$1)/$AZ56*100</f>
        <v>134841160.82495141</v>
      </c>
      <c r="AK56" s="4">
        <v>129808461.214084</v>
      </c>
      <c r="AL56" s="4">
        <f>+(VLOOKUP(AL$2,Cartera!$C$44:$DG$82,creditos_sf!$A56,0)/$A$1)/$AZ56*100</f>
        <v>5552511905.4193106</v>
      </c>
      <c r="AM56" s="4">
        <v>226551001.43565601</v>
      </c>
      <c r="AN56" s="4">
        <v>850923587.79393399</v>
      </c>
      <c r="AO56" s="4">
        <f>+(VLOOKUP(AO$2,Cartera!$C$44:$DG$82,creditos_sf!$A56,0)/$A$1)/$AZ56*100</f>
        <v>329470215.6512872</v>
      </c>
      <c r="AP56" s="4">
        <f>+(VLOOKUP(AP$2,Cartera!$C$44:$DG$82,creditos_sf!$A56,0)/$A$1)/$AZ56*100</f>
        <v>528647.31762918725</v>
      </c>
      <c r="AQ56" s="4">
        <f>+(VLOOKUP(AQ$2,Cartera!$C$44:$DG$82,creditos_sf!$A56,0)/$A$1)/$AZ56*100</f>
        <v>117178689.58315878</v>
      </c>
      <c r="AR56" s="4">
        <v>75823262.006443501</v>
      </c>
      <c r="AS56" s="4">
        <v>145328321.09368902</v>
      </c>
      <c r="AT56" s="4">
        <v>30900222.045022801</v>
      </c>
      <c r="AU56" s="4">
        <v>61797544.661933497</v>
      </c>
      <c r="AV56" s="4">
        <v>94350963.623846099</v>
      </c>
      <c r="AW56" s="4">
        <v>697476763.15331602</v>
      </c>
      <c r="AX56" s="4">
        <v>1011483650.29847</v>
      </c>
      <c r="AY56" s="4">
        <v>1212594765.4180598</v>
      </c>
      <c r="AZ56" s="48">
        <v>123.446933</v>
      </c>
    </row>
    <row r="57" spans="1:52" ht="16.5" x14ac:dyDescent="0.3">
      <c r="A57">
        <f t="shared" si="0"/>
        <v>67</v>
      </c>
      <c r="B57" s="1">
        <v>56</v>
      </c>
      <c r="C57" s="3">
        <v>42551</v>
      </c>
      <c r="D57" s="4">
        <f>+(VLOOKUP(D$2,Cartera!$C$5:$DG$15,creditos_sf!$A57,0)/$A$1)/$AZ57*100</f>
        <v>1997008850.9181812</v>
      </c>
      <c r="E57" s="4">
        <v>2360107489.6827898</v>
      </c>
      <c r="F57" s="4">
        <v>1331816442.28808</v>
      </c>
      <c r="G57" s="4">
        <f>+(VLOOKUP(G$2,Cartera!$C$5:$DG$15,creditos_sf!$A57,0)/$A$1)/$AZ57*100</f>
        <v>667395720.22788191</v>
      </c>
      <c r="H57" s="4">
        <f>+(VLOOKUP(H$2,Cartera!$C$5:$DG$15,creditos_sf!$A57,0)/$A$1)/$AZ57*100</f>
        <v>57376903.386297286</v>
      </c>
      <c r="I57" s="4">
        <f>+(VLOOKUP(I$2,Cartera!$C$5:$DG$15,creditos_sf!$A57,0)/$A$1)/$AZ57*100</f>
        <v>1750860093.4101212</v>
      </c>
      <c r="J57" s="4">
        <f>+(VLOOKUP(J$2,Cartera!$C$5:$DG$15,creditos_sf!$A57,0)/$A$1)/$AZ57*100</f>
        <v>6135575968.9081182</v>
      </c>
      <c r="K57" s="4">
        <v>16071243468.8228</v>
      </c>
      <c r="L57" s="4">
        <v>27565292085.2225</v>
      </c>
      <c r="M57" s="4">
        <v>12092470261.171301</v>
      </c>
      <c r="N57" s="4">
        <v>382393551.97978896</v>
      </c>
      <c r="O57" s="4">
        <f>+(VLOOKUP(O$2,Cartera!$C$44:$DG$82,creditos_sf!$A57,0)/$A$1)/$AZ57*100</f>
        <v>80784187.016587839</v>
      </c>
      <c r="P57" s="4">
        <v>957300431.82612109</v>
      </c>
      <c r="Q57" s="4">
        <f>+(VLOOKUP(Q$2,Cartera!$C$44:$DG$82,creditos_sf!$A57,0)/$A$1)/$AZ57*100</f>
        <v>1043521979.6524733</v>
      </c>
      <c r="R57" s="4">
        <f>+(VLOOKUP(R$2,Cartera!$C$44:$DG$82,creditos_sf!$A57,0)/$A$1)/$AZ57*100</f>
        <v>10480050.356598465</v>
      </c>
      <c r="S57" s="4">
        <f>+(VLOOKUP(S$2,Cartera!$C$44:$DG$82,creditos_sf!$A57,0)/$A$1)/$AZ57*100</f>
        <v>0</v>
      </c>
      <c r="T57" s="4">
        <f>+(VLOOKUP(T$2,Cartera!$C$44:$DG$82,creditos_sf!$A57,0)/$A$1)/$AZ57*100</f>
        <v>32031000.228831854</v>
      </c>
      <c r="U57" s="4">
        <f>+(VLOOKUP(U$2,Cartera!$C$44:$DG$82,creditos_sf!$A57,0)/$A$1)/$AZ57*100</f>
        <v>0</v>
      </c>
      <c r="V57" s="4">
        <f>+(VLOOKUP(V$2,Cartera!$C$44:$DG$82,creditos_sf!$A57,0)/$A$1)/$AZ57*100</f>
        <v>0</v>
      </c>
      <c r="W57" s="4">
        <f>+(VLOOKUP(W$2,Cartera!$C$44:$DG$82,creditos_sf!$A57,0)/$A$1)/$AZ57*100</f>
        <v>0</v>
      </c>
      <c r="X57" s="4">
        <f>+(VLOOKUP(X$2,Cartera!$C$44:$DG$82,creditos_sf!$A57,0)/$A$1)/$AZ57*100</f>
        <v>0</v>
      </c>
      <c r="Y57" s="4">
        <f>+(VLOOKUP(Y$2,Cartera!$C$44:$DG$82,creditos_sf!$A57,0)/$A$1)/$AZ57*100</f>
        <v>0</v>
      </c>
      <c r="Z57" s="4">
        <f>+(VLOOKUP(Z$2,Cartera!$C$44:$DG$82,creditos_sf!$A57,0)/$A$1)/$AZ57*100</f>
        <v>0</v>
      </c>
      <c r="AA57" s="4">
        <f>+(VLOOKUP(AA$2,Cartera!$C$44:$DG$82,creditos_sf!$A57,0)/$A$1)/$AZ57*100</f>
        <v>0</v>
      </c>
      <c r="AB57" s="4">
        <v>308795784.00884998</v>
      </c>
      <c r="AC57" s="4">
        <f>+(VLOOKUP(AC$2,Cartera!$C$44:$DG$82,creditos_sf!$A57,0)/$A$1)/$AZ57*100</f>
        <v>119087930.88145435</v>
      </c>
      <c r="AD57" s="4">
        <f>+(VLOOKUP(AD$2,Cartera!$C$44:$DG$82,creditos_sf!$A57,0)/$A$1)/$AZ57*100</f>
        <v>17819499.967124835</v>
      </c>
      <c r="AE57" s="4">
        <f>+(VLOOKUP(AE$2,Cartera!$C$44:$DG$82,creditos_sf!$A57,0)/$A$1)/$AZ57*100</f>
        <v>18726928.898525365</v>
      </c>
      <c r="AF57" s="4">
        <v>865369536.37723899</v>
      </c>
      <c r="AG57" s="4">
        <v>1739747322.45803</v>
      </c>
      <c r="AH57" s="4">
        <f>+(VLOOKUP(AH$2,Cartera!$C$44:$DG$82,creditos_sf!$A57,0)/$A$1)/$AZ57*100</f>
        <v>398215288.80897033</v>
      </c>
      <c r="AI57" s="4">
        <v>80237922.304371089</v>
      </c>
      <c r="AJ57" s="4">
        <f>+(VLOOKUP(AJ$2,Cartera!$C$44:$DG$82,creditos_sf!$A57,0)/$A$1)/$AZ57*100</f>
        <v>132950145.53246573</v>
      </c>
      <c r="AK57" s="4">
        <v>123833578.82051</v>
      </c>
      <c r="AL57" s="4">
        <f>+(VLOOKUP(AL$2,Cartera!$C$44:$DG$82,creditos_sf!$A57,0)/$A$1)/$AZ57*100</f>
        <v>5578420344.9963799</v>
      </c>
      <c r="AM57" s="4">
        <v>228557786.62771797</v>
      </c>
      <c r="AN57" s="4">
        <v>870545236.27667391</v>
      </c>
      <c r="AO57" s="4">
        <f>+(VLOOKUP(AO$2,Cartera!$C$44:$DG$82,creditos_sf!$A57,0)/$A$1)/$AZ57*100</f>
        <v>326226040.78371286</v>
      </c>
      <c r="AP57" s="4">
        <f>+(VLOOKUP(AP$2,Cartera!$C$44:$DG$82,creditos_sf!$A57,0)/$A$1)/$AZ57*100</f>
        <v>0</v>
      </c>
      <c r="AQ57" s="4">
        <f>+(VLOOKUP(AQ$2,Cartera!$C$44:$DG$82,creditos_sf!$A57,0)/$A$1)/$AZ57*100</f>
        <v>119049604.61142784</v>
      </c>
      <c r="AR57" s="4">
        <v>76377923.475100398</v>
      </c>
      <c r="AS57" s="4">
        <v>145833939.613516</v>
      </c>
      <c r="AT57" s="4">
        <v>31426535.875364199</v>
      </c>
      <c r="AU57" s="4">
        <v>61799212.932644702</v>
      </c>
      <c r="AV57" s="4">
        <v>95484111.441066802</v>
      </c>
      <c r="AW57" s="4">
        <v>691124793.60207498</v>
      </c>
      <c r="AX57" s="4">
        <v>1028330440.08728</v>
      </c>
      <c r="AY57" s="4">
        <v>1207428626.1275499</v>
      </c>
      <c r="AZ57" s="48">
        <v>123.619152</v>
      </c>
    </row>
    <row r="58" spans="1:52" ht="16.5" x14ac:dyDescent="0.3">
      <c r="A58">
        <f t="shared" si="0"/>
        <v>68</v>
      </c>
      <c r="B58" s="1">
        <v>57</v>
      </c>
      <c r="C58" s="3">
        <v>42582</v>
      </c>
      <c r="D58" s="4">
        <f>+(VLOOKUP(D$2,Cartera!$C$5:$DG$15,creditos_sf!$A58,0)/$A$1)/$AZ58*100</f>
        <v>2041242094.5512965</v>
      </c>
      <c r="E58" s="4">
        <v>2434715616.78334</v>
      </c>
      <c r="F58" s="4">
        <v>1390075590.9830999</v>
      </c>
      <c r="G58" s="4">
        <f>+(VLOOKUP(G$2,Cartera!$C$5:$DG$15,creditos_sf!$A58,0)/$A$1)/$AZ58*100</f>
        <v>693955209.52369571</v>
      </c>
      <c r="H58" s="4">
        <f>+(VLOOKUP(H$2,Cartera!$C$5:$DG$15,creditos_sf!$A58,0)/$A$1)/$AZ58*100</f>
        <v>72036756.234977841</v>
      </c>
      <c r="I58" s="4">
        <f>+(VLOOKUP(I$2,Cartera!$C$5:$DG$15,creditos_sf!$A58,0)/$A$1)/$AZ58*100</f>
        <v>1769988221.1965587</v>
      </c>
      <c r="J58" s="4">
        <f>+(VLOOKUP(J$2,Cartera!$C$5:$DG$15,creditos_sf!$A58,0)/$A$1)/$AZ58*100</f>
        <v>6317935939.2035284</v>
      </c>
      <c r="K58" s="4">
        <v>16565188570.802599</v>
      </c>
      <c r="L58" s="4">
        <v>27150359640.772102</v>
      </c>
      <c r="M58" s="4">
        <v>12511586637.4704</v>
      </c>
      <c r="N58" s="4">
        <v>389562834.55248499</v>
      </c>
      <c r="O58" s="4">
        <f>+(VLOOKUP(O$2,Cartera!$C$44:$DG$82,creditos_sf!$A58,0)/$A$1)/$AZ58*100</f>
        <v>81287791.920684397</v>
      </c>
      <c r="P58" s="4">
        <v>984502452.48839796</v>
      </c>
      <c r="Q58" s="4">
        <f>+(VLOOKUP(Q$2,Cartera!$C$44:$DG$82,creditos_sf!$A58,0)/$A$1)/$AZ58*100</f>
        <v>1036142758.7653486</v>
      </c>
      <c r="R58" s="4">
        <f>+(VLOOKUP(R$2,Cartera!$C$44:$DG$82,creditos_sf!$A58,0)/$A$1)/$AZ58*100</f>
        <v>11715585.328757169</v>
      </c>
      <c r="S58" s="4">
        <f>+(VLOOKUP(S$2,Cartera!$C$44:$DG$82,creditos_sf!$A58,0)/$A$1)/$AZ58*100</f>
        <v>0</v>
      </c>
      <c r="T58" s="4">
        <f>+(VLOOKUP(T$2,Cartera!$C$44:$DG$82,creditos_sf!$A58,0)/$A$1)/$AZ58*100</f>
        <v>31919448.607130121</v>
      </c>
      <c r="U58" s="4">
        <f>+(VLOOKUP(U$2,Cartera!$C$44:$DG$82,creditos_sf!$A58,0)/$A$1)/$AZ58*100</f>
        <v>0</v>
      </c>
      <c r="V58" s="4">
        <f>+(VLOOKUP(V$2,Cartera!$C$44:$DG$82,creditos_sf!$A58,0)/$A$1)/$AZ58*100</f>
        <v>0</v>
      </c>
      <c r="W58" s="4">
        <f>+(VLOOKUP(W$2,Cartera!$C$44:$DG$82,creditos_sf!$A58,0)/$A$1)/$AZ58*100</f>
        <v>0</v>
      </c>
      <c r="X58" s="4">
        <f>+(VLOOKUP(X$2,Cartera!$C$44:$DG$82,creditos_sf!$A58,0)/$A$1)/$AZ58*100</f>
        <v>0</v>
      </c>
      <c r="Y58" s="4">
        <f>+(VLOOKUP(Y$2,Cartera!$C$44:$DG$82,creditos_sf!$A58,0)/$A$1)/$AZ58*100</f>
        <v>0</v>
      </c>
      <c r="Z58" s="4">
        <f>+(VLOOKUP(Z$2,Cartera!$C$44:$DG$82,creditos_sf!$A58,0)/$A$1)/$AZ58*100</f>
        <v>0</v>
      </c>
      <c r="AA58" s="4">
        <f>+(VLOOKUP(AA$2,Cartera!$C$44:$DG$82,creditos_sf!$A58,0)/$A$1)/$AZ58*100</f>
        <v>0</v>
      </c>
      <c r="AB58" s="4">
        <v>308902349.42410398</v>
      </c>
      <c r="AC58" s="4">
        <f>+(VLOOKUP(AC$2,Cartera!$C$44:$DG$82,creditos_sf!$A58,0)/$A$1)/$AZ58*100</f>
        <v>121594516.98945186</v>
      </c>
      <c r="AD58" s="4">
        <f>+(VLOOKUP(AD$2,Cartera!$C$44:$DG$82,creditos_sf!$A58,0)/$A$1)/$AZ58*100</f>
        <v>18411606.028108247</v>
      </c>
      <c r="AE58" s="4">
        <f>+(VLOOKUP(AE$2,Cartera!$C$44:$DG$82,creditos_sf!$A58,0)/$A$1)/$AZ58*100</f>
        <v>18462052.75909375</v>
      </c>
      <c r="AF58" s="4">
        <v>873677890.87769008</v>
      </c>
      <c r="AG58" s="4">
        <v>1763068455.7291601</v>
      </c>
      <c r="AH58" s="4">
        <f>+(VLOOKUP(AH$2,Cartera!$C$44:$DG$82,creditos_sf!$A58,0)/$A$1)/$AZ58*100</f>
        <v>392439072.34167492</v>
      </c>
      <c r="AI58" s="4">
        <v>80000457.107939303</v>
      </c>
      <c r="AJ58" s="4">
        <f>+(VLOOKUP(AJ$2,Cartera!$C$44:$DG$82,creditos_sf!$A58,0)/$A$1)/$AZ58*100</f>
        <v>138791784.70821664</v>
      </c>
      <c r="AK58" s="4">
        <v>120737243.855039</v>
      </c>
      <c r="AL58" s="4">
        <f>+(VLOOKUP(AL$2,Cartera!$C$44:$DG$82,creditos_sf!$A58,0)/$A$1)/$AZ58*100</f>
        <v>5609953165.2254667</v>
      </c>
      <c r="AM58" s="4">
        <v>230879052.23315501</v>
      </c>
      <c r="AN58" s="4">
        <v>886296011.14097095</v>
      </c>
      <c r="AO58" s="4">
        <f>+(VLOOKUP(AO$2,Cartera!$C$44:$DG$82,creditos_sf!$A58,0)/$A$1)/$AZ58*100</f>
        <v>324619951.60580361</v>
      </c>
      <c r="AP58" s="4">
        <f>+(VLOOKUP(AP$2,Cartera!$C$44:$DG$82,creditos_sf!$A58,0)/$A$1)/$AZ58*100</f>
        <v>0</v>
      </c>
      <c r="AQ58" s="4">
        <f>+(VLOOKUP(AQ$2,Cartera!$C$44:$DG$82,creditos_sf!$A58,0)/$A$1)/$AZ58*100</f>
        <v>120416964.02108347</v>
      </c>
      <c r="AR58" s="4">
        <v>76007609.752753407</v>
      </c>
      <c r="AS58" s="4">
        <v>147011958.354954</v>
      </c>
      <c r="AT58" s="4">
        <v>32087960.6129972</v>
      </c>
      <c r="AU58" s="4">
        <v>62444946.408014201</v>
      </c>
      <c r="AV58" s="4">
        <v>96388650.502735302</v>
      </c>
      <c r="AW58" s="4">
        <v>691581212.20662498</v>
      </c>
      <c r="AX58" s="4">
        <v>1053779998.8332701</v>
      </c>
      <c r="AY58" s="4">
        <v>1231466411.6499898</v>
      </c>
      <c r="AZ58" s="48">
        <v>123.720207</v>
      </c>
    </row>
    <row r="59" spans="1:52" ht="16.5" x14ac:dyDescent="0.3">
      <c r="A59">
        <f t="shared" si="0"/>
        <v>69</v>
      </c>
      <c r="B59" s="1">
        <v>58</v>
      </c>
      <c r="C59" s="3">
        <v>42613</v>
      </c>
      <c r="D59" s="4">
        <f>+(VLOOKUP(D$2,Cartera!$C$5:$DG$15,creditos_sf!$A59,0)/$A$1)/$AZ59*100</f>
        <v>1991676104.7988999</v>
      </c>
      <c r="E59" s="4">
        <v>2459693523.02671</v>
      </c>
      <c r="F59" s="4">
        <v>1460964241.95679</v>
      </c>
      <c r="G59" s="4">
        <f>+(VLOOKUP(G$2,Cartera!$C$5:$DG$15,creditos_sf!$A59,0)/$A$1)/$AZ59*100</f>
        <v>704441043.01394463</v>
      </c>
      <c r="H59" s="4">
        <f>+(VLOOKUP(H$2,Cartera!$C$5:$DG$15,creditos_sf!$A59,0)/$A$1)/$AZ59*100</f>
        <v>76149901.123501867</v>
      </c>
      <c r="I59" s="4">
        <f>+(VLOOKUP(I$2,Cartera!$C$5:$DG$15,creditos_sf!$A59,0)/$A$1)/$AZ59*100</f>
        <v>1576016289.6692033</v>
      </c>
      <c r="J59" s="4">
        <f>+(VLOOKUP(J$2,Cartera!$C$5:$DG$15,creditos_sf!$A59,0)/$A$1)/$AZ59*100</f>
        <v>6242048324.4030247</v>
      </c>
      <c r="K59" s="4">
        <v>16474486566.625799</v>
      </c>
      <c r="L59" s="4">
        <v>27019978850.5186</v>
      </c>
      <c r="M59" s="4">
        <v>12897871830.983299</v>
      </c>
      <c r="N59" s="4">
        <v>393856409.34571999</v>
      </c>
      <c r="O59" s="4">
        <f>+(VLOOKUP(O$2,Cartera!$C$44:$DG$82,creditos_sf!$A59,0)/$A$1)/$AZ59*100</f>
        <v>80509318.074117422</v>
      </c>
      <c r="P59" s="4">
        <v>1007507526.47007</v>
      </c>
      <c r="Q59" s="4">
        <f>+(VLOOKUP(Q$2,Cartera!$C$44:$DG$82,creditos_sf!$A59,0)/$A$1)/$AZ59*100</f>
        <v>1025554756.7413119</v>
      </c>
      <c r="R59" s="4">
        <f>+(VLOOKUP(R$2,Cartera!$C$44:$DG$82,creditos_sf!$A59,0)/$A$1)/$AZ59*100</f>
        <v>12360572.266181426</v>
      </c>
      <c r="S59" s="4">
        <f>+(VLOOKUP(S$2,Cartera!$C$44:$DG$82,creditos_sf!$A59,0)/$A$1)/$AZ59*100</f>
        <v>0</v>
      </c>
      <c r="T59" s="4">
        <f>+(VLOOKUP(T$2,Cartera!$C$44:$DG$82,creditos_sf!$A59,0)/$A$1)/$AZ59*100</f>
        <v>0</v>
      </c>
      <c r="U59" s="4">
        <f>+(VLOOKUP(U$2,Cartera!$C$44:$DG$82,creditos_sf!$A59,0)/$A$1)/$AZ59*100</f>
        <v>0</v>
      </c>
      <c r="V59" s="4">
        <f>+(VLOOKUP(V$2,Cartera!$C$44:$DG$82,creditos_sf!$A59,0)/$A$1)/$AZ59*100</f>
        <v>0</v>
      </c>
      <c r="W59" s="4">
        <f>+(VLOOKUP(W$2,Cartera!$C$44:$DG$82,creditos_sf!$A59,0)/$A$1)/$AZ59*100</f>
        <v>0</v>
      </c>
      <c r="X59" s="4">
        <f>+(VLOOKUP(X$2,Cartera!$C$44:$DG$82,creditos_sf!$A59,0)/$A$1)/$AZ59*100</f>
        <v>0</v>
      </c>
      <c r="Y59" s="4">
        <f>+(VLOOKUP(Y$2,Cartera!$C$44:$DG$82,creditos_sf!$A59,0)/$A$1)/$AZ59*100</f>
        <v>0</v>
      </c>
      <c r="Z59" s="4">
        <f>+(VLOOKUP(Z$2,Cartera!$C$44:$DG$82,creditos_sf!$A59,0)/$A$1)/$AZ59*100</f>
        <v>0</v>
      </c>
      <c r="AA59" s="4">
        <f>+(VLOOKUP(AA$2,Cartera!$C$44:$DG$82,creditos_sf!$A59,0)/$A$1)/$AZ59*100</f>
        <v>0</v>
      </c>
      <c r="AB59" s="4">
        <v>310040476.042135</v>
      </c>
      <c r="AC59" s="4">
        <f>+(VLOOKUP(AC$2,Cartera!$C$44:$DG$82,creditos_sf!$A59,0)/$A$1)/$AZ59*100</f>
        <v>124962733.47817518</v>
      </c>
      <c r="AD59" s="4">
        <f>+(VLOOKUP(AD$2,Cartera!$C$44:$DG$82,creditos_sf!$A59,0)/$A$1)/$AZ59*100</f>
        <v>18692635.867588732</v>
      </c>
      <c r="AE59" s="4">
        <f>+(VLOOKUP(AE$2,Cartera!$C$44:$DG$82,creditos_sf!$A59,0)/$A$1)/$AZ59*100</f>
        <v>18821576.882522758</v>
      </c>
      <c r="AF59" s="4">
        <v>881015387.068892</v>
      </c>
      <c r="AG59" s="4">
        <v>1781240194.35711</v>
      </c>
      <c r="AH59" s="4">
        <f>+(VLOOKUP(AH$2,Cartera!$C$44:$DG$82,creditos_sf!$A59,0)/$A$1)/$AZ59*100</f>
        <v>420564189.67609638</v>
      </c>
      <c r="AI59" s="4">
        <v>80516938.212111101</v>
      </c>
      <c r="AJ59" s="4">
        <f>+(VLOOKUP(AJ$2,Cartera!$C$44:$DG$82,creditos_sf!$A59,0)/$A$1)/$AZ59*100</f>
        <v>139858663.47221151</v>
      </c>
      <c r="AK59" s="4">
        <v>118028082.14327401</v>
      </c>
      <c r="AL59" s="4">
        <f>+(VLOOKUP(AL$2,Cartera!$C$44:$DG$82,creditos_sf!$A59,0)/$A$1)/$AZ59*100</f>
        <v>5629027661.0564375</v>
      </c>
      <c r="AM59" s="4">
        <v>230903600.51758102</v>
      </c>
      <c r="AN59" s="4">
        <v>899464600.36258602</v>
      </c>
      <c r="AO59" s="4">
        <f>+(VLOOKUP(AO$2,Cartera!$C$44:$DG$82,creditos_sf!$A59,0)/$A$1)/$AZ59*100</f>
        <v>321744230.4431563</v>
      </c>
      <c r="AP59" s="4">
        <f>+(VLOOKUP(AP$2,Cartera!$C$44:$DG$82,creditos_sf!$A59,0)/$A$1)/$AZ59*100</f>
        <v>0</v>
      </c>
      <c r="AQ59" s="4">
        <f>+(VLOOKUP(AQ$2,Cartera!$C$44:$DG$82,creditos_sf!$A59,0)/$A$1)/$AZ59*100</f>
        <v>121732767.08846085</v>
      </c>
      <c r="AR59" s="4">
        <v>74609970.397542104</v>
      </c>
      <c r="AS59" s="4">
        <v>147657311.93208799</v>
      </c>
      <c r="AT59" s="4">
        <v>32836725.376724701</v>
      </c>
      <c r="AU59" s="4">
        <v>62880399.5280459</v>
      </c>
      <c r="AV59" s="4">
        <v>88802671.579705</v>
      </c>
      <c r="AW59" s="4">
        <v>699920968.07330692</v>
      </c>
      <c r="AX59" s="4">
        <v>1075145718.0172</v>
      </c>
      <c r="AY59" s="4">
        <v>1244352607.90681</v>
      </c>
      <c r="AZ59" s="48">
        <v>124.163479</v>
      </c>
    </row>
    <row r="60" spans="1:52" ht="16.5" x14ac:dyDescent="0.3">
      <c r="A60">
        <f t="shared" si="0"/>
        <v>70</v>
      </c>
      <c r="B60" s="1">
        <v>59</v>
      </c>
      <c r="C60" s="3">
        <v>42643</v>
      </c>
      <c r="D60" s="4">
        <f>+(VLOOKUP(D$2,Cartera!$C$5:$DG$15,creditos_sf!$A60,0)/$A$1)/$AZ60*100</f>
        <v>1918594686.4483788</v>
      </c>
      <c r="E60" s="4">
        <v>2476854238.7872801</v>
      </c>
      <c r="F60" s="4">
        <v>1438850707.47858</v>
      </c>
      <c r="G60" s="4">
        <f>+(VLOOKUP(G$2,Cartera!$C$5:$DG$15,creditos_sf!$A60,0)/$A$1)/$AZ60*100</f>
        <v>648528031.23862123</v>
      </c>
      <c r="H60" s="4">
        <f>+(VLOOKUP(H$2,Cartera!$C$5:$DG$15,creditos_sf!$A60,0)/$A$1)/$AZ60*100</f>
        <v>63284265.244788304</v>
      </c>
      <c r="I60" s="4">
        <f>+(VLOOKUP(I$2,Cartera!$C$5:$DG$15,creditos_sf!$A60,0)/$A$1)/$AZ60*100</f>
        <v>1608075122.4611845</v>
      </c>
      <c r="J60" s="4">
        <f>+(VLOOKUP(J$2,Cartera!$C$5:$DG$15,creditos_sf!$A60,0)/$A$1)/$AZ60*100</f>
        <v>5975259107.4066076</v>
      </c>
      <c r="K60" s="4">
        <v>15920969878.312201</v>
      </c>
      <c r="L60" s="4">
        <v>27591962295.348</v>
      </c>
      <c r="M60" s="4">
        <v>13416357795.176901</v>
      </c>
      <c r="N60" s="4">
        <v>397558231.678119</v>
      </c>
      <c r="O60" s="4">
        <f>+(VLOOKUP(O$2,Cartera!$C$44:$DG$82,creditos_sf!$A60,0)/$A$1)/$AZ60*100</f>
        <v>81463628.563652128</v>
      </c>
      <c r="P60" s="4">
        <v>1027278473.91714</v>
      </c>
      <c r="Q60" s="4">
        <f>+(VLOOKUP(Q$2,Cartera!$C$44:$DG$82,creditos_sf!$A60,0)/$A$1)/$AZ60*100</f>
        <v>1033370254.4462526</v>
      </c>
      <c r="R60" s="4">
        <f>+(VLOOKUP(R$2,Cartera!$C$44:$DG$82,creditos_sf!$A60,0)/$A$1)/$AZ60*100</f>
        <v>13815176.080610687</v>
      </c>
      <c r="S60" s="4">
        <f>+(VLOOKUP(S$2,Cartera!$C$44:$DG$82,creditos_sf!$A60,0)/$A$1)/$AZ60*100</f>
        <v>0</v>
      </c>
      <c r="T60" s="4">
        <f>+(VLOOKUP(T$2,Cartera!$C$44:$DG$82,creditos_sf!$A60,0)/$A$1)/$AZ60*100</f>
        <v>0</v>
      </c>
      <c r="U60" s="4">
        <f>+(VLOOKUP(U$2,Cartera!$C$44:$DG$82,creditos_sf!$A60,0)/$A$1)/$AZ60*100</f>
        <v>0</v>
      </c>
      <c r="V60" s="4">
        <f>+(VLOOKUP(V$2,Cartera!$C$44:$DG$82,creditos_sf!$A60,0)/$A$1)/$AZ60*100</f>
        <v>0</v>
      </c>
      <c r="W60" s="4">
        <f>+(VLOOKUP(W$2,Cartera!$C$44:$DG$82,creditos_sf!$A60,0)/$A$1)/$AZ60*100</f>
        <v>0</v>
      </c>
      <c r="X60" s="4">
        <f>+(VLOOKUP(X$2,Cartera!$C$44:$DG$82,creditos_sf!$A60,0)/$A$1)/$AZ60*100</f>
        <v>0</v>
      </c>
      <c r="Y60" s="4">
        <f>+(VLOOKUP(Y$2,Cartera!$C$44:$DG$82,creditos_sf!$A60,0)/$A$1)/$AZ60*100</f>
        <v>0</v>
      </c>
      <c r="Z60" s="4">
        <f>+(VLOOKUP(Z$2,Cartera!$C$44:$DG$82,creditos_sf!$A60,0)/$A$1)/$AZ60*100</f>
        <v>0</v>
      </c>
      <c r="AA60" s="4">
        <f>+(VLOOKUP(AA$2,Cartera!$C$44:$DG$82,creditos_sf!$A60,0)/$A$1)/$AZ60*100</f>
        <v>0</v>
      </c>
      <c r="AB60" s="4">
        <v>313079164.06443202</v>
      </c>
      <c r="AC60" s="4">
        <f>+(VLOOKUP(AC$2,Cartera!$C$44:$DG$82,creditos_sf!$A60,0)/$A$1)/$AZ60*100</f>
        <v>128747359.03838865</v>
      </c>
      <c r="AD60" s="4">
        <f>+(VLOOKUP(AD$2,Cartera!$C$44:$DG$82,creditos_sf!$A60,0)/$A$1)/$AZ60*100</f>
        <v>19029674.184096307</v>
      </c>
      <c r="AE60" s="4">
        <f>+(VLOOKUP(AE$2,Cartera!$C$44:$DG$82,creditos_sf!$A60,0)/$A$1)/$AZ60*100</f>
        <v>18834400.52386504</v>
      </c>
      <c r="AF60" s="4">
        <v>889313446.52605307</v>
      </c>
      <c r="AG60" s="4">
        <v>1798565319.9682999</v>
      </c>
      <c r="AH60" s="4">
        <f>+(VLOOKUP(AH$2,Cartera!$C$44:$DG$82,creditos_sf!$A60,0)/$A$1)/$AZ60*100</f>
        <v>422600926.88438928</v>
      </c>
      <c r="AI60" s="4">
        <v>79898315.021504506</v>
      </c>
      <c r="AJ60" s="4">
        <f>+(VLOOKUP(AJ$2,Cartera!$C$44:$DG$82,creditos_sf!$A60,0)/$A$1)/$AZ60*100</f>
        <v>144963288.67410785</v>
      </c>
      <c r="AK60" s="4">
        <v>115921002.617568</v>
      </c>
      <c r="AL60" s="4">
        <f>+(VLOOKUP(AL$2,Cartera!$C$44:$DG$82,creditos_sf!$A60,0)/$A$1)/$AZ60*100</f>
        <v>5696719414.4499397</v>
      </c>
      <c r="AM60" s="4">
        <v>230440022.67878902</v>
      </c>
      <c r="AN60" s="4">
        <v>912887796.75184798</v>
      </c>
      <c r="AO60" s="4">
        <f>+(VLOOKUP(AO$2,Cartera!$C$44:$DG$82,creditos_sf!$A60,0)/$A$1)/$AZ60*100</f>
        <v>326882589.37690902</v>
      </c>
      <c r="AP60" s="4">
        <f>+(VLOOKUP(AP$2,Cartera!$C$44:$DG$82,creditos_sf!$A60,0)/$A$1)/$AZ60*100</f>
        <v>0</v>
      </c>
      <c r="AQ60" s="4">
        <f>+(VLOOKUP(AQ$2,Cartera!$C$44:$DG$82,creditos_sf!$A60,0)/$A$1)/$AZ60*100</f>
        <v>125034101.77406445</v>
      </c>
      <c r="AR60" s="4">
        <v>73489031.869034603</v>
      </c>
      <c r="AS60" s="4">
        <v>147247187.011664</v>
      </c>
      <c r="AT60" s="4">
        <v>33646041.560918696</v>
      </c>
      <c r="AU60" s="4">
        <v>63479266.214128107</v>
      </c>
      <c r="AV60" s="4">
        <v>89060397.779519096</v>
      </c>
      <c r="AW60" s="4">
        <v>708213681.47957194</v>
      </c>
      <c r="AX60" s="4">
        <v>1105406109.8715401</v>
      </c>
      <c r="AY60" s="4">
        <v>1271442098.7825899</v>
      </c>
      <c r="AZ60" s="48">
        <v>124.419832</v>
      </c>
    </row>
    <row r="61" spans="1:52" ht="16.5" x14ac:dyDescent="0.3">
      <c r="A61">
        <f t="shared" si="0"/>
        <v>71</v>
      </c>
      <c r="B61" s="1">
        <v>60</v>
      </c>
      <c r="C61" s="3">
        <v>42674</v>
      </c>
      <c r="D61" s="4">
        <f>+(VLOOKUP(D$2,Cartera!$C$5:$DG$15,creditos_sf!$A61,0)/$A$1)/$AZ61*100</f>
        <v>1898234706.6706603</v>
      </c>
      <c r="E61" s="4">
        <v>2476905198.66328</v>
      </c>
      <c r="F61" s="4">
        <v>1489471059.88129</v>
      </c>
      <c r="G61" s="4">
        <f>+(VLOOKUP(G$2,Cartera!$C$5:$DG$15,creditos_sf!$A61,0)/$A$1)/$AZ61*100</f>
        <v>675553535.84853554</v>
      </c>
      <c r="H61" s="4">
        <f>+(VLOOKUP(H$2,Cartera!$C$5:$DG$15,creditos_sf!$A61,0)/$A$1)/$AZ61*100</f>
        <v>60309727.061205626</v>
      </c>
      <c r="I61" s="4">
        <f>+(VLOOKUP(I$2,Cartera!$C$5:$DG$15,creditos_sf!$A61,0)/$A$1)/$AZ61*100</f>
        <v>1549111562.2955449</v>
      </c>
      <c r="J61" s="4">
        <f>+(VLOOKUP(J$2,Cartera!$C$5:$DG$15,creditos_sf!$A61,0)/$A$1)/$AZ61*100</f>
        <v>5932397262.2388439</v>
      </c>
      <c r="K61" s="4">
        <v>15837372489.796801</v>
      </c>
      <c r="L61" s="4">
        <v>26423332385.8139</v>
      </c>
      <c r="M61" s="4">
        <v>13584118311.0564</v>
      </c>
      <c r="N61" s="4">
        <v>403291294.02361602</v>
      </c>
      <c r="O61" s="4">
        <f>+(VLOOKUP(O$2,Cartera!$C$44:$DG$82,creditos_sf!$A61,0)/$A$1)/$AZ61*100</f>
        <v>81349981.122451827</v>
      </c>
      <c r="P61" s="4">
        <v>1046333064.88797</v>
      </c>
      <c r="Q61" s="4">
        <f>+(VLOOKUP(Q$2,Cartera!$C$44:$DG$82,creditos_sf!$A61,0)/$A$1)/$AZ61*100</f>
        <v>1036534401.3889816</v>
      </c>
      <c r="R61" s="4">
        <f>+(VLOOKUP(R$2,Cartera!$C$44:$DG$82,creditos_sf!$A61,0)/$A$1)/$AZ61*100</f>
        <v>15207314.55545369</v>
      </c>
      <c r="S61" s="4">
        <f>+(VLOOKUP(S$2,Cartera!$C$44:$DG$82,creditos_sf!$A61,0)/$A$1)/$AZ61*100</f>
        <v>0</v>
      </c>
      <c r="T61" s="4">
        <f>+(VLOOKUP(T$2,Cartera!$C$44:$DG$82,creditos_sf!$A61,0)/$A$1)/$AZ61*100</f>
        <v>0</v>
      </c>
      <c r="U61" s="4">
        <f>+(VLOOKUP(U$2,Cartera!$C$44:$DG$82,creditos_sf!$A61,0)/$A$1)/$AZ61*100</f>
        <v>0</v>
      </c>
      <c r="V61" s="4">
        <f>+(VLOOKUP(V$2,Cartera!$C$44:$DG$82,creditos_sf!$A61,0)/$A$1)/$AZ61*100</f>
        <v>0</v>
      </c>
      <c r="W61" s="4">
        <f>+(VLOOKUP(W$2,Cartera!$C$44:$DG$82,creditos_sf!$A61,0)/$A$1)/$AZ61*100</f>
        <v>0</v>
      </c>
      <c r="X61" s="4">
        <f>+(VLOOKUP(X$2,Cartera!$C$44:$DG$82,creditos_sf!$A61,0)/$A$1)/$AZ61*100</f>
        <v>0</v>
      </c>
      <c r="Y61" s="4">
        <f>+(VLOOKUP(Y$2,Cartera!$C$44:$DG$82,creditos_sf!$A61,0)/$A$1)/$AZ61*100</f>
        <v>0</v>
      </c>
      <c r="Z61" s="4">
        <f>+(VLOOKUP(Z$2,Cartera!$C$44:$DG$82,creditos_sf!$A61,0)/$A$1)/$AZ61*100</f>
        <v>0</v>
      </c>
      <c r="AA61" s="4">
        <f>+(VLOOKUP(AA$2,Cartera!$C$44:$DG$82,creditos_sf!$A61,0)/$A$1)/$AZ61*100</f>
        <v>0</v>
      </c>
      <c r="AB61" s="4">
        <v>315061442.63928002</v>
      </c>
      <c r="AC61" s="4">
        <f>+(VLOOKUP(AC$2,Cartera!$C$44:$DG$82,creditos_sf!$A61,0)/$A$1)/$AZ61*100</f>
        <v>128456883.29018378</v>
      </c>
      <c r="AD61" s="4">
        <f>+(VLOOKUP(AD$2,Cartera!$C$44:$DG$82,creditos_sf!$A61,0)/$A$1)/$AZ61*100</f>
        <v>18893761.309910141</v>
      </c>
      <c r="AE61" s="4">
        <f>+(VLOOKUP(AE$2,Cartera!$C$44:$DG$82,creditos_sf!$A61,0)/$A$1)/$AZ61*100</f>
        <v>18514800.11542403</v>
      </c>
      <c r="AF61" s="4">
        <v>893437145.48168206</v>
      </c>
      <c r="AG61" s="4">
        <v>1812193761.3042099</v>
      </c>
      <c r="AH61" s="4">
        <f>+(VLOOKUP(AH$2,Cartera!$C$44:$DG$82,creditos_sf!$A61,0)/$A$1)/$AZ61*100</f>
        <v>409555000.92460722</v>
      </c>
      <c r="AI61" s="4">
        <v>80809657.361860394</v>
      </c>
      <c r="AJ61" s="4">
        <f>+(VLOOKUP(AJ$2,Cartera!$C$44:$DG$82,creditos_sf!$A61,0)/$A$1)/$AZ61*100</f>
        <v>140785484.18559808</v>
      </c>
      <c r="AK61" s="4">
        <v>113557113.711788</v>
      </c>
      <c r="AL61" s="4">
        <f>+(VLOOKUP(AL$2,Cartera!$C$44:$DG$82,creditos_sf!$A61,0)/$A$1)/$AZ61*100</f>
        <v>5749361846.4232759</v>
      </c>
      <c r="AM61" s="4">
        <v>230502313.27417198</v>
      </c>
      <c r="AN61" s="4">
        <v>925776510.10050607</v>
      </c>
      <c r="AO61" s="4">
        <f>+(VLOOKUP(AO$2,Cartera!$C$44:$DG$82,creditos_sf!$A61,0)/$A$1)/$AZ61*100</f>
        <v>334928288.46516854</v>
      </c>
      <c r="AP61" s="4">
        <f>+(VLOOKUP(AP$2,Cartera!$C$44:$DG$82,creditos_sf!$A61,0)/$A$1)/$AZ61*100</f>
        <v>0</v>
      </c>
      <c r="AQ61" s="4">
        <f>+(VLOOKUP(AQ$2,Cartera!$C$44:$DG$82,creditos_sf!$A61,0)/$A$1)/$AZ61*100</f>
        <v>128344415.42942065</v>
      </c>
      <c r="AR61" s="4">
        <v>73007017.858541206</v>
      </c>
      <c r="AS61" s="4">
        <v>146423619.09336001</v>
      </c>
      <c r="AT61" s="4">
        <v>34268836.037028</v>
      </c>
      <c r="AU61" s="4">
        <v>63888781.074837998</v>
      </c>
      <c r="AV61" s="4">
        <v>87929370.09260641</v>
      </c>
      <c r="AW61" s="4">
        <v>706087658.99141705</v>
      </c>
      <c r="AX61" s="4">
        <v>1129291073.86149</v>
      </c>
      <c r="AY61" s="4">
        <v>1295797322.7819901</v>
      </c>
      <c r="AZ61" s="48">
        <v>124.934127</v>
      </c>
    </row>
    <row r="62" spans="1:52" ht="16.5" x14ac:dyDescent="0.3">
      <c r="A62">
        <f t="shared" si="0"/>
        <v>72</v>
      </c>
      <c r="B62" s="1">
        <v>61</v>
      </c>
      <c r="C62" s="3">
        <v>42704</v>
      </c>
      <c r="D62" s="4">
        <f>+(VLOOKUP(D$2,Cartera!$C$5:$DG$15,creditos_sf!$A62,0)/$A$1)/$AZ62*100</f>
        <v>1854090970.9652264</v>
      </c>
      <c r="E62" s="4">
        <v>2478344326.3003702</v>
      </c>
      <c r="F62" s="4">
        <v>1423430317.0736799</v>
      </c>
      <c r="G62" s="4">
        <f>+(VLOOKUP(G$2,Cartera!$C$5:$DG$15,creditos_sf!$A62,0)/$A$1)/$AZ62*100</f>
        <v>683481207.76957595</v>
      </c>
      <c r="H62" s="4">
        <f>+(VLOOKUP(H$2,Cartera!$C$5:$DG$15,creditos_sf!$A62,0)/$A$1)/$AZ62*100</f>
        <v>61441149.034024216</v>
      </c>
      <c r="I62" s="4">
        <f>+(VLOOKUP(I$2,Cartera!$C$5:$DG$15,creditos_sf!$A62,0)/$A$1)/$AZ62*100</f>
        <v>1704161515.4566631</v>
      </c>
      <c r="J62" s="4">
        <f>+(VLOOKUP(J$2,Cartera!$C$5:$DG$15,creditos_sf!$A62,0)/$A$1)/$AZ62*100</f>
        <v>5889794739.7116776</v>
      </c>
      <c r="K62" s="4">
        <v>15613823258.6113</v>
      </c>
      <c r="L62" s="4">
        <v>26758531575.790199</v>
      </c>
      <c r="M62" s="4">
        <v>13641863971.5485</v>
      </c>
      <c r="N62" s="4">
        <v>407590690.43870199</v>
      </c>
      <c r="O62" s="4">
        <f>+(VLOOKUP(O$2,Cartera!$C$44:$DG$82,creditos_sf!$A62,0)/$A$1)/$AZ62*100</f>
        <v>81503520.089896202</v>
      </c>
      <c r="P62" s="4">
        <v>1066352912.9174601</v>
      </c>
      <c r="Q62" s="4">
        <f>+(VLOOKUP(Q$2,Cartera!$C$44:$DG$82,creditos_sf!$A62,0)/$A$1)/$AZ62*100</f>
        <v>1047046562.5636389</v>
      </c>
      <c r="R62" s="4">
        <f>+(VLOOKUP(R$2,Cartera!$C$44:$DG$82,creditos_sf!$A62,0)/$A$1)/$AZ62*100</f>
        <v>16976377.044673771</v>
      </c>
      <c r="S62" s="4">
        <f>+(VLOOKUP(S$2,Cartera!$C$44:$DG$82,creditos_sf!$A62,0)/$A$1)/$AZ62*100</f>
        <v>0</v>
      </c>
      <c r="T62" s="4">
        <f>+(VLOOKUP(T$2,Cartera!$C$44:$DG$82,creditos_sf!$A62,0)/$A$1)/$AZ62*100</f>
        <v>0</v>
      </c>
      <c r="U62" s="4">
        <f>+(VLOOKUP(U$2,Cartera!$C$44:$DG$82,creditos_sf!$A62,0)/$A$1)/$AZ62*100</f>
        <v>0</v>
      </c>
      <c r="V62" s="4">
        <f>+(VLOOKUP(V$2,Cartera!$C$44:$DG$82,creditos_sf!$A62,0)/$A$1)/$AZ62*100</f>
        <v>0</v>
      </c>
      <c r="W62" s="4">
        <f>+(VLOOKUP(W$2,Cartera!$C$44:$DG$82,creditos_sf!$A62,0)/$A$1)/$AZ62*100</f>
        <v>0</v>
      </c>
      <c r="X62" s="4">
        <f>+(VLOOKUP(X$2,Cartera!$C$44:$DG$82,creditos_sf!$A62,0)/$A$1)/$AZ62*100</f>
        <v>0</v>
      </c>
      <c r="Y62" s="4">
        <f>+(VLOOKUP(Y$2,Cartera!$C$44:$DG$82,creditos_sf!$A62,0)/$A$1)/$AZ62*100</f>
        <v>0</v>
      </c>
      <c r="Z62" s="4">
        <f>+(VLOOKUP(Z$2,Cartera!$C$44:$DG$82,creditos_sf!$A62,0)/$A$1)/$AZ62*100</f>
        <v>0</v>
      </c>
      <c r="AA62" s="4">
        <f>+(VLOOKUP(AA$2,Cartera!$C$44:$DG$82,creditos_sf!$A62,0)/$A$1)/$AZ62*100</f>
        <v>0</v>
      </c>
      <c r="AB62" s="4">
        <v>318945709.91971099</v>
      </c>
      <c r="AC62" s="4">
        <f>+(VLOOKUP(AC$2,Cartera!$C$44:$DG$82,creditos_sf!$A62,0)/$A$1)/$AZ62*100</f>
        <v>131110937.92105122</v>
      </c>
      <c r="AD62" s="4">
        <f>+(VLOOKUP(AD$2,Cartera!$C$44:$DG$82,creditos_sf!$A62,0)/$A$1)/$AZ62*100</f>
        <v>19355403.178169776</v>
      </c>
      <c r="AE62" s="4">
        <f>+(VLOOKUP(AE$2,Cartera!$C$44:$DG$82,creditos_sf!$A62,0)/$A$1)/$AZ62*100</f>
        <v>18224126.670848534</v>
      </c>
      <c r="AF62" s="4">
        <v>903167544.79534197</v>
      </c>
      <c r="AG62" s="4">
        <v>1829021190.3787901</v>
      </c>
      <c r="AH62" s="4">
        <f>+(VLOOKUP(AH$2,Cartera!$C$44:$DG$82,creditos_sf!$A62,0)/$A$1)/$AZ62*100</f>
        <v>411591274.22186267</v>
      </c>
      <c r="AI62" s="4">
        <v>80762219.103641495</v>
      </c>
      <c r="AJ62" s="4">
        <f>+(VLOOKUP(AJ$2,Cartera!$C$44:$DG$82,creditos_sf!$A62,0)/$A$1)/$AZ62*100</f>
        <v>138470526.54680359</v>
      </c>
      <c r="AK62" s="4">
        <v>106541854.67712799</v>
      </c>
      <c r="AL62" s="4">
        <f>+(VLOOKUP(AL$2,Cartera!$C$44:$DG$82,creditos_sf!$A62,0)/$A$1)/$AZ62*100</f>
        <v>5810007538.6373873</v>
      </c>
      <c r="AM62" s="4">
        <v>230785248.525471</v>
      </c>
      <c r="AN62" s="4">
        <v>929748758.88570309</v>
      </c>
      <c r="AO62" s="4">
        <f>+(VLOOKUP(AO$2,Cartera!$C$44:$DG$82,creditos_sf!$A62,0)/$A$1)/$AZ62*100</f>
        <v>341428055.69310486</v>
      </c>
      <c r="AP62" s="4">
        <f>+(VLOOKUP(AP$2,Cartera!$C$44:$DG$82,creditos_sf!$A62,0)/$A$1)/$AZ62*100</f>
        <v>0</v>
      </c>
      <c r="AQ62" s="4">
        <f>+(VLOOKUP(AQ$2,Cartera!$C$44:$DG$82,creditos_sf!$A62,0)/$A$1)/$AZ62*100</f>
        <v>102314622.64281954</v>
      </c>
      <c r="AR62" s="4">
        <v>71907925.860385597</v>
      </c>
      <c r="AS62" s="4">
        <v>146889217.02746499</v>
      </c>
      <c r="AT62" s="4">
        <v>34243480.523047104</v>
      </c>
      <c r="AU62" s="4">
        <v>64307246.002071097</v>
      </c>
      <c r="AV62" s="4">
        <v>88095956.350361511</v>
      </c>
      <c r="AW62" s="4">
        <v>704221803.47143698</v>
      </c>
      <c r="AX62" s="4">
        <v>1154528703.6015701</v>
      </c>
      <c r="AY62" s="4">
        <v>1317818838.7516999</v>
      </c>
      <c r="AZ62" s="48">
        <v>125.296516</v>
      </c>
    </row>
    <row r="63" spans="1:52" ht="16.5" x14ac:dyDescent="0.3">
      <c r="A63">
        <f t="shared" si="0"/>
        <v>73</v>
      </c>
      <c r="B63" s="1">
        <v>62</v>
      </c>
      <c r="C63" s="3">
        <v>42735</v>
      </c>
      <c r="D63" s="4">
        <f>+(VLOOKUP(D$2,Cartera!$C$5:$DG$15,creditos_sf!$A63,0)/$A$1)/$AZ63*100</f>
        <v>1859479573.1346867</v>
      </c>
      <c r="E63" s="4">
        <v>2458618369.3853798</v>
      </c>
      <c r="F63" s="4">
        <v>1347934118.73329</v>
      </c>
      <c r="G63" s="4">
        <f>+(VLOOKUP(G$2,Cartera!$C$5:$DG$15,creditos_sf!$A63,0)/$A$1)/$AZ63*100</f>
        <v>621856055.89730716</v>
      </c>
      <c r="H63" s="4">
        <f>+(VLOOKUP(H$2,Cartera!$C$5:$DG$15,creditos_sf!$A63,0)/$A$1)/$AZ63*100</f>
        <v>42449761.755636156</v>
      </c>
      <c r="I63" s="4">
        <f>+(VLOOKUP(I$2,Cartera!$C$5:$DG$15,creditos_sf!$A63,0)/$A$1)/$AZ63*100</f>
        <v>1343791119.4720519</v>
      </c>
      <c r="J63" s="4">
        <f>+(VLOOKUP(J$2,Cartera!$C$5:$DG$15,creditos_sf!$A63,0)/$A$1)/$AZ63*100</f>
        <v>6070901721.7489395</v>
      </c>
      <c r="K63" s="4">
        <v>16497707048.2456</v>
      </c>
      <c r="L63" s="4">
        <v>25957195751.101299</v>
      </c>
      <c r="M63" s="4">
        <v>13350447766.903999</v>
      </c>
      <c r="N63" s="4">
        <v>411020724.92796999</v>
      </c>
      <c r="O63" s="4">
        <f>+(VLOOKUP(O$2,Cartera!$C$44:$DG$82,creditos_sf!$A63,0)/$A$1)/$AZ63*100</f>
        <v>82640602.547100663</v>
      </c>
      <c r="P63" s="4">
        <v>1089601075.7222102</v>
      </c>
      <c r="Q63" s="4">
        <f>+(VLOOKUP(Q$2,Cartera!$C$44:$DG$82,creditos_sf!$A63,0)/$A$1)/$AZ63*100</f>
        <v>1044637428.1907927</v>
      </c>
      <c r="R63" s="4">
        <f>+(VLOOKUP(R$2,Cartera!$C$44:$DG$82,creditos_sf!$A63,0)/$A$1)/$AZ63*100</f>
        <v>18077323.721049566</v>
      </c>
      <c r="S63" s="4">
        <f>+(VLOOKUP(S$2,Cartera!$C$44:$DG$82,creditos_sf!$A63,0)/$A$1)/$AZ63*100</f>
        <v>0</v>
      </c>
      <c r="T63" s="4">
        <f>+(VLOOKUP(T$2,Cartera!$C$44:$DG$82,creditos_sf!$A63,0)/$A$1)/$AZ63*100</f>
        <v>0</v>
      </c>
      <c r="U63" s="4">
        <f>+(VLOOKUP(U$2,Cartera!$C$44:$DG$82,creditos_sf!$A63,0)/$A$1)/$AZ63*100</f>
        <v>0</v>
      </c>
      <c r="V63" s="4">
        <f>+(VLOOKUP(V$2,Cartera!$C$44:$DG$82,creditos_sf!$A63,0)/$A$1)/$AZ63*100</f>
        <v>0</v>
      </c>
      <c r="W63" s="4">
        <f>+(VLOOKUP(W$2,Cartera!$C$44:$DG$82,creditos_sf!$A63,0)/$A$1)/$AZ63*100</f>
        <v>0</v>
      </c>
      <c r="X63" s="4">
        <f>+(VLOOKUP(X$2,Cartera!$C$44:$DG$82,creditos_sf!$A63,0)/$A$1)/$AZ63*100</f>
        <v>0</v>
      </c>
      <c r="Y63" s="4">
        <f>+(VLOOKUP(Y$2,Cartera!$C$44:$DG$82,creditos_sf!$A63,0)/$A$1)/$AZ63*100</f>
        <v>0</v>
      </c>
      <c r="Z63" s="4">
        <f>+(VLOOKUP(Z$2,Cartera!$C$44:$DG$82,creditos_sf!$A63,0)/$A$1)/$AZ63*100</f>
        <v>0</v>
      </c>
      <c r="AA63" s="4">
        <f>+(VLOOKUP(AA$2,Cartera!$C$44:$DG$82,creditos_sf!$A63,0)/$A$1)/$AZ63*100</f>
        <v>0</v>
      </c>
      <c r="AB63" s="4">
        <v>327322091.01531398</v>
      </c>
      <c r="AC63" s="4">
        <f>+(VLOOKUP(AC$2,Cartera!$C$44:$DG$82,creditos_sf!$A63,0)/$A$1)/$AZ63*100</f>
        <v>135265290.21526593</v>
      </c>
      <c r="AD63" s="4">
        <f>+(VLOOKUP(AD$2,Cartera!$C$44:$DG$82,creditos_sf!$A63,0)/$A$1)/$AZ63*100</f>
        <v>19360907.436759602</v>
      </c>
      <c r="AE63" s="4">
        <f>+(VLOOKUP(AE$2,Cartera!$C$44:$DG$82,creditos_sf!$A63,0)/$A$1)/$AZ63*100</f>
        <v>18346037.498664342</v>
      </c>
      <c r="AF63" s="4">
        <v>913442152.657637</v>
      </c>
      <c r="AG63" s="4">
        <v>1844231308.7898901</v>
      </c>
      <c r="AH63" s="4">
        <f>+(VLOOKUP(AH$2,Cartera!$C$44:$DG$82,creditos_sf!$A63,0)/$A$1)/$AZ63*100</f>
        <v>409267892.93846297</v>
      </c>
      <c r="AI63" s="4">
        <v>80084964.535662398</v>
      </c>
      <c r="AJ63" s="4">
        <f>+(VLOOKUP(AJ$2,Cartera!$C$44:$DG$82,creditos_sf!$A63,0)/$A$1)/$AZ63*100</f>
        <v>140507197.84189111</v>
      </c>
      <c r="AK63" s="4">
        <v>100835318.32758901</v>
      </c>
      <c r="AL63" s="4">
        <f>+(VLOOKUP(AL$2,Cartera!$C$44:$DG$82,creditos_sf!$A63,0)/$A$1)/$AZ63*100</f>
        <v>5810110753.6904964</v>
      </c>
      <c r="AM63" s="4">
        <v>231935672.363561</v>
      </c>
      <c r="AN63" s="4">
        <v>941063386.41866004</v>
      </c>
      <c r="AO63" s="4">
        <f>+(VLOOKUP(AO$2,Cartera!$C$44:$DG$82,creditos_sf!$A63,0)/$A$1)/$AZ63*100</f>
        <v>343732512.81183058</v>
      </c>
      <c r="AP63" s="4">
        <f>+(VLOOKUP(AP$2,Cartera!$C$44:$DG$82,creditos_sf!$A63,0)/$A$1)/$AZ63*100</f>
        <v>0</v>
      </c>
      <c r="AQ63" s="4">
        <f>+(VLOOKUP(AQ$2,Cartera!$C$44:$DG$82,creditos_sf!$A63,0)/$A$1)/$AZ63*100</f>
        <v>104920567.96672985</v>
      </c>
      <c r="AR63" s="4">
        <v>71886665.705807596</v>
      </c>
      <c r="AS63" s="4">
        <v>148052593.20182198</v>
      </c>
      <c r="AT63" s="4">
        <v>34324587.4756421</v>
      </c>
      <c r="AU63" s="4">
        <v>65066880.280030102</v>
      </c>
      <c r="AV63" s="4">
        <v>88990954.572084501</v>
      </c>
      <c r="AW63" s="4">
        <v>698274758.97440803</v>
      </c>
      <c r="AX63" s="4">
        <v>1209561560.91381</v>
      </c>
      <c r="AY63" s="4">
        <v>1352796357.66869</v>
      </c>
      <c r="AZ63" s="48">
        <v>125.71525099999999</v>
      </c>
    </row>
    <row r="64" spans="1:52" ht="16.5" x14ac:dyDescent="0.3">
      <c r="A64">
        <f t="shared" si="0"/>
        <v>74</v>
      </c>
      <c r="B64" s="1">
        <v>63</v>
      </c>
      <c r="C64" s="3">
        <v>42766</v>
      </c>
      <c r="D64" s="4">
        <f>+(VLOOKUP(D$2,Cartera!$C$5:$DG$15,creditos_sf!$A64,0)/$A$1)/$AZ64*100</f>
        <v>1816729989.1371024</v>
      </c>
      <c r="E64" s="4">
        <v>2483382156.07446</v>
      </c>
      <c r="F64" s="4">
        <v>1311666651.12063</v>
      </c>
      <c r="G64" s="4">
        <f>+(VLOOKUP(G$2,Cartera!$C$5:$DG$15,creditos_sf!$A64,0)/$A$1)/$AZ64*100</f>
        <v>610139090.49306297</v>
      </c>
      <c r="H64" s="4">
        <f>+(VLOOKUP(H$2,Cartera!$C$5:$DG$15,creditos_sf!$A64,0)/$A$1)/$AZ64*100</f>
        <v>56901016.969064191</v>
      </c>
      <c r="I64" s="4">
        <f>+(VLOOKUP(I$2,Cartera!$C$5:$DG$15,creditos_sf!$A64,0)/$A$1)/$AZ64*100</f>
        <v>1301722743.0680542</v>
      </c>
      <c r="J64" s="4">
        <f>+(VLOOKUP(J$2,Cartera!$C$5:$DG$15,creditos_sf!$A64,0)/$A$1)/$AZ64*100</f>
        <v>6304157240.828371</v>
      </c>
      <c r="K64" s="4">
        <v>16086653657.736</v>
      </c>
      <c r="L64" s="4">
        <v>25930086503.208397</v>
      </c>
      <c r="M64" s="4">
        <v>13183418460.419298</v>
      </c>
      <c r="N64" s="4">
        <v>412803179.52425903</v>
      </c>
      <c r="O64" s="4">
        <f>+(VLOOKUP(O$2,Cartera!$C$44:$DG$82,creditos_sf!$A64,0)/$A$1)/$AZ64*100</f>
        <v>82804218.317965552</v>
      </c>
      <c r="P64" s="4">
        <v>1107287523.96208</v>
      </c>
      <c r="Q64" s="4">
        <f>+(VLOOKUP(Q$2,Cartera!$C$44:$DG$82,creditos_sf!$A64,0)/$A$1)/$AZ64*100</f>
        <v>1030058634.3183268</v>
      </c>
      <c r="R64" s="4">
        <f>+(VLOOKUP(R$2,Cartera!$C$44:$DG$82,creditos_sf!$A64,0)/$A$1)/$AZ64*100</f>
        <v>19110329.151965156</v>
      </c>
      <c r="S64" s="4">
        <f>+(VLOOKUP(S$2,Cartera!$C$44:$DG$82,creditos_sf!$A64,0)/$A$1)/$AZ64*100</f>
        <v>0</v>
      </c>
      <c r="T64" s="4">
        <f>+(VLOOKUP(T$2,Cartera!$C$44:$DG$82,creditos_sf!$A64,0)/$A$1)/$AZ64*100</f>
        <v>0</v>
      </c>
      <c r="U64" s="4">
        <f>+(VLOOKUP(U$2,Cartera!$C$44:$DG$82,creditos_sf!$A64,0)/$A$1)/$AZ64*100</f>
        <v>0</v>
      </c>
      <c r="V64" s="4">
        <f>+(VLOOKUP(V$2,Cartera!$C$44:$DG$82,creditos_sf!$A64,0)/$A$1)/$AZ64*100</f>
        <v>0</v>
      </c>
      <c r="W64" s="4">
        <f>+(VLOOKUP(W$2,Cartera!$C$44:$DG$82,creditos_sf!$A64,0)/$A$1)/$AZ64*100</f>
        <v>0</v>
      </c>
      <c r="X64" s="4">
        <f>+(VLOOKUP(X$2,Cartera!$C$44:$DG$82,creditos_sf!$A64,0)/$A$1)/$AZ64*100</f>
        <v>0</v>
      </c>
      <c r="Y64" s="4">
        <f>+(VLOOKUP(Y$2,Cartera!$C$44:$DG$82,creditos_sf!$A64,0)/$A$1)/$AZ64*100</f>
        <v>0</v>
      </c>
      <c r="Z64" s="4">
        <f>+(VLOOKUP(Z$2,Cartera!$C$44:$DG$82,creditos_sf!$A64,0)/$A$1)/$AZ64*100</f>
        <v>0</v>
      </c>
      <c r="AA64" s="4">
        <f>+(VLOOKUP(AA$2,Cartera!$C$44:$DG$82,creditos_sf!$A64,0)/$A$1)/$AZ64*100</f>
        <v>0</v>
      </c>
      <c r="AB64" s="4">
        <v>334275309.65965605</v>
      </c>
      <c r="AC64" s="4">
        <f>+(VLOOKUP(AC$2,Cartera!$C$44:$DG$82,creditos_sf!$A64,0)/$A$1)/$AZ64*100</f>
        <v>135261457.48938119</v>
      </c>
      <c r="AD64" s="4">
        <f>+(VLOOKUP(AD$2,Cartera!$C$44:$DG$82,creditos_sf!$A64,0)/$A$1)/$AZ64*100</f>
        <v>19735729.924080968</v>
      </c>
      <c r="AE64" s="4">
        <f>+(VLOOKUP(AE$2,Cartera!$C$44:$DG$82,creditos_sf!$A64,0)/$A$1)/$AZ64*100</f>
        <v>17766245.892052088</v>
      </c>
      <c r="AF64" s="4">
        <v>927356543.76301205</v>
      </c>
      <c r="AG64" s="4">
        <v>1854782997.5866702</v>
      </c>
      <c r="AH64" s="4">
        <f>+(VLOOKUP(AH$2,Cartera!$C$44:$DG$82,creditos_sf!$A64,0)/$A$1)/$AZ64*100</f>
        <v>408759633.63224554</v>
      </c>
      <c r="AI64" s="4">
        <v>80049117.811318099</v>
      </c>
      <c r="AJ64" s="4">
        <f>+(VLOOKUP(AJ$2,Cartera!$C$44:$DG$82,creditos_sf!$A64,0)/$A$1)/$AZ64*100</f>
        <v>150420026.88965601</v>
      </c>
      <c r="AK64" s="4">
        <v>96887298.631560102</v>
      </c>
      <c r="AL64" s="4">
        <f>+(VLOOKUP(AL$2,Cartera!$C$44:$DG$82,creditos_sf!$A64,0)/$A$1)/$AZ64*100</f>
        <v>5816836252.3760805</v>
      </c>
      <c r="AM64" s="4">
        <v>232248982.51500699</v>
      </c>
      <c r="AN64" s="4">
        <v>957774552.18373907</v>
      </c>
      <c r="AO64" s="4">
        <f>+(VLOOKUP(AO$2,Cartera!$C$44:$DG$82,creditos_sf!$A64,0)/$A$1)/$AZ64*100</f>
        <v>343588808.84873855</v>
      </c>
      <c r="AP64" s="4">
        <f>+(VLOOKUP(AP$2,Cartera!$C$44:$DG$82,creditos_sf!$A64,0)/$A$1)/$AZ64*100</f>
        <v>0</v>
      </c>
      <c r="AQ64" s="4">
        <f>+(VLOOKUP(AQ$2,Cartera!$C$44:$DG$82,creditos_sf!$A64,0)/$A$1)/$AZ64*100</f>
        <v>105464712.70679089</v>
      </c>
      <c r="AR64" s="4">
        <v>67112075.772369102</v>
      </c>
      <c r="AS64" s="4">
        <v>149387024.84806302</v>
      </c>
      <c r="AT64" s="4">
        <v>34688508.515726998</v>
      </c>
      <c r="AU64" s="4">
        <v>65347818.914466098</v>
      </c>
      <c r="AV64" s="4">
        <v>88464177.298973203</v>
      </c>
      <c r="AW64" s="4">
        <v>696572212.25200891</v>
      </c>
      <c r="AX64" s="4">
        <v>1231110460.8698001</v>
      </c>
      <c r="AY64" s="4">
        <v>1371058138.7136002</v>
      </c>
      <c r="AZ64" s="48">
        <v>126.014256</v>
      </c>
    </row>
    <row r="65" spans="1:52" ht="16.5" x14ac:dyDescent="0.3">
      <c r="A65">
        <f t="shared" si="0"/>
        <v>75</v>
      </c>
      <c r="B65" s="1">
        <v>64</v>
      </c>
      <c r="C65" s="3">
        <v>42794</v>
      </c>
      <c r="D65" s="4">
        <f>+(VLOOKUP(D$2,Cartera!$C$5:$DG$15,creditos_sf!$A65,0)/$A$1)/$AZ65*100</f>
        <v>1777353849.5090446</v>
      </c>
      <c r="E65" s="4">
        <v>2401661002.9165401</v>
      </c>
      <c r="F65" s="4">
        <v>1299579218.3664699</v>
      </c>
      <c r="G65" s="4">
        <f>+(VLOOKUP(G$2,Cartera!$C$5:$DG$15,creditos_sf!$A65,0)/$A$1)/$AZ65*100</f>
        <v>653807718.09870493</v>
      </c>
      <c r="H65" s="4">
        <f>+(VLOOKUP(H$2,Cartera!$C$5:$DG$15,creditos_sf!$A65,0)/$A$1)/$AZ65*100</f>
        <v>56096897.143237457</v>
      </c>
      <c r="I65" s="4">
        <f>+(VLOOKUP(I$2,Cartera!$C$5:$DG$15,creditos_sf!$A65,0)/$A$1)/$AZ65*100</f>
        <v>1254132945.7273161</v>
      </c>
      <c r="J65" s="4">
        <f>+(VLOOKUP(J$2,Cartera!$C$5:$DG$15,creditos_sf!$A65,0)/$A$1)/$AZ65*100</f>
        <v>6453069481.5528917</v>
      </c>
      <c r="K65" s="4">
        <v>15381133991.1471</v>
      </c>
      <c r="L65" s="4">
        <v>26328400359.901901</v>
      </c>
      <c r="M65" s="4">
        <v>13285050616.308899</v>
      </c>
      <c r="N65" s="4">
        <v>413757982.40954596</v>
      </c>
      <c r="O65" s="4">
        <f>+(VLOOKUP(O$2,Cartera!$C$44:$DG$82,creditos_sf!$A65,0)/$A$1)/$AZ65*100</f>
        <v>83170756.266469806</v>
      </c>
      <c r="P65" s="4">
        <v>1128721650.9958601</v>
      </c>
      <c r="Q65" s="4">
        <f>+(VLOOKUP(Q$2,Cartera!$C$44:$DG$82,creditos_sf!$A65,0)/$A$1)/$AZ65*100</f>
        <v>1024709924.9686159</v>
      </c>
      <c r="R65" s="4">
        <f>+(VLOOKUP(R$2,Cartera!$C$44:$DG$82,creditos_sf!$A65,0)/$A$1)/$AZ65*100</f>
        <v>20531751.435187075</v>
      </c>
      <c r="S65" s="4">
        <f>+(VLOOKUP(S$2,Cartera!$C$44:$DG$82,creditos_sf!$A65,0)/$A$1)/$AZ65*100</f>
        <v>0</v>
      </c>
      <c r="T65" s="4">
        <f>+(VLOOKUP(T$2,Cartera!$C$44:$DG$82,creditos_sf!$A65,0)/$A$1)/$AZ65*100</f>
        <v>0</v>
      </c>
      <c r="U65" s="4">
        <f>+(VLOOKUP(U$2,Cartera!$C$44:$DG$82,creditos_sf!$A65,0)/$A$1)/$AZ65*100</f>
        <v>0</v>
      </c>
      <c r="V65" s="4">
        <f>+(VLOOKUP(V$2,Cartera!$C$44:$DG$82,creditos_sf!$A65,0)/$A$1)/$AZ65*100</f>
        <v>0</v>
      </c>
      <c r="W65" s="4">
        <f>+(VLOOKUP(W$2,Cartera!$C$44:$DG$82,creditos_sf!$A65,0)/$A$1)/$AZ65*100</f>
        <v>0</v>
      </c>
      <c r="X65" s="4">
        <f>+(VLOOKUP(X$2,Cartera!$C$44:$DG$82,creditos_sf!$A65,0)/$A$1)/$AZ65*100</f>
        <v>0</v>
      </c>
      <c r="Y65" s="4">
        <f>+(VLOOKUP(Y$2,Cartera!$C$44:$DG$82,creditos_sf!$A65,0)/$A$1)/$AZ65*100</f>
        <v>0</v>
      </c>
      <c r="Z65" s="4">
        <f>+(VLOOKUP(Z$2,Cartera!$C$44:$DG$82,creditos_sf!$A65,0)/$A$1)/$AZ65*100</f>
        <v>0</v>
      </c>
      <c r="AA65" s="4">
        <f>+(VLOOKUP(AA$2,Cartera!$C$44:$DG$82,creditos_sf!$A65,0)/$A$1)/$AZ65*100</f>
        <v>0</v>
      </c>
      <c r="AB65" s="4">
        <v>343091307.81807196</v>
      </c>
      <c r="AC65" s="4">
        <f>+(VLOOKUP(AC$2,Cartera!$C$44:$DG$82,creditos_sf!$A65,0)/$A$1)/$AZ65*100</f>
        <v>136076886.30615658</v>
      </c>
      <c r="AD65" s="4">
        <f>+(VLOOKUP(AD$2,Cartera!$C$44:$DG$82,creditos_sf!$A65,0)/$A$1)/$AZ65*100</f>
        <v>19681226.914428748</v>
      </c>
      <c r="AE65" s="4">
        <f>+(VLOOKUP(AE$2,Cartera!$C$44:$DG$82,creditos_sf!$A65,0)/$A$1)/$AZ65*100</f>
        <v>17624116.524865098</v>
      </c>
      <c r="AF65" s="4">
        <v>941034720.70558798</v>
      </c>
      <c r="AG65" s="4">
        <v>1867582447.8459501</v>
      </c>
      <c r="AH65" s="4">
        <f>+(VLOOKUP(AH$2,Cartera!$C$44:$DG$82,creditos_sf!$A65,0)/$A$1)/$AZ65*100</f>
        <v>415988149.61835051</v>
      </c>
      <c r="AI65" s="4">
        <v>79396396.001896709</v>
      </c>
      <c r="AJ65" s="4">
        <f>+(VLOOKUP(AJ$2,Cartera!$C$44:$DG$82,creditos_sf!$A65,0)/$A$1)/$AZ65*100</f>
        <v>163896448.46638346</v>
      </c>
      <c r="AK65" s="4">
        <v>94268300.526861802</v>
      </c>
      <c r="AL65" s="4">
        <f>+(VLOOKUP(AL$2,Cartera!$C$44:$DG$82,creditos_sf!$A65,0)/$A$1)/$AZ65*100</f>
        <v>5838342320.5679789</v>
      </c>
      <c r="AM65" s="4">
        <v>233390414.38851699</v>
      </c>
      <c r="AN65" s="4">
        <v>970298049.37813807</v>
      </c>
      <c r="AO65" s="4">
        <f>+(VLOOKUP(AO$2,Cartera!$C$44:$DG$82,creditos_sf!$A65,0)/$A$1)/$AZ65*100</f>
        <v>343689314.95337921</v>
      </c>
      <c r="AP65" s="4">
        <f>+(VLOOKUP(AP$2,Cartera!$C$44:$DG$82,creditos_sf!$A65,0)/$A$1)/$AZ65*100</f>
        <v>0</v>
      </c>
      <c r="AQ65" s="4">
        <f>+(VLOOKUP(AQ$2,Cartera!$C$44:$DG$82,creditos_sf!$A65,0)/$A$1)/$AZ65*100</f>
        <v>107124083.66652955</v>
      </c>
      <c r="AR65" s="4">
        <v>66181410.024541505</v>
      </c>
      <c r="AS65" s="4">
        <v>149073909.78627899</v>
      </c>
      <c r="AT65" s="4">
        <v>35119355.966866799</v>
      </c>
      <c r="AU65" s="4">
        <v>66301499.737051897</v>
      </c>
      <c r="AV65" s="4">
        <v>87950974.683865696</v>
      </c>
      <c r="AW65" s="4">
        <v>694043718.606094</v>
      </c>
      <c r="AX65" s="4">
        <v>1258585734.51385</v>
      </c>
      <c r="AY65" s="4">
        <v>1390963781.3733199</v>
      </c>
      <c r="AZ65" s="48">
        <v>126.421498</v>
      </c>
    </row>
    <row r="66" spans="1:52" ht="16.5" x14ac:dyDescent="0.3">
      <c r="A66">
        <f t="shared" si="0"/>
        <v>76</v>
      </c>
      <c r="B66" s="1">
        <v>65</v>
      </c>
      <c r="C66" s="3">
        <v>42825</v>
      </c>
      <c r="D66" s="4">
        <f>+(VLOOKUP(D$2,Cartera!$C$5:$DG$15,creditos_sf!$A66,0)/$A$1)/$AZ66*100</f>
        <v>1928244261.6010499</v>
      </c>
      <c r="E66" s="4">
        <v>2517784365.8981299</v>
      </c>
      <c r="F66" s="4">
        <v>1297344142.6762898</v>
      </c>
      <c r="G66" s="4">
        <f>+(VLOOKUP(G$2,Cartera!$C$5:$DG$15,creditos_sf!$A66,0)/$A$1)/$AZ66*100</f>
        <v>635239141.4151274</v>
      </c>
      <c r="H66" s="4">
        <f>+(VLOOKUP(H$2,Cartera!$C$5:$DG$15,creditos_sf!$A66,0)/$A$1)/$AZ66*100</f>
        <v>56736115.860656396</v>
      </c>
      <c r="I66" s="4">
        <f>+(VLOOKUP(I$2,Cartera!$C$5:$DG$15,creditos_sf!$A66,0)/$A$1)/$AZ66*100</f>
        <v>1166073040.243228</v>
      </c>
      <c r="J66" s="4">
        <f>+(VLOOKUP(J$2,Cartera!$C$5:$DG$15,creditos_sf!$A66,0)/$A$1)/$AZ66*100</f>
        <v>6233397155.2674723</v>
      </c>
      <c r="K66" s="4">
        <v>15208701253.2598</v>
      </c>
      <c r="L66" s="4">
        <v>25003990701.610699</v>
      </c>
      <c r="M66" s="4">
        <v>14140816902.8598</v>
      </c>
      <c r="N66" s="4">
        <v>412822067.55693603</v>
      </c>
      <c r="O66" s="4">
        <f>+(VLOOKUP(O$2,Cartera!$C$44:$DG$82,creditos_sf!$A66,0)/$A$1)/$AZ66*100</f>
        <v>82850166.572005436</v>
      </c>
      <c r="P66" s="4">
        <v>1146456995.05216</v>
      </c>
      <c r="Q66" s="4">
        <f>+(VLOOKUP(Q$2,Cartera!$C$44:$DG$82,creditos_sf!$A66,0)/$A$1)/$AZ66*100</f>
        <v>1005563122.4899613</v>
      </c>
      <c r="R66" s="4">
        <f>+(VLOOKUP(R$2,Cartera!$C$44:$DG$82,creditos_sf!$A66,0)/$A$1)/$AZ66*100</f>
        <v>21656906.323801987</v>
      </c>
      <c r="S66" s="4">
        <f>+(VLOOKUP(S$2,Cartera!$C$44:$DG$82,creditos_sf!$A66,0)/$A$1)/$AZ66*100</f>
        <v>0</v>
      </c>
      <c r="T66" s="4">
        <f>+(VLOOKUP(T$2,Cartera!$C$44:$DG$82,creditos_sf!$A66,0)/$A$1)/$AZ66*100</f>
        <v>0</v>
      </c>
      <c r="U66" s="4">
        <f>+(VLOOKUP(U$2,Cartera!$C$44:$DG$82,creditos_sf!$A66,0)/$A$1)/$AZ66*100</f>
        <v>0</v>
      </c>
      <c r="V66" s="4">
        <f>+(VLOOKUP(V$2,Cartera!$C$44:$DG$82,creditos_sf!$A66,0)/$A$1)/$AZ66*100</f>
        <v>0</v>
      </c>
      <c r="W66" s="4">
        <f>+(VLOOKUP(W$2,Cartera!$C$44:$DG$82,creditos_sf!$A66,0)/$A$1)/$AZ66*100</f>
        <v>0</v>
      </c>
      <c r="X66" s="4">
        <f>+(VLOOKUP(X$2,Cartera!$C$44:$DG$82,creditos_sf!$A66,0)/$A$1)/$AZ66*100</f>
        <v>0</v>
      </c>
      <c r="Y66" s="4">
        <f>+(VLOOKUP(Y$2,Cartera!$C$44:$DG$82,creditos_sf!$A66,0)/$A$1)/$AZ66*100</f>
        <v>0</v>
      </c>
      <c r="Z66" s="4">
        <f>+(VLOOKUP(Z$2,Cartera!$C$44:$DG$82,creditos_sf!$A66,0)/$A$1)/$AZ66*100</f>
        <v>0</v>
      </c>
      <c r="AA66" s="4">
        <f>+(VLOOKUP(AA$2,Cartera!$C$44:$DG$82,creditos_sf!$A66,0)/$A$1)/$AZ66*100</f>
        <v>0</v>
      </c>
      <c r="AB66" s="4">
        <v>349493507.848804</v>
      </c>
      <c r="AC66" s="4">
        <f>+(VLOOKUP(AC$2,Cartera!$C$44:$DG$82,creditos_sf!$A66,0)/$A$1)/$AZ66*100</f>
        <v>135655083.79197308</v>
      </c>
      <c r="AD66" s="4">
        <f>+(VLOOKUP(AD$2,Cartera!$C$44:$DG$82,creditos_sf!$A66,0)/$A$1)/$AZ66*100</f>
        <v>19716272.460048251</v>
      </c>
      <c r="AE66" s="4">
        <f>+(VLOOKUP(AE$2,Cartera!$C$44:$DG$82,creditos_sf!$A66,0)/$A$1)/$AZ66*100</f>
        <v>17408421.845614385</v>
      </c>
      <c r="AF66" s="4">
        <v>940280671.64095402</v>
      </c>
      <c r="AG66" s="4">
        <v>1876104482.9123099</v>
      </c>
      <c r="AH66" s="4">
        <f>+(VLOOKUP(AH$2,Cartera!$C$44:$DG$82,creditos_sf!$A66,0)/$A$1)/$AZ66*100</f>
        <v>419542747.89073604</v>
      </c>
      <c r="AI66" s="4">
        <v>76744359.155942202</v>
      </c>
      <c r="AJ66" s="4">
        <f>+(VLOOKUP(AJ$2,Cartera!$C$44:$DG$82,creditos_sf!$A66,0)/$A$1)/$AZ66*100</f>
        <v>159597489.11421922</v>
      </c>
      <c r="AK66" s="4">
        <v>92704172.554232001</v>
      </c>
      <c r="AL66" s="4">
        <f>+(VLOOKUP(AL$2,Cartera!$C$44:$DG$82,creditos_sf!$A66,0)/$A$1)/$AZ66*100</f>
        <v>5764491679.0049</v>
      </c>
      <c r="AM66" s="4">
        <v>233000788.31591201</v>
      </c>
      <c r="AN66" s="4">
        <v>983513922.3571099</v>
      </c>
      <c r="AO66" s="4">
        <f>+(VLOOKUP(AO$2,Cartera!$C$44:$DG$82,creditos_sf!$A66,0)/$A$1)/$AZ66*100</f>
        <v>336996433.58037907</v>
      </c>
      <c r="AP66" s="4">
        <f>+(VLOOKUP(AP$2,Cartera!$C$44:$DG$82,creditos_sf!$A66,0)/$A$1)/$AZ66*100</f>
        <v>0</v>
      </c>
      <c r="AQ66" s="4">
        <f>+(VLOOKUP(AQ$2,Cartera!$C$44:$DG$82,creditos_sf!$A66,0)/$A$1)/$AZ66*100</f>
        <v>107189784.68462038</v>
      </c>
      <c r="AR66" s="4">
        <v>63577396.036906004</v>
      </c>
      <c r="AS66" s="4">
        <v>149473831.70862699</v>
      </c>
      <c r="AT66" s="4">
        <v>35394104.767868601</v>
      </c>
      <c r="AU66" s="4">
        <v>66673478.433474101</v>
      </c>
      <c r="AV66" s="4">
        <v>85714840.645548105</v>
      </c>
      <c r="AW66" s="4">
        <v>686087433.01363504</v>
      </c>
      <c r="AX66" s="4">
        <v>1256249937.9165301</v>
      </c>
      <c r="AY66" s="4">
        <v>1378088277.9472902</v>
      </c>
      <c r="AZ66" s="48">
        <v>128.07074</v>
      </c>
    </row>
    <row r="67" spans="1:52" ht="16.5" x14ac:dyDescent="0.3">
      <c r="A67">
        <f t="shared" si="0"/>
        <v>77</v>
      </c>
      <c r="B67" s="1">
        <v>66</v>
      </c>
      <c r="C67" s="3">
        <v>42855</v>
      </c>
      <c r="D67" s="4">
        <f>+(VLOOKUP(D$2,Cartera!$C$5:$DG$15,creditos_sf!$A67,0)/$A$1)/$AZ67*100</f>
        <v>2011106251.7969568</v>
      </c>
      <c r="E67" s="4">
        <v>2560517731.4828601</v>
      </c>
      <c r="F67" s="4">
        <v>1329166266.2098501</v>
      </c>
      <c r="G67" s="4">
        <f>+(VLOOKUP(G$2,Cartera!$C$5:$DG$15,creditos_sf!$A67,0)/$A$1)/$AZ67*100</f>
        <v>631263733.33591974</v>
      </c>
      <c r="H67" s="4">
        <f>+(VLOOKUP(H$2,Cartera!$C$5:$DG$15,creditos_sf!$A67,0)/$A$1)/$AZ67*100</f>
        <v>74707965.678069085</v>
      </c>
      <c r="I67" s="4">
        <f>+(VLOOKUP(I$2,Cartera!$C$5:$DG$15,creditos_sf!$A67,0)/$A$1)/$AZ67*100</f>
        <v>1261024067.6296163</v>
      </c>
      <c r="J67" s="4">
        <f>+(VLOOKUP(J$2,Cartera!$C$5:$DG$15,creditos_sf!$A67,0)/$A$1)/$AZ67*100</f>
        <v>6475080005.6605492</v>
      </c>
      <c r="K67" s="4">
        <v>14696578249.9352</v>
      </c>
      <c r="L67" s="4">
        <v>25966789137.6343</v>
      </c>
      <c r="M67" s="4">
        <v>13988075004.2768</v>
      </c>
      <c r="N67" s="4">
        <v>414612977.79311401</v>
      </c>
      <c r="O67" s="4">
        <f>+(VLOOKUP(O$2,Cartera!$C$44:$DG$82,creditos_sf!$A67,0)/$A$1)/$AZ67*100</f>
        <v>83687839.828776285</v>
      </c>
      <c r="P67" s="4">
        <v>1172676062.90904</v>
      </c>
      <c r="Q67" s="4">
        <f>+(VLOOKUP(Q$2,Cartera!$C$44:$DG$82,creditos_sf!$A67,0)/$A$1)/$AZ67*100</f>
        <v>1000942149.4551805</v>
      </c>
      <c r="R67" s="4">
        <f>+(VLOOKUP(R$2,Cartera!$C$44:$DG$82,creditos_sf!$A67,0)/$A$1)/$AZ67*100</f>
        <v>23280487.280089773</v>
      </c>
      <c r="S67" s="4">
        <f>+(VLOOKUP(S$2,Cartera!$C$44:$DG$82,creditos_sf!$A67,0)/$A$1)/$AZ67*100</f>
        <v>0</v>
      </c>
      <c r="T67" s="4">
        <f>+(VLOOKUP(T$2,Cartera!$C$44:$DG$82,creditos_sf!$A67,0)/$A$1)/$AZ67*100</f>
        <v>0</v>
      </c>
      <c r="U67" s="4">
        <f>+(VLOOKUP(U$2,Cartera!$C$44:$DG$82,creditos_sf!$A67,0)/$A$1)/$AZ67*100</f>
        <v>0</v>
      </c>
      <c r="V67" s="4">
        <f>+(VLOOKUP(V$2,Cartera!$C$44:$DG$82,creditos_sf!$A67,0)/$A$1)/$AZ67*100</f>
        <v>0</v>
      </c>
      <c r="W67" s="4">
        <f>+(VLOOKUP(W$2,Cartera!$C$44:$DG$82,creditos_sf!$A67,0)/$A$1)/$AZ67*100</f>
        <v>0</v>
      </c>
      <c r="X67" s="4">
        <f>+(VLOOKUP(X$2,Cartera!$C$44:$DG$82,creditos_sf!$A67,0)/$A$1)/$AZ67*100</f>
        <v>0</v>
      </c>
      <c r="Y67" s="4">
        <f>+(VLOOKUP(Y$2,Cartera!$C$44:$DG$82,creditos_sf!$A67,0)/$A$1)/$AZ67*100</f>
        <v>0</v>
      </c>
      <c r="Z67" s="4">
        <f>+(VLOOKUP(Z$2,Cartera!$C$44:$DG$82,creditos_sf!$A67,0)/$A$1)/$AZ67*100</f>
        <v>0</v>
      </c>
      <c r="AA67" s="4">
        <f>+(VLOOKUP(AA$2,Cartera!$C$44:$DG$82,creditos_sf!$A67,0)/$A$1)/$AZ67*100</f>
        <v>0</v>
      </c>
      <c r="AB67" s="4">
        <v>354370992.10288799</v>
      </c>
      <c r="AC67" s="4">
        <f>+(VLOOKUP(AC$2,Cartera!$C$44:$DG$82,creditos_sf!$A67,0)/$A$1)/$AZ67*100</f>
        <v>137255801.28624925</v>
      </c>
      <c r="AD67" s="4">
        <f>+(VLOOKUP(AD$2,Cartera!$C$44:$DG$82,creditos_sf!$A67,0)/$A$1)/$AZ67*100</f>
        <v>20261818.567458719</v>
      </c>
      <c r="AE67" s="4">
        <f>+(VLOOKUP(AE$2,Cartera!$C$44:$DG$82,creditos_sf!$A67,0)/$A$1)/$AZ67*100</f>
        <v>17305316.517740622</v>
      </c>
      <c r="AF67" s="4">
        <v>954663846.17590201</v>
      </c>
      <c r="AG67" s="4">
        <v>1893143028.2836902</v>
      </c>
      <c r="AH67" s="4">
        <f>+(VLOOKUP(AH$2,Cartera!$C$44:$DG$82,creditos_sf!$A67,0)/$A$1)/$AZ67*100</f>
        <v>427183694.45952773</v>
      </c>
      <c r="AI67" s="4">
        <v>78004732.388878301</v>
      </c>
      <c r="AJ67" s="4">
        <f>+(VLOOKUP(AJ$2,Cartera!$C$44:$DG$82,creditos_sf!$A67,0)/$A$1)/$AZ67*100</f>
        <v>159732100.17775995</v>
      </c>
      <c r="AK67" s="4">
        <v>89861267.624032095</v>
      </c>
      <c r="AL67" s="4">
        <f>+(VLOOKUP(AL$2,Cartera!$C$44:$DG$82,creditos_sf!$A67,0)/$A$1)/$AZ67*100</f>
        <v>5800973418.2293634</v>
      </c>
      <c r="AM67" s="4">
        <v>233904439.02623302</v>
      </c>
      <c r="AN67" s="4">
        <v>999551696.93334603</v>
      </c>
      <c r="AO67" s="4">
        <f>+(VLOOKUP(AO$2,Cartera!$C$44:$DG$82,creditos_sf!$A67,0)/$A$1)/$AZ67*100</f>
        <v>345733184.50318658</v>
      </c>
      <c r="AP67" s="4">
        <f>+(VLOOKUP(AP$2,Cartera!$C$44:$DG$82,creditos_sf!$A67,0)/$A$1)/$AZ67*100</f>
        <v>0</v>
      </c>
      <c r="AQ67" s="4">
        <f>+(VLOOKUP(AQ$2,Cartera!$C$44:$DG$82,creditos_sf!$A67,0)/$A$1)/$AZ67*100</f>
        <v>108794262.84036756</v>
      </c>
      <c r="AR67" s="4">
        <v>61674827.170550503</v>
      </c>
      <c r="AS67" s="4">
        <v>147622833.65936199</v>
      </c>
      <c r="AT67" s="4">
        <v>36337641.142705396</v>
      </c>
      <c r="AU67" s="4">
        <v>67264047.381291404</v>
      </c>
      <c r="AV67" s="4">
        <v>87827031.834074602</v>
      </c>
      <c r="AW67" s="4">
        <v>684694708.96783495</v>
      </c>
      <c r="AX67" s="4">
        <v>1269866717.5641601</v>
      </c>
      <c r="AY67" s="4">
        <v>1384259324.1846201</v>
      </c>
      <c r="AZ67" s="48">
        <v>127.74024900000001</v>
      </c>
    </row>
    <row r="68" spans="1:52" ht="16.5" x14ac:dyDescent="0.3">
      <c r="A68">
        <f t="shared" ref="A68:A99" si="1">+B68+11</f>
        <v>78</v>
      </c>
      <c r="B68" s="1">
        <v>67</v>
      </c>
      <c r="C68" s="3">
        <v>42886</v>
      </c>
      <c r="D68" s="4">
        <f>+(VLOOKUP(D$2,Cartera!$C$5:$DG$15,creditos_sf!$A68,0)/$A$1)/$AZ68*100</f>
        <v>2009066449.5190215</v>
      </c>
      <c r="E68" s="4">
        <v>2563621476.1539702</v>
      </c>
      <c r="F68" s="4">
        <v>1297111452.3889399</v>
      </c>
      <c r="G68" s="4">
        <f>+(VLOOKUP(G$2,Cartera!$C$5:$DG$15,creditos_sf!$A68,0)/$A$1)/$AZ68*100</f>
        <v>644145642.74620128</v>
      </c>
      <c r="H68" s="4">
        <f>+(VLOOKUP(H$2,Cartera!$C$5:$DG$15,creditos_sf!$A68,0)/$A$1)/$AZ68*100</f>
        <v>59268368.338246934</v>
      </c>
      <c r="I68" s="4">
        <f>+(VLOOKUP(I$2,Cartera!$C$5:$DG$15,creditos_sf!$A68,0)/$A$1)/$AZ68*100</f>
        <v>1170600431.9546096</v>
      </c>
      <c r="J68" s="4">
        <f>+(VLOOKUP(J$2,Cartera!$C$5:$DG$15,creditos_sf!$A68,0)/$A$1)/$AZ68*100</f>
        <v>6324648064.6272469</v>
      </c>
      <c r="K68" s="4">
        <v>14960850218.507599</v>
      </c>
      <c r="L68" s="4">
        <v>25835058497.431301</v>
      </c>
      <c r="M68" s="4">
        <v>14106329872.3545</v>
      </c>
      <c r="N68" s="4">
        <v>416765378.24589002</v>
      </c>
      <c r="O68" s="4">
        <f>+(VLOOKUP(O$2,Cartera!$C$44:$DG$82,creditos_sf!$A68,0)/$A$1)/$AZ68*100</f>
        <v>85576335.290878087</v>
      </c>
      <c r="P68" s="4">
        <v>1198139214.6258402</v>
      </c>
      <c r="Q68" s="4">
        <f>+(VLOOKUP(Q$2,Cartera!$C$44:$DG$82,creditos_sf!$A68,0)/$A$1)/$AZ68*100</f>
        <v>1010258712.8582196</v>
      </c>
      <c r="R68" s="4">
        <f>+(VLOOKUP(R$2,Cartera!$C$44:$DG$82,creditos_sf!$A68,0)/$A$1)/$AZ68*100</f>
        <v>24693573.321009591</v>
      </c>
      <c r="S68" s="4">
        <f>+(VLOOKUP(S$2,Cartera!$C$44:$DG$82,creditos_sf!$A68,0)/$A$1)/$AZ68*100</f>
        <v>0</v>
      </c>
      <c r="T68" s="4">
        <f>+(VLOOKUP(T$2,Cartera!$C$44:$DG$82,creditos_sf!$A68,0)/$A$1)/$AZ68*100</f>
        <v>0</v>
      </c>
      <c r="U68" s="4">
        <f>+(VLOOKUP(U$2,Cartera!$C$44:$DG$82,creditos_sf!$A68,0)/$A$1)/$AZ68*100</f>
        <v>0</v>
      </c>
      <c r="V68" s="4">
        <f>+(VLOOKUP(V$2,Cartera!$C$44:$DG$82,creditos_sf!$A68,0)/$A$1)/$AZ68*100</f>
        <v>0</v>
      </c>
      <c r="W68" s="4">
        <f>+(VLOOKUP(W$2,Cartera!$C$44:$DG$82,creditos_sf!$A68,0)/$A$1)/$AZ68*100</f>
        <v>0</v>
      </c>
      <c r="X68" s="4">
        <f>+(VLOOKUP(X$2,Cartera!$C$44:$DG$82,creditos_sf!$A68,0)/$A$1)/$AZ68*100</f>
        <v>0</v>
      </c>
      <c r="Y68" s="4">
        <f>+(VLOOKUP(Y$2,Cartera!$C$44:$DG$82,creditos_sf!$A68,0)/$A$1)/$AZ68*100</f>
        <v>0</v>
      </c>
      <c r="Z68" s="4">
        <f>+(VLOOKUP(Z$2,Cartera!$C$44:$DG$82,creditos_sf!$A68,0)/$A$1)/$AZ68*100</f>
        <v>0</v>
      </c>
      <c r="AA68" s="4">
        <f>+(VLOOKUP(AA$2,Cartera!$C$44:$DG$82,creditos_sf!$A68,0)/$A$1)/$AZ68*100</f>
        <v>0</v>
      </c>
      <c r="AB68" s="4">
        <v>364444415.85523701</v>
      </c>
      <c r="AC68" s="4">
        <f>+(VLOOKUP(AC$2,Cartera!$C$44:$DG$82,creditos_sf!$A68,0)/$A$1)/$AZ68*100</f>
        <v>139825052.70697814</v>
      </c>
      <c r="AD68" s="4">
        <f>+(VLOOKUP(AD$2,Cartera!$C$44:$DG$82,creditos_sf!$A68,0)/$A$1)/$AZ68*100</f>
        <v>20372284.403121285</v>
      </c>
      <c r="AE68" s="4">
        <f>+(VLOOKUP(AE$2,Cartera!$C$44:$DG$82,creditos_sf!$A68,0)/$A$1)/$AZ68*100</f>
        <v>17586253.161923405</v>
      </c>
      <c r="AF68" s="4">
        <v>968402412.95420599</v>
      </c>
      <c r="AG68" s="4">
        <v>1908807975.21012</v>
      </c>
      <c r="AH68" s="4">
        <f>+(VLOOKUP(AH$2,Cartera!$C$44:$DG$82,creditos_sf!$A68,0)/$A$1)/$AZ68*100</f>
        <v>432942485.3762762</v>
      </c>
      <c r="AI68" s="4">
        <v>78519123.635568097</v>
      </c>
      <c r="AJ68" s="4">
        <f>+(VLOOKUP(AJ$2,Cartera!$C$44:$DG$82,creditos_sf!$A68,0)/$A$1)/$AZ68*100</f>
        <v>205803292.01198912</v>
      </c>
      <c r="AK68" s="4">
        <v>89484303.383178696</v>
      </c>
      <c r="AL68" s="4">
        <f>+(VLOOKUP(AL$2,Cartera!$C$44:$DG$82,creditos_sf!$A68,0)/$A$1)/$AZ68*100</f>
        <v>5879024978.6720819</v>
      </c>
      <c r="AM68" s="4">
        <v>234840113.16166601</v>
      </c>
      <c r="AN68" s="4">
        <v>1015436258.28686</v>
      </c>
      <c r="AO68" s="4">
        <f>+(VLOOKUP(AO$2,Cartera!$C$44:$DG$82,creditos_sf!$A68,0)/$A$1)/$AZ68*100</f>
        <v>349008236.6298427</v>
      </c>
      <c r="AP68" s="4">
        <f>+(VLOOKUP(AP$2,Cartera!$C$44:$DG$82,creditos_sf!$A68,0)/$A$1)/$AZ68*100</f>
        <v>0</v>
      </c>
      <c r="AQ68" s="4">
        <f>+(VLOOKUP(AQ$2,Cartera!$C$44:$DG$82,creditos_sf!$A68,0)/$A$1)/$AZ68*100</f>
        <v>111914269.06507066</v>
      </c>
      <c r="AR68" s="4">
        <v>58613452.317886703</v>
      </c>
      <c r="AS68" s="4">
        <v>147599007.88005599</v>
      </c>
      <c r="AT68" s="4">
        <v>37111703.304202199</v>
      </c>
      <c r="AU68" s="4">
        <v>68707500.474318504</v>
      </c>
      <c r="AV68" s="4">
        <v>88132553.026712</v>
      </c>
      <c r="AW68" s="4">
        <v>690539043.99613297</v>
      </c>
      <c r="AX68" s="4">
        <v>1303528336.0148201</v>
      </c>
      <c r="AY68" s="4">
        <v>1408079052.1378899</v>
      </c>
      <c r="AZ68" s="48">
        <v>127.199476</v>
      </c>
    </row>
    <row r="69" spans="1:52" ht="16.5" x14ac:dyDescent="0.3">
      <c r="A69">
        <f t="shared" si="1"/>
        <v>79</v>
      </c>
      <c r="B69" s="1">
        <v>68</v>
      </c>
      <c r="C69" s="3">
        <v>42916</v>
      </c>
      <c r="D69" s="4">
        <f>+(VLOOKUP(D$2,Cartera!$C$5:$DG$15,creditos_sf!$A69,0)/$A$1)/$AZ69*100</f>
        <v>1999041729.29283</v>
      </c>
      <c r="E69" s="4">
        <v>2551759103.7135</v>
      </c>
      <c r="F69" s="4">
        <v>1327828915.1278799</v>
      </c>
      <c r="G69" s="4">
        <f>+(VLOOKUP(G$2,Cartera!$C$5:$DG$15,creditos_sf!$A69,0)/$A$1)/$AZ69*100</f>
        <v>640296813.52412677</v>
      </c>
      <c r="H69" s="4">
        <f>+(VLOOKUP(H$2,Cartera!$C$5:$DG$15,creditos_sf!$A69,0)/$A$1)/$AZ69*100</f>
        <v>37207259.210644513</v>
      </c>
      <c r="I69" s="4">
        <f>+(VLOOKUP(I$2,Cartera!$C$5:$DG$15,creditos_sf!$A69,0)/$A$1)/$AZ69*100</f>
        <v>1155352083.8952887</v>
      </c>
      <c r="J69" s="4">
        <f>+(VLOOKUP(J$2,Cartera!$C$5:$DG$15,creditos_sf!$A69,0)/$A$1)/$AZ69*100</f>
        <v>6372283433.92208</v>
      </c>
      <c r="K69" s="4">
        <v>15093484141.8321</v>
      </c>
      <c r="L69" s="4">
        <v>25480766463.020401</v>
      </c>
      <c r="M69" s="4">
        <v>14041908932.306</v>
      </c>
      <c r="N69" s="4">
        <v>420638299.20305997</v>
      </c>
      <c r="O69" s="4">
        <f>+(VLOOKUP(O$2,Cartera!$C$44:$DG$82,creditos_sf!$A69,0)/$A$1)/$AZ69*100</f>
        <v>0</v>
      </c>
      <c r="P69" s="4">
        <v>1232870255.10023</v>
      </c>
      <c r="Q69" s="4">
        <f>+(VLOOKUP(Q$2,Cartera!$C$44:$DG$82,creditos_sf!$A69,0)/$A$1)/$AZ69*100</f>
        <v>1011150977.2720886</v>
      </c>
      <c r="R69" s="4">
        <f>+(VLOOKUP(R$2,Cartera!$C$44:$DG$82,creditos_sf!$A69,0)/$A$1)/$AZ69*100</f>
        <v>26344886.865652613</v>
      </c>
      <c r="S69" s="4">
        <f>+(VLOOKUP(S$2,Cartera!$C$44:$DG$82,creditos_sf!$A69,0)/$A$1)/$AZ69*100</f>
        <v>0</v>
      </c>
      <c r="T69" s="4">
        <f>+(VLOOKUP(T$2,Cartera!$C$44:$DG$82,creditos_sf!$A69,0)/$A$1)/$AZ69*100</f>
        <v>0</v>
      </c>
      <c r="U69" s="4">
        <f>+(VLOOKUP(U$2,Cartera!$C$44:$DG$82,creditos_sf!$A69,0)/$A$1)/$AZ69*100</f>
        <v>0</v>
      </c>
      <c r="V69" s="4">
        <f>+(VLOOKUP(V$2,Cartera!$C$44:$DG$82,creditos_sf!$A69,0)/$A$1)/$AZ69*100</f>
        <v>0</v>
      </c>
      <c r="W69" s="4">
        <f>+(VLOOKUP(W$2,Cartera!$C$44:$DG$82,creditos_sf!$A69,0)/$A$1)/$AZ69*100</f>
        <v>0</v>
      </c>
      <c r="X69" s="4">
        <f>+(VLOOKUP(X$2,Cartera!$C$44:$DG$82,creditos_sf!$A69,0)/$A$1)/$AZ69*100</f>
        <v>0</v>
      </c>
      <c r="Y69" s="4">
        <f>+(VLOOKUP(Y$2,Cartera!$C$44:$DG$82,creditos_sf!$A69,0)/$A$1)/$AZ69*100</f>
        <v>0</v>
      </c>
      <c r="Z69" s="4">
        <f>+(VLOOKUP(Z$2,Cartera!$C$44:$DG$82,creditos_sf!$A69,0)/$A$1)/$AZ69*100</f>
        <v>0</v>
      </c>
      <c r="AA69" s="4">
        <f>+(VLOOKUP(AA$2,Cartera!$C$44:$DG$82,creditos_sf!$A69,0)/$A$1)/$AZ69*100</f>
        <v>0</v>
      </c>
      <c r="AB69" s="4">
        <v>374600371.55512398</v>
      </c>
      <c r="AC69" s="4">
        <f>+(VLOOKUP(AC$2,Cartera!$C$44:$DG$82,creditos_sf!$A69,0)/$A$1)/$AZ69*100</f>
        <v>226482664.18564171</v>
      </c>
      <c r="AD69" s="4">
        <f>+(VLOOKUP(AD$2,Cartera!$C$44:$DG$82,creditos_sf!$A69,0)/$A$1)/$AZ69*100</f>
        <v>20311006.240022596</v>
      </c>
      <c r="AE69" s="4">
        <f>+(VLOOKUP(AE$2,Cartera!$C$44:$DG$82,creditos_sf!$A69,0)/$A$1)/$AZ69*100</f>
        <v>17640782.895491935</v>
      </c>
      <c r="AF69" s="4">
        <v>986627122.65636897</v>
      </c>
      <c r="AG69" s="4">
        <v>1931230728.8396101</v>
      </c>
      <c r="AH69" s="4">
        <f>+(VLOOKUP(AH$2,Cartera!$C$44:$DG$82,creditos_sf!$A69,0)/$A$1)/$AZ69*100</f>
        <v>432534174.53026593</v>
      </c>
      <c r="AI69" s="4">
        <v>79700519.076421589</v>
      </c>
      <c r="AJ69" s="4">
        <f>+(VLOOKUP(AJ$2,Cartera!$C$44:$DG$82,creditos_sf!$A69,0)/$A$1)/$AZ69*100</f>
        <v>208264238.60675234</v>
      </c>
      <c r="AK69" s="4">
        <v>89571530.577198803</v>
      </c>
      <c r="AL69" s="4">
        <f>+(VLOOKUP(AL$2,Cartera!$C$44:$DG$82,creditos_sf!$A69,0)/$A$1)/$AZ69*100</f>
        <v>5938061663.4367733</v>
      </c>
      <c r="AM69" s="4">
        <v>234662574.21450201</v>
      </c>
      <c r="AN69" s="4">
        <v>1030817065.4918801</v>
      </c>
      <c r="AO69" s="4">
        <f>+(VLOOKUP(AO$2,Cartera!$C$44:$DG$82,creditos_sf!$A69,0)/$A$1)/$AZ69*100</f>
        <v>344705614.9510206</v>
      </c>
      <c r="AP69" s="4">
        <f>+(VLOOKUP(AP$2,Cartera!$C$44:$DG$82,creditos_sf!$A69,0)/$A$1)/$AZ69*100</f>
        <v>0</v>
      </c>
      <c r="AQ69" s="4">
        <f>+(VLOOKUP(AQ$2,Cartera!$C$44:$DG$82,creditos_sf!$A69,0)/$A$1)/$AZ69*100</f>
        <v>114273745.18744445</v>
      </c>
      <c r="AR69" s="4">
        <v>57176474.384080797</v>
      </c>
      <c r="AS69" s="4">
        <v>146081705.49369299</v>
      </c>
      <c r="AT69" s="4">
        <v>37732420.755518898</v>
      </c>
      <c r="AU69" s="4">
        <v>70511861.724800602</v>
      </c>
      <c r="AV69" s="4">
        <v>88194259.140918598</v>
      </c>
      <c r="AW69" s="4">
        <v>690964452.90913308</v>
      </c>
      <c r="AX69" s="4">
        <v>1294972506.03966</v>
      </c>
      <c r="AY69" s="4">
        <v>1446203813.7499499</v>
      </c>
      <c r="AZ69" s="48">
        <v>126.996976</v>
      </c>
    </row>
    <row r="70" spans="1:52" ht="16.5" x14ac:dyDescent="0.3">
      <c r="A70">
        <f t="shared" si="1"/>
        <v>80</v>
      </c>
      <c r="B70" s="1">
        <v>69</v>
      </c>
      <c r="C70" s="3">
        <v>42947</v>
      </c>
      <c r="D70" s="4">
        <f>+(VLOOKUP(D$2,Cartera!$C$5:$DG$15,creditos_sf!$A70,0)/$A$1)/$AZ70*100</f>
        <v>1987843915.0067225</v>
      </c>
      <c r="E70" s="4">
        <v>2589965602.40836</v>
      </c>
      <c r="F70" s="4">
        <v>1291969372.4611299</v>
      </c>
      <c r="G70" s="4">
        <f>+(VLOOKUP(G$2,Cartera!$C$5:$DG$15,creditos_sf!$A70,0)/$A$1)/$AZ70*100</f>
        <v>651259991.41697168</v>
      </c>
      <c r="H70" s="4">
        <f>+(VLOOKUP(H$2,Cartera!$C$5:$DG$15,creditos_sf!$A70,0)/$A$1)/$AZ70*100</f>
        <v>49351774.951609947</v>
      </c>
      <c r="I70" s="4">
        <f>+(VLOOKUP(I$2,Cartera!$C$5:$DG$15,creditos_sf!$A70,0)/$A$1)/$AZ70*100</f>
        <v>1182803912.8041079</v>
      </c>
      <c r="J70" s="4">
        <f>+(VLOOKUP(J$2,Cartera!$C$5:$DG$15,creditos_sf!$A70,0)/$A$1)/$AZ70*100</f>
        <v>6340879793.822484</v>
      </c>
      <c r="K70" s="4">
        <v>14924990631.041401</v>
      </c>
      <c r="L70" s="4">
        <v>26383249627.521702</v>
      </c>
      <c r="M70" s="4">
        <v>14806744259.5476</v>
      </c>
      <c r="N70" s="4">
        <v>422777347.99592096</v>
      </c>
      <c r="O70" s="4">
        <f>+(VLOOKUP(O$2,Cartera!$C$44:$DG$82,creditos_sf!$A70,0)/$A$1)/$AZ70*100</f>
        <v>0</v>
      </c>
      <c r="P70" s="4">
        <v>1257839293.9930501</v>
      </c>
      <c r="Q70" s="4">
        <f>+(VLOOKUP(Q$2,Cartera!$C$44:$DG$82,creditos_sf!$A70,0)/$A$1)/$AZ70*100</f>
        <v>1006328144.6999658</v>
      </c>
      <c r="R70" s="4">
        <f>+(VLOOKUP(R$2,Cartera!$C$44:$DG$82,creditos_sf!$A70,0)/$A$1)/$AZ70*100</f>
        <v>27810680.884022214</v>
      </c>
      <c r="S70" s="4">
        <f>+(VLOOKUP(S$2,Cartera!$C$44:$DG$82,creditos_sf!$A70,0)/$A$1)/$AZ70*100</f>
        <v>0</v>
      </c>
      <c r="T70" s="4">
        <f>+(VLOOKUP(T$2,Cartera!$C$44:$DG$82,creditos_sf!$A70,0)/$A$1)/$AZ70*100</f>
        <v>0</v>
      </c>
      <c r="U70" s="4">
        <f>+(VLOOKUP(U$2,Cartera!$C$44:$DG$82,creditos_sf!$A70,0)/$A$1)/$AZ70*100</f>
        <v>0</v>
      </c>
      <c r="V70" s="4">
        <f>+(VLOOKUP(V$2,Cartera!$C$44:$DG$82,creditos_sf!$A70,0)/$A$1)/$AZ70*100</f>
        <v>0</v>
      </c>
      <c r="W70" s="4">
        <f>+(VLOOKUP(W$2,Cartera!$C$44:$DG$82,creditos_sf!$A70,0)/$A$1)/$AZ70*100</f>
        <v>0</v>
      </c>
      <c r="X70" s="4">
        <f>+(VLOOKUP(X$2,Cartera!$C$44:$DG$82,creditos_sf!$A70,0)/$A$1)/$AZ70*100</f>
        <v>0</v>
      </c>
      <c r="Y70" s="4">
        <f>+(VLOOKUP(Y$2,Cartera!$C$44:$DG$82,creditos_sf!$A70,0)/$A$1)/$AZ70*100</f>
        <v>0</v>
      </c>
      <c r="Z70" s="4">
        <f>+(VLOOKUP(Z$2,Cartera!$C$44:$DG$82,creditos_sf!$A70,0)/$A$1)/$AZ70*100</f>
        <v>0</v>
      </c>
      <c r="AA70" s="4">
        <f>+(VLOOKUP(AA$2,Cartera!$C$44:$DG$82,creditos_sf!$A70,0)/$A$1)/$AZ70*100</f>
        <v>0</v>
      </c>
      <c r="AB70" s="4">
        <v>385149685.53236902</v>
      </c>
      <c r="AC70" s="4">
        <f>+(VLOOKUP(AC$2,Cartera!$C$44:$DG$82,creditos_sf!$A70,0)/$A$1)/$AZ70*100</f>
        <v>230777004.7924934</v>
      </c>
      <c r="AD70" s="4">
        <f>+(VLOOKUP(AD$2,Cartera!$C$44:$DG$82,creditos_sf!$A70,0)/$A$1)/$AZ70*100</f>
        <v>21353566.842869777</v>
      </c>
      <c r="AE70" s="4">
        <f>+(VLOOKUP(AE$2,Cartera!$C$44:$DG$82,creditos_sf!$A70,0)/$A$1)/$AZ70*100</f>
        <v>17563457.949656148</v>
      </c>
      <c r="AF70" s="4">
        <v>1004423393.93792</v>
      </c>
      <c r="AG70" s="4">
        <v>1951958805.69437</v>
      </c>
      <c r="AH70" s="4">
        <f>+(VLOOKUP(AH$2,Cartera!$C$44:$DG$82,creditos_sf!$A70,0)/$A$1)/$AZ70*100</f>
        <v>426077067.53650689</v>
      </c>
      <c r="AI70" s="4">
        <v>79019810.71048519</v>
      </c>
      <c r="AJ70" s="4">
        <f>+(VLOOKUP(AJ$2,Cartera!$C$44:$DG$82,creditos_sf!$A70,0)/$A$1)/$AZ70*100</f>
        <v>202381808.07734653</v>
      </c>
      <c r="AK70" s="4">
        <v>89384395.711050391</v>
      </c>
      <c r="AL70" s="4">
        <f>+(VLOOKUP(AL$2,Cartera!$C$44:$DG$82,creditos_sf!$A70,0)/$A$1)/$AZ70*100</f>
        <v>5942936841.3734179</v>
      </c>
      <c r="AM70" s="4">
        <v>233907848.44328502</v>
      </c>
      <c r="AN70" s="4">
        <v>1049727423.5827302</v>
      </c>
      <c r="AO70" s="4">
        <f>+(VLOOKUP(AO$2,Cartera!$C$44:$DG$82,creditos_sf!$A70,0)/$A$1)/$AZ70*100</f>
        <v>332221116.98929828</v>
      </c>
      <c r="AP70" s="4">
        <f>+(VLOOKUP(AP$2,Cartera!$C$44:$DG$82,creditos_sf!$A70,0)/$A$1)/$AZ70*100</f>
        <v>0</v>
      </c>
      <c r="AQ70" s="4">
        <f>+(VLOOKUP(AQ$2,Cartera!$C$44:$DG$82,creditos_sf!$A70,0)/$A$1)/$AZ70*100</f>
        <v>114801042.45075236</v>
      </c>
      <c r="AR70" s="4">
        <v>55841362.488498196</v>
      </c>
      <c r="AS70" s="4">
        <v>144315329.55836001</v>
      </c>
      <c r="AT70" s="4">
        <v>38583205.993481897</v>
      </c>
      <c r="AU70" s="4">
        <v>70808920.494404688</v>
      </c>
      <c r="AV70" s="4">
        <v>87209512.920105308</v>
      </c>
      <c r="AW70" s="4">
        <v>688254865.68097806</v>
      </c>
      <c r="AX70" s="4">
        <v>1300620008.3807299</v>
      </c>
      <c r="AY70" s="4">
        <v>1479079120.1023102</v>
      </c>
      <c r="AZ70" s="48">
        <v>127.24879300000001</v>
      </c>
    </row>
    <row r="71" spans="1:52" ht="16.5" x14ac:dyDescent="0.3">
      <c r="A71">
        <f t="shared" si="1"/>
        <v>81</v>
      </c>
      <c r="B71" s="1">
        <v>70</v>
      </c>
      <c r="C71" s="3">
        <v>42978</v>
      </c>
      <c r="D71" s="4">
        <f>+(VLOOKUP(D$2,Cartera!$C$5:$DG$15,creditos_sf!$A71,0)/$A$1)/$AZ71*100</f>
        <v>2076599455.5353816</v>
      </c>
      <c r="E71" s="4">
        <v>2542436406.5805397</v>
      </c>
      <c r="F71" s="4">
        <v>1293249450.2433498</v>
      </c>
      <c r="G71" s="4">
        <f>+(VLOOKUP(G$2,Cartera!$C$5:$DG$15,creditos_sf!$A71,0)/$A$1)/$AZ71*100</f>
        <v>644422075.78968215</v>
      </c>
      <c r="H71" s="4">
        <f>+(VLOOKUP(H$2,Cartera!$C$5:$DG$15,creditos_sf!$A71,0)/$A$1)/$AZ71*100</f>
        <v>61330380.648277305</v>
      </c>
      <c r="I71" s="4">
        <f>+(VLOOKUP(I$2,Cartera!$C$5:$DG$15,creditos_sf!$A71,0)/$A$1)/$AZ71*100</f>
        <v>1144988764.3411386</v>
      </c>
      <c r="J71" s="4">
        <f>+(VLOOKUP(J$2,Cartera!$C$5:$DG$15,creditos_sf!$A71,0)/$A$1)/$AZ71*100</f>
        <v>6266195725.3358259</v>
      </c>
      <c r="K71" s="4">
        <v>15104974103.622301</v>
      </c>
      <c r="L71" s="4">
        <v>25770186560.611099</v>
      </c>
      <c r="M71" s="4">
        <v>14625643572.5637</v>
      </c>
      <c r="N71" s="4">
        <v>421309057.76631302</v>
      </c>
      <c r="O71" s="4">
        <f>+(VLOOKUP(O$2,Cartera!$C$44:$DG$82,creditos_sf!$A71,0)/$A$1)/$AZ71*100</f>
        <v>0</v>
      </c>
      <c r="P71" s="4">
        <v>1279285727.97718</v>
      </c>
      <c r="Q71" s="4">
        <f>+(VLOOKUP(Q$2,Cartera!$C$44:$DG$82,creditos_sf!$A71,0)/$A$1)/$AZ71*100</f>
        <v>993940485.60097075</v>
      </c>
      <c r="R71" s="4">
        <f>+(VLOOKUP(R$2,Cartera!$C$44:$DG$82,creditos_sf!$A71,0)/$A$1)/$AZ71*100</f>
        <v>29107052.679431446</v>
      </c>
      <c r="S71" s="4">
        <f>+(VLOOKUP(S$2,Cartera!$C$44:$DG$82,creditos_sf!$A71,0)/$A$1)/$AZ71*100</f>
        <v>0</v>
      </c>
      <c r="T71" s="4">
        <f>+(VLOOKUP(T$2,Cartera!$C$44:$DG$82,creditos_sf!$A71,0)/$A$1)/$AZ71*100</f>
        <v>0</v>
      </c>
      <c r="U71" s="4">
        <f>+(VLOOKUP(U$2,Cartera!$C$44:$DG$82,creditos_sf!$A71,0)/$A$1)/$AZ71*100</f>
        <v>0</v>
      </c>
      <c r="V71" s="4">
        <f>+(VLOOKUP(V$2,Cartera!$C$44:$DG$82,creditos_sf!$A71,0)/$A$1)/$AZ71*100</f>
        <v>0</v>
      </c>
      <c r="W71" s="4">
        <f>+(VLOOKUP(W$2,Cartera!$C$44:$DG$82,creditos_sf!$A71,0)/$A$1)/$AZ71*100</f>
        <v>0</v>
      </c>
      <c r="X71" s="4">
        <f>+(VLOOKUP(X$2,Cartera!$C$44:$DG$82,creditos_sf!$A71,0)/$A$1)/$AZ71*100</f>
        <v>0</v>
      </c>
      <c r="Y71" s="4">
        <f>+(VLOOKUP(Y$2,Cartera!$C$44:$DG$82,creditos_sf!$A71,0)/$A$1)/$AZ71*100</f>
        <v>0</v>
      </c>
      <c r="Z71" s="4">
        <f>+(VLOOKUP(Z$2,Cartera!$C$44:$DG$82,creditos_sf!$A71,0)/$A$1)/$AZ71*100</f>
        <v>0</v>
      </c>
      <c r="AA71" s="4">
        <f>+(VLOOKUP(AA$2,Cartera!$C$44:$DG$82,creditos_sf!$A71,0)/$A$1)/$AZ71*100</f>
        <v>0</v>
      </c>
      <c r="AB71" s="4">
        <v>392711042.16343296</v>
      </c>
      <c r="AC71" s="4">
        <f>+(VLOOKUP(AC$2,Cartera!$C$44:$DG$82,creditos_sf!$A71,0)/$A$1)/$AZ71*100</f>
        <v>235541790.13127062</v>
      </c>
      <c r="AD71" s="4">
        <f>+(VLOOKUP(AD$2,Cartera!$C$44:$DG$82,creditos_sf!$A71,0)/$A$1)/$AZ71*100</f>
        <v>21320862.435165275</v>
      </c>
      <c r="AE71" s="4">
        <f>+(VLOOKUP(AE$2,Cartera!$C$44:$DG$82,creditos_sf!$A71,0)/$A$1)/$AZ71*100</f>
        <v>16984963.520943951</v>
      </c>
      <c r="AF71" s="4">
        <v>1021404812.05948</v>
      </c>
      <c r="AG71" s="4">
        <v>1964207883.8884099</v>
      </c>
      <c r="AH71" s="4">
        <f>+(VLOOKUP(AH$2,Cartera!$C$44:$DG$82,creditos_sf!$A71,0)/$A$1)/$AZ71*100</f>
        <v>421463068.17968923</v>
      </c>
      <c r="AI71" s="4">
        <v>77154774.281024694</v>
      </c>
      <c r="AJ71" s="4">
        <f>+(VLOOKUP(AJ$2,Cartera!$C$44:$DG$82,creditos_sf!$A71,0)/$A$1)/$AZ71*100</f>
        <v>210374525.29266179</v>
      </c>
      <c r="AK71" s="4">
        <v>82320266.543262899</v>
      </c>
      <c r="AL71" s="4">
        <f>+(VLOOKUP(AL$2,Cartera!$C$44:$DG$82,creditos_sf!$A71,0)/$A$1)/$AZ71*100</f>
        <v>5953770190.8380947</v>
      </c>
      <c r="AM71" s="4">
        <v>232342459.45174599</v>
      </c>
      <c r="AN71" s="4">
        <v>1064845470.3109099</v>
      </c>
      <c r="AO71" s="4">
        <f>+(VLOOKUP(AO$2,Cartera!$C$44:$DG$82,creditos_sf!$A71,0)/$A$1)/$AZ71*100</f>
        <v>339046217.69129926</v>
      </c>
      <c r="AP71" s="4">
        <f>+(VLOOKUP(AP$2,Cartera!$C$44:$DG$82,creditos_sf!$A71,0)/$A$1)/$AZ71*100</f>
        <v>0</v>
      </c>
      <c r="AQ71" s="4">
        <f>+(VLOOKUP(AQ$2,Cartera!$C$44:$DG$82,creditos_sf!$A71,0)/$A$1)/$AZ71*100</f>
        <v>114164667.43726854</v>
      </c>
      <c r="AR71" s="4">
        <v>54319572.0939238</v>
      </c>
      <c r="AS71" s="4">
        <v>144182556.190694</v>
      </c>
      <c r="AT71" s="4">
        <v>39213610.016677395</v>
      </c>
      <c r="AU71" s="4">
        <v>71175600.307605296</v>
      </c>
      <c r="AV71" s="4">
        <v>86408483.601316497</v>
      </c>
      <c r="AW71" s="4">
        <v>687306831.42628407</v>
      </c>
      <c r="AX71" s="4">
        <v>1302358352.8520901</v>
      </c>
      <c r="AY71" s="4">
        <v>1486501001.3595099</v>
      </c>
      <c r="AZ71" s="48">
        <v>128.10419200000001</v>
      </c>
    </row>
    <row r="72" spans="1:52" ht="16.5" x14ac:dyDescent="0.3">
      <c r="A72">
        <f t="shared" si="1"/>
        <v>82</v>
      </c>
      <c r="B72" s="1">
        <v>71</v>
      </c>
      <c r="C72" s="3">
        <v>43008</v>
      </c>
      <c r="D72" s="4">
        <f>+(VLOOKUP(D$2,Cartera!$C$5:$DG$15,creditos_sf!$A72,0)/$A$1)/$AZ72*100</f>
        <v>2004721991.8976605</v>
      </c>
      <c r="E72" s="4">
        <v>2545597059.0892601</v>
      </c>
      <c r="F72" s="4">
        <v>1276621606.01436</v>
      </c>
      <c r="G72" s="4">
        <f>+(VLOOKUP(G$2,Cartera!$C$5:$DG$15,creditos_sf!$A72,0)/$A$1)/$AZ72*100</f>
        <v>653611893.40681851</v>
      </c>
      <c r="H72" s="4">
        <f>+(VLOOKUP(H$2,Cartera!$C$5:$DG$15,creditos_sf!$A72,0)/$A$1)/$AZ72*100</f>
        <v>66488867.031703182</v>
      </c>
      <c r="I72" s="4">
        <f>+(VLOOKUP(I$2,Cartera!$C$5:$DG$15,creditos_sf!$A72,0)/$A$1)/$AZ72*100</f>
        <v>1096654707.2588854</v>
      </c>
      <c r="J72" s="4">
        <f>+(VLOOKUP(J$2,Cartera!$C$5:$DG$15,creditos_sf!$A72,0)/$A$1)/$AZ72*100</f>
        <v>6358138164.5902824</v>
      </c>
      <c r="K72" s="4">
        <v>16039685634.199699</v>
      </c>
      <c r="L72" s="4">
        <v>25844848114.738701</v>
      </c>
      <c r="M72" s="4">
        <v>14039987875.331202</v>
      </c>
      <c r="N72" s="4">
        <v>422853296.43029499</v>
      </c>
      <c r="O72" s="4">
        <f>+(VLOOKUP(O$2,Cartera!$C$44:$DG$82,creditos_sf!$A72,0)/$A$1)/$AZ72*100</f>
        <v>0</v>
      </c>
      <c r="P72" s="4">
        <v>1312593954.83409</v>
      </c>
      <c r="Q72" s="4">
        <f>+(VLOOKUP(Q$2,Cartera!$C$44:$DG$82,creditos_sf!$A72,0)/$A$1)/$AZ72*100</f>
        <v>1003628381.3300943</v>
      </c>
      <c r="R72" s="4">
        <f>+(VLOOKUP(R$2,Cartera!$C$44:$DG$82,creditos_sf!$A72,0)/$A$1)/$AZ72*100</f>
        <v>30349330.326139905</v>
      </c>
      <c r="S72" s="4">
        <f>+(VLOOKUP(S$2,Cartera!$C$44:$DG$82,creditos_sf!$A72,0)/$A$1)/$AZ72*100</f>
        <v>0</v>
      </c>
      <c r="T72" s="4">
        <f>+(VLOOKUP(T$2,Cartera!$C$44:$DG$82,creditos_sf!$A72,0)/$A$1)/$AZ72*100</f>
        <v>0</v>
      </c>
      <c r="U72" s="4">
        <f>+(VLOOKUP(U$2,Cartera!$C$44:$DG$82,creditos_sf!$A72,0)/$A$1)/$AZ72*100</f>
        <v>0</v>
      </c>
      <c r="V72" s="4">
        <f>+(VLOOKUP(V$2,Cartera!$C$44:$DG$82,creditos_sf!$A72,0)/$A$1)/$AZ72*100</f>
        <v>0</v>
      </c>
      <c r="W72" s="4">
        <f>+(VLOOKUP(W$2,Cartera!$C$44:$DG$82,creditos_sf!$A72,0)/$A$1)/$AZ72*100</f>
        <v>0</v>
      </c>
      <c r="X72" s="4">
        <f>+(VLOOKUP(X$2,Cartera!$C$44:$DG$82,creditos_sf!$A72,0)/$A$1)/$AZ72*100</f>
        <v>0</v>
      </c>
      <c r="Y72" s="4">
        <f>+(VLOOKUP(Y$2,Cartera!$C$44:$DG$82,creditos_sf!$A72,0)/$A$1)/$AZ72*100</f>
        <v>0</v>
      </c>
      <c r="Z72" s="4">
        <f>+(VLOOKUP(Z$2,Cartera!$C$44:$DG$82,creditos_sf!$A72,0)/$A$1)/$AZ72*100</f>
        <v>0</v>
      </c>
      <c r="AA72" s="4">
        <f>+(VLOOKUP(AA$2,Cartera!$C$44:$DG$82,creditos_sf!$A72,0)/$A$1)/$AZ72*100</f>
        <v>0</v>
      </c>
      <c r="AB72" s="4">
        <v>400940373.38553494</v>
      </c>
      <c r="AC72" s="4">
        <f>+(VLOOKUP(AC$2,Cartera!$C$44:$DG$82,creditos_sf!$A72,0)/$A$1)/$AZ72*100</f>
        <v>242988869.02258432</v>
      </c>
      <c r="AD72" s="4">
        <f>+(VLOOKUP(AD$2,Cartera!$C$44:$DG$82,creditos_sf!$A72,0)/$A$1)/$AZ72*100</f>
        <v>21186704.364846848</v>
      </c>
      <c r="AE72" s="4">
        <f>+(VLOOKUP(AE$2,Cartera!$C$44:$DG$82,creditos_sf!$A72,0)/$A$1)/$AZ72*100</f>
        <v>17036010.074327007</v>
      </c>
      <c r="AF72" s="4">
        <v>1042942705.0581599</v>
      </c>
      <c r="AG72" s="4">
        <v>1982932053.0318499</v>
      </c>
      <c r="AH72" s="4">
        <f>+(VLOOKUP(AH$2,Cartera!$C$44:$DG$82,creditos_sf!$A72,0)/$A$1)/$AZ72*100</f>
        <v>425660205.19035983</v>
      </c>
      <c r="AI72" s="4">
        <v>75970892.708578005</v>
      </c>
      <c r="AJ72" s="4">
        <f>+(VLOOKUP(AJ$2,Cartera!$C$44:$DG$82,creditos_sf!$A72,0)/$A$1)/$AZ72*100</f>
        <v>196311828.05907279</v>
      </c>
      <c r="AK72" s="4">
        <v>82499579.539514795</v>
      </c>
      <c r="AL72" s="4">
        <f>+(VLOOKUP(AL$2,Cartera!$C$44:$DG$82,creditos_sf!$A72,0)/$A$1)/$AZ72*100</f>
        <v>6037377190.7714615</v>
      </c>
      <c r="AM72" s="4">
        <v>232286637.26002699</v>
      </c>
      <c r="AN72" s="4">
        <v>1081391845.4714899</v>
      </c>
      <c r="AO72" s="4">
        <f>+(VLOOKUP(AO$2,Cartera!$C$44:$DG$82,creditos_sf!$A72,0)/$A$1)/$AZ72*100</f>
        <v>346080777.26185757</v>
      </c>
      <c r="AP72" s="4">
        <f>+(VLOOKUP(AP$2,Cartera!$C$44:$DG$82,creditos_sf!$A72,0)/$A$1)/$AZ72*100</f>
        <v>0</v>
      </c>
      <c r="AQ72" s="4">
        <f>+(VLOOKUP(AQ$2,Cartera!$C$44:$DG$82,creditos_sf!$A72,0)/$A$1)/$AZ72*100</f>
        <v>113724763.63361259</v>
      </c>
      <c r="AR72" s="4">
        <v>53432758.394980498</v>
      </c>
      <c r="AS72" s="4">
        <v>145013192.32445398</v>
      </c>
      <c r="AT72" s="4">
        <v>39630856.265430801</v>
      </c>
      <c r="AU72" s="4">
        <v>71948856.022782698</v>
      </c>
      <c r="AV72" s="4">
        <v>85440225.421545401</v>
      </c>
      <c r="AW72" s="4">
        <v>686858451.54893899</v>
      </c>
      <c r="AX72" s="4">
        <v>1299581440.60115</v>
      </c>
      <c r="AY72" s="4">
        <v>1503060748.7858</v>
      </c>
      <c r="AZ72" s="48">
        <v>128.08399</v>
      </c>
    </row>
    <row r="73" spans="1:52" ht="16.5" x14ac:dyDescent="0.3">
      <c r="A73">
        <f t="shared" si="1"/>
        <v>83</v>
      </c>
      <c r="B73" s="1">
        <v>72</v>
      </c>
      <c r="C73" s="3">
        <v>43039</v>
      </c>
      <c r="D73" s="4">
        <f>+(VLOOKUP(D$2,Cartera!$C$5:$DG$15,creditos_sf!$A73,0)/$A$1)/$AZ73*100</f>
        <v>1939119655.4720781</v>
      </c>
      <c r="E73" s="4">
        <v>2593218569.18747</v>
      </c>
      <c r="F73" s="4">
        <v>1283459653.3130801</v>
      </c>
      <c r="G73" s="4">
        <f>+(VLOOKUP(G$2,Cartera!$C$5:$DG$15,creditos_sf!$A73,0)/$A$1)/$AZ73*100</f>
        <v>693324736.61852944</v>
      </c>
      <c r="H73" s="4">
        <f>+(VLOOKUP(H$2,Cartera!$C$5:$DG$15,creditos_sf!$A73,0)/$A$1)/$AZ73*100</f>
        <v>60874403.890929356</v>
      </c>
      <c r="I73" s="4">
        <f>+(VLOOKUP(I$2,Cartera!$C$5:$DG$15,creditos_sf!$A73,0)/$A$1)/$AZ73*100</f>
        <v>1051024838.0563984</v>
      </c>
      <c r="J73" s="4">
        <f>+(VLOOKUP(J$2,Cartera!$C$5:$DG$15,creditos_sf!$A73,0)/$A$1)/$AZ73*100</f>
        <v>6468808831.9519911</v>
      </c>
      <c r="K73" s="4">
        <v>15541945065.2456</v>
      </c>
      <c r="L73" s="4">
        <v>26348772959.821499</v>
      </c>
      <c r="M73" s="4">
        <v>14186333069.1991</v>
      </c>
      <c r="N73" s="4">
        <v>433077083.79561901</v>
      </c>
      <c r="O73" s="4">
        <f>+(VLOOKUP(O$2,Cartera!$C$44:$DG$82,creditos_sf!$A73,0)/$A$1)/$AZ73*100</f>
        <v>0</v>
      </c>
      <c r="P73" s="4">
        <v>1340066879.05123</v>
      </c>
      <c r="Q73" s="4">
        <f>+(VLOOKUP(Q$2,Cartera!$C$44:$DG$82,creditos_sf!$A73,0)/$A$1)/$AZ73*100</f>
        <v>1021372597.9476379</v>
      </c>
      <c r="R73" s="4">
        <f>+(VLOOKUP(R$2,Cartera!$C$44:$DG$82,creditos_sf!$A73,0)/$A$1)/$AZ73*100</f>
        <v>32474324.53758017</v>
      </c>
      <c r="S73" s="4">
        <f>+(VLOOKUP(S$2,Cartera!$C$44:$DG$82,creditos_sf!$A73,0)/$A$1)/$AZ73*100</f>
        <v>0</v>
      </c>
      <c r="T73" s="4">
        <f>+(VLOOKUP(T$2,Cartera!$C$44:$DG$82,creditos_sf!$A73,0)/$A$1)/$AZ73*100</f>
        <v>0</v>
      </c>
      <c r="U73" s="4">
        <f>+(VLOOKUP(U$2,Cartera!$C$44:$DG$82,creditos_sf!$A73,0)/$A$1)/$AZ73*100</f>
        <v>0</v>
      </c>
      <c r="V73" s="4">
        <f>+(VLOOKUP(V$2,Cartera!$C$44:$DG$82,creditos_sf!$A73,0)/$A$1)/$AZ73*100</f>
        <v>0</v>
      </c>
      <c r="W73" s="4">
        <f>+(VLOOKUP(W$2,Cartera!$C$44:$DG$82,creditos_sf!$A73,0)/$A$1)/$AZ73*100</f>
        <v>0</v>
      </c>
      <c r="X73" s="4">
        <f>+(VLOOKUP(X$2,Cartera!$C$44:$DG$82,creditos_sf!$A73,0)/$A$1)/$AZ73*100</f>
        <v>0</v>
      </c>
      <c r="Y73" s="4">
        <f>+(VLOOKUP(Y$2,Cartera!$C$44:$DG$82,creditos_sf!$A73,0)/$A$1)/$AZ73*100</f>
        <v>0</v>
      </c>
      <c r="Z73" s="4">
        <f>+(VLOOKUP(Z$2,Cartera!$C$44:$DG$82,creditos_sf!$A73,0)/$A$1)/$AZ73*100</f>
        <v>0</v>
      </c>
      <c r="AA73" s="4">
        <f>+(VLOOKUP(AA$2,Cartera!$C$44:$DG$82,creditos_sf!$A73,0)/$A$1)/$AZ73*100</f>
        <v>0</v>
      </c>
      <c r="AB73" s="4">
        <v>410118295.10285801</v>
      </c>
      <c r="AC73" s="4">
        <f>+(VLOOKUP(AC$2,Cartera!$C$44:$DG$82,creditos_sf!$A73,0)/$A$1)/$AZ73*100</f>
        <v>250718416.24608627</v>
      </c>
      <c r="AD73" s="4">
        <f>+(VLOOKUP(AD$2,Cartera!$C$44:$DG$82,creditos_sf!$A73,0)/$A$1)/$AZ73*100</f>
        <v>21142062.968383178</v>
      </c>
      <c r="AE73" s="4">
        <f>+(VLOOKUP(AE$2,Cartera!$C$44:$DG$82,creditos_sf!$A73,0)/$A$1)/$AZ73*100</f>
        <v>17093051.540487427</v>
      </c>
      <c r="AF73" s="4">
        <v>1060068607.8369501</v>
      </c>
      <c r="AG73" s="4">
        <v>2012124713.46122</v>
      </c>
      <c r="AH73" s="4">
        <f>+(VLOOKUP(AH$2,Cartera!$C$44:$DG$82,creditos_sf!$A73,0)/$A$1)/$AZ73*100</f>
        <v>432074293.37106246</v>
      </c>
      <c r="AI73" s="4">
        <v>75133522.087623999</v>
      </c>
      <c r="AJ73" s="4">
        <f>+(VLOOKUP(AJ$2,Cartera!$C$44:$DG$82,creditos_sf!$A73,0)/$A$1)/$AZ73*100</f>
        <v>195119642.69389975</v>
      </c>
      <c r="AK73" s="4">
        <v>82810735.653040498</v>
      </c>
      <c r="AL73" s="4">
        <f>+(VLOOKUP(AL$2,Cartera!$C$44:$DG$82,creditos_sf!$A73,0)/$A$1)/$AZ73*100</f>
        <v>6152997318.9279985</v>
      </c>
      <c r="AM73" s="4">
        <v>231576687.17845097</v>
      </c>
      <c r="AN73" s="4">
        <v>1103698813.9193001</v>
      </c>
      <c r="AO73" s="4">
        <f>+(VLOOKUP(AO$2,Cartera!$C$44:$DG$82,creditos_sf!$A73,0)/$A$1)/$AZ73*100</f>
        <v>358292100.21022266</v>
      </c>
      <c r="AP73" s="4">
        <f>+(VLOOKUP(AP$2,Cartera!$C$44:$DG$82,creditos_sf!$A73,0)/$A$1)/$AZ73*100</f>
        <v>0</v>
      </c>
      <c r="AQ73" s="4">
        <f>+(VLOOKUP(AQ$2,Cartera!$C$44:$DG$82,creditos_sf!$A73,0)/$A$1)/$AZ73*100</f>
        <v>115768816.32229412</v>
      </c>
      <c r="AR73" s="4">
        <v>52838877.549020499</v>
      </c>
      <c r="AS73" s="4">
        <v>146720881.868498</v>
      </c>
      <c r="AT73" s="4">
        <v>40266695.6484318</v>
      </c>
      <c r="AU73" s="4">
        <v>72932347.585784405</v>
      </c>
      <c r="AV73" s="4">
        <v>84751038.525053903</v>
      </c>
      <c r="AW73" s="4">
        <v>688320182.35536301</v>
      </c>
      <c r="AX73" s="4">
        <v>1296458760.3586199</v>
      </c>
      <c r="AY73" s="4">
        <v>1514803723.99332</v>
      </c>
      <c r="AZ73" s="48">
        <v>127.482962</v>
      </c>
    </row>
    <row r="74" spans="1:52" ht="16.5" x14ac:dyDescent="0.3">
      <c r="A74">
        <f t="shared" si="1"/>
        <v>84</v>
      </c>
      <c r="B74" s="1">
        <v>73</v>
      </c>
      <c r="C74" s="3">
        <v>43069</v>
      </c>
      <c r="D74" s="4">
        <f>+(VLOOKUP(D$2,Cartera!$C$5:$DG$15,creditos_sf!$A74,0)/$A$1)/$AZ74*100</f>
        <v>1978653725.360724</v>
      </c>
      <c r="E74" s="4">
        <v>2542697157.07797</v>
      </c>
      <c r="F74" s="4">
        <v>1298224840.5186598</v>
      </c>
      <c r="G74" s="4">
        <f>+(VLOOKUP(G$2,Cartera!$C$5:$DG$15,creditos_sf!$A74,0)/$A$1)/$AZ74*100</f>
        <v>651954705.99509788</v>
      </c>
      <c r="H74" s="4">
        <f>+(VLOOKUP(H$2,Cartera!$C$5:$DG$15,creditos_sf!$A74,0)/$A$1)/$AZ74*100</f>
        <v>58197512.710647695</v>
      </c>
      <c r="I74" s="4">
        <f>+(VLOOKUP(I$2,Cartera!$C$5:$DG$15,creditos_sf!$A74,0)/$A$1)/$AZ74*100</f>
        <v>1113272410.921011</v>
      </c>
      <c r="J74" s="4">
        <f>+(VLOOKUP(J$2,Cartera!$C$5:$DG$15,creditos_sf!$A74,0)/$A$1)/$AZ74*100</f>
        <v>6460729426.2574148</v>
      </c>
      <c r="K74" s="4">
        <v>15426577431.3992</v>
      </c>
      <c r="L74" s="4">
        <v>27035060748.035599</v>
      </c>
      <c r="M74" s="4">
        <v>14612141935.658499</v>
      </c>
      <c r="N74" s="4">
        <v>434930513.42703003</v>
      </c>
      <c r="O74" s="4">
        <f>+(VLOOKUP(O$2,Cartera!$C$44:$DG$82,creditos_sf!$A74,0)/$A$1)/$AZ74*100</f>
        <v>0</v>
      </c>
      <c r="P74" s="4">
        <v>1363808271.5383301</v>
      </c>
      <c r="Q74" s="4">
        <f>+(VLOOKUP(Q$2,Cartera!$C$44:$DG$82,creditos_sf!$A74,0)/$A$1)/$AZ74*100</f>
        <v>1039973567.8780473</v>
      </c>
      <c r="R74" s="4">
        <f>+(VLOOKUP(R$2,Cartera!$C$44:$DG$82,creditos_sf!$A74,0)/$A$1)/$AZ74*100</f>
        <v>34653151.713555761</v>
      </c>
      <c r="S74" s="4">
        <f>+(VLOOKUP(S$2,Cartera!$C$44:$DG$82,creditos_sf!$A74,0)/$A$1)/$AZ74*100</f>
        <v>0</v>
      </c>
      <c r="T74" s="4">
        <f>+(VLOOKUP(T$2,Cartera!$C$44:$DG$82,creditos_sf!$A74,0)/$A$1)/$AZ74*100</f>
        <v>0</v>
      </c>
      <c r="U74" s="4">
        <f>+(VLOOKUP(U$2,Cartera!$C$44:$DG$82,creditos_sf!$A74,0)/$A$1)/$AZ74*100</f>
        <v>0</v>
      </c>
      <c r="V74" s="4">
        <f>+(VLOOKUP(V$2,Cartera!$C$44:$DG$82,creditos_sf!$A74,0)/$A$1)/$AZ74*100</f>
        <v>0</v>
      </c>
      <c r="W74" s="4">
        <f>+(VLOOKUP(W$2,Cartera!$C$44:$DG$82,creditos_sf!$A74,0)/$A$1)/$AZ74*100</f>
        <v>0</v>
      </c>
      <c r="X74" s="4">
        <f>+(VLOOKUP(X$2,Cartera!$C$44:$DG$82,creditos_sf!$A74,0)/$A$1)/$AZ74*100</f>
        <v>0</v>
      </c>
      <c r="Y74" s="4">
        <f>+(VLOOKUP(Y$2,Cartera!$C$44:$DG$82,creditos_sf!$A74,0)/$A$1)/$AZ74*100</f>
        <v>0</v>
      </c>
      <c r="Z74" s="4">
        <f>+(VLOOKUP(Z$2,Cartera!$C$44:$DG$82,creditos_sf!$A74,0)/$A$1)/$AZ74*100</f>
        <v>0</v>
      </c>
      <c r="AA74" s="4">
        <f>+(VLOOKUP(AA$2,Cartera!$C$44:$DG$82,creditos_sf!$A74,0)/$A$1)/$AZ74*100</f>
        <v>0</v>
      </c>
      <c r="AB74" s="4">
        <v>418985165.54329902</v>
      </c>
      <c r="AC74" s="4">
        <f>+(VLOOKUP(AC$2,Cartera!$C$44:$DG$82,creditos_sf!$A74,0)/$A$1)/$AZ74*100</f>
        <v>266846508.51214397</v>
      </c>
      <c r="AD74" s="4">
        <f>+(VLOOKUP(AD$2,Cartera!$C$44:$DG$82,creditos_sf!$A74,0)/$A$1)/$AZ74*100</f>
        <v>21415609.141753696</v>
      </c>
      <c r="AE74" s="4">
        <f>+(VLOOKUP(AE$2,Cartera!$C$44:$DG$82,creditos_sf!$A74,0)/$A$1)/$AZ74*100</f>
        <v>17437069.476762827</v>
      </c>
      <c r="AF74" s="4">
        <v>1077062489.7813799</v>
      </c>
      <c r="AG74" s="4">
        <v>2033324575.3545401</v>
      </c>
      <c r="AH74" s="4">
        <f>+(VLOOKUP(AH$2,Cartera!$C$44:$DG$82,creditos_sf!$A74,0)/$A$1)/$AZ74*100</f>
        <v>438164759.1676144</v>
      </c>
      <c r="AI74" s="4">
        <v>66536284.931609102</v>
      </c>
      <c r="AJ74" s="4">
        <f>+(VLOOKUP(AJ$2,Cartera!$C$44:$DG$82,creditos_sf!$A74,0)/$A$1)/$AZ74*100</f>
        <v>201786312.19349283</v>
      </c>
      <c r="AK74" s="4">
        <v>79765071.188217312</v>
      </c>
      <c r="AL74" s="4">
        <f>+(VLOOKUP(AL$2,Cartera!$C$44:$DG$82,creditos_sf!$A74,0)/$A$1)/$AZ74*100</f>
        <v>6287179716.8371449</v>
      </c>
      <c r="AM74" s="4">
        <v>230856910.69537401</v>
      </c>
      <c r="AN74" s="4">
        <v>1124126219.23983</v>
      </c>
      <c r="AO74" s="4">
        <f>+(VLOOKUP(AO$2,Cartera!$C$44:$DG$82,creditos_sf!$A74,0)/$A$1)/$AZ74*100</f>
        <v>369652061.26048106</v>
      </c>
      <c r="AP74" s="4">
        <f>+(VLOOKUP(AP$2,Cartera!$C$44:$DG$82,creditos_sf!$A74,0)/$A$1)/$AZ74*100</f>
        <v>0</v>
      </c>
      <c r="AQ74" s="4">
        <f>+(VLOOKUP(AQ$2,Cartera!$C$44:$DG$82,creditos_sf!$A74,0)/$A$1)/$AZ74*100</f>
        <v>118348462.94925131</v>
      </c>
      <c r="AR74" s="4">
        <v>52442987.923736505</v>
      </c>
      <c r="AS74" s="4">
        <v>146573375.02500302</v>
      </c>
      <c r="AT74" s="4">
        <v>40370642.635183901</v>
      </c>
      <c r="AU74" s="4">
        <v>73794419.287439898</v>
      </c>
      <c r="AV74" s="4">
        <v>82705423.558802903</v>
      </c>
      <c r="AW74" s="4">
        <v>686838982.16005707</v>
      </c>
      <c r="AX74" s="4">
        <v>1280109896.4754498</v>
      </c>
      <c r="AY74" s="4">
        <v>1531949321.3950801</v>
      </c>
      <c r="AZ74" s="48">
        <v>127.23151799999999</v>
      </c>
    </row>
    <row r="75" spans="1:52" ht="16.5" x14ac:dyDescent="0.3">
      <c r="A75">
        <f t="shared" si="1"/>
        <v>85</v>
      </c>
      <c r="B75" s="1">
        <v>74</v>
      </c>
      <c r="C75" s="3">
        <v>43100</v>
      </c>
      <c r="D75" s="4">
        <f>+(VLOOKUP(D$2,Cartera!$C$5:$DG$15,creditos_sf!$A75,0)/$A$1)/$AZ75*100</f>
        <v>2069296776.7997389</v>
      </c>
      <c r="E75" s="4">
        <v>3154380389.4726901</v>
      </c>
      <c r="F75" s="4">
        <v>1308446089.7003601</v>
      </c>
      <c r="G75" s="4">
        <f>+(VLOOKUP(G$2,Cartera!$C$5:$DG$15,creditos_sf!$A75,0)/$A$1)/$AZ75*100</f>
        <v>631733032.66205466</v>
      </c>
      <c r="H75" s="4">
        <f>+(VLOOKUP(H$2,Cartera!$C$5:$DG$15,creditos_sf!$A75,0)/$A$1)/$AZ75*100</f>
        <v>61233436.625505261</v>
      </c>
      <c r="I75" s="4">
        <f>+(VLOOKUP(I$2,Cartera!$C$5:$DG$15,creditos_sf!$A75,0)/$A$1)/$AZ75*100</f>
        <v>1141534348.2641513</v>
      </c>
      <c r="J75" s="4">
        <f>+(VLOOKUP(J$2,Cartera!$C$5:$DG$15,creditos_sf!$A75,0)/$A$1)/$AZ75*100</f>
        <v>6540913553.0850048</v>
      </c>
      <c r="K75" s="4">
        <v>15427633668.460499</v>
      </c>
      <c r="L75" s="4">
        <v>27775319609.365002</v>
      </c>
      <c r="M75" s="4">
        <v>14248104376.420099</v>
      </c>
      <c r="N75" s="4">
        <v>441590664.12580001</v>
      </c>
      <c r="O75" s="4">
        <f>+(VLOOKUP(O$2,Cartera!$C$44:$DG$82,creditos_sf!$A75,0)/$A$1)/$AZ75*100</f>
        <v>0</v>
      </c>
      <c r="P75" s="4">
        <v>1385464040.06986</v>
      </c>
      <c r="Q75" s="4">
        <f>+(VLOOKUP(Q$2,Cartera!$C$44:$DG$82,creditos_sf!$A75,0)/$A$1)/$AZ75*100</f>
        <v>1044310799.3282925</v>
      </c>
      <c r="R75" s="4">
        <f>+(VLOOKUP(R$2,Cartera!$C$44:$DG$82,creditos_sf!$A75,0)/$A$1)/$AZ75*100</f>
        <v>36363350.50216908</v>
      </c>
      <c r="S75" s="4">
        <f>+(VLOOKUP(S$2,Cartera!$C$44:$DG$82,creditos_sf!$A75,0)/$A$1)/$AZ75*100</f>
        <v>0</v>
      </c>
      <c r="T75" s="4">
        <f>+(VLOOKUP(T$2,Cartera!$C$44:$DG$82,creditos_sf!$A75,0)/$A$1)/$AZ75*100</f>
        <v>0</v>
      </c>
      <c r="U75" s="4">
        <f>+(VLOOKUP(U$2,Cartera!$C$44:$DG$82,creditos_sf!$A75,0)/$A$1)/$AZ75*100</f>
        <v>0</v>
      </c>
      <c r="V75" s="4">
        <f>+(VLOOKUP(V$2,Cartera!$C$44:$DG$82,creditos_sf!$A75,0)/$A$1)/$AZ75*100</f>
        <v>0</v>
      </c>
      <c r="W75" s="4">
        <f>+(VLOOKUP(W$2,Cartera!$C$44:$DG$82,creditos_sf!$A75,0)/$A$1)/$AZ75*100</f>
        <v>0</v>
      </c>
      <c r="X75" s="4">
        <f>+(VLOOKUP(X$2,Cartera!$C$44:$DG$82,creditos_sf!$A75,0)/$A$1)/$AZ75*100</f>
        <v>0</v>
      </c>
      <c r="Y75" s="4">
        <f>+(VLOOKUP(Y$2,Cartera!$C$44:$DG$82,creditos_sf!$A75,0)/$A$1)/$AZ75*100</f>
        <v>0</v>
      </c>
      <c r="Z75" s="4">
        <f>+(VLOOKUP(Z$2,Cartera!$C$44:$DG$82,creditos_sf!$A75,0)/$A$1)/$AZ75*100</f>
        <v>0</v>
      </c>
      <c r="AA75" s="4">
        <f>+(VLOOKUP(AA$2,Cartera!$C$44:$DG$82,creditos_sf!$A75,0)/$A$1)/$AZ75*100</f>
        <v>0</v>
      </c>
      <c r="AB75" s="4">
        <v>425263825.55419898</v>
      </c>
      <c r="AC75" s="4">
        <f>+(VLOOKUP(AC$2,Cartera!$C$44:$DG$82,creditos_sf!$A75,0)/$A$1)/$AZ75*100</f>
        <v>274679178.52506989</v>
      </c>
      <c r="AD75" s="4">
        <f>+(VLOOKUP(AD$2,Cartera!$C$44:$DG$82,creditos_sf!$A75,0)/$A$1)/$AZ75*100</f>
        <v>21614597.947033063</v>
      </c>
      <c r="AE75" s="4">
        <f>+(VLOOKUP(AE$2,Cartera!$C$44:$DG$82,creditos_sf!$A75,0)/$A$1)/$AZ75*100</f>
        <v>17847759.929969363</v>
      </c>
      <c r="AF75" s="4">
        <v>1091075474.1059599</v>
      </c>
      <c r="AG75" s="4">
        <v>2044948737.87163</v>
      </c>
      <c r="AH75" s="4">
        <f>+(VLOOKUP(AH$2,Cartera!$C$44:$DG$82,creditos_sf!$A75,0)/$A$1)/$AZ75*100</f>
        <v>443960068.26686078</v>
      </c>
      <c r="AI75" s="4">
        <v>67164817.752968207</v>
      </c>
      <c r="AJ75" s="4">
        <f>+(VLOOKUP(AJ$2,Cartera!$C$44:$DG$82,creditos_sf!$A75,0)/$A$1)/$AZ75*100</f>
        <v>210537059.7376152</v>
      </c>
      <c r="AK75" s="4">
        <v>83663622.928369701</v>
      </c>
      <c r="AL75" s="4">
        <f>+(VLOOKUP(AL$2,Cartera!$C$44:$DG$82,creditos_sf!$A75,0)/$A$1)/$AZ75*100</f>
        <v>6335089720.4255886</v>
      </c>
      <c r="AM75" s="4">
        <v>230660853.02323902</v>
      </c>
      <c r="AN75" s="4">
        <v>1143709831.2661898</v>
      </c>
      <c r="AO75" s="4">
        <f>+(VLOOKUP(AO$2,Cartera!$C$44:$DG$82,creditos_sf!$A75,0)/$A$1)/$AZ75*100</f>
        <v>381565565.91455793</v>
      </c>
      <c r="AP75" s="4">
        <f>+(VLOOKUP(AP$2,Cartera!$C$44:$DG$82,creditos_sf!$A75,0)/$A$1)/$AZ75*100</f>
        <v>0</v>
      </c>
      <c r="AQ75" s="4">
        <f>+(VLOOKUP(AQ$2,Cartera!$C$44:$DG$82,creditos_sf!$A75,0)/$A$1)/$AZ75*100</f>
        <v>120678461.1883115</v>
      </c>
      <c r="AR75" s="4">
        <v>52177892.515094496</v>
      </c>
      <c r="AS75" s="4">
        <v>146473662.90205798</v>
      </c>
      <c r="AT75" s="4">
        <v>41196684.501921803</v>
      </c>
      <c r="AU75" s="4">
        <v>74811056.656804606</v>
      </c>
      <c r="AV75" s="4">
        <v>83941592.453391001</v>
      </c>
      <c r="AW75" s="4">
        <v>685321086.14200401</v>
      </c>
      <c r="AX75" s="4">
        <v>1262641679.8984599</v>
      </c>
      <c r="AY75" s="4">
        <v>1549966106.70679</v>
      </c>
      <c r="AZ75" s="48">
        <v>127.431083</v>
      </c>
    </row>
    <row r="76" spans="1:52" ht="16.5" x14ac:dyDescent="0.3">
      <c r="A76">
        <f t="shared" si="1"/>
        <v>86</v>
      </c>
      <c r="B76" s="1">
        <v>75</v>
      </c>
      <c r="C76" s="3">
        <v>43131</v>
      </c>
      <c r="D76" s="4">
        <f>+(VLOOKUP(D$2,Cartera!$C$5:$DG$15,creditos_sf!$A76,0)/$A$1)/$AZ76*100</f>
        <v>2038288342.6964574</v>
      </c>
      <c r="E76" s="4">
        <v>3084598827.09092</v>
      </c>
      <c r="F76" s="4">
        <v>1324355585.14205</v>
      </c>
      <c r="G76" s="4">
        <f>+(VLOOKUP(G$2,Cartera!$C$5:$DG$15,creditos_sf!$A76,0)/$A$1)/$AZ76*100</f>
        <v>607397958.10211325</v>
      </c>
      <c r="H76" s="4">
        <f>+(VLOOKUP(H$2,Cartera!$C$5:$DG$15,creditos_sf!$A76,0)/$A$1)/$AZ76*100</f>
        <v>77333208.62735182</v>
      </c>
      <c r="I76" s="4">
        <f>+(VLOOKUP(I$2,Cartera!$C$5:$DG$15,creditos_sf!$A76,0)/$A$1)/$AZ76*100</f>
        <v>1126667748.0283237</v>
      </c>
      <c r="J76" s="4">
        <f>+(VLOOKUP(J$2,Cartera!$C$5:$DG$15,creditos_sf!$A76,0)/$A$1)/$AZ76*100</f>
        <v>6581841884.1274071</v>
      </c>
      <c r="K76" s="4">
        <v>15480206727.0956</v>
      </c>
      <c r="L76" s="4">
        <v>27681908994.995602</v>
      </c>
      <c r="M76" s="4">
        <v>14833197451.1749</v>
      </c>
      <c r="N76" s="4">
        <v>445113397.508066</v>
      </c>
      <c r="O76" s="4">
        <f>+(VLOOKUP(O$2,Cartera!$C$44:$DG$82,creditos_sf!$A76,0)/$A$1)/$AZ76*100</f>
        <v>0</v>
      </c>
      <c r="P76" s="4">
        <v>1408071460.84866</v>
      </c>
      <c r="Q76" s="4">
        <f>+(VLOOKUP(Q$2,Cartera!$C$44:$DG$82,creditos_sf!$A76,0)/$A$1)/$AZ76*100</f>
        <v>1039051894.9828241</v>
      </c>
      <c r="R76" s="4">
        <f>+(VLOOKUP(R$2,Cartera!$C$44:$DG$82,creditos_sf!$A76,0)/$A$1)/$AZ76*100</f>
        <v>36574300.497802973</v>
      </c>
      <c r="S76" s="4">
        <f>+(VLOOKUP(S$2,Cartera!$C$44:$DG$82,creditos_sf!$A76,0)/$A$1)/$AZ76*100</f>
        <v>0</v>
      </c>
      <c r="T76" s="4">
        <f>+(VLOOKUP(T$2,Cartera!$C$44:$DG$82,creditos_sf!$A76,0)/$A$1)/$AZ76*100</f>
        <v>0</v>
      </c>
      <c r="U76" s="4">
        <f>+(VLOOKUP(U$2,Cartera!$C$44:$DG$82,creditos_sf!$A76,0)/$A$1)/$AZ76*100</f>
        <v>0</v>
      </c>
      <c r="V76" s="4">
        <f>+(VLOOKUP(V$2,Cartera!$C$44:$DG$82,creditos_sf!$A76,0)/$A$1)/$AZ76*100</f>
        <v>0</v>
      </c>
      <c r="W76" s="4">
        <f>+(VLOOKUP(W$2,Cartera!$C$44:$DG$82,creditos_sf!$A76,0)/$A$1)/$AZ76*100</f>
        <v>0</v>
      </c>
      <c r="X76" s="4">
        <f>+(VLOOKUP(X$2,Cartera!$C$44:$DG$82,creditos_sf!$A76,0)/$A$1)/$AZ76*100</f>
        <v>0</v>
      </c>
      <c r="Y76" s="4">
        <f>+(VLOOKUP(Y$2,Cartera!$C$44:$DG$82,creditos_sf!$A76,0)/$A$1)/$AZ76*100</f>
        <v>0</v>
      </c>
      <c r="Z76" s="4">
        <f>+(VLOOKUP(Z$2,Cartera!$C$44:$DG$82,creditos_sf!$A76,0)/$A$1)/$AZ76*100</f>
        <v>0</v>
      </c>
      <c r="AA76" s="4">
        <f>+(VLOOKUP(AA$2,Cartera!$C$44:$DG$82,creditos_sf!$A76,0)/$A$1)/$AZ76*100</f>
        <v>0</v>
      </c>
      <c r="AB76" s="4">
        <v>434359445.18404001</v>
      </c>
      <c r="AC76" s="4">
        <f>+(VLOOKUP(AC$2,Cartera!$C$44:$DG$82,creditos_sf!$A76,0)/$A$1)/$AZ76*100</f>
        <v>278149413.94484729</v>
      </c>
      <c r="AD76" s="4">
        <f>+(VLOOKUP(AD$2,Cartera!$C$44:$DG$82,creditos_sf!$A76,0)/$A$1)/$AZ76*100</f>
        <v>21676051.550043494</v>
      </c>
      <c r="AE76" s="4">
        <f>+(VLOOKUP(AE$2,Cartera!$C$44:$DG$82,creditos_sf!$A76,0)/$A$1)/$AZ76*100</f>
        <v>18045718.106286522</v>
      </c>
      <c r="AF76" s="4">
        <v>1105978178.58252</v>
      </c>
      <c r="AG76" s="4">
        <v>2069325216.4130099</v>
      </c>
      <c r="AH76" s="4">
        <f>+(VLOOKUP(AH$2,Cartera!$C$44:$DG$82,creditos_sf!$A76,0)/$A$1)/$AZ76*100</f>
        <v>444717065.23779929</v>
      </c>
      <c r="AI76" s="4">
        <v>66296744.0259322</v>
      </c>
      <c r="AJ76" s="4">
        <f>+(VLOOKUP(AJ$2,Cartera!$C$44:$DG$82,creditos_sf!$A76,0)/$A$1)/$AZ76*100</f>
        <v>180680251.82828346</v>
      </c>
      <c r="AK76" s="4">
        <v>84864572.799673095</v>
      </c>
      <c r="AL76" s="4">
        <f>+(VLOOKUP(AL$2,Cartera!$C$44:$DG$82,creditos_sf!$A76,0)/$A$1)/$AZ76*100</f>
        <v>6371674241.935236</v>
      </c>
      <c r="AM76" s="4">
        <v>231029925.78620601</v>
      </c>
      <c r="AN76" s="4">
        <v>1164194681.9462399</v>
      </c>
      <c r="AO76" s="4">
        <f>+(VLOOKUP(AO$2,Cartera!$C$44:$DG$82,creditos_sf!$A76,0)/$A$1)/$AZ76*100</f>
        <v>387707169.64378387</v>
      </c>
      <c r="AP76" s="4">
        <f>+(VLOOKUP(AP$2,Cartera!$C$44:$DG$82,creditos_sf!$A76,0)/$A$1)/$AZ76*100</f>
        <v>0</v>
      </c>
      <c r="AQ76" s="4">
        <f>+(VLOOKUP(AQ$2,Cartera!$C$44:$DG$82,creditos_sf!$A76,0)/$A$1)/$AZ76*100</f>
        <v>121680541.12996328</v>
      </c>
      <c r="AR76" s="4">
        <v>52604704.134279095</v>
      </c>
      <c r="AS76" s="4">
        <v>148010934.433413</v>
      </c>
      <c r="AT76" s="4">
        <v>39939863.545216404</v>
      </c>
      <c r="AU76" s="4">
        <v>75910784.9128232</v>
      </c>
      <c r="AV76" s="4">
        <v>83562231.3319069</v>
      </c>
      <c r="AW76" s="4">
        <v>683780833.32186294</v>
      </c>
      <c r="AX76" s="4">
        <v>1249398891.31216</v>
      </c>
      <c r="AY76" s="4">
        <v>1564593106.0201099</v>
      </c>
      <c r="AZ76" s="48">
        <v>127.593452</v>
      </c>
    </row>
    <row r="77" spans="1:52" ht="16.5" x14ac:dyDescent="0.3">
      <c r="A77">
        <f t="shared" si="1"/>
        <v>87</v>
      </c>
      <c r="B77" s="1">
        <v>76</v>
      </c>
      <c r="C77" s="3">
        <v>43159</v>
      </c>
      <c r="D77" s="4">
        <f>+(VLOOKUP(D$2,Cartera!$C$5:$DG$15,creditos_sf!$A77,0)/$A$1)/$AZ77*100</f>
        <v>2045578785.2899725</v>
      </c>
      <c r="E77" s="4">
        <v>3198962298.43436</v>
      </c>
      <c r="F77" s="4">
        <v>1339679402.2169499</v>
      </c>
      <c r="G77" s="4">
        <f>+(VLOOKUP(G$2,Cartera!$C$5:$DG$15,creditos_sf!$A77,0)/$A$1)/$AZ77*100</f>
        <v>614784293.59764135</v>
      </c>
      <c r="H77" s="4">
        <f>+(VLOOKUP(H$2,Cartera!$C$5:$DG$15,creditos_sf!$A77,0)/$A$1)/$AZ77*100</f>
        <v>91041153.976895049</v>
      </c>
      <c r="I77" s="4">
        <f>+(VLOOKUP(I$2,Cartera!$C$5:$DG$15,creditos_sf!$A77,0)/$A$1)/$AZ77*100</f>
        <v>984280035.94826293</v>
      </c>
      <c r="J77" s="4">
        <f>+(VLOOKUP(J$2,Cartera!$C$5:$DG$15,creditos_sf!$A77,0)/$A$1)/$AZ77*100</f>
        <v>6852105271.7064877</v>
      </c>
      <c r="K77" s="4">
        <v>15395569643.438299</v>
      </c>
      <c r="L77" s="4">
        <v>27732053369.678799</v>
      </c>
      <c r="M77" s="4">
        <v>15739741683.979301</v>
      </c>
      <c r="N77" s="4">
        <v>446877131.79130399</v>
      </c>
      <c r="O77" s="4">
        <f>+(VLOOKUP(O$2,Cartera!$C$44:$DG$82,creditos_sf!$A77,0)/$A$1)/$AZ77*100</f>
        <v>0</v>
      </c>
      <c r="P77" s="4">
        <v>1430504191.4034901</v>
      </c>
      <c r="Q77" s="4">
        <f>+(VLOOKUP(Q$2,Cartera!$C$44:$DG$82,creditos_sf!$A77,0)/$A$1)/$AZ77*100</f>
        <v>1033991171.7847413</v>
      </c>
      <c r="R77" s="4">
        <f>+(VLOOKUP(R$2,Cartera!$C$44:$DG$82,creditos_sf!$A77,0)/$A$1)/$AZ77*100</f>
        <v>36431039.620556258</v>
      </c>
      <c r="S77" s="4">
        <f>+(VLOOKUP(S$2,Cartera!$C$44:$DG$82,creditos_sf!$A77,0)/$A$1)/$AZ77*100</f>
        <v>0</v>
      </c>
      <c r="T77" s="4">
        <f>+(VLOOKUP(T$2,Cartera!$C$44:$DG$82,creditos_sf!$A77,0)/$A$1)/$AZ77*100</f>
        <v>0</v>
      </c>
      <c r="U77" s="4">
        <f>+(VLOOKUP(U$2,Cartera!$C$44:$DG$82,creditos_sf!$A77,0)/$A$1)/$AZ77*100</f>
        <v>0</v>
      </c>
      <c r="V77" s="4">
        <f>+(VLOOKUP(V$2,Cartera!$C$44:$DG$82,creditos_sf!$A77,0)/$A$1)/$AZ77*100</f>
        <v>0</v>
      </c>
      <c r="W77" s="4">
        <f>+(VLOOKUP(W$2,Cartera!$C$44:$DG$82,creditos_sf!$A77,0)/$A$1)/$AZ77*100</f>
        <v>0</v>
      </c>
      <c r="X77" s="4">
        <f>+(VLOOKUP(X$2,Cartera!$C$44:$DG$82,creditos_sf!$A77,0)/$A$1)/$AZ77*100</f>
        <v>0</v>
      </c>
      <c r="Y77" s="4">
        <f>+(VLOOKUP(Y$2,Cartera!$C$44:$DG$82,creditos_sf!$A77,0)/$A$1)/$AZ77*100</f>
        <v>0</v>
      </c>
      <c r="Z77" s="4">
        <f>+(VLOOKUP(Z$2,Cartera!$C$44:$DG$82,creditos_sf!$A77,0)/$A$1)/$AZ77*100</f>
        <v>0</v>
      </c>
      <c r="AA77" s="4">
        <f>+(VLOOKUP(AA$2,Cartera!$C$44:$DG$82,creditos_sf!$A77,0)/$A$1)/$AZ77*100</f>
        <v>0</v>
      </c>
      <c r="AB77" s="4">
        <v>440507031.67824501</v>
      </c>
      <c r="AC77" s="4">
        <f>+(VLOOKUP(AC$2,Cartera!$C$44:$DG$82,creditos_sf!$A77,0)/$A$1)/$AZ77*100</f>
        <v>282619448.80742389</v>
      </c>
      <c r="AD77" s="4">
        <f>+(VLOOKUP(AD$2,Cartera!$C$44:$DG$82,creditos_sf!$A77,0)/$A$1)/$AZ77*100</f>
        <v>22040609.48060387</v>
      </c>
      <c r="AE77" s="4">
        <f>+(VLOOKUP(AE$2,Cartera!$C$44:$DG$82,creditos_sf!$A77,0)/$A$1)/$AZ77*100</f>
        <v>18121944.599144116</v>
      </c>
      <c r="AF77" s="4">
        <v>1120594439.1809599</v>
      </c>
      <c r="AG77" s="4">
        <v>2087314586.68471</v>
      </c>
      <c r="AH77" s="4">
        <f>+(VLOOKUP(AH$2,Cartera!$C$44:$DG$82,creditos_sf!$A77,0)/$A$1)/$AZ77*100</f>
        <v>441920593.25891721</v>
      </c>
      <c r="AI77" s="4">
        <v>66130760.0918791</v>
      </c>
      <c r="AJ77" s="4">
        <f>+(VLOOKUP(AJ$2,Cartera!$C$44:$DG$82,creditos_sf!$A77,0)/$A$1)/$AZ77*100</f>
        <v>170734195.435783</v>
      </c>
      <c r="AK77" s="4">
        <v>75249724.599554703</v>
      </c>
      <c r="AL77" s="4">
        <f>+(VLOOKUP(AL$2,Cartera!$C$44:$DG$82,creditos_sf!$A77,0)/$A$1)/$AZ77*100</f>
        <v>6406711067.5086355</v>
      </c>
      <c r="AM77" s="4">
        <v>231017192.17134801</v>
      </c>
      <c r="AN77" s="4">
        <v>1183464312.8396502</v>
      </c>
      <c r="AO77" s="4">
        <f>+(VLOOKUP(AO$2,Cartera!$C$44:$DG$82,creditos_sf!$A77,0)/$A$1)/$AZ77*100</f>
        <v>390213038.12974274</v>
      </c>
      <c r="AP77" s="4">
        <f>+(VLOOKUP(AP$2,Cartera!$C$44:$DG$82,creditos_sf!$A77,0)/$A$1)/$AZ77*100</f>
        <v>0</v>
      </c>
      <c r="AQ77" s="4">
        <f>+(VLOOKUP(AQ$2,Cartera!$C$44:$DG$82,creditos_sf!$A77,0)/$A$1)/$AZ77*100</f>
        <v>122401190.67285545</v>
      </c>
      <c r="AR77" s="4">
        <v>52672811.394497298</v>
      </c>
      <c r="AS77" s="4">
        <v>150190122.37657002</v>
      </c>
      <c r="AT77" s="4">
        <v>39112608.554379404</v>
      </c>
      <c r="AU77" s="4">
        <v>76668849.587529898</v>
      </c>
      <c r="AV77" s="4">
        <v>82405783.395182088</v>
      </c>
      <c r="AW77" s="4">
        <v>681444826.57201099</v>
      </c>
      <c r="AX77" s="4">
        <v>1232778204.4102001</v>
      </c>
      <c r="AY77" s="4">
        <v>1573340804.3006001</v>
      </c>
      <c r="AZ77" s="48">
        <v>127.912717</v>
      </c>
    </row>
    <row r="78" spans="1:52" ht="16.5" x14ac:dyDescent="0.3">
      <c r="A78">
        <f t="shared" si="1"/>
        <v>88</v>
      </c>
      <c r="B78" s="1">
        <v>77</v>
      </c>
      <c r="C78" s="3">
        <v>43190</v>
      </c>
      <c r="D78" s="4">
        <f>+(VLOOKUP(D$2,Cartera!$C$5:$DG$15,creditos_sf!$A78,0)/$A$1)/$AZ78*100</f>
        <v>2065997043.7265921</v>
      </c>
      <c r="E78" s="4">
        <v>3226654737.9010601</v>
      </c>
      <c r="F78" s="4">
        <v>1320346406.1170499</v>
      </c>
      <c r="G78" s="4">
        <f>+(VLOOKUP(G$2,Cartera!$C$5:$DG$15,creditos_sf!$A78,0)/$A$1)/$AZ78*100</f>
        <v>627527466.18605769</v>
      </c>
      <c r="H78" s="4">
        <f>+(VLOOKUP(H$2,Cartera!$C$5:$DG$15,creditos_sf!$A78,0)/$A$1)/$AZ78*100</f>
        <v>101580240.44365348</v>
      </c>
      <c r="I78" s="4">
        <f>+(VLOOKUP(I$2,Cartera!$C$5:$DG$15,creditos_sf!$A78,0)/$A$1)/$AZ78*100</f>
        <v>1025419930.9171512</v>
      </c>
      <c r="J78" s="4">
        <f>+(VLOOKUP(J$2,Cartera!$C$5:$DG$15,creditos_sf!$A78,0)/$A$1)/$AZ78*100</f>
        <v>6913560249.5945673</v>
      </c>
      <c r="K78" s="4">
        <v>15702319388.9536</v>
      </c>
      <c r="L78" s="4">
        <v>27797440548.643002</v>
      </c>
      <c r="M78" s="4">
        <v>15661830078.718302</v>
      </c>
      <c r="N78" s="4">
        <v>447024236.20741904</v>
      </c>
      <c r="O78" s="4">
        <f>+(VLOOKUP(O$2,Cartera!$C$44:$DG$82,creditos_sf!$A78,0)/$A$1)/$AZ78*100</f>
        <v>0</v>
      </c>
      <c r="P78" s="4">
        <v>1453824770.52806</v>
      </c>
      <c r="Q78" s="4">
        <f>+(VLOOKUP(Q$2,Cartera!$C$44:$DG$82,creditos_sf!$A78,0)/$A$1)/$AZ78*100</f>
        <v>1028684508.7008474</v>
      </c>
      <c r="R78" s="4">
        <f>+(VLOOKUP(R$2,Cartera!$C$44:$DG$82,creditos_sf!$A78,0)/$A$1)/$AZ78*100</f>
        <v>36022102.743024662</v>
      </c>
      <c r="S78" s="4">
        <f>+(VLOOKUP(S$2,Cartera!$C$44:$DG$82,creditos_sf!$A78,0)/$A$1)/$AZ78*100</f>
        <v>0</v>
      </c>
      <c r="T78" s="4">
        <f>+(VLOOKUP(T$2,Cartera!$C$44:$DG$82,creditos_sf!$A78,0)/$A$1)/$AZ78*100</f>
        <v>0</v>
      </c>
      <c r="U78" s="4">
        <f>+(VLOOKUP(U$2,Cartera!$C$44:$DG$82,creditos_sf!$A78,0)/$A$1)/$AZ78*100</f>
        <v>0</v>
      </c>
      <c r="V78" s="4">
        <f>+(VLOOKUP(V$2,Cartera!$C$44:$DG$82,creditos_sf!$A78,0)/$A$1)/$AZ78*100</f>
        <v>0</v>
      </c>
      <c r="W78" s="4">
        <f>+(VLOOKUP(W$2,Cartera!$C$44:$DG$82,creditos_sf!$A78,0)/$A$1)/$AZ78*100</f>
        <v>0</v>
      </c>
      <c r="X78" s="4">
        <f>+(VLOOKUP(X$2,Cartera!$C$44:$DG$82,creditos_sf!$A78,0)/$A$1)/$AZ78*100</f>
        <v>0</v>
      </c>
      <c r="Y78" s="4">
        <f>+(VLOOKUP(Y$2,Cartera!$C$44:$DG$82,creditos_sf!$A78,0)/$A$1)/$AZ78*100</f>
        <v>0</v>
      </c>
      <c r="Z78" s="4">
        <f>+(VLOOKUP(Z$2,Cartera!$C$44:$DG$82,creditos_sf!$A78,0)/$A$1)/$AZ78*100</f>
        <v>0</v>
      </c>
      <c r="AA78" s="4">
        <f>+(VLOOKUP(AA$2,Cartera!$C$44:$DG$82,creditos_sf!$A78,0)/$A$1)/$AZ78*100</f>
        <v>0</v>
      </c>
      <c r="AB78" s="4">
        <v>446353233.56549501</v>
      </c>
      <c r="AC78" s="4">
        <f>+(VLOOKUP(AC$2,Cartera!$C$44:$DG$82,creditos_sf!$A78,0)/$A$1)/$AZ78*100</f>
        <v>285774418.6715405</v>
      </c>
      <c r="AD78" s="4">
        <f>+(VLOOKUP(AD$2,Cartera!$C$44:$DG$82,creditos_sf!$A78,0)/$A$1)/$AZ78*100</f>
        <v>22729354.771021754</v>
      </c>
      <c r="AE78" s="4">
        <f>+(VLOOKUP(AE$2,Cartera!$C$44:$DG$82,creditos_sf!$A78,0)/$A$1)/$AZ78*100</f>
        <v>17971323.042416561</v>
      </c>
      <c r="AF78" s="4">
        <v>1128989177.1548901</v>
      </c>
      <c r="AG78" s="4">
        <v>2116879922.7652299</v>
      </c>
      <c r="AH78" s="4">
        <f>+(VLOOKUP(AH$2,Cartera!$C$44:$DG$82,creditos_sf!$A78,0)/$A$1)/$AZ78*100</f>
        <v>450554765.51200199</v>
      </c>
      <c r="AI78" s="4">
        <v>66150640.154204801</v>
      </c>
      <c r="AJ78" s="4">
        <f>+(VLOOKUP(AJ$2,Cartera!$C$44:$DG$82,creditos_sf!$A78,0)/$A$1)/$AZ78*100</f>
        <v>182008179.45591831</v>
      </c>
      <c r="AK78" s="4">
        <v>74241528.30953069</v>
      </c>
      <c r="AL78" s="4">
        <f>+(VLOOKUP(AL$2,Cartera!$C$44:$DG$82,creditos_sf!$A78,0)/$A$1)/$AZ78*100</f>
        <v>6405733686.1164703</v>
      </c>
      <c r="AM78" s="4">
        <v>232253332.49216801</v>
      </c>
      <c r="AN78" s="4">
        <v>1208352733.81898</v>
      </c>
      <c r="AO78" s="4">
        <f>+(VLOOKUP(AO$2,Cartera!$C$44:$DG$82,creditos_sf!$A78,0)/$A$1)/$AZ78*100</f>
        <v>388447899.62075233</v>
      </c>
      <c r="AP78" s="4">
        <f>+(VLOOKUP(AP$2,Cartera!$C$44:$DG$82,creditos_sf!$A78,0)/$A$1)/$AZ78*100</f>
        <v>0</v>
      </c>
      <c r="AQ78" s="4">
        <f>+(VLOOKUP(AQ$2,Cartera!$C$44:$DG$82,creditos_sf!$A78,0)/$A$1)/$AZ78*100</f>
        <v>122915846.04387023</v>
      </c>
      <c r="AR78" s="4">
        <v>53236135.204903603</v>
      </c>
      <c r="AS78" s="4">
        <v>152057349.36706901</v>
      </c>
      <c r="AT78" s="4">
        <v>39407444.752351701</v>
      </c>
      <c r="AU78" s="4">
        <v>77552517.489755005</v>
      </c>
      <c r="AV78" s="4">
        <v>81132979.971891403</v>
      </c>
      <c r="AW78" s="4">
        <v>684063197.21033704</v>
      </c>
      <c r="AX78" s="4">
        <v>1221946660.5640101</v>
      </c>
      <c r="AY78" s="4">
        <v>1595036067.5738802</v>
      </c>
      <c r="AZ78" s="48">
        <v>128.535811</v>
      </c>
    </row>
    <row r="79" spans="1:52" ht="16.5" x14ac:dyDescent="0.3">
      <c r="A79">
        <f t="shared" si="1"/>
        <v>89</v>
      </c>
      <c r="B79" s="1">
        <v>78</v>
      </c>
      <c r="C79" s="3">
        <v>43220</v>
      </c>
      <c r="D79" s="4">
        <f>+(VLOOKUP(D$2,Cartera!$C$5:$DG$15,creditos_sf!$A79,0)/$A$1)/$AZ79*100</f>
        <v>2184054872.1384139</v>
      </c>
      <c r="E79" s="4">
        <v>3316640848.3390198</v>
      </c>
      <c r="F79" s="4">
        <v>1371773467.1113601</v>
      </c>
      <c r="G79" s="4">
        <f>+(VLOOKUP(G$2,Cartera!$C$5:$DG$15,creditos_sf!$A79,0)/$A$1)/$AZ79*100</f>
        <v>624408326.16811287</v>
      </c>
      <c r="H79" s="4">
        <f>+(VLOOKUP(H$2,Cartera!$C$5:$DG$15,creditos_sf!$A79,0)/$A$1)/$AZ79*100</f>
        <v>90391723.75101164</v>
      </c>
      <c r="I79" s="4">
        <f>+(VLOOKUP(I$2,Cartera!$C$5:$DG$15,creditos_sf!$A79,0)/$A$1)/$AZ79*100</f>
        <v>1007065650.1382837</v>
      </c>
      <c r="J79" s="4">
        <f>+(VLOOKUP(J$2,Cartera!$C$5:$DG$15,creditos_sf!$A79,0)/$A$1)/$AZ79*100</f>
        <v>7171694956.2012968</v>
      </c>
      <c r="K79" s="4">
        <v>15752872920.7616</v>
      </c>
      <c r="L79" s="4">
        <v>28109370525.251499</v>
      </c>
      <c r="M79" s="4">
        <v>15806902088.655199</v>
      </c>
      <c r="N79" s="4">
        <v>451695971.60370201</v>
      </c>
      <c r="O79" s="4">
        <f>+(VLOOKUP(O$2,Cartera!$C$44:$DG$82,creditos_sf!$A79,0)/$A$1)/$AZ79*100</f>
        <v>0</v>
      </c>
      <c r="P79" s="4">
        <v>1482026326.4811499</v>
      </c>
      <c r="Q79" s="4">
        <f>+(VLOOKUP(Q$2,Cartera!$C$44:$DG$82,creditos_sf!$A79,0)/$A$1)/$AZ79*100</f>
        <v>1034063286.2952549</v>
      </c>
      <c r="R79" s="4">
        <f>+(VLOOKUP(R$2,Cartera!$C$44:$DG$82,creditos_sf!$A79,0)/$A$1)/$AZ79*100</f>
        <v>35783962.134260863</v>
      </c>
      <c r="S79" s="4">
        <f>+(VLOOKUP(S$2,Cartera!$C$44:$DG$82,creditos_sf!$A79,0)/$A$1)/$AZ79*100</f>
        <v>0</v>
      </c>
      <c r="T79" s="4">
        <f>+(VLOOKUP(T$2,Cartera!$C$44:$DG$82,creditos_sf!$A79,0)/$A$1)/$AZ79*100</f>
        <v>0</v>
      </c>
      <c r="U79" s="4">
        <f>+(VLOOKUP(U$2,Cartera!$C$44:$DG$82,creditos_sf!$A79,0)/$A$1)/$AZ79*100</f>
        <v>0</v>
      </c>
      <c r="V79" s="4">
        <f>+(VLOOKUP(V$2,Cartera!$C$44:$DG$82,creditos_sf!$A79,0)/$A$1)/$AZ79*100</f>
        <v>0</v>
      </c>
      <c r="W79" s="4">
        <f>+(VLOOKUP(W$2,Cartera!$C$44:$DG$82,creditos_sf!$A79,0)/$A$1)/$AZ79*100</f>
        <v>0</v>
      </c>
      <c r="X79" s="4">
        <f>+(VLOOKUP(X$2,Cartera!$C$44:$DG$82,creditos_sf!$A79,0)/$A$1)/$AZ79*100</f>
        <v>0</v>
      </c>
      <c r="Y79" s="4">
        <f>+(VLOOKUP(Y$2,Cartera!$C$44:$DG$82,creditos_sf!$A79,0)/$A$1)/$AZ79*100</f>
        <v>0</v>
      </c>
      <c r="Z79" s="4">
        <f>+(VLOOKUP(Z$2,Cartera!$C$44:$DG$82,creditos_sf!$A79,0)/$A$1)/$AZ79*100</f>
        <v>0</v>
      </c>
      <c r="AA79" s="4">
        <f>+(VLOOKUP(AA$2,Cartera!$C$44:$DG$82,creditos_sf!$A79,0)/$A$1)/$AZ79*100</f>
        <v>0</v>
      </c>
      <c r="AB79" s="4">
        <v>452509951.73082602</v>
      </c>
      <c r="AC79" s="4">
        <f>+(VLOOKUP(AC$2,Cartera!$C$44:$DG$82,creditos_sf!$A79,0)/$A$1)/$AZ79*100</f>
        <v>292875064.81691676</v>
      </c>
      <c r="AD79" s="4">
        <f>+(VLOOKUP(AD$2,Cartera!$C$44:$DG$82,creditos_sf!$A79,0)/$A$1)/$AZ79*100</f>
        <v>23163905.405050933</v>
      </c>
      <c r="AE79" s="4">
        <f>+(VLOOKUP(AE$2,Cartera!$C$44:$DG$82,creditos_sf!$A79,0)/$A$1)/$AZ79*100</f>
        <v>18521215.133204311</v>
      </c>
      <c r="AF79" s="4">
        <v>1143374873.7648299</v>
      </c>
      <c r="AG79" s="4">
        <v>2141912853.7868402</v>
      </c>
      <c r="AH79" s="4">
        <f>+(VLOOKUP(AH$2,Cartera!$C$44:$DG$82,creditos_sf!$A79,0)/$A$1)/$AZ79*100</f>
        <v>458008119.81973487</v>
      </c>
      <c r="AI79" s="4">
        <v>65442449.161016501</v>
      </c>
      <c r="AJ79" s="4">
        <f>+(VLOOKUP(AJ$2,Cartera!$C$44:$DG$82,creditos_sf!$A79,0)/$A$1)/$AZ79*100</f>
        <v>183757973.09719428</v>
      </c>
      <c r="AK79" s="4">
        <v>76202696.017247692</v>
      </c>
      <c r="AL79" s="4">
        <f>+(VLOOKUP(AL$2,Cartera!$C$44:$DG$82,creditos_sf!$A79,0)/$A$1)/$AZ79*100</f>
        <v>6469682079.8079166</v>
      </c>
      <c r="AM79" s="4">
        <v>232806618.292678</v>
      </c>
      <c r="AN79" s="4">
        <v>1235231602.3013101</v>
      </c>
      <c r="AO79" s="4">
        <f>+(VLOOKUP(AO$2,Cartera!$C$44:$DG$82,creditos_sf!$A79,0)/$A$1)/$AZ79*100</f>
        <v>390216247.30075753</v>
      </c>
      <c r="AP79" s="4">
        <f>+(VLOOKUP(AP$2,Cartera!$C$44:$DG$82,creditos_sf!$A79,0)/$A$1)/$AZ79*100</f>
        <v>0</v>
      </c>
      <c r="AQ79" s="4">
        <f>+(VLOOKUP(AQ$2,Cartera!$C$44:$DG$82,creditos_sf!$A79,0)/$A$1)/$AZ79*100</f>
        <v>122820085.63549614</v>
      </c>
      <c r="AR79" s="4">
        <v>53918327.742159404</v>
      </c>
      <c r="AS79" s="4">
        <v>154153734.04243898</v>
      </c>
      <c r="AT79" s="4">
        <v>39378578.231276296</v>
      </c>
      <c r="AU79" s="4">
        <v>78564844.325689703</v>
      </c>
      <c r="AV79" s="4">
        <v>80815141.173022404</v>
      </c>
      <c r="AW79" s="4">
        <v>678330660.22667098</v>
      </c>
      <c r="AX79" s="4">
        <v>1207904302.62918</v>
      </c>
      <c r="AY79" s="4">
        <v>1610959186.3989499</v>
      </c>
      <c r="AZ79" s="48">
        <v>128.359623</v>
      </c>
    </row>
    <row r="80" spans="1:52" ht="16.5" x14ac:dyDescent="0.3">
      <c r="A80">
        <f t="shared" si="1"/>
        <v>90</v>
      </c>
      <c r="B80" s="1">
        <v>79</v>
      </c>
      <c r="C80" s="3">
        <v>43251</v>
      </c>
      <c r="D80" s="4">
        <f>+(VLOOKUP(D$2,Cartera!$C$5:$DG$15,creditos_sf!$A80,0)/$A$1)/$AZ80*100</f>
        <v>2282548821.7425017</v>
      </c>
      <c r="E80" s="4">
        <v>3357129899.0061102</v>
      </c>
      <c r="F80" s="4">
        <v>1364335138.06565</v>
      </c>
      <c r="G80" s="4">
        <f>+(VLOOKUP(G$2,Cartera!$C$5:$DG$15,creditos_sf!$A80,0)/$A$1)/$AZ80*100</f>
        <v>608440595.02842557</v>
      </c>
      <c r="H80" s="4">
        <f>+(VLOOKUP(H$2,Cartera!$C$5:$DG$15,creditos_sf!$A80,0)/$A$1)/$AZ80*100</f>
        <v>125945385.85357574</v>
      </c>
      <c r="I80" s="4">
        <f>+(VLOOKUP(I$2,Cartera!$C$5:$DG$15,creditos_sf!$A80,0)/$A$1)/$AZ80*100</f>
        <v>1151417257.7196016</v>
      </c>
      <c r="J80" s="4">
        <f>+(VLOOKUP(J$2,Cartera!$C$5:$DG$15,creditos_sf!$A80,0)/$A$1)/$AZ80*100</f>
        <v>7408789225.8691702</v>
      </c>
      <c r="K80" s="4">
        <v>15777074497.278299</v>
      </c>
      <c r="L80" s="4">
        <v>28241597493.2617</v>
      </c>
      <c r="M80" s="4">
        <v>15959197805.1231</v>
      </c>
      <c r="N80" s="4">
        <v>453567268.45491201</v>
      </c>
      <c r="O80" s="4">
        <f>+(VLOOKUP(O$2,Cartera!$C$44:$DG$82,creditos_sf!$A80,0)/$A$1)/$AZ80*100</f>
        <v>0</v>
      </c>
      <c r="P80" s="4">
        <v>1505637357.91857</v>
      </c>
      <c r="Q80" s="4">
        <f>+(VLOOKUP(Q$2,Cartera!$C$44:$DG$82,creditos_sf!$A80,0)/$A$1)/$AZ80*100</f>
        <v>1037582945.6868974</v>
      </c>
      <c r="R80" s="4">
        <f>+(VLOOKUP(R$2,Cartera!$C$44:$DG$82,creditos_sf!$A80,0)/$A$1)/$AZ80*100</f>
        <v>35233898.857508831</v>
      </c>
      <c r="S80" s="4">
        <f>+(VLOOKUP(S$2,Cartera!$C$44:$DG$82,creditos_sf!$A80,0)/$A$1)/$AZ80*100</f>
        <v>0</v>
      </c>
      <c r="T80" s="4">
        <f>+(VLOOKUP(T$2,Cartera!$C$44:$DG$82,creditos_sf!$A80,0)/$A$1)/$AZ80*100</f>
        <v>0</v>
      </c>
      <c r="U80" s="4">
        <f>+(VLOOKUP(U$2,Cartera!$C$44:$DG$82,creditos_sf!$A80,0)/$A$1)/$AZ80*100</f>
        <v>0</v>
      </c>
      <c r="V80" s="4">
        <f>+(VLOOKUP(V$2,Cartera!$C$44:$DG$82,creditos_sf!$A80,0)/$A$1)/$AZ80*100</f>
        <v>0</v>
      </c>
      <c r="W80" s="4">
        <f>+(VLOOKUP(W$2,Cartera!$C$44:$DG$82,creditos_sf!$A80,0)/$A$1)/$AZ80*100</f>
        <v>0</v>
      </c>
      <c r="X80" s="4">
        <f>+(VLOOKUP(X$2,Cartera!$C$44:$DG$82,creditos_sf!$A80,0)/$A$1)/$AZ80*100</f>
        <v>0</v>
      </c>
      <c r="Y80" s="4">
        <f>+(VLOOKUP(Y$2,Cartera!$C$44:$DG$82,creditos_sf!$A80,0)/$A$1)/$AZ80*100</f>
        <v>0</v>
      </c>
      <c r="Z80" s="4">
        <f>+(VLOOKUP(Z$2,Cartera!$C$44:$DG$82,creditos_sf!$A80,0)/$A$1)/$AZ80*100</f>
        <v>0</v>
      </c>
      <c r="AA80" s="4">
        <f>+(VLOOKUP(AA$2,Cartera!$C$44:$DG$82,creditos_sf!$A80,0)/$A$1)/$AZ80*100</f>
        <v>0</v>
      </c>
      <c r="AB80" s="4">
        <v>457235231.524032</v>
      </c>
      <c r="AC80" s="4">
        <f>+(VLOOKUP(AC$2,Cartera!$C$44:$DG$82,creditos_sf!$A80,0)/$A$1)/$AZ80*100</f>
        <v>298893126.71727926</v>
      </c>
      <c r="AD80" s="4">
        <f>+(VLOOKUP(AD$2,Cartera!$C$44:$DG$82,creditos_sf!$A80,0)/$A$1)/$AZ80*100</f>
        <v>23431095.491600964</v>
      </c>
      <c r="AE80" s="4">
        <f>+(VLOOKUP(AE$2,Cartera!$C$44:$DG$82,creditos_sf!$A80,0)/$A$1)/$AZ80*100</f>
        <v>18691643.116357677</v>
      </c>
      <c r="AF80" s="4">
        <v>1157499907.64573</v>
      </c>
      <c r="AG80" s="4">
        <v>2161662871.91149</v>
      </c>
      <c r="AH80" s="4">
        <f>+(VLOOKUP(AH$2,Cartera!$C$44:$DG$82,creditos_sf!$A80,0)/$A$1)/$AZ80*100</f>
        <v>463739327.57709193</v>
      </c>
      <c r="AI80" s="4">
        <v>64408667.574172005</v>
      </c>
      <c r="AJ80" s="4">
        <f>+(VLOOKUP(AJ$2,Cartera!$C$44:$DG$82,creditos_sf!$A80,0)/$A$1)/$AZ80*100</f>
        <v>182765453.66737387</v>
      </c>
      <c r="AK80" s="4">
        <v>76894323.927695811</v>
      </c>
      <c r="AL80" s="4">
        <f>+(VLOOKUP(AL$2,Cartera!$C$44:$DG$82,creditos_sf!$A80,0)/$A$1)/$AZ80*100</f>
        <v>6518807152.7006569</v>
      </c>
      <c r="AM80" s="4">
        <v>232053678.52060199</v>
      </c>
      <c r="AN80" s="4">
        <v>1256010552.1651599</v>
      </c>
      <c r="AO80" s="4">
        <f>+(VLOOKUP(AO$2,Cartera!$C$44:$DG$82,creditos_sf!$A80,0)/$A$1)/$AZ80*100</f>
        <v>397027145.03112376</v>
      </c>
      <c r="AP80" s="4">
        <f>+(VLOOKUP(AP$2,Cartera!$C$44:$DG$82,creditos_sf!$A80,0)/$A$1)/$AZ80*100</f>
        <v>0</v>
      </c>
      <c r="AQ80" s="4">
        <f>+(VLOOKUP(AQ$2,Cartera!$C$44:$DG$82,creditos_sf!$A80,0)/$A$1)/$AZ80*100</f>
        <v>122947694.6349538</v>
      </c>
      <c r="AR80" s="4">
        <v>54734916.242522098</v>
      </c>
      <c r="AS80" s="4">
        <v>155924860.48611802</v>
      </c>
      <c r="AT80" s="4">
        <v>39301750.4114393</v>
      </c>
      <c r="AU80" s="4">
        <v>79062464.727710009</v>
      </c>
      <c r="AV80" s="4">
        <v>79826243.006840691</v>
      </c>
      <c r="AW80" s="4">
        <v>686964883.23467004</v>
      </c>
      <c r="AX80" s="4">
        <v>1183756254.2227099</v>
      </c>
      <c r="AY80" s="4">
        <v>1620458751.86988</v>
      </c>
      <c r="AZ80" s="48">
        <v>128.38331199999999</v>
      </c>
    </row>
    <row r="81" spans="1:52" ht="16.5" x14ac:dyDescent="0.3">
      <c r="A81">
        <f t="shared" si="1"/>
        <v>91</v>
      </c>
      <c r="B81" s="1">
        <v>80</v>
      </c>
      <c r="C81" s="3">
        <v>43281</v>
      </c>
      <c r="D81" s="4">
        <f>+(VLOOKUP(D$2,Cartera!$C$5:$DG$15,creditos_sf!$A81,0)/$A$1)/$AZ81*100</f>
        <v>2308838028.4002166</v>
      </c>
      <c r="E81" s="4">
        <v>3468853210.8454204</v>
      </c>
      <c r="F81" s="4">
        <v>1376296742.1621101</v>
      </c>
      <c r="G81" s="4">
        <f>+(VLOOKUP(G$2,Cartera!$C$5:$DG$15,creditos_sf!$A81,0)/$A$1)/$AZ81*100</f>
        <v>617025080.29772067</v>
      </c>
      <c r="H81" s="4">
        <f>+(VLOOKUP(H$2,Cartera!$C$5:$DG$15,creditos_sf!$A81,0)/$A$1)/$AZ81*100</f>
        <v>144612214.81318378</v>
      </c>
      <c r="I81" s="4">
        <f>+(VLOOKUP(I$2,Cartera!$C$5:$DG$15,creditos_sf!$A81,0)/$A$1)/$AZ81*100</f>
        <v>1213432460.18329</v>
      </c>
      <c r="J81" s="4">
        <f>+(VLOOKUP(J$2,Cartera!$C$5:$DG$15,creditos_sf!$A81,0)/$A$1)/$AZ81*100</f>
        <v>7339549487.5341263</v>
      </c>
      <c r="K81" s="4">
        <v>15709308986.593699</v>
      </c>
      <c r="L81" s="4">
        <v>28254507174.600601</v>
      </c>
      <c r="M81" s="4">
        <v>15853117909.566299</v>
      </c>
      <c r="N81" s="4">
        <v>452767131.67216504</v>
      </c>
      <c r="O81" s="4">
        <f>+(VLOOKUP(O$2,Cartera!$C$44:$DG$82,creditos_sf!$A81,0)/$A$1)/$AZ81*100</f>
        <v>0</v>
      </c>
      <c r="P81" s="4">
        <v>1521344311.5439</v>
      </c>
      <c r="Q81" s="4">
        <f>+(VLOOKUP(Q$2,Cartera!$C$44:$DG$82,creditos_sf!$A81,0)/$A$1)/$AZ81*100</f>
        <v>1031447265.8398387</v>
      </c>
      <c r="R81" s="4">
        <f>+(VLOOKUP(R$2,Cartera!$C$44:$DG$82,creditos_sf!$A81,0)/$A$1)/$AZ81*100</f>
        <v>34432851.318641149</v>
      </c>
      <c r="S81" s="4">
        <f>+(VLOOKUP(S$2,Cartera!$C$44:$DG$82,creditos_sf!$A81,0)/$A$1)/$AZ81*100</f>
        <v>0</v>
      </c>
      <c r="T81" s="4">
        <f>+(VLOOKUP(T$2,Cartera!$C$44:$DG$82,creditos_sf!$A81,0)/$A$1)/$AZ81*100</f>
        <v>0</v>
      </c>
      <c r="U81" s="4">
        <f>+(VLOOKUP(U$2,Cartera!$C$44:$DG$82,creditos_sf!$A81,0)/$A$1)/$AZ81*100</f>
        <v>0</v>
      </c>
      <c r="V81" s="4">
        <f>+(VLOOKUP(V$2,Cartera!$C$44:$DG$82,creditos_sf!$A81,0)/$A$1)/$AZ81*100</f>
        <v>0</v>
      </c>
      <c r="W81" s="4">
        <f>+(VLOOKUP(W$2,Cartera!$C$44:$DG$82,creditos_sf!$A81,0)/$A$1)/$AZ81*100</f>
        <v>0</v>
      </c>
      <c r="X81" s="4">
        <f>+(VLOOKUP(X$2,Cartera!$C$44:$DG$82,creditos_sf!$A81,0)/$A$1)/$AZ81*100</f>
        <v>0</v>
      </c>
      <c r="Y81" s="4">
        <f>+(VLOOKUP(Y$2,Cartera!$C$44:$DG$82,creditos_sf!$A81,0)/$A$1)/$AZ81*100</f>
        <v>0</v>
      </c>
      <c r="Z81" s="4">
        <f>+(VLOOKUP(Z$2,Cartera!$C$44:$DG$82,creditos_sf!$A81,0)/$A$1)/$AZ81*100</f>
        <v>0</v>
      </c>
      <c r="AA81" s="4">
        <f>+(VLOOKUP(AA$2,Cartera!$C$44:$DG$82,creditos_sf!$A81,0)/$A$1)/$AZ81*100</f>
        <v>0</v>
      </c>
      <c r="AB81" s="4">
        <v>455375213.38638502</v>
      </c>
      <c r="AC81" s="4">
        <f>+(VLOOKUP(AC$2,Cartera!$C$44:$DG$82,creditos_sf!$A81,0)/$A$1)/$AZ81*100</f>
        <v>300669061.09590393</v>
      </c>
      <c r="AD81" s="4">
        <f>+(VLOOKUP(AD$2,Cartera!$C$44:$DG$82,creditos_sf!$A81,0)/$A$1)/$AZ81*100</f>
        <v>23045172.04571645</v>
      </c>
      <c r="AE81" s="4">
        <f>+(VLOOKUP(AE$2,Cartera!$C$44:$DG$82,creditos_sf!$A81,0)/$A$1)/$AZ81*100</f>
        <v>18568887.127116319</v>
      </c>
      <c r="AF81" s="4">
        <v>1166177383.8380702</v>
      </c>
      <c r="AG81" s="4">
        <v>2178322141.5360899</v>
      </c>
      <c r="AH81" s="4">
        <f>+(VLOOKUP(AH$2,Cartera!$C$44:$DG$82,creditos_sf!$A81,0)/$A$1)/$AZ81*100</f>
        <v>467685647.00326073</v>
      </c>
      <c r="AI81" s="4">
        <v>63951847.693470903</v>
      </c>
      <c r="AJ81" s="4">
        <f>+(VLOOKUP(AJ$2,Cartera!$C$44:$DG$82,creditos_sf!$A81,0)/$A$1)/$AZ81*100</f>
        <v>174702891.32657921</v>
      </c>
      <c r="AK81" s="4">
        <v>78659714.226188704</v>
      </c>
      <c r="AL81" s="4">
        <f>+(VLOOKUP(AL$2,Cartera!$C$44:$DG$82,creditos_sf!$A81,0)/$A$1)/$AZ81*100</f>
        <v>6523253062.235486</v>
      </c>
      <c r="AM81" s="4">
        <v>231537383.43604299</v>
      </c>
      <c r="AN81" s="4">
        <v>1277878435.8261499</v>
      </c>
      <c r="AO81" s="4">
        <f>+(VLOOKUP(AO$2,Cartera!$C$44:$DG$82,creditos_sf!$A81,0)/$A$1)/$AZ81*100</f>
        <v>382095561.21425068</v>
      </c>
      <c r="AP81" s="4">
        <f>+(VLOOKUP(AP$2,Cartera!$C$44:$DG$82,creditos_sf!$A81,0)/$A$1)/$AZ81*100</f>
        <v>0</v>
      </c>
      <c r="AQ81" s="4">
        <f>+(VLOOKUP(AQ$2,Cartera!$C$44:$DG$82,creditos_sf!$A81,0)/$A$1)/$AZ81*100</f>
        <v>121280246.19285439</v>
      </c>
      <c r="AR81" s="4">
        <v>54690222.5843971</v>
      </c>
      <c r="AS81" s="4">
        <v>157284795.847029</v>
      </c>
      <c r="AT81" s="4">
        <v>39010972.756368399</v>
      </c>
      <c r="AU81" s="4">
        <v>79546931.178654701</v>
      </c>
      <c r="AV81" s="4">
        <v>77443641.035835505</v>
      </c>
      <c r="AW81" s="4">
        <v>694121835.40118098</v>
      </c>
      <c r="AX81" s="4">
        <v>1156671252.16836</v>
      </c>
      <c r="AY81" s="4">
        <v>1628408823.7278001</v>
      </c>
      <c r="AZ81" s="48">
        <v>128.81218699999999</v>
      </c>
    </row>
    <row r="82" spans="1:52" ht="16.5" x14ac:dyDescent="0.3">
      <c r="A82">
        <f t="shared" si="1"/>
        <v>92</v>
      </c>
      <c r="B82" s="1">
        <v>81</v>
      </c>
      <c r="C82" s="3">
        <v>43312</v>
      </c>
      <c r="D82" s="4">
        <f>+(VLOOKUP(D$2,Cartera!$C$5:$DG$15,creditos_sf!$A82,0)/$A$1)/$AZ82*100</f>
        <v>2351972758.5564151</v>
      </c>
      <c r="E82" s="4">
        <v>3496369335.8585701</v>
      </c>
      <c r="F82" s="4">
        <v>1373976976.3189502</v>
      </c>
      <c r="G82" s="4">
        <f>+(VLOOKUP(G$2,Cartera!$C$5:$DG$15,creditos_sf!$A82,0)/$A$1)/$AZ82*100</f>
        <v>622597508.30557835</v>
      </c>
      <c r="H82" s="4">
        <f>+(VLOOKUP(H$2,Cartera!$C$5:$DG$15,creditos_sf!$A82,0)/$A$1)/$AZ82*100</f>
        <v>151641732.77805197</v>
      </c>
      <c r="I82" s="4">
        <f>+(VLOOKUP(I$2,Cartera!$C$5:$DG$15,creditos_sf!$A82,0)/$A$1)/$AZ82*100</f>
        <v>1307377676.1149905</v>
      </c>
      <c r="J82" s="4">
        <f>+(VLOOKUP(J$2,Cartera!$C$5:$DG$15,creditos_sf!$A82,0)/$A$1)/$AZ82*100</f>
        <v>7386428915.0197144</v>
      </c>
      <c r="K82" s="4">
        <v>15815684238.017401</v>
      </c>
      <c r="L82" s="4">
        <v>27561020730.954403</v>
      </c>
      <c r="M82" s="4">
        <v>15679855318.5826</v>
      </c>
      <c r="N82" s="4">
        <v>454696379.44477201</v>
      </c>
      <c r="O82" s="4">
        <f>+(VLOOKUP(O$2,Cartera!$C$44:$DG$82,creditos_sf!$A82,0)/$A$1)/$AZ82*100</f>
        <v>0</v>
      </c>
      <c r="P82" s="4">
        <v>1544370859.4491501</v>
      </c>
      <c r="Q82" s="4">
        <f>+(VLOOKUP(Q$2,Cartera!$C$44:$DG$82,creditos_sf!$A82,0)/$A$1)/$AZ82*100</f>
        <v>1027733823.9104298</v>
      </c>
      <c r="R82" s="4">
        <f>+(VLOOKUP(R$2,Cartera!$C$44:$DG$82,creditos_sf!$A82,0)/$A$1)/$AZ82*100</f>
        <v>34289070.857766025</v>
      </c>
      <c r="S82" s="4">
        <f>+(VLOOKUP(S$2,Cartera!$C$44:$DG$82,creditos_sf!$A82,0)/$A$1)/$AZ82*100</f>
        <v>0</v>
      </c>
      <c r="T82" s="4">
        <f>+(VLOOKUP(T$2,Cartera!$C$44:$DG$82,creditos_sf!$A82,0)/$A$1)/$AZ82*100</f>
        <v>0</v>
      </c>
      <c r="U82" s="4">
        <f>+(VLOOKUP(U$2,Cartera!$C$44:$DG$82,creditos_sf!$A82,0)/$A$1)/$AZ82*100</f>
        <v>0</v>
      </c>
      <c r="V82" s="4">
        <f>+(VLOOKUP(V$2,Cartera!$C$44:$DG$82,creditos_sf!$A82,0)/$A$1)/$AZ82*100</f>
        <v>0</v>
      </c>
      <c r="W82" s="4">
        <f>+(VLOOKUP(W$2,Cartera!$C$44:$DG$82,creditos_sf!$A82,0)/$A$1)/$AZ82*100</f>
        <v>0</v>
      </c>
      <c r="X82" s="4">
        <f>+(VLOOKUP(X$2,Cartera!$C$44:$DG$82,creditos_sf!$A82,0)/$A$1)/$AZ82*100</f>
        <v>0</v>
      </c>
      <c r="Y82" s="4">
        <f>+(VLOOKUP(Y$2,Cartera!$C$44:$DG$82,creditos_sf!$A82,0)/$A$1)/$AZ82*100</f>
        <v>0</v>
      </c>
      <c r="Z82" s="4">
        <f>+(VLOOKUP(Z$2,Cartera!$C$44:$DG$82,creditos_sf!$A82,0)/$A$1)/$AZ82*100</f>
        <v>0</v>
      </c>
      <c r="AA82" s="4">
        <f>+(VLOOKUP(AA$2,Cartera!$C$44:$DG$82,creditos_sf!$A82,0)/$A$1)/$AZ82*100</f>
        <v>0</v>
      </c>
      <c r="AB82" s="4">
        <v>464009140.51980001</v>
      </c>
      <c r="AC82" s="4">
        <f>+(VLOOKUP(AC$2,Cartera!$C$44:$DG$82,creditos_sf!$A82,0)/$A$1)/$AZ82*100</f>
        <v>305892068.82392764</v>
      </c>
      <c r="AD82" s="4">
        <f>+(VLOOKUP(AD$2,Cartera!$C$44:$DG$82,creditos_sf!$A82,0)/$A$1)/$AZ82*100</f>
        <v>22516817.938932758</v>
      </c>
      <c r="AE82" s="4">
        <f>+(VLOOKUP(AE$2,Cartera!$C$44:$DG$82,creditos_sf!$A82,0)/$A$1)/$AZ82*100</f>
        <v>18613433.10993794</v>
      </c>
      <c r="AF82" s="4">
        <v>1180871145.2060399</v>
      </c>
      <c r="AG82" s="4">
        <v>2192489754.7334499</v>
      </c>
      <c r="AH82" s="4">
        <f>+(VLOOKUP(AH$2,Cartera!$C$44:$DG$82,creditos_sf!$A82,0)/$A$1)/$AZ82*100</f>
        <v>465296725.33357537</v>
      </c>
      <c r="AI82" s="4">
        <v>60563283.348942302</v>
      </c>
      <c r="AJ82" s="4">
        <f>+(VLOOKUP(AJ$2,Cartera!$C$44:$DG$82,creditos_sf!$A82,0)/$A$1)/$AZ82*100</f>
        <v>171860272.20609167</v>
      </c>
      <c r="AK82" s="4">
        <v>81015178.280396</v>
      </c>
      <c r="AL82" s="4">
        <f>+(VLOOKUP(AL$2,Cartera!$C$44:$DG$82,creditos_sf!$A82,0)/$A$1)/$AZ82*100</f>
        <v>6478357998.5167198</v>
      </c>
      <c r="AM82" s="4">
        <v>232924877.652455</v>
      </c>
      <c r="AN82" s="4">
        <v>1304449791.22103</v>
      </c>
      <c r="AO82" s="4">
        <f>+(VLOOKUP(AO$2,Cartera!$C$44:$DG$82,creditos_sf!$A82,0)/$A$1)/$AZ82*100</f>
        <v>374637506.08231246</v>
      </c>
      <c r="AP82" s="4">
        <f>+(VLOOKUP(AP$2,Cartera!$C$44:$DG$82,creditos_sf!$A82,0)/$A$1)/$AZ82*100</f>
        <v>0</v>
      </c>
      <c r="AQ82" s="4">
        <f>+(VLOOKUP(AQ$2,Cartera!$C$44:$DG$82,creditos_sf!$A82,0)/$A$1)/$AZ82*100</f>
        <v>121096544.50876096</v>
      </c>
      <c r="AR82" s="4">
        <v>54310366.264124103</v>
      </c>
      <c r="AS82" s="4">
        <v>159915988.583379</v>
      </c>
      <c r="AT82" s="4">
        <v>38556572.698597901</v>
      </c>
      <c r="AU82" s="4">
        <v>79631761.929160699</v>
      </c>
      <c r="AV82" s="4">
        <v>77245192.6461813</v>
      </c>
      <c r="AW82" s="4">
        <v>696025115.111215</v>
      </c>
      <c r="AX82" s="4">
        <v>1128325228.49229</v>
      </c>
      <c r="AY82" s="4">
        <v>1613044484.5274501</v>
      </c>
      <c r="AZ82" s="48">
        <v>129.305262</v>
      </c>
    </row>
    <row r="83" spans="1:52" ht="16.5" x14ac:dyDescent="0.3">
      <c r="A83">
        <f t="shared" si="1"/>
        <v>93</v>
      </c>
      <c r="B83" s="1">
        <v>82</v>
      </c>
      <c r="C83" s="3">
        <v>43343</v>
      </c>
      <c r="D83" s="4">
        <f>+(VLOOKUP(D$2,Cartera!$C$5:$DG$15,creditos_sf!$A83,0)/$A$1)/$AZ83*100</f>
        <v>2353451233.7162042</v>
      </c>
      <c r="E83" s="4">
        <v>3577317981.4591599</v>
      </c>
      <c r="F83" s="4">
        <v>1360277814.5171199</v>
      </c>
      <c r="G83" s="4">
        <f>+(VLOOKUP(G$2,Cartera!$C$5:$DG$15,creditos_sf!$A83,0)/$A$1)/$AZ83*100</f>
        <v>620598672.41903818</v>
      </c>
      <c r="H83" s="4">
        <f>+(VLOOKUP(H$2,Cartera!$C$5:$DG$15,creditos_sf!$A83,0)/$A$1)/$AZ83*100</f>
        <v>164703087.37757659</v>
      </c>
      <c r="I83" s="4">
        <f>+(VLOOKUP(I$2,Cartera!$C$5:$DG$15,creditos_sf!$A83,0)/$A$1)/$AZ83*100</f>
        <v>1581426090.0065501</v>
      </c>
      <c r="J83" s="4">
        <f>+(VLOOKUP(J$2,Cartera!$C$5:$DG$15,creditos_sf!$A83,0)/$A$1)/$AZ83*100</f>
        <v>7374541255.1336689</v>
      </c>
      <c r="K83" s="4">
        <v>15488251888.1353</v>
      </c>
      <c r="L83" s="4">
        <v>28006312238.1964</v>
      </c>
      <c r="M83" s="4">
        <v>15179983583.0716</v>
      </c>
      <c r="N83" s="4">
        <v>453388604.36887699</v>
      </c>
      <c r="O83" s="4">
        <f>+(VLOOKUP(O$2,Cartera!$C$44:$DG$82,creditos_sf!$A83,0)/$A$1)/$AZ83*100</f>
        <v>0</v>
      </c>
      <c r="P83" s="4">
        <v>1568094635.39694</v>
      </c>
      <c r="Q83" s="4">
        <f>+(VLOOKUP(Q$2,Cartera!$C$44:$DG$82,creditos_sf!$A83,0)/$A$1)/$AZ83*100</f>
        <v>1030399823.5065739</v>
      </c>
      <c r="R83" s="4">
        <f>+(VLOOKUP(R$2,Cartera!$C$44:$DG$82,creditos_sf!$A83,0)/$A$1)/$AZ83*100</f>
        <v>33679133.335687444</v>
      </c>
      <c r="S83" s="4">
        <f>+(VLOOKUP(S$2,Cartera!$C$44:$DG$82,creditos_sf!$A83,0)/$A$1)/$AZ83*100</f>
        <v>0</v>
      </c>
      <c r="T83" s="4">
        <f>+(VLOOKUP(T$2,Cartera!$C$44:$DG$82,creditos_sf!$A83,0)/$A$1)/$AZ83*100</f>
        <v>0</v>
      </c>
      <c r="U83" s="4">
        <f>+(VLOOKUP(U$2,Cartera!$C$44:$DG$82,creditos_sf!$A83,0)/$A$1)/$AZ83*100</f>
        <v>0</v>
      </c>
      <c r="V83" s="4">
        <f>+(VLOOKUP(V$2,Cartera!$C$44:$DG$82,creditos_sf!$A83,0)/$A$1)/$AZ83*100</f>
        <v>0</v>
      </c>
      <c r="W83" s="4">
        <f>+(VLOOKUP(W$2,Cartera!$C$44:$DG$82,creditos_sf!$A83,0)/$A$1)/$AZ83*100</f>
        <v>0</v>
      </c>
      <c r="X83" s="4">
        <f>+(VLOOKUP(X$2,Cartera!$C$44:$DG$82,creditos_sf!$A83,0)/$A$1)/$AZ83*100</f>
        <v>0</v>
      </c>
      <c r="Y83" s="4">
        <f>+(VLOOKUP(Y$2,Cartera!$C$44:$DG$82,creditos_sf!$A83,0)/$A$1)/$AZ83*100</f>
        <v>0</v>
      </c>
      <c r="Z83" s="4">
        <f>+(VLOOKUP(Z$2,Cartera!$C$44:$DG$82,creditos_sf!$A83,0)/$A$1)/$AZ83*100</f>
        <v>0</v>
      </c>
      <c r="AA83" s="4">
        <f>+(VLOOKUP(AA$2,Cartera!$C$44:$DG$82,creditos_sf!$A83,0)/$A$1)/$AZ83*100</f>
        <v>0</v>
      </c>
      <c r="AB83" s="4">
        <v>471016498.16592401</v>
      </c>
      <c r="AC83" s="4">
        <f>+(VLOOKUP(AC$2,Cartera!$C$44:$DG$82,creditos_sf!$A83,0)/$A$1)/$AZ83*100</f>
        <v>311939595.51187873</v>
      </c>
      <c r="AD83" s="4">
        <f>+(VLOOKUP(AD$2,Cartera!$C$44:$DG$82,creditos_sf!$A83,0)/$A$1)/$AZ83*100</f>
        <v>22371735.173605315</v>
      </c>
      <c r="AE83" s="4">
        <f>+(VLOOKUP(AE$2,Cartera!$C$44:$DG$82,creditos_sf!$A83,0)/$A$1)/$AZ83*100</f>
        <v>18730858.338113386</v>
      </c>
      <c r="AF83" s="4">
        <v>1194692087.5885601</v>
      </c>
      <c r="AG83" s="4">
        <v>2213609617.1531796</v>
      </c>
      <c r="AH83" s="4">
        <f>+(VLOOKUP(AH$2,Cartera!$C$44:$DG$82,creditos_sf!$A83,0)/$A$1)/$AZ83*100</f>
        <v>469787733.18169403</v>
      </c>
      <c r="AI83" s="4">
        <v>59023233.788163297</v>
      </c>
      <c r="AJ83" s="4">
        <f>+(VLOOKUP(AJ$2,Cartera!$C$44:$DG$82,creditos_sf!$A83,0)/$A$1)/$AZ83*100</f>
        <v>175943705.63625079</v>
      </c>
      <c r="AK83" s="4">
        <v>82745748.962664008</v>
      </c>
      <c r="AL83" s="4">
        <f>+(VLOOKUP(AL$2,Cartera!$C$44:$DG$82,creditos_sf!$A83,0)/$A$1)/$AZ83*100</f>
        <v>6486159668.8949471</v>
      </c>
      <c r="AM83" s="4">
        <v>234519364.06350598</v>
      </c>
      <c r="AN83" s="4">
        <v>1330858635.5038099</v>
      </c>
      <c r="AO83" s="4">
        <f>+(VLOOKUP(AO$2,Cartera!$C$44:$DG$82,creditos_sf!$A83,0)/$A$1)/$AZ83*100</f>
        <v>368525831.83907551</v>
      </c>
      <c r="AP83" s="4">
        <f>+(VLOOKUP(AP$2,Cartera!$C$44:$DG$82,creditos_sf!$A83,0)/$A$1)/$AZ83*100</f>
        <v>0</v>
      </c>
      <c r="AQ83" s="4">
        <f>+(VLOOKUP(AQ$2,Cartera!$C$44:$DG$82,creditos_sf!$A83,0)/$A$1)/$AZ83*100</f>
        <v>121375868.40657075</v>
      </c>
      <c r="AR83" s="4">
        <v>56495900.313944302</v>
      </c>
      <c r="AS83" s="4">
        <v>160223073.442974</v>
      </c>
      <c r="AT83" s="4">
        <v>38392787.098528601</v>
      </c>
      <c r="AU83" s="4">
        <v>80558688.829881787</v>
      </c>
      <c r="AV83" s="4">
        <v>76231809.274830803</v>
      </c>
      <c r="AW83" s="4">
        <v>702061847.54812706</v>
      </c>
      <c r="AX83" s="4">
        <v>1106781070.85934</v>
      </c>
      <c r="AY83" s="4">
        <v>1633989603.8229301</v>
      </c>
      <c r="AZ83" s="48">
        <v>129.47564399999999</v>
      </c>
    </row>
    <row r="84" spans="1:52" ht="16.5" x14ac:dyDescent="0.3">
      <c r="A84">
        <f t="shared" si="1"/>
        <v>94</v>
      </c>
      <c r="B84" s="1">
        <v>83</v>
      </c>
      <c r="C84" s="3">
        <v>43373</v>
      </c>
      <c r="D84" s="4">
        <f>+(VLOOKUP(D$2,Cartera!$C$5:$DG$15,creditos_sf!$A84,0)/$A$1)/$AZ84*100</f>
        <v>2384463388.4716244</v>
      </c>
      <c r="E84" s="4">
        <v>3661749821.8229303</v>
      </c>
      <c r="F84" s="4">
        <v>1386900277.4818799</v>
      </c>
      <c r="G84" s="4">
        <f>+(VLOOKUP(G$2,Cartera!$C$5:$DG$15,creditos_sf!$A84,0)/$A$1)/$AZ84*100</f>
        <v>648821471.7458415</v>
      </c>
      <c r="H84" s="4">
        <f>+(VLOOKUP(H$2,Cartera!$C$5:$DG$15,creditos_sf!$A84,0)/$A$1)/$AZ84*100</f>
        <v>176195927.13982958</v>
      </c>
      <c r="I84" s="4">
        <f>+(VLOOKUP(I$2,Cartera!$C$5:$DG$15,creditos_sf!$A84,0)/$A$1)/$AZ84*100</f>
        <v>1438144262.1276391</v>
      </c>
      <c r="J84" s="4">
        <f>+(VLOOKUP(J$2,Cartera!$C$5:$DG$15,creditos_sf!$A84,0)/$A$1)/$AZ84*100</f>
        <v>7576857633.3838444</v>
      </c>
      <c r="K84" s="4">
        <v>15717120823.430899</v>
      </c>
      <c r="L84" s="4">
        <v>27861370488.936699</v>
      </c>
      <c r="M84" s="4">
        <v>15627762853.9217</v>
      </c>
      <c r="N84" s="4">
        <v>449559774.256935</v>
      </c>
      <c r="O84" s="4">
        <f>+(VLOOKUP(O$2,Cartera!$C$44:$DG$82,creditos_sf!$A84,0)/$A$1)/$AZ84*100</f>
        <v>0</v>
      </c>
      <c r="P84" s="4">
        <v>1593571398.65591</v>
      </c>
      <c r="Q84" s="4">
        <f>+(VLOOKUP(Q$2,Cartera!$C$44:$DG$82,creditos_sf!$A84,0)/$A$1)/$AZ84*100</f>
        <v>1035908400.9741465</v>
      </c>
      <c r="R84" s="4">
        <f>+(VLOOKUP(R$2,Cartera!$C$44:$DG$82,creditos_sf!$A84,0)/$A$1)/$AZ84*100</f>
        <v>33150903.590762913</v>
      </c>
      <c r="S84" s="4">
        <f>+(VLOOKUP(S$2,Cartera!$C$44:$DG$82,creditos_sf!$A84,0)/$A$1)/$AZ84*100</f>
        <v>0</v>
      </c>
      <c r="T84" s="4">
        <f>+(VLOOKUP(T$2,Cartera!$C$44:$DG$82,creditos_sf!$A84,0)/$A$1)/$AZ84*100</f>
        <v>0</v>
      </c>
      <c r="U84" s="4">
        <f>+(VLOOKUP(U$2,Cartera!$C$44:$DG$82,creditos_sf!$A84,0)/$A$1)/$AZ84*100</f>
        <v>0</v>
      </c>
      <c r="V84" s="4">
        <f>+(VLOOKUP(V$2,Cartera!$C$44:$DG$82,creditos_sf!$A84,0)/$A$1)/$AZ84*100</f>
        <v>0</v>
      </c>
      <c r="W84" s="4">
        <f>+(VLOOKUP(W$2,Cartera!$C$44:$DG$82,creditos_sf!$A84,0)/$A$1)/$AZ84*100</f>
        <v>0</v>
      </c>
      <c r="X84" s="4">
        <f>+(VLOOKUP(X$2,Cartera!$C$44:$DG$82,creditos_sf!$A84,0)/$A$1)/$AZ84*100</f>
        <v>0</v>
      </c>
      <c r="Y84" s="4">
        <f>+(VLOOKUP(Y$2,Cartera!$C$44:$DG$82,creditos_sf!$A84,0)/$A$1)/$AZ84*100</f>
        <v>0</v>
      </c>
      <c r="Z84" s="4">
        <f>+(VLOOKUP(Z$2,Cartera!$C$44:$DG$82,creditos_sf!$A84,0)/$A$1)/$AZ84*100</f>
        <v>0</v>
      </c>
      <c r="AA84" s="4">
        <f>+(VLOOKUP(AA$2,Cartera!$C$44:$DG$82,creditos_sf!$A84,0)/$A$1)/$AZ84*100</f>
        <v>0</v>
      </c>
      <c r="AB84" s="4">
        <v>474440696.30921501</v>
      </c>
      <c r="AC84" s="4">
        <f>+(VLOOKUP(AC$2,Cartera!$C$44:$DG$82,creditos_sf!$A84,0)/$A$1)/$AZ84*100</f>
        <v>317385351.32617313</v>
      </c>
      <c r="AD84" s="4">
        <f>+(VLOOKUP(AD$2,Cartera!$C$44:$DG$82,creditos_sf!$A84,0)/$A$1)/$AZ84*100</f>
        <v>21789296.599911384</v>
      </c>
      <c r="AE84" s="4">
        <f>+(VLOOKUP(AE$2,Cartera!$C$44:$DG$82,creditos_sf!$A84,0)/$A$1)/$AZ84*100</f>
        <v>18548022.547130413</v>
      </c>
      <c r="AF84" s="4">
        <v>1194586661.3927801</v>
      </c>
      <c r="AG84" s="4">
        <v>2226268162.3411002</v>
      </c>
      <c r="AH84" s="4">
        <f>+(VLOOKUP(AH$2,Cartera!$C$44:$DG$82,creditos_sf!$A84,0)/$A$1)/$AZ84*100</f>
        <v>467500734.21748084</v>
      </c>
      <c r="AI84" s="4">
        <v>57946549.1527365</v>
      </c>
      <c r="AJ84" s="4">
        <f>+(VLOOKUP(AJ$2,Cartera!$C$44:$DG$82,creditos_sf!$A84,0)/$A$1)/$AZ84*100</f>
        <v>176524131.10698825</v>
      </c>
      <c r="AK84" s="4">
        <v>83716950.409805506</v>
      </c>
      <c r="AL84" s="4">
        <f>+(VLOOKUP(AL$2,Cartera!$C$44:$DG$82,creditos_sf!$A84,0)/$A$1)/$AZ84*100</f>
        <v>6472352372.75805</v>
      </c>
      <c r="AM84" s="4">
        <v>236611097.25095299</v>
      </c>
      <c r="AN84" s="4">
        <v>1340657270.5669899</v>
      </c>
      <c r="AO84" s="4">
        <f>+(VLOOKUP(AO$2,Cartera!$C$44:$DG$82,creditos_sf!$A84,0)/$A$1)/$AZ84*100</f>
        <v>371637556.74796051</v>
      </c>
      <c r="AP84" s="4">
        <f>+(VLOOKUP(AP$2,Cartera!$C$44:$DG$82,creditos_sf!$A84,0)/$A$1)/$AZ84*100</f>
        <v>0</v>
      </c>
      <c r="AQ84" s="4">
        <f>+(VLOOKUP(AQ$2,Cartera!$C$44:$DG$82,creditos_sf!$A84,0)/$A$1)/$AZ84*100</f>
        <v>121187878.8264222</v>
      </c>
      <c r="AR84" s="4">
        <v>55541911.446912006</v>
      </c>
      <c r="AS84" s="4">
        <v>161105143.77188399</v>
      </c>
      <c r="AT84" s="4">
        <v>38360982.120767601</v>
      </c>
      <c r="AU84" s="4">
        <v>81087496.422862604</v>
      </c>
      <c r="AV84" s="4">
        <v>75402141.257239103</v>
      </c>
      <c r="AW84" s="4">
        <v>698919381.00204802</v>
      </c>
      <c r="AX84" s="4">
        <v>1086910082.0285001</v>
      </c>
      <c r="AY84" s="4">
        <v>1641887816.37903</v>
      </c>
      <c r="AZ84" s="48">
        <v>129.72382500000001</v>
      </c>
    </row>
    <row r="85" spans="1:52" ht="16.5" x14ac:dyDescent="0.3">
      <c r="A85">
        <f t="shared" si="1"/>
        <v>95</v>
      </c>
      <c r="B85" s="1">
        <v>84</v>
      </c>
      <c r="C85" s="3">
        <v>43404</v>
      </c>
      <c r="D85" s="4">
        <f>+(VLOOKUP(D$2,Cartera!$C$5:$DG$15,creditos_sf!$A85,0)/$A$1)/$AZ85*100</f>
        <v>2594097266.3068662</v>
      </c>
      <c r="E85" s="4">
        <v>3678675075.3540897</v>
      </c>
      <c r="F85" s="4">
        <v>1401752896.9145</v>
      </c>
      <c r="G85" s="4">
        <f>+(VLOOKUP(G$2,Cartera!$C$5:$DG$15,creditos_sf!$A85,0)/$A$1)/$AZ85*100</f>
        <v>647164547.66913736</v>
      </c>
      <c r="H85" s="4">
        <f>+(VLOOKUP(H$2,Cartera!$C$5:$DG$15,creditos_sf!$A85,0)/$A$1)/$AZ85*100</f>
        <v>175353418.47742984</v>
      </c>
      <c r="I85" s="4">
        <f>+(VLOOKUP(I$2,Cartera!$C$5:$DG$15,creditos_sf!$A85,0)/$A$1)/$AZ85*100</f>
        <v>1474411059.6714523</v>
      </c>
      <c r="J85" s="4">
        <f>+(VLOOKUP(J$2,Cartera!$C$5:$DG$15,creditos_sf!$A85,0)/$A$1)/$AZ85*100</f>
        <v>7658159899.1057415</v>
      </c>
      <c r="K85" s="4">
        <v>15768037349.123699</v>
      </c>
      <c r="L85" s="4">
        <v>27994074998.103802</v>
      </c>
      <c r="M85" s="4">
        <v>16089322232.4921</v>
      </c>
      <c r="N85" s="4">
        <v>446911732.77824599</v>
      </c>
      <c r="O85" s="4">
        <f>+(VLOOKUP(O$2,Cartera!$C$44:$DG$82,creditos_sf!$A85,0)/$A$1)/$AZ85*100</f>
        <v>0</v>
      </c>
      <c r="P85" s="4">
        <v>1616664546.3900502</v>
      </c>
      <c r="Q85" s="4">
        <f>+(VLOOKUP(Q$2,Cartera!$C$44:$DG$82,creditos_sf!$A85,0)/$A$1)/$AZ85*100</f>
        <v>1048730501.7088989</v>
      </c>
      <c r="R85" s="4">
        <f>+(VLOOKUP(R$2,Cartera!$C$44:$DG$82,creditos_sf!$A85,0)/$A$1)/$AZ85*100</f>
        <v>33418254.168296106</v>
      </c>
      <c r="S85" s="4">
        <f>+(VLOOKUP(S$2,Cartera!$C$44:$DG$82,creditos_sf!$A85,0)/$A$1)/$AZ85*100</f>
        <v>0</v>
      </c>
      <c r="T85" s="4">
        <f>+(VLOOKUP(T$2,Cartera!$C$44:$DG$82,creditos_sf!$A85,0)/$A$1)/$AZ85*100</f>
        <v>0</v>
      </c>
      <c r="U85" s="4">
        <f>+(VLOOKUP(U$2,Cartera!$C$44:$DG$82,creditos_sf!$A85,0)/$A$1)/$AZ85*100</f>
        <v>0</v>
      </c>
      <c r="V85" s="4">
        <f>+(VLOOKUP(V$2,Cartera!$C$44:$DG$82,creditos_sf!$A85,0)/$A$1)/$AZ85*100</f>
        <v>0</v>
      </c>
      <c r="W85" s="4">
        <f>+(VLOOKUP(W$2,Cartera!$C$44:$DG$82,creditos_sf!$A85,0)/$A$1)/$AZ85*100</f>
        <v>0</v>
      </c>
      <c r="X85" s="4">
        <f>+(VLOOKUP(X$2,Cartera!$C$44:$DG$82,creditos_sf!$A85,0)/$A$1)/$AZ85*100</f>
        <v>0</v>
      </c>
      <c r="Y85" s="4">
        <f>+(VLOOKUP(Y$2,Cartera!$C$44:$DG$82,creditos_sf!$A85,0)/$A$1)/$AZ85*100</f>
        <v>0</v>
      </c>
      <c r="Z85" s="4">
        <f>+(VLOOKUP(Z$2,Cartera!$C$44:$DG$82,creditos_sf!$A85,0)/$A$1)/$AZ85*100</f>
        <v>0</v>
      </c>
      <c r="AA85" s="4">
        <f>+(VLOOKUP(AA$2,Cartera!$C$44:$DG$82,creditos_sf!$A85,0)/$A$1)/$AZ85*100</f>
        <v>0</v>
      </c>
      <c r="AB85" s="4">
        <v>478463598.90890801</v>
      </c>
      <c r="AC85" s="4">
        <f>+(VLOOKUP(AC$2,Cartera!$C$44:$DG$82,creditos_sf!$A85,0)/$A$1)/$AZ85*100</f>
        <v>323837992.60305345</v>
      </c>
      <c r="AD85" s="4">
        <f>+(VLOOKUP(AD$2,Cartera!$C$44:$DG$82,creditos_sf!$A85,0)/$A$1)/$AZ85*100</f>
        <v>21195887.664855465</v>
      </c>
      <c r="AE85" s="4">
        <f>+(VLOOKUP(AE$2,Cartera!$C$44:$DG$82,creditos_sf!$A85,0)/$A$1)/$AZ85*100</f>
        <v>18628986.939422559</v>
      </c>
      <c r="AF85" s="4">
        <v>1204249001.8223</v>
      </c>
      <c r="AG85" s="4">
        <v>2237243163.7395501</v>
      </c>
      <c r="AH85" s="4">
        <f>+(VLOOKUP(AH$2,Cartera!$C$44:$DG$82,creditos_sf!$A85,0)/$A$1)/$AZ85*100</f>
        <v>472230799.30624235</v>
      </c>
      <c r="AI85" s="4">
        <v>57333876.467574894</v>
      </c>
      <c r="AJ85" s="4">
        <f>+(VLOOKUP(AJ$2,Cartera!$C$44:$DG$82,creditos_sf!$A85,0)/$A$1)/$AZ85*100</f>
        <v>177987874.97057301</v>
      </c>
      <c r="AK85" s="4">
        <v>85072796.562919199</v>
      </c>
      <c r="AL85" s="4">
        <f>+(VLOOKUP(AL$2,Cartera!$C$44:$DG$82,creditos_sf!$A85,0)/$A$1)/$AZ85*100</f>
        <v>6541216618.2078342</v>
      </c>
      <c r="AM85" s="4">
        <v>238518166.73282498</v>
      </c>
      <c r="AN85" s="4">
        <v>1375134875.90607</v>
      </c>
      <c r="AO85" s="4">
        <f>+(VLOOKUP(AO$2,Cartera!$C$44:$DG$82,creditos_sf!$A85,0)/$A$1)/$AZ85*100</f>
        <v>375465463.40351415</v>
      </c>
      <c r="AP85" s="4">
        <f>+(VLOOKUP(AP$2,Cartera!$C$44:$DG$82,creditos_sf!$A85,0)/$A$1)/$AZ85*100</f>
        <v>0</v>
      </c>
      <c r="AQ85" s="4">
        <f>+(VLOOKUP(AQ$2,Cartera!$C$44:$DG$82,creditos_sf!$A85,0)/$A$1)/$AZ85*100</f>
        <v>119677877.1293996</v>
      </c>
      <c r="AR85" s="4">
        <v>54876502.292102903</v>
      </c>
      <c r="AS85" s="4">
        <v>162112805.32083201</v>
      </c>
      <c r="AT85" s="4">
        <v>37863182.645220794</v>
      </c>
      <c r="AU85" s="4">
        <v>81691624.475607798</v>
      </c>
      <c r="AV85" s="4">
        <v>74704270.719704807</v>
      </c>
      <c r="AW85" s="4">
        <v>697273143.21338093</v>
      </c>
      <c r="AX85" s="4">
        <v>1070791915.5102199</v>
      </c>
      <c r="AY85" s="4">
        <v>1650889581.27162</v>
      </c>
      <c r="AZ85" s="48">
        <v>129.82978800000001</v>
      </c>
    </row>
    <row r="86" spans="1:52" ht="16.5" x14ac:dyDescent="0.3">
      <c r="A86">
        <f t="shared" si="1"/>
        <v>96</v>
      </c>
      <c r="B86" s="1">
        <v>85</v>
      </c>
      <c r="C86" s="3">
        <v>43434</v>
      </c>
      <c r="D86" s="4">
        <f>+(VLOOKUP(D$2,Cartera!$C$5:$DG$15,creditos_sf!$A86,0)/$A$1)/$AZ86*100</f>
        <v>2673476339.3945727</v>
      </c>
      <c r="E86" s="4">
        <v>3658509675.3727398</v>
      </c>
      <c r="F86" s="4">
        <v>1404459545.14292</v>
      </c>
      <c r="G86" s="4">
        <f>+(VLOOKUP(G$2,Cartera!$C$5:$DG$15,creditos_sf!$A86,0)/$A$1)/$AZ86*100</f>
        <v>647325911.96796572</v>
      </c>
      <c r="H86" s="4">
        <f>+(VLOOKUP(H$2,Cartera!$C$5:$DG$15,creditos_sf!$A86,0)/$A$1)/$AZ86*100</f>
        <v>224257803.4503586</v>
      </c>
      <c r="I86" s="4">
        <f>+(VLOOKUP(I$2,Cartera!$C$5:$DG$15,creditos_sf!$A86,0)/$A$1)/$AZ86*100</f>
        <v>1560343424.1758876</v>
      </c>
      <c r="J86" s="4">
        <f>+(VLOOKUP(J$2,Cartera!$C$5:$DG$15,creditos_sf!$A86,0)/$A$1)/$AZ86*100</f>
        <v>7672353208.4534483</v>
      </c>
      <c r="K86" s="4">
        <v>15457583888.6868</v>
      </c>
      <c r="L86" s="4">
        <v>27616974925.511902</v>
      </c>
      <c r="M86" s="4">
        <v>15841095419.108</v>
      </c>
      <c r="N86" s="4">
        <v>428031176.79256898</v>
      </c>
      <c r="O86" s="4">
        <f>+(VLOOKUP(O$2,Cartera!$C$44:$DG$82,creditos_sf!$A86,0)/$A$1)/$AZ86*100</f>
        <v>0</v>
      </c>
      <c r="P86" s="4">
        <v>1644470336.66535</v>
      </c>
      <c r="Q86" s="4">
        <f>+(VLOOKUP(Q$2,Cartera!$C$44:$DG$82,creditos_sf!$A86,0)/$A$1)/$AZ86*100</f>
        <v>1066486119.8487262</v>
      </c>
      <c r="R86" s="4">
        <f>+(VLOOKUP(R$2,Cartera!$C$44:$DG$82,creditos_sf!$A86,0)/$A$1)/$AZ86*100</f>
        <v>34311315.85088183</v>
      </c>
      <c r="S86" s="4">
        <f>+(VLOOKUP(S$2,Cartera!$C$44:$DG$82,creditos_sf!$A86,0)/$A$1)/$AZ86*100</f>
        <v>0</v>
      </c>
      <c r="T86" s="4">
        <f>+(VLOOKUP(T$2,Cartera!$C$44:$DG$82,creditos_sf!$A86,0)/$A$1)/$AZ86*100</f>
        <v>0</v>
      </c>
      <c r="U86" s="4">
        <f>+(VLOOKUP(U$2,Cartera!$C$44:$DG$82,creditos_sf!$A86,0)/$A$1)/$AZ86*100</f>
        <v>0</v>
      </c>
      <c r="V86" s="4">
        <f>+(VLOOKUP(V$2,Cartera!$C$44:$DG$82,creditos_sf!$A86,0)/$A$1)/$AZ86*100</f>
        <v>0</v>
      </c>
      <c r="W86" s="4">
        <f>+(VLOOKUP(W$2,Cartera!$C$44:$DG$82,creditos_sf!$A86,0)/$A$1)/$AZ86*100</f>
        <v>0</v>
      </c>
      <c r="X86" s="4">
        <f>+(VLOOKUP(X$2,Cartera!$C$44:$DG$82,creditos_sf!$A86,0)/$A$1)/$AZ86*100</f>
        <v>0</v>
      </c>
      <c r="Y86" s="4">
        <f>+(VLOOKUP(Y$2,Cartera!$C$44:$DG$82,creditos_sf!$A86,0)/$A$1)/$AZ86*100</f>
        <v>0</v>
      </c>
      <c r="Z86" s="4">
        <f>+(VLOOKUP(Z$2,Cartera!$C$44:$DG$82,creditos_sf!$A86,0)/$A$1)/$AZ86*100</f>
        <v>0</v>
      </c>
      <c r="AA86" s="4">
        <f>+(VLOOKUP(AA$2,Cartera!$C$44:$DG$82,creditos_sf!$A86,0)/$A$1)/$AZ86*100</f>
        <v>0</v>
      </c>
      <c r="AB86" s="4">
        <v>482211916.61526603</v>
      </c>
      <c r="AC86" s="4">
        <f>+(VLOOKUP(AC$2,Cartera!$C$44:$DG$82,creditos_sf!$A86,0)/$A$1)/$AZ86*100</f>
        <v>332340636.20383024</v>
      </c>
      <c r="AD86" s="4">
        <f>+(VLOOKUP(AD$2,Cartera!$C$44:$DG$82,creditos_sf!$A86,0)/$A$1)/$AZ86*100</f>
        <v>21576257.765200894</v>
      </c>
      <c r="AE86" s="4">
        <f>+(VLOOKUP(AE$2,Cartera!$C$44:$DG$82,creditos_sf!$A86,0)/$A$1)/$AZ86*100</f>
        <v>18961740.704189714</v>
      </c>
      <c r="AF86" s="4">
        <v>1213908476.98769</v>
      </c>
      <c r="AG86" s="4">
        <v>2256468383.4170399</v>
      </c>
      <c r="AH86" s="4">
        <f>+(VLOOKUP(AH$2,Cartera!$C$44:$DG$82,creditos_sf!$A86,0)/$A$1)/$AZ86*100</f>
        <v>467546351.29229522</v>
      </c>
      <c r="AI86" s="4">
        <v>57080668.414608195</v>
      </c>
      <c r="AJ86" s="4">
        <f>+(VLOOKUP(AJ$2,Cartera!$C$44:$DG$82,creditos_sf!$A86,0)/$A$1)/$AZ86*100</f>
        <v>180694475.78882384</v>
      </c>
      <c r="AK86" s="4">
        <v>87193434.856525794</v>
      </c>
      <c r="AL86" s="4">
        <f>+(VLOOKUP(AL$2,Cartera!$C$44:$DG$82,creditos_sf!$A86,0)/$A$1)/$AZ86*100</f>
        <v>6641502857.6434717</v>
      </c>
      <c r="AM86" s="4">
        <v>239782231.53606799</v>
      </c>
      <c r="AN86" s="4">
        <v>1407349646.3788002</v>
      </c>
      <c r="AO86" s="4">
        <f>+(VLOOKUP(AO$2,Cartera!$C$44:$DG$82,creditos_sf!$A86,0)/$A$1)/$AZ86*100</f>
        <v>384260800.57897937</v>
      </c>
      <c r="AP86" s="4">
        <f>+(VLOOKUP(AP$2,Cartera!$C$44:$DG$82,creditos_sf!$A86,0)/$A$1)/$AZ86*100</f>
        <v>0</v>
      </c>
      <c r="AQ86" s="4">
        <f>+(VLOOKUP(AQ$2,Cartera!$C$44:$DG$82,creditos_sf!$A86,0)/$A$1)/$AZ86*100</f>
        <v>120602935.38943127</v>
      </c>
      <c r="AR86" s="4">
        <v>54825555.336589701</v>
      </c>
      <c r="AS86" s="4">
        <v>163773339.07217702</v>
      </c>
      <c r="AT86" s="4">
        <v>37595449.634041496</v>
      </c>
      <c r="AU86" s="4">
        <v>82476709.053903297</v>
      </c>
      <c r="AV86" s="4">
        <v>70288501.188088104</v>
      </c>
      <c r="AW86" s="4">
        <v>702941589.63490605</v>
      </c>
      <c r="AX86" s="4">
        <v>1057083073.8529299</v>
      </c>
      <c r="AY86" s="4">
        <v>1654075699.8171899</v>
      </c>
      <c r="AZ86" s="48">
        <v>129.98874900000001</v>
      </c>
    </row>
    <row r="87" spans="1:52" ht="16.5" x14ac:dyDescent="0.3">
      <c r="A87">
        <f t="shared" si="1"/>
        <v>97</v>
      </c>
      <c r="B87" s="1">
        <v>86</v>
      </c>
      <c r="C87" s="3">
        <v>43465</v>
      </c>
      <c r="D87" s="4">
        <f>+(VLOOKUP(D$2,Cartera!$C$5:$DG$15,creditos_sf!$A87,0)/$A$1)/$AZ87*100</f>
        <v>2595840729.1089387</v>
      </c>
      <c r="E87" s="4">
        <v>3604035989.5324402</v>
      </c>
      <c r="F87" s="4">
        <v>1439499534.4026401</v>
      </c>
      <c r="G87" s="4">
        <f>+(VLOOKUP(G$2,Cartera!$C$5:$DG$15,creditos_sf!$A87,0)/$A$1)/$AZ87*100</f>
        <v>617310233.67172873</v>
      </c>
      <c r="H87" s="4">
        <f>+(VLOOKUP(H$2,Cartera!$C$5:$DG$15,creditos_sf!$A87,0)/$A$1)/$AZ87*100</f>
        <v>258710773.00272492</v>
      </c>
      <c r="I87" s="4">
        <f>+(VLOOKUP(I$2,Cartera!$C$5:$DG$15,creditos_sf!$A87,0)/$A$1)/$AZ87*100</f>
        <v>1525815841.1839676</v>
      </c>
      <c r="J87" s="4">
        <f>+(VLOOKUP(J$2,Cartera!$C$5:$DG$15,creditos_sf!$A87,0)/$A$1)/$AZ87*100</f>
        <v>7863035178.1656981</v>
      </c>
      <c r="K87" s="4">
        <v>15362225517.334</v>
      </c>
      <c r="L87" s="4">
        <v>29553137937.644199</v>
      </c>
      <c r="M87" s="4">
        <v>16667751158.201401</v>
      </c>
      <c r="N87" s="4">
        <v>411170385.88006103</v>
      </c>
      <c r="O87" s="4">
        <f>+(VLOOKUP(O$2,Cartera!$C$44:$DG$82,creditos_sf!$A87,0)/$A$1)/$AZ87*100</f>
        <v>0</v>
      </c>
      <c r="P87" s="4">
        <v>1679568123.8616199</v>
      </c>
      <c r="Q87" s="4">
        <f>+(VLOOKUP(Q$2,Cartera!$C$44:$DG$82,creditos_sf!$A87,0)/$A$1)/$AZ87*100</f>
        <v>1071757799.0051514</v>
      </c>
      <c r="R87" s="4">
        <f>+(VLOOKUP(R$2,Cartera!$C$44:$DG$82,creditos_sf!$A87,0)/$A$1)/$AZ87*100</f>
        <v>33529546.157402184</v>
      </c>
      <c r="S87" s="4">
        <f>+(VLOOKUP(S$2,Cartera!$C$44:$DG$82,creditos_sf!$A87,0)/$A$1)/$AZ87*100</f>
        <v>0</v>
      </c>
      <c r="T87" s="4">
        <f>+(VLOOKUP(T$2,Cartera!$C$44:$DG$82,creditos_sf!$A87,0)/$A$1)/$AZ87*100</f>
        <v>0</v>
      </c>
      <c r="U87" s="4">
        <f>+(VLOOKUP(U$2,Cartera!$C$44:$DG$82,creditos_sf!$A87,0)/$A$1)/$AZ87*100</f>
        <v>0</v>
      </c>
      <c r="V87" s="4">
        <f>+(VLOOKUP(V$2,Cartera!$C$44:$DG$82,creditos_sf!$A87,0)/$A$1)/$AZ87*100</f>
        <v>0</v>
      </c>
      <c r="W87" s="4">
        <f>+(VLOOKUP(W$2,Cartera!$C$44:$DG$82,creditos_sf!$A87,0)/$A$1)/$AZ87*100</f>
        <v>0</v>
      </c>
      <c r="X87" s="4">
        <f>+(VLOOKUP(X$2,Cartera!$C$44:$DG$82,creditos_sf!$A87,0)/$A$1)/$AZ87*100</f>
        <v>0</v>
      </c>
      <c r="Y87" s="4">
        <f>+(VLOOKUP(Y$2,Cartera!$C$44:$DG$82,creditos_sf!$A87,0)/$A$1)/$AZ87*100</f>
        <v>0</v>
      </c>
      <c r="Z87" s="4">
        <f>+(VLOOKUP(Z$2,Cartera!$C$44:$DG$82,creditos_sf!$A87,0)/$A$1)/$AZ87*100</f>
        <v>0</v>
      </c>
      <c r="AA87" s="4">
        <f>+(VLOOKUP(AA$2,Cartera!$C$44:$DG$82,creditos_sf!$A87,0)/$A$1)/$AZ87*100</f>
        <v>0</v>
      </c>
      <c r="AB87" s="4">
        <v>482855370.11911303</v>
      </c>
      <c r="AC87" s="4">
        <f>+(VLOOKUP(AC$2,Cartera!$C$44:$DG$82,creditos_sf!$A87,0)/$A$1)/$AZ87*100</f>
        <v>339588413.44635731</v>
      </c>
      <c r="AD87" s="4">
        <f>+(VLOOKUP(AD$2,Cartera!$C$44:$DG$82,creditos_sf!$A87,0)/$A$1)/$AZ87*100</f>
        <v>20856178.779873505</v>
      </c>
      <c r="AE87" s="4">
        <f>+(VLOOKUP(AE$2,Cartera!$C$44:$DG$82,creditos_sf!$A87,0)/$A$1)/$AZ87*100</f>
        <v>19187802.101560514</v>
      </c>
      <c r="AF87" s="4">
        <v>1230309017.7955699</v>
      </c>
      <c r="AG87" s="4">
        <v>2286005140.2519202</v>
      </c>
      <c r="AH87" s="4">
        <f>+(VLOOKUP(AH$2,Cartera!$C$44:$DG$82,creditos_sf!$A87,0)/$A$1)/$AZ87*100</f>
        <v>465490662.10684723</v>
      </c>
      <c r="AI87" s="4">
        <v>57424548.761228897</v>
      </c>
      <c r="AJ87" s="4">
        <f>+(VLOOKUP(AJ$2,Cartera!$C$44:$DG$82,creditos_sf!$A87,0)/$A$1)/$AZ87*100</f>
        <v>180799697.13044199</v>
      </c>
      <c r="AK87" s="4">
        <v>90035674.746166408</v>
      </c>
      <c r="AL87" s="4">
        <f>+(VLOOKUP(AL$2,Cartera!$C$44:$DG$82,creditos_sf!$A87,0)/$A$1)/$AZ87*100</f>
        <v>6630035242.1472483</v>
      </c>
      <c r="AM87" s="4">
        <v>240275679.862021</v>
      </c>
      <c r="AN87" s="4">
        <v>1435649351.9228101</v>
      </c>
      <c r="AO87" s="4">
        <f>+(VLOOKUP(AO$2,Cartera!$C$44:$DG$82,creditos_sf!$A87,0)/$A$1)/$AZ87*100</f>
        <v>376653659.14768505</v>
      </c>
      <c r="AP87" s="4">
        <f>+(VLOOKUP(AP$2,Cartera!$C$44:$DG$82,creditos_sf!$A87,0)/$A$1)/$AZ87*100</f>
        <v>0</v>
      </c>
      <c r="AQ87" s="4">
        <f>+(VLOOKUP(AQ$2,Cartera!$C$44:$DG$82,creditos_sf!$A87,0)/$A$1)/$AZ87*100</f>
        <v>120830807.46860054</v>
      </c>
      <c r="AR87" s="4">
        <v>52617374.846430503</v>
      </c>
      <c r="AS87" s="4">
        <v>165766114.44855797</v>
      </c>
      <c r="AT87" s="4">
        <v>37453067.1020028</v>
      </c>
      <c r="AU87" s="4">
        <v>83151215.232700706</v>
      </c>
      <c r="AV87" s="4">
        <v>70331345.732818797</v>
      </c>
      <c r="AW87" s="4">
        <v>708470794.80344307</v>
      </c>
      <c r="AX87" s="4">
        <v>1039790397.32259</v>
      </c>
      <c r="AY87" s="4">
        <v>1660502777.88305</v>
      </c>
      <c r="AZ87" s="48">
        <v>130.22503900000001</v>
      </c>
    </row>
    <row r="88" spans="1:52" ht="16.5" x14ac:dyDescent="0.3">
      <c r="A88">
        <f t="shared" si="1"/>
        <v>98</v>
      </c>
      <c r="B88" s="1">
        <v>87</v>
      </c>
      <c r="C88" s="3">
        <v>43496</v>
      </c>
      <c r="D88" s="4">
        <f>+(VLOOKUP(D$2,Cartera!$C$5:$DG$15,creditos_sf!$A88,0)/$A$1)/$AZ88*100</f>
        <v>2611597386.4209075</v>
      </c>
      <c r="E88" s="4">
        <v>3520789684.0506096</v>
      </c>
      <c r="F88" s="4">
        <v>1451007352.0114501</v>
      </c>
      <c r="G88" s="4">
        <f>+(VLOOKUP(G$2,Cartera!$C$5:$DG$15,creditos_sf!$A88,0)/$A$1)/$AZ88*100</f>
        <v>622352698.13047063</v>
      </c>
      <c r="H88" s="4">
        <f>+(VLOOKUP(H$2,Cartera!$C$5:$DG$15,creditos_sf!$A88,0)/$A$1)/$AZ88*100</f>
        <v>270454614.44521141</v>
      </c>
      <c r="I88" s="4">
        <f>+(VLOOKUP(I$2,Cartera!$C$5:$DG$15,creditos_sf!$A88,0)/$A$1)/$AZ88*100</f>
        <v>1518316555.1043396</v>
      </c>
      <c r="J88" s="4">
        <f>+(VLOOKUP(J$2,Cartera!$C$5:$DG$15,creditos_sf!$A88,0)/$A$1)/$AZ88*100</f>
        <v>7927218142.9457378</v>
      </c>
      <c r="K88" s="4">
        <v>15640241285.7589</v>
      </c>
      <c r="L88" s="4">
        <v>27515354859.232002</v>
      </c>
      <c r="M88" s="4">
        <v>16291588427.621201</v>
      </c>
      <c r="N88" s="4">
        <v>412875612.28584498</v>
      </c>
      <c r="O88" s="4">
        <f>+(VLOOKUP(O$2,Cartera!$C$44:$DG$82,creditos_sf!$A88,0)/$A$1)/$AZ88*100</f>
        <v>0</v>
      </c>
      <c r="P88" s="4">
        <v>1717560309.92471</v>
      </c>
      <c r="Q88" s="4">
        <f>+(VLOOKUP(Q$2,Cartera!$C$44:$DG$82,creditos_sf!$A88,0)/$A$1)/$AZ88*100</f>
        <v>1069591820.4831954</v>
      </c>
      <c r="R88" s="4">
        <f>+(VLOOKUP(R$2,Cartera!$C$44:$DG$82,creditos_sf!$A88,0)/$A$1)/$AZ88*100</f>
        <v>33665829.61731337</v>
      </c>
      <c r="S88" s="4">
        <f>+(VLOOKUP(S$2,Cartera!$C$44:$DG$82,creditos_sf!$A88,0)/$A$1)/$AZ88*100</f>
        <v>0</v>
      </c>
      <c r="T88" s="4">
        <f>+(VLOOKUP(T$2,Cartera!$C$44:$DG$82,creditos_sf!$A88,0)/$A$1)/$AZ88*100</f>
        <v>0</v>
      </c>
      <c r="U88" s="4">
        <f>+(VLOOKUP(U$2,Cartera!$C$44:$DG$82,creditos_sf!$A88,0)/$A$1)/$AZ88*100</f>
        <v>0</v>
      </c>
      <c r="V88" s="4">
        <f>+(VLOOKUP(V$2,Cartera!$C$44:$DG$82,creditos_sf!$A88,0)/$A$1)/$AZ88*100</f>
        <v>0</v>
      </c>
      <c r="W88" s="4">
        <f>+(VLOOKUP(W$2,Cartera!$C$44:$DG$82,creditos_sf!$A88,0)/$A$1)/$AZ88*100</f>
        <v>0</v>
      </c>
      <c r="X88" s="4">
        <f>+(VLOOKUP(X$2,Cartera!$C$44:$DG$82,creditos_sf!$A88,0)/$A$1)/$AZ88*100</f>
        <v>0</v>
      </c>
      <c r="Y88" s="4">
        <f>+(VLOOKUP(Y$2,Cartera!$C$44:$DG$82,creditos_sf!$A88,0)/$A$1)/$AZ88*100</f>
        <v>0</v>
      </c>
      <c r="Z88" s="4">
        <f>+(VLOOKUP(Z$2,Cartera!$C$44:$DG$82,creditos_sf!$A88,0)/$A$1)/$AZ88*100</f>
        <v>0</v>
      </c>
      <c r="AA88" s="4">
        <f>+(VLOOKUP(AA$2,Cartera!$C$44:$DG$82,creditos_sf!$A88,0)/$A$1)/$AZ88*100</f>
        <v>0</v>
      </c>
      <c r="AB88" s="4">
        <v>484505778.51660901</v>
      </c>
      <c r="AC88" s="4">
        <f>+(VLOOKUP(AC$2,Cartera!$C$44:$DG$82,creditos_sf!$A88,0)/$A$1)/$AZ88*100</f>
        <v>343183056.1844784</v>
      </c>
      <c r="AD88" s="4">
        <f>+(VLOOKUP(AD$2,Cartera!$C$44:$DG$82,creditos_sf!$A88,0)/$A$1)/$AZ88*100</f>
        <v>20733893.196229015</v>
      </c>
      <c r="AE88" s="4">
        <f>+(VLOOKUP(AE$2,Cartera!$C$44:$DG$82,creditos_sf!$A88,0)/$A$1)/$AZ88*100</f>
        <v>19518756.624869298</v>
      </c>
      <c r="AF88" s="4">
        <v>1248137074.09993</v>
      </c>
      <c r="AG88" s="4">
        <v>2310073426.6888003</v>
      </c>
      <c r="AH88" s="4">
        <f>+(VLOOKUP(AH$2,Cartera!$C$44:$DG$82,creditos_sf!$A88,0)/$A$1)/$AZ88*100</f>
        <v>459393142.43426591</v>
      </c>
      <c r="AI88" s="4">
        <v>56258308.030845903</v>
      </c>
      <c r="AJ88" s="4">
        <f>+(VLOOKUP(AJ$2,Cartera!$C$44:$DG$82,creditos_sf!$A88,0)/$A$1)/$AZ88*100</f>
        <v>184233531.39776915</v>
      </c>
      <c r="AK88" s="4">
        <v>93344693.320007607</v>
      </c>
      <c r="AL88" s="4">
        <f>+(VLOOKUP(AL$2,Cartera!$C$44:$DG$82,creditos_sf!$A88,0)/$A$1)/$AZ88*100</f>
        <v>6643248429.2202082</v>
      </c>
      <c r="AM88" s="4">
        <v>243742340.62841401</v>
      </c>
      <c r="AN88" s="4">
        <v>1458042730.55265</v>
      </c>
      <c r="AO88" s="4">
        <f>+(VLOOKUP(AO$2,Cartera!$C$44:$DG$82,creditos_sf!$A88,0)/$A$1)/$AZ88*100</f>
        <v>373793400.54776102</v>
      </c>
      <c r="AP88" s="4">
        <f>+(VLOOKUP(AP$2,Cartera!$C$44:$DG$82,creditos_sf!$A88,0)/$A$1)/$AZ88*100</f>
        <v>0</v>
      </c>
      <c r="AQ88" s="4">
        <f>+(VLOOKUP(AQ$2,Cartera!$C$44:$DG$82,creditos_sf!$A88,0)/$A$1)/$AZ88*100</f>
        <v>120924941.91433394</v>
      </c>
      <c r="AR88" s="4">
        <v>52651062.298364401</v>
      </c>
      <c r="AS88" s="4">
        <v>166384759.71203601</v>
      </c>
      <c r="AT88" s="4">
        <v>37282227.208830893</v>
      </c>
      <c r="AU88" s="4">
        <v>84053745.569090396</v>
      </c>
      <c r="AV88" s="4">
        <v>69754536.062540188</v>
      </c>
      <c r="AW88" s="4">
        <v>714286032.61383903</v>
      </c>
      <c r="AX88" s="4">
        <v>1033671399.55011</v>
      </c>
      <c r="AY88" s="4">
        <v>1674407067.2555902</v>
      </c>
      <c r="AZ88" s="48">
        <v>130.31011799999999</v>
      </c>
    </row>
    <row r="89" spans="1:52" ht="16.5" x14ac:dyDescent="0.3">
      <c r="A89">
        <f t="shared" si="1"/>
        <v>99</v>
      </c>
      <c r="B89" s="1">
        <v>88</v>
      </c>
      <c r="C89" s="3">
        <v>43524</v>
      </c>
      <c r="D89" s="4">
        <f>+(VLOOKUP(D$2,Cartera!$C$5:$DG$15,creditos_sf!$A89,0)/$A$1)/$AZ89*100</f>
        <v>2628077867.8027344</v>
      </c>
      <c r="E89" s="4">
        <v>3458027406.3260202</v>
      </c>
      <c r="F89" s="4">
        <v>1479038633.0806499</v>
      </c>
      <c r="G89" s="4">
        <f>+(VLOOKUP(G$2,Cartera!$C$5:$DG$15,creditos_sf!$A89,0)/$A$1)/$AZ89*100</f>
        <v>610157359.69062829</v>
      </c>
      <c r="H89" s="4">
        <f>+(VLOOKUP(H$2,Cartera!$C$5:$DG$15,creditos_sf!$A89,0)/$A$1)/$AZ89*100</f>
        <v>285010539.66528118</v>
      </c>
      <c r="I89" s="4">
        <f>+(VLOOKUP(I$2,Cartera!$C$5:$DG$15,creditos_sf!$A89,0)/$A$1)/$AZ89*100</f>
        <v>1504136989.3294978</v>
      </c>
      <c r="J89" s="4">
        <f>+(VLOOKUP(J$2,Cartera!$C$5:$DG$15,creditos_sf!$A89,0)/$A$1)/$AZ89*100</f>
        <v>8124242935.1283913</v>
      </c>
      <c r="K89" s="4">
        <v>15298781675.0033</v>
      </c>
      <c r="L89" s="4">
        <v>26563596291.404701</v>
      </c>
      <c r="M89" s="4">
        <v>16290331681.7124</v>
      </c>
      <c r="N89" s="4">
        <v>413342471.69382399</v>
      </c>
      <c r="O89" s="4">
        <f>+(VLOOKUP(O$2,Cartera!$C$44:$DG$82,creditos_sf!$A89,0)/$A$1)/$AZ89*100</f>
        <v>0</v>
      </c>
      <c r="P89" s="4">
        <v>1747825699.1700399</v>
      </c>
      <c r="Q89" s="4">
        <f>+(VLOOKUP(Q$2,Cartera!$C$44:$DG$82,creditos_sf!$A89,0)/$A$1)/$AZ89*100</f>
        <v>1072804172.0172002</v>
      </c>
      <c r="R89" s="4">
        <f>+(VLOOKUP(R$2,Cartera!$C$44:$DG$82,creditos_sf!$A89,0)/$A$1)/$AZ89*100</f>
        <v>34155190.690075509</v>
      </c>
      <c r="S89" s="4">
        <f>+(VLOOKUP(S$2,Cartera!$C$44:$DG$82,creditos_sf!$A89,0)/$A$1)/$AZ89*100</f>
        <v>0</v>
      </c>
      <c r="T89" s="4">
        <f>+(VLOOKUP(T$2,Cartera!$C$44:$DG$82,creditos_sf!$A89,0)/$A$1)/$AZ89*100</f>
        <v>0</v>
      </c>
      <c r="U89" s="4">
        <f>+(VLOOKUP(U$2,Cartera!$C$44:$DG$82,creditos_sf!$A89,0)/$A$1)/$AZ89*100</f>
        <v>0</v>
      </c>
      <c r="V89" s="4">
        <f>+(VLOOKUP(V$2,Cartera!$C$44:$DG$82,creditos_sf!$A89,0)/$A$1)/$AZ89*100</f>
        <v>0</v>
      </c>
      <c r="W89" s="4">
        <f>+(VLOOKUP(W$2,Cartera!$C$44:$DG$82,creditos_sf!$A89,0)/$A$1)/$AZ89*100</f>
        <v>0</v>
      </c>
      <c r="X89" s="4">
        <f>+(VLOOKUP(X$2,Cartera!$C$44:$DG$82,creditos_sf!$A89,0)/$A$1)/$AZ89*100</f>
        <v>0</v>
      </c>
      <c r="Y89" s="4">
        <f>+(VLOOKUP(Y$2,Cartera!$C$44:$DG$82,creditos_sf!$A89,0)/$A$1)/$AZ89*100</f>
        <v>0</v>
      </c>
      <c r="Z89" s="4">
        <f>+(VLOOKUP(Z$2,Cartera!$C$44:$DG$82,creditos_sf!$A89,0)/$A$1)/$AZ89*100</f>
        <v>0</v>
      </c>
      <c r="AA89" s="4">
        <f>+(VLOOKUP(AA$2,Cartera!$C$44:$DG$82,creditos_sf!$A89,0)/$A$1)/$AZ89*100</f>
        <v>0</v>
      </c>
      <c r="AB89" s="4">
        <v>490118496.60064197</v>
      </c>
      <c r="AC89" s="4">
        <f>+(VLOOKUP(AC$2,Cartera!$C$44:$DG$82,creditos_sf!$A89,0)/$A$1)/$AZ89*100</f>
        <v>344137933.41622567</v>
      </c>
      <c r="AD89" s="4">
        <f>+(VLOOKUP(AD$2,Cartera!$C$44:$DG$82,creditos_sf!$A89,0)/$A$1)/$AZ89*100</f>
        <v>20167296.981365077</v>
      </c>
      <c r="AE89" s="4">
        <f>+(VLOOKUP(AE$2,Cartera!$C$44:$DG$82,creditos_sf!$A89,0)/$A$1)/$AZ89*100</f>
        <v>19390126.181812756</v>
      </c>
      <c r="AF89" s="4">
        <v>1263411679.2565901</v>
      </c>
      <c r="AG89" s="4">
        <v>2334816464.5099502</v>
      </c>
      <c r="AH89" s="4">
        <f>+(VLOOKUP(AH$2,Cartera!$C$44:$DG$82,creditos_sf!$A89,0)/$A$1)/$AZ89*100</f>
        <v>459201484.34070295</v>
      </c>
      <c r="AI89" s="4">
        <v>53031462.718723699</v>
      </c>
      <c r="AJ89" s="4">
        <f>+(VLOOKUP(AJ$2,Cartera!$C$44:$DG$82,creditos_sf!$A89,0)/$A$1)/$AZ89*100</f>
        <v>185986521.65592626</v>
      </c>
      <c r="AK89" s="4">
        <v>96375087.774636596</v>
      </c>
      <c r="AL89" s="4">
        <f>+(VLOOKUP(AL$2,Cartera!$C$44:$DG$82,creditos_sf!$A89,0)/$A$1)/$AZ89*100</f>
        <v>6670279446.0999174</v>
      </c>
      <c r="AM89" s="4">
        <v>245924477.59908199</v>
      </c>
      <c r="AN89" s="4">
        <v>1484495400.0394499</v>
      </c>
      <c r="AO89" s="4">
        <f>+(VLOOKUP(AO$2,Cartera!$C$44:$DG$82,creditos_sf!$A89,0)/$A$1)/$AZ89*100</f>
        <v>367209397.54720318</v>
      </c>
      <c r="AP89" s="4">
        <f>+(VLOOKUP(AP$2,Cartera!$C$44:$DG$82,creditos_sf!$A89,0)/$A$1)/$AZ89*100</f>
        <v>0</v>
      </c>
      <c r="AQ89" s="4">
        <f>+(VLOOKUP(AQ$2,Cartera!$C$44:$DG$82,creditos_sf!$A89,0)/$A$1)/$AZ89*100</f>
        <v>120788255.27292709</v>
      </c>
      <c r="AR89" s="4">
        <v>52345596.110731699</v>
      </c>
      <c r="AS89" s="4">
        <v>167898659.48226398</v>
      </c>
      <c r="AT89" s="4">
        <v>36740219.0014254</v>
      </c>
      <c r="AU89" s="4">
        <v>84655116.849722296</v>
      </c>
      <c r="AV89" s="4">
        <v>68787360.280647099</v>
      </c>
      <c r="AW89" s="4">
        <v>716177968.46658397</v>
      </c>
      <c r="AX89" s="4">
        <v>1030076021.84735</v>
      </c>
      <c r="AY89" s="4">
        <v>1703420803.0364499</v>
      </c>
      <c r="AZ89" s="48">
        <v>130.475301</v>
      </c>
    </row>
    <row r="90" spans="1:52" ht="16.5" x14ac:dyDescent="0.3">
      <c r="A90">
        <f t="shared" si="1"/>
        <v>100</v>
      </c>
      <c r="B90" s="1">
        <v>89</v>
      </c>
      <c r="C90" s="3">
        <v>43555</v>
      </c>
      <c r="D90" s="4">
        <f>+(VLOOKUP(D$2,Cartera!$C$5:$DG$15,creditos_sf!$A90,0)/$A$1)/$AZ90*100</f>
        <v>2686035725.715138</v>
      </c>
      <c r="E90" s="4">
        <v>3456651277.0252304</v>
      </c>
      <c r="F90" s="4">
        <v>1546547463.9443002</v>
      </c>
      <c r="G90" s="4">
        <f>+(VLOOKUP(G$2,Cartera!$C$5:$DG$15,creditos_sf!$A90,0)/$A$1)/$AZ90*100</f>
        <v>584219753.14404094</v>
      </c>
      <c r="H90" s="4">
        <f>+(VLOOKUP(H$2,Cartera!$C$5:$DG$15,creditos_sf!$A90,0)/$A$1)/$AZ90*100</f>
        <v>265275366.67666048</v>
      </c>
      <c r="I90" s="4">
        <f>+(VLOOKUP(I$2,Cartera!$C$5:$DG$15,creditos_sf!$A90,0)/$A$1)/$AZ90*100</f>
        <v>1528398045.3366802</v>
      </c>
      <c r="J90" s="4">
        <f>+(VLOOKUP(J$2,Cartera!$C$5:$DG$15,creditos_sf!$A90,0)/$A$1)/$AZ90*100</f>
        <v>7940272761.7909698</v>
      </c>
      <c r="K90" s="4">
        <v>16582839761.9755</v>
      </c>
      <c r="L90" s="4">
        <v>27887576713.440399</v>
      </c>
      <c r="M90" s="4">
        <v>15465833540.514999</v>
      </c>
      <c r="N90" s="4">
        <v>412643123.183918</v>
      </c>
      <c r="O90" s="4">
        <f>+(VLOOKUP(O$2,Cartera!$C$44:$DG$82,creditos_sf!$A90,0)/$A$1)/$AZ90*100</f>
        <v>0</v>
      </c>
      <c r="P90" s="4">
        <v>1776800823.18012</v>
      </c>
      <c r="Q90" s="4">
        <f>+(VLOOKUP(Q$2,Cartera!$C$44:$DG$82,creditos_sf!$A90,0)/$A$1)/$AZ90*100</f>
        <v>1065021054.0529264</v>
      </c>
      <c r="R90" s="4">
        <f>+(VLOOKUP(R$2,Cartera!$C$44:$DG$82,creditos_sf!$A90,0)/$A$1)/$AZ90*100</f>
        <v>33991366.926750697</v>
      </c>
      <c r="S90" s="4">
        <f>+(VLOOKUP(S$2,Cartera!$C$44:$DG$82,creditos_sf!$A90,0)/$A$1)/$AZ90*100</f>
        <v>0</v>
      </c>
      <c r="T90" s="4">
        <f>+(VLOOKUP(T$2,Cartera!$C$44:$DG$82,creditos_sf!$A90,0)/$A$1)/$AZ90*100</f>
        <v>0</v>
      </c>
      <c r="U90" s="4">
        <f>+(VLOOKUP(U$2,Cartera!$C$44:$DG$82,creditos_sf!$A90,0)/$A$1)/$AZ90*100</f>
        <v>0</v>
      </c>
      <c r="V90" s="4">
        <f>+(VLOOKUP(V$2,Cartera!$C$44:$DG$82,creditos_sf!$A90,0)/$A$1)/$AZ90*100</f>
        <v>0</v>
      </c>
      <c r="W90" s="4">
        <f>+(VLOOKUP(W$2,Cartera!$C$44:$DG$82,creditos_sf!$A90,0)/$A$1)/$AZ90*100</f>
        <v>0</v>
      </c>
      <c r="X90" s="4">
        <f>+(VLOOKUP(X$2,Cartera!$C$44:$DG$82,creditos_sf!$A90,0)/$A$1)/$AZ90*100</f>
        <v>0</v>
      </c>
      <c r="Y90" s="4">
        <f>+(VLOOKUP(Y$2,Cartera!$C$44:$DG$82,creditos_sf!$A90,0)/$A$1)/$AZ90*100</f>
        <v>0</v>
      </c>
      <c r="Z90" s="4">
        <f>+(VLOOKUP(Z$2,Cartera!$C$44:$DG$82,creditos_sf!$A90,0)/$A$1)/$AZ90*100</f>
        <v>0</v>
      </c>
      <c r="AA90" s="4">
        <f>+(VLOOKUP(AA$2,Cartera!$C$44:$DG$82,creditos_sf!$A90,0)/$A$1)/$AZ90*100</f>
        <v>0</v>
      </c>
      <c r="AB90" s="4">
        <v>495898193.24419701</v>
      </c>
      <c r="AC90" s="4">
        <f>+(VLOOKUP(AC$2,Cartera!$C$44:$DG$82,creditos_sf!$A90,0)/$A$1)/$AZ90*100</f>
        <v>345228167.83347911</v>
      </c>
      <c r="AD90" s="4">
        <f>+(VLOOKUP(AD$2,Cartera!$C$44:$DG$82,creditos_sf!$A90,0)/$A$1)/$AZ90*100</f>
        <v>19986872.181448985</v>
      </c>
      <c r="AE90" s="4">
        <f>+(VLOOKUP(AE$2,Cartera!$C$44:$DG$82,creditos_sf!$A90,0)/$A$1)/$AZ90*100</f>
        <v>19383393.526159115</v>
      </c>
      <c r="AF90" s="4">
        <v>1276514667.51563</v>
      </c>
      <c r="AG90" s="4">
        <v>2357130085.0308499</v>
      </c>
      <c r="AH90" s="4">
        <f>+(VLOOKUP(AH$2,Cartera!$C$44:$DG$82,creditos_sf!$A90,0)/$A$1)/$AZ90*100</f>
        <v>458120061.7065711</v>
      </c>
      <c r="AI90" s="4">
        <v>51944580.574216597</v>
      </c>
      <c r="AJ90" s="4">
        <f>+(VLOOKUP(AJ$2,Cartera!$C$44:$DG$82,creditos_sf!$A90,0)/$A$1)/$AZ90*100</f>
        <v>186178974.78947183</v>
      </c>
      <c r="AK90" s="4">
        <v>97703146.124850199</v>
      </c>
      <c r="AL90" s="4">
        <f>+(VLOOKUP(AL$2,Cartera!$C$44:$DG$82,creditos_sf!$A90,0)/$A$1)/$AZ90*100</f>
        <v>6650312059.5472794</v>
      </c>
      <c r="AM90" s="4">
        <v>247912318.23313001</v>
      </c>
      <c r="AN90" s="4">
        <v>1504526106.50226</v>
      </c>
      <c r="AO90" s="4">
        <f>+(VLOOKUP(AO$2,Cartera!$C$44:$DG$82,creditos_sf!$A90,0)/$A$1)/$AZ90*100</f>
        <v>362259713.01395178</v>
      </c>
      <c r="AP90" s="4">
        <f>+(VLOOKUP(AP$2,Cartera!$C$44:$DG$82,creditos_sf!$A90,0)/$A$1)/$AZ90*100</f>
        <v>0</v>
      </c>
      <c r="AQ90" s="4">
        <f>+(VLOOKUP(AQ$2,Cartera!$C$44:$DG$82,creditos_sf!$A90,0)/$A$1)/$AZ90*100</f>
        <v>117807232.21197815</v>
      </c>
      <c r="AR90" s="4">
        <v>52225640.162786201</v>
      </c>
      <c r="AS90" s="4">
        <v>170261014.8497</v>
      </c>
      <c r="AT90" s="4">
        <v>35869769.170745298</v>
      </c>
      <c r="AU90" s="4">
        <v>85965580.490256295</v>
      </c>
      <c r="AV90" s="4">
        <v>67773118.899211302</v>
      </c>
      <c r="AW90" s="4">
        <v>721660828.82883406</v>
      </c>
      <c r="AX90" s="4">
        <v>1027349973.57365</v>
      </c>
      <c r="AY90" s="4">
        <v>1717203778.3350101</v>
      </c>
      <c r="AZ90" s="48">
        <v>131.424577</v>
      </c>
    </row>
    <row r="91" spans="1:52" ht="16.5" x14ac:dyDescent="0.3">
      <c r="A91">
        <f t="shared" si="1"/>
        <v>101</v>
      </c>
      <c r="B91" s="1">
        <v>90</v>
      </c>
      <c r="C91" s="3">
        <v>43585</v>
      </c>
      <c r="D91" s="4">
        <f>+(VLOOKUP(D$2,Cartera!$C$5:$DG$15,creditos_sf!$A91,0)/$A$1)/$AZ91*100</f>
        <v>2603691709.8185129</v>
      </c>
      <c r="E91" s="4">
        <v>3481234502.6335702</v>
      </c>
      <c r="F91" s="4">
        <v>1435486289.2142198</v>
      </c>
      <c r="G91" s="4">
        <f>+(VLOOKUP(G$2,Cartera!$C$5:$DG$15,creditos_sf!$A91,0)/$A$1)/$AZ91*100</f>
        <v>614251437.04153705</v>
      </c>
      <c r="H91" s="4">
        <f>+(VLOOKUP(H$2,Cartera!$C$5:$DG$15,creditos_sf!$A91,0)/$A$1)/$AZ91*100</f>
        <v>278975976.99141926</v>
      </c>
      <c r="I91" s="4">
        <f>+(VLOOKUP(I$2,Cartera!$C$5:$DG$15,creditos_sf!$A91,0)/$A$1)/$AZ91*100</f>
        <v>1568308770.1571875</v>
      </c>
      <c r="J91" s="4">
        <f>+(VLOOKUP(J$2,Cartera!$C$5:$DG$15,creditos_sf!$A91,0)/$A$1)/$AZ91*100</f>
        <v>7826518131.9310484</v>
      </c>
      <c r="K91" s="4">
        <v>16245531851.5516</v>
      </c>
      <c r="L91" s="4">
        <v>27269093999.787098</v>
      </c>
      <c r="M91" s="4">
        <v>15808589138.3908</v>
      </c>
      <c r="N91" s="4">
        <v>406185367.93011898</v>
      </c>
      <c r="O91" s="4">
        <f>+(VLOOKUP(O$2,Cartera!$C$44:$DG$82,creditos_sf!$A91,0)/$A$1)/$AZ91*100</f>
        <v>0</v>
      </c>
      <c r="P91" s="4">
        <v>1800961726.2217801</v>
      </c>
      <c r="Q91" s="4">
        <f>+(VLOOKUP(Q$2,Cartera!$C$44:$DG$82,creditos_sf!$A91,0)/$A$1)/$AZ91*100</f>
        <v>1063305750.1784493</v>
      </c>
      <c r="R91" s="4">
        <f>+(VLOOKUP(R$2,Cartera!$C$44:$DG$82,creditos_sf!$A91,0)/$A$1)/$AZ91*100</f>
        <v>34647600.273369275</v>
      </c>
      <c r="S91" s="4">
        <f>+(VLOOKUP(S$2,Cartera!$C$44:$DG$82,creditos_sf!$A91,0)/$A$1)/$AZ91*100</f>
        <v>0</v>
      </c>
      <c r="T91" s="4">
        <f>+(VLOOKUP(T$2,Cartera!$C$44:$DG$82,creditos_sf!$A91,0)/$A$1)/$AZ91*100</f>
        <v>0</v>
      </c>
      <c r="U91" s="4">
        <f>+(VLOOKUP(U$2,Cartera!$C$44:$DG$82,creditos_sf!$A91,0)/$A$1)/$AZ91*100</f>
        <v>0</v>
      </c>
      <c r="V91" s="4">
        <f>+(VLOOKUP(V$2,Cartera!$C$44:$DG$82,creditos_sf!$A91,0)/$A$1)/$AZ91*100</f>
        <v>0</v>
      </c>
      <c r="W91" s="4">
        <f>+(VLOOKUP(W$2,Cartera!$C$44:$DG$82,creditos_sf!$A91,0)/$A$1)/$AZ91*100</f>
        <v>0</v>
      </c>
      <c r="X91" s="4">
        <f>+(VLOOKUP(X$2,Cartera!$C$44:$DG$82,creditos_sf!$A91,0)/$A$1)/$AZ91*100</f>
        <v>0</v>
      </c>
      <c r="Y91" s="4">
        <f>+(VLOOKUP(Y$2,Cartera!$C$44:$DG$82,creditos_sf!$A91,0)/$A$1)/$AZ91*100</f>
        <v>0</v>
      </c>
      <c r="Z91" s="4">
        <f>+(VLOOKUP(Z$2,Cartera!$C$44:$DG$82,creditos_sf!$A91,0)/$A$1)/$AZ91*100</f>
        <v>0</v>
      </c>
      <c r="AA91" s="4">
        <f>+(VLOOKUP(AA$2,Cartera!$C$44:$DG$82,creditos_sf!$A91,0)/$A$1)/$AZ91*100</f>
        <v>0</v>
      </c>
      <c r="AB91" s="4">
        <v>497398568.15918696</v>
      </c>
      <c r="AC91" s="4">
        <f>+(VLOOKUP(AC$2,Cartera!$C$44:$DG$82,creditos_sf!$A91,0)/$A$1)/$AZ91*100</f>
        <v>349473940.2460323</v>
      </c>
      <c r="AD91" s="4">
        <f>+(VLOOKUP(AD$2,Cartera!$C$44:$DG$82,creditos_sf!$A91,0)/$A$1)/$AZ91*100</f>
        <v>19869647.558660492</v>
      </c>
      <c r="AE91" s="4">
        <f>+(VLOOKUP(AE$2,Cartera!$C$44:$DG$82,creditos_sf!$A91,0)/$A$1)/$AZ91*100</f>
        <v>19071720.312855951</v>
      </c>
      <c r="AF91" s="4">
        <v>1289144472.8497901</v>
      </c>
      <c r="AG91" s="4">
        <v>2362970132.03583</v>
      </c>
      <c r="AH91" s="4">
        <f>+(VLOOKUP(AH$2,Cartera!$C$44:$DG$82,creditos_sf!$A91,0)/$A$1)/$AZ91*100</f>
        <v>455751085.91388863</v>
      </c>
      <c r="AI91" s="4">
        <v>50598640.335268401</v>
      </c>
      <c r="AJ91" s="4">
        <f>+(VLOOKUP(AJ$2,Cartera!$C$44:$DG$82,creditos_sf!$A91,0)/$A$1)/$AZ91*100</f>
        <v>218795087.58447868</v>
      </c>
      <c r="AK91" s="4">
        <v>100631218.85524499</v>
      </c>
      <c r="AL91" s="4">
        <f>+(VLOOKUP(AL$2,Cartera!$C$44:$DG$82,creditos_sf!$A91,0)/$A$1)/$AZ91*100</f>
        <v>6658860757.7340727</v>
      </c>
      <c r="AM91" s="4">
        <v>248624236.22060099</v>
      </c>
      <c r="AN91" s="4">
        <v>1522657877.97435</v>
      </c>
      <c r="AO91" s="4">
        <f>+(VLOOKUP(AO$2,Cartera!$C$44:$DG$82,creditos_sf!$A91,0)/$A$1)/$AZ91*100</f>
        <v>361005021.277242</v>
      </c>
      <c r="AP91" s="4">
        <f>+(VLOOKUP(AP$2,Cartera!$C$44:$DG$82,creditos_sf!$A91,0)/$A$1)/$AZ91*100</f>
        <v>0</v>
      </c>
      <c r="AQ91" s="4">
        <f>+(VLOOKUP(AQ$2,Cartera!$C$44:$DG$82,creditos_sf!$A91,0)/$A$1)/$AZ91*100</f>
        <v>115684747.17898095</v>
      </c>
      <c r="AR91" s="4">
        <v>51235269.253231801</v>
      </c>
      <c r="AS91" s="4">
        <v>167716371.328646</v>
      </c>
      <c r="AT91" s="4">
        <v>34551786.979773201</v>
      </c>
      <c r="AU91" s="4">
        <v>85694262.945251599</v>
      </c>
      <c r="AV91" s="4">
        <v>66324367.879910395</v>
      </c>
      <c r="AW91" s="4">
        <v>715152096.89953792</v>
      </c>
      <c r="AX91" s="4">
        <v>1014638508.56975</v>
      </c>
      <c r="AY91" s="4">
        <v>1712934049.7825799</v>
      </c>
      <c r="AZ91" s="48">
        <v>131.69</v>
      </c>
    </row>
    <row r="92" spans="1:52" ht="16.5" x14ac:dyDescent="0.3">
      <c r="A92">
        <f t="shared" si="1"/>
        <v>102</v>
      </c>
      <c r="B92" s="1">
        <v>91</v>
      </c>
      <c r="C92" s="3">
        <v>43616</v>
      </c>
      <c r="D92" s="4">
        <f>+(VLOOKUP(D$2,Cartera!$C$5:$DG$15,creditos_sf!$A92,0)/$A$1)/$AZ92*100</f>
        <v>2620721073.7702255</v>
      </c>
      <c r="E92" s="4">
        <v>3502018573.9875598</v>
      </c>
      <c r="F92" s="4">
        <v>1509157457.2592301</v>
      </c>
      <c r="G92" s="4">
        <f>+(VLOOKUP(G$2,Cartera!$C$5:$DG$15,creditos_sf!$A92,0)/$A$1)/$AZ92*100</f>
        <v>587819342.2660259</v>
      </c>
      <c r="H92" s="4">
        <f>+(VLOOKUP(H$2,Cartera!$C$5:$DG$15,creditos_sf!$A92,0)/$A$1)/$AZ92*100</f>
        <v>322752124.14444584</v>
      </c>
      <c r="I92" s="4">
        <f>+(VLOOKUP(I$2,Cartera!$C$5:$DG$15,creditos_sf!$A92,0)/$A$1)/$AZ92*100</f>
        <v>1477513583.3819101</v>
      </c>
      <c r="J92" s="4">
        <f>+(VLOOKUP(J$2,Cartera!$C$5:$DG$15,creditos_sf!$A92,0)/$A$1)/$AZ92*100</f>
        <v>7934262479.4265766</v>
      </c>
      <c r="K92" s="4">
        <v>16218867523.856201</v>
      </c>
      <c r="L92" s="4">
        <v>28084779663.811798</v>
      </c>
      <c r="M92" s="4">
        <v>16069289132.969299</v>
      </c>
      <c r="N92" s="4">
        <v>406541903.47946095</v>
      </c>
      <c r="O92" s="4">
        <f>+(VLOOKUP(O$2,Cartera!$C$44:$DG$82,creditos_sf!$A92,0)/$A$1)/$AZ92*100</f>
        <v>0</v>
      </c>
      <c r="P92" s="4">
        <v>1815961330.82758</v>
      </c>
      <c r="Q92" s="4">
        <f>+(VLOOKUP(Q$2,Cartera!$C$44:$DG$82,creditos_sf!$A92,0)/$A$1)/$AZ92*100</f>
        <v>1068667924.0970412</v>
      </c>
      <c r="R92" s="4">
        <f>+(VLOOKUP(R$2,Cartera!$C$44:$DG$82,creditos_sf!$A92,0)/$A$1)/$AZ92*100</f>
        <v>35410533.912377574</v>
      </c>
      <c r="S92" s="4">
        <f>+(VLOOKUP(S$2,Cartera!$C$44:$DG$82,creditos_sf!$A92,0)/$A$1)/$AZ92*100</f>
        <v>0</v>
      </c>
      <c r="T92" s="4">
        <f>+(VLOOKUP(T$2,Cartera!$C$44:$DG$82,creditos_sf!$A92,0)/$A$1)/$AZ92*100</f>
        <v>0</v>
      </c>
      <c r="U92" s="4">
        <f>+(VLOOKUP(U$2,Cartera!$C$44:$DG$82,creditos_sf!$A92,0)/$A$1)/$AZ92*100</f>
        <v>0</v>
      </c>
      <c r="V92" s="4">
        <f>+(VLOOKUP(V$2,Cartera!$C$44:$DG$82,creditos_sf!$A92,0)/$A$1)/$AZ92*100</f>
        <v>0</v>
      </c>
      <c r="W92" s="4">
        <f>+(VLOOKUP(W$2,Cartera!$C$44:$DG$82,creditos_sf!$A92,0)/$A$1)/$AZ92*100</f>
        <v>0</v>
      </c>
      <c r="X92" s="4">
        <f>+(VLOOKUP(X$2,Cartera!$C$44:$DG$82,creditos_sf!$A92,0)/$A$1)/$AZ92*100</f>
        <v>0</v>
      </c>
      <c r="Y92" s="4">
        <f>+(VLOOKUP(Y$2,Cartera!$C$44:$DG$82,creditos_sf!$A92,0)/$A$1)/$AZ92*100</f>
        <v>0</v>
      </c>
      <c r="Z92" s="4">
        <f>+(VLOOKUP(Z$2,Cartera!$C$44:$DG$82,creditos_sf!$A92,0)/$A$1)/$AZ92*100</f>
        <v>0</v>
      </c>
      <c r="AA92" s="4">
        <f>+(VLOOKUP(AA$2,Cartera!$C$44:$DG$82,creditos_sf!$A92,0)/$A$1)/$AZ92*100</f>
        <v>0</v>
      </c>
      <c r="AB92" s="4">
        <v>502744369.96035498</v>
      </c>
      <c r="AC92" s="4">
        <f>+(VLOOKUP(AC$2,Cartera!$C$44:$DG$82,creditos_sf!$A92,0)/$A$1)/$AZ92*100</f>
        <v>354527776.32803816</v>
      </c>
      <c r="AD92" s="4">
        <f>+(VLOOKUP(AD$2,Cartera!$C$44:$DG$82,creditos_sf!$A92,0)/$A$1)/$AZ92*100</f>
        <v>19045343.106580921</v>
      </c>
      <c r="AE92" s="4">
        <f>+(VLOOKUP(AE$2,Cartera!$C$44:$DG$82,creditos_sf!$A92,0)/$A$1)/$AZ92*100</f>
        <v>18253422.863016989</v>
      </c>
      <c r="AF92" s="4">
        <v>1298865027.4233201</v>
      </c>
      <c r="AG92" s="4">
        <v>2383500735.9302702</v>
      </c>
      <c r="AH92" s="4">
        <f>+(VLOOKUP(AH$2,Cartera!$C$44:$DG$82,creditos_sf!$A92,0)/$A$1)/$AZ92*100</f>
        <v>458040957.50167304</v>
      </c>
      <c r="AI92" s="4">
        <v>49178466.434388801</v>
      </c>
      <c r="AJ92" s="4">
        <f>+(VLOOKUP(AJ$2,Cartera!$C$44:$DG$82,creditos_sf!$A92,0)/$A$1)/$AZ92*100</f>
        <v>232732338.31648538</v>
      </c>
      <c r="AK92" s="4">
        <v>101224581.20956901</v>
      </c>
      <c r="AL92" s="4">
        <f>+(VLOOKUP(AL$2,Cartera!$C$44:$DG$82,creditos_sf!$A92,0)/$A$1)/$AZ92*100</f>
        <v>6669103248.0183535</v>
      </c>
      <c r="AM92" s="4">
        <v>248576488.96899199</v>
      </c>
      <c r="AN92" s="4">
        <v>1550452278.7278399</v>
      </c>
      <c r="AO92" s="4">
        <f>+(VLOOKUP(AO$2,Cartera!$C$44:$DG$82,creditos_sf!$A92,0)/$A$1)/$AZ92*100</f>
        <v>354913583.97031534</v>
      </c>
      <c r="AP92" s="4">
        <f>+(VLOOKUP(AP$2,Cartera!$C$44:$DG$82,creditos_sf!$A92,0)/$A$1)/$AZ92*100</f>
        <v>0</v>
      </c>
      <c r="AQ92" s="4">
        <f>+(VLOOKUP(AQ$2,Cartera!$C$44:$DG$82,creditos_sf!$A92,0)/$A$1)/$AZ92*100</f>
        <v>113364547.83669706</v>
      </c>
      <c r="AR92" s="4">
        <v>51428736.117001496</v>
      </c>
      <c r="AS92" s="4">
        <v>166968899.094394</v>
      </c>
      <c r="AT92" s="4">
        <v>33414298.401679996</v>
      </c>
      <c r="AU92" s="4">
        <v>85994569.430415094</v>
      </c>
      <c r="AV92" s="4">
        <v>65103693.078461997</v>
      </c>
      <c r="AW92" s="4">
        <v>722685720.94134796</v>
      </c>
      <c r="AX92" s="4">
        <v>1027330650.20551</v>
      </c>
      <c r="AY92" s="4">
        <v>1721010157.1286199</v>
      </c>
      <c r="AZ92" s="48">
        <v>131.88192100000001</v>
      </c>
    </row>
    <row r="93" spans="1:52" ht="16.5" x14ac:dyDescent="0.3">
      <c r="A93">
        <f t="shared" si="1"/>
        <v>103</v>
      </c>
      <c r="B93" s="1">
        <v>92</v>
      </c>
      <c r="C93" s="3">
        <v>43646</v>
      </c>
      <c r="D93" s="4">
        <f>+(VLOOKUP(D$2,Cartera!$C$5:$DG$15,creditos_sf!$A93,0)/$A$1)/$AZ93*100</f>
        <v>2516193411.6792297</v>
      </c>
      <c r="E93" s="4">
        <v>3534984048.3832698</v>
      </c>
      <c r="F93" s="4">
        <v>1466981668.4001901</v>
      </c>
      <c r="G93" s="4">
        <f>+(VLOOKUP(G$2,Cartera!$C$5:$DG$15,creditos_sf!$A93,0)/$A$1)/$AZ93*100</f>
        <v>600419043.46774435</v>
      </c>
      <c r="H93" s="4">
        <f>+(VLOOKUP(H$2,Cartera!$C$5:$DG$15,creditos_sf!$A93,0)/$A$1)/$AZ93*100</f>
        <v>273408093.29453707</v>
      </c>
      <c r="I93" s="4">
        <f>+(VLOOKUP(I$2,Cartera!$C$5:$DG$15,creditos_sf!$A93,0)/$A$1)/$AZ93*100</f>
        <v>1517069439.8715975</v>
      </c>
      <c r="J93" s="4">
        <f>+(VLOOKUP(J$2,Cartera!$C$5:$DG$15,creditos_sf!$A93,0)/$A$1)/$AZ93*100</f>
        <v>7570538583.4834251</v>
      </c>
      <c r="K93" s="4">
        <v>16751523847.445601</v>
      </c>
      <c r="L93" s="4">
        <v>28502745283.585899</v>
      </c>
      <c r="M93" s="4">
        <v>15946237809.878901</v>
      </c>
      <c r="N93" s="4">
        <v>406010388.39859802</v>
      </c>
      <c r="O93" s="4">
        <f>+(VLOOKUP(O$2,Cartera!$C$44:$DG$82,creditos_sf!$A93,0)/$A$1)/$AZ93*100</f>
        <v>0</v>
      </c>
      <c r="P93" s="4">
        <v>1859396659.15118</v>
      </c>
      <c r="Q93" s="4">
        <f>+(VLOOKUP(Q$2,Cartera!$C$44:$DG$82,creditos_sf!$A93,0)/$A$1)/$AZ93*100</f>
        <v>1067060189.9727752</v>
      </c>
      <c r="R93" s="4">
        <f>+(VLOOKUP(R$2,Cartera!$C$44:$DG$82,creditos_sf!$A93,0)/$A$1)/$AZ93*100</f>
        <v>36545032.841928773</v>
      </c>
      <c r="S93" s="4">
        <f>+(VLOOKUP(S$2,Cartera!$C$44:$DG$82,creditos_sf!$A93,0)/$A$1)/$AZ93*100</f>
        <v>0</v>
      </c>
      <c r="T93" s="4">
        <f>+(VLOOKUP(T$2,Cartera!$C$44:$DG$82,creditos_sf!$A93,0)/$A$1)/$AZ93*100</f>
        <v>0</v>
      </c>
      <c r="U93" s="4">
        <f>+(VLOOKUP(U$2,Cartera!$C$44:$DG$82,creditos_sf!$A93,0)/$A$1)/$AZ93*100</f>
        <v>0</v>
      </c>
      <c r="V93" s="4">
        <f>+(VLOOKUP(V$2,Cartera!$C$44:$DG$82,creditos_sf!$A93,0)/$A$1)/$AZ93*100</f>
        <v>0</v>
      </c>
      <c r="W93" s="4">
        <f>+(VLOOKUP(W$2,Cartera!$C$44:$DG$82,creditos_sf!$A93,0)/$A$1)/$AZ93*100</f>
        <v>0</v>
      </c>
      <c r="X93" s="4">
        <f>+(VLOOKUP(X$2,Cartera!$C$44:$DG$82,creditos_sf!$A93,0)/$A$1)/$AZ93*100</f>
        <v>0</v>
      </c>
      <c r="Y93" s="4">
        <f>+(VLOOKUP(Y$2,Cartera!$C$44:$DG$82,creditos_sf!$A93,0)/$A$1)/$AZ93*100</f>
        <v>0</v>
      </c>
      <c r="Z93" s="4">
        <f>+(VLOOKUP(Z$2,Cartera!$C$44:$DG$82,creditos_sf!$A93,0)/$A$1)/$AZ93*100</f>
        <v>0</v>
      </c>
      <c r="AA93" s="4">
        <f>+(VLOOKUP(AA$2,Cartera!$C$44:$DG$82,creditos_sf!$A93,0)/$A$1)/$AZ93*100</f>
        <v>0</v>
      </c>
      <c r="AB93" s="4">
        <v>506177218.50554097</v>
      </c>
      <c r="AC93" s="4">
        <f>+(VLOOKUP(AC$2,Cartera!$C$44:$DG$82,creditos_sf!$A93,0)/$A$1)/$AZ93*100</f>
        <v>349951519.59490299</v>
      </c>
      <c r="AD93" s="4">
        <f>+(VLOOKUP(AD$2,Cartera!$C$44:$DG$82,creditos_sf!$A93,0)/$A$1)/$AZ93*100</f>
        <v>19440001.674456306</v>
      </c>
      <c r="AE93" s="4">
        <f>+(VLOOKUP(AE$2,Cartera!$C$44:$DG$82,creditos_sf!$A93,0)/$A$1)/$AZ93*100</f>
        <v>18743998.822659288</v>
      </c>
      <c r="AF93" s="4">
        <v>1309982847.8619702</v>
      </c>
      <c r="AG93" s="4">
        <v>2406713216.8792</v>
      </c>
      <c r="AH93" s="4">
        <f>+(VLOOKUP(AH$2,Cartera!$C$44:$DG$82,creditos_sf!$A93,0)/$A$1)/$AZ93*100</f>
        <v>452435273.71076888</v>
      </c>
      <c r="AI93" s="4">
        <v>48187347.953805298</v>
      </c>
      <c r="AJ93" s="4">
        <f>+(VLOOKUP(AJ$2,Cartera!$C$44:$DG$82,creditos_sf!$A93,0)/$A$1)/$AZ93*100</f>
        <v>245540042.48553425</v>
      </c>
      <c r="AK93" s="4">
        <v>100831674.723636</v>
      </c>
      <c r="AL93" s="4">
        <f>+(VLOOKUP(AL$2,Cartera!$C$44:$DG$82,creditos_sf!$A93,0)/$A$1)/$AZ93*100</f>
        <v>6660879721.3915377</v>
      </c>
      <c r="AM93" s="4">
        <v>254210143.78744501</v>
      </c>
      <c r="AN93" s="4">
        <v>1578542402.3286099</v>
      </c>
      <c r="AO93" s="4">
        <f>+(VLOOKUP(AO$2,Cartera!$C$44:$DG$82,creditos_sf!$A93,0)/$A$1)/$AZ93*100</f>
        <v>351731526.42265338</v>
      </c>
      <c r="AP93" s="4">
        <f>+(VLOOKUP(AP$2,Cartera!$C$44:$DG$82,creditos_sf!$A93,0)/$A$1)/$AZ93*100</f>
        <v>0</v>
      </c>
      <c r="AQ93" s="4">
        <f>+(VLOOKUP(AQ$2,Cartera!$C$44:$DG$82,creditos_sf!$A93,0)/$A$1)/$AZ93*100</f>
        <v>110651712.9208407</v>
      </c>
      <c r="AR93" s="4">
        <v>51633889.5351827</v>
      </c>
      <c r="AS93" s="4">
        <v>167947763.270226</v>
      </c>
      <c r="AT93" s="4">
        <v>32406925.912848201</v>
      </c>
      <c r="AU93" s="4">
        <v>86857398.527371407</v>
      </c>
      <c r="AV93" s="4">
        <v>64119709.8587908</v>
      </c>
      <c r="AW93" s="4">
        <v>736707879.46094203</v>
      </c>
      <c r="AX93" s="4">
        <v>1038161874.5634199</v>
      </c>
      <c r="AY93" s="4">
        <v>1721090769.6937599</v>
      </c>
      <c r="AZ93" s="48">
        <v>131.76814400000001</v>
      </c>
    </row>
    <row r="94" spans="1:52" ht="16.5" x14ac:dyDescent="0.3">
      <c r="A94">
        <f t="shared" si="1"/>
        <v>104</v>
      </c>
      <c r="B94" s="1">
        <v>93</v>
      </c>
      <c r="C94" s="3">
        <v>43677</v>
      </c>
      <c r="D94" s="4">
        <f>+(VLOOKUP(D$2,Cartera!$C$5:$DG$15,creditos_sf!$A94,0)/$A$1)/$AZ94*100</f>
        <v>2582598720.1513109</v>
      </c>
      <c r="E94" s="4">
        <v>3544274691.0583696</v>
      </c>
      <c r="F94" s="4">
        <v>1467816128.8073602</v>
      </c>
      <c r="G94" s="4">
        <f>+(VLOOKUP(G$2,Cartera!$C$5:$DG$15,creditos_sf!$A94,0)/$A$1)/$AZ94*100</f>
        <v>605110620.36476588</v>
      </c>
      <c r="H94" s="4">
        <f>+(VLOOKUP(H$2,Cartera!$C$5:$DG$15,creditos_sf!$A94,0)/$A$1)/$AZ94*100</f>
        <v>299163027.79883415</v>
      </c>
      <c r="I94" s="4">
        <f>+(VLOOKUP(I$2,Cartera!$C$5:$DG$15,creditos_sf!$A94,0)/$A$1)/$AZ94*100</f>
        <v>1431219701.7637837</v>
      </c>
      <c r="J94" s="4">
        <f>+(VLOOKUP(J$2,Cartera!$C$5:$DG$15,creditos_sf!$A94,0)/$A$1)/$AZ94*100</f>
        <v>7886056166.8156805</v>
      </c>
      <c r="K94" s="4">
        <v>16547869459.9228</v>
      </c>
      <c r="L94" s="4">
        <v>28827971983.670799</v>
      </c>
      <c r="M94" s="4">
        <v>15687876957.9352</v>
      </c>
      <c r="N94" s="4">
        <v>404042509.24442202</v>
      </c>
      <c r="O94" s="4">
        <f>+(VLOOKUP(O$2,Cartera!$C$44:$DG$82,creditos_sf!$A94,0)/$A$1)/$AZ94*100</f>
        <v>0</v>
      </c>
      <c r="P94" s="4">
        <v>1889516572.28387</v>
      </c>
      <c r="Q94" s="4">
        <f>+(VLOOKUP(Q$2,Cartera!$C$44:$DG$82,creditos_sf!$A94,0)/$A$1)/$AZ94*100</f>
        <v>1062416984.5639991</v>
      </c>
      <c r="R94" s="4">
        <f>+(VLOOKUP(R$2,Cartera!$C$44:$DG$82,creditos_sf!$A94,0)/$A$1)/$AZ94*100</f>
        <v>37996855.033795044</v>
      </c>
      <c r="S94" s="4">
        <f>+(VLOOKUP(S$2,Cartera!$C$44:$DG$82,creditos_sf!$A94,0)/$A$1)/$AZ94*100</f>
        <v>0</v>
      </c>
      <c r="T94" s="4">
        <f>+(VLOOKUP(T$2,Cartera!$C$44:$DG$82,creditos_sf!$A94,0)/$A$1)/$AZ94*100</f>
        <v>0</v>
      </c>
      <c r="U94" s="4">
        <f>+(VLOOKUP(U$2,Cartera!$C$44:$DG$82,creditos_sf!$A94,0)/$A$1)/$AZ94*100</f>
        <v>0</v>
      </c>
      <c r="V94" s="4">
        <f>+(VLOOKUP(V$2,Cartera!$C$44:$DG$82,creditos_sf!$A94,0)/$A$1)/$AZ94*100</f>
        <v>0</v>
      </c>
      <c r="W94" s="4">
        <f>+(VLOOKUP(W$2,Cartera!$C$44:$DG$82,creditos_sf!$A94,0)/$A$1)/$AZ94*100</f>
        <v>0</v>
      </c>
      <c r="X94" s="4">
        <f>+(VLOOKUP(X$2,Cartera!$C$44:$DG$82,creditos_sf!$A94,0)/$A$1)/$AZ94*100</f>
        <v>0</v>
      </c>
      <c r="Y94" s="4">
        <f>+(VLOOKUP(Y$2,Cartera!$C$44:$DG$82,creditos_sf!$A94,0)/$A$1)/$AZ94*100</f>
        <v>0</v>
      </c>
      <c r="Z94" s="4">
        <f>+(VLOOKUP(Z$2,Cartera!$C$44:$DG$82,creditos_sf!$A94,0)/$A$1)/$AZ94*100</f>
        <v>0</v>
      </c>
      <c r="AA94" s="4">
        <f>+(VLOOKUP(AA$2,Cartera!$C$44:$DG$82,creditos_sf!$A94,0)/$A$1)/$AZ94*100</f>
        <v>0</v>
      </c>
      <c r="AB94" s="4">
        <v>508608655.207304</v>
      </c>
      <c r="AC94" s="4">
        <f>+(VLOOKUP(AC$2,Cartera!$C$44:$DG$82,creditos_sf!$A94,0)/$A$1)/$AZ94*100</f>
        <v>342801464.04985964</v>
      </c>
      <c r="AD94" s="4">
        <f>+(VLOOKUP(AD$2,Cartera!$C$44:$DG$82,creditos_sf!$A94,0)/$A$1)/$AZ94*100</f>
        <v>18026862.271892551</v>
      </c>
      <c r="AE94" s="4">
        <f>+(VLOOKUP(AE$2,Cartera!$C$44:$DG$82,creditos_sf!$A94,0)/$A$1)/$AZ94*100</f>
        <v>19054222.513745237</v>
      </c>
      <c r="AF94" s="4">
        <v>1317460754.0650101</v>
      </c>
      <c r="AG94" s="4">
        <v>2434497042.9892898</v>
      </c>
      <c r="AH94" s="4">
        <f>+(VLOOKUP(AH$2,Cartera!$C$44:$DG$82,creditos_sf!$A94,0)/$A$1)/$AZ94*100</f>
        <v>457130529.91569871</v>
      </c>
      <c r="AI94" s="4">
        <v>48588294.214463994</v>
      </c>
      <c r="AJ94" s="4">
        <f>+(VLOOKUP(AJ$2,Cartera!$C$44:$DG$82,creditos_sf!$A94,0)/$A$1)/$AZ94*100</f>
        <v>260296870.37732875</v>
      </c>
      <c r="AK94" s="4">
        <v>100664075.05588399</v>
      </c>
      <c r="AL94" s="4">
        <f>+(VLOOKUP(AL$2,Cartera!$C$44:$DG$82,creditos_sf!$A94,0)/$A$1)/$AZ94*100</f>
        <v>6630663993.667428</v>
      </c>
      <c r="AM94" s="4">
        <v>256146389.234534</v>
      </c>
      <c r="AN94" s="4">
        <v>1600168241.31457</v>
      </c>
      <c r="AO94" s="4">
        <f>+(VLOOKUP(AO$2,Cartera!$C$44:$DG$82,creditos_sf!$A94,0)/$A$1)/$AZ94*100</f>
        <v>351086665.50279284</v>
      </c>
      <c r="AP94" s="4">
        <f>+(VLOOKUP(AP$2,Cartera!$C$44:$DG$82,creditos_sf!$A94,0)/$A$1)/$AZ94*100</f>
        <v>0</v>
      </c>
      <c r="AQ94" s="4">
        <f>+(VLOOKUP(AQ$2,Cartera!$C$44:$DG$82,creditos_sf!$A94,0)/$A$1)/$AZ94*100</f>
        <v>107183902.91919988</v>
      </c>
      <c r="AR94" s="4">
        <v>51722948.356734902</v>
      </c>
      <c r="AS94" s="4">
        <v>166155027.17719501</v>
      </c>
      <c r="AT94" s="4">
        <v>31370418.9342678</v>
      </c>
      <c r="AU94" s="4">
        <v>87931210.879923403</v>
      </c>
      <c r="AV94" s="4">
        <v>62759285.470806897</v>
      </c>
      <c r="AW94" s="4">
        <v>747773505.25713897</v>
      </c>
      <c r="AX94" s="4">
        <v>1050166110.06739</v>
      </c>
      <c r="AY94" s="4">
        <v>1741122504.3893702</v>
      </c>
      <c r="AZ94" s="48">
        <v>132.03607700000001</v>
      </c>
    </row>
    <row r="95" spans="1:52" ht="16.5" x14ac:dyDescent="0.3">
      <c r="A95">
        <f t="shared" si="1"/>
        <v>105</v>
      </c>
      <c r="B95" s="1">
        <v>94</v>
      </c>
      <c r="C95" s="3">
        <v>43708</v>
      </c>
      <c r="D95" s="4">
        <f>+(VLOOKUP(D$2,Cartera!$C$5:$DG$15,creditos_sf!$A95,0)/$A$1)/$AZ95*100</f>
        <v>2687704056.3089318</v>
      </c>
      <c r="E95" s="4">
        <v>3648244827.5765896</v>
      </c>
      <c r="F95" s="4">
        <v>1433054995.95487</v>
      </c>
      <c r="G95" s="4">
        <f>+(VLOOKUP(G$2,Cartera!$C$5:$DG$15,creditos_sf!$A95,0)/$A$1)/$AZ95*100</f>
        <v>622657622.05683351</v>
      </c>
      <c r="H95" s="4">
        <f>+(VLOOKUP(H$2,Cartera!$C$5:$DG$15,creditos_sf!$A95,0)/$A$1)/$AZ95*100</f>
        <v>293997423.4197039</v>
      </c>
      <c r="I95" s="4">
        <f>+(VLOOKUP(I$2,Cartera!$C$5:$DG$15,creditos_sf!$A95,0)/$A$1)/$AZ95*100</f>
        <v>1283376689.5238266</v>
      </c>
      <c r="J95" s="4">
        <f>+(VLOOKUP(J$2,Cartera!$C$5:$DG$15,creditos_sf!$A95,0)/$A$1)/$AZ95*100</f>
        <v>8073308103.9202423</v>
      </c>
      <c r="K95" s="4">
        <v>17148435296.423302</v>
      </c>
      <c r="L95" s="4">
        <v>29304202240.323799</v>
      </c>
      <c r="M95" s="4">
        <v>15759353994.825499</v>
      </c>
      <c r="N95" s="4">
        <v>402588730.94668502</v>
      </c>
      <c r="O95" s="4">
        <f>+(VLOOKUP(O$2,Cartera!$C$44:$DG$82,creditos_sf!$A95,0)/$A$1)/$AZ95*100</f>
        <v>0</v>
      </c>
      <c r="P95" s="4">
        <v>1914536230.5827098</v>
      </c>
      <c r="Q95" s="4">
        <f>+(VLOOKUP(Q$2,Cartera!$C$44:$DG$82,creditos_sf!$A95,0)/$A$1)/$AZ95*100</f>
        <v>1058304748.9441315</v>
      </c>
      <c r="R95" s="4">
        <f>+(VLOOKUP(R$2,Cartera!$C$44:$DG$82,creditos_sf!$A95,0)/$A$1)/$AZ95*100</f>
        <v>39802577.782264717</v>
      </c>
      <c r="S95" s="4">
        <f>+(VLOOKUP(S$2,Cartera!$C$44:$DG$82,creditos_sf!$A95,0)/$A$1)/$AZ95*100</f>
        <v>0</v>
      </c>
      <c r="T95" s="4">
        <f>+(VLOOKUP(T$2,Cartera!$C$44:$DG$82,creditos_sf!$A95,0)/$A$1)/$AZ95*100</f>
        <v>0</v>
      </c>
      <c r="U95" s="4">
        <f>+(VLOOKUP(U$2,Cartera!$C$44:$DG$82,creditos_sf!$A95,0)/$A$1)/$AZ95*100</f>
        <v>0</v>
      </c>
      <c r="V95" s="4">
        <f>+(VLOOKUP(V$2,Cartera!$C$44:$DG$82,creditos_sf!$A95,0)/$A$1)/$AZ95*100</f>
        <v>0</v>
      </c>
      <c r="W95" s="4">
        <f>+(VLOOKUP(W$2,Cartera!$C$44:$DG$82,creditos_sf!$A95,0)/$A$1)/$AZ95*100</f>
        <v>0</v>
      </c>
      <c r="X95" s="4">
        <f>+(VLOOKUP(X$2,Cartera!$C$44:$DG$82,creditos_sf!$A95,0)/$A$1)/$AZ95*100</f>
        <v>0</v>
      </c>
      <c r="Y95" s="4">
        <f>+(VLOOKUP(Y$2,Cartera!$C$44:$DG$82,creditos_sf!$A95,0)/$A$1)/$AZ95*100</f>
        <v>0</v>
      </c>
      <c r="Z95" s="4">
        <f>+(VLOOKUP(Z$2,Cartera!$C$44:$DG$82,creditos_sf!$A95,0)/$A$1)/$AZ95*100</f>
        <v>0</v>
      </c>
      <c r="AA95" s="4">
        <f>+(VLOOKUP(AA$2,Cartera!$C$44:$DG$82,creditos_sf!$A95,0)/$A$1)/$AZ95*100</f>
        <v>0</v>
      </c>
      <c r="AB95" s="4">
        <v>511252784.92855603</v>
      </c>
      <c r="AC95" s="4">
        <f>+(VLOOKUP(AC$2,Cartera!$C$44:$DG$82,creditos_sf!$A95,0)/$A$1)/$AZ95*100</f>
        <v>343052391.05893052</v>
      </c>
      <c r="AD95" s="4">
        <f>+(VLOOKUP(AD$2,Cartera!$C$44:$DG$82,creditos_sf!$A95,0)/$A$1)/$AZ95*100</f>
        <v>17185883.038503207</v>
      </c>
      <c r="AE95" s="4">
        <f>+(VLOOKUP(AE$2,Cartera!$C$44:$DG$82,creditos_sf!$A95,0)/$A$1)/$AZ95*100</f>
        <v>18899840.299388897</v>
      </c>
      <c r="AF95" s="4">
        <v>1329715618.97191</v>
      </c>
      <c r="AG95" s="4">
        <v>2476948947.04598</v>
      </c>
      <c r="AH95" s="4">
        <f>+(VLOOKUP(AH$2,Cartera!$C$44:$DG$82,creditos_sf!$A95,0)/$A$1)/$AZ95*100</f>
        <v>456950323.74776185</v>
      </c>
      <c r="AI95" s="4">
        <v>49745902.550744005</v>
      </c>
      <c r="AJ95" s="4">
        <f>+(VLOOKUP(AJ$2,Cartera!$C$44:$DG$82,creditos_sf!$A95,0)/$A$1)/$AZ95*100</f>
        <v>273800573.9233852</v>
      </c>
      <c r="AK95" s="4">
        <v>100649838.843876</v>
      </c>
      <c r="AL95" s="4">
        <f>+(VLOOKUP(AL$2,Cartera!$C$44:$DG$82,creditos_sf!$A95,0)/$A$1)/$AZ95*100</f>
        <v>6659066771.4862061</v>
      </c>
      <c r="AM95" s="4">
        <v>261092744.899097</v>
      </c>
      <c r="AN95" s="4">
        <v>1627103267.20787</v>
      </c>
      <c r="AO95" s="4">
        <f>+(VLOOKUP(AO$2,Cartera!$C$44:$DG$82,creditos_sf!$A95,0)/$A$1)/$AZ95*100</f>
        <v>351471498.85166955</v>
      </c>
      <c r="AP95" s="4">
        <f>+(VLOOKUP(AP$2,Cartera!$C$44:$DG$82,creditos_sf!$A95,0)/$A$1)/$AZ95*100</f>
        <v>0</v>
      </c>
      <c r="AQ95" s="4">
        <f>+(VLOOKUP(AQ$2,Cartera!$C$44:$DG$82,creditos_sf!$A95,0)/$A$1)/$AZ95*100</f>
        <v>105153577.40578665</v>
      </c>
      <c r="AR95" s="4">
        <v>52341430.370421797</v>
      </c>
      <c r="AS95" s="4">
        <v>166362539.64768198</v>
      </c>
      <c r="AT95" s="4">
        <v>29910183.014529802</v>
      </c>
      <c r="AU95" s="4">
        <v>88462087.207662299</v>
      </c>
      <c r="AV95" s="4">
        <v>61943428.077425301</v>
      </c>
      <c r="AW95" s="4">
        <v>754883275.14090395</v>
      </c>
      <c r="AX95" s="4">
        <v>1062206859.36509</v>
      </c>
      <c r="AY95" s="4">
        <v>1756588082.7290499</v>
      </c>
      <c r="AZ95" s="48">
        <v>132.116589</v>
      </c>
    </row>
    <row r="96" spans="1:52" ht="16.5" x14ac:dyDescent="0.3">
      <c r="A96">
        <f t="shared" si="1"/>
        <v>106</v>
      </c>
      <c r="B96" s="1">
        <v>95</v>
      </c>
      <c r="C96" s="3">
        <v>43738</v>
      </c>
      <c r="D96" s="4">
        <f>+(VLOOKUP(D$2,Cartera!$C$5:$DG$15,creditos_sf!$A96,0)/$A$1)/$AZ96*100</f>
        <v>2716480109.5813627</v>
      </c>
      <c r="E96" s="4">
        <v>3663111212.0633698</v>
      </c>
      <c r="F96" s="4">
        <v>1413623075.7583799</v>
      </c>
      <c r="G96" s="4">
        <f>+(VLOOKUP(G$2,Cartera!$C$5:$DG$15,creditos_sf!$A96,0)/$A$1)/$AZ96*100</f>
        <v>599135028.14024127</v>
      </c>
      <c r="H96" s="4">
        <f>+(VLOOKUP(H$2,Cartera!$C$5:$DG$15,creditos_sf!$A96,0)/$A$1)/$AZ96*100</f>
        <v>267899115.29399779</v>
      </c>
      <c r="I96" s="4">
        <f>+(VLOOKUP(I$2,Cartera!$C$5:$DG$15,creditos_sf!$A96,0)/$A$1)/$AZ96*100</f>
        <v>1282133059.3231614</v>
      </c>
      <c r="J96" s="4">
        <f>+(VLOOKUP(J$2,Cartera!$C$5:$DG$15,creditos_sf!$A96,0)/$A$1)/$AZ96*100</f>
        <v>7991333668.6748104</v>
      </c>
      <c r="K96" s="4">
        <v>17151588601.2033</v>
      </c>
      <c r="L96" s="4">
        <v>29222595776.2649</v>
      </c>
      <c r="M96" s="4">
        <v>15781197017.984999</v>
      </c>
      <c r="N96" s="4">
        <v>398492334.86035502</v>
      </c>
      <c r="O96" s="4">
        <f>+(VLOOKUP(O$2,Cartera!$C$44:$DG$82,creditos_sf!$A96,0)/$A$1)/$AZ96*100</f>
        <v>0</v>
      </c>
      <c r="P96" s="4">
        <v>1921985177.85938</v>
      </c>
      <c r="Q96" s="4">
        <f>+(VLOOKUP(Q$2,Cartera!$C$44:$DG$82,creditos_sf!$A96,0)/$A$1)/$AZ96*100</f>
        <v>1062100226.8972186</v>
      </c>
      <c r="R96" s="4">
        <f>+(VLOOKUP(R$2,Cartera!$C$44:$DG$82,creditos_sf!$A96,0)/$A$1)/$AZ96*100</f>
        <v>40544616.537509449</v>
      </c>
      <c r="S96" s="4">
        <f>+(VLOOKUP(S$2,Cartera!$C$44:$DG$82,creditos_sf!$A96,0)/$A$1)/$AZ96*100</f>
        <v>0</v>
      </c>
      <c r="T96" s="4">
        <f>+(VLOOKUP(T$2,Cartera!$C$44:$DG$82,creditos_sf!$A96,0)/$A$1)/$AZ96*100</f>
        <v>0</v>
      </c>
      <c r="U96" s="4">
        <f>+(VLOOKUP(U$2,Cartera!$C$44:$DG$82,creditos_sf!$A96,0)/$A$1)/$AZ96*100</f>
        <v>0</v>
      </c>
      <c r="V96" s="4">
        <f>+(VLOOKUP(V$2,Cartera!$C$44:$DG$82,creditos_sf!$A96,0)/$A$1)/$AZ96*100</f>
        <v>0</v>
      </c>
      <c r="W96" s="4">
        <f>+(VLOOKUP(W$2,Cartera!$C$44:$DG$82,creditos_sf!$A96,0)/$A$1)/$AZ96*100</f>
        <v>0</v>
      </c>
      <c r="X96" s="4">
        <f>+(VLOOKUP(X$2,Cartera!$C$44:$DG$82,creditos_sf!$A96,0)/$A$1)/$AZ96*100</f>
        <v>0</v>
      </c>
      <c r="Y96" s="4">
        <f>+(VLOOKUP(Y$2,Cartera!$C$44:$DG$82,creditos_sf!$A96,0)/$A$1)/$AZ96*100</f>
        <v>0</v>
      </c>
      <c r="Z96" s="4">
        <f>+(VLOOKUP(Z$2,Cartera!$C$44:$DG$82,creditos_sf!$A96,0)/$A$1)/$AZ96*100</f>
        <v>0</v>
      </c>
      <c r="AA96" s="4">
        <f>+(VLOOKUP(AA$2,Cartera!$C$44:$DG$82,creditos_sf!$A96,0)/$A$1)/$AZ96*100</f>
        <v>0</v>
      </c>
      <c r="AB96" s="4">
        <v>510705036.32041299</v>
      </c>
      <c r="AC96" s="4">
        <f>+(VLOOKUP(AC$2,Cartera!$C$44:$DG$82,creditos_sf!$A96,0)/$A$1)/$AZ96*100</f>
        <v>341698123.91781473</v>
      </c>
      <c r="AD96" s="4">
        <f>+(VLOOKUP(AD$2,Cartera!$C$44:$DG$82,creditos_sf!$A96,0)/$A$1)/$AZ96*100</f>
        <v>16771120.651166286</v>
      </c>
      <c r="AE96" s="4">
        <f>+(VLOOKUP(AE$2,Cartera!$C$44:$DG$82,creditos_sf!$A96,0)/$A$1)/$AZ96*100</f>
        <v>18706690.160475429</v>
      </c>
      <c r="AF96" s="4">
        <v>1335263708.3096099</v>
      </c>
      <c r="AG96" s="4">
        <v>2509789377.4931302</v>
      </c>
      <c r="AH96" s="4">
        <f>+(VLOOKUP(AH$2,Cartera!$C$44:$DG$82,creditos_sf!$A96,0)/$A$1)/$AZ96*100</f>
        <v>457944636.86068487</v>
      </c>
      <c r="AI96" s="4">
        <v>49224273.173776999</v>
      </c>
      <c r="AJ96" s="4">
        <f>+(VLOOKUP(AJ$2,Cartera!$C$44:$DG$82,creditos_sf!$A96,0)/$A$1)/$AZ96*100</f>
        <v>295636952.87785834</v>
      </c>
      <c r="AK96" s="4">
        <v>101160307.9262</v>
      </c>
      <c r="AL96" s="4">
        <f>+(VLOOKUP(AL$2,Cartera!$C$44:$DG$82,creditos_sf!$A96,0)/$A$1)/$AZ96*100</f>
        <v>6695671712.6071701</v>
      </c>
      <c r="AM96" s="4">
        <v>267268436.83153799</v>
      </c>
      <c r="AN96" s="4">
        <v>1653480943.75387</v>
      </c>
      <c r="AO96" s="4">
        <f>+(VLOOKUP(AO$2,Cartera!$C$44:$DG$82,creditos_sf!$A96,0)/$A$1)/$AZ96*100</f>
        <v>358582032.59939671</v>
      </c>
      <c r="AP96" s="4">
        <f>+(VLOOKUP(AP$2,Cartera!$C$44:$DG$82,creditos_sf!$A96,0)/$A$1)/$AZ96*100</f>
        <v>0</v>
      </c>
      <c r="AQ96" s="4">
        <f>+(VLOOKUP(AQ$2,Cartera!$C$44:$DG$82,creditos_sf!$A96,0)/$A$1)/$AZ96*100</f>
        <v>103717260.09627457</v>
      </c>
      <c r="AR96" s="4">
        <v>52594861.143889502</v>
      </c>
      <c r="AS96" s="4">
        <v>165675516.20304599</v>
      </c>
      <c r="AT96" s="4">
        <v>28499785.019358501</v>
      </c>
      <c r="AU96" s="4">
        <v>89269521.667314798</v>
      </c>
      <c r="AV96" s="4">
        <v>61871896.933107898</v>
      </c>
      <c r="AW96" s="4">
        <v>758992316.85850501</v>
      </c>
      <c r="AX96" s="4">
        <v>1071609476.1946001</v>
      </c>
      <c r="AY96" s="4">
        <v>1755405303.66729</v>
      </c>
      <c r="AZ96" s="48">
        <v>132.125022</v>
      </c>
    </row>
    <row r="97" spans="1:52" ht="16.5" x14ac:dyDescent="0.3">
      <c r="A97">
        <f t="shared" si="1"/>
        <v>107</v>
      </c>
      <c r="B97" s="1">
        <v>96</v>
      </c>
      <c r="C97" s="3">
        <v>43769</v>
      </c>
      <c r="D97" s="4">
        <f>+(VLOOKUP(D$2,Cartera!$C$5:$DG$15,creditos_sf!$A97,0)/$A$1)/$AZ97*100</f>
        <v>2725541150.9999471</v>
      </c>
      <c r="E97" s="4">
        <v>3659220054.8298097</v>
      </c>
      <c r="F97" s="4">
        <v>1339627117.68715</v>
      </c>
      <c r="G97" s="4">
        <f>+(VLOOKUP(G$2,Cartera!$C$5:$DG$15,creditos_sf!$A97,0)/$A$1)/$AZ97*100</f>
        <v>597298611.94851029</v>
      </c>
      <c r="H97" s="4">
        <f>+(VLOOKUP(H$2,Cartera!$C$5:$DG$15,creditos_sf!$A97,0)/$A$1)/$AZ97*100</f>
        <v>272519128.68215311</v>
      </c>
      <c r="I97" s="4">
        <f>+(VLOOKUP(I$2,Cartera!$C$5:$DG$15,creditos_sf!$A97,0)/$A$1)/$AZ97*100</f>
        <v>1179516681.4093437</v>
      </c>
      <c r="J97" s="4">
        <f>+(VLOOKUP(J$2,Cartera!$C$5:$DG$15,creditos_sf!$A97,0)/$A$1)/$AZ97*100</f>
        <v>8185621128.2857237</v>
      </c>
      <c r="K97" s="4">
        <v>16788623741.7234</v>
      </c>
      <c r="L97" s="4">
        <v>30055587986.979298</v>
      </c>
      <c r="M97" s="4">
        <v>16094312688.9233</v>
      </c>
      <c r="N97" s="4">
        <v>395026744.268121</v>
      </c>
      <c r="O97" s="4">
        <f>+(VLOOKUP(O$2,Cartera!$C$44:$DG$82,creditos_sf!$A97,0)/$A$1)/$AZ97*100</f>
        <v>0</v>
      </c>
      <c r="P97" s="4">
        <v>1966823192.16606</v>
      </c>
      <c r="Q97" s="4">
        <f>+(VLOOKUP(Q$2,Cartera!$C$44:$DG$82,creditos_sf!$A97,0)/$A$1)/$AZ97*100</f>
        <v>1072884936.0599853</v>
      </c>
      <c r="R97" s="4">
        <f>+(VLOOKUP(R$2,Cartera!$C$44:$DG$82,creditos_sf!$A97,0)/$A$1)/$AZ97*100</f>
        <v>40657092.386423483</v>
      </c>
      <c r="S97" s="4">
        <f>+(VLOOKUP(S$2,Cartera!$C$44:$DG$82,creditos_sf!$A97,0)/$A$1)/$AZ97*100</f>
        <v>0</v>
      </c>
      <c r="T97" s="4">
        <f>+(VLOOKUP(T$2,Cartera!$C$44:$DG$82,creditos_sf!$A97,0)/$A$1)/$AZ97*100</f>
        <v>0</v>
      </c>
      <c r="U97" s="4">
        <f>+(VLOOKUP(U$2,Cartera!$C$44:$DG$82,creditos_sf!$A97,0)/$A$1)/$AZ97*100</f>
        <v>0</v>
      </c>
      <c r="V97" s="4">
        <f>+(VLOOKUP(V$2,Cartera!$C$44:$DG$82,creditos_sf!$A97,0)/$A$1)/$AZ97*100</f>
        <v>0</v>
      </c>
      <c r="W97" s="4">
        <f>+(VLOOKUP(W$2,Cartera!$C$44:$DG$82,creditos_sf!$A97,0)/$A$1)/$AZ97*100</f>
        <v>0</v>
      </c>
      <c r="X97" s="4">
        <f>+(VLOOKUP(X$2,Cartera!$C$44:$DG$82,creditos_sf!$A97,0)/$A$1)/$AZ97*100</f>
        <v>0</v>
      </c>
      <c r="Y97" s="4">
        <f>+(VLOOKUP(Y$2,Cartera!$C$44:$DG$82,creditos_sf!$A97,0)/$A$1)/$AZ97*100</f>
        <v>0</v>
      </c>
      <c r="Z97" s="4">
        <f>+(VLOOKUP(Z$2,Cartera!$C$44:$DG$82,creditos_sf!$A97,0)/$A$1)/$AZ97*100</f>
        <v>0</v>
      </c>
      <c r="AA97" s="4">
        <f>+(VLOOKUP(AA$2,Cartera!$C$44:$DG$82,creditos_sf!$A97,0)/$A$1)/$AZ97*100</f>
        <v>0</v>
      </c>
      <c r="AB97" s="4">
        <v>513173562.12642801</v>
      </c>
      <c r="AC97" s="4">
        <f>+(VLOOKUP(AC$2,Cartera!$C$44:$DG$82,creditos_sf!$A97,0)/$A$1)/$AZ97*100</f>
        <v>340153078.00894517</v>
      </c>
      <c r="AD97" s="4">
        <f>+(VLOOKUP(AD$2,Cartera!$C$44:$DG$82,creditos_sf!$A97,0)/$A$1)/$AZ97*100</f>
        <v>16837655.242839567</v>
      </c>
      <c r="AE97" s="4">
        <f>+(VLOOKUP(AE$2,Cartera!$C$44:$DG$82,creditos_sf!$A97,0)/$A$1)/$AZ97*100</f>
        <v>18738898.647702292</v>
      </c>
      <c r="AF97" s="4">
        <v>1342407843.9235001</v>
      </c>
      <c r="AG97" s="4">
        <v>2529693250.9813604</v>
      </c>
      <c r="AH97" s="4">
        <f>+(VLOOKUP(AH$2,Cartera!$C$44:$DG$82,creditos_sf!$A97,0)/$A$1)/$AZ97*100</f>
        <v>460509454.92960149</v>
      </c>
      <c r="AI97" s="4">
        <v>49985325.1473969</v>
      </c>
      <c r="AJ97" s="4">
        <f>+(VLOOKUP(AJ$2,Cartera!$C$44:$DG$82,creditos_sf!$A97,0)/$A$1)/$AZ97*100</f>
        <v>319764662.41910434</v>
      </c>
      <c r="AK97" s="4">
        <v>99135825.749436602</v>
      </c>
      <c r="AL97" s="4">
        <f>+(VLOOKUP(AL$2,Cartera!$C$44:$DG$82,creditos_sf!$A97,0)/$A$1)/$AZ97*100</f>
        <v>6753523125.6711302</v>
      </c>
      <c r="AM97" s="4">
        <v>275533880.43140799</v>
      </c>
      <c r="AN97" s="4">
        <v>1684877338.7639699</v>
      </c>
      <c r="AO97" s="4">
        <f>+(VLOOKUP(AO$2,Cartera!$C$44:$DG$82,creditos_sf!$A97,0)/$A$1)/$AZ97*100</f>
        <v>361209893.55379373</v>
      </c>
      <c r="AP97" s="4">
        <f>+(VLOOKUP(AP$2,Cartera!$C$44:$DG$82,creditos_sf!$A97,0)/$A$1)/$AZ97*100</f>
        <v>0</v>
      </c>
      <c r="AQ97" s="4">
        <f>+(VLOOKUP(AQ$2,Cartera!$C$44:$DG$82,creditos_sf!$A97,0)/$A$1)/$AZ97*100</f>
        <v>102739448.36627394</v>
      </c>
      <c r="AR97" s="4">
        <v>53105595.408651404</v>
      </c>
      <c r="AS97" s="4">
        <v>165765181.12694001</v>
      </c>
      <c r="AT97" s="4">
        <v>25928487.231182601</v>
      </c>
      <c r="AU97" s="4">
        <v>89948746.703602299</v>
      </c>
      <c r="AV97" s="4">
        <v>62758974.893080205</v>
      </c>
      <c r="AW97" s="4">
        <v>763664479.73636699</v>
      </c>
      <c r="AX97" s="4">
        <v>1078862181.33038</v>
      </c>
      <c r="AY97" s="4">
        <v>1756979849.7546</v>
      </c>
      <c r="AZ97" s="48">
        <v>132.27131800000001</v>
      </c>
    </row>
    <row r="98" spans="1:52" ht="16.5" x14ac:dyDescent="0.3">
      <c r="A98">
        <f t="shared" si="1"/>
        <v>108</v>
      </c>
      <c r="B98" s="1">
        <v>97</v>
      </c>
      <c r="C98" s="3">
        <v>43799</v>
      </c>
      <c r="D98" s="4">
        <f>+(VLOOKUP(D$2,Cartera!$C$5:$DG$15,creditos_sf!$A98,0)/$A$1)/$AZ98*100</f>
        <v>2716584752.1105456</v>
      </c>
      <c r="E98" s="4">
        <v>3599931497.1770997</v>
      </c>
      <c r="F98" s="4">
        <v>1332871669.3224299</v>
      </c>
      <c r="G98" s="4">
        <f>+(VLOOKUP(G$2,Cartera!$C$5:$DG$15,creditos_sf!$A98,0)/$A$1)/$AZ98*100</f>
        <v>596072318.36937368</v>
      </c>
      <c r="H98" s="4">
        <f>+(VLOOKUP(H$2,Cartera!$C$5:$DG$15,creditos_sf!$A98,0)/$A$1)/$AZ98*100</f>
        <v>328476838.44115531</v>
      </c>
      <c r="I98" s="4">
        <f>+(VLOOKUP(I$2,Cartera!$C$5:$DG$15,creditos_sf!$A98,0)/$A$1)/$AZ98*100</f>
        <v>1089837107.6017418</v>
      </c>
      <c r="J98" s="4">
        <f>+(VLOOKUP(J$2,Cartera!$C$5:$DG$15,creditos_sf!$A98,0)/$A$1)/$AZ98*100</f>
        <v>8226216561.0451193</v>
      </c>
      <c r="K98" s="4">
        <v>17507298518.179199</v>
      </c>
      <c r="L98" s="4">
        <v>29064070061.4604</v>
      </c>
      <c r="M98" s="4">
        <v>16218621545.6535</v>
      </c>
      <c r="N98" s="4">
        <v>395860302.02031004</v>
      </c>
      <c r="O98" s="4">
        <f>+(VLOOKUP(O$2,Cartera!$C$44:$DG$82,creditos_sf!$A98,0)/$A$1)/$AZ98*100</f>
        <v>0</v>
      </c>
      <c r="P98" s="4">
        <v>1995947555.52303</v>
      </c>
      <c r="Q98" s="4">
        <f>+(VLOOKUP(Q$2,Cartera!$C$44:$DG$82,creditos_sf!$A98,0)/$A$1)/$AZ98*100</f>
        <v>1089268675.41628</v>
      </c>
      <c r="R98" s="4">
        <f>+(VLOOKUP(R$2,Cartera!$C$44:$DG$82,creditos_sf!$A98,0)/$A$1)/$AZ98*100</f>
        <v>41329089.669534221</v>
      </c>
      <c r="S98" s="4">
        <f>+(VLOOKUP(S$2,Cartera!$C$44:$DG$82,creditos_sf!$A98,0)/$A$1)/$AZ98*100</f>
        <v>0</v>
      </c>
      <c r="T98" s="4">
        <f>+(VLOOKUP(T$2,Cartera!$C$44:$DG$82,creditos_sf!$A98,0)/$A$1)/$AZ98*100</f>
        <v>0</v>
      </c>
      <c r="U98" s="4">
        <f>+(VLOOKUP(U$2,Cartera!$C$44:$DG$82,creditos_sf!$A98,0)/$A$1)/$AZ98*100</f>
        <v>0</v>
      </c>
      <c r="V98" s="4">
        <f>+(VLOOKUP(V$2,Cartera!$C$44:$DG$82,creditos_sf!$A98,0)/$A$1)/$AZ98*100</f>
        <v>0</v>
      </c>
      <c r="W98" s="4">
        <f>+(VLOOKUP(W$2,Cartera!$C$44:$DG$82,creditos_sf!$A98,0)/$A$1)/$AZ98*100</f>
        <v>0</v>
      </c>
      <c r="X98" s="4">
        <f>+(VLOOKUP(X$2,Cartera!$C$44:$DG$82,creditos_sf!$A98,0)/$A$1)/$AZ98*100</f>
        <v>0</v>
      </c>
      <c r="Y98" s="4">
        <f>+(VLOOKUP(Y$2,Cartera!$C$44:$DG$82,creditos_sf!$A98,0)/$A$1)/$AZ98*100</f>
        <v>0</v>
      </c>
      <c r="Z98" s="4">
        <f>+(VLOOKUP(Z$2,Cartera!$C$44:$DG$82,creditos_sf!$A98,0)/$A$1)/$AZ98*100</f>
        <v>0</v>
      </c>
      <c r="AA98" s="4">
        <f>+(VLOOKUP(AA$2,Cartera!$C$44:$DG$82,creditos_sf!$A98,0)/$A$1)/$AZ98*100</f>
        <v>0</v>
      </c>
      <c r="AB98" s="4">
        <v>514945828.98377705</v>
      </c>
      <c r="AC98" s="4">
        <f>+(VLOOKUP(AC$2,Cartera!$C$44:$DG$82,creditos_sf!$A98,0)/$A$1)/$AZ98*100</f>
        <v>336095564.74087691</v>
      </c>
      <c r="AD98" s="4">
        <f>+(VLOOKUP(AD$2,Cartera!$C$44:$DG$82,creditos_sf!$A98,0)/$A$1)/$AZ98*100</f>
        <v>16940827.619149208</v>
      </c>
      <c r="AE98" s="4">
        <f>+(VLOOKUP(AE$2,Cartera!$C$44:$DG$82,creditos_sf!$A98,0)/$A$1)/$AZ98*100</f>
        <v>18355493.695501752</v>
      </c>
      <c r="AF98" s="4">
        <v>1347967624.7908502</v>
      </c>
      <c r="AG98" s="4">
        <v>2546808218.2514701</v>
      </c>
      <c r="AH98" s="4">
        <f>+(VLOOKUP(AH$2,Cartera!$C$44:$DG$82,creditos_sf!$A98,0)/$A$1)/$AZ98*100</f>
        <v>463314900.65258658</v>
      </c>
      <c r="AI98" s="4">
        <v>50567080.083177499</v>
      </c>
      <c r="AJ98" s="4">
        <f>+(VLOOKUP(AJ$2,Cartera!$C$44:$DG$82,creditos_sf!$A98,0)/$A$1)/$AZ98*100</f>
        <v>317180115.8664543</v>
      </c>
      <c r="AK98" s="4">
        <v>98991805.207750797</v>
      </c>
      <c r="AL98" s="4">
        <f>+(VLOOKUP(AL$2,Cartera!$C$44:$DG$82,creditos_sf!$A98,0)/$A$1)/$AZ98*100</f>
        <v>6879033478.6651478</v>
      </c>
      <c r="AM98" s="4">
        <v>285254471.25071698</v>
      </c>
      <c r="AN98" s="4">
        <v>1715982778.8217402</v>
      </c>
      <c r="AO98" s="4">
        <f>+(VLOOKUP(AO$2,Cartera!$C$44:$DG$82,creditos_sf!$A98,0)/$A$1)/$AZ98*100</f>
        <v>351678218.83221638</v>
      </c>
      <c r="AP98" s="4">
        <f>+(VLOOKUP(AP$2,Cartera!$C$44:$DG$82,creditos_sf!$A98,0)/$A$1)/$AZ98*100</f>
        <v>0</v>
      </c>
      <c r="AQ98" s="4">
        <f>+(VLOOKUP(AQ$2,Cartera!$C$44:$DG$82,creditos_sf!$A98,0)/$A$1)/$AZ98*100</f>
        <v>101937315.49678427</v>
      </c>
      <c r="AR98" s="4">
        <v>53834081.9309517</v>
      </c>
      <c r="AS98" s="4">
        <v>165763919.90255502</v>
      </c>
      <c r="AT98" s="4">
        <v>23355829.8221105</v>
      </c>
      <c r="AU98" s="4">
        <v>90787584.054927006</v>
      </c>
      <c r="AV98" s="4">
        <v>63955296.574968502</v>
      </c>
      <c r="AW98" s="4">
        <v>769348222.05518198</v>
      </c>
      <c r="AX98" s="4">
        <v>1083534746.58428</v>
      </c>
      <c r="AY98" s="4">
        <v>1767690946.15418</v>
      </c>
      <c r="AZ98" s="48">
        <v>132.41537500000001</v>
      </c>
    </row>
    <row r="99" spans="1:52" ht="16.5" x14ac:dyDescent="0.3">
      <c r="A99">
        <f t="shared" si="1"/>
        <v>109</v>
      </c>
      <c r="B99" s="1">
        <v>98</v>
      </c>
      <c r="C99" s="3">
        <v>43830</v>
      </c>
      <c r="D99" s="4">
        <f>+(VLOOKUP(D$2,Cartera!$C$5:$DG$15,creditos_sf!$A99,0)/$A$1)/$AZ99*100</f>
        <v>2688754393.2855058</v>
      </c>
      <c r="E99" s="4">
        <v>3579621092.7561297</v>
      </c>
      <c r="F99" s="4">
        <v>1348985747.8080599</v>
      </c>
      <c r="G99" s="4">
        <f>+(VLOOKUP(G$2,Cartera!$C$5:$DG$15,creditos_sf!$A99,0)/$A$1)/$AZ99*100</f>
        <v>589658165.17348528</v>
      </c>
      <c r="H99" s="4">
        <f>+(VLOOKUP(H$2,Cartera!$C$5:$DG$15,creditos_sf!$A99,0)/$A$1)/$AZ99*100</f>
        <v>324890602.84914249</v>
      </c>
      <c r="I99" s="4">
        <f>+(VLOOKUP(I$2,Cartera!$C$5:$DG$15,creditos_sf!$A99,0)/$A$1)/$AZ99*100</f>
        <v>953707252.59461176</v>
      </c>
      <c r="J99" s="4">
        <f>+(VLOOKUP(J$2,Cartera!$C$5:$DG$15,creditos_sf!$A99,0)/$A$1)/$AZ99*100</f>
        <v>8326236522.5762758</v>
      </c>
      <c r="K99" s="4">
        <v>17346623339.3074</v>
      </c>
      <c r="L99" s="4">
        <v>28348301622.370899</v>
      </c>
      <c r="M99" s="4">
        <v>16448294008.016201</v>
      </c>
      <c r="N99" s="4">
        <v>390868995.72006398</v>
      </c>
      <c r="O99" s="4">
        <f>+(VLOOKUP(O$2,Cartera!$C$44:$DG$82,creditos_sf!$A99,0)/$A$1)/$AZ99*100</f>
        <v>0</v>
      </c>
      <c r="P99" s="4">
        <v>2019892457.4094999</v>
      </c>
      <c r="Q99" s="4">
        <f>+(VLOOKUP(Q$2,Cartera!$C$44:$DG$82,creditos_sf!$A99,0)/$A$1)/$AZ99*100</f>
        <v>1094233177.2718792</v>
      </c>
      <c r="R99" s="4">
        <f>+(VLOOKUP(R$2,Cartera!$C$44:$DG$82,creditos_sf!$A99,0)/$A$1)/$AZ99*100</f>
        <v>40537932.528031729</v>
      </c>
      <c r="S99" s="4">
        <f>+(VLOOKUP(S$2,Cartera!$C$44:$DG$82,creditos_sf!$A99,0)/$A$1)/$AZ99*100</f>
        <v>0</v>
      </c>
      <c r="T99" s="4">
        <f>+(VLOOKUP(T$2,Cartera!$C$44:$DG$82,creditos_sf!$A99,0)/$A$1)/$AZ99*100</f>
        <v>0</v>
      </c>
      <c r="U99" s="4">
        <f>+(VLOOKUP(U$2,Cartera!$C$44:$DG$82,creditos_sf!$A99,0)/$A$1)/$AZ99*100</f>
        <v>0</v>
      </c>
      <c r="V99" s="4">
        <f>+(VLOOKUP(V$2,Cartera!$C$44:$DG$82,creditos_sf!$A99,0)/$A$1)/$AZ99*100</f>
        <v>0</v>
      </c>
      <c r="W99" s="4">
        <f>+(VLOOKUP(W$2,Cartera!$C$44:$DG$82,creditos_sf!$A99,0)/$A$1)/$AZ99*100</f>
        <v>0</v>
      </c>
      <c r="X99" s="4">
        <f>+(VLOOKUP(X$2,Cartera!$C$44:$DG$82,creditos_sf!$A99,0)/$A$1)/$AZ99*100</f>
        <v>0</v>
      </c>
      <c r="Y99" s="4">
        <f>+(VLOOKUP(Y$2,Cartera!$C$44:$DG$82,creditos_sf!$A99,0)/$A$1)/$AZ99*100</f>
        <v>0</v>
      </c>
      <c r="Z99" s="4">
        <f>+(VLOOKUP(Z$2,Cartera!$C$44:$DG$82,creditos_sf!$A99,0)/$A$1)/$AZ99*100</f>
        <v>0</v>
      </c>
      <c r="AA99" s="4">
        <f>+(VLOOKUP(AA$2,Cartera!$C$44:$DG$82,creditos_sf!$A99,0)/$A$1)/$AZ99*100</f>
        <v>0</v>
      </c>
      <c r="AB99" s="4">
        <v>518277914.21351498</v>
      </c>
      <c r="AC99" s="4">
        <f>+(VLOOKUP(AC$2,Cartera!$C$44:$DG$82,creditos_sf!$A99,0)/$A$1)/$AZ99*100</f>
        <v>326217640.8001861</v>
      </c>
      <c r="AD99" s="4">
        <f>+(VLOOKUP(AD$2,Cartera!$C$44:$DG$82,creditos_sf!$A99,0)/$A$1)/$AZ99*100</f>
        <v>15970824.140817363</v>
      </c>
      <c r="AE99" s="4">
        <f>+(VLOOKUP(AE$2,Cartera!$C$44:$DG$82,creditos_sf!$A99,0)/$A$1)/$AZ99*100</f>
        <v>18491894.532119859</v>
      </c>
      <c r="AF99" s="4">
        <v>1346372781.64505</v>
      </c>
      <c r="AG99" s="4">
        <v>2567198463.3024101</v>
      </c>
      <c r="AH99" s="4">
        <f>+(VLOOKUP(AH$2,Cartera!$C$44:$DG$82,creditos_sf!$A99,0)/$A$1)/$AZ99*100</f>
        <v>462692785.60751063</v>
      </c>
      <c r="AI99" s="4">
        <v>50236602.39175</v>
      </c>
      <c r="AJ99" s="4">
        <f>+(VLOOKUP(AJ$2,Cartera!$C$44:$DG$82,creditos_sf!$A99,0)/$A$1)/$AZ99*100</f>
        <v>328556713.09042662</v>
      </c>
      <c r="AK99" s="4">
        <v>98624535.377775207</v>
      </c>
      <c r="AL99" s="4">
        <f>+(VLOOKUP(AL$2,Cartera!$C$44:$DG$82,creditos_sf!$A99,0)/$A$1)/$AZ99*100</f>
        <v>6903506009.6187</v>
      </c>
      <c r="AM99" s="4">
        <v>293381091.21723104</v>
      </c>
      <c r="AN99" s="4">
        <v>1753577835.70838</v>
      </c>
      <c r="AO99" s="4">
        <f>+(VLOOKUP(AO$2,Cartera!$C$44:$DG$82,creditos_sf!$A99,0)/$A$1)/$AZ99*100</f>
        <v>352427814.59791309</v>
      </c>
      <c r="AP99" s="4">
        <f>+(VLOOKUP(AP$2,Cartera!$C$44:$DG$82,creditos_sf!$A99,0)/$A$1)/$AZ99*100</f>
        <v>0</v>
      </c>
      <c r="AQ99" s="4">
        <f>+(VLOOKUP(AQ$2,Cartera!$C$44:$DG$82,creditos_sf!$A99,0)/$A$1)/$AZ99*100</f>
        <v>101908012.13213918</v>
      </c>
      <c r="AR99" s="4">
        <v>53764986.936437599</v>
      </c>
      <c r="AS99" s="4">
        <v>164553361.36988202</v>
      </c>
      <c r="AT99" s="4">
        <v>22150274.775240999</v>
      </c>
      <c r="AU99" s="4">
        <v>91464470.627137601</v>
      </c>
      <c r="AV99" s="4">
        <v>65288025.288546301</v>
      </c>
      <c r="AW99" s="4">
        <v>775301192.50396001</v>
      </c>
      <c r="AX99" s="4">
        <v>1094371274.0307698</v>
      </c>
      <c r="AY99" s="4">
        <v>1777770515.5172298</v>
      </c>
      <c r="AZ99" s="48">
        <v>132.699434</v>
      </c>
    </row>
    <row r="102" spans="1:52" x14ac:dyDescent="0.25">
      <c r="A102" s="37">
        <v>17</v>
      </c>
      <c r="B102" t="s">
        <v>329</v>
      </c>
      <c r="E102" t="s">
        <v>326</v>
      </c>
      <c r="F102" t="s">
        <v>326</v>
      </c>
      <c r="G102" t="s">
        <v>326</v>
      </c>
      <c r="J102" t="s">
        <v>326</v>
      </c>
      <c r="L102" t="s">
        <v>326</v>
      </c>
      <c r="N102" t="s">
        <v>326</v>
      </c>
      <c r="P102" t="s">
        <v>326</v>
      </c>
      <c r="AC102" t="s">
        <v>326</v>
      </c>
      <c r="AF102" t="s">
        <v>326</v>
      </c>
      <c r="AG102" t="s">
        <v>326</v>
      </c>
      <c r="AK102" t="s">
        <v>326</v>
      </c>
      <c r="AL102" t="s">
        <v>326</v>
      </c>
      <c r="AR102" t="s">
        <v>326</v>
      </c>
      <c r="AS102" t="s">
        <v>326</v>
      </c>
      <c r="AT102" t="s">
        <v>326</v>
      </c>
      <c r="AW102" t="s">
        <v>326</v>
      </c>
      <c r="AX102" t="s">
        <v>326</v>
      </c>
    </row>
    <row r="103" spans="1:52" ht="16.5" x14ac:dyDescent="0.3">
      <c r="C103" s="3"/>
      <c r="D103" s="1" t="s">
        <v>2</v>
      </c>
      <c r="E103" s="32" t="s">
        <v>3</v>
      </c>
      <c r="F103" s="32" t="s">
        <v>4</v>
      </c>
      <c r="G103" s="32" t="s">
        <v>5</v>
      </c>
      <c r="H103" s="1" t="s">
        <v>8</v>
      </c>
      <c r="I103" s="1" t="s">
        <v>9</v>
      </c>
      <c r="J103" s="32" t="s">
        <v>10</v>
      </c>
      <c r="K103" s="1" t="s">
        <v>11</v>
      </c>
      <c r="L103" s="32" t="s">
        <v>12</v>
      </c>
      <c r="M103" s="1" t="s">
        <v>13</v>
      </c>
      <c r="N103" s="32" t="s">
        <v>24</v>
      </c>
      <c r="O103" s="1" t="s">
        <v>25</v>
      </c>
      <c r="P103" s="32" t="s">
        <v>26</v>
      </c>
      <c r="Q103" s="1" t="s">
        <v>27</v>
      </c>
      <c r="R103" s="1" t="s">
        <v>28</v>
      </c>
      <c r="S103" s="1" t="s">
        <v>29</v>
      </c>
      <c r="T103" s="1" t="s">
        <v>30</v>
      </c>
      <c r="U103" s="1" t="s">
        <v>31</v>
      </c>
      <c r="V103" s="1" t="s">
        <v>32</v>
      </c>
      <c r="W103" s="1" t="s">
        <v>33</v>
      </c>
      <c r="X103" s="1" t="s">
        <v>34</v>
      </c>
      <c r="Y103" s="1" t="s">
        <v>35</v>
      </c>
      <c r="Z103" s="1" t="s">
        <v>36</v>
      </c>
      <c r="AA103" s="1" t="s">
        <v>37</v>
      </c>
      <c r="AB103" s="1" t="s">
        <v>38</v>
      </c>
      <c r="AC103" s="32" t="s">
        <v>39</v>
      </c>
      <c r="AD103" s="1" t="s">
        <v>40</v>
      </c>
      <c r="AE103" s="1" t="s">
        <v>41</v>
      </c>
      <c r="AF103" s="32" t="s">
        <v>42</v>
      </c>
      <c r="AG103" s="32" t="s">
        <v>43</v>
      </c>
      <c r="AH103" s="1" t="s">
        <v>44</v>
      </c>
      <c r="AI103" s="1" t="s">
        <v>45</v>
      </c>
      <c r="AJ103" s="1" t="s">
        <v>46</v>
      </c>
      <c r="AK103" s="32" t="s">
        <v>47</v>
      </c>
      <c r="AL103" s="32" t="s">
        <v>48</v>
      </c>
      <c r="AM103" s="1" t="s">
        <v>49</v>
      </c>
      <c r="AN103" s="1" t="s">
        <v>50</v>
      </c>
      <c r="AO103" s="1" t="s">
        <v>51</v>
      </c>
      <c r="AP103" s="1" t="s">
        <v>52</v>
      </c>
      <c r="AQ103" s="1" t="s">
        <v>53</v>
      </c>
      <c r="AR103" s="32" t="s">
        <v>54</v>
      </c>
      <c r="AS103" s="32" t="s">
        <v>55</v>
      </c>
      <c r="AT103" s="32" t="s">
        <v>56</v>
      </c>
      <c r="AU103" s="1" t="s">
        <v>57</v>
      </c>
      <c r="AV103" s="1" t="s">
        <v>58</v>
      </c>
      <c r="AW103" s="32" t="s">
        <v>59</v>
      </c>
      <c r="AX103" s="32" t="s">
        <v>60</v>
      </c>
      <c r="AY103" s="1" t="s">
        <v>61</v>
      </c>
    </row>
    <row r="104" spans="1:52" ht="16.5" x14ac:dyDescent="0.3">
      <c r="A104">
        <f>+B104+11</f>
        <v>13</v>
      </c>
      <c r="B104" s="1">
        <v>2</v>
      </c>
      <c r="C104" s="3">
        <v>40908</v>
      </c>
      <c r="D104" s="4">
        <f>+(VLOOKUP(D$2,Cartera!$C$23:$DG$33,creditos_sf!$A104,0)/$A$1)/$AZ3*100</f>
        <v>139865872.68944883</v>
      </c>
      <c r="E104" s="4">
        <v>1998142351.97053</v>
      </c>
      <c r="F104" s="4">
        <v>2303926309.2319298</v>
      </c>
      <c r="G104" s="4">
        <v>1427789118.5713</v>
      </c>
      <c r="H104" s="4">
        <f>+(VLOOKUP(H$2,Cartera!$C$23:$DG$33,creditos_sf!$A104,0)/$A$1)/$AZ3*100</f>
        <v>0</v>
      </c>
      <c r="I104" s="4">
        <f>+(VLOOKUP(I$2,Cartera!$C$23:$DG$33,creditos_sf!$A104,0)/$A$1)/$AZ3*100</f>
        <v>987422365.09659863</v>
      </c>
      <c r="J104" s="4">
        <v>9408208241.9777317</v>
      </c>
      <c r="K104" s="4">
        <f>+(VLOOKUP(K$2,Cartera!$C$23:$DG$33,creditos_sf!$A104,0)/$A$1)/$AZ3*100</f>
        <v>18269667530.984138</v>
      </c>
      <c r="L104" s="4">
        <v>23091697761.143501</v>
      </c>
      <c r="M104" s="4">
        <f>+(VLOOKUP(M$2,Cartera!$C$23:$DG$33,creditos_sf!$A104,0)/$A$1)/$AZ3*100</f>
        <v>12390184062.405918</v>
      </c>
      <c r="N104" s="4">
        <v>131978059.47384098</v>
      </c>
      <c r="O104" s="4">
        <f>+(VLOOKUP(O$2,Cartera!$C$89:$DG$127,creditos_sf!$A104,0)/$A$1)/$AZ3*100</f>
        <v>5292563.0547691258</v>
      </c>
      <c r="P104" s="4">
        <v>324286313.28282499</v>
      </c>
      <c r="Q104" s="4">
        <f>+(VLOOKUP(Q$2,Cartera!$C$89:$DG$127,creditos_sf!$A104,0)/$A$1)/$AZ3*100</f>
        <v>109426533.05699918</v>
      </c>
      <c r="R104" s="4">
        <f>+(VLOOKUP(R$2,Cartera!$C$89:$DG$127,creditos_sf!$A104,0)/$A$1)/$AZ3*100</f>
        <v>0</v>
      </c>
      <c r="S104" s="4">
        <f>+(VLOOKUP(S$2,Cartera!$C$89:$DG$127,creditos_sf!$A104,0)/$A$1)/$AZ3*100</f>
        <v>15997557.254795631</v>
      </c>
      <c r="T104" s="4">
        <f>+(VLOOKUP(T$2,Cartera!$C$89:$DG$127,creditos_sf!$A104,0)/$A$1)/$AZ3*100</f>
        <v>21308865.320858285</v>
      </c>
      <c r="U104" s="4">
        <f>+(VLOOKUP(U$2,Cartera!$C$89:$DG$127,creditos_sf!$A104,0)/$A$1)/$AZ3*100</f>
        <v>5752505.7699105684</v>
      </c>
      <c r="V104" s="4">
        <f>+(VLOOKUP(V$2,Cartera!$C$89:$DG$127,creditos_sf!$A104,0)/$A$1)/$AZ3*100</f>
        <v>85599841.772271663</v>
      </c>
      <c r="W104" s="4">
        <f>+(VLOOKUP(W$2,Cartera!$C$89:$DG$127,creditos_sf!$A104,0)/$A$1)/$AZ3*100</f>
        <v>171456984.52263087</v>
      </c>
      <c r="X104" s="4">
        <f>+(VLOOKUP(X$2,Cartera!$C$89:$DG$127,creditos_sf!$A104,0)/$A$1)/$AZ3*100</f>
        <v>122483701.1489853</v>
      </c>
      <c r="Y104" s="4">
        <f>+(VLOOKUP(Y$2,Cartera!$C$89:$DG$127,creditos_sf!$A104,0)/$A$1)/$AZ3*100</f>
        <v>86387434.940848544</v>
      </c>
      <c r="Z104" s="4">
        <f>+(VLOOKUP(Z$2,Cartera!$C$89:$DG$127,creditos_sf!$A104,0)/$A$1)/$AZ3*100</f>
        <v>93205365.462053597</v>
      </c>
      <c r="AA104" s="4">
        <f>+(VLOOKUP(AA$2,Cartera!$C$89:$DG$127,creditos_sf!$A104,0)/$A$1)/$AZ3*100</f>
        <v>21501469.458364274</v>
      </c>
      <c r="AB104" s="4">
        <f>+(VLOOKUP(AB$2,Cartera!$C$89:$DG$127,creditos_sf!$A104,0)/$A$1)/$AZ3*100</f>
        <v>154143389.87042615</v>
      </c>
      <c r="AC104" s="4">
        <v>12909990.9646258</v>
      </c>
      <c r="AD104" s="4">
        <f>+(VLOOKUP(AD$2,Cartera!$C$89:$DG$127,creditos_sf!$A104,0)/$A$1)/$AZ3*100</f>
        <v>1788710.6874139113</v>
      </c>
      <c r="AE104" s="4">
        <f>+(VLOOKUP(AE$2,Cartera!$C$89:$DG$127,creditos_sf!$A104,0)/$A$1)/$AZ3*100</f>
        <v>4567.5474559161703</v>
      </c>
      <c r="AF104" s="4">
        <v>338186084.27143401</v>
      </c>
      <c r="AG104" s="4">
        <v>593678767.19180989</v>
      </c>
      <c r="AH104" s="4">
        <f>+(VLOOKUP(AH$2,Cartera!$C$89:$DG$127,creditos_sf!$A104,0)/$A$1)/$AZ3*100</f>
        <v>22318509.462731805</v>
      </c>
      <c r="AI104" s="4">
        <f>+(VLOOKUP(AI$2,Cartera!$C$89:$DG$127,creditos_sf!$A104,0)/$A$1)/$AZ3*100</f>
        <v>58651647.207143329</v>
      </c>
      <c r="AJ104" s="4">
        <f>+(VLOOKUP(AJ$2,Cartera!$C$89:$DG$127,creditos_sf!$A104,0)/$A$1)/$AZ3*100</f>
        <v>14992331.406212965</v>
      </c>
      <c r="AK104" s="4">
        <v>218844196.42698702</v>
      </c>
      <c r="AL104" s="4">
        <v>379722699.77985996</v>
      </c>
      <c r="AM104" s="4">
        <f>+(VLOOKUP(AM$2,Cartera!$C$89:$DG$127,creditos_sf!$A104,0)/$A$1)/$AZ3*100</f>
        <v>15906458.217630753</v>
      </c>
      <c r="AN104" s="4">
        <f>+(VLOOKUP(AN$2,Cartera!$C$89:$DG$127,creditos_sf!$A104,0)/$A$1)/$AZ3*100</f>
        <v>48020534.986763753</v>
      </c>
      <c r="AO104" s="4">
        <f>+(VLOOKUP(AO$2,Cartera!$C$89:$DG$127,creditos_sf!$A104,0)/$A$1)/$AZ3*100</f>
        <v>8663231.0364870206</v>
      </c>
      <c r="AP104" s="4">
        <f>+(VLOOKUP(AP$2,Cartera!$C$89:$DG$127,creditos_sf!$A104,0)/$A$1)/$AZ3*100</f>
        <v>130799.15009778667</v>
      </c>
      <c r="AQ104" s="4">
        <f>+(VLOOKUP(AQ$2,Cartera!$C$89:$DG$127,creditos_sf!$A104,0)/$A$1)/$AZ3*100</f>
        <v>6546202.307003703</v>
      </c>
      <c r="AR104" s="4">
        <v>12610902.4254939</v>
      </c>
      <c r="AS104" s="4">
        <v>138686190.06495202</v>
      </c>
      <c r="AT104" s="4">
        <v>7290970.1772093903</v>
      </c>
      <c r="AU104" s="4">
        <f>+(VLOOKUP(AU$2,Cartera!$C$89:$DG$127,creditos_sf!$A104,0)/$A$1)/$AZ3*100</f>
        <v>4111960.1705347006</v>
      </c>
      <c r="AV104" s="4">
        <f>+(VLOOKUP(AV$2,Cartera!$C$89:$DG$127,creditos_sf!$A104,0)/$A$1)/$AZ3*100</f>
        <v>89815071.351834714</v>
      </c>
      <c r="AW104" s="4">
        <v>363558492.826231</v>
      </c>
      <c r="AX104" s="4">
        <v>339037413.68645</v>
      </c>
      <c r="AY104" s="4">
        <f>+(VLOOKUP(AY$2,Cartera!$C$89:$DG$127,creditos_sf!$A104,0)/$A$1)/$AZ3*100</f>
        <v>339606895.81152004</v>
      </c>
    </row>
    <row r="105" spans="1:52" ht="16.5" x14ac:dyDescent="0.3">
      <c r="A105">
        <f t="shared" ref="A105:A168" si="2">+B105+11</f>
        <v>14</v>
      </c>
      <c r="B105" s="1">
        <v>3</v>
      </c>
      <c r="C105" s="3">
        <v>40939</v>
      </c>
      <c r="D105" s="4">
        <f>+(VLOOKUP(D$2,Cartera!$C$23:$DG$33,creditos_sf!$A105,0)/$A$1)/$AZ4*100</f>
        <v>141042067.53779748</v>
      </c>
      <c r="E105" s="4">
        <v>2022375347.15976</v>
      </c>
      <c r="F105" s="4">
        <v>2340457704.1949801</v>
      </c>
      <c r="G105" s="4">
        <v>1450101036.6308</v>
      </c>
      <c r="H105" s="4">
        <f>+(VLOOKUP(H$2,Cartera!$C$23:$DG$33,creditos_sf!$A105,0)/$A$1)/$AZ4*100</f>
        <v>0</v>
      </c>
      <c r="I105" s="4">
        <f>+(VLOOKUP(I$2,Cartera!$C$23:$DG$33,creditos_sf!$A105,0)/$A$1)/$AZ4*100</f>
        <v>974065789.25499511</v>
      </c>
      <c r="J105" s="4">
        <v>9337825293.1761494</v>
      </c>
      <c r="K105" s="4">
        <f>+(VLOOKUP(K$2,Cartera!$C$23:$DG$33,creditos_sf!$A105,0)/$A$1)/$AZ4*100</f>
        <v>18464298162.868301</v>
      </c>
      <c r="L105" s="4">
        <v>23214650829.976799</v>
      </c>
      <c r="M105" s="4">
        <f>+(VLOOKUP(M$2,Cartera!$C$23:$DG$33,creditos_sf!$A105,0)/$A$1)/$AZ4*100</f>
        <v>12560410885.414541</v>
      </c>
      <c r="N105" s="4">
        <v>132917400.241308</v>
      </c>
      <c r="O105" s="4">
        <f>+(VLOOKUP(O$2,Cartera!$C$89:$DG$127,creditos_sf!$A105,0)/$A$1)/$AZ4*100</f>
        <v>5487237.7931044456</v>
      </c>
      <c r="P105" s="4">
        <v>329048497.01905602</v>
      </c>
      <c r="Q105" s="4">
        <f>+(VLOOKUP(Q$2,Cartera!$C$89:$DG$127,creditos_sf!$A105,0)/$A$1)/$AZ4*100</f>
        <v>110398798.7266652</v>
      </c>
      <c r="R105" s="4">
        <f>+(VLOOKUP(R$2,Cartera!$C$89:$DG$127,creditos_sf!$A105,0)/$A$1)/$AZ4*100</f>
        <v>0</v>
      </c>
      <c r="S105" s="4">
        <f>+(VLOOKUP(S$2,Cartera!$C$89:$DG$127,creditos_sf!$A105,0)/$A$1)/$AZ4*100</f>
        <v>16374962.322426235</v>
      </c>
      <c r="T105" s="4">
        <f>+(VLOOKUP(T$2,Cartera!$C$89:$DG$127,creditos_sf!$A105,0)/$A$1)/$AZ4*100</f>
        <v>21205348.157336444</v>
      </c>
      <c r="U105" s="4">
        <f>+(VLOOKUP(U$2,Cartera!$C$89:$DG$127,creditos_sf!$A105,0)/$A$1)/$AZ4*100</f>
        <v>5779391.395286262</v>
      </c>
      <c r="V105" s="4">
        <f>+(VLOOKUP(V$2,Cartera!$C$89:$DG$127,creditos_sf!$A105,0)/$A$1)/$AZ4*100</f>
        <v>81143773.178775251</v>
      </c>
      <c r="W105" s="4">
        <f>+(VLOOKUP(W$2,Cartera!$C$89:$DG$127,creditos_sf!$A105,0)/$A$1)/$AZ4*100</f>
        <v>172757243.85172665</v>
      </c>
      <c r="X105" s="4">
        <f>+(VLOOKUP(X$2,Cartera!$C$89:$DG$127,creditos_sf!$A105,0)/$A$1)/$AZ4*100</f>
        <v>123361067.88731126</v>
      </c>
      <c r="Y105" s="4">
        <f>+(VLOOKUP(Y$2,Cartera!$C$89:$DG$127,creditos_sf!$A105,0)/$A$1)/$AZ4*100</f>
        <v>85521367.045961037</v>
      </c>
      <c r="Z105" s="4">
        <f>+(VLOOKUP(Z$2,Cartera!$C$89:$DG$127,creditos_sf!$A105,0)/$A$1)/$AZ4*100</f>
        <v>91066476.909590095</v>
      </c>
      <c r="AA105" s="4">
        <f>+(VLOOKUP(AA$2,Cartera!$C$89:$DG$127,creditos_sf!$A105,0)/$A$1)/$AZ4*100</f>
        <v>21548769.149062485</v>
      </c>
      <c r="AB105" s="4">
        <f>+(VLOOKUP(AB$2,Cartera!$C$89:$DG$127,creditos_sf!$A105,0)/$A$1)/$AZ4*100</f>
        <v>152728633.89635825</v>
      </c>
      <c r="AC105" s="4">
        <v>13304863.4860535</v>
      </c>
      <c r="AD105" s="4">
        <f>+(VLOOKUP(AD$2,Cartera!$C$89:$DG$127,creditos_sf!$A105,0)/$A$1)/$AZ4*100</f>
        <v>2011759.9860055994</v>
      </c>
      <c r="AE105" s="4">
        <f>+(VLOOKUP(AE$2,Cartera!$C$89:$DG$127,creditos_sf!$A105,0)/$A$1)/$AZ4*100</f>
        <v>3925.0709211028616</v>
      </c>
      <c r="AF105" s="4">
        <v>335853197.14157104</v>
      </c>
      <c r="AG105" s="4">
        <v>601084922.52443194</v>
      </c>
      <c r="AH105" s="4">
        <f>+(VLOOKUP(AH$2,Cartera!$C$89:$DG$127,creditos_sf!$A105,0)/$A$1)/$AZ4*100</f>
        <v>21816339.525046173</v>
      </c>
      <c r="AI105" s="4">
        <f>+(VLOOKUP(AI$2,Cartera!$C$89:$DG$127,creditos_sf!$A105,0)/$A$1)/$AZ4*100</f>
        <v>57015466.214373335</v>
      </c>
      <c r="AJ105" s="4">
        <f>+(VLOOKUP(AJ$2,Cartera!$C$89:$DG$127,creditos_sf!$A105,0)/$A$1)/$AZ4*100</f>
        <v>14832102.848255754</v>
      </c>
      <c r="AK105" s="4">
        <v>226825393.88776299</v>
      </c>
      <c r="AL105" s="4">
        <v>382105784.18784499</v>
      </c>
      <c r="AM105" s="4">
        <f>+(VLOOKUP(AM$2,Cartera!$C$89:$DG$127,creditos_sf!$A105,0)/$A$1)/$AZ4*100</f>
        <v>15483663.040494153</v>
      </c>
      <c r="AN105" s="4">
        <f>+(VLOOKUP(AN$2,Cartera!$C$89:$DG$127,creditos_sf!$A105,0)/$A$1)/$AZ4*100</f>
        <v>49003487.357755236</v>
      </c>
      <c r="AO105" s="4">
        <f>+(VLOOKUP(AO$2,Cartera!$C$89:$DG$127,creditos_sf!$A105,0)/$A$1)/$AZ4*100</f>
        <v>8901442.827887997</v>
      </c>
      <c r="AP105" s="4">
        <f>+(VLOOKUP(AP$2,Cartera!$C$89:$DG$127,creditos_sf!$A105,0)/$A$1)/$AZ4*100</f>
        <v>137886.44690333729</v>
      </c>
      <c r="AQ105" s="4">
        <f>+(VLOOKUP(AQ$2,Cartera!$C$89:$DG$127,creditos_sf!$A105,0)/$A$1)/$AZ4*100</f>
        <v>6793567.5160656599</v>
      </c>
      <c r="AR105" s="4">
        <v>14775335.295903901</v>
      </c>
      <c r="AS105" s="4">
        <v>138487272.812177</v>
      </c>
      <c r="AT105" s="4">
        <v>7311506.6863120105</v>
      </c>
      <c r="AU105" s="4">
        <f>+(VLOOKUP(AU$2,Cartera!$C$89:$DG$127,creditos_sf!$A105,0)/$A$1)/$AZ4*100</f>
        <v>4150890.7059340868</v>
      </c>
      <c r="AV105" s="4">
        <f>+(VLOOKUP(AV$2,Cartera!$C$89:$DG$127,creditos_sf!$A105,0)/$A$1)/$AZ4*100</f>
        <v>89437357.974592045</v>
      </c>
      <c r="AW105" s="4">
        <v>365150012.20707202</v>
      </c>
      <c r="AX105" s="4">
        <v>346036919.34829003</v>
      </c>
      <c r="AY105" s="4">
        <f>+(VLOOKUP(AY$2,Cartera!$C$89:$DG$127,creditos_sf!$A105,0)/$A$1)/$AZ4*100</f>
        <v>342647965.93852872</v>
      </c>
    </row>
    <row r="106" spans="1:52" ht="16.5" x14ac:dyDescent="0.3">
      <c r="A106">
        <f t="shared" si="2"/>
        <v>15</v>
      </c>
      <c r="B106" s="1">
        <v>4</v>
      </c>
      <c r="C106" s="3">
        <v>40968</v>
      </c>
      <c r="D106" s="4">
        <f>+(VLOOKUP(D$2,Cartera!$C$23:$DG$33,creditos_sf!$A106,0)/$A$1)/$AZ5*100</f>
        <v>130290466.88095079</v>
      </c>
      <c r="E106" s="4">
        <v>2058196006.7609301</v>
      </c>
      <c r="F106" s="4">
        <v>2360853826.5557799</v>
      </c>
      <c r="G106" s="4">
        <v>1504564523.7352002</v>
      </c>
      <c r="H106" s="4">
        <f>+(VLOOKUP(H$2,Cartera!$C$23:$DG$33,creditos_sf!$A106,0)/$A$1)/$AZ5*100</f>
        <v>0</v>
      </c>
      <c r="I106" s="4">
        <f>+(VLOOKUP(I$2,Cartera!$C$23:$DG$33,creditos_sf!$A106,0)/$A$1)/$AZ5*100</f>
        <v>960049256.16909063</v>
      </c>
      <c r="J106" s="4">
        <v>9420563094.000061</v>
      </c>
      <c r="K106" s="4">
        <f>+(VLOOKUP(K$2,Cartera!$C$23:$DG$33,creditos_sf!$A106,0)/$A$1)/$AZ5*100</f>
        <v>18372270664.436089</v>
      </c>
      <c r="L106" s="4">
        <v>23423353737.575901</v>
      </c>
      <c r="M106" s="4">
        <f>+(VLOOKUP(M$2,Cartera!$C$23:$DG$33,creditos_sf!$A106,0)/$A$1)/$AZ5*100</f>
        <v>12693526320.765862</v>
      </c>
      <c r="N106" s="4">
        <v>133922739.45755899</v>
      </c>
      <c r="O106" s="4">
        <f>+(VLOOKUP(O$2,Cartera!$C$89:$DG$127,creditos_sf!$A106,0)/$A$1)/$AZ5*100</f>
        <v>6582184.3721691519</v>
      </c>
      <c r="P106" s="4">
        <v>334309428.29848903</v>
      </c>
      <c r="Q106" s="4">
        <f>+(VLOOKUP(Q$2,Cartera!$C$89:$DG$127,creditos_sf!$A106,0)/$A$1)/$AZ5*100</f>
        <v>113253093.33666165</v>
      </c>
      <c r="R106" s="4">
        <f>+(VLOOKUP(R$2,Cartera!$C$89:$DG$127,creditos_sf!$A106,0)/$A$1)/$AZ5*100</f>
        <v>0</v>
      </c>
      <c r="S106" s="4">
        <f>+(VLOOKUP(S$2,Cartera!$C$89:$DG$127,creditos_sf!$A106,0)/$A$1)/$AZ5*100</f>
        <v>16296801.851335024</v>
      </c>
      <c r="T106" s="4">
        <f>+(VLOOKUP(T$2,Cartera!$C$89:$DG$127,creditos_sf!$A106,0)/$A$1)/$AZ5*100</f>
        <v>20755433.24557016</v>
      </c>
      <c r="U106" s="4">
        <f>+(VLOOKUP(U$2,Cartera!$C$89:$DG$127,creditos_sf!$A106,0)/$A$1)/$AZ5*100</f>
        <v>6002156.7540673632</v>
      </c>
      <c r="V106" s="4">
        <f>+(VLOOKUP(V$2,Cartera!$C$89:$DG$127,creditos_sf!$A106,0)/$A$1)/$AZ5*100</f>
        <v>81755532.803268865</v>
      </c>
      <c r="W106" s="4">
        <f>+(VLOOKUP(W$2,Cartera!$C$89:$DG$127,creditos_sf!$A106,0)/$A$1)/$AZ5*100</f>
        <v>174965913.92941886</v>
      </c>
      <c r="X106" s="4">
        <f>+(VLOOKUP(X$2,Cartera!$C$89:$DG$127,creditos_sf!$A106,0)/$A$1)/$AZ5*100</f>
        <v>124043792.05587928</v>
      </c>
      <c r="Y106" s="4">
        <f>+(VLOOKUP(Y$2,Cartera!$C$89:$DG$127,creditos_sf!$A106,0)/$A$1)/$AZ5*100</f>
        <v>87100417.303286567</v>
      </c>
      <c r="Z106" s="4">
        <f>+(VLOOKUP(Z$2,Cartera!$C$89:$DG$127,creditos_sf!$A106,0)/$A$1)/$AZ5*100</f>
        <v>87041685.607396826</v>
      </c>
      <c r="AA106" s="4">
        <f>+(VLOOKUP(AA$2,Cartera!$C$89:$DG$127,creditos_sf!$A106,0)/$A$1)/$AZ5*100</f>
        <v>22406492.675969228</v>
      </c>
      <c r="AB106" s="4">
        <f>+(VLOOKUP(AB$2,Cartera!$C$89:$DG$127,creditos_sf!$A106,0)/$A$1)/$AZ5*100</f>
        <v>153570917.93484721</v>
      </c>
      <c r="AC106" s="4">
        <v>13575419.640157798</v>
      </c>
      <c r="AD106" s="4">
        <f>+(VLOOKUP(AD$2,Cartera!$C$89:$DG$127,creditos_sf!$A106,0)/$A$1)/$AZ5*100</f>
        <v>2367915.5360651147</v>
      </c>
      <c r="AE106" s="4">
        <f>+(VLOOKUP(AE$2,Cartera!$C$89:$DG$127,creditos_sf!$A106,0)/$A$1)/$AZ5*100</f>
        <v>3026.3713138375711</v>
      </c>
      <c r="AF106" s="4">
        <v>342327646.88305199</v>
      </c>
      <c r="AG106" s="4">
        <v>614212987.969419</v>
      </c>
      <c r="AH106" s="4">
        <f>+(VLOOKUP(AH$2,Cartera!$C$89:$DG$127,creditos_sf!$A106,0)/$A$1)/$AZ5*100</f>
        <v>22251695.81842377</v>
      </c>
      <c r="AI106" s="4">
        <f>+(VLOOKUP(AI$2,Cartera!$C$89:$DG$127,creditos_sf!$A106,0)/$A$1)/$AZ5*100</f>
        <v>59755635.987519145</v>
      </c>
      <c r="AJ106" s="4">
        <f>+(VLOOKUP(AJ$2,Cartera!$C$89:$DG$127,creditos_sf!$A106,0)/$A$1)/$AZ5*100</f>
        <v>15239326.890762819</v>
      </c>
      <c r="AK106" s="4">
        <v>232028781.438485</v>
      </c>
      <c r="AL106" s="4">
        <v>367724434.42388701</v>
      </c>
      <c r="AM106" s="4">
        <f>+(VLOOKUP(AM$2,Cartera!$C$89:$DG$127,creditos_sf!$A106,0)/$A$1)/$AZ5*100</f>
        <v>15769279.550186763</v>
      </c>
      <c r="AN106" s="4">
        <f>+(VLOOKUP(AN$2,Cartera!$C$89:$DG$127,creditos_sf!$A106,0)/$A$1)/$AZ5*100</f>
        <v>52870301.023921914</v>
      </c>
      <c r="AO106" s="4">
        <f>+(VLOOKUP(AO$2,Cartera!$C$89:$DG$127,creditos_sf!$A106,0)/$A$1)/$AZ5*100</f>
        <v>8848878.358858034</v>
      </c>
      <c r="AP106" s="4">
        <f>+(VLOOKUP(AP$2,Cartera!$C$89:$DG$127,creditos_sf!$A106,0)/$A$1)/$AZ5*100</f>
        <v>136300.76370515832</v>
      </c>
      <c r="AQ106" s="4">
        <f>+(VLOOKUP(AQ$2,Cartera!$C$89:$DG$127,creditos_sf!$A106,0)/$A$1)/$AZ5*100</f>
        <v>7033430.9606002439</v>
      </c>
      <c r="AR106" s="4">
        <v>15638062.2905729</v>
      </c>
      <c r="AS106" s="4">
        <v>139458001.86426201</v>
      </c>
      <c r="AT106" s="4">
        <v>7453747.6161358003</v>
      </c>
      <c r="AU106" s="4">
        <f>+(VLOOKUP(AU$2,Cartera!$C$89:$DG$127,creditos_sf!$A106,0)/$A$1)/$AZ5*100</f>
        <v>3830171.1885259459</v>
      </c>
      <c r="AV106" s="4">
        <f>+(VLOOKUP(AV$2,Cartera!$C$89:$DG$127,creditos_sf!$A106,0)/$A$1)/$AZ5*100</f>
        <v>86751428.721498281</v>
      </c>
      <c r="AW106" s="4">
        <v>362744524.403602</v>
      </c>
      <c r="AX106" s="4">
        <v>354512467.954943</v>
      </c>
      <c r="AY106" s="4">
        <f>+(VLOOKUP(AY$2,Cartera!$C$89:$DG$127,creditos_sf!$A106,0)/$A$1)/$AZ5*100</f>
        <v>333818136.09939229</v>
      </c>
    </row>
    <row r="107" spans="1:52" ht="16.5" x14ac:dyDescent="0.3">
      <c r="A107">
        <f t="shared" si="2"/>
        <v>16</v>
      </c>
      <c r="B107" s="1">
        <v>5</v>
      </c>
      <c r="C107" s="3">
        <v>40999</v>
      </c>
      <c r="D107" s="4">
        <f>+(VLOOKUP(D$2,Cartera!$C$23:$DG$33,creditos_sf!$A107,0)/$A$1)/$AZ6*100</f>
        <v>127549721.80279043</v>
      </c>
      <c r="E107" s="4">
        <v>2118869421.36379</v>
      </c>
      <c r="F107" s="4">
        <v>2456755323.0915103</v>
      </c>
      <c r="G107" s="4">
        <v>1524305086.3587201</v>
      </c>
      <c r="H107" s="4">
        <f>+(VLOOKUP(H$2,Cartera!$C$23:$DG$33,creditos_sf!$A107,0)/$A$1)/$AZ6*100</f>
        <v>0</v>
      </c>
      <c r="I107" s="4">
        <f>+(VLOOKUP(I$2,Cartera!$C$23:$DG$33,creditos_sf!$A107,0)/$A$1)/$AZ6*100</f>
        <v>931759512.62741053</v>
      </c>
      <c r="J107" s="4">
        <v>9484540032.1406498</v>
      </c>
      <c r="K107" s="4">
        <f>+(VLOOKUP(K$2,Cartera!$C$23:$DG$33,creditos_sf!$A107,0)/$A$1)/$AZ6*100</f>
        <v>18605113013.30666</v>
      </c>
      <c r="L107" s="4">
        <v>23776733510.341702</v>
      </c>
      <c r="M107" s="4">
        <f>+(VLOOKUP(M$2,Cartera!$C$23:$DG$33,creditos_sf!$A107,0)/$A$1)/$AZ6*100</f>
        <v>12513474865.03236</v>
      </c>
      <c r="N107" s="4">
        <v>133859181.46425101</v>
      </c>
      <c r="O107" s="4">
        <f>+(VLOOKUP(O$2,Cartera!$C$89:$DG$127,creditos_sf!$A107,0)/$A$1)/$AZ6*100</f>
        <v>6891518.9692069031</v>
      </c>
      <c r="P107" s="4">
        <v>342141904.14250505</v>
      </c>
      <c r="Q107" s="4">
        <f>+(VLOOKUP(Q$2,Cartera!$C$89:$DG$127,creditos_sf!$A107,0)/$A$1)/$AZ6*100</f>
        <v>115081763.44977592</v>
      </c>
      <c r="R107" s="4">
        <f>+(VLOOKUP(R$2,Cartera!$C$89:$DG$127,creditos_sf!$A107,0)/$A$1)/$AZ6*100</f>
        <v>0</v>
      </c>
      <c r="S107" s="4">
        <f>+(VLOOKUP(S$2,Cartera!$C$89:$DG$127,creditos_sf!$A107,0)/$A$1)/$AZ6*100</f>
        <v>15479825.115339767</v>
      </c>
      <c r="T107" s="4">
        <f>+(VLOOKUP(T$2,Cartera!$C$89:$DG$127,creditos_sf!$A107,0)/$A$1)/$AZ6*100</f>
        <v>19722901.692396231</v>
      </c>
      <c r="U107" s="4">
        <f>+(VLOOKUP(U$2,Cartera!$C$89:$DG$127,creditos_sf!$A107,0)/$A$1)/$AZ6*100</f>
        <v>5568868.0121157104</v>
      </c>
      <c r="V107" s="4">
        <f>+(VLOOKUP(V$2,Cartera!$C$89:$DG$127,creditos_sf!$A107,0)/$A$1)/$AZ6*100</f>
        <v>80599686.971760824</v>
      </c>
      <c r="W107" s="4">
        <f>+(VLOOKUP(W$2,Cartera!$C$89:$DG$127,creditos_sf!$A107,0)/$A$1)/$AZ6*100</f>
        <v>172826684.22797588</v>
      </c>
      <c r="X107" s="4">
        <f>+(VLOOKUP(X$2,Cartera!$C$89:$DG$127,creditos_sf!$A107,0)/$A$1)/$AZ6*100</f>
        <v>128655544.46203278</v>
      </c>
      <c r="Y107" s="4">
        <f>+(VLOOKUP(Y$2,Cartera!$C$89:$DG$127,creditos_sf!$A107,0)/$A$1)/$AZ6*100</f>
        <v>88426541.166095436</v>
      </c>
      <c r="Z107" s="4">
        <f>+(VLOOKUP(Z$2,Cartera!$C$89:$DG$127,creditos_sf!$A107,0)/$A$1)/$AZ6*100</f>
        <v>84184058.032626733</v>
      </c>
      <c r="AA107" s="4">
        <f>+(VLOOKUP(AA$2,Cartera!$C$89:$DG$127,creditos_sf!$A107,0)/$A$1)/$AZ6*100</f>
        <v>22363656.888520192</v>
      </c>
      <c r="AB107" s="4">
        <f>+(VLOOKUP(AB$2,Cartera!$C$89:$DG$127,creditos_sf!$A107,0)/$A$1)/$AZ6*100</f>
        <v>154385549.26052237</v>
      </c>
      <c r="AC107" s="4">
        <v>13649468.3048083</v>
      </c>
      <c r="AD107" s="4">
        <f>+(VLOOKUP(AD$2,Cartera!$C$89:$DG$127,creditos_sf!$A107,0)/$A$1)/$AZ6*100</f>
        <v>2634582.8480527494</v>
      </c>
      <c r="AE107" s="4">
        <f>+(VLOOKUP(AE$2,Cartera!$C$89:$DG$127,creditos_sf!$A107,0)/$A$1)/$AZ6*100</f>
        <v>3934.9094811870586</v>
      </c>
      <c r="AF107" s="4">
        <v>349440640.34614301</v>
      </c>
      <c r="AG107" s="4">
        <v>625794563.20353699</v>
      </c>
      <c r="AH107" s="4">
        <f>+(VLOOKUP(AH$2,Cartera!$C$89:$DG$127,creditos_sf!$A107,0)/$A$1)/$AZ6*100</f>
        <v>23620504.015803352</v>
      </c>
      <c r="AI107" s="4">
        <f>+(VLOOKUP(AI$2,Cartera!$C$89:$DG$127,creditos_sf!$A107,0)/$A$1)/$AZ6*100</f>
        <v>58553042.248403937</v>
      </c>
      <c r="AJ107" s="4">
        <f>+(VLOOKUP(AJ$2,Cartera!$C$89:$DG$127,creditos_sf!$A107,0)/$A$1)/$AZ6*100</f>
        <v>16078379.563994795</v>
      </c>
      <c r="AK107" s="4">
        <v>241784989.21566299</v>
      </c>
      <c r="AL107" s="4">
        <v>378258732.40649003</v>
      </c>
      <c r="AM107" s="4">
        <f>+(VLOOKUP(AM$2,Cartera!$C$89:$DG$127,creditos_sf!$A107,0)/$A$1)/$AZ6*100</f>
        <v>15792071.403819319</v>
      </c>
      <c r="AN107" s="4">
        <f>+(VLOOKUP(AN$2,Cartera!$C$89:$DG$127,creditos_sf!$A107,0)/$A$1)/$AZ6*100</f>
        <v>57410965.693598196</v>
      </c>
      <c r="AO107" s="4">
        <f>+(VLOOKUP(AO$2,Cartera!$C$89:$DG$127,creditos_sf!$A107,0)/$A$1)/$AZ6*100</f>
        <v>8816733.1237195674</v>
      </c>
      <c r="AP107" s="4">
        <f>+(VLOOKUP(AP$2,Cartera!$C$89:$DG$127,creditos_sf!$A107,0)/$A$1)/$AZ6*100</f>
        <v>152018.74949779693</v>
      </c>
      <c r="AQ107" s="4">
        <f>+(VLOOKUP(AQ$2,Cartera!$C$89:$DG$127,creditos_sf!$A107,0)/$A$1)/$AZ6*100</f>
        <v>7483146.1253179759</v>
      </c>
      <c r="AR107" s="4">
        <v>17311346.598538302</v>
      </c>
      <c r="AS107" s="4">
        <v>139578550.71243802</v>
      </c>
      <c r="AT107" s="4">
        <v>7614373.73034353</v>
      </c>
      <c r="AU107" s="4">
        <f>+(VLOOKUP(AU$2,Cartera!$C$89:$DG$127,creditos_sf!$A107,0)/$A$1)/$AZ6*100</f>
        <v>3680389.9521025354</v>
      </c>
      <c r="AV107" s="4">
        <f>+(VLOOKUP(AV$2,Cartera!$C$89:$DG$127,creditos_sf!$A107,0)/$A$1)/$AZ6*100</f>
        <v>88400150.694684654</v>
      </c>
      <c r="AW107" s="4">
        <v>361602140.62852299</v>
      </c>
      <c r="AX107" s="4">
        <v>360386259.05006099</v>
      </c>
      <c r="AY107" s="4">
        <f>+(VLOOKUP(AY$2,Cartera!$C$89:$DG$127,creditos_sf!$A107,0)/$A$1)/$AZ6*100</f>
        <v>331430215.45000768</v>
      </c>
    </row>
    <row r="108" spans="1:52" ht="16.5" x14ac:dyDescent="0.3">
      <c r="A108">
        <f t="shared" si="2"/>
        <v>17</v>
      </c>
      <c r="B108" s="1">
        <v>6</v>
      </c>
      <c r="C108" s="3">
        <v>41029</v>
      </c>
      <c r="D108" s="4">
        <f>+(VLOOKUP(D$2,Cartera!$C$23:$DG$33,creditos_sf!$A108,0)/$A$1)/$AZ7*100</f>
        <v>144156857.31065598</v>
      </c>
      <c r="E108" s="4">
        <v>2136226661.01524</v>
      </c>
      <c r="F108" s="4">
        <v>2419629568.6403899</v>
      </c>
      <c r="G108" s="4">
        <v>1548641767.6640601</v>
      </c>
      <c r="H108" s="4">
        <f>+(VLOOKUP(H$2,Cartera!$C$23:$DG$33,creditos_sf!$A108,0)/$A$1)/$AZ7*100</f>
        <v>0</v>
      </c>
      <c r="I108" s="4">
        <f>+(VLOOKUP(I$2,Cartera!$C$23:$DG$33,creditos_sf!$A108,0)/$A$1)/$AZ7*100</f>
        <v>927699237.24709952</v>
      </c>
      <c r="J108" s="4">
        <v>9463091915.4430618</v>
      </c>
      <c r="K108" s="4">
        <f>+(VLOOKUP(K$2,Cartera!$C$23:$DG$33,creditos_sf!$A108,0)/$A$1)/$AZ7*100</f>
        <v>18526501596.503006</v>
      </c>
      <c r="L108" s="4">
        <v>23950055815.692001</v>
      </c>
      <c r="M108" s="4">
        <f>+(VLOOKUP(M$2,Cartera!$C$23:$DG$33,creditos_sf!$A108,0)/$A$1)/$AZ7*100</f>
        <v>12499774216.234884</v>
      </c>
      <c r="N108" s="4">
        <v>135518616.32936001</v>
      </c>
      <c r="O108" s="4">
        <f>+(VLOOKUP(O$2,Cartera!$C$89:$DG$127,creditos_sf!$A108,0)/$A$1)/$AZ7*100</f>
        <v>7109259.2094268939</v>
      </c>
      <c r="P108" s="4">
        <v>349049063.824718</v>
      </c>
      <c r="Q108" s="4">
        <f>+(VLOOKUP(Q$2,Cartera!$C$89:$DG$127,creditos_sf!$A108,0)/$A$1)/$AZ7*100</f>
        <v>114788886.47198537</v>
      </c>
      <c r="R108" s="4">
        <f>+(VLOOKUP(R$2,Cartera!$C$89:$DG$127,creditos_sf!$A108,0)/$A$1)/$AZ7*100</f>
        <v>0</v>
      </c>
      <c r="S108" s="4">
        <f>+(VLOOKUP(S$2,Cartera!$C$89:$DG$127,creditos_sf!$A108,0)/$A$1)/$AZ7*100</f>
        <v>15061543.347039374</v>
      </c>
      <c r="T108" s="4">
        <f>+(VLOOKUP(T$2,Cartera!$C$89:$DG$127,creditos_sf!$A108,0)/$A$1)/$AZ7*100</f>
        <v>20469711.565043952</v>
      </c>
      <c r="U108" s="4">
        <f>+(VLOOKUP(U$2,Cartera!$C$89:$DG$127,creditos_sf!$A108,0)/$A$1)/$AZ7*100</f>
        <v>5568545.7001274517</v>
      </c>
      <c r="V108" s="4">
        <f>+(VLOOKUP(V$2,Cartera!$C$89:$DG$127,creditos_sf!$A108,0)/$A$1)/$AZ7*100</f>
        <v>79782981.002058744</v>
      </c>
      <c r="W108" s="4">
        <f>+(VLOOKUP(W$2,Cartera!$C$89:$DG$127,creditos_sf!$A108,0)/$A$1)/$AZ7*100</f>
        <v>173480772.37110451</v>
      </c>
      <c r="X108" s="4">
        <f>+(VLOOKUP(X$2,Cartera!$C$89:$DG$127,creditos_sf!$A108,0)/$A$1)/$AZ7*100</f>
        <v>130363877.22116353</v>
      </c>
      <c r="Y108" s="4">
        <f>+(VLOOKUP(Y$2,Cartera!$C$89:$DG$127,creditos_sf!$A108,0)/$A$1)/$AZ7*100</f>
        <v>88856601.585987672</v>
      </c>
      <c r="Z108" s="4">
        <f>+(VLOOKUP(Z$2,Cartera!$C$89:$DG$127,creditos_sf!$A108,0)/$A$1)/$AZ7*100</f>
        <v>82314446.993379802</v>
      </c>
      <c r="AA108" s="4">
        <f>+(VLOOKUP(AA$2,Cartera!$C$89:$DG$127,creditos_sf!$A108,0)/$A$1)/$AZ7*100</f>
        <v>22519641.228612211</v>
      </c>
      <c r="AB108" s="4">
        <f>+(VLOOKUP(AB$2,Cartera!$C$89:$DG$127,creditos_sf!$A108,0)/$A$1)/$AZ7*100</f>
        <v>153753184.75094971</v>
      </c>
      <c r="AC108" s="4">
        <v>13679008.2381671</v>
      </c>
      <c r="AD108" s="4">
        <f>+(VLOOKUP(AD$2,Cartera!$C$89:$DG$127,creditos_sf!$A108,0)/$A$1)/$AZ7*100</f>
        <v>2648037.3993094238</v>
      </c>
      <c r="AE108" s="4">
        <f>+(VLOOKUP(AE$2,Cartera!$C$89:$DG$127,creditos_sf!$A108,0)/$A$1)/$AZ7*100</f>
        <v>3285.6522734945374</v>
      </c>
      <c r="AF108" s="4">
        <v>355510039.60816497</v>
      </c>
      <c r="AG108" s="4">
        <v>628160449.77312303</v>
      </c>
      <c r="AH108" s="4">
        <f>+(VLOOKUP(AH$2,Cartera!$C$89:$DG$127,creditos_sf!$A108,0)/$A$1)/$AZ7*100</f>
        <v>22121556.710114721</v>
      </c>
      <c r="AI108" s="4">
        <f>+(VLOOKUP(AI$2,Cartera!$C$89:$DG$127,creditos_sf!$A108,0)/$A$1)/$AZ7*100</f>
        <v>57618633.23138164</v>
      </c>
      <c r="AJ108" s="4">
        <f>+(VLOOKUP(AJ$2,Cartera!$C$89:$DG$127,creditos_sf!$A108,0)/$A$1)/$AZ7*100</f>
        <v>16751680.977034036</v>
      </c>
      <c r="AK108" s="4">
        <v>250331593.98964301</v>
      </c>
      <c r="AL108" s="4">
        <v>385656381.92008096</v>
      </c>
      <c r="AM108" s="4">
        <f>+(VLOOKUP(AM$2,Cartera!$C$89:$DG$127,creditos_sf!$A108,0)/$A$1)/$AZ7*100</f>
        <v>15792736.312115146</v>
      </c>
      <c r="AN108" s="4">
        <f>+(VLOOKUP(AN$2,Cartera!$C$89:$DG$127,creditos_sf!$A108,0)/$A$1)/$AZ7*100</f>
        <v>61397308.331106827</v>
      </c>
      <c r="AO108" s="4">
        <f>+(VLOOKUP(AO$2,Cartera!$C$89:$DG$127,creditos_sf!$A108,0)/$A$1)/$AZ7*100</f>
        <v>9889062.1694984585</v>
      </c>
      <c r="AP108" s="4">
        <f>+(VLOOKUP(AP$2,Cartera!$C$89:$DG$127,creditos_sf!$A108,0)/$A$1)/$AZ7*100</f>
        <v>151059.80072853694</v>
      </c>
      <c r="AQ108" s="4">
        <f>+(VLOOKUP(AQ$2,Cartera!$C$89:$DG$127,creditos_sf!$A108,0)/$A$1)/$AZ7*100</f>
        <v>7802456.7153199287</v>
      </c>
      <c r="AR108" s="4">
        <v>19046726.489056297</v>
      </c>
      <c r="AS108" s="4">
        <v>138540023.86019301</v>
      </c>
      <c r="AT108" s="4">
        <v>7488581.46390728</v>
      </c>
      <c r="AU108" s="4">
        <f>+(VLOOKUP(AU$2,Cartera!$C$89:$DG$127,creditos_sf!$A108,0)/$A$1)/$AZ7*100</f>
        <v>3586200.9838044774</v>
      </c>
      <c r="AV108" s="4">
        <f>+(VLOOKUP(AV$2,Cartera!$C$89:$DG$127,creditos_sf!$A108,0)/$A$1)/$AZ7*100</f>
        <v>88342764.070102453</v>
      </c>
      <c r="AW108" s="4">
        <v>360701588.74183005</v>
      </c>
      <c r="AX108" s="4">
        <v>369480872.81075996</v>
      </c>
      <c r="AY108" s="4">
        <f>+(VLOOKUP(AY$2,Cartera!$C$89:$DG$127,creditos_sf!$A108,0)/$A$1)/$AZ7*100</f>
        <v>326111681.96396017</v>
      </c>
    </row>
    <row r="109" spans="1:52" ht="16.5" x14ac:dyDescent="0.3">
      <c r="A109">
        <f t="shared" si="2"/>
        <v>18</v>
      </c>
      <c r="B109" s="1">
        <v>7</v>
      </c>
      <c r="C109" s="3">
        <v>41060</v>
      </c>
      <c r="D109" s="4">
        <f>+(VLOOKUP(D$2,Cartera!$C$23:$DG$33,creditos_sf!$A109,0)/$A$1)/$AZ8*100</f>
        <v>153477243.61612391</v>
      </c>
      <c r="E109" s="4">
        <v>2238620037.7452402</v>
      </c>
      <c r="F109" s="4">
        <v>2460110186.51408</v>
      </c>
      <c r="G109" s="4">
        <v>1579913003.3659599</v>
      </c>
      <c r="H109" s="4">
        <f>+(VLOOKUP(H$2,Cartera!$C$23:$DG$33,creditos_sf!$A109,0)/$A$1)/$AZ8*100</f>
        <v>0</v>
      </c>
      <c r="I109" s="4">
        <f>+(VLOOKUP(I$2,Cartera!$C$23:$DG$33,creditos_sf!$A109,0)/$A$1)/$AZ8*100</f>
        <v>920509553.03766966</v>
      </c>
      <c r="J109" s="4">
        <v>9650766722.5064087</v>
      </c>
      <c r="K109" s="4">
        <f>+(VLOOKUP(K$2,Cartera!$C$23:$DG$33,creditos_sf!$A109,0)/$A$1)/$AZ8*100</f>
        <v>18940526371.941849</v>
      </c>
      <c r="L109" s="4">
        <v>24743786031.439098</v>
      </c>
      <c r="M109" s="4">
        <f>+(VLOOKUP(M$2,Cartera!$C$23:$DG$33,creditos_sf!$A109,0)/$A$1)/$AZ8*100</f>
        <v>13110862429.335964</v>
      </c>
      <c r="N109" s="4">
        <v>135854360.51027501</v>
      </c>
      <c r="O109" s="4">
        <f>+(VLOOKUP(O$2,Cartera!$C$89:$DG$127,creditos_sf!$A109,0)/$A$1)/$AZ8*100</f>
        <v>7510999.9029743932</v>
      </c>
      <c r="P109" s="4">
        <v>358954545.40455496</v>
      </c>
      <c r="Q109" s="4">
        <f>+(VLOOKUP(Q$2,Cartera!$C$89:$DG$127,creditos_sf!$A109,0)/$A$1)/$AZ8*100</f>
        <v>116700608.95220295</v>
      </c>
      <c r="R109" s="4">
        <f>+(VLOOKUP(R$2,Cartera!$C$89:$DG$127,creditos_sf!$A109,0)/$A$1)/$AZ8*100</f>
        <v>0</v>
      </c>
      <c r="S109" s="4">
        <f>+(VLOOKUP(S$2,Cartera!$C$89:$DG$127,creditos_sf!$A109,0)/$A$1)/$AZ8*100</f>
        <v>14468109.521666029</v>
      </c>
      <c r="T109" s="4">
        <f>+(VLOOKUP(T$2,Cartera!$C$89:$DG$127,creditos_sf!$A109,0)/$A$1)/$AZ8*100</f>
        <v>20145780.674118962</v>
      </c>
      <c r="U109" s="4">
        <f>+(VLOOKUP(U$2,Cartera!$C$89:$DG$127,creditos_sf!$A109,0)/$A$1)/$AZ8*100</f>
        <v>5654199.1461766129</v>
      </c>
      <c r="V109" s="4">
        <f>+(VLOOKUP(V$2,Cartera!$C$89:$DG$127,creditos_sf!$A109,0)/$A$1)/$AZ8*100</f>
        <v>78950158.816279307</v>
      </c>
      <c r="W109" s="4">
        <f>+(VLOOKUP(W$2,Cartera!$C$89:$DG$127,creditos_sf!$A109,0)/$A$1)/$AZ8*100</f>
        <v>179183937.62866959</v>
      </c>
      <c r="X109" s="4">
        <f>+(VLOOKUP(X$2,Cartera!$C$89:$DG$127,creditos_sf!$A109,0)/$A$1)/$AZ8*100</f>
        <v>135063815.04947639</v>
      </c>
      <c r="Y109" s="4">
        <f>+(VLOOKUP(Y$2,Cartera!$C$89:$DG$127,creditos_sf!$A109,0)/$A$1)/$AZ8*100</f>
        <v>88712936.63943544</v>
      </c>
      <c r="Z109" s="4">
        <f>+(VLOOKUP(Z$2,Cartera!$C$89:$DG$127,creditos_sf!$A109,0)/$A$1)/$AZ8*100</f>
        <v>80804534.190813765</v>
      </c>
      <c r="AA109" s="4">
        <f>+(VLOOKUP(AA$2,Cartera!$C$89:$DG$127,creditos_sf!$A109,0)/$A$1)/$AZ8*100</f>
        <v>24069815.512553491</v>
      </c>
      <c r="AB109" s="4">
        <f>+(VLOOKUP(AB$2,Cartera!$C$89:$DG$127,creditos_sf!$A109,0)/$A$1)/$AZ8*100</f>
        <v>156502738.16492212</v>
      </c>
      <c r="AC109" s="4">
        <v>14013003.284961801</v>
      </c>
      <c r="AD109" s="4">
        <f>+(VLOOKUP(AD$2,Cartera!$C$89:$DG$127,creditos_sf!$A109,0)/$A$1)/$AZ8*100</f>
        <v>2821911.2658397588</v>
      </c>
      <c r="AE109" s="4">
        <f>+(VLOOKUP(AE$2,Cartera!$C$89:$DG$127,creditos_sf!$A109,0)/$A$1)/$AZ8*100</f>
        <v>2638.2093338400678</v>
      </c>
      <c r="AF109" s="4">
        <v>363886769.10092801</v>
      </c>
      <c r="AG109" s="4">
        <v>642943380.43233299</v>
      </c>
      <c r="AH109" s="4">
        <f>+(VLOOKUP(AH$2,Cartera!$C$89:$DG$127,creditos_sf!$A109,0)/$A$1)/$AZ8*100</f>
        <v>23675995.701583125</v>
      </c>
      <c r="AI109" s="4">
        <f>+(VLOOKUP(AI$2,Cartera!$C$89:$DG$127,creditos_sf!$A109,0)/$A$1)/$AZ8*100</f>
        <v>57703796.546998315</v>
      </c>
      <c r="AJ109" s="4">
        <f>+(VLOOKUP(AJ$2,Cartera!$C$89:$DG$127,creditos_sf!$A109,0)/$A$1)/$AZ8*100</f>
        <v>13860349.039891412</v>
      </c>
      <c r="AK109" s="4">
        <v>267165351.30352899</v>
      </c>
      <c r="AL109" s="4">
        <v>397721214.95790404</v>
      </c>
      <c r="AM109" s="4">
        <f>+(VLOOKUP(AM$2,Cartera!$C$89:$DG$127,creditos_sf!$A109,0)/$A$1)/$AZ8*100</f>
        <v>15863933.099275393</v>
      </c>
      <c r="AN109" s="4">
        <f>+(VLOOKUP(AN$2,Cartera!$C$89:$DG$127,creditos_sf!$A109,0)/$A$1)/$AZ8*100</f>
        <v>66931857.178509913</v>
      </c>
      <c r="AO109" s="4">
        <f>+(VLOOKUP(AO$2,Cartera!$C$89:$DG$127,creditos_sf!$A109,0)/$A$1)/$AZ8*100</f>
        <v>10047123.731145652</v>
      </c>
      <c r="AP109" s="4">
        <f>+(VLOOKUP(AP$2,Cartera!$C$89:$DG$127,creditos_sf!$A109,0)/$A$1)/$AZ8*100</f>
        <v>167248.87695887932</v>
      </c>
      <c r="AQ109" s="4">
        <f>+(VLOOKUP(AQ$2,Cartera!$C$89:$DG$127,creditos_sf!$A109,0)/$A$1)/$AZ8*100</f>
        <v>8253727.5670171333</v>
      </c>
      <c r="AR109" s="4">
        <v>20385872.454298999</v>
      </c>
      <c r="AS109" s="4">
        <v>139115086.77723098</v>
      </c>
      <c r="AT109" s="4">
        <v>7470272.2681310996</v>
      </c>
      <c r="AU109" s="4">
        <f>+(VLOOKUP(AU$2,Cartera!$C$89:$DG$127,creditos_sf!$A109,0)/$A$1)/$AZ8*100</f>
        <v>3389569.377931451</v>
      </c>
      <c r="AV109" s="4">
        <f>+(VLOOKUP(AV$2,Cartera!$C$89:$DG$127,creditos_sf!$A109,0)/$A$1)/$AZ8*100</f>
        <v>87137484.144107282</v>
      </c>
      <c r="AW109" s="4">
        <v>364852189.89902395</v>
      </c>
      <c r="AX109" s="4">
        <v>377029946.28979599</v>
      </c>
      <c r="AY109" s="4">
        <f>+(VLOOKUP(AY$2,Cartera!$C$89:$DG$127,creditos_sf!$A109,0)/$A$1)/$AZ8*100</f>
        <v>329434404.48442048</v>
      </c>
    </row>
    <row r="110" spans="1:52" ht="16.5" x14ac:dyDescent="0.3">
      <c r="A110">
        <f t="shared" si="2"/>
        <v>19</v>
      </c>
      <c r="B110" s="1">
        <v>8</v>
      </c>
      <c r="C110" s="3">
        <v>41090</v>
      </c>
      <c r="D110" s="4">
        <f>+(VLOOKUP(D$2,Cartera!$C$23:$DG$33,creditos_sf!$A110,0)/$A$1)/$AZ9*100</f>
        <v>158181942.47725818</v>
      </c>
      <c r="E110" s="4">
        <v>2272254912.1943898</v>
      </c>
      <c r="F110" s="4">
        <v>2494642832.9367104</v>
      </c>
      <c r="G110" s="4">
        <v>1595103116.71719</v>
      </c>
      <c r="H110" s="4">
        <f>+(VLOOKUP(H$2,Cartera!$C$23:$DG$33,creditos_sf!$A110,0)/$A$1)/$AZ9*100</f>
        <v>0</v>
      </c>
      <c r="I110" s="4">
        <f>+(VLOOKUP(I$2,Cartera!$C$23:$DG$33,creditos_sf!$A110,0)/$A$1)/$AZ9*100</f>
        <v>909074053.88464427</v>
      </c>
      <c r="J110" s="4">
        <v>9765772633.3042107</v>
      </c>
      <c r="K110" s="4">
        <f>+(VLOOKUP(K$2,Cartera!$C$23:$DG$33,creditos_sf!$A110,0)/$A$1)/$AZ9*100</f>
        <v>19233173504.612244</v>
      </c>
      <c r="L110" s="4">
        <v>25084959842.769501</v>
      </c>
      <c r="M110" s="4">
        <f>+(VLOOKUP(M$2,Cartera!$C$23:$DG$33,creditos_sf!$A110,0)/$A$1)/$AZ9*100</f>
        <v>13212911361.69986</v>
      </c>
      <c r="N110" s="4">
        <v>134865779.716784</v>
      </c>
      <c r="O110" s="4">
        <f>+(VLOOKUP(O$2,Cartera!$C$89:$DG$127,creditos_sf!$A110,0)/$A$1)/$AZ9*100</f>
        <v>7349983.9614792829</v>
      </c>
      <c r="P110" s="4">
        <v>369524247.62543905</v>
      </c>
      <c r="Q110" s="4">
        <f>+(VLOOKUP(Q$2,Cartera!$C$89:$DG$127,creditos_sf!$A110,0)/$A$1)/$AZ9*100</f>
        <v>117132386.89005357</v>
      </c>
      <c r="R110" s="4">
        <f>+(VLOOKUP(R$2,Cartera!$C$89:$DG$127,creditos_sf!$A110,0)/$A$1)/$AZ9*100</f>
        <v>0</v>
      </c>
      <c r="S110" s="4">
        <f>+(VLOOKUP(S$2,Cartera!$C$89:$DG$127,creditos_sf!$A110,0)/$A$1)/$AZ9*100</f>
        <v>14522121.618368827</v>
      </c>
      <c r="T110" s="4">
        <f>+(VLOOKUP(T$2,Cartera!$C$89:$DG$127,creditos_sf!$A110,0)/$A$1)/$AZ9*100</f>
        <v>20233058.498047203</v>
      </c>
      <c r="U110" s="4">
        <f>+(VLOOKUP(U$2,Cartera!$C$89:$DG$127,creditos_sf!$A110,0)/$A$1)/$AZ9*100</f>
        <v>5741775.5923457863</v>
      </c>
      <c r="V110" s="4">
        <f>+(VLOOKUP(V$2,Cartera!$C$89:$DG$127,creditos_sf!$A110,0)/$A$1)/$AZ9*100</f>
        <v>82657283.178028658</v>
      </c>
      <c r="W110" s="4">
        <f>+(VLOOKUP(W$2,Cartera!$C$89:$DG$127,creditos_sf!$A110,0)/$A$1)/$AZ9*100</f>
        <v>178420506.97885472</v>
      </c>
      <c r="X110" s="4">
        <f>+(VLOOKUP(X$2,Cartera!$C$89:$DG$127,creditos_sf!$A110,0)/$A$1)/$AZ9*100</f>
        <v>138917166.80138856</v>
      </c>
      <c r="Y110" s="4">
        <f>+(VLOOKUP(Y$2,Cartera!$C$89:$DG$127,creditos_sf!$A110,0)/$A$1)/$AZ9*100</f>
        <v>88372453.387888134</v>
      </c>
      <c r="Z110" s="4">
        <f>+(VLOOKUP(Z$2,Cartera!$C$89:$DG$127,creditos_sf!$A110,0)/$A$1)/$AZ9*100</f>
        <v>78562079.188990563</v>
      </c>
      <c r="AA110" s="4">
        <f>+(VLOOKUP(AA$2,Cartera!$C$89:$DG$127,creditos_sf!$A110,0)/$A$1)/$AZ9*100</f>
        <v>24161913.955784261</v>
      </c>
      <c r="AB110" s="4">
        <f>+(VLOOKUP(AB$2,Cartera!$C$89:$DG$127,creditos_sf!$A110,0)/$A$1)/$AZ9*100</f>
        <v>159398592.68882728</v>
      </c>
      <c r="AC110" s="4">
        <v>13916606.587056499</v>
      </c>
      <c r="AD110" s="4">
        <f>+(VLOOKUP(AD$2,Cartera!$C$89:$DG$127,creditos_sf!$A110,0)/$A$1)/$AZ9*100</f>
        <v>2981225.3507133434</v>
      </c>
      <c r="AE110" s="4">
        <f>+(VLOOKUP(AE$2,Cartera!$C$89:$DG$127,creditos_sf!$A110,0)/$A$1)/$AZ9*100</f>
        <v>2094.0447761493447</v>
      </c>
      <c r="AF110" s="4">
        <v>368646587.34529799</v>
      </c>
      <c r="AG110" s="4">
        <v>647639970.87460005</v>
      </c>
      <c r="AH110" s="4">
        <f>+(VLOOKUP(AH$2,Cartera!$C$89:$DG$127,creditos_sf!$A110,0)/$A$1)/$AZ9*100</f>
        <v>23684686.869877458</v>
      </c>
      <c r="AI110" s="4">
        <f>+(VLOOKUP(AI$2,Cartera!$C$89:$DG$127,creditos_sf!$A110,0)/$A$1)/$AZ9*100</f>
        <v>56416344.813397489</v>
      </c>
      <c r="AJ110" s="4">
        <f>+(VLOOKUP(AJ$2,Cartera!$C$89:$DG$127,creditos_sf!$A110,0)/$A$1)/$AZ9*100</f>
        <v>14651116.6484152</v>
      </c>
      <c r="AK110" s="4">
        <v>268848684.14319199</v>
      </c>
      <c r="AL110" s="4">
        <v>423394251.731502</v>
      </c>
      <c r="AM110" s="4">
        <f>+(VLOOKUP(AM$2,Cartera!$C$89:$DG$127,creditos_sf!$A110,0)/$A$1)/$AZ9*100</f>
        <v>15869619.618339134</v>
      </c>
      <c r="AN110" s="4">
        <f>+(VLOOKUP(AN$2,Cartera!$C$89:$DG$127,creditos_sf!$A110,0)/$A$1)/$AZ9*100</f>
        <v>70604851.847615883</v>
      </c>
      <c r="AO110" s="4">
        <f>+(VLOOKUP(AO$2,Cartera!$C$89:$DG$127,creditos_sf!$A110,0)/$A$1)/$AZ9*100</f>
        <v>9958554.964253461</v>
      </c>
      <c r="AP110" s="4">
        <f>+(VLOOKUP(AP$2,Cartera!$C$89:$DG$127,creditos_sf!$A110,0)/$A$1)/$AZ9*100</f>
        <v>156087.15421241958</v>
      </c>
      <c r="AQ110" s="4">
        <f>+(VLOOKUP(AQ$2,Cartera!$C$89:$DG$127,creditos_sf!$A110,0)/$A$1)/$AZ9*100</f>
        <v>8624655.7672212571</v>
      </c>
      <c r="AR110" s="4">
        <v>22103774.457842398</v>
      </c>
      <c r="AS110" s="4">
        <v>135757875.79424798</v>
      </c>
      <c r="AT110" s="4">
        <v>7672729.3612236399</v>
      </c>
      <c r="AU110" s="4">
        <f>+(VLOOKUP(AU$2,Cartera!$C$89:$DG$127,creditos_sf!$A110,0)/$A$1)/$AZ9*100</f>
        <v>3315606.255531068</v>
      </c>
      <c r="AV110" s="4">
        <f>+(VLOOKUP(AV$2,Cartera!$C$89:$DG$127,creditos_sf!$A110,0)/$A$1)/$AZ9*100</f>
        <v>84607367.147433326</v>
      </c>
      <c r="AW110" s="4">
        <v>367674033.03495401</v>
      </c>
      <c r="AX110" s="4">
        <v>380824728.92337799</v>
      </c>
      <c r="AY110" s="4">
        <f>+(VLOOKUP(AY$2,Cartera!$C$89:$DG$127,creditos_sf!$A110,0)/$A$1)/$AZ9*100</f>
        <v>326521667.50957555</v>
      </c>
    </row>
    <row r="111" spans="1:52" ht="16.5" x14ac:dyDescent="0.3">
      <c r="A111">
        <f t="shared" si="2"/>
        <v>20</v>
      </c>
      <c r="B111" s="1">
        <v>9</v>
      </c>
      <c r="C111" s="3">
        <v>41121</v>
      </c>
      <c r="D111" s="4">
        <f>+(VLOOKUP(D$2,Cartera!$C$23:$DG$33,creditos_sf!$A111,0)/$A$1)/$AZ10*100</f>
        <v>186859183.16280347</v>
      </c>
      <c r="E111" s="4">
        <v>2310032875.7572598</v>
      </c>
      <c r="F111" s="4">
        <v>2523516787.42733</v>
      </c>
      <c r="G111" s="4">
        <v>1620680464.29194</v>
      </c>
      <c r="H111" s="4">
        <f>+(VLOOKUP(H$2,Cartera!$C$23:$DG$33,creditos_sf!$A111,0)/$A$1)/$AZ10*100</f>
        <v>0</v>
      </c>
      <c r="I111" s="4">
        <f>+(VLOOKUP(I$2,Cartera!$C$23:$DG$33,creditos_sf!$A111,0)/$A$1)/$AZ10*100</f>
        <v>916105861.39452291</v>
      </c>
      <c r="J111" s="4">
        <v>9885148004.8189411</v>
      </c>
      <c r="K111" s="4">
        <f>+(VLOOKUP(K$2,Cartera!$C$23:$DG$33,creditos_sf!$A111,0)/$A$1)/$AZ10*100</f>
        <v>19251441021.849861</v>
      </c>
      <c r="L111" s="4">
        <v>25489798751.6409</v>
      </c>
      <c r="M111" s="4">
        <f>+(VLOOKUP(M$2,Cartera!$C$23:$DG$33,creditos_sf!$A111,0)/$A$1)/$AZ10*100</f>
        <v>12607915308.361431</v>
      </c>
      <c r="N111" s="4">
        <v>136407931.383892</v>
      </c>
      <c r="O111" s="4">
        <f>+(VLOOKUP(O$2,Cartera!$C$89:$DG$127,creditos_sf!$A111,0)/$A$1)/$AZ10*100</f>
        <v>7523571.2888490222</v>
      </c>
      <c r="P111" s="4">
        <v>381797485.94137996</v>
      </c>
      <c r="Q111" s="4">
        <f>+(VLOOKUP(Q$2,Cartera!$C$89:$DG$127,creditos_sf!$A111,0)/$A$1)/$AZ10*100</f>
        <v>114035383.20404063</v>
      </c>
      <c r="R111" s="4">
        <f>+(VLOOKUP(R$2,Cartera!$C$89:$DG$127,creditos_sf!$A111,0)/$A$1)/$AZ10*100</f>
        <v>0</v>
      </c>
      <c r="S111" s="4">
        <f>+(VLOOKUP(S$2,Cartera!$C$89:$DG$127,creditos_sf!$A111,0)/$A$1)/$AZ10*100</f>
        <v>14891903.496248564</v>
      </c>
      <c r="T111" s="4">
        <f>+(VLOOKUP(T$2,Cartera!$C$89:$DG$127,creditos_sf!$A111,0)/$A$1)/$AZ10*100</f>
        <v>19619993.568500645</v>
      </c>
      <c r="U111" s="4">
        <f>+(VLOOKUP(U$2,Cartera!$C$89:$DG$127,creditos_sf!$A111,0)/$A$1)/$AZ10*100</f>
        <v>5782076.8410166884</v>
      </c>
      <c r="V111" s="4">
        <f>+(VLOOKUP(V$2,Cartera!$C$89:$DG$127,creditos_sf!$A111,0)/$A$1)/$AZ10*100</f>
        <v>84463824.020569772</v>
      </c>
      <c r="W111" s="4">
        <f>+(VLOOKUP(W$2,Cartera!$C$89:$DG$127,creditos_sf!$A111,0)/$A$1)/$AZ10*100</f>
        <v>184626492.87673518</v>
      </c>
      <c r="X111" s="4">
        <f>+(VLOOKUP(X$2,Cartera!$C$89:$DG$127,creditos_sf!$A111,0)/$A$1)/$AZ10*100</f>
        <v>143730846.73516345</v>
      </c>
      <c r="Y111" s="4">
        <f>+(VLOOKUP(Y$2,Cartera!$C$89:$DG$127,creditos_sf!$A111,0)/$A$1)/$AZ10*100</f>
        <v>87773922.573298514</v>
      </c>
      <c r="Z111" s="4">
        <f>+(VLOOKUP(Z$2,Cartera!$C$89:$DG$127,creditos_sf!$A111,0)/$A$1)/$AZ10*100</f>
        <v>76380482.160174668</v>
      </c>
      <c r="AA111" s="4">
        <f>+(VLOOKUP(AA$2,Cartera!$C$89:$DG$127,creditos_sf!$A111,0)/$A$1)/$AZ10*100</f>
        <v>22511313.062540688</v>
      </c>
      <c r="AB111" s="4">
        <f>+(VLOOKUP(AB$2,Cartera!$C$89:$DG$127,creditos_sf!$A111,0)/$A$1)/$AZ10*100</f>
        <v>161289632.20696285</v>
      </c>
      <c r="AC111" s="4">
        <v>14400299.281785199</v>
      </c>
      <c r="AD111" s="4">
        <f>+(VLOOKUP(AD$2,Cartera!$C$89:$DG$127,creditos_sf!$A111,0)/$A$1)/$AZ10*100</f>
        <v>3172845.5568981976</v>
      </c>
      <c r="AE111" s="4">
        <f>+(VLOOKUP(AE$2,Cartera!$C$89:$DG$127,creditos_sf!$A111,0)/$A$1)/$AZ10*100</f>
        <v>1277.3077256363822</v>
      </c>
      <c r="AF111" s="4">
        <v>380087132.08975202</v>
      </c>
      <c r="AG111" s="4">
        <v>660107758.022771</v>
      </c>
      <c r="AH111" s="4">
        <f>+(VLOOKUP(AH$2,Cartera!$C$89:$DG$127,creditos_sf!$A111,0)/$A$1)/$AZ10*100</f>
        <v>24340454.668847904</v>
      </c>
      <c r="AI111" s="4">
        <f>+(VLOOKUP(AI$2,Cartera!$C$89:$DG$127,creditos_sf!$A111,0)/$A$1)/$AZ10*100</f>
        <v>55586331.385877788</v>
      </c>
      <c r="AJ111" s="4">
        <f>+(VLOOKUP(AJ$2,Cartera!$C$89:$DG$127,creditos_sf!$A111,0)/$A$1)/$AZ10*100</f>
        <v>15880408.793270972</v>
      </c>
      <c r="AK111" s="4">
        <v>266802713.67836201</v>
      </c>
      <c r="AL111" s="4">
        <v>434463107.08112895</v>
      </c>
      <c r="AM111" s="4">
        <f>+(VLOOKUP(AM$2,Cartera!$C$89:$DG$127,creditos_sf!$A111,0)/$A$1)/$AZ10*100</f>
        <v>15643357.270249169</v>
      </c>
      <c r="AN111" s="4">
        <f>+(VLOOKUP(AN$2,Cartera!$C$89:$DG$127,creditos_sf!$A111,0)/$A$1)/$AZ10*100</f>
        <v>75042156.827905402</v>
      </c>
      <c r="AO111" s="4">
        <f>+(VLOOKUP(AO$2,Cartera!$C$89:$DG$127,creditos_sf!$A111,0)/$A$1)/$AZ10*100</f>
        <v>9566090.4597970434</v>
      </c>
      <c r="AP111" s="4">
        <f>+(VLOOKUP(AP$2,Cartera!$C$89:$DG$127,creditos_sf!$A111,0)/$A$1)/$AZ10*100</f>
        <v>159325.47869042854</v>
      </c>
      <c r="AQ111" s="4">
        <f>+(VLOOKUP(AQ$2,Cartera!$C$89:$DG$127,creditos_sf!$A111,0)/$A$1)/$AZ10*100</f>
        <v>8654594.676474655</v>
      </c>
      <c r="AR111" s="4">
        <v>22314355.720236998</v>
      </c>
      <c r="AS111" s="4">
        <v>135663547.425901</v>
      </c>
      <c r="AT111" s="4">
        <v>7785160.5633695601</v>
      </c>
      <c r="AU111" s="4">
        <f>+(VLOOKUP(AU$2,Cartera!$C$89:$DG$127,creditos_sf!$A111,0)/$A$1)/$AZ10*100</f>
        <v>3004792.4462292832</v>
      </c>
      <c r="AV111" s="4">
        <f>+(VLOOKUP(AV$2,Cartera!$C$89:$DG$127,creditos_sf!$A111,0)/$A$1)/$AZ10*100</f>
        <v>84455880.10287641</v>
      </c>
      <c r="AW111" s="4">
        <v>368745173.34323001</v>
      </c>
      <c r="AX111" s="4">
        <v>386822302.905074</v>
      </c>
      <c r="AY111" s="4">
        <f>+(VLOOKUP(AY$2,Cartera!$C$89:$DG$127,creditos_sf!$A111,0)/$A$1)/$AZ10*100</f>
        <v>324957228.41453892</v>
      </c>
    </row>
    <row r="112" spans="1:52" ht="16.5" x14ac:dyDescent="0.3">
      <c r="A112">
        <f t="shared" si="2"/>
        <v>21</v>
      </c>
      <c r="B112" s="1">
        <v>10</v>
      </c>
      <c r="C112" s="3">
        <v>41152</v>
      </c>
      <c r="D112" s="4">
        <f>+(VLOOKUP(D$2,Cartera!$C$23:$DG$33,creditos_sf!$A112,0)/$A$1)/$AZ11*100</f>
        <v>205576867.1993438</v>
      </c>
      <c r="E112" s="4">
        <v>2347037368.5949302</v>
      </c>
      <c r="F112" s="4">
        <v>2570508698.54213</v>
      </c>
      <c r="G112" s="4">
        <v>1624838105.16535</v>
      </c>
      <c r="H112" s="4">
        <f>+(VLOOKUP(H$2,Cartera!$C$23:$DG$33,creditos_sf!$A112,0)/$A$1)/$AZ11*100</f>
        <v>0</v>
      </c>
      <c r="I112" s="4">
        <f>+(VLOOKUP(I$2,Cartera!$C$23:$DG$33,creditos_sf!$A112,0)/$A$1)/$AZ11*100</f>
        <v>928536597.69077337</v>
      </c>
      <c r="J112" s="4">
        <v>9933734105.8059406</v>
      </c>
      <c r="K112" s="4">
        <f>+(VLOOKUP(K$2,Cartera!$C$23:$DG$33,creditos_sf!$A112,0)/$A$1)/$AZ11*100</f>
        <v>19472575049.10601</v>
      </c>
      <c r="L112" s="4">
        <v>25772566697.0448</v>
      </c>
      <c r="M112" s="4">
        <f>+(VLOOKUP(M$2,Cartera!$C$23:$DG$33,creditos_sf!$A112,0)/$A$1)/$AZ11*100</f>
        <v>12679210351.01284</v>
      </c>
      <c r="N112" s="4">
        <v>135305691.82066301</v>
      </c>
      <c r="O112" s="4">
        <f>+(VLOOKUP(O$2,Cartera!$C$89:$DG$127,creditos_sf!$A112,0)/$A$1)/$AZ11*100</f>
        <v>7580067.0761761544</v>
      </c>
      <c r="P112" s="4">
        <v>393412901.18133301</v>
      </c>
      <c r="Q112" s="4">
        <f>+(VLOOKUP(Q$2,Cartera!$C$89:$DG$127,creditos_sf!$A112,0)/$A$1)/$AZ11*100</f>
        <v>111583053.63276535</v>
      </c>
      <c r="R112" s="4">
        <f>+(VLOOKUP(R$2,Cartera!$C$89:$DG$127,creditos_sf!$A112,0)/$A$1)/$AZ11*100</f>
        <v>0</v>
      </c>
      <c r="S112" s="4">
        <f>+(VLOOKUP(S$2,Cartera!$C$89:$DG$127,creditos_sf!$A112,0)/$A$1)/$AZ11*100</f>
        <v>14132139.399230769</v>
      </c>
      <c r="T112" s="4">
        <f>+(VLOOKUP(T$2,Cartera!$C$89:$DG$127,creditos_sf!$A112,0)/$A$1)/$AZ11*100</f>
        <v>19977876.735862724</v>
      </c>
      <c r="U112" s="4">
        <f>+(VLOOKUP(U$2,Cartera!$C$89:$DG$127,creditos_sf!$A112,0)/$A$1)/$AZ11*100</f>
        <v>5843125.8262854703</v>
      </c>
      <c r="V112" s="4">
        <f>+(VLOOKUP(V$2,Cartera!$C$89:$DG$127,creditos_sf!$A112,0)/$A$1)/$AZ11*100</f>
        <v>83880018.930696487</v>
      </c>
      <c r="W112" s="4">
        <f>+(VLOOKUP(W$2,Cartera!$C$89:$DG$127,creditos_sf!$A112,0)/$A$1)/$AZ11*100</f>
        <v>191467276.50635979</v>
      </c>
      <c r="X112" s="4">
        <f>+(VLOOKUP(X$2,Cartera!$C$89:$DG$127,creditos_sf!$A112,0)/$A$1)/$AZ11*100</f>
        <v>149495118.98327893</v>
      </c>
      <c r="Y112" s="4">
        <f>+(VLOOKUP(Y$2,Cartera!$C$89:$DG$127,creditos_sf!$A112,0)/$A$1)/$AZ11*100</f>
        <v>88385892.587736696</v>
      </c>
      <c r="Z112" s="4">
        <f>+(VLOOKUP(Z$2,Cartera!$C$89:$DG$127,creditos_sf!$A112,0)/$A$1)/$AZ11*100</f>
        <v>69576100.329581112</v>
      </c>
      <c r="AA112" s="4">
        <f>+(VLOOKUP(AA$2,Cartera!$C$89:$DG$127,creditos_sf!$A112,0)/$A$1)/$AZ11*100</f>
        <v>22464871.016219974</v>
      </c>
      <c r="AB112" s="4">
        <f>+(VLOOKUP(AB$2,Cartera!$C$89:$DG$127,creditos_sf!$A112,0)/$A$1)/$AZ11*100</f>
        <v>164445550.88381666</v>
      </c>
      <c r="AC112" s="4">
        <v>14872158.315203</v>
      </c>
      <c r="AD112" s="4">
        <f>+(VLOOKUP(AD$2,Cartera!$C$89:$DG$127,creditos_sf!$A112,0)/$A$1)/$AZ11*100</f>
        <v>3171136.6705905125</v>
      </c>
      <c r="AE112" s="4">
        <f>+(VLOOKUP(AE$2,Cartera!$C$89:$DG$127,creditos_sf!$A112,0)/$A$1)/$AZ11*100</f>
        <v>947.8795680590174</v>
      </c>
      <c r="AF112" s="4">
        <v>378068095.79015195</v>
      </c>
      <c r="AG112" s="4">
        <v>671579838.44645095</v>
      </c>
      <c r="AH112" s="4">
        <f>+(VLOOKUP(AH$2,Cartera!$C$89:$DG$127,creditos_sf!$A112,0)/$A$1)/$AZ11*100</f>
        <v>29579155.907193311</v>
      </c>
      <c r="AI112" s="4">
        <f>+(VLOOKUP(AI$2,Cartera!$C$89:$DG$127,creditos_sf!$A112,0)/$A$1)/$AZ11*100</f>
        <v>55422098.336067356</v>
      </c>
      <c r="AJ112" s="4">
        <f>+(VLOOKUP(AJ$2,Cartera!$C$89:$DG$127,creditos_sf!$A112,0)/$A$1)/$AZ11*100</f>
        <v>16091278.651728973</v>
      </c>
      <c r="AK112" s="4">
        <v>262097605.43169799</v>
      </c>
      <c r="AL112" s="4">
        <v>447866263.31990802</v>
      </c>
      <c r="AM112" s="4">
        <f>+(VLOOKUP(AM$2,Cartera!$C$89:$DG$127,creditos_sf!$A112,0)/$A$1)/$AZ11*100</f>
        <v>15759547.295272382</v>
      </c>
      <c r="AN112" s="4">
        <f>+(VLOOKUP(AN$2,Cartera!$C$89:$DG$127,creditos_sf!$A112,0)/$A$1)/$AZ11*100</f>
        <v>80060633.390696883</v>
      </c>
      <c r="AO112" s="4">
        <f>+(VLOOKUP(AO$2,Cartera!$C$89:$DG$127,creditos_sf!$A112,0)/$A$1)/$AZ11*100</f>
        <v>9078061.1669886075</v>
      </c>
      <c r="AP112" s="4">
        <f>+(VLOOKUP(AP$2,Cartera!$C$89:$DG$127,creditos_sf!$A112,0)/$A$1)/$AZ11*100</f>
        <v>182314.09697449184</v>
      </c>
      <c r="AQ112" s="4">
        <f>+(VLOOKUP(AQ$2,Cartera!$C$89:$DG$127,creditos_sf!$A112,0)/$A$1)/$AZ11*100</f>
        <v>9236972.9382702261</v>
      </c>
      <c r="AR112" s="4">
        <v>23480529.552483</v>
      </c>
      <c r="AS112" s="4">
        <v>134487647.98532301</v>
      </c>
      <c r="AT112" s="4">
        <v>7833883.9171559904</v>
      </c>
      <c r="AU112" s="4">
        <f>+(VLOOKUP(AU$2,Cartera!$C$89:$DG$127,creditos_sf!$A112,0)/$A$1)/$AZ11*100</f>
        <v>2952723.4350935291</v>
      </c>
      <c r="AV112" s="4">
        <f>+(VLOOKUP(AV$2,Cartera!$C$89:$DG$127,creditos_sf!$A112,0)/$A$1)/$AZ11*100</f>
        <v>83235769.831857651</v>
      </c>
      <c r="AW112" s="4">
        <v>368666845.98946601</v>
      </c>
      <c r="AX112" s="4">
        <v>393412744.50316</v>
      </c>
      <c r="AY112" s="4">
        <f>+(VLOOKUP(AY$2,Cartera!$C$89:$DG$127,creditos_sf!$A112,0)/$A$1)/$AZ11*100</f>
        <v>320129504.20493072</v>
      </c>
    </row>
    <row r="113" spans="1:51" ht="16.5" x14ac:dyDescent="0.3">
      <c r="A113">
        <f t="shared" si="2"/>
        <v>22</v>
      </c>
      <c r="B113" s="1">
        <v>11</v>
      </c>
      <c r="C113" s="3">
        <v>41182</v>
      </c>
      <c r="D113" s="4">
        <f>+(VLOOKUP(D$2,Cartera!$C$23:$DG$33,creditos_sf!$A113,0)/$A$1)/$AZ12*100</f>
        <v>226502204.38904887</v>
      </c>
      <c r="E113" s="4">
        <v>2390002683.1498799</v>
      </c>
      <c r="F113" s="4">
        <v>2605660403.2712297</v>
      </c>
      <c r="G113" s="4">
        <v>1639555198.9853899</v>
      </c>
      <c r="H113" s="4">
        <f>+(VLOOKUP(H$2,Cartera!$C$23:$DG$33,creditos_sf!$A113,0)/$A$1)/$AZ12*100</f>
        <v>0</v>
      </c>
      <c r="I113" s="4">
        <f>+(VLOOKUP(I$2,Cartera!$C$23:$DG$33,creditos_sf!$A113,0)/$A$1)/$AZ12*100</f>
        <v>914817772.45844936</v>
      </c>
      <c r="J113" s="4">
        <v>10049946930.2813</v>
      </c>
      <c r="K113" s="4">
        <f>+(VLOOKUP(K$2,Cartera!$C$23:$DG$33,creditos_sf!$A113,0)/$A$1)/$AZ12*100</f>
        <v>19786966743.090439</v>
      </c>
      <c r="L113" s="4">
        <v>26169631377.005901</v>
      </c>
      <c r="M113" s="4">
        <f>+(VLOOKUP(M$2,Cartera!$C$23:$DG$33,creditos_sf!$A113,0)/$A$1)/$AZ12*100</f>
        <v>12766023419.671206</v>
      </c>
      <c r="N113" s="4">
        <v>134719668.77359203</v>
      </c>
      <c r="O113" s="4">
        <f>+(VLOOKUP(O$2,Cartera!$C$89:$DG$127,creditos_sf!$A113,0)/$A$1)/$AZ12*100</f>
        <v>7796284.0973482775</v>
      </c>
      <c r="P113" s="4">
        <v>403962624.56242198</v>
      </c>
      <c r="Q113" s="4">
        <f>+(VLOOKUP(Q$2,Cartera!$C$89:$DG$127,creditos_sf!$A113,0)/$A$1)/$AZ12*100</f>
        <v>107925910.647797</v>
      </c>
      <c r="R113" s="4">
        <f>+(VLOOKUP(R$2,Cartera!$C$89:$DG$127,creditos_sf!$A113,0)/$A$1)/$AZ12*100</f>
        <v>0</v>
      </c>
      <c r="S113" s="4">
        <f>+(VLOOKUP(S$2,Cartera!$C$89:$DG$127,creditos_sf!$A113,0)/$A$1)/$AZ12*100</f>
        <v>14400793.194097631</v>
      </c>
      <c r="T113" s="4">
        <f>+(VLOOKUP(T$2,Cartera!$C$89:$DG$127,creditos_sf!$A113,0)/$A$1)/$AZ12*100</f>
        <v>20342995.618954249</v>
      </c>
      <c r="U113" s="4">
        <f>+(VLOOKUP(U$2,Cartera!$C$89:$DG$127,creditos_sf!$A113,0)/$A$1)/$AZ12*100</f>
        <v>5816859.2564655393</v>
      </c>
      <c r="V113" s="4">
        <f>+(VLOOKUP(V$2,Cartera!$C$89:$DG$127,creditos_sf!$A113,0)/$A$1)/$AZ12*100</f>
        <v>85014416.195498139</v>
      </c>
      <c r="W113" s="4">
        <f>+(VLOOKUP(W$2,Cartera!$C$89:$DG$127,creditos_sf!$A113,0)/$A$1)/$AZ12*100</f>
        <v>199301663.44825631</v>
      </c>
      <c r="X113" s="4">
        <f>+(VLOOKUP(X$2,Cartera!$C$89:$DG$127,creditos_sf!$A113,0)/$A$1)/$AZ12*100</f>
        <v>156213827.02517936</v>
      </c>
      <c r="Y113" s="4">
        <f>+(VLOOKUP(Y$2,Cartera!$C$89:$DG$127,creditos_sf!$A113,0)/$A$1)/$AZ12*100</f>
        <v>89319960.306357592</v>
      </c>
      <c r="Z113" s="4">
        <f>+(VLOOKUP(Z$2,Cartera!$C$89:$DG$127,creditos_sf!$A113,0)/$A$1)/$AZ12*100</f>
        <v>66475717.364386261</v>
      </c>
      <c r="AA113" s="4">
        <f>+(VLOOKUP(AA$2,Cartera!$C$89:$DG$127,creditos_sf!$A113,0)/$A$1)/$AZ12*100</f>
        <v>21884945.912426211</v>
      </c>
      <c r="AB113" s="4">
        <f>+(VLOOKUP(AB$2,Cartera!$C$89:$DG$127,creditos_sf!$A113,0)/$A$1)/$AZ12*100</f>
        <v>168139033.85562965</v>
      </c>
      <c r="AC113" s="4">
        <v>15232616.9218744</v>
      </c>
      <c r="AD113" s="4">
        <f>+(VLOOKUP(AD$2,Cartera!$C$89:$DG$127,creditos_sf!$A113,0)/$A$1)/$AZ12*100</f>
        <v>3235288.836749013</v>
      </c>
      <c r="AE113" s="4">
        <f>+(VLOOKUP(AE$2,Cartera!$C$89:$DG$127,creditos_sf!$A113,0)/$A$1)/$AZ12*100</f>
        <v>368.35427942261526</v>
      </c>
      <c r="AF113" s="4">
        <v>382962913.211393</v>
      </c>
      <c r="AG113" s="4">
        <v>679184627.92371798</v>
      </c>
      <c r="AH113" s="4">
        <f>+(VLOOKUP(AH$2,Cartera!$C$89:$DG$127,creditos_sf!$A113,0)/$A$1)/$AZ12*100</f>
        <v>29729114.282786399</v>
      </c>
      <c r="AI113" s="4">
        <f>+(VLOOKUP(AI$2,Cartera!$C$89:$DG$127,creditos_sf!$A113,0)/$A$1)/$AZ12*100</f>
        <v>54991708.721394673</v>
      </c>
      <c r="AJ113" s="4">
        <f>+(VLOOKUP(AJ$2,Cartera!$C$89:$DG$127,creditos_sf!$A113,0)/$A$1)/$AZ12*100</f>
        <v>16257464.046425037</v>
      </c>
      <c r="AK113" s="4">
        <v>260643214.12828898</v>
      </c>
      <c r="AL113" s="4">
        <v>463014938.05010796</v>
      </c>
      <c r="AM113" s="4">
        <f>+(VLOOKUP(AM$2,Cartera!$C$89:$DG$127,creditos_sf!$A113,0)/$A$1)/$AZ12*100</f>
        <v>15915793.693106897</v>
      </c>
      <c r="AN113" s="4">
        <f>+(VLOOKUP(AN$2,Cartera!$C$89:$DG$127,creditos_sf!$A113,0)/$A$1)/$AZ12*100</f>
        <v>87279902.695147827</v>
      </c>
      <c r="AO113" s="4">
        <f>+(VLOOKUP(AO$2,Cartera!$C$89:$DG$127,creditos_sf!$A113,0)/$A$1)/$AZ12*100</f>
        <v>8664437.8768574335</v>
      </c>
      <c r="AP113" s="4">
        <f>+(VLOOKUP(AP$2,Cartera!$C$89:$DG$127,creditos_sf!$A113,0)/$A$1)/$AZ12*100</f>
        <v>184026.53162569174</v>
      </c>
      <c r="AQ113" s="4">
        <f>+(VLOOKUP(AQ$2,Cartera!$C$89:$DG$127,creditos_sf!$A113,0)/$A$1)/$AZ12*100</f>
        <v>9048624.2388470843</v>
      </c>
      <c r="AR113" s="4">
        <v>23861492.613344099</v>
      </c>
      <c r="AS113" s="4">
        <v>133387902.11984299</v>
      </c>
      <c r="AT113" s="4">
        <v>7972618.6233153306</v>
      </c>
      <c r="AU113" s="4">
        <f>+(VLOOKUP(AU$2,Cartera!$C$89:$DG$127,creditos_sf!$A113,0)/$A$1)/$AZ12*100</f>
        <v>3398745.7502666134</v>
      </c>
      <c r="AV113" s="4">
        <f>+(VLOOKUP(AV$2,Cartera!$C$89:$DG$127,creditos_sf!$A113,0)/$A$1)/$AZ12*100</f>
        <v>82516172.454293206</v>
      </c>
      <c r="AW113" s="4">
        <v>369208797.137739</v>
      </c>
      <c r="AX113" s="4">
        <v>396942884.057172</v>
      </c>
      <c r="AY113" s="4">
        <f>+(VLOOKUP(AY$2,Cartera!$C$89:$DG$127,creditos_sf!$A113,0)/$A$1)/$AZ12*100</f>
        <v>321985589.20903307</v>
      </c>
    </row>
    <row r="114" spans="1:51" ht="16.5" x14ac:dyDescent="0.3">
      <c r="A114">
        <f t="shared" si="2"/>
        <v>23</v>
      </c>
      <c r="B114" s="1">
        <v>12</v>
      </c>
      <c r="C114" s="3">
        <v>41213</v>
      </c>
      <c r="D114" s="4">
        <f>+(VLOOKUP(D$2,Cartera!$C$23:$DG$33,creditos_sf!$A114,0)/$A$1)/$AZ13*100</f>
        <v>180253215.67079809</v>
      </c>
      <c r="E114" s="4">
        <v>2466770137.7258501</v>
      </c>
      <c r="F114" s="4">
        <v>2649522652.5086298</v>
      </c>
      <c r="G114" s="4">
        <v>1651896840.38695</v>
      </c>
      <c r="H114" s="4">
        <f>+(VLOOKUP(H$2,Cartera!$C$23:$DG$33,creditos_sf!$A114,0)/$A$1)/$AZ13*100</f>
        <v>0</v>
      </c>
      <c r="I114" s="4">
        <f>+(VLOOKUP(I$2,Cartera!$C$23:$DG$33,creditos_sf!$A114,0)/$A$1)/$AZ13*100</f>
        <v>884810531.68321085</v>
      </c>
      <c r="J114" s="4">
        <v>10155605271.0966</v>
      </c>
      <c r="K114" s="4">
        <f>+(VLOOKUP(K$2,Cartera!$C$23:$DG$33,creditos_sf!$A114,0)/$A$1)/$AZ13*100</f>
        <v>19992476972.744091</v>
      </c>
      <c r="L114" s="4">
        <v>26404288440.831902</v>
      </c>
      <c r="M114" s="4">
        <f>+(VLOOKUP(M$2,Cartera!$C$23:$DG$33,creditos_sf!$A114,0)/$A$1)/$AZ13*100</f>
        <v>12942233133.18923</v>
      </c>
      <c r="N114" s="4">
        <v>133233644.326938</v>
      </c>
      <c r="O114" s="4">
        <f>+(VLOOKUP(O$2,Cartera!$C$89:$DG$127,creditos_sf!$A114,0)/$A$1)/$AZ13*100</f>
        <v>7773544.8253481984</v>
      </c>
      <c r="P114" s="4">
        <v>413273965.85179901</v>
      </c>
      <c r="Q114" s="4">
        <f>+(VLOOKUP(Q$2,Cartera!$C$89:$DG$127,creditos_sf!$A114,0)/$A$1)/$AZ13*100</f>
        <v>107117890.62895288</v>
      </c>
      <c r="R114" s="4">
        <f>+(VLOOKUP(R$2,Cartera!$C$89:$DG$127,creditos_sf!$A114,0)/$A$1)/$AZ13*100</f>
        <v>0</v>
      </c>
      <c r="S114" s="4">
        <f>+(VLOOKUP(S$2,Cartera!$C$89:$DG$127,creditos_sf!$A114,0)/$A$1)/$AZ13*100</f>
        <v>13826488.09962122</v>
      </c>
      <c r="T114" s="4">
        <f>+(VLOOKUP(T$2,Cartera!$C$89:$DG$127,creditos_sf!$A114,0)/$A$1)/$AZ13*100</f>
        <v>18898566.515291516</v>
      </c>
      <c r="U114" s="4">
        <f>+(VLOOKUP(U$2,Cartera!$C$89:$DG$127,creditos_sf!$A114,0)/$A$1)/$AZ13*100</f>
        <v>6023281.4474650603</v>
      </c>
      <c r="V114" s="4">
        <f>+(VLOOKUP(V$2,Cartera!$C$89:$DG$127,creditos_sf!$A114,0)/$A$1)/$AZ13*100</f>
        <v>87529852.078596488</v>
      </c>
      <c r="W114" s="4">
        <f>+(VLOOKUP(W$2,Cartera!$C$89:$DG$127,creditos_sf!$A114,0)/$A$1)/$AZ13*100</f>
        <v>208807089.1337831</v>
      </c>
      <c r="X114" s="4">
        <f>+(VLOOKUP(X$2,Cartera!$C$89:$DG$127,creditos_sf!$A114,0)/$A$1)/$AZ13*100</f>
        <v>163902019.18061742</v>
      </c>
      <c r="Y114" s="4">
        <f>+(VLOOKUP(Y$2,Cartera!$C$89:$DG$127,creditos_sf!$A114,0)/$A$1)/$AZ13*100</f>
        <v>89801312.108514741</v>
      </c>
      <c r="Z114" s="4">
        <f>+(VLOOKUP(Z$2,Cartera!$C$89:$DG$127,creditos_sf!$A114,0)/$A$1)/$AZ13*100</f>
        <v>66584465.305349961</v>
      </c>
      <c r="AA114" s="4">
        <f>+(VLOOKUP(AA$2,Cartera!$C$89:$DG$127,creditos_sf!$A114,0)/$A$1)/$AZ13*100</f>
        <v>20165268.136182789</v>
      </c>
      <c r="AB114" s="4">
        <f>+(VLOOKUP(AB$2,Cartera!$C$89:$DG$127,creditos_sf!$A114,0)/$A$1)/$AZ13*100</f>
        <v>171633052.74688008</v>
      </c>
      <c r="AC114" s="4">
        <v>15363926.628684599</v>
      </c>
      <c r="AD114" s="4">
        <f>+(VLOOKUP(AD$2,Cartera!$C$89:$DG$127,creditos_sf!$A114,0)/$A$1)/$AZ13*100</f>
        <v>3356006.2715650885</v>
      </c>
      <c r="AE114" s="4">
        <f>+(VLOOKUP(AE$2,Cartera!$C$89:$DG$127,creditos_sf!$A114,0)/$A$1)/$AZ13*100</f>
        <v>2012.3072748291324</v>
      </c>
      <c r="AF114" s="4">
        <v>386198563.11357599</v>
      </c>
      <c r="AG114" s="4">
        <v>691458784.55743802</v>
      </c>
      <c r="AH114" s="4">
        <f>+(VLOOKUP(AH$2,Cartera!$C$89:$DG$127,creditos_sf!$A114,0)/$A$1)/$AZ13*100</f>
        <v>29319555.009487458</v>
      </c>
      <c r="AI114" s="4">
        <f>+(VLOOKUP(AI$2,Cartera!$C$89:$DG$127,creditos_sf!$A114,0)/$A$1)/$AZ13*100</f>
        <v>53851531.636258692</v>
      </c>
      <c r="AJ114" s="4">
        <f>+(VLOOKUP(AJ$2,Cartera!$C$89:$DG$127,creditos_sf!$A114,0)/$A$1)/$AZ13*100</f>
        <v>16948155.631212343</v>
      </c>
      <c r="AK114" s="4">
        <v>287296074.86815399</v>
      </c>
      <c r="AL114" s="4">
        <v>488708631.66769403</v>
      </c>
      <c r="AM114" s="4">
        <f>+(VLOOKUP(AM$2,Cartera!$C$89:$DG$127,creditos_sf!$A114,0)/$A$1)/$AZ13*100</f>
        <v>16164784.186157614</v>
      </c>
      <c r="AN114" s="4">
        <f>+(VLOOKUP(AN$2,Cartera!$C$89:$DG$127,creditos_sf!$A114,0)/$A$1)/$AZ13*100</f>
        <v>94293694.800917014</v>
      </c>
      <c r="AO114" s="4">
        <f>+(VLOOKUP(AO$2,Cartera!$C$89:$DG$127,creditos_sf!$A114,0)/$A$1)/$AZ13*100</f>
        <v>8345880.3944347212</v>
      </c>
      <c r="AP114" s="4">
        <f>+(VLOOKUP(AP$2,Cartera!$C$89:$DG$127,creditos_sf!$A114,0)/$A$1)/$AZ13*100</f>
        <v>198883.1647690575</v>
      </c>
      <c r="AQ114" s="4">
        <f>+(VLOOKUP(AQ$2,Cartera!$C$89:$DG$127,creditos_sf!$A114,0)/$A$1)/$AZ13*100</f>
        <v>9055119.5137749016</v>
      </c>
      <c r="AR114" s="4">
        <v>23307212.964566302</v>
      </c>
      <c r="AS114" s="4">
        <v>130712584.504439</v>
      </c>
      <c r="AT114" s="4">
        <v>8063245.5771468403</v>
      </c>
      <c r="AU114" s="4">
        <f>+(VLOOKUP(AU$2,Cartera!$C$89:$DG$127,creditos_sf!$A114,0)/$A$1)/$AZ13*100</f>
        <v>3982017.9069255712</v>
      </c>
      <c r="AV114" s="4">
        <f>+(VLOOKUP(AV$2,Cartera!$C$89:$DG$127,creditos_sf!$A114,0)/$A$1)/$AZ13*100</f>
        <v>81718578.79070583</v>
      </c>
      <c r="AW114" s="4">
        <v>369639624.22533602</v>
      </c>
      <c r="AX114" s="4">
        <v>407917841.21005398</v>
      </c>
      <c r="AY114" s="4">
        <f>+(VLOOKUP(AY$2,Cartera!$C$89:$DG$127,creditos_sf!$A114,0)/$A$1)/$AZ13*100</f>
        <v>327805637.92164677</v>
      </c>
    </row>
    <row r="115" spans="1:51" ht="16.5" x14ac:dyDescent="0.3">
      <c r="A115">
        <f t="shared" si="2"/>
        <v>24</v>
      </c>
      <c r="B115" s="1">
        <v>13</v>
      </c>
      <c r="C115" s="3">
        <v>41243</v>
      </c>
      <c r="D115" s="4">
        <f>+(VLOOKUP(D$2,Cartera!$C$23:$DG$33,creditos_sf!$A115,0)/$A$1)/$AZ14*100</f>
        <v>161018807.23977551</v>
      </c>
      <c r="E115" s="4">
        <v>2455633072.5925498</v>
      </c>
      <c r="F115" s="4">
        <v>2680923416.4731002</v>
      </c>
      <c r="G115" s="4">
        <v>1651393927.75001</v>
      </c>
      <c r="H115" s="4">
        <f>+(VLOOKUP(H$2,Cartera!$C$23:$DG$33,creditos_sf!$A115,0)/$A$1)/$AZ14*100</f>
        <v>0</v>
      </c>
      <c r="I115" s="4">
        <f>+(VLOOKUP(I$2,Cartera!$C$23:$DG$33,creditos_sf!$A115,0)/$A$1)/$AZ14*100</f>
        <v>912152568.38931167</v>
      </c>
      <c r="J115" s="4">
        <v>10174592002.314899</v>
      </c>
      <c r="K115" s="4">
        <f>+(VLOOKUP(K$2,Cartera!$C$23:$DG$33,creditos_sf!$A115,0)/$A$1)/$AZ14*100</f>
        <v>20383472688.180401</v>
      </c>
      <c r="L115" s="4">
        <v>26921918263.709499</v>
      </c>
      <c r="M115" s="4">
        <f>+(VLOOKUP(M$2,Cartera!$C$23:$DG$33,creditos_sf!$A115,0)/$A$1)/$AZ14*100</f>
        <v>13179442169.82457</v>
      </c>
      <c r="N115" s="4">
        <v>133068492.16442299</v>
      </c>
      <c r="O115" s="4">
        <f>+(VLOOKUP(O$2,Cartera!$C$89:$DG$127,creditos_sf!$A115,0)/$A$1)/$AZ14*100</f>
        <v>7855831.3605274362</v>
      </c>
      <c r="P115" s="4">
        <v>420647707.57625395</v>
      </c>
      <c r="Q115" s="4">
        <f>+(VLOOKUP(Q$2,Cartera!$C$89:$DG$127,creditos_sf!$A115,0)/$A$1)/$AZ14*100</f>
        <v>109428601.70201108</v>
      </c>
      <c r="R115" s="4">
        <f>+(VLOOKUP(R$2,Cartera!$C$89:$DG$127,creditos_sf!$A115,0)/$A$1)/$AZ14*100</f>
        <v>0</v>
      </c>
      <c r="S115" s="4">
        <f>+(VLOOKUP(S$2,Cartera!$C$89:$DG$127,creditos_sf!$A115,0)/$A$1)/$AZ14*100</f>
        <v>13531581.330206411</v>
      </c>
      <c r="T115" s="4">
        <f>+(VLOOKUP(T$2,Cartera!$C$89:$DG$127,creditos_sf!$A115,0)/$A$1)/$AZ14*100</f>
        <v>18232894.383451045</v>
      </c>
      <c r="U115" s="4">
        <f>+(VLOOKUP(U$2,Cartera!$C$89:$DG$127,creditos_sf!$A115,0)/$A$1)/$AZ14*100</f>
        <v>6189553.0311305895</v>
      </c>
      <c r="V115" s="4">
        <f>+(VLOOKUP(V$2,Cartera!$C$89:$DG$127,creditos_sf!$A115,0)/$A$1)/$AZ14*100</f>
        <v>89540575.572907671</v>
      </c>
      <c r="W115" s="4">
        <f>+(VLOOKUP(W$2,Cartera!$C$89:$DG$127,creditos_sf!$A115,0)/$A$1)/$AZ14*100</f>
        <v>224543574.49339709</v>
      </c>
      <c r="X115" s="4">
        <f>+(VLOOKUP(X$2,Cartera!$C$89:$DG$127,creditos_sf!$A115,0)/$A$1)/$AZ14*100</f>
        <v>172873874.18193695</v>
      </c>
      <c r="Y115" s="4">
        <f>+(VLOOKUP(Y$2,Cartera!$C$89:$DG$127,creditos_sf!$A115,0)/$A$1)/$AZ14*100</f>
        <v>90295117.051020443</v>
      </c>
      <c r="Z115" s="4">
        <f>+(VLOOKUP(Z$2,Cartera!$C$89:$DG$127,creditos_sf!$A115,0)/$A$1)/$AZ14*100</f>
        <v>61233662.324440375</v>
      </c>
      <c r="AA115" s="4">
        <f>+(VLOOKUP(AA$2,Cartera!$C$89:$DG$127,creditos_sf!$A115,0)/$A$1)/$AZ14*100</f>
        <v>20071109.178231329</v>
      </c>
      <c r="AB115" s="4">
        <f>+(VLOOKUP(AB$2,Cartera!$C$89:$DG$127,creditos_sf!$A115,0)/$A$1)/$AZ14*100</f>
        <v>176061005.6194967</v>
      </c>
      <c r="AC115" s="4">
        <v>15485643.473959701</v>
      </c>
      <c r="AD115" s="4">
        <f>+(VLOOKUP(AD$2,Cartera!$C$89:$DG$127,creditos_sf!$A115,0)/$A$1)/$AZ14*100</f>
        <v>3452880.4791278634</v>
      </c>
      <c r="AE115" s="4">
        <f>+(VLOOKUP(AE$2,Cartera!$C$89:$DG$127,creditos_sf!$A115,0)/$A$1)/$AZ14*100</f>
        <v>1698.5888426073029</v>
      </c>
      <c r="AF115" s="4">
        <v>396649638.30377704</v>
      </c>
      <c r="AG115" s="4">
        <v>694119048.71536005</v>
      </c>
      <c r="AH115" s="4">
        <f>+(VLOOKUP(AH$2,Cartera!$C$89:$DG$127,creditos_sf!$A115,0)/$A$1)/$AZ14*100</f>
        <v>31150966.772993304</v>
      </c>
      <c r="AI115" s="4">
        <f>+(VLOOKUP(AI$2,Cartera!$C$89:$DG$127,creditos_sf!$A115,0)/$A$1)/$AZ14*100</f>
        <v>55270630.53951893</v>
      </c>
      <c r="AJ115" s="4">
        <f>+(VLOOKUP(AJ$2,Cartera!$C$89:$DG$127,creditos_sf!$A115,0)/$A$1)/$AZ14*100</f>
        <v>15958747.846157735</v>
      </c>
      <c r="AK115" s="4">
        <v>300218242.79373401</v>
      </c>
      <c r="AL115" s="4">
        <v>510669253.33923203</v>
      </c>
      <c r="AM115" s="4">
        <f>+(VLOOKUP(AM$2,Cartera!$C$89:$DG$127,creditos_sf!$A115,0)/$A$1)/$AZ14*100</f>
        <v>15344312.428207166</v>
      </c>
      <c r="AN115" s="4">
        <f>+(VLOOKUP(AN$2,Cartera!$C$89:$DG$127,creditos_sf!$A115,0)/$A$1)/$AZ14*100</f>
        <v>99984942.22761023</v>
      </c>
      <c r="AO115" s="4">
        <f>+(VLOOKUP(AO$2,Cartera!$C$89:$DG$127,creditos_sf!$A115,0)/$A$1)/$AZ14*100</f>
        <v>8046689.934231895</v>
      </c>
      <c r="AP115" s="4">
        <f>+(VLOOKUP(AP$2,Cartera!$C$89:$DG$127,creditos_sf!$A115,0)/$A$1)/$AZ14*100</f>
        <v>424046.88629766152</v>
      </c>
      <c r="AQ115" s="4">
        <f>+(VLOOKUP(AQ$2,Cartera!$C$89:$DG$127,creditos_sf!$A115,0)/$A$1)/$AZ14*100</f>
        <v>9118287.36081874</v>
      </c>
      <c r="AR115" s="4">
        <v>25474995.664478</v>
      </c>
      <c r="AS115" s="4">
        <v>129958701.323062</v>
      </c>
      <c r="AT115" s="4">
        <v>8037956.7372524198</v>
      </c>
      <c r="AU115" s="4">
        <f>+(VLOOKUP(AU$2,Cartera!$C$89:$DG$127,creditos_sf!$A115,0)/$A$1)/$AZ14*100</f>
        <v>4650978.828395592</v>
      </c>
      <c r="AV115" s="4">
        <f>+(VLOOKUP(AV$2,Cartera!$C$89:$DG$127,creditos_sf!$A115,0)/$A$1)/$AZ14*100</f>
        <v>82234309.17297475</v>
      </c>
      <c r="AW115" s="4">
        <v>364564118.10247499</v>
      </c>
      <c r="AX115" s="4">
        <v>415335374.41500801</v>
      </c>
      <c r="AY115" s="4">
        <f>+(VLOOKUP(AY$2,Cartera!$C$89:$DG$127,creditos_sf!$A115,0)/$A$1)/$AZ14*100</f>
        <v>331328065.9438718</v>
      </c>
    </row>
    <row r="116" spans="1:51" ht="16.5" x14ac:dyDescent="0.3">
      <c r="A116">
        <f t="shared" si="2"/>
        <v>25</v>
      </c>
      <c r="B116" s="1">
        <v>14</v>
      </c>
      <c r="C116" s="3">
        <v>41274</v>
      </c>
      <c r="D116" s="4">
        <f>+(VLOOKUP(D$2,Cartera!$C$23:$DG$33,creditos_sf!$A116,0)/$A$1)/$AZ15*100</f>
        <v>182825782.21646994</v>
      </c>
      <c r="E116" s="4">
        <v>2504955592.6849999</v>
      </c>
      <c r="F116" s="4">
        <v>2706544447.5206099</v>
      </c>
      <c r="G116" s="4">
        <v>1666753443.2802901</v>
      </c>
      <c r="H116" s="4">
        <f>+(VLOOKUP(H$2,Cartera!$C$23:$DG$33,creditos_sf!$A116,0)/$A$1)/$AZ15*100</f>
        <v>0</v>
      </c>
      <c r="I116" s="4">
        <f>+(VLOOKUP(I$2,Cartera!$C$23:$DG$33,creditos_sf!$A116,0)/$A$1)/$AZ15*100</f>
        <v>902747929.80427289</v>
      </c>
      <c r="J116" s="4">
        <v>10248601548.063601</v>
      </c>
      <c r="K116" s="4">
        <f>+(VLOOKUP(K$2,Cartera!$C$23:$DG$33,creditos_sf!$A116,0)/$A$1)/$AZ15*100</f>
        <v>20512385589.674603</v>
      </c>
      <c r="L116" s="4">
        <v>27074611807.978897</v>
      </c>
      <c r="M116" s="4">
        <f>+(VLOOKUP(M$2,Cartera!$C$23:$DG$33,creditos_sf!$A116,0)/$A$1)/$AZ15*100</f>
        <v>13167635211.01198</v>
      </c>
      <c r="N116" s="4">
        <v>131740526.67349501</v>
      </c>
      <c r="O116" s="4">
        <f>+(VLOOKUP(O$2,Cartera!$C$89:$DG$127,creditos_sf!$A116,0)/$A$1)/$AZ15*100</f>
        <v>7407906.668307893</v>
      </c>
      <c r="P116" s="4">
        <v>420612734.826231</v>
      </c>
      <c r="Q116" s="4">
        <f>+(VLOOKUP(Q$2,Cartera!$C$89:$DG$127,creditos_sf!$A116,0)/$A$1)/$AZ15*100</f>
        <v>111187407.51551035</v>
      </c>
      <c r="R116" s="4">
        <f>+(VLOOKUP(R$2,Cartera!$C$89:$DG$127,creditos_sf!$A116,0)/$A$1)/$AZ15*100</f>
        <v>0</v>
      </c>
      <c r="S116" s="4">
        <f>+(VLOOKUP(S$2,Cartera!$C$89:$DG$127,creditos_sf!$A116,0)/$A$1)/$AZ15*100</f>
        <v>12963477.272173474</v>
      </c>
      <c r="T116" s="4">
        <f>+(VLOOKUP(T$2,Cartera!$C$89:$DG$127,creditos_sf!$A116,0)/$A$1)/$AZ15*100</f>
        <v>17841703.991942033</v>
      </c>
      <c r="U116" s="4">
        <f>+(VLOOKUP(U$2,Cartera!$C$89:$DG$127,creditos_sf!$A116,0)/$A$1)/$AZ15*100</f>
        <v>6001612.191931027</v>
      </c>
      <c r="V116" s="4">
        <f>+(VLOOKUP(V$2,Cartera!$C$89:$DG$127,creditos_sf!$A116,0)/$A$1)/$AZ15*100</f>
        <v>89859782.10154286</v>
      </c>
      <c r="W116" s="4">
        <f>+(VLOOKUP(W$2,Cartera!$C$89:$DG$127,creditos_sf!$A116,0)/$A$1)/$AZ15*100</f>
        <v>236502070.72139141</v>
      </c>
      <c r="X116" s="4">
        <f>+(VLOOKUP(X$2,Cartera!$C$89:$DG$127,creditos_sf!$A116,0)/$A$1)/$AZ15*100</f>
        <v>180878304.70923585</v>
      </c>
      <c r="Y116" s="4">
        <f>+(VLOOKUP(Y$2,Cartera!$C$89:$DG$127,creditos_sf!$A116,0)/$A$1)/$AZ15*100</f>
        <v>90140494.183972776</v>
      </c>
      <c r="Z116" s="4">
        <f>+(VLOOKUP(Z$2,Cartera!$C$89:$DG$127,creditos_sf!$A116,0)/$A$1)/$AZ15*100</f>
        <v>68074954.231478855</v>
      </c>
      <c r="AA116" s="4">
        <f>+(VLOOKUP(AA$2,Cartera!$C$89:$DG$127,creditos_sf!$A116,0)/$A$1)/$AZ15*100</f>
        <v>0</v>
      </c>
      <c r="AB116" s="4">
        <f>+(VLOOKUP(AB$2,Cartera!$C$89:$DG$127,creditos_sf!$A116,0)/$A$1)/$AZ15*100</f>
        <v>177084391.72161469</v>
      </c>
      <c r="AC116" s="4">
        <v>15697737.671463199</v>
      </c>
      <c r="AD116" s="4">
        <f>+(VLOOKUP(AD$2,Cartera!$C$89:$DG$127,creditos_sf!$A116,0)/$A$1)/$AZ15*100</f>
        <v>3516183.7929567513</v>
      </c>
      <c r="AE116" s="4">
        <f>+(VLOOKUP(AE$2,Cartera!$C$89:$DG$127,creditos_sf!$A116,0)/$A$1)/$AZ15*100</f>
        <v>1556.8401627982832</v>
      </c>
      <c r="AF116" s="4">
        <v>400528166.51474303</v>
      </c>
      <c r="AG116" s="4">
        <v>702992285.95487297</v>
      </c>
      <c r="AH116" s="4">
        <f>+(VLOOKUP(AH$2,Cartera!$C$89:$DG$127,creditos_sf!$A116,0)/$A$1)/$AZ15*100</f>
        <v>31359601.250267267</v>
      </c>
      <c r="AI116" s="4">
        <f>+(VLOOKUP(AI$2,Cartera!$C$89:$DG$127,creditos_sf!$A116,0)/$A$1)/$AZ15*100</f>
        <v>55050004.246730372</v>
      </c>
      <c r="AJ116" s="4">
        <f>+(VLOOKUP(AJ$2,Cartera!$C$89:$DG$127,creditos_sf!$A116,0)/$A$1)/$AZ15*100</f>
        <v>9048923.4809273351</v>
      </c>
      <c r="AK116" s="4">
        <v>305910013.44196701</v>
      </c>
      <c r="AL116" s="4">
        <v>545008059.14664507</v>
      </c>
      <c r="AM116" s="4">
        <f>+(VLOOKUP(AM$2,Cartera!$C$89:$DG$127,creditos_sf!$A116,0)/$A$1)/$AZ15*100</f>
        <v>14627397.073587243</v>
      </c>
      <c r="AN116" s="4">
        <f>+(VLOOKUP(AN$2,Cartera!$C$89:$DG$127,creditos_sf!$A116,0)/$A$1)/$AZ15*100</f>
        <v>103263166.45483679</v>
      </c>
      <c r="AO116" s="4">
        <f>+(VLOOKUP(AO$2,Cartera!$C$89:$DG$127,creditos_sf!$A116,0)/$A$1)/$AZ15*100</f>
        <v>7615641.7725312831</v>
      </c>
      <c r="AP116" s="4">
        <f>+(VLOOKUP(AP$2,Cartera!$C$89:$DG$127,creditos_sf!$A116,0)/$A$1)/$AZ15*100</f>
        <v>405449.96368092031</v>
      </c>
      <c r="AQ116" s="4">
        <f>+(VLOOKUP(AQ$2,Cartera!$C$89:$DG$127,creditos_sf!$A116,0)/$A$1)/$AZ15*100</f>
        <v>9130192.9841538221</v>
      </c>
      <c r="AR116" s="4">
        <v>26021107.233411599</v>
      </c>
      <c r="AS116" s="4">
        <v>128296039.764512</v>
      </c>
      <c r="AT116" s="4">
        <v>8228620.037816911</v>
      </c>
      <c r="AU116" s="4">
        <f>+(VLOOKUP(AU$2,Cartera!$C$89:$DG$127,creditos_sf!$A116,0)/$A$1)/$AZ15*100</f>
        <v>4824647.3459291421</v>
      </c>
      <c r="AV116" s="4">
        <f>+(VLOOKUP(AV$2,Cartera!$C$89:$DG$127,creditos_sf!$A116,0)/$A$1)/$AZ15*100</f>
        <v>80930502.892159462</v>
      </c>
      <c r="AW116" s="4">
        <v>358306073.32951301</v>
      </c>
      <c r="AX116" s="4">
        <v>410170700.67786199</v>
      </c>
      <c r="AY116" s="4">
        <f>+(VLOOKUP(AY$2,Cartera!$C$89:$DG$127,creditos_sf!$A116,0)/$A$1)/$AZ15*100</f>
        <v>335371220.10616523</v>
      </c>
    </row>
    <row r="117" spans="1:51" ht="16.5" x14ac:dyDescent="0.3">
      <c r="A117">
        <f t="shared" si="2"/>
        <v>26</v>
      </c>
      <c r="B117" s="1">
        <v>15</v>
      </c>
      <c r="C117" s="3">
        <v>41305</v>
      </c>
      <c r="D117" s="4">
        <f>+(VLOOKUP(D$2,Cartera!$C$23:$DG$33,creditos_sf!$A117,0)/$A$1)/$AZ16*100</f>
        <v>201475615.62925515</v>
      </c>
      <c r="E117" s="4">
        <v>2581336070.6867199</v>
      </c>
      <c r="F117" s="4">
        <v>2759609562.1451898</v>
      </c>
      <c r="G117" s="4">
        <v>1678048903.09042</v>
      </c>
      <c r="H117" s="4">
        <f>+(VLOOKUP(H$2,Cartera!$C$23:$DG$33,creditos_sf!$A117,0)/$A$1)/$AZ16*100</f>
        <v>0</v>
      </c>
      <c r="I117" s="4">
        <f>+(VLOOKUP(I$2,Cartera!$C$23:$DG$33,creditos_sf!$A117,0)/$A$1)/$AZ16*100</f>
        <v>908986657.38236332</v>
      </c>
      <c r="J117" s="4">
        <v>10371987771.434801</v>
      </c>
      <c r="K117" s="4">
        <f>+(VLOOKUP(K$2,Cartera!$C$23:$DG$33,creditos_sf!$A117,0)/$A$1)/$AZ16*100</f>
        <v>20633628218.580051</v>
      </c>
      <c r="L117" s="4">
        <v>27469282794.014</v>
      </c>
      <c r="M117" s="4">
        <f>+(VLOOKUP(M$2,Cartera!$C$23:$DG$33,creditos_sf!$A117,0)/$A$1)/$AZ16*100</f>
        <v>13369005004.546505</v>
      </c>
      <c r="N117" s="4">
        <v>131355552.00210999</v>
      </c>
      <c r="O117" s="4">
        <f>+(VLOOKUP(O$2,Cartera!$C$89:$DG$127,creditos_sf!$A117,0)/$A$1)/$AZ16*100</f>
        <v>7399366.4914872209</v>
      </c>
      <c r="P117" s="4">
        <v>431230844.35973603</v>
      </c>
      <c r="Q117" s="4">
        <f>+(VLOOKUP(Q$2,Cartera!$C$89:$DG$127,creditos_sf!$A117,0)/$A$1)/$AZ16*100</f>
        <v>113622421.25462154</v>
      </c>
      <c r="R117" s="4">
        <f>+(VLOOKUP(R$2,Cartera!$C$89:$DG$127,creditos_sf!$A117,0)/$A$1)/$AZ16*100</f>
        <v>0</v>
      </c>
      <c r="S117" s="4">
        <f>+(VLOOKUP(S$2,Cartera!$C$89:$DG$127,creditos_sf!$A117,0)/$A$1)/$AZ16*100</f>
        <v>12239807.641190128</v>
      </c>
      <c r="T117" s="4">
        <f>+(VLOOKUP(T$2,Cartera!$C$89:$DG$127,creditos_sf!$A117,0)/$A$1)/$AZ16*100</f>
        <v>17805651.251027979</v>
      </c>
      <c r="U117" s="4">
        <f>+(VLOOKUP(U$2,Cartera!$C$89:$DG$127,creditos_sf!$A117,0)/$A$1)/$AZ16*100</f>
        <v>6009977.134916109</v>
      </c>
      <c r="V117" s="4">
        <f>+(VLOOKUP(V$2,Cartera!$C$89:$DG$127,creditos_sf!$A117,0)/$A$1)/$AZ16*100</f>
        <v>90761039.307382017</v>
      </c>
      <c r="W117" s="4">
        <f>+(VLOOKUP(W$2,Cartera!$C$89:$DG$127,creditos_sf!$A117,0)/$A$1)/$AZ16*100</f>
        <v>248320102.00077856</v>
      </c>
      <c r="X117" s="4">
        <f>+(VLOOKUP(X$2,Cartera!$C$89:$DG$127,creditos_sf!$A117,0)/$A$1)/$AZ16*100</f>
        <v>189206933.2915397</v>
      </c>
      <c r="Y117" s="4">
        <f>+(VLOOKUP(Y$2,Cartera!$C$89:$DG$127,creditos_sf!$A117,0)/$A$1)/$AZ16*100</f>
        <v>91623982.200642139</v>
      </c>
      <c r="Z117" s="4">
        <f>+(VLOOKUP(Z$2,Cartera!$C$89:$DG$127,creditos_sf!$A117,0)/$A$1)/$AZ16*100</f>
        <v>69661810.627557948</v>
      </c>
      <c r="AA117" s="4">
        <f>+(VLOOKUP(AA$2,Cartera!$C$89:$DG$127,creditos_sf!$A117,0)/$A$1)/$AZ16*100</f>
        <v>0</v>
      </c>
      <c r="AB117" s="4">
        <f>+(VLOOKUP(AB$2,Cartera!$C$89:$DG$127,creditos_sf!$A117,0)/$A$1)/$AZ16*100</f>
        <v>176487067.15512815</v>
      </c>
      <c r="AC117" s="4">
        <v>15676422.8561169</v>
      </c>
      <c r="AD117" s="4">
        <f>+(VLOOKUP(AD$2,Cartera!$C$89:$DG$127,creditos_sf!$A117,0)/$A$1)/$AZ16*100</f>
        <v>3619905.6935302666</v>
      </c>
      <c r="AE117" s="4">
        <f>+(VLOOKUP(AE$2,Cartera!$C$89:$DG$127,creditos_sf!$A117,0)/$A$1)/$AZ16*100</f>
        <v>1417.1482383129128</v>
      </c>
      <c r="AF117" s="4">
        <v>408191764.59151697</v>
      </c>
      <c r="AG117" s="4">
        <v>709929311.99722207</v>
      </c>
      <c r="AH117" s="4">
        <f>+(VLOOKUP(AH$2,Cartera!$C$89:$DG$127,creditos_sf!$A117,0)/$A$1)/$AZ16*100</f>
        <v>31852981.36916801</v>
      </c>
      <c r="AI117" s="4">
        <f>+(VLOOKUP(AI$2,Cartera!$C$89:$DG$127,creditos_sf!$A117,0)/$A$1)/$AZ16*100</f>
        <v>55207522.084179021</v>
      </c>
      <c r="AJ117" s="4">
        <f>+(VLOOKUP(AJ$2,Cartera!$C$89:$DG$127,creditos_sf!$A117,0)/$A$1)/$AZ16*100</f>
        <v>9138894.0288534649</v>
      </c>
      <c r="AK117" s="4">
        <v>301286183.28125101</v>
      </c>
      <c r="AL117" s="4">
        <v>545120823.70540202</v>
      </c>
      <c r="AM117" s="4">
        <f>+(VLOOKUP(AM$2,Cartera!$C$89:$DG$127,creditos_sf!$A117,0)/$A$1)/$AZ16*100</f>
        <v>14885290.56516712</v>
      </c>
      <c r="AN117" s="4">
        <f>+(VLOOKUP(AN$2,Cartera!$C$89:$DG$127,creditos_sf!$A117,0)/$A$1)/$AZ16*100</f>
        <v>107357933.36438404</v>
      </c>
      <c r="AO117" s="4">
        <f>+(VLOOKUP(AO$2,Cartera!$C$89:$DG$127,creditos_sf!$A117,0)/$A$1)/$AZ16*100</f>
        <v>7733462.3367459644</v>
      </c>
      <c r="AP117" s="4">
        <f>+(VLOOKUP(AP$2,Cartera!$C$89:$DG$127,creditos_sf!$A117,0)/$A$1)/$AZ16*100</f>
        <v>387172.64683966542</v>
      </c>
      <c r="AQ117" s="4">
        <f>+(VLOOKUP(AQ$2,Cartera!$C$89:$DG$127,creditos_sf!$A117,0)/$A$1)/$AZ16*100</f>
        <v>29513088.207574479</v>
      </c>
      <c r="AR117" s="4">
        <v>25837826.543604299</v>
      </c>
      <c r="AS117" s="4">
        <v>127786543.986145</v>
      </c>
      <c r="AT117" s="4">
        <v>8385097.0588061502</v>
      </c>
      <c r="AU117" s="4">
        <f>+(VLOOKUP(AU$2,Cartera!$C$89:$DG$127,creditos_sf!$A117,0)/$A$1)/$AZ16*100</f>
        <v>5124235.1741813393</v>
      </c>
      <c r="AV117" s="4">
        <f>+(VLOOKUP(AV$2,Cartera!$C$89:$DG$127,creditos_sf!$A117,0)/$A$1)/$AZ16*100</f>
        <v>80352969.367835641</v>
      </c>
      <c r="AW117" s="4">
        <v>358952126.54887402</v>
      </c>
      <c r="AX117" s="4">
        <v>424729500.08079898</v>
      </c>
      <c r="AY117" s="4">
        <f>+(VLOOKUP(AY$2,Cartera!$C$89:$DG$127,creditos_sf!$A117,0)/$A$1)/$AZ16*100</f>
        <v>342390117.24647105</v>
      </c>
    </row>
    <row r="118" spans="1:51" ht="16.5" x14ac:dyDescent="0.3">
      <c r="A118">
        <f t="shared" si="2"/>
        <v>27</v>
      </c>
      <c r="B118" s="1">
        <v>16</v>
      </c>
      <c r="C118" s="3">
        <v>41333</v>
      </c>
      <c r="D118" s="4">
        <f>+(VLOOKUP(D$2,Cartera!$C$23:$DG$33,creditos_sf!$A118,0)/$A$1)/$AZ17*100</f>
        <v>191252474.58319074</v>
      </c>
      <c r="E118" s="4">
        <v>2642524692.4878697</v>
      </c>
      <c r="F118" s="4">
        <v>2775434506.8354602</v>
      </c>
      <c r="G118" s="4">
        <v>1684449493.4287601</v>
      </c>
      <c r="H118" s="4">
        <f>+(VLOOKUP(H$2,Cartera!$C$23:$DG$33,creditos_sf!$A118,0)/$A$1)/$AZ17*100</f>
        <v>0</v>
      </c>
      <c r="I118" s="4">
        <f>+(VLOOKUP(I$2,Cartera!$C$23:$DG$33,creditos_sf!$A118,0)/$A$1)/$AZ17*100</f>
        <v>923040229.99284375</v>
      </c>
      <c r="J118" s="4">
        <v>10503437922.3496</v>
      </c>
      <c r="K118" s="4">
        <f>+(VLOOKUP(K$2,Cartera!$C$23:$DG$33,creditos_sf!$A118,0)/$A$1)/$AZ17*100</f>
        <v>20826406966.021282</v>
      </c>
      <c r="L118" s="4">
        <v>27786466051.013599</v>
      </c>
      <c r="M118" s="4">
        <f>+(VLOOKUP(M$2,Cartera!$C$23:$DG$33,creditos_sf!$A118,0)/$A$1)/$AZ17*100</f>
        <v>13625121745.560942</v>
      </c>
      <c r="N118" s="4">
        <v>131375161.23014902</v>
      </c>
      <c r="O118" s="4">
        <f>+(VLOOKUP(O$2,Cartera!$C$89:$DG$127,creditos_sf!$A118,0)/$A$1)/$AZ17*100</f>
        <v>7535663.12019186</v>
      </c>
      <c r="P118" s="4">
        <v>437126018.59903497</v>
      </c>
      <c r="Q118" s="4">
        <f>+(VLOOKUP(Q$2,Cartera!$C$89:$DG$127,creditos_sf!$A118,0)/$A$1)/$AZ17*100</f>
        <v>117705081.21246123</v>
      </c>
      <c r="R118" s="4">
        <f>+(VLOOKUP(R$2,Cartera!$C$89:$DG$127,creditos_sf!$A118,0)/$A$1)/$AZ17*100</f>
        <v>0</v>
      </c>
      <c r="S118" s="4">
        <f>+(VLOOKUP(S$2,Cartera!$C$89:$DG$127,creditos_sf!$A118,0)/$A$1)/$AZ17*100</f>
        <v>12110297.724197993</v>
      </c>
      <c r="T118" s="4">
        <f>+(VLOOKUP(T$2,Cartera!$C$89:$DG$127,creditos_sf!$A118,0)/$A$1)/$AZ17*100</f>
        <v>17216836.510331545</v>
      </c>
      <c r="U118" s="4">
        <f>+(VLOOKUP(U$2,Cartera!$C$89:$DG$127,creditos_sf!$A118,0)/$A$1)/$AZ17*100</f>
        <v>6276254.9530360932</v>
      </c>
      <c r="V118" s="4">
        <f>+(VLOOKUP(V$2,Cartera!$C$89:$DG$127,creditos_sf!$A118,0)/$A$1)/$AZ17*100</f>
        <v>92528708.670274556</v>
      </c>
      <c r="W118" s="4">
        <f>+(VLOOKUP(W$2,Cartera!$C$89:$DG$127,creditos_sf!$A118,0)/$A$1)/$AZ17*100</f>
        <v>249456941.41483951</v>
      </c>
      <c r="X118" s="4">
        <f>+(VLOOKUP(X$2,Cartera!$C$89:$DG$127,creditos_sf!$A118,0)/$A$1)/$AZ17*100</f>
        <v>198284996.38567674</v>
      </c>
      <c r="Y118" s="4">
        <f>+(VLOOKUP(Y$2,Cartera!$C$89:$DG$127,creditos_sf!$A118,0)/$A$1)/$AZ17*100</f>
        <v>93964963.18142198</v>
      </c>
      <c r="Z118" s="4">
        <f>+(VLOOKUP(Z$2,Cartera!$C$89:$DG$127,creditos_sf!$A118,0)/$A$1)/$AZ17*100</f>
        <v>60089982.776808061</v>
      </c>
      <c r="AA118" s="4">
        <f>+(VLOOKUP(AA$2,Cartera!$C$89:$DG$127,creditos_sf!$A118,0)/$A$1)/$AZ17*100</f>
        <v>0</v>
      </c>
      <c r="AB118" s="4">
        <f>+(VLOOKUP(AB$2,Cartera!$C$89:$DG$127,creditos_sf!$A118,0)/$A$1)/$AZ17*100</f>
        <v>178914767.92643058</v>
      </c>
      <c r="AC118" s="4">
        <v>15706727.6398982</v>
      </c>
      <c r="AD118" s="4">
        <f>+(VLOOKUP(AD$2,Cartera!$C$89:$DG$127,creditos_sf!$A118,0)/$A$1)/$AZ17*100</f>
        <v>3712269.7286782837</v>
      </c>
      <c r="AE118" s="4">
        <f>+(VLOOKUP(AE$2,Cartera!$C$89:$DG$127,creditos_sf!$A118,0)/$A$1)/$AZ17*100</f>
        <v>4194.0382143253564</v>
      </c>
      <c r="AF118" s="4">
        <v>412384308.53058702</v>
      </c>
      <c r="AG118" s="4">
        <v>719557651.84040403</v>
      </c>
      <c r="AH118" s="4">
        <f>+(VLOOKUP(AH$2,Cartera!$C$89:$DG$127,creditos_sf!$A118,0)/$A$1)/$AZ17*100</f>
        <v>30090179.215234727</v>
      </c>
      <c r="AI118" s="4">
        <f>+(VLOOKUP(AI$2,Cartera!$C$89:$DG$127,creditos_sf!$A118,0)/$A$1)/$AZ17*100</f>
        <v>56708929.884130441</v>
      </c>
      <c r="AJ118" s="4">
        <f>+(VLOOKUP(AJ$2,Cartera!$C$89:$DG$127,creditos_sf!$A118,0)/$A$1)/$AZ17*100</f>
        <v>8659883.9308880698</v>
      </c>
      <c r="AK118" s="4">
        <v>311165145.65030801</v>
      </c>
      <c r="AL118" s="4">
        <v>574107395.39831901</v>
      </c>
      <c r="AM118" s="4">
        <f>+(VLOOKUP(AM$2,Cartera!$C$89:$DG$127,creditos_sf!$A118,0)/$A$1)/$AZ17*100</f>
        <v>15674213.143618969</v>
      </c>
      <c r="AN118" s="4">
        <f>+(VLOOKUP(AN$2,Cartera!$C$89:$DG$127,creditos_sf!$A118,0)/$A$1)/$AZ17*100</f>
        <v>111940725.5714957</v>
      </c>
      <c r="AO118" s="4">
        <f>+(VLOOKUP(AO$2,Cartera!$C$89:$DG$127,creditos_sf!$A118,0)/$A$1)/$AZ17*100</f>
        <v>7278814.3490886241</v>
      </c>
      <c r="AP118" s="4">
        <f>+(VLOOKUP(AP$2,Cartera!$C$89:$DG$127,creditos_sf!$A118,0)/$A$1)/$AZ17*100</f>
        <v>409584.85754656023</v>
      </c>
      <c r="AQ118" s="4">
        <f>+(VLOOKUP(AQ$2,Cartera!$C$89:$DG$127,creditos_sf!$A118,0)/$A$1)/$AZ17*100</f>
        <v>28468529.962538388</v>
      </c>
      <c r="AR118" s="4">
        <v>26247750.694192898</v>
      </c>
      <c r="AS118" s="4">
        <v>127025988.870359</v>
      </c>
      <c r="AT118" s="4">
        <v>8461521.7649951298</v>
      </c>
      <c r="AU118" s="4">
        <f>+(VLOOKUP(AU$2,Cartera!$C$89:$DG$127,creditos_sf!$A118,0)/$A$1)/$AZ17*100</f>
        <v>5463214.9413031088</v>
      </c>
      <c r="AV118" s="4">
        <f>+(VLOOKUP(AV$2,Cartera!$C$89:$DG$127,creditos_sf!$A118,0)/$A$1)/$AZ17*100</f>
        <v>80079509.08793214</v>
      </c>
      <c r="AW118" s="4">
        <v>362181140.92826301</v>
      </c>
      <c r="AX118" s="4">
        <v>426259794.08916599</v>
      </c>
      <c r="AY118" s="4">
        <f>+(VLOOKUP(AY$2,Cartera!$C$89:$DG$127,creditos_sf!$A118,0)/$A$1)/$AZ17*100</f>
        <v>386999241.16364431</v>
      </c>
    </row>
    <row r="119" spans="1:51" ht="16.5" x14ac:dyDescent="0.3">
      <c r="A119">
        <f t="shared" si="2"/>
        <v>28</v>
      </c>
      <c r="B119" s="1">
        <v>17</v>
      </c>
      <c r="C119" s="3">
        <v>41364</v>
      </c>
      <c r="D119" s="4">
        <f>+(VLOOKUP(D$2,Cartera!$C$23:$DG$33,creditos_sf!$A119,0)/$A$1)/$AZ18*100</f>
        <v>208243909.37420115</v>
      </c>
      <c r="E119" s="4">
        <v>2682709834.23913</v>
      </c>
      <c r="F119" s="4">
        <v>2981276558.4010596</v>
      </c>
      <c r="G119" s="4">
        <v>1694708834.09478</v>
      </c>
      <c r="H119" s="4">
        <f>+(VLOOKUP(H$2,Cartera!$C$23:$DG$33,creditos_sf!$A119,0)/$A$1)/$AZ18*100</f>
        <v>0</v>
      </c>
      <c r="I119" s="4">
        <f>+(VLOOKUP(I$2,Cartera!$C$23:$DG$33,creditos_sf!$A119,0)/$A$1)/$AZ18*100</f>
        <v>930016115.07201731</v>
      </c>
      <c r="J119" s="4">
        <v>10534407973.4893</v>
      </c>
      <c r="K119" s="4">
        <f>+(VLOOKUP(K$2,Cartera!$C$23:$DG$33,creditos_sf!$A119,0)/$A$1)/$AZ18*100</f>
        <v>20959170329.726173</v>
      </c>
      <c r="L119" s="4">
        <v>27908400099.659599</v>
      </c>
      <c r="M119" s="4">
        <f>+(VLOOKUP(M$2,Cartera!$C$23:$DG$33,creditos_sf!$A119,0)/$A$1)/$AZ18*100</f>
        <v>13528297967.12789</v>
      </c>
      <c r="N119" s="4">
        <v>130794295.52412999</v>
      </c>
      <c r="O119" s="4">
        <f>+(VLOOKUP(O$2,Cartera!$C$89:$DG$127,creditos_sf!$A119,0)/$A$1)/$AZ18*100</f>
        <v>7402931.2339875354</v>
      </c>
      <c r="P119" s="4">
        <v>439603365.81530899</v>
      </c>
      <c r="Q119" s="4">
        <f>+(VLOOKUP(Q$2,Cartera!$C$89:$DG$127,creditos_sf!$A119,0)/$A$1)/$AZ18*100</f>
        <v>120995550.14755183</v>
      </c>
      <c r="R119" s="4">
        <f>+(VLOOKUP(R$2,Cartera!$C$89:$DG$127,creditos_sf!$A119,0)/$A$1)/$AZ18*100</f>
        <v>0</v>
      </c>
      <c r="S119" s="4">
        <f>+(VLOOKUP(S$2,Cartera!$C$89:$DG$127,creditos_sf!$A119,0)/$A$1)/$AZ18*100</f>
        <v>11688670.833646828</v>
      </c>
      <c r="T119" s="4">
        <f>+(VLOOKUP(T$2,Cartera!$C$89:$DG$127,creditos_sf!$A119,0)/$A$1)/$AZ18*100</f>
        <v>16472235.287265971</v>
      </c>
      <c r="U119" s="4">
        <f>+(VLOOKUP(U$2,Cartera!$C$89:$DG$127,creditos_sf!$A119,0)/$A$1)/$AZ18*100</f>
        <v>6212638.896520501</v>
      </c>
      <c r="V119" s="4">
        <f>+(VLOOKUP(V$2,Cartera!$C$89:$DG$127,creditos_sf!$A119,0)/$A$1)/$AZ18*100</f>
        <v>92674865.616274133</v>
      </c>
      <c r="W119" s="4">
        <f>+(VLOOKUP(W$2,Cartera!$C$89:$DG$127,creditos_sf!$A119,0)/$A$1)/$AZ18*100</f>
        <v>245127886.419873</v>
      </c>
      <c r="X119" s="4">
        <f>+(VLOOKUP(X$2,Cartera!$C$89:$DG$127,creditos_sf!$A119,0)/$A$1)/$AZ18*100</f>
        <v>204387220.30131131</v>
      </c>
      <c r="Y119" s="4">
        <f>+(VLOOKUP(Y$2,Cartera!$C$89:$DG$127,creditos_sf!$A119,0)/$A$1)/$AZ18*100</f>
        <v>95794209.41388908</v>
      </c>
      <c r="Z119" s="4">
        <f>+(VLOOKUP(Z$2,Cartera!$C$89:$DG$127,creditos_sf!$A119,0)/$A$1)/$AZ18*100</f>
        <v>60884123.464343257</v>
      </c>
      <c r="AA119" s="4">
        <f>+(VLOOKUP(AA$2,Cartera!$C$89:$DG$127,creditos_sf!$A119,0)/$A$1)/$AZ18*100</f>
        <v>0</v>
      </c>
      <c r="AB119" s="4">
        <f>+(VLOOKUP(AB$2,Cartera!$C$89:$DG$127,creditos_sf!$A119,0)/$A$1)/$AZ18*100</f>
        <v>179595721.49960253</v>
      </c>
      <c r="AC119" s="4">
        <v>16247854.068622101</v>
      </c>
      <c r="AD119" s="4">
        <f>+(VLOOKUP(AD$2,Cartera!$C$89:$DG$127,creditos_sf!$A119,0)/$A$1)/$AZ18*100</f>
        <v>3843216.2103902483</v>
      </c>
      <c r="AE119" s="4">
        <f>+(VLOOKUP(AE$2,Cartera!$C$89:$DG$127,creditos_sf!$A119,0)/$A$1)/$AZ18*100</f>
        <v>3794.4043411851503</v>
      </c>
      <c r="AF119" s="4">
        <v>416655072.87276196</v>
      </c>
      <c r="AG119" s="4">
        <v>724631476.50466502</v>
      </c>
      <c r="AH119" s="4">
        <f>+(VLOOKUP(AH$2,Cartera!$C$89:$DG$127,creditos_sf!$A119,0)/$A$1)/$AZ18*100</f>
        <v>30566553.928077202</v>
      </c>
      <c r="AI119" s="4">
        <f>+(VLOOKUP(AI$2,Cartera!$C$89:$DG$127,creditos_sf!$A119,0)/$A$1)/$AZ18*100</f>
        <v>55242783.584519014</v>
      </c>
      <c r="AJ119" s="4">
        <f>+(VLOOKUP(AJ$2,Cartera!$C$89:$DG$127,creditos_sf!$A119,0)/$A$1)/$AZ18*100</f>
        <v>8292709.1320313625</v>
      </c>
      <c r="AK119" s="4">
        <v>311063101.76323497</v>
      </c>
      <c r="AL119" s="4">
        <v>575652532.34115696</v>
      </c>
      <c r="AM119" s="4">
        <f>+(VLOOKUP(AM$2,Cartera!$C$89:$DG$127,creditos_sf!$A119,0)/$A$1)/$AZ18*100</f>
        <v>15380172.75292993</v>
      </c>
      <c r="AN119" s="4">
        <f>+(VLOOKUP(AN$2,Cartera!$C$89:$DG$127,creditos_sf!$A119,0)/$A$1)/$AZ18*100</f>
        <v>115800618.21577595</v>
      </c>
      <c r="AO119" s="4">
        <f>+(VLOOKUP(AO$2,Cartera!$C$89:$DG$127,creditos_sf!$A119,0)/$A$1)/$AZ18*100</f>
        <v>6990709.8904036032</v>
      </c>
      <c r="AP119" s="4">
        <f>+(VLOOKUP(AP$2,Cartera!$C$89:$DG$127,creditos_sf!$A119,0)/$A$1)/$AZ18*100</f>
        <v>392856.79791293276</v>
      </c>
      <c r="AQ119" s="4">
        <f>+(VLOOKUP(AQ$2,Cartera!$C$89:$DG$127,creditos_sf!$A119,0)/$A$1)/$AZ18*100</f>
        <v>27758726.504576061</v>
      </c>
      <c r="AR119" s="4">
        <v>26744718.578574199</v>
      </c>
      <c r="AS119" s="4">
        <v>122368393.75056601</v>
      </c>
      <c r="AT119" s="4">
        <v>8339618.3633003198</v>
      </c>
      <c r="AU119" s="4">
        <f>+(VLOOKUP(AU$2,Cartera!$C$89:$DG$127,creditos_sf!$A119,0)/$A$1)/$AZ18*100</f>
        <v>5698514.8379713241</v>
      </c>
      <c r="AV119" s="4">
        <f>+(VLOOKUP(AV$2,Cartera!$C$89:$DG$127,creditos_sf!$A119,0)/$A$1)/$AZ18*100</f>
        <v>76740399.785559237</v>
      </c>
      <c r="AW119" s="4">
        <v>360663701.13771003</v>
      </c>
      <c r="AX119" s="4">
        <v>425019950.663607</v>
      </c>
      <c r="AY119" s="4">
        <f>+(VLOOKUP(AY$2,Cartera!$C$89:$DG$127,creditos_sf!$A119,0)/$A$1)/$AZ18*100</f>
        <v>376929116.6162765</v>
      </c>
    </row>
    <row r="120" spans="1:51" ht="16.5" x14ac:dyDescent="0.3">
      <c r="A120">
        <f t="shared" si="2"/>
        <v>29</v>
      </c>
      <c r="B120" s="1">
        <v>18</v>
      </c>
      <c r="C120" s="3">
        <v>41394</v>
      </c>
      <c r="D120" s="4">
        <f>+(VLOOKUP(D$2,Cartera!$C$23:$DG$33,creditos_sf!$A120,0)/$A$1)/$AZ19*100</f>
        <v>223546630.95270717</v>
      </c>
      <c r="E120" s="4">
        <v>2778518155.2495899</v>
      </c>
      <c r="F120" s="4">
        <v>3040991687.8787398</v>
      </c>
      <c r="G120" s="4">
        <v>1700678778.4456899</v>
      </c>
      <c r="H120" s="4">
        <f>+(VLOOKUP(H$2,Cartera!$C$23:$DG$33,creditos_sf!$A120,0)/$A$1)/$AZ19*100</f>
        <v>0</v>
      </c>
      <c r="I120" s="4">
        <f>+(VLOOKUP(I$2,Cartera!$C$23:$DG$33,creditos_sf!$A120,0)/$A$1)/$AZ19*100</f>
        <v>936843184.70199931</v>
      </c>
      <c r="J120" s="4">
        <v>10694452677.848299</v>
      </c>
      <c r="K120" s="4">
        <f>+(VLOOKUP(K$2,Cartera!$C$23:$DG$33,creditos_sf!$A120,0)/$A$1)/$AZ19*100</f>
        <v>21149649469.760738</v>
      </c>
      <c r="L120" s="4">
        <v>28399379853.009701</v>
      </c>
      <c r="M120" s="4">
        <f>+(VLOOKUP(M$2,Cartera!$C$23:$DG$33,creditos_sf!$A120,0)/$A$1)/$AZ19*100</f>
        <v>13776464441.442806</v>
      </c>
      <c r="N120" s="4">
        <v>131155947.49583399</v>
      </c>
      <c r="O120" s="4">
        <f>+(VLOOKUP(O$2,Cartera!$C$89:$DG$127,creditos_sf!$A120,0)/$A$1)/$AZ19*100</f>
        <v>7296984.6221591579</v>
      </c>
      <c r="P120" s="4">
        <v>452399869.18256503</v>
      </c>
      <c r="Q120" s="4">
        <f>+(VLOOKUP(Q$2,Cartera!$C$89:$DG$127,creditos_sf!$A120,0)/$A$1)/$AZ19*100</f>
        <v>124622177.3527378</v>
      </c>
      <c r="R120" s="4">
        <f>+(VLOOKUP(R$2,Cartera!$C$89:$DG$127,creditos_sf!$A120,0)/$A$1)/$AZ19*100</f>
        <v>0</v>
      </c>
      <c r="S120" s="4">
        <f>+(VLOOKUP(S$2,Cartera!$C$89:$DG$127,creditos_sf!$A120,0)/$A$1)/$AZ19*100</f>
        <v>11338101.474423762</v>
      </c>
      <c r="T120" s="4">
        <f>+(VLOOKUP(T$2,Cartera!$C$89:$DG$127,creditos_sf!$A120,0)/$A$1)/$AZ19*100</f>
        <v>16182928.501982445</v>
      </c>
      <c r="U120" s="4">
        <f>+(VLOOKUP(U$2,Cartera!$C$89:$DG$127,creditos_sf!$A120,0)/$A$1)/$AZ19*100</f>
        <v>6254926.5853767367</v>
      </c>
      <c r="V120" s="4">
        <f>+(VLOOKUP(V$2,Cartera!$C$89:$DG$127,creditos_sf!$A120,0)/$A$1)/$AZ19*100</f>
        <v>96878887.31226708</v>
      </c>
      <c r="W120" s="4">
        <f>+(VLOOKUP(W$2,Cartera!$C$89:$DG$127,creditos_sf!$A120,0)/$A$1)/$AZ19*100</f>
        <v>254945300.91484943</v>
      </c>
      <c r="X120" s="4">
        <f>+(VLOOKUP(X$2,Cartera!$C$89:$DG$127,creditos_sf!$A120,0)/$A$1)/$AZ19*100</f>
        <v>212230986.86105376</v>
      </c>
      <c r="Y120" s="4">
        <f>+(VLOOKUP(Y$2,Cartera!$C$89:$DG$127,creditos_sf!$A120,0)/$A$1)/$AZ19*100</f>
        <v>98156927.768061981</v>
      </c>
      <c r="Z120" s="4">
        <f>+(VLOOKUP(Z$2,Cartera!$C$89:$DG$127,creditos_sf!$A120,0)/$A$1)/$AZ19*100</f>
        <v>63084021.117637038</v>
      </c>
      <c r="AA120" s="4">
        <f>+(VLOOKUP(AA$2,Cartera!$C$89:$DG$127,creditos_sf!$A120,0)/$A$1)/$AZ19*100</f>
        <v>0</v>
      </c>
      <c r="AB120" s="4">
        <f>+(VLOOKUP(AB$2,Cartera!$C$89:$DG$127,creditos_sf!$A120,0)/$A$1)/$AZ19*100</f>
        <v>180534971.47840932</v>
      </c>
      <c r="AC120" s="4">
        <v>16907290.801525801</v>
      </c>
      <c r="AD120" s="4">
        <f>+(VLOOKUP(AD$2,Cartera!$C$89:$DG$127,creditos_sf!$A120,0)/$A$1)/$AZ19*100</f>
        <v>3831091.7281638845</v>
      </c>
      <c r="AE120" s="4">
        <f>+(VLOOKUP(AE$2,Cartera!$C$89:$DG$127,creditos_sf!$A120,0)/$A$1)/$AZ19*100</f>
        <v>3424.9620855457033</v>
      </c>
      <c r="AF120" s="4">
        <v>423014014.03197402</v>
      </c>
      <c r="AG120" s="4">
        <v>736150269.81185603</v>
      </c>
      <c r="AH120" s="4">
        <f>+(VLOOKUP(AH$2,Cartera!$C$89:$DG$127,creditos_sf!$A120,0)/$A$1)/$AZ19*100</f>
        <v>29561987.996081088</v>
      </c>
      <c r="AI120" s="4">
        <f>+(VLOOKUP(AI$2,Cartera!$C$89:$DG$127,creditos_sf!$A120,0)/$A$1)/$AZ19*100</f>
        <v>53565323.867269605</v>
      </c>
      <c r="AJ120" s="4">
        <f>+(VLOOKUP(AJ$2,Cartera!$C$89:$DG$127,creditos_sf!$A120,0)/$A$1)/$AZ19*100</f>
        <v>8014280.4054305069</v>
      </c>
      <c r="AK120" s="4">
        <v>292903845.46464902</v>
      </c>
      <c r="AL120" s="4">
        <v>585524375.29902494</v>
      </c>
      <c r="AM120" s="4">
        <f>+(VLOOKUP(AM$2,Cartera!$C$89:$DG$127,creditos_sf!$A120,0)/$A$1)/$AZ19*100</f>
        <v>15153387.358422717</v>
      </c>
      <c r="AN120" s="4">
        <f>+(VLOOKUP(AN$2,Cartera!$C$89:$DG$127,creditos_sf!$A120,0)/$A$1)/$AZ19*100</f>
        <v>121017096.60070914</v>
      </c>
      <c r="AO120" s="4">
        <f>+(VLOOKUP(AO$2,Cartera!$C$89:$DG$127,creditos_sf!$A120,0)/$A$1)/$AZ19*100</f>
        <v>7355687.8231940046</v>
      </c>
      <c r="AP120" s="4">
        <f>+(VLOOKUP(AP$2,Cartera!$C$89:$DG$127,creditos_sf!$A120,0)/$A$1)/$AZ19*100</f>
        <v>372118.92281837185</v>
      </c>
      <c r="AQ120" s="4">
        <f>+(VLOOKUP(AQ$2,Cartera!$C$89:$DG$127,creditos_sf!$A120,0)/$A$1)/$AZ19*100</f>
        <v>28252125.169615872</v>
      </c>
      <c r="AR120" s="4">
        <v>27642120.4879377</v>
      </c>
      <c r="AS120" s="4">
        <v>129330717.80347499</v>
      </c>
      <c r="AT120" s="4">
        <v>8441686.4680258501</v>
      </c>
      <c r="AU120" s="4">
        <f>+(VLOOKUP(AU$2,Cartera!$C$89:$DG$127,creditos_sf!$A120,0)/$A$1)/$AZ19*100</f>
        <v>6080039.769226511</v>
      </c>
      <c r="AV120" s="4">
        <f>+(VLOOKUP(AV$2,Cartera!$C$89:$DG$127,creditos_sf!$A120,0)/$A$1)/$AZ19*100</f>
        <v>76073699.931819916</v>
      </c>
      <c r="AW120" s="4">
        <v>362241123.44297999</v>
      </c>
      <c r="AX120" s="4">
        <v>429355276.379107</v>
      </c>
      <c r="AY120" s="4">
        <f>+(VLOOKUP(AY$2,Cartera!$C$89:$DG$127,creditos_sf!$A120,0)/$A$1)/$AZ19*100</f>
        <v>383504857.81069446</v>
      </c>
    </row>
    <row r="121" spans="1:51" ht="16.5" x14ac:dyDescent="0.3">
      <c r="A121">
        <f t="shared" si="2"/>
        <v>30</v>
      </c>
      <c r="B121" s="1">
        <v>19</v>
      </c>
      <c r="C121" s="3">
        <v>41425</v>
      </c>
      <c r="D121" s="4">
        <f>+(VLOOKUP(D$2,Cartera!$C$23:$DG$33,creditos_sf!$A121,0)/$A$1)/$AZ20*100</f>
        <v>219743124.88006419</v>
      </c>
      <c r="E121" s="4">
        <v>2873943869.35463</v>
      </c>
      <c r="F121" s="4">
        <v>3052793923.8965402</v>
      </c>
      <c r="G121" s="4">
        <v>1790332863.6456499</v>
      </c>
      <c r="H121" s="4">
        <f>+(VLOOKUP(H$2,Cartera!$C$23:$DG$33,creditos_sf!$A121,0)/$A$1)/$AZ20*100</f>
        <v>0</v>
      </c>
      <c r="I121" s="4">
        <f>+(VLOOKUP(I$2,Cartera!$C$23:$DG$33,creditos_sf!$A121,0)/$A$1)/$AZ20*100</f>
        <v>934057629.23436332</v>
      </c>
      <c r="J121" s="4">
        <v>10772272148.373701</v>
      </c>
      <c r="K121" s="4">
        <f>+(VLOOKUP(K$2,Cartera!$C$23:$DG$33,creditos_sf!$A121,0)/$A$1)/$AZ20*100</f>
        <v>21412913852.613159</v>
      </c>
      <c r="L121" s="4">
        <v>28895975115.868198</v>
      </c>
      <c r="M121" s="4">
        <f>+(VLOOKUP(M$2,Cartera!$C$23:$DG$33,creditos_sf!$A121,0)/$A$1)/$AZ20*100</f>
        <v>14158350410.835392</v>
      </c>
      <c r="N121" s="4">
        <v>132544511.91321699</v>
      </c>
      <c r="O121" s="4">
        <f>+(VLOOKUP(O$2,Cartera!$C$89:$DG$127,creditos_sf!$A121,0)/$A$1)/$AZ20*100</f>
        <v>7364659.6541868206</v>
      </c>
      <c r="P121" s="4">
        <v>464138935.20464802</v>
      </c>
      <c r="Q121" s="4">
        <f>+(VLOOKUP(Q$2,Cartera!$C$89:$DG$127,creditos_sf!$A121,0)/$A$1)/$AZ20*100</f>
        <v>189726835.23021001</v>
      </c>
      <c r="R121" s="4">
        <f>+(VLOOKUP(R$2,Cartera!$C$89:$DG$127,creditos_sf!$A121,0)/$A$1)/$AZ20*100</f>
        <v>0</v>
      </c>
      <c r="S121" s="4">
        <f>+(VLOOKUP(S$2,Cartera!$C$89:$DG$127,creditos_sf!$A121,0)/$A$1)/$AZ20*100</f>
        <v>11163652.819777915</v>
      </c>
      <c r="T121" s="4">
        <f>+(VLOOKUP(T$2,Cartera!$C$89:$DG$127,creditos_sf!$A121,0)/$A$1)/$AZ20*100</f>
        <v>16141334.012721529</v>
      </c>
      <c r="U121" s="4">
        <f>+(VLOOKUP(U$2,Cartera!$C$89:$DG$127,creditos_sf!$A121,0)/$A$1)/$AZ20*100</f>
        <v>6375524.5143122291</v>
      </c>
      <c r="V121" s="4">
        <f>+(VLOOKUP(V$2,Cartera!$C$89:$DG$127,creditos_sf!$A121,0)/$A$1)/$AZ20*100</f>
        <v>104349229.35785121</v>
      </c>
      <c r="W121" s="4">
        <f>+(VLOOKUP(W$2,Cartera!$C$89:$DG$127,creditos_sf!$A121,0)/$A$1)/$AZ20*100</f>
        <v>258659592.22918245</v>
      </c>
      <c r="X121" s="4">
        <f>+(VLOOKUP(X$2,Cartera!$C$89:$DG$127,creditos_sf!$A121,0)/$A$1)/$AZ20*100</f>
        <v>219589125.2675932</v>
      </c>
      <c r="Y121" s="4">
        <f>+(VLOOKUP(Y$2,Cartera!$C$89:$DG$127,creditos_sf!$A121,0)/$A$1)/$AZ20*100</f>
        <v>100707537.71285896</v>
      </c>
      <c r="Z121" s="4">
        <f>+(VLOOKUP(Z$2,Cartera!$C$89:$DG$127,creditos_sf!$A121,0)/$A$1)/$AZ20*100</f>
        <v>0</v>
      </c>
      <c r="AA121" s="4">
        <f>+(VLOOKUP(AA$2,Cartera!$C$89:$DG$127,creditos_sf!$A121,0)/$A$1)/$AZ20*100</f>
        <v>0</v>
      </c>
      <c r="AB121" s="4">
        <f>+(VLOOKUP(AB$2,Cartera!$C$89:$DG$127,creditos_sf!$A121,0)/$A$1)/$AZ20*100</f>
        <v>183547228.54921472</v>
      </c>
      <c r="AC121" s="4">
        <v>17488761.901525199</v>
      </c>
      <c r="AD121" s="4">
        <f>+(VLOOKUP(AD$2,Cartera!$C$89:$DG$127,creditos_sf!$A121,0)/$A$1)/$AZ20*100</f>
        <v>3814643.3168005855</v>
      </c>
      <c r="AE121" s="4">
        <f>+(VLOOKUP(AE$2,Cartera!$C$89:$DG$127,creditos_sf!$A121,0)/$A$1)/$AZ20*100</f>
        <v>3050.6838924894469</v>
      </c>
      <c r="AF121" s="4">
        <v>429266852.107777</v>
      </c>
      <c r="AG121" s="4">
        <v>748473556.26152802</v>
      </c>
      <c r="AH121" s="4">
        <f>+(VLOOKUP(AH$2,Cartera!$C$89:$DG$127,creditos_sf!$A121,0)/$A$1)/$AZ20*100</f>
        <v>28923357.116768178</v>
      </c>
      <c r="AI121" s="4">
        <f>+(VLOOKUP(AI$2,Cartera!$C$89:$DG$127,creditos_sf!$A121,0)/$A$1)/$AZ20*100</f>
        <v>54471297.716376916</v>
      </c>
      <c r="AJ121" s="4">
        <f>+(VLOOKUP(AJ$2,Cartera!$C$89:$DG$127,creditos_sf!$A121,0)/$A$1)/$AZ20*100</f>
        <v>8992609.9206584916</v>
      </c>
      <c r="AK121" s="4">
        <v>288571034.45321798</v>
      </c>
      <c r="AL121" s="4">
        <v>600470355.17274594</v>
      </c>
      <c r="AM121" s="4">
        <f>+(VLOOKUP(AM$2,Cartera!$C$89:$DG$127,creditos_sf!$A121,0)/$A$1)/$AZ20*100</f>
        <v>15544706.826021563</v>
      </c>
      <c r="AN121" s="4">
        <f>+(VLOOKUP(AN$2,Cartera!$C$89:$DG$127,creditos_sf!$A121,0)/$A$1)/$AZ20*100</f>
        <v>127238645.24722835</v>
      </c>
      <c r="AO121" s="4">
        <f>+(VLOOKUP(AO$2,Cartera!$C$89:$DG$127,creditos_sf!$A121,0)/$A$1)/$AZ20*100</f>
        <v>6795612.6096071471</v>
      </c>
      <c r="AP121" s="4">
        <f>+(VLOOKUP(AP$2,Cartera!$C$89:$DG$127,creditos_sf!$A121,0)/$A$1)/$AZ20*100</f>
        <v>397800.21767500025</v>
      </c>
      <c r="AQ121" s="4">
        <f>+(VLOOKUP(AQ$2,Cartera!$C$89:$DG$127,creditos_sf!$A121,0)/$A$1)/$AZ20*100</f>
        <v>32254281.320830747</v>
      </c>
      <c r="AR121" s="4">
        <v>26083427.542631298</v>
      </c>
      <c r="AS121" s="4">
        <v>129835925.91916901</v>
      </c>
      <c r="AT121" s="4">
        <v>8497656.7057888005</v>
      </c>
      <c r="AU121" s="4">
        <f>+(VLOOKUP(AU$2,Cartera!$C$89:$DG$127,creditos_sf!$A121,0)/$A$1)/$AZ20*100</f>
        <v>6445206.9635386262</v>
      </c>
      <c r="AV121" s="4">
        <f>+(VLOOKUP(AV$2,Cartera!$C$89:$DG$127,creditos_sf!$A121,0)/$A$1)/$AZ20*100</f>
        <v>73630989.602089077</v>
      </c>
      <c r="AW121" s="4">
        <v>365272695.64623505</v>
      </c>
      <c r="AX121" s="4">
        <v>434644452.44991499</v>
      </c>
      <c r="AY121" s="4">
        <f>+(VLOOKUP(AY$2,Cartera!$C$89:$DG$127,creditos_sf!$A121,0)/$A$1)/$AZ20*100</f>
        <v>409704704.19042081</v>
      </c>
    </row>
    <row r="122" spans="1:51" ht="16.5" x14ac:dyDescent="0.3">
      <c r="A122">
        <f t="shared" si="2"/>
        <v>31</v>
      </c>
      <c r="B122" s="1">
        <v>20</v>
      </c>
      <c r="C122" s="3">
        <v>41455</v>
      </c>
      <c r="D122" s="4">
        <f>+(VLOOKUP(D$2,Cartera!$C$23:$DG$33,creditos_sf!$A122,0)/$A$1)/$AZ21*100</f>
        <v>227786012.72346237</v>
      </c>
      <c r="E122" s="4">
        <v>2848944424.63729</v>
      </c>
      <c r="F122" s="4">
        <v>3029826254.13588</v>
      </c>
      <c r="G122" s="4">
        <v>1765340967.2141001</v>
      </c>
      <c r="H122" s="4">
        <f>+(VLOOKUP(H$2,Cartera!$C$23:$DG$33,creditos_sf!$A122,0)/$A$1)/$AZ21*100</f>
        <v>0</v>
      </c>
      <c r="I122" s="4">
        <f>+(VLOOKUP(I$2,Cartera!$C$23:$DG$33,creditos_sf!$A122,0)/$A$1)/$AZ21*100</f>
        <v>924057942.30130041</v>
      </c>
      <c r="J122" s="4">
        <v>10777883769.6947</v>
      </c>
      <c r="K122" s="4">
        <f>+(VLOOKUP(K$2,Cartera!$C$23:$DG$33,creditos_sf!$A122,0)/$A$1)/$AZ21*100</f>
        <v>21499237980.328541</v>
      </c>
      <c r="L122" s="4">
        <v>29042611589.521099</v>
      </c>
      <c r="M122" s="4">
        <f>+(VLOOKUP(M$2,Cartera!$C$23:$DG$33,creditos_sf!$A122,0)/$A$1)/$AZ21*100</f>
        <v>13996176746.379555</v>
      </c>
      <c r="N122" s="4">
        <v>133713461.095373</v>
      </c>
      <c r="O122" s="4">
        <f>+(VLOOKUP(O$2,Cartera!$C$89:$DG$127,creditos_sf!$A122,0)/$A$1)/$AZ21*100</f>
        <v>7407903.2049696278</v>
      </c>
      <c r="P122" s="4">
        <v>471146154.51694602</v>
      </c>
      <c r="Q122" s="4">
        <f>+(VLOOKUP(Q$2,Cartera!$C$89:$DG$127,creditos_sf!$A122,0)/$A$1)/$AZ21*100</f>
        <v>194155613.21914724</v>
      </c>
      <c r="R122" s="4">
        <f>+(VLOOKUP(R$2,Cartera!$C$89:$DG$127,creditos_sf!$A122,0)/$A$1)/$AZ21*100</f>
        <v>0</v>
      </c>
      <c r="S122" s="4">
        <f>+(VLOOKUP(S$2,Cartera!$C$89:$DG$127,creditos_sf!$A122,0)/$A$1)/$AZ21*100</f>
        <v>11391984.258704497</v>
      </c>
      <c r="T122" s="4">
        <f>+(VLOOKUP(T$2,Cartera!$C$89:$DG$127,creditos_sf!$A122,0)/$A$1)/$AZ21*100</f>
        <v>16364678.945478192</v>
      </c>
      <c r="U122" s="4">
        <f>+(VLOOKUP(U$2,Cartera!$C$89:$DG$127,creditos_sf!$A122,0)/$A$1)/$AZ21*100</f>
        <v>6392934.3620869564</v>
      </c>
      <c r="V122" s="4">
        <f>+(VLOOKUP(V$2,Cartera!$C$89:$DG$127,creditos_sf!$A122,0)/$A$1)/$AZ21*100</f>
        <v>104614660.12509987</v>
      </c>
      <c r="W122" s="4">
        <f>+(VLOOKUP(W$2,Cartera!$C$89:$DG$127,creditos_sf!$A122,0)/$A$1)/$AZ21*100</f>
        <v>302502917.42952222</v>
      </c>
      <c r="X122" s="4">
        <f>+(VLOOKUP(X$2,Cartera!$C$89:$DG$127,creditos_sf!$A122,0)/$A$1)/$AZ21*100</f>
        <v>225657061.90249208</v>
      </c>
      <c r="Y122" s="4">
        <f>+(VLOOKUP(Y$2,Cartera!$C$89:$DG$127,creditos_sf!$A122,0)/$A$1)/$AZ21*100</f>
        <v>102644983.18200961</v>
      </c>
      <c r="Z122" s="4">
        <f>+(VLOOKUP(Z$2,Cartera!$C$89:$DG$127,creditos_sf!$A122,0)/$A$1)/$AZ21*100</f>
        <v>0</v>
      </c>
      <c r="AA122" s="4">
        <f>+(VLOOKUP(AA$2,Cartera!$C$89:$DG$127,creditos_sf!$A122,0)/$A$1)/$AZ21*100</f>
        <v>0</v>
      </c>
      <c r="AB122" s="4">
        <f>+(VLOOKUP(AB$2,Cartera!$C$89:$DG$127,creditos_sf!$A122,0)/$A$1)/$AZ21*100</f>
        <v>183497073.26662481</v>
      </c>
      <c r="AC122" s="4">
        <v>18166701.4010076</v>
      </c>
      <c r="AD122" s="4">
        <f>+(VLOOKUP(AD$2,Cartera!$C$89:$DG$127,creditos_sf!$A122,0)/$A$1)/$AZ21*100</f>
        <v>3907187.4306324562</v>
      </c>
      <c r="AE122" s="4">
        <f>+(VLOOKUP(AE$2,Cartera!$C$89:$DG$127,creditos_sf!$A122,0)/$A$1)/$AZ21*100</f>
        <v>2341.436846051125</v>
      </c>
      <c r="AF122" s="4">
        <v>437719723.97590804</v>
      </c>
      <c r="AG122" s="4">
        <v>759189125.600963</v>
      </c>
      <c r="AH122" s="4">
        <f>+(VLOOKUP(AH$2,Cartera!$C$89:$DG$127,creditos_sf!$A122,0)/$A$1)/$AZ21*100</f>
        <v>29635004.069831293</v>
      </c>
      <c r="AI122" s="4">
        <f>+(VLOOKUP(AI$2,Cartera!$C$89:$DG$127,creditos_sf!$A122,0)/$A$1)/$AZ21*100</f>
        <v>52307901.327185243</v>
      </c>
      <c r="AJ122" s="4">
        <f>+(VLOOKUP(AJ$2,Cartera!$C$89:$DG$127,creditos_sf!$A122,0)/$A$1)/$AZ21*100</f>
        <v>9444347.838989405</v>
      </c>
      <c r="AK122" s="4">
        <v>272828427.33062404</v>
      </c>
      <c r="AL122" s="4">
        <v>613915901.921134</v>
      </c>
      <c r="AM122" s="4">
        <f>+(VLOOKUP(AM$2,Cartera!$C$89:$DG$127,creditos_sf!$A122,0)/$A$1)/$AZ21*100</f>
        <v>15957919.210014595</v>
      </c>
      <c r="AN122" s="4">
        <f>+(VLOOKUP(AN$2,Cartera!$C$89:$DG$127,creditos_sf!$A122,0)/$A$1)/$AZ21*100</f>
        <v>133079608.23489675</v>
      </c>
      <c r="AO122" s="4">
        <f>+(VLOOKUP(AO$2,Cartera!$C$89:$DG$127,creditos_sf!$A122,0)/$A$1)/$AZ21*100</f>
        <v>6515380.6167322723</v>
      </c>
      <c r="AP122" s="4">
        <f>+(VLOOKUP(AP$2,Cartera!$C$89:$DG$127,creditos_sf!$A122,0)/$A$1)/$AZ21*100</f>
        <v>1080242.920647634</v>
      </c>
      <c r="AQ122" s="4">
        <f>+(VLOOKUP(AQ$2,Cartera!$C$89:$DG$127,creditos_sf!$A122,0)/$A$1)/$AZ21*100</f>
        <v>31867162.147434253</v>
      </c>
      <c r="AR122" s="4">
        <v>26492988.5789157</v>
      </c>
      <c r="AS122" s="4">
        <v>131007044.36912701</v>
      </c>
      <c r="AT122" s="4">
        <v>8344769.3210140606</v>
      </c>
      <c r="AU122" s="4">
        <f>+(VLOOKUP(AU$2,Cartera!$C$89:$DG$127,creditos_sf!$A122,0)/$A$1)/$AZ21*100</f>
        <v>6711355.6069365805</v>
      </c>
      <c r="AV122" s="4">
        <f>+(VLOOKUP(AV$2,Cartera!$C$89:$DG$127,creditos_sf!$A122,0)/$A$1)/$AZ21*100</f>
        <v>70871183.758055136</v>
      </c>
      <c r="AW122" s="4">
        <v>365878032.13470501</v>
      </c>
      <c r="AX122" s="4">
        <v>438612019.83424997</v>
      </c>
      <c r="AY122" s="4">
        <f>+(VLOOKUP(AY$2,Cartera!$C$89:$DG$127,creditos_sf!$A122,0)/$A$1)/$AZ21*100</f>
        <v>431770418.46286321</v>
      </c>
    </row>
    <row r="123" spans="1:51" ht="16.5" x14ac:dyDescent="0.3">
      <c r="A123">
        <f t="shared" si="2"/>
        <v>32</v>
      </c>
      <c r="B123" s="1">
        <v>21</v>
      </c>
      <c r="C123" s="3">
        <v>41486</v>
      </c>
      <c r="D123" s="4">
        <f>+(VLOOKUP(D$2,Cartera!$C$23:$DG$33,creditos_sf!$A123,0)/$A$1)/$AZ22*100</f>
        <v>204772438.60250825</v>
      </c>
      <c r="E123" s="4">
        <v>2980477632.1437001</v>
      </c>
      <c r="F123" s="4">
        <v>3054230956.0952601</v>
      </c>
      <c r="G123" s="4">
        <v>1758004168.70281</v>
      </c>
      <c r="H123" s="4">
        <f>+(VLOOKUP(H$2,Cartera!$C$23:$DG$33,creditos_sf!$A123,0)/$A$1)/$AZ22*100</f>
        <v>0</v>
      </c>
      <c r="I123" s="4">
        <f>+(VLOOKUP(I$2,Cartera!$C$23:$DG$33,creditos_sf!$A123,0)/$A$1)/$AZ22*100</f>
        <v>1004059771.7866285</v>
      </c>
      <c r="J123" s="4">
        <v>11051777179.990801</v>
      </c>
      <c r="K123" s="4">
        <f>+(VLOOKUP(K$2,Cartera!$C$23:$DG$33,creditos_sf!$A123,0)/$A$1)/$AZ22*100</f>
        <v>21425047682.471172</v>
      </c>
      <c r="L123" s="4">
        <v>29382133510.381302</v>
      </c>
      <c r="M123" s="4">
        <f>+(VLOOKUP(M$2,Cartera!$C$23:$DG$33,creditos_sf!$A123,0)/$A$1)/$AZ22*100</f>
        <v>14060145336.153519</v>
      </c>
      <c r="N123" s="4">
        <v>134036406.52839901</v>
      </c>
      <c r="O123" s="4">
        <f>+(VLOOKUP(O$2,Cartera!$C$89:$DG$127,creditos_sf!$A123,0)/$A$1)/$AZ22*100</f>
        <v>7323362.72287062</v>
      </c>
      <c r="P123" s="4">
        <v>480614189.06407696</v>
      </c>
      <c r="Q123" s="4">
        <f>+(VLOOKUP(Q$2,Cartera!$C$89:$DG$127,creditos_sf!$A123,0)/$A$1)/$AZ22*100</f>
        <v>192860757.24997896</v>
      </c>
      <c r="R123" s="4">
        <f>+(VLOOKUP(R$2,Cartera!$C$89:$DG$127,creditos_sf!$A123,0)/$A$1)/$AZ22*100</f>
        <v>0</v>
      </c>
      <c r="S123" s="4">
        <f>+(VLOOKUP(S$2,Cartera!$C$89:$DG$127,creditos_sf!$A123,0)/$A$1)/$AZ22*100</f>
        <v>10879678.685285108</v>
      </c>
      <c r="T123" s="4">
        <f>+(VLOOKUP(T$2,Cartera!$C$89:$DG$127,creditos_sf!$A123,0)/$A$1)/$AZ22*100</f>
        <v>16043444.728685167</v>
      </c>
      <c r="U123" s="4">
        <f>+(VLOOKUP(U$2,Cartera!$C$89:$DG$127,creditos_sf!$A123,0)/$A$1)/$AZ22*100</f>
        <v>6228404.3203275204</v>
      </c>
      <c r="V123" s="4">
        <f>+(VLOOKUP(V$2,Cartera!$C$89:$DG$127,creditos_sf!$A123,0)/$A$1)/$AZ22*100</f>
        <v>105988505.03824708</v>
      </c>
      <c r="W123" s="4">
        <f>+(VLOOKUP(W$2,Cartera!$C$89:$DG$127,creditos_sf!$A123,0)/$A$1)/$AZ22*100</f>
        <v>320225232.75959241</v>
      </c>
      <c r="X123" s="4">
        <f>+(VLOOKUP(X$2,Cartera!$C$89:$DG$127,creditos_sf!$A123,0)/$A$1)/$AZ22*100</f>
        <v>230295086.78465444</v>
      </c>
      <c r="Y123" s="4">
        <f>+(VLOOKUP(Y$2,Cartera!$C$89:$DG$127,creditos_sf!$A123,0)/$A$1)/$AZ22*100</f>
        <v>104870232.56865244</v>
      </c>
      <c r="Z123" s="4">
        <f>+(VLOOKUP(Z$2,Cartera!$C$89:$DG$127,creditos_sf!$A123,0)/$A$1)/$AZ22*100</f>
        <v>0</v>
      </c>
      <c r="AA123" s="4">
        <f>+(VLOOKUP(AA$2,Cartera!$C$89:$DG$127,creditos_sf!$A123,0)/$A$1)/$AZ22*100</f>
        <v>0</v>
      </c>
      <c r="AB123" s="4">
        <f>+(VLOOKUP(AB$2,Cartera!$C$89:$DG$127,creditos_sf!$A123,0)/$A$1)/$AZ22*100</f>
        <v>183372623.98336992</v>
      </c>
      <c r="AC123" s="4">
        <v>18724628.383408397</v>
      </c>
      <c r="AD123" s="4">
        <f>+(VLOOKUP(AD$2,Cartera!$C$89:$DG$127,creditos_sf!$A123,0)/$A$1)/$AZ22*100</f>
        <v>4082822.7414202834</v>
      </c>
      <c r="AE123" s="4">
        <f>+(VLOOKUP(AE$2,Cartera!$C$89:$DG$127,creditos_sf!$A123,0)/$A$1)/$AZ22*100</f>
        <v>2099.8128789484999</v>
      </c>
      <c r="AF123" s="4">
        <v>440635242.72354501</v>
      </c>
      <c r="AG123" s="4">
        <v>755721648.38032603</v>
      </c>
      <c r="AH123" s="4">
        <f>+(VLOOKUP(AH$2,Cartera!$C$89:$DG$127,creditos_sf!$A123,0)/$A$1)/$AZ22*100</f>
        <v>29475571.570951898</v>
      </c>
      <c r="AI123" s="4">
        <f>+(VLOOKUP(AI$2,Cartera!$C$89:$DG$127,creditos_sf!$A123,0)/$A$1)/$AZ22*100</f>
        <v>52177050.629837878</v>
      </c>
      <c r="AJ123" s="4">
        <f>+(VLOOKUP(AJ$2,Cartera!$C$89:$DG$127,creditos_sf!$A123,0)/$A$1)/$AZ22*100</f>
        <v>9619896.2865334563</v>
      </c>
      <c r="AK123" s="4">
        <v>268163534.02738303</v>
      </c>
      <c r="AL123" s="4">
        <v>639587433.64837801</v>
      </c>
      <c r="AM123" s="4">
        <f>+(VLOOKUP(AM$2,Cartera!$C$89:$DG$127,creditos_sf!$A123,0)/$A$1)/$AZ22*100</f>
        <v>17274855.737108316</v>
      </c>
      <c r="AN123" s="4">
        <f>+(VLOOKUP(AN$2,Cartera!$C$89:$DG$127,creditos_sf!$A123,0)/$A$1)/$AZ22*100</f>
        <v>138950153.6745162</v>
      </c>
      <c r="AO123" s="4">
        <f>+(VLOOKUP(AO$2,Cartera!$C$89:$DG$127,creditos_sf!$A123,0)/$A$1)/$AZ22*100</f>
        <v>5564730.5051484695</v>
      </c>
      <c r="AP123" s="4">
        <f>+(VLOOKUP(AP$2,Cartera!$C$89:$DG$127,creditos_sf!$A123,0)/$A$1)/$AZ22*100</f>
        <v>952702.69475971232</v>
      </c>
      <c r="AQ123" s="4">
        <f>+(VLOOKUP(AQ$2,Cartera!$C$89:$DG$127,creditos_sf!$A123,0)/$A$1)/$AZ22*100</f>
        <v>33982141.914402828</v>
      </c>
      <c r="AR123" s="4">
        <v>27009981.285206299</v>
      </c>
      <c r="AS123" s="4">
        <v>129695402.93596099</v>
      </c>
      <c r="AT123" s="4">
        <v>8433359.155947661</v>
      </c>
      <c r="AU123" s="4">
        <f>+(VLOOKUP(AU$2,Cartera!$C$89:$DG$127,creditos_sf!$A123,0)/$A$1)/$AZ22*100</f>
        <v>6915928.544039499</v>
      </c>
      <c r="AV123" s="4">
        <f>+(VLOOKUP(AV$2,Cartera!$C$89:$DG$127,creditos_sf!$A123,0)/$A$1)/$AZ22*100</f>
        <v>68149795.115487993</v>
      </c>
      <c r="AW123" s="4">
        <v>371446152.280222</v>
      </c>
      <c r="AX123" s="4">
        <v>441948198.20485395</v>
      </c>
      <c r="AY123" s="4">
        <f>+(VLOOKUP(AY$2,Cartera!$C$89:$DG$127,creditos_sf!$A123,0)/$A$1)/$AZ22*100</f>
        <v>437672573.10823154</v>
      </c>
    </row>
    <row r="124" spans="1:51" ht="16.5" x14ac:dyDescent="0.3">
      <c r="A124">
        <f t="shared" si="2"/>
        <v>33</v>
      </c>
      <c r="B124" s="1">
        <v>22</v>
      </c>
      <c r="C124" s="3">
        <v>41517</v>
      </c>
      <c r="D124" s="4">
        <f>+(VLOOKUP(D$2,Cartera!$C$23:$DG$33,creditos_sf!$A124,0)/$A$1)/$AZ23*100</f>
        <v>210280326.36185464</v>
      </c>
      <c r="E124" s="4">
        <v>3054678444.7297101</v>
      </c>
      <c r="F124" s="4">
        <v>3080915670.1170201</v>
      </c>
      <c r="G124" s="4">
        <v>1777444057.79934</v>
      </c>
      <c r="H124" s="4">
        <f>+(VLOOKUP(H$2,Cartera!$C$23:$DG$33,creditos_sf!$A124,0)/$A$1)/$AZ23*100</f>
        <v>0</v>
      </c>
      <c r="I124" s="4">
        <f>+(VLOOKUP(I$2,Cartera!$C$23:$DG$33,creditos_sf!$A124,0)/$A$1)/$AZ23*100</f>
        <v>1028117143.0517085</v>
      </c>
      <c r="J124" s="4">
        <v>11286455498.183699</v>
      </c>
      <c r="K124" s="4">
        <f>+(VLOOKUP(K$2,Cartera!$C$23:$DG$33,creditos_sf!$A124,0)/$A$1)/$AZ23*100</f>
        <v>21567285434.430866</v>
      </c>
      <c r="L124" s="4">
        <v>29440107707.5467</v>
      </c>
      <c r="M124" s="4">
        <f>+(VLOOKUP(M$2,Cartera!$C$23:$DG$33,creditos_sf!$A124,0)/$A$1)/$AZ23*100</f>
        <v>14188050614.890934</v>
      </c>
      <c r="N124" s="4">
        <v>134492126.573064</v>
      </c>
      <c r="O124" s="4">
        <f>+(VLOOKUP(O$2,Cartera!$C$89:$DG$127,creditos_sf!$A124,0)/$A$1)/$AZ23*100</f>
        <v>7468892.3059485694</v>
      </c>
      <c r="P124" s="4">
        <v>485732441.64467996</v>
      </c>
      <c r="Q124" s="4">
        <f>+(VLOOKUP(Q$2,Cartera!$C$89:$DG$127,creditos_sf!$A124,0)/$A$1)/$AZ23*100</f>
        <v>195834478.95122015</v>
      </c>
      <c r="R124" s="4">
        <f>+(VLOOKUP(R$2,Cartera!$C$89:$DG$127,creditos_sf!$A124,0)/$A$1)/$AZ23*100</f>
        <v>0</v>
      </c>
      <c r="S124" s="4">
        <f>+(VLOOKUP(S$2,Cartera!$C$89:$DG$127,creditos_sf!$A124,0)/$A$1)/$AZ23*100</f>
        <v>10366531.946552502</v>
      </c>
      <c r="T124" s="4">
        <f>+(VLOOKUP(T$2,Cartera!$C$89:$DG$127,creditos_sf!$A124,0)/$A$1)/$AZ23*100</f>
        <v>15527044.026126567</v>
      </c>
      <c r="U124" s="4">
        <f>+(VLOOKUP(U$2,Cartera!$C$89:$DG$127,creditos_sf!$A124,0)/$A$1)/$AZ23*100</f>
        <v>6223949.9260037653</v>
      </c>
      <c r="V124" s="4">
        <f>+(VLOOKUP(V$2,Cartera!$C$89:$DG$127,creditos_sf!$A124,0)/$A$1)/$AZ23*100</f>
        <v>100507380.89851351</v>
      </c>
      <c r="W124" s="4">
        <f>+(VLOOKUP(W$2,Cartera!$C$89:$DG$127,creditos_sf!$A124,0)/$A$1)/$AZ23*100</f>
        <v>328545589.18069589</v>
      </c>
      <c r="X124" s="4">
        <f>+(VLOOKUP(X$2,Cartera!$C$89:$DG$127,creditos_sf!$A124,0)/$A$1)/$AZ23*100</f>
        <v>238490044.64115137</v>
      </c>
      <c r="Y124" s="4">
        <f>+(VLOOKUP(Y$2,Cartera!$C$89:$DG$127,creditos_sf!$A124,0)/$A$1)/$AZ23*100</f>
        <v>106723486.81066397</v>
      </c>
      <c r="Z124" s="4">
        <f>+(VLOOKUP(Z$2,Cartera!$C$89:$DG$127,creditos_sf!$A124,0)/$A$1)/$AZ23*100</f>
        <v>0</v>
      </c>
      <c r="AA124" s="4">
        <f>+(VLOOKUP(AA$2,Cartera!$C$89:$DG$127,creditos_sf!$A124,0)/$A$1)/$AZ23*100</f>
        <v>0</v>
      </c>
      <c r="AB124" s="4">
        <f>+(VLOOKUP(AB$2,Cartera!$C$89:$DG$127,creditos_sf!$A124,0)/$A$1)/$AZ23*100</f>
        <v>185455979.00203654</v>
      </c>
      <c r="AC124" s="4">
        <v>18897784.166885499</v>
      </c>
      <c r="AD124" s="4">
        <f>+(VLOOKUP(AD$2,Cartera!$C$89:$DG$127,creditos_sf!$A124,0)/$A$1)/$AZ23*100</f>
        <v>4051751.589126735</v>
      </c>
      <c r="AE124" s="4">
        <f>+(VLOOKUP(AE$2,Cartera!$C$89:$DG$127,creditos_sf!$A124,0)/$A$1)/$AZ23*100</f>
        <v>1856.65990311157</v>
      </c>
      <c r="AF124" s="4">
        <v>446354439.96254599</v>
      </c>
      <c r="AG124" s="4">
        <v>751783200.79604304</v>
      </c>
      <c r="AH124" s="4">
        <f>+(VLOOKUP(AH$2,Cartera!$C$89:$DG$127,creditos_sf!$A124,0)/$A$1)/$AZ23*100</f>
        <v>29575175.690905396</v>
      </c>
      <c r="AI124" s="4">
        <f>+(VLOOKUP(AI$2,Cartera!$C$89:$DG$127,creditos_sf!$A124,0)/$A$1)/$AZ23*100</f>
        <v>50933270.672279537</v>
      </c>
      <c r="AJ124" s="4">
        <f>+(VLOOKUP(AJ$2,Cartera!$C$89:$DG$127,creditos_sf!$A124,0)/$A$1)/$AZ23*100</f>
        <v>9853579.9611186516</v>
      </c>
      <c r="AK124" s="4">
        <v>271937521.88294297</v>
      </c>
      <c r="AL124" s="4">
        <v>651917374.0169971</v>
      </c>
      <c r="AM124" s="4">
        <f>+(VLOOKUP(AM$2,Cartera!$C$89:$DG$127,creditos_sf!$A124,0)/$A$1)/$AZ23*100</f>
        <v>18126912.939435862</v>
      </c>
      <c r="AN124" s="4">
        <f>+(VLOOKUP(AN$2,Cartera!$C$89:$DG$127,creditos_sf!$A124,0)/$A$1)/$AZ23*100</f>
        <v>146124221.33618182</v>
      </c>
      <c r="AO124" s="4">
        <f>+(VLOOKUP(AO$2,Cartera!$C$89:$DG$127,creditos_sf!$A124,0)/$A$1)/$AZ23*100</f>
        <v>5010020.7108680438</v>
      </c>
      <c r="AP124" s="4">
        <f>+(VLOOKUP(AP$2,Cartera!$C$89:$DG$127,creditos_sf!$A124,0)/$A$1)/$AZ23*100</f>
        <v>943573.30562932056</v>
      </c>
      <c r="AQ124" s="4">
        <f>+(VLOOKUP(AQ$2,Cartera!$C$89:$DG$127,creditos_sf!$A124,0)/$A$1)/$AZ23*100</f>
        <v>36047901.134600699</v>
      </c>
      <c r="AR124" s="4">
        <v>25793173.0106555</v>
      </c>
      <c r="AS124" s="4">
        <v>131940995.64185299</v>
      </c>
      <c r="AT124" s="4">
        <v>8392775.4346176498</v>
      </c>
      <c r="AU124" s="4">
        <f>+(VLOOKUP(AU$2,Cartera!$C$89:$DG$127,creditos_sf!$A124,0)/$A$1)/$AZ23*100</f>
        <v>7334977.3467296297</v>
      </c>
      <c r="AV124" s="4">
        <f>+(VLOOKUP(AV$2,Cartera!$C$89:$DG$127,creditos_sf!$A124,0)/$A$1)/$AZ23*100</f>
        <v>68721421.729371026</v>
      </c>
      <c r="AW124" s="4">
        <v>374349107.93887901</v>
      </c>
      <c r="AX124" s="4">
        <v>448589769.49664301</v>
      </c>
      <c r="AY124" s="4">
        <f>+(VLOOKUP(AY$2,Cartera!$C$89:$DG$127,creditos_sf!$A124,0)/$A$1)/$AZ23*100</f>
        <v>442310309.95334274</v>
      </c>
    </row>
    <row r="125" spans="1:51" ht="16.5" x14ac:dyDescent="0.3">
      <c r="A125">
        <f t="shared" si="2"/>
        <v>34</v>
      </c>
      <c r="B125" s="1">
        <v>23</v>
      </c>
      <c r="C125" s="3">
        <v>41547</v>
      </c>
      <c r="D125" s="4">
        <f>+(VLOOKUP(D$2,Cartera!$C$23:$DG$33,creditos_sf!$A125,0)/$A$1)/$AZ24*100</f>
        <v>197680956.01653722</v>
      </c>
      <c r="E125" s="4">
        <v>3128916512.94909</v>
      </c>
      <c r="F125" s="4">
        <v>3091227385.2539396</v>
      </c>
      <c r="G125" s="4">
        <v>1786475662.05197</v>
      </c>
      <c r="H125" s="4">
        <f>+(VLOOKUP(H$2,Cartera!$C$23:$DG$33,creditos_sf!$A125,0)/$A$1)/$AZ24*100</f>
        <v>0</v>
      </c>
      <c r="I125" s="4">
        <f>+(VLOOKUP(I$2,Cartera!$C$23:$DG$33,creditos_sf!$A125,0)/$A$1)/$AZ24*100</f>
        <v>992601758.78604412</v>
      </c>
      <c r="J125" s="4">
        <v>11513248336.1824</v>
      </c>
      <c r="K125" s="4">
        <f>+(VLOOKUP(K$2,Cartera!$C$23:$DG$33,creditos_sf!$A125,0)/$A$1)/$AZ24*100</f>
        <v>21544286269.520607</v>
      </c>
      <c r="L125" s="4">
        <v>29494220893.019501</v>
      </c>
      <c r="M125" s="4">
        <f>+(VLOOKUP(M$2,Cartera!$C$23:$DG$33,creditos_sf!$A125,0)/$A$1)/$AZ24*100</f>
        <v>14202004253.573406</v>
      </c>
      <c r="N125" s="4">
        <v>135456397.12778798</v>
      </c>
      <c r="O125" s="4">
        <f>+(VLOOKUP(O$2,Cartera!$C$89:$DG$127,creditos_sf!$A125,0)/$A$1)/$AZ24*100</f>
        <v>6470294.5274971174</v>
      </c>
      <c r="P125" s="4">
        <v>492199075.31648505</v>
      </c>
      <c r="Q125" s="4">
        <f>+(VLOOKUP(Q$2,Cartera!$C$89:$DG$127,creditos_sf!$A125,0)/$A$1)/$AZ24*100</f>
        <v>198020529.70856053</v>
      </c>
      <c r="R125" s="4">
        <f>+(VLOOKUP(R$2,Cartera!$C$89:$DG$127,creditos_sf!$A125,0)/$A$1)/$AZ24*100</f>
        <v>0</v>
      </c>
      <c r="S125" s="4">
        <f>+(VLOOKUP(S$2,Cartera!$C$89:$DG$127,creditos_sf!$A125,0)/$A$1)/$AZ24*100</f>
        <v>11390067.099371729</v>
      </c>
      <c r="T125" s="4">
        <f>+(VLOOKUP(T$2,Cartera!$C$89:$DG$127,creditos_sf!$A125,0)/$A$1)/$AZ24*100</f>
        <v>14836000.25592136</v>
      </c>
      <c r="U125" s="4">
        <f>+(VLOOKUP(U$2,Cartera!$C$89:$DG$127,creditos_sf!$A125,0)/$A$1)/$AZ24*100</f>
        <v>6233031.07259994</v>
      </c>
      <c r="V125" s="4">
        <f>+(VLOOKUP(V$2,Cartera!$C$89:$DG$127,creditos_sf!$A125,0)/$A$1)/$AZ24*100</f>
        <v>102017112.49827696</v>
      </c>
      <c r="W125" s="4">
        <f>+(VLOOKUP(W$2,Cartera!$C$89:$DG$127,creditos_sf!$A125,0)/$A$1)/$AZ24*100</f>
        <v>345175731.76199061</v>
      </c>
      <c r="X125" s="4">
        <f>+(VLOOKUP(X$2,Cartera!$C$89:$DG$127,creditos_sf!$A125,0)/$A$1)/$AZ24*100</f>
        <v>246800994.84254372</v>
      </c>
      <c r="Y125" s="4">
        <f>+(VLOOKUP(Y$2,Cartera!$C$89:$DG$127,creditos_sf!$A125,0)/$A$1)/$AZ24*100</f>
        <v>108276887.406571</v>
      </c>
      <c r="Z125" s="4">
        <f>+(VLOOKUP(Z$2,Cartera!$C$89:$DG$127,creditos_sf!$A125,0)/$A$1)/$AZ24*100</f>
        <v>0</v>
      </c>
      <c r="AA125" s="4">
        <f>+(VLOOKUP(AA$2,Cartera!$C$89:$DG$127,creditos_sf!$A125,0)/$A$1)/$AZ24*100</f>
        <v>0</v>
      </c>
      <c r="AB125" s="4">
        <f>+(VLOOKUP(AB$2,Cartera!$C$89:$DG$127,creditos_sf!$A125,0)/$A$1)/$AZ24*100</f>
        <v>187141191.63283658</v>
      </c>
      <c r="AC125" s="4">
        <v>19158188.428910699</v>
      </c>
      <c r="AD125" s="4">
        <f>+(VLOOKUP(AD$2,Cartera!$C$89:$DG$127,creditos_sf!$A125,0)/$A$1)/$AZ24*100</f>
        <v>4070476.6684064008</v>
      </c>
      <c r="AE125" s="4">
        <f>+(VLOOKUP(AE$2,Cartera!$C$89:$DG$127,creditos_sf!$A125,0)/$A$1)/$AZ24*100</f>
        <v>1854.6424161186756</v>
      </c>
      <c r="AF125" s="4">
        <v>448410389.22464597</v>
      </c>
      <c r="AG125" s="4">
        <v>751250345.59529102</v>
      </c>
      <c r="AH125" s="4">
        <f>+(VLOOKUP(AH$2,Cartera!$C$89:$DG$127,creditos_sf!$A125,0)/$A$1)/$AZ24*100</f>
        <v>28787439.796343789</v>
      </c>
      <c r="AI125" s="4">
        <f>+(VLOOKUP(AI$2,Cartera!$C$89:$DG$127,creditos_sf!$A125,0)/$A$1)/$AZ24*100</f>
        <v>50356866.425336935</v>
      </c>
      <c r="AJ125" s="4">
        <f>+(VLOOKUP(AJ$2,Cartera!$C$89:$DG$127,creditos_sf!$A125,0)/$A$1)/$AZ24*100</f>
        <v>9337094.6064324677</v>
      </c>
      <c r="AK125" s="4">
        <v>263251472.87528798</v>
      </c>
      <c r="AL125" s="4">
        <v>666927924.16405594</v>
      </c>
      <c r="AM125" s="4">
        <f>+(VLOOKUP(AM$2,Cartera!$C$89:$DG$127,creditos_sf!$A125,0)/$A$1)/$AZ24*100</f>
        <v>18473475.671468664</v>
      </c>
      <c r="AN125" s="4">
        <f>+(VLOOKUP(AN$2,Cartera!$C$89:$DG$127,creditos_sf!$A125,0)/$A$1)/$AZ24*100</f>
        <v>155851289.39853182</v>
      </c>
      <c r="AO125" s="4">
        <f>+(VLOOKUP(AO$2,Cartera!$C$89:$DG$127,creditos_sf!$A125,0)/$A$1)/$AZ24*100</f>
        <v>4803547.0042844322</v>
      </c>
      <c r="AP125" s="4">
        <f>+(VLOOKUP(AP$2,Cartera!$C$89:$DG$127,creditos_sf!$A125,0)/$A$1)/$AZ24*100</f>
        <v>958367.79469408339</v>
      </c>
      <c r="AQ125" s="4">
        <f>+(VLOOKUP(AQ$2,Cartera!$C$89:$DG$127,creditos_sf!$A125,0)/$A$1)/$AZ24*100</f>
        <v>39881181.613821328</v>
      </c>
      <c r="AR125" s="4">
        <v>26178248.301844101</v>
      </c>
      <c r="AS125" s="4">
        <v>131051132.36468199</v>
      </c>
      <c r="AT125" s="4">
        <v>8297507.4775588196</v>
      </c>
      <c r="AU125" s="4">
        <f>+(VLOOKUP(AU$2,Cartera!$C$89:$DG$127,creditos_sf!$A125,0)/$A$1)/$AZ24*100</f>
        <v>7527782.2664491218</v>
      </c>
      <c r="AV125" s="4">
        <f>+(VLOOKUP(AV$2,Cartera!$C$89:$DG$127,creditos_sf!$A125,0)/$A$1)/$AZ24*100</f>
        <v>67340955.414337918</v>
      </c>
      <c r="AW125" s="4">
        <v>376929533.50660503</v>
      </c>
      <c r="AX125" s="4">
        <v>452954130.56312299</v>
      </c>
      <c r="AY125" s="4">
        <f>+(VLOOKUP(AY$2,Cartera!$C$89:$DG$127,creditos_sf!$A125,0)/$A$1)/$AZ24*100</f>
        <v>465713438.61719787</v>
      </c>
    </row>
    <row r="126" spans="1:51" ht="16.5" x14ac:dyDescent="0.3">
      <c r="A126">
        <f t="shared" si="2"/>
        <v>35</v>
      </c>
      <c r="B126" s="1">
        <v>24</v>
      </c>
      <c r="C126" s="3">
        <v>41578</v>
      </c>
      <c r="D126" s="4">
        <f>+(VLOOKUP(D$2,Cartera!$C$23:$DG$33,creditos_sf!$A126,0)/$A$1)/$AZ25*100</f>
        <v>198574183.22099906</v>
      </c>
      <c r="E126" s="4">
        <v>3215794739.3729596</v>
      </c>
      <c r="F126" s="4">
        <v>3081842391.19978</v>
      </c>
      <c r="G126" s="4">
        <v>1811628508.1840901</v>
      </c>
      <c r="H126" s="4">
        <f>+(VLOOKUP(H$2,Cartera!$C$23:$DG$33,creditos_sf!$A126,0)/$A$1)/$AZ25*100</f>
        <v>0</v>
      </c>
      <c r="I126" s="4">
        <f>+(VLOOKUP(I$2,Cartera!$C$23:$DG$33,creditos_sf!$A126,0)/$A$1)/$AZ25*100</f>
        <v>1014443606.8397164</v>
      </c>
      <c r="J126" s="4">
        <v>11679229296.3801</v>
      </c>
      <c r="K126" s="4">
        <f>+(VLOOKUP(K$2,Cartera!$C$23:$DG$33,creditos_sf!$A126,0)/$A$1)/$AZ25*100</f>
        <v>21713579632.373802</v>
      </c>
      <c r="L126" s="4">
        <v>29788599663.4095</v>
      </c>
      <c r="M126" s="4">
        <f>+(VLOOKUP(M$2,Cartera!$C$23:$DG$33,creditos_sf!$A126,0)/$A$1)/$AZ25*100</f>
        <v>14260500540.657455</v>
      </c>
      <c r="N126" s="4">
        <v>138757689.48663399</v>
      </c>
      <c r="O126" s="4">
        <f>+(VLOOKUP(O$2,Cartera!$C$89:$DG$127,creditos_sf!$A126,0)/$A$1)/$AZ25*100</f>
        <v>6282788.7986686528</v>
      </c>
      <c r="P126" s="4">
        <v>499998845.66269797</v>
      </c>
      <c r="Q126" s="4">
        <f>+(VLOOKUP(Q$2,Cartera!$C$89:$DG$127,creditos_sf!$A126,0)/$A$1)/$AZ25*100</f>
        <v>200587926.58521336</v>
      </c>
      <c r="R126" s="4">
        <f>+(VLOOKUP(R$2,Cartera!$C$89:$DG$127,creditos_sf!$A126,0)/$A$1)/$AZ25*100</f>
        <v>0</v>
      </c>
      <c r="S126" s="4">
        <f>+(VLOOKUP(S$2,Cartera!$C$89:$DG$127,creditos_sf!$A126,0)/$A$1)/$AZ25*100</f>
        <v>11208988.216112198</v>
      </c>
      <c r="T126" s="4">
        <f>+(VLOOKUP(T$2,Cartera!$C$89:$DG$127,creditos_sf!$A126,0)/$A$1)/$AZ25*100</f>
        <v>14319906.080844993</v>
      </c>
      <c r="U126" s="4">
        <f>+(VLOOKUP(U$2,Cartera!$C$89:$DG$127,creditos_sf!$A126,0)/$A$1)/$AZ25*100</f>
        <v>6607648.3677421641</v>
      </c>
      <c r="V126" s="4">
        <f>+(VLOOKUP(V$2,Cartera!$C$89:$DG$127,creditos_sf!$A126,0)/$A$1)/$AZ25*100</f>
        <v>103467424.95507744</v>
      </c>
      <c r="W126" s="4">
        <f>+(VLOOKUP(W$2,Cartera!$C$89:$DG$127,creditos_sf!$A126,0)/$A$1)/$AZ25*100</f>
        <v>355352511.98484772</v>
      </c>
      <c r="X126" s="4">
        <f>+(VLOOKUP(X$2,Cartera!$C$89:$DG$127,creditos_sf!$A126,0)/$A$1)/$AZ25*100</f>
        <v>256154326.47222784</v>
      </c>
      <c r="Y126" s="4">
        <f>+(VLOOKUP(Y$2,Cartera!$C$89:$DG$127,creditos_sf!$A126,0)/$A$1)/$AZ25*100</f>
        <v>110583739.89515483</v>
      </c>
      <c r="Z126" s="4">
        <f>+(VLOOKUP(Z$2,Cartera!$C$89:$DG$127,creditos_sf!$A126,0)/$A$1)/$AZ25*100</f>
        <v>0</v>
      </c>
      <c r="AA126" s="4">
        <f>+(VLOOKUP(AA$2,Cartera!$C$89:$DG$127,creditos_sf!$A126,0)/$A$1)/$AZ25*100</f>
        <v>0</v>
      </c>
      <c r="AB126" s="4">
        <f>+(VLOOKUP(AB$2,Cartera!$C$89:$DG$127,creditos_sf!$A126,0)/$A$1)/$AZ25*100</f>
        <v>188153423.48371232</v>
      </c>
      <c r="AC126" s="4">
        <v>19486300.037947502</v>
      </c>
      <c r="AD126" s="4">
        <f>+(VLOOKUP(AD$2,Cartera!$C$89:$DG$127,creditos_sf!$A126,0)/$A$1)/$AZ25*100</f>
        <v>4291903.5485076522</v>
      </c>
      <c r="AE126" s="4">
        <f>+(VLOOKUP(AE$2,Cartera!$C$89:$DG$127,creditos_sf!$A126,0)/$A$1)/$AZ25*100</f>
        <v>1040.9743310998119</v>
      </c>
      <c r="AF126" s="4">
        <v>453675344.965635</v>
      </c>
      <c r="AG126" s="4">
        <v>758005793.83965802</v>
      </c>
      <c r="AH126" s="4">
        <f>+(VLOOKUP(AH$2,Cartera!$C$89:$DG$127,creditos_sf!$A126,0)/$A$1)/$AZ25*100</f>
        <v>28453493.72991075</v>
      </c>
      <c r="AI126" s="4">
        <f>+(VLOOKUP(AI$2,Cartera!$C$89:$DG$127,creditos_sf!$A126,0)/$A$1)/$AZ25*100</f>
        <v>49677783.919325374</v>
      </c>
      <c r="AJ126" s="4">
        <f>+(VLOOKUP(AJ$2,Cartera!$C$89:$DG$127,creditos_sf!$A126,0)/$A$1)/$AZ25*100</f>
        <v>8763568.8985261302</v>
      </c>
      <c r="AK126" s="4">
        <v>255754084.83198702</v>
      </c>
      <c r="AL126" s="4">
        <v>678865255.10141504</v>
      </c>
      <c r="AM126" s="4">
        <f>+(VLOOKUP(AM$2,Cartera!$C$89:$DG$127,creditos_sf!$A126,0)/$A$1)/$AZ25*100</f>
        <v>19070769.564608186</v>
      </c>
      <c r="AN126" s="4">
        <f>+(VLOOKUP(AN$2,Cartera!$C$89:$DG$127,creditos_sf!$A126,0)/$A$1)/$AZ25*100</f>
        <v>165889626.35712504</v>
      </c>
      <c r="AO126" s="4">
        <f>+(VLOOKUP(AO$2,Cartera!$C$89:$DG$127,creditos_sf!$A126,0)/$A$1)/$AZ25*100</f>
        <v>3569670.6399493995</v>
      </c>
      <c r="AP126" s="4">
        <f>+(VLOOKUP(AP$2,Cartera!$C$89:$DG$127,creditos_sf!$A126,0)/$A$1)/$AZ25*100</f>
        <v>1335421.0958969493</v>
      </c>
      <c r="AQ126" s="4">
        <f>+(VLOOKUP(AQ$2,Cartera!$C$89:$DG$127,creditos_sf!$A126,0)/$A$1)/$AZ25*100</f>
        <v>43923497.297676787</v>
      </c>
      <c r="AR126" s="4">
        <v>27262743.386463001</v>
      </c>
      <c r="AS126" s="4">
        <v>135593503.54208401</v>
      </c>
      <c r="AT126" s="4">
        <v>8308595.7841157904</v>
      </c>
      <c r="AU126" s="4">
        <f>+(VLOOKUP(AU$2,Cartera!$C$89:$DG$127,creditos_sf!$A126,0)/$A$1)/$AZ25*100</f>
        <v>8259130.7542831283</v>
      </c>
      <c r="AV126" s="4">
        <f>+(VLOOKUP(AV$2,Cartera!$C$89:$DG$127,creditos_sf!$A126,0)/$A$1)/$AZ25*100</f>
        <v>66671595.528364509</v>
      </c>
      <c r="AW126" s="4">
        <v>379245725.95587796</v>
      </c>
      <c r="AX126" s="4">
        <v>450030329.54270703</v>
      </c>
      <c r="AY126" s="4">
        <f>+(VLOOKUP(AY$2,Cartera!$C$89:$DG$127,creditos_sf!$A126,0)/$A$1)/$AZ25*100</f>
        <v>468200017.10383755</v>
      </c>
    </row>
    <row r="127" spans="1:51" ht="16.5" x14ac:dyDescent="0.3">
      <c r="A127">
        <f t="shared" si="2"/>
        <v>36</v>
      </c>
      <c r="B127" s="1">
        <v>25</v>
      </c>
      <c r="C127" s="3">
        <v>41608</v>
      </c>
      <c r="D127" s="4">
        <f>+(VLOOKUP(D$2,Cartera!$C$23:$DG$33,creditos_sf!$A127,0)/$A$1)/$AZ26*100</f>
        <v>188261928.98242494</v>
      </c>
      <c r="E127" s="4">
        <v>3317616925.1809502</v>
      </c>
      <c r="F127" s="4">
        <v>3098385056.7978001</v>
      </c>
      <c r="G127" s="4">
        <v>1849246254.2516401</v>
      </c>
      <c r="H127" s="4">
        <f>+(VLOOKUP(H$2,Cartera!$C$23:$DG$33,creditos_sf!$A127,0)/$A$1)/$AZ26*100</f>
        <v>0</v>
      </c>
      <c r="I127" s="4">
        <f>+(VLOOKUP(I$2,Cartera!$C$23:$DG$33,creditos_sf!$A127,0)/$A$1)/$AZ26*100</f>
        <v>1053716659.0753701</v>
      </c>
      <c r="J127" s="4">
        <v>12028133796.418701</v>
      </c>
      <c r="K127" s="4">
        <f>+(VLOOKUP(K$2,Cartera!$C$23:$DG$33,creditos_sf!$A127,0)/$A$1)/$AZ26*100</f>
        <v>22170094493.168255</v>
      </c>
      <c r="L127" s="4">
        <v>30022233016.776699</v>
      </c>
      <c r="M127" s="4">
        <f>+(VLOOKUP(M$2,Cartera!$C$23:$DG$33,creditos_sf!$A127,0)/$A$1)/$AZ26*100</f>
        <v>14749075803.615627</v>
      </c>
      <c r="N127" s="4">
        <v>140797352.09755799</v>
      </c>
      <c r="O127" s="4">
        <f>+(VLOOKUP(O$2,Cartera!$C$89:$DG$127,creditos_sf!$A127,0)/$A$1)/$AZ26*100</f>
        <v>6147705.1200235076</v>
      </c>
      <c r="P127" s="4">
        <v>513036830.43437099</v>
      </c>
      <c r="Q127" s="4">
        <f>+(VLOOKUP(Q$2,Cartera!$C$89:$DG$127,creditos_sf!$A127,0)/$A$1)/$AZ26*100</f>
        <v>201824457.02653095</v>
      </c>
      <c r="R127" s="4">
        <f>+(VLOOKUP(R$2,Cartera!$C$89:$DG$127,creditos_sf!$A127,0)/$A$1)/$AZ26*100</f>
        <v>0</v>
      </c>
      <c r="S127" s="4">
        <f>+(VLOOKUP(S$2,Cartera!$C$89:$DG$127,creditos_sf!$A127,0)/$A$1)/$AZ26*100</f>
        <v>10711989.605692368</v>
      </c>
      <c r="T127" s="4">
        <f>+(VLOOKUP(T$2,Cartera!$C$89:$DG$127,creditos_sf!$A127,0)/$A$1)/$AZ26*100</f>
        <v>13890898.824759116</v>
      </c>
      <c r="U127" s="4">
        <f>+(VLOOKUP(U$2,Cartera!$C$89:$DG$127,creditos_sf!$A127,0)/$A$1)/$AZ26*100</f>
        <v>7139383.4779668497</v>
      </c>
      <c r="V127" s="4">
        <f>+(VLOOKUP(V$2,Cartera!$C$89:$DG$127,creditos_sf!$A127,0)/$A$1)/$AZ26*100</f>
        <v>104243395.2415887</v>
      </c>
      <c r="W127" s="4">
        <f>+(VLOOKUP(W$2,Cartera!$C$89:$DG$127,creditos_sf!$A127,0)/$A$1)/$AZ26*100</f>
        <v>372055554.96117353</v>
      </c>
      <c r="X127" s="4">
        <f>+(VLOOKUP(X$2,Cartera!$C$89:$DG$127,creditos_sf!$A127,0)/$A$1)/$AZ26*100</f>
        <v>265816626.60202241</v>
      </c>
      <c r="Y127" s="4">
        <f>+(VLOOKUP(Y$2,Cartera!$C$89:$DG$127,creditos_sf!$A127,0)/$A$1)/$AZ26*100</f>
        <v>113781638.35416543</v>
      </c>
      <c r="Z127" s="4">
        <f>+(VLOOKUP(Z$2,Cartera!$C$89:$DG$127,creditos_sf!$A127,0)/$A$1)/$AZ26*100</f>
        <v>0</v>
      </c>
      <c r="AA127" s="4">
        <f>+(VLOOKUP(AA$2,Cartera!$C$89:$DG$127,creditos_sf!$A127,0)/$A$1)/$AZ26*100</f>
        <v>0</v>
      </c>
      <c r="AB127" s="4">
        <f>+(VLOOKUP(AB$2,Cartera!$C$89:$DG$127,creditos_sf!$A127,0)/$A$1)/$AZ26*100</f>
        <v>194375655.41359776</v>
      </c>
      <c r="AC127" s="4">
        <v>19567474.679717001</v>
      </c>
      <c r="AD127" s="4">
        <f>+(VLOOKUP(AD$2,Cartera!$C$89:$DG$127,creditos_sf!$A127,0)/$A$1)/$AZ26*100</f>
        <v>4421639.056196087</v>
      </c>
      <c r="AE127" s="4">
        <f>+(VLOOKUP(AE$2,Cartera!$C$89:$DG$127,creditos_sf!$A127,0)/$A$1)/$AZ26*100</f>
        <v>791.11402993531169</v>
      </c>
      <c r="AF127" s="4">
        <v>461616530.00648999</v>
      </c>
      <c r="AG127" s="4">
        <v>764445531.37564909</v>
      </c>
      <c r="AH127" s="4">
        <f>+(VLOOKUP(AH$2,Cartera!$C$89:$DG$127,creditos_sf!$A127,0)/$A$1)/$AZ26*100</f>
        <v>28012994.267326243</v>
      </c>
      <c r="AI127" s="4">
        <f>+(VLOOKUP(AI$2,Cartera!$C$89:$DG$127,creditos_sf!$A127,0)/$A$1)/$AZ26*100</f>
        <v>48748797.336042069</v>
      </c>
      <c r="AJ127" s="4">
        <f>+(VLOOKUP(AJ$2,Cartera!$C$89:$DG$127,creditos_sf!$A127,0)/$A$1)/$AZ26*100</f>
        <v>7429936.7387992796</v>
      </c>
      <c r="AK127" s="4">
        <v>258233350.59670299</v>
      </c>
      <c r="AL127" s="4">
        <v>695974969.24582207</v>
      </c>
      <c r="AM127" s="4">
        <f>+(VLOOKUP(AM$2,Cartera!$C$89:$DG$127,creditos_sf!$A127,0)/$A$1)/$AZ26*100</f>
        <v>20217577.587566674</v>
      </c>
      <c r="AN127" s="4">
        <f>+(VLOOKUP(AN$2,Cartera!$C$89:$DG$127,creditos_sf!$A127,0)/$A$1)/$AZ26*100</f>
        <v>175099692.02396172</v>
      </c>
      <c r="AO127" s="4">
        <f>+(VLOOKUP(AO$2,Cartera!$C$89:$DG$127,creditos_sf!$A127,0)/$A$1)/$AZ26*100</f>
        <v>4183015.9739883472</v>
      </c>
      <c r="AP127" s="4">
        <f>+(VLOOKUP(AP$2,Cartera!$C$89:$DG$127,creditos_sf!$A127,0)/$A$1)/$AZ26*100</f>
        <v>1330166.4277886401</v>
      </c>
      <c r="AQ127" s="4">
        <f>+(VLOOKUP(AQ$2,Cartera!$C$89:$DG$127,creditos_sf!$A127,0)/$A$1)/$AZ26*100</f>
        <v>44024076.325617902</v>
      </c>
      <c r="AR127" s="4">
        <v>26601772.971802901</v>
      </c>
      <c r="AS127" s="4">
        <v>134618134.905141</v>
      </c>
      <c r="AT127" s="4">
        <v>8191186.2419197094</v>
      </c>
      <c r="AU127" s="4">
        <f>+(VLOOKUP(AU$2,Cartera!$C$89:$DG$127,creditos_sf!$A127,0)/$A$1)/$AZ26*100</f>
        <v>8817041.4826070834</v>
      </c>
      <c r="AV127" s="4">
        <f>+(VLOOKUP(AV$2,Cartera!$C$89:$DG$127,creditos_sf!$A127,0)/$A$1)/$AZ26*100</f>
        <v>66100494.342116453</v>
      </c>
      <c r="AW127" s="4">
        <v>381242765.04874599</v>
      </c>
      <c r="AX127" s="4">
        <v>453240331.88582599</v>
      </c>
      <c r="AY127" s="4">
        <f>+(VLOOKUP(AY$2,Cartera!$C$89:$DG$127,creditos_sf!$A127,0)/$A$1)/$AZ26*100</f>
        <v>472403362.50497997</v>
      </c>
    </row>
    <row r="128" spans="1:51" ht="16.5" x14ac:dyDescent="0.3">
      <c r="A128">
        <f t="shared" si="2"/>
        <v>37</v>
      </c>
      <c r="B128" s="1">
        <v>26</v>
      </c>
      <c r="C128" s="3">
        <v>41639</v>
      </c>
      <c r="D128" s="4">
        <f>+(VLOOKUP(D$2,Cartera!$C$23:$DG$33,creditos_sf!$A128,0)/$A$1)/$AZ27*100</f>
        <v>181653956.21694332</v>
      </c>
      <c r="E128" s="4">
        <v>3385228980.9014697</v>
      </c>
      <c r="F128" s="4">
        <v>3112935848.9110198</v>
      </c>
      <c r="G128" s="4">
        <v>1882124594.2222002</v>
      </c>
      <c r="H128" s="4">
        <f>+(VLOOKUP(H$2,Cartera!$C$23:$DG$33,creditos_sf!$A128,0)/$A$1)/$AZ27*100</f>
        <v>0</v>
      </c>
      <c r="I128" s="4">
        <f>+(VLOOKUP(I$2,Cartera!$C$23:$DG$33,creditos_sf!$A128,0)/$A$1)/$AZ27*100</f>
        <v>1063952697.6191702</v>
      </c>
      <c r="J128" s="4">
        <v>12186428980.575602</v>
      </c>
      <c r="K128" s="4">
        <f>+(VLOOKUP(K$2,Cartera!$C$23:$DG$33,creditos_sf!$A128,0)/$A$1)/$AZ27*100</f>
        <v>22234349874.232609</v>
      </c>
      <c r="L128" s="4">
        <v>29724798490.807102</v>
      </c>
      <c r="M128" s="4">
        <f>+(VLOOKUP(M$2,Cartera!$C$23:$DG$33,creditos_sf!$A128,0)/$A$1)/$AZ27*100</f>
        <v>14916433798.139784</v>
      </c>
      <c r="N128" s="4">
        <v>142578516.683391</v>
      </c>
      <c r="O128" s="4">
        <f>+(VLOOKUP(O$2,Cartera!$C$89:$DG$127,creditos_sf!$A128,0)/$A$1)/$AZ27*100</f>
        <v>5719999.2357702171</v>
      </c>
      <c r="P128" s="4">
        <v>522874103.64616096</v>
      </c>
      <c r="Q128" s="4">
        <f>+(VLOOKUP(Q$2,Cartera!$C$89:$DG$127,creditos_sf!$A128,0)/$A$1)/$AZ27*100</f>
        <v>200722054.22273988</v>
      </c>
      <c r="R128" s="4">
        <f>+(VLOOKUP(R$2,Cartera!$C$89:$DG$127,creditos_sf!$A128,0)/$A$1)/$AZ27*100</f>
        <v>0</v>
      </c>
      <c r="S128" s="4">
        <f>+(VLOOKUP(S$2,Cartera!$C$89:$DG$127,creditos_sf!$A128,0)/$A$1)/$AZ27*100</f>
        <v>10317400.404979834</v>
      </c>
      <c r="T128" s="4">
        <f>+(VLOOKUP(T$2,Cartera!$C$89:$DG$127,creditos_sf!$A128,0)/$A$1)/$AZ27*100</f>
        <v>13578948.843002044</v>
      </c>
      <c r="U128" s="4">
        <f>+(VLOOKUP(U$2,Cartera!$C$89:$DG$127,creditos_sf!$A128,0)/$A$1)/$AZ27*100</f>
        <v>7194738.1983378548</v>
      </c>
      <c r="V128" s="4">
        <f>+(VLOOKUP(V$2,Cartera!$C$89:$DG$127,creditos_sf!$A128,0)/$A$1)/$AZ27*100</f>
        <v>106535455.51399969</v>
      </c>
      <c r="W128" s="4">
        <f>+(VLOOKUP(W$2,Cartera!$C$89:$DG$127,creditos_sf!$A128,0)/$A$1)/$AZ27*100</f>
        <v>378083459.72342265</v>
      </c>
      <c r="X128" s="4">
        <f>+(VLOOKUP(X$2,Cartera!$C$89:$DG$127,creditos_sf!$A128,0)/$A$1)/$AZ27*100</f>
        <v>273801446.04202795</v>
      </c>
      <c r="Y128" s="4">
        <f>+(VLOOKUP(Y$2,Cartera!$C$89:$DG$127,creditos_sf!$A128,0)/$A$1)/$AZ27*100</f>
        <v>116798203.12730157</v>
      </c>
      <c r="Z128" s="4">
        <f>+(VLOOKUP(Z$2,Cartera!$C$89:$DG$127,creditos_sf!$A128,0)/$A$1)/$AZ27*100</f>
        <v>0</v>
      </c>
      <c r="AA128" s="4">
        <f>+(VLOOKUP(AA$2,Cartera!$C$89:$DG$127,creditos_sf!$A128,0)/$A$1)/$AZ27*100</f>
        <v>0</v>
      </c>
      <c r="AB128" s="4">
        <f>+(VLOOKUP(AB$2,Cartera!$C$89:$DG$127,creditos_sf!$A128,0)/$A$1)/$AZ27*100</f>
        <v>194780538.55244097</v>
      </c>
      <c r="AC128" s="4">
        <v>19825444.748243</v>
      </c>
      <c r="AD128" s="4">
        <f>+(VLOOKUP(AD$2,Cartera!$C$89:$DG$127,creditos_sf!$A128,0)/$A$1)/$AZ27*100</f>
        <v>4489006.5378370779</v>
      </c>
      <c r="AE128" s="4">
        <f>+(VLOOKUP(AE$2,Cartera!$C$89:$DG$127,creditos_sf!$A128,0)/$A$1)/$AZ27*100</f>
        <v>532.67771220696022</v>
      </c>
      <c r="AF128" s="4">
        <v>467593407.88849801</v>
      </c>
      <c r="AG128" s="4">
        <v>766408304.89788699</v>
      </c>
      <c r="AH128" s="4">
        <f>+(VLOOKUP(AH$2,Cartera!$C$89:$DG$127,creditos_sf!$A128,0)/$A$1)/$AZ27*100</f>
        <v>27056844.359499745</v>
      </c>
      <c r="AI128" s="4">
        <f>+(VLOOKUP(AI$2,Cartera!$C$89:$DG$127,creditos_sf!$A128,0)/$A$1)/$AZ27*100</f>
        <v>49581790.749479957</v>
      </c>
      <c r="AJ128" s="4">
        <f>+(VLOOKUP(AJ$2,Cartera!$C$89:$DG$127,creditos_sf!$A128,0)/$A$1)/$AZ27*100</f>
        <v>7321327.0735044554</v>
      </c>
      <c r="AK128" s="4">
        <v>258880908.97094601</v>
      </c>
      <c r="AL128" s="4">
        <v>686745629.36657405</v>
      </c>
      <c r="AM128" s="4">
        <f>+(VLOOKUP(AM$2,Cartera!$C$89:$DG$127,creditos_sf!$A128,0)/$A$1)/$AZ27*100</f>
        <v>20728268.288686283</v>
      </c>
      <c r="AN128" s="4">
        <f>+(VLOOKUP(AN$2,Cartera!$C$89:$DG$127,creditos_sf!$A128,0)/$A$1)/$AZ27*100</f>
        <v>96126190.902244434</v>
      </c>
      <c r="AO128" s="4">
        <f>+(VLOOKUP(AO$2,Cartera!$C$89:$DG$127,creditos_sf!$A128,0)/$A$1)/$AZ27*100</f>
        <v>3458171.512294359</v>
      </c>
      <c r="AP128" s="4">
        <f>+(VLOOKUP(AP$2,Cartera!$C$89:$DG$127,creditos_sf!$A128,0)/$A$1)/$AZ27*100</f>
        <v>1336309.5168828021</v>
      </c>
      <c r="AQ128" s="4">
        <f>+(VLOOKUP(AQ$2,Cartera!$C$89:$DG$127,creditos_sf!$A128,0)/$A$1)/$AZ27*100</f>
        <v>55054127.0518554</v>
      </c>
      <c r="AR128" s="4">
        <v>26367135.145167701</v>
      </c>
      <c r="AS128" s="4">
        <v>133754865.036387</v>
      </c>
      <c r="AT128" s="4">
        <v>8019390.7451608004</v>
      </c>
      <c r="AU128" s="4">
        <f>+(VLOOKUP(AU$2,Cartera!$C$89:$DG$127,creditos_sf!$A128,0)/$A$1)/$AZ27*100</f>
        <v>9045482.1228416469</v>
      </c>
      <c r="AV128" s="4">
        <f>+(VLOOKUP(AV$2,Cartera!$C$89:$DG$127,creditos_sf!$A128,0)/$A$1)/$AZ27*100</f>
        <v>63587434.466035537</v>
      </c>
      <c r="AW128" s="4">
        <v>388147776.66876501</v>
      </c>
      <c r="AX128" s="4">
        <v>458618029.18361497</v>
      </c>
      <c r="AY128" s="4">
        <f>+(VLOOKUP(AY$2,Cartera!$C$89:$DG$127,creditos_sf!$A128,0)/$A$1)/$AZ27*100</f>
        <v>477667580.84276289</v>
      </c>
    </row>
    <row r="129" spans="1:51" ht="16.5" x14ac:dyDescent="0.3">
      <c r="A129">
        <f t="shared" si="2"/>
        <v>38</v>
      </c>
      <c r="B129" s="1">
        <v>27</v>
      </c>
      <c r="C129" s="3">
        <v>41670</v>
      </c>
      <c r="D129" s="4">
        <f>+(VLOOKUP(D$2,Cartera!$C$23:$DG$33,creditos_sf!$A129,0)/$A$1)/$AZ28*100</f>
        <v>168128853.97645897</v>
      </c>
      <c r="E129" s="4">
        <v>3447548563.06774</v>
      </c>
      <c r="F129" s="4">
        <v>3096135056.8629203</v>
      </c>
      <c r="G129" s="4">
        <v>1941631623.72263</v>
      </c>
      <c r="H129" s="4">
        <f>+(VLOOKUP(H$2,Cartera!$C$23:$DG$33,creditos_sf!$A129,0)/$A$1)/$AZ28*100</f>
        <v>0</v>
      </c>
      <c r="I129" s="4">
        <f>+(VLOOKUP(I$2,Cartera!$C$23:$DG$33,creditos_sf!$A129,0)/$A$1)/$AZ28*100</f>
        <v>1046117890.159966</v>
      </c>
      <c r="J129" s="4">
        <v>12342747787.4319</v>
      </c>
      <c r="K129" s="4">
        <f>+(VLOOKUP(K$2,Cartera!$C$23:$DG$33,creditos_sf!$A129,0)/$A$1)/$AZ28*100</f>
        <v>22634750470.118801</v>
      </c>
      <c r="L129" s="4">
        <v>29932399107.9641</v>
      </c>
      <c r="M129" s="4">
        <f>+(VLOOKUP(M$2,Cartera!$C$23:$DG$33,creditos_sf!$A129,0)/$A$1)/$AZ28*100</f>
        <v>15177339779.361647</v>
      </c>
      <c r="N129" s="4">
        <v>144142922.687915</v>
      </c>
      <c r="O129" s="4">
        <f>+(VLOOKUP(O$2,Cartera!$C$89:$DG$127,creditos_sf!$A129,0)/$A$1)/$AZ28*100</f>
        <v>5415333.0887806313</v>
      </c>
      <c r="P129" s="4">
        <v>527943265.46458793</v>
      </c>
      <c r="Q129" s="4">
        <f>+(VLOOKUP(Q$2,Cartera!$C$89:$DG$127,creditos_sf!$A129,0)/$A$1)/$AZ28*100</f>
        <v>200547490.81136653</v>
      </c>
      <c r="R129" s="4">
        <f>+(VLOOKUP(R$2,Cartera!$C$89:$DG$127,creditos_sf!$A129,0)/$A$1)/$AZ28*100</f>
        <v>0</v>
      </c>
      <c r="S129" s="4">
        <f>+(VLOOKUP(S$2,Cartera!$C$89:$DG$127,creditos_sf!$A129,0)/$A$1)/$AZ28*100</f>
        <v>10511066.947464729</v>
      </c>
      <c r="T129" s="4">
        <f>+(VLOOKUP(T$2,Cartera!$C$89:$DG$127,creditos_sf!$A129,0)/$A$1)/$AZ28*100</f>
        <v>13054440.776781319</v>
      </c>
      <c r="U129" s="4">
        <f>+(VLOOKUP(U$2,Cartera!$C$89:$DG$127,creditos_sf!$A129,0)/$A$1)/$AZ28*100</f>
        <v>7427868.1992706014</v>
      </c>
      <c r="V129" s="4">
        <f>+(VLOOKUP(V$2,Cartera!$C$89:$DG$127,creditos_sf!$A129,0)/$A$1)/$AZ28*100</f>
        <v>114698157.80437787</v>
      </c>
      <c r="W129" s="4">
        <f>+(VLOOKUP(W$2,Cartera!$C$89:$DG$127,creditos_sf!$A129,0)/$A$1)/$AZ28*100</f>
        <v>381588477.7642709</v>
      </c>
      <c r="X129" s="4">
        <f>+(VLOOKUP(X$2,Cartera!$C$89:$DG$127,creditos_sf!$A129,0)/$A$1)/$AZ28*100</f>
        <v>279685309.54305625</v>
      </c>
      <c r="Y129" s="4">
        <f>+(VLOOKUP(Y$2,Cartera!$C$89:$DG$127,creditos_sf!$A129,0)/$A$1)/$AZ28*100</f>
        <v>116069387.11074381</v>
      </c>
      <c r="Z129" s="4">
        <f>+(VLOOKUP(Z$2,Cartera!$C$89:$DG$127,creditos_sf!$A129,0)/$A$1)/$AZ28*100</f>
        <v>0</v>
      </c>
      <c r="AA129" s="4">
        <f>+(VLOOKUP(AA$2,Cartera!$C$89:$DG$127,creditos_sf!$A129,0)/$A$1)/$AZ28*100</f>
        <v>0</v>
      </c>
      <c r="AB129" s="4">
        <f>+(VLOOKUP(AB$2,Cartera!$C$89:$DG$127,creditos_sf!$A129,0)/$A$1)/$AZ28*100</f>
        <v>193949214.95197439</v>
      </c>
      <c r="AC129" s="4">
        <v>19863723.543459199</v>
      </c>
      <c r="AD129" s="4">
        <f>+(VLOOKUP(AD$2,Cartera!$C$89:$DG$127,creditos_sf!$A129,0)/$A$1)/$AZ28*100</f>
        <v>4377431.6494212449</v>
      </c>
      <c r="AE129" s="4">
        <f>+(VLOOKUP(AE$2,Cartera!$C$89:$DG$127,creditos_sf!$A129,0)/$A$1)/$AZ28*100</f>
        <v>0</v>
      </c>
      <c r="AF129" s="4">
        <v>474687320.23392498</v>
      </c>
      <c r="AG129" s="4">
        <v>773413078.306077</v>
      </c>
      <c r="AH129" s="4">
        <f>+(VLOOKUP(AH$2,Cartera!$C$89:$DG$127,creditos_sf!$A129,0)/$A$1)/$AZ28*100</f>
        <v>27149833.106194083</v>
      </c>
      <c r="AI129" s="4">
        <f>+(VLOOKUP(AI$2,Cartera!$C$89:$DG$127,creditos_sf!$A129,0)/$A$1)/$AZ28*100</f>
        <v>49491157.227070265</v>
      </c>
      <c r="AJ129" s="4">
        <f>+(VLOOKUP(AJ$2,Cartera!$C$89:$DG$127,creditos_sf!$A129,0)/$A$1)/$AZ28*100</f>
        <v>6602181.6924432013</v>
      </c>
      <c r="AK129" s="4">
        <v>260775221.97017398</v>
      </c>
      <c r="AL129" s="4">
        <v>689967361.65910709</v>
      </c>
      <c r="AM129" s="4">
        <f>+(VLOOKUP(AM$2,Cartera!$C$89:$DG$127,creditos_sf!$A129,0)/$A$1)/$AZ28*100</f>
        <v>20942630.465928297</v>
      </c>
      <c r="AN129" s="4">
        <f>+(VLOOKUP(AN$2,Cartera!$C$89:$DG$127,creditos_sf!$A129,0)/$A$1)/$AZ28*100</f>
        <v>103283842.50211282</v>
      </c>
      <c r="AO129" s="4">
        <f>+(VLOOKUP(AO$2,Cartera!$C$89:$DG$127,creditos_sf!$A129,0)/$A$1)/$AZ28*100</f>
        <v>3069851.8308477779</v>
      </c>
      <c r="AP129" s="4">
        <f>+(VLOOKUP(AP$2,Cartera!$C$89:$DG$127,creditos_sf!$A129,0)/$A$1)/$AZ28*100</f>
        <v>1329592.9926619728</v>
      </c>
      <c r="AQ129" s="4">
        <f>+(VLOOKUP(AQ$2,Cartera!$C$89:$DG$127,creditos_sf!$A129,0)/$A$1)/$AZ28*100</f>
        <v>51610841.403707527</v>
      </c>
      <c r="AR129" s="4">
        <v>26488470.895000901</v>
      </c>
      <c r="AS129" s="4">
        <v>130925654.323686</v>
      </c>
      <c r="AT129" s="4">
        <v>7833904.49087705</v>
      </c>
      <c r="AU129" s="4">
        <f>+(VLOOKUP(AU$2,Cartera!$C$89:$DG$127,creditos_sf!$A129,0)/$A$1)/$AZ28*100</f>
        <v>9258047.8502304368</v>
      </c>
      <c r="AV129" s="4">
        <f>+(VLOOKUP(AV$2,Cartera!$C$89:$DG$127,creditos_sf!$A129,0)/$A$1)/$AZ28*100</f>
        <v>62399761.49407959</v>
      </c>
      <c r="AW129" s="4">
        <v>387997636.32455003</v>
      </c>
      <c r="AX129" s="4">
        <v>457007289.11320704</v>
      </c>
      <c r="AY129" s="4">
        <f>+(VLOOKUP(AY$2,Cartera!$C$89:$DG$127,creditos_sf!$A129,0)/$A$1)/$AZ28*100</f>
        <v>481923099.44817936</v>
      </c>
    </row>
    <row r="130" spans="1:51" ht="16.5" x14ac:dyDescent="0.3">
      <c r="A130">
        <f t="shared" si="2"/>
        <v>39</v>
      </c>
      <c r="B130" s="1">
        <v>28</v>
      </c>
      <c r="C130" s="3">
        <v>41698</v>
      </c>
      <c r="D130" s="4">
        <f>+(VLOOKUP(D$2,Cartera!$C$23:$DG$33,creditos_sf!$A130,0)/$A$1)/$AZ29*100</f>
        <v>189856981.96879944</v>
      </c>
      <c r="E130" s="4">
        <v>3498975315.0227199</v>
      </c>
      <c r="F130" s="4">
        <v>3107467989.1075397</v>
      </c>
      <c r="G130" s="4">
        <v>1932103019.7023799</v>
      </c>
      <c r="H130" s="4">
        <f>+(VLOOKUP(H$2,Cartera!$C$23:$DG$33,creditos_sf!$A130,0)/$A$1)/$AZ29*100</f>
        <v>0</v>
      </c>
      <c r="I130" s="4">
        <f>+(VLOOKUP(I$2,Cartera!$C$23:$DG$33,creditos_sf!$A130,0)/$A$1)/$AZ29*100</f>
        <v>1043960693.7097102</v>
      </c>
      <c r="J130" s="4">
        <v>12346463186.863701</v>
      </c>
      <c r="K130" s="4">
        <f>+(VLOOKUP(K$2,Cartera!$C$23:$DG$33,creditos_sf!$A130,0)/$A$1)/$AZ29*100</f>
        <v>22356786845.839878</v>
      </c>
      <c r="L130" s="4">
        <v>30001524019.239002</v>
      </c>
      <c r="M130" s="4">
        <f>+(VLOOKUP(M$2,Cartera!$C$23:$DG$33,creditos_sf!$A130,0)/$A$1)/$AZ29*100</f>
        <v>15234969650.94113</v>
      </c>
      <c r="N130" s="4">
        <v>144580722.76286802</v>
      </c>
      <c r="O130" s="4">
        <f>+(VLOOKUP(O$2,Cartera!$C$89:$DG$127,creditos_sf!$A130,0)/$A$1)/$AZ29*100</f>
        <v>5094786.4889883436</v>
      </c>
      <c r="P130" s="4">
        <v>532397352.80413598</v>
      </c>
      <c r="Q130" s="4">
        <f>+(VLOOKUP(Q$2,Cartera!$C$89:$DG$127,creditos_sf!$A130,0)/$A$1)/$AZ29*100</f>
        <v>197403316.43944347</v>
      </c>
      <c r="R130" s="4">
        <f>+(VLOOKUP(R$2,Cartera!$C$89:$DG$127,creditos_sf!$A130,0)/$A$1)/$AZ29*100</f>
        <v>0</v>
      </c>
      <c r="S130" s="4">
        <f>+(VLOOKUP(S$2,Cartera!$C$89:$DG$127,creditos_sf!$A130,0)/$A$1)/$AZ29*100</f>
        <v>10610021.456777308</v>
      </c>
      <c r="T130" s="4">
        <f>+(VLOOKUP(T$2,Cartera!$C$89:$DG$127,creditos_sf!$A130,0)/$A$1)/$AZ29*100</f>
        <v>12816515.533954594</v>
      </c>
      <c r="U130" s="4">
        <f>+(VLOOKUP(U$2,Cartera!$C$89:$DG$127,creditos_sf!$A130,0)/$A$1)/$AZ29*100</f>
        <v>7191057.9945744965</v>
      </c>
      <c r="V130" s="4">
        <f>+(VLOOKUP(V$2,Cartera!$C$89:$DG$127,creditos_sf!$A130,0)/$A$1)/$AZ29*100</f>
        <v>113259905.37699489</v>
      </c>
      <c r="W130" s="4">
        <f>+(VLOOKUP(W$2,Cartera!$C$89:$DG$127,creditos_sf!$A130,0)/$A$1)/$AZ29*100</f>
        <v>387797624.29788584</v>
      </c>
      <c r="X130" s="4">
        <f>+(VLOOKUP(X$2,Cartera!$C$89:$DG$127,creditos_sf!$A130,0)/$A$1)/$AZ29*100</f>
        <v>288047917.10493809</v>
      </c>
      <c r="Y130" s="4">
        <f>+(VLOOKUP(Y$2,Cartera!$C$89:$DG$127,creditos_sf!$A130,0)/$A$1)/$AZ29*100</f>
        <v>113935211.11987135</v>
      </c>
      <c r="Z130" s="4">
        <f>+(VLOOKUP(Z$2,Cartera!$C$89:$DG$127,creditos_sf!$A130,0)/$A$1)/$AZ29*100</f>
        <v>0</v>
      </c>
      <c r="AA130" s="4">
        <f>+(VLOOKUP(AA$2,Cartera!$C$89:$DG$127,creditos_sf!$A130,0)/$A$1)/$AZ29*100</f>
        <v>0</v>
      </c>
      <c r="AB130" s="4">
        <f>+(VLOOKUP(AB$2,Cartera!$C$89:$DG$127,creditos_sf!$A130,0)/$A$1)/$AZ29*100</f>
        <v>191626679.1701498</v>
      </c>
      <c r="AC130" s="4">
        <v>20064802.935645398</v>
      </c>
      <c r="AD130" s="4">
        <f>+(VLOOKUP(AD$2,Cartera!$C$89:$DG$127,creditos_sf!$A130,0)/$A$1)/$AZ29*100</f>
        <v>4448040.6894232137</v>
      </c>
      <c r="AE130" s="4">
        <f>+(VLOOKUP(AE$2,Cartera!$C$89:$DG$127,creditos_sf!$A130,0)/$A$1)/$AZ29*100</f>
        <v>0</v>
      </c>
      <c r="AF130" s="4">
        <v>475240371.524836</v>
      </c>
      <c r="AG130" s="4">
        <v>773779833.077999</v>
      </c>
      <c r="AH130" s="4">
        <f>+(VLOOKUP(AH$2,Cartera!$C$89:$DG$127,creditos_sf!$A130,0)/$A$1)/$AZ29*100</f>
        <v>26389498.991085071</v>
      </c>
      <c r="AI130" s="4">
        <f>+(VLOOKUP(AI$2,Cartera!$C$89:$DG$127,creditos_sf!$A130,0)/$A$1)/$AZ29*100</f>
        <v>49990579.184269972</v>
      </c>
      <c r="AJ130" s="4">
        <f>+(VLOOKUP(AJ$2,Cartera!$C$89:$DG$127,creditos_sf!$A130,0)/$A$1)/$AZ29*100</f>
        <v>6416064.29774452</v>
      </c>
      <c r="AK130" s="4">
        <v>253958729.76460499</v>
      </c>
      <c r="AL130" s="4">
        <v>703387321.04418206</v>
      </c>
      <c r="AM130" s="4">
        <f>+(VLOOKUP(AM$2,Cartera!$C$89:$DG$127,creditos_sf!$A130,0)/$A$1)/$AZ29*100</f>
        <v>20986119.197691157</v>
      </c>
      <c r="AN130" s="4">
        <f>+(VLOOKUP(AN$2,Cartera!$C$89:$DG$127,creditos_sf!$A130,0)/$A$1)/$AZ29*100</f>
        <v>110072258.80631524</v>
      </c>
      <c r="AO130" s="4">
        <f>+(VLOOKUP(AO$2,Cartera!$C$89:$DG$127,creditos_sf!$A130,0)/$A$1)/$AZ29*100</f>
        <v>3345601.5342722153</v>
      </c>
      <c r="AP130" s="4">
        <f>+(VLOOKUP(AP$2,Cartera!$C$89:$DG$127,creditos_sf!$A130,0)/$A$1)/$AZ29*100</f>
        <v>1318883.9150703507</v>
      </c>
      <c r="AQ130" s="4">
        <f>+(VLOOKUP(AQ$2,Cartera!$C$89:$DG$127,creditos_sf!$A130,0)/$A$1)/$AZ29*100</f>
        <v>56812188.972110689</v>
      </c>
      <c r="AR130" s="4">
        <v>27323456.285969701</v>
      </c>
      <c r="AS130" s="4">
        <v>134831669.62784597</v>
      </c>
      <c r="AT130" s="4">
        <v>7749579.2893824205</v>
      </c>
      <c r="AU130" s="4">
        <f>+(VLOOKUP(AU$2,Cartera!$C$89:$DG$127,creditos_sf!$A130,0)/$A$1)/$AZ29*100</f>
        <v>9257586.7539402656</v>
      </c>
      <c r="AV130" s="4">
        <f>+(VLOOKUP(AV$2,Cartera!$C$89:$DG$127,creditos_sf!$A130,0)/$A$1)/$AZ29*100</f>
        <v>60119266.727260232</v>
      </c>
      <c r="AW130" s="4">
        <v>392160887.959768</v>
      </c>
      <c r="AX130" s="4">
        <v>461957963.392618</v>
      </c>
      <c r="AY130" s="4">
        <f>+(VLOOKUP(AY$2,Cartera!$C$89:$DG$127,creditos_sf!$A130,0)/$A$1)/$AZ29*100</f>
        <v>483728005.42657059</v>
      </c>
    </row>
    <row r="131" spans="1:51" ht="16.5" x14ac:dyDescent="0.3">
      <c r="A131">
        <f t="shared" si="2"/>
        <v>40</v>
      </c>
      <c r="B131" s="1">
        <v>29</v>
      </c>
      <c r="C131" s="3">
        <v>41729</v>
      </c>
      <c r="D131" s="4">
        <f>+(VLOOKUP(D$2,Cartera!$C$23:$DG$33,creditos_sf!$A131,0)/$A$1)/$AZ30*100</f>
        <v>230050791.29913822</v>
      </c>
      <c r="E131" s="4">
        <v>3577053491.54983</v>
      </c>
      <c r="F131" s="4">
        <v>3089197116.4991198</v>
      </c>
      <c r="G131" s="4">
        <v>1971699940.17575</v>
      </c>
      <c r="H131" s="4">
        <f>+(VLOOKUP(H$2,Cartera!$C$23:$DG$33,creditos_sf!$A131,0)/$A$1)/$AZ30*100</f>
        <v>0</v>
      </c>
      <c r="I131" s="4">
        <f>+(VLOOKUP(I$2,Cartera!$C$23:$DG$33,creditos_sf!$A131,0)/$A$1)/$AZ30*100</f>
        <v>995206612.43531406</v>
      </c>
      <c r="J131" s="4">
        <v>12665336832.785999</v>
      </c>
      <c r="K131" s="4">
        <f>+(VLOOKUP(K$2,Cartera!$C$23:$DG$33,creditos_sf!$A131,0)/$A$1)/$AZ30*100</f>
        <v>23635934081.590694</v>
      </c>
      <c r="L131" s="4">
        <v>30257661006.174801</v>
      </c>
      <c r="M131" s="4">
        <f>+(VLOOKUP(M$2,Cartera!$C$23:$DG$33,creditos_sf!$A131,0)/$A$1)/$AZ30*100</f>
        <v>15386966808.480444</v>
      </c>
      <c r="N131" s="4">
        <v>145511618.771135</v>
      </c>
      <c r="O131" s="4">
        <f>+(VLOOKUP(O$2,Cartera!$C$89:$DG$127,creditos_sf!$A131,0)/$A$1)/$AZ30*100</f>
        <v>4953483.3351982692</v>
      </c>
      <c r="P131" s="4">
        <v>545450720.425336</v>
      </c>
      <c r="Q131" s="4">
        <f>+(VLOOKUP(Q$2,Cartera!$C$89:$DG$127,creditos_sf!$A131,0)/$A$1)/$AZ30*100</f>
        <v>196327650.84620294</v>
      </c>
      <c r="R131" s="4">
        <f>+(VLOOKUP(R$2,Cartera!$C$89:$DG$127,creditos_sf!$A131,0)/$A$1)/$AZ30*100</f>
        <v>0</v>
      </c>
      <c r="S131" s="4">
        <f>+(VLOOKUP(S$2,Cartera!$C$89:$DG$127,creditos_sf!$A131,0)/$A$1)/$AZ30*100</f>
        <v>10508260.072341874</v>
      </c>
      <c r="T131" s="4">
        <f>+(VLOOKUP(T$2,Cartera!$C$89:$DG$127,creditos_sf!$A131,0)/$A$1)/$AZ30*100</f>
        <v>12161270.072577666</v>
      </c>
      <c r="U131" s="4">
        <f>+(VLOOKUP(U$2,Cartera!$C$89:$DG$127,creditos_sf!$A131,0)/$A$1)/$AZ30*100</f>
        <v>7202772.2737245085</v>
      </c>
      <c r="V131" s="4">
        <f>+(VLOOKUP(V$2,Cartera!$C$89:$DG$127,creditos_sf!$A131,0)/$A$1)/$AZ30*100</f>
        <v>112960526.32118426</v>
      </c>
      <c r="W131" s="4">
        <f>+(VLOOKUP(W$2,Cartera!$C$89:$DG$127,creditos_sf!$A131,0)/$A$1)/$AZ30*100</f>
        <v>386978055.06549728</v>
      </c>
      <c r="X131" s="4">
        <f>+(VLOOKUP(X$2,Cartera!$C$89:$DG$127,creditos_sf!$A131,0)/$A$1)/$AZ30*100</f>
        <v>294929880.05908972</v>
      </c>
      <c r="Y131" s="4">
        <f>+(VLOOKUP(Y$2,Cartera!$C$89:$DG$127,creditos_sf!$A131,0)/$A$1)/$AZ30*100</f>
        <v>112592304.8713367</v>
      </c>
      <c r="Z131" s="4">
        <f>+(VLOOKUP(Z$2,Cartera!$C$89:$DG$127,creditos_sf!$A131,0)/$A$1)/$AZ30*100</f>
        <v>0</v>
      </c>
      <c r="AA131" s="4">
        <f>+(VLOOKUP(AA$2,Cartera!$C$89:$DG$127,creditos_sf!$A131,0)/$A$1)/$AZ30*100</f>
        <v>0</v>
      </c>
      <c r="AB131" s="4">
        <f>+(VLOOKUP(AB$2,Cartera!$C$89:$DG$127,creditos_sf!$A131,0)/$A$1)/$AZ30*100</f>
        <v>190549123.13053608</v>
      </c>
      <c r="AC131" s="4">
        <v>19871080.622956201</v>
      </c>
      <c r="AD131" s="4">
        <f>+(VLOOKUP(AD$2,Cartera!$C$89:$DG$127,creditos_sf!$A131,0)/$A$1)/$AZ30*100</f>
        <v>4593853.5675664712</v>
      </c>
      <c r="AE131" s="4">
        <f>+(VLOOKUP(AE$2,Cartera!$C$89:$DG$127,creditos_sf!$A131,0)/$A$1)/$AZ30*100</f>
        <v>0</v>
      </c>
      <c r="AF131" s="4">
        <v>487532561.69466305</v>
      </c>
      <c r="AG131" s="4">
        <v>775879567.30146205</v>
      </c>
      <c r="AH131" s="4">
        <f>+(VLOOKUP(AH$2,Cartera!$C$89:$DG$127,creditos_sf!$A131,0)/$A$1)/$AZ30*100</f>
        <v>24184419.693014406</v>
      </c>
      <c r="AI131" s="4">
        <f>+(VLOOKUP(AI$2,Cartera!$C$89:$DG$127,creditos_sf!$A131,0)/$A$1)/$AZ30*100</f>
        <v>49722075.682840809</v>
      </c>
      <c r="AJ131" s="4">
        <f>+(VLOOKUP(AJ$2,Cartera!$C$89:$DG$127,creditos_sf!$A131,0)/$A$1)/$AZ30*100</f>
        <v>5939909.2655507121</v>
      </c>
      <c r="AK131" s="4">
        <v>259104305.016031</v>
      </c>
      <c r="AL131" s="4">
        <v>658576975.31178999</v>
      </c>
      <c r="AM131" s="4">
        <f>+(VLOOKUP(AM$2,Cartera!$C$89:$DG$127,creditos_sf!$A131,0)/$A$1)/$AZ30*100</f>
        <v>21338787.532899413</v>
      </c>
      <c r="AN131" s="4">
        <f>+(VLOOKUP(AN$2,Cartera!$C$89:$DG$127,creditos_sf!$A131,0)/$A$1)/$AZ30*100</f>
        <v>110627893.0090382</v>
      </c>
      <c r="AO131" s="4">
        <f>+(VLOOKUP(AO$2,Cartera!$C$89:$DG$127,creditos_sf!$A131,0)/$A$1)/$AZ30*100</f>
        <v>4237422.4719563518</v>
      </c>
      <c r="AP131" s="4">
        <f>+(VLOOKUP(AP$2,Cartera!$C$89:$DG$127,creditos_sf!$A131,0)/$A$1)/$AZ30*100</f>
        <v>1292912.0174498849</v>
      </c>
      <c r="AQ131" s="4">
        <f>+(VLOOKUP(AQ$2,Cartera!$C$89:$DG$127,creditos_sf!$A131,0)/$A$1)/$AZ30*100</f>
        <v>60642459.566053994</v>
      </c>
      <c r="AR131" s="4">
        <v>25934992.718266401</v>
      </c>
      <c r="AS131" s="4">
        <v>134993190.06610101</v>
      </c>
      <c r="AT131" s="4">
        <v>7929720.4045363693</v>
      </c>
      <c r="AU131" s="4">
        <f>+(VLOOKUP(AU$2,Cartera!$C$89:$DG$127,creditos_sf!$A131,0)/$A$1)/$AZ30*100</f>
        <v>9223496.5147137903</v>
      </c>
      <c r="AV131" s="4">
        <f>+(VLOOKUP(AV$2,Cartera!$C$89:$DG$127,creditos_sf!$A131,0)/$A$1)/$AZ30*100</f>
        <v>59305671.645884551</v>
      </c>
      <c r="AW131" s="4">
        <v>398566274.03344303</v>
      </c>
      <c r="AX131" s="4">
        <v>473996100.36175805</v>
      </c>
      <c r="AY131" s="4">
        <f>+(VLOOKUP(AY$2,Cartera!$C$89:$DG$127,creditos_sf!$A131,0)/$A$1)/$AZ30*100</f>
        <v>486413676.09244984</v>
      </c>
    </row>
    <row r="132" spans="1:51" ht="16.5" x14ac:dyDescent="0.3">
      <c r="A132">
        <f t="shared" si="2"/>
        <v>41</v>
      </c>
      <c r="B132" s="1">
        <v>30</v>
      </c>
      <c r="C132" s="3">
        <v>41759</v>
      </c>
      <c r="D132" s="4">
        <f>+(VLOOKUP(D$2,Cartera!$C$23:$DG$33,creditos_sf!$A132,0)/$A$1)/$AZ31*100</f>
        <v>280346462.04388517</v>
      </c>
      <c r="E132" s="4">
        <v>3621267951.4109197</v>
      </c>
      <c r="F132" s="4">
        <v>3073739801.0352101</v>
      </c>
      <c r="G132" s="4">
        <v>1994290342.6373301</v>
      </c>
      <c r="H132" s="4">
        <f>+(VLOOKUP(H$2,Cartera!$C$23:$DG$33,creditos_sf!$A132,0)/$A$1)/$AZ31*100</f>
        <v>0</v>
      </c>
      <c r="I132" s="4">
        <f>+(VLOOKUP(I$2,Cartera!$C$23:$DG$33,creditos_sf!$A132,0)/$A$1)/$AZ31*100</f>
        <v>934614848.02921283</v>
      </c>
      <c r="J132" s="4">
        <v>12801270925.877298</v>
      </c>
      <c r="K132" s="4">
        <f>+(VLOOKUP(K$2,Cartera!$C$23:$DG$33,creditos_sf!$A132,0)/$A$1)/$AZ31*100</f>
        <v>22835591790.749981</v>
      </c>
      <c r="L132" s="4">
        <v>30425708627.934898</v>
      </c>
      <c r="M132" s="4">
        <f>+(VLOOKUP(M$2,Cartera!$C$23:$DG$33,creditos_sf!$A132,0)/$A$1)/$AZ31*100</f>
        <v>15467829962.211937</v>
      </c>
      <c r="N132" s="4">
        <v>143408513.376515</v>
      </c>
      <c r="O132" s="4">
        <f>+(VLOOKUP(O$2,Cartera!$C$89:$DG$127,creditos_sf!$A132,0)/$A$1)/$AZ31*100</f>
        <v>5013611.7926425152</v>
      </c>
      <c r="P132" s="4">
        <v>551848455.32063603</v>
      </c>
      <c r="Q132" s="4">
        <f>+(VLOOKUP(Q$2,Cartera!$C$89:$DG$127,creditos_sf!$A132,0)/$A$1)/$AZ31*100</f>
        <v>192346592.17496517</v>
      </c>
      <c r="R132" s="4">
        <f>+(VLOOKUP(R$2,Cartera!$C$89:$DG$127,creditos_sf!$A132,0)/$A$1)/$AZ31*100</f>
        <v>0</v>
      </c>
      <c r="S132" s="4">
        <f>+(VLOOKUP(S$2,Cartera!$C$89:$DG$127,creditos_sf!$A132,0)/$A$1)/$AZ31*100</f>
        <v>10394421.133926913</v>
      </c>
      <c r="T132" s="4">
        <f>+(VLOOKUP(T$2,Cartera!$C$89:$DG$127,creditos_sf!$A132,0)/$A$1)/$AZ31*100</f>
        <v>12126551.389090188</v>
      </c>
      <c r="U132" s="4">
        <f>+(VLOOKUP(U$2,Cartera!$C$89:$DG$127,creditos_sf!$A132,0)/$A$1)/$AZ31*100</f>
        <v>7183403.7167299427</v>
      </c>
      <c r="V132" s="4">
        <f>+(VLOOKUP(V$2,Cartera!$C$89:$DG$127,creditos_sf!$A132,0)/$A$1)/$AZ31*100</f>
        <v>110484766.7042392</v>
      </c>
      <c r="W132" s="4">
        <f>+(VLOOKUP(W$2,Cartera!$C$89:$DG$127,creditos_sf!$A132,0)/$A$1)/$AZ31*100</f>
        <v>385461454.58498293</v>
      </c>
      <c r="X132" s="4">
        <f>+(VLOOKUP(X$2,Cartera!$C$89:$DG$127,creditos_sf!$A132,0)/$A$1)/$AZ31*100</f>
        <v>302310413.11056733</v>
      </c>
      <c r="Y132" s="4">
        <f>+(VLOOKUP(Y$2,Cartera!$C$89:$DG$127,creditos_sf!$A132,0)/$A$1)/$AZ31*100</f>
        <v>112643666.62391527</v>
      </c>
      <c r="Z132" s="4">
        <f>+(VLOOKUP(Z$2,Cartera!$C$89:$DG$127,creditos_sf!$A132,0)/$A$1)/$AZ31*100</f>
        <v>0</v>
      </c>
      <c r="AA132" s="4">
        <f>+(VLOOKUP(AA$2,Cartera!$C$89:$DG$127,creditos_sf!$A132,0)/$A$1)/$AZ31*100</f>
        <v>0</v>
      </c>
      <c r="AB132" s="4">
        <f>+(VLOOKUP(AB$2,Cartera!$C$89:$DG$127,creditos_sf!$A132,0)/$A$1)/$AZ31*100</f>
        <v>190661461.22361445</v>
      </c>
      <c r="AC132" s="4">
        <v>19456744.649733301</v>
      </c>
      <c r="AD132" s="4">
        <f>+(VLOOKUP(AD$2,Cartera!$C$89:$DG$127,creditos_sf!$A132,0)/$A$1)/$AZ31*100</f>
        <v>4617749.3023354439</v>
      </c>
      <c r="AE132" s="4">
        <f>+(VLOOKUP(AE$2,Cartera!$C$89:$DG$127,creditos_sf!$A132,0)/$A$1)/$AZ31*100</f>
        <v>0</v>
      </c>
      <c r="AF132" s="4">
        <v>489927603.07314998</v>
      </c>
      <c r="AG132" s="4">
        <v>776607425.12779999</v>
      </c>
      <c r="AH132" s="4">
        <f>+(VLOOKUP(AH$2,Cartera!$C$89:$DG$127,creditos_sf!$A132,0)/$A$1)/$AZ31*100</f>
        <v>23478586.303425781</v>
      </c>
      <c r="AI132" s="4">
        <f>+(VLOOKUP(AI$2,Cartera!$C$89:$DG$127,creditos_sf!$A132,0)/$A$1)/$AZ31*100</f>
        <v>52149830.124024242</v>
      </c>
      <c r="AJ132" s="4">
        <f>+(VLOOKUP(AJ$2,Cartera!$C$89:$DG$127,creditos_sf!$A132,0)/$A$1)/$AZ31*100</f>
        <v>5803847.8863605354</v>
      </c>
      <c r="AK132" s="4">
        <v>268304129.99283203</v>
      </c>
      <c r="AL132" s="4">
        <v>656129489.86628997</v>
      </c>
      <c r="AM132" s="4">
        <f>+(VLOOKUP(AM$2,Cartera!$C$89:$DG$127,creditos_sf!$A132,0)/$A$1)/$AZ31*100</f>
        <v>21435247.127401583</v>
      </c>
      <c r="AN132" s="4">
        <f>+(VLOOKUP(AN$2,Cartera!$C$89:$DG$127,creditos_sf!$A132,0)/$A$1)/$AZ31*100</f>
        <v>106785833.16910537</v>
      </c>
      <c r="AO132" s="4">
        <f>+(VLOOKUP(AO$2,Cartera!$C$89:$DG$127,creditos_sf!$A132,0)/$A$1)/$AZ31*100</f>
        <v>4089992.8191556865</v>
      </c>
      <c r="AP132" s="4">
        <f>+(VLOOKUP(AP$2,Cartera!$C$89:$DG$127,creditos_sf!$A132,0)/$A$1)/$AZ31*100</f>
        <v>1306017.7977886754</v>
      </c>
      <c r="AQ132" s="4">
        <f>+(VLOOKUP(AQ$2,Cartera!$C$89:$DG$127,creditos_sf!$A132,0)/$A$1)/$AZ31*100</f>
        <v>64588200.918703176</v>
      </c>
      <c r="AR132" s="4">
        <v>25784555.864295397</v>
      </c>
      <c r="AS132" s="4">
        <v>132620860.531738</v>
      </c>
      <c r="AT132" s="4">
        <v>7663870.2244828902</v>
      </c>
      <c r="AU132" s="4">
        <f>+(VLOOKUP(AU$2,Cartera!$C$89:$DG$127,creditos_sf!$A132,0)/$A$1)/$AZ31*100</f>
        <v>9278311.7125966176</v>
      </c>
      <c r="AV132" s="4">
        <f>+(VLOOKUP(AV$2,Cartera!$C$89:$DG$127,creditos_sf!$A132,0)/$A$1)/$AZ31*100</f>
        <v>57368406.387823299</v>
      </c>
      <c r="AW132" s="4">
        <v>401555976.07009399</v>
      </c>
      <c r="AX132" s="4">
        <v>479670584.46620399</v>
      </c>
      <c r="AY132" s="4">
        <f>+(VLOOKUP(AY$2,Cartera!$C$89:$DG$127,creditos_sf!$A132,0)/$A$1)/$AZ31*100</f>
        <v>499705442.29621589</v>
      </c>
    </row>
    <row r="133" spans="1:51" ht="16.5" x14ac:dyDescent="0.3">
      <c r="A133">
        <f t="shared" si="2"/>
        <v>42</v>
      </c>
      <c r="B133" s="1">
        <v>31</v>
      </c>
      <c r="C133" s="3">
        <v>41790</v>
      </c>
      <c r="D133" s="4">
        <f>+(VLOOKUP(D$2,Cartera!$C$23:$DG$33,creditos_sf!$A133,0)/$A$1)/$AZ32*100</f>
        <v>329993798.3630622</v>
      </c>
      <c r="E133" s="4">
        <v>3658761385.7701998</v>
      </c>
      <c r="F133" s="4">
        <v>3028032273.3435597</v>
      </c>
      <c r="G133" s="4">
        <v>2007606847.0032399</v>
      </c>
      <c r="H133" s="4">
        <f>+(VLOOKUP(H$2,Cartera!$C$23:$DG$33,creditos_sf!$A133,0)/$A$1)/$AZ32*100</f>
        <v>0</v>
      </c>
      <c r="I133" s="4">
        <f>+(VLOOKUP(I$2,Cartera!$C$23:$DG$33,creditos_sf!$A133,0)/$A$1)/$AZ32*100</f>
        <v>928594774.23211741</v>
      </c>
      <c r="J133" s="4">
        <v>12810760897.855799</v>
      </c>
      <c r="K133" s="4">
        <f>+(VLOOKUP(K$2,Cartera!$C$23:$DG$33,creditos_sf!$A133,0)/$A$1)/$AZ32*100</f>
        <v>22745856742.477177</v>
      </c>
      <c r="L133" s="4">
        <v>30201961445.184101</v>
      </c>
      <c r="M133" s="4">
        <f>+(VLOOKUP(M$2,Cartera!$C$23:$DG$33,creditos_sf!$A133,0)/$A$1)/$AZ32*100</f>
        <v>15512519466.021214</v>
      </c>
      <c r="N133" s="4">
        <v>142487511.62160602</v>
      </c>
      <c r="O133" s="4">
        <f>+(VLOOKUP(O$2,Cartera!$C$89:$DG$127,creditos_sf!$A133,0)/$A$1)/$AZ32*100</f>
        <v>4805862.2125911973</v>
      </c>
      <c r="P133" s="4">
        <v>559154483.14336801</v>
      </c>
      <c r="Q133" s="4">
        <f>+(VLOOKUP(Q$2,Cartera!$C$89:$DG$127,creditos_sf!$A133,0)/$A$1)/$AZ32*100</f>
        <v>188052872.59295824</v>
      </c>
      <c r="R133" s="4">
        <f>+(VLOOKUP(R$2,Cartera!$C$89:$DG$127,creditos_sf!$A133,0)/$A$1)/$AZ32*100</f>
        <v>0</v>
      </c>
      <c r="S133" s="4">
        <f>+(VLOOKUP(S$2,Cartera!$C$89:$DG$127,creditos_sf!$A133,0)/$A$1)/$AZ32*100</f>
        <v>10635139.608985495</v>
      </c>
      <c r="T133" s="4">
        <f>+(VLOOKUP(T$2,Cartera!$C$89:$DG$127,creditos_sf!$A133,0)/$A$1)/$AZ32*100</f>
        <v>12142650.385501724</v>
      </c>
      <c r="U133" s="4">
        <f>+(VLOOKUP(U$2,Cartera!$C$89:$DG$127,creditos_sf!$A133,0)/$A$1)/$AZ32*100</f>
        <v>0</v>
      </c>
      <c r="V133" s="4">
        <f>+(VLOOKUP(V$2,Cartera!$C$89:$DG$127,creditos_sf!$A133,0)/$A$1)/$AZ32*100</f>
        <v>110618412.99268492</v>
      </c>
      <c r="W133" s="4">
        <f>+(VLOOKUP(W$2,Cartera!$C$89:$DG$127,creditos_sf!$A133,0)/$A$1)/$AZ32*100</f>
        <v>378424656.41631764</v>
      </c>
      <c r="X133" s="4">
        <f>+(VLOOKUP(X$2,Cartera!$C$89:$DG$127,creditos_sf!$A133,0)/$A$1)/$AZ32*100</f>
        <v>310886705.46563345</v>
      </c>
      <c r="Y133" s="4">
        <f>+(VLOOKUP(Y$2,Cartera!$C$89:$DG$127,creditos_sf!$A133,0)/$A$1)/$AZ32*100</f>
        <v>113642692.91953336</v>
      </c>
      <c r="Z133" s="4">
        <f>+(VLOOKUP(Z$2,Cartera!$C$89:$DG$127,creditos_sf!$A133,0)/$A$1)/$AZ32*100</f>
        <v>0</v>
      </c>
      <c r="AA133" s="4">
        <f>+(VLOOKUP(AA$2,Cartera!$C$89:$DG$127,creditos_sf!$A133,0)/$A$1)/$AZ32*100</f>
        <v>0</v>
      </c>
      <c r="AB133" s="4">
        <f>+(VLOOKUP(AB$2,Cartera!$C$89:$DG$127,creditos_sf!$A133,0)/$A$1)/$AZ32*100</f>
        <v>195978539.96847352</v>
      </c>
      <c r="AC133" s="4">
        <v>18865064.228131399</v>
      </c>
      <c r="AD133" s="4">
        <f>+(VLOOKUP(AD$2,Cartera!$C$89:$DG$127,creditos_sf!$A133,0)/$A$1)/$AZ32*100</f>
        <v>4869936.219933508</v>
      </c>
      <c r="AE133" s="4">
        <f>+(VLOOKUP(AE$2,Cartera!$C$89:$DG$127,creditos_sf!$A133,0)/$A$1)/$AZ32*100</f>
        <v>0</v>
      </c>
      <c r="AF133" s="4">
        <v>492513215.58392298</v>
      </c>
      <c r="AG133" s="4">
        <v>773694268.789464</v>
      </c>
      <c r="AH133" s="4">
        <f>+(VLOOKUP(AH$2,Cartera!$C$89:$DG$127,creditos_sf!$A133,0)/$A$1)/$AZ32*100</f>
        <v>22597135.417068556</v>
      </c>
      <c r="AI133" s="4">
        <f>+(VLOOKUP(AI$2,Cartera!$C$89:$DG$127,creditos_sf!$A133,0)/$A$1)/$AZ32*100</f>
        <v>51649653.120493695</v>
      </c>
      <c r="AJ133" s="4">
        <f>+(VLOOKUP(AJ$2,Cartera!$C$89:$DG$127,creditos_sf!$A133,0)/$A$1)/$AZ32*100</f>
        <v>5858201.0147236306</v>
      </c>
      <c r="AK133" s="4">
        <v>272384216.38135201</v>
      </c>
      <c r="AL133" s="4">
        <v>648809173.09584498</v>
      </c>
      <c r="AM133" s="4">
        <f>+(VLOOKUP(AM$2,Cartera!$C$89:$DG$127,creditos_sf!$A133,0)/$A$1)/$AZ32*100</f>
        <v>21920001.488777801</v>
      </c>
      <c r="AN133" s="4">
        <f>+(VLOOKUP(AN$2,Cartera!$C$89:$DG$127,creditos_sf!$A133,0)/$A$1)/$AZ32*100</f>
        <v>105868853.87361483</v>
      </c>
      <c r="AO133" s="4">
        <f>+(VLOOKUP(AO$2,Cartera!$C$89:$DG$127,creditos_sf!$A133,0)/$A$1)/$AZ32*100</f>
        <v>3059410.2886267863</v>
      </c>
      <c r="AP133" s="4">
        <f>+(VLOOKUP(AP$2,Cartera!$C$89:$DG$127,creditos_sf!$A133,0)/$A$1)/$AZ32*100</f>
        <v>1282276.7279354967</v>
      </c>
      <c r="AQ133" s="4">
        <f>+(VLOOKUP(AQ$2,Cartera!$C$89:$DG$127,creditos_sf!$A133,0)/$A$1)/$AZ32*100</f>
        <v>67486658.203093737</v>
      </c>
      <c r="AR133" s="4">
        <v>27948434.966893401</v>
      </c>
      <c r="AS133" s="4">
        <v>132428838.68511301</v>
      </c>
      <c r="AT133" s="4">
        <v>7462666.9356312891</v>
      </c>
      <c r="AU133" s="4">
        <f>+(VLOOKUP(AU$2,Cartera!$C$89:$DG$127,creditos_sf!$A133,0)/$A$1)/$AZ32*100</f>
        <v>9296121.1130627245</v>
      </c>
      <c r="AV133" s="4">
        <f>+(VLOOKUP(AV$2,Cartera!$C$89:$DG$127,creditos_sf!$A133,0)/$A$1)/$AZ32*100</f>
        <v>56726398.01238279</v>
      </c>
      <c r="AW133" s="4">
        <v>405344314.25273198</v>
      </c>
      <c r="AX133" s="4">
        <v>478417445.78892803</v>
      </c>
      <c r="AY133" s="4">
        <f>+(VLOOKUP(AY$2,Cartera!$C$89:$DG$127,creditos_sf!$A133,0)/$A$1)/$AZ32*100</f>
        <v>502277633.66934985</v>
      </c>
    </row>
    <row r="134" spans="1:51" ht="16.5" x14ac:dyDescent="0.3">
      <c r="A134">
        <f t="shared" si="2"/>
        <v>43</v>
      </c>
      <c r="B134" s="1">
        <v>32</v>
      </c>
      <c r="C134" s="3">
        <v>41820</v>
      </c>
      <c r="D134" s="4">
        <f>+(VLOOKUP(D$2,Cartera!$C$23:$DG$33,creditos_sf!$A134,0)/$A$1)/$AZ33*100</f>
        <v>330113256.6740036</v>
      </c>
      <c r="E134" s="4">
        <v>3736237497.7766099</v>
      </c>
      <c r="F134" s="4">
        <v>3087360478.9267201</v>
      </c>
      <c r="G134" s="4">
        <v>2038258768.5383301</v>
      </c>
      <c r="H134" s="4">
        <f>+(VLOOKUP(H$2,Cartera!$C$23:$DG$33,creditos_sf!$A134,0)/$A$1)/$AZ33*100</f>
        <v>0</v>
      </c>
      <c r="I134" s="4">
        <f>+(VLOOKUP(I$2,Cartera!$C$23:$DG$33,creditos_sf!$A134,0)/$A$1)/$AZ33*100</f>
        <v>944005675.24167228</v>
      </c>
      <c r="J134" s="4">
        <v>13049512691.066301</v>
      </c>
      <c r="K134" s="4">
        <f>+(VLOOKUP(K$2,Cartera!$C$23:$DG$33,creditos_sf!$A134,0)/$A$1)/$AZ33*100</f>
        <v>25649286791.335747</v>
      </c>
      <c r="L134" s="4">
        <v>30738029133.098698</v>
      </c>
      <c r="M134" s="4">
        <f>+(VLOOKUP(M$2,Cartera!$C$23:$DG$33,creditos_sf!$A134,0)/$A$1)/$AZ33*100</f>
        <v>15798257307.468431</v>
      </c>
      <c r="N134" s="4">
        <v>143362410.220126</v>
      </c>
      <c r="O134" s="4">
        <f>+(VLOOKUP(O$2,Cartera!$C$89:$DG$127,creditos_sf!$A134,0)/$A$1)/$AZ33*100</f>
        <v>4530103.3094267361</v>
      </c>
      <c r="P134" s="4">
        <v>568210511.32787299</v>
      </c>
      <c r="Q134" s="4">
        <f>+(VLOOKUP(Q$2,Cartera!$C$89:$DG$127,creditos_sf!$A134,0)/$A$1)/$AZ33*100</f>
        <v>183355387.33465335</v>
      </c>
      <c r="R134" s="4">
        <f>+(VLOOKUP(R$2,Cartera!$C$89:$DG$127,creditos_sf!$A134,0)/$A$1)/$AZ33*100</f>
        <v>0</v>
      </c>
      <c r="S134" s="4">
        <f>+(VLOOKUP(S$2,Cartera!$C$89:$DG$127,creditos_sf!$A134,0)/$A$1)/$AZ33*100</f>
        <v>10716451.598902812</v>
      </c>
      <c r="T134" s="4">
        <f>+(VLOOKUP(T$2,Cartera!$C$89:$DG$127,creditos_sf!$A134,0)/$A$1)/$AZ33*100</f>
        <v>12498224.104948912</v>
      </c>
      <c r="U134" s="4">
        <f>+(VLOOKUP(U$2,Cartera!$C$89:$DG$127,creditos_sf!$A134,0)/$A$1)/$AZ33*100</f>
        <v>0</v>
      </c>
      <c r="V134" s="4">
        <f>+(VLOOKUP(V$2,Cartera!$C$89:$DG$127,creditos_sf!$A134,0)/$A$1)/$AZ33*100</f>
        <v>109969851.71389285</v>
      </c>
      <c r="W134" s="4">
        <f>+(VLOOKUP(W$2,Cartera!$C$89:$DG$127,creditos_sf!$A134,0)/$A$1)/$AZ33*100</f>
        <v>341512555.2022534</v>
      </c>
      <c r="X134" s="4">
        <f>+(VLOOKUP(X$2,Cartera!$C$89:$DG$127,creditos_sf!$A134,0)/$A$1)/$AZ33*100</f>
        <v>317526998.11802548</v>
      </c>
      <c r="Y134" s="4">
        <f>+(VLOOKUP(Y$2,Cartera!$C$89:$DG$127,creditos_sf!$A134,0)/$A$1)/$AZ33*100</f>
        <v>112405096.67675135</v>
      </c>
      <c r="Z134" s="4">
        <f>+(VLOOKUP(Z$2,Cartera!$C$89:$DG$127,creditos_sf!$A134,0)/$A$1)/$AZ33*100</f>
        <v>0</v>
      </c>
      <c r="AA134" s="4">
        <f>+(VLOOKUP(AA$2,Cartera!$C$89:$DG$127,creditos_sf!$A134,0)/$A$1)/$AZ33*100</f>
        <v>0</v>
      </c>
      <c r="AB134" s="4">
        <f>+(VLOOKUP(AB$2,Cartera!$C$89:$DG$127,creditos_sf!$A134,0)/$A$1)/$AZ33*100</f>
        <v>193268639.49713925</v>
      </c>
      <c r="AC134" s="4">
        <v>18666347.118322998</v>
      </c>
      <c r="AD134" s="4">
        <f>+(VLOOKUP(AD$2,Cartera!$C$89:$DG$127,creditos_sf!$A134,0)/$A$1)/$AZ33*100</f>
        <v>5963947.1136561576</v>
      </c>
      <c r="AE134" s="4">
        <f>+(VLOOKUP(AE$2,Cartera!$C$89:$DG$127,creditos_sf!$A134,0)/$A$1)/$AZ33*100</f>
        <v>0</v>
      </c>
      <c r="AF134" s="4">
        <v>495290380.333148</v>
      </c>
      <c r="AG134" s="4">
        <v>775467449.07144308</v>
      </c>
      <c r="AH134" s="4">
        <f>+(VLOOKUP(AH$2,Cartera!$C$89:$DG$127,creditos_sf!$A134,0)/$A$1)/$AZ33*100</f>
        <v>21561267.440084375</v>
      </c>
      <c r="AI134" s="4">
        <f>+(VLOOKUP(AI$2,Cartera!$C$89:$DG$127,creditos_sf!$A134,0)/$A$1)/$AZ33*100</f>
        <v>50158117.138699934</v>
      </c>
      <c r="AJ134" s="4">
        <f>+(VLOOKUP(AJ$2,Cartera!$C$89:$DG$127,creditos_sf!$A134,0)/$A$1)/$AZ33*100</f>
        <v>5719391.9104333166</v>
      </c>
      <c r="AK134" s="4">
        <v>280881671.684035</v>
      </c>
      <c r="AL134" s="4">
        <v>655449857.47504902</v>
      </c>
      <c r="AM134" s="4">
        <f>+(VLOOKUP(AM$2,Cartera!$C$89:$DG$127,creditos_sf!$A134,0)/$A$1)/$AZ33*100</f>
        <v>21983625.276942857</v>
      </c>
      <c r="AN134" s="4">
        <f>+(VLOOKUP(AN$2,Cartera!$C$89:$DG$127,creditos_sf!$A134,0)/$A$1)/$AZ33*100</f>
        <v>103564194.70699251</v>
      </c>
      <c r="AO134" s="4">
        <f>+(VLOOKUP(AO$2,Cartera!$C$89:$DG$127,creditos_sf!$A134,0)/$A$1)/$AZ33*100</f>
        <v>2834519.8774854555</v>
      </c>
      <c r="AP134" s="4">
        <f>+(VLOOKUP(AP$2,Cartera!$C$89:$DG$127,creditos_sf!$A134,0)/$A$1)/$AZ33*100</f>
        <v>1271618.8040402916</v>
      </c>
      <c r="AQ134" s="4">
        <f>+(VLOOKUP(AQ$2,Cartera!$C$89:$DG$127,creditos_sf!$A134,0)/$A$1)/$AZ33*100</f>
        <v>69654011.683584318</v>
      </c>
      <c r="AR134" s="4">
        <v>25864560.781300701</v>
      </c>
      <c r="AS134" s="4">
        <v>132267389.353857</v>
      </c>
      <c r="AT134" s="4">
        <v>7413232.88081632</v>
      </c>
      <c r="AU134" s="4">
        <f>+(VLOOKUP(AU$2,Cartera!$C$89:$DG$127,creditos_sf!$A134,0)/$A$1)/$AZ33*100</f>
        <v>9462260.1505555399</v>
      </c>
      <c r="AV134" s="4">
        <f>+(VLOOKUP(AV$2,Cartera!$C$89:$DG$127,creditos_sf!$A134,0)/$A$1)/$AZ33*100</f>
        <v>53555866.594249241</v>
      </c>
      <c r="AW134" s="4">
        <v>412717546.43747002</v>
      </c>
      <c r="AX134" s="4">
        <v>500119783.51197201</v>
      </c>
      <c r="AY134" s="4">
        <f>+(VLOOKUP(AY$2,Cartera!$C$89:$DG$127,creditos_sf!$A134,0)/$A$1)/$AZ33*100</f>
        <v>511105371.14356786</v>
      </c>
    </row>
    <row r="135" spans="1:51" ht="16.5" x14ac:dyDescent="0.3">
      <c r="A135">
        <f t="shared" si="2"/>
        <v>44</v>
      </c>
      <c r="B135" s="1">
        <v>33</v>
      </c>
      <c r="C135" s="3">
        <v>41851</v>
      </c>
      <c r="D135" s="4">
        <f>+(VLOOKUP(D$2,Cartera!$C$23:$DG$33,creditos_sf!$A135,0)/$A$1)/$AZ34*100</f>
        <v>360427846.00583708</v>
      </c>
      <c r="E135" s="4">
        <v>3768235151.0757904</v>
      </c>
      <c r="F135" s="4">
        <v>3030802900.33636</v>
      </c>
      <c r="G135" s="4">
        <v>2097266681.1447697</v>
      </c>
      <c r="H135" s="4">
        <f>+(VLOOKUP(H$2,Cartera!$C$23:$DG$33,creditos_sf!$A135,0)/$A$1)/$AZ34*100</f>
        <v>0</v>
      </c>
      <c r="I135" s="4">
        <f>+(VLOOKUP(I$2,Cartera!$C$23:$DG$33,creditos_sf!$A135,0)/$A$1)/$AZ34*100</f>
        <v>920892947.3000387</v>
      </c>
      <c r="J135" s="4">
        <v>13112045947.7295</v>
      </c>
      <c r="K135" s="4">
        <f>+(VLOOKUP(K$2,Cartera!$C$23:$DG$33,creditos_sf!$A135,0)/$A$1)/$AZ34*100</f>
        <v>23007806400.580902</v>
      </c>
      <c r="L135" s="4">
        <v>30475611073.172802</v>
      </c>
      <c r="M135" s="4">
        <f>+(VLOOKUP(M$2,Cartera!$C$23:$DG$33,creditos_sf!$A135,0)/$A$1)/$AZ34*100</f>
        <v>15984525110.227457</v>
      </c>
      <c r="N135" s="4">
        <v>140738172.04197001</v>
      </c>
      <c r="O135" s="4">
        <f>+(VLOOKUP(O$2,Cartera!$C$89:$DG$127,creditos_sf!$A135,0)/$A$1)/$AZ34*100</f>
        <v>4345776.9637918659</v>
      </c>
      <c r="P135" s="4">
        <v>576301321.05690801</v>
      </c>
      <c r="Q135" s="4">
        <f>+(VLOOKUP(Q$2,Cartera!$C$89:$DG$127,creditos_sf!$A135,0)/$A$1)/$AZ34*100</f>
        <v>178744278.7796388</v>
      </c>
      <c r="R135" s="4">
        <f>+(VLOOKUP(R$2,Cartera!$C$89:$DG$127,creditos_sf!$A135,0)/$A$1)/$AZ34*100</f>
        <v>0</v>
      </c>
      <c r="S135" s="4">
        <f>+(VLOOKUP(S$2,Cartera!$C$89:$DG$127,creditos_sf!$A135,0)/$A$1)/$AZ34*100</f>
        <v>10882495.959457761</v>
      </c>
      <c r="T135" s="4">
        <f>+(VLOOKUP(T$2,Cartera!$C$89:$DG$127,creditos_sf!$A135,0)/$A$1)/$AZ34*100</f>
        <v>12654568.774327552</v>
      </c>
      <c r="U135" s="4">
        <f>+(VLOOKUP(U$2,Cartera!$C$89:$DG$127,creditos_sf!$A135,0)/$A$1)/$AZ34*100</f>
        <v>0</v>
      </c>
      <c r="V135" s="4">
        <f>+(VLOOKUP(V$2,Cartera!$C$89:$DG$127,creditos_sf!$A135,0)/$A$1)/$AZ34*100</f>
        <v>110845710.18199411</v>
      </c>
      <c r="W135" s="4">
        <f>+(VLOOKUP(W$2,Cartera!$C$89:$DG$127,creditos_sf!$A135,0)/$A$1)/$AZ34*100</f>
        <v>327573240.23154068</v>
      </c>
      <c r="X135" s="4">
        <f>+(VLOOKUP(X$2,Cartera!$C$89:$DG$127,creditos_sf!$A135,0)/$A$1)/$AZ34*100</f>
        <v>320771664.32418305</v>
      </c>
      <c r="Y135" s="4">
        <f>+(VLOOKUP(Y$2,Cartera!$C$89:$DG$127,creditos_sf!$A135,0)/$A$1)/$AZ34*100</f>
        <v>111048850.18050741</v>
      </c>
      <c r="Z135" s="4">
        <f>+(VLOOKUP(Z$2,Cartera!$C$89:$DG$127,creditos_sf!$A135,0)/$A$1)/$AZ34*100</f>
        <v>0</v>
      </c>
      <c r="AA135" s="4">
        <f>+(VLOOKUP(AA$2,Cartera!$C$89:$DG$127,creditos_sf!$A135,0)/$A$1)/$AZ34*100</f>
        <v>0</v>
      </c>
      <c r="AB135" s="4">
        <f>+(VLOOKUP(AB$2,Cartera!$C$89:$DG$127,creditos_sf!$A135,0)/$A$1)/$AZ34*100</f>
        <v>194745799.04483539</v>
      </c>
      <c r="AC135" s="4">
        <v>18257486.1796</v>
      </c>
      <c r="AD135" s="4">
        <f>+(VLOOKUP(AD$2,Cartera!$C$89:$DG$127,creditos_sf!$A135,0)/$A$1)/$AZ34*100</f>
        <v>6012509.3248669216</v>
      </c>
      <c r="AE135" s="4">
        <f>+(VLOOKUP(AE$2,Cartera!$C$89:$DG$127,creditos_sf!$A135,0)/$A$1)/$AZ34*100</f>
        <v>0</v>
      </c>
      <c r="AF135" s="4">
        <v>500035252.91826904</v>
      </c>
      <c r="AG135" s="4">
        <v>773187383.40377796</v>
      </c>
      <c r="AH135" s="4">
        <f>+(VLOOKUP(AH$2,Cartera!$C$89:$DG$127,creditos_sf!$A135,0)/$A$1)/$AZ34*100</f>
        <v>23047798.478157576</v>
      </c>
      <c r="AI135" s="4">
        <f>+(VLOOKUP(AI$2,Cartera!$C$89:$DG$127,creditos_sf!$A135,0)/$A$1)/$AZ34*100</f>
        <v>51129107.568596564</v>
      </c>
      <c r="AJ135" s="4">
        <f>+(VLOOKUP(AJ$2,Cartera!$C$89:$DG$127,creditos_sf!$A135,0)/$A$1)/$AZ34*100</f>
        <v>5458372.9709755406</v>
      </c>
      <c r="AK135" s="4">
        <v>279444800.99902403</v>
      </c>
      <c r="AL135" s="4">
        <v>658807113.80090094</v>
      </c>
      <c r="AM135" s="4">
        <f>+(VLOOKUP(AM$2,Cartera!$C$89:$DG$127,creditos_sf!$A135,0)/$A$1)/$AZ34*100</f>
        <v>22073764.21677256</v>
      </c>
      <c r="AN135" s="4">
        <f>+(VLOOKUP(AN$2,Cartera!$C$89:$DG$127,creditos_sf!$A135,0)/$A$1)/$AZ34*100</f>
        <v>100748602.72544031</v>
      </c>
      <c r="AO135" s="4">
        <f>+(VLOOKUP(AO$2,Cartera!$C$89:$DG$127,creditos_sf!$A135,0)/$A$1)/$AZ34*100</f>
        <v>2851872.0083773462</v>
      </c>
      <c r="AP135" s="4">
        <f>+(VLOOKUP(AP$2,Cartera!$C$89:$DG$127,creditos_sf!$A135,0)/$A$1)/$AZ34*100</f>
        <v>1260715.6473109198</v>
      </c>
      <c r="AQ135" s="4">
        <f>+(VLOOKUP(AQ$2,Cartera!$C$89:$DG$127,creditos_sf!$A135,0)/$A$1)/$AZ34*100</f>
        <v>71742781.241886303</v>
      </c>
      <c r="AR135" s="4">
        <v>24922074.994557198</v>
      </c>
      <c r="AS135" s="4">
        <v>131313497.91561599</v>
      </c>
      <c r="AT135" s="4">
        <v>7282309.1600417597</v>
      </c>
      <c r="AU135" s="4">
        <f>+(VLOOKUP(AU$2,Cartera!$C$89:$DG$127,creditos_sf!$A135,0)/$A$1)/$AZ34*100</f>
        <v>9316596.5458508078</v>
      </c>
      <c r="AV135" s="4">
        <f>+(VLOOKUP(AV$2,Cartera!$C$89:$DG$127,creditos_sf!$A135,0)/$A$1)/$AZ34*100</f>
        <v>51701513.943398997</v>
      </c>
      <c r="AW135" s="4">
        <v>414069046.33865696</v>
      </c>
      <c r="AX135" s="4">
        <v>505649791.07672805</v>
      </c>
      <c r="AY135" s="4">
        <f>+(VLOOKUP(AY$2,Cartera!$C$89:$DG$127,creditos_sf!$A135,0)/$A$1)/$AZ34*100</f>
        <v>513354219.39481813</v>
      </c>
    </row>
    <row r="136" spans="1:51" ht="16.5" x14ac:dyDescent="0.3">
      <c r="A136">
        <f t="shared" si="2"/>
        <v>45</v>
      </c>
      <c r="B136" s="1">
        <v>34</v>
      </c>
      <c r="C136" s="3">
        <v>41882</v>
      </c>
      <c r="D136" s="4">
        <f>+(VLOOKUP(D$2,Cartera!$C$23:$DG$33,creditos_sf!$A136,0)/$A$1)/$AZ35*100</f>
        <v>344224654.25738364</v>
      </c>
      <c r="E136" s="4">
        <v>3776667990.34412</v>
      </c>
      <c r="F136" s="4">
        <v>3014994162.6785698</v>
      </c>
      <c r="G136" s="4">
        <v>2126725654.28023</v>
      </c>
      <c r="H136" s="4">
        <f>+(VLOOKUP(H$2,Cartera!$C$23:$DG$33,creditos_sf!$A136,0)/$A$1)/$AZ35*100</f>
        <v>0</v>
      </c>
      <c r="I136" s="4">
        <f>+(VLOOKUP(I$2,Cartera!$C$23:$DG$33,creditos_sf!$A136,0)/$A$1)/$AZ35*100</f>
        <v>922642574.03249049</v>
      </c>
      <c r="J136" s="4">
        <v>13229973963.926001</v>
      </c>
      <c r="K136" s="4">
        <f>+(VLOOKUP(K$2,Cartera!$C$23:$DG$33,creditos_sf!$A136,0)/$A$1)/$AZ35*100</f>
        <v>23646561746.695351</v>
      </c>
      <c r="L136" s="4">
        <v>30683974854.326599</v>
      </c>
      <c r="M136" s="4">
        <f>+(VLOOKUP(M$2,Cartera!$C$23:$DG$33,creditos_sf!$A136,0)/$A$1)/$AZ35*100</f>
        <v>16233300808.762985</v>
      </c>
      <c r="N136" s="4">
        <v>140553837.416401</v>
      </c>
      <c r="O136" s="4">
        <f>+(VLOOKUP(O$2,Cartera!$C$89:$DG$127,creditos_sf!$A136,0)/$A$1)/$AZ35*100</f>
        <v>4173252.3600490247</v>
      </c>
      <c r="P136" s="4">
        <v>587551251.36097801</v>
      </c>
      <c r="Q136" s="4">
        <f>+(VLOOKUP(Q$2,Cartera!$C$89:$DG$127,creditos_sf!$A136,0)/$A$1)/$AZ35*100</f>
        <v>173533355.93418527</v>
      </c>
      <c r="R136" s="4">
        <f>+(VLOOKUP(R$2,Cartera!$C$89:$DG$127,creditos_sf!$A136,0)/$A$1)/$AZ35*100</f>
        <v>0</v>
      </c>
      <c r="S136" s="4">
        <f>+(VLOOKUP(S$2,Cartera!$C$89:$DG$127,creditos_sf!$A136,0)/$A$1)/$AZ35*100</f>
        <v>10896713.016585499</v>
      </c>
      <c r="T136" s="4">
        <f>+(VLOOKUP(T$2,Cartera!$C$89:$DG$127,creditos_sf!$A136,0)/$A$1)/$AZ35*100</f>
        <v>12317831.032790473</v>
      </c>
      <c r="U136" s="4">
        <f>+(VLOOKUP(U$2,Cartera!$C$89:$DG$127,creditos_sf!$A136,0)/$A$1)/$AZ35*100</f>
        <v>0</v>
      </c>
      <c r="V136" s="4">
        <f>+(VLOOKUP(V$2,Cartera!$C$89:$DG$127,creditos_sf!$A136,0)/$A$1)/$AZ35*100</f>
        <v>112075865.02365871</v>
      </c>
      <c r="W136" s="4">
        <f>+(VLOOKUP(W$2,Cartera!$C$89:$DG$127,creditos_sf!$A136,0)/$A$1)/$AZ35*100</f>
        <v>317284380.7855792</v>
      </c>
      <c r="X136" s="4">
        <f>+(VLOOKUP(X$2,Cartera!$C$89:$DG$127,creditos_sf!$A136,0)/$A$1)/$AZ35*100</f>
        <v>329903063.18546629</v>
      </c>
      <c r="Y136" s="4">
        <f>+(VLOOKUP(Y$2,Cartera!$C$89:$DG$127,creditos_sf!$A136,0)/$A$1)/$AZ35*100</f>
        <v>110561880.90822023</v>
      </c>
      <c r="Z136" s="4">
        <f>+(VLOOKUP(Z$2,Cartera!$C$89:$DG$127,creditos_sf!$A136,0)/$A$1)/$AZ35*100</f>
        <v>0</v>
      </c>
      <c r="AA136" s="4">
        <f>+(VLOOKUP(AA$2,Cartera!$C$89:$DG$127,creditos_sf!$A136,0)/$A$1)/$AZ35*100</f>
        <v>0</v>
      </c>
      <c r="AB136" s="4">
        <f>+(VLOOKUP(AB$2,Cartera!$C$89:$DG$127,creditos_sf!$A136,0)/$A$1)/$AZ35*100</f>
        <v>203451016.99219075</v>
      </c>
      <c r="AC136" s="4">
        <v>18107533.689221498</v>
      </c>
      <c r="AD136" s="4">
        <f>+(VLOOKUP(AD$2,Cartera!$C$89:$DG$127,creditos_sf!$A136,0)/$A$1)/$AZ35*100</f>
        <v>6088432.8047574237</v>
      </c>
      <c r="AE136" s="4">
        <f>+(VLOOKUP(AE$2,Cartera!$C$89:$DG$127,creditos_sf!$A136,0)/$A$1)/$AZ35*100</f>
        <v>0</v>
      </c>
      <c r="AF136" s="4">
        <v>505681980.80929798</v>
      </c>
      <c r="AG136" s="4">
        <v>776091604.34132397</v>
      </c>
      <c r="AH136" s="4">
        <f>+(VLOOKUP(AH$2,Cartera!$C$89:$DG$127,creditos_sf!$A136,0)/$A$1)/$AZ35*100</f>
        <v>22827489.37758949</v>
      </c>
      <c r="AI136" s="4">
        <f>+(VLOOKUP(AI$2,Cartera!$C$89:$DG$127,creditos_sf!$A136,0)/$A$1)/$AZ35*100</f>
        <v>49927794.530496635</v>
      </c>
      <c r="AJ136" s="4">
        <f>+(VLOOKUP(AJ$2,Cartera!$C$89:$DG$127,creditos_sf!$A136,0)/$A$1)/$AZ35*100</f>
        <v>6385498.0043912297</v>
      </c>
      <c r="AK136" s="4">
        <v>270684807.61023098</v>
      </c>
      <c r="AL136" s="4">
        <v>669801676.55761707</v>
      </c>
      <c r="AM136" s="4">
        <f>+(VLOOKUP(AM$2,Cartera!$C$89:$DG$127,creditos_sf!$A136,0)/$A$1)/$AZ35*100</f>
        <v>22387702.221476939</v>
      </c>
      <c r="AN136" s="4">
        <f>+(VLOOKUP(AN$2,Cartera!$C$89:$DG$127,creditos_sf!$A136,0)/$A$1)/$AZ35*100</f>
        <v>98528083.229194492</v>
      </c>
      <c r="AO136" s="4">
        <f>+(VLOOKUP(AO$2,Cartera!$C$89:$DG$127,creditos_sf!$A136,0)/$A$1)/$AZ35*100</f>
        <v>2334995.649834861</v>
      </c>
      <c r="AP136" s="4">
        <f>+(VLOOKUP(AP$2,Cartera!$C$89:$DG$127,creditos_sf!$A136,0)/$A$1)/$AZ35*100</f>
        <v>916402.86953473464</v>
      </c>
      <c r="AQ136" s="4">
        <f>+(VLOOKUP(AQ$2,Cartera!$C$89:$DG$127,creditos_sf!$A136,0)/$A$1)/$AZ35*100</f>
        <v>73528648.814063832</v>
      </c>
      <c r="AR136" s="4">
        <v>27151041.726853799</v>
      </c>
      <c r="AS136" s="4">
        <v>131855317.611065</v>
      </c>
      <c r="AT136" s="4">
        <v>7543864.4297402501</v>
      </c>
      <c r="AU136" s="4">
        <f>+(VLOOKUP(AU$2,Cartera!$C$89:$DG$127,creditos_sf!$A136,0)/$A$1)/$AZ35*100</f>
        <v>9568597.0549441166</v>
      </c>
      <c r="AV136" s="4">
        <f>+(VLOOKUP(AV$2,Cartera!$C$89:$DG$127,creditos_sf!$A136,0)/$A$1)/$AZ35*100</f>
        <v>50739124.503053769</v>
      </c>
      <c r="AW136" s="4">
        <v>415511938.17639202</v>
      </c>
      <c r="AX136" s="4">
        <v>513477663.24129897</v>
      </c>
      <c r="AY136" s="4">
        <f>+(VLOOKUP(AY$2,Cartera!$C$89:$DG$127,creditos_sf!$A136,0)/$A$1)/$AZ35*100</f>
        <v>520984155.58417076</v>
      </c>
    </row>
    <row r="137" spans="1:51" ht="16.5" x14ac:dyDescent="0.3">
      <c r="A137">
        <f t="shared" si="2"/>
        <v>46</v>
      </c>
      <c r="B137" s="1">
        <v>35</v>
      </c>
      <c r="C137" s="3">
        <v>41912</v>
      </c>
      <c r="D137" s="4">
        <f>+(VLOOKUP(D$2,Cartera!$C$23:$DG$33,creditos_sf!$A137,0)/$A$1)/$AZ36*100</f>
        <v>413403537.58832407</v>
      </c>
      <c r="E137" s="4">
        <v>3821395445.1340699</v>
      </c>
      <c r="F137" s="4">
        <v>3044432220.59164</v>
      </c>
      <c r="G137" s="4">
        <v>2190805107.7724099</v>
      </c>
      <c r="H137" s="4">
        <f>+(VLOOKUP(H$2,Cartera!$C$23:$DG$33,creditos_sf!$A137,0)/$A$1)/$AZ36*100</f>
        <v>0</v>
      </c>
      <c r="I137" s="4">
        <f>+(VLOOKUP(I$2,Cartera!$C$23:$DG$33,creditos_sf!$A137,0)/$A$1)/$AZ36*100</f>
        <v>926873479.27056086</v>
      </c>
      <c r="J137" s="4">
        <v>13143619287.126101</v>
      </c>
      <c r="K137" s="4">
        <f>+(VLOOKUP(K$2,Cartera!$C$23:$DG$33,creditos_sf!$A137,0)/$A$1)/$AZ36*100</f>
        <v>23119027547.178909</v>
      </c>
      <c r="L137" s="4">
        <v>31027458486.633801</v>
      </c>
      <c r="M137" s="4">
        <f>+(VLOOKUP(M$2,Cartera!$C$23:$DG$33,creditos_sf!$A137,0)/$A$1)/$AZ36*100</f>
        <v>16395601590.52516</v>
      </c>
      <c r="N137" s="4">
        <v>139577346.542422</v>
      </c>
      <c r="O137" s="4">
        <f>+(VLOOKUP(O$2,Cartera!$C$89:$DG$127,creditos_sf!$A137,0)/$A$1)/$AZ36*100</f>
        <v>3986857.5023565316</v>
      </c>
      <c r="P137" s="4">
        <v>601237523.40241098</v>
      </c>
      <c r="Q137" s="4">
        <f>+(VLOOKUP(Q$2,Cartera!$C$89:$DG$127,creditos_sf!$A137,0)/$A$1)/$AZ36*100</f>
        <v>171092009.40284047</v>
      </c>
      <c r="R137" s="4">
        <f>+(VLOOKUP(R$2,Cartera!$C$89:$DG$127,creditos_sf!$A137,0)/$A$1)/$AZ36*100</f>
        <v>98868.050624451775</v>
      </c>
      <c r="S137" s="4">
        <f>+(VLOOKUP(S$2,Cartera!$C$89:$DG$127,creditos_sf!$A137,0)/$A$1)/$AZ36*100</f>
        <v>10563514.963977167</v>
      </c>
      <c r="T137" s="4">
        <f>+(VLOOKUP(T$2,Cartera!$C$89:$DG$127,creditos_sf!$A137,0)/$A$1)/$AZ36*100</f>
        <v>11866189.37361908</v>
      </c>
      <c r="U137" s="4">
        <f>+(VLOOKUP(U$2,Cartera!$C$89:$DG$127,creditos_sf!$A137,0)/$A$1)/$AZ36*100</f>
        <v>0</v>
      </c>
      <c r="V137" s="4">
        <f>+(VLOOKUP(V$2,Cartera!$C$89:$DG$127,creditos_sf!$A137,0)/$A$1)/$AZ36*100</f>
        <v>111235072.06074041</v>
      </c>
      <c r="W137" s="4">
        <f>+(VLOOKUP(W$2,Cartera!$C$89:$DG$127,creditos_sf!$A137,0)/$A$1)/$AZ36*100</f>
        <v>311746502.96239424</v>
      </c>
      <c r="X137" s="4">
        <f>+(VLOOKUP(X$2,Cartera!$C$89:$DG$127,creditos_sf!$A137,0)/$A$1)/$AZ36*100</f>
        <v>337557647.18851358</v>
      </c>
      <c r="Y137" s="4">
        <f>+(VLOOKUP(Y$2,Cartera!$C$89:$DG$127,creditos_sf!$A137,0)/$A$1)/$AZ36*100</f>
        <v>108615584.13574262</v>
      </c>
      <c r="Z137" s="4">
        <f>+(VLOOKUP(Z$2,Cartera!$C$89:$DG$127,creditos_sf!$A137,0)/$A$1)/$AZ36*100</f>
        <v>0</v>
      </c>
      <c r="AA137" s="4">
        <f>+(VLOOKUP(AA$2,Cartera!$C$89:$DG$127,creditos_sf!$A137,0)/$A$1)/$AZ36*100</f>
        <v>0</v>
      </c>
      <c r="AB137" s="4">
        <f>+(VLOOKUP(AB$2,Cartera!$C$89:$DG$127,creditos_sf!$A137,0)/$A$1)/$AZ36*100</f>
        <v>203134940.02653435</v>
      </c>
      <c r="AC137" s="4">
        <v>17882506.822134402</v>
      </c>
      <c r="AD137" s="4">
        <f>+(VLOOKUP(AD$2,Cartera!$C$89:$DG$127,creditos_sf!$A137,0)/$A$1)/$AZ36*100</f>
        <v>6238186.1250832696</v>
      </c>
      <c r="AE137" s="4">
        <f>+(VLOOKUP(AE$2,Cartera!$C$89:$DG$127,creditos_sf!$A137,0)/$A$1)/$AZ36*100</f>
        <v>0</v>
      </c>
      <c r="AF137" s="4">
        <v>509820508.14045399</v>
      </c>
      <c r="AG137" s="4">
        <v>771781116.31070805</v>
      </c>
      <c r="AH137" s="4">
        <f>+(VLOOKUP(AH$2,Cartera!$C$89:$DG$127,creditos_sf!$A137,0)/$A$1)/$AZ36*100</f>
        <v>22174832.786958646</v>
      </c>
      <c r="AI137" s="4">
        <f>+(VLOOKUP(AI$2,Cartera!$C$89:$DG$127,creditos_sf!$A137,0)/$A$1)/$AZ36*100</f>
        <v>49693000.016793862</v>
      </c>
      <c r="AJ137" s="4">
        <f>+(VLOOKUP(AJ$2,Cartera!$C$89:$DG$127,creditos_sf!$A137,0)/$A$1)/$AZ36*100</f>
        <v>7399206.2617852995</v>
      </c>
      <c r="AK137" s="4">
        <v>278838260.95733196</v>
      </c>
      <c r="AL137" s="4">
        <v>682238749.61091208</v>
      </c>
      <c r="AM137" s="4">
        <f>+(VLOOKUP(AM$2,Cartera!$C$89:$DG$127,creditos_sf!$A137,0)/$A$1)/$AZ36*100</f>
        <v>22180676.732362229</v>
      </c>
      <c r="AN137" s="4">
        <f>+(VLOOKUP(AN$2,Cartera!$C$89:$DG$127,creditos_sf!$A137,0)/$A$1)/$AZ36*100</f>
        <v>96681139.25255245</v>
      </c>
      <c r="AO137" s="4">
        <f>+(VLOOKUP(AO$2,Cartera!$C$89:$DG$127,creditos_sf!$A137,0)/$A$1)/$AZ36*100</f>
        <v>2259352.8851209306</v>
      </c>
      <c r="AP137" s="4">
        <f>+(VLOOKUP(AP$2,Cartera!$C$89:$DG$127,creditos_sf!$A137,0)/$A$1)/$AZ36*100</f>
        <v>1241162.9189799493</v>
      </c>
      <c r="AQ137" s="4">
        <f>+(VLOOKUP(AQ$2,Cartera!$C$89:$DG$127,creditos_sf!$A137,0)/$A$1)/$AZ36*100</f>
        <v>72895816.890060931</v>
      </c>
      <c r="AR137" s="4">
        <v>27852513.703699101</v>
      </c>
      <c r="AS137" s="4">
        <v>133809783.71394199</v>
      </c>
      <c r="AT137" s="4">
        <v>7344115.5730050104</v>
      </c>
      <c r="AU137" s="4">
        <f>+(VLOOKUP(AU$2,Cartera!$C$89:$DG$127,creditos_sf!$A137,0)/$A$1)/$AZ36*100</f>
        <v>9701439.7076662313</v>
      </c>
      <c r="AV137" s="4">
        <f>+(VLOOKUP(AV$2,Cartera!$C$89:$DG$127,creditos_sf!$A137,0)/$A$1)/$AZ36*100</f>
        <v>50519711.688140564</v>
      </c>
      <c r="AW137" s="4">
        <v>421442768.81214499</v>
      </c>
      <c r="AX137" s="4">
        <v>525250953.24808604</v>
      </c>
      <c r="AY137" s="4">
        <f>+(VLOOKUP(AY$2,Cartera!$C$89:$DG$127,creditos_sf!$A137,0)/$A$1)/$AZ36*100</f>
        <v>519693050.54478842</v>
      </c>
    </row>
    <row r="138" spans="1:51" ht="16.5" x14ac:dyDescent="0.3">
      <c r="A138">
        <f t="shared" si="2"/>
        <v>47</v>
      </c>
      <c r="B138" s="1">
        <v>36</v>
      </c>
      <c r="C138" s="3">
        <v>41943</v>
      </c>
      <c r="D138" s="4">
        <f>+(VLOOKUP(D$2,Cartera!$C$23:$DG$33,creditos_sf!$A138,0)/$A$1)/$AZ37*100</f>
        <v>447843361.12820441</v>
      </c>
      <c r="E138" s="4">
        <v>3861597337.8284698</v>
      </c>
      <c r="F138" s="4">
        <v>3071671488.73914</v>
      </c>
      <c r="G138" s="4">
        <v>2267161385.83465</v>
      </c>
      <c r="H138" s="4">
        <f>+(VLOOKUP(H$2,Cartera!$C$23:$DG$33,creditos_sf!$A138,0)/$A$1)/$AZ37*100</f>
        <v>0</v>
      </c>
      <c r="I138" s="4">
        <f>+(VLOOKUP(I$2,Cartera!$C$23:$DG$33,creditos_sf!$A138,0)/$A$1)/$AZ37*100</f>
        <v>950623585.93039572</v>
      </c>
      <c r="J138" s="4">
        <v>13143553182.812401</v>
      </c>
      <c r="K138" s="4">
        <f>+(VLOOKUP(K$2,Cartera!$C$23:$DG$33,creditos_sf!$A138,0)/$A$1)/$AZ37*100</f>
        <v>22478716379.309849</v>
      </c>
      <c r="L138" s="4">
        <v>31493959333.282501</v>
      </c>
      <c r="M138" s="4">
        <f>+(VLOOKUP(M$2,Cartera!$C$23:$DG$33,creditos_sf!$A138,0)/$A$1)/$AZ37*100</f>
        <v>16450142136.164686</v>
      </c>
      <c r="N138" s="4">
        <v>138331371.22292</v>
      </c>
      <c r="O138" s="4">
        <f>+(VLOOKUP(O$2,Cartera!$C$89:$DG$127,creditos_sf!$A138,0)/$A$1)/$AZ37*100</f>
        <v>3819331.4094542656</v>
      </c>
      <c r="P138" s="4">
        <v>604823531.33181596</v>
      </c>
      <c r="Q138" s="4">
        <f>+(VLOOKUP(Q$2,Cartera!$C$89:$DG$127,creditos_sf!$A138,0)/$A$1)/$AZ37*100</f>
        <v>169713312.92220798</v>
      </c>
      <c r="R138" s="4">
        <f>+(VLOOKUP(R$2,Cartera!$C$89:$DG$127,creditos_sf!$A138,0)/$A$1)/$AZ37*100</f>
        <v>261588.9507534279</v>
      </c>
      <c r="S138" s="4">
        <f>+(VLOOKUP(S$2,Cartera!$C$89:$DG$127,creditos_sf!$A138,0)/$A$1)/$AZ37*100</f>
        <v>10782314.318705315</v>
      </c>
      <c r="T138" s="4">
        <f>+(VLOOKUP(T$2,Cartera!$C$89:$DG$127,creditos_sf!$A138,0)/$A$1)/$AZ37*100</f>
        <v>11666736.825995238</v>
      </c>
      <c r="U138" s="4">
        <f>+(VLOOKUP(U$2,Cartera!$C$89:$DG$127,creditos_sf!$A138,0)/$A$1)/$AZ37*100</f>
        <v>0</v>
      </c>
      <c r="V138" s="4">
        <f>+(VLOOKUP(V$2,Cartera!$C$89:$DG$127,creditos_sf!$A138,0)/$A$1)/$AZ37*100</f>
        <v>111277562.67865308</v>
      </c>
      <c r="W138" s="4">
        <f>+(VLOOKUP(W$2,Cartera!$C$89:$DG$127,creditos_sf!$A138,0)/$A$1)/$AZ37*100</f>
        <v>306126974.69717765</v>
      </c>
      <c r="X138" s="4">
        <f>+(VLOOKUP(X$2,Cartera!$C$89:$DG$127,creditos_sf!$A138,0)/$A$1)/$AZ37*100</f>
        <v>348643597.6147902</v>
      </c>
      <c r="Y138" s="4">
        <f>+(VLOOKUP(Y$2,Cartera!$C$89:$DG$127,creditos_sf!$A138,0)/$A$1)/$AZ37*100</f>
        <v>107907489.09106378</v>
      </c>
      <c r="Z138" s="4">
        <f>+(VLOOKUP(Z$2,Cartera!$C$89:$DG$127,creditos_sf!$A138,0)/$A$1)/$AZ37*100</f>
        <v>0</v>
      </c>
      <c r="AA138" s="4">
        <f>+(VLOOKUP(AA$2,Cartera!$C$89:$DG$127,creditos_sf!$A138,0)/$A$1)/$AZ37*100</f>
        <v>0</v>
      </c>
      <c r="AB138" s="4">
        <f>+(VLOOKUP(AB$2,Cartera!$C$89:$DG$127,creditos_sf!$A138,0)/$A$1)/$AZ37*100</f>
        <v>205471204.92220595</v>
      </c>
      <c r="AC138" s="4">
        <v>17385687.330051299</v>
      </c>
      <c r="AD138" s="4">
        <f>+(VLOOKUP(AD$2,Cartera!$C$89:$DG$127,creditos_sf!$A138,0)/$A$1)/$AZ37*100</f>
        <v>6220854.1934860153</v>
      </c>
      <c r="AE138" s="4">
        <f>+(VLOOKUP(AE$2,Cartera!$C$89:$DG$127,creditos_sf!$A138,0)/$A$1)/$AZ37*100</f>
        <v>0</v>
      </c>
      <c r="AF138" s="4">
        <v>512301743.36515701</v>
      </c>
      <c r="AG138" s="4">
        <v>769081052.50043905</v>
      </c>
      <c r="AH138" s="4">
        <f>+(VLOOKUP(AH$2,Cartera!$C$89:$DG$127,creditos_sf!$A138,0)/$A$1)/$AZ37*100</f>
        <v>22120175.542689692</v>
      </c>
      <c r="AI138" s="4">
        <f>+(VLOOKUP(AI$2,Cartera!$C$89:$DG$127,creditos_sf!$A138,0)/$A$1)/$AZ37*100</f>
        <v>50554880.551812664</v>
      </c>
      <c r="AJ138" s="4">
        <f>+(VLOOKUP(AJ$2,Cartera!$C$89:$DG$127,creditos_sf!$A138,0)/$A$1)/$AZ37*100</f>
        <v>6843757.0056192884</v>
      </c>
      <c r="AK138" s="4">
        <v>272668754.03263402</v>
      </c>
      <c r="AL138" s="4">
        <v>681930771.22088897</v>
      </c>
      <c r="AM138" s="4">
        <f>+(VLOOKUP(AM$2,Cartera!$C$89:$DG$127,creditos_sf!$A138,0)/$A$1)/$AZ37*100</f>
        <v>22439737.107745077</v>
      </c>
      <c r="AN138" s="4">
        <f>+(VLOOKUP(AN$2,Cartera!$C$89:$DG$127,creditos_sf!$A138,0)/$A$1)/$AZ37*100</f>
        <v>94105096.200373948</v>
      </c>
      <c r="AO138" s="4">
        <f>+(VLOOKUP(AO$2,Cartera!$C$89:$DG$127,creditos_sf!$A138,0)/$A$1)/$AZ37*100</f>
        <v>2343581.7860423019</v>
      </c>
      <c r="AP138" s="4">
        <f>+(VLOOKUP(AP$2,Cartera!$C$89:$DG$127,creditos_sf!$A138,0)/$A$1)/$AZ37*100</f>
        <v>1246022.2539201379</v>
      </c>
      <c r="AQ138" s="4">
        <f>+(VLOOKUP(AQ$2,Cartera!$C$89:$DG$127,creditos_sf!$A138,0)/$A$1)/$AZ37*100</f>
        <v>71726952.602651834</v>
      </c>
      <c r="AR138" s="4">
        <v>27945859.342747401</v>
      </c>
      <c r="AS138" s="4">
        <v>134005823.849438</v>
      </c>
      <c r="AT138" s="4">
        <v>7447466.2859443193</v>
      </c>
      <c r="AU138" s="4">
        <f>+(VLOOKUP(AU$2,Cartera!$C$89:$DG$127,creditos_sf!$A138,0)/$A$1)/$AZ37*100</f>
        <v>10043089.799327523</v>
      </c>
      <c r="AV138" s="4">
        <f>+(VLOOKUP(AV$2,Cartera!$C$89:$DG$127,creditos_sf!$A138,0)/$A$1)/$AZ37*100</f>
        <v>49514791.505176455</v>
      </c>
      <c r="AW138" s="4">
        <v>428045482.42562395</v>
      </c>
      <c r="AX138" s="4">
        <v>537249143.622136</v>
      </c>
      <c r="AY138" s="4">
        <f>+(VLOOKUP(AY$2,Cartera!$C$89:$DG$127,creditos_sf!$A138,0)/$A$1)/$AZ37*100</f>
        <v>523750766.44676507</v>
      </c>
    </row>
    <row r="139" spans="1:51" ht="16.5" x14ac:dyDescent="0.3">
      <c r="A139">
        <f t="shared" si="2"/>
        <v>48</v>
      </c>
      <c r="B139" s="1">
        <v>37</v>
      </c>
      <c r="C139" s="3">
        <v>41973</v>
      </c>
      <c r="D139" s="4">
        <f>+(VLOOKUP(D$2,Cartera!$C$23:$DG$33,creditos_sf!$A139,0)/$A$1)/$AZ38*100</f>
        <v>477745077.26894134</v>
      </c>
      <c r="E139" s="4">
        <v>3912006082.3920202</v>
      </c>
      <c r="F139" s="4">
        <v>3038534297.8382001</v>
      </c>
      <c r="G139" s="4">
        <v>2245946016.9250402</v>
      </c>
      <c r="H139" s="4">
        <f>+(VLOOKUP(H$2,Cartera!$C$23:$DG$33,creditos_sf!$A139,0)/$A$1)/$AZ38*100</f>
        <v>0</v>
      </c>
      <c r="I139" s="4">
        <f>+(VLOOKUP(I$2,Cartera!$C$23:$DG$33,creditos_sf!$A139,0)/$A$1)/$AZ38*100</f>
        <v>1008395024.1002383</v>
      </c>
      <c r="J139" s="4">
        <v>13225035706.389301</v>
      </c>
      <c r="K139" s="4">
        <f>+(VLOOKUP(K$2,Cartera!$C$23:$DG$33,creditos_sf!$A139,0)/$A$1)/$AZ38*100</f>
        <v>22784382326.491966</v>
      </c>
      <c r="L139" s="4">
        <v>31519752172.1548</v>
      </c>
      <c r="M139" s="4">
        <f>+(VLOOKUP(M$2,Cartera!$C$23:$DG$33,creditos_sf!$A139,0)/$A$1)/$AZ38*100</f>
        <v>16805418382.086098</v>
      </c>
      <c r="N139" s="4">
        <v>134632240.21397001</v>
      </c>
      <c r="O139" s="4">
        <f>+(VLOOKUP(O$2,Cartera!$C$89:$DG$127,creditos_sf!$A139,0)/$A$1)/$AZ38*100</f>
        <v>3837868.5414289464</v>
      </c>
      <c r="P139" s="4">
        <v>610101771.02538109</v>
      </c>
      <c r="Q139" s="4">
        <f>+(VLOOKUP(Q$2,Cartera!$C$89:$DG$127,creditos_sf!$A139,0)/$A$1)/$AZ38*100</f>
        <v>166197261.95034868</v>
      </c>
      <c r="R139" s="4">
        <f>+(VLOOKUP(R$2,Cartera!$C$89:$DG$127,creditos_sf!$A139,0)/$A$1)/$AZ38*100</f>
        <v>513262.60871164186</v>
      </c>
      <c r="S139" s="4">
        <f>+(VLOOKUP(S$2,Cartera!$C$89:$DG$127,creditos_sf!$A139,0)/$A$1)/$AZ38*100</f>
        <v>9980356.0685551725</v>
      </c>
      <c r="T139" s="4">
        <f>+(VLOOKUP(T$2,Cartera!$C$89:$DG$127,creditos_sf!$A139,0)/$A$1)/$AZ38*100</f>
        <v>11679509.128557848</v>
      </c>
      <c r="U139" s="4">
        <f>+(VLOOKUP(U$2,Cartera!$C$89:$DG$127,creditos_sf!$A139,0)/$A$1)/$AZ38*100</f>
        <v>0</v>
      </c>
      <c r="V139" s="4">
        <f>+(VLOOKUP(V$2,Cartera!$C$89:$DG$127,creditos_sf!$A139,0)/$A$1)/$AZ38*100</f>
        <v>111101841.69375797</v>
      </c>
      <c r="W139" s="4">
        <f>+(VLOOKUP(W$2,Cartera!$C$89:$DG$127,creditos_sf!$A139,0)/$A$1)/$AZ38*100</f>
        <v>298950902.48454726</v>
      </c>
      <c r="X139" s="4">
        <f>+(VLOOKUP(X$2,Cartera!$C$89:$DG$127,creditos_sf!$A139,0)/$A$1)/$AZ38*100</f>
        <v>358984604.92480874</v>
      </c>
      <c r="Y139" s="4">
        <f>+(VLOOKUP(Y$2,Cartera!$C$89:$DG$127,creditos_sf!$A139,0)/$A$1)/$AZ38*100</f>
        <v>108094111.13489822</v>
      </c>
      <c r="Z139" s="4">
        <f>+(VLOOKUP(Z$2,Cartera!$C$89:$DG$127,creditos_sf!$A139,0)/$A$1)/$AZ38*100</f>
        <v>0</v>
      </c>
      <c r="AA139" s="4">
        <f>+(VLOOKUP(AA$2,Cartera!$C$89:$DG$127,creditos_sf!$A139,0)/$A$1)/$AZ38*100</f>
        <v>0</v>
      </c>
      <c r="AB139" s="4">
        <f>+(VLOOKUP(AB$2,Cartera!$C$89:$DG$127,creditos_sf!$A139,0)/$A$1)/$AZ38*100</f>
        <v>204851270.10495955</v>
      </c>
      <c r="AC139" s="4">
        <v>17414816.936969601</v>
      </c>
      <c r="AD139" s="4">
        <f>+(VLOOKUP(AD$2,Cartera!$C$89:$DG$127,creditos_sf!$A139,0)/$A$1)/$AZ38*100</f>
        <v>6280250.7364803068</v>
      </c>
      <c r="AE139" s="4">
        <f>+(VLOOKUP(AE$2,Cartera!$C$89:$DG$127,creditos_sf!$A139,0)/$A$1)/$AZ38*100</f>
        <v>0</v>
      </c>
      <c r="AF139" s="4">
        <v>511037525.22132999</v>
      </c>
      <c r="AG139" s="4">
        <v>766037990.76646495</v>
      </c>
      <c r="AH139" s="4">
        <f>+(VLOOKUP(AH$2,Cartera!$C$89:$DG$127,creditos_sf!$A139,0)/$A$1)/$AZ38*100</f>
        <v>21978581.237915881</v>
      </c>
      <c r="AI139" s="4">
        <f>+(VLOOKUP(AI$2,Cartera!$C$89:$DG$127,creditos_sf!$A139,0)/$A$1)/$AZ38*100</f>
        <v>52211335.796910368</v>
      </c>
      <c r="AJ139" s="4">
        <f>+(VLOOKUP(AJ$2,Cartera!$C$89:$DG$127,creditos_sf!$A139,0)/$A$1)/$AZ38*100</f>
        <v>7357265.9046513876</v>
      </c>
      <c r="AK139" s="4">
        <v>270248662.888901</v>
      </c>
      <c r="AL139" s="4">
        <v>685942903.17252803</v>
      </c>
      <c r="AM139" s="4">
        <f>+(VLOOKUP(AM$2,Cartera!$C$89:$DG$127,creditos_sf!$A139,0)/$A$1)/$AZ38*100</f>
        <v>22544453.38788246</v>
      </c>
      <c r="AN139" s="4">
        <f>+(VLOOKUP(AN$2,Cartera!$C$89:$DG$127,creditos_sf!$A139,0)/$A$1)/$AZ38*100</f>
        <v>91474876.124075219</v>
      </c>
      <c r="AO139" s="4">
        <f>+(VLOOKUP(AO$2,Cartera!$C$89:$DG$127,creditos_sf!$A139,0)/$A$1)/$AZ38*100</f>
        <v>2324704.5926580485</v>
      </c>
      <c r="AP139" s="4">
        <f>+(VLOOKUP(AP$2,Cartera!$C$89:$DG$127,creditos_sf!$A139,0)/$A$1)/$AZ38*100</f>
        <v>1195085.7605530459</v>
      </c>
      <c r="AQ139" s="4">
        <f>+(VLOOKUP(AQ$2,Cartera!$C$89:$DG$127,creditos_sf!$A139,0)/$A$1)/$AZ38*100</f>
        <v>69914995.782549605</v>
      </c>
      <c r="AR139" s="4">
        <v>28066788.658904798</v>
      </c>
      <c r="AS139" s="4">
        <v>133209642.30102399</v>
      </c>
      <c r="AT139" s="4">
        <v>7275452.2446997594</v>
      </c>
      <c r="AU139" s="4">
        <f>+(VLOOKUP(AU$2,Cartera!$C$89:$DG$127,creditos_sf!$A139,0)/$A$1)/$AZ38*100</f>
        <v>10148389.44005242</v>
      </c>
      <c r="AV139" s="4">
        <f>+(VLOOKUP(AV$2,Cartera!$C$89:$DG$127,creditos_sf!$A139,0)/$A$1)/$AZ38*100</f>
        <v>49024842.499182947</v>
      </c>
      <c r="AW139" s="4">
        <v>431998104.37804097</v>
      </c>
      <c r="AX139" s="4">
        <v>544921269.24614203</v>
      </c>
      <c r="AY139" s="4">
        <f>+(VLOOKUP(AY$2,Cartera!$C$89:$DG$127,creditos_sf!$A139,0)/$A$1)/$AZ38*100</f>
        <v>538098924.50611269</v>
      </c>
    </row>
    <row r="140" spans="1:51" ht="16.5" x14ac:dyDescent="0.3">
      <c r="A140">
        <f t="shared" si="2"/>
        <v>49</v>
      </c>
      <c r="B140" s="1">
        <v>38</v>
      </c>
      <c r="C140" s="3">
        <v>42004</v>
      </c>
      <c r="D140" s="4">
        <f>+(VLOOKUP(D$2,Cartera!$C$23:$DG$33,creditos_sf!$A140,0)/$A$1)/$AZ39*100</f>
        <v>580045748.67407739</v>
      </c>
      <c r="E140" s="4">
        <v>3930110080.56178</v>
      </c>
      <c r="F140" s="4">
        <v>3117709182.0462604</v>
      </c>
      <c r="G140" s="4">
        <v>2224463169.7683001</v>
      </c>
      <c r="H140" s="4">
        <f>+(VLOOKUP(H$2,Cartera!$C$23:$DG$33,creditos_sf!$A140,0)/$A$1)/$AZ39*100</f>
        <v>12799416.984413121</v>
      </c>
      <c r="I140" s="4">
        <f>+(VLOOKUP(I$2,Cartera!$C$23:$DG$33,creditos_sf!$A140,0)/$A$1)/$AZ39*100</f>
        <v>1073809848.1320457</v>
      </c>
      <c r="J140" s="4">
        <v>13406780872.2003</v>
      </c>
      <c r="K140" s="4">
        <f>+(VLOOKUP(K$2,Cartera!$C$23:$DG$33,creditos_sf!$A140,0)/$A$1)/$AZ39*100</f>
        <v>23154374405.442219</v>
      </c>
      <c r="L140" s="4">
        <v>31965431228.352497</v>
      </c>
      <c r="M140" s="4">
        <f>+(VLOOKUP(M$2,Cartera!$C$23:$DG$33,creditos_sf!$A140,0)/$A$1)/$AZ39*100</f>
        <v>17585962933.0513</v>
      </c>
      <c r="N140" s="4">
        <v>129602431.444722</v>
      </c>
      <c r="O140" s="4">
        <f>+(VLOOKUP(O$2,Cartera!$C$89:$DG$127,creditos_sf!$A140,0)/$A$1)/$AZ39*100</f>
        <v>3708614.8940737182</v>
      </c>
      <c r="P140" s="4">
        <v>618899902.74932706</v>
      </c>
      <c r="Q140" s="4">
        <f>+(VLOOKUP(Q$2,Cartera!$C$89:$DG$127,creditos_sf!$A140,0)/$A$1)/$AZ39*100</f>
        <v>164940267.40991181</v>
      </c>
      <c r="R140" s="4">
        <f>+(VLOOKUP(R$2,Cartera!$C$89:$DG$127,creditos_sf!$A140,0)/$A$1)/$AZ39*100</f>
        <v>788364.93217620649</v>
      </c>
      <c r="S140" s="4">
        <f>+(VLOOKUP(S$2,Cartera!$C$89:$DG$127,creditos_sf!$A140,0)/$A$1)/$AZ39*100</f>
        <v>9611219.2608027197</v>
      </c>
      <c r="T140" s="4">
        <f>+(VLOOKUP(T$2,Cartera!$C$89:$DG$127,creditos_sf!$A140,0)/$A$1)/$AZ39*100</f>
        <v>11638015.976175696</v>
      </c>
      <c r="U140" s="4">
        <f>+(VLOOKUP(U$2,Cartera!$C$89:$DG$127,creditos_sf!$A140,0)/$A$1)/$AZ39*100</f>
        <v>0</v>
      </c>
      <c r="V140" s="4">
        <f>+(VLOOKUP(V$2,Cartera!$C$89:$DG$127,creditos_sf!$A140,0)/$A$1)/$AZ39*100</f>
        <v>111673846.94527471</v>
      </c>
      <c r="W140" s="4">
        <f>+(VLOOKUP(W$2,Cartera!$C$89:$DG$127,creditos_sf!$A140,0)/$A$1)/$AZ39*100</f>
        <v>298268191.71362829</v>
      </c>
      <c r="X140" s="4">
        <f>+(VLOOKUP(X$2,Cartera!$C$89:$DG$127,creditos_sf!$A140,0)/$A$1)/$AZ39*100</f>
        <v>366349023.26388764</v>
      </c>
      <c r="Y140" s="4">
        <f>+(VLOOKUP(Y$2,Cartera!$C$89:$DG$127,creditos_sf!$A140,0)/$A$1)/$AZ39*100</f>
        <v>108069156.35587752</v>
      </c>
      <c r="Z140" s="4">
        <f>+(VLOOKUP(Z$2,Cartera!$C$89:$DG$127,creditos_sf!$A140,0)/$A$1)/$AZ39*100</f>
        <v>0</v>
      </c>
      <c r="AA140" s="4">
        <f>+(VLOOKUP(AA$2,Cartera!$C$89:$DG$127,creditos_sf!$A140,0)/$A$1)/$AZ39*100</f>
        <v>0</v>
      </c>
      <c r="AB140" s="4">
        <f>+(VLOOKUP(AB$2,Cartera!$C$89:$DG$127,creditos_sf!$A140,0)/$A$1)/$AZ39*100</f>
        <v>207500372.32329512</v>
      </c>
      <c r="AC140" s="4">
        <v>17010647.173476998</v>
      </c>
      <c r="AD140" s="4">
        <f>+(VLOOKUP(AD$2,Cartera!$C$89:$DG$127,creditos_sf!$A140,0)/$A$1)/$AZ39*100</f>
        <v>6204845.3843287705</v>
      </c>
      <c r="AE140" s="4">
        <f>+(VLOOKUP(AE$2,Cartera!$C$89:$DG$127,creditos_sf!$A140,0)/$A$1)/$AZ39*100</f>
        <v>0</v>
      </c>
      <c r="AF140" s="4">
        <v>521812896.01675296</v>
      </c>
      <c r="AG140" s="4">
        <v>797214026.74910903</v>
      </c>
      <c r="AH140" s="4">
        <f>+(VLOOKUP(AH$2,Cartera!$C$89:$DG$127,creditos_sf!$A140,0)/$A$1)/$AZ39*100</f>
        <v>21682224.159404505</v>
      </c>
      <c r="AI140" s="4">
        <f>+(VLOOKUP(AI$2,Cartera!$C$89:$DG$127,creditos_sf!$A140,0)/$A$1)/$AZ39*100</f>
        <v>52986798.057211392</v>
      </c>
      <c r="AJ140" s="4">
        <f>+(VLOOKUP(AJ$2,Cartera!$C$89:$DG$127,creditos_sf!$A140,0)/$A$1)/$AZ39*100</f>
        <v>8979391.9527656529</v>
      </c>
      <c r="AK140" s="4">
        <v>270364899.16422898</v>
      </c>
      <c r="AL140" s="4">
        <v>691825723.30827999</v>
      </c>
      <c r="AM140" s="4">
        <f>+(VLOOKUP(AM$2,Cartera!$C$89:$DG$127,creditos_sf!$A140,0)/$A$1)/$AZ39*100</f>
        <v>22674830.279988002</v>
      </c>
      <c r="AN140" s="4">
        <f>+(VLOOKUP(AN$2,Cartera!$C$89:$DG$127,creditos_sf!$A140,0)/$A$1)/$AZ39*100</f>
        <v>88401864.812472045</v>
      </c>
      <c r="AO140" s="4">
        <f>+(VLOOKUP(AO$2,Cartera!$C$89:$DG$127,creditos_sf!$A140,0)/$A$1)/$AZ39*100</f>
        <v>1993558.8241401219</v>
      </c>
      <c r="AP140" s="4">
        <f>+(VLOOKUP(AP$2,Cartera!$C$89:$DG$127,creditos_sf!$A140,0)/$A$1)/$AZ39*100</f>
        <v>1151317.2451834539</v>
      </c>
      <c r="AQ140" s="4">
        <f>+(VLOOKUP(AQ$2,Cartera!$C$89:$DG$127,creditos_sf!$A140,0)/$A$1)/$AZ39*100</f>
        <v>70079209.796401143</v>
      </c>
      <c r="AR140" s="4">
        <v>27647498.4960646</v>
      </c>
      <c r="AS140" s="4">
        <v>132871440.96082</v>
      </c>
      <c r="AT140" s="4">
        <v>6963702.6348220501</v>
      </c>
      <c r="AU140" s="4">
        <f>+(VLOOKUP(AU$2,Cartera!$C$89:$DG$127,creditos_sf!$A140,0)/$A$1)/$AZ39*100</f>
        <v>10082268.171224274</v>
      </c>
      <c r="AV140" s="4">
        <f>+(VLOOKUP(AV$2,Cartera!$C$89:$DG$127,creditos_sf!$A140,0)/$A$1)/$AZ39*100</f>
        <v>47238632.698894329</v>
      </c>
      <c r="AW140" s="4">
        <v>454604096.40345699</v>
      </c>
      <c r="AX140" s="4">
        <v>556040732.15634394</v>
      </c>
      <c r="AY140" s="4">
        <f>+(VLOOKUP(AY$2,Cartera!$C$89:$DG$127,creditos_sf!$A140,0)/$A$1)/$AZ39*100</f>
        <v>547610473.10537291</v>
      </c>
    </row>
    <row r="141" spans="1:51" ht="16.5" x14ac:dyDescent="0.3">
      <c r="A141">
        <f t="shared" si="2"/>
        <v>50</v>
      </c>
      <c r="B141" s="1">
        <v>39</v>
      </c>
      <c r="C141" s="3">
        <v>42035</v>
      </c>
      <c r="D141" s="4">
        <f>+(VLOOKUP(D$2,Cartera!$C$23:$DG$33,creditos_sf!$A141,0)/$A$1)/$AZ40*100</f>
        <v>599860970.97648025</v>
      </c>
      <c r="E141" s="4">
        <v>3987905234.4059801</v>
      </c>
      <c r="F141" s="4">
        <v>3168829177.0410299</v>
      </c>
      <c r="G141" s="4">
        <v>2232397992.8790202</v>
      </c>
      <c r="H141" s="4">
        <f>+(VLOOKUP(H$2,Cartera!$C$23:$DG$33,creditos_sf!$A141,0)/$A$1)/$AZ40*100</f>
        <v>13081479.576703677</v>
      </c>
      <c r="I141" s="4">
        <f>+(VLOOKUP(I$2,Cartera!$C$23:$DG$33,creditos_sf!$A141,0)/$A$1)/$AZ40*100</f>
        <v>1090722944.5155013</v>
      </c>
      <c r="J141" s="4">
        <v>13666631352.240801</v>
      </c>
      <c r="K141" s="4">
        <f>+(VLOOKUP(K$2,Cartera!$C$23:$DG$33,creditos_sf!$A141,0)/$A$1)/$AZ40*100</f>
        <v>22981997814.335953</v>
      </c>
      <c r="L141" s="4">
        <v>32182958389.198097</v>
      </c>
      <c r="M141" s="4">
        <f>+(VLOOKUP(M$2,Cartera!$C$23:$DG$33,creditos_sf!$A141,0)/$A$1)/$AZ40*100</f>
        <v>18007107101.244171</v>
      </c>
      <c r="N141" s="4">
        <v>129477856.945645</v>
      </c>
      <c r="O141" s="4">
        <f>+(VLOOKUP(O$2,Cartera!$C$89:$DG$127,creditos_sf!$A141,0)/$A$1)/$AZ40*100</f>
        <v>3616226.0960994028</v>
      </c>
      <c r="P141" s="4">
        <v>628037711.76136398</v>
      </c>
      <c r="Q141" s="4">
        <f>+(VLOOKUP(Q$2,Cartera!$C$89:$DG$127,creditos_sf!$A141,0)/$A$1)/$AZ40*100</f>
        <v>167199609.40251046</v>
      </c>
      <c r="R141" s="4">
        <f>+(VLOOKUP(R$2,Cartera!$C$89:$DG$127,creditos_sf!$A141,0)/$A$1)/$AZ40*100</f>
        <v>979390.10967055417</v>
      </c>
      <c r="S141" s="4">
        <f>+(VLOOKUP(S$2,Cartera!$C$89:$DG$127,creditos_sf!$A141,0)/$A$1)/$AZ40*100</f>
        <v>9539803.382066993</v>
      </c>
      <c r="T141" s="4">
        <f>+(VLOOKUP(T$2,Cartera!$C$89:$DG$127,creditos_sf!$A141,0)/$A$1)/$AZ40*100</f>
        <v>11919140.084040353</v>
      </c>
      <c r="U141" s="4">
        <f>+(VLOOKUP(U$2,Cartera!$C$89:$DG$127,creditos_sf!$A141,0)/$A$1)/$AZ40*100</f>
        <v>0</v>
      </c>
      <c r="V141" s="4">
        <f>+(VLOOKUP(V$2,Cartera!$C$89:$DG$127,creditos_sf!$A141,0)/$A$1)/$AZ40*100</f>
        <v>109242385.64388368</v>
      </c>
      <c r="W141" s="4">
        <f>+(VLOOKUP(W$2,Cartera!$C$89:$DG$127,creditos_sf!$A141,0)/$A$1)/$AZ40*100</f>
        <v>297640067.37291473</v>
      </c>
      <c r="X141" s="4">
        <f>+(VLOOKUP(X$2,Cartera!$C$89:$DG$127,creditos_sf!$A141,0)/$A$1)/$AZ40*100</f>
        <v>375082288.24065053</v>
      </c>
      <c r="Y141" s="4">
        <f>+(VLOOKUP(Y$2,Cartera!$C$89:$DG$127,creditos_sf!$A141,0)/$A$1)/$AZ40*100</f>
        <v>106731348.08879152</v>
      </c>
      <c r="Z141" s="4">
        <f>+(VLOOKUP(Z$2,Cartera!$C$89:$DG$127,creditos_sf!$A141,0)/$A$1)/$AZ40*100</f>
        <v>0</v>
      </c>
      <c r="AA141" s="4">
        <f>+(VLOOKUP(AA$2,Cartera!$C$89:$DG$127,creditos_sf!$A141,0)/$A$1)/$AZ40*100</f>
        <v>0</v>
      </c>
      <c r="AB141" s="4">
        <f>+(VLOOKUP(AB$2,Cartera!$C$89:$DG$127,creditos_sf!$A141,0)/$A$1)/$AZ40*100</f>
        <v>205654015.37106797</v>
      </c>
      <c r="AC141" s="4">
        <v>16665584.543622099</v>
      </c>
      <c r="AD141" s="4">
        <f>+(VLOOKUP(AD$2,Cartera!$C$89:$DG$127,creditos_sf!$A141,0)/$A$1)/$AZ40*100</f>
        <v>6510455.6881418414</v>
      </c>
      <c r="AE141" s="4">
        <f>+(VLOOKUP(AE$2,Cartera!$C$89:$DG$127,creditos_sf!$A141,0)/$A$1)/$AZ40*100</f>
        <v>0</v>
      </c>
      <c r="AF141" s="4">
        <v>523100695.564152</v>
      </c>
      <c r="AG141" s="4">
        <v>807172275.31892097</v>
      </c>
      <c r="AH141" s="4">
        <f>+(VLOOKUP(AH$2,Cartera!$C$89:$DG$127,creditos_sf!$A141,0)/$A$1)/$AZ40*100</f>
        <v>21307911.16448953</v>
      </c>
      <c r="AI141" s="4">
        <f>+(VLOOKUP(AI$2,Cartera!$C$89:$DG$127,creditos_sf!$A141,0)/$A$1)/$AZ40*100</f>
        <v>55767163.374054968</v>
      </c>
      <c r="AJ141" s="4">
        <f>+(VLOOKUP(AJ$2,Cartera!$C$89:$DG$127,creditos_sf!$A141,0)/$A$1)/$AZ40*100</f>
        <v>9290980.5205258131</v>
      </c>
      <c r="AK141" s="4">
        <v>273636570.77329099</v>
      </c>
      <c r="AL141" s="4">
        <v>683354757.92559707</v>
      </c>
      <c r="AM141" s="4">
        <f>+(VLOOKUP(AM$2,Cartera!$C$89:$DG$127,creditos_sf!$A141,0)/$A$1)/$AZ40*100</f>
        <v>22791750.85577992</v>
      </c>
      <c r="AN141" s="4">
        <f>+(VLOOKUP(AN$2,Cartera!$C$89:$DG$127,creditos_sf!$A141,0)/$A$1)/$AZ40*100</f>
        <v>86892318.797394678</v>
      </c>
      <c r="AO141" s="4">
        <f>+(VLOOKUP(AO$2,Cartera!$C$89:$DG$127,creditos_sf!$A141,0)/$A$1)/$AZ40*100</f>
        <v>1991023.511822083</v>
      </c>
      <c r="AP141" s="4">
        <f>+(VLOOKUP(AP$2,Cartera!$C$89:$DG$127,creditos_sf!$A141,0)/$A$1)/$AZ40*100</f>
        <v>1109664.2898655268</v>
      </c>
      <c r="AQ141" s="4">
        <f>+(VLOOKUP(AQ$2,Cartera!$C$89:$DG$127,creditos_sf!$A141,0)/$A$1)/$AZ40*100</f>
        <v>68092845.187232092</v>
      </c>
      <c r="AR141" s="4">
        <v>27376711.345090702</v>
      </c>
      <c r="AS141" s="4">
        <v>133030050.52619599</v>
      </c>
      <c r="AT141" s="4">
        <v>6729792.40786801</v>
      </c>
      <c r="AU141" s="4">
        <f>+(VLOOKUP(AU$2,Cartera!$C$89:$DG$127,creditos_sf!$A141,0)/$A$1)/$AZ40*100</f>
        <v>10451617.401067151</v>
      </c>
      <c r="AV141" s="4">
        <f>+(VLOOKUP(AV$2,Cartera!$C$89:$DG$127,creditos_sf!$A141,0)/$A$1)/$AZ40*100</f>
        <v>45659664.584701627</v>
      </c>
      <c r="AW141" s="4">
        <v>459253690.053361</v>
      </c>
      <c r="AX141" s="4">
        <v>571151620.57230401</v>
      </c>
      <c r="AY141" s="4">
        <f>+(VLOOKUP(AY$2,Cartera!$C$89:$DG$127,creditos_sf!$A141,0)/$A$1)/$AZ40*100</f>
        <v>554115569.38186109</v>
      </c>
    </row>
    <row r="142" spans="1:51" ht="16.5" x14ac:dyDescent="0.3">
      <c r="A142">
        <f t="shared" si="2"/>
        <v>51</v>
      </c>
      <c r="B142" s="1">
        <v>40</v>
      </c>
      <c r="C142" s="3">
        <v>42063</v>
      </c>
      <c r="D142" s="4">
        <f>+(VLOOKUP(D$2,Cartera!$C$23:$DG$33,creditos_sf!$A142,0)/$A$1)/$AZ41*100</f>
        <v>594225434.21127355</v>
      </c>
      <c r="E142" s="4">
        <v>4052426397.5394001</v>
      </c>
      <c r="F142" s="4">
        <v>3171383220.64785</v>
      </c>
      <c r="G142" s="4">
        <v>2242421357.7494302</v>
      </c>
      <c r="H142" s="4">
        <f>+(VLOOKUP(H$2,Cartera!$C$23:$DG$33,creditos_sf!$A142,0)/$A$1)/$AZ41*100</f>
        <v>13195486.165908605</v>
      </c>
      <c r="I142" s="4">
        <f>+(VLOOKUP(I$2,Cartera!$C$23:$DG$33,creditos_sf!$A142,0)/$A$1)/$AZ41*100</f>
        <v>1103439421.6092045</v>
      </c>
      <c r="J142" s="4">
        <v>13762056335.340601</v>
      </c>
      <c r="K142" s="4">
        <f>+(VLOOKUP(K$2,Cartera!$C$23:$DG$33,creditos_sf!$A142,0)/$A$1)/$AZ41*100</f>
        <v>23192634942.749763</v>
      </c>
      <c r="L142" s="4">
        <v>32498060661.442001</v>
      </c>
      <c r="M142" s="4">
        <f>+(VLOOKUP(M$2,Cartera!$C$23:$DG$33,creditos_sf!$A142,0)/$A$1)/$AZ41*100</f>
        <v>18146451363.477253</v>
      </c>
      <c r="N142" s="4">
        <v>125679076.17053999</v>
      </c>
      <c r="O142" s="4">
        <f>+(VLOOKUP(O$2,Cartera!$C$89:$DG$127,creditos_sf!$A142,0)/$A$1)/$AZ41*100</f>
        <v>3583843.0781351584</v>
      </c>
      <c r="P142" s="4">
        <v>640053061.18650305</v>
      </c>
      <c r="Q142" s="4">
        <f>+(VLOOKUP(Q$2,Cartera!$C$89:$DG$127,creditos_sf!$A142,0)/$A$1)/$AZ41*100</f>
        <v>169012946.47415921</v>
      </c>
      <c r="R142" s="4">
        <f>+(VLOOKUP(R$2,Cartera!$C$89:$DG$127,creditos_sf!$A142,0)/$A$1)/$AZ41*100</f>
        <v>1390678.5413357201</v>
      </c>
      <c r="S142" s="4">
        <f>+(VLOOKUP(S$2,Cartera!$C$89:$DG$127,creditos_sf!$A142,0)/$A$1)/$AZ41*100</f>
        <v>10230078.015570896</v>
      </c>
      <c r="T142" s="4">
        <f>+(VLOOKUP(T$2,Cartera!$C$89:$DG$127,creditos_sf!$A142,0)/$A$1)/$AZ41*100</f>
        <v>11829011.781039266</v>
      </c>
      <c r="U142" s="4">
        <f>+(VLOOKUP(U$2,Cartera!$C$89:$DG$127,creditos_sf!$A142,0)/$A$1)/$AZ41*100</f>
        <v>0</v>
      </c>
      <c r="V142" s="4">
        <f>+(VLOOKUP(V$2,Cartera!$C$89:$DG$127,creditos_sf!$A142,0)/$A$1)/$AZ41*100</f>
        <v>104233807.9652579</v>
      </c>
      <c r="W142" s="4">
        <f>+(VLOOKUP(W$2,Cartera!$C$89:$DG$127,creditos_sf!$A142,0)/$A$1)/$AZ41*100</f>
        <v>288911073.58373052</v>
      </c>
      <c r="X142" s="4">
        <f>+(VLOOKUP(X$2,Cartera!$C$89:$DG$127,creditos_sf!$A142,0)/$A$1)/$AZ41*100</f>
        <v>381067065.23718709</v>
      </c>
      <c r="Y142" s="4">
        <f>+(VLOOKUP(Y$2,Cartera!$C$89:$DG$127,creditos_sf!$A142,0)/$A$1)/$AZ41*100</f>
        <v>105515899.95075734</v>
      </c>
      <c r="Z142" s="4">
        <f>+(VLOOKUP(Z$2,Cartera!$C$89:$DG$127,creditos_sf!$A142,0)/$A$1)/$AZ41*100</f>
        <v>0</v>
      </c>
      <c r="AA142" s="4">
        <f>+(VLOOKUP(AA$2,Cartera!$C$89:$DG$127,creditos_sf!$A142,0)/$A$1)/$AZ41*100</f>
        <v>0</v>
      </c>
      <c r="AB142" s="4">
        <f>+(VLOOKUP(AB$2,Cartera!$C$89:$DG$127,creditos_sf!$A142,0)/$A$1)/$AZ41*100</f>
        <v>207120780.55878341</v>
      </c>
      <c r="AC142" s="4">
        <v>15737421.739544999</v>
      </c>
      <c r="AD142" s="4">
        <f>+(VLOOKUP(AD$2,Cartera!$C$89:$DG$127,creditos_sf!$A142,0)/$A$1)/$AZ41*100</f>
        <v>6576304.9358848669</v>
      </c>
      <c r="AE142" s="4">
        <f>+(VLOOKUP(AE$2,Cartera!$C$89:$DG$127,creditos_sf!$A142,0)/$A$1)/$AZ41*100</f>
        <v>0</v>
      </c>
      <c r="AF142" s="4">
        <v>530131268.49001205</v>
      </c>
      <c r="AG142" s="4">
        <v>799924157.96977508</v>
      </c>
      <c r="AH142" s="4">
        <f>+(VLOOKUP(AH$2,Cartera!$C$89:$DG$127,creditos_sf!$A142,0)/$A$1)/$AZ41*100</f>
        <v>21122014.756964833</v>
      </c>
      <c r="AI142" s="4">
        <f>+(VLOOKUP(AI$2,Cartera!$C$89:$DG$127,creditos_sf!$A142,0)/$A$1)/$AZ41*100</f>
        <v>56123708.113695823</v>
      </c>
      <c r="AJ142" s="4">
        <f>+(VLOOKUP(AJ$2,Cartera!$C$89:$DG$127,creditos_sf!$A142,0)/$A$1)/$AZ41*100</f>
        <v>11718051.778319789</v>
      </c>
      <c r="AK142" s="4">
        <v>272261539.36515898</v>
      </c>
      <c r="AL142" s="4">
        <v>663641037.66815197</v>
      </c>
      <c r="AM142" s="4">
        <f>+(VLOOKUP(AM$2,Cartera!$C$89:$DG$127,creditos_sf!$A142,0)/$A$1)/$AZ41*100</f>
        <v>22675182.096855808</v>
      </c>
      <c r="AN142" s="4">
        <f>+(VLOOKUP(AN$2,Cartera!$C$89:$DG$127,creditos_sf!$A142,0)/$A$1)/$AZ41*100</f>
        <v>84635176.480092376</v>
      </c>
      <c r="AO142" s="4">
        <f>+(VLOOKUP(AO$2,Cartera!$C$89:$DG$127,creditos_sf!$A142,0)/$A$1)/$AZ41*100</f>
        <v>4470747.9834669242</v>
      </c>
      <c r="AP142" s="4">
        <f>+(VLOOKUP(AP$2,Cartera!$C$89:$DG$127,creditos_sf!$A142,0)/$A$1)/$AZ41*100</f>
        <v>1088580.4325846408</v>
      </c>
      <c r="AQ142" s="4">
        <f>+(VLOOKUP(AQ$2,Cartera!$C$89:$DG$127,creditos_sf!$A142,0)/$A$1)/$AZ41*100</f>
        <v>66743792.74603723</v>
      </c>
      <c r="AR142" s="4">
        <v>26752660.793743901</v>
      </c>
      <c r="AS142" s="4">
        <v>130108876.397138</v>
      </c>
      <c r="AT142" s="4">
        <v>6589235.2037807796</v>
      </c>
      <c r="AU142" s="4">
        <f>+(VLOOKUP(AU$2,Cartera!$C$89:$DG$127,creditos_sf!$A142,0)/$A$1)/$AZ41*100</f>
        <v>11003447.413551612</v>
      </c>
      <c r="AV142" s="4">
        <f>+(VLOOKUP(AV$2,Cartera!$C$89:$DG$127,creditos_sf!$A142,0)/$A$1)/$AZ41*100</f>
        <v>43858565.600056127</v>
      </c>
      <c r="AW142" s="4">
        <v>454472038.30802804</v>
      </c>
      <c r="AX142" s="4">
        <v>590942433.76902199</v>
      </c>
      <c r="AY142" s="4">
        <f>+(VLOOKUP(AY$2,Cartera!$C$89:$DG$127,creditos_sf!$A142,0)/$A$1)/$AZ41*100</f>
        <v>562762170.09492767</v>
      </c>
    </row>
    <row r="143" spans="1:51" ht="16.5" x14ac:dyDescent="0.3">
      <c r="A143">
        <f t="shared" si="2"/>
        <v>52</v>
      </c>
      <c r="B143" s="1">
        <v>41</v>
      </c>
      <c r="C143" s="3">
        <v>42094</v>
      </c>
      <c r="D143" s="4">
        <f>+(VLOOKUP(D$2,Cartera!$C$23:$DG$33,creditos_sf!$A143,0)/$A$1)/$AZ42*100</f>
        <v>564320562.87263739</v>
      </c>
      <c r="E143" s="4">
        <v>4109131976.7934799</v>
      </c>
      <c r="F143" s="4">
        <v>3208233007.7481103</v>
      </c>
      <c r="G143" s="4">
        <v>2246734244.2403102</v>
      </c>
      <c r="H143" s="4">
        <f>+(VLOOKUP(H$2,Cartera!$C$23:$DG$33,creditos_sf!$A143,0)/$A$1)/$AZ42*100</f>
        <v>13108052.317183569</v>
      </c>
      <c r="I143" s="4">
        <f>+(VLOOKUP(I$2,Cartera!$C$23:$DG$33,creditos_sf!$A143,0)/$A$1)/$AZ42*100</f>
        <v>1116967590.8402421</v>
      </c>
      <c r="J143" s="4">
        <v>13907272034.508101</v>
      </c>
      <c r="K143" s="4">
        <f>+(VLOOKUP(K$2,Cartera!$C$23:$DG$33,creditos_sf!$A143,0)/$A$1)/$AZ42*100</f>
        <v>23276306032.876076</v>
      </c>
      <c r="L143" s="4">
        <v>33026730804.136501</v>
      </c>
      <c r="M143" s="4">
        <f>+(VLOOKUP(M$2,Cartera!$C$23:$DG$33,creditos_sf!$A143,0)/$A$1)/$AZ42*100</f>
        <v>16418164693.94713</v>
      </c>
      <c r="N143" s="4">
        <v>125446844.40909</v>
      </c>
      <c r="O143" s="4">
        <f>+(VLOOKUP(O$2,Cartera!$C$89:$DG$127,creditos_sf!$A143,0)/$A$1)/$AZ42*100</f>
        <v>4047252.4624763331</v>
      </c>
      <c r="P143" s="4">
        <v>643268026.04103494</v>
      </c>
      <c r="Q143" s="4">
        <f>+(VLOOKUP(Q$2,Cartera!$C$89:$DG$127,creditos_sf!$A143,0)/$A$1)/$AZ42*100</f>
        <v>168272344.31791514</v>
      </c>
      <c r="R143" s="4">
        <f>+(VLOOKUP(R$2,Cartera!$C$89:$DG$127,creditos_sf!$A143,0)/$A$1)/$AZ42*100</f>
        <v>1494101.7829085023</v>
      </c>
      <c r="S143" s="4">
        <f>+(VLOOKUP(S$2,Cartera!$C$89:$DG$127,creditos_sf!$A143,0)/$A$1)/$AZ42*100</f>
        <v>10141034.852617564</v>
      </c>
      <c r="T143" s="4">
        <f>+(VLOOKUP(T$2,Cartera!$C$89:$DG$127,creditos_sf!$A143,0)/$A$1)/$AZ42*100</f>
        <v>11268117.53838094</v>
      </c>
      <c r="U143" s="4">
        <f>+(VLOOKUP(U$2,Cartera!$C$89:$DG$127,creditos_sf!$A143,0)/$A$1)/$AZ42*100</f>
        <v>0</v>
      </c>
      <c r="V143" s="4">
        <f>+(VLOOKUP(V$2,Cartera!$C$89:$DG$127,creditos_sf!$A143,0)/$A$1)/$AZ42*100</f>
        <v>110253892.10928103</v>
      </c>
      <c r="W143" s="4">
        <f>+(VLOOKUP(W$2,Cartera!$C$89:$DG$127,creditos_sf!$A143,0)/$A$1)/$AZ42*100</f>
        <v>288846949.86461282</v>
      </c>
      <c r="X143" s="4">
        <f>+(VLOOKUP(X$2,Cartera!$C$89:$DG$127,creditos_sf!$A143,0)/$A$1)/$AZ42*100</f>
        <v>0</v>
      </c>
      <c r="Y143" s="4">
        <f>+(VLOOKUP(Y$2,Cartera!$C$89:$DG$127,creditos_sf!$A143,0)/$A$1)/$AZ42*100</f>
        <v>104715180.52514653</v>
      </c>
      <c r="Z143" s="4">
        <f>+(VLOOKUP(Z$2,Cartera!$C$89:$DG$127,creditos_sf!$A143,0)/$A$1)/$AZ42*100</f>
        <v>0</v>
      </c>
      <c r="AA143" s="4">
        <f>+(VLOOKUP(AA$2,Cartera!$C$89:$DG$127,creditos_sf!$A143,0)/$A$1)/$AZ42*100</f>
        <v>0</v>
      </c>
      <c r="AB143" s="4">
        <f>+(VLOOKUP(AB$2,Cartera!$C$89:$DG$127,creditos_sf!$A143,0)/$A$1)/$AZ42*100</f>
        <v>208073733.5140416</v>
      </c>
      <c r="AC143" s="4">
        <v>14906171.603376301</v>
      </c>
      <c r="AD143" s="4">
        <f>+(VLOOKUP(AD$2,Cartera!$C$89:$DG$127,creditos_sf!$A143,0)/$A$1)/$AZ42*100</f>
        <v>6664888.9929178255</v>
      </c>
      <c r="AE143" s="4">
        <f>+(VLOOKUP(AE$2,Cartera!$C$89:$DG$127,creditos_sf!$A143,0)/$A$1)/$AZ42*100</f>
        <v>0</v>
      </c>
      <c r="AF143" s="4">
        <v>531564279.52836198</v>
      </c>
      <c r="AG143" s="4">
        <v>809422525.02551198</v>
      </c>
      <c r="AH143" s="4">
        <f>+(VLOOKUP(AH$2,Cartera!$C$89:$DG$127,creditos_sf!$A143,0)/$A$1)/$AZ42*100</f>
        <v>21477287.911459479</v>
      </c>
      <c r="AI143" s="4">
        <f>+(VLOOKUP(AI$2,Cartera!$C$89:$DG$127,creditos_sf!$A143,0)/$A$1)/$AZ42*100</f>
        <v>54555000.981071681</v>
      </c>
      <c r="AJ143" s="4">
        <f>+(VLOOKUP(AJ$2,Cartera!$C$89:$DG$127,creditos_sf!$A143,0)/$A$1)/$AZ42*100</f>
        <v>11350767.771140331</v>
      </c>
      <c r="AK143" s="4">
        <v>266757131.777998</v>
      </c>
      <c r="AL143" s="4">
        <v>1010534336.06855</v>
      </c>
      <c r="AM143" s="4">
        <f>+(VLOOKUP(AM$2,Cartera!$C$89:$DG$127,creditos_sf!$A143,0)/$A$1)/$AZ42*100</f>
        <v>22388154.451265961</v>
      </c>
      <c r="AN143" s="4">
        <f>+(VLOOKUP(AN$2,Cartera!$C$89:$DG$127,creditos_sf!$A143,0)/$A$1)/$AZ42*100</f>
        <v>79885987.414169803</v>
      </c>
      <c r="AO143" s="4">
        <f>+(VLOOKUP(AO$2,Cartera!$C$89:$DG$127,creditos_sf!$A143,0)/$A$1)/$AZ42*100</f>
        <v>4419299.0057491446</v>
      </c>
      <c r="AP143" s="4">
        <f>+(VLOOKUP(AP$2,Cartera!$C$89:$DG$127,creditos_sf!$A143,0)/$A$1)/$AZ42*100</f>
        <v>1059507.8478451157</v>
      </c>
      <c r="AQ143" s="4">
        <f>+(VLOOKUP(AQ$2,Cartera!$C$89:$DG$127,creditos_sf!$A143,0)/$A$1)/$AZ42*100</f>
        <v>64639263.919185042</v>
      </c>
      <c r="AR143" s="4">
        <v>25649919.2268764</v>
      </c>
      <c r="AS143" s="4">
        <v>129246179.62210299</v>
      </c>
      <c r="AT143" s="4">
        <v>6332048.2876134701</v>
      </c>
      <c r="AU143" s="4">
        <f>+(VLOOKUP(AU$2,Cartera!$C$89:$DG$127,creditos_sf!$A143,0)/$A$1)/$AZ42*100</f>
        <v>11237276.213454235</v>
      </c>
      <c r="AV143" s="4">
        <f>+(VLOOKUP(AV$2,Cartera!$C$89:$DG$127,creditos_sf!$A143,0)/$A$1)/$AZ42*100</f>
        <v>43603629.941460527</v>
      </c>
      <c r="AW143" s="4">
        <v>452181752.475748</v>
      </c>
      <c r="AX143" s="4">
        <v>599646879.41927409</v>
      </c>
      <c r="AY143" s="4">
        <f>+(VLOOKUP(AY$2,Cartera!$C$89:$DG$127,creditos_sf!$A143,0)/$A$1)/$AZ42*100</f>
        <v>561191390.3501091</v>
      </c>
    </row>
    <row r="144" spans="1:51" ht="16.5" x14ac:dyDescent="0.3">
      <c r="A144">
        <f t="shared" si="2"/>
        <v>53</v>
      </c>
      <c r="B144" s="1">
        <v>42</v>
      </c>
      <c r="C144" s="3">
        <v>42124</v>
      </c>
      <c r="D144" s="4">
        <f>+(VLOOKUP(D$2,Cartera!$C$23:$DG$33,creditos_sf!$A144,0)/$A$1)/$AZ43*100</f>
        <v>577390404.33862948</v>
      </c>
      <c r="E144" s="4">
        <v>4133163086.94064</v>
      </c>
      <c r="F144" s="4">
        <v>3296970488.6795197</v>
      </c>
      <c r="G144" s="4">
        <v>2226154075.6266298</v>
      </c>
      <c r="H144" s="4">
        <f>+(VLOOKUP(H$2,Cartera!$C$23:$DG$33,creditos_sf!$A144,0)/$A$1)/$AZ43*100</f>
        <v>13183585.570554627</v>
      </c>
      <c r="I144" s="4">
        <f>+(VLOOKUP(I$2,Cartera!$C$23:$DG$33,creditos_sf!$A144,0)/$A$1)/$AZ43*100</f>
        <v>1107662926.2171819</v>
      </c>
      <c r="J144" s="4">
        <v>14133370941.8668</v>
      </c>
      <c r="K144" s="4">
        <f>+(VLOOKUP(K$2,Cartera!$C$23:$DG$33,creditos_sf!$A144,0)/$A$1)/$AZ43*100</f>
        <v>23597549211.018494</v>
      </c>
      <c r="L144" s="4">
        <v>33211818393.3988</v>
      </c>
      <c r="M144" s="4">
        <f>+(VLOOKUP(M$2,Cartera!$C$23:$DG$33,creditos_sf!$A144,0)/$A$1)/$AZ43*100</f>
        <v>16410885436.994699</v>
      </c>
      <c r="N144" s="4">
        <v>126204640.523899</v>
      </c>
      <c r="O144" s="4">
        <f>+(VLOOKUP(O$2,Cartera!$C$89:$DG$127,creditos_sf!$A144,0)/$A$1)/$AZ43*100</f>
        <v>4368490.4359286306</v>
      </c>
      <c r="P144" s="4">
        <v>653788248.19808495</v>
      </c>
      <c r="Q144" s="4">
        <f>+(VLOOKUP(Q$2,Cartera!$C$89:$DG$127,creditos_sf!$A144,0)/$A$1)/$AZ43*100</f>
        <v>168436343.05285528</v>
      </c>
      <c r="R144" s="4">
        <f>+(VLOOKUP(R$2,Cartera!$C$89:$DG$127,creditos_sf!$A144,0)/$A$1)/$AZ43*100</f>
        <v>1677474.6285986574</v>
      </c>
      <c r="S144" s="4">
        <f>+(VLOOKUP(S$2,Cartera!$C$89:$DG$127,creditos_sf!$A144,0)/$A$1)/$AZ43*100</f>
        <v>9787726.5086344741</v>
      </c>
      <c r="T144" s="4">
        <f>+(VLOOKUP(T$2,Cartera!$C$89:$DG$127,creditos_sf!$A144,0)/$A$1)/$AZ43*100</f>
        <v>11382122.617669996</v>
      </c>
      <c r="U144" s="4">
        <f>+(VLOOKUP(U$2,Cartera!$C$89:$DG$127,creditos_sf!$A144,0)/$A$1)/$AZ43*100</f>
        <v>0</v>
      </c>
      <c r="V144" s="4">
        <f>+(VLOOKUP(V$2,Cartera!$C$89:$DG$127,creditos_sf!$A144,0)/$A$1)/$AZ43*100</f>
        <v>117137305.68571526</v>
      </c>
      <c r="W144" s="4">
        <f>+(VLOOKUP(W$2,Cartera!$C$89:$DG$127,creditos_sf!$A144,0)/$A$1)/$AZ43*100</f>
        <v>290048832.15277964</v>
      </c>
      <c r="X144" s="4">
        <f>+(VLOOKUP(X$2,Cartera!$C$89:$DG$127,creditos_sf!$A144,0)/$A$1)/$AZ43*100</f>
        <v>0</v>
      </c>
      <c r="Y144" s="4">
        <f>+(VLOOKUP(Y$2,Cartera!$C$89:$DG$127,creditos_sf!$A144,0)/$A$1)/$AZ43*100</f>
        <v>103273041.79935518</v>
      </c>
      <c r="Z144" s="4">
        <f>+(VLOOKUP(Z$2,Cartera!$C$89:$DG$127,creditos_sf!$A144,0)/$A$1)/$AZ43*100</f>
        <v>0</v>
      </c>
      <c r="AA144" s="4">
        <f>+(VLOOKUP(AA$2,Cartera!$C$89:$DG$127,creditos_sf!$A144,0)/$A$1)/$AZ43*100</f>
        <v>0</v>
      </c>
      <c r="AB144" s="4">
        <f>+(VLOOKUP(AB$2,Cartera!$C$89:$DG$127,creditos_sf!$A144,0)/$A$1)/$AZ43*100</f>
        <v>210110688.41444886</v>
      </c>
      <c r="AC144" s="4">
        <v>14104590.284579899</v>
      </c>
      <c r="AD144" s="4">
        <f>+(VLOOKUP(AD$2,Cartera!$C$89:$DG$127,creditos_sf!$A144,0)/$A$1)/$AZ43*100</f>
        <v>6774158.9964712039</v>
      </c>
      <c r="AE144" s="4">
        <f>+(VLOOKUP(AE$2,Cartera!$C$89:$DG$127,creditos_sf!$A144,0)/$A$1)/$AZ43*100</f>
        <v>0</v>
      </c>
      <c r="AF144" s="4">
        <v>535974356.66887999</v>
      </c>
      <c r="AG144" s="4">
        <v>821692956.09188807</v>
      </c>
      <c r="AH144" s="4">
        <f>+(VLOOKUP(AH$2,Cartera!$C$89:$DG$127,creditos_sf!$A144,0)/$A$1)/$AZ43*100</f>
        <v>21547428.855830606</v>
      </c>
      <c r="AI144" s="4">
        <f>+(VLOOKUP(AI$2,Cartera!$C$89:$DG$127,creditos_sf!$A144,0)/$A$1)/$AZ43*100</f>
        <v>54332310.291029289</v>
      </c>
      <c r="AJ144" s="4">
        <f>+(VLOOKUP(AJ$2,Cartera!$C$89:$DG$127,creditos_sf!$A144,0)/$A$1)/$AZ43*100</f>
        <v>10638046.842772504</v>
      </c>
      <c r="AK144" s="4">
        <v>264071745.83938399</v>
      </c>
      <c r="AL144" s="4">
        <v>990677258.40745199</v>
      </c>
      <c r="AM144" s="4">
        <f>+(VLOOKUP(AM$2,Cartera!$C$89:$DG$127,creditos_sf!$A144,0)/$A$1)/$AZ43*100</f>
        <v>22246096.98810488</v>
      </c>
      <c r="AN144" s="4">
        <f>+(VLOOKUP(AN$2,Cartera!$C$89:$DG$127,creditos_sf!$A144,0)/$A$1)/$AZ43*100</f>
        <v>74803382.138803974</v>
      </c>
      <c r="AO144" s="4">
        <f>+(VLOOKUP(AO$2,Cartera!$C$89:$DG$127,creditos_sf!$A144,0)/$A$1)/$AZ43*100</f>
        <v>4201588.5621741982</v>
      </c>
      <c r="AP144" s="4">
        <f>+(VLOOKUP(AP$2,Cartera!$C$89:$DG$127,creditos_sf!$A144,0)/$A$1)/$AZ43*100</f>
        <v>1035079.4378087251</v>
      </c>
      <c r="AQ144" s="4">
        <f>+(VLOOKUP(AQ$2,Cartera!$C$89:$DG$127,creditos_sf!$A144,0)/$A$1)/$AZ43*100</f>
        <v>62066341.79320281</v>
      </c>
      <c r="AR144" s="4">
        <v>23163708.112282798</v>
      </c>
      <c r="AS144" s="4">
        <v>130054375.280847</v>
      </c>
      <c r="AT144" s="4">
        <v>6228802.3834757693</v>
      </c>
      <c r="AU144" s="4">
        <f>+(VLOOKUP(AU$2,Cartera!$C$89:$DG$127,creditos_sf!$A144,0)/$A$1)/$AZ43*100</f>
        <v>11407999.870576497</v>
      </c>
      <c r="AV144" s="4">
        <f>+(VLOOKUP(AV$2,Cartera!$C$89:$DG$127,creditos_sf!$A144,0)/$A$1)/$AZ43*100</f>
        <v>42290181.287206821</v>
      </c>
      <c r="AW144" s="4">
        <v>448812153.24826497</v>
      </c>
      <c r="AX144" s="4">
        <v>600739528.07119393</v>
      </c>
      <c r="AY144" s="4">
        <f>+(VLOOKUP(AY$2,Cartera!$C$89:$DG$127,creditos_sf!$A144,0)/$A$1)/$AZ43*100</f>
        <v>575566288.79738212</v>
      </c>
    </row>
    <row r="145" spans="1:51" ht="16.5" x14ac:dyDescent="0.3">
      <c r="A145">
        <f t="shared" si="2"/>
        <v>54</v>
      </c>
      <c r="B145" s="1">
        <v>43</v>
      </c>
      <c r="C145" s="3">
        <v>42155</v>
      </c>
      <c r="D145" s="4">
        <f>+(VLOOKUP(D$2,Cartera!$C$23:$DG$33,creditos_sf!$A145,0)/$A$1)/$AZ44*100</f>
        <v>424884816.78558838</v>
      </c>
      <c r="E145" s="4">
        <v>4107378437.5794702</v>
      </c>
      <c r="F145" s="4">
        <v>3369013424.3641596</v>
      </c>
      <c r="G145" s="4">
        <v>2275165773.9171</v>
      </c>
      <c r="H145" s="4">
        <f>+(VLOOKUP(H$2,Cartera!$C$23:$DG$33,creditos_sf!$A145,0)/$A$1)/$AZ44*100</f>
        <v>13239605.148591816</v>
      </c>
      <c r="I145" s="4">
        <f>+(VLOOKUP(I$2,Cartera!$C$23:$DG$33,creditos_sf!$A145,0)/$A$1)/$AZ44*100</f>
        <v>258548499.07666653</v>
      </c>
      <c r="J145" s="4">
        <v>14302894941.3193</v>
      </c>
      <c r="K145" s="4">
        <f>+(VLOOKUP(K$2,Cartera!$C$23:$DG$33,creditos_sf!$A145,0)/$A$1)/$AZ44*100</f>
        <v>23844211638.606838</v>
      </c>
      <c r="L145" s="4">
        <v>33194196472.387199</v>
      </c>
      <c r="M145" s="4">
        <f>+(VLOOKUP(M$2,Cartera!$C$23:$DG$33,creditos_sf!$A145,0)/$A$1)/$AZ44*100</f>
        <v>15913603175.450304</v>
      </c>
      <c r="N145" s="4">
        <v>123310497.69184399</v>
      </c>
      <c r="O145" s="4">
        <f>+(VLOOKUP(O$2,Cartera!$C$89:$DG$127,creditos_sf!$A145,0)/$A$1)/$AZ44*100</f>
        <v>4557844.9546200586</v>
      </c>
      <c r="P145" s="4">
        <v>654384239.294191</v>
      </c>
      <c r="Q145" s="4">
        <f>+(VLOOKUP(Q$2,Cartera!$C$89:$DG$127,creditos_sf!$A145,0)/$A$1)/$AZ44*100</f>
        <v>169116876.0134674</v>
      </c>
      <c r="R145" s="4">
        <f>+(VLOOKUP(R$2,Cartera!$C$89:$DG$127,creditos_sf!$A145,0)/$A$1)/$AZ44*100</f>
        <v>1885233.6003984376</v>
      </c>
      <c r="S145" s="4">
        <f>+(VLOOKUP(S$2,Cartera!$C$89:$DG$127,creditos_sf!$A145,0)/$A$1)/$AZ44*100</f>
        <v>9526148.5263107456</v>
      </c>
      <c r="T145" s="4">
        <f>+(VLOOKUP(T$2,Cartera!$C$89:$DG$127,creditos_sf!$A145,0)/$A$1)/$AZ44*100</f>
        <v>11568738.520188741</v>
      </c>
      <c r="U145" s="4">
        <f>+(VLOOKUP(U$2,Cartera!$C$89:$DG$127,creditos_sf!$A145,0)/$A$1)/$AZ44*100</f>
        <v>0</v>
      </c>
      <c r="V145" s="4">
        <f>+(VLOOKUP(V$2,Cartera!$C$89:$DG$127,creditos_sf!$A145,0)/$A$1)/$AZ44*100</f>
        <v>118673508.91305988</v>
      </c>
      <c r="W145" s="4">
        <f>+(VLOOKUP(W$2,Cartera!$C$89:$DG$127,creditos_sf!$A145,0)/$A$1)/$AZ44*100</f>
        <v>280502930.85520804</v>
      </c>
      <c r="X145" s="4">
        <f>+(VLOOKUP(X$2,Cartera!$C$89:$DG$127,creditos_sf!$A145,0)/$A$1)/$AZ44*100</f>
        <v>0</v>
      </c>
      <c r="Y145" s="4">
        <f>+(VLOOKUP(Y$2,Cartera!$C$89:$DG$127,creditos_sf!$A145,0)/$A$1)/$AZ44*100</f>
        <v>103060902.80435556</v>
      </c>
      <c r="Z145" s="4">
        <f>+(VLOOKUP(Z$2,Cartera!$C$89:$DG$127,creditos_sf!$A145,0)/$A$1)/$AZ44*100</f>
        <v>0</v>
      </c>
      <c r="AA145" s="4">
        <f>+(VLOOKUP(AA$2,Cartera!$C$89:$DG$127,creditos_sf!$A145,0)/$A$1)/$AZ44*100</f>
        <v>0</v>
      </c>
      <c r="AB145" s="4">
        <f>+(VLOOKUP(AB$2,Cartera!$C$89:$DG$127,creditos_sf!$A145,0)/$A$1)/$AZ44*100</f>
        <v>211752128.27176979</v>
      </c>
      <c r="AC145" s="4">
        <v>13870781.8153417</v>
      </c>
      <c r="AD145" s="4">
        <f>+(VLOOKUP(AD$2,Cartera!$C$89:$DG$127,creditos_sf!$A145,0)/$A$1)/$AZ44*100</f>
        <v>6784477.1018575625</v>
      </c>
      <c r="AE145" s="4">
        <f>+(VLOOKUP(AE$2,Cartera!$C$89:$DG$127,creditos_sf!$A145,0)/$A$1)/$AZ44*100</f>
        <v>0</v>
      </c>
      <c r="AF145" s="4">
        <v>539019310.84414804</v>
      </c>
      <c r="AG145" s="4">
        <v>823793347.48677802</v>
      </c>
      <c r="AH145" s="4">
        <f>+(VLOOKUP(AH$2,Cartera!$C$89:$DG$127,creditos_sf!$A145,0)/$A$1)/$AZ44*100</f>
        <v>21105512.716605097</v>
      </c>
      <c r="AI145" s="4">
        <f>+(VLOOKUP(AI$2,Cartera!$C$89:$DG$127,creditos_sf!$A145,0)/$A$1)/$AZ44*100</f>
        <v>53918023.69474142</v>
      </c>
      <c r="AJ145" s="4">
        <f>+(VLOOKUP(AJ$2,Cartera!$C$89:$DG$127,creditos_sf!$A145,0)/$A$1)/$AZ44*100</f>
        <v>15284547.355220091</v>
      </c>
      <c r="AK145" s="4">
        <v>260653187.62731799</v>
      </c>
      <c r="AL145" s="4">
        <v>971713467.23187006</v>
      </c>
      <c r="AM145" s="4">
        <f>+(VLOOKUP(AM$2,Cartera!$C$89:$DG$127,creditos_sf!$A145,0)/$A$1)/$AZ44*100</f>
        <v>21846058.37621633</v>
      </c>
      <c r="AN145" s="4">
        <f>+(VLOOKUP(AN$2,Cartera!$C$89:$DG$127,creditos_sf!$A145,0)/$A$1)/$AZ44*100</f>
        <v>71232686.400178611</v>
      </c>
      <c r="AO145" s="4">
        <f>+(VLOOKUP(AO$2,Cartera!$C$89:$DG$127,creditos_sf!$A145,0)/$A$1)/$AZ44*100</f>
        <v>4108510.9818268078</v>
      </c>
      <c r="AP145" s="4">
        <f>+(VLOOKUP(AP$2,Cartera!$C$89:$DG$127,creditos_sf!$A145,0)/$A$1)/$AZ44*100</f>
        <v>1015116.4502324624</v>
      </c>
      <c r="AQ145" s="4">
        <f>+(VLOOKUP(AQ$2,Cartera!$C$89:$DG$127,creditos_sf!$A145,0)/$A$1)/$AZ44*100</f>
        <v>62319506.371156335</v>
      </c>
      <c r="AR145" s="4">
        <v>19478132.2240225</v>
      </c>
      <c r="AS145" s="4">
        <v>127862648.664654</v>
      </c>
      <c r="AT145" s="4">
        <v>6157976.5980617702</v>
      </c>
      <c r="AU145" s="4">
        <f>+(VLOOKUP(AU$2,Cartera!$C$89:$DG$127,creditos_sf!$A145,0)/$A$1)/$AZ44*100</f>
        <v>11620543.866372325</v>
      </c>
      <c r="AV145" s="4">
        <f>+(VLOOKUP(AV$2,Cartera!$C$89:$DG$127,creditos_sf!$A145,0)/$A$1)/$AZ44*100</f>
        <v>44938234.696387798</v>
      </c>
      <c r="AW145" s="4">
        <v>442481028.32036901</v>
      </c>
      <c r="AX145" s="4">
        <v>606408682.16647995</v>
      </c>
      <c r="AY145" s="4">
        <f>+(VLOOKUP(AY$2,Cartera!$C$89:$DG$127,creditos_sf!$A145,0)/$A$1)/$AZ44*100</f>
        <v>577732321.4366442</v>
      </c>
    </row>
    <row r="146" spans="1:51" ht="16.5" x14ac:dyDescent="0.3">
      <c r="A146">
        <f t="shared" si="2"/>
        <v>55</v>
      </c>
      <c r="B146" s="1">
        <v>44</v>
      </c>
      <c r="C146" s="3">
        <v>42185</v>
      </c>
      <c r="D146" s="4">
        <f>+(VLOOKUP(D$2,Cartera!$C$23:$DG$33,creditos_sf!$A146,0)/$A$1)/$AZ45*100</f>
        <v>381753526.17447513</v>
      </c>
      <c r="E146" s="4">
        <v>4156419732.1050601</v>
      </c>
      <c r="F146" s="4">
        <v>3434304570.2856898</v>
      </c>
      <c r="G146" s="4">
        <v>2334404825.9176998</v>
      </c>
      <c r="H146" s="4">
        <f>+(VLOOKUP(H$2,Cartera!$C$23:$DG$33,creditos_sf!$A146,0)/$A$1)/$AZ45*100</f>
        <v>13279346.984830849</v>
      </c>
      <c r="I146" s="4">
        <f>+(VLOOKUP(I$2,Cartera!$C$23:$DG$33,creditos_sf!$A146,0)/$A$1)/$AZ45*100</f>
        <v>189234006.69640201</v>
      </c>
      <c r="J146" s="4">
        <v>14618384429.248201</v>
      </c>
      <c r="K146" s="4">
        <f>+(VLOOKUP(K$2,Cartera!$C$23:$DG$33,creditos_sf!$A146,0)/$A$1)/$AZ45*100</f>
        <v>23882066006.563717</v>
      </c>
      <c r="L146" s="4">
        <v>33461463982.169201</v>
      </c>
      <c r="M146" s="4">
        <f>+(VLOOKUP(M$2,Cartera!$C$23:$DG$33,creditos_sf!$A146,0)/$A$1)/$AZ45*100</f>
        <v>15873879566.371178</v>
      </c>
      <c r="N146" s="4">
        <v>119947005.587872</v>
      </c>
      <c r="O146" s="4">
        <f>+(VLOOKUP(O$2,Cartera!$C$89:$DG$127,creditos_sf!$A146,0)/$A$1)/$AZ45*100</f>
        <v>4611101.6210199688</v>
      </c>
      <c r="P146" s="4">
        <v>666958045.80144393</v>
      </c>
      <c r="Q146" s="4">
        <f>+(VLOOKUP(Q$2,Cartera!$C$89:$DG$127,creditos_sf!$A146,0)/$A$1)/$AZ45*100</f>
        <v>168677357.43686819</v>
      </c>
      <c r="R146" s="4">
        <f>+(VLOOKUP(R$2,Cartera!$C$89:$DG$127,creditos_sf!$A146,0)/$A$1)/$AZ45*100</f>
        <v>1953622.9527840591</v>
      </c>
      <c r="S146" s="4">
        <f>+(VLOOKUP(S$2,Cartera!$C$89:$DG$127,creditos_sf!$A146,0)/$A$1)/$AZ45*100</f>
        <v>8868341.3145120684</v>
      </c>
      <c r="T146" s="4">
        <f>+(VLOOKUP(T$2,Cartera!$C$89:$DG$127,creditos_sf!$A146,0)/$A$1)/$AZ45*100</f>
        <v>11382911.813616388</v>
      </c>
      <c r="U146" s="4">
        <f>+(VLOOKUP(U$2,Cartera!$C$89:$DG$127,creditos_sf!$A146,0)/$A$1)/$AZ45*100</f>
        <v>0</v>
      </c>
      <c r="V146" s="4">
        <f>+(VLOOKUP(V$2,Cartera!$C$89:$DG$127,creditos_sf!$A146,0)/$A$1)/$AZ45*100</f>
        <v>119777867.75669721</v>
      </c>
      <c r="W146" s="4">
        <f>+(VLOOKUP(W$2,Cartera!$C$89:$DG$127,creditos_sf!$A146,0)/$A$1)/$AZ45*100</f>
        <v>0</v>
      </c>
      <c r="X146" s="4">
        <f>+(VLOOKUP(X$2,Cartera!$C$89:$DG$127,creditos_sf!$A146,0)/$A$1)/$AZ45*100</f>
        <v>0</v>
      </c>
      <c r="Y146" s="4">
        <f>+(VLOOKUP(Y$2,Cartera!$C$89:$DG$127,creditos_sf!$A146,0)/$A$1)/$AZ45*100</f>
        <v>102449772.06755361</v>
      </c>
      <c r="Z146" s="4">
        <f>+(VLOOKUP(Z$2,Cartera!$C$89:$DG$127,creditos_sf!$A146,0)/$A$1)/$AZ45*100</f>
        <v>0</v>
      </c>
      <c r="AA146" s="4">
        <f>+(VLOOKUP(AA$2,Cartera!$C$89:$DG$127,creditos_sf!$A146,0)/$A$1)/$AZ45*100</f>
        <v>0</v>
      </c>
      <c r="AB146" s="4">
        <f>+(VLOOKUP(AB$2,Cartera!$C$89:$DG$127,creditos_sf!$A146,0)/$A$1)/$AZ45*100</f>
        <v>210710722.73036149</v>
      </c>
      <c r="AC146" s="4">
        <v>13894581.895728599</v>
      </c>
      <c r="AD146" s="4">
        <f>+(VLOOKUP(AD$2,Cartera!$C$89:$DG$127,creditos_sf!$A146,0)/$A$1)/$AZ45*100</f>
        <v>7173923.4320125775</v>
      </c>
      <c r="AE146" s="4">
        <f>+(VLOOKUP(AE$2,Cartera!$C$89:$DG$127,creditos_sf!$A146,0)/$A$1)/$AZ45*100</f>
        <v>0</v>
      </c>
      <c r="AF146" s="4">
        <v>543080959.470891</v>
      </c>
      <c r="AG146" s="4">
        <v>826763325.48874605</v>
      </c>
      <c r="AH146" s="4">
        <f>+(VLOOKUP(AH$2,Cartera!$C$89:$DG$127,creditos_sf!$A146,0)/$A$1)/$AZ45*100</f>
        <v>21042543.282604069</v>
      </c>
      <c r="AI146" s="4">
        <f>+(VLOOKUP(AI$2,Cartera!$C$89:$DG$127,creditos_sf!$A146,0)/$A$1)/$AZ45*100</f>
        <v>52762337.49979078</v>
      </c>
      <c r="AJ146" s="4">
        <f>+(VLOOKUP(AJ$2,Cartera!$C$89:$DG$127,creditos_sf!$A146,0)/$A$1)/$AZ45*100</f>
        <v>13515649.616375264</v>
      </c>
      <c r="AK146" s="4">
        <v>262276368.870451</v>
      </c>
      <c r="AL146" s="4">
        <v>974155362.93207502</v>
      </c>
      <c r="AM146" s="4">
        <f>+(VLOOKUP(AM$2,Cartera!$C$89:$DG$127,creditos_sf!$A146,0)/$A$1)/$AZ45*100</f>
        <v>21488845.273295652</v>
      </c>
      <c r="AN146" s="4">
        <f>+(VLOOKUP(AN$2,Cartera!$C$89:$DG$127,creditos_sf!$A146,0)/$A$1)/$AZ45*100</f>
        <v>66944695.486474901</v>
      </c>
      <c r="AO146" s="4">
        <f>+(VLOOKUP(AO$2,Cartera!$C$89:$DG$127,creditos_sf!$A146,0)/$A$1)/$AZ45*100</f>
        <v>1484216.4866775223</v>
      </c>
      <c r="AP146" s="4">
        <f>+(VLOOKUP(AP$2,Cartera!$C$89:$DG$127,creditos_sf!$A146,0)/$A$1)/$AZ45*100</f>
        <v>894407.02996675007</v>
      </c>
      <c r="AQ146" s="4">
        <f>+(VLOOKUP(AQ$2,Cartera!$C$89:$DG$127,creditos_sf!$A146,0)/$A$1)/$AZ45*100</f>
        <v>56797933.782095276</v>
      </c>
      <c r="AR146" s="4">
        <v>21687707.192971699</v>
      </c>
      <c r="AS146" s="4">
        <v>127617265.480911</v>
      </c>
      <c r="AT146" s="4">
        <v>6016908.9563810304</v>
      </c>
      <c r="AU146" s="4">
        <f>+(VLOOKUP(AU$2,Cartera!$C$89:$DG$127,creditos_sf!$A146,0)/$A$1)/$AZ45*100</f>
        <v>11835484.431497578</v>
      </c>
      <c r="AV146" s="4">
        <f>+(VLOOKUP(AV$2,Cartera!$C$89:$DG$127,creditos_sf!$A146,0)/$A$1)/$AZ45*100</f>
        <v>45111817.184295908</v>
      </c>
      <c r="AW146" s="4">
        <v>439068083.71225101</v>
      </c>
      <c r="AX146" s="4">
        <v>611989530.631796</v>
      </c>
      <c r="AY146" s="4">
        <f>+(VLOOKUP(AY$2,Cartera!$C$89:$DG$127,creditos_sf!$A146,0)/$A$1)/$AZ45*100</f>
        <v>570722286.29543138</v>
      </c>
    </row>
    <row r="147" spans="1:51" ht="16.5" x14ac:dyDescent="0.3">
      <c r="A147">
        <f t="shared" si="2"/>
        <v>56</v>
      </c>
      <c r="B147" s="1">
        <v>45</v>
      </c>
      <c r="C147" s="3">
        <v>42216</v>
      </c>
      <c r="D147" s="4">
        <f>+(VLOOKUP(D$2,Cartera!$C$23:$DG$33,creditos_sf!$A147,0)/$A$1)/$AZ46*100</f>
        <v>267767484.71437305</v>
      </c>
      <c r="E147" s="4">
        <v>4171640543.4251103</v>
      </c>
      <c r="F147" s="4">
        <v>3468958622.7297802</v>
      </c>
      <c r="G147" s="4">
        <v>2312074844.4497299</v>
      </c>
      <c r="H147" s="4">
        <f>+(VLOOKUP(H$2,Cartera!$C$23:$DG$33,creditos_sf!$A147,0)/$A$1)/$AZ46*100</f>
        <v>16956565.522024039</v>
      </c>
      <c r="I147" s="4">
        <f>+(VLOOKUP(I$2,Cartera!$C$23:$DG$33,creditos_sf!$A147,0)/$A$1)/$AZ46*100</f>
        <v>189139775.23588452</v>
      </c>
      <c r="J147" s="4">
        <v>14386699976.813501</v>
      </c>
      <c r="K147" s="4">
        <f>+(VLOOKUP(K$2,Cartera!$C$23:$DG$33,creditos_sf!$A147,0)/$A$1)/$AZ46*100</f>
        <v>23778327754.205944</v>
      </c>
      <c r="L147" s="4">
        <v>33783450196.429699</v>
      </c>
      <c r="M147" s="4">
        <f>+(VLOOKUP(M$2,Cartera!$C$23:$DG$33,creditos_sf!$A147,0)/$A$1)/$AZ46*100</f>
        <v>16723422330.765406</v>
      </c>
      <c r="N147" s="4">
        <v>119967528.32044199</v>
      </c>
      <c r="O147" s="4">
        <f>+(VLOOKUP(O$2,Cartera!$C$89:$DG$127,creditos_sf!$A147,0)/$A$1)/$AZ46*100</f>
        <v>4765275.0305974614</v>
      </c>
      <c r="P147" s="4">
        <v>672596967.38429904</v>
      </c>
      <c r="Q147" s="4">
        <f>+(VLOOKUP(Q$2,Cartera!$C$89:$DG$127,creditos_sf!$A147,0)/$A$1)/$AZ46*100</f>
        <v>167918329.72380355</v>
      </c>
      <c r="R147" s="4">
        <f>+(VLOOKUP(R$2,Cartera!$C$89:$DG$127,creditos_sf!$A147,0)/$A$1)/$AZ46*100</f>
        <v>2200919.5655981302</v>
      </c>
      <c r="S147" s="4">
        <f>+(VLOOKUP(S$2,Cartera!$C$89:$DG$127,creditos_sf!$A147,0)/$A$1)/$AZ46*100</f>
        <v>8808017.895311119</v>
      </c>
      <c r="T147" s="4">
        <f>+(VLOOKUP(T$2,Cartera!$C$89:$DG$127,creditos_sf!$A147,0)/$A$1)/$AZ46*100</f>
        <v>10775741.414119219</v>
      </c>
      <c r="U147" s="4">
        <f>+(VLOOKUP(U$2,Cartera!$C$89:$DG$127,creditos_sf!$A147,0)/$A$1)/$AZ46*100</f>
        <v>0</v>
      </c>
      <c r="V147" s="4">
        <f>+(VLOOKUP(V$2,Cartera!$C$89:$DG$127,creditos_sf!$A147,0)/$A$1)/$AZ46*100</f>
        <v>118452066.01621483</v>
      </c>
      <c r="W147" s="4">
        <f>+(VLOOKUP(W$2,Cartera!$C$89:$DG$127,creditos_sf!$A147,0)/$A$1)/$AZ46*100</f>
        <v>0</v>
      </c>
      <c r="X147" s="4">
        <f>+(VLOOKUP(X$2,Cartera!$C$89:$DG$127,creditos_sf!$A147,0)/$A$1)/$AZ46*100</f>
        <v>0</v>
      </c>
      <c r="Y147" s="4">
        <f>+(VLOOKUP(Y$2,Cartera!$C$89:$DG$127,creditos_sf!$A147,0)/$A$1)/$AZ46*100</f>
        <v>101492325.7392358</v>
      </c>
      <c r="Z147" s="4">
        <f>+(VLOOKUP(Z$2,Cartera!$C$89:$DG$127,creditos_sf!$A147,0)/$A$1)/$AZ46*100</f>
        <v>0</v>
      </c>
      <c r="AA147" s="4">
        <f>+(VLOOKUP(AA$2,Cartera!$C$89:$DG$127,creditos_sf!$A147,0)/$A$1)/$AZ46*100</f>
        <v>0</v>
      </c>
      <c r="AB147" s="4">
        <f>+(VLOOKUP(AB$2,Cartera!$C$89:$DG$127,creditos_sf!$A147,0)/$A$1)/$AZ46*100</f>
        <v>211342287.43024412</v>
      </c>
      <c r="AC147" s="4">
        <v>13871594.947050599</v>
      </c>
      <c r="AD147" s="4">
        <f>+(VLOOKUP(AD$2,Cartera!$C$89:$DG$127,creditos_sf!$A147,0)/$A$1)/$AZ46*100</f>
        <v>6914806.7196630258</v>
      </c>
      <c r="AE147" s="4">
        <f>+(VLOOKUP(AE$2,Cartera!$C$89:$DG$127,creditos_sf!$A147,0)/$A$1)/$AZ46*100</f>
        <v>0</v>
      </c>
      <c r="AF147" s="4">
        <v>545897882.10026193</v>
      </c>
      <c r="AG147" s="4">
        <v>859772613.81909704</v>
      </c>
      <c r="AH147" s="4">
        <f>+(VLOOKUP(AH$2,Cartera!$C$89:$DG$127,creditos_sf!$A147,0)/$A$1)/$AZ46*100</f>
        <v>21066674.930573396</v>
      </c>
      <c r="AI147" s="4">
        <f>+(VLOOKUP(AI$2,Cartera!$C$89:$DG$127,creditos_sf!$A147,0)/$A$1)/$AZ46*100</f>
        <v>50630767.848010033</v>
      </c>
      <c r="AJ147" s="4">
        <f>+(VLOOKUP(AJ$2,Cartera!$C$89:$DG$127,creditos_sf!$A147,0)/$A$1)/$AZ46*100</f>
        <v>11918335.016698627</v>
      </c>
      <c r="AK147" s="4">
        <v>273617079.56795597</v>
      </c>
      <c r="AL147" s="4">
        <v>980260238.43988097</v>
      </c>
      <c r="AM147" s="4">
        <f>+(VLOOKUP(AM$2,Cartera!$C$89:$DG$127,creditos_sf!$A147,0)/$A$1)/$AZ46*100</f>
        <v>21150635.881824803</v>
      </c>
      <c r="AN147" s="4">
        <f>+(VLOOKUP(AN$2,Cartera!$C$89:$DG$127,creditos_sf!$A147,0)/$A$1)/$AZ46*100</f>
        <v>60776858.531195842</v>
      </c>
      <c r="AO147" s="4">
        <f>+(VLOOKUP(AO$2,Cartera!$C$89:$DG$127,creditos_sf!$A147,0)/$A$1)/$AZ46*100</f>
        <v>1386704.3061403763</v>
      </c>
      <c r="AP147" s="4">
        <f>+(VLOOKUP(AP$2,Cartera!$C$89:$DG$127,creditos_sf!$A147,0)/$A$1)/$AZ46*100</f>
        <v>836428.95701216406</v>
      </c>
      <c r="AQ147" s="4">
        <f>+(VLOOKUP(AQ$2,Cartera!$C$89:$DG$127,creditos_sf!$A147,0)/$A$1)/$AZ46*100</f>
        <v>57318991.751780547</v>
      </c>
      <c r="AR147" s="4">
        <v>23045672.862165697</v>
      </c>
      <c r="AS147" s="4">
        <v>128117404.391211</v>
      </c>
      <c r="AT147" s="4">
        <v>5954820.1164677804</v>
      </c>
      <c r="AU147" s="4">
        <f>+(VLOOKUP(AU$2,Cartera!$C$89:$DG$127,creditos_sf!$A147,0)/$A$1)/$AZ46*100</f>
        <v>11962276.447487151</v>
      </c>
      <c r="AV147" s="4">
        <f>+(VLOOKUP(AV$2,Cartera!$C$89:$DG$127,creditos_sf!$A147,0)/$A$1)/$AZ46*100</f>
        <v>44200309.318112433</v>
      </c>
      <c r="AW147" s="4">
        <v>432669437.23418301</v>
      </c>
      <c r="AX147" s="4">
        <v>616958545.09798205</v>
      </c>
      <c r="AY147" s="4">
        <f>+(VLOOKUP(AY$2,Cartera!$C$89:$DG$127,creditos_sf!$A147,0)/$A$1)/$AZ46*100</f>
        <v>580766526.42575598</v>
      </c>
    </row>
    <row r="148" spans="1:51" ht="16.5" x14ac:dyDescent="0.3">
      <c r="A148">
        <f t="shared" si="2"/>
        <v>57</v>
      </c>
      <c r="B148" s="1">
        <v>46</v>
      </c>
      <c r="C148" s="3">
        <v>42247</v>
      </c>
      <c r="D148" s="4">
        <f>+(VLOOKUP(D$2,Cartera!$C$23:$DG$33,creditos_sf!$A148,0)/$A$1)/$AZ47*100</f>
        <v>275999919.91003656</v>
      </c>
      <c r="E148" s="4">
        <v>4290475731.89364</v>
      </c>
      <c r="F148" s="4">
        <v>3477505990.2325597</v>
      </c>
      <c r="G148" s="4">
        <v>2343453145.7020903</v>
      </c>
      <c r="H148" s="4">
        <f>+(VLOOKUP(H$2,Cartera!$C$23:$DG$33,creditos_sf!$A148,0)/$A$1)/$AZ47*100</f>
        <v>27902481.001350719</v>
      </c>
      <c r="I148" s="4">
        <f>+(VLOOKUP(I$2,Cartera!$C$23:$DG$33,creditos_sf!$A148,0)/$A$1)/$AZ47*100</f>
        <v>188644745.77837193</v>
      </c>
      <c r="J148" s="4">
        <v>14383883594.4195</v>
      </c>
      <c r="K148" s="4">
        <f>+(VLOOKUP(K$2,Cartera!$C$23:$DG$33,creditos_sf!$A148,0)/$A$1)/$AZ47*100</f>
        <v>23709554381.740139</v>
      </c>
      <c r="L148" s="4">
        <v>34580649562.272202</v>
      </c>
      <c r="M148" s="4">
        <f>+(VLOOKUP(M$2,Cartera!$C$23:$DG$33,creditos_sf!$A148,0)/$A$1)/$AZ47*100</f>
        <v>17025697311.283752</v>
      </c>
      <c r="N148" s="4">
        <v>120039782.732115</v>
      </c>
      <c r="O148" s="4">
        <f>+(VLOOKUP(O$2,Cartera!$C$89:$DG$127,creditos_sf!$A148,0)/$A$1)/$AZ47*100</f>
        <v>4890897.0659580817</v>
      </c>
      <c r="P148" s="4">
        <v>682547914.72284603</v>
      </c>
      <c r="Q148" s="4">
        <f>+(VLOOKUP(Q$2,Cartera!$C$89:$DG$127,creditos_sf!$A148,0)/$A$1)/$AZ47*100</f>
        <v>169865827.00879648</v>
      </c>
      <c r="R148" s="4">
        <f>+(VLOOKUP(R$2,Cartera!$C$89:$DG$127,creditos_sf!$A148,0)/$A$1)/$AZ47*100</f>
        <v>2491993.1924526007</v>
      </c>
      <c r="S148" s="4">
        <f>+(VLOOKUP(S$2,Cartera!$C$89:$DG$127,creditos_sf!$A148,0)/$A$1)/$AZ47*100</f>
        <v>8416003.6942200344</v>
      </c>
      <c r="T148" s="4">
        <f>+(VLOOKUP(T$2,Cartera!$C$89:$DG$127,creditos_sf!$A148,0)/$A$1)/$AZ47*100</f>
        <v>9794161.2078640983</v>
      </c>
      <c r="U148" s="4">
        <f>+(VLOOKUP(U$2,Cartera!$C$89:$DG$127,creditos_sf!$A148,0)/$A$1)/$AZ47*100</f>
        <v>0</v>
      </c>
      <c r="V148" s="4">
        <f>+(VLOOKUP(V$2,Cartera!$C$89:$DG$127,creditos_sf!$A148,0)/$A$1)/$AZ47*100</f>
        <v>120382428.646724</v>
      </c>
      <c r="W148" s="4">
        <f>+(VLOOKUP(W$2,Cartera!$C$89:$DG$127,creditos_sf!$A148,0)/$A$1)/$AZ47*100</f>
        <v>0</v>
      </c>
      <c r="X148" s="4">
        <f>+(VLOOKUP(X$2,Cartera!$C$89:$DG$127,creditos_sf!$A148,0)/$A$1)/$AZ47*100</f>
        <v>0</v>
      </c>
      <c r="Y148" s="4">
        <f>+(VLOOKUP(Y$2,Cartera!$C$89:$DG$127,creditos_sf!$A148,0)/$A$1)/$AZ47*100</f>
        <v>102093017.79346941</v>
      </c>
      <c r="Z148" s="4">
        <f>+(VLOOKUP(Z$2,Cartera!$C$89:$DG$127,creditos_sf!$A148,0)/$A$1)/$AZ47*100</f>
        <v>0</v>
      </c>
      <c r="AA148" s="4">
        <f>+(VLOOKUP(AA$2,Cartera!$C$89:$DG$127,creditos_sf!$A148,0)/$A$1)/$AZ47*100</f>
        <v>0</v>
      </c>
      <c r="AB148" s="4">
        <f>+(VLOOKUP(AB$2,Cartera!$C$89:$DG$127,creditos_sf!$A148,0)/$A$1)/$AZ47*100</f>
        <v>210737763.96980384</v>
      </c>
      <c r="AC148" s="4">
        <v>14200802.668521401</v>
      </c>
      <c r="AD148" s="4">
        <f>+(VLOOKUP(AD$2,Cartera!$C$89:$DG$127,creditos_sf!$A148,0)/$A$1)/$AZ47*100</f>
        <v>6974412.4505767813</v>
      </c>
      <c r="AE148" s="4">
        <f>+(VLOOKUP(AE$2,Cartera!$C$89:$DG$127,creditos_sf!$A148,0)/$A$1)/$AZ47*100</f>
        <v>0</v>
      </c>
      <c r="AF148" s="4">
        <v>550022223.44256496</v>
      </c>
      <c r="AG148" s="4">
        <v>887120582.16768301</v>
      </c>
      <c r="AH148" s="4">
        <f>+(VLOOKUP(AH$2,Cartera!$C$89:$DG$127,creditos_sf!$A148,0)/$A$1)/$AZ47*100</f>
        <v>20959230.602086496</v>
      </c>
      <c r="AI148" s="4">
        <f>+(VLOOKUP(AI$2,Cartera!$C$89:$DG$127,creditos_sf!$A148,0)/$A$1)/$AZ47*100</f>
        <v>50174279.192816548</v>
      </c>
      <c r="AJ148" s="4">
        <f>+(VLOOKUP(AJ$2,Cartera!$C$89:$DG$127,creditos_sf!$A148,0)/$A$1)/$AZ47*100</f>
        <v>12779460.993551323</v>
      </c>
      <c r="AK148" s="4">
        <v>271025111.60622603</v>
      </c>
      <c r="AL148" s="4">
        <v>990580975.09470892</v>
      </c>
      <c r="AM148" s="4">
        <f>+(VLOOKUP(AM$2,Cartera!$C$89:$DG$127,creditos_sf!$A148,0)/$A$1)/$AZ47*100</f>
        <v>21280565.124067672</v>
      </c>
      <c r="AN148" s="4">
        <f>+(VLOOKUP(AN$2,Cartera!$C$89:$DG$127,creditos_sf!$A148,0)/$A$1)/$AZ47*100</f>
        <v>54928401.421575375</v>
      </c>
      <c r="AO148" s="4">
        <f>+(VLOOKUP(AO$2,Cartera!$C$89:$DG$127,creditos_sf!$A148,0)/$A$1)/$AZ47*100</f>
        <v>1339009.771671975</v>
      </c>
      <c r="AP148" s="4">
        <f>+(VLOOKUP(AP$2,Cartera!$C$89:$DG$127,creditos_sf!$A148,0)/$A$1)/$AZ47*100</f>
        <v>810799.16816541029</v>
      </c>
      <c r="AQ148" s="4">
        <f>+(VLOOKUP(AQ$2,Cartera!$C$89:$DG$127,creditos_sf!$A148,0)/$A$1)/$AZ47*100</f>
        <v>57604445.188634433</v>
      </c>
      <c r="AR148" s="4">
        <v>21653826.464988999</v>
      </c>
      <c r="AS148" s="4">
        <v>122740007.801422</v>
      </c>
      <c r="AT148" s="4">
        <v>5574269.1081597107</v>
      </c>
      <c r="AU148" s="4">
        <f>+(VLOOKUP(AU$2,Cartera!$C$89:$DG$127,creditos_sf!$A148,0)/$A$1)/$AZ47*100</f>
        <v>12192206.750764774</v>
      </c>
      <c r="AV148" s="4">
        <f>+(VLOOKUP(AV$2,Cartera!$C$89:$DG$127,creditos_sf!$A148,0)/$A$1)/$AZ47*100</f>
        <v>43228105.111925155</v>
      </c>
      <c r="AW148" s="4">
        <v>432537204.49711299</v>
      </c>
      <c r="AX148" s="4">
        <v>623701779.71764302</v>
      </c>
      <c r="AY148" s="4">
        <f>+(VLOOKUP(AY$2,Cartera!$C$89:$DG$127,creditos_sf!$A148,0)/$A$1)/$AZ47*100</f>
        <v>578279483.76032567</v>
      </c>
    </row>
    <row r="149" spans="1:51" ht="16.5" x14ac:dyDescent="0.3">
      <c r="A149">
        <f t="shared" si="2"/>
        <v>58</v>
      </c>
      <c r="B149" s="1">
        <v>47</v>
      </c>
      <c r="C149" s="3">
        <v>42277</v>
      </c>
      <c r="D149" s="4">
        <f>+(VLOOKUP(D$2,Cartera!$C$23:$DG$33,creditos_sf!$A149,0)/$A$1)/$AZ48*100</f>
        <v>263028626.38462061</v>
      </c>
      <c r="E149" s="4">
        <v>4257182406.3390698</v>
      </c>
      <c r="F149" s="4">
        <v>3512683035.3285198</v>
      </c>
      <c r="G149" s="4">
        <v>2343450614.5862403</v>
      </c>
      <c r="H149" s="4">
        <f>+(VLOOKUP(H$2,Cartera!$C$23:$DG$33,creditos_sf!$A149,0)/$A$1)/$AZ48*100</f>
        <v>27774117.207938328</v>
      </c>
      <c r="I149" s="4">
        <f>+(VLOOKUP(I$2,Cartera!$C$23:$DG$33,creditos_sf!$A149,0)/$A$1)/$AZ48*100</f>
        <v>188820514.29312155</v>
      </c>
      <c r="J149" s="4">
        <v>14401812019.175499</v>
      </c>
      <c r="K149" s="4">
        <f>+(VLOOKUP(K$2,Cartera!$C$23:$DG$33,creditos_sf!$A149,0)/$A$1)/$AZ48*100</f>
        <v>23661905376.054008</v>
      </c>
      <c r="L149" s="4">
        <v>34973409830.014099</v>
      </c>
      <c r="M149" s="4">
        <f>+(VLOOKUP(M$2,Cartera!$C$23:$DG$33,creditos_sf!$A149,0)/$A$1)/$AZ48*100</f>
        <v>17332082978.631508</v>
      </c>
      <c r="N149" s="4">
        <v>118635484.895913</v>
      </c>
      <c r="O149" s="4">
        <f>+(VLOOKUP(O$2,Cartera!$C$89:$DG$127,creditos_sf!$A149,0)/$A$1)/$AZ48*100</f>
        <v>5173476.328107656</v>
      </c>
      <c r="P149" s="4">
        <v>692436599.57499897</v>
      </c>
      <c r="Q149" s="4">
        <f>+(VLOOKUP(Q$2,Cartera!$C$89:$DG$127,creditos_sf!$A149,0)/$A$1)/$AZ48*100</f>
        <v>173470395.8543587</v>
      </c>
      <c r="R149" s="4">
        <f>+(VLOOKUP(R$2,Cartera!$C$89:$DG$127,creditos_sf!$A149,0)/$A$1)/$AZ48*100</f>
        <v>2695442.6495371293</v>
      </c>
      <c r="S149" s="4">
        <f>+(VLOOKUP(S$2,Cartera!$C$89:$DG$127,creditos_sf!$A149,0)/$A$1)/$AZ48*100</f>
        <v>8989513.4986504838</v>
      </c>
      <c r="T149" s="4">
        <f>+(VLOOKUP(T$2,Cartera!$C$89:$DG$127,creditos_sf!$A149,0)/$A$1)/$AZ48*100</f>
        <v>10150313.575707976</v>
      </c>
      <c r="U149" s="4">
        <f>+(VLOOKUP(U$2,Cartera!$C$89:$DG$127,creditos_sf!$A149,0)/$A$1)/$AZ48*100</f>
        <v>0</v>
      </c>
      <c r="V149" s="4">
        <f>+(VLOOKUP(V$2,Cartera!$C$89:$DG$127,creditos_sf!$A149,0)/$A$1)/$AZ48*100</f>
        <v>0</v>
      </c>
      <c r="W149" s="4">
        <f>+(VLOOKUP(W$2,Cartera!$C$89:$DG$127,creditos_sf!$A149,0)/$A$1)/$AZ48*100</f>
        <v>0</v>
      </c>
      <c r="X149" s="4">
        <f>+(VLOOKUP(X$2,Cartera!$C$89:$DG$127,creditos_sf!$A149,0)/$A$1)/$AZ48*100</f>
        <v>0</v>
      </c>
      <c r="Y149" s="4">
        <f>+(VLOOKUP(Y$2,Cartera!$C$89:$DG$127,creditos_sf!$A149,0)/$A$1)/$AZ48*100</f>
        <v>115524267.47825584</v>
      </c>
      <c r="Z149" s="4">
        <f>+(VLOOKUP(Z$2,Cartera!$C$89:$DG$127,creditos_sf!$A149,0)/$A$1)/$AZ48*100</f>
        <v>0</v>
      </c>
      <c r="AA149" s="4">
        <f>+(VLOOKUP(AA$2,Cartera!$C$89:$DG$127,creditos_sf!$A149,0)/$A$1)/$AZ48*100</f>
        <v>0</v>
      </c>
      <c r="AB149" s="4">
        <f>+(VLOOKUP(AB$2,Cartera!$C$89:$DG$127,creditos_sf!$A149,0)/$A$1)/$AZ48*100</f>
        <v>213867875.5004276</v>
      </c>
      <c r="AC149" s="4">
        <v>14071717.233379401</v>
      </c>
      <c r="AD149" s="4">
        <f>+(VLOOKUP(AD$2,Cartera!$C$89:$DG$127,creditos_sf!$A149,0)/$A$1)/$AZ48*100</f>
        <v>7028890.1197097367</v>
      </c>
      <c r="AE149" s="4">
        <f>+(VLOOKUP(AE$2,Cartera!$C$89:$DG$127,creditos_sf!$A149,0)/$A$1)/$AZ48*100</f>
        <v>0</v>
      </c>
      <c r="AF149" s="4">
        <v>558272675.36860096</v>
      </c>
      <c r="AG149" s="4">
        <v>915023798.69213593</v>
      </c>
      <c r="AH149" s="4">
        <f>+(VLOOKUP(AH$2,Cartera!$C$89:$DG$127,creditos_sf!$A149,0)/$A$1)/$AZ48*100</f>
        <v>141819024.94703192</v>
      </c>
      <c r="AI149" s="4">
        <f>+(VLOOKUP(AI$2,Cartera!$C$89:$DG$127,creditos_sf!$A149,0)/$A$1)/$AZ48*100</f>
        <v>50888295.653243065</v>
      </c>
      <c r="AJ149" s="4">
        <f>+(VLOOKUP(AJ$2,Cartera!$C$89:$DG$127,creditos_sf!$A149,0)/$A$1)/$AZ48*100</f>
        <v>17362083.950312842</v>
      </c>
      <c r="AK149" s="4">
        <v>261806316.58761001</v>
      </c>
      <c r="AL149" s="4">
        <v>988905810.40025008</v>
      </c>
      <c r="AM149" s="4">
        <f>+(VLOOKUP(AM$2,Cartera!$C$89:$DG$127,creditos_sf!$A149,0)/$A$1)/$AZ48*100</f>
        <v>21210109.520722322</v>
      </c>
      <c r="AN149" s="4">
        <f>+(VLOOKUP(AN$2,Cartera!$C$89:$DG$127,creditos_sf!$A149,0)/$A$1)/$AZ48*100</f>
        <v>52315994.778477997</v>
      </c>
      <c r="AO149" s="4">
        <f>+(VLOOKUP(AO$2,Cartera!$C$89:$DG$127,creditos_sf!$A149,0)/$A$1)/$AZ48*100</f>
        <v>1240492.7578364394</v>
      </c>
      <c r="AP149" s="4">
        <f>+(VLOOKUP(AP$2,Cartera!$C$89:$DG$127,creditos_sf!$A149,0)/$A$1)/$AZ48*100</f>
        <v>779623.30267729633</v>
      </c>
      <c r="AQ149" s="4">
        <f>+(VLOOKUP(AQ$2,Cartera!$C$89:$DG$127,creditos_sf!$A149,0)/$A$1)/$AZ48*100</f>
        <v>60294315.246889457</v>
      </c>
      <c r="AR149" s="4">
        <v>20598066.1991468</v>
      </c>
      <c r="AS149" s="4">
        <v>125408806.004778</v>
      </c>
      <c r="AT149" s="4">
        <v>5510928.1629852699</v>
      </c>
      <c r="AU149" s="4">
        <f>+(VLOOKUP(AU$2,Cartera!$C$89:$DG$127,creditos_sf!$A149,0)/$A$1)/$AZ48*100</f>
        <v>13281295.797904065</v>
      </c>
      <c r="AV149" s="4">
        <f>+(VLOOKUP(AV$2,Cartera!$C$89:$DG$127,creditos_sf!$A149,0)/$A$1)/$AZ48*100</f>
        <v>42694447.072162144</v>
      </c>
      <c r="AW149" s="4">
        <v>429054503.33953297</v>
      </c>
      <c r="AX149" s="4">
        <v>627711451.95280504</v>
      </c>
      <c r="AY149" s="4">
        <f>+(VLOOKUP(AY$2,Cartera!$C$89:$DG$127,creditos_sf!$A149,0)/$A$1)/$AZ48*100</f>
        <v>582151491.57696736</v>
      </c>
    </row>
    <row r="150" spans="1:51" ht="16.5" x14ac:dyDescent="0.3">
      <c r="A150">
        <f t="shared" si="2"/>
        <v>59</v>
      </c>
      <c r="B150" s="1">
        <v>48</v>
      </c>
      <c r="C150" s="3">
        <v>42308</v>
      </c>
      <c r="D150" s="4">
        <f>+(VLOOKUP(D$2,Cartera!$C$23:$DG$33,creditos_sf!$A150,0)/$A$1)/$AZ49*100</f>
        <v>191137191.05111083</v>
      </c>
      <c r="E150" s="4">
        <v>4316129519.6264095</v>
      </c>
      <c r="F150" s="4">
        <v>3565868196.5755301</v>
      </c>
      <c r="G150" s="4">
        <v>2353295202.18156</v>
      </c>
      <c r="H150" s="4">
        <f>+(VLOOKUP(H$2,Cartera!$C$23:$DG$33,creditos_sf!$A150,0)/$A$1)/$AZ49*100</f>
        <v>38064933.081408978</v>
      </c>
      <c r="I150" s="4">
        <f>+(VLOOKUP(I$2,Cartera!$C$23:$DG$33,creditos_sf!$A150,0)/$A$1)/$AZ49*100</f>
        <v>189582685.24936143</v>
      </c>
      <c r="J150" s="4">
        <v>14604673287.698399</v>
      </c>
      <c r="K150" s="4">
        <f>+(VLOOKUP(K$2,Cartera!$C$23:$DG$33,creditos_sf!$A150,0)/$A$1)/$AZ49*100</f>
        <v>23786600948.413593</v>
      </c>
      <c r="L150" s="4">
        <v>34468445234.966003</v>
      </c>
      <c r="M150" s="4">
        <f>+(VLOOKUP(M$2,Cartera!$C$23:$DG$33,creditos_sf!$A150,0)/$A$1)/$AZ49*100</f>
        <v>17664643826.437714</v>
      </c>
      <c r="N150" s="4">
        <v>118550839.197133</v>
      </c>
      <c r="O150" s="4">
        <f>+(VLOOKUP(O$2,Cartera!$C$89:$DG$127,creditos_sf!$A150,0)/$A$1)/$AZ49*100</f>
        <v>5252106.7003692845</v>
      </c>
      <c r="P150" s="4">
        <v>706836673.21888494</v>
      </c>
      <c r="Q150" s="4">
        <f>+(VLOOKUP(Q$2,Cartera!$C$89:$DG$127,creditos_sf!$A150,0)/$A$1)/$AZ49*100</f>
        <v>175713087.31743896</v>
      </c>
      <c r="R150" s="4">
        <f>+(VLOOKUP(R$2,Cartera!$C$89:$DG$127,creditos_sf!$A150,0)/$A$1)/$AZ49*100</f>
        <v>2823867.446365172</v>
      </c>
      <c r="S150" s="4">
        <f>+(VLOOKUP(S$2,Cartera!$C$89:$DG$127,creditos_sf!$A150,0)/$A$1)/$AZ49*100</f>
        <v>0</v>
      </c>
      <c r="T150" s="4">
        <f>+(VLOOKUP(T$2,Cartera!$C$89:$DG$127,creditos_sf!$A150,0)/$A$1)/$AZ49*100</f>
        <v>10209268.620011594</v>
      </c>
      <c r="U150" s="4">
        <f>+(VLOOKUP(U$2,Cartera!$C$89:$DG$127,creditos_sf!$A150,0)/$A$1)/$AZ49*100</f>
        <v>0</v>
      </c>
      <c r="V150" s="4">
        <f>+(VLOOKUP(V$2,Cartera!$C$89:$DG$127,creditos_sf!$A150,0)/$A$1)/$AZ49*100</f>
        <v>0</v>
      </c>
      <c r="W150" s="4">
        <f>+(VLOOKUP(W$2,Cartera!$C$89:$DG$127,creditos_sf!$A150,0)/$A$1)/$AZ49*100</f>
        <v>0</v>
      </c>
      <c r="X150" s="4">
        <f>+(VLOOKUP(X$2,Cartera!$C$89:$DG$127,creditos_sf!$A150,0)/$A$1)/$AZ49*100</f>
        <v>0</v>
      </c>
      <c r="Y150" s="4">
        <f>+(VLOOKUP(Y$2,Cartera!$C$89:$DG$127,creditos_sf!$A150,0)/$A$1)/$AZ49*100</f>
        <v>115843454.8464932</v>
      </c>
      <c r="Z150" s="4">
        <f>+(VLOOKUP(Z$2,Cartera!$C$89:$DG$127,creditos_sf!$A150,0)/$A$1)/$AZ49*100</f>
        <v>0</v>
      </c>
      <c r="AA150" s="4">
        <f>+(VLOOKUP(AA$2,Cartera!$C$89:$DG$127,creditos_sf!$A150,0)/$A$1)/$AZ49*100</f>
        <v>0</v>
      </c>
      <c r="AB150" s="4">
        <f>+(VLOOKUP(AB$2,Cartera!$C$89:$DG$127,creditos_sf!$A150,0)/$A$1)/$AZ49*100</f>
        <v>215926502.60661197</v>
      </c>
      <c r="AC150" s="4">
        <v>13996765.9611094</v>
      </c>
      <c r="AD150" s="4">
        <f>+(VLOOKUP(AD$2,Cartera!$C$89:$DG$127,creditos_sf!$A150,0)/$A$1)/$AZ49*100</f>
        <v>6931333.6003368925</v>
      </c>
      <c r="AE150" s="4">
        <f>+(VLOOKUP(AE$2,Cartera!$C$89:$DG$127,creditos_sf!$A150,0)/$A$1)/$AZ49*100</f>
        <v>0</v>
      </c>
      <c r="AF150" s="4">
        <v>566532043.537112</v>
      </c>
      <c r="AG150" s="4">
        <v>932007359.78246403</v>
      </c>
      <c r="AH150" s="4">
        <f>+(VLOOKUP(AH$2,Cartera!$C$89:$DG$127,creditos_sf!$A150,0)/$A$1)/$AZ49*100</f>
        <v>137580748.74658644</v>
      </c>
      <c r="AI150" s="4">
        <f>+(VLOOKUP(AI$2,Cartera!$C$89:$DG$127,creditos_sf!$A150,0)/$A$1)/$AZ49*100</f>
        <v>48835895.23686184</v>
      </c>
      <c r="AJ150" s="4">
        <f>+(VLOOKUP(AJ$2,Cartera!$C$89:$DG$127,creditos_sf!$A150,0)/$A$1)/$AZ49*100</f>
        <v>18042417.131361928</v>
      </c>
      <c r="AK150" s="4">
        <v>264356852.87027496</v>
      </c>
      <c r="AL150" s="4">
        <v>997312446.95270205</v>
      </c>
      <c r="AM150" s="4">
        <f>+(VLOOKUP(AM$2,Cartera!$C$89:$DG$127,creditos_sf!$A150,0)/$A$1)/$AZ49*100</f>
        <v>21389375.30495296</v>
      </c>
      <c r="AN150" s="4">
        <f>+(VLOOKUP(AN$2,Cartera!$C$89:$DG$127,creditos_sf!$A150,0)/$A$1)/$AZ49*100</f>
        <v>49411732.580759525</v>
      </c>
      <c r="AO150" s="4">
        <f>+(VLOOKUP(AO$2,Cartera!$C$89:$DG$127,creditos_sf!$A150,0)/$A$1)/$AZ49*100</f>
        <v>3289248.0270400578</v>
      </c>
      <c r="AP150" s="4">
        <f>+(VLOOKUP(AP$2,Cartera!$C$89:$DG$127,creditos_sf!$A150,0)/$A$1)/$AZ49*100</f>
        <v>758332.14609753375</v>
      </c>
      <c r="AQ150" s="4">
        <f>+(VLOOKUP(AQ$2,Cartera!$C$89:$DG$127,creditos_sf!$A150,0)/$A$1)/$AZ49*100</f>
        <v>63326271.674385205</v>
      </c>
      <c r="AR150" s="4">
        <v>20755776.527607597</v>
      </c>
      <c r="AS150" s="4">
        <v>125078197.33747001</v>
      </c>
      <c r="AT150" s="4">
        <v>5177325.4785075495</v>
      </c>
      <c r="AU150" s="4">
        <f>+(VLOOKUP(AU$2,Cartera!$C$89:$DG$127,creditos_sf!$A150,0)/$A$1)/$AZ49*100</f>
        <v>14400369.846471358</v>
      </c>
      <c r="AV150" s="4">
        <f>+(VLOOKUP(AV$2,Cartera!$C$89:$DG$127,creditos_sf!$A150,0)/$A$1)/$AZ49*100</f>
        <v>40871204.737254165</v>
      </c>
      <c r="AW150" s="4">
        <v>424347113.12154806</v>
      </c>
      <c r="AX150" s="4">
        <v>639000771.68615603</v>
      </c>
      <c r="AY150" s="4">
        <f>+(VLOOKUP(AY$2,Cartera!$C$89:$DG$127,creditos_sf!$A150,0)/$A$1)/$AZ49*100</f>
        <v>560608933.40029693</v>
      </c>
    </row>
    <row r="151" spans="1:51" ht="16.5" x14ac:dyDescent="0.3">
      <c r="A151">
        <f t="shared" si="2"/>
        <v>60</v>
      </c>
      <c r="B151" s="1">
        <v>49</v>
      </c>
      <c r="C151" s="3">
        <v>42338</v>
      </c>
      <c r="D151" s="4">
        <f>+(VLOOKUP(D$2,Cartera!$C$23:$DG$33,creditos_sf!$A151,0)/$A$1)/$AZ50*100</f>
        <v>228470696.85076758</v>
      </c>
      <c r="E151" s="4">
        <v>4348600567.6235695</v>
      </c>
      <c r="F151" s="4">
        <v>3672862362.4619198</v>
      </c>
      <c r="G151" s="4">
        <v>2338547359.05652</v>
      </c>
      <c r="H151" s="4">
        <f>+(VLOOKUP(H$2,Cartera!$C$23:$DG$33,creditos_sf!$A151,0)/$A$1)/$AZ50*100</f>
        <v>38962162.672225669</v>
      </c>
      <c r="I151" s="4">
        <f>+(VLOOKUP(I$2,Cartera!$C$23:$DG$33,creditos_sf!$A151,0)/$A$1)/$AZ50*100</f>
        <v>226578952.2332429</v>
      </c>
      <c r="J151" s="4">
        <v>14610608374.3951</v>
      </c>
      <c r="K151" s="4">
        <f>+(VLOOKUP(K$2,Cartera!$C$23:$DG$33,creditos_sf!$A151,0)/$A$1)/$AZ50*100</f>
        <v>23956440665.573639</v>
      </c>
      <c r="L151" s="4">
        <v>34634689389.126503</v>
      </c>
      <c r="M151" s="4">
        <f>+(VLOOKUP(M$2,Cartera!$C$23:$DG$33,creditos_sf!$A151,0)/$A$1)/$AZ50*100</f>
        <v>17769882728.253761</v>
      </c>
      <c r="N151" s="4">
        <v>117483665.35035801</v>
      </c>
      <c r="O151" s="4">
        <f>+(VLOOKUP(O$2,Cartera!$C$89:$DG$127,creditos_sf!$A151,0)/$A$1)/$AZ50*100</f>
        <v>5362084.6175755262</v>
      </c>
      <c r="P151" s="4">
        <v>712700140.07055306</v>
      </c>
      <c r="Q151" s="4">
        <f>+(VLOOKUP(Q$2,Cartera!$C$89:$DG$127,creditos_sf!$A151,0)/$A$1)/$AZ50*100</f>
        <v>178354977.04180378</v>
      </c>
      <c r="R151" s="4">
        <f>+(VLOOKUP(R$2,Cartera!$C$89:$DG$127,creditos_sf!$A151,0)/$A$1)/$AZ50*100</f>
        <v>3226920.2594585074</v>
      </c>
      <c r="S151" s="4">
        <f>+(VLOOKUP(S$2,Cartera!$C$89:$DG$127,creditos_sf!$A151,0)/$A$1)/$AZ50*100</f>
        <v>0</v>
      </c>
      <c r="T151" s="4">
        <f>+(VLOOKUP(T$2,Cartera!$C$89:$DG$127,creditos_sf!$A151,0)/$A$1)/$AZ50*100</f>
        <v>9781891.106710678</v>
      </c>
      <c r="U151" s="4">
        <f>+(VLOOKUP(U$2,Cartera!$C$89:$DG$127,creditos_sf!$A151,0)/$A$1)/$AZ50*100</f>
        <v>0</v>
      </c>
      <c r="V151" s="4">
        <f>+(VLOOKUP(V$2,Cartera!$C$89:$DG$127,creditos_sf!$A151,0)/$A$1)/$AZ50*100</f>
        <v>0</v>
      </c>
      <c r="W151" s="4">
        <f>+(VLOOKUP(W$2,Cartera!$C$89:$DG$127,creditos_sf!$A151,0)/$A$1)/$AZ50*100</f>
        <v>0</v>
      </c>
      <c r="X151" s="4">
        <f>+(VLOOKUP(X$2,Cartera!$C$89:$DG$127,creditos_sf!$A151,0)/$A$1)/$AZ50*100</f>
        <v>0</v>
      </c>
      <c r="Y151" s="4">
        <f>+(VLOOKUP(Y$2,Cartera!$C$89:$DG$127,creditos_sf!$A151,0)/$A$1)/$AZ50*100</f>
        <v>124782036.73228906</v>
      </c>
      <c r="Z151" s="4">
        <f>+(VLOOKUP(Z$2,Cartera!$C$89:$DG$127,creditos_sf!$A151,0)/$A$1)/$AZ50*100</f>
        <v>0</v>
      </c>
      <c r="AA151" s="4">
        <f>+(VLOOKUP(AA$2,Cartera!$C$89:$DG$127,creditos_sf!$A151,0)/$A$1)/$AZ50*100</f>
        <v>0</v>
      </c>
      <c r="AB151" s="4">
        <f>+(VLOOKUP(AB$2,Cartera!$C$89:$DG$127,creditos_sf!$A151,0)/$A$1)/$AZ50*100</f>
        <v>218939727.44962555</v>
      </c>
      <c r="AC151" s="4">
        <v>13991175.652243301</v>
      </c>
      <c r="AD151" s="4">
        <f>+(VLOOKUP(AD$2,Cartera!$C$89:$DG$127,creditos_sf!$A151,0)/$A$1)/$AZ50*100</f>
        <v>6881501.2541286359</v>
      </c>
      <c r="AE151" s="4">
        <f>+(VLOOKUP(AE$2,Cartera!$C$89:$DG$127,creditos_sf!$A151,0)/$A$1)/$AZ50*100</f>
        <v>117588.39423116574</v>
      </c>
      <c r="AF151" s="4">
        <v>567303742.11873698</v>
      </c>
      <c r="AG151" s="4">
        <v>952868613.32258892</v>
      </c>
      <c r="AH151" s="4">
        <f>+(VLOOKUP(AH$2,Cartera!$C$89:$DG$127,creditos_sf!$A151,0)/$A$1)/$AZ50*100</f>
        <v>130566282.83267035</v>
      </c>
      <c r="AI151" s="4">
        <f>+(VLOOKUP(AI$2,Cartera!$C$89:$DG$127,creditos_sf!$A151,0)/$A$1)/$AZ50*100</f>
        <v>47044436.892572038</v>
      </c>
      <c r="AJ151" s="4">
        <f>+(VLOOKUP(AJ$2,Cartera!$C$89:$DG$127,creditos_sf!$A151,0)/$A$1)/$AZ50*100</f>
        <v>17858032.069301125</v>
      </c>
      <c r="AK151" s="4">
        <v>268359064.10792401</v>
      </c>
      <c r="AL151" s="4">
        <v>1001679842.20953</v>
      </c>
      <c r="AM151" s="4">
        <f>+(VLOOKUP(AM$2,Cartera!$C$89:$DG$127,creditos_sf!$A151,0)/$A$1)/$AZ50*100</f>
        <v>21025897.011908334</v>
      </c>
      <c r="AN151" s="4">
        <f>+(VLOOKUP(AN$2,Cartera!$C$89:$DG$127,creditos_sf!$A151,0)/$A$1)/$AZ50*100</f>
        <v>45977243.073134325</v>
      </c>
      <c r="AO151" s="4">
        <f>+(VLOOKUP(AO$2,Cartera!$C$89:$DG$127,creditos_sf!$A151,0)/$A$1)/$AZ50*100</f>
        <v>3980166.8272768445</v>
      </c>
      <c r="AP151" s="4">
        <f>+(VLOOKUP(AP$2,Cartera!$C$89:$DG$127,creditos_sf!$A151,0)/$A$1)/$AZ50*100</f>
        <v>736170.20153408765</v>
      </c>
      <c r="AQ151" s="4">
        <f>+(VLOOKUP(AQ$2,Cartera!$C$89:$DG$127,creditos_sf!$A151,0)/$A$1)/$AZ50*100</f>
        <v>67064602.113059707</v>
      </c>
      <c r="AR151" s="4">
        <v>19999249.599248599</v>
      </c>
      <c r="AS151" s="4">
        <v>123936127.502046</v>
      </c>
      <c r="AT151" s="4">
        <v>4849456.52604804</v>
      </c>
      <c r="AU151" s="4">
        <f>+(VLOOKUP(AU$2,Cartera!$C$89:$DG$127,creditos_sf!$A151,0)/$A$1)/$AZ50*100</f>
        <v>15576783.851471972</v>
      </c>
      <c r="AV151" s="4">
        <f>+(VLOOKUP(AV$2,Cartera!$C$89:$DG$127,creditos_sf!$A151,0)/$A$1)/$AZ50*100</f>
        <v>39752957.312775441</v>
      </c>
      <c r="AW151" s="4">
        <v>421226362.97762901</v>
      </c>
      <c r="AX151" s="4">
        <v>629517055.012941</v>
      </c>
      <c r="AY151" s="4">
        <f>+(VLOOKUP(AY$2,Cartera!$C$89:$DG$127,creditos_sf!$A151,0)/$A$1)/$AZ50*100</f>
        <v>557434018.94345045</v>
      </c>
    </row>
    <row r="152" spans="1:51" ht="16.5" x14ac:dyDescent="0.3">
      <c r="A152">
        <f t="shared" si="2"/>
        <v>61</v>
      </c>
      <c r="B152" s="1">
        <v>50</v>
      </c>
      <c r="C152" s="3">
        <v>42369</v>
      </c>
      <c r="D152" s="4">
        <f>+(VLOOKUP(D$2,Cartera!$C$23:$DG$33,creditos_sf!$A152,0)/$A$1)/$AZ51*100</f>
        <v>381611605.14273351</v>
      </c>
      <c r="E152" s="4">
        <v>4444928271.3452196</v>
      </c>
      <c r="F152" s="4">
        <v>3673964699.9882503</v>
      </c>
      <c r="G152" s="4">
        <v>2365534427.8972898</v>
      </c>
      <c r="H152" s="4">
        <f>+(VLOOKUP(H$2,Cartera!$C$23:$DG$33,creditos_sf!$A152,0)/$A$1)/$AZ51*100</f>
        <v>39214641.926443554</v>
      </c>
      <c r="I152" s="4">
        <f>+(VLOOKUP(I$2,Cartera!$C$23:$DG$33,creditos_sf!$A152,0)/$A$1)/$AZ51*100</f>
        <v>154058663.31086427</v>
      </c>
      <c r="J152" s="4">
        <v>14644386018.0324</v>
      </c>
      <c r="K152" s="4">
        <f>+(VLOOKUP(K$2,Cartera!$C$23:$DG$33,creditos_sf!$A152,0)/$A$1)/$AZ51*100</f>
        <v>24235209763.122097</v>
      </c>
      <c r="L152" s="4">
        <v>34963351184.847694</v>
      </c>
      <c r="M152" s="4">
        <f>+(VLOOKUP(M$2,Cartera!$C$23:$DG$33,creditos_sf!$A152,0)/$A$1)/$AZ51*100</f>
        <v>17892135695.660351</v>
      </c>
      <c r="N152" s="4">
        <v>118296750.16490701</v>
      </c>
      <c r="O152" s="4">
        <f>+(VLOOKUP(O$2,Cartera!$C$89:$DG$127,creditos_sf!$A152,0)/$A$1)/$AZ51*100</f>
        <v>4992730.3293393487</v>
      </c>
      <c r="P152" s="4">
        <v>718345185.48790801</v>
      </c>
      <c r="Q152" s="4">
        <f>+(VLOOKUP(Q$2,Cartera!$C$89:$DG$127,creditos_sf!$A152,0)/$A$1)/$AZ51*100</f>
        <v>179238975.2054722</v>
      </c>
      <c r="R152" s="4">
        <f>+(VLOOKUP(R$2,Cartera!$C$89:$DG$127,creditos_sf!$A152,0)/$A$1)/$AZ51*100</f>
        <v>3525303.4829711812</v>
      </c>
      <c r="S152" s="4">
        <f>+(VLOOKUP(S$2,Cartera!$C$89:$DG$127,creditos_sf!$A152,0)/$A$1)/$AZ51*100</f>
        <v>0</v>
      </c>
      <c r="T152" s="4">
        <f>+(VLOOKUP(T$2,Cartera!$C$89:$DG$127,creditos_sf!$A152,0)/$A$1)/$AZ51*100</f>
        <v>9246778.7172052506</v>
      </c>
      <c r="U152" s="4">
        <f>+(VLOOKUP(U$2,Cartera!$C$89:$DG$127,creditos_sf!$A152,0)/$A$1)/$AZ51*100</f>
        <v>0</v>
      </c>
      <c r="V152" s="4">
        <f>+(VLOOKUP(V$2,Cartera!$C$89:$DG$127,creditos_sf!$A152,0)/$A$1)/$AZ51*100</f>
        <v>0</v>
      </c>
      <c r="W152" s="4">
        <f>+(VLOOKUP(W$2,Cartera!$C$89:$DG$127,creditos_sf!$A152,0)/$A$1)/$AZ51*100</f>
        <v>0</v>
      </c>
      <c r="X152" s="4">
        <f>+(VLOOKUP(X$2,Cartera!$C$89:$DG$127,creditos_sf!$A152,0)/$A$1)/$AZ51*100</f>
        <v>0</v>
      </c>
      <c r="Y152" s="4">
        <f>+(VLOOKUP(Y$2,Cartera!$C$89:$DG$127,creditos_sf!$A152,0)/$A$1)/$AZ51*100</f>
        <v>127503912.03293742</v>
      </c>
      <c r="Z152" s="4">
        <f>+(VLOOKUP(Z$2,Cartera!$C$89:$DG$127,creditos_sf!$A152,0)/$A$1)/$AZ51*100</f>
        <v>0</v>
      </c>
      <c r="AA152" s="4">
        <f>+(VLOOKUP(AA$2,Cartera!$C$89:$DG$127,creditos_sf!$A152,0)/$A$1)/$AZ51*100</f>
        <v>0</v>
      </c>
      <c r="AB152" s="4">
        <f>+(VLOOKUP(AB$2,Cartera!$C$89:$DG$127,creditos_sf!$A152,0)/$A$1)/$AZ51*100</f>
        <v>223059690.7387529</v>
      </c>
      <c r="AC152" s="4">
        <v>13495478.924809299</v>
      </c>
      <c r="AD152" s="4">
        <f>+(VLOOKUP(AD$2,Cartera!$C$89:$DG$127,creditos_sf!$A152,0)/$A$1)/$AZ51*100</f>
        <v>6755030.1786618056</v>
      </c>
      <c r="AE152" s="4">
        <f>+(VLOOKUP(AE$2,Cartera!$C$89:$DG$127,creditos_sf!$A152,0)/$A$1)/$AZ51*100</f>
        <v>319157.01937943732</v>
      </c>
      <c r="AF152" s="4">
        <v>565390829.37173498</v>
      </c>
      <c r="AG152" s="4">
        <v>956986583.45255506</v>
      </c>
      <c r="AH152" s="4">
        <f>+(VLOOKUP(AH$2,Cartera!$C$89:$DG$127,creditos_sf!$A152,0)/$A$1)/$AZ51*100</f>
        <v>131095195.8302635</v>
      </c>
      <c r="AI152" s="4">
        <f>+(VLOOKUP(AI$2,Cartera!$C$89:$DG$127,creditos_sf!$A152,0)/$A$1)/$AZ51*100</f>
        <v>45505450.546993487</v>
      </c>
      <c r="AJ152" s="4">
        <f>+(VLOOKUP(AJ$2,Cartera!$C$89:$DG$127,creditos_sf!$A152,0)/$A$1)/$AZ51*100</f>
        <v>17551231.535115279</v>
      </c>
      <c r="AK152" s="4">
        <v>221222597.53971601</v>
      </c>
      <c r="AL152" s="4">
        <v>1013189025.7055299</v>
      </c>
      <c r="AM152" s="4">
        <f>+(VLOOKUP(AM$2,Cartera!$C$89:$DG$127,creditos_sf!$A152,0)/$A$1)/$AZ51*100</f>
        <v>24069989.718741067</v>
      </c>
      <c r="AN152" s="4">
        <f>+(VLOOKUP(AN$2,Cartera!$C$89:$DG$127,creditos_sf!$A152,0)/$A$1)/$AZ51*100</f>
        <v>41124881.603257217</v>
      </c>
      <c r="AO152" s="4">
        <f>+(VLOOKUP(AO$2,Cartera!$C$89:$DG$127,creditos_sf!$A152,0)/$A$1)/$AZ51*100</f>
        <v>3910506.7082091859</v>
      </c>
      <c r="AP152" s="4">
        <f>+(VLOOKUP(AP$2,Cartera!$C$89:$DG$127,creditos_sf!$A152,0)/$A$1)/$AZ51*100</f>
        <v>711277.23478191416</v>
      </c>
      <c r="AQ152" s="4">
        <f>+(VLOOKUP(AQ$2,Cartera!$C$89:$DG$127,creditos_sf!$A152,0)/$A$1)/$AZ51*100</f>
        <v>70072501.717354774</v>
      </c>
      <c r="AR152" s="4">
        <v>19992494.401337299</v>
      </c>
      <c r="AS152" s="4">
        <v>124878315.91549</v>
      </c>
      <c r="AT152" s="4">
        <v>5514587.9288764903</v>
      </c>
      <c r="AU152" s="4">
        <f>+(VLOOKUP(AU$2,Cartera!$C$89:$DG$127,creditos_sf!$A152,0)/$A$1)/$AZ51*100</f>
        <v>16372342.721254881</v>
      </c>
      <c r="AV152" s="4">
        <f>+(VLOOKUP(AV$2,Cartera!$C$89:$DG$127,creditos_sf!$A152,0)/$A$1)/$AZ51*100</f>
        <v>37647097.571644358</v>
      </c>
      <c r="AW152" s="4">
        <v>414458545.48161101</v>
      </c>
      <c r="AX152" s="4">
        <v>687326959.66841698</v>
      </c>
      <c r="AY152" s="4">
        <f>+(VLOOKUP(AY$2,Cartera!$C$89:$DG$127,creditos_sf!$A152,0)/$A$1)/$AZ51*100</f>
        <v>538965258.76215136</v>
      </c>
    </row>
    <row r="153" spans="1:51" ht="16.5" x14ac:dyDescent="0.3">
      <c r="A153">
        <f t="shared" si="2"/>
        <v>62</v>
      </c>
      <c r="B153" s="1">
        <v>51</v>
      </c>
      <c r="C153" s="3">
        <v>42400</v>
      </c>
      <c r="D153" s="4">
        <f>+(VLOOKUP(D$2,Cartera!$C$23:$DG$33,creditos_sf!$A153,0)/$A$1)/$AZ52*100</f>
        <v>377960287.3144058</v>
      </c>
      <c r="E153" s="4">
        <v>4487596853.9800596</v>
      </c>
      <c r="F153" s="4">
        <v>3643812660.8661704</v>
      </c>
      <c r="G153" s="4">
        <v>2371109454.7358799</v>
      </c>
      <c r="H153" s="4">
        <f>+(VLOOKUP(H$2,Cartera!$C$23:$DG$33,creditos_sf!$A153,0)/$A$1)/$AZ52*100</f>
        <v>39744879.109994195</v>
      </c>
      <c r="I153" s="4">
        <f>+(VLOOKUP(I$2,Cartera!$C$23:$DG$33,creditos_sf!$A153,0)/$A$1)/$AZ52*100</f>
        <v>166430038.66748035</v>
      </c>
      <c r="J153" s="4">
        <v>14694838119.9494</v>
      </c>
      <c r="K153" s="4">
        <f>+(VLOOKUP(K$2,Cartera!$C$23:$DG$33,creditos_sf!$A153,0)/$A$1)/$AZ52*100</f>
        <v>24097497777.121597</v>
      </c>
      <c r="L153" s="4">
        <v>35361791389.125999</v>
      </c>
      <c r="M153" s="4">
        <f>+(VLOOKUP(M$2,Cartera!$C$23:$DG$33,creditos_sf!$A153,0)/$A$1)/$AZ52*100</f>
        <v>17968936526.217224</v>
      </c>
      <c r="N153" s="4">
        <v>117035122.27777499</v>
      </c>
      <c r="O153" s="4">
        <f>+(VLOOKUP(O$2,Cartera!$C$89:$DG$127,creditos_sf!$A153,0)/$A$1)/$AZ52*100</f>
        <v>5069883.4013039246</v>
      </c>
      <c r="P153" s="4">
        <v>733193172.41795695</v>
      </c>
      <c r="Q153" s="4">
        <f>+(VLOOKUP(Q$2,Cartera!$C$89:$DG$127,creditos_sf!$A153,0)/$A$1)/$AZ52*100</f>
        <v>181115429.29014167</v>
      </c>
      <c r="R153" s="4">
        <f>+(VLOOKUP(R$2,Cartera!$C$89:$DG$127,creditos_sf!$A153,0)/$A$1)/$AZ52*100</f>
        <v>3797291.98617981</v>
      </c>
      <c r="S153" s="4">
        <f>+(VLOOKUP(S$2,Cartera!$C$89:$DG$127,creditos_sf!$A153,0)/$A$1)/$AZ52*100</f>
        <v>0</v>
      </c>
      <c r="T153" s="4">
        <f>+(VLOOKUP(T$2,Cartera!$C$89:$DG$127,creditos_sf!$A153,0)/$A$1)/$AZ52*100</f>
        <v>8620784.7980631683</v>
      </c>
      <c r="U153" s="4">
        <f>+(VLOOKUP(U$2,Cartera!$C$89:$DG$127,creditos_sf!$A153,0)/$A$1)/$AZ52*100</f>
        <v>0</v>
      </c>
      <c r="V153" s="4">
        <f>+(VLOOKUP(V$2,Cartera!$C$89:$DG$127,creditos_sf!$A153,0)/$A$1)/$AZ52*100</f>
        <v>0</v>
      </c>
      <c r="W153" s="4">
        <f>+(VLOOKUP(W$2,Cartera!$C$89:$DG$127,creditos_sf!$A153,0)/$A$1)/$AZ52*100</f>
        <v>0</v>
      </c>
      <c r="X153" s="4">
        <f>+(VLOOKUP(X$2,Cartera!$C$89:$DG$127,creditos_sf!$A153,0)/$A$1)/$AZ52*100</f>
        <v>0</v>
      </c>
      <c r="Y153" s="4">
        <f>+(VLOOKUP(Y$2,Cartera!$C$89:$DG$127,creditos_sf!$A153,0)/$A$1)/$AZ52*100</f>
        <v>126767715.10379775</v>
      </c>
      <c r="Z153" s="4">
        <f>+(VLOOKUP(Z$2,Cartera!$C$89:$DG$127,creditos_sf!$A153,0)/$A$1)/$AZ52*100</f>
        <v>0</v>
      </c>
      <c r="AA153" s="4">
        <f>+(VLOOKUP(AA$2,Cartera!$C$89:$DG$127,creditos_sf!$A153,0)/$A$1)/$AZ52*100</f>
        <v>0</v>
      </c>
      <c r="AB153" s="4">
        <f>+(VLOOKUP(AB$2,Cartera!$C$89:$DG$127,creditos_sf!$A153,0)/$A$1)/$AZ52*100</f>
        <v>231391419.49784774</v>
      </c>
      <c r="AC153" s="4">
        <v>13248442.1733509</v>
      </c>
      <c r="AD153" s="4">
        <f>+(VLOOKUP(AD$2,Cartera!$C$89:$DG$127,creditos_sf!$A153,0)/$A$1)/$AZ52*100</f>
        <v>6741717.3058669437</v>
      </c>
      <c r="AE153" s="4">
        <f>+(VLOOKUP(AE$2,Cartera!$C$89:$DG$127,creditos_sf!$A153,0)/$A$1)/$AZ52*100</f>
        <v>618687.30256569735</v>
      </c>
      <c r="AF153" s="4">
        <v>569641955.49977696</v>
      </c>
      <c r="AG153" s="4">
        <v>966947142.30325294</v>
      </c>
      <c r="AH153" s="4">
        <f>+(VLOOKUP(AH$2,Cartera!$C$89:$DG$127,creditos_sf!$A153,0)/$A$1)/$AZ52*100</f>
        <v>132107606.08583605</v>
      </c>
      <c r="AI153" s="4">
        <f>+(VLOOKUP(AI$2,Cartera!$C$89:$DG$127,creditos_sf!$A153,0)/$A$1)/$AZ52*100</f>
        <v>43883383.624077305</v>
      </c>
      <c r="AJ153" s="4">
        <f>+(VLOOKUP(AJ$2,Cartera!$C$89:$DG$127,creditos_sf!$A153,0)/$A$1)/$AZ52*100</f>
        <v>17049322.421397787</v>
      </c>
      <c r="AK153" s="4">
        <v>219686029.764411</v>
      </c>
      <c r="AL153" s="4">
        <v>1004972596.78282</v>
      </c>
      <c r="AM153" s="4">
        <f>+(VLOOKUP(AM$2,Cartera!$C$89:$DG$127,creditos_sf!$A153,0)/$A$1)/$AZ52*100</f>
        <v>24116815.689373661</v>
      </c>
      <c r="AN153" s="4">
        <f>+(VLOOKUP(AN$2,Cartera!$C$89:$DG$127,creditos_sf!$A153,0)/$A$1)/$AZ52*100</f>
        <v>38881030.584879003</v>
      </c>
      <c r="AO153" s="4">
        <f>+(VLOOKUP(AO$2,Cartera!$C$89:$DG$127,creditos_sf!$A153,0)/$A$1)/$AZ52*100</f>
        <v>3918533.5926409918</v>
      </c>
      <c r="AP153" s="4">
        <f>+(VLOOKUP(AP$2,Cartera!$C$89:$DG$127,creditos_sf!$A153,0)/$A$1)/$AZ52*100</f>
        <v>689595.20216967445</v>
      </c>
      <c r="AQ153" s="4">
        <f>+(VLOOKUP(AQ$2,Cartera!$C$89:$DG$127,creditos_sf!$A153,0)/$A$1)/$AZ52*100</f>
        <v>72536689.3463099</v>
      </c>
      <c r="AR153" s="4">
        <v>20728188.1943716</v>
      </c>
      <c r="AS153" s="4">
        <v>123860924.78773701</v>
      </c>
      <c r="AT153" s="4">
        <v>5189845.4719227906</v>
      </c>
      <c r="AU153" s="4">
        <f>+(VLOOKUP(AU$2,Cartera!$C$89:$DG$127,creditos_sf!$A153,0)/$A$1)/$AZ52*100</f>
        <v>17160285.452336039</v>
      </c>
      <c r="AV153" s="4">
        <f>+(VLOOKUP(AV$2,Cartera!$C$89:$DG$127,creditos_sf!$A153,0)/$A$1)/$AZ52*100</f>
        <v>36637487.170352198</v>
      </c>
      <c r="AW153" s="4">
        <v>413212037.80868399</v>
      </c>
      <c r="AX153" s="4">
        <v>669110868.94723904</v>
      </c>
      <c r="AY153" s="4">
        <f>+(VLOOKUP(AY$2,Cartera!$C$89:$DG$127,creditos_sf!$A153,0)/$A$1)/$AZ52*100</f>
        <v>529849576.15375304</v>
      </c>
    </row>
    <row r="154" spans="1:51" ht="16.5" x14ac:dyDescent="0.3">
      <c r="A154">
        <f t="shared" si="2"/>
        <v>63</v>
      </c>
      <c r="B154" s="1">
        <v>52</v>
      </c>
      <c r="C154" s="3">
        <v>42429</v>
      </c>
      <c r="D154" s="4">
        <f>+(VLOOKUP(D$2,Cartera!$C$23:$DG$33,creditos_sf!$A154,0)/$A$1)/$AZ53*100</f>
        <v>407679478.3805812</v>
      </c>
      <c r="E154" s="4">
        <v>4514834457.1363497</v>
      </c>
      <c r="F154" s="4">
        <v>3620045659.4864101</v>
      </c>
      <c r="G154" s="4">
        <v>2377831262.1891899</v>
      </c>
      <c r="H154" s="4">
        <f>+(VLOOKUP(H$2,Cartera!$C$23:$DG$33,creditos_sf!$A154,0)/$A$1)/$AZ53*100</f>
        <v>40293240.312377483</v>
      </c>
      <c r="I154" s="4">
        <f>+(VLOOKUP(I$2,Cartera!$C$23:$DG$33,creditos_sf!$A154,0)/$A$1)/$AZ53*100</f>
        <v>174568970.33048356</v>
      </c>
      <c r="J154" s="4">
        <v>14806729790.7628</v>
      </c>
      <c r="K154" s="4">
        <f>+(VLOOKUP(K$2,Cartera!$C$23:$DG$33,creditos_sf!$A154,0)/$A$1)/$AZ53*100</f>
        <v>24222530621.400726</v>
      </c>
      <c r="L154" s="4">
        <v>35609512487.466797</v>
      </c>
      <c r="M154" s="4">
        <f>+(VLOOKUP(M$2,Cartera!$C$23:$DG$33,creditos_sf!$A154,0)/$A$1)/$AZ53*100</f>
        <v>17947425416.612717</v>
      </c>
      <c r="N154" s="4">
        <v>118370749.983808</v>
      </c>
      <c r="O154" s="4">
        <f>+(VLOOKUP(O$2,Cartera!$C$89:$DG$127,creditos_sf!$A154,0)/$A$1)/$AZ53*100</f>
        <v>5303336.8578756992</v>
      </c>
      <c r="P154" s="4">
        <v>742832429.38478196</v>
      </c>
      <c r="Q154" s="4">
        <f>+(VLOOKUP(Q$2,Cartera!$C$89:$DG$127,creditos_sf!$A154,0)/$A$1)/$AZ53*100</f>
        <v>181723178.92986956</v>
      </c>
      <c r="R154" s="4">
        <f>+(VLOOKUP(R$2,Cartera!$C$89:$DG$127,creditos_sf!$A154,0)/$A$1)/$AZ53*100</f>
        <v>3980074.0550816176</v>
      </c>
      <c r="S154" s="4">
        <f>+(VLOOKUP(S$2,Cartera!$C$89:$DG$127,creditos_sf!$A154,0)/$A$1)/$AZ53*100</f>
        <v>0</v>
      </c>
      <c r="T154" s="4">
        <f>+(VLOOKUP(T$2,Cartera!$C$89:$DG$127,creditos_sf!$A154,0)/$A$1)/$AZ53*100</f>
        <v>8328635.1014396362</v>
      </c>
      <c r="U154" s="4">
        <f>+(VLOOKUP(U$2,Cartera!$C$89:$DG$127,creditos_sf!$A154,0)/$A$1)/$AZ53*100</f>
        <v>0</v>
      </c>
      <c r="V154" s="4">
        <f>+(VLOOKUP(V$2,Cartera!$C$89:$DG$127,creditos_sf!$A154,0)/$A$1)/$AZ53*100</f>
        <v>0</v>
      </c>
      <c r="W154" s="4">
        <f>+(VLOOKUP(W$2,Cartera!$C$89:$DG$127,creditos_sf!$A154,0)/$A$1)/$AZ53*100</f>
        <v>0</v>
      </c>
      <c r="X154" s="4">
        <f>+(VLOOKUP(X$2,Cartera!$C$89:$DG$127,creditos_sf!$A154,0)/$A$1)/$AZ53*100</f>
        <v>0</v>
      </c>
      <c r="Y154" s="4">
        <f>+(VLOOKUP(Y$2,Cartera!$C$89:$DG$127,creditos_sf!$A154,0)/$A$1)/$AZ53*100</f>
        <v>128064409.0990918</v>
      </c>
      <c r="Z154" s="4">
        <f>+(VLOOKUP(Z$2,Cartera!$C$89:$DG$127,creditos_sf!$A154,0)/$A$1)/$AZ53*100</f>
        <v>0</v>
      </c>
      <c r="AA154" s="4">
        <f>+(VLOOKUP(AA$2,Cartera!$C$89:$DG$127,creditos_sf!$A154,0)/$A$1)/$AZ53*100</f>
        <v>0</v>
      </c>
      <c r="AB154" s="4">
        <f>+(VLOOKUP(AB$2,Cartera!$C$89:$DG$127,creditos_sf!$A154,0)/$A$1)/$AZ53*100</f>
        <v>232156754.86657917</v>
      </c>
      <c r="AC154" s="4">
        <v>12781182.186202601</v>
      </c>
      <c r="AD154" s="4">
        <f>+(VLOOKUP(AD$2,Cartera!$C$89:$DG$127,creditos_sf!$A154,0)/$A$1)/$AZ53*100</f>
        <v>6892189.5944291307</v>
      </c>
      <c r="AE154" s="4">
        <f>+(VLOOKUP(AE$2,Cartera!$C$89:$DG$127,creditos_sf!$A154,0)/$A$1)/$AZ53*100</f>
        <v>739627.69620915782</v>
      </c>
      <c r="AF154" s="4">
        <v>574886091.2592181</v>
      </c>
      <c r="AG154" s="4">
        <v>981761717.61956298</v>
      </c>
      <c r="AH154" s="4">
        <f>+(VLOOKUP(AH$2,Cartera!$C$89:$DG$127,creditos_sf!$A154,0)/$A$1)/$AZ53*100</f>
        <v>131705174.99113506</v>
      </c>
      <c r="AI154" s="4">
        <f>+(VLOOKUP(AI$2,Cartera!$C$89:$DG$127,creditos_sf!$A154,0)/$A$1)/$AZ53*100</f>
        <v>42295789.062371492</v>
      </c>
      <c r="AJ154" s="4">
        <f>+(VLOOKUP(AJ$2,Cartera!$C$89:$DG$127,creditos_sf!$A154,0)/$A$1)/$AZ53*100</f>
        <v>17914876.968981341</v>
      </c>
      <c r="AK154" s="4">
        <v>221558389.500328</v>
      </c>
      <c r="AL154" s="4">
        <v>1007707916.23629</v>
      </c>
      <c r="AM154" s="4">
        <f>+(VLOOKUP(AM$2,Cartera!$C$89:$DG$127,creditos_sf!$A154,0)/$A$1)/$AZ53*100</f>
        <v>24242378.663778644</v>
      </c>
      <c r="AN154" s="4">
        <f>+(VLOOKUP(AN$2,Cartera!$C$89:$DG$127,creditos_sf!$A154,0)/$A$1)/$AZ53*100</f>
        <v>37759659.919694126</v>
      </c>
      <c r="AO154" s="4">
        <f>+(VLOOKUP(AO$2,Cartera!$C$89:$DG$127,creditos_sf!$A154,0)/$A$1)/$AZ53*100</f>
        <v>3623621.7455241452</v>
      </c>
      <c r="AP154" s="4">
        <f>+(VLOOKUP(AP$2,Cartera!$C$89:$DG$127,creditos_sf!$A154,0)/$A$1)/$AZ53*100</f>
        <v>667024.13006137882</v>
      </c>
      <c r="AQ154" s="4">
        <f>+(VLOOKUP(AQ$2,Cartera!$C$89:$DG$127,creditos_sf!$A154,0)/$A$1)/$AZ53*100</f>
        <v>76118004.033472925</v>
      </c>
      <c r="AR154" s="4">
        <v>21169526.594378904</v>
      </c>
      <c r="AS154" s="4">
        <v>124950098.680114</v>
      </c>
      <c r="AT154" s="4">
        <v>5088695.6337371506</v>
      </c>
      <c r="AU154" s="4">
        <f>+(VLOOKUP(AU$2,Cartera!$C$89:$DG$127,creditos_sf!$A154,0)/$A$1)/$AZ53*100</f>
        <v>18321093.806952816</v>
      </c>
      <c r="AV154" s="4">
        <f>+(VLOOKUP(AV$2,Cartera!$C$89:$DG$127,creditos_sf!$A154,0)/$A$1)/$AZ53*100</f>
        <v>35239248.938443489</v>
      </c>
      <c r="AW154" s="4">
        <v>411153819.67397404</v>
      </c>
      <c r="AX154" s="4">
        <v>667222192.61968398</v>
      </c>
      <c r="AY154" s="4">
        <f>+(VLOOKUP(AY$2,Cartera!$C$89:$DG$127,creditos_sf!$A154,0)/$A$1)/$AZ53*100</f>
        <v>539165208.55761909</v>
      </c>
    </row>
    <row r="155" spans="1:51" ht="16.5" x14ac:dyDescent="0.3">
      <c r="A155">
        <f t="shared" si="2"/>
        <v>64</v>
      </c>
      <c r="B155" s="1">
        <v>53</v>
      </c>
      <c r="C155" s="3">
        <v>42460</v>
      </c>
      <c r="D155" s="4">
        <f>+(VLOOKUP(D$2,Cartera!$C$23:$DG$33,creditos_sf!$A155,0)/$A$1)/$AZ54*100</f>
        <v>359777857.87447745</v>
      </c>
      <c r="E155" s="4">
        <v>4507694496.8295698</v>
      </c>
      <c r="F155" s="4">
        <v>3581164795.5711999</v>
      </c>
      <c r="G155" s="4">
        <v>2411322910.8843904</v>
      </c>
      <c r="H155" s="4">
        <f>+(VLOOKUP(H$2,Cartera!$C$23:$DG$33,creditos_sf!$A155,0)/$A$1)/$AZ54*100</f>
        <v>48479101.930035584</v>
      </c>
      <c r="I155" s="4">
        <f>+(VLOOKUP(I$2,Cartera!$C$23:$DG$33,creditos_sf!$A155,0)/$A$1)/$AZ54*100</f>
        <v>226310654.1160183</v>
      </c>
      <c r="J155" s="4">
        <v>14906431865.604</v>
      </c>
      <c r="K155" s="4">
        <f>+(VLOOKUP(K$2,Cartera!$C$23:$DG$33,creditos_sf!$A155,0)/$A$1)/$AZ54*100</f>
        <v>23762186487.075058</v>
      </c>
      <c r="L155" s="4">
        <v>35188340340.884094</v>
      </c>
      <c r="M155" s="4">
        <f>+(VLOOKUP(M$2,Cartera!$C$23:$DG$33,creditos_sf!$A155,0)/$A$1)/$AZ54*100</f>
        <v>17443492099.864582</v>
      </c>
      <c r="N155" s="4">
        <v>119221447.21064499</v>
      </c>
      <c r="O155" s="4">
        <f>+(VLOOKUP(O$2,Cartera!$C$89:$DG$127,creditos_sf!$A155,0)/$A$1)/$AZ54*100</f>
        <v>5452190.6783408001</v>
      </c>
      <c r="P155" s="4">
        <v>759438968.16607797</v>
      </c>
      <c r="Q155" s="4">
        <f>+(VLOOKUP(Q$2,Cartera!$C$89:$DG$127,creditos_sf!$A155,0)/$A$1)/$AZ54*100</f>
        <v>181511375.99463999</v>
      </c>
      <c r="R155" s="4">
        <f>+(VLOOKUP(R$2,Cartera!$C$89:$DG$127,creditos_sf!$A155,0)/$A$1)/$AZ54*100</f>
        <v>4389708.1433687648</v>
      </c>
      <c r="S155" s="4">
        <f>+(VLOOKUP(S$2,Cartera!$C$89:$DG$127,creditos_sf!$A155,0)/$A$1)/$AZ54*100</f>
        <v>0</v>
      </c>
      <c r="T155" s="4">
        <f>+(VLOOKUP(T$2,Cartera!$C$89:$DG$127,creditos_sf!$A155,0)/$A$1)/$AZ54*100</f>
        <v>8197376.760511349</v>
      </c>
      <c r="U155" s="4">
        <f>+(VLOOKUP(U$2,Cartera!$C$89:$DG$127,creditos_sf!$A155,0)/$A$1)/$AZ54*100</f>
        <v>0</v>
      </c>
      <c r="V155" s="4">
        <f>+(VLOOKUP(V$2,Cartera!$C$89:$DG$127,creditos_sf!$A155,0)/$A$1)/$AZ54*100</f>
        <v>0</v>
      </c>
      <c r="W155" s="4">
        <f>+(VLOOKUP(W$2,Cartera!$C$89:$DG$127,creditos_sf!$A155,0)/$A$1)/$AZ54*100</f>
        <v>0</v>
      </c>
      <c r="X155" s="4">
        <f>+(VLOOKUP(X$2,Cartera!$C$89:$DG$127,creditos_sf!$A155,0)/$A$1)/$AZ54*100</f>
        <v>0</v>
      </c>
      <c r="Y155" s="4">
        <f>+(VLOOKUP(Y$2,Cartera!$C$89:$DG$127,creditos_sf!$A155,0)/$A$1)/$AZ54*100</f>
        <v>126835915.22397077</v>
      </c>
      <c r="Z155" s="4">
        <f>+(VLOOKUP(Z$2,Cartera!$C$89:$DG$127,creditos_sf!$A155,0)/$A$1)/$AZ54*100</f>
        <v>0</v>
      </c>
      <c r="AA155" s="4">
        <f>+(VLOOKUP(AA$2,Cartera!$C$89:$DG$127,creditos_sf!$A155,0)/$A$1)/$AZ54*100</f>
        <v>0</v>
      </c>
      <c r="AB155" s="4">
        <f>+(VLOOKUP(AB$2,Cartera!$C$89:$DG$127,creditos_sf!$A155,0)/$A$1)/$AZ54*100</f>
        <v>234163440.00088847</v>
      </c>
      <c r="AC155" s="4">
        <v>12680205.654185601</v>
      </c>
      <c r="AD155" s="4">
        <f>+(VLOOKUP(AD$2,Cartera!$C$89:$DG$127,creditos_sf!$A155,0)/$A$1)/$AZ54*100</f>
        <v>6755036.0494414428</v>
      </c>
      <c r="AE155" s="4">
        <f>+(VLOOKUP(AE$2,Cartera!$C$89:$DG$127,creditos_sf!$A155,0)/$A$1)/$AZ54*100</f>
        <v>860405.79234421579</v>
      </c>
      <c r="AF155" s="4">
        <v>581609257.87921596</v>
      </c>
      <c r="AG155" s="4">
        <v>988724536.14350808</v>
      </c>
      <c r="AH155" s="4">
        <f>+(VLOOKUP(AH$2,Cartera!$C$89:$DG$127,creditos_sf!$A155,0)/$A$1)/$AZ54*100</f>
        <v>129447851.28156652</v>
      </c>
      <c r="AI155" s="4">
        <f>+(VLOOKUP(AI$2,Cartera!$C$89:$DG$127,creditos_sf!$A155,0)/$A$1)/$AZ54*100</f>
        <v>40840821.620188899</v>
      </c>
      <c r="AJ155" s="4">
        <f>+(VLOOKUP(AJ$2,Cartera!$C$89:$DG$127,creditos_sf!$A155,0)/$A$1)/$AZ54*100</f>
        <v>19185814.90793515</v>
      </c>
      <c r="AK155" s="4">
        <v>220193519.11722699</v>
      </c>
      <c r="AL155" s="4">
        <v>1001111580.47471</v>
      </c>
      <c r="AM155" s="4">
        <f>+(VLOOKUP(AM$2,Cartera!$C$89:$DG$127,creditos_sf!$A155,0)/$A$1)/$AZ54*100</f>
        <v>24226373.147789631</v>
      </c>
      <c r="AN155" s="4">
        <f>+(VLOOKUP(AN$2,Cartera!$C$89:$DG$127,creditos_sf!$A155,0)/$A$1)/$AZ54*100</f>
        <v>36707542.279534638</v>
      </c>
      <c r="AO155" s="4">
        <f>+(VLOOKUP(AO$2,Cartera!$C$89:$DG$127,creditos_sf!$A155,0)/$A$1)/$AZ54*100</f>
        <v>3544134.7447224623</v>
      </c>
      <c r="AP155" s="4">
        <f>+(VLOOKUP(AP$2,Cartera!$C$89:$DG$127,creditos_sf!$A155,0)/$A$1)/$AZ54*100</f>
        <v>642174.70460903971</v>
      </c>
      <c r="AQ155" s="4">
        <f>+(VLOOKUP(AQ$2,Cartera!$C$89:$DG$127,creditos_sf!$A155,0)/$A$1)/$AZ54*100</f>
        <v>77048634.206803665</v>
      </c>
      <c r="AR155" s="4">
        <v>22269055.174502701</v>
      </c>
      <c r="AS155" s="4">
        <v>124205141.79042399</v>
      </c>
      <c r="AT155" s="4">
        <v>4988031.5551870698</v>
      </c>
      <c r="AU155" s="4">
        <f>+(VLOOKUP(AU$2,Cartera!$C$89:$DG$127,creditos_sf!$A155,0)/$A$1)/$AZ54*100</f>
        <v>19309324.906626135</v>
      </c>
      <c r="AV155" s="4">
        <f>+(VLOOKUP(AV$2,Cartera!$C$89:$DG$127,creditos_sf!$A155,0)/$A$1)/$AZ54*100</f>
        <v>34852508.620193854</v>
      </c>
      <c r="AW155" s="4">
        <v>420490130.67916</v>
      </c>
      <c r="AX155" s="4">
        <v>679710870.62578797</v>
      </c>
      <c r="AY155" s="4">
        <f>+(VLOOKUP(AY$2,Cartera!$C$89:$DG$127,creditos_sf!$A155,0)/$A$1)/$AZ54*100</f>
        <v>527833414.00464606</v>
      </c>
    </row>
    <row r="156" spans="1:51" ht="16.5" x14ac:dyDescent="0.3">
      <c r="A156">
        <f t="shared" si="2"/>
        <v>65</v>
      </c>
      <c r="B156" s="1">
        <v>54</v>
      </c>
      <c r="C156" s="3">
        <v>42490</v>
      </c>
      <c r="D156" s="4">
        <f>+(VLOOKUP(D$2,Cartera!$C$23:$DG$33,creditos_sf!$A156,0)/$A$1)/$AZ55*100</f>
        <v>326012097.92054588</v>
      </c>
      <c r="E156" s="4">
        <v>4518525820.1835098</v>
      </c>
      <c r="F156" s="4">
        <v>3587938747.2178698</v>
      </c>
      <c r="G156" s="4">
        <v>2414220398.8406901</v>
      </c>
      <c r="H156" s="4">
        <f>+(VLOOKUP(H$2,Cartera!$C$23:$DG$33,creditos_sf!$A156,0)/$A$1)/$AZ55*100</f>
        <v>62422084.012298085</v>
      </c>
      <c r="I156" s="4">
        <f>+(VLOOKUP(I$2,Cartera!$C$23:$DG$33,creditos_sf!$A156,0)/$A$1)/$AZ55*100</f>
        <v>251683825.37843925</v>
      </c>
      <c r="J156" s="4">
        <v>14613781064.407799</v>
      </c>
      <c r="K156" s="4">
        <f>+(VLOOKUP(K$2,Cartera!$C$23:$DG$33,creditos_sf!$A156,0)/$A$1)/$AZ55*100</f>
        <v>23850120159.650261</v>
      </c>
      <c r="L156" s="4">
        <v>35148985681.528297</v>
      </c>
      <c r="M156" s="4">
        <f>+(VLOOKUP(M$2,Cartera!$C$23:$DG$33,creditos_sf!$A156,0)/$A$1)/$AZ55*100</f>
        <v>17658641618.366947</v>
      </c>
      <c r="N156" s="4">
        <v>119861681.61610401</v>
      </c>
      <c r="O156" s="4">
        <f>+(VLOOKUP(O$2,Cartera!$C$89:$DG$127,creditos_sf!$A156,0)/$A$1)/$AZ55*100</f>
        <v>5734911.9003327461</v>
      </c>
      <c r="P156" s="4">
        <v>770255259.52355397</v>
      </c>
      <c r="Q156" s="4">
        <f>+(VLOOKUP(Q$2,Cartera!$C$89:$DG$127,creditos_sf!$A156,0)/$A$1)/$AZ55*100</f>
        <v>181630236.07167318</v>
      </c>
      <c r="R156" s="4">
        <f>+(VLOOKUP(R$2,Cartera!$C$89:$DG$127,creditos_sf!$A156,0)/$A$1)/$AZ55*100</f>
        <v>4942323.0236872062</v>
      </c>
      <c r="S156" s="4">
        <f>+(VLOOKUP(S$2,Cartera!$C$89:$DG$127,creditos_sf!$A156,0)/$A$1)/$AZ55*100</f>
        <v>0</v>
      </c>
      <c r="T156" s="4">
        <f>+(VLOOKUP(T$2,Cartera!$C$89:$DG$127,creditos_sf!$A156,0)/$A$1)/$AZ55*100</f>
        <v>7869575.5183016937</v>
      </c>
      <c r="U156" s="4">
        <f>+(VLOOKUP(U$2,Cartera!$C$89:$DG$127,creditos_sf!$A156,0)/$A$1)/$AZ55*100</f>
        <v>0</v>
      </c>
      <c r="V156" s="4">
        <f>+(VLOOKUP(V$2,Cartera!$C$89:$DG$127,creditos_sf!$A156,0)/$A$1)/$AZ55*100</f>
        <v>0</v>
      </c>
      <c r="W156" s="4">
        <f>+(VLOOKUP(W$2,Cartera!$C$89:$DG$127,creditos_sf!$A156,0)/$A$1)/$AZ55*100</f>
        <v>0</v>
      </c>
      <c r="X156" s="4">
        <f>+(VLOOKUP(X$2,Cartera!$C$89:$DG$127,creditos_sf!$A156,0)/$A$1)/$AZ55*100</f>
        <v>0</v>
      </c>
      <c r="Y156" s="4">
        <f>+(VLOOKUP(Y$2,Cartera!$C$89:$DG$127,creditos_sf!$A156,0)/$A$1)/$AZ55*100</f>
        <v>124781389.34964971</v>
      </c>
      <c r="Z156" s="4">
        <f>+(VLOOKUP(Z$2,Cartera!$C$89:$DG$127,creditos_sf!$A156,0)/$A$1)/$AZ55*100</f>
        <v>0</v>
      </c>
      <c r="AA156" s="4">
        <f>+(VLOOKUP(AA$2,Cartera!$C$89:$DG$127,creditos_sf!$A156,0)/$A$1)/$AZ55*100</f>
        <v>0</v>
      </c>
      <c r="AB156" s="4">
        <f>+(VLOOKUP(AB$2,Cartera!$C$89:$DG$127,creditos_sf!$A156,0)/$A$1)/$AZ55*100</f>
        <v>236703062.82941011</v>
      </c>
      <c r="AC156" s="4">
        <v>12703783.1217774</v>
      </c>
      <c r="AD156" s="4">
        <f>+(VLOOKUP(AD$2,Cartera!$C$89:$DG$127,creditos_sf!$A156,0)/$A$1)/$AZ55*100</f>
        <v>6796866.2631547898</v>
      </c>
      <c r="AE156" s="4">
        <f>+(VLOOKUP(AE$2,Cartera!$C$89:$DG$127,creditos_sf!$A156,0)/$A$1)/$AZ55*100</f>
        <v>1108900.0041513524</v>
      </c>
      <c r="AF156" s="4">
        <v>587004679.29865694</v>
      </c>
      <c r="AG156" s="4">
        <v>1018335274.6009001</v>
      </c>
      <c r="AH156" s="4">
        <f>+(VLOOKUP(AH$2,Cartera!$C$89:$DG$127,creditos_sf!$A156,0)/$A$1)/$AZ55*100</f>
        <v>129017940.38473019</v>
      </c>
      <c r="AI156" s="4">
        <f>+(VLOOKUP(AI$2,Cartera!$C$89:$DG$127,creditos_sf!$A156,0)/$A$1)/$AZ55*100</f>
        <v>35667276.435432345</v>
      </c>
      <c r="AJ156" s="4">
        <f>+(VLOOKUP(AJ$2,Cartera!$C$89:$DG$127,creditos_sf!$A156,0)/$A$1)/$AZ55*100</f>
        <v>21171051.389796287</v>
      </c>
      <c r="AK156" s="4">
        <v>218140584.296942</v>
      </c>
      <c r="AL156" s="4">
        <v>1000013838.9340501</v>
      </c>
      <c r="AM156" s="4">
        <f>+(VLOOKUP(AM$2,Cartera!$C$89:$DG$127,creditos_sf!$A156,0)/$A$1)/$AZ55*100</f>
        <v>24043359.364871994</v>
      </c>
      <c r="AN156" s="4">
        <f>+(VLOOKUP(AN$2,Cartera!$C$89:$DG$127,creditos_sf!$A156,0)/$A$1)/$AZ55*100</f>
        <v>35319954.892967641</v>
      </c>
      <c r="AO156" s="4">
        <f>+(VLOOKUP(AO$2,Cartera!$C$89:$DG$127,creditos_sf!$A156,0)/$A$1)/$AZ55*100</f>
        <v>3203698.788332779</v>
      </c>
      <c r="AP156" s="4">
        <f>+(VLOOKUP(AP$2,Cartera!$C$89:$DG$127,creditos_sf!$A156,0)/$A$1)/$AZ55*100</f>
        <v>638878.84784046968</v>
      </c>
      <c r="AQ156" s="4">
        <f>+(VLOOKUP(AQ$2,Cartera!$C$89:$DG$127,creditos_sf!$A156,0)/$A$1)/$AZ55*100</f>
        <v>79782630.517939895</v>
      </c>
      <c r="AR156" s="4">
        <v>22843097.385866001</v>
      </c>
      <c r="AS156" s="4">
        <v>123174006.072952</v>
      </c>
      <c r="AT156" s="4">
        <v>5090821.1955069499</v>
      </c>
      <c r="AU156" s="4">
        <f>+(VLOOKUP(AU$2,Cartera!$C$89:$DG$127,creditos_sf!$A156,0)/$A$1)/$AZ55*100</f>
        <v>19972827.312982276</v>
      </c>
      <c r="AV156" s="4">
        <f>+(VLOOKUP(AV$2,Cartera!$C$89:$DG$127,creditos_sf!$A156,0)/$A$1)/$AZ55*100</f>
        <v>39764710.613972023</v>
      </c>
      <c r="AW156" s="4">
        <v>417435237.30422103</v>
      </c>
      <c r="AX156" s="4">
        <v>695116907.05046201</v>
      </c>
      <c r="AY156" s="4">
        <f>+(VLOOKUP(AY$2,Cartera!$C$89:$DG$127,creditos_sf!$A156,0)/$A$1)/$AZ55*100</f>
        <v>528165409.51207143</v>
      </c>
    </row>
    <row r="157" spans="1:51" ht="16.5" x14ac:dyDescent="0.3">
      <c r="A157">
        <f t="shared" si="2"/>
        <v>66</v>
      </c>
      <c r="B157" s="1">
        <v>55</v>
      </c>
      <c r="C157" s="3">
        <v>42521</v>
      </c>
      <c r="D157" s="4">
        <f>+(VLOOKUP(D$2,Cartera!$C$23:$DG$33,creditos_sf!$A157,0)/$A$1)/$AZ56*100</f>
        <v>311798350.72127682</v>
      </c>
      <c r="E157" s="4">
        <v>4552647285.9570704</v>
      </c>
      <c r="F157" s="4">
        <v>3594188289.4506397</v>
      </c>
      <c r="G157" s="4">
        <v>2365225721.0114598</v>
      </c>
      <c r="H157" s="4">
        <f>+(VLOOKUP(H$2,Cartera!$C$23:$DG$33,creditos_sf!$A157,0)/$A$1)/$AZ56*100</f>
        <v>63232028.615891166</v>
      </c>
      <c r="I157" s="4">
        <f>+(VLOOKUP(I$2,Cartera!$C$23:$DG$33,creditos_sf!$A157,0)/$A$1)/$AZ56*100</f>
        <v>333145565.05020666</v>
      </c>
      <c r="J157" s="4">
        <v>14744744635.3183</v>
      </c>
      <c r="K157" s="4">
        <f>+(VLOOKUP(K$2,Cartera!$C$23:$DG$33,creditos_sf!$A157,0)/$A$1)/$AZ56*100</f>
        <v>23922369436.768429</v>
      </c>
      <c r="L157" s="4">
        <v>35435412594.7714</v>
      </c>
      <c r="M157" s="4">
        <f>+(VLOOKUP(M$2,Cartera!$C$23:$DG$33,creditos_sf!$A157,0)/$A$1)/$AZ56*100</f>
        <v>17530057227.262177</v>
      </c>
      <c r="N157" s="4">
        <v>119472632.88861699</v>
      </c>
      <c r="O157" s="4">
        <f>+(VLOOKUP(O$2,Cartera!$C$89:$DG$127,creditos_sf!$A157,0)/$A$1)/$AZ56*100</f>
        <v>5754369.1182672093</v>
      </c>
      <c r="P157" s="4">
        <v>785876599.69523203</v>
      </c>
      <c r="Q157" s="4">
        <f>+(VLOOKUP(Q$2,Cartera!$C$89:$DG$127,creditos_sf!$A157,0)/$A$1)/$AZ56*100</f>
        <v>180025072.28753904</v>
      </c>
      <c r="R157" s="4">
        <f>+(VLOOKUP(R$2,Cartera!$C$89:$DG$127,creditos_sf!$A157,0)/$A$1)/$AZ56*100</f>
        <v>5530854.1768307826</v>
      </c>
      <c r="S157" s="4">
        <f>+(VLOOKUP(S$2,Cartera!$C$89:$DG$127,creditos_sf!$A157,0)/$A$1)/$AZ56*100</f>
        <v>0</v>
      </c>
      <c r="T157" s="4">
        <f>+(VLOOKUP(T$2,Cartera!$C$89:$DG$127,creditos_sf!$A157,0)/$A$1)/$AZ56*100</f>
        <v>6960612.2089724233</v>
      </c>
      <c r="U157" s="4">
        <f>+(VLOOKUP(U$2,Cartera!$C$89:$DG$127,creditos_sf!$A157,0)/$A$1)/$AZ56*100</f>
        <v>0</v>
      </c>
      <c r="V157" s="4">
        <f>+(VLOOKUP(V$2,Cartera!$C$89:$DG$127,creditos_sf!$A157,0)/$A$1)/$AZ56*100</f>
        <v>0</v>
      </c>
      <c r="W157" s="4">
        <f>+(VLOOKUP(W$2,Cartera!$C$89:$DG$127,creditos_sf!$A157,0)/$A$1)/$AZ56*100</f>
        <v>0</v>
      </c>
      <c r="X157" s="4">
        <f>+(VLOOKUP(X$2,Cartera!$C$89:$DG$127,creditos_sf!$A157,0)/$A$1)/$AZ56*100</f>
        <v>0</v>
      </c>
      <c r="Y157" s="4">
        <f>+(VLOOKUP(Y$2,Cartera!$C$89:$DG$127,creditos_sf!$A157,0)/$A$1)/$AZ56*100</f>
        <v>0</v>
      </c>
      <c r="Z157" s="4">
        <f>+(VLOOKUP(Z$2,Cartera!$C$89:$DG$127,creditos_sf!$A157,0)/$A$1)/$AZ56*100</f>
        <v>0</v>
      </c>
      <c r="AA157" s="4">
        <f>+(VLOOKUP(AA$2,Cartera!$C$89:$DG$127,creditos_sf!$A157,0)/$A$1)/$AZ56*100</f>
        <v>0</v>
      </c>
      <c r="AB157" s="4">
        <f>+(VLOOKUP(AB$2,Cartera!$C$89:$DG$127,creditos_sf!$A157,0)/$A$1)/$AZ56*100</f>
        <v>239845679.54393807</v>
      </c>
      <c r="AC157" s="4">
        <v>12666649.0015154</v>
      </c>
      <c r="AD157" s="4">
        <f>+(VLOOKUP(AD$2,Cartera!$C$89:$DG$127,creditos_sf!$A157,0)/$A$1)/$AZ56*100</f>
        <v>6866166.3307584971</v>
      </c>
      <c r="AE157" s="4">
        <f>+(VLOOKUP(AE$2,Cartera!$C$89:$DG$127,creditos_sf!$A157,0)/$A$1)/$AZ56*100</f>
        <v>1359227.8311199551</v>
      </c>
      <c r="AF157" s="4">
        <v>591274732.85985208</v>
      </c>
      <c r="AG157" s="4">
        <v>1035035947.9497001</v>
      </c>
      <c r="AH157" s="4">
        <f>+(VLOOKUP(AH$2,Cartera!$C$89:$DG$127,creditos_sf!$A157,0)/$A$1)/$AZ56*100</f>
        <v>127931470.3104046</v>
      </c>
      <c r="AI157" s="4">
        <f>+(VLOOKUP(AI$2,Cartera!$C$89:$DG$127,creditos_sf!$A157,0)/$A$1)/$AZ56*100</f>
        <v>34178010.708455585</v>
      </c>
      <c r="AJ157" s="4">
        <f>+(VLOOKUP(AJ$2,Cartera!$C$89:$DG$127,creditos_sf!$A157,0)/$A$1)/$AZ56*100</f>
        <v>22705007.470699966</v>
      </c>
      <c r="AK157" s="4">
        <v>216481248.724834</v>
      </c>
      <c r="AL157" s="4">
        <v>999369638.09442604</v>
      </c>
      <c r="AM157" s="4">
        <f>+(VLOOKUP(AM$2,Cartera!$C$89:$DG$127,creditos_sf!$A157,0)/$A$1)/$AZ56*100</f>
        <v>23896005.622108094</v>
      </c>
      <c r="AN157" s="4">
        <f>+(VLOOKUP(AN$2,Cartera!$C$89:$DG$127,creditos_sf!$A157,0)/$A$1)/$AZ56*100</f>
        <v>35298387.048627637</v>
      </c>
      <c r="AO157" s="4">
        <f>+(VLOOKUP(AO$2,Cartera!$C$89:$DG$127,creditos_sf!$A157,0)/$A$1)/$AZ56*100</f>
        <v>112451711.68408045</v>
      </c>
      <c r="AP157" s="4">
        <f>+(VLOOKUP(AP$2,Cartera!$C$89:$DG$127,creditos_sf!$A157,0)/$A$1)/$AZ56*100</f>
        <v>594567.86990406632</v>
      </c>
      <c r="AQ157" s="4">
        <f>+(VLOOKUP(AQ$2,Cartera!$C$89:$DG$127,creditos_sf!$A157,0)/$A$1)/$AZ56*100</f>
        <v>81846482.245127976</v>
      </c>
      <c r="AR157" s="4">
        <v>23309263.042837702</v>
      </c>
      <c r="AS157" s="4">
        <v>123111773.516422</v>
      </c>
      <c r="AT157" s="4">
        <v>5050930.4776691599</v>
      </c>
      <c r="AU157" s="4">
        <f>+(VLOOKUP(AU$2,Cartera!$C$89:$DG$127,creditos_sf!$A157,0)/$A$1)/$AZ56*100</f>
        <v>20778067.592817388</v>
      </c>
      <c r="AV157" s="4">
        <f>+(VLOOKUP(AV$2,Cartera!$C$89:$DG$127,creditos_sf!$A157,0)/$A$1)/$AZ56*100</f>
        <v>37217972.35740152</v>
      </c>
      <c r="AW157" s="4">
        <v>415409840.64821398</v>
      </c>
      <c r="AX157" s="4">
        <v>703132447.56786299</v>
      </c>
      <c r="AY157" s="4">
        <f>+(VLOOKUP(AY$2,Cartera!$C$89:$DG$127,creditos_sf!$A157,0)/$A$1)/$AZ56*100</f>
        <v>531774953.19385517</v>
      </c>
    </row>
    <row r="158" spans="1:51" ht="16.5" x14ac:dyDescent="0.3">
      <c r="A158">
        <f t="shared" si="2"/>
        <v>67</v>
      </c>
      <c r="B158" s="1">
        <v>56</v>
      </c>
      <c r="C158" s="3">
        <v>42551</v>
      </c>
      <c r="D158" s="4">
        <f>+(VLOOKUP(D$2,Cartera!$C$23:$DG$33,creditos_sf!$A158,0)/$A$1)/$AZ57*100</f>
        <v>334965556.02484632</v>
      </c>
      <c r="E158" s="4">
        <v>4467151395.9431095</v>
      </c>
      <c r="F158" s="4">
        <v>3634198846.9545102</v>
      </c>
      <c r="G158" s="4">
        <v>2323667831.9166002</v>
      </c>
      <c r="H158" s="4">
        <f>+(VLOOKUP(H$2,Cartera!$C$23:$DG$33,creditos_sf!$A158,0)/$A$1)/$AZ57*100</f>
        <v>62203953.639804944</v>
      </c>
      <c r="I158" s="4">
        <f>+(VLOOKUP(I$2,Cartera!$C$23:$DG$33,creditos_sf!$A158,0)/$A$1)/$AZ57*100</f>
        <v>280311193.3982529</v>
      </c>
      <c r="J158" s="4">
        <v>14703798042.2481</v>
      </c>
      <c r="K158" s="4">
        <f>+(VLOOKUP(K$2,Cartera!$C$23:$DG$33,creditos_sf!$A158,0)/$A$1)/$AZ57*100</f>
        <v>24201694976.665108</v>
      </c>
      <c r="L158" s="4">
        <v>35416670639.739899</v>
      </c>
      <c r="M158" s="4">
        <f>+(VLOOKUP(M$2,Cartera!$C$23:$DG$33,creditos_sf!$A158,0)/$A$1)/$AZ57*100</f>
        <v>17486140643.611595</v>
      </c>
      <c r="N158" s="4">
        <v>119171830.9007</v>
      </c>
      <c r="O158" s="4">
        <f>+(VLOOKUP(O$2,Cartera!$C$89:$DG$127,creditos_sf!$A158,0)/$A$1)/$AZ57*100</f>
        <v>5951337.782999835</v>
      </c>
      <c r="P158" s="4">
        <v>797386854.30581796</v>
      </c>
      <c r="Q158" s="4">
        <f>+(VLOOKUP(Q$2,Cartera!$C$89:$DG$127,creditos_sf!$A158,0)/$A$1)/$AZ57*100</f>
        <v>178352383.29413548</v>
      </c>
      <c r="R158" s="4">
        <f>+(VLOOKUP(R$2,Cartera!$C$89:$DG$127,creditos_sf!$A158,0)/$A$1)/$AZ57*100</f>
        <v>6394071.9476865521</v>
      </c>
      <c r="S158" s="4">
        <f>+(VLOOKUP(S$2,Cartera!$C$89:$DG$127,creditos_sf!$A158,0)/$A$1)/$AZ57*100</f>
        <v>0</v>
      </c>
      <c r="T158" s="4">
        <f>+(VLOOKUP(T$2,Cartera!$C$89:$DG$127,creditos_sf!$A158,0)/$A$1)/$AZ57*100</f>
        <v>6298702.955024315</v>
      </c>
      <c r="U158" s="4">
        <f>+(VLOOKUP(U$2,Cartera!$C$89:$DG$127,creditos_sf!$A158,0)/$A$1)/$AZ57*100</f>
        <v>0</v>
      </c>
      <c r="V158" s="4">
        <f>+(VLOOKUP(V$2,Cartera!$C$89:$DG$127,creditos_sf!$A158,0)/$A$1)/$AZ57*100</f>
        <v>0</v>
      </c>
      <c r="W158" s="4">
        <f>+(VLOOKUP(W$2,Cartera!$C$89:$DG$127,creditos_sf!$A158,0)/$A$1)/$AZ57*100</f>
        <v>0</v>
      </c>
      <c r="X158" s="4">
        <f>+(VLOOKUP(X$2,Cartera!$C$89:$DG$127,creditos_sf!$A158,0)/$A$1)/$AZ57*100</f>
        <v>0</v>
      </c>
      <c r="Y158" s="4">
        <f>+(VLOOKUP(Y$2,Cartera!$C$89:$DG$127,creditos_sf!$A158,0)/$A$1)/$AZ57*100</f>
        <v>0</v>
      </c>
      <c r="Z158" s="4">
        <f>+(VLOOKUP(Z$2,Cartera!$C$89:$DG$127,creditos_sf!$A158,0)/$A$1)/$AZ57*100</f>
        <v>0</v>
      </c>
      <c r="AA158" s="4">
        <f>+(VLOOKUP(AA$2,Cartera!$C$89:$DG$127,creditos_sf!$A158,0)/$A$1)/$AZ57*100</f>
        <v>0</v>
      </c>
      <c r="AB158" s="4">
        <f>+(VLOOKUP(AB$2,Cartera!$C$89:$DG$127,creditos_sf!$A158,0)/$A$1)/$AZ57*100</f>
        <v>240568816.73156923</v>
      </c>
      <c r="AC158" s="4">
        <v>12956294.4536022</v>
      </c>
      <c r="AD158" s="4">
        <f>+(VLOOKUP(AD$2,Cartera!$C$89:$DG$127,creditos_sf!$A158,0)/$A$1)/$AZ57*100</f>
        <v>6769930.5444192011</v>
      </c>
      <c r="AE158" s="4">
        <f>+(VLOOKUP(AE$2,Cartera!$C$89:$DG$127,creditos_sf!$A158,0)/$A$1)/$AZ57*100</f>
        <v>1486928.4251359387</v>
      </c>
      <c r="AF158" s="4">
        <v>602147605.50148904</v>
      </c>
      <c r="AG158" s="4">
        <v>1047197561.28166</v>
      </c>
      <c r="AH158" s="4">
        <f>+(VLOOKUP(AH$2,Cartera!$C$89:$DG$127,creditos_sf!$A158,0)/$A$1)/$AZ57*100</f>
        <v>131239291.30334105</v>
      </c>
      <c r="AI158" s="4">
        <f>+(VLOOKUP(AI$2,Cartera!$C$89:$DG$127,creditos_sf!$A158,0)/$A$1)/$AZ57*100</f>
        <v>33384963.901062846</v>
      </c>
      <c r="AJ158" s="4">
        <f>+(VLOOKUP(AJ$2,Cartera!$C$89:$DG$127,creditos_sf!$A158,0)/$A$1)/$AZ57*100</f>
        <v>24170944.320989985</v>
      </c>
      <c r="AK158" s="4">
        <v>211884750.51989999</v>
      </c>
      <c r="AL158" s="4">
        <v>1006407811.61124</v>
      </c>
      <c r="AM158" s="4">
        <f>+(VLOOKUP(AM$2,Cartera!$C$89:$DG$127,creditos_sf!$A158,0)/$A$1)/$AZ57*100</f>
        <v>24027542.002553146</v>
      </c>
      <c r="AN158" s="4">
        <f>+(VLOOKUP(AN$2,Cartera!$C$89:$DG$127,creditos_sf!$A158,0)/$A$1)/$AZ57*100</f>
        <v>34315873.991758123</v>
      </c>
      <c r="AO158" s="4">
        <f>+(VLOOKUP(AO$2,Cartera!$C$89:$DG$127,creditos_sf!$A158,0)/$A$1)/$AZ57*100</f>
        <v>110759143.55892035</v>
      </c>
      <c r="AP158" s="4">
        <f>+(VLOOKUP(AP$2,Cartera!$C$89:$DG$127,creditos_sf!$A158,0)/$A$1)/$AZ57*100</f>
        <v>0</v>
      </c>
      <c r="AQ158" s="4">
        <f>+(VLOOKUP(AQ$2,Cartera!$C$89:$DG$127,creditos_sf!$A158,0)/$A$1)/$AZ57*100</f>
        <v>82037883.854760632</v>
      </c>
      <c r="AR158" s="4">
        <v>23466479.111739401</v>
      </c>
      <c r="AS158" s="4">
        <v>123195745.531547</v>
      </c>
      <c r="AT158" s="4">
        <v>5009309.38135943</v>
      </c>
      <c r="AU158" s="4">
        <f>+(VLOOKUP(AU$2,Cartera!$C$89:$DG$127,creditos_sf!$A158,0)/$A$1)/$AZ57*100</f>
        <v>21355225.693507422</v>
      </c>
      <c r="AV158" s="4">
        <f>+(VLOOKUP(AV$2,Cartera!$C$89:$DG$127,creditos_sf!$A158,0)/$A$1)/$AZ57*100</f>
        <v>36758068.418071672</v>
      </c>
      <c r="AW158" s="4">
        <v>409699929.59447801</v>
      </c>
      <c r="AX158" s="4">
        <v>706012338.26776695</v>
      </c>
      <c r="AY158" s="4">
        <f>+(VLOOKUP(AY$2,Cartera!$C$89:$DG$127,creditos_sf!$A158,0)/$A$1)/$AZ57*100</f>
        <v>535880625.03454161</v>
      </c>
    </row>
    <row r="159" spans="1:51" ht="16.5" x14ac:dyDescent="0.3">
      <c r="A159">
        <f t="shared" si="2"/>
        <v>68</v>
      </c>
      <c r="B159" s="1">
        <v>57</v>
      </c>
      <c r="C159" s="3">
        <v>42582</v>
      </c>
      <c r="D159" s="4">
        <f>+(VLOOKUP(D$2,Cartera!$C$23:$DG$33,creditos_sf!$A159,0)/$A$1)/$AZ58*100</f>
        <v>352283968.05866987</v>
      </c>
      <c r="E159" s="4">
        <v>4470855965.8984995</v>
      </c>
      <c r="F159" s="4">
        <v>3676716172.5483899</v>
      </c>
      <c r="G159" s="4">
        <v>2365634704.7031298</v>
      </c>
      <c r="H159" s="4">
        <f>+(VLOOKUP(H$2,Cartera!$C$23:$DG$33,creditos_sf!$A159,0)/$A$1)/$AZ58*100</f>
        <v>91565112.593127176</v>
      </c>
      <c r="I159" s="4">
        <f>+(VLOOKUP(I$2,Cartera!$C$23:$DG$33,creditos_sf!$A159,0)/$A$1)/$AZ58*100</f>
        <v>335908154.30012935</v>
      </c>
      <c r="J159" s="4">
        <v>14797808864.978399</v>
      </c>
      <c r="K159" s="4">
        <f>+(VLOOKUP(K$2,Cartera!$C$23:$DG$33,creditos_sf!$A159,0)/$A$1)/$AZ58*100</f>
        <v>24423526230.246284</v>
      </c>
      <c r="L159" s="4">
        <v>35598923920.927299</v>
      </c>
      <c r="M159" s="4">
        <f>+(VLOOKUP(M$2,Cartera!$C$23:$DG$33,creditos_sf!$A159,0)/$A$1)/$AZ58*100</f>
        <v>17868518090.961491</v>
      </c>
      <c r="N159" s="4">
        <v>122095418.39191599</v>
      </c>
      <c r="O159" s="4">
        <f>+(VLOOKUP(O$2,Cartera!$C$89:$DG$127,creditos_sf!$A159,0)/$A$1)/$AZ58*100</f>
        <v>6299009.8294937378</v>
      </c>
      <c r="P159" s="4">
        <v>811189900.336321</v>
      </c>
      <c r="Q159" s="4">
        <f>+(VLOOKUP(Q$2,Cartera!$C$89:$DG$127,creditos_sf!$A159,0)/$A$1)/$AZ58*100</f>
        <v>176890350.25620347</v>
      </c>
      <c r="R159" s="4">
        <f>+(VLOOKUP(R$2,Cartera!$C$89:$DG$127,creditos_sf!$A159,0)/$A$1)/$AZ58*100</f>
        <v>7122814.771882819</v>
      </c>
      <c r="S159" s="4">
        <f>+(VLOOKUP(S$2,Cartera!$C$89:$DG$127,creditos_sf!$A159,0)/$A$1)/$AZ58*100</f>
        <v>0</v>
      </c>
      <c r="T159" s="4">
        <f>+(VLOOKUP(T$2,Cartera!$C$89:$DG$127,creditos_sf!$A159,0)/$A$1)/$AZ58*100</f>
        <v>6279974.9357031081</v>
      </c>
      <c r="U159" s="4">
        <f>+(VLOOKUP(U$2,Cartera!$C$89:$DG$127,creditos_sf!$A159,0)/$A$1)/$AZ58*100</f>
        <v>0</v>
      </c>
      <c r="V159" s="4">
        <f>+(VLOOKUP(V$2,Cartera!$C$89:$DG$127,creditos_sf!$A159,0)/$A$1)/$AZ58*100</f>
        <v>0</v>
      </c>
      <c r="W159" s="4">
        <f>+(VLOOKUP(W$2,Cartera!$C$89:$DG$127,creditos_sf!$A159,0)/$A$1)/$AZ58*100</f>
        <v>0</v>
      </c>
      <c r="X159" s="4">
        <f>+(VLOOKUP(X$2,Cartera!$C$89:$DG$127,creditos_sf!$A159,0)/$A$1)/$AZ58*100</f>
        <v>0</v>
      </c>
      <c r="Y159" s="4">
        <f>+(VLOOKUP(Y$2,Cartera!$C$89:$DG$127,creditos_sf!$A159,0)/$A$1)/$AZ58*100</f>
        <v>0</v>
      </c>
      <c r="Z159" s="4">
        <f>+(VLOOKUP(Z$2,Cartera!$C$89:$DG$127,creditos_sf!$A159,0)/$A$1)/$AZ58*100</f>
        <v>0</v>
      </c>
      <c r="AA159" s="4">
        <f>+(VLOOKUP(AA$2,Cartera!$C$89:$DG$127,creditos_sf!$A159,0)/$A$1)/$AZ58*100</f>
        <v>0</v>
      </c>
      <c r="AB159" s="4">
        <f>+(VLOOKUP(AB$2,Cartera!$C$89:$DG$127,creditos_sf!$A159,0)/$A$1)/$AZ58*100</f>
        <v>240678759.29919839</v>
      </c>
      <c r="AC159" s="4">
        <v>13584549.273652999</v>
      </c>
      <c r="AD159" s="4">
        <f>+(VLOOKUP(AD$2,Cartera!$C$89:$DG$127,creditos_sf!$A159,0)/$A$1)/$AZ58*100</f>
        <v>6552516.7202476468</v>
      </c>
      <c r="AE159" s="4">
        <f>+(VLOOKUP(AE$2,Cartera!$C$89:$DG$127,creditos_sf!$A159,0)/$A$1)/$AZ58*100</f>
        <v>1608895.8774535502</v>
      </c>
      <c r="AF159" s="4">
        <v>609259379.27674806</v>
      </c>
      <c r="AG159" s="4">
        <v>1057698831.3224599</v>
      </c>
      <c r="AH159" s="4">
        <f>+(VLOOKUP(AH$2,Cartera!$C$89:$DG$127,creditos_sf!$A159,0)/$A$1)/$AZ58*100</f>
        <v>128838492.77749756</v>
      </c>
      <c r="AI159" s="4">
        <f>+(VLOOKUP(AI$2,Cartera!$C$89:$DG$127,creditos_sf!$A159,0)/$A$1)/$AZ58*100</f>
        <v>32813647.272672288</v>
      </c>
      <c r="AJ159" s="4">
        <f>+(VLOOKUP(AJ$2,Cartera!$C$89:$DG$127,creditos_sf!$A159,0)/$A$1)/$AZ58*100</f>
        <v>25812070.658756681</v>
      </c>
      <c r="AK159" s="4">
        <v>205204536.631394</v>
      </c>
      <c r="AL159" s="4">
        <v>1020161232.59605</v>
      </c>
      <c r="AM159" s="4">
        <f>+(VLOOKUP(AM$2,Cartera!$C$89:$DG$127,creditos_sf!$A159,0)/$A$1)/$AZ58*100</f>
        <v>23990321.176879361</v>
      </c>
      <c r="AN159" s="4">
        <f>+(VLOOKUP(AN$2,Cartera!$C$89:$DG$127,creditos_sf!$A159,0)/$A$1)/$AZ58*100</f>
        <v>33343197.8658101</v>
      </c>
      <c r="AO159" s="4">
        <f>+(VLOOKUP(AO$2,Cartera!$C$89:$DG$127,creditos_sf!$A159,0)/$A$1)/$AZ58*100</f>
        <v>143806398.54571202</v>
      </c>
      <c r="AP159" s="4">
        <f>+(VLOOKUP(AP$2,Cartera!$C$89:$DG$127,creditos_sf!$A159,0)/$A$1)/$AZ58*100</f>
        <v>0</v>
      </c>
      <c r="AQ159" s="4">
        <f>+(VLOOKUP(AQ$2,Cartera!$C$89:$DG$127,creditos_sf!$A159,0)/$A$1)/$AZ58*100</f>
        <v>82263530.168519676</v>
      </c>
      <c r="AR159" s="4">
        <v>22815995.372280598</v>
      </c>
      <c r="AS159" s="4">
        <v>123937808.66882201</v>
      </c>
      <c r="AT159" s="4">
        <v>4759326.0334408693</v>
      </c>
      <c r="AU159" s="4">
        <f>+(VLOOKUP(AU$2,Cartera!$C$89:$DG$127,creditos_sf!$A159,0)/$A$1)/$AZ58*100</f>
        <v>21932152.837409966</v>
      </c>
      <c r="AV159" s="4">
        <f>+(VLOOKUP(AV$2,Cartera!$C$89:$DG$127,creditos_sf!$A159,0)/$A$1)/$AZ58*100</f>
        <v>35068619.558646545</v>
      </c>
      <c r="AW159" s="4">
        <v>423322506.43238401</v>
      </c>
      <c r="AX159" s="4">
        <v>713797221.64147604</v>
      </c>
      <c r="AY159" s="4">
        <f>+(VLOOKUP(AY$2,Cartera!$C$89:$DG$127,creditos_sf!$A159,0)/$A$1)/$AZ58*100</f>
        <v>543008186.62548792</v>
      </c>
    </row>
    <row r="160" spans="1:51" ht="16.5" x14ac:dyDescent="0.3">
      <c r="A160">
        <f t="shared" si="2"/>
        <v>69</v>
      </c>
      <c r="B160" s="1">
        <v>58</v>
      </c>
      <c r="C160" s="3">
        <v>42613</v>
      </c>
      <c r="D160" s="4">
        <f>+(VLOOKUP(D$2,Cartera!$C$23:$DG$33,creditos_sf!$A160,0)/$A$1)/$AZ59*100</f>
        <v>374692352.66837192</v>
      </c>
      <c r="E160" s="4">
        <v>4437492850.0371599</v>
      </c>
      <c r="F160" s="4">
        <v>3749151188.7808599</v>
      </c>
      <c r="G160" s="4">
        <v>2346996319.1812901</v>
      </c>
      <c r="H160" s="4">
        <f>+(VLOOKUP(H$2,Cartera!$C$23:$DG$33,creditos_sf!$A160,0)/$A$1)/$AZ59*100</f>
        <v>92034745.450391263</v>
      </c>
      <c r="I160" s="4">
        <f>+(VLOOKUP(I$2,Cartera!$C$23:$DG$33,creditos_sf!$A160,0)/$A$1)/$AZ59*100</f>
        <v>399510552.11653662</v>
      </c>
      <c r="J160" s="4">
        <v>15067944771.775101</v>
      </c>
      <c r="K160" s="4">
        <f>+(VLOOKUP(K$2,Cartera!$C$23:$DG$33,creditos_sf!$A160,0)/$A$1)/$AZ59*100</f>
        <v>24254185802.686798</v>
      </c>
      <c r="L160" s="4">
        <v>35539305298.945297</v>
      </c>
      <c r="M160" s="4">
        <f>+(VLOOKUP(M$2,Cartera!$C$23:$DG$33,creditos_sf!$A160,0)/$A$1)/$AZ59*100</f>
        <v>17473507159.734146</v>
      </c>
      <c r="N160" s="4">
        <v>123140128.671903</v>
      </c>
      <c r="O160" s="4">
        <f>+(VLOOKUP(O$2,Cartera!$C$89:$DG$127,creditos_sf!$A160,0)/$A$1)/$AZ59*100</f>
        <v>6799451.8500887034</v>
      </c>
      <c r="P160" s="4">
        <v>826540785.01515698</v>
      </c>
      <c r="Q160" s="4">
        <f>+(VLOOKUP(Q$2,Cartera!$C$89:$DG$127,creditos_sf!$A160,0)/$A$1)/$AZ59*100</f>
        <v>176962515.30613118</v>
      </c>
      <c r="R160" s="4">
        <f>+(VLOOKUP(R$2,Cartera!$C$89:$DG$127,creditos_sf!$A160,0)/$A$1)/$AZ59*100</f>
        <v>7872154.7662175307</v>
      </c>
      <c r="S160" s="4">
        <f>+(VLOOKUP(S$2,Cartera!$C$89:$DG$127,creditos_sf!$A160,0)/$A$1)/$AZ59*100</f>
        <v>0</v>
      </c>
      <c r="T160" s="4">
        <f>+(VLOOKUP(T$2,Cartera!$C$89:$DG$127,creditos_sf!$A160,0)/$A$1)/$AZ59*100</f>
        <v>0</v>
      </c>
      <c r="U160" s="4">
        <f>+(VLOOKUP(U$2,Cartera!$C$89:$DG$127,creditos_sf!$A160,0)/$A$1)/$AZ59*100</f>
        <v>0</v>
      </c>
      <c r="V160" s="4">
        <f>+(VLOOKUP(V$2,Cartera!$C$89:$DG$127,creditos_sf!$A160,0)/$A$1)/$AZ59*100</f>
        <v>0</v>
      </c>
      <c r="W160" s="4">
        <f>+(VLOOKUP(W$2,Cartera!$C$89:$DG$127,creditos_sf!$A160,0)/$A$1)/$AZ59*100</f>
        <v>0</v>
      </c>
      <c r="X160" s="4">
        <f>+(VLOOKUP(X$2,Cartera!$C$89:$DG$127,creditos_sf!$A160,0)/$A$1)/$AZ59*100</f>
        <v>0</v>
      </c>
      <c r="Y160" s="4">
        <f>+(VLOOKUP(Y$2,Cartera!$C$89:$DG$127,creditos_sf!$A160,0)/$A$1)/$AZ59*100</f>
        <v>0</v>
      </c>
      <c r="Z160" s="4">
        <f>+(VLOOKUP(Z$2,Cartera!$C$89:$DG$127,creditos_sf!$A160,0)/$A$1)/$AZ59*100</f>
        <v>0</v>
      </c>
      <c r="AA160" s="4">
        <f>+(VLOOKUP(AA$2,Cartera!$C$89:$DG$127,creditos_sf!$A160,0)/$A$1)/$AZ59*100</f>
        <v>0</v>
      </c>
      <c r="AB160" s="4">
        <f>+(VLOOKUP(AB$2,Cartera!$C$89:$DG$127,creditos_sf!$A160,0)/$A$1)/$AZ59*100</f>
        <v>237499158.04952601</v>
      </c>
      <c r="AC160" s="4">
        <v>14298638.3138985</v>
      </c>
      <c r="AD160" s="4">
        <f>+(VLOOKUP(AD$2,Cartera!$C$89:$DG$127,creditos_sf!$A160,0)/$A$1)/$AZ59*100</f>
        <v>6499243.2919828203</v>
      </c>
      <c r="AE160" s="4">
        <f>+(VLOOKUP(AE$2,Cartera!$C$89:$DG$127,creditos_sf!$A160,0)/$A$1)/$AZ59*100</f>
        <v>1585465.9484855444</v>
      </c>
      <c r="AF160" s="4">
        <v>616152483.82205403</v>
      </c>
      <c r="AG160" s="4">
        <v>1062075916.4439501</v>
      </c>
      <c r="AH160" s="4">
        <f>+(VLOOKUP(AH$2,Cartera!$C$89:$DG$127,creditos_sf!$A160,0)/$A$1)/$AZ59*100</f>
        <v>131545037.77233876</v>
      </c>
      <c r="AI160" s="4">
        <f>+(VLOOKUP(AI$2,Cartera!$C$89:$DG$127,creditos_sf!$A160,0)/$A$1)/$AZ59*100</f>
        <v>32551332.819854375</v>
      </c>
      <c r="AJ160" s="4">
        <f>+(VLOOKUP(AJ$2,Cartera!$C$89:$DG$127,creditos_sf!$A160,0)/$A$1)/$AZ59*100</f>
        <v>27981551.588128433</v>
      </c>
      <c r="AK160" s="4">
        <v>200466833.888237</v>
      </c>
      <c r="AL160" s="4">
        <v>1032968335.35386</v>
      </c>
      <c r="AM160" s="4">
        <f>+(VLOOKUP(AM$2,Cartera!$C$89:$DG$127,creditos_sf!$A160,0)/$A$1)/$AZ59*100</f>
        <v>22128976.919211496</v>
      </c>
      <c r="AN160" s="4">
        <f>+(VLOOKUP(AN$2,Cartera!$C$89:$DG$127,creditos_sf!$A160,0)/$A$1)/$AZ59*100</f>
        <v>32157451.660967078</v>
      </c>
      <c r="AO160" s="4">
        <f>+(VLOOKUP(AO$2,Cartera!$C$89:$DG$127,creditos_sf!$A160,0)/$A$1)/$AZ59*100</f>
        <v>135170832.75348622</v>
      </c>
      <c r="AP160" s="4">
        <f>+(VLOOKUP(AP$2,Cartera!$C$89:$DG$127,creditos_sf!$A160,0)/$A$1)/$AZ59*100</f>
        <v>0</v>
      </c>
      <c r="AQ160" s="4">
        <f>+(VLOOKUP(AQ$2,Cartera!$C$89:$DG$127,creditos_sf!$A160,0)/$A$1)/$AZ59*100</f>
        <v>81227393.161237061</v>
      </c>
      <c r="AR160" s="4">
        <v>23308127.485388</v>
      </c>
      <c r="AS160" s="4">
        <v>123052360.008288</v>
      </c>
      <c r="AT160" s="4">
        <v>4733747.9771625903</v>
      </c>
      <c r="AU160" s="4">
        <f>+(VLOOKUP(AU$2,Cartera!$C$89:$DG$127,creditos_sf!$A160,0)/$A$1)/$AZ59*100</f>
        <v>21925129.304728977</v>
      </c>
      <c r="AV160" s="4">
        <f>+(VLOOKUP(AV$2,Cartera!$C$89:$DG$127,creditos_sf!$A160,0)/$A$1)/$AZ59*100</f>
        <v>32377017.705826376</v>
      </c>
      <c r="AW160" s="4">
        <v>422456727.69024998</v>
      </c>
      <c r="AX160" s="4">
        <v>718578806.47336507</v>
      </c>
      <c r="AY160" s="4">
        <f>+(VLOOKUP(AY$2,Cartera!$C$89:$DG$127,creditos_sf!$A160,0)/$A$1)/$AZ59*100</f>
        <v>557417567.55221069</v>
      </c>
    </row>
    <row r="161" spans="1:51" ht="16.5" x14ac:dyDescent="0.3">
      <c r="A161">
        <f t="shared" si="2"/>
        <v>70</v>
      </c>
      <c r="B161" s="1">
        <v>59</v>
      </c>
      <c r="C161" s="3">
        <v>42643</v>
      </c>
      <c r="D161" s="4">
        <f>+(VLOOKUP(D$2,Cartera!$C$23:$DG$33,creditos_sf!$A161,0)/$A$1)/$AZ60*100</f>
        <v>355094949.41288781</v>
      </c>
      <c r="E161" s="4">
        <v>4411748070.6869106</v>
      </c>
      <c r="F161" s="4">
        <v>3775799025.6269698</v>
      </c>
      <c r="G161" s="4">
        <v>2325898474.2655497</v>
      </c>
      <c r="H161" s="4">
        <f>+(VLOOKUP(H$2,Cartera!$C$23:$DG$33,creditos_sf!$A161,0)/$A$1)/$AZ60*100</f>
        <v>98423813.994540676</v>
      </c>
      <c r="I161" s="4">
        <f>+(VLOOKUP(I$2,Cartera!$C$23:$DG$33,creditos_sf!$A161,0)/$A$1)/$AZ60*100</f>
        <v>373423569.03359264</v>
      </c>
      <c r="J161" s="4">
        <v>15006360908.577099</v>
      </c>
      <c r="K161" s="4">
        <f>+(VLOOKUP(K$2,Cartera!$C$23:$DG$33,creditos_sf!$A161,0)/$A$1)/$AZ60*100</f>
        <v>24341389844.835995</v>
      </c>
      <c r="L161" s="4">
        <v>35572517771.690201</v>
      </c>
      <c r="M161" s="4">
        <f>+(VLOOKUP(M$2,Cartera!$C$23:$DG$33,creditos_sf!$A161,0)/$A$1)/$AZ60*100</f>
        <v>17583063418.121319</v>
      </c>
      <c r="N161" s="4">
        <v>124147451.64116199</v>
      </c>
      <c r="O161" s="4">
        <f>+(VLOOKUP(O$2,Cartera!$C$89:$DG$127,creditos_sf!$A161,0)/$A$1)/$AZ60*100</f>
        <v>7417988.2592993705</v>
      </c>
      <c r="P161" s="4">
        <v>838610719.55691504</v>
      </c>
      <c r="Q161" s="4">
        <f>+(VLOOKUP(Q$2,Cartera!$C$89:$DG$127,creditos_sf!$A161,0)/$A$1)/$AZ60*100</f>
        <v>177577403.69718543</v>
      </c>
      <c r="R161" s="4">
        <f>+(VLOOKUP(R$2,Cartera!$C$89:$DG$127,creditos_sf!$A161,0)/$A$1)/$AZ60*100</f>
        <v>8461103.3794033732</v>
      </c>
      <c r="S161" s="4">
        <f>+(VLOOKUP(S$2,Cartera!$C$89:$DG$127,creditos_sf!$A161,0)/$A$1)/$AZ60*100</f>
        <v>0</v>
      </c>
      <c r="T161" s="4">
        <f>+(VLOOKUP(T$2,Cartera!$C$89:$DG$127,creditos_sf!$A161,0)/$A$1)/$AZ60*100</f>
        <v>0</v>
      </c>
      <c r="U161" s="4">
        <f>+(VLOOKUP(U$2,Cartera!$C$89:$DG$127,creditos_sf!$A161,0)/$A$1)/$AZ60*100</f>
        <v>0</v>
      </c>
      <c r="V161" s="4">
        <f>+(VLOOKUP(V$2,Cartera!$C$89:$DG$127,creditos_sf!$A161,0)/$A$1)/$AZ60*100</f>
        <v>0</v>
      </c>
      <c r="W161" s="4">
        <f>+(VLOOKUP(W$2,Cartera!$C$89:$DG$127,creditos_sf!$A161,0)/$A$1)/$AZ60*100</f>
        <v>0</v>
      </c>
      <c r="X161" s="4">
        <f>+(VLOOKUP(X$2,Cartera!$C$89:$DG$127,creditos_sf!$A161,0)/$A$1)/$AZ60*100</f>
        <v>0</v>
      </c>
      <c r="Y161" s="4">
        <f>+(VLOOKUP(Y$2,Cartera!$C$89:$DG$127,creditos_sf!$A161,0)/$A$1)/$AZ60*100</f>
        <v>0</v>
      </c>
      <c r="Z161" s="4">
        <f>+(VLOOKUP(Z$2,Cartera!$C$89:$DG$127,creditos_sf!$A161,0)/$A$1)/$AZ60*100</f>
        <v>0</v>
      </c>
      <c r="AA161" s="4">
        <f>+(VLOOKUP(AA$2,Cartera!$C$89:$DG$127,creditos_sf!$A161,0)/$A$1)/$AZ60*100</f>
        <v>0</v>
      </c>
      <c r="AB161" s="4">
        <f>+(VLOOKUP(AB$2,Cartera!$C$89:$DG$127,creditos_sf!$A161,0)/$A$1)/$AZ60*100</f>
        <v>238265994.7652075</v>
      </c>
      <c r="AC161" s="4">
        <v>15015339.13566</v>
      </c>
      <c r="AD161" s="4">
        <f>+(VLOOKUP(AD$2,Cartera!$C$89:$DG$127,creditos_sf!$A161,0)/$A$1)/$AZ60*100</f>
        <v>6873382.7337108115</v>
      </c>
      <c r="AE161" s="4">
        <f>+(VLOOKUP(AE$2,Cartera!$C$89:$DG$127,creditos_sf!$A161,0)/$A$1)/$AZ60*100</f>
        <v>1517086.2391133904</v>
      </c>
      <c r="AF161" s="4">
        <v>625419584.777987</v>
      </c>
      <c r="AG161" s="4">
        <v>1069327281.5233101</v>
      </c>
      <c r="AH161" s="4">
        <f>+(VLOOKUP(AH$2,Cartera!$C$89:$DG$127,creditos_sf!$A161,0)/$A$1)/$AZ60*100</f>
        <v>130842580.1925211</v>
      </c>
      <c r="AI161" s="4">
        <f>+(VLOOKUP(AI$2,Cartera!$C$89:$DG$127,creditos_sf!$A161,0)/$A$1)/$AZ60*100</f>
        <v>32196107.651069656</v>
      </c>
      <c r="AJ161" s="4">
        <f>+(VLOOKUP(AJ$2,Cartera!$C$89:$DG$127,creditos_sf!$A161,0)/$A$1)/$AZ60*100</f>
        <v>28340154.01981895</v>
      </c>
      <c r="AK161" s="4">
        <v>198505293.077829</v>
      </c>
      <c r="AL161" s="4">
        <v>1041331147.8986</v>
      </c>
      <c r="AM161" s="4">
        <f>+(VLOOKUP(AM$2,Cartera!$C$89:$DG$127,creditos_sf!$A161,0)/$A$1)/$AZ60*100</f>
        <v>22260099.250093855</v>
      </c>
      <c r="AN161" s="4">
        <f>+(VLOOKUP(AN$2,Cartera!$C$89:$DG$127,creditos_sf!$A161,0)/$A$1)/$AZ60*100</f>
        <v>32286840.083500564</v>
      </c>
      <c r="AO161" s="4">
        <f>+(VLOOKUP(AO$2,Cartera!$C$89:$DG$127,creditos_sf!$A161,0)/$A$1)/$AZ60*100</f>
        <v>142163249.08717126</v>
      </c>
      <c r="AP161" s="4">
        <f>+(VLOOKUP(AP$2,Cartera!$C$89:$DG$127,creditos_sf!$A161,0)/$A$1)/$AZ60*100</f>
        <v>0</v>
      </c>
      <c r="AQ161" s="4">
        <f>+(VLOOKUP(AQ$2,Cartera!$C$89:$DG$127,creditos_sf!$A161,0)/$A$1)/$AZ60*100</f>
        <v>80495590.630599782</v>
      </c>
      <c r="AR161" s="4">
        <v>23650834.518208701</v>
      </c>
      <c r="AS161" s="4">
        <v>121245783.08208801</v>
      </c>
      <c r="AT161" s="4">
        <v>4815397.5441016201</v>
      </c>
      <c r="AU161" s="4">
        <f>+(VLOOKUP(AU$2,Cartera!$C$89:$DG$127,creditos_sf!$A161,0)/$A$1)/$AZ60*100</f>
        <v>22214079.295654412</v>
      </c>
      <c r="AV161" s="4">
        <f>+(VLOOKUP(AV$2,Cartera!$C$89:$DG$127,creditos_sf!$A161,0)/$A$1)/$AZ60*100</f>
        <v>32328766.510470778</v>
      </c>
      <c r="AW161" s="4">
        <v>413086509.908548</v>
      </c>
      <c r="AX161" s="4">
        <v>734302655.20711994</v>
      </c>
      <c r="AY161" s="4">
        <f>+(VLOOKUP(AY$2,Cartera!$C$89:$DG$127,creditos_sf!$A161,0)/$A$1)/$AZ60*100</f>
        <v>570910089.64712322</v>
      </c>
    </row>
    <row r="162" spans="1:51" ht="16.5" x14ac:dyDescent="0.3">
      <c r="A162">
        <f t="shared" si="2"/>
        <v>71</v>
      </c>
      <c r="B162" s="1">
        <v>60</v>
      </c>
      <c r="C162" s="3">
        <v>42674</v>
      </c>
      <c r="D162" s="4">
        <f>+(VLOOKUP(D$2,Cartera!$C$23:$DG$33,creditos_sf!$A162,0)/$A$1)/$AZ61*100</f>
        <v>358225824.89410597</v>
      </c>
      <c r="E162" s="4">
        <v>4371132140.0540304</v>
      </c>
      <c r="F162" s="4">
        <v>3681516946.2315798</v>
      </c>
      <c r="G162" s="4">
        <v>2323041421.0771298</v>
      </c>
      <c r="H162" s="4">
        <f>+(VLOOKUP(H$2,Cartera!$C$23:$DG$33,creditos_sf!$A162,0)/$A$1)/$AZ61*100</f>
        <v>94734214.167118639</v>
      </c>
      <c r="I162" s="4">
        <f>+(VLOOKUP(I$2,Cartera!$C$23:$DG$33,creditos_sf!$A162,0)/$A$1)/$AZ61*100</f>
        <v>373888537.75718135</v>
      </c>
      <c r="J162" s="4">
        <v>14810379017.0301</v>
      </c>
      <c r="K162" s="4">
        <f>+(VLOOKUP(K$2,Cartera!$C$23:$DG$33,creditos_sf!$A162,0)/$A$1)/$AZ61*100</f>
        <v>24080955880.05349</v>
      </c>
      <c r="L162" s="4">
        <v>35325303521.156898</v>
      </c>
      <c r="M162" s="4">
        <f>+(VLOOKUP(M$2,Cartera!$C$23:$DG$33,creditos_sf!$A162,0)/$A$1)/$AZ61*100</f>
        <v>17496003215.302414</v>
      </c>
      <c r="N162" s="4">
        <v>123754712.27186801</v>
      </c>
      <c r="O162" s="4">
        <f>+(VLOOKUP(O$2,Cartera!$C$89:$DG$127,creditos_sf!$A162,0)/$A$1)/$AZ61*100</f>
        <v>7835977.8589560371</v>
      </c>
      <c r="P162" s="4">
        <v>848226409.78091395</v>
      </c>
      <c r="Q162" s="4">
        <f>+(VLOOKUP(Q$2,Cartera!$C$89:$DG$127,creditos_sf!$A162,0)/$A$1)/$AZ61*100</f>
        <v>177138752.18418095</v>
      </c>
      <c r="R162" s="4">
        <f>+(VLOOKUP(R$2,Cartera!$C$89:$DG$127,creditos_sf!$A162,0)/$A$1)/$AZ61*100</f>
        <v>9092016.4431933016</v>
      </c>
      <c r="S162" s="4">
        <f>+(VLOOKUP(S$2,Cartera!$C$89:$DG$127,creditos_sf!$A162,0)/$A$1)/$AZ61*100</f>
        <v>0</v>
      </c>
      <c r="T162" s="4">
        <f>+(VLOOKUP(T$2,Cartera!$C$89:$DG$127,creditos_sf!$A162,0)/$A$1)/$AZ61*100</f>
        <v>0</v>
      </c>
      <c r="U162" s="4">
        <f>+(VLOOKUP(U$2,Cartera!$C$89:$DG$127,creditos_sf!$A162,0)/$A$1)/$AZ61*100</f>
        <v>0</v>
      </c>
      <c r="V162" s="4">
        <f>+(VLOOKUP(V$2,Cartera!$C$89:$DG$127,creditos_sf!$A162,0)/$A$1)/$AZ61*100</f>
        <v>0</v>
      </c>
      <c r="W162" s="4">
        <f>+(VLOOKUP(W$2,Cartera!$C$89:$DG$127,creditos_sf!$A162,0)/$A$1)/$AZ61*100</f>
        <v>0</v>
      </c>
      <c r="X162" s="4">
        <f>+(VLOOKUP(X$2,Cartera!$C$89:$DG$127,creditos_sf!$A162,0)/$A$1)/$AZ61*100</f>
        <v>0</v>
      </c>
      <c r="Y162" s="4">
        <f>+(VLOOKUP(Y$2,Cartera!$C$89:$DG$127,creditos_sf!$A162,0)/$A$1)/$AZ61*100</f>
        <v>0</v>
      </c>
      <c r="Z162" s="4">
        <f>+(VLOOKUP(Z$2,Cartera!$C$89:$DG$127,creditos_sf!$A162,0)/$A$1)/$AZ61*100</f>
        <v>0</v>
      </c>
      <c r="AA162" s="4">
        <f>+(VLOOKUP(AA$2,Cartera!$C$89:$DG$127,creditos_sf!$A162,0)/$A$1)/$AZ61*100</f>
        <v>0</v>
      </c>
      <c r="AB162" s="4">
        <f>+(VLOOKUP(AB$2,Cartera!$C$89:$DG$127,creditos_sf!$A162,0)/$A$1)/$AZ61*100</f>
        <v>236534779.21208832</v>
      </c>
      <c r="AC162" s="4">
        <v>17611150.697125599</v>
      </c>
      <c r="AD162" s="4">
        <f>+(VLOOKUP(AD$2,Cartera!$C$89:$DG$127,creditos_sf!$A162,0)/$A$1)/$AZ61*100</f>
        <v>7178822.1644194946</v>
      </c>
      <c r="AE162" s="4">
        <f>+(VLOOKUP(AE$2,Cartera!$C$89:$DG$127,creditos_sf!$A162,0)/$A$1)/$AZ61*100</f>
        <v>1467375.6594945421</v>
      </c>
      <c r="AF162" s="4">
        <v>629072184.90752494</v>
      </c>
      <c r="AG162" s="4">
        <v>1074679445.17381</v>
      </c>
      <c r="AH162" s="4">
        <f>+(VLOOKUP(AH$2,Cartera!$C$89:$DG$127,creditos_sf!$A162,0)/$A$1)/$AZ61*100</f>
        <v>131774563.11837034</v>
      </c>
      <c r="AI162" s="4">
        <f>+(VLOOKUP(AI$2,Cartera!$C$89:$DG$127,creditos_sf!$A162,0)/$A$1)/$AZ61*100</f>
        <v>31881319.705383625</v>
      </c>
      <c r="AJ162" s="4">
        <f>+(VLOOKUP(AJ$2,Cartera!$C$89:$DG$127,creditos_sf!$A162,0)/$A$1)/$AZ61*100</f>
        <v>33956253.018040441</v>
      </c>
      <c r="AK162" s="4">
        <v>197232917.02589402</v>
      </c>
      <c r="AL162" s="4">
        <v>1044943525.62451</v>
      </c>
      <c r="AM162" s="4">
        <f>+(VLOOKUP(AM$2,Cartera!$C$89:$DG$127,creditos_sf!$A162,0)/$A$1)/$AZ61*100</f>
        <v>22236220.260297626</v>
      </c>
      <c r="AN162" s="4">
        <f>+(VLOOKUP(AN$2,Cartera!$C$89:$DG$127,creditos_sf!$A162,0)/$A$1)/$AZ61*100</f>
        <v>32307679.998436324</v>
      </c>
      <c r="AO162" s="4">
        <f>+(VLOOKUP(AO$2,Cartera!$C$89:$DG$127,creditos_sf!$A162,0)/$A$1)/$AZ61*100</f>
        <v>145692538.74884</v>
      </c>
      <c r="AP162" s="4">
        <f>+(VLOOKUP(AP$2,Cartera!$C$89:$DG$127,creditos_sf!$A162,0)/$A$1)/$AZ61*100</f>
        <v>0</v>
      </c>
      <c r="AQ162" s="4">
        <f>+(VLOOKUP(AQ$2,Cartera!$C$89:$DG$127,creditos_sf!$A162,0)/$A$1)/$AZ61*100</f>
        <v>79241350.932079583</v>
      </c>
      <c r="AR162" s="4">
        <v>22673671.287306599</v>
      </c>
      <c r="AS162" s="4">
        <v>119600582.45471099</v>
      </c>
      <c r="AT162" s="4">
        <v>4482777.5681170393</v>
      </c>
      <c r="AU162" s="4">
        <f>+(VLOOKUP(AU$2,Cartera!$C$89:$DG$127,creditos_sf!$A162,0)/$A$1)/$AZ61*100</f>
        <v>22378555.588738374</v>
      </c>
      <c r="AV162" s="4">
        <f>+(VLOOKUP(AV$2,Cartera!$C$89:$DG$127,creditos_sf!$A162,0)/$A$1)/$AZ61*100</f>
        <v>31779428.962592438</v>
      </c>
      <c r="AW162" s="4">
        <v>424289490.554344</v>
      </c>
      <c r="AX162" s="4">
        <v>739916185.35538709</v>
      </c>
      <c r="AY162" s="4">
        <f>+(VLOOKUP(AY$2,Cartera!$C$89:$DG$127,creditos_sf!$A162,0)/$A$1)/$AZ61*100</f>
        <v>598374262.42230844</v>
      </c>
    </row>
    <row r="163" spans="1:51" ht="16.5" x14ac:dyDescent="0.3">
      <c r="A163">
        <f t="shared" si="2"/>
        <v>72</v>
      </c>
      <c r="B163" s="1">
        <v>61</v>
      </c>
      <c r="C163" s="3">
        <v>42704</v>
      </c>
      <c r="D163" s="4">
        <f>+(VLOOKUP(D$2,Cartera!$C$23:$DG$33,creditos_sf!$A163,0)/$A$1)/$AZ62*100</f>
        <v>302450656.9759689</v>
      </c>
      <c r="E163" s="4">
        <v>4357476495.24648</v>
      </c>
      <c r="F163" s="4">
        <v>3679642703.4210896</v>
      </c>
      <c r="G163" s="4">
        <v>2332334432.6441398</v>
      </c>
      <c r="H163" s="4">
        <f>+(VLOOKUP(H$2,Cartera!$C$23:$DG$33,creditos_sf!$A163,0)/$A$1)/$AZ62*100</f>
        <v>89087062.668207005</v>
      </c>
      <c r="I163" s="4">
        <f>+(VLOOKUP(I$2,Cartera!$C$23:$DG$33,creditos_sf!$A163,0)/$A$1)/$AZ62*100</f>
        <v>367088804.20904899</v>
      </c>
      <c r="J163" s="4">
        <v>14765985193.0173</v>
      </c>
      <c r="K163" s="4">
        <f>+(VLOOKUP(K$2,Cartera!$C$23:$DG$33,creditos_sf!$A163,0)/$A$1)/$AZ62*100</f>
        <v>24318705676.197731</v>
      </c>
      <c r="L163" s="4">
        <v>35330391466.075897</v>
      </c>
      <c r="M163" s="4">
        <f>+(VLOOKUP(M$2,Cartera!$C$23:$DG$33,creditos_sf!$A163,0)/$A$1)/$AZ62*100</f>
        <v>17655678853.975479</v>
      </c>
      <c r="N163" s="4">
        <v>126062534.83233801</v>
      </c>
      <c r="O163" s="4">
        <f>+(VLOOKUP(O$2,Cartera!$C$89:$DG$127,creditos_sf!$A163,0)/$A$1)/$AZ62*100</f>
        <v>8343280.8379125204</v>
      </c>
      <c r="P163" s="4">
        <v>865792181.80447006</v>
      </c>
      <c r="Q163" s="4">
        <f>+(VLOOKUP(Q$2,Cartera!$C$89:$DG$127,creditos_sf!$A163,0)/$A$1)/$AZ62*100</f>
        <v>176627318.30468464</v>
      </c>
      <c r="R163" s="4">
        <f>+(VLOOKUP(R$2,Cartera!$C$89:$DG$127,creditos_sf!$A163,0)/$A$1)/$AZ62*100</f>
        <v>9812914.9097808916</v>
      </c>
      <c r="S163" s="4">
        <f>+(VLOOKUP(S$2,Cartera!$C$89:$DG$127,creditos_sf!$A163,0)/$A$1)/$AZ62*100</f>
        <v>0</v>
      </c>
      <c r="T163" s="4">
        <f>+(VLOOKUP(T$2,Cartera!$C$89:$DG$127,creditos_sf!$A163,0)/$A$1)/$AZ62*100</f>
        <v>0</v>
      </c>
      <c r="U163" s="4">
        <f>+(VLOOKUP(U$2,Cartera!$C$89:$DG$127,creditos_sf!$A163,0)/$A$1)/$AZ62*100</f>
        <v>0</v>
      </c>
      <c r="V163" s="4">
        <f>+(VLOOKUP(V$2,Cartera!$C$89:$DG$127,creditos_sf!$A163,0)/$A$1)/$AZ62*100</f>
        <v>0</v>
      </c>
      <c r="W163" s="4">
        <f>+(VLOOKUP(W$2,Cartera!$C$89:$DG$127,creditos_sf!$A163,0)/$A$1)/$AZ62*100</f>
        <v>0</v>
      </c>
      <c r="X163" s="4">
        <f>+(VLOOKUP(X$2,Cartera!$C$89:$DG$127,creditos_sf!$A163,0)/$A$1)/$AZ62*100</f>
        <v>0</v>
      </c>
      <c r="Y163" s="4">
        <f>+(VLOOKUP(Y$2,Cartera!$C$89:$DG$127,creditos_sf!$A163,0)/$A$1)/$AZ62*100</f>
        <v>0</v>
      </c>
      <c r="Z163" s="4">
        <f>+(VLOOKUP(Z$2,Cartera!$C$89:$DG$127,creditos_sf!$A163,0)/$A$1)/$AZ62*100</f>
        <v>0</v>
      </c>
      <c r="AA163" s="4">
        <f>+(VLOOKUP(AA$2,Cartera!$C$89:$DG$127,creditos_sf!$A163,0)/$A$1)/$AZ62*100</f>
        <v>0</v>
      </c>
      <c r="AB163" s="4">
        <f>+(VLOOKUP(AB$2,Cartera!$C$89:$DG$127,creditos_sf!$A163,0)/$A$1)/$AZ62*100</f>
        <v>235987073.01645964</v>
      </c>
      <c r="AC163" s="4">
        <v>17344886.9081963</v>
      </c>
      <c r="AD163" s="4">
        <f>+(VLOOKUP(AD$2,Cartera!$C$89:$DG$127,creditos_sf!$A163,0)/$A$1)/$AZ62*100</f>
        <v>7039119.9704228025</v>
      </c>
      <c r="AE163" s="4">
        <f>+(VLOOKUP(AE$2,Cartera!$C$89:$DG$127,creditos_sf!$A163,0)/$A$1)/$AZ62*100</f>
        <v>1428201.7466471305</v>
      </c>
      <c r="AF163" s="4">
        <v>630723074.50094199</v>
      </c>
      <c r="AG163" s="4">
        <v>1077456178.6747701</v>
      </c>
      <c r="AH163" s="4">
        <f>+(VLOOKUP(AH$2,Cartera!$C$89:$DG$127,creditos_sf!$A163,0)/$A$1)/$AZ62*100</f>
        <v>130641443.50190867</v>
      </c>
      <c r="AI163" s="4">
        <f>+(VLOOKUP(AI$2,Cartera!$C$89:$DG$127,creditos_sf!$A163,0)/$A$1)/$AZ62*100</f>
        <v>31247046.980939187</v>
      </c>
      <c r="AJ163" s="4">
        <f>+(VLOOKUP(AJ$2,Cartera!$C$89:$DG$127,creditos_sf!$A163,0)/$A$1)/$AZ62*100</f>
        <v>36424133.844232351</v>
      </c>
      <c r="AK163" s="4">
        <v>196466227.46846101</v>
      </c>
      <c r="AL163" s="4">
        <v>1051829192.15113</v>
      </c>
      <c r="AM163" s="4">
        <f>+(VLOOKUP(AM$2,Cartera!$C$89:$DG$127,creditos_sf!$A163,0)/$A$1)/$AZ62*100</f>
        <v>22456058.873975378</v>
      </c>
      <c r="AN163" s="4">
        <f>+(VLOOKUP(AN$2,Cartera!$C$89:$DG$127,creditos_sf!$A163,0)/$A$1)/$AZ62*100</f>
        <v>32234875.213928476</v>
      </c>
      <c r="AO163" s="4">
        <f>+(VLOOKUP(AO$2,Cartera!$C$89:$DG$127,creditos_sf!$A163,0)/$A$1)/$AZ62*100</f>
        <v>156577218.14068636</v>
      </c>
      <c r="AP163" s="4">
        <f>+(VLOOKUP(AP$2,Cartera!$C$89:$DG$127,creditos_sf!$A163,0)/$A$1)/$AZ62*100</f>
        <v>0</v>
      </c>
      <c r="AQ163" s="4">
        <f>+(VLOOKUP(AQ$2,Cartera!$C$89:$DG$127,creditos_sf!$A163,0)/$A$1)/$AZ62*100</f>
        <v>105947852.12543342</v>
      </c>
      <c r="AR163" s="4">
        <v>24020804.871204201</v>
      </c>
      <c r="AS163" s="4">
        <v>115974568.088872</v>
      </c>
      <c r="AT163" s="4">
        <v>4420644.5570556996</v>
      </c>
      <c r="AU163" s="4">
        <f>+(VLOOKUP(AU$2,Cartera!$C$89:$DG$127,creditos_sf!$A163,0)/$A$1)/$AZ62*100</f>
        <v>22816472.798014585</v>
      </c>
      <c r="AV163" s="4">
        <f>+(VLOOKUP(AV$2,Cartera!$C$89:$DG$127,creditos_sf!$A163,0)/$A$1)/$AZ62*100</f>
        <v>29714256.683721352</v>
      </c>
      <c r="AW163" s="4">
        <v>426190345.903588</v>
      </c>
      <c r="AX163" s="4">
        <v>733710081.01880002</v>
      </c>
      <c r="AY163" s="4">
        <f>+(VLOOKUP(AY$2,Cartera!$C$89:$DG$127,creditos_sf!$A163,0)/$A$1)/$AZ62*100</f>
        <v>622990129.15889859</v>
      </c>
    </row>
    <row r="164" spans="1:51" ht="16.5" x14ac:dyDescent="0.3">
      <c r="A164">
        <f t="shared" si="2"/>
        <v>73</v>
      </c>
      <c r="B164" s="1">
        <v>62</v>
      </c>
      <c r="C164" s="3">
        <v>42735</v>
      </c>
      <c r="D164" s="4">
        <f>+(VLOOKUP(D$2,Cartera!$C$23:$DG$33,creditos_sf!$A164,0)/$A$1)/$AZ63*100</f>
        <v>278443935.58105391</v>
      </c>
      <c r="E164" s="4">
        <v>4339065691.0889597</v>
      </c>
      <c r="F164" s="4">
        <v>3617541349.4396</v>
      </c>
      <c r="G164" s="4">
        <v>2320004746.3317499</v>
      </c>
      <c r="H164" s="4">
        <f>+(VLOOKUP(H$2,Cartera!$C$23:$DG$33,creditos_sf!$A164,0)/$A$1)/$AZ63*100</f>
        <v>88938829.386738449</v>
      </c>
      <c r="I164" s="4">
        <f>+(VLOOKUP(I$2,Cartera!$C$23:$DG$33,creditos_sf!$A164,0)/$A$1)/$AZ63*100</f>
        <v>436545375.20670414</v>
      </c>
      <c r="J164" s="4">
        <v>14683255155.553699</v>
      </c>
      <c r="K164" s="4">
        <f>+(VLOOKUP(K$2,Cartera!$C$23:$DG$33,creditos_sf!$A164,0)/$A$1)/$AZ63*100</f>
        <v>24514704575.596794</v>
      </c>
      <c r="L164" s="4">
        <v>35713427702.666298</v>
      </c>
      <c r="M164" s="4">
        <f>+(VLOOKUP(M$2,Cartera!$C$23:$DG$33,creditos_sf!$A164,0)/$A$1)/$AZ63*100</f>
        <v>17711988999.743549</v>
      </c>
      <c r="N164" s="4">
        <v>126676427.55696</v>
      </c>
      <c r="O164" s="4">
        <f>+(VLOOKUP(O$2,Cartera!$C$89:$DG$127,creditos_sf!$A164,0)/$A$1)/$AZ63*100</f>
        <v>8652623.5627529453</v>
      </c>
      <c r="P164" s="4">
        <v>885018498.82888508</v>
      </c>
      <c r="Q164" s="4">
        <f>+(VLOOKUP(Q$2,Cartera!$C$89:$DG$127,creditos_sf!$A164,0)/$A$1)/$AZ63*100</f>
        <v>175925117.58179611</v>
      </c>
      <c r="R164" s="4">
        <f>+(VLOOKUP(R$2,Cartera!$C$89:$DG$127,creditos_sf!$A164,0)/$A$1)/$AZ63*100</f>
        <v>10759702.901917603</v>
      </c>
      <c r="S164" s="4">
        <f>+(VLOOKUP(S$2,Cartera!$C$89:$DG$127,creditos_sf!$A164,0)/$A$1)/$AZ63*100</f>
        <v>0</v>
      </c>
      <c r="T164" s="4">
        <f>+(VLOOKUP(T$2,Cartera!$C$89:$DG$127,creditos_sf!$A164,0)/$A$1)/$AZ63*100</f>
        <v>0</v>
      </c>
      <c r="U164" s="4">
        <f>+(VLOOKUP(U$2,Cartera!$C$89:$DG$127,creditos_sf!$A164,0)/$A$1)/$AZ63*100</f>
        <v>0</v>
      </c>
      <c r="V164" s="4">
        <f>+(VLOOKUP(V$2,Cartera!$C$89:$DG$127,creditos_sf!$A164,0)/$A$1)/$AZ63*100</f>
        <v>0</v>
      </c>
      <c r="W164" s="4">
        <f>+(VLOOKUP(W$2,Cartera!$C$89:$DG$127,creditos_sf!$A164,0)/$A$1)/$AZ63*100</f>
        <v>0</v>
      </c>
      <c r="X164" s="4">
        <f>+(VLOOKUP(X$2,Cartera!$C$89:$DG$127,creditos_sf!$A164,0)/$A$1)/$AZ63*100</f>
        <v>0</v>
      </c>
      <c r="Y164" s="4">
        <f>+(VLOOKUP(Y$2,Cartera!$C$89:$DG$127,creditos_sf!$A164,0)/$A$1)/$AZ63*100</f>
        <v>0</v>
      </c>
      <c r="Z164" s="4">
        <f>+(VLOOKUP(Z$2,Cartera!$C$89:$DG$127,creditos_sf!$A164,0)/$A$1)/$AZ63*100</f>
        <v>0</v>
      </c>
      <c r="AA164" s="4">
        <f>+(VLOOKUP(AA$2,Cartera!$C$89:$DG$127,creditos_sf!$A164,0)/$A$1)/$AZ63*100</f>
        <v>0</v>
      </c>
      <c r="AB164" s="4">
        <f>+(VLOOKUP(AB$2,Cartera!$C$89:$DG$127,creditos_sf!$A164,0)/$A$1)/$AZ63*100</f>
        <v>234318063.40664276</v>
      </c>
      <c r="AC164" s="4">
        <v>16962373.563482501</v>
      </c>
      <c r="AD164" s="4">
        <f>+(VLOOKUP(AD$2,Cartera!$C$89:$DG$127,creditos_sf!$A164,0)/$A$1)/$AZ63*100</f>
        <v>7060050.4389081635</v>
      </c>
      <c r="AE164" s="4">
        <f>+(VLOOKUP(AE$2,Cartera!$C$89:$DG$127,creditos_sf!$A164,0)/$A$1)/$AZ63*100</f>
        <v>1380021.7684010367</v>
      </c>
      <c r="AF164" s="4">
        <v>641790617.26641905</v>
      </c>
      <c r="AG164" s="4">
        <v>1088782831.7415299</v>
      </c>
      <c r="AH164" s="4">
        <f>+(VLOOKUP(AH$2,Cartera!$C$89:$DG$127,creditos_sf!$A164,0)/$A$1)/$AZ63*100</f>
        <v>139336449.25865036</v>
      </c>
      <c r="AI164" s="4">
        <f>+(VLOOKUP(AI$2,Cartera!$C$89:$DG$127,creditos_sf!$A164,0)/$A$1)/$AZ63*100</f>
        <v>30302099.878080834</v>
      </c>
      <c r="AJ164" s="4">
        <f>+(VLOOKUP(AJ$2,Cartera!$C$89:$DG$127,creditos_sf!$A164,0)/$A$1)/$AZ63*100</f>
        <v>42533946.831955984</v>
      </c>
      <c r="AK164" s="4">
        <v>198235233.71665102</v>
      </c>
      <c r="AL164" s="4">
        <v>1061404221.38191</v>
      </c>
      <c r="AM164" s="4">
        <f>+(VLOOKUP(AM$2,Cartera!$C$89:$DG$127,creditos_sf!$A164,0)/$A$1)/$AZ63*100</f>
        <v>22270644.044611584</v>
      </c>
      <c r="AN164" s="4">
        <f>+(VLOOKUP(AN$2,Cartera!$C$89:$DG$127,creditos_sf!$A164,0)/$A$1)/$AZ63*100</f>
        <v>31888667.668491475</v>
      </c>
      <c r="AO164" s="4">
        <f>+(VLOOKUP(AO$2,Cartera!$C$89:$DG$127,creditos_sf!$A164,0)/$A$1)/$AZ63*100</f>
        <v>157053311.81337735</v>
      </c>
      <c r="AP164" s="4">
        <f>+(VLOOKUP(AP$2,Cartera!$C$89:$DG$127,creditos_sf!$A164,0)/$A$1)/$AZ63*100</f>
        <v>0</v>
      </c>
      <c r="AQ164" s="4">
        <f>+(VLOOKUP(AQ$2,Cartera!$C$89:$DG$127,creditos_sf!$A164,0)/$A$1)/$AZ63*100</f>
        <v>106110440.10085936</v>
      </c>
      <c r="AR164" s="4">
        <v>24509691.7036472</v>
      </c>
      <c r="AS164" s="4">
        <v>119068623.09248401</v>
      </c>
      <c r="AT164" s="4">
        <v>5079116.4379724395</v>
      </c>
      <c r="AU164" s="4">
        <f>+(VLOOKUP(AU$2,Cartera!$C$89:$DG$127,creditos_sf!$A164,0)/$A$1)/$AZ63*100</f>
        <v>22795062.669047214</v>
      </c>
      <c r="AV164" s="4">
        <f>+(VLOOKUP(AV$2,Cartera!$C$89:$DG$127,creditos_sf!$A164,0)/$A$1)/$AZ63*100</f>
        <v>28639539.382536802</v>
      </c>
      <c r="AW164" s="4">
        <v>435800281.24258703</v>
      </c>
      <c r="AX164" s="4">
        <v>786703276.00620103</v>
      </c>
      <c r="AY164" s="4">
        <f>+(VLOOKUP(AY$2,Cartera!$C$89:$DG$127,creditos_sf!$A164,0)/$A$1)/$AZ63*100</f>
        <v>661836130.04121494</v>
      </c>
    </row>
    <row r="165" spans="1:51" ht="16.5" x14ac:dyDescent="0.3">
      <c r="A165">
        <f t="shared" si="2"/>
        <v>74</v>
      </c>
      <c r="B165" s="1">
        <v>63</v>
      </c>
      <c r="C165" s="3">
        <v>42766</v>
      </c>
      <c r="D165" s="4">
        <f>+(VLOOKUP(D$2,Cartera!$C$23:$DG$33,creditos_sf!$A165,0)/$A$1)/$AZ64*100</f>
        <v>269946611.97698128</v>
      </c>
      <c r="E165" s="4">
        <v>4341241768.59095</v>
      </c>
      <c r="F165" s="4">
        <v>3595837908.8162599</v>
      </c>
      <c r="G165" s="4">
        <v>2326139346.9319701</v>
      </c>
      <c r="H165" s="4">
        <f>+(VLOOKUP(H$2,Cartera!$C$23:$DG$33,creditos_sf!$A165,0)/$A$1)/$AZ64*100</f>
        <v>83196091.107342631</v>
      </c>
      <c r="I165" s="4">
        <f>+(VLOOKUP(I$2,Cartera!$C$23:$DG$33,creditos_sf!$A165,0)/$A$1)/$AZ64*100</f>
        <v>412134559.10893101</v>
      </c>
      <c r="J165" s="4">
        <v>14531362863.9505</v>
      </c>
      <c r="K165" s="4">
        <f>+(VLOOKUP(K$2,Cartera!$C$23:$DG$33,creditos_sf!$A165,0)/$A$1)/$AZ64*100</f>
        <v>23902495634.120949</v>
      </c>
      <c r="L165" s="4">
        <v>35218570138.362404</v>
      </c>
      <c r="M165" s="4">
        <f>+(VLOOKUP(M$2,Cartera!$C$23:$DG$33,creditos_sf!$A165,0)/$A$1)/$AZ64*100</f>
        <v>17591619564.011868</v>
      </c>
      <c r="N165" s="4">
        <v>127422599.746895</v>
      </c>
      <c r="O165" s="4">
        <f>+(VLOOKUP(O$2,Cartera!$C$89:$DG$127,creditos_sf!$A165,0)/$A$1)/$AZ64*100</f>
        <v>8905821.2826332841</v>
      </c>
      <c r="P165" s="4">
        <v>896606863.99850595</v>
      </c>
      <c r="Q165" s="4">
        <f>+(VLOOKUP(Q$2,Cartera!$C$89:$DG$127,creditos_sf!$A165,0)/$A$1)/$AZ64*100</f>
        <v>174125390.76531136</v>
      </c>
      <c r="R165" s="4">
        <f>+(VLOOKUP(R$2,Cartera!$C$89:$DG$127,creditos_sf!$A165,0)/$A$1)/$AZ64*100</f>
        <v>11439590.390471375</v>
      </c>
      <c r="S165" s="4">
        <f>+(VLOOKUP(S$2,Cartera!$C$89:$DG$127,creditos_sf!$A165,0)/$A$1)/$AZ64*100</f>
        <v>0</v>
      </c>
      <c r="T165" s="4">
        <f>+(VLOOKUP(T$2,Cartera!$C$89:$DG$127,creditos_sf!$A165,0)/$A$1)/$AZ64*100</f>
        <v>0</v>
      </c>
      <c r="U165" s="4">
        <f>+(VLOOKUP(U$2,Cartera!$C$89:$DG$127,creditos_sf!$A165,0)/$A$1)/$AZ64*100</f>
        <v>0</v>
      </c>
      <c r="V165" s="4">
        <f>+(VLOOKUP(V$2,Cartera!$C$89:$DG$127,creditos_sf!$A165,0)/$A$1)/$AZ64*100</f>
        <v>0</v>
      </c>
      <c r="W165" s="4">
        <f>+(VLOOKUP(W$2,Cartera!$C$89:$DG$127,creditos_sf!$A165,0)/$A$1)/$AZ64*100</f>
        <v>0</v>
      </c>
      <c r="X165" s="4">
        <f>+(VLOOKUP(X$2,Cartera!$C$89:$DG$127,creditos_sf!$A165,0)/$A$1)/$AZ64*100</f>
        <v>0</v>
      </c>
      <c r="Y165" s="4">
        <f>+(VLOOKUP(Y$2,Cartera!$C$89:$DG$127,creditos_sf!$A165,0)/$A$1)/$AZ64*100</f>
        <v>0</v>
      </c>
      <c r="Z165" s="4">
        <f>+(VLOOKUP(Z$2,Cartera!$C$89:$DG$127,creditos_sf!$A165,0)/$A$1)/$AZ64*100</f>
        <v>0</v>
      </c>
      <c r="AA165" s="4">
        <f>+(VLOOKUP(AA$2,Cartera!$C$89:$DG$127,creditos_sf!$A165,0)/$A$1)/$AZ64*100</f>
        <v>0</v>
      </c>
      <c r="AB165" s="4">
        <f>+(VLOOKUP(AB$2,Cartera!$C$89:$DG$127,creditos_sf!$A165,0)/$A$1)/$AZ64*100</f>
        <v>229873001.00394985</v>
      </c>
      <c r="AC165" s="4">
        <v>23095949.179741099</v>
      </c>
      <c r="AD165" s="4">
        <f>+(VLOOKUP(AD$2,Cartera!$C$89:$DG$127,creditos_sf!$A165,0)/$A$1)/$AZ64*100</f>
        <v>6947294.9473272339</v>
      </c>
      <c r="AE165" s="4">
        <f>+(VLOOKUP(AE$2,Cartera!$C$89:$DG$127,creditos_sf!$A165,0)/$A$1)/$AZ64*100</f>
        <v>1332633.2696833909</v>
      </c>
      <c r="AF165" s="4">
        <v>645914323.11328602</v>
      </c>
      <c r="AG165" s="4">
        <v>1093709653.63201</v>
      </c>
      <c r="AH165" s="4">
        <f>+(VLOOKUP(AH$2,Cartera!$C$89:$DG$127,creditos_sf!$A165,0)/$A$1)/$AZ64*100</f>
        <v>138317183.2082237</v>
      </c>
      <c r="AI165" s="4">
        <f>+(VLOOKUP(AI$2,Cartera!$C$89:$DG$127,creditos_sf!$A165,0)/$A$1)/$AZ64*100</f>
        <v>29565606.656440526</v>
      </c>
      <c r="AJ165" s="4">
        <f>+(VLOOKUP(AJ$2,Cartera!$C$89:$DG$127,creditos_sf!$A165,0)/$A$1)/$AZ64*100</f>
        <v>41064802.096677065</v>
      </c>
      <c r="AK165" s="4">
        <v>196354056.77928001</v>
      </c>
      <c r="AL165" s="4">
        <v>1054155152.43936</v>
      </c>
      <c r="AM165" s="4">
        <f>+(VLOOKUP(AM$2,Cartera!$C$89:$DG$127,creditos_sf!$A165,0)/$A$1)/$AZ64*100</f>
        <v>22155376.309169341</v>
      </c>
      <c r="AN165" s="4">
        <f>+(VLOOKUP(AN$2,Cartera!$C$89:$DG$127,creditos_sf!$A165,0)/$A$1)/$AZ64*100</f>
        <v>30951040.118825786</v>
      </c>
      <c r="AO165" s="4">
        <f>+(VLOOKUP(AO$2,Cartera!$C$89:$DG$127,creditos_sf!$A165,0)/$A$1)/$AZ64*100</f>
        <v>157981229.84593111</v>
      </c>
      <c r="AP165" s="4">
        <f>+(VLOOKUP(AP$2,Cartera!$C$89:$DG$127,creditos_sf!$A165,0)/$A$1)/$AZ64*100</f>
        <v>0</v>
      </c>
      <c r="AQ165" s="4">
        <f>+(VLOOKUP(AQ$2,Cartera!$C$89:$DG$127,creditos_sf!$A165,0)/$A$1)/$AZ64*100</f>
        <v>101580966.68840389</v>
      </c>
      <c r="AR165" s="4">
        <v>24166923.5913537</v>
      </c>
      <c r="AS165" s="4">
        <v>117196797.645803</v>
      </c>
      <c r="AT165" s="4">
        <v>5829732.1987095801</v>
      </c>
      <c r="AU165" s="4">
        <f>+(VLOOKUP(AU$2,Cartera!$C$89:$DG$127,creditos_sf!$A165,0)/$A$1)/$AZ64*100</f>
        <v>22614342.253466941</v>
      </c>
      <c r="AV165" s="4">
        <f>+(VLOOKUP(AV$2,Cartera!$C$89:$DG$127,creditos_sf!$A165,0)/$A$1)/$AZ64*100</f>
        <v>27538931.436455891</v>
      </c>
      <c r="AW165" s="4">
        <v>435715396.18634301</v>
      </c>
      <c r="AX165" s="4">
        <v>785539171.35687411</v>
      </c>
      <c r="AY165" s="4">
        <f>+(VLOOKUP(AY$2,Cartera!$C$89:$DG$127,creditos_sf!$A165,0)/$A$1)/$AZ64*100</f>
        <v>677484502.75340283</v>
      </c>
    </row>
    <row r="166" spans="1:51" ht="16.5" x14ac:dyDescent="0.3">
      <c r="A166">
        <f t="shared" si="2"/>
        <v>75</v>
      </c>
      <c r="B166" s="1">
        <v>64</v>
      </c>
      <c r="C166" s="3">
        <v>42794</v>
      </c>
      <c r="D166" s="4">
        <f>+(VLOOKUP(D$2,Cartera!$C$23:$DG$33,creditos_sf!$A166,0)/$A$1)/$AZ65*100</f>
        <v>256844075.40401086</v>
      </c>
      <c r="E166" s="4">
        <v>4350289735.2665596</v>
      </c>
      <c r="F166" s="4">
        <v>3620198050.8399601</v>
      </c>
      <c r="G166" s="4">
        <v>2343102918.1979599</v>
      </c>
      <c r="H166" s="4">
        <f>+(VLOOKUP(H$2,Cartera!$C$23:$DG$33,creditos_sf!$A166,0)/$A$1)/$AZ65*100</f>
        <v>90262378.072754681</v>
      </c>
      <c r="I166" s="4">
        <f>+(VLOOKUP(I$2,Cartera!$C$23:$DG$33,creditos_sf!$A166,0)/$A$1)/$AZ65*100</f>
        <v>405083658.66697752</v>
      </c>
      <c r="J166" s="4">
        <v>14486129698.323601</v>
      </c>
      <c r="K166" s="4">
        <f>+(VLOOKUP(K$2,Cartera!$C$23:$DG$33,creditos_sf!$A166,0)/$A$1)/$AZ65*100</f>
        <v>23598686413.097237</v>
      </c>
      <c r="L166" s="4">
        <v>35157803800.482597</v>
      </c>
      <c r="M166" s="4">
        <f>+(VLOOKUP(M$2,Cartera!$C$23:$DG$33,creditos_sf!$A166,0)/$A$1)/$AZ65*100</f>
        <v>17772108738.412514</v>
      </c>
      <c r="N166" s="4">
        <v>130692551.950663</v>
      </c>
      <c r="O166" s="4">
        <f>+(VLOOKUP(O$2,Cartera!$C$89:$DG$127,creditos_sf!$A166,0)/$A$1)/$AZ65*100</f>
        <v>9053266.5180094652</v>
      </c>
      <c r="P166" s="4">
        <v>904187439.81261897</v>
      </c>
      <c r="Q166" s="4">
        <f>+(VLOOKUP(Q$2,Cartera!$C$89:$DG$127,creditos_sf!$A166,0)/$A$1)/$AZ65*100</f>
        <v>173972454.99337447</v>
      </c>
      <c r="R166" s="4">
        <f>+(VLOOKUP(R$2,Cartera!$C$89:$DG$127,creditos_sf!$A166,0)/$A$1)/$AZ65*100</f>
        <v>12278570.405802339</v>
      </c>
      <c r="S166" s="4">
        <f>+(VLOOKUP(S$2,Cartera!$C$89:$DG$127,creditos_sf!$A166,0)/$A$1)/$AZ65*100</f>
        <v>0</v>
      </c>
      <c r="T166" s="4">
        <f>+(VLOOKUP(T$2,Cartera!$C$89:$DG$127,creditos_sf!$A166,0)/$A$1)/$AZ65*100</f>
        <v>0</v>
      </c>
      <c r="U166" s="4">
        <f>+(VLOOKUP(U$2,Cartera!$C$89:$DG$127,creditos_sf!$A166,0)/$A$1)/$AZ65*100</f>
        <v>0</v>
      </c>
      <c r="V166" s="4">
        <f>+(VLOOKUP(V$2,Cartera!$C$89:$DG$127,creditos_sf!$A166,0)/$A$1)/$AZ65*100</f>
        <v>0</v>
      </c>
      <c r="W166" s="4">
        <f>+(VLOOKUP(W$2,Cartera!$C$89:$DG$127,creditos_sf!$A166,0)/$A$1)/$AZ65*100</f>
        <v>0</v>
      </c>
      <c r="X166" s="4">
        <f>+(VLOOKUP(X$2,Cartera!$C$89:$DG$127,creditos_sf!$A166,0)/$A$1)/$AZ65*100</f>
        <v>0</v>
      </c>
      <c r="Y166" s="4">
        <f>+(VLOOKUP(Y$2,Cartera!$C$89:$DG$127,creditos_sf!$A166,0)/$A$1)/$AZ65*100</f>
        <v>0</v>
      </c>
      <c r="Z166" s="4">
        <f>+(VLOOKUP(Z$2,Cartera!$C$89:$DG$127,creditos_sf!$A166,0)/$A$1)/$AZ65*100</f>
        <v>0</v>
      </c>
      <c r="AA166" s="4">
        <f>+(VLOOKUP(AA$2,Cartera!$C$89:$DG$127,creditos_sf!$A166,0)/$A$1)/$AZ65*100</f>
        <v>0</v>
      </c>
      <c r="AB166" s="4">
        <f>+(VLOOKUP(AB$2,Cartera!$C$89:$DG$127,creditos_sf!$A166,0)/$A$1)/$AZ65*100</f>
        <v>227333550.30328774</v>
      </c>
      <c r="AC166" s="4">
        <v>27780358.231228001</v>
      </c>
      <c r="AD166" s="4">
        <f>+(VLOOKUP(AD$2,Cartera!$C$89:$DG$127,creditos_sf!$A166,0)/$A$1)/$AZ65*100</f>
        <v>7093948.5703610294</v>
      </c>
      <c r="AE166" s="4">
        <f>+(VLOOKUP(AE$2,Cartera!$C$89:$DG$127,creditos_sf!$A166,0)/$A$1)/$AZ65*100</f>
        <v>1300430.1531057619</v>
      </c>
      <c r="AF166" s="4">
        <v>650107483.379637</v>
      </c>
      <c r="AG166" s="4">
        <v>1106716800.9732902</v>
      </c>
      <c r="AH166" s="4">
        <f>+(VLOOKUP(AH$2,Cartera!$C$89:$DG$127,creditos_sf!$A166,0)/$A$1)/$AZ65*100</f>
        <v>138145052.76626289</v>
      </c>
      <c r="AI166" s="4">
        <f>+(VLOOKUP(AI$2,Cartera!$C$89:$DG$127,creditos_sf!$A166,0)/$A$1)/$AZ65*100</f>
        <v>30168567.398244254</v>
      </c>
      <c r="AJ166" s="4">
        <f>+(VLOOKUP(AJ$2,Cartera!$C$89:$DG$127,creditos_sf!$A166,0)/$A$1)/$AZ65*100</f>
        <v>40952324.659212641</v>
      </c>
      <c r="AK166" s="4">
        <v>197569786.182715</v>
      </c>
      <c r="AL166" s="4">
        <v>1054634454.4722999</v>
      </c>
      <c r="AM166" s="4">
        <f>+(VLOOKUP(AM$2,Cartera!$C$89:$DG$127,creditos_sf!$A166,0)/$A$1)/$AZ65*100</f>
        <v>22259810.28163423</v>
      </c>
      <c r="AN166" s="4">
        <f>+(VLOOKUP(AN$2,Cartera!$C$89:$DG$127,creditos_sf!$A166,0)/$A$1)/$AZ65*100</f>
        <v>30859765.354148757</v>
      </c>
      <c r="AO166" s="4">
        <f>+(VLOOKUP(AO$2,Cartera!$C$89:$DG$127,creditos_sf!$A166,0)/$A$1)/$AZ65*100</f>
        <v>166745743.58389592</v>
      </c>
      <c r="AP166" s="4">
        <f>+(VLOOKUP(AP$2,Cartera!$C$89:$DG$127,creditos_sf!$A166,0)/$A$1)/$AZ65*100</f>
        <v>0</v>
      </c>
      <c r="AQ166" s="4">
        <f>+(VLOOKUP(AQ$2,Cartera!$C$89:$DG$127,creditos_sf!$A166,0)/$A$1)/$AZ65*100</f>
        <v>98933211.311892554</v>
      </c>
      <c r="AR166" s="4">
        <v>23737056.513124499</v>
      </c>
      <c r="AS166" s="4">
        <v>118152454.67128399</v>
      </c>
      <c r="AT166" s="4">
        <v>6608732.65578367</v>
      </c>
      <c r="AU166" s="4">
        <f>+(VLOOKUP(AU$2,Cartera!$C$89:$DG$127,creditos_sf!$A166,0)/$A$1)/$AZ65*100</f>
        <v>22567414.831613541</v>
      </c>
      <c r="AV166" s="4">
        <f>+(VLOOKUP(AV$2,Cartera!$C$89:$DG$127,creditos_sf!$A166,0)/$A$1)/$AZ65*100</f>
        <v>27613495.016488411</v>
      </c>
      <c r="AW166" s="4">
        <v>442271087.25701803</v>
      </c>
      <c r="AX166" s="4">
        <v>795521935.88504195</v>
      </c>
      <c r="AY166" s="4">
        <f>+(VLOOKUP(AY$2,Cartera!$C$89:$DG$127,creditos_sf!$A166,0)/$A$1)/$AZ65*100</f>
        <v>693405878.15214801</v>
      </c>
    </row>
    <row r="167" spans="1:51" ht="16.5" x14ac:dyDescent="0.3">
      <c r="A167">
        <f t="shared" si="2"/>
        <v>76</v>
      </c>
      <c r="B167" s="1">
        <v>65</v>
      </c>
      <c r="C167" s="3">
        <v>42825</v>
      </c>
      <c r="D167" s="4">
        <f>+(VLOOKUP(D$2,Cartera!$C$23:$DG$33,creditos_sf!$A167,0)/$A$1)/$AZ66*100</f>
        <v>259034689.37557474</v>
      </c>
      <c r="E167" s="4">
        <v>4304196853.5481195</v>
      </c>
      <c r="F167" s="4">
        <v>3645957338.0465498</v>
      </c>
      <c r="G167" s="4">
        <v>2341306067.4470701</v>
      </c>
      <c r="H167" s="4">
        <f>+(VLOOKUP(H$2,Cartera!$C$23:$DG$33,creditos_sf!$A167,0)/$A$1)/$AZ66*100</f>
        <v>108546496.85010019</v>
      </c>
      <c r="I167" s="4">
        <f>+(VLOOKUP(I$2,Cartera!$C$23:$DG$33,creditos_sf!$A167,0)/$A$1)/$AZ66*100</f>
        <v>428623082.7900269</v>
      </c>
      <c r="J167" s="4">
        <v>14466368744.949301</v>
      </c>
      <c r="K167" s="4">
        <f>+(VLOOKUP(K$2,Cartera!$C$23:$DG$33,creditos_sf!$A167,0)/$A$1)/$AZ66*100</f>
        <v>23254498109.739979</v>
      </c>
      <c r="L167" s="4">
        <v>34910863938.4328</v>
      </c>
      <c r="M167" s="4">
        <f>+(VLOOKUP(M$2,Cartera!$C$23:$DG$33,creditos_sf!$A167,0)/$A$1)/$AZ66*100</f>
        <v>17743391494.614613</v>
      </c>
      <c r="N167" s="4">
        <v>131951624.21448199</v>
      </c>
      <c r="O167" s="4">
        <f>+(VLOOKUP(O$2,Cartera!$C$89:$DG$127,creditos_sf!$A167,0)/$A$1)/$AZ66*100</f>
        <v>9450341.8032877706</v>
      </c>
      <c r="P167" s="4">
        <v>914033046.87051606</v>
      </c>
      <c r="Q167" s="4">
        <f>+(VLOOKUP(Q$2,Cartera!$C$89:$DG$127,creditos_sf!$A167,0)/$A$1)/$AZ66*100</f>
        <v>171228133.62365219</v>
      </c>
      <c r="R167" s="4">
        <f>+(VLOOKUP(R$2,Cartera!$C$89:$DG$127,creditos_sf!$A167,0)/$A$1)/$AZ66*100</f>
        <v>13045011.842673825</v>
      </c>
      <c r="S167" s="4">
        <f>+(VLOOKUP(S$2,Cartera!$C$89:$DG$127,creditos_sf!$A167,0)/$A$1)/$AZ66*100</f>
        <v>0</v>
      </c>
      <c r="T167" s="4">
        <f>+(VLOOKUP(T$2,Cartera!$C$89:$DG$127,creditos_sf!$A167,0)/$A$1)/$AZ66*100</f>
        <v>0</v>
      </c>
      <c r="U167" s="4">
        <f>+(VLOOKUP(U$2,Cartera!$C$89:$DG$127,creditos_sf!$A167,0)/$A$1)/$AZ66*100</f>
        <v>0</v>
      </c>
      <c r="V167" s="4">
        <f>+(VLOOKUP(V$2,Cartera!$C$89:$DG$127,creditos_sf!$A167,0)/$A$1)/$AZ66*100</f>
        <v>0</v>
      </c>
      <c r="W167" s="4">
        <f>+(VLOOKUP(W$2,Cartera!$C$89:$DG$127,creditos_sf!$A167,0)/$A$1)/$AZ66*100</f>
        <v>0</v>
      </c>
      <c r="X167" s="4">
        <f>+(VLOOKUP(X$2,Cartera!$C$89:$DG$127,creditos_sf!$A167,0)/$A$1)/$AZ66*100</f>
        <v>0</v>
      </c>
      <c r="Y167" s="4">
        <f>+(VLOOKUP(Y$2,Cartera!$C$89:$DG$127,creditos_sf!$A167,0)/$A$1)/$AZ66*100</f>
        <v>0</v>
      </c>
      <c r="Z167" s="4">
        <f>+(VLOOKUP(Z$2,Cartera!$C$89:$DG$127,creditos_sf!$A167,0)/$A$1)/$AZ66*100</f>
        <v>0</v>
      </c>
      <c r="AA167" s="4">
        <f>+(VLOOKUP(AA$2,Cartera!$C$89:$DG$127,creditos_sf!$A167,0)/$A$1)/$AZ66*100</f>
        <v>0</v>
      </c>
      <c r="AB167" s="4">
        <f>+(VLOOKUP(AB$2,Cartera!$C$89:$DG$127,creditos_sf!$A167,0)/$A$1)/$AZ66*100</f>
        <v>227554046.3575052</v>
      </c>
      <c r="AC167" s="4">
        <v>30677045.682310399</v>
      </c>
      <c r="AD167" s="4">
        <f>+(VLOOKUP(AD$2,Cartera!$C$89:$DG$127,creditos_sf!$A167,0)/$A$1)/$AZ66*100</f>
        <v>7468683.3542150212</v>
      </c>
      <c r="AE167" s="4">
        <f>+(VLOOKUP(AE$2,Cartera!$C$89:$DG$127,creditos_sf!$A167,0)/$A$1)/$AZ66*100</f>
        <v>1240007.647336151</v>
      </c>
      <c r="AF167" s="4">
        <v>653791067.94808805</v>
      </c>
      <c r="AG167" s="4">
        <v>1110633387.31779</v>
      </c>
      <c r="AH167" s="4">
        <f>+(VLOOKUP(AH$2,Cartera!$C$89:$DG$127,creditos_sf!$A167,0)/$A$1)/$AZ66*100</f>
        <v>144985554.89723879</v>
      </c>
      <c r="AI167" s="4">
        <f>+(VLOOKUP(AI$2,Cartera!$C$89:$DG$127,creditos_sf!$A167,0)/$A$1)/$AZ66*100</f>
        <v>28680216.88638638</v>
      </c>
      <c r="AJ167" s="4">
        <f>+(VLOOKUP(AJ$2,Cartera!$C$89:$DG$127,creditos_sf!$A167,0)/$A$1)/$AZ66*100</f>
        <v>69380747.366650626</v>
      </c>
      <c r="AK167" s="4">
        <v>195983585.65034699</v>
      </c>
      <c r="AL167" s="4">
        <v>1048052489.89987</v>
      </c>
      <c r="AM167" s="4">
        <f>+(VLOOKUP(AM$2,Cartera!$C$89:$DG$127,creditos_sf!$A167,0)/$A$1)/$AZ66*100</f>
        <v>21745480.911564961</v>
      </c>
      <c r="AN167" s="4">
        <f>+(VLOOKUP(AN$2,Cartera!$C$89:$DG$127,creditos_sf!$A167,0)/$A$1)/$AZ66*100</f>
        <v>30466909.022310574</v>
      </c>
      <c r="AO167" s="4">
        <f>+(VLOOKUP(AO$2,Cartera!$C$89:$DG$127,creditos_sf!$A167,0)/$A$1)/$AZ66*100</f>
        <v>171989982.36443388</v>
      </c>
      <c r="AP167" s="4">
        <f>+(VLOOKUP(AP$2,Cartera!$C$89:$DG$127,creditos_sf!$A167,0)/$A$1)/$AZ66*100</f>
        <v>0</v>
      </c>
      <c r="AQ167" s="4">
        <f>+(VLOOKUP(AQ$2,Cartera!$C$89:$DG$127,creditos_sf!$A167,0)/$A$1)/$AZ66*100</f>
        <v>95046467.717762858</v>
      </c>
      <c r="AR167" s="4">
        <v>23943346.231394101</v>
      </c>
      <c r="AS167" s="4">
        <v>114542030.965625</v>
      </c>
      <c r="AT167" s="4">
        <v>6710988.0651698308</v>
      </c>
      <c r="AU167" s="4">
        <f>+(VLOOKUP(AU$2,Cartera!$C$89:$DG$127,creditos_sf!$A167,0)/$A$1)/$AZ66*100</f>
        <v>22010531.874806061</v>
      </c>
      <c r="AV167" s="4">
        <f>+(VLOOKUP(AV$2,Cartera!$C$89:$DG$127,creditos_sf!$A167,0)/$A$1)/$AZ66*100</f>
        <v>26824875.166646183</v>
      </c>
      <c r="AW167" s="4">
        <v>441360813.762959</v>
      </c>
      <c r="AX167" s="4">
        <v>795387286.00722396</v>
      </c>
      <c r="AY167" s="4">
        <f>+(VLOOKUP(AY$2,Cartera!$C$89:$DG$127,creditos_sf!$A167,0)/$A$1)/$AZ66*100</f>
        <v>694055032.98411477</v>
      </c>
    </row>
    <row r="168" spans="1:51" ht="16.5" x14ac:dyDescent="0.3">
      <c r="A168">
        <f t="shared" si="2"/>
        <v>77</v>
      </c>
      <c r="B168" s="1">
        <v>66</v>
      </c>
      <c r="C168" s="3">
        <v>42855</v>
      </c>
      <c r="D168" s="4">
        <f>+(VLOOKUP(D$2,Cartera!$C$23:$DG$33,creditos_sf!$A168,0)/$A$1)/$AZ67*100</f>
        <v>265175762.45682752</v>
      </c>
      <c r="E168" s="4">
        <v>4320735117.8828001</v>
      </c>
      <c r="F168" s="4">
        <v>3599837714.1455798</v>
      </c>
      <c r="G168" s="4">
        <v>2363588995.1668496</v>
      </c>
      <c r="H168" s="4">
        <f>+(VLOOKUP(H$2,Cartera!$C$23:$DG$33,creditos_sf!$A168,0)/$A$1)/$AZ67*100</f>
        <v>128305648.02641021</v>
      </c>
      <c r="I168" s="4">
        <f>+(VLOOKUP(I$2,Cartera!$C$23:$DG$33,creditos_sf!$A168,0)/$A$1)/$AZ67*100</f>
        <v>369280908.61166227</v>
      </c>
      <c r="J168" s="4">
        <v>14501902286.899601</v>
      </c>
      <c r="K168" s="4">
        <f>+(VLOOKUP(K$2,Cartera!$C$23:$DG$33,creditos_sf!$A168,0)/$A$1)/$AZ67*100</f>
        <v>23181528396.10482</v>
      </c>
      <c r="L168" s="4">
        <v>34630390003.094505</v>
      </c>
      <c r="M168" s="4">
        <f>+(VLOOKUP(M$2,Cartera!$C$23:$DG$33,creditos_sf!$A168,0)/$A$1)/$AZ67*100</f>
        <v>17794478312.790825</v>
      </c>
      <c r="N168" s="4">
        <v>135331840.234716</v>
      </c>
      <c r="O168" s="4">
        <f>+(VLOOKUP(O$2,Cartera!$C$89:$DG$127,creditos_sf!$A168,0)/$A$1)/$AZ67*100</f>
        <v>9320490.2786748093</v>
      </c>
      <c r="P168" s="4">
        <v>929366377.99432302</v>
      </c>
      <c r="Q168" s="4">
        <f>+(VLOOKUP(Q$2,Cartera!$C$89:$DG$127,creditos_sf!$A168,0)/$A$1)/$AZ67*100</f>
        <v>171535297.23431176</v>
      </c>
      <c r="R168" s="4">
        <f>+(VLOOKUP(R$2,Cartera!$C$89:$DG$127,creditos_sf!$A168,0)/$A$1)/$AZ67*100</f>
        <v>13809000.630646961</v>
      </c>
      <c r="S168" s="4">
        <f>+(VLOOKUP(S$2,Cartera!$C$89:$DG$127,creditos_sf!$A168,0)/$A$1)/$AZ67*100</f>
        <v>0</v>
      </c>
      <c r="T168" s="4">
        <f>+(VLOOKUP(T$2,Cartera!$C$89:$DG$127,creditos_sf!$A168,0)/$A$1)/$AZ67*100</f>
        <v>0</v>
      </c>
      <c r="U168" s="4">
        <f>+(VLOOKUP(U$2,Cartera!$C$89:$DG$127,creditos_sf!$A168,0)/$A$1)/$AZ67*100</f>
        <v>0</v>
      </c>
      <c r="V168" s="4">
        <f>+(VLOOKUP(V$2,Cartera!$C$89:$DG$127,creditos_sf!$A168,0)/$A$1)/$AZ67*100</f>
        <v>0</v>
      </c>
      <c r="W168" s="4">
        <f>+(VLOOKUP(W$2,Cartera!$C$89:$DG$127,creditos_sf!$A168,0)/$A$1)/$AZ67*100</f>
        <v>0</v>
      </c>
      <c r="X168" s="4">
        <f>+(VLOOKUP(X$2,Cartera!$C$89:$DG$127,creditos_sf!$A168,0)/$A$1)/$AZ67*100</f>
        <v>0</v>
      </c>
      <c r="Y168" s="4">
        <f>+(VLOOKUP(Y$2,Cartera!$C$89:$DG$127,creditos_sf!$A168,0)/$A$1)/$AZ67*100</f>
        <v>0</v>
      </c>
      <c r="Z168" s="4">
        <f>+(VLOOKUP(Z$2,Cartera!$C$89:$DG$127,creditos_sf!$A168,0)/$A$1)/$AZ67*100</f>
        <v>0</v>
      </c>
      <c r="AA168" s="4">
        <f>+(VLOOKUP(AA$2,Cartera!$C$89:$DG$127,creditos_sf!$A168,0)/$A$1)/$AZ67*100</f>
        <v>0</v>
      </c>
      <c r="AB168" s="4">
        <f>+(VLOOKUP(AB$2,Cartera!$C$89:$DG$127,creditos_sf!$A168,0)/$A$1)/$AZ67*100</f>
        <v>226262655.28103048</v>
      </c>
      <c r="AC168" s="4">
        <v>40197329.652611002</v>
      </c>
      <c r="AD168" s="4">
        <f>+(VLOOKUP(AD$2,Cartera!$C$89:$DG$127,creditos_sf!$A168,0)/$A$1)/$AZ67*100</f>
        <v>7306914.0330233723</v>
      </c>
      <c r="AE168" s="4">
        <f>+(VLOOKUP(AE$2,Cartera!$C$89:$DG$127,creditos_sf!$A168,0)/$A$1)/$AZ67*100</f>
        <v>1253463.9023601715</v>
      </c>
      <c r="AF168" s="4">
        <v>660459831.33924401</v>
      </c>
      <c r="AG168" s="4">
        <v>1116580059.8926299</v>
      </c>
      <c r="AH168" s="4">
        <f>+(VLOOKUP(AH$2,Cartera!$C$89:$DG$127,creditos_sf!$A168,0)/$A$1)/$AZ67*100</f>
        <v>156163197.35684872</v>
      </c>
      <c r="AI168" s="4">
        <f>+(VLOOKUP(AI$2,Cartera!$C$89:$DG$127,creditos_sf!$A168,0)/$A$1)/$AZ67*100</f>
        <v>27858342.71389278</v>
      </c>
      <c r="AJ168" s="4">
        <f>+(VLOOKUP(AJ$2,Cartera!$C$89:$DG$127,creditos_sf!$A168,0)/$A$1)/$AZ67*100</f>
        <v>88580661.769337878</v>
      </c>
      <c r="AK168" s="4">
        <v>192878122.628858</v>
      </c>
      <c r="AL168" s="4">
        <v>1038036571.23378</v>
      </c>
      <c r="AM168" s="4">
        <f>+(VLOOKUP(AM$2,Cartera!$C$89:$DG$127,creditos_sf!$A168,0)/$A$1)/$AZ67*100</f>
        <v>21744590.328769423</v>
      </c>
      <c r="AN168" s="4">
        <f>+(VLOOKUP(AN$2,Cartera!$C$89:$DG$127,creditos_sf!$A168,0)/$A$1)/$AZ67*100</f>
        <v>29922020.693728071</v>
      </c>
      <c r="AO168" s="4">
        <f>+(VLOOKUP(AO$2,Cartera!$C$89:$DG$127,creditos_sf!$A168,0)/$A$1)/$AZ67*100</f>
        <v>167655324.21186998</v>
      </c>
      <c r="AP168" s="4">
        <f>+(VLOOKUP(AP$2,Cartera!$C$89:$DG$127,creditos_sf!$A168,0)/$A$1)/$AZ67*100</f>
        <v>0</v>
      </c>
      <c r="AQ168" s="4">
        <f>+(VLOOKUP(AQ$2,Cartera!$C$89:$DG$127,creditos_sf!$A168,0)/$A$1)/$AZ67*100</f>
        <v>93387770.991428062</v>
      </c>
      <c r="AR168" s="4">
        <v>25229649.142742801</v>
      </c>
      <c r="AS168" s="4">
        <v>117045746.85040399</v>
      </c>
      <c r="AT168" s="4">
        <v>7067603.2470063297</v>
      </c>
      <c r="AU168" s="4">
        <f>+(VLOOKUP(AU$2,Cartera!$C$89:$DG$127,creditos_sf!$A168,0)/$A$1)/$AZ67*100</f>
        <v>22209167.949876145</v>
      </c>
      <c r="AV168" s="4">
        <f>+(VLOOKUP(AV$2,Cartera!$C$89:$DG$127,creditos_sf!$A168,0)/$A$1)/$AZ67*100</f>
        <v>26278976.926058758</v>
      </c>
      <c r="AW168" s="4">
        <v>458063448.47504401</v>
      </c>
      <c r="AX168" s="4">
        <v>813143034.00107408</v>
      </c>
      <c r="AY168" s="4">
        <f>+(VLOOKUP(AY$2,Cartera!$C$89:$DG$127,creditos_sf!$A168,0)/$A$1)/$AZ67*100</f>
        <v>723551377.92944193</v>
      </c>
    </row>
    <row r="169" spans="1:51" ht="16.5" x14ac:dyDescent="0.3">
      <c r="A169">
        <f t="shared" ref="A169:A200" si="3">+B169+11</f>
        <v>78</v>
      </c>
      <c r="B169" s="1">
        <v>67</v>
      </c>
      <c r="C169" s="3">
        <v>42886</v>
      </c>
      <c r="D169" s="4">
        <f>+(VLOOKUP(D$2,Cartera!$C$23:$DG$33,creditos_sf!$A169,0)/$A$1)/$AZ68*100</f>
        <v>266906916.56622878</v>
      </c>
      <c r="E169" s="4">
        <v>4394043855.5719099</v>
      </c>
      <c r="F169" s="4">
        <v>3637830736.6245899</v>
      </c>
      <c r="G169" s="4">
        <v>2415696485.9160099</v>
      </c>
      <c r="H169" s="4">
        <f>+(VLOOKUP(H$2,Cartera!$C$23:$DG$33,creditos_sf!$A169,0)/$A$1)/$AZ68*100</f>
        <v>129354489.3376762</v>
      </c>
      <c r="I169" s="4">
        <f>+(VLOOKUP(I$2,Cartera!$C$23:$DG$33,creditos_sf!$A169,0)/$A$1)/$AZ68*100</f>
        <v>349439648.8551572</v>
      </c>
      <c r="J169" s="4">
        <v>14803417805.131599</v>
      </c>
      <c r="K169" s="4">
        <f>+(VLOOKUP(K$2,Cartera!$C$23:$DG$33,creditos_sf!$A169,0)/$A$1)/$AZ68*100</f>
        <v>23371415009.87001</v>
      </c>
      <c r="L169" s="4">
        <v>34980791161.7939</v>
      </c>
      <c r="M169" s="4">
        <f>+(VLOOKUP(M$2,Cartera!$C$23:$DG$33,creditos_sf!$A169,0)/$A$1)/$AZ68*100</f>
        <v>17865060879.110855</v>
      </c>
      <c r="N169" s="4">
        <v>138179447.71964902</v>
      </c>
      <c r="O169" s="4">
        <f>+(VLOOKUP(O$2,Cartera!$C$89:$DG$127,creditos_sf!$A169,0)/$A$1)/$AZ68*100</f>
        <v>9464298.6343748849</v>
      </c>
      <c r="P169" s="4">
        <v>939855651.84808195</v>
      </c>
      <c r="Q169" s="4">
        <f>+(VLOOKUP(Q$2,Cartera!$C$89:$DG$127,creditos_sf!$A169,0)/$A$1)/$AZ68*100</f>
        <v>174379655.30612716</v>
      </c>
      <c r="R169" s="4">
        <f>+(VLOOKUP(R$2,Cartera!$C$89:$DG$127,creditos_sf!$A169,0)/$A$1)/$AZ68*100</f>
        <v>15025446.842249572</v>
      </c>
      <c r="S169" s="4">
        <f>+(VLOOKUP(S$2,Cartera!$C$89:$DG$127,creditos_sf!$A169,0)/$A$1)/$AZ68*100</f>
        <v>0</v>
      </c>
      <c r="T169" s="4">
        <f>+(VLOOKUP(T$2,Cartera!$C$89:$DG$127,creditos_sf!$A169,0)/$A$1)/$AZ68*100</f>
        <v>0</v>
      </c>
      <c r="U169" s="4">
        <f>+(VLOOKUP(U$2,Cartera!$C$89:$DG$127,creditos_sf!$A169,0)/$A$1)/$AZ68*100</f>
        <v>0</v>
      </c>
      <c r="V169" s="4">
        <f>+(VLOOKUP(V$2,Cartera!$C$89:$DG$127,creditos_sf!$A169,0)/$A$1)/$AZ68*100</f>
        <v>0</v>
      </c>
      <c r="W169" s="4">
        <f>+(VLOOKUP(W$2,Cartera!$C$89:$DG$127,creditos_sf!$A169,0)/$A$1)/$AZ68*100</f>
        <v>0</v>
      </c>
      <c r="X169" s="4">
        <f>+(VLOOKUP(X$2,Cartera!$C$89:$DG$127,creditos_sf!$A169,0)/$A$1)/$AZ68*100</f>
        <v>0</v>
      </c>
      <c r="Y169" s="4">
        <f>+(VLOOKUP(Y$2,Cartera!$C$89:$DG$127,creditos_sf!$A169,0)/$A$1)/$AZ68*100</f>
        <v>0</v>
      </c>
      <c r="Z169" s="4">
        <f>+(VLOOKUP(Z$2,Cartera!$C$89:$DG$127,creditos_sf!$A169,0)/$A$1)/$AZ68*100</f>
        <v>0</v>
      </c>
      <c r="AA169" s="4">
        <f>+(VLOOKUP(AA$2,Cartera!$C$89:$DG$127,creditos_sf!$A169,0)/$A$1)/$AZ68*100</f>
        <v>0</v>
      </c>
      <c r="AB169" s="4">
        <f>+(VLOOKUP(AB$2,Cartera!$C$89:$DG$127,creditos_sf!$A169,0)/$A$1)/$AZ68*100</f>
        <v>227113659.08457047</v>
      </c>
      <c r="AC169" s="4">
        <v>52673351.522037201</v>
      </c>
      <c r="AD169" s="4">
        <f>+(VLOOKUP(AD$2,Cartera!$C$89:$DG$127,creditos_sf!$A169,0)/$A$1)/$AZ68*100</f>
        <v>7700592.3200501241</v>
      </c>
      <c r="AE169" s="4">
        <f>+(VLOOKUP(AE$2,Cartera!$C$89:$DG$127,creditos_sf!$A169,0)/$A$1)/$AZ68*100</f>
        <v>1236955.6066410216</v>
      </c>
      <c r="AF169" s="4">
        <v>669685521.28483009</v>
      </c>
      <c r="AG169" s="4">
        <v>1130473064.5002999</v>
      </c>
      <c r="AH169" s="4">
        <f>+(VLOOKUP(AH$2,Cartera!$C$89:$DG$127,creditos_sf!$A169,0)/$A$1)/$AZ68*100</f>
        <v>160795518.28499675</v>
      </c>
      <c r="AI169" s="4">
        <f>+(VLOOKUP(AI$2,Cartera!$C$89:$DG$127,creditos_sf!$A169,0)/$A$1)/$AZ68*100</f>
        <v>28212525.513862971</v>
      </c>
      <c r="AJ169" s="4">
        <f>+(VLOOKUP(AJ$2,Cartera!$C$89:$DG$127,creditos_sf!$A169,0)/$A$1)/$AZ68*100</f>
        <v>74081108.376578495</v>
      </c>
      <c r="AK169" s="4">
        <v>189525695.05501699</v>
      </c>
      <c r="AL169" s="4">
        <v>1033103883.2582201</v>
      </c>
      <c r="AM169" s="4">
        <f>+(VLOOKUP(AM$2,Cartera!$C$89:$DG$127,creditos_sf!$A169,0)/$A$1)/$AZ68*100</f>
        <v>22090975.893642865</v>
      </c>
      <c r="AN169" s="4">
        <f>+(VLOOKUP(AN$2,Cartera!$C$89:$DG$127,creditos_sf!$A169,0)/$A$1)/$AZ68*100</f>
        <v>29785502.040904619</v>
      </c>
      <c r="AO169" s="4">
        <f>+(VLOOKUP(AO$2,Cartera!$C$89:$DG$127,creditos_sf!$A169,0)/$A$1)/$AZ68*100</f>
        <v>173218806.34162366</v>
      </c>
      <c r="AP169" s="4">
        <f>+(VLOOKUP(AP$2,Cartera!$C$89:$DG$127,creditos_sf!$A169,0)/$A$1)/$AZ68*100</f>
        <v>0</v>
      </c>
      <c r="AQ169" s="4">
        <f>+(VLOOKUP(AQ$2,Cartera!$C$89:$DG$127,creditos_sf!$A169,0)/$A$1)/$AZ68*100</f>
        <v>92143955.443652928</v>
      </c>
      <c r="AR169" s="4">
        <v>24813340.490681197</v>
      </c>
      <c r="AS169" s="4">
        <v>118470611.47597501</v>
      </c>
      <c r="AT169" s="4">
        <v>7283293.3550972305</v>
      </c>
      <c r="AU169" s="4">
        <f>+(VLOOKUP(AU$2,Cartera!$C$89:$DG$127,creditos_sf!$A169,0)/$A$1)/$AZ68*100</f>
        <v>23105361.00793371</v>
      </c>
      <c r="AV169" s="4">
        <f>+(VLOOKUP(AV$2,Cartera!$C$89:$DG$127,creditos_sf!$A169,0)/$A$1)/$AZ68*100</f>
        <v>26345416.26570851</v>
      </c>
      <c r="AW169" s="4">
        <v>473057670.74909902</v>
      </c>
      <c r="AX169" s="4">
        <v>830309308.37189496</v>
      </c>
      <c r="AY169" s="4">
        <f>+(VLOOKUP(AY$2,Cartera!$C$89:$DG$127,creditos_sf!$A169,0)/$A$1)/$AZ68*100</f>
        <v>752614430.2827158</v>
      </c>
    </row>
    <row r="170" spans="1:51" ht="16.5" x14ac:dyDescent="0.3">
      <c r="A170">
        <f t="shared" si="3"/>
        <v>79</v>
      </c>
      <c r="B170" s="1">
        <v>68</v>
      </c>
      <c r="C170" s="3">
        <v>42916</v>
      </c>
      <c r="D170" s="4">
        <f>+(VLOOKUP(D$2,Cartera!$C$23:$DG$33,creditos_sf!$A170,0)/$A$1)/$AZ69*100</f>
        <v>275430936.88309515</v>
      </c>
      <c r="E170" s="4">
        <v>4479570844.4045401</v>
      </c>
      <c r="F170" s="4">
        <v>3631135371.0479698</v>
      </c>
      <c r="G170" s="4">
        <v>2407667305.3318801</v>
      </c>
      <c r="H170" s="4">
        <f>+(VLOOKUP(H$2,Cartera!$C$23:$DG$33,creditos_sf!$A170,0)/$A$1)/$AZ69*100</f>
        <v>125345647.17509493</v>
      </c>
      <c r="I170" s="4">
        <f>+(VLOOKUP(I$2,Cartera!$C$23:$DG$33,creditos_sf!$A170,0)/$A$1)/$AZ69*100</f>
        <v>330763708.41302562</v>
      </c>
      <c r="J170" s="4">
        <v>14592573014.116499</v>
      </c>
      <c r="K170" s="4">
        <f>+(VLOOKUP(K$2,Cartera!$C$23:$DG$33,creditos_sf!$A170,0)/$A$1)/$AZ69*100</f>
        <v>23631796522.761295</v>
      </c>
      <c r="L170" s="4">
        <v>35361545856.633301</v>
      </c>
      <c r="M170" s="4">
        <f>+(VLOOKUP(M$2,Cartera!$C$23:$DG$33,creditos_sf!$A170,0)/$A$1)/$AZ69*100</f>
        <v>17827327712.519703</v>
      </c>
      <c r="N170" s="4">
        <v>141469113.17886701</v>
      </c>
      <c r="O170" s="4">
        <f>+(VLOOKUP(O$2,Cartera!$C$89:$DG$127,creditos_sf!$A170,0)/$A$1)/$AZ69*100</f>
        <v>0</v>
      </c>
      <c r="P170" s="4">
        <v>944606548.1719749</v>
      </c>
      <c r="Q170" s="4">
        <f>+(VLOOKUP(Q$2,Cartera!$C$89:$DG$127,creditos_sf!$A170,0)/$A$1)/$AZ69*100</f>
        <v>175623983.66083938</v>
      </c>
      <c r="R170" s="4">
        <f>+(VLOOKUP(R$2,Cartera!$C$89:$DG$127,creditos_sf!$A170,0)/$A$1)/$AZ69*100</f>
        <v>15735978.524402032</v>
      </c>
      <c r="S170" s="4">
        <f>+(VLOOKUP(S$2,Cartera!$C$89:$DG$127,creditos_sf!$A170,0)/$A$1)/$AZ69*100</f>
        <v>0</v>
      </c>
      <c r="T170" s="4">
        <f>+(VLOOKUP(T$2,Cartera!$C$89:$DG$127,creditos_sf!$A170,0)/$A$1)/$AZ69*100</f>
        <v>0</v>
      </c>
      <c r="U170" s="4">
        <f>+(VLOOKUP(U$2,Cartera!$C$89:$DG$127,creditos_sf!$A170,0)/$A$1)/$AZ69*100</f>
        <v>0</v>
      </c>
      <c r="V170" s="4">
        <f>+(VLOOKUP(V$2,Cartera!$C$89:$DG$127,creditos_sf!$A170,0)/$A$1)/$AZ69*100</f>
        <v>0</v>
      </c>
      <c r="W170" s="4">
        <f>+(VLOOKUP(W$2,Cartera!$C$89:$DG$127,creditos_sf!$A170,0)/$A$1)/$AZ69*100</f>
        <v>0</v>
      </c>
      <c r="X170" s="4">
        <f>+(VLOOKUP(X$2,Cartera!$C$89:$DG$127,creditos_sf!$A170,0)/$A$1)/$AZ69*100</f>
        <v>0</v>
      </c>
      <c r="Y170" s="4">
        <f>+(VLOOKUP(Y$2,Cartera!$C$89:$DG$127,creditos_sf!$A170,0)/$A$1)/$AZ69*100</f>
        <v>0</v>
      </c>
      <c r="Z170" s="4">
        <f>+(VLOOKUP(Z$2,Cartera!$C$89:$DG$127,creditos_sf!$A170,0)/$A$1)/$AZ69*100</f>
        <v>0</v>
      </c>
      <c r="AA170" s="4">
        <f>+(VLOOKUP(AA$2,Cartera!$C$89:$DG$127,creditos_sf!$A170,0)/$A$1)/$AZ69*100</f>
        <v>0</v>
      </c>
      <c r="AB170" s="4">
        <f>+(VLOOKUP(AB$2,Cartera!$C$89:$DG$127,creditos_sf!$A170,0)/$A$1)/$AZ69*100</f>
        <v>225571562.70398119</v>
      </c>
      <c r="AC170" s="4">
        <v>26470243.0207261</v>
      </c>
      <c r="AD170" s="4">
        <f>+(VLOOKUP(AD$2,Cartera!$C$89:$DG$127,creditos_sf!$A170,0)/$A$1)/$AZ69*100</f>
        <v>7932214.7324200878</v>
      </c>
      <c r="AE170" s="4">
        <f>+(VLOOKUP(AE$2,Cartera!$C$89:$DG$127,creditos_sf!$A170,0)/$A$1)/$AZ69*100</f>
        <v>1183594.3243246989</v>
      </c>
      <c r="AF170" s="4">
        <v>672822159.19206893</v>
      </c>
      <c r="AG170" s="4">
        <v>1141005460.9884698</v>
      </c>
      <c r="AH170" s="4">
        <f>+(VLOOKUP(AH$2,Cartera!$C$89:$DG$127,creditos_sf!$A170,0)/$A$1)/$AZ69*100</f>
        <v>162639475.76987982</v>
      </c>
      <c r="AI170" s="4">
        <f>+(VLOOKUP(AI$2,Cartera!$C$89:$DG$127,creditos_sf!$A170,0)/$A$1)/$AZ69*100</f>
        <v>28087710.285322066</v>
      </c>
      <c r="AJ170" s="4">
        <f>+(VLOOKUP(AJ$2,Cartera!$C$89:$DG$127,creditos_sf!$A170,0)/$A$1)/$AZ69*100</f>
        <v>91110645.760573074</v>
      </c>
      <c r="AK170" s="4">
        <v>187550043.541711</v>
      </c>
      <c r="AL170" s="4">
        <v>1042057856.6879901</v>
      </c>
      <c r="AM170" s="4">
        <f>+(VLOOKUP(AM$2,Cartera!$C$89:$DG$127,creditos_sf!$A170,0)/$A$1)/$AZ69*100</f>
        <v>21544659.740559503</v>
      </c>
      <c r="AN170" s="4">
        <f>+(VLOOKUP(AN$2,Cartera!$C$89:$DG$127,creditos_sf!$A170,0)/$A$1)/$AZ69*100</f>
        <v>29918261.707270972</v>
      </c>
      <c r="AO170" s="4">
        <f>+(VLOOKUP(AO$2,Cartera!$C$89:$DG$127,creditos_sf!$A170,0)/$A$1)/$AZ69*100</f>
        <v>186881234.65239039</v>
      </c>
      <c r="AP170" s="4">
        <f>+(VLOOKUP(AP$2,Cartera!$C$89:$DG$127,creditos_sf!$A170,0)/$A$1)/$AZ69*100</f>
        <v>0</v>
      </c>
      <c r="AQ170" s="4">
        <f>+(VLOOKUP(AQ$2,Cartera!$C$89:$DG$127,creditos_sf!$A170,0)/$A$1)/$AZ69*100</f>
        <v>91734855.316554934</v>
      </c>
      <c r="AR170" s="4">
        <v>25531542.670279901</v>
      </c>
      <c r="AS170" s="4">
        <v>116858121.10780001</v>
      </c>
      <c r="AT170" s="4">
        <v>7580516.7717728997</v>
      </c>
      <c r="AU170" s="4">
        <f>+(VLOOKUP(AU$2,Cartera!$C$89:$DG$127,creditos_sf!$A170,0)/$A$1)/$AZ69*100</f>
        <v>23488637.634962268</v>
      </c>
      <c r="AV170" s="4">
        <f>+(VLOOKUP(AV$2,Cartera!$C$89:$DG$127,creditos_sf!$A170,0)/$A$1)/$AZ69*100</f>
        <v>25238449.150159273</v>
      </c>
      <c r="AW170" s="4">
        <v>481519720.22213197</v>
      </c>
      <c r="AX170" s="4">
        <v>842250443.917907</v>
      </c>
      <c r="AY170" s="4">
        <f>+(VLOOKUP(AY$2,Cartera!$C$89:$DG$127,creditos_sf!$A170,0)/$A$1)/$AZ69*100</f>
        <v>789039350.49603093</v>
      </c>
    </row>
    <row r="171" spans="1:51" ht="16.5" x14ac:dyDescent="0.3">
      <c r="A171">
        <f t="shared" si="3"/>
        <v>80</v>
      </c>
      <c r="B171" s="1">
        <v>69</v>
      </c>
      <c r="C171" s="3">
        <v>42947</v>
      </c>
      <c r="D171" s="4">
        <f>+(VLOOKUP(D$2,Cartera!$C$23:$DG$33,creditos_sf!$A171,0)/$A$1)/$AZ70*100</f>
        <v>289933308.42831647</v>
      </c>
      <c r="E171" s="4">
        <v>4533756103.3926401</v>
      </c>
      <c r="F171" s="4">
        <v>3641865645.6233597</v>
      </c>
      <c r="G171" s="4">
        <v>2383522050.2205997</v>
      </c>
      <c r="H171" s="4">
        <f>+(VLOOKUP(H$2,Cartera!$C$23:$DG$33,creditos_sf!$A171,0)/$A$1)/$AZ70*100</f>
        <v>127468190.20908119</v>
      </c>
      <c r="I171" s="4">
        <f>+(VLOOKUP(I$2,Cartera!$C$23:$DG$33,creditos_sf!$A171,0)/$A$1)/$AZ70*100</f>
        <v>255501271.83524641</v>
      </c>
      <c r="J171" s="4">
        <v>14780570420.455</v>
      </c>
      <c r="K171" s="4">
        <f>+(VLOOKUP(K$2,Cartera!$C$23:$DG$33,creditos_sf!$A171,0)/$A$1)/$AZ70*100</f>
        <v>23037862100.436584</v>
      </c>
      <c r="L171" s="4">
        <v>35122807394.249603</v>
      </c>
      <c r="M171" s="4">
        <f>+(VLOOKUP(M$2,Cartera!$C$23:$DG$33,creditos_sf!$A171,0)/$A$1)/$AZ70*100</f>
        <v>17830609981.227879</v>
      </c>
      <c r="N171" s="4">
        <v>144939009.68125001</v>
      </c>
      <c r="O171" s="4">
        <f>+(VLOOKUP(O$2,Cartera!$C$89:$DG$127,creditos_sf!$A171,0)/$A$1)/$AZ70*100</f>
        <v>0</v>
      </c>
      <c r="P171" s="4">
        <v>957951093.00879395</v>
      </c>
      <c r="Q171" s="4">
        <f>+(VLOOKUP(Q$2,Cartera!$C$89:$DG$127,creditos_sf!$A171,0)/$A$1)/$AZ70*100</f>
        <v>175544119.2200543</v>
      </c>
      <c r="R171" s="4">
        <f>+(VLOOKUP(R$2,Cartera!$C$89:$DG$127,creditos_sf!$A171,0)/$A$1)/$AZ70*100</f>
        <v>16435640.234324265</v>
      </c>
      <c r="S171" s="4">
        <f>+(VLOOKUP(S$2,Cartera!$C$89:$DG$127,creditos_sf!$A171,0)/$A$1)/$AZ70*100</f>
        <v>0</v>
      </c>
      <c r="T171" s="4">
        <f>+(VLOOKUP(T$2,Cartera!$C$89:$DG$127,creditos_sf!$A171,0)/$A$1)/$AZ70*100</f>
        <v>0</v>
      </c>
      <c r="U171" s="4">
        <f>+(VLOOKUP(U$2,Cartera!$C$89:$DG$127,creditos_sf!$A171,0)/$A$1)/$AZ70*100</f>
        <v>0</v>
      </c>
      <c r="V171" s="4">
        <f>+(VLOOKUP(V$2,Cartera!$C$89:$DG$127,creditos_sf!$A171,0)/$A$1)/$AZ70*100</f>
        <v>0</v>
      </c>
      <c r="W171" s="4">
        <f>+(VLOOKUP(W$2,Cartera!$C$89:$DG$127,creditos_sf!$A171,0)/$A$1)/$AZ70*100</f>
        <v>0</v>
      </c>
      <c r="X171" s="4">
        <f>+(VLOOKUP(X$2,Cartera!$C$89:$DG$127,creditos_sf!$A171,0)/$A$1)/$AZ70*100</f>
        <v>0</v>
      </c>
      <c r="Y171" s="4">
        <f>+(VLOOKUP(Y$2,Cartera!$C$89:$DG$127,creditos_sf!$A171,0)/$A$1)/$AZ70*100</f>
        <v>0</v>
      </c>
      <c r="Z171" s="4">
        <f>+(VLOOKUP(Z$2,Cartera!$C$89:$DG$127,creditos_sf!$A171,0)/$A$1)/$AZ70*100</f>
        <v>0</v>
      </c>
      <c r="AA171" s="4">
        <f>+(VLOOKUP(AA$2,Cartera!$C$89:$DG$127,creditos_sf!$A171,0)/$A$1)/$AZ70*100</f>
        <v>0</v>
      </c>
      <c r="AB171" s="4">
        <f>+(VLOOKUP(AB$2,Cartera!$C$89:$DG$127,creditos_sf!$A171,0)/$A$1)/$AZ70*100</f>
        <v>226420078.60931143</v>
      </c>
      <c r="AC171" s="4">
        <v>28032974.8506402</v>
      </c>
      <c r="AD171" s="4">
        <f>+(VLOOKUP(AD$2,Cartera!$C$89:$DG$127,creditos_sf!$A171,0)/$A$1)/$AZ70*100</f>
        <v>7748152.9274702026</v>
      </c>
      <c r="AE171" s="4">
        <f>+(VLOOKUP(AE$2,Cartera!$C$89:$DG$127,creditos_sf!$A171,0)/$A$1)/$AZ70*100</f>
        <v>1063303.6102747172</v>
      </c>
      <c r="AF171" s="4">
        <v>680673037.27468598</v>
      </c>
      <c r="AG171" s="4">
        <v>1156480644.9108601</v>
      </c>
      <c r="AH171" s="4">
        <f>+(VLOOKUP(AH$2,Cartera!$C$89:$DG$127,creditos_sf!$A171,0)/$A$1)/$AZ70*100</f>
        <v>162295181.55822515</v>
      </c>
      <c r="AI171" s="4">
        <f>+(VLOOKUP(AI$2,Cartera!$C$89:$DG$127,creditos_sf!$A171,0)/$A$1)/$AZ70*100</f>
        <v>27601925.277200855</v>
      </c>
      <c r="AJ171" s="4">
        <f>+(VLOOKUP(AJ$2,Cartera!$C$89:$DG$127,creditos_sf!$A171,0)/$A$1)/$AZ70*100</f>
        <v>100752923.60533436</v>
      </c>
      <c r="AK171" s="4">
        <v>183955820.00232601</v>
      </c>
      <c r="AL171" s="4">
        <v>1042255780.61783</v>
      </c>
      <c r="AM171" s="4">
        <f>+(VLOOKUP(AM$2,Cartera!$C$89:$DG$127,creditos_sf!$A171,0)/$A$1)/$AZ70*100</f>
        <v>21157132.971783843</v>
      </c>
      <c r="AN171" s="4">
        <f>+(VLOOKUP(AN$2,Cartera!$C$89:$DG$127,creditos_sf!$A171,0)/$A$1)/$AZ70*100</f>
        <v>29883946.773467761</v>
      </c>
      <c r="AO171" s="4">
        <f>+(VLOOKUP(AO$2,Cartera!$C$89:$DG$127,creditos_sf!$A171,0)/$A$1)/$AZ70*100</f>
        <v>203930974.9209173</v>
      </c>
      <c r="AP171" s="4">
        <f>+(VLOOKUP(AP$2,Cartera!$C$89:$DG$127,creditos_sf!$A171,0)/$A$1)/$AZ70*100</f>
        <v>0</v>
      </c>
      <c r="AQ171" s="4">
        <f>+(VLOOKUP(AQ$2,Cartera!$C$89:$DG$127,creditos_sf!$A171,0)/$A$1)/$AZ70*100</f>
        <v>90194959.130182087</v>
      </c>
      <c r="AR171" s="4">
        <v>25368885.500065498</v>
      </c>
      <c r="AS171" s="4">
        <v>116656892.10214999</v>
      </c>
      <c r="AT171" s="4">
        <v>8012747.0653864602</v>
      </c>
      <c r="AU171" s="4">
        <f>+(VLOOKUP(AU$2,Cartera!$C$89:$DG$127,creditos_sf!$A171,0)/$A$1)/$AZ70*100</f>
        <v>23498785.768443391</v>
      </c>
      <c r="AV171" s="4">
        <f>+(VLOOKUP(AV$2,Cartera!$C$89:$DG$127,creditos_sf!$A171,0)/$A$1)/$AZ70*100</f>
        <v>24263135.19531773</v>
      </c>
      <c r="AW171" s="4">
        <v>499466431.49129498</v>
      </c>
      <c r="AX171" s="4">
        <v>859649765.08527505</v>
      </c>
      <c r="AY171" s="4">
        <f>+(VLOOKUP(AY$2,Cartera!$C$89:$DG$127,creditos_sf!$A171,0)/$A$1)/$AZ70*100</f>
        <v>810521119.76417732</v>
      </c>
    </row>
    <row r="172" spans="1:51" ht="16.5" x14ac:dyDescent="0.3">
      <c r="A172">
        <f t="shared" si="3"/>
        <v>81</v>
      </c>
      <c r="B172" s="1">
        <v>70</v>
      </c>
      <c r="C172" s="3">
        <v>42978</v>
      </c>
      <c r="D172" s="4">
        <f>+(VLOOKUP(D$2,Cartera!$C$23:$DG$33,creditos_sf!$A172,0)/$A$1)/$AZ71*100</f>
        <v>284333594.9615137</v>
      </c>
      <c r="E172" s="4">
        <v>4554383874.8744202</v>
      </c>
      <c r="F172" s="4">
        <v>3646386324.5790801</v>
      </c>
      <c r="G172" s="4">
        <v>2396924941.21246</v>
      </c>
      <c r="H172" s="4">
        <f>+(VLOOKUP(H$2,Cartera!$C$23:$DG$33,creditos_sf!$A172,0)/$A$1)/$AZ71*100</f>
        <v>128860964.59669329</v>
      </c>
      <c r="I172" s="4">
        <f>+(VLOOKUP(I$2,Cartera!$C$23:$DG$33,creditos_sf!$A172,0)/$A$1)/$AZ71*100</f>
        <v>308896395.49812692</v>
      </c>
      <c r="J172" s="4">
        <v>14762918824.184601</v>
      </c>
      <c r="K172" s="4">
        <f>+(VLOOKUP(K$2,Cartera!$C$23:$DG$33,creditos_sf!$A172,0)/$A$1)/$AZ71*100</f>
        <v>23103509688.668106</v>
      </c>
      <c r="L172" s="4">
        <v>34728403093.279198</v>
      </c>
      <c r="M172" s="4">
        <f>+(VLOOKUP(M$2,Cartera!$C$23:$DG$33,creditos_sf!$A172,0)/$A$1)/$AZ71*100</f>
        <v>17783487649.053669</v>
      </c>
      <c r="N172" s="4">
        <v>147225410.92276701</v>
      </c>
      <c r="O172" s="4">
        <f>+(VLOOKUP(O$2,Cartera!$C$89:$DG$127,creditos_sf!$A172,0)/$A$1)/$AZ71*100</f>
        <v>0</v>
      </c>
      <c r="P172" s="4">
        <v>963463972.541875</v>
      </c>
      <c r="Q172" s="4">
        <f>+(VLOOKUP(Q$2,Cartera!$C$89:$DG$127,creditos_sf!$A172,0)/$A$1)/$AZ71*100</f>
        <v>175729225.52760804</v>
      </c>
      <c r="R172" s="4">
        <f>+(VLOOKUP(R$2,Cartera!$C$89:$DG$127,creditos_sf!$A172,0)/$A$1)/$AZ71*100</f>
        <v>17307569.372905448</v>
      </c>
      <c r="S172" s="4">
        <f>+(VLOOKUP(S$2,Cartera!$C$89:$DG$127,creditos_sf!$A172,0)/$A$1)/$AZ71*100</f>
        <v>0</v>
      </c>
      <c r="T172" s="4">
        <f>+(VLOOKUP(T$2,Cartera!$C$89:$DG$127,creditos_sf!$A172,0)/$A$1)/$AZ71*100</f>
        <v>0</v>
      </c>
      <c r="U172" s="4">
        <f>+(VLOOKUP(U$2,Cartera!$C$89:$DG$127,creditos_sf!$A172,0)/$A$1)/$AZ71*100</f>
        <v>0</v>
      </c>
      <c r="V172" s="4">
        <f>+(VLOOKUP(V$2,Cartera!$C$89:$DG$127,creditos_sf!$A172,0)/$A$1)/$AZ71*100</f>
        <v>0</v>
      </c>
      <c r="W172" s="4">
        <f>+(VLOOKUP(W$2,Cartera!$C$89:$DG$127,creditos_sf!$A172,0)/$A$1)/$AZ71*100</f>
        <v>0</v>
      </c>
      <c r="X172" s="4">
        <f>+(VLOOKUP(X$2,Cartera!$C$89:$DG$127,creditos_sf!$A172,0)/$A$1)/$AZ71*100</f>
        <v>0</v>
      </c>
      <c r="Y172" s="4">
        <f>+(VLOOKUP(Y$2,Cartera!$C$89:$DG$127,creditos_sf!$A172,0)/$A$1)/$AZ71*100</f>
        <v>0</v>
      </c>
      <c r="Z172" s="4">
        <f>+(VLOOKUP(Z$2,Cartera!$C$89:$DG$127,creditos_sf!$A172,0)/$A$1)/$AZ71*100</f>
        <v>0</v>
      </c>
      <c r="AA172" s="4">
        <f>+(VLOOKUP(AA$2,Cartera!$C$89:$DG$127,creditos_sf!$A172,0)/$A$1)/$AZ71*100</f>
        <v>0</v>
      </c>
      <c r="AB172" s="4">
        <f>+(VLOOKUP(AB$2,Cartera!$C$89:$DG$127,creditos_sf!$A172,0)/$A$1)/$AZ71*100</f>
        <v>224778796.69230497</v>
      </c>
      <c r="AC172" s="4">
        <v>29957894.757882301</v>
      </c>
      <c r="AD172" s="4">
        <f>+(VLOOKUP(AD$2,Cartera!$C$89:$DG$127,creditos_sf!$A172,0)/$A$1)/$AZ71*100</f>
        <v>7984601.7295046812</v>
      </c>
      <c r="AE172" s="4">
        <f>+(VLOOKUP(AE$2,Cartera!$C$89:$DG$127,creditos_sf!$A172,0)/$A$1)/$AZ71*100</f>
        <v>984557.07835072279</v>
      </c>
      <c r="AF172" s="4">
        <v>684891256.58101296</v>
      </c>
      <c r="AG172" s="4">
        <v>1152374731.30305</v>
      </c>
      <c r="AH172" s="4">
        <f>+(VLOOKUP(AH$2,Cartera!$C$89:$DG$127,creditos_sf!$A172,0)/$A$1)/$AZ71*100</f>
        <v>162070650.2016733</v>
      </c>
      <c r="AI172" s="4">
        <f>+(VLOOKUP(AI$2,Cartera!$C$89:$DG$127,creditos_sf!$A172,0)/$A$1)/$AZ71*100</f>
        <v>27089056.398716435</v>
      </c>
      <c r="AJ172" s="4">
        <f>+(VLOOKUP(AJ$2,Cartera!$C$89:$DG$127,creditos_sf!$A172,0)/$A$1)/$AZ71*100</f>
        <v>99738348.640456647</v>
      </c>
      <c r="AK172" s="4">
        <v>180459590.547932</v>
      </c>
      <c r="AL172" s="4">
        <v>1037781143.4958601</v>
      </c>
      <c r="AM172" s="4">
        <f>+(VLOOKUP(AM$2,Cartera!$C$89:$DG$127,creditos_sf!$A172,0)/$A$1)/$AZ71*100</f>
        <v>21082464.147621308</v>
      </c>
      <c r="AN172" s="4">
        <f>+(VLOOKUP(AN$2,Cartera!$C$89:$DG$127,creditos_sf!$A172,0)/$A$1)/$AZ71*100</f>
        <v>30996477.999720767</v>
      </c>
      <c r="AO172" s="4">
        <f>+(VLOOKUP(AO$2,Cartera!$C$89:$DG$127,creditos_sf!$A172,0)/$A$1)/$AZ71*100</f>
        <v>205050584.24629852</v>
      </c>
      <c r="AP172" s="4">
        <f>+(VLOOKUP(AP$2,Cartera!$C$89:$DG$127,creditos_sf!$A172,0)/$A$1)/$AZ71*100</f>
        <v>0</v>
      </c>
      <c r="AQ172" s="4">
        <f>+(VLOOKUP(AQ$2,Cartera!$C$89:$DG$127,creditos_sf!$A172,0)/$A$1)/$AZ71*100</f>
        <v>89494381.393857911</v>
      </c>
      <c r="AR172" s="4">
        <v>22815465.272270001</v>
      </c>
      <c r="AS172" s="4">
        <v>115953860.663176</v>
      </c>
      <c r="AT172" s="4">
        <v>8299686.711194519</v>
      </c>
      <c r="AU172" s="4">
        <f>+(VLOOKUP(AU$2,Cartera!$C$89:$DG$127,creditos_sf!$A172,0)/$A$1)/$AZ71*100</f>
        <v>23947613.494178247</v>
      </c>
      <c r="AV172" s="4">
        <f>+(VLOOKUP(AV$2,Cartera!$C$89:$DG$127,creditos_sf!$A172,0)/$A$1)/$AZ71*100</f>
        <v>24323885.263645396</v>
      </c>
      <c r="AW172" s="4">
        <v>507301641.35522598</v>
      </c>
      <c r="AX172" s="4">
        <v>858710701.14801192</v>
      </c>
      <c r="AY172" s="4">
        <f>+(VLOOKUP(AY$2,Cartera!$C$89:$DG$127,creditos_sf!$A172,0)/$A$1)/$AZ71*100</f>
        <v>826286183.38266385</v>
      </c>
    </row>
    <row r="173" spans="1:51" ht="16.5" x14ac:dyDescent="0.3">
      <c r="A173">
        <f t="shared" si="3"/>
        <v>82</v>
      </c>
      <c r="B173" s="1">
        <v>71</v>
      </c>
      <c r="C173" s="3">
        <v>43008</v>
      </c>
      <c r="D173" s="4">
        <f>+(VLOOKUP(D$2,Cartera!$C$23:$DG$33,creditos_sf!$A173,0)/$A$1)/$AZ72*100</f>
        <v>239007622.34999055</v>
      </c>
      <c r="E173" s="4">
        <v>4622493712.4497395</v>
      </c>
      <c r="F173" s="4">
        <v>3718648221.6705098</v>
      </c>
      <c r="G173" s="4">
        <v>2384919358.1252298</v>
      </c>
      <c r="H173" s="4">
        <f>+(VLOOKUP(H$2,Cartera!$C$23:$DG$33,creditos_sf!$A173,0)/$A$1)/$AZ72*100</f>
        <v>125349113.59335387</v>
      </c>
      <c r="I173" s="4">
        <f>+(VLOOKUP(I$2,Cartera!$C$23:$DG$33,creditos_sf!$A173,0)/$A$1)/$AZ72*100</f>
        <v>354893190.52287495</v>
      </c>
      <c r="J173" s="4">
        <v>14850657192.786098</v>
      </c>
      <c r="K173" s="4">
        <f>+(VLOOKUP(K$2,Cartera!$C$23:$DG$33,creditos_sf!$A173,0)/$A$1)/$AZ72*100</f>
        <v>23992262381.972961</v>
      </c>
      <c r="L173" s="4">
        <v>34861651917.607101</v>
      </c>
      <c r="M173" s="4">
        <f>+(VLOOKUP(M$2,Cartera!$C$23:$DG$33,creditos_sf!$A173,0)/$A$1)/$AZ72*100</f>
        <v>17967441978.212891</v>
      </c>
      <c r="N173" s="4">
        <v>151739669.770154</v>
      </c>
      <c r="O173" s="4">
        <f>+(VLOOKUP(O$2,Cartera!$C$89:$DG$127,creditos_sf!$A173,0)/$A$1)/$AZ72*100</f>
        <v>0</v>
      </c>
      <c r="P173" s="4">
        <v>977193042.76260698</v>
      </c>
      <c r="Q173" s="4">
        <f>+(VLOOKUP(Q$2,Cartera!$C$89:$DG$127,creditos_sf!$A173,0)/$A$1)/$AZ72*100</f>
        <v>178988956.91803485</v>
      </c>
      <c r="R173" s="4">
        <f>+(VLOOKUP(R$2,Cartera!$C$89:$DG$127,creditos_sf!$A173,0)/$A$1)/$AZ72*100</f>
        <v>18250929.604863185</v>
      </c>
      <c r="S173" s="4">
        <f>+(VLOOKUP(S$2,Cartera!$C$89:$DG$127,creditos_sf!$A173,0)/$A$1)/$AZ72*100</f>
        <v>0</v>
      </c>
      <c r="T173" s="4">
        <f>+(VLOOKUP(T$2,Cartera!$C$89:$DG$127,creditos_sf!$A173,0)/$A$1)/$AZ72*100</f>
        <v>0</v>
      </c>
      <c r="U173" s="4">
        <f>+(VLOOKUP(U$2,Cartera!$C$89:$DG$127,creditos_sf!$A173,0)/$A$1)/$AZ72*100</f>
        <v>0</v>
      </c>
      <c r="V173" s="4">
        <f>+(VLOOKUP(V$2,Cartera!$C$89:$DG$127,creditos_sf!$A173,0)/$A$1)/$AZ72*100</f>
        <v>0</v>
      </c>
      <c r="W173" s="4">
        <f>+(VLOOKUP(W$2,Cartera!$C$89:$DG$127,creditos_sf!$A173,0)/$A$1)/$AZ72*100</f>
        <v>0</v>
      </c>
      <c r="X173" s="4">
        <f>+(VLOOKUP(X$2,Cartera!$C$89:$DG$127,creditos_sf!$A173,0)/$A$1)/$AZ72*100</f>
        <v>0</v>
      </c>
      <c r="Y173" s="4">
        <f>+(VLOOKUP(Y$2,Cartera!$C$89:$DG$127,creditos_sf!$A173,0)/$A$1)/$AZ72*100</f>
        <v>0</v>
      </c>
      <c r="Z173" s="4">
        <f>+(VLOOKUP(Z$2,Cartera!$C$89:$DG$127,creditos_sf!$A173,0)/$A$1)/$AZ72*100</f>
        <v>0</v>
      </c>
      <c r="AA173" s="4">
        <f>+(VLOOKUP(AA$2,Cartera!$C$89:$DG$127,creditos_sf!$A173,0)/$A$1)/$AZ72*100</f>
        <v>0</v>
      </c>
      <c r="AB173" s="4">
        <f>+(VLOOKUP(AB$2,Cartera!$C$89:$DG$127,creditos_sf!$A173,0)/$A$1)/$AZ72*100</f>
        <v>224985556.70384717</v>
      </c>
      <c r="AC173" s="4">
        <v>29914876.121284299</v>
      </c>
      <c r="AD173" s="4">
        <f>+(VLOOKUP(AD$2,Cartera!$C$89:$DG$127,creditos_sf!$A173,0)/$A$1)/$AZ72*100</f>
        <v>8676439.9906654991</v>
      </c>
      <c r="AE173" s="4">
        <f>+(VLOOKUP(AE$2,Cartera!$C$89:$DG$127,creditos_sf!$A173,0)/$A$1)/$AZ72*100</f>
        <v>951263.48734139535</v>
      </c>
      <c r="AF173" s="4">
        <v>691727411.11793399</v>
      </c>
      <c r="AG173" s="4">
        <v>1184811448.86853</v>
      </c>
      <c r="AH173" s="4">
        <f>+(VLOOKUP(AH$2,Cartera!$C$89:$DG$127,creditos_sf!$A173,0)/$A$1)/$AZ72*100</f>
        <v>162693462.83637798</v>
      </c>
      <c r="AI173" s="4">
        <f>+(VLOOKUP(AI$2,Cartera!$C$89:$DG$127,creditos_sf!$A173,0)/$A$1)/$AZ72*100</f>
        <v>26639253.766220115</v>
      </c>
      <c r="AJ173" s="4">
        <f>+(VLOOKUP(AJ$2,Cartera!$C$89:$DG$127,creditos_sf!$A173,0)/$A$1)/$AZ72*100</f>
        <v>143320457.9276458</v>
      </c>
      <c r="AK173" s="4">
        <v>209617923.36246401</v>
      </c>
      <c r="AL173" s="4">
        <v>1033673637.16819</v>
      </c>
      <c r="AM173" s="4">
        <f>+(VLOOKUP(AM$2,Cartera!$C$89:$DG$127,creditos_sf!$A173,0)/$A$1)/$AZ72*100</f>
        <v>20991706.652798671</v>
      </c>
      <c r="AN173" s="4">
        <f>+(VLOOKUP(AN$2,Cartera!$C$89:$DG$127,creditos_sf!$A173,0)/$A$1)/$AZ72*100</f>
        <v>33805091.120287716</v>
      </c>
      <c r="AO173" s="4">
        <f>+(VLOOKUP(AO$2,Cartera!$C$89:$DG$127,creditos_sf!$A173,0)/$A$1)/$AZ72*100</f>
        <v>220086440.8190282</v>
      </c>
      <c r="AP173" s="4">
        <f>+(VLOOKUP(AP$2,Cartera!$C$89:$DG$127,creditos_sf!$A173,0)/$A$1)/$AZ72*100</f>
        <v>0</v>
      </c>
      <c r="AQ173" s="4">
        <f>+(VLOOKUP(AQ$2,Cartera!$C$89:$DG$127,creditos_sf!$A173,0)/$A$1)/$AZ72*100</f>
        <v>89677384.940928206</v>
      </c>
      <c r="AR173" s="4">
        <v>22660541.871650398</v>
      </c>
      <c r="AS173" s="4">
        <v>116241745.833808</v>
      </c>
      <c r="AT173" s="4">
        <v>8799451.3874328602</v>
      </c>
      <c r="AU173" s="4">
        <f>+(VLOOKUP(AU$2,Cartera!$C$89:$DG$127,creditos_sf!$A173,0)/$A$1)/$AZ72*100</f>
        <v>24198240.841810122</v>
      </c>
      <c r="AV173" s="4">
        <f>+(VLOOKUP(AV$2,Cartera!$C$89:$DG$127,creditos_sf!$A173,0)/$A$1)/$AZ72*100</f>
        <v>23591803.901486829</v>
      </c>
      <c r="AW173" s="4">
        <v>512445488.28390998</v>
      </c>
      <c r="AX173" s="4">
        <v>857772029.89419401</v>
      </c>
      <c r="AY173" s="4">
        <f>+(VLOOKUP(AY$2,Cartera!$C$89:$DG$127,creditos_sf!$A173,0)/$A$1)/$AZ72*100</f>
        <v>859462598.06553483</v>
      </c>
    </row>
    <row r="174" spans="1:51" ht="16.5" x14ac:dyDescent="0.3">
      <c r="A174">
        <f t="shared" si="3"/>
        <v>83</v>
      </c>
      <c r="B174" s="1">
        <v>72</v>
      </c>
      <c r="C174" s="3">
        <v>43039</v>
      </c>
      <c r="D174" s="4">
        <f>+(VLOOKUP(D$2,Cartera!$C$23:$DG$33,creditos_sf!$A174,0)/$A$1)/$AZ73*100</f>
        <v>246606948.69170013</v>
      </c>
      <c r="E174" s="4">
        <v>4698734580.9940605</v>
      </c>
      <c r="F174" s="4">
        <v>3680188489.52074</v>
      </c>
      <c r="G174" s="4">
        <v>2358613751.4125404</v>
      </c>
      <c r="H174" s="4">
        <f>+(VLOOKUP(H$2,Cartera!$C$23:$DG$33,creditos_sf!$A174,0)/$A$1)/$AZ73*100</f>
        <v>103362328.23802762</v>
      </c>
      <c r="I174" s="4">
        <f>+(VLOOKUP(I$2,Cartera!$C$23:$DG$33,creditos_sf!$A174,0)/$A$1)/$AZ73*100</f>
        <v>364073869.30655098</v>
      </c>
      <c r="J174" s="4">
        <v>15084356566.340801</v>
      </c>
      <c r="K174" s="4">
        <f>+(VLOOKUP(K$2,Cartera!$C$23:$DG$33,creditos_sf!$A174,0)/$A$1)/$AZ73*100</f>
        <v>24298859520.051003</v>
      </c>
      <c r="L174" s="4">
        <v>35691423814.870399</v>
      </c>
      <c r="M174" s="4">
        <f>+(VLOOKUP(M$2,Cartera!$C$23:$DG$33,creditos_sf!$A174,0)/$A$1)/$AZ73*100</f>
        <v>18036748224.55098</v>
      </c>
      <c r="N174" s="4">
        <v>154018245.64497399</v>
      </c>
      <c r="O174" s="4">
        <f>+(VLOOKUP(O$2,Cartera!$C$89:$DG$127,creditos_sf!$A174,0)/$A$1)/$AZ73*100</f>
        <v>0</v>
      </c>
      <c r="P174" s="4">
        <v>975667269.75959206</v>
      </c>
      <c r="Q174" s="4">
        <f>+(VLOOKUP(Q$2,Cartera!$C$89:$DG$127,creditos_sf!$A174,0)/$A$1)/$AZ73*100</f>
        <v>182487822.96884504</v>
      </c>
      <c r="R174" s="4">
        <f>+(VLOOKUP(R$2,Cartera!$C$89:$DG$127,creditos_sf!$A174,0)/$A$1)/$AZ73*100</f>
        <v>19577133.036805343</v>
      </c>
      <c r="S174" s="4">
        <f>+(VLOOKUP(S$2,Cartera!$C$89:$DG$127,creditos_sf!$A174,0)/$A$1)/$AZ73*100</f>
        <v>0</v>
      </c>
      <c r="T174" s="4">
        <f>+(VLOOKUP(T$2,Cartera!$C$89:$DG$127,creditos_sf!$A174,0)/$A$1)/$AZ73*100</f>
        <v>0</v>
      </c>
      <c r="U174" s="4">
        <f>+(VLOOKUP(U$2,Cartera!$C$89:$DG$127,creditos_sf!$A174,0)/$A$1)/$AZ73*100</f>
        <v>0</v>
      </c>
      <c r="V174" s="4">
        <f>+(VLOOKUP(V$2,Cartera!$C$89:$DG$127,creditos_sf!$A174,0)/$A$1)/$AZ73*100</f>
        <v>0</v>
      </c>
      <c r="W174" s="4">
        <f>+(VLOOKUP(W$2,Cartera!$C$89:$DG$127,creditos_sf!$A174,0)/$A$1)/$AZ73*100</f>
        <v>0</v>
      </c>
      <c r="X174" s="4">
        <f>+(VLOOKUP(X$2,Cartera!$C$89:$DG$127,creditos_sf!$A174,0)/$A$1)/$AZ73*100</f>
        <v>0</v>
      </c>
      <c r="Y174" s="4">
        <f>+(VLOOKUP(Y$2,Cartera!$C$89:$DG$127,creditos_sf!$A174,0)/$A$1)/$AZ73*100</f>
        <v>0</v>
      </c>
      <c r="Z174" s="4">
        <f>+(VLOOKUP(Z$2,Cartera!$C$89:$DG$127,creditos_sf!$A174,0)/$A$1)/$AZ73*100</f>
        <v>0</v>
      </c>
      <c r="AA174" s="4">
        <f>+(VLOOKUP(AA$2,Cartera!$C$89:$DG$127,creditos_sf!$A174,0)/$A$1)/$AZ73*100</f>
        <v>0</v>
      </c>
      <c r="AB174" s="4">
        <f>+(VLOOKUP(AB$2,Cartera!$C$89:$DG$127,creditos_sf!$A174,0)/$A$1)/$AZ73*100</f>
        <v>224548316.22911301</v>
      </c>
      <c r="AC174" s="4">
        <v>29414905.202529199</v>
      </c>
      <c r="AD174" s="4">
        <f>+(VLOOKUP(AD$2,Cartera!$C$89:$DG$127,creditos_sf!$A174,0)/$A$1)/$AZ73*100</f>
        <v>9300450.8947634902</v>
      </c>
      <c r="AE174" s="4">
        <f>+(VLOOKUP(AE$2,Cartera!$C$89:$DG$127,creditos_sf!$A174,0)/$A$1)/$AZ73*100</f>
        <v>901520.98913421866</v>
      </c>
      <c r="AF174" s="4">
        <v>704046000.56428695</v>
      </c>
      <c r="AG174" s="4">
        <v>1186343418.2877698</v>
      </c>
      <c r="AH174" s="4">
        <f>+(VLOOKUP(AH$2,Cartera!$C$89:$DG$127,creditos_sf!$A174,0)/$A$1)/$AZ73*100</f>
        <v>164086892.79591724</v>
      </c>
      <c r="AI174" s="4">
        <f>+(VLOOKUP(AI$2,Cartera!$C$89:$DG$127,creditos_sf!$A174,0)/$A$1)/$AZ73*100</f>
        <v>26406194.492092203</v>
      </c>
      <c r="AJ174" s="4">
        <f>+(VLOOKUP(AJ$2,Cartera!$C$89:$DG$127,creditos_sf!$A174,0)/$A$1)/$AZ73*100</f>
        <v>155797054.14281163</v>
      </c>
      <c r="AK174" s="4">
        <v>212177327.55472901</v>
      </c>
      <c r="AL174" s="4">
        <v>1038738337.0880101</v>
      </c>
      <c r="AM174" s="4">
        <f>+(VLOOKUP(AM$2,Cartera!$C$89:$DG$127,creditos_sf!$A174,0)/$A$1)/$AZ73*100</f>
        <v>20550498.199124008</v>
      </c>
      <c r="AN174" s="4">
        <f>+(VLOOKUP(AN$2,Cartera!$C$89:$DG$127,creditos_sf!$A174,0)/$A$1)/$AZ73*100</f>
        <v>35876710.826659232</v>
      </c>
      <c r="AO174" s="4">
        <f>+(VLOOKUP(AO$2,Cartera!$C$89:$DG$127,creditos_sf!$A174,0)/$A$1)/$AZ73*100</f>
        <v>218192673.9982712</v>
      </c>
      <c r="AP174" s="4">
        <f>+(VLOOKUP(AP$2,Cartera!$C$89:$DG$127,creditos_sf!$A174,0)/$A$1)/$AZ73*100</f>
        <v>0</v>
      </c>
      <c r="AQ174" s="4">
        <f>+(VLOOKUP(AQ$2,Cartera!$C$89:$DG$127,creditos_sf!$A174,0)/$A$1)/$AZ73*100</f>
        <v>89546896.910035715</v>
      </c>
      <c r="AR174" s="4">
        <v>23554748.336907301</v>
      </c>
      <c r="AS174" s="4">
        <v>115404971.452742</v>
      </c>
      <c r="AT174" s="4">
        <v>9183421.478957219</v>
      </c>
      <c r="AU174" s="4">
        <f>+(VLOOKUP(AU$2,Cartera!$C$89:$DG$127,creditos_sf!$A174,0)/$A$1)/$AZ73*100</f>
        <v>24399725.659025706</v>
      </c>
      <c r="AV174" s="4">
        <f>+(VLOOKUP(AV$2,Cartera!$C$89:$DG$127,creditos_sf!$A174,0)/$A$1)/$AZ73*100</f>
        <v>24420624.326253105</v>
      </c>
      <c r="AW174" s="4">
        <v>517717201.845707</v>
      </c>
      <c r="AX174" s="4">
        <v>863705167.568694</v>
      </c>
      <c r="AY174" s="4">
        <f>+(VLOOKUP(AY$2,Cartera!$C$89:$DG$127,creditos_sf!$A174,0)/$A$1)/$AZ73*100</f>
        <v>875950429.52484894</v>
      </c>
    </row>
    <row r="175" spans="1:51" ht="16.5" x14ac:dyDescent="0.3">
      <c r="A175">
        <f t="shared" si="3"/>
        <v>84</v>
      </c>
      <c r="B175" s="1">
        <v>73</v>
      </c>
      <c r="C175" s="3">
        <v>43069</v>
      </c>
      <c r="D175" s="4">
        <f>+(VLOOKUP(D$2,Cartera!$C$23:$DG$33,creditos_sf!$A175,0)/$A$1)/$AZ74*100</f>
        <v>278444474.16716391</v>
      </c>
      <c r="E175" s="4">
        <v>4721100918.5457706</v>
      </c>
      <c r="F175" s="4">
        <v>3703789865.0496302</v>
      </c>
      <c r="G175" s="4">
        <v>2378210380.15763</v>
      </c>
      <c r="H175" s="4">
        <f>+(VLOOKUP(H$2,Cartera!$C$23:$DG$33,creditos_sf!$A175,0)/$A$1)/$AZ74*100</f>
        <v>89619146.688165754</v>
      </c>
      <c r="I175" s="4">
        <f>+(VLOOKUP(I$2,Cartera!$C$23:$DG$33,creditos_sf!$A175,0)/$A$1)/$AZ74*100</f>
        <v>409583174.25718379</v>
      </c>
      <c r="J175" s="4">
        <v>15121948294.540602</v>
      </c>
      <c r="K175" s="4">
        <f>+(VLOOKUP(K$2,Cartera!$C$23:$DG$33,creditos_sf!$A175,0)/$A$1)/$AZ74*100</f>
        <v>24537599367.485344</v>
      </c>
      <c r="L175" s="4">
        <v>35515376759.112595</v>
      </c>
      <c r="M175" s="4">
        <f>+(VLOOKUP(M$2,Cartera!$C$23:$DG$33,creditos_sf!$A175,0)/$A$1)/$AZ74*100</f>
        <v>18404547959.177853</v>
      </c>
      <c r="N175" s="4">
        <v>154405295.23100701</v>
      </c>
      <c r="O175" s="4">
        <f>+(VLOOKUP(O$2,Cartera!$C$89:$DG$127,creditos_sf!$A175,0)/$A$1)/$AZ74*100</f>
        <v>0</v>
      </c>
      <c r="P175" s="4">
        <v>995603901.18492305</v>
      </c>
      <c r="Q175" s="4">
        <f>+(VLOOKUP(Q$2,Cartera!$C$89:$DG$127,creditos_sf!$A175,0)/$A$1)/$AZ74*100</f>
        <v>184325161.51383179</v>
      </c>
      <c r="R175" s="4">
        <f>+(VLOOKUP(R$2,Cartera!$C$89:$DG$127,creditos_sf!$A175,0)/$A$1)/$AZ74*100</f>
        <v>21680903.555673998</v>
      </c>
      <c r="S175" s="4">
        <f>+(VLOOKUP(S$2,Cartera!$C$89:$DG$127,creditos_sf!$A175,0)/$A$1)/$AZ74*100</f>
        <v>0</v>
      </c>
      <c r="T175" s="4">
        <f>+(VLOOKUP(T$2,Cartera!$C$89:$DG$127,creditos_sf!$A175,0)/$A$1)/$AZ74*100</f>
        <v>0</v>
      </c>
      <c r="U175" s="4">
        <f>+(VLOOKUP(U$2,Cartera!$C$89:$DG$127,creditos_sf!$A175,0)/$A$1)/$AZ74*100</f>
        <v>0</v>
      </c>
      <c r="V175" s="4">
        <f>+(VLOOKUP(V$2,Cartera!$C$89:$DG$127,creditos_sf!$A175,0)/$A$1)/$AZ74*100</f>
        <v>0</v>
      </c>
      <c r="W175" s="4">
        <f>+(VLOOKUP(W$2,Cartera!$C$89:$DG$127,creditos_sf!$A175,0)/$A$1)/$AZ74*100</f>
        <v>0</v>
      </c>
      <c r="X175" s="4">
        <f>+(VLOOKUP(X$2,Cartera!$C$89:$DG$127,creditos_sf!$A175,0)/$A$1)/$AZ74*100</f>
        <v>0</v>
      </c>
      <c r="Y175" s="4">
        <f>+(VLOOKUP(Y$2,Cartera!$C$89:$DG$127,creditos_sf!$A175,0)/$A$1)/$AZ74*100</f>
        <v>0</v>
      </c>
      <c r="Z175" s="4">
        <f>+(VLOOKUP(Z$2,Cartera!$C$89:$DG$127,creditos_sf!$A175,0)/$A$1)/$AZ74*100</f>
        <v>0</v>
      </c>
      <c r="AA175" s="4">
        <f>+(VLOOKUP(AA$2,Cartera!$C$89:$DG$127,creditos_sf!$A175,0)/$A$1)/$AZ74*100</f>
        <v>0</v>
      </c>
      <c r="AB175" s="4">
        <f>+(VLOOKUP(AB$2,Cartera!$C$89:$DG$127,creditos_sf!$A175,0)/$A$1)/$AZ74*100</f>
        <v>228333386.31548825</v>
      </c>
      <c r="AC175" s="4">
        <v>31444498.348817799</v>
      </c>
      <c r="AD175" s="4">
        <f>+(VLOOKUP(AD$2,Cartera!$C$89:$DG$127,creditos_sf!$A175,0)/$A$1)/$AZ74*100</f>
        <v>9185167.0747180767</v>
      </c>
      <c r="AE175" s="4">
        <f>+(VLOOKUP(AE$2,Cartera!$C$89:$DG$127,creditos_sf!$A175,0)/$A$1)/$AZ74*100</f>
        <v>807094.81906833686</v>
      </c>
      <c r="AF175" s="4">
        <v>710390260.21536601</v>
      </c>
      <c r="AG175" s="4">
        <v>1209275069.7103999</v>
      </c>
      <c r="AH175" s="4">
        <f>+(VLOOKUP(AH$2,Cartera!$C$89:$DG$127,creditos_sf!$A175,0)/$A$1)/$AZ74*100</f>
        <v>163959722.74731493</v>
      </c>
      <c r="AI175" s="4">
        <f>+(VLOOKUP(AI$2,Cartera!$C$89:$DG$127,creditos_sf!$A175,0)/$A$1)/$AZ74*100</f>
        <v>24209038.950553119</v>
      </c>
      <c r="AJ175" s="4">
        <f>+(VLOOKUP(AJ$2,Cartera!$C$89:$DG$127,creditos_sf!$A175,0)/$A$1)/$AZ74*100</f>
        <v>147231879.42314735</v>
      </c>
      <c r="AK175" s="4">
        <v>213654136.082793</v>
      </c>
      <c r="AL175" s="4">
        <v>1035411507.88062</v>
      </c>
      <c r="AM175" s="4">
        <f>+(VLOOKUP(AM$2,Cartera!$C$89:$DG$127,creditos_sf!$A175,0)/$A$1)/$AZ74*100</f>
        <v>20119319.412663143</v>
      </c>
      <c r="AN175" s="4">
        <f>+(VLOOKUP(AN$2,Cartera!$C$89:$DG$127,creditos_sf!$A175,0)/$A$1)/$AZ74*100</f>
        <v>37512362.80934719</v>
      </c>
      <c r="AO175" s="4">
        <f>+(VLOOKUP(AO$2,Cartera!$C$89:$DG$127,creditos_sf!$A175,0)/$A$1)/$AZ74*100</f>
        <v>232149905.71754402</v>
      </c>
      <c r="AP175" s="4">
        <f>+(VLOOKUP(AP$2,Cartera!$C$89:$DG$127,creditos_sf!$A175,0)/$A$1)/$AZ74*100</f>
        <v>0</v>
      </c>
      <c r="AQ175" s="4">
        <f>+(VLOOKUP(AQ$2,Cartera!$C$89:$DG$127,creditos_sf!$A175,0)/$A$1)/$AZ74*100</f>
        <v>89835038.634059206</v>
      </c>
      <c r="AR175" s="4">
        <v>23464735.777132601</v>
      </c>
      <c r="AS175" s="4">
        <v>117757410.71606201</v>
      </c>
      <c r="AT175" s="4">
        <v>9311829.0822067894</v>
      </c>
      <c r="AU175" s="4">
        <f>+(VLOOKUP(AU$2,Cartera!$C$89:$DG$127,creditos_sf!$A175,0)/$A$1)/$AZ74*100</f>
        <v>24988898.53691756</v>
      </c>
      <c r="AV175" s="4">
        <f>+(VLOOKUP(AV$2,Cartera!$C$89:$DG$127,creditos_sf!$A175,0)/$A$1)/$AZ74*100</f>
        <v>23826039.260177661</v>
      </c>
      <c r="AW175" s="4">
        <v>526158912.62177795</v>
      </c>
      <c r="AX175" s="4">
        <v>863130598.99544406</v>
      </c>
      <c r="AY175" s="4">
        <f>+(VLOOKUP(AY$2,Cartera!$C$89:$DG$127,creditos_sf!$A175,0)/$A$1)/$AZ74*100</f>
        <v>908751020.74943411</v>
      </c>
    </row>
    <row r="176" spans="1:51" ht="16.5" x14ac:dyDescent="0.3">
      <c r="A176">
        <f t="shared" si="3"/>
        <v>85</v>
      </c>
      <c r="B176" s="1">
        <v>74</v>
      </c>
      <c r="C176" s="3">
        <v>43100</v>
      </c>
      <c r="D176" s="4">
        <f>+(VLOOKUP(D$2,Cartera!$C$23:$DG$33,creditos_sf!$A176,0)/$A$1)/$AZ75*100</f>
        <v>274217864.74968588</v>
      </c>
      <c r="E176" s="4">
        <v>4191160210.85816</v>
      </c>
      <c r="F176" s="4">
        <v>3737716665.2382302</v>
      </c>
      <c r="G176" s="4">
        <v>2415429836.7636399</v>
      </c>
      <c r="H176" s="4">
        <f>+(VLOOKUP(H$2,Cartera!$C$23:$DG$33,creditos_sf!$A176,0)/$A$1)/$AZ75*100</f>
        <v>86107761.314403966</v>
      </c>
      <c r="I176" s="4">
        <f>+(VLOOKUP(I$2,Cartera!$C$23:$DG$33,creditos_sf!$A176,0)/$A$1)/$AZ75*100</f>
        <v>428320877.59153706</v>
      </c>
      <c r="J176" s="4">
        <v>15214810349.446001</v>
      </c>
      <c r="K176" s="4">
        <f>+(VLOOKUP(K$2,Cartera!$C$23:$DG$33,creditos_sf!$A176,0)/$A$1)/$AZ75*100</f>
        <v>25149239808.485344</v>
      </c>
      <c r="L176" s="4">
        <v>35896110967.598</v>
      </c>
      <c r="M176" s="4">
        <f>+(VLOOKUP(M$2,Cartera!$C$23:$DG$33,creditos_sf!$A176,0)/$A$1)/$AZ75*100</f>
        <v>18441008516.030579</v>
      </c>
      <c r="N176" s="4">
        <v>158604029.96388102</v>
      </c>
      <c r="O176" s="4">
        <f>+(VLOOKUP(O$2,Cartera!$C$89:$DG$127,creditos_sf!$A176,0)/$A$1)/$AZ75*100</f>
        <v>0</v>
      </c>
      <c r="P176" s="4">
        <v>1016379307.08376</v>
      </c>
      <c r="Q176" s="4">
        <f>+(VLOOKUP(Q$2,Cartera!$C$89:$DG$127,creditos_sf!$A176,0)/$A$1)/$AZ75*100</f>
        <v>185298175.46163362</v>
      </c>
      <c r="R176" s="4">
        <f>+(VLOOKUP(R$2,Cartera!$C$89:$DG$127,creditos_sf!$A176,0)/$A$1)/$AZ75*100</f>
        <v>23063116.068785194</v>
      </c>
      <c r="S176" s="4">
        <f>+(VLOOKUP(S$2,Cartera!$C$89:$DG$127,creditos_sf!$A176,0)/$A$1)/$AZ75*100</f>
        <v>0</v>
      </c>
      <c r="T176" s="4">
        <f>+(VLOOKUP(T$2,Cartera!$C$89:$DG$127,creditos_sf!$A176,0)/$A$1)/$AZ75*100</f>
        <v>0</v>
      </c>
      <c r="U176" s="4">
        <f>+(VLOOKUP(U$2,Cartera!$C$89:$DG$127,creditos_sf!$A176,0)/$A$1)/$AZ75*100</f>
        <v>0</v>
      </c>
      <c r="V176" s="4">
        <f>+(VLOOKUP(V$2,Cartera!$C$89:$DG$127,creditos_sf!$A176,0)/$A$1)/$AZ75*100</f>
        <v>0</v>
      </c>
      <c r="W176" s="4">
        <f>+(VLOOKUP(W$2,Cartera!$C$89:$DG$127,creditos_sf!$A176,0)/$A$1)/$AZ75*100</f>
        <v>0</v>
      </c>
      <c r="X176" s="4">
        <f>+(VLOOKUP(X$2,Cartera!$C$89:$DG$127,creditos_sf!$A176,0)/$A$1)/$AZ75*100</f>
        <v>0</v>
      </c>
      <c r="Y176" s="4">
        <f>+(VLOOKUP(Y$2,Cartera!$C$89:$DG$127,creditos_sf!$A176,0)/$A$1)/$AZ75*100</f>
        <v>0</v>
      </c>
      <c r="Z176" s="4">
        <f>+(VLOOKUP(Z$2,Cartera!$C$89:$DG$127,creditos_sf!$A176,0)/$A$1)/$AZ75*100</f>
        <v>0</v>
      </c>
      <c r="AA176" s="4">
        <f>+(VLOOKUP(AA$2,Cartera!$C$89:$DG$127,creditos_sf!$A176,0)/$A$1)/$AZ75*100</f>
        <v>0</v>
      </c>
      <c r="AB176" s="4">
        <f>+(VLOOKUP(AB$2,Cartera!$C$89:$DG$127,creditos_sf!$A176,0)/$A$1)/$AZ75*100</f>
        <v>227042078.37580726</v>
      </c>
      <c r="AC176" s="4">
        <v>30625595.828089003</v>
      </c>
      <c r="AD176" s="4">
        <f>+(VLOOKUP(AD$2,Cartera!$C$89:$DG$127,creditos_sf!$A176,0)/$A$1)/$AZ75*100</f>
        <v>9076856.6096232571</v>
      </c>
      <c r="AE176" s="4">
        <f>+(VLOOKUP(AE$2,Cartera!$C$89:$DG$127,creditos_sf!$A176,0)/$A$1)/$AZ75*100</f>
        <v>707846.75038820878</v>
      </c>
      <c r="AF176" s="4">
        <v>721397863.83090401</v>
      </c>
      <c r="AG176" s="4">
        <v>1199526575.9052198</v>
      </c>
      <c r="AH176" s="4">
        <f>+(VLOOKUP(AH$2,Cartera!$C$89:$DG$127,creditos_sf!$A176,0)/$A$1)/$AZ75*100</f>
        <v>166177592.15779403</v>
      </c>
      <c r="AI176" s="4">
        <f>+(VLOOKUP(AI$2,Cartera!$C$89:$DG$127,creditos_sf!$A176,0)/$A$1)/$AZ75*100</f>
        <v>23833327.807470642</v>
      </c>
      <c r="AJ176" s="4">
        <f>+(VLOOKUP(AJ$2,Cartera!$C$89:$DG$127,creditos_sf!$A176,0)/$A$1)/$AZ75*100</f>
        <v>155280739.84900528</v>
      </c>
      <c r="AK176" s="4">
        <v>207207344.85459799</v>
      </c>
      <c r="AL176" s="4">
        <v>1032930834.90495</v>
      </c>
      <c r="AM176" s="4">
        <f>+(VLOOKUP(AM$2,Cartera!$C$89:$DG$127,creditos_sf!$A176,0)/$A$1)/$AZ75*100</f>
        <v>19620995.852322772</v>
      </c>
      <c r="AN176" s="4">
        <f>+(VLOOKUP(AN$2,Cartera!$C$89:$DG$127,creditos_sf!$A176,0)/$A$1)/$AZ75*100</f>
        <v>38425472.13539727</v>
      </c>
      <c r="AO176" s="4">
        <f>+(VLOOKUP(AO$2,Cartera!$C$89:$DG$127,creditos_sf!$A176,0)/$A$1)/$AZ75*100</f>
        <v>233705877.56050062</v>
      </c>
      <c r="AP176" s="4">
        <f>+(VLOOKUP(AP$2,Cartera!$C$89:$DG$127,creditos_sf!$A176,0)/$A$1)/$AZ75*100</f>
        <v>0</v>
      </c>
      <c r="AQ176" s="4">
        <f>+(VLOOKUP(AQ$2,Cartera!$C$89:$DG$127,creditos_sf!$A176,0)/$A$1)/$AZ75*100</f>
        <v>89030753.038487464</v>
      </c>
      <c r="AR176" s="4">
        <v>24689824.6485346</v>
      </c>
      <c r="AS176" s="4">
        <v>118603222.605096</v>
      </c>
      <c r="AT176" s="4">
        <v>9448781.7050967608</v>
      </c>
      <c r="AU176" s="4">
        <f>+(VLOOKUP(AU$2,Cartera!$C$89:$DG$127,creditos_sf!$A176,0)/$A$1)/$AZ75*100</f>
        <v>24968932.956490681</v>
      </c>
      <c r="AV176" s="4">
        <f>+(VLOOKUP(AV$2,Cartera!$C$89:$DG$127,creditos_sf!$A176,0)/$A$1)/$AZ75*100</f>
        <v>23594761.483742528</v>
      </c>
      <c r="AW176" s="4">
        <v>526210132.24386007</v>
      </c>
      <c r="AX176" s="4">
        <v>851324263.74646795</v>
      </c>
      <c r="AY176" s="4">
        <f>+(VLOOKUP(AY$2,Cartera!$C$89:$DG$127,creditos_sf!$A176,0)/$A$1)/$AZ75*100</f>
        <v>930196450.93968177</v>
      </c>
    </row>
    <row r="177" spans="1:51" ht="16.5" x14ac:dyDescent="0.3">
      <c r="A177">
        <f t="shared" si="3"/>
        <v>86</v>
      </c>
      <c r="B177" s="1">
        <v>75</v>
      </c>
      <c r="C177" s="3">
        <v>43131</v>
      </c>
      <c r="D177" s="4">
        <f>+(VLOOKUP(D$2,Cartera!$C$23:$DG$33,creditos_sf!$A177,0)/$A$1)/$AZ76*100</f>
        <v>264969482.41513216</v>
      </c>
      <c r="E177" s="4">
        <v>4207874117.4639697</v>
      </c>
      <c r="F177" s="4">
        <v>3783333041.9372802</v>
      </c>
      <c r="G177" s="4">
        <v>2447571037.5824199</v>
      </c>
      <c r="H177" s="4">
        <f>+(VLOOKUP(H$2,Cartera!$C$23:$DG$33,creditos_sf!$A177,0)/$A$1)/$AZ76*100</f>
        <v>77711232.007423073</v>
      </c>
      <c r="I177" s="4">
        <f>+(VLOOKUP(I$2,Cartera!$C$23:$DG$33,creditos_sf!$A177,0)/$A$1)/$AZ76*100</f>
        <v>364882991.33877188</v>
      </c>
      <c r="J177" s="4">
        <v>15502746644.241699</v>
      </c>
      <c r="K177" s="4">
        <f>+(VLOOKUP(K$2,Cartera!$C$23:$DG$33,creditos_sf!$A177,0)/$A$1)/$AZ76*100</f>
        <v>24400352482.696373</v>
      </c>
      <c r="L177" s="4">
        <v>36045883324.125999</v>
      </c>
      <c r="M177" s="4">
        <f>+(VLOOKUP(M$2,Cartera!$C$23:$DG$33,creditos_sf!$A177,0)/$A$1)/$AZ76*100</f>
        <v>18173344711.067146</v>
      </c>
      <c r="N177" s="4">
        <v>163038818.048765</v>
      </c>
      <c r="O177" s="4">
        <f>+(VLOOKUP(O$2,Cartera!$C$89:$DG$127,creditos_sf!$A177,0)/$A$1)/$AZ76*100</f>
        <v>0</v>
      </c>
      <c r="P177" s="4">
        <v>1022231765.76846</v>
      </c>
      <c r="Q177" s="4">
        <f>+(VLOOKUP(Q$2,Cartera!$C$89:$DG$127,creditos_sf!$A177,0)/$A$1)/$AZ76*100</f>
        <v>187067937.73398334</v>
      </c>
      <c r="R177" s="4">
        <f>+(VLOOKUP(R$2,Cartera!$C$89:$DG$127,creditos_sf!$A177,0)/$A$1)/$AZ76*100</f>
        <v>24350828.700833336</v>
      </c>
      <c r="S177" s="4">
        <f>+(VLOOKUP(S$2,Cartera!$C$89:$DG$127,creditos_sf!$A177,0)/$A$1)/$AZ76*100</f>
        <v>0</v>
      </c>
      <c r="T177" s="4">
        <f>+(VLOOKUP(T$2,Cartera!$C$89:$DG$127,creditos_sf!$A177,0)/$A$1)/$AZ76*100</f>
        <v>0</v>
      </c>
      <c r="U177" s="4">
        <f>+(VLOOKUP(U$2,Cartera!$C$89:$DG$127,creditos_sf!$A177,0)/$A$1)/$AZ76*100</f>
        <v>0</v>
      </c>
      <c r="V177" s="4">
        <f>+(VLOOKUP(V$2,Cartera!$C$89:$DG$127,creditos_sf!$A177,0)/$A$1)/$AZ76*100</f>
        <v>0</v>
      </c>
      <c r="W177" s="4">
        <f>+(VLOOKUP(W$2,Cartera!$C$89:$DG$127,creditos_sf!$A177,0)/$A$1)/$AZ76*100</f>
        <v>0</v>
      </c>
      <c r="X177" s="4">
        <f>+(VLOOKUP(X$2,Cartera!$C$89:$DG$127,creditos_sf!$A177,0)/$A$1)/$AZ76*100</f>
        <v>0</v>
      </c>
      <c r="Y177" s="4">
        <f>+(VLOOKUP(Y$2,Cartera!$C$89:$DG$127,creditos_sf!$A177,0)/$A$1)/$AZ76*100</f>
        <v>0</v>
      </c>
      <c r="Z177" s="4">
        <f>+(VLOOKUP(Z$2,Cartera!$C$89:$DG$127,creditos_sf!$A177,0)/$A$1)/$AZ76*100</f>
        <v>0</v>
      </c>
      <c r="AA177" s="4">
        <f>+(VLOOKUP(AA$2,Cartera!$C$89:$DG$127,creditos_sf!$A177,0)/$A$1)/$AZ76*100</f>
        <v>0</v>
      </c>
      <c r="AB177" s="4">
        <f>+(VLOOKUP(AB$2,Cartera!$C$89:$DG$127,creditos_sf!$A177,0)/$A$1)/$AZ76*100</f>
        <v>225649280.63863343</v>
      </c>
      <c r="AC177" s="4">
        <v>29393407.188087102</v>
      </c>
      <c r="AD177" s="4">
        <f>+(VLOOKUP(AD$2,Cartera!$C$89:$DG$127,creditos_sf!$A177,0)/$A$1)/$AZ76*100</f>
        <v>9245910.9265262298</v>
      </c>
      <c r="AE177" s="4">
        <f>+(VLOOKUP(AE$2,Cartera!$C$89:$DG$127,creditos_sf!$A177,0)/$A$1)/$AZ76*100</f>
        <v>622344.3817477402</v>
      </c>
      <c r="AF177" s="4">
        <v>731570821.52847397</v>
      </c>
      <c r="AG177" s="4">
        <v>1205895057.3369701</v>
      </c>
      <c r="AH177" s="4">
        <f>+(VLOOKUP(AH$2,Cartera!$C$89:$DG$127,creditos_sf!$A177,0)/$A$1)/$AZ76*100</f>
        <v>169566550.71923274</v>
      </c>
      <c r="AI177" s="4">
        <f>+(VLOOKUP(AI$2,Cartera!$C$89:$DG$127,creditos_sf!$A177,0)/$A$1)/$AZ76*100</f>
        <v>23406065.978997104</v>
      </c>
      <c r="AJ177" s="4">
        <f>+(VLOOKUP(AJ$2,Cartera!$C$89:$DG$127,creditos_sf!$A177,0)/$A$1)/$AZ76*100</f>
        <v>184761342.69805634</v>
      </c>
      <c r="AK177" s="4">
        <v>209948522.07327801</v>
      </c>
      <c r="AL177" s="4">
        <v>1026111983.73669</v>
      </c>
      <c r="AM177" s="4">
        <f>+(VLOOKUP(AM$2,Cartera!$C$89:$DG$127,creditos_sf!$A177,0)/$A$1)/$AZ76*100</f>
        <v>19664366.836003497</v>
      </c>
      <c r="AN177" s="4">
        <f>+(VLOOKUP(AN$2,Cartera!$C$89:$DG$127,creditos_sf!$A177,0)/$A$1)/$AZ76*100</f>
        <v>39993792.78491497</v>
      </c>
      <c r="AO177" s="4">
        <f>+(VLOOKUP(AO$2,Cartera!$C$89:$DG$127,creditos_sf!$A177,0)/$A$1)/$AZ76*100</f>
        <v>237565585.20730367</v>
      </c>
      <c r="AP177" s="4">
        <f>+(VLOOKUP(AP$2,Cartera!$C$89:$DG$127,creditos_sf!$A177,0)/$A$1)/$AZ76*100</f>
        <v>0</v>
      </c>
      <c r="AQ177" s="4">
        <f>+(VLOOKUP(AQ$2,Cartera!$C$89:$DG$127,creditos_sf!$A177,0)/$A$1)/$AZ76*100</f>
        <v>88266636.653109774</v>
      </c>
      <c r="AR177" s="4">
        <v>24611245.814243499</v>
      </c>
      <c r="AS177" s="4">
        <v>121739038.49642001</v>
      </c>
      <c r="AT177" s="4">
        <v>9030139.1973291896</v>
      </c>
      <c r="AU177" s="4">
        <f>+(VLOOKUP(AU$2,Cartera!$C$89:$DG$127,creditos_sf!$A177,0)/$A$1)/$AZ76*100</f>
        <v>25297164.47361264</v>
      </c>
      <c r="AV177" s="4">
        <f>+(VLOOKUP(AV$2,Cartera!$C$89:$DG$127,creditos_sf!$A177,0)/$A$1)/$AZ76*100</f>
        <v>23531940.236243453</v>
      </c>
      <c r="AW177" s="4">
        <v>530000984.75661302</v>
      </c>
      <c r="AX177" s="4">
        <v>839238041.02905202</v>
      </c>
      <c r="AY177" s="4">
        <f>+(VLOOKUP(AY$2,Cartera!$C$89:$DG$127,creditos_sf!$A177,0)/$A$1)/$AZ76*100</f>
        <v>940103708.5272994</v>
      </c>
    </row>
    <row r="178" spans="1:51" ht="16.5" x14ac:dyDescent="0.3">
      <c r="A178">
        <f t="shared" si="3"/>
        <v>87</v>
      </c>
      <c r="B178" s="1">
        <v>76</v>
      </c>
      <c r="C178" s="3">
        <v>43159</v>
      </c>
      <c r="D178" s="4">
        <f>+(VLOOKUP(D$2,Cartera!$C$23:$DG$33,creditos_sf!$A178,0)/$A$1)/$AZ77*100</f>
        <v>275143371.45226908</v>
      </c>
      <c r="E178" s="4">
        <v>4173348170.3515902</v>
      </c>
      <c r="F178" s="4">
        <v>3807159604.96104</v>
      </c>
      <c r="G178" s="4">
        <v>2411635118.5467601</v>
      </c>
      <c r="H178" s="4">
        <f>+(VLOOKUP(H$2,Cartera!$C$23:$DG$33,creditos_sf!$A178,0)/$A$1)/$AZ77*100</f>
        <v>72239073.476955369</v>
      </c>
      <c r="I178" s="4">
        <f>+(VLOOKUP(I$2,Cartera!$C$23:$DG$33,creditos_sf!$A178,0)/$A$1)/$AZ77*100</f>
        <v>303541287.17319018</v>
      </c>
      <c r="J178" s="4">
        <v>15171004594.386</v>
      </c>
      <c r="K178" s="4">
        <f>+(VLOOKUP(K$2,Cartera!$C$23:$DG$33,creditos_sf!$A178,0)/$A$1)/$AZ77*100</f>
        <v>24380803553.504379</v>
      </c>
      <c r="L178" s="4">
        <v>36478609443.290001</v>
      </c>
      <c r="M178" s="4">
        <f>+(VLOOKUP(M$2,Cartera!$C$23:$DG$33,creditos_sf!$A178,0)/$A$1)/$AZ77*100</f>
        <v>18355548770.096096</v>
      </c>
      <c r="N178" s="4">
        <v>165144798.37965599</v>
      </c>
      <c r="O178" s="4">
        <f>+(VLOOKUP(O$2,Cartera!$C$89:$DG$127,creditos_sf!$A178,0)/$A$1)/$AZ77*100</f>
        <v>0</v>
      </c>
      <c r="P178" s="4">
        <v>1035780212.5872</v>
      </c>
      <c r="Q178" s="4">
        <f>+(VLOOKUP(Q$2,Cartera!$C$89:$DG$127,creditos_sf!$A178,0)/$A$1)/$AZ77*100</f>
        <v>188627605.7758981</v>
      </c>
      <c r="R178" s="4">
        <f>+(VLOOKUP(R$2,Cartera!$C$89:$DG$127,creditos_sf!$A178,0)/$A$1)/$AZ77*100</f>
        <v>25208884.398882709</v>
      </c>
      <c r="S178" s="4">
        <f>+(VLOOKUP(S$2,Cartera!$C$89:$DG$127,creditos_sf!$A178,0)/$A$1)/$AZ77*100</f>
        <v>0</v>
      </c>
      <c r="T178" s="4">
        <f>+(VLOOKUP(T$2,Cartera!$C$89:$DG$127,creditos_sf!$A178,0)/$A$1)/$AZ77*100</f>
        <v>0</v>
      </c>
      <c r="U178" s="4">
        <f>+(VLOOKUP(U$2,Cartera!$C$89:$DG$127,creditos_sf!$A178,0)/$A$1)/$AZ77*100</f>
        <v>0</v>
      </c>
      <c r="V178" s="4">
        <f>+(VLOOKUP(V$2,Cartera!$C$89:$DG$127,creditos_sf!$A178,0)/$A$1)/$AZ77*100</f>
        <v>0</v>
      </c>
      <c r="W178" s="4">
        <f>+(VLOOKUP(W$2,Cartera!$C$89:$DG$127,creditos_sf!$A178,0)/$A$1)/$AZ77*100</f>
        <v>0</v>
      </c>
      <c r="X178" s="4">
        <f>+(VLOOKUP(X$2,Cartera!$C$89:$DG$127,creditos_sf!$A178,0)/$A$1)/$AZ77*100</f>
        <v>0</v>
      </c>
      <c r="Y178" s="4">
        <f>+(VLOOKUP(Y$2,Cartera!$C$89:$DG$127,creditos_sf!$A178,0)/$A$1)/$AZ77*100</f>
        <v>0</v>
      </c>
      <c r="Z178" s="4">
        <f>+(VLOOKUP(Z$2,Cartera!$C$89:$DG$127,creditos_sf!$A178,0)/$A$1)/$AZ77*100</f>
        <v>0</v>
      </c>
      <c r="AA178" s="4">
        <f>+(VLOOKUP(AA$2,Cartera!$C$89:$DG$127,creditos_sf!$A178,0)/$A$1)/$AZ77*100</f>
        <v>0</v>
      </c>
      <c r="AB178" s="4">
        <f>+(VLOOKUP(AB$2,Cartera!$C$89:$DG$127,creditos_sf!$A178,0)/$A$1)/$AZ77*100</f>
        <v>226398493.27881917</v>
      </c>
      <c r="AC178" s="4">
        <v>28448508.1103977</v>
      </c>
      <c r="AD178" s="4">
        <f>+(VLOOKUP(AD$2,Cartera!$C$89:$DG$127,creditos_sf!$A178,0)/$A$1)/$AZ77*100</f>
        <v>9328054.3090957887</v>
      </c>
      <c r="AE178" s="4">
        <f>+(VLOOKUP(AE$2,Cartera!$C$89:$DG$127,creditos_sf!$A178,0)/$A$1)/$AZ77*100</f>
        <v>584752.84361288627</v>
      </c>
      <c r="AF178" s="4">
        <v>742889067.50537598</v>
      </c>
      <c r="AG178" s="4">
        <v>1208721018.16659</v>
      </c>
      <c r="AH178" s="4">
        <f>+(VLOOKUP(AH$2,Cartera!$C$89:$DG$127,creditos_sf!$A178,0)/$A$1)/$AZ77*100</f>
        <v>179778282.63940331</v>
      </c>
      <c r="AI178" s="4">
        <f>+(VLOOKUP(AI$2,Cartera!$C$89:$DG$127,creditos_sf!$A178,0)/$A$1)/$AZ77*100</f>
        <v>23774394.667889044</v>
      </c>
      <c r="AJ178" s="4">
        <f>+(VLOOKUP(AJ$2,Cartera!$C$89:$DG$127,creditos_sf!$A178,0)/$A$1)/$AZ77*100</f>
        <v>203405595.40299651</v>
      </c>
      <c r="AK178" s="4">
        <v>216685487.80948702</v>
      </c>
      <c r="AL178" s="4">
        <v>1022282579.245</v>
      </c>
      <c r="AM178" s="4">
        <f>+(VLOOKUP(AM$2,Cartera!$C$89:$DG$127,creditos_sf!$A178,0)/$A$1)/$AZ77*100</f>
        <v>19752726.970845282</v>
      </c>
      <c r="AN178" s="4">
        <f>+(VLOOKUP(AN$2,Cartera!$C$89:$DG$127,creditos_sf!$A178,0)/$A$1)/$AZ77*100</f>
        <v>41800549.018124625</v>
      </c>
      <c r="AO178" s="4">
        <f>+(VLOOKUP(AO$2,Cartera!$C$89:$DG$127,creditos_sf!$A178,0)/$A$1)/$AZ77*100</f>
        <v>237232246.56388158</v>
      </c>
      <c r="AP178" s="4">
        <f>+(VLOOKUP(AP$2,Cartera!$C$89:$DG$127,creditos_sf!$A178,0)/$A$1)/$AZ77*100</f>
        <v>0</v>
      </c>
      <c r="AQ178" s="4">
        <f>+(VLOOKUP(AQ$2,Cartera!$C$89:$DG$127,creditos_sf!$A178,0)/$A$1)/$AZ77*100</f>
        <v>88254308.819036365</v>
      </c>
      <c r="AR178" s="4">
        <v>25390312.138528101</v>
      </c>
      <c r="AS178" s="4">
        <v>122163954.588433</v>
      </c>
      <c r="AT178" s="4">
        <v>8864707.5826549809</v>
      </c>
      <c r="AU178" s="4">
        <f>+(VLOOKUP(AU$2,Cartera!$C$89:$DG$127,creditos_sf!$A178,0)/$A$1)/$AZ77*100</f>
        <v>25581649.985591345</v>
      </c>
      <c r="AV178" s="4">
        <f>+(VLOOKUP(AV$2,Cartera!$C$89:$DG$127,creditos_sf!$A178,0)/$A$1)/$AZ77*100</f>
        <v>23658791.564876221</v>
      </c>
      <c r="AW178" s="4">
        <v>530983813.49143094</v>
      </c>
      <c r="AX178" s="4">
        <v>833535257.79305196</v>
      </c>
      <c r="AY178" s="4">
        <f>+(VLOOKUP(AY$2,Cartera!$C$89:$DG$127,creditos_sf!$A178,0)/$A$1)/$AZ77*100</f>
        <v>952768060.93486381</v>
      </c>
    </row>
    <row r="179" spans="1:51" ht="16.5" x14ac:dyDescent="0.3">
      <c r="A179">
        <f t="shared" si="3"/>
        <v>88</v>
      </c>
      <c r="B179" s="1">
        <v>77</v>
      </c>
      <c r="C179" s="3">
        <v>43190</v>
      </c>
      <c r="D179" s="4">
        <f>+(VLOOKUP(D$2,Cartera!$C$23:$DG$33,creditos_sf!$A179,0)/$A$1)/$AZ78*100</f>
        <v>286609330.42232114</v>
      </c>
      <c r="E179" s="4">
        <v>4208729285.4911304</v>
      </c>
      <c r="F179" s="4">
        <v>3839622574.4122701</v>
      </c>
      <c r="G179" s="4">
        <v>2287545759.7242999</v>
      </c>
      <c r="H179" s="4">
        <f>+(VLOOKUP(H$2,Cartera!$C$23:$DG$33,creditos_sf!$A179,0)/$A$1)/$AZ78*100</f>
        <v>57208565.370159768</v>
      </c>
      <c r="I179" s="4">
        <f>+(VLOOKUP(I$2,Cartera!$C$23:$DG$33,creditos_sf!$A179,0)/$A$1)/$AZ78*100</f>
        <v>307552226.74869949</v>
      </c>
      <c r="J179" s="4">
        <v>15369881104.366199</v>
      </c>
      <c r="K179" s="4">
        <f>+(VLOOKUP(K$2,Cartera!$C$23:$DG$33,creditos_sf!$A179,0)/$A$1)/$AZ78*100</f>
        <v>24851804322.789078</v>
      </c>
      <c r="L179" s="4">
        <v>36891093128.046501</v>
      </c>
      <c r="M179" s="4">
        <f>+(VLOOKUP(M$2,Cartera!$C$23:$DG$33,creditos_sf!$A179,0)/$A$1)/$AZ78*100</f>
        <v>18273134104.370342</v>
      </c>
      <c r="N179" s="4">
        <v>168838777.64017901</v>
      </c>
      <c r="O179" s="4">
        <f>+(VLOOKUP(O$2,Cartera!$C$89:$DG$127,creditos_sf!$A179,0)/$A$1)/$AZ78*100</f>
        <v>0</v>
      </c>
      <c r="P179" s="4">
        <v>1045160068.32803</v>
      </c>
      <c r="Q179" s="4">
        <f>+(VLOOKUP(Q$2,Cartera!$C$89:$DG$127,creditos_sf!$A179,0)/$A$1)/$AZ78*100</f>
        <v>189221900.25315216</v>
      </c>
      <c r="R179" s="4">
        <f>+(VLOOKUP(R$2,Cartera!$C$89:$DG$127,creditos_sf!$A179,0)/$A$1)/$AZ78*100</f>
        <v>25896161.887522534</v>
      </c>
      <c r="S179" s="4">
        <f>+(VLOOKUP(S$2,Cartera!$C$89:$DG$127,creditos_sf!$A179,0)/$A$1)/$AZ78*100</f>
        <v>0</v>
      </c>
      <c r="T179" s="4">
        <f>+(VLOOKUP(T$2,Cartera!$C$89:$DG$127,creditos_sf!$A179,0)/$A$1)/$AZ78*100</f>
        <v>0</v>
      </c>
      <c r="U179" s="4">
        <f>+(VLOOKUP(U$2,Cartera!$C$89:$DG$127,creditos_sf!$A179,0)/$A$1)/$AZ78*100</f>
        <v>0</v>
      </c>
      <c r="V179" s="4">
        <f>+(VLOOKUP(V$2,Cartera!$C$89:$DG$127,creditos_sf!$A179,0)/$A$1)/$AZ78*100</f>
        <v>0</v>
      </c>
      <c r="W179" s="4">
        <f>+(VLOOKUP(W$2,Cartera!$C$89:$DG$127,creditos_sf!$A179,0)/$A$1)/$AZ78*100</f>
        <v>0</v>
      </c>
      <c r="X179" s="4">
        <f>+(VLOOKUP(X$2,Cartera!$C$89:$DG$127,creditos_sf!$A179,0)/$A$1)/$AZ78*100</f>
        <v>0</v>
      </c>
      <c r="Y179" s="4">
        <f>+(VLOOKUP(Y$2,Cartera!$C$89:$DG$127,creditos_sf!$A179,0)/$A$1)/$AZ78*100</f>
        <v>0</v>
      </c>
      <c r="Z179" s="4">
        <f>+(VLOOKUP(Z$2,Cartera!$C$89:$DG$127,creditos_sf!$A179,0)/$A$1)/$AZ78*100</f>
        <v>0</v>
      </c>
      <c r="AA179" s="4">
        <f>+(VLOOKUP(AA$2,Cartera!$C$89:$DG$127,creditos_sf!$A179,0)/$A$1)/$AZ78*100</f>
        <v>0</v>
      </c>
      <c r="AB179" s="4">
        <f>+(VLOOKUP(AB$2,Cartera!$C$89:$DG$127,creditos_sf!$A179,0)/$A$1)/$AZ78*100</f>
        <v>229586957.80897975</v>
      </c>
      <c r="AC179" s="4">
        <v>28152817.779220201</v>
      </c>
      <c r="AD179" s="4">
        <f>+(VLOOKUP(AD$2,Cartera!$C$89:$DG$127,creditos_sf!$A179,0)/$A$1)/$AZ78*100</f>
        <v>9031360.8088566083</v>
      </c>
      <c r="AE179" s="4">
        <f>+(VLOOKUP(AE$2,Cartera!$C$89:$DG$127,creditos_sf!$A179,0)/$A$1)/$AZ78*100</f>
        <v>524314.90862884745</v>
      </c>
      <c r="AF179" s="4">
        <v>755805161.90220797</v>
      </c>
      <c r="AG179" s="4">
        <v>1221441032.4758</v>
      </c>
      <c r="AH179" s="4">
        <f>+(VLOOKUP(AH$2,Cartera!$C$89:$DG$127,creditos_sf!$A179,0)/$A$1)/$AZ78*100</f>
        <v>178833597.39333656</v>
      </c>
      <c r="AI179" s="4">
        <f>+(VLOOKUP(AI$2,Cartera!$C$89:$DG$127,creditos_sf!$A179,0)/$A$1)/$AZ78*100</f>
        <v>23303501.994475301</v>
      </c>
      <c r="AJ179" s="4">
        <f>+(VLOOKUP(AJ$2,Cartera!$C$89:$DG$127,creditos_sf!$A179,0)/$A$1)/$AZ78*100</f>
        <v>206265353.22518021</v>
      </c>
      <c r="AK179" s="4">
        <v>215935840.06106699</v>
      </c>
      <c r="AL179" s="4">
        <v>1020754805.1670001</v>
      </c>
      <c r="AM179" s="4">
        <f>+(VLOOKUP(AM$2,Cartera!$C$89:$DG$127,creditos_sf!$A179,0)/$A$1)/$AZ78*100</f>
        <v>20254376.494345203</v>
      </c>
      <c r="AN179" s="4">
        <f>+(VLOOKUP(AN$2,Cartera!$C$89:$DG$127,creditos_sf!$A179,0)/$A$1)/$AZ78*100</f>
        <v>43272676.779547423</v>
      </c>
      <c r="AO179" s="4">
        <f>+(VLOOKUP(AO$2,Cartera!$C$89:$DG$127,creditos_sf!$A179,0)/$A$1)/$AZ78*100</f>
        <v>226756770.97489974</v>
      </c>
      <c r="AP179" s="4">
        <f>+(VLOOKUP(AP$2,Cartera!$C$89:$DG$127,creditos_sf!$A179,0)/$A$1)/$AZ78*100</f>
        <v>0</v>
      </c>
      <c r="AQ179" s="4">
        <f>+(VLOOKUP(AQ$2,Cartera!$C$89:$DG$127,creditos_sf!$A179,0)/$A$1)/$AZ78*100</f>
        <v>86949840.445632681</v>
      </c>
      <c r="AR179" s="4">
        <v>25801515.533167001</v>
      </c>
      <c r="AS179" s="4">
        <v>122949346.447313</v>
      </c>
      <c r="AT179" s="4">
        <v>8873805.0798401199</v>
      </c>
      <c r="AU179" s="4">
        <f>+(VLOOKUP(AU$2,Cartera!$C$89:$DG$127,creditos_sf!$A179,0)/$A$1)/$AZ78*100</f>
        <v>25577180.113641649</v>
      </c>
      <c r="AV179" s="4">
        <f>+(VLOOKUP(AV$2,Cartera!$C$89:$DG$127,creditos_sf!$A179,0)/$A$1)/$AZ78*100</f>
        <v>23681018.443957224</v>
      </c>
      <c r="AW179" s="4">
        <v>530212166.48292601</v>
      </c>
      <c r="AX179" s="4">
        <v>829372840.00028908</v>
      </c>
      <c r="AY179" s="4">
        <f>+(VLOOKUP(AY$2,Cartera!$C$89:$DG$127,creditos_sf!$A179,0)/$A$1)/$AZ78*100</f>
        <v>961667932.68220031</v>
      </c>
    </row>
    <row r="180" spans="1:51" ht="16.5" x14ac:dyDescent="0.3">
      <c r="A180">
        <f t="shared" si="3"/>
        <v>89</v>
      </c>
      <c r="B180" s="1">
        <v>78</v>
      </c>
      <c r="C180" s="3">
        <v>43220</v>
      </c>
      <c r="D180" s="4">
        <f>+(VLOOKUP(D$2,Cartera!$C$23:$DG$33,creditos_sf!$A180,0)/$A$1)/$AZ79*100</f>
        <v>302806995.51446962</v>
      </c>
      <c r="E180" s="4">
        <v>4208519398.7492099</v>
      </c>
      <c r="F180" s="4">
        <v>3885019631.0978203</v>
      </c>
      <c r="G180" s="4">
        <v>2337999713.6767502</v>
      </c>
      <c r="H180" s="4">
        <f>+(VLOOKUP(H$2,Cartera!$C$23:$DG$33,creditos_sf!$A180,0)/$A$1)/$AZ79*100</f>
        <v>34346470.93813917</v>
      </c>
      <c r="I180" s="4">
        <f>+(VLOOKUP(I$2,Cartera!$C$23:$DG$33,creditos_sf!$A180,0)/$A$1)/$AZ79*100</f>
        <v>363401631.72651261</v>
      </c>
      <c r="J180" s="4">
        <v>15750695864.8451</v>
      </c>
      <c r="K180" s="4">
        <f>+(VLOOKUP(K$2,Cartera!$C$23:$DG$33,creditos_sf!$A180,0)/$A$1)/$AZ79*100</f>
        <v>25059328294.887562</v>
      </c>
      <c r="L180" s="4">
        <v>37359110246.939896</v>
      </c>
      <c r="M180" s="4">
        <f>+(VLOOKUP(M$2,Cartera!$C$23:$DG$33,creditos_sf!$A180,0)/$A$1)/$AZ79*100</f>
        <v>18483735217.491253</v>
      </c>
      <c r="N180" s="4">
        <v>172010914.535925</v>
      </c>
      <c r="O180" s="4">
        <f>+(VLOOKUP(O$2,Cartera!$C$89:$DG$127,creditos_sf!$A180,0)/$A$1)/$AZ79*100</f>
        <v>0</v>
      </c>
      <c r="P180" s="4">
        <v>1054429354.8464401</v>
      </c>
      <c r="Q180" s="4">
        <f>+(VLOOKUP(Q$2,Cartera!$C$89:$DG$127,creditos_sf!$A180,0)/$A$1)/$AZ79*100</f>
        <v>191760644.59148502</v>
      </c>
      <c r="R180" s="4">
        <f>+(VLOOKUP(R$2,Cartera!$C$89:$DG$127,creditos_sf!$A180,0)/$A$1)/$AZ79*100</f>
        <v>26807128.554748099</v>
      </c>
      <c r="S180" s="4">
        <f>+(VLOOKUP(S$2,Cartera!$C$89:$DG$127,creditos_sf!$A180,0)/$A$1)/$AZ79*100</f>
        <v>0</v>
      </c>
      <c r="T180" s="4">
        <f>+(VLOOKUP(T$2,Cartera!$C$89:$DG$127,creditos_sf!$A180,0)/$A$1)/$AZ79*100</f>
        <v>0</v>
      </c>
      <c r="U180" s="4">
        <f>+(VLOOKUP(U$2,Cartera!$C$89:$DG$127,creditos_sf!$A180,0)/$A$1)/$AZ79*100</f>
        <v>0</v>
      </c>
      <c r="V180" s="4">
        <f>+(VLOOKUP(V$2,Cartera!$C$89:$DG$127,creditos_sf!$A180,0)/$A$1)/$AZ79*100</f>
        <v>0</v>
      </c>
      <c r="W180" s="4">
        <f>+(VLOOKUP(W$2,Cartera!$C$89:$DG$127,creditos_sf!$A180,0)/$A$1)/$AZ79*100</f>
        <v>0</v>
      </c>
      <c r="X180" s="4">
        <f>+(VLOOKUP(X$2,Cartera!$C$89:$DG$127,creditos_sf!$A180,0)/$A$1)/$AZ79*100</f>
        <v>0</v>
      </c>
      <c r="Y180" s="4">
        <f>+(VLOOKUP(Y$2,Cartera!$C$89:$DG$127,creditos_sf!$A180,0)/$A$1)/$AZ79*100</f>
        <v>0</v>
      </c>
      <c r="Z180" s="4">
        <f>+(VLOOKUP(Z$2,Cartera!$C$89:$DG$127,creditos_sf!$A180,0)/$A$1)/$AZ79*100</f>
        <v>0</v>
      </c>
      <c r="AA180" s="4">
        <f>+(VLOOKUP(AA$2,Cartera!$C$89:$DG$127,creditos_sf!$A180,0)/$A$1)/$AZ79*100</f>
        <v>0</v>
      </c>
      <c r="AB180" s="4">
        <f>+(VLOOKUP(AB$2,Cartera!$C$89:$DG$127,creditos_sf!$A180,0)/$A$1)/$AZ79*100</f>
        <v>230387871.51937965</v>
      </c>
      <c r="AC180" s="4">
        <v>28091126.220011599</v>
      </c>
      <c r="AD180" s="4">
        <f>+(VLOOKUP(AD$2,Cartera!$C$89:$DG$127,creditos_sf!$A180,0)/$A$1)/$AZ79*100</f>
        <v>8345647.7275568191</v>
      </c>
      <c r="AE180" s="4">
        <f>+(VLOOKUP(AE$2,Cartera!$C$89:$DG$127,creditos_sf!$A180,0)/$A$1)/$AZ79*100</f>
        <v>483156.70886630676</v>
      </c>
      <c r="AF180" s="4">
        <v>767945974.28490996</v>
      </c>
      <c r="AG180" s="4">
        <v>1230843291.1754999</v>
      </c>
      <c r="AH180" s="4">
        <f>+(VLOOKUP(AH$2,Cartera!$C$89:$DG$127,creditos_sf!$A180,0)/$A$1)/$AZ79*100</f>
        <v>182894262.20891911</v>
      </c>
      <c r="AI180" s="4">
        <f>+(VLOOKUP(AI$2,Cartera!$C$89:$DG$127,creditos_sf!$A180,0)/$A$1)/$AZ79*100</f>
        <v>23689479.712790988</v>
      </c>
      <c r="AJ180" s="4">
        <f>+(VLOOKUP(AJ$2,Cartera!$C$89:$DG$127,creditos_sf!$A180,0)/$A$1)/$AZ79*100</f>
        <v>220207989.37684631</v>
      </c>
      <c r="AK180" s="4">
        <v>215878472.15569299</v>
      </c>
      <c r="AL180" s="4">
        <v>1015986440.8157099</v>
      </c>
      <c r="AM180" s="4">
        <f>+(VLOOKUP(AM$2,Cartera!$C$89:$DG$127,creditos_sf!$A180,0)/$A$1)/$AZ79*100</f>
        <v>20647872.033715811</v>
      </c>
      <c r="AN180" s="4">
        <f>+(VLOOKUP(AN$2,Cartera!$C$89:$DG$127,creditos_sf!$A180,0)/$A$1)/$AZ79*100</f>
        <v>44852297.493893407</v>
      </c>
      <c r="AO180" s="4">
        <f>+(VLOOKUP(AO$2,Cartera!$C$89:$DG$127,creditos_sf!$A180,0)/$A$1)/$AZ79*100</f>
        <v>225223045.70028219</v>
      </c>
      <c r="AP180" s="4">
        <f>+(VLOOKUP(AP$2,Cartera!$C$89:$DG$127,creditos_sf!$A180,0)/$A$1)/$AZ79*100</f>
        <v>0</v>
      </c>
      <c r="AQ180" s="4">
        <f>+(VLOOKUP(AQ$2,Cartera!$C$89:$DG$127,creditos_sf!$A180,0)/$A$1)/$AZ79*100</f>
        <v>86573793.23247157</v>
      </c>
      <c r="AR180" s="4">
        <v>26489723.1119579</v>
      </c>
      <c r="AS180" s="4">
        <v>124559763.62164</v>
      </c>
      <c r="AT180" s="4">
        <v>8804685.991822781</v>
      </c>
      <c r="AU180" s="4">
        <f>+(VLOOKUP(AU$2,Cartera!$C$89:$DG$127,creditos_sf!$A180,0)/$A$1)/$AZ79*100</f>
        <v>25955262.793191582</v>
      </c>
      <c r="AV180" s="4">
        <f>+(VLOOKUP(AV$2,Cartera!$C$89:$DG$127,creditos_sf!$A180,0)/$A$1)/$AZ79*100</f>
        <v>23708895.849592816</v>
      </c>
      <c r="AW180" s="4">
        <v>531552635.54995203</v>
      </c>
      <c r="AX180" s="4">
        <v>814678856.92766595</v>
      </c>
      <c r="AY180" s="4">
        <f>+(VLOOKUP(AY$2,Cartera!$C$89:$DG$127,creditos_sf!$A180,0)/$A$1)/$AZ79*100</f>
        <v>963464216.12659323</v>
      </c>
    </row>
    <row r="181" spans="1:51" ht="16.5" x14ac:dyDescent="0.3">
      <c r="A181">
        <f t="shared" si="3"/>
        <v>90</v>
      </c>
      <c r="B181" s="1">
        <v>79</v>
      </c>
      <c r="C181" s="3">
        <v>43251</v>
      </c>
      <c r="D181" s="4">
        <f>+(VLOOKUP(D$2,Cartera!$C$23:$DG$33,creditos_sf!$A181,0)/$A$1)/$AZ80*100</f>
        <v>293169881.95475149</v>
      </c>
      <c r="E181" s="4">
        <v>4206873277.3963103</v>
      </c>
      <c r="F181" s="4">
        <v>3911936469.0861301</v>
      </c>
      <c r="G181" s="4">
        <v>2325413334.3178201</v>
      </c>
      <c r="H181" s="4">
        <f>+(VLOOKUP(H$2,Cartera!$C$23:$DG$33,creditos_sf!$A181,0)/$A$1)/$AZ80*100</f>
        <v>34411554.712032989</v>
      </c>
      <c r="I181" s="4">
        <f>+(VLOOKUP(I$2,Cartera!$C$23:$DG$33,creditos_sf!$A181,0)/$A$1)/$AZ80*100</f>
        <v>443005291.27181268</v>
      </c>
      <c r="J181" s="4">
        <v>15916107229.5909</v>
      </c>
      <c r="K181" s="4">
        <f>+(VLOOKUP(K$2,Cartera!$C$23:$DG$33,creditos_sf!$A181,0)/$A$1)/$AZ80*100</f>
        <v>25202150183.903969</v>
      </c>
      <c r="L181" s="4">
        <v>37629215237.379204</v>
      </c>
      <c r="M181" s="4">
        <f>+(VLOOKUP(M$2,Cartera!$C$23:$DG$33,creditos_sf!$A181,0)/$A$1)/$AZ80*100</f>
        <v>18759718814.256794</v>
      </c>
      <c r="N181" s="4">
        <v>177236493.592049</v>
      </c>
      <c r="O181" s="4">
        <f>+(VLOOKUP(O$2,Cartera!$C$89:$DG$127,creditos_sf!$A181,0)/$A$1)/$AZ80*100</f>
        <v>0</v>
      </c>
      <c r="P181" s="4">
        <v>1063675784.20631</v>
      </c>
      <c r="Q181" s="4">
        <f>+(VLOOKUP(Q$2,Cartera!$C$89:$DG$127,creditos_sf!$A181,0)/$A$1)/$AZ80*100</f>
        <v>196275863.19006941</v>
      </c>
      <c r="R181" s="4">
        <f>+(VLOOKUP(R$2,Cartera!$C$89:$DG$127,creditos_sf!$A181,0)/$A$1)/$AZ80*100</f>
        <v>27924148.887824301</v>
      </c>
      <c r="S181" s="4">
        <f>+(VLOOKUP(S$2,Cartera!$C$89:$DG$127,creditos_sf!$A181,0)/$A$1)/$AZ80*100</f>
        <v>0</v>
      </c>
      <c r="T181" s="4">
        <f>+(VLOOKUP(T$2,Cartera!$C$89:$DG$127,creditos_sf!$A181,0)/$A$1)/$AZ80*100</f>
        <v>0</v>
      </c>
      <c r="U181" s="4">
        <f>+(VLOOKUP(U$2,Cartera!$C$89:$DG$127,creditos_sf!$A181,0)/$A$1)/$AZ80*100</f>
        <v>0</v>
      </c>
      <c r="V181" s="4">
        <f>+(VLOOKUP(V$2,Cartera!$C$89:$DG$127,creditos_sf!$A181,0)/$A$1)/$AZ80*100</f>
        <v>0</v>
      </c>
      <c r="W181" s="4">
        <f>+(VLOOKUP(W$2,Cartera!$C$89:$DG$127,creditos_sf!$A181,0)/$A$1)/$AZ80*100</f>
        <v>0</v>
      </c>
      <c r="X181" s="4">
        <f>+(VLOOKUP(X$2,Cartera!$C$89:$DG$127,creditos_sf!$A181,0)/$A$1)/$AZ80*100</f>
        <v>0</v>
      </c>
      <c r="Y181" s="4">
        <f>+(VLOOKUP(Y$2,Cartera!$C$89:$DG$127,creditos_sf!$A181,0)/$A$1)/$AZ80*100</f>
        <v>0</v>
      </c>
      <c r="Z181" s="4">
        <f>+(VLOOKUP(Z$2,Cartera!$C$89:$DG$127,creditos_sf!$A181,0)/$A$1)/$AZ80*100</f>
        <v>0</v>
      </c>
      <c r="AA181" s="4">
        <f>+(VLOOKUP(AA$2,Cartera!$C$89:$DG$127,creditos_sf!$A181,0)/$A$1)/$AZ80*100</f>
        <v>0</v>
      </c>
      <c r="AB181" s="4">
        <f>+(VLOOKUP(AB$2,Cartera!$C$89:$DG$127,creditos_sf!$A181,0)/$A$1)/$AZ80*100</f>
        <v>235194775.2679882</v>
      </c>
      <c r="AC181" s="4">
        <v>28324189.339630801</v>
      </c>
      <c r="AD181" s="4">
        <f>+(VLOOKUP(AD$2,Cartera!$C$89:$DG$127,creditos_sf!$A181,0)/$A$1)/$AZ80*100</f>
        <v>8124142.2716996139</v>
      </c>
      <c r="AE181" s="4">
        <f>+(VLOOKUP(AE$2,Cartera!$C$89:$DG$127,creditos_sf!$A181,0)/$A$1)/$AZ80*100</f>
        <v>450577.72773458238</v>
      </c>
      <c r="AF181" s="4">
        <v>779620709.64147699</v>
      </c>
      <c r="AG181" s="4">
        <v>1238664832.0502999</v>
      </c>
      <c r="AH181" s="4">
        <f>+(VLOOKUP(AH$2,Cartera!$C$89:$DG$127,creditos_sf!$A181,0)/$A$1)/$AZ80*100</f>
        <v>180891898.48132294</v>
      </c>
      <c r="AI181" s="4">
        <f>+(VLOOKUP(AI$2,Cartera!$C$89:$DG$127,creditos_sf!$A181,0)/$A$1)/$AZ80*100</f>
        <v>23616097.191821937</v>
      </c>
      <c r="AJ181" s="4">
        <f>+(VLOOKUP(AJ$2,Cartera!$C$89:$DG$127,creditos_sf!$A181,0)/$A$1)/$AZ80*100</f>
        <v>226708031.15750742</v>
      </c>
      <c r="AK181" s="4">
        <v>214738678.39134797</v>
      </c>
      <c r="AL181" s="4">
        <v>1011429612.69953</v>
      </c>
      <c r="AM181" s="4">
        <f>+(VLOOKUP(AM$2,Cartera!$C$89:$DG$127,creditos_sf!$A181,0)/$A$1)/$AZ80*100</f>
        <v>21054471.830419824</v>
      </c>
      <c r="AN181" s="4">
        <f>+(VLOOKUP(AN$2,Cartera!$C$89:$DG$127,creditos_sf!$A181,0)/$A$1)/$AZ80*100</f>
        <v>47434595.14426627</v>
      </c>
      <c r="AO181" s="4">
        <f>+(VLOOKUP(AO$2,Cartera!$C$89:$DG$127,creditos_sf!$A181,0)/$A$1)/$AZ80*100</f>
        <v>216639270.52294767</v>
      </c>
      <c r="AP181" s="4">
        <f>+(VLOOKUP(AP$2,Cartera!$C$89:$DG$127,creditos_sf!$A181,0)/$A$1)/$AZ80*100</f>
        <v>0</v>
      </c>
      <c r="AQ181" s="4">
        <f>+(VLOOKUP(AQ$2,Cartera!$C$89:$DG$127,creditos_sf!$A181,0)/$A$1)/$AZ80*100</f>
        <v>86606285.682986617</v>
      </c>
      <c r="AR181" s="4">
        <v>26841982.130813699</v>
      </c>
      <c r="AS181" s="4">
        <v>123208252.62024599</v>
      </c>
      <c r="AT181" s="4">
        <v>8974851.596917389</v>
      </c>
      <c r="AU181" s="4">
        <f>+(VLOOKUP(AU$2,Cartera!$C$89:$DG$127,creditos_sf!$A181,0)/$A$1)/$AZ80*100</f>
        <v>26067010.453819718</v>
      </c>
      <c r="AV181" s="4">
        <f>+(VLOOKUP(AV$2,Cartera!$C$89:$DG$127,creditos_sf!$A181,0)/$A$1)/$AZ80*100</f>
        <v>23206579.037312876</v>
      </c>
      <c r="AW181" s="4">
        <v>524443233.99017495</v>
      </c>
      <c r="AX181" s="4">
        <v>796880877.46224296</v>
      </c>
      <c r="AY181" s="4">
        <f>+(VLOOKUP(AY$2,Cartera!$C$89:$DG$127,creditos_sf!$A181,0)/$A$1)/$AZ80*100</f>
        <v>967451215.02240109</v>
      </c>
    </row>
    <row r="182" spans="1:51" ht="16.5" x14ac:dyDescent="0.3">
      <c r="A182">
        <f t="shared" si="3"/>
        <v>91</v>
      </c>
      <c r="B182" s="1">
        <v>80</v>
      </c>
      <c r="C182" s="3">
        <v>43281</v>
      </c>
      <c r="D182" s="4">
        <f>+(VLOOKUP(D$2,Cartera!$C$23:$DG$33,creditos_sf!$A182,0)/$A$1)/$AZ81*100</f>
        <v>336687776.44463086</v>
      </c>
      <c r="E182" s="4">
        <v>4186450238.9242997</v>
      </c>
      <c r="F182" s="4">
        <v>3937874245.1632304</v>
      </c>
      <c r="G182" s="4">
        <v>2272674804.1926503</v>
      </c>
      <c r="H182" s="4">
        <f>+(VLOOKUP(H$2,Cartera!$C$23:$DG$33,creditos_sf!$A182,0)/$A$1)/$AZ81*100</f>
        <v>57256375.555521019</v>
      </c>
      <c r="I182" s="4">
        <f>+(VLOOKUP(I$2,Cartera!$C$23:$DG$33,creditos_sf!$A182,0)/$A$1)/$AZ81*100</f>
        <v>463273012.74684519</v>
      </c>
      <c r="J182" s="4">
        <v>16061142437.8659</v>
      </c>
      <c r="K182" s="4">
        <f>+(VLOOKUP(K$2,Cartera!$C$23:$DG$33,creditos_sf!$A182,0)/$A$1)/$AZ81*100</f>
        <v>25662197011.38216</v>
      </c>
      <c r="L182" s="4">
        <v>38030173716.313896</v>
      </c>
      <c r="M182" s="4">
        <f>+(VLOOKUP(M$2,Cartera!$C$23:$DG$33,creditos_sf!$A182,0)/$A$1)/$AZ81*100</f>
        <v>18996410303.506451</v>
      </c>
      <c r="N182" s="4">
        <v>180906014.17787901</v>
      </c>
      <c r="O182" s="4">
        <f>+(VLOOKUP(O$2,Cartera!$C$89:$DG$127,creditos_sf!$A182,0)/$A$1)/$AZ81*100</f>
        <v>0</v>
      </c>
      <c r="P182" s="4">
        <v>1079214176.8642402</v>
      </c>
      <c r="Q182" s="4">
        <f>+(VLOOKUP(Q$2,Cartera!$C$89:$DG$127,creditos_sf!$A182,0)/$A$1)/$AZ81*100</f>
        <v>196860688.32912511</v>
      </c>
      <c r="R182" s="4">
        <f>+(VLOOKUP(R$2,Cartera!$C$89:$DG$127,creditos_sf!$A182,0)/$A$1)/$AZ81*100</f>
        <v>28309316.198474303</v>
      </c>
      <c r="S182" s="4">
        <f>+(VLOOKUP(S$2,Cartera!$C$89:$DG$127,creditos_sf!$A182,0)/$A$1)/$AZ81*100</f>
        <v>0</v>
      </c>
      <c r="T182" s="4">
        <f>+(VLOOKUP(T$2,Cartera!$C$89:$DG$127,creditos_sf!$A182,0)/$A$1)/$AZ81*100</f>
        <v>0</v>
      </c>
      <c r="U182" s="4">
        <f>+(VLOOKUP(U$2,Cartera!$C$89:$DG$127,creditos_sf!$A182,0)/$A$1)/$AZ81*100</f>
        <v>0</v>
      </c>
      <c r="V182" s="4">
        <f>+(VLOOKUP(V$2,Cartera!$C$89:$DG$127,creditos_sf!$A182,0)/$A$1)/$AZ81*100</f>
        <v>0</v>
      </c>
      <c r="W182" s="4">
        <f>+(VLOOKUP(W$2,Cartera!$C$89:$DG$127,creditos_sf!$A182,0)/$A$1)/$AZ81*100</f>
        <v>0</v>
      </c>
      <c r="X182" s="4">
        <f>+(VLOOKUP(X$2,Cartera!$C$89:$DG$127,creditos_sf!$A182,0)/$A$1)/$AZ81*100</f>
        <v>0</v>
      </c>
      <c r="Y182" s="4">
        <f>+(VLOOKUP(Y$2,Cartera!$C$89:$DG$127,creditos_sf!$A182,0)/$A$1)/$AZ81*100</f>
        <v>0</v>
      </c>
      <c r="Z182" s="4">
        <f>+(VLOOKUP(Z$2,Cartera!$C$89:$DG$127,creditos_sf!$A182,0)/$A$1)/$AZ81*100</f>
        <v>0</v>
      </c>
      <c r="AA182" s="4">
        <f>+(VLOOKUP(AA$2,Cartera!$C$89:$DG$127,creditos_sf!$A182,0)/$A$1)/$AZ81*100</f>
        <v>0</v>
      </c>
      <c r="AB182" s="4">
        <f>+(VLOOKUP(AB$2,Cartera!$C$89:$DG$127,creditos_sf!$A182,0)/$A$1)/$AZ81*100</f>
        <v>233855151.77224651</v>
      </c>
      <c r="AC182" s="4">
        <v>29532151.480761401</v>
      </c>
      <c r="AD182" s="4">
        <f>+(VLOOKUP(AD$2,Cartera!$C$89:$DG$127,creditos_sf!$A182,0)/$A$1)/$AZ81*100</f>
        <v>8073174.2020652136</v>
      </c>
      <c r="AE182" s="4">
        <f>+(VLOOKUP(AE$2,Cartera!$C$89:$DG$127,creditos_sf!$A182,0)/$A$1)/$AZ81*100</f>
        <v>423262.18714072549</v>
      </c>
      <c r="AF182" s="4">
        <v>784961253.43472302</v>
      </c>
      <c r="AG182" s="4">
        <v>1241430276.1006701</v>
      </c>
      <c r="AH182" s="4">
        <f>+(VLOOKUP(AH$2,Cartera!$C$89:$DG$127,creditos_sf!$A182,0)/$A$1)/$AZ81*100</f>
        <v>179329656.3546429</v>
      </c>
      <c r="AI182" s="4">
        <f>+(VLOOKUP(AI$2,Cartera!$C$89:$DG$127,creditos_sf!$A182,0)/$A$1)/$AZ81*100</f>
        <v>23264100.663083997</v>
      </c>
      <c r="AJ182" s="4">
        <f>+(VLOOKUP(AJ$2,Cartera!$C$89:$DG$127,creditos_sf!$A182,0)/$A$1)/$AZ81*100</f>
        <v>241720574.08667397</v>
      </c>
      <c r="AK182" s="4">
        <v>212617087.890966</v>
      </c>
      <c r="AL182" s="4">
        <v>1004609707.02055</v>
      </c>
      <c r="AM182" s="4">
        <f>+(VLOOKUP(AM$2,Cartera!$C$89:$DG$127,creditos_sf!$A182,0)/$A$1)/$AZ81*100</f>
        <v>21026001.53819298</v>
      </c>
      <c r="AN182" s="4">
        <f>+(VLOOKUP(AN$2,Cartera!$C$89:$DG$127,creditos_sf!$A182,0)/$A$1)/$AZ81*100</f>
        <v>48339043.17609331</v>
      </c>
      <c r="AO182" s="4">
        <f>+(VLOOKUP(AO$2,Cartera!$C$89:$DG$127,creditos_sf!$A182,0)/$A$1)/$AZ81*100</f>
        <v>213862445.1038937</v>
      </c>
      <c r="AP182" s="4">
        <f>+(VLOOKUP(AP$2,Cartera!$C$89:$DG$127,creditos_sf!$A182,0)/$A$1)/$AZ81*100</f>
        <v>0</v>
      </c>
      <c r="AQ182" s="4">
        <f>+(VLOOKUP(AQ$2,Cartera!$C$89:$DG$127,creditos_sf!$A182,0)/$A$1)/$AZ81*100</f>
        <v>85313790.301534146</v>
      </c>
      <c r="AR182" s="4">
        <v>27202472.861476</v>
      </c>
      <c r="AS182" s="4">
        <v>123132673.278394</v>
      </c>
      <c r="AT182" s="4">
        <v>9212713.6462724097</v>
      </c>
      <c r="AU182" s="4">
        <f>+(VLOOKUP(AU$2,Cartera!$C$89:$DG$127,creditos_sf!$A182,0)/$A$1)/$AZ81*100</f>
        <v>26131446.126289267</v>
      </c>
      <c r="AV182" s="4">
        <f>+(VLOOKUP(AV$2,Cartera!$C$89:$DG$127,creditos_sf!$A182,0)/$A$1)/$AZ81*100</f>
        <v>23040104.768968798</v>
      </c>
      <c r="AW182" s="4">
        <v>518212193.202281</v>
      </c>
      <c r="AX182" s="4">
        <v>779497180.89314306</v>
      </c>
      <c r="AY182" s="4">
        <f>+(VLOOKUP(AY$2,Cartera!$C$89:$DG$127,creditos_sf!$A182,0)/$A$1)/$AZ81*100</f>
        <v>968919437.48303914</v>
      </c>
    </row>
    <row r="183" spans="1:51" ht="16.5" x14ac:dyDescent="0.3">
      <c r="A183">
        <f t="shared" si="3"/>
        <v>92</v>
      </c>
      <c r="B183" s="1">
        <v>81</v>
      </c>
      <c r="C183" s="3">
        <v>43312</v>
      </c>
      <c r="D183" s="4">
        <f>+(VLOOKUP(D$2,Cartera!$C$23:$DG$33,creditos_sf!$A183,0)/$A$1)/$AZ82*100</f>
        <v>301549734.58852738</v>
      </c>
      <c r="E183" s="4">
        <v>4138280994.5262098</v>
      </c>
      <c r="F183" s="4">
        <v>3974196693.26828</v>
      </c>
      <c r="G183" s="4">
        <v>2282565306.5450497</v>
      </c>
      <c r="H183" s="4">
        <f>+(VLOOKUP(H$2,Cartera!$C$23:$DG$33,creditos_sf!$A183,0)/$A$1)/$AZ82*100</f>
        <v>101590395.09931159</v>
      </c>
      <c r="I183" s="4">
        <f>+(VLOOKUP(I$2,Cartera!$C$23:$DG$33,creditos_sf!$A183,0)/$A$1)/$AZ82*100</f>
        <v>494421689.25035709</v>
      </c>
      <c r="J183" s="4">
        <v>16073237199.056299</v>
      </c>
      <c r="K183" s="4">
        <f>+(VLOOKUP(K$2,Cartera!$C$23:$DG$33,creditos_sf!$A183,0)/$A$1)/$AZ82*100</f>
        <v>25298657080.745872</v>
      </c>
      <c r="L183" s="4">
        <v>38388332359.386299</v>
      </c>
      <c r="M183" s="4">
        <f>+(VLOOKUP(M$2,Cartera!$C$23:$DG$33,creditos_sf!$A183,0)/$A$1)/$AZ82*100</f>
        <v>19085751354.496307</v>
      </c>
      <c r="N183" s="4">
        <v>184264139.82409599</v>
      </c>
      <c r="O183" s="4">
        <f>+(VLOOKUP(O$2,Cartera!$C$89:$DG$127,creditos_sf!$A183,0)/$A$1)/$AZ82*100</f>
        <v>0</v>
      </c>
      <c r="P183" s="4">
        <v>1090846114.0790401</v>
      </c>
      <c r="Q183" s="4">
        <f>+(VLOOKUP(Q$2,Cartera!$C$89:$DG$127,creditos_sf!$A183,0)/$A$1)/$AZ82*100</f>
        <v>198798151.33896083</v>
      </c>
      <c r="R183" s="4">
        <f>+(VLOOKUP(R$2,Cartera!$C$89:$DG$127,creditos_sf!$A183,0)/$A$1)/$AZ82*100</f>
        <v>29424798.327232812</v>
      </c>
      <c r="S183" s="4">
        <f>+(VLOOKUP(S$2,Cartera!$C$89:$DG$127,creditos_sf!$A183,0)/$A$1)/$AZ82*100</f>
        <v>0</v>
      </c>
      <c r="T183" s="4">
        <f>+(VLOOKUP(T$2,Cartera!$C$89:$DG$127,creditos_sf!$A183,0)/$A$1)/$AZ82*100</f>
        <v>0</v>
      </c>
      <c r="U183" s="4">
        <f>+(VLOOKUP(U$2,Cartera!$C$89:$DG$127,creditos_sf!$A183,0)/$A$1)/$AZ82*100</f>
        <v>0</v>
      </c>
      <c r="V183" s="4">
        <f>+(VLOOKUP(V$2,Cartera!$C$89:$DG$127,creditos_sf!$A183,0)/$A$1)/$AZ82*100</f>
        <v>0</v>
      </c>
      <c r="W183" s="4">
        <f>+(VLOOKUP(W$2,Cartera!$C$89:$DG$127,creditos_sf!$A183,0)/$A$1)/$AZ82*100</f>
        <v>0</v>
      </c>
      <c r="X183" s="4">
        <f>+(VLOOKUP(X$2,Cartera!$C$89:$DG$127,creditos_sf!$A183,0)/$A$1)/$AZ82*100</f>
        <v>0</v>
      </c>
      <c r="Y183" s="4">
        <f>+(VLOOKUP(Y$2,Cartera!$C$89:$DG$127,creditos_sf!$A183,0)/$A$1)/$AZ82*100</f>
        <v>0</v>
      </c>
      <c r="Z183" s="4">
        <f>+(VLOOKUP(Z$2,Cartera!$C$89:$DG$127,creditos_sf!$A183,0)/$A$1)/$AZ82*100</f>
        <v>0</v>
      </c>
      <c r="AA183" s="4">
        <f>+(VLOOKUP(AA$2,Cartera!$C$89:$DG$127,creditos_sf!$A183,0)/$A$1)/$AZ82*100</f>
        <v>0</v>
      </c>
      <c r="AB183" s="4">
        <f>+(VLOOKUP(AB$2,Cartera!$C$89:$DG$127,creditos_sf!$A183,0)/$A$1)/$AZ82*100</f>
        <v>234927625.86877555</v>
      </c>
      <c r="AC183" s="4">
        <v>30603474.291897699</v>
      </c>
      <c r="AD183" s="4">
        <f>+(VLOOKUP(AD$2,Cartera!$C$89:$DG$127,creditos_sf!$A183,0)/$A$1)/$AZ82*100</f>
        <v>7854788.1291946163</v>
      </c>
      <c r="AE183" s="4">
        <f>+(VLOOKUP(AE$2,Cartera!$C$89:$DG$127,creditos_sf!$A183,0)/$A$1)/$AZ82*100</f>
        <v>399661.7709184917</v>
      </c>
      <c r="AF183" s="4">
        <v>793902721.03588402</v>
      </c>
      <c r="AG183" s="4">
        <v>1239793035.38451</v>
      </c>
      <c r="AH183" s="4">
        <f>+(VLOOKUP(AH$2,Cartera!$C$89:$DG$127,creditos_sf!$A183,0)/$A$1)/$AZ82*100</f>
        <v>178500493.11991656</v>
      </c>
      <c r="AI183" s="4">
        <f>+(VLOOKUP(AI$2,Cartera!$C$89:$DG$127,creditos_sf!$A183,0)/$A$1)/$AZ82*100</f>
        <v>23001542.303823639</v>
      </c>
      <c r="AJ183" s="4">
        <f>+(VLOOKUP(AJ$2,Cartera!$C$89:$DG$127,creditos_sf!$A183,0)/$A$1)/$AZ82*100</f>
        <v>256033986.84579441</v>
      </c>
      <c r="AK183" s="4">
        <v>208727721.64488798</v>
      </c>
      <c r="AL183" s="4">
        <v>1003825819.051</v>
      </c>
      <c r="AM183" s="4">
        <f>+(VLOOKUP(AM$2,Cartera!$C$89:$DG$127,creditos_sf!$A183,0)/$A$1)/$AZ82*100</f>
        <v>21619073.754322525</v>
      </c>
      <c r="AN183" s="4">
        <f>+(VLOOKUP(AN$2,Cartera!$C$89:$DG$127,creditos_sf!$A183,0)/$A$1)/$AZ82*100</f>
        <v>49962698.347109623</v>
      </c>
      <c r="AO183" s="4">
        <f>+(VLOOKUP(AO$2,Cartera!$C$89:$DG$127,creditos_sf!$A183,0)/$A$1)/$AZ82*100</f>
        <v>222443766.26374257</v>
      </c>
      <c r="AP183" s="4">
        <f>+(VLOOKUP(AP$2,Cartera!$C$89:$DG$127,creditos_sf!$A183,0)/$A$1)/$AZ82*100</f>
        <v>0</v>
      </c>
      <c r="AQ183" s="4">
        <f>+(VLOOKUP(AQ$2,Cartera!$C$89:$DG$127,creditos_sf!$A183,0)/$A$1)/$AZ82*100</f>
        <v>84458657.637614176</v>
      </c>
      <c r="AR183" s="4">
        <v>28323229.748165198</v>
      </c>
      <c r="AS183" s="4">
        <v>122065859.24617299</v>
      </c>
      <c r="AT183" s="4">
        <v>9398353.66004356</v>
      </c>
      <c r="AU183" s="4">
        <f>+(VLOOKUP(AU$2,Cartera!$C$89:$DG$127,creditos_sf!$A183,0)/$A$1)/$AZ82*100</f>
        <v>26122132.763630304</v>
      </c>
      <c r="AV183" s="4">
        <f>+(VLOOKUP(AV$2,Cartera!$C$89:$DG$127,creditos_sf!$A183,0)/$A$1)/$AZ82*100</f>
        <v>22754390.915661272</v>
      </c>
      <c r="AW183" s="4">
        <v>508428091.16784698</v>
      </c>
      <c r="AX183" s="4">
        <v>764834513.83246708</v>
      </c>
      <c r="AY183" s="4">
        <f>+(VLOOKUP(AY$2,Cartera!$C$89:$DG$127,creditos_sf!$A183,0)/$A$1)/$AZ82*100</f>
        <v>975313900.16440296</v>
      </c>
    </row>
    <row r="184" spans="1:51" ht="16.5" x14ac:dyDescent="0.3">
      <c r="A184">
        <f t="shared" si="3"/>
        <v>93</v>
      </c>
      <c r="B184" s="1">
        <v>82</v>
      </c>
      <c r="C184" s="3">
        <v>43343</v>
      </c>
      <c r="D184" s="4">
        <f>+(VLOOKUP(D$2,Cartera!$C$23:$DG$33,creditos_sf!$A184,0)/$A$1)/$AZ83*100</f>
        <v>320913071.15645629</v>
      </c>
      <c r="E184" s="4">
        <v>4103814343.1665602</v>
      </c>
      <c r="F184" s="4">
        <v>4024049789.4292197</v>
      </c>
      <c r="G184" s="4">
        <v>2273957576.0360298</v>
      </c>
      <c r="H184" s="4">
        <f>+(VLOOKUP(H$2,Cartera!$C$23:$DG$33,creditos_sf!$A184,0)/$A$1)/$AZ83*100</f>
        <v>101693628.71058592</v>
      </c>
      <c r="I184" s="4">
        <f>+(VLOOKUP(I$2,Cartera!$C$23:$DG$33,creditos_sf!$A184,0)/$A$1)/$AZ83*100</f>
        <v>524810448.92118859</v>
      </c>
      <c r="J184" s="4">
        <v>16165085928.5842</v>
      </c>
      <c r="K184" s="4">
        <f>+(VLOOKUP(K$2,Cartera!$C$23:$DG$33,creditos_sf!$A184,0)/$A$1)/$AZ83*100</f>
        <v>25302839940.321133</v>
      </c>
      <c r="L184" s="4">
        <v>38693576697.598701</v>
      </c>
      <c r="M184" s="4">
        <f>+(VLOOKUP(M$2,Cartera!$C$23:$DG$33,creditos_sf!$A184,0)/$A$1)/$AZ83*100</f>
        <v>19184869993.842243</v>
      </c>
      <c r="N184" s="4">
        <v>187504496.574532</v>
      </c>
      <c r="O184" s="4">
        <f>+(VLOOKUP(O$2,Cartera!$C$89:$DG$127,creditos_sf!$A184,0)/$A$1)/$AZ83*100</f>
        <v>0</v>
      </c>
      <c r="P184" s="4">
        <v>1098209816.5758002</v>
      </c>
      <c r="Q184" s="4">
        <f>+(VLOOKUP(Q$2,Cartera!$C$89:$DG$127,creditos_sf!$A184,0)/$A$1)/$AZ83*100</f>
        <v>200212602.77338335</v>
      </c>
      <c r="R184" s="4">
        <f>+(VLOOKUP(R$2,Cartera!$C$89:$DG$127,creditos_sf!$A184,0)/$A$1)/$AZ83*100</f>
        <v>31251407.160407711</v>
      </c>
      <c r="S184" s="4">
        <f>+(VLOOKUP(S$2,Cartera!$C$89:$DG$127,creditos_sf!$A184,0)/$A$1)/$AZ83*100</f>
        <v>0</v>
      </c>
      <c r="T184" s="4">
        <f>+(VLOOKUP(T$2,Cartera!$C$89:$DG$127,creditos_sf!$A184,0)/$A$1)/$AZ83*100</f>
        <v>0</v>
      </c>
      <c r="U184" s="4">
        <f>+(VLOOKUP(U$2,Cartera!$C$89:$DG$127,creditos_sf!$A184,0)/$A$1)/$AZ83*100</f>
        <v>0</v>
      </c>
      <c r="V184" s="4">
        <f>+(VLOOKUP(V$2,Cartera!$C$89:$DG$127,creditos_sf!$A184,0)/$A$1)/$AZ83*100</f>
        <v>0</v>
      </c>
      <c r="W184" s="4">
        <f>+(VLOOKUP(W$2,Cartera!$C$89:$DG$127,creditos_sf!$A184,0)/$A$1)/$AZ83*100</f>
        <v>0</v>
      </c>
      <c r="X184" s="4">
        <f>+(VLOOKUP(X$2,Cartera!$C$89:$DG$127,creditos_sf!$A184,0)/$A$1)/$AZ83*100</f>
        <v>0</v>
      </c>
      <c r="Y184" s="4">
        <f>+(VLOOKUP(Y$2,Cartera!$C$89:$DG$127,creditos_sf!$A184,0)/$A$1)/$AZ83*100</f>
        <v>0</v>
      </c>
      <c r="Z184" s="4">
        <f>+(VLOOKUP(Z$2,Cartera!$C$89:$DG$127,creditos_sf!$A184,0)/$A$1)/$AZ83*100</f>
        <v>0</v>
      </c>
      <c r="AA184" s="4">
        <f>+(VLOOKUP(AA$2,Cartera!$C$89:$DG$127,creditos_sf!$A184,0)/$A$1)/$AZ83*100</f>
        <v>0</v>
      </c>
      <c r="AB184" s="4">
        <f>+(VLOOKUP(AB$2,Cartera!$C$89:$DG$127,creditos_sf!$A184,0)/$A$1)/$AZ83*100</f>
        <v>238574608.0243479</v>
      </c>
      <c r="AC184" s="4">
        <v>32509665.7049729</v>
      </c>
      <c r="AD184" s="4">
        <f>+(VLOOKUP(AD$2,Cartera!$C$89:$DG$127,creditos_sf!$A184,0)/$A$1)/$AZ83*100</f>
        <v>7792717.9956718376</v>
      </c>
      <c r="AE184" s="4">
        <f>+(VLOOKUP(AE$2,Cartera!$C$89:$DG$127,creditos_sf!$A184,0)/$A$1)/$AZ83*100</f>
        <v>403039.98024524166</v>
      </c>
      <c r="AF184" s="4">
        <v>804498392.94345498</v>
      </c>
      <c r="AG184" s="4">
        <v>1236585000.6150401</v>
      </c>
      <c r="AH184" s="4">
        <f>+(VLOOKUP(AH$2,Cartera!$C$89:$DG$127,creditos_sf!$A184,0)/$A$1)/$AZ83*100</f>
        <v>177751289.40853152</v>
      </c>
      <c r="AI184" s="4">
        <f>+(VLOOKUP(AI$2,Cartera!$C$89:$DG$127,creditos_sf!$A184,0)/$A$1)/$AZ83*100</f>
        <v>22097841.166173305</v>
      </c>
      <c r="AJ184" s="4">
        <f>+(VLOOKUP(AJ$2,Cartera!$C$89:$DG$127,creditos_sf!$A184,0)/$A$1)/$AZ83*100</f>
        <v>281819824.37561774</v>
      </c>
      <c r="AK184" s="4">
        <v>208115064.51316997</v>
      </c>
      <c r="AL184" s="4">
        <v>997650293.35398495</v>
      </c>
      <c r="AM184" s="4">
        <f>+(VLOOKUP(AM$2,Cartera!$C$89:$DG$127,creditos_sf!$A184,0)/$A$1)/$AZ83*100</f>
        <v>22462015.342437673</v>
      </c>
      <c r="AN184" s="4">
        <f>+(VLOOKUP(AN$2,Cartera!$C$89:$DG$127,creditos_sf!$A184,0)/$A$1)/$AZ83*100</f>
        <v>52452580.316958964</v>
      </c>
      <c r="AO184" s="4">
        <f>+(VLOOKUP(AO$2,Cartera!$C$89:$DG$127,creditos_sf!$A184,0)/$A$1)/$AZ83*100</f>
        <v>220544948.0444369</v>
      </c>
      <c r="AP184" s="4">
        <f>+(VLOOKUP(AP$2,Cartera!$C$89:$DG$127,creditos_sf!$A184,0)/$A$1)/$AZ83*100</f>
        <v>0</v>
      </c>
      <c r="AQ184" s="4">
        <f>+(VLOOKUP(AQ$2,Cartera!$C$89:$DG$127,creditos_sf!$A184,0)/$A$1)/$AZ83*100</f>
        <v>84334978.723874897</v>
      </c>
      <c r="AR184" s="4">
        <v>31273205.204846401</v>
      </c>
      <c r="AS184" s="4">
        <v>124402067.639789</v>
      </c>
      <c r="AT184" s="4">
        <v>9522451.9133998994</v>
      </c>
      <c r="AU184" s="4">
        <f>+(VLOOKUP(AU$2,Cartera!$C$89:$DG$127,creditos_sf!$A184,0)/$A$1)/$AZ83*100</f>
        <v>26594072.256555069</v>
      </c>
      <c r="AV184" s="4">
        <f>+(VLOOKUP(AV$2,Cartera!$C$89:$DG$127,creditos_sf!$A184,0)/$A$1)/$AZ83*100</f>
        <v>22949313.810711764</v>
      </c>
      <c r="AW184" s="4">
        <v>503971595.95483798</v>
      </c>
      <c r="AX184" s="4">
        <v>755831117.72545195</v>
      </c>
      <c r="AY184" s="4">
        <f>+(VLOOKUP(AY$2,Cartera!$C$89:$DG$127,creditos_sf!$A184,0)/$A$1)/$AZ83*100</f>
        <v>1000092099.7542981</v>
      </c>
    </row>
    <row r="185" spans="1:51" ht="16.5" x14ac:dyDescent="0.3">
      <c r="A185">
        <f t="shared" si="3"/>
        <v>94</v>
      </c>
      <c r="B185" s="1">
        <v>83</v>
      </c>
      <c r="C185" s="3">
        <v>43373</v>
      </c>
      <c r="D185" s="4">
        <f>+(VLOOKUP(D$2,Cartera!$C$23:$DG$33,creditos_sf!$A185,0)/$A$1)/$AZ84*100</f>
        <v>408397920.6749416</v>
      </c>
      <c r="E185" s="4">
        <v>4042117124.7128501</v>
      </c>
      <c r="F185" s="4">
        <v>4052315126.33813</v>
      </c>
      <c r="G185" s="4">
        <v>2283447133.81809</v>
      </c>
      <c r="H185" s="4">
        <f>+(VLOOKUP(H$2,Cartera!$C$23:$DG$33,creditos_sf!$A185,0)/$A$1)/$AZ84*100</f>
        <v>101231056.07624504</v>
      </c>
      <c r="I185" s="4">
        <f>+(VLOOKUP(I$2,Cartera!$C$23:$DG$33,creditos_sf!$A185,0)/$A$1)/$AZ84*100</f>
        <v>483402375.70854872</v>
      </c>
      <c r="J185" s="4">
        <v>16419224849.4429</v>
      </c>
      <c r="K185" s="4">
        <f>+(VLOOKUP(K$2,Cartera!$C$23:$DG$33,creditos_sf!$A185,0)/$A$1)/$AZ84*100</f>
        <v>25724989288.783306</v>
      </c>
      <c r="L185" s="4">
        <v>39134589094.266403</v>
      </c>
      <c r="M185" s="4">
        <f>+(VLOOKUP(M$2,Cartera!$C$23:$DG$33,creditos_sf!$A185,0)/$A$1)/$AZ84*100</f>
        <v>19261060732.005085</v>
      </c>
      <c r="N185" s="4">
        <v>188669227.83698702</v>
      </c>
      <c r="O185" s="4">
        <f>+(VLOOKUP(O$2,Cartera!$C$89:$DG$127,creditos_sf!$A185,0)/$A$1)/$AZ84*100</f>
        <v>0</v>
      </c>
      <c r="P185" s="4">
        <v>1113086398.0255299</v>
      </c>
      <c r="Q185" s="4">
        <f>+(VLOOKUP(Q$2,Cartera!$C$89:$DG$127,creditos_sf!$A185,0)/$A$1)/$AZ84*100</f>
        <v>202751802.80877465</v>
      </c>
      <c r="R185" s="4">
        <f>+(VLOOKUP(R$2,Cartera!$C$89:$DG$127,creditos_sf!$A185,0)/$A$1)/$AZ84*100</f>
        <v>32713518.846672919</v>
      </c>
      <c r="S185" s="4">
        <f>+(VLOOKUP(S$2,Cartera!$C$89:$DG$127,creditos_sf!$A185,0)/$A$1)/$AZ84*100</f>
        <v>0</v>
      </c>
      <c r="T185" s="4">
        <f>+(VLOOKUP(T$2,Cartera!$C$89:$DG$127,creditos_sf!$A185,0)/$A$1)/$AZ84*100</f>
        <v>0</v>
      </c>
      <c r="U185" s="4">
        <f>+(VLOOKUP(U$2,Cartera!$C$89:$DG$127,creditos_sf!$A185,0)/$A$1)/$AZ84*100</f>
        <v>0</v>
      </c>
      <c r="V185" s="4">
        <f>+(VLOOKUP(V$2,Cartera!$C$89:$DG$127,creditos_sf!$A185,0)/$A$1)/$AZ84*100</f>
        <v>0</v>
      </c>
      <c r="W185" s="4">
        <f>+(VLOOKUP(W$2,Cartera!$C$89:$DG$127,creditos_sf!$A185,0)/$A$1)/$AZ84*100</f>
        <v>0</v>
      </c>
      <c r="X185" s="4">
        <f>+(VLOOKUP(X$2,Cartera!$C$89:$DG$127,creditos_sf!$A185,0)/$A$1)/$AZ84*100</f>
        <v>0</v>
      </c>
      <c r="Y185" s="4">
        <f>+(VLOOKUP(Y$2,Cartera!$C$89:$DG$127,creditos_sf!$A185,0)/$A$1)/$AZ84*100</f>
        <v>0</v>
      </c>
      <c r="Z185" s="4">
        <f>+(VLOOKUP(Z$2,Cartera!$C$89:$DG$127,creditos_sf!$A185,0)/$A$1)/$AZ84*100</f>
        <v>0</v>
      </c>
      <c r="AA185" s="4">
        <f>+(VLOOKUP(AA$2,Cartera!$C$89:$DG$127,creditos_sf!$A185,0)/$A$1)/$AZ84*100</f>
        <v>0</v>
      </c>
      <c r="AB185" s="4">
        <f>+(VLOOKUP(AB$2,Cartera!$C$89:$DG$127,creditos_sf!$A185,0)/$A$1)/$AZ84*100</f>
        <v>238727871.56098735</v>
      </c>
      <c r="AC185" s="4">
        <v>33445127.473981302</v>
      </c>
      <c r="AD185" s="4">
        <f>+(VLOOKUP(AD$2,Cartera!$C$89:$DG$127,creditos_sf!$A185,0)/$A$1)/$AZ84*100</f>
        <v>8225301.2043084595</v>
      </c>
      <c r="AE185" s="4">
        <f>+(VLOOKUP(AE$2,Cartera!$C$89:$DG$127,creditos_sf!$A185,0)/$A$1)/$AZ84*100</f>
        <v>366471.69477156393</v>
      </c>
      <c r="AF185" s="4">
        <v>810369805.77992606</v>
      </c>
      <c r="AG185" s="4">
        <v>1242138769.19224</v>
      </c>
      <c r="AH185" s="4">
        <f>+(VLOOKUP(AH$2,Cartera!$C$89:$DG$127,creditos_sf!$A185,0)/$A$1)/$AZ84*100</f>
        <v>183104698.77063829</v>
      </c>
      <c r="AI185" s="4">
        <f>+(VLOOKUP(AI$2,Cartera!$C$89:$DG$127,creditos_sf!$A185,0)/$A$1)/$AZ84*100</f>
        <v>22126137.430807341</v>
      </c>
      <c r="AJ185" s="4">
        <f>+(VLOOKUP(AJ$2,Cartera!$C$89:$DG$127,creditos_sf!$A185,0)/$A$1)/$AZ84*100</f>
        <v>290770917.81713957</v>
      </c>
      <c r="AK185" s="4">
        <v>202835238.58469</v>
      </c>
      <c r="AL185" s="4">
        <v>1009670681.45822</v>
      </c>
      <c r="AM185" s="4">
        <f>+(VLOOKUP(AM$2,Cartera!$C$89:$DG$127,creditos_sf!$A185,0)/$A$1)/$AZ84*100</f>
        <v>23116038.915750444</v>
      </c>
      <c r="AN185" s="4">
        <f>+(VLOOKUP(AN$2,Cartera!$C$89:$DG$127,creditos_sf!$A185,0)/$A$1)/$AZ84*100</f>
        <v>54405105.299662508</v>
      </c>
      <c r="AO185" s="4">
        <f>+(VLOOKUP(AO$2,Cartera!$C$89:$DG$127,creditos_sf!$A185,0)/$A$1)/$AZ84*100</f>
        <v>239215640.81231797</v>
      </c>
      <c r="AP185" s="4">
        <f>+(VLOOKUP(AP$2,Cartera!$C$89:$DG$127,creditos_sf!$A185,0)/$A$1)/$AZ84*100</f>
        <v>0</v>
      </c>
      <c r="AQ185" s="4">
        <f>+(VLOOKUP(AQ$2,Cartera!$C$89:$DG$127,creditos_sf!$A185,0)/$A$1)/$AZ84*100</f>
        <v>85263320.303729877</v>
      </c>
      <c r="AR185" s="4">
        <v>31645053.105059601</v>
      </c>
      <c r="AS185" s="4">
        <v>126728104.304187</v>
      </c>
      <c r="AT185" s="4">
        <v>9513833.3657436706</v>
      </c>
      <c r="AU185" s="4">
        <f>+(VLOOKUP(AU$2,Cartera!$C$89:$DG$127,creditos_sf!$A185,0)/$A$1)/$AZ84*100</f>
        <v>26741033.900287781</v>
      </c>
      <c r="AV185" s="4">
        <f>+(VLOOKUP(AV$2,Cartera!$C$89:$DG$127,creditos_sf!$A185,0)/$A$1)/$AZ84*100</f>
        <v>23022474.329599824</v>
      </c>
      <c r="AW185" s="4">
        <v>506833464.73834199</v>
      </c>
      <c r="AX185" s="4">
        <v>738534091.3360641</v>
      </c>
      <c r="AY185" s="4">
        <f>+(VLOOKUP(AY$2,Cartera!$C$89:$DG$127,creditos_sf!$A185,0)/$A$1)/$AZ84*100</f>
        <v>1029769459.2030417</v>
      </c>
    </row>
    <row r="186" spans="1:51" ht="16.5" x14ac:dyDescent="0.3">
      <c r="A186">
        <f t="shared" si="3"/>
        <v>95</v>
      </c>
      <c r="B186" s="1">
        <v>84</v>
      </c>
      <c r="C186" s="3">
        <v>43404</v>
      </c>
      <c r="D186" s="4">
        <f>+(VLOOKUP(D$2,Cartera!$C$23:$DG$33,creditos_sf!$A186,0)/$A$1)/$AZ85*100</f>
        <v>408460545.46434271</v>
      </c>
      <c r="E186" s="4">
        <v>4072051076.3064599</v>
      </c>
      <c r="F186" s="4">
        <v>4122671894.2799497</v>
      </c>
      <c r="G186" s="4">
        <v>2291746482.5065498</v>
      </c>
      <c r="H186" s="4">
        <f>+(VLOOKUP(H$2,Cartera!$C$23:$DG$33,creditos_sf!$A186,0)/$A$1)/$AZ85*100</f>
        <v>83847554.9540295</v>
      </c>
      <c r="I186" s="4">
        <f>+(VLOOKUP(I$2,Cartera!$C$23:$DG$33,creditos_sf!$A186,0)/$A$1)/$AZ85*100</f>
        <v>550155549.97286117</v>
      </c>
      <c r="J186" s="4">
        <v>16526582134.709398</v>
      </c>
      <c r="K186" s="4">
        <f>+(VLOOKUP(K$2,Cartera!$C$23:$DG$33,creditos_sf!$A186,0)/$A$1)/$AZ85*100</f>
        <v>25947278113.810059</v>
      </c>
      <c r="L186" s="4">
        <v>39633075130.918007</v>
      </c>
      <c r="M186" s="4">
        <f>+(VLOOKUP(M$2,Cartera!$C$23:$DG$33,creditos_sf!$A186,0)/$A$1)/$AZ85*100</f>
        <v>19301622642.247551</v>
      </c>
      <c r="N186" s="4">
        <v>190240899.296076</v>
      </c>
      <c r="O186" s="4">
        <f>+(VLOOKUP(O$2,Cartera!$C$89:$DG$127,creditos_sf!$A186,0)/$A$1)/$AZ85*100</f>
        <v>0</v>
      </c>
      <c r="P186" s="4">
        <v>1125727622.5276899</v>
      </c>
      <c r="Q186" s="4">
        <f>+(VLOOKUP(Q$2,Cartera!$C$89:$DG$127,creditos_sf!$A186,0)/$A$1)/$AZ85*100</f>
        <v>205514662.18214884</v>
      </c>
      <c r="R186" s="4">
        <f>+(VLOOKUP(R$2,Cartera!$C$89:$DG$127,creditos_sf!$A186,0)/$A$1)/$AZ85*100</f>
        <v>33707695.448135518</v>
      </c>
      <c r="S186" s="4">
        <f>+(VLOOKUP(S$2,Cartera!$C$89:$DG$127,creditos_sf!$A186,0)/$A$1)/$AZ85*100</f>
        <v>0</v>
      </c>
      <c r="T186" s="4">
        <f>+(VLOOKUP(T$2,Cartera!$C$89:$DG$127,creditos_sf!$A186,0)/$A$1)/$AZ85*100</f>
        <v>0</v>
      </c>
      <c r="U186" s="4">
        <f>+(VLOOKUP(U$2,Cartera!$C$89:$DG$127,creditos_sf!$A186,0)/$A$1)/$AZ85*100</f>
        <v>0</v>
      </c>
      <c r="V186" s="4">
        <f>+(VLOOKUP(V$2,Cartera!$C$89:$DG$127,creditos_sf!$A186,0)/$A$1)/$AZ85*100</f>
        <v>0</v>
      </c>
      <c r="W186" s="4">
        <f>+(VLOOKUP(W$2,Cartera!$C$89:$DG$127,creditos_sf!$A186,0)/$A$1)/$AZ85*100</f>
        <v>0</v>
      </c>
      <c r="X186" s="4">
        <f>+(VLOOKUP(X$2,Cartera!$C$89:$DG$127,creditos_sf!$A186,0)/$A$1)/$AZ85*100</f>
        <v>0</v>
      </c>
      <c r="Y186" s="4">
        <f>+(VLOOKUP(Y$2,Cartera!$C$89:$DG$127,creditos_sf!$A186,0)/$A$1)/$AZ85*100</f>
        <v>0</v>
      </c>
      <c r="Z186" s="4">
        <f>+(VLOOKUP(Z$2,Cartera!$C$89:$DG$127,creditos_sf!$A186,0)/$A$1)/$AZ85*100</f>
        <v>0</v>
      </c>
      <c r="AA186" s="4">
        <f>+(VLOOKUP(AA$2,Cartera!$C$89:$DG$127,creditos_sf!$A186,0)/$A$1)/$AZ85*100</f>
        <v>0</v>
      </c>
      <c r="AB186" s="4">
        <f>+(VLOOKUP(AB$2,Cartera!$C$89:$DG$127,creditos_sf!$A186,0)/$A$1)/$AZ85*100</f>
        <v>240475390.10076788</v>
      </c>
      <c r="AC186" s="4">
        <v>32575383.138399098</v>
      </c>
      <c r="AD186" s="4">
        <f>+(VLOOKUP(AD$2,Cartera!$C$89:$DG$127,creditos_sf!$A186,0)/$A$1)/$AZ85*100</f>
        <v>8490974.3594436143</v>
      </c>
      <c r="AE186" s="4">
        <f>+(VLOOKUP(AE$2,Cartera!$C$89:$DG$127,creditos_sf!$A186,0)/$A$1)/$AZ85*100</f>
        <v>368624.25593731989</v>
      </c>
      <c r="AF186" s="4">
        <v>816730164.15393198</v>
      </c>
      <c r="AG186" s="4">
        <v>1258086906.2864501</v>
      </c>
      <c r="AH186" s="4">
        <f>+(VLOOKUP(AH$2,Cartera!$C$89:$DG$127,creditos_sf!$A186,0)/$A$1)/$AZ85*100</f>
        <v>181563226.19120347</v>
      </c>
      <c r="AI186" s="4">
        <f>+(VLOOKUP(AI$2,Cartera!$C$89:$DG$127,creditos_sf!$A186,0)/$A$1)/$AZ85*100</f>
        <v>22316764.470107581</v>
      </c>
      <c r="AJ186" s="4">
        <f>+(VLOOKUP(AJ$2,Cartera!$C$89:$DG$127,creditos_sf!$A186,0)/$A$1)/$AZ85*100</f>
        <v>313887353.57867181</v>
      </c>
      <c r="AK186" s="4">
        <v>196845035.076906</v>
      </c>
      <c r="AL186" s="4">
        <v>1012253809.63351</v>
      </c>
      <c r="AM186" s="4">
        <f>+(VLOOKUP(AM$2,Cartera!$C$89:$DG$127,creditos_sf!$A186,0)/$A$1)/$AZ85*100</f>
        <v>23910610.914653912</v>
      </c>
      <c r="AN186" s="4">
        <f>+(VLOOKUP(AN$2,Cartera!$C$89:$DG$127,creditos_sf!$A186,0)/$A$1)/$AZ85*100</f>
        <v>57238966.792428263</v>
      </c>
      <c r="AO186" s="4">
        <f>+(VLOOKUP(AO$2,Cartera!$C$89:$DG$127,creditos_sf!$A186,0)/$A$1)/$AZ85*100</f>
        <v>228187887.18194631</v>
      </c>
      <c r="AP186" s="4">
        <f>+(VLOOKUP(AP$2,Cartera!$C$89:$DG$127,creditos_sf!$A186,0)/$A$1)/$AZ85*100</f>
        <v>0</v>
      </c>
      <c r="AQ186" s="4">
        <f>+(VLOOKUP(AQ$2,Cartera!$C$89:$DG$127,creditos_sf!$A186,0)/$A$1)/$AZ85*100</f>
        <v>84345106.710025579</v>
      </c>
      <c r="AR186" s="4">
        <v>31173264.4347771</v>
      </c>
      <c r="AS186" s="4">
        <v>128558975.49540201</v>
      </c>
      <c r="AT186" s="4">
        <v>9633473.68992397</v>
      </c>
      <c r="AU186" s="4">
        <f>+(VLOOKUP(AU$2,Cartera!$C$89:$DG$127,creditos_sf!$A186,0)/$A$1)/$AZ85*100</f>
        <v>27099942.225893494</v>
      </c>
      <c r="AV186" s="4">
        <f>+(VLOOKUP(AV$2,Cartera!$C$89:$DG$127,creditos_sf!$A186,0)/$A$1)/$AZ85*100</f>
        <v>23308858.896080151</v>
      </c>
      <c r="AW186" s="4">
        <v>506639098.39606303</v>
      </c>
      <c r="AX186" s="4">
        <v>723067383.13393593</v>
      </c>
      <c r="AY186" s="4">
        <f>+(VLOOKUP(AY$2,Cartera!$C$89:$DG$127,creditos_sf!$A186,0)/$A$1)/$AZ85*100</f>
        <v>1051709514.3681512</v>
      </c>
    </row>
    <row r="187" spans="1:51" ht="16.5" x14ac:dyDescent="0.3">
      <c r="A187">
        <f t="shared" si="3"/>
        <v>96</v>
      </c>
      <c r="B187" s="1">
        <v>85</v>
      </c>
      <c r="C187" s="3">
        <v>43434</v>
      </c>
      <c r="D187" s="4">
        <f>+(VLOOKUP(D$2,Cartera!$C$23:$DG$33,creditos_sf!$A187,0)/$A$1)/$AZ86*100</f>
        <v>428856918.32452369</v>
      </c>
      <c r="E187" s="4">
        <v>4132838521.5247598</v>
      </c>
      <c r="F187" s="4">
        <v>4163992134.1062598</v>
      </c>
      <c r="G187" s="4">
        <v>2292678630.7881699</v>
      </c>
      <c r="H187" s="4">
        <f>+(VLOOKUP(H$2,Cartera!$C$23:$DG$33,creditos_sf!$A187,0)/$A$1)/$AZ86*100</f>
        <v>134266971.43612021</v>
      </c>
      <c r="I187" s="4">
        <f>+(VLOOKUP(I$2,Cartera!$C$23:$DG$33,creditos_sf!$A187,0)/$A$1)/$AZ86*100</f>
        <v>547834292.15093064</v>
      </c>
      <c r="J187" s="4">
        <v>16830648889.584799</v>
      </c>
      <c r="K187" s="4">
        <f>+(VLOOKUP(K$2,Cartera!$C$23:$DG$33,creditos_sf!$A187,0)/$A$1)/$AZ86*100</f>
        <v>26189731515.302139</v>
      </c>
      <c r="L187" s="4">
        <v>39720425453.2341</v>
      </c>
      <c r="M187" s="4">
        <f>+(VLOOKUP(M$2,Cartera!$C$23:$DG$33,creditos_sf!$A187,0)/$A$1)/$AZ86*100</f>
        <v>19148682402.120819</v>
      </c>
      <c r="N187" s="4">
        <v>208675997.601789</v>
      </c>
      <c r="O187" s="4">
        <f>+(VLOOKUP(O$2,Cartera!$C$89:$DG$127,creditos_sf!$A187,0)/$A$1)/$AZ86*100</f>
        <v>0</v>
      </c>
      <c r="P187" s="4">
        <v>1135132789.09829</v>
      </c>
      <c r="Q187" s="4">
        <f>+(VLOOKUP(Q$2,Cartera!$C$89:$DG$127,creditos_sf!$A187,0)/$A$1)/$AZ86*100</f>
        <v>208539079.18599957</v>
      </c>
      <c r="R187" s="4">
        <f>+(VLOOKUP(R$2,Cartera!$C$89:$DG$127,creditos_sf!$A187,0)/$A$1)/$AZ86*100</f>
        <v>34947005.667390481</v>
      </c>
      <c r="S187" s="4">
        <f>+(VLOOKUP(S$2,Cartera!$C$89:$DG$127,creditos_sf!$A187,0)/$A$1)/$AZ86*100</f>
        <v>0</v>
      </c>
      <c r="T187" s="4">
        <f>+(VLOOKUP(T$2,Cartera!$C$89:$DG$127,creditos_sf!$A187,0)/$A$1)/$AZ86*100</f>
        <v>0</v>
      </c>
      <c r="U187" s="4">
        <f>+(VLOOKUP(U$2,Cartera!$C$89:$DG$127,creditos_sf!$A187,0)/$A$1)/$AZ86*100</f>
        <v>0</v>
      </c>
      <c r="V187" s="4">
        <f>+(VLOOKUP(V$2,Cartera!$C$89:$DG$127,creditos_sf!$A187,0)/$A$1)/$AZ86*100</f>
        <v>0</v>
      </c>
      <c r="W187" s="4">
        <f>+(VLOOKUP(W$2,Cartera!$C$89:$DG$127,creditos_sf!$A187,0)/$A$1)/$AZ86*100</f>
        <v>0</v>
      </c>
      <c r="X187" s="4">
        <f>+(VLOOKUP(X$2,Cartera!$C$89:$DG$127,creditos_sf!$A187,0)/$A$1)/$AZ86*100</f>
        <v>0</v>
      </c>
      <c r="Y187" s="4">
        <f>+(VLOOKUP(Y$2,Cartera!$C$89:$DG$127,creditos_sf!$A187,0)/$A$1)/$AZ86*100</f>
        <v>0</v>
      </c>
      <c r="Z187" s="4">
        <f>+(VLOOKUP(Z$2,Cartera!$C$89:$DG$127,creditos_sf!$A187,0)/$A$1)/$AZ86*100</f>
        <v>0</v>
      </c>
      <c r="AA187" s="4">
        <f>+(VLOOKUP(AA$2,Cartera!$C$89:$DG$127,creditos_sf!$A187,0)/$A$1)/$AZ86*100</f>
        <v>0</v>
      </c>
      <c r="AB187" s="4">
        <f>+(VLOOKUP(AB$2,Cartera!$C$89:$DG$127,creditos_sf!$A187,0)/$A$1)/$AZ86*100</f>
        <v>245065722.66496694</v>
      </c>
      <c r="AC187" s="4">
        <v>30910022.1634745</v>
      </c>
      <c r="AD187" s="4">
        <f>+(VLOOKUP(AD$2,Cartera!$C$89:$DG$127,creditos_sf!$A187,0)/$A$1)/$AZ86*100</f>
        <v>8550224.1197813209</v>
      </c>
      <c r="AE187" s="4">
        <f>+(VLOOKUP(AE$2,Cartera!$C$89:$DG$127,creditos_sf!$A187,0)/$A$1)/$AZ86*100</f>
        <v>354438.41374302219</v>
      </c>
      <c r="AF187" s="4">
        <v>829894693.62837601</v>
      </c>
      <c r="AG187" s="4">
        <v>1265455325.45485</v>
      </c>
      <c r="AH187" s="4">
        <f>+(VLOOKUP(AH$2,Cartera!$C$89:$DG$127,creditos_sf!$A187,0)/$A$1)/$AZ86*100</f>
        <v>184280904.18810013</v>
      </c>
      <c r="AI187" s="4">
        <f>+(VLOOKUP(AI$2,Cartera!$C$89:$DG$127,creditos_sf!$A187,0)/$A$1)/$AZ86*100</f>
        <v>22217190.23544107</v>
      </c>
      <c r="AJ187" s="4">
        <f>+(VLOOKUP(AJ$2,Cartera!$C$89:$DG$127,creditos_sf!$A187,0)/$A$1)/$AZ86*100</f>
        <v>329275625.33892828</v>
      </c>
      <c r="AK187" s="4">
        <v>191563896.846504</v>
      </c>
      <c r="AL187" s="4">
        <v>1017800227.88772</v>
      </c>
      <c r="AM187" s="4">
        <f>+(VLOOKUP(AM$2,Cartera!$C$89:$DG$127,creditos_sf!$A187,0)/$A$1)/$AZ86*100</f>
        <v>25200994.672238927</v>
      </c>
      <c r="AN187" s="4">
        <f>+(VLOOKUP(AN$2,Cartera!$C$89:$DG$127,creditos_sf!$A187,0)/$A$1)/$AZ86*100</f>
        <v>59673668.949610218</v>
      </c>
      <c r="AO187" s="4">
        <f>+(VLOOKUP(AO$2,Cartera!$C$89:$DG$127,creditos_sf!$A187,0)/$A$1)/$AZ86*100</f>
        <v>223990439.68028334</v>
      </c>
      <c r="AP187" s="4">
        <f>+(VLOOKUP(AP$2,Cartera!$C$89:$DG$127,creditos_sf!$A187,0)/$A$1)/$AZ86*100</f>
        <v>0</v>
      </c>
      <c r="AQ187" s="4">
        <f>+(VLOOKUP(AQ$2,Cartera!$C$89:$DG$127,creditos_sf!$A187,0)/$A$1)/$AZ86*100</f>
        <v>84008549.062965423</v>
      </c>
      <c r="AR187" s="4">
        <v>31077521.110736601</v>
      </c>
      <c r="AS187" s="4">
        <v>128485042.265881</v>
      </c>
      <c r="AT187" s="4">
        <v>9419030.7713248003</v>
      </c>
      <c r="AU187" s="4">
        <f>+(VLOOKUP(AU$2,Cartera!$C$89:$DG$127,creditos_sf!$A187,0)/$A$1)/$AZ86*100</f>
        <v>27521278.676202964</v>
      </c>
      <c r="AV187" s="4">
        <f>+(VLOOKUP(AV$2,Cartera!$C$89:$DG$127,creditos_sf!$A187,0)/$A$1)/$AZ86*100</f>
        <v>23610821.533485182</v>
      </c>
      <c r="AW187" s="4">
        <v>500766221.02682501</v>
      </c>
      <c r="AX187" s="4">
        <v>716747128.078601</v>
      </c>
      <c r="AY187" s="4">
        <f>+(VLOOKUP(AY$2,Cartera!$C$89:$DG$127,creditos_sf!$A187,0)/$A$1)/$AZ86*100</f>
        <v>1064909946.8447073</v>
      </c>
    </row>
    <row r="188" spans="1:51" ht="16.5" x14ac:dyDescent="0.3">
      <c r="A188">
        <f t="shared" si="3"/>
        <v>97</v>
      </c>
      <c r="B188" s="1">
        <v>86</v>
      </c>
      <c r="C188" s="3">
        <v>43465</v>
      </c>
      <c r="D188" s="4">
        <f>+(VLOOKUP(D$2,Cartera!$C$23:$DG$33,creditos_sf!$A188,0)/$A$1)/$AZ87*100</f>
        <v>427735607.48943257</v>
      </c>
      <c r="E188" s="4">
        <v>4203456221.9070296</v>
      </c>
      <c r="F188" s="4">
        <v>4221239858.8121896</v>
      </c>
      <c r="G188" s="4">
        <v>2280398897.9031501</v>
      </c>
      <c r="H188" s="4">
        <f>+(VLOOKUP(H$2,Cartera!$C$23:$DG$33,creditos_sf!$A188,0)/$A$1)/$AZ87*100</f>
        <v>168666937.8920286</v>
      </c>
      <c r="I188" s="4">
        <f>+(VLOOKUP(I$2,Cartera!$C$23:$DG$33,creditos_sf!$A188,0)/$A$1)/$AZ87*100</f>
        <v>582110619.44853771</v>
      </c>
      <c r="J188" s="4">
        <v>16961482896.538801</v>
      </c>
      <c r="K188" s="4">
        <f>+(VLOOKUP(K$2,Cartera!$C$23:$DG$33,creditos_sf!$A188,0)/$A$1)/$AZ87*100</f>
        <v>26139309177.96077</v>
      </c>
      <c r="L188" s="4">
        <v>39854135385.237404</v>
      </c>
      <c r="M188" s="4">
        <f>+(VLOOKUP(M$2,Cartera!$C$23:$DG$33,creditos_sf!$A188,0)/$A$1)/$AZ87*100</f>
        <v>19129727432.924782</v>
      </c>
      <c r="N188" s="4">
        <v>223755499.47591001</v>
      </c>
      <c r="O188" s="4">
        <f>+(VLOOKUP(O$2,Cartera!$C$89:$DG$127,creditos_sf!$A188,0)/$A$1)/$AZ87*100</f>
        <v>0</v>
      </c>
      <c r="P188" s="4">
        <v>1132242907.05356</v>
      </c>
      <c r="Q188" s="4">
        <f>+(VLOOKUP(Q$2,Cartera!$C$89:$DG$127,creditos_sf!$A188,0)/$A$1)/$AZ87*100</f>
        <v>208923095.38106573</v>
      </c>
      <c r="R188" s="4">
        <f>+(VLOOKUP(R$2,Cartera!$C$89:$DG$127,creditos_sf!$A188,0)/$A$1)/$AZ87*100</f>
        <v>35651945.253016971</v>
      </c>
      <c r="S188" s="4">
        <f>+(VLOOKUP(S$2,Cartera!$C$89:$DG$127,creditos_sf!$A188,0)/$A$1)/$AZ87*100</f>
        <v>0</v>
      </c>
      <c r="T188" s="4">
        <f>+(VLOOKUP(T$2,Cartera!$C$89:$DG$127,creditos_sf!$A188,0)/$A$1)/$AZ87*100</f>
        <v>0</v>
      </c>
      <c r="U188" s="4">
        <f>+(VLOOKUP(U$2,Cartera!$C$89:$DG$127,creditos_sf!$A188,0)/$A$1)/$AZ87*100</f>
        <v>0</v>
      </c>
      <c r="V188" s="4">
        <f>+(VLOOKUP(V$2,Cartera!$C$89:$DG$127,creditos_sf!$A188,0)/$A$1)/$AZ87*100</f>
        <v>0</v>
      </c>
      <c r="W188" s="4">
        <f>+(VLOOKUP(W$2,Cartera!$C$89:$DG$127,creditos_sf!$A188,0)/$A$1)/$AZ87*100</f>
        <v>0</v>
      </c>
      <c r="X188" s="4">
        <f>+(VLOOKUP(X$2,Cartera!$C$89:$DG$127,creditos_sf!$A188,0)/$A$1)/$AZ87*100</f>
        <v>0</v>
      </c>
      <c r="Y188" s="4">
        <f>+(VLOOKUP(Y$2,Cartera!$C$89:$DG$127,creditos_sf!$A188,0)/$A$1)/$AZ87*100</f>
        <v>0</v>
      </c>
      <c r="Z188" s="4">
        <f>+(VLOOKUP(Z$2,Cartera!$C$89:$DG$127,creditos_sf!$A188,0)/$A$1)/$AZ87*100</f>
        <v>0</v>
      </c>
      <c r="AA188" s="4">
        <f>+(VLOOKUP(AA$2,Cartera!$C$89:$DG$127,creditos_sf!$A188,0)/$A$1)/$AZ87*100</f>
        <v>0</v>
      </c>
      <c r="AB188" s="4">
        <f>+(VLOOKUP(AB$2,Cartera!$C$89:$DG$127,creditos_sf!$A188,0)/$A$1)/$AZ87*100</f>
        <v>244816151.6081405</v>
      </c>
      <c r="AC188" s="4">
        <v>29847965.458726201</v>
      </c>
      <c r="AD188" s="4">
        <f>+(VLOOKUP(AD$2,Cartera!$C$89:$DG$127,creditos_sf!$A188,0)/$A$1)/$AZ87*100</f>
        <v>8457416.4343310334</v>
      </c>
      <c r="AE188" s="4">
        <f>+(VLOOKUP(AE$2,Cartera!$C$89:$DG$127,creditos_sf!$A188,0)/$A$1)/$AZ87*100</f>
        <v>330179.43653677905</v>
      </c>
      <c r="AF188" s="4">
        <v>832110294.03943896</v>
      </c>
      <c r="AG188" s="4">
        <v>1281278574.35782</v>
      </c>
      <c r="AH188" s="4">
        <f>+(VLOOKUP(AH$2,Cartera!$C$89:$DG$127,creditos_sf!$A188,0)/$A$1)/$AZ87*100</f>
        <v>186627931.13849634</v>
      </c>
      <c r="AI188" s="4">
        <f>+(VLOOKUP(AI$2,Cartera!$C$89:$DG$127,creditos_sf!$A188,0)/$A$1)/$AZ87*100</f>
        <v>21619538.7278786</v>
      </c>
      <c r="AJ188" s="4">
        <f>+(VLOOKUP(AJ$2,Cartera!$C$89:$DG$127,creditos_sf!$A188,0)/$A$1)/$AZ87*100</f>
        <v>347633806.46789432</v>
      </c>
      <c r="AK188" s="4">
        <v>192125220.142524</v>
      </c>
      <c r="AL188" s="4">
        <v>1015853237.9167601</v>
      </c>
      <c r="AM188" s="4">
        <f>+(VLOOKUP(AM$2,Cartera!$C$89:$DG$127,creditos_sf!$A188,0)/$A$1)/$AZ87*100</f>
        <v>26799072.196860716</v>
      </c>
      <c r="AN188" s="4">
        <f>+(VLOOKUP(AN$2,Cartera!$C$89:$DG$127,creditos_sf!$A188,0)/$A$1)/$AZ87*100</f>
        <v>60601582.803135052</v>
      </c>
      <c r="AO188" s="4">
        <f>+(VLOOKUP(AO$2,Cartera!$C$89:$DG$127,creditos_sf!$A188,0)/$A$1)/$AZ87*100</f>
        <v>224926294.78882322</v>
      </c>
      <c r="AP188" s="4">
        <f>+(VLOOKUP(AP$2,Cartera!$C$89:$DG$127,creditos_sf!$A188,0)/$A$1)/$AZ87*100</f>
        <v>0</v>
      </c>
      <c r="AQ188" s="4">
        <f>+(VLOOKUP(AQ$2,Cartera!$C$89:$DG$127,creditos_sf!$A188,0)/$A$1)/$AZ87*100</f>
        <v>83916002.467083171</v>
      </c>
      <c r="AR188" s="4">
        <v>30802164.851665299</v>
      </c>
      <c r="AS188" s="4">
        <v>128099729.54647501</v>
      </c>
      <c r="AT188" s="4">
        <v>8959761.0554845389</v>
      </c>
      <c r="AU188" s="4">
        <f>+(VLOOKUP(AU$2,Cartera!$C$89:$DG$127,creditos_sf!$A188,0)/$A$1)/$AZ87*100</f>
        <v>27816176.365284093</v>
      </c>
      <c r="AV188" s="4">
        <f>+(VLOOKUP(AV$2,Cartera!$C$89:$DG$127,creditos_sf!$A188,0)/$A$1)/$AZ87*100</f>
        <v>23869143.091598541</v>
      </c>
      <c r="AW188" s="4">
        <v>495312522.28269202</v>
      </c>
      <c r="AX188" s="4">
        <v>680983001.12677205</v>
      </c>
      <c r="AY188" s="4">
        <f>+(VLOOKUP(AY$2,Cartera!$C$89:$DG$127,creditos_sf!$A188,0)/$A$1)/$AZ87*100</f>
        <v>1071708849.4248791</v>
      </c>
    </row>
    <row r="189" spans="1:51" ht="16.5" x14ac:dyDescent="0.3">
      <c r="A189">
        <f t="shared" si="3"/>
        <v>98</v>
      </c>
      <c r="B189" s="1">
        <v>87</v>
      </c>
      <c r="C189" s="3">
        <v>43496</v>
      </c>
      <c r="D189" s="4">
        <f>+(VLOOKUP(D$2,Cartera!$C$23:$DG$33,creditos_sf!$A189,0)/$A$1)/$AZ88*100</f>
        <v>417771224.54911739</v>
      </c>
      <c r="E189" s="4">
        <v>4285633646.7514906</v>
      </c>
      <c r="F189" s="4">
        <v>4373425466.9285898</v>
      </c>
      <c r="G189" s="4">
        <v>2295699911.1389098</v>
      </c>
      <c r="H189" s="4">
        <f>+(VLOOKUP(H$2,Cartera!$C$23:$DG$33,creditos_sf!$A189,0)/$A$1)/$AZ88*100</f>
        <v>131073287.80102862</v>
      </c>
      <c r="I189" s="4">
        <f>+(VLOOKUP(I$2,Cartera!$C$23:$DG$33,creditos_sf!$A189,0)/$A$1)/$AZ88*100</f>
        <v>633493285.19524503</v>
      </c>
      <c r="J189" s="4">
        <v>17305950805.008099</v>
      </c>
      <c r="K189" s="4">
        <f>+(VLOOKUP(K$2,Cartera!$C$23:$DG$33,creditos_sf!$A189,0)/$A$1)/$AZ88*100</f>
        <v>25817607860.365845</v>
      </c>
      <c r="L189" s="4">
        <v>39795135309.120796</v>
      </c>
      <c r="M189" s="4">
        <f>+(VLOOKUP(M$2,Cartera!$C$23:$DG$33,creditos_sf!$A189,0)/$A$1)/$AZ88*100</f>
        <v>19212609450.342148</v>
      </c>
      <c r="N189" s="4">
        <v>225271972.99475902</v>
      </c>
      <c r="O189" s="4">
        <f>+(VLOOKUP(O$2,Cartera!$C$89:$DG$127,creditos_sf!$A189,0)/$A$1)/$AZ88*100</f>
        <v>0</v>
      </c>
      <c r="P189" s="4">
        <v>1158905952.0264702</v>
      </c>
      <c r="Q189" s="4">
        <f>+(VLOOKUP(Q$2,Cartera!$C$89:$DG$127,creditos_sf!$A189,0)/$A$1)/$AZ88*100</f>
        <v>214815320.74892303</v>
      </c>
      <c r="R189" s="4">
        <f>+(VLOOKUP(R$2,Cartera!$C$89:$DG$127,creditos_sf!$A189,0)/$A$1)/$AZ88*100</f>
        <v>36523330.92814789</v>
      </c>
      <c r="S189" s="4">
        <f>+(VLOOKUP(S$2,Cartera!$C$89:$DG$127,creditos_sf!$A189,0)/$A$1)/$AZ88*100</f>
        <v>0</v>
      </c>
      <c r="T189" s="4">
        <f>+(VLOOKUP(T$2,Cartera!$C$89:$DG$127,creditos_sf!$A189,0)/$A$1)/$AZ88*100</f>
        <v>0</v>
      </c>
      <c r="U189" s="4">
        <f>+(VLOOKUP(U$2,Cartera!$C$89:$DG$127,creditos_sf!$A189,0)/$A$1)/$AZ88*100</f>
        <v>0</v>
      </c>
      <c r="V189" s="4">
        <f>+(VLOOKUP(V$2,Cartera!$C$89:$DG$127,creditos_sf!$A189,0)/$A$1)/$AZ88*100</f>
        <v>0</v>
      </c>
      <c r="W189" s="4">
        <f>+(VLOOKUP(W$2,Cartera!$C$89:$DG$127,creditos_sf!$A189,0)/$A$1)/$AZ88*100</f>
        <v>0</v>
      </c>
      <c r="X189" s="4">
        <f>+(VLOOKUP(X$2,Cartera!$C$89:$DG$127,creditos_sf!$A189,0)/$A$1)/$AZ88*100</f>
        <v>0</v>
      </c>
      <c r="Y189" s="4">
        <f>+(VLOOKUP(Y$2,Cartera!$C$89:$DG$127,creditos_sf!$A189,0)/$A$1)/$AZ88*100</f>
        <v>0</v>
      </c>
      <c r="Z189" s="4">
        <f>+(VLOOKUP(Z$2,Cartera!$C$89:$DG$127,creditos_sf!$A189,0)/$A$1)/$AZ88*100</f>
        <v>0</v>
      </c>
      <c r="AA189" s="4">
        <f>+(VLOOKUP(AA$2,Cartera!$C$89:$DG$127,creditos_sf!$A189,0)/$A$1)/$AZ88*100</f>
        <v>0</v>
      </c>
      <c r="AB189" s="4">
        <f>+(VLOOKUP(AB$2,Cartera!$C$89:$DG$127,creditos_sf!$A189,0)/$A$1)/$AZ88*100</f>
        <v>255999253.34270662</v>
      </c>
      <c r="AC189" s="4">
        <v>29210366.3462497</v>
      </c>
      <c r="AD189" s="4">
        <f>+(VLOOKUP(AD$2,Cartera!$C$89:$DG$127,creditos_sf!$A189,0)/$A$1)/$AZ88*100</f>
        <v>8829034.8259833548</v>
      </c>
      <c r="AE189" s="4">
        <f>+(VLOOKUP(AE$2,Cartera!$C$89:$DG$127,creditos_sf!$A189,0)/$A$1)/$AZ88*100</f>
        <v>10496.629279394705</v>
      </c>
      <c r="AF189" s="4">
        <v>846649246.23301601</v>
      </c>
      <c r="AG189" s="4">
        <v>1294929889.6519098</v>
      </c>
      <c r="AH189" s="4">
        <f>+(VLOOKUP(AH$2,Cartera!$C$89:$DG$127,creditos_sf!$A189,0)/$A$1)/$AZ88*100</f>
        <v>185061959.83952683</v>
      </c>
      <c r="AI189" s="4">
        <f>+(VLOOKUP(AI$2,Cartera!$C$89:$DG$127,creditos_sf!$A189,0)/$A$1)/$AZ88*100</f>
        <v>21878448.847694244</v>
      </c>
      <c r="AJ189" s="4">
        <f>+(VLOOKUP(AJ$2,Cartera!$C$89:$DG$127,creditos_sf!$A189,0)/$A$1)/$AZ88*100</f>
        <v>356559221.79427391</v>
      </c>
      <c r="AK189" s="4">
        <v>192930003.93457502</v>
      </c>
      <c r="AL189" s="4">
        <v>1022790102.04913</v>
      </c>
      <c r="AM189" s="4">
        <f>+(VLOOKUP(AM$2,Cartera!$C$89:$DG$127,creditos_sf!$A189,0)/$A$1)/$AZ88*100</f>
        <v>27762054.386291008</v>
      </c>
      <c r="AN189" s="4">
        <f>+(VLOOKUP(AN$2,Cartera!$C$89:$DG$127,creditos_sf!$A189,0)/$A$1)/$AZ88*100</f>
        <v>62624642.401137158</v>
      </c>
      <c r="AO189" s="4">
        <f>+(VLOOKUP(AO$2,Cartera!$C$89:$DG$127,creditos_sf!$A189,0)/$A$1)/$AZ88*100</f>
        <v>217845138.27237883</v>
      </c>
      <c r="AP189" s="4">
        <f>+(VLOOKUP(AP$2,Cartera!$C$89:$DG$127,creditos_sf!$A189,0)/$A$1)/$AZ88*100</f>
        <v>0</v>
      </c>
      <c r="AQ189" s="4">
        <f>+(VLOOKUP(AQ$2,Cartera!$C$89:$DG$127,creditos_sf!$A189,0)/$A$1)/$AZ88*100</f>
        <v>83069778.925378621</v>
      </c>
      <c r="AR189" s="4">
        <v>31423997.976759803</v>
      </c>
      <c r="AS189" s="4">
        <v>127885459.832416</v>
      </c>
      <c r="AT189" s="4">
        <v>8536503.6359921601</v>
      </c>
      <c r="AU189" s="4">
        <f>+(VLOOKUP(AU$2,Cartera!$C$89:$DG$127,creditos_sf!$A189,0)/$A$1)/$AZ88*100</f>
        <v>28065103.294588387</v>
      </c>
      <c r="AV189" s="4">
        <f>+(VLOOKUP(AV$2,Cartera!$C$89:$DG$127,creditos_sf!$A189,0)/$A$1)/$AZ88*100</f>
        <v>23681430.370587189</v>
      </c>
      <c r="AW189" s="4">
        <v>498000399.75912899</v>
      </c>
      <c r="AX189" s="4">
        <v>670215644.66277409</v>
      </c>
      <c r="AY189" s="4">
        <f>+(VLOOKUP(AY$2,Cartera!$C$89:$DG$127,creditos_sf!$A189,0)/$A$1)/$AZ88*100</f>
        <v>1077360248.9485891</v>
      </c>
    </row>
    <row r="190" spans="1:51" ht="16.5" x14ac:dyDescent="0.3">
      <c r="A190">
        <f t="shared" si="3"/>
        <v>99</v>
      </c>
      <c r="B190" s="1">
        <v>88</v>
      </c>
      <c r="C190" s="3">
        <v>43524</v>
      </c>
      <c r="D190" s="4">
        <f>+(VLOOKUP(D$2,Cartera!$C$23:$DG$33,creditos_sf!$A190,0)/$A$1)/$AZ89*100</f>
        <v>419311749.55480665</v>
      </c>
      <c r="E190" s="4">
        <v>4335614109.8818998</v>
      </c>
      <c r="F190" s="4">
        <v>4355477950.4961796</v>
      </c>
      <c r="G190" s="4">
        <v>2280042060.6232901</v>
      </c>
      <c r="H190" s="4">
        <f>+(VLOOKUP(H$2,Cartera!$C$23:$DG$33,creditos_sf!$A190,0)/$A$1)/$AZ89*100</f>
        <v>142866735.03822771</v>
      </c>
      <c r="I190" s="4">
        <f>+(VLOOKUP(I$2,Cartera!$C$23:$DG$33,creditos_sf!$A190,0)/$A$1)/$AZ89*100</f>
        <v>595697116.46037912</v>
      </c>
      <c r="J190" s="4">
        <v>17456789680.005699</v>
      </c>
      <c r="K190" s="4">
        <f>+(VLOOKUP(K$2,Cartera!$C$23:$DG$33,creditos_sf!$A190,0)/$A$1)/$AZ89*100</f>
        <v>25324891040.213043</v>
      </c>
      <c r="L190" s="4">
        <v>39821011895.861099</v>
      </c>
      <c r="M190" s="4">
        <f>+(VLOOKUP(M$2,Cartera!$C$23:$DG$33,creditos_sf!$A190,0)/$A$1)/$AZ89*100</f>
        <v>19287497919.970306</v>
      </c>
      <c r="N190" s="4">
        <v>223408794.688921</v>
      </c>
      <c r="O190" s="4">
        <f>+(VLOOKUP(O$2,Cartera!$C$89:$DG$127,creditos_sf!$A190,0)/$A$1)/$AZ89*100</f>
        <v>0</v>
      </c>
      <c r="P190" s="4">
        <v>1172607297.0281699</v>
      </c>
      <c r="Q190" s="4">
        <f>+(VLOOKUP(Q$2,Cartera!$C$89:$DG$127,creditos_sf!$A190,0)/$A$1)/$AZ89*100</f>
        <v>218504632.14489919</v>
      </c>
      <c r="R190" s="4">
        <f>+(VLOOKUP(R$2,Cartera!$C$89:$DG$127,creditos_sf!$A190,0)/$A$1)/$AZ89*100</f>
        <v>37136997.668240666</v>
      </c>
      <c r="S190" s="4">
        <f>+(VLOOKUP(S$2,Cartera!$C$89:$DG$127,creditos_sf!$A190,0)/$A$1)/$AZ89*100</f>
        <v>0</v>
      </c>
      <c r="T190" s="4">
        <f>+(VLOOKUP(T$2,Cartera!$C$89:$DG$127,creditos_sf!$A190,0)/$A$1)/$AZ89*100</f>
        <v>0</v>
      </c>
      <c r="U190" s="4">
        <f>+(VLOOKUP(U$2,Cartera!$C$89:$DG$127,creditos_sf!$A190,0)/$A$1)/$AZ89*100</f>
        <v>0</v>
      </c>
      <c r="V190" s="4">
        <f>+(VLOOKUP(V$2,Cartera!$C$89:$DG$127,creditos_sf!$A190,0)/$A$1)/$AZ89*100</f>
        <v>0</v>
      </c>
      <c r="W190" s="4">
        <f>+(VLOOKUP(W$2,Cartera!$C$89:$DG$127,creditos_sf!$A190,0)/$A$1)/$AZ89*100</f>
        <v>0</v>
      </c>
      <c r="X190" s="4">
        <f>+(VLOOKUP(X$2,Cartera!$C$89:$DG$127,creditos_sf!$A190,0)/$A$1)/$AZ89*100</f>
        <v>0</v>
      </c>
      <c r="Y190" s="4">
        <f>+(VLOOKUP(Y$2,Cartera!$C$89:$DG$127,creditos_sf!$A190,0)/$A$1)/$AZ89*100</f>
        <v>0</v>
      </c>
      <c r="Z190" s="4">
        <f>+(VLOOKUP(Z$2,Cartera!$C$89:$DG$127,creditos_sf!$A190,0)/$A$1)/$AZ89*100</f>
        <v>0</v>
      </c>
      <c r="AA190" s="4">
        <f>+(VLOOKUP(AA$2,Cartera!$C$89:$DG$127,creditos_sf!$A190,0)/$A$1)/$AZ89*100</f>
        <v>0</v>
      </c>
      <c r="AB190" s="4">
        <f>+(VLOOKUP(AB$2,Cartera!$C$89:$DG$127,creditos_sf!$A190,0)/$A$1)/$AZ89*100</f>
        <v>259439904.44597635</v>
      </c>
      <c r="AC190" s="4">
        <v>26712742.134169199</v>
      </c>
      <c r="AD190" s="4">
        <f>+(VLOOKUP(AD$2,Cartera!$C$89:$DG$127,creditos_sf!$A190,0)/$A$1)/$AZ89*100</f>
        <v>8877201.8544720598</v>
      </c>
      <c r="AE190" s="4">
        <f>+(VLOOKUP(AE$2,Cartera!$C$89:$DG$127,creditos_sf!$A190,0)/$A$1)/$AZ89*100</f>
        <v>0</v>
      </c>
      <c r="AF190" s="4">
        <v>854666097.101161</v>
      </c>
      <c r="AG190" s="4">
        <v>1299494309.55896</v>
      </c>
      <c r="AH190" s="4">
        <f>+(VLOOKUP(AH$2,Cartera!$C$89:$DG$127,creditos_sf!$A190,0)/$A$1)/$AZ89*100</f>
        <v>184320275.34468004</v>
      </c>
      <c r="AI190" s="4">
        <f>+(VLOOKUP(AI$2,Cartera!$C$89:$DG$127,creditos_sf!$A190,0)/$A$1)/$AZ89*100</f>
        <v>21925549.31143634</v>
      </c>
      <c r="AJ190" s="4">
        <f>+(VLOOKUP(AJ$2,Cartera!$C$89:$DG$127,creditos_sf!$A190,0)/$A$1)/$AZ89*100</f>
        <v>368866774.4249925</v>
      </c>
      <c r="AK190" s="4">
        <v>190481862.88092399</v>
      </c>
      <c r="AL190" s="4">
        <v>1024615688.60817</v>
      </c>
      <c r="AM190" s="4">
        <f>+(VLOOKUP(AM$2,Cartera!$C$89:$DG$127,creditos_sf!$A190,0)/$A$1)/$AZ89*100</f>
        <v>29455839.385264203</v>
      </c>
      <c r="AN190" s="4">
        <f>+(VLOOKUP(AN$2,Cartera!$C$89:$DG$127,creditos_sf!$A190,0)/$A$1)/$AZ89*100</f>
        <v>64051426.714087404</v>
      </c>
      <c r="AO190" s="4">
        <f>+(VLOOKUP(AO$2,Cartera!$C$89:$DG$127,creditos_sf!$A190,0)/$A$1)/$AZ89*100</f>
        <v>218583347.33406746</v>
      </c>
      <c r="AP190" s="4">
        <f>+(VLOOKUP(AP$2,Cartera!$C$89:$DG$127,creditos_sf!$A190,0)/$A$1)/$AZ89*100</f>
        <v>0</v>
      </c>
      <c r="AQ190" s="4">
        <f>+(VLOOKUP(AQ$2,Cartera!$C$89:$DG$127,creditos_sf!$A190,0)/$A$1)/$AZ89*100</f>
        <v>84050471.65976648</v>
      </c>
      <c r="AR190" s="4">
        <v>31118286.964933999</v>
      </c>
      <c r="AS190" s="4">
        <v>127578310.897762</v>
      </c>
      <c r="AT190" s="4">
        <v>8343053.5614878805</v>
      </c>
      <c r="AU190" s="4">
        <f>+(VLOOKUP(AU$2,Cartera!$C$89:$DG$127,creditos_sf!$A190,0)/$A$1)/$AZ89*100</f>
        <v>28424745.347013999</v>
      </c>
      <c r="AV190" s="4">
        <f>+(VLOOKUP(AV$2,Cartera!$C$89:$DG$127,creditos_sf!$A190,0)/$A$1)/$AZ89*100</f>
        <v>24581703.65132938</v>
      </c>
      <c r="AW190" s="4">
        <v>499216734.74584997</v>
      </c>
      <c r="AX190" s="4">
        <v>661704255.88957894</v>
      </c>
      <c r="AY190" s="4">
        <f>+(VLOOKUP(AY$2,Cartera!$C$89:$DG$127,creditos_sf!$A190,0)/$A$1)/$AZ89*100</f>
        <v>1095071345.5874689</v>
      </c>
    </row>
    <row r="191" spans="1:51" ht="16.5" x14ac:dyDescent="0.3">
      <c r="A191">
        <f t="shared" si="3"/>
        <v>100</v>
      </c>
      <c r="B191" s="1">
        <v>89</v>
      </c>
      <c r="C191" s="3">
        <v>43555</v>
      </c>
      <c r="D191" s="4">
        <f>+(VLOOKUP(D$2,Cartera!$C$23:$DG$33,creditos_sf!$A191,0)/$A$1)/$AZ90*100</f>
        <v>419068757.10164899</v>
      </c>
      <c r="E191" s="4">
        <v>4364260197.0339699</v>
      </c>
      <c r="F191" s="4">
        <v>4381098443.5946198</v>
      </c>
      <c r="G191" s="4">
        <v>2287523083.2199502</v>
      </c>
      <c r="H191" s="4">
        <f>+(VLOOKUP(H$2,Cartera!$C$23:$DG$33,creditos_sf!$A191,0)/$A$1)/$AZ90*100</f>
        <v>141847130.27457565</v>
      </c>
      <c r="I191" s="4">
        <f>+(VLOOKUP(I$2,Cartera!$C$23:$DG$33,creditos_sf!$A191,0)/$A$1)/$AZ90*100</f>
        <v>443110469.26177275</v>
      </c>
      <c r="J191" s="4">
        <v>17520288706.677101</v>
      </c>
      <c r="K191" s="4">
        <f>+(VLOOKUP(K$2,Cartera!$C$23:$DG$33,creditos_sf!$A191,0)/$A$1)/$AZ90*100</f>
        <v>25910079842.136375</v>
      </c>
      <c r="L191" s="4">
        <v>40398804582.275002</v>
      </c>
      <c r="M191" s="4">
        <f>+(VLOOKUP(M$2,Cartera!$C$23:$DG$33,creditos_sf!$A191,0)/$A$1)/$AZ90*100</f>
        <v>19310506169.116299</v>
      </c>
      <c r="N191" s="4">
        <v>224960788.630312</v>
      </c>
      <c r="O191" s="4">
        <f>+(VLOOKUP(O$2,Cartera!$C$89:$DG$127,creditos_sf!$A191,0)/$A$1)/$AZ90*100</f>
        <v>0</v>
      </c>
      <c r="P191" s="4">
        <v>1194441030.17577</v>
      </c>
      <c r="Q191" s="4">
        <f>+(VLOOKUP(Q$2,Cartera!$C$89:$DG$127,creditos_sf!$A191,0)/$A$1)/$AZ90*100</f>
        <v>222560775.8889724</v>
      </c>
      <c r="R191" s="4">
        <f>+(VLOOKUP(R$2,Cartera!$C$89:$DG$127,creditos_sf!$A191,0)/$A$1)/$AZ90*100</f>
        <v>36762198.641126312</v>
      </c>
      <c r="S191" s="4">
        <f>+(VLOOKUP(S$2,Cartera!$C$89:$DG$127,creditos_sf!$A191,0)/$A$1)/$AZ90*100</f>
        <v>0</v>
      </c>
      <c r="T191" s="4">
        <f>+(VLOOKUP(T$2,Cartera!$C$89:$DG$127,creditos_sf!$A191,0)/$A$1)/$AZ90*100</f>
        <v>0</v>
      </c>
      <c r="U191" s="4">
        <f>+(VLOOKUP(U$2,Cartera!$C$89:$DG$127,creditos_sf!$A191,0)/$A$1)/$AZ90*100</f>
        <v>0</v>
      </c>
      <c r="V191" s="4">
        <f>+(VLOOKUP(V$2,Cartera!$C$89:$DG$127,creditos_sf!$A191,0)/$A$1)/$AZ90*100</f>
        <v>0</v>
      </c>
      <c r="W191" s="4">
        <f>+(VLOOKUP(W$2,Cartera!$C$89:$DG$127,creditos_sf!$A191,0)/$A$1)/$AZ90*100</f>
        <v>0</v>
      </c>
      <c r="X191" s="4">
        <f>+(VLOOKUP(X$2,Cartera!$C$89:$DG$127,creditos_sf!$A191,0)/$A$1)/$AZ90*100</f>
        <v>0</v>
      </c>
      <c r="Y191" s="4">
        <f>+(VLOOKUP(Y$2,Cartera!$C$89:$DG$127,creditos_sf!$A191,0)/$A$1)/$AZ90*100</f>
        <v>0</v>
      </c>
      <c r="Z191" s="4">
        <f>+(VLOOKUP(Z$2,Cartera!$C$89:$DG$127,creditos_sf!$A191,0)/$A$1)/$AZ90*100</f>
        <v>0</v>
      </c>
      <c r="AA191" s="4">
        <f>+(VLOOKUP(AA$2,Cartera!$C$89:$DG$127,creditos_sf!$A191,0)/$A$1)/$AZ90*100</f>
        <v>0</v>
      </c>
      <c r="AB191" s="4">
        <f>+(VLOOKUP(AB$2,Cartera!$C$89:$DG$127,creditos_sf!$A191,0)/$A$1)/$AZ90*100</f>
        <v>266244966.81469247</v>
      </c>
      <c r="AC191" s="4">
        <v>25156989.8584475</v>
      </c>
      <c r="AD191" s="4">
        <f>+(VLOOKUP(AD$2,Cartera!$C$89:$DG$127,creditos_sf!$A191,0)/$A$1)/$AZ90*100</f>
        <v>8498173.4885096885</v>
      </c>
      <c r="AE191" s="4">
        <f>+(VLOOKUP(AE$2,Cartera!$C$89:$DG$127,creditos_sf!$A191,0)/$A$1)/$AZ90*100</f>
        <v>9177.0582605718791</v>
      </c>
      <c r="AF191" s="4">
        <v>868372764.91874099</v>
      </c>
      <c r="AG191" s="4">
        <v>1304529843.39431</v>
      </c>
      <c r="AH191" s="4">
        <f>+(VLOOKUP(AH$2,Cartera!$C$89:$DG$127,creditos_sf!$A191,0)/$A$1)/$AZ90*100</f>
        <v>182829023.83623427</v>
      </c>
      <c r="AI191" s="4">
        <f>+(VLOOKUP(AI$2,Cartera!$C$89:$DG$127,creditos_sf!$A191,0)/$A$1)/$AZ90*100</f>
        <v>21978302.16337695</v>
      </c>
      <c r="AJ191" s="4">
        <f>+(VLOOKUP(AJ$2,Cartera!$C$89:$DG$127,creditos_sf!$A191,0)/$A$1)/$AZ90*100</f>
        <v>378669604.48349023</v>
      </c>
      <c r="AK191" s="4">
        <v>189317684.61006302</v>
      </c>
      <c r="AL191" s="4">
        <v>1022725559.12966</v>
      </c>
      <c r="AM191" s="4">
        <f>+(VLOOKUP(AM$2,Cartera!$C$89:$DG$127,creditos_sf!$A191,0)/$A$1)/$AZ90*100</f>
        <v>30632645.056943998</v>
      </c>
      <c r="AN191" s="4">
        <f>+(VLOOKUP(AN$2,Cartera!$C$89:$DG$127,creditos_sf!$A191,0)/$A$1)/$AZ90*100</f>
        <v>66809701.605507188</v>
      </c>
      <c r="AO191" s="4">
        <f>+(VLOOKUP(AO$2,Cartera!$C$89:$DG$127,creditos_sf!$A191,0)/$A$1)/$AZ90*100</f>
        <v>218746442.28834003</v>
      </c>
      <c r="AP191" s="4">
        <f>+(VLOOKUP(AP$2,Cartera!$C$89:$DG$127,creditos_sf!$A191,0)/$A$1)/$AZ90*100</f>
        <v>0</v>
      </c>
      <c r="AQ191" s="4">
        <f>+(VLOOKUP(AQ$2,Cartera!$C$89:$DG$127,creditos_sf!$A191,0)/$A$1)/$AZ90*100</f>
        <v>84276151.111370891</v>
      </c>
      <c r="AR191" s="4">
        <v>32397439.313999701</v>
      </c>
      <c r="AS191" s="4">
        <v>129949520.272632</v>
      </c>
      <c r="AT191" s="4">
        <v>7959403.8320514197</v>
      </c>
      <c r="AU191" s="4">
        <f>+(VLOOKUP(AU$2,Cartera!$C$89:$DG$127,creditos_sf!$A191,0)/$A$1)/$AZ90*100</f>
        <v>28296273.329454962</v>
      </c>
      <c r="AV191" s="4">
        <f>+(VLOOKUP(AV$2,Cartera!$C$89:$DG$127,creditos_sf!$A191,0)/$A$1)/$AZ90*100</f>
        <v>24543758.234808709</v>
      </c>
      <c r="AW191" s="4">
        <v>497713498.23929703</v>
      </c>
      <c r="AX191" s="4">
        <v>655205264.69974601</v>
      </c>
      <c r="AY191" s="4">
        <f>+(VLOOKUP(AY$2,Cartera!$C$89:$DG$127,creditos_sf!$A191,0)/$A$1)/$AZ90*100</f>
        <v>1103341017.7610846</v>
      </c>
    </row>
    <row r="192" spans="1:51" ht="16.5" x14ac:dyDescent="0.3">
      <c r="A192">
        <f t="shared" si="3"/>
        <v>101</v>
      </c>
      <c r="B192" s="1">
        <v>90</v>
      </c>
      <c r="C192" s="3">
        <v>43585</v>
      </c>
      <c r="D192" s="4">
        <f>+(VLOOKUP(D$2,Cartera!$C$23:$DG$33,creditos_sf!$A192,0)/$A$1)/$AZ91*100</f>
        <v>417715110.7828995</v>
      </c>
      <c r="E192" s="4">
        <v>4335557535.4381294</v>
      </c>
      <c r="F192" s="4">
        <v>4469335979.6408396</v>
      </c>
      <c r="G192" s="4">
        <v>2278476375.1241498</v>
      </c>
      <c r="H192" s="4">
        <f>+(VLOOKUP(H$2,Cartera!$C$23:$DG$33,creditos_sf!$A192,0)/$A$1)/$AZ91*100</f>
        <v>141256222.02141389</v>
      </c>
      <c r="I192" s="4">
        <f>+(VLOOKUP(I$2,Cartera!$C$23:$DG$33,creditos_sf!$A192,0)/$A$1)/$AZ91*100</f>
        <v>506549120.82922</v>
      </c>
      <c r="J192" s="4">
        <v>17729978285.458599</v>
      </c>
      <c r="K192" s="4">
        <f>+(VLOOKUP(K$2,Cartera!$C$23:$DG$33,creditos_sf!$A192,0)/$A$1)/$AZ91*100</f>
        <v>26045026000.964386</v>
      </c>
      <c r="L192" s="4">
        <v>40571650437.265594</v>
      </c>
      <c r="M192" s="4">
        <f>+(VLOOKUP(M$2,Cartera!$C$23:$DG$33,creditos_sf!$A192,0)/$A$1)/$AZ91*100</f>
        <v>19640460858.478245</v>
      </c>
      <c r="N192" s="4">
        <v>225167318.765365</v>
      </c>
      <c r="O192" s="4">
        <f>+(VLOOKUP(O$2,Cartera!$C$89:$DG$127,creditos_sf!$A192,0)/$A$1)/$AZ91*100</f>
        <v>0</v>
      </c>
      <c r="P192" s="4">
        <v>1196145168.7212601</v>
      </c>
      <c r="Q192" s="4">
        <f>+(VLOOKUP(Q$2,Cartera!$C$89:$DG$127,creditos_sf!$A192,0)/$A$1)/$AZ91*100</f>
        <v>226049168.51697186</v>
      </c>
      <c r="R192" s="4">
        <f>+(VLOOKUP(R$2,Cartera!$C$89:$DG$127,creditos_sf!$A192,0)/$A$1)/$AZ91*100</f>
        <v>37067784.174956344</v>
      </c>
      <c r="S192" s="4">
        <f>+(VLOOKUP(S$2,Cartera!$C$89:$DG$127,creditos_sf!$A192,0)/$A$1)/$AZ91*100</f>
        <v>0</v>
      </c>
      <c r="T192" s="4">
        <f>+(VLOOKUP(T$2,Cartera!$C$89:$DG$127,creditos_sf!$A192,0)/$A$1)/$AZ91*100</f>
        <v>0</v>
      </c>
      <c r="U192" s="4">
        <f>+(VLOOKUP(U$2,Cartera!$C$89:$DG$127,creditos_sf!$A192,0)/$A$1)/$AZ91*100</f>
        <v>0</v>
      </c>
      <c r="V192" s="4">
        <f>+(VLOOKUP(V$2,Cartera!$C$89:$DG$127,creditos_sf!$A192,0)/$A$1)/$AZ91*100</f>
        <v>0</v>
      </c>
      <c r="W192" s="4">
        <f>+(VLOOKUP(W$2,Cartera!$C$89:$DG$127,creditos_sf!$A192,0)/$A$1)/$AZ91*100</f>
        <v>0</v>
      </c>
      <c r="X192" s="4">
        <f>+(VLOOKUP(X$2,Cartera!$C$89:$DG$127,creditos_sf!$A192,0)/$A$1)/$AZ91*100</f>
        <v>0</v>
      </c>
      <c r="Y192" s="4">
        <f>+(VLOOKUP(Y$2,Cartera!$C$89:$DG$127,creditos_sf!$A192,0)/$A$1)/$AZ91*100</f>
        <v>0</v>
      </c>
      <c r="Z192" s="4">
        <f>+(VLOOKUP(Z$2,Cartera!$C$89:$DG$127,creditos_sf!$A192,0)/$A$1)/$AZ91*100</f>
        <v>0</v>
      </c>
      <c r="AA192" s="4">
        <f>+(VLOOKUP(AA$2,Cartera!$C$89:$DG$127,creditos_sf!$A192,0)/$A$1)/$AZ91*100</f>
        <v>0</v>
      </c>
      <c r="AB192" s="4">
        <f>+(VLOOKUP(AB$2,Cartera!$C$89:$DG$127,creditos_sf!$A192,0)/$A$1)/$AZ91*100</f>
        <v>269545247.6953451</v>
      </c>
      <c r="AC192" s="4">
        <v>23020810.9595364</v>
      </c>
      <c r="AD192" s="4">
        <f>+(VLOOKUP(AD$2,Cartera!$C$89:$DG$127,creditos_sf!$A192,0)/$A$1)/$AZ91*100</f>
        <v>8786290.166299643</v>
      </c>
      <c r="AE192" s="4">
        <f>+(VLOOKUP(AE$2,Cartera!$C$89:$DG$127,creditos_sf!$A192,0)/$A$1)/$AZ91*100</f>
        <v>8382.5575214506498</v>
      </c>
      <c r="AF192" s="4">
        <v>870579039.87152398</v>
      </c>
      <c r="AG192" s="4">
        <v>1301589134.10642</v>
      </c>
      <c r="AH192" s="4">
        <f>+(VLOOKUP(AH$2,Cartera!$C$89:$DG$127,creditos_sf!$A192,0)/$A$1)/$AZ91*100</f>
        <v>181579839.0234642</v>
      </c>
      <c r="AI192" s="4">
        <f>+(VLOOKUP(AI$2,Cartera!$C$89:$DG$127,creditos_sf!$A192,0)/$A$1)/$AZ91*100</f>
        <v>21962490.667476658</v>
      </c>
      <c r="AJ192" s="4">
        <f>+(VLOOKUP(AJ$2,Cartera!$C$89:$DG$127,creditos_sf!$A192,0)/$A$1)/$AZ91*100</f>
        <v>360816472.09355307</v>
      </c>
      <c r="AK192" s="4">
        <v>188060058.69946301</v>
      </c>
      <c r="AL192" s="4">
        <v>1025620113.3563</v>
      </c>
      <c r="AM192" s="4">
        <f>+(VLOOKUP(AM$2,Cartera!$C$89:$DG$127,creditos_sf!$A192,0)/$A$1)/$AZ91*100</f>
        <v>31238018.573923584</v>
      </c>
      <c r="AN192" s="4">
        <f>+(VLOOKUP(AN$2,Cartera!$C$89:$DG$127,creditos_sf!$A192,0)/$A$1)/$AZ91*100</f>
        <v>69291271.167134941</v>
      </c>
      <c r="AO192" s="4">
        <f>+(VLOOKUP(AO$2,Cartera!$C$89:$DG$127,creditos_sf!$A192,0)/$A$1)/$AZ91*100</f>
        <v>211863469.54970011</v>
      </c>
      <c r="AP192" s="4">
        <f>+(VLOOKUP(AP$2,Cartera!$C$89:$DG$127,creditos_sf!$A192,0)/$A$1)/$AZ91*100</f>
        <v>0</v>
      </c>
      <c r="AQ192" s="4">
        <f>+(VLOOKUP(AQ$2,Cartera!$C$89:$DG$127,creditos_sf!$A192,0)/$A$1)/$AZ91*100</f>
        <v>83605681.980408534</v>
      </c>
      <c r="AR192" s="4">
        <v>32035173.2202021</v>
      </c>
      <c r="AS192" s="4">
        <v>130845421.467833</v>
      </c>
      <c r="AT192" s="4">
        <v>7481143.8703557597</v>
      </c>
      <c r="AU192" s="4">
        <f>+(VLOOKUP(AU$2,Cartera!$C$89:$DG$127,creditos_sf!$A192,0)/$A$1)/$AZ91*100</f>
        <v>28219935.955653425</v>
      </c>
      <c r="AV192" s="4">
        <f>+(VLOOKUP(AV$2,Cartera!$C$89:$DG$127,creditos_sf!$A192,0)/$A$1)/$AZ91*100</f>
        <v>24477609.491988759</v>
      </c>
      <c r="AW192" s="4">
        <v>494507282.57676303</v>
      </c>
      <c r="AX192" s="4">
        <v>642099409.94713092</v>
      </c>
      <c r="AY192" s="4">
        <f>+(VLOOKUP(AY$2,Cartera!$C$89:$DG$127,creditos_sf!$A192,0)/$A$1)/$AZ91*100</f>
        <v>1117493946.0855036</v>
      </c>
    </row>
    <row r="193" spans="1:51" ht="16.5" x14ac:dyDescent="0.3">
      <c r="A193">
        <f t="shared" si="3"/>
        <v>102</v>
      </c>
      <c r="B193" s="1">
        <v>91</v>
      </c>
      <c r="C193" s="3">
        <v>43616</v>
      </c>
      <c r="D193" s="4">
        <f>+(VLOOKUP(D$2,Cartera!$C$23:$DG$33,creditos_sf!$A193,0)/$A$1)/$AZ92*100</f>
        <v>439567614.5481683</v>
      </c>
      <c r="E193" s="4">
        <v>4197714473.6832399</v>
      </c>
      <c r="F193" s="4">
        <v>4385180808.75105</v>
      </c>
      <c r="G193" s="4">
        <v>2275445868.5297499</v>
      </c>
      <c r="H193" s="4">
        <f>+(VLOOKUP(H$2,Cartera!$C$23:$DG$33,creditos_sf!$A193,0)/$A$1)/$AZ92*100</f>
        <v>150484770.28174317</v>
      </c>
      <c r="I193" s="4">
        <f>+(VLOOKUP(I$2,Cartera!$C$23:$DG$33,creditos_sf!$A193,0)/$A$1)/$AZ92*100</f>
        <v>494932229.61925155</v>
      </c>
      <c r="J193" s="4">
        <v>17785363615.286201</v>
      </c>
      <c r="K193" s="4">
        <f>+(VLOOKUP(K$2,Cartera!$C$23:$DG$33,creditos_sf!$A193,0)/$A$1)/$AZ92*100</f>
        <v>26222602780.581272</v>
      </c>
      <c r="L193" s="4">
        <v>40588236222.395004</v>
      </c>
      <c r="M193" s="4">
        <f>+(VLOOKUP(M$2,Cartera!$C$23:$DG$33,creditos_sf!$A193,0)/$A$1)/$AZ92*100</f>
        <v>19931642193.24649</v>
      </c>
      <c r="N193" s="4">
        <v>225226422.10343501</v>
      </c>
      <c r="O193" s="4">
        <f>+(VLOOKUP(O$2,Cartera!$C$89:$DG$127,creditos_sf!$A193,0)/$A$1)/$AZ92*100</f>
        <v>0</v>
      </c>
      <c r="P193" s="4">
        <v>1209671671.0341802</v>
      </c>
      <c r="Q193" s="4">
        <f>+(VLOOKUP(Q$2,Cartera!$C$89:$DG$127,creditos_sf!$A193,0)/$A$1)/$AZ92*100</f>
        <v>236257104.47453982</v>
      </c>
      <c r="R193" s="4">
        <f>+(VLOOKUP(R$2,Cartera!$C$89:$DG$127,creditos_sf!$A193,0)/$A$1)/$AZ92*100</f>
        <v>38398398.57959</v>
      </c>
      <c r="S193" s="4">
        <f>+(VLOOKUP(S$2,Cartera!$C$89:$DG$127,creditos_sf!$A193,0)/$A$1)/$AZ92*100</f>
        <v>0</v>
      </c>
      <c r="T193" s="4">
        <f>+(VLOOKUP(T$2,Cartera!$C$89:$DG$127,creditos_sf!$A193,0)/$A$1)/$AZ92*100</f>
        <v>0</v>
      </c>
      <c r="U193" s="4">
        <f>+(VLOOKUP(U$2,Cartera!$C$89:$DG$127,creditos_sf!$A193,0)/$A$1)/$AZ92*100</f>
        <v>0</v>
      </c>
      <c r="V193" s="4">
        <f>+(VLOOKUP(V$2,Cartera!$C$89:$DG$127,creditos_sf!$A193,0)/$A$1)/$AZ92*100</f>
        <v>0</v>
      </c>
      <c r="W193" s="4">
        <f>+(VLOOKUP(W$2,Cartera!$C$89:$DG$127,creditos_sf!$A193,0)/$A$1)/$AZ92*100</f>
        <v>0</v>
      </c>
      <c r="X193" s="4">
        <f>+(VLOOKUP(X$2,Cartera!$C$89:$DG$127,creditos_sf!$A193,0)/$A$1)/$AZ92*100</f>
        <v>0</v>
      </c>
      <c r="Y193" s="4">
        <f>+(VLOOKUP(Y$2,Cartera!$C$89:$DG$127,creditos_sf!$A193,0)/$A$1)/$AZ92*100</f>
        <v>0</v>
      </c>
      <c r="Z193" s="4">
        <f>+(VLOOKUP(Z$2,Cartera!$C$89:$DG$127,creditos_sf!$A193,0)/$A$1)/$AZ92*100</f>
        <v>0</v>
      </c>
      <c r="AA193" s="4">
        <f>+(VLOOKUP(AA$2,Cartera!$C$89:$DG$127,creditos_sf!$A193,0)/$A$1)/$AZ92*100</f>
        <v>0</v>
      </c>
      <c r="AB193" s="4">
        <f>+(VLOOKUP(AB$2,Cartera!$C$89:$DG$127,creditos_sf!$A193,0)/$A$1)/$AZ92*100</f>
        <v>276113239.60014212</v>
      </c>
      <c r="AC193" s="4">
        <v>22464517.111284301</v>
      </c>
      <c r="AD193" s="4">
        <f>+(VLOOKUP(AD$2,Cartera!$C$89:$DG$127,creditos_sf!$A193,0)/$A$1)/$AZ92*100</f>
        <v>8768859.1524231751</v>
      </c>
      <c r="AE193" s="4">
        <f>+(VLOOKUP(AE$2,Cartera!$C$89:$DG$127,creditos_sf!$A193,0)/$A$1)/$AZ92*100</f>
        <v>7541.7918730482497</v>
      </c>
      <c r="AF193" s="4">
        <v>878478647.65197504</v>
      </c>
      <c r="AG193" s="4">
        <v>1305581866.23809</v>
      </c>
      <c r="AH193" s="4">
        <f>+(VLOOKUP(AH$2,Cartera!$C$89:$DG$127,creditos_sf!$A193,0)/$A$1)/$AZ92*100</f>
        <v>181369792.53585485</v>
      </c>
      <c r="AI193" s="4">
        <f>+(VLOOKUP(AI$2,Cartera!$C$89:$DG$127,creditos_sf!$A193,0)/$A$1)/$AZ92*100</f>
        <v>21528226.184997719</v>
      </c>
      <c r="AJ193" s="4">
        <f>+(VLOOKUP(AJ$2,Cartera!$C$89:$DG$127,creditos_sf!$A193,0)/$A$1)/$AZ92*100</f>
        <v>374307015.07600874</v>
      </c>
      <c r="AK193" s="4">
        <v>188733139.52765</v>
      </c>
      <c r="AL193" s="4">
        <v>1029171284.78231</v>
      </c>
      <c r="AM193" s="4">
        <f>+(VLOOKUP(AM$2,Cartera!$C$89:$DG$127,creditos_sf!$A193,0)/$A$1)/$AZ92*100</f>
        <v>33647982.531282663</v>
      </c>
      <c r="AN193" s="4">
        <f>+(VLOOKUP(AN$2,Cartera!$C$89:$DG$127,creditos_sf!$A193,0)/$A$1)/$AZ92*100</f>
        <v>73069455.744430721</v>
      </c>
      <c r="AO193" s="4">
        <f>+(VLOOKUP(AO$2,Cartera!$C$89:$DG$127,creditos_sf!$A193,0)/$A$1)/$AZ92*100</f>
        <v>211157866.34621435</v>
      </c>
      <c r="AP193" s="4">
        <f>+(VLOOKUP(AP$2,Cartera!$C$89:$DG$127,creditos_sf!$A193,0)/$A$1)/$AZ92*100</f>
        <v>0</v>
      </c>
      <c r="AQ193" s="4">
        <f>+(VLOOKUP(AQ$2,Cartera!$C$89:$DG$127,creditos_sf!$A193,0)/$A$1)/$AZ92*100</f>
        <v>83270939.145631626</v>
      </c>
      <c r="AR193" s="4">
        <v>33989368.103564702</v>
      </c>
      <c r="AS193" s="4">
        <v>133982502.58728801</v>
      </c>
      <c r="AT193" s="4">
        <v>7069923.8194131702</v>
      </c>
      <c r="AU193" s="4">
        <f>+(VLOOKUP(AU$2,Cartera!$C$89:$DG$127,creditos_sf!$A193,0)/$A$1)/$AZ92*100</f>
        <v>28371128.533986099</v>
      </c>
      <c r="AV193" s="4">
        <f>+(VLOOKUP(AV$2,Cartera!$C$89:$DG$127,creditos_sf!$A193,0)/$A$1)/$AZ92*100</f>
        <v>23824551.691205647</v>
      </c>
      <c r="AW193" s="4">
        <v>498823478.03564799</v>
      </c>
      <c r="AX193" s="4">
        <v>629645146.04442596</v>
      </c>
      <c r="AY193" s="4">
        <f>+(VLOOKUP(AY$2,Cartera!$C$89:$DG$127,creditos_sf!$A193,0)/$A$1)/$AZ92*100</f>
        <v>1126749378.5899584</v>
      </c>
    </row>
    <row r="194" spans="1:51" ht="16.5" x14ac:dyDescent="0.3">
      <c r="A194">
        <f t="shared" si="3"/>
        <v>103</v>
      </c>
      <c r="B194" s="1">
        <v>92</v>
      </c>
      <c r="C194" s="3">
        <v>43646</v>
      </c>
      <c r="D194" s="4">
        <f>+(VLOOKUP(D$2,Cartera!$C$23:$DG$33,creditos_sf!$A194,0)/$A$1)/$AZ93*100</f>
        <v>469732943.57094383</v>
      </c>
      <c r="E194" s="4">
        <v>4210924413.5280504</v>
      </c>
      <c r="F194" s="4">
        <v>4348094574.7372103</v>
      </c>
      <c r="G194" s="4">
        <v>2311120600.8993297</v>
      </c>
      <c r="H194" s="4">
        <f>+(VLOOKUP(H$2,Cartera!$C$23:$DG$33,creditos_sf!$A194,0)/$A$1)/$AZ93*100</f>
        <v>161657208.45244658</v>
      </c>
      <c r="I194" s="4">
        <f>+(VLOOKUP(I$2,Cartera!$C$23:$DG$33,creditos_sf!$A194,0)/$A$1)/$AZ93*100</f>
        <v>487539267.10844457</v>
      </c>
      <c r="J194" s="4">
        <v>18141698928.035698</v>
      </c>
      <c r="K194" s="4">
        <f>+(VLOOKUP(K$2,Cartera!$C$23:$DG$33,creditos_sf!$A194,0)/$A$1)/$AZ93*100</f>
        <v>26079511265.279716</v>
      </c>
      <c r="L194" s="4">
        <v>40620437613.848503</v>
      </c>
      <c r="M194" s="4">
        <f>+(VLOOKUP(M$2,Cartera!$C$23:$DG$33,creditos_sf!$A194,0)/$A$1)/$AZ93*100</f>
        <v>20132383358.514942</v>
      </c>
      <c r="N194" s="4">
        <v>227300745.319383</v>
      </c>
      <c r="O194" s="4">
        <f>+(VLOOKUP(O$2,Cartera!$C$89:$DG$127,creditos_sf!$A194,0)/$A$1)/$AZ93*100</f>
        <v>0</v>
      </c>
      <c r="P194" s="4">
        <v>1225897418.23756</v>
      </c>
      <c r="Q194" s="4">
        <f>+(VLOOKUP(Q$2,Cartera!$C$89:$DG$127,creditos_sf!$A194,0)/$A$1)/$AZ93*100</f>
        <v>245741047.36574256</v>
      </c>
      <c r="R194" s="4">
        <f>+(VLOOKUP(R$2,Cartera!$C$89:$DG$127,creditos_sf!$A194,0)/$A$1)/$AZ93*100</f>
        <v>39332520.650818303</v>
      </c>
      <c r="S194" s="4">
        <f>+(VLOOKUP(S$2,Cartera!$C$89:$DG$127,creditos_sf!$A194,0)/$A$1)/$AZ93*100</f>
        <v>0</v>
      </c>
      <c r="T194" s="4">
        <f>+(VLOOKUP(T$2,Cartera!$C$89:$DG$127,creditos_sf!$A194,0)/$A$1)/$AZ93*100</f>
        <v>0</v>
      </c>
      <c r="U194" s="4">
        <f>+(VLOOKUP(U$2,Cartera!$C$89:$DG$127,creditos_sf!$A194,0)/$A$1)/$AZ93*100</f>
        <v>0</v>
      </c>
      <c r="V194" s="4">
        <f>+(VLOOKUP(V$2,Cartera!$C$89:$DG$127,creditos_sf!$A194,0)/$A$1)/$AZ93*100</f>
        <v>0</v>
      </c>
      <c r="W194" s="4">
        <f>+(VLOOKUP(W$2,Cartera!$C$89:$DG$127,creditos_sf!$A194,0)/$A$1)/$AZ93*100</f>
        <v>0</v>
      </c>
      <c r="X194" s="4">
        <f>+(VLOOKUP(X$2,Cartera!$C$89:$DG$127,creditos_sf!$A194,0)/$A$1)/$AZ93*100</f>
        <v>0</v>
      </c>
      <c r="Y194" s="4">
        <f>+(VLOOKUP(Y$2,Cartera!$C$89:$DG$127,creditos_sf!$A194,0)/$A$1)/$AZ93*100</f>
        <v>0</v>
      </c>
      <c r="Z194" s="4">
        <f>+(VLOOKUP(Z$2,Cartera!$C$89:$DG$127,creditos_sf!$A194,0)/$A$1)/$AZ93*100</f>
        <v>0</v>
      </c>
      <c r="AA194" s="4">
        <f>+(VLOOKUP(AA$2,Cartera!$C$89:$DG$127,creditos_sf!$A194,0)/$A$1)/$AZ93*100</f>
        <v>0</v>
      </c>
      <c r="AB194" s="4">
        <f>+(VLOOKUP(AB$2,Cartera!$C$89:$DG$127,creditos_sf!$A194,0)/$A$1)/$AZ93*100</f>
        <v>278759497.8646735</v>
      </c>
      <c r="AC194" s="4">
        <v>22232524.025863897</v>
      </c>
      <c r="AD194" s="4">
        <f>+(VLOOKUP(AD$2,Cartera!$C$89:$DG$127,creditos_sf!$A194,0)/$A$1)/$AZ93*100</f>
        <v>8788598.441517096</v>
      </c>
      <c r="AE194" s="4">
        <f>+(VLOOKUP(AE$2,Cartera!$C$89:$DG$127,creditos_sf!$A194,0)/$A$1)/$AZ93*100</f>
        <v>40719.675007338934</v>
      </c>
      <c r="AF194" s="4">
        <v>894048175.43148994</v>
      </c>
      <c r="AG194" s="4">
        <v>1312319590.59445</v>
      </c>
      <c r="AH194" s="4">
        <f>+(VLOOKUP(AH$2,Cartera!$C$89:$DG$127,creditos_sf!$A194,0)/$A$1)/$AZ93*100</f>
        <v>182284518.4948495</v>
      </c>
      <c r="AI194" s="4">
        <f>+(VLOOKUP(AI$2,Cartera!$C$89:$DG$127,creditos_sf!$A194,0)/$A$1)/$AZ93*100</f>
        <v>22161633.619124208</v>
      </c>
      <c r="AJ194" s="4">
        <f>+(VLOOKUP(AJ$2,Cartera!$C$89:$DG$127,creditos_sf!$A194,0)/$A$1)/$AZ93*100</f>
        <v>379221970.61529529</v>
      </c>
      <c r="AK194" s="4">
        <v>191203336.072557</v>
      </c>
      <c r="AL194" s="4">
        <v>1037880853.4411401</v>
      </c>
      <c r="AM194" s="4">
        <f>+(VLOOKUP(AM$2,Cartera!$C$89:$DG$127,creditos_sf!$A194,0)/$A$1)/$AZ93*100</f>
        <v>34658869.885880753</v>
      </c>
      <c r="AN194" s="4">
        <f>+(VLOOKUP(AN$2,Cartera!$C$89:$DG$127,creditos_sf!$A194,0)/$A$1)/$AZ93*100</f>
        <v>77152159.880160317</v>
      </c>
      <c r="AO194" s="4">
        <f>+(VLOOKUP(AO$2,Cartera!$C$89:$DG$127,creditos_sf!$A194,0)/$A$1)/$AZ93*100</f>
        <v>214253614.71282461</v>
      </c>
      <c r="AP194" s="4">
        <f>+(VLOOKUP(AP$2,Cartera!$C$89:$DG$127,creditos_sf!$A194,0)/$A$1)/$AZ93*100</f>
        <v>0</v>
      </c>
      <c r="AQ194" s="4">
        <f>+(VLOOKUP(AQ$2,Cartera!$C$89:$DG$127,creditos_sf!$A194,0)/$A$1)/$AZ93*100</f>
        <v>83670550.546723947</v>
      </c>
      <c r="AR194" s="4">
        <v>35989629.6745665</v>
      </c>
      <c r="AS194" s="4">
        <v>136208707.964448</v>
      </c>
      <c r="AT194" s="4">
        <v>7027985.9084185902</v>
      </c>
      <c r="AU194" s="4">
        <f>+(VLOOKUP(AU$2,Cartera!$C$89:$DG$127,creditos_sf!$A194,0)/$A$1)/$AZ93*100</f>
        <v>27924152.55541582</v>
      </c>
      <c r="AV194" s="4">
        <f>+(VLOOKUP(AV$2,Cartera!$C$89:$DG$127,creditos_sf!$A194,0)/$A$1)/$AZ93*100</f>
        <v>22366685.32722142</v>
      </c>
      <c r="AW194" s="4">
        <v>498942198.37614202</v>
      </c>
      <c r="AX194" s="4">
        <v>625203899.88954103</v>
      </c>
      <c r="AY194" s="4">
        <f>+(VLOOKUP(AY$2,Cartera!$C$89:$DG$127,creditos_sf!$A194,0)/$A$1)/$AZ93*100</f>
        <v>1124844102.5245068</v>
      </c>
    </row>
    <row r="195" spans="1:51" ht="16.5" x14ac:dyDescent="0.3">
      <c r="A195">
        <f t="shared" si="3"/>
        <v>104</v>
      </c>
      <c r="B195" s="1">
        <v>93</v>
      </c>
      <c r="C195" s="3">
        <v>43677</v>
      </c>
      <c r="D195" s="4">
        <f>+(VLOOKUP(D$2,Cartera!$C$23:$DG$33,creditos_sf!$A195,0)/$A$1)/$AZ94*100</f>
        <v>537174217.88440454</v>
      </c>
      <c r="E195" s="4">
        <v>4187309544.4914098</v>
      </c>
      <c r="F195" s="4">
        <v>4425699564.0728693</v>
      </c>
      <c r="G195" s="4">
        <v>2319332675.03615</v>
      </c>
      <c r="H195" s="4">
        <f>+(VLOOKUP(H$2,Cartera!$C$23:$DG$33,creditos_sf!$A195,0)/$A$1)/$AZ94*100</f>
        <v>140451543.02032164</v>
      </c>
      <c r="I195" s="4">
        <f>+(VLOOKUP(I$2,Cartera!$C$23:$DG$33,creditos_sf!$A195,0)/$A$1)/$AZ94*100</f>
        <v>446774038.62127775</v>
      </c>
      <c r="J195" s="4">
        <v>18259378403.122101</v>
      </c>
      <c r="K195" s="4">
        <f>+(VLOOKUP(K$2,Cartera!$C$23:$DG$33,creditos_sf!$A195,0)/$A$1)/$AZ94*100</f>
        <v>25847418207.078354</v>
      </c>
      <c r="L195" s="4">
        <v>40730439825.825996</v>
      </c>
      <c r="M195" s="4">
        <f>+(VLOOKUP(M$2,Cartera!$C$23:$DG$33,creditos_sf!$A195,0)/$A$1)/$AZ94*100</f>
        <v>20162976968.855263</v>
      </c>
      <c r="N195" s="4">
        <v>227484432.59710699</v>
      </c>
      <c r="O195" s="4">
        <f>+(VLOOKUP(O$2,Cartera!$C$89:$DG$127,creditos_sf!$A195,0)/$A$1)/$AZ94*100</f>
        <v>0</v>
      </c>
      <c r="P195" s="4">
        <v>1233701466.2744901</v>
      </c>
      <c r="Q195" s="4">
        <f>+(VLOOKUP(Q$2,Cartera!$C$89:$DG$127,creditos_sf!$A195,0)/$A$1)/$AZ94*100</f>
        <v>254328766.12200466</v>
      </c>
      <c r="R195" s="4">
        <f>+(VLOOKUP(R$2,Cartera!$C$89:$DG$127,creditos_sf!$A195,0)/$A$1)/$AZ94*100</f>
        <v>38048974.493539371</v>
      </c>
      <c r="S195" s="4">
        <f>+(VLOOKUP(S$2,Cartera!$C$89:$DG$127,creditos_sf!$A195,0)/$A$1)/$AZ94*100</f>
        <v>0</v>
      </c>
      <c r="T195" s="4">
        <f>+(VLOOKUP(T$2,Cartera!$C$89:$DG$127,creditos_sf!$A195,0)/$A$1)/$AZ94*100</f>
        <v>0</v>
      </c>
      <c r="U195" s="4">
        <f>+(VLOOKUP(U$2,Cartera!$C$89:$DG$127,creditos_sf!$A195,0)/$A$1)/$AZ94*100</f>
        <v>0</v>
      </c>
      <c r="V195" s="4">
        <f>+(VLOOKUP(V$2,Cartera!$C$89:$DG$127,creditos_sf!$A195,0)/$A$1)/$AZ94*100</f>
        <v>0</v>
      </c>
      <c r="W195" s="4">
        <f>+(VLOOKUP(W$2,Cartera!$C$89:$DG$127,creditos_sf!$A195,0)/$A$1)/$AZ94*100</f>
        <v>0</v>
      </c>
      <c r="X195" s="4">
        <f>+(VLOOKUP(X$2,Cartera!$C$89:$DG$127,creditos_sf!$A195,0)/$A$1)/$AZ94*100</f>
        <v>0</v>
      </c>
      <c r="Y195" s="4">
        <f>+(VLOOKUP(Y$2,Cartera!$C$89:$DG$127,creditos_sf!$A195,0)/$A$1)/$AZ94*100</f>
        <v>0</v>
      </c>
      <c r="Z195" s="4">
        <f>+(VLOOKUP(Z$2,Cartera!$C$89:$DG$127,creditos_sf!$A195,0)/$A$1)/$AZ94*100</f>
        <v>0</v>
      </c>
      <c r="AA195" s="4">
        <f>+(VLOOKUP(AA$2,Cartera!$C$89:$DG$127,creditos_sf!$A195,0)/$A$1)/$AZ94*100</f>
        <v>0</v>
      </c>
      <c r="AB195" s="4">
        <f>+(VLOOKUP(AB$2,Cartera!$C$89:$DG$127,creditos_sf!$A195,0)/$A$1)/$AZ94*100</f>
        <v>280624785.96664155</v>
      </c>
      <c r="AC195" s="4">
        <v>22678845.694215402</v>
      </c>
      <c r="AD195" s="4">
        <f>+(VLOOKUP(AD$2,Cartera!$C$89:$DG$127,creditos_sf!$A195,0)/$A$1)/$AZ94*100</f>
        <v>9364326.2742500268</v>
      </c>
      <c r="AE195" s="4">
        <f>+(VLOOKUP(AE$2,Cartera!$C$89:$DG$127,creditos_sf!$A195,0)/$A$1)/$AZ94*100</f>
        <v>36467.888999764269</v>
      </c>
      <c r="AF195" s="4">
        <v>910294727.37319398</v>
      </c>
      <c r="AG195" s="4">
        <v>1320473787.4323499</v>
      </c>
      <c r="AH195" s="4">
        <f>+(VLOOKUP(AH$2,Cartera!$C$89:$DG$127,creditos_sf!$A195,0)/$A$1)/$AZ94*100</f>
        <v>176723371.08288968</v>
      </c>
      <c r="AI195" s="4">
        <f>+(VLOOKUP(AI$2,Cartera!$C$89:$DG$127,creditos_sf!$A195,0)/$A$1)/$AZ94*100</f>
        <v>21584794.828461915</v>
      </c>
      <c r="AJ195" s="4">
        <f>+(VLOOKUP(AJ$2,Cartera!$C$89:$DG$127,creditos_sf!$A195,0)/$A$1)/$AZ94*100</f>
        <v>384607742.95043617</v>
      </c>
      <c r="AK195" s="4">
        <v>190088642.25534999</v>
      </c>
      <c r="AL195" s="4">
        <v>1047462119.5318199</v>
      </c>
      <c r="AM195" s="4">
        <f>+(VLOOKUP(AM$2,Cartera!$C$89:$DG$127,creditos_sf!$A195,0)/$A$1)/$AZ94*100</f>
        <v>38808718.620138966</v>
      </c>
      <c r="AN195" s="4">
        <f>+(VLOOKUP(AN$2,Cartera!$C$89:$DG$127,creditos_sf!$A195,0)/$A$1)/$AZ94*100</f>
        <v>80878230.606624395</v>
      </c>
      <c r="AO195" s="4">
        <f>+(VLOOKUP(AO$2,Cartera!$C$89:$DG$127,creditos_sf!$A195,0)/$A$1)/$AZ94*100</f>
        <v>214802474.48581803</v>
      </c>
      <c r="AP195" s="4">
        <f>+(VLOOKUP(AP$2,Cartera!$C$89:$DG$127,creditos_sf!$A195,0)/$A$1)/$AZ94*100</f>
        <v>0</v>
      </c>
      <c r="AQ195" s="4">
        <f>+(VLOOKUP(AQ$2,Cartera!$C$89:$DG$127,creditos_sf!$A195,0)/$A$1)/$AZ94*100</f>
        <v>81785718.769878313</v>
      </c>
      <c r="AR195" s="4">
        <v>35943423.700913697</v>
      </c>
      <c r="AS195" s="4">
        <v>137648572.41201401</v>
      </c>
      <c r="AT195" s="4">
        <v>6847921.5216174498</v>
      </c>
      <c r="AU195" s="4">
        <f>+(VLOOKUP(AU$2,Cartera!$C$89:$DG$127,creditos_sf!$A195,0)/$A$1)/$AZ94*100</f>
        <v>28059088.721637808</v>
      </c>
      <c r="AV195" s="4">
        <f>+(VLOOKUP(AV$2,Cartera!$C$89:$DG$127,creditos_sf!$A195,0)/$A$1)/$AZ94*100</f>
        <v>21164292.188111592</v>
      </c>
      <c r="AW195" s="4">
        <v>496924063.18443102</v>
      </c>
      <c r="AX195" s="4">
        <v>616552815.83905995</v>
      </c>
      <c r="AY195" s="4">
        <f>+(VLOOKUP(AY$2,Cartera!$C$89:$DG$127,creditos_sf!$A195,0)/$A$1)/$AZ94*100</f>
        <v>1103590971.9205003</v>
      </c>
    </row>
    <row r="196" spans="1:51" ht="16.5" x14ac:dyDescent="0.3">
      <c r="A196">
        <f t="shared" si="3"/>
        <v>105</v>
      </c>
      <c r="B196" s="1">
        <v>94</v>
      </c>
      <c r="C196" s="3">
        <v>43708</v>
      </c>
      <c r="D196" s="4">
        <f>+(VLOOKUP(D$2,Cartera!$C$23:$DG$33,creditos_sf!$A196,0)/$A$1)/$AZ95*100</f>
        <v>535753827.53031862</v>
      </c>
      <c r="E196" s="4">
        <v>4210994747.3420501</v>
      </c>
      <c r="F196" s="4">
        <v>4454837791.4257603</v>
      </c>
      <c r="G196" s="4">
        <v>2326505302.7116199</v>
      </c>
      <c r="H196" s="4">
        <f>+(VLOOKUP(H$2,Cartera!$C$23:$DG$33,creditos_sf!$A196,0)/$A$1)/$AZ95*100</f>
        <v>138315398.26539123</v>
      </c>
      <c r="I196" s="4">
        <f>+(VLOOKUP(I$2,Cartera!$C$23:$DG$33,creditos_sf!$A196,0)/$A$1)/$AZ95*100</f>
        <v>405610358.93077755</v>
      </c>
      <c r="J196" s="4">
        <v>18445969430.4431</v>
      </c>
      <c r="K196" s="4">
        <f>+(VLOOKUP(K$2,Cartera!$C$23:$DG$33,creditos_sf!$A196,0)/$A$1)/$AZ95*100</f>
        <v>26283137893.667538</v>
      </c>
      <c r="L196" s="4">
        <v>41170264895.630997</v>
      </c>
      <c r="M196" s="4">
        <f>+(VLOOKUP(M$2,Cartera!$C$23:$DG$33,creditos_sf!$A196,0)/$A$1)/$AZ95*100</f>
        <v>20422953286.623226</v>
      </c>
      <c r="N196" s="4">
        <v>228644780.351787</v>
      </c>
      <c r="O196" s="4">
        <f>+(VLOOKUP(O$2,Cartera!$C$89:$DG$127,creditos_sf!$A196,0)/$A$1)/$AZ95*100</f>
        <v>0</v>
      </c>
      <c r="P196" s="4">
        <v>1253767479.76934</v>
      </c>
      <c r="Q196" s="4">
        <f>+(VLOOKUP(Q$2,Cartera!$C$89:$DG$127,creditos_sf!$A196,0)/$A$1)/$AZ95*100</f>
        <v>264164922.93030661</v>
      </c>
      <c r="R196" s="4">
        <f>+(VLOOKUP(R$2,Cartera!$C$89:$DG$127,creditos_sf!$A196,0)/$A$1)/$AZ95*100</f>
        <v>37457944.815696083</v>
      </c>
      <c r="S196" s="4">
        <f>+(VLOOKUP(S$2,Cartera!$C$89:$DG$127,creditos_sf!$A196,0)/$A$1)/$AZ95*100</f>
        <v>0</v>
      </c>
      <c r="T196" s="4">
        <f>+(VLOOKUP(T$2,Cartera!$C$89:$DG$127,creditos_sf!$A196,0)/$A$1)/$AZ95*100</f>
        <v>0</v>
      </c>
      <c r="U196" s="4">
        <f>+(VLOOKUP(U$2,Cartera!$C$89:$DG$127,creditos_sf!$A196,0)/$A$1)/$AZ95*100</f>
        <v>0</v>
      </c>
      <c r="V196" s="4">
        <f>+(VLOOKUP(V$2,Cartera!$C$89:$DG$127,creditos_sf!$A196,0)/$A$1)/$AZ95*100</f>
        <v>0</v>
      </c>
      <c r="W196" s="4">
        <f>+(VLOOKUP(W$2,Cartera!$C$89:$DG$127,creditos_sf!$A196,0)/$A$1)/$AZ95*100</f>
        <v>0</v>
      </c>
      <c r="X196" s="4">
        <f>+(VLOOKUP(X$2,Cartera!$C$89:$DG$127,creditos_sf!$A196,0)/$A$1)/$AZ95*100</f>
        <v>0</v>
      </c>
      <c r="Y196" s="4">
        <f>+(VLOOKUP(Y$2,Cartera!$C$89:$DG$127,creditos_sf!$A196,0)/$A$1)/$AZ95*100</f>
        <v>0</v>
      </c>
      <c r="Z196" s="4">
        <f>+(VLOOKUP(Z$2,Cartera!$C$89:$DG$127,creditos_sf!$A196,0)/$A$1)/$AZ95*100</f>
        <v>0</v>
      </c>
      <c r="AA196" s="4">
        <f>+(VLOOKUP(AA$2,Cartera!$C$89:$DG$127,creditos_sf!$A196,0)/$A$1)/$AZ95*100</f>
        <v>0</v>
      </c>
      <c r="AB196" s="4">
        <f>+(VLOOKUP(AB$2,Cartera!$C$89:$DG$127,creditos_sf!$A196,0)/$A$1)/$AZ95*100</f>
        <v>286913308.58534348</v>
      </c>
      <c r="AC196" s="4">
        <v>23047356.2441721</v>
      </c>
      <c r="AD196" s="4">
        <f>+(VLOOKUP(AD$2,Cartera!$C$89:$DG$127,creditos_sf!$A196,0)/$A$1)/$AZ95*100</f>
        <v>9512096.3651279267</v>
      </c>
      <c r="AE196" s="4">
        <f>+(VLOOKUP(AE$2,Cartera!$C$89:$DG$127,creditos_sf!$A196,0)/$A$1)/$AZ95*100</f>
        <v>32200.445320309234</v>
      </c>
      <c r="AF196" s="4">
        <v>925016657.74486101</v>
      </c>
      <c r="AG196" s="4">
        <v>1334970268.3651998</v>
      </c>
      <c r="AH196" s="4">
        <f>+(VLOOKUP(AH$2,Cartera!$C$89:$DG$127,creditos_sf!$A196,0)/$A$1)/$AZ95*100</f>
        <v>175562325.46996805</v>
      </c>
      <c r="AI196" s="4">
        <f>+(VLOOKUP(AI$2,Cartera!$C$89:$DG$127,creditos_sf!$A196,0)/$A$1)/$AZ95*100</f>
        <v>21891594.393191598</v>
      </c>
      <c r="AJ196" s="4">
        <f>+(VLOOKUP(AJ$2,Cartera!$C$89:$DG$127,creditos_sf!$A196,0)/$A$1)/$AZ95*100</f>
        <v>400723849.74304771</v>
      </c>
      <c r="AK196" s="4">
        <v>181682946.608978</v>
      </c>
      <c r="AL196" s="4">
        <v>1067875337.26281</v>
      </c>
      <c r="AM196" s="4">
        <f>+(VLOOKUP(AM$2,Cartera!$C$89:$DG$127,creditos_sf!$A196,0)/$A$1)/$AZ95*100</f>
        <v>36027142.041942969</v>
      </c>
      <c r="AN196" s="4">
        <f>+(VLOOKUP(AN$2,Cartera!$C$89:$DG$127,creditos_sf!$A196,0)/$A$1)/$AZ95*100</f>
        <v>86105413.416327372</v>
      </c>
      <c r="AO196" s="4">
        <f>+(VLOOKUP(AO$2,Cartera!$C$89:$DG$127,creditos_sf!$A196,0)/$A$1)/$AZ95*100</f>
        <v>214668580.551985</v>
      </c>
      <c r="AP196" s="4">
        <f>+(VLOOKUP(AP$2,Cartera!$C$89:$DG$127,creditos_sf!$A196,0)/$A$1)/$AZ95*100</f>
        <v>0</v>
      </c>
      <c r="AQ196" s="4">
        <f>+(VLOOKUP(AQ$2,Cartera!$C$89:$DG$127,creditos_sf!$A196,0)/$A$1)/$AZ95*100</f>
        <v>81608913.972188592</v>
      </c>
      <c r="AR196" s="4">
        <v>34395814.715560399</v>
      </c>
      <c r="AS196" s="4">
        <v>139857858.00311401</v>
      </c>
      <c r="AT196" s="4">
        <v>6542204.2809723299</v>
      </c>
      <c r="AU196" s="4">
        <f>+(VLOOKUP(AU$2,Cartera!$C$89:$DG$127,creditos_sf!$A196,0)/$A$1)/$AZ95*100</f>
        <v>28646311.410598107</v>
      </c>
      <c r="AV196" s="4">
        <f>+(VLOOKUP(AV$2,Cartera!$C$89:$DG$127,creditos_sf!$A196,0)/$A$1)/$AZ95*100</f>
        <v>21838858.10887837</v>
      </c>
      <c r="AW196" s="4">
        <v>493740459.429995</v>
      </c>
      <c r="AX196" s="4">
        <v>613531953.18247104</v>
      </c>
      <c r="AY196" s="4">
        <f>+(VLOOKUP(AY$2,Cartera!$C$89:$DG$127,creditos_sf!$A196,0)/$A$1)/$AZ95*100</f>
        <v>1122391578.8046875</v>
      </c>
    </row>
    <row r="197" spans="1:51" ht="16.5" x14ac:dyDescent="0.3">
      <c r="A197">
        <f t="shared" si="3"/>
        <v>106</v>
      </c>
      <c r="B197" s="1">
        <v>95</v>
      </c>
      <c r="C197" s="3">
        <v>43738</v>
      </c>
      <c r="D197" s="4">
        <f>+(VLOOKUP(D$2,Cartera!$C$23:$DG$33,creditos_sf!$A197,0)/$A$1)/$AZ96*100</f>
        <v>547575730.86345434</v>
      </c>
      <c r="E197" s="4">
        <v>4217035685.73632</v>
      </c>
      <c r="F197" s="4">
        <v>4468918867.8032103</v>
      </c>
      <c r="G197" s="4">
        <v>2342379944.8303199</v>
      </c>
      <c r="H197" s="4">
        <f>+(VLOOKUP(H$2,Cartera!$C$23:$DG$33,creditos_sf!$A197,0)/$A$1)/$AZ96*100</f>
        <v>137693317.15986395</v>
      </c>
      <c r="I197" s="4">
        <f>+(VLOOKUP(I$2,Cartera!$C$23:$DG$33,creditos_sf!$A197,0)/$A$1)/$AZ96*100</f>
        <v>344892020.02176404</v>
      </c>
      <c r="J197" s="4">
        <v>18495812500.704098</v>
      </c>
      <c r="K197" s="4">
        <f>+(VLOOKUP(K$2,Cartera!$C$23:$DG$33,creditos_sf!$A197,0)/$A$1)/$AZ96*100</f>
        <v>26552091949.963875</v>
      </c>
      <c r="L197" s="4">
        <v>41422528099.859703</v>
      </c>
      <c r="M197" s="4">
        <f>+(VLOOKUP(M$2,Cartera!$C$23:$DG$33,creditos_sf!$A197,0)/$A$1)/$AZ96*100</f>
        <v>20607212351.04884</v>
      </c>
      <c r="N197" s="4">
        <v>226656816.14224797</v>
      </c>
      <c r="O197" s="4">
        <f>+(VLOOKUP(O$2,Cartera!$C$89:$DG$127,creditos_sf!$A197,0)/$A$1)/$AZ96*100</f>
        <v>0</v>
      </c>
      <c r="P197" s="4">
        <v>1252311232.4606102</v>
      </c>
      <c r="Q197" s="4">
        <f>+(VLOOKUP(Q$2,Cartera!$C$89:$DG$127,creditos_sf!$A197,0)/$A$1)/$AZ96*100</f>
        <v>271708104.99467689</v>
      </c>
      <c r="R197" s="4">
        <f>+(VLOOKUP(R$2,Cartera!$C$89:$DG$127,creditos_sf!$A197,0)/$A$1)/$AZ96*100</f>
        <v>37261596.066186458</v>
      </c>
      <c r="S197" s="4">
        <f>+(VLOOKUP(S$2,Cartera!$C$89:$DG$127,creditos_sf!$A197,0)/$A$1)/$AZ96*100</f>
        <v>0</v>
      </c>
      <c r="T197" s="4">
        <f>+(VLOOKUP(T$2,Cartera!$C$89:$DG$127,creditos_sf!$A197,0)/$A$1)/$AZ96*100</f>
        <v>0</v>
      </c>
      <c r="U197" s="4">
        <f>+(VLOOKUP(U$2,Cartera!$C$89:$DG$127,creditos_sf!$A197,0)/$A$1)/$AZ96*100</f>
        <v>0</v>
      </c>
      <c r="V197" s="4">
        <f>+(VLOOKUP(V$2,Cartera!$C$89:$DG$127,creditos_sf!$A197,0)/$A$1)/$AZ96*100</f>
        <v>0</v>
      </c>
      <c r="W197" s="4">
        <f>+(VLOOKUP(W$2,Cartera!$C$89:$DG$127,creditos_sf!$A197,0)/$A$1)/$AZ96*100</f>
        <v>0</v>
      </c>
      <c r="X197" s="4">
        <f>+(VLOOKUP(X$2,Cartera!$C$89:$DG$127,creditos_sf!$A197,0)/$A$1)/$AZ96*100</f>
        <v>0</v>
      </c>
      <c r="Y197" s="4">
        <f>+(VLOOKUP(Y$2,Cartera!$C$89:$DG$127,creditos_sf!$A197,0)/$A$1)/$AZ96*100</f>
        <v>0</v>
      </c>
      <c r="Z197" s="4">
        <f>+(VLOOKUP(Z$2,Cartera!$C$89:$DG$127,creditos_sf!$A197,0)/$A$1)/$AZ96*100</f>
        <v>0</v>
      </c>
      <c r="AA197" s="4">
        <f>+(VLOOKUP(AA$2,Cartera!$C$89:$DG$127,creditos_sf!$A197,0)/$A$1)/$AZ96*100</f>
        <v>0</v>
      </c>
      <c r="AB197" s="4">
        <f>+(VLOOKUP(AB$2,Cartera!$C$89:$DG$127,creditos_sf!$A197,0)/$A$1)/$AZ96*100</f>
        <v>290569093.59682077</v>
      </c>
      <c r="AC197" s="4">
        <v>22179177.046448302</v>
      </c>
      <c r="AD197" s="4">
        <f>+(VLOOKUP(AD$2,Cartera!$C$89:$DG$127,creditos_sf!$A197,0)/$A$1)/$AZ96*100</f>
        <v>9851185.3946938217</v>
      </c>
      <c r="AE197" s="4">
        <f>+(VLOOKUP(AE$2,Cartera!$C$89:$DG$127,creditos_sf!$A197,0)/$A$1)/$AZ96*100</f>
        <v>27823.488271587827</v>
      </c>
      <c r="AF197" s="4">
        <v>938066125.13890696</v>
      </c>
      <c r="AG197" s="4">
        <v>1333561118.2572098</v>
      </c>
      <c r="AH197" s="4">
        <f>+(VLOOKUP(AH$2,Cartera!$C$89:$DG$127,creditos_sf!$A197,0)/$A$1)/$AZ96*100</f>
        <v>173182955.5116365</v>
      </c>
      <c r="AI197" s="4">
        <f>+(VLOOKUP(AI$2,Cartera!$C$89:$DG$127,creditos_sf!$A197,0)/$A$1)/$AZ96*100</f>
        <v>21965813.35668575</v>
      </c>
      <c r="AJ197" s="4">
        <f>+(VLOOKUP(AJ$2,Cartera!$C$89:$DG$127,creditos_sf!$A197,0)/$A$1)/$AZ96*100</f>
        <v>400057265.47390848</v>
      </c>
      <c r="AK197" s="4">
        <v>171209521.52468598</v>
      </c>
      <c r="AL197" s="4">
        <v>1077592016.6841998</v>
      </c>
      <c r="AM197" s="4">
        <f>+(VLOOKUP(AM$2,Cartera!$C$89:$DG$127,creditos_sf!$A197,0)/$A$1)/$AZ96*100</f>
        <v>35158968.003804743</v>
      </c>
      <c r="AN197" s="4">
        <f>+(VLOOKUP(AN$2,Cartera!$C$89:$DG$127,creditos_sf!$A197,0)/$A$1)/$AZ96*100</f>
        <v>91764735.743998557</v>
      </c>
      <c r="AO197" s="4">
        <f>+(VLOOKUP(AO$2,Cartera!$C$89:$DG$127,creditos_sf!$A197,0)/$A$1)/$AZ96*100</f>
        <v>208976484.44667804</v>
      </c>
      <c r="AP197" s="4">
        <f>+(VLOOKUP(AP$2,Cartera!$C$89:$DG$127,creditos_sf!$A197,0)/$A$1)/$AZ96*100</f>
        <v>0</v>
      </c>
      <c r="AQ197" s="4">
        <f>+(VLOOKUP(AQ$2,Cartera!$C$89:$DG$127,creditos_sf!$A197,0)/$A$1)/$AZ96*100</f>
        <v>82420107.139130697</v>
      </c>
      <c r="AR197" s="4">
        <v>33702968.110865198</v>
      </c>
      <c r="AS197" s="4">
        <v>138635982.28513199</v>
      </c>
      <c r="AT197" s="4">
        <v>6145819.6860771906</v>
      </c>
      <c r="AU197" s="4">
        <f>+(VLOOKUP(AU$2,Cartera!$C$89:$DG$127,creditos_sf!$A197,0)/$A$1)/$AZ96*100</f>
        <v>29004475.299160216</v>
      </c>
      <c r="AV197" s="4">
        <f>+(VLOOKUP(AV$2,Cartera!$C$89:$DG$127,creditos_sf!$A197,0)/$A$1)/$AZ96*100</f>
        <v>22116670.436580885</v>
      </c>
      <c r="AW197" s="4">
        <v>494523966.33101702</v>
      </c>
      <c r="AX197" s="4">
        <v>608406127.59762096</v>
      </c>
      <c r="AY197" s="4">
        <f>+(VLOOKUP(AY$2,Cartera!$C$89:$DG$127,creditos_sf!$A197,0)/$A$1)/$AZ96*100</f>
        <v>1123057727.4303122</v>
      </c>
    </row>
    <row r="198" spans="1:51" ht="16.5" x14ac:dyDescent="0.3">
      <c r="A198">
        <f t="shared" si="3"/>
        <v>107</v>
      </c>
      <c r="B198" s="1">
        <v>96</v>
      </c>
      <c r="C198" s="3">
        <v>43769</v>
      </c>
      <c r="D198" s="4">
        <f>+(VLOOKUP(D$2,Cartera!$C$23:$DG$33,creditos_sf!$A198,0)/$A$1)/$AZ97*100</f>
        <v>598987520.55982339</v>
      </c>
      <c r="E198" s="4">
        <v>4251604082.2988095</v>
      </c>
      <c r="F198" s="4">
        <v>4490801089.8666992</v>
      </c>
      <c r="G198" s="4">
        <v>2385424562.7579198</v>
      </c>
      <c r="H198" s="4">
        <f>+(VLOOKUP(H$2,Cartera!$C$23:$DG$33,creditos_sf!$A198,0)/$A$1)/$AZ97*100</f>
        <v>131344005.09262329</v>
      </c>
      <c r="I198" s="4">
        <f>+(VLOOKUP(I$2,Cartera!$C$23:$DG$33,creditos_sf!$A198,0)/$A$1)/$AZ97*100</f>
        <v>269291975.83107173</v>
      </c>
      <c r="J198" s="4">
        <v>18528787441.165298</v>
      </c>
      <c r="K198" s="4">
        <f>+(VLOOKUP(K$2,Cartera!$C$23:$DG$33,creditos_sf!$A198,0)/$A$1)/$AZ97*100</f>
        <v>26542672897.558937</v>
      </c>
      <c r="L198" s="4">
        <v>41644823550.027199</v>
      </c>
      <c r="M198" s="4">
        <f>+(VLOOKUP(M$2,Cartera!$C$23:$DG$33,creditos_sf!$A198,0)/$A$1)/$AZ97*100</f>
        <v>20753517040.504578</v>
      </c>
      <c r="N198" s="4">
        <v>224124291.89145398</v>
      </c>
      <c r="O198" s="4">
        <f>+(VLOOKUP(O$2,Cartera!$C$89:$DG$127,creditos_sf!$A198,0)/$A$1)/$AZ97*100</f>
        <v>0</v>
      </c>
      <c r="P198" s="4">
        <v>1268880715.59324</v>
      </c>
      <c r="Q198" s="4">
        <f>+(VLOOKUP(Q$2,Cartera!$C$89:$DG$127,creditos_sf!$A198,0)/$A$1)/$AZ97*100</f>
        <v>280885129.20087481</v>
      </c>
      <c r="R198" s="4">
        <f>+(VLOOKUP(R$2,Cartera!$C$89:$DG$127,creditos_sf!$A198,0)/$A$1)/$AZ97*100</f>
        <v>37784289.591791928</v>
      </c>
      <c r="S198" s="4">
        <f>+(VLOOKUP(S$2,Cartera!$C$89:$DG$127,creditos_sf!$A198,0)/$A$1)/$AZ97*100</f>
        <v>0</v>
      </c>
      <c r="T198" s="4">
        <f>+(VLOOKUP(T$2,Cartera!$C$89:$DG$127,creditos_sf!$A198,0)/$A$1)/$AZ97*100</f>
        <v>0</v>
      </c>
      <c r="U198" s="4">
        <f>+(VLOOKUP(U$2,Cartera!$C$89:$DG$127,creditos_sf!$A198,0)/$A$1)/$AZ97*100</f>
        <v>0</v>
      </c>
      <c r="V198" s="4">
        <f>+(VLOOKUP(V$2,Cartera!$C$89:$DG$127,creditos_sf!$A198,0)/$A$1)/$AZ97*100</f>
        <v>0</v>
      </c>
      <c r="W198" s="4">
        <f>+(VLOOKUP(W$2,Cartera!$C$89:$DG$127,creditos_sf!$A198,0)/$A$1)/$AZ97*100</f>
        <v>0</v>
      </c>
      <c r="X198" s="4">
        <f>+(VLOOKUP(X$2,Cartera!$C$89:$DG$127,creditos_sf!$A198,0)/$A$1)/$AZ97*100</f>
        <v>0</v>
      </c>
      <c r="Y198" s="4">
        <f>+(VLOOKUP(Y$2,Cartera!$C$89:$DG$127,creditos_sf!$A198,0)/$A$1)/$AZ97*100</f>
        <v>0</v>
      </c>
      <c r="Z198" s="4">
        <f>+(VLOOKUP(Z$2,Cartera!$C$89:$DG$127,creditos_sf!$A198,0)/$A$1)/$AZ97*100</f>
        <v>0</v>
      </c>
      <c r="AA198" s="4">
        <f>+(VLOOKUP(AA$2,Cartera!$C$89:$DG$127,creditos_sf!$A198,0)/$A$1)/$AZ97*100</f>
        <v>0</v>
      </c>
      <c r="AB198" s="4">
        <f>+(VLOOKUP(AB$2,Cartera!$C$89:$DG$127,creditos_sf!$A198,0)/$A$1)/$AZ97*100</f>
        <v>293978398.19665217</v>
      </c>
      <c r="AC198" s="4">
        <v>21556853.734533899</v>
      </c>
      <c r="AD198" s="4">
        <f>+(VLOOKUP(AD$2,Cartera!$C$89:$DG$127,creditos_sf!$A198,0)/$A$1)/$AZ97*100</f>
        <v>9782360.8062936179</v>
      </c>
      <c r="AE198" s="4">
        <f>+(VLOOKUP(AE$2,Cartera!$C$89:$DG$127,creditos_sf!$A198,0)/$A$1)/$AZ97*100</f>
        <v>30835.097598409116</v>
      </c>
      <c r="AF198" s="4">
        <v>949488586.99971199</v>
      </c>
      <c r="AG198" s="4">
        <v>1348930759.0350499</v>
      </c>
      <c r="AH198" s="4">
        <f>+(VLOOKUP(AH$2,Cartera!$C$89:$DG$127,creditos_sf!$A198,0)/$A$1)/$AZ97*100</f>
        <v>172394044.2477484</v>
      </c>
      <c r="AI198" s="4">
        <f>+(VLOOKUP(AI$2,Cartera!$C$89:$DG$127,creditos_sf!$A198,0)/$A$1)/$AZ97*100</f>
        <v>21556902.41175339</v>
      </c>
      <c r="AJ198" s="4">
        <f>+(VLOOKUP(AJ$2,Cartera!$C$89:$DG$127,creditos_sf!$A198,0)/$A$1)/$AZ97*100</f>
        <v>383580145.7576766</v>
      </c>
      <c r="AK198" s="4">
        <v>169921127.49548501</v>
      </c>
      <c r="AL198" s="4">
        <v>1089581819.88024</v>
      </c>
      <c r="AM198" s="4">
        <f>+(VLOOKUP(AM$2,Cartera!$C$89:$DG$127,creditos_sf!$A198,0)/$A$1)/$AZ97*100</f>
        <v>35801376.455627315</v>
      </c>
      <c r="AN198" s="4">
        <f>+(VLOOKUP(AN$2,Cartera!$C$89:$DG$127,creditos_sf!$A198,0)/$A$1)/$AZ97*100</f>
        <v>97968952.052023947</v>
      </c>
      <c r="AO198" s="4">
        <f>+(VLOOKUP(AO$2,Cartera!$C$89:$DG$127,creditos_sf!$A198,0)/$A$1)/$AZ97*100</f>
        <v>211349548.26714581</v>
      </c>
      <c r="AP198" s="4">
        <f>+(VLOOKUP(AP$2,Cartera!$C$89:$DG$127,creditos_sf!$A198,0)/$A$1)/$AZ97*100</f>
        <v>0</v>
      </c>
      <c r="AQ198" s="4">
        <f>+(VLOOKUP(AQ$2,Cartera!$C$89:$DG$127,creditos_sf!$A198,0)/$A$1)/$AZ97*100</f>
        <v>83078001.460603863</v>
      </c>
      <c r="AR198" s="4">
        <v>32974235.069325101</v>
      </c>
      <c r="AS198" s="4">
        <v>138912314.91389099</v>
      </c>
      <c r="AT198" s="4">
        <v>5817255.0758684603</v>
      </c>
      <c r="AU198" s="4">
        <f>+(VLOOKUP(AU$2,Cartera!$C$89:$DG$127,creditos_sf!$A198,0)/$A$1)/$AZ97*100</f>
        <v>29441370.365720555</v>
      </c>
      <c r="AV198" s="4">
        <f>+(VLOOKUP(AV$2,Cartera!$C$89:$DG$127,creditos_sf!$A198,0)/$A$1)/$AZ97*100</f>
        <v>22139035.45589529</v>
      </c>
      <c r="AW198" s="4">
        <v>494128309.227718</v>
      </c>
      <c r="AX198" s="4">
        <v>596093727.16639006</v>
      </c>
      <c r="AY198" s="4">
        <f>+(VLOOKUP(AY$2,Cartera!$C$89:$DG$127,creditos_sf!$A198,0)/$A$1)/$AZ97*100</f>
        <v>1120662450.4868093</v>
      </c>
    </row>
    <row r="199" spans="1:51" ht="16.5" x14ac:dyDescent="0.3">
      <c r="A199">
        <f t="shared" si="3"/>
        <v>108</v>
      </c>
      <c r="B199" s="1">
        <v>97</v>
      </c>
      <c r="C199" s="3">
        <v>43799</v>
      </c>
      <c r="D199" s="4">
        <f>+(VLOOKUP(D$2,Cartera!$C$23:$DG$33,creditos_sf!$A199,0)/$A$1)/$AZ98*100</f>
        <v>623404508.47192001</v>
      </c>
      <c r="E199" s="4">
        <v>4306736488.2812796</v>
      </c>
      <c r="F199" s="4">
        <v>4448089574.6603098</v>
      </c>
      <c r="G199" s="4">
        <v>2308409570.6235299</v>
      </c>
      <c r="H199" s="4">
        <f>+(VLOOKUP(H$2,Cartera!$C$23:$DG$33,creditos_sf!$A199,0)/$A$1)/$AZ98*100</f>
        <v>132190386.06355195</v>
      </c>
      <c r="I199" s="4">
        <f>+(VLOOKUP(I$2,Cartera!$C$23:$DG$33,creditos_sf!$A199,0)/$A$1)/$AZ98*100</f>
        <v>289601592.31509179</v>
      </c>
      <c r="J199" s="4">
        <v>18578229719.616901</v>
      </c>
      <c r="K199" s="4">
        <f>+(VLOOKUP(K$2,Cartera!$C$23:$DG$33,creditos_sf!$A199,0)/$A$1)/$AZ98*100</f>
        <v>27102661532.106823</v>
      </c>
      <c r="L199" s="4">
        <v>42070917794.496002</v>
      </c>
      <c r="M199" s="4">
        <f>+(VLOOKUP(M$2,Cartera!$C$23:$DG$33,creditos_sf!$A199,0)/$A$1)/$AZ98*100</f>
        <v>21035976748.228821</v>
      </c>
      <c r="N199" s="4">
        <v>219525849.92195201</v>
      </c>
      <c r="O199" s="4">
        <f>+(VLOOKUP(O$2,Cartera!$C$89:$DG$127,creditos_sf!$A199,0)/$A$1)/$AZ98*100</f>
        <v>0</v>
      </c>
      <c r="P199" s="4">
        <v>1276929647.8116901</v>
      </c>
      <c r="Q199" s="4">
        <f>+(VLOOKUP(Q$2,Cartera!$C$89:$DG$127,creditos_sf!$A199,0)/$A$1)/$AZ98*100</f>
        <v>289257935.07740319</v>
      </c>
      <c r="R199" s="4">
        <f>+(VLOOKUP(R$2,Cartera!$C$89:$DG$127,creditos_sf!$A199,0)/$A$1)/$AZ98*100</f>
        <v>38786201.088808596</v>
      </c>
      <c r="S199" s="4">
        <f>+(VLOOKUP(S$2,Cartera!$C$89:$DG$127,creditos_sf!$A199,0)/$A$1)/$AZ98*100</f>
        <v>0</v>
      </c>
      <c r="T199" s="4">
        <f>+(VLOOKUP(T$2,Cartera!$C$89:$DG$127,creditos_sf!$A199,0)/$A$1)/$AZ98*100</f>
        <v>0</v>
      </c>
      <c r="U199" s="4">
        <f>+(VLOOKUP(U$2,Cartera!$C$89:$DG$127,creditos_sf!$A199,0)/$A$1)/$AZ98*100</f>
        <v>0</v>
      </c>
      <c r="V199" s="4">
        <f>+(VLOOKUP(V$2,Cartera!$C$89:$DG$127,creditos_sf!$A199,0)/$A$1)/$AZ98*100</f>
        <v>0</v>
      </c>
      <c r="W199" s="4">
        <f>+(VLOOKUP(W$2,Cartera!$C$89:$DG$127,creditos_sf!$A199,0)/$A$1)/$AZ98*100</f>
        <v>0</v>
      </c>
      <c r="X199" s="4">
        <f>+(VLOOKUP(X$2,Cartera!$C$89:$DG$127,creditos_sf!$A199,0)/$A$1)/$AZ98*100</f>
        <v>0</v>
      </c>
      <c r="Y199" s="4">
        <f>+(VLOOKUP(Y$2,Cartera!$C$89:$DG$127,creditos_sf!$A199,0)/$A$1)/$AZ98*100</f>
        <v>0</v>
      </c>
      <c r="Z199" s="4">
        <f>+(VLOOKUP(Z$2,Cartera!$C$89:$DG$127,creditos_sf!$A199,0)/$A$1)/$AZ98*100</f>
        <v>0</v>
      </c>
      <c r="AA199" s="4">
        <f>+(VLOOKUP(AA$2,Cartera!$C$89:$DG$127,creditos_sf!$A199,0)/$A$1)/$AZ98*100</f>
        <v>0</v>
      </c>
      <c r="AB199" s="4">
        <f>+(VLOOKUP(AB$2,Cartera!$C$89:$DG$127,creditos_sf!$A199,0)/$A$1)/$AZ98*100</f>
        <v>300153882.59860307</v>
      </c>
      <c r="AC199" s="4">
        <v>20275923.771086898</v>
      </c>
      <c r="AD199" s="4">
        <f>+(VLOOKUP(AD$2,Cartera!$C$89:$DG$127,creditos_sf!$A199,0)/$A$1)/$AZ98*100</f>
        <v>10306516.565768888</v>
      </c>
      <c r="AE199" s="4">
        <f>+(VLOOKUP(AE$2,Cartera!$C$89:$DG$127,creditos_sf!$A199,0)/$A$1)/$AZ98*100</f>
        <v>26476.33630158005</v>
      </c>
      <c r="AF199" s="4">
        <v>960669179.91146696</v>
      </c>
      <c r="AG199" s="4">
        <v>1351301134.3475599</v>
      </c>
      <c r="AH199" s="4">
        <f>+(VLOOKUP(AH$2,Cartera!$C$89:$DG$127,creditos_sf!$A199,0)/$A$1)/$AZ98*100</f>
        <v>171776562.92556661</v>
      </c>
      <c r="AI199" s="4">
        <f>+(VLOOKUP(AI$2,Cartera!$C$89:$DG$127,creditos_sf!$A199,0)/$A$1)/$AZ98*100</f>
        <v>21731243.256306134</v>
      </c>
      <c r="AJ199" s="4">
        <f>+(VLOOKUP(AJ$2,Cartera!$C$89:$DG$127,creditos_sf!$A199,0)/$A$1)/$AZ98*100</f>
        <v>386787600.5411002</v>
      </c>
      <c r="AK199" s="4">
        <v>167645225.46506301</v>
      </c>
      <c r="AL199" s="4">
        <v>1101220515.9972301</v>
      </c>
      <c r="AM199" s="4">
        <f>+(VLOOKUP(AM$2,Cartera!$C$89:$DG$127,creditos_sf!$A199,0)/$A$1)/$AZ98*100</f>
        <v>34518713.888020977</v>
      </c>
      <c r="AN199" s="4">
        <f>+(VLOOKUP(AN$2,Cartera!$C$89:$DG$127,creditos_sf!$A199,0)/$A$1)/$AZ98*100</f>
        <v>104019067.66491427</v>
      </c>
      <c r="AO199" s="4">
        <f>+(VLOOKUP(AO$2,Cartera!$C$89:$DG$127,creditos_sf!$A199,0)/$A$1)/$AZ98*100</f>
        <v>223471312.07384336</v>
      </c>
      <c r="AP199" s="4">
        <f>+(VLOOKUP(AP$2,Cartera!$C$89:$DG$127,creditos_sf!$A199,0)/$A$1)/$AZ98*100</f>
        <v>0</v>
      </c>
      <c r="AQ199" s="4">
        <f>+(VLOOKUP(AQ$2,Cartera!$C$89:$DG$127,creditos_sf!$A199,0)/$A$1)/$AZ98*100</f>
        <v>84373205.634164438</v>
      </c>
      <c r="AR199" s="4">
        <v>32607209.8478477</v>
      </c>
      <c r="AS199" s="4">
        <v>137249746.29750699</v>
      </c>
      <c r="AT199" s="4">
        <v>5441581.71783874</v>
      </c>
      <c r="AU199" s="4">
        <f>+(VLOOKUP(AU$2,Cartera!$C$89:$DG$127,creditos_sf!$A199,0)/$A$1)/$AZ98*100</f>
        <v>29864173.001058232</v>
      </c>
      <c r="AV199" s="4">
        <f>+(VLOOKUP(AV$2,Cartera!$C$89:$DG$127,creditos_sf!$A199,0)/$A$1)/$AZ98*100</f>
        <v>22083792.437245291</v>
      </c>
      <c r="AW199" s="4">
        <v>495176117.53146702</v>
      </c>
      <c r="AX199" s="4">
        <v>585848990.92314994</v>
      </c>
      <c r="AY199" s="4">
        <f>+(VLOOKUP(AY$2,Cartera!$C$89:$DG$127,creditos_sf!$A199,0)/$A$1)/$AZ98*100</f>
        <v>1120290978.2342117</v>
      </c>
    </row>
    <row r="200" spans="1:51" ht="16.5" x14ac:dyDescent="0.3">
      <c r="A200">
        <f t="shared" si="3"/>
        <v>109</v>
      </c>
      <c r="B200" s="1">
        <v>98</v>
      </c>
      <c r="C200" s="3">
        <v>43830</v>
      </c>
      <c r="D200" s="4">
        <f>+(VLOOKUP(D$2,Cartera!$C$23:$DG$33,creditos_sf!$A200,0)/$A$1)/$AZ99*100</f>
        <v>621081794.07909155</v>
      </c>
      <c r="E200" s="4">
        <v>4413036311.36549</v>
      </c>
      <c r="F200" s="4">
        <v>4438424383.70646</v>
      </c>
      <c r="G200" s="4">
        <v>2275457668.91291</v>
      </c>
      <c r="H200" s="4">
        <f>+(VLOOKUP(H$2,Cartera!$C$23:$DG$33,creditos_sf!$A200,0)/$A$1)/$AZ99*100</f>
        <v>157476865.99778569</v>
      </c>
      <c r="I200" s="4">
        <f>+(VLOOKUP(I$2,Cartera!$C$23:$DG$33,creditos_sf!$A200,0)/$A$1)/$AZ99*100</f>
        <v>443964418.42396992</v>
      </c>
      <c r="J200" s="4">
        <v>18761406776.5191</v>
      </c>
      <c r="K200" s="4">
        <f>+(VLOOKUP(K$2,Cartera!$C$23:$DG$33,creditos_sf!$A200,0)/$A$1)/$AZ99*100</f>
        <v>26859888317.466373</v>
      </c>
      <c r="L200" s="4">
        <v>42060315899.623199</v>
      </c>
      <c r="M200" s="4">
        <f>+(VLOOKUP(M$2,Cartera!$C$23:$DG$33,creditos_sf!$A200,0)/$A$1)/$AZ99*100</f>
        <v>21047199756.021564</v>
      </c>
      <c r="N200" s="4">
        <v>214657595.622291</v>
      </c>
      <c r="O200" s="4">
        <f>+(VLOOKUP(O$2,Cartera!$C$89:$DG$127,creditos_sf!$A200,0)/$A$1)/$AZ99*100</f>
        <v>0</v>
      </c>
      <c r="P200" s="4">
        <v>1276224841.9945099</v>
      </c>
      <c r="Q200" s="4">
        <f>+(VLOOKUP(Q$2,Cartera!$C$89:$DG$127,creditos_sf!$A200,0)/$A$1)/$AZ99*100</f>
        <v>296627341.51526219</v>
      </c>
      <c r="R200" s="4">
        <f>+(VLOOKUP(R$2,Cartera!$C$89:$DG$127,creditos_sf!$A200,0)/$A$1)/$AZ99*100</f>
        <v>38893950.625290535</v>
      </c>
      <c r="S200" s="4">
        <f>+(VLOOKUP(S$2,Cartera!$C$89:$DG$127,creditos_sf!$A200,0)/$A$1)/$AZ99*100</f>
        <v>0</v>
      </c>
      <c r="T200" s="4">
        <f>+(VLOOKUP(T$2,Cartera!$C$89:$DG$127,creditos_sf!$A200,0)/$A$1)/$AZ99*100</f>
        <v>0</v>
      </c>
      <c r="U200" s="4">
        <f>+(VLOOKUP(U$2,Cartera!$C$89:$DG$127,creditos_sf!$A200,0)/$A$1)/$AZ99*100</f>
        <v>0</v>
      </c>
      <c r="V200" s="4">
        <f>+(VLOOKUP(V$2,Cartera!$C$89:$DG$127,creditos_sf!$A200,0)/$A$1)/$AZ99*100</f>
        <v>0</v>
      </c>
      <c r="W200" s="4">
        <f>+(VLOOKUP(W$2,Cartera!$C$89:$DG$127,creditos_sf!$A200,0)/$A$1)/$AZ99*100</f>
        <v>0</v>
      </c>
      <c r="X200" s="4">
        <f>+(VLOOKUP(X$2,Cartera!$C$89:$DG$127,creditos_sf!$A200,0)/$A$1)/$AZ99*100</f>
        <v>0</v>
      </c>
      <c r="Y200" s="4">
        <f>+(VLOOKUP(Y$2,Cartera!$C$89:$DG$127,creditos_sf!$A200,0)/$A$1)/$AZ99*100</f>
        <v>0</v>
      </c>
      <c r="Z200" s="4">
        <f>+(VLOOKUP(Z$2,Cartera!$C$89:$DG$127,creditos_sf!$A200,0)/$A$1)/$AZ99*100</f>
        <v>0</v>
      </c>
      <c r="AA200" s="4">
        <f>+(VLOOKUP(AA$2,Cartera!$C$89:$DG$127,creditos_sf!$A200,0)/$A$1)/$AZ99*100</f>
        <v>0</v>
      </c>
      <c r="AB200" s="4">
        <f>+(VLOOKUP(AB$2,Cartera!$C$89:$DG$127,creditos_sf!$A200,0)/$A$1)/$AZ99*100</f>
        <v>302012390.36181581</v>
      </c>
      <c r="AC200" s="4">
        <v>18686418.520259</v>
      </c>
      <c r="AD200" s="4">
        <f>+(VLOOKUP(AD$2,Cartera!$C$89:$DG$127,creditos_sf!$A200,0)/$A$1)/$AZ99*100</f>
        <v>11492492.515077341</v>
      </c>
      <c r="AE200" s="4">
        <f>+(VLOOKUP(AE$2,Cartera!$C$89:$DG$127,creditos_sf!$A200,0)/$A$1)/$AZ99*100</f>
        <v>153067.29190721319</v>
      </c>
      <c r="AF200" s="4">
        <v>966751393.22021306</v>
      </c>
      <c r="AG200" s="4">
        <v>1362540489.9514101</v>
      </c>
      <c r="AH200" s="4">
        <f>+(VLOOKUP(AH$2,Cartera!$C$89:$DG$127,creditos_sf!$A200,0)/$A$1)/$AZ99*100</f>
        <v>169216487.08765396</v>
      </c>
      <c r="AI200" s="4">
        <f>+(VLOOKUP(AI$2,Cartera!$C$89:$DG$127,creditos_sf!$A200,0)/$A$1)/$AZ99*100</f>
        <v>21956679.513795063</v>
      </c>
      <c r="AJ200" s="4">
        <f>+(VLOOKUP(AJ$2,Cartera!$C$89:$DG$127,creditos_sf!$A200,0)/$A$1)/$AZ99*100</f>
        <v>383134811.75812703</v>
      </c>
      <c r="AK200" s="4">
        <v>172650755.38996401</v>
      </c>
      <c r="AL200" s="4">
        <v>1112251509.7604699</v>
      </c>
      <c r="AM200" s="4">
        <f>+(VLOOKUP(AM$2,Cartera!$C$89:$DG$127,creditos_sf!$A200,0)/$A$1)/$AZ99*100</f>
        <v>34285682.929137439</v>
      </c>
      <c r="AN200" s="4">
        <f>+(VLOOKUP(AN$2,Cartera!$C$89:$DG$127,creditos_sf!$A200,0)/$A$1)/$AZ99*100</f>
        <v>105611277.95013836</v>
      </c>
      <c r="AO200" s="4">
        <f>+(VLOOKUP(AO$2,Cartera!$C$89:$DG$127,creditos_sf!$A200,0)/$A$1)/$AZ99*100</f>
        <v>220461316.85836729</v>
      </c>
      <c r="AP200" s="4">
        <f>+(VLOOKUP(AP$2,Cartera!$C$89:$DG$127,creditos_sf!$A200,0)/$A$1)/$AZ99*100</f>
        <v>0</v>
      </c>
      <c r="AQ200" s="4">
        <f>+(VLOOKUP(AQ$2,Cartera!$C$89:$DG$127,creditos_sf!$A200,0)/$A$1)/$AZ99*100</f>
        <v>83671644.198572829</v>
      </c>
      <c r="AR200" s="4">
        <v>31287286.886634503</v>
      </c>
      <c r="AS200" s="4">
        <v>137104321.014245</v>
      </c>
      <c r="AT200" s="4">
        <v>5176969.2842336502</v>
      </c>
      <c r="AU200" s="4">
        <f>+(VLOOKUP(AU$2,Cartera!$C$89:$DG$127,creditos_sf!$A200,0)/$A$1)/$AZ99*100</f>
        <v>29776075.872335676</v>
      </c>
      <c r="AV200" s="4">
        <f>+(VLOOKUP(AV$2,Cartera!$C$89:$DG$127,creditos_sf!$A200,0)/$A$1)/$AZ99*100</f>
        <v>22066539.364440687</v>
      </c>
      <c r="AW200" s="4">
        <v>499388248.99899697</v>
      </c>
      <c r="AX200" s="4">
        <v>578955284.675614</v>
      </c>
      <c r="AY200" s="4">
        <f>+(VLOOKUP(AY$2,Cartera!$C$89:$DG$127,creditos_sf!$A200,0)/$A$1)/$AZ99*100</f>
        <v>1123696835.5644979</v>
      </c>
    </row>
  </sheetData>
  <conditionalFormatting sqref="D3:AY99">
    <cfRule type="cellIs" dxfId="31" priority="3" operator="lessThan">
      <formula>0</formula>
    </cfRule>
  </conditionalFormatting>
  <conditionalFormatting sqref="D104:AY200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Y100"/>
  <sheetViews>
    <sheetView topLeftCell="AO72" zoomScale="59" zoomScaleNormal="59" workbookViewId="0">
      <selection activeCell="AY4" sqref="AY4:AY100"/>
    </sheetView>
  </sheetViews>
  <sheetFormatPr baseColWidth="10" defaultRowHeight="15" x14ac:dyDescent="0.25"/>
  <cols>
    <col min="4" max="51" width="27.28515625" customWidth="1"/>
  </cols>
  <sheetData>
    <row r="2" spans="2:51" x14ac:dyDescent="0.25">
      <c r="C2" s="37">
        <v>3</v>
      </c>
      <c r="P2" t="s">
        <v>326</v>
      </c>
      <c r="AH2" t="s">
        <v>326</v>
      </c>
      <c r="AM2" t="s">
        <v>326</v>
      </c>
    </row>
    <row r="3" spans="2:51" ht="16.5" x14ac:dyDescent="0.3">
      <c r="C3" s="3"/>
      <c r="D3" s="1" t="s">
        <v>2</v>
      </c>
      <c r="E3" s="1" t="s">
        <v>3</v>
      </c>
      <c r="F3" s="1" t="s">
        <v>4</v>
      </c>
      <c r="G3" s="1" t="s">
        <v>5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24</v>
      </c>
      <c r="O3" s="1" t="s">
        <v>25</v>
      </c>
      <c r="P3" s="32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32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32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</row>
    <row r="4" spans="2:51" ht="16.5" x14ac:dyDescent="0.3">
      <c r="B4" s="1">
        <v>2</v>
      </c>
      <c r="C4" s="3">
        <v>40908</v>
      </c>
      <c r="D4" s="4">
        <f>+VLOOKUP(D$3,Fondeo!$C$5:CV$18,Costo_fondeo!$B4,FALSE)</f>
        <v>1.9880970566849392</v>
      </c>
      <c r="E4" s="4">
        <f>+VLOOKUP(E$3,Fondeo!$C$5:CW$18,Costo_fondeo!$B4,FALSE)</f>
        <v>2.224473168195003</v>
      </c>
      <c r="F4" s="4">
        <f>+VLOOKUP(F$3,Fondeo!$C$5:CX$18,Costo_fondeo!$B4,FALSE)</f>
        <v>3.666568483501087</v>
      </c>
      <c r="G4" s="4">
        <f>+VLOOKUP(G$3,Fondeo!$C$5:CY$18,Costo_fondeo!$B4,FALSE)</f>
        <v>1.9686710123489979</v>
      </c>
      <c r="H4" s="4">
        <f>+VLOOKUP(H$3,Fondeo!$C$5:CZ$18,Costo_fondeo!$B4,FALSE)</f>
        <v>0</v>
      </c>
      <c r="I4" s="4">
        <f>+VLOOKUP(I$3,Fondeo!$C$5:DA$18,Costo_fondeo!$B4,FALSE)</f>
        <v>1.4296796676533272</v>
      </c>
      <c r="J4" s="4">
        <f>+VLOOKUP(J$3,Fondeo!$C$5:DB$18,Costo_fondeo!$B4,FALSE)</f>
        <v>2.0239955202446493</v>
      </c>
      <c r="K4" s="4">
        <f>+VLOOKUP(K$3,Fondeo!$C$5:DC$18,Costo_fondeo!$B4,FALSE)</f>
        <v>1.8081699974750116</v>
      </c>
      <c r="L4" s="4">
        <f>+VLOOKUP(L$3,Fondeo!$C$5:DD$18,Costo_fondeo!$B4,FALSE)</f>
        <v>1.5212923542798011</v>
      </c>
      <c r="M4" s="4">
        <f>+VLOOKUP(M$3,Fondeo!$C$5:DE$18,Costo_fondeo!$B4,FALSE)</f>
        <v>1.2834529138963686</v>
      </c>
      <c r="N4" s="4">
        <f>+VLOOKUP(N$3,Fondeo!$C$38:$CV$76,Costo_fondeo!$B4,FALSE)</f>
        <v>6.4131222621230499</v>
      </c>
      <c r="O4" s="4">
        <f>+VLOOKUP(O$3,Fondeo!$C$38:$CV$76,Costo_fondeo!$B4,FALSE)</f>
        <v>9.2626613429009463</v>
      </c>
      <c r="P4" s="4">
        <v>5.6094984771001499</v>
      </c>
      <c r="Q4" s="4">
        <f>+VLOOKUP(Q$3,Fondeo!$C$38:$CV$76,Costo_fondeo!$B4,FALSE)</f>
        <v>7.9379854627353446</v>
      </c>
      <c r="R4" s="4">
        <f>+VLOOKUP(R$3,Fondeo!$C$38:$CV$76,Costo_fondeo!$B4,FALSE)</f>
        <v>0</v>
      </c>
      <c r="S4" s="4">
        <f>+VLOOKUP(S$3,Fondeo!$C$38:$CV$76,Costo_fondeo!$B4,FALSE)</f>
        <v>5.2974055420512585</v>
      </c>
      <c r="T4" s="4">
        <f>+VLOOKUP(T$3,Fondeo!$C$38:$CV$76,Costo_fondeo!$B4,FALSE)</f>
        <v>6.3607039017744116</v>
      </c>
      <c r="U4" s="4">
        <f>+VLOOKUP(U$3,Fondeo!$C$38:$CV$76,Costo_fondeo!$B4,FALSE)</f>
        <v>8.4673838496588942</v>
      </c>
      <c r="V4" s="4">
        <f>+VLOOKUP(V$3,Fondeo!$C$38:$CV$76,Costo_fondeo!$B4,FALSE)</f>
        <v>6.2374826578764111</v>
      </c>
      <c r="W4" s="4">
        <f>+VLOOKUP(W$3,Fondeo!$C$38:$CV$76,Costo_fondeo!$B4,FALSE)</f>
        <v>8.8058033763804797</v>
      </c>
      <c r="X4" s="4">
        <f>+VLOOKUP(X$3,Fondeo!$C$38:$CV$76,Costo_fondeo!$B4,FALSE)</f>
        <v>4.8440785856829232</v>
      </c>
      <c r="Y4" s="4">
        <f>+VLOOKUP(Y$3,Fondeo!$C$38:$CV$76,Costo_fondeo!$B4,FALSE)</f>
        <v>6.6761814531690415</v>
      </c>
      <c r="Z4" s="4">
        <f>+VLOOKUP(Z$3,Fondeo!$C$38:$CV$76,Costo_fondeo!$B4,FALSE)</f>
        <v>6.4170561873668017</v>
      </c>
      <c r="AA4" s="4">
        <f>+VLOOKUP(AA$3,Fondeo!$C$38:$CV$76,Costo_fondeo!$B4,FALSE)</f>
        <v>9.1505114913815415</v>
      </c>
      <c r="AB4" s="4">
        <f>+VLOOKUP(AB$3,Fondeo!$C$38:$CV$76,Costo_fondeo!$B4,FALSE)</f>
        <v>7.2842608930570689</v>
      </c>
      <c r="AC4" s="4">
        <f>+VLOOKUP(AC$3,Fondeo!$C$38:$CV$76,Costo_fondeo!$B4,FALSE)</f>
        <v>7.7889770579174202</v>
      </c>
      <c r="AD4" s="4">
        <f>+VLOOKUP(AD$3,Fondeo!$C$38:$CV$76,Costo_fondeo!$B4,FALSE)</f>
        <v>5.8480751544512284</v>
      </c>
      <c r="AE4" s="4">
        <f>+VLOOKUP(AE$3,Fondeo!$C$38:$CV$76,Costo_fondeo!$B4,FALSE)</f>
        <v>9.1354464889821205</v>
      </c>
      <c r="AF4" s="4">
        <f>+VLOOKUP(AF$3,Fondeo!$C$38:$CV$76,Costo_fondeo!$B4,FALSE)</f>
        <v>4.7035600033127798</v>
      </c>
      <c r="AG4" s="4">
        <f>+VLOOKUP(AG$3,Fondeo!$C$38:$CV$76,Costo_fondeo!$B4,FALSE)</f>
        <v>5.1389472026928713</v>
      </c>
      <c r="AH4" s="4">
        <v>9.1080567658489198</v>
      </c>
      <c r="AI4" s="4">
        <f>+VLOOKUP(AI$3,Fondeo!$C$38:$CV$76,Costo_fondeo!$B4,FALSE)</f>
        <v>7.9079216518710371</v>
      </c>
      <c r="AJ4" s="4">
        <f>+VLOOKUP(AJ$3,Fondeo!$C$38:$CV$76,Costo_fondeo!$B4,FALSE)</f>
        <v>12.746248472529897</v>
      </c>
      <c r="AK4" s="4">
        <f>+VLOOKUP(AK$3,Fondeo!$C$38:$CV$76,Costo_fondeo!$B4,FALSE)</f>
        <v>7.2835625628976208</v>
      </c>
      <c r="AL4" s="4">
        <f>+VLOOKUP(AL$3,Fondeo!$C$38:$CV$76,Costo_fondeo!$B4,FALSE)</f>
        <v>4.7489238949443573</v>
      </c>
      <c r="AM4" s="4">
        <v>9.6962884171155697</v>
      </c>
      <c r="AN4" s="4">
        <f>+VLOOKUP(AN$3,Fondeo!$C$38:$CV$76,Costo_fondeo!$B4,FALSE)</f>
        <v>8.3874527053324037</v>
      </c>
      <c r="AO4" s="4">
        <f>+VLOOKUP(AO$3,Fondeo!$C$38:$CV$76,Costo_fondeo!$B4,FALSE)</f>
        <v>7.6807186623398689</v>
      </c>
      <c r="AP4" s="4">
        <f>+VLOOKUP(AP$3,Fondeo!$C$38:$CV$76,Costo_fondeo!$B4,FALSE)</f>
        <v>1.3473190558532457</v>
      </c>
      <c r="AQ4" s="4">
        <f>+VLOOKUP(AQ$3,Fondeo!$C$38:$CV$76,Costo_fondeo!$B4,FALSE)</f>
        <v>4.7054229617733929</v>
      </c>
      <c r="AR4" s="4">
        <f>+VLOOKUP(AR$3,Fondeo!$C$38:$CV$76,Costo_fondeo!$B4,FALSE)</f>
        <v>7.8162046535145411</v>
      </c>
      <c r="AS4" s="4">
        <f>+VLOOKUP(AS$3,Fondeo!$C$38:$CV$76,Costo_fondeo!$B4,FALSE)</f>
        <v>7.1986657812536547</v>
      </c>
      <c r="AT4" s="4">
        <f>+VLOOKUP(AT$3,Fondeo!$C$38:$CV$76,Costo_fondeo!$B4,FALSE)</f>
        <v>6.0575854099264737</v>
      </c>
      <c r="AU4" s="4">
        <f>+VLOOKUP(AU$3,Fondeo!$C$38:$CV$76,Costo_fondeo!$B4,FALSE)</f>
        <v>9.3200559881723066</v>
      </c>
      <c r="AV4" s="4">
        <f>+VLOOKUP(AV$3,Fondeo!$C$38:$CV$76,Costo_fondeo!$B4,FALSE)</f>
        <v>8.980731512254625</v>
      </c>
      <c r="AW4" s="4">
        <f>+VLOOKUP(AW$3,Fondeo!$C$38:$CV$76,Costo_fondeo!$B4,FALSE)</f>
        <v>5.6374776964114375</v>
      </c>
      <c r="AX4" s="4">
        <f>+VLOOKUP(AX$3,Fondeo!$C$38:$CV$76,Costo_fondeo!$B4,FALSE)</f>
        <v>6.5171305515116735</v>
      </c>
      <c r="AY4" s="4">
        <f>+VLOOKUP(AY$3,Fondeo!$C$38:$CV$76,Costo_fondeo!$B4,FALSE)</f>
        <v>6.1086240010471631</v>
      </c>
    </row>
    <row r="5" spans="2:51" ht="16.5" x14ac:dyDescent="0.3">
      <c r="B5" s="1">
        <v>3</v>
      </c>
      <c r="C5" s="3">
        <v>40939</v>
      </c>
      <c r="D5" s="4">
        <f>+VLOOKUP(D$3,Fondeo!$C$5:CV$18,Costo_fondeo!$B5,FALSE)</f>
        <v>2.0246426766804984</v>
      </c>
      <c r="E5" s="4">
        <f>+VLOOKUP(E$3,Fondeo!$C$5:CW$18,Costo_fondeo!$B5,FALSE)</f>
        <v>2.248393721958132</v>
      </c>
      <c r="F5" s="4">
        <f>+VLOOKUP(F$3,Fondeo!$C$5:CX$18,Costo_fondeo!$B5,FALSE)</f>
        <v>3.7063680357681776</v>
      </c>
      <c r="G5" s="4">
        <f>+VLOOKUP(G$3,Fondeo!$C$5:CY$18,Costo_fondeo!$B5,FALSE)</f>
        <v>1.9957019840431629</v>
      </c>
      <c r="H5" s="4">
        <f>+VLOOKUP(H$3,Fondeo!$C$5:CZ$18,Costo_fondeo!$B5,FALSE)</f>
        <v>0</v>
      </c>
      <c r="I5" s="4">
        <f>+VLOOKUP(I$3,Fondeo!$C$5:DA$18,Costo_fondeo!$B5,FALSE)</f>
        <v>1.4479083823497865</v>
      </c>
      <c r="J5" s="4">
        <f>+VLOOKUP(J$3,Fondeo!$C$5:DB$18,Costo_fondeo!$B5,FALSE)</f>
        <v>2.0219207950716407</v>
      </c>
      <c r="K5" s="4">
        <f>+VLOOKUP(K$3,Fondeo!$C$5:DC$18,Costo_fondeo!$B5,FALSE)</f>
        <v>1.8204474312333474</v>
      </c>
      <c r="L5" s="4">
        <f>+VLOOKUP(L$3,Fondeo!$C$5:DD$18,Costo_fondeo!$B5,FALSE)</f>
        <v>1.5214062606470524</v>
      </c>
      <c r="M5" s="4">
        <f>+VLOOKUP(M$3,Fondeo!$C$5:DE$18,Costo_fondeo!$B5,FALSE)</f>
        <v>1.2921611410735179</v>
      </c>
      <c r="N5" s="4">
        <f>+VLOOKUP(N$3,Fondeo!$C$38:$CV$76,Costo_fondeo!$B5,FALSE)</f>
        <v>6.4595816145649705</v>
      </c>
      <c r="O5" s="4">
        <f>+VLOOKUP(O$3,Fondeo!$C$38:$CV$76,Costo_fondeo!$B5,FALSE)</f>
        <v>9.335747123375576</v>
      </c>
      <c r="P5" s="4">
        <v>5.6107724926215896</v>
      </c>
      <c r="Q5" s="4">
        <f>+VLOOKUP(Q$3,Fondeo!$C$38:$CV$76,Costo_fondeo!$B5,FALSE)</f>
        <v>7.9869072144838462</v>
      </c>
      <c r="R5" s="4">
        <f>+VLOOKUP(R$3,Fondeo!$C$38:$CV$76,Costo_fondeo!$B5,FALSE)</f>
        <v>0</v>
      </c>
      <c r="S5" s="4">
        <f>+VLOOKUP(S$3,Fondeo!$C$38:$CV$76,Costo_fondeo!$B5,FALSE)</f>
        <v>5.2431304828783967</v>
      </c>
      <c r="T5" s="4">
        <f>+VLOOKUP(T$3,Fondeo!$C$38:$CV$76,Costo_fondeo!$B5,FALSE)</f>
        <v>6.3913937564790801</v>
      </c>
      <c r="U5" s="4">
        <f>+VLOOKUP(U$3,Fondeo!$C$38:$CV$76,Costo_fondeo!$B5,FALSE)</f>
        <v>8.3832067296025095</v>
      </c>
      <c r="V5" s="4">
        <f>+VLOOKUP(V$3,Fondeo!$C$38:$CV$76,Costo_fondeo!$B5,FALSE)</f>
        <v>6.2352029350914453</v>
      </c>
      <c r="W5" s="4">
        <f>+VLOOKUP(W$3,Fondeo!$C$38:$CV$76,Costo_fondeo!$B5,FALSE)</f>
        <v>8.8672496811621464</v>
      </c>
      <c r="X5" s="4">
        <f>+VLOOKUP(X$3,Fondeo!$C$38:$CV$76,Costo_fondeo!$B5,FALSE)</f>
        <v>4.9127409038046315</v>
      </c>
      <c r="Y5" s="4">
        <f>+VLOOKUP(Y$3,Fondeo!$C$38:$CV$76,Costo_fondeo!$B5,FALSE)</f>
        <v>6.7573060014753512</v>
      </c>
      <c r="Z5" s="4">
        <f>+VLOOKUP(Z$3,Fondeo!$C$38:$CV$76,Costo_fondeo!$B5,FALSE)</f>
        <v>6.3874589296735635</v>
      </c>
      <c r="AA5" s="4">
        <f>+VLOOKUP(AA$3,Fondeo!$C$38:$CV$76,Costo_fondeo!$B5,FALSE)</f>
        <v>9.0863045355943495</v>
      </c>
      <c r="AB5" s="4">
        <f>+VLOOKUP(AB$3,Fondeo!$C$38:$CV$76,Costo_fondeo!$B5,FALSE)</f>
        <v>7.2618256094097555</v>
      </c>
      <c r="AC5" s="4">
        <f>+VLOOKUP(AC$3,Fondeo!$C$38:$CV$76,Costo_fondeo!$B5,FALSE)</f>
        <v>7.9225196228847894</v>
      </c>
      <c r="AD5" s="4">
        <f>+VLOOKUP(AD$3,Fondeo!$C$38:$CV$76,Costo_fondeo!$B5,FALSE)</f>
        <v>6.7311483757687114</v>
      </c>
      <c r="AE5" s="4">
        <f>+VLOOKUP(AE$3,Fondeo!$C$38:$CV$76,Costo_fondeo!$B5,FALSE)</f>
        <v>9.3027254955385423</v>
      </c>
      <c r="AF5" s="4">
        <f>+VLOOKUP(AF$3,Fondeo!$C$38:$CV$76,Costo_fondeo!$B5,FALSE)</f>
        <v>4.7334009679706623</v>
      </c>
      <c r="AG5" s="4">
        <f>+VLOOKUP(AG$3,Fondeo!$C$38:$CV$76,Costo_fondeo!$B5,FALSE)</f>
        <v>5.1196934560958818</v>
      </c>
      <c r="AH5" s="4">
        <v>9.2808196604608408</v>
      </c>
      <c r="AI5" s="4">
        <f>+VLOOKUP(AI$3,Fondeo!$C$38:$CV$76,Costo_fondeo!$B5,FALSE)</f>
        <v>7.7938144492765247</v>
      </c>
      <c r="AJ5" s="4">
        <f>+VLOOKUP(AJ$3,Fondeo!$C$38:$CV$76,Costo_fondeo!$B5,FALSE)</f>
        <v>12.786957244064967</v>
      </c>
      <c r="AK5" s="4">
        <f>+VLOOKUP(AK$3,Fondeo!$C$38:$CV$76,Costo_fondeo!$B5,FALSE)</f>
        <v>7.2538716192464934</v>
      </c>
      <c r="AL5" s="4">
        <f>+VLOOKUP(AL$3,Fondeo!$C$38:$CV$76,Costo_fondeo!$B5,FALSE)</f>
        <v>4.7509563619859909</v>
      </c>
      <c r="AM5" s="4">
        <v>9.7003077260780604</v>
      </c>
      <c r="AN5" s="4">
        <f>+VLOOKUP(AN$3,Fondeo!$C$38:$CV$76,Costo_fondeo!$B5,FALSE)</f>
        <v>8.3192839521402213</v>
      </c>
      <c r="AO5" s="4">
        <f>+VLOOKUP(AO$3,Fondeo!$C$38:$CV$76,Costo_fondeo!$B5,FALSE)</f>
        <v>7.6236427480572591</v>
      </c>
      <c r="AP5" s="4">
        <f>+VLOOKUP(AP$3,Fondeo!$C$38:$CV$76,Costo_fondeo!$B5,FALSE)</f>
        <v>1.2669034909441295</v>
      </c>
      <c r="AQ5" s="4">
        <f>+VLOOKUP(AQ$3,Fondeo!$C$38:$CV$76,Costo_fondeo!$B5,FALSE)</f>
        <v>4.8131629511062712</v>
      </c>
      <c r="AR5" s="4">
        <f>+VLOOKUP(AR$3,Fondeo!$C$38:$CV$76,Costo_fondeo!$B5,FALSE)</f>
        <v>7.8501082578143953</v>
      </c>
      <c r="AS5" s="4">
        <f>+VLOOKUP(AS$3,Fondeo!$C$38:$CV$76,Costo_fondeo!$B5,FALSE)</f>
        <v>7.1546069968135946</v>
      </c>
      <c r="AT5" s="4">
        <f>+VLOOKUP(AT$3,Fondeo!$C$38:$CV$76,Costo_fondeo!$B5,FALSE)</f>
        <v>5.956477174274152</v>
      </c>
      <c r="AU5" s="4">
        <f>+VLOOKUP(AU$3,Fondeo!$C$38:$CV$76,Costo_fondeo!$B5,FALSE)</f>
        <v>9.2705389458322678</v>
      </c>
      <c r="AV5" s="4">
        <f>+VLOOKUP(AV$3,Fondeo!$C$38:$CV$76,Costo_fondeo!$B5,FALSE)</f>
        <v>8.9291822943912305</v>
      </c>
      <c r="AW5" s="4">
        <f>+VLOOKUP(AW$3,Fondeo!$C$38:$CV$76,Costo_fondeo!$B5,FALSE)</f>
        <v>5.5782741044267903</v>
      </c>
      <c r="AX5" s="4">
        <f>+VLOOKUP(AX$3,Fondeo!$C$38:$CV$76,Costo_fondeo!$B5,FALSE)</f>
        <v>6.4290738879207678</v>
      </c>
      <c r="AY5" s="4">
        <f>+VLOOKUP(AY$3,Fondeo!$C$38:$CV$76,Costo_fondeo!$B5,FALSE)</f>
        <v>6.0422652768417295</v>
      </c>
    </row>
    <row r="6" spans="2:51" ht="16.5" x14ac:dyDescent="0.3">
      <c r="B6" s="1">
        <v>4</v>
      </c>
      <c r="C6" s="3">
        <v>40968</v>
      </c>
      <c r="D6" s="4">
        <f>+VLOOKUP(D$3,Fondeo!$C$5:CV$18,Costo_fondeo!$B6,FALSE)</f>
        <v>2.0540952461669821</v>
      </c>
      <c r="E6" s="4">
        <f>+VLOOKUP(E$3,Fondeo!$C$5:CW$18,Costo_fondeo!$B6,FALSE)</f>
        <v>2.2832688332867881</v>
      </c>
      <c r="F6" s="4">
        <f>+VLOOKUP(F$3,Fondeo!$C$5:CX$18,Costo_fondeo!$B6,FALSE)</f>
        <v>3.7624463497641849</v>
      </c>
      <c r="G6" s="4">
        <f>+VLOOKUP(G$3,Fondeo!$C$5:CY$18,Costo_fondeo!$B6,FALSE)</f>
        <v>2.037419180287309</v>
      </c>
      <c r="H6" s="4">
        <f>+VLOOKUP(H$3,Fondeo!$C$5:CZ$18,Costo_fondeo!$B6,FALSE)</f>
        <v>0</v>
      </c>
      <c r="I6" s="4">
        <f>+VLOOKUP(I$3,Fondeo!$C$5:DA$18,Costo_fondeo!$B6,FALSE)</f>
        <v>1.4759058450191931</v>
      </c>
      <c r="J6" s="4">
        <f>+VLOOKUP(J$3,Fondeo!$C$5:DB$18,Costo_fondeo!$B6,FALSE)</f>
        <v>2.0235116658987664</v>
      </c>
      <c r="K6" s="4">
        <f>+VLOOKUP(K$3,Fondeo!$C$5:DC$18,Costo_fondeo!$B6,FALSE)</f>
        <v>1.8482164850350222</v>
      </c>
      <c r="L6" s="4">
        <f>+VLOOKUP(L$3,Fondeo!$C$5:DD$18,Costo_fondeo!$B6,FALSE)</f>
        <v>1.5228996361374683</v>
      </c>
      <c r="M6" s="4">
        <f>+VLOOKUP(M$3,Fondeo!$C$5:DE$18,Costo_fondeo!$B6,FALSE)</f>
        <v>1.305086182006663</v>
      </c>
      <c r="N6" s="4">
        <f>+VLOOKUP(N$3,Fondeo!$C$38:$CV$76,Costo_fondeo!$B6,FALSE)</f>
        <v>6.5603464194186927</v>
      </c>
      <c r="O6" s="4">
        <f>+VLOOKUP(O$3,Fondeo!$C$38:$CV$76,Costo_fondeo!$B6,FALSE)</f>
        <v>9.4518452246153739</v>
      </c>
      <c r="P6" s="4">
        <v>5.6155379344702601</v>
      </c>
      <c r="Q6" s="4">
        <f>+VLOOKUP(Q$3,Fondeo!$C$38:$CV$76,Costo_fondeo!$B6,FALSE)</f>
        <v>8.0396162806449691</v>
      </c>
      <c r="R6" s="4">
        <f>+VLOOKUP(R$3,Fondeo!$C$38:$CV$76,Costo_fondeo!$B6,FALSE)</f>
        <v>0</v>
      </c>
      <c r="S6" s="4">
        <f>+VLOOKUP(S$3,Fondeo!$C$38:$CV$76,Costo_fondeo!$B6,FALSE)</f>
        <v>5.2512987376694333</v>
      </c>
      <c r="T6" s="4">
        <f>+VLOOKUP(T$3,Fondeo!$C$38:$CV$76,Costo_fondeo!$B6,FALSE)</f>
        <v>6.5079179602332946</v>
      </c>
      <c r="U6" s="4">
        <f>+VLOOKUP(U$3,Fondeo!$C$38:$CV$76,Costo_fondeo!$B6,FALSE)</f>
        <v>8.3316247552809788</v>
      </c>
      <c r="V6" s="4">
        <f>+VLOOKUP(V$3,Fondeo!$C$38:$CV$76,Costo_fondeo!$B6,FALSE)</f>
        <v>6.2211439302805456</v>
      </c>
      <c r="W6" s="4">
        <f>+VLOOKUP(W$3,Fondeo!$C$38:$CV$76,Costo_fondeo!$B6,FALSE)</f>
        <v>8.8670524108886504</v>
      </c>
      <c r="X6" s="4">
        <f>+VLOOKUP(X$3,Fondeo!$C$38:$CV$76,Costo_fondeo!$B6,FALSE)</f>
        <v>4.9637889098538936</v>
      </c>
      <c r="Y6" s="4">
        <f>+VLOOKUP(Y$3,Fondeo!$C$38:$CV$76,Costo_fondeo!$B6,FALSE)</f>
        <v>6.8032830234439956</v>
      </c>
      <c r="Z6" s="4">
        <f>+VLOOKUP(Z$3,Fondeo!$C$38:$CV$76,Costo_fondeo!$B6,FALSE)</f>
        <v>6.3672226335019069</v>
      </c>
      <c r="AA6" s="4">
        <f>+VLOOKUP(AA$3,Fondeo!$C$38:$CV$76,Costo_fondeo!$B6,FALSE)</f>
        <v>9.1045817137783533</v>
      </c>
      <c r="AB6" s="4">
        <f>+VLOOKUP(AB$3,Fondeo!$C$38:$CV$76,Costo_fondeo!$B6,FALSE)</f>
        <v>7.2687163769012813</v>
      </c>
      <c r="AC6" s="4">
        <f>+VLOOKUP(AC$3,Fondeo!$C$38:$CV$76,Costo_fondeo!$B6,FALSE)</f>
        <v>7.9478587997453012</v>
      </c>
      <c r="AD6" s="4">
        <f>+VLOOKUP(AD$3,Fondeo!$C$38:$CV$76,Costo_fondeo!$B6,FALSE)</f>
        <v>6.9845576445019599</v>
      </c>
      <c r="AE6" s="4">
        <f>+VLOOKUP(AE$3,Fondeo!$C$38:$CV$76,Costo_fondeo!$B6,FALSE)</f>
        <v>9.4189814218641477</v>
      </c>
      <c r="AF6" s="4">
        <f>+VLOOKUP(AF$3,Fondeo!$C$38:$CV$76,Costo_fondeo!$B6,FALSE)</f>
        <v>4.7631869782831302</v>
      </c>
      <c r="AG6" s="4">
        <f>+VLOOKUP(AG$3,Fondeo!$C$38:$CV$76,Costo_fondeo!$B6,FALSE)</f>
        <v>5.109254707368601</v>
      </c>
      <c r="AH6" s="4">
        <v>9.4708999895544306</v>
      </c>
      <c r="AI6" s="4">
        <f>+VLOOKUP(AI$3,Fondeo!$C$38:$CV$76,Costo_fondeo!$B6,FALSE)</f>
        <v>7.7316633080176294</v>
      </c>
      <c r="AJ6" s="4">
        <f>+VLOOKUP(AJ$3,Fondeo!$C$38:$CV$76,Costo_fondeo!$B6,FALSE)</f>
        <v>12.640574148574297</v>
      </c>
      <c r="AK6" s="4">
        <f>+VLOOKUP(AK$3,Fondeo!$C$38:$CV$76,Costo_fondeo!$B6,FALSE)</f>
        <v>7.223211351500014</v>
      </c>
      <c r="AL6" s="4">
        <f>+VLOOKUP(AL$3,Fondeo!$C$38:$CV$76,Costo_fondeo!$B6,FALSE)</f>
        <v>4.7625443657784174</v>
      </c>
      <c r="AM6" s="4">
        <v>9.75709159608577</v>
      </c>
      <c r="AN6" s="4">
        <f>+VLOOKUP(AN$3,Fondeo!$C$38:$CV$76,Costo_fondeo!$B6,FALSE)</f>
        <v>8.2055591971870623</v>
      </c>
      <c r="AO6" s="4">
        <f>+VLOOKUP(AO$3,Fondeo!$C$38:$CV$76,Costo_fondeo!$B6,FALSE)</f>
        <v>7.6203106465792345</v>
      </c>
      <c r="AP6" s="4">
        <f>+VLOOKUP(AP$3,Fondeo!$C$38:$CV$76,Costo_fondeo!$B6,FALSE)</f>
        <v>1.1829107361496318</v>
      </c>
      <c r="AQ6" s="4">
        <f>+VLOOKUP(AQ$3,Fondeo!$C$38:$CV$76,Costo_fondeo!$B6,FALSE)</f>
        <v>5.0418806726390795</v>
      </c>
      <c r="AR6" s="4">
        <f>+VLOOKUP(AR$3,Fondeo!$C$38:$CV$76,Costo_fondeo!$B6,FALSE)</f>
        <v>7.8679732837824243</v>
      </c>
      <c r="AS6" s="4">
        <f>+VLOOKUP(AS$3,Fondeo!$C$38:$CV$76,Costo_fondeo!$B6,FALSE)</f>
        <v>7.1325633098921246</v>
      </c>
      <c r="AT6" s="4">
        <f>+VLOOKUP(AT$3,Fondeo!$C$38:$CV$76,Costo_fondeo!$B6,FALSE)</f>
        <v>5.9078431053322218</v>
      </c>
      <c r="AU6" s="4">
        <f>+VLOOKUP(AU$3,Fondeo!$C$38:$CV$76,Costo_fondeo!$B6,FALSE)</f>
        <v>9.3090525636418047</v>
      </c>
      <c r="AV6" s="4">
        <f>+VLOOKUP(AV$3,Fondeo!$C$38:$CV$76,Costo_fondeo!$B6,FALSE)</f>
        <v>9.113784779713118</v>
      </c>
      <c r="AW6" s="4">
        <f>+VLOOKUP(AW$3,Fondeo!$C$38:$CV$76,Costo_fondeo!$B6,FALSE)</f>
        <v>5.5620101157300272</v>
      </c>
      <c r="AX6" s="4">
        <f>+VLOOKUP(AX$3,Fondeo!$C$38:$CV$76,Costo_fondeo!$B6,FALSE)</f>
        <v>6.3741084044003289</v>
      </c>
      <c r="AY6" s="4">
        <f>+VLOOKUP(AY$3,Fondeo!$C$38:$CV$76,Costo_fondeo!$B6,FALSE)</f>
        <v>6.0092783490125461</v>
      </c>
    </row>
    <row r="7" spans="2:51" ht="16.5" x14ac:dyDescent="0.3">
      <c r="B7" s="1">
        <v>5</v>
      </c>
      <c r="C7" s="3">
        <v>40999</v>
      </c>
      <c r="D7" s="4">
        <f>+VLOOKUP(D$3,Fondeo!$C$5:CV$18,Costo_fondeo!$B7,FALSE)</f>
        <v>2.0760766145705793</v>
      </c>
      <c r="E7" s="4">
        <f>+VLOOKUP(E$3,Fondeo!$C$5:CW$18,Costo_fondeo!$B7,FALSE)</f>
        <v>2.3016255649509412</v>
      </c>
      <c r="F7" s="4">
        <f>+VLOOKUP(F$3,Fondeo!$C$5:CX$18,Costo_fondeo!$B7,FALSE)</f>
        <v>3.8157035568608459</v>
      </c>
      <c r="G7" s="4">
        <f>+VLOOKUP(G$3,Fondeo!$C$5:CY$18,Costo_fondeo!$B7,FALSE)</f>
        <v>2.0861705830314574</v>
      </c>
      <c r="H7" s="4">
        <f>+VLOOKUP(H$3,Fondeo!$C$5:CZ$18,Costo_fondeo!$B7,FALSE)</f>
        <v>0</v>
      </c>
      <c r="I7" s="4">
        <f>+VLOOKUP(I$3,Fondeo!$C$5:DA$18,Costo_fondeo!$B7,FALSE)</f>
        <v>1.5314471285591202</v>
      </c>
      <c r="J7" s="4">
        <f>+VLOOKUP(J$3,Fondeo!$C$5:DB$18,Costo_fondeo!$B7,FALSE)</f>
        <v>2.0207711317267836</v>
      </c>
      <c r="K7" s="4">
        <f>+VLOOKUP(K$3,Fondeo!$C$5:DC$18,Costo_fondeo!$B7,FALSE)</f>
        <v>1.8639306586477766</v>
      </c>
      <c r="L7" s="4">
        <f>+VLOOKUP(L$3,Fondeo!$C$5:DD$18,Costo_fondeo!$B7,FALSE)</f>
        <v>1.5274857880516144</v>
      </c>
      <c r="M7" s="4">
        <f>+VLOOKUP(M$3,Fondeo!$C$5:DE$18,Costo_fondeo!$B7,FALSE)</f>
        <v>1.3183715834977048</v>
      </c>
      <c r="N7" s="4">
        <f>+VLOOKUP(N$3,Fondeo!$C$38:$CV$76,Costo_fondeo!$B7,FALSE)</f>
        <v>6.5681868633716265</v>
      </c>
      <c r="O7" s="4">
        <f>+VLOOKUP(O$3,Fondeo!$C$38:$CV$76,Costo_fondeo!$B7,FALSE)</f>
        <v>9.5007565067139623</v>
      </c>
      <c r="P7" s="4">
        <v>5.6438514010135297</v>
      </c>
      <c r="Q7" s="4">
        <f>+VLOOKUP(Q$3,Fondeo!$C$38:$CV$76,Costo_fondeo!$B7,FALSE)</f>
        <v>8.0721767793139882</v>
      </c>
      <c r="R7" s="4">
        <f>+VLOOKUP(R$3,Fondeo!$C$38:$CV$76,Costo_fondeo!$B7,FALSE)</f>
        <v>0</v>
      </c>
      <c r="S7" s="4">
        <f>+VLOOKUP(S$3,Fondeo!$C$38:$CV$76,Costo_fondeo!$B7,FALSE)</f>
        <v>5.2002655596378151</v>
      </c>
      <c r="T7" s="4">
        <f>+VLOOKUP(T$3,Fondeo!$C$38:$CV$76,Costo_fondeo!$B7,FALSE)</f>
        <v>6.4630025982820447</v>
      </c>
      <c r="U7" s="4">
        <f>+VLOOKUP(U$3,Fondeo!$C$38:$CV$76,Costo_fondeo!$B7,FALSE)</f>
        <v>8.2815297831782075</v>
      </c>
      <c r="V7" s="4">
        <f>+VLOOKUP(V$3,Fondeo!$C$38:$CV$76,Costo_fondeo!$B7,FALSE)</f>
        <v>6.2043003854170102</v>
      </c>
      <c r="W7" s="4">
        <f>+VLOOKUP(W$3,Fondeo!$C$38:$CV$76,Costo_fondeo!$B7,FALSE)</f>
        <v>8.8212959879023796</v>
      </c>
      <c r="X7" s="4">
        <f>+VLOOKUP(X$3,Fondeo!$C$38:$CV$76,Costo_fondeo!$B7,FALSE)</f>
        <v>4.9983023954812351</v>
      </c>
      <c r="Y7" s="4">
        <f>+VLOOKUP(Y$3,Fondeo!$C$38:$CV$76,Costo_fondeo!$B7,FALSE)</f>
        <v>6.8680133752972452</v>
      </c>
      <c r="Z7" s="4">
        <f>+VLOOKUP(Z$3,Fondeo!$C$38:$CV$76,Costo_fondeo!$B7,FALSE)</f>
        <v>6.3492518272228962</v>
      </c>
      <c r="AA7" s="4">
        <f>+VLOOKUP(AA$3,Fondeo!$C$38:$CV$76,Costo_fondeo!$B7,FALSE)</f>
        <v>8.976477836786076</v>
      </c>
      <c r="AB7" s="4">
        <f>+VLOOKUP(AB$3,Fondeo!$C$38:$CV$76,Costo_fondeo!$B7,FALSE)</f>
        <v>7.2809452228859497</v>
      </c>
      <c r="AC7" s="4">
        <f>+VLOOKUP(AC$3,Fondeo!$C$38:$CV$76,Costo_fondeo!$B7,FALSE)</f>
        <v>8.0017826694350038</v>
      </c>
      <c r="AD7" s="4">
        <f>+VLOOKUP(AD$3,Fondeo!$C$38:$CV$76,Costo_fondeo!$B7,FALSE)</f>
        <v>6.9774735489382138</v>
      </c>
      <c r="AE7" s="4">
        <f>+VLOOKUP(AE$3,Fondeo!$C$38:$CV$76,Costo_fondeo!$B7,FALSE)</f>
        <v>9.5536518191595476</v>
      </c>
      <c r="AF7" s="4">
        <f>+VLOOKUP(AF$3,Fondeo!$C$38:$CV$76,Costo_fondeo!$B7,FALSE)</f>
        <v>4.793202388661383</v>
      </c>
      <c r="AG7" s="4">
        <f>+VLOOKUP(AG$3,Fondeo!$C$38:$CV$76,Costo_fondeo!$B7,FALSE)</f>
        <v>5.0955927190817274</v>
      </c>
      <c r="AH7" s="4">
        <v>9.4694163212836404</v>
      </c>
      <c r="AI7" s="4">
        <f>+VLOOKUP(AI$3,Fondeo!$C$38:$CV$76,Costo_fondeo!$B7,FALSE)</f>
        <v>7.6340888452826894</v>
      </c>
      <c r="AJ7" s="4">
        <f>+VLOOKUP(AJ$3,Fondeo!$C$38:$CV$76,Costo_fondeo!$B7,FALSE)</f>
        <v>12.596990319249917</v>
      </c>
      <c r="AK7" s="4">
        <f>+VLOOKUP(AK$3,Fondeo!$C$38:$CV$76,Costo_fondeo!$B7,FALSE)</f>
        <v>7.1548605780921131</v>
      </c>
      <c r="AL7" s="4">
        <f>+VLOOKUP(AL$3,Fondeo!$C$38:$CV$76,Costo_fondeo!$B7,FALSE)</f>
        <v>4.7791216524654718</v>
      </c>
      <c r="AM7" s="4">
        <v>9.7932735424046609</v>
      </c>
      <c r="AN7" s="4">
        <f>+VLOOKUP(AN$3,Fondeo!$C$38:$CV$76,Costo_fondeo!$B7,FALSE)</f>
        <v>8.2076805541117732</v>
      </c>
      <c r="AO7" s="4">
        <f>+VLOOKUP(AO$3,Fondeo!$C$38:$CV$76,Costo_fondeo!$B7,FALSE)</f>
        <v>7.5963237943260724</v>
      </c>
      <c r="AP7" s="4">
        <f>+VLOOKUP(AP$3,Fondeo!$C$38:$CV$76,Costo_fondeo!$B7,FALSE)</f>
        <v>1.1685797868312746</v>
      </c>
      <c r="AQ7" s="4">
        <f>+VLOOKUP(AQ$3,Fondeo!$C$38:$CV$76,Costo_fondeo!$B7,FALSE)</f>
        <v>5.1635917559313222</v>
      </c>
      <c r="AR7" s="4">
        <f>+VLOOKUP(AR$3,Fondeo!$C$38:$CV$76,Costo_fondeo!$B7,FALSE)</f>
        <v>7.8808595136339727</v>
      </c>
      <c r="AS7" s="4">
        <f>+VLOOKUP(AS$3,Fondeo!$C$38:$CV$76,Costo_fondeo!$B7,FALSE)</f>
        <v>7.0743906611071079</v>
      </c>
      <c r="AT7" s="4">
        <f>+VLOOKUP(AT$3,Fondeo!$C$38:$CV$76,Costo_fondeo!$B7,FALSE)</f>
        <v>5.8418144738244759</v>
      </c>
      <c r="AU7" s="4">
        <f>+VLOOKUP(AU$3,Fondeo!$C$38:$CV$76,Costo_fondeo!$B7,FALSE)</f>
        <v>9.3369104931970224</v>
      </c>
      <c r="AV7" s="4">
        <f>+VLOOKUP(AV$3,Fondeo!$C$38:$CV$76,Costo_fondeo!$B7,FALSE)</f>
        <v>9.0960203818689909</v>
      </c>
      <c r="AW7" s="4">
        <f>+VLOOKUP(AW$3,Fondeo!$C$38:$CV$76,Costo_fondeo!$B7,FALSE)</f>
        <v>5.5304213471355999</v>
      </c>
      <c r="AX7" s="4">
        <f>+VLOOKUP(AX$3,Fondeo!$C$38:$CV$76,Costo_fondeo!$B7,FALSE)</f>
        <v>6.293961635240426</v>
      </c>
      <c r="AY7" s="4">
        <f>+VLOOKUP(AY$3,Fondeo!$C$38:$CV$76,Costo_fondeo!$B7,FALSE)</f>
        <v>5.9778385989700418</v>
      </c>
    </row>
    <row r="8" spans="2:51" ht="16.5" x14ac:dyDescent="0.3">
      <c r="B8" s="1">
        <v>6</v>
      </c>
      <c r="C8" s="3">
        <v>41029</v>
      </c>
      <c r="D8" s="4">
        <f>+VLOOKUP(D$3,Fondeo!$C$5:CV$18,Costo_fondeo!$B8,FALSE)</f>
        <v>2.1149799825401305</v>
      </c>
      <c r="E8" s="4">
        <f>+VLOOKUP(E$3,Fondeo!$C$5:CW$18,Costo_fondeo!$B8,FALSE)</f>
        <v>2.3289113676878732</v>
      </c>
      <c r="F8" s="4">
        <f>+VLOOKUP(F$3,Fondeo!$C$5:CX$18,Costo_fondeo!$B8,FALSE)</f>
        <v>3.8713701465932853</v>
      </c>
      <c r="G8" s="4">
        <f>+VLOOKUP(G$3,Fondeo!$C$5:CY$18,Costo_fondeo!$B8,FALSE)</f>
        <v>2.1049520852545185</v>
      </c>
      <c r="H8" s="4">
        <f>+VLOOKUP(H$3,Fondeo!$C$5:CZ$18,Costo_fondeo!$B8,FALSE)</f>
        <v>0</v>
      </c>
      <c r="I8" s="4">
        <f>+VLOOKUP(I$3,Fondeo!$C$5:DA$18,Costo_fondeo!$B8,FALSE)</f>
        <v>1.5651139938051586</v>
      </c>
      <c r="J8" s="4">
        <f>+VLOOKUP(J$3,Fondeo!$C$5:DB$18,Costo_fondeo!$B8,FALSE)</f>
        <v>2.019973558650543</v>
      </c>
      <c r="K8" s="4">
        <f>+VLOOKUP(K$3,Fondeo!$C$5:DC$18,Costo_fondeo!$B8,FALSE)</f>
        <v>1.8867061392575706</v>
      </c>
      <c r="L8" s="4">
        <f>+VLOOKUP(L$3,Fondeo!$C$5:DD$18,Costo_fondeo!$B8,FALSE)</f>
        <v>1.5405368087390974</v>
      </c>
      <c r="M8" s="4">
        <f>+VLOOKUP(M$3,Fondeo!$C$5:DE$18,Costo_fondeo!$B8,FALSE)</f>
        <v>1.3428917777886973</v>
      </c>
      <c r="N8" s="4">
        <f>+VLOOKUP(N$3,Fondeo!$C$38:$CV$76,Costo_fondeo!$B8,FALSE)</f>
        <v>6.6005472745130218</v>
      </c>
      <c r="O8" s="4">
        <f>+VLOOKUP(O$3,Fondeo!$C$38:$CV$76,Costo_fondeo!$B8,FALSE)</f>
        <v>9.5081467737822258</v>
      </c>
      <c r="P8" s="4">
        <v>5.64042698570755</v>
      </c>
      <c r="Q8" s="4">
        <f>+VLOOKUP(Q$3,Fondeo!$C$38:$CV$76,Costo_fondeo!$B8,FALSE)</f>
        <v>8.1050712072507736</v>
      </c>
      <c r="R8" s="4">
        <f>+VLOOKUP(R$3,Fondeo!$C$38:$CV$76,Costo_fondeo!$B8,FALSE)</f>
        <v>0</v>
      </c>
      <c r="S8" s="4">
        <f>+VLOOKUP(S$3,Fondeo!$C$38:$CV$76,Costo_fondeo!$B8,FALSE)</f>
        <v>5.1530188311650651</v>
      </c>
      <c r="T8" s="4">
        <f>+VLOOKUP(T$3,Fondeo!$C$38:$CV$76,Costo_fondeo!$B8,FALSE)</f>
        <v>6.4227913772808414</v>
      </c>
      <c r="U8" s="4">
        <f>+VLOOKUP(U$3,Fondeo!$C$38:$CV$76,Costo_fondeo!$B8,FALSE)</f>
        <v>8.2162548711603911</v>
      </c>
      <c r="V8" s="4">
        <f>+VLOOKUP(V$3,Fondeo!$C$38:$CV$76,Costo_fondeo!$B8,FALSE)</f>
        <v>6.2612801517576173</v>
      </c>
      <c r="W8" s="4">
        <f>+VLOOKUP(W$3,Fondeo!$C$38:$CV$76,Costo_fondeo!$B8,FALSE)</f>
        <v>8.7272159649098331</v>
      </c>
      <c r="X8" s="4">
        <f>+VLOOKUP(X$3,Fondeo!$C$38:$CV$76,Costo_fondeo!$B8,FALSE)</f>
        <v>4.9954075690679085</v>
      </c>
      <c r="Y8" s="4">
        <f>+VLOOKUP(Y$3,Fondeo!$C$38:$CV$76,Costo_fondeo!$B8,FALSE)</f>
        <v>6.9030438042886928</v>
      </c>
      <c r="Z8" s="4">
        <f>+VLOOKUP(Z$3,Fondeo!$C$38:$CV$76,Costo_fondeo!$B8,FALSE)</f>
        <v>6.3480977502097549</v>
      </c>
      <c r="AA8" s="4">
        <f>+VLOOKUP(AA$3,Fondeo!$C$38:$CV$76,Costo_fondeo!$B8,FALSE)</f>
        <v>8.9263352927700268</v>
      </c>
      <c r="AB8" s="4">
        <f>+VLOOKUP(AB$3,Fondeo!$C$38:$CV$76,Costo_fondeo!$B8,FALSE)</f>
        <v>7.2976732347277586</v>
      </c>
      <c r="AC8" s="4">
        <f>+VLOOKUP(AC$3,Fondeo!$C$38:$CV$76,Costo_fondeo!$B8,FALSE)</f>
        <v>8.0377700878154315</v>
      </c>
      <c r="AD8" s="4">
        <f>+VLOOKUP(AD$3,Fondeo!$C$38:$CV$76,Costo_fondeo!$B8,FALSE)</f>
        <v>7.0647839078924894</v>
      </c>
      <c r="AE8" s="4">
        <f>+VLOOKUP(AE$3,Fondeo!$C$38:$CV$76,Costo_fondeo!$B8,FALSE)</f>
        <v>9.6832514459472794</v>
      </c>
      <c r="AF8" s="4">
        <f>+VLOOKUP(AF$3,Fondeo!$C$38:$CV$76,Costo_fondeo!$B8,FALSE)</f>
        <v>4.8246722543492719</v>
      </c>
      <c r="AG8" s="4">
        <f>+VLOOKUP(AG$3,Fondeo!$C$38:$CV$76,Costo_fondeo!$B8,FALSE)</f>
        <v>5.0916812427038272</v>
      </c>
      <c r="AH8" s="4">
        <v>9.5090619211994802</v>
      </c>
      <c r="AI8" s="4">
        <f>+VLOOKUP(AI$3,Fondeo!$C$38:$CV$76,Costo_fondeo!$B8,FALSE)</f>
        <v>7.541988283980035</v>
      </c>
      <c r="AJ8" s="4">
        <f>+VLOOKUP(AJ$3,Fondeo!$C$38:$CV$76,Costo_fondeo!$B8,FALSE)</f>
        <v>12.550150883133332</v>
      </c>
      <c r="AK8" s="4">
        <f>+VLOOKUP(AK$3,Fondeo!$C$38:$CV$76,Costo_fondeo!$B8,FALSE)</f>
        <v>7.0972688124685392</v>
      </c>
      <c r="AL8" s="4">
        <f>+VLOOKUP(AL$3,Fondeo!$C$38:$CV$76,Costo_fondeo!$B8,FALSE)</f>
        <v>4.7939686524929579</v>
      </c>
      <c r="AM8" s="4">
        <v>9.7693793583157298</v>
      </c>
      <c r="AN8" s="4">
        <f>+VLOOKUP(AN$3,Fondeo!$C$38:$CV$76,Costo_fondeo!$B8,FALSE)</f>
        <v>8.1991700200768012</v>
      </c>
      <c r="AO8" s="4">
        <f>+VLOOKUP(AO$3,Fondeo!$C$38:$CV$76,Costo_fondeo!$B8,FALSE)</f>
        <v>7.5371412968146396</v>
      </c>
      <c r="AP8" s="4">
        <f>+VLOOKUP(AP$3,Fondeo!$C$38:$CV$76,Costo_fondeo!$B8,FALSE)</f>
        <v>1.1572524524354473</v>
      </c>
      <c r="AQ8" s="4">
        <f>+VLOOKUP(AQ$3,Fondeo!$C$38:$CV$76,Costo_fondeo!$B8,FALSE)</f>
        <v>5.3603653560318207</v>
      </c>
      <c r="AR8" s="4">
        <f>+VLOOKUP(AR$3,Fondeo!$C$38:$CV$76,Costo_fondeo!$B8,FALSE)</f>
        <v>7.8727042031531376</v>
      </c>
      <c r="AS8" s="4">
        <f>+VLOOKUP(AS$3,Fondeo!$C$38:$CV$76,Costo_fondeo!$B8,FALSE)</f>
        <v>7.0222723356059236</v>
      </c>
      <c r="AT8" s="4">
        <f>+VLOOKUP(AT$3,Fondeo!$C$38:$CV$76,Costo_fondeo!$B8,FALSE)</f>
        <v>5.7772427785179445</v>
      </c>
      <c r="AU8" s="4">
        <f>+VLOOKUP(AU$3,Fondeo!$C$38:$CV$76,Costo_fondeo!$B8,FALSE)</f>
        <v>9.3381178347337563</v>
      </c>
      <c r="AV8" s="4">
        <f>+VLOOKUP(AV$3,Fondeo!$C$38:$CV$76,Costo_fondeo!$B8,FALSE)</f>
        <v>8.9972395344661766</v>
      </c>
      <c r="AW8" s="4">
        <f>+VLOOKUP(AW$3,Fondeo!$C$38:$CV$76,Costo_fondeo!$B8,FALSE)</f>
        <v>5.5250151670613912</v>
      </c>
      <c r="AX8" s="4">
        <f>+VLOOKUP(AX$3,Fondeo!$C$38:$CV$76,Costo_fondeo!$B8,FALSE)</f>
        <v>6.1972375798420911</v>
      </c>
      <c r="AY8" s="4">
        <f>+VLOOKUP(AY$3,Fondeo!$C$38:$CV$76,Costo_fondeo!$B8,FALSE)</f>
        <v>5.939454983310533</v>
      </c>
    </row>
    <row r="9" spans="2:51" ht="16.5" x14ac:dyDescent="0.3">
      <c r="B9" s="1">
        <v>7</v>
      </c>
      <c r="C9" s="3">
        <v>41060</v>
      </c>
      <c r="D9" s="4">
        <f>+VLOOKUP(D$3,Fondeo!$C$5:CV$18,Costo_fondeo!$B9,FALSE)</f>
        <v>2.1988388402034706</v>
      </c>
      <c r="E9" s="4">
        <f>+VLOOKUP(E$3,Fondeo!$C$5:CW$18,Costo_fondeo!$B9,FALSE)</f>
        <v>2.3457592887698189</v>
      </c>
      <c r="F9" s="4">
        <f>+VLOOKUP(F$3,Fondeo!$C$5:CX$18,Costo_fondeo!$B9,FALSE)</f>
        <v>3.9080218047472979</v>
      </c>
      <c r="G9" s="4">
        <f>+VLOOKUP(G$3,Fondeo!$C$5:CY$18,Costo_fondeo!$B9,FALSE)</f>
        <v>2.1612725230616996</v>
      </c>
      <c r="H9" s="4">
        <f>+VLOOKUP(H$3,Fondeo!$C$5:CZ$18,Costo_fondeo!$B9,FALSE)</f>
        <v>0</v>
      </c>
      <c r="I9" s="4">
        <f>+VLOOKUP(I$3,Fondeo!$C$5:DA$18,Costo_fondeo!$B9,FALSE)</f>
        <v>1.5866912641011637</v>
      </c>
      <c r="J9" s="4">
        <f>+VLOOKUP(J$3,Fondeo!$C$5:DB$18,Costo_fondeo!$B9,FALSE)</f>
        <v>2.0022916857127959</v>
      </c>
      <c r="K9" s="4">
        <f>+VLOOKUP(K$3,Fondeo!$C$5:DC$18,Costo_fondeo!$B9,FALSE)</f>
        <v>1.9333533845169542</v>
      </c>
      <c r="L9" s="4">
        <f>+VLOOKUP(L$3,Fondeo!$C$5:DD$18,Costo_fondeo!$B9,FALSE)</f>
        <v>1.5452419199927885</v>
      </c>
      <c r="M9" s="4">
        <f>+VLOOKUP(M$3,Fondeo!$C$5:DE$18,Costo_fondeo!$B9,FALSE)</f>
        <v>1.3619503033311586</v>
      </c>
      <c r="N9" s="4">
        <f>+VLOOKUP(N$3,Fondeo!$C$38:$CV$76,Costo_fondeo!$B9,FALSE)</f>
        <v>6.6286575290020524</v>
      </c>
      <c r="O9" s="4">
        <f>+VLOOKUP(O$3,Fondeo!$C$38:$CV$76,Costo_fondeo!$B9,FALSE)</f>
        <v>9.5837345531796796</v>
      </c>
      <c r="P9" s="4">
        <v>5.6419346044988803</v>
      </c>
      <c r="Q9" s="4">
        <f>+VLOOKUP(Q$3,Fondeo!$C$38:$CV$76,Costo_fondeo!$B9,FALSE)</f>
        <v>8.1422945517496039</v>
      </c>
      <c r="R9" s="4">
        <f>+VLOOKUP(R$3,Fondeo!$C$38:$CV$76,Costo_fondeo!$B9,FALSE)</f>
        <v>0</v>
      </c>
      <c r="S9" s="4">
        <f>+VLOOKUP(S$3,Fondeo!$C$38:$CV$76,Costo_fondeo!$B9,FALSE)</f>
        <v>5.0839311882435281</v>
      </c>
      <c r="T9" s="4">
        <f>+VLOOKUP(T$3,Fondeo!$C$38:$CV$76,Costo_fondeo!$B9,FALSE)</f>
        <v>6.3465101219653484</v>
      </c>
      <c r="U9" s="4">
        <f>+VLOOKUP(U$3,Fondeo!$C$38:$CV$76,Costo_fondeo!$B9,FALSE)</f>
        <v>8.1358245312637543</v>
      </c>
      <c r="V9" s="4">
        <f>+VLOOKUP(V$3,Fondeo!$C$38:$CV$76,Costo_fondeo!$B9,FALSE)</f>
        <v>6.231997948392582</v>
      </c>
      <c r="W9" s="4">
        <f>+VLOOKUP(W$3,Fondeo!$C$38:$CV$76,Costo_fondeo!$B9,FALSE)</f>
        <v>8.6450252722049736</v>
      </c>
      <c r="X9" s="4">
        <f>+VLOOKUP(X$3,Fondeo!$C$38:$CV$76,Costo_fondeo!$B9,FALSE)</f>
        <v>5.0063408929036344</v>
      </c>
      <c r="Y9" s="4">
        <f>+VLOOKUP(Y$3,Fondeo!$C$38:$CV$76,Costo_fondeo!$B9,FALSE)</f>
        <v>6.9357145041395594</v>
      </c>
      <c r="Z9" s="4">
        <f>+VLOOKUP(Z$3,Fondeo!$C$38:$CV$76,Costo_fondeo!$B9,FALSE)</f>
        <v>6.3169523756032913</v>
      </c>
      <c r="AA9" s="4">
        <f>+VLOOKUP(AA$3,Fondeo!$C$38:$CV$76,Costo_fondeo!$B9,FALSE)</f>
        <v>8.834282076159317</v>
      </c>
      <c r="AB9" s="4">
        <f>+VLOOKUP(AB$3,Fondeo!$C$38:$CV$76,Costo_fondeo!$B9,FALSE)</f>
        <v>7.3232580080661318</v>
      </c>
      <c r="AC9" s="4">
        <f>+VLOOKUP(AC$3,Fondeo!$C$38:$CV$76,Costo_fondeo!$B9,FALSE)</f>
        <v>8.0642134295709926</v>
      </c>
      <c r="AD9" s="4">
        <f>+VLOOKUP(AD$3,Fondeo!$C$38:$CV$76,Costo_fondeo!$B9,FALSE)</f>
        <v>7.286536989481708</v>
      </c>
      <c r="AE9" s="4">
        <f>+VLOOKUP(AE$3,Fondeo!$C$38:$CV$76,Costo_fondeo!$B9,FALSE)</f>
        <v>9.8497253122700918</v>
      </c>
      <c r="AF9" s="4">
        <f>+VLOOKUP(AF$3,Fondeo!$C$38:$CV$76,Costo_fondeo!$B9,FALSE)</f>
        <v>4.8464199846414768</v>
      </c>
      <c r="AG9" s="4">
        <f>+VLOOKUP(AG$3,Fondeo!$C$38:$CV$76,Costo_fondeo!$B9,FALSE)</f>
        <v>5.1008761904565176</v>
      </c>
      <c r="AH9" s="4">
        <v>9.4895760589138103</v>
      </c>
      <c r="AI9" s="4">
        <f>+VLOOKUP(AI$3,Fondeo!$C$38:$CV$76,Costo_fondeo!$B9,FALSE)</f>
        <v>7.4531873417031687</v>
      </c>
      <c r="AJ9" s="4">
        <f>+VLOOKUP(AJ$3,Fondeo!$C$38:$CV$76,Costo_fondeo!$B9,FALSE)</f>
        <v>12.504739544208929</v>
      </c>
      <c r="AK9" s="4">
        <f>+VLOOKUP(AK$3,Fondeo!$C$38:$CV$76,Costo_fondeo!$B9,FALSE)</f>
        <v>6.9645558559788654</v>
      </c>
      <c r="AL9" s="4">
        <f>+VLOOKUP(AL$3,Fondeo!$C$38:$CV$76,Costo_fondeo!$B9,FALSE)</f>
        <v>4.8057937389495757</v>
      </c>
      <c r="AM9" s="4">
        <v>9.7826529065495809</v>
      </c>
      <c r="AN9" s="4">
        <f>+VLOOKUP(AN$3,Fondeo!$C$38:$CV$76,Costo_fondeo!$B9,FALSE)</f>
        <v>8.1775697406119345</v>
      </c>
      <c r="AO9" s="4">
        <f>+VLOOKUP(AO$3,Fondeo!$C$38:$CV$76,Costo_fondeo!$B9,FALSE)</f>
        <v>7.508133998536076</v>
      </c>
      <c r="AP9" s="4">
        <f>+VLOOKUP(AP$3,Fondeo!$C$38:$CV$76,Costo_fondeo!$B9,FALSE)</f>
        <v>1.1147118972373073</v>
      </c>
      <c r="AQ9" s="4">
        <f>+VLOOKUP(AQ$3,Fondeo!$C$38:$CV$76,Costo_fondeo!$B9,FALSE)</f>
        <v>5.5131365049399106</v>
      </c>
      <c r="AR9" s="4">
        <f>+VLOOKUP(AR$3,Fondeo!$C$38:$CV$76,Costo_fondeo!$B9,FALSE)</f>
        <v>7.8579617348132613</v>
      </c>
      <c r="AS9" s="4">
        <f>+VLOOKUP(AS$3,Fondeo!$C$38:$CV$76,Costo_fondeo!$B9,FALSE)</f>
        <v>7.0271610437295751</v>
      </c>
      <c r="AT9" s="4">
        <f>+VLOOKUP(AT$3,Fondeo!$C$38:$CV$76,Costo_fondeo!$B9,FALSE)</f>
        <v>5.7291075100832858</v>
      </c>
      <c r="AU9" s="4">
        <f>+VLOOKUP(AU$3,Fondeo!$C$38:$CV$76,Costo_fondeo!$B9,FALSE)</f>
        <v>9.3478670499053376</v>
      </c>
      <c r="AV9" s="4">
        <f>+VLOOKUP(AV$3,Fondeo!$C$38:$CV$76,Costo_fondeo!$B9,FALSE)</f>
        <v>9.079917228307103</v>
      </c>
      <c r="AW9" s="4">
        <f>+VLOOKUP(AW$3,Fondeo!$C$38:$CV$76,Costo_fondeo!$B9,FALSE)</f>
        <v>5.5212742075487844</v>
      </c>
      <c r="AX9" s="4">
        <f>+VLOOKUP(AX$3,Fondeo!$C$38:$CV$76,Costo_fondeo!$B9,FALSE)</f>
        <v>6.1222894711321567</v>
      </c>
      <c r="AY9" s="4">
        <f>+VLOOKUP(AY$3,Fondeo!$C$38:$CV$76,Costo_fondeo!$B9,FALSE)</f>
        <v>5.8961069873998273</v>
      </c>
    </row>
    <row r="10" spans="2:51" ht="16.5" x14ac:dyDescent="0.3">
      <c r="B10" s="1">
        <v>8</v>
      </c>
      <c r="C10" s="3">
        <v>41090</v>
      </c>
      <c r="D10" s="4">
        <f>+VLOOKUP(D$3,Fondeo!$C$5:CV$18,Costo_fondeo!$B10,FALSE)</f>
        <v>2.2130356021627069</v>
      </c>
      <c r="E10" s="4">
        <f>+VLOOKUP(E$3,Fondeo!$C$5:CW$18,Costo_fondeo!$B10,FALSE)</f>
        <v>2.3594743958035989</v>
      </c>
      <c r="F10" s="4">
        <f>+VLOOKUP(F$3,Fondeo!$C$5:CX$18,Costo_fondeo!$B10,FALSE)</f>
        <v>3.951514762492732</v>
      </c>
      <c r="G10" s="4">
        <f>+VLOOKUP(G$3,Fondeo!$C$5:CY$18,Costo_fondeo!$B10,FALSE)</f>
        <v>2.2238438140673042</v>
      </c>
      <c r="H10" s="4">
        <f>+VLOOKUP(H$3,Fondeo!$C$5:CZ$18,Costo_fondeo!$B10,FALSE)</f>
        <v>0</v>
      </c>
      <c r="I10" s="4">
        <f>+VLOOKUP(I$3,Fondeo!$C$5:DA$18,Costo_fondeo!$B10,FALSE)</f>
        <v>1.5140814654255963</v>
      </c>
      <c r="J10" s="4">
        <f>+VLOOKUP(J$3,Fondeo!$C$5:DB$18,Costo_fondeo!$B10,FALSE)</f>
        <v>1.974893153203771</v>
      </c>
      <c r="K10" s="4">
        <f>+VLOOKUP(K$3,Fondeo!$C$5:DC$18,Costo_fondeo!$B10,FALSE)</f>
        <v>1.9591825354728931</v>
      </c>
      <c r="L10" s="4">
        <f>+VLOOKUP(L$3,Fondeo!$C$5:DD$18,Costo_fondeo!$B10,FALSE)</f>
        <v>1.5514584563479832</v>
      </c>
      <c r="M10" s="4">
        <f>+VLOOKUP(M$3,Fondeo!$C$5:DE$18,Costo_fondeo!$B10,FALSE)</f>
        <v>1.3786978007832607</v>
      </c>
      <c r="N10" s="4">
        <f>+VLOOKUP(N$3,Fondeo!$C$38:$CV$76,Costo_fondeo!$B10,FALSE)</f>
        <v>6.6537195424257458</v>
      </c>
      <c r="O10" s="4">
        <f>+VLOOKUP(O$3,Fondeo!$C$38:$CV$76,Costo_fondeo!$B10,FALSE)</f>
        <v>9.5000878946140137</v>
      </c>
      <c r="P10" s="4">
        <v>5.6169862484632702</v>
      </c>
      <c r="Q10" s="4">
        <f>+VLOOKUP(Q$3,Fondeo!$C$38:$CV$76,Costo_fondeo!$B10,FALSE)</f>
        <v>8.1761421582819054</v>
      </c>
      <c r="R10" s="4">
        <f>+VLOOKUP(R$3,Fondeo!$C$38:$CV$76,Costo_fondeo!$B10,FALSE)</f>
        <v>0</v>
      </c>
      <c r="S10" s="4">
        <f>+VLOOKUP(S$3,Fondeo!$C$38:$CV$76,Costo_fondeo!$B10,FALSE)</f>
        <v>5.0055874825607454</v>
      </c>
      <c r="T10" s="4">
        <f>+VLOOKUP(T$3,Fondeo!$C$38:$CV$76,Costo_fondeo!$B10,FALSE)</f>
        <v>6.3030259241678852</v>
      </c>
      <c r="U10" s="4">
        <f>+VLOOKUP(U$3,Fondeo!$C$38:$CV$76,Costo_fondeo!$B10,FALSE)</f>
        <v>8.0664192381544755</v>
      </c>
      <c r="V10" s="4">
        <f>+VLOOKUP(V$3,Fondeo!$C$38:$CV$76,Costo_fondeo!$B10,FALSE)</f>
        <v>6.2200686455562124</v>
      </c>
      <c r="W10" s="4">
        <f>+VLOOKUP(W$3,Fondeo!$C$38:$CV$76,Costo_fondeo!$B10,FALSE)</f>
        <v>8.5314486177096533</v>
      </c>
      <c r="X10" s="4">
        <f>+VLOOKUP(X$3,Fondeo!$C$38:$CV$76,Costo_fondeo!$B10,FALSE)</f>
        <v>4.9819905632157786</v>
      </c>
      <c r="Y10" s="4">
        <f>+VLOOKUP(Y$3,Fondeo!$C$38:$CV$76,Costo_fondeo!$B10,FALSE)</f>
        <v>6.9709778993835725</v>
      </c>
      <c r="Z10" s="4">
        <f>+VLOOKUP(Z$3,Fondeo!$C$38:$CV$76,Costo_fondeo!$B10,FALSE)</f>
        <v>6.2920312026552505</v>
      </c>
      <c r="AA10" s="4">
        <f>+VLOOKUP(AA$3,Fondeo!$C$38:$CV$76,Costo_fondeo!$B10,FALSE)</f>
        <v>8.7785641491078863</v>
      </c>
      <c r="AB10" s="4">
        <f>+VLOOKUP(AB$3,Fondeo!$C$38:$CV$76,Costo_fondeo!$B10,FALSE)</f>
        <v>7.3466114756687046</v>
      </c>
      <c r="AC10" s="4">
        <f>+VLOOKUP(AC$3,Fondeo!$C$38:$CV$76,Costo_fondeo!$B10,FALSE)</f>
        <v>8.0647322398920789</v>
      </c>
      <c r="AD10" s="4">
        <f>+VLOOKUP(AD$3,Fondeo!$C$38:$CV$76,Costo_fondeo!$B10,FALSE)</f>
        <v>7.3704613864626873</v>
      </c>
      <c r="AE10" s="4">
        <f>+VLOOKUP(AE$3,Fondeo!$C$38:$CV$76,Costo_fondeo!$B10,FALSE)</f>
        <v>9.9927773782425007</v>
      </c>
      <c r="AF10" s="4">
        <f>+VLOOKUP(AF$3,Fondeo!$C$38:$CV$76,Costo_fondeo!$B10,FALSE)</f>
        <v>4.8557031206128833</v>
      </c>
      <c r="AG10" s="4">
        <f>+VLOOKUP(AG$3,Fondeo!$C$38:$CV$76,Costo_fondeo!$B10,FALSE)</f>
        <v>5.1144897061017165</v>
      </c>
      <c r="AH10" s="4">
        <v>9.4813920413026604</v>
      </c>
      <c r="AI10" s="4">
        <f>+VLOOKUP(AI$3,Fondeo!$C$38:$CV$76,Costo_fondeo!$B10,FALSE)</f>
        <v>7.3671663102433325</v>
      </c>
      <c r="AJ10" s="4">
        <f>+VLOOKUP(AJ$3,Fondeo!$C$38:$CV$76,Costo_fondeo!$B10,FALSE)</f>
        <v>12.627408117216552</v>
      </c>
      <c r="AK10" s="4">
        <f>+VLOOKUP(AK$3,Fondeo!$C$38:$CV$76,Costo_fondeo!$B10,FALSE)</f>
        <v>6.8627471408532124</v>
      </c>
      <c r="AL10" s="4">
        <f>+VLOOKUP(AL$3,Fondeo!$C$38:$CV$76,Costo_fondeo!$B10,FALSE)</f>
        <v>4.7843607466795319</v>
      </c>
      <c r="AM10" s="4">
        <v>9.7420920862006195</v>
      </c>
      <c r="AN10" s="4">
        <f>+VLOOKUP(AN$3,Fondeo!$C$38:$CV$76,Costo_fondeo!$B10,FALSE)</f>
        <v>8.1402491084671134</v>
      </c>
      <c r="AO10" s="4">
        <f>+VLOOKUP(AO$3,Fondeo!$C$38:$CV$76,Costo_fondeo!$B10,FALSE)</f>
        <v>7.4260980636674745</v>
      </c>
      <c r="AP10" s="4">
        <f>+VLOOKUP(AP$3,Fondeo!$C$38:$CV$76,Costo_fondeo!$B10,FALSE)</f>
        <v>1.0791686283760518</v>
      </c>
      <c r="AQ10" s="4">
        <f>+VLOOKUP(AQ$3,Fondeo!$C$38:$CV$76,Costo_fondeo!$B10,FALSE)</f>
        <v>5.6185087348740845</v>
      </c>
      <c r="AR10" s="4">
        <f>+VLOOKUP(AR$3,Fondeo!$C$38:$CV$76,Costo_fondeo!$B10,FALSE)</f>
        <v>7.8094912627564472</v>
      </c>
      <c r="AS10" s="4">
        <f>+VLOOKUP(AS$3,Fondeo!$C$38:$CV$76,Costo_fondeo!$B10,FALSE)</f>
        <v>7.0095835130840403</v>
      </c>
      <c r="AT10" s="4">
        <f>+VLOOKUP(AT$3,Fondeo!$C$38:$CV$76,Costo_fondeo!$B10,FALSE)</f>
        <v>5.7015019586440836</v>
      </c>
      <c r="AU10" s="4">
        <f>+VLOOKUP(AU$3,Fondeo!$C$38:$CV$76,Costo_fondeo!$B10,FALSE)</f>
        <v>9.3824926603788299</v>
      </c>
      <c r="AV10" s="4">
        <f>+VLOOKUP(AV$3,Fondeo!$C$38:$CV$76,Costo_fondeo!$B10,FALSE)</f>
        <v>8.9414322326637468</v>
      </c>
      <c r="AW10" s="4">
        <f>+VLOOKUP(AW$3,Fondeo!$C$38:$CV$76,Costo_fondeo!$B10,FALSE)</f>
        <v>5.5571666060139577</v>
      </c>
      <c r="AX10" s="4">
        <f>+VLOOKUP(AX$3,Fondeo!$C$38:$CV$76,Costo_fondeo!$B10,FALSE)</f>
        <v>6.0806713547898097</v>
      </c>
      <c r="AY10" s="4">
        <f>+VLOOKUP(AY$3,Fondeo!$C$38:$CV$76,Costo_fondeo!$B10,FALSE)</f>
        <v>5.8863246837930694</v>
      </c>
    </row>
    <row r="11" spans="2:51" ht="16.5" x14ac:dyDescent="0.3">
      <c r="B11" s="1">
        <v>9</v>
      </c>
      <c r="C11" s="3">
        <v>41121</v>
      </c>
      <c r="D11" s="4">
        <f>+VLOOKUP(D$3,Fondeo!$C$5:CV$18,Costo_fondeo!$B11,FALSE)</f>
        <v>2.2980351985851049</v>
      </c>
      <c r="E11" s="4">
        <f>+VLOOKUP(E$3,Fondeo!$C$5:CW$18,Costo_fondeo!$B11,FALSE)</f>
        <v>2.3704099528789384</v>
      </c>
      <c r="F11" s="4">
        <f>+VLOOKUP(F$3,Fondeo!$C$5:CX$18,Costo_fondeo!$B11,FALSE)</f>
        <v>3.9745598098994854</v>
      </c>
      <c r="G11" s="4">
        <f>+VLOOKUP(G$3,Fondeo!$C$5:CY$18,Costo_fondeo!$B11,FALSE)</f>
        <v>2.2556665540808196</v>
      </c>
      <c r="H11" s="4">
        <f>+VLOOKUP(H$3,Fondeo!$C$5:CZ$18,Costo_fondeo!$B11,FALSE)</f>
        <v>0</v>
      </c>
      <c r="I11" s="4">
        <f>+VLOOKUP(I$3,Fondeo!$C$5:DA$18,Costo_fondeo!$B11,FALSE)</f>
        <v>1.5006649034626667</v>
      </c>
      <c r="J11" s="4">
        <f>+VLOOKUP(J$3,Fondeo!$C$5:DB$18,Costo_fondeo!$B11,FALSE)</f>
        <v>1.9633717757727815</v>
      </c>
      <c r="K11" s="4">
        <f>+VLOOKUP(K$3,Fondeo!$C$5:DC$18,Costo_fondeo!$B11,FALSE)</f>
        <v>1.9874627579310986</v>
      </c>
      <c r="L11" s="4">
        <f>+VLOOKUP(L$3,Fondeo!$C$5:DD$18,Costo_fondeo!$B11,FALSE)</f>
        <v>1.5616221869429272</v>
      </c>
      <c r="M11" s="4">
        <f>+VLOOKUP(M$3,Fondeo!$C$5:DE$18,Costo_fondeo!$B11,FALSE)</f>
        <v>1.3909371179270607</v>
      </c>
      <c r="N11" s="4">
        <f>+VLOOKUP(N$3,Fondeo!$C$38:$CV$76,Costo_fondeo!$B11,FALSE)</f>
        <v>6.6803283095375878</v>
      </c>
      <c r="O11" s="4">
        <f>+VLOOKUP(O$3,Fondeo!$C$38:$CV$76,Costo_fondeo!$B11,FALSE)</f>
        <v>9.5806786267425021</v>
      </c>
      <c r="P11" s="4">
        <v>5.6011693530025601</v>
      </c>
      <c r="Q11" s="4">
        <f>+VLOOKUP(Q$3,Fondeo!$C$38:$CV$76,Costo_fondeo!$B11,FALSE)</f>
        <v>8.1262684327640091</v>
      </c>
      <c r="R11" s="4">
        <f>+VLOOKUP(R$3,Fondeo!$C$38:$CV$76,Costo_fondeo!$B11,FALSE)</f>
        <v>0</v>
      </c>
      <c r="S11" s="4">
        <f>+VLOOKUP(S$3,Fondeo!$C$38:$CV$76,Costo_fondeo!$B11,FALSE)</f>
        <v>4.9021933373786064</v>
      </c>
      <c r="T11" s="4">
        <f>+VLOOKUP(T$3,Fondeo!$C$38:$CV$76,Costo_fondeo!$B11,FALSE)</f>
        <v>6.1613202568271177</v>
      </c>
      <c r="U11" s="4">
        <f>+VLOOKUP(U$3,Fondeo!$C$38:$CV$76,Costo_fondeo!$B11,FALSE)</f>
        <v>8.0079124232864078</v>
      </c>
      <c r="V11" s="4">
        <f>+VLOOKUP(V$3,Fondeo!$C$38:$CV$76,Costo_fondeo!$B11,FALSE)</f>
        <v>6.1844941694627948</v>
      </c>
      <c r="W11" s="4">
        <f>+VLOOKUP(W$3,Fondeo!$C$38:$CV$76,Costo_fondeo!$B11,FALSE)</f>
        <v>8.428724651418074</v>
      </c>
      <c r="X11" s="4">
        <f>+VLOOKUP(X$3,Fondeo!$C$38:$CV$76,Costo_fondeo!$B11,FALSE)</f>
        <v>4.9567023101527941</v>
      </c>
      <c r="Y11" s="4">
        <f>+VLOOKUP(Y$3,Fondeo!$C$38:$CV$76,Costo_fondeo!$B11,FALSE)</f>
        <v>7.0092895144800407</v>
      </c>
      <c r="Z11" s="4">
        <f>+VLOOKUP(Z$3,Fondeo!$C$38:$CV$76,Costo_fondeo!$B11,FALSE)</f>
        <v>6.2434292713436497</v>
      </c>
      <c r="AA11" s="4">
        <f>+VLOOKUP(AA$3,Fondeo!$C$38:$CV$76,Costo_fondeo!$B11,FALSE)</f>
        <v>8.7741815028828185</v>
      </c>
      <c r="AB11" s="4">
        <f>+VLOOKUP(AB$3,Fondeo!$C$38:$CV$76,Costo_fondeo!$B11,FALSE)</f>
        <v>7.3719408541981668</v>
      </c>
      <c r="AC11" s="4">
        <f>+VLOOKUP(AC$3,Fondeo!$C$38:$CV$76,Costo_fondeo!$B11,FALSE)</f>
        <v>8.1228821512584393</v>
      </c>
      <c r="AD11" s="4">
        <f>+VLOOKUP(AD$3,Fondeo!$C$38:$CV$76,Costo_fondeo!$B11,FALSE)</f>
        <v>7.3416138642065922</v>
      </c>
      <c r="AE11" s="4">
        <f>+VLOOKUP(AE$3,Fondeo!$C$38:$CV$76,Costo_fondeo!$B11,FALSE)</f>
        <v>10.103630884022364</v>
      </c>
      <c r="AF11" s="4">
        <f>+VLOOKUP(AF$3,Fondeo!$C$38:$CV$76,Costo_fondeo!$B11,FALSE)</f>
        <v>4.851272342749116</v>
      </c>
      <c r="AG11" s="4">
        <f>+VLOOKUP(AG$3,Fondeo!$C$38:$CV$76,Costo_fondeo!$B11,FALSE)</f>
        <v>5.1131413179716123</v>
      </c>
      <c r="AH11" s="4">
        <v>9.2636492527304704</v>
      </c>
      <c r="AI11" s="4">
        <f>+VLOOKUP(AI$3,Fondeo!$C$38:$CV$76,Costo_fondeo!$B11,FALSE)</f>
        <v>7.2694934188939326</v>
      </c>
      <c r="AJ11" s="4">
        <f>+VLOOKUP(AJ$3,Fondeo!$C$38:$CV$76,Costo_fondeo!$B11,FALSE)</f>
        <v>12.674466407264539</v>
      </c>
      <c r="AK11" s="4">
        <f>+VLOOKUP(AK$3,Fondeo!$C$38:$CV$76,Costo_fondeo!$B11,FALSE)</f>
        <v>6.7787347316170257</v>
      </c>
      <c r="AL11" s="4">
        <f>+VLOOKUP(AL$3,Fondeo!$C$38:$CV$76,Costo_fondeo!$B11,FALSE)</f>
        <v>4.766943339854449</v>
      </c>
      <c r="AM11" s="4">
        <v>9.7350293345670398</v>
      </c>
      <c r="AN11" s="4">
        <f>+VLOOKUP(AN$3,Fondeo!$C$38:$CV$76,Costo_fondeo!$B11,FALSE)</f>
        <v>8.1749989110197525</v>
      </c>
      <c r="AO11" s="4">
        <f>+VLOOKUP(AO$3,Fondeo!$C$38:$CV$76,Costo_fondeo!$B11,FALSE)</f>
        <v>7.3691512361064717</v>
      </c>
      <c r="AP11" s="4">
        <f>+VLOOKUP(AP$3,Fondeo!$C$38:$CV$76,Costo_fondeo!$B11,FALSE)</f>
        <v>1.0254438135433568</v>
      </c>
      <c r="AQ11" s="4">
        <f>+VLOOKUP(AQ$3,Fondeo!$C$38:$CV$76,Costo_fondeo!$B11,FALSE)</f>
        <v>5.7493507498221845</v>
      </c>
      <c r="AR11" s="4">
        <f>+VLOOKUP(AR$3,Fondeo!$C$38:$CV$76,Costo_fondeo!$B11,FALSE)</f>
        <v>7.7464529062008829</v>
      </c>
      <c r="AS11" s="4">
        <f>+VLOOKUP(AS$3,Fondeo!$C$38:$CV$76,Costo_fondeo!$B11,FALSE)</f>
        <v>6.9689489019223867</v>
      </c>
      <c r="AT11" s="4">
        <f>+VLOOKUP(AT$3,Fondeo!$C$38:$CV$76,Costo_fondeo!$B11,FALSE)</f>
        <v>5.6915657338142118</v>
      </c>
      <c r="AU11" s="4">
        <f>+VLOOKUP(AU$3,Fondeo!$C$38:$CV$76,Costo_fondeo!$B11,FALSE)</f>
        <v>9.4160427361911498</v>
      </c>
      <c r="AV11" s="4">
        <f>+VLOOKUP(AV$3,Fondeo!$C$38:$CV$76,Costo_fondeo!$B11,FALSE)</f>
        <v>8.8596637924710961</v>
      </c>
      <c r="AW11" s="4">
        <f>+VLOOKUP(AW$3,Fondeo!$C$38:$CV$76,Costo_fondeo!$B11,FALSE)</f>
        <v>5.5672183927540217</v>
      </c>
      <c r="AX11" s="4">
        <f>+VLOOKUP(AX$3,Fondeo!$C$38:$CV$76,Costo_fondeo!$B11,FALSE)</f>
        <v>6.0356836122917086</v>
      </c>
      <c r="AY11" s="4">
        <f>+VLOOKUP(AY$3,Fondeo!$C$38:$CV$76,Costo_fondeo!$B11,FALSE)</f>
        <v>5.8314469344180182</v>
      </c>
    </row>
    <row r="12" spans="2:51" ht="16.5" x14ac:dyDescent="0.3">
      <c r="B12" s="1">
        <v>10</v>
      </c>
      <c r="C12" s="3">
        <v>41152</v>
      </c>
      <c r="D12" s="4">
        <f>+VLOOKUP(D$3,Fondeo!$C$5:CV$18,Costo_fondeo!$B12,FALSE)</f>
        <v>2.3014603382436589</v>
      </c>
      <c r="E12" s="4">
        <f>+VLOOKUP(E$3,Fondeo!$C$5:CW$18,Costo_fondeo!$B12,FALSE)</f>
        <v>2.3829353395184065</v>
      </c>
      <c r="F12" s="4">
        <f>+VLOOKUP(F$3,Fondeo!$C$5:CX$18,Costo_fondeo!$B12,FALSE)</f>
        <v>3.998224290398547</v>
      </c>
      <c r="G12" s="4">
        <f>+VLOOKUP(G$3,Fondeo!$C$5:CY$18,Costo_fondeo!$B12,FALSE)</f>
        <v>2.2967280025249259</v>
      </c>
      <c r="H12" s="4">
        <f>+VLOOKUP(H$3,Fondeo!$C$5:CZ$18,Costo_fondeo!$B12,FALSE)</f>
        <v>0</v>
      </c>
      <c r="I12" s="4">
        <f>+VLOOKUP(I$3,Fondeo!$C$5:DA$18,Costo_fondeo!$B12,FALSE)</f>
        <v>1.4754466139943259</v>
      </c>
      <c r="J12" s="4">
        <f>+VLOOKUP(J$3,Fondeo!$C$5:DB$18,Costo_fondeo!$B12,FALSE)</f>
        <v>1.9534249849477776</v>
      </c>
      <c r="K12" s="4">
        <f>+VLOOKUP(K$3,Fondeo!$C$5:DC$18,Costo_fondeo!$B12,FALSE)</f>
        <v>1.9919656766996425</v>
      </c>
      <c r="L12" s="4">
        <f>+VLOOKUP(L$3,Fondeo!$C$5:DD$18,Costo_fondeo!$B12,FALSE)</f>
        <v>1.5615281781308297</v>
      </c>
      <c r="M12" s="4">
        <f>+VLOOKUP(M$3,Fondeo!$C$5:DE$18,Costo_fondeo!$B12,FALSE)</f>
        <v>1.4271526873270766</v>
      </c>
      <c r="N12" s="4">
        <f>+VLOOKUP(N$3,Fondeo!$C$38:$CV$76,Costo_fondeo!$B12,FALSE)</f>
        <v>6.7130167378385144</v>
      </c>
      <c r="O12" s="4">
        <f>+VLOOKUP(O$3,Fondeo!$C$38:$CV$76,Costo_fondeo!$B12,FALSE)</f>
        <v>9.5992698610515763</v>
      </c>
      <c r="P12" s="4">
        <v>5.5727676344427701</v>
      </c>
      <c r="Q12" s="4">
        <f>+VLOOKUP(Q$3,Fondeo!$C$38:$CV$76,Costo_fondeo!$B12,FALSE)</f>
        <v>8.0904368417649639</v>
      </c>
      <c r="R12" s="4">
        <f>+VLOOKUP(R$3,Fondeo!$C$38:$CV$76,Costo_fondeo!$B12,FALSE)</f>
        <v>0</v>
      </c>
      <c r="S12" s="4">
        <f>+VLOOKUP(S$3,Fondeo!$C$38:$CV$76,Costo_fondeo!$B12,FALSE)</f>
        <v>4.8011363282506627</v>
      </c>
      <c r="T12" s="4">
        <f>+VLOOKUP(T$3,Fondeo!$C$38:$CV$76,Costo_fondeo!$B12,FALSE)</f>
        <v>6.0864957725220412</v>
      </c>
      <c r="U12" s="4">
        <f>+VLOOKUP(U$3,Fondeo!$C$38:$CV$76,Costo_fondeo!$B12,FALSE)</f>
        <v>8.0164361609673573</v>
      </c>
      <c r="V12" s="4">
        <f>+VLOOKUP(V$3,Fondeo!$C$38:$CV$76,Costo_fondeo!$B12,FALSE)</f>
        <v>6.1668149475111669</v>
      </c>
      <c r="W12" s="4">
        <f>+VLOOKUP(W$3,Fondeo!$C$38:$CV$76,Costo_fondeo!$B12,FALSE)</f>
        <v>8.2838524445592263</v>
      </c>
      <c r="X12" s="4">
        <f>+VLOOKUP(X$3,Fondeo!$C$38:$CV$76,Costo_fondeo!$B12,FALSE)</f>
        <v>4.8952038725582794</v>
      </c>
      <c r="Y12" s="4">
        <f>+VLOOKUP(Y$3,Fondeo!$C$38:$CV$76,Costo_fondeo!$B12,FALSE)</f>
        <v>7.0276313663295165</v>
      </c>
      <c r="Z12" s="4">
        <f>+VLOOKUP(Z$3,Fondeo!$C$38:$CV$76,Costo_fondeo!$B12,FALSE)</f>
        <v>6.1987368922852513</v>
      </c>
      <c r="AA12" s="4">
        <f>+VLOOKUP(AA$3,Fondeo!$C$38:$CV$76,Costo_fondeo!$B12,FALSE)</f>
        <v>8.738673063454053</v>
      </c>
      <c r="AB12" s="4">
        <f>+VLOOKUP(AB$3,Fondeo!$C$38:$CV$76,Costo_fondeo!$B12,FALSE)</f>
        <v>7.38807635542135</v>
      </c>
      <c r="AC12" s="4">
        <f>+VLOOKUP(AC$3,Fondeo!$C$38:$CV$76,Costo_fondeo!$B12,FALSE)</f>
        <v>8.0768594658692248</v>
      </c>
      <c r="AD12" s="4">
        <f>+VLOOKUP(AD$3,Fondeo!$C$38:$CV$76,Costo_fondeo!$B12,FALSE)</f>
        <v>7.4818469175927254</v>
      </c>
      <c r="AE12" s="4">
        <f>+VLOOKUP(AE$3,Fondeo!$C$38:$CV$76,Costo_fondeo!$B12,FALSE)</f>
        <v>10.221609469452119</v>
      </c>
      <c r="AF12" s="4">
        <f>+VLOOKUP(AF$3,Fondeo!$C$38:$CV$76,Costo_fondeo!$B12,FALSE)</f>
        <v>4.8337652918661824</v>
      </c>
      <c r="AG12" s="4">
        <f>+VLOOKUP(AG$3,Fondeo!$C$38:$CV$76,Costo_fondeo!$B12,FALSE)</f>
        <v>5.1080579420356793</v>
      </c>
      <c r="AH12" s="4">
        <v>9.1815286074490796</v>
      </c>
      <c r="AI12" s="4">
        <f>+VLOOKUP(AI$3,Fondeo!$C$38:$CV$76,Costo_fondeo!$B12,FALSE)</f>
        <v>7.1544937855253439</v>
      </c>
      <c r="AJ12" s="4">
        <f>+VLOOKUP(AJ$3,Fondeo!$C$38:$CV$76,Costo_fondeo!$B12,FALSE)</f>
        <v>12.576724996072706</v>
      </c>
      <c r="AK12" s="4">
        <f>+VLOOKUP(AK$3,Fondeo!$C$38:$CV$76,Costo_fondeo!$B12,FALSE)</f>
        <v>6.6564168049195169</v>
      </c>
      <c r="AL12" s="4">
        <f>+VLOOKUP(AL$3,Fondeo!$C$38:$CV$76,Costo_fondeo!$B12,FALSE)</f>
        <v>4.7444149858085378</v>
      </c>
      <c r="AM12" s="4">
        <v>9.6635246157253896</v>
      </c>
      <c r="AN12" s="4">
        <f>+VLOOKUP(AN$3,Fondeo!$C$38:$CV$76,Costo_fondeo!$B12,FALSE)</f>
        <v>8.2111365744089344</v>
      </c>
      <c r="AO12" s="4">
        <f>+VLOOKUP(AO$3,Fondeo!$C$38:$CV$76,Costo_fondeo!$B12,FALSE)</f>
        <v>7.2707236650167246</v>
      </c>
      <c r="AP12" s="4">
        <f>+VLOOKUP(AP$3,Fondeo!$C$38:$CV$76,Costo_fondeo!$B12,FALSE)</f>
        <v>0.93708507398525909</v>
      </c>
      <c r="AQ12" s="4">
        <f>+VLOOKUP(AQ$3,Fondeo!$C$38:$CV$76,Costo_fondeo!$B12,FALSE)</f>
        <v>5.9455243107229316</v>
      </c>
      <c r="AR12" s="4">
        <f>+VLOOKUP(AR$3,Fondeo!$C$38:$CV$76,Costo_fondeo!$B12,FALSE)</f>
        <v>7.7233219787595395</v>
      </c>
      <c r="AS12" s="4">
        <f>+VLOOKUP(AS$3,Fondeo!$C$38:$CV$76,Costo_fondeo!$B12,FALSE)</f>
        <v>6.931869157897605</v>
      </c>
      <c r="AT12" s="4">
        <f>+VLOOKUP(AT$3,Fondeo!$C$38:$CV$76,Costo_fondeo!$B12,FALSE)</f>
        <v>5.641286018133024</v>
      </c>
      <c r="AU12" s="4">
        <f>+VLOOKUP(AU$3,Fondeo!$C$38:$CV$76,Costo_fondeo!$B12,FALSE)</f>
        <v>9.4335244205960489</v>
      </c>
      <c r="AV12" s="4">
        <f>+VLOOKUP(AV$3,Fondeo!$C$38:$CV$76,Costo_fondeo!$B12,FALSE)</f>
        <v>8.7929199821704298</v>
      </c>
      <c r="AW12" s="4">
        <f>+VLOOKUP(AW$3,Fondeo!$C$38:$CV$76,Costo_fondeo!$B12,FALSE)</f>
        <v>5.5809048290977357</v>
      </c>
      <c r="AX12" s="4">
        <f>+VLOOKUP(AX$3,Fondeo!$C$38:$CV$76,Costo_fondeo!$B12,FALSE)</f>
        <v>5.9931879040426894</v>
      </c>
      <c r="AY12" s="4">
        <f>+VLOOKUP(AY$3,Fondeo!$C$38:$CV$76,Costo_fondeo!$B12,FALSE)</f>
        <v>5.8016282721348471</v>
      </c>
    </row>
    <row r="13" spans="2:51" ht="16.5" x14ac:dyDescent="0.3">
      <c r="B13" s="1">
        <v>11</v>
      </c>
      <c r="C13" s="3">
        <v>41182</v>
      </c>
      <c r="D13" s="4">
        <f>+VLOOKUP(D$3,Fondeo!$C$5:CV$18,Costo_fondeo!$B13,FALSE)</f>
        <v>2.2980072576184973</v>
      </c>
      <c r="E13" s="4">
        <f>+VLOOKUP(E$3,Fondeo!$C$5:CW$18,Costo_fondeo!$B13,FALSE)</f>
        <v>2.3978575364723862</v>
      </c>
      <c r="F13" s="4">
        <f>+VLOOKUP(F$3,Fondeo!$C$5:CX$18,Costo_fondeo!$B13,FALSE)</f>
        <v>4.0153677767621376</v>
      </c>
      <c r="G13" s="4">
        <f>+VLOOKUP(G$3,Fondeo!$C$5:CY$18,Costo_fondeo!$B13,FALSE)</f>
        <v>2.3388103632364015</v>
      </c>
      <c r="H13" s="4">
        <f>+VLOOKUP(H$3,Fondeo!$C$5:CZ$18,Costo_fondeo!$B13,FALSE)</f>
        <v>0</v>
      </c>
      <c r="I13" s="4">
        <f>+VLOOKUP(I$3,Fondeo!$C$5:DA$18,Costo_fondeo!$B13,FALSE)</f>
        <v>1.4487494570843287</v>
      </c>
      <c r="J13" s="4">
        <f>+VLOOKUP(J$3,Fondeo!$C$5:DB$18,Costo_fondeo!$B13,FALSE)</f>
        <v>1.9507852657967142</v>
      </c>
      <c r="K13" s="4">
        <f>+VLOOKUP(K$3,Fondeo!$C$5:DC$18,Costo_fondeo!$B13,FALSE)</f>
        <v>1.9806067257794282</v>
      </c>
      <c r="L13" s="4">
        <f>+VLOOKUP(L$3,Fondeo!$C$5:DD$18,Costo_fondeo!$B13,FALSE)</f>
        <v>1.5649440267555512</v>
      </c>
      <c r="M13" s="4">
        <f>+VLOOKUP(M$3,Fondeo!$C$5:DE$18,Costo_fondeo!$B13,FALSE)</f>
        <v>1.4364930935933167</v>
      </c>
      <c r="N13" s="4">
        <f>+VLOOKUP(N$3,Fondeo!$C$38:$CV$76,Costo_fondeo!$B13,FALSE)</f>
        <v>6.7012547954931527</v>
      </c>
      <c r="O13" s="4">
        <f>+VLOOKUP(O$3,Fondeo!$C$38:$CV$76,Costo_fondeo!$B13,FALSE)</f>
        <v>9.55322768838505</v>
      </c>
      <c r="P13" s="4">
        <v>5.5349868886656903</v>
      </c>
      <c r="Q13" s="4">
        <f>+VLOOKUP(Q$3,Fondeo!$C$38:$CV$76,Costo_fondeo!$B13,FALSE)</f>
        <v>8.0431131719444444</v>
      </c>
      <c r="R13" s="4">
        <f>+VLOOKUP(R$3,Fondeo!$C$38:$CV$76,Costo_fondeo!$B13,FALSE)</f>
        <v>0</v>
      </c>
      <c r="S13" s="4">
        <f>+VLOOKUP(S$3,Fondeo!$C$38:$CV$76,Costo_fondeo!$B13,FALSE)</f>
        <v>4.7194019047950206</v>
      </c>
      <c r="T13" s="4">
        <f>+VLOOKUP(T$3,Fondeo!$C$38:$CV$76,Costo_fondeo!$B13,FALSE)</f>
        <v>5.9902188343616141</v>
      </c>
      <c r="U13" s="4">
        <f>+VLOOKUP(U$3,Fondeo!$C$38:$CV$76,Costo_fondeo!$B13,FALSE)</f>
        <v>7.9737550231261505</v>
      </c>
      <c r="V13" s="4">
        <f>+VLOOKUP(V$3,Fondeo!$C$38:$CV$76,Costo_fondeo!$B13,FALSE)</f>
        <v>6.0972988473389362</v>
      </c>
      <c r="W13" s="4">
        <f>+VLOOKUP(W$3,Fondeo!$C$38:$CV$76,Costo_fondeo!$B13,FALSE)</f>
        <v>8.1604082785349341</v>
      </c>
      <c r="X13" s="4">
        <f>+VLOOKUP(X$3,Fondeo!$C$38:$CV$76,Costo_fondeo!$B13,FALSE)</f>
        <v>4.7770027586690968</v>
      </c>
      <c r="Y13" s="4">
        <f>+VLOOKUP(Y$3,Fondeo!$C$38:$CV$76,Costo_fondeo!$B13,FALSE)</f>
        <v>7.0358473032933464</v>
      </c>
      <c r="Z13" s="4">
        <f>+VLOOKUP(Z$3,Fondeo!$C$38:$CV$76,Costo_fondeo!$B13,FALSE)</f>
        <v>6.1220200405130463</v>
      </c>
      <c r="AA13" s="4">
        <f>+VLOOKUP(AA$3,Fondeo!$C$38:$CV$76,Costo_fondeo!$B13,FALSE)</f>
        <v>8.623079060002425</v>
      </c>
      <c r="AB13" s="4">
        <f>+VLOOKUP(AB$3,Fondeo!$C$38:$CV$76,Costo_fondeo!$B13,FALSE)</f>
        <v>7.4008005368782426</v>
      </c>
      <c r="AC13" s="4">
        <f>+VLOOKUP(AC$3,Fondeo!$C$38:$CV$76,Costo_fondeo!$B13,FALSE)</f>
        <v>8.0735133724028785</v>
      </c>
      <c r="AD13" s="4">
        <f>+VLOOKUP(AD$3,Fondeo!$C$38:$CV$76,Costo_fondeo!$B13,FALSE)</f>
        <v>7.5307545000093024</v>
      </c>
      <c r="AE13" s="4">
        <f>+VLOOKUP(AE$3,Fondeo!$C$38:$CV$76,Costo_fondeo!$B13,FALSE)</f>
        <v>10.355790674244121</v>
      </c>
      <c r="AF13" s="4">
        <f>+VLOOKUP(AF$3,Fondeo!$C$38:$CV$76,Costo_fondeo!$B13,FALSE)</f>
        <v>4.8142426489630559</v>
      </c>
      <c r="AG13" s="4">
        <f>+VLOOKUP(AG$3,Fondeo!$C$38:$CV$76,Costo_fondeo!$B13,FALSE)</f>
        <v>5.1014253473995872</v>
      </c>
      <c r="AH13" s="4">
        <v>8.8688978634150004</v>
      </c>
      <c r="AI13" s="4">
        <f>+VLOOKUP(AI$3,Fondeo!$C$38:$CV$76,Costo_fondeo!$B13,FALSE)</f>
        <v>7.0781065847668652</v>
      </c>
      <c r="AJ13" s="4">
        <f>+VLOOKUP(AJ$3,Fondeo!$C$38:$CV$76,Costo_fondeo!$B13,FALSE)</f>
        <v>12.667504549252428</v>
      </c>
      <c r="AK13" s="4">
        <f>+VLOOKUP(AK$3,Fondeo!$C$38:$CV$76,Costo_fondeo!$B13,FALSE)</f>
        <v>6.5741805148109425</v>
      </c>
      <c r="AL13" s="4">
        <f>+VLOOKUP(AL$3,Fondeo!$C$38:$CV$76,Costo_fondeo!$B13,FALSE)</f>
        <v>4.7306547690108927</v>
      </c>
      <c r="AM13" s="4">
        <v>9.5908674233620896</v>
      </c>
      <c r="AN13" s="4">
        <f>+VLOOKUP(AN$3,Fondeo!$C$38:$CV$76,Costo_fondeo!$B13,FALSE)</f>
        <v>8.2353402577632586</v>
      </c>
      <c r="AO13" s="4">
        <f>+VLOOKUP(AO$3,Fondeo!$C$38:$CV$76,Costo_fondeo!$B13,FALSE)</f>
        <v>7.2455495924821145</v>
      </c>
      <c r="AP13" s="4">
        <f>+VLOOKUP(AP$3,Fondeo!$C$38:$CV$76,Costo_fondeo!$B13,FALSE)</f>
        <v>0.81861512350532717</v>
      </c>
      <c r="AQ13" s="4">
        <f>+VLOOKUP(AQ$3,Fondeo!$C$38:$CV$76,Costo_fondeo!$B13,FALSE)</f>
        <v>6.1049638871053986</v>
      </c>
      <c r="AR13" s="4">
        <f>+VLOOKUP(AR$3,Fondeo!$C$38:$CV$76,Costo_fondeo!$B13,FALSE)</f>
        <v>7.6584396176600178</v>
      </c>
      <c r="AS13" s="4">
        <f>+VLOOKUP(AS$3,Fondeo!$C$38:$CV$76,Costo_fondeo!$B13,FALSE)</f>
        <v>6.8851360758010749</v>
      </c>
      <c r="AT13" s="4">
        <f>+VLOOKUP(AT$3,Fondeo!$C$38:$CV$76,Costo_fondeo!$B13,FALSE)</f>
        <v>5.6216610793683293</v>
      </c>
      <c r="AU13" s="4">
        <f>+VLOOKUP(AU$3,Fondeo!$C$38:$CV$76,Costo_fondeo!$B13,FALSE)</f>
        <v>9.5536835073910069</v>
      </c>
      <c r="AV13" s="4">
        <f>+VLOOKUP(AV$3,Fondeo!$C$38:$CV$76,Costo_fondeo!$B13,FALSE)</f>
        <v>8.803096390683427</v>
      </c>
      <c r="AW13" s="4">
        <f>+VLOOKUP(AW$3,Fondeo!$C$38:$CV$76,Costo_fondeo!$B13,FALSE)</f>
        <v>5.5828774404085966</v>
      </c>
      <c r="AX13" s="4">
        <f>+VLOOKUP(AX$3,Fondeo!$C$38:$CV$76,Costo_fondeo!$B13,FALSE)</f>
        <v>5.9751494763145709</v>
      </c>
      <c r="AY13" s="4">
        <f>+VLOOKUP(AY$3,Fondeo!$C$38:$CV$76,Costo_fondeo!$B13,FALSE)</f>
        <v>5.7748127379658305</v>
      </c>
    </row>
    <row r="14" spans="2:51" ht="16.5" x14ac:dyDescent="0.3">
      <c r="B14" s="1">
        <v>12</v>
      </c>
      <c r="C14" s="3">
        <v>41213</v>
      </c>
      <c r="D14" s="4">
        <f>+VLOOKUP(D$3,Fondeo!$C$5:CV$18,Costo_fondeo!$B14,FALSE)</f>
        <v>2.3076798022268474</v>
      </c>
      <c r="E14" s="4">
        <f>+VLOOKUP(E$3,Fondeo!$C$5:CW$18,Costo_fondeo!$B14,FALSE)</f>
        <v>2.4109874599654582</v>
      </c>
      <c r="F14" s="4">
        <f>+VLOOKUP(F$3,Fondeo!$C$5:CX$18,Costo_fondeo!$B14,FALSE)</f>
        <v>4.0411687369793716</v>
      </c>
      <c r="G14" s="4">
        <f>+VLOOKUP(G$3,Fondeo!$C$5:CY$18,Costo_fondeo!$B14,FALSE)</f>
        <v>2.3886356354109362</v>
      </c>
      <c r="H14" s="4">
        <f>+VLOOKUP(H$3,Fondeo!$C$5:CZ$18,Costo_fondeo!$B14,FALSE)</f>
        <v>0</v>
      </c>
      <c r="I14" s="4">
        <f>+VLOOKUP(I$3,Fondeo!$C$5:DA$18,Costo_fondeo!$B14,FALSE)</f>
        <v>1.4438048012771656</v>
      </c>
      <c r="J14" s="4">
        <f>+VLOOKUP(J$3,Fondeo!$C$5:DB$18,Costo_fondeo!$B14,FALSE)</f>
        <v>1.9431039356186952</v>
      </c>
      <c r="K14" s="4">
        <f>+VLOOKUP(K$3,Fondeo!$C$5:DC$18,Costo_fondeo!$B14,FALSE)</f>
        <v>1.9805634465392037</v>
      </c>
      <c r="L14" s="4">
        <f>+VLOOKUP(L$3,Fondeo!$C$5:DD$18,Costo_fondeo!$B14,FALSE)</f>
        <v>1.5630942793310527</v>
      </c>
      <c r="M14" s="4">
        <f>+VLOOKUP(M$3,Fondeo!$C$5:DE$18,Costo_fondeo!$B14,FALSE)</f>
        <v>1.4402435760545516</v>
      </c>
      <c r="N14" s="4">
        <f>+VLOOKUP(N$3,Fondeo!$C$38:$CV$76,Costo_fondeo!$B14,FALSE)</f>
        <v>6.7288199528716328</v>
      </c>
      <c r="O14" s="4">
        <f>+VLOOKUP(O$3,Fondeo!$C$38:$CV$76,Costo_fondeo!$B14,FALSE)</f>
        <v>9.5308886193954958</v>
      </c>
      <c r="P14" s="4">
        <v>5.4971713478203599</v>
      </c>
      <c r="Q14" s="4">
        <f>+VLOOKUP(Q$3,Fondeo!$C$38:$CV$76,Costo_fondeo!$B14,FALSE)</f>
        <v>7.970106618981708</v>
      </c>
      <c r="R14" s="4">
        <f>+VLOOKUP(R$3,Fondeo!$C$38:$CV$76,Costo_fondeo!$B14,FALSE)</f>
        <v>0</v>
      </c>
      <c r="S14" s="4">
        <f>+VLOOKUP(S$3,Fondeo!$C$38:$CV$76,Costo_fondeo!$B14,FALSE)</f>
        <v>4.6389653820278633</v>
      </c>
      <c r="T14" s="4">
        <f>+VLOOKUP(T$3,Fondeo!$C$38:$CV$76,Costo_fondeo!$B14,FALSE)</f>
        <v>5.8985239992085203</v>
      </c>
      <c r="U14" s="4">
        <f>+VLOOKUP(U$3,Fondeo!$C$38:$CV$76,Costo_fondeo!$B14,FALSE)</f>
        <v>7.9486675150035699</v>
      </c>
      <c r="V14" s="4">
        <f>+VLOOKUP(V$3,Fondeo!$C$38:$CV$76,Costo_fondeo!$B14,FALSE)</f>
        <v>6.0296753277422708</v>
      </c>
      <c r="W14" s="4">
        <f>+VLOOKUP(W$3,Fondeo!$C$38:$CV$76,Costo_fondeo!$B14,FALSE)</f>
        <v>8.0297428783090279</v>
      </c>
      <c r="X14" s="4">
        <f>+VLOOKUP(X$3,Fondeo!$C$38:$CV$76,Costo_fondeo!$B14,FALSE)</f>
        <v>4.737842192246478</v>
      </c>
      <c r="Y14" s="4">
        <f>+VLOOKUP(Y$3,Fondeo!$C$38:$CV$76,Costo_fondeo!$B14,FALSE)</f>
        <v>7.0492728286168056</v>
      </c>
      <c r="Z14" s="4">
        <f>+VLOOKUP(Z$3,Fondeo!$C$38:$CV$76,Costo_fondeo!$B14,FALSE)</f>
        <v>6.0545827009315945</v>
      </c>
      <c r="AA14" s="4">
        <f>+VLOOKUP(AA$3,Fondeo!$C$38:$CV$76,Costo_fondeo!$B14,FALSE)</f>
        <v>8.533327996617265</v>
      </c>
      <c r="AB14" s="4">
        <f>+VLOOKUP(AB$3,Fondeo!$C$38:$CV$76,Costo_fondeo!$B14,FALSE)</f>
        <v>7.3739756297062629</v>
      </c>
      <c r="AC14" s="4">
        <f>+VLOOKUP(AC$3,Fondeo!$C$38:$CV$76,Costo_fondeo!$B14,FALSE)</f>
        <v>8.0779609055696344</v>
      </c>
      <c r="AD14" s="4">
        <f>+VLOOKUP(AD$3,Fondeo!$C$38:$CV$76,Costo_fondeo!$B14,FALSE)</f>
        <v>7.567948636141268</v>
      </c>
      <c r="AE14" s="4">
        <f>+VLOOKUP(AE$3,Fondeo!$C$38:$CV$76,Costo_fondeo!$B14,FALSE)</f>
        <v>10.402608817008907</v>
      </c>
      <c r="AF14" s="4">
        <f>+VLOOKUP(AF$3,Fondeo!$C$38:$CV$76,Costo_fondeo!$B14,FALSE)</f>
        <v>4.7920777529768062</v>
      </c>
      <c r="AG14" s="4">
        <f>+VLOOKUP(AG$3,Fondeo!$C$38:$CV$76,Costo_fondeo!$B14,FALSE)</f>
        <v>5.0970828810866626</v>
      </c>
      <c r="AH14" s="4">
        <v>8.9592053694867904</v>
      </c>
      <c r="AI14" s="4">
        <f>+VLOOKUP(AI$3,Fondeo!$C$38:$CV$76,Costo_fondeo!$B14,FALSE)</f>
        <v>6.9755640276182831</v>
      </c>
      <c r="AJ14" s="4">
        <f>+VLOOKUP(AJ$3,Fondeo!$C$38:$CV$76,Costo_fondeo!$B14,FALSE)</f>
        <v>12.668631196192829</v>
      </c>
      <c r="AK14" s="4">
        <f>+VLOOKUP(AK$3,Fondeo!$C$38:$CV$76,Costo_fondeo!$B14,FALSE)</f>
        <v>6.4956060611364732</v>
      </c>
      <c r="AL14" s="4">
        <f>+VLOOKUP(AL$3,Fondeo!$C$38:$CV$76,Costo_fondeo!$B14,FALSE)</f>
        <v>4.7009851719105713</v>
      </c>
      <c r="AM14" s="4">
        <v>9.5582488403111601</v>
      </c>
      <c r="AN14" s="4">
        <f>+VLOOKUP(AN$3,Fondeo!$C$38:$CV$76,Costo_fondeo!$B14,FALSE)</f>
        <v>8.2250137015783817</v>
      </c>
      <c r="AO14" s="4">
        <f>+VLOOKUP(AO$3,Fondeo!$C$38:$CV$76,Costo_fondeo!$B14,FALSE)</f>
        <v>7.2113123178153353</v>
      </c>
      <c r="AP14" s="4">
        <f>+VLOOKUP(AP$3,Fondeo!$C$38:$CV$76,Costo_fondeo!$B14,FALSE)</f>
        <v>0.65659947374795147</v>
      </c>
      <c r="AQ14" s="4">
        <f>+VLOOKUP(AQ$3,Fondeo!$C$38:$CV$76,Costo_fondeo!$B14,FALSE)</f>
        <v>6.2279361754727969</v>
      </c>
      <c r="AR14" s="4">
        <f>+VLOOKUP(AR$3,Fondeo!$C$38:$CV$76,Costo_fondeo!$B14,FALSE)</f>
        <v>7.6455969999986646</v>
      </c>
      <c r="AS14" s="4">
        <f>+VLOOKUP(AS$3,Fondeo!$C$38:$CV$76,Costo_fondeo!$B14,FALSE)</f>
        <v>6.8134460056835984</v>
      </c>
      <c r="AT14" s="4">
        <f>+VLOOKUP(AT$3,Fondeo!$C$38:$CV$76,Costo_fondeo!$B14,FALSE)</f>
        <v>5.5347765073512649</v>
      </c>
      <c r="AU14" s="4">
        <f>+VLOOKUP(AU$3,Fondeo!$C$38:$CV$76,Costo_fondeo!$B14,FALSE)</f>
        <v>9.586323071278839</v>
      </c>
      <c r="AV14" s="4">
        <f>+VLOOKUP(AV$3,Fondeo!$C$38:$CV$76,Costo_fondeo!$B14,FALSE)</f>
        <v>8.8223082735983347</v>
      </c>
      <c r="AW14" s="4">
        <f>+VLOOKUP(AW$3,Fondeo!$C$38:$CV$76,Costo_fondeo!$B14,FALSE)</f>
        <v>5.58632076260551</v>
      </c>
      <c r="AX14" s="4">
        <f>+VLOOKUP(AX$3,Fondeo!$C$38:$CV$76,Costo_fondeo!$B14,FALSE)</f>
        <v>5.9589205164717853</v>
      </c>
      <c r="AY14" s="4">
        <f>+VLOOKUP(AY$3,Fondeo!$C$38:$CV$76,Costo_fondeo!$B14,FALSE)</f>
        <v>5.7534428432987195</v>
      </c>
    </row>
    <row r="15" spans="2:51" ht="16.5" x14ac:dyDescent="0.3">
      <c r="B15" s="1">
        <v>13</v>
      </c>
      <c r="C15" s="3">
        <v>41243</v>
      </c>
      <c r="D15" s="4">
        <f>+VLOOKUP(D$3,Fondeo!$C$5:CV$18,Costo_fondeo!$B15,FALSE)</f>
        <v>2.3366500679970783</v>
      </c>
      <c r="E15" s="4">
        <f>+VLOOKUP(E$3,Fondeo!$C$5:CW$18,Costo_fondeo!$B15,FALSE)</f>
        <v>2.4297376571968035</v>
      </c>
      <c r="F15" s="4">
        <f>+VLOOKUP(F$3,Fondeo!$C$5:CX$18,Costo_fondeo!$B15,FALSE)</f>
        <v>4.0557794009891843</v>
      </c>
      <c r="G15" s="4">
        <f>+VLOOKUP(G$3,Fondeo!$C$5:CY$18,Costo_fondeo!$B15,FALSE)</f>
        <v>2.3908141898079802</v>
      </c>
      <c r="H15" s="4">
        <f>+VLOOKUP(H$3,Fondeo!$C$5:CZ$18,Costo_fondeo!$B15,FALSE)</f>
        <v>0</v>
      </c>
      <c r="I15" s="4">
        <f>+VLOOKUP(I$3,Fondeo!$C$5:DA$18,Costo_fondeo!$B15,FALSE)</f>
        <v>1.4501117021167103</v>
      </c>
      <c r="J15" s="4">
        <f>+VLOOKUP(J$3,Fondeo!$C$5:DB$18,Costo_fondeo!$B15,FALSE)</f>
        <v>1.9640205951590599</v>
      </c>
      <c r="K15" s="4">
        <f>+VLOOKUP(K$3,Fondeo!$C$5:DC$18,Costo_fondeo!$B15,FALSE)</f>
        <v>1.9962079466351559</v>
      </c>
      <c r="L15" s="4">
        <f>+VLOOKUP(L$3,Fondeo!$C$5:DD$18,Costo_fondeo!$B15,FALSE)</f>
        <v>1.5755222053347826</v>
      </c>
      <c r="M15" s="4">
        <f>+VLOOKUP(M$3,Fondeo!$C$5:DE$18,Costo_fondeo!$B15,FALSE)</f>
        <v>1.4524929934161215</v>
      </c>
      <c r="N15" s="4">
        <f>+VLOOKUP(N$3,Fondeo!$C$38:$CV$76,Costo_fondeo!$B15,FALSE)</f>
        <v>6.73477769606622</v>
      </c>
      <c r="O15" s="4">
        <f>+VLOOKUP(O$3,Fondeo!$C$38:$CV$76,Costo_fondeo!$B15,FALSE)</f>
        <v>9.4962701502681792</v>
      </c>
      <c r="P15" s="4">
        <v>5.4658088106860898</v>
      </c>
      <c r="Q15" s="4">
        <f>+VLOOKUP(Q$3,Fondeo!$C$38:$CV$76,Costo_fondeo!$B15,FALSE)</f>
        <v>7.9165189169054964</v>
      </c>
      <c r="R15" s="4">
        <f>+VLOOKUP(R$3,Fondeo!$C$38:$CV$76,Costo_fondeo!$B15,FALSE)</f>
        <v>0</v>
      </c>
      <c r="S15" s="4">
        <f>+VLOOKUP(S$3,Fondeo!$C$38:$CV$76,Costo_fondeo!$B15,FALSE)</f>
        <v>4.5899738925971967</v>
      </c>
      <c r="T15" s="4">
        <f>+VLOOKUP(T$3,Fondeo!$C$38:$CV$76,Costo_fondeo!$B15,FALSE)</f>
        <v>5.8069687306558304</v>
      </c>
      <c r="U15" s="4">
        <f>+VLOOKUP(U$3,Fondeo!$C$38:$CV$76,Costo_fondeo!$B15,FALSE)</f>
        <v>7.9086964824326911</v>
      </c>
      <c r="V15" s="4">
        <f>+VLOOKUP(V$3,Fondeo!$C$38:$CV$76,Costo_fondeo!$B15,FALSE)</f>
        <v>5.9900842158005769</v>
      </c>
      <c r="W15" s="4">
        <f>+VLOOKUP(W$3,Fondeo!$C$38:$CV$76,Costo_fondeo!$B15,FALSE)</f>
        <v>7.888381492408449</v>
      </c>
      <c r="X15" s="4">
        <f>+VLOOKUP(X$3,Fondeo!$C$38:$CV$76,Costo_fondeo!$B15,FALSE)</f>
        <v>4.6432198123242419</v>
      </c>
      <c r="Y15" s="4">
        <f>+VLOOKUP(Y$3,Fondeo!$C$38:$CV$76,Costo_fondeo!$B15,FALSE)</f>
        <v>7.07290732901357</v>
      </c>
      <c r="Z15" s="4">
        <f>+VLOOKUP(Z$3,Fondeo!$C$38:$CV$76,Costo_fondeo!$B15,FALSE)</f>
        <v>5.9790321343399819</v>
      </c>
      <c r="AA15" s="4">
        <f>+VLOOKUP(AA$3,Fondeo!$C$38:$CV$76,Costo_fondeo!$B15,FALSE)</f>
        <v>8.4543560818679389</v>
      </c>
      <c r="AB15" s="4">
        <f>+VLOOKUP(AB$3,Fondeo!$C$38:$CV$76,Costo_fondeo!$B15,FALSE)</f>
        <v>7.3399780545613869</v>
      </c>
      <c r="AC15" s="4">
        <f>+VLOOKUP(AC$3,Fondeo!$C$38:$CV$76,Costo_fondeo!$B15,FALSE)</f>
        <v>8.0491667530139122</v>
      </c>
      <c r="AD15" s="4">
        <f>+VLOOKUP(AD$3,Fondeo!$C$38:$CV$76,Costo_fondeo!$B15,FALSE)</f>
        <v>7.5882962543035744</v>
      </c>
      <c r="AE15" s="4">
        <f>+VLOOKUP(AE$3,Fondeo!$C$38:$CV$76,Costo_fondeo!$B15,FALSE)</f>
        <v>10.415838803425508</v>
      </c>
      <c r="AF15" s="4">
        <f>+VLOOKUP(AF$3,Fondeo!$C$38:$CV$76,Costo_fondeo!$B15,FALSE)</f>
        <v>4.7751672872035327</v>
      </c>
      <c r="AG15" s="4">
        <f>+VLOOKUP(AG$3,Fondeo!$C$38:$CV$76,Costo_fondeo!$B15,FALSE)</f>
        <v>5.0518867756390859</v>
      </c>
      <c r="AH15" s="4">
        <v>8.93415471291841</v>
      </c>
      <c r="AI15" s="4">
        <f>+VLOOKUP(AI$3,Fondeo!$C$38:$CV$76,Costo_fondeo!$B15,FALSE)</f>
        <v>6.8868206949735251</v>
      </c>
      <c r="AJ15" s="4">
        <f>+VLOOKUP(AJ$3,Fondeo!$C$38:$CV$76,Costo_fondeo!$B15,FALSE)</f>
        <v>12.543972300805864</v>
      </c>
      <c r="AK15" s="4">
        <f>+VLOOKUP(AK$3,Fondeo!$C$38:$CV$76,Costo_fondeo!$B15,FALSE)</f>
        <v>6.3917051540855159</v>
      </c>
      <c r="AL15" s="4">
        <f>+VLOOKUP(AL$3,Fondeo!$C$38:$CV$76,Costo_fondeo!$B15,FALSE)</f>
        <v>4.6792737256429628</v>
      </c>
      <c r="AM15" s="4">
        <v>9.4691987959388104</v>
      </c>
      <c r="AN15" s="4">
        <f>+VLOOKUP(AN$3,Fondeo!$C$38:$CV$76,Costo_fondeo!$B15,FALSE)</f>
        <v>8.2546244117029755</v>
      </c>
      <c r="AO15" s="4">
        <f>+VLOOKUP(AO$3,Fondeo!$C$38:$CV$76,Costo_fondeo!$B15,FALSE)</f>
        <v>7.1928926408052432</v>
      </c>
      <c r="AP15" s="4">
        <f>+VLOOKUP(AP$3,Fondeo!$C$38:$CV$76,Costo_fondeo!$B15,FALSE)</f>
        <v>0.41538357354089572</v>
      </c>
      <c r="AQ15" s="4">
        <f>+VLOOKUP(AQ$3,Fondeo!$C$38:$CV$76,Costo_fondeo!$B15,FALSE)</f>
        <v>6.3784627814151342</v>
      </c>
      <c r="AR15" s="4">
        <f>+VLOOKUP(AR$3,Fondeo!$C$38:$CV$76,Costo_fondeo!$B15,FALSE)</f>
        <v>7.6383047748257269</v>
      </c>
      <c r="AS15" s="4">
        <f>+VLOOKUP(AS$3,Fondeo!$C$38:$CV$76,Costo_fondeo!$B15,FALSE)</f>
        <v>6.7573316407075712</v>
      </c>
      <c r="AT15" s="4">
        <f>+VLOOKUP(AT$3,Fondeo!$C$38:$CV$76,Costo_fondeo!$B15,FALSE)</f>
        <v>5.5119403896955257</v>
      </c>
      <c r="AU15" s="4">
        <f>+VLOOKUP(AU$3,Fondeo!$C$38:$CV$76,Costo_fondeo!$B15,FALSE)</f>
        <v>9.6413137601077938</v>
      </c>
      <c r="AV15" s="4">
        <f>+VLOOKUP(AV$3,Fondeo!$C$38:$CV$76,Costo_fondeo!$B15,FALSE)</f>
        <v>8.7996470359069221</v>
      </c>
      <c r="AW15" s="4">
        <f>+VLOOKUP(AW$3,Fondeo!$C$38:$CV$76,Costo_fondeo!$B15,FALSE)</f>
        <v>5.5886989805175906</v>
      </c>
      <c r="AX15" s="4">
        <f>+VLOOKUP(AX$3,Fondeo!$C$38:$CV$76,Costo_fondeo!$B15,FALSE)</f>
        <v>5.9231029414899456</v>
      </c>
      <c r="AY15" s="4">
        <f>+VLOOKUP(AY$3,Fondeo!$C$38:$CV$76,Costo_fondeo!$B15,FALSE)</f>
        <v>5.7158515298518928</v>
      </c>
    </row>
    <row r="16" spans="2:51" ht="16.5" x14ac:dyDescent="0.3">
      <c r="B16" s="1">
        <v>14</v>
      </c>
      <c r="C16" s="3">
        <v>41274</v>
      </c>
      <c r="D16" s="4">
        <f>+VLOOKUP(D$3,Fondeo!$C$5:CV$18,Costo_fondeo!$B16,FALSE)</f>
        <v>2.3781248545668903</v>
      </c>
      <c r="E16" s="4">
        <f>+VLOOKUP(E$3,Fondeo!$C$5:CW$18,Costo_fondeo!$B16,FALSE)</f>
        <v>2.4426713770550639</v>
      </c>
      <c r="F16" s="4">
        <f>+VLOOKUP(F$3,Fondeo!$C$5:CX$18,Costo_fondeo!$B16,FALSE)</f>
        <v>4.0853997050895225</v>
      </c>
      <c r="G16" s="4">
        <f>+VLOOKUP(G$3,Fondeo!$C$5:CY$18,Costo_fondeo!$B16,FALSE)</f>
        <v>2.4264144250117199</v>
      </c>
      <c r="H16" s="4">
        <f>+VLOOKUP(H$3,Fondeo!$C$5:CZ$18,Costo_fondeo!$B16,FALSE)</f>
        <v>0</v>
      </c>
      <c r="I16" s="4">
        <f>+VLOOKUP(I$3,Fondeo!$C$5:DA$18,Costo_fondeo!$B16,FALSE)</f>
        <v>1.3384556361018662</v>
      </c>
      <c r="J16" s="4">
        <f>+VLOOKUP(J$3,Fondeo!$C$5:DB$18,Costo_fondeo!$B16,FALSE)</f>
        <v>1.9680038288578303</v>
      </c>
      <c r="K16" s="4">
        <f>+VLOOKUP(K$3,Fondeo!$C$5:DC$18,Costo_fondeo!$B16,FALSE)</f>
        <v>2.0814765891220506</v>
      </c>
      <c r="L16" s="4">
        <f>+VLOOKUP(L$3,Fondeo!$C$5:DD$18,Costo_fondeo!$B16,FALSE)</f>
        <v>1.5895811220465577</v>
      </c>
      <c r="M16" s="4">
        <f>+VLOOKUP(M$3,Fondeo!$C$5:DE$18,Costo_fondeo!$B16,FALSE)</f>
        <v>1.4687764689414231</v>
      </c>
      <c r="N16" s="4">
        <f>+VLOOKUP(N$3,Fondeo!$C$38:$CV$76,Costo_fondeo!$B16,FALSE)</f>
        <v>6.6968168063296254</v>
      </c>
      <c r="O16" s="4">
        <f>+VLOOKUP(O$3,Fondeo!$C$38:$CV$76,Costo_fondeo!$B16,FALSE)</f>
        <v>9.4847816567998624</v>
      </c>
      <c r="P16" s="4">
        <v>5.43460464722504</v>
      </c>
      <c r="Q16" s="4">
        <f>+VLOOKUP(Q$3,Fondeo!$C$38:$CV$76,Costo_fondeo!$B16,FALSE)</f>
        <v>7.8485492906512677</v>
      </c>
      <c r="R16" s="4">
        <f>+VLOOKUP(R$3,Fondeo!$C$38:$CV$76,Costo_fondeo!$B16,FALSE)</f>
        <v>0</v>
      </c>
      <c r="S16" s="4">
        <f>+VLOOKUP(S$3,Fondeo!$C$38:$CV$76,Costo_fondeo!$B16,FALSE)</f>
        <v>4.5218082664402948</v>
      </c>
      <c r="T16" s="4">
        <f>+VLOOKUP(T$3,Fondeo!$C$38:$CV$76,Costo_fondeo!$B16,FALSE)</f>
        <v>5.7161249945310102</v>
      </c>
      <c r="U16" s="4">
        <f>+VLOOKUP(U$3,Fondeo!$C$38:$CV$76,Costo_fondeo!$B16,FALSE)</f>
        <v>7.8661232108816384</v>
      </c>
      <c r="V16" s="4">
        <f>+VLOOKUP(V$3,Fondeo!$C$38:$CV$76,Costo_fondeo!$B16,FALSE)</f>
        <v>5.9507917489001363</v>
      </c>
      <c r="W16" s="4">
        <f>+VLOOKUP(W$3,Fondeo!$C$38:$CV$76,Costo_fondeo!$B16,FALSE)</f>
        <v>7.7819508850237114</v>
      </c>
      <c r="X16" s="4">
        <f>+VLOOKUP(X$3,Fondeo!$C$38:$CV$76,Costo_fondeo!$B16,FALSE)</f>
        <v>4.602422384411641</v>
      </c>
      <c r="Y16" s="4">
        <f>+VLOOKUP(Y$3,Fondeo!$C$38:$CV$76,Costo_fondeo!$B16,FALSE)</f>
        <v>7.0750394450516785</v>
      </c>
      <c r="Z16" s="4">
        <f>+VLOOKUP(Z$3,Fondeo!$C$38:$CV$76,Costo_fondeo!$B16,FALSE)</f>
        <v>5.8573669802349331</v>
      </c>
      <c r="AA16" s="4">
        <f>+VLOOKUP(AA$3,Fondeo!$C$38:$CV$76,Costo_fondeo!$B16,FALSE)</f>
        <v>0</v>
      </c>
      <c r="AB16" s="4">
        <f>+VLOOKUP(AB$3,Fondeo!$C$38:$CV$76,Costo_fondeo!$B16,FALSE)</f>
        <v>7.3290426321639108</v>
      </c>
      <c r="AC16" s="4">
        <f>+VLOOKUP(AC$3,Fondeo!$C$38:$CV$76,Costo_fondeo!$B16,FALSE)</f>
        <v>7.9989844743546534</v>
      </c>
      <c r="AD16" s="4">
        <f>+VLOOKUP(AD$3,Fondeo!$C$38:$CV$76,Costo_fondeo!$B16,FALSE)</f>
        <v>7.7008493706781689</v>
      </c>
      <c r="AE16" s="4">
        <f>+VLOOKUP(AE$3,Fondeo!$C$38:$CV$76,Costo_fondeo!$B16,FALSE)</f>
        <v>10.319088778454777</v>
      </c>
      <c r="AF16" s="4">
        <f>+VLOOKUP(AF$3,Fondeo!$C$38:$CV$76,Costo_fondeo!$B16,FALSE)</f>
        <v>4.7675236820599247</v>
      </c>
      <c r="AG16" s="4">
        <f>+VLOOKUP(AG$3,Fondeo!$C$38:$CV$76,Costo_fondeo!$B16,FALSE)</f>
        <v>5.0941977793205497</v>
      </c>
      <c r="AH16" s="4">
        <v>9.3001251979579802</v>
      </c>
      <c r="AI16" s="4">
        <f>+VLOOKUP(AI$3,Fondeo!$C$38:$CV$76,Costo_fondeo!$B16,FALSE)</f>
        <v>6.8087291073854415</v>
      </c>
      <c r="AJ16" s="4">
        <f>+VLOOKUP(AJ$3,Fondeo!$C$38:$CV$76,Costo_fondeo!$B16,FALSE)</f>
        <v>12.646372873694419</v>
      </c>
      <c r="AK16" s="4">
        <f>+VLOOKUP(AK$3,Fondeo!$C$38:$CV$76,Costo_fondeo!$B16,FALSE)</f>
        <v>6.3093135122344588</v>
      </c>
      <c r="AL16" s="4">
        <f>+VLOOKUP(AL$3,Fondeo!$C$38:$CV$76,Costo_fondeo!$B16,FALSE)</f>
        <v>4.6563903686093662</v>
      </c>
      <c r="AM16" s="4">
        <v>9.4337824254044804</v>
      </c>
      <c r="AN16" s="4">
        <f>+VLOOKUP(AN$3,Fondeo!$C$38:$CV$76,Costo_fondeo!$B16,FALSE)</f>
        <v>8.2433200948912901</v>
      </c>
      <c r="AO16" s="4">
        <f>+VLOOKUP(AO$3,Fondeo!$C$38:$CV$76,Costo_fondeo!$B16,FALSE)</f>
        <v>7.1873514168039776</v>
      </c>
      <c r="AP16" s="4">
        <f>+VLOOKUP(AP$3,Fondeo!$C$38:$CV$76,Costo_fondeo!$B16,FALSE)</f>
        <v>0</v>
      </c>
      <c r="AQ16" s="4">
        <f>+VLOOKUP(AQ$3,Fondeo!$C$38:$CV$76,Costo_fondeo!$B16,FALSE)</f>
        <v>30.824674618814612</v>
      </c>
      <c r="AR16" s="4">
        <f>+VLOOKUP(AR$3,Fondeo!$C$38:$CV$76,Costo_fondeo!$B16,FALSE)</f>
        <v>7.6183644658858078</v>
      </c>
      <c r="AS16" s="4">
        <f>+VLOOKUP(AS$3,Fondeo!$C$38:$CV$76,Costo_fondeo!$B16,FALSE)</f>
        <v>6.7048590150118548</v>
      </c>
      <c r="AT16" s="4">
        <f>+VLOOKUP(AT$3,Fondeo!$C$38:$CV$76,Costo_fondeo!$B16,FALSE)</f>
        <v>5.5085886058805951</v>
      </c>
      <c r="AU16" s="4">
        <f>+VLOOKUP(AU$3,Fondeo!$C$38:$CV$76,Costo_fondeo!$B16,FALSE)</f>
        <v>9.5761646810545038</v>
      </c>
      <c r="AV16" s="4">
        <f>+VLOOKUP(AV$3,Fondeo!$C$38:$CV$76,Costo_fondeo!$B16,FALSE)</f>
        <v>8.7788846049477804</v>
      </c>
      <c r="AW16" s="4">
        <f>+VLOOKUP(AW$3,Fondeo!$C$38:$CV$76,Costo_fondeo!$B16,FALSE)</f>
        <v>5.5840540959734311</v>
      </c>
      <c r="AX16" s="4">
        <f>+VLOOKUP(AX$3,Fondeo!$C$38:$CV$76,Costo_fondeo!$B16,FALSE)</f>
        <v>5.9156573198094771</v>
      </c>
      <c r="AY16" s="4">
        <f>+VLOOKUP(AY$3,Fondeo!$C$38:$CV$76,Costo_fondeo!$B16,FALSE)</f>
        <v>5.6839782871196292</v>
      </c>
    </row>
    <row r="17" spans="2:51" ht="16.5" x14ac:dyDescent="0.3">
      <c r="B17" s="1">
        <v>15</v>
      </c>
      <c r="C17" s="3">
        <v>41305</v>
      </c>
      <c r="D17" s="4">
        <f>+VLOOKUP(D$3,Fondeo!$C$5:CV$18,Costo_fondeo!$B17,FALSE)</f>
        <v>2.4160763276809019</v>
      </c>
      <c r="E17" s="4">
        <f>+VLOOKUP(E$3,Fondeo!$C$5:CW$18,Costo_fondeo!$B17,FALSE)</f>
        <v>2.4550548236947414</v>
      </c>
      <c r="F17" s="4">
        <f>+VLOOKUP(F$3,Fondeo!$C$5:CX$18,Costo_fondeo!$B17,FALSE)</f>
        <v>4.0852808941875036</v>
      </c>
      <c r="G17" s="4">
        <f>+VLOOKUP(G$3,Fondeo!$C$5:CY$18,Costo_fondeo!$B17,FALSE)</f>
        <v>2.4890033081762915</v>
      </c>
      <c r="H17" s="4">
        <f>+VLOOKUP(H$3,Fondeo!$C$5:CZ$18,Costo_fondeo!$B17,FALSE)</f>
        <v>0</v>
      </c>
      <c r="I17" s="4">
        <f>+VLOOKUP(I$3,Fondeo!$C$5:DA$18,Costo_fondeo!$B17,FALSE)</f>
        <v>1.321972097982776</v>
      </c>
      <c r="J17" s="4">
        <f>+VLOOKUP(J$3,Fondeo!$C$5:DB$18,Costo_fondeo!$B17,FALSE)</f>
        <v>1.9734768279161339</v>
      </c>
      <c r="K17" s="4">
        <f>+VLOOKUP(K$3,Fondeo!$C$5:DC$18,Costo_fondeo!$B17,FALSE)</f>
        <v>2.1102121036348658</v>
      </c>
      <c r="L17" s="4">
        <f>+VLOOKUP(L$3,Fondeo!$C$5:DD$18,Costo_fondeo!$B17,FALSE)</f>
        <v>1.5994022740091911</v>
      </c>
      <c r="M17" s="4">
        <f>+VLOOKUP(M$3,Fondeo!$C$5:DE$18,Costo_fondeo!$B17,FALSE)</f>
        <v>1.4620237423696223</v>
      </c>
      <c r="N17" s="4">
        <f>+VLOOKUP(N$3,Fondeo!$C$38:$CV$76,Costo_fondeo!$B17,FALSE)</f>
        <v>6.6850898250553836</v>
      </c>
      <c r="O17" s="4">
        <f>+VLOOKUP(O$3,Fondeo!$C$38:$CV$76,Costo_fondeo!$B17,FALSE)</f>
        <v>9.4669405247551772</v>
      </c>
      <c r="P17" s="4">
        <v>5.4075217615855502</v>
      </c>
      <c r="Q17" s="4">
        <f>+VLOOKUP(Q$3,Fondeo!$C$38:$CV$76,Costo_fondeo!$B17,FALSE)</f>
        <v>7.8012103421906609</v>
      </c>
      <c r="R17" s="4">
        <f>+VLOOKUP(R$3,Fondeo!$C$38:$CV$76,Costo_fondeo!$B17,FALSE)</f>
        <v>0</v>
      </c>
      <c r="S17" s="4">
        <f>+VLOOKUP(S$3,Fondeo!$C$38:$CV$76,Costo_fondeo!$B17,FALSE)</f>
        <v>4.5097191779704264</v>
      </c>
      <c r="T17" s="4">
        <f>+VLOOKUP(T$3,Fondeo!$C$38:$CV$76,Costo_fondeo!$B17,FALSE)</f>
        <v>5.5864341046574904</v>
      </c>
      <c r="U17" s="4">
        <f>+VLOOKUP(U$3,Fondeo!$C$38:$CV$76,Costo_fondeo!$B17,FALSE)</f>
        <v>7.8299013461999634</v>
      </c>
      <c r="V17" s="4">
        <f>+VLOOKUP(V$3,Fondeo!$C$38:$CV$76,Costo_fondeo!$B17,FALSE)</f>
        <v>5.8960114530165004</v>
      </c>
      <c r="W17" s="4">
        <f>+VLOOKUP(W$3,Fondeo!$C$38:$CV$76,Costo_fondeo!$B17,FALSE)</f>
        <v>7.6538890220676743</v>
      </c>
      <c r="X17" s="4">
        <f>+VLOOKUP(X$3,Fondeo!$C$38:$CV$76,Costo_fondeo!$B17,FALSE)</f>
        <v>4.5446593924293168</v>
      </c>
      <c r="Y17" s="4">
        <f>+VLOOKUP(Y$3,Fondeo!$C$38:$CV$76,Costo_fondeo!$B17,FALSE)</f>
        <v>7.0652934009892494</v>
      </c>
      <c r="Z17" s="4">
        <f>+VLOOKUP(Z$3,Fondeo!$C$38:$CV$76,Costo_fondeo!$B17,FALSE)</f>
        <v>5.8006735363765776</v>
      </c>
      <c r="AA17" s="4">
        <f>+VLOOKUP(AA$3,Fondeo!$C$38:$CV$76,Costo_fondeo!$B17,FALSE)</f>
        <v>-0.8002270931553116</v>
      </c>
      <c r="AB17" s="4">
        <f>+VLOOKUP(AB$3,Fondeo!$C$38:$CV$76,Costo_fondeo!$B17,FALSE)</f>
        <v>7.2915879208925141</v>
      </c>
      <c r="AC17" s="4">
        <f>+VLOOKUP(AC$3,Fondeo!$C$38:$CV$76,Costo_fondeo!$B17,FALSE)</f>
        <v>7.8897614262652782</v>
      </c>
      <c r="AD17" s="4">
        <f>+VLOOKUP(AD$3,Fondeo!$C$38:$CV$76,Costo_fondeo!$B17,FALSE)</f>
        <v>7.7714945484829849</v>
      </c>
      <c r="AE17" s="4">
        <f>+VLOOKUP(AE$3,Fondeo!$C$38:$CV$76,Costo_fondeo!$B17,FALSE)</f>
        <v>10.173169937593107</v>
      </c>
      <c r="AF17" s="4">
        <f>+VLOOKUP(AF$3,Fondeo!$C$38:$CV$76,Costo_fondeo!$B17,FALSE)</f>
        <v>4.7215806341445381</v>
      </c>
      <c r="AG17" s="4">
        <f>+VLOOKUP(AG$3,Fondeo!$C$38:$CV$76,Costo_fondeo!$B17,FALSE)</f>
        <v>5.0863526414894134</v>
      </c>
      <c r="AH17" s="4">
        <v>9.4384186819191704</v>
      </c>
      <c r="AI17" s="4">
        <f>+VLOOKUP(AI$3,Fondeo!$C$38:$CV$76,Costo_fondeo!$B17,FALSE)</f>
        <v>6.7328489783431618</v>
      </c>
      <c r="AJ17" s="4">
        <f>+VLOOKUP(AJ$3,Fondeo!$C$38:$CV$76,Costo_fondeo!$B17,FALSE)</f>
        <v>12.750183755249441</v>
      </c>
      <c r="AK17" s="4">
        <f>+VLOOKUP(AK$3,Fondeo!$C$38:$CV$76,Costo_fondeo!$B17,FALSE)</f>
        <v>6.1847822381927129</v>
      </c>
      <c r="AL17" s="4">
        <f>+VLOOKUP(AL$3,Fondeo!$C$38:$CV$76,Costo_fondeo!$B17,FALSE)</f>
        <v>4.6415124816236837</v>
      </c>
      <c r="AM17" s="4">
        <v>9.4337805312408598</v>
      </c>
      <c r="AN17" s="4">
        <f>+VLOOKUP(AN$3,Fondeo!$C$38:$CV$76,Costo_fondeo!$B17,FALSE)</f>
        <v>8.2186845540094478</v>
      </c>
      <c r="AO17" s="4">
        <f>+VLOOKUP(AO$3,Fondeo!$C$38:$CV$76,Costo_fondeo!$B17,FALSE)</f>
        <v>7.2041069657961518</v>
      </c>
      <c r="AP17" s="4">
        <f>+VLOOKUP(AP$3,Fondeo!$C$38:$CV$76,Costo_fondeo!$B17,FALSE)</f>
        <v>0</v>
      </c>
      <c r="AQ17" s="4">
        <f>+VLOOKUP(AQ$3,Fondeo!$C$38:$CV$76,Costo_fondeo!$B17,FALSE)</f>
        <v>25.627382316552406</v>
      </c>
      <c r="AR17" s="4">
        <f>+VLOOKUP(AR$3,Fondeo!$C$38:$CV$76,Costo_fondeo!$B17,FALSE)</f>
        <v>7.5835624450955903</v>
      </c>
      <c r="AS17" s="4">
        <f>+VLOOKUP(AS$3,Fondeo!$C$38:$CV$76,Costo_fondeo!$B17,FALSE)</f>
        <v>6.7205512961079945</v>
      </c>
      <c r="AT17" s="4">
        <f>+VLOOKUP(AT$3,Fondeo!$C$38:$CV$76,Costo_fondeo!$B17,FALSE)</f>
        <v>5.5093566319363436</v>
      </c>
      <c r="AU17" s="4">
        <f>+VLOOKUP(AU$3,Fondeo!$C$38:$CV$76,Costo_fondeo!$B17,FALSE)</f>
        <v>9.7022438456847375</v>
      </c>
      <c r="AV17" s="4">
        <f>+VLOOKUP(AV$3,Fondeo!$C$38:$CV$76,Costo_fondeo!$B17,FALSE)</f>
        <v>8.6849018306437156</v>
      </c>
      <c r="AW17" s="4">
        <f>+VLOOKUP(AW$3,Fondeo!$C$38:$CV$76,Costo_fondeo!$B17,FALSE)</f>
        <v>5.5802641682627669</v>
      </c>
      <c r="AX17" s="4">
        <f>+VLOOKUP(AX$3,Fondeo!$C$38:$CV$76,Costo_fondeo!$B17,FALSE)</f>
        <v>5.8884144617821033</v>
      </c>
      <c r="AY17" s="4">
        <f>+VLOOKUP(AY$3,Fondeo!$C$38:$CV$76,Costo_fondeo!$B17,FALSE)</f>
        <v>5.6767428834139189</v>
      </c>
    </row>
    <row r="18" spans="2:51" ht="16.5" x14ac:dyDescent="0.3">
      <c r="B18" s="1">
        <v>16</v>
      </c>
      <c r="C18" s="3">
        <v>41333</v>
      </c>
      <c r="D18" s="4">
        <f>+VLOOKUP(D$3,Fondeo!$C$5:CV$18,Costo_fondeo!$B18,FALSE)</f>
        <v>2.4426114220845068</v>
      </c>
      <c r="E18" s="4">
        <f>+VLOOKUP(E$3,Fondeo!$C$5:CW$18,Costo_fondeo!$B18,FALSE)</f>
        <v>2.4620303726764643</v>
      </c>
      <c r="F18" s="4">
        <f>+VLOOKUP(F$3,Fondeo!$C$5:CX$18,Costo_fondeo!$B18,FALSE)</f>
        <v>4.0825238839272853</v>
      </c>
      <c r="G18" s="4">
        <f>+VLOOKUP(G$3,Fondeo!$C$5:CY$18,Costo_fondeo!$B18,FALSE)</f>
        <v>2.5542210140076289</v>
      </c>
      <c r="H18" s="4">
        <f>+VLOOKUP(H$3,Fondeo!$C$5:CZ$18,Costo_fondeo!$B18,FALSE)</f>
        <v>0</v>
      </c>
      <c r="I18" s="4">
        <f>+VLOOKUP(I$3,Fondeo!$C$5:DA$18,Costo_fondeo!$B18,FALSE)</f>
        <v>1.3315931884934624</v>
      </c>
      <c r="J18" s="4">
        <f>+VLOOKUP(J$3,Fondeo!$C$5:DB$18,Costo_fondeo!$B18,FALSE)</f>
        <v>1.9597628981356277</v>
      </c>
      <c r="K18" s="4">
        <f>+VLOOKUP(K$3,Fondeo!$C$5:DC$18,Costo_fondeo!$B18,FALSE)</f>
        <v>2.1095888597438468</v>
      </c>
      <c r="L18" s="4">
        <f>+VLOOKUP(L$3,Fondeo!$C$5:DD$18,Costo_fondeo!$B18,FALSE)</f>
        <v>1.6100724132728474</v>
      </c>
      <c r="M18" s="4">
        <f>+VLOOKUP(M$3,Fondeo!$C$5:DE$18,Costo_fondeo!$B18,FALSE)</f>
        <v>1.4586613161441684</v>
      </c>
      <c r="N18" s="4">
        <f>+VLOOKUP(N$3,Fondeo!$C$38:$CV$76,Costo_fondeo!$B18,FALSE)</f>
        <v>6.6388417139096685</v>
      </c>
      <c r="O18" s="4">
        <f>+VLOOKUP(O$3,Fondeo!$C$38:$CV$76,Costo_fondeo!$B18,FALSE)</f>
        <v>9.386069547263352</v>
      </c>
      <c r="P18" s="4">
        <v>5.3849998506041796</v>
      </c>
      <c r="Q18" s="4">
        <f>+VLOOKUP(Q$3,Fondeo!$C$38:$CV$76,Costo_fondeo!$B18,FALSE)</f>
        <v>7.6626344926497687</v>
      </c>
      <c r="R18" s="4">
        <f>+VLOOKUP(R$3,Fondeo!$C$38:$CV$76,Costo_fondeo!$B18,FALSE)</f>
        <v>0</v>
      </c>
      <c r="S18" s="4">
        <f>+VLOOKUP(S$3,Fondeo!$C$38:$CV$76,Costo_fondeo!$B18,FALSE)</f>
        <v>4.4857557211946446</v>
      </c>
      <c r="T18" s="4">
        <f>+VLOOKUP(T$3,Fondeo!$C$38:$CV$76,Costo_fondeo!$B18,FALSE)</f>
        <v>5.4137222733536081</v>
      </c>
      <c r="U18" s="4">
        <f>+VLOOKUP(U$3,Fondeo!$C$38:$CV$76,Costo_fondeo!$B18,FALSE)</f>
        <v>7.7606139977205961</v>
      </c>
      <c r="V18" s="4">
        <f>+VLOOKUP(V$3,Fondeo!$C$38:$CV$76,Costo_fondeo!$B18,FALSE)</f>
        <v>5.83716448945398</v>
      </c>
      <c r="W18" s="4">
        <f>+VLOOKUP(W$3,Fondeo!$C$38:$CV$76,Costo_fondeo!$B18,FALSE)</f>
        <v>7.4773239581463935</v>
      </c>
      <c r="X18" s="4">
        <f>+VLOOKUP(X$3,Fondeo!$C$38:$CV$76,Costo_fondeo!$B18,FALSE)</f>
        <v>4.4575464448261091</v>
      </c>
      <c r="Y18" s="4">
        <f>+VLOOKUP(Y$3,Fondeo!$C$38:$CV$76,Costo_fondeo!$B18,FALSE)</f>
        <v>7.071550750119056</v>
      </c>
      <c r="Z18" s="4">
        <f>+VLOOKUP(Z$3,Fondeo!$C$38:$CV$76,Costo_fondeo!$B18,FALSE)</f>
        <v>5.7410873856161322</v>
      </c>
      <c r="AA18" s="4">
        <f>+VLOOKUP(AA$3,Fondeo!$C$38:$CV$76,Costo_fondeo!$B18,FALSE)</f>
        <v>-1.7338045650108447</v>
      </c>
      <c r="AB18" s="4">
        <f>+VLOOKUP(AB$3,Fondeo!$C$38:$CV$76,Costo_fondeo!$B18,FALSE)</f>
        <v>7.2496668705622742</v>
      </c>
      <c r="AC18" s="4">
        <f>+VLOOKUP(AC$3,Fondeo!$C$38:$CV$76,Costo_fondeo!$B18,FALSE)</f>
        <v>7.8463444762085892</v>
      </c>
      <c r="AD18" s="4">
        <f>+VLOOKUP(AD$3,Fondeo!$C$38:$CV$76,Costo_fondeo!$B18,FALSE)</f>
        <v>7.7555121170104577</v>
      </c>
      <c r="AE18" s="4">
        <f>+VLOOKUP(AE$3,Fondeo!$C$38:$CV$76,Costo_fondeo!$B18,FALSE)</f>
        <v>10.041379196484176</v>
      </c>
      <c r="AF18" s="4">
        <f>+VLOOKUP(AF$3,Fondeo!$C$38:$CV$76,Costo_fondeo!$B18,FALSE)</f>
        <v>4.6651084384787582</v>
      </c>
      <c r="AG18" s="4">
        <f>+VLOOKUP(AG$3,Fondeo!$C$38:$CV$76,Costo_fondeo!$B18,FALSE)</f>
        <v>5.0646973591672459</v>
      </c>
      <c r="AH18" s="4">
        <v>9.5539738847464495</v>
      </c>
      <c r="AI18" s="4">
        <f>+VLOOKUP(AI$3,Fondeo!$C$38:$CV$76,Costo_fondeo!$B18,FALSE)</f>
        <v>6.6325927456314586</v>
      </c>
      <c r="AJ18" s="4">
        <f>+VLOOKUP(AJ$3,Fondeo!$C$38:$CV$76,Costo_fondeo!$B18,FALSE)</f>
        <v>12.869218599676326</v>
      </c>
      <c r="AK18" s="4">
        <f>+VLOOKUP(AK$3,Fondeo!$C$38:$CV$76,Costo_fondeo!$B18,FALSE)</f>
        <v>6.1168968150175438</v>
      </c>
      <c r="AL18" s="4">
        <f>+VLOOKUP(AL$3,Fondeo!$C$38:$CV$76,Costo_fondeo!$B18,FALSE)</f>
        <v>4.6004189627399388</v>
      </c>
      <c r="AM18" s="4">
        <v>9.3861421618418799</v>
      </c>
      <c r="AN18" s="4">
        <f>+VLOOKUP(AN$3,Fondeo!$C$38:$CV$76,Costo_fondeo!$B18,FALSE)</f>
        <v>8.1966664120115027</v>
      </c>
      <c r="AO18" s="4">
        <f>+VLOOKUP(AO$3,Fondeo!$C$38:$CV$76,Costo_fondeo!$B18,FALSE)</f>
        <v>7.1765194171425604</v>
      </c>
      <c r="AP18" s="4">
        <f>+VLOOKUP(AP$3,Fondeo!$C$38:$CV$76,Costo_fondeo!$B18,FALSE)</f>
        <v>0</v>
      </c>
      <c r="AQ18" s="4">
        <f>+VLOOKUP(AQ$3,Fondeo!$C$38:$CV$76,Costo_fondeo!$B18,FALSE)</f>
        <v>22.128999923335702</v>
      </c>
      <c r="AR18" s="4">
        <f>+VLOOKUP(AR$3,Fondeo!$C$38:$CV$76,Costo_fondeo!$B18,FALSE)</f>
        <v>7.5390387359258719</v>
      </c>
      <c r="AS18" s="4">
        <f>+VLOOKUP(AS$3,Fondeo!$C$38:$CV$76,Costo_fondeo!$B18,FALSE)</f>
        <v>6.6563551395155507</v>
      </c>
      <c r="AT18" s="4">
        <f>+VLOOKUP(AT$3,Fondeo!$C$38:$CV$76,Costo_fondeo!$B18,FALSE)</f>
        <v>5.4860601704973959</v>
      </c>
      <c r="AU18" s="4">
        <f>+VLOOKUP(AU$3,Fondeo!$C$38:$CV$76,Costo_fondeo!$B18,FALSE)</f>
        <v>9.4987349587933316</v>
      </c>
      <c r="AV18" s="4">
        <f>+VLOOKUP(AV$3,Fondeo!$C$38:$CV$76,Costo_fondeo!$B18,FALSE)</f>
        <v>8.5716487116692548</v>
      </c>
      <c r="AW18" s="4">
        <f>+VLOOKUP(AW$3,Fondeo!$C$38:$CV$76,Costo_fondeo!$B18,FALSE)</f>
        <v>5.5575828602685569</v>
      </c>
      <c r="AX18" s="4">
        <f>+VLOOKUP(AX$3,Fondeo!$C$38:$CV$76,Costo_fondeo!$B18,FALSE)</f>
        <v>5.8496680626160282</v>
      </c>
      <c r="AY18" s="4">
        <f>+VLOOKUP(AY$3,Fondeo!$C$38:$CV$76,Costo_fondeo!$B18,FALSE)</f>
        <v>5.6448694853105108</v>
      </c>
    </row>
    <row r="19" spans="2:51" ht="16.5" x14ac:dyDescent="0.3">
      <c r="B19" s="1">
        <v>17</v>
      </c>
      <c r="C19" s="3">
        <v>41364</v>
      </c>
      <c r="D19" s="4">
        <f>+VLOOKUP(D$3,Fondeo!$C$5:CV$18,Costo_fondeo!$B19,FALSE)</f>
        <v>2.4809131320484883</v>
      </c>
      <c r="E19" s="4">
        <f>+VLOOKUP(E$3,Fondeo!$C$5:CW$18,Costo_fondeo!$B19,FALSE)</f>
        <v>2.4812787412106503</v>
      </c>
      <c r="F19" s="4">
        <f>+VLOOKUP(F$3,Fondeo!$C$5:CX$18,Costo_fondeo!$B19,FALSE)</f>
        <v>4.0906229412244492</v>
      </c>
      <c r="G19" s="4">
        <f>+VLOOKUP(G$3,Fondeo!$C$5:CY$18,Costo_fondeo!$B19,FALSE)</f>
        <v>2.6128794010443226</v>
      </c>
      <c r="H19" s="4">
        <f>+VLOOKUP(H$3,Fondeo!$C$5:CZ$18,Costo_fondeo!$B19,FALSE)</f>
        <v>0</v>
      </c>
      <c r="I19" s="4">
        <f>+VLOOKUP(I$3,Fondeo!$C$5:DA$18,Costo_fondeo!$B19,FALSE)</f>
        <v>1.325097516289623</v>
      </c>
      <c r="J19" s="4">
        <f>+VLOOKUP(J$3,Fondeo!$C$5:DB$18,Costo_fondeo!$B19,FALSE)</f>
        <v>1.9517174970855991</v>
      </c>
      <c r="K19" s="4">
        <f>+VLOOKUP(K$3,Fondeo!$C$5:DC$18,Costo_fondeo!$B19,FALSE)</f>
        <v>2.1182717938156777</v>
      </c>
      <c r="L19" s="4">
        <f>+VLOOKUP(L$3,Fondeo!$C$5:DD$18,Costo_fondeo!$B19,FALSE)</f>
        <v>1.6182583844858618</v>
      </c>
      <c r="M19" s="4">
        <f>+VLOOKUP(M$3,Fondeo!$C$5:DE$18,Costo_fondeo!$B19,FALSE)</f>
        <v>1.4661130667519753</v>
      </c>
      <c r="N19" s="4">
        <f>+VLOOKUP(N$3,Fondeo!$C$38:$CV$76,Costo_fondeo!$B19,FALSE)</f>
        <v>6.6353580060143189</v>
      </c>
      <c r="O19" s="4">
        <f>+VLOOKUP(O$3,Fondeo!$C$38:$CV$76,Costo_fondeo!$B19,FALSE)</f>
        <v>9.3823885086705534</v>
      </c>
      <c r="P19" s="4">
        <v>5.3437832975559099</v>
      </c>
      <c r="Q19" s="4">
        <f>+VLOOKUP(Q$3,Fondeo!$C$38:$CV$76,Costo_fondeo!$B19,FALSE)</f>
        <v>7.5243195179818141</v>
      </c>
      <c r="R19" s="4">
        <f>+VLOOKUP(R$3,Fondeo!$C$38:$CV$76,Costo_fondeo!$B19,FALSE)</f>
        <v>0</v>
      </c>
      <c r="S19" s="4">
        <f>+VLOOKUP(S$3,Fondeo!$C$38:$CV$76,Costo_fondeo!$B19,FALSE)</f>
        <v>4.4808784526520089</v>
      </c>
      <c r="T19" s="4">
        <f>+VLOOKUP(T$3,Fondeo!$C$38:$CV$76,Costo_fondeo!$B19,FALSE)</f>
        <v>5.3510563662631689</v>
      </c>
      <c r="U19" s="4">
        <f>+VLOOKUP(U$3,Fondeo!$C$38:$CV$76,Costo_fondeo!$B19,FALSE)</f>
        <v>7.7162404797899207</v>
      </c>
      <c r="V19" s="4">
        <f>+VLOOKUP(V$3,Fondeo!$C$38:$CV$76,Costo_fondeo!$B19,FALSE)</f>
        <v>5.8123659042310383</v>
      </c>
      <c r="W19" s="4">
        <f>+VLOOKUP(W$3,Fondeo!$C$38:$CV$76,Costo_fondeo!$B19,FALSE)</f>
        <v>7.377153454294799</v>
      </c>
      <c r="X19" s="4">
        <f>+VLOOKUP(X$3,Fondeo!$C$38:$CV$76,Costo_fondeo!$B19,FALSE)</f>
        <v>4.425150811778308</v>
      </c>
      <c r="Y19" s="4">
        <f>+VLOOKUP(Y$3,Fondeo!$C$38:$CV$76,Costo_fondeo!$B19,FALSE)</f>
        <v>7.0544620030442999</v>
      </c>
      <c r="Z19" s="4">
        <f>+VLOOKUP(Z$3,Fondeo!$C$38:$CV$76,Costo_fondeo!$B19,FALSE)</f>
        <v>5.7015277473847217</v>
      </c>
      <c r="AA19" s="4">
        <f>+VLOOKUP(AA$3,Fondeo!$C$38:$CV$76,Costo_fondeo!$B19,FALSE)</f>
        <v>-2.9303053864083677</v>
      </c>
      <c r="AB19" s="4">
        <f>+VLOOKUP(AB$3,Fondeo!$C$38:$CV$76,Costo_fondeo!$B19,FALSE)</f>
        <v>7.1940184683001522</v>
      </c>
      <c r="AC19" s="4">
        <f>+VLOOKUP(AC$3,Fondeo!$C$38:$CV$76,Costo_fondeo!$B19,FALSE)</f>
        <v>7.8182191373573451</v>
      </c>
      <c r="AD19" s="4">
        <f>+VLOOKUP(AD$3,Fondeo!$C$38:$CV$76,Costo_fondeo!$B19,FALSE)</f>
        <v>7.8433885932560035</v>
      </c>
      <c r="AE19" s="4">
        <f>+VLOOKUP(AE$3,Fondeo!$C$38:$CV$76,Costo_fondeo!$B19,FALSE)</f>
        <v>9.952959952240402</v>
      </c>
      <c r="AF19" s="4">
        <f>+VLOOKUP(AF$3,Fondeo!$C$38:$CV$76,Costo_fondeo!$B19,FALSE)</f>
        <v>4.6179578071358067</v>
      </c>
      <c r="AG19" s="4">
        <f>+VLOOKUP(AG$3,Fondeo!$C$38:$CV$76,Costo_fondeo!$B19,FALSE)</f>
        <v>5.0601516119686103</v>
      </c>
      <c r="AH19" s="4">
        <v>9.6568430317833602</v>
      </c>
      <c r="AI19" s="4">
        <f>+VLOOKUP(AI$3,Fondeo!$C$38:$CV$76,Costo_fondeo!$B19,FALSE)</f>
        <v>6.5656474902170512</v>
      </c>
      <c r="AJ19" s="4">
        <f>+VLOOKUP(AJ$3,Fondeo!$C$38:$CV$76,Costo_fondeo!$B19,FALSE)</f>
        <v>12.96878401999591</v>
      </c>
      <c r="AK19" s="4">
        <f>+VLOOKUP(AK$3,Fondeo!$C$38:$CV$76,Costo_fondeo!$B19,FALSE)</f>
        <v>6.0596872936337176</v>
      </c>
      <c r="AL19" s="4">
        <f>+VLOOKUP(AL$3,Fondeo!$C$38:$CV$76,Costo_fondeo!$B19,FALSE)</f>
        <v>4.5584962451398514</v>
      </c>
      <c r="AM19" s="4">
        <v>9.4125646005938108</v>
      </c>
      <c r="AN19" s="4">
        <f>+VLOOKUP(AN$3,Fondeo!$C$38:$CV$76,Costo_fondeo!$B19,FALSE)</f>
        <v>8.139795813068627</v>
      </c>
      <c r="AO19" s="4">
        <f>+VLOOKUP(AO$3,Fondeo!$C$38:$CV$76,Costo_fondeo!$B19,FALSE)</f>
        <v>7.2141746029017737</v>
      </c>
      <c r="AP19" s="4">
        <f>+VLOOKUP(AP$3,Fondeo!$C$38:$CV$76,Costo_fondeo!$B19,FALSE)</f>
        <v>0</v>
      </c>
      <c r="AQ19" s="4">
        <f>+VLOOKUP(AQ$3,Fondeo!$C$38:$CV$76,Costo_fondeo!$B19,FALSE)</f>
        <v>20.046434818803071</v>
      </c>
      <c r="AR19" s="4">
        <f>+VLOOKUP(AR$3,Fondeo!$C$38:$CV$76,Costo_fondeo!$B19,FALSE)</f>
        <v>7.5191714368629494</v>
      </c>
      <c r="AS19" s="4">
        <f>+VLOOKUP(AS$3,Fondeo!$C$38:$CV$76,Costo_fondeo!$B19,FALSE)</f>
        <v>6.614576134749492</v>
      </c>
      <c r="AT19" s="4">
        <f>+VLOOKUP(AT$3,Fondeo!$C$38:$CV$76,Costo_fondeo!$B19,FALSE)</f>
        <v>5.4809778507663509</v>
      </c>
      <c r="AU19" s="4">
        <f>+VLOOKUP(AU$3,Fondeo!$C$38:$CV$76,Costo_fondeo!$B19,FALSE)</f>
        <v>9.5521871390060227</v>
      </c>
      <c r="AV19" s="4">
        <f>+VLOOKUP(AV$3,Fondeo!$C$38:$CV$76,Costo_fondeo!$B19,FALSE)</f>
        <v>8.596704024952178</v>
      </c>
      <c r="AW19" s="4">
        <f>+VLOOKUP(AW$3,Fondeo!$C$38:$CV$76,Costo_fondeo!$B19,FALSE)</f>
        <v>5.5571103199594667</v>
      </c>
      <c r="AX19" s="4">
        <f>+VLOOKUP(AX$3,Fondeo!$C$38:$CV$76,Costo_fondeo!$B19,FALSE)</f>
        <v>5.8660331612240606</v>
      </c>
      <c r="AY19" s="4">
        <f>+VLOOKUP(AY$3,Fondeo!$C$38:$CV$76,Costo_fondeo!$B19,FALSE)</f>
        <v>5.5899222492366727</v>
      </c>
    </row>
    <row r="20" spans="2:51" ht="16.5" x14ac:dyDescent="0.3">
      <c r="B20" s="1">
        <v>18</v>
      </c>
      <c r="C20" s="3">
        <v>41394</v>
      </c>
      <c r="D20" s="4">
        <f>+VLOOKUP(D$3,Fondeo!$C$5:CV$18,Costo_fondeo!$B20,FALSE)</f>
        <v>2.4972640590154667</v>
      </c>
      <c r="E20" s="4">
        <f>+VLOOKUP(E$3,Fondeo!$C$5:CW$18,Costo_fondeo!$B20,FALSE)</f>
        <v>2.4921974744042346</v>
      </c>
      <c r="F20" s="4">
        <f>+VLOOKUP(F$3,Fondeo!$C$5:CX$18,Costo_fondeo!$B20,FALSE)</f>
        <v>4.0800299985464248</v>
      </c>
      <c r="G20" s="4">
        <f>+VLOOKUP(G$3,Fondeo!$C$5:CY$18,Costo_fondeo!$B20,FALSE)</f>
        <v>2.635728985102888</v>
      </c>
      <c r="H20" s="4">
        <f>+VLOOKUP(H$3,Fondeo!$C$5:CZ$18,Costo_fondeo!$B20,FALSE)</f>
        <v>0</v>
      </c>
      <c r="I20" s="4">
        <f>+VLOOKUP(I$3,Fondeo!$C$5:DA$18,Costo_fondeo!$B20,FALSE)</f>
        <v>1.3263142397833507</v>
      </c>
      <c r="J20" s="4">
        <f>+VLOOKUP(J$3,Fondeo!$C$5:DB$18,Costo_fondeo!$B20,FALSE)</f>
        <v>1.9471147489828662</v>
      </c>
      <c r="K20" s="4">
        <f>+VLOOKUP(K$3,Fondeo!$C$5:DC$18,Costo_fondeo!$B20,FALSE)</f>
        <v>2.1224960044272474</v>
      </c>
      <c r="L20" s="4">
        <f>+VLOOKUP(L$3,Fondeo!$C$5:DD$18,Costo_fondeo!$B20,FALSE)</f>
        <v>1.6171204773127532</v>
      </c>
      <c r="M20" s="4">
        <f>+VLOOKUP(M$3,Fondeo!$C$5:DE$18,Costo_fondeo!$B20,FALSE)</f>
        <v>1.4647399089802358</v>
      </c>
      <c r="N20" s="4">
        <f>+VLOOKUP(N$3,Fondeo!$C$38:$CV$76,Costo_fondeo!$B20,FALSE)</f>
        <v>6.5984641231172327</v>
      </c>
      <c r="O20" s="4">
        <f>+VLOOKUP(O$3,Fondeo!$C$38:$CV$76,Costo_fondeo!$B20,FALSE)</f>
        <v>9.3335231345716601</v>
      </c>
      <c r="P20" s="4">
        <v>5.3287930087823003</v>
      </c>
      <c r="Q20" s="4">
        <f>+VLOOKUP(Q$3,Fondeo!$C$38:$CV$76,Costo_fondeo!$B20,FALSE)</f>
        <v>7.4204083313727303</v>
      </c>
      <c r="R20" s="4">
        <f>+VLOOKUP(R$3,Fondeo!$C$38:$CV$76,Costo_fondeo!$B20,FALSE)</f>
        <v>0</v>
      </c>
      <c r="S20" s="4">
        <f>+VLOOKUP(S$3,Fondeo!$C$38:$CV$76,Costo_fondeo!$B20,FALSE)</f>
        <v>4.4809742558861672</v>
      </c>
      <c r="T20" s="4">
        <f>+VLOOKUP(T$3,Fondeo!$C$38:$CV$76,Costo_fondeo!$B20,FALSE)</f>
        <v>5.2998999032502363</v>
      </c>
      <c r="U20" s="4">
        <f>+VLOOKUP(U$3,Fondeo!$C$38:$CV$76,Costo_fondeo!$B20,FALSE)</f>
        <v>7.6387931525500035</v>
      </c>
      <c r="V20" s="4">
        <f>+VLOOKUP(V$3,Fondeo!$C$38:$CV$76,Costo_fondeo!$B20,FALSE)</f>
        <v>5.7797515033940634</v>
      </c>
      <c r="W20" s="4">
        <f>+VLOOKUP(W$3,Fondeo!$C$38:$CV$76,Costo_fondeo!$B20,FALSE)</f>
        <v>7.3084498654933689</v>
      </c>
      <c r="X20" s="4">
        <f>+VLOOKUP(X$3,Fondeo!$C$38:$CV$76,Costo_fondeo!$B20,FALSE)</f>
        <v>4.3654597207150578</v>
      </c>
      <c r="Y20" s="4">
        <f>+VLOOKUP(Y$3,Fondeo!$C$38:$CV$76,Costo_fondeo!$B20,FALSE)</f>
        <v>7.0452942783704424</v>
      </c>
      <c r="Z20" s="4">
        <f>+VLOOKUP(Z$3,Fondeo!$C$38:$CV$76,Costo_fondeo!$B20,FALSE)</f>
        <v>5.6652939547108092</v>
      </c>
      <c r="AA20" s="4">
        <f>+VLOOKUP(AA$3,Fondeo!$C$38:$CV$76,Costo_fondeo!$B20,FALSE)</f>
        <v>-4.518849186919514</v>
      </c>
      <c r="AB20" s="4">
        <f>+VLOOKUP(AB$3,Fondeo!$C$38:$CV$76,Costo_fondeo!$B20,FALSE)</f>
        <v>7.1215685886527078</v>
      </c>
      <c r="AC20" s="4">
        <f>+VLOOKUP(AC$3,Fondeo!$C$38:$CV$76,Costo_fondeo!$B20,FALSE)</f>
        <v>7.7794578588941858</v>
      </c>
      <c r="AD20" s="4">
        <f>+VLOOKUP(AD$3,Fondeo!$C$38:$CV$76,Costo_fondeo!$B20,FALSE)</f>
        <v>7.8061549635282921</v>
      </c>
      <c r="AE20" s="4">
        <f>+VLOOKUP(AE$3,Fondeo!$C$38:$CV$76,Costo_fondeo!$B20,FALSE)</f>
        <v>9.8632032483956884</v>
      </c>
      <c r="AF20" s="4">
        <f>+VLOOKUP(AF$3,Fondeo!$C$38:$CV$76,Costo_fondeo!$B20,FALSE)</f>
        <v>4.5696191239368886</v>
      </c>
      <c r="AG20" s="4">
        <f>+VLOOKUP(AG$3,Fondeo!$C$38:$CV$76,Costo_fondeo!$B20,FALSE)</f>
        <v>5.0526559016097385</v>
      </c>
      <c r="AH20" s="4">
        <v>9.5644468331792307</v>
      </c>
      <c r="AI20" s="4">
        <f>+VLOOKUP(AI$3,Fondeo!$C$38:$CV$76,Costo_fondeo!$B20,FALSE)</f>
        <v>6.4989572511919445</v>
      </c>
      <c r="AJ20" s="4">
        <f>+VLOOKUP(AJ$3,Fondeo!$C$38:$CV$76,Costo_fondeo!$B20,FALSE)</f>
        <v>13.106986989675226</v>
      </c>
      <c r="AK20" s="4">
        <f>+VLOOKUP(AK$3,Fondeo!$C$38:$CV$76,Costo_fondeo!$B20,FALSE)</f>
        <v>6.0246589928328351</v>
      </c>
      <c r="AL20" s="4">
        <f>+VLOOKUP(AL$3,Fondeo!$C$38:$CV$76,Costo_fondeo!$B20,FALSE)</f>
        <v>4.5232616018227132</v>
      </c>
      <c r="AM20" s="4">
        <v>9.3645759492885396</v>
      </c>
      <c r="AN20" s="4">
        <f>+VLOOKUP(AN$3,Fondeo!$C$38:$CV$76,Costo_fondeo!$B20,FALSE)</f>
        <v>8.0931981573653502</v>
      </c>
      <c r="AO20" s="4">
        <f>+VLOOKUP(AO$3,Fondeo!$C$38:$CV$76,Costo_fondeo!$B20,FALSE)</f>
        <v>7.2527103053073292</v>
      </c>
      <c r="AP20" s="4">
        <f>+VLOOKUP(AP$3,Fondeo!$C$38:$CV$76,Costo_fondeo!$B20,FALSE)</f>
        <v>0</v>
      </c>
      <c r="AQ20" s="4">
        <f>+VLOOKUP(AQ$3,Fondeo!$C$38:$CV$76,Costo_fondeo!$B20,FALSE)</f>
        <v>18.371742958267692</v>
      </c>
      <c r="AR20" s="4">
        <f>+VLOOKUP(AR$3,Fondeo!$C$38:$CV$76,Costo_fondeo!$B20,FALSE)</f>
        <v>7.4857720776022276</v>
      </c>
      <c r="AS20" s="4">
        <f>+VLOOKUP(AS$3,Fondeo!$C$38:$CV$76,Costo_fondeo!$B20,FALSE)</f>
        <v>6.6756186216580167</v>
      </c>
      <c r="AT20" s="4">
        <f>+VLOOKUP(AT$3,Fondeo!$C$38:$CV$76,Costo_fondeo!$B20,FALSE)</f>
        <v>5.486500116344903</v>
      </c>
      <c r="AU20" s="4">
        <f>+VLOOKUP(AU$3,Fondeo!$C$38:$CV$76,Costo_fondeo!$B20,FALSE)</f>
        <v>9.6410295270377553</v>
      </c>
      <c r="AV20" s="4">
        <f>+VLOOKUP(AV$3,Fondeo!$C$38:$CV$76,Costo_fondeo!$B20,FALSE)</f>
        <v>8.5676629322763116</v>
      </c>
      <c r="AW20" s="4">
        <f>+VLOOKUP(AW$3,Fondeo!$C$38:$CV$76,Costo_fondeo!$B20,FALSE)</f>
        <v>5.5456687728139613</v>
      </c>
      <c r="AX20" s="4">
        <f>+VLOOKUP(AX$3,Fondeo!$C$38:$CV$76,Costo_fondeo!$B20,FALSE)</f>
        <v>5.8726341662011476</v>
      </c>
      <c r="AY20" s="4">
        <f>+VLOOKUP(AY$3,Fondeo!$C$38:$CV$76,Costo_fondeo!$B20,FALSE)</f>
        <v>5.5523062729384707</v>
      </c>
    </row>
    <row r="21" spans="2:51" ht="16.5" x14ac:dyDescent="0.3">
      <c r="B21" s="1">
        <v>19</v>
      </c>
      <c r="C21" s="3">
        <v>41425</v>
      </c>
      <c r="D21" s="4">
        <f>+VLOOKUP(D$3,Fondeo!$C$5:CV$18,Costo_fondeo!$B21,FALSE)</f>
        <v>2.4334099691090563</v>
      </c>
      <c r="E21" s="4">
        <f>+VLOOKUP(E$3,Fondeo!$C$5:CW$18,Costo_fondeo!$B21,FALSE)</f>
        <v>2.4979524964885895</v>
      </c>
      <c r="F21" s="4">
        <f>+VLOOKUP(F$3,Fondeo!$C$5:CX$18,Costo_fondeo!$B21,FALSE)</f>
        <v>4.0800128941070524</v>
      </c>
      <c r="G21" s="4">
        <f>+VLOOKUP(G$3,Fondeo!$C$5:CY$18,Costo_fondeo!$B21,FALSE)</f>
        <v>2.6123156668374832</v>
      </c>
      <c r="H21" s="4">
        <f>+VLOOKUP(H$3,Fondeo!$C$5:CZ$18,Costo_fondeo!$B21,FALSE)</f>
        <v>0</v>
      </c>
      <c r="I21" s="4">
        <f>+VLOOKUP(I$3,Fondeo!$C$5:DA$18,Costo_fondeo!$B21,FALSE)</f>
        <v>1.3431070928987563</v>
      </c>
      <c r="J21" s="4">
        <f>+VLOOKUP(J$3,Fondeo!$C$5:DB$18,Costo_fondeo!$B21,FALSE)</f>
        <v>1.9233575010459625</v>
      </c>
      <c r="K21" s="4">
        <f>+VLOOKUP(K$3,Fondeo!$C$5:DC$18,Costo_fondeo!$B21,FALSE)</f>
        <v>2.1061524943589891</v>
      </c>
      <c r="L21" s="4">
        <f>+VLOOKUP(L$3,Fondeo!$C$5:DD$18,Costo_fondeo!$B21,FALSE)</f>
        <v>1.6078239758995194</v>
      </c>
      <c r="M21" s="4">
        <f>+VLOOKUP(M$3,Fondeo!$C$5:DE$18,Costo_fondeo!$B21,FALSE)</f>
        <v>1.4651936334594622</v>
      </c>
      <c r="N21" s="4">
        <f>+VLOOKUP(N$3,Fondeo!$C$38:$CV$76,Costo_fondeo!$B21,FALSE)</f>
        <v>6.5684594337069884</v>
      </c>
      <c r="O21" s="4">
        <f>+VLOOKUP(O$3,Fondeo!$C$38:$CV$76,Costo_fondeo!$B21,FALSE)</f>
        <v>9.2811377893753377</v>
      </c>
      <c r="P21" s="4">
        <v>5.3093622120068202</v>
      </c>
      <c r="Q21" s="4">
        <f>+VLOOKUP(Q$3,Fondeo!$C$38:$CV$76,Costo_fondeo!$B21,FALSE)</f>
        <v>7.6886205166454449</v>
      </c>
      <c r="R21" s="4">
        <f>+VLOOKUP(R$3,Fondeo!$C$38:$CV$76,Costo_fondeo!$B21,FALSE)</f>
        <v>0</v>
      </c>
      <c r="S21" s="4">
        <f>+VLOOKUP(S$3,Fondeo!$C$38:$CV$76,Costo_fondeo!$B21,FALSE)</f>
        <v>4.5220372364823351</v>
      </c>
      <c r="T21" s="4">
        <f>+VLOOKUP(T$3,Fondeo!$C$38:$CV$76,Costo_fondeo!$B21,FALSE)</f>
        <v>5.2646546172535373</v>
      </c>
      <c r="U21" s="4">
        <f>+VLOOKUP(U$3,Fondeo!$C$38:$CV$76,Costo_fondeo!$B21,FALSE)</f>
        <v>7.5921764466449702</v>
      </c>
      <c r="V21" s="4">
        <f>+VLOOKUP(V$3,Fondeo!$C$38:$CV$76,Costo_fondeo!$B21,FALSE)</f>
        <v>5.7567316685880403</v>
      </c>
      <c r="W21" s="4">
        <f>+VLOOKUP(W$3,Fondeo!$C$38:$CV$76,Costo_fondeo!$B21,FALSE)</f>
        <v>7.209516132701359</v>
      </c>
      <c r="X21" s="4">
        <f>+VLOOKUP(X$3,Fondeo!$C$38:$CV$76,Costo_fondeo!$B21,FALSE)</f>
        <v>4.3361969804850728</v>
      </c>
      <c r="Y21" s="4">
        <f>+VLOOKUP(Y$3,Fondeo!$C$38:$CV$76,Costo_fondeo!$B21,FALSE)</f>
        <v>7.0458115166817432</v>
      </c>
      <c r="Z21" s="4">
        <f>+VLOOKUP(Z$3,Fondeo!$C$38:$CV$76,Costo_fondeo!$B21,FALSE)</f>
        <v>3.5293013198225935</v>
      </c>
      <c r="AA21" s="4">
        <f>+VLOOKUP(AA$3,Fondeo!$C$38:$CV$76,Costo_fondeo!$B21,FALSE)</f>
        <v>-6.620779958814853</v>
      </c>
      <c r="AB21" s="4">
        <f>+VLOOKUP(AB$3,Fondeo!$C$38:$CV$76,Costo_fondeo!$B21,FALSE)</f>
        <v>7.0435659427384296</v>
      </c>
      <c r="AC21" s="4">
        <f>+VLOOKUP(AC$3,Fondeo!$C$38:$CV$76,Costo_fondeo!$B21,FALSE)</f>
        <v>7.7415450821064296</v>
      </c>
      <c r="AD21" s="4">
        <f>+VLOOKUP(AD$3,Fondeo!$C$38:$CV$76,Costo_fondeo!$B21,FALSE)</f>
        <v>7.7995800520338916</v>
      </c>
      <c r="AE21" s="4">
        <f>+VLOOKUP(AE$3,Fondeo!$C$38:$CV$76,Costo_fondeo!$B21,FALSE)</f>
        <v>9.7588841445888956</v>
      </c>
      <c r="AF21" s="4">
        <f>+VLOOKUP(AF$3,Fondeo!$C$38:$CV$76,Costo_fondeo!$B21,FALSE)</f>
        <v>4.5452892664148381</v>
      </c>
      <c r="AG21" s="4">
        <f>+VLOOKUP(AG$3,Fondeo!$C$38:$CV$76,Costo_fondeo!$B21,FALSE)</f>
        <v>5.0506739637086646</v>
      </c>
      <c r="AH21" s="4">
        <v>9.6061430773873298</v>
      </c>
      <c r="AI21" s="4">
        <f>+VLOOKUP(AI$3,Fondeo!$C$38:$CV$76,Costo_fondeo!$B21,FALSE)</f>
        <v>6.4371427029333645</v>
      </c>
      <c r="AJ21" s="4">
        <f>+VLOOKUP(AJ$3,Fondeo!$C$38:$CV$76,Costo_fondeo!$B21,FALSE)</f>
        <v>13.23105109323266</v>
      </c>
      <c r="AK21" s="4">
        <f>+VLOOKUP(AK$3,Fondeo!$C$38:$CV$76,Costo_fondeo!$B21,FALSE)</f>
        <v>5.992926613933415</v>
      </c>
      <c r="AL21" s="4">
        <f>+VLOOKUP(AL$3,Fondeo!$C$38:$CV$76,Costo_fondeo!$B21,FALSE)</f>
        <v>4.4689516948731578</v>
      </c>
      <c r="AM21" s="4">
        <v>9.2607745555771608</v>
      </c>
      <c r="AN21" s="4">
        <f>+VLOOKUP(AN$3,Fondeo!$C$38:$CV$76,Costo_fondeo!$B21,FALSE)</f>
        <v>8.0743984358264882</v>
      </c>
      <c r="AO21" s="4">
        <f>+VLOOKUP(AO$3,Fondeo!$C$38:$CV$76,Costo_fondeo!$B21,FALSE)</f>
        <v>7.298646191935787</v>
      </c>
      <c r="AP21" s="4">
        <f>+VLOOKUP(AP$3,Fondeo!$C$38:$CV$76,Costo_fondeo!$B21,FALSE)</f>
        <v>0</v>
      </c>
      <c r="AQ21" s="4">
        <f>+VLOOKUP(AQ$3,Fondeo!$C$38:$CV$76,Costo_fondeo!$B21,FALSE)</f>
        <v>17.2187263620721</v>
      </c>
      <c r="AR21" s="4">
        <f>+VLOOKUP(AR$3,Fondeo!$C$38:$CV$76,Costo_fondeo!$B21,FALSE)</f>
        <v>7.4599719789466832</v>
      </c>
      <c r="AS21" s="4">
        <f>+VLOOKUP(AS$3,Fondeo!$C$38:$CV$76,Costo_fondeo!$B21,FALSE)</f>
        <v>6.6017979953245973</v>
      </c>
      <c r="AT21" s="4">
        <f>+VLOOKUP(AT$3,Fondeo!$C$38:$CV$76,Costo_fondeo!$B21,FALSE)</f>
        <v>5.4967369368652106</v>
      </c>
      <c r="AU21" s="4">
        <f>+VLOOKUP(AU$3,Fondeo!$C$38:$CV$76,Costo_fondeo!$B21,FALSE)</f>
        <v>9.6398839296409893</v>
      </c>
      <c r="AV21" s="4">
        <f>+VLOOKUP(AV$3,Fondeo!$C$38:$CV$76,Costo_fondeo!$B21,FALSE)</f>
        <v>8.5261692874441817</v>
      </c>
      <c r="AW21" s="4">
        <f>+VLOOKUP(AW$3,Fondeo!$C$38:$CV$76,Costo_fondeo!$B21,FALSE)</f>
        <v>5.5464899510929024</v>
      </c>
      <c r="AX21" s="4">
        <f>+VLOOKUP(AX$3,Fondeo!$C$38:$CV$76,Costo_fondeo!$B21,FALSE)</f>
        <v>5.8530336297840462</v>
      </c>
      <c r="AY21" s="4">
        <f>+VLOOKUP(AY$3,Fondeo!$C$38:$CV$76,Costo_fondeo!$B21,FALSE)</f>
        <v>5.4973142064610077</v>
      </c>
    </row>
    <row r="22" spans="2:51" ht="16.5" x14ac:dyDescent="0.3">
      <c r="B22" s="1">
        <v>20</v>
      </c>
      <c r="C22" s="3">
        <v>41455</v>
      </c>
      <c r="D22" s="4">
        <f>+VLOOKUP(D$3,Fondeo!$C$5:CV$18,Costo_fondeo!$B22,FALSE)</f>
        <v>2.3505056116299379</v>
      </c>
      <c r="E22" s="4">
        <f>+VLOOKUP(E$3,Fondeo!$C$5:CW$18,Costo_fondeo!$B22,FALSE)</f>
        <v>2.4949399049081853</v>
      </c>
      <c r="F22" s="4">
        <f>+VLOOKUP(F$3,Fondeo!$C$5:CX$18,Costo_fondeo!$B22,FALSE)</f>
        <v>4.0689610763215374</v>
      </c>
      <c r="G22" s="4">
        <f>+VLOOKUP(G$3,Fondeo!$C$5:CY$18,Costo_fondeo!$B22,FALSE)</f>
        <v>2.5723775583928066</v>
      </c>
      <c r="H22" s="4">
        <f>+VLOOKUP(H$3,Fondeo!$C$5:CZ$18,Costo_fondeo!$B22,FALSE)</f>
        <v>0</v>
      </c>
      <c r="I22" s="4">
        <f>+VLOOKUP(I$3,Fondeo!$C$5:DA$18,Costo_fondeo!$B22,FALSE)</f>
        <v>1.3360505770348996</v>
      </c>
      <c r="J22" s="4">
        <f>+VLOOKUP(J$3,Fondeo!$C$5:DB$18,Costo_fondeo!$B22,FALSE)</f>
        <v>1.9106331590381258</v>
      </c>
      <c r="K22" s="4">
        <f>+VLOOKUP(K$3,Fondeo!$C$5:DC$18,Costo_fondeo!$B22,FALSE)</f>
        <v>2.1330618647161237</v>
      </c>
      <c r="L22" s="4">
        <f>+VLOOKUP(L$3,Fondeo!$C$5:DD$18,Costo_fondeo!$B22,FALSE)</f>
        <v>1.5951144614910022</v>
      </c>
      <c r="M22" s="4">
        <f>+VLOOKUP(M$3,Fondeo!$C$5:DE$18,Costo_fondeo!$B22,FALSE)</f>
        <v>1.4530000595206731</v>
      </c>
      <c r="N22" s="4">
        <f>+VLOOKUP(N$3,Fondeo!$C$38:$CV$76,Costo_fondeo!$B22,FALSE)</f>
        <v>6.5428765106678473</v>
      </c>
      <c r="O22" s="4">
        <f>+VLOOKUP(O$3,Fondeo!$C$38:$CV$76,Costo_fondeo!$B22,FALSE)</f>
        <v>9.2079980224362092</v>
      </c>
      <c r="P22" s="4">
        <v>5.3102546835479698</v>
      </c>
      <c r="Q22" s="4">
        <f>+VLOOKUP(Q$3,Fondeo!$C$38:$CV$76,Costo_fondeo!$B22,FALSE)</f>
        <v>7.3917757557376094</v>
      </c>
      <c r="R22" s="4">
        <f>+VLOOKUP(R$3,Fondeo!$C$38:$CV$76,Costo_fondeo!$B22,FALSE)</f>
        <v>0</v>
      </c>
      <c r="S22" s="4">
        <f>+VLOOKUP(S$3,Fondeo!$C$38:$CV$76,Costo_fondeo!$B22,FALSE)</f>
        <v>4.557863173096913</v>
      </c>
      <c r="T22" s="4">
        <f>+VLOOKUP(T$3,Fondeo!$C$38:$CV$76,Costo_fondeo!$B22,FALSE)</f>
        <v>5.2252645838299987</v>
      </c>
      <c r="U22" s="4">
        <f>+VLOOKUP(U$3,Fondeo!$C$38:$CV$76,Costo_fondeo!$B22,FALSE)</f>
        <v>7.5313984286512801</v>
      </c>
      <c r="V22" s="4">
        <f>+VLOOKUP(V$3,Fondeo!$C$38:$CV$76,Costo_fondeo!$B22,FALSE)</f>
        <v>5.7270389965613493</v>
      </c>
      <c r="W22" s="4">
        <f>+VLOOKUP(W$3,Fondeo!$C$38:$CV$76,Costo_fondeo!$B22,FALSE)</f>
        <v>7.1190832907220853</v>
      </c>
      <c r="X22" s="4">
        <f>+VLOOKUP(X$3,Fondeo!$C$38:$CV$76,Costo_fondeo!$B22,FALSE)</f>
        <v>4.3027935993188553</v>
      </c>
      <c r="Y22" s="4">
        <f>+VLOOKUP(Y$3,Fondeo!$C$38:$CV$76,Costo_fondeo!$B22,FALSE)</f>
        <v>7.0417278387171347</v>
      </c>
      <c r="Z22" s="4">
        <f>+VLOOKUP(Z$3,Fondeo!$C$38:$CV$76,Costo_fondeo!$B22,FALSE)</f>
        <v>3.320399386702396</v>
      </c>
      <c r="AA22" s="4">
        <f>+VLOOKUP(AA$3,Fondeo!$C$38:$CV$76,Costo_fondeo!$B22,FALSE)</f>
        <v>-9.5207357728795401</v>
      </c>
      <c r="AB22" s="4">
        <f>+VLOOKUP(AB$3,Fondeo!$C$38:$CV$76,Costo_fondeo!$B22,FALSE)</f>
        <v>6.9826152302116942</v>
      </c>
      <c r="AC22" s="4">
        <f>+VLOOKUP(AC$3,Fondeo!$C$38:$CV$76,Costo_fondeo!$B22,FALSE)</f>
        <v>7.6947897008624562</v>
      </c>
      <c r="AD22" s="4">
        <f>+VLOOKUP(AD$3,Fondeo!$C$38:$CV$76,Costo_fondeo!$B22,FALSE)</f>
        <v>7.8283146145150608</v>
      </c>
      <c r="AE22" s="4">
        <f>+VLOOKUP(AE$3,Fondeo!$C$38:$CV$76,Costo_fondeo!$B22,FALSE)</f>
        <v>9.7061062621163359</v>
      </c>
      <c r="AF22" s="4">
        <f>+VLOOKUP(AF$3,Fondeo!$C$38:$CV$76,Costo_fondeo!$B22,FALSE)</f>
        <v>4.5137221602598698</v>
      </c>
      <c r="AG22" s="4">
        <f>+VLOOKUP(AG$3,Fondeo!$C$38:$CV$76,Costo_fondeo!$B22,FALSE)</f>
        <v>5.0491596929622347</v>
      </c>
      <c r="AH22" s="4">
        <v>9.7165087090726203</v>
      </c>
      <c r="AI22" s="4">
        <f>+VLOOKUP(AI$3,Fondeo!$C$38:$CV$76,Costo_fondeo!$B22,FALSE)</f>
        <v>6.3957678453445324</v>
      </c>
      <c r="AJ22" s="4">
        <f>+VLOOKUP(AJ$3,Fondeo!$C$38:$CV$76,Costo_fondeo!$B22,FALSE)</f>
        <v>12.959949691161206</v>
      </c>
      <c r="AK22" s="4">
        <f>+VLOOKUP(AK$3,Fondeo!$C$38:$CV$76,Costo_fondeo!$B22,FALSE)</f>
        <v>5.9504174518374162</v>
      </c>
      <c r="AL22" s="4">
        <f>+VLOOKUP(AL$3,Fondeo!$C$38:$CV$76,Costo_fondeo!$B22,FALSE)</f>
        <v>4.4348775087119385</v>
      </c>
      <c r="AM22" s="4">
        <v>9.2415429431674507</v>
      </c>
      <c r="AN22" s="4">
        <f>+VLOOKUP(AN$3,Fondeo!$C$38:$CV$76,Costo_fondeo!$B22,FALSE)</f>
        <v>8.1087837667351259</v>
      </c>
      <c r="AO22" s="4">
        <f>+VLOOKUP(AO$3,Fondeo!$C$38:$CV$76,Costo_fondeo!$B22,FALSE)</f>
        <v>7.3406585724033553</v>
      </c>
      <c r="AP22" s="4">
        <f>+VLOOKUP(AP$3,Fondeo!$C$38:$CV$76,Costo_fondeo!$B22,FALSE)</f>
        <v>0</v>
      </c>
      <c r="AQ22" s="4">
        <f>+VLOOKUP(AQ$3,Fondeo!$C$38:$CV$76,Costo_fondeo!$B22,FALSE)</f>
        <v>16.217854107052805</v>
      </c>
      <c r="AR22" s="4">
        <f>+VLOOKUP(AR$3,Fondeo!$C$38:$CV$76,Costo_fondeo!$B22,FALSE)</f>
        <v>7.449070970243671</v>
      </c>
      <c r="AS22" s="4">
        <f>+VLOOKUP(AS$3,Fondeo!$C$38:$CV$76,Costo_fondeo!$B22,FALSE)</f>
        <v>6.5620307892750001</v>
      </c>
      <c r="AT22" s="4">
        <f>+VLOOKUP(AT$3,Fondeo!$C$38:$CV$76,Costo_fondeo!$B22,FALSE)</f>
        <v>5.5106621311398651</v>
      </c>
      <c r="AU22" s="4">
        <f>+VLOOKUP(AU$3,Fondeo!$C$38:$CV$76,Costo_fondeo!$B22,FALSE)</f>
        <v>9.7066579246880469</v>
      </c>
      <c r="AV22" s="4">
        <f>+VLOOKUP(AV$3,Fondeo!$C$38:$CV$76,Costo_fondeo!$B22,FALSE)</f>
        <v>8.481295941745989</v>
      </c>
      <c r="AW22" s="4">
        <f>+VLOOKUP(AW$3,Fondeo!$C$38:$CV$76,Costo_fondeo!$B22,FALSE)</f>
        <v>5.5050995765687016</v>
      </c>
      <c r="AX22" s="4">
        <f>+VLOOKUP(AX$3,Fondeo!$C$38:$CV$76,Costo_fondeo!$B22,FALSE)</f>
        <v>5.8200379318985158</v>
      </c>
      <c r="AY22" s="4">
        <f>+VLOOKUP(AY$3,Fondeo!$C$38:$CV$76,Costo_fondeo!$B22,FALSE)</f>
        <v>5.4362278353097437</v>
      </c>
    </row>
    <row r="23" spans="2:51" ht="16.5" x14ac:dyDescent="0.3">
      <c r="B23" s="1">
        <v>21</v>
      </c>
      <c r="C23" s="3">
        <v>41486</v>
      </c>
      <c r="D23" s="4">
        <f>+VLOOKUP(D$3,Fondeo!$C$5:CV$18,Costo_fondeo!$B23,FALSE)</f>
        <v>2.3199198923044722</v>
      </c>
      <c r="E23" s="4">
        <f>+VLOOKUP(E$3,Fondeo!$C$5:CW$18,Costo_fondeo!$B23,FALSE)</f>
        <v>2.4983688552982013</v>
      </c>
      <c r="F23" s="4">
        <f>+VLOOKUP(F$3,Fondeo!$C$5:CX$18,Costo_fondeo!$B23,FALSE)</f>
        <v>4.0590892160126284</v>
      </c>
      <c r="G23" s="4">
        <f>+VLOOKUP(G$3,Fondeo!$C$5:CY$18,Costo_fondeo!$B23,FALSE)</f>
        <v>2.5494885353683885</v>
      </c>
      <c r="H23" s="4">
        <f>+VLOOKUP(H$3,Fondeo!$C$5:CZ$18,Costo_fondeo!$B23,FALSE)</f>
        <v>0</v>
      </c>
      <c r="I23" s="4">
        <f>+VLOOKUP(I$3,Fondeo!$C$5:DA$18,Costo_fondeo!$B23,FALSE)</f>
        <v>1.3218557775777682</v>
      </c>
      <c r="J23" s="4">
        <f>+VLOOKUP(J$3,Fondeo!$C$5:DB$18,Costo_fondeo!$B23,FALSE)</f>
        <v>1.8861849086956846</v>
      </c>
      <c r="K23" s="4">
        <f>+VLOOKUP(K$3,Fondeo!$C$5:DC$18,Costo_fondeo!$B23,FALSE)</f>
        <v>2.1152698420235914</v>
      </c>
      <c r="L23" s="4">
        <f>+VLOOKUP(L$3,Fondeo!$C$5:DD$18,Costo_fondeo!$B23,FALSE)</f>
        <v>1.5778666440738294</v>
      </c>
      <c r="M23" s="4">
        <f>+VLOOKUP(M$3,Fondeo!$C$5:DE$18,Costo_fondeo!$B23,FALSE)</f>
        <v>1.449546746058791</v>
      </c>
      <c r="N23" s="4">
        <f>+VLOOKUP(N$3,Fondeo!$C$38:$CV$76,Costo_fondeo!$B23,FALSE)</f>
        <v>6.5223975993890351</v>
      </c>
      <c r="O23" s="4">
        <f>+VLOOKUP(O$3,Fondeo!$C$38:$CV$76,Costo_fondeo!$B23,FALSE)</f>
        <v>9.0587485632768079</v>
      </c>
      <c r="P23" s="4">
        <v>5.2979754568410797</v>
      </c>
      <c r="Q23" s="4">
        <f>+VLOOKUP(Q$3,Fondeo!$C$38:$CV$76,Costo_fondeo!$B23,FALSE)</f>
        <v>7.2729395349335437</v>
      </c>
      <c r="R23" s="4">
        <f>+VLOOKUP(R$3,Fondeo!$C$38:$CV$76,Costo_fondeo!$B23,FALSE)</f>
        <v>0</v>
      </c>
      <c r="S23" s="4">
        <f>+VLOOKUP(S$3,Fondeo!$C$38:$CV$76,Costo_fondeo!$B23,FALSE)</f>
        <v>4.5804830536276953</v>
      </c>
      <c r="T23" s="4">
        <f>+VLOOKUP(T$3,Fondeo!$C$38:$CV$76,Costo_fondeo!$B23,FALSE)</f>
        <v>5.2545635903756009</v>
      </c>
      <c r="U23" s="4">
        <f>+VLOOKUP(U$3,Fondeo!$C$38:$CV$76,Costo_fondeo!$B23,FALSE)</f>
        <v>7.4977735150807012</v>
      </c>
      <c r="V23" s="4">
        <f>+VLOOKUP(V$3,Fondeo!$C$38:$CV$76,Costo_fondeo!$B23,FALSE)</f>
        <v>5.7339395329352412</v>
      </c>
      <c r="W23" s="4">
        <f>+VLOOKUP(W$3,Fondeo!$C$38:$CV$76,Costo_fondeo!$B23,FALSE)</f>
        <v>7.0620442026020678</v>
      </c>
      <c r="X23" s="4">
        <f>+VLOOKUP(X$3,Fondeo!$C$38:$CV$76,Costo_fondeo!$B23,FALSE)</f>
        <v>4.2746764743295937</v>
      </c>
      <c r="Y23" s="4">
        <f>+VLOOKUP(Y$3,Fondeo!$C$38:$CV$76,Costo_fondeo!$B23,FALSE)</f>
        <v>7.041224209429914</v>
      </c>
      <c r="Z23" s="4">
        <f>+VLOOKUP(Z$3,Fondeo!$C$38:$CV$76,Costo_fondeo!$B23,FALSE)</f>
        <v>3.0571521846553429</v>
      </c>
      <c r="AA23" s="4">
        <f>+VLOOKUP(AA$3,Fondeo!$C$38:$CV$76,Costo_fondeo!$B23,FALSE)</f>
        <v>-13.91200811598601</v>
      </c>
      <c r="AB23" s="4">
        <f>+VLOOKUP(AB$3,Fondeo!$C$38:$CV$76,Costo_fondeo!$B23,FALSE)</f>
        <v>6.9100469173325791</v>
      </c>
      <c r="AC23" s="4">
        <f>+VLOOKUP(AC$3,Fondeo!$C$38:$CV$76,Costo_fondeo!$B23,FALSE)</f>
        <v>7.630201330834721</v>
      </c>
      <c r="AD23" s="4">
        <f>+VLOOKUP(AD$3,Fondeo!$C$38:$CV$76,Costo_fondeo!$B23,FALSE)</f>
        <v>7.919347534851835</v>
      </c>
      <c r="AE23" s="4">
        <f>+VLOOKUP(AE$3,Fondeo!$C$38:$CV$76,Costo_fondeo!$B23,FALSE)</f>
        <v>9.4687031978373284</v>
      </c>
      <c r="AF23" s="4">
        <f>+VLOOKUP(AF$3,Fondeo!$C$38:$CV$76,Costo_fondeo!$B23,FALSE)</f>
        <v>4.483009756674571</v>
      </c>
      <c r="AG23" s="4">
        <f>+VLOOKUP(AG$3,Fondeo!$C$38:$CV$76,Costo_fondeo!$B23,FALSE)</f>
        <v>5.0273388867631468</v>
      </c>
      <c r="AH23" s="4">
        <v>9.2825328346491904</v>
      </c>
      <c r="AI23" s="4">
        <f>+VLOOKUP(AI$3,Fondeo!$C$38:$CV$76,Costo_fondeo!$B23,FALSE)</f>
        <v>6.3616654183409391</v>
      </c>
      <c r="AJ23" s="4">
        <f>+VLOOKUP(AJ$3,Fondeo!$C$38:$CV$76,Costo_fondeo!$B23,FALSE)</f>
        <v>13.073031588405568</v>
      </c>
      <c r="AK23" s="4">
        <f>+VLOOKUP(AK$3,Fondeo!$C$38:$CV$76,Costo_fondeo!$B23,FALSE)</f>
        <v>5.9305318188778786</v>
      </c>
      <c r="AL23" s="4">
        <f>+VLOOKUP(AL$3,Fondeo!$C$38:$CV$76,Costo_fondeo!$B23,FALSE)</f>
        <v>4.4063156982917491</v>
      </c>
      <c r="AM23" s="4">
        <v>9.0989841814579897</v>
      </c>
      <c r="AN23" s="4">
        <f>+VLOOKUP(AN$3,Fondeo!$C$38:$CV$76,Costo_fondeo!$B23,FALSE)</f>
        <v>8.0011719162105681</v>
      </c>
      <c r="AO23" s="4">
        <f>+VLOOKUP(AO$3,Fondeo!$C$38:$CV$76,Costo_fondeo!$B23,FALSE)</f>
        <v>7.3670520923033598</v>
      </c>
      <c r="AP23" s="4">
        <f>+VLOOKUP(AP$3,Fondeo!$C$38:$CV$76,Costo_fondeo!$B23,FALSE)</f>
        <v>0</v>
      </c>
      <c r="AQ23" s="4">
        <f>+VLOOKUP(AQ$3,Fondeo!$C$38:$CV$76,Costo_fondeo!$B23,FALSE)</f>
        <v>15.381504768134013</v>
      </c>
      <c r="AR23" s="4">
        <f>+VLOOKUP(AR$3,Fondeo!$C$38:$CV$76,Costo_fondeo!$B23,FALSE)</f>
        <v>7.4389781637514405</v>
      </c>
      <c r="AS23" s="4">
        <f>+VLOOKUP(AS$3,Fondeo!$C$38:$CV$76,Costo_fondeo!$B23,FALSE)</f>
        <v>6.5444982050164304</v>
      </c>
      <c r="AT23" s="4">
        <f>+VLOOKUP(AT$3,Fondeo!$C$38:$CV$76,Costo_fondeo!$B23,FALSE)</f>
        <v>5.5254720974947462</v>
      </c>
      <c r="AU23" s="4">
        <f>+VLOOKUP(AU$3,Fondeo!$C$38:$CV$76,Costo_fondeo!$B23,FALSE)</f>
        <v>9.9900653006331535</v>
      </c>
      <c r="AV23" s="4">
        <f>+VLOOKUP(AV$3,Fondeo!$C$38:$CV$76,Costo_fondeo!$B23,FALSE)</f>
        <v>8.42730262875439</v>
      </c>
      <c r="AW23" s="4">
        <f>+VLOOKUP(AW$3,Fondeo!$C$38:$CV$76,Costo_fondeo!$B23,FALSE)</f>
        <v>5.4748267498727428</v>
      </c>
      <c r="AX23" s="4">
        <f>+VLOOKUP(AX$3,Fondeo!$C$38:$CV$76,Costo_fondeo!$B23,FALSE)</f>
        <v>5.7685043206835473</v>
      </c>
      <c r="AY23" s="4">
        <f>+VLOOKUP(AY$3,Fondeo!$C$38:$CV$76,Costo_fondeo!$B23,FALSE)</f>
        <v>5.404487164797426</v>
      </c>
    </row>
    <row r="24" spans="2:51" ht="16.5" x14ac:dyDescent="0.3">
      <c r="B24" s="1">
        <v>22</v>
      </c>
      <c r="C24" s="3">
        <v>41517</v>
      </c>
      <c r="D24" s="4">
        <f>+VLOOKUP(D$3,Fondeo!$C$5:CV$18,Costo_fondeo!$B24,FALSE)</f>
        <v>2.2826411378654896</v>
      </c>
      <c r="E24" s="4">
        <f>+VLOOKUP(E$3,Fondeo!$C$5:CW$18,Costo_fondeo!$B24,FALSE)</f>
        <v>2.5036834699438573</v>
      </c>
      <c r="F24" s="4">
        <f>+VLOOKUP(F$3,Fondeo!$C$5:CX$18,Costo_fondeo!$B24,FALSE)</f>
        <v>4.0620976028539912</v>
      </c>
      <c r="G24" s="4">
        <f>+VLOOKUP(G$3,Fondeo!$C$5:CY$18,Costo_fondeo!$B24,FALSE)</f>
        <v>2.5391580333304304</v>
      </c>
      <c r="H24" s="4">
        <f>+VLOOKUP(H$3,Fondeo!$C$5:CZ$18,Costo_fondeo!$B24,FALSE)</f>
        <v>0</v>
      </c>
      <c r="I24" s="4">
        <f>+VLOOKUP(I$3,Fondeo!$C$5:DA$18,Costo_fondeo!$B24,FALSE)</f>
        <v>1.3373653002672734</v>
      </c>
      <c r="J24" s="4">
        <f>+VLOOKUP(J$3,Fondeo!$C$5:DB$18,Costo_fondeo!$B24,FALSE)</f>
        <v>1.8892010963301442</v>
      </c>
      <c r="K24" s="4">
        <f>+VLOOKUP(K$3,Fondeo!$C$5:DC$18,Costo_fondeo!$B24,FALSE)</f>
        <v>2.1126056659898169</v>
      </c>
      <c r="L24" s="4">
        <f>+VLOOKUP(L$3,Fondeo!$C$5:DD$18,Costo_fondeo!$B24,FALSE)</f>
        <v>1.565849221475776</v>
      </c>
      <c r="M24" s="4">
        <f>+VLOOKUP(M$3,Fondeo!$C$5:DE$18,Costo_fondeo!$B24,FALSE)</f>
        <v>1.4056490706905349</v>
      </c>
      <c r="N24" s="4">
        <f>+VLOOKUP(N$3,Fondeo!$C$38:$CV$76,Costo_fondeo!$B24,FALSE)</f>
        <v>6.5014985125897677</v>
      </c>
      <c r="O24" s="4">
        <f>+VLOOKUP(O$3,Fondeo!$C$38:$CV$76,Costo_fondeo!$B24,FALSE)</f>
        <v>8.9822102234642252</v>
      </c>
      <c r="P24" s="4">
        <v>5.3042748566103199</v>
      </c>
      <c r="Q24" s="4">
        <f>+VLOOKUP(Q$3,Fondeo!$C$38:$CV$76,Costo_fondeo!$B24,FALSE)</f>
        <v>7.0846674010326236</v>
      </c>
      <c r="R24" s="4">
        <f>+VLOOKUP(R$3,Fondeo!$C$38:$CV$76,Costo_fondeo!$B24,FALSE)</f>
        <v>0</v>
      </c>
      <c r="S24" s="4">
        <f>+VLOOKUP(S$3,Fondeo!$C$38:$CV$76,Costo_fondeo!$B24,FALSE)</f>
        <v>4.6449026461716683</v>
      </c>
      <c r="T24" s="4">
        <f>+VLOOKUP(T$3,Fondeo!$C$38:$CV$76,Costo_fondeo!$B24,FALSE)</f>
        <v>5.2010531064169374</v>
      </c>
      <c r="U24" s="4">
        <f>+VLOOKUP(U$3,Fondeo!$C$38:$CV$76,Costo_fondeo!$B24,FALSE)</f>
        <v>7.4421190284203398</v>
      </c>
      <c r="V24" s="4">
        <f>+VLOOKUP(V$3,Fondeo!$C$38:$CV$76,Costo_fondeo!$B24,FALSE)</f>
        <v>5.6984598621538716</v>
      </c>
      <c r="W24" s="4">
        <f>+VLOOKUP(W$3,Fondeo!$C$38:$CV$76,Costo_fondeo!$B24,FALSE)</f>
        <v>7.0021818270612517</v>
      </c>
      <c r="X24" s="4">
        <f>+VLOOKUP(X$3,Fondeo!$C$38:$CV$76,Costo_fondeo!$B24,FALSE)</f>
        <v>4.3026743746286424</v>
      </c>
      <c r="Y24" s="4">
        <f>+VLOOKUP(Y$3,Fondeo!$C$38:$CV$76,Costo_fondeo!$B24,FALSE)</f>
        <v>7.035064176519187</v>
      </c>
      <c r="Z24" s="4">
        <f>+VLOOKUP(Z$3,Fondeo!$C$38:$CV$76,Costo_fondeo!$B24,FALSE)</f>
        <v>2.7207246051057781</v>
      </c>
      <c r="AA24" s="4">
        <f>+VLOOKUP(AA$3,Fondeo!$C$38:$CV$76,Costo_fondeo!$B24,FALSE)</f>
        <v>-21.22122513069132</v>
      </c>
      <c r="AB24" s="4">
        <f>+VLOOKUP(AB$3,Fondeo!$C$38:$CV$76,Costo_fondeo!$B24,FALSE)</f>
        <v>6.8435961540628973</v>
      </c>
      <c r="AC24" s="4">
        <f>+VLOOKUP(AC$3,Fondeo!$C$38:$CV$76,Costo_fondeo!$B24,FALSE)</f>
        <v>7.6387271304243836</v>
      </c>
      <c r="AD24" s="4">
        <f>+VLOOKUP(AD$3,Fondeo!$C$38:$CV$76,Costo_fondeo!$B24,FALSE)</f>
        <v>7.9571760135269374</v>
      </c>
      <c r="AE24" s="4">
        <f>+VLOOKUP(AE$3,Fondeo!$C$38:$CV$76,Costo_fondeo!$B24,FALSE)</f>
        <v>9.3227176028782921</v>
      </c>
      <c r="AF24" s="4">
        <f>+VLOOKUP(AF$3,Fondeo!$C$38:$CV$76,Costo_fondeo!$B24,FALSE)</f>
        <v>4.4607394456792768</v>
      </c>
      <c r="AG24" s="4">
        <f>+VLOOKUP(AG$3,Fondeo!$C$38:$CV$76,Costo_fondeo!$B24,FALSE)</f>
        <v>4.9954358887961234</v>
      </c>
      <c r="AH24" s="4">
        <v>9.2060166614206</v>
      </c>
      <c r="AI24" s="4">
        <f>+VLOOKUP(AI$3,Fondeo!$C$38:$CV$76,Costo_fondeo!$B24,FALSE)</f>
        <v>6.3345634622253595</v>
      </c>
      <c r="AJ24" s="4">
        <f>+VLOOKUP(AJ$3,Fondeo!$C$38:$CV$76,Costo_fondeo!$B24,FALSE)</f>
        <v>13.276446796534922</v>
      </c>
      <c r="AK24" s="4">
        <f>+VLOOKUP(AK$3,Fondeo!$C$38:$CV$76,Costo_fondeo!$B24,FALSE)</f>
        <v>5.8711653818010117</v>
      </c>
      <c r="AL24" s="4">
        <f>+VLOOKUP(AL$3,Fondeo!$C$38:$CV$76,Costo_fondeo!$B24,FALSE)</f>
        <v>4.3756242797530538</v>
      </c>
      <c r="AM24" s="4">
        <v>8.9855862743915207</v>
      </c>
      <c r="AN24" s="4">
        <f>+VLOOKUP(AN$3,Fondeo!$C$38:$CV$76,Costo_fondeo!$B24,FALSE)</f>
        <v>7.9066602123629233</v>
      </c>
      <c r="AO24" s="4">
        <f>+VLOOKUP(AO$3,Fondeo!$C$38:$CV$76,Costo_fondeo!$B24,FALSE)</f>
        <v>7.3989722238765419</v>
      </c>
      <c r="AP24" s="4">
        <f>+VLOOKUP(AP$3,Fondeo!$C$38:$CV$76,Costo_fondeo!$B24,FALSE)</f>
        <v>0</v>
      </c>
      <c r="AQ24" s="4">
        <f>+VLOOKUP(AQ$3,Fondeo!$C$38:$CV$76,Costo_fondeo!$B24,FALSE)</f>
        <v>14.739259379700417</v>
      </c>
      <c r="AR24" s="4">
        <f>+VLOOKUP(AR$3,Fondeo!$C$38:$CV$76,Costo_fondeo!$B24,FALSE)</f>
        <v>7.3755870289629311</v>
      </c>
      <c r="AS24" s="4">
        <f>+VLOOKUP(AS$3,Fondeo!$C$38:$CV$76,Costo_fondeo!$B24,FALSE)</f>
        <v>6.5791774718245088</v>
      </c>
      <c r="AT24" s="4">
        <f>+VLOOKUP(AT$3,Fondeo!$C$38:$CV$76,Costo_fondeo!$B24,FALSE)</f>
        <v>5.5615292666147145</v>
      </c>
      <c r="AU24" s="4">
        <f>+VLOOKUP(AU$3,Fondeo!$C$38:$CV$76,Costo_fondeo!$B24,FALSE)</f>
        <v>10.073342866620175</v>
      </c>
      <c r="AV24" s="4">
        <f>+VLOOKUP(AV$3,Fondeo!$C$38:$CV$76,Costo_fondeo!$B24,FALSE)</f>
        <v>8.3351784594958946</v>
      </c>
      <c r="AW24" s="4">
        <f>+VLOOKUP(AW$3,Fondeo!$C$38:$CV$76,Costo_fondeo!$B24,FALSE)</f>
        <v>5.4376923010289202</v>
      </c>
      <c r="AX24" s="4">
        <f>+VLOOKUP(AX$3,Fondeo!$C$38:$CV$76,Costo_fondeo!$B24,FALSE)</f>
        <v>5.7452740766800909</v>
      </c>
      <c r="AY24" s="4">
        <f>+VLOOKUP(AY$3,Fondeo!$C$38:$CV$76,Costo_fondeo!$B24,FALSE)</f>
        <v>5.37041719550656</v>
      </c>
    </row>
    <row r="25" spans="2:51" ht="16.5" x14ac:dyDescent="0.3">
      <c r="B25" s="1">
        <v>23</v>
      </c>
      <c r="C25" s="3">
        <v>41547</v>
      </c>
      <c r="D25" s="4">
        <f>+VLOOKUP(D$3,Fondeo!$C$5:CV$18,Costo_fondeo!$B25,FALSE)</f>
        <v>2.2642229650080257</v>
      </c>
      <c r="E25" s="4">
        <f>+VLOOKUP(E$3,Fondeo!$C$5:CW$18,Costo_fondeo!$B25,FALSE)</f>
        <v>2.5078100663938008</v>
      </c>
      <c r="F25" s="4">
        <f>+VLOOKUP(F$3,Fondeo!$C$5:CX$18,Costo_fondeo!$B25,FALSE)</f>
        <v>4.0675282674098101</v>
      </c>
      <c r="G25" s="4">
        <f>+VLOOKUP(G$3,Fondeo!$C$5:CY$18,Costo_fondeo!$B25,FALSE)</f>
        <v>2.5296127905960626</v>
      </c>
      <c r="H25" s="4">
        <f>+VLOOKUP(H$3,Fondeo!$C$5:CZ$18,Costo_fondeo!$B25,FALSE)</f>
        <v>0</v>
      </c>
      <c r="I25" s="4">
        <f>+VLOOKUP(I$3,Fondeo!$C$5:DA$18,Costo_fondeo!$B25,FALSE)</f>
        <v>1.3406048157363868</v>
      </c>
      <c r="J25" s="4">
        <f>+VLOOKUP(J$3,Fondeo!$C$5:DB$18,Costo_fondeo!$B25,FALSE)</f>
        <v>1.891633361974008</v>
      </c>
      <c r="K25" s="4">
        <f>+VLOOKUP(K$3,Fondeo!$C$5:DC$18,Costo_fondeo!$B25,FALSE)</f>
        <v>2.1202476209673793</v>
      </c>
      <c r="L25" s="4">
        <f>+VLOOKUP(L$3,Fondeo!$C$5:DD$18,Costo_fondeo!$B25,FALSE)</f>
        <v>1.5521087792344588</v>
      </c>
      <c r="M25" s="4">
        <f>+VLOOKUP(M$3,Fondeo!$C$5:DE$18,Costo_fondeo!$B25,FALSE)</f>
        <v>1.3909078421429368</v>
      </c>
      <c r="N25" s="4">
        <f>+VLOOKUP(N$3,Fondeo!$C$38:$CV$76,Costo_fondeo!$B25,FALSE)</f>
        <v>6.4729009181961779</v>
      </c>
      <c r="O25" s="4">
        <f>+VLOOKUP(O$3,Fondeo!$C$38:$CV$76,Costo_fondeo!$B25,FALSE)</f>
        <v>8.9169351107314618</v>
      </c>
      <c r="P25" s="4">
        <v>5.3184262972011398</v>
      </c>
      <c r="Q25" s="4">
        <f>+VLOOKUP(Q$3,Fondeo!$C$38:$CV$76,Costo_fondeo!$B25,FALSE)</f>
        <v>6.9117369888652416</v>
      </c>
      <c r="R25" s="4">
        <f>+VLOOKUP(R$3,Fondeo!$C$38:$CV$76,Costo_fondeo!$B25,FALSE)</f>
        <v>0</v>
      </c>
      <c r="S25" s="4">
        <f>+VLOOKUP(S$3,Fondeo!$C$38:$CV$76,Costo_fondeo!$B25,FALSE)</f>
        <v>4.6547799785594561</v>
      </c>
      <c r="T25" s="4">
        <f>+VLOOKUP(T$3,Fondeo!$C$38:$CV$76,Costo_fondeo!$B25,FALSE)</f>
        <v>5.1965824826424454</v>
      </c>
      <c r="U25" s="4">
        <f>+VLOOKUP(U$3,Fondeo!$C$38:$CV$76,Costo_fondeo!$B25,FALSE)</f>
        <v>7.3833749047261783</v>
      </c>
      <c r="V25" s="4">
        <f>+VLOOKUP(V$3,Fondeo!$C$38:$CV$76,Costo_fondeo!$B25,FALSE)</f>
        <v>5.6940013781365462</v>
      </c>
      <c r="W25" s="4">
        <f>+VLOOKUP(W$3,Fondeo!$C$38:$CV$76,Costo_fondeo!$B25,FALSE)</f>
        <v>6.9543495958759109</v>
      </c>
      <c r="X25" s="4">
        <f>+VLOOKUP(X$3,Fondeo!$C$38:$CV$76,Costo_fondeo!$B25,FALSE)</f>
        <v>4.3226016898093782</v>
      </c>
      <c r="Y25" s="4">
        <f>+VLOOKUP(Y$3,Fondeo!$C$38:$CV$76,Costo_fondeo!$B25,FALSE)</f>
        <v>7.0354258381093242</v>
      </c>
      <c r="Z25" s="4">
        <f>+VLOOKUP(Z$3,Fondeo!$C$38:$CV$76,Costo_fondeo!$B25,FALSE)</f>
        <v>2.3627041940368425</v>
      </c>
      <c r="AA25" s="4">
        <f>+VLOOKUP(AA$3,Fondeo!$C$38:$CV$76,Costo_fondeo!$B25,FALSE)</f>
        <v>-35.631442709854191</v>
      </c>
      <c r="AB25" s="4">
        <f>+VLOOKUP(AB$3,Fondeo!$C$38:$CV$76,Costo_fondeo!$B25,FALSE)</f>
        <v>6.731644336095596</v>
      </c>
      <c r="AC25" s="4">
        <f>+VLOOKUP(AC$3,Fondeo!$C$38:$CV$76,Costo_fondeo!$B25,FALSE)</f>
        <v>7.5270133076453689</v>
      </c>
      <c r="AD25" s="4">
        <f>+VLOOKUP(AD$3,Fondeo!$C$38:$CV$76,Costo_fondeo!$B25,FALSE)</f>
        <v>7.9970711805251629</v>
      </c>
      <c r="AE25" s="4">
        <f>+VLOOKUP(AE$3,Fondeo!$C$38:$CV$76,Costo_fondeo!$B25,FALSE)</f>
        <v>9.2692839798857598</v>
      </c>
      <c r="AF25" s="4">
        <f>+VLOOKUP(AF$3,Fondeo!$C$38:$CV$76,Costo_fondeo!$B25,FALSE)</f>
        <v>4.4462117484723969</v>
      </c>
      <c r="AG25" s="4">
        <f>+VLOOKUP(AG$3,Fondeo!$C$38:$CV$76,Costo_fondeo!$B25,FALSE)</f>
        <v>4.987828003243691</v>
      </c>
      <c r="AH25" s="4">
        <v>9.2896793017974808</v>
      </c>
      <c r="AI25" s="4">
        <f>+VLOOKUP(AI$3,Fondeo!$C$38:$CV$76,Costo_fondeo!$B25,FALSE)</f>
        <v>6.3202784342753597</v>
      </c>
      <c r="AJ25" s="4">
        <f>+VLOOKUP(AJ$3,Fondeo!$C$38:$CV$76,Costo_fondeo!$B25,FALSE)</f>
        <v>13.203047458408751</v>
      </c>
      <c r="AK25" s="4">
        <f>+VLOOKUP(AK$3,Fondeo!$C$38:$CV$76,Costo_fondeo!$B25,FALSE)</f>
        <v>5.8033897947372255</v>
      </c>
      <c r="AL25" s="4">
        <f>+VLOOKUP(AL$3,Fondeo!$C$38:$CV$76,Costo_fondeo!$B25,FALSE)</f>
        <v>4.3372725544459385</v>
      </c>
      <c r="AM25" s="4">
        <v>8.9327787151734004</v>
      </c>
      <c r="AN25" s="4">
        <f>+VLOOKUP(AN$3,Fondeo!$C$38:$CV$76,Costo_fondeo!$B25,FALSE)</f>
        <v>7.896532221940654</v>
      </c>
      <c r="AO25" s="4">
        <f>+VLOOKUP(AO$3,Fondeo!$C$38:$CV$76,Costo_fondeo!$B25,FALSE)</f>
        <v>7.3607276514316062</v>
      </c>
      <c r="AP25" s="4">
        <f>+VLOOKUP(AP$3,Fondeo!$C$38:$CV$76,Costo_fondeo!$B25,FALSE)</f>
        <v>0</v>
      </c>
      <c r="AQ25" s="4">
        <f>+VLOOKUP(AQ$3,Fondeo!$C$38:$CV$76,Costo_fondeo!$B25,FALSE)</f>
        <v>14.184083945515741</v>
      </c>
      <c r="AR25" s="4">
        <f>+VLOOKUP(AR$3,Fondeo!$C$38:$CV$76,Costo_fondeo!$B25,FALSE)</f>
        <v>7.345289475029178</v>
      </c>
      <c r="AS25" s="4">
        <f>+VLOOKUP(AS$3,Fondeo!$C$38:$CV$76,Costo_fondeo!$B25,FALSE)</f>
        <v>6.5842181522217906</v>
      </c>
      <c r="AT25" s="4">
        <f>+VLOOKUP(AT$3,Fondeo!$C$38:$CV$76,Costo_fondeo!$B25,FALSE)</f>
        <v>5.6028193001797488</v>
      </c>
      <c r="AU25" s="4">
        <f>+VLOOKUP(AU$3,Fondeo!$C$38:$CV$76,Costo_fondeo!$B25,FALSE)</f>
        <v>10.098719859197898</v>
      </c>
      <c r="AV25" s="4">
        <f>+VLOOKUP(AV$3,Fondeo!$C$38:$CV$76,Costo_fondeo!$B25,FALSE)</f>
        <v>8.2385955279086254</v>
      </c>
      <c r="AW25" s="4">
        <f>+VLOOKUP(AW$3,Fondeo!$C$38:$CV$76,Costo_fondeo!$B25,FALSE)</f>
        <v>5.4030898756853931</v>
      </c>
      <c r="AX25" s="4">
        <f>+VLOOKUP(AX$3,Fondeo!$C$38:$CV$76,Costo_fondeo!$B25,FALSE)</f>
        <v>5.6828799429205814</v>
      </c>
      <c r="AY25" s="4">
        <f>+VLOOKUP(AY$3,Fondeo!$C$38:$CV$76,Costo_fondeo!$B25,FALSE)</f>
        <v>5.3038317263225929</v>
      </c>
    </row>
    <row r="26" spans="2:51" ht="16.5" x14ac:dyDescent="0.3">
      <c r="B26" s="1">
        <v>24</v>
      </c>
      <c r="C26" s="3">
        <v>41578</v>
      </c>
      <c r="D26" s="4">
        <f>+VLOOKUP(D$3,Fondeo!$C$5:CV$18,Costo_fondeo!$B26,FALSE)</f>
        <v>2.2314624376628625</v>
      </c>
      <c r="E26" s="4">
        <f>+VLOOKUP(E$3,Fondeo!$C$5:CW$18,Costo_fondeo!$B26,FALSE)</f>
        <v>2.511109913468661</v>
      </c>
      <c r="F26" s="4">
        <f>+VLOOKUP(F$3,Fondeo!$C$5:CX$18,Costo_fondeo!$B26,FALSE)</f>
        <v>4.0604324899180675</v>
      </c>
      <c r="G26" s="4">
        <f>+VLOOKUP(G$3,Fondeo!$C$5:CY$18,Costo_fondeo!$B26,FALSE)</f>
        <v>2.5121643975963859</v>
      </c>
      <c r="H26" s="4">
        <f>+VLOOKUP(H$3,Fondeo!$C$5:CZ$18,Costo_fondeo!$B26,FALSE)</f>
        <v>0</v>
      </c>
      <c r="I26" s="4">
        <f>+VLOOKUP(I$3,Fondeo!$C$5:DA$18,Costo_fondeo!$B26,FALSE)</f>
        <v>1.3302888070310481</v>
      </c>
      <c r="J26" s="4">
        <f>+VLOOKUP(J$3,Fondeo!$C$5:DB$18,Costo_fondeo!$B26,FALSE)</f>
        <v>1.8872008507299014</v>
      </c>
      <c r="K26" s="4">
        <f>+VLOOKUP(K$3,Fondeo!$C$5:DC$18,Costo_fondeo!$B26,FALSE)</f>
        <v>2.1342661851612061</v>
      </c>
      <c r="L26" s="4">
        <f>+VLOOKUP(L$3,Fondeo!$C$5:DD$18,Costo_fondeo!$B26,FALSE)</f>
        <v>1.5333170074276556</v>
      </c>
      <c r="M26" s="4">
        <f>+VLOOKUP(M$3,Fondeo!$C$5:DE$18,Costo_fondeo!$B26,FALSE)</f>
        <v>1.3770393767131512</v>
      </c>
      <c r="N26" s="4">
        <f>+VLOOKUP(N$3,Fondeo!$C$38:$CV$76,Costo_fondeo!$B26,FALSE)</f>
        <v>6.4466814738160698</v>
      </c>
      <c r="O26" s="4">
        <f>+VLOOKUP(O$3,Fondeo!$C$38:$CV$76,Costo_fondeo!$B26,FALSE)</f>
        <v>8.7768414792578167</v>
      </c>
      <c r="P26" s="4">
        <v>5.3326152652207499</v>
      </c>
      <c r="Q26" s="4">
        <f>+VLOOKUP(Q$3,Fondeo!$C$38:$CV$76,Costo_fondeo!$B26,FALSE)</f>
        <v>6.8104614404497301</v>
      </c>
      <c r="R26" s="4">
        <f>+VLOOKUP(R$3,Fondeo!$C$38:$CV$76,Costo_fondeo!$B26,FALSE)</f>
        <v>0</v>
      </c>
      <c r="S26" s="4">
        <f>+VLOOKUP(S$3,Fondeo!$C$38:$CV$76,Costo_fondeo!$B26,FALSE)</f>
        <v>4.723555778507059</v>
      </c>
      <c r="T26" s="4">
        <f>+VLOOKUP(T$3,Fondeo!$C$38:$CV$76,Costo_fondeo!$B26,FALSE)</f>
        <v>5.1731121651700551</v>
      </c>
      <c r="U26" s="4">
        <f>+VLOOKUP(U$3,Fondeo!$C$38:$CV$76,Costo_fondeo!$B26,FALSE)</f>
        <v>7.3171197869547981</v>
      </c>
      <c r="V26" s="4">
        <f>+VLOOKUP(V$3,Fondeo!$C$38:$CV$76,Costo_fondeo!$B26,FALSE)</f>
        <v>5.6843513048001526</v>
      </c>
      <c r="W26" s="4">
        <f>+VLOOKUP(W$3,Fondeo!$C$38:$CV$76,Costo_fondeo!$B26,FALSE)</f>
        <v>6.9088851790186157</v>
      </c>
      <c r="X26" s="4">
        <f>+VLOOKUP(X$3,Fondeo!$C$38:$CV$76,Costo_fondeo!$B26,FALSE)</f>
        <v>4.3032661903733525</v>
      </c>
      <c r="Y26" s="4">
        <f>+VLOOKUP(Y$3,Fondeo!$C$38:$CV$76,Costo_fondeo!$B26,FALSE)</f>
        <v>7.0014524066689221</v>
      </c>
      <c r="Z26" s="4">
        <f>+VLOOKUP(Z$3,Fondeo!$C$38:$CV$76,Costo_fondeo!$B26,FALSE)</f>
        <v>1.8032598469139742</v>
      </c>
      <c r="AA26" s="4">
        <f>+VLOOKUP(AA$3,Fondeo!$C$38:$CV$76,Costo_fondeo!$B26,FALSE)</f>
        <v>-77.590273531169302</v>
      </c>
      <c r="AB26" s="4">
        <f>+VLOOKUP(AB$3,Fondeo!$C$38:$CV$76,Costo_fondeo!$B26,FALSE)</f>
        <v>6.6561110771375596</v>
      </c>
      <c r="AC26" s="4">
        <f>+VLOOKUP(AC$3,Fondeo!$C$38:$CV$76,Costo_fondeo!$B26,FALSE)</f>
        <v>7.4208553043204688</v>
      </c>
      <c r="AD26" s="4">
        <f>+VLOOKUP(AD$3,Fondeo!$C$38:$CV$76,Costo_fondeo!$B26,FALSE)</f>
        <v>8.0434436451073932</v>
      </c>
      <c r="AE26" s="4">
        <f>+VLOOKUP(AE$3,Fondeo!$C$38:$CV$76,Costo_fondeo!$B26,FALSE)</f>
        <v>9.2136709843278002</v>
      </c>
      <c r="AF26" s="4">
        <f>+VLOOKUP(AF$3,Fondeo!$C$38:$CV$76,Costo_fondeo!$B26,FALSE)</f>
        <v>4.4273564913293288</v>
      </c>
      <c r="AG26" s="4">
        <f>+VLOOKUP(AG$3,Fondeo!$C$38:$CV$76,Costo_fondeo!$B26,FALSE)</f>
        <v>4.950100297748226</v>
      </c>
      <c r="AH26" s="4">
        <v>9.2690756848957907</v>
      </c>
      <c r="AI26" s="4">
        <f>+VLOOKUP(AI$3,Fondeo!$C$38:$CV$76,Costo_fondeo!$B26,FALSE)</f>
        <v>6.2861499549806448</v>
      </c>
      <c r="AJ26" s="4">
        <f>+VLOOKUP(AJ$3,Fondeo!$C$38:$CV$76,Costo_fondeo!$B26,FALSE)</f>
        <v>13.094472917291391</v>
      </c>
      <c r="AK26" s="4">
        <f>+VLOOKUP(AK$3,Fondeo!$C$38:$CV$76,Costo_fondeo!$B26,FALSE)</f>
        <v>5.7256074215356163</v>
      </c>
      <c r="AL26" s="4">
        <f>+VLOOKUP(AL$3,Fondeo!$C$38:$CV$76,Costo_fondeo!$B26,FALSE)</f>
        <v>4.2890870736973863</v>
      </c>
      <c r="AM26" s="4">
        <v>8.8187180087876804</v>
      </c>
      <c r="AN26" s="4">
        <f>+VLOOKUP(AN$3,Fondeo!$C$38:$CV$76,Costo_fondeo!$B26,FALSE)</f>
        <v>7.7578421917130962</v>
      </c>
      <c r="AO26" s="4">
        <f>+VLOOKUP(AO$3,Fondeo!$C$38:$CV$76,Costo_fondeo!$B26,FALSE)</f>
        <v>7.3869212076965995</v>
      </c>
      <c r="AP26" s="4">
        <f>+VLOOKUP(AP$3,Fondeo!$C$38:$CV$76,Costo_fondeo!$B26,FALSE)</f>
        <v>0</v>
      </c>
      <c r="AQ26" s="4">
        <f>+VLOOKUP(AQ$3,Fondeo!$C$38:$CV$76,Costo_fondeo!$B26,FALSE)</f>
        <v>13.751659326084232</v>
      </c>
      <c r="AR26" s="4">
        <f>+VLOOKUP(AR$3,Fondeo!$C$38:$CV$76,Costo_fondeo!$B26,FALSE)</f>
        <v>7.3063418847829649</v>
      </c>
      <c r="AS26" s="4">
        <f>+VLOOKUP(AS$3,Fondeo!$C$38:$CV$76,Costo_fondeo!$B26,FALSE)</f>
        <v>6.5778744828047682</v>
      </c>
      <c r="AT26" s="4">
        <f>+VLOOKUP(AT$3,Fondeo!$C$38:$CV$76,Costo_fondeo!$B26,FALSE)</f>
        <v>5.687582036135626</v>
      </c>
      <c r="AU26" s="4">
        <f>+VLOOKUP(AU$3,Fondeo!$C$38:$CV$76,Costo_fondeo!$B26,FALSE)</f>
        <v>10.214215177226151</v>
      </c>
      <c r="AV26" s="4">
        <f>+VLOOKUP(AV$3,Fondeo!$C$38:$CV$76,Costo_fondeo!$B26,FALSE)</f>
        <v>8.1452555081323883</v>
      </c>
      <c r="AW26" s="4">
        <f>+VLOOKUP(AW$3,Fondeo!$C$38:$CV$76,Costo_fondeo!$B26,FALSE)</f>
        <v>5.3619978828225188</v>
      </c>
      <c r="AX26" s="4">
        <f>+VLOOKUP(AX$3,Fondeo!$C$38:$CV$76,Costo_fondeo!$B26,FALSE)</f>
        <v>5.6254829661687742</v>
      </c>
      <c r="AY26" s="4">
        <f>+VLOOKUP(AY$3,Fondeo!$C$38:$CV$76,Costo_fondeo!$B26,FALSE)</f>
        <v>5.2430143424986637</v>
      </c>
    </row>
    <row r="27" spans="2:51" ht="16.5" x14ac:dyDescent="0.3">
      <c r="B27" s="1">
        <v>25</v>
      </c>
      <c r="C27" s="3">
        <v>41608</v>
      </c>
      <c r="D27" s="4">
        <f>+VLOOKUP(D$3,Fondeo!$C$5:CV$18,Costo_fondeo!$B27,FALSE)</f>
        <v>2.1966682219130949</v>
      </c>
      <c r="E27" s="4">
        <f>+VLOOKUP(E$3,Fondeo!$C$5:CW$18,Costo_fondeo!$B27,FALSE)</f>
        <v>2.5161084935975739</v>
      </c>
      <c r="F27" s="4">
        <f>+VLOOKUP(F$3,Fondeo!$C$5:CX$18,Costo_fondeo!$B27,FALSE)</f>
        <v>4.0660709664186925</v>
      </c>
      <c r="G27" s="4">
        <f>+VLOOKUP(G$3,Fondeo!$C$5:CY$18,Costo_fondeo!$B27,FALSE)</f>
        <v>2.5153524881713327</v>
      </c>
      <c r="H27" s="4">
        <f>+VLOOKUP(H$3,Fondeo!$C$5:CZ$18,Costo_fondeo!$B27,FALSE)</f>
        <v>0</v>
      </c>
      <c r="I27" s="4">
        <f>+VLOOKUP(I$3,Fondeo!$C$5:DA$18,Costo_fondeo!$B27,FALSE)</f>
        <v>1.3053273984362546</v>
      </c>
      <c r="J27" s="4">
        <f>+VLOOKUP(J$3,Fondeo!$C$5:DB$18,Costo_fondeo!$B27,FALSE)</f>
        <v>1.8650197261090125</v>
      </c>
      <c r="K27" s="4">
        <f>+VLOOKUP(K$3,Fondeo!$C$5:DC$18,Costo_fondeo!$B27,FALSE)</f>
        <v>2.1210525640337252</v>
      </c>
      <c r="L27" s="4">
        <f>+VLOOKUP(L$3,Fondeo!$C$5:DD$18,Costo_fondeo!$B27,FALSE)</f>
        <v>1.5005944262666602</v>
      </c>
      <c r="M27" s="4">
        <f>+VLOOKUP(M$3,Fondeo!$C$5:DE$18,Costo_fondeo!$B27,FALSE)</f>
        <v>1.3533945932543814</v>
      </c>
      <c r="N27" s="4">
        <f>+VLOOKUP(N$3,Fondeo!$C$38:$CV$76,Costo_fondeo!$B27,FALSE)</f>
        <v>6.4296688035514737</v>
      </c>
      <c r="O27" s="4">
        <f>+VLOOKUP(O$3,Fondeo!$C$38:$CV$76,Costo_fondeo!$B27,FALSE)</f>
        <v>8.6392577560088188</v>
      </c>
      <c r="P27" s="4">
        <v>5.3380902336633502</v>
      </c>
      <c r="Q27" s="4">
        <f>+VLOOKUP(Q$3,Fondeo!$C$38:$CV$76,Costo_fondeo!$B27,FALSE)</f>
        <v>6.6803079635007698</v>
      </c>
      <c r="R27" s="4">
        <f>+VLOOKUP(R$3,Fondeo!$C$38:$CV$76,Costo_fondeo!$B27,FALSE)</f>
        <v>0</v>
      </c>
      <c r="S27" s="4">
        <f>+VLOOKUP(S$3,Fondeo!$C$38:$CV$76,Costo_fondeo!$B27,FALSE)</f>
        <v>4.7824934828592172</v>
      </c>
      <c r="T27" s="4">
        <f>+VLOOKUP(T$3,Fondeo!$C$38:$CV$76,Costo_fondeo!$B27,FALSE)</f>
        <v>5.144607937600413</v>
      </c>
      <c r="U27" s="4">
        <f>+VLOOKUP(U$3,Fondeo!$C$38:$CV$76,Costo_fondeo!$B27,FALSE)</f>
        <v>7.2362421466544573</v>
      </c>
      <c r="V27" s="4">
        <f>+VLOOKUP(V$3,Fondeo!$C$38:$CV$76,Costo_fondeo!$B27,FALSE)</f>
        <v>5.6464239484309235</v>
      </c>
      <c r="W27" s="4">
        <f>+VLOOKUP(W$3,Fondeo!$C$38:$CV$76,Costo_fondeo!$B27,FALSE)</f>
        <v>6.8422196865669767</v>
      </c>
      <c r="X27" s="4">
        <f>+VLOOKUP(X$3,Fondeo!$C$38:$CV$76,Costo_fondeo!$B27,FALSE)</f>
        <v>4.3590474407086912</v>
      </c>
      <c r="Y27" s="4">
        <f>+VLOOKUP(Y$3,Fondeo!$C$38:$CV$76,Costo_fondeo!$B27,FALSE)</f>
        <v>6.9896303460090765</v>
      </c>
      <c r="Z27" s="4">
        <f>+VLOOKUP(Z$3,Fondeo!$C$38:$CV$76,Costo_fondeo!$B27,FALSE)</f>
        <v>1.1184947481712</v>
      </c>
      <c r="AA27" s="4">
        <f>+VLOOKUP(AA$3,Fondeo!$C$38:$CV$76,Costo_fondeo!$B27,FALSE)</f>
        <v>0</v>
      </c>
      <c r="AB27" s="4">
        <f>+VLOOKUP(AB$3,Fondeo!$C$38:$CV$76,Costo_fondeo!$B27,FALSE)</f>
        <v>6.5640869447021775</v>
      </c>
      <c r="AC27" s="4">
        <f>+VLOOKUP(AC$3,Fondeo!$C$38:$CV$76,Costo_fondeo!$B27,FALSE)</f>
        <v>7.3482238897907353</v>
      </c>
      <c r="AD27" s="4">
        <f>+VLOOKUP(AD$3,Fondeo!$C$38:$CV$76,Costo_fondeo!$B27,FALSE)</f>
        <v>8.0417081138213984</v>
      </c>
      <c r="AE27" s="4">
        <f>+VLOOKUP(AE$3,Fondeo!$C$38:$CV$76,Costo_fondeo!$B27,FALSE)</f>
        <v>9.2955860007764937</v>
      </c>
      <c r="AF27" s="4">
        <f>+VLOOKUP(AF$3,Fondeo!$C$38:$CV$76,Costo_fondeo!$B27,FALSE)</f>
        <v>4.3808824083943598</v>
      </c>
      <c r="AG27" s="4">
        <f>+VLOOKUP(AG$3,Fondeo!$C$38:$CV$76,Costo_fondeo!$B27,FALSE)</f>
        <v>4.9204813837867718</v>
      </c>
      <c r="AH27" s="4">
        <v>9.1208739446182001</v>
      </c>
      <c r="AI27" s="4">
        <f>+VLOOKUP(AI$3,Fondeo!$C$38:$CV$76,Costo_fondeo!$B27,FALSE)</f>
        <v>6.2484810352373152</v>
      </c>
      <c r="AJ27" s="4">
        <f>+VLOOKUP(AJ$3,Fondeo!$C$38:$CV$76,Costo_fondeo!$B27,FALSE)</f>
        <v>13.047658016729924</v>
      </c>
      <c r="AK27" s="4">
        <f>+VLOOKUP(AK$3,Fondeo!$C$38:$CV$76,Costo_fondeo!$B27,FALSE)</f>
        <v>5.6609836123389137</v>
      </c>
      <c r="AL27" s="4">
        <f>+VLOOKUP(AL$3,Fondeo!$C$38:$CV$76,Costo_fondeo!$B27,FALSE)</f>
        <v>4.2602335834023997</v>
      </c>
      <c r="AM27" s="4">
        <v>8.7076260183734604</v>
      </c>
      <c r="AN27" s="4">
        <f>+VLOOKUP(AN$3,Fondeo!$C$38:$CV$76,Costo_fondeo!$B27,FALSE)</f>
        <v>7.6597715966363511</v>
      </c>
      <c r="AO27" s="4">
        <f>+VLOOKUP(AO$3,Fondeo!$C$38:$CV$76,Costo_fondeo!$B27,FALSE)</f>
        <v>7.3986269921827112</v>
      </c>
      <c r="AP27" s="4">
        <f>+VLOOKUP(AP$3,Fondeo!$C$38:$CV$76,Costo_fondeo!$B27,FALSE)</f>
        <v>0</v>
      </c>
      <c r="AQ27" s="4">
        <f>+VLOOKUP(AQ$3,Fondeo!$C$38:$CV$76,Costo_fondeo!$B27,FALSE)</f>
        <v>13.334598517585611</v>
      </c>
      <c r="AR27" s="4">
        <f>+VLOOKUP(AR$3,Fondeo!$C$38:$CV$76,Costo_fondeo!$B27,FALSE)</f>
        <v>7.2306118413016165</v>
      </c>
      <c r="AS27" s="4">
        <f>+VLOOKUP(AS$3,Fondeo!$C$38:$CV$76,Costo_fondeo!$B27,FALSE)</f>
        <v>6.570797620653515</v>
      </c>
      <c r="AT27" s="4">
        <f>+VLOOKUP(AT$3,Fondeo!$C$38:$CV$76,Costo_fondeo!$B27,FALSE)</f>
        <v>5.710038888031244</v>
      </c>
      <c r="AU27" s="4">
        <f>+VLOOKUP(AU$3,Fondeo!$C$38:$CV$76,Costo_fondeo!$B27,FALSE)</f>
        <v>10.234106771695693</v>
      </c>
      <c r="AV27" s="4">
        <f>+VLOOKUP(AV$3,Fondeo!$C$38:$CV$76,Costo_fondeo!$B27,FALSE)</f>
        <v>8.0601207911661277</v>
      </c>
      <c r="AW27" s="4">
        <f>+VLOOKUP(AW$3,Fondeo!$C$38:$CV$76,Costo_fondeo!$B27,FALSE)</f>
        <v>5.3289711275277973</v>
      </c>
      <c r="AX27" s="4">
        <f>+VLOOKUP(AX$3,Fondeo!$C$38:$CV$76,Costo_fondeo!$B27,FALSE)</f>
        <v>5.5632539541260089</v>
      </c>
      <c r="AY27" s="4">
        <f>+VLOOKUP(AY$3,Fondeo!$C$38:$CV$76,Costo_fondeo!$B27,FALSE)</f>
        <v>5.1881944719971411</v>
      </c>
    </row>
    <row r="28" spans="2:51" ht="16.5" x14ac:dyDescent="0.3">
      <c r="B28" s="1">
        <v>26</v>
      </c>
      <c r="C28" s="3">
        <v>41639</v>
      </c>
      <c r="D28" s="4">
        <f>+VLOOKUP(D$3,Fondeo!$C$5:CV$18,Costo_fondeo!$B28,FALSE)</f>
        <v>2.1784486063384967</v>
      </c>
      <c r="E28" s="4">
        <f>+VLOOKUP(E$3,Fondeo!$C$5:CW$18,Costo_fondeo!$B28,FALSE)</f>
        <v>2.5127532449242347</v>
      </c>
      <c r="F28" s="4">
        <f>+VLOOKUP(F$3,Fondeo!$C$5:CX$18,Costo_fondeo!$B28,FALSE)</f>
        <v>4.0528348179100506</v>
      </c>
      <c r="G28" s="4">
        <f>+VLOOKUP(G$3,Fondeo!$C$5:CY$18,Costo_fondeo!$B28,FALSE)</f>
        <v>2.5080783756683442</v>
      </c>
      <c r="H28" s="4">
        <f>+VLOOKUP(H$3,Fondeo!$C$5:CZ$18,Costo_fondeo!$B28,FALSE)</f>
        <v>0</v>
      </c>
      <c r="I28" s="4">
        <f>+VLOOKUP(I$3,Fondeo!$C$5:DA$18,Costo_fondeo!$B28,FALSE)</f>
        <v>1.2678548117008674</v>
      </c>
      <c r="J28" s="4">
        <f>+VLOOKUP(J$3,Fondeo!$C$5:DB$18,Costo_fondeo!$B28,FALSE)</f>
        <v>1.8590813798171815</v>
      </c>
      <c r="K28" s="4">
        <f>+VLOOKUP(K$3,Fondeo!$C$5:DC$18,Costo_fondeo!$B28,FALSE)</f>
        <v>2.1000024976956895</v>
      </c>
      <c r="L28" s="4">
        <f>+VLOOKUP(L$3,Fondeo!$C$5:DD$18,Costo_fondeo!$B28,FALSE)</f>
        <v>1.4712318717172803</v>
      </c>
      <c r="M28" s="4">
        <f>+VLOOKUP(M$3,Fondeo!$C$5:DE$18,Costo_fondeo!$B28,FALSE)</f>
        <v>1.332933261920642</v>
      </c>
      <c r="N28" s="4">
        <f>+VLOOKUP(N$3,Fondeo!$C$38:$CV$76,Costo_fondeo!$B28,FALSE)</f>
        <v>6.4037147540890214</v>
      </c>
      <c r="O28" s="4">
        <f>+VLOOKUP(O$3,Fondeo!$C$38:$CV$76,Costo_fondeo!$B28,FALSE)</f>
        <v>8.486320050406853</v>
      </c>
      <c r="P28" s="4">
        <v>5.3501212178922399</v>
      </c>
      <c r="Q28" s="4">
        <f>+VLOOKUP(Q$3,Fondeo!$C$38:$CV$76,Costo_fondeo!$B28,FALSE)</f>
        <v>6.598255687506879</v>
      </c>
      <c r="R28" s="4">
        <f>+VLOOKUP(R$3,Fondeo!$C$38:$CV$76,Costo_fondeo!$B28,FALSE)</f>
        <v>0</v>
      </c>
      <c r="S28" s="4">
        <f>+VLOOKUP(S$3,Fondeo!$C$38:$CV$76,Costo_fondeo!$B28,FALSE)</f>
        <v>4.8809939056091141</v>
      </c>
      <c r="T28" s="4">
        <f>+VLOOKUP(T$3,Fondeo!$C$38:$CV$76,Costo_fondeo!$B28,FALSE)</f>
        <v>5.1298178448721821</v>
      </c>
      <c r="U28" s="4">
        <f>+VLOOKUP(U$3,Fondeo!$C$38:$CV$76,Costo_fondeo!$B28,FALSE)</f>
        <v>7.150670095631269</v>
      </c>
      <c r="V28" s="4">
        <f>+VLOOKUP(V$3,Fondeo!$C$38:$CV$76,Costo_fondeo!$B28,FALSE)</f>
        <v>5.6407900425960911</v>
      </c>
      <c r="W28" s="4">
        <f>+VLOOKUP(W$3,Fondeo!$C$38:$CV$76,Costo_fondeo!$B28,FALSE)</f>
        <v>6.7852608121174844</v>
      </c>
      <c r="X28" s="4">
        <f>+VLOOKUP(X$3,Fondeo!$C$38:$CV$76,Costo_fondeo!$B28,FALSE)</f>
        <v>4.3798067127290503</v>
      </c>
      <c r="Y28" s="4">
        <f>+VLOOKUP(Y$3,Fondeo!$C$38:$CV$76,Costo_fondeo!$B28,FALSE)</f>
        <v>7.0180158311853855</v>
      </c>
      <c r="Z28" s="4">
        <f>+VLOOKUP(Z$3,Fondeo!$C$38:$CV$76,Costo_fondeo!$B28,FALSE)</f>
        <v>0</v>
      </c>
      <c r="AA28" s="4">
        <f>+VLOOKUP(AA$3,Fondeo!$C$38:$CV$76,Costo_fondeo!$B28,FALSE)</f>
        <v>0</v>
      </c>
      <c r="AB28" s="4">
        <f>+VLOOKUP(AB$3,Fondeo!$C$38:$CV$76,Costo_fondeo!$B28,FALSE)</f>
        <v>6.4783010482833543</v>
      </c>
      <c r="AC28" s="4">
        <f>+VLOOKUP(AC$3,Fondeo!$C$38:$CV$76,Costo_fondeo!$B28,FALSE)</f>
        <v>7.2898602717858765</v>
      </c>
      <c r="AD28" s="4">
        <f>+VLOOKUP(AD$3,Fondeo!$C$38:$CV$76,Costo_fondeo!$B28,FALSE)</f>
        <v>8.094297423043658</v>
      </c>
      <c r="AE28" s="4">
        <f>+VLOOKUP(AE$3,Fondeo!$C$38:$CV$76,Costo_fondeo!$B28,FALSE)</f>
        <v>9.0569519954918274</v>
      </c>
      <c r="AF28" s="4">
        <f>+VLOOKUP(AF$3,Fondeo!$C$38:$CV$76,Costo_fondeo!$B28,FALSE)</f>
        <v>4.3676826677589125</v>
      </c>
      <c r="AG28" s="4">
        <f>+VLOOKUP(AG$3,Fondeo!$C$38:$CV$76,Costo_fondeo!$B28,FALSE)</f>
        <v>4.9652915764714791</v>
      </c>
      <c r="AH28" s="4">
        <v>9.0343820107937205</v>
      </c>
      <c r="AI28" s="4">
        <f>+VLOOKUP(AI$3,Fondeo!$C$38:$CV$76,Costo_fondeo!$B28,FALSE)</f>
        <v>6.2037990219637553</v>
      </c>
      <c r="AJ28" s="4">
        <f>+VLOOKUP(AJ$3,Fondeo!$C$38:$CV$76,Costo_fondeo!$B28,FALSE)</f>
        <v>12.938789703381737</v>
      </c>
      <c r="AK28" s="4">
        <f>+VLOOKUP(AK$3,Fondeo!$C$38:$CV$76,Costo_fondeo!$B28,FALSE)</f>
        <v>5.6156898880218611</v>
      </c>
      <c r="AL28" s="4">
        <f>+VLOOKUP(AL$3,Fondeo!$C$38:$CV$76,Costo_fondeo!$B28,FALSE)</f>
        <v>4.230471456278833</v>
      </c>
      <c r="AM28" s="4">
        <v>8.5932690490243004</v>
      </c>
      <c r="AN28" s="4">
        <f>+VLOOKUP(AN$3,Fondeo!$C$38:$CV$76,Costo_fondeo!$B28,FALSE)</f>
        <v>7.6213497425572179</v>
      </c>
      <c r="AO28" s="4">
        <f>+VLOOKUP(AO$3,Fondeo!$C$38:$CV$76,Costo_fondeo!$B28,FALSE)</f>
        <v>7.3980932273522093</v>
      </c>
      <c r="AP28" s="4">
        <f>+VLOOKUP(AP$3,Fondeo!$C$38:$CV$76,Costo_fondeo!$B28,FALSE)</f>
        <v>0</v>
      </c>
      <c r="AQ28" s="4">
        <f>+VLOOKUP(AQ$3,Fondeo!$C$38:$CV$76,Costo_fondeo!$B28,FALSE)</f>
        <v>7.4359496105479623</v>
      </c>
      <c r="AR28" s="4">
        <f>+VLOOKUP(AR$3,Fondeo!$C$38:$CV$76,Costo_fondeo!$B28,FALSE)</f>
        <v>7.1697637773004868</v>
      </c>
      <c r="AS28" s="4">
        <f>+VLOOKUP(AS$3,Fondeo!$C$38:$CV$76,Costo_fondeo!$B28,FALSE)</f>
        <v>6.5527849757637533</v>
      </c>
      <c r="AT28" s="4">
        <f>+VLOOKUP(AT$3,Fondeo!$C$38:$CV$76,Costo_fondeo!$B28,FALSE)</f>
        <v>5.7108830895865044</v>
      </c>
      <c r="AU28" s="4">
        <f>+VLOOKUP(AU$3,Fondeo!$C$38:$CV$76,Costo_fondeo!$B28,FALSE)</f>
        <v>10.254608250157462</v>
      </c>
      <c r="AV28" s="4">
        <f>+VLOOKUP(AV$3,Fondeo!$C$38:$CV$76,Costo_fondeo!$B28,FALSE)</f>
        <v>7.9640382116927029</v>
      </c>
      <c r="AW28" s="4">
        <f>+VLOOKUP(AW$3,Fondeo!$C$38:$CV$76,Costo_fondeo!$B28,FALSE)</f>
        <v>5.2756495451817687</v>
      </c>
      <c r="AX28" s="4">
        <f>+VLOOKUP(AX$3,Fondeo!$C$38:$CV$76,Costo_fondeo!$B28,FALSE)</f>
        <v>5.4930178503488598</v>
      </c>
      <c r="AY28" s="4">
        <f>+VLOOKUP(AY$3,Fondeo!$C$38:$CV$76,Costo_fondeo!$B28,FALSE)</f>
        <v>5.1315652659971525</v>
      </c>
    </row>
    <row r="29" spans="2:51" ht="16.5" x14ac:dyDescent="0.3">
      <c r="B29" s="1">
        <v>27</v>
      </c>
      <c r="C29" s="3">
        <v>41670</v>
      </c>
      <c r="D29" s="4">
        <f>+VLOOKUP(D$3,Fondeo!$C$5:CV$18,Costo_fondeo!$B29,FALSE)</f>
        <v>2.1240096069953776</v>
      </c>
      <c r="E29" s="4">
        <f>+VLOOKUP(E$3,Fondeo!$C$5:CW$18,Costo_fondeo!$B29,FALSE)</f>
        <v>2.5285725872832736</v>
      </c>
      <c r="F29" s="4">
        <f>+VLOOKUP(F$3,Fondeo!$C$5:CX$18,Costo_fondeo!$B29,FALSE)</f>
        <v>4.0512628520519973</v>
      </c>
      <c r="G29" s="4">
        <f>+VLOOKUP(G$3,Fondeo!$C$5:CY$18,Costo_fondeo!$B29,FALSE)</f>
        <v>2.477827170274741</v>
      </c>
      <c r="H29" s="4">
        <f>+VLOOKUP(H$3,Fondeo!$C$5:CZ$18,Costo_fondeo!$B29,FALSE)</f>
        <v>0</v>
      </c>
      <c r="I29" s="4">
        <f>+VLOOKUP(I$3,Fondeo!$C$5:DA$18,Costo_fondeo!$B29,FALSE)</f>
        <v>1.2317916524227273</v>
      </c>
      <c r="J29" s="4">
        <f>+VLOOKUP(J$3,Fondeo!$C$5:DB$18,Costo_fondeo!$B29,FALSE)</f>
        <v>1.8404970436701129</v>
      </c>
      <c r="K29" s="4">
        <f>+VLOOKUP(K$3,Fondeo!$C$5:DC$18,Costo_fondeo!$B29,FALSE)</f>
        <v>2.0634413852847082</v>
      </c>
      <c r="L29" s="4">
        <f>+VLOOKUP(L$3,Fondeo!$C$5:DD$18,Costo_fondeo!$B29,FALSE)</f>
        <v>1.4395598559255567</v>
      </c>
      <c r="M29" s="4">
        <f>+VLOOKUP(M$3,Fondeo!$C$5:DE$18,Costo_fondeo!$B29,FALSE)</f>
        <v>1.3122741904152493</v>
      </c>
      <c r="N29" s="4">
        <f>+VLOOKUP(N$3,Fondeo!$C$38:$CV$76,Costo_fondeo!$B29,FALSE)</f>
        <v>6.360887968803663</v>
      </c>
      <c r="O29" s="4">
        <f>+VLOOKUP(O$3,Fondeo!$C$38:$CV$76,Costo_fondeo!$B29,FALSE)</f>
        <v>8.4379604373467458</v>
      </c>
      <c r="P29" s="4">
        <v>5.3556931236151799</v>
      </c>
      <c r="Q29" s="4">
        <f>+VLOOKUP(Q$3,Fondeo!$C$38:$CV$76,Costo_fondeo!$B29,FALSE)</f>
        <v>6.5280026257001094</v>
      </c>
      <c r="R29" s="4">
        <f>+VLOOKUP(R$3,Fondeo!$C$38:$CV$76,Costo_fondeo!$B29,FALSE)</f>
        <v>0</v>
      </c>
      <c r="S29" s="4">
        <f>+VLOOKUP(S$3,Fondeo!$C$38:$CV$76,Costo_fondeo!$B29,FALSE)</f>
        <v>4.9666258338406228</v>
      </c>
      <c r="T29" s="4">
        <f>+VLOOKUP(T$3,Fondeo!$C$38:$CV$76,Costo_fondeo!$B29,FALSE)</f>
        <v>5.0951985538169859</v>
      </c>
      <c r="U29" s="4">
        <f>+VLOOKUP(U$3,Fondeo!$C$38:$CV$76,Costo_fondeo!$B29,FALSE)</f>
        <v>7.0458528356979881</v>
      </c>
      <c r="V29" s="4">
        <f>+VLOOKUP(V$3,Fondeo!$C$38:$CV$76,Costo_fondeo!$B29,FALSE)</f>
        <v>5.6623243271581334</v>
      </c>
      <c r="W29" s="4">
        <f>+VLOOKUP(W$3,Fondeo!$C$38:$CV$76,Costo_fondeo!$B29,FALSE)</f>
        <v>6.7316203555988512</v>
      </c>
      <c r="X29" s="4">
        <f>+VLOOKUP(X$3,Fondeo!$C$38:$CV$76,Costo_fondeo!$B29,FALSE)</f>
        <v>4.4269388989095591</v>
      </c>
      <c r="Y29" s="4">
        <f>+VLOOKUP(Y$3,Fondeo!$C$38:$CV$76,Costo_fondeo!$B29,FALSE)</f>
        <v>7.049798171829444</v>
      </c>
      <c r="Z29" s="4">
        <f>+VLOOKUP(Z$3,Fondeo!$C$38:$CV$76,Costo_fondeo!$B29,FALSE)</f>
        <v>-1.8514872670516345</v>
      </c>
      <c r="AA29" s="4">
        <f>+VLOOKUP(AA$3,Fondeo!$C$38:$CV$76,Costo_fondeo!$B29,FALSE)</f>
        <v>0</v>
      </c>
      <c r="AB29" s="4">
        <f>+VLOOKUP(AB$3,Fondeo!$C$38:$CV$76,Costo_fondeo!$B29,FALSE)</f>
        <v>6.3935475820159695</v>
      </c>
      <c r="AC29" s="4">
        <f>+VLOOKUP(AC$3,Fondeo!$C$38:$CV$76,Costo_fondeo!$B29,FALSE)</f>
        <v>7.2826220706596434</v>
      </c>
      <c r="AD29" s="4">
        <f>+VLOOKUP(AD$3,Fondeo!$C$38:$CV$76,Costo_fondeo!$B29,FALSE)</f>
        <v>7.9567669440883684</v>
      </c>
      <c r="AE29" s="4">
        <f>+VLOOKUP(AE$3,Fondeo!$C$38:$CV$76,Costo_fondeo!$B29,FALSE)</f>
        <v>9.0812684126051</v>
      </c>
      <c r="AF29" s="4">
        <f>+VLOOKUP(AF$3,Fondeo!$C$38:$CV$76,Costo_fondeo!$B29,FALSE)</f>
        <v>4.3710044840451214</v>
      </c>
      <c r="AG29" s="4">
        <f>+VLOOKUP(AG$3,Fondeo!$C$38:$CV$76,Costo_fondeo!$B29,FALSE)</f>
        <v>4.9422744658161042</v>
      </c>
      <c r="AH29" s="4">
        <v>8.8535374925768</v>
      </c>
      <c r="AI29" s="4">
        <f>+VLOOKUP(AI$3,Fondeo!$C$38:$CV$76,Costo_fondeo!$B29,FALSE)</f>
        <v>6.1487302297174429</v>
      </c>
      <c r="AJ29" s="4">
        <f>+VLOOKUP(AJ$3,Fondeo!$C$38:$CV$76,Costo_fondeo!$B29,FALSE)</f>
        <v>12.919648910742913</v>
      </c>
      <c r="AK29" s="4">
        <f>+VLOOKUP(AK$3,Fondeo!$C$38:$CV$76,Costo_fondeo!$B29,FALSE)</f>
        <v>5.5933548772136845</v>
      </c>
      <c r="AL29" s="4">
        <f>+VLOOKUP(AL$3,Fondeo!$C$38:$CV$76,Costo_fondeo!$B29,FALSE)</f>
        <v>4.2014088332932209</v>
      </c>
      <c r="AM29" s="4">
        <v>8.4405963458222395</v>
      </c>
      <c r="AN29" s="4">
        <f>+VLOOKUP(AN$3,Fondeo!$C$38:$CV$76,Costo_fondeo!$B29,FALSE)</f>
        <v>7.6463239412783102</v>
      </c>
      <c r="AO29" s="4">
        <f>+VLOOKUP(AO$3,Fondeo!$C$38:$CV$76,Costo_fondeo!$B29,FALSE)</f>
        <v>7.3408958916272153</v>
      </c>
      <c r="AP29" s="4">
        <f>+VLOOKUP(AP$3,Fondeo!$C$38:$CV$76,Costo_fondeo!$B29,FALSE)</f>
        <v>0</v>
      </c>
      <c r="AQ29" s="4">
        <f>+VLOOKUP(AQ$3,Fondeo!$C$38:$CV$76,Costo_fondeo!$B29,FALSE)</f>
        <v>7.3747079569728982</v>
      </c>
      <c r="AR29" s="4">
        <f>+VLOOKUP(AR$3,Fondeo!$C$38:$CV$76,Costo_fondeo!$B29,FALSE)</f>
        <v>7.1352170577478464</v>
      </c>
      <c r="AS29" s="4">
        <f>+VLOOKUP(AS$3,Fondeo!$C$38:$CV$76,Costo_fondeo!$B29,FALSE)</f>
        <v>6.5062168712661057</v>
      </c>
      <c r="AT29" s="4">
        <f>+VLOOKUP(AT$3,Fondeo!$C$38:$CV$76,Costo_fondeo!$B29,FALSE)</f>
        <v>5.6444225604474498</v>
      </c>
      <c r="AU29" s="4">
        <f>+VLOOKUP(AU$3,Fondeo!$C$38:$CV$76,Costo_fondeo!$B29,FALSE)</f>
        <v>10.258470956935822</v>
      </c>
      <c r="AV29" s="4">
        <f>+VLOOKUP(AV$3,Fondeo!$C$38:$CV$76,Costo_fondeo!$B29,FALSE)</f>
        <v>7.8858456602675071</v>
      </c>
      <c r="AW29" s="4">
        <f>+VLOOKUP(AW$3,Fondeo!$C$38:$CV$76,Costo_fondeo!$B29,FALSE)</f>
        <v>5.2159982333948012</v>
      </c>
      <c r="AX29" s="4">
        <f>+VLOOKUP(AX$3,Fondeo!$C$38:$CV$76,Costo_fondeo!$B29,FALSE)</f>
        <v>5.4277996656832395</v>
      </c>
      <c r="AY29" s="4">
        <f>+VLOOKUP(AY$3,Fondeo!$C$38:$CV$76,Costo_fondeo!$B29,FALSE)</f>
        <v>5.058684413098911</v>
      </c>
    </row>
    <row r="30" spans="2:51" ht="16.5" x14ac:dyDescent="0.3">
      <c r="B30" s="1">
        <v>28</v>
      </c>
      <c r="C30" s="3">
        <v>41698</v>
      </c>
      <c r="D30" s="4">
        <f>+VLOOKUP(D$3,Fondeo!$C$5:CV$18,Costo_fondeo!$B30,FALSE)</f>
        <v>2.0471985296737878</v>
      </c>
      <c r="E30" s="4">
        <f>+VLOOKUP(E$3,Fondeo!$C$5:CW$18,Costo_fondeo!$B30,FALSE)</f>
        <v>2.5268773988878208</v>
      </c>
      <c r="F30" s="4">
        <f>+VLOOKUP(F$3,Fondeo!$C$5:CX$18,Costo_fondeo!$B30,FALSE)</f>
        <v>4.0253067255217152</v>
      </c>
      <c r="G30" s="4">
        <f>+VLOOKUP(G$3,Fondeo!$C$5:CY$18,Costo_fondeo!$B30,FALSE)</f>
        <v>2.4334712667803711</v>
      </c>
      <c r="H30" s="4">
        <f>+VLOOKUP(H$3,Fondeo!$C$5:CZ$18,Costo_fondeo!$B30,FALSE)</f>
        <v>0</v>
      </c>
      <c r="I30" s="4">
        <f>+VLOOKUP(I$3,Fondeo!$C$5:DA$18,Costo_fondeo!$B30,FALSE)</f>
        <v>1.1940756093936917</v>
      </c>
      <c r="J30" s="4">
        <f>+VLOOKUP(J$3,Fondeo!$C$5:DB$18,Costo_fondeo!$B30,FALSE)</f>
        <v>1.8386413840818818</v>
      </c>
      <c r="K30" s="4">
        <f>+VLOOKUP(K$3,Fondeo!$C$5:DC$18,Costo_fondeo!$B30,FALSE)</f>
        <v>2.0283040273517408</v>
      </c>
      <c r="L30" s="4">
        <f>+VLOOKUP(L$3,Fondeo!$C$5:DD$18,Costo_fondeo!$B30,FALSE)</f>
        <v>1.3983016317648409</v>
      </c>
      <c r="M30" s="4">
        <f>+VLOOKUP(M$3,Fondeo!$C$5:DE$18,Costo_fondeo!$B30,FALSE)</f>
        <v>1.2824264011571453</v>
      </c>
      <c r="N30" s="4">
        <f>+VLOOKUP(N$3,Fondeo!$C$38:$CV$76,Costo_fondeo!$B30,FALSE)</f>
        <v>6.3000070768317356</v>
      </c>
      <c r="O30" s="4">
        <f>+VLOOKUP(O$3,Fondeo!$C$38:$CV$76,Costo_fondeo!$B30,FALSE)</f>
        <v>8.429641635686794</v>
      </c>
      <c r="P30" s="4">
        <v>5.3580273206527496</v>
      </c>
      <c r="Q30" s="4">
        <f>+VLOOKUP(Q$3,Fondeo!$C$38:$CV$76,Costo_fondeo!$B30,FALSE)</f>
        <v>6.4413534205466378</v>
      </c>
      <c r="R30" s="4">
        <f>+VLOOKUP(R$3,Fondeo!$C$38:$CV$76,Costo_fondeo!$B30,FALSE)</f>
        <v>0</v>
      </c>
      <c r="S30" s="4">
        <f>+VLOOKUP(S$3,Fondeo!$C$38:$CV$76,Costo_fondeo!$B30,FALSE)</f>
        <v>5.0416362907203851</v>
      </c>
      <c r="T30" s="4">
        <f>+VLOOKUP(T$3,Fondeo!$C$38:$CV$76,Costo_fondeo!$B30,FALSE)</f>
        <v>5.0693105218940886</v>
      </c>
      <c r="U30" s="4">
        <f>+VLOOKUP(U$3,Fondeo!$C$38:$CV$76,Costo_fondeo!$B30,FALSE)</f>
        <v>6.958387578807919</v>
      </c>
      <c r="V30" s="4">
        <f>+VLOOKUP(V$3,Fondeo!$C$38:$CV$76,Costo_fondeo!$B30,FALSE)</f>
        <v>5.6378024919258474</v>
      </c>
      <c r="W30" s="4">
        <f>+VLOOKUP(W$3,Fondeo!$C$38:$CV$76,Costo_fondeo!$B30,FALSE)</f>
        <v>6.6372882295496778</v>
      </c>
      <c r="X30" s="4">
        <f>+VLOOKUP(X$3,Fondeo!$C$38:$CV$76,Costo_fondeo!$B30,FALSE)</f>
        <v>4.4774272831415889</v>
      </c>
      <c r="Y30" s="4">
        <f>+VLOOKUP(Y$3,Fondeo!$C$38:$CV$76,Costo_fondeo!$B30,FALSE)</f>
        <v>7.0590856162686162</v>
      </c>
      <c r="Z30" s="4">
        <f>+VLOOKUP(Z$3,Fondeo!$C$38:$CV$76,Costo_fondeo!$B30,FALSE)</f>
        <v>-5.2460986935511702</v>
      </c>
      <c r="AA30" s="4">
        <f>+VLOOKUP(AA$3,Fondeo!$C$38:$CV$76,Costo_fondeo!$B30,FALSE)</f>
        <v>0</v>
      </c>
      <c r="AB30" s="4">
        <f>+VLOOKUP(AB$3,Fondeo!$C$38:$CV$76,Costo_fondeo!$B30,FALSE)</f>
        <v>6.2589278279901146</v>
      </c>
      <c r="AC30" s="4">
        <f>+VLOOKUP(AC$3,Fondeo!$C$38:$CV$76,Costo_fondeo!$B30,FALSE)</f>
        <v>7.2666448151610998</v>
      </c>
      <c r="AD30" s="4">
        <f>+VLOOKUP(AD$3,Fondeo!$C$38:$CV$76,Costo_fondeo!$B30,FALSE)</f>
        <v>8.0875174515063755</v>
      </c>
      <c r="AE30" s="4">
        <f>+VLOOKUP(AE$3,Fondeo!$C$38:$CV$76,Costo_fondeo!$B30,FALSE)</f>
        <v>9.1221687587590328</v>
      </c>
      <c r="AF30" s="4">
        <f>+VLOOKUP(AF$3,Fondeo!$C$38:$CV$76,Costo_fondeo!$B30,FALSE)</f>
        <v>4.3803760110940146</v>
      </c>
      <c r="AG30" s="4">
        <f>+VLOOKUP(AG$3,Fondeo!$C$38:$CV$76,Costo_fondeo!$B30,FALSE)</f>
        <v>4.9050196491328775</v>
      </c>
      <c r="AH30" s="4">
        <v>8.4620029523045304</v>
      </c>
      <c r="AI30" s="4">
        <f>+VLOOKUP(AI$3,Fondeo!$C$38:$CV$76,Costo_fondeo!$B30,FALSE)</f>
        <v>6.0714198038819767</v>
      </c>
      <c r="AJ30" s="4">
        <f>+VLOOKUP(AJ$3,Fondeo!$C$38:$CV$76,Costo_fondeo!$B30,FALSE)</f>
        <v>12.836163226046349</v>
      </c>
      <c r="AK30" s="4">
        <f>+VLOOKUP(AK$3,Fondeo!$C$38:$CV$76,Costo_fondeo!$B30,FALSE)</f>
        <v>5.5127513042907239</v>
      </c>
      <c r="AL30" s="4">
        <f>+VLOOKUP(AL$3,Fondeo!$C$38:$CV$76,Costo_fondeo!$B30,FALSE)</f>
        <v>4.1831850511928081</v>
      </c>
      <c r="AM30" s="4">
        <v>8.3063011140829008</v>
      </c>
      <c r="AN30" s="4">
        <f>+VLOOKUP(AN$3,Fondeo!$C$38:$CV$76,Costo_fondeo!$B30,FALSE)</f>
        <v>7.6112749885101891</v>
      </c>
      <c r="AO30" s="4">
        <f>+VLOOKUP(AO$3,Fondeo!$C$38:$CV$76,Costo_fondeo!$B30,FALSE)</f>
        <v>7.2982391785952423</v>
      </c>
      <c r="AP30" s="4">
        <f>+VLOOKUP(AP$3,Fondeo!$C$38:$CV$76,Costo_fondeo!$B30,FALSE)</f>
        <v>0</v>
      </c>
      <c r="AQ30" s="4">
        <f>+VLOOKUP(AQ$3,Fondeo!$C$38:$CV$76,Costo_fondeo!$B30,FALSE)</f>
        <v>7.3413414747113883</v>
      </c>
      <c r="AR30" s="4">
        <f>+VLOOKUP(AR$3,Fondeo!$C$38:$CV$76,Costo_fondeo!$B30,FALSE)</f>
        <v>7.0946266789109442</v>
      </c>
      <c r="AS30" s="4">
        <f>+VLOOKUP(AS$3,Fondeo!$C$38:$CV$76,Costo_fondeo!$B30,FALSE)</f>
        <v>6.4865996480754573</v>
      </c>
      <c r="AT30" s="4">
        <f>+VLOOKUP(AT$3,Fondeo!$C$38:$CV$76,Costo_fondeo!$B30,FALSE)</f>
        <v>5.6353808078696499</v>
      </c>
      <c r="AU30" s="4">
        <f>+VLOOKUP(AU$3,Fondeo!$C$38:$CV$76,Costo_fondeo!$B30,FALSE)</f>
        <v>10.41982523989979</v>
      </c>
      <c r="AV30" s="4">
        <f>+VLOOKUP(AV$3,Fondeo!$C$38:$CV$76,Costo_fondeo!$B30,FALSE)</f>
        <v>7.8242080741624402</v>
      </c>
      <c r="AW30" s="4">
        <f>+VLOOKUP(AW$3,Fondeo!$C$38:$CV$76,Costo_fondeo!$B30,FALSE)</f>
        <v>5.1656544537249349</v>
      </c>
      <c r="AX30" s="4">
        <f>+VLOOKUP(AX$3,Fondeo!$C$38:$CV$76,Costo_fondeo!$B30,FALSE)</f>
        <v>5.3522628537305836</v>
      </c>
      <c r="AY30" s="4">
        <f>+VLOOKUP(AY$3,Fondeo!$C$38:$CV$76,Costo_fondeo!$B30,FALSE)</f>
        <v>4.9788240388889102</v>
      </c>
    </row>
    <row r="31" spans="2:51" ht="16.5" x14ac:dyDescent="0.3">
      <c r="B31" s="1">
        <v>29</v>
      </c>
      <c r="C31" s="3">
        <v>41729</v>
      </c>
      <c r="D31" s="4">
        <f>+VLOOKUP(D$3,Fondeo!$C$5:CV$18,Costo_fondeo!$B31,FALSE)</f>
        <v>1.9902601210648452</v>
      </c>
      <c r="E31" s="4">
        <f>+VLOOKUP(E$3,Fondeo!$C$5:CW$18,Costo_fondeo!$B31,FALSE)</f>
        <v>2.5247063678888333</v>
      </c>
      <c r="F31" s="4">
        <f>+VLOOKUP(F$3,Fondeo!$C$5:CX$18,Costo_fondeo!$B31,FALSE)</f>
        <v>4.0058045840653174</v>
      </c>
      <c r="G31" s="4">
        <f>+VLOOKUP(G$3,Fondeo!$C$5:CY$18,Costo_fondeo!$B31,FALSE)</f>
        <v>2.3848953661348653</v>
      </c>
      <c r="H31" s="4">
        <f>+VLOOKUP(H$3,Fondeo!$C$5:CZ$18,Costo_fondeo!$B31,FALSE)</f>
        <v>0</v>
      </c>
      <c r="I31" s="4">
        <f>+VLOOKUP(I$3,Fondeo!$C$5:DA$18,Costo_fondeo!$B31,FALSE)</f>
        <v>1.1460607584872986</v>
      </c>
      <c r="J31" s="4">
        <f>+VLOOKUP(J$3,Fondeo!$C$5:DB$18,Costo_fondeo!$B31,FALSE)</f>
        <v>1.8393313429150799</v>
      </c>
      <c r="K31" s="4">
        <f>+VLOOKUP(K$3,Fondeo!$C$5:DC$18,Costo_fondeo!$B31,FALSE)</f>
        <v>1.9832885893715391</v>
      </c>
      <c r="L31" s="4">
        <f>+VLOOKUP(L$3,Fondeo!$C$5:DD$18,Costo_fondeo!$B31,FALSE)</f>
        <v>1.361171345378432</v>
      </c>
      <c r="M31" s="4">
        <f>+VLOOKUP(M$3,Fondeo!$C$5:DE$18,Costo_fondeo!$B31,FALSE)</f>
        <v>1.2556781422476766</v>
      </c>
      <c r="N31" s="4">
        <f>+VLOOKUP(N$3,Fondeo!$C$38:$CV$76,Costo_fondeo!$B31,FALSE)</f>
        <v>6.2321075067388145</v>
      </c>
      <c r="O31" s="4">
        <f>+VLOOKUP(O$3,Fondeo!$C$38:$CV$76,Costo_fondeo!$B31,FALSE)</f>
        <v>8.4736542978176654</v>
      </c>
      <c r="P31" s="4">
        <v>5.4361694820204098</v>
      </c>
      <c r="Q31" s="4">
        <f>+VLOOKUP(Q$3,Fondeo!$C$38:$CV$76,Costo_fondeo!$B31,FALSE)</f>
        <v>6.4343638574547519</v>
      </c>
      <c r="R31" s="4">
        <f>+VLOOKUP(R$3,Fondeo!$C$38:$CV$76,Costo_fondeo!$B31,FALSE)</f>
        <v>0</v>
      </c>
      <c r="S31" s="4">
        <f>+VLOOKUP(S$3,Fondeo!$C$38:$CV$76,Costo_fondeo!$B31,FALSE)</f>
        <v>5.1690621024872376</v>
      </c>
      <c r="T31" s="4">
        <f>+VLOOKUP(T$3,Fondeo!$C$38:$CV$76,Costo_fondeo!$B31,FALSE)</f>
        <v>5.023123718567887</v>
      </c>
      <c r="U31" s="4">
        <f>+VLOOKUP(U$3,Fondeo!$C$38:$CV$76,Costo_fondeo!$B31,FALSE)</f>
        <v>6.8821486987456701</v>
      </c>
      <c r="V31" s="4">
        <f>+VLOOKUP(V$3,Fondeo!$C$38:$CV$76,Costo_fondeo!$B31,FALSE)</f>
        <v>5.6275372893364972</v>
      </c>
      <c r="W31" s="4">
        <f>+VLOOKUP(W$3,Fondeo!$C$38:$CV$76,Costo_fondeo!$B31,FALSE)</f>
        <v>6.5494458681508636</v>
      </c>
      <c r="X31" s="4">
        <f>+VLOOKUP(X$3,Fondeo!$C$38:$CV$76,Costo_fondeo!$B31,FALSE)</f>
        <v>4.5099565374363459</v>
      </c>
      <c r="Y31" s="4">
        <f>+VLOOKUP(Y$3,Fondeo!$C$38:$CV$76,Costo_fondeo!$B31,FALSE)</f>
        <v>7.1013516862820634</v>
      </c>
      <c r="Z31" s="4">
        <f>+VLOOKUP(Z$3,Fondeo!$C$38:$CV$76,Costo_fondeo!$B31,FALSE)</f>
        <v>-15.981793798178206</v>
      </c>
      <c r="AA31" s="4">
        <f>+VLOOKUP(AA$3,Fondeo!$C$38:$CV$76,Costo_fondeo!$B31,FALSE)</f>
        <v>0</v>
      </c>
      <c r="AB31" s="4">
        <f>+VLOOKUP(AB$3,Fondeo!$C$38:$CV$76,Costo_fondeo!$B31,FALSE)</f>
        <v>6.1473489005347286</v>
      </c>
      <c r="AC31" s="4">
        <f>+VLOOKUP(AC$3,Fondeo!$C$38:$CV$76,Costo_fondeo!$B31,FALSE)</f>
        <v>7.2384931631015128</v>
      </c>
      <c r="AD31" s="4">
        <f>+VLOOKUP(AD$3,Fondeo!$C$38:$CV$76,Costo_fondeo!$B31,FALSE)</f>
        <v>8.0740142410879923</v>
      </c>
      <c r="AE31" s="4">
        <f>+VLOOKUP(AE$3,Fondeo!$C$38:$CV$76,Costo_fondeo!$B31,FALSE)</f>
        <v>9.1131381779909599</v>
      </c>
      <c r="AF31" s="4">
        <f>+VLOOKUP(AF$3,Fondeo!$C$38:$CV$76,Costo_fondeo!$B31,FALSE)</f>
        <v>4.3840939846762437</v>
      </c>
      <c r="AG31" s="4">
        <f>+VLOOKUP(AG$3,Fondeo!$C$38:$CV$76,Costo_fondeo!$B31,FALSE)</f>
        <v>4.8682707561596077</v>
      </c>
      <c r="AH31" s="4">
        <v>8.9596590221065302</v>
      </c>
      <c r="AI31" s="4">
        <f>+VLOOKUP(AI$3,Fondeo!$C$38:$CV$76,Costo_fondeo!$B31,FALSE)</f>
        <v>5.9946972352903183</v>
      </c>
      <c r="AJ31" s="4">
        <f>+VLOOKUP(AJ$3,Fondeo!$C$38:$CV$76,Costo_fondeo!$B31,FALSE)</f>
        <v>12.886251359438475</v>
      </c>
      <c r="AK31" s="4">
        <f>+VLOOKUP(AK$3,Fondeo!$C$38:$CV$76,Costo_fondeo!$B31,FALSE)</f>
        <v>5.4255338478094046</v>
      </c>
      <c r="AL31" s="4">
        <f>+VLOOKUP(AL$3,Fondeo!$C$38:$CV$76,Costo_fondeo!$B31,FALSE)</f>
        <v>4.1390528164863314</v>
      </c>
      <c r="AM31" s="4">
        <v>8.1606571043410607</v>
      </c>
      <c r="AN31" s="4">
        <f>+VLOOKUP(AN$3,Fondeo!$C$38:$CV$76,Costo_fondeo!$B31,FALSE)</f>
        <v>7.5942307888535776</v>
      </c>
      <c r="AO31" s="4">
        <f>+VLOOKUP(AO$3,Fondeo!$C$38:$CV$76,Costo_fondeo!$B31,FALSE)</f>
        <v>7.2437467453735804</v>
      </c>
      <c r="AP31" s="4">
        <f>+VLOOKUP(AP$3,Fondeo!$C$38:$CV$76,Costo_fondeo!$B31,FALSE)</f>
        <v>0</v>
      </c>
      <c r="AQ31" s="4">
        <f>+VLOOKUP(AQ$3,Fondeo!$C$38:$CV$76,Costo_fondeo!$B31,FALSE)</f>
        <v>7.2599311860098492</v>
      </c>
      <c r="AR31" s="4">
        <f>+VLOOKUP(AR$3,Fondeo!$C$38:$CV$76,Costo_fondeo!$B31,FALSE)</f>
        <v>7.0611857486280751</v>
      </c>
      <c r="AS31" s="4">
        <f>+VLOOKUP(AS$3,Fondeo!$C$38:$CV$76,Costo_fondeo!$B31,FALSE)</f>
        <v>6.4270404377050339</v>
      </c>
      <c r="AT31" s="4">
        <f>+VLOOKUP(AT$3,Fondeo!$C$38:$CV$76,Costo_fondeo!$B31,FALSE)</f>
        <v>5.6194912727528523</v>
      </c>
      <c r="AU31" s="4">
        <f>+VLOOKUP(AU$3,Fondeo!$C$38:$CV$76,Costo_fondeo!$B31,FALSE)</f>
        <v>10.40525773835752</v>
      </c>
      <c r="AV31" s="4">
        <f>+VLOOKUP(AV$3,Fondeo!$C$38:$CV$76,Costo_fondeo!$B31,FALSE)</f>
        <v>7.7157408379520804</v>
      </c>
      <c r="AW31" s="4">
        <f>+VLOOKUP(AW$3,Fondeo!$C$38:$CV$76,Costo_fondeo!$B31,FALSE)</f>
        <v>5.0946447661408918</v>
      </c>
      <c r="AX31" s="4">
        <f>+VLOOKUP(AX$3,Fondeo!$C$38:$CV$76,Costo_fondeo!$B31,FALSE)</f>
        <v>5.2455496152665191</v>
      </c>
      <c r="AY31" s="4">
        <f>+VLOOKUP(AY$3,Fondeo!$C$38:$CV$76,Costo_fondeo!$B31,FALSE)</f>
        <v>4.9284024456225266</v>
      </c>
    </row>
    <row r="32" spans="2:51" ht="16.5" x14ac:dyDescent="0.3">
      <c r="B32" s="1">
        <v>30</v>
      </c>
      <c r="C32" s="3">
        <v>41759</v>
      </c>
      <c r="D32" s="4">
        <f>+VLOOKUP(D$3,Fondeo!$C$5:CV$18,Costo_fondeo!$B32,FALSE)</f>
        <v>1.9473822755932826</v>
      </c>
      <c r="E32" s="4">
        <f>+VLOOKUP(E$3,Fondeo!$C$5:CW$18,Costo_fondeo!$B32,FALSE)</f>
        <v>2.5226838161109129</v>
      </c>
      <c r="F32" s="4">
        <f>+VLOOKUP(F$3,Fondeo!$C$5:CX$18,Costo_fondeo!$B32,FALSE)</f>
        <v>3.9838771696879411</v>
      </c>
      <c r="G32" s="4">
        <f>+VLOOKUP(G$3,Fondeo!$C$5:CY$18,Costo_fondeo!$B32,FALSE)</f>
        <v>2.3915594307430497</v>
      </c>
      <c r="H32" s="4">
        <f>+VLOOKUP(H$3,Fondeo!$C$5:CZ$18,Costo_fondeo!$B32,FALSE)</f>
        <v>0</v>
      </c>
      <c r="I32" s="4">
        <f>+VLOOKUP(I$3,Fondeo!$C$5:DA$18,Costo_fondeo!$B32,FALSE)</f>
        <v>1.117334306538373</v>
      </c>
      <c r="J32" s="4">
        <f>+VLOOKUP(J$3,Fondeo!$C$5:DB$18,Costo_fondeo!$B32,FALSE)</f>
        <v>1.8364090769800581</v>
      </c>
      <c r="K32" s="4">
        <f>+VLOOKUP(K$3,Fondeo!$C$5:DC$18,Costo_fondeo!$B32,FALSE)</f>
        <v>1.9432606426791006</v>
      </c>
      <c r="L32" s="4">
        <f>+VLOOKUP(L$3,Fondeo!$C$5:DD$18,Costo_fondeo!$B32,FALSE)</f>
        <v>1.3276481741084747</v>
      </c>
      <c r="M32" s="4">
        <f>+VLOOKUP(M$3,Fondeo!$C$5:DE$18,Costo_fondeo!$B32,FALSE)</f>
        <v>1.2307344421647985</v>
      </c>
      <c r="N32" s="4">
        <f>+VLOOKUP(N$3,Fondeo!$C$38:$CV$76,Costo_fondeo!$B32,FALSE)</f>
        <v>6.174985692076274</v>
      </c>
      <c r="O32" s="4">
        <f>+VLOOKUP(O$3,Fondeo!$C$38:$CV$76,Costo_fondeo!$B32,FALSE)</f>
        <v>8.418304765984173</v>
      </c>
      <c r="P32" s="4">
        <v>5.41872105743143</v>
      </c>
      <c r="Q32" s="4">
        <f>+VLOOKUP(Q$3,Fondeo!$C$38:$CV$76,Costo_fondeo!$B32,FALSE)</f>
        <v>6.3789891147334759</v>
      </c>
      <c r="R32" s="4">
        <f>+VLOOKUP(R$3,Fondeo!$C$38:$CV$76,Costo_fondeo!$B32,FALSE)</f>
        <v>0</v>
      </c>
      <c r="S32" s="4">
        <f>+VLOOKUP(S$3,Fondeo!$C$38:$CV$76,Costo_fondeo!$B32,FALSE)</f>
        <v>5.2943181584440033</v>
      </c>
      <c r="T32" s="4">
        <f>+VLOOKUP(T$3,Fondeo!$C$38:$CV$76,Costo_fondeo!$B32,FALSE)</f>
        <v>4.9523302301113192</v>
      </c>
      <c r="U32" s="4">
        <f>+VLOOKUP(U$3,Fondeo!$C$38:$CV$76,Costo_fondeo!$B32,FALSE)</f>
        <v>6.8694580218046406</v>
      </c>
      <c r="V32" s="4">
        <f>+VLOOKUP(V$3,Fondeo!$C$38:$CV$76,Costo_fondeo!$B32,FALSE)</f>
        <v>5.6197255306312428</v>
      </c>
      <c r="W32" s="4">
        <f>+VLOOKUP(W$3,Fondeo!$C$38:$CV$76,Costo_fondeo!$B32,FALSE)</f>
        <v>6.430706571443519</v>
      </c>
      <c r="X32" s="4">
        <f>+VLOOKUP(X$3,Fondeo!$C$38:$CV$76,Costo_fondeo!$B32,FALSE)</f>
        <v>4.5262990029194548</v>
      </c>
      <c r="Y32" s="4">
        <f>+VLOOKUP(Y$3,Fondeo!$C$38:$CV$76,Costo_fondeo!$B32,FALSE)</f>
        <v>7.1582099217398447</v>
      </c>
      <c r="Z32" s="4">
        <f>+VLOOKUP(Z$3,Fondeo!$C$38:$CV$76,Costo_fondeo!$B32,FALSE)</f>
        <v>0</v>
      </c>
      <c r="AA32" s="4">
        <f>+VLOOKUP(AA$3,Fondeo!$C$38:$CV$76,Costo_fondeo!$B32,FALSE)</f>
        <v>0</v>
      </c>
      <c r="AB32" s="4">
        <f>+VLOOKUP(AB$3,Fondeo!$C$38:$CV$76,Costo_fondeo!$B32,FALSE)</f>
        <v>6.0371454023364182</v>
      </c>
      <c r="AC32" s="4">
        <f>+VLOOKUP(AC$3,Fondeo!$C$38:$CV$76,Costo_fondeo!$B32,FALSE)</f>
        <v>7.2378451886664408</v>
      </c>
      <c r="AD32" s="4">
        <f>+VLOOKUP(AD$3,Fondeo!$C$38:$CV$76,Costo_fondeo!$B32,FALSE)</f>
        <v>8.1065221486732515</v>
      </c>
      <c r="AE32" s="4">
        <f>+VLOOKUP(AE$3,Fondeo!$C$38:$CV$76,Costo_fondeo!$B32,FALSE)</f>
        <v>9.1543747327847456</v>
      </c>
      <c r="AF32" s="4">
        <f>+VLOOKUP(AF$3,Fondeo!$C$38:$CV$76,Costo_fondeo!$B32,FALSE)</f>
        <v>4.3660373387650671</v>
      </c>
      <c r="AG32" s="4">
        <f>+VLOOKUP(AG$3,Fondeo!$C$38:$CV$76,Costo_fondeo!$B32,FALSE)</f>
        <v>4.8109229161329061</v>
      </c>
      <c r="AH32" s="4">
        <v>9.6885032370146504</v>
      </c>
      <c r="AI32" s="4">
        <f>+VLOOKUP(AI$3,Fondeo!$C$38:$CV$76,Costo_fondeo!$B32,FALSE)</f>
        <v>5.8990164779511156</v>
      </c>
      <c r="AJ32" s="4">
        <f>+VLOOKUP(AJ$3,Fondeo!$C$38:$CV$76,Costo_fondeo!$B32,FALSE)</f>
        <v>12.897544302166395</v>
      </c>
      <c r="AK32" s="4">
        <f>+VLOOKUP(AK$3,Fondeo!$C$38:$CV$76,Costo_fondeo!$B32,FALSE)</f>
        <v>5.3059760359532389</v>
      </c>
      <c r="AL32" s="4">
        <f>+VLOOKUP(AL$3,Fondeo!$C$38:$CV$76,Costo_fondeo!$B32,FALSE)</f>
        <v>4.1260152129529519</v>
      </c>
      <c r="AM32" s="4">
        <v>8.0631900629847397</v>
      </c>
      <c r="AN32" s="4">
        <f>+VLOOKUP(AN$3,Fondeo!$C$38:$CV$76,Costo_fondeo!$B32,FALSE)</f>
        <v>7.5686061348240647</v>
      </c>
      <c r="AO32" s="4">
        <f>+VLOOKUP(AO$3,Fondeo!$C$38:$CV$76,Costo_fondeo!$B32,FALSE)</f>
        <v>7.181876013064298</v>
      </c>
      <c r="AP32" s="4">
        <f>+VLOOKUP(AP$3,Fondeo!$C$38:$CV$76,Costo_fondeo!$B32,FALSE)</f>
        <v>0</v>
      </c>
      <c r="AQ32" s="4">
        <f>+VLOOKUP(AQ$3,Fondeo!$C$38:$CV$76,Costo_fondeo!$B32,FALSE)</f>
        <v>7.2148360669099691</v>
      </c>
      <c r="AR32" s="4">
        <f>+VLOOKUP(AR$3,Fondeo!$C$38:$CV$76,Costo_fondeo!$B32,FALSE)</f>
        <v>7.0095837298066526</v>
      </c>
      <c r="AS32" s="4">
        <f>+VLOOKUP(AS$3,Fondeo!$C$38:$CV$76,Costo_fondeo!$B32,FALSE)</f>
        <v>6.2877099398572014</v>
      </c>
      <c r="AT32" s="4">
        <f>+VLOOKUP(AT$3,Fondeo!$C$38:$CV$76,Costo_fondeo!$B32,FALSE)</f>
        <v>5.5929300489753953</v>
      </c>
      <c r="AU32" s="4">
        <f>+VLOOKUP(AU$3,Fondeo!$C$38:$CV$76,Costo_fondeo!$B32,FALSE)</f>
        <v>10.370891943366134</v>
      </c>
      <c r="AV32" s="4">
        <f>+VLOOKUP(AV$3,Fondeo!$C$38:$CV$76,Costo_fondeo!$B32,FALSE)</f>
        <v>7.605606473078204</v>
      </c>
      <c r="AW32" s="4">
        <f>+VLOOKUP(AW$3,Fondeo!$C$38:$CV$76,Costo_fondeo!$B32,FALSE)</f>
        <v>5.0206781861300378</v>
      </c>
      <c r="AX32" s="4">
        <f>+VLOOKUP(AX$3,Fondeo!$C$38:$CV$76,Costo_fondeo!$B32,FALSE)</f>
        <v>5.1557081354849466</v>
      </c>
      <c r="AY32" s="4">
        <f>+VLOOKUP(AY$3,Fondeo!$C$38:$CV$76,Costo_fondeo!$B32,FALSE)</f>
        <v>4.8389276474688003</v>
      </c>
    </row>
    <row r="33" spans="2:51" ht="16.5" x14ac:dyDescent="0.3">
      <c r="B33" s="1">
        <v>31</v>
      </c>
      <c r="C33" s="3">
        <v>41790</v>
      </c>
      <c r="D33" s="4">
        <f>+VLOOKUP(D$3,Fondeo!$C$5:CV$18,Costo_fondeo!$B33,FALSE)</f>
        <v>1.9480843491642186</v>
      </c>
      <c r="E33" s="4">
        <f>+VLOOKUP(E$3,Fondeo!$C$5:CW$18,Costo_fondeo!$B33,FALSE)</f>
        <v>2.525580602862707</v>
      </c>
      <c r="F33" s="4">
        <f>+VLOOKUP(F$3,Fondeo!$C$5:CX$18,Costo_fondeo!$B33,FALSE)</f>
        <v>3.9629574156240883</v>
      </c>
      <c r="G33" s="4">
        <f>+VLOOKUP(G$3,Fondeo!$C$5:CY$18,Costo_fondeo!$B33,FALSE)</f>
        <v>2.4187289475527738</v>
      </c>
      <c r="H33" s="4">
        <f>+VLOOKUP(H$3,Fondeo!$C$5:CZ$18,Costo_fondeo!$B33,FALSE)</f>
        <v>9.7760362319223096E-2</v>
      </c>
      <c r="I33" s="4">
        <f>+VLOOKUP(I$3,Fondeo!$C$5:DA$18,Costo_fondeo!$B33,FALSE)</f>
        <v>1.0681072415981139</v>
      </c>
      <c r="J33" s="4">
        <f>+VLOOKUP(J$3,Fondeo!$C$5:DB$18,Costo_fondeo!$B33,FALSE)</f>
        <v>1.8423403059141303</v>
      </c>
      <c r="K33" s="4">
        <f>+VLOOKUP(K$3,Fondeo!$C$5:DC$18,Costo_fondeo!$B33,FALSE)</f>
        <v>1.9027029094205377</v>
      </c>
      <c r="L33" s="4">
        <f>+VLOOKUP(L$3,Fondeo!$C$5:DD$18,Costo_fondeo!$B33,FALSE)</f>
        <v>1.3073380693130952</v>
      </c>
      <c r="M33" s="4">
        <f>+VLOOKUP(M$3,Fondeo!$C$5:DE$18,Costo_fondeo!$B33,FALSE)</f>
        <v>1.211822134118659</v>
      </c>
      <c r="N33" s="4">
        <f>+VLOOKUP(N$3,Fondeo!$C$38:$CV$76,Costo_fondeo!$B33,FALSE)</f>
        <v>6.1061074880097159</v>
      </c>
      <c r="O33" s="4">
        <f>+VLOOKUP(O$3,Fondeo!$C$38:$CV$76,Costo_fondeo!$B33,FALSE)</f>
        <v>8.4523400289621513</v>
      </c>
      <c r="P33" s="4">
        <v>5.4227873917190701</v>
      </c>
      <c r="Q33" s="4">
        <f>+VLOOKUP(Q$3,Fondeo!$C$38:$CV$76,Costo_fondeo!$B33,FALSE)</f>
        <v>6.1474220083939954</v>
      </c>
      <c r="R33" s="4">
        <f>+VLOOKUP(R$3,Fondeo!$C$38:$CV$76,Costo_fondeo!$B33,FALSE)</f>
        <v>0</v>
      </c>
      <c r="S33" s="4">
        <f>+VLOOKUP(S$3,Fondeo!$C$38:$CV$76,Costo_fondeo!$B33,FALSE)</f>
        <v>5.411295399564799</v>
      </c>
      <c r="T33" s="4">
        <f>+VLOOKUP(T$3,Fondeo!$C$38:$CV$76,Costo_fondeo!$B33,FALSE)</f>
        <v>4.8652043676302164</v>
      </c>
      <c r="U33" s="4">
        <f>+VLOOKUP(U$3,Fondeo!$C$38:$CV$76,Costo_fondeo!$B33,FALSE)</f>
        <v>4.4079558163188697</v>
      </c>
      <c r="V33" s="4">
        <f>+VLOOKUP(V$3,Fondeo!$C$38:$CV$76,Costo_fondeo!$B33,FALSE)</f>
        <v>5.6256105682982369</v>
      </c>
      <c r="W33" s="4">
        <f>+VLOOKUP(W$3,Fondeo!$C$38:$CV$76,Costo_fondeo!$B33,FALSE)</f>
        <v>6.3806735249754762</v>
      </c>
      <c r="X33" s="4">
        <f>+VLOOKUP(X$3,Fondeo!$C$38:$CV$76,Costo_fondeo!$B33,FALSE)</f>
        <v>4.5762798808819882</v>
      </c>
      <c r="Y33" s="4">
        <f>+VLOOKUP(Y$3,Fondeo!$C$38:$CV$76,Costo_fondeo!$B33,FALSE)</f>
        <v>7.1792778235583361</v>
      </c>
      <c r="Z33" s="4">
        <f>+VLOOKUP(Z$3,Fondeo!$C$38:$CV$76,Costo_fondeo!$B33,FALSE)</f>
        <v>0</v>
      </c>
      <c r="AA33" s="4">
        <f>+VLOOKUP(AA$3,Fondeo!$C$38:$CV$76,Costo_fondeo!$B33,FALSE)</f>
        <v>0</v>
      </c>
      <c r="AB33" s="4">
        <f>+VLOOKUP(AB$3,Fondeo!$C$38:$CV$76,Costo_fondeo!$B33,FALSE)</f>
        <v>5.928300973525622</v>
      </c>
      <c r="AC33" s="4">
        <f>+VLOOKUP(AC$3,Fondeo!$C$38:$CV$76,Costo_fondeo!$B33,FALSE)</f>
        <v>7.2180053114194394</v>
      </c>
      <c r="AD33" s="4">
        <f>+VLOOKUP(AD$3,Fondeo!$C$38:$CV$76,Costo_fondeo!$B33,FALSE)</f>
        <v>8.1237197004536892</v>
      </c>
      <c r="AE33" s="4">
        <f>+VLOOKUP(AE$3,Fondeo!$C$38:$CV$76,Costo_fondeo!$B33,FALSE)</f>
        <v>9.2498286463947803</v>
      </c>
      <c r="AF33" s="4">
        <f>+VLOOKUP(AF$3,Fondeo!$C$38:$CV$76,Costo_fondeo!$B33,FALSE)</f>
        <v>4.3260885684450434</v>
      </c>
      <c r="AG33" s="4">
        <f>+VLOOKUP(AG$3,Fondeo!$C$38:$CV$76,Costo_fondeo!$B33,FALSE)</f>
        <v>4.7431910640753072</v>
      </c>
      <c r="AH33" s="4">
        <v>9.8434231324696704</v>
      </c>
      <c r="AI33" s="4">
        <f>+VLOOKUP(AI$3,Fondeo!$C$38:$CV$76,Costo_fondeo!$B33,FALSE)</f>
        <v>5.7896677839487083</v>
      </c>
      <c r="AJ33" s="4">
        <f>+VLOOKUP(AJ$3,Fondeo!$C$38:$CV$76,Costo_fondeo!$B33,FALSE)</f>
        <v>12.919661936558471</v>
      </c>
      <c r="AK33" s="4">
        <f>+VLOOKUP(AK$3,Fondeo!$C$38:$CV$76,Costo_fondeo!$B33,FALSE)</f>
        <v>5.1944751523916448</v>
      </c>
      <c r="AL33" s="4">
        <f>+VLOOKUP(AL$3,Fondeo!$C$38:$CV$76,Costo_fondeo!$B33,FALSE)</f>
        <v>4.1229338100239961</v>
      </c>
      <c r="AM33" s="4">
        <v>7.9664458813705803</v>
      </c>
      <c r="AN33" s="4">
        <f>+VLOOKUP(AN$3,Fondeo!$C$38:$CV$76,Costo_fondeo!$B33,FALSE)</f>
        <v>7.5811309899006165</v>
      </c>
      <c r="AO33" s="4">
        <f>+VLOOKUP(AO$3,Fondeo!$C$38:$CV$76,Costo_fondeo!$B33,FALSE)</f>
        <v>7.0621698001128674</v>
      </c>
      <c r="AP33" s="4">
        <f>+VLOOKUP(AP$3,Fondeo!$C$38:$CV$76,Costo_fondeo!$B33,FALSE)</f>
        <v>0</v>
      </c>
      <c r="AQ33" s="4">
        <f>+VLOOKUP(AQ$3,Fondeo!$C$38:$CV$76,Costo_fondeo!$B33,FALSE)</f>
        <v>7.1415634451738157</v>
      </c>
      <c r="AR33" s="4">
        <f>+VLOOKUP(AR$3,Fondeo!$C$38:$CV$76,Costo_fondeo!$B33,FALSE)</f>
        <v>6.9458166018049177</v>
      </c>
      <c r="AS33" s="4">
        <f>+VLOOKUP(AS$3,Fondeo!$C$38:$CV$76,Costo_fondeo!$B33,FALSE)</f>
        <v>6.2209249791180907</v>
      </c>
      <c r="AT33" s="4">
        <f>+VLOOKUP(AT$3,Fondeo!$C$38:$CV$76,Costo_fondeo!$B33,FALSE)</f>
        <v>5.574850377692246</v>
      </c>
      <c r="AU33" s="4">
        <f>+VLOOKUP(AU$3,Fondeo!$C$38:$CV$76,Costo_fondeo!$B33,FALSE)</f>
        <v>10.396200655934113</v>
      </c>
      <c r="AV33" s="4">
        <f>+VLOOKUP(AV$3,Fondeo!$C$38:$CV$76,Costo_fondeo!$B33,FALSE)</f>
        <v>7.4986391636269705</v>
      </c>
      <c r="AW33" s="4">
        <f>+VLOOKUP(AW$3,Fondeo!$C$38:$CV$76,Costo_fondeo!$B33,FALSE)</f>
        <v>4.9280510330093401</v>
      </c>
      <c r="AX33" s="4">
        <f>+VLOOKUP(AX$3,Fondeo!$C$38:$CV$76,Costo_fondeo!$B33,FALSE)</f>
        <v>5.0780306954738945</v>
      </c>
      <c r="AY33" s="4">
        <f>+VLOOKUP(AY$3,Fondeo!$C$38:$CV$76,Costo_fondeo!$B33,FALSE)</f>
        <v>4.7733047763837089</v>
      </c>
    </row>
    <row r="34" spans="2:51" ht="16.5" x14ac:dyDescent="0.3">
      <c r="B34" s="1">
        <v>32</v>
      </c>
      <c r="C34" s="3">
        <v>41820</v>
      </c>
      <c r="D34" s="4">
        <f>+VLOOKUP(D$3,Fondeo!$C$5:CV$18,Costo_fondeo!$B34,FALSE)</f>
        <v>1.9685855108468253</v>
      </c>
      <c r="E34" s="4">
        <f>+VLOOKUP(E$3,Fondeo!$C$5:CW$18,Costo_fondeo!$B34,FALSE)</f>
        <v>2.5294646656351718</v>
      </c>
      <c r="F34" s="4">
        <f>+VLOOKUP(F$3,Fondeo!$C$5:CX$18,Costo_fondeo!$B34,FALSE)</f>
        <v>3.9537112110976871</v>
      </c>
      <c r="G34" s="4">
        <f>+VLOOKUP(G$3,Fondeo!$C$5:CY$18,Costo_fondeo!$B34,FALSE)</f>
        <v>2.4625151843458171</v>
      </c>
      <c r="H34" s="4">
        <f>+VLOOKUP(H$3,Fondeo!$C$5:CZ$18,Costo_fondeo!$B34,FALSE)</f>
        <v>7.7947901725956364E-2</v>
      </c>
      <c r="I34" s="4">
        <f>+VLOOKUP(I$3,Fondeo!$C$5:DA$18,Costo_fondeo!$B34,FALSE)</f>
        <v>1.0417232885477332</v>
      </c>
      <c r="J34" s="4">
        <f>+VLOOKUP(J$3,Fondeo!$C$5:DB$18,Costo_fondeo!$B34,FALSE)</f>
        <v>1.8568250394190016</v>
      </c>
      <c r="K34" s="4">
        <f>+VLOOKUP(K$3,Fondeo!$C$5:DC$18,Costo_fondeo!$B34,FALSE)</f>
        <v>1.8376355962081883</v>
      </c>
      <c r="L34" s="4">
        <f>+VLOOKUP(L$3,Fondeo!$C$5:DD$18,Costo_fondeo!$B34,FALSE)</f>
        <v>1.2821212972716487</v>
      </c>
      <c r="M34" s="4">
        <f>+VLOOKUP(M$3,Fondeo!$C$5:DE$18,Costo_fondeo!$B34,FALSE)</f>
        <v>1.1965429772253815</v>
      </c>
      <c r="N34" s="4">
        <f>+VLOOKUP(N$3,Fondeo!$C$38:$CV$76,Costo_fondeo!$B34,FALSE)</f>
        <v>6.0415593395347535</v>
      </c>
      <c r="O34" s="4">
        <f>+VLOOKUP(O$3,Fondeo!$C$38:$CV$76,Costo_fondeo!$B34,FALSE)</f>
        <v>8.5265563624091261</v>
      </c>
      <c r="P34" s="4">
        <v>5.4164054615756401</v>
      </c>
      <c r="Q34" s="4">
        <f>+VLOOKUP(Q$3,Fondeo!$C$38:$CV$76,Costo_fondeo!$B34,FALSE)</f>
        <v>6.1304393643587005</v>
      </c>
      <c r="R34" s="4">
        <f>+VLOOKUP(R$3,Fondeo!$C$38:$CV$76,Costo_fondeo!$B34,FALSE)</f>
        <v>0</v>
      </c>
      <c r="S34" s="4">
        <f>+VLOOKUP(S$3,Fondeo!$C$38:$CV$76,Costo_fondeo!$B34,FALSE)</f>
        <v>5.5443450888703563</v>
      </c>
      <c r="T34" s="4">
        <f>+VLOOKUP(T$3,Fondeo!$C$38:$CV$76,Costo_fondeo!$B34,FALSE)</f>
        <v>4.7516301307571087</v>
      </c>
      <c r="U34" s="4">
        <f>+VLOOKUP(U$3,Fondeo!$C$38:$CV$76,Costo_fondeo!$B34,FALSE)</f>
        <v>4.1465315011839445</v>
      </c>
      <c r="V34" s="4">
        <f>+VLOOKUP(V$3,Fondeo!$C$38:$CV$76,Costo_fondeo!$B34,FALSE)</f>
        <v>5.6037023646653115</v>
      </c>
      <c r="W34" s="4">
        <f>+VLOOKUP(W$3,Fondeo!$C$38:$CV$76,Costo_fondeo!$B34,FALSE)</f>
        <v>6.2962039106355894</v>
      </c>
      <c r="X34" s="4">
        <f>+VLOOKUP(X$3,Fondeo!$C$38:$CV$76,Costo_fondeo!$B34,FALSE)</f>
        <v>4.6203025005389406</v>
      </c>
      <c r="Y34" s="4">
        <f>+VLOOKUP(Y$3,Fondeo!$C$38:$CV$76,Costo_fondeo!$B34,FALSE)</f>
        <v>7.2086931564652055</v>
      </c>
      <c r="Z34" s="4">
        <f>+VLOOKUP(Z$3,Fondeo!$C$38:$CV$76,Costo_fondeo!$B34,FALSE)</f>
        <v>0</v>
      </c>
      <c r="AA34" s="4">
        <f>+VLOOKUP(AA$3,Fondeo!$C$38:$CV$76,Costo_fondeo!$B34,FALSE)</f>
        <v>0</v>
      </c>
      <c r="AB34" s="4">
        <f>+VLOOKUP(AB$3,Fondeo!$C$38:$CV$76,Costo_fondeo!$B34,FALSE)</f>
        <v>5.7983593245112752</v>
      </c>
      <c r="AC34" s="4">
        <f>+VLOOKUP(AC$3,Fondeo!$C$38:$CV$76,Costo_fondeo!$B34,FALSE)</f>
        <v>7.1618986440533021</v>
      </c>
      <c r="AD34" s="4">
        <f>+VLOOKUP(AD$3,Fondeo!$C$38:$CV$76,Costo_fondeo!$B34,FALSE)</f>
        <v>8.0886486109832312</v>
      </c>
      <c r="AE34" s="4">
        <f>+VLOOKUP(AE$3,Fondeo!$C$38:$CV$76,Costo_fondeo!$B34,FALSE)</f>
        <v>9.2715431737618808</v>
      </c>
      <c r="AF34" s="4">
        <f>+VLOOKUP(AF$3,Fondeo!$C$38:$CV$76,Costo_fondeo!$B34,FALSE)</f>
        <v>4.3066698769969598</v>
      </c>
      <c r="AG34" s="4">
        <f>+VLOOKUP(AG$3,Fondeo!$C$38:$CV$76,Costo_fondeo!$B34,FALSE)</f>
        <v>4.6789473477528567</v>
      </c>
      <c r="AH34" s="4">
        <v>9.8460715039422109</v>
      </c>
      <c r="AI34" s="4">
        <f>+VLOOKUP(AI$3,Fondeo!$C$38:$CV$76,Costo_fondeo!$B34,FALSE)</f>
        <v>5.6924071788062029</v>
      </c>
      <c r="AJ34" s="4">
        <f>+VLOOKUP(AJ$3,Fondeo!$C$38:$CV$76,Costo_fondeo!$B34,FALSE)</f>
        <v>13.055479799898858</v>
      </c>
      <c r="AK34" s="4">
        <f>+VLOOKUP(AK$3,Fondeo!$C$38:$CV$76,Costo_fondeo!$B34,FALSE)</f>
        <v>5.0633268661334947</v>
      </c>
      <c r="AL34" s="4">
        <f>+VLOOKUP(AL$3,Fondeo!$C$38:$CV$76,Costo_fondeo!$B34,FALSE)</f>
        <v>4.1291455476192418</v>
      </c>
      <c r="AM34" s="4">
        <v>7.8966282827771996</v>
      </c>
      <c r="AN34" s="4">
        <f>+VLOOKUP(AN$3,Fondeo!$C$38:$CV$76,Costo_fondeo!$B34,FALSE)</f>
        <v>7.5529301676176388</v>
      </c>
      <c r="AO34" s="4">
        <f>+VLOOKUP(AO$3,Fondeo!$C$38:$CV$76,Costo_fondeo!$B34,FALSE)</f>
        <v>6.9751093428704909</v>
      </c>
      <c r="AP34" s="4">
        <f>+VLOOKUP(AP$3,Fondeo!$C$38:$CV$76,Costo_fondeo!$B34,FALSE)</f>
        <v>0</v>
      </c>
      <c r="AQ34" s="4">
        <f>+VLOOKUP(AQ$3,Fondeo!$C$38:$CV$76,Costo_fondeo!$B34,FALSE)</f>
        <v>7.100761319825649</v>
      </c>
      <c r="AR34" s="4">
        <f>+VLOOKUP(AR$3,Fondeo!$C$38:$CV$76,Costo_fondeo!$B34,FALSE)</f>
        <v>6.8945557625042815</v>
      </c>
      <c r="AS34" s="4">
        <f>+VLOOKUP(AS$3,Fondeo!$C$38:$CV$76,Costo_fondeo!$B34,FALSE)</f>
        <v>6.1248027386891497</v>
      </c>
      <c r="AT34" s="4">
        <f>+VLOOKUP(AT$3,Fondeo!$C$38:$CV$76,Costo_fondeo!$B34,FALSE)</f>
        <v>5.5556530833043665</v>
      </c>
      <c r="AU34" s="4">
        <f>+VLOOKUP(AU$3,Fondeo!$C$38:$CV$76,Costo_fondeo!$B34,FALSE)</f>
        <v>10.331603315506564</v>
      </c>
      <c r="AV34" s="4">
        <f>+VLOOKUP(AV$3,Fondeo!$C$38:$CV$76,Costo_fondeo!$B34,FALSE)</f>
        <v>7.3843267672347208</v>
      </c>
      <c r="AW34" s="4">
        <f>+VLOOKUP(AW$3,Fondeo!$C$38:$CV$76,Costo_fondeo!$B34,FALSE)</f>
        <v>4.8444031434191626</v>
      </c>
      <c r="AX34" s="4">
        <f>+VLOOKUP(AX$3,Fondeo!$C$38:$CV$76,Costo_fondeo!$B34,FALSE)</f>
        <v>4.9953406146461283</v>
      </c>
      <c r="AY34" s="4">
        <f>+VLOOKUP(AY$3,Fondeo!$C$38:$CV$76,Costo_fondeo!$B34,FALSE)</f>
        <v>4.6921396431422968</v>
      </c>
    </row>
    <row r="35" spans="2:51" ht="16.5" x14ac:dyDescent="0.3">
      <c r="B35" s="1">
        <v>33</v>
      </c>
      <c r="C35" s="3">
        <v>41851</v>
      </c>
      <c r="D35" s="4">
        <f>+VLOOKUP(D$3,Fondeo!$C$5:CV$18,Costo_fondeo!$B35,FALSE)</f>
        <v>1.9318293676787586</v>
      </c>
      <c r="E35" s="4">
        <f>+VLOOKUP(E$3,Fondeo!$C$5:CW$18,Costo_fondeo!$B35,FALSE)</f>
        <v>2.5510026705205577</v>
      </c>
      <c r="F35" s="4">
        <f>+VLOOKUP(F$3,Fondeo!$C$5:CX$18,Costo_fondeo!$B35,FALSE)</f>
        <v>3.9476920204712815</v>
      </c>
      <c r="G35" s="4">
        <f>+VLOOKUP(G$3,Fondeo!$C$5:CY$18,Costo_fondeo!$B35,FALSE)</f>
        <v>2.5262289048426165</v>
      </c>
      <c r="H35" s="4">
        <f>+VLOOKUP(H$3,Fondeo!$C$5:CZ$18,Costo_fondeo!$B35,FALSE)</f>
        <v>4.087494027928182E-3</v>
      </c>
      <c r="I35" s="4">
        <f>+VLOOKUP(I$3,Fondeo!$C$5:DA$18,Costo_fondeo!$B35,FALSE)</f>
        <v>1.0411130895439369</v>
      </c>
      <c r="J35" s="4">
        <f>+VLOOKUP(J$3,Fondeo!$C$5:DB$18,Costo_fondeo!$B35,FALSE)</f>
        <v>1.8737739777339137</v>
      </c>
      <c r="K35" s="4">
        <f>+VLOOKUP(K$3,Fondeo!$C$5:DC$18,Costo_fondeo!$B35,FALSE)</f>
        <v>1.8130394570271708</v>
      </c>
      <c r="L35" s="4">
        <f>+VLOOKUP(L$3,Fondeo!$C$5:DD$18,Costo_fondeo!$B35,FALSE)</f>
        <v>1.2692947113823745</v>
      </c>
      <c r="M35" s="4">
        <f>+VLOOKUP(M$3,Fondeo!$C$5:DE$18,Costo_fondeo!$B35,FALSE)</f>
        <v>1.1772693853616074</v>
      </c>
      <c r="N35" s="4">
        <f>+VLOOKUP(N$3,Fondeo!$C$38:$CV$76,Costo_fondeo!$B35,FALSE)</f>
        <v>5.9709883563222563</v>
      </c>
      <c r="O35" s="4">
        <f>+VLOOKUP(O$3,Fondeo!$C$38:$CV$76,Costo_fondeo!$B35,FALSE)</f>
        <v>8.5074478326906693</v>
      </c>
      <c r="P35" s="4">
        <v>5.4267292043571898</v>
      </c>
      <c r="Q35" s="4">
        <f>+VLOOKUP(Q$3,Fondeo!$C$38:$CV$76,Costo_fondeo!$B35,FALSE)</f>
        <v>6.0524225478345093</v>
      </c>
      <c r="R35" s="4">
        <f>+VLOOKUP(R$3,Fondeo!$C$38:$CV$76,Costo_fondeo!$B35,FALSE)</f>
        <v>0</v>
      </c>
      <c r="S35" s="4">
        <f>+VLOOKUP(S$3,Fondeo!$C$38:$CV$76,Costo_fondeo!$B35,FALSE)</f>
        <v>5.6509551117892904</v>
      </c>
      <c r="T35" s="4">
        <f>+VLOOKUP(T$3,Fondeo!$C$38:$CV$76,Costo_fondeo!$B35,FALSE)</f>
        <v>4.6418384297510791</v>
      </c>
      <c r="U35" s="4">
        <f>+VLOOKUP(U$3,Fondeo!$C$38:$CV$76,Costo_fondeo!$B35,FALSE)</f>
        <v>3.7797332345336971</v>
      </c>
      <c r="V35" s="4">
        <f>+VLOOKUP(V$3,Fondeo!$C$38:$CV$76,Costo_fondeo!$B35,FALSE)</f>
        <v>5.6397761164931017</v>
      </c>
      <c r="W35" s="4">
        <f>+VLOOKUP(W$3,Fondeo!$C$38:$CV$76,Costo_fondeo!$B35,FALSE)</f>
        <v>6.1944182486824868</v>
      </c>
      <c r="X35" s="4">
        <f>+VLOOKUP(X$3,Fondeo!$C$38:$CV$76,Costo_fondeo!$B35,FALSE)</f>
        <v>4.6631813544687404</v>
      </c>
      <c r="Y35" s="4">
        <f>+VLOOKUP(Y$3,Fondeo!$C$38:$CV$76,Costo_fondeo!$B35,FALSE)</f>
        <v>7.2547656979755821</v>
      </c>
      <c r="Z35" s="4">
        <f>+VLOOKUP(Z$3,Fondeo!$C$38:$CV$76,Costo_fondeo!$B35,FALSE)</f>
        <v>0</v>
      </c>
      <c r="AA35" s="4">
        <f>+VLOOKUP(AA$3,Fondeo!$C$38:$CV$76,Costo_fondeo!$B35,FALSE)</f>
        <v>0</v>
      </c>
      <c r="AB35" s="4">
        <f>+VLOOKUP(AB$3,Fondeo!$C$38:$CV$76,Costo_fondeo!$B35,FALSE)</f>
        <v>5.6606201972819052</v>
      </c>
      <c r="AC35" s="4">
        <f>+VLOOKUP(AC$3,Fondeo!$C$38:$CV$76,Costo_fondeo!$B35,FALSE)</f>
        <v>7.116417603190504</v>
      </c>
      <c r="AD35" s="4">
        <f>+VLOOKUP(AD$3,Fondeo!$C$38:$CV$76,Costo_fondeo!$B35,FALSE)</f>
        <v>7.9827932152708003</v>
      </c>
      <c r="AE35" s="4">
        <f>+VLOOKUP(AE$3,Fondeo!$C$38:$CV$76,Costo_fondeo!$B35,FALSE)</f>
        <v>9.3752683713846512</v>
      </c>
      <c r="AF35" s="4">
        <f>+VLOOKUP(AF$3,Fondeo!$C$38:$CV$76,Costo_fondeo!$B35,FALSE)</f>
        <v>4.2928889405015802</v>
      </c>
      <c r="AG35" s="4">
        <f>+VLOOKUP(AG$3,Fondeo!$C$38:$CV$76,Costo_fondeo!$B35,FALSE)</f>
        <v>4.6236229970019656</v>
      </c>
      <c r="AH35" s="4">
        <v>9.5863785507710304</v>
      </c>
      <c r="AI35" s="4">
        <f>+VLOOKUP(AI$3,Fondeo!$C$38:$CV$76,Costo_fondeo!$B35,FALSE)</f>
        <v>5.5582579177008107</v>
      </c>
      <c r="AJ35" s="4">
        <f>+VLOOKUP(AJ$3,Fondeo!$C$38:$CV$76,Costo_fondeo!$B35,FALSE)</f>
        <v>13.113801402554929</v>
      </c>
      <c r="AK35" s="4">
        <f>+VLOOKUP(AK$3,Fondeo!$C$38:$CV$76,Costo_fondeo!$B35,FALSE)</f>
        <v>4.940372013740955</v>
      </c>
      <c r="AL35" s="4">
        <f>+VLOOKUP(AL$3,Fondeo!$C$38:$CV$76,Costo_fondeo!$B35,FALSE)</f>
        <v>4.1302244441935576</v>
      </c>
      <c r="AM35" s="4">
        <v>7.8446654327297596</v>
      </c>
      <c r="AN35" s="4">
        <f>+VLOOKUP(AN$3,Fondeo!$C$38:$CV$76,Costo_fondeo!$B35,FALSE)</f>
        <v>7.5884933569382849</v>
      </c>
      <c r="AO35" s="4">
        <f>+VLOOKUP(AO$3,Fondeo!$C$38:$CV$76,Costo_fondeo!$B35,FALSE)</f>
        <v>6.9261613442882606</v>
      </c>
      <c r="AP35" s="4">
        <f>+VLOOKUP(AP$3,Fondeo!$C$38:$CV$76,Costo_fondeo!$B35,FALSE)</f>
        <v>0</v>
      </c>
      <c r="AQ35" s="4">
        <f>+VLOOKUP(AQ$3,Fondeo!$C$38:$CV$76,Costo_fondeo!$B35,FALSE)</f>
        <v>7.064196941394278</v>
      </c>
      <c r="AR35" s="4">
        <f>+VLOOKUP(AR$3,Fondeo!$C$38:$CV$76,Costo_fondeo!$B35,FALSE)</f>
        <v>6.8542192972860922</v>
      </c>
      <c r="AS35" s="4">
        <f>+VLOOKUP(AS$3,Fondeo!$C$38:$CV$76,Costo_fondeo!$B35,FALSE)</f>
        <v>6.0317804505787276</v>
      </c>
      <c r="AT35" s="4">
        <f>+VLOOKUP(AT$3,Fondeo!$C$38:$CV$76,Costo_fondeo!$B35,FALSE)</f>
        <v>5.5093239668900296</v>
      </c>
      <c r="AU35" s="4">
        <f>+VLOOKUP(AU$3,Fondeo!$C$38:$CV$76,Costo_fondeo!$B35,FALSE)</f>
        <v>10.17365302125472</v>
      </c>
      <c r="AV35" s="4">
        <f>+VLOOKUP(AV$3,Fondeo!$C$38:$CV$76,Costo_fondeo!$B35,FALSE)</f>
        <v>7.2757507552019431</v>
      </c>
      <c r="AW35" s="4">
        <f>+VLOOKUP(AW$3,Fondeo!$C$38:$CV$76,Costo_fondeo!$B35,FALSE)</f>
        <v>4.7737427911815233</v>
      </c>
      <c r="AX35" s="4">
        <f>+VLOOKUP(AX$3,Fondeo!$C$38:$CV$76,Costo_fondeo!$B35,FALSE)</f>
        <v>4.9153273354449016</v>
      </c>
      <c r="AY35" s="4">
        <f>+VLOOKUP(AY$3,Fondeo!$C$38:$CV$76,Costo_fondeo!$B35,FALSE)</f>
        <v>4.6110959067313244</v>
      </c>
    </row>
    <row r="36" spans="2:51" ht="16.5" x14ac:dyDescent="0.3">
      <c r="B36" s="1">
        <v>34</v>
      </c>
      <c r="C36" s="3">
        <v>41882</v>
      </c>
      <c r="D36" s="4">
        <f>+VLOOKUP(D$3,Fondeo!$C$5:CV$18,Costo_fondeo!$B36,FALSE)</f>
        <v>1.9371339197303086</v>
      </c>
      <c r="E36" s="4">
        <f>+VLOOKUP(E$3,Fondeo!$C$5:CW$18,Costo_fondeo!$B36,FALSE)</f>
        <v>2.5655601446421823</v>
      </c>
      <c r="F36" s="4">
        <f>+VLOOKUP(F$3,Fondeo!$C$5:CX$18,Costo_fondeo!$B36,FALSE)</f>
        <v>3.9322917609784658</v>
      </c>
      <c r="G36" s="4">
        <f>+VLOOKUP(G$3,Fondeo!$C$5:CY$18,Costo_fondeo!$B36,FALSE)</f>
        <v>2.5669643717980084</v>
      </c>
      <c r="H36" s="4">
        <f>+VLOOKUP(H$3,Fondeo!$C$5:CZ$18,Costo_fondeo!$B36,FALSE)</f>
        <v>2.1228655785674535E-2</v>
      </c>
      <c r="I36" s="4">
        <f>+VLOOKUP(I$3,Fondeo!$C$5:DA$18,Costo_fondeo!$B36,FALSE)</f>
        <v>1.0013202923243389</v>
      </c>
      <c r="J36" s="4">
        <f>+VLOOKUP(J$3,Fondeo!$C$5:DB$18,Costo_fondeo!$B36,FALSE)</f>
        <v>1.8832210154099576</v>
      </c>
      <c r="K36" s="4">
        <f>+VLOOKUP(K$3,Fondeo!$C$5:DC$18,Costo_fondeo!$B36,FALSE)</f>
        <v>1.7804883518806824</v>
      </c>
      <c r="L36" s="4">
        <f>+VLOOKUP(L$3,Fondeo!$C$5:DD$18,Costo_fondeo!$B36,FALSE)</f>
        <v>1.2540144570089917</v>
      </c>
      <c r="M36" s="4">
        <f>+VLOOKUP(M$3,Fondeo!$C$5:DE$18,Costo_fondeo!$B36,FALSE)</f>
        <v>1.1791334050679121</v>
      </c>
      <c r="N36" s="4">
        <f>+VLOOKUP(N$3,Fondeo!$C$38:$CV$76,Costo_fondeo!$B36,FALSE)</f>
        <v>5.8933715132585327</v>
      </c>
      <c r="O36" s="4">
        <f>+VLOOKUP(O$3,Fondeo!$C$38:$CV$76,Costo_fondeo!$B36,FALSE)</f>
        <v>8.5941214687195835</v>
      </c>
      <c r="P36" s="4">
        <v>5.4076539716934002</v>
      </c>
      <c r="Q36" s="4">
        <f>+VLOOKUP(Q$3,Fondeo!$C$38:$CV$76,Costo_fondeo!$B36,FALSE)</f>
        <v>6.0204088434070195</v>
      </c>
      <c r="R36" s="4">
        <f>+VLOOKUP(R$3,Fondeo!$C$38:$CV$76,Costo_fondeo!$B36,FALSE)</f>
        <v>0</v>
      </c>
      <c r="S36" s="4">
        <f>+VLOOKUP(S$3,Fondeo!$C$38:$CV$76,Costo_fondeo!$B36,FALSE)</f>
        <v>5.7109231897000834</v>
      </c>
      <c r="T36" s="4">
        <f>+VLOOKUP(T$3,Fondeo!$C$38:$CV$76,Costo_fondeo!$B36,FALSE)</f>
        <v>4.5424765285801225</v>
      </c>
      <c r="U36" s="4">
        <f>+VLOOKUP(U$3,Fondeo!$C$38:$CV$76,Costo_fondeo!$B36,FALSE)</f>
        <v>3.3472653044178271</v>
      </c>
      <c r="V36" s="4">
        <f>+VLOOKUP(V$3,Fondeo!$C$38:$CV$76,Costo_fondeo!$B36,FALSE)</f>
        <v>5.6266451910414075</v>
      </c>
      <c r="W36" s="4">
        <f>+VLOOKUP(W$3,Fondeo!$C$38:$CV$76,Costo_fondeo!$B36,FALSE)</f>
        <v>6.0894216576053681</v>
      </c>
      <c r="X36" s="4">
        <f>+VLOOKUP(X$3,Fondeo!$C$38:$CV$76,Costo_fondeo!$B36,FALSE)</f>
        <v>4.6725746103066328</v>
      </c>
      <c r="Y36" s="4">
        <f>+VLOOKUP(Y$3,Fondeo!$C$38:$CV$76,Costo_fondeo!$B36,FALSE)</f>
        <v>7.2931776141926266</v>
      </c>
      <c r="Z36" s="4">
        <f>+VLOOKUP(Z$3,Fondeo!$C$38:$CV$76,Costo_fondeo!$B36,FALSE)</f>
        <v>0</v>
      </c>
      <c r="AA36" s="4">
        <f>+VLOOKUP(AA$3,Fondeo!$C$38:$CV$76,Costo_fondeo!$B36,FALSE)</f>
        <v>0</v>
      </c>
      <c r="AB36" s="4">
        <f>+VLOOKUP(AB$3,Fondeo!$C$38:$CV$76,Costo_fondeo!$B36,FALSE)</f>
        <v>5.5091420867546086</v>
      </c>
      <c r="AC36" s="4">
        <f>+VLOOKUP(AC$3,Fondeo!$C$38:$CV$76,Costo_fondeo!$B36,FALSE)</f>
        <v>6.9970697555654366</v>
      </c>
      <c r="AD36" s="4">
        <f>+VLOOKUP(AD$3,Fondeo!$C$38:$CV$76,Costo_fondeo!$B36,FALSE)</f>
        <v>7.8824407458351011</v>
      </c>
      <c r="AE36" s="4">
        <f>+VLOOKUP(AE$3,Fondeo!$C$38:$CV$76,Costo_fondeo!$B36,FALSE)</f>
        <v>9.5148074061978285</v>
      </c>
      <c r="AF36" s="4">
        <f>+VLOOKUP(AF$3,Fondeo!$C$38:$CV$76,Costo_fondeo!$B36,FALSE)</f>
        <v>4.2732444234776006</v>
      </c>
      <c r="AG36" s="4">
        <f>+VLOOKUP(AG$3,Fondeo!$C$38:$CV$76,Costo_fondeo!$B36,FALSE)</f>
        <v>4.5705915400935897</v>
      </c>
      <c r="AH36" s="4">
        <v>9.4680123656823607</v>
      </c>
      <c r="AI36" s="4">
        <f>+VLOOKUP(AI$3,Fondeo!$C$38:$CV$76,Costo_fondeo!$B36,FALSE)</f>
        <v>5.4344168492227904</v>
      </c>
      <c r="AJ36" s="4">
        <f>+VLOOKUP(AJ$3,Fondeo!$C$38:$CV$76,Costo_fondeo!$B36,FALSE)</f>
        <v>13.089856567465185</v>
      </c>
      <c r="AK36" s="4">
        <f>+VLOOKUP(AK$3,Fondeo!$C$38:$CV$76,Costo_fondeo!$B36,FALSE)</f>
        <v>4.8520102135741912</v>
      </c>
      <c r="AL36" s="4">
        <f>+VLOOKUP(AL$3,Fondeo!$C$38:$CV$76,Costo_fondeo!$B36,FALSE)</f>
        <v>4.1276451971713071</v>
      </c>
      <c r="AM36" s="4">
        <v>7.8256227975810804</v>
      </c>
      <c r="AN36" s="4">
        <f>+VLOOKUP(AN$3,Fondeo!$C$38:$CV$76,Costo_fondeo!$B36,FALSE)</f>
        <v>7.6265923420421808</v>
      </c>
      <c r="AO36" s="4">
        <f>+VLOOKUP(AO$3,Fondeo!$C$38:$CV$76,Costo_fondeo!$B36,FALSE)</f>
        <v>6.8625624313490512</v>
      </c>
      <c r="AP36" s="4">
        <f>+VLOOKUP(AP$3,Fondeo!$C$38:$CV$76,Costo_fondeo!$B36,FALSE)</f>
        <v>0</v>
      </c>
      <c r="AQ36" s="4">
        <f>+VLOOKUP(AQ$3,Fondeo!$C$38:$CV$76,Costo_fondeo!$B36,FALSE)</f>
        <v>6.9833940252169393</v>
      </c>
      <c r="AR36" s="4">
        <f>+VLOOKUP(AR$3,Fondeo!$C$38:$CV$76,Costo_fondeo!$B36,FALSE)</f>
        <v>6.8339995255088493</v>
      </c>
      <c r="AS36" s="4">
        <f>+VLOOKUP(AS$3,Fondeo!$C$38:$CV$76,Costo_fondeo!$B36,FALSE)</f>
        <v>5.886689463060744</v>
      </c>
      <c r="AT36" s="4">
        <f>+VLOOKUP(AT$3,Fondeo!$C$38:$CV$76,Costo_fondeo!$B36,FALSE)</f>
        <v>5.4715788031739807</v>
      </c>
      <c r="AU36" s="4">
        <f>+VLOOKUP(AU$3,Fondeo!$C$38:$CV$76,Costo_fondeo!$B36,FALSE)</f>
        <v>10.13793947212606</v>
      </c>
      <c r="AV36" s="4">
        <f>+VLOOKUP(AV$3,Fondeo!$C$38:$CV$76,Costo_fondeo!$B36,FALSE)</f>
        <v>7.1902997552402192</v>
      </c>
      <c r="AW36" s="4">
        <f>+VLOOKUP(AW$3,Fondeo!$C$38:$CV$76,Costo_fondeo!$B36,FALSE)</f>
        <v>4.6974443716665579</v>
      </c>
      <c r="AX36" s="4">
        <f>+VLOOKUP(AX$3,Fondeo!$C$38:$CV$76,Costo_fondeo!$B36,FALSE)</f>
        <v>4.8132061844491503</v>
      </c>
      <c r="AY36" s="4">
        <f>+VLOOKUP(AY$3,Fondeo!$C$38:$CV$76,Costo_fondeo!$B36,FALSE)</f>
        <v>4.5129325088975589</v>
      </c>
    </row>
    <row r="37" spans="2:51" ht="16.5" x14ac:dyDescent="0.3">
      <c r="B37" s="1">
        <v>35</v>
      </c>
      <c r="C37" s="3">
        <v>41912</v>
      </c>
      <c r="D37" s="4">
        <f>+VLOOKUP(D$3,Fondeo!$C$5:CV$18,Costo_fondeo!$B37,FALSE)</f>
        <v>1.9365578482494306</v>
      </c>
      <c r="E37" s="4">
        <f>+VLOOKUP(E$3,Fondeo!$C$5:CW$18,Costo_fondeo!$B37,FALSE)</f>
        <v>2.5598582484062509</v>
      </c>
      <c r="F37" s="4">
        <f>+VLOOKUP(F$3,Fondeo!$C$5:CX$18,Costo_fondeo!$B37,FALSE)</f>
        <v>3.9095020477416038</v>
      </c>
      <c r="G37" s="4">
        <f>+VLOOKUP(G$3,Fondeo!$C$5:CY$18,Costo_fondeo!$B37,FALSE)</f>
        <v>2.6248133824230124</v>
      </c>
      <c r="H37" s="4">
        <f>+VLOOKUP(H$3,Fondeo!$C$5:CZ$18,Costo_fondeo!$B37,FALSE)</f>
        <v>3.4077065552755109E-2</v>
      </c>
      <c r="I37" s="4">
        <f>+VLOOKUP(I$3,Fondeo!$C$5:DA$18,Costo_fondeo!$B37,FALSE)</f>
        <v>0.98061732853480066</v>
      </c>
      <c r="J37" s="4">
        <f>+VLOOKUP(J$3,Fondeo!$C$5:DB$18,Costo_fondeo!$B37,FALSE)</f>
        <v>1.8812628906900206</v>
      </c>
      <c r="K37" s="4">
        <f>+VLOOKUP(K$3,Fondeo!$C$5:DC$18,Costo_fondeo!$B37,FALSE)</f>
        <v>1.7505863828291741</v>
      </c>
      <c r="L37" s="4">
        <f>+VLOOKUP(L$3,Fondeo!$C$5:DD$18,Costo_fondeo!$B37,FALSE)</f>
        <v>1.2430515098457005</v>
      </c>
      <c r="M37" s="4">
        <f>+VLOOKUP(M$3,Fondeo!$C$5:DE$18,Costo_fondeo!$B37,FALSE)</f>
        <v>1.1645231571488919</v>
      </c>
      <c r="N37" s="4">
        <f>+VLOOKUP(N$3,Fondeo!$C$38:$CV$76,Costo_fondeo!$B37,FALSE)</f>
        <v>5.8337152048179952</v>
      </c>
      <c r="O37" s="4">
        <f>+VLOOKUP(O$3,Fondeo!$C$38:$CV$76,Costo_fondeo!$B37,FALSE)</f>
        <v>8.6568747785332114</v>
      </c>
      <c r="P37" s="4">
        <v>5.3727570156112003</v>
      </c>
      <c r="Q37" s="4">
        <f>+VLOOKUP(Q$3,Fondeo!$C$38:$CV$76,Costo_fondeo!$B37,FALSE)</f>
        <v>6.0155155191664686</v>
      </c>
      <c r="R37" s="4">
        <f>+VLOOKUP(R$3,Fondeo!$C$38:$CV$76,Costo_fondeo!$B37,FALSE)</f>
        <v>2.6637839221855226</v>
      </c>
      <c r="S37" s="4">
        <f>+VLOOKUP(S$3,Fondeo!$C$38:$CV$76,Costo_fondeo!$B37,FALSE)</f>
        <v>5.7869853483437348</v>
      </c>
      <c r="T37" s="4">
        <f>+VLOOKUP(T$3,Fondeo!$C$38:$CV$76,Costo_fondeo!$B37,FALSE)</f>
        <v>4.391771265418023</v>
      </c>
      <c r="U37" s="4">
        <f>+VLOOKUP(U$3,Fondeo!$C$38:$CV$76,Costo_fondeo!$B37,FALSE)</f>
        <v>8.9270294270288399</v>
      </c>
      <c r="V37" s="4">
        <f>+VLOOKUP(V$3,Fondeo!$C$38:$CV$76,Costo_fondeo!$B37,FALSE)</f>
        <v>5.5928371722371413</v>
      </c>
      <c r="W37" s="4">
        <f>+VLOOKUP(W$3,Fondeo!$C$38:$CV$76,Costo_fondeo!$B37,FALSE)</f>
        <v>6.011669913045246</v>
      </c>
      <c r="X37" s="4">
        <f>+VLOOKUP(X$3,Fondeo!$C$38:$CV$76,Costo_fondeo!$B37,FALSE)</f>
        <v>4.6617897634358743</v>
      </c>
      <c r="Y37" s="4">
        <f>+VLOOKUP(Y$3,Fondeo!$C$38:$CV$76,Costo_fondeo!$B37,FALSE)</f>
        <v>7.3233526337782591</v>
      </c>
      <c r="Z37" s="4">
        <f>+VLOOKUP(Z$3,Fondeo!$C$38:$CV$76,Costo_fondeo!$B37,FALSE)</f>
        <v>0</v>
      </c>
      <c r="AA37" s="4">
        <f>+VLOOKUP(AA$3,Fondeo!$C$38:$CV$76,Costo_fondeo!$B37,FALSE)</f>
        <v>0</v>
      </c>
      <c r="AB37" s="4">
        <f>+VLOOKUP(AB$3,Fondeo!$C$38:$CV$76,Costo_fondeo!$B37,FALSE)</f>
        <v>5.402734259841651</v>
      </c>
      <c r="AC37" s="4">
        <f>+VLOOKUP(AC$3,Fondeo!$C$38:$CV$76,Costo_fondeo!$B37,FALSE)</f>
        <v>6.9604588681988639</v>
      </c>
      <c r="AD37" s="4">
        <f>+VLOOKUP(AD$3,Fondeo!$C$38:$CV$76,Costo_fondeo!$B37,FALSE)</f>
        <v>7.7374314162546014</v>
      </c>
      <c r="AE37" s="4">
        <f>+VLOOKUP(AE$3,Fondeo!$C$38:$CV$76,Costo_fondeo!$B37,FALSE)</f>
        <v>9.4987840128206109</v>
      </c>
      <c r="AF37" s="4">
        <f>+VLOOKUP(AF$3,Fondeo!$C$38:$CV$76,Costo_fondeo!$B37,FALSE)</f>
        <v>4.2464702478968279</v>
      </c>
      <c r="AG37" s="4">
        <f>+VLOOKUP(AG$3,Fondeo!$C$38:$CV$76,Costo_fondeo!$B37,FALSE)</f>
        <v>4.5010470449674456</v>
      </c>
      <c r="AH37" s="4">
        <v>9.3518439407146197</v>
      </c>
      <c r="AI37" s="4">
        <f>+VLOOKUP(AI$3,Fondeo!$C$38:$CV$76,Costo_fondeo!$B37,FALSE)</f>
        <v>5.321287512882483</v>
      </c>
      <c r="AJ37" s="4">
        <f>+VLOOKUP(AJ$3,Fondeo!$C$38:$CV$76,Costo_fondeo!$B37,FALSE)</f>
        <v>13.298692015945266</v>
      </c>
      <c r="AK37" s="4">
        <f>+VLOOKUP(AK$3,Fondeo!$C$38:$CV$76,Costo_fondeo!$B37,FALSE)</f>
        <v>4.7943996993369158</v>
      </c>
      <c r="AL37" s="4">
        <f>+VLOOKUP(AL$3,Fondeo!$C$38:$CV$76,Costo_fondeo!$B37,FALSE)</f>
        <v>4.1330428434327695</v>
      </c>
      <c r="AM37" s="4">
        <v>7.7937053761890702</v>
      </c>
      <c r="AN37" s="4">
        <f>+VLOOKUP(AN$3,Fondeo!$C$38:$CV$76,Costo_fondeo!$B37,FALSE)</f>
        <v>7.6164358494114115</v>
      </c>
      <c r="AO37" s="4">
        <f>+VLOOKUP(AO$3,Fondeo!$C$38:$CV$76,Costo_fondeo!$B37,FALSE)</f>
        <v>6.8353269224303261</v>
      </c>
      <c r="AP37" s="4">
        <f>+VLOOKUP(AP$3,Fondeo!$C$38:$CV$76,Costo_fondeo!$B37,FALSE)</f>
        <v>0</v>
      </c>
      <c r="AQ37" s="4">
        <f>+VLOOKUP(AQ$3,Fondeo!$C$38:$CV$76,Costo_fondeo!$B37,FALSE)</f>
        <v>6.9083231310203299</v>
      </c>
      <c r="AR37" s="4">
        <f>+VLOOKUP(AR$3,Fondeo!$C$38:$CV$76,Costo_fondeo!$B37,FALSE)</f>
        <v>6.7931126856122255</v>
      </c>
      <c r="AS37" s="4">
        <f>+VLOOKUP(AS$3,Fondeo!$C$38:$CV$76,Costo_fondeo!$B37,FALSE)</f>
        <v>5.7542864798664013</v>
      </c>
      <c r="AT37" s="4">
        <f>+VLOOKUP(AT$3,Fondeo!$C$38:$CV$76,Costo_fondeo!$B37,FALSE)</f>
        <v>5.415998375762924</v>
      </c>
      <c r="AU37" s="4">
        <f>+VLOOKUP(AU$3,Fondeo!$C$38:$CV$76,Costo_fondeo!$B37,FALSE)</f>
        <v>10.027557656813656</v>
      </c>
      <c r="AV37" s="4">
        <f>+VLOOKUP(AV$3,Fondeo!$C$38:$CV$76,Costo_fondeo!$B37,FALSE)</f>
        <v>7.1240207260234847</v>
      </c>
      <c r="AW37" s="4">
        <f>+VLOOKUP(AW$3,Fondeo!$C$38:$CV$76,Costo_fondeo!$B37,FALSE)</f>
        <v>4.6439866235107186</v>
      </c>
      <c r="AX37" s="4">
        <f>+VLOOKUP(AX$3,Fondeo!$C$38:$CV$76,Costo_fondeo!$B37,FALSE)</f>
        <v>4.7331335846311511</v>
      </c>
      <c r="AY37" s="4">
        <f>+VLOOKUP(AY$3,Fondeo!$C$38:$CV$76,Costo_fondeo!$B37,FALSE)</f>
        <v>4.4460110037904368</v>
      </c>
    </row>
    <row r="38" spans="2:51" ht="16.5" x14ac:dyDescent="0.3">
      <c r="B38" s="1">
        <v>36</v>
      </c>
      <c r="C38" s="3">
        <v>41943</v>
      </c>
      <c r="D38" s="4">
        <f>+VLOOKUP(D$3,Fondeo!$C$5:CV$18,Costo_fondeo!$B38,FALSE)</f>
        <v>1.9441924373245201</v>
      </c>
      <c r="E38" s="4">
        <f>+VLOOKUP(E$3,Fondeo!$C$5:CW$18,Costo_fondeo!$B38,FALSE)</f>
        <v>2.5637126136740949</v>
      </c>
      <c r="F38" s="4">
        <f>+VLOOKUP(F$3,Fondeo!$C$5:CX$18,Costo_fondeo!$B38,FALSE)</f>
        <v>3.8778102470268174</v>
      </c>
      <c r="G38" s="4">
        <f>+VLOOKUP(G$3,Fondeo!$C$5:CY$18,Costo_fondeo!$B38,FALSE)</f>
        <v>2.6683837300243911</v>
      </c>
      <c r="H38" s="4">
        <f>+VLOOKUP(H$3,Fondeo!$C$5:CZ$18,Costo_fondeo!$B38,FALSE)</f>
        <v>4.6176622543677291E-2</v>
      </c>
      <c r="I38" s="4">
        <f>+VLOOKUP(I$3,Fondeo!$C$5:DA$18,Costo_fondeo!$B38,FALSE)</f>
        <v>0.95385863965798734</v>
      </c>
      <c r="J38" s="4">
        <f>+VLOOKUP(J$3,Fondeo!$C$5:DB$18,Costo_fondeo!$B38,FALSE)</f>
        <v>1.888675615436386</v>
      </c>
      <c r="K38" s="4">
        <f>+VLOOKUP(K$3,Fondeo!$C$5:DC$18,Costo_fondeo!$B38,FALSE)</f>
        <v>1.7114117067852561</v>
      </c>
      <c r="L38" s="4">
        <f>+VLOOKUP(L$3,Fondeo!$C$5:DD$18,Costo_fondeo!$B38,FALSE)</f>
        <v>1.2401585348514348</v>
      </c>
      <c r="M38" s="4">
        <f>+VLOOKUP(M$3,Fondeo!$C$5:DE$18,Costo_fondeo!$B38,FALSE)</f>
        <v>1.1576011206368686</v>
      </c>
      <c r="N38" s="4">
        <f>+VLOOKUP(N$3,Fondeo!$C$38:$CV$76,Costo_fondeo!$B38,FALSE)</f>
        <v>5.7708199197344161</v>
      </c>
      <c r="O38" s="4">
        <f>+VLOOKUP(O$3,Fondeo!$C$38:$CV$76,Costo_fondeo!$B38,FALSE)</f>
        <v>8.7233155417612025</v>
      </c>
      <c r="P38" s="4">
        <v>5.3410375664672198</v>
      </c>
      <c r="Q38" s="4">
        <f>+VLOOKUP(Q$3,Fondeo!$C$38:$CV$76,Costo_fondeo!$B38,FALSE)</f>
        <v>6.0940914236252999</v>
      </c>
      <c r="R38" s="4">
        <f>+VLOOKUP(R$3,Fondeo!$C$38:$CV$76,Costo_fondeo!$B38,FALSE)</f>
        <v>4.2749188203653228</v>
      </c>
      <c r="S38" s="4">
        <f>+VLOOKUP(S$3,Fondeo!$C$38:$CV$76,Costo_fondeo!$B38,FALSE)</f>
        <v>5.815599553497206</v>
      </c>
      <c r="T38" s="4">
        <f>+VLOOKUP(T$3,Fondeo!$C$38:$CV$76,Costo_fondeo!$B38,FALSE)</f>
        <v>4.255680807872932</v>
      </c>
      <c r="U38" s="4">
        <f>+VLOOKUP(U$3,Fondeo!$C$38:$CV$76,Costo_fondeo!$B38,FALSE)</f>
        <v>8.7259589337656553</v>
      </c>
      <c r="V38" s="4">
        <f>+VLOOKUP(V$3,Fondeo!$C$38:$CV$76,Costo_fondeo!$B38,FALSE)</f>
        <v>5.5768970729696807</v>
      </c>
      <c r="W38" s="4">
        <f>+VLOOKUP(W$3,Fondeo!$C$38:$CV$76,Costo_fondeo!$B38,FALSE)</f>
        <v>5.9159694850131794</v>
      </c>
      <c r="X38" s="4">
        <f>+VLOOKUP(X$3,Fondeo!$C$38:$CV$76,Costo_fondeo!$B38,FALSE)</f>
        <v>4.6883997115703737</v>
      </c>
      <c r="Y38" s="4">
        <f>+VLOOKUP(Y$3,Fondeo!$C$38:$CV$76,Costo_fondeo!$B38,FALSE)</f>
        <v>7.3749582821464541</v>
      </c>
      <c r="Z38" s="4">
        <f>+VLOOKUP(Z$3,Fondeo!$C$38:$CV$76,Costo_fondeo!$B38,FALSE)</f>
        <v>0</v>
      </c>
      <c r="AA38" s="4">
        <f>+VLOOKUP(AA$3,Fondeo!$C$38:$CV$76,Costo_fondeo!$B38,FALSE)</f>
        <v>0</v>
      </c>
      <c r="AB38" s="4">
        <f>+VLOOKUP(AB$3,Fondeo!$C$38:$CV$76,Costo_fondeo!$B38,FALSE)</f>
        <v>5.2855648278256782</v>
      </c>
      <c r="AC38" s="4">
        <f>+VLOOKUP(AC$3,Fondeo!$C$38:$CV$76,Costo_fondeo!$B38,FALSE)</f>
        <v>6.921539777046501</v>
      </c>
      <c r="AD38" s="4">
        <f>+VLOOKUP(AD$3,Fondeo!$C$38:$CV$76,Costo_fondeo!$B38,FALSE)</f>
        <v>7.6608592605104677</v>
      </c>
      <c r="AE38" s="4">
        <f>+VLOOKUP(AE$3,Fondeo!$C$38:$CV$76,Costo_fondeo!$B38,FALSE)</f>
        <v>9.4476913518776797</v>
      </c>
      <c r="AF38" s="4">
        <f>+VLOOKUP(AF$3,Fondeo!$C$38:$CV$76,Costo_fondeo!$B38,FALSE)</f>
        <v>4.2231342297035335</v>
      </c>
      <c r="AG38" s="4">
        <f>+VLOOKUP(AG$3,Fondeo!$C$38:$CV$76,Costo_fondeo!$B38,FALSE)</f>
        <v>4.4472589683148405</v>
      </c>
      <c r="AH38" s="4">
        <v>9.3411701486528997</v>
      </c>
      <c r="AI38" s="4">
        <f>+VLOOKUP(AI$3,Fondeo!$C$38:$CV$76,Costo_fondeo!$B38,FALSE)</f>
        <v>5.1950141392777489</v>
      </c>
      <c r="AJ38" s="4">
        <f>+VLOOKUP(AJ$3,Fondeo!$C$38:$CV$76,Costo_fondeo!$B38,FALSE)</f>
        <v>13.461404363372957</v>
      </c>
      <c r="AK38" s="4">
        <f>+VLOOKUP(AK$3,Fondeo!$C$38:$CV$76,Costo_fondeo!$B38,FALSE)</f>
        <v>4.7410896090258658</v>
      </c>
      <c r="AL38" s="4">
        <f>+VLOOKUP(AL$3,Fondeo!$C$38:$CV$76,Costo_fondeo!$B38,FALSE)</f>
        <v>4.1431279637788139</v>
      </c>
      <c r="AM38" s="4">
        <v>7.7759769311901596</v>
      </c>
      <c r="AN38" s="4">
        <f>+VLOOKUP(AN$3,Fondeo!$C$38:$CV$76,Costo_fondeo!$B38,FALSE)</f>
        <v>7.6950824016269666</v>
      </c>
      <c r="AO38" s="4">
        <f>+VLOOKUP(AO$3,Fondeo!$C$38:$CV$76,Costo_fondeo!$B38,FALSE)</f>
        <v>6.7483737009573401</v>
      </c>
      <c r="AP38" s="4">
        <f>+VLOOKUP(AP$3,Fondeo!$C$38:$CV$76,Costo_fondeo!$B38,FALSE)</f>
        <v>0</v>
      </c>
      <c r="AQ38" s="4">
        <f>+VLOOKUP(AQ$3,Fondeo!$C$38:$CV$76,Costo_fondeo!$B38,FALSE)</f>
        <v>6.8395588371234366</v>
      </c>
      <c r="AR38" s="4">
        <f>+VLOOKUP(AR$3,Fondeo!$C$38:$CV$76,Costo_fondeo!$B38,FALSE)</f>
        <v>6.7399601915695984</v>
      </c>
      <c r="AS38" s="4">
        <f>+VLOOKUP(AS$3,Fondeo!$C$38:$CV$76,Costo_fondeo!$B38,FALSE)</f>
        <v>5.6421759078543303</v>
      </c>
      <c r="AT38" s="4">
        <f>+VLOOKUP(AT$3,Fondeo!$C$38:$CV$76,Costo_fondeo!$B38,FALSE)</f>
        <v>5.3613659985791129</v>
      </c>
      <c r="AU38" s="4">
        <f>+VLOOKUP(AU$3,Fondeo!$C$38:$CV$76,Costo_fondeo!$B38,FALSE)</f>
        <v>9.9506640188535851</v>
      </c>
      <c r="AV38" s="4">
        <f>+VLOOKUP(AV$3,Fondeo!$C$38:$CV$76,Costo_fondeo!$B38,FALSE)</f>
        <v>7.0496905731821045</v>
      </c>
      <c r="AW38" s="4">
        <f>+VLOOKUP(AW$3,Fondeo!$C$38:$CV$76,Costo_fondeo!$B38,FALSE)</f>
        <v>4.5732681565702249</v>
      </c>
      <c r="AX38" s="4">
        <f>+VLOOKUP(AX$3,Fondeo!$C$38:$CV$76,Costo_fondeo!$B38,FALSE)</f>
        <v>4.6581972863783925</v>
      </c>
      <c r="AY38" s="4">
        <f>+VLOOKUP(AY$3,Fondeo!$C$38:$CV$76,Costo_fondeo!$B38,FALSE)</f>
        <v>4.3831455234665899</v>
      </c>
    </row>
    <row r="39" spans="2:51" ht="16.5" x14ac:dyDescent="0.3">
      <c r="B39" s="1">
        <v>37</v>
      </c>
      <c r="C39" s="3">
        <v>41973</v>
      </c>
      <c r="D39" s="4">
        <f>+VLOOKUP(D$3,Fondeo!$C$5:CV$18,Costo_fondeo!$B39,FALSE)</f>
        <v>1.9498100215059508</v>
      </c>
      <c r="E39" s="4">
        <f>+VLOOKUP(E$3,Fondeo!$C$5:CW$18,Costo_fondeo!$B39,FALSE)</f>
        <v>2.5546242784088613</v>
      </c>
      <c r="F39" s="4">
        <f>+VLOOKUP(F$3,Fondeo!$C$5:CX$18,Costo_fondeo!$B39,FALSE)</f>
        <v>3.8419404209542254</v>
      </c>
      <c r="G39" s="4">
        <f>+VLOOKUP(G$3,Fondeo!$C$5:CY$18,Costo_fondeo!$B39,FALSE)</f>
        <v>2.7112112708764959</v>
      </c>
      <c r="H39" s="4">
        <f>+VLOOKUP(H$3,Fondeo!$C$5:CZ$18,Costo_fondeo!$B39,FALSE)</f>
        <v>7.2517685469408483E-2</v>
      </c>
      <c r="I39" s="4">
        <f>+VLOOKUP(I$3,Fondeo!$C$5:DA$18,Costo_fondeo!$B39,FALSE)</f>
        <v>0.95636584995721574</v>
      </c>
      <c r="J39" s="4">
        <f>+VLOOKUP(J$3,Fondeo!$C$5:DB$18,Costo_fondeo!$B39,FALSE)</f>
        <v>1.8917862162780055</v>
      </c>
      <c r="K39" s="4">
        <f>+VLOOKUP(K$3,Fondeo!$C$5:DC$18,Costo_fondeo!$B39,FALSE)</f>
        <v>1.6943846675237395</v>
      </c>
      <c r="L39" s="4">
        <f>+VLOOKUP(L$3,Fondeo!$C$5:DD$18,Costo_fondeo!$B39,FALSE)</f>
        <v>1.2432966086843944</v>
      </c>
      <c r="M39" s="4">
        <f>+VLOOKUP(M$3,Fondeo!$C$5:DE$18,Costo_fondeo!$B39,FALSE)</f>
        <v>1.1616349725365567</v>
      </c>
      <c r="N39" s="4">
        <f>+VLOOKUP(N$3,Fondeo!$C$38:$CV$76,Costo_fondeo!$B39,FALSE)</f>
        <v>5.7160861961315357</v>
      </c>
      <c r="O39" s="4">
        <f>+VLOOKUP(O$3,Fondeo!$C$38:$CV$76,Costo_fondeo!$B39,FALSE)</f>
        <v>8.7807005027856544</v>
      </c>
      <c r="P39" s="4">
        <v>5.3009187277888596</v>
      </c>
      <c r="Q39" s="4">
        <f>+VLOOKUP(Q$3,Fondeo!$C$38:$CV$76,Costo_fondeo!$B39,FALSE)</f>
        <v>6.0429355268979013</v>
      </c>
      <c r="R39" s="4">
        <f>+VLOOKUP(R$3,Fondeo!$C$38:$CV$76,Costo_fondeo!$B39,FALSE)</f>
        <v>4.1364169694436548</v>
      </c>
      <c r="S39" s="4">
        <f>+VLOOKUP(S$3,Fondeo!$C$38:$CV$76,Costo_fondeo!$B39,FALSE)</f>
        <v>5.8092796305197529</v>
      </c>
      <c r="T39" s="4">
        <f>+VLOOKUP(T$3,Fondeo!$C$38:$CV$76,Costo_fondeo!$B39,FALSE)</f>
        <v>4.1308076277674415</v>
      </c>
      <c r="U39" s="4">
        <f>+VLOOKUP(U$3,Fondeo!$C$38:$CV$76,Costo_fondeo!$B39,FALSE)</f>
        <v>8.5790063112220114</v>
      </c>
      <c r="V39" s="4">
        <f>+VLOOKUP(V$3,Fondeo!$C$38:$CV$76,Costo_fondeo!$B39,FALSE)</f>
        <v>5.5749721902464575</v>
      </c>
      <c r="W39" s="4">
        <f>+VLOOKUP(W$3,Fondeo!$C$38:$CV$76,Costo_fondeo!$B39,FALSE)</f>
        <v>5.830387585673952</v>
      </c>
      <c r="X39" s="4">
        <f>+VLOOKUP(X$3,Fondeo!$C$38:$CV$76,Costo_fondeo!$B39,FALSE)</f>
        <v>4.664517378785507</v>
      </c>
      <c r="Y39" s="4">
        <f>+VLOOKUP(Y$3,Fondeo!$C$38:$CV$76,Costo_fondeo!$B39,FALSE)</f>
        <v>7.4032721120744105</v>
      </c>
      <c r="Z39" s="4">
        <f>+VLOOKUP(Z$3,Fondeo!$C$38:$CV$76,Costo_fondeo!$B39,FALSE)</f>
        <v>0</v>
      </c>
      <c r="AA39" s="4">
        <f>+VLOOKUP(AA$3,Fondeo!$C$38:$CV$76,Costo_fondeo!$B39,FALSE)</f>
        <v>0</v>
      </c>
      <c r="AB39" s="4">
        <f>+VLOOKUP(AB$3,Fondeo!$C$38:$CV$76,Costo_fondeo!$B39,FALSE)</f>
        <v>5.176989431757872</v>
      </c>
      <c r="AC39" s="4">
        <f>+VLOOKUP(AC$3,Fondeo!$C$38:$CV$76,Costo_fondeo!$B39,FALSE)</f>
        <v>6.8566349624743212</v>
      </c>
      <c r="AD39" s="4">
        <f>+VLOOKUP(AD$3,Fondeo!$C$38:$CV$76,Costo_fondeo!$B39,FALSE)</f>
        <v>7.5904571028974059</v>
      </c>
      <c r="AE39" s="4">
        <f>+VLOOKUP(AE$3,Fondeo!$C$38:$CV$76,Costo_fondeo!$B39,FALSE)</f>
        <v>9.4569402936774623</v>
      </c>
      <c r="AF39" s="4">
        <f>+VLOOKUP(AF$3,Fondeo!$C$38:$CV$76,Costo_fondeo!$B39,FALSE)</f>
        <v>4.1935836695444051</v>
      </c>
      <c r="AG39" s="4">
        <f>+VLOOKUP(AG$3,Fondeo!$C$38:$CV$76,Costo_fondeo!$B39,FALSE)</f>
        <v>4.3939721329388712</v>
      </c>
      <c r="AH39" s="4">
        <v>9.2488734982453504</v>
      </c>
      <c r="AI39" s="4">
        <f>+VLOOKUP(AI$3,Fondeo!$C$38:$CV$76,Costo_fondeo!$B39,FALSE)</f>
        <v>5.0726374102302039</v>
      </c>
      <c r="AJ39" s="4">
        <f>+VLOOKUP(AJ$3,Fondeo!$C$38:$CV$76,Costo_fondeo!$B39,FALSE)</f>
        <v>13.545416577405406</v>
      </c>
      <c r="AK39" s="4">
        <f>+VLOOKUP(AK$3,Fondeo!$C$38:$CV$76,Costo_fondeo!$B39,FALSE)</f>
        <v>4.7041260647927787</v>
      </c>
      <c r="AL39" s="4">
        <f>+VLOOKUP(AL$3,Fondeo!$C$38:$CV$76,Costo_fondeo!$B39,FALSE)</f>
        <v>4.1337548818487608</v>
      </c>
      <c r="AM39" s="4">
        <v>7.7602303615275101</v>
      </c>
      <c r="AN39" s="4">
        <f>+VLOOKUP(AN$3,Fondeo!$C$38:$CV$76,Costo_fondeo!$B39,FALSE)</f>
        <v>7.7159151814244069</v>
      </c>
      <c r="AO39" s="4">
        <f>+VLOOKUP(AO$3,Fondeo!$C$38:$CV$76,Costo_fondeo!$B39,FALSE)</f>
        <v>6.6621865741463404</v>
      </c>
      <c r="AP39" s="4">
        <f>+VLOOKUP(AP$3,Fondeo!$C$38:$CV$76,Costo_fondeo!$B39,FALSE)</f>
        <v>0</v>
      </c>
      <c r="AQ39" s="4">
        <f>+VLOOKUP(AQ$3,Fondeo!$C$38:$CV$76,Costo_fondeo!$B39,FALSE)</f>
        <v>6.8059170051888565</v>
      </c>
      <c r="AR39" s="4">
        <f>+VLOOKUP(AR$3,Fondeo!$C$38:$CV$76,Costo_fondeo!$B39,FALSE)</f>
        <v>6.677800851575487</v>
      </c>
      <c r="AS39" s="4">
        <f>+VLOOKUP(AS$3,Fondeo!$C$38:$CV$76,Costo_fondeo!$B39,FALSE)</f>
        <v>5.5403224836161602</v>
      </c>
      <c r="AT39" s="4">
        <f>+VLOOKUP(AT$3,Fondeo!$C$38:$CV$76,Costo_fondeo!$B39,FALSE)</f>
        <v>5.2997586224551894</v>
      </c>
      <c r="AU39" s="4">
        <f>+VLOOKUP(AU$3,Fondeo!$C$38:$CV$76,Costo_fondeo!$B39,FALSE)</f>
        <v>9.8901132698078804</v>
      </c>
      <c r="AV39" s="4">
        <f>+VLOOKUP(AV$3,Fondeo!$C$38:$CV$76,Costo_fondeo!$B39,FALSE)</f>
        <v>6.9736011307473298</v>
      </c>
      <c r="AW39" s="4">
        <f>+VLOOKUP(AW$3,Fondeo!$C$38:$CV$76,Costo_fondeo!$B39,FALSE)</f>
        <v>4.5114905513368875</v>
      </c>
      <c r="AX39" s="4">
        <f>+VLOOKUP(AX$3,Fondeo!$C$38:$CV$76,Costo_fondeo!$B39,FALSE)</f>
        <v>4.6000773544092937</v>
      </c>
      <c r="AY39" s="4">
        <f>+VLOOKUP(AY$3,Fondeo!$C$38:$CV$76,Costo_fondeo!$B39,FALSE)</f>
        <v>4.2959991977010619</v>
      </c>
    </row>
    <row r="40" spans="2:51" ht="16.5" x14ac:dyDescent="0.3">
      <c r="B40" s="1">
        <v>38</v>
      </c>
      <c r="C40" s="3">
        <v>42004</v>
      </c>
      <c r="D40" s="4">
        <f>+VLOOKUP(D$3,Fondeo!$C$5:CV$18,Costo_fondeo!$B40,FALSE)</f>
        <v>1.9219295682342017</v>
      </c>
      <c r="E40" s="4">
        <f>+VLOOKUP(E$3,Fondeo!$C$5:CW$18,Costo_fondeo!$B40,FALSE)</f>
        <v>2.5499524140373424</v>
      </c>
      <c r="F40" s="4">
        <f>+VLOOKUP(F$3,Fondeo!$C$5:CX$18,Costo_fondeo!$B40,FALSE)</f>
        <v>3.8213900227212578</v>
      </c>
      <c r="G40" s="4">
        <f>+VLOOKUP(G$3,Fondeo!$C$5:CY$18,Costo_fondeo!$B40,FALSE)</f>
        <v>2.730804247787733</v>
      </c>
      <c r="H40" s="4">
        <f>+VLOOKUP(H$3,Fondeo!$C$5:CZ$18,Costo_fondeo!$B40,FALSE)</f>
        <v>0.11129865920082853</v>
      </c>
      <c r="I40" s="4">
        <f>+VLOOKUP(I$3,Fondeo!$C$5:DA$18,Costo_fondeo!$B40,FALSE)</f>
        <v>0.99034988536630053</v>
      </c>
      <c r="J40" s="4">
        <f>+VLOOKUP(J$3,Fondeo!$C$5:DB$18,Costo_fondeo!$B40,FALSE)</f>
        <v>1.8844601488267005</v>
      </c>
      <c r="K40" s="4">
        <f>+VLOOKUP(K$3,Fondeo!$C$5:DC$18,Costo_fondeo!$B40,FALSE)</f>
        <v>1.6793075309129712</v>
      </c>
      <c r="L40" s="4">
        <f>+VLOOKUP(L$3,Fondeo!$C$5:DD$18,Costo_fondeo!$B40,FALSE)</f>
        <v>1.2423680968214292</v>
      </c>
      <c r="M40" s="4">
        <f>+VLOOKUP(M$3,Fondeo!$C$5:DE$18,Costo_fondeo!$B40,FALSE)</f>
        <v>1.1646103993875192</v>
      </c>
      <c r="N40" s="4">
        <f>+VLOOKUP(N$3,Fondeo!$C$38:$CV$76,Costo_fondeo!$B40,FALSE)</f>
        <v>5.6830599878285382</v>
      </c>
      <c r="O40" s="4">
        <f>+VLOOKUP(O$3,Fondeo!$C$38:$CV$76,Costo_fondeo!$B40,FALSE)</f>
        <v>8.8491604306310006</v>
      </c>
      <c r="P40" s="4">
        <v>5.2535688504662303</v>
      </c>
      <c r="Q40" s="4">
        <f>+VLOOKUP(Q$3,Fondeo!$C$38:$CV$76,Costo_fondeo!$B40,FALSE)</f>
        <v>5.9622350686307843</v>
      </c>
      <c r="R40" s="4">
        <f>+VLOOKUP(R$3,Fondeo!$C$38:$CV$76,Costo_fondeo!$B40,FALSE)</f>
        <v>4.5469913050723489</v>
      </c>
      <c r="S40" s="4">
        <f>+VLOOKUP(S$3,Fondeo!$C$38:$CV$76,Costo_fondeo!$B40,FALSE)</f>
        <v>5.8008710841814697</v>
      </c>
      <c r="T40" s="4">
        <f>+VLOOKUP(T$3,Fondeo!$C$38:$CV$76,Costo_fondeo!$B40,FALSE)</f>
        <v>3.9859609343111093</v>
      </c>
      <c r="U40" s="4">
        <f>+VLOOKUP(U$3,Fondeo!$C$38:$CV$76,Costo_fondeo!$B40,FALSE)</f>
        <v>7.728415143731568</v>
      </c>
      <c r="V40" s="4">
        <f>+VLOOKUP(V$3,Fondeo!$C$38:$CV$76,Costo_fondeo!$B40,FALSE)</f>
        <v>5.5617824972541374</v>
      </c>
      <c r="W40" s="4">
        <f>+VLOOKUP(W$3,Fondeo!$C$38:$CV$76,Costo_fondeo!$B40,FALSE)</f>
        <v>5.7166771067482314</v>
      </c>
      <c r="X40" s="4">
        <f>+VLOOKUP(X$3,Fondeo!$C$38:$CV$76,Costo_fondeo!$B40,FALSE)</f>
        <v>4.6743466271471021</v>
      </c>
      <c r="Y40" s="4">
        <f>+VLOOKUP(Y$3,Fondeo!$C$38:$CV$76,Costo_fondeo!$B40,FALSE)</f>
        <v>7.3895253827048641</v>
      </c>
      <c r="Z40" s="4">
        <f>+VLOOKUP(Z$3,Fondeo!$C$38:$CV$76,Costo_fondeo!$B40,FALSE)</f>
        <v>0</v>
      </c>
      <c r="AA40" s="4">
        <f>+VLOOKUP(AA$3,Fondeo!$C$38:$CV$76,Costo_fondeo!$B40,FALSE)</f>
        <v>0</v>
      </c>
      <c r="AB40" s="4">
        <f>+VLOOKUP(AB$3,Fondeo!$C$38:$CV$76,Costo_fondeo!$B40,FALSE)</f>
        <v>5.0597126690562684</v>
      </c>
      <c r="AC40" s="4">
        <f>+VLOOKUP(AC$3,Fondeo!$C$38:$CV$76,Costo_fondeo!$B40,FALSE)</f>
        <v>6.8340089410129634</v>
      </c>
      <c r="AD40" s="4">
        <f>+VLOOKUP(AD$3,Fondeo!$C$38:$CV$76,Costo_fondeo!$B40,FALSE)</f>
        <v>7.4368171956988594</v>
      </c>
      <c r="AE40" s="4">
        <f>+VLOOKUP(AE$3,Fondeo!$C$38:$CV$76,Costo_fondeo!$B40,FALSE)</f>
        <v>10.214008323685233</v>
      </c>
      <c r="AF40" s="4">
        <f>+VLOOKUP(AF$3,Fondeo!$C$38:$CV$76,Costo_fondeo!$B40,FALSE)</f>
        <v>4.1583603531420419</v>
      </c>
      <c r="AG40" s="4">
        <f>+VLOOKUP(AG$3,Fondeo!$C$38:$CV$76,Costo_fondeo!$B40,FALSE)</f>
        <v>4.245849182433048</v>
      </c>
      <c r="AH40" s="4">
        <v>9.4113607837988607</v>
      </c>
      <c r="AI40" s="4">
        <f>+VLOOKUP(AI$3,Fondeo!$C$38:$CV$76,Costo_fondeo!$B40,FALSE)</f>
        <v>4.9457423884378597</v>
      </c>
      <c r="AJ40" s="4">
        <f>+VLOOKUP(AJ$3,Fondeo!$C$38:$CV$76,Costo_fondeo!$B40,FALSE)</f>
        <v>13.271900197565758</v>
      </c>
      <c r="AK40" s="4">
        <f>+VLOOKUP(AK$3,Fondeo!$C$38:$CV$76,Costo_fondeo!$B40,FALSE)</f>
        <v>4.6648973533586418</v>
      </c>
      <c r="AL40" s="4">
        <f>+VLOOKUP(AL$3,Fondeo!$C$38:$CV$76,Costo_fondeo!$B40,FALSE)</f>
        <v>4.1016214095466967</v>
      </c>
      <c r="AM40" s="4">
        <v>7.7574431482873001</v>
      </c>
      <c r="AN40" s="4">
        <f>+VLOOKUP(AN$3,Fondeo!$C$38:$CV$76,Costo_fondeo!$B40,FALSE)</f>
        <v>7.7101317173059485</v>
      </c>
      <c r="AO40" s="4">
        <f>+VLOOKUP(AO$3,Fondeo!$C$38:$CV$76,Costo_fondeo!$B40,FALSE)</f>
        <v>6.5714780709633143</v>
      </c>
      <c r="AP40" s="4">
        <f>+VLOOKUP(AP$3,Fondeo!$C$38:$CV$76,Costo_fondeo!$B40,FALSE)</f>
        <v>0</v>
      </c>
      <c r="AQ40" s="4">
        <f>+VLOOKUP(AQ$3,Fondeo!$C$38:$CV$76,Costo_fondeo!$B40,FALSE)</f>
        <v>6.7426785984724251</v>
      </c>
      <c r="AR40" s="4">
        <f>+VLOOKUP(AR$3,Fondeo!$C$38:$CV$76,Costo_fondeo!$B40,FALSE)</f>
        <v>6.6443575451907098</v>
      </c>
      <c r="AS40" s="4">
        <f>+VLOOKUP(AS$3,Fondeo!$C$38:$CV$76,Costo_fondeo!$B40,FALSE)</f>
        <v>5.3807770203976295</v>
      </c>
      <c r="AT40" s="4">
        <f>+VLOOKUP(AT$3,Fondeo!$C$38:$CV$76,Costo_fondeo!$B40,FALSE)</f>
        <v>5.2556841344687735</v>
      </c>
      <c r="AU40" s="4">
        <f>+VLOOKUP(AU$3,Fondeo!$C$38:$CV$76,Costo_fondeo!$B40,FALSE)</f>
        <v>9.8669913224475483</v>
      </c>
      <c r="AV40" s="4">
        <f>+VLOOKUP(AV$3,Fondeo!$C$38:$CV$76,Costo_fondeo!$B40,FALSE)</f>
        <v>6.8983765389918554</v>
      </c>
      <c r="AW40" s="4">
        <f>+VLOOKUP(AW$3,Fondeo!$C$38:$CV$76,Costo_fondeo!$B40,FALSE)</f>
        <v>4.4438620845465326</v>
      </c>
      <c r="AX40" s="4">
        <f>+VLOOKUP(AX$3,Fondeo!$C$38:$CV$76,Costo_fondeo!$B40,FALSE)</f>
        <v>4.5579396845326174</v>
      </c>
      <c r="AY40" s="4">
        <f>+VLOOKUP(AY$3,Fondeo!$C$38:$CV$76,Costo_fondeo!$B40,FALSE)</f>
        <v>4.2166742239949082</v>
      </c>
    </row>
    <row r="41" spans="2:51" ht="16.5" x14ac:dyDescent="0.3">
      <c r="B41" s="1">
        <v>39</v>
      </c>
      <c r="C41" s="3">
        <v>42035</v>
      </c>
      <c r="D41" s="4">
        <f>+VLOOKUP(D$3,Fondeo!$C$5:CV$18,Costo_fondeo!$B41,FALSE)</f>
        <v>1.9364628268858219</v>
      </c>
      <c r="E41" s="4">
        <f>+VLOOKUP(E$3,Fondeo!$C$5:CW$18,Costo_fondeo!$B41,FALSE)</f>
        <v>2.5252767910242429</v>
      </c>
      <c r="F41" s="4">
        <f>+VLOOKUP(F$3,Fondeo!$C$5:CX$18,Costo_fondeo!$B41,FALSE)</f>
        <v>3.785302796178843</v>
      </c>
      <c r="G41" s="4">
        <f>+VLOOKUP(G$3,Fondeo!$C$5:CY$18,Costo_fondeo!$B41,FALSE)</f>
        <v>2.753070997390771</v>
      </c>
      <c r="H41" s="4">
        <f>+VLOOKUP(H$3,Fondeo!$C$5:CZ$18,Costo_fondeo!$B41,FALSE)</f>
        <v>0.14640537708497142</v>
      </c>
      <c r="I41" s="4">
        <f>+VLOOKUP(I$3,Fondeo!$C$5:DA$18,Costo_fondeo!$B41,FALSE)</f>
        <v>0.9989114767742342</v>
      </c>
      <c r="J41" s="4">
        <f>+VLOOKUP(J$3,Fondeo!$C$5:DB$18,Costo_fondeo!$B41,FALSE)</f>
        <v>1.8906030516043979</v>
      </c>
      <c r="K41" s="4">
        <f>+VLOOKUP(K$3,Fondeo!$C$5:DC$18,Costo_fondeo!$B41,FALSE)</f>
        <v>1.6759878543684616</v>
      </c>
      <c r="L41" s="4">
        <f>+VLOOKUP(L$3,Fondeo!$C$5:DD$18,Costo_fondeo!$B41,FALSE)</f>
        <v>1.2500437898570285</v>
      </c>
      <c r="M41" s="4">
        <f>+VLOOKUP(M$3,Fondeo!$C$5:DE$18,Costo_fondeo!$B41,FALSE)</f>
        <v>1.1734124173750111</v>
      </c>
      <c r="N41" s="4">
        <f>+VLOOKUP(N$3,Fondeo!$C$38:$CV$76,Costo_fondeo!$B41,FALSE)</f>
        <v>5.6275851338451996</v>
      </c>
      <c r="O41" s="4">
        <f>+VLOOKUP(O$3,Fondeo!$C$38:$CV$76,Costo_fondeo!$B41,FALSE)</f>
        <v>8.8398330493292416</v>
      </c>
      <c r="P41" s="4">
        <v>5.2066335350680202</v>
      </c>
      <c r="Q41" s="4">
        <f>+VLOOKUP(Q$3,Fondeo!$C$38:$CV$76,Costo_fondeo!$B41,FALSE)</f>
        <v>5.8647246539904492</v>
      </c>
      <c r="R41" s="4">
        <f>+VLOOKUP(R$3,Fondeo!$C$38:$CV$76,Costo_fondeo!$B41,FALSE)</f>
        <v>4.5429110386218126</v>
      </c>
      <c r="S41" s="4">
        <f>+VLOOKUP(S$3,Fondeo!$C$38:$CV$76,Costo_fondeo!$B41,FALSE)</f>
        <v>5.7607944024419551</v>
      </c>
      <c r="T41" s="4">
        <f>+VLOOKUP(T$3,Fondeo!$C$38:$CV$76,Costo_fondeo!$B41,FALSE)</f>
        <v>3.8539819674815332</v>
      </c>
      <c r="U41" s="4">
        <f>+VLOOKUP(U$3,Fondeo!$C$38:$CV$76,Costo_fondeo!$B41,FALSE)</f>
        <v>7.5794573847826809</v>
      </c>
      <c r="V41" s="4">
        <f>+VLOOKUP(V$3,Fondeo!$C$38:$CV$76,Costo_fondeo!$B41,FALSE)</f>
        <v>5.5696042116422353</v>
      </c>
      <c r="W41" s="4">
        <f>+VLOOKUP(W$3,Fondeo!$C$38:$CV$76,Costo_fondeo!$B41,FALSE)</f>
        <v>5.6040954507227614</v>
      </c>
      <c r="X41" s="4">
        <f>+VLOOKUP(X$3,Fondeo!$C$38:$CV$76,Costo_fondeo!$B41,FALSE)</f>
        <v>4.6922592132553094</v>
      </c>
      <c r="Y41" s="4">
        <f>+VLOOKUP(Y$3,Fondeo!$C$38:$CV$76,Costo_fondeo!$B41,FALSE)</f>
        <v>7.4086658615811078</v>
      </c>
      <c r="Z41" s="4">
        <f>+VLOOKUP(Z$3,Fondeo!$C$38:$CV$76,Costo_fondeo!$B41,FALSE)</f>
        <v>0</v>
      </c>
      <c r="AA41" s="4">
        <f>+VLOOKUP(AA$3,Fondeo!$C$38:$CV$76,Costo_fondeo!$B41,FALSE)</f>
        <v>0</v>
      </c>
      <c r="AB41" s="4">
        <f>+VLOOKUP(AB$3,Fondeo!$C$38:$CV$76,Costo_fondeo!$B41,FALSE)</f>
        <v>4.948451856932615</v>
      </c>
      <c r="AC41" s="4">
        <f>+VLOOKUP(AC$3,Fondeo!$C$38:$CV$76,Costo_fondeo!$B41,FALSE)</f>
        <v>6.7903465732167971</v>
      </c>
      <c r="AD41" s="4">
        <f>+VLOOKUP(AD$3,Fondeo!$C$38:$CV$76,Costo_fondeo!$B41,FALSE)</f>
        <v>7.4045324072181158</v>
      </c>
      <c r="AE41" s="4">
        <f>+VLOOKUP(AE$3,Fondeo!$C$38:$CV$76,Costo_fondeo!$B41,FALSE)</f>
        <v>10.351926045334386</v>
      </c>
      <c r="AF41" s="4">
        <f>+VLOOKUP(AF$3,Fondeo!$C$38:$CV$76,Costo_fondeo!$B41,FALSE)</f>
        <v>4.121370581596091</v>
      </c>
      <c r="AG41" s="4">
        <f>+VLOOKUP(AG$3,Fondeo!$C$38:$CV$76,Costo_fondeo!$B41,FALSE)</f>
        <v>4.167155951721794</v>
      </c>
      <c r="AH41" s="4">
        <v>9.6772608461351695</v>
      </c>
      <c r="AI41" s="4">
        <f>+VLOOKUP(AI$3,Fondeo!$C$38:$CV$76,Costo_fondeo!$B41,FALSE)</f>
        <v>4.8418746167944811</v>
      </c>
      <c r="AJ41" s="4">
        <f>+VLOOKUP(AJ$3,Fondeo!$C$38:$CV$76,Costo_fondeo!$B41,FALSE)</f>
        <v>13.162267092767705</v>
      </c>
      <c r="AK41" s="4">
        <f>+VLOOKUP(AK$3,Fondeo!$C$38:$CV$76,Costo_fondeo!$B41,FALSE)</f>
        <v>4.6337541367278581</v>
      </c>
      <c r="AL41" s="4">
        <f>+VLOOKUP(AL$3,Fondeo!$C$38:$CV$76,Costo_fondeo!$B41,FALSE)</f>
        <v>4.0815966700617263</v>
      </c>
      <c r="AM41" s="4">
        <v>7.7506840655564702</v>
      </c>
      <c r="AN41" s="4">
        <f>+VLOOKUP(AN$3,Fondeo!$C$38:$CV$76,Costo_fondeo!$B41,FALSE)</f>
        <v>7.694182411557156</v>
      </c>
      <c r="AO41" s="4">
        <f>+VLOOKUP(AO$3,Fondeo!$C$38:$CV$76,Costo_fondeo!$B41,FALSE)</f>
        <v>6.5073193242171241</v>
      </c>
      <c r="AP41" s="4">
        <f>+VLOOKUP(AP$3,Fondeo!$C$38:$CV$76,Costo_fondeo!$B41,FALSE)</f>
        <v>0</v>
      </c>
      <c r="AQ41" s="4">
        <f>+VLOOKUP(AQ$3,Fondeo!$C$38:$CV$76,Costo_fondeo!$B41,FALSE)</f>
        <v>6.6981122894439142</v>
      </c>
      <c r="AR41" s="4">
        <f>+VLOOKUP(AR$3,Fondeo!$C$38:$CV$76,Costo_fondeo!$B41,FALSE)</f>
        <v>6.5690786635094449</v>
      </c>
      <c r="AS41" s="4">
        <f>+VLOOKUP(AS$3,Fondeo!$C$38:$CV$76,Costo_fondeo!$B41,FALSE)</f>
        <v>5.24777127304149</v>
      </c>
      <c r="AT41" s="4">
        <f>+VLOOKUP(AT$3,Fondeo!$C$38:$CV$76,Costo_fondeo!$B41,FALSE)</f>
        <v>5.2638811017292095</v>
      </c>
      <c r="AU41" s="4">
        <f>+VLOOKUP(AU$3,Fondeo!$C$38:$CV$76,Costo_fondeo!$B41,FALSE)</f>
        <v>9.7939114505179941</v>
      </c>
      <c r="AV41" s="4">
        <f>+VLOOKUP(AV$3,Fondeo!$C$38:$CV$76,Costo_fondeo!$B41,FALSE)</f>
        <v>6.8152161243755867</v>
      </c>
      <c r="AW41" s="4">
        <f>+VLOOKUP(AW$3,Fondeo!$C$38:$CV$76,Costo_fondeo!$B41,FALSE)</f>
        <v>4.3901570664034804</v>
      </c>
      <c r="AX41" s="4">
        <f>+VLOOKUP(AX$3,Fondeo!$C$38:$CV$76,Costo_fondeo!$B41,FALSE)</f>
        <v>4.5106845057188716</v>
      </c>
      <c r="AY41" s="4">
        <f>+VLOOKUP(AY$3,Fondeo!$C$38:$CV$76,Costo_fondeo!$B41,FALSE)</f>
        <v>4.1370516845611336</v>
      </c>
    </row>
    <row r="42" spans="2:51" ht="16.5" x14ac:dyDescent="0.3">
      <c r="B42" s="1">
        <v>40</v>
      </c>
      <c r="C42" s="3">
        <v>42063</v>
      </c>
      <c r="D42" s="4">
        <f>+VLOOKUP(D$3,Fondeo!$C$5:CV$18,Costo_fondeo!$B42,FALSE)</f>
        <v>1.9565847951512938</v>
      </c>
      <c r="E42" s="4">
        <f>+VLOOKUP(E$3,Fondeo!$C$5:CW$18,Costo_fondeo!$B42,FALSE)</f>
        <v>2.5063811389759572</v>
      </c>
      <c r="F42" s="4">
        <f>+VLOOKUP(F$3,Fondeo!$C$5:CX$18,Costo_fondeo!$B42,FALSE)</f>
        <v>3.7611931574492643</v>
      </c>
      <c r="G42" s="4">
        <f>+VLOOKUP(G$3,Fondeo!$C$5:CY$18,Costo_fondeo!$B42,FALSE)</f>
        <v>2.6082092693774928</v>
      </c>
      <c r="H42" s="4">
        <f>+VLOOKUP(H$3,Fondeo!$C$5:CZ$18,Costo_fondeo!$B42,FALSE)</f>
        <v>0.17858855522663741</v>
      </c>
      <c r="I42" s="4">
        <f>+VLOOKUP(I$3,Fondeo!$C$5:DA$18,Costo_fondeo!$B42,FALSE)</f>
        <v>1.0156927620917735</v>
      </c>
      <c r="J42" s="4">
        <f>+VLOOKUP(J$3,Fondeo!$C$5:DB$18,Costo_fondeo!$B42,FALSE)</f>
        <v>1.8829249199044433</v>
      </c>
      <c r="K42" s="4">
        <f>+VLOOKUP(K$3,Fondeo!$C$5:DC$18,Costo_fondeo!$B42,FALSE)</f>
        <v>1.6766446195566425</v>
      </c>
      <c r="L42" s="4">
        <f>+VLOOKUP(L$3,Fondeo!$C$5:DD$18,Costo_fondeo!$B42,FALSE)</f>
        <v>1.2553153188323678</v>
      </c>
      <c r="M42" s="4">
        <f>+VLOOKUP(M$3,Fondeo!$C$5:DE$18,Costo_fondeo!$B42,FALSE)</f>
        <v>1.1843383487105716</v>
      </c>
      <c r="N42" s="4">
        <f>+VLOOKUP(N$3,Fondeo!$C$38:$CV$76,Costo_fondeo!$B42,FALSE)</f>
        <v>5.586760606272553</v>
      </c>
      <c r="O42" s="4">
        <f>+VLOOKUP(O$3,Fondeo!$C$38:$CV$76,Costo_fondeo!$B42,FALSE)</f>
        <v>8.816943062437046</v>
      </c>
      <c r="P42" s="4">
        <v>5.1511011593789204</v>
      </c>
      <c r="Q42" s="4">
        <f>+VLOOKUP(Q$3,Fondeo!$C$38:$CV$76,Costo_fondeo!$B42,FALSE)</f>
        <v>5.7731366610383397</v>
      </c>
      <c r="R42" s="4">
        <f>+VLOOKUP(R$3,Fondeo!$C$38:$CV$76,Costo_fondeo!$B42,FALSE)</f>
        <v>4.200989208199422</v>
      </c>
      <c r="S42" s="4">
        <f>+VLOOKUP(S$3,Fondeo!$C$38:$CV$76,Costo_fondeo!$B42,FALSE)</f>
        <v>5.7063904984446712</v>
      </c>
      <c r="T42" s="4">
        <f>+VLOOKUP(T$3,Fondeo!$C$38:$CV$76,Costo_fondeo!$B42,FALSE)</f>
        <v>3.7485410419976462</v>
      </c>
      <c r="U42" s="4">
        <f>+VLOOKUP(U$3,Fondeo!$C$38:$CV$76,Costo_fondeo!$B42,FALSE)</f>
        <v>7.8149069537377009</v>
      </c>
      <c r="V42" s="4">
        <f>+VLOOKUP(V$3,Fondeo!$C$38:$CV$76,Costo_fondeo!$B42,FALSE)</f>
        <v>5.5446769808047511</v>
      </c>
      <c r="W42" s="4">
        <f>+VLOOKUP(W$3,Fondeo!$C$38:$CV$76,Costo_fondeo!$B42,FALSE)</f>
        <v>5.5897444486044687</v>
      </c>
      <c r="X42" s="4">
        <f>+VLOOKUP(X$3,Fondeo!$C$38:$CV$76,Costo_fondeo!$B42,FALSE)</f>
        <v>4.6844666821919008</v>
      </c>
      <c r="Y42" s="4">
        <f>+VLOOKUP(Y$3,Fondeo!$C$38:$CV$76,Costo_fondeo!$B42,FALSE)</f>
        <v>7.4121603141872079</v>
      </c>
      <c r="Z42" s="4">
        <f>+VLOOKUP(Z$3,Fondeo!$C$38:$CV$76,Costo_fondeo!$B42,FALSE)</f>
        <v>0</v>
      </c>
      <c r="AA42" s="4">
        <f>+VLOOKUP(AA$3,Fondeo!$C$38:$CV$76,Costo_fondeo!$B42,FALSE)</f>
        <v>0</v>
      </c>
      <c r="AB42" s="4">
        <f>+VLOOKUP(AB$3,Fondeo!$C$38:$CV$76,Costo_fondeo!$B42,FALSE)</f>
        <v>4.8790350192729424</v>
      </c>
      <c r="AC42" s="4">
        <f>+VLOOKUP(AC$3,Fondeo!$C$38:$CV$76,Costo_fondeo!$B42,FALSE)</f>
        <v>6.7176997598656296</v>
      </c>
      <c r="AD42" s="4">
        <f>+VLOOKUP(AD$3,Fondeo!$C$38:$CV$76,Costo_fondeo!$B42,FALSE)</f>
        <v>7.1549373459575865</v>
      </c>
      <c r="AE42" s="4">
        <f>+VLOOKUP(AE$3,Fondeo!$C$38:$CV$76,Costo_fondeo!$B42,FALSE)</f>
        <v>10.413760800934872</v>
      </c>
      <c r="AF42" s="4">
        <f>+VLOOKUP(AF$3,Fondeo!$C$38:$CV$76,Costo_fondeo!$B42,FALSE)</f>
        <v>4.0676357940084076</v>
      </c>
      <c r="AG42" s="4">
        <f>+VLOOKUP(AG$3,Fondeo!$C$38:$CV$76,Costo_fondeo!$B42,FALSE)</f>
        <v>4.1010559048442845</v>
      </c>
      <c r="AH42" s="4">
        <v>10.256451462261399</v>
      </c>
      <c r="AI42" s="4">
        <f>+VLOOKUP(AI$3,Fondeo!$C$38:$CV$76,Costo_fondeo!$B42,FALSE)</f>
        <v>4.7751348287179871</v>
      </c>
      <c r="AJ42" s="4">
        <f>+VLOOKUP(AJ$3,Fondeo!$C$38:$CV$76,Costo_fondeo!$B42,FALSE)</f>
        <v>13.158680792234634</v>
      </c>
      <c r="AK42" s="4">
        <f>+VLOOKUP(AK$3,Fondeo!$C$38:$CV$76,Costo_fondeo!$B42,FALSE)</f>
        <v>4.6358097141833694</v>
      </c>
      <c r="AL42" s="4">
        <f>+VLOOKUP(AL$3,Fondeo!$C$38:$CV$76,Costo_fondeo!$B42,FALSE)</f>
        <v>4.0570412919336025</v>
      </c>
      <c r="AM42" s="4">
        <v>7.7184822541901603</v>
      </c>
      <c r="AN42" s="4">
        <f>+VLOOKUP(AN$3,Fondeo!$C$38:$CV$76,Costo_fondeo!$B42,FALSE)</f>
        <v>7.7021936869969752</v>
      </c>
      <c r="AO42" s="4">
        <f>+VLOOKUP(AO$3,Fondeo!$C$38:$CV$76,Costo_fondeo!$B42,FALSE)</f>
        <v>6.4379048727665324</v>
      </c>
      <c r="AP42" s="4">
        <f>+VLOOKUP(AP$3,Fondeo!$C$38:$CV$76,Costo_fondeo!$B42,FALSE)</f>
        <v>0</v>
      </c>
      <c r="AQ42" s="4">
        <f>+VLOOKUP(AQ$3,Fondeo!$C$38:$CV$76,Costo_fondeo!$B42,FALSE)</f>
        <v>6.6584498761645641</v>
      </c>
      <c r="AR42" s="4">
        <f>+VLOOKUP(AR$3,Fondeo!$C$38:$CV$76,Costo_fondeo!$B42,FALSE)</f>
        <v>6.5181166214252668</v>
      </c>
      <c r="AS42" s="4">
        <f>+VLOOKUP(AS$3,Fondeo!$C$38:$CV$76,Costo_fondeo!$B42,FALSE)</f>
        <v>5.1747388713641156</v>
      </c>
      <c r="AT42" s="4">
        <f>+VLOOKUP(AT$3,Fondeo!$C$38:$CV$76,Costo_fondeo!$B42,FALSE)</f>
        <v>5.2179605577686416</v>
      </c>
      <c r="AU42" s="4">
        <f>+VLOOKUP(AU$3,Fondeo!$C$38:$CV$76,Costo_fondeo!$B42,FALSE)</f>
        <v>9.7346589135098771</v>
      </c>
      <c r="AV42" s="4">
        <f>+VLOOKUP(AV$3,Fondeo!$C$38:$CV$76,Costo_fondeo!$B42,FALSE)</f>
        <v>6.7391001500928986</v>
      </c>
      <c r="AW42" s="4">
        <f>+VLOOKUP(AW$3,Fondeo!$C$38:$CV$76,Costo_fondeo!$B42,FALSE)</f>
        <v>4.3402217412210202</v>
      </c>
      <c r="AX42" s="4">
        <f>+VLOOKUP(AX$3,Fondeo!$C$38:$CV$76,Costo_fondeo!$B42,FALSE)</f>
        <v>4.476574487454573</v>
      </c>
      <c r="AY42" s="4">
        <f>+VLOOKUP(AY$3,Fondeo!$C$38:$CV$76,Costo_fondeo!$B42,FALSE)</f>
        <v>4.0724763151769965</v>
      </c>
    </row>
    <row r="43" spans="2:51" ht="16.5" x14ac:dyDescent="0.3">
      <c r="B43" s="1">
        <v>41</v>
      </c>
      <c r="C43" s="3">
        <v>42094</v>
      </c>
      <c r="D43" s="4">
        <f>+VLOOKUP(D$3,Fondeo!$C$5:CV$18,Costo_fondeo!$B43,FALSE)</f>
        <v>1.980358767912731</v>
      </c>
      <c r="E43" s="4">
        <f>+VLOOKUP(E$3,Fondeo!$C$5:CW$18,Costo_fondeo!$B43,FALSE)</f>
        <v>2.4991653392890503</v>
      </c>
      <c r="F43" s="4">
        <f>+VLOOKUP(F$3,Fondeo!$C$5:CX$18,Costo_fondeo!$B43,FALSE)</f>
        <v>3.7374148070896904</v>
      </c>
      <c r="G43" s="4">
        <f>+VLOOKUP(G$3,Fondeo!$C$5:CY$18,Costo_fondeo!$B43,FALSE)</f>
        <v>2.6410656396781187</v>
      </c>
      <c r="H43" s="4">
        <f>+VLOOKUP(H$3,Fondeo!$C$5:CZ$18,Costo_fondeo!$B43,FALSE)</f>
        <v>0.22210976599465418</v>
      </c>
      <c r="I43" s="4">
        <f>+VLOOKUP(I$3,Fondeo!$C$5:DA$18,Costo_fondeo!$B43,FALSE)</f>
        <v>1.0425655149456889</v>
      </c>
      <c r="J43" s="4">
        <f>+VLOOKUP(J$3,Fondeo!$C$5:DB$18,Costo_fondeo!$B43,FALSE)</f>
        <v>1.8733520523929803</v>
      </c>
      <c r="K43" s="4">
        <f>+VLOOKUP(K$3,Fondeo!$C$5:DC$18,Costo_fondeo!$B43,FALSE)</f>
        <v>1.6783695863381327</v>
      </c>
      <c r="L43" s="4">
        <f>+VLOOKUP(L$3,Fondeo!$C$5:DD$18,Costo_fondeo!$B43,FALSE)</f>
        <v>1.2665610742929345</v>
      </c>
      <c r="M43" s="4">
        <f>+VLOOKUP(M$3,Fondeo!$C$5:DE$18,Costo_fondeo!$B43,FALSE)</f>
        <v>1.19782990762292</v>
      </c>
      <c r="N43" s="4">
        <f>+VLOOKUP(N$3,Fondeo!$C$38:$CV$76,Costo_fondeo!$B43,FALSE)</f>
        <v>5.5487308315181565</v>
      </c>
      <c r="O43" s="4">
        <f>+VLOOKUP(O$3,Fondeo!$C$38:$CV$76,Costo_fondeo!$B43,FALSE)</f>
        <v>8.787875919525046</v>
      </c>
      <c r="P43" s="4">
        <v>5.0499529021255301</v>
      </c>
      <c r="Q43" s="4">
        <f>+VLOOKUP(Q$3,Fondeo!$C$38:$CV$76,Costo_fondeo!$B43,FALSE)</f>
        <v>5.6728003287642759</v>
      </c>
      <c r="R43" s="4">
        <f>+VLOOKUP(R$3,Fondeo!$C$38:$CV$76,Costo_fondeo!$B43,FALSE)</f>
        <v>4.3926837492454158</v>
      </c>
      <c r="S43" s="4">
        <f>+VLOOKUP(S$3,Fondeo!$C$38:$CV$76,Costo_fondeo!$B43,FALSE)</f>
        <v>5.5704748130729458</v>
      </c>
      <c r="T43" s="4">
        <f>+VLOOKUP(T$3,Fondeo!$C$38:$CV$76,Costo_fondeo!$B43,FALSE)</f>
        <v>3.6546005049720218</v>
      </c>
      <c r="U43" s="4">
        <f>+VLOOKUP(U$3,Fondeo!$C$38:$CV$76,Costo_fondeo!$B43,FALSE)</f>
        <v>8.6656149383782228</v>
      </c>
      <c r="V43" s="4">
        <f>+VLOOKUP(V$3,Fondeo!$C$38:$CV$76,Costo_fondeo!$B43,FALSE)</f>
        <v>5.5339928737767758</v>
      </c>
      <c r="W43" s="4">
        <f>+VLOOKUP(W$3,Fondeo!$C$38:$CV$76,Costo_fondeo!$B43,FALSE)</f>
        <v>5.5651296647338215</v>
      </c>
      <c r="X43" s="4">
        <f>+VLOOKUP(X$3,Fondeo!$C$38:$CV$76,Costo_fondeo!$B43,FALSE)</f>
        <v>3.7911537907408936</v>
      </c>
      <c r="Y43" s="4">
        <f>+VLOOKUP(Y$3,Fondeo!$C$38:$CV$76,Costo_fondeo!$B43,FALSE)</f>
        <v>7.4623923086666464</v>
      </c>
      <c r="Z43" s="4">
        <f>+VLOOKUP(Z$3,Fondeo!$C$38:$CV$76,Costo_fondeo!$B43,FALSE)</f>
        <v>0</v>
      </c>
      <c r="AA43" s="4">
        <f>+VLOOKUP(AA$3,Fondeo!$C$38:$CV$76,Costo_fondeo!$B43,FALSE)</f>
        <v>0</v>
      </c>
      <c r="AB43" s="4">
        <f>+VLOOKUP(AB$3,Fondeo!$C$38:$CV$76,Costo_fondeo!$B43,FALSE)</f>
        <v>4.802316460789104</v>
      </c>
      <c r="AC43" s="4">
        <f>+VLOOKUP(AC$3,Fondeo!$C$38:$CV$76,Costo_fondeo!$B43,FALSE)</f>
        <v>6.6199237983490704</v>
      </c>
      <c r="AD43" s="4">
        <f>+VLOOKUP(AD$3,Fondeo!$C$38:$CV$76,Costo_fondeo!$B43,FALSE)</f>
        <v>6.9861517706888616</v>
      </c>
      <c r="AE43" s="4">
        <f>+VLOOKUP(AE$3,Fondeo!$C$38:$CV$76,Costo_fondeo!$B43,FALSE)</f>
        <v>10.506691692138949</v>
      </c>
      <c r="AF43" s="4">
        <f>+VLOOKUP(AF$3,Fondeo!$C$38:$CV$76,Costo_fondeo!$B43,FALSE)</f>
        <v>4.0265302094371513</v>
      </c>
      <c r="AG43" s="4">
        <f>+VLOOKUP(AG$3,Fondeo!$C$38:$CV$76,Costo_fondeo!$B43,FALSE)</f>
        <v>4.0347682258378574</v>
      </c>
      <c r="AH43" s="4">
        <v>9.7824066589063197</v>
      </c>
      <c r="AI43" s="4">
        <f>+VLOOKUP(AI$3,Fondeo!$C$38:$CV$76,Costo_fondeo!$B43,FALSE)</f>
        <v>4.6872353985337227</v>
      </c>
      <c r="AJ43" s="4">
        <f>+VLOOKUP(AJ$3,Fondeo!$C$38:$CV$76,Costo_fondeo!$B43,FALSE)</f>
        <v>13.120521149189498</v>
      </c>
      <c r="AK43" s="4">
        <f>+VLOOKUP(AK$3,Fondeo!$C$38:$CV$76,Costo_fondeo!$B43,FALSE)</f>
        <v>4.6383522795462779</v>
      </c>
      <c r="AL43" s="4">
        <f>+VLOOKUP(AL$3,Fondeo!$C$38:$CV$76,Costo_fondeo!$B43,FALSE)</f>
        <v>4.0710432614260581</v>
      </c>
      <c r="AM43" s="4">
        <v>7.74964546576091</v>
      </c>
      <c r="AN43" s="4">
        <f>+VLOOKUP(AN$3,Fondeo!$C$38:$CV$76,Costo_fondeo!$B43,FALSE)</f>
        <v>7.7105404028531845</v>
      </c>
      <c r="AO43" s="4">
        <f>+VLOOKUP(AO$3,Fondeo!$C$38:$CV$76,Costo_fondeo!$B43,FALSE)</f>
        <v>6.341197712685033</v>
      </c>
      <c r="AP43" s="4">
        <f>+VLOOKUP(AP$3,Fondeo!$C$38:$CV$76,Costo_fondeo!$B43,FALSE)</f>
        <v>0</v>
      </c>
      <c r="AQ43" s="4">
        <f>+VLOOKUP(AQ$3,Fondeo!$C$38:$CV$76,Costo_fondeo!$B43,FALSE)</f>
        <v>6.6237163490989444</v>
      </c>
      <c r="AR43" s="4">
        <f>+VLOOKUP(AR$3,Fondeo!$C$38:$CV$76,Costo_fondeo!$B43,FALSE)</f>
        <v>6.4453182312205666</v>
      </c>
      <c r="AS43" s="4">
        <f>+VLOOKUP(AS$3,Fondeo!$C$38:$CV$76,Costo_fondeo!$B43,FALSE)</f>
        <v>5.1060458229673076</v>
      </c>
      <c r="AT43" s="4">
        <f>+VLOOKUP(AT$3,Fondeo!$C$38:$CV$76,Costo_fondeo!$B43,FALSE)</f>
        <v>5.1783107504034378</v>
      </c>
      <c r="AU43" s="4">
        <f>+VLOOKUP(AU$3,Fondeo!$C$38:$CV$76,Costo_fondeo!$B43,FALSE)</f>
        <v>9.6711175968793874</v>
      </c>
      <c r="AV43" s="4">
        <f>+VLOOKUP(AV$3,Fondeo!$C$38:$CV$76,Costo_fondeo!$B43,FALSE)</f>
        <v>6.6559820747441059</v>
      </c>
      <c r="AW43" s="4">
        <f>+VLOOKUP(AW$3,Fondeo!$C$38:$CV$76,Costo_fondeo!$B43,FALSE)</f>
        <v>4.3021695724043658</v>
      </c>
      <c r="AX43" s="4">
        <f>+VLOOKUP(AX$3,Fondeo!$C$38:$CV$76,Costo_fondeo!$B43,FALSE)</f>
        <v>4.4603460925766232</v>
      </c>
      <c r="AY43" s="4">
        <f>+VLOOKUP(AY$3,Fondeo!$C$38:$CV$76,Costo_fondeo!$B43,FALSE)</f>
        <v>3.9960915906558716</v>
      </c>
    </row>
    <row r="44" spans="2:51" ht="16.5" x14ac:dyDescent="0.3">
      <c r="B44" s="1">
        <v>42</v>
      </c>
      <c r="C44" s="3">
        <v>42124</v>
      </c>
      <c r="D44" s="4">
        <f>+VLOOKUP(D$3,Fondeo!$C$5:CV$18,Costo_fondeo!$B44,FALSE)</f>
        <v>2.0103883771793161</v>
      </c>
      <c r="E44" s="4">
        <f>+VLOOKUP(E$3,Fondeo!$C$5:CW$18,Costo_fondeo!$B44,FALSE)</f>
        <v>2.4914704971460004</v>
      </c>
      <c r="F44" s="4">
        <f>+VLOOKUP(F$3,Fondeo!$C$5:CX$18,Costo_fondeo!$B44,FALSE)</f>
        <v>3.7110354633164588</v>
      </c>
      <c r="G44" s="4">
        <f>+VLOOKUP(G$3,Fondeo!$C$5:CY$18,Costo_fondeo!$B44,FALSE)</f>
        <v>2.6628725387470609</v>
      </c>
      <c r="H44" s="4">
        <f>+VLOOKUP(H$3,Fondeo!$C$5:CZ$18,Costo_fondeo!$B44,FALSE)</f>
        <v>0.25865405020033982</v>
      </c>
      <c r="I44" s="4">
        <f>+VLOOKUP(I$3,Fondeo!$C$5:DA$18,Costo_fondeo!$B44,FALSE)</f>
        <v>1.0639759504034789</v>
      </c>
      <c r="J44" s="4">
        <f>+VLOOKUP(J$3,Fondeo!$C$5:DB$18,Costo_fondeo!$B44,FALSE)</f>
        <v>1.8744001119162936</v>
      </c>
      <c r="K44" s="4">
        <f>+VLOOKUP(K$3,Fondeo!$C$5:DC$18,Costo_fondeo!$B44,FALSE)</f>
        <v>1.6774455499473107</v>
      </c>
      <c r="L44" s="4">
        <f>+VLOOKUP(L$3,Fondeo!$C$5:DD$18,Costo_fondeo!$B44,FALSE)</f>
        <v>1.2799482875447834</v>
      </c>
      <c r="M44" s="4">
        <f>+VLOOKUP(M$3,Fondeo!$C$5:DE$18,Costo_fondeo!$B44,FALSE)</f>
        <v>1.217236539550695</v>
      </c>
      <c r="N44" s="4">
        <f>+VLOOKUP(N$3,Fondeo!$C$38:$CV$76,Costo_fondeo!$B44,FALSE)</f>
        <v>5.508544633774024</v>
      </c>
      <c r="O44" s="4">
        <f>+VLOOKUP(O$3,Fondeo!$C$38:$CV$76,Costo_fondeo!$B44,FALSE)</f>
        <v>8.8293500411359211</v>
      </c>
      <c r="P44" s="4">
        <v>5.0017909627082302</v>
      </c>
      <c r="Q44" s="4">
        <f>+VLOOKUP(Q$3,Fondeo!$C$38:$CV$76,Costo_fondeo!$B44,FALSE)</f>
        <v>5.6112662162623721</v>
      </c>
      <c r="R44" s="4">
        <f>+VLOOKUP(R$3,Fondeo!$C$38:$CV$76,Costo_fondeo!$B44,FALSE)</f>
        <v>4.6880664823264677</v>
      </c>
      <c r="S44" s="4">
        <f>+VLOOKUP(S$3,Fondeo!$C$38:$CV$76,Costo_fondeo!$B44,FALSE)</f>
        <v>5.4530630600522674</v>
      </c>
      <c r="T44" s="4">
        <f>+VLOOKUP(T$3,Fondeo!$C$38:$CV$76,Costo_fondeo!$B44,FALSE)</f>
        <v>3.5701828437149095</v>
      </c>
      <c r="U44" s="4">
        <f>+VLOOKUP(U$3,Fondeo!$C$38:$CV$76,Costo_fondeo!$B44,FALSE)</f>
        <v>9.8472881772452627</v>
      </c>
      <c r="V44" s="4">
        <f>+VLOOKUP(V$3,Fondeo!$C$38:$CV$76,Costo_fondeo!$B44,FALSE)</f>
        <v>5.5338794973225056</v>
      </c>
      <c r="W44" s="4">
        <f>+VLOOKUP(W$3,Fondeo!$C$38:$CV$76,Costo_fondeo!$B44,FALSE)</f>
        <v>5.5791438818203529</v>
      </c>
      <c r="X44" s="4">
        <f>+VLOOKUP(X$3,Fondeo!$C$38:$CV$76,Costo_fondeo!$B44,FALSE)</f>
        <v>3.730058960445449</v>
      </c>
      <c r="Y44" s="4">
        <f>+VLOOKUP(Y$3,Fondeo!$C$38:$CV$76,Costo_fondeo!$B44,FALSE)</f>
        <v>7.4837563146550528</v>
      </c>
      <c r="Z44" s="4">
        <f>+VLOOKUP(Z$3,Fondeo!$C$38:$CV$76,Costo_fondeo!$B44,FALSE)</f>
        <v>0</v>
      </c>
      <c r="AA44" s="4">
        <f>+VLOOKUP(AA$3,Fondeo!$C$38:$CV$76,Costo_fondeo!$B44,FALSE)</f>
        <v>0</v>
      </c>
      <c r="AB44" s="4">
        <f>+VLOOKUP(AB$3,Fondeo!$C$38:$CV$76,Costo_fondeo!$B44,FALSE)</f>
        <v>4.7273779554519582</v>
      </c>
      <c r="AC44" s="4">
        <f>+VLOOKUP(AC$3,Fondeo!$C$38:$CV$76,Costo_fondeo!$B44,FALSE)</f>
        <v>6.4663883667315458</v>
      </c>
      <c r="AD44" s="4">
        <f>+VLOOKUP(AD$3,Fondeo!$C$38:$CV$76,Costo_fondeo!$B44,FALSE)</f>
        <v>6.8651027519167265</v>
      </c>
      <c r="AE44" s="4">
        <f>+VLOOKUP(AE$3,Fondeo!$C$38:$CV$76,Costo_fondeo!$B44,FALSE)</f>
        <v>10.565977243098942</v>
      </c>
      <c r="AF44" s="4">
        <f>+VLOOKUP(AF$3,Fondeo!$C$38:$CV$76,Costo_fondeo!$B44,FALSE)</f>
        <v>4.0015402469036037</v>
      </c>
      <c r="AG44" s="4">
        <f>+VLOOKUP(AG$3,Fondeo!$C$38:$CV$76,Costo_fondeo!$B44,FALSE)</f>
        <v>3.986047917666196</v>
      </c>
      <c r="AH44" s="4">
        <v>9.0727205323313207</v>
      </c>
      <c r="AI44" s="4">
        <f>+VLOOKUP(AI$3,Fondeo!$C$38:$CV$76,Costo_fondeo!$B44,FALSE)</f>
        <v>4.6047472371343368</v>
      </c>
      <c r="AJ44" s="4">
        <f>+VLOOKUP(AJ$3,Fondeo!$C$38:$CV$76,Costo_fondeo!$B44,FALSE)</f>
        <v>13.08287682116725</v>
      </c>
      <c r="AK44" s="4">
        <f>+VLOOKUP(AK$3,Fondeo!$C$38:$CV$76,Costo_fondeo!$B44,FALSE)</f>
        <v>4.6681593655977043</v>
      </c>
      <c r="AL44" s="4">
        <f>+VLOOKUP(AL$3,Fondeo!$C$38:$CV$76,Costo_fondeo!$B44,FALSE)</f>
        <v>4.084816169843184</v>
      </c>
      <c r="AM44" s="4">
        <v>7.7717484274143596</v>
      </c>
      <c r="AN44" s="4">
        <f>+VLOOKUP(AN$3,Fondeo!$C$38:$CV$76,Costo_fondeo!$B44,FALSE)</f>
        <v>7.7276913361954884</v>
      </c>
      <c r="AO44" s="4">
        <f>+VLOOKUP(AO$3,Fondeo!$C$38:$CV$76,Costo_fondeo!$B44,FALSE)</f>
        <v>6.25811429004772</v>
      </c>
      <c r="AP44" s="4">
        <f>+VLOOKUP(AP$3,Fondeo!$C$38:$CV$76,Costo_fondeo!$B44,FALSE)</f>
        <v>0</v>
      </c>
      <c r="AQ44" s="4">
        <f>+VLOOKUP(AQ$3,Fondeo!$C$38:$CV$76,Costo_fondeo!$B44,FALSE)</f>
        <v>6.5676951886741524</v>
      </c>
      <c r="AR44" s="4">
        <f>+VLOOKUP(AR$3,Fondeo!$C$38:$CV$76,Costo_fondeo!$B44,FALSE)</f>
        <v>6.4034159445388923</v>
      </c>
      <c r="AS44" s="4">
        <f>+VLOOKUP(AS$3,Fondeo!$C$38:$CV$76,Costo_fondeo!$B44,FALSE)</f>
        <v>5.0107124794868101</v>
      </c>
      <c r="AT44" s="4">
        <f>+VLOOKUP(AT$3,Fondeo!$C$38:$CV$76,Costo_fondeo!$B44,FALSE)</f>
        <v>5.1397344268903637</v>
      </c>
      <c r="AU44" s="4">
        <f>+VLOOKUP(AU$3,Fondeo!$C$38:$CV$76,Costo_fondeo!$B44,FALSE)</f>
        <v>9.5880890641032188</v>
      </c>
      <c r="AV44" s="4">
        <f>+VLOOKUP(AV$3,Fondeo!$C$38:$CV$76,Costo_fondeo!$B44,FALSE)</f>
        <v>6.5947173202539426</v>
      </c>
      <c r="AW44" s="4">
        <f>+VLOOKUP(AW$3,Fondeo!$C$38:$CV$76,Costo_fondeo!$B44,FALSE)</f>
        <v>4.2680837235090232</v>
      </c>
      <c r="AX44" s="4">
        <f>+VLOOKUP(AX$3,Fondeo!$C$38:$CV$76,Costo_fondeo!$B44,FALSE)</f>
        <v>4.4496868818060884</v>
      </c>
      <c r="AY44" s="4">
        <f>+VLOOKUP(AY$3,Fondeo!$C$38:$CV$76,Costo_fondeo!$B44,FALSE)</f>
        <v>3.9559253499404159</v>
      </c>
    </row>
    <row r="45" spans="2:51" ht="16.5" x14ac:dyDescent="0.3">
      <c r="B45" s="1">
        <v>43</v>
      </c>
      <c r="C45" s="3">
        <v>42155</v>
      </c>
      <c r="D45" s="4">
        <f>+VLOOKUP(D$3,Fondeo!$C$5:CV$18,Costo_fondeo!$B45,FALSE)</f>
        <v>1.9884283219560701</v>
      </c>
      <c r="E45" s="4">
        <f>+VLOOKUP(E$3,Fondeo!$C$5:CW$18,Costo_fondeo!$B45,FALSE)</f>
        <v>2.4953987307071999</v>
      </c>
      <c r="F45" s="4">
        <f>+VLOOKUP(F$3,Fondeo!$C$5:CX$18,Costo_fondeo!$B45,FALSE)</f>
        <v>3.6792210037538338</v>
      </c>
      <c r="G45" s="4">
        <f>+VLOOKUP(G$3,Fondeo!$C$5:CY$18,Costo_fondeo!$B45,FALSE)</f>
        <v>2.6650689177479587</v>
      </c>
      <c r="H45" s="4">
        <f>+VLOOKUP(H$3,Fondeo!$C$5:CZ$18,Costo_fondeo!$B45,FALSE)</f>
        <v>0.30717234819811279</v>
      </c>
      <c r="I45" s="4">
        <f>+VLOOKUP(I$3,Fondeo!$C$5:DA$18,Costo_fondeo!$B45,FALSE)</f>
        <v>1.0942021092223393</v>
      </c>
      <c r="J45" s="4">
        <f>+VLOOKUP(J$3,Fondeo!$C$5:DB$18,Costo_fondeo!$B45,FALSE)</f>
        <v>1.8749958147289449</v>
      </c>
      <c r="K45" s="4">
        <f>+VLOOKUP(K$3,Fondeo!$C$5:DC$18,Costo_fondeo!$B45,FALSE)</f>
        <v>1.6790248882340861</v>
      </c>
      <c r="L45" s="4">
        <f>+VLOOKUP(L$3,Fondeo!$C$5:DD$18,Costo_fondeo!$B45,FALSE)</f>
        <v>1.2956580107933153</v>
      </c>
      <c r="M45" s="4">
        <f>+VLOOKUP(M$3,Fondeo!$C$5:DE$18,Costo_fondeo!$B45,FALSE)</f>
        <v>1.2374824185521804</v>
      </c>
      <c r="N45" s="4">
        <f>+VLOOKUP(N$3,Fondeo!$C$38:$CV$76,Costo_fondeo!$B45,FALSE)</f>
        <v>5.4669507624202254</v>
      </c>
      <c r="O45" s="4">
        <f>+VLOOKUP(O$3,Fondeo!$C$38:$CV$76,Costo_fondeo!$B45,FALSE)</f>
        <v>8.8352116710152906</v>
      </c>
      <c r="P45" s="4">
        <v>4.9373770438995397</v>
      </c>
      <c r="Q45" s="4">
        <f>+VLOOKUP(Q$3,Fondeo!$C$38:$CV$76,Costo_fondeo!$B45,FALSE)</f>
        <v>5.533891380072733</v>
      </c>
      <c r="R45" s="4">
        <f>+VLOOKUP(R$3,Fondeo!$C$38:$CV$76,Costo_fondeo!$B45,FALSE)</f>
        <v>4.882282184167571</v>
      </c>
      <c r="S45" s="4">
        <f>+VLOOKUP(S$3,Fondeo!$C$38:$CV$76,Costo_fondeo!$B45,FALSE)</f>
        <v>5.3457674772365937</v>
      </c>
      <c r="T45" s="4">
        <f>+VLOOKUP(T$3,Fondeo!$C$38:$CV$76,Costo_fondeo!$B45,FALSE)</f>
        <v>3.4966296166249631</v>
      </c>
      <c r="U45" s="4">
        <f>+VLOOKUP(U$3,Fondeo!$C$38:$CV$76,Costo_fondeo!$B45,FALSE)</f>
        <v>20.72909248789697</v>
      </c>
      <c r="V45" s="4">
        <f>+VLOOKUP(V$3,Fondeo!$C$38:$CV$76,Costo_fondeo!$B45,FALSE)</f>
        <v>5.5219824225165652</v>
      </c>
      <c r="W45" s="4">
        <f>+VLOOKUP(W$3,Fondeo!$C$38:$CV$76,Costo_fondeo!$B45,FALSE)</f>
        <v>5.5195548024370291</v>
      </c>
      <c r="X45" s="4">
        <f>+VLOOKUP(X$3,Fondeo!$C$38:$CV$76,Costo_fondeo!$B45,FALSE)</f>
        <v>3.6131508882641059</v>
      </c>
      <c r="Y45" s="4">
        <f>+VLOOKUP(Y$3,Fondeo!$C$38:$CV$76,Costo_fondeo!$B45,FALSE)</f>
        <v>7.5374093789048704</v>
      </c>
      <c r="Z45" s="4">
        <f>+VLOOKUP(Z$3,Fondeo!$C$38:$CV$76,Costo_fondeo!$B45,FALSE)</f>
        <v>0</v>
      </c>
      <c r="AA45" s="4">
        <f>+VLOOKUP(AA$3,Fondeo!$C$38:$CV$76,Costo_fondeo!$B45,FALSE)</f>
        <v>0</v>
      </c>
      <c r="AB45" s="4">
        <f>+VLOOKUP(AB$3,Fondeo!$C$38:$CV$76,Costo_fondeo!$B45,FALSE)</f>
        <v>4.6391465699134171</v>
      </c>
      <c r="AC45" s="4">
        <f>+VLOOKUP(AC$3,Fondeo!$C$38:$CV$76,Costo_fondeo!$B45,FALSE)</f>
        <v>6.3904281053121421</v>
      </c>
      <c r="AD45" s="4">
        <f>+VLOOKUP(AD$3,Fondeo!$C$38:$CV$76,Costo_fondeo!$B45,FALSE)</f>
        <v>6.6847729025012095</v>
      </c>
      <c r="AE45" s="4">
        <f>+VLOOKUP(AE$3,Fondeo!$C$38:$CV$76,Costo_fondeo!$B45,FALSE)</f>
        <v>10.455885055597149</v>
      </c>
      <c r="AF45" s="4">
        <f>+VLOOKUP(AF$3,Fondeo!$C$38:$CV$76,Costo_fondeo!$B45,FALSE)</f>
        <v>3.9710589883768619</v>
      </c>
      <c r="AG45" s="4">
        <f>+VLOOKUP(AG$3,Fondeo!$C$38:$CV$76,Costo_fondeo!$B45,FALSE)</f>
        <v>3.9441937252108206</v>
      </c>
      <c r="AH45" s="4">
        <v>8.89841224472924</v>
      </c>
      <c r="AI45" s="4">
        <f>+VLOOKUP(AI$3,Fondeo!$C$38:$CV$76,Costo_fondeo!$B45,FALSE)</f>
        <v>4.5471259053953101</v>
      </c>
      <c r="AJ45" s="4">
        <f>+VLOOKUP(AJ$3,Fondeo!$C$38:$CV$76,Costo_fondeo!$B45,FALSE)</f>
        <v>13.117914742741615</v>
      </c>
      <c r="AK45" s="4">
        <f>+VLOOKUP(AK$3,Fondeo!$C$38:$CV$76,Costo_fondeo!$B45,FALSE)</f>
        <v>4.692595554208383</v>
      </c>
      <c r="AL45" s="4">
        <f>+VLOOKUP(AL$3,Fondeo!$C$38:$CV$76,Costo_fondeo!$B45,FALSE)</f>
        <v>4.1833423845216116</v>
      </c>
      <c r="AM45" s="4">
        <v>7.7921084263968101</v>
      </c>
      <c r="AN45" s="4">
        <f>+VLOOKUP(AN$3,Fondeo!$C$38:$CV$76,Costo_fondeo!$B45,FALSE)</f>
        <v>7.7465837941120759</v>
      </c>
      <c r="AO45" s="4">
        <f>+VLOOKUP(AO$3,Fondeo!$C$38:$CV$76,Costo_fondeo!$B45,FALSE)</f>
        <v>6.2417315862409239</v>
      </c>
      <c r="AP45" s="4">
        <f>+VLOOKUP(AP$3,Fondeo!$C$38:$CV$76,Costo_fondeo!$B45,FALSE)</f>
        <v>0</v>
      </c>
      <c r="AQ45" s="4">
        <f>+VLOOKUP(AQ$3,Fondeo!$C$38:$CV$76,Costo_fondeo!$B45,FALSE)</f>
        <v>6.5430427027633185</v>
      </c>
      <c r="AR45" s="4">
        <f>+VLOOKUP(AR$3,Fondeo!$C$38:$CV$76,Costo_fondeo!$B45,FALSE)</f>
        <v>6.3686553052315951</v>
      </c>
      <c r="AS45" s="4">
        <f>+VLOOKUP(AS$3,Fondeo!$C$38:$CV$76,Costo_fondeo!$B45,FALSE)</f>
        <v>4.9395533693795821</v>
      </c>
      <c r="AT45" s="4">
        <f>+VLOOKUP(AT$3,Fondeo!$C$38:$CV$76,Costo_fondeo!$B45,FALSE)</f>
        <v>5.0761922323151127</v>
      </c>
      <c r="AU45" s="4">
        <f>+VLOOKUP(AU$3,Fondeo!$C$38:$CV$76,Costo_fondeo!$B45,FALSE)</f>
        <v>9.5373299112697847</v>
      </c>
      <c r="AV45" s="4">
        <f>+VLOOKUP(AV$3,Fondeo!$C$38:$CV$76,Costo_fondeo!$B45,FALSE)</f>
        <v>6.5273032568844327</v>
      </c>
      <c r="AW45" s="4">
        <f>+VLOOKUP(AW$3,Fondeo!$C$38:$CV$76,Costo_fondeo!$B45,FALSE)</f>
        <v>4.2181702748906336</v>
      </c>
      <c r="AX45" s="4">
        <f>+VLOOKUP(AX$3,Fondeo!$C$38:$CV$76,Costo_fondeo!$B45,FALSE)</f>
        <v>4.4490298846435223</v>
      </c>
      <c r="AY45" s="4">
        <f>+VLOOKUP(AY$3,Fondeo!$C$38:$CV$76,Costo_fondeo!$B45,FALSE)</f>
        <v>3.9193973014130155</v>
      </c>
    </row>
    <row r="46" spans="2:51" ht="16.5" x14ac:dyDescent="0.3">
      <c r="B46" s="1">
        <v>44</v>
      </c>
      <c r="C46" s="3">
        <v>42185</v>
      </c>
      <c r="D46" s="4">
        <f>+VLOOKUP(D$3,Fondeo!$C$5:CV$18,Costo_fondeo!$B46,FALSE)</f>
        <v>1.9754612057211673</v>
      </c>
      <c r="E46" s="4">
        <f>+VLOOKUP(E$3,Fondeo!$C$5:CW$18,Costo_fondeo!$B46,FALSE)</f>
        <v>2.4988812665144873</v>
      </c>
      <c r="F46" s="4">
        <f>+VLOOKUP(F$3,Fondeo!$C$5:CX$18,Costo_fondeo!$B46,FALSE)</f>
        <v>3.6416057102081565</v>
      </c>
      <c r="G46" s="4">
        <f>+VLOOKUP(G$3,Fondeo!$C$5:CY$18,Costo_fondeo!$B46,FALSE)</f>
        <v>2.6743356582676721</v>
      </c>
      <c r="H46" s="4">
        <f>+VLOOKUP(H$3,Fondeo!$C$5:CZ$18,Costo_fondeo!$B46,FALSE)</f>
        <v>0.36752886865935425</v>
      </c>
      <c r="I46" s="4">
        <f>+VLOOKUP(I$3,Fondeo!$C$5:DA$18,Costo_fondeo!$B46,FALSE)</f>
        <v>1.1168091366732162</v>
      </c>
      <c r="J46" s="4">
        <f>+VLOOKUP(J$3,Fondeo!$C$5:DB$18,Costo_fondeo!$B46,FALSE)</f>
        <v>1.8724102049573021</v>
      </c>
      <c r="K46" s="4">
        <f>+VLOOKUP(K$3,Fondeo!$C$5:DC$18,Costo_fondeo!$B46,FALSE)</f>
        <v>1.6748509418283795</v>
      </c>
      <c r="L46" s="4">
        <f>+VLOOKUP(L$3,Fondeo!$C$5:DD$18,Costo_fondeo!$B46,FALSE)</f>
        <v>1.3132920588435923</v>
      </c>
      <c r="M46" s="4">
        <f>+VLOOKUP(M$3,Fondeo!$C$5:DE$18,Costo_fondeo!$B46,FALSE)</f>
        <v>1.2600196072975935</v>
      </c>
      <c r="N46" s="4">
        <f>+VLOOKUP(N$3,Fondeo!$C$38:$CV$76,Costo_fondeo!$B46,FALSE)</f>
        <v>5.4018011838938378</v>
      </c>
      <c r="O46" s="4">
        <f>+VLOOKUP(O$3,Fondeo!$C$38:$CV$76,Costo_fondeo!$B46,FALSE)</f>
        <v>8.8659009428965661</v>
      </c>
      <c r="P46" s="4">
        <v>4.8869161488072601</v>
      </c>
      <c r="Q46" s="4">
        <f>+VLOOKUP(Q$3,Fondeo!$C$38:$CV$76,Costo_fondeo!$B46,FALSE)</f>
        <v>5.4725162529695268</v>
      </c>
      <c r="R46" s="4">
        <f>+VLOOKUP(R$3,Fondeo!$C$38:$CV$76,Costo_fondeo!$B46,FALSE)</f>
        <v>5.0561323901682451</v>
      </c>
      <c r="S46" s="4">
        <f>+VLOOKUP(S$3,Fondeo!$C$38:$CV$76,Costo_fondeo!$B46,FALSE)</f>
        <v>5.2547488973448182</v>
      </c>
      <c r="T46" s="4">
        <f>+VLOOKUP(T$3,Fondeo!$C$38:$CV$76,Costo_fondeo!$B46,FALSE)</f>
        <v>3.4598522356826886</v>
      </c>
      <c r="U46" s="4">
        <f>+VLOOKUP(U$3,Fondeo!$C$38:$CV$76,Costo_fondeo!$B46,FALSE)</f>
        <v>20.998151342246093</v>
      </c>
      <c r="V46" s="4">
        <f>+VLOOKUP(V$3,Fondeo!$C$38:$CV$76,Costo_fondeo!$B46,FALSE)</f>
        <v>5.5125687684163109</v>
      </c>
      <c r="W46" s="4">
        <f>+VLOOKUP(W$3,Fondeo!$C$38:$CV$76,Costo_fondeo!$B46,FALSE)</f>
        <v>5.741863539285216</v>
      </c>
      <c r="X46" s="4">
        <f>+VLOOKUP(X$3,Fondeo!$C$38:$CV$76,Costo_fondeo!$B46,FALSE)</f>
        <v>3.4831646971725876</v>
      </c>
      <c r="Y46" s="4">
        <f>+VLOOKUP(Y$3,Fondeo!$C$38:$CV$76,Costo_fondeo!$B46,FALSE)</f>
        <v>7.5728551686852903</v>
      </c>
      <c r="Z46" s="4">
        <f>+VLOOKUP(Z$3,Fondeo!$C$38:$CV$76,Costo_fondeo!$B46,FALSE)</f>
        <v>0</v>
      </c>
      <c r="AA46" s="4">
        <f>+VLOOKUP(AA$3,Fondeo!$C$38:$CV$76,Costo_fondeo!$B46,FALSE)</f>
        <v>0</v>
      </c>
      <c r="AB46" s="4">
        <f>+VLOOKUP(AB$3,Fondeo!$C$38:$CV$76,Costo_fondeo!$B46,FALSE)</f>
        <v>4.5712034966525028</v>
      </c>
      <c r="AC46" s="4">
        <f>+VLOOKUP(AC$3,Fondeo!$C$38:$CV$76,Costo_fondeo!$B46,FALSE)</f>
        <v>6.3179181467894221</v>
      </c>
      <c r="AD46" s="4">
        <f>+VLOOKUP(AD$3,Fondeo!$C$38:$CV$76,Costo_fondeo!$B46,FALSE)</f>
        <v>6.5371827094264816</v>
      </c>
      <c r="AE46" s="4">
        <f>+VLOOKUP(AE$3,Fondeo!$C$38:$CV$76,Costo_fondeo!$B46,FALSE)</f>
        <v>10.486565788125905</v>
      </c>
      <c r="AF46" s="4">
        <f>+VLOOKUP(AF$3,Fondeo!$C$38:$CV$76,Costo_fondeo!$B46,FALSE)</f>
        <v>3.9602158266162211</v>
      </c>
      <c r="AG46" s="4">
        <f>+VLOOKUP(AG$3,Fondeo!$C$38:$CV$76,Costo_fondeo!$B46,FALSE)</f>
        <v>3.9013235526597958</v>
      </c>
      <c r="AH46" s="4">
        <v>8.8148291057935904</v>
      </c>
      <c r="AI46" s="4">
        <f>+VLOOKUP(AI$3,Fondeo!$C$38:$CV$76,Costo_fondeo!$B46,FALSE)</f>
        <v>4.4796483998958054</v>
      </c>
      <c r="AJ46" s="4">
        <f>+VLOOKUP(AJ$3,Fondeo!$C$38:$CV$76,Costo_fondeo!$B46,FALSE)</f>
        <v>13.180361962965236</v>
      </c>
      <c r="AK46" s="4">
        <f>+VLOOKUP(AK$3,Fondeo!$C$38:$CV$76,Costo_fondeo!$B46,FALSE)</f>
        <v>4.7819222669180084</v>
      </c>
      <c r="AL46" s="4">
        <f>+VLOOKUP(AL$3,Fondeo!$C$38:$CV$76,Costo_fondeo!$B46,FALSE)</f>
        <v>4.1866602562515185</v>
      </c>
      <c r="AM46" s="4">
        <v>7.7837201848004796</v>
      </c>
      <c r="AN46" s="4">
        <f>+VLOOKUP(AN$3,Fondeo!$C$38:$CV$76,Costo_fondeo!$B46,FALSE)</f>
        <v>7.7157844832008671</v>
      </c>
      <c r="AO46" s="4">
        <f>+VLOOKUP(AO$3,Fondeo!$C$38:$CV$76,Costo_fondeo!$B46,FALSE)</f>
        <v>6.185196581490171</v>
      </c>
      <c r="AP46" s="4">
        <f>+VLOOKUP(AP$3,Fondeo!$C$38:$CV$76,Costo_fondeo!$B46,FALSE)</f>
        <v>0</v>
      </c>
      <c r="AQ46" s="4">
        <f>+VLOOKUP(AQ$3,Fondeo!$C$38:$CV$76,Costo_fondeo!$B46,FALSE)</f>
        <v>6.4928278003040667</v>
      </c>
      <c r="AR46" s="4">
        <f>+VLOOKUP(AR$3,Fondeo!$C$38:$CV$76,Costo_fondeo!$B46,FALSE)</f>
        <v>6.3176643458649329</v>
      </c>
      <c r="AS46" s="4">
        <f>+VLOOKUP(AS$3,Fondeo!$C$38:$CV$76,Costo_fondeo!$B46,FALSE)</f>
        <v>4.8753651461577299</v>
      </c>
      <c r="AT46" s="4">
        <f>+VLOOKUP(AT$3,Fondeo!$C$38:$CV$76,Costo_fondeo!$B46,FALSE)</f>
        <v>5.0222867938258409</v>
      </c>
      <c r="AU46" s="4">
        <f>+VLOOKUP(AU$3,Fondeo!$C$38:$CV$76,Costo_fondeo!$B46,FALSE)</f>
        <v>9.5321198178693933</v>
      </c>
      <c r="AV46" s="4">
        <f>+VLOOKUP(AV$3,Fondeo!$C$38:$CV$76,Costo_fondeo!$B46,FALSE)</f>
        <v>6.4708352493919223</v>
      </c>
      <c r="AW46" s="4">
        <f>+VLOOKUP(AW$3,Fondeo!$C$38:$CV$76,Costo_fondeo!$B46,FALSE)</f>
        <v>4.18524867974764</v>
      </c>
      <c r="AX46" s="4">
        <f>+VLOOKUP(AX$3,Fondeo!$C$38:$CV$76,Costo_fondeo!$B46,FALSE)</f>
        <v>4.4627212301758261</v>
      </c>
      <c r="AY46" s="4">
        <f>+VLOOKUP(AY$3,Fondeo!$C$38:$CV$76,Costo_fondeo!$B46,FALSE)</f>
        <v>3.8798286739147496</v>
      </c>
    </row>
    <row r="47" spans="2:51" ht="16.5" x14ac:dyDescent="0.3">
      <c r="B47" s="1">
        <v>45</v>
      </c>
      <c r="C47" s="3">
        <v>42216</v>
      </c>
      <c r="D47" s="4">
        <f>+VLOOKUP(D$3,Fondeo!$C$5:CV$18,Costo_fondeo!$B47,FALSE)</f>
        <v>1.9844112811072654</v>
      </c>
      <c r="E47" s="4">
        <f>+VLOOKUP(E$3,Fondeo!$C$5:CW$18,Costo_fondeo!$B47,FALSE)</f>
        <v>2.4830640510062651</v>
      </c>
      <c r="F47" s="4">
        <f>+VLOOKUP(F$3,Fondeo!$C$5:CX$18,Costo_fondeo!$B47,FALSE)</f>
        <v>3.6053936625941767</v>
      </c>
      <c r="G47" s="4">
        <f>+VLOOKUP(G$3,Fondeo!$C$5:CY$18,Costo_fondeo!$B47,FALSE)</f>
        <v>2.6822461738953285</v>
      </c>
      <c r="H47" s="4">
        <f>+VLOOKUP(H$3,Fondeo!$C$5:CZ$18,Costo_fondeo!$B47,FALSE)</f>
        <v>0.79330168618063335</v>
      </c>
      <c r="I47" s="4">
        <f>+VLOOKUP(I$3,Fondeo!$C$5:DA$18,Costo_fondeo!$B47,FALSE)</f>
        <v>1.119704620342032</v>
      </c>
      <c r="J47" s="4">
        <f>+VLOOKUP(J$3,Fondeo!$C$5:DB$18,Costo_fondeo!$B47,FALSE)</f>
        <v>1.8675386933687608</v>
      </c>
      <c r="K47" s="4">
        <f>+VLOOKUP(K$3,Fondeo!$C$5:DC$18,Costo_fondeo!$B47,FALSE)</f>
        <v>1.6784887627614251</v>
      </c>
      <c r="L47" s="4">
        <f>+VLOOKUP(L$3,Fondeo!$C$5:DD$18,Costo_fondeo!$B47,FALSE)</f>
        <v>1.3193197441089641</v>
      </c>
      <c r="M47" s="4">
        <f>+VLOOKUP(M$3,Fondeo!$C$5:DE$18,Costo_fondeo!$B47,FALSE)</f>
        <v>1.2815745663025422</v>
      </c>
      <c r="N47" s="4">
        <f>+VLOOKUP(N$3,Fondeo!$C$38:$CV$76,Costo_fondeo!$B47,FALSE)</f>
        <v>5.3395057595547071</v>
      </c>
      <c r="O47" s="4">
        <f>+VLOOKUP(O$3,Fondeo!$C$38:$CV$76,Costo_fondeo!$B47,FALSE)</f>
        <v>8.8917518139185887</v>
      </c>
      <c r="P47" s="4">
        <v>4.8214126510924</v>
      </c>
      <c r="Q47" s="4">
        <f>+VLOOKUP(Q$3,Fondeo!$C$38:$CV$76,Costo_fondeo!$B47,FALSE)</f>
        <v>5.4653002407695261</v>
      </c>
      <c r="R47" s="4">
        <f>+VLOOKUP(R$3,Fondeo!$C$38:$CV$76,Costo_fondeo!$B47,FALSE)</f>
        <v>5.2481202590710723</v>
      </c>
      <c r="S47" s="4">
        <f>+VLOOKUP(S$3,Fondeo!$C$38:$CV$76,Costo_fondeo!$B47,FALSE)</f>
        <v>5.1232118109471907</v>
      </c>
      <c r="T47" s="4">
        <f>+VLOOKUP(T$3,Fondeo!$C$38:$CV$76,Costo_fondeo!$B47,FALSE)</f>
        <v>3.4262377212109425</v>
      </c>
      <c r="U47" s="4">
        <f>+VLOOKUP(U$3,Fondeo!$C$38:$CV$76,Costo_fondeo!$B47,FALSE)</f>
        <v>21.27265058974049</v>
      </c>
      <c r="V47" s="4">
        <f>+VLOOKUP(V$3,Fondeo!$C$38:$CV$76,Costo_fondeo!$B47,FALSE)</f>
        <v>5.4923969434167024</v>
      </c>
      <c r="W47" s="4">
        <f>+VLOOKUP(W$3,Fondeo!$C$38:$CV$76,Costo_fondeo!$B47,FALSE)</f>
        <v>2.8962929924108272</v>
      </c>
      <c r="X47" s="4">
        <f>+VLOOKUP(X$3,Fondeo!$C$38:$CV$76,Costo_fondeo!$B47,FALSE)</f>
        <v>3.2977841081873516</v>
      </c>
      <c r="Y47" s="4">
        <f>+VLOOKUP(Y$3,Fondeo!$C$38:$CV$76,Costo_fondeo!$B47,FALSE)</f>
        <v>7.6187992772114619</v>
      </c>
      <c r="Z47" s="4">
        <f>+VLOOKUP(Z$3,Fondeo!$C$38:$CV$76,Costo_fondeo!$B47,FALSE)</f>
        <v>0</v>
      </c>
      <c r="AA47" s="4">
        <f>+VLOOKUP(AA$3,Fondeo!$C$38:$CV$76,Costo_fondeo!$B47,FALSE)</f>
        <v>0</v>
      </c>
      <c r="AB47" s="4">
        <f>+VLOOKUP(AB$3,Fondeo!$C$38:$CV$76,Costo_fondeo!$B47,FALSE)</f>
        <v>4.5115324462041002</v>
      </c>
      <c r="AC47" s="4">
        <f>+VLOOKUP(AC$3,Fondeo!$C$38:$CV$76,Costo_fondeo!$B47,FALSE)</f>
        <v>6.2693251228781017</v>
      </c>
      <c r="AD47" s="4">
        <f>+VLOOKUP(AD$3,Fondeo!$C$38:$CV$76,Costo_fondeo!$B47,FALSE)</f>
        <v>6.4533618227505434</v>
      </c>
      <c r="AE47" s="4">
        <f>+VLOOKUP(AE$3,Fondeo!$C$38:$CV$76,Costo_fondeo!$B47,FALSE)</f>
        <v>10.67699016759863</v>
      </c>
      <c r="AF47" s="4">
        <f>+VLOOKUP(AF$3,Fondeo!$C$38:$CV$76,Costo_fondeo!$B47,FALSE)</f>
        <v>3.9488120560275397</v>
      </c>
      <c r="AG47" s="4">
        <f>+VLOOKUP(AG$3,Fondeo!$C$38:$CV$76,Costo_fondeo!$B47,FALSE)</f>
        <v>3.8625540774737748</v>
      </c>
      <c r="AH47" s="4">
        <v>8.5201215338015697</v>
      </c>
      <c r="AI47" s="4">
        <f>+VLOOKUP(AI$3,Fondeo!$C$38:$CV$76,Costo_fondeo!$B47,FALSE)</f>
        <v>4.4517578632477779</v>
      </c>
      <c r="AJ47" s="4">
        <f>+VLOOKUP(AJ$3,Fondeo!$C$38:$CV$76,Costo_fondeo!$B47,FALSE)</f>
        <v>13.144445868193911</v>
      </c>
      <c r="AK47" s="4">
        <f>+VLOOKUP(AK$3,Fondeo!$C$38:$CV$76,Costo_fondeo!$B47,FALSE)</f>
        <v>4.8181419020688372</v>
      </c>
      <c r="AL47" s="4">
        <f>+VLOOKUP(AL$3,Fondeo!$C$38:$CV$76,Costo_fondeo!$B47,FALSE)</f>
        <v>4.2131757262106566</v>
      </c>
      <c r="AM47" s="4">
        <v>7.7915887642038699</v>
      </c>
      <c r="AN47" s="4">
        <f>+VLOOKUP(AN$3,Fondeo!$C$38:$CV$76,Costo_fondeo!$B47,FALSE)</f>
        <v>7.7904320886352671</v>
      </c>
      <c r="AO47" s="4">
        <f>+VLOOKUP(AO$3,Fondeo!$C$38:$CV$76,Costo_fondeo!$B47,FALSE)</f>
        <v>6.1064527457127538</v>
      </c>
      <c r="AP47" s="4">
        <f>+VLOOKUP(AP$3,Fondeo!$C$38:$CV$76,Costo_fondeo!$B47,FALSE)</f>
        <v>0</v>
      </c>
      <c r="AQ47" s="4">
        <f>+VLOOKUP(AQ$3,Fondeo!$C$38:$CV$76,Costo_fondeo!$B47,FALSE)</f>
        <v>6.4620798528360917</v>
      </c>
      <c r="AR47" s="4">
        <f>+VLOOKUP(AR$3,Fondeo!$C$38:$CV$76,Costo_fondeo!$B47,FALSE)</f>
        <v>6.2485432911429823</v>
      </c>
      <c r="AS47" s="4">
        <f>+VLOOKUP(AS$3,Fondeo!$C$38:$CV$76,Costo_fondeo!$B47,FALSE)</f>
        <v>4.8248312680702181</v>
      </c>
      <c r="AT47" s="4">
        <f>+VLOOKUP(AT$3,Fondeo!$C$38:$CV$76,Costo_fondeo!$B47,FALSE)</f>
        <v>4.9665952920226459</v>
      </c>
      <c r="AU47" s="4">
        <f>+VLOOKUP(AU$3,Fondeo!$C$38:$CV$76,Costo_fondeo!$B47,FALSE)</f>
        <v>9.4964108581337197</v>
      </c>
      <c r="AV47" s="4">
        <f>+VLOOKUP(AV$3,Fondeo!$C$38:$CV$76,Costo_fondeo!$B47,FALSE)</f>
        <v>6.4015092937582496</v>
      </c>
      <c r="AW47" s="4">
        <f>+VLOOKUP(AW$3,Fondeo!$C$38:$CV$76,Costo_fondeo!$B47,FALSE)</f>
        <v>4.1501234158410725</v>
      </c>
      <c r="AX47" s="4">
        <f>+VLOOKUP(AX$3,Fondeo!$C$38:$CV$76,Costo_fondeo!$B47,FALSE)</f>
        <v>4.4778126230721318</v>
      </c>
      <c r="AY47" s="4">
        <f>+VLOOKUP(AY$3,Fondeo!$C$38:$CV$76,Costo_fondeo!$B47,FALSE)</f>
        <v>3.8320364456234604</v>
      </c>
    </row>
    <row r="48" spans="2:51" ht="16.5" x14ac:dyDescent="0.3">
      <c r="B48" s="1">
        <v>46</v>
      </c>
      <c r="C48" s="3">
        <v>42247</v>
      </c>
      <c r="D48" s="4">
        <f>+VLOOKUP(D$3,Fondeo!$C$5:CV$18,Costo_fondeo!$B48,FALSE)</f>
        <v>1.9470047246706639</v>
      </c>
      <c r="E48" s="4">
        <f>+VLOOKUP(E$3,Fondeo!$C$5:CW$18,Costo_fondeo!$B48,FALSE)</f>
        <v>2.4719293296159397</v>
      </c>
      <c r="F48" s="4">
        <f>+VLOOKUP(F$3,Fondeo!$C$5:CX$18,Costo_fondeo!$B48,FALSE)</f>
        <v>3.5541270879026725</v>
      </c>
      <c r="G48" s="4">
        <f>+VLOOKUP(G$3,Fondeo!$C$5:CY$18,Costo_fondeo!$B48,FALSE)</f>
        <v>2.6950396298092714</v>
      </c>
      <c r="H48" s="4">
        <f>+VLOOKUP(H$3,Fondeo!$C$5:CZ$18,Costo_fondeo!$B48,FALSE)</f>
        <v>0.80945737621147784</v>
      </c>
      <c r="I48" s="4">
        <f>+VLOOKUP(I$3,Fondeo!$C$5:DA$18,Costo_fondeo!$B48,FALSE)</f>
        <v>1.1311400872904829</v>
      </c>
      <c r="J48" s="4">
        <f>+VLOOKUP(J$3,Fondeo!$C$5:DB$18,Costo_fondeo!$B48,FALSE)</f>
        <v>1.8522037700920968</v>
      </c>
      <c r="K48" s="4">
        <f>+VLOOKUP(K$3,Fondeo!$C$5:DC$18,Costo_fondeo!$B48,FALSE)</f>
        <v>1.6943688490047872</v>
      </c>
      <c r="L48" s="4">
        <f>+VLOOKUP(L$3,Fondeo!$C$5:DD$18,Costo_fondeo!$B48,FALSE)</f>
        <v>1.3253630515240535</v>
      </c>
      <c r="M48" s="4">
        <f>+VLOOKUP(M$3,Fondeo!$C$5:DE$18,Costo_fondeo!$B48,FALSE)</f>
        <v>1.3023061398378812</v>
      </c>
      <c r="N48" s="4">
        <f>+VLOOKUP(N$3,Fondeo!$C$38:$CV$76,Costo_fondeo!$B48,FALSE)</f>
        <v>5.2707919929146057</v>
      </c>
      <c r="O48" s="4">
        <f>+VLOOKUP(O$3,Fondeo!$C$38:$CV$76,Costo_fondeo!$B48,FALSE)</f>
        <v>8.767570193437372</v>
      </c>
      <c r="P48" s="4">
        <v>4.7931138972824598</v>
      </c>
      <c r="Q48" s="4">
        <f>+VLOOKUP(Q$3,Fondeo!$C$38:$CV$76,Costo_fondeo!$B48,FALSE)</f>
        <v>5.4666191813608211</v>
      </c>
      <c r="R48" s="4">
        <f>+VLOOKUP(R$3,Fondeo!$C$38:$CV$76,Costo_fondeo!$B48,FALSE)</f>
        <v>5.290369064182002</v>
      </c>
      <c r="S48" s="4">
        <f>+VLOOKUP(S$3,Fondeo!$C$38:$CV$76,Costo_fondeo!$B48,FALSE)</f>
        <v>4.9910915978988051</v>
      </c>
      <c r="T48" s="4">
        <f>+VLOOKUP(T$3,Fondeo!$C$38:$CV$76,Costo_fondeo!$B48,FALSE)</f>
        <v>3.4161615996722303</v>
      </c>
      <c r="U48" s="4">
        <f>+VLOOKUP(U$3,Fondeo!$C$38:$CV$76,Costo_fondeo!$B48,FALSE)</f>
        <v>21.55174316809422</v>
      </c>
      <c r="V48" s="4">
        <f>+VLOOKUP(V$3,Fondeo!$C$38:$CV$76,Costo_fondeo!$B48,FALSE)</f>
        <v>5.5219416898558906</v>
      </c>
      <c r="W48" s="4">
        <f>+VLOOKUP(W$3,Fondeo!$C$38:$CV$76,Costo_fondeo!$B48,FALSE)</f>
        <v>2.5656804278355176</v>
      </c>
      <c r="X48" s="4">
        <f>+VLOOKUP(X$3,Fondeo!$C$38:$CV$76,Costo_fondeo!$B48,FALSE)</f>
        <v>3.0851367380084409</v>
      </c>
      <c r="Y48" s="4">
        <f>+VLOOKUP(Y$3,Fondeo!$C$38:$CV$76,Costo_fondeo!$B48,FALSE)</f>
        <v>7.6603653056424097</v>
      </c>
      <c r="Z48" s="4">
        <f>+VLOOKUP(Z$3,Fondeo!$C$38:$CV$76,Costo_fondeo!$B48,FALSE)</f>
        <v>0</v>
      </c>
      <c r="AA48" s="4">
        <f>+VLOOKUP(AA$3,Fondeo!$C$38:$CV$76,Costo_fondeo!$B48,FALSE)</f>
        <v>0</v>
      </c>
      <c r="AB48" s="4">
        <f>+VLOOKUP(AB$3,Fondeo!$C$38:$CV$76,Costo_fondeo!$B48,FALSE)</f>
        <v>4.461913837456982</v>
      </c>
      <c r="AC48" s="4">
        <f>+VLOOKUP(AC$3,Fondeo!$C$38:$CV$76,Costo_fondeo!$B48,FALSE)</f>
        <v>6.2215091238230462</v>
      </c>
      <c r="AD48" s="4">
        <f>+VLOOKUP(AD$3,Fondeo!$C$38:$CV$76,Costo_fondeo!$B48,FALSE)</f>
        <v>6.3811286509415908</v>
      </c>
      <c r="AE48" s="4">
        <f>+VLOOKUP(AE$3,Fondeo!$C$38:$CV$76,Costo_fondeo!$B48,FALSE)</f>
        <v>10.749558355240199</v>
      </c>
      <c r="AF48" s="4">
        <f>+VLOOKUP(AF$3,Fondeo!$C$38:$CV$76,Costo_fondeo!$B48,FALSE)</f>
        <v>3.9399101401069796</v>
      </c>
      <c r="AG48" s="4">
        <f>+VLOOKUP(AG$3,Fondeo!$C$38:$CV$76,Costo_fondeo!$B48,FALSE)</f>
        <v>3.8278718185768197</v>
      </c>
      <c r="AH48" s="4">
        <v>8.5547155560785004</v>
      </c>
      <c r="AI48" s="4">
        <f>+VLOOKUP(AI$3,Fondeo!$C$38:$CV$76,Costo_fondeo!$B48,FALSE)</f>
        <v>4.4200647082438236</v>
      </c>
      <c r="AJ48" s="4">
        <f>+VLOOKUP(AJ$3,Fondeo!$C$38:$CV$76,Costo_fondeo!$B48,FALSE)</f>
        <v>13.193504481244108</v>
      </c>
      <c r="AK48" s="4">
        <f>+VLOOKUP(AK$3,Fondeo!$C$38:$CV$76,Costo_fondeo!$B48,FALSE)</f>
        <v>4.8472103311773909</v>
      </c>
      <c r="AL48" s="4">
        <f>+VLOOKUP(AL$3,Fondeo!$C$38:$CV$76,Costo_fondeo!$B48,FALSE)</f>
        <v>4.2421347443698734</v>
      </c>
      <c r="AM48" s="4">
        <v>7.7647908458343498</v>
      </c>
      <c r="AN48" s="4">
        <f>+VLOOKUP(AN$3,Fondeo!$C$38:$CV$76,Costo_fondeo!$B48,FALSE)</f>
        <v>7.7794254322723484</v>
      </c>
      <c r="AO48" s="4">
        <f>+VLOOKUP(AO$3,Fondeo!$C$38:$CV$76,Costo_fondeo!$B48,FALSE)</f>
        <v>6.0082218556267986</v>
      </c>
      <c r="AP48" s="4">
        <f>+VLOOKUP(AP$3,Fondeo!$C$38:$CV$76,Costo_fondeo!$B48,FALSE)</f>
        <v>0</v>
      </c>
      <c r="AQ48" s="4">
        <f>+VLOOKUP(AQ$3,Fondeo!$C$38:$CV$76,Costo_fondeo!$B48,FALSE)</f>
        <v>6.4389309917710538</v>
      </c>
      <c r="AR48" s="4">
        <f>+VLOOKUP(AR$3,Fondeo!$C$38:$CV$76,Costo_fondeo!$B48,FALSE)</f>
        <v>6.1782756943477262</v>
      </c>
      <c r="AS48" s="4">
        <f>+VLOOKUP(AS$3,Fondeo!$C$38:$CV$76,Costo_fondeo!$B48,FALSE)</f>
        <v>4.7690018693286946</v>
      </c>
      <c r="AT48" s="4">
        <f>+VLOOKUP(AT$3,Fondeo!$C$38:$CV$76,Costo_fondeo!$B48,FALSE)</f>
        <v>4.9263831095759372</v>
      </c>
      <c r="AU48" s="4">
        <f>+VLOOKUP(AU$3,Fondeo!$C$38:$CV$76,Costo_fondeo!$B48,FALSE)</f>
        <v>9.4749508449928737</v>
      </c>
      <c r="AV48" s="4">
        <f>+VLOOKUP(AV$3,Fondeo!$C$38:$CV$76,Costo_fondeo!$B48,FALSE)</f>
        <v>6.3445809680666292</v>
      </c>
      <c r="AW48" s="4">
        <f>+VLOOKUP(AW$3,Fondeo!$C$38:$CV$76,Costo_fondeo!$B48,FALSE)</f>
        <v>4.1026137208423146</v>
      </c>
      <c r="AX48" s="4">
        <f>+VLOOKUP(AX$3,Fondeo!$C$38:$CV$76,Costo_fondeo!$B48,FALSE)</f>
        <v>4.5104078085310046</v>
      </c>
      <c r="AY48" s="4">
        <f>+VLOOKUP(AY$3,Fondeo!$C$38:$CV$76,Costo_fondeo!$B48,FALSE)</f>
        <v>3.7925378661840288</v>
      </c>
    </row>
    <row r="49" spans="2:51" ht="16.5" x14ac:dyDescent="0.3">
      <c r="B49" s="1">
        <v>47</v>
      </c>
      <c r="C49" s="3">
        <v>42277</v>
      </c>
      <c r="D49" s="4">
        <f>+VLOOKUP(D$3,Fondeo!$C$5:CV$18,Costo_fondeo!$B49,FALSE)</f>
        <v>1.9454909534212277</v>
      </c>
      <c r="E49" s="4">
        <f>+VLOOKUP(E$3,Fondeo!$C$5:CW$18,Costo_fondeo!$B49,FALSE)</f>
        <v>2.4729204538949205</v>
      </c>
      <c r="F49" s="4">
        <f>+VLOOKUP(F$3,Fondeo!$C$5:CX$18,Costo_fondeo!$B49,FALSE)</f>
        <v>3.5279846221406381</v>
      </c>
      <c r="G49" s="4">
        <f>+VLOOKUP(G$3,Fondeo!$C$5:CY$18,Costo_fondeo!$B49,FALSE)</f>
        <v>2.7073694432560038</v>
      </c>
      <c r="H49" s="4">
        <f>+VLOOKUP(H$3,Fondeo!$C$5:CZ$18,Costo_fondeo!$B49,FALSE)</f>
        <v>0.87154545238861802</v>
      </c>
      <c r="I49" s="4">
        <f>+VLOOKUP(I$3,Fondeo!$C$5:DA$18,Costo_fondeo!$B49,FALSE)</f>
        <v>1.1192842135288883</v>
      </c>
      <c r="J49" s="4">
        <f>+VLOOKUP(J$3,Fondeo!$C$5:DB$18,Costo_fondeo!$B49,FALSE)</f>
        <v>1.859068588816724</v>
      </c>
      <c r="K49" s="4">
        <f>+VLOOKUP(K$3,Fondeo!$C$5:DC$18,Costo_fondeo!$B49,FALSE)</f>
        <v>1.7181195116903061</v>
      </c>
      <c r="L49" s="4">
        <f>+VLOOKUP(L$3,Fondeo!$C$5:DD$18,Costo_fondeo!$B49,FALSE)</f>
        <v>1.3360015505019129</v>
      </c>
      <c r="M49" s="4">
        <f>+VLOOKUP(M$3,Fondeo!$C$5:DE$18,Costo_fondeo!$B49,FALSE)</f>
        <v>1.3465535197215535</v>
      </c>
      <c r="N49" s="4">
        <f>+VLOOKUP(N$3,Fondeo!$C$38:$CV$76,Costo_fondeo!$B49,FALSE)</f>
        <v>5.1959782979772209</v>
      </c>
      <c r="O49" s="4">
        <f>+VLOOKUP(O$3,Fondeo!$C$38:$CV$76,Costo_fondeo!$B49,FALSE)</f>
        <v>8.8026771479038839</v>
      </c>
      <c r="P49" s="4">
        <v>4.7759110839406196</v>
      </c>
      <c r="Q49" s="4">
        <f>+VLOOKUP(Q$3,Fondeo!$C$38:$CV$76,Costo_fondeo!$B49,FALSE)</f>
        <v>5.4495692380404197</v>
      </c>
      <c r="R49" s="4">
        <f>+VLOOKUP(R$3,Fondeo!$C$38:$CV$76,Costo_fondeo!$B49,FALSE)</f>
        <v>5.3426840906615425</v>
      </c>
      <c r="S49" s="4">
        <f>+VLOOKUP(S$3,Fondeo!$C$38:$CV$76,Costo_fondeo!$B49,FALSE)</f>
        <v>4.8714163825880448</v>
      </c>
      <c r="T49" s="4">
        <f>+VLOOKUP(T$3,Fondeo!$C$38:$CV$76,Costo_fondeo!$B49,FALSE)</f>
        <v>3.430405626122099</v>
      </c>
      <c r="U49" s="4">
        <f>+VLOOKUP(U$3,Fondeo!$C$38:$CV$76,Costo_fondeo!$B49,FALSE)</f>
        <v>2.2433515058021847</v>
      </c>
      <c r="V49" s="4">
        <f>+VLOOKUP(V$3,Fondeo!$C$38:$CV$76,Costo_fondeo!$B49,FALSE)</f>
        <v>1.4573798356232583</v>
      </c>
      <c r="W49" s="4">
        <f>+VLOOKUP(W$3,Fondeo!$C$38:$CV$76,Costo_fondeo!$B49,FALSE)</f>
        <v>2.1353294514190826</v>
      </c>
      <c r="X49" s="4">
        <f>+VLOOKUP(X$3,Fondeo!$C$38:$CV$76,Costo_fondeo!$B49,FALSE)</f>
        <v>2.8479498157806429</v>
      </c>
      <c r="Y49" s="4">
        <f>+VLOOKUP(Y$3,Fondeo!$C$38:$CV$76,Costo_fondeo!$B49,FALSE)</f>
        <v>7.6898709368517171</v>
      </c>
      <c r="Z49" s="4">
        <f>+VLOOKUP(Z$3,Fondeo!$C$38:$CV$76,Costo_fondeo!$B49,FALSE)</f>
        <v>0</v>
      </c>
      <c r="AA49" s="4">
        <f>+VLOOKUP(AA$3,Fondeo!$C$38:$CV$76,Costo_fondeo!$B49,FALSE)</f>
        <v>0</v>
      </c>
      <c r="AB49" s="4">
        <f>+VLOOKUP(AB$3,Fondeo!$C$38:$CV$76,Costo_fondeo!$B49,FALSE)</f>
        <v>4.4137877451030869</v>
      </c>
      <c r="AC49" s="4">
        <f>+VLOOKUP(AC$3,Fondeo!$C$38:$CV$76,Costo_fondeo!$B49,FALSE)</f>
        <v>6.1900052551887752</v>
      </c>
      <c r="AD49" s="4">
        <f>+VLOOKUP(AD$3,Fondeo!$C$38:$CV$76,Costo_fondeo!$B49,FALSE)</f>
        <v>6.3498781262078809</v>
      </c>
      <c r="AE49" s="4">
        <f>+VLOOKUP(AE$3,Fondeo!$C$38:$CV$76,Costo_fondeo!$B49,FALSE)</f>
        <v>10.842130925768942</v>
      </c>
      <c r="AF49" s="4">
        <f>+VLOOKUP(AF$3,Fondeo!$C$38:$CV$76,Costo_fondeo!$B49,FALSE)</f>
        <v>3.9161256668249713</v>
      </c>
      <c r="AG49" s="4">
        <f>+VLOOKUP(AG$3,Fondeo!$C$38:$CV$76,Costo_fondeo!$B49,FALSE)</f>
        <v>3.7903648313108795</v>
      </c>
      <c r="AH49" s="4">
        <v>18.097815223522101</v>
      </c>
      <c r="AI49" s="4">
        <f>+VLOOKUP(AI$3,Fondeo!$C$38:$CV$76,Costo_fondeo!$B49,FALSE)</f>
        <v>4.389482983868338</v>
      </c>
      <c r="AJ49" s="4">
        <f>+VLOOKUP(AJ$3,Fondeo!$C$38:$CV$76,Costo_fondeo!$B49,FALSE)</f>
        <v>13.125303682676556</v>
      </c>
      <c r="AK49" s="4">
        <f>+VLOOKUP(AK$3,Fondeo!$C$38:$CV$76,Costo_fondeo!$B49,FALSE)</f>
        <v>4.8345465043694089</v>
      </c>
      <c r="AL49" s="4">
        <f>+VLOOKUP(AL$3,Fondeo!$C$38:$CV$76,Costo_fondeo!$B49,FALSE)</f>
        <v>4.2369452311695817</v>
      </c>
      <c r="AM49" s="4">
        <v>7.7375241012426503</v>
      </c>
      <c r="AN49" s="4">
        <f>+VLOOKUP(AN$3,Fondeo!$C$38:$CV$76,Costo_fondeo!$B49,FALSE)</f>
        <v>7.7466746197983509</v>
      </c>
      <c r="AO49" s="4">
        <f>+VLOOKUP(AO$3,Fondeo!$C$38:$CV$76,Costo_fondeo!$B49,FALSE)</f>
        <v>5.9146467792369828</v>
      </c>
      <c r="AP49" s="4">
        <f>+VLOOKUP(AP$3,Fondeo!$C$38:$CV$76,Costo_fondeo!$B49,FALSE)</f>
        <v>0</v>
      </c>
      <c r="AQ49" s="4">
        <f>+VLOOKUP(AQ$3,Fondeo!$C$38:$CV$76,Costo_fondeo!$B49,FALSE)</f>
        <v>6.4228210736817113</v>
      </c>
      <c r="AR49" s="4">
        <f>+VLOOKUP(AR$3,Fondeo!$C$38:$CV$76,Costo_fondeo!$B49,FALSE)</f>
        <v>6.1435309929455419</v>
      </c>
      <c r="AS49" s="4">
        <f>+VLOOKUP(AS$3,Fondeo!$C$38:$CV$76,Costo_fondeo!$B49,FALSE)</f>
        <v>4.7421709300632209</v>
      </c>
      <c r="AT49" s="4">
        <f>+VLOOKUP(AT$3,Fondeo!$C$38:$CV$76,Costo_fondeo!$B49,FALSE)</f>
        <v>4.8705234023674375</v>
      </c>
      <c r="AU49" s="4">
        <f>+VLOOKUP(AU$3,Fondeo!$C$38:$CV$76,Costo_fondeo!$B49,FALSE)</f>
        <v>9.4905644478184943</v>
      </c>
      <c r="AV49" s="4">
        <f>+VLOOKUP(AV$3,Fondeo!$C$38:$CV$76,Costo_fondeo!$B49,FALSE)</f>
        <v>6.3030590185281161</v>
      </c>
      <c r="AW49" s="4">
        <f>+VLOOKUP(AW$3,Fondeo!$C$38:$CV$76,Costo_fondeo!$B49,FALSE)</f>
        <v>4.0496391813244372</v>
      </c>
      <c r="AX49" s="4">
        <f>+VLOOKUP(AX$3,Fondeo!$C$38:$CV$76,Costo_fondeo!$B49,FALSE)</f>
        <v>4.5416073077651564</v>
      </c>
      <c r="AY49" s="4">
        <f>+VLOOKUP(AY$3,Fondeo!$C$38:$CV$76,Costo_fondeo!$B49,FALSE)</f>
        <v>3.744747188442195</v>
      </c>
    </row>
    <row r="50" spans="2:51" ht="16.5" x14ac:dyDescent="0.3">
      <c r="B50" s="1">
        <v>48</v>
      </c>
      <c r="C50" s="3">
        <v>42308</v>
      </c>
      <c r="D50" s="4">
        <f>+VLOOKUP(D$3,Fondeo!$C$5:CV$18,Costo_fondeo!$B50,FALSE)</f>
        <v>1.9463361285764802</v>
      </c>
      <c r="E50" s="4">
        <f>+VLOOKUP(E$3,Fondeo!$C$5:CW$18,Costo_fondeo!$B50,FALSE)</f>
        <v>2.4846944527340837</v>
      </c>
      <c r="F50" s="4">
        <f>+VLOOKUP(F$3,Fondeo!$C$5:CX$18,Costo_fondeo!$B50,FALSE)</f>
        <v>3.4983670645100466</v>
      </c>
      <c r="G50" s="4">
        <f>+VLOOKUP(G$3,Fondeo!$C$5:CY$18,Costo_fondeo!$B50,FALSE)</f>
        <v>2.7543100527139859</v>
      </c>
      <c r="H50" s="4">
        <f>+VLOOKUP(H$3,Fondeo!$C$5:CZ$18,Costo_fondeo!$B50,FALSE)</f>
        <v>0.93365816323950979</v>
      </c>
      <c r="I50" s="4">
        <f>+VLOOKUP(I$3,Fondeo!$C$5:DA$18,Costo_fondeo!$B50,FALSE)</f>
        <v>1.1364236424142127</v>
      </c>
      <c r="J50" s="4">
        <f>+VLOOKUP(J$3,Fondeo!$C$5:DB$18,Costo_fondeo!$B50,FALSE)</f>
        <v>1.8592190100897878</v>
      </c>
      <c r="K50" s="4">
        <f>+VLOOKUP(K$3,Fondeo!$C$5:DC$18,Costo_fondeo!$B50,FALSE)</f>
        <v>1.7243463792997868</v>
      </c>
      <c r="L50" s="4">
        <f>+VLOOKUP(L$3,Fondeo!$C$5:DD$18,Costo_fondeo!$B50,FALSE)</f>
        <v>1.3457479036247439</v>
      </c>
      <c r="M50" s="4">
        <f>+VLOOKUP(M$3,Fondeo!$C$5:DE$18,Costo_fondeo!$B50,FALSE)</f>
        <v>1.3775202377460671</v>
      </c>
      <c r="N50" s="4">
        <f>+VLOOKUP(N$3,Fondeo!$C$38:$CV$76,Costo_fondeo!$B50,FALSE)</f>
        <v>5.1190851094356402</v>
      </c>
      <c r="O50" s="4">
        <f>+VLOOKUP(O$3,Fondeo!$C$38:$CV$76,Costo_fondeo!$B50,FALSE)</f>
        <v>8.8519750782350073</v>
      </c>
      <c r="P50" s="4">
        <v>4.7595656138391602</v>
      </c>
      <c r="Q50" s="4">
        <f>+VLOOKUP(Q$3,Fondeo!$C$38:$CV$76,Costo_fondeo!$B50,FALSE)</f>
        <v>5.3310596611587053</v>
      </c>
      <c r="R50" s="4">
        <f>+VLOOKUP(R$3,Fondeo!$C$38:$CV$76,Costo_fondeo!$B50,FALSE)</f>
        <v>5.4066935447340949</v>
      </c>
      <c r="S50" s="4">
        <f>+VLOOKUP(S$3,Fondeo!$C$38:$CV$76,Costo_fondeo!$B50,FALSE)</f>
        <v>1.0162191197618975</v>
      </c>
      <c r="T50" s="4">
        <f>+VLOOKUP(T$3,Fondeo!$C$38:$CV$76,Costo_fondeo!$B50,FALSE)</f>
        <v>3.4579987239684007</v>
      </c>
      <c r="U50" s="4">
        <f>+VLOOKUP(U$3,Fondeo!$C$38:$CV$76,Costo_fondeo!$B50,FALSE)</f>
        <v>3.2503720920074071</v>
      </c>
      <c r="V50" s="4">
        <f>+VLOOKUP(V$3,Fondeo!$C$38:$CV$76,Costo_fondeo!$B50,FALSE)</f>
        <v>1.0711340851105886</v>
      </c>
      <c r="W50" s="4">
        <f>+VLOOKUP(W$3,Fondeo!$C$38:$CV$76,Costo_fondeo!$B50,FALSE)</f>
        <v>1.5930389888213929</v>
      </c>
      <c r="X50" s="4">
        <f>+VLOOKUP(X$3,Fondeo!$C$38:$CV$76,Costo_fondeo!$B50,FALSE)</f>
        <v>2.3835886067251231</v>
      </c>
      <c r="Y50" s="4">
        <f>+VLOOKUP(Y$3,Fondeo!$C$38:$CV$76,Costo_fondeo!$B50,FALSE)</f>
        <v>7.5958855546007715</v>
      </c>
      <c r="Z50" s="4">
        <f>+VLOOKUP(Z$3,Fondeo!$C$38:$CV$76,Costo_fondeo!$B50,FALSE)</f>
        <v>0</v>
      </c>
      <c r="AA50" s="4">
        <f>+VLOOKUP(AA$3,Fondeo!$C$38:$CV$76,Costo_fondeo!$B50,FALSE)</f>
        <v>0</v>
      </c>
      <c r="AB50" s="4">
        <f>+VLOOKUP(AB$3,Fondeo!$C$38:$CV$76,Costo_fondeo!$B50,FALSE)</f>
        <v>4.3624409982360559</v>
      </c>
      <c r="AC50" s="4">
        <f>+VLOOKUP(AC$3,Fondeo!$C$38:$CV$76,Costo_fondeo!$B50,FALSE)</f>
        <v>6.1518394432489014</v>
      </c>
      <c r="AD50" s="4">
        <f>+VLOOKUP(AD$3,Fondeo!$C$38:$CV$76,Costo_fondeo!$B50,FALSE)</f>
        <v>6.2244150128118862</v>
      </c>
      <c r="AE50" s="4">
        <f>+VLOOKUP(AE$3,Fondeo!$C$38:$CV$76,Costo_fondeo!$B50,FALSE)</f>
        <v>11.054135704644445</v>
      </c>
      <c r="AF50" s="4">
        <f>+VLOOKUP(AF$3,Fondeo!$C$38:$CV$76,Costo_fondeo!$B50,FALSE)</f>
        <v>3.8972988977781871</v>
      </c>
      <c r="AG50" s="4">
        <f>+VLOOKUP(AG$3,Fondeo!$C$38:$CV$76,Costo_fondeo!$B50,FALSE)</f>
        <v>3.7267468885430213</v>
      </c>
      <c r="AH50" s="4">
        <v>15.9279366769163</v>
      </c>
      <c r="AI50" s="4">
        <f>+VLOOKUP(AI$3,Fondeo!$C$38:$CV$76,Costo_fondeo!$B50,FALSE)</f>
        <v>4.3678694131259572</v>
      </c>
      <c r="AJ50" s="4">
        <f>+VLOOKUP(AJ$3,Fondeo!$C$38:$CV$76,Costo_fondeo!$B50,FALSE)</f>
        <v>13.129121118758599</v>
      </c>
      <c r="AK50" s="4">
        <f>+VLOOKUP(AK$3,Fondeo!$C$38:$CV$76,Costo_fondeo!$B50,FALSE)</f>
        <v>4.84088045536999</v>
      </c>
      <c r="AL50" s="4">
        <f>+VLOOKUP(AL$3,Fondeo!$C$38:$CV$76,Costo_fondeo!$B50,FALSE)</f>
        <v>4.2666518127866384</v>
      </c>
      <c r="AM50" s="4">
        <v>7.7119327343153898</v>
      </c>
      <c r="AN50" s="4">
        <f>+VLOOKUP(AN$3,Fondeo!$C$38:$CV$76,Costo_fondeo!$B50,FALSE)</f>
        <v>7.7306872096663772</v>
      </c>
      <c r="AO50" s="4">
        <f>+VLOOKUP(AO$3,Fondeo!$C$38:$CV$76,Costo_fondeo!$B50,FALSE)</f>
        <v>5.8315947434410349</v>
      </c>
      <c r="AP50" s="4">
        <f>+VLOOKUP(AP$3,Fondeo!$C$38:$CV$76,Costo_fondeo!$B50,FALSE)</f>
        <v>0</v>
      </c>
      <c r="AQ50" s="4">
        <f>+VLOOKUP(AQ$3,Fondeo!$C$38:$CV$76,Costo_fondeo!$B50,FALSE)</f>
        <v>6.3636767945471808</v>
      </c>
      <c r="AR50" s="4">
        <f>+VLOOKUP(AR$3,Fondeo!$C$38:$CV$76,Costo_fondeo!$B50,FALSE)</f>
        <v>6.0949045012210323</v>
      </c>
      <c r="AS50" s="4">
        <f>+VLOOKUP(AS$3,Fondeo!$C$38:$CV$76,Costo_fondeo!$B50,FALSE)</f>
        <v>4.7349831708100298</v>
      </c>
      <c r="AT50" s="4">
        <f>+VLOOKUP(AT$3,Fondeo!$C$38:$CV$76,Costo_fondeo!$B50,FALSE)</f>
        <v>4.8579976010903136</v>
      </c>
      <c r="AU50" s="4">
        <f>+VLOOKUP(AU$3,Fondeo!$C$38:$CV$76,Costo_fondeo!$B50,FALSE)</f>
        <v>9.4373978023533027</v>
      </c>
      <c r="AV50" s="4">
        <f>+VLOOKUP(AV$3,Fondeo!$C$38:$CV$76,Costo_fondeo!$B50,FALSE)</f>
        <v>6.2409646548384909</v>
      </c>
      <c r="AW50" s="4">
        <f>+VLOOKUP(AW$3,Fondeo!$C$38:$CV$76,Costo_fondeo!$B50,FALSE)</f>
        <v>4.0184290343941731</v>
      </c>
      <c r="AX50" s="4">
        <f>+VLOOKUP(AX$3,Fondeo!$C$38:$CV$76,Costo_fondeo!$B50,FALSE)</f>
        <v>4.5701104578595473</v>
      </c>
      <c r="AY50" s="4">
        <f>+VLOOKUP(AY$3,Fondeo!$C$38:$CV$76,Costo_fondeo!$B50,FALSE)</f>
        <v>3.6816290598606387</v>
      </c>
    </row>
    <row r="51" spans="2:51" ht="16.5" x14ac:dyDescent="0.3">
      <c r="B51" s="1">
        <v>49</v>
      </c>
      <c r="C51" s="3">
        <v>42338</v>
      </c>
      <c r="D51" s="4">
        <f>+VLOOKUP(D$3,Fondeo!$C$5:CV$18,Costo_fondeo!$B51,FALSE)</f>
        <v>1.9451819127676497</v>
      </c>
      <c r="E51" s="4">
        <f>+VLOOKUP(E$3,Fondeo!$C$5:CW$18,Costo_fondeo!$B51,FALSE)</f>
        <v>2.4931206667401713</v>
      </c>
      <c r="F51" s="4">
        <f>+VLOOKUP(F$3,Fondeo!$C$5:CX$18,Costo_fondeo!$B51,FALSE)</f>
        <v>3.4331897141090146</v>
      </c>
      <c r="G51" s="4">
        <f>+VLOOKUP(G$3,Fondeo!$C$5:CY$18,Costo_fondeo!$B51,FALSE)</f>
        <v>2.7924966363308972</v>
      </c>
      <c r="H51" s="4">
        <f>+VLOOKUP(H$3,Fondeo!$C$5:CZ$18,Costo_fondeo!$B51,FALSE)</f>
        <v>0.94626431023660806</v>
      </c>
      <c r="I51" s="4">
        <f>+VLOOKUP(I$3,Fondeo!$C$5:DA$18,Costo_fondeo!$B51,FALSE)</f>
        <v>1.13135104200178</v>
      </c>
      <c r="J51" s="4">
        <f>+VLOOKUP(J$3,Fondeo!$C$5:DB$18,Costo_fondeo!$B51,FALSE)</f>
        <v>1.8687611772172115</v>
      </c>
      <c r="K51" s="4">
        <f>+VLOOKUP(K$3,Fondeo!$C$5:DC$18,Costo_fondeo!$B51,FALSE)</f>
        <v>1.7418429990899611</v>
      </c>
      <c r="L51" s="4">
        <f>+VLOOKUP(L$3,Fondeo!$C$5:DD$18,Costo_fondeo!$B51,FALSE)</f>
        <v>1.3578014290582081</v>
      </c>
      <c r="M51" s="4">
        <f>+VLOOKUP(M$3,Fondeo!$C$5:DE$18,Costo_fondeo!$B51,FALSE)</f>
        <v>1.3908924884495033</v>
      </c>
      <c r="N51" s="4">
        <f>+VLOOKUP(N$3,Fondeo!$C$38:$CV$76,Costo_fondeo!$B51,FALSE)</f>
        <v>5.0288540023803447</v>
      </c>
      <c r="O51" s="4">
        <f>+VLOOKUP(O$3,Fondeo!$C$38:$CV$76,Costo_fondeo!$B51,FALSE)</f>
        <v>8.8451090746015666</v>
      </c>
      <c r="P51" s="4">
        <v>4.75836220435776</v>
      </c>
      <c r="Q51" s="4">
        <f>+VLOOKUP(Q$3,Fondeo!$C$38:$CV$76,Costo_fondeo!$B51,FALSE)</f>
        <v>5.385300723783728</v>
      </c>
      <c r="R51" s="4">
        <f>+VLOOKUP(R$3,Fondeo!$C$38:$CV$76,Costo_fondeo!$B51,FALSE)</f>
        <v>5.4445000357463202</v>
      </c>
      <c r="S51" s="4">
        <f>+VLOOKUP(S$3,Fondeo!$C$38:$CV$76,Costo_fondeo!$B51,FALSE)</f>
        <v>0.55364030963113064</v>
      </c>
      <c r="T51" s="4">
        <f>+VLOOKUP(T$3,Fondeo!$C$38:$CV$76,Costo_fondeo!$B51,FALSE)</f>
        <v>3.4518172151725541</v>
      </c>
      <c r="U51" s="4">
        <f>+VLOOKUP(U$3,Fondeo!$C$38:$CV$76,Costo_fondeo!$B51,FALSE)</f>
        <v>5.4081760034792214</v>
      </c>
      <c r="V51" s="4">
        <f>+VLOOKUP(V$3,Fondeo!$C$38:$CV$76,Costo_fondeo!$B51,FALSE)</f>
        <v>0.60283677106215261</v>
      </c>
      <c r="W51" s="4">
        <f>+VLOOKUP(W$3,Fondeo!$C$38:$CV$76,Costo_fondeo!$B51,FALSE)</f>
        <v>0.93337960107366325</v>
      </c>
      <c r="X51" s="4">
        <f>+VLOOKUP(X$3,Fondeo!$C$38:$CV$76,Costo_fondeo!$B51,FALSE)</f>
        <v>1.6956197736897001</v>
      </c>
      <c r="Y51" s="4">
        <f>+VLOOKUP(Y$3,Fondeo!$C$38:$CV$76,Costo_fondeo!$B51,FALSE)</f>
        <v>7.6118180252190939</v>
      </c>
      <c r="Z51" s="4">
        <f>+VLOOKUP(Z$3,Fondeo!$C$38:$CV$76,Costo_fondeo!$B51,FALSE)</f>
        <v>0</v>
      </c>
      <c r="AA51" s="4">
        <f>+VLOOKUP(AA$3,Fondeo!$C$38:$CV$76,Costo_fondeo!$B51,FALSE)</f>
        <v>0</v>
      </c>
      <c r="AB51" s="4">
        <f>+VLOOKUP(AB$3,Fondeo!$C$38:$CV$76,Costo_fondeo!$B51,FALSE)</f>
        <v>4.2959384652300914</v>
      </c>
      <c r="AC51" s="4">
        <f>+VLOOKUP(AC$3,Fondeo!$C$38:$CV$76,Costo_fondeo!$B51,FALSE)</f>
        <v>6.1257981439527729</v>
      </c>
      <c r="AD51" s="4">
        <f>+VLOOKUP(AD$3,Fondeo!$C$38:$CV$76,Costo_fondeo!$B51,FALSE)</f>
        <v>6.1352993428743767</v>
      </c>
      <c r="AE51" s="4">
        <f>+VLOOKUP(AE$3,Fondeo!$C$38:$CV$76,Costo_fondeo!$B51,FALSE)</f>
        <v>11.126274462465485</v>
      </c>
      <c r="AF51" s="4">
        <f>+VLOOKUP(AF$3,Fondeo!$C$38:$CV$76,Costo_fondeo!$B51,FALSE)</f>
        <v>3.8703926852856472</v>
      </c>
      <c r="AG51" s="4">
        <f>+VLOOKUP(AG$3,Fondeo!$C$38:$CV$76,Costo_fondeo!$B51,FALSE)</f>
        <v>3.6605434525041725</v>
      </c>
      <c r="AH51" s="4">
        <v>13.8031349391956</v>
      </c>
      <c r="AI51" s="4">
        <f>+VLOOKUP(AI$3,Fondeo!$C$38:$CV$76,Costo_fondeo!$B51,FALSE)</f>
        <v>4.3536690984152218</v>
      </c>
      <c r="AJ51" s="4">
        <f>+VLOOKUP(AJ$3,Fondeo!$C$38:$CV$76,Costo_fondeo!$B51,FALSE)</f>
        <v>13.138636115698022</v>
      </c>
      <c r="AK51" s="4">
        <f>+VLOOKUP(AK$3,Fondeo!$C$38:$CV$76,Costo_fondeo!$B51,FALSE)</f>
        <v>4.8476638652940176</v>
      </c>
      <c r="AL51" s="4">
        <f>+VLOOKUP(AL$3,Fondeo!$C$38:$CV$76,Costo_fondeo!$B51,FALSE)</f>
        <v>4.2928356281912095</v>
      </c>
      <c r="AM51" s="4">
        <v>7.6988174730441097</v>
      </c>
      <c r="AN51" s="4">
        <f>+VLOOKUP(AN$3,Fondeo!$C$38:$CV$76,Costo_fondeo!$B51,FALSE)</f>
        <v>7.7366591159973517</v>
      </c>
      <c r="AO51" s="4">
        <f>+VLOOKUP(AO$3,Fondeo!$C$38:$CV$76,Costo_fondeo!$B51,FALSE)</f>
        <v>5.7499704058642838</v>
      </c>
      <c r="AP51" s="4">
        <f>+VLOOKUP(AP$3,Fondeo!$C$38:$CV$76,Costo_fondeo!$B51,FALSE)</f>
        <v>0</v>
      </c>
      <c r="AQ51" s="4">
        <f>+VLOOKUP(AQ$3,Fondeo!$C$38:$CV$76,Costo_fondeo!$B51,FALSE)</f>
        <v>6.3353808758544572</v>
      </c>
      <c r="AR51" s="4">
        <f>+VLOOKUP(AR$3,Fondeo!$C$38:$CV$76,Costo_fondeo!$B51,FALSE)</f>
        <v>6.0934203560383038</v>
      </c>
      <c r="AS51" s="4">
        <f>+VLOOKUP(AS$3,Fondeo!$C$38:$CV$76,Costo_fondeo!$B51,FALSE)</f>
        <v>4.6943025325501857</v>
      </c>
      <c r="AT51" s="4">
        <f>+VLOOKUP(AT$3,Fondeo!$C$38:$CV$76,Costo_fondeo!$B51,FALSE)</f>
        <v>4.8447130133305318</v>
      </c>
      <c r="AU51" s="4">
        <f>+VLOOKUP(AU$3,Fondeo!$C$38:$CV$76,Costo_fondeo!$B51,FALSE)</f>
        <v>9.4357223106739241</v>
      </c>
      <c r="AV51" s="4">
        <f>+VLOOKUP(AV$3,Fondeo!$C$38:$CV$76,Costo_fondeo!$B51,FALSE)</f>
        <v>6.1937578432800917</v>
      </c>
      <c r="AW51" s="4">
        <f>+VLOOKUP(AW$3,Fondeo!$C$38:$CV$76,Costo_fondeo!$B51,FALSE)</f>
        <v>3.9849686316134987</v>
      </c>
      <c r="AX51" s="4">
        <f>+VLOOKUP(AX$3,Fondeo!$C$38:$CV$76,Costo_fondeo!$B51,FALSE)</f>
        <v>4.6094427770272066</v>
      </c>
      <c r="AY51" s="4">
        <f>+VLOOKUP(AY$3,Fondeo!$C$38:$CV$76,Costo_fondeo!$B51,FALSE)</f>
        <v>3.6569493086650562</v>
      </c>
    </row>
    <row r="52" spans="2:51" ht="16.5" x14ac:dyDescent="0.3">
      <c r="B52" s="1">
        <v>50</v>
      </c>
      <c r="C52" s="3">
        <v>42369</v>
      </c>
      <c r="D52" s="4">
        <f>+VLOOKUP(D$3,Fondeo!$C$5:CV$18,Costo_fondeo!$B52,FALSE)</f>
        <v>1.97445619446651</v>
      </c>
      <c r="E52" s="4">
        <f>+VLOOKUP(E$3,Fondeo!$C$5:CW$18,Costo_fondeo!$B52,FALSE)</f>
        <v>2.5131047182333144</v>
      </c>
      <c r="F52" s="4">
        <f>+VLOOKUP(F$3,Fondeo!$C$5:CX$18,Costo_fondeo!$B52,FALSE)</f>
        <v>3.3410686806994994</v>
      </c>
      <c r="G52" s="4">
        <f>+VLOOKUP(G$3,Fondeo!$C$5:CY$18,Costo_fondeo!$B52,FALSE)</f>
        <v>2.8526261586208341</v>
      </c>
      <c r="H52" s="4">
        <f>+VLOOKUP(H$3,Fondeo!$C$5:CZ$18,Costo_fondeo!$B52,FALSE)</f>
        <v>0.9324910936960138</v>
      </c>
      <c r="I52" s="4">
        <f>+VLOOKUP(I$3,Fondeo!$C$5:DA$18,Costo_fondeo!$B52,FALSE)</f>
        <v>1.0838100675048603</v>
      </c>
      <c r="J52" s="4">
        <f>+VLOOKUP(J$3,Fondeo!$C$5:DB$18,Costo_fondeo!$B52,FALSE)</f>
        <v>1.8880618264560118</v>
      </c>
      <c r="K52" s="4">
        <f>+VLOOKUP(K$3,Fondeo!$C$5:DC$18,Costo_fondeo!$B52,FALSE)</f>
        <v>1.7673315384028481</v>
      </c>
      <c r="L52" s="4">
        <f>+VLOOKUP(L$3,Fondeo!$C$5:DD$18,Costo_fondeo!$B52,FALSE)</f>
        <v>1.3720979226888725</v>
      </c>
      <c r="M52" s="4">
        <f>+VLOOKUP(M$3,Fondeo!$C$5:DE$18,Costo_fondeo!$B52,FALSE)</f>
        <v>1.4220562251268352</v>
      </c>
      <c r="N52" s="4">
        <f>+VLOOKUP(N$3,Fondeo!$C$38:$CV$76,Costo_fondeo!$B52,FALSE)</f>
        <v>4.922192649092282</v>
      </c>
      <c r="O52" s="4">
        <f>+VLOOKUP(O$3,Fondeo!$C$38:$CV$76,Costo_fondeo!$B52,FALSE)</f>
        <v>8.9029435046371095</v>
      </c>
      <c r="P52" s="4">
        <v>4.8094648646338101</v>
      </c>
      <c r="Q52" s="4">
        <f>+VLOOKUP(Q$3,Fondeo!$C$38:$CV$76,Costo_fondeo!$B52,FALSE)</f>
        <v>5.4526851253481636</v>
      </c>
      <c r="R52" s="4">
        <f>+VLOOKUP(R$3,Fondeo!$C$38:$CV$76,Costo_fondeo!$B52,FALSE)</f>
        <v>5.5113790553753876</v>
      </c>
      <c r="S52" s="4">
        <f>+VLOOKUP(S$3,Fondeo!$C$38:$CV$76,Costo_fondeo!$B52,FALSE)</f>
        <v>0</v>
      </c>
      <c r="T52" s="4">
        <f>+VLOOKUP(T$3,Fondeo!$C$38:$CV$76,Costo_fondeo!$B52,FALSE)</f>
        <v>3.4798840546897534</v>
      </c>
      <c r="U52" s="4">
        <f>+VLOOKUP(U$3,Fondeo!$C$38:$CV$76,Costo_fondeo!$B52,FALSE)</f>
        <v>22.962746484631982</v>
      </c>
      <c r="V52" s="4">
        <f>+VLOOKUP(V$3,Fondeo!$C$38:$CV$76,Costo_fondeo!$B52,FALSE)</f>
        <v>0</v>
      </c>
      <c r="W52" s="4">
        <f>+VLOOKUP(W$3,Fondeo!$C$38:$CV$76,Costo_fondeo!$B52,FALSE)</f>
        <v>0</v>
      </c>
      <c r="X52" s="4">
        <f>+VLOOKUP(X$3,Fondeo!$C$38:$CV$76,Costo_fondeo!$B52,FALSE)</f>
        <v>0.11310249858967344</v>
      </c>
      <c r="Y52" s="4">
        <f>+VLOOKUP(Y$3,Fondeo!$C$38:$CV$76,Costo_fondeo!$B52,FALSE)</f>
        <v>7.6241825707997934</v>
      </c>
      <c r="Z52" s="4">
        <f>+VLOOKUP(Z$3,Fondeo!$C$38:$CV$76,Costo_fondeo!$B52,FALSE)</f>
        <v>0</v>
      </c>
      <c r="AA52" s="4">
        <f>+VLOOKUP(AA$3,Fondeo!$C$38:$CV$76,Costo_fondeo!$B52,FALSE)</f>
        <v>0</v>
      </c>
      <c r="AB52" s="4">
        <f>+VLOOKUP(AB$3,Fondeo!$C$38:$CV$76,Costo_fondeo!$B52,FALSE)</f>
        <v>4.2590053844885727</v>
      </c>
      <c r="AC52" s="4">
        <f>+VLOOKUP(AC$3,Fondeo!$C$38:$CV$76,Costo_fondeo!$B52,FALSE)</f>
        <v>6.0614301881211681</v>
      </c>
      <c r="AD52" s="4">
        <f>+VLOOKUP(AD$3,Fondeo!$C$38:$CV$76,Costo_fondeo!$B52,FALSE)</f>
        <v>6.11033185986732</v>
      </c>
      <c r="AE52" s="4">
        <f>+VLOOKUP(AE$3,Fondeo!$C$38:$CV$76,Costo_fondeo!$B52,FALSE)</f>
        <v>10.849218214936949</v>
      </c>
      <c r="AF52" s="4">
        <f>+VLOOKUP(AF$3,Fondeo!$C$38:$CV$76,Costo_fondeo!$B52,FALSE)</f>
        <v>3.8600452612364911</v>
      </c>
      <c r="AG52" s="4">
        <f>+VLOOKUP(AG$3,Fondeo!$C$38:$CV$76,Costo_fondeo!$B52,FALSE)</f>
        <v>3.6118079588697518</v>
      </c>
      <c r="AH52" s="4">
        <v>12.8049425538664</v>
      </c>
      <c r="AI52" s="4">
        <f>+VLOOKUP(AI$3,Fondeo!$C$38:$CV$76,Costo_fondeo!$B52,FALSE)</f>
        <v>4.3458045874602647</v>
      </c>
      <c r="AJ52" s="4">
        <f>+VLOOKUP(AJ$3,Fondeo!$C$38:$CV$76,Costo_fondeo!$B52,FALSE)</f>
        <v>13.394769080233605</v>
      </c>
      <c r="AK52" s="4">
        <f>+VLOOKUP(AK$3,Fondeo!$C$38:$CV$76,Costo_fondeo!$B52,FALSE)</f>
        <v>4.8727561777176076</v>
      </c>
      <c r="AL52" s="4">
        <f>+VLOOKUP(AL$3,Fondeo!$C$38:$CV$76,Costo_fondeo!$B52,FALSE)</f>
        <v>4.3313177245484109</v>
      </c>
      <c r="AM52" s="4">
        <v>7.67480658231199</v>
      </c>
      <c r="AN52" s="4">
        <f>+VLOOKUP(AN$3,Fondeo!$C$38:$CV$76,Costo_fondeo!$B52,FALSE)</f>
        <v>7.700892151900157</v>
      </c>
      <c r="AO52" s="4">
        <f>+VLOOKUP(AO$3,Fondeo!$C$38:$CV$76,Costo_fondeo!$B52,FALSE)</f>
        <v>5.6558420628953856</v>
      </c>
      <c r="AP52" s="4">
        <f>+VLOOKUP(AP$3,Fondeo!$C$38:$CV$76,Costo_fondeo!$B52,FALSE)</f>
        <v>0</v>
      </c>
      <c r="AQ52" s="4">
        <f>+VLOOKUP(AQ$3,Fondeo!$C$38:$CV$76,Costo_fondeo!$B52,FALSE)</f>
        <v>6.2833972547494845</v>
      </c>
      <c r="AR52" s="4">
        <f>+VLOOKUP(AR$3,Fondeo!$C$38:$CV$76,Costo_fondeo!$B52,FALSE)</f>
        <v>6.0492897854843459</v>
      </c>
      <c r="AS52" s="4">
        <f>+VLOOKUP(AS$3,Fondeo!$C$38:$CV$76,Costo_fondeo!$B52,FALSE)</f>
        <v>4.6909479867121862</v>
      </c>
      <c r="AT52" s="4">
        <f>+VLOOKUP(AT$3,Fondeo!$C$38:$CV$76,Costo_fondeo!$B52,FALSE)</f>
        <v>4.816044225873477</v>
      </c>
      <c r="AU52" s="4">
        <f>+VLOOKUP(AU$3,Fondeo!$C$38:$CV$76,Costo_fondeo!$B52,FALSE)</f>
        <v>9.4076797712002502</v>
      </c>
      <c r="AV52" s="4">
        <f>+VLOOKUP(AV$3,Fondeo!$C$38:$CV$76,Costo_fondeo!$B52,FALSE)</f>
        <v>6.1440355013011008</v>
      </c>
      <c r="AW52" s="4">
        <f>+VLOOKUP(AW$3,Fondeo!$C$38:$CV$76,Costo_fondeo!$B52,FALSE)</f>
        <v>3.9596785572282278</v>
      </c>
      <c r="AX52" s="4">
        <f>+VLOOKUP(AX$3,Fondeo!$C$38:$CV$76,Costo_fondeo!$B52,FALSE)</f>
        <v>4.6552886561663058</v>
      </c>
      <c r="AY52" s="4">
        <f>+VLOOKUP(AY$3,Fondeo!$C$38:$CV$76,Costo_fondeo!$B52,FALSE)</f>
        <v>3.6170659698579186</v>
      </c>
    </row>
    <row r="53" spans="2:51" ht="16.5" x14ac:dyDescent="0.3">
      <c r="B53" s="1">
        <v>51</v>
      </c>
      <c r="C53" s="3">
        <v>42400</v>
      </c>
      <c r="D53" s="4">
        <f>+VLOOKUP(D$3,Fondeo!$C$5:CV$18,Costo_fondeo!$B53,FALSE)</f>
        <v>1.98133899141321</v>
      </c>
      <c r="E53" s="4">
        <f>+VLOOKUP(E$3,Fondeo!$C$5:CW$18,Costo_fondeo!$B53,FALSE)</f>
        <v>2.5193579621544551</v>
      </c>
      <c r="F53" s="4">
        <f>+VLOOKUP(F$3,Fondeo!$C$5:CX$18,Costo_fondeo!$B53,FALSE)</f>
        <v>3.363768079070431</v>
      </c>
      <c r="G53" s="4">
        <f>+VLOOKUP(G$3,Fondeo!$C$5:CY$18,Costo_fondeo!$B53,FALSE)</f>
        <v>2.912990899312986</v>
      </c>
      <c r="H53" s="4">
        <f>+VLOOKUP(H$3,Fondeo!$C$5:CZ$18,Costo_fondeo!$B53,FALSE)</f>
        <v>0.94952481220427665</v>
      </c>
      <c r="I53" s="4">
        <f>+VLOOKUP(I$3,Fondeo!$C$5:DA$18,Costo_fondeo!$B53,FALSE)</f>
        <v>1.0712144978880602</v>
      </c>
      <c r="J53" s="4">
        <f>+VLOOKUP(J$3,Fondeo!$C$5:DB$18,Costo_fondeo!$B53,FALSE)</f>
        <v>1.8855509277706823</v>
      </c>
      <c r="K53" s="4">
        <f>+VLOOKUP(K$3,Fondeo!$C$5:DC$18,Costo_fondeo!$B53,FALSE)</f>
        <v>1.758335513058279</v>
      </c>
      <c r="L53" s="4">
        <f>+VLOOKUP(L$3,Fondeo!$C$5:DD$18,Costo_fondeo!$B53,FALSE)</f>
        <v>1.391205532083432</v>
      </c>
      <c r="M53" s="4">
        <f>+VLOOKUP(M$3,Fondeo!$C$5:DE$18,Costo_fondeo!$B53,FALSE)</f>
        <v>1.4216050075669986</v>
      </c>
      <c r="N53" s="4">
        <f>+VLOOKUP(N$3,Fondeo!$C$38:$CV$76,Costo_fondeo!$B53,FALSE)</f>
        <v>4.8310857669750522</v>
      </c>
      <c r="O53" s="4">
        <f>+VLOOKUP(O$3,Fondeo!$C$38:$CV$76,Costo_fondeo!$B53,FALSE)</f>
        <v>8.9623240718016213</v>
      </c>
      <c r="P53" s="4">
        <v>4.8330302139763699</v>
      </c>
      <c r="Q53" s="4">
        <f>+VLOOKUP(Q$3,Fondeo!$C$38:$CV$76,Costo_fondeo!$B53,FALSE)</f>
        <v>5.5288320771803559</v>
      </c>
      <c r="R53" s="4">
        <f>+VLOOKUP(R$3,Fondeo!$C$38:$CV$76,Costo_fondeo!$B53,FALSE)</f>
        <v>5.556032513230666</v>
      </c>
      <c r="S53" s="4">
        <f>+VLOOKUP(S$3,Fondeo!$C$38:$CV$76,Costo_fondeo!$B53,FALSE)</f>
        <v>-0.68292527495714028</v>
      </c>
      <c r="T53" s="4">
        <f>+VLOOKUP(T$3,Fondeo!$C$38:$CV$76,Costo_fondeo!$B53,FALSE)</f>
        <v>3.5064766126717406</v>
      </c>
      <c r="U53" s="4">
        <f>+VLOOKUP(U$3,Fondeo!$C$38:$CV$76,Costo_fondeo!$B53,FALSE)</f>
        <v>390.71801676724544</v>
      </c>
      <c r="V53" s="4">
        <f>+VLOOKUP(V$3,Fondeo!$C$38:$CV$76,Costo_fondeo!$B53,FALSE)</f>
        <v>-0.82574536860498016</v>
      </c>
      <c r="W53" s="4">
        <f>+VLOOKUP(W$3,Fondeo!$C$38:$CV$76,Costo_fondeo!$B53,FALSE)</f>
        <v>-1.3655576506547549</v>
      </c>
      <c r="X53" s="4">
        <f>+VLOOKUP(X$3,Fondeo!$C$38:$CV$76,Costo_fondeo!$B53,FALSE)</f>
        <v>-4.623949674386191</v>
      </c>
      <c r="Y53" s="4">
        <f>+VLOOKUP(Y$3,Fondeo!$C$38:$CV$76,Costo_fondeo!$B53,FALSE)</f>
        <v>7.6506694606505183</v>
      </c>
      <c r="Z53" s="4">
        <f>+VLOOKUP(Z$3,Fondeo!$C$38:$CV$76,Costo_fondeo!$B53,FALSE)</f>
        <v>0</v>
      </c>
      <c r="AA53" s="4">
        <f>+VLOOKUP(AA$3,Fondeo!$C$38:$CV$76,Costo_fondeo!$B53,FALSE)</f>
        <v>0</v>
      </c>
      <c r="AB53" s="4">
        <f>+VLOOKUP(AB$3,Fondeo!$C$38:$CV$76,Costo_fondeo!$B53,FALSE)</f>
        <v>4.22264965892614</v>
      </c>
      <c r="AC53" s="4">
        <f>+VLOOKUP(AC$3,Fondeo!$C$38:$CV$76,Costo_fondeo!$B53,FALSE)</f>
        <v>5.9833952281435616</v>
      </c>
      <c r="AD53" s="4">
        <f>+VLOOKUP(AD$3,Fondeo!$C$38:$CV$76,Costo_fondeo!$B53,FALSE)</f>
        <v>6.099477484333808</v>
      </c>
      <c r="AE53" s="4">
        <f>+VLOOKUP(AE$3,Fondeo!$C$38:$CV$76,Costo_fondeo!$B53,FALSE)</f>
        <v>10.94450930696059</v>
      </c>
      <c r="AF53" s="4">
        <f>+VLOOKUP(AF$3,Fondeo!$C$38:$CV$76,Costo_fondeo!$B53,FALSE)</f>
        <v>3.8497349659259981</v>
      </c>
      <c r="AG53" s="4">
        <f>+VLOOKUP(AG$3,Fondeo!$C$38:$CV$76,Costo_fondeo!$B53,FALSE)</f>
        <v>3.5707972987233334</v>
      </c>
      <c r="AH53" s="4">
        <v>12.0500529879642</v>
      </c>
      <c r="AI53" s="4">
        <f>+VLOOKUP(AI$3,Fondeo!$C$38:$CV$76,Costo_fondeo!$B53,FALSE)</f>
        <v>4.3391468139392897</v>
      </c>
      <c r="AJ53" s="4">
        <f>+VLOOKUP(AJ$3,Fondeo!$C$38:$CV$76,Costo_fondeo!$B53,FALSE)</f>
        <v>13.501924387202664</v>
      </c>
      <c r="AK53" s="4">
        <f>+VLOOKUP(AK$3,Fondeo!$C$38:$CV$76,Costo_fondeo!$B53,FALSE)</f>
        <v>4.8511269848836065</v>
      </c>
      <c r="AL53" s="4">
        <f>+VLOOKUP(AL$3,Fondeo!$C$38:$CV$76,Costo_fondeo!$B53,FALSE)</f>
        <v>4.3749240099683684</v>
      </c>
      <c r="AM53" s="4">
        <v>7.6557032729312997</v>
      </c>
      <c r="AN53" s="4">
        <f>+VLOOKUP(AN$3,Fondeo!$C$38:$CV$76,Costo_fondeo!$B53,FALSE)</f>
        <v>7.6735637948925044</v>
      </c>
      <c r="AO53" s="4">
        <f>+VLOOKUP(AO$3,Fondeo!$C$38:$CV$76,Costo_fondeo!$B53,FALSE)</f>
        <v>5.5644548065102688</v>
      </c>
      <c r="AP53" s="4">
        <f>+VLOOKUP(AP$3,Fondeo!$C$38:$CV$76,Costo_fondeo!$B53,FALSE)</f>
        <v>0</v>
      </c>
      <c r="AQ53" s="4">
        <f>+VLOOKUP(AQ$3,Fondeo!$C$38:$CV$76,Costo_fondeo!$B53,FALSE)</f>
        <v>6.2389166586897211</v>
      </c>
      <c r="AR53" s="4">
        <f>+VLOOKUP(AR$3,Fondeo!$C$38:$CV$76,Costo_fondeo!$B53,FALSE)</f>
        <v>6.0332869195681527</v>
      </c>
      <c r="AS53" s="4">
        <f>+VLOOKUP(AS$3,Fondeo!$C$38:$CV$76,Costo_fondeo!$B53,FALSE)</f>
        <v>4.6721661441615749</v>
      </c>
      <c r="AT53" s="4">
        <f>+VLOOKUP(AT$3,Fondeo!$C$38:$CV$76,Costo_fondeo!$B53,FALSE)</f>
        <v>4.8044354843426564</v>
      </c>
      <c r="AU53" s="4">
        <f>+VLOOKUP(AU$3,Fondeo!$C$38:$CV$76,Costo_fondeo!$B53,FALSE)</f>
        <v>9.3721584565993687</v>
      </c>
      <c r="AV53" s="4">
        <f>+VLOOKUP(AV$3,Fondeo!$C$38:$CV$76,Costo_fondeo!$B53,FALSE)</f>
        <v>6.1059997957588852</v>
      </c>
      <c r="AW53" s="4">
        <f>+VLOOKUP(AW$3,Fondeo!$C$38:$CV$76,Costo_fondeo!$B53,FALSE)</f>
        <v>3.9367019522595075</v>
      </c>
      <c r="AX53" s="4">
        <f>+VLOOKUP(AX$3,Fondeo!$C$38:$CV$76,Costo_fondeo!$B53,FALSE)</f>
        <v>4.6830539016731034</v>
      </c>
      <c r="AY53" s="4">
        <f>+VLOOKUP(AY$3,Fondeo!$C$38:$CV$76,Costo_fondeo!$B53,FALSE)</f>
        <v>3.5833717459117946</v>
      </c>
    </row>
    <row r="54" spans="2:51" ht="16.5" x14ac:dyDescent="0.3">
      <c r="B54" s="1">
        <v>52</v>
      </c>
      <c r="C54" s="3">
        <v>42429</v>
      </c>
      <c r="D54" s="4">
        <f>+VLOOKUP(D$3,Fondeo!$C$5:CV$18,Costo_fondeo!$B54,FALSE)</f>
        <v>1.9850519636056834</v>
      </c>
      <c r="E54" s="4">
        <f>+VLOOKUP(E$3,Fondeo!$C$5:CW$18,Costo_fondeo!$B54,FALSE)</f>
        <v>2.5220426656991926</v>
      </c>
      <c r="F54" s="4">
        <f>+VLOOKUP(F$3,Fondeo!$C$5:CX$18,Costo_fondeo!$B54,FALSE)</f>
        <v>3.3977691173974081</v>
      </c>
      <c r="G54" s="4">
        <f>+VLOOKUP(G$3,Fondeo!$C$5:CY$18,Costo_fondeo!$B54,FALSE)</f>
        <v>3.1128110541060421</v>
      </c>
      <c r="H54" s="4">
        <f>+VLOOKUP(H$3,Fondeo!$C$5:CZ$18,Costo_fondeo!$B54,FALSE)</f>
        <v>0.95132864472005763</v>
      </c>
      <c r="I54" s="4">
        <f>+VLOOKUP(I$3,Fondeo!$C$5:DA$18,Costo_fondeo!$B54,FALSE)</f>
        <v>1.0420495609232261</v>
      </c>
      <c r="J54" s="4">
        <f>+VLOOKUP(J$3,Fondeo!$C$5:DB$18,Costo_fondeo!$B54,FALSE)</f>
        <v>1.8926615535851221</v>
      </c>
      <c r="K54" s="4">
        <f>+VLOOKUP(K$3,Fondeo!$C$5:DC$18,Costo_fondeo!$B54,FALSE)</f>
        <v>1.7474863648131531</v>
      </c>
      <c r="L54" s="4">
        <f>+VLOOKUP(L$3,Fondeo!$C$5:DD$18,Costo_fondeo!$B54,FALSE)</f>
        <v>1.3402328982926635</v>
      </c>
      <c r="M54" s="4">
        <f>+VLOOKUP(M$3,Fondeo!$C$5:DE$18,Costo_fondeo!$B54,FALSE)</f>
        <v>1.424459550468782</v>
      </c>
      <c r="N54" s="4">
        <f>+VLOOKUP(N$3,Fondeo!$C$38:$CV$76,Costo_fondeo!$B54,FALSE)</f>
        <v>4.7619746197163098</v>
      </c>
      <c r="O54" s="4">
        <f>+VLOOKUP(O$3,Fondeo!$C$38:$CV$76,Costo_fondeo!$B54,FALSE)</f>
        <v>9.0193284020269751</v>
      </c>
      <c r="P54" s="4">
        <v>4.8852067148117104</v>
      </c>
      <c r="Q54" s="4">
        <f>+VLOOKUP(Q$3,Fondeo!$C$38:$CV$76,Costo_fondeo!$B54,FALSE)</f>
        <v>5.643538143914915</v>
      </c>
      <c r="R54" s="4">
        <f>+VLOOKUP(R$3,Fondeo!$C$38:$CV$76,Costo_fondeo!$B54,FALSE)</f>
        <v>5.565224568575565</v>
      </c>
      <c r="S54" s="4">
        <f>+VLOOKUP(S$3,Fondeo!$C$38:$CV$76,Costo_fondeo!$B54,FALSE)</f>
        <v>-1.4599040356696076</v>
      </c>
      <c r="T54" s="4">
        <f>+VLOOKUP(T$3,Fondeo!$C$38:$CV$76,Costo_fondeo!$B54,FALSE)</f>
        <v>3.4872610708584597</v>
      </c>
      <c r="U54" s="4">
        <f>+VLOOKUP(U$3,Fondeo!$C$38:$CV$76,Costo_fondeo!$B54,FALSE)</f>
        <v>753.10644740802275</v>
      </c>
      <c r="V54" s="4">
        <f>+VLOOKUP(V$3,Fondeo!$C$38:$CV$76,Costo_fondeo!$B54,FALSE)</f>
        <v>-1.7965421549180307</v>
      </c>
      <c r="W54" s="4">
        <f>+VLOOKUP(W$3,Fondeo!$C$38:$CV$76,Costo_fondeo!$B54,FALSE)</f>
        <v>-3.4453724566114139</v>
      </c>
      <c r="X54" s="4">
        <f>+VLOOKUP(X$3,Fondeo!$C$38:$CV$76,Costo_fondeo!$B54,FALSE)</f>
        <v>-968450.53195994638</v>
      </c>
      <c r="Y54" s="4">
        <f>+VLOOKUP(Y$3,Fondeo!$C$38:$CV$76,Costo_fondeo!$B54,FALSE)</f>
        <v>7.6712012570957109</v>
      </c>
      <c r="Z54" s="4">
        <f>+VLOOKUP(Z$3,Fondeo!$C$38:$CV$76,Costo_fondeo!$B54,FALSE)</f>
        <v>0</v>
      </c>
      <c r="AA54" s="4">
        <f>+VLOOKUP(AA$3,Fondeo!$C$38:$CV$76,Costo_fondeo!$B54,FALSE)</f>
        <v>0</v>
      </c>
      <c r="AB54" s="4">
        <f>+VLOOKUP(AB$3,Fondeo!$C$38:$CV$76,Costo_fondeo!$B54,FALSE)</f>
        <v>4.212547980264989</v>
      </c>
      <c r="AC54" s="4">
        <f>+VLOOKUP(AC$3,Fondeo!$C$38:$CV$76,Costo_fondeo!$B54,FALSE)</f>
        <v>5.9410239371925062</v>
      </c>
      <c r="AD54" s="4">
        <f>+VLOOKUP(AD$3,Fondeo!$C$38:$CV$76,Costo_fondeo!$B54,FALSE)</f>
        <v>6.097320085011904</v>
      </c>
      <c r="AE54" s="4">
        <f>+VLOOKUP(AE$3,Fondeo!$C$38:$CV$76,Costo_fondeo!$B54,FALSE)</f>
        <v>11.039905595152497</v>
      </c>
      <c r="AF54" s="4">
        <f>+VLOOKUP(AF$3,Fondeo!$C$38:$CV$76,Costo_fondeo!$B54,FALSE)</f>
        <v>3.8485990221926092</v>
      </c>
      <c r="AG54" s="4">
        <f>+VLOOKUP(AG$3,Fondeo!$C$38:$CV$76,Costo_fondeo!$B54,FALSE)</f>
        <v>3.5436297473419289</v>
      </c>
      <c r="AH54" s="4">
        <v>11.344227192932401</v>
      </c>
      <c r="AI54" s="4">
        <f>+VLOOKUP(AI$3,Fondeo!$C$38:$CV$76,Costo_fondeo!$B54,FALSE)</f>
        <v>4.3374965521758817</v>
      </c>
      <c r="AJ54" s="4">
        <f>+VLOOKUP(AJ$3,Fondeo!$C$38:$CV$76,Costo_fondeo!$B54,FALSE)</f>
        <v>13.530555350084331</v>
      </c>
      <c r="AK54" s="4">
        <f>+VLOOKUP(AK$3,Fondeo!$C$38:$CV$76,Costo_fondeo!$B54,FALSE)</f>
        <v>4.8496019981071319</v>
      </c>
      <c r="AL54" s="4">
        <f>+VLOOKUP(AL$3,Fondeo!$C$38:$CV$76,Costo_fondeo!$B54,FALSE)</f>
        <v>4.418635991785524</v>
      </c>
      <c r="AM54" s="4">
        <v>7.6212600825637598</v>
      </c>
      <c r="AN54" s="4">
        <f>+VLOOKUP(AN$3,Fondeo!$C$38:$CV$76,Costo_fondeo!$B54,FALSE)</f>
        <v>7.6762938782902097</v>
      </c>
      <c r="AO54" s="4">
        <f>+VLOOKUP(AO$3,Fondeo!$C$38:$CV$76,Costo_fondeo!$B54,FALSE)</f>
        <v>5.491929012076441</v>
      </c>
      <c r="AP54" s="4">
        <f>+VLOOKUP(AP$3,Fondeo!$C$38:$CV$76,Costo_fondeo!$B54,FALSE)</f>
        <v>0</v>
      </c>
      <c r="AQ54" s="4">
        <f>+VLOOKUP(AQ$3,Fondeo!$C$38:$CV$76,Costo_fondeo!$B54,FALSE)</f>
        <v>6.2168266423498464</v>
      </c>
      <c r="AR54" s="4">
        <f>+VLOOKUP(AR$3,Fondeo!$C$38:$CV$76,Costo_fondeo!$B54,FALSE)</f>
        <v>6.0243017892341513</v>
      </c>
      <c r="AS54" s="4">
        <f>+VLOOKUP(AS$3,Fondeo!$C$38:$CV$76,Costo_fondeo!$B54,FALSE)</f>
        <v>4.6559131795826154</v>
      </c>
      <c r="AT54" s="4">
        <f>+VLOOKUP(AT$3,Fondeo!$C$38:$CV$76,Costo_fondeo!$B54,FALSE)</f>
        <v>4.8305429691250206</v>
      </c>
      <c r="AU54" s="4">
        <f>+VLOOKUP(AU$3,Fondeo!$C$38:$CV$76,Costo_fondeo!$B54,FALSE)</f>
        <v>9.404731549218571</v>
      </c>
      <c r="AV54" s="4">
        <f>+VLOOKUP(AV$3,Fondeo!$C$38:$CV$76,Costo_fondeo!$B54,FALSE)</f>
        <v>6.1109351491816479</v>
      </c>
      <c r="AW54" s="4">
        <f>+VLOOKUP(AW$3,Fondeo!$C$38:$CV$76,Costo_fondeo!$B54,FALSE)</f>
        <v>3.9290644879968482</v>
      </c>
      <c r="AX54" s="4">
        <f>+VLOOKUP(AX$3,Fondeo!$C$38:$CV$76,Costo_fondeo!$B54,FALSE)</f>
        <v>4.7056967703919748</v>
      </c>
      <c r="AY54" s="4">
        <f>+VLOOKUP(AY$3,Fondeo!$C$38:$CV$76,Costo_fondeo!$B54,FALSE)</f>
        <v>3.5583222719091498</v>
      </c>
    </row>
    <row r="55" spans="2:51" ht="16.5" x14ac:dyDescent="0.3">
      <c r="B55" s="1">
        <v>53</v>
      </c>
      <c r="C55" s="3">
        <v>42460</v>
      </c>
      <c r="D55" s="4">
        <f>+VLOOKUP(D$3,Fondeo!$C$5:CV$18,Costo_fondeo!$B55,FALSE)</f>
        <v>1.9878594139665158</v>
      </c>
      <c r="E55" s="4">
        <f>+VLOOKUP(E$3,Fondeo!$C$5:CW$18,Costo_fondeo!$B55,FALSE)</f>
        <v>2.5326171299541196</v>
      </c>
      <c r="F55" s="4">
        <f>+VLOOKUP(F$3,Fondeo!$C$5:CX$18,Costo_fondeo!$B55,FALSE)</f>
        <v>3.4363316982371779</v>
      </c>
      <c r="G55" s="4">
        <f>+VLOOKUP(G$3,Fondeo!$C$5:CY$18,Costo_fondeo!$B55,FALSE)</f>
        <v>3.1742086587884586</v>
      </c>
      <c r="H55" s="4">
        <f>+VLOOKUP(H$3,Fondeo!$C$5:CZ$18,Costo_fondeo!$B55,FALSE)</f>
        <v>0.89194417370416645</v>
      </c>
      <c r="I55" s="4">
        <f>+VLOOKUP(I$3,Fondeo!$C$5:DA$18,Costo_fondeo!$B55,FALSE)</f>
        <v>1.0139825182614746</v>
      </c>
      <c r="J55" s="4">
        <f>+VLOOKUP(J$3,Fondeo!$C$5:DB$18,Costo_fondeo!$B55,FALSE)</f>
        <v>1.8931613396695766</v>
      </c>
      <c r="K55" s="4">
        <f>+VLOOKUP(K$3,Fondeo!$C$5:DC$18,Costo_fondeo!$B55,FALSE)</f>
        <v>1.7435752895785042</v>
      </c>
      <c r="L55" s="4">
        <f>+VLOOKUP(L$3,Fondeo!$C$5:DD$18,Costo_fondeo!$B55,FALSE)</f>
        <v>1.3209415839067167</v>
      </c>
      <c r="M55" s="4">
        <f>+VLOOKUP(M$3,Fondeo!$C$5:DE$18,Costo_fondeo!$B55,FALSE)</f>
        <v>1.4283353026192429</v>
      </c>
      <c r="N55" s="4">
        <f>+VLOOKUP(N$3,Fondeo!$C$38:$CV$76,Costo_fondeo!$B55,FALSE)</f>
        <v>4.6714474226190648</v>
      </c>
      <c r="O55" s="4">
        <f>+VLOOKUP(O$3,Fondeo!$C$38:$CV$76,Costo_fondeo!$B55,FALSE)</f>
        <v>9.0180567649783256</v>
      </c>
      <c r="P55" s="4">
        <v>4.8878288764905404</v>
      </c>
      <c r="Q55" s="4">
        <f>+VLOOKUP(Q$3,Fondeo!$C$38:$CV$76,Costo_fondeo!$B55,FALSE)</f>
        <v>5.7220733657692584</v>
      </c>
      <c r="R55" s="4">
        <f>+VLOOKUP(R$3,Fondeo!$C$38:$CV$76,Costo_fondeo!$B55,FALSE)</f>
        <v>5.6401048406467629</v>
      </c>
      <c r="S55" s="4">
        <f>+VLOOKUP(S$3,Fondeo!$C$38:$CV$76,Costo_fondeo!$B55,FALSE)</f>
        <v>-2.4797201875260995</v>
      </c>
      <c r="T55" s="4">
        <f>+VLOOKUP(T$3,Fondeo!$C$38:$CV$76,Costo_fondeo!$B55,FALSE)</f>
        <v>3.5039308061858154</v>
      </c>
      <c r="U55" s="4">
        <f>+VLOOKUP(U$3,Fondeo!$C$38:$CV$76,Costo_fondeo!$B55,FALSE)</f>
        <v>910.5937745168909</v>
      </c>
      <c r="V55" s="4">
        <f>+VLOOKUP(V$3,Fondeo!$C$38:$CV$76,Costo_fondeo!$B55,FALSE)</f>
        <v>-3.2441306207032401</v>
      </c>
      <c r="W55" s="4">
        <f>+VLOOKUP(W$3,Fondeo!$C$38:$CV$76,Costo_fondeo!$B55,FALSE)</f>
        <v>-7.8471025375780474</v>
      </c>
      <c r="X55" s="4">
        <f>+VLOOKUP(X$3,Fondeo!$C$38:$CV$76,Costo_fondeo!$B55,FALSE)</f>
        <v>0</v>
      </c>
      <c r="Y55" s="4">
        <f>+VLOOKUP(Y$3,Fondeo!$C$38:$CV$76,Costo_fondeo!$B55,FALSE)</f>
        <v>7.6735596783289504</v>
      </c>
      <c r="Z55" s="4">
        <f>+VLOOKUP(Z$3,Fondeo!$C$38:$CV$76,Costo_fondeo!$B55,FALSE)</f>
        <v>0</v>
      </c>
      <c r="AA55" s="4">
        <f>+VLOOKUP(AA$3,Fondeo!$C$38:$CV$76,Costo_fondeo!$B55,FALSE)</f>
        <v>0</v>
      </c>
      <c r="AB55" s="4">
        <f>+VLOOKUP(AB$3,Fondeo!$C$38:$CV$76,Costo_fondeo!$B55,FALSE)</f>
        <v>4.1790026365861994</v>
      </c>
      <c r="AC55" s="4">
        <f>+VLOOKUP(AC$3,Fondeo!$C$38:$CV$76,Costo_fondeo!$B55,FALSE)</f>
        <v>5.9109082810691778</v>
      </c>
      <c r="AD55" s="4">
        <f>+VLOOKUP(AD$3,Fondeo!$C$38:$CV$76,Costo_fondeo!$B55,FALSE)</f>
        <v>6.0919973981256907</v>
      </c>
      <c r="AE55" s="4">
        <f>+VLOOKUP(AE$3,Fondeo!$C$38:$CV$76,Costo_fondeo!$B55,FALSE)</f>
        <v>11.137679115780587</v>
      </c>
      <c r="AF55" s="4">
        <f>+VLOOKUP(AF$3,Fondeo!$C$38:$CV$76,Costo_fondeo!$B55,FALSE)</f>
        <v>3.8571694986313361</v>
      </c>
      <c r="AG55" s="4">
        <f>+VLOOKUP(AG$3,Fondeo!$C$38:$CV$76,Costo_fondeo!$B55,FALSE)</f>
        <v>3.5178992006510543</v>
      </c>
      <c r="AH55" s="4">
        <v>10.809811302466199</v>
      </c>
      <c r="AI55" s="4">
        <f>+VLOOKUP(AI$3,Fondeo!$C$38:$CV$76,Costo_fondeo!$B55,FALSE)</f>
        <v>4.3299824378637588</v>
      </c>
      <c r="AJ55" s="4">
        <f>+VLOOKUP(AJ$3,Fondeo!$C$38:$CV$76,Costo_fondeo!$B55,FALSE)</f>
        <v>13.468186041795626</v>
      </c>
      <c r="AK55" s="4">
        <f>+VLOOKUP(AK$3,Fondeo!$C$38:$CV$76,Costo_fondeo!$B55,FALSE)</f>
        <v>4.8242701845838321</v>
      </c>
      <c r="AL55" s="4">
        <f>+VLOOKUP(AL$3,Fondeo!$C$38:$CV$76,Costo_fondeo!$B55,FALSE)</f>
        <v>4.4864865881672777</v>
      </c>
      <c r="AM55" s="4">
        <v>7.5882667741715597</v>
      </c>
      <c r="AN55" s="4">
        <f>+VLOOKUP(AN$3,Fondeo!$C$38:$CV$76,Costo_fondeo!$B55,FALSE)</f>
        <v>7.6466136100463062</v>
      </c>
      <c r="AO55" s="4">
        <f>+VLOOKUP(AO$3,Fondeo!$C$38:$CV$76,Costo_fondeo!$B55,FALSE)</f>
        <v>4.7731377713856249</v>
      </c>
      <c r="AP55" s="4">
        <f>+VLOOKUP(AP$3,Fondeo!$C$38:$CV$76,Costo_fondeo!$B55,FALSE)</f>
        <v>0</v>
      </c>
      <c r="AQ55" s="4">
        <f>+VLOOKUP(AQ$3,Fondeo!$C$38:$CV$76,Costo_fondeo!$B55,FALSE)</f>
        <v>6.1635872386388098</v>
      </c>
      <c r="AR55" s="4">
        <f>+VLOOKUP(AR$3,Fondeo!$C$38:$CV$76,Costo_fondeo!$B55,FALSE)</f>
        <v>5.9943658028792237</v>
      </c>
      <c r="AS55" s="4">
        <f>+VLOOKUP(AS$3,Fondeo!$C$38:$CV$76,Costo_fondeo!$B55,FALSE)</f>
        <v>4.6862195269209668</v>
      </c>
      <c r="AT55" s="4">
        <f>+VLOOKUP(AT$3,Fondeo!$C$38:$CV$76,Costo_fondeo!$B55,FALSE)</f>
        <v>4.8104075496560945</v>
      </c>
      <c r="AU55" s="4">
        <f>+VLOOKUP(AU$3,Fondeo!$C$38:$CV$76,Costo_fondeo!$B55,FALSE)</f>
        <v>9.3953081265177438</v>
      </c>
      <c r="AV55" s="4">
        <f>+VLOOKUP(AV$3,Fondeo!$C$38:$CV$76,Costo_fondeo!$B55,FALSE)</f>
        <v>6.0962937197506077</v>
      </c>
      <c r="AW55" s="4">
        <f>+VLOOKUP(AW$3,Fondeo!$C$38:$CV$76,Costo_fondeo!$B55,FALSE)</f>
        <v>3.9133544749553622</v>
      </c>
      <c r="AX55" s="4">
        <f>+VLOOKUP(AX$3,Fondeo!$C$38:$CV$76,Costo_fondeo!$B55,FALSE)</f>
        <v>4.7104257906083618</v>
      </c>
      <c r="AY55" s="4">
        <f>+VLOOKUP(AY$3,Fondeo!$C$38:$CV$76,Costo_fondeo!$B55,FALSE)</f>
        <v>3.5329583150733006</v>
      </c>
    </row>
    <row r="56" spans="2:51" ht="16.5" x14ac:dyDescent="0.3">
      <c r="B56" s="1">
        <v>54</v>
      </c>
      <c r="C56" s="3">
        <v>42490</v>
      </c>
      <c r="D56" s="4">
        <f>+VLOOKUP(D$3,Fondeo!$C$5:CV$18,Costo_fondeo!$B56,FALSE)</f>
        <v>2.0069726114047093</v>
      </c>
      <c r="E56" s="4">
        <f>+VLOOKUP(E$3,Fondeo!$C$5:CW$18,Costo_fondeo!$B56,FALSE)</f>
        <v>2.5313057364368978</v>
      </c>
      <c r="F56" s="4">
        <f>+VLOOKUP(F$3,Fondeo!$C$5:CX$18,Costo_fondeo!$B56,FALSE)</f>
        <v>3.4536038207891369</v>
      </c>
      <c r="G56" s="4">
        <f>+VLOOKUP(G$3,Fondeo!$C$5:CY$18,Costo_fondeo!$B56,FALSE)</f>
        <v>3.2443483017360686</v>
      </c>
      <c r="H56" s="4">
        <f>+VLOOKUP(H$3,Fondeo!$C$5:CZ$18,Costo_fondeo!$B56,FALSE)</f>
        <v>0.93529920883946294</v>
      </c>
      <c r="I56" s="4">
        <f>+VLOOKUP(I$3,Fondeo!$C$5:DA$18,Costo_fondeo!$B56,FALSE)</f>
        <v>0.9923399763881452</v>
      </c>
      <c r="J56" s="4">
        <f>+VLOOKUP(J$3,Fondeo!$C$5:DB$18,Costo_fondeo!$B56,FALSE)</f>
        <v>1.9004769282105167</v>
      </c>
      <c r="K56" s="4">
        <f>+VLOOKUP(K$3,Fondeo!$C$5:DC$18,Costo_fondeo!$B56,FALSE)</f>
        <v>1.7286670995275846</v>
      </c>
      <c r="L56" s="4">
        <f>+VLOOKUP(L$3,Fondeo!$C$5:DD$18,Costo_fondeo!$B56,FALSE)</f>
        <v>1.3017602037217837</v>
      </c>
      <c r="M56" s="4">
        <f>+VLOOKUP(M$3,Fondeo!$C$5:DE$18,Costo_fondeo!$B56,FALSE)</f>
        <v>1.4309352254269405</v>
      </c>
      <c r="N56" s="4">
        <f>+VLOOKUP(N$3,Fondeo!$C$38:$CV$76,Costo_fondeo!$B56,FALSE)</f>
        <v>4.5889685271112191</v>
      </c>
      <c r="O56" s="4">
        <f>+VLOOKUP(O$3,Fondeo!$C$38:$CV$76,Costo_fondeo!$B56,FALSE)</f>
        <v>9.0715122894863462</v>
      </c>
      <c r="P56" s="4">
        <v>4.9190153106180601</v>
      </c>
      <c r="Q56" s="4">
        <f>+VLOOKUP(Q$3,Fondeo!$C$38:$CV$76,Costo_fondeo!$B56,FALSE)</f>
        <v>5.801117527544398</v>
      </c>
      <c r="R56" s="4">
        <f>+VLOOKUP(R$3,Fondeo!$C$38:$CV$76,Costo_fondeo!$B56,FALSE)</f>
        <v>5.6913452373276678</v>
      </c>
      <c r="S56" s="4">
        <f>+VLOOKUP(S$3,Fondeo!$C$38:$CV$76,Costo_fondeo!$B56,FALSE)</f>
        <v>-3.972929444138209</v>
      </c>
      <c r="T56" s="4">
        <f>+VLOOKUP(T$3,Fondeo!$C$38:$CV$76,Costo_fondeo!$B56,FALSE)</f>
        <v>3.5458940779839931</v>
      </c>
      <c r="U56" s="4">
        <f>+VLOOKUP(U$3,Fondeo!$C$38:$CV$76,Costo_fondeo!$B56,FALSE)</f>
        <v>1123.7527716260352</v>
      </c>
      <c r="V56" s="4">
        <f>+VLOOKUP(V$3,Fondeo!$C$38:$CV$76,Costo_fondeo!$B56,FALSE)</f>
        <v>-5.3560758283918277</v>
      </c>
      <c r="W56" s="4">
        <f>+VLOOKUP(W$3,Fondeo!$C$38:$CV$76,Costo_fondeo!$B56,FALSE)</f>
        <v>-19.756042021148531</v>
      </c>
      <c r="X56" s="4">
        <f>+VLOOKUP(X$3,Fondeo!$C$38:$CV$76,Costo_fondeo!$B56,FALSE)</f>
        <v>0</v>
      </c>
      <c r="Y56" s="4">
        <f>+VLOOKUP(Y$3,Fondeo!$C$38:$CV$76,Costo_fondeo!$B56,FALSE)</f>
        <v>7.6362782269412985</v>
      </c>
      <c r="Z56" s="4">
        <f>+VLOOKUP(Z$3,Fondeo!$C$38:$CV$76,Costo_fondeo!$B56,FALSE)</f>
        <v>0</v>
      </c>
      <c r="AA56" s="4">
        <f>+VLOOKUP(AA$3,Fondeo!$C$38:$CV$76,Costo_fondeo!$B56,FALSE)</f>
        <v>0</v>
      </c>
      <c r="AB56" s="4">
        <f>+VLOOKUP(AB$3,Fondeo!$C$38:$CV$76,Costo_fondeo!$B56,FALSE)</f>
        <v>4.1560178250784308</v>
      </c>
      <c r="AC56" s="4">
        <f>+VLOOKUP(AC$3,Fondeo!$C$38:$CV$76,Costo_fondeo!$B56,FALSE)</f>
        <v>5.9055595711086903</v>
      </c>
      <c r="AD56" s="4">
        <f>+VLOOKUP(AD$3,Fondeo!$C$38:$CV$76,Costo_fondeo!$B56,FALSE)</f>
        <v>6.1273426313635619</v>
      </c>
      <c r="AE56" s="4">
        <f>+VLOOKUP(AE$3,Fondeo!$C$38:$CV$76,Costo_fondeo!$B56,FALSE)</f>
        <v>11.226234906171992</v>
      </c>
      <c r="AF56" s="4">
        <f>+VLOOKUP(AF$3,Fondeo!$C$38:$CV$76,Costo_fondeo!$B56,FALSE)</f>
        <v>3.8542906361277982</v>
      </c>
      <c r="AG56" s="4">
        <f>+VLOOKUP(AG$3,Fondeo!$C$38:$CV$76,Costo_fondeo!$B56,FALSE)</f>
        <v>3.4999542606339133</v>
      </c>
      <c r="AH56" s="4">
        <v>10.3758541793137</v>
      </c>
      <c r="AI56" s="4">
        <f>+VLOOKUP(AI$3,Fondeo!$C$38:$CV$76,Costo_fondeo!$B56,FALSE)</f>
        <v>4.3393571307753458</v>
      </c>
      <c r="AJ56" s="4">
        <f>+VLOOKUP(AJ$3,Fondeo!$C$38:$CV$76,Costo_fondeo!$B56,FALSE)</f>
        <v>13.429447143968684</v>
      </c>
      <c r="AK56" s="4">
        <f>+VLOOKUP(AK$3,Fondeo!$C$38:$CV$76,Costo_fondeo!$B56,FALSE)</f>
        <v>4.8008239799089809</v>
      </c>
      <c r="AL56" s="4">
        <f>+VLOOKUP(AL$3,Fondeo!$C$38:$CV$76,Costo_fondeo!$B56,FALSE)</f>
        <v>4.5483552717362006</v>
      </c>
      <c r="AM56" s="4">
        <v>7.5131446790430196</v>
      </c>
      <c r="AN56" s="4">
        <f>+VLOOKUP(AN$3,Fondeo!$C$38:$CV$76,Costo_fondeo!$B56,FALSE)</f>
        <v>7.6259517517408506</v>
      </c>
      <c r="AO56" s="4">
        <f>+VLOOKUP(AO$3,Fondeo!$C$38:$CV$76,Costo_fondeo!$B56,FALSE)</f>
        <v>4.6528993316606568</v>
      </c>
      <c r="AP56" s="4">
        <f>+VLOOKUP(AP$3,Fondeo!$C$38:$CV$76,Costo_fondeo!$B56,FALSE)</f>
        <v>0</v>
      </c>
      <c r="AQ56" s="4">
        <f>+VLOOKUP(AQ$3,Fondeo!$C$38:$CV$76,Costo_fondeo!$B56,FALSE)</f>
        <v>6.1234586837393463</v>
      </c>
      <c r="AR56" s="4">
        <f>+VLOOKUP(AR$3,Fondeo!$C$38:$CV$76,Costo_fondeo!$B56,FALSE)</f>
        <v>5.9643141036694001</v>
      </c>
      <c r="AS56" s="4">
        <f>+VLOOKUP(AS$3,Fondeo!$C$38:$CV$76,Costo_fondeo!$B56,FALSE)</f>
        <v>4.6839339335344397</v>
      </c>
      <c r="AT56" s="4">
        <f>+VLOOKUP(AT$3,Fondeo!$C$38:$CV$76,Costo_fondeo!$B56,FALSE)</f>
        <v>4.7420593854898572</v>
      </c>
      <c r="AU56" s="4">
        <f>+VLOOKUP(AU$3,Fondeo!$C$38:$CV$76,Costo_fondeo!$B56,FALSE)</f>
        <v>9.4337514807648564</v>
      </c>
      <c r="AV56" s="4">
        <f>+VLOOKUP(AV$3,Fondeo!$C$38:$CV$76,Costo_fondeo!$B56,FALSE)</f>
        <v>6.0761182327892262</v>
      </c>
      <c r="AW56" s="4">
        <f>+VLOOKUP(AW$3,Fondeo!$C$38:$CV$76,Costo_fondeo!$B56,FALSE)</f>
        <v>3.900732735323599</v>
      </c>
      <c r="AX56" s="4">
        <f>+VLOOKUP(AX$3,Fondeo!$C$38:$CV$76,Costo_fondeo!$B56,FALSE)</f>
        <v>4.7085758160263707</v>
      </c>
      <c r="AY56" s="4">
        <f>+VLOOKUP(AY$3,Fondeo!$C$38:$CV$76,Costo_fondeo!$B56,FALSE)</f>
        <v>3.5108110336662559</v>
      </c>
    </row>
    <row r="57" spans="2:51" ht="16.5" x14ac:dyDescent="0.3">
      <c r="B57" s="1">
        <v>55</v>
      </c>
      <c r="C57" s="3">
        <v>42521</v>
      </c>
      <c r="D57" s="4">
        <f>+VLOOKUP(D$3,Fondeo!$C$5:CV$18,Costo_fondeo!$B57,FALSE)</f>
        <v>1.7819979577537153</v>
      </c>
      <c r="E57" s="4">
        <f>+VLOOKUP(E$3,Fondeo!$C$5:CW$18,Costo_fondeo!$B57,FALSE)</f>
        <v>2.5198629323223973</v>
      </c>
      <c r="F57" s="4">
        <f>+VLOOKUP(F$3,Fondeo!$C$5:CX$18,Costo_fondeo!$B57,FALSE)</f>
        <v>3.4802960395218872</v>
      </c>
      <c r="G57" s="4">
        <f>+VLOOKUP(G$3,Fondeo!$C$5:CY$18,Costo_fondeo!$B57,FALSE)</f>
        <v>3.3306071654900689</v>
      </c>
      <c r="H57" s="4">
        <f>+VLOOKUP(H$3,Fondeo!$C$5:CZ$18,Costo_fondeo!$B57,FALSE)</f>
        <v>0.94764428029541636</v>
      </c>
      <c r="I57" s="4">
        <f>+VLOOKUP(I$3,Fondeo!$C$5:DA$18,Costo_fondeo!$B57,FALSE)</f>
        <v>0.96365081482199577</v>
      </c>
      <c r="J57" s="4">
        <f>+VLOOKUP(J$3,Fondeo!$C$5:DB$18,Costo_fondeo!$B57,FALSE)</f>
        <v>1.9122342726823349</v>
      </c>
      <c r="K57" s="4">
        <f>+VLOOKUP(K$3,Fondeo!$C$5:DC$18,Costo_fondeo!$B57,FALSE)</f>
        <v>1.7298046806765437</v>
      </c>
      <c r="L57" s="4">
        <f>+VLOOKUP(L$3,Fondeo!$C$5:DD$18,Costo_fondeo!$B57,FALSE)</f>
        <v>1.2761530397872967</v>
      </c>
      <c r="M57" s="4">
        <f>+VLOOKUP(M$3,Fondeo!$C$5:DE$18,Costo_fondeo!$B57,FALSE)</f>
        <v>1.4417440935112791</v>
      </c>
      <c r="N57" s="4">
        <f>+VLOOKUP(N$3,Fondeo!$C$38:$CV$76,Costo_fondeo!$B57,FALSE)</f>
        <v>4.5168526123881829</v>
      </c>
      <c r="O57" s="4">
        <f>+VLOOKUP(O$3,Fondeo!$C$38:$CV$76,Costo_fondeo!$B57,FALSE)</f>
        <v>9.1007129575780823</v>
      </c>
      <c r="P57" s="4">
        <v>4.9601650396976797</v>
      </c>
      <c r="Q57" s="4">
        <f>+VLOOKUP(Q$3,Fondeo!$C$38:$CV$76,Costo_fondeo!$B57,FALSE)</f>
        <v>5.9312750025409953</v>
      </c>
      <c r="R57" s="4">
        <f>+VLOOKUP(R$3,Fondeo!$C$38:$CV$76,Costo_fondeo!$B57,FALSE)</f>
        <v>5.8421086679151744</v>
      </c>
      <c r="S57" s="4">
        <f>+VLOOKUP(S$3,Fondeo!$C$38:$CV$76,Costo_fondeo!$B57,FALSE)</f>
        <v>-6.3857675422528057</v>
      </c>
      <c r="T57" s="4">
        <f>+VLOOKUP(T$3,Fondeo!$C$38:$CV$76,Costo_fondeo!$B57,FALSE)</f>
        <v>3.5926792867179285</v>
      </c>
      <c r="U57" s="4">
        <f>+VLOOKUP(U$3,Fondeo!$C$38:$CV$76,Costo_fondeo!$B57,FALSE)</f>
        <v>1526.2404976617031</v>
      </c>
      <c r="V57" s="4">
        <f>+VLOOKUP(V$3,Fondeo!$C$38:$CV$76,Costo_fondeo!$B57,FALSE)</f>
        <v>-8.9401155361046989</v>
      </c>
      <c r="W57" s="4">
        <f>+VLOOKUP(W$3,Fondeo!$C$38:$CV$76,Costo_fondeo!$B57,FALSE)</f>
        <v>-239.85302941524296</v>
      </c>
      <c r="X57" s="4">
        <f>+VLOOKUP(X$3,Fondeo!$C$38:$CV$76,Costo_fondeo!$B57,FALSE)</f>
        <v>0</v>
      </c>
      <c r="Y57" s="4">
        <f>+VLOOKUP(Y$3,Fondeo!$C$38:$CV$76,Costo_fondeo!$B57,FALSE)</f>
        <v>4.7200252124817554</v>
      </c>
      <c r="Z57" s="4">
        <f>+VLOOKUP(Z$3,Fondeo!$C$38:$CV$76,Costo_fondeo!$B57,FALSE)</f>
        <v>0</v>
      </c>
      <c r="AA57" s="4">
        <f>+VLOOKUP(AA$3,Fondeo!$C$38:$CV$76,Costo_fondeo!$B57,FALSE)</f>
        <v>0</v>
      </c>
      <c r="AB57" s="4">
        <f>+VLOOKUP(AB$3,Fondeo!$C$38:$CV$76,Costo_fondeo!$B57,FALSE)</f>
        <v>4.141757902724386</v>
      </c>
      <c r="AC57" s="4">
        <f>+VLOOKUP(AC$3,Fondeo!$C$38:$CV$76,Costo_fondeo!$B57,FALSE)</f>
        <v>5.8667421386709462</v>
      </c>
      <c r="AD57" s="4">
        <f>+VLOOKUP(AD$3,Fondeo!$C$38:$CV$76,Costo_fondeo!$B57,FALSE)</f>
        <v>6.1670610851491166</v>
      </c>
      <c r="AE57" s="4">
        <f>+VLOOKUP(AE$3,Fondeo!$C$38:$CV$76,Costo_fondeo!$B57,FALSE)</f>
        <v>11.382935102262371</v>
      </c>
      <c r="AF57" s="4">
        <f>+VLOOKUP(AF$3,Fondeo!$C$38:$CV$76,Costo_fondeo!$B57,FALSE)</f>
        <v>3.8639644997248848</v>
      </c>
      <c r="AG57" s="4">
        <f>+VLOOKUP(AG$3,Fondeo!$C$38:$CV$76,Costo_fondeo!$B57,FALSE)</f>
        <v>3.4927694233260151</v>
      </c>
      <c r="AH57" s="4">
        <v>9.9407722160568106</v>
      </c>
      <c r="AI57" s="4">
        <f>+VLOOKUP(AI$3,Fondeo!$C$38:$CV$76,Costo_fondeo!$B57,FALSE)</f>
        <v>4.3423617226261797</v>
      </c>
      <c r="AJ57" s="4">
        <f>+VLOOKUP(AJ$3,Fondeo!$C$38:$CV$76,Costo_fondeo!$B57,FALSE)</f>
        <v>13.360790819602764</v>
      </c>
      <c r="AK57" s="4">
        <f>+VLOOKUP(AK$3,Fondeo!$C$38:$CV$76,Costo_fondeo!$B57,FALSE)</f>
        <v>4.7765373556100208</v>
      </c>
      <c r="AL57" s="4">
        <f>+VLOOKUP(AL$3,Fondeo!$C$38:$CV$76,Costo_fondeo!$B57,FALSE)</f>
        <v>4.5671495538833202</v>
      </c>
      <c r="AM57" s="4">
        <v>7.4442764038685603</v>
      </c>
      <c r="AN57" s="4">
        <f>+VLOOKUP(AN$3,Fondeo!$C$38:$CV$76,Costo_fondeo!$B57,FALSE)</f>
        <v>7.5535100827127621</v>
      </c>
      <c r="AO57" s="4">
        <f>+VLOOKUP(AO$3,Fondeo!$C$38:$CV$76,Costo_fondeo!$B57,FALSE)</f>
        <v>16.318661620363777</v>
      </c>
      <c r="AP57" s="4">
        <f>+VLOOKUP(AP$3,Fondeo!$C$38:$CV$76,Costo_fondeo!$B57,FALSE)</f>
        <v>0</v>
      </c>
      <c r="AQ57" s="4">
        <f>+VLOOKUP(AQ$3,Fondeo!$C$38:$CV$76,Costo_fondeo!$B57,FALSE)</f>
        <v>6.0819166777197786</v>
      </c>
      <c r="AR57" s="4">
        <f>+VLOOKUP(AR$3,Fondeo!$C$38:$CV$76,Costo_fondeo!$B57,FALSE)</f>
        <v>5.9327938474725803</v>
      </c>
      <c r="AS57" s="4">
        <f>+VLOOKUP(AS$3,Fondeo!$C$38:$CV$76,Costo_fondeo!$B57,FALSE)</f>
        <v>4.6884414009159086</v>
      </c>
      <c r="AT57" s="4">
        <f>+VLOOKUP(AT$3,Fondeo!$C$38:$CV$76,Costo_fondeo!$B57,FALSE)</f>
        <v>4.7438141074670011</v>
      </c>
      <c r="AU57" s="4">
        <f>+VLOOKUP(AU$3,Fondeo!$C$38:$CV$76,Costo_fondeo!$B57,FALSE)</f>
        <v>9.4431618056910924</v>
      </c>
      <c r="AV57" s="4">
        <f>+VLOOKUP(AV$3,Fondeo!$C$38:$CV$76,Costo_fondeo!$B57,FALSE)</f>
        <v>6.0685180587010921</v>
      </c>
      <c r="AW57" s="4">
        <f>+VLOOKUP(AW$3,Fondeo!$C$38:$CV$76,Costo_fondeo!$B57,FALSE)</f>
        <v>3.9227796822398893</v>
      </c>
      <c r="AX57" s="4">
        <f>+VLOOKUP(AX$3,Fondeo!$C$38:$CV$76,Costo_fondeo!$B57,FALSE)</f>
        <v>4.7226294293979647</v>
      </c>
      <c r="AY57" s="4">
        <f>+VLOOKUP(AY$3,Fondeo!$C$38:$CV$76,Costo_fondeo!$B57,FALSE)</f>
        <v>3.4961704314109965</v>
      </c>
    </row>
    <row r="58" spans="2:51" ht="16.5" x14ac:dyDescent="0.3">
      <c r="B58" s="1">
        <v>56</v>
      </c>
      <c r="C58" s="3">
        <v>42551</v>
      </c>
      <c r="D58" s="4">
        <f>+VLOOKUP(D$3,Fondeo!$C$5:CV$18,Costo_fondeo!$B58,FALSE)</f>
        <v>1.7868484754031257</v>
      </c>
      <c r="E58" s="4">
        <f>+VLOOKUP(E$3,Fondeo!$C$5:CW$18,Costo_fondeo!$B58,FALSE)</f>
        <v>2.5311898074818644</v>
      </c>
      <c r="F58" s="4">
        <f>+VLOOKUP(F$3,Fondeo!$C$5:CX$18,Costo_fondeo!$B58,FALSE)</f>
        <v>3.5247680773401644</v>
      </c>
      <c r="G58" s="4">
        <f>+VLOOKUP(G$3,Fondeo!$C$5:CY$18,Costo_fondeo!$B58,FALSE)</f>
        <v>3.3980006901188671</v>
      </c>
      <c r="H58" s="4">
        <f>+VLOOKUP(H$3,Fondeo!$C$5:CZ$18,Costo_fondeo!$B58,FALSE)</f>
        <v>0.95636282943829198</v>
      </c>
      <c r="I58" s="4">
        <f>+VLOOKUP(I$3,Fondeo!$C$5:DA$18,Costo_fondeo!$B58,FALSE)</f>
        <v>0.95698385545200837</v>
      </c>
      <c r="J58" s="4">
        <f>+VLOOKUP(J$3,Fondeo!$C$5:DB$18,Costo_fondeo!$B58,FALSE)</f>
        <v>1.923403821311569</v>
      </c>
      <c r="K58" s="4">
        <f>+VLOOKUP(K$3,Fondeo!$C$5:DC$18,Costo_fondeo!$B58,FALSE)</f>
        <v>1.7277038204908657</v>
      </c>
      <c r="L58" s="4">
        <f>+VLOOKUP(L$3,Fondeo!$C$5:DD$18,Costo_fondeo!$B58,FALSE)</f>
        <v>1.2544478584959688</v>
      </c>
      <c r="M58" s="4">
        <f>+VLOOKUP(M$3,Fondeo!$C$5:DE$18,Costo_fondeo!$B58,FALSE)</f>
        <v>1.4414002007172251</v>
      </c>
      <c r="N58" s="4">
        <f>+VLOOKUP(N$3,Fondeo!$C$38:$CV$76,Costo_fondeo!$B58,FALSE)</f>
        <v>4.484147670974302</v>
      </c>
      <c r="O58" s="4">
        <f>+VLOOKUP(O$3,Fondeo!$C$38:$CV$76,Costo_fondeo!$B58,FALSE)</f>
        <v>9.1182713052933693</v>
      </c>
      <c r="P58" s="4">
        <v>5.0007917898913501</v>
      </c>
      <c r="Q58" s="4">
        <f>+VLOOKUP(Q$3,Fondeo!$C$38:$CV$76,Costo_fondeo!$B58,FALSE)</f>
        <v>6.0291173801558493</v>
      </c>
      <c r="R58" s="4">
        <f>+VLOOKUP(R$3,Fondeo!$C$38:$CV$76,Costo_fondeo!$B58,FALSE)</f>
        <v>5.9380561048393146</v>
      </c>
      <c r="S58" s="4">
        <f>+VLOOKUP(S$3,Fondeo!$C$38:$CV$76,Costo_fondeo!$B58,FALSE)</f>
        <v>-10.354863384534486</v>
      </c>
      <c r="T58" s="4">
        <f>+VLOOKUP(T$3,Fondeo!$C$38:$CV$76,Costo_fondeo!$B58,FALSE)</f>
        <v>3.5984384220017951</v>
      </c>
      <c r="U58" s="4">
        <f>+VLOOKUP(U$3,Fondeo!$C$38:$CV$76,Costo_fondeo!$B58,FALSE)</f>
        <v>1837.7551033281968</v>
      </c>
      <c r="V58" s="4">
        <f>+VLOOKUP(V$3,Fondeo!$C$38:$CV$76,Costo_fondeo!$B58,FALSE)</f>
        <v>-16.077362593496488</v>
      </c>
      <c r="W58" s="4">
        <f>+VLOOKUP(W$3,Fondeo!$C$38:$CV$76,Costo_fondeo!$B58,FALSE)</f>
        <v>0</v>
      </c>
      <c r="X58" s="4">
        <f>+VLOOKUP(X$3,Fondeo!$C$38:$CV$76,Costo_fondeo!$B58,FALSE)</f>
        <v>0</v>
      </c>
      <c r="Y58" s="4">
        <f>+VLOOKUP(Y$3,Fondeo!$C$38:$CV$76,Costo_fondeo!$B58,FALSE)</f>
        <v>4.419058764783534</v>
      </c>
      <c r="Z58" s="4">
        <f>+VLOOKUP(Z$3,Fondeo!$C$38:$CV$76,Costo_fondeo!$B58,FALSE)</f>
        <v>0</v>
      </c>
      <c r="AA58" s="4">
        <f>+VLOOKUP(AA$3,Fondeo!$C$38:$CV$76,Costo_fondeo!$B58,FALSE)</f>
        <v>0</v>
      </c>
      <c r="AB58" s="4">
        <f>+VLOOKUP(AB$3,Fondeo!$C$38:$CV$76,Costo_fondeo!$B58,FALSE)</f>
        <v>4.1351844799335424</v>
      </c>
      <c r="AC58" s="4">
        <f>+VLOOKUP(AC$3,Fondeo!$C$38:$CV$76,Costo_fondeo!$B58,FALSE)</f>
        <v>5.8472480436927103</v>
      </c>
      <c r="AD58" s="4">
        <f>+VLOOKUP(AD$3,Fondeo!$C$38:$CV$76,Costo_fondeo!$B58,FALSE)</f>
        <v>6.1678100741745254</v>
      </c>
      <c r="AE58" s="4">
        <f>+VLOOKUP(AE$3,Fondeo!$C$38:$CV$76,Costo_fondeo!$B58,FALSE)</f>
        <v>11.448077415360364</v>
      </c>
      <c r="AF58" s="4">
        <f>+VLOOKUP(AF$3,Fondeo!$C$38:$CV$76,Costo_fondeo!$B58,FALSE)</f>
        <v>3.8515384848633794</v>
      </c>
      <c r="AG58" s="4">
        <f>+VLOOKUP(AG$3,Fondeo!$C$38:$CV$76,Costo_fondeo!$B58,FALSE)</f>
        <v>3.674328402629413</v>
      </c>
      <c r="AH58" s="4">
        <v>9.5454860625239704</v>
      </c>
      <c r="AI58" s="4">
        <f>+VLOOKUP(AI$3,Fondeo!$C$38:$CV$76,Costo_fondeo!$B58,FALSE)</f>
        <v>4.3484516724074886</v>
      </c>
      <c r="AJ58" s="4">
        <f>+VLOOKUP(AJ$3,Fondeo!$C$38:$CV$76,Costo_fondeo!$B58,FALSE)</f>
        <v>13.40385437753795</v>
      </c>
      <c r="AK58" s="4">
        <f>+VLOOKUP(AK$3,Fondeo!$C$38:$CV$76,Costo_fondeo!$B58,FALSE)</f>
        <v>4.7568717560094997</v>
      </c>
      <c r="AL58" s="4">
        <f>+VLOOKUP(AL$3,Fondeo!$C$38:$CV$76,Costo_fondeo!$B58,FALSE)</f>
        <v>4.6321257054835776</v>
      </c>
      <c r="AM58" s="4">
        <v>7.4006047135990602</v>
      </c>
      <c r="AN58" s="4">
        <f>+VLOOKUP(AN$3,Fondeo!$C$38:$CV$76,Costo_fondeo!$B58,FALSE)</f>
        <v>7.5534804375621407</v>
      </c>
      <c r="AO58" s="4">
        <f>+VLOOKUP(AO$3,Fondeo!$C$38:$CV$76,Costo_fondeo!$B58,FALSE)</f>
        <v>14.458724616667071</v>
      </c>
      <c r="AP58" s="4">
        <f>+VLOOKUP(AP$3,Fondeo!$C$38:$CV$76,Costo_fondeo!$B58,FALSE)</f>
        <v>0</v>
      </c>
      <c r="AQ58" s="4">
        <f>+VLOOKUP(AQ$3,Fondeo!$C$38:$CV$76,Costo_fondeo!$B58,FALSE)</f>
        <v>6.0714643193697997</v>
      </c>
      <c r="AR58" s="4">
        <f>+VLOOKUP(AR$3,Fondeo!$C$38:$CV$76,Costo_fondeo!$B58,FALSE)</f>
        <v>5.9063976534295461</v>
      </c>
      <c r="AS58" s="4">
        <f>+VLOOKUP(AS$3,Fondeo!$C$38:$CV$76,Costo_fondeo!$B58,FALSE)</f>
        <v>4.7119729839905942</v>
      </c>
      <c r="AT58" s="4">
        <f>+VLOOKUP(AT$3,Fondeo!$C$38:$CV$76,Costo_fondeo!$B58,FALSE)</f>
        <v>4.7393756349973888</v>
      </c>
      <c r="AU58" s="4">
        <f>+VLOOKUP(AU$3,Fondeo!$C$38:$CV$76,Costo_fondeo!$B58,FALSE)</f>
        <v>9.40670576549957</v>
      </c>
      <c r="AV58" s="4">
        <f>+VLOOKUP(AV$3,Fondeo!$C$38:$CV$76,Costo_fondeo!$B58,FALSE)</f>
        <v>6.0653900214671213</v>
      </c>
      <c r="AW58" s="4">
        <f>+VLOOKUP(AW$3,Fondeo!$C$38:$CV$76,Costo_fondeo!$B58,FALSE)</f>
        <v>3.9181731401883502</v>
      </c>
      <c r="AX58" s="4">
        <f>+VLOOKUP(AX$3,Fondeo!$C$38:$CV$76,Costo_fondeo!$B58,FALSE)</f>
        <v>4.7268991744267828</v>
      </c>
      <c r="AY58" s="4">
        <f>+VLOOKUP(AY$3,Fondeo!$C$38:$CV$76,Costo_fondeo!$B58,FALSE)</f>
        <v>3.4914828390029662</v>
      </c>
    </row>
    <row r="59" spans="2:51" ht="16.5" x14ac:dyDescent="0.3">
      <c r="B59" s="1">
        <v>57</v>
      </c>
      <c r="C59" s="3">
        <v>42582</v>
      </c>
      <c r="D59" s="4">
        <f>+VLOOKUP(D$3,Fondeo!$C$5:CV$18,Costo_fondeo!$B59,FALSE)</f>
        <v>1.785495449012815</v>
      </c>
      <c r="E59" s="4">
        <f>+VLOOKUP(E$3,Fondeo!$C$5:CW$18,Costo_fondeo!$B59,FALSE)</f>
        <v>2.5166601017956283</v>
      </c>
      <c r="F59" s="4">
        <f>+VLOOKUP(F$3,Fondeo!$C$5:CX$18,Costo_fondeo!$B59,FALSE)</f>
        <v>3.5589989542850224</v>
      </c>
      <c r="G59" s="4">
        <f>+VLOOKUP(G$3,Fondeo!$C$5:CY$18,Costo_fondeo!$B59,FALSE)</f>
        <v>3.4563670016747081</v>
      </c>
      <c r="H59" s="4">
        <f>+VLOOKUP(H$3,Fondeo!$C$5:CZ$18,Costo_fondeo!$B59,FALSE)</f>
        <v>0.9681938851713231</v>
      </c>
      <c r="I59" s="4">
        <f>+VLOOKUP(I$3,Fondeo!$C$5:DA$18,Costo_fondeo!$B59,FALSE)</f>
        <v>0.94743366785326721</v>
      </c>
      <c r="J59" s="4">
        <f>+VLOOKUP(J$3,Fondeo!$C$5:DB$18,Costo_fondeo!$B59,FALSE)</f>
        <v>1.937499577378728</v>
      </c>
      <c r="K59" s="4">
        <f>+VLOOKUP(K$3,Fondeo!$C$5:DC$18,Costo_fondeo!$B59,FALSE)</f>
        <v>1.7218969563407887</v>
      </c>
      <c r="L59" s="4">
        <f>+VLOOKUP(L$3,Fondeo!$C$5:DD$18,Costo_fondeo!$B59,FALSE)</f>
        <v>1.2335900383025324</v>
      </c>
      <c r="M59" s="4">
        <f>+VLOOKUP(M$3,Fondeo!$C$5:DE$18,Costo_fondeo!$B59,FALSE)</f>
        <v>1.4461657831305663</v>
      </c>
      <c r="N59" s="4">
        <f>+VLOOKUP(N$3,Fondeo!$C$38:$CV$76,Costo_fondeo!$B59,FALSE)</f>
        <v>4.4536668630686655</v>
      </c>
      <c r="O59" s="4">
        <f>+VLOOKUP(O$3,Fondeo!$C$38:$CV$76,Costo_fondeo!$B59,FALSE)</f>
        <v>9.1808276879872519</v>
      </c>
      <c r="P59" s="4">
        <v>5.0375066322556803</v>
      </c>
      <c r="Q59" s="4">
        <f>+VLOOKUP(Q$3,Fondeo!$C$38:$CV$76,Costo_fondeo!$B59,FALSE)</f>
        <v>6.1167934217122166</v>
      </c>
      <c r="R59" s="4">
        <f>+VLOOKUP(R$3,Fondeo!$C$38:$CV$76,Costo_fondeo!$B59,FALSE)</f>
        <v>6.0221537301336481</v>
      </c>
      <c r="S59" s="4">
        <f>+VLOOKUP(S$3,Fondeo!$C$38:$CV$76,Costo_fondeo!$B59,FALSE)</f>
        <v>-18.367080146443875</v>
      </c>
      <c r="T59" s="4">
        <f>+VLOOKUP(T$3,Fondeo!$C$38:$CV$76,Costo_fondeo!$B59,FALSE)</f>
        <v>3.5593730191877464</v>
      </c>
      <c r="U59" s="4">
        <f>+VLOOKUP(U$3,Fondeo!$C$38:$CV$76,Costo_fondeo!$B59,FALSE)</f>
        <v>2105.5646063912664</v>
      </c>
      <c r="V59" s="4">
        <f>+VLOOKUP(V$3,Fondeo!$C$38:$CV$76,Costo_fondeo!$B59,FALSE)</f>
        <v>-37.343775313273341</v>
      </c>
      <c r="W59" s="4">
        <f>+VLOOKUP(W$3,Fondeo!$C$38:$CV$76,Costo_fondeo!$B59,FALSE)</f>
        <v>0</v>
      </c>
      <c r="X59" s="4">
        <f>+VLOOKUP(X$3,Fondeo!$C$38:$CV$76,Costo_fondeo!$B59,FALSE)</f>
        <v>0</v>
      </c>
      <c r="Y59" s="4">
        <f>+VLOOKUP(Y$3,Fondeo!$C$38:$CV$76,Costo_fondeo!$B59,FALSE)</f>
        <v>4.0284747229934883</v>
      </c>
      <c r="Z59" s="4">
        <f>+VLOOKUP(Z$3,Fondeo!$C$38:$CV$76,Costo_fondeo!$B59,FALSE)</f>
        <v>0</v>
      </c>
      <c r="AA59" s="4">
        <f>+VLOOKUP(AA$3,Fondeo!$C$38:$CV$76,Costo_fondeo!$B59,FALSE)</f>
        <v>0</v>
      </c>
      <c r="AB59" s="4">
        <f>+VLOOKUP(AB$3,Fondeo!$C$38:$CV$76,Costo_fondeo!$B59,FALSE)</f>
        <v>4.122552353249203</v>
      </c>
      <c r="AC59" s="4">
        <f>+VLOOKUP(AC$3,Fondeo!$C$38:$CV$76,Costo_fondeo!$B59,FALSE)</f>
        <v>5.824530089968774</v>
      </c>
      <c r="AD59" s="4">
        <f>+VLOOKUP(AD$3,Fondeo!$C$38:$CV$76,Costo_fondeo!$B59,FALSE)</f>
        <v>6.2115670259402078</v>
      </c>
      <c r="AE59" s="4">
        <f>+VLOOKUP(AE$3,Fondeo!$C$38:$CV$76,Costo_fondeo!$B59,FALSE)</f>
        <v>11.443040494830377</v>
      </c>
      <c r="AF59" s="4">
        <f>+VLOOKUP(AF$3,Fondeo!$C$38:$CV$76,Costo_fondeo!$B59,FALSE)</f>
        <v>3.8562240008475404</v>
      </c>
      <c r="AG59" s="4">
        <f>+VLOOKUP(AG$3,Fondeo!$C$38:$CV$76,Costo_fondeo!$B59,FALSE)</f>
        <v>3.6993867509792673</v>
      </c>
      <c r="AH59" s="4">
        <v>8.9596942915133706</v>
      </c>
      <c r="AI59" s="4">
        <f>+VLOOKUP(AI$3,Fondeo!$C$38:$CV$76,Costo_fondeo!$B59,FALSE)</f>
        <v>4.3459115097416703</v>
      </c>
      <c r="AJ59" s="4">
        <f>+VLOOKUP(AJ$3,Fondeo!$C$38:$CV$76,Costo_fondeo!$B59,FALSE)</f>
        <v>13.362185917010041</v>
      </c>
      <c r="AK59" s="4">
        <f>+VLOOKUP(AK$3,Fondeo!$C$38:$CV$76,Costo_fondeo!$B59,FALSE)</f>
        <v>4.7458466691641705</v>
      </c>
      <c r="AL59" s="4">
        <f>+VLOOKUP(AL$3,Fondeo!$C$38:$CV$76,Costo_fondeo!$B59,FALSE)</f>
        <v>4.6727676593342338</v>
      </c>
      <c r="AM59" s="4">
        <v>7.3389079041116903</v>
      </c>
      <c r="AN59" s="4">
        <f>+VLOOKUP(AN$3,Fondeo!$C$38:$CV$76,Costo_fondeo!$B59,FALSE)</f>
        <v>7.4204917953792275</v>
      </c>
      <c r="AO59" s="4">
        <f>+VLOOKUP(AO$3,Fondeo!$C$38:$CV$76,Costo_fondeo!$B59,FALSE)</f>
        <v>13.135562399417369</v>
      </c>
      <c r="AP59" s="4">
        <f>+VLOOKUP(AP$3,Fondeo!$C$38:$CV$76,Costo_fondeo!$B59,FALSE)</f>
        <v>0</v>
      </c>
      <c r="AQ59" s="4">
        <f>+VLOOKUP(AQ$3,Fondeo!$C$38:$CV$76,Costo_fondeo!$B59,FALSE)</f>
        <v>6.065915252208681</v>
      </c>
      <c r="AR59" s="4">
        <f>+VLOOKUP(AR$3,Fondeo!$C$38:$CV$76,Costo_fondeo!$B59,FALSE)</f>
        <v>5.8739490906573613</v>
      </c>
      <c r="AS59" s="4">
        <f>+VLOOKUP(AS$3,Fondeo!$C$38:$CV$76,Costo_fondeo!$B59,FALSE)</f>
        <v>4.7333781409249482</v>
      </c>
      <c r="AT59" s="4">
        <f>+VLOOKUP(AT$3,Fondeo!$C$38:$CV$76,Costo_fondeo!$B59,FALSE)</f>
        <v>4.7529636207850858</v>
      </c>
      <c r="AU59" s="4">
        <f>+VLOOKUP(AU$3,Fondeo!$C$38:$CV$76,Costo_fondeo!$B59,FALSE)</f>
        <v>9.3922549974166252</v>
      </c>
      <c r="AV59" s="4">
        <f>+VLOOKUP(AV$3,Fondeo!$C$38:$CV$76,Costo_fondeo!$B59,FALSE)</f>
        <v>6.0788453864516878</v>
      </c>
      <c r="AW59" s="4">
        <f>+VLOOKUP(AW$3,Fondeo!$C$38:$CV$76,Costo_fondeo!$B59,FALSE)</f>
        <v>3.9221089865630083</v>
      </c>
      <c r="AX59" s="4">
        <f>+VLOOKUP(AX$3,Fondeo!$C$38:$CV$76,Costo_fondeo!$B59,FALSE)</f>
        <v>4.7573407569740063</v>
      </c>
      <c r="AY59" s="4">
        <f>+VLOOKUP(AY$3,Fondeo!$C$38:$CV$76,Costo_fondeo!$B59,FALSE)</f>
        <v>3.4981291406565482</v>
      </c>
    </row>
    <row r="60" spans="2:51" ht="16.5" x14ac:dyDescent="0.3">
      <c r="B60" s="1">
        <v>58</v>
      </c>
      <c r="C60" s="3">
        <v>42613</v>
      </c>
      <c r="D60" s="4">
        <f>+VLOOKUP(D$3,Fondeo!$C$5:CV$18,Costo_fondeo!$B60,FALSE)</f>
        <v>1.8093952080329365</v>
      </c>
      <c r="E60" s="4">
        <f>+VLOOKUP(E$3,Fondeo!$C$5:CW$18,Costo_fondeo!$B60,FALSE)</f>
        <v>2.5103024331667294</v>
      </c>
      <c r="F60" s="4">
        <f>+VLOOKUP(F$3,Fondeo!$C$5:CX$18,Costo_fondeo!$B60,FALSE)</f>
        <v>3.5701705687893659</v>
      </c>
      <c r="G60" s="4">
        <f>+VLOOKUP(G$3,Fondeo!$C$5:CY$18,Costo_fondeo!$B60,FALSE)</f>
        <v>3.5002167416117795</v>
      </c>
      <c r="H60" s="4">
        <f>+VLOOKUP(H$3,Fondeo!$C$5:CZ$18,Costo_fondeo!$B60,FALSE)</f>
        <v>1.029257972525869</v>
      </c>
      <c r="I60" s="4">
        <f>+VLOOKUP(I$3,Fondeo!$C$5:DA$18,Costo_fondeo!$B60,FALSE)</f>
        <v>0.93641330830209546</v>
      </c>
      <c r="J60" s="4">
        <f>+VLOOKUP(J$3,Fondeo!$C$5:DB$18,Costo_fondeo!$B60,FALSE)</f>
        <v>1.9547636958519798</v>
      </c>
      <c r="K60" s="4">
        <f>+VLOOKUP(K$3,Fondeo!$C$5:DC$18,Costo_fondeo!$B60,FALSE)</f>
        <v>1.7147629162538987</v>
      </c>
      <c r="L60" s="4">
        <f>+VLOOKUP(L$3,Fondeo!$C$5:DD$18,Costo_fondeo!$B60,FALSE)</f>
        <v>1.2170773379505557</v>
      </c>
      <c r="M60" s="4">
        <f>+VLOOKUP(M$3,Fondeo!$C$5:DE$18,Costo_fondeo!$B60,FALSE)</f>
        <v>1.4556836965195656</v>
      </c>
      <c r="N60" s="4">
        <f>+VLOOKUP(N$3,Fondeo!$C$38:$CV$76,Costo_fondeo!$B60,FALSE)</f>
        <v>4.4323807297041773</v>
      </c>
      <c r="O60" s="4">
        <f>+VLOOKUP(O$3,Fondeo!$C$38:$CV$76,Costo_fondeo!$B60,FALSE)</f>
        <v>9.2926387939835102</v>
      </c>
      <c r="P60" s="4">
        <v>5.0981504394583501</v>
      </c>
      <c r="Q60" s="4">
        <f>+VLOOKUP(Q$3,Fondeo!$C$38:$CV$76,Costo_fondeo!$B60,FALSE)</f>
        <v>6.1951904848288546</v>
      </c>
      <c r="R60" s="4">
        <f>+VLOOKUP(R$3,Fondeo!$C$38:$CV$76,Costo_fondeo!$B60,FALSE)</f>
        <v>6.1706362830608823</v>
      </c>
      <c r="S60" s="4">
        <f>+VLOOKUP(S$3,Fondeo!$C$38:$CV$76,Costo_fondeo!$B60,FALSE)</f>
        <v>-42.215138345355371</v>
      </c>
      <c r="T60" s="4">
        <f>+VLOOKUP(T$3,Fondeo!$C$38:$CV$76,Costo_fondeo!$B60,FALSE)</f>
        <v>1.2030969497684638</v>
      </c>
      <c r="U60" s="4">
        <f>+VLOOKUP(U$3,Fondeo!$C$38:$CV$76,Costo_fondeo!$B60,FALSE)</f>
        <v>845.01202280406596</v>
      </c>
      <c r="V60" s="4">
        <f>+VLOOKUP(V$3,Fondeo!$C$38:$CV$76,Costo_fondeo!$B60,FALSE)</f>
        <v>0</v>
      </c>
      <c r="W60" s="4">
        <f>+VLOOKUP(W$3,Fondeo!$C$38:$CV$76,Costo_fondeo!$B60,FALSE)</f>
        <v>0</v>
      </c>
      <c r="X60" s="4">
        <f>+VLOOKUP(X$3,Fondeo!$C$38:$CV$76,Costo_fondeo!$B60,FALSE)</f>
        <v>0</v>
      </c>
      <c r="Y60" s="4">
        <f>+VLOOKUP(Y$3,Fondeo!$C$38:$CV$76,Costo_fondeo!$B60,FALSE)</f>
        <v>3.5566352149041873</v>
      </c>
      <c r="Z60" s="4">
        <f>+VLOOKUP(Z$3,Fondeo!$C$38:$CV$76,Costo_fondeo!$B60,FALSE)</f>
        <v>0</v>
      </c>
      <c r="AA60" s="4">
        <f>+VLOOKUP(AA$3,Fondeo!$C$38:$CV$76,Costo_fondeo!$B60,FALSE)</f>
        <v>0</v>
      </c>
      <c r="AB60" s="4">
        <f>+VLOOKUP(AB$3,Fondeo!$C$38:$CV$76,Costo_fondeo!$B60,FALSE)</f>
        <v>4.1313171253410133</v>
      </c>
      <c r="AC60" s="4">
        <f>+VLOOKUP(AC$3,Fondeo!$C$38:$CV$76,Costo_fondeo!$B60,FALSE)</f>
        <v>5.8214501558487637</v>
      </c>
      <c r="AD60" s="4">
        <f>+VLOOKUP(AD$3,Fondeo!$C$38:$CV$76,Costo_fondeo!$B60,FALSE)</f>
        <v>6.2278621247554504</v>
      </c>
      <c r="AE60" s="4">
        <f>+VLOOKUP(AE$3,Fondeo!$C$38:$CV$76,Costo_fondeo!$B60,FALSE)</f>
        <v>11.487724965643805</v>
      </c>
      <c r="AF60" s="4">
        <f>+VLOOKUP(AF$3,Fondeo!$C$38:$CV$76,Costo_fondeo!$B60,FALSE)</f>
        <v>3.8606267294885441</v>
      </c>
      <c r="AG60" s="4">
        <f>+VLOOKUP(AG$3,Fondeo!$C$38:$CV$76,Costo_fondeo!$B60,FALSE)</f>
        <v>3.7310149119636717</v>
      </c>
      <c r="AH60" s="4">
        <v>8.6899679598249104</v>
      </c>
      <c r="AI60" s="4">
        <f>+VLOOKUP(AI$3,Fondeo!$C$38:$CV$76,Costo_fondeo!$B60,FALSE)</f>
        <v>4.3485291982375101</v>
      </c>
      <c r="AJ60" s="4">
        <f>+VLOOKUP(AJ$3,Fondeo!$C$38:$CV$76,Costo_fondeo!$B60,FALSE)</f>
        <v>13.319348706801994</v>
      </c>
      <c r="AK60" s="4">
        <f>+VLOOKUP(AK$3,Fondeo!$C$38:$CV$76,Costo_fondeo!$B60,FALSE)</f>
        <v>4.685733519859026</v>
      </c>
      <c r="AL60" s="4">
        <f>+VLOOKUP(AL$3,Fondeo!$C$38:$CV$76,Costo_fondeo!$B60,FALSE)</f>
        <v>4.7243699534420962</v>
      </c>
      <c r="AM60" s="4">
        <v>7.2934013485003302</v>
      </c>
      <c r="AN60" s="4">
        <f>+VLOOKUP(AN$3,Fondeo!$C$38:$CV$76,Costo_fondeo!$B60,FALSE)</f>
        <v>7.3647119916320003</v>
      </c>
      <c r="AO60" s="4">
        <f>+VLOOKUP(AO$3,Fondeo!$C$38:$CV$76,Costo_fondeo!$B60,FALSE)</f>
        <v>12.274267612549606</v>
      </c>
      <c r="AP60" s="4">
        <f>+VLOOKUP(AP$3,Fondeo!$C$38:$CV$76,Costo_fondeo!$B60,FALSE)</f>
        <v>0</v>
      </c>
      <c r="AQ60" s="4">
        <f>+VLOOKUP(AQ$3,Fondeo!$C$38:$CV$76,Costo_fondeo!$B60,FALSE)</f>
        <v>6.1021744775762512</v>
      </c>
      <c r="AR60" s="4">
        <f>+VLOOKUP(AR$3,Fondeo!$C$38:$CV$76,Costo_fondeo!$B60,FALSE)</f>
        <v>5.8473030197382396</v>
      </c>
      <c r="AS60" s="4">
        <f>+VLOOKUP(AS$3,Fondeo!$C$38:$CV$76,Costo_fondeo!$B60,FALSE)</f>
        <v>4.7861096327094463</v>
      </c>
      <c r="AT60" s="4">
        <f>+VLOOKUP(AT$3,Fondeo!$C$38:$CV$76,Costo_fondeo!$B60,FALSE)</f>
        <v>4.7413285595247867</v>
      </c>
      <c r="AU60" s="4">
        <f>+VLOOKUP(AU$3,Fondeo!$C$38:$CV$76,Costo_fondeo!$B60,FALSE)</f>
        <v>9.4044454176702672</v>
      </c>
      <c r="AV60" s="4">
        <f>+VLOOKUP(AV$3,Fondeo!$C$38:$CV$76,Costo_fondeo!$B60,FALSE)</f>
        <v>6.0887734531087565</v>
      </c>
      <c r="AW60" s="4">
        <f>+VLOOKUP(AW$3,Fondeo!$C$38:$CV$76,Costo_fondeo!$B60,FALSE)</f>
        <v>3.9552156049956864</v>
      </c>
      <c r="AX60" s="4">
        <f>+VLOOKUP(AX$3,Fondeo!$C$38:$CV$76,Costo_fondeo!$B60,FALSE)</f>
        <v>4.7879240368528411</v>
      </c>
      <c r="AY60" s="4">
        <f>+VLOOKUP(AY$3,Fondeo!$C$38:$CV$76,Costo_fondeo!$B60,FALSE)</f>
        <v>3.4987853615433724</v>
      </c>
    </row>
    <row r="61" spans="2:51" ht="16.5" x14ac:dyDescent="0.3">
      <c r="B61" s="1">
        <v>59</v>
      </c>
      <c r="C61" s="3">
        <v>42643</v>
      </c>
      <c r="D61" s="4">
        <f>+VLOOKUP(D$3,Fondeo!$C$5:CV$18,Costo_fondeo!$B61,FALSE)</f>
        <v>1.8130520177974907</v>
      </c>
      <c r="E61" s="4">
        <f>+VLOOKUP(E$3,Fondeo!$C$5:CW$18,Costo_fondeo!$B61,FALSE)</f>
        <v>2.5181947995756309</v>
      </c>
      <c r="F61" s="4">
        <f>+VLOOKUP(F$3,Fondeo!$C$5:CX$18,Costo_fondeo!$B61,FALSE)</f>
        <v>3.5724643198895558</v>
      </c>
      <c r="G61" s="4">
        <f>+VLOOKUP(G$3,Fondeo!$C$5:CY$18,Costo_fondeo!$B61,FALSE)</f>
        <v>3.530029540704787</v>
      </c>
      <c r="H61" s="4">
        <f>+VLOOKUP(H$3,Fondeo!$C$5:CZ$18,Costo_fondeo!$B61,FALSE)</f>
        <v>1.0928845187449363</v>
      </c>
      <c r="I61" s="4">
        <f>+VLOOKUP(I$3,Fondeo!$C$5:DA$18,Costo_fondeo!$B61,FALSE)</f>
        <v>0.94771826462817887</v>
      </c>
      <c r="J61" s="4">
        <f>+VLOOKUP(J$3,Fondeo!$C$5:DB$18,Costo_fondeo!$B61,FALSE)</f>
        <v>1.9623383442740949</v>
      </c>
      <c r="K61" s="4">
        <f>+VLOOKUP(K$3,Fondeo!$C$5:DC$18,Costo_fondeo!$B61,FALSE)</f>
        <v>1.6989186705563633</v>
      </c>
      <c r="L61" s="4">
        <f>+VLOOKUP(L$3,Fondeo!$C$5:DD$18,Costo_fondeo!$B61,FALSE)</f>
        <v>1.195076980631699</v>
      </c>
      <c r="M61" s="4">
        <f>+VLOOKUP(M$3,Fondeo!$C$5:DE$18,Costo_fondeo!$B61,FALSE)</f>
        <v>1.4485531883104168</v>
      </c>
      <c r="N61" s="4">
        <f>+VLOOKUP(N$3,Fondeo!$C$38:$CV$76,Costo_fondeo!$B61,FALSE)</f>
        <v>4.4138837421881103</v>
      </c>
      <c r="O61" s="4">
        <f>+VLOOKUP(O$3,Fondeo!$C$38:$CV$76,Costo_fondeo!$B61,FALSE)</f>
        <v>9.269673587311452</v>
      </c>
      <c r="P61" s="4">
        <v>5.1638195208548003</v>
      </c>
      <c r="Q61" s="4">
        <f>+VLOOKUP(Q$3,Fondeo!$C$38:$CV$76,Costo_fondeo!$B61,FALSE)</f>
        <v>6.2613268413031271</v>
      </c>
      <c r="R61" s="4">
        <f>+VLOOKUP(R$3,Fondeo!$C$38:$CV$76,Costo_fondeo!$B61,FALSE)</f>
        <v>6.3051325253397739</v>
      </c>
      <c r="S61" s="4">
        <f>+VLOOKUP(S$3,Fondeo!$C$38:$CV$76,Costo_fondeo!$B61,FALSE)</f>
        <v>0</v>
      </c>
      <c r="T61" s="4">
        <f>+VLOOKUP(T$3,Fondeo!$C$38:$CV$76,Costo_fondeo!$B61,FALSE)</f>
        <v>0.98907298209078065</v>
      </c>
      <c r="U61" s="4">
        <f>+VLOOKUP(U$3,Fondeo!$C$38:$CV$76,Costo_fondeo!$B61,FALSE)</f>
        <v>1164.2270760277033</v>
      </c>
      <c r="V61" s="4">
        <f>+VLOOKUP(V$3,Fondeo!$C$38:$CV$76,Costo_fondeo!$B61,FALSE)</f>
        <v>0</v>
      </c>
      <c r="W61" s="4">
        <f>+VLOOKUP(W$3,Fondeo!$C$38:$CV$76,Costo_fondeo!$B61,FALSE)</f>
        <v>0</v>
      </c>
      <c r="X61" s="4">
        <f>+VLOOKUP(X$3,Fondeo!$C$38:$CV$76,Costo_fondeo!$B61,FALSE)</f>
        <v>0</v>
      </c>
      <c r="Y61" s="4">
        <f>+VLOOKUP(Y$3,Fondeo!$C$38:$CV$76,Costo_fondeo!$B61,FALSE)</f>
        <v>3.0248356570321393</v>
      </c>
      <c r="Z61" s="4">
        <f>+VLOOKUP(Z$3,Fondeo!$C$38:$CV$76,Costo_fondeo!$B61,FALSE)</f>
        <v>0</v>
      </c>
      <c r="AA61" s="4">
        <f>+VLOOKUP(AA$3,Fondeo!$C$38:$CV$76,Costo_fondeo!$B61,FALSE)</f>
        <v>0</v>
      </c>
      <c r="AB61" s="4">
        <f>+VLOOKUP(AB$3,Fondeo!$C$38:$CV$76,Costo_fondeo!$B61,FALSE)</f>
        <v>4.1403133963510079</v>
      </c>
      <c r="AC61" s="4">
        <f>+VLOOKUP(AC$3,Fondeo!$C$38:$CV$76,Costo_fondeo!$B61,FALSE)</f>
        <v>5.8092687951347344</v>
      </c>
      <c r="AD61" s="4">
        <f>+VLOOKUP(AD$3,Fondeo!$C$38:$CV$76,Costo_fondeo!$B61,FALSE)</f>
        <v>6.2435959604902997</v>
      </c>
      <c r="AE61" s="4">
        <f>+VLOOKUP(AE$3,Fondeo!$C$38:$CV$76,Costo_fondeo!$B61,FALSE)</f>
        <v>11.517916846319885</v>
      </c>
      <c r="AF61" s="4">
        <f>+VLOOKUP(AF$3,Fondeo!$C$38:$CV$76,Costo_fondeo!$B61,FALSE)</f>
        <v>3.8812940264376259</v>
      </c>
      <c r="AG61" s="4">
        <f>+VLOOKUP(AG$3,Fondeo!$C$38:$CV$76,Costo_fondeo!$B61,FALSE)</f>
        <v>3.7690872247545957</v>
      </c>
      <c r="AH61" s="4">
        <v>5.88524310039318</v>
      </c>
      <c r="AI61" s="4">
        <f>+VLOOKUP(AI$3,Fondeo!$C$38:$CV$76,Costo_fondeo!$B61,FALSE)</f>
        <v>4.3524766371722379</v>
      </c>
      <c r="AJ61" s="4">
        <f>+VLOOKUP(AJ$3,Fondeo!$C$38:$CV$76,Costo_fondeo!$B61,FALSE)</f>
        <v>13.248588245805818</v>
      </c>
      <c r="AK61" s="4">
        <f>+VLOOKUP(AK$3,Fondeo!$C$38:$CV$76,Costo_fondeo!$B61,FALSE)</f>
        <v>4.6749552169145456</v>
      </c>
      <c r="AL61" s="4">
        <f>+VLOOKUP(AL$3,Fondeo!$C$38:$CV$76,Costo_fondeo!$B61,FALSE)</f>
        <v>4.7812403623569564</v>
      </c>
      <c r="AM61" s="4">
        <v>7.25632022450535</v>
      </c>
      <c r="AN61" s="4">
        <f>+VLOOKUP(AN$3,Fondeo!$C$38:$CV$76,Costo_fondeo!$B61,FALSE)</f>
        <v>7.3011902797513519</v>
      </c>
      <c r="AO61" s="4">
        <f>+VLOOKUP(AO$3,Fondeo!$C$38:$CV$76,Costo_fondeo!$B61,FALSE)</f>
        <v>11.619340445523072</v>
      </c>
      <c r="AP61" s="4">
        <f>+VLOOKUP(AP$3,Fondeo!$C$38:$CV$76,Costo_fondeo!$B61,FALSE)</f>
        <v>0</v>
      </c>
      <c r="AQ61" s="4">
        <f>+VLOOKUP(AQ$3,Fondeo!$C$38:$CV$76,Costo_fondeo!$B61,FALSE)</f>
        <v>6.1162791617961334</v>
      </c>
      <c r="AR61" s="4">
        <f>+VLOOKUP(AR$3,Fondeo!$C$38:$CV$76,Costo_fondeo!$B61,FALSE)</f>
        <v>5.8240358411924955</v>
      </c>
      <c r="AS61" s="4">
        <f>+VLOOKUP(AS$3,Fondeo!$C$38:$CV$76,Costo_fondeo!$B61,FALSE)</f>
        <v>4.8249632924989703</v>
      </c>
      <c r="AT61" s="4">
        <f>+VLOOKUP(AT$3,Fondeo!$C$38:$CV$76,Costo_fondeo!$B61,FALSE)</f>
        <v>4.7470521972382809</v>
      </c>
      <c r="AU61" s="4">
        <f>+VLOOKUP(AU$3,Fondeo!$C$38:$CV$76,Costo_fondeo!$B61,FALSE)</f>
        <v>9.4007822191734363</v>
      </c>
      <c r="AV61" s="4">
        <f>+VLOOKUP(AV$3,Fondeo!$C$38:$CV$76,Costo_fondeo!$B61,FALSE)</f>
        <v>6.1022197699327378</v>
      </c>
      <c r="AW61" s="4">
        <f>+VLOOKUP(AW$3,Fondeo!$C$38:$CV$76,Costo_fondeo!$B61,FALSE)</f>
        <v>3.9803861456304448</v>
      </c>
      <c r="AX61" s="4">
        <f>+VLOOKUP(AX$3,Fondeo!$C$38:$CV$76,Costo_fondeo!$B61,FALSE)</f>
        <v>4.812750138738128</v>
      </c>
      <c r="AY61" s="4">
        <f>+VLOOKUP(AY$3,Fondeo!$C$38:$CV$76,Costo_fondeo!$B61,FALSE)</f>
        <v>3.5178112931947072</v>
      </c>
    </row>
    <row r="62" spans="2:51" ht="16.5" x14ac:dyDescent="0.3">
      <c r="B62" s="1">
        <v>60</v>
      </c>
      <c r="C62" s="3">
        <v>42674</v>
      </c>
      <c r="D62" s="4">
        <f>+VLOOKUP(D$3,Fondeo!$C$5:CV$18,Costo_fondeo!$B62,FALSE)</f>
        <v>1.8010139596489894</v>
      </c>
      <c r="E62" s="4">
        <f>+VLOOKUP(E$3,Fondeo!$C$5:CW$18,Costo_fondeo!$B62,FALSE)</f>
        <v>2.5150968172997143</v>
      </c>
      <c r="F62" s="4">
        <f>+VLOOKUP(F$3,Fondeo!$C$5:CX$18,Costo_fondeo!$B62,FALSE)</f>
        <v>3.5856724182770172</v>
      </c>
      <c r="G62" s="4">
        <f>+VLOOKUP(G$3,Fondeo!$C$5:CY$18,Costo_fondeo!$B62,FALSE)</f>
        <v>3.5424489428696284</v>
      </c>
      <c r="H62" s="4">
        <f>+VLOOKUP(H$3,Fondeo!$C$5:CZ$18,Costo_fondeo!$B62,FALSE)</f>
        <v>1.1442588974817784</v>
      </c>
      <c r="I62" s="4">
        <f>+VLOOKUP(I$3,Fondeo!$C$5:DA$18,Costo_fondeo!$B62,FALSE)</f>
        <v>0.94042536984521807</v>
      </c>
      <c r="J62" s="4">
        <f>+VLOOKUP(J$3,Fondeo!$C$5:DB$18,Costo_fondeo!$B62,FALSE)</f>
        <v>1.9785610411021233</v>
      </c>
      <c r="K62" s="4">
        <f>+VLOOKUP(K$3,Fondeo!$C$5:DC$18,Costo_fondeo!$B62,FALSE)</f>
        <v>1.6965663555432275</v>
      </c>
      <c r="L62" s="4">
        <f>+VLOOKUP(L$3,Fondeo!$C$5:DD$18,Costo_fondeo!$B62,FALSE)</f>
        <v>1.1702623735860236</v>
      </c>
      <c r="M62" s="4">
        <f>+VLOOKUP(M$3,Fondeo!$C$5:DE$18,Costo_fondeo!$B62,FALSE)</f>
        <v>1.4590421906964397</v>
      </c>
      <c r="N62" s="4">
        <f>+VLOOKUP(N$3,Fondeo!$C$38:$CV$76,Costo_fondeo!$B62,FALSE)</f>
        <v>4.4054836752198394</v>
      </c>
      <c r="O62" s="4">
        <f>+VLOOKUP(O$3,Fondeo!$C$38:$CV$76,Costo_fondeo!$B62,FALSE)</f>
        <v>9.2617913714483393</v>
      </c>
      <c r="P62" s="4">
        <v>5.2226835978956698</v>
      </c>
      <c r="Q62" s="4">
        <f>+VLOOKUP(Q$3,Fondeo!$C$38:$CV$76,Costo_fondeo!$B62,FALSE)</f>
        <v>6.3289847543113025</v>
      </c>
      <c r="R62" s="4">
        <f>+VLOOKUP(R$3,Fondeo!$C$38:$CV$76,Costo_fondeo!$B62,FALSE)</f>
        <v>6.4208924840643871</v>
      </c>
      <c r="S62" s="4">
        <f>+VLOOKUP(S$3,Fondeo!$C$38:$CV$76,Costo_fondeo!$B62,FALSE)</f>
        <v>0</v>
      </c>
      <c r="T62" s="4">
        <f>+VLOOKUP(T$3,Fondeo!$C$38:$CV$76,Costo_fondeo!$B62,FALSE)</f>
        <v>0.71537516078667629</v>
      </c>
      <c r="U62" s="4">
        <f>+VLOOKUP(U$3,Fondeo!$C$38:$CV$76,Costo_fondeo!$B62,FALSE)</f>
        <v>5733.667280789301</v>
      </c>
      <c r="V62" s="4">
        <f>+VLOOKUP(V$3,Fondeo!$C$38:$CV$76,Costo_fondeo!$B62,FALSE)</f>
        <v>0</v>
      </c>
      <c r="W62" s="4">
        <f>+VLOOKUP(W$3,Fondeo!$C$38:$CV$76,Costo_fondeo!$B62,FALSE)</f>
        <v>0</v>
      </c>
      <c r="X62" s="4">
        <f>+VLOOKUP(X$3,Fondeo!$C$38:$CV$76,Costo_fondeo!$B62,FALSE)</f>
        <v>0</v>
      </c>
      <c r="Y62" s="4">
        <f>+VLOOKUP(Y$3,Fondeo!$C$38:$CV$76,Costo_fondeo!$B62,FALSE)</f>
        <v>2.4990593415562432</v>
      </c>
      <c r="Z62" s="4">
        <f>+VLOOKUP(Z$3,Fondeo!$C$38:$CV$76,Costo_fondeo!$B62,FALSE)</f>
        <v>0</v>
      </c>
      <c r="AA62" s="4">
        <f>+VLOOKUP(AA$3,Fondeo!$C$38:$CV$76,Costo_fondeo!$B62,FALSE)</f>
        <v>0</v>
      </c>
      <c r="AB62" s="4">
        <f>+VLOOKUP(AB$3,Fondeo!$C$38:$CV$76,Costo_fondeo!$B62,FALSE)</f>
        <v>4.1695524753021278</v>
      </c>
      <c r="AC62" s="4">
        <f>+VLOOKUP(AC$3,Fondeo!$C$38:$CV$76,Costo_fondeo!$B62,FALSE)</f>
        <v>5.7701384868610353</v>
      </c>
      <c r="AD62" s="4">
        <f>+VLOOKUP(AD$3,Fondeo!$C$38:$CV$76,Costo_fondeo!$B62,FALSE)</f>
        <v>6.3104043476467222</v>
      </c>
      <c r="AE62" s="4">
        <f>+VLOOKUP(AE$3,Fondeo!$C$38:$CV$76,Costo_fondeo!$B62,FALSE)</f>
        <v>11.504193239467011</v>
      </c>
      <c r="AF62" s="4">
        <f>+VLOOKUP(AF$3,Fondeo!$C$38:$CV$76,Costo_fondeo!$B62,FALSE)</f>
        <v>3.9108023239783622</v>
      </c>
      <c r="AG62" s="4">
        <f>+VLOOKUP(AG$3,Fondeo!$C$38:$CV$76,Costo_fondeo!$B62,FALSE)</f>
        <v>3.8492414757834741</v>
      </c>
      <c r="AH62" s="4">
        <v>5.9653958692695701</v>
      </c>
      <c r="AI62" s="4">
        <f>+VLOOKUP(AI$3,Fondeo!$C$38:$CV$76,Costo_fondeo!$B62,FALSE)</f>
        <v>4.3587796176539992</v>
      </c>
      <c r="AJ62" s="4">
        <f>+VLOOKUP(AJ$3,Fondeo!$C$38:$CV$76,Costo_fondeo!$B62,FALSE)</f>
        <v>13.119312845814513</v>
      </c>
      <c r="AK62" s="4">
        <f>+VLOOKUP(AK$3,Fondeo!$C$38:$CV$76,Costo_fondeo!$B62,FALSE)</f>
        <v>4.6372780467876424</v>
      </c>
      <c r="AL62" s="4">
        <f>+VLOOKUP(AL$3,Fondeo!$C$38:$CV$76,Costo_fondeo!$B62,FALSE)</f>
        <v>4.8117016228332528</v>
      </c>
      <c r="AM62" s="4">
        <v>7.2295784896659399</v>
      </c>
      <c r="AN62" s="4">
        <f>+VLOOKUP(AN$3,Fondeo!$C$38:$CV$76,Costo_fondeo!$B62,FALSE)</f>
        <v>7.2627255609897343</v>
      </c>
      <c r="AO62" s="4">
        <f>+VLOOKUP(AO$3,Fondeo!$C$38:$CV$76,Costo_fondeo!$B62,FALSE)</f>
        <v>11.12960010635876</v>
      </c>
      <c r="AP62" s="4">
        <f>+VLOOKUP(AP$3,Fondeo!$C$38:$CV$76,Costo_fondeo!$B62,FALSE)</f>
        <v>0</v>
      </c>
      <c r="AQ62" s="4">
        <f>+VLOOKUP(AQ$3,Fondeo!$C$38:$CV$76,Costo_fondeo!$B62,FALSE)</f>
        <v>6.1737819309895716</v>
      </c>
      <c r="AR62" s="4">
        <f>+VLOOKUP(AR$3,Fondeo!$C$38:$CV$76,Costo_fondeo!$B62,FALSE)</f>
        <v>5.7902768703383911</v>
      </c>
      <c r="AS62" s="4">
        <f>+VLOOKUP(AS$3,Fondeo!$C$38:$CV$76,Costo_fondeo!$B62,FALSE)</f>
        <v>4.8610734708800676</v>
      </c>
      <c r="AT62" s="4">
        <f>+VLOOKUP(AT$3,Fondeo!$C$38:$CV$76,Costo_fondeo!$B62,FALSE)</f>
        <v>4.745680175089162</v>
      </c>
      <c r="AU62" s="4">
        <f>+VLOOKUP(AU$3,Fondeo!$C$38:$CV$76,Costo_fondeo!$B62,FALSE)</f>
        <v>9.4108787055655867</v>
      </c>
      <c r="AV62" s="4">
        <f>+VLOOKUP(AV$3,Fondeo!$C$38:$CV$76,Costo_fondeo!$B62,FALSE)</f>
        <v>6.1111695843387936</v>
      </c>
      <c r="AW62" s="4">
        <f>+VLOOKUP(AW$3,Fondeo!$C$38:$CV$76,Costo_fondeo!$B62,FALSE)</f>
        <v>4.0023747844111526</v>
      </c>
      <c r="AX62" s="4">
        <f>+VLOOKUP(AX$3,Fondeo!$C$38:$CV$76,Costo_fondeo!$B62,FALSE)</f>
        <v>4.8467553146011904</v>
      </c>
      <c r="AY62" s="4">
        <f>+VLOOKUP(AY$3,Fondeo!$C$38:$CV$76,Costo_fondeo!$B62,FALSE)</f>
        <v>3.5365594535292382</v>
      </c>
    </row>
    <row r="63" spans="2:51" ht="16.5" x14ac:dyDescent="0.3">
      <c r="B63" s="1">
        <v>61</v>
      </c>
      <c r="C63" s="3">
        <v>42704</v>
      </c>
      <c r="D63" s="4">
        <f>+VLOOKUP(D$3,Fondeo!$C$5:CV$18,Costo_fondeo!$B63,FALSE)</f>
        <v>1.792012714908833</v>
      </c>
      <c r="E63" s="4">
        <f>+VLOOKUP(E$3,Fondeo!$C$5:CW$18,Costo_fondeo!$B63,FALSE)</f>
        <v>2.510294741393603</v>
      </c>
      <c r="F63" s="4">
        <f>+VLOOKUP(F$3,Fondeo!$C$5:CX$18,Costo_fondeo!$B63,FALSE)</f>
        <v>3.6332278766908908</v>
      </c>
      <c r="G63" s="4">
        <f>+VLOOKUP(G$3,Fondeo!$C$5:CY$18,Costo_fondeo!$B63,FALSE)</f>
        <v>3.561527006243582</v>
      </c>
      <c r="H63" s="4">
        <f>+VLOOKUP(H$3,Fondeo!$C$5:CZ$18,Costo_fondeo!$B63,FALSE)</f>
        <v>1.2217312440014725</v>
      </c>
      <c r="I63" s="4">
        <f>+VLOOKUP(I$3,Fondeo!$C$5:DA$18,Costo_fondeo!$B63,FALSE)</f>
        <v>0.9417211107810306</v>
      </c>
      <c r="J63" s="4">
        <f>+VLOOKUP(J$3,Fondeo!$C$5:DB$18,Costo_fondeo!$B63,FALSE)</f>
        <v>1.9828543222531365</v>
      </c>
      <c r="K63" s="4">
        <f>+VLOOKUP(K$3,Fondeo!$C$5:DC$18,Costo_fondeo!$B63,FALSE)</f>
        <v>1.6767743961449724</v>
      </c>
      <c r="L63" s="4">
        <f>+VLOOKUP(L$3,Fondeo!$C$5:DD$18,Costo_fondeo!$B63,FALSE)</f>
        <v>1.1403977093340074</v>
      </c>
      <c r="M63" s="4">
        <f>+VLOOKUP(M$3,Fondeo!$C$5:DE$18,Costo_fondeo!$B63,FALSE)</f>
        <v>1.4786318603159225</v>
      </c>
      <c r="N63" s="4">
        <f>+VLOOKUP(N$3,Fondeo!$C$38:$CV$76,Costo_fondeo!$B63,FALSE)</f>
        <v>4.4055255457833038</v>
      </c>
      <c r="O63" s="4">
        <f>+VLOOKUP(O$3,Fondeo!$C$38:$CV$76,Costo_fondeo!$B63,FALSE)</f>
        <v>9.3741156594354091</v>
      </c>
      <c r="P63" s="4">
        <v>5.2750663973790397</v>
      </c>
      <c r="Q63" s="4">
        <f>+VLOOKUP(Q$3,Fondeo!$C$38:$CV$76,Costo_fondeo!$B63,FALSE)</f>
        <v>6.3595315423229977</v>
      </c>
      <c r="R63" s="4">
        <f>+VLOOKUP(R$3,Fondeo!$C$38:$CV$76,Costo_fondeo!$B63,FALSE)</f>
        <v>6.5210107360877174</v>
      </c>
      <c r="S63" s="4">
        <f>+VLOOKUP(S$3,Fondeo!$C$38:$CV$76,Costo_fondeo!$B63,FALSE)</f>
        <v>0</v>
      </c>
      <c r="T63" s="4">
        <f>+VLOOKUP(T$3,Fondeo!$C$38:$CV$76,Costo_fondeo!$B63,FALSE)</f>
        <v>0.428513825875867</v>
      </c>
      <c r="U63" s="4">
        <f>+VLOOKUP(U$3,Fondeo!$C$38:$CV$76,Costo_fondeo!$B63,FALSE)</f>
        <v>267.88189472150697</v>
      </c>
      <c r="V63" s="4">
        <f>+VLOOKUP(V$3,Fondeo!$C$38:$CV$76,Costo_fondeo!$B63,FALSE)</f>
        <v>0</v>
      </c>
      <c r="W63" s="4">
        <f>+VLOOKUP(W$3,Fondeo!$C$38:$CV$76,Costo_fondeo!$B63,FALSE)</f>
        <v>0</v>
      </c>
      <c r="X63" s="4">
        <f>+VLOOKUP(X$3,Fondeo!$C$38:$CV$76,Costo_fondeo!$B63,FALSE)</f>
        <v>0</v>
      </c>
      <c r="Y63" s="4">
        <f>+VLOOKUP(Y$3,Fondeo!$C$38:$CV$76,Costo_fondeo!$B63,FALSE)</f>
        <v>1.5388730000171007</v>
      </c>
      <c r="Z63" s="4">
        <f>+VLOOKUP(Z$3,Fondeo!$C$38:$CV$76,Costo_fondeo!$B63,FALSE)</f>
        <v>0</v>
      </c>
      <c r="AA63" s="4">
        <f>+VLOOKUP(AA$3,Fondeo!$C$38:$CV$76,Costo_fondeo!$B63,FALSE)</f>
        <v>0</v>
      </c>
      <c r="AB63" s="4">
        <f>+VLOOKUP(AB$3,Fondeo!$C$38:$CV$76,Costo_fondeo!$B63,FALSE)</f>
        <v>4.2120896834074486</v>
      </c>
      <c r="AC63" s="4">
        <f>+VLOOKUP(AC$3,Fondeo!$C$38:$CV$76,Costo_fondeo!$B63,FALSE)</f>
        <v>5.8083796334309632</v>
      </c>
      <c r="AD63" s="4">
        <f>+VLOOKUP(AD$3,Fondeo!$C$38:$CV$76,Costo_fondeo!$B63,FALSE)</f>
        <v>6.3409869329750457</v>
      </c>
      <c r="AE63" s="4">
        <f>+VLOOKUP(AE$3,Fondeo!$C$38:$CV$76,Costo_fondeo!$B63,FALSE)</f>
        <v>11.551252610619214</v>
      </c>
      <c r="AF63" s="4">
        <f>+VLOOKUP(AF$3,Fondeo!$C$38:$CV$76,Costo_fondeo!$B63,FALSE)</f>
        <v>3.9457574134700355</v>
      </c>
      <c r="AG63" s="4">
        <f>+VLOOKUP(AG$3,Fondeo!$C$38:$CV$76,Costo_fondeo!$B63,FALSE)</f>
        <v>3.9279768999628519</v>
      </c>
      <c r="AH63" s="4">
        <v>5.9264523732585399</v>
      </c>
      <c r="AI63" s="4">
        <f>+VLOOKUP(AI$3,Fondeo!$C$38:$CV$76,Costo_fondeo!$B63,FALSE)</f>
        <v>4.3588826822241993</v>
      </c>
      <c r="AJ63" s="4">
        <f>+VLOOKUP(AJ$3,Fondeo!$C$38:$CV$76,Costo_fondeo!$B63,FALSE)</f>
        <v>13.044230071499769</v>
      </c>
      <c r="AK63" s="4">
        <f>+VLOOKUP(AK$3,Fondeo!$C$38:$CV$76,Costo_fondeo!$B63,FALSE)</f>
        <v>4.5989275733560593</v>
      </c>
      <c r="AL63" s="4">
        <f>+VLOOKUP(AL$3,Fondeo!$C$38:$CV$76,Costo_fondeo!$B63,FALSE)</f>
        <v>4.8466723493864317</v>
      </c>
      <c r="AM63" s="4">
        <v>7.2119555820162304</v>
      </c>
      <c r="AN63" s="4">
        <f>+VLOOKUP(AN$3,Fondeo!$C$38:$CV$76,Costo_fondeo!$B63,FALSE)</f>
        <v>7.2350665645628336</v>
      </c>
      <c r="AO63" s="4">
        <f>+VLOOKUP(AO$3,Fondeo!$C$38:$CV$76,Costo_fondeo!$B63,FALSE)</f>
        <v>10.734733783486597</v>
      </c>
      <c r="AP63" s="4">
        <f>+VLOOKUP(AP$3,Fondeo!$C$38:$CV$76,Costo_fondeo!$B63,FALSE)</f>
        <v>0</v>
      </c>
      <c r="AQ63" s="4">
        <f>+VLOOKUP(AQ$3,Fondeo!$C$38:$CV$76,Costo_fondeo!$B63,FALSE)</f>
        <v>6.1996592065992386</v>
      </c>
      <c r="AR63" s="4">
        <f>+VLOOKUP(AR$3,Fondeo!$C$38:$CV$76,Costo_fondeo!$B63,FALSE)</f>
        <v>5.7808279407922134</v>
      </c>
      <c r="AS63" s="4">
        <f>+VLOOKUP(AS$3,Fondeo!$C$38:$CV$76,Costo_fondeo!$B63,FALSE)</f>
        <v>4.8697696067344118</v>
      </c>
      <c r="AT63" s="4">
        <f>+VLOOKUP(AT$3,Fondeo!$C$38:$CV$76,Costo_fondeo!$B63,FALSE)</f>
        <v>4.7116059971593396</v>
      </c>
      <c r="AU63" s="4">
        <f>+VLOOKUP(AU$3,Fondeo!$C$38:$CV$76,Costo_fondeo!$B63,FALSE)</f>
        <v>9.4237672965706043</v>
      </c>
      <c r="AV63" s="4">
        <f>+VLOOKUP(AV$3,Fondeo!$C$38:$CV$76,Costo_fondeo!$B63,FALSE)</f>
        <v>6.1190508402386774</v>
      </c>
      <c r="AW63" s="4">
        <f>+VLOOKUP(AW$3,Fondeo!$C$38:$CV$76,Costo_fondeo!$B63,FALSE)</f>
        <v>4.0472550729717245</v>
      </c>
      <c r="AX63" s="4">
        <f>+VLOOKUP(AX$3,Fondeo!$C$38:$CV$76,Costo_fondeo!$B63,FALSE)</f>
        <v>4.8663770169362248</v>
      </c>
      <c r="AY63" s="4">
        <f>+VLOOKUP(AY$3,Fondeo!$C$38:$CV$76,Costo_fondeo!$B63,FALSE)</f>
        <v>3.558794007197323</v>
      </c>
    </row>
    <row r="64" spans="2:51" ht="16.5" x14ac:dyDescent="0.3">
      <c r="B64" s="1">
        <v>62</v>
      </c>
      <c r="C64" s="3">
        <v>42735</v>
      </c>
      <c r="D64" s="4">
        <f>+VLOOKUP(D$3,Fondeo!$C$5:CV$18,Costo_fondeo!$B64,FALSE)</f>
        <v>1.7482086710803968</v>
      </c>
      <c r="E64" s="4">
        <f>+VLOOKUP(E$3,Fondeo!$C$5:CW$18,Costo_fondeo!$B64,FALSE)</f>
        <v>2.4966028094045063</v>
      </c>
      <c r="F64" s="4">
        <f>+VLOOKUP(F$3,Fondeo!$C$5:CX$18,Costo_fondeo!$B64,FALSE)</f>
        <v>3.7104947675508524</v>
      </c>
      <c r="G64" s="4">
        <f>+VLOOKUP(G$3,Fondeo!$C$5:CY$18,Costo_fondeo!$B64,FALSE)</f>
        <v>3.5864792204254585</v>
      </c>
      <c r="H64" s="4">
        <f>+VLOOKUP(H$3,Fondeo!$C$5:CZ$18,Costo_fondeo!$B64,FALSE)</f>
        <v>1.3289683699571804</v>
      </c>
      <c r="I64" s="4">
        <f>+VLOOKUP(I$3,Fondeo!$C$5:DA$18,Costo_fondeo!$B64,FALSE)</f>
        <v>0.87398351348479919</v>
      </c>
      <c r="J64" s="4">
        <f>+VLOOKUP(J$3,Fondeo!$C$5:DB$18,Costo_fondeo!$B64,FALSE)</f>
        <v>1.9745368073425942</v>
      </c>
      <c r="K64" s="4">
        <f>+VLOOKUP(K$3,Fondeo!$C$5:DC$18,Costo_fondeo!$B64,FALSE)</f>
        <v>1.6449884326936064</v>
      </c>
      <c r="L64" s="4">
        <f>+VLOOKUP(L$3,Fondeo!$C$5:DD$18,Costo_fondeo!$B64,FALSE)</f>
        <v>1.1083984515393854</v>
      </c>
      <c r="M64" s="4">
        <f>+VLOOKUP(M$3,Fondeo!$C$5:DE$18,Costo_fondeo!$B64,FALSE)</f>
        <v>1.4879638223947973</v>
      </c>
      <c r="N64" s="4">
        <f>+VLOOKUP(N$3,Fondeo!$C$38:$CV$76,Costo_fondeo!$B64,FALSE)</f>
        <v>4.4234503018082121</v>
      </c>
      <c r="O64" s="4">
        <f>+VLOOKUP(O$3,Fondeo!$C$38:$CV$76,Costo_fondeo!$B64,FALSE)</f>
        <v>9.4949601871298022</v>
      </c>
      <c r="P64" s="4">
        <v>5.3007493394687604</v>
      </c>
      <c r="Q64" s="4">
        <f>+VLOOKUP(Q$3,Fondeo!$C$38:$CV$76,Costo_fondeo!$B64,FALSE)</f>
        <v>6.3904672227004831</v>
      </c>
      <c r="R64" s="4">
        <f>+VLOOKUP(R$3,Fondeo!$C$38:$CV$76,Costo_fondeo!$B64,FALSE)</f>
        <v>6.6677961224580775</v>
      </c>
      <c r="S64" s="4">
        <f>+VLOOKUP(S$3,Fondeo!$C$38:$CV$76,Costo_fondeo!$B64,FALSE)</f>
        <v>0</v>
      </c>
      <c r="T64" s="4">
        <f>+VLOOKUP(T$3,Fondeo!$C$38:$CV$76,Costo_fondeo!$B64,FALSE)</f>
        <v>0</v>
      </c>
      <c r="U64" s="4">
        <f>+VLOOKUP(U$3,Fondeo!$C$38:$CV$76,Costo_fondeo!$B64,FALSE)</f>
        <v>0</v>
      </c>
      <c r="V64" s="4">
        <f>+VLOOKUP(V$3,Fondeo!$C$38:$CV$76,Costo_fondeo!$B64,FALSE)</f>
        <v>0</v>
      </c>
      <c r="W64" s="4">
        <f>+VLOOKUP(W$3,Fondeo!$C$38:$CV$76,Costo_fondeo!$B64,FALSE)</f>
        <v>0</v>
      </c>
      <c r="X64" s="4">
        <f>+VLOOKUP(X$3,Fondeo!$C$38:$CV$76,Costo_fondeo!$B64,FALSE)</f>
        <v>0</v>
      </c>
      <c r="Y64" s="4">
        <f>+VLOOKUP(Y$3,Fondeo!$C$38:$CV$76,Costo_fondeo!$B64,FALSE)</f>
        <v>0</v>
      </c>
      <c r="Z64" s="4">
        <f>+VLOOKUP(Z$3,Fondeo!$C$38:$CV$76,Costo_fondeo!$B64,FALSE)</f>
        <v>0</v>
      </c>
      <c r="AA64" s="4">
        <f>+VLOOKUP(AA$3,Fondeo!$C$38:$CV$76,Costo_fondeo!$B64,FALSE)</f>
        <v>0</v>
      </c>
      <c r="AB64" s="4">
        <f>+VLOOKUP(AB$3,Fondeo!$C$38:$CV$76,Costo_fondeo!$B64,FALSE)</f>
        <v>4.2268199463169749</v>
      </c>
      <c r="AC64" s="4">
        <f>+VLOOKUP(AC$3,Fondeo!$C$38:$CV$76,Costo_fondeo!$B64,FALSE)</f>
        <v>5.8830424467293447</v>
      </c>
      <c r="AD64" s="4">
        <f>+VLOOKUP(AD$3,Fondeo!$C$38:$CV$76,Costo_fondeo!$B64,FALSE)</f>
        <v>6.3788194832179794</v>
      </c>
      <c r="AE64" s="4">
        <f>+VLOOKUP(AE$3,Fondeo!$C$38:$CV$76,Costo_fondeo!$B64,FALSE)</f>
        <v>11.567709234947262</v>
      </c>
      <c r="AF64" s="4">
        <f>+VLOOKUP(AF$3,Fondeo!$C$38:$CV$76,Costo_fondeo!$B64,FALSE)</f>
        <v>3.9691340439907297</v>
      </c>
      <c r="AG64" s="4">
        <f>+VLOOKUP(AG$3,Fondeo!$C$38:$CV$76,Costo_fondeo!$B64,FALSE)</f>
        <v>4.0072043072491574</v>
      </c>
      <c r="AH64" s="4">
        <v>6.0031815839376099</v>
      </c>
      <c r="AI64" s="4">
        <f>+VLOOKUP(AI$3,Fondeo!$C$38:$CV$76,Costo_fondeo!$B64,FALSE)</f>
        <v>4.352921095653624</v>
      </c>
      <c r="AJ64" s="4">
        <f>+VLOOKUP(AJ$3,Fondeo!$C$38:$CV$76,Costo_fondeo!$B64,FALSE)</f>
        <v>12.899304853866381</v>
      </c>
      <c r="AK64" s="4">
        <f>+VLOOKUP(AK$3,Fondeo!$C$38:$CV$76,Costo_fondeo!$B64,FALSE)</f>
        <v>4.5050741483667087</v>
      </c>
      <c r="AL64" s="4">
        <f>+VLOOKUP(AL$3,Fondeo!$C$38:$CV$76,Costo_fondeo!$B64,FALSE)</f>
        <v>4.8964653611218223</v>
      </c>
      <c r="AM64" s="4">
        <v>7.1687835551662999</v>
      </c>
      <c r="AN64" s="4">
        <f>+VLOOKUP(AN$3,Fondeo!$C$38:$CV$76,Costo_fondeo!$B64,FALSE)</f>
        <v>7.226518037531469</v>
      </c>
      <c r="AO64" s="4">
        <f>+VLOOKUP(AO$3,Fondeo!$C$38:$CV$76,Costo_fondeo!$B64,FALSE)</f>
        <v>10.430321325488951</v>
      </c>
      <c r="AP64" s="4">
        <f>+VLOOKUP(AP$3,Fondeo!$C$38:$CV$76,Costo_fondeo!$B64,FALSE)</f>
        <v>0</v>
      </c>
      <c r="AQ64" s="4">
        <f>+VLOOKUP(AQ$3,Fondeo!$C$38:$CV$76,Costo_fondeo!$B64,FALSE)</f>
        <v>6.2441006902959906</v>
      </c>
      <c r="AR64" s="4">
        <f>+VLOOKUP(AR$3,Fondeo!$C$38:$CV$76,Costo_fondeo!$B64,FALSE)</f>
        <v>5.7246088831345032</v>
      </c>
      <c r="AS64" s="4">
        <f>+VLOOKUP(AS$3,Fondeo!$C$38:$CV$76,Costo_fondeo!$B64,FALSE)</f>
        <v>4.90591572380408</v>
      </c>
      <c r="AT64" s="4">
        <f>+VLOOKUP(AT$3,Fondeo!$C$38:$CV$76,Costo_fondeo!$B64,FALSE)</f>
        <v>4.7083842434817322</v>
      </c>
      <c r="AU64" s="4">
        <f>+VLOOKUP(AU$3,Fondeo!$C$38:$CV$76,Costo_fondeo!$B64,FALSE)</f>
        <v>9.436171088403901</v>
      </c>
      <c r="AV64" s="4">
        <f>+VLOOKUP(AV$3,Fondeo!$C$38:$CV$76,Costo_fondeo!$B64,FALSE)</f>
        <v>6.1244835342257753</v>
      </c>
      <c r="AW64" s="4">
        <f>+VLOOKUP(AW$3,Fondeo!$C$38:$CV$76,Costo_fondeo!$B64,FALSE)</f>
        <v>4.0761686769335022</v>
      </c>
      <c r="AX64" s="4">
        <f>+VLOOKUP(AX$3,Fondeo!$C$38:$CV$76,Costo_fondeo!$B64,FALSE)</f>
        <v>4.8752035430911107</v>
      </c>
      <c r="AY64" s="4">
        <f>+VLOOKUP(AY$3,Fondeo!$C$38:$CV$76,Costo_fondeo!$B64,FALSE)</f>
        <v>3.5901807196680258</v>
      </c>
    </row>
    <row r="65" spans="2:51" ht="16.5" x14ac:dyDescent="0.3">
      <c r="B65" s="1">
        <v>63</v>
      </c>
      <c r="C65" s="3">
        <v>42766</v>
      </c>
      <c r="D65" s="4">
        <f>+VLOOKUP(D$3,Fondeo!$C$5:CV$18,Costo_fondeo!$B65,FALSE)</f>
        <v>1.7265258788679756</v>
      </c>
      <c r="E65" s="4">
        <f>+VLOOKUP(E$3,Fondeo!$C$5:CW$18,Costo_fondeo!$B65,FALSE)</f>
        <v>2.5164120381526711</v>
      </c>
      <c r="F65" s="4">
        <f>+VLOOKUP(F$3,Fondeo!$C$5:CX$18,Costo_fondeo!$B65,FALSE)</f>
        <v>3.6923773684414698</v>
      </c>
      <c r="G65" s="4">
        <f>+VLOOKUP(G$3,Fondeo!$C$5:CY$18,Costo_fondeo!$B65,FALSE)</f>
        <v>3.6149946651559497</v>
      </c>
      <c r="H65" s="4">
        <f>+VLOOKUP(H$3,Fondeo!$C$5:CZ$18,Costo_fondeo!$B65,FALSE)</f>
        <v>1.3851258052053723</v>
      </c>
      <c r="I65" s="4">
        <f>+VLOOKUP(I$3,Fondeo!$C$5:DA$18,Costo_fondeo!$B65,FALSE)</f>
        <v>0.86763175804402981</v>
      </c>
      <c r="J65" s="4">
        <f>+VLOOKUP(J$3,Fondeo!$C$5:DB$18,Costo_fondeo!$B65,FALSE)</f>
        <v>1.9933239736779635</v>
      </c>
      <c r="K65" s="4">
        <f>+VLOOKUP(K$3,Fondeo!$C$5:DC$18,Costo_fondeo!$B65,FALSE)</f>
        <v>1.6522466590681215</v>
      </c>
      <c r="L65" s="4">
        <f>+VLOOKUP(L$3,Fondeo!$C$5:DD$18,Costo_fondeo!$B65,FALSE)</f>
        <v>1.0692867726804434</v>
      </c>
      <c r="M65" s="4">
        <f>+VLOOKUP(M$3,Fondeo!$C$5:DE$18,Costo_fondeo!$B65,FALSE)</f>
        <v>1.5295336078696506</v>
      </c>
      <c r="N65" s="4">
        <f>+VLOOKUP(N$3,Fondeo!$C$38:$CV$76,Costo_fondeo!$B65,FALSE)</f>
        <v>4.4631764723673086</v>
      </c>
      <c r="O65" s="4">
        <f>+VLOOKUP(O$3,Fondeo!$C$38:$CV$76,Costo_fondeo!$B65,FALSE)</f>
        <v>9.4980054359895476</v>
      </c>
      <c r="P65" s="4">
        <v>5.3581171634029099</v>
      </c>
      <c r="Q65" s="4">
        <f>+VLOOKUP(Q$3,Fondeo!$C$38:$CV$76,Costo_fondeo!$B65,FALSE)</f>
        <v>6.4385436920858314</v>
      </c>
      <c r="R65" s="4">
        <f>+VLOOKUP(R$3,Fondeo!$C$38:$CV$76,Costo_fondeo!$B65,FALSE)</f>
        <v>6.8010980620611363</v>
      </c>
      <c r="S65" s="4">
        <f>+VLOOKUP(S$3,Fondeo!$C$38:$CV$76,Costo_fondeo!$B65,FALSE)</f>
        <v>0</v>
      </c>
      <c r="T65" s="4">
        <f>+VLOOKUP(T$3,Fondeo!$C$38:$CV$76,Costo_fondeo!$B65,FALSE)</f>
        <v>-0.57255696481812535</v>
      </c>
      <c r="U65" s="4">
        <f>+VLOOKUP(U$3,Fondeo!$C$38:$CV$76,Costo_fondeo!$B65,FALSE)</f>
        <v>-277.96415867932234</v>
      </c>
      <c r="V65" s="4">
        <f>+VLOOKUP(V$3,Fondeo!$C$38:$CV$76,Costo_fondeo!$B65,FALSE)</f>
        <v>0</v>
      </c>
      <c r="W65" s="4">
        <f>+VLOOKUP(W$3,Fondeo!$C$38:$CV$76,Costo_fondeo!$B65,FALSE)</f>
        <v>0</v>
      </c>
      <c r="X65" s="4">
        <f>+VLOOKUP(X$3,Fondeo!$C$38:$CV$76,Costo_fondeo!$B65,FALSE)</f>
        <v>0</v>
      </c>
      <c r="Y65" s="4">
        <f>+VLOOKUP(Y$3,Fondeo!$C$38:$CV$76,Costo_fondeo!$B65,FALSE)</f>
        <v>-2.7755413206171324</v>
      </c>
      <c r="Z65" s="4">
        <f>+VLOOKUP(Z$3,Fondeo!$C$38:$CV$76,Costo_fondeo!$B65,FALSE)</f>
        <v>0</v>
      </c>
      <c r="AA65" s="4">
        <f>+VLOOKUP(AA$3,Fondeo!$C$38:$CV$76,Costo_fondeo!$B65,FALSE)</f>
        <v>0</v>
      </c>
      <c r="AB65" s="4">
        <f>+VLOOKUP(AB$3,Fondeo!$C$38:$CV$76,Costo_fondeo!$B65,FALSE)</f>
        <v>4.2661876471972855</v>
      </c>
      <c r="AC65" s="4">
        <f>+VLOOKUP(AC$3,Fondeo!$C$38:$CV$76,Costo_fondeo!$B65,FALSE)</f>
        <v>5.950047607740256</v>
      </c>
      <c r="AD65" s="4">
        <f>+VLOOKUP(AD$3,Fondeo!$C$38:$CV$76,Costo_fondeo!$B65,FALSE)</f>
        <v>6.3973794584760562</v>
      </c>
      <c r="AE65" s="4">
        <f>+VLOOKUP(AE$3,Fondeo!$C$38:$CV$76,Costo_fondeo!$B65,FALSE)</f>
        <v>11.584268207043396</v>
      </c>
      <c r="AF65" s="4">
        <f>+VLOOKUP(AF$3,Fondeo!$C$38:$CV$76,Costo_fondeo!$B65,FALSE)</f>
        <v>3.9913750976164057</v>
      </c>
      <c r="AG65" s="4">
        <f>+VLOOKUP(AG$3,Fondeo!$C$38:$CV$76,Costo_fondeo!$B65,FALSE)</f>
        <v>4.0885789097620542</v>
      </c>
      <c r="AH65" s="4">
        <v>6.01930505140054</v>
      </c>
      <c r="AI65" s="4">
        <f>+VLOOKUP(AI$3,Fondeo!$C$38:$CV$76,Costo_fondeo!$B65,FALSE)</f>
        <v>4.3404003897818733</v>
      </c>
      <c r="AJ65" s="4">
        <f>+VLOOKUP(AJ$3,Fondeo!$C$38:$CV$76,Costo_fondeo!$B65,FALSE)</f>
        <v>12.694414220025671</v>
      </c>
      <c r="AK65" s="4">
        <f>+VLOOKUP(AK$3,Fondeo!$C$38:$CV$76,Costo_fondeo!$B65,FALSE)</f>
        <v>4.4918673194578735</v>
      </c>
      <c r="AL65" s="4">
        <f>+VLOOKUP(AL$3,Fondeo!$C$38:$CV$76,Costo_fondeo!$B65,FALSE)</f>
        <v>4.9319166463604081</v>
      </c>
      <c r="AM65" s="4">
        <v>7.1489387616605597</v>
      </c>
      <c r="AN65" s="4">
        <f>+VLOOKUP(AN$3,Fondeo!$C$38:$CV$76,Costo_fondeo!$B65,FALSE)</f>
        <v>7.1900826082554117</v>
      </c>
      <c r="AO65" s="4">
        <f>+VLOOKUP(AO$3,Fondeo!$C$38:$CV$76,Costo_fondeo!$B65,FALSE)</f>
        <v>10.250060530910867</v>
      </c>
      <c r="AP65" s="4">
        <f>+VLOOKUP(AP$3,Fondeo!$C$38:$CV$76,Costo_fondeo!$B65,FALSE)</f>
        <v>0</v>
      </c>
      <c r="AQ65" s="4">
        <f>+VLOOKUP(AQ$3,Fondeo!$C$38:$CV$76,Costo_fondeo!$B65,FALSE)</f>
        <v>6.2724126608160384</v>
      </c>
      <c r="AR65" s="4">
        <f>+VLOOKUP(AR$3,Fondeo!$C$38:$CV$76,Costo_fondeo!$B65,FALSE)</f>
        <v>5.7158837781913725</v>
      </c>
      <c r="AS65" s="4">
        <f>+VLOOKUP(AS$3,Fondeo!$C$38:$CV$76,Costo_fondeo!$B65,FALSE)</f>
        <v>4.9414905094995927</v>
      </c>
      <c r="AT65" s="4">
        <f>+VLOOKUP(AT$3,Fondeo!$C$38:$CV$76,Costo_fondeo!$B65,FALSE)</f>
        <v>4.7356026364627279</v>
      </c>
      <c r="AU65" s="4">
        <f>+VLOOKUP(AU$3,Fondeo!$C$38:$CV$76,Costo_fondeo!$B65,FALSE)</f>
        <v>9.462904188783968</v>
      </c>
      <c r="AV65" s="4">
        <f>+VLOOKUP(AV$3,Fondeo!$C$38:$CV$76,Costo_fondeo!$B65,FALSE)</f>
        <v>6.1013009991970035</v>
      </c>
      <c r="AW65" s="4">
        <f>+VLOOKUP(AW$3,Fondeo!$C$38:$CV$76,Costo_fondeo!$B65,FALSE)</f>
        <v>4.1152341313390854</v>
      </c>
      <c r="AX65" s="4">
        <f>+VLOOKUP(AX$3,Fondeo!$C$38:$CV$76,Costo_fondeo!$B65,FALSE)</f>
        <v>4.9000280371713618</v>
      </c>
      <c r="AY65" s="4">
        <f>+VLOOKUP(AY$3,Fondeo!$C$38:$CV$76,Costo_fondeo!$B65,FALSE)</f>
        <v>3.6283595743316419</v>
      </c>
    </row>
    <row r="66" spans="2:51" ht="16.5" x14ac:dyDescent="0.3">
      <c r="B66" s="1">
        <v>64</v>
      </c>
      <c r="C66" s="3">
        <v>42794</v>
      </c>
      <c r="D66" s="4">
        <f>+VLOOKUP(D$3,Fondeo!$C$5:CV$18,Costo_fondeo!$B66,FALSE)</f>
        <v>1.7008222857020874</v>
      </c>
      <c r="E66" s="4">
        <f>+VLOOKUP(E$3,Fondeo!$C$5:CW$18,Costo_fondeo!$B66,FALSE)</f>
        <v>2.5284729542575537</v>
      </c>
      <c r="F66" s="4">
        <f>+VLOOKUP(F$3,Fondeo!$C$5:CX$18,Costo_fondeo!$B66,FALSE)</f>
        <v>3.6566524914225971</v>
      </c>
      <c r="G66" s="4">
        <f>+VLOOKUP(G$3,Fondeo!$C$5:CY$18,Costo_fondeo!$B66,FALSE)</f>
        <v>3.6362849704423041</v>
      </c>
      <c r="H66" s="4">
        <f>+VLOOKUP(H$3,Fondeo!$C$5:CZ$18,Costo_fondeo!$B66,FALSE)</f>
        <v>1.4105469169079252</v>
      </c>
      <c r="I66" s="4">
        <f>+VLOOKUP(I$3,Fondeo!$C$5:DA$18,Costo_fondeo!$B66,FALSE)</f>
        <v>0.8795893517686495</v>
      </c>
      <c r="J66" s="4">
        <f>+VLOOKUP(J$3,Fondeo!$C$5:DB$18,Costo_fondeo!$B66,FALSE)</f>
        <v>2.0080620795105397</v>
      </c>
      <c r="K66" s="4">
        <f>+VLOOKUP(K$3,Fondeo!$C$5:DC$18,Costo_fondeo!$B66,FALSE)</f>
        <v>1.6532346820796473</v>
      </c>
      <c r="L66" s="4">
        <f>+VLOOKUP(L$3,Fondeo!$C$5:DD$18,Costo_fondeo!$B66,FALSE)</f>
        <v>1.1150353038945104</v>
      </c>
      <c r="M66" s="4">
        <f>+VLOOKUP(M$3,Fondeo!$C$5:DE$18,Costo_fondeo!$B66,FALSE)</f>
        <v>1.5628358735883492</v>
      </c>
      <c r="N66" s="4">
        <f>+VLOOKUP(N$3,Fondeo!$C$38:$CV$76,Costo_fondeo!$B66,FALSE)</f>
        <v>4.4851732086899831</v>
      </c>
      <c r="O66" s="4">
        <f>+VLOOKUP(O$3,Fondeo!$C$38:$CV$76,Costo_fondeo!$B66,FALSE)</f>
        <v>9.4749789134436178</v>
      </c>
      <c r="P66" s="4">
        <v>5.3888294095611702</v>
      </c>
      <c r="Q66" s="4">
        <f>+VLOOKUP(Q$3,Fondeo!$C$38:$CV$76,Costo_fondeo!$B66,FALSE)</f>
        <v>6.4401615683228481</v>
      </c>
      <c r="R66" s="4">
        <f>+VLOOKUP(R$3,Fondeo!$C$38:$CV$76,Costo_fondeo!$B66,FALSE)</f>
        <v>6.8505197330564451</v>
      </c>
      <c r="S66" s="4">
        <f>+VLOOKUP(S$3,Fondeo!$C$38:$CV$76,Costo_fondeo!$B66,FALSE)</f>
        <v>0</v>
      </c>
      <c r="T66" s="4">
        <f>+VLOOKUP(T$3,Fondeo!$C$38:$CV$76,Costo_fondeo!$B66,FALSE)</f>
        <v>-1.3818010778478971</v>
      </c>
      <c r="U66" s="4">
        <f>+VLOOKUP(U$3,Fondeo!$C$38:$CV$76,Costo_fondeo!$B66,FALSE)</f>
        <v>-544.59068046338746</v>
      </c>
      <c r="V66" s="4">
        <f>+VLOOKUP(V$3,Fondeo!$C$38:$CV$76,Costo_fondeo!$B66,FALSE)</f>
        <v>0</v>
      </c>
      <c r="W66" s="4">
        <f>+VLOOKUP(W$3,Fondeo!$C$38:$CV$76,Costo_fondeo!$B66,FALSE)</f>
        <v>0</v>
      </c>
      <c r="X66" s="4">
        <f>+VLOOKUP(X$3,Fondeo!$C$38:$CV$76,Costo_fondeo!$B66,FALSE)</f>
        <v>0</v>
      </c>
      <c r="Y66" s="4">
        <f>+VLOOKUP(Y$3,Fondeo!$C$38:$CV$76,Costo_fondeo!$B66,FALSE)</f>
        <v>-7.8484407184194058</v>
      </c>
      <c r="Z66" s="4">
        <f>+VLOOKUP(Z$3,Fondeo!$C$38:$CV$76,Costo_fondeo!$B66,FALSE)</f>
        <v>0</v>
      </c>
      <c r="AA66" s="4">
        <f>+VLOOKUP(AA$3,Fondeo!$C$38:$CV$76,Costo_fondeo!$B66,FALSE)</f>
        <v>0</v>
      </c>
      <c r="AB66" s="4">
        <f>+VLOOKUP(AB$3,Fondeo!$C$38:$CV$76,Costo_fondeo!$B66,FALSE)</f>
        <v>4.2831368057942729</v>
      </c>
      <c r="AC66" s="4">
        <f>+VLOOKUP(AC$3,Fondeo!$C$38:$CV$76,Costo_fondeo!$B66,FALSE)</f>
        <v>5.9820855295772759</v>
      </c>
      <c r="AD66" s="4">
        <f>+VLOOKUP(AD$3,Fondeo!$C$38:$CV$76,Costo_fondeo!$B66,FALSE)</f>
        <v>6.4014722235861328</v>
      </c>
      <c r="AE66" s="4">
        <f>+VLOOKUP(AE$3,Fondeo!$C$38:$CV$76,Costo_fondeo!$B66,FALSE)</f>
        <v>11.560168754142055</v>
      </c>
      <c r="AF66" s="4">
        <f>+VLOOKUP(AF$3,Fondeo!$C$38:$CV$76,Costo_fondeo!$B66,FALSE)</f>
        <v>4.0027876257412043</v>
      </c>
      <c r="AG66" s="4">
        <f>+VLOOKUP(AG$3,Fondeo!$C$38:$CV$76,Costo_fondeo!$B66,FALSE)</f>
        <v>4.155818280571312</v>
      </c>
      <c r="AH66" s="4">
        <v>6.0062533332461303</v>
      </c>
      <c r="AI66" s="4">
        <f>+VLOOKUP(AI$3,Fondeo!$C$38:$CV$76,Costo_fondeo!$B66,FALSE)</f>
        <v>4.3328210752466418</v>
      </c>
      <c r="AJ66" s="4">
        <f>+VLOOKUP(AJ$3,Fondeo!$C$38:$CV$76,Costo_fondeo!$B66,FALSE)</f>
        <v>12.538318919886349</v>
      </c>
      <c r="AK66" s="4">
        <f>+VLOOKUP(AK$3,Fondeo!$C$38:$CV$76,Costo_fondeo!$B66,FALSE)</f>
        <v>4.4647554196915538</v>
      </c>
      <c r="AL66" s="4">
        <f>+VLOOKUP(AL$3,Fondeo!$C$38:$CV$76,Costo_fondeo!$B66,FALSE)</f>
        <v>4.9402720155079498</v>
      </c>
      <c r="AM66" s="4">
        <v>7.1382214312993302</v>
      </c>
      <c r="AN66" s="4">
        <f>+VLOOKUP(AN$3,Fondeo!$C$38:$CV$76,Costo_fondeo!$B66,FALSE)</f>
        <v>7.1299317544429321</v>
      </c>
      <c r="AO66" s="4">
        <f>+VLOOKUP(AO$3,Fondeo!$C$38:$CV$76,Costo_fondeo!$B66,FALSE)</f>
        <v>9.9677011872473713</v>
      </c>
      <c r="AP66" s="4">
        <f>+VLOOKUP(AP$3,Fondeo!$C$38:$CV$76,Costo_fondeo!$B66,FALSE)</f>
        <v>0</v>
      </c>
      <c r="AQ66" s="4">
        <f>+VLOOKUP(AQ$3,Fondeo!$C$38:$CV$76,Costo_fondeo!$B66,FALSE)</f>
        <v>6.2884095369101907</v>
      </c>
      <c r="AR66" s="4">
        <f>+VLOOKUP(AR$3,Fondeo!$C$38:$CV$76,Costo_fondeo!$B66,FALSE)</f>
        <v>5.676082483760676</v>
      </c>
      <c r="AS66" s="4">
        <f>+VLOOKUP(AS$3,Fondeo!$C$38:$CV$76,Costo_fondeo!$B66,FALSE)</f>
        <v>4.9480391855171932</v>
      </c>
      <c r="AT66" s="4">
        <f>+VLOOKUP(AT$3,Fondeo!$C$38:$CV$76,Costo_fondeo!$B66,FALSE)</f>
        <v>4.6930701344750139</v>
      </c>
      <c r="AU66" s="4">
        <f>+VLOOKUP(AU$3,Fondeo!$C$38:$CV$76,Costo_fondeo!$B66,FALSE)</f>
        <v>9.403148800661528</v>
      </c>
      <c r="AV66" s="4">
        <f>+VLOOKUP(AV$3,Fondeo!$C$38:$CV$76,Costo_fondeo!$B66,FALSE)</f>
        <v>6.0911198721551978</v>
      </c>
      <c r="AW66" s="4">
        <f>+VLOOKUP(AW$3,Fondeo!$C$38:$CV$76,Costo_fondeo!$B66,FALSE)</f>
        <v>4.1313506074391162</v>
      </c>
      <c r="AX66" s="4">
        <f>+VLOOKUP(AX$3,Fondeo!$C$38:$CV$76,Costo_fondeo!$B66,FALSE)</f>
        <v>4.9165978434769588</v>
      </c>
      <c r="AY66" s="4">
        <f>+VLOOKUP(AY$3,Fondeo!$C$38:$CV$76,Costo_fondeo!$B66,FALSE)</f>
        <v>3.6580482837345172</v>
      </c>
    </row>
    <row r="67" spans="2:51" ht="16.5" x14ac:dyDescent="0.3">
      <c r="B67" s="1">
        <v>65</v>
      </c>
      <c r="C67" s="3">
        <v>42825</v>
      </c>
      <c r="D67" s="4">
        <f>+VLOOKUP(D$3,Fondeo!$C$5:CV$18,Costo_fondeo!$B67,FALSE)</f>
        <v>1.6540927134619128</v>
      </c>
      <c r="E67" s="4">
        <f>+VLOOKUP(E$3,Fondeo!$C$5:CW$18,Costo_fondeo!$B67,FALSE)</f>
        <v>2.5322806127136239</v>
      </c>
      <c r="F67" s="4">
        <f>+VLOOKUP(F$3,Fondeo!$C$5:CX$18,Costo_fondeo!$B67,FALSE)</f>
        <v>3.6070420033271202</v>
      </c>
      <c r="G67" s="4">
        <f>+VLOOKUP(G$3,Fondeo!$C$5:CY$18,Costo_fondeo!$B67,FALSE)</f>
        <v>3.6501934935179845</v>
      </c>
      <c r="H67" s="4">
        <f>+VLOOKUP(H$3,Fondeo!$C$5:CZ$18,Costo_fondeo!$B67,FALSE)</f>
        <v>1.5713951799558594</v>
      </c>
      <c r="I67" s="4">
        <f>+VLOOKUP(I$3,Fondeo!$C$5:DA$18,Costo_fondeo!$B67,FALSE)</f>
        <v>0.89665493553307829</v>
      </c>
      <c r="J67" s="4">
        <f>+VLOOKUP(J$3,Fondeo!$C$5:DB$18,Costo_fondeo!$B67,FALSE)</f>
        <v>2.0474412901965739</v>
      </c>
      <c r="K67" s="4">
        <f>+VLOOKUP(K$3,Fondeo!$C$5:DC$18,Costo_fondeo!$B67,FALSE)</f>
        <v>1.6607370038293701</v>
      </c>
      <c r="L67" s="4">
        <f>+VLOOKUP(L$3,Fondeo!$C$5:DD$18,Costo_fondeo!$B67,FALSE)</f>
        <v>1.1199078463828178</v>
      </c>
      <c r="M67" s="4">
        <f>+VLOOKUP(M$3,Fondeo!$C$5:DE$18,Costo_fondeo!$B67,FALSE)</f>
        <v>1.589023434820459</v>
      </c>
      <c r="N67" s="4">
        <f>+VLOOKUP(N$3,Fondeo!$C$38:$CV$76,Costo_fondeo!$B67,FALSE)</f>
        <v>4.5191980606520143</v>
      </c>
      <c r="O67" s="4">
        <f>+VLOOKUP(O$3,Fondeo!$C$38:$CV$76,Costo_fondeo!$B67,FALSE)</f>
        <v>9.4767286083512072</v>
      </c>
      <c r="P67" s="4">
        <v>5.4793542323725699</v>
      </c>
      <c r="Q67" s="4">
        <f>+VLOOKUP(Q$3,Fondeo!$C$38:$CV$76,Costo_fondeo!$B67,FALSE)</f>
        <v>6.446274164403631</v>
      </c>
      <c r="R67" s="4">
        <f>+VLOOKUP(R$3,Fondeo!$C$38:$CV$76,Costo_fondeo!$B67,FALSE)</f>
        <v>6.9420143557170269</v>
      </c>
      <c r="S67" s="4">
        <f>+VLOOKUP(S$3,Fondeo!$C$38:$CV$76,Costo_fondeo!$B67,FALSE)</f>
        <v>0</v>
      </c>
      <c r="T67" s="4">
        <f>+VLOOKUP(T$3,Fondeo!$C$38:$CV$76,Costo_fondeo!$B67,FALSE)</f>
        <v>-2.7462029103609686</v>
      </c>
      <c r="U67" s="4">
        <f>+VLOOKUP(U$3,Fondeo!$C$38:$CV$76,Costo_fondeo!$B67,FALSE)</f>
        <v>-856.81533112472914</v>
      </c>
      <c r="V67" s="4">
        <f>+VLOOKUP(V$3,Fondeo!$C$38:$CV$76,Costo_fondeo!$B67,FALSE)</f>
        <v>0</v>
      </c>
      <c r="W67" s="4">
        <f>+VLOOKUP(W$3,Fondeo!$C$38:$CV$76,Costo_fondeo!$B67,FALSE)</f>
        <v>0</v>
      </c>
      <c r="X67" s="4">
        <f>+VLOOKUP(X$3,Fondeo!$C$38:$CV$76,Costo_fondeo!$B67,FALSE)</f>
        <v>0</v>
      </c>
      <c r="Y67" s="4">
        <f>+VLOOKUP(Y$3,Fondeo!$C$38:$CV$76,Costo_fondeo!$B67,FALSE)</f>
        <v>-23.71810842931453</v>
      </c>
      <c r="Z67" s="4">
        <f>+VLOOKUP(Z$3,Fondeo!$C$38:$CV$76,Costo_fondeo!$B67,FALSE)</f>
        <v>0</v>
      </c>
      <c r="AA67" s="4">
        <f>+VLOOKUP(AA$3,Fondeo!$C$38:$CV$76,Costo_fondeo!$B67,FALSE)</f>
        <v>0</v>
      </c>
      <c r="AB67" s="4">
        <f>+VLOOKUP(AB$3,Fondeo!$C$38:$CV$76,Costo_fondeo!$B67,FALSE)</f>
        <v>4.3232101099307707</v>
      </c>
      <c r="AC67" s="4">
        <f>+VLOOKUP(AC$3,Fondeo!$C$38:$CV$76,Costo_fondeo!$B67,FALSE)</f>
        <v>6.0258845728466577</v>
      </c>
      <c r="AD67" s="4">
        <f>+VLOOKUP(AD$3,Fondeo!$C$38:$CV$76,Costo_fondeo!$B67,FALSE)</f>
        <v>6.4383814975545839</v>
      </c>
      <c r="AE67" s="4">
        <f>+VLOOKUP(AE$3,Fondeo!$C$38:$CV$76,Costo_fondeo!$B67,FALSE)</f>
        <v>11.563956282614361</v>
      </c>
      <c r="AF67" s="4">
        <f>+VLOOKUP(AF$3,Fondeo!$C$38:$CV$76,Costo_fondeo!$B67,FALSE)</f>
        <v>4.0152795993851003</v>
      </c>
      <c r="AG67" s="4">
        <f>+VLOOKUP(AG$3,Fondeo!$C$38:$CV$76,Costo_fondeo!$B67,FALSE)</f>
        <v>4.2332865050467694</v>
      </c>
      <c r="AH67" s="4">
        <v>6.0124783091086398</v>
      </c>
      <c r="AI67" s="4">
        <f>+VLOOKUP(AI$3,Fondeo!$C$38:$CV$76,Costo_fondeo!$B67,FALSE)</f>
        <v>4.3315182742322387</v>
      </c>
      <c r="AJ67" s="4">
        <f>+VLOOKUP(AJ$3,Fondeo!$C$38:$CV$76,Costo_fondeo!$B67,FALSE)</f>
        <v>12.367835362987204</v>
      </c>
      <c r="AK67" s="4">
        <f>+VLOOKUP(AK$3,Fondeo!$C$38:$CV$76,Costo_fondeo!$B67,FALSE)</f>
        <v>4.4387140893990198</v>
      </c>
      <c r="AL67" s="4">
        <f>+VLOOKUP(AL$3,Fondeo!$C$38:$CV$76,Costo_fondeo!$B67,FALSE)</f>
        <v>4.9476193899885939</v>
      </c>
      <c r="AM67" s="4">
        <v>7.1172284745276899</v>
      </c>
      <c r="AN67" s="4">
        <f>+VLOOKUP(AN$3,Fondeo!$C$38:$CV$76,Costo_fondeo!$B67,FALSE)</f>
        <v>7.080868716477311</v>
      </c>
      <c r="AO67" s="4">
        <f>+VLOOKUP(AO$3,Fondeo!$C$38:$CV$76,Costo_fondeo!$B67,FALSE)</f>
        <v>9.8949458785090414</v>
      </c>
      <c r="AP67" s="4">
        <f>+VLOOKUP(AP$3,Fondeo!$C$38:$CV$76,Costo_fondeo!$B67,FALSE)</f>
        <v>0</v>
      </c>
      <c r="AQ67" s="4">
        <f>+VLOOKUP(AQ$3,Fondeo!$C$38:$CV$76,Costo_fondeo!$B67,FALSE)</f>
        <v>6.3334474368136577</v>
      </c>
      <c r="AR67" s="4">
        <f>+VLOOKUP(AR$3,Fondeo!$C$38:$CV$76,Costo_fondeo!$B67,FALSE)</f>
        <v>5.6601652480228362</v>
      </c>
      <c r="AS67" s="4">
        <f>+VLOOKUP(AS$3,Fondeo!$C$38:$CV$76,Costo_fondeo!$B67,FALSE)</f>
        <v>4.9822400811601595</v>
      </c>
      <c r="AT67" s="4">
        <f>+VLOOKUP(AT$3,Fondeo!$C$38:$CV$76,Costo_fondeo!$B67,FALSE)</f>
        <v>4.7571709675153482</v>
      </c>
      <c r="AU67" s="4">
        <f>+VLOOKUP(AU$3,Fondeo!$C$38:$CV$76,Costo_fondeo!$B67,FALSE)</f>
        <v>9.4254472690822855</v>
      </c>
      <c r="AV67" s="4">
        <f>+VLOOKUP(AV$3,Fondeo!$C$38:$CV$76,Costo_fondeo!$B67,FALSE)</f>
        <v>6.0883101591439619</v>
      </c>
      <c r="AW67" s="4">
        <f>+VLOOKUP(AW$3,Fondeo!$C$38:$CV$76,Costo_fondeo!$B67,FALSE)</f>
        <v>4.1595931777323027</v>
      </c>
      <c r="AX67" s="4">
        <f>+VLOOKUP(AX$3,Fondeo!$C$38:$CV$76,Costo_fondeo!$B67,FALSE)</f>
        <v>4.9579512027466821</v>
      </c>
      <c r="AY67" s="4">
        <f>+VLOOKUP(AY$3,Fondeo!$C$38:$CV$76,Costo_fondeo!$B67,FALSE)</f>
        <v>3.7076679619612625</v>
      </c>
    </row>
    <row r="68" spans="2:51" ht="16.5" x14ac:dyDescent="0.3">
      <c r="B68" s="1">
        <v>66</v>
      </c>
      <c r="C68" s="3">
        <v>42855</v>
      </c>
      <c r="D68" s="4">
        <f>+VLOOKUP(D$3,Fondeo!$C$5:CV$18,Costo_fondeo!$B68,FALSE)</f>
        <v>1.5933988796386054</v>
      </c>
      <c r="E68" s="4">
        <f>+VLOOKUP(E$3,Fondeo!$C$5:CW$18,Costo_fondeo!$B68,FALSE)</f>
        <v>2.536803164854136</v>
      </c>
      <c r="F68" s="4">
        <f>+VLOOKUP(F$3,Fondeo!$C$5:CX$18,Costo_fondeo!$B68,FALSE)</f>
        <v>3.5839155148373267</v>
      </c>
      <c r="G68" s="4">
        <f>+VLOOKUP(G$3,Fondeo!$C$5:CY$18,Costo_fondeo!$B68,FALSE)</f>
        <v>3.6492804448896132</v>
      </c>
      <c r="H68" s="4">
        <f>+VLOOKUP(H$3,Fondeo!$C$5:CZ$18,Costo_fondeo!$B68,FALSE)</f>
        <v>1.544669407431261</v>
      </c>
      <c r="I68" s="4">
        <f>+VLOOKUP(I$3,Fondeo!$C$5:DA$18,Costo_fondeo!$B68,FALSE)</f>
        <v>0.90702561958906058</v>
      </c>
      <c r="J68" s="4">
        <f>+VLOOKUP(J$3,Fondeo!$C$5:DB$18,Costo_fondeo!$B68,FALSE)</f>
        <v>2.0624573985556078</v>
      </c>
      <c r="K68" s="4">
        <f>+VLOOKUP(K$3,Fondeo!$C$5:DC$18,Costo_fondeo!$B68,FALSE)</f>
        <v>1.6830002500239325</v>
      </c>
      <c r="L68" s="4">
        <f>+VLOOKUP(L$3,Fondeo!$C$5:DD$18,Costo_fondeo!$B68,FALSE)</f>
        <v>1.1226433022700912</v>
      </c>
      <c r="M68" s="4">
        <f>+VLOOKUP(M$3,Fondeo!$C$5:DE$18,Costo_fondeo!$B68,FALSE)</f>
        <v>1.6221829695656609</v>
      </c>
      <c r="N68" s="4">
        <f>+VLOOKUP(N$3,Fondeo!$C$38:$CV$76,Costo_fondeo!$B68,FALSE)</f>
        <v>4.5428281782260616</v>
      </c>
      <c r="O68" s="4">
        <f>+VLOOKUP(O$3,Fondeo!$C$38:$CV$76,Costo_fondeo!$B68,FALSE)</f>
        <v>9.4657667594247403</v>
      </c>
      <c r="P68" s="4">
        <v>5.5236715712386903</v>
      </c>
      <c r="Q68" s="4">
        <f>+VLOOKUP(Q$3,Fondeo!$C$38:$CV$76,Costo_fondeo!$B68,FALSE)</f>
        <v>6.4438318667934453</v>
      </c>
      <c r="R68" s="4">
        <f>+VLOOKUP(R$3,Fondeo!$C$38:$CV$76,Costo_fondeo!$B68,FALSE)</f>
        <v>7.0398171605067477</v>
      </c>
      <c r="S68" s="4">
        <f>+VLOOKUP(S$3,Fondeo!$C$38:$CV$76,Costo_fondeo!$B68,FALSE)</f>
        <v>0</v>
      </c>
      <c r="T68" s="4">
        <f>+VLOOKUP(T$3,Fondeo!$C$38:$CV$76,Costo_fondeo!$B68,FALSE)</f>
        <v>-5.046873904517966</v>
      </c>
      <c r="U68" s="4">
        <f>+VLOOKUP(U$3,Fondeo!$C$38:$CV$76,Costo_fondeo!$B68,FALSE)</f>
        <v>-1136.9411353730443</v>
      </c>
      <c r="V68" s="4">
        <f>+VLOOKUP(V$3,Fondeo!$C$38:$CV$76,Costo_fondeo!$B68,FALSE)</f>
        <v>0</v>
      </c>
      <c r="W68" s="4">
        <f>+VLOOKUP(W$3,Fondeo!$C$38:$CV$76,Costo_fondeo!$B68,FALSE)</f>
        <v>0</v>
      </c>
      <c r="X68" s="4">
        <f>+VLOOKUP(X$3,Fondeo!$C$38:$CV$76,Costo_fondeo!$B68,FALSE)</f>
        <v>0</v>
      </c>
      <c r="Y68" s="4">
        <f>+VLOOKUP(Y$3,Fondeo!$C$38:$CV$76,Costo_fondeo!$B68,FALSE)</f>
        <v>0</v>
      </c>
      <c r="Z68" s="4">
        <f>+VLOOKUP(Z$3,Fondeo!$C$38:$CV$76,Costo_fondeo!$B68,FALSE)</f>
        <v>0</v>
      </c>
      <c r="AA68" s="4">
        <f>+VLOOKUP(AA$3,Fondeo!$C$38:$CV$76,Costo_fondeo!$B68,FALSE)</f>
        <v>0</v>
      </c>
      <c r="AB68" s="4">
        <f>+VLOOKUP(AB$3,Fondeo!$C$38:$CV$76,Costo_fondeo!$B68,FALSE)</f>
        <v>4.3706292453673914</v>
      </c>
      <c r="AC68" s="4">
        <f>+VLOOKUP(AC$3,Fondeo!$C$38:$CV$76,Costo_fondeo!$B68,FALSE)</f>
        <v>6.1032921311397548</v>
      </c>
      <c r="AD68" s="4">
        <f>+VLOOKUP(AD$3,Fondeo!$C$38:$CV$76,Costo_fondeo!$B68,FALSE)</f>
        <v>6.4023683837642578</v>
      </c>
      <c r="AE68" s="4">
        <f>+VLOOKUP(AE$3,Fondeo!$C$38:$CV$76,Costo_fondeo!$B68,FALSE)</f>
        <v>11.564806103625228</v>
      </c>
      <c r="AF68" s="4">
        <f>+VLOOKUP(AF$3,Fondeo!$C$38:$CV$76,Costo_fondeo!$B68,FALSE)</f>
        <v>4.0413130184743249</v>
      </c>
      <c r="AG68" s="4">
        <f>+VLOOKUP(AG$3,Fondeo!$C$38:$CV$76,Costo_fondeo!$B68,FALSE)</f>
        <v>4.3023265392540839</v>
      </c>
      <c r="AH68" s="4">
        <v>6.0513692162530699</v>
      </c>
      <c r="AI68" s="4">
        <f>+VLOOKUP(AI$3,Fondeo!$C$38:$CV$76,Costo_fondeo!$B68,FALSE)</f>
        <v>4.3359162519815211</v>
      </c>
      <c r="AJ68" s="4">
        <f>+VLOOKUP(AJ$3,Fondeo!$C$38:$CV$76,Costo_fondeo!$B68,FALSE)</f>
        <v>12.075122973319608</v>
      </c>
      <c r="AK68" s="4">
        <f>+VLOOKUP(AK$3,Fondeo!$C$38:$CV$76,Costo_fondeo!$B68,FALSE)</f>
        <v>4.4165197981361803</v>
      </c>
      <c r="AL68" s="4">
        <f>+VLOOKUP(AL$3,Fondeo!$C$38:$CV$76,Costo_fondeo!$B68,FALSE)</f>
        <v>4.9477052953957186</v>
      </c>
      <c r="AM68" s="4">
        <v>7.1520530177130404</v>
      </c>
      <c r="AN68" s="4">
        <f>+VLOOKUP(AN$3,Fondeo!$C$38:$CV$76,Costo_fondeo!$B68,FALSE)</f>
        <v>7.0384830786812058</v>
      </c>
      <c r="AO68" s="4">
        <f>+VLOOKUP(AO$3,Fondeo!$C$38:$CV$76,Costo_fondeo!$B68,FALSE)</f>
        <v>9.6955858393278174</v>
      </c>
      <c r="AP68" s="4">
        <f>+VLOOKUP(AP$3,Fondeo!$C$38:$CV$76,Costo_fondeo!$B68,FALSE)</f>
        <v>0</v>
      </c>
      <c r="AQ68" s="4">
        <f>+VLOOKUP(AQ$3,Fondeo!$C$38:$CV$76,Costo_fondeo!$B68,FALSE)</f>
        <v>6.3911878422039772</v>
      </c>
      <c r="AR68" s="4">
        <f>+VLOOKUP(AR$3,Fondeo!$C$38:$CV$76,Costo_fondeo!$B68,FALSE)</f>
        <v>5.6652474891078848</v>
      </c>
      <c r="AS68" s="4">
        <f>+VLOOKUP(AS$3,Fondeo!$C$38:$CV$76,Costo_fondeo!$B68,FALSE)</f>
        <v>5.0487207617980614</v>
      </c>
      <c r="AT68" s="4">
        <f>+VLOOKUP(AT$3,Fondeo!$C$38:$CV$76,Costo_fondeo!$B68,FALSE)</f>
        <v>4.8855358505637323</v>
      </c>
      <c r="AU68" s="4">
        <f>+VLOOKUP(AU$3,Fondeo!$C$38:$CV$76,Costo_fondeo!$B68,FALSE)</f>
        <v>9.3838111105073381</v>
      </c>
      <c r="AV68" s="4">
        <f>+VLOOKUP(AV$3,Fondeo!$C$38:$CV$76,Costo_fondeo!$B68,FALSE)</f>
        <v>6.0892770664856855</v>
      </c>
      <c r="AW68" s="4">
        <f>+VLOOKUP(AW$3,Fondeo!$C$38:$CV$76,Costo_fondeo!$B68,FALSE)</f>
        <v>4.1898706719713825</v>
      </c>
      <c r="AX68" s="4">
        <f>+VLOOKUP(AX$3,Fondeo!$C$38:$CV$76,Costo_fondeo!$B68,FALSE)</f>
        <v>5.0071058411629128</v>
      </c>
      <c r="AY68" s="4">
        <f>+VLOOKUP(AY$3,Fondeo!$C$38:$CV$76,Costo_fondeo!$B68,FALSE)</f>
        <v>3.7528343828365278</v>
      </c>
    </row>
    <row r="69" spans="2:51" ht="16.5" x14ac:dyDescent="0.3">
      <c r="B69" s="1">
        <v>67</v>
      </c>
      <c r="C69" s="3">
        <v>42886</v>
      </c>
      <c r="D69" s="4">
        <f>+VLOOKUP(D$3,Fondeo!$C$5:CV$18,Costo_fondeo!$B69,FALSE)</f>
        <v>1.8659058806097726</v>
      </c>
      <c r="E69" s="4">
        <f>+VLOOKUP(E$3,Fondeo!$C$5:CW$18,Costo_fondeo!$B69,FALSE)</f>
        <v>2.5513218426975359</v>
      </c>
      <c r="F69" s="4">
        <f>+VLOOKUP(F$3,Fondeo!$C$5:CX$18,Costo_fondeo!$B69,FALSE)</f>
        <v>3.5642301585782188</v>
      </c>
      <c r="G69" s="4">
        <f>+VLOOKUP(G$3,Fondeo!$C$5:CY$18,Costo_fondeo!$B69,FALSE)</f>
        <v>3.629238008815685</v>
      </c>
      <c r="H69" s="4">
        <f>+VLOOKUP(H$3,Fondeo!$C$5:CZ$18,Costo_fondeo!$B69,FALSE)</f>
        <v>1.6368788438165707</v>
      </c>
      <c r="I69" s="4">
        <f>+VLOOKUP(I$3,Fondeo!$C$5:DA$18,Costo_fondeo!$B69,FALSE)</f>
        <v>0.92503863917636886</v>
      </c>
      <c r="J69" s="4">
        <f>+VLOOKUP(J$3,Fondeo!$C$5:DB$18,Costo_fondeo!$B69,FALSE)</f>
        <v>2.0815657592837202</v>
      </c>
      <c r="K69" s="4">
        <f>+VLOOKUP(K$3,Fondeo!$C$5:DC$18,Costo_fondeo!$B69,FALSE)</f>
        <v>1.6880123955975501</v>
      </c>
      <c r="L69" s="4">
        <f>+VLOOKUP(L$3,Fondeo!$C$5:DD$18,Costo_fondeo!$B69,FALSE)</f>
        <v>1.1289308023814291</v>
      </c>
      <c r="M69" s="4">
        <f>+VLOOKUP(M$3,Fondeo!$C$5:DE$18,Costo_fondeo!$B69,FALSE)</f>
        <v>1.6398394790526551</v>
      </c>
      <c r="N69" s="4">
        <f>+VLOOKUP(N$3,Fondeo!$C$38:$CV$76,Costo_fondeo!$B69,FALSE)</f>
        <v>4.5713112263656974</v>
      </c>
      <c r="O69" s="4">
        <f>+VLOOKUP(O$3,Fondeo!$C$38:$CV$76,Costo_fondeo!$B69,FALSE)</f>
        <v>9.4310827292908392</v>
      </c>
      <c r="P69" s="4">
        <v>5.5773007686889704</v>
      </c>
      <c r="Q69" s="4">
        <f>+VLOOKUP(Q$3,Fondeo!$C$38:$CV$76,Costo_fondeo!$B69,FALSE)</f>
        <v>6.3920814194656037</v>
      </c>
      <c r="R69" s="4">
        <f>+VLOOKUP(R$3,Fondeo!$C$38:$CV$76,Costo_fondeo!$B69,FALSE)</f>
        <v>7.1111114058284128</v>
      </c>
      <c r="S69" s="4">
        <f>+VLOOKUP(S$3,Fondeo!$C$38:$CV$76,Costo_fondeo!$B69,FALSE)</f>
        <v>0</v>
      </c>
      <c r="T69" s="4">
        <f>+VLOOKUP(T$3,Fondeo!$C$38:$CV$76,Costo_fondeo!$B69,FALSE)</f>
        <v>-9.9597651580465367</v>
      </c>
      <c r="U69" s="4">
        <f>+VLOOKUP(U$3,Fondeo!$C$38:$CV$76,Costo_fondeo!$B69,FALSE)</f>
        <v>-2383.6534828176946</v>
      </c>
      <c r="V69" s="4">
        <f>+VLOOKUP(V$3,Fondeo!$C$38:$CV$76,Costo_fondeo!$B69,FALSE)</f>
        <v>0</v>
      </c>
      <c r="W69" s="4">
        <f>+VLOOKUP(W$3,Fondeo!$C$38:$CV$76,Costo_fondeo!$B69,FALSE)</f>
        <v>0</v>
      </c>
      <c r="X69" s="4">
        <f>+VLOOKUP(X$3,Fondeo!$C$38:$CV$76,Costo_fondeo!$B69,FALSE)</f>
        <v>0</v>
      </c>
      <c r="Y69" s="4">
        <f>+VLOOKUP(Y$3,Fondeo!$C$38:$CV$76,Costo_fondeo!$B69,FALSE)</f>
        <v>0</v>
      </c>
      <c r="Z69" s="4">
        <f>+VLOOKUP(Z$3,Fondeo!$C$38:$CV$76,Costo_fondeo!$B69,FALSE)</f>
        <v>0</v>
      </c>
      <c r="AA69" s="4">
        <f>+VLOOKUP(AA$3,Fondeo!$C$38:$CV$76,Costo_fondeo!$B69,FALSE)</f>
        <v>0</v>
      </c>
      <c r="AB69" s="4">
        <f>+VLOOKUP(AB$3,Fondeo!$C$38:$CV$76,Costo_fondeo!$B69,FALSE)</f>
        <v>4.4111866916840716</v>
      </c>
      <c r="AC69" s="4">
        <f>+VLOOKUP(AC$3,Fondeo!$C$38:$CV$76,Costo_fondeo!$B69,FALSE)</f>
        <v>6.1783722968199859</v>
      </c>
      <c r="AD69" s="4">
        <f>+VLOOKUP(AD$3,Fondeo!$C$38:$CV$76,Costo_fondeo!$B69,FALSE)</f>
        <v>6.4153544225207009</v>
      </c>
      <c r="AE69" s="4">
        <f>+VLOOKUP(AE$3,Fondeo!$C$38:$CV$76,Costo_fondeo!$B69,FALSE)</f>
        <v>11.603034623307721</v>
      </c>
      <c r="AF69" s="4">
        <f>+VLOOKUP(AF$3,Fondeo!$C$38:$CV$76,Costo_fondeo!$B69,FALSE)</f>
        <v>4.0601182314228774</v>
      </c>
      <c r="AG69" s="4">
        <f>+VLOOKUP(AG$3,Fondeo!$C$38:$CV$76,Costo_fondeo!$B69,FALSE)</f>
        <v>4.364832909327264</v>
      </c>
      <c r="AH69" s="4">
        <v>6.0694852037257201</v>
      </c>
      <c r="AI69" s="4">
        <f>+VLOOKUP(AI$3,Fondeo!$C$38:$CV$76,Costo_fondeo!$B69,FALSE)</f>
        <v>4.3291022637228718</v>
      </c>
      <c r="AJ69" s="4">
        <f>+VLOOKUP(AJ$3,Fondeo!$C$38:$CV$76,Costo_fondeo!$B69,FALSE)</f>
        <v>11.824948752765689</v>
      </c>
      <c r="AK69" s="4">
        <f>+VLOOKUP(AK$3,Fondeo!$C$38:$CV$76,Costo_fondeo!$B69,FALSE)</f>
        <v>4.3840242653276507</v>
      </c>
      <c r="AL69" s="4">
        <f>+VLOOKUP(AL$3,Fondeo!$C$38:$CV$76,Costo_fondeo!$B69,FALSE)</f>
        <v>4.9329215930167214</v>
      </c>
      <c r="AM69" s="4">
        <v>7.1266613341790501</v>
      </c>
      <c r="AN69" s="4">
        <f>+VLOOKUP(AN$3,Fondeo!$C$38:$CV$76,Costo_fondeo!$B69,FALSE)</f>
        <v>6.9821869614060939</v>
      </c>
      <c r="AO69" s="4">
        <f>+VLOOKUP(AO$3,Fondeo!$C$38:$CV$76,Costo_fondeo!$B69,FALSE)</f>
        <v>7.6516832790106317</v>
      </c>
      <c r="AP69" s="4">
        <f>+VLOOKUP(AP$3,Fondeo!$C$38:$CV$76,Costo_fondeo!$B69,FALSE)</f>
        <v>0</v>
      </c>
      <c r="AQ69" s="4">
        <f>+VLOOKUP(AQ$3,Fondeo!$C$38:$CV$76,Costo_fondeo!$B69,FALSE)</f>
        <v>6.4385668176385007</v>
      </c>
      <c r="AR69" s="4">
        <f>+VLOOKUP(AR$3,Fondeo!$C$38:$CV$76,Costo_fondeo!$B69,FALSE)</f>
        <v>5.6626595515594413</v>
      </c>
      <c r="AS69" s="4">
        <f>+VLOOKUP(AS$3,Fondeo!$C$38:$CV$76,Costo_fondeo!$B69,FALSE)</f>
        <v>5.0926847200080383</v>
      </c>
      <c r="AT69" s="4">
        <f>+VLOOKUP(AT$3,Fondeo!$C$38:$CV$76,Costo_fondeo!$B69,FALSE)</f>
        <v>4.95964813915701</v>
      </c>
      <c r="AU69" s="4">
        <f>+VLOOKUP(AU$3,Fondeo!$C$38:$CV$76,Costo_fondeo!$B69,FALSE)</f>
        <v>9.3820258385181123</v>
      </c>
      <c r="AV69" s="4">
        <f>+VLOOKUP(AV$3,Fondeo!$C$38:$CV$76,Costo_fondeo!$B69,FALSE)</f>
        <v>6.0844783153657884</v>
      </c>
      <c r="AW69" s="4">
        <f>+VLOOKUP(AW$3,Fondeo!$C$38:$CV$76,Costo_fondeo!$B69,FALSE)</f>
        <v>4.1967161964018835</v>
      </c>
      <c r="AX69" s="4">
        <f>+VLOOKUP(AX$3,Fondeo!$C$38:$CV$76,Costo_fondeo!$B69,FALSE)</f>
        <v>5.0510969052742718</v>
      </c>
      <c r="AY69" s="4">
        <f>+VLOOKUP(AY$3,Fondeo!$C$38:$CV$76,Costo_fondeo!$B69,FALSE)</f>
        <v>3.8015469335247007</v>
      </c>
    </row>
    <row r="70" spans="2:51" ht="16.5" x14ac:dyDescent="0.3">
      <c r="B70" s="1">
        <v>68</v>
      </c>
      <c r="C70" s="3">
        <v>42916</v>
      </c>
      <c r="D70" s="4">
        <f>+VLOOKUP(D$3,Fondeo!$C$5:CV$18,Costo_fondeo!$B70,FALSE)</f>
        <v>1.870436497023805</v>
      </c>
      <c r="E70" s="4">
        <f>+VLOOKUP(E$3,Fondeo!$C$5:CW$18,Costo_fondeo!$B70,FALSE)</f>
        <v>2.5414983467218595</v>
      </c>
      <c r="F70" s="4">
        <f>+VLOOKUP(F$3,Fondeo!$C$5:CX$18,Costo_fondeo!$B70,FALSE)</f>
        <v>3.5139569639460362</v>
      </c>
      <c r="G70" s="4">
        <f>+VLOOKUP(G$3,Fondeo!$C$5:CY$18,Costo_fondeo!$B70,FALSE)</f>
        <v>3.6257700702923237</v>
      </c>
      <c r="H70" s="4">
        <f>+VLOOKUP(H$3,Fondeo!$C$5:CZ$18,Costo_fondeo!$B70,FALSE)</f>
        <v>1.6943300589574359</v>
      </c>
      <c r="I70" s="4">
        <f>+VLOOKUP(I$3,Fondeo!$C$5:DA$18,Costo_fondeo!$B70,FALSE)</f>
        <v>0.92219190820045682</v>
      </c>
      <c r="J70" s="4">
        <f>+VLOOKUP(J$3,Fondeo!$C$5:DB$18,Costo_fondeo!$B70,FALSE)</f>
        <v>2.089139441845095</v>
      </c>
      <c r="K70" s="4">
        <f>+VLOOKUP(K$3,Fondeo!$C$5:DC$18,Costo_fondeo!$B70,FALSE)</f>
        <v>1.6966698618844118</v>
      </c>
      <c r="L70" s="4">
        <f>+VLOOKUP(L$3,Fondeo!$C$5:DD$18,Costo_fondeo!$B70,FALSE)</f>
        <v>1.1325674881717707</v>
      </c>
      <c r="M70" s="4">
        <f>+VLOOKUP(M$3,Fondeo!$C$5:DE$18,Costo_fondeo!$B70,FALSE)</f>
        <v>1.6616298801834986</v>
      </c>
      <c r="N70" s="4">
        <f>+VLOOKUP(N$3,Fondeo!$C$38:$CV$76,Costo_fondeo!$B70,FALSE)</f>
        <v>4.5813156372425476</v>
      </c>
      <c r="O70" s="4">
        <f>+VLOOKUP(O$3,Fondeo!$C$38:$CV$76,Costo_fondeo!$B70,FALSE)</f>
        <v>5.3462025550088974</v>
      </c>
      <c r="P70" s="4">
        <v>5.6187033961919601</v>
      </c>
      <c r="Q70" s="4">
        <f>+VLOOKUP(Q$3,Fondeo!$C$38:$CV$76,Costo_fondeo!$B70,FALSE)</f>
        <v>6.3438411249262732</v>
      </c>
      <c r="R70" s="4">
        <f>+VLOOKUP(R$3,Fondeo!$C$38:$CV$76,Costo_fondeo!$B70,FALSE)</f>
        <v>7.1386078908109551</v>
      </c>
      <c r="S70" s="4">
        <f>+VLOOKUP(S$3,Fondeo!$C$38:$CV$76,Costo_fondeo!$B70,FALSE)</f>
        <v>0</v>
      </c>
      <c r="T70" s="4">
        <f>+VLOOKUP(T$3,Fondeo!$C$38:$CV$76,Costo_fondeo!$B70,FALSE)</f>
        <v>-24.268573872427776</v>
      </c>
      <c r="U70" s="4">
        <f>+VLOOKUP(U$3,Fondeo!$C$38:$CV$76,Costo_fondeo!$B70,FALSE)</f>
        <v>-3519.6802201223127</v>
      </c>
      <c r="V70" s="4">
        <f>+VLOOKUP(V$3,Fondeo!$C$38:$CV$76,Costo_fondeo!$B70,FALSE)</f>
        <v>0</v>
      </c>
      <c r="W70" s="4">
        <f>+VLOOKUP(W$3,Fondeo!$C$38:$CV$76,Costo_fondeo!$B70,FALSE)</f>
        <v>0</v>
      </c>
      <c r="X70" s="4">
        <f>+VLOOKUP(X$3,Fondeo!$C$38:$CV$76,Costo_fondeo!$B70,FALSE)</f>
        <v>0</v>
      </c>
      <c r="Y70" s="4">
        <f>+VLOOKUP(Y$3,Fondeo!$C$38:$CV$76,Costo_fondeo!$B70,FALSE)</f>
        <v>0</v>
      </c>
      <c r="Z70" s="4">
        <f>+VLOOKUP(Z$3,Fondeo!$C$38:$CV$76,Costo_fondeo!$B70,FALSE)</f>
        <v>0</v>
      </c>
      <c r="AA70" s="4">
        <f>+VLOOKUP(AA$3,Fondeo!$C$38:$CV$76,Costo_fondeo!$B70,FALSE)</f>
        <v>0</v>
      </c>
      <c r="AB70" s="4">
        <f>+VLOOKUP(AB$3,Fondeo!$C$38:$CV$76,Costo_fondeo!$B70,FALSE)</f>
        <v>4.4472247236441484</v>
      </c>
      <c r="AC70" s="4">
        <f>+VLOOKUP(AC$3,Fondeo!$C$38:$CV$76,Costo_fondeo!$B70,FALSE)</f>
        <v>6.2882745900966972</v>
      </c>
      <c r="AD70" s="4">
        <f>+VLOOKUP(AD$3,Fondeo!$C$38:$CV$76,Costo_fondeo!$B70,FALSE)</f>
        <v>6.4563007579106966</v>
      </c>
      <c r="AE70" s="4">
        <f>+VLOOKUP(AE$3,Fondeo!$C$38:$CV$76,Costo_fondeo!$B70,FALSE)</f>
        <v>11.592543683252893</v>
      </c>
      <c r="AF70" s="4">
        <f>+VLOOKUP(AF$3,Fondeo!$C$38:$CV$76,Costo_fondeo!$B70,FALSE)</f>
        <v>4.0874266014459186</v>
      </c>
      <c r="AG70" s="4">
        <f>+VLOOKUP(AG$3,Fondeo!$C$38:$CV$76,Costo_fondeo!$B70,FALSE)</f>
        <v>4.2577086091397236</v>
      </c>
      <c r="AH70" s="4">
        <v>6.0652032300397698</v>
      </c>
      <c r="AI70" s="4">
        <f>+VLOOKUP(AI$3,Fondeo!$C$38:$CV$76,Costo_fondeo!$B70,FALSE)</f>
        <v>4.3285020576299891</v>
      </c>
      <c r="AJ70" s="4">
        <f>+VLOOKUP(AJ$3,Fondeo!$C$38:$CV$76,Costo_fondeo!$B70,FALSE)</f>
        <v>11.404360531244535</v>
      </c>
      <c r="AK70" s="4">
        <f>+VLOOKUP(AK$3,Fondeo!$C$38:$CV$76,Costo_fondeo!$B70,FALSE)</f>
        <v>4.3454214179267661</v>
      </c>
      <c r="AL70" s="4">
        <f>+VLOOKUP(AL$3,Fondeo!$C$38:$CV$76,Costo_fondeo!$B70,FALSE)</f>
        <v>4.927988252682983</v>
      </c>
      <c r="AM70" s="4">
        <v>7.1164939416274198</v>
      </c>
      <c r="AN70" s="4">
        <f>+VLOOKUP(AN$3,Fondeo!$C$38:$CV$76,Costo_fondeo!$B70,FALSE)</f>
        <v>6.950317597657615</v>
      </c>
      <c r="AO70" s="4">
        <f>+VLOOKUP(AO$3,Fondeo!$C$38:$CV$76,Costo_fondeo!$B70,FALSE)</f>
        <v>7.6625091224688653</v>
      </c>
      <c r="AP70" s="4">
        <f>+VLOOKUP(AP$3,Fondeo!$C$38:$CV$76,Costo_fondeo!$B70,FALSE)</f>
        <v>0</v>
      </c>
      <c r="AQ70" s="4">
        <f>+VLOOKUP(AQ$3,Fondeo!$C$38:$CV$76,Costo_fondeo!$B70,FALSE)</f>
        <v>6.472384058503704</v>
      </c>
      <c r="AR70" s="4">
        <f>+VLOOKUP(AR$3,Fondeo!$C$38:$CV$76,Costo_fondeo!$B70,FALSE)</f>
        <v>5.6685371242954252</v>
      </c>
      <c r="AS70" s="4">
        <f>+VLOOKUP(AS$3,Fondeo!$C$38:$CV$76,Costo_fondeo!$B70,FALSE)</f>
        <v>5.1338652044001583</v>
      </c>
      <c r="AT70" s="4">
        <f>+VLOOKUP(AT$3,Fondeo!$C$38:$CV$76,Costo_fondeo!$B70,FALSE)</f>
        <v>5.0490856577521992</v>
      </c>
      <c r="AU70" s="4">
        <f>+VLOOKUP(AU$3,Fondeo!$C$38:$CV$76,Costo_fondeo!$B70,FALSE)</f>
        <v>9.3902007340955738</v>
      </c>
      <c r="AV70" s="4">
        <f>+VLOOKUP(AV$3,Fondeo!$C$38:$CV$76,Costo_fondeo!$B70,FALSE)</f>
        <v>6.0827440127943468</v>
      </c>
      <c r="AW70" s="4">
        <f>+VLOOKUP(AW$3,Fondeo!$C$38:$CV$76,Costo_fondeo!$B70,FALSE)</f>
        <v>4.2232840635224873</v>
      </c>
      <c r="AX70" s="4">
        <f>+VLOOKUP(AX$3,Fondeo!$C$38:$CV$76,Costo_fondeo!$B70,FALSE)</f>
        <v>5.0864310143998122</v>
      </c>
      <c r="AY70" s="4">
        <f>+VLOOKUP(AY$3,Fondeo!$C$38:$CV$76,Costo_fondeo!$B70,FALSE)</f>
        <v>3.8475906964800703</v>
      </c>
    </row>
    <row r="71" spans="2:51" ht="16.5" x14ac:dyDescent="0.3">
      <c r="B71" s="1">
        <v>69</v>
      </c>
      <c r="C71" s="3">
        <v>42947</v>
      </c>
      <c r="D71" s="4">
        <f>+VLOOKUP(D$3,Fondeo!$C$5:CV$18,Costo_fondeo!$B71,FALSE)</f>
        <v>1.8655484498739783</v>
      </c>
      <c r="E71" s="4">
        <f>+VLOOKUP(E$3,Fondeo!$C$5:CW$18,Costo_fondeo!$B71,FALSE)</f>
        <v>2.5493165726459028</v>
      </c>
      <c r="F71" s="4">
        <f>+VLOOKUP(F$3,Fondeo!$C$5:CX$18,Costo_fondeo!$B71,FALSE)</f>
        <v>3.4822621322924867</v>
      </c>
      <c r="G71" s="4">
        <f>+VLOOKUP(G$3,Fondeo!$C$5:CY$18,Costo_fondeo!$B71,FALSE)</f>
        <v>3.6328624839417403</v>
      </c>
      <c r="H71" s="4">
        <f>+VLOOKUP(H$3,Fondeo!$C$5:CZ$18,Costo_fondeo!$B71,FALSE)</f>
        <v>1.7604358803030271</v>
      </c>
      <c r="I71" s="4">
        <f>+VLOOKUP(I$3,Fondeo!$C$5:DA$18,Costo_fondeo!$B71,FALSE)</f>
        <v>0.92521731863976875</v>
      </c>
      <c r="J71" s="4">
        <f>+VLOOKUP(J$3,Fondeo!$C$5:DB$18,Costo_fondeo!$B71,FALSE)</f>
        <v>2.1002154287832218</v>
      </c>
      <c r="K71" s="4">
        <f>+VLOOKUP(K$3,Fondeo!$C$5:DC$18,Costo_fondeo!$B71,FALSE)</f>
        <v>1.6973432158061599</v>
      </c>
      <c r="L71" s="4">
        <f>+VLOOKUP(L$3,Fondeo!$C$5:DD$18,Costo_fondeo!$B71,FALSE)</f>
        <v>1.1336900386706086</v>
      </c>
      <c r="M71" s="4">
        <f>+VLOOKUP(M$3,Fondeo!$C$5:DE$18,Costo_fondeo!$B71,FALSE)</f>
        <v>1.6917389971087673</v>
      </c>
      <c r="N71" s="4">
        <f>+VLOOKUP(N$3,Fondeo!$C$38:$CV$76,Costo_fondeo!$B71,FALSE)</f>
        <v>4.5990284524816936</v>
      </c>
      <c r="O71" s="4">
        <f>+VLOOKUP(O$3,Fondeo!$C$38:$CV$76,Costo_fondeo!$B71,FALSE)</f>
        <v>4.9163891238528556</v>
      </c>
      <c r="P71" s="4">
        <v>5.6583986669455202</v>
      </c>
      <c r="Q71" s="4">
        <f>+VLOOKUP(Q$3,Fondeo!$C$38:$CV$76,Costo_fondeo!$B71,FALSE)</f>
        <v>6.2840613801542284</v>
      </c>
      <c r="R71" s="4">
        <f>+VLOOKUP(R$3,Fondeo!$C$38:$CV$76,Costo_fondeo!$B71,FALSE)</f>
        <v>7.2404431835251044</v>
      </c>
      <c r="S71" s="4">
        <f>+VLOOKUP(S$3,Fondeo!$C$38:$CV$76,Costo_fondeo!$B71,FALSE)</f>
        <v>0</v>
      </c>
      <c r="T71" s="4">
        <f>+VLOOKUP(T$3,Fondeo!$C$38:$CV$76,Costo_fondeo!$B71,FALSE)</f>
        <v>0</v>
      </c>
      <c r="U71" s="4">
        <f>+VLOOKUP(U$3,Fondeo!$C$38:$CV$76,Costo_fondeo!$B71,FALSE)</f>
        <v>-8261.1056436407835</v>
      </c>
      <c r="V71" s="4">
        <f>+VLOOKUP(V$3,Fondeo!$C$38:$CV$76,Costo_fondeo!$B71,FALSE)</f>
        <v>0</v>
      </c>
      <c r="W71" s="4">
        <f>+VLOOKUP(W$3,Fondeo!$C$38:$CV$76,Costo_fondeo!$B71,FALSE)</f>
        <v>0</v>
      </c>
      <c r="X71" s="4">
        <f>+VLOOKUP(X$3,Fondeo!$C$38:$CV$76,Costo_fondeo!$B71,FALSE)</f>
        <v>0</v>
      </c>
      <c r="Y71" s="4">
        <f>+VLOOKUP(Y$3,Fondeo!$C$38:$CV$76,Costo_fondeo!$B71,FALSE)</f>
        <v>0</v>
      </c>
      <c r="Z71" s="4">
        <f>+VLOOKUP(Z$3,Fondeo!$C$38:$CV$76,Costo_fondeo!$B71,FALSE)</f>
        <v>0</v>
      </c>
      <c r="AA71" s="4">
        <f>+VLOOKUP(AA$3,Fondeo!$C$38:$CV$76,Costo_fondeo!$B71,FALSE)</f>
        <v>0</v>
      </c>
      <c r="AB71" s="4">
        <f>+VLOOKUP(AB$3,Fondeo!$C$38:$CV$76,Costo_fondeo!$B71,FALSE)</f>
        <v>4.4983768303190192</v>
      </c>
      <c r="AC71" s="4">
        <f>+VLOOKUP(AC$3,Fondeo!$C$38:$CV$76,Costo_fondeo!$B71,FALSE)</f>
        <v>6.3622986091985538</v>
      </c>
      <c r="AD71" s="4">
        <f>+VLOOKUP(AD$3,Fondeo!$C$38:$CV$76,Costo_fondeo!$B71,FALSE)</f>
        <v>6.4532318479862765</v>
      </c>
      <c r="AE71" s="4">
        <f>+VLOOKUP(AE$3,Fondeo!$C$38:$CV$76,Costo_fondeo!$B71,FALSE)</f>
        <v>11.611549513089145</v>
      </c>
      <c r="AF71" s="4">
        <f>+VLOOKUP(AF$3,Fondeo!$C$38:$CV$76,Costo_fondeo!$B71,FALSE)</f>
        <v>4.0972475932949806</v>
      </c>
      <c r="AG71" s="4">
        <f>+VLOOKUP(AG$3,Fondeo!$C$38:$CV$76,Costo_fondeo!$B71,FALSE)</f>
        <v>4.2969522043656667</v>
      </c>
      <c r="AH71" s="4">
        <v>5.87512017777218</v>
      </c>
      <c r="AI71" s="4">
        <f>+VLOOKUP(AI$3,Fondeo!$C$38:$CV$76,Costo_fondeo!$B71,FALSE)</f>
        <v>4.3316188945471019</v>
      </c>
      <c r="AJ71" s="4">
        <f>+VLOOKUP(AJ$3,Fondeo!$C$38:$CV$76,Costo_fondeo!$B71,FALSE)</f>
        <v>11.146149746588115</v>
      </c>
      <c r="AK71" s="4">
        <f>+VLOOKUP(AK$3,Fondeo!$C$38:$CV$76,Costo_fondeo!$B71,FALSE)</f>
        <v>4.3178805759480232</v>
      </c>
      <c r="AL71" s="4">
        <f>+VLOOKUP(AL$3,Fondeo!$C$38:$CV$76,Costo_fondeo!$B71,FALSE)</f>
        <v>4.9327957523786479</v>
      </c>
      <c r="AM71" s="4">
        <v>7.09527667089296</v>
      </c>
      <c r="AN71" s="4">
        <f>+VLOOKUP(AN$3,Fondeo!$C$38:$CV$76,Costo_fondeo!$B71,FALSE)</f>
        <v>6.9000794640394174</v>
      </c>
      <c r="AO71" s="4">
        <f>+VLOOKUP(AO$3,Fondeo!$C$38:$CV$76,Costo_fondeo!$B71,FALSE)</f>
        <v>7.6604642013600035</v>
      </c>
      <c r="AP71" s="4">
        <f>+VLOOKUP(AP$3,Fondeo!$C$38:$CV$76,Costo_fondeo!$B71,FALSE)</f>
        <v>0</v>
      </c>
      <c r="AQ71" s="4">
        <f>+VLOOKUP(AQ$3,Fondeo!$C$38:$CV$76,Costo_fondeo!$B71,FALSE)</f>
        <v>6.5093045272906034</v>
      </c>
      <c r="AR71" s="4">
        <f>+VLOOKUP(AR$3,Fondeo!$C$38:$CV$76,Costo_fondeo!$B71,FALSE)</f>
        <v>5.6783689093999268</v>
      </c>
      <c r="AS71" s="4">
        <f>+VLOOKUP(AS$3,Fondeo!$C$38:$CV$76,Costo_fondeo!$B71,FALSE)</f>
        <v>5.1665967448626597</v>
      </c>
      <c r="AT71" s="4">
        <f>+VLOOKUP(AT$3,Fondeo!$C$38:$CV$76,Costo_fondeo!$B71,FALSE)</f>
        <v>5.1458483484579318</v>
      </c>
      <c r="AU71" s="4">
        <f>+VLOOKUP(AU$3,Fondeo!$C$38:$CV$76,Costo_fondeo!$B71,FALSE)</f>
        <v>9.3861547112987118</v>
      </c>
      <c r="AV71" s="4">
        <f>+VLOOKUP(AV$3,Fondeo!$C$38:$CV$76,Costo_fondeo!$B71,FALSE)</f>
        <v>6.0664099692069895</v>
      </c>
      <c r="AW71" s="4">
        <f>+VLOOKUP(AW$3,Fondeo!$C$38:$CV$76,Costo_fondeo!$B71,FALSE)</f>
        <v>4.2359427555891553</v>
      </c>
      <c r="AX71" s="4">
        <f>+VLOOKUP(AX$3,Fondeo!$C$38:$CV$76,Costo_fondeo!$B71,FALSE)</f>
        <v>5.1169249041859981</v>
      </c>
      <c r="AY71" s="4">
        <f>+VLOOKUP(AY$3,Fondeo!$C$38:$CV$76,Costo_fondeo!$B71,FALSE)</f>
        <v>3.9004609981197653</v>
      </c>
    </row>
    <row r="72" spans="2:51" ht="16.5" x14ac:dyDescent="0.3">
      <c r="B72" s="1">
        <v>70</v>
      </c>
      <c r="C72" s="3">
        <v>42978</v>
      </c>
      <c r="D72" s="4">
        <f>+VLOOKUP(D$3,Fondeo!$C$5:CV$18,Costo_fondeo!$B72,FALSE)</f>
        <v>1.8606903167155433</v>
      </c>
      <c r="E72" s="4">
        <f>+VLOOKUP(E$3,Fondeo!$C$5:CW$18,Costo_fondeo!$B72,FALSE)</f>
        <v>2.5659033649303837</v>
      </c>
      <c r="F72" s="4">
        <f>+VLOOKUP(F$3,Fondeo!$C$5:CX$18,Costo_fondeo!$B72,FALSE)</f>
        <v>3.4803971725601777</v>
      </c>
      <c r="G72" s="4">
        <f>+VLOOKUP(G$3,Fondeo!$C$5:CY$18,Costo_fondeo!$B72,FALSE)</f>
        <v>3.6400854656942712</v>
      </c>
      <c r="H72" s="4">
        <f>+VLOOKUP(H$3,Fondeo!$C$5:CZ$18,Costo_fondeo!$B72,FALSE)</f>
        <v>1.7653856032161592</v>
      </c>
      <c r="I72" s="4">
        <f>+VLOOKUP(I$3,Fondeo!$C$5:DA$18,Costo_fondeo!$B72,FALSE)</f>
        <v>0.92770260626556733</v>
      </c>
      <c r="J72" s="4">
        <f>+VLOOKUP(J$3,Fondeo!$C$5:DB$18,Costo_fondeo!$B72,FALSE)</f>
        <v>2.1145160359555057</v>
      </c>
      <c r="K72" s="4">
        <f>+VLOOKUP(K$3,Fondeo!$C$5:DC$18,Costo_fondeo!$B72,FALSE)</f>
        <v>1.681265835965243</v>
      </c>
      <c r="L72" s="4">
        <f>+VLOOKUP(L$3,Fondeo!$C$5:DD$18,Costo_fondeo!$B72,FALSE)</f>
        <v>1.1306124527441868</v>
      </c>
      <c r="M72" s="4">
        <f>+VLOOKUP(M$3,Fondeo!$C$5:DE$18,Costo_fondeo!$B72,FALSE)</f>
        <v>1.7162199841619694</v>
      </c>
      <c r="N72" s="4">
        <f>+VLOOKUP(N$3,Fondeo!$C$38:$CV$76,Costo_fondeo!$B72,FALSE)</f>
        <v>4.6219164060528461</v>
      </c>
      <c r="O72" s="4">
        <f>+VLOOKUP(O$3,Fondeo!$C$38:$CV$76,Costo_fondeo!$B72,FALSE)</f>
        <v>4.3703363701106221</v>
      </c>
      <c r="P72" s="4">
        <v>5.6802666031488096</v>
      </c>
      <c r="Q72" s="4">
        <f>+VLOOKUP(Q$3,Fondeo!$C$38:$CV$76,Costo_fondeo!$B72,FALSE)</f>
        <v>6.2278246854965493</v>
      </c>
      <c r="R72" s="4">
        <f>+VLOOKUP(R$3,Fondeo!$C$38:$CV$76,Costo_fondeo!$B72,FALSE)</f>
        <v>7.2867329884234122</v>
      </c>
      <c r="S72" s="4">
        <f>+VLOOKUP(S$3,Fondeo!$C$38:$CV$76,Costo_fondeo!$B72,FALSE)</f>
        <v>0</v>
      </c>
      <c r="T72" s="4">
        <f>+VLOOKUP(T$3,Fondeo!$C$38:$CV$76,Costo_fondeo!$B72,FALSE)</f>
        <v>0</v>
      </c>
      <c r="U72" s="4">
        <f>+VLOOKUP(U$3,Fondeo!$C$38:$CV$76,Costo_fondeo!$B72,FALSE)</f>
        <v>0</v>
      </c>
      <c r="V72" s="4">
        <f>+VLOOKUP(V$3,Fondeo!$C$38:$CV$76,Costo_fondeo!$B72,FALSE)</f>
        <v>0</v>
      </c>
      <c r="W72" s="4">
        <f>+VLOOKUP(W$3,Fondeo!$C$38:$CV$76,Costo_fondeo!$B72,FALSE)</f>
        <v>0</v>
      </c>
      <c r="X72" s="4">
        <f>+VLOOKUP(X$3,Fondeo!$C$38:$CV$76,Costo_fondeo!$B72,FALSE)</f>
        <v>0</v>
      </c>
      <c r="Y72" s="4">
        <f>+VLOOKUP(Y$3,Fondeo!$C$38:$CV$76,Costo_fondeo!$B72,FALSE)</f>
        <v>0</v>
      </c>
      <c r="Z72" s="4">
        <f>+VLOOKUP(Z$3,Fondeo!$C$38:$CV$76,Costo_fondeo!$B72,FALSE)</f>
        <v>0</v>
      </c>
      <c r="AA72" s="4">
        <f>+VLOOKUP(AA$3,Fondeo!$C$38:$CV$76,Costo_fondeo!$B72,FALSE)</f>
        <v>0</v>
      </c>
      <c r="AB72" s="4">
        <f>+VLOOKUP(AB$3,Fondeo!$C$38:$CV$76,Costo_fondeo!$B72,FALSE)</f>
        <v>4.5427222392969018</v>
      </c>
      <c r="AC72" s="4">
        <f>+VLOOKUP(AC$3,Fondeo!$C$38:$CV$76,Costo_fondeo!$B72,FALSE)</f>
        <v>6.4532757829282872</v>
      </c>
      <c r="AD72" s="4">
        <f>+VLOOKUP(AD$3,Fondeo!$C$38:$CV$76,Costo_fondeo!$B72,FALSE)</f>
        <v>6.469615136357751</v>
      </c>
      <c r="AE72" s="4">
        <f>+VLOOKUP(AE$3,Fondeo!$C$38:$CV$76,Costo_fondeo!$B72,FALSE)</f>
        <v>11.599157968774364</v>
      </c>
      <c r="AF72" s="4">
        <f>+VLOOKUP(AF$3,Fondeo!$C$38:$CV$76,Costo_fondeo!$B72,FALSE)</f>
        <v>4.1228522380951507</v>
      </c>
      <c r="AG72" s="4">
        <f>+VLOOKUP(AG$3,Fondeo!$C$38:$CV$76,Costo_fondeo!$B72,FALSE)</f>
        <v>4.333542729442498</v>
      </c>
      <c r="AH72" s="4">
        <v>5.9765877536120096</v>
      </c>
      <c r="AI72" s="4">
        <f>+VLOOKUP(AI$3,Fondeo!$C$38:$CV$76,Costo_fondeo!$B72,FALSE)</f>
        <v>4.337236990414552</v>
      </c>
      <c r="AJ72" s="4">
        <f>+VLOOKUP(AJ$3,Fondeo!$C$38:$CV$76,Costo_fondeo!$B72,FALSE)</f>
        <v>10.888652506643634</v>
      </c>
      <c r="AK72" s="4">
        <f>+VLOOKUP(AK$3,Fondeo!$C$38:$CV$76,Costo_fondeo!$B72,FALSE)</f>
        <v>4.3446284533376947</v>
      </c>
      <c r="AL72" s="4">
        <f>+VLOOKUP(AL$3,Fondeo!$C$38:$CV$76,Costo_fondeo!$B72,FALSE)</f>
        <v>4.9234679734328779</v>
      </c>
      <c r="AM72" s="4">
        <v>7.08797264255307</v>
      </c>
      <c r="AN72" s="4">
        <f>+VLOOKUP(AN$3,Fondeo!$C$38:$CV$76,Costo_fondeo!$B72,FALSE)</f>
        <v>6.8811058314431861</v>
      </c>
      <c r="AO72" s="4">
        <f>+VLOOKUP(AO$3,Fondeo!$C$38:$CV$76,Costo_fondeo!$B72,FALSE)</f>
        <v>7.6710018325987299</v>
      </c>
      <c r="AP72" s="4">
        <f>+VLOOKUP(AP$3,Fondeo!$C$38:$CV$76,Costo_fondeo!$B72,FALSE)</f>
        <v>0</v>
      </c>
      <c r="AQ72" s="4">
        <f>+VLOOKUP(AQ$3,Fondeo!$C$38:$CV$76,Costo_fondeo!$B72,FALSE)</f>
        <v>6.5043261871841711</v>
      </c>
      <c r="AR72" s="4">
        <f>+VLOOKUP(AR$3,Fondeo!$C$38:$CV$76,Costo_fondeo!$B72,FALSE)</f>
        <v>5.695044896233215</v>
      </c>
      <c r="AS72" s="4">
        <f>+VLOOKUP(AS$3,Fondeo!$C$38:$CV$76,Costo_fondeo!$B72,FALSE)</f>
        <v>5.1844611231791298</v>
      </c>
      <c r="AT72" s="4">
        <f>+VLOOKUP(AT$3,Fondeo!$C$38:$CV$76,Costo_fondeo!$B72,FALSE)</f>
        <v>5.2578908693557604</v>
      </c>
      <c r="AU72" s="4">
        <f>+VLOOKUP(AU$3,Fondeo!$C$38:$CV$76,Costo_fondeo!$B72,FALSE)</f>
        <v>9.3819324027591282</v>
      </c>
      <c r="AV72" s="4">
        <f>+VLOOKUP(AV$3,Fondeo!$C$38:$CV$76,Costo_fondeo!$B72,FALSE)</f>
        <v>6.0578184118742637</v>
      </c>
      <c r="AW72" s="4">
        <f>+VLOOKUP(AW$3,Fondeo!$C$38:$CV$76,Costo_fondeo!$B72,FALSE)</f>
        <v>4.2428811889608129</v>
      </c>
      <c r="AX72" s="4">
        <f>+VLOOKUP(AX$3,Fondeo!$C$38:$CV$76,Costo_fondeo!$B72,FALSE)</f>
        <v>5.1330838457244363</v>
      </c>
      <c r="AY72" s="4">
        <f>+VLOOKUP(AY$3,Fondeo!$C$38:$CV$76,Costo_fondeo!$B72,FALSE)</f>
        <v>3.9680136254965532</v>
      </c>
    </row>
    <row r="73" spans="2:51" ht="16.5" x14ac:dyDescent="0.3">
      <c r="B73" s="1">
        <v>71</v>
      </c>
      <c r="C73" s="3">
        <v>43008</v>
      </c>
      <c r="D73" s="4">
        <f>+VLOOKUP(D$3,Fondeo!$C$5:CV$18,Costo_fondeo!$B73,FALSE)</f>
        <v>1.8569051074151945</v>
      </c>
      <c r="E73" s="4">
        <f>+VLOOKUP(E$3,Fondeo!$C$5:CW$18,Costo_fondeo!$B73,FALSE)</f>
        <v>2.5554619908015654</v>
      </c>
      <c r="F73" s="4">
        <f>+VLOOKUP(F$3,Fondeo!$C$5:CX$18,Costo_fondeo!$B73,FALSE)</f>
        <v>3.4758874367564063</v>
      </c>
      <c r="G73" s="4">
        <f>+VLOOKUP(G$3,Fondeo!$C$5:CY$18,Costo_fondeo!$B73,FALSE)</f>
        <v>3.6632924325397185</v>
      </c>
      <c r="H73" s="4">
        <f>+VLOOKUP(H$3,Fondeo!$C$5:CZ$18,Costo_fondeo!$B73,FALSE)</f>
        <v>1.2737638392999979</v>
      </c>
      <c r="I73" s="4">
        <f>+VLOOKUP(I$3,Fondeo!$C$5:DA$18,Costo_fondeo!$B73,FALSE)</f>
        <v>0.93836928554102195</v>
      </c>
      <c r="J73" s="4">
        <f>+VLOOKUP(J$3,Fondeo!$C$5:DB$18,Costo_fondeo!$B73,FALSE)</f>
        <v>2.1234344779030705</v>
      </c>
      <c r="K73" s="4">
        <f>+VLOOKUP(K$3,Fondeo!$C$5:DC$18,Costo_fondeo!$B73,FALSE)</f>
        <v>1.6747316403742922</v>
      </c>
      <c r="L73" s="4">
        <f>+VLOOKUP(L$3,Fondeo!$C$5:DD$18,Costo_fondeo!$B73,FALSE)</f>
        <v>1.1291767742869232</v>
      </c>
      <c r="M73" s="4">
        <f>+VLOOKUP(M$3,Fondeo!$C$5:DE$18,Costo_fondeo!$B73,FALSE)</f>
        <v>1.7437804270226436</v>
      </c>
      <c r="N73" s="4">
        <f>+VLOOKUP(N$3,Fondeo!$C$38:$CV$76,Costo_fondeo!$B73,FALSE)</f>
        <v>4.6406900506253166</v>
      </c>
      <c r="O73" s="4">
        <f>+VLOOKUP(O$3,Fondeo!$C$38:$CV$76,Costo_fondeo!$B73,FALSE)</f>
        <v>3.7749181302153025</v>
      </c>
      <c r="P73" s="4">
        <v>5.6885209099676999</v>
      </c>
      <c r="Q73" s="4">
        <f>+VLOOKUP(Q$3,Fondeo!$C$38:$CV$76,Costo_fondeo!$B73,FALSE)</f>
        <v>6.1523322414694137</v>
      </c>
      <c r="R73" s="4">
        <f>+VLOOKUP(R$3,Fondeo!$C$38:$CV$76,Costo_fondeo!$B73,FALSE)</f>
        <v>7.2938206020399754</v>
      </c>
      <c r="S73" s="4">
        <f>+VLOOKUP(S$3,Fondeo!$C$38:$CV$76,Costo_fondeo!$B73,FALSE)</f>
        <v>0</v>
      </c>
      <c r="T73" s="4">
        <f>+VLOOKUP(T$3,Fondeo!$C$38:$CV$76,Costo_fondeo!$B73,FALSE)</f>
        <v>0</v>
      </c>
      <c r="U73" s="4">
        <f>+VLOOKUP(U$3,Fondeo!$C$38:$CV$76,Costo_fondeo!$B73,FALSE)</f>
        <v>0</v>
      </c>
      <c r="V73" s="4">
        <f>+VLOOKUP(V$3,Fondeo!$C$38:$CV$76,Costo_fondeo!$B73,FALSE)</f>
        <v>0</v>
      </c>
      <c r="W73" s="4">
        <f>+VLOOKUP(W$3,Fondeo!$C$38:$CV$76,Costo_fondeo!$B73,FALSE)</f>
        <v>0</v>
      </c>
      <c r="X73" s="4">
        <f>+VLOOKUP(X$3,Fondeo!$C$38:$CV$76,Costo_fondeo!$B73,FALSE)</f>
        <v>0</v>
      </c>
      <c r="Y73" s="4">
        <f>+VLOOKUP(Y$3,Fondeo!$C$38:$CV$76,Costo_fondeo!$B73,FALSE)</f>
        <v>0</v>
      </c>
      <c r="Z73" s="4">
        <f>+VLOOKUP(Z$3,Fondeo!$C$38:$CV$76,Costo_fondeo!$B73,FALSE)</f>
        <v>0</v>
      </c>
      <c r="AA73" s="4">
        <f>+VLOOKUP(AA$3,Fondeo!$C$38:$CV$76,Costo_fondeo!$B73,FALSE)</f>
        <v>0</v>
      </c>
      <c r="AB73" s="4">
        <f>+VLOOKUP(AB$3,Fondeo!$C$38:$CV$76,Costo_fondeo!$B73,FALSE)</f>
        <v>4.5869514863894016</v>
      </c>
      <c r="AC73" s="4">
        <f>+VLOOKUP(AC$3,Fondeo!$C$38:$CV$76,Costo_fondeo!$B73,FALSE)</f>
        <v>6.5219649394996608</v>
      </c>
      <c r="AD73" s="4">
        <f>+VLOOKUP(AD$3,Fondeo!$C$38:$CV$76,Costo_fondeo!$B73,FALSE)</f>
        <v>6.4675035361088682</v>
      </c>
      <c r="AE73" s="4">
        <f>+VLOOKUP(AE$3,Fondeo!$C$38:$CV$76,Costo_fondeo!$B73,FALSE)</f>
        <v>11.584231241371509</v>
      </c>
      <c r="AF73" s="4">
        <f>+VLOOKUP(AF$3,Fondeo!$C$38:$CV$76,Costo_fondeo!$B73,FALSE)</f>
        <v>4.1349192320426029</v>
      </c>
      <c r="AG73" s="4">
        <f>+VLOOKUP(AG$3,Fondeo!$C$38:$CV$76,Costo_fondeo!$B73,FALSE)</f>
        <v>4.3624263011867539</v>
      </c>
      <c r="AH73" s="4">
        <v>5.9384452625046196</v>
      </c>
      <c r="AI73" s="4">
        <f>+VLOOKUP(AI$3,Fondeo!$C$38:$CV$76,Costo_fondeo!$B73,FALSE)</f>
        <v>4.3387065982463708</v>
      </c>
      <c r="AJ73" s="4">
        <f>+VLOOKUP(AJ$3,Fondeo!$C$38:$CV$76,Costo_fondeo!$B73,FALSE)</f>
        <v>10.600560062683202</v>
      </c>
      <c r="AK73" s="4">
        <f>+VLOOKUP(AK$3,Fondeo!$C$38:$CV$76,Costo_fondeo!$B73,FALSE)</f>
        <v>4.8199989843011402</v>
      </c>
      <c r="AL73" s="4">
        <f>+VLOOKUP(AL$3,Fondeo!$C$38:$CV$76,Costo_fondeo!$B73,FALSE)</f>
        <v>4.9050039551251334</v>
      </c>
      <c r="AM73" s="4">
        <v>7.0714040811773797</v>
      </c>
      <c r="AN73" s="4">
        <f>+VLOOKUP(AN$3,Fondeo!$C$38:$CV$76,Costo_fondeo!$B73,FALSE)</f>
        <v>6.6680473793831423</v>
      </c>
      <c r="AO73" s="4">
        <f>+VLOOKUP(AO$3,Fondeo!$C$38:$CV$76,Costo_fondeo!$B73,FALSE)</f>
        <v>7.6381350654122162</v>
      </c>
      <c r="AP73" s="4">
        <f>+VLOOKUP(AP$3,Fondeo!$C$38:$CV$76,Costo_fondeo!$B73,FALSE)</f>
        <v>0</v>
      </c>
      <c r="AQ73" s="4">
        <f>+VLOOKUP(AQ$3,Fondeo!$C$38:$CV$76,Costo_fondeo!$B73,FALSE)</f>
        <v>6.5251086369977438</v>
      </c>
      <c r="AR73" s="4">
        <f>+VLOOKUP(AR$3,Fondeo!$C$38:$CV$76,Costo_fondeo!$B73,FALSE)</f>
        <v>5.6971843677582692</v>
      </c>
      <c r="AS73" s="4">
        <f>+VLOOKUP(AS$3,Fondeo!$C$38:$CV$76,Costo_fondeo!$B73,FALSE)</f>
        <v>5.2022785351178271</v>
      </c>
      <c r="AT73" s="4">
        <f>+VLOOKUP(AT$3,Fondeo!$C$38:$CV$76,Costo_fondeo!$B73,FALSE)</f>
        <v>5.3280499870890461</v>
      </c>
      <c r="AU73" s="4">
        <f>+VLOOKUP(AU$3,Fondeo!$C$38:$CV$76,Costo_fondeo!$B73,FALSE)</f>
        <v>9.3864273364006721</v>
      </c>
      <c r="AV73" s="4">
        <f>+VLOOKUP(AV$3,Fondeo!$C$38:$CV$76,Costo_fondeo!$B73,FALSE)</f>
        <v>6.0506694213130423</v>
      </c>
      <c r="AW73" s="4">
        <f>+VLOOKUP(AW$3,Fondeo!$C$38:$CV$76,Costo_fondeo!$B73,FALSE)</f>
        <v>4.2506427666157522</v>
      </c>
      <c r="AX73" s="4">
        <f>+VLOOKUP(AX$3,Fondeo!$C$38:$CV$76,Costo_fondeo!$B73,FALSE)</f>
        <v>5.1366924307396244</v>
      </c>
      <c r="AY73" s="4">
        <f>+VLOOKUP(AY$3,Fondeo!$C$38:$CV$76,Costo_fondeo!$B73,FALSE)</f>
        <v>4.0284138086158023</v>
      </c>
    </row>
    <row r="74" spans="2:51" ht="16.5" x14ac:dyDescent="0.3">
      <c r="B74" s="1">
        <v>72</v>
      </c>
      <c r="C74" s="3">
        <v>43039</v>
      </c>
      <c r="D74" s="4">
        <f>+VLOOKUP(D$3,Fondeo!$C$5:CV$18,Costo_fondeo!$B74,FALSE)</f>
        <v>1.877098154943085</v>
      </c>
      <c r="E74" s="4">
        <f>+VLOOKUP(E$3,Fondeo!$C$5:CW$18,Costo_fondeo!$B74,FALSE)</f>
        <v>2.5586468159370082</v>
      </c>
      <c r="F74" s="4">
        <f>+VLOOKUP(F$3,Fondeo!$C$5:CX$18,Costo_fondeo!$B74,FALSE)</f>
        <v>3.4791508056769263</v>
      </c>
      <c r="G74" s="4">
        <f>+VLOOKUP(G$3,Fondeo!$C$5:CY$18,Costo_fondeo!$B74,FALSE)</f>
        <v>3.6757126482677531</v>
      </c>
      <c r="H74" s="4">
        <f>+VLOOKUP(H$3,Fondeo!$C$5:CZ$18,Costo_fondeo!$B74,FALSE)</f>
        <v>1.2398041679573797</v>
      </c>
      <c r="I74" s="4">
        <f>+VLOOKUP(I$3,Fondeo!$C$5:DA$18,Costo_fondeo!$B74,FALSE)</f>
        <v>0.9520661039288687</v>
      </c>
      <c r="J74" s="4">
        <f>+VLOOKUP(J$3,Fondeo!$C$5:DB$18,Costo_fondeo!$B74,FALSE)</f>
        <v>2.1192927816074745</v>
      </c>
      <c r="K74" s="4">
        <f>+VLOOKUP(K$3,Fondeo!$C$5:DC$18,Costo_fondeo!$B74,FALSE)</f>
        <v>1.6674833284032347</v>
      </c>
      <c r="L74" s="4">
        <f>+VLOOKUP(L$3,Fondeo!$C$5:DD$18,Costo_fondeo!$B74,FALSE)</f>
        <v>1.1314971004704171</v>
      </c>
      <c r="M74" s="4">
        <f>+VLOOKUP(M$3,Fondeo!$C$5:DE$18,Costo_fondeo!$B74,FALSE)</f>
        <v>1.7728224598211981</v>
      </c>
      <c r="N74" s="4">
        <f>+VLOOKUP(N$3,Fondeo!$C$38:$CV$76,Costo_fondeo!$B74,FALSE)</f>
        <v>4.6548189583427702</v>
      </c>
      <c r="O74" s="4">
        <f>+VLOOKUP(O$3,Fondeo!$C$38:$CV$76,Costo_fondeo!$B74,FALSE)</f>
        <v>2.9424040021477684</v>
      </c>
      <c r="P74" s="4">
        <v>5.7134734540006704</v>
      </c>
      <c r="Q74" s="4">
        <f>+VLOOKUP(Q$3,Fondeo!$C$38:$CV$76,Costo_fondeo!$B74,FALSE)</f>
        <v>6.086245414863682</v>
      </c>
      <c r="R74" s="4">
        <f>+VLOOKUP(R$3,Fondeo!$C$38:$CV$76,Costo_fondeo!$B74,FALSE)</f>
        <v>7.3203040562703379</v>
      </c>
      <c r="S74" s="4">
        <f>+VLOOKUP(S$3,Fondeo!$C$38:$CV$76,Costo_fondeo!$B74,FALSE)</f>
        <v>0</v>
      </c>
      <c r="T74" s="4">
        <f>+VLOOKUP(T$3,Fondeo!$C$38:$CV$76,Costo_fondeo!$B74,FALSE)</f>
        <v>0</v>
      </c>
      <c r="U74" s="4">
        <f>+VLOOKUP(U$3,Fondeo!$C$38:$CV$76,Costo_fondeo!$B74,FALSE)</f>
        <v>0</v>
      </c>
      <c r="V74" s="4">
        <f>+VLOOKUP(V$3,Fondeo!$C$38:$CV$76,Costo_fondeo!$B74,FALSE)</f>
        <v>0</v>
      </c>
      <c r="W74" s="4">
        <f>+VLOOKUP(W$3,Fondeo!$C$38:$CV$76,Costo_fondeo!$B74,FALSE)</f>
        <v>0</v>
      </c>
      <c r="X74" s="4">
        <f>+VLOOKUP(X$3,Fondeo!$C$38:$CV$76,Costo_fondeo!$B74,FALSE)</f>
        <v>0</v>
      </c>
      <c r="Y74" s="4">
        <f>+VLOOKUP(Y$3,Fondeo!$C$38:$CV$76,Costo_fondeo!$B74,FALSE)</f>
        <v>0</v>
      </c>
      <c r="Z74" s="4">
        <f>+VLOOKUP(Z$3,Fondeo!$C$38:$CV$76,Costo_fondeo!$B74,FALSE)</f>
        <v>0</v>
      </c>
      <c r="AA74" s="4">
        <f>+VLOOKUP(AA$3,Fondeo!$C$38:$CV$76,Costo_fondeo!$B74,FALSE)</f>
        <v>0</v>
      </c>
      <c r="AB74" s="4">
        <f>+VLOOKUP(AB$3,Fondeo!$C$38:$CV$76,Costo_fondeo!$B74,FALSE)</f>
        <v>4.6285040633105776</v>
      </c>
      <c r="AC74" s="4">
        <f>+VLOOKUP(AC$3,Fondeo!$C$38:$CV$76,Costo_fondeo!$B74,FALSE)</f>
        <v>6.6434004720523268</v>
      </c>
      <c r="AD74" s="4">
        <f>+VLOOKUP(AD$3,Fondeo!$C$38:$CV$76,Costo_fondeo!$B74,FALSE)</f>
        <v>6.4745196016739506</v>
      </c>
      <c r="AE74" s="4">
        <f>+VLOOKUP(AE$3,Fondeo!$C$38:$CV$76,Costo_fondeo!$B74,FALSE)</f>
        <v>11.617778937272977</v>
      </c>
      <c r="AF74" s="4">
        <f>+VLOOKUP(AF$3,Fondeo!$C$38:$CV$76,Costo_fondeo!$B74,FALSE)</f>
        <v>4.1484386164988232</v>
      </c>
      <c r="AG74" s="4">
        <f>+VLOOKUP(AG$3,Fondeo!$C$38:$CV$76,Costo_fondeo!$B74,FALSE)</f>
        <v>4.3886828091655294</v>
      </c>
      <c r="AH74" s="4">
        <v>6.0840036166604703</v>
      </c>
      <c r="AI74" s="4">
        <f>+VLOOKUP(AI$3,Fondeo!$C$38:$CV$76,Costo_fondeo!$B74,FALSE)</f>
        <v>4.3416159057347556</v>
      </c>
      <c r="AJ74" s="4">
        <f>+VLOOKUP(AJ$3,Fondeo!$C$38:$CV$76,Costo_fondeo!$B74,FALSE)</f>
        <v>10.42121066684444</v>
      </c>
      <c r="AK74" s="4">
        <f>+VLOOKUP(AK$3,Fondeo!$C$38:$CV$76,Costo_fondeo!$B74,FALSE)</f>
        <v>4.8310492230341717</v>
      </c>
      <c r="AL74" s="4">
        <f>+VLOOKUP(AL$3,Fondeo!$C$38:$CV$76,Costo_fondeo!$B74,FALSE)</f>
        <v>4.8906702557907762</v>
      </c>
      <c r="AM74" s="4">
        <v>7.0521297643344703</v>
      </c>
      <c r="AN74" s="4">
        <f>+VLOOKUP(AN$3,Fondeo!$C$38:$CV$76,Costo_fondeo!$B74,FALSE)</f>
        <v>6.7216641604609091</v>
      </c>
      <c r="AO74" s="4">
        <f>+VLOOKUP(AO$3,Fondeo!$C$38:$CV$76,Costo_fondeo!$B74,FALSE)</f>
        <v>7.5969134765395321</v>
      </c>
      <c r="AP74" s="4">
        <f>+VLOOKUP(AP$3,Fondeo!$C$38:$CV$76,Costo_fondeo!$B74,FALSE)</f>
        <v>0</v>
      </c>
      <c r="AQ74" s="4">
        <f>+VLOOKUP(AQ$3,Fondeo!$C$38:$CV$76,Costo_fondeo!$B74,FALSE)</f>
        <v>6.5321919780111548</v>
      </c>
      <c r="AR74" s="4">
        <f>+VLOOKUP(AR$3,Fondeo!$C$38:$CV$76,Costo_fondeo!$B74,FALSE)</f>
        <v>5.7060075171417344</v>
      </c>
      <c r="AS74" s="4">
        <f>+VLOOKUP(AS$3,Fondeo!$C$38:$CV$76,Costo_fondeo!$B74,FALSE)</f>
        <v>5.2181616002132776</v>
      </c>
      <c r="AT74" s="4">
        <f>+VLOOKUP(AT$3,Fondeo!$C$38:$CV$76,Costo_fondeo!$B74,FALSE)</f>
        <v>5.4418150668609524</v>
      </c>
      <c r="AU74" s="4">
        <f>+VLOOKUP(AU$3,Fondeo!$C$38:$CV$76,Costo_fondeo!$B74,FALSE)</f>
        <v>9.4050919221736802</v>
      </c>
      <c r="AV74" s="4">
        <f>+VLOOKUP(AV$3,Fondeo!$C$38:$CV$76,Costo_fondeo!$B74,FALSE)</f>
        <v>6.0469574503112016</v>
      </c>
      <c r="AW74" s="4">
        <f>+VLOOKUP(AW$3,Fondeo!$C$38:$CV$76,Costo_fondeo!$B74,FALSE)</f>
        <v>4.2562225699162974</v>
      </c>
      <c r="AX74" s="4">
        <f>+VLOOKUP(AX$3,Fondeo!$C$38:$CV$76,Costo_fondeo!$B74,FALSE)</f>
        <v>5.1489801082116626</v>
      </c>
      <c r="AY74" s="4">
        <f>+VLOOKUP(AY$3,Fondeo!$C$38:$CV$76,Costo_fondeo!$B74,FALSE)</f>
        <v>4.0922118993695689</v>
      </c>
    </row>
    <row r="75" spans="2:51" ht="16.5" x14ac:dyDescent="0.3">
      <c r="B75" s="1">
        <v>73</v>
      </c>
      <c r="C75" s="3">
        <v>43069</v>
      </c>
      <c r="D75" s="4">
        <f>+VLOOKUP(D$3,Fondeo!$C$5:CV$18,Costo_fondeo!$B75,FALSE)</f>
        <v>1.8951192016623972</v>
      </c>
      <c r="E75" s="4">
        <f>+VLOOKUP(E$3,Fondeo!$C$5:CW$18,Costo_fondeo!$B75,FALSE)</f>
        <v>2.5690831980811599</v>
      </c>
      <c r="F75" s="4">
        <f>+VLOOKUP(F$3,Fondeo!$C$5:CX$18,Costo_fondeo!$B75,FALSE)</f>
        <v>3.4838283177930571</v>
      </c>
      <c r="G75" s="4">
        <f>+VLOOKUP(G$3,Fondeo!$C$5:CY$18,Costo_fondeo!$B75,FALSE)</f>
        <v>3.6687193077131113</v>
      </c>
      <c r="H75" s="4">
        <f>+VLOOKUP(H$3,Fondeo!$C$5:CZ$18,Costo_fondeo!$B75,FALSE)</f>
        <v>1.2105684749758241</v>
      </c>
      <c r="I75" s="4">
        <f>+VLOOKUP(I$3,Fondeo!$C$5:DA$18,Costo_fondeo!$B75,FALSE)</f>
        <v>0.94611659619242339</v>
      </c>
      <c r="J75" s="4">
        <f>+VLOOKUP(J$3,Fondeo!$C$5:DB$18,Costo_fondeo!$B75,FALSE)</f>
        <v>2.1264224169938508</v>
      </c>
      <c r="K75" s="4">
        <f>+VLOOKUP(K$3,Fondeo!$C$5:DC$18,Costo_fondeo!$B75,FALSE)</f>
        <v>1.6579205810975686</v>
      </c>
      <c r="L75" s="4">
        <f>+VLOOKUP(L$3,Fondeo!$C$5:DD$18,Costo_fondeo!$B75,FALSE)</f>
        <v>1.134142499418721</v>
      </c>
      <c r="M75" s="4">
        <f>+VLOOKUP(M$3,Fondeo!$C$5:DE$18,Costo_fondeo!$B75,FALSE)</f>
        <v>1.7881066686477407</v>
      </c>
      <c r="N75" s="4">
        <f>+VLOOKUP(N$3,Fondeo!$C$38:$CV$76,Costo_fondeo!$B75,FALSE)</f>
        <v>4.6637816973727082</v>
      </c>
      <c r="O75" s="4">
        <f>+VLOOKUP(O$3,Fondeo!$C$38:$CV$76,Costo_fondeo!$B75,FALSE)</f>
        <v>1.792906696561249</v>
      </c>
      <c r="P75" s="4">
        <v>5.7189312303584297</v>
      </c>
      <c r="Q75" s="4">
        <f>+VLOOKUP(Q$3,Fondeo!$C$38:$CV$76,Costo_fondeo!$B75,FALSE)</f>
        <v>6.0255883102455678</v>
      </c>
      <c r="R75" s="4">
        <f>+VLOOKUP(R$3,Fondeo!$C$38:$CV$76,Costo_fondeo!$B75,FALSE)</f>
        <v>7.3108665906440846</v>
      </c>
      <c r="S75" s="4">
        <f>+VLOOKUP(S$3,Fondeo!$C$38:$CV$76,Costo_fondeo!$B75,FALSE)</f>
        <v>0</v>
      </c>
      <c r="T75" s="4">
        <f>+VLOOKUP(T$3,Fondeo!$C$38:$CV$76,Costo_fondeo!$B75,FALSE)</f>
        <v>0</v>
      </c>
      <c r="U75" s="4">
        <f>+VLOOKUP(U$3,Fondeo!$C$38:$CV$76,Costo_fondeo!$B75,FALSE)</f>
        <v>0</v>
      </c>
      <c r="V75" s="4">
        <f>+VLOOKUP(V$3,Fondeo!$C$38:$CV$76,Costo_fondeo!$B75,FALSE)</f>
        <v>0</v>
      </c>
      <c r="W75" s="4">
        <f>+VLOOKUP(W$3,Fondeo!$C$38:$CV$76,Costo_fondeo!$B75,FALSE)</f>
        <v>0</v>
      </c>
      <c r="X75" s="4">
        <f>+VLOOKUP(X$3,Fondeo!$C$38:$CV$76,Costo_fondeo!$B75,FALSE)</f>
        <v>0</v>
      </c>
      <c r="Y75" s="4">
        <f>+VLOOKUP(Y$3,Fondeo!$C$38:$CV$76,Costo_fondeo!$B75,FALSE)</f>
        <v>0</v>
      </c>
      <c r="Z75" s="4">
        <f>+VLOOKUP(Z$3,Fondeo!$C$38:$CV$76,Costo_fondeo!$B75,FALSE)</f>
        <v>0</v>
      </c>
      <c r="AA75" s="4">
        <f>+VLOOKUP(AA$3,Fondeo!$C$38:$CV$76,Costo_fondeo!$B75,FALSE)</f>
        <v>0</v>
      </c>
      <c r="AB75" s="4">
        <f>+VLOOKUP(AB$3,Fondeo!$C$38:$CV$76,Costo_fondeo!$B75,FALSE)</f>
        <v>4.6729588118346994</v>
      </c>
      <c r="AC75" s="4">
        <f>+VLOOKUP(AC$3,Fondeo!$C$38:$CV$76,Costo_fondeo!$B75,FALSE)</f>
        <v>6.6893493885049464</v>
      </c>
      <c r="AD75" s="4">
        <f>+VLOOKUP(AD$3,Fondeo!$C$38:$CV$76,Costo_fondeo!$B75,FALSE)</f>
        <v>6.4905302685639512</v>
      </c>
      <c r="AE75" s="4">
        <f>+VLOOKUP(AE$3,Fondeo!$C$38:$CV$76,Costo_fondeo!$B75,FALSE)</f>
        <v>11.630606798332533</v>
      </c>
      <c r="AF75" s="4">
        <f>+VLOOKUP(AF$3,Fondeo!$C$38:$CV$76,Costo_fondeo!$B75,FALSE)</f>
        <v>4.1613423980370889</v>
      </c>
      <c r="AG75" s="4">
        <f>+VLOOKUP(AG$3,Fondeo!$C$38:$CV$76,Costo_fondeo!$B75,FALSE)</f>
        <v>4.4071404768774851</v>
      </c>
      <c r="AH75" s="4">
        <v>6.0361085691319696</v>
      </c>
      <c r="AI75" s="4">
        <f>+VLOOKUP(AI$3,Fondeo!$C$38:$CV$76,Costo_fondeo!$B75,FALSE)</f>
        <v>4.3525927369110899</v>
      </c>
      <c r="AJ75" s="4">
        <f>+VLOOKUP(AJ$3,Fondeo!$C$38:$CV$76,Costo_fondeo!$B75,FALSE)</f>
        <v>10.306417043594426</v>
      </c>
      <c r="AK75" s="4">
        <f>+VLOOKUP(AK$3,Fondeo!$C$38:$CV$76,Costo_fondeo!$B75,FALSE)</f>
        <v>4.8393388404948503</v>
      </c>
      <c r="AL75" s="4">
        <f>+VLOOKUP(AL$3,Fondeo!$C$38:$CV$76,Costo_fondeo!$B75,FALSE)</f>
        <v>4.8602890016652074</v>
      </c>
      <c r="AM75" s="4">
        <v>7.0141785822169798</v>
      </c>
      <c r="AN75" s="4">
        <f>+VLOOKUP(AN$3,Fondeo!$C$38:$CV$76,Costo_fondeo!$B75,FALSE)</f>
        <v>6.6686715156086249</v>
      </c>
      <c r="AO75" s="4">
        <f>+VLOOKUP(AO$3,Fondeo!$C$38:$CV$76,Costo_fondeo!$B75,FALSE)</f>
        <v>7.5317107077713565</v>
      </c>
      <c r="AP75" s="4">
        <f>+VLOOKUP(AP$3,Fondeo!$C$38:$CV$76,Costo_fondeo!$B75,FALSE)</f>
        <v>0</v>
      </c>
      <c r="AQ75" s="4">
        <f>+VLOOKUP(AQ$3,Fondeo!$C$38:$CV$76,Costo_fondeo!$B75,FALSE)</f>
        <v>6.5423533667757523</v>
      </c>
      <c r="AR75" s="4">
        <f>+VLOOKUP(AR$3,Fondeo!$C$38:$CV$76,Costo_fondeo!$B75,FALSE)</f>
        <v>5.6828384750358207</v>
      </c>
      <c r="AS75" s="4">
        <f>+VLOOKUP(AS$3,Fondeo!$C$38:$CV$76,Costo_fondeo!$B75,FALSE)</f>
        <v>5.2577354878769373</v>
      </c>
      <c r="AT75" s="4">
        <f>+VLOOKUP(AT$3,Fondeo!$C$38:$CV$76,Costo_fondeo!$B75,FALSE)</f>
        <v>5.6028674833354524</v>
      </c>
      <c r="AU75" s="4">
        <f>+VLOOKUP(AU$3,Fondeo!$C$38:$CV$76,Costo_fondeo!$B75,FALSE)</f>
        <v>9.4029115514618073</v>
      </c>
      <c r="AV75" s="4">
        <f>+VLOOKUP(AV$3,Fondeo!$C$38:$CV$76,Costo_fondeo!$B75,FALSE)</f>
        <v>6.0462033235050017</v>
      </c>
      <c r="AW75" s="4">
        <f>+VLOOKUP(AW$3,Fondeo!$C$38:$CV$76,Costo_fondeo!$B75,FALSE)</f>
        <v>4.2401049575296614</v>
      </c>
      <c r="AX75" s="4">
        <f>+VLOOKUP(AX$3,Fondeo!$C$38:$CV$76,Costo_fondeo!$B75,FALSE)</f>
        <v>5.1612044040400269</v>
      </c>
      <c r="AY75" s="4">
        <f>+VLOOKUP(AY$3,Fondeo!$C$38:$CV$76,Costo_fondeo!$B75,FALSE)</f>
        <v>4.1504761951478182</v>
      </c>
    </row>
    <row r="76" spans="2:51" ht="16.5" x14ac:dyDescent="0.3">
      <c r="B76" s="1">
        <v>74</v>
      </c>
      <c r="C76" s="3">
        <v>43100</v>
      </c>
      <c r="D76" s="4">
        <f>+VLOOKUP(D$3,Fondeo!$C$5:CV$18,Costo_fondeo!$B76,FALSE)</f>
        <v>1.9219192536057819</v>
      </c>
      <c r="E76" s="4">
        <f>+VLOOKUP(E$3,Fondeo!$C$5:CW$18,Costo_fondeo!$B76,FALSE)</f>
        <v>2.5653299301710151</v>
      </c>
      <c r="F76" s="4">
        <f>+VLOOKUP(F$3,Fondeo!$C$5:CX$18,Costo_fondeo!$B76,FALSE)</f>
        <v>3.4753158618594155</v>
      </c>
      <c r="G76" s="4">
        <f>+VLOOKUP(G$3,Fondeo!$C$5:CY$18,Costo_fondeo!$B76,FALSE)</f>
        <v>3.6429157688046949</v>
      </c>
      <c r="H76" s="4">
        <f>+VLOOKUP(H$3,Fondeo!$C$5:CZ$18,Costo_fondeo!$B76,FALSE)</f>
        <v>1.1809376085755756</v>
      </c>
      <c r="I76" s="4">
        <f>+VLOOKUP(I$3,Fondeo!$C$5:DA$18,Costo_fondeo!$B76,FALSE)</f>
        <v>1.033957837827634</v>
      </c>
      <c r="J76" s="4">
        <f>+VLOOKUP(J$3,Fondeo!$C$5:DB$18,Costo_fondeo!$B76,FALSE)</f>
        <v>2.1243441403393657</v>
      </c>
      <c r="K76" s="4">
        <f>+VLOOKUP(K$3,Fondeo!$C$5:DC$18,Costo_fondeo!$B76,FALSE)</f>
        <v>1.6513973886263651</v>
      </c>
      <c r="L76" s="4">
        <f>+VLOOKUP(L$3,Fondeo!$C$5:DD$18,Costo_fondeo!$B76,FALSE)</f>
        <v>1.1341928402097128</v>
      </c>
      <c r="M76" s="4">
        <f>+VLOOKUP(M$3,Fondeo!$C$5:DE$18,Costo_fondeo!$B76,FALSE)</f>
        <v>1.7416863737399892</v>
      </c>
      <c r="N76" s="4">
        <f>+VLOOKUP(N$3,Fondeo!$C$38:$CV$76,Costo_fondeo!$B76,FALSE)</f>
        <v>4.6734768522936365</v>
      </c>
      <c r="O76" s="4">
        <f>+VLOOKUP(O$3,Fondeo!$C$38:$CV$76,Costo_fondeo!$B76,FALSE)</f>
        <v>0</v>
      </c>
      <c r="P76" s="4">
        <v>5.7174985057952501</v>
      </c>
      <c r="Q76" s="4">
        <f>+VLOOKUP(Q$3,Fondeo!$C$38:$CV$76,Costo_fondeo!$B76,FALSE)</f>
        <v>5.9415248055222456</v>
      </c>
      <c r="R76" s="4">
        <f>+VLOOKUP(R$3,Fondeo!$C$38:$CV$76,Costo_fondeo!$B76,FALSE)</f>
        <v>7.3406041926029122</v>
      </c>
      <c r="S76" s="4">
        <f>+VLOOKUP(S$3,Fondeo!$C$38:$CV$76,Costo_fondeo!$B76,FALSE)</f>
        <v>0</v>
      </c>
      <c r="T76" s="4">
        <f>+VLOOKUP(T$3,Fondeo!$C$38:$CV$76,Costo_fondeo!$B76,FALSE)</f>
        <v>0</v>
      </c>
      <c r="U76" s="4">
        <f>+VLOOKUP(U$3,Fondeo!$C$38:$CV$76,Costo_fondeo!$B76,FALSE)</f>
        <v>0</v>
      </c>
      <c r="V76" s="4">
        <f>+VLOOKUP(V$3,Fondeo!$C$38:$CV$76,Costo_fondeo!$B76,FALSE)</f>
        <v>0</v>
      </c>
      <c r="W76" s="4">
        <f>+VLOOKUP(W$3,Fondeo!$C$38:$CV$76,Costo_fondeo!$B76,FALSE)</f>
        <v>0</v>
      </c>
      <c r="X76" s="4">
        <f>+VLOOKUP(X$3,Fondeo!$C$38:$CV$76,Costo_fondeo!$B76,FALSE)</f>
        <v>0</v>
      </c>
      <c r="Y76" s="4">
        <f>+VLOOKUP(Y$3,Fondeo!$C$38:$CV$76,Costo_fondeo!$B76,FALSE)</f>
        <v>0</v>
      </c>
      <c r="Z76" s="4">
        <f>+VLOOKUP(Z$3,Fondeo!$C$38:$CV$76,Costo_fondeo!$B76,FALSE)</f>
        <v>0</v>
      </c>
      <c r="AA76" s="4">
        <f>+VLOOKUP(AA$3,Fondeo!$C$38:$CV$76,Costo_fondeo!$B76,FALSE)</f>
        <v>0</v>
      </c>
      <c r="AB76" s="4">
        <f>+VLOOKUP(AB$3,Fondeo!$C$38:$CV$76,Costo_fondeo!$B76,FALSE)</f>
        <v>4.7151972469035579</v>
      </c>
      <c r="AC76" s="4">
        <f>+VLOOKUP(AC$3,Fondeo!$C$38:$CV$76,Costo_fondeo!$B76,FALSE)</f>
        <v>6.7257527736674412</v>
      </c>
      <c r="AD76" s="4">
        <f>+VLOOKUP(AD$3,Fondeo!$C$38:$CV$76,Costo_fondeo!$B76,FALSE)</f>
        <v>6.4840977990087074</v>
      </c>
      <c r="AE76" s="4">
        <f>+VLOOKUP(AE$3,Fondeo!$C$38:$CV$76,Costo_fondeo!$B76,FALSE)</f>
        <v>11.62148929873994</v>
      </c>
      <c r="AF76" s="4">
        <f>+VLOOKUP(AF$3,Fondeo!$C$38:$CV$76,Costo_fondeo!$B76,FALSE)</f>
        <v>4.1751115262472291</v>
      </c>
      <c r="AG76" s="4">
        <f>+VLOOKUP(AG$3,Fondeo!$C$38:$CV$76,Costo_fondeo!$B76,FALSE)</f>
        <v>4.4147332221593869</v>
      </c>
      <c r="AH76" s="4">
        <v>6.1036768588696102</v>
      </c>
      <c r="AI76" s="4">
        <f>+VLOOKUP(AI$3,Fondeo!$C$38:$CV$76,Costo_fondeo!$B76,FALSE)</f>
        <v>4.3714909469417904</v>
      </c>
      <c r="AJ76" s="4">
        <f>+VLOOKUP(AJ$3,Fondeo!$C$38:$CV$76,Costo_fondeo!$B76,FALSE)</f>
        <v>10.273109251775795</v>
      </c>
      <c r="AK76" s="4">
        <f>+VLOOKUP(AK$3,Fondeo!$C$38:$CV$76,Costo_fondeo!$B76,FALSE)</f>
        <v>4.8447313245399819</v>
      </c>
      <c r="AL76" s="4">
        <f>+VLOOKUP(AL$3,Fondeo!$C$38:$CV$76,Costo_fondeo!$B76,FALSE)</f>
        <v>4.8218596045539543</v>
      </c>
      <c r="AM76" s="4">
        <v>7.0399529899231403</v>
      </c>
      <c r="AN76" s="4">
        <f>+VLOOKUP(AN$3,Fondeo!$C$38:$CV$76,Costo_fondeo!$B76,FALSE)</f>
        <v>6.1794607463181261</v>
      </c>
      <c r="AO76" s="4">
        <f>+VLOOKUP(AO$3,Fondeo!$C$38:$CV$76,Costo_fondeo!$B76,FALSE)</f>
        <v>7.4461021724189491</v>
      </c>
      <c r="AP76" s="4">
        <f>+VLOOKUP(AP$3,Fondeo!$C$38:$CV$76,Costo_fondeo!$B76,FALSE)</f>
        <v>0</v>
      </c>
      <c r="AQ76" s="4">
        <f>+VLOOKUP(AQ$3,Fondeo!$C$38:$CV$76,Costo_fondeo!$B76,FALSE)</f>
        <v>6.5462613797329583</v>
      </c>
      <c r="AR76" s="4">
        <f>+VLOOKUP(AR$3,Fondeo!$C$38:$CV$76,Costo_fondeo!$B76,FALSE)</f>
        <v>5.7095316878549145</v>
      </c>
      <c r="AS76" s="4">
        <f>+VLOOKUP(AS$3,Fondeo!$C$38:$CV$76,Costo_fondeo!$B76,FALSE)</f>
        <v>5.2701745021880537</v>
      </c>
      <c r="AT76" s="4">
        <f>+VLOOKUP(AT$3,Fondeo!$C$38:$CV$76,Costo_fondeo!$B76,FALSE)</f>
        <v>5.737401408908986</v>
      </c>
      <c r="AU76" s="4">
        <f>+VLOOKUP(AU$3,Fondeo!$C$38:$CV$76,Costo_fondeo!$B76,FALSE)</f>
        <v>9.4074752694680157</v>
      </c>
      <c r="AV76" s="4">
        <f>+VLOOKUP(AV$3,Fondeo!$C$38:$CV$76,Costo_fondeo!$B76,FALSE)</f>
        <v>6.0430602083008305</v>
      </c>
      <c r="AW76" s="4">
        <f>+VLOOKUP(AW$3,Fondeo!$C$38:$CV$76,Costo_fondeo!$B76,FALSE)</f>
        <v>4.2514311954554334</v>
      </c>
      <c r="AX76" s="4">
        <f>+VLOOKUP(AX$3,Fondeo!$C$38:$CV$76,Costo_fondeo!$B76,FALSE)</f>
        <v>5.1879210572171939</v>
      </c>
      <c r="AY76" s="4">
        <f>+VLOOKUP(AY$3,Fondeo!$C$38:$CV$76,Costo_fondeo!$B76,FALSE)</f>
        <v>4.2154526639744683</v>
      </c>
    </row>
    <row r="77" spans="2:51" ht="16.5" x14ac:dyDescent="0.3">
      <c r="B77" s="1">
        <v>75</v>
      </c>
      <c r="C77" s="3">
        <v>43131</v>
      </c>
      <c r="D77" s="4">
        <f>+VLOOKUP(D$3,Fondeo!$C$5:CV$18,Costo_fondeo!$B77,FALSE)</f>
        <v>1.932017389208442</v>
      </c>
      <c r="E77" s="4">
        <f>+VLOOKUP(E$3,Fondeo!$C$5:CW$18,Costo_fondeo!$B77,FALSE)</f>
        <v>2.549935781368176</v>
      </c>
      <c r="F77" s="4">
        <f>+VLOOKUP(F$3,Fondeo!$C$5:CX$18,Costo_fondeo!$B77,FALSE)</f>
        <v>3.4673352990301831</v>
      </c>
      <c r="G77" s="4">
        <f>+VLOOKUP(G$3,Fondeo!$C$5:CY$18,Costo_fondeo!$B77,FALSE)</f>
        <v>3.6061958745360121</v>
      </c>
      <c r="H77" s="4">
        <f>+VLOOKUP(H$3,Fondeo!$C$5:CZ$18,Costo_fondeo!$B77,FALSE)</f>
        <v>1.1338304340105696</v>
      </c>
      <c r="I77" s="4">
        <f>+VLOOKUP(I$3,Fondeo!$C$5:DA$18,Costo_fondeo!$B77,FALSE)</f>
        <v>1.0456845861495176</v>
      </c>
      <c r="J77" s="4">
        <f>+VLOOKUP(J$3,Fondeo!$C$5:DB$18,Costo_fondeo!$B77,FALSE)</f>
        <v>2.1229485391862726</v>
      </c>
      <c r="K77" s="4">
        <f>+VLOOKUP(K$3,Fondeo!$C$5:DC$18,Costo_fondeo!$B77,FALSE)</f>
        <v>1.6387104144273938</v>
      </c>
      <c r="L77" s="4">
        <f>+VLOOKUP(L$3,Fondeo!$C$5:DD$18,Costo_fondeo!$B77,FALSE)</f>
        <v>1.138144326198802</v>
      </c>
      <c r="M77" s="4">
        <f>+VLOOKUP(M$3,Fondeo!$C$5:DE$18,Costo_fondeo!$B77,FALSE)</f>
        <v>1.7469850594234475</v>
      </c>
      <c r="N77" s="4">
        <f>+VLOOKUP(N$3,Fondeo!$C$38:$CV$76,Costo_fondeo!$B77,FALSE)</f>
        <v>4.6719018659897094</v>
      </c>
      <c r="O77" s="4">
        <f>+VLOOKUP(O$3,Fondeo!$C$38:$CV$76,Costo_fondeo!$B77,FALSE)</f>
        <v>-2.4008158896100031</v>
      </c>
      <c r="P77" s="4">
        <v>5.7107940624087403</v>
      </c>
      <c r="Q77" s="4">
        <f>+VLOOKUP(Q$3,Fondeo!$C$38:$CV$76,Costo_fondeo!$B77,FALSE)</f>
        <v>5.8665936213189065</v>
      </c>
      <c r="R77" s="4">
        <f>+VLOOKUP(R$3,Fondeo!$C$38:$CV$76,Costo_fondeo!$B77,FALSE)</f>
        <v>7.3472402269689736</v>
      </c>
      <c r="S77" s="4">
        <f>+VLOOKUP(S$3,Fondeo!$C$38:$CV$76,Costo_fondeo!$B77,FALSE)</f>
        <v>0</v>
      </c>
      <c r="T77" s="4">
        <f>+VLOOKUP(T$3,Fondeo!$C$38:$CV$76,Costo_fondeo!$B77,FALSE)</f>
        <v>0</v>
      </c>
      <c r="U77" s="4">
        <f>+VLOOKUP(U$3,Fondeo!$C$38:$CV$76,Costo_fondeo!$B77,FALSE)</f>
        <v>0</v>
      </c>
      <c r="V77" s="4">
        <f>+VLOOKUP(V$3,Fondeo!$C$38:$CV$76,Costo_fondeo!$B77,FALSE)</f>
        <v>0</v>
      </c>
      <c r="W77" s="4">
        <f>+VLOOKUP(W$3,Fondeo!$C$38:$CV$76,Costo_fondeo!$B77,FALSE)</f>
        <v>0</v>
      </c>
      <c r="X77" s="4">
        <f>+VLOOKUP(X$3,Fondeo!$C$38:$CV$76,Costo_fondeo!$B77,FALSE)</f>
        <v>0</v>
      </c>
      <c r="Y77" s="4">
        <f>+VLOOKUP(Y$3,Fondeo!$C$38:$CV$76,Costo_fondeo!$B77,FALSE)</f>
        <v>0</v>
      </c>
      <c r="Z77" s="4">
        <f>+VLOOKUP(Z$3,Fondeo!$C$38:$CV$76,Costo_fondeo!$B77,FALSE)</f>
        <v>0</v>
      </c>
      <c r="AA77" s="4">
        <f>+VLOOKUP(AA$3,Fondeo!$C$38:$CV$76,Costo_fondeo!$B77,FALSE)</f>
        <v>0</v>
      </c>
      <c r="AB77" s="4">
        <f>+VLOOKUP(AB$3,Fondeo!$C$38:$CV$76,Costo_fondeo!$B77,FALSE)</f>
        <v>4.7440606770592337</v>
      </c>
      <c r="AC77" s="4">
        <f>+VLOOKUP(AC$3,Fondeo!$C$38:$CV$76,Costo_fondeo!$B77,FALSE)</f>
        <v>6.7555793465813192</v>
      </c>
      <c r="AD77" s="4">
        <f>+VLOOKUP(AD$3,Fondeo!$C$38:$CV$76,Costo_fondeo!$B77,FALSE)</f>
        <v>6.5003780909465414</v>
      </c>
      <c r="AE77" s="4">
        <f>+VLOOKUP(AE$3,Fondeo!$C$38:$CV$76,Costo_fondeo!$B77,FALSE)</f>
        <v>11.723300754850637</v>
      </c>
      <c r="AF77" s="4">
        <f>+VLOOKUP(AF$3,Fondeo!$C$38:$CV$76,Costo_fondeo!$B77,FALSE)</f>
        <v>4.1880215699146479</v>
      </c>
      <c r="AG77" s="4">
        <f>+VLOOKUP(AG$3,Fondeo!$C$38:$CV$76,Costo_fondeo!$B77,FALSE)</f>
        <v>4.4248410044432962</v>
      </c>
      <c r="AH77" s="4">
        <v>6.1395669249659397</v>
      </c>
      <c r="AI77" s="4">
        <f>+VLOOKUP(AI$3,Fondeo!$C$38:$CV$76,Costo_fondeo!$B77,FALSE)</f>
        <v>4.381916584323112</v>
      </c>
      <c r="AJ77" s="4">
        <f>+VLOOKUP(AJ$3,Fondeo!$C$38:$CV$76,Costo_fondeo!$B77,FALSE)</f>
        <v>10.208636770460211</v>
      </c>
      <c r="AK77" s="4">
        <f>+VLOOKUP(AK$3,Fondeo!$C$38:$CV$76,Costo_fondeo!$B77,FALSE)</f>
        <v>4.8526329826401398</v>
      </c>
      <c r="AL77" s="4">
        <f>+VLOOKUP(AL$3,Fondeo!$C$38:$CV$76,Costo_fondeo!$B77,FALSE)</f>
        <v>4.7760228115221457</v>
      </c>
      <c r="AM77" s="4">
        <v>7.0204465113765604</v>
      </c>
      <c r="AN77" s="4">
        <f>+VLOOKUP(AN$3,Fondeo!$C$38:$CV$76,Costo_fondeo!$B77,FALSE)</f>
        <v>6.1049568232565941</v>
      </c>
      <c r="AO77" s="4">
        <f>+VLOOKUP(AO$3,Fondeo!$C$38:$CV$76,Costo_fondeo!$B77,FALSE)</f>
        <v>7.3463735747858232</v>
      </c>
      <c r="AP77" s="4">
        <f>+VLOOKUP(AP$3,Fondeo!$C$38:$CV$76,Costo_fondeo!$B77,FALSE)</f>
        <v>0</v>
      </c>
      <c r="AQ77" s="4">
        <f>+VLOOKUP(AQ$3,Fondeo!$C$38:$CV$76,Costo_fondeo!$B77,FALSE)</f>
        <v>6.5558842144254754</v>
      </c>
      <c r="AR77" s="4">
        <f>+VLOOKUP(AR$3,Fondeo!$C$38:$CV$76,Costo_fondeo!$B77,FALSE)</f>
        <v>5.6934985308677248</v>
      </c>
      <c r="AS77" s="4">
        <f>+VLOOKUP(AS$3,Fondeo!$C$38:$CV$76,Costo_fondeo!$B77,FALSE)</f>
        <v>5.2886490151720569</v>
      </c>
      <c r="AT77" s="4">
        <f>+VLOOKUP(AT$3,Fondeo!$C$38:$CV$76,Costo_fondeo!$B77,FALSE)</f>
        <v>5.8254528186805805</v>
      </c>
      <c r="AU77" s="4">
        <f>+VLOOKUP(AU$3,Fondeo!$C$38:$CV$76,Costo_fondeo!$B77,FALSE)</f>
        <v>9.388210276384962</v>
      </c>
      <c r="AV77" s="4">
        <f>+VLOOKUP(AV$3,Fondeo!$C$38:$CV$76,Costo_fondeo!$B77,FALSE)</f>
        <v>6.0649177582555458</v>
      </c>
      <c r="AW77" s="4">
        <f>+VLOOKUP(AW$3,Fondeo!$C$38:$CV$76,Costo_fondeo!$B77,FALSE)</f>
        <v>4.2422367612696448</v>
      </c>
      <c r="AX77" s="4">
        <f>+VLOOKUP(AX$3,Fondeo!$C$38:$CV$76,Costo_fondeo!$B77,FALSE)</f>
        <v>5.2172435606037872</v>
      </c>
      <c r="AY77" s="4">
        <f>+VLOOKUP(AY$3,Fondeo!$C$38:$CV$76,Costo_fondeo!$B77,FALSE)</f>
        <v>4.2645513155739545</v>
      </c>
    </row>
    <row r="78" spans="2:51" ht="16.5" x14ac:dyDescent="0.3">
      <c r="B78" s="1">
        <v>76</v>
      </c>
      <c r="C78" s="3">
        <v>43159</v>
      </c>
      <c r="D78" s="4">
        <f>+VLOOKUP(D$3,Fondeo!$C$5:CV$18,Costo_fondeo!$B78,FALSE)</f>
        <v>1.9535304916148664</v>
      </c>
      <c r="E78" s="4">
        <f>+VLOOKUP(E$3,Fondeo!$C$5:CW$18,Costo_fondeo!$B78,FALSE)</f>
        <v>2.5291822440833349</v>
      </c>
      <c r="F78" s="4">
        <f>+VLOOKUP(F$3,Fondeo!$C$5:CX$18,Costo_fondeo!$B78,FALSE)</f>
        <v>3.4529572023412545</v>
      </c>
      <c r="G78" s="4">
        <f>+VLOOKUP(G$3,Fondeo!$C$5:CY$18,Costo_fondeo!$B78,FALSE)</f>
        <v>3.5674482319583665</v>
      </c>
      <c r="H78" s="4">
        <f>+VLOOKUP(H$3,Fondeo!$C$5:CZ$18,Costo_fondeo!$B78,FALSE)</f>
        <v>1.117350111063115</v>
      </c>
      <c r="I78" s="4">
        <f>+VLOOKUP(I$3,Fondeo!$C$5:DA$18,Costo_fondeo!$B78,FALSE)</f>
        <v>1.0460548888319705</v>
      </c>
      <c r="J78" s="4">
        <f>+VLOOKUP(J$3,Fondeo!$C$5:DB$18,Costo_fondeo!$B78,FALSE)</f>
        <v>2.114381792806511</v>
      </c>
      <c r="K78" s="4">
        <f>+VLOOKUP(K$3,Fondeo!$C$5:DC$18,Costo_fondeo!$B78,FALSE)</f>
        <v>1.633239382998988</v>
      </c>
      <c r="L78" s="4">
        <f>+VLOOKUP(L$3,Fondeo!$C$5:DD$18,Costo_fondeo!$B78,FALSE)</f>
        <v>1.1312452051423303</v>
      </c>
      <c r="M78" s="4">
        <f>+VLOOKUP(M$3,Fondeo!$C$5:DE$18,Costo_fondeo!$B78,FALSE)</f>
        <v>1.7494991918060894</v>
      </c>
      <c r="N78" s="4">
        <f>+VLOOKUP(N$3,Fondeo!$C$38:$CV$76,Costo_fondeo!$B78,FALSE)</f>
        <v>4.6761120780067174</v>
      </c>
      <c r="O78" s="4">
        <f>+VLOOKUP(O$3,Fondeo!$C$38:$CV$76,Costo_fondeo!$B78,FALSE)</f>
        <v>-6.0242380092908725</v>
      </c>
      <c r="P78" s="4">
        <v>5.6885868878344699</v>
      </c>
      <c r="Q78" s="4">
        <f>+VLOOKUP(Q$3,Fondeo!$C$38:$CV$76,Costo_fondeo!$B78,FALSE)</f>
        <v>5.8104788005204888</v>
      </c>
      <c r="R78" s="4">
        <f>+VLOOKUP(R$3,Fondeo!$C$38:$CV$76,Costo_fondeo!$B78,FALSE)</f>
        <v>7.3226946677462852</v>
      </c>
      <c r="S78" s="4">
        <f>+VLOOKUP(S$3,Fondeo!$C$38:$CV$76,Costo_fondeo!$B78,FALSE)</f>
        <v>0</v>
      </c>
      <c r="T78" s="4">
        <f>+VLOOKUP(T$3,Fondeo!$C$38:$CV$76,Costo_fondeo!$B78,FALSE)</f>
        <v>0</v>
      </c>
      <c r="U78" s="4">
        <f>+VLOOKUP(U$3,Fondeo!$C$38:$CV$76,Costo_fondeo!$B78,FALSE)</f>
        <v>0</v>
      </c>
      <c r="V78" s="4">
        <f>+VLOOKUP(V$3,Fondeo!$C$38:$CV$76,Costo_fondeo!$B78,FALSE)</f>
        <v>0</v>
      </c>
      <c r="W78" s="4">
        <f>+VLOOKUP(W$3,Fondeo!$C$38:$CV$76,Costo_fondeo!$B78,FALSE)</f>
        <v>0</v>
      </c>
      <c r="X78" s="4">
        <f>+VLOOKUP(X$3,Fondeo!$C$38:$CV$76,Costo_fondeo!$B78,FALSE)</f>
        <v>0</v>
      </c>
      <c r="Y78" s="4">
        <f>+VLOOKUP(Y$3,Fondeo!$C$38:$CV$76,Costo_fondeo!$B78,FALSE)</f>
        <v>0</v>
      </c>
      <c r="Z78" s="4">
        <f>+VLOOKUP(Z$3,Fondeo!$C$38:$CV$76,Costo_fondeo!$B78,FALSE)</f>
        <v>0</v>
      </c>
      <c r="AA78" s="4">
        <f>+VLOOKUP(AA$3,Fondeo!$C$38:$CV$76,Costo_fondeo!$B78,FALSE)</f>
        <v>0</v>
      </c>
      <c r="AB78" s="4">
        <f>+VLOOKUP(AB$3,Fondeo!$C$38:$CV$76,Costo_fondeo!$B78,FALSE)</f>
        <v>4.7620544902446795</v>
      </c>
      <c r="AC78" s="4">
        <f>+VLOOKUP(AC$3,Fondeo!$C$38:$CV$76,Costo_fondeo!$B78,FALSE)</f>
        <v>6.7472770098126977</v>
      </c>
      <c r="AD78" s="4">
        <f>+VLOOKUP(AD$3,Fondeo!$C$38:$CV$76,Costo_fondeo!$B78,FALSE)</f>
        <v>6.5005233862695357</v>
      </c>
      <c r="AE78" s="4">
        <f>+VLOOKUP(AE$3,Fondeo!$C$38:$CV$76,Costo_fondeo!$B78,FALSE)</f>
        <v>11.83100472645633</v>
      </c>
      <c r="AF78" s="4">
        <f>+VLOOKUP(AF$3,Fondeo!$C$38:$CV$76,Costo_fondeo!$B78,FALSE)</f>
        <v>4.1904453944035636</v>
      </c>
      <c r="AG78" s="4">
        <f>+VLOOKUP(AG$3,Fondeo!$C$38:$CV$76,Costo_fondeo!$B78,FALSE)</f>
        <v>4.4225624265527301</v>
      </c>
      <c r="AH78" s="4">
        <v>6.14302124212902</v>
      </c>
      <c r="AI78" s="4">
        <f>+VLOOKUP(AI$3,Fondeo!$C$38:$CV$76,Costo_fondeo!$B78,FALSE)</f>
        <v>4.3894025977370141</v>
      </c>
      <c r="AJ78" s="4">
        <f>+VLOOKUP(AJ$3,Fondeo!$C$38:$CV$76,Costo_fondeo!$B78,FALSE)</f>
        <v>10.066348662895598</v>
      </c>
      <c r="AK78" s="4">
        <f>+VLOOKUP(AK$3,Fondeo!$C$38:$CV$76,Costo_fondeo!$B78,FALSE)</f>
        <v>4.8526186317613451</v>
      </c>
      <c r="AL78" s="4">
        <f>+VLOOKUP(AL$3,Fondeo!$C$38:$CV$76,Costo_fondeo!$B78,FALSE)</f>
        <v>4.7415917321214289</v>
      </c>
      <c r="AM78" s="4">
        <v>6.9918276389617002</v>
      </c>
      <c r="AN78" s="4">
        <f>+VLOOKUP(AN$3,Fondeo!$C$38:$CV$76,Costo_fondeo!$B78,FALSE)</f>
        <v>6.0334170250666901</v>
      </c>
      <c r="AO78" s="4">
        <f>+VLOOKUP(AO$3,Fondeo!$C$38:$CV$76,Costo_fondeo!$B78,FALSE)</f>
        <v>7.2741053459241023</v>
      </c>
      <c r="AP78" s="4">
        <f>+VLOOKUP(AP$3,Fondeo!$C$38:$CV$76,Costo_fondeo!$B78,FALSE)</f>
        <v>0</v>
      </c>
      <c r="AQ78" s="4">
        <f>+VLOOKUP(AQ$3,Fondeo!$C$38:$CV$76,Costo_fondeo!$B78,FALSE)</f>
        <v>6.5574957779635916</v>
      </c>
      <c r="AR78" s="4">
        <f>+VLOOKUP(AR$3,Fondeo!$C$38:$CV$76,Costo_fondeo!$B78,FALSE)</f>
        <v>5.6892501015925143</v>
      </c>
      <c r="AS78" s="4">
        <f>+VLOOKUP(AS$3,Fondeo!$C$38:$CV$76,Costo_fondeo!$B78,FALSE)</f>
        <v>5.2990849049135589</v>
      </c>
      <c r="AT78" s="4">
        <f>+VLOOKUP(AT$3,Fondeo!$C$38:$CV$76,Costo_fondeo!$B78,FALSE)</f>
        <v>5.9156286736896746</v>
      </c>
      <c r="AU78" s="4">
        <f>+VLOOKUP(AU$3,Fondeo!$C$38:$CV$76,Costo_fondeo!$B78,FALSE)</f>
        <v>9.3673578506502508</v>
      </c>
      <c r="AV78" s="4">
        <f>+VLOOKUP(AV$3,Fondeo!$C$38:$CV$76,Costo_fondeo!$B78,FALSE)</f>
        <v>6.067752734207442</v>
      </c>
      <c r="AW78" s="4">
        <f>+VLOOKUP(AW$3,Fondeo!$C$38:$CV$76,Costo_fondeo!$B78,FALSE)</f>
        <v>4.2291706820103157</v>
      </c>
      <c r="AX78" s="4">
        <f>+VLOOKUP(AX$3,Fondeo!$C$38:$CV$76,Costo_fondeo!$B78,FALSE)</f>
        <v>5.2038572187723604</v>
      </c>
      <c r="AY78" s="4">
        <f>+VLOOKUP(AY$3,Fondeo!$C$38:$CV$76,Costo_fondeo!$B78,FALSE)</f>
        <v>4.2994667062344956</v>
      </c>
    </row>
    <row r="79" spans="2:51" ht="16.5" x14ac:dyDescent="0.3">
      <c r="B79" s="1">
        <v>77</v>
      </c>
      <c r="C79" s="3">
        <v>43190</v>
      </c>
      <c r="D79" s="4">
        <f>+VLOOKUP(D$3,Fondeo!$C$5:CV$18,Costo_fondeo!$B79,FALSE)</f>
        <v>1.9912111553386573</v>
      </c>
      <c r="E79" s="4">
        <f>+VLOOKUP(E$3,Fondeo!$C$5:CW$18,Costo_fondeo!$B79,FALSE)</f>
        <v>2.5093503189968436</v>
      </c>
      <c r="F79" s="4">
        <f>+VLOOKUP(F$3,Fondeo!$C$5:CX$18,Costo_fondeo!$B79,FALSE)</f>
        <v>3.4491386614621007</v>
      </c>
      <c r="G79" s="4">
        <f>+VLOOKUP(G$3,Fondeo!$C$5:CY$18,Costo_fondeo!$B79,FALSE)</f>
        <v>3.5236203484919715</v>
      </c>
      <c r="H79" s="4">
        <f>+VLOOKUP(H$3,Fondeo!$C$5:CZ$18,Costo_fondeo!$B79,FALSE)</f>
        <v>1.1072642761610441</v>
      </c>
      <c r="I79" s="4">
        <f>+VLOOKUP(I$3,Fondeo!$C$5:DA$18,Costo_fondeo!$B79,FALSE)</f>
        <v>1.0458035802459289</v>
      </c>
      <c r="J79" s="4">
        <f>+VLOOKUP(J$3,Fondeo!$C$5:DB$18,Costo_fondeo!$B79,FALSE)</f>
        <v>2.083968150942765</v>
      </c>
      <c r="K79" s="4">
        <f>+VLOOKUP(K$3,Fondeo!$C$5:DC$18,Costo_fondeo!$B79,FALSE)</f>
        <v>1.6083816451008008</v>
      </c>
      <c r="L79" s="4">
        <f>+VLOOKUP(L$3,Fondeo!$C$5:DD$18,Costo_fondeo!$B79,FALSE)</f>
        <v>1.1272324445846975</v>
      </c>
      <c r="M79" s="4">
        <f>+VLOOKUP(M$3,Fondeo!$C$5:DE$18,Costo_fondeo!$B79,FALSE)</f>
        <v>1.7574642235976723</v>
      </c>
      <c r="N79" s="4">
        <f>+VLOOKUP(N$3,Fondeo!$C$38:$CV$76,Costo_fondeo!$B79,FALSE)</f>
        <v>4.6883422821920542</v>
      </c>
      <c r="O79" s="4">
        <f>+VLOOKUP(O$3,Fondeo!$C$38:$CV$76,Costo_fondeo!$B79,FALSE)</f>
        <v>-13.558034693836907</v>
      </c>
      <c r="P79" s="4">
        <v>5.67436646124799</v>
      </c>
      <c r="Q79" s="4">
        <f>+VLOOKUP(Q$3,Fondeo!$C$38:$CV$76,Costo_fondeo!$B79,FALSE)</f>
        <v>5.7496054084347721</v>
      </c>
      <c r="R79" s="4">
        <f>+VLOOKUP(R$3,Fondeo!$C$38:$CV$76,Costo_fondeo!$B79,FALSE)</f>
        <v>7.3449583116445547</v>
      </c>
      <c r="S79" s="4">
        <f>+VLOOKUP(S$3,Fondeo!$C$38:$CV$76,Costo_fondeo!$B79,FALSE)</f>
        <v>0</v>
      </c>
      <c r="T79" s="4">
        <f>+VLOOKUP(T$3,Fondeo!$C$38:$CV$76,Costo_fondeo!$B79,FALSE)</f>
        <v>0</v>
      </c>
      <c r="U79" s="4">
        <f>+VLOOKUP(U$3,Fondeo!$C$38:$CV$76,Costo_fondeo!$B79,FALSE)</f>
        <v>0</v>
      </c>
      <c r="V79" s="4">
        <f>+VLOOKUP(V$3,Fondeo!$C$38:$CV$76,Costo_fondeo!$B79,FALSE)</f>
        <v>0</v>
      </c>
      <c r="W79" s="4">
        <f>+VLOOKUP(W$3,Fondeo!$C$38:$CV$76,Costo_fondeo!$B79,FALSE)</f>
        <v>0</v>
      </c>
      <c r="X79" s="4">
        <f>+VLOOKUP(X$3,Fondeo!$C$38:$CV$76,Costo_fondeo!$B79,FALSE)</f>
        <v>0</v>
      </c>
      <c r="Y79" s="4">
        <f>+VLOOKUP(Y$3,Fondeo!$C$38:$CV$76,Costo_fondeo!$B79,FALSE)</f>
        <v>0</v>
      </c>
      <c r="Z79" s="4">
        <f>+VLOOKUP(Z$3,Fondeo!$C$38:$CV$76,Costo_fondeo!$B79,FALSE)</f>
        <v>0</v>
      </c>
      <c r="AA79" s="4">
        <f>+VLOOKUP(AA$3,Fondeo!$C$38:$CV$76,Costo_fondeo!$B79,FALSE)</f>
        <v>0</v>
      </c>
      <c r="AB79" s="4">
        <f>+VLOOKUP(AB$3,Fondeo!$C$38:$CV$76,Costo_fondeo!$B79,FALSE)</f>
        <v>4.7917839456461389</v>
      </c>
      <c r="AC79" s="4">
        <f>+VLOOKUP(AC$3,Fondeo!$C$38:$CV$76,Costo_fondeo!$B79,FALSE)</f>
        <v>6.7819505110414067</v>
      </c>
      <c r="AD79" s="4">
        <f>+VLOOKUP(AD$3,Fondeo!$C$38:$CV$76,Costo_fondeo!$B79,FALSE)</f>
        <v>6.5428735838193628</v>
      </c>
      <c r="AE79" s="4">
        <f>+VLOOKUP(AE$3,Fondeo!$C$38:$CV$76,Costo_fondeo!$B79,FALSE)</f>
        <v>11.94039127678802</v>
      </c>
      <c r="AF79" s="4">
        <f>+VLOOKUP(AF$3,Fondeo!$C$38:$CV$76,Costo_fondeo!$B79,FALSE)</f>
        <v>4.2082766906788329</v>
      </c>
      <c r="AG79" s="4">
        <f>+VLOOKUP(AG$3,Fondeo!$C$38:$CV$76,Costo_fondeo!$B79,FALSE)</f>
        <v>4.4256086044444709</v>
      </c>
      <c r="AH79" s="4">
        <v>6.1945244047863097</v>
      </c>
      <c r="AI79" s="4">
        <f>+VLOOKUP(AI$3,Fondeo!$C$38:$CV$76,Costo_fondeo!$B79,FALSE)</f>
        <v>4.3890674274966148</v>
      </c>
      <c r="AJ79" s="4">
        <f>+VLOOKUP(AJ$3,Fondeo!$C$38:$CV$76,Costo_fondeo!$B79,FALSE)</f>
        <v>10.03357332296614</v>
      </c>
      <c r="AK79" s="4">
        <f>+VLOOKUP(AK$3,Fondeo!$C$38:$CV$76,Costo_fondeo!$B79,FALSE)</f>
        <v>4.8543873235318324</v>
      </c>
      <c r="AL79" s="4">
        <f>+VLOOKUP(AL$3,Fondeo!$C$38:$CV$76,Costo_fondeo!$B79,FALSE)</f>
        <v>4.68686250239735</v>
      </c>
      <c r="AM79" s="4">
        <v>6.9592057038905102</v>
      </c>
      <c r="AN79" s="4">
        <f>+VLOOKUP(AN$3,Fondeo!$C$38:$CV$76,Costo_fondeo!$B79,FALSE)</f>
        <v>5.9768903097482937</v>
      </c>
      <c r="AO79" s="4">
        <f>+VLOOKUP(AO$3,Fondeo!$C$38:$CV$76,Costo_fondeo!$B79,FALSE)</f>
        <v>7.1536993495339889</v>
      </c>
      <c r="AP79" s="4">
        <f>+VLOOKUP(AP$3,Fondeo!$C$38:$CV$76,Costo_fondeo!$B79,FALSE)</f>
        <v>0</v>
      </c>
      <c r="AQ79" s="4">
        <f>+VLOOKUP(AQ$3,Fondeo!$C$38:$CV$76,Costo_fondeo!$B79,FALSE)</f>
        <v>6.5632820076354879</v>
      </c>
      <c r="AR79" s="4">
        <f>+VLOOKUP(AR$3,Fondeo!$C$38:$CV$76,Costo_fondeo!$B79,FALSE)</f>
        <v>5.6844836373884009</v>
      </c>
      <c r="AS79" s="4">
        <f>+VLOOKUP(AS$3,Fondeo!$C$38:$CV$76,Costo_fondeo!$B79,FALSE)</f>
        <v>5.2724382729766512</v>
      </c>
      <c r="AT79" s="4">
        <f>+VLOOKUP(AT$3,Fondeo!$C$38:$CV$76,Costo_fondeo!$B79,FALSE)</f>
        <v>5.9758806254218042</v>
      </c>
      <c r="AU79" s="4">
        <f>+VLOOKUP(AU$3,Fondeo!$C$38:$CV$76,Costo_fondeo!$B79,FALSE)</f>
        <v>9.346310664862747</v>
      </c>
      <c r="AV79" s="4">
        <f>+VLOOKUP(AV$3,Fondeo!$C$38:$CV$76,Costo_fondeo!$B79,FALSE)</f>
        <v>6.0658830695353156</v>
      </c>
      <c r="AW79" s="4">
        <f>+VLOOKUP(AW$3,Fondeo!$C$38:$CV$76,Costo_fondeo!$B79,FALSE)</f>
        <v>4.2245991354122134</v>
      </c>
      <c r="AX79" s="4">
        <f>+VLOOKUP(AX$3,Fondeo!$C$38:$CV$76,Costo_fondeo!$B79,FALSE)</f>
        <v>5.2315418845502926</v>
      </c>
      <c r="AY79" s="4">
        <f>+VLOOKUP(AY$3,Fondeo!$C$38:$CV$76,Costo_fondeo!$B79,FALSE)</f>
        <v>4.3442966468683126</v>
      </c>
    </row>
    <row r="80" spans="2:51" ht="16.5" x14ac:dyDescent="0.3">
      <c r="B80" s="1">
        <v>78</v>
      </c>
      <c r="C80" s="3">
        <v>43220</v>
      </c>
      <c r="D80" s="4">
        <f>+VLOOKUP(D$3,Fondeo!$C$5:CV$18,Costo_fondeo!$B80,FALSE)</f>
        <v>2.0190393635677713</v>
      </c>
      <c r="E80" s="4">
        <f>+VLOOKUP(E$3,Fondeo!$C$5:CW$18,Costo_fondeo!$B80,FALSE)</f>
        <v>2.4982761801911142</v>
      </c>
      <c r="F80" s="4">
        <f>+VLOOKUP(F$3,Fondeo!$C$5:CX$18,Costo_fondeo!$B80,FALSE)</f>
        <v>3.4485037738856819</v>
      </c>
      <c r="G80" s="4">
        <f>+VLOOKUP(G$3,Fondeo!$C$5:CY$18,Costo_fondeo!$B80,FALSE)</f>
        <v>3.4747138431499511</v>
      </c>
      <c r="H80" s="4">
        <f>+VLOOKUP(H$3,Fondeo!$C$5:CZ$18,Costo_fondeo!$B80,FALSE)</f>
        <v>1.1396295373920848</v>
      </c>
      <c r="I80" s="4">
        <f>+VLOOKUP(I$3,Fondeo!$C$5:DA$18,Costo_fondeo!$B80,FALSE)</f>
        <v>1.0328151364010814</v>
      </c>
      <c r="J80" s="4">
        <f>+VLOOKUP(J$3,Fondeo!$C$5:DB$18,Costo_fondeo!$B80,FALSE)</f>
        <v>2.0673719847374716</v>
      </c>
      <c r="K80" s="4">
        <f>+VLOOKUP(K$3,Fondeo!$C$5:DC$18,Costo_fondeo!$B80,FALSE)</f>
        <v>1.587886756805488</v>
      </c>
      <c r="L80" s="4">
        <f>+VLOOKUP(L$3,Fondeo!$C$5:DD$18,Costo_fondeo!$B80,FALSE)</f>
        <v>1.125733841034172</v>
      </c>
      <c r="M80" s="4">
        <f>+VLOOKUP(M$3,Fondeo!$C$5:DE$18,Costo_fondeo!$B80,FALSE)</f>
        <v>1.7608948955809205</v>
      </c>
      <c r="N80" s="4">
        <f>+VLOOKUP(N$3,Fondeo!$C$38:$CV$76,Costo_fondeo!$B80,FALSE)</f>
        <v>4.7066325328443348</v>
      </c>
      <c r="O80" s="4">
        <f>+VLOOKUP(O$3,Fondeo!$C$38:$CV$76,Costo_fondeo!$B80,FALSE)</f>
        <v>-35.860316507080178</v>
      </c>
      <c r="P80" s="4">
        <v>5.6368080628027704</v>
      </c>
      <c r="Q80" s="4">
        <f>+VLOOKUP(Q$3,Fondeo!$C$38:$CV$76,Costo_fondeo!$B80,FALSE)</f>
        <v>5.682816268014915</v>
      </c>
      <c r="R80" s="4">
        <f>+VLOOKUP(R$3,Fondeo!$C$38:$CV$76,Costo_fondeo!$B80,FALSE)</f>
        <v>7.3350305634333646</v>
      </c>
      <c r="S80" s="4">
        <f>+VLOOKUP(S$3,Fondeo!$C$38:$CV$76,Costo_fondeo!$B80,FALSE)</f>
        <v>0</v>
      </c>
      <c r="T80" s="4">
        <f>+VLOOKUP(T$3,Fondeo!$C$38:$CV$76,Costo_fondeo!$B80,FALSE)</f>
        <v>0</v>
      </c>
      <c r="U80" s="4">
        <f>+VLOOKUP(U$3,Fondeo!$C$38:$CV$76,Costo_fondeo!$B80,FALSE)</f>
        <v>0</v>
      </c>
      <c r="V80" s="4">
        <f>+VLOOKUP(V$3,Fondeo!$C$38:$CV$76,Costo_fondeo!$B80,FALSE)</f>
        <v>0</v>
      </c>
      <c r="W80" s="4">
        <f>+VLOOKUP(W$3,Fondeo!$C$38:$CV$76,Costo_fondeo!$B80,FALSE)</f>
        <v>0</v>
      </c>
      <c r="X80" s="4">
        <f>+VLOOKUP(X$3,Fondeo!$C$38:$CV$76,Costo_fondeo!$B80,FALSE)</f>
        <v>0</v>
      </c>
      <c r="Y80" s="4">
        <f>+VLOOKUP(Y$3,Fondeo!$C$38:$CV$76,Costo_fondeo!$B80,FALSE)</f>
        <v>0</v>
      </c>
      <c r="Z80" s="4">
        <f>+VLOOKUP(Z$3,Fondeo!$C$38:$CV$76,Costo_fondeo!$B80,FALSE)</f>
        <v>0</v>
      </c>
      <c r="AA80" s="4">
        <f>+VLOOKUP(AA$3,Fondeo!$C$38:$CV$76,Costo_fondeo!$B80,FALSE)</f>
        <v>0</v>
      </c>
      <c r="AB80" s="4">
        <f>+VLOOKUP(AB$3,Fondeo!$C$38:$CV$76,Costo_fondeo!$B80,FALSE)</f>
        <v>4.8077635316125171</v>
      </c>
      <c r="AC80" s="4">
        <f>+VLOOKUP(AC$3,Fondeo!$C$38:$CV$76,Costo_fondeo!$B80,FALSE)</f>
        <v>6.7684112905774123</v>
      </c>
      <c r="AD80" s="4">
        <f>+VLOOKUP(AD$3,Fondeo!$C$38:$CV$76,Costo_fondeo!$B80,FALSE)</f>
        <v>6.568273345882222</v>
      </c>
      <c r="AE80" s="4">
        <f>+VLOOKUP(AE$3,Fondeo!$C$38:$CV$76,Costo_fondeo!$B80,FALSE)</f>
        <v>12.048796757810274</v>
      </c>
      <c r="AF80" s="4">
        <f>+VLOOKUP(AF$3,Fondeo!$C$38:$CV$76,Costo_fondeo!$B80,FALSE)</f>
        <v>4.2088787260811547</v>
      </c>
      <c r="AG80" s="4">
        <f>+VLOOKUP(AG$3,Fondeo!$C$38:$CV$76,Costo_fondeo!$B80,FALSE)</f>
        <v>4.411074569599422</v>
      </c>
      <c r="AH80" s="4">
        <v>6.2247130813363896</v>
      </c>
      <c r="AI80" s="4">
        <f>+VLOOKUP(AI$3,Fondeo!$C$38:$CV$76,Costo_fondeo!$B80,FALSE)</f>
        <v>4.3831953919383988</v>
      </c>
      <c r="AJ80" s="4">
        <f>+VLOOKUP(AJ$3,Fondeo!$C$38:$CV$76,Costo_fondeo!$B80,FALSE)</f>
        <v>9.9995143176427881</v>
      </c>
      <c r="AK80" s="4">
        <f>+VLOOKUP(AK$3,Fondeo!$C$38:$CV$76,Costo_fondeo!$B80,FALSE)</f>
        <v>4.8647094779747801</v>
      </c>
      <c r="AL80" s="4">
        <f>+VLOOKUP(AL$3,Fondeo!$C$38:$CV$76,Costo_fondeo!$B80,FALSE)</f>
        <v>4.6139131468480379</v>
      </c>
      <c r="AM80" s="4">
        <v>6.9075866917395397</v>
      </c>
      <c r="AN80" s="4">
        <f>+VLOOKUP(AN$3,Fondeo!$C$38:$CV$76,Costo_fondeo!$B80,FALSE)</f>
        <v>5.8893414387155421</v>
      </c>
      <c r="AO80" s="4">
        <f>+VLOOKUP(AO$3,Fondeo!$C$38:$CV$76,Costo_fondeo!$B80,FALSE)</f>
        <v>7.0578502279768935</v>
      </c>
      <c r="AP80" s="4">
        <f>+VLOOKUP(AP$3,Fondeo!$C$38:$CV$76,Costo_fondeo!$B80,FALSE)</f>
        <v>0</v>
      </c>
      <c r="AQ80" s="4">
        <f>+VLOOKUP(AQ$3,Fondeo!$C$38:$CV$76,Costo_fondeo!$B80,FALSE)</f>
        <v>6.554107121538463</v>
      </c>
      <c r="AR80" s="4">
        <f>+VLOOKUP(AR$3,Fondeo!$C$38:$CV$76,Costo_fondeo!$B80,FALSE)</f>
        <v>5.6647330798929483</v>
      </c>
      <c r="AS80" s="4">
        <f>+VLOOKUP(AS$3,Fondeo!$C$38:$CV$76,Costo_fondeo!$B80,FALSE)</f>
        <v>5.2376228898405062</v>
      </c>
      <c r="AT80" s="4">
        <f>+VLOOKUP(AT$3,Fondeo!$C$38:$CV$76,Costo_fondeo!$B80,FALSE)</f>
        <v>6.0064728227347857</v>
      </c>
      <c r="AU80" s="4">
        <f>+VLOOKUP(AU$3,Fondeo!$C$38:$CV$76,Costo_fondeo!$B80,FALSE)</f>
        <v>9.341451925500726</v>
      </c>
      <c r="AV80" s="4">
        <f>+VLOOKUP(AV$3,Fondeo!$C$38:$CV$76,Costo_fondeo!$B80,FALSE)</f>
        <v>6.0621285852717248</v>
      </c>
      <c r="AW80" s="4">
        <f>+VLOOKUP(AW$3,Fondeo!$C$38:$CV$76,Costo_fondeo!$B80,FALSE)</f>
        <v>4.2082862251820812</v>
      </c>
      <c r="AX80" s="4">
        <f>+VLOOKUP(AX$3,Fondeo!$C$38:$CV$76,Costo_fondeo!$B80,FALSE)</f>
        <v>5.2442454145226121</v>
      </c>
      <c r="AY80" s="4">
        <f>+VLOOKUP(AY$3,Fondeo!$C$38:$CV$76,Costo_fondeo!$B80,FALSE)</f>
        <v>4.3810086179294796</v>
      </c>
    </row>
    <row r="81" spans="2:51" ht="16.5" x14ac:dyDescent="0.3">
      <c r="B81" s="1">
        <v>79</v>
      </c>
      <c r="C81" s="3">
        <v>43251</v>
      </c>
      <c r="D81" s="4">
        <f>+VLOOKUP(D$3,Fondeo!$C$5:CV$18,Costo_fondeo!$B81,FALSE)</f>
        <v>2.0549018533985923</v>
      </c>
      <c r="E81" s="4">
        <f>+VLOOKUP(E$3,Fondeo!$C$5:CW$18,Costo_fondeo!$B81,FALSE)</f>
        <v>2.4871107658041218</v>
      </c>
      <c r="F81" s="4">
        <f>+VLOOKUP(F$3,Fondeo!$C$5:CX$18,Costo_fondeo!$B81,FALSE)</f>
        <v>3.4422810695643298</v>
      </c>
      <c r="G81" s="4">
        <f>+VLOOKUP(G$3,Fondeo!$C$5:CY$18,Costo_fondeo!$B81,FALSE)</f>
        <v>3.4358628386833003</v>
      </c>
      <c r="H81" s="4">
        <f>+VLOOKUP(H$3,Fondeo!$C$5:CZ$18,Costo_fondeo!$B81,FALSE)</f>
        <v>1.1327077743504157</v>
      </c>
      <c r="I81" s="4">
        <f>+VLOOKUP(I$3,Fondeo!$C$5:DA$18,Costo_fondeo!$B81,FALSE)</f>
        <v>1.0089109198633239</v>
      </c>
      <c r="J81" s="4">
        <f>+VLOOKUP(J$3,Fondeo!$C$5:DB$18,Costo_fondeo!$B81,FALSE)</f>
        <v>2.0513651473032728</v>
      </c>
      <c r="K81" s="4">
        <f>+VLOOKUP(K$3,Fondeo!$C$5:DC$18,Costo_fondeo!$B81,FALSE)</f>
        <v>1.5652515849327149</v>
      </c>
      <c r="L81" s="4">
        <f>+VLOOKUP(L$3,Fondeo!$C$5:DD$18,Costo_fondeo!$B81,FALSE)</f>
        <v>1.1272062796987941</v>
      </c>
      <c r="M81" s="4">
        <f>+VLOOKUP(M$3,Fondeo!$C$5:DE$18,Costo_fondeo!$B81,FALSE)</f>
        <v>1.7595464581427442</v>
      </c>
      <c r="N81" s="4">
        <f>+VLOOKUP(N$3,Fondeo!$C$38:$CV$76,Costo_fondeo!$B81,FALSE)</f>
        <v>4.7175603472413963</v>
      </c>
      <c r="O81" s="4">
        <f>+VLOOKUP(O$3,Fondeo!$C$38:$CV$76,Costo_fondeo!$B81,FALSE)</f>
        <v>0</v>
      </c>
      <c r="P81" s="4">
        <v>5.5986450525807196</v>
      </c>
      <c r="Q81" s="4">
        <f>+VLOOKUP(Q$3,Fondeo!$C$38:$CV$76,Costo_fondeo!$B81,FALSE)</f>
        <v>5.620034396795119</v>
      </c>
      <c r="R81" s="4">
        <f>+VLOOKUP(R$3,Fondeo!$C$38:$CV$76,Costo_fondeo!$B81,FALSE)</f>
        <v>7.3017494421537306</v>
      </c>
      <c r="S81" s="4">
        <f>+VLOOKUP(S$3,Fondeo!$C$38:$CV$76,Costo_fondeo!$B81,FALSE)</f>
        <v>0</v>
      </c>
      <c r="T81" s="4">
        <f>+VLOOKUP(T$3,Fondeo!$C$38:$CV$76,Costo_fondeo!$B81,FALSE)</f>
        <v>0</v>
      </c>
      <c r="U81" s="4">
        <f>+VLOOKUP(U$3,Fondeo!$C$38:$CV$76,Costo_fondeo!$B81,FALSE)</f>
        <v>0</v>
      </c>
      <c r="V81" s="4">
        <f>+VLOOKUP(V$3,Fondeo!$C$38:$CV$76,Costo_fondeo!$B81,FALSE)</f>
        <v>0</v>
      </c>
      <c r="W81" s="4">
        <f>+VLOOKUP(W$3,Fondeo!$C$38:$CV$76,Costo_fondeo!$B81,FALSE)</f>
        <v>0</v>
      </c>
      <c r="X81" s="4">
        <f>+VLOOKUP(X$3,Fondeo!$C$38:$CV$76,Costo_fondeo!$B81,FALSE)</f>
        <v>0</v>
      </c>
      <c r="Y81" s="4">
        <f>+VLOOKUP(Y$3,Fondeo!$C$38:$CV$76,Costo_fondeo!$B81,FALSE)</f>
        <v>0</v>
      </c>
      <c r="Z81" s="4">
        <f>+VLOOKUP(Z$3,Fondeo!$C$38:$CV$76,Costo_fondeo!$B81,FALSE)</f>
        <v>0</v>
      </c>
      <c r="AA81" s="4">
        <f>+VLOOKUP(AA$3,Fondeo!$C$38:$CV$76,Costo_fondeo!$B81,FALSE)</f>
        <v>0</v>
      </c>
      <c r="AB81" s="4">
        <f>+VLOOKUP(AB$3,Fondeo!$C$38:$CV$76,Costo_fondeo!$B81,FALSE)</f>
        <v>4.8212335386791052</v>
      </c>
      <c r="AC81" s="4">
        <f>+VLOOKUP(AC$3,Fondeo!$C$38:$CV$76,Costo_fondeo!$B81,FALSE)</f>
        <v>6.7510765993470887</v>
      </c>
      <c r="AD81" s="4">
        <f>+VLOOKUP(AD$3,Fondeo!$C$38:$CV$76,Costo_fondeo!$B81,FALSE)</f>
        <v>6.583382072171581</v>
      </c>
      <c r="AE81" s="4">
        <f>+VLOOKUP(AE$3,Fondeo!$C$38:$CV$76,Costo_fondeo!$B81,FALSE)</f>
        <v>12.143090551441695</v>
      </c>
      <c r="AF81" s="4">
        <f>+VLOOKUP(AF$3,Fondeo!$C$38:$CV$76,Costo_fondeo!$B81,FALSE)</f>
        <v>4.2069795208273462</v>
      </c>
      <c r="AG81" s="4">
        <f>+VLOOKUP(AG$3,Fondeo!$C$38:$CV$76,Costo_fondeo!$B81,FALSE)</f>
        <v>4.3910797348289172</v>
      </c>
      <c r="AH81" s="4">
        <v>6.20655968809442</v>
      </c>
      <c r="AI81" s="4">
        <f>+VLOOKUP(AI$3,Fondeo!$C$38:$CV$76,Costo_fondeo!$B81,FALSE)</f>
        <v>4.3810138656802193</v>
      </c>
      <c r="AJ81" s="4">
        <f>+VLOOKUP(AJ$3,Fondeo!$C$38:$CV$76,Costo_fondeo!$B81,FALSE)</f>
        <v>9.9278613685725734</v>
      </c>
      <c r="AK81" s="4">
        <f>+VLOOKUP(AK$3,Fondeo!$C$38:$CV$76,Costo_fondeo!$B81,FALSE)</f>
        <v>4.8667399626297847</v>
      </c>
      <c r="AL81" s="4">
        <f>+VLOOKUP(AL$3,Fondeo!$C$38:$CV$76,Costo_fondeo!$B81,FALSE)</f>
        <v>4.5438160892305977</v>
      </c>
      <c r="AM81" s="4">
        <v>6.8723670508288501</v>
      </c>
      <c r="AN81" s="4">
        <f>+VLOOKUP(AN$3,Fondeo!$C$38:$CV$76,Costo_fondeo!$B81,FALSE)</f>
        <v>5.8203709883368902</v>
      </c>
      <c r="AO81" s="4">
        <f>+VLOOKUP(AO$3,Fondeo!$C$38:$CV$76,Costo_fondeo!$B81,FALSE)</f>
        <v>6.9440267356937895</v>
      </c>
      <c r="AP81" s="4">
        <f>+VLOOKUP(AP$3,Fondeo!$C$38:$CV$76,Costo_fondeo!$B81,FALSE)</f>
        <v>0</v>
      </c>
      <c r="AQ81" s="4">
        <f>+VLOOKUP(AQ$3,Fondeo!$C$38:$CV$76,Costo_fondeo!$B81,FALSE)</f>
        <v>6.5310547009046704</v>
      </c>
      <c r="AR81" s="4">
        <f>+VLOOKUP(AR$3,Fondeo!$C$38:$CV$76,Costo_fondeo!$B81,FALSE)</f>
        <v>5.6573659795335383</v>
      </c>
      <c r="AS81" s="4">
        <f>+VLOOKUP(AS$3,Fondeo!$C$38:$CV$76,Costo_fondeo!$B81,FALSE)</f>
        <v>5.2007336517109293</v>
      </c>
      <c r="AT81" s="4">
        <f>+VLOOKUP(AT$3,Fondeo!$C$38:$CV$76,Costo_fondeo!$B81,FALSE)</f>
        <v>6.0229551770403971</v>
      </c>
      <c r="AU81" s="4">
        <f>+VLOOKUP(AU$3,Fondeo!$C$38:$CV$76,Costo_fondeo!$B81,FALSE)</f>
        <v>9.3439017523497778</v>
      </c>
      <c r="AV81" s="4">
        <f>+VLOOKUP(AV$3,Fondeo!$C$38:$CV$76,Costo_fondeo!$B81,FALSE)</f>
        <v>6.0484020597213526</v>
      </c>
      <c r="AW81" s="4">
        <f>+VLOOKUP(AW$3,Fondeo!$C$38:$CV$76,Costo_fondeo!$B81,FALSE)</f>
        <v>4.2031283297203927</v>
      </c>
      <c r="AX81" s="4">
        <f>+VLOOKUP(AX$3,Fondeo!$C$38:$CV$76,Costo_fondeo!$B81,FALSE)</f>
        <v>5.251560931594887</v>
      </c>
      <c r="AY81" s="4">
        <f>+VLOOKUP(AY$3,Fondeo!$C$38:$CV$76,Costo_fondeo!$B81,FALSE)</f>
        <v>4.4188281991598828</v>
      </c>
    </row>
    <row r="82" spans="2:51" ht="16.5" x14ac:dyDescent="0.3">
      <c r="B82" s="1">
        <v>80</v>
      </c>
      <c r="C82" s="3">
        <v>43281</v>
      </c>
      <c r="D82" s="4">
        <f>+VLOOKUP(D$3,Fondeo!$C$5:CV$18,Costo_fondeo!$B82,FALSE)</f>
        <v>2.0599460906130216</v>
      </c>
      <c r="E82" s="4">
        <f>+VLOOKUP(E$3,Fondeo!$C$5:CW$18,Costo_fondeo!$B82,FALSE)</f>
        <v>2.4729180510372037</v>
      </c>
      <c r="F82" s="4">
        <f>+VLOOKUP(F$3,Fondeo!$C$5:CX$18,Costo_fondeo!$B82,FALSE)</f>
        <v>3.4392621885096166</v>
      </c>
      <c r="G82" s="4">
        <f>+VLOOKUP(G$3,Fondeo!$C$5:CY$18,Costo_fondeo!$B82,FALSE)</f>
        <v>3.3975866481326902</v>
      </c>
      <c r="H82" s="4">
        <f>+VLOOKUP(H$3,Fondeo!$C$5:CZ$18,Costo_fondeo!$B82,FALSE)</f>
        <v>1.1139011303243553</v>
      </c>
      <c r="I82" s="4">
        <f>+VLOOKUP(I$3,Fondeo!$C$5:DA$18,Costo_fondeo!$B82,FALSE)</f>
        <v>0.99735146874863922</v>
      </c>
      <c r="J82" s="4">
        <f>+VLOOKUP(J$3,Fondeo!$C$5:DB$18,Costo_fondeo!$B82,FALSE)</f>
        <v>2.0359353001998293</v>
      </c>
      <c r="K82" s="4">
        <f>+VLOOKUP(K$3,Fondeo!$C$5:DC$18,Costo_fondeo!$B82,FALSE)</f>
        <v>1.5463679122472911</v>
      </c>
      <c r="L82" s="4">
        <f>+VLOOKUP(L$3,Fondeo!$C$5:DD$18,Costo_fondeo!$B82,FALSE)</f>
        <v>1.1296079794583394</v>
      </c>
      <c r="M82" s="4">
        <f>+VLOOKUP(M$3,Fondeo!$C$5:DE$18,Costo_fondeo!$B82,FALSE)</f>
        <v>1.7644532837757698</v>
      </c>
      <c r="N82" s="4">
        <f>+VLOOKUP(N$3,Fondeo!$C$38:$CV$76,Costo_fondeo!$B82,FALSE)</f>
        <v>4.7246878889379431</v>
      </c>
      <c r="O82" s="4">
        <f>+VLOOKUP(O$3,Fondeo!$C$38:$CV$76,Costo_fondeo!$B82,FALSE)</f>
        <v>0</v>
      </c>
      <c r="P82" s="4">
        <v>5.5621507883122101</v>
      </c>
      <c r="Q82" s="4">
        <f>+VLOOKUP(Q$3,Fondeo!$C$38:$CV$76,Costo_fondeo!$B82,FALSE)</f>
        <v>5.5632308915894368</v>
      </c>
      <c r="R82" s="4">
        <f>+VLOOKUP(R$3,Fondeo!$C$38:$CV$76,Costo_fondeo!$B82,FALSE)</f>
        <v>7.31632780094455</v>
      </c>
      <c r="S82" s="4">
        <f>+VLOOKUP(S$3,Fondeo!$C$38:$CV$76,Costo_fondeo!$B82,FALSE)</f>
        <v>0</v>
      </c>
      <c r="T82" s="4">
        <f>+VLOOKUP(T$3,Fondeo!$C$38:$CV$76,Costo_fondeo!$B82,FALSE)</f>
        <v>0</v>
      </c>
      <c r="U82" s="4">
        <f>+VLOOKUP(U$3,Fondeo!$C$38:$CV$76,Costo_fondeo!$B82,FALSE)</f>
        <v>0</v>
      </c>
      <c r="V82" s="4">
        <f>+VLOOKUP(V$3,Fondeo!$C$38:$CV$76,Costo_fondeo!$B82,FALSE)</f>
        <v>0</v>
      </c>
      <c r="W82" s="4">
        <f>+VLOOKUP(W$3,Fondeo!$C$38:$CV$76,Costo_fondeo!$B82,FALSE)</f>
        <v>0</v>
      </c>
      <c r="X82" s="4">
        <f>+VLOOKUP(X$3,Fondeo!$C$38:$CV$76,Costo_fondeo!$B82,FALSE)</f>
        <v>0</v>
      </c>
      <c r="Y82" s="4">
        <f>+VLOOKUP(Y$3,Fondeo!$C$38:$CV$76,Costo_fondeo!$B82,FALSE)</f>
        <v>0</v>
      </c>
      <c r="Z82" s="4">
        <f>+VLOOKUP(Z$3,Fondeo!$C$38:$CV$76,Costo_fondeo!$B82,FALSE)</f>
        <v>0</v>
      </c>
      <c r="AA82" s="4">
        <f>+VLOOKUP(AA$3,Fondeo!$C$38:$CV$76,Costo_fondeo!$B82,FALSE)</f>
        <v>0</v>
      </c>
      <c r="AB82" s="4">
        <f>+VLOOKUP(AB$3,Fondeo!$C$38:$CV$76,Costo_fondeo!$B82,FALSE)</f>
        <v>4.824459738251881</v>
      </c>
      <c r="AC82" s="4">
        <f>+VLOOKUP(AC$3,Fondeo!$C$38:$CV$76,Costo_fondeo!$B82,FALSE)</f>
        <v>6.7064370117861181</v>
      </c>
      <c r="AD82" s="4">
        <f>+VLOOKUP(AD$3,Fondeo!$C$38:$CV$76,Costo_fondeo!$B82,FALSE)</f>
        <v>6.5863932696471599</v>
      </c>
      <c r="AE82" s="4">
        <f>+VLOOKUP(AE$3,Fondeo!$C$38:$CV$76,Costo_fondeo!$B82,FALSE)</f>
        <v>12.220643832830232</v>
      </c>
      <c r="AF82" s="4">
        <f>+VLOOKUP(AF$3,Fondeo!$C$38:$CV$76,Costo_fondeo!$B82,FALSE)</f>
        <v>4.2036594674040932</v>
      </c>
      <c r="AG82" s="4">
        <f>+VLOOKUP(AG$3,Fondeo!$C$38:$CV$76,Costo_fondeo!$B82,FALSE)</f>
        <v>4.3602206407112831</v>
      </c>
      <c r="AH82" s="4">
        <v>6.20455443299167</v>
      </c>
      <c r="AI82" s="4">
        <f>+VLOOKUP(AI$3,Fondeo!$C$38:$CV$76,Costo_fondeo!$B82,FALSE)</f>
        <v>4.3652311942150508</v>
      </c>
      <c r="AJ82" s="4">
        <f>+VLOOKUP(AJ$3,Fondeo!$C$38:$CV$76,Costo_fondeo!$B82,FALSE)</f>
        <v>9.9121461479782038</v>
      </c>
      <c r="AK82" s="4">
        <f>+VLOOKUP(AK$3,Fondeo!$C$38:$CV$76,Costo_fondeo!$B82,FALSE)</f>
        <v>4.870783938842842</v>
      </c>
      <c r="AL82" s="4">
        <f>+VLOOKUP(AL$3,Fondeo!$C$38:$CV$76,Costo_fondeo!$B82,FALSE)</f>
        <v>4.4727266141549542</v>
      </c>
      <c r="AM82" s="4">
        <v>6.82210585256108</v>
      </c>
      <c r="AN82" s="4">
        <f>+VLOOKUP(AN$3,Fondeo!$C$38:$CV$76,Costo_fondeo!$B82,FALSE)</f>
        <v>5.7516266156718583</v>
      </c>
      <c r="AO82" s="4">
        <f>+VLOOKUP(AO$3,Fondeo!$C$38:$CV$76,Costo_fondeo!$B82,FALSE)</f>
        <v>6.823444858152973</v>
      </c>
      <c r="AP82" s="4">
        <f>+VLOOKUP(AP$3,Fondeo!$C$38:$CV$76,Costo_fondeo!$B82,FALSE)</f>
        <v>0</v>
      </c>
      <c r="AQ82" s="4">
        <f>+VLOOKUP(AQ$3,Fondeo!$C$38:$CV$76,Costo_fondeo!$B82,FALSE)</f>
        <v>6.5084107690061108</v>
      </c>
      <c r="AR82" s="4">
        <f>+VLOOKUP(AR$3,Fondeo!$C$38:$CV$76,Costo_fondeo!$B82,FALSE)</f>
        <v>5.6254728801740423</v>
      </c>
      <c r="AS82" s="4">
        <f>+VLOOKUP(AS$3,Fondeo!$C$38:$CV$76,Costo_fondeo!$B82,FALSE)</f>
        <v>5.1443543155144216</v>
      </c>
      <c r="AT82" s="4">
        <f>+VLOOKUP(AT$3,Fondeo!$C$38:$CV$76,Costo_fondeo!$B82,FALSE)</f>
        <v>6.0171561304172023</v>
      </c>
      <c r="AU82" s="4">
        <f>+VLOOKUP(AU$3,Fondeo!$C$38:$CV$76,Costo_fondeo!$B82,FALSE)</f>
        <v>9.3287006125386949</v>
      </c>
      <c r="AV82" s="4">
        <f>+VLOOKUP(AV$3,Fondeo!$C$38:$CV$76,Costo_fondeo!$B82,FALSE)</f>
        <v>6.0313634282378752</v>
      </c>
      <c r="AW82" s="4">
        <f>+VLOOKUP(AW$3,Fondeo!$C$38:$CV$76,Costo_fondeo!$B82,FALSE)</f>
        <v>4.197732914000488</v>
      </c>
      <c r="AX82" s="4">
        <f>+VLOOKUP(AX$3,Fondeo!$C$38:$CV$76,Costo_fondeo!$B82,FALSE)</f>
        <v>5.3075070400284394</v>
      </c>
      <c r="AY82" s="4">
        <f>+VLOOKUP(AY$3,Fondeo!$C$38:$CV$76,Costo_fondeo!$B82,FALSE)</f>
        <v>4.4469931726175611</v>
      </c>
    </row>
    <row r="83" spans="2:51" ht="16.5" x14ac:dyDescent="0.3">
      <c r="B83" s="1">
        <v>81</v>
      </c>
      <c r="C83" s="3">
        <v>43312</v>
      </c>
      <c r="D83" s="4">
        <f>+VLOOKUP(D$3,Fondeo!$C$5:CV$18,Costo_fondeo!$B83,FALSE)</f>
        <v>2.1021386956382306</v>
      </c>
      <c r="E83" s="4">
        <f>+VLOOKUP(E$3,Fondeo!$C$5:CW$18,Costo_fondeo!$B83,FALSE)</f>
        <v>2.4682702021694669</v>
      </c>
      <c r="F83" s="4">
        <f>+VLOOKUP(F$3,Fondeo!$C$5:CX$18,Costo_fondeo!$B83,FALSE)</f>
        <v>3.4416364829122235</v>
      </c>
      <c r="G83" s="4">
        <f>+VLOOKUP(G$3,Fondeo!$C$5:CY$18,Costo_fondeo!$B83,FALSE)</f>
        <v>3.3595297725402387</v>
      </c>
      <c r="H83" s="4">
        <f>+VLOOKUP(H$3,Fondeo!$C$5:CZ$18,Costo_fondeo!$B83,FALSE)</f>
        <v>1.1148664238058423</v>
      </c>
      <c r="I83" s="4">
        <f>+VLOOKUP(I$3,Fondeo!$C$5:DA$18,Costo_fondeo!$B83,FALSE)</f>
        <v>0.99425971707884864</v>
      </c>
      <c r="J83" s="4">
        <f>+VLOOKUP(J$3,Fondeo!$C$5:DB$18,Costo_fondeo!$B83,FALSE)</f>
        <v>2.0341929454042185</v>
      </c>
      <c r="K83" s="4">
        <f>+VLOOKUP(K$3,Fondeo!$C$5:DC$18,Costo_fondeo!$B83,FALSE)</f>
        <v>1.5300593284369979</v>
      </c>
      <c r="L83" s="4">
        <f>+VLOOKUP(L$3,Fondeo!$C$5:DD$18,Costo_fondeo!$B83,FALSE)</f>
        <v>1.1359810558542713</v>
      </c>
      <c r="M83" s="4">
        <f>+VLOOKUP(M$3,Fondeo!$C$5:DE$18,Costo_fondeo!$B83,FALSE)</f>
        <v>1.7684784311074599</v>
      </c>
      <c r="N83" s="4">
        <f>+VLOOKUP(N$3,Fondeo!$C$38:$CV$76,Costo_fondeo!$B83,FALSE)</f>
        <v>4.7257351656129742</v>
      </c>
      <c r="O83" s="4">
        <f>+VLOOKUP(O$3,Fondeo!$C$38:$CV$76,Costo_fondeo!$B83,FALSE)</f>
        <v>0</v>
      </c>
      <c r="P83" s="4">
        <v>5.5169019941713504</v>
      </c>
      <c r="Q83" s="4">
        <f>+VLOOKUP(Q$3,Fondeo!$C$38:$CV$76,Costo_fondeo!$B83,FALSE)</f>
        <v>5.5305633313467712</v>
      </c>
      <c r="R83" s="4">
        <f>+VLOOKUP(R$3,Fondeo!$C$38:$CV$76,Costo_fondeo!$B83,FALSE)</f>
        <v>7.2863899060004744</v>
      </c>
      <c r="S83" s="4">
        <f>+VLOOKUP(S$3,Fondeo!$C$38:$CV$76,Costo_fondeo!$B83,FALSE)</f>
        <v>0</v>
      </c>
      <c r="T83" s="4">
        <f>+VLOOKUP(T$3,Fondeo!$C$38:$CV$76,Costo_fondeo!$B83,FALSE)</f>
        <v>0</v>
      </c>
      <c r="U83" s="4">
        <f>+VLOOKUP(U$3,Fondeo!$C$38:$CV$76,Costo_fondeo!$B83,FALSE)</f>
        <v>0</v>
      </c>
      <c r="V83" s="4">
        <f>+VLOOKUP(V$3,Fondeo!$C$38:$CV$76,Costo_fondeo!$B83,FALSE)</f>
        <v>0</v>
      </c>
      <c r="W83" s="4">
        <f>+VLOOKUP(W$3,Fondeo!$C$38:$CV$76,Costo_fondeo!$B83,FALSE)</f>
        <v>0</v>
      </c>
      <c r="X83" s="4">
        <f>+VLOOKUP(X$3,Fondeo!$C$38:$CV$76,Costo_fondeo!$B83,FALSE)</f>
        <v>0</v>
      </c>
      <c r="Y83" s="4">
        <f>+VLOOKUP(Y$3,Fondeo!$C$38:$CV$76,Costo_fondeo!$B83,FALSE)</f>
        <v>0</v>
      </c>
      <c r="Z83" s="4">
        <f>+VLOOKUP(Z$3,Fondeo!$C$38:$CV$76,Costo_fondeo!$B83,FALSE)</f>
        <v>0</v>
      </c>
      <c r="AA83" s="4">
        <f>+VLOOKUP(AA$3,Fondeo!$C$38:$CV$76,Costo_fondeo!$B83,FALSE)</f>
        <v>0</v>
      </c>
      <c r="AB83" s="4">
        <f>+VLOOKUP(AB$3,Fondeo!$C$38:$CV$76,Costo_fondeo!$B83,FALSE)</f>
        <v>4.8272402912471604</v>
      </c>
      <c r="AC83" s="4">
        <f>+VLOOKUP(AC$3,Fondeo!$C$38:$CV$76,Costo_fondeo!$B83,FALSE)</f>
        <v>6.6678891109658522</v>
      </c>
      <c r="AD83" s="4">
        <f>+VLOOKUP(AD$3,Fondeo!$C$38:$CV$76,Costo_fondeo!$B83,FALSE)</f>
        <v>6.5903948100082363</v>
      </c>
      <c r="AE83" s="4">
        <f>+VLOOKUP(AE$3,Fondeo!$C$38:$CV$76,Costo_fondeo!$B83,FALSE)</f>
        <v>12.379854391660157</v>
      </c>
      <c r="AF83" s="4">
        <f>+VLOOKUP(AF$3,Fondeo!$C$38:$CV$76,Costo_fondeo!$B83,FALSE)</f>
        <v>4.2121490535889503</v>
      </c>
      <c r="AG83" s="4">
        <f>+VLOOKUP(AG$3,Fondeo!$C$38:$CV$76,Costo_fondeo!$B83,FALSE)</f>
        <v>4.3183308899983039</v>
      </c>
      <c r="AH83" s="4">
        <v>6.1161015177896996</v>
      </c>
      <c r="AI83" s="4">
        <f>+VLOOKUP(AI$3,Fondeo!$C$38:$CV$76,Costo_fondeo!$B83,FALSE)</f>
        <v>4.3545408720953276</v>
      </c>
      <c r="AJ83" s="4">
        <f>+VLOOKUP(AJ$3,Fondeo!$C$38:$CV$76,Costo_fondeo!$B83,FALSE)</f>
        <v>9.8393038307637397</v>
      </c>
      <c r="AK83" s="4">
        <f>+VLOOKUP(AK$3,Fondeo!$C$38:$CV$76,Costo_fondeo!$B83,FALSE)</f>
        <v>4.8817998596103331</v>
      </c>
      <c r="AL83" s="4">
        <f>+VLOOKUP(AL$3,Fondeo!$C$38:$CV$76,Costo_fondeo!$B83,FALSE)</f>
        <v>4.3958330672024726</v>
      </c>
      <c r="AM83" s="4">
        <v>6.7915888146834202</v>
      </c>
      <c r="AN83" s="4">
        <f>+VLOOKUP(AN$3,Fondeo!$C$38:$CV$76,Costo_fondeo!$B83,FALSE)</f>
        <v>5.6854971016536453</v>
      </c>
      <c r="AO83" s="4">
        <f>+VLOOKUP(AO$3,Fondeo!$C$38:$CV$76,Costo_fondeo!$B83,FALSE)</f>
        <v>6.7360226577069957</v>
      </c>
      <c r="AP83" s="4">
        <f>+VLOOKUP(AP$3,Fondeo!$C$38:$CV$76,Costo_fondeo!$B83,FALSE)</f>
        <v>0</v>
      </c>
      <c r="AQ83" s="4">
        <f>+VLOOKUP(AQ$3,Fondeo!$C$38:$CV$76,Costo_fondeo!$B83,FALSE)</f>
        <v>6.5008869234325823</v>
      </c>
      <c r="AR83" s="4">
        <f>+VLOOKUP(AR$3,Fondeo!$C$38:$CV$76,Costo_fondeo!$B83,FALSE)</f>
        <v>5.5953458267420109</v>
      </c>
      <c r="AS83" s="4">
        <f>+VLOOKUP(AS$3,Fondeo!$C$38:$CV$76,Costo_fondeo!$B83,FALSE)</f>
        <v>5.0840368411781354</v>
      </c>
      <c r="AT83" s="4">
        <f>+VLOOKUP(AT$3,Fondeo!$C$38:$CV$76,Costo_fondeo!$B83,FALSE)</f>
        <v>6.0356297127065739</v>
      </c>
      <c r="AU83" s="4">
        <f>+VLOOKUP(AU$3,Fondeo!$C$38:$CV$76,Costo_fondeo!$B83,FALSE)</f>
        <v>9.3403926040053609</v>
      </c>
      <c r="AV83" s="4">
        <f>+VLOOKUP(AV$3,Fondeo!$C$38:$CV$76,Costo_fondeo!$B83,FALSE)</f>
        <v>6.0018646808017833</v>
      </c>
      <c r="AW83" s="4">
        <f>+VLOOKUP(AW$3,Fondeo!$C$38:$CV$76,Costo_fondeo!$B83,FALSE)</f>
        <v>4.1964462462928109</v>
      </c>
      <c r="AX83" s="4">
        <f>+VLOOKUP(AX$3,Fondeo!$C$38:$CV$76,Costo_fondeo!$B83,FALSE)</f>
        <v>5.3246145521410888</v>
      </c>
      <c r="AY83" s="4">
        <f>+VLOOKUP(AY$3,Fondeo!$C$38:$CV$76,Costo_fondeo!$B83,FALSE)</f>
        <v>4.4702875036049479</v>
      </c>
    </row>
    <row r="84" spans="2:51" ht="16.5" x14ac:dyDescent="0.3">
      <c r="B84" s="1">
        <v>82</v>
      </c>
      <c r="C84" s="3">
        <v>43343</v>
      </c>
      <c r="D84" s="4">
        <f>+VLOOKUP(D$3,Fondeo!$C$5:CV$18,Costo_fondeo!$B84,FALSE)</f>
        <v>2.1400849186997069</v>
      </c>
      <c r="E84" s="4">
        <f>+VLOOKUP(E$3,Fondeo!$C$5:CW$18,Costo_fondeo!$B84,FALSE)</f>
        <v>2.4624418132419947</v>
      </c>
      <c r="F84" s="4">
        <f>+VLOOKUP(F$3,Fondeo!$C$5:CX$18,Costo_fondeo!$B84,FALSE)</f>
        <v>3.4498112056228525</v>
      </c>
      <c r="G84" s="4">
        <f>+VLOOKUP(G$3,Fondeo!$C$5:CY$18,Costo_fondeo!$B84,FALSE)</f>
        <v>3.3240018349081866</v>
      </c>
      <c r="H84" s="4">
        <f>+VLOOKUP(H$3,Fondeo!$C$5:CZ$18,Costo_fondeo!$B84,FALSE)</f>
        <v>1.1329367430438768</v>
      </c>
      <c r="I84" s="4">
        <f>+VLOOKUP(I$3,Fondeo!$C$5:DA$18,Costo_fondeo!$B84,FALSE)</f>
        <v>0.99406507437016856</v>
      </c>
      <c r="J84" s="4">
        <f>+VLOOKUP(J$3,Fondeo!$C$5:DB$18,Costo_fondeo!$B84,FALSE)</f>
        <v>2.0281240699703029</v>
      </c>
      <c r="K84" s="4">
        <f>+VLOOKUP(K$3,Fondeo!$C$5:DC$18,Costo_fondeo!$B84,FALSE)</f>
        <v>1.525153745638073</v>
      </c>
      <c r="L84" s="4">
        <f>+VLOOKUP(L$3,Fondeo!$C$5:DD$18,Costo_fondeo!$B84,FALSE)</f>
        <v>1.1405788020263452</v>
      </c>
      <c r="M84" s="4">
        <f>+VLOOKUP(M$3,Fondeo!$C$5:DE$18,Costo_fondeo!$B84,FALSE)</f>
        <v>1.7684263507824123</v>
      </c>
      <c r="N84" s="4">
        <f>+VLOOKUP(N$3,Fondeo!$C$38:$CV$76,Costo_fondeo!$B84,FALSE)</f>
        <v>4.7320666301213601</v>
      </c>
      <c r="O84" s="4">
        <f>+VLOOKUP(O$3,Fondeo!$C$38:$CV$76,Costo_fondeo!$B84,FALSE)</f>
        <v>0</v>
      </c>
      <c r="P84" s="4">
        <v>5.45551195679871</v>
      </c>
      <c r="Q84" s="4">
        <f>+VLOOKUP(Q$3,Fondeo!$C$38:$CV$76,Costo_fondeo!$B84,FALSE)</f>
        <v>5.4971229368416203</v>
      </c>
      <c r="R84" s="4">
        <f>+VLOOKUP(R$3,Fondeo!$C$38:$CV$76,Costo_fondeo!$B84,FALSE)</f>
        <v>7.2665674427973546</v>
      </c>
      <c r="S84" s="4">
        <f>+VLOOKUP(S$3,Fondeo!$C$38:$CV$76,Costo_fondeo!$B84,FALSE)</f>
        <v>0</v>
      </c>
      <c r="T84" s="4">
        <f>+VLOOKUP(T$3,Fondeo!$C$38:$CV$76,Costo_fondeo!$B84,FALSE)</f>
        <v>0</v>
      </c>
      <c r="U84" s="4">
        <f>+VLOOKUP(U$3,Fondeo!$C$38:$CV$76,Costo_fondeo!$B84,FALSE)</f>
        <v>0</v>
      </c>
      <c r="V84" s="4">
        <f>+VLOOKUP(V$3,Fondeo!$C$38:$CV$76,Costo_fondeo!$B84,FALSE)</f>
        <v>0</v>
      </c>
      <c r="W84" s="4">
        <f>+VLOOKUP(W$3,Fondeo!$C$38:$CV$76,Costo_fondeo!$B84,FALSE)</f>
        <v>0</v>
      </c>
      <c r="X84" s="4">
        <f>+VLOOKUP(X$3,Fondeo!$C$38:$CV$76,Costo_fondeo!$B84,FALSE)</f>
        <v>0</v>
      </c>
      <c r="Y84" s="4">
        <f>+VLOOKUP(Y$3,Fondeo!$C$38:$CV$76,Costo_fondeo!$B84,FALSE)</f>
        <v>0</v>
      </c>
      <c r="Z84" s="4">
        <f>+VLOOKUP(Z$3,Fondeo!$C$38:$CV$76,Costo_fondeo!$B84,FALSE)</f>
        <v>0</v>
      </c>
      <c r="AA84" s="4">
        <f>+VLOOKUP(AA$3,Fondeo!$C$38:$CV$76,Costo_fondeo!$B84,FALSE)</f>
        <v>0</v>
      </c>
      <c r="AB84" s="4">
        <f>+VLOOKUP(AB$3,Fondeo!$C$38:$CV$76,Costo_fondeo!$B84,FALSE)</f>
        <v>4.8292984320328438</v>
      </c>
      <c r="AC84" s="4">
        <f>+VLOOKUP(AC$3,Fondeo!$C$38:$CV$76,Costo_fondeo!$B84,FALSE)</f>
        <v>6.609002565479952</v>
      </c>
      <c r="AD84" s="4">
        <f>+VLOOKUP(AD$3,Fondeo!$C$38:$CV$76,Costo_fondeo!$B84,FALSE)</f>
        <v>6.5735653895102582</v>
      </c>
      <c r="AE84" s="4">
        <f>+VLOOKUP(AE$3,Fondeo!$C$38:$CV$76,Costo_fondeo!$B84,FALSE)</f>
        <v>12.525139756229271</v>
      </c>
      <c r="AF84" s="4">
        <f>+VLOOKUP(AF$3,Fondeo!$C$38:$CV$76,Costo_fondeo!$B84,FALSE)</f>
        <v>4.2011058637008913</v>
      </c>
      <c r="AG84" s="4">
        <f>+VLOOKUP(AG$3,Fondeo!$C$38:$CV$76,Costo_fondeo!$B84,FALSE)</f>
        <v>4.2828087868076867</v>
      </c>
      <c r="AH84" s="4">
        <v>6.1628116116070304</v>
      </c>
      <c r="AI84" s="4">
        <f>+VLOOKUP(AI$3,Fondeo!$C$38:$CV$76,Costo_fondeo!$B84,FALSE)</f>
        <v>4.3413271165145293</v>
      </c>
      <c r="AJ84" s="4">
        <f>+VLOOKUP(AJ$3,Fondeo!$C$38:$CV$76,Costo_fondeo!$B84,FALSE)</f>
        <v>9.7898130186852601</v>
      </c>
      <c r="AK84" s="4">
        <f>+VLOOKUP(AK$3,Fondeo!$C$38:$CV$76,Costo_fondeo!$B84,FALSE)</f>
        <v>4.9024254748148186</v>
      </c>
      <c r="AL84" s="4">
        <f>+VLOOKUP(AL$3,Fondeo!$C$38:$CV$76,Costo_fondeo!$B84,FALSE)</f>
        <v>4.326014118573811</v>
      </c>
      <c r="AM84" s="4">
        <v>6.7424498225905802</v>
      </c>
      <c r="AN84" s="4">
        <f>+VLOOKUP(AN$3,Fondeo!$C$38:$CV$76,Costo_fondeo!$B84,FALSE)</f>
        <v>5.6078721183884541</v>
      </c>
      <c r="AO84" s="4">
        <f>+VLOOKUP(AO$3,Fondeo!$C$38:$CV$76,Costo_fondeo!$B84,FALSE)</f>
        <v>6.6115589859819339</v>
      </c>
      <c r="AP84" s="4">
        <f>+VLOOKUP(AP$3,Fondeo!$C$38:$CV$76,Costo_fondeo!$B84,FALSE)</f>
        <v>0</v>
      </c>
      <c r="AQ84" s="4">
        <f>+VLOOKUP(AQ$3,Fondeo!$C$38:$CV$76,Costo_fondeo!$B84,FALSE)</f>
        <v>6.4859772538103213</v>
      </c>
      <c r="AR84" s="4">
        <f>+VLOOKUP(AR$3,Fondeo!$C$38:$CV$76,Costo_fondeo!$B84,FALSE)</f>
        <v>5.55393213123984</v>
      </c>
      <c r="AS84" s="4">
        <f>+VLOOKUP(AS$3,Fondeo!$C$38:$CV$76,Costo_fondeo!$B84,FALSE)</f>
        <v>5.0189703488790451</v>
      </c>
      <c r="AT84" s="4">
        <f>+VLOOKUP(AT$3,Fondeo!$C$38:$CV$76,Costo_fondeo!$B84,FALSE)</f>
        <v>6.0414099836100794</v>
      </c>
      <c r="AU84" s="4">
        <f>+VLOOKUP(AU$3,Fondeo!$C$38:$CV$76,Costo_fondeo!$B84,FALSE)</f>
        <v>9.3371764537318818</v>
      </c>
      <c r="AV84" s="4">
        <f>+VLOOKUP(AV$3,Fondeo!$C$38:$CV$76,Costo_fondeo!$B84,FALSE)</f>
        <v>5.9799190851693051</v>
      </c>
      <c r="AW84" s="4">
        <f>+VLOOKUP(AW$3,Fondeo!$C$38:$CV$76,Costo_fondeo!$B84,FALSE)</f>
        <v>4.1978586633366</v>
      </c>
      <c r="AX84" s="4">
        <f>+VLOOKUP(AX$3,Fondeo!$C$38:$CV$76,Costo_fondeo!$B84,FALSE)</f>
        <v>5.3477900760108312</v>
      </c>
      <c r="AY84" s="4">
        <f>+VLOOKUP(AY$3,Fondeo!$C$38:$CV$76,Costo_fondeo!$B84,FALSE)</f>
        <v>4.4741190086567117</v>
      </c>
    </row>
    <row r="85" spans="2:51" ht="16.5" x14ac:dyDescent="0.3">
      <c r="B85" s="1">
        <v>83</v>
      </c>
      <c r="C85" s="3">
        <v>43373</v>
      </c>
      <c r="D85" s="4">
        <f>+VLOOKUP(D$3,Fondeo!$C$5:CV$18,Costo_fondeo!$B85,FALSE)</f>
        <v>2.1692571418212143</v>
      </c>
      <c r="E85" s="4">
        <f>+VLOOKUP(E$3,Fondeo!$C$5:CW$18,Costo_fondeo!$B85,FALSE)</f>
        <v>2.4664161384943917</v>
      </c>
      <c r="F85" s="4">
        <f>+VLOOKUP(F$3,Fondeo!$C$5:CX$18,Costo_fondeo!$B85,FALSE)</f>
        <v>3.4540990433386654</v>
      </c>
      <c r="G85" s="4">
        <f>+VLOOKUP(G$3,Fondeo!$C$5:CY$18,Costo_fondeo!$B85,FALSE)</f>
        <v>3.2894756726225154</v>
      </c>
      <c r="H85" s="4">
        <f>+VLOOKUP(H$3,Fondeo!$C$5:CZ$18,Costo_fondeo!$B85,FALSE)</f>
        <v>1.4256204228500595</v>
      </c>
      <c r="I85" s="4">
        <f>+VLOOKUP(I$3,Fondeo!$C$5:DA$18,Costo_fondeo!$B85,FALSE)</f>
        <v>0.96954016051320668</v>
      </c>
      <c r="J85" s="4">
        <f>+VLOOKUP(J$3,Fondeo!$C$5:DB$18,Costo_fondeo!$B85,FALSE)</f>
        <v>2.0390084969158151</v>
      </c>
      <c r="K85" s="4">
        <f>+VLOOKUP(K$3,Fondeo!$C$5:DC$18,Costo_fondeo!$B85,FALSE)</f>
        <v>1.5115324878405805</v>
      </c>
      <c r="L85" s="4">
        <f>+VLOOKUP(L$3,Fondeo!$C$5:DD$18,Costo_fondeo!$B85,FALSE)</f>
        <v>1.1351274300329637</v>
      </c>
      <c r="M85" s="4">
        <f>+VLOOKUP(M$3,Fondeo!$C$5:DE$18,Costo_fondeo!$B85,FALSE)</f>
        <v>1.7683824824469552</v>
      </c>
      <c r="N85" s="4">
        <f>+VLOOKUP(N$3,Fondeo!$C$38:$CV$76,Costo_fondeo!$B85,FALSE)</f>
        <v>4.7372850446522419</v>
      </c>
      <c r="O85" s="4">
        <f>+VLOOKUP(O$3,Fondeo!$C$38:$CV$76,Costo_fondeo!$B85,FALSE)</f>
        <v>0</v>
      </c>
      <c r="P85" s="4">
        <v>5.4123411517711499</v>
      </c>
      <c r="Q85" s="4">
        <f>+VLOOKUP(Q$3,Fondeo!$C$38:$CV$76,Costo_fondeo!$B85,FALSE)</f>
        <v>5.4715903492259725</v>
      </c>
      <c r="R85" s="4">
        <f>+VLOOKUP(R$3,Fondeo!$C$38:$CV$76,Costo_fondeo!$B85,FALSE)</f>
        <v>7.2327162117057462</v>
      </c>
      <c r="S85" s="4">
        <f>+VLOOKUP(S$3,Fondeo!$C$38:$CV$76,Costo_fondeo!$B85,FALSE)</f>
        <v>0</v>
      </c>
      <c r="T85" s="4">
        <f>+VLOOKUP(T$3,Fondeo!$C$38:$CV$76,Costo_fondeo!$B85,FALSE)</f>
        <v>0</v>
      </c>
      <c r="U85" s="4">
        <f>+VLOOKUP(U$3,Fondeo!$C$38:$CV$76,Costo_fondeo!$B85,FALSE)</f>
        <v>0</v>
      </c>
      <c r="V85" s="4">
        <f>+VLOOKUP(V$3,Fondeo!$C$38:$CV$76,Costo_fondeo!$B85,FALSE)</f>
        <v>0</v>
      </c>
      <c r="W85" s="4">
        <f>+VLOOKUP(W$3,Fondeo!$C$38:$CV$76,Costo_fondeo!$B85,FALSE)</f>
        <v>0</v>
      </c>
      <c r="X85" s="4">
        <f>+VLOOKUP(X$3,Fondeo!$C$38:$CV$76,Costo_fondeo!$B85,FALSE)</f>
        <v>0</v>
      </c>
      <c r="Y85" s="4">
        <f>+VLOOKUP(Y$3,Fondeo!$C$38:$CV$76,Costo_fondeo!$B85,FALSE)</f>
        <v>0</v>
      </c>
      <c r="Z85" s="4">
        <f>+VLOOKUP(Z$3,Fondeo!$C$38:$CV$76,Costo_fondeo!$B85,FALSE)</f>
        <v>0</v>
      </c>
      <c r="AA85" s="4">
        <f>+VLOOKUP(AA$3,Fondeo!$C$38:$CV$76,Costo_fondeo!$B85,FALSE)</f>
        <v>0</v>
      </c>
      <c r="AB85" s="4">
        <f>+VLOOKUP(AB$3,Fondeo!$C$38:$CV$76,Costo_fondeo!$B85,FALSE)</f>
        <v>4.8185695112607565</v>
      </c>
      <c r="AC85" s="4">
        <f>+VLOOKUP(AC$3,Fondeo!$C$38:$CV$76,Costo_fondeo!$B85,FALSE)</f>
        <v>6.5460679756387936</v>
      </c>
      <c r="AD85" s="4">
        <f>+VLOOKUP(AD$3,Fondeo!$C$38:$CV$76,Costo_fondeo!$B85,FALSE)</f>
        <v>6.6026649640119128</v>
      </c>
      <c r="AE85" s="4">
        <f>+VLOOKUP(AE$3,Fondeo!$C$38:$CV$76,Costo_fondeo!$B85,FALSE)</f>
        <v>12.671442979163109</v>
      </c>
      <c r="AF85" s="4">
        <f>+VLOOKUP(AF$3,Fondeo!$C$38:$CV$76,Costo_fondeo!$B85,FALSE)</f>
        <v>4.1864570876605907</v>
      </c>
      <c r="AG85" s="4">
        <f>+VLOOKUP(AG$3,Fondeo!$C$38:$CV$76,Costo_fondeo!$B85,FALSE)</f>
        <v>4.2474700209472793</v>
      </c>
      <c r="AH85" s="4">
        <v>6.2344734434736102</v>
      </c>
      <c r="AI85" s="4">
        <f>+VLOOKUP(AI$3,Fondeo!$C$38:$CV$76,Costo_fondeo!$B85,FALSE)</f>
        <v>4.3246934662955194</v>
      </c>
      <c r="AJ85" s="4">
        <f>+VLOOKUP(AJ$3,Fondeo!$C$38:$CV$76,Costo_fondeo!$B85,FALSE)</f>
        <v>9.7633169512755913</v>
      </c>
      <c r="AK85" s="4">
        <f>+VLOOKUP(AK$3,Fondeo!$C$38:$CV$76,Costo_fondeo!$B85,FALSE)</f>
        <v>4.4512048150471699</v>
      </c>
      <c r="AL85" s="4">
        <f>+VLOOKUP(AL$3,Fondeo!$C$38:$CV$76,Costo_fondeo!$B85,FALSE)</f>
        <v>4.275636911957208</v>
      </c>
      <c r="AM85" s="4">
        <v>6.6869767406813603</v>
      </c>
      <c r="AN85" s="4">
        <f>+VLOOKUP(AN$3,Fondeo!$C$38:$CV$76,Costo_fondeo!$B85,FALSE)</f>
        <v>5.7070623905275797</v>
      </c>
      <c r="AO85" s="4">
        <f>+VLOOKUP(AO$3,Fondeo!$C$38:$CV$76,Costo_fondeo!$B85,FALSE)</f>
        <v>6.5115167352361727</v>
      </c>
      <c r="AP85" s="4">
        <f>+VLOOKUP(AP$3,Fondeo!$C$38:$CV$76,Costo_fondeo!$B85,FALSE)</f>
        <v>0</v>
      </c>
      <c r="AQ85" s="4">
        <f>+VLOOKUP(AQ$3,Fondeo!$C$38:$CV$76,Costo_fondeo!$B85,FALSE)</f>
        <v>6.462094990352071</v>
      </c>
      <c r="AR85" s="4">
        <f>+VLOOKUP(AR$3,Fondeo!$C$38:$CV$76,Costo_fondeo!$B85,FALSE)</f>
        <v>5.5016991488026417</v>
      </c>
      <c r="AS85" s="4">
        <f>+VLOOKUP(AS$3,Fondeo!$C$38:$CV$76,Costo_fondeo!$B85,FALSE)</f>
        <v>4.9655904616464568</v>
      </c>
      <c r="AT85" s="4">
        <f>+VLOOKUP(AT$3,Fondeo!$C$38:$CV$76,Costo_fondeo!$B85,FALSE)</f>
        <v>6.069943522189603</v>
      </c>
      <c r="AU85" s="4">
        <f>+VLOOKUP(AU$3,Fondeo!$C$38:$CV$76,Costo_fondeo!$B85,FALSE)</f>
        <v>9.4266146295945852</v>
      </c>
      <c r="AV85" s="4">
        <f>+VLOOKUP(AV$3,Fondeo!$C$38:$CV$76,Costo_fondeo!$B85,FALSE)</f>
        <v>5.9507585548078366</v>
      </c>
      <c r="AW85" s="4">
        <f>+VLOOKUP(AW$3,Fondeo!$C$38:$CV$76,Costo_fondeo!$B85,FALSE)</f>
        <v>4.2040501425249479</v>
      </c>
      <c r="AX85" s="4">
        <f>+VLOOKUP(AX$3,Fondeo!$C$38:$CV$76,Costo_fondeo!$B85,FALSE)</f>
        <v>5.3781690126596109</v>
      </c>
      <c r="AY85" s="4">
        <f>+VLOOKUP(AY$3,Fondeo!$C$38:$CV$76,Costo_fondeo!$B85,FALSE)</f>
        <v>4.4599326090967475</v>
      </c>
    </row>
    <row r="86" spans="2:51" ht="16.5" x14ac:dyDescent="0.3">
      <c r="B86" s="1">
        <v>84</v>
      </c>
      <c r="C86" s="3">
        <v>43404</v>
      </c>
      <c r="D86" s="4">
        <f>+VLOOKUP(D$3,Fondeo!$C$5:CV$18,Costo_fondeo!$B86,FALSE)</f>
        <v>2.2082319505635715</v>
      </c>
      <c r="E86" s="4">
        <f>+VLOOKUP(E$3,Fondeo!$C$5:CW$18,Costo_fondeo!$B86,FALSE)</f>
        <v>2.468879495627081</v>
      </c>
      <c r="F86" s="4">
        <f>+VLOOKUP(F$3,Fondeo!$C$5:CX$18,Costo_fondeo!$B86,FALSE)</f>
        <v>3.4568817960607747</v>
      </c>
      <c r="G86" s="4">
        <f>+VLOOKUP(G$3,Fondeo!$C$5:CY$18,Costo_fondeo!$B86,FALSE)</f>
        <v>3.2675118196081399</v>
      </c>
      <c r="H86" s="4">
        <f>+VLOOKUP(H$3,Fondeo!$C$5:CZ$18,Costo_fondeo!$B86,FALSE)</f>
        <v>1.4540010206931195</v>
      </c>
      <c r="I86" s="4">
        <f>+VLOOKUP(I$3,Fondeo!$C$5:DA$18,Costo_fondeo!$B86,FALSE)</f>
        <v>0.96777903298774126</v>
      </c>
      <c r="J86" s="4">
        <f>+VLOOKUP(J$3,Fondeo!$C$5:DB$18,Costo_fondeo!$B86,FALSE)</f>
        <v>2.0513157083496649</v>
      </c>
      <c r="K86" s="4">
        <f>+VLOOKUP(K$3,Fondeo!$C$5:DC$18,Costo_fondeo!$B86,FALSE)</f>
        <v>1.4973555425320382</v>
      </c>
      <c r="L86" s="4">
        <f>+VLOOKUP(L$3,Fondeo!$C$5:DD$18,Costo_fondeo!$B86,FALSE)</f>
        <v>1.137041752816244</v>
      </c>
      <c r="M86" s="4">
        <f>+VLOOKUP(M$3,Fondeo!$C$5:DE$18,Costo_fondeo!$B86,FALSE)</f>
        <v>1.7704474803040624</v>
      </c>
      <c r="N86" s="4">
        <f>+VLOOKUP(N$3,Fondeo!$C$38:$CV$76,Costo_fondeo!$B86,FALSE)</f>
        <v>4.7387849470686518</v>
      </c>
      <c r="O86" s="4">
        <f>+VLOOKUP(O$3,Fondeo!$C$38:$CV$76,Costo_fondeo!$B86,FALSE)</f>
        <v>0</v>
      </c>
      <c r="P86" s="4">
        <v>5.3602662011901403</v>
      </c>
      <c r="Q86" s="4">
        <f>+VLOOKUP(Q$3,Fondeo!$C$38:$CV$76,Costo_fondeo!$B86,FALSE)</f>
        <v>5.4275919541156323</v>
      </c>
      <c r="R86" s="4">
        <f>+VLOOKUP(R$3,Fondeo!$C$38:$CV$76,Costo_fondeo!$B86,FALSE)</f>
        <v>7.2184072673205852</v>
      </c>
      <c r="S86" s="4">
        <f>+VLOOKUP(S$3,Fondeo!$C$38:$CV$76,Costo_fondeo!$B86,FALSE)</f>
        <v>0</v>
      </c>
      <c r="T86" s="4">
        <f>+VLOOKUP(T$3,Fondeo!$C$38:$CV$76,Costo_fondeo!$B86,FALSE)</f>
        <v>0</v>
      </c>
      <c r="U86" s="4">
        <f>+VLOOKUP(U$3,Fondeo!$C$38:$CV$76,Costo_fondeo!$B86,FALSE)</f>
        <v>0</v>
      </c>
      <c r="V86" s="4">
        <f>+VLOOKUP(V$3,Fondeo!$C$38:$CV$76,Costo_fondeo!$B86,FALSE)</f>
        <v>0</v>
      </c>
      <c r="W86" s="4">
        <f>+VLOOKUP(W$3,Fondeo!$C$38:$CV$76,Costo_fondeo!$B86,FALSE)</f>
        <v>0</v>
      </c>
      <c r="X86" s="4">
        <f>+VLOOKUP(X$3,Fondeo!$C$38:$CV$76,Costo_fondeo!$B86,FALSE)</f>
        <v>0</v>
      </c>
      <c r="Y86" s="4">
        <f>+VLOOKUP(Y$3,Fondeo!$C$38:$CV$76,Costo_fondeo!$B86,FALSE)</f>
        <v>0</v>
      </c>
      <c r="Z86" s="4">
        <f>+VLOOKUP(Z$3,Fondeo!$C$38:$CV$76,Costo_fondeo!$B86,FALSE)</f>
        <v>0</v>
      </c>
      <c r="AA86" s="4">
        <f>+VLOOKUP(AA$3,Fondeo!$C$38:$CV$76,Costo_fondeo!$B86,FALSE)</f>
        <v>0</v>
      </c>
      <c r="AB86" s="4">
        <f>+VLOOKUP(AB$3,Fondeo!$C$38:$CV$76,Costo_fondeo!$B86,FALSE)</f>
        <v>4.8024226498151945</v>
      </c>
      <c r="AC86" s="4">
        <f>+VLOOKUP(AC$3,Fondeo!$C$38:$CV$76,Costo_fondeo!$B86,FALSE)</f>
        <v>6.4657436095640382</v>
      </c>
      <c r="AD86" s="4">
        <f>+VLOOKUP(AD$3,Fondeo!$C$38:$CV$76,Costo_fondeo!$B86,FALSE)</f>
        <v>6.6149652210966039</v>
      </c>
      <c r="AE86" s="4">
        <f>+VLOOKUP(AE$3,Fondeo!$C$38:$CV$76,Costo_fondeo!$B86,FALSE)</f>
        <v>12.802054659451972</v>
      </c>
      <c r="AF86" s="4">
        <f>+VLOOKUP(AF$3,Fondeo!$C$38:$CV$76,Costo_fondeo!$B86,FALSE)</f>
        <v>4.1773260389958891</v>
      </c>
      <c r="AG86" s="4">
        <f>+VLOOKUP(AG$3,Fondeo!$C$38:$CV$76,Costo_fondeo!$B86,FALSE)</f>
        <v>4.2048783423654355</v>
      </c>
      <c r="AH86" s="4">
        <v>6.3436596562489598</v>
      </c>
      <c r="AI86" s="4">
        <f>+VLOOKUP(AI$3,Fondeo!$C$38:$CV$76,Costo_fondeo!$B86,FALSE)</f>
        <v>4.3057125634367015</v>
      </c>
      <c r="AJ86" s="4">
        <f>+VLOOKUP(AJ$3,Fondeo!$C$38:$CV$76,Costo_fondeo!$B86,FALSE)</f>
        <v>9.6871408877500258</v>
      </c>
      <c r="AK86" s="4">
        <f>+VLOOKUP(AK$3,Fondeo!$C$38:$CV$76,Costo_fondeo!$B86,FALSE)</f>
        <v>4.4570153648037429</v>
      </c>
      <c r="AL86" s="4">
        <f>+VLOOKUP(AL$3,Fondeo!$C$38:$CV$76,Costo_fondeo!$B86,FALSE)</f>
        <v>4.2151750122010041</v>
      </c>
      <c r="AM86" s="4">
        <v>6.6208073031272603</v>
      </c>
      <c r="AN86" s="4">
        <f>+VLOOKUP(AN$3,Fondeo!$C$38:$CV$76,Costo_fondeo!$B86,FALSE)</f>
        <v>5.5706245734634159</v>
      </c>
      <c r="AO86" s="4">
        <f>+VLOOKUP(AO$3,Fondeo!$C$38:$CV$76,Costo_fondeo!$B86,FALSE)</f>
        <v>6.43063151623174</v>
      </c>
      <c r="AP86" s="4">
        <f>+VLOOKUP(AP$3,Fondeo!$C$38:$CV$76,Costo_fondeo!$B86,FALSE)</f>
        <v>0</v>
      </c>
      <c r="AQ86" s="4">
        <f>+VLOOKUP(AQ$3,Fondeo!$C$38:$CV$76,Costo_fondeo!$B86,FALSE)</f>
        <v>6.4358982977805734</v>
      </c>
      <c r="AR86" s="4">
        <f>+VLOOKUP(AR$3,Fondeo!$C$38:$CV$76,Costo_fondeo!$B86,FALSE)</f>
        <v>5.4776917129283014</v>
      </c>
      <c r="AS86" s="4">
        <f>+VLOOKUP(AS$3,Fondeo!$C$38:$CV$76,Costo_fondeo!$B86,FALSE)</f>
        <v>4.9045663470778571</v>
      </c>
      <c r="AT86" s="4">
        <f>+VLOOKUP(AT$3,Fondeo!$C$38:$CV$76,Costo_fondeo!$B86,FALSE)</f>
        <v>5.9797891299460355</v>
      </c>
      <c r="AU86" s="4">
        <f>+VLOOKUP(AU$3,Fondeo!$C$38:$CV$76,Costo_fondeo!$B86,FALSE)</f>
        <v>9.4223223690211899</v>
      </c>
      <c r="AV86" s="4">
        <f>+VLOOKUP(AV$3,Fondeo!$C$38:$CV$76,Costo_fondeo!$B86,FALSE)</f>
        <v>5.9152519999056903</v>
      </c>
      <c r="AW86" s="4">
        <f>+VLOOKUP(AW$3,Fondeo!$C$38:$CV$76,Costo_fondeo!$B86,FALSE)</f>
        <v>4.2153612339125441</v>
      </c>
      <c r="AX86" s="4">
        <f>+VLOOKUP(AX$3,Fondeo!$C$38:$CV$76,Costo_fondeo!$B86,FALSE)</f>
        <v>5.3894544579580215</v>
      </c>
      <c r="AY86" s="4">
        <f>+VLOOKUP(AY$3,Fondeo!$C$38:$CV$76,Costo_fondeo!$B86,FALSE)</f>
        <v>4.4821921021321813</v>
      </c>
    </row>
    <row r="87" spans="2:51" ht="16.5" x14ac:dyDescent="0.3">
      <c r="B87" s="1">
        <v>85</v>
      </c>
      <c r="C87" s="3">
        <v>43434</v>
      </c>
      <c r="D87" s="4">
        <f>+VLOOKUP(D$3,Fondeo!$C$5:CV$18,Costo_fondeo!$B87,FALSE)</f>
        <v>2.2541363579821709</v>
      </c>
      <c r="E87" s="4">
        <f>+VLOOKUP(E$3,Fondeo!$C$5:CW$18,Costo_fondeo!$B87,FALSE)</f>
        <v>2.4692705441579608</v>
      </c>
      <c r="F87" s="4">
        <f>+VLOOKUP(F$3,Fondeo!$C$5:CX$18,Costo_fondeo!$B87,FALSE)</f>
        <v>3.457799376992269</v>
      </c>
      <c r="G87" s="4">
        <f>+VLOOKUP(G$3,Fondeo!$C$5:CY$18,Costo_fondeo!$B87,FALSE)</f>
        <v>3.2764979230655515</v>
      </c>
      <c r="H87" s="4">
        <f>+VLOOKUP(H$3,Fondeo!$C$5:CZ$18,Costo_fondeo!$B87,FALSE)</f>
        <v>1.5206081485882925</v>
      </c>
      <c r="I87" s="4">
        <f>+VLOOKUP(I$3,Fondeo!$C$5:DA$18,Costo_fondeo!$B87,FALSE)</f>
        <v>0.95797172423065136</v>
      </c>
      <c r="J87" s="4">
        <f>+VLOOKUP(J$3,Fondeo!$C$5:DB$18,Costo_fondeo!$B87,FALSE)</f>
        <v>2.0553405911806744</v>
      </c>
      <c r="K87" s="4">
        <f>+VLOOKUP(K$3,Fondeo!$C$5:DC$18,Costo_fondeo!$B87,FALSE)</f>
        <v>1.4848744691642517</v>
      </c>
      <c r="L87" s="4">
        <f>+VLOOKUP(L$3,Fondeo!$C$5:DD$18,Costo_fondeo!$B87,FALSE)</f>
        <v>1.143098661973079</v>
      </c>
      <c r="M87" s="4">
        <f>+VLOOKUP(M$3,Fondeo!$C$5:DE$18,Costo_fondeo!$B87,FALSE)</f>
        <v>1.7764944751429299</v>
      </c>
      <c r="N87" s="4">
        <f>+VLOOKUP(N$3,Fondeo!$C$38:$CV$76,Costo_fondeo!$B87,FALSE)</f>
        <v>4.7366986178474635</v>
      </c>
      <c r="O87" s="4">
        <f>+VLOOKUP(O$3,Fondeo!$C$38:$CV$76,Costo_fondeo!$B87,FALSE)</f>
        <v>0</v>
      </c>
      <c r="P87" s="4">
        <v>5.3063617505916998</v>
      </c>
      <c r="Q87" s="4">
        <f>+VLOOKUP(Q$3,Fondeo!$C$38:$CV$76,Costo_fondeo!$B87,FALSE)</f>
        <v>5.4098737424085694</v>
      </c>
      <c r="R87" s="4">
        <f>+VLOOKUP(R$3,Fondeo!$C$38:$CV$76,Costo_fondeo!$B87,FALSE)</f>
        <v>7.1768635081720182</v>
      </c>
      <c r="S87" s="4">
        <f>+VLOOKUP(S$3,Fondeo!$C$38:$CV$76,Costo_fondeo!$B87,FALSE)</f>
        <v>0</v>
      </c>
      <c r="T87" s="4">
        <f>+VLOOKUP(T$3,Fondeo!$C$38:$CV$76,Costo_fondeo!$B87,FALSE)</f>
        <v>0</v>
      </c>
      <c r="U87" s="4">
        <f>+VLOOKUP(U$3,Fondeo!$C$38:$CV$76,Costo_fondeo!$B87,FALSE)</f>
        <v>0</v>
      </c>
      <c r="V87" s="4">
        <f>+VLOOKUP(V$3,Fondeo!$C$38:$CV$76,Costo_fondeo!$B87,FALSE)</f>
        <v>0</v>
      </c>
      <c r="W87" s="4">
        <f>+VLOOKUP(W$3,Fondeo!$C$38:$CV$76,Costo_fondeo!$B87,FALSE)</f>
        <v>0</v>
      </c>
      <c r="X87" s="4">
        <f>+VLOOKUP(X$3,Fondeo!$C$38:$CV$76,Costo_fondeo!$B87,FALSE)</f>
        <v>0</v>
      </c>
      <c r="Y87" s="4">
        <f>+VLOOKUP(Y$3,Fondeo!$C$38:$CV$76,Costo_fondeo!$B87,FALSE)</f>
        <v>0</v>
      </c>
      <c r="Z87" s="4">
        <f>+VLOOKUP(Z$3,Fondeo!$C$38:$CV$76,Costo_fondeo!$B87,FALSE)</f>
        <v>0</v>
      </c>
      <c r="AA87" s="4">
        <f>+VLOOKUP(AA$3,Fondeo!$C$38:$CV$76,Costo_fondeo!$B87,FALSE)</f>
        <v>0</v>
      </c>
      <c r="AB87" s="4">
        <f>+VLOOKUP(AB$3,Fondeo!$C$38:$CV$76,Costo_fondeo!$B87,FALSE)</f>
        <v>4.7822662442258199</v>
      </c>
      <c r="AC87" s="4">
        <f>+VLOOKUP(AC$3,Fondeo!$C$38:$CV$76,Costo_fondeo!$B87,FALSE)</f>
        <v>6.3915071864947093</v>
      </c>
      <c r="AD87" s="4">
        <f>+VLOOKUP(AD$3,Fondeo!$C$38:$CV$76,Costo_fondeo!$B87,FALSE)</f>
        <v>6.6183069524850033</v>
      </c>
      <c r="AE87" s="4">
        <f>+VLOOKUP(AE$3,Fondeo!$C$38:$CV$76,Costo_fondeo!$B87,FALSE)</f>
        <v>12.939577838232932</v>
      </c>
      <c r="AF87" s="4">
        <f>+VLOOKUP(AF$3,Fondeo!$C$38:$CV$76,Costo_fondeo!$B87,FALSE)</f>
        <v>4.1660328385032415</v>
      </c>
      <c r="AG87" s="4">
        <f>+VLOOKUP(AG$3,Fondeo!$C$38:$CV$76,Costo_fondeo!$B87,FALSE)</f>
        <v>4.1683169007230676</v>
      </c>
      <c r="AH87" s="4">
        <v>6.2596771574872196</v>
      </c>
      <c r="AI87" s="4">
        <f>+VLOOKUP(AI$3,Fondeo!$C$38:$CV$76,Costo_fondeo!$B87,FALSE)</f>
        <v>4.2730753528616594</v>
      </c>
      <c r="AJ87" s="4">
        <f>+VLOOKUP(AJ$3,Fondeo!$C$38:$CV$76,Costo_fondeo!$B87,FALSE)</f>
        <v>9.5927388805261451</v>
      </c>
      <c r="AK87" s="4">
        <f>+VLOOKUP(AK$3,Fondeo!$C$38:$CV$76,Costo_fondeo!$B87,FALSE)</f>
        <v>4.463987392723471</v>
      </c>
      <c r="AL87" s="4">
        <f>+VLOOKUP(AL$3,Fondeo!$C$38:$CV$76,Costo_fondeo!$B87,FALSE)</f>
        <v>4.1712851649350062</v>
      </c>
      <c r="AM87" s="4">
        <v>6.5513348967679201</v>
      </c>
      <c r="AN87" s="4">
        <f>+VLOOKUP(AN$3,Fondeo!$C$38:$CV$76,Costo_fondeo!$B87,FALSE)</f>
        <v>5.5153421603328061</v>
      </c>
      <c r="AO87" s="4">
        <f>+VLOOKUP(AO$3,Fondeo!$C$38:$CV$76,Costo_fondeo!$B87,FALSE)</f>
        <v>6.3675628258299586</v>
      </c>
      <c r="AP87" s="4">
        <f>+VLOOKUP(AP$3,Fondeo!$C$38:$CV$76,Costo_fondeo!$B87,FALSE)</f>
        <v>0</v>
      </c>
      <c r="AQ87" s="4">
        <f>+VLOOKUP(AQ$3,Fondeo!$C$38:$CV$76,Costo_fondeo!$B87,FALSE)</f>
        <v>6.4064379378850234</v>
      </c>
      <c r="AR87" s="4">
        <f>+VLOOKUP(AR$3,Fondeo!$C$38:$CV$76,Costo_fondeo!$B87,FALSE)</f>
        <v>5.458580432759172</v>
      </c>
      <c r="AS87" s="4">
        <f>+VLOOKUP(AS$3,Fondeo!$C$38:$CV$76,Costo_fondeo!$B87,FALSE)</f>
        <v>4.8512625968435152</v>
      </c>
      <c r="AT87" s="4">
        <f>+VLOOKUP(AT$3,Fondeo!$C$38:$CV$76,Costo_fondeo!$B87,FALSE)</f>
        <v>5.9154185009577782</v>
      </c>
      <c r="AU87" s="4">
        <f>+VLOOKUP(AU$3,Fondeo!$C$38:$CV$76,Costo_fondeo!$B87,FALSE)</f>
        <v>9.3755198980848817</v>
      </c>
      <c r="AV87" s="4">
        <f>+VLOOKUP(AV$3,Fondeo!$C$38:$CV$76,Costo_fondeo!$B87,FALSE)</f>
        <v>5.8847662118802679</v>
      </c>
      <c r="AW87" s="4">
        <f>+VLOOKUP(AW$3,Fondeo!$C$38:$CV$76,Costo_fondeo!$B87,FALSE)</f>
        <v>4.2248199010032348</v>
      </c>
      <c r="AX87" s="4">
        <f>+VLOOKUP(AX$3,Fondeo!$C$38:$CV$76,Costo_fondeo!$B87,FALSE)</f>
        <v>5.389469524082136</v>
      </c>
      <c r="AY87" s="4">
        <f>+VLOOKUP(AY$3,Fondeo!$C$38:$CV$76,Costo_fondeo!$B87,FALSE)</f>
        <v>4.4813202251052884</v>
      </c>
    </row>
    <row r="88" spans="2:51" ht="16.5" x14ac:dyDescent="0.3">
      <c r="B88" s="1">
        <v>86</v>
      </c>
      <c r="C88" s="3">
        <v>43465</v>
      </c>
      <c r="D88" s="4">
        <f>+VLOOKUP(D$3,Fondeo!$C$5:CV$18,Costo_fondeo!$B88,FALSE)</f>
        <v>2.3129924446050971</v>
      </c>
      <c r="E88" s="4">
        <f>+VLOOKUP(E$3,Fondeo!$C$5:CW$18,Costo_fondeo!$B88,FALSE)</f>
        <v>2.4983010388021221</v>
      </c>
      <c r="F88" s="4">
        <f>+VLOOKUP(F$3,Fondeo!$C$5:CX$18,Costo_fondeo!$B88,FALSE)</f>
        <v>3.4790896330554801</v>
      </c>
      <c r="G88" s="4">
        <f>+VLOOKUP(G$3,Fondeo!$C$5:CY$18,Costo_fondeo!$B88,FALSE)</f>
        <v>3.2906086420397074</v>
      </c>
      <c r="H88" s="4">
        <f>+VLOOKUP(H$3,Fondeo!$C$5:CZ$18,Costo_fondeo!$B88,FALSE)</f>
        <v>1.6078429797952591</v>
      </c>
      <c r="I88" s="4">
        <f>+VLOOKUP(I$3,Fondeo!$C$5:DA$18,Costo_fondeo!$B88,FALSE)</f>
        <v>0.95504423678502337</v>
      </c>
      <c r="J88" s="4">
        <f>+VLOOKUP(J$3,Fondeo!$C$5:DB$18,Costo_fondeo!$B88,FALSE)</f>
        <v>2.072003475909856</v>
      </c>
      <c r="K88" s="4">
        <f>+VLOOKUP(K$3,Fondeo!$C$5:DC$18,Costo_fondeo!$B88,FALSE)</f>
        <v>1.4890178981078812</v>
      </c>
      <c r="L88" s="4">
        <f>+VLOOKUP(L$3,Fondeo!$C$5:DD$18,Costo_fondeo!$B88,FALSE)</f>
        <v>1.1548344850310133</v>
      </c>
      <c r="M88" s="4">
        <f>+VLOOKUP(M$3,Fondeo!$C$5:DE$18,Costo_fondeo!$B88,FALSE)</f>
        <v>1.8458015427456436</v>
      </c>
      <c r="N88" s="4">
        <f>+VLOOKUP(N$3,Fondeo!$C$38:$CV$76,Costo_fondeo!$B88,FALSE)</f>
        <v>4.7368552994298989</v>
      </c>
      <c r="O88" s="4">
        <f>+VLOOKUP(O$3,Fondeo!$C$38:$CV$76,Costo_fondeo!$B88,FALSE)</f>
        <v>0</v>
      </c>
      <c r="P88" s="4">
        <v>5.2439149490689196</v>
      </c>
      <c r="Q88" s="4">
        <f>+VLOOKUP(Q$3,Fondeo!$C$38:$CV$76,Costo_fondeo!$B88,FALSE)</f>
        <v>5.3981093549399191</v>
      </c>
      <c r="R88" s="4">
        <f>+VLOOKUP(R$3,Fondeo!$C$38:$CV$76,Costo_fondeo!$B88,FALSE)</f>
        <v>7.1308828163478593</v>
      </c>
      <c r="S88" s="4">
        <f>+VLOOKUP(S$3,Fondeo!$C$38:$CV$76,Costo_fondeo!$B88,FALSE)</f>
        <v>0</v>
      </c>
      <c r="T88" s="4">
        <f>+VLOOKUP(T$3,Fondeo!$C$38:$CV$76,Costo_fondeo!$B88,FALSE)</f>
        <v>0</v>
      </c>
      <c r="U88" s="4">
        <f>+VLOOKUP(U$3,Fondeo!$C$38:$CV$76,Costo_fondeo!$B88,FALSE)</f>
        <v>0</v>
      </c>
      <c r="V88" s="4">
        <f>+VLOOKUP(V$3,Fondeo!$C$38:$CV$76,Costo_fondeo!$B88,FALSE)</f>
        <v>0</v>
      </c>
      <c r="W88" s="4">
        <f>+VLOOKUP(W$3,Fondeo!$C$38:$CV$76,Costo_fondeo!$B88,FALSE)</f>
        <v>0</v>
      </c>
      <c r="X88" s="4">
        <f>+VLOOKUP(X$3,Fondeo!$C$38:$CV$76,Costo_fondeo!$B88,FALSE)</f>
        <v>0</v>
      </c>
      <c r="Y88" s="4">
        <f>+VLOOKUP(Y$3,Fondeo!$C$38:$CV$76,Costo_fondeo!$B88,FALSE)</f>
        <v>0</v>
      </c>
      <c r="Z88" s="4">
        <f>+VLOOKUP(Z$3,Fondeo!$C$38:$CV$76,Costo_fondeo!$B88,FALSE)</f>
        <v>0</v>
      </c>
      <c r="AA88" s="4">
        <f>+VLOOKUP(AA$3,Fondeo!$C$38:$CV$76,Costo_fondeo!$B88,FALSE)</f>
        <v>0</v>
      </c>
      <c r="AB88" s="4">
        <f>+VLOOKUP(AB$3,Fondeo!$C$38:$CV$76,Costo_fondeo!$B88,FALSE)</f>
        <v>4.7650368662820926</v>
      </c>
      <c r="AC88" s="4">
        <f>+VLOOKUP(AC$3,Fondeo!$C$38:$CV$76,Costo_fondeo!$B88,FALSE)</f>
        <v>6.3088534953640636</v>
      </c>
      <c r="AD88" s="4">
        <f>+VLOOKUP(AD$3,Fondeo!$C$38:$CV$76,Costo_fondeo!$B88,FALSE)</f>
        <v>6.6379870093369933</v>
      </c>
      <c r="AE88" s="4">
        <f>+VLOOKUP(AE$3,Fondeo!$C$38:$CV$76,Costo_fondeo!$B88,FALSE)</f>
        <v>13.101812618971408</v>
      </c>
      <c r="AF88" s="4">
        <f>+VLOOKUP(AF$3,Fondeo!$C$38:$CV$76,Costo_fondeo!$B88,FALSE)</f>
        <v>4.1662138768374026</v>
      </c>
      <c r="AG88" s="4">
        <f>+VLOOKUP(AG$3,Fondeo!$C$38:$CV$76,Costo_fondeo!$B88,FALSE)</f>
        <v>4.1385757496710509</v>
      </c>
      <c r="AH88" s="4">
        <v>6.2528883275862803</v>
      </c>
      <c r="AI88" s="4">
        <f>+VLOOKUP(AI$3,Fondeo!$C$38:$CV$76,Costo_fondeo!$B88,FALSE)</f>
        <v>4.2396118708504726</v>
      </c>
      <c r="AJ88" s="4">
        <f>+VLOOKUP(AJ$3,Fondeo!$C$38:$CV$76,Costo_fondeo!$B88,FALSE)</f>
        <v>9.4099386320550149</v>
      </c>
      <c r="AK88" s="4">
        <f>+VLOOKUP(AK$3,Fondeo!$C$38:$CV$76,Costo_fondeo!$B88,FALSE)</f>
        <v>4.4630679232776611</v>
      </c>
      <c r="AL88" s="4">
        <f>+VLOOKUP(AL$3,Fondeo!$C$38:$CV$76,Costo_fondeo!$B88,FALSE)</f>
        <v>4.1362714937659808</v>
      </c>
      <c r="AM88" s="4">
        <v>6.4893214997730402</v>
      </c>
      <c r="AN88" s="4">
        <f>+VLOOKUP(AN$3,Fondeo!$C$38:$CV$76,Costo_fondeo!$B88,FALSE)</f>
        <v>5.7731002186395912</v>
      </c>
      <c r="AO88" s="4">
        <f>+VLOOKUP(AO$3,Fondeo!$C$38:$CV$76,Costo_fondeo!$B88,FALSE)</f>
        <v>6.3193828512517314</v>
      </c>
      <c r="AP88" s="4">
        <f>+VLOOKUP(AP$3,Fondeo!$C$38:$CV$76,Costo_fondeo!$B88,FALSE)</f>
        <v>0</v>
      </c>
      <c r="AQ88" s="4">
        <f>+VLOOKUP(AQ$3,Fondeo!$C$38:$CV$76,Costo_fondeo!$B88,FALSE)</f>
        <v>6.3769746940790366</v>
      </c>
      <c r="AR88" s="4">
        <f>+VLOOKUP(AR$3,Fondeo!$C$38:$CV$76,Costo_fondeo!$B88,FALSE)</f>
        <v>5.41884106175063</v>
      </c>
      <c r="AS88" s="4">
        <f>+VLOOKUP(AS$3,Fondeo!$C$38:$CV$76,Costo_fondeo!$B88,FALSE)</f>
        <v>4.8088546880056748</v>
      </c>
      <c r="AT88" s="4">
        <f>+VLOOKUP(AT$3,Fondeo!$C$38:$CV$76,Costo_fondeo!$B88,FALSE)</f>
        <v>5.8646798381972491</v>
      </c>
      <c r="AU88" s="4">
        <f>+VLOOKUP(AU$3,Fondeo!$C$38:$CV$76,Costo_fondeo!$B88,FALSE)</f>
        <v>9.3414569195664896</v>
      </c>
      <c r="AV88" s="4">
        <f>+VLOOKUP(AV$3,Fondeo!$C$38:$CV$76,Costo_fondeo!$B88,FALSE)</f>
        <v>5.8520586946773836</v>
      </c>
      <c r="AW88" s="4">
        <f>+VLOOKUP(AW$3,Fondeo!$C$38:$CV$76,Costo_fondeo!$B88,FALSE)</f>
        <v>4.2287307745523872</v>
      </c>
      <c r="AX88" s="4">
        <f>+VLOOKUP(AX$3,Fondeo!$C$38:$CV$76,Costo_fondeo!$B88,FALSE)</f>
        <v>5.3958718416005871</v>
      </c>
      <c r="AY88" s="4">
        <f>+VLOOKUP(AY$3,Fondeo!$C$38:$CV$76,Costo_fondeo!$B88,FALSE)</f>
        <v>4.4826048982295381</v>
      </c>
    </row>
    <row r="89" spans="2:51" ht="16.5" x14ac:dyDescent="0.3">
      <c r="B89" s="1">
        <v>87</v>
      </c>
      <c r="C89" s="3">
        <v>43496</v>
      </c>
      <c r="D89" s="4">
        <f>+VLOOKUP(D$3,Fondeo!$C$5:CV$18,Costo_fondeo!$B89,FALSE)</f>
        <v>2.3623033473657862</v>
      </c>
      <c r="E89" s="4">
        <f>+VLOOKUP(E$3,Fondeo!$C$5:CW$18,Costo_fondeo!$B89,FALSE)</f>
        <v>2.5357398271296514</v>
      </c>
      <c r="F89" s="4">
        <f>+VLOOKUP(F$3,Fondeo!$C$5:CX$18,Costo_fondeo!$B89,FALSE)</f>
        <v>3.5016476973863404</v>
      </c>
      <c r="G89" s="4">
        <f>+VLOOKUP(G$3,Fondeo!$C$5:CY$18,Costo_fondeo!$B89,FALSE)</f>
        <v>3.3210629331626098</v>
      </c>
      <c r="H89" s="4">
        <f>+VLOOKUP(H$3,Fondeo!$C$5:CZ$18,Costo_fondeo!$B89,FALSE)</f>
        <v>1.7603374824373379</v>
      </c>
      <c r="I89" s="4">
        <f>+VLOOKUP(I$3,Fondeo!$C$5:DA$18,Costo_fondeo!$B89,FALSE)</f>
        <v>0.97563413436675905</v>
      </c>
      <c r="J89" s="4">
        <f>+VLOOKUP(J$3,Fondeo!$C$5:DB$18,Costo_fondeo!$B89,FALSE)</f>
        <v>2.1096849778361704</v>
      </c>
      <c r="K89" s="4">
        <f>+VLOOKUP(K$3,Fondeo!$C$5:DC$18,Costo_fondeo!$B89,FALSE)</f>
        <v>1.4838760880471364</v>
      </c>
      <c r="L89" s="4">
        <f>+VLOOKUP(L$3,Fondeo!$C$5:DD$18,Costo_fondeo!$B89,FALSE)</f>
        <v>1.1714483014781938</v>
      </c>
      <c r="M89" s="4">
        <f>+VLOOKUP(M$3,Fondeo!$C$5:DE$18,Costo_fondeo!$B89,FALSE)</f>
        <v>1.8737106714808593</v>
      </c>
      <c r="N89" s="4">
        <f>+VLOOKUP(N$3,Fondeo!$C$38:$CV$76,Costo_fondeo!$B89,FALSE)</f>
        <v>4.7343729163401385</v>
      </c>
      <c r="O89" s="4">
        <f>+VLOOKUP(O$3,Fondeo!$C$38:$CV$76,Costo_fondeo!$B89,FALSE)</f>
        <v>0</v>
      </c>
      <c r="P89" s="4">
        <v>5.1898711930420198</v>
      </c>
      <c r="Q89" s="4">
        <f>+VLOOKUP(Q$3,Fondeo!$C$38:$CV$76,Costo_fondeo!$B89,FALSE)</f>
        <v>5.3688849345577863</v>
      </c>
      <c r="R89" s="4">
        <f>+VLOOKUP(R$3,Fondeo!$C$38:$CV$76,Costo_fondeo!$B89,FALSE)</f>
        <v>7.1092761983169037</v>
      </c>
      <c r="S89" s="4">
        <f>+VLOOKUP(S$3,Fondeo!$C$38:$CV$76,Costo_fondeo!$B89,FALSE)</f>
        <v>0</v>
      </c>
      <c r="T89" s="4">
        <f>+VLOOKUP(T$3,Fondeo!$C$38:$CV$76,Costo_fondeo!$B89,FALSE)</f>
        <v>0</v>
      </c>
      <c r="U89" s="4">
        <f>+VLOOKUP(U$3,Fondeo!$C$38:$CV$76,Costo_fondeo!$B89,FALSE)</f>
        <v>0</v>
      </c>
      <c r="V89" s="4">
        <f>+VLOOKUP(V$3,Fondeo!$C$38:$CV$76,Costo_fondeo!$B89,FALSE)</f>
        <v>0</v>
      </c>
      <c r="W89" s="4">
        <f>+VLOOKUP(W$3,Fondeo!$C$38:$CV$76,Costo_fondeo!$B89,FALSE)</f>
        <v>0</v>
      </c>
      <c r="X89" s="4">
        <f>+VLOOKUP(X$3,Fondeo!$C$38:$CV$76,Costo_fondeo!$B89,FALSE)</f>
        <v>0</v>
      </c>
      <c r="Y89" s="4">
        <f>+VLOOKUP(Y$3,Fondeo!$C$38:$CV$76,Costo_fondeo!$B89,FALSE)</f>
        <v>0</v>
      </c>
      <c r="Z89" s="4">
        <f>+VLOOKUP(Z$3,Fondeo!$C$38:$CV$76,Costo_fondeo!$B89,FALSE)</f>
        <v>0</v>
      </c>
      <c r="AA89" s="4">
        <f>+VLOOKUP(AA$3,Fondeo!$C$38:$CV$76,Costo_fondeo!$B89,FALSE)</f>
        <v>0</v>
      </c>
      <c r="AB89" s="4">
        <f>+VLOOKUP(AB$3,Fondeo!$C$38:$CV$76,Costo_fondeo!$B89,FALSE)</f>
        <v>4.7469583596622176</v>
      </c>
      <c r="AC89" s="4">
        <f>+VLOOKUP(AC$3,Fondeo!$C$38:$CV$76,Costo_fondeo!$B89,FALSE)</f>
        <v>6.2360747506543692</v>
      </c>
      <c r="AD89" s="4">
        <f>+VLOOKUP(AD$3,Fondeo!$C$38:$CV$76,Costo_fondeo!$B89,FALSE)</f>
        <v>6.6375417675195765</v>
      </c>
      <c r="AE89" s="4">
        <f>+VLOOKUP(AE$3,Fondeo!$C$38:$CV$76,Costo_fondeo!$B89,FALSE)</f>
        <v>13.10187545869149</v>
      </c>
      <c r="AF89" s="4">
        <f>+VLOOKUP(AF$3,Fondeo!$C$38:$CV$76,Costo_fondeo!$B89,FALSE)</f>
        <v>4.1727345977471604</v>
      </c>
      <c r="AG89" s="4">
        <f>+VLOOKUP(AG$3,Fondeo!$C$38:$CV$76,Costo_fondeo!$B89,FALSE)</f>
        <v>4.1065482752196267</v>
      </c>
      <c r="AH89" s="4">
        <v>6.2115920325249396</v>
      </c>
      <c r="AI89" s="4">
        <f>+VLOOKUP(AI$3,Fondeo!$C$38:$CV$76,Costo_fondeo!$B89,FALSE)</f>
        <v>4.2059676541445983</v>
      </c>
      <c r="AJ89" s="4">
        <f>+VLOOKUP(AJ$3,Fondeo!$C$38:$CV$76,Costo_fondeo!$B89,FALSE)</f>
        <v>9.325624530307735</v>
      </c>
      <c r="AK89" s="4">
        <f>+VLOOKUP(AK$3,Fondeo!$C$38:$CV$76,Costo_fondeo!$B89,FALSE)</f>
        <v>4.454758976796608</v>
      </c>
      <c r="AL89" s="4">
        <f>+VLOOKUP(AL$3,Fondeo!$C$38:$CV$76,Costo_fondeo!$B89,FALSE)</f>
        <v>4.1182771540158489</v>
      </c>
      <c r="AM89" s="4">
        <v>6.4161358154666797</v>
      </c>
      <c r="AN89" s="4">
        <f>+VLOOKUP(AN$3,Fondeo!$C$38:$CV$76,Costo_fondeo!$B89,FALSE)</f>
        <v>5.7513886003803592</v>
      </c>
      <c r="AO89" s="4">
        <f>+VLOOKUP(AO$3,Fondeo!$C$38:$CV$76,Costo_fondeo!$B89,FALSE)</f>
        <v>6.2721558960640813</v>
      </c>
      <c r="AP89" s="4">
        <f>+VLOOKUP(AP$3,Fondeo!$C$38:$CV$76,Costo_fondeo!$B89,FALSE)</f>
        <v>0</v>
      </c>
      <c r="AQ89" s="4">
        <f>+VLOOKUP(AQ$3,Fondeo!$C$38:$CV$76,Costo_fondeo!$B89,FALSE)</f>
        <v>6.3504444109028331</v>
      </c>
      <c r="AR89" s="4">
        <f>+VLOOKUP(AR$3,Fondeo!$C$38:$CV$76,Costo_fondeo!$B89,FALSE)</f>
        <v>5.393025521599939</v>
      </c>
      <c r="AS89" s="4">
        <f>+VLOOKUP(AS$3,Fondeo!$C$38:$CV$76,Costo_fondeo!$B89,FALSE)</f>
        <v>4.7628631556146486</v>
      </c>
      <c r="AT89" s="4">
        <f>+VLOOKUP(AT$3,Fondeo!$C$38:$CV$76,Costo_fondeo!$B89,FALSE)</f>
        <v>5.8243393710630356</v>
      </c>
      <c r="AU89" s="4">
        <f>+VLOOKUP(AU$3,Fondeo!$C$38:$CV$76,Costo_fondeo!$B89,FALSE)</f>
        <v>9.3637213658146194</v>
      </c>
      <c r="AV89" s="4">
        <f>+VLOOKUP(AV$3,Fondeo!$C$38:$CV$76,Costo_fondeo!$B89,FALSE)</f>
        <v>5.8191738317427815</v>
      </c>
      <c r="AW89" s="4">
        <f>+VLOOKUP(AW$3,Fondeo!$C$38:$CV$76,Costo_fondeo!$B89,FALSE)</f>
        <v>4.2318700626267285</v>
      </c>
      <c r="AX89" s="4">
        <f>+VLOOKUP(AX$3,Fondeo!$C$38:$CV$76,Costo_fondeo!$B89,FALSE)</f>
        <v>5.3968047509826018</v>
      </c>
      <c r="AY89" s="4">
        <f>+VLOOKUP(AY$3,Fondeo!$C$38:$CV$76,Costo_fondeo!$B89,FALSE)</f>
        <v>4.4888080310744876</v>
      </c>
    </row>
    <row r="90" spans="2:51" ht="16.5" x14ac:dyDescent="0.3">
      <c r="B90" s="1">
        <v>88</v>
      </c>
      <c r="C90" s="3">
        <v>43524</v>
      </c>
      <c r="D90" s="4">
        <f>+VLOOKUP(D$3,Fondeo!$C$5:CV$18,Costo_fondeo!$B90,FALSE)</f>
        <v>2.4034356884154211</v>
      </c>
      <c r="E90" s="4">
        <f>+VLOOKUP(E$3,Fondeo!$C$5:CW$18,Costo_fondeo!$B90,FALSE)</f>
        <v>2.5810809562140791</v>
      </c>
      <c r="F90" s="4">
        <f>+VLOOKUP(F$3,Fondeo!$C$5:CX$18,Costo_fondeo!$B90,FALSE)</f>
        <v>3.5302496009229363</v>
      </c>
      <c r="G90" s="4">
        <f>+VLOOKUP(G$3,Fondeo!$C$5:CY$18,Costo_fondeo!$B90,FALSE)</f>
        <v>3.3512971487288832</v>
      </c>
      <c r="H90" s="4">
        <f>+VLOOKUP(H$3,Fondeo!$C$5:CZ$18,Costo_fondeo!$B90,FALSE)</f>
        <v>1.8659959904249461</v>
      </c>
      <c r="I90" s="4">
        <f>+VLOOKUP(I$3,Fondeo!$C$5:DA$18,Costo_fondeo!$B90,FALSE)</f>
        <v>0.97693664261631363</v>
      </c>
      <c r="J90" s="4">
        <f>+VLOOKUP(J$3,Fondeo!$C$5:DB$18,Costo_fondeo!$B90,FALSE)</f>
        <v>2.1335886446517991</v>
      </c>
      <c r="K90" s="4">
        <f>+VLOOKUP(K$3,Fondeo!$C$5:DC$18,Costo_fondeo!$B90,FALSE)</f>
        <v>1.490226731256747</v>
      </c>
      <c r="L90" s="4">
        <f>+VLOOKUP(L$3,Fondeo!$C$5:DD$18,Costo_fondeo!$B90,FALSE)</f>
        <v>1.1935007918449012</v>
      </c>
      <c r="M90" s="4">
        <f>+VLOOKUP(M$3,Fondeo!$C$5:DE$18,Costo_fondeo!$B90,FALSE)</f>
        <v>1.8974975069487594</v>
      </c>
      <c r="N90" s="4">
        <f>+VLOOKUP(N$3,Fondeo!$C$38:$CV$76,Costo_fondeo!$B90,FALSE)</f>
        <v>4.7237844714048469</v>
      </c>
      <c r="O90" s="4">
        <f>+VLOOKUP(O$3,Fondeo!$C$38:$CV$76,Costo_fondeo!$B90,FALSE)</f>
        <v>0</v>
      </c>
      <c r="P90" s="4">
        <v>5.1500905732171098</v>
      </c>
      <c r="Q90" s="4">
        <f>+VLOOKUP(Q$3,Fondeo!$C$38:$CV$76,Costo_fondeo!$B90,FALSE)</f>
        <v>5.3122364268088109</v>
      </c>
      <c r="R90" s="4">
        <f>+VLOOKUP(R$3,Fondeo!$C$38:$CV$76,Costo_fondeo!$B90,FALSE)</f>
        <v>7.0762003509313347</v>
      </c>
      <c r="S90" s="4">
        <f>+VLOOKUP(S$3,Fondeo!$C$38:$CV$76,Costo_fondeo!$B90,FALSE)</f>
        <v>0</v>
      </c>
      <c r="T90" s="4">
        <f>+VLOOKUP(T$3,Fondeo!$C$38:$CV$76,Costo_fondeo!$B90,FALSE)</f>
        <v>0</v>
      </c>
      <c r="U90" s="4">
        <f>+VLOOKUP(U$3,Fondeo!$C$38:$CV$76,Costo_fondeo!$B90,FALSE)</f>
        <v>0</v>
      </c>
      <c r="V90" s="4">
        <f>+VLOOKUP(V$3,Fondeo!$C$38:$CV$76,Costo_fondeo!$B90,FALSE)</f>
        <v>0</v>
      </c>
      <c r="W90" s="4">
        <f>+VLOOKUP(W$3,Fondeo!$C$38:$CV$76,Costo_fondeo!$B90,FALSE)</f>
        <v>0</v>
      </c>
      <c r="X90" s="4">
        <f>+VLOOKUP(X$3,Fondeo!$C$38:$CV$76,Costo_fondeo!$B90,FALSE)</f>
        <v>0</v>
      </c>
      <c r="Y90" s="4">
        <f>+VLOOKUP(Y$3,Fondeo!$C$38:$CV$76,Costo_fondeo!$B90,FALSE)</f>
        <v>0</v>
      </c>
      <c r="Z90" s="4">
        <f>+VLOOKUP(Z$3,Fondeo!$C$38:$CV$76,Costo_fondeo!$B90,FALSE)</f>
        <v>0</v>
      </c>
      <c r="AA90" s="4">
        <f>+VLOOKUP(AA$3,Fondeo!$C$38:$CV$76,Costo_fondeo!$B90,FALSE)</f>
        <v>0</v>
      </c>
      <c r="AB90" s="4">
        <f>+VLOOKUP(AB$3,Fondeo!$C$38:$CV$76,Costo_fondeo!$B90,FALSE)</f>
        <v>4.7222613112997029</v>
      </c>
      <c r="AC90" s="4">
        <f>+VLOOKUP(AC$3,Fondeo!$C$38:$CV$76,Costo_fondeo!$B90,FALSE)</f>
        <v>6.1847052942779399</v>
      </c>
      <c r="AD90" s="4">
        <f>+VLOOKUP(AD$3,Fondeo!$C$38:$CV$76,Costo_fondeo!$B90,FALSE)</f>
        <v>6.6526947019393852</v>
      </c>
      <c r="AE90" s="4">
        <f>+VLOOKUP(AE$3,Fondeo!$C$38:$CV$76,Costo_fondeo!$B90,FALSE)</f>
        <v>13.103451221662112</v>
      </c>
      <c r="AF90" s="4">
        <f>+VLOOKUP(AF$3,Fondeo!$C$38:$CV$76,Costo_fondeo!$B90,FALSE)</f>
        <v>4.1742782675042465</v>
      </c>
      <c r="AG90" s="4">
        <f>+VLOOKUP(AG$3,Fondeo!$C$38:$CV$76,Costo_fondeo!$B90,FALSE)</f>
        <v>4.079036961253319</v>
      </c>
      <c r="AH90" s="4">
        <v>6.2249047125180503</v>
      </c>
      <c r="AI90" s="4">
        <f>+VLOOKUP(AI$3,Fondeo!$C$38:$CV$76,Costo_fondeo!$B90,FALSE)</f>
        <v>4.1795522149395063</v>
      </c>
      <c r="AJ90" s="4">
        <f>+VLOOKUP(AJ$3,Fondeo!$C$38:$CV$76,Costo_fondeo!$B90,FALSE)</f>
        <v>9.1742846195649115</v>
      </c>
      <c r="AK90" s="4">
        <f>+VLOOKUP(AK$3,Fondeo!$C$38:$CV$76,Costo_fondeo!$B90,FALSE)</f>
        <v>4.4492235487418403</v>
      </c>
      <c r="AL90" s="4">
        <f>+VLOOKUP(AL$3,Fondeo!$C$38:$CV$76,Costo_fondeo!$B90,FALSE)</f>
        <v>4.0907631270158538</v>
      </c>
      <c r="AM90" s="4">
        <v>6.3568378149194196</v>
      </c>
      <c r="AN90" s="4">
        <f>+VLOOKUP(AN$3,Fondeo!$C$38:$CV$76,Costo_fondeo!$B90,FALSE)</f>
        <v>5.7452849426315735</v>
      </c>
      <c r="AO90" s="4">
        <f>+VLOOKUP(AO$3,Fondeo!$C$38:$CV$76,Costo_fondeo!$B90,FALSE)</f>
        <v>6.2322893063315528</v>
      </c>
      <c r="AP90" s="4">
        <f>+VLOOKUP(AP$3,Fondeo!$C$38:$CV$76,Costo_fondeo!$B90,FALSE)</f>
        <v>0</v>
      </c>
      <c r="AQ90" s="4">
        <f>+VLOOKUP(AQ$3,Fondeo!$C$38:$CV$76,Costo_fondeo!$B90,FALSE)</f>
        <v>6.3248575287220055</v>
      </c>
      <c r="AR90" s="4">
        <f>+VLOOKUP(AR$3,Fondeo!$C$38:$CV$76,Costo_fondeo!$B90,FALSE)</f>
        <v>5.3710531735991403</v>
      </c>
      <c r="AS90" s="4">
        <f>+VLOOKUP(AS$3,Fondeo!$C$38:$CV$76,Costo_fondeo!$B90,FALSE)</f>
        <v>4.7300123661433355</v>
      </c>
      <c r="AT90" s="4">
        <f>+VLOOKUP(AT$3,Fondeo!$C$38:$CV$76,Costo_fondeo!$B90,FALSE)</f>
        <v>5.7880865574973601</v>
      </c>
      <c r="AU90" s="4">
        <f>+VLOOKUP(AU$3,Fondeo!$C$38:$CV$76,Costo_fondeo!$B90,FALSE)</f>
        <v>9.3475403805727115</v>
      </c>
      <c r="AV90" s="4">
        <f>+VLOOKUP(AV$3,Fondeo!$C$38:$CV$76,Costo_fondeo!$B90,FALSE)</f>
        <v>5.7913929789480916</v>
      </c>
      <c r="AW90" s="4">
        <f>+VLOOKUP(AW$3,Fondeo!$C$38:$CV$76,Costo_fondeo!$B90,FALSE)</f>
        <v>4.2440480124818247</v>
      </c>
      <c r="AX90" s="4">
        <f>+VLOOKUP(AX$3,Fondeo!$C$38:$CV$76,Costo_fondeo!$B90,FALSE)</f>
        <v>5.4246546751207596</v>
      </c>
      <c r="AY90" s="4">
        <f>+VLOOKUP(AY$3,Fondeo!$C$38:$CV$76,Costo_fondeo!$B90,FALSE)</f>
        <v>4.4856502109852885</v>
      </c>
    </row>
    <row r="91" spans="2:51" ht="16.5" x14ac:dyDescent="0.3">
      <c r="B91" s="1">
        <v>89</v>
      </c>
      <c r="C91" s="3">
        <v>43555</v>
      </c>
      <c r="D91" s="4">
        <f>+VLOOKUP(D$3,Fondeo!$C$5:CV$18,Costo_fondeo!$B91,FALSE)</f>
        <v>2.4584712815853762</v>
      </c>
      <c r="E91" s="4">
        <f>+VLOOKUP(E$3,Fondeo!$C$5:CW$18,Costo_fondeo!$B91,FALSE)</f>
        <v>2.6252207815663913</v>
      </c>
      <c r="F91" s="4">
        <f>+VLOOKUP(F$3,Fondeo!$C$5:CX$18,Costo_fondeo!$B91,FALSE)</f>
        <v>3.5756336975948781</v>
      </c>
      <c r="G91" s="4">
        <f>+VLOOKUP(G$3,Fondeo!$C$5:CY$18,Costo_fondeo!$B91,FALSE)</f>
        <v>3.3978733545336368</v>
      </c>
      <c r="H91" s="4">
        <f>+VLOOKUP(H$3,Fondeo!$C$5:CZ$18,Costo_fondeo!$B91,FALSE)</f>
        <v>1.912411118629108</v>
      </c>
      <c r="I91" s="4">
        <f>+VLOOKUP(I$3,Fondeo!$C$5:DA$18,Costo_fondeo!$B91,FALSE)</f>
        <v>0.98960252385120484</v>
      </c>
      <c r="J91" s="4">
        <f>+VLOOKUP(J$3,Fondeo!$C$5:DB$18,Costo_fondeo!$B91,FALSE)</f>
        <v>2.1822078834680072</v>
      </c>
      <c r="K91" s="4">
        <f>+VLOOKUP(K$3,Fondeo!$C$5:DC$18,Costo_fondeo!$B91,FALSE)</f>
        <v>1.5092403035343989</v>
      </c>
      <c r="L91" s="4">
        <f>+VLOOKUP(L$3,Fondeo!$C$5:DD$18,Costo_fondeo!$B91,FALSE)</f>
        <v>1.2101290430613474</v>
      </c>
      <c r="M91" s="4">
        <f>+VLOOKUP(M$3,Fondeo!$C$5:DE$18,Costo_fondeo!$B91,FALSE)</f>
        <v>1.9273183044475624</v>
      </c>
      <c r="N91" s="4">
        <f>+VLOOKUP(N$3,Fondeo!$C$38:$CV$76,Costo_fondeo!$B91,FALSE)</f>
        <v>4.7164807827059834</v>
      </c>
      <c r="O91" s="4">
        <f>+VLOOKUP(O$3,Fondeo!$C$38:$CV$76,Costo_fondeo!$B91,FALSE)</f>
        <v>0</v>
      </c>
      <c r="P91" s="4">
        <v>5.1010674786257999</v>
      </c>
      <c r="Q91" s="4">
        <f>+VLOOKUP(Q$3,Fondeo!$C$38:$CV$76,Costo_fondeo!$B91,FALSE)</f>
        <v>5.2859655222374649</v>
      </c>
      <c r="R91" s="4">
        <f>+VLOOKUP(R$3,Fondeo!$C$38:$CV$76,Costo_fondeo!$B91,FALSE)</f>
        <v>7.0294139848372215</v>
      </c>
      <c r="S91" s="4">
        <f>+VLOOKUP(S$3,Fondeo!$C$38:$CV$76,Costo_fondeo!$B91,FALSE)</f>
        <v>0</v>
      </c>
      <c r="T91" s="4">
        <f>+VLOOKUP(T$3,Fondeo!$C$38:$CV$76,Costo_fondeo!$B91,FALSE)</f>
        <v>0</v>
      </c>
      <c r="U91" s="4">
        <f>+VLOOKUP(U$3,Fondeo!$C$38:$CV$76,Costo_fondeo!$B91,FALSE)</f>
        <v>0</v>
      </c>
      <c r="V91" s="4">
        <f>+VLOOKUP(V$3,Fondeo!$C$38:$CV$76,Costo_fondeo!$B91,FALSE)</f>
        <v>0</v>
      </c>
      <c r="W91" s="4">
        <f>+VLOOKUP(W$3,Fondeo!$C$38:$CV$76,Costo_fondeo!$B91,FALSE)</f>
        <v>0</v>
      </c>
      <c r="X91" s="4">
        <f>+VLOOKUP(X$3,Fondeo!$C$38:$CV$76,Costo_fondeo!$B91,FALSE)</f>
        <v>0</v>
      </c>
      <c r="Y91" s="4">
        <f>+VLOOKUP(Y$3,Fondeo!$C$38:$CV$76,Costo_fondeo!$B91,FALSE)</f>
        <v>0</v>
      </c>
      <c r="Z91" s="4">
        <f>+VLOOKUP(Z$3,Fondeo!$C$38:$CV$76,Costo_fondeo!$B91,FALSE)</f>
        <v>0</v>
      </c>
      <c r="AA91" s="4">
        <f>+VLOOKUP(AA$3,Fondeo!$C$38:$CV$76,Costo_fondeo!$B91,FALSE)</f>
        <v>0</v>
      </c>
      <c r="AB91" s="4">
        <f>+VLOOKUP(AB$3,Fondeo!$C$38:$CV$76,Costo_fondeo!$B91,FALSE)</f>
        <v>4.6987009254256202</v>
      </c>
      <c r="AC91" s="4">
        <f>+VLOOKUP(AC$3,Fondeo!$C$38:$CV$76,Costo_fondeo!$B91,FALSE)</f>
        <v>6.1298958859488124</v>
      </c>
      <c r="AD91" s="4">
        <f>+VLOOKUP(AD$3,Fondeo!$C$38:$CV$76,Costo_fondeo!$B91,FALSE)</f>
        <v>6.6543881960833788</v>
      </c>
      <c r="AE91" s="4">
        <f>+VLOOKUP(AE$3,Fondeo!$C$38:$CV$76,Costo_fondeo!$B91,FALSE)</f>
        <v>13.112549594524964</v>
      </c>
      <c r="AF91" s="4">
        <f>+VLOOKUP(AF$3,Fondeo!$C$38:$CV$76,Costo_fondeo!$B91,FALSE)</f>
        <v>4.1830120264454251</v>
      </c>
      <c r="AG91" s="4">
        <f>+VLOOKUP(AG$3,Fondeo!$C$38:$CV$76,Costo_fondeo!$B91,FALSE)</f>
        <v>4.0546873424886769</v>
      </c>
      <c r="AH91" s="4">
        <v>6.2190201515704899</v>
      </c>
      <c r="AI91" s="4">
        <f>+VLOOKUP(AI$3,Fondeo!$C$38:$CV$76,Costo_fondeo!$B91,FALSE)</f>
        <v>4.1539687129757894</v>
      </c>
      <c r="AJ91" s="4">
        <f>+VLOOKUP(AJ$3,Fondeo!$C$38:$CV$76,Costo_fondeo!$B91,FALSE)</f>
        <v>9.0666505877015346</v>
      </c>
      <c r="AK91" s="4">
        <f>+VLOOKUP(AK$3,Fondeo!$C$38:$CV$76,Costo_fondeo!$B91,FALSE)</f>
        <v>4.4319754989685114</v>
      </c>
      <c r="AL91" s="4">
        <f>+VLOOKUP(AL$3,Fondeo!$C$38:$CV$76,Costo_fondeo!$B91,FALSE)</f>
        <v>4.0876096554666574</v>
      </c>
      <c r="AM91" s="4">
        <v>6.3185583401527703</v>
      </c>
      <c r="AN91" s="4">
        <f>+VLOOKUP(AN$3,Fondeo!$C$38:$CV$76,Costo_fondeo!$B91,FALSE)</f>
        <v>5.7359832746426997</v>
      </c>
      <c r="AO91" s="4">
        <f>+VLOOKUP(AO$3,Fondeo!$C$38:$CV$76,Costo_fondeo!$B91,FALSE)</f>
        <v>6.2021960221456283</v>
      </c>
      <c r="AP91" s="4">
        <f>+VLOOKUP(AP$3,Fondeo!$C$38:$CV$76,Costo_fondeo!$B91,FALSE)</f>
        <v>0</v>
      </c>
      <c r="AQ91" s="4">
        <f>+VLOOKUP(AQ$3,Fondeo!$C$38:$CV$76,Costo_fondeo!$B91,FALSE)</f>
        <v>6.2957782419079216</v>
      </c>
      <c r="AR91" s="4">
        <f>+VLOOKUP(AR$3,Fondeo!$C$38:$CV$76,Costo_fondeo!$B91,FALSE)</f>
        <v>5.3433701693419682</v>
      </c>
      <c r="AS91" s="4">
        <f>+VLOOKUP(AS$3,Fondeo!$C$38:$CV$76,Costo_fondeo!$B91,FALSE)</f>
        <v>4.7369964504211532</v>
      </c>
      <c r="AT91" s="4">
        <f>+VLOOKUP(AT$3,Fondeo!$C$38:$CV$76,Costo_fondeo!$B91,FALSE)</f>
        <v>5.753729328630806</v>
      </c>
      <c r="AU91" s="4">
        <f>+VLOOKUP(AU$3,Fondeo!$C$38:$CV$76,Costo_fondeo!$B91,FALSE)</f>
        <v>9.2896725589372267</v>
      </c>
      <c r="AV91" s="4">
        <f>+VLOOKUP(AV$3,Fondeo!$C$38:$CV$76,Costo_fondeo!$B91,FALSE)</f>
        <v>5.7270998855748001</v>
      </c>
      <c r="AW91" s="4">
        <f>+VLOOKUP(AW$3,Fondeo!$C$38:$CV$76,Costo_fondeo!$B91,FALSE)</f>
        <v>4.252298893625003</v>
      </c>
      <c r="AX91" s="4">
        <f>+VLOOKUP(AX$3,Fondeo!$C$38:$CV$76,Costo_fondeo!$B91,FALSE)</f>
        <v>5.4183873946844132</v>
      </c>
      <c r="AY91" s="4">
        <f>+VLOOKUP(AY$3,Fondeo!$C$38:$CV$76,Costo_fondeo!$B91,FALSE)</f>
        <v>4.4713946641945697</v>
      </c>
    </row>
    <row r="92" spans="2:51" ht="16.5" x14ac:dyDescent="0.3">
      <c r="B92" s="1">
        <v>90</v>
      </c>
      <c r="C92" s="3">
        <v>43585</v>
      </c>
      <c r="D92" s="4">
        <f>+VLOOKUP(D$3,Fondeo!$C$5:CV$18,Costo_fondeo!$B92,FALSE)</f>
        <v>2.5131086663412749</v>
      </c>
      <c r="E92" s="4">
        <f>+VLOOKUP(E$3,Fondeo!$C$5:CW$18,Costo_fondeo!$B92,FALSE)</f>
        <v>2.6610379118795864</v>
      </c>
      <c r="F92" s="4">
        <f>+VLOOKUP(F$3,Fondeo!$C$5:CX$18,Costo_fondeo!$B92,FALSE)</f>
        <v>3.6166083536803937</v>
      </c>
      <c r="G92" s="4">
        <f>+VLOOKUP(G$3,Fondeo!$C$5:CY$18,Costo_fondeo!$B92,FALSE)</f>
        <v>3.44820764039047</v>
      </c>
      <c r="H92" s="4">
        <f>+VLOOKUP(H$3,Fondeo!$C$5:CZ$18,Costo_fondeo!$B92,FALSE)</f>
        <v>1.9316525540743745</v>
      </c>
      <c r="I92" s="4">
        <f>+VLOOKUP(I$3,Fondeo!$C$5:DA$18,Costo_fondeo!$B92,FALSE)</f>
        <v>0.98909373008270618</v>
      </c>
      <c r="J92" s="4">
        <f>+VLOOKUP(J$3,Fondeo!$C$5:DB$18,Costo_fondeo!$B92,FALSE)</f>
        <v>2.2180439953582924</v>
      </c>
      <c r="K92" s="4">
        <f>+VLOOKUP(K$3,Fondeo!$C$5:DC$18,Costo_fondeo!$B92,FALSE)</f>
        <v>1.5246526384507992</v>
      </c>
      <c r="L92" s="4">
        <f>+VLOOKUP(L$3,Fondeo!$C$5:DD$18,Costo_fondeo!$B92,FALSE)</f>
        <v>1.2235518508621419</v>
      </c>
      <c r="M92" s="4">
        <f>+VLOOKUP(M$3,Fondeo!$C$5:DE$18,Costo_fondeo!$B92,FALSE)</f>
        <v>1.9541822809850415</v>
      </c>
      <c r="N92" s="4">
        <f>+VLOOKUP(N$3,Fondeo!$C$38:$CV$76,Costo_fondeo!$B92,FALSE)</f>
        <v>4.7060334613936492</v>
      </c>
      <c r="O92" s="4">
        <f>+VLOOKUP(O$3,Fondeo!$C$38:$CV$76,Costo_fondeo!$B92,FALSE)</f>
        <v>0</v>
      </c>
      <c r="P92" s="4">
        <v>5.0728550398805803</v>
      </c>
      <c r="Q92" s="4">
        <f>+VLOOKUP(Q$3,Fondeo!$C$38:$CV$76,Costo_fondeo!$B92,FALSE)</f>
        <v>5.2721568409956117</v>
      </c>
      <c r="R92" s="4">
        <f>+VLOOKUP(R$3,Fondeo!$C$38:$CV$76,Costo_fondeo!$B92,FALSE)</f>
        <v>6.97915764834974</v>
      </c>
      <c r="S92" s="4">
        <f>+VLOOKUP(S$3,Fondeo!$C$38:$CV$76,Costo_fondeo!$B92,FALSE)</f>
        <v>0</v>
      </c>
      <c r="T92" s="4">
        <f>+VLOOKUP(T$3,Fondeo!$C$38:$CV$76,Costo_fondeo!$B92,FALSE)</f>
        <v>0</v>
      </c>
      <c r="U92" s="4">
        <f>+VLOOKUP(U$3,Fondeo!$C$38:$CV$76,Costo_fondeo!$B92,FALSE)</f>
        <v>0</v>
      </c>
      <c r="V92" s="4">
        <f>+VLOOKUP(V$3,Fondeo!$C$38:$CV$76,Costo_fondeo!$B92,FALSE)</f>
        <v>0</v>
      </c>
      <c r="W92" s="4">
        <f>+VLOOKUP(W$3,Fondeo!$C$38:$CV$76,Costo_fondeo!$B92,FALSE)</f>
        <v>0</v>
      </c>
      <c r="X92" s="4">
        <f>+VLOOKUP(X$3,Fondeo!$C$38:$CV$76,Costo_fondeo!$B92,FALSE)</f>
        <v>0</v>
      </c>
      <c r="Y92" s="4">
        <f>+VLOOKUP(Y$3,Fondeo!$C$38:$CV$76,Costo_fondeo!$B92,FALSE)</f>
        <v>0</v>
      </c>
      <c r="Z92" s="4">
        <f>+VLOOKUP(Z$3,Fondeo!$C$38:$CV$76,Costo_fondeo!$B92,FALSE)</f>
        <v>0</v>
      </c>
      <c r="AA92" s="4">
        <f>+VLOOKUP(AA$3,Fondeo!$C$38:$CV$76,Costo_fondeo!$B92,FALSE)</f>
        <v>0</v>
      </c>
      <c r="AB92" s="4">
        <f>+VLOOKUP(AB$3,Fondeo!$C$38:$CV$76,Costo_fondeo!$B92,FALSE)</f>
        <v>4.6732170795295165</v>
      </c>
      <c r="AC92" s="4">
        <f>+VLOOKUP(AC$3,Fondeo!$C$38:$CV$76,Costo_fondeo!$B92,FALSE)</f>
        <v>6.0868584664081951</v>
      </c>
      <c r="AD92" s="4">
        <f>+VLOOKUP(AD$3,Fondeo!$C$38:$CV$76,Costo_fondeo!$B92,FALSE)</f>
        <v>6.6528706780288864</v>
      </c>
      <c r="AE92" s="4">
        <f>+VLOOKUP(AE$3,Fondeo!$C$38:$CV$76,Costo_fondeo!$B92,FALSE)</f>
        <v>13.120597881244233</v>
      </c>
      <c r="AF92" s="4">
        <f>+VLOOKUP(AF$3,Fondeo!$C$38:$CV$76,Costo_fondeo!$B92,FALSE)</f>
        <v>4.1983556915228135</v>
      </c>
      <c r="AG92" s="4">
        <f>+VLOOKUP(AG$3,Fondeo!$C$38:$CV$76,Costo_fondeo!$B92,FALSE)</f>
        <v>4.0438348304389207</v>
      </c>
      <c r="AH92" s="4">
        <v>6.1947282093701403</v>
      </c>
      <c r="AI92" s="4">
        <f>+VLOOKUP(AI$3,Fondeo!$C$38:$CV$76,Costo_fondeo!$B92,FALSE)</f>
        <v>4.1155331497198135</v>
      </c>
      <c r="AJ92" s="4">
        <f>+VLOOKUP(AJ$3,Fondeo!$C$38:$CV$76,Costo_fondeo!$B92,FALSE)</f>
        <v>8.9018879414146337</v>
      </c>
      <c r="AK92" s="4">
        <f>+VLOOKUP(AK$3,Fondeo!$C$38:$CV$76,Costo_fondeo!$B92,FALSE)</f>
        <v>4.4154095023594246</v>
      </c>
      <c r="AL92" s="4">
        <f>+VLOOKUP(AL$3,Fondeo!$C$38:$CV$76,Costo_fondeo!$B92,FALSE)</f>
        <v>4.0886428672916404</v>
      </c>
      <c r="AM92" s="4">
        <v>6.2753337901848498</v>
      </c>
      <c r="AN92" s="4">
        <f>+VLOOKUP(AN$3,Fondeo!$C$38:$CV$76,Costo_fondeo!$B92,FALSE)</f>
        <v>5.7404526565768288</v>
      </c>
      <c r="AO92" s="4">
        <f>+VLOOKUP(AO$3,Fondeo!$C$38:$CV$76,Costo_fondeo!$B92,FALSE)</f>
        <v>6.1553775669229838</v>
      </c>
      <c r="AP92" s="4">
        <f>+VLOOKUP(AP$3,Fondeo!$C$38:$CV$76,Costo_fondeo!$B92,FALSE)</f>
        <v>0</v>
      </c>
      <c r="AQ92" s="4">
        <f>+VLOOKUP(AQ$3,Fondeo!$C$38:$CV$76,Costo_fondeo!$B92,FALSE)</f>
        <v>6.2790300714271856</v>
      </c>
      <c r="AR92" s="4">
        <f>+VLOOKUP(AR$3,Fondeo!$C$38:$CV$76,Costo_fondeo!$B92,FALSE)</f>
        <v>5.3113759054618512</v>
      </c>
      <c r="AS92" s="4">
        <f>+VLOOKUP(AS$3,Fondeo!$C$38:$CV$76,Costo_fondeo!$B92,FALSE)</f>
        <v>4.7357435627231874</v>
      </c>
      <c r="AT92" s="4">
        <f>+VLOOKUP(AT$3,Fondeo!$C$38:$CV$76,Costo_fondeo!$B92,FALSE)</f>
        <v>5.735014111495067</v>
      </c>
      <c r="AU92" s="4">
        <f>+VLOOKUP(AU$3,Fondeo!$C$38:$CV$76,Costo_fondeo!$B92,FALSE)</f>
        <v>9.2585844651967939</v>
      </c>
      <c r="AV92" s="4">
        <f>+VLOOKUP(AV$3,Fondeo!$C$38:$CV$76,Costo_fondeo!$B92,FALSE)</f>
        <v>5.6945764634132594</v>
      </c>
      <c r="AW92" s="4">
        <f>+VLOOKUP(AW$3,Fondeo!$C$38:$CV$76,Costo_fondeo!$B92,FALSE)</f>
        <v>4.2615903822985315</v>
      </c>
      <c r="AX92" s="4">
        <f>+VLOOKUP(AX$3,Fondeo!$C$38:$CV$76,Costo_fondeo!$B92,FALSE)</f>
        <v>5.4152165493012161</v>
      </c>
      <c r="AY92" s="4">
        <f>+VLOOKUP(AY$3,Fondeo!$C$38:$CV$76,Costo_fondeo!$B92,FALSE)</f>
        <v>4.4914381816537317</v>
      </c>
    </row>
    <row r="93" spans="2:51" ht="16.5" x14ac:dyDescent="0.3">
      <c r="B93" s="1">
        <v>91</v>
      </c>
      <c r="C93" s="3">
        <v>43616</v>
      </c>
      <c r="D93" s="4">
        <f>+VLOOKUP(D$3,Fondeo!$C$5:CV$18,Costo_fondeo!$B93,FALSE)</f>
        <v>2.5478914565936921</v>
      </c>
      <c r="E93" s="4">
        <f>+VLOOKUP(E$3,Fondeo!$C$5:CW$18,Costo_fondeo!$B93,FALSE)</f>
        <v>2.6993025173607808</v>
      </c>
      <c r="F93" s="4">
        <f>+VLOOKUP(F$3,Fondeo!$C$5:CX$18,Costo_fondeo!$B93,FALSE)</f>
        <v>3.6349987192257247</v>
      </c>
      <c r="G93" s="4">
        <f>+VLOOKUP(G$3,Fondeo!$C$5:CY$18,Costo_fondeo!$B93,FALSE)</f>
        <v>3.5052737104999183</v>
      </c>
      <c r="H93" s="4">
        <f>+VLOOKUP(H$3,Fondeo!$C$5:CZ$18,Costo_fondeo!$B93,FALSE)</f>
        <v>1.9823094533105479</v>
      </c>
      <c r="I93" s="4">
        <f>+VLOOKUP(I$3,Fondeo!$C$5:DA$18,Costo_fondeo!$B93,FALSE)</f>
        <v>0.99065495529773107</v>
      </c>
      <c r="J93" s="4">
        <f>+VLOOKUP(J$3,Fondeo!$C$5:DB$18,Costo_fondeo!$B93,FALSE)</f>
        <v>2.2296483045667723</v>
      </c>
      <c r="K93" s="4">
        <f>+VLOOKUP(K$3,Fondeo!$C$5:DC$18,Costo_fondeo!$B93,FALSE)</f>
        <v>1.5407963183802835</v>
      </c>
      <c r="L93" s="4">
        <f>+VLOOKUP(L$3,Fondeo!$C$5:DD$18,Costo_fondeo!$B93,FALSE)</f>
        <v>1.2358409667601071</v>
      </c>
      <c r="M93" s="4">
        <f>+VLOOKUP(M$3,Fondeo!$C$5:DE$18,Costo_fondeo!$B93,FALSE)</f>
        <v>1.9913671928965604</v>
      </c>
      <c r="N93" s="4">
        <f>+VLOOKUP(N$3,Fondeo!$C$38:$CV$76,Costo_fondeo!$B93,FALSE)</f>
        <v>4.6975936822335091</v>
      </c>
      <c r="O93" s="4">
        <f>+VLOOKUP(O$3,Fondeo!$C$38:$CV$76,Costo_fondeo!$B93,FALSE)</f>
        <v>0</v>
      </c>
      <c r="P93" s="4">
        <v>5.0314126328155302</v>
      </c>
      <c r="Q93" s="4">
        <f>+VLOOKUP(Q$3,Fondeo!$C$38:$CV$76,Costo_fondeo!$B93,FALSE)</f>
        <v>5.2581816896933908</v>
      </c>
      <c r="R93" s="4">
        <f>+VLOOKUP(R$3,Fondeo!$C$38:$CV$76,Costo_fondeo!$B93,FALSE)</f>
        <v>6.9568419745833552</v>
      </c>
      <c r="S93" s="4">
        <f>+VLOOKUP(S$3,Fondeo!$C$38:$CV$76,Costo_fondeo!$B93,FALSE)</f>
        <v>0</v>
      </c>
      <c r="T93" s="4">
        <f>+VLOOKUP(T$3,Fondeo!$C$38:$CV$76,Costo_fondeo!$B93,FALSE)</f>
        <v>0</v>
      </c>
      <c r="U93" s="4">
        <f>+VLOOKUP(U$3,Fondeo!$C$38:$CV$76,Costo_fondeo!$B93,FALSE)</f>
        <v>0</v>
      </c>
      <c r="V93" s="4">
        <f>+VLOOKUP(V$3,Fondeo!$C$38:$CV$76,Costo_fondeo!$B93,FALSE)</f>
        <v>0</v>
      </c>
      <c r="W93" s="4">
        <f>+VLOOKUP(W$3,Fondeo!$C$38:$CV$76,Costo_fondeo!$B93,FALSE)</f>
        <v>0</v>
      </c>
      <c r="X93" s="4">
        <f>+VLOOKUP(X$3,Fondeo!$C$38:$CV$76,Costo_fondeo!$B93,FALSE)</f>
        <v>0</v>
      </c>
      <c r="Y93" s="4">
        <f>+VLOOKUP(Y$3,Fondeo!$C$38:$CV$76,Costo_fondeo!$B93,FALSE)</f>
        <v>0</v>
      </c>
      <c r="Z93" s="4">
        <f>+VLOOKUP(Z$3,Fondeo!$C$38:$CV$76,Costo_fondeo!$B93,FALSE)</f>
        <v>0</v>
      </c>
      <c r="AA93" s="4">
        <f>+VLOOKUP(AA$3,Fondeo!$C$38:$CV$76,Costo_fondeo!$B93,FALSE)</f>
        <v>0</v>
      </c>
      <c r="AB93" s="4">
        <f>+VLOOKUP(AB$3,Fondeo!$C$38:$CV$76,Costo_fondeo!$B93,FALSE)</f>
        <v>4.6499335916121867</v>
      </c>
      <c r="AC93" s="4">
        <f>+VLOOKUP(AC$3,Fondeo!$C$38:$CV$76,Costo_fondeo!$B93,FALSE)</f>
        <v>6.0484479411358754</v>
      </c>
      <c r="AD93" s="4">
        <f>+VLOOKUP(AD$3,Fondeo!$C$38:$CV$76,Costo_fondeo!$B93,FALSE)</f>
        <v>6.6493012737214414</v>
      </c>
      <c r="AE93" s="4">
        <f>+VLOOKUP(AE$3,Fondeo!$C$38:$CV$76,Costo_fondeo!$B93,FALSE)</f>
        <v>13.131329749852206</v>
      </c>
      <c r="AF93" s="4">
        <f>+VLOOKUP(AF$3,Fondeo!$C$38:$CV$76,Costo_fondeo!$B93,FALSE)</f>
        <v>4.2242406933692962</v>
      </c>
      <c r="AG93" s="4">
        <f>+VLOOKUP(AG$3,Fondeo!$C$38:$CV$76,Costo_fondeo!$B93,FALSE)</f>
        <v>4.0359371571263809</v>
      </c>
      <c r="AH93" s="4">
        <v>6.1732048168376901</v>
      </c>
      <c r="AI93" s="4">
        <f>+VLOOKUP(AI$3,Fondeo!$C$38:$CV$76,Costo_fondeo!$B93,FALSE)</f>
        <v>4.0865138163216308</v>
      </c>
      <c r="AJ93" s="4">
        <f>+VLOOKUP(AJ$3,Fondeo!$C$38:$CV$76,Costo_fondeo!$B93,FALSE)</f>
        <v>8.8209623609761181</v>
      </c>
      <c r="AK93" s="4">
        <f>+VLOOKUP(AK$3,Fondeo!$C$38:$CV$76,Costo_fondeo!$B93,FALSE)</f>
        <v>4.4032646698498743</v>
      </c>
      <c r="AL93" s="4">
        <f>+VLOOKUP(AL$3,Fondeo!$C$38:$CV$76,Costo_fondeo!$B93,FALSE)</f>
        <v>4.1016969274438111</v>
      </c>
      <c r="AM93" s="4">
        <v>6.2318661873677303</v>
      </c>
      <c r="AN93" s="4">
        <f>+VLOOKUP(AN$3,Fondeo!$C$38:$CV$76,Costo_fondeo!$B93,FALSE)</f>
        <v>5.7491129211638725</v>
      </c>
      <c r="AO93" s="4">
        <f>+VLOOKUP(AO$3,Fondeo!$C$38:$CV$76,Costo_fondeo!$B93,FALSE)</f>
        <v>6.1199529695178407</v>
      </c>
      <c r="AP93" s="4">
        <f>+VLOOKUP(AP$3,Fondeo!$C$38:$CV$76,Costo_fondeo!$B93,FALSE)</f>
        <v>0</v>
      </c>
      <c r="AQ93" s="4">
        <f>+VLOOKUP(AQ$3,Fondeo!$C$38:$CV$76,Costo_fondeo!$B93,FALSE)</f>
        <v>6.2564665349069344</v>
      </c>
      <c r="AR93" s="4">
        <f>+VLOOKUP(AR$3,Fondeo!$C$38:$CV$76,Costo_fondeo!$B93,FALSE)</f>
        <v>5.2726229541329781</v>
      </c>
      <c r="AS93" s="4">
        <f>+VLOOKUP(AS$3,Fondeo!$C$38:$CV$76,Costo_fondeo!$B93,FALSE)</f>
        <v>4.7317943659911235</v>
      </c>
      <c r="AT93" s="4">
        <f>+VLOOKUP(AT$3,Fondeo!$C$38:$CV$76,Costo_fondeo!$B93,FALSE)</f>
        <v>5.7278274315518809</v>
      </c>
      <c r="AU93" s="4">
        <f>+VLOOKUP(AU$3,Fondeo!$C$38:$CV$76,Costo_fondeo!$B93,FALSE)</f>
        <v>9.2010316361203586</v>
      </c>
      <c r="AV93" s="4">
        <f>+VLOOKUP(AV$3,Fondeo!$C$38:$CV$76,Costo_fondeo!$B93,FALSE)</f>
        <v>5.6738123413661201</v>
      </c>
      <c r="AW93" s="4">
        <f>+VLOOKUP(AW$3,Fondeo!$C$38:$CV$76,Costo_fondeo!$B93,FALSE)</f>
        <v>4.2712891547765475</v>
      </c>
      <c r="AX93" s="4">
        <f>+VLOOKUP(AX$3,Fondeo!$C$38:$CV$76,Costo_fondeo!$B93,FALSE)</f>
        <v>5.4103770543447522</v>
      </c>
      <c r="AY93" s="4">
        <f>+VLOOKUP(AY$3,Fondeo!$C$38:$CV$76,Costo_fondeo!$B93,FALSE)</f>
        <v>4.4865836636130734</v>
      </c>
    </row>
    <row r="94" spans="2:51" ht="16.5" x14ac:dyDescent="0.3">
      <c r="B94" s="1">
        <v>92</v>
      </c>
      <c r="C94" s="3">
        <v>43646</v>
      </c>
      <c r="D94" s="4">
        <f>+VLOOKUP(D$3,Fondeo!$C$5:CV$18,Costo_fondeo!$B94,FALSE)</f>
        <v>2.6170832222095224</v>
      </c>
      <c r="E94" s="4">
        <f>+VLOOKUP(E$3,Fondeo!$C$5:CW$18,Costo_fondeo!$B94,FALSE)</f>
        <v>2.738838335513083</v>
      </c>
      <c r="F94" s="4">
        <f>+VLOOKUP(F$3,Fondeo!$C$5:CX$18,Costo_fondeo!$B94,FALSE)</f>
        <v>3.6712268139612259</v>
      </c>
      <c r="G94" s="4">
        <f>+VLOOKUP(G$3,Fondeo!$C$5:CY$18,Costo_fondeo!$B94,FALSE)</f>
        <v>3.5397104965206596</v>
      </c>
      <c r="H94" s="4">
        <f>+VLOOKUP(H$3,Fondeo!$C$5:CZ$18,Costo_fondeo!$B94,FALSE)</f>
        <v>2.0835172835259579</v>
      </c>
      <c r="I94" s="4">
        <f>+VLOOKUP(I$3,Fondeo!$C$5:DA$18,Costo_fondeo!$B94,FALSE)</f>
        <v>0.99826286835655254</v>
      </c>
      <c r="J94" s="4">
        <f>+VLOOKUP(J$3,Fondeo!$C$5:DB$18,Costo_fondeo!$B94,FALSE)</f>
        <v>2.2480080264716267</v>
      </c>
      <c r="K94" s="4">
        <f>+VLOOKUP(K$3,Fondeo!$C$5:DC$18,Costo_fondeo!$B94,FALSE)</f>
        <v>1.5525528159634763</v>
      </c>
      <c r="L94" s="4">
        <f>+VLOOKUP(L$3,Fondeo!$C$5:DD$18,Costo_fondeo!$B94,FALSE)</f>
        <v>1.2468085868326548</v>
      </c>
      <c r="M94" s="4">
        <f>+VLOOKUP(M$3,Fondeo!$C$5:DE$18,Costo_fondeo!$B94,FALSE)</f>
        <v>2.0285327599439733</v>
      </c>
      <c r="N94" s="4">
        <f>+VLOOKUP(N$3,Fondeo!$C$38:$CV$76,Costo_fondeo!$B94,FALSE)</f>
        <v>4.6893689398856244</v>
      </c>
      <c r="O94" s="4">
        <f>+VLOOKUP(O$3,Fondeo!$C$38:$CV$76,Costo_fondeo!$B94,FALSE)</f>
        <v>0</v>
      </c>
      <c r="P94" s="4">
        <v>4.9875881205497397</v>
      </c>
      <c r="Q94" s="4">
        <f>+VLOOKUP(Q$3,Fondeo!$C$38:$CV$76,Costo_fondeo!$B94,FALSE)</f>
        <v>5.2457645770310055</v>
      </c>
      <c r="R94" s="4">
        <f>+VLOOKUP(R$3,Fondeo!$C$38:$CV$76,Costo_fondeo!$B94,FALSE)</f>
        <v>6.9135621607577278</v>
      </c>
      <c r="S94" s="4">
        <f>+VLOOKUP(S$3,Fondeo!$C$38:$CV$76,Costo_fondeo!$B94,FALSE)</f>
        <v>0</v>
      </c>
      <c r="T94" s="4">
        <f>+VLOOKUP(T$3,Fondeo!$C$38:$CV$76,Costo_fondeo!$B94,FALSE)</f>
        <v>0</v>
      </c>
      <c r="U94" s="4">
        <f>+VLOOKUP(U$3,Fondeo!$C$38:$CV$76,Costo_fondeo!$B94,FALSE)</f>
        <v>0</v>
      </c>
      <c r="V94" s="4">
        <f>+VLOOKUP(V$3,Fondeo!$C$38:$CV$76,Costo_fondeo!$B94,FALSE)</f>
        <v>0</v>
      </c>
      <c r="W94" s="4">
        <f>+VLOOKUP(W$3,Fondeo!$C$38:$CV$76,Costo_fondeo!$B94,FALSE)</f>
        <v>0</v>
      </c>
      <c r="X94" s="4">
        <f>+VLOOKUP(X$3,Fondeo!$C$38:$CV$76,Costo_fondeo!$B94,FALSE)</f>
        <v>0</v>
      </c>
      <c r="Y94" s="4">
        <f>+VLOOKUP(Y$3,Fondeo!$C$38:$CV$76,Costo_fondeo!$B94,FALSE)</f>
        <v>0</v>
      </c>
      <c r="Z94" s="4">
        <f>+VLOOKUP(Z$3,Fondeo!$C$38:$CV$76,Costo_fondeo!$B94,FALSE)</f>
        <v>0</v>
      </c>
      <c r="AA94" s="4">
        <f>+VLOOKUP(AA$3,Fondeo!$C$38:$CV$76,Costo_fondeo!$B94,FALSE)</f>
        <v>0</v>
      </c>
      <c r="AB94" s="4">
        <f>+VLOOKUP(AB$3,Fondeo!$C$38:$CV$76,Costo_fondeo!$B94,FALSE)</f>
        <v>4.6293434109554825</v>
      </c>
      <c r="AC94" s="4">
        <f>+VLOOKUP(AC$3,Fondeo!$C$38:$CV$76,Costo_fondeo!$B94,FALSE)</f>
        <v>6.0063799389718309</v>
      </c>
      <c r="AD94" s="4">
        <f>+VLOOKUP(AD$3,Fondeo!$C$38:$CV$76,Costo_fondeo!$B94,FALSE)</f>
        <v>6.6389473065558784</v>
      </c>
      <c r="AE94" s="4">
        <f>+VLOOKUP(AE$3,Fondeo!$C$38:$CV$76,Costo_fondeo!$B94,FALSE)</f>
        <v>13.166924769626384</v>
      </c>
      <c r="AF94" s="4">
        <f>+VLOOKUP(AF$3,Fondeo!$C$38:$CV$76,Costo_fondeo!$B94,FALSE)</f>
        <v>4.2491197606094682</v>
      </c>
      <c r="AG94" s="4">
        <f>+VLOOKUP(AG$3,Fondeo!$C$38:$CV$76,Costo_fondeo!$B94,FALSE)</f>
        <v>4.0410860757251728</v>
      </c>
      <c r="AH94" s="4">
        <v>6.1134803663051498</v>
      </c>
      <c r="AI94" s="4">
        <f>+VLOOKUP(AI$3,Fondeo!$C$38:$CV$76,Costo_fondeo!$B94,FALSE)</f>
        <v>4.0589090162444847</v>
      </c>
      <c r="AJ94" s="4">
        <f>+VLOOKUP(AJ$3,Fondeo!$C$38:$CV$76,Costo_fondeo!$B94,FALSE)</f>
        <v>8.7313862530739428</v>
      </c>
      <c r="AK94" s="4">
        <f>+VLOOKUP(AK$3,Fondeo!$C$38:$CV$76,Costo_fondeo!$B94,FALSE)</f>
        <v>4.3712183251142296</v>
      </c>
      <c r="AL94" s="4">
        <f>+VLOOKUP(AL$3,Fondeo!$C$38:$CV$76,Costo_fondeo!$B94,FALSE)</f>
        <v>4.1120135730862515</v>
      </c>
      <c r="AM94" s="4">
        <v>6.1927462702802201</v>
      </c>
      <c r="AN94" s="4">
        <f>+VLOOKUP(AN$3,Fondeo!$C$38:$CV$76,Costo_fondeo!$B94,FALSE)</f>
        <v>5.7392009949565255</v>
      </c>
      <c r="AO94" s="4">
        <f>+VLOOKUP(AO$3,Fondeo!$C$38:$CV$76,Costo_fondeo!$B94,FALSE)</f>
        <v>6.1084260929363108</v>
      </c>
      <c r="AP94" s="4">
        <f>+VLOOKUP(AP$3,Fondeo!$C$38:$CV$76,Costo_fondeo!$B94,FALSE)</f>
        <v>0</v>
      </c>
      <c r="AQ94" s="4">
        <f>+VLOOKUP(AQ$3,Fondeo!$C$38:$CV$76,Costo_fondeo!$B94,FALSE)</f>
        <v>6.2379127409454371</v>
      </c>
      <c r="AR94" s="4">
        <f>+VLOOKUP(AR$3,Fondeo!$C$38:$CV$76,Costo_fondeo!$B94,FALSE)</f>
        <v>5.2562309545258525</v>
      </c>
      <c r="AS94" s="4">
        <f>+VLOOKUP(AS$3,Fondeo!$C$38:$CV$76,Costo_fondeo!$B94,FALSE)</f>
        <v>4.75319971431278</v>
      </c>
      <c r="AT94" s="4">
        <f>+VLOOKUP(AT$3,Fondeo!$C$38:$CV$76,Costo_fondeo!$B94,FALSE)</f>
        <v>5.7162229554193607</v>
      </c>
      <c r="AU94" s="4">
        <f>+VLOOKUP(AU$3,Fondeo!$C$38:$CV$76,Costo_fondeo!$B94,FALSE)</f>
        <v>9.1760018603568394</v>
      </c>
      <c r="AV94" s="4">
        <f>+VLOOKUP(AV$3,Fondeo!$C$38:$CV$76,Costo_fondeo!$B94,FALSE)</f>
        <v>5.6502380155552752</v>
      </c>
      <c r="AW94" s="4">
        <f>+VLOOKUP(AW$3,Fondeo!$C$38:$CV$76,Costo_fondeo!$B94,FALSE)</f>
        <v>4.2785524301073075</v>
      </c>
      <c r="AX94" s="4">
        <f>+VLOOKUP(AX$3,Fondeo!$C$38:$CV$76,Costo_fondeo!$B94,FALSE)</f>
        <v>5.3605362300848354</v>
      </c>
      <c r="AY94" s="4">
        <f>+VLOOKUP(AY$3,Fondeo!$C$38:$CV$76,Costo_fondeo!$B94,FALSE)</f>
        <v>4.487137541953814</v>
      </c>
    </row>
    <row r="95" spans="2:51" ht="16.5" x14ac:dyDescent="0.3">
      <c r="B95" s="1">
        <v>93</v>
      </c>
      <c r="C95" s="3">
        <v>43677</v>
      </c>
      <c r="D95" s="4">
        <f>+VLOOKUP(D$3,Fondeo!$C$5:CV$18,Costo_fondeo!$B95,FALSE)</f>
        <v>2.6633016955093156</v>
      </c>
      <c r="E95" s="4">
        <f>+VLOOKUP(E$3,Fondeo!$C$5:CW$18,Costo_fondeo!$B95,FALSE)</f>
        <v>2.7819080088103272</v>
      </c>
      <c r="F95" s="4">
        <f>+VLOOKUP(F$3,Fondeo!$C$5:CX$18,Costo_fondeo!$B95,FALSE)</f>
        <v>3.6993487276767691</v>
      </c>
      <c r="G95" s="4">
        <f>+VLOOKUP(G$3,Fondeo!$C$5:CY$18,Costo_fondeo!$B95,FALSE)</f>
        <v>3.5903795174255482</v>
      </c>
      <c r="H95" s="4">
        <f>+VLOOKUP(H$3,Fondeo!$C$5:CZ$18,Costo_fondeo!$B95,FALSE)</f>
        <v>2.0857121627238828</v>
      </c>
      <c r="I95" s="4">
        <f>+VLOOKUP(I$3,Fondeo!$C$5:DA$18,Costo_fondeo!$B95,FALSE)</f>
        <v>1.0065829663751771</v>
      </c>
      <c r="J95" s="4">
        <f>+VLOOKUP(J$3,Fondeo!$C$5:DB$18,Costo_fondeo!$B95,FALSE)</f>
        <v>2.2610638537628294</v>
      </c>
      <c r="K95" s="4">
        <f>+VLOOKUP(K$3,Fondeo!$C$5:DC$18,Costo_fondeo!$B95,FALSE)</f>
        <v>1.5658794943143963</v>
      </c>
      <c r="L95" s="4">
        <f>+VLOOKUP(L$3,Fondeo!$C$5:DD$18,Costo_fondeo!$B95,FALSE)</f>
        <v>1.2586209731275457</v>
      </c>
      <c r="M95" s="4">
        <f>+VLOOKUP(M$3,Fondeo!$C$5:DE$18,Costo_fondeo!$B95,FALSE)</f>
        <v>2.0387052042762415</v>
      </c>
      <c r="N95" s="4">
        <f>+VLOOKUP(N$3,Fondeo!$C$38:$CV$76,Costo_fondeo!$B95,FALSE)</f>
        <v>4.6893990818869637</v>
      </c>
      <c r="O95" s="4">
        <f>+VLOOKUP(O$3,Fondeo!$C$38:$CV$76,Costo_fondeo!$B95,FALSE)</f>
        <v>0</v>
      </c>
      <c r="P95" s="4">
        <v>4.9445772164511101</v>
      </c>
      <c r="Q95" s="4">
        <f>+VLOOKUP(Q$3,Fondeo!$C$38:$CV$76,Costo_fondeo!$B95,FALSE)</f>
        <v>5.2145274015570582</v>
      </c>
      <c r="R95" s="4">
        <f>+VLOOKUP(R$3,Fondeo!$C$38:$CV$76,Costo_fondeo!$B95,FALSE)</f>
        <v>6.8935389004984655</v>
      </c>
      <c r="S95" s="4">
        <f>+VLOOKUP(S$3,Fondeo!$C$38:$CV$76,Costo_fondeo!$B95,FALSE)</f>
        <v>0</v>
      </c>
      <c r="T95" s="4">
        <f>+VLOOKUP(T$3,Fondeo!$C$38:$CV$76,Costo_fondeo!$B95,FALSE)</f>
        <v>0</v>
      </c>
      <c r="U95" s="4">
        <f>+VLOOKUP(U$3,Fondeo!$C$38:$CV$76,Costo_fondeo!$B95,FALSE)</f>
        <v>0</v>
      </c>
      <c r="V95" s="4">
        <f>+VLOOKUP(V$3,Fondeo!$C$38:$CV$76,Costo_fondeo!$B95,FALSE)</f>
        <v>0</v>
      </c>
      <c r="W95" s="4">
        <f>+VLOOKUP(W$3,Fondeo!$C$38:$CV$76,Costo_fondeo!$B95,FALSE)</f>
        <v>0</v>
      </c>
      <c r="X95" s="4">
        <f>+VLOOKUP(X$3,Fondeo!$C$38:$CV$76,Costo_fondeo!$B95,FALSE)</f>
        <v>0</v>
      </c>
      <c r="Y95" s="4">
        <f>+VLOOKUP(Y$3,Fondeo!$C$38:$CV$76,Costo_fondeo!$B95,FALSE)</f>
        <v>0</v>
      </c>
      <c r="Z95" s="4">
        <f>+VLOOKUP(Z$3,Fondeo!$C$38:$CV$76,Costo_fondeo!$B95,FALSE)</f>
        <v>0</v>
      </c>
      <c r="AA95" s="4">
        <f>+VLOOKUP(AA$3,Fondeo!$C$38:$CV$76,Costo_fondeo!$B95,FALSE)</f>
        <v>0</v>
      </c>
      <c r="AB95" s="4">
        <f>+VLOOKUP(AB$3,Fondeo!$C$38:$CV$76,Costo_fondeo!$B95,FALSE)</f>
        <v>4.6036569633402307</v>
      </c>
      <c r="AC95" s="4">
        <f>+VLOOKUP(AC$3,Fondeo!$C$38:$CV$76,Costo_fondeo!$B95,FALSE)</f>
        <v>5.9783854923308901</v>
      </c>
      <c r="AD95" s="4">
        <f>+VLOOKUP(AD$3,Fondeo!$C$38:$CV$76,Costo_fondeo!$B95,FALSE)</f>
        <v>6.6527101075537107</v>
      </c>
      <c r="AE95" s="4">
        <f>+VLOOKUP(AE$3,Fondeo!$C$38:$CV$76,Costo_fondeo!$B95,FALSE)</f>
        <v>12.44657429528929</v>
      </c>
      <c r="AF95" s="4">
        <f>+VLOOKUP(AF$3,Fondeo!$C$38:$CV$76,Costo_fondeo!$B95,FALSE)</f>
        <v>4.2686438386133601</v>
      </c>
      <c r="AG95" s="4">
        <f>+VLOOKUP(AG$3,Fondeo!$C$38:$CV$76,Costo_fondeo!$B95,FALSE)</f>
        <v>4.0607152456801803</v>
      </c>
      <c r="AH95" s="4">
        <v>6.0427266661871597</v>
      </c>
      <c r="AI95" s="4">
        <f>+VLOOKUP(AI$3,Fondeo!$C$38:$CV$76,Costo_fondeo!$B95,FALSE)</f>
        <v>4.0235478570804872</v>
      </c>
      <c r="AJ95" s="4">
        <f>+VLOOKUP(AJ$3,Fondeo!$C$38:$CV$76,Costo_fondeo!$B95,FALSE)</f>
        <v>8.6688319823278839</v>
      </c>
      <c r="AK95" s="4">
        <f>+VLOOKUP(AK$3,Fondeo!$C$38:$CV$76,Costo_fondeo!$B95,FALSE)</f>
        <v>4.3447783346298552</v>
      </c>
      <c r="AL95" s="4">
        <f>+VLOOKUP(AL$3,Fondeo!$C$38:$CV$76,Costo_fondeo!$B95,FALSE)</f>
        <v>4.1290326043951762</v>
      </c>
      <c r="AM95" s="4">
        <v>6.1489611701117104</v>
      </c>
      <c r="AN95" s="4">
        <f>+VLOOKUP(AN$3,Fondeo!$C$38:$CV$76,Costo_fondeo!$B95,FALSE)</f>
        <v>5.7430554292551523</v>
      </c>
      <c r="AO95" s="4">
        <f>+VLOOKUP(AO$3,Fondeo!$C$38:$CV$76,Costo_fondeo!$B95,FALSE)</f>
        <v>6.108562175567636</v>
      </c>
      <c r="AP95" s="4">
        <f>+VLOOKUP(AP$3,Fondeo!$C$38:$CV$76,Costo_fondeo!$B95,FALSE)</f>
        <v>0</v>
      </c>
      <c r="AQ95" s="4">
        <f>+VLOOKUP(AQ$3,Fondeo!$C$38:$CV$76,Costo_fondeo!$B95,FALSE)</f>
        <v>6.1988101882605973</v>
      </c>
      <c r="AR95" s="4">
        <f>+VLOOKUP(AR$3,Fondeo!$C$38:$CV$76,Costo_fondeo!$B95,FALSE)</f>
        <v>5.2270462384475547</v>
      </c>
      <c r="AS95" s="4">
        <f>+VLOOKUP(AS$3,Fondeo!$C$38:$CV$76,Costo_fondeo!$B95,FALSE)</f>
        <v>4.7823880094757651</v>
      </c>
      <c r="AT95" s="4">
        <f>+VLOOKUP(AT$3,Fondeo!$C$38:$CV$76,Costo_fondeo!$B95,FALSE)</f>
        <v>5.6585668729570759</v>
      </c>
      <c r="AU95" s="4">
        <f>+VLOOKUP(AU$3,Fondeo!$C$38:$CV$76,Costo_fondeo!$B95,FALSE)</f>
        <v>9.1513461441057515</v>
      </c>
      <c r="AV95" s="4">
        <f>+VLOOKUP(AV$3,Fondeo!$C$38:$CV$76,Costo_fondeo!$B95,FALSE)</f>
        <v>5.6369127857268913</v>
      </c>
      <c r="AW95" s="4">
        <f>+VLOOKUP(AW$3,Fondeo!$C$38:$CV$76,Costo_fondeo!$B95,FALSE)</f>
        <v>4.2809373209661761</v>
      </c>
      <c r="AX95" s="4">
        <f>+VLOOKUP(AX$3,Fondeo!$C$38:$CV$76,Costo_fondeo!$B95,FALSE)</f>
        <v>5.3476177237530367</v>
      </c>
      <c r="AY95" s="4">
        <f>+VLOOKUP(AY$3,Fondeo!$C$38:$CV$76,Costo_fondeo!$B95,FALSE)</f>
        <v>4.4940738205880546</v>
      </c>
    </row>
    <row r="96" spans="2:51" ht="16.5" x14ac:dyDescent="0.3">
      <c r="B96" s="1">
        <v>94</v>
      </c>
      <c r="C96" s="3">
        <v>43708</v>
      </c>
      <c r="D96" s="4">
        <f>+VLOOKUP(D$3,Fondeo!$C$5:CV$18,Costo_fondeo!$B96,FALSE)</f>
        <v>2.6629343122205986</v>
      </c>
      <c r="E96" s="4">
        <f>+VLOOKUP(E$3,Fondeo!$C$5:CW$18,Costo_fondeo!$B96,FALSE)</f>
        <v>2.8106147286839565</v>
      </c>
      <c r="F96" s="4">
        <f>+VLOOKUP(F$3,Fondeo!$C$5:CX$18,Costo_fondeo!$B96,FALSE)</f>
        <v>3.7187904283130715</v>
      </c>
      <c r="G96" s="4">
        <f>+VLOOKUP(G$3,Fondeo!$C$5:CY$18,Costo_fondeo!$B96,FALSE)</f>
        <v>3.6442063570789087</v>
      </c>
      <c r="H96" s="4">
        <f>+VLOOKUP(H$3,Fondeo!$C$5:CZ$18,Costo_fondeo!$B96,FALSE)</f>
        <v>2.072961790165702</v>
      </c>
      <c r="I96" s="4">
        <f>+VLOOKUP(I$3,Fondeo!$C$5:DA$18,Costo_fondeo!$B96,FALSE)</f>
        <v>0.99958584988210764</v>
      </c>
      <c r="J96" s="4">
        <f>+VLOOKUP(J$3,Fondeo!$C$5:DB$18,Costo_fondeo!$B96,FALSE)</f>
        <v>2.2784539226238247</v>
      </c>
      <c r="K96" s="4">
        <f>+VLOOKUP(K$3,Fondeo!$C$5:DC$18,Costo_fondeo!$B96,FALSE)</f>
        <v>1.5781405478643837</v>
      </c>
      <c r="L96" s="4">
        <f>+VLOOKUP(L$3,Fondeo!$C$5:DD$18,Costo_fondeo!$B96,FALSE)</f>
        <v>1.2684467083490079</v>
      </c>
      <c r="M96" s="4">
        <f>+VLOOKUP(M$3,Fondeo!$C$5:DE$18,Costo_fondeo!$B96,FALSE)</f>
        <v>2.0523524101028445</v>
      </c>
      <c r="N96" s="4">
        <f>+VLOOKUP(N$3,Fondeo!$C$38:$CV$76,Costo_fondeo!$B96,FALSE)</f>
        <v>4.6710352064620384</v>
      </c>
      <c r="O96" s="4">
        <f>+VLOOKUP(O$3,Fondeo!$C$38:$CV$76,Costo_fondeo!$B96,FALSE)</f>
        <v>0</v>
      </c>
      <c r="P96" s="4">
        <v>4.9204834308539898</v>
      </c>
      <c r="Q96" s="4">
        <f>+VLOOKUP(Q$3,Fondeo!$C$38:$CV$76,Costo_fondeo!$B96,FALSE)</f>
        <v>5.2183820842790958</v>
      </c>
      <c r="R96" s="4">
        <f>+VLOOKUP(R$3,Fondeo!$C$38:$CV$76,Costo_fondeo!$B96,FALSE)</f>
        <v>6.8661801319842839</v>
      </c>
      <c r="S96" s="4">
        <f>+VLOOKUP(S$3,Fondeo!$C$38:$CV$76,Costo_fondeo!$B96,FALSE)</f>
        <v>0</v>
      </c>
      <c r="T96" s="4">
        <f>+VLOOKUP(T$3,Fondeo!$C$38:$CV$76,Costo_fondeo!$B96,FALSE)</f>
        <v>0</v>
      </c>
      <c r="U96" s="4">
        <f>+VLOOKUP(U$3,Fondeo!$C$38:$CV$76,Costo_fondeo!$B96,FALSE)</f>
        <v>0</v>
      </c>
      <c r="V96" s="4">
        <f>+VLOOKUP(V$3,Fondeo!$C$38:$CV$76,Costo_fondeo!$B96,FALSE)</f>
        <v>0</v>
      </c>
      <c r="W96" s="4">
        <f>+VLOOKUP(W$3,Fondeo!$C$38:$CV$76,Costo_fondeo!$B96,FALSE)</f>
        <v>0</v>
      </c>
      <c r="X96" s="4">
        <f>+VLOOKUP(X$3,Fondeo!$C$38:$CV$76,Costo_fondeo!$B96,FALSE)</f>
        <v>0</v>
      </c>
      <c r="Y96" s="4">
        <f>+VLOOKUP(Y$3,Fondeo!$C$38:$CV$76,Costo_fondeo!$B96,FALSE)</f>
        <v>0</v>
      </c>
      <c r="Z96" s="4">
        <f>+VLOOKUP(Z$3,Fondeo!$C$38:$CV$76,Costo_fondeo!$B96,FALSE)</f>
        <v>0</v>
      </c>
      <c r="AA96" s="4">
        <f>+VLOOKUP(AA$3,Fondeo!$C$38:$CV$76,Costo_fondeo!$B96,FALSE)</f>
        <v>0</v>
      </c>
      <c r="AB96" s="4">
        <f>+VLOOKUP(AB$3,Fondeo!$C$38:$CV$76,Costo_fondeo!$B96,FALSE)</f>
        <v>4.5773056235927037</v>
      </c>
      <c r="AC96" s="4">
        <f>+VLOOKUP(AC$3,Fondeo!$C$38:$CV$76,Costo_fondeo!$B96,FALSE)</f>
        <v>5.945113333349096</v>
      </c>
      <c r="AD96" s="4">
        <f>+VLOOKUP(AD$3,Fondeo!$C$38:$CV$76,Costo_fondeo!$B96,FALSE)</f>
        <v>6.671998870628995</v>
      </c>
      <c r="AE96" s="4">
        <f>+VLOOKUP(AE$3,Fondeo!$C$38:$CV$76,Costo_fondeo!$B96,FALSE)</f>
        <v>11.7235424883731</v>
      </c>
      <c r="AF96" s="4">
        <f>+VLOOKUP(AF$3,Fondeo!$C$38:$CV$76,Costo_fondeo!$B96,FALSE)</f>
        <v>4.296160782738859</v>
      </c>
      <c r="AG96" s="4">
        <f>+VLOOKUP(AG$3,Fondeo!$C$38:$CV$76,Costo_fondeo!$B96,FALSE)</f>
        <v>4.0704127678753839</v>
      </c>
      <c r="AH96" s="4">
        <v>6.0621887085842596</v>
      </c>
      <c r="AI96" s="4">
        <f>+VLOOKUP(AI$3,Fondeo!$C$38:$CV$76,Costo_fondeo!$B96,FALSE)</f>
        <v>3.9870464115712352</v>
      </c>
      <c r="AJ96" s="4">
        <f>+VLOOKUP(AJ$3,Fondeo!$C$38:$CV$76,Costo_fondeo!$B96,FALSE)</f>
        <v>8.6578793257054389</v>
      </c>
      <c r="AK96" s="4">
        <f>+VLOOKUP(AK$3,Fondeo!$C$38:$CV$76,Costo_fondeo!$B96,FALSE)</f>
        <v>4.293802981423652</v>
      </c>
      <c r="AL96" s="4">
        <f>+VLOOKUP(AL$3,Fondeo!$C$38:$CV$76,Costo_fondeo!$B96,FALSE)</f>
        <v>4.1369364785898473</v>
      </c>
      <c r="AM96" s="4">
        <v>6.1133116541030201</v>
      </c>
      <c r="AN96" s="4">
        <f>+VLOOKUP(AN$3,Fondeo!$C$38:$CV$76,Costo_fondeo!$B96,FALSE)</f>
        <v>5.7512513664455209</v>
      </c>
      <c r="AO96" s="4">
        <f>+VLOOKUP(AO$3,Fondeo!$C$38:$CV$76,Costo_fondeo!$B96,FALSE)</f>
        <v>6.1062333713457644</v>
      </c>
      <c r="AP96" s="4">
        <f>+VLOOKUP(AP$3,Fondeo!$C$38:$CV$76,Costo_fondeo!$B96,FALSE)</f>
        <v>0</v>
      </c>
      <c r="AQ96" s="4">
        <f>+VLOOKUP(AQ$3,Fondeo!$C$38:$CV$76,Costo_fondeo!$B96,FALSE)</f>
        <v>6.1669280342344006</v>
      </c>
      <c r="AR96" s="4">
        <f>+VLOOKUP(AR$3,Fondeo!$C$38:$CV$76,Costo_fondeo!$B96,FALSE)</f>
        <v>5.1950502036984272</v>
      </c>
      <c r="AS96" s="4">
        <f>+VLOOKUP(AS$3,Fondeo!$C$38:$CV$76,Costo_fondeo!$B96,FALSE)</f>
        <v>4.826406386937351</v>
      </c>
      <c r="AT96" s="4">
        <f>+VLOOKUP(AT$3,Fondeo!$C$38:$CV$76,Costo_fondeo!$B96,FALSE)</f>
        <v>5.6022072606465061</v>
      </c>
      <c r="AU96" s="4">
        <f>+VLOOKUP(AU$3,Fondeo!$C$38:$CV$76,Costo_fondeo!$B96,FALSE)</f>
        <v>9.1408920128338416</v>
      </c>
      <c r="AV96" s="4">
        <f>+VLOOKUP(AV$3,Fondeo!$C$38:$CV$76,Costo_fondeo!$B96,FALSE)</f>
        <v>5.6063964704957527</v>
      </c>
      <c r="AW96" s="4">
        <f>+VLOOKUP(AW$3,Fondeo!$C$38:$CV$76,Costo_fondeo!$B96,FALSE)</f>
        <v>4.2840602703023514</v>
      </c>
      <c r="AX96" s="4">
        <f>+VLOOKUP(AX$3,Fondeo!$C$38:$CV$76,Costo_fondeo!$B96,FALSE)</f>
        <v>5.3294298988227302</v>
      </c>
      <c r="AY96" s="4">
        <f>+VLOOKUP(AY$3,Fondeo!$C$38:$CV$76,Costo_fondeo!$B96,FALSE)</f>
        <v>4.4931306245091083</v>
      </c>
    </row>
    <row r="97" spans="2:51" ht="16.5" x14ac:dyDescent="0.3">
      <c r="B97" s="1">
        <v>95</v>
      </c>
      <c r="C97" s="3">
        <v>43738</v>
      </c>
      <c r="D97" s="4">
        <f>+VLOOKUP(D$3,Fondeo!$C$5:CV$18,Costo_fondeo!$B97,FALSE)</f>
        <v>2.6521346778871595</v>
      </c>
      <c r="E97" s="4">
        <f>+VLOOKUP(E$3,Fondeo!$C$5:CW$18,Costo_fondeo!$B97,FALSE)</f>
        <v>2.8275684603066784</v>
      </c>
      <c r="F97" s="4">
        <f>+VLOOKUP(F$3,Fondeo!$C$5:CX$18,Costo_fondeo!$B97,FALSE)</f>
        <v>3.7391107160963335</v>
      </c>
      <c r="G97" s="4">
        <f>+VLOOKUP(G$3,Fondeo!$C$5:CY$18,Costo_fondeo!$B97,FALSE)</f>
        <v>3.6830473715744083</v>
      </c>
      <c r="H97" s="4">
        <f>+VLOOKUP(H$3,Fondeo!$C$5:CZ$18,Costo_fondeo!$B97,FALSE)</f>
        <v>2.0268604613926544</v>
      </c>
      <c r="I97" s="4">
        <f>+VLOOKUP(I$3,Fondeo!$C$5:DA$18,Costo_fondeo!$B97,FALSE)</f>
        <v>1.0544893576349927</v>
      </c>
      <c r="J97" s="4">
        <f>+VLOOKUP(J$3,Fondeo!$C$5:DB$18,Costo_fondeo!$B97,FALSE)</f>
        <v>2.2835566640597564</v>
      </c>
      <c r="K97" s="4">
        <f>+VLOOKUP(K$3,Fondeo!$C$5:DC$18,Costo_fondeo!$B97,FALSE)</f>
        <v>1.584241970525136</v>
      </c>
      <c r="L97" s="4">
        <f>+VLOOKUP(L$3,Fondeo!$C$5:DD$18,Costo_fondeo!$B97,FALSE)</f>
        <v>1.2849464440418983</v>
      </c>
      <c r="M97" s="4">
        <f>+VLOOKUP(M$3,Fondeo!$C$5:DE$18,Costo_fondeo!$B97,FALSE)</f>
        <v>2.0522738022602161</v>
      </c>
      <c r="N97" s="4">
        <f>+VLOOKUP(N$3,Fondeo!$C$38:$CV$76,Costo_fondeo!$B97,FALSE)</f>
        <v>4.6517469924630541</v>
      </c>
      <c r="O97" s="4">
        <f>+VLOOKUP(O$3,Fondeo!$C$38:$CV$76,Costo_fondeo!$B97,FALSE)</f>
        <v>0</v>
      </c>
      <c r="P97" s="4">
        <v>4.8838447645858203</v>
      </c>
      <c r="Q97" s="4">
        <f>+VLOOKUP(Q$3,Fondeo!$C$38:$CV$76,Costo_fondeo!$B97,FALSE)</f>
        <v>5.201081889490772</v>
      </c>
      <c r="R97" s="4">
        <f>+VLOOKUP(R$3,Fondeo!$C$38:$CV$76,Costo_fondeo!$B97,FALSE)</f>
        <v>6.8278530587225745</v>
      </c>
      <c r="S97" s="4">
        <f>+VLOOKUP(S$3,Fondeo!$C$38:$CV$76,Costo_fondeo!$B97,FALSE)</f>
        <v>0</v>
      </c>
      <c r="T97" s="4">
        <f>+VLOOKUP(T$3,Fondeo!$C$38:$CV$76,Costo_fondeo!$B97,FALSE)</f>
        <v>0</v>
      </c>
      <c r="U97" s="4">
        <f>+VLOOKUP(U$3,Fondeo!$C$38:$CV$76,Costo_fondeo!$B97,FALSE)</f>
        <v>0</v>
      </c>
      <c r="V97" s="4">
        <f>+VLOOKUP(V$3,Fondeo!$C$38:$CV$76,Costo_fondeo!$B97,FALSE)</f>
        <v>0</v>
      </c>
      <c r="W97" s="4">
        <f>+VLOOKUP(W$3,Fondeo!$C$38:$CV$76,Costo_fondeo!$B97,FALSE)</f>
        <v>0</v>
      </c>
      <c r="X97" s="4">
        <f>+VLOOKUP(X$3,Fondeo!$C$38:$CV$76,Costo_fondeo!$B97,FALSE)</f>
        <v>0</v>
      </c>
      <c r="Y97" s="4">
        <f>+VLOOKUP(Y$3,Fondeo!$C$38:$CV$76,Costo_fondeo!$B97,FALSE)</f>
        <v>0</v>
      </c>
      <c r="Z97" s="4">
        <f>+VLOOKUP(Z$3,Fondeo!$C$38:$CV$76,Costo_fondeo!$B97,FALSE)</f>
        <v>0</v>
      </c>
      <c r="AA97" s="4">
        <f>+VLOOKUP(AA$3,Fondeo!$C$38:$CV$76,Costo_fondeo!$B97,FALSE)</f>
        <v>0</v>
      </c>
      <c r="AB97" s="4">
        <f>+VLOOKUP(AB$3,Fondeo!$C$38:$CV$76,Costo_fondeo!$B97,FALSE)</f>
        <v>4.5550216965637702</v>
      </c>
      <c r="AC97" s="4">
        <f>+VLOOKUP(AC$3,Fondeo!$C$38:$CV$76,Costo_fondeo!$B97,FALSE)</f>
        <v>5.9037193702888278</v>
      </c>
      <c r="AD97" s="4">
        <f>+VLOOKUP(AD$3,Fondeo!$C$38:$CV$76,Costo_fondeo!$B97,FALSE)</f>
        <v>6.672441157103755</v>
      </c>
      <c r="AE97" s="4">
        <f>+VLOOKUP(AE$3,Fondeo!$C$38:$CV$76,Costo_fondeo!$B97,FALSE)</f>
        <v>11.023183227211456</v>
      </c>
      <c r="AF97" s="4">
        <f>+VLOOKUP(AF$3,Fondeo!$C$38:$CV$76,Costo_fondeo!$B97,FALSE)</f>
        <v>4.3293964672122094</v>
      </c>
      <c r="AG97" s="4">
        <f>+VLOOKUP(AG$3,Fondeo!$C$38:$CV$76,Costo_fondeo!$B97,FALSE)</f>
        <v>4.0772020962930871</v>
      </c>
      <c r="AH97" s="4">
        <v>6.0728541584243203</v>
      </c>
      <c r="AI97" s="4">
        <f>+VLOOKUP(AI$3,Fondeo!$C$38:$CV$76,Costo_fondeo!$B97,FALSE)</f>
        <v>3.9624217975862011</v>
      </c>
      <c r="AJ97" s="4">
        <f>+VLOOKUP(AJ$3,Fondeo!$C$38:$CV$76,Costo_fondeo!$B97,FALSE)</f>
        <v>8.5880405478823842</v>
      </c>
      <c r="AK97" s="4">
        <f>+VLOOKUP(AK$3,Fondeo!$C$38:$CV$76,Costo_fondeo!$B97,FALSE)</f>
        <v>4.2742788194689059</v>
      </c>
      <c r="AL97" s="4">
        <f>+VLOOKUP(AL$3,Fondeo!$C$38:$CV$76,Costo_fondeo!$B97,FALSE)</f>
        <v>4.140625026101989</v>
      </c>
      <c r="AM97" s="4">
        <v>6.1003817896425803</v>
      </c>
      <c r="AN97" s="4">
        <f>+VLOOKUP(AN$3,Fondeo!$C$38:$CV$76,Costo_fondeo!$B97,FALSE)</f>
        <v>5.735196954319254</v>
      </c>
      <c r="AO97" s="4">
        <f>+VLOOKUP(AO$3,Fondeo!$C$38:$CV$76,Costo_fondeo!$B97,FALSE)</f>
        <v>6.0860470868666825</v>
      </c>
      <c r="AP97" s="4">
        <f>+VLOOKUP(AP$3,Fondeo!$C$38:$CV$76,Costo_fondeo!$B97,FALSE)</f>
        <v>0</v>
      </c>
      <c r="AQ97" s="4">
        <f>+VLOOKUP(AQ$3,Fondeo!$C$38:$CV$76,Costo_fondeo!$B97,FALSE)</f>
        <v>6.1414475124126575</v>
      </c>
      <c r="AR97" s="4">
        <f>+VLOOKUP(AR$3,Fondeo!$C$38:$CV$76,Costo_fondeo!$B97,FALSE)</f>
        <v>5.1716165462247412</v>
      </c>
      <c r="AS97" s="4">
        <f>+VLOOKUP(AS$3,Fondeo!$C$38:$CV$76,Costo_fondeo!$B97,FALSE)</f>
        <v>4.8645580950758989</v>
      </c>
      <c r="AT97" s="4">
        <f>+VLOOKUP(AT$3,Fondeo!$C$38:$CV$76,Costo_fondeo!$B97,FALSE)</f>
        <v>5.5406491199763259</v>
      </c>
      <c r="AU97" s="4">
        <f>+VLOOKUP(AU$3,Fondeo!$C$38:$CV$76,Costo_fondeo!$B97,FALSE)</f>
        <v>9.0247639929986878</v>
      </c>
      <c r="AV97" s="4">
        <f>+VLOOKUP(AV$3,Fondeo!$C$38:$CV$76,Costo_fondeo!$B97,FALSE)</f>
        <v>5.5859457700933017</v>
      </c>
      <c r="AW97" s="4">
        <f>+VLOOKUP(AW$3,Fondeo!$C$38:$CV$76,Costo_fondeo!$B97,FALSE)</f>
        <v>4.2766158992049847</v>
      </c>
      <c r="AX97" s="4">
        <f>+VLOOKUP(AX$3,Fondeo!$C$38:$CV$76,Costo_fondeo!$B97,FALSE)</f>
        <v>5.3119216026249605</v>
      </c>
      <c r="AY97" s="4">
        <f>+VLOOKUP(AY$3,Fondeo!$C$38:$CV$76,Costo_fondeo!$B97,FALSE)</f>
        <v>4.5078950387276215</v>
      </c>
    </row>
    <row r="98" spans="2:51" ht="16.5" x14ac:dyDescent="0.3">
      <c r="B98" s="1">
        <v>96</v>
      </c>
      <c r="C98" s="3">
        <v>43769</v>
      </c>
      <c r="D98" s="4">
        <f>+VLOOKUP(D$3,Fondeo!$C$5:CV$18,Costo_fondeo!$B98,FALSE)</f>
        <v>2.6648582031055672</v>
      </c>
      <c r="E98" s="4">
        <f>+VLOOKUP(E$3,Fondeo!$C$5:CW$18,Costo_fondeo!$B98,FALSE)</f>
        <v>2.8529986450397051</v>
      </c>
      <c r="F98" s="4">
        <f>+VLOOKUP(F$3,Fondeo!$C$5:CX$18,Costo_fondeo!$B98,FALSE)</f>
        <v>3.7603389762370285</v>
      </c>
      <c r="G98" s="4">
        <f>+VLOOKUP(G$3,Fondeo!$C$5:CY$18,Costo_fondeo!$B98,FALSE)</f>
        <v>3.7091485149612553</v>
      </c>
      <c r="H98" s="4">
        <f>+VLOOKUP(H$3,Fondeo!$C$5:CZ$18,Costo_fondeo!$B98,FALSE)</f>
        <v>1.98695561683387</v>
      </c>
      <c r="I98" s="4">
        <f>+VLOOKUP(I$3,Fondeo!$C$5:DA$18,Costo_fondeo!$B98,FALSE)</f>
        <v>1.0469695823032219</v>
      </c>
      <c r="J98" s="4">
        <f>+VLOOKUP(J$3,Fondeo!$C$5:DB$18,Costo_fondeo!$B98,FALSE)</f>
        <v>2.2897807582927787</v>
      </c>
      <c r="K98" s="4">
        <f>+VLOOKUP(K$3,Fondeo!$C$5:DC$18,Costo_fondeo!$B98,FALSE)</f>
        <v>1.5868591036354456</v>
      </c>
      <c r="L98" s="4">
        <f>+VLOOKUP(L$3,Fondeo!$C$5:DD$18,Costo_fondeo!$B98,FALSE)</f>
        <v>1.2851984221754222</v>
      </c>
      <c r="M98" s="4">
        <f>+VLOOKUP(M$3,Fondeo!$C$5:DE$18,Costo_fondeo!$B98,FALSE)</f>
        <v>2.0490616272348547</v>
      </c>
      <c r="N98" s="4">
        <f>+VLOOKUP(N$3,Fondeo!$C$38:$CV$76,Costo_fondeo!$B98,FALSE)</f>
        <v>4.6379034783659501</v>
      </c>
      <c r="O98" s="4">
        <f>+VLOOKUP(O$3,Fondeo!$C$38:$CV$76,Costo_fondeo!$B98,FALSE)</f>
        <v>0</v>
      </c>
      <c r="P98" s="4">
        <v>4.85186390507483</v>
      </c>
      <c r="Q98" s="4">
        <f>+VLOOKUP(Q$3,Fondeo!$C$38:$CV$76,Costo_fondeo!$B98,FALSE)</f>
        <v>5.1896141062570837</v>
      </c>
      <c r="R98" s="4">
        <f>+VLOOKUP(R$3,Fondeo!$C$38:$CV$76,Costo_fondeo!$B98,FALSE)</f>
        <v>6.7916693222931199</v>
      </c>
      <c r="S98" s="4">
        <f>+VLOOKUP(S$3,Fondeo!$C$38:$CV$76,Costo_fondeo!$B98,FALSE)</f>
        <v>0</v>
      </c>
      <c r="T98" s="4">
        <f>+VLOOKUP(T$3,Fondeo!$C$38:$CV$76,Costo_fondeo!$B98,FALSE)</f>
        <v>0</v>
      </c>
      <c r="U98" s="4">
        <f>+VLOOKUP(U$3,Fondeo!$C$38:$CV$76,Costo_fondeo!$B98,FALSE)</f>
        <v>0</v>
      </c>
      <c r="V98" s="4">
        <f>+VLOOKUP(V$3,Fondeo!$C$38:$CV$76,Costo_fondeo!$B98,FALSE)</f>
        <v>0</v>
      </c>
      <c r="W98" s="4">
        <f>+VLOOKUP(W$3,Fondeo!$C$38:$CV$76,Costo_fondeo!$B98,FALSE)</f>
        <v>0</v>
      </c>
      <c r="X98" s="4">
        <f>+VLOOKUP(X$3,Fondeo!$C$38:$CV$76,Costo_fondeo!$B98,FALSE)</f>
        <v>0</v>
      </c>
      <c r="Y98" s="4">
        <f>+VLOOKUP(Y$3,Fondeo!$C$38:$CV$76,Costo_fondeo!$B98,FALSE)</f>
        <v>0</v>
      </c>
      <c r="Z98" s="4">
        <f>+VLOOKUP(Z$3,Fondeo!$C$38:$CV$76,Costo_fondeo!$B98,FALSE)</f>
        <v>0</v>
      </c>
      <c r="AA98" s="4">
        <f>+VLOOKUP(AA$3,Fondeo!$C$38:$CV$76,Costo_fondeo!$B98,FALSE)</f>
        <v>0</v>
      </c>
      <c r="AB98" s="4">
        <f>+VLOOKUP(AB$3,Fondeo!$C$38:$CV$76,Costo_fondeo!$B98,FALSE)</f>
        <v>4.5403648124865761</v>
      </c>
      <c r="AC98" s="4">
        <f>+VLOOKUP(AC$3,Fondeo!$C$38:$CV$76,Costo_fondeo!$B98,FALSE)</f>
        <v>5.8695255355486067</v>
      </c>
      <c r="AD98" s="4">
        <f>+VLOOKUP(AD$3,Fondeo!$C$38:$CV$76,Costo_fondeo!$B98,FALSE)</f>
        <v>6.6597725623901161</v>
      </c>
      <c r="AE98" s="4">
        <f>+VLOOKUP(AE$3,Fondeo!$C$38:$CV$76,Costo_fondeo!$B98,FALSE)</f>
        <v>9.9071997859801737</v>
      </c>
      <c r="AF98" s="4">
        <f>+VLOOKUP(AF$3,Fondeo!$C$38:$CV$76,Costo_fondeo!$B98,FALSE)</f>
        <v>4.363976293532251</v>
      </c>
      <c r="AG98" s="4">
        <f>+VLOOKUP(AG$3,Fondeo!$C$38:$CV$76,Costo_fondeo!$B98,FALSE)</f>
        <v>4.0911199611700857</v>
      </c>
      <c r="AH98" s="4">
        <v>6.1365368670417304</v>
      </c>
      <c r="AI98" s="4">
        <f>+VLOOKUP(AI$3,Fondeo!$C$38:$CV$76,Costo_fondeo!$B98,FALSE)</f>
        <v>3.9346096867650857</v>
      </c>
      <c r="AJ98" s="4">
        <f>+VLOOKUP(AJ$3,Fondeo!$C$38:$CV$76,Costo_fondeo!$B98,FALSE)</f>
        <v>8.5417359896209071</v>
      </c>
      <c r="AK98" s="4">
        <f>+VLOOKUP(AK$3,Fondeo!$C$38:$CV$76,Costo_fondeo!$B98,FALSE)</f>
        <v>4.2446984188394685</v>
      </c>
      <c r="AL98" s="4">
        <f>+VLOOKUP(AL$3,Fondeo!$C$38:$CV$76,Costo_fondeo!$B98,FALSE)</f>
        <v>4.1474165677314057</v>
      </c>
      <c r="AM98" s="4">
        <v>6.0964078433846902</v>
      </c>
      <c r="AN98" s="4">
        <f>+VLOOKUP(AN$3,Fondeo!$C$38:$CV$76,Costo_fondeo!$B98,FALSE)</f>
        <v>5.7088578247473549</v>
      </c>
      <c r="AO98" s="4">
        <f>+VLOOKUP(AO$3,Fondeo!$C$38:$CV$76,Costo_fondeo!$B98,FALSE)</f>
        <v>6.056579649998687</v>
      </c>
      <c r="AP98" s="4">
        <f>+VLOOKUP(AP$3,Fondeo!$C$38:$CV$76,Costo_fondeo!$B98,FALSE)</f>
        <v>0</v>
      </c>
      <c r="AQ98" s="4">
        <f>+VLOOKUP(AQ$3,Fondeo!$C$38:$CV$76,Costo_fondeo!$B98,FALSE)</f>
        <v>6.1110404314239828</v>
      </c>
      <c r="AR98" s="4">
        <f>+VLOOKUP(AR$3,Fondeo!$C$38:$CV$76,Costo_fondeo!$B98,FALSE)</f>
        <v>5.1387079334693739</v>
      </c>
      <c r="AS98" s="4">
        <f>+VLOOKUP(AS$3,Fondeo!$C$38:$CV$76,Costo_fondeo!$B98,FALSE)</f>
        <v>4.8984583712318912</v>
      </c>
      <c r="AT98" s="4">
        <f>+VLOOKUP(AT$3,Fondeo!$C$38:$CV$76,Costo_fondeo!$B98,FALSE)</f>
        <v>5.566262865459418</v>
      </c>
      <c r="AU98" s="4">
        <f>+VLOOKUP(AU$3,Fondeo!$C$38:$CV$76,Costo_fondeo!$B98,FALSE)</f>
        <v>8.9657923529342511</v>
      </c>
      <c r="AV98" s="4">
        <f>+VLOOKUP(AV$3,Fondeo!$C$38:$CV$76,Costo_fondeo!$B98,FALSE)</f>
        <v>5.5482516319198885</v>
      </c>
      <c r="AW98" s="4">
        <f>+VLOOKUP(AW$3,Fondeo!$C$38:$CV$76,Costo_fondeo!$B98,FALSE)</f>
        <v>4.270562966016807</v>
      </c>
      <c r="AX98" s="4">
        <f>+VLOOKUP(AX$3,Fondeo!$C$38:$CV$76,Costo_fondeo!$B98,FALSE)</f>
        <v>5.3060115375868566</v>
      </c>
      <c r="AY98" s="4">
        <f>+VLOOKUP(AY$3,Fondeo!$C$38:$CV$76,Costo_fondeo!$B98,FALSE)</f>
        <v>4.5018241246897954</v>
      </c>
    </row>
    <row r="99" spans="2:51" ht="16.5" x14ac:dyDescent="0.3">
      <c r="B99" s="1">
        <v>97</v>
      </c>
      <c r="C99" s="3">
        <v>43799</v>
      </c>
      <c r="D99" s="4">
        <f>+VLOOKUP(D$3,Fondeo!$C$5:CV$18,Costo_fondeo!$B99,FALSE)</f>
        <v>2.640734958327223</v>
      </c>
      <c r="E99" s="4">
        <f>+VLOOKUP(E$3,Fondeo!$C$5:CW$18,Costo_fondeo!$B99,FALSE)</f>
        <v>2.8632347226754837</v>
      </c>
      <c r="F99" s="4">
        <f>+VLOOKUP(F$3,Fondeo!$C$5:CX$18,Costo_fondeo!$B99,FALSE)</f>
        <v>3.7799436691352439</v>
      </c>
      <c r="G99" s="4">
        <f>+VLOOKUP(G$3,Fondeo!$C$5:CY$18,Costo_fondeo!$B99,FALSE)</f>
        <v>3.7213206250735196</v>
      </c>
      <c r="H99" s="4">
        <f>+VLOOKUP(H$3,Fondeo!$C$5:CZ$18,Costo_fondeo!$B99,FALSE)</f>
        <v>1.8876373829494635</v>
      </c>
      <c r="I99" s="4">
        <f>+VLOOKUP(I$3,Fondeo!$C$5:DA$18,Costo_fondeo!$B99,FALSE)</f>
        <v>1.0383113233376662</v>
      </c>
      <c r="J99" s="4">
        <f>+VLOOKUP(J$3,Fondeo!$C$5:DB$18,Costo_fondeo!$B99,FALSE)</f>
        <v>2.2871950113653132</v>
      </c>
      <c r="K99" s="4">
        <f>+VLOOKUP(K$3,Fondeo!$C$5:DC$18,Costo_fondeo!$B99,FALSE)</f>
        <v>1.5973483577147365</v>
      </c>
      <c r="L99" s="4">
        <f>+VLOOKUP(L$3,Fondeo!$C$5:DD$18,Costo_fondeo!$B99,FALSE)</f>
        <v>1.281875270161875</v>
      </c>
      <c r="M99" s="4">
        <f>+VLOOKUP(M$3,Fondeo!$C$5:DE$18,Costo_fondeo!$B99,FALSE)</f>
        <v>2.0448281934302326</v>
      </c>
      <c r="N99" s="4">
        <f>+VLOOKUP(N$3,Fondeo!$C$38:$CV$76,Costo_fondeo!$B99,FALSE)</f>
        <v>4.6234367173658093</v>
      </c>
      <c r="O99" s="4">
        <f>+VLOOKUP(O$3,Fondeo!$C$38:$CV$76,Costo_fondeo!$B99,FALSE)</f>
        <v>0</v>
      </c>
      <c r="P99" s="4">
        <v>4.8326254684682999</v>
      </c>
      <c r="Q99" s="4">
        <f>+VLOOKUP(Q$3,Fondeo!$C$38:$CV$76,Costo_fondeo!$B99,FALSE)</f>
        <v>5.1653366305952675</v>
      </c>
      <c r="R99" s="4">
        <f>+VLOOKUP(R$3,Fondeo!$C$38:$CV$76,Costo_fondeo!$B99,FALSE)</f>
        <v>6.7628303556602027</v>
      </c>
      <c r="S99" s="4">
        <f>+VLOOKUP(S$3,Fondeo!$C$38:$CV$76,Costo_fondeo!$B99,FALSE)</f>
        <v>0</v>
      </c>
      <c r="T99" s="4">
        <f>+VLOOKUP(T$3,Fondeo!$C$38:$CV$76,Costo_fondeo!$B99,FALSE)</f>
        <v>0</v>
      </c>
      <c r="U99" s="4">
        <f>+VLOOKUP(U$3,Fondeo!$C$38:$CV$76,Costo_fondeo!$B99,FALSE)</f>
        <v>0</v>
      </c>
      <c r="V99" s="4">
        <f>+VLOOKUP(V$3,Fondeo!$C$38:$CV$76,Costo_fondeo!$B99,FALSE)</f>
        <v>0</v>
      </c>
      <c r="W99" s="4">
        <f>+VLOOKUP(W$3,Fondeo!$C$38:$CV$76,Costo_fondeo!$B99,FALSE)</f>
        <v>0</v>
      </c>
      <c r="X99" s="4">
        <f>+VLOOKUP(X$3,Fondeo!$C$38:$CV$76,Costo_fondeo!$B99,FALSE)</f>
        <v>0</v>
      </c>
      <c r="Y99" s="4">
        <f>+VLOOKUP(Y$3,Fondeo!$C$38:$CV$76,Costo_fondeo!$B99,FALSE)</f>
        <v>0</v>
      </c>
      <c r="Z99" s="4">
        <f>+VLOOKUP(Z$3,Fondeo!$C$38:$CV$76,Costo_fondeo!$B99,FALSE)</f>
        <v>0</v>
      </c>
      <c r="AA99" s="4">
        <f>+VLOOKUP(AA$3,Fondeo!$C$38:$CV$76,Costo_fondeo!$B99,FALSE)</f>
        <v>0</v>
      </c>
      <c r="AB99" s="4">
        <f>+VLOOKUP(AB$3,Fondeo!$C$38:$CV$76,Costo_fondeo!$B99,FALSE)</f>
        <v>4.5229637739738617</v>
      </c>
      <c r="AC99" s="4">
        <f>+VLOOKUP(AC$3,Fondeo!$C$38:$CV$76,Costo_fondeo!$B99,FALSE)</f>
        <v>5.8382701659974163</v>
      </c>
      <c r="AD99" s="4">
        <f>+VLOOKUP(AD$3,Fondeo!$C$38:$CV$76,Costo_fondeo!$B99,FALSE)</f>
        <v>6.6364529075427114</v>
      </c>
      <c r="AE99" s="4">
        <f>+VLOOKUP(AE$3,Fondeo!$C$38:$CV$76,Costo_fondeo!$B99,FALSE)</f>
        <v>8.8260411102887808</v>
      </c>
      <c r="AF99" s="4">
        <f>+VLOOKUP(AF$3,Fondeo!$C$38:$CV$76,Costo_fondeo!$B99,FALSE)</f>
        <v>4.3950487395501874</v>
      </c>
      <c r="AG99" s="4">
        <f>+VLOOKUP(AG$3,Fondeo!$C$38:$CV$76,Costo_fondeo!$B99,FALSE)</f>
        <v>4.0917976437976549</v>
      </c>
      <c r="AH99" s="4">
        <v>6.0611870869373297</v>
      </c>
      <c r="AI99" s="4">
        <f>+VLOOKUP(AI$3,Fondeo!$C$38:$CV$76,Costo_fondeo!$B99,FALSE)</f>
        <v>3.9166511191210898</v>
      </c>
      <c r="AJ99" s="4">
        <f>+VLOOKUP(AJ$3,Fondeo!$C$38:$CV$76,Costo_fondeo!$B99,FALSE)</f>
        <v>8.4568752827178582</v>
      </c>
      <c r="AK99" s="4">
        <f>+VLOOKUP(AK$3,Fondeo!$C$38:$CV$76,Costo_fondeo!$B99,FALSE)</f>
        <v>4.2161994627227237</v>
      </c>
      <c r="AL99" s="4">
        <f>+VLOOKUP(AL$3,Fondeo!$C$38:$CV$76,Costo_fondeo!$B99,FALSE)</f>
        <v>4.1391909394427069</v>
      </c>
      <c r="AM99" s="4">
        <v>6.0792050297868698</v>
      </c>
      <c r="AN99" s="4">
        <f>+VLOOKUP(AN$3,Fondeo!$C$38:$CV$76,Costo_fondeo!$B99,FALSE)</f>
        <v>5.6628124482714473</v>
      </c>
      <c r="AO99" s="4">
        <f>+VLOOKUP(AO$3,Fondeo!$C$38:$CV$76,Costo_fondeo!$B99,FALSE)</f>
        <v>6.0157367828455168</v>
      </c>
      <c r="AP99" s="4">
        <f>+VLOOKUP(AP$3,Fondeo!$C$38:$CV$76,Costo_fondeo!$B99,FALSE)</f>
        <v>0</v>
      </c>
      <c r="AQ99" s="4">
        <f>+VLOOKUP(AQ$3,Fondeo!$C$38:$CV$76,Costo_fondeo!$B99,FALSE)</f>
        <v>6.0743060659596946</v>
      </c>
      <c r="AR99" s="4">
        <f>+VLOOKUP(AR$3,Fondeo!$C$38:$CV$76,Costo_fondeo!$B99,FALSE)</f>
        <v>5.1084392443773572</v>
      </c>
      <c r="AS99" s="4">
        <f>+VLOOKUP(AS$3,Fondeo!$C$38:$CV$76,Costo_fondeo!$B99,FALSE)</f>
        <v>4.9313792246304988</v>
      </c>
      <c r="AT99" s="4">
        <f>+VLOOKUP(AT$3,Fondeo!$C$38:$CV$76,Costo_fondeo!$B99,FALSE)</f>
        <v>5.5217926949368401</v>
      </c>
      <c r="AU99" s="4">
        <f>+VLOOKUP(AU$3,Fondeo!$C$38:$CV$76,Costo_fondeo!$B99,FALSE)</f>
        <v>8.9154942651619127</v>
      </c>
      <c r="AV99" s="4">
        <f>+VLOOKUP(AV$3,Fondeo!$C$38:$CV$76,Costo_fondeo!$B99,FALSE)</f>
        <v>5.523693413353298</v>
      </c>
      <c r="AW99" s="4">
        <f>+VLOOKUP(AW$3,Fondeo!$C$38:$CV$76,Costo_fondeo!$B99,FALSE)</f>
        <v>4.2494343531651779</v>
      </c>
      <c r="AX99" s="4">
        <f>+VLOOKUP(AX$3,Fondeo!$C$38:$CV$76,Costo_fondeo!$B99,FALSE)</f>
        <v>5.3049618322821646</v>
      </c>
      <c r="AY99" s="4">
        <f>+VLOOKUP(AY$3,Fondeo!$C$38:$CV$76,Costo_fondeo!$B99,FALSE)</f>
        <v>4.4963821447513066</v>
      </c>
    </row>
    <row r="100" spans="2:51" ht="16.5" x14ac:dyDescent="0.3">
      <c r="B100" s="1">
        <v>98</v>
      </c>
      <c r="C100" s="3">
        <v>43830</v>
      </c>
      <c r="D100" s="4">
        <f>+VLOOKUP(D$3,Fondeo!$C$5:CV$18,Costo_fondeo!$B100,FALSE)</f>
        <v>2.6179868272428344</v>
      </c>
      <c r="E100" s="4">
        <f>+VLOOKUP(E$3,Fondeo!$C$5:CW$18,Costo_fondeo!$B100,FALSE)</f>
        <v>2.854329068378449</v>
      </c>
      <c r="F100" s="4">
        <f>+VLOOKUP(F$3,Fondeo!$C$5:CX$18,Costo_fondeo!$B100,FALSE)</f>
        <v>3.7899133053614671</v>
      </c>
      <c r="G100" s="4">
        <f>+VLOOKUP(G$3,Fondeo!$C$5:CY$18,Costo_fondeo!$B100,FALSE)</f>
        <v>3.7363111918388805</v>
      </c>
      <c r="H100" s="4">
        <f>+VLOOKUP(H$3,Fondeo!$C$5:CZ$18,Costo_fondeo!$B100,FALSE)</f>
        <v>1.7951434974114027</v>
      </c>
      <c r="I100" s="4">
        <f>+VLOOKUP(I$3,Fondeo!$C$5:DA$18,Costo_fondeo!$B100,FALSE)</f>
        <v>1.0237687771489756</v>
      </c>
      <c r="J100" s="4">
        <f>+VLOOKUP(J$3,Fondeo!$C$5:DB$18,Costo_fondeo!$B100,FALSE)</f>
        <v>2.2933026764960585</v>
      </c>
      <c r="K100" s="4">
        <f>+VLOOKUP(K$3,Fondeo!$C$5:DC$18,Costo_fondeo!$B100,FALSE)</f>
        <v>1.5815672367589388</v>
      </c>
      <c r="L100" s="4">
        <f>+VLOOKUP(L$3,Fondeo!$C$5:DD$18,Costo_fondeo!$B100,FALSE)</f>
        <v>1.2779855137169818</v>
      </c>
      <c r="M100" s="4">
        <f>+VLOOKUP(M$3,Fondeo!$C$5:DE$18,Costo_fondeo!$B100,FALSE)</f>
        <v>2.0238250962474766</v>
      </c>
      <c r="N100" s="4">
        <f>+VLOOKUP(N$3,Fondeo!$C$38:$CV$76,Costo_fondeo!$B100,FALSE)</f>
        <v>4.5975940944221385</v>
      </c>
      <c r="O100" s="4">
        <f>+VLOOKUP(O$3,Fondeo!$C$38:$CV$76,Costo_fondeo!$B100,FALSE)</f>
        <v>0</v>
      </c>
      <c r="P100" s="4">
        <v>4.8264825528520401</v>
      </c>
      <c r="Q100" s="4">
        <f>+VLOOKUP(Q$3,Fondeo!$C$38:$CV$76,Costo_fondeo!$B100,FALSE)</f>
        <v>5.1361845740874799</v>
      </c>
      <c r="R100" s="4">
        <f>+VLOOKUP(R$3,Fondeo!$C$38:$CV$76,Costo_fondeo!$B100,FALSE)</f>
        <v>6.7234282992490524</v>
      </c>
      <c r="S100" s="4">
        <f>+VLOOKUP(S$3,Fondeo!$C$38:$CV$76,Costo_fondeo!$B100,FALSE)</f>
        <v>0</v>
      </c>
      <c r="T100" s="4">
        <f>+VLOOKUP(T$3,Fondeo!$C$38:$CV$76,Costo_fondeo!$B100,FALSE)</f>
        <v>0</v>
      </c>
      <c r="U100" s="4">
        <f>+VLOOKUP(U$3,Fondeo!$C$38:$CV$76,Costo_fondeo!$B100,FALSE)</f>
        <v>0</v>
      </c>
      <c r="V100" s="4">
        <f>+VLOOKUP(V$3,Fondeo!$C$38:$CV$76,Costo_fondeo!$B100,FALSE)</f>
        <v>0</v>
      </c>
      <c r="W100" s="4">
        <f>+VLOOKUP(W$3,Fondeo!$C$38:$CV$76,Costo_fondeo!$B100,FALSE)</f>
        <v>0</v>
      </c>
      <c r="X100" s="4">
        <f>+VLOOKUP(X$3,Fondeo!$C$38:$CV$76,Costo_fondeo!$B100,FALSE)</f>
        <v>0</v>
      </c>
      <c r="Y100" s="4">
        <f>+VLOOKUP(Y$3,Fondeo!$C$38:$CV$76,Costo_fondeo!$B100,FALSE)</f>
        <v>0</v>
      </c>
      <c r="Z100" s="4">
        <f>+VLOOKUP(Z$3,Fondeo!$C$38:$CV$76,Costo_fondeo!$B100,FALSE)</f>
        <v>0</v>
      </c>
      <c r="AA100" s="4">
        <f>+VLOOKUP(AA$3,Fondeo!$C$38:$CV$76,Costo_fondeo!$B100,FALSE)</f>
        <v>0</v>
      </c>
      <c r="AB100" s="4">
        <f>+VLOOKUP(AB$3,Fondeo!$C$38:$CV$76,Costo_fondeo!$B100,FALSE)</f>
        <v>4.4953510423402792</v>
      </c>
      <c r="AC100" s="4">
        <f>+VLOOKUP(AC$3,Fondeo!$C$38:$CV$76,Costo_fondeo!$B100,FALSE)</f>
        <v>5.7806073010778052</v>
      </c>
      <c r="AD100" s="4">
        <f>+VLOOKUP(AD$3,Fondeo!$C$38:$CV$76,Costo_fondeo!$B100,FALSE)</f>
        <v>6.6136011738146676</v>
      </c>
      <c r="AE100" s="4">
        <f>+VLOOKUP(AE$3,Fondeo!$C$38:$CV$76,Costo_fondeo!$B100,FALSE)</f>
        <v>7.7072288907646751</v>
      </c>
      <c r="AF100" s="4">
        <f>+VLOOKUP(AF$3,Fondeo!$C$38:$CV$76,Costo_fondeo!$B100,FALSE)</f>
        <v>4.4291946235658921</v>
      </c>
      <c r="AG100" s="4">
        <f>+VLOOKUP(AG$3,Fondeo!$C$38:$CV$76,Costo_fondeo!$B100,FALSE)</f>
        <v>4.0986095417819177</v>
      </c>
      <c r="AH100" s="4">
        <v>6.0099436908707</v>
      </c>
      <c r="AI100" s="4">
        <f>+VLOOKUP(AI$3,Fondeo!$C$38:$CV$76,Costo_fondeo!$B100,FALSE)</f>
        <v>3.897484743361932</v>
      </c>
      <c r="AJ100" s="4">
        <f>+VLOOKUP(AJ$3,Fondeo!$C$38:$CV$76,Costo_fondeo!$B100,FALSE)</f>
        <v>8.4178005066613331</v>
      </c>
      <c r="AK100" s="4">
        <f>+VLOOKUP(AK$3,Fondeo!$C$38:$CV$76,Costo_fondeo!$B100,FALSE)</f>
        <v>4.1977560954866604</v>
      </c>
      <c r="AL100" s="4">
        <f>+VLOOKUP(AL$3,Fondeo!$C$38:$CV$76,Costo_fondeo!$B100,FALSE)</f>
        <v>4.1329419425578173</v>
      </c>
      <c r="AM100" s="4">
        <v>6.0703833710669004</v>
      </c>
      <c r="AN100" s="4">
        <f>+VLOOKUP(AN$3,Fondeo!$C$38:$CV$76,Costo_fondeo!$B100,FALSE)</f>
        <v>5.6138834452532667</v>
      </c>
      <c r="AO100" s="4">
        <f>+VLOOKUP(AO$3,Fondeo!$C$38:$CV$76,Costo_fondeo!$B100,FALSE)</f>
        <v>5.9560139686341671</v>
      </c>
      <c r="AP100" s="4">
        <f>+VLOOKUP(AP$3,Fondeo!$C$38:$CV$76,Costo_fondeo!$B100,FALSE)</f>
        <v>0</v>
      </c>
      <c r="AQ100" s="4">
        <f>+VLOOKUP(AQ$3,Fondeo!$C$38:$CV$76,Costo_fondeo!$B100,FALSE)</f>
        <v>5.9912451285767272</v>
      </c>
      <c r="AR100" s="4">
        <f>+VLOOKUP(AR$3,Fondeo!$C$38:$CV$76,Costo_fondeo!$B100,FALSE)</f>
        <v>5.0974920736181453</v>
      </c>
      <c r="AS100" s="4">
        <f>+VLOOKUP(AS$3,Fondeo!$C$38:$CV$76,Costo_fondeo!$B100,FALSE)</f>
        <v>4.9477458842510993</v>
      </c>
      <c r="AT100" s="4">
        <f>+VLOOKUP(AT$3,Fondeo!$C$38:$CV$76,Costo_fondeo!$B100,FALSE)</f>
        <v>5.4963042541224985</v>
      </c>
      <c r="AU100" s="4">
        <f>+VLOOKUP(AU$3,Fondeo!$C$38:$CV$76,Costo_fondeo!$B100,FALSE)</f>
        <v>8.9003516426253029</v>
      </c>
      <c r="AV100" s="4">
        <f>+VLOOKUP(AV$3,Fondeo!$C$38:$CV$76,Costo_fondeo!$B100,FALSE)</f>
        <v>5.4842709589432603</v>
      </c>
      <c r="AW100" s="4">
        <f>+VLOOKUP(AW$3,Fondeo!$C$38:$CV$76,Costo_fondeo!$B100,FALSE)</f>
        <v>4.2234998184289818</v>
      </c>
      <c r="AX100" s="4">
        <f>+VLOOKUP(AX$3,Fondeo!$C$38:$CV$76,Costo_fondeo!$B100,FALSE)</f>
        <v>5.2857090780624976</v>
      </c>
      <c r="AY100" s="4">
        <f>+VLOOKUP(AY$3,Fondeo!$C$38:$CV$76,Costo_fondeo!$B100,FALSE)</f>
        <v>4.4999375588842003</v>
      </c>
    </row>
  </sheetData>
  <conditionalFormatting sqref="D4:M100">
    <cfRule type="cellIs" dxfId="29" priority="2" operator="lessThan">
      <formula>0</formula>
    </cfRule>
  </conditionalFormatting>
  <conditionalFormatting sqref="N4:AY100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Y100"/>
  <sheetViews>
    <sheetView zoomScale="62" zoomScaleNormal="62" workbookViewId="0">
      <selection activeCell="AY103" sqref="AY103"/>
    </sheetView>
  </sheetViews>
  <sheetFormatPr baseColWidth="10" defaultRowHeight="15" x14ac:dyDescent="0.25"/>
  <cols>
    <col min="4" max="51" width="20.28515625" customWidth="1"/>
  </cols>
  <sheetData>
    <row r="2" spans="2:51" x14ac:dyDescent="0.25">
      <c r="B2" s="37">
        <v>1</v>
      </c>
      <c r="AV2" t="s">
        <v>326</v>
      </c>
    </row>
    <row r="3" spans="2:51" ht="16.5" x14ac:dyDescent="0.3">
      <c r="D3" s="1" t="s">
        <v>2</v>
      </c>
      <c r="E3" s="1" t="s">
        <v>3</v>
      </c>
      <c r="F3" s="1" t="s">
        <v>4</v>
      </c>
      <c r="G3" s="1" t="s">
        <v>5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32" t="s">
        <v>58</v>
      </c>
      <c r="AW3" s="1" t="s">
        <v>59</v>
      </c>
      <c r="AX3" s="1" t="s">
        <v>60</v>
      </c>
      <c r="AY3" s="1" t="s">
        <v>61</v>
      </c>
    </row>
    <row r="4" spans="2:51" ht="16.5" x14ac:dyDescent="0.3">
      <c r="B4">
        <v>2</v>
      </c>
      <c r="C4" s="3">
        <v>40908</v>
      </c>
      <c r="D4" s="4">
        <f>+VLOOKUP(D$3,Provisiones!$C$5:$CV$15,Costo_provisiones!$B4,FALSE)</f>
        <v>0.68365278720901546</v>
      </c>
      <c r="E4" s="4">
        <f>+VLOOKUP(E$3,Provisiones!$C$5:$CV$15,Costo_provisiones!$B4,FALSE)</f>
        <v>1.6031949338803697</v>
      </c>
      <c r="F4" s="4">
        <f>+VLOOKUP(F$3,Provisiones!$C$5:$CV$15,Costo_provisiones!$B4,FALSE)</f>
        <v>3.8517171044985212</v>
      </c>
      <c r="G4" s="4">
        <f>+VLOOKUP(G$3,Provisiones!$C$5:$CV$15,Costo_provisiones!$B4,FALSE)</f>
        <v>3.1825711979370932</v>
      </c>
      <c r="H4" s="4">
        <f>+VLOOKUP(H$3,Provisiones!$C$5:$CV$15,Costo_provisiones!$B4,FALSE)</f>
        <v>0</v>
      </c>
      <c r="I4" s="4">
        <f>+VLOOKUP(I$3,Provisiones!$C$5:$CV$15,Costo_provisiones!$B4,FALSE)</f>
        <v>3.0144074298573154</v>
      </c>
      <c r="J4" s="4">
        <f>+VLOOKUP(J$3,Provisiones!$C$5:$CV$15,Costo_provisiones!$B4,FALSE)</f>
        <v>3.4276360189220698</v>
      </c>
      <c r="K4" s="4">
        <f>+VLOOKUP(K$3,Provisiones!$C$5:$CV$15,Costo_provisiones!$B4,FALSE)</f>
        <v>2.7078389546317041</v>
      </c>
      <c r="L4" s="4">
        <f>+VLOOKUP(L$3,Provisiones!$C$5:$CV$15,Costo_provisiones!$B4,FALSE)</f>
        <v>1.4913865977788363</v>
      </c>
      <c r="M4" s="4">
        <f>+VLOOKUP(M$3,Provisiones!$C$5:$CV$15,Costo_provisiones!$B4,FALSE)</f>
        <v>2.7685241908848157</v>
      </c>
      <c r="N4" s="4">
        <f>+VLOOKUP(N$3,Provisiones!$C$38:$CV$76,Costo_provisiones!$B4,0)</f>
        <v>1.8997622919192108</v>
      </c>
      <c r="O4" s="4">
        <f>+VLOOKUP(O$3,Provisiones!$C$38:$CV$76,Costo_provisiones!$B4,0)</f>
        <v>4.6566676108375979</v>
      </c>
      <c r="P4" s="4">
        <f>+VLOOKUP(P$3,Provisiones!$C$38:$CV$76,Costo_provisiones!$B4,0)</f>
        <v>4.4807227980901487</v>
      </c>
      <c r="Q4" s="4">
        <f>+VLOOKUP(Q$3,Provisiones!$C$38:$CV$76,Costo_provisiones!$B4,0)</f>
        <v>2.4495395262173232</v>
      </c>
      <c r="R4" s="4">
        <f>+VLOOKUP(R$3,Provisiones!$C$38:$CV$76,Costo_provisiones!$B4,0)</f>
        <v>0</v>
      </c>
      <c r="S4" s="4">
        <f>+VLOOKUP(S$3,Provisiones!$C$38:$CV$76,Costo_provisiones!$B4,0)</f>
        <v>2.3320537465871936</v>
      </c>
      <c r="T4" s="4">
        <f>+VLOOKUP(T$3,Provisiones!$C$38:$CV$76,Costo_provisiones!$B4,0)</f>
        <v>2.5891843484120995</v>
      </c>
      <c r="U4" s="4">
        <f>+VLOOKUP(U$3,Provisiones!$C$38:$CV$76,Costo_provisiones!$B4,0)</f>
        <v>3.7035319884893654</v>
      </c>
      <c r="V4" s="4">
        <f>+VLOOKUP(V$3,Provisiones!$C$38:$CV$76,Costo_provisiones!$B4,0)</f>
        <v>4.3419019546793578</v>
      </c>
      <c r="W4" s="4">
        <f>+VLOOKUP(W$3,Provisiones!$C$38:$CV$76,Costo_provisiones!$B4,0)</f>
        <v>3.4718847058975357</v>
      </c>
      <c r="X4" s="4">
        <f>+VLOOKUP(X$3,Provisiones!$C$38:$CV$76,Costo_provisiones!$B4,0)</f>
        <v>6.0573898166894535</v>
      </c>
      <c r="Y4" s="4">
        <f>+VLOOKUP(Y$3,Provisiones!$C$38:$CV$76,Costo_provisiones!$B4,0)</f>
        <v>7.8055308776964383</v>
      </c>
      <c r="Z4" s="4">
        <f>+VLOOKUP(Z$3,Provisiones!$C$38:$CV$76,Costo_provisiones!$B4,0)</f>
        <v>4.0227949402580103</v>
      </c>
      <c r="AA4" s="4">
        <f>+VLOOKUP(AA$3,Provisiones!$C$38:$CV$76,Costo_provisiones!$B4,0)</f>
        <v>4.3196859268309771</v>
      </c>
      <c r="AB4" s="4">
        <f>+VLOOKUP(AB$3,Provisiones!$C$38:$CV$76,Costo_provisiones!$B4,0)</f>
        <v>4.4814768265707832</v>
      </c>
      <c r="AC4" s="4">
        <f>+VLOOKUP(AC$3,Provisiones!$C$38:$CV$76,Costo_provisiones!$B4,0)</f>
        <v>2.7999455983930317</v>
      </c>
      <c r="AD4" s="4">
        <f>+VLOOKUP(AD$3,Provisiones!$C$38:$CV$76,Costo_provisiones!$B4,0)</f>
        <v>2.3939040910656946</v>
      </c>
      <c r="AE4" s="4">
        <f>+VLOOKUP(AE$3,Provisiones!$C$38:$CV$76,Costo_provisiones!$B4,0)</f>
        <v>6.4632813597574224</v>
      </c>
      <c r="AF4" s="4">
        <f>+VLOOKUP(AF$3,Provisiones!$C$38:$CV$76,Costo_provisiones!$B4,0)</f>
        <v>1.9790306197042269</v>
      </c>
      <c r="AG4" s="4">
        <f>+VLOOKUP(AG$3,Provisiones!$C$38:$CV$76,Costo_provisiones!$B4,0)</f>
        <v>3.8187958677041189</v>
      </c>
      <c r="AH4" s="4">
        <f>+VLOOKUP(AH$3,Provisiones!$C$38:$CV$76,Costo_provisiones!$B4,0)</f>
        <v>8.772777881855939</v>
      </c>
      <c r="AI4" s="4">
        <f>+VLOOKUP(AI$3,Provisiones!$C$38:$CV$76,Costo_provisiones!$B4,0)</f>
        <v>4.2545576440655291</v>
      </c>
      <c r="AJ4" s="4">
        <f>+VLOOKUP(AJ$3,Provisiones!$C$38:$CV$76,Costo_provisiones!$B4,0)</f>
        <v>19.34623626698864</v>
      </c>
      <c r="AK4" s="4">
        <f>+VLOOKUP(AK$3,Provisiones!$C$38:$CV$76,Costo_provisiones!$B4,0)</f>
        <v>3.056464512146428</v>
      </c>
      <c r="AL4" s="4">
        <f>+VLOOKUP(AL$3,Provisiones!$C$38:$CV$76,Costo_provisiones!$B4,0)</f>
        <v>11.331038567723901</v>
      </c>
      <c r="AM4" s="4">
        <f>+VLOOKUP(AM$3,Provisiones!$C$38:$CV$76,Costo_provisiones!$B4,0)</f>
        <v>3.9621996977246283</v>
      </c>
      <c r="AN4" s="4">
        <f>+VLOOKUP(AN$3,Provisiones!$C$38:$CV$76,Costo_provisiones!$B4,0)</f>
        <v>4.9726043406188349</v>
      </c>
      <c r="AO4" s="4">
        <f>+VLOOKUP(AO$3,Provisiones!$C$38:$CV$76,Costo_provisiones!$B4,0)</f>
        <v>12.460100023709629</v>
      </c>
      <c r="AP4" s="4">
        <f>+VLOOKUP(AP$3,Provisiones!$C$38:$CV$76,Costo_provisiones!$B4,0)</f>
        <v>16.750088075644097</v>
      </c>
      <c r="AQ4" s="4">
        <f>+VLOOKUP(AQ$3,Provisiones!$C$38:$CV$76,Costo_provisiones!$B4,0)</f>
        <v>10.650932894960667</v>
      </c>
      <c r="AR4" s="4">
        <f>+VLOOKUP(AR$3,Provisiones!$C$38:$CV$76,Costo_provisiones!$B4,0)</f>
        <v>7.5778558058176415</v>
      </c>
      <c r="AS4" s="4">
        <f>+VLOOKUP(AS$3,Provisiones!$C$38:$CV$76,Costo_provisiones!$B4,0)</f>
        <v>3.4926199215065719</v>
      </c>
      <c r="AT4" s="4">
        <f>+VLOOKUP(AT$3,Provisiones!$C$38:$CV$76,Costo_provisiones!$B4,0)</f>
        <v>2.4657725563813111</v>
      </c>
      <c r="AU4" s="4">
        <f>+VLOOKUP(AU$3,Provisiones!$C$38:$CV$76,Costo_provisiones!$B4,0)</f>
        <v>9.0980812468632006</v>
      </c>
      <c r="AV4" s="4">
        <v>11.7033413650177</v>
      </c>
      <c r="AW4" s="4">
        <f>+VLOOKUP(AW$3,Provisiones!$C$38:$CV$76,Costo_provisiones!$B4,0)</f>
        <v>6.9453960743942691</v>
      </c>
      <c r="AX4" s="4">
        <f>+VLOOKUP(AX$3,Provisiones!$C$38:$CV$76,Costo_provisiones!$B4,0)</f>
        <v>4.028247475279044</v>
      </c>
      <c r="AY4" s="4">
        <f>+VLOOKUP(AY$3,Provisiones!$C$38:$CV$76,Costo_provisiones!$B4,0)</f>
        <v>1.6630489779644611</v>
      </c>
    </row>
    <row r="5" spans="2:51" ht="16.5" x14ac:dyDescent="0.3">
      <c r="B5">
        <v>3</v>
      </c>
      <c r="C5" s="3">
        <v>40939</v>
      </c>
      <c r="D5" s="4">
        <f>+VLOOKUP(D$3,Provisiones!$C$5:$CV$15,Costo_provisiones!$B5,FALSE)</f>
        <v>0.77980184021153942</v>
      </c>
      <c r="E5" s="4">
        <f>+VLOOKUP(E$3,Provisiones!$C$5:$CV$15,Costo_provisiones!$B5,FALSE)</f>
        <v>1.6569475626471573</v>
      </c>
      <c r="F5" s="4">
        <f>+VLOOKUP(F$3,Provisiones!$C$5:$CV$15,Costo_provisiones!$B5,FALSE)</f>
        <v>3.7576817828224032</v>
      </c>
      <c r="G5" s="4">
        <f>+VLOOKUP(G$3,Provisiones!$C$5:$CV$15,Costo_provisiones!$B5,FALSE)</f>
        <v>3.1176555903508065</v>
      </c>
      <c r="H5" s="4">
        <f>+VLOOKUP(H$3,Provisiones!$C$5:$CV$15,Costo_provisiones!$B5,FALSE)</f>
        <v>0</v>
      </c>
      <c r="I5" s="4">
        <f>+VLOOKUP(I$3,Provisiones!$C$5:$CV$15,Costo_provisiones!$B5,FALSE)</f>
        <v>2.8518630556029345</v>
      </c>
      <c r="J5" s="4">
        <f>+VLOOKUP(J$3,Provisiones!$C$5:$CV$15,Costo_provisiones!$B5,FALSE)</f>
        <v>3.4128057426101117</v>
      </c>
      <c r="K5" s="4">
        <f>+VLOOKUP(K$3,Provisiones!$C$5:$CV$15,Costo_provisiones!$B5,FALSE)</f>
        <v>2.7651174463348189</v>
      </c>
      <c r="L5" s="4">
        <f>+VLOOKUP(L$3,Provisiones!$C$5:$CV$15,Costo_provisiones!$B5,FALSE)</f>
        <v>1.5311759711805546</v>
      </c>
      <c r="M5" s="4">
        <f>+VLOOKUP(M$3,Provisiones!$C$5:$CV$15,Costo_provisiones!$B5,FALSE)</f>
        <v>2.7317905009964552</v>
      </c>
      <c r="N5" s="4">
        <f>+VLOOKUP(N$3,Provisiones!$C$38:$CV$76,Costo_provisiones!$B5,0)</f>
        <v>1.8904171429152503</v>
      </c>
      <c r="O5" s="4">
        <f>+VLOOKUP(O$3,Provisiones!$C$38:$CV$76,Costo_provisiones!$B5,0)</f>
        <v>4.7094957082313273</v>
      </c>
      <c r="P5" s="4">
        <f>+VLOOKUP(P$3,Provisiones!$C$38:$CV$76,Costo_provisiones!$B5,0)</f>
        <v>4.652596825530801</v>
      </c>
      <c r="Q5" s="4">
        <f>+VLOOKUP(Q$3,Provisiones!$C$38:$CV$76,Costo_provisiones!$B5,0)</f>
        <v>2.4354274909170015</v>
      </c>
      <c r="R5" s="4">
        <f>+VLOOKUP(R$3,Provisiones!$C$38:$CV$76,Costo_provisiones!$B5,0)</f>
        <v>0</v>
      </c>
      <c r="S5" s="4">
        <f>+VLOOKUP(S$3,Provisiones!$C$38:$CV$76,Costo_provisiones!$B5,0)</f>
        <v>2.5264706948956261</v>
      </c>
      <c r="T5" s="4">
        <f>+VLOOKUP(T$3,Provisiones!$C$38:$CV$76,Costo_provisiones!$B5,0)</f>
        <v>2.1955677787208496</v>
      </c>
      <c r="U5" s="4">
        <f>+VLOOKUP(U$3,Provisiones!$C$38:$CV$76,Costo_provisiones!$B5,0)</f>
        <v>3.4609194653455764</v>
      </c>
      <c r="V5" s="4">
        <f>+VLOOKUP(V$3,Provisiones!$C$38:$CV$76,Costo_provisiones!$B5,0)</f>
        <v>4.3457010569170738</v>
      </c>
      <c r="W5" s="4">
        <f>+VLOOKUP(W$3,Provisiones!$C$38:$CV$76,Costo_provisiones!$B5,0)</f>
        <v>3.3261164697112497</v>
      </c>
      <c r="X5" s="4">
        <f>+VLOOKUP(X$3,Provisiones!$C$38:$CV$76,Costo_provisiones!$B5,0)</f>
        <v>6.1450003461898559</v>
      </c>
      <c r="Y5" s="4">
        <f>+VLOOKUP(Y$3,Provisiones!$C$38:$CV$76,Costo_provisiones!$B5,0)</f>
        <v>7.5442407785297867</v>
      </c>
      <c r="Z5" s="4">
        <f>+VLOOKUP(Z$3,Provisiones!$C$38:$CV$76,Costo_provisiones!$B5,0)</f>
        <v>3.761099154275553</v>
      </c>
      <c r="AA5" s="4">
        <f>+VLOOKUP(AA$3,Provisiones!$C$38:$CV$76,Costo_provisiones!$B5,0)</f>
        <v>4.2312262060979533</v>
      </c>
      <c r="AB5" s="4">
        <f>+VLOOKUP(AB$3,Provisiones!$C$38:$CV$76,Costo_provisiones!$B5,0)</f>
        <v>4.4171781195982209</v>
      </c>
      <c r="AC5" s="4">
        <f>+VLOOKUP(AC$3,Provisiones!$C$38:$CV$76,Costo_provisiones!$B5,0)</f>
        <v>3.0344288157294081</v>
      </c>
      <c r="AD5" s="4">
        <f>+VLOOKUP(AD$3,Provisiones!$C$38:$CV$76,Costo_provisiones!$B5,0)</f>
        <v>2.5510567500432719</v>
      </c>
      <c r="AE5" s="4">
        <f>+VLOOKUP(AE$3,Provisiones!$C$38:$CV$76,Costo_provisiones!$B5,0)</f>
        <v>6.5700410641540818</v>
      </c>
      <c r="AF5" s="4">
        <f>+VLOOKUP(AF$3,Provisiones!$C$38:$CV$76,Costo_provisiones!$B5,0)</f>
        <v>2.002504628921864</v>
      </c>
      <c r="AG5" s="4">
        <f>+VLOOKUP(AG$3,Provisiones!$C$38:$CV$76,Costo_provisiones!$B5,0)</f>
        <v>3.7990779275401865</v>
      </c>
      <c r="AH5" s="4">
        <f>+VLOOKUP(AH$3,Provisiones!$C$38:$CV$76,Costo_provisiones!$B5,0)</f>
        <v>8.3274491889705757</v>
      </c>
      <c r="AI5" s="4">
        <f>+VLOOKUP(AI$3,Provisiones!$C$38:$CV$76,Costo_provisiones!$B5,0)</f>
        <v>4.6587211143374532</v>
      </c>
      <c r="AJ5" s="4">
        <f>+VLOOKUP(AJ$3,Provisiones!$C$38:$CV$76,Costo_provisiones!$B5,0)</f>
        <v>19.29376591014476</v>
      </c>
      <c r="AK5" s="4">
        <f>+VLOOKUP(AK$3,Provisiones!$C$38:$CV$76,Costo_provisiones!$B5,0)</f>
        <v>3.318944252312976</v>
      </c>
      <c r="AL5" s="4">
        <f>+VLOOKUP(AL$3,Provisiones!$C$38:$CV$76,Costo_provisiones!$B5,0)</f>
        <v>11.155367165154415</v>
      </c>
      <c r="AM5" s="4">
        <f>+VLOOKUP(AM$3,Provisiones!$C$38:$CV$76,Costo_provisiones!$B5,0)</f>
        <v>3.9319459421504126</v>
      </c>
      <c r="AN5" s="4">
        <f>+VLOOKUP(AN$3,Provisiones!$C$38:$CV$76,Costo_provisiones!$B5,0)</f>
        <v>4.805652289557071</v>
      </c>
      <c r="AO5" s="4">
        <f>+VLOOKUP(AO$3,Provisiones!$C$38:$CV$76,Costo_provisiones!$B5,0)</f>
        <v>13.887268348833823</v>
      </c>
      <c r="AP5" s="4">
        <f>+VLOOKUP(AP$3,Provisiones!$C$38:$CV$76,Costo_provisiones!$B5,0)</f>
        <v>15.573164354381946</v>
      </c>
      <c r="AQ5" s="4">
        <f>+VLOOKUP(AQ$3,Provisiones!$C$38:$CV$76,Costo_provisiones!$B5,0)</f>
        <v>10.933963524494887</v>
      </c>
      <c r="AR5" s="4">
        <f>+VLOOKUP(AR$3,Provisiones!$C$38:$CV$76,Costo_provisiones!$B5,0)</f>
        <v>7.7941577354857401</v>
      </c>
      <c r="AS5" s="4">
        <f>+VLOOKUP(AS$3,Provisiones!$C$38:$CV$76,Costo_provisiones!$B5,0)</f>
        <v>3.2144936640605235</v>
      </c>
      <c r="AT5" s="4">
        <f>+VLOOKUP(AT$3,Provisiones!$C$38:$CV$76,Costo_provisiones!$B5,0)</f>
        <v>2.7557017872777059</v>
      </c>
      <c r="AU5" s="4">
        <f>+VLOOKUP(AU$3,Provisiones!$C$38:$CV$76,Costo_provisiones!$B5,0)</f>
        <v>9.4206524122926805</v>
      </c>
      <c r="AV5" s="4">
        <v>12.483838132843401</v>
      </c>
      <c r="AW5" s="4">
        <f>+VLOOKUP(AW$3,Provisiones!$C$38:$CV$76,Costo_provisiones!$B5,0)</f>
        <v>6.8696978649350902</v>
      </c>
      <c r="AX5" s="4">
        <f>+VLOOKUP(AX$3,Provisiones!$C$38:$CV$76,Costo_provisiones!$B5,0)</f>
        <v>4.1455899917534555</v>
      </c>
      <c r="AY5" s="4">
        <f>+VLOOKUP(AY$3,Provisiones!$C$38:$CV$76,Costo_provisiones!$B5,0)</f>
        <v>1.6100266736071029</v>
      </c>
    </row>
    <row r="6" spans="2:51" ht="16.5" x14ac:dyDescent="0.3">
      <c r="B6">
        <v>4</v>
      </c>
      <c r="C6" s="3">
        <v>40968</v>
      </c>
      <c r="D6" s="4">
        <f>+VLOOKUP(D$3,Provisiones!$C$5:$CV$15,Costo_provisiones!$B6,FALSE)</f>
        <v>0.75334427237535007</v>
      </c>
      <c r="E6" s="4">
        <f>+VLOOKUP(E$3,Provisiones!$C$5:$CV$15,Costo_provisiones!$B6,FALSE)</f>
        <v>1.5303220461142377</v>
      </c>
      <c r="F6" s="4">
        <f>+VLOOKUP(F$3,Provisiones!$C$5:$CV$15,Costo_provisiones!$B6,FALSE)</f>
        <v>3.6072796052945209</v>
      </c>
      <c r="G6" s="4">
        <f>+VLOOKUP(G$3,Provisiones!$C$5:$CV$15,Costo_provisiones!$B6,FALSE)</f>
        <v>3.0610043905520059</v>
      </c>
      <c r="H6" s="4">
        <f>+VLOOKUP(H$3,Provisiones!$C$5:$CV$15,Costo_provisiones!$B6,FALSE)</f>
        <v>0</v>
      </c>
      <c r="I6" s="4">
        <f>+VLOOKUP(I$3,Provisiones!$C$5:$CV$15,Costo_provisiones!$B6,FALSE)</f>
        <v>2.6695069246480183</v>
      </c>
      <c r="J6" s="4">
        <f>+VLOOKUP(J$3,Provisiones!$C$5:$CV$15,Costo_provisiones!$B6,FALSE)</f>
        <v>3.4479260444195776</v>
      </c>
      <c r="K6" s="4">
        <f>+VLOOKUP(K$3,Provisiones!$C$5:$CV$15,Costo_provisiones!$B6,FALSE)</f>
        <v>2.755293114934112</v>
      </c>
      <c r="L6" s="4">
        <f>+VLOOKUP(L$3,Provisiones!$C$5:$CV$15,Costo_provisiones!$B6,FALSE)</f>
        <v>1.5558138067334697</v>
      </c>
      <c r="M6" s="4">
        <f>+VLOOKUP(M$3,Provisiones!$C$5:$CV$15,Costo_provisiones!$B6,FALSE)</f>
        <v>2.849928172341226</v>
      </c>
      <c r="N6" s="4">
        <f>+VLOOKUP(N$3,Provisiones!$C$38:$CV$76,Costo_provisiones!$B6,0)</f>
        <v>1.8342466375637541</v>
      </c>
      <c r="O6" s="4">
        <f>+VLOOKUP(O$3,Provisiones!$C$38:$CV$76,Costo_provisiones!$B6,0)</f>
        <v>4.5925548777210334</v>
      </c>
      <c r="P6" s="4">
        <f>+VLOOKUP(P$3,Provisiones!$C$38:$CV$76,Costo_provisiones!$B6,0)</f>
        <v>4.8798503587424094</v>
      </c>
      <c r="Q6" s="4">
        <f>+VLOOKUP(Q$3,Provisiones!$C$38:$CV$76,Costo_provisiones!$B6,0)</f>
        <v>2.4538134717661051</v>
      </c>
      <c r="R6" s="4">
        <f>+VLOOKUP(R$3,Provisiones!$C$38:$CV$76,Costo_provisiones!$B6,0)</f>
        <v>0</v>
      </c>
      <c r="S6" s="4">
        <f>+VLOOKUP(S$3,Provisiones!$C$38:$CV$76,Costo_provisiones!$B6,0)</f>
        <v>2.3928984643369007</v>
      </c>
      <c r="T6" s="4">
        <f>+VLOOKUP(T$3,Provisiones!$C$38:$CV$76,Costo_provisiones!$B6,0)</f>
        <v>2.6908058638105512</v>
      </c>
      <c r="U6" s="4">
        <f>+VLOOKUP(U$3,Provisiones!$C$38:$CV$76,Costo_provisiones!$B6,0)</f>
        <v>3.3022086454191912</v>
      </c>
      <c r="V6" s="4">
        <f>+VLOOKUP(V$3,Provisiones!$C$38:$CV$76,Costo_provisiones!$B6,0)</f>
        <v>4.4321965744848111</v>
      </c>
      <c r="W6" s="4">
        <f>+VLOOKUP(W$3,Provisiones!$C$38:$CV$76,Costo_provisiones!$B6,0)</f>
        <v>3.1398644575455479</v>
      </c>
      <c r="X6" s="4">
        <f>+VLOOKUP(X$3,Provisiones!$C$38:$CV$76,Costo_provisiones!$B6,0)</f>
        <v>6.2956110966511698</v>
      </c>
      <c r="Y6" s="4">
        <f>+VLOOKUP(Y$3,Provisiones!$C$38:$CV$76,Costo_provisiones!$B6,0)</f>
        <v>7.4889594433080768</v>
      </c>
      <c r="Z6" s="4">
        <f>+VLOOKUP(Z$3,Provisiones!$C$38:$CV$76,Costo_provisiones!$B6,0)</f>
        <v>3.4027397402726702</v>
      </c>
      <c r="AA6" s="4">
        <f>+VLOOKUP(AA$3,Provisiones!$C$38:$CV$76,Costo_provisiones!$B6,0)</f>
        <v>4.0706569835970603</v>
      </c>
      <c r="AB6" s="4">
        <f>+VLOOKUP(AB$3,Provisiones!$C$38:$CV$76,Costo_provisiones!$B6,0)</f>
        <v>4.3458202338832725</v>
      </c>
      <c r="AC6" s="4">
        <f>+VLOOKUP(AC$3,Provisiones!$C$38:$CV$76,Costo_provisiones!$B6,0)</f>
        <v>3.0795179775931607</v>
      </c>
      <c r="AD6" s="4">
        <f>+VLOOKUP(AD$3,Provisiones!$C$38:$CV$76,Costo_provisiones!$B6,0)</f>
        <v>2.7483728679326918</v>
      </c>
      <c r="AE6" s="4">
        <f>+VLOOKUP(AE$3,Provisiones!$C$38:$CV$76,Costo_provisiones!$B6,0)</f>
        <v>6.2915983562922024</v>
      </c>
      <c r="AF6" s="4">
        <f>+VLOOKUP(AF$3,Provisiones!$C$38:$CV$76,Costo_provisiones!$B6,0)</f>
        <v>2.0137820927613839</v>
      </c>
      <c r="AG6" s="4">
        <f>+VLOOKUP(AG$3,Provisiones!$C$38:$CV$76,Costo_provisiones!$B6,0)</f>
        <v>3.8005134196116197</v>
      </c>
      <c r="AH6" s="4">
        <f>+VLOOKUP(AH$3,Provisiones!$C$38:$CV$76,Costo_provisiones!$B6,0)</f>
        <v>8.0040084397229876</v>
      </c>
      <c r="AI6" s="4">
        <f>+VLOOKUP(AI$3,Provisiones!$C$38:$CV$76,Costo_provisiones!$B6,0)</f>
        <v>4.7250571687962362</v>
      </c>
      <c r="AJ6" s="4">
        <f>+VLOOKUP(AJ$3,Provisiones!$C$38:$CV$76,Costo_provisiones!$B6,0)</f>
        <v>18.020478317832698</v>
      </c>
      <c r="AK6" s="4">
        <f>+VLOOKUP(AK$3,Provisiones!$C$38:$CV$76,Costo_provisiones!$B6,0)</f>
        <v>3.3953019926115648</v>
      </c>
      <c r="AL6" s="4">
        <f>+VLOOKUP(AL$3,Provisiones!$C$38:$CV$76,Costo_provisiones!$B6,0)</f>
        <v>10.973937716462174</v>
      </c>
      <c r="AM6" s="4">
        <f>+VLOOKUP(AM$3,Provisiones!$C$38:$CV$76,Costo_provisiones!$B6,0)</f>
        <v>3.9066367940055851</v>
      </c>
      <c r="AN6" s="4">
        <f>+VLOOKUP(AN$3,Provisiones!$C$38:$CV$76,Costo_provisiones!$B6,0)</f>
        <v>4.7966345796426619</v>
      </c>
      <c r="AO6" s="4">
        <f>+VLOOKUP(AO$3,Provisiones!$C$38:$CV$76,Costo_provisiones!$B6,0)</f>
        <v>14.504600477347587</v>
      </c>
      <c r="AP6" s="4">
        <f>+VLOOKUP(AP$3,Provisiones!$C$38:$CV$76,Costo_provisiones!$B6,0)</f>
        <v>15.540398409286407</v>
      </c>
      <c r="AQ6" s="4">
        <f>+VLOOKUP(AQ$3,Provisiones!$C$38:$CV$76,Costo_provisiones!$B6,0)</f>
        <v>11.152876367142136</v>
      </c>
      <c r="AR6" s="4">
        <f>+VLOOKUP(AR$3,Provisiones!$C$38:$CV$76,Costo_provisiones!$B6,0)</f>
        <v>7.8192926103453964</v>
      </c>
      <c r="AS6" s="4">
        <f>+VLOOKUP(AS$3,Provisiones!$C$38:$CV$76,Costo_provisiones!$B6,0)</f>
        <v>3.5712703500679357</v>
      </c>
      <c r="AT6" s="4">
        <f>+VLOOKUP(AT$3,Provisiones!$C$38:$CV$76,Costo_provisiones!$B6,0)</f>
        <v>2.4268950520859289</v>
      </c>
      <c r="AU6" s="4">
        <f>+VLOOKUP(AU$3,Provisiones!$C$38:$CV$76,Costo_provisiones!$B6,0)</f>
        <v>9.3399937860143858</v>
      </c>
      <c r="AV6" s="4">
        <v>12.4287907257965</v>
      </c>
      <c r="AW6" s="4">
        <f>+VLOOKUP(AW$3,Provisiones!$C$38:$CV$76,Costo_provisiones!$B6,0)</f>
        <v>6.796526566987418</v>
      </c>
      <c r="AX6" s="4">
        <f>+VLOOKUP(AX$3,Provisiones!$C$38:$CV$76,Costo_provisiones!$B6,0)</f>
        <v>4.0564137724260814</v>
      </c>
      <c r="AY6" s="4">
        <f>+VLOOKUP(AY$3,Provisiones!$C$38:$CV$76,Costo_provisiones!$B6,0)</f>
        <v>1.7634843917889922</v>
      </c>
    </row>
    <row r="7" spans="2:51" ht="16.5" x14ac:dyDescent="0.3">
      <c r="B7">
        <v>5</v>
      </c>
      <c r="C7" s="3">
        <v>40999</v>
      </c>
      <c r="D7" s="4">
        <f>+VLOOKUP(D$3,Provisiones!$C$5:$CV$15,Costo_provisiones!$B7,FALSE)</f>
        <v>0.7063395631753534</v>
      </c>
      <c r="E7" s="4">
        <f>+VLOOKUP(E$3,Provisiones!$C$5:$CV$15,Costo_provisiones!$B7,FALSE)</f>
        <v>1.347242843347102</v>
      </c>
      <c r="F7" s="4">
        <f>+VLOOKUP(F$3,Provisiones!$C$5:$CV$15,Costo_provisiones!$B7,FALSE)</f>
        <v>3.5490922635448765</v>
      </c>
      <c r="G7" s="4">
        <f>+VLOOKUP(G$3,Provisiones!$C$5:$CV$15,Costo_provisiones!$B7,FALSE)</f>
        <v>2.723863769855754</v>
      </c>
      <c r="H7" s="4">
        <f>+VLOOKUP(H$3,Provisiones!$C$5:$CV$15,Costo_provisiones!$B7,FALSE)</f>
        <v>0</v>
      </c>
      <c r="I7" s="4">
        <f>+VLOOKUP(I$3,Provisiones!$C$5:$CV$15,Costo_provisiones!$B7,FALSE)</f>
        <v>2.5779856533141925</v>
      </c>
      <c r="J7" s="4">
        <f>+VLOOKUP(J$3,Provisiones!$C$5:$CV$15,Costo_provisiones!$B7,FALSE)</f>
        <v>3.516071589085374</v>
      </c>
      <c r="K7" s="4">
        <f>+VLOOKUP(K$3,Provisiones!$C$5:$CV$15,Costo_provisiones!$B7,FALSE)</f>
        <v>2.7101793850411151</v>
      </c>
      <c r="L7" s="4">
        <f>+VLOOKUP(L$3,Provisiones!$C$5:$CV$15,Costo_provisiones!$B7,FALSE)</f>
        <v>1.6086329911389128</v>
      </c>
      <c r="M7" s="4">
        <f>+VLOOKUP(M$3,Provisiones!$C$5:$CV$15,Costo_provisiones!$B7,FALSE)</f>
        <v>2.873401626663572</v>
      </c>
      <c r="N7" s="4">
        <f>+VLOOKUP(N$3,Provisiones!$C$38:$CV$76,Costo_provisiones!$B7,0)</f>
        <v>1.9543199594564</v>
      </c>
      <c r="O7" s="4">
        <f>+VLOOKUP(O$3,Provisiones!$C$38:$CV$76,Costo_provisiones!$B7,0)</f>
        <v>4.5482359444371099</v>
      </c>
      <c r="P7" s="4">
        <f>+VLOOKUP(P$3,Provisiones!$C$38:$CV$76,Costo_provisiones!$B7,0)</f>
        <v>5.069832906855491</v>
      </c>
      <c r="Q7" s="4">
        <f>+VLOOKUP(Q$3,Provisiones!$C$38:$CV$76,Costo_provisiones!$B7,0)</f>
        <v>2.508316090760025</v>
      </c>
      <c r="R7" s="4">
        <f>+VLOOKUP(R$3,Provisiones!$C$38:$CV$76,Costo_provisiones!$B7,0)</f>
        <v>0</v>
      </c>
      <c r="S7" s="4">
        <f>+VLOOKUP(S$3,Provisiones!$C$38:$CV$76,Costo_provisiones!$B7,0)</f>
        <v>2.2920530585973395</v>
      </c>
      <c r="T7" s="4">
        <f>+VLOOKUP(T$3,Provisiones!$C$38:$CV$76,Costo_provisiones!$B7,0)</f>
        <v>2.810391072269832</v>
      </c>
      <c r="U7" s="4">
        <f>+VLOOKUP(U$3,Provisiones!$C$38:$CV$76,Costo_provisiones!$B7,0)</f>
        <v>3.5064287511952812</v>
      </c>
      <c r="V7" s="4">
        <f>+VLOOKUP(V$3,Provisiones!$C$38:$CV$76,Costo_provisiones!$B7,0)</f>
        <v>4.5669839535652343</v>
      </c>
      <c r="W7" s="4">
        <f>+VLOOKUP(W$3,Provisiones!$C$38:$CV$76,Costo_provisiones!$B7,0)</f>
        <v>2.9632105402140838</v>
      </c>
      <c r="X7" s="4">
        <f>+VLOOKUP(X$3,Provisiones!$C$38:$CV$76,Costo_provisiones!$B7,0)</f>
        <v>6.1746598101639982</v>
      </c>
      <c r="Y7" s="4">
        <f>+VLOOKUP(Y$3,Provisiones!$C$38:$CV$76,Costo_provisiones!$B7,0)</f>
        <v>7.0002204944750703</v>
      </c>
      <c r="Z7" s="4">
        <f>+VLOOKUP(Z$3,Provisiones!$C$38:$CV$76,Costo_provisiones!$B7,0)</f>
        <v>3.1939294299612979</v>
      </c>
      <c r="AA7" s="4">
        <f>+VLOOKUP(AA$3,Provisiones!$C$38:$CV$76,Costo_provisiones!$B7,0)</f>
        <v>4.0819899836521625</v>
      </c>
      <c r="AB7" s="4">
        <f>+VLOOKUP(AB$3,Provisiones!$C$38:$CV$76,Costo_provisiones!$B7,0)</f>
        <v>4.4950140963534935</v>
      </c>
      <c r="AC7" s="4">
        <f>+VLOOKUP(AC$3,Provisiones!$C$38:$CV$76,Costo_provisiones!$B7,0)</f>
        <v>3.1384456679092474</v>
      </c>
      <c r="AD7" s="4">
        <f>+VLOOKUP(AD$3,Provisiones!$C$38:$CV$76,Costo_provisiones!$B7,0)</f>
        <v>2.8042851749529576</v>
      </c>
      <c r="AE7" s="4">
        <f>+VLOOKUP(AE$3,Provisiones!$C$38:$CV$76,Costo_provisiones!$B7,0)</f>
        <v>6.0638178386728834</v>
      </c>
      <c r="AF7" s="4">
        <f>+VLOOKUP(AF$3,Provisiones!$C$38:$CV$76,Costo_provisiones!$B7,0)</f>
        <v>1.9932191520978175</v>
      </c>
      <c r="AG7" s="4">
        <f>+VLOOKUP(AG$3,Provisiones!$C$38:$CV$76,Costo_provisiones!$B7,0)</f>
        <v>3.8544582248651649</v>
      </c>
      <c r="AH7" s="4">
        <f>+VLOOKUP(AH$3,Provisiones!$C$38:$CV$76,Costo_provisiones!$B7,0)</f>
        <v>7.6175896079305945</v>
      </c>
      <c r="AI7" s="4">
        <f>+VLOOKUP(AI$3,Provisiones!$C$38:$CV$76,Costo_provisiones!$B7,0)</f>
        <v>5.005158926275846</v>
      </c>
      <c r="AJ7" s="4">
        <f>+VLOOKUP(AJ$3,Provisiones!$C$38:$CV$76,Costo_provisiones!$B7,0)</f>
        <v>17.104818364139472</v>
      </c>
      <c r="AK7" s="4">
        <f>+VLOOKUP(AK$3,Provisiones!$C$38:$CV$76,Costo_provisiones!$B7,0)</f>
        <v>3.5804448891451042</v>
      </c>
      <c r="AL7" s="4">
        <f>+VLOOKUP(AL$3,Provisiones!$C$38:$CV$76,Costo_provisiones!$B7,0)</f>
        <v>10.742226305306568</v>
      </c>
      <c r="AM7" s="4">
        <f>+VLOOKUP(AM$3,Provisiones!$C$38:$CV$76,Costo_provisiones!$B7,0)</f>
        <v>4.0073774886885287</v>
      </c>
      <c r="AN7" s="4">
        <f>+VLOOKUP(AN$3,Provisiones!$C$38:$CV$76,Costo_provisiones!$B7,0)</f>
        <v>4.9595777847113238</v>
      </c>
      <c r="AO7" s="4">
        <f>+VLOOKUP(AO$3,Provisiones!$C$38:$CV$76,Costo_provisiones!$B7,0)</f>
        <v>13.494228617538468</v>
      </c>
      <c r="AP7" s="4">
        <f>+VLOOKUP(AP$3,Provisiones!$C$38:$CV$76,Costo_provisiones!$B7,0)</f>
        <v>15.188371812283751</v>
      </c>
      <c r="AQ7" s="4">
        <f>+VLOOKUP(AQ$3,Provisiones!$C$38:$CV$76,Costo_provisiones!$B7,0)</f>
        <v>11.402714884377446</v>
      </c>
      <c r="AR7" s="4">
        <f>+VLOOKUP(AR$3,Provisiones!$C$38:$CV$76,Costo_provisiones!$B7,0)</f>
        <v>7.915445136912691</v>
      </c>
      <c r="AS7" s="4">
        <f>+VLOOKUP(AS$3,Provisiones!$C$38:$CV$76,Costo_provisiones!$B7,0)</f>
        <v>3.6263949848039898</v>
      </c>
      <c r="AT7" s="4">
        <f>+VLOOKUP(AT$3,Provisiones!$C$38:$CV$76,Costo_provisiones!$B7,0)</f>
        <v>3.9129677092113444</v>
      </c>
      <c r="AU7" s="4">
        <f>+VLOOKUP(AU$3,Provisiones!$C$38:$CV$76,Costo_provisiones!$B7,0)</f>
        <v>9.2204357386689892</v>
      </c>
      <c r="AV7" s="4">
        <v>12.3595953032204</v>
      </c>
      <c r="AW7" s="4">
        <f>+VLOOKUP(AW$3,Provisiones!$C$38:$CV$76,Costo_provisiones!$B7,0)</f>
        <v>6.6087500818081315</v>
      </c>
      <c r="AX7" s="4">
        <f>+VLOOKUP(AX$3,Provisiones!$C$38:$CV$76,Costo_provisiones!$B7,0)</f>
        <v>4.0099295621833964</v>
      </c>
      <c r="AY7" s="4">
        <f>+VLOOKUP(AY$3,Provisiones!$C$38:$CV$76,Costo_provisiones!$B7,0)</f>
        <v>1.9189562444842101</v>
      </c>
    </row>
    <row r="8" spans="2:51" ht="16.5" x14ac:dyDescent="0.3">
      <c r="B8">
        <v>6</v>
      </c>
      <c r="C8" s="3">
        <v>41029</v>
      </c>
      <c r="D8" s="4">
        <f>+VLOOKUP(D$3,Provisiones!$C$5:$CV$15,Costo_provisiones!$B8,FALSE)</f>
        <v>0.74550932804089221</v>
      </c>
      <c r="E8" s="4">
        <f>+VLOOKUP(E$3,Provisiones!$C$5:$CV$15,Costo_provisiones!$B8,FALSE)</f>
        <v>1.3501070316623942</v>
      </c>
      <c r="F8" s="4">
        <f>+VLOOKUP(F$3,Provisiones!$C$5:$CV$15,Costo_provisiones!$B8,FALSE)</f>
        <v>3.4606696517923141</v>
      </c>
      <c r="G8" s="4">
        <f>+VLOOKUP(G$3,Provisiones!$C$5:$CV$15,Costo_provisiones!$B8,FALSE)</f>
        <v>2.4398568839134556</v>
      </c>
      <c r="H8" s="4">
        <f>+VLOOKUP(H$3,Provisiones!$C$5:$CV$15,Costo_provisiones!$B8,FALSE)</f>
        <v>0</v>
      </c>
      <c r="I8" s="4">
        <f>+VLOOKUP(I$3,Provisiones!$C$5:$CV$15,Costo_provisiones!$B8,FALSE)</f>
        <v>2.382272469417464</v>
      </c>
      <c r="J8" s="4">
        <f>+VLOOKUP(J$3,Provisiones!$C$5:$CV$15,Costo_provisiones!$B8,FALSE)</f>
        <v>3.5669452270175954</v>
      </c>
      <c r="K8" s="4">
        <f>+VLOOKUP(K$3,Provisiones!$C$5:$CV$15,Costo_provisiones!$B8,FALSE)</f>
        <v>2.7337694242463191</v>
      </c>
      <c r="L8" s="4">
        <f>+VLOOKUP(L$3,Provisiones!$C$5:$CV$15,Costo_provisiones!$B8,FALSE)</f>
        <v>1.742110642650085</v>
      </c>
      <c r="M8" s="4">
        <f>+VLOOKUP(M$3,Provisiones!$C$5:$CV$15,Costo_provisiones!$B8,FALSE)</f>
        <v>2.9168451825906221</v>
      </c>
      <c r="N8" s="4">
        <f>+VLOOKUP(N$3,Provisiones!$C$38:$CV$76,Costo_provisiones!$B8,0)</f>
        <v>2.0757114564316463</v>
      </c>
      <c r="O8" s="4">
        <f>+VLOOKUP(O$3,Provisiones!$C$38:$CV$76,Costo_provisiones!$B8,0)</f>
        <v>4.5374567059542983</v>
      </c>
      <c r="P8" s="4">
        <f>+VLOOKUP(P$3,Provisiones!$C$38:$CV$76,Costo_provisiones!$B8,0)</f>
        <v>5.4865129089147571</v>
      </c>
      <c r="Q8" s="4">
        <f>+VLOOKUP(Q$3,Provisiones!$C$38:$CV$76,Costo_provisiones!$B8,0)</f>
        <v>2.6154739755985146</v>
      </c>
      <c r="R8" s="4">
        <f>+VLOOKUP(R$3,Provisiones!$C$38:$CV$76,Costo_provisiones!$B8,0)</f>
        <v>0</v>
      </c>
      <c r="S8" s="4">
        <f>+VLOOKUP(S$3,Provisiones!$C$38:$CV$76,Costo_provisiones!$B8,0)</f>
        <v>2.565167040941621</v>
      </c>
      <c r="T8" s="4">
        <f>+VLOOKUP(T$3,Provisiones!$C$38:$CV$76,Costo_provisiones!$B8,0)</f>
        <v>3.3093702088602406</v>
      </c>
      <c r="U8" s="4">
        <f>+VLOOKUP(U$3,Provisiones!$C$38:$CV$76,Costo_provisiones!$B8,0)</f>
        <v>3.4110521413698756</v>
      </c>
      <c r="V8" s="4">
        <f>+VLOOKUP(V$3,Provisiones!$C$38:$CV$76,Costo_provisiones!$B8,0)</f>
        <v>4.6674932315005613</v>
      </c>
      <c r="W8" s="4">
        <f>+VLOOKUP(W$3,Provisiones!$C$38:$CV$76,Costo_provisiones!$B8,0)</f>
        <v>2.9109959162839005</v>
      </c>
      <c r="X8" s="4">
        <f>+VLOOKUP(X$3,Provisiones!$C$38:$CV$76,Costo_provisiones!$B8,0)</f>
        <v>6.2537005993035617</v>
      </c>
      <c r="Y8" s="4">
        <f>+VLOOKUP(Y$3,Provisiones!$C$38:$CV$76,Costo_provisiones!$B8,0)</f>
        <v>6.8542548660691409</v>
      </c>
      <c r="Z8" s="4">
        <f>+VLOOKUP(Z$3,Provisiones!$C$38:$CV$76,Costo_provisiones!$B8,0)</f>
        <v>3.158659157212282</v>
      </c>
      <c r="AA8" s="4">
        <f>+VLOOKUP(AA$3,Provisiones!$C$38:$CV$76,Costo_provisiones!$B8,0)</f>
        <v>4.0446726914977926</v>
      </c>
      <c r="AB8" s="4">
        <f>+VLOOKUP(AB$3,Provisiones!$C$38:$CV$76,Costo_provisiones!$B8,0)</f>
        <v>4.6499119528335289</v>
      </c>
      <c r="AC8" s="4">
        <f>+VLOOKUP(AC$3,Provisiones!$C$38:$CV$76,Costo_provisiones!$B8,0)</f>
        <v>3.3367997553669886</v>
      </c>
      <c r="AD8" s="4">
        <f>+VLOOKUP(AD$3,Provisiones!$C$38:$CV$76,Costo_provisiones!$B8,0)</f>
        <v>3.0151373653065328</v>
      </c>
      <c r="AE8" s="4">
        <f>+VLOOKUP(AE$3,Provisiones!$C$38:$CV$76,Costo_provisiones!$B8,0)</f>
        <v>6.1404096209184535</v>
      </c>
      <c r="AF8" s="4">
        <f>+VLOOKUP(AF$3,Provisiones!$C$38:$CV$76,Costo_provisiones!$B8,0)</f>
        <v>2.0353116539726699</v>
      </c>
      <c r="AG8" s="4">
        <f>+VLOOKUP(AG$3,Provisiones!$C$38:$CV$76,Costo_provisiones!$B8,0)</f>
        <v>3.8876928774051502</v>
      </c>
      <c r="AH8" s="4">
        <f>+VLOOKUP(AH$3,Provisiones!$C$38:$CV$76,Costo_provisiones!$B8,0)</f>
        <v>7.7601951527692252</v>
      </c>
      <c r="AI8" s="4">
        <f>+VLOOKUP(AI$3,Provisiones!$C$38:$CV$76,Costo_provisiones!$B8,0)</f>
        <v>5.2747164129036248</v>
      </c>
      <c r="AJ8" s="4">
        <f>+VLOOKUP(AJ$3,Provisiones!$C$38:$CV$76,Costo_provisiones!$B8,0)</f>
        <v>16.614440503785879</v>
      </c>
      <c r="AK8" s="4">
        <f>+VLOOKUP(AK$3,Provisiones!$C$38:$CV$76,Costo_provisiones!$B8,0)</f>
        <v>3.6844440712067739</v>
      </c>
      <c r="AL8" s="4">
        <f>+VLOOKUP(AL$3,Provisiones!$C$38:$CV$76,Costo_provisiones!$B8,0)</f>
        <v>10.535614918741146</v>
      </c>
      <c r="AM8" s="4">
        <f>+VLOOKUP(AM$3,Provisiones!$C$38:$CV$76,Costo_provisiones!$B8,0)</f>
        <v>4.0782630627905627</v>
      </c>
      <c r="AN8" s="4">
        <f>+VLOOKUP(AN$3,Provisiones!$C$38:$CV$76,Costo_provisiones!$B8,0)</f>
        <v>5.0252320293751502</v>
      </c>
      <c r="AO8" s="4">
        <f>+VLOOKUP(AO$3,Provisiones!$C$38:$CV$76,Costo_provisiones!$B8,0)</f>
        <v>12.778910215065334</v>
      </c>
      <c r="AP8" s="4">
        <f>+VLOOKUP(AP$3,Provisiones!$C$38:$CV$76,Costo_provisiones!$B8,0)</f>
        <v>14.3440360447531</v>
      </c>
      <c r="AQ8" s="4">
        <f>+VLOOKUP(AQ$3,Provisiones!$C$38:$CV$76,Costo_provisiones!$B8,0)</f>
        <v>11.409324309021672</v>
      </c>
      <c r="AR8" s="4">
        <f>+VLOOKUP(AR$3,Provisiones!$C$38:$CV$76,Costo_provisiones!$B8,0)</f>
        <v>7.927649758429939</v>
      </c>
      <c r="AS8" s="4">
        <f>+VLOOKUP(AS$3,Provisiones!$C$38:$CV$76,Costo_provisiones!$B8,0)</f>
        <v>3.6443722413534787</v>
      </c>
      <c r="AT8" s="4">
        <f>+VLOOKUP(AT$3,Provisiones!$C$38:$CV$76,Costo_provisiones!$B8,0)</f>
        <v>2.803728000762328</v>
      </c>
      <c r="AU8" s="4">
        <f>+VLOOKUP(AU$3,Provisiones!$C$38:$CV$76,Costo_provisiones!$B8,0)</f>
        <v>8.932486781423874</v>
      </c>
      <c r="AV8" s="4">
        <v>12.136429695907401</v>
      </c>
      <c r="AW8" s="4">
        <f>+VLOOKUP(AW$3,Provisiones!$C$38:$CV$76,Costo_provisiones!$B8,0)</f>
        <v>6.3296979544224392</v>
      </c>
      <c r="AX8" s="4">
        <f>+VLOOKUP(AX$3,Provisiones!$C$38:$CV$76,Costo_provisiones!$B8,0)</f>
        <v>3.9605915011869905</v>
      </c>
      <c r="AY8" s="4">
        <f>+VLOOKUP(AY$3,Provisiones!$C$38:$CV$76,Costo_provisiones!$B8,0)</f>
        <v>2.039003374361458</v>
      </c>
    </row>
    <row r="9" spans="2:51" ht="16.5" x14ac:dyDescent="0.3">
      <c r="B9">
        <v>7</v>
      </c>
      <c r="C9" s="3">
        <v>41060</v>
      </c>
      <c r="D9" s="4">
        <f>+VLOOKUP(D$3,Provisiones!$C$5:$CV$15,Costo_provisiones!$B9,FALSE)</f>
        <v>0.76538085878523288</v>
      </c>
      <c r="E9" s="4">
        <f>+VLOOKUP(E$3,Provisiones!$C$5:$CV$15,Costo_provisiones!$B9,FALSE)</f>
        <v>1.3211541912011564</v>
      </c>
      <c r="F9" s="4">
        <f>+VLOOKUP(F$3,Provisiones!$C$5:$CV$15,Costo_provisiones!$B9,FALSE)</f>
        <v>3.358007302484157</v>
      </c>
      <c r="G9" s="4">
        <f>+VLOOKUP(G$3,Provisiones!$C$5:$CV$15,Costo_provisiones!$B9,FALSE)</f>
        <v>2.4545572087696184</v>
      </c>
      <c r="H9" s="4">
        <f>+VLOOKUP(H$3,Provisiones!$C$5:$CV$15,Costo_provisiones!$B9,FALSE)</f>
        <v>0</v>
      </c>
      <c r="I9" s="4">
        <f>+VLOOKUP(I$3,Provisiones!$C$5:$CV$15,Costo_provisiones!$B9,FALSE)</f>
        <v>2.3879997375691144</v>
      </c>
      <c r="J9" s="4">
        <f>+VLOOKUP(J$3,Provisiones!$C$5:$CV$15,Costo_provisiones!$B9,FALSE)</f>
        <v>3.6076868464580025</v>
      </c>
      <c r="K9" s="4">
        <f>+VLOOKUP(K$3,Provisiones!$C$5:$CV$15,Costo_provisiones!$B9,FALSE)</f>
        <v>2.7607327111487159</v>
      </c>
      <c r="L9" s="4">
        <f>+VLOOKUP(L$3,Provisiones!$C$5:$CV$15,Costo_provisiones!$B9,FALSE)</f>
        <v>1.778147615387728</v>
      </c>
      <c r="M9" s="4">
        <f>+VLOOKUP(M$3,Provisiones!$C$5:$CV$15,Costo_provisiones!$B9,FALSE)</f>
        <v>2.9908215235464519</v>
      </c>
      <c r="N9" s="4">
        <f>+VLOOKUP(N$3,Provisiones!$C$38:$CV$76,Costo_provisiones!$B9,0)</f>
        <v>2.1126108848844258</v>
      </c>
      <c r="O9" s="4">
        <f>+VLOOKUP(O$3,Provisiones!$C$38:$CV$76,Costo_provisiones!$B9,0)</f>
        <v>4.4667826030660027</v>
      </c>
      <c r="P9" s="4">
        <f>+VLOOKUP(P$3,Provisiones!$C$38:$CV$76,Costo_provisiones!$B9,0)</f>
        <v>4.3772586588118365</v>
      </c>
      <c r="Q9" s="4">
        <f>+VLOOKUP(Q$3,Provisiones!$C$38:$CV$76,Costo_provisiones!$B9,0)</f>
        <v>2.7188310687046595</v>
      </c>
      <c r="R9" s="4">
        <f>+VLOOKUP(R$3,Provisiones!$C$38:$CV$76,Costo_provisiones!$B9,0)</f>
        <v>0</v>
      </c>
      <c r="S9" s="4">
        <f>+VLOOKUP(S$3,Provisiones!$C$38:$CV$76,Costo_provisiones!$B9,0)</f>
        <v>2.5643014467786029</v>
      </c>
      <c r="T9" s="4">
        <f>+VLOOKUP(T$3,Provisiones!$C$38:$CV$76,Costo_provisiones!$B9,0)</f>
        <v>4.0100489989084966</v>
      </c>
      <c r="U9" s="4">
        <f>+VLOOKUP(U$3,Provisiones!$C$38:$CV$76,Costo_provisiones!$B9,0)</f>
        <v>3.5853505665039025</v>
      </c>
      <c r="V9" s="4">
        <f>+VLOOKUP(V$3,Provisiones!$C$38:$CV$76,Costo_provisiones!$B9,0)</f>
        <v>4.580648518077175</v>
      </c>
      <c r="W9" s="4">
        <f>+VLOOKUP(W$3,Provisiones!$C$38:$CV$76,Costo_provisiones!$B9,0)</f>
        <v>2.8672291873269504</v>
      </c>
      <c r="X9" s="4">
        <f>+VLOOKUP(X$3,Provisiones!$C$38:$CV$76,Costo_provisiones!$B9,0)</f>
        <v>6.3045280807470458</v>
      </c>
      <c r="Y9" s="4">
        <f>+VLOOKUP(Y$3,Provisiones!$C$38:$CV$76,Costo_provisiones!$B9,0)</f>
        <v>6.734822476330911</v>
      </c>
      <c r="Z9" s="4">
        <f>+VLOOKUP(Z$3,Provisiones!$C$38:$CV$76,Costo_provisiones!$B9,0)</f>
        <v>3.2075824842788889</v>
      </c>
      <c r="AA9" s="4">
        <f>+VLOOKUP(AA$3,Provisiones!$C$38:$CV$76,Costo_provisiones!$B9,0)</f>
        <v>3.912144654213026</v>
      </c>
      <c r="AB9" s="4">
        <f>+VLOOKUP(AB$3,Provisiones!$C$38:$CV$76,Costo_provisiones!$B9,0)</f>
        <v>5.1185518474195977</v>
      </c>
      <c r="AC9" s="4">
        <f>+VLOOKUP(AC$3,Provisiones!$C$38:$CV$76,Costo_provisiones!$B9,0)</f>
        <v>3.3617786903955706</v>
      </c>
      <c r="AD9" s="4">
        <f>+VLOOKUP(AD$3,Provisiones!$C$38:$CV$76,Costo_provisiones!$B9,0)</f>
        <v>3.0754359767001413</v>
      </c>
      <c r="AE9" s="4">
        <f>+VLOOKUP(AE$3,Provisiones!$C$38:$CV$76,Costo_provisiones!$B9,0)</f>
        <v>6.227985929995115</v>
      </c>
      <c r="AF9" s="4">
        <f>+VLOOKUP(AF$3,Provisiones!$C$38:$CV$76,Costo_provisiones!$B9,0)</f>
        <v>2.1395254491119418</v>
      </c>
      <c r="AG9" s="4">
        <f>+VLOOKUP(AG$3,Provisiones!$C$38:$CV$76,Costo_provisiones!$B9,0)</f>
        <v>3.9655882574540855</v>
      </c>
      <c r="AH9" s="4">
        <f>+VLOOKUP(AH$3,Provisiones!$C$38:$CV$76,Costo_provisiones!$B9,0)</f>
        <v>7.6427453197031303</v>
      </c>
      <c r="AI9" s="4">
        <f>+VLOOKUP(AI$3,Provisiones!$C$38:$CV$76,Costo_provisiones!$B9,0)</f>
        <v>5.508753605996719</v>
      </c>
      <c r="AJ9" s="4">
        <f>+VLOOKUP(AJ$3,Provisiones!$C$38:$CV$76,Costo_provisiones!$B9,0)</f>
        <v>16.963248321213893</v>
      </c>
      <c r="AK9" s="4">
        <f>+VLOOKUP(AK$3,Provisiones!$C$38:$CV$76,Costo_provisiones!$B9,0)</f>
        <v>4.1096424502182902</v>
      </c>
      <c r="AL9" s="4">
        <f>+VLOOKUP(AL$3,Provisiones!$C$38:$CV$76,Costo_provisiones!$B9,0)</f>
        <v>10.291654477800053</v>
      </c>
      <c r="AM9" s="4">
        <f>+VLOOKUP(AM$3,Provisiones!$C$38:$CV$76,Costo_provisiones!$B9,0)</f>
        <v>4.1467043376051471</v>
      </c>
      <c r="AN9" s="4">
        <f>+VLOOKUP(AN$3,Provisiones!$C$38:$CV$76,Costo_provisiones!$B9,0)</f>
        <v>5.1478781187096567</v>
      </c>
      <c r="AO9" s="4">
        <f>+VLOOKUP(AO$3,Provisiones!$C$38:$CV$76,Costo_provisiones!$B9,0)</f>
        <v>13.272353623657684</v>
      </c>
      <c r="AP9" s="4">
        <f>+VLOOKUP(AP$3,Provisiones!$C$38:$CV$76,Costo_provisiones!$B9,0)</f>
        <v>12.758786306988275</v>
      </c>
      <c r="AQ9" s="4">
        <f>+VLOOKUP(AQ$3,Provisiones!$C$38:$CV$76,Costo_provisiones!$B9,0)</f>
        <v>11.384202541248467</v>
      </c>
      <c r="AR9" s="4">
        <f>+VLOOKUP(AR$3,Provisiones!$C$38:$CV$76,Costo_provisiones!$B9,0)</f>
        <v>7.7018773450752986</v>
      </c>
      <c r="AS9" s="4">
        <f>+VLOOKUP(AS$3,Provisiones!$C$38:$CV$76,Costo_provisiones!$B9,0)</f>
        <v>3.7016069715298321</v>
      </c>
      <c r="AT9" s="4">
        <f>+VLOOKUP(AT$3,Provisiones!$C$38:$CV$76,Costo_provisiones!$B9,0)</f>
        <v>2.5679826675246598</v>
      </c>
      <c r="AU9" s="4">
        <f>+VLOOKUP(AU$3,Provisiones!$C$38:$CV$76,Costo_provisiones!$B9,0)</f>
        <v>9.1034919653156727</v>
      </c>
      <c r="AV9" s="4">
        <v>12.031021456702801</v>
      </c>
      <c r="AW9" s="4">
        <f>+VLOOKUP(AW$3,Provisiones!$C$38:$CV$76,Costo_provisiones!$B9,0)</f>
        <v>6.1233131005261807</v>
      </c>
      <c r="AX9" s="4">
        <f>+VLOOKUP(AX$3,Provisiones!$C$38:$CV$76,Costo_provisiones!$B9,0)</f>
        <v>4.269490277096363</v>
      </c>
      <c r="AY9" s="4">
        <f>+VLOOKUP(AY$3,Provisiones!$C$38:$CV$76,Costo_provisiones!$B9,0)</f>
        <v>2.2771619474530831</v>
      </c>
    </row>
    <row r="10" spans="2:51" ht="16.5" x14ac:dyDescent="0.3">
      <c r="B10">
        <v>8</v>
      </c>
      <c r="C10" s="3">
        <v>41090</v>
      </c>
      <c r="D10" s="4">
        <f>+VLOOKUP(D$3,Provisiones!$C$5:$CV$15,Costo_provisiones!$B10,FALSE)</f>
        <v>0.67850605059821556</v>
      </c>
      <c r="E10" s="4">
        <f>+VLOOKUP(E$3,Provisiones!$C$5:$CV$15,Costo_provisiones!$B10,FALSE)</f>
        <v>1.3248353151915926</v>
      </c>
      <c r="F10" s="4">
        <f>+VLOOKUP(F$3,Provisiones!$C$5:$CV$15,Costo_provisiones!$B10,FALSE)</f>
        <v>3.3264023854963991</v>
      </c>
      <c r="G10" s="4">
        <f>+VLOOKUP(G$3,Provisiones!$C$5:$CV$15,Costo_provisiones!$B10,FALSE)</f>
        <v>2.304252996268263</v>
      </c>
      <c r="H10" s="4">
        <f>+VLOOKUP(H$3,Provisiones!$C$5:$CV$15,Costo_provisiones!$B10,FALSE)</f>
        <v>0</v>
      </c>
      <c r="I10" s="4">
        <f>+VLOOKUP(I$3,Provisiones!$C$5:$CV$15,Costo_provisiones!$B10,FALSE)</f>
        <v>2.6175776915203901</v>
      </c>
      <c r="J10" s="4">
        <f>+VLOOKUP(J$3,Provisiones!$C$5:$CV$15,Costo_provisiones!$B10,FALSE)</f>
        <v>3.7238607299197195</v>
      </c>
      <c r="K10" s="4">
        <f>+VLOOKUP(K$3,Provisiones!$C$5:$CV$15,Costo_provisiones!$B10,FALSE)</f>
        <v>2.7609367468791288</v>
      </c>
      <c r="L10" s="4">
        <f>+VLOOKUP(L$3,Provisiones!$C$5:$CV$15,Costo_provisiones!$B10,FALSE)</f>
        <v>1.860333972124339</v>
      </c>
      <c r="M10" s="4">
        <f>+VLOOKUP(M$3,Provisiones!$C$5:$CV$15,Costo_provisiones!$B10,FALSE)</f>
        <v>3.1213794532064023</v>
      </c>
      <c r="N10" s="4">
        <f>+VLOOKUP(N$3,Provisiones!$C$38:$CV$76,Costo_provisiones!$B10,0)</f>
        <v>2.2324393537732949</v>
      </c>
      <c r="O10" s="4">
        <f>+VLOOKUP(O$3,Provisiones!$C$38:$CV$76,Costo_provisiones!$B10,0)</f>
        <v>4.2821016562974679</v>
      </c>
      <c r="P10" s="4">
        <f>+VLOOKUP(P$3,Provisiones!$C$38:$CV$76,Costo_provisiones!$B10,0)</f>
        <v>4.6648102275003405</v>
      </c>
      <c r="Q10" s="4">
        <f>+VLOOKUP(Q$3,Provisiones!$C$38:$CV$76,Costo_provisiones!$B10,0)</f>
        <v>2.7026687814213823</v>
      </c>
      <c r="R10" s="4">
        <f>+VLOOKUP(R$3,Provisiones!$C$38:$CV$76,Costo_provisiones!$B10,0)</f>
        <v>0</v>
      </c>
      <c r="S10" s="4">
        <f>+VLOOKUP(S$3,Provisiones!$C$38:$CV$76,Costo_provisiones!$B10,0)</f>
        <v>3.3106718398199306</v>
      </c>
      <c r="T10" s="4">
        <f>+VLOOKUP(T$3,Provisiones!$C$38:$CV$76,Costo_provisiones!$B10,0)</f>
        <v>3.7235997177553686</v>
      </c>
      <c r="U10" s="4">
        <f>+VLOOKUP(U$3,Provisiones!$C$38:$CV$76,Costo_provisiones!$B10,0)</f>
        <v>3.4919101352533128</v>
      </c>
      <c r="V10" s="4">
        <f>+VLOOKUP(V$3,Provisiones!$C$38:$CV$76,Costo_provisiones!$B10,0)</f>
        <v>4.4885798082880815</v>
      </c>
      <c r="W10" s="4">
        <f>+VLOOKUP(W$3,Provisiones!$C$38:$CV$76,Costo_provisiones!$B10,0)</f>
        <v>2.733983243253288</v>
      </c>
      <c r="X10" s="4">
        <f>+VLOOKUP(X$3,Provisiones!$C$38:$CV$76,Costo_provisiones!$B10,0)</f>
        <v>6.4239087661132901</v>
      </c>
      <c r="Y10" s="4">
        <f>+VLOOKUP(Y$3,Provisiones!$C$38:$CV$76,Costo_provisiones!$B10,0)</f>
        <v>6.7500911298071804</v>
      </c>
      <c r="Z10" s="4">
        <f>+VLOOKUP(Z$3,Provisiones!$C$38:$CV$76,Costo_provisiones!$B10,0)</f>
        <v>4.3229058011360149</v>
      </c>
      <c r="AA10" s="4">
        <f>+VLOOKUP(AA$3,Provisiones!$C$38:$CV$76,Costo_provisiones!$B10,0)</f>
        <v>3.7271151860967673</v>
      </c>
      <c r="AB10" s="4">
        <f>+VLOOKUP(AB$3,Provisiones!$C$38:$CV$76,Costo_provisiones!$B10,0)</f>
        <v>5.092103459409933</v>
      </c>
      <c r="AC10" s="4">
        <f>+VLOOKUP(AC$3,Provisiones!$C$38:$CV$76,Costo_provisiones!$B10,0)</f>
        <v>3.4285706588006462</v>
      </c>
      <c r="AD10" s="4">
        <f>+VLOOKUP(AD$3,Provisiones!$C$38:$CV$76,Costo_provisiones!$B10,0)</f>
        <v>3.6743429758989574</v>
      </c>
      <c r="AE10" s="4">
        <f>+VLOOKUP(AE$3,Provisiones!$C$38:$CV$76,Costo_provisiones!$B10,0)</f>
        <v>6.2119559828690534</v>
      </c>
      <c r="AF10" s="4">
        <f>+VLOOKUP(AF$3,Provisiones!$C$38:$CV$76,Costo_provisiones!$B10,0)</f>
        <v>2.1696232033056169</v>
      </c>
      <c r="AG10" s="4">
        <f>+VLOOKUP(AG$3,Provisiones!$C$38:$CV$76,Costo_provisiones!$B10,0)</f>
        <v>4.5665461549583144</v>
      </c>
      <c r="AH10" s="4">
        <f>+VLOOKUP(AH$3,Provisiones!$C$38:$CV$76,Costo_provisiones!$B10,0)</f>
        <v>6.4469104813277402</v>
      </c>
      <c r="AI10" s="4">
        <f>+VLOOKUP(AI$3,Provisiones!$C$38:$CV$76,Costo_provisiones!$B10,0)</f>
        <v>5.6181297393306382</v>
      </c>
      <c r="AJ10" s="4">
        <f>+VLOOKUP(AJ$3,Provisiones!$C$38:$CV$76,Costo_provisiones!$B10,0)</f>
        <v>16.678537486607336</v>
      </c>
      <c r="AK10" s="4">
        <f>+VLOOKUP(AK$3,Provisiones!$C$38:$CV$76,Costo_provisiones!$B10,0)</f>
        <v>4.3106243631572578</v>
      </c>
      <c r="AL10" s="4">
        <f>+VLOOKUP(AL$3,Provisiones!$C$38:$CV$76,Costo_provisiones!$B10,0)</f>
        <v>10.280799433759787</v>
      </c>
      <c r="AM10" s="4">
        <f>+VLOOKUP(AM$3,Provisiones!$C$38:$CV$76,Costo_provisiones!$B10,0)</f>
        <v>4.0948971472494549</v>
      </c>
      <c r="AN10" s="4">
        <f>+VLOOKUP(AN$3,Provisiones!$C$38:$CV$76,Costo_provisiones!$B10,0)</f>
        <v>5.3103528052477973</v>
      </c>
      <c r="AO10" s="4">
        <f>+VLOOKUP(AO$3,Provisiones!$C$38:$CV$76,Costo_provisiones!$B10,0)</f>
        <v>13.393881537388753</v>
      </c>
      <c r="AP10" s="4">
        <f>+VLOOKUP(AP$3,Provisiones!$C$38:$CV$76,Costo_provisiones!$B10,0)</f>
        <v>11.045279103360915</v>
      </c>
      <c r="AQ10" s="4">
        <f>+VLOOKUP(AQ$3,Provisiones!$C$38:$CV$76,Costo_provisiones!$B10,0)</f>
        <v>11.657514682427832</v>
      </c>
      <c r="AR10" s="4">
        <f>+VLOOKUP(AR$3,Provisiones!$C$38:$CV$76,Costo_provisiones!$B10,0)</f>
        <v>7.6657848065459779</v>
      </c>
      <c r="AS10" s="4">
        <f>+VLOOKUP(AS$3,Provisiones!$C$38:$CV$76,Costo_provisiones!$B10,0)</f>
        <v>3.6603173668798985</v>
      </c>
      <c r="AT10" s="4">
        <f>+VLOOKUP(AT$3,Provisiones!$C$38:$CV$76,Costo_provisiones!$B10,0)</f>
        <v>2.8191254438145998</v>
      </c>
      <c r="AU10" s="4">
        <f>+VLOOKUP(AU$3,Provisiones!$C$38:$CV$76,Costo_provisiones!$B10,0)</f>
        <v>8.7841978288904592</v>
      </c>
      <c r="AV10" s="4">
        <v>11.461690086375</v>
      </c>
      <c r="AW10" s="4">
        <f>+VLOOKUP(AW$3,Provisiones!$C$38:$CV$76,Costo_provisiones!$B10,0)</f>
        <v>6.0578047037720033</v>
      </c>
      <c r="AX10" s="4">
        <f>+VLOOKUP(AX$3,Provisiones!$C$38:$CV$76,Costo_provisiones!$B10,0)</f>
        <v>4.2420901303219125</v>
      </c>
      <c r="AY10" s="4">
        <f>+VLOOKUP(AY$3,Provisiones!$C$38:$CV$76,Costo_provisiones!$B10,0)</f>
        <v>2.4735495943645347</v>
      </c>
    </row>
    <row r="11" spans="2:51" ht="16.5" x14ac:dyDescent="0.3">
      <c r="B11">
        <v>9</v>
      </c>
      <c r="C11" s="3">
        <v>41121</v>
      </c>
      <c r="D11" s="4">
        <f>+VLOOKUP(D$3,Provisiones!$C$5:$CV$15,Costo_provisiones!$B11,FALSE)</f>
        <v>0.69856723280006661</v>
      </c>
      <c r="E11" s="4">
        <f>+VLOOKUP(E$3,Provisiones!$C$5:$CV$15,Costo_provisiones!$B11,FALSE)</f>
        <v>1.3513991752777641</v>
      </c>
      <c r="F11" s="4">
        <f>+VLOOKUP(F$3,Provisiones!$C$5:$CV$15,Costo_provisiones!$B11,FALSE)</f>
        <v>3.2873723535903605</v>
      </c>
      <c r="G11" s="4">
        <f>+VLOOKUP(G$3,Provisiones!$C$5:$CV$15,Costo_provisiones!$B11,FALSE)</f>
        <v>2.3062372892489025</v>
      </c>
      <c r="H11" s="4">
        <f>+VLOOKUP(H$3,Provisiones!$C$5:$CV$15,Costo_provisiones!$B11,FALSE)</f>
        <v>0</v>
      </c>
      <c r="I11" s="4">
        <f>+VLOOKUP(I$3,Provisiones!$C$5:$CV$15,Costo_provisiones!$B11,FALSE)</f>
        <v>2.6522635810238748</v>
      </c>
      <c r="J11" s="4">
        <f>+VLOOKUP(J$3,Provisiones!$C$5:$CV$15,Costo_provisiones!$B11,FALSE)</f>
        <v>3.6300334613809695</v>
      </c>
      <c r="K11" s="4">
        <f>+VLOOKUP(K$3,Provisiones!$C$5:$CV$15,Costo_provisiones!$B11,FALSE)</f>
        <v>2.7388410413452293</v>
      </c>
      <c r="L11" s="4">
        <f>+VLOOKUP(L$3,Provisiones!$C$5:$CV$15,Costo_provisiones!$B11,FALSE)</f>
        <v>1.9357407221907337</v>
      </c>
      <c r="M11" s="4">
        <f>+VLOOKUP(M$3,Provisiones!$C$5:$CV$15,Costo_provisiones!$B11,FALSE)</f>
        <v>3.1325546617282609</v>
      </c>
      <c r="N11" s="4">
        <f>+VLOOKUP(N$3,Provisiones!$C$38:$CV$76,Costo_provisiones!$B11,0)</f>
        <v>2.1975482418531902</v>
      </c>
      <c r="O11" s="4">
        <f>+VLOOKUP(O$3,Provisiones!$C$38:$CV$76,Costo_provisiones!$B11,0)</f>
        <v>4.2963710081800537</v>
      </c>
      <c r="P11" s="4">
        <f>+VLOOKUP(P$3,Provisiones!$C$38:$CV$76,Costo_provisiones!$B11,0)</f>
        <v>4.349300737064806</v>
      </c>
      <c r="Q11" s="4">
        <f>+VLOOKUP(Q$3,Provisiones!$C$38:$CV$76,Costo_provisiones!$B11,0)</f>
        <v>2.6375871286298138</v>
      </c>
      <c r="R11" s="4">
        <f>+VLOOKUP(R$3,Provisiones!$C$38:$CV$76,Costo_provisiones!$B11,0)</f>
        <v>0</v>
      </c>
      <c r="S11" s="4">
        <f>+VLOOKUP(S$3,Provisiones!$C$38:$CV$76,Costo_provisiones!$B11,0)</f>
        <v>3.5358300692655948</v>
      </c>
      <c r="T11" s="4">
        <f>+VLOOKUP(T$3,Provisiones!$C$38:$CV$76,Costo_provisiones!$B11,0)</f>
        <v>3.0589466568533252</v>
      </c>
      <c r="U11" s="4">
        <f>+VLOOKUP(U$3,Provisiones!$C$38:$CV$76,Costo_provisiones!$B11,0)</f>
        <v>3.5425510943516336</v>
      </c>
      <c r="V11" s="4">
        <f>+VLOOKUP(V$3,Provisiones!$C$38:$CV$76,Costo_provisiones!$B11,0)</f>
        <v>4.4257935834155155</v>
      </c>
      <c r="W11" s="4">
        <f>+VLOOKUP(W$3,Provisiones!$C$38:$CV$76,Costo_provisiones!$B11,0)</f>
        <v>2.6034564084313194</v>
      </c>
      <c r="X11" s="4">
        <f>+VLOOKUP(X$3,Provisiones!$C$38:$CV$76,Costo_provisiones!$B11,0)</f>
        <v>6.3806458085407041</v>
      </c>
      <c r="Y11" s="4">
        <f>+VLOOKUP(Y$3,Provisiones!$C$38:$CV$76,Costo_provisiones!$B11,0)</f>
        <v>6.6858352264337393</v>
      </c>
      <c r="Z11" s="4">
        <f>+VLOOKUP(Z$3,Provisiones!$C$38:$CV$76,Costo_provisiones!$B11,0)</f>
        <v>4.3987093604482217</v>
      </c>
      <c r="AA11" s="4">
        <f>+VLOOKUP(AA$3,Provisiones!$C$38:$CV$76,Costo_provisiones!$B11,0)</f>
        <v>3.5675442538997544</v>
      </c>
      <c r="AB11" s="4">
        <f>+VLOOKUP(AB$3,Provisiones!$C$38:$CV$76,Costo_provisiones!$B11,0)</f>
        <v>5.0533216027073724</v>
      </c>
      <c r="AC11" s="4">
        <f>+VLOOKUP(AC$3,Provisiones!$C$38:$CV$76,Costo_provisiones!$B11,0)</f>
        <v>3.5186490038728815</v>
      </c>
      <c r="AD11" s="4">
        <f>+VLOOKUP(AD$3,Provisiones!$C$38:$CV$76,Costo_provisiones!$B11,0)</f>
        <v>4.0059924181907922</v>
      </c>
      <c r="AE11" s="4">
        <f>+VLOOKUP(AE$3,Provisiones!$C$38:$CV$76,Costo_provisiones!$B11,0)</f>
        <v>6.0460159035598107</v>
      </c>
      <c r="AF11" s="4">
        <f>+VLOOKUP(AF$3,Provisiones!$C$38:$CV$76,Costo_provisiones!$B11,0)</f>
        <v>2.1950617686665286</v>
      </c>
      <c r="AG11" s="4">
        <f>+VLOOKUP(AG$3,Provisiones!$C$38:$CV$76,Costo_provisiones!$B11,0)</f>
        <v>4.7025434053703661</v>
      </c>
      <c r="AH11" s="4">
        <f>+VLOOKUP(AH$3,Provisiones!$C$38:$CV$76,Costo_provisiones!$B11,0)</f>
        <v>6.2869977349929798</v>
      </c>
      <c r="AI11" s="4">
        <f>+VLOOKUP(AI$3,Provisiones!$C$38:$CV$76,Costo_provisiones!$B11,0)</f>
        <v>5.816345748341095</v>
      </c>
      <c r="AJ11" s="4">
        <f>+VLOOKUP(AJ$3,Provisiones!$C$38:$CV$76,Costo_provisiones!$B11,0)</f>
        <v>16.272051220545052</v>
      </c>
      <c r="AK11" s="4">
        <f>+VLOOKUP(AK$3,Provisiones!$C$38:$CV$76,Costo_provisiones!$B11,0)</f>
        <v>4.1715455649860589</v>
      </c>
      <c r="AL11" s="4">
        <f>+VLOOKUP(AL$3,Provisiones!$C$38:$CV$76,Costo_provisiones!$B11,0)</f>
        <v>10.150723478241098</v>
      </c>
      <c r="AM11" s="4">
        <f>+VLOOKUP(AM$3,Provisiones!$C$38:$CV$76,Costo_provisiones!$B11,0)</f>
        <v>4.0813637205670181</v>
      </c>
      <c r="AN11" s="4">
        <f>+VLOOKUP(AN$3,Provisiones!$C$38:$CV$76,Costo_provisiones!$B11,0)</f>
        <v>5.3907096762242599</v>
      </c>
      <c r="AO11" s="4">
        <f>+VLOOKUP(AO$3,Provisiones!$C$38:$CV$76,Costo_provisiones!$B11,0)</f>
        <v>12.692562989234402</v>
      </c>
      <c r="AP11" s="4">
        <f>+VLOOKUP(AP$3,Provisiones!$C$38:$CV$76,Costo_provisiones!$B11,0)</f>
        <v>9.7515118043146352</v>
      </c>
      <c r="AQ11" s="4">
        <f>+VLOOKUP(AQ$3,Provisiones!$C$38:$CV$76,Costo_provisiones!$B11,0)</f>
        <v>11.497197706793301</v>
      </c>
      <c r="AR11" s="4">
        <f>+VLOOKUP(AR$3,Provisiones!$C$38:$CV$76,Costo_provisiones!$B11,0)</f>
        <v>7.5872966935018704</v>
      </c>
      <c r="AS11" s="4">
        <f>+VLOOKUP(AS$3,Provisiones!$C$38:$CV$76,Costo_provisiones!$B11,0)</f>
        <v>3.7109571991541435</v>
      </c>
      <c r="AT11" s="4">
        <f>+VLOOKUP(AT$3,Provisiones!$C$38:$CV$76,Costo_provisiones!$B11,0)</f>
        <v>2.6175561971364734</v>
      </c>
      <c r="AU11" s="4">
        <f>+VLOOKUP(AU$3,Provisiones!$C$38:$CV$76,Costo_provisiones!$B11,0)</f>
        <v>8.7826456632020538</v>
      </c>
      <c r="AV11" s="4">
        <v>10.756527881536501</v>
      </c>
      <c r="AW11" s="4">
        <f>+VLOOKUP(AW$3,Provisiones!$C$38:$CV$76,Costo_provisiones!$B11,0)</f>
        <v>5.9317070262002254</v>
      </c>
      <c r="AX11" s="4">
        <f>+VLOOKUP(AX$3,Provisiones!$C$38:$CV$76,Costo_provisiones!$B11,0)</f>
        <v>4.0555461179037549</v>
      </c>
      <c r="AY11" s="4">
        <f>+VLOOKUP(AY$3,Provisiones!$C$38:$CV$76,Costo_provisiones!$B11,0)</f>
        <v>2.6727200380111804</v>
      </c>
    </row>
    <row r="12" spans="2:51" ht="16.5" x14ac:dyDescent="0.3">
      <c r="B12">
        <v>10</v>
      </c>
      <c r="C12" s="3">
        <v>41152</v>
      </c>
      <c r="D12" s="4">
        <f>+VLOOKUP(D$3,Provisiones!$C$5:$CV$15,Costo_provisiones!$B12,FALSE)</f>
        <v>0.74746473162362459</v>
      </c>
      <c r="E12" s="4">
        <f>+VLOOKUP(E$3,Provisiones!$C$5:$CV$15,Costo_provisiones!$B12,FALSE)</f>
        <v>1.3969134410410542</v>
      </c>
      <c r="F12" s="4">
        <f>+VLOOKUP(F$3,Provisiones!$C$5:$CV$15,Costo_provisiones!$B12,FALSE)</f>
        <v>3.2412355306114242</v>
      </c>
      <c r="G12" s="4">
        <f>+VLOOKUP(G$3,Provisiones!$C$5:$CV$15,Costo_provisiones!$B12,FALSE)</f>
        <v>2.3017105976466463</v>
      </c>
      <c r="H12" s="4">
        <f>+VLOOKUP(H$3,Provisiones!$C$5:$CV$15,Costo_provisiones!$B12,FALSE)</f>
        <v>0</v>
      </c>
      <c r="I12" s="4">
        <f>+VLOOKUP(I$3,Provisiones!$C$5:$CV$15,Costo_provisiones!$B12,FALSE)</f>
        <v>2.4704948596009562</v>
      </c>
      <c r="J12" s="4">
        <f>+VLOOKUP(J$3,Provisiones!$C$5:$CV$15,Costo_provisiones!$B12,FALSE)</f>
        <v>3.5954679508805154</v>
      </c>
      <c r="K12" s="4">
        <f>+VLOOKUP(K$3,Provisiones!$C$5:$CV$15,Costo_provisiones!$B12,FALSE)</f>
        <v>2.772883767583576</v>
      </c>
      <c r="L12" s="4">
        <f>+VLOOKUP(L$3,Provisiones!$C$5:$CV$15,Costo_provisiones!$B12,FALSE)</f>
        <v>1.9947068481857744</v>
      </c>
      <c r="M12" s="4">
        <f>+VLOOKUP(M$3,Provisiones!$C$5:$CV$15,Costo_provisiones!$B12,FALSE)</f>
        <v>3.1920623254883207</v>
      </c>
      <c r="N12" s="4">
        <f>+VLOOKUP(N$3,Provisiones!$C$38:$CV$76,Costo_provisiones!$B12,0)</f>
        <v>2.340263592138272</v>
      </c>
      <c r="O12" s="4">
        <f>+VLOOKUP(O$3,Provisiones!$C$38:$CV$76,Costo_provisiones!$B12,0)</f>
        <v>4.3212975658135679</v>
      </c>
      <c r="P12" s="4">
        <f>+VLOOKUP(P$3,Provisiones!$C$38:$CV$76,Costo_provisiones!$B12,0)</f>
        <v>4.4349301332596536</v>
      </c>
      <c r="Q12" s="4">
        <f>+VLOOKUP(Q$3,Provisiones!$C$38:$CV$76,Costo_provisiones!$B12,0)</f>
        <v>2.7411985406662414</v>
      </c>
      <c r="R12" s="4">
        <f>+VLOOKUP(R$3,Provisiones!$C$38:$CV$76,Costo_provisiones!$B12,0)</f>
        <v>0</v>
      </c>
      <c r="S12" s="4">
        <f>+VLOOKUP(S$3,Provisiones!$C$38:$CV$76,Costo_provisiones!$B12,0)</f>
        <v>3.6501933031187628</v>
      </c>
      <c r="T12" s="4">
        <f>+VLOOKUP(T$3,Provisiones!$C$38:$CV$76,Costo_provisiones!$B12,0)</f>
        <v>3.2587485390037587</v>
      </c>
      <c r="U12" s="4">
        <f>+VLOOKUP(U$3,Provisiones!$C$38:$CV$76,Costo_provisiones!$B12,0)</f>
        <v>3.5435810179668006</v>
      </c>
      <c r="V12" s="4">
        <f>+VLOOKUP(V$3,Provisiones!$C$38:$CV$76,Costo_provisiones!$B12,0)</f>
        <v>4.3886052076456732</v>
      </c>
      <c r="W12" s="4">
        <f>+VLOOKUP(W$3,Provisiones!$C$38:$CV$76,Costo_provisiones!$B12,0)</f>
        <v>2.5616905022911842</v>
      </c>
      <c r="X12" s="4">
        <f>+VLOOKUP(X$3,Provisiones!$C$38:$CV$76,Costo_provisiones!$B12,0)</f>
        <v>6.3837656652649235</v>
      </c>
      <c r="Y12" s="4">
        <f>+VLOOKUP(Y$3,Provisiones!$C$38:$CV$76,Costo_provisiones!$B12,0)</f>
        <v>6.7115933399486654</v>
      </c>
      <c r="Z12" s="4">
        <f>+VLOOKUP(Z$3,Provisiones!$C$38:$CV$76,Costo_provisiones!$B12,0)</f>
        <v>4.5481380142310055</v>
      </c>
      <c r="AA12" s="4">
        <f>+VLOOKUP(AA$3,Provisiones!$C$38:$CV$76,Costo_provisiones!$B12,0)</f>
        <v>3.5729348271494823</v>
      </c>
      <c r="AB12" s="4">
        <f>+VLOOKUP(AB$3,Provisiones!$C$38:$CV$76,Costo_provisiones!$B12,0)</f>
        <v>5.098286585901211</v>
      </c>
      <c r="AC12" s="4">
        <f>+VLOOKUP(AC$3,Provisiones!$C$38:$CV$76,Costo_provisiones!$B12,0)</f>
        <v>3.6384723999585402</v>
      </c>
      <c r="AD12" s="4">
        <f>+VLOOKUP(AD$3,Provisiones!$C$38:$CV$76,Costo_provisiones!$B12,0)</f>
        <v>4.4786376018795915</v>
      </c>
      <c r="AE12" s="4">
        <f>+VLOOKUP(AE$3,Provisiones!$C$38:$CV$76,Costo_provisiones!$B12,0)</f>
        <v>6.12764929104135</v>
      </c>
      <c r="AF12" s="4">
        <f>+VLOOKUP(AF$3,Provisiones!$C$38:$CV$76,Costo_provisiones!$B12,0)</f>
        <v>2.1803800116146164</v>
      </c>
      <c r="AG12" s="4">
        <f>+VLOOKUP(AG$3,Provisiones!$C$38:$CV$76,Costo_provisiones!$B12,0)</f>
        <v>4.9483808419652195</v>
      </c>
      <c r="AH12" s="4">
        <f>+VLOOKUP(AH$3,Provisiones!$C$38:$CV$76,Costo_provisiones!$B12,0)</f>
        <v>6.0583470559456023</v>
      </c>
      <c r="AI12" s="4">
        <f>+VLOOKUP(AI$3,Provisiones!$C$38:$CV$76,Costo_provisiones!$B12,0)</f>
        <v>5.7965588230226963</v>
      </c>
      <c r="AJ12" s="4">
        <f>+VLOOKUP(AJ$3,Provisiones!$C$38:$CV$76,Costo_provisiones!$B12,0)</f>
        <v>16.230619788880464</v>
      </c>
      <c r="AK12" s="4">
        <f>+VLOOKUP(AK$3,Provisiones!$C$38:$CV$76,Costo_provisiones!$B12,0)</f>
        <v>4.2133872882568628</v>
      </c>
      <c r="AL12" s="4">
        <f>+VLOOKUP(AL$3,Provisiones!$C$38:$CV$76,Costo_provisiones!$B12,0)</f>
        <v>10.166334504194815</v>
      </c>
      <c r="AM12" s="4">
        <f>+VLOOKUP(AM$3,Provisiones!$C$38:$CV$76,Costo_provisiones!$B12,0)</f>
        <v>4.0569875786481981</v>
      </c>
      <c r="AN12" s="4">
        <f>+VLOOKUP(AN$3,Provisiones!$C$38:$CV$76,Costo_provisiones!$B12,0)</f>
        <v>5.4100648484631826</v>
      </c>
      <c r="AO12" s="4">
        <f>+VLOOKUP(AO$3,Provisiones!$C$38:$CV$76,Costo_provisiones!$B12,0)</f>
        <v>12.636309730897882</v>
      </c>
      <c r="AP12" s="4">
        <f>+VLOOKUP(AP$3,Provisiones!$C$38:$CV$76,Costo_provisiones!$B12,0)</f>
        <v>8.1646255201240923</v>
      </c>
      <c r="AQ12" s="4">
        <f>+VLOOKUP(AQ$3,Provisiones!$C$38:$CV$76,Costo_provisiones!$B12,0)</f>
        <v>11.747764783958365</v>
      </c>
      <c r="AR12" s="4">
        <f>+VLOOKUP(AR$3,Provisiones!$C$38:$CV$76,Costo_provisiones!$B12,0)</f>
        <v>7.6185344124765351</v>
      </c>
      <c r="AS12" s="4">
        <f>+VLOOKUP(AS$3,Provisiones!$C$38:$CV$76,Costo_provisiones!$B12,0)</f>
        <v>3.6621912652107955</v>
      </c>
      <c r="AT12" s="4">
        <f>+VLOOKUP(AT$3,Provisiones!$C$38:$CV$76,Costo_provisiones!$B12,0)</f>
        <v>2.6583190157326331</v>
      </c>
      <c r="AU12" s="4">
        <f>+VLOOKUP(AU$3,Provisiones!$C$38:$CV$76,Costo_provisiones!$B12,0)</f>
        <v>8.1249400458543004</v>
      </c>
      <c r="AV12" s="4">
        <v>10.3610118431833</v>
      </c>
      <c r="AW12" s="4">
        <f>+VLOOKUP(AW$3,Provisiones!$C$38:$CV$76,Costo_provisiones!$B12,0)</f>
        <v>5.7885990645712715</v>
      </c>
      <c r="AX12" s="4">
        <f>+VLOOKUP(AX$3,Provisiones!$C$38:$CV$76,Costo_provisiones!$B12,0)</f>
        <v>4.0682075544547915</v>
      </c>
      <c r="AY12" s="4">
        <f>+VLOOKUP(AY$3,Provisiones!$C$38:$CV$76,Costo_provisiones!$B12,0)</f>
        <v>2.8688751011680291</v>
      </c>
    </row>
    <row r="13" spans="2:51" ht="16.5" x14ac:dyDescent="0.3">
      <c r="B13">
        <v>11</v>
      </c>
      <c r="C13" s="3">
        <v>41182</v>
      </c>
      <c r="D13" s="4">
        <f>+VLOOKUP(D$3,Provisiones!$C$5:$CV$15,Costo_provisiones!$B13,FALSE)</f>
        <v>0.6814624269065378</v>
      </c>
      <c r="E13" s="4">
        <f>+VLOOKUP(E$3,Provisiones!$C$5:$CV$15,Costo_provisiones!$B13,FALSE)</f>
        <v>1.3415128475369344</v>
      </c>
      <c r="F13" s="4">
        <f>+VLOOKUP(F$3,Provisiones!$C$5:$CV$15,Costo_provisiones!$B13,FALSE)</f>
        <v>3.2099747647220762</v>
      </c>
      <c r="G13" s="4">
        <f>+VLOOKUP(G$3,Provisiones!$C$5:$CV$15,Costo_provisiones!$B13,FALSE)</f>
        <v>2.5682614830979764</v>
      </c>
      <c r="H13" s="4">
        <f>+VLOOKUP(H$3,Provisiones!$C$5:$CV$15,Costo_provisiones!$B13,FALSE)</f>
        <v>0</v>
      </c>
      <c r="I13" s="4">
        <f>+VLOOKUP(I$3,Provisiones!$C$5:$CV$15,Costo_provisiones!$B13,FALSE)</f>
        <v>2.6527697179506151</v>
      </c>
      <c r="J13" s="4">
        <f>+VLOOKUP(J$3,Provisiones!$C$5:$CV$15,Costo_provisiones!$B13,FALSE)</f>
        <v>3.6095637361929582</v>
      </c>
      <c r="K13" s="4">
        <f>+VLOOKUP(K$3,Provisiones!$C$5:$CV$15,Costo_provisiones!$B13,FALSE)</f>
        <v>2.8028305505981685</v>
      </c>
      <c r="L13" s="4">
        <f>+VLOOKUP(L$3,Provisiones!$C$5:$CV$15,Costo_provisiones!$B13,FALSE)</f>
        <v>2.0843202360242721</v>
      </c>
      <c r="M13" s="4">
        <f>+VLOOKUP(M$3,Provisiones!$C$5:$CV$15,Costo_provisiones!$B13,FALSE)</f>
        <v>3.1915975785052684</v>
      </c>
      <c r="N13" s="4">
        <f>+VLOOKUP(N$3,Provisiones!$C$38:$CV$76,Costo_provisiones!$B13,0)</f>
        <v>2.3535671408510992</v>
      </c>
      <c r="O13" s="4">
        <f>+VLOOKUP(O$3,Provisiones!$C$38:$CV$76,Costo_provisiones!$B13,0)</f>
        <v>4.4474549623462121</v>
      </c>
      <c r="P13" s="4">
        <f>+VLOOKUP(P$3,Provisiones!$C$38:$CV$76,Costo_provisiones!$B13,0)</f>
        <v>4.4353071834615871</v>
      </c>
      <c r="Q13" s="4">
        <f>+VLOOKUP(Q$3,Provisiones!$C$38:$CV$76,Costo_provisiones!$B13,0)</f>
        <v>2.7855782883121649</v>
      </c>
      <c r="R13" s="4">
        <f>+VLOOKUP(R$3,Provisiones!$C$38:$CV$76,Costo_provisiones!$B13,0)</f>
        <v>0</v>
      </c>
      <c r="S13" s="4">
        <f>+VLOOKUP(S$3,Provisiones!$C$38:$CV$76,Costo_provisiones!$B13,0)</f>
        <v>4.2739526921093871</v>
      </c>
      <c r="T13" s="4">
        <f>+VLOOKUP(T$3,Provisiones!$C$38:$CV$76,Costo_provisiones!$B13,0)</f>
        <v>3.4517288192458326</v>
      </c>
      <c r="U13" s="4">
        <f>+VLOOKUP(U$3,Provisiones!$C$38:$CV$76,Costo_provisiones!$B13,0)</f>
        <v>3.9178089581377438</v>
      </c>
      <c r="V13" s="4">
        <f>+VLOOKUP(V$3,Provisiones!$C$38:$CV$76,Costo_provisiones!$B13,0)</f>
        <v>4.37497405209671</v>
      </c>
      <c r="W13" s="4">
        <f>+VLOOKUP(W$3,Provisiones!$C$38:$CV$76,Costo_provisiones!$B13,0)</f>
        <v>2.5953312189088336</v>
      </c>
      <c r="X13" s="4">
        <f>+VLOOKUP(X$3,Provisiones!$C$38:$CV$76,Costo_provisiones!$B13,0)</f>
        <v>6.3499464428027297</v>
      </c>
      <c r="Y13" s="4">
        <f>+VLOOKUP(Y$3,Provisiones!$C$38:$CV$76,Costo_provisiones!$B13,0)</f>
        <v>6.6662327441480551</v>
      </c>
      <c r="Z13" s="4">
        <f>+VLOOKUP(Z$3,Provisiones!$C$38:$CV$76,Costo_provisiones!$B13,0)</f>
        <v>4.6440856863268625</v>
      </c>
      <c r="AA13" s="4">
        <f>+VLOOKUP(AA$3,Provisiones!$C$38:$CV$76,Costo_provisiones!$B13,0)</f>
        <v>3.5835264199131278</v>
      </c>
      <c r="AB13" s="4">
        <f>+VLOOKUP(AB$3,Provisiones!$C$38:$CV$76,Costo_provisiones!$B13,0)</f>
        <v>5.070391124866477</v>
      </c>
      <c r="AC13" s="4">
        <f>+VLOOKUP(AC$3,Provisiones!$C$38:$CV$76,Costo_provisiones!$B13,0)</f>
        <v>3.8069976769352274</v>
      </c>
      <c r="AD13" s="4">
        <f>+VLOOKUP(AD$3,Provisiones!$C$38:$CV$76,Costo_provisiones!$B13,0)</f>
        <v>5.366006310672776</v>
      </c>
      <c r="AE13" s="4">
        <f>+VLOOKUP(AE$3,Provisiones!$C$38:$CV$76,Costo_provisiones!$B13,0)</f>
        <v>6.2473024587685941</v>
      </c>
      <c r="AF13" s="4">
        <f>+VLOOKUP(AF$3,Provisiones!$C$38:$CV$76,Costo_provisiones!$B13,0)</f>
        <v>2.2590374228707835</v>
      </c>
      <c r="AG13" s="4">
        <f>+VLOOKUP(AG$3,Provisiones!$C$38:$CV$76,Costo_provisiones!$B13,0)</f>
        <v>4.908883074880249</v>
      </c>
      <c r="AH13" s="4">
        <f>+VLOOKUP(AH$3,Provisiones!$C$38:$CV$76,Costo_provisiones!$B13,0)</f>
        <v>6.096341241608819</v>
      </c>
      <c r="AI13" s="4">
        <f>+VLOOKUP(AI$3,Provisiones!$C$38:$CV$76,Costo_provisiones!$B13,0)</f>
        <v>5.9961153227102644</v>
      </c>
      <c r="AJ13" s="4">
        <f>+VLOOKUP(AJ$3,Provisiones!$C$38:$CV$76,Costo_provisiones!$B13,0)</f>
        <v>15.936859691764809</v>
      </c>
      <c r="AK13" s="4">
        <f>+VLOOKUP(AK$3,Provisiones!$C$38:$CV$76,Costo_provisiones!$B13,0)</f>
        <v>4.3243109521730627</v>
      </c>
      <c r="AL13" s="4">
        <f>+VLOOKUP(AL$3,Provisiones!$C$38:$CV$76,Costo_provisiones!$B13,0)</f>
        <v>10.24306943381424</v>
      </c>
      <c r="AM13" s="4">
        <f>+VLOOKUP(AM$3,Provisiones!$C$38:$CV$76,Costo_provisiones!$B13,0)</f>
        <v>3.9915234445074179</v>
      </c>
      <c r="AN13" s="4">
        <f>+VLOOKUP(AN$3,Provisiones!$C$38:$CV$76,Costo_provisiones!$B13,0)</f>
        <v>5.5374755761051171</v>
      </c>
      <c r="AO13" s="4">
        <f>+VLOOKUP(AO$3,Provisiones!$C$38:$CV$76,Costo_provisiones!$B13,0)</f>
        <v>12.805472640379914</v>
      </c>
      <c r="AP13" s="4">
        <f>+VLOOKUP(AP$3,Provisiones!$C$38:$CV$76,Costo_provisiones!$B13,0)</f>
        <v>7.6487502181446176</v>
      </c>
      <c r="AQ13" s="4">
        <f>+VLOOKUP(AQ$3,Provisiones!$C$38:$CV$76,Costo_provisiones!$B13,0)</f>
        <v>11.640361911446654</v>
      </c>
      <c r="AR13" s="4">
        <f>+VLOOKUP(AR$3,Provisiones!$C$38:$CV$76,Costo_provisiones!$B13,0)</f>
        <v>7.5037629608751848</v>
      </c>
      <c r="AS13" s="4">
        <f>+VLOOKUP(AS$3,Provisiones!$C$38:$CV$76,Costo_provisiones!$B13,0)</f>
        <v>3.7268517476260041</v>
      </c>
      <c r="AT13" s="4">
        <f>+VLOOKUP(AT$3,Provisiones!$C$38:$CV$76,Costo_provisiones!$B13,0)</f>
        <v>2.6217431645406672</v>
      </c>
      <c r="AU13" s="4">
        <f>+VLOOKUP(AU$3,Provisiones!$C$38:$CV$76,Costo_provisiones!$B13,0)</f>
        <v>7.4910229885473036</v>
      </c>
      <c r="AV13" s="4">
        <v>9.9368871254684095</v>
      </c>
      <c r="AW13" s="4">
        <f>+VLOOKUP(AW$3,Provisiones!$C$38:$CV$76,Costo_provisiones!$B13,0)</f>
        <v>5.7354257899370538</v>
      </c>
      <c r="AX13" s="4">
        <f>+VLOOKUP(AX$3,Provisiones!$C$38:$CV$76,Costo_provisiones!$B13,0)</f>
        <v>3.9776572379560968</v>
      </c>
      <c r="AY13" s="4">
        <f>+VLOOKUP(AY$3,Provisiones!$C$38:$CV$76,Costo_provisiones!$B13,0)</f>
        <v>3.0018195482570951</v>
      </c>
    </row>
    <row r="14" spans="2:51" ht="16.5" x14ac:dyDescent="0.3">
      <c r="B14">
        <v>12</v>
      </c>
      <c r="C14" s="3">
        <v>41213</v>
      </c>
      <c r="D14" s="4">
        <f>+VLOOKUP(D$3,Provisiones!$C$5:$CV$15,Costo_provisiones!$B14,FALSE)</f>
        <v>0.58580854305572594</v>
      </c>
      <c r="E14" s="4">
        <f>+VLOOKUP(E$3,Provisiones!$C$5:$CV$15,Costo_provisiones!$B14,FALSE)</f>
        <v>1.3756974183862851</v>
      </c>
      <c r="F14" s="4">
        <f>+VLOOKUP(F$3,Provisiones!$C$5:$CV$15,Costo_provisiones!$B14,FALSE)</f>
        <v>3.2154101687977978</v>
      </c>
      <c r="G14" s="4">
        <f>+VLOOKUP(G$3,Provisiones!$C$5:$CV$15,Costo_provisiones!$B14,FALSE)</f>
        <v>2.4909157760452034</v>
      </c>
      <c r="H14" s="4">
        <f>+VLOOKUP(H$3,Provisiones!$C$5:$CV$15,Costo_provisiones!$B14,FALSE)</f>
        <v>0</v>
      </c>
      <c r="I14" s="4">
        <f>+VLOOKUP(I$3,Provisiones!$C$5:$CV$15,Costo_provisiones!$B14,FALSE)</f>
        <v>2.6553713305800311</v>
      </c>
      <c r="J14" s="4">
        <f>+VLOOKUP(J$3,Provisiones!$C$5:$CV$15,Costo_provisiones!$B14,FALSE)</f>
        <v>3.6182303787976129</v>
      </c>
      <c r="K14" s="4">
        <f>+VLOOKUP(K$3,Provisiones!$C$5:$CV$15,Costo_provisiones!$B14,FALSE)</f>
        <v>2.8948986948617965</v>
      </c>
      <c r="L14" s="4">
        <f>+VLOOKUP(L$3,Provisiones!$C$5:$CV$15,Costo_provisiones!$B14,FALSE)</f>
        <v>2.1244944431170145</v>
      </c>
      <c r="M14" s="4">
        <f>+VLOOKUP(M$3,Provisiones!$C$5:$CV$15,Costo_provisiones!$B14,FALSE)</f>
        <v>3.2086862270231915</v>
      </c>
      <c r="N14" s="4">
        <f>+VLOOKUP(N$3,Provisiones!$C$38:$CV$76,Costo_provisiones!$B14,0)</f>
        <v>2.3634833150026537</v>
      </c>
      <c r="O14" s="4">
        <f>+VLOOKUP(O$3,Provisiones!$C$38:$CV$76,Costo_provisiones!$B14,0)</f>
        <v>4.5468253845805133</v>
      </c>
      <c r="P14" s="4">
        <f>+VLOOKUP(P$3,Provisiones!$C$38:$CV$76,Costo_provisiones!$B14,0)</f>
        <v>4.4154209752672573</v>
      </c>
      <c r="Q14" s="4">
        <f>+VLOOKUP(Q$3,Provisiones!$C$38:$CV$76,Costo_provisiones!$B14,0)</f>
        <v>2.8292853410867762</v>
      </c>
      <c r="R14" s="4">
        <f>+VLOOKUP(R$3,Provisiones!$C$38:$CV$76,Costo_provisiones!$B14,0)</f>
        <v>0</v>
      </c>
      <c r="S14" s="4">
        <f>+VLOOKUP(S$3,Provisiones!$C$38:$CV$76,Costo_provisiones!$B14,0)</f>
        <v>3.8596915095558209</v>
      </c>
      <c r="T14" s="4">
        <f>+VLOOKUP(T$3,Provisiones!$C$38:$CV$76,Costo_provisiones!$B14,0)</f>
        <v>3.8178105971478931</v>
      </c>
      <c r="U14" s="4">
        <f>+VLOOKUP(U$3,Provisiones!$C$38:$CV$76,Costo_provisiones!$B14,0)</f>
        <v>3.9415164025935501</v>
      </c>
      <c r="V14" s="4">
        <f>+VLOOKUP(V$3,Provisiones!$C$38:$CV$76,Costo_provisiones!$B14,0)</f>
        <v>4.2776545603463463</v>
      </c>
      <c r="W14" s="4">
        <f>+VLOOKUP(W$3,Provisiones!$C$38:$CV$76,Costo_provisiones!$B14,0)</f>
        <v>2.6477938056134658</v>
      </c>
      <c r="X14" s="4">
        <f>+VLOOKUP(X$3,Provisiones!$C$38:$CV$76,Costo_provisiones!$B14,0)</f>
        <v>6.1421126335062493</v>
      </c>
      <c r="Y14" s="4">
        <f>+VLOOKUP(Y$3,Provisiones!$C$38:$CV$76,Costo_provisiones!$B14,0)</f>
        <v>6.5838995580645561</v>
      </c>
      <c r="Z14" s="4">
        <f>+VLOOKUP(Z$3,Provisiones!$C$38:$CV$76,Costo_provisiones!$B14,0)</f>
        <v>4.9267043177462782</v>
      </c>
      <c r="AA14" s="4">
        <f>+VLOOKUP(AA$3,Provisiones!$C$38:$CV$76,Costo_provisiones!$B14,0)</f>
        <v>3.6145712807434718</v>
      </c>
      <c r="AB14" s="4">
        <f>+VLOOKUP(AB$3,Provisiones!$C$38:$CV$76,Costo_provisiones!$B14,0)</f>
        <v>5.0913008044934118</v>
      </c>
      <c r="AC14" s="4">
        <f>+VLOOKUP(AC$3,Provisiones!$C$38:$CV$76,Costo_provisiones!$B14,0)</f>
        <v>3.810414011447504</v>
      </c>
      <c r="AD14" s="4">
        <f>+VLOOKUP(AD$3,Provisiones!$C$38:$CV$76,Costo_provisiones!$B14,0)</f>
        <v>6.254572601652697</v>
      </c>
      <c r="AE14" s="4">
        <f>+VLOOKUP(AE$3,Provisiones!$C$38:$CV$76,Costo_provisiones!$B14,0)</f>
        <v>6.1132256942066556</v>
      </c>
      <c r="AF14" s="4">
        <f>+VLOOKUP(AF$3,Provisiones!$C$38:$CV$76,Costo_provisiones!$B14,0)</f>
        <v>2.2368168360051999</v>
      </c>
      <c r="AG14" s="4">
        <f>+VLOOKUP(AG$3,Provisiones!$C$38:$CV$76,Costo_provisiones!$B14,0)</f>
        <v>4.7625991181115532</v>
      </c>
      <c r="AH14" s="4">
        <f>+VLOOKUP(AH$3,Provisiones!$C$38:$CV$76,Costo_provisiones!$B14,0)</f>
        <v>10.652644122935785</v>
      </c>
      <c r="AI14" s="4">
        <f>+VLOOKUP(AI$3,Provisiones!$C$38:$CV$76,Costo_provisiones!$B14,0)</f>
        <v>6.2210993996450821</v>
      </c>
      <c r="AJ14" s="4">
        <f>+VLOOKUP(AJ$3,Provisiones!$C$38:$CV$76,Costo_provisiones!$B14,0)</f>
        <v>16.978461780403165</v>
      </c>
      <c r="AK14" s="4">
        <f>+VLOOKUP(AK$3,Provisiones!$C$38:$CV$76,Costo_provisiones!$B14,0)</f>
        <v>4.4200966801950408</v>
      </c>
      <c r="AL14" s="4">
        <f>+VLOOKUP(AL$3,Provisiones!$C$38:$CV$76,Costo_provisiones!$B14,0)</f>
        <v>10.118493463972344</v>
      </c>
      <c r="AM14" s="4">
        <f>+VLOOKUP(AM$3,Provisiones!$C$38:$CV$76,Costo_provisiones!$B14,0)</f>
        <v>3.9997078781368178</v>
      </c>
      <c r="AN14" s="4">
        <f>+VLOOKUP(AN$3,Provisiones!$C$38:$CV$76,Costo_provisiones!$B14,0)</f>
        <v>5.6943114855900232</v>
      </c>
      <c r="AO14" s="4">
        <f>+VLOOKUP(AO$3,Provisiones!$C$38:$CV$76,Costo_provisiones!$B14,0)</f>
        <v>12.861417596514876</v>
      </c>
      <c r="AP14" s="4">
        <f>+VLOOKUP(AP$3,Provisiones!$C$38:$CV$76,Costo_provisiones!$B14,0)</f>
        <v>6.9483910089795211</v>
      </c>
      <c r="AQ14" s="4">
        <f>+VLOOKUP(AQ$3,Provisiones!$C$38:$CV$76,Costo_provisiones!$B14,0)</f>
        <v>12.001264034469182</v>
      </c>
      <c r="AR14" s="4">
        <f>+VLOOKUP(AR$3,Provisiones!$C$38:$CV$76,Costo_provisiones!$B14,0)</f>
        <v>7.3586270308000978</v>
      </c>
      <c r="AS14" s="4">
        <f>+VLOOKUP(AS$3,Provisiones!$C$38:$CV$76,Costo_provisiones!$B14,0)</f>
        <v>3.6337107157445536</v>
      </c>
      <c r="AT14" s="4">
        <f>+VLOOKUP(AT$3,Provisiones!$C$38:$CV$76,Costo_provisiones!$B14,0)</f>
        <v>2.6249156210386495</v>
      </c>
      <c r="AU14" s="4">
        <f>+VLOOKUP(AU$3,Provisiones!$C$38:$CV$76,Costo_provisiones!$B14,0)</f>
        <v>7.0705568264164711</v>
      </c>
      <c r="AV14" s="4">
        <v>9.7846183484190608</v>
      </c>
      <c r="AW14" s="4">
        <f>+VLOOKUP(AW$3,Provisiones!$C$38:$CV$76,Costo_provisiones!$B14,0)</f>
        <v>5.624823266959635</v>
      </c>
      <c r="AX14" s="4">
        <f>+VLOOKUP(AX$3,Provisiones!$C$38:$CV$76,Costo_provisiones!$B14,0)</f>
        <v>3.9942674486100893</v>
      </c>
      <c r="AY14" s="4">
        <f>+VLOOKUP(AY$3,Provisiones!$C$38:$CV$76,Costo_provisiones!$B14,0)</f>
        <v>3.1112541446611104</v>
      </c>
    </row>
    <row r="15" spans="2:51" ht="16.5" x14ac:dyDescent="0.3">
      <c r="B15">
        <v>13</v>
      </c>
      <c r="C15" s="3">
        <v>41243</v>
      </c>
      <c r="D15" s="4">
        <f>+VLOOKUP(D$3,Provisiones!$C$5:$CV$15,Costo_provisiones!$B15,FALSE)</f>
        <v>0.55927790761297291</v>
      </c>
      <c r="E15" s="4">
        <f>+VLOOKUP(E$3,Provisiones!$C$5:$CV$15,Costo_provisiones!$B15,FALSE)</f>
        <v>1.4336272910584102</v>
      </c>
      <c r="F15" s="4">
        <f>+VLOOKUP(F$3,Provisiones!$C$5:$CV$15,Costo_provisiones!$B15,FALSE)</f>
        <v>3.2355910684133655</v>
      </c>
      <c r="G15" s="4">
        <f>+VLOOKUP(G$3,Provisiones!$C$5:$CV$15,Costo_provisiones!$B15,FALSE)</f>
        <v>2.513498899915847</v>
      </c>
      <c r="H15" s="4">
        <f>+VLOOKUP(H$3,Provisiones!$C$5:$CV$15,Costo_provisiones!$B15,FALSE)</f>
        <v>0</v>
      </c>
      <c r="I15" s="4">
        <f>+VLOOKUP(I$3,Provisiones!$C$5:$CV$15,Costo_provisiones!$B15,FALSE)</f>
        <v>2.8823836348439671</v>
      </c>
      <c r="J15" s="4">
        <f>+VLOOKUP(J$3,Provisiones!$C$5:$CV$15,Costo_provisiones!$B15,FALSE)</f>
        <v>3.6371249932199827</v>
      </c>
      <c r="K15" s="4">
        <f>+VLOOKUP(K$3,Provisiones!$C$5:$CV$15,Costo_provisiones!$B15,FALSE)</f>
        <v>2.895608947256342</v>
      </c>
      <c r="L15" s="4">
        <f>+VLOOKUP(L$3,Provisiones!$C$5:$CV$15,Costo_provisiones!$B15,FALSE)</f>
        <v>2.1635710438626314</v>
      </c>
      <c r="M15" s="4">
        <f>+VLOOKUP(M$3,Provisiones!$C$5:$CV$15,Costo_provisiones!$B15,FALSE)</f>
        <v>3.2491799883964285</v>
      </c>
      <c r="N15" s="4">
        <f>+VLOOKUP(N$3,Provisiones!$C$38:$CV$76,Costo_provisiones!$B15,0)</f>
        <v>2.4343851037582476</v>
      </c>
      <c r="O15" s="4">
        <f>+VLOOKUP(O$3,Provisiones!$C$38:$CV$76,Costo_provisiones!$B15,0)</f>
        <v>4.5495763015515438</v>
      </c>
      <c r="P15" s="4">
        <f>+VLOOKUP(P$3,Provisiones!$C$38:$CV$76,Costo_provisiones!$B15,0)</f>
        <v>4.4281970598381237</v>
      </c>
      <c r="Q15" s="4">
        <f>+VLOOKUP(Q$3,Provisiones!$C$38:$CV$76,Costo_provisiones!$B15,0)</f>
        <v>2.838639799154199</v>
      </c>
      <c r="R15" s="4">
        <f>+VLOOKUP(R$3,Provisiones!$C$38:$CV$76,Costo_provisiones!$B15,0)</f>
        <v>0</v>
      </c>
      <c r="S15" s="4">
        <f>+VLOOKUP(S$3,Provisiones!$C$38:$CV$76,Costo_provisiones!$B15,0)</f>
        <v>4.1815604334593868</v>
      </c>
      <c r="T15" s="4">
        <f>+VLOOKUP(T$3,Provisiones!$C$38:$CV$76,Costo_provisiones!$B15,0)</f>
        <v>4.1387468047853542</v>
      </c>
      <c r="U15" s="4">
        <f>+VLOOKUP(U$3,Provisiones!$C$38:$CV$76,Costo_provisiones!$B15,0)</f>
        <v>3.732011770643799</v>
      </c>
      <c r="V15" s="4">
        <f>+VLOOKUP(V$3,Provisiones!$C$38:$CV$76,Costo_provisiones!$B15,0)</f>
        <v>4.2531937092868519</v>
      </c>
      <c r="W15" s="4">
        <f>+VLOOKUP(W$3,Provisiones!$C$38:$CV$76,Costo_provisiones!$B15,0)</f>
        <v>2.8784913471676545</v>
      </c>
      <c r="X15" s="4">
        <f>+VLOOKUP(X$3,Provisiones!$C$38:$CV$76,Costo_provisiones!$B15,0)</f>
        <v>6.1709949077506314</v>
      </c>
      <c r="Y15" s="4">
        <f>+VLOOKUP(Y$3,Provisiones!$C$38:$CV$76,Costo_provisiones!$B15,0)</f>
        <v>6.3286639632499631</v>
      </c>
      <c r="Z15" s="4">
        <f>+VLOOKUP(Z$3,Provisiones!$C$38:$CV$76,Costo_provisiones!$B15,0)</f>
        <v>5.0850864452667688</v>
      </c>
      <c r="AA15" s="4">
        <f>+VLOOKUP(AA$3,Provisiones!$C$38:$CV$76,Costo_provisiones!$B15,0)</f>
        <v>3.6529776295320131</v>
      </c>
      <c r="AB15" s="4">
        <f>+VLOOKUP(AB$3,Provisiones!$C$38:$CV$76,Costo_provisiones!$B15,0)</f>
        <v>5.1256077546967855</v>
      </c>
      <c r="AC15" s="4">
        <f>+VLOOKUP(AC$3,Provisiones!$C$38:$CV$76,Costo_provisiones!$B15,0)</f>
        <v>3.9052975516027324</v>
      </c>
      <c r="AD15" s="4">
        <f>+VLOOKUP(AD$3,Provisiones!$C$38:$CV$76,Costo_provisiones!$B15,0)</f>
        <v>5.968557182438321</v>
      </c>
      <c r="AE15" s="4">
        <f>+VLOOKUP(AE$3,Provisiones!$C$38:$CV$76,Costo_provisiones!$B15,0)</f>
        <v>6.0258574773236973</v>
      </c>
      <c r="AF15" s="4">
        <f>+VLOOKUP(AF$3,Provisiones!$C$38:$CV$76,Costo_provisiones!$B15,0)</f>
        <v>2.3540785987909216</v>
      </c>
      <c r="AG15" s="4">
        <f>+VLOOKUP(AG$3,Provisiones!$C$38:$CV$76,Costo_provisiones!$B15,0)</f>
        <v>4.7461716970562131</v>
      </c>
      <c r="AH15" s="4">
        <f>+VLOOKUP(AH$3,Provisiones!$C$38:$CV$76,Costo_provisiones!$B15,0)</f>
        <v>10.847266806246031</v>
      </c>
      <c r="AI15" s="4">
        <f>+VLOOKUP(AI$3,Provisiones!$C$38:$CV$76,Costo_provisiones!$B15,0)</f>
        <v>6.4379160904112345</v>
      </c>
      <c r="AJ15" s="4">
        <f>+VLOOKUP(AJ$3,Provisiones!$C$38:$CV$76,Costo_provisiones!$B15,0)</f>
        <v>17.274278432796322</v>
      </c>
      <c r="AK15" s="4">
        <f>+VLOOKUP(AK$3,Provisiones!$C$38:$CV$76,Costo_provisiones!$B15,0)</f>
        <v>4.5021578350673535</v>
      </c>
      <c r="AL15" s="4">
        <f>+VLOOKUP(AL$3,Provisiones!$C$38:$CV$76,Costo_provisiones!$B15,0)</f>
        <v>10.066557501509516</v>
      </c>
      <c r="AM15" s="4">
        <f>+VLOOKUP(AM$3,Provisiones!$C$38:$CV$76,Costo_provisiones!$B15,0)</f>
        <v>3.9685669684332217</v>
      </c>
      <c r="AN15" s="4">
        <f>+VLOOKUP(AN$3,Provisiones!$C$38:$CV$76,Costo_provisiones!$B15,0)</f>
        <v>5.8903152395204152</v>
      </c>
      <c r="AO15" s="4">
        <f>+VLOOKUP(AO$3,Provisiones!$C$38:$CV$76,Costo_provisiones!$B15,0)</f>
        <v>12.400275641631421</v>
      </c>
      <c r="AP15" s="4">
        <f>+VLOOKUP(AP$3,Provisiones!$C$38:$CV$76,Costo_provisiones!$B15,0)</f>
        <v>6.7182337293618639</v>
      </c>
      <c r="AQ15" s="4">
        <f>+VLOOKUP(AQ$3,Provisiones!$C$38:$CV$76,Costo_provisiones!$B15,0)</f>
        <v>12.110423765410399</v>
      </c>
      <c r="AR15" s="4">
        <f>+VLOOKUP(AR$3,Provisiones!$C$38:$CV$76,Costo_provisiones!$B15,0)</f>
        <v>7.2777863878613829</v>
      </c>
      <c r="AS15" s="4">
        <f>+VLOOKUP(AS$3,Provisiones!$C$38:$CV$76,Costo_provisiones!$B15,0)</f>
        <v>3.6907530625023304</v>
      </c>
      <c r="AT15" s="4">
        <f>+VLOOKUP(AT$3,Provisiones!$C$38:$CV$76,Costo_provisiones!$B15,0)</f>
        <v>2.762145844858316</v>
      </c>
      <c r="AU15" s="4">
        <f>+VLOOKUP(AU$3,Provisiones!$C$38:$CV$76,Costo_provisiones!$B15,0)</f>
        <v>6.641433179359721</v>
      </c>
      <c r="AV15" s="4">
        <v>9.7805348358681403</v>
      </c>
      <c r="AW15" s="4">
        <f>+VLOOKUP(AW$3,Provisiones!$C$38:$CV$76,Costo_provisiones!$B15,0)</f>
        <v>5.8083632738235833</v>
      </c>
      <c r="AX15" s="4">
        <f>+VLOOKUP(AX$3,Provisiones!$C$38:$CV$76,Costo_provisiones!$B15,0)</f>
        <v>3.9157713433423913</v>
      </c>
      <c r="AY15" s="4">
        <f>+VLOOKUP(AY$3,Provisiones!$C$38:$CV$76,Costo_provisiones!$B15,0)</f>
        <v>3.356499040353552</v>
      </c>
    </row>
    <row r="16" spans="2:51" ht="16.5" x14ac:dyDescent="0.3">
      <c r="B16">
        <v>14</v>
      </c>
      <c r="C16" s="3">
        <v>41274</v>
      </c>
      <c r="D16" s="4">
        <f>+VLOOKUP(D$3,Provisiones!$C$5:$CV$15,Costo_provisiones!$B16,FALSE)</f>
        <v>0.54027254047650186</v>
      </c>
      <c r="E16" s="4">
        <f>+VLOOKUP(E$3,Provisiones!$C$5:$CV$15,Costo_provisiones!$B16,FALSE)</f>
        <v>1.5774936815458476</v>
      </c>
      <c r="F16" s="4">
        <f>+VLOOKUP(F$3,Provisiones!$C$5:$CV$15,Costo_provisiones!$B16,FALSE)</f>
        <v>3.2005860384695182</v>
      </c>
      <c r="G16" s="4">
        <f>+VLOOKUP(G$3,Provisiones!$C$5:$CV$15,Costo_provisiones!$B16,FALSE)</f>
        <v>2.5070094005820871</v>
      </c>
      <c r="H16" s="4">
        <f>+VLOOKUP(H$3,Provisiones!$C$5:$CV$15,Costo_provisiones!$B16,FALSE)</f>
        <v>0</v>
      </c>
      <c r="I16" s="4">
        <f>+VLOOKUP(I$3,Provisiones!$C$5:$CV$15,Costo_provisiones!$B16,FALSE)</f>
        <v>2.8920361452563927</v>
      </c>
      <c r="J16" s="4">
        <f>+VLOOKUP(J$3,Provisiones!$C$5:$CV$15,Costo_provisiones!$B16,FALSE)</f>
        <v>3.5791292642373227</v>
      </c>
      <c r="K16" s="4">
        <f>+VLOOKUP(K$3,Provisiones!$C$5:$CV$15,Costo_provisiones!$B16,FALSE)</f>
        <v>2.9389477404268094</v>
      </c>
      <c r="L16" s="4">
        <f>+VLOOKUP(L$3,Provisiones!$C$5:$CV$15,Costo_provisiones!$B16,FALSE)</f>
        <v>2.1343957720314233</v>
      </c>
      <c r="M16" s="4">
        <f>+VLOOKUP(M$3,Provisiones!$C$5:$CV$15,Costo_provisiones!$B16,FALSE)</f>
        <v>3.3019483040589828</v>
      </c>
      <c r="N16" s="4">
        <f>+VLOOKUP(N$3,Provisiones!$C$38:$CV$76,Costo_provisiones!$B16,0)</f>
        <v>2.6893854875753509</v>
      </c>
      <c r="O16" s="4">
        <f>+VLOOKUP(O$3,Provisiones!$C$38:$CV$76,Costo_provisiones!$B16,0)</f>
        <v>4.7795331871269529</v>
      </c>
      <c r="P16" s="4">
        <f>+VLOOKUP(P$3,Provisiones!$C$38:$CV$76,Costo_provisiones!$B16,0)</f>
        <v>4.1789517422967863</v>
      </c>
      <c r="Q16" s="4">
        <f>+VLOOKUP(Q$3,Provisiones!$C$38:$CV$76,Costo_provisiones!$B16,0)</f>
        <v>3.0913360201656741</v>
      </c>
      <c r="R16" s="4">
        <f>+VLOOKUP(R$3,Provisiones!$C$38:$CV$76,Costo_provisiones!$B16,0)</f>
        <v>0</v>
      </c>
      <c r="S16" s="4">
        <f>+VLOOKUP(S$3,Provisiones!$C$38:$CV$76,Costo_provisiones!$B16,0)</f>
        <v>3.6703230575211125</v>
      </c>
      <c r="T16" s="4">
        <f>+VLOOKUP(T$3,Provisiones!$C$38:$CV$76,Costo_provisiones!$B16,0)</f>
        <v>4.4511235334215682</v>
      </c>
      <c r="U16" s="4">
        <f>+VLOOKUP(U$3,Provisiones!$C$38:$CV$76,Costo_provisiones!$B16,0)</f>
        <v>3.7754916703999948</v>
      </c>
      <c r="V16" s="4">
        <f>+VLOOKUP(V$3,Provisiones!$C$38:$CV$76,Costo_provisiones!$B16,0)</f>
        <v>4.1167077742735838</v>
      </c>
      <c r="W16" s="4">
        <f>+VLOOKUP(W$3,Provisiones!$C$38:$CV$76,Costo_provisiones!$B16,0)</f>
        <v>3.0360396039870374</v>
      </c>
      <c r="X16" s="4">
        <f>+VLOOKUP(X$3,Provisiones!$C$38:$CV$76,Costo_provisiones!$B16,0)</f>
        <v>5.8837561722110507</v>
      </c>
      <c r="Y16" s="4">
        <f>+VLOOKUP(Y$3,Provisiones!$C$38:$CV$76,Costo_provisiones!$B16,0)</f>
        <v>6.1960455694970422</v>
      </c>
      <c r="Z16" s="4">
        <f>+VLOOKUP(Z$3,Provisiones!$C$38:$CV$76,Costo_provisiones!$B16,0)</f>
        <v>4.9550878274391525</v>
      </c>
      <c r="AA16" s="4">
        <f>+VLOOKUP(AA$3,Provisiones!$C$38:$CV$76,Costo_provisiones!$B16,0)</f>
        <v>0</v>
      </c>
      <c r="AB16" s="4">
        <f>+VLOOKUP(AB$3,Provisiones!$C$38:$CV$76,Costo_provisiones!$B16,0)</f>
        <v>4.968920681259017</v>
      </c>
      <c r="AC16" s="4">
        <f>+VLOOKUP(AC$3,Provisiones!$C$38:$CV$76,Costo_provisiones!$B16,0)</f>
        <v>3.9271467515736833</v>
      </c>
      <c r="AD16" s="4">
        <f>+VLOOKUP(AD$3,Provisiones!$C$38:$CV$76,Costo_provisiones!$B16,0)</f>
        <v>7.0380756844223296</v>
      </c>
      <c r="AE16" s="4">
        <f>+VLOOKUP(AE$3,Provisiones!$C$38:$CV$76,Costo_provisiones!$B16,0)</f>
        <v>6.1888002756829099</v>
      </c>
      <c r="AF16" s="4">
        <f>+VLOOKUP(AF$3,Provisiones!$C$38:$CV$76,Costo_provisiones!$B16,0)</f>
        <v>2.5100152594612366</v>
      </c>
      <c r="AG16" s="4">
        <f>+VLOOKUP(AG$3,Provisiones!$C$38:$CV$76,Costo_provisiones!$B16,0)</f>
        <v>4.7908196632017823</v>
      </c>
      <c r="AH16" s="4">
        <f>+VLOOKUP(AH$3,Provisiones!$C$38:$CV$76,Costo_provisiones!$B16,0)</f>
        <v>9.6762493337638098</v>
      </c>
      <c r="AI16" s="4">
        <f>+VLOOKUP(AI$3,Provisiones!$C$38:$CV$76,Costo_provisiones!$B16,0)</f>
        <v>5.8742195886948041</v>
      </c>
      <c r="AJ16" s="4">
        <f>+VLOOKUP(AJ$3,Provisiones!$C$38:$CV$76,Costo_provisiones!$B16,0)</f>
        <v>18.704488621955985</v>
      </c>
      <c r="AK16" s="4">
        <f>+VLOOKUP(AK$3,Provisiones!$C$38:$CV$76,Costo_provisiones!$B16,0)</f>
        <v>4.7107600168805437</v>
      </c>
      <c r="AL16" s="4">
        <f>+VLOOKUP(AL$3,Provisiones!$C$38:$CV$76,Costo_provisiones!$B16,0)</f>
        <v>10.218227658971156</v>
      </c>
      <c r="AM16" s="4">
        <f>+VLOOKUP(AM$3,Provisiones!$C$38:$CV$76,Costo_provisiones!$B16,0)</f>
        <v>4.0043927215362984</v>
      </c>
      <c r="AN16" s="4">
        <f>+VLOOKUP(AN$3,Provisiones!$C$38:$CV$76,Costo_provisiones!$B16,0)</f>
        <v>5.9773566443102126</v>
      </c>
      <c r="AO16" s="4">
        <f>+VLOOKUP(AO$3,Provisiones!$C$38:$CV$76,Costo_provisiones!$B16,0)</f>
        <v>10.558146088501495</v>
      </c>
      <c r="AP16" s="4">
        <f>+VLOOKUP(AP$3,Provisiones!$C$38:$CV$76,Costo_provisiones!$B16,0)</f>
        <v>7.2731181080403902</v>
      </c>
      <c r="AQ16" s="4">
        <f>+VLOOKUP(AQ$3,Provisiones!$C$38:$CV$76,Costo_provisiones!$B16,0)</f>
        <v>22.929563470564123</v>
      </c>
      <c r="AR16" s="4">
        <f>+VLOOKUP(AR$3,Provisiones!$C$38:$CV$76,Costo_provisiones!$B16,0)</f>
        <v>7.1708134341563072</v>
      </c>
      <c r="AS16" s="4">
        <f>+VLOOKUP(AS$3,Provisiones!$C$38:$CV$76,Costo_provisiones!$B16,0)</f>
        <v>3.6677377453586115</v>
      </c>
      <c r="AT16" s="4">
        <f>+VLOOKUP(AT$3,Provisiones!$C$38:$CV$76,Costo_provisiones!$B16,0)</f>
        <v>3.4046551806023748</v>
      </c>
      <c r="AU16" s="4">
        <f>+VLOOKUP(AU$3,Provisiones!$C$38:$CV$76,Costo_provisiones!$B16,0)</f>
        <v>5.9622862574696098</v>
      </c>
      <c r="AV16" s="4">
        <v>8.2231294459651298</v>
      </c>
      <c r="AW16" s="4">
        <f>+VLOOKUP(AW$3,Provisiones!$C$38:$CV$76,Costo_provisiones!$B16,0)</f>
        <v>5.9908369363654321</v>
      </c>
      <c r="AX16" s="4">
        <f>+VLOOKUP(AX$3,Provisiones!$C$38:$CV$76,Costo_provisiones!$B16,0)</f>
        <v>3.9780692990958086</v>
      </c>
      <c r="AY16" s="4">
        <f>+VLOOKUP(AY$3,Provisiones!$C$38:$CV$76,Costo_provisiones!$B16,0)</f>
        <v>3.6551650730438041</v>
      </c>
    </row>
    <row r="17" spans="2:51" ht="16.5" x14ac:dyDescent="0.3">
      <c r="B17">
        <v>15</v>
      </c>
      <c r="C17" s="3">
        <v>41305</v>
      </c>
      <c r="D17" s="4">
        <f>+VLOOKUP(D$3,Provisiones!$C$5:$CV$15,Costo_provisiones!$B17,FALSE)</f>
        <v>0.51632030750679792</v>
      </c>
      <c r="E17" s="4">
        <f>+VLOOKUP(E$3,Provisiones!$C$5:$CV$15,Costo_provisiones!$B17,FALSE)</f>
        <v>1.482904872323026</v>
      </c>
      <c r="F17" s="4">
        <f>+VLOOKUP(F$3,Provisiones!$C$5:$CV$15,Costo_provisiones!$B17,FALSE)</f>
        <v>3.2556774557767976</v>
      </c>
      <c r="G17" s="4">
        <f>+VLOOKUP(G$3,Provisiones!$C$5:$CV$15,Costo_provisiones!$B17,FALSE)</f>
        <v>2.4651690676301206</v>
      </c>
      <c r="H17" s="4">
        <f>+VLOOKUP(H$3,Provisiones!$C$5:$CV$15,Costo_provisiones!$B17,FALSE)</f>
        <v>0</v>
      </c>
      <c r="I17" s="4">
        <f>+VLOOKUP(I$3,Provisiones!$C$5:$CV$15,Costo_provisiones!$B17,FALSE)</f>
        <v>2.407868261103697</v>
      </c>
      <c r="J17" s="4">
        <f>+VLOOKUP(J$3,Provisiones!$C$5:$CV$15,Costo_provisiones!$B17,FALSE)</f>
        <v>3.4671049749452196</v>
      </c>
      <c r="K17" s="4">
        <f>+VLOOKUP(K$3,Provisiones!$C$5:$CV$15,Costo_provisiones!$B17,FALSE)</f>
        <v>2.5972136402852017</v>
      </c>
      <c r="L17" s="4">
        <f>+VLOOKUP(L$3,Provisiones!$C$5:$CV$15,Costo_provisiones!$B17,FALSE)</f>
        <v>2.1366501854735254</v>
      </c>
      <c r="M17" s="4">
        <f>+VLOOKUP(M$3,Provisiones!$C$5:$CV$15,Costo_provisiones!$B17,FALSE)</f>
        <v>2.9488186080625542</v>
      </c>
      <c r="N17" s="4">
        <f>+VLOOKUP(N$3,Provisiones!$C$38:$CV$76,Costo_provisiones!$B17,0)</f>
        <v>2.7747675539992978</v>
      </c>
      <c r="O17" s="4">
        <f>+VLOOKUP(O$3,Provisiones!$C$38:$CV$76,Costo_provisiones!$B17,0)</f>
        <v>4.8696881456208754</v>
      </c>
      <c r="P17" s="4">
        <f>+VLOOKUP(P$3,Provisiones!$C$38:$CV$76,Costo_provisiones!$B17,0)</f>
        <v>3.8520781837117055</v>
      </c>
      <c r="Q17" s="4">
        <f>+VLOOKUP(Q$3,Provisiones!$C$38:$CV$76,Costo_provisiones!$B17,0)</f>
        <v>3.085564296993105</v>
      </c>
      <c r="R17" s="4">
        <f>+VLOOKUP(R$3,Provisiones!$C$38:$CV$76,Costo_provisiones!$B17,0)</f>
        <v>0</v>
      </c>
      <c r="S17" s="4">
        <f>+VLOOKUP(S$3,Provisiones!$C$38:$CV$76,Costo_provisiones!$B17,0)</f>
        <v>3.1554823439130359</v>
      </c>
      <c r="T17" s="4">
        <f>+VLOOKUP(T$3,Provisiones!$C$38:$CV$76,Costo_provisiones!$B17,0)</f>
        <v>4.3433839899629225</v>
      </c>
      <c r="U17" s="4">
        <f>+VLOOKUP(U$3,Provisiones!$C$38:$CV$76,Costo_provisiones!$B17,0)</f>
        <v>3.7615287958142054</v>
      </c>
      <c r="V17" s="4">
        <f>+VLOOKUP(V$3,Provisiones!$C$38:$CV$76,Costo_provisiones!$B17,0)</f>
        <v>3.6587519015475647</v>
      </c>
      <c r="W17" s="4">
        <f>+VLOOKUP(W$3,Provisiones!$C$38:$CV$76,Costo_provisiones!$B17,0)</f>
        <v>3.0611581466014353</v>
      </c>
      <c r="X17" s="4">
        <f>+VLOOKUP(X$3,Provisiones!$C$38:$CV$76,Costo_provisiones!$B17,0)</f>
        <v>5.512622394719167</v>
      </c>
      <c r="Y17" s="4">
        <f>+VLOOKUP(Y$3,Provisiones!$C$38:$CV$76,Costo_provisiones!$B17,0)</f>
        <v>5.7339230002888044</v>
      </c>
      <c r="Z17" s="4">
        <f>+VLOOKUP(Z$3,Provisiones!$C$38:$CV$76,Costo_provisiones!$B17,0)</f>
        <v>5.3849841866750667</v>
      </c>
      <c r="AA17" s="4">
        <f>+VLOOKUP(AA$3,Provisiones!$C$38:$CV$76,Costo_provisiones!$B17,0)</f>
        <v>-0.29118982351885392</v>
      </c>
      <c r="AB17" s="4">
        <f>+VLOOKUP(AB$3,Provisiones!$C$38:$CV$76,Costo_provisiones!$B17,0)</f>
        <v>4.8462479576689512</v>
      </c>
      <c r="AC17" s="4">
        <f>+VLOOKUP(AC$3,Provisiones!$C$38:$CV$76,Costo_provisiones!$B17,0)</f>
        <v>3.7881773733162607</v>
      </c>
      <c r="AD17" s="4">
        <f>+VLOOKUP(AD$3,Provisiones!$C$38:$CV$76,Costo_provisiones!$B17,0)</f>
        <v>7.28031853027003</v>
      </c>
      <c r="AE17" s="4">
        <f>+VLOOKUP(AE$3,Provisiones!$C$38:$CV$76,Costo_provisiones!$B17,0)</f>
        <v>4.8749371829934747</v>
      </c>
      <c r="AF17" s="4">
        <f>+VLOOKUP(AF$3,Provisiones!$C$38:$CV$76,Costo_provisiones!$B17,0)</f>
        <v>2.4969296181122829</v>
      </c>
      <c r="AG17" s="4">
        <f>+VLOOKUP(AG$3,Provisiones!$C$38:$CV$76,Costo_provisiones!$B17,0)</f>
        <v>4.7767386065398814</v>
      </c>
      <c r="AH17" s="4">
        <f>+VLOOKUP(AH$3,Provisiones!$C$38:$CV$76,Costo_provisiones!$B17,0)</f>
        <v>9.7526845190049372</v>
      </c>
      <c r="AI17" s="4">
        <f>+VLOOKUP(AI$3,Provisiones!$C$38:$CV$76,Costo_provisiones!$B17,0)</f>
        <v>5.6582467256391187</v>
      </c>
      <c r="AJ17" s="4">
        <f>+VLOOKUP(AJ$3,Provisiones!$C$38:$CV$76,Costo_provisiones!$B17,0)</f>
        <v>21.32163517578504</v>
      </c>
      <c r="AK17" s="4">
        <f>+VLOOKUP(AK$3,Provisiones!$C$38:$CV$76,Costo_provisiones!$B17,0)</f>
        <v>4.2826184638475349</v>
      </c>
      <c r="AL17" s="4">
        <f>+VLOOKUP(AL$3,Provisiones!$C$38:$CV$76,Costo_provisiones!$B17,0)</f>
        <v>9.7259581445078354</v>
      </c>
      <c r="AM17" s="4">
        <f>+VLOOKUP(AM$3,Provisiones!$C$38:$CV$76,Costo_provisiones!$B17,0)</f>
        <v>3.9886353276109761</v>
      </c>
      <c r="AN17" s="4">
        <f>+VLOOKUP(AN$3,Provisiones!$C$38:$CV$76,Costo_provisiones!$B17,0)</f>
        <v>5.9768387978653541</v>
      </c>
      <c r="AO17" s="4">
        <f>+VLOOKUP(AO$3,Provisiones!$C$38:$CV$76,Costo_provisiones!$B17,0)</f>
        <v>8.8210452965135548</v>
      </c>
      <c r="AP17" s="4">
        <f>+VLOOKUP(AP$3,Provisiones!$C$38:$CV$76,Costo_provisiones!$B17,0)</f>
        <v>7.8039632278585094</v>
      </c>
      <c r="AQ17" s="4">
        <f>+VLOOKUP(AQ$3,Provisiones!$C$38:$CV$76,Costo_provisiones!$B17,0)</f>
        <v>19.40428980518633</v>
      </c>
      <c r="AR17" s="4">
        <f>+VLOOKUP(AR$3,Provisiones!$C$38:$CV$76,Costo_provisiones!$B17,0)</f>
        <v>6.748100543909219</v>
      </c>
      <c r="AS17" s="4">
        <f>+VLOOKUP(AS$3,Provisiones!$C$38:$CV$76,Costo_provisiones!$B17,0)</f>
        <v>3.7809109336047926</v>
      </c>
      <c r="AT17" s="4">
        <f>+VLOOKUP(AT$3,Provisiones!$C$38:$CV$76,Costo_provisiones!$B17,0)</f>
        <v>3.5050073200993688</v>
      </c>
      <c r="AU17" s="4">
        <f>+VLOOKUP(AU$3,Provisiones!$C$38:$CV$76,Costo_provisiones!$B17,0)</f>
        <v>5.0050253753194331</v>
      </c>
      <c r="AV17" s="4">
        <v>6.99070904488834</v>
      </c>
      <c r="AW17" s="4">
        <f>+VLOOKUP(AW$3,Provisiones!$C$38:$CV$76,Costo_provisiones!$B17,0)</f>
        <v>5.4963186936508386</v>
      </c>
      <c r="AX17" s="4">
        <f>+VLOOKUP(AX$3,Provisiones!$C$38:$CV$76,Costo_provisiones!$B17,0)</f>
        <v>3.9728358570875706</v>
      </c>
      <c r="AY17" s="4">
        <f>+VLOOKUP(AY$3,Provisiones!$C$38:$CV$76,Costo_provisiones!$B17,0)</f>
        <v>3.7497490122775603</v>
      </c>
    </row>
    <row r="18" spans="2:51" ht="16.5" x14ac:dyDescent="0.3">
      <c r="B18">
        <v>16</v>
      </c>
      <c r="C18" s="3">
        <v>41333</v>
      </c>
      <c r="D18" s="4">
        <f>+VLOOKUP(D$3,Provisiones!$C$5:$CV$15,Costo_provisiones!$B18,FALSE)</f>
        <v>0.45768000972725248</v>
      </c>
      <c r="E18" s="4">
        <f>+VLOOKUP(E$3,Provisiones!$C$5:$CV$15,Costo_provisiones!$B18,FALSE)</f>
        <v>1.4232990858953749</v>
      </c>
      <c r="F18" s="4">
        <f>+VLOOKUP(F$3,Provisiones!$C$5:$CV$15,Costo_provisiones!$B18,FALSE)</f>
        <v>3.2913244723500323</v>
      </c>
      <c r="G18" s="4">
        <f>+VLOOKUP(G$3,Provisiones!$C$5:$CV$15,Costo_provisiones!$B18,FALSE)</f>
        <v>2.2787271211275169</v>
      </c>
      <c r="H18" s="4">
        <f>+VLOOKUP(H$3,Provisiones!$C$5:$CV$15,Costo_provisiones!$B18,FALSE)</f>
        <v>0</v>
      </c>
      <c r="I18" s="4">
        <f>+VLOOKUP(I$3,Provisiones!$C$5:$CV$15,Costo_provisiones!$B18,FALSE)</f>
        <v>2.4837542571885778</v>
      </c>
      <c r="J18" s="4">
        <f>+VLOOKUP(J$3,Provisiones!$C$5:$CV$15,Costo_provisiones!$B18,FALSE)</f>
        <v>3.4275367861069399</v>
      </c>
      <c r="K18" s="4">
        <f>+VLOOKUP(K$3,Provisiones!$C$5:$CV$15,Costo_provisiones!$B18,FALSE)</f>
        <v>2.3820115738347978</v>
      </c>
      <c r="L18" s="4">
        <f>+VLOOKUP(L$3,Provisiones!$C$5:$CV$15,Costo_provisiones!$B18,FALSE)</f>
        <v>2.1605948917230959</v>
      </c>
      <c r="M18" s="4">
        <f>+VLOOKUP(M$3,Provisiones!$C$5:$CV$15,Costo_provisiones!$B18,FALSE)</f>
        <v>2.7727385581569477</v>
      </c>
      <c r="N18" s="4">
        <f>+VLOOKUP(N$3,Provisiones!$C$38:$CV$76,Costo_provisiones!$B18,0)</f>
        <v>2.8124399208314421</v>
      </c>
      <c r="O18" s="4">
        <f>+VLOOKUP(O$3,Provisiones!$C$38:$CV$76,Costo_provisiones!$B18,0)</f>
        <v>4.9761754249396812</v>
      </c>
      <c r="P18" s="4">
        <f>+VLOOKUP(P$3,Provisiones!$C$38:$CV$76,Costo_provisiones!$B18,0)</f>
        <v>3.5044907476364031</v>
      </c>
      <c r="Q18" s="4">
        <f>+VLOOKUP(Q$3,Provisiones!$C$38:$CV$76,Costo_provisiones!$B18,0)</f>
        <v>3.113862626103777</v>
      </c>
      <c r="R18" s="4">
        <f>+VLOOKUP(R$3,Provisiones!$C$38:$CV$76,Costo_provisiones!$B18,0)</f>
        <v>0</v>
      </c>
      <c r="S18" s="4">
        <f>+VLOOKUP(S$3,Provisiones!$C$38:$CV$76,Costo_provisiones!$B18,0)</f>
        <v>3.3039179847740732</v>
      </c>
      <c r="T18" s="4">
        <f>+VLOOKUP(T$3,Provisiones!$C$38:$CV$76,Costo_provisiones!$B18,0)</f>
        <v>3.8551338547577982</v>
      </c>
      <c r="U18" s="4">
        <f>+VLOOKUP(U$3,Provisiones!$C$38:$CV$76,Costo_provisiones!$B18,0)</f>
        <v>3.5808557950826279</v>
      </c>
      <c r="V18" s="4">
        <f>+VLOOKUP(V$3,Provisiones!$C$38:$CV$76,Costo_provisiones!$B18,0)</f>
        <v>3.3282382793120555</v>
      </c>
      <c r="W18" s="4">
        <f>+VLOOKUP(W$3,Provisiones!$C$38:$CV$76,Costo_provisiones!$B18,0)</f>
        <v>3.0985460318246099</v>
      </c>
      <c r="X18" s="4">
        <f>+VLOOKUP(X$3,Provisiones!$C$38:$CV$76,Costo_provisiones!$B18,0)</f>
        <v>5.2906746261811879</v>
      </c>
      <c r="Y18" s="4">
        <f>+VLOOKUP(Y$3,Provisiones!$C$38:$CV$76,Costo_provisiones!$B18,0)</f>
        <v>5.2910330967799686</v>
      </c>
      <c r="Z18" s="4">
        <f>+VLOOKUP(Z$3,Provisiones!$C$38:$CV$76,Costo_provisiones!$B18,0)</f>
        <v>5.6930714067578965</v>
      </c>
      <c r="AA18" s="4">
        <f>+VLOOKUP(AA$3,Provisiones!$C$38:$CV$76,Costo_provisiones!$B18,0)</f>
        <v>-0.56590424369845516</v>
      </c>
      <c r="AB18" s="4">
        <f>+VLOOKUP(AB$3,Provisiones!$C$38:$CV$76,Costo_provisiones!$B18,0)</f>
        <v>4.9613367060158371</v>
      </c>
      <c r="AC18" s="4">
        <f>+VLOOKUP(AC$3,Provisiones!$C$38:$CV$76,Costo_provisiones!$B18,0)</f>
        <v>3.8306285839183487</v>
      </c>
      <c r="AD18" s="4">
        <f>+VLOOKUP(AD$3,Provisiones!$C$38:$CV$76,Costo_provisiones!$B18,0)</f>
        <v>7.5465810724670153</v>
      </c>
      <c r="AE18" s="4">
        <f>+VLOOKUP(AE$3,Provisiones!$C$38:$CV$76,Costo_provisiones!$B18,0)</f>
        <v>4.6600593473109457</v>
      </c>
      <c r="AF18" s="4">
        <f>+VLOOKUP(AF$3,Provisiones!$C$38:$CV$76,Costo_provisiones!$B18,0)</f>
        <v>2.3974513123202019</v>
      </c>
      <c r="AG18" s="4">
        <f>+VLOOKUP(AG$3,Provisiones!$C$38:$CV$76,Costo_provisiones!$B18,0)</f>
        <v>4.7213853018657677</v>
      </c>
      <c r="AH18" s="4">
        <f>+VLOOKUP(AH$3,Provisiones!$C$38:$CV$76,Costo_provisiones!$B18,0)</f>
        <v>9.5642803365606888</v>
      </c>
      <c r="AI18" s="4">
        <f>+VLOOKUP(AI$3,Provisiones!$C$38:$CV$76,Costo_provisiones!$B18,0)</f>
        <v>5.6443485447946848</v>
      </c>
      <c r="AJ18" s="4">
        <f>+VLOOKUP(AJ$3,Provisiones!$C$38:$CV$76,Costo_provisiones!$B18,0)</f>
        <v>22.378724599861883</v>
      </c>
      <c r="AK18" s="4">
        <f>+VLOOKUP(AK$3,Provisiones!$C$38:$CV$76,Costo_provisiones!$B18,0)</f>
        <v>4.1679712709742498</v>
      </c>
      <c r="AL18" s="4">
        <f>+VLOOKUP(AL$3,Provisiones!$C$38:$CV$76,Costo_provisiones!$B18,0)</f>
        <v>9.3686259195965764</v>
      </c>
      <c r="AM18" s="4">
        <f>+VLOOKUP(AM$3,Provisiones!$C$38:$CV$76,Costo_provisiones!$B18,0)</f>
        <v>3.8869123344874641</v>
      </c>
      <c r="AN18" s="4">
        <f>+VLOOKUP(AN$3,Provisiones!$C$38:$CV$76,Costo_provisiones!$B18,0)</f>
        <v>5.988051036766711</v>
      </c>
      <c r="AO18" s="4">
        <f>+VLOOKUP(AO$3,Provisiones!$C$38:$CV$76,Costo_provisiones!$B18,0)</f>
        <v>8.0818094268880447</v>
      </c>
      <c r="AP18" s="4">
        <f>+VLOOKUP(AP$3,Provisiones!$C$38:$CV$76,Costo_provisiones!$B18,0)</f>
        <v>8.018877614778841</v>
      </c>
      <c r="AQ18" s="4">
        <f>+VLOOKUP(AQ$3,Provisiones!$C$38:$CV$76,Costo_provisiones!$B18,0)</f>
        <v>16.941438973608143</v>
      </c>
      <c r="AR18" s="4">
        <f>+VLOOKUP(AR$3,Provisiones!$C$38:$CV$76,Costo_provisiones!$B18,0)</f>
        <v>6.4842324102298576</v>
      </c>
      <c r="AS18" s="4">
        <f>+VLOOKUP(AS$3,Provisiones!$C$38:$CV$76,Costo_provisiones!$B18,0)</f>
        <v>3.721585544683006</v>
      </c>
      <c r="AT18" s="4">
        <f>+VLOOKUP(AT$3,Provisiones!$C$38:$CV$76,Costo_provisiones!$B18,0)</f>
        <v>3.845188279075388</v>
      </c>
      <c r="AU18" s="4">
        <f>+VLOOKUP(AU$3,Provisiones!$C$38:$CV$76,Costo_provisiones!$B18,0)</f>
        <v>4.5561221298320191</v>
      </c>
      <c r="AV18" s="4">
        <v>6.4760090434453996</v>
      </c>
      <c r="AW18" s="4">
        <f>+VLOOKUP(AW$3,Provisiones!$C$38:$CV$76,Costo_provisiones!$B18,0)</f>
        <v>5.1721248261764892</v>
      </c>
      <c r="AX18" s="4">
        <f>+VLOOKUP(AX$3,Provisiones!$C$38:$CV$76,Costo_provisiones!$B18,0)</f>
        <v>3.8408518481119578</v>
      </c>
      <c r="AY18" s="4">
        <f>+VLOOKUP(AY$3,Provisiones!$C$38:$CV$76,Costo_provisiones!$B18,0)</f>
        <v>3.672913820987437</v>
      </c>
    </row>
    <row r="19" spans="2:51" ht="16.5" x14ac:dyDescent="0.3">
      <c r="B19">
        <v>17</v>
      </c>
      <c r="C19" s="3">
        <v>41364</v>
      </c>
      <c r="D19" s="4">
        <f>+VLOOKUP(D$3,Provisiones!$C$5:$CV$15,Costo_provisiones!$B19,FALSE)</f>
        <v>0.42737300324831384</v>
      </c>
      <c r="E19" s="4">
        <f>+VLOOKUP(E$3,Provisiones!$C$5:$CV$15,Costo_provisiones!$B19,FALSE)</f>
        <v>1.3916609024084508</v>
      </c>
      <c r="F19" s="4">
        <f>+VLOOKUP(F$3,Provisiones!$C$5:$CV$15,Costo_provisiones!$B19,FALSE)</f>
        <v>3.072743579179583</v>
      </c>
      <c r="G19" s="4">
        <f>+VLOOKUP(G$3,Provisiones!$C$5:$CV$15,Costo_provisiones!$B19,FALSE)</f>
        <v>2.5059165813199797</v>
      </c>
      <c r="H19" s="4">
        <f>+VLOOKUP(H$3,Provisiones!$C$5:$CV$15,Costo_provisiones!$B19,FALSE)</f>
        <v>0</v>
      </c>
      <c r="I19" s="4">
        <f>+VLOOKUP(I$3,Provisiones!$C$5:$CV$15,Costo_provisiones!$B19,FALSE)</f>
        <v>2.3706588247793245</v>
      </c>
      <c r="J19" s="4">
        <f>+VLOOKUP(J$3,Provisiones!$C$5:$CV$15,Costo_provisiones!$B19,FALSE)</f>
        <v>3.2955766227810184</v>
      </c>
      <c r="K19" s="4">
        <f>+VLOOKUP(K$3,Provisiones!$C$5:$CV$15,Costo_provisiones!$B19,FALSE)</f>
        <v>2.2136430766070632</v>
      </c>
      <c r="L19" s="4">
        <f>+VLOOKUP(L$3,Provisiones!$C$5:$CV$15,Costo_provisiones!$B19,FALSE)</f>
        <v>2.1342296983405316</v>
      </c>
      <c r="M19" s="4">
        <f>+VLOOKUP(M$3,Provisiones!$C$5:$CV$15,Costo_provisiones!$B19,FALSE)</f>
        <v>2.5984052037636078</v>
      </c>
      <c r="N19" s="4">
        <f>+VLOOKUP(N$3,Provisiones!$C$38:$CV$76,Costo_provisiones!$B19,0)</f>
        <v>2.8001007894798011</v>
      </c>
      <c r="O19" s="4">
        <f>+VLOOKUP(O$3,Provisiones!$C$38:$CV$76,Costo_provisiones!$B19,0)</f>
        <v>5.2839158870956711</v>
      </c>
      <c r="P19" s="4">
        <f>+VLOOKUP(P$3,Provisiones!$C$38:$CV$76,Costo_provisiones!$B19,0)</f>
        <v>3.2869897168995186</v>
      </c>
      <c r="Q19" s="4">
        <f>+VLOOKUP(Q$3,Provisiones!$C$38:$CV$76,Costo_provisiones!$B19,0)</f>
        <v>3.1725302806365629</v>
      </c>
      <c r="R19" s="4">
        <f>+VLOOKUP(R$3,Provisiones!$C$38:$CV$76,Costo_provisiones!$B19,0)</f>
        <v>0</v>
      </c>
      <c r="S19" s="4">
        <f>+VLOOKUP(S$3,Provisiones!$C$38:$CV$76,Costo_provisiones!$B19,0)</f>
        <v>3.2253165457203572</v>
      </c>
      <c r="T19" s="4">
        <f>+VLOOKUP(T$3,Provisiones!$C$38:$CV$76,Costo_provisiones!$B19,0)</f>
        <v>3.7465057397632768</v>
      </c>
      <c r="U19" s="4">
        <f>+VLOOKUP(U$3,Provisiones!$C$38:$CV$76,Costo_provisiones!$B19,0)</f>
        <v>3.8765681647577619</v>
      </c>
      <c r="V19" s="4">
        <f>+VLOOKUP(V$3,Provisiones!$C$38:$CV$76,Costo_provisiones!$B19,0)</f>
        <v>2.9265054967120498</v>
      </c>
      <c r="W19" s="4">
        <f>+VLOOKUP(W$3,Provisiones!$C$38:$CV$76,Costo_provisiones!$B19,0)</f>
        <v>3.0682618238181556</v>
      </c>
      <c r="X19" s="4">
        <f>+VLOOKUP(X$3,Provisiones!$C$38:$CV$76,Costo_provisiones!$B19,0)</f>
        <v>5.1556153455474725</v>
      </c>
      <c r="Y19" s="4">
        <f>+VLOOKUP(Y$3,Provisiones!$C$38:$CV$76,Costo_provisiones!$B19,0)</f>
        <v>5.1579172124165424</v>
      </c>
      <c r="Z19" s="4">
        <f>+VLOOKUP(Z$3,Provisiones!$C$38:$CV$76,Costo_provisiones!$B19,0)</f>
        <v>6.2034954687943911</v>
      </c>
      <c r="AA19" s="4">
        <f>+VLOOKUP(AA$3,Provisiones!$C$38:$CV$76,Costo_provisiones!$B19,0)</f>
        <v>-0.95636166736166495</v>
      </c>
      <c r="AB19" s="4">
        <f>+VLOOKUP(AB$3,Provisiones!$C$38:$CV$76,Costo_provisiones!$B19,0)</f>
        <v>4.7848107075294672</v>
      </c>
      <c r="AC19" s="4">
        <f>+VLOOKUP(AC$3,Provisiones!$C$38:$CV$76,Costo_provisiones!$B19,0)</f>
        <v>3.9866095764009173</v>
      </c>
      <c r="AD19" s="4">
        <f>+VLOOKUP(AD$3,Provisiones!$C$38:$CV$76,Costo_provisiones!$B19,0)</f>
        <v>8.1867060909749831</v>
      </c>
      <c r="AE19" s="4">
        <f>+VLOOKUP(AE$3,Provisiones!$C$38:$CV$76,Costo_provisiones!$B19,0)</f>
        <v>4.774080786361119</v>
      </c>
      <c r="AF19" s="4">
        <f>+VLOOKUP(AF$3,Provisiones!$C$38:$CV$76,Costo_provisiones!$B19,0)</f>
        <v>2.370042429425482</v>
      </c>
      <c r="AG19" s="4">
        <f>+VLOOKUP(AG$3,Provisiones!$C$38:$CV$76,Costo_provisiones!$B19,0)</f>
        <v>4.6627137389160547</v>
      </c>
      <c r="AH19" s="4">
        <f>+VLOOKUP(AH$3,Provisiones!$C$38:$CV$76,Costo_provisiones!$B19,0)</f>
        <v>9.9733476132466556</v>
      </c>
      <c r="AI19" s="4">
        <f>+VLOOKUP(AI$3,Provisiones!$C$38:$CV$76,Costo_provisiones!$B19,0)</f>
        <v>5.6748502873726272</v>
      </c>
      <c r="AJ19" s="4">
        <f>+VLOOKUP(AJ$3,Provisiones!$C$38:$CV$76,Costo_provisiones!$B19,0)</f>
        <v>21.6698171867483</v>
      </c>
      <c r="AK19" s="4">
        <f>+VLOOKUP(AK$3,Provisiones!$C$38:$CV$76,Costo_provisiones!$B19,0)</f>
        <v>3.7975739744705592</v>
      </c>
      <c r="AL19" s="4">
        <f>+VLOOKUP(AL$3,Provisiones!$C$38:$CV$76,Costo_provisiones!$B19,0)</f>
        <v>9.2117533221039825</v>
      </c>
      <c r="AM19" s="4">
        <f>+VLOOKUP(AM$3,Provisiones!$C$38:$CV$76,Costo_provisiones!$B19,0)</f>
        <v>3.8249902030325051</v>
      </c>
      <c r="AN19" s="4">
        <f>+VLOOKUP(AN$3,Provisiones!$C$38:$CV$76,Costo_provisiones!$B19,0)</f>
        <v>6.0489499667833524</v>
      </c>
      <c r="AO19" s="4">
        <f>+VLOOKUP(AO$3,Provisiones!$C$38:$CV$76,Costo_provisiones!$B19,0)</f>
        <v>6.8023975584626584</v>
      </c>
      <c r="AP19" s="4">
        <f>+VLOOKUP(AP$3,Provisiones!$C$38:$CV$76,Costo_provisiones!$B19,0)</f>
        <v>8.6233593057814097</v>
      </c>
      <c r="AQ19" s="4">
        <f>+VLOOKUP(AQ$3,Provisiones!$C$38:$CV$76,Costo_provisiones!$B19,0)</f>
        <v>15.372008119692083</v>
      </c>
      <c r="AR19" s="4">
        <f>+VLOOKUP(AR$3,Provisiones!$C$38:$CV$76,Costo_provisiones!$B19,0)</f>
        <v>6.2579659716866773</v>
      </c>
      <c r="AS19" s="4">
        <f>+VLOOKUP(AS$3,Provisiones!$C$38:$CV$76,Costo_provisiones!$B19,0)</f>
        <v>3.8422696405080199</v>
      </c>
      <c r="AT19" s="4">
        <f>+VLOOKUP(AT$3,Provisiones!$C$38:$CV$76,Costo_provisiones!$B19,0)</f>
        <v>4.4176633339466935</v>
      </c>
      <c r="AU19" s="4">
        <f>+VLOOKUP(AU$3,Provisiones!$C$38:$CV$76,Costo_provisiones!$B19,0)</f>
        <v>3.9962445175725438</v>
      </c>
      <c r="AV19" s="4">
        <v>5.96445531026614</v>
      </c>
      <c r="AW19" s="4">
        <f>+VLOOKUP(AW$3,Provisiones!$C$38:$CV$76,Costo_provisiones!$B19,0)</f>
        <v>4.8897929235582147</v>
      </c>
      <c r="AX19" s="4">
        <f>+VLOOKUP(AX$3,Provisiones!$C$38:$CV$76,Costo_provisiones!$B19,0)</f>
        <v>4.0165588159419272</v>
      </c>
      <c r="AY19" s="4">
        <f>+VLOOKUP(AY$3,Provisiones!$C$38:$CV$76,Costo_provisiones!$B19,0)</f>
        <v>3.5855552268702273</v>
      </c>
    </row>
    <row r="20" spans="2:51" ht="16.5" x14ac:dyDescent="0.3">
      <c r="B20">
        <v>18</v>
      </c>
      <c r="C20" s="3">
        <v>41394</v>
      </c>
      <c r="D20" s="4">
        <f>+VLOOKUP(D$3,Provisiones!$C$5:$CV$15,Costo_provisiones!$B20,FALSE)</f>
        <v>0.53636924338974745</v>
      </c>
      <c r="E20" s="4">
        <f>+VLOOKUP(E$3,Provisiones!$C$5:$CV$15,Costo_provisiones!$B20,FALSE)</f>
        <v>1.3647399354988501</v>
      </c>
      <c r="F20" s="4">
        <f>+VLOOKUP(F$3,Provisiones!$C$5:$CV$15,Costo_provisiones!$B20,FALSE)</f>
        <v>2.9712422688086808</v>
      </c>
      <c r="G20" s="4">
        <f>+VLOOKUP(G$3,Provisiones!$C$5:$CV$15,Costo_provisiones!$B20,FALSE)</f>
        <v>2.4496990696411478</v>
      </c>
      <c r="H20" s="4">
        <f>+VLOOKUP(H$3,Provisiones!$C$5:$CV$15,Costo_provisiones!$B20,FALSE)</f>
        <v>0</v>
      </c>
      <c r="I20" s="4">
        <f>+VLOOKUP(I$3,Provisiones!$C$5:$CV$15,Costo_provisiones!$B20,FALSE)</f>
        <v>2.1659153464239509</v>
      </c>
      <c r="J20" s="4">
        <f>+VLOOKUP(J$3,Provisiones!$C$5:$CV$15,Costo_provisiones!$B20,FALSE)</f>
        <v>3.1042478837346921</v>
      </c>
      <c r="K20" s="4">
        <f>+VLOOKUP(K$3,Provisiones!$C$5:$CV$15,Costo_provisiones!$B20,FALSE)</f>
        <v>2.1337806964038224</v>
      </c>
      <c r="L20" s="4">
        <f>+VLOOKUP(L$3,Provisiones!$C$5:$CV$15,Costo_provisiones!$B20,FALSE)</f>
        <v>2.059709523296525</v>
      </c>
      <c r="M20" s="4">
        <f>+VLOOKUP(M$3,Provisiones!$C$5:$CV$15,Costo_provisiones!$B20,FALSE)</f>
        <v>2.4738574383385137</v>
      </c>
      <c r="N20" s="4">
        <f>+VLOOKUP(N$3,Provisiones!$C$38:$CV$76,Costo_provisiones!$B20,0)</f>
        <v>2.7408674321004205</v>
      </c>
      <c r="O20" s="4">
        <f>+VLOOKUP(O$3,Provisiones!$C$38:$CV$76,Costo_provisiones!$B20,0)</f>
        <v>5.296903186677679</v>
      </c>
      <c r="P20" s="4">
        <f>+VLOOKUP(P$3,Provisiones!$C$38:$CV$76,Costo_provisiones!$B20,0)</f>
        <v>2.9655928865517196</v>
      </c>
      <c r="Q20" s="4">
        <f>+VLOOKUP(Q$3,Provisiones!$C$38:$CV$76,Costo_provisiones!$B20,0)</f>
        <v>3.208523459747191</v>
      </c>
      <c r="R20" s="4">
        <f>+VLOOKUP(R$3,Provisiones!$C$38:$CV$76,Costo_provisiones!$B20,0)</f>
        <v>0</v>
      </c>
      <c r="S20" s="4">
        <f>+VLOOKUP(S$3,Provisiones!$C$38:$CV$76,Costo_provisiones!$B20,0)</f>
        <v>3.3636126248382872</v>
      </c>
      <c r="T20" s="4">
        <f>+VLOOKUP(T$3,Provisiones!$C$38:$CV$76,Costo_provisiones!$B20,0)</f>
        <v>3.1336930078335836</v>
      </c>
      <c r="U20" s="4">
        <f>+VLOOKUP(U$3,Provisiones!$C$38:$CV$76,Costo_provisiones!$B20,0)</f>
        <v>4.2995270762414712</v>
      </c>
      <c r="V20" s="4">
        <f>+VLOOKUP(V$3,Provisiones!$C$38:$CV$76,Costo_provisiones!$B20,0)</f>
        <v>2.6321262714718356</v>
      </c>
      <c r="W20" s="4">
        <f>+VLOOKUP(W$3,Provisiones!$C$38:$CV$76,Costo_provisiones!$B20,0)</f>
        <v>3.0446008299774276</v>
      </c>
      <c r="X20" s="4">
        <f>+VLOOKUP(X$3,Provisiones!$C$38:$CV$76,Costo_provisiones!$B20,0)</f>
        <v>4.7413493967135487</v>
      </c>
      <c r="Y20" s="4">
        <f>+VLOOKUP(Y$3,Provisiones!$C$38:$CV$76,Costo_provisiones!$B20,0)</f>
        <v>4.8106539022344617</v>
      </c>
      <c r="Z20" s="4">
        <f>+VLOOKUP(Z$3,Provisiones!$C$38:$CV$76,Costo_provisiones!$B20,0)</f>
        <v>6.392298057093182</v>
      </c>
      <c r="AA20" s="4">
        <f>+VLOOKUP(AA$3,Provisiones!$C$38:$CV$76,Costo_provisiones!$B20,0)</f>
        <v>-1.3152355282691899</v>
      </c>
      <c r="AB20" s="4">
        <f>+VLOOKUP(AB$3,Provisiones!$C$38:$CV$76,Costo_provisiones!$B20,0)</f>
        <v>4.6061976113705292</v>
      </c>
      <c r="AC20" s="4">
        <f>+VLOOKUP(AC$3,Provisiones!$C$38:$CV$76,Costo_provisiones!$B20,0)</f>
        <v>3.7643524179881851</v>
      </c>
      <c r="AD20" s="4">
        <f>+VLOOKUP(AD$3,Provisiones!$C$38:$CV$76,Costo_provisiones!$B20,0)</f>
        <v>7.9496488941885213</v>
      </c>
      <c r="AE20" s="4">
        <f>+VLOOKUP(AE$3,Provisiones!$C$38:$CV$76,Costo_provisiones!$B20,0)</f>
        <v>4.5507281730366209</v>
      </c>
      <c r="AF20" s="4">
        <f>+VLOOKUP(AF$3,Provisiones!$C$38:$CV$76,Costo_provisiones!$B20,0)</f>
        <v>2.2786368701822846</v>
      </c>
      <c r="AG20" s="4">
        <f>+VLOOKUP(AG$3,Provisiones!$C$38:$CV$76,Costo_provisiones!$B20,0)</f>
        <v>4.6958353612754724</v>
      </c>
      <c r="AH20" s="4">
        <f>+VLOOKUP(AH$3,Provisiones!$C$38:$CV$76,Costo_provisiones!$B20,0)</f>
        <v>10.166632848493903</v>
      </c>
      <c r="AI20" s="4">
        <f>+VLOOKUP(AI$3,Provisiones!$C$38:$CV$76,Costo_provisiones!$B20,0)</f>
        <v>5.6317759879099629</v>
      </c>
      <c r="AJ20" s="4">
        <f>+VLOOKUP(AJ$3,Provisiones!$C$38:$CV$76,Costo_provisiones!$B20,0)</f>
        <v>21.767407711351108</v>
      </c>
      <c r="AK20" s="4">
        <f>+VLOOKUP(AK$3,Provisiones!$C$38:$CV$76,Costo_provisiones!$B20,0)</f>
        <v>3.896621540986414</v>
      </c>
      <c r="AL20" s="4">
        <f>+VLOOKUP(AL$3,Provisiones!$C$38:$CV$76,Costo_provisiones!$B20,0)</f>
        <v>8.8429627480211987</v>
      </c>
      <c r="AM20" s="4">
        <f>+VLOOKUP(AM$3,Provisiones!$C$38:$CV$76,Costo_provisiones!$B20,0)</f>
        <v>3.5866769851838884</v>
      </c>
      <c r="AN20" s="4">
        <f>+VLOOKUP(AN$3,Provisiones!$C$38:$CV$76,Costo_provisiones!$B20,0)</f>
        <v>5.9969045911801144</v>
      </c>
      <c r="AO20" s="4">
        <f>+VLOOKUP(AO$3,Provisiones!$C$38:$CV$76,Costo_provisiones!$B20,0)</f>
        <v>6.618215764826191</v>
      </c>
      <c r="AP20" s="4">
        <f>+VLOOKUP(AP$3,Provisiones!$C$38:$CV$76,Costo_provisiones!$B20,0)</f>
        <v>8.8481363930222319</v>
      </c>
      <c r="AQ20" s="4">
        <f>+VLOOKUP(AQ$3,Provisiones!$C$38:$CV$76,Costo_provisiones!$B20,0)</f>
        <v>14.069451654684295</v>
      </c>
      <c r="AR20" s="4">
        <f>+VLOOKUP(AR$3,Provisiones!$C$38:$CV$76,Costo_provisiones!$B20,0)</f>
        <v>6.0334678451237309</v>
      </c>
      <c r="AS20" s="4">
        <f>+VLOOKUP(AS$3,Provisiones!$C$38:$CV$76,Costo_provisiones!$B20,0)</f>
        <v>3.8665924491773889</v>
      </c>
      <c r="AT20" s="4">
        <f>+VLOOKUP(AT$3,Provisiones!$C$38:$CV$76,Costo_provisiones!$B20,0)</f>
        <v>5.1185926193320253</v>
      </c>
      <c r="AU20" s="4">
        <f>+VLOOKUP(AU$3,Provisiones!$C$38:$CV$76,Costo_provisiones!$B20,0)</f>
        <v>3.4887702194883854</v>
      </c>
      <c r="AV20" s="4">
        <v>5.4059025040800197</v>
      </c>
      <c r="AW20" s="4">
        <f>+VLOOKUP(AW$3,Provisiones!$C$38:$CV$76,Costo_provisiones!$B20,0)</f>
        <v>4.5154879919439983</v>
      </c>
      <c r="AX20" s="4">
        <f>+VLOOKUP(AX$3,Provisiones!$C$38:$CV$76,Costo_provisiones!$B20,0)</f>
        <v>3.9417912049509645</v>
      </c>
      <c r="AY20" s="4">
        <f>+VLOOKUP(AY$3,Provisiones!$C$38:$CV$76,Costo_provisiones!$B20,0)</f>
        <v>3.4885568105619056</v>
      </c>
    </row>
    <row r="21" spans="2:51" ht="16.5" x14ac:dyDescent="0.3">
      <c r="B21">
        <v>19</v>
      </c>
      <c r="C21" s="3">
        <v>41425</v>
      </c>
      <c r="D21" s="4">
        <f>+VLOOKUP(D$3,Provisiones!$C$5:$CV$15,Costo_provisiones!$B21,FALSE)</f>
        <v>0.5559434157689559</v>
      </c>
      <c r="E21" s="4">
        <f>+VLOOKUP(E$3,Provisiones!$C$5:$CV$15,Costo_provisiones!$B21,FALSE)</f>
        <v>1.3660504557851731</v>
      </c>
      <c r="F21" s="4">
        <f>+VLOOKUP(F$3,Provisiones!$C$5:$CV$15,Costo_provisiones!$B21,FALSE)</f>
        <v>2.9023808893226919</v>
      </c>
      <c r="G21" s="4">
        <f>+VLOOKUP(G$3,Provisiones!$C$5:$CV$15,Costo_provisiones!$B21,FALSE)</f>
        <v>2.4292595686631637</v>
      </c>
      <c r="H21" s="4">
        <f>+VLOOKUP(H$3,Provisiones!$C$5:$CV$15,Costo_provisiones!$B21,FALSE)</f>
        <v>0</v>
      </c>
      <c r="I21" s="4">
        <f>+VLOOKUP(I$3,Provisiones!$C$5:$CV$15,Costo_provisiones!$B21,FALSE)</f>
        <v>2.2526953252510018</v>
      </c>
      <c r="J21" s="4">
        <f>+VLOOKUP(J$3,Provisiones!$C$5:$CV$15,Costo_provisiones!$B21,FALSE)</f>
        <v>2.9996991580211603</v>
      </c>
      <c r="K21" s="4">
        <f>+VLOOKUP(K$3,Provisiones!$C$5:$CV$15,Costo_provisiones!$B21,FALSE)</f>
        <v>2.0205792264747449</v>
      </c>
      <c r="L21" s="4">
        <f>+VLOOKUP(L$3,Provisiones!$C$5:$CV$15,Costo_provisiones!$B21,FALSE)</f>
        <v>2.042781979079539</v>
      </c>
      <c r="M21" s="4">
        <f>+VLOOKUP(M$3,Provisiones!$C$5:$CV$15,Costo_provisiones!$B21,FALSE)</f>
        <v>2.3128656998432424</v>
      </c>
      <c r="N21" s="4">
        <f>+VLOOKUP(N$3,Provisiones!$C$38:$CV$76,Costo_provisiones!$B21,0)</f>
        <v>2.8534456811594371</v>
      </c>
      <c r="O21" s="4">
        <f>+VLOOKUP(O$3,Provisiones!$C$38:$CV$76,Costo_provisiones!$B21,0)</f>
        <v>5.3883251964636329</v>
      </c>
      <c r="P21" s="4">
        <f>+VLOOKUP(P$3,Provisiones!$C$38:$CV$76,Costo_provisiones!$B21,0)</f>
        <v>2.7270943634456413</v>
      </c>
      <c r="Q21" s="4">
        <f>+VLOOKUP(Q$3,Provisiones!$C$38:$CV$76,Costo_provisiones!$B21,0)</f>
        <v>4.4428791860303392</v>
      </c>
      <c r="R21" s="4">
        <f>+VLOOKUP(R$3,Provisiones!$C$38:$CV$76,Costo_provisiones!$B21,0)</f>
        <v>0</v>
      </c>
      <c r="S21" s="4">
        <f>+VLOOKUP(S$3,Provisiones!$C$38:$CV$76,Costo_provisiones!$B21,0)</f>
        <v>3.5843429703772487</v>
      </c>
      <c r="T21" s="4">
        <f>+VLOOKUP(T$3,Provisiones!$C$38:$CV$76,Costo_provisiones!$B21,0)</f>
        <v>2.4956663498062195</v>
      </c>
      <c r="U21" s="4">
        <f>+VLOOKUP(U$3,Provisiones!$C$38:$CV$76,Costo_provisiones!$B21,0)</f>
        <v>4.2188561275756342</v>
      </c>
      <c r="V21" s="4">
        <f>+VLOOKUP(V$3,Provisiones!$C$38:$CV$76,Costo_provisiones!$B21,0)</f>
        <v>2.5163368729722984</v>
      </c>
      <c r="W21" s="4">
        <f>+VLOOKUP(W$3,Provisiones!$C$38:$CV$76,Costo_provisiones!$B21,0)</f>
        <v>3.1030958373908497</v>
      </c>
      <c r="X21" s="4">
        <f>+VLOOKUP(X$3,Provisiones!$C$38:$CV$76,Costo_provisiones!$B21,0)</f>
        <v>4.513846428894448</v>
      </c>
      <c r="Y21" s="4">
        <f>+VLOOKUP(Y$3,Provisiones!$C$38:$CV$76,Costo_provisiones!$B21,0)</f>
        <v>4.5750432712068019</v>
      </c>
      <c r="Z21" s="4">
        <f>+VLOOKUP(Z$3,Provisiones!$C$38:$CV$76,Costo_provisiones!$B21,0)</f>
        <v>4.3609967875373661</v>
      </c>
      <c r="AA21" s="4">
        <f>+VLOOKUP(AA$3,Provisiones!$C$38:$CV$76,Costo_provisiones!$B21,0)</f>
        <v>-1.5685034788753536</v>
      </c>
      <c r="AB21" s="4">
        <f>+VLOOKUP(AB$3,Provisiones!$C$38:$CV$76,Costo_provisiones!$B21,0)</f>
        <v>4.242898944474315</v>
      </c>
      <c r="AC21" s="4">
        <f>+VLOOKUP(AC$3,Provisiones!$C$38:$CV$76,Costo_provisiones!$B21,0)</f>
        <v>3.6246865270480004</v>
      </c>
      <c r="AD21" s="4">
        <f>+VLOOKUP(AD$3,Provisiones!$C$38:$CV$76,Costo_provisiones!$B21,0)</f>
        <v>8.0178832170996763</v>
      </c>
      <c r="AE21" s="4">
        <f>+VLOOKUP(AE$3,Provisiones!$C$38:$CV$76,Costo_provisiones!$B21,0)</f>
        <v>4.4644846568105221</v>
      </c>
      <c r="AF21" s="4">
        <f>+VLOOKUP(AF$3,Provisiones!$C$38:$CV$76,Costo_provisiones!$B21,0)</f>
        <v>2.1490763635617101</v>
      </c>
      <c r="AG21" s="4">
        <f>+VLOOKUP(AG$3,Provisiones!$C$38:$CV$76,Costo_provisiones!$B21,0)</f>
        <v>4.6645088017549643</v>
      </c>
      <c r="AH21" s="4">
        <f>+VLOOKUP(AH$3,Provisiones!$C$38:$CV$76,Costo_provisiones!$B21,0)</f>
        <v>9.8233886430646251</v>
      </c>
      <c r="AI21" s="4">
        <f>+VLOOKUP(AI$3,Provisiones!$C$38:$CV$76,Costo_provisiones!$B21,0)</f>
        <v>5.6381539149190525</v>
      </c>
      <c r="AJ21" s="4">
        <f>+VLOOKUP(AJ$3,Provisiones!$C$38:$CV$76,Costo_provisiones!$B21,0)</f>
        <v>21.460800964460322</v>
      </c>
      <c r="AK21" s="4">
        <f>+VLOOKUP(AK$3,Provisiones!$C$38:$CV$76,Costo_provisiones!$B21,0)</f>
        <v>3.7663107237320346</v>
      </c>
      <c r="AL21" s="4">
        <f>+VLOOKUP(AL$3,Provisiones!$C$38:$CV$76,Costo_provisiones!$B21,0)</f>
        <v>8.5588083330913758</v>
      </c>
      <c r="AM21" s="4">
        <f>+VLOOKUP(AM$3,Provisiones!$C$38:$CV$76,Costo_provisiones!$B21,0)</f>
        <v>3.4650141927587361</v>
      </c>
      <c r="AN21" s="4">
        <f>+VLOOKUP(AN$3,Provisiones!$C$38:$CV$76,Costo_provisiones!$B21,0)</f>
        <v>5.8940034046630441</v>
      </c>
      <c r="AO21" s="4">
        <f>+VLOOKUP(AO$3,Provisiones!$C$38:$CV$76,Costo_provisiones!$B21,0)</f>
        <v>6.5821940810792459</v>
      </c>
      <c r="AP21" s="4">
        <f>+VLOOKUP(AP$3,Provisiones!$C$38:$CV$76,Costo_provisiones!$B21,0)</f>
        <v>9.4146925704511268</v>
      </c>
      <c r="AQ21" s="4">
        <f>+VLOOKUP(AQ$3,Provisiones!$C$38:$CV$76,Costo_provisiones!$B21,0)</f>
        <v>13.074033521778178</v>
      </c>
      <c r="AR21" s="4">
        <f>+VLOOKUP(AR$3,Provisiones!$C$38:$CV$76,Costo_provisiones!$B21,0)</f>
        <v>5.852704589039071</v>
      </c>
      <c r="AS21" s="4">
        <f>+VLOOKUP(AS$3,Provisiones!$C$38:$CV$76,Costo_provisiones!$B21,0)</f>
        <v>3.9279511139085233</v>
      </c>
      <c r="AT21" s="4">
        <f>+VLOOKUP(AT$3,Provisiones!$C$38:$CV$76,Costo_provisiones!$B21,0)</f>
        <v>5.7210284553177368</v>
      </c>
      <c r="AU21" s="4">
        <f>+VLOOKUP(AU$3,Provisiones!$C$38:$CV$76,Costo_provisiones!$B21,0)</f>
        <v>3.1467507454621804</v>
      </c>
      <c r="AV21" s="4">
        <v>4.8927866340378001</v>
      </c>
      <c r="AW21" s="4">
        <f>+VLOOKUP(AW$3,Provisiones!$C$38:$CV$76,Costo_provisiones!$B21,0)</f>
        <v>4.4578941197240143</v>
      </c>
      <c r="AX21" s="4">
        <f>+VLOOKUP(AX$3,Provisiones!$C$38:$CV$76,Costo_provisiones!$B21,0)</f>
        <v>3.9301490574819264</v>
      </c>
      <c r="AY21" s="4">
        <f>+VLOOKUP(AY$3,Provisiones!$C$38:$CV$76,Costo_provisiones!$B21,0)</f>
        <v>3.3434846079347831</v>
      </c>
    </row>
    <row r="22" spans="2:51" ht="16.5" x14ac:dyDescent="0.3">
      <c r="B22">
        <v>20</v>
      </c>
      <c r="C22" s="3">
        <v>41455</v>
      </c>
      <c r="D22" s="4">
        <f>+VLOOKUP(D$3,Provisiones!$C$5:$CV$15,Costo_provisiones!$B22,FALSE)</f>
        <v>0.61495115439019665</v>
      </c>
      <c r="E22" s="4">
        <f>+VLOOKUP(E$3,Provisiones!$C$5:$CV$15,Costo_provisiones!$B22,FALSE)</f>
        <v>1.3736710483669836</v>
      </c>
      <c r="F22" s="4">
        <f>+VLOOKUP(F$3,Provisiones!$C$5:$CV$15,Costo_provisiones!$B22,FALSE)</f>
        <v>2.8423621075839813</v>
      </c>
      <c r="G22" s="4">
        <f>+VLOOKUP(G$3,Provisiones!$C$5:$CV$15,Costo_provisiones!$B22,FALSE)</f>
        <v>2.3967284238841144</v>
      </c>
      <c r="H22" s="4">
        <f>+VLOOKUP(H$3,Provisiones!$C$5:$CV$15,Costo_provisiones!$B22,FALSE)</f>
        <v>0</v>
      </c>
      <c r="I22" s="4">
        <f>+VLOOKUP(I$3,Provisiones!$C$5:$CV$15,Costo_provisiones!$B22,FALSE)</f>
        <v>2.0424755427542034</v>
      </c>
      <c r="J22" s="4">
        <f>+VLOOKUP(J$3,Provisiones!$C$5:$CV$15,Costo_provisiones!$B22,FALSE)</f>
        <v>2.7856704703192792</v>
      </c>
      <c r="K22" s="4">
        <f>+VLOOKUP(K$3,Provisiones!$C$5:$CV$15,Costo_provisiones!$B22,FALSE)</f>
        <v>1.9389087367391922</v>
      </c>
      <c r="L22" s="4">
        <f>+VLOOKUP(L$3,Provisiones!$C$5:$CV$15,Costo_provisiones!$B22,FALSE)</f>
        <v>2.0341477538067854</v>
      </c>
      <c r="M22" s="4">
        <f>+VLOOKUP(M$3,Provisiones!$C$5:$CV$15,Costo_provisiones!$B22,FALSE)</f>
        <v>2.1997905814649399</v>
      </c>
      <c r="N22" s="4">
        <f>+VLOOKUP(N$3,Provisiones!$C$38:$CV$76,Costo_provisiones!$B22,0)</f>
        <v>2.83989715899436</v>
      </c>
      <c r="O22" s="4">
        <f>+VLOOKUP(O$3,Provisiones!$C$38:$CV$76,Costo_provisiones!$B22,0)</f>
        <v>5.5884439912511432</v>
      </c>
      <c r="P22" s="4">
        <f>+VLOOKUP(P$3,Provisiones!$C$38:$CV$76,Costo_provisiones!$B22,0)</f>
        <v>2.4545935762467685</v>
      </c>
      <c r="Q22" s="4">
        <f>+VLOOKUP(Q$3,Provisiones!$C$38:$CV$76,Costo_provisiones!$B22,0)</f>
        <v>4.5245624300141101</v>
      </c>
      <c r="R22" s="4">
        <f>+VLOOKUP(R$3,Provisiones!$C$38:$CV$76,Costo_provisiones!$B22,0)</f>
        <v>0</v>
      </c>
      <c r="S22" s="4">
        <f>+VLOOKUP(S$3,Provisiones!$C$38:$CV$76,Costo_provisiones!$B22,0)</f>
        <v>3.174120412143945</v>
      </c>
      <c r="T22" s="4">
        <f>+VLOOKUP(T$3,Provisiones!$C$38:$CV$76,Costo_provisiones!$B22,0)</f>
        <v>2.2779415187545315</v>
      </c>
      <c r="U22" s="4">
        <f>+VLOOKUP(U$3,Provisiones!$C$38:$CV$76,Costo_provisiones!$B22,0)</f>
        <v>4.6149892481065162</v>
      </c>
      <c r="V22" s="4">
        <f>+VLOOKUP(V$3,Provisiones!$C$38:$CV$76,Costo_provisiones!$B22,0)</f>
        <v>2.3667912080058229</v>
      </c>
      <c r="W22" s="4">
        <f>+VLOOKUP(W$3,Provisiones!$C$38:$CV$76,Costo_provisiones!$B22,0)</f>
        <v>3.1447327798513882</v>
      </c>
      <c r="X22" s="4">
        <f>+VLOOKUP(X$3,Provisiones!$C$38:$CV$76,Costo_provisiones!$B22,0)</f>
        <v>4.3986357621070118</v>
      </c>
      <c r="Y22" s="4">
        <f>+VLOOKUP(Y$3,Provisiones!$C$38:$CV$76,Costo_provisiones!$B22,0)</f>
        <v>4.282776404793105</v>
      </c>
      <c r="Z22" s="4">
        <f>+VLOOKUP(Z$3,Provisiones!$C$38:$CV$76,Costo_provisiones!$B22,0)</f>
        <v>2.9475783084372877</v>
      </c>
      <c r="AA22" s="4">
        <f>+VLOOKUP(AA$3,Provisiones!$C$38:$CV$76,Costo_provisiones!$B22,0)</f>
        <v>-1.8254651274743718</v>
      </c>
      <c r="AB22" s="4">
        <f>+VLOOKUP(AB$3,Provisiones!$C$38:$CV$76,Costo_provisiones!$B22,0)</f>
        <v>4.1942706163866434</v>
      </c>
      <c r="AC22" s="4">
        <f>+VLOOKUP(AC$3,Provisiones!$C$38:$CV$76,Costo_provisiones!$B22,0)</f>
        <v>3.6267256140119262</v>
      </c>
      <c r="AD22" s="4">
        <f>+VLOOKUP(AD$3,Provisiones!$C$38:$CV$76,Costo_provisiones!$B22,0)</f>
        <v>8.2353345999317895</v>
      </c>
      <c r="AE22" s="4">
        <f>+VLOOKUP(AE$3,Provisiones!$C$38:$CV$76,Costo_provisiones!$B22,0)</f>
        <v>4.0901153678171358</v>
      </c>
      <c r="AF22" s="4">
        <f>+VLOOKUP(AF$3,Provisiones!$C$38:$CV$76,Costo_provisiones!$B22,0)</f>
        <v>2.1102082545035521</v>
      </c>
      <c r="AG22" s="4">
        <f>+VLOOKUP(AG$3,Provisiones!$C$38:$CV$76,Costo_provisiones!$B22,0)</f>
        <v>4.1251752221820333</v>
      </c>
      <c r="AH22" s="4">
        <f>+VLOOKUP(AH$3,Provisiones!$C$38:$CV$76,Costo_provisiones!$B22,0)</f>
        <v>10.231379487649832</v>
      </c>
      <c r="AI22" s="4">
        <f>+VLOOKUP(AI$3,Provisiones!$C$38:$CV$76,Costo_provisiones!$B22,0)</f>
        <v>5.5000389510009562</v>
      </c>
      <c r="AJ22" s="4">
        <f>+VLOOKUP(AJ$3,Provisiones!$C$38:$CV$76,Costo_provisiones!$B22,0)</f>
        <v>18.440337720713423</v>
      </c>
      <c r="AK22" s="4">
        <f>+VLOOKUP(AK$3,Provisiones!$C$38:$CV$76,Costo_provisiones!$B22,0)</f>
        <v>3.6083886692622276</v>
      </c>
      <c r="AL22" s="4">
        <f>+VLOOKUP(AL$3,Provisiones!$C$38:$CV$76,Costo_provisiones!$B22,0)</f>
        <v>8.1396704138972567</v>
      </c>
      <c r="AM22" s="4">
        <f>+VLOOKUP(AM$3,Provisiones!$C$38:$CV$76,Costo_provisiones!$B22,0)</f>
        <v>3.4827522440183287</v>
      </c>
      <c r="AN22" s="4">
        <f>+VLOOKUP(AN$3,Provisiones!$C$38:$CV$76,Costo_provisiones!$B22,0)</f>
        <v>5.9096103389806709</v>
      </c>
      <c r="AO22" s="4">
        <f>+VLOOKUP(AO$3,Provisiones!$C$38:$CV$76,Costo_provisiones!$B22,0)</f>
        <v>6.1605656308076604</v>
      </c>
      <c r="AP22" s="4">
        <f>+VLOOKUP(AP$3,Provisiones!$C$38:$CV$76,Costo_provisiones!$B22,0)</f>
        <v>10.689977904475297</v>
      </c>
      <c r="AQ22" s="4">
        <f>+VLOOKUP(AQ$3,Provisiones!$C$38:$CV$76,Costo_provisiones!$B22,0)</f>
        <v>11.971554672765729</v>
      </c>
      <c r="AR22" s="4">
        <f>+VLOOKUP(AR$3,Provisiones!$C$38:$CV$76,Costo_provisiones!$B22,0)</f>
        <v>5.7047683298753888</v>
      </c>
      <c r="AS22" s="4">
        <f>+VLOOKUP(AS$3,Provisiones!$C$38:$CV$76,Costo_provisiones!$B22,0)</f>
        <v>3.7831772666424417</v>
      </c>
      <c r="AT22" s="4">
        <f>+VLOOKUP(AT$3,Provisiones!$C$38:$CV$76,Costo_provisiones!$B22,0)</f>
        <v>5.5018971433871249</v>
      </c>
      <c r="AU22" s="4">
        <f>+VLOOKUP(AU$3,Provisiones!$C$38:$CV$76,Costo_provisiones!$B22,0)</f>
        <v>3.0514416265230184</v>
      </c>
      <c r="AV22" s="4">
        <v>4.56561465223289</v>
      </c>
      <c r="AW22" s="4">
        <f>+VLOOKUP(AW$3,Provisiones!$C$38:$CV$76,Costo_provisiones!$B22,0)</f>
        <v>4.1850227651380392</v>
      </c>
      <c r="AX22" s="4">
        <f>+VLOOKUP(AX$3,Provisiones!$C$38:$CV$76,Costo_provisiones!$B22,0)</f>
        <v>4.0309527091278303</v>
      </c>
      <c r="AY22" s="4">
        <f>+VLOOKUP(AY$3,Provisiones!$C$38:$CV$76,Costo_provisiones!$B22,0)</f>
        <v>3.1118800532788313</v>
      </c>
    </row>
    <row r="23" spans="2:51" ht="16.5" x14ac:dyDescent="0.3">
      <c r="B23">
        <v>21</v>
      </c>
      <c r="C23" s="3">
        <v>41486</v>
      </c>
      <c r="D23" s="4">
        <f>+VLOOKUP(D$3,Provisiones!$C$5:$CV$15,Costo_provisiones!$B23,FALSE)</f>
        <v>0.63092126106769564</v>
      </c>
      <c r="E23" s="4">
        <f>+VLOOKUP(E$3,Provisiones!$C$5:$CV$15,Costo_provisiones!$B23,FALSE)</f>
        <v>1.45178920458363</v>
      </c>
      <c r="F23" s="4">
        <f>+VLOOKUP(F$3,Provisiones!$C$5:$CV$15,Costo_provisiones!$B23,FALSE)</f>
        <v>2.7432798561003136</v>
      </c>
      <c r="G23" s="4">
        <f>+VLOOKUP(G$3,Provisiones!$C$5:$CV$15,Costo_provisiones!$B23,FALSE)</f>
        <v>2.3230270166044265</v>
      </c>
      <c r="H23" s="4">
        <f>+VLOOKUP(H$3,Provisiones!$C$5:$CV$15,Costo_provisiones!$B23,FALSE)</f>
        <v>0</v>
      </c>
      <c r="I23" s="4">
        <f>+VLOOKUP(I$3,Provisiones!$C$5:$CV$15,Costo_provisiones!$B23,FALSE)</f>
        <v>2.1419940484298108</v>
      </c>
      <c r="J23" s="4">
        <f>+VLOOKUP(J$3,Provisiones!$C$5:$CV$15,Costo_provisiones!$B23,FALSE)</f>
        <v>2.7318336876119447</v>
      </c>
      <c r="K23" s="4">
        <f>+VLOOKUP(K$3,Provisiones!$C$5:$CV$15,Costo_provisiones!$B23,FALSE)</f>
        <v>1.8253800487264975</v>
      </c>
      <c r="L23" s="4">
        <f>+VLOOKUP(L$3,Provisiones!$C$5:$CV$15,Costo_provisiones!$B23,FALSE)</f>
        <v>2.0370138978555583</v>
      </c>
      <c r="M23" s="4">
        <f>+VLOOKUP(M$3,Provisiones!$C$5:$CV$15,Costo_provisiones!$B23,FALSE)</f>
        <v>2.1743410531649685</v>
      </c>
      <c r="N23" s="4">
        <f>+VLOOKUP(N$3,Provisiones!$C$38:$CV$76,Costo_provisiones!$B23,0)</f>
        <v>2.9804383439390492</v>
      </c>
      <c r="O23" s="4">
        <f>+VLOOKUP(O$3,Provisiones!$C$38:$CV$76,Costo_provisiones!$B23,0)</f>
        <v>5.75487175365783</v>
      </c>
      <c r="P23" s="4">
        <f>+VLOOKUP(P$3,Provisiones!$C$38:$CV$76,Costo_provisiones!$B23,0)</f>
        <v>2.3147685927721202</v>
      </c>
      <c r="Q23" s="4">
        <f>+VLOOKUP(Q$3,Provisiones!$C$38:$CV$76,Costo_provisiones!$B23,0)</f>
        <v>4.6511712650999355</v>
      </c>
      <c r="R23" s="4">
        <f>+VLOOKUP(R$3,Provisiones!$C$38:$CV$76,Costo_provisiones!$B23,0)</f>
        <v>0</v>
      </c>
      <c r="S23" s="4">
        <f>+VLOOKUP(S$3,Provisiones!$C$38:$CV$76,Costo_provisiones!$B23,0)</f>
        <v>3.2279167926485823</v>
      </c>
      <c r="T23" s="4">
        <f>+VLOOKUP(T$3,Provisiones!$C$38:$CV$76,Costo_provisiones!$B23,0)</f>
        <v>2.3885779964908411</v>
      </c>
      <c r="U23" s="4">
        <f>+VLOOKUP(U$3,Provisiones!$C$38:$CV$76,Costo_provisiones!$B23,0)</f>
        <v>5.1261618705734273</v>
      </c>
      <c r="V23" s="4">
        <f>+VLOOKUP(V$3,Provisiones!$C$38:$CV$76,Costo_provisiones!$B23,0)</f>
        <v>2.2395819560888661</v>
      </c>
      <c r="W23" s="4">
        <f>+VLOOKUP(W$3,Provisiones!$C$38:$CV$76,Costo_provisiones!$B23,0)</f>
        <v>3.2074306035415758</v>
      </c>
      <c r="X23" s="4">
        <f>+VLOOKUP(X$3,Provisiones!$C$38:$CV$76,Costo_provisiones!$B23,0)</f>
        <v>4.2699107749022867</v>
      </c>
      <c r="Y23" s="4">
        <f>+VLOOKUP(Y$3,Provisiones!$C$38:$CV$76,Costo_provisiones!$B23,0)</f>
        <v>4.0471736093215087</v>
      </c>
      <c r="Z23" s="4">
        <f>+VLOOKUP(Z$3,Provisiones!$C$38:$CV$76,Costo_provisiones!$B23,0)</f>
        <v>2.5450306821985391</v>
      </c>
      <c r="AA23" s="4">
        <f>+VLOOKUP(AA$3,Provisiones!$C$38:$CV$76,Costo_provisiones!$B23,0)</f>
        <v>-2.0519154185840569</v>
      </c>
      <c r="AB23" s="4">
        <f>+VLOOKUP(AB$3,Provisiones!$C$38:$CV$76,Costo_provisiones!$B23,0)</f>
        <v>4.1495008418835608</v>
      </c>
      <c r="AC23" s="4">
        <f>+VLOOKUP(AC$3,Provisiones!$C$38:$CV$76,Costo_provisiones!$B23,0)</f>
        <v>3.5050810592756299</v>
      </c>
      <c r="AD23" s="4">
        <f>+VLOOKUP(AD$3,Provisiones!$C$38:$CV$76,Costo_provisiones!$B23,0)</f>
        <v>8.6184896851556232</v>
      </c>
      <c r="AE23" s="4">
        <f>+VLOOKUP(AE$3,Provisiones!$C$38:$CV$76,Costo_provisiones!$B23,0)</f>
        <v>3.5987063255124201</v>
      </c>
      <c r="AF23" s="4">
        <f>+VLOOKUP(AF$3,Provisiones!$C$38:$CV$76,Costo_provisiones!$B23,0)</f>
        <v>2.0892438998667049</v>
      </c>
      <c r="AG23" s="4">
        <f>+VLOOKUP(AG$3,Provisiones!$C$38:$CV$76,Costo_provisiones!$B23,0)</f>
        <v>4.0670079617647792</v>
      </c>
      <c r="AH23" s="4">
        <f>+VLOOKUP(AH$3,Provisiones!$C$38:$CV$76,Costo_provisiones!$B23,0)</f>
        <v>9.6062281676524126</v>
      </c>
      <c r="AI23" s="4">
        <f>+VLOOKUP(AI$3,Provisiones!$C$38:$CV$76,Costo_provisiones!$B23,0)</f>
        <v>5.3330882757392724</v>
      </c>
      <c r="AJ23" s="4">
        <f>+VLOOKUP(AJ$3,Provisiones!$C$38:$CV$76,Costo_provisiones!$B23,0)</f>
        <v>17.613877047306087</v>
      </c>
      <c r="AK23" s="4">
        <f>+VLOOKUP(AK$3,Provisiones!$C$38:$CV$76,Costo_provisiones!$B23,0)</f>
        <v>3.5797236841188607</v>
      </c>
      <c r="AL23" s="4">
        <f>+VLOOKUP(AL$3,Provisiones!$C$38:$CV$76,Costo_provisiones!$B23,0)</f>
        <v>7.7123808434759757</v>
      </c>
      <c r="AM23" s="4">
        <f>+VLOOKUP(AM$3,Provisiones!$C$38:$CV$76,Costo_provisiones!$B23,0)</f>
        <v>3.3218235675848411</v>
      </c>
      <c r="AN23" s="4">
        <f>+VLOOKUP(AN$3,Provisiones!$C$38:$CV$76,Costo_provisiones!$B23,0)</f>
        <v>5.8889444981643457</v>
      </c>
      <c r="AO23" s="4">
        <f>+VLOOKUP(AO$3,Provisiones!$C$38:$CV$76,Costo_provisiones!$B23,0)</f>
        <v>5.7779840793132227</v>
      </c>
      <c r="AP23" s="4">
        <f>+VLOOKUP(AP$3,Provisiones!$C$38:$CV$76,Costo_provisiones!$B23,0)</f>
        <v>10.928868544181068</v>
      </c>
      <c r="AQ23" s="4">
        <f>+VLOOKUP(AQ$3,Provisiones!$C$38:$CV$76,Costo_provisiones!$B23,0)</f>
        <v>11.312348395001132</v>
      </c>
      <c r="AR23" s="4">
        <f>+VLOOKUP(AR$3,Provisiones!$C$38:$CV$76,Costo_provisiones!$B23,0)</f>
        <v>5.5289584063931692</v>
      </c>
      <c r="AS23" s="4">
        <f>+VLOOKUP(AS$3,Provisiones!$C$38:$CV$76,Costo_provisiones!$B23,0)</f>
        <v>3.8914205437121838</v>
      </c>
      <c r="AT23" s="4">
        <f>+VLOOKUP(AT$3,Provisiones!$C$38:$CV$76,Costo_provisiones!$B23,0)</f>
        <v>5.8473221080184707</v>
      </c>
      <c r="AU23" s="4">
        <f>+VLOOKUP(AU$3,Provisiones!$C$38:$CV$76,Costo_provisiones!$B23,0)</f>
        <v>2.5832579574152188</v>
      </c>
      <c r="AV23" s="4">
        <v>4.4051917462204697</v>
      </c>
      <c r="AW23" s="4">
        <f>+VLOOKUP(AW$3,Provisiones!$C$38:$CV$76,Costo_provisiones!$B23,0)</f>
        <v>4.0441242409963998</v>
      </c>
      <c r="AX23" s="4">
        <f>+VLOOKUP(AX$3,Provisiones!$C$38:$CV$76,Costo_provisiones!$B23,0)</f>
        <v>4.293654249201456</v>
      </c>
      <c r="AY23" s="4">
        <f>+VLOOKUP(AY$3,Provisiones!$C$38:$CV$76,Costo_provisiones!$B23,0)</f>
        <v>2.9405440135218353</v>
      </c>
    </row>
    <row r="24" spans="2:51" ht="16.5" x14ac:dyDescent="0.3">
      <c r="B24">
        <v>22</v>
      </c>
      <c r="C24" s="3">
        <v>41517</v>
      </c>
      <c r="D24" s="4">
        <f>+VLOOKUP(D$3,Provisiones!$C$5:$CV$15,Costo_provisiones!$B24,FALSE)</f>
        <v>0.63233004257464343</v>
      </c>
      <c r="E24" s="4">
        <f>+VLOOKUP(E$3,Provisiones!$C$5:$CV$15,Costo_provisiones!$B24,FALSE)</f>
        <v>1.4009000739407089</v>
      </c>
      <c r="F24" s="4">
        <f>+VLOOKUP(F$3,Provisiones!$C$5:$CV$15,Costo_provisiones!$B24,FALSE)</f>
        <v>2.6335528668489201</v>
      </c>
      <c r="G24" s="4">
        <f>+VLOOKUP(G$3,Provisiones!$C$5:$CV$15,Costo_provisiones!$B24,FALSE)</f>
        <v>2.3488632756885655</v>
      </c>
      <c r="H24" s="4">
        <f>+VLOOKUP(H$3,Provisiones!$C$5:$CV$15,Costo_provisiones!$B24,FALSE)</f>
        <v>0</v>
      </c>
      <c r="I24" s="4">
        <f>+VLOOKUP(I$3,Provisiones!$C$5:$CV$15,Costo_provisiones!$B24,FALSE)</f>
        <v>2.15878254499339</v>
      </c>
      <c r="J24" s="4">
        <f>+VLOOKUP(J$3,Provisiones!$C$5:$CV$15,Costo_provisiones!$B24,FALSE)</f>
        <v>2.6294469521152495</v>
      </c>
      <c r="K24" s="4">
        <f>+VLOOKUP(K$3,Provisiones!$C$5:$CV$15,Costo_provisiones!$B24,FALSE)</f>
        <v>1.7135293004080738</v>
      </c>
      <c r="L24" s="4">
        <f>+VLOOKUP(L$3,Provisiones!$C$5:$CV$15,Costo_provisiones!$B24,FALSE)</f>
        <v>2.0604005474073985</v>
      </c>
      <c r="M24" s="4">
        <f>+VLOOKUP(M$3,Provisiones!$C$5:$CV$15,Costo_provisiones!$B24,FALSE)</f>
        <v>2.1572390522239764</v>
      </c>
      <c r="N24" s="4">
        <f>+VLOOKUP(N$3,Provisiones!$C$38:$CV$76,Costo_provisiones!$B24,0)</f>
        <v>3.0441223972021558</v>
      </c>
      <c r="O24" s="4">
        <f>+VLOOKUP(O$3,Provisiones!$C$38:$CV$76,Costo_provisiones!$B24,0)</f>
        <v>5.6949272875261556</v>
      </c>
      <c r="P24" s="4">
        <f>+VLOOKUP(P$3,Provisiones!$C$38:$CV$76,Costo_provisiones!$B24,0)</f>
        <v>2.2143858422254326</v>
      </c>
      <c r="Q24" s="4">
        <f>+VLOOKUP(Q$3,Provisiones!$C$38:$CV$76,Costo_provisiones!$B24,0)</f>
        <v>4.8426671579925857</v>
      </c>
      <c r="R24" s="4">
        <f>+VLOOKUP(R$3,Provisiones!$C$38:$CV$76,Costo_provisiones!$B24,0)</f>
        <v>0</v>
      </c>
      <c r="S24" s="4">
        <f>+VLOOKUP(S$3,Provisiones!$C$38:$CV$76,Costo_provisiones!$B24,0)</f>
        <v>3.3930160666624105</v>
      </c>
      <c r="T24" s="4">
        <f>+VLOOKUP(T$3,Provisiones!$C$38:$CV$76,Costo_provisiones!$B24,0)</f>
        <v>2.4945784999252165</v>
      </c>
      <c r="U24" s="4">
        <f>+VLOOKUP(U$3,Provisiones!$C$38:$CV$76,Costo_provisiones!$B24,0)</f>
        <v>5.5918660133485814</v>
      </c>
      <c r="V24" s="4">
        <f>+VLOOKUP(V$3,Provisiones!$C$38:$CV$76,Costo_provisiones!$B24,0)</f>
        <v>2.0575634466889698</v>
      </c>
      <c r="W24" s="4">
        <f>+VLOOKUP(W$3,Provisiones!$C$38:$CV$76,Costo_provisiones!$B24,0)</f>
        <v>3.2052783688198674</v>
      </c>
      <c r="X24" s="4">
        <f>+VLOOKUP(X$3,Provisiones!$C$38:$CV$76,Costo_provisiones!$B24,0)</f>
        <v>4.3185970562622487</v>
      </c>
      <c r="Y24" s="4">
        <f>+VLOOKUP(Y$3,Provisiones!$C$38:$CV$76,Costo_provisiones!$B24,0)</f>
        <v>3.9007015839093828</v>
      </c>
      <c r="Z24" s="4">
        <f>+VLOOKUP(Z$3,Provisiones!$C$38:$CV$76,Costo_provisiones!$B24,0)</f>
        <v>2.1778633384626209</v>
      </c>
      <c r="AA24" s="4">
        <f>+VLOOKUP(AA$3,Provisiones!$C$38:$CV$76,Costo_provisiones!$B24,0)</f>
        <v>-2.3319393882506656</v>
      </c>
      <c r="AB24" s="4">
        <f>+VLOOKUP(AB$3,Provisiones!$C$38:$CV$76,Costo_provisiones!$B24,0)</f>
        <v>4.1855934131073962</v>
      </c>
      <c r="AC24" s="4">
        <f>+VLOOKUP(AC$3,Provisiones!$C$38:$CV$76,Costo_provisiones!$B24,0)</f>
        <v>3.3571804399087246</v>
      </c>
      <c r="AD24" s="4">
        <f>+VLOOKUP(AD$3,Provisiones!$C$38:$CV$76,Costo_provisiones!$B24,0)</f>
        <v>8.9212414204852024</v>
      </c>
      <c r="AE24" s="4">
        <f>+VLOOKUP(AE$3,Provisiones!$C$38:$CV$76,Costo_provisiones!$B24,0)</f>
        <v>2.9708524040295452</v>
      </c>
      <c r="AF24" s="4">
        <f>+VLOOKUP(AF$3,Provisiones!$C$38:$CV$76,Costo_provisiones!$B24,0)</f>
        <v>2.1658778486669754</v>
      </c>
      <c r="AG24" s="4">
        <f>+VLOOKUP(AG$3,Provisiones!$C$38:$CV$76,Costo_provisiones!$B24,0)</f>
        <v>4.086108263389673</v>
      </c>
      <c r="AH24" s="4">
        <f>+VLOOKUP(AH$3,Provisiones!$C$38:$CV$76,Costo_provisiones!$B24,0)</f>
        <v>9.3861727594808535</v>
      </c>
      <c r="AI24" s="4">
        <f>+VLOOKUP(AI$3,Provisiones!$C$38:$CV$76,Costo_provisiones!$B24,0)</f>
        <v>5.1889240710568405</v>
      </c>
      <c r="AJ24" s="4">
        <f>+VLOOKUP(AJ$3,Provisiones!$C$38:$CV$76,Costo_provisiones!$B24,0)</f>
        <v>17.341724278412805</v>
      </c>
      <c r="AK24" s="4">
        <f>+VLOOKUP(AK$3,Provisiones!$C$38:$CV$76,Costo_provisiones!$B24,0)</f>
        <v>3.719012765344031</v>
      </c>
      <c r="AL24" s="4">
        <f>+VLOOKUP(AL$3,Provisiones!$C$38:$CV$76,Costo_provisiones!$B24,0)</f>
        <v>7.3744203954212022</v>
      </c>
      <c r="AM24" s="4">
        <f>+VLOOKUP(AM$3,Provisiones!$C$38:$CV$76,Costo_provisiones!$B24,0)</f>
        <v>3.2952151870538979</v>
      </c>
      <c r="AN24" s="4">
        <f>+VLOOKUP(AN$3,Provisiones!$C$38:$CV$76,Costo_provisiones!$B24,0)</f>
        <v>5.9822368254822846</v>
      </c>
      <c r="AO24" s="4">
        <f>+VLOOKUP(AO$3,Provisiones!$C$38:$CV$76,Costo_provisiones!$B24,0)</f>
        <v>5.6635751416586322</v>
      </c>
      <c r="AP24" s="4">
        <f>+VLOOKUP(AP$3,Provisiones!$C$38:$CV$76,Costo_provisiones!$B24,0)</f>
        <v>11.886413514630584</v>
      </c>
      <c r="AQ24" s="4">
        <f>+VLOOKUP(AQ$3,Provisiones!$C$38:$CV$76,Costo_provisiones!$B24,0)</f>
        <v>10.567424764367058</v>
      </c>
      <c r="AR24" s="4">
        <f>+VLOOKUP(AR$3,Provisiones!$C$38:$CV$76,Costo_provisiones!$B24,0)</f>
        <v>5.3641889730420846</v>
      </c>
      <c r="AS24" s="4">
        <f>+VLOOKUP(AS$3,Provisiones!$C$38:$CV$76,Costo_provisiones!$B24,0)</f>
        <v>4.0671243832867088</v>
      </c>
      <c r="AT24" s="4">
        <f>+VLOOKUP(AT$3,Provisiones!$C$38:$CV$76,Costo_provisiones!$B24,0)</f>
        <v>6.4714657094396904</v>
      </c>
      <c r="AU24" s="4">
        <f>+VLOOKUP(AU$3,Provisiones!$C$38:$CV$76,Costo_provisiones!$B24,0)</f>
        <v>2.6970546188601427</v>
      </c>
      <c r="AV24" s="4">
        <v>4.2073232806982999</v>
      </c>
      <c r="AW24" s="4">
        <f>+VLOOKUP(AW$3,Provisiones!$C$38:$CV$76,Costo_provisiones!$B24,0)</f>
        <v>4.1181153405655468</v>
      </c>
      <c r="AX24" s="4">
        <f>+VLOOKUP(AX$3,Provisiones!$C$38:$CV$76,Costo_provisiones!$B24,0)</f>
        <v>4.3720577454307463</v>
      </c>
      <c r="AY24" s="4">
        <f>+VLOOKUP(AY$3,Provisiones!$C$38:$CV$76,Costo_provisiones!$B24,0)</f>
        <v>2.8668685332550807</v>
      </c>
    </row>
    <row r="25" spans="2:51" ht="16.5" x14ac:dyDescent="0.3">
      <c r="B25">
        <v>23</v>
      </c>
      <c r="C25" s="3">
        <v>41547</v>
      </c>
      <c r="D25" s="4">
        <f>+VLOOKUP(D$3,Provisiones!$C$5:$CV$15,Costo_provisiones!$B25,FALSE)</f>
        <v>0.61226129570236354</v>
      </c>
      <c r="E25" s="4">
        <f>+VLOOKUP(E$3,Provisiones!$C$5:$CV$15,Costo_provisiones!$B25,FALSE)</f>
        <v>1.3271096259753592</v>
      </c>
      <c r="F25" s="4">
        <f>+VLOOKUP(F$3,Provisiones!$C$5:$CV$15,Costo_provisiones!$B25,FALSE)</f>
        <v>2.4251038788335415</v>
      </c>
      <c r="G25" s="4">
        <f>+VLOOKUP(G$3,Provisiones!$C$5:$CV$15,Costo_provisiones!$B25,FALSE)</f>
        <v>1.9814942136333489</v>
      </c>
      <c r="H25" s="4">
        <f>+VLOOKUP(H$3,Provisiones!$C$5:$CV$15,Costo_provisiones!$B25,FALSE)</f>
        <v>0</v>
      </c>
      <c r="I25" s="4">
        <f>+VLOOKUP(I$3,Provisiones!$C$5:$CV$15,Costo_provisiones!$B25,FALSE)</f>
        <v>2.0254519166529539</v>
      </c>
      <c r="J25" s="4">
        <f>+VLOOKUP(J$3,Provisiones!$C$5:$CV$15,Costo_provisiones!$B25,FALSE)</f>
        <v>2.508022149557005</v>
      </c>
      <c r="K25" s="4">
        <f>+VLOOKUP(K$3,Provisiones!$C$5:$CV$15,Costo_provisiones!$B25,FALSE)</f>
        <v>1.6342737467501307</v>
      </c>
      <c r="L25" s="4">
        <f>+VLOOKUP(L$3,Provisiones!$C$5:$CV$15,Costo_provisiones!$B25,FALSE)</f>
        <v>2.0528254016027656</v>
      </c>
      <c r="M25" s="4">
        <f>+VLOOKUP(M$3,Provisiones!$C$5:$CV$15,Costo_provisiones!$B25,FALSE)</f>
        <v>2.1479996117666933</v>
      </c>
      <c r="N25" s="4">
        <f>+VLOOKUP(N$3,Provisiones!$C$38:$CV$76,Costo_provisiones!$B25,0)</f>
        <v>3.2594132875411646</v>
      </c>
      <c r="O25" s="4">
        <f>+VLOOKUP(O$3,Provisiones!$C$38:$CV$76,Costo_provisiones!$B25,0)</f>
        <v>5.7693848395012095</v>
      </c>
      <c r="P25" s="4">
        <f>+VLOOKUP(P$3,Provisiones!$C$38:$CV$76,Costo_provisiones!$B25,0)</f>
        <v>1.9925539048530179</v>
      </c>
      <c r="Q25" s="4">
        <f>+VLOOKUP(Q$3,Provisiones!$C$38:$CV$76,Costo_provisiones!$B25,0)</f>
        <v>4.8625216498931438</v>
      </c>
      <c r="R25" s="4">
        <f>+VLOOKUP(R$3,Provisiones!$C$38:$CV$76,Costo_provisiones!$B25,0)</f>
        <v>0</v>
      </c>
      <c r="S25" s="4">
        <f>+VLOOKUP(S$3,Provisiones!$C$38:$CV$76,Costo_provisiones!$B25,0)</f>
        <v>3.6310415098100575</v>
      </c>
      <c r="T25" s="4">
        <f>+VLOOKUP(T$3,Provisiones!$C$38:$CV$76,Costo_provisiones!$B25,0)</f>
        <v>2.3047621140110794</v>
      </c>
      <c r="U25" s="4">
        <f>+VLOOKUP(U$3,Provisiones!$C$38:$CV$76,Costo_provisiones!$B25,0)</f>
        <v>5.4672070242018442</v>
      </c>
      <c r="V25" s="4">
        <f>+VLOOKUP(V$3,Provisiones!$C$38:$CV$76,Costo_provisiones!$B25,0)</f>
        <v>1.9084565143197099</v>
      </c>
      <c r="W25" s="4">
        <f>+VLOOKUP(W$3,Provisiones!$C$38:$CV$76,Costo_provisiones!$B25,0)</f>
        <v>3.3004046325767962</v>
      </c>
      <c r="X25" s="4">
        <f>+VLOOKUP(X$3,Provisiones!$C$38:$CV$76,Costo_provisiones!$B25,0)</f>
        <v>4.1898999267853902</v>
      </c>
      <c r="Y25" s="4">
        <f>+VLOOKUP(Y$3,Provisiones!$C$38:$CV$76,Costo_provisiones!$B25,0)</f>
        <v>3.7330360628416637</v>
      </c>
      <c r="Z25" s="4">
        <f>+VLOOKUP(Z$3,Provisiones!$C$38:$CV$76,Costo_provisiones!$B25,0)</f>
        <v>1.8308970920642413</v>
      </c>
      <c r="AA25" s="4">
        <f>+VLOOKUP(AA$3,Provisiones!$C$38:$CV$76,Costo_provisiones!$B25,0)</f>
        <v>-2.5546649880468628</v>
      </c>
      <c r="AB25" s="4">
        <f>+VLOOKUP(AB$3,Provisiones!$C$38:$CV$76,Costo_provisiones!$B25,0)</f>
        <v>4.2274280192635469</v>
      </c>
      <c r="AC25" s="4">
        <f>+VLOOKUP(AC$3,Provisiones!$C$38:$CV$76,Costo_provisiones!$B25,0)</f>
        <v>3.2857926294024988</v>
      </c>
      <c r="AD25" s="4">
        <f>+VLOOKUP(AD$3,Provisiones!$C$38:$CV$76,Costo_provisiones!$B25,0)</f>
        <v>8.7224397629867596</v>
      </c>
      <c r="AE25" s="4">
        <f>+VLOOKUP(AE$3,Provisiones!$C$38:$CV$76,Costo_provisiones!$B25,0)</f>
        <v>2.6223252714106851</v>
      </c>
      <c r="AF25" s="4">
        <f>+VLOOKUP(AF$3,Provisiones!$C$38:$CV$76,Costo_provisiones!$B25,0)</f>
        <v>2.0995947763030123</v>
      </c>
      <c r="AG25" s="4">
        <f>+VLOOKUP(AG$3,Provisiones!$C$38:$CV$76,Costo_provisiones!$B25,0)</f>
        <v>4.0845437800242665</v>
      </c>
      <c r="AH25" s="4">
        <f>+VLOOKUP(AH$3,Provisiones!$C$38:$CV$76,Costo_provisiones!$B25,0)</f>
        <v>8.7745796452483518</v>
      </c>
      <c r="AI25" s="4">
        <f>+VLOOKUP(AI$3,Provisiones!$C$38:$CV$76,Costo_provisiones!$B25,0)</f>
        <v>4.9493806079388882</v>
      </c>
      <c r="AJ25" s="4">
        <f>+VLOOKUP(AJ$3,Provisiones!$C$38:$CV$76,Costo_provisiones!$B25,0)</f>
        <v>16.879823815112207</v>
      </c>
      <c r="AK25" s="4">
        <f>+VLOOKUP(AK$3,Provisiones!$C$38:$CV$76,Costo_provisiones!$B25,0)</f>
        <v>3.8052199977040164</v>
      </c>
      <c r="AL25" s="4">
        <f>+VLOOKUP(AL$3,Provisiones!$C$38:$CV$76,Costo_provisiones!$B25,0)</f>
        <v>6.9235864662667677</v>
      </c>
      <c r="AM25" s="4">
        <f>+VLOOKUP(AM$3,Provisiones!$C$38:$CV$76,Costo_provisiones!$B25,0)</f>
        <v>3.2783452809098694</v>
      </c>
      <c r="AN25" s="4">
        <f>+VLOOKUP(AN$3,Provisiones!$C$38:$CV$76,Costo_provisiones!$B25,0)</f>
        <v>5.943222862666544</v>
      </c>
      <c r="AO25" s="4">
        <f>+VLOOKUP(AO$3,Provisiones!$C$38:$CV$76,Costo_provisiones!$B25,0)</f>
        <v>5.4591519532761215</v>
      </c>
      <c r="AP25" s="4">
        <f>+VLOOKUP(AP$3,Provisiones!$C$38:$CV$76,Costo_provisiones!$B25,0)</f>
        <v>12.525122037222088</v>
      </c>
      <c r="AQ25" s="4">
        <f>+VLOOKUP(AQ$3,Provisiones!$C$38:$CV$76,Costo_provisiones!$B25,0)</f>
        <v>9.9555034027478371</v>
      </c>
      <c r="AR25" s="4">
        <f>+VLOOKUP(AR$3,Provisiones!$C$38:$CV$76,Costo_provisiones!$B25,0)</f>
        <v>5.2502935597592195</v>
      </c>
      <c r="AS25" s="4">
        <f>+VLOOKUP(AS$3,Provisiones!$C$38:$CV$76,Costo_provisiones!$B25,0)</f>
        <v>3.7368646918577495</v>
      </c>
      <c r="AT25" s="4">
        <f>+VLOOKUP(AT$3,Provisiones!$C$38:$CV$76,Costo_provisiones!$B25,0)</f>
        <v>7.0661634447783106</v>
      </c>
      <c r="AU25" s="4">
        <f>+VLOOKUP(AU$3,Provisiones!$C$38:$CV$76,Costo_provisiones!$B25,0)</f>
        <v>2.88548114965106</v>
      </c>
      <c r="AV25" s="4">
        <v>4.1261184309028298</v>
      </c>
      <c r="AW25" s="4">
        <f>+VLOOKUP(AW$3,Provisiones!$C$38:$CV$76,Costo_provisiones!$B25,0)</f>
        <v>4.0932627690450474</v>
      </c>
      <c r="AX25" s="4">
        <f>+VLOOKUP(AX$3,Provisiones!$C$38:$CV$76,Costo_provisiones!$B25,0)</f>
        <v>4.5495607519686754</v>
      </c>
      <c r="AY25" s="4">
        <f>+VLOOKUP(AY$3,Provisiones!$C$38:$CV$76,Costo_provisiones!$B25,0)</f>
        <v>2.8402501686553343</v>
      </c>
    </row>
    <row r="26" spans="2:51" ht="16.5" x14ac:dyDescent="0.3">
      <c r="B26">
        <v>24</v>
      </c>
      <c r="C26" s="3">
        <v>41578</v>
      </c>
      <c r="D26" s="4">
        <f>+VLOOKUP(D$3,Provisiones!$C$5:$CV$15,Costo_provisiones!$B26,FALSE)</f>
        <v>0.74406878825827427</v>
      </c>
      <c r="E26" s="4">
        <f>+VLOOKUP(E$3,Provisiones!$C$5:$CV$15,Costo_provisiones!$B26,FALSE)</f>
        <v>1.3196980946306942</v>
      </c>
      <c r="F26" s="4">
        <f>+VLOOKUP(F$3,Provisiones!$C$5:$CV$15,Costo_provisiones!$B26,FALSE)</f>
        <v>2.3559025338238651</v>
      </c>
      <c r="G26" s="4">
        <f>+VLOOKUP(G$3,Provisiones!$C$5:$CV$15,Costo_provisiones!$B26,FALSE)</f>
        <v>1.9863637663052947</v>
      </c>
      <c r="H26" s="4">
        <f>+VLOOKUP(H$3,Provisiones!$C$5:$CV$15,Costo_provisiones!$B26,FALSE)</f>
        <v>0</v>
      </c>
      <c r="I26" s="4">
        <f>+VLOOKUP(I$3,Provisiones!$C$5:$CV$15,Costo_provisiones!$B26,FALSE)</f>
        <v>2.0043372163367268</v>
      </c>
      <c r="J26" s="4">
        <f>+VLOOKUP(J$3,Provisiones!$C$5:$CV$15,Costo_provisiones!$B26,FALSE)</f>
        <v>2.3480314213266489</v>
      </c>
      <c r="K26" s="4">
        <f>+VLOOKUP(K$3,Provisiones!$C$5:$CV$15,Costo_provisiones!$B26,FALSE)</f>
        <v>1.5200242277524569</v>
      </c>
      <c r="L26" s="4">
        <f>+VLOOKUP(L$3,Provisiones!$C$5:$CV$15,Costo_provisiones!$B26,FALSE)</f>
        <v>2.0721717717756625</v>
      </c>
      <c r="M26" s="4">
        <f>+VLOOKUP(M$3,Provisiones!$C$5:$CV$15,Costo_provisiones!$B26,FALSE)</f>
        <v>2.0747147566356361</v>
      </c>
      <c r="N26" s="4">
        <f>+VLOOKUP(N$3,Provisiones!$C$38:$CV$76,Costo_provisiones!$B26,0)</f>
        <v>3.4253097061213036</v>
      </c>
      <c r="O26" s="4">
        <f>+VLOOKUP(O$3,Provisiones!$C$38:$CV$76,Costo_provisiones!$B26,0)</f>
        <v>5.6129329162255699</v>
      </c>
      <c r="P26" s="4">
        <f>+VLOOKUP(P$3,Provisiones!$C$38:$CV$76,Costo_provisiones!$B26,0)</f>
        <v>1.8532205703852684</v>
      </c>
      <c r="Q26" s="4">
        <f>+VLOOKUP(Q$3,Provisiones!$C$38:$CV$76,Costo_provisiones!$B26,0)</f>
        <v>4.950728250575108</v>
      </c>
      <c r="R26" s="4">
        <f>+VLOOKUP(R$3,Provisiones!$C$38:$CV$76,Costo_provisiones!$B26,0)</f>
        <v>0</v>
      </c>
      <c r="S26" s="4">
        <f>+VLOOKUP(S$3,Provisiones!$C$38:$CV$76,Costo_provisiones!$B26,0)</f>
        <v>4.0952873747830045</v>
      </c>
      <c r="T26" s="4">
        <f>+VLOOKUP(T$3,Provisiones!$C$38:$CV$76,Costo_provisiones!$B26,0)</f>
        <v>1.5529196827297855</v>
      </c>
      <c r="U26" s="4">
        <f>+VLOOKUP(U$3,Provisiones!$C$38:$CV$76,Costo_provisiones!$B26,0)</f>
        <v>5.9686132756359003</v>
      </c>
      <c r="V26" s="4">
        <f>+VLOOKUP(V$3,Provisiones!$C$38:$CV$76,Costo_provisiones!$B26,0)</f>
        <v>1.7843788783609558</v>
      </c>
      <c r="W26" s="4">
        <f>+VLOOKUP(W$3,Provisiones!$C$38:$CV$76,Costo_provisiones!$B26,0)</f>
        <v>3.4015358116129684</v>
      </c>
      <c r="X26" s="4">
        <f>+VLOOKUP(X$3,Provisiones!$C$38:$CV$76,Costo_provisiones!$B26,0)</f>
        <v>4.1712749536162708</v>
      </c>
      <c r="Y26" s="4">
        <f>+VLOOKUP(Y$3,Provisiones!$C$38:$CV$76,Costo_provisiones!$B26,0)</f>
        <v>3.6781901200486624</v>
      </c>
      <c r="Z26" s="4">
        <f>+VLOOKUP(Z$3,Provisiones!$C$38:$CV$76,Costo_provisiones!$B26,0)</f>
        <v>1.3050792473833983</v>
      </c>
      <c r="AA26" s="4">
        <f>+VLOOKUP(AA$3,Provisiones!$C$38:$CV$76,Costo_provisiones!$B26,0)</f>
        <v>-2.8376333462630821</v>
      </c>
      <c r="AB26" s="4">
        <f>+VLOOKUP(AB$3,Provisiones!$C$38:$CV$76,Costo_provisiones!$B26,0)</f>
        <v>4.2035097159831434</v>
      </c>
      <c r="AC26" s="4">
        <f>+VLOOKUP(AC$3,Provisiones!$C$38:$CV$76,Costo_provisiones!$B26,0)</f>
        <v>3.182260239759386</v>
      </c>
      <c r="AD26" s="4">
        <f>+VLOOKUP(AD$3,Provisiones!$C$38:$CV$76,Costo_provisiones!$B26,0)</f>
        <v>8.9512789832912816</v>
      </c>
      <c r="AE26" s="4">
        <f>+VLOOKUP(AE$3,Provisiones!$C$38:$CV$76,Costo_provisiones!$B26,0)</f>
        <v>2.3027435829219542</v>
      </c>
      <c r="AF26" s="4">
        <f>+VLOOKUP(AF$3,Provisiones!$C$38:$CV$76,Costo_provisiones!$B26,0)</f>
        <v>2.106714042046288</v>
      </c>
      <c r="AG26" s="4">
        <f>+VLOOKUP(AG$3,Provisiones!$C$38:$CV$76,Costo_provisiones!$B26,0)</f>
        <v>4.116586689249278</v>
      </c>
      <c r="AH26" s="4">
        <f>+VLOOKUP(AH$3,Provisiones!$C$38:$CV$76,Costo_provisiones!$B26,0)</f>
        <v>4.69398758758346</v>
      </c>
      <c r="AI26" s="4">
        <f>+VLOOKUP(AI$3,Provisiones!$C$38:$CV$76,Costo_provisiones!$B26,0)</f>
        <v>4.7596671561885753</v>
      </c>
      <c r="AJ26" s="4">
        <f>+VLOOKUP(AJ$3,Provisiones!$C$38:$CV$76,Costo_provisiones!$B26,0)</f>
        <v>15.146269360291665</v>
      </c>
      <c r="AK26" s="4">
        <f>+VLOOKUP(AK$3,Provisiones!$C$38:$CV$76,Costo_provisiones!$B26,0)</f>
        <v>3.9924771961223953</v>
      </c>
      <c r="AL26" s="4">
        <f>+VLOOKUP(AL$3,Provisiones!$C$38:$CV$76,Costo_provisiones!$B26,0)</f>
        <v>6.4973132295102252</v>
      </c>
      <c r="AM26" s="4">
        <f>+VLOOKUP(AM$3,Provisiones!$C$38:$CV$76,Costo_provisiones!$B26,0)</f>
        <v>3.241109522380039</v>
      </c>
      <c r="AN26" s="4">
        <f>+VLOOKUP(AN$3,Provisiones!$C$38:$CV$76,Costo_provisiones!$B26,0)</f>
        <v>5.9115678340262381</v>
      </c>
      <c r="AO26" s="4">
        <f>+VLOOKUP(AO$3,Provisiones!$C$38:$CV$76,Costo_provisiones!$B26,0)</f>
        <v>4.7953684821597014</v>
      </c>
      <c r="AP26" s="4">
        <f>+VLOOKUP(AP$3,Provisiones!$C$38:$CV$76,Costo_provisiones!$B26,0)</f>
        <v>12.25652152446159</v>
      </c>
      <c r="AQ26" s="4">
        <f>+VLOOKUP(AQ$3,Provisiones!$C$38:$CV$76,Costo_provisiones!$B26,0)</f>
        <v>9.33148220644898</v>
      </c>
      <c r="AR26" s="4">
        <f>+VLOOKUP(AR$3,Provisiones!$C$38:$CV$76,Costo_provisiones!$B26,0)</f>
        <v>5.2540283926499711</v>
      </c>
      <c r="AS26" s="4">
        <f>+VLOOKUP(AS$3,Provisiones!$C$38:$CV$76,Costo_provisiones!$B26,0)</f>
        <v>3.9537333237483749</v>
      </c>
      <c r="AT26" s="4">
        <f>+VLOOKUP(AT$3,Provisiones!$C$38:$CV$76,Costo_provisiones!$B26,0)</f>
        <v>7.7622274446408124</v>
      </c>
      <c r="AU26" s="4">
        <f>+VLOOKUP(AU$3,Provisiones!$C$38:$CV$76,Costo_provisiones!$B26,0)</f>
        <v>2.756702300633223</v>
      </c>
      <c r="AV26" s="4">
        <v>3.9136654411644498</v>
      </c>
      <c r="AW26" s="4">
        <f>+VLOOKUP(AW$3,Provisiones!$C$38:$CV$76,Costo_provisiones!$B26,0)</f>
        <v>4.0063349995095612</v>
      </c>
      <c r="AX26" s="4">
        <f>+VLOOKUP(AX$3,Provisiones!$C$38:$CV$76,Costo_provisiones!$B26,0)</f>
        <v>4.6556497115300131</v>
      </c>
      <c r="AY26" s="4">
        <f>+VLOOKUP(AY$3,Provisiones!$C$38:$CV$76,Costo_provisiones!$B26,0)</f>
        <v>2.8393044700586323</v>
      </c>
    </row>
    <row r="27" spans="2:51" ht="16.5" x14ac:dyDescent="0.3">
      <c r="B27">
        <v>25</v>
      </c>
      <c r="C27" s="3">
        <v>41608</v>
      </c>
      <c r="D27" s="4">
        <f>+VLOOKUP(D$3,Provisiones!$C$5:$CV$15,Costo_provisiones!$B27,FALSE)</f>
        <v>0.71115465604220007</v>
      </c>
      <c r="E27" s="4">
        <f>+VLOOKUP(E$3,Provisiones!$C$5:$CV$15,Costo_provisiones!$B27,FALSE)</f>
        <v>1.2307256667850206</v>
      </c>
      <c r="F27" s="4">
        <f>+VLOOKUP(F$3,Provisiones!$C$5:$CV$15,Costo_provisiones!$B27,FALSE)</f>
        <v>2.2884428050015124</v>
      </c>
      <c r="G27" s="4">
        <f>+VLOOKUP(G$3,Provisiones!$C$5:$CV$15,Costo_provisiones!$B27,FALSE)</f>
        <v>1.8520237319417976</v>
      </c>
      <c r="H27" s="4">
        <f>+VLOOKUP(H$3,Provisiones!$C$5:$CV$15,Costo_provisiones!$B27,FALSE)</f>
        <v>0</v>
      </c>
      <c r="I27" s="4">
        <f>+VLOOKUP(I$3,Provisiones!$C$5:$CV$15,Costo_provisiones!$B27,FALSE)</f>
        <v>1.7947301965648101</v>
      </c>
      <c r="J27" s="4">
        <f>+VLOOKUP(J$3,Provisiones!$C$5:$CV$15,Costo_provisiones!$B27,FALSE)</f>
        <v>2.2380729440268134</v>
      </c>
      <c r="K27" s="4">
        <f>+VLOOKUP(K$3,Provisiones!$C$5:$CV$15,Costo_provisiones!$B27,FALSE)</f>
        <v>1.5042128149302998</v>
      </c>
      <c r="L27" s="4">
        <f>+VLOOKUP(L$3,Provisiones!$C$5:$CV$15,Costo_provisiones!$B27,FALSE)</f>
        <v>2.0566212510764421</v>
      </c>
      <c r="M27" s="4">
        <f>+VLOOKUP(M$3,Provisiones!$C$5:$CV$15,Costo_provisiones!$B27,FALSE)</f>
        <v>2.1000549742611834</v>
      </c>
      <c r="N27" s="4">
        <f>+VLOOKUP(N$3,Provisiones!$C$38:$CV$76,Costo_provisiones!$B27,0)</f>
        <v>3.5180759478624561</v>
      </c>
      <c r="O27" s="4">
        <f>+VLOOKUP(O$3,Provisiones!$C$38:$CV$76,Costo_provisiones!$B27,0)</f>
        <v>5.5622576417619891</v>
      </c>
      <c r="P27" s="4">
        <f>+VLOOKUP(P$3,Provisiones!$C$38:$CV$76,Costo_provisiones!$B27,0)</f>
        <v>1.7813012853451247</v>
      </c>
      <c r="Q27" s="4">
        <f>+VLOOKUP(Q$3,Provisiones!$C$38:$CV$76,Costo_provisiones!$B27,0)</f>
        <v>4.9912478949598009</v>
      </c>
      <c r="R27" s="4">
        <f>+VLOOKUP(R$3,Provisiones!$C$38:$CV$76,Costo_provisiones!$B27,0)</f>
        <v>0</v>
      </c>
      <c r="S27" s="4">
        <f>+VLOOKUP(S$3,Provisiones!$C$38:$CV$76,Costo_provisiones!$B27,0)</f>
        <v>4.0686689233337594</v>
      </c>
      <c r="T27" s="4">
        <f>+VLOOKUP(T$3,Provisiones!$C$38:$CV$76,Costo_provisiones!$B27,0)</f>
        <v>1.5006078939591665</v>
      </c>
      <c r="U27" s="4">
        <f>+VLOOKUP(U$3,Provisiones!$C$38:$CV$76,Costo_provisiones!$B27,0)</f>
        <v>6.5694062575987129</v>
      </c>
      <c r="V27" s="4">
        <f>+VLOOKUP(V$3,Provisiones!$C$38:$CV$76,Costo_provisiones!$B27,0)</f>
        <v>1.6891899792312295</v>
      </c>
      <c r="W27" s="4">
        <f>+VLOOKUP(W$3,Provisiones!$C$38:$CV$76,Costo_provisiones!$B27,0)</f>
        <v>4.1816619757433875</v>
      </c>
      <c r="X27" s="4">
        <f>+VLOOKUP(X$3,Provisiones!$C$38:$CV$76,Costo_provisiones!$B27,0)</f>
        <v>4.0939330455249587</v>
      </c>
      <c r="Y27" s="4">
        <f>+VLOOKUP(Y$3,Provisiones!$C$38:$CV$76,Costo_provisiones!$B27,0)</f>
        <v>3.5102510139539418</v>
      </c>
      <c r="Z27" s="4">
        <f>+VLOOKUP(Z$3,Provisiones!$C$38:$CV$76,Costo_provisiones!$B27,0)</f>
        <v>0.91399313399765825</v>
      </c>
      <c r="AA27" s="4">
        <f>+VLOOKUP(AA$3,Provisiones!$C$38:$CV$76,Costo_provisiones!$B27,0)</f>
        <v>0</v>
      </c>
      <c r="AB27" s="4">
        <f>+VLOOKUP(AB$3,Provisiones!$C$38:$CV$76,Costo_provisiones!$B27,0)</f>
        <v>4.2574814040329496</v>
      </c>
      <c r="AC27" s="4">
        <f>+VLOOKUP(AC$3,Provisiones!$C$38:$CV$76,Costo_provisiones!$B27,0)</f>
        <v>3.1003090210029938</v>
      </c>
      <c r="AD27" s="4">
        <f>+VLOOKUP(AD$3,Provisiones!$C$38:$CV$76,Costo_provisiones!$B27,0)</f>
        <v>9.6603612125797458</v>
      </c>
      <c r="AE27" s="4">
        <f>+VLOOKUP(AE$3,Provisiones!$C$38:$CV$76,Costo_provisiones!$B27,0)</f>
        <v>2.3609992728673728</v>
      </c>
      <c r="AF27" s="4">
        <f>+VLOOKUP(AF$3,Provisiones!$C$38:$CV$76,Costo_provisiones!$B27,0)</f>
        <v>2.0603739509443701</v>
      </c>
      <c r="AG27" s="4">
        <f>+VLOOKUP(AG$3,Provisiones!$C$38:$CV$76,Costo_provisiones!$B27,0)</f>
        <v>4.004323671530404</v>
      </c>
      <c r="AH27" s="4">
        <f>+VLOOKUP(AH$3,Provisiones!$C$38:$CV$76,Costo_provisiones!$B27,0)</f>
        <v>4.8704555587771452</v>
      </c>
      <c r="AI27" s="4">
        <f>+VLOOKUP(AI$3,Provisiones!$C$38:$CV$76,Costo_provisiones!$B27,0)</f>
        <v>4.4651049189686836</v>
      </c>
      <c r="AJ27" s="4">
        <f>+VLOOKUP(AJ$3,Provisiones!$C$38:$CV$76,Costo_provisiones!$B27,0)</f>
        <v>14.604949226025083</v>
      </c>
      <c r="AK27" s="4">
        <f>+VLOOKUP(AK$3,Provisiones!$C$38:$CV$76,Costo_provisiones!$B27,0)</f>
        <v>3.7951969515701989</v>
      </c>
      <c r="AL27" s="4">
        <f>+VLOOKUP(AL$3,Provisiones!$C$38:$CV$76,Costo_provisiones!$B27,0)</f>
        <v>6.0995245428701095</v>
      </c>
      <c r="AM27" s="4">
        <f>+VLOOKUP(AM$3,Provisiones!$C$38:$CV$76,Costo_provisiones!$B27,0)</f>
        <v>3.1954446800740777</v>
      </c>
      <c r="AN27" s="4">
        <f>+VLOOKUP(AN$3,Provisiones!$C$38:$CV$76,Costo_provisiones!$B27,0)</f>
        <v>5.8001139304155149</v>
      </c>
      <c r="AO27" s="4">
        <f>+VLOOKUP(AO$3,Provisiones!$C$38:$CV$76,Costo_provisiones!$B27,0)</f>
        <v>4.5627452004823237</v>
      </c>
      <c r="AP27" s="4">
        <f>+VLOOKUP(AP$3,Provisiones!$C$38:$CV$76,Costo_provisiones!$B27,0)</f>
        <v>13.14362881712095</v>
      </c>
      <c r="AQ27" s="4">
        <f>+VLOOKUP(AQ$3,Provisiones!$C$38:$CV$76,Costo_provisiones!$B27,0)</f>
        <v>8.8239104675475684</v>
      </c>
      <c r="AR27" s="4">
        <f>+VLOOKUP(AR$3,Provisiones!$C$38:$CV$76,Costo_provisiones!$B27,0)</f>
        <v>5.1445200967545084</v>
      </c>
      <c r="AS27" s="4">
        <f>+VLOOKUP(AS$3,Provisiones!$C$38:$CV$76,Costo_provisiones!$B27,0)</f>
        <v>4.1484587877703412</v>
      </c>
      <c r="AT27" s="4">
        <f>+VLOOKUP(AT$3,Provisiones!$C$38:$CV$76,Costo_provisiones!$B27,0)</f>
        <v>7.9628769085116309</v>
      </c>
      <c r="AU27" s="4">
        <f>+VLOOKUP(AU$3,Provisiones!$C$38:$CV$76,Costo_provisiones!$B27,0)</f>
        <v>2.7346295264495319</v>
      </c>
      <c r="AV27" s="4">
        <v>3.8213725562380398</v>
      </c>
      <c r="AW27" s="4">
        <f>+VLOOKUP(AW$3,Provisiones!$C$38:$CV$76,Costo_provisiones!$B27,0)</f>
        <v>3.9203532085285584</v>
      </c>
      <c r="AX27" s="4">
        <f>+VLOOKUP(AX$3,Provisiones!$C$38:$CV$76,Costo_provisiones!$B27,0)</f>
        <v>4.7624237045463644</v>
      </c>
      <c r="AY27" s="4">
        <f>+VLOOKUP(AY$3,Provisiones!$C$38:$CV$76,Costo_provisiones!$B27,0)</f>
        <v>2.7979514973062716</v>
      </c>
    </row>
    <row r="28" spans="2:51" ht="16.5" x14ac:dyDescent="0.3">
      <c r="B28">
        <v>26</v>
      </c>
      <c r="C28" s="3">
        <v>41639</v>
      </c>
      <c r="D28" s="4">
        <f>+VLOOKUP(D$3,Provisiones!$C$5:$CV$15,Costo_provisiones!$B28,FALSE)</f>
        <v>0.75403474902172196</v>
      </c>
      <c r="E28" s="4">
        <f>+VLOOKUP(E$3,Provisiones!$C$5:$CV$15,Costo_provisiones!$B28,FALSE)</f>
        <v>1.0847968207660057</v>
      </c>
      <c r="F28" s="4">
        <f>+VLOOKUP(F$3,Provisiones!$C$5:$CV$15,Costo_provisiones!$B28,FALSE)</f>
        <v>2.2123687435049186</v>
      </c>
      <c r="G28" s="4">
        <f>+VLOOKUP(G$3,Provisiones!$C$5:$CV$15,Costo_provisiones!$B28,FALSE)</f>
        <v>1.8155169731279821</v>
      </c>
      <c r="H28" s="4">
        <f>+VLOOKUP(H$3,Provisiones!$C$5:$CV$15,Costo_provisiones!$B28,FALSE)</f>
        <v>0</v>
      </c>
      <c r="I28" s="4">
        <f>+VLOOKUP(I$3,Provisiones!$C$5:$CV$15,Costo_provisiones!$B28,FALSE)</f>
        <v>1.9553788822299696</v>
      </c>
      <c r="J28" s="4">
        <f>+VLOOKUP(J$3,Provisiones!$C$5:$CV$15,Costo_provisiones!$B28,FALSE)</f>
        <v>2.1362611015812161</v>
      </c>
      <c r="K28" s="4">
        <f>+VLOOKUP(K$3,Provisiones!$C$5:$CV$15,Costo_provisiones!$B28,FALSE)</f>
        <v>1.4412377670978689</v>
      </c>
      <c r="L28" s="4">
        <f>+VLOOKUP(L$3,Provisiones!$C$5:$CV$15,Costo_provisiones!$B28,FALSE)</f>
        <v>2.0641468365985958</v>
      </c>
      <c r="M28" s="4">
        <f>+VLOOKUP(M$3,Provisiones!$C$5:$CV$15,Costo_provisiones!$B28,FALSE)</f>
        <v>2.056702733574495</v>
      </c>
      <c r="N28" s="4">
        <f>+VLOOKUP(N$3,Provisiones!$C$38:$CV$76,Costo_provisiones!$B28,0)</f>
        <v>3.5318578182001161</v>
      </c>
      <c r="O28" s="4">
        <f>+VLOOKUP(O$3,Provisiones!$C$38:$CV$76,Costo_provisiones!$B28,0)</f>
        <v>5.4788648794689117</v>
      </c>
      <c r="P28" s="4">
        <f>+VLOOKUP(P$3,Provisiones!$C$38:$CV$76,Costo_provisiones!$B28,0)</f>
        <v>1.8173927102695668</v>
      </c>
      <c r="Q28" s="4">
        <f>+VLOOKUP(Q$3,Provisiones!$C$38:$CV$76,Costo_provisiones!$B28,0)</f>
        <v>4.9547800071788846</v>
      </c>
      <c r="R28" s="4">
        <f>+VLOOKUP(R$3,Provisiones!$C$38:$CV$76,Costo_provisiones!$B28,0)</f>
        <v>0</v>
      </c>
      <c r="S28" s="4">
        <f>+VLOOKUP(S$3,Provisiones!$C$38:$CV$76,Costo_provisiones!$B28,0)</f>
        <v>4.4611829874664259</v>
      </c>
      <c r="T28" s="4">
        <f>+VLOOKUP(T$3,Provisiones!$C$38:$CV$76,Costo_provisiones!$B28,0)</f>
        <v>1.2498394204744123</v>
      </c>
      <c r="U28" s="4">
        <f>+VLOOKUP(U$3,Provisiones!$C$38:$CV$76,Costo_provisiones!$B28,0)</f>
        <v>6.9503744600166586</v>
      </c>
      <c r="V28" s="4">
        <f>+VLOOKUP(V$3,Provisiones!$C$38:$CV$76,Costo_provisiones!$B28,0)</f>
        <v>1.4770961777645513</v>
      </c>
      <c r="W28" s="4">
        <f>+VLOOKUP(W$3,Provisiones!$C$38:$CV$76,Costo_provisiones!$B28,0)</f>
        <v>4.2260200991058161</v>
      </c>
      <c r="X28" s="4">
        <f>+VLOOKUP(X$3,Provisiones!$C$38:$CV$76,Costo_provisiones!$B28,0)</f>
        <v>3.9574987952781875</v>
      </c>
      <c r="Y28" s="4">
        <f>+VLOOKUP(Y$3,Provisiones!$C$38:$CV$76,Costo_provisiones!$B28,0)</f>
        <v>3.1682036160468732</v>
      </c>
      <c r="Z28" s="4">
        <f>+VLOOKUP(Z$3,Provisiones!$C$38:$CV$76,Costo_provisiones!$B28,0)</f>
        <v>0</v>
      </c>
      <c r="AA28" s="4">
        <f>+VLOOKUP(AA$3,Provisiones!$C$38:$CV$76,Costo_provisiones!$B28,0)</f>
        <v>0</v>
      </c>
      <c r="AB28" s="4">
        <f>+VLOOKUP(AB$3,Provisiones!$C$38:$CV$76,Costo_provisiones!$B28,0)</f>
        <v>4.189920486741058</v>
      </c>
      <c r="AC28" s="4">
        <f>+VLOOKUP(AC$3,Provisiones!$C$38:$CV$76,Costo_provisiones!$B28,0)</f>
        <v>2.9665677532545365</v>
      </c>
      <c r="AD28" s="4">
        <f>+VLOOKUP(AD$3,Provisiones!$C$38:$CV$76,Costo_provisiones!$B28,0)</f>
        <v>9.0550701652773924</v>
      </c>
      <c r="AE28" s="4">
        <f>+VLOOKUP(AE$3,Provisiones!$C$38:$CV$76,Costo_provisiones!$B28,0)</f>
        <v>2.0019535663778911</v>
      </c>
      <c r="AF28" s="4">
        <f>+VLOOKUP(AF$3,Provisiones!$C$38:$CV$76,Costo_provisiones!$B28,0)</f>
        <v>1.9442827556876898</v>
      </c>
      <c r="AG28" s="4">
        <f>+VLOOKUP(AG$3,Provisiones!$C$38:$CV$76,Costo_provisiones!$B28,0)</f>
        <v>3.6749994911293777</v>
      </c>
      <c r="AH28" s="4">
        <f>+VLOOKUP(AH$3,Provisiones!$C$38:$CV$76,Costo_provisiones!$B28,0)</f>
        <v>4.9036591796106785</v>
      </c>
      <c r="AI28" s="4">
        <f>+VLOOKUP(AI$3,Provisiones!$C$38:$CV$76,Costo_provisiones!$B28,0)</f>
        <v>4.2717050674287877</v>
      </c>
      <c r="AJ28" s="4">
        <f>+VLOOKUP(AJ$3,Provisiones!$C$38:$CV$76,Costo_provisiones!$B28,0)</f>
        <v>13.468719429113019</v>
      </c>
      <c r="AK28" s="4">
        <f>+VLOOKUP(AK$3,Provisiones!$C$38:$CV$76,Costo_provisiones!$B28,0)</f>
        <v>3.1948364629209296</v>
      </c>
      <c r="AL28" s="4">
        <f>+VLOOKUP(AL$3,Provisiones!$C$38:$CV$76,Costo_provisiones!$B28,0)</f>
        <v>6.731660608722617</v>
      </c>
      <c r="AM28" s="4">
        <f>+VLOOKUP(AM$3,Provisiones!$C$38:$CV$76,Costo_provisiones!$B28,0)</f>
        <v>3.1675349082867643</v>
      </c>
      <c r="AN28" s="4">
        <f>+VLOOKUP(AN$3,Provisiones!$C$38:$CV$76,Costo_provisiones!$B28,0)</f>
        <v>5.5768727886722962</v>
      </c>
      <c r="AO28" s="4">
        <f>+VLOOKUP(AO$3,Provisiones!$C$38:$CV$76,Costo_provisiones!$B28,0)</f>
        <v>-2.5699389445555751</v>
      </c>
      <c r="AP28" s="4">
        <f>+VLOOKUP(AP$3,Provisiones!$C$38:$CV$76,Costo_provisiones!$B28,0)</f>
        <v>13.158524577292729</v>
      </c>
      <c r="AQ28" s="4">
        <f>+VLOOKUP(AQ$3,Provisiones!$C$38:$CV$76,Costo_provisiones!$B28,0)</f>
        <v>5.5755468309375713</v>
      </c>
      <c r="AR28" s="4">
        <f>+VLOOKUP(AR$3,Provisiones!$C$38:$CV$76,Costo_provisiones!$B28,0)</f>
        <v>5.0674081886625917</v>
      </c>
      <c r="AS28" s="4">
        <f>+VLOOKUP(AS$3,Provisiones!$C$38:$CV$76,Costo_provisiones!$B28,0)</f>
        <v>3.9737214150344755</v>
      </c>
      <c r="AT28" s="4">
        <f>+VLOOKUP(AT$3,Provisiones!$C$38:$CV$76,Costo_provisiones!$B28,0)</f>
        <v>2.8938332881460824</v>
      </c>
      <c r="AU28" s="4">
        <f>+VLOOKUP(AU$3,Provisiones!$C$38:$CV$76,Costo_provisiones!$B28,0)</f>
        <v>2.4892338246377412</v>
      </c>
      <c r="AV28" s="4">
        <v>3.7392038050819099</v>
      </c>
      <c r="AW28" s="4">
        <f>+VLOOKUP(AW$3,Provisiones!$C$38:$CV$76,Costo_provisiones!$B28,0)</f>
        <v>3.7089046488294053</v>
      </c>
      <c r="AX28" s="4">
        <f>+VLOOKUP(AX$3,Provisiones!$C$38:$CV$76,Costo_provisiones!$B28,0)</f>
        <v>4.9752089007071891</v>
      </c>
      <c r="AY28" s="4">
        <f>+VLOOKUP(AY$3,Provisiones!$C$38:$CV$76,Costo_provisiones!$B28,0)</f>
        <v>2.6400475667147725</v>
      </c>
    </row>
    <row r="29" spans="2:51" ht="16.5" x14ac:dyDescent="0.3">
      <c r="B29">
        <v>27</v>
      </c>
      <c r="C29" s="3">
        <v>41670</v>
      </c>
      <c r="D29" s="4">
        <f>+VLOOKUP(D$3,Provisiones!$C$5:$CV$15,Costo_provisiones!$B29,FALSE)</f>
        <v>0.68109165721616516</v>
      </c>
      <c r="E29" s="4">
        <f>+VLOOKUP(E$3,Provisiones!$C$5:$CV$15,Costo_provisiones!$B29,FALSE)</f>
        <v>1.1058997765945895</v>
      </c>
      <c r="F29" s="4">
        <f>+VLOOKUP(F$3,Provisiones!$C$5:$CV$15,Costo_provisiones!$B29,FALSE)</f>
        <v>2.0842854019114889</v>
      </c>
      <c r="G29" s="4">
        <f>+VLOOKUP(G$3,Provisiones!$C$5:$CV$15,Costo_provisiones!$B29,FALSE)</f>
        <v>1.8101040650943998</v>
      </c>
      <c r="H29" s="4">
        <f>+VLOOKUP(H$3,Provisiones!$C$5:$CV$15,Costo_provisiones!$B29,FALSE)</f>
        <v>0</v>
      </c>
      <c r="I29" s="4">
        <f>+VLOOKUP(I$3,Provisiones!$C$5:$CV$15,Costo_provisiones!$B29,FALSE)</f>
        <v>2.007634246322302</v>
      </c>
      <c r="J29" s="4">
        <f>+VLOOKUP(J$3,Provisiones!$C$5:$CV$15,Costo_provisiones!$B29,FALSE)</f>
        <v>2.0982842429693038</v>
      </c>
      <c r="K29" s="4">
        <f>+VLOOKUP(K$3,Provisiones!$C$5:$CV$15,Costo_provisiones!$B29,FALSE)</f>
        <v>1.4401358323850597</v>
      </c>
      <c r="L29" s="4">
        <f>+VLOOKUP(L$3,Provisiones!$C$5:$CV$15,Costo_provisiones!$B29,FALSE)</f>
        <v>2.1085089085474662</v>
      </c>
      <c r="M29" s="4">
        <f>+VLOOKUP(M$3,Provisiones!$C$5:$CV$15,Costo_provisiones!$B29,FALSE)</f>
        <v>2.0800120691266235</v>
      </c>
      <c r="N29" s="4">
        <f>+VLOOKUP(N$3,Provisiones!$C$38:$CV$76,Costo_provisiones!$B29,0)</f>
        <v>3.6613986686201021</v>
      </c>
      <c r="O29" s="4">
        <f>+VLOOKUP(O$3,Provisiones!$C$38:$CV$76,Costo_provisiones!$B29,0)</f>
        <v>5.2594755593270364</v>
      </c>
      <c r="P29" s="4">
        <f>+VLOOKUP(P$3,Provisiones!$C$38:$CV$76,Costo_provisiones!$B29,0)</f>
        <v>1.8456386975738699</v>
      </c>
      <c r="Q29" s="4">
        <f>+VLOOKUP(Q$3,Provisiones!$C$38:$CV$76,Costo_provisiones!$B29,0)</f>
        <v>5.0458515508449695</v>
      </c>
      <c r="R29" s="4">
        <f>+VLOOKUP(R$3,Provisiones!$C$38:$CV$76,Costo_provisiones!$B29,0)</f>
        <v>0</v>
      </c>
      <c r="S29" s="4">
        <f>+VLOOKUP(S$3,Provisiones!$C$38:$CV$76,Costo_provisiones!$B29,0)</f>
        <v>4.9899723040885497</v>
      </c>
      <c r="T29" s="4">
        <f>+VLOOKUP(T$3,Provisiones!$C$38:$CV$76,Costo_provisiones!$B29,0)</f>
        <v>1.4423267336869618</v>
      </c>
      <c r="U29" s="4">
        <f>+VLOOKUP(U$3,Provisiones!$C$38:$CV$76,Costo_provisiones!$B29,0)</f>
        <v>7.0805464915136129</v>
      </c>
      <c r="V29" s="4">
        <f>+VLOOKUP(V$3,Provisiones!$C$38:$CV$76,Costo_provisiones!$B29,0)</f>
        <v>1.593416940146553</v>
      </c>
      <c r="W29" s="4">
        <f>+VLOOKUP(W$3,Provisiones!$C$38:$CV$76,Costo_provisiones!$B29,0)</f>
        <v>4.168472316431961</v>
      </c>
      <c r="X29" s="4">
        <f>+VLOOKUP(X$3,Provisiones!$C$38:$CV$76,Costo_provisiones!$B29,0)</f>
        <v>3.9798507104825123</v>
      </c>
      <c r="Y29" s="4">
        <f>+VLOOKUP(Y$3,Provisiones!$C$38:$CV$76,Costo_provisiones!$B29,0)</f>
        <v>3.1720507089262986</v>
      </c>
      <c r="Z29" s="4">
        <f>+VLOOKUP(Z$3,Provisiones!$C$38:$CV$76,Costo_provisiones!$B29,0)</f>
        <v>-0.42983809541631957</v>
      </c>
      <c r="AA29" s="4">
        <f>+VLOOKUP(AA$3,Provisiones!$C$38:$CV$76,Costo_provisiones!$B29,0)</f>
        <v>0</v>
      </c>
      <c r="AB29" s="4">
        <f>+VLOOKUP(AB$3,Provisiones!$C$38:$CV$76,Costo_provisiones!$B29,0)</f>
        <v>4.0537107477438976</v>
      </c>
      <c r="AC29" s="4">
        <f>+VLOOKUP(AC$3,Provisiones!$C$38:$CV$76,Costo_provisiones!$B29,0)</f>
        <v>2.9863296204284349</v>
      </c>
      <c r="AD29" s="4">
        <f>+VLOOKUP(AD$3,Provisiones!$C$38:$CV$76,Costo_provisiones!$B29,0)</f>
        <v>9.1671065666683251</v>
      </c>
      <c r="AE29" s="4">
        <f>+VLOOKUP(AE$3,Provisiones!$C$38:$CV$76,Costo_provisiones!$B29,0)</f>
        <v>1.9410131127572692</v>
      </c>
      <c r="AF29" s="4">
        <f>+VLOOKUP(AF$3,Provisiones!$C$38:$CV$76,Costo_provisiones!$B29,0)</f>
        <v>1.7597095900544337</v>
      </c>
      <c r="AG29" s="4">
        <f>+VLOOKUP(AG$3,Provisiones!$C$38:$CV$76,Costo_provisiones!$B29,0)</f>
        <v>3.7533504314234212</v>
      </c>
      <c r="AH29" s="4">
        <f>+VLOOKUP(AH$3,Provisiones!$C$38:$CV$76,Costo_provisiones!$B29,0)</f>
        <v>5.1286303724696634</v>
      </c>
      <c r="AI29" s="4">
        <f>+VLOOKUP(AI$3,Provisiones!$C$38:$CV$76,Costo_provisiones!$B29,0)</f>
        <v>4.0741581767181474</v>
      </c>
      <c r="AJ29" s="4">
        <f>+VLOOKUP(AJ$3,Provisiones!$C$38:$CV$76,Costo_provisiones!$B29,0)</f>
        <v>10.546539525102402</v>
      </c>
      <c r="AK29" s="4">
        <f>+VLOOKUP(AK$3,Provisiones!$C$38:$CV$76,Costo_provisiones!$B29,0)</f>
        <v>3.310018369676003</v>
      </c>
      <c r="AL29" s="4">
        <f>+VLOOKUP(AL$3,Provisiones!$C$38:$CV$76,Costo_provisiones!$B29,0)</f>
        <v>6.8024524816631011</v>
      </c>
      <c r="AM29" s="4">
        <f>+VLOOKUP(AM$3,Provisiones!$C$38:$CV$76,Costo_provisiones!$B29,0)</f>
        <v>3.1459745085922886</v>
      </c>
      <c r="AN29" s="4">
        <f>+VLOOKUP(AN$3,Provisiones!$C$38:$CV$76,Costo_provisiones!$B29,0)</f>
        <v>5.6352435605476296</v>
      </c>
      <c r="AO29" s="4">
        <f>+VLOOKUP(AO$3,Provisiones!$C$38:$CV$76,Costo_provisiones!$B29,0)</f>
        <v>-2.4616497798645489</v>
      </c>
      <c r="AP29" s="4">
        <f>+VLOOKUP(AP$3,Provisiones!$C$38:$CV$76,Costo_provisiones!$B29,0)</f>
        <v>13.077655741527758</v>
      </c>
      <c r="AQ29" s="4">
        <f>+VLOOKUP(AQ$3,Provisiones!$C$38:$CV$76,Costo_provisiones!$B29,0)</f>
        <v>5.6526726526824564</v>
      </c>
      <c r="AR29" s="4">
        <f>+VLOOKUP(AR$3,Provisiones!$C$38:$CV$76,Costo_provisiones!$B29,0)</f>
        <v>5.0753960375551124</v>
      </c>
      <c r="AS29" s="4">
        <f>+VLOOKUP(AS$3,Provisiones!$C$38:$CV$76,Costo_provisiones!$B29,0)</f>
        <v>3.7826060290275687</v>
      </c>
      <c r="AT29" s="4">
        <f>+VLOOKUP(AT$3,Provisiones!$C$38:$CV$76,Costo_provisiones!$B29,0)</f>
        <v>3.0014421837011369</v>
      </c>
      <c r="AU29" s="4">
        <f>+VLOOKUP(AU$3,Provisiones!$C$38:$CV$76,Costo_provisiones!$B29,0)</f>
        <v>2.7153763710281771</v>
      </c>
      <c r="AV29" s="4">
        <v>3.7346553608578299</v>
      </c>
      <c r="AW29" s="4">
        <f>+VLOOKUP(AW$3,Provisiones!$C$38:$CV$76,Costo_provisiones!$B29,0)</f>
        <v>3.8626510743136375</v>
      </c>
      <c r="AX29" s="4">
        <f>+VLOOKUP(AX$3,Provisiones!$C$38:$CV$76,Costo_provisiones!$B29,0)</f>
        <v>5.1305986473751144</v>
      </c>
      <c r="AY29" s="4">
        <f>+VLOOKUP(AY$3,Provisiones!$C$38:$CV$76,Costo_provisiones!$B29,0)</f>
        <v>2.6286437992108014</v>
      </c>
    </row>
    <row r="30" spans="2:51" ht="16.5" x14ac:dyDescent="0.3">
      <c r="B30">
        <v>28</v>
      </c>
      <c r="C30" s="3">
        <v>41698</v>
      </c>
      <c r="D30" s="4">
        <f>+VLOOKUP(D$3,Provisiones!$C$5:$CV$15,Costo_provisiones!$B30,FALSE)</f>
        <v>0.71792862169838212</v>
      </c>
      <c r="E30" s="4">
        <f>+VLOOKUP(E$3,Provisiones!$C$5:$CV$15,Costo_provisiones!$B30,FALSE)</f>
        <v>1.0970019403900382</v>
      </c>
      <c r="F30" s="4">
        <f>+VLOOKUP(F$3,Provisiones!$C$5:$CV$15,Costo_provisiones!$B30,FALSE)</f>
        <v>2.0245019896106946</v>
      </c>
      <c r="G30" s="4">
        <f>+VLOOKUP(G$3,Provisiones!$C$5:$CV$15,Costo_provisiones!$B30,FALSE)</f>
        <v>1.7687260117211934</v>
      </c>
      <c r="H30" s="4">
        <f>+VLOOKUP(H$3,Provisiones!$C$5:$CV$15,Costo_provisiones!$B30,FALSE)</f>
        <v>0</v>
      </c>
      <c r="I30" s="4">
        <f>+VLOOKUP(I$3,Provisiones!$C$5:$CV$15,Costo_provisiones!$B30,FALSE)</f>
        <v>2.2801175971604843</v>
      </c>
      <c r="J30" s="4">
        <f>+VLOOKUP(J$3,Provisiones!$C$5:$CV$15,Costo_provisiones!$B30,FALSE)</f>
        <v>2.0434352369796911</v>
      </c>
      <c r="K30" s="4">
        <f>+VLOOKUP(K$3,Provisiones!$C$5:$CV$15,Costo_provisiones!$B30,FALSE)</f>
        <v>1.4308044052623998</v>
      </c>
      <c r="L30" s="4">
        <f>+VLOOKUP(L$3,Provisiones!$C$5:$CV$15,Costo_provisiones!$B30,FALSE)</f>
        <v>2.1552660574344933</v>
      </c>
      <c r="M30" s="4">
        <f>+VLOOKUP(M$3,Provisiones!$C$5:$CV$15,Costo_provisiones!$B30,FALSE)</f>
        <v>2.0809417176629275</v>
      </c>
      <c r="N30" s="4">
        <f>+VLOOKUP(N$3,Provisiones!$C$38:$CV$76,Costo_provisiones!$B30,0)</f>
        <v>3.7023214233434438</v>
      </c>
      <c r="O30" s="4">
        <f>+VLOOKUP(O$3,Provisiones!$C$38:$CV$76,Costo_provisiones!$B30,0)</f>
        <v>5.1805859328008239</v>
      </c>
      <c r="P30" s="4">
        <f>+VLOOKUP(P$3,Provisiones!$C$38:$CV$76,Costo_provisiones!$B30,0)</f>
        <v>1.823694814226644</v>
      </c>
      <c r="Q30" s="4">
        <f>+VLOOKUP(Q$3,Provisiones!$C$38:$CV$76,Costo_provisiones!$B30,0)</f>
        <v>5.1294586413031658</v>
      </c>
      <c r="R30" s="4">
        <f>+VLOOKUP(R$3,Provisiones!$C$38:$CV$76,Costo_provisiones!$B30,0)</f>
        <v>0</v>
      </c>
      <c r="S30" s="4">
        <f>+VLOOKUP(S$3,Provisiones!$C$38:$CV$76,Costo_provisiones!$B30,0)</f>
        <v>5.0846196107395709</v>
      </c>
      <c r="T30" s="4">
        <f>+VLOOKUP(T$3,Provisiones!$C$38:$CV$76,Costo_provisiones!$B30,0)</f>
        <v>1.6465853401192598</v>
      </c>
      <c r="U30" s="4">
        <f>+VLOOKUP(U$3,Provisiones!$C$38:$CV$76,Costo_provisiones!$B30,0)</f>
        <v>7.9067711529211122</v>
      </c>
      <c r="V30" s="4">
        <f>+VLOOKUP(V$3,Provisiones!$C$38:$CV$76,Costo_provisiones!$B30,0)</f>
        <v>1.6893652502468492</v>
      </c>
      <c r="W30" s="4">
        <f>+VLOOKUP(W$3,Provisiones!$C$38:$CV$76,Costo_provisiones!$B30,0)</f>
        <v>4.2575465382211268</v>
      </c>
      <c r="X30" s="4">
        <f>+VLOOKUP(X$3,Provisiones!$C$38:$CV$76,Costo_provisiones!$B30,0)</f>
        <v>4.187676149433357</v>
      </c>
      <c r="Y30" s="4">
        <f>+VLOOKUP(Y$3,Provisiones!$C$38:$CV$76,Costo_provisiones!$B30,0)</f>
        <v>3.1178559620620319</v>
      </c>
      <c r="Z30" s="4">
        <f>+VLOOKUP(Z$3,Provisiones!$C$38:$CV$76,Costo_provisiones!$B30,0)</f>
        <v>-0.74046540505966019</v>
      </c>
      <c r="AA30" s="4">
        <f>+VLOOKUP(AA$3,Provisiones!$C$38:$CV$76,Costo_provisiones!$B30,0)</f>
        <v>0</v>
      </c>
      <c r="AB30" s="4">
        <f>+VLOOKUP(AB$3,Provisiones!$C$38:$CV$76,Costo_provisiones!$B30,0)</f>
        <v>3.8930754148523428</v>
      </c>
      <c r="AC30" s="4">
        <f>+VLOOKUP(AC$3,Provisiones!$C$38:$CV$76,Costo_provisiones!$B30,0)</f>
        <v>3.0208124124081048</v>
      </c>
      <c r="AD30" s="4">
        <f>+VLOOKUP(AD$3,Provisiones!$C$38:$CV$76,Costo_provisiones!$B30,0)</f>
        <v>9.4324673868628359</v>
      </c>
      <c r="AE30" s="4">
        <f>+VLOOKUP(AE$3,Provisiones!$C$38:$CV$76,Costo_provisiones!$B30,0)</f>
        <v>2.808584151371059</v>
      </c>
      <c r="AF30" s="4">
        <f>+VLOOKUP(AF$3,Provisiones!$C$38:$CV$76,Costo_provisiones!$B30,0)</f>
        <v>1.7900999199065861</v>
      </c>
      <c r="AG30" s="4">
        <f>+VLOOKUP(AG$3,Provisiones!$C$38:$CV$76,Costo_provisiones!$B30,0)</f>
        <v>3.8529228654390923</v>
      </c>
      <c r="AH30" s="4">
        <f>+VLOOKUP(AH$3,Provisiones!$C$38:$CV$76,Costo_provisiones!$B30,0)</f>
        <v>5.532220509828381</v>
      </c>
      <c r="AI30" s="4">
        <f>+VLOOKUP(AI$3,Provisiones!$C$38:$CV$76,Costo_provisiones!$B30,0)</f>
        <v>3.8466763071131371</v>
      </c>
      <c r="AJ30" s="4">
        <f>+VLOOKUP(AJ$3,Provisiones!$C$38:$CV$76,Costo_provisiones!$B30,0)</f>
        <v>9.0006187966090145</v>
      </c>
      <c r="AK30" s="4">
        <f>+VLOOKUP(AK$3,Provisiones!$C$38:$CV$76,Costo_provisiones!$B30,0)</f>
        <v>3.6028719429622451</v>
      </c>
      <c r="AL30" s="4">
        <f>+VLOOKUP(AL$3,Provisiones!$C$38:$CV$76,Costo_provisiones!$B30,0)</f>
        <v>6.7784091865661491</v>
      </c>
      <c r="AM30" s="4">
        <f>+VLOOKUP(AM$3,Provisiones!$C$38:$CV$76,Costo_provisiones!$B30,0)</f>
        <v>3.1869769286537744</v>
      </c>
      <c r="AN30" s="4">
        <f>+VLOOKUP(AN$3,Provisiones!$C$38:$CV$76,Costo_provisiones!$B30,0)</f>
        <v>5.6078716192104556</v>
      </c>
      <c r="AO30" s="4">
        <f>+VLOOKUP(AO$3,Provisiones!$C$38:$CV$76,Costo_provisiones!$B30,0)</f>
        <v>-2.2968785556636386</v>
      </c>
      <c r="AP30" s="4">
        <f>+VLOOKUP(AP$3,Provisiones!$C$38:$CV$76,Costo_provisiones!$B30,0)</f>
        <v>12.234461174878179</v>
      </c>
      <c r="AQ30" s="4">
        <f>+VLOOKUP(AQ$3,Provisiones!$C$38:$CV$76,Costo_provisiones!$B30,0)</f>
        <v>5.8849030449722814</v>
      </c>
      <c r="AR30" s="4">
        <f>+VLOOKUP(AR$3,Provisiones!$C$38:$CV$76,Costo_provisiones!$B30,0)</f>
        <v>5.0082665912254276</v>
      </c>
      <c r="AS30" s="4">
        <f>+VLOOKUP(AS$3,Provisiones!$C$38:$CV$76,Costo_provisiones!$B30,0)</f>
        <v>3.8829108945202346</v>
      </c>
      <c r="AT30" s="4">
        <f>+VLOOKUP(AT$3,Provisiones!$C$38:$CV$76,Costo_provisiones!$B30,0)</f>
        <v>3.2353121698393932</v>
      </c>
      <c r="AU30" s="4">
        <f>+VLOOKUP(AU$3,Provisiones!$C$38:$CV$76,Costo_provisiones!$B30,0)</f>
        <v>2.7358868888139201</v>
      </c>
      <c r="AV30" s="4">
        <v>3.7718924208531801</v>
      </c>
      <c r="AW30" s="4">
        <f>+VLOOKUP(AW$3,Provisiones!$C$38:$CV$76,Costo_provisiones!$B30,0)</f>
        <v>3.8987413545887661</v>
      </c>
      <c r="AX30" s="4">
        <f>+VLOOKUP(AX$3,Provisiones!$C$38:$CV$76,Costo_provisiones!$B30,0)</f>
        <v>5.1841343683530168</v>
      </c>
      <c r="AY30" s="4">
        <f>+VLOOKUP(AY$3,Provisiones!$C$38:$CV$76,Costo_provisiones!$B30,0)</f>
        <v>2.6497690939122154</v>
      </c>
    </row>
    <row r="31" spans="2:51" ht="16.5" x14ac:dyDescent="0.3">
      <c r="B31">
        <v>29</v>
      </c>
      <c r="C31" s="3">
        <v>41729</v>
      </c>
      <c r="D31" s="4">
        <f>+VLOOKUP(D$3,Provisiones!$C$5:$CV$15,Costo_provisiones!$B31,FALSE)</f>
        <v>0.7201060417299614</v>
      </c>
      <c r="E31" s="4">
        <f>+VLOOKUP(E$3,Provisiones!$C$5:$CV$15,Costo_provisiones!$B31,FALSE)</f>
        <v>1.1467215202358958</v>
      </c>
      <c r="F31" s="4">
        <f>+VLOOKUP(F$3,Provisiones!$C$5:$CV$15,Costo_provisiones!$B31,FALSE)</f>
        <v>2.1798670439088412</v>
      </c>
      <c r="G31" s="4">
        <f>+VLOOKUP(G$3,Provisiones!$C$5:$CV$15,Costo_provisiones!$B31,FALSE)</f>
        <v>1.6592770493958149</v>
      </c>
      <c r="H31" s="4">
        <f>+VLOOKUP(H$3,Provisiones!$C$5:$CV$15,Costo_provisiones!$B31,FALSE)</f>
        <v>1.0998939798399512</v>
      </c>
      <c r="I31" s="4">
        <f>+VLOOKUP(I$3,Provisiones!$C$5:$CV$15,Costo_provisiones!$B31,FALSE)</f>
        <v>1.9309216253148904</v>
      </c>
      <c r="J31" s="4">
        <f>+VLOOKUP(J$3,Provisiones!$C$5:$CV$15,Costo_provisiones!$B31,FALSE)</f>
        <v>2.030542237583008</v>
      </c>
      <c r="K31" s="4">
        <f>+VLOOKUP(K$3,Provisiones!$C$5:$CV$15,Costo_provisiones!$B31,FALSE)</f>
        <v>1.4473991610144656</v>
      </c>
      <c r="L31" s="4">
        <f>+VLOOKUP(L$3,Provisiones!$C$5:$CV$15,Costo_provisiones!$B31,FALSE)</f>
        <v>2.1913942761769212</v>
      </c>
      <c r="M31" s="4">
        <f>+VLOOKUP(M$3,Provisiones!$C$5:$CV$15,Costo_provisiones!$B31,FALSE)</f>
        <v>2.1640245122709829</v>
      </c>
      <c r="N31" s="4">
        <f>+VLOOKUP(N$3,Provisiones!$C$38:$CV$76,Costo_provisiones!$B31,0)</f>
        <v>3.8749218046829439</v>
      </c>
      <c r="O31" s="4">
        <f>+VLOOKUP(O$3,Provisiones!$C$38:$CV$76,Costo_provisiones!$B31,0)</f>
        <v>5.0196729915511549</v>
      </c>
      <c r="P31" s="4">
        <f>+VLOOKUP(P$3,Provisiones!$C$38:$CV$76,Costo_provisiones!$B31,0)</f>
        <v>1.7116562830596256</v>
      </c>
      <c r="Q31" s="4">
        <f>+VLOOKUP(Q$3,Provisiones!$C$38:$CV$76,Costo_provisiones!$B31,0)</f>
        <v>5.1085597012897566</v>
      </c>
      <c r="R31" s="4">
        <f>+VLOOKUP(R$3,Provisiones!$C$38:$CV$76,Costo_provisiones!$B31,0)</f>
        <v>0</v>
      </c>
      <c r="S31" s="4">
        <f>+VLOOKUP(S$3,Provisiones!$C$38:$CV$76,Costo_provisiones!$B31,0)</f>
        <v>5.368450819775294</v>
      </c>
      <c r="T31" s="4">
        <f>+VLOOKUP(T$3,Provisiones!$C$38:$CV$76,Costo_provisiones!$B31,0)</f>
        <v>1.7106279703676821</v>
      </c>
      <c r="U31" s="4">
        <f>+VLOOKUP(U$3,Provisiones!$C$38:$CV$76,Costo_provisiones!$B31,0)</f>
        <v>8.1959209006672467</v>
      </c>
      <c r="V31" s="4">
        <f>+VLOOKUP(V$3,Provisiones!$C$38:$CV$76,Costo_provisiones!$B31,0)</f>
        <v>1.8155361574824125</v>
      </c>
      <c r="W31" s="4">
        <f>+VLOOKUP(W$3,Provisiones!$C$38:$CV$76,Costo_provisiones!$B31,0)</f>
        <v>4.5103406794215291</v>
      </c>
      <c r="X31" s="4">
        <f>+VLOOKUP(X$3,Provisiones!$C$38:$CV$76,Costo_provisiones!$B31,0)</f>
        <v>4.1009817682367204</v>
      </c>
      <c r="Y31" s="4">
        <f>+VLOOKUP(Y$3,Provisiones!$C$38:$CV$76,Costo_provisiones!$B31,0)</f>
        <v>3.0996862298060637</v>
      </c>
      <c r="Z31" s="4">
        <f>+VLOOKUP(Z$3,Provisiones!$C$38:$CV$76,Costo_provisiones!$B31,0)</f>
        <v>-1.2481313618855163</v>
      </c>
      <c r="AA31" s="4">
        <f>+VLOOKUP(AA$3,Provisiones!$C$38:$CV$76,Costo_provisiones!$B31,0)</f>
        <v>0</v>
      </c>
      <c r="AB31" s="4">
        <f>+VLOOKUP(AB$3,Provisiones!$C$38:$CV$76,Costo_provisiones!$B31,0)</f>
        <v>3.810166337545088</v>
      </c>
      <c r="AC31" s="4">
        <f>+VLOOKUP(AC$3,Provisiones!$C$38:$CV$76,Costo_provisiones!$B31,0)</f>
        <v>2.9747301707833991</v>
      </c>
      <c r="AD31" s="4">
        <f>+VLOOKUP(AD$3,Provisiones!$C$38:$CV$76,Costo_provisiones!$B31,0)</f>
        <v>9.0445254817562972</v>
      </c>
      <c r="AE31" s="4">
        <f>+VLOOKUP(AE$3,Provisiones!$C$38:$CV$76,Costo_provisiones!$B31,0)</f>
        <v>2.4597548201589365</v>
      </c>
      <c r="AF31" s="4">
        <f>+VLOOKUP(AF$3,Provisiones!$C$38:$CV$76,Costo_provisiones!$B31,0)</f>
        <v>1.7093729415390158</v>
      </c>
      <c r="AG31" s="4">
        <f>+VLOOKUP(AG$3,Provisiones!$C$38:$CV$76,Costo_provisiones!$B31,0)</f>
        <v>4.1049008796767081</v>
      </c>
      <c r="AH31" s="4">
        <f>+VLOOKUP(AH$3,Provisiones!$C$38:$CV$76,Costo_provisiones!$B31,0)</f>
        <v>5.2220450903484537</v>
      </c>
      <c r="AI31" s="4">
        <f>+VLOOKUP(AI$3,Provisiones!$C$38:$CV$76,Costo_provisiones!$B31,0)</f>
        <v>3.4009752293487399</v>
      </c>
      <c r="AJ31" s="4">
        <f>+VLOOKUP(AJ$3,Provisiones!$C$38:$CV$76,Costo_provisiones!$B31,0)</f>
        <v>8.2866251708398959</v>
      </c>
      <c r="AK31" s="4">
        <f>+VLOOKUP(AK$3,Provisiones!$C$38:$CV$76,Costo_provisiones!$B31,0)</f>
        <v>3.5145069472324422</v>
      </c>
      <c r="AL31" s="4">
        <f>+VLOOKUP(AL$3,Provisiones!$C$38:$CV$76,Costo_provisiones!$B31,0)</f>
        <v>6.6766177776986959</v>
      </c>
      <c r="AM31" s="4">
        <f>+VLOOKUP(AM$3,Provisiones!$C$38:$CV$76,Costo_provisiones!$B31,0)</f>
        <v>3.1254566390378629</v>
      </c>
      <c r="AN31" s="4">
        <f>+VLOOKUP(AN$3,Provisiones!$C$38:$CV$76,Costo_provisiones!$B31,0)</f>
        <v>5.6531185287587071</v>
      </c>
      <c r="AO31" s="4">
        <f>+VLOOKUP(AO$3,Provisiones!$C$38:$CV$76,Costo_provisiones!$B31,0)</f>
        <v>-0.43133387943063489</v>
      </c>
      <c r="AP31" s="4">
        <f>+VLOOKUP(AP$3,Provisiones!$C$38:$CV$76,Costo_provisiones!$B31,0)</f>
        <v>12.160948002393633</v>
      </c>
      <c r="AQ31" s="4">
        <f>+VLOOKUP(AQ$3,Provisiones!$C$38:$CV$76,Costo_provisiones!$B31,0)</f>
        <v>6.1365368451090276</v>
      </c>
      <c r="AR31" s="4">
        <f>+VLOOKUP(AR$3,Provisiones!$C$38:$CV$76,Costo_provisiones!$B31,0)</f>
        <v>5.1598221107418416</v>
      </c>
      <c r="AS31" s="4">
        <f>+VLOOKUP(AS$3,Provisiones!$C$38:$CV$76,Costo_provisiones!$B31,0)</f>
        <v>3.806070785123159</v>
      </c>
      <c r="AT31" s="4">
        <f>+VLOOKUP(AT$3,Provisiones!$C$38:$CV$76,Costo_provisiones!$B31,0)</f>
        <v>3.1721511363716393</v>
      </c>
      <c r="AU31" s="4">
        <f>+VLOOKUP(AU$3,Provisiones!$C$38:$CV$76,Costo_provisiones!$B31,0)</f>
        <v>2.7333636067517708</v>
      </c>
      <c r="AV31" s="4">
        <v>3.6611794327113301</v>
      </c>
      <c r="AW31" s="4">
        <f>+VLOOKUP(AW$3,Provisiones!$C$38:$CV$76,Costo_provisiones!$B31,0)</f>
        <v>3.8981492319801263</v>
      </c>
      <c r="AX31" s="4">
        <f>+VLOOKUP(AX$3,Provisiones!$C$38:$CV$76,Costo_provisiones!$B31,0)</f>
        <v>5.2794529235677814</v>
      </c>
      <c r="AY31" s="4">
        <f>+VLOOKUP(AY$3,Provisiones!$C$38:$CV$76,Costo_provisiones!$B31,0)</f>
        <v>2.6165827270035491</v>
      </c>
    </row>
    <row r="32" spans="2:51" ht="16.5" x14ac:dyDescent="0.3">
      <c r="B32">
        <v>30</v>
      </c>
      <c r="C32" s="3">
        <v>41759</v>
      </c>
      <c r="D32" s="4">
        <f>+VLOOKUP(D$3,Provisiones!$C$5:$CV$15,Costo_provisiones!$B32,FALSE)</f>
        <v>0.5959749100192967</v>
      </c>
      <c r="E32" s="4">
        <f>+VLOOKUP(E$3,Provisiones!$C$5:$CV$15,Costo_provisiones!$B32,FALSE)</f>
        <v>1.1850087120007589</v>
      </c>
      <c r="F32" s="4">
        <f>+VLOOKUP(F$3,Provisiones!$C$5:$CV$15,Costo_provisiones!$B32,FALSE)</f>
        <v>2.246412843817315</v>
      </c>
      <c r="G32" s="4">
        <f>+VLOOKUP(G$3,Provisiones!$C$5:$CV$15,Costo_provisiones!$B32,FALSE)</f>
        <v>1.6584142264764266</v>
      </c>
      <c r="H32" s="4">
        <f>+VLOOKUP(H$3,Provisiones!$C$5:$CV$15,Costo_provisiones!$B32,FALSE)</f>
        <v>2.0869105533726775</v>
      </c>
      <c r="I32" s="4">
        <f>+VLOOKUP(I$3,Provisiones!$C$5:$CV$15,Costo_provisiones!$B32,FALSE)</f>
        <v>2.0949226642292498</v>
      </c>
      <c r="J32" s="4">
        <f>+VLOOKUP(J$3,Provisiones!$C$5:$CV$15,Costo_provisiones!$B32,FALSE)</f>
        <v>2.0736240946192179</v>
      </c>
      <c r="K32" s="4">
        <f>+VLOOKUP(K$3,Provisiones!$C$5:$CV$15,Costo_provisiones!$B32,FALSE)</f>
        <v>1.3893174923202369</v>
      </c>
      <c r="L32" s="4">
        <f>+VLOOKUP(L$3,Provisiones!$C$5:$CV$15,Costo_provisiones!$B32,FALSE)</f>
        <v>2.2442212379268756</v>
      </c>
      <c r="M32" s="4">
        <f>+VLOOKUP(M$3,Provisiones!$C$5:$CV$15,Costo_provisiones!$B32,FALSE)</f>
        <v>2.2074488060884456</v>
      </c>
      <c r="N32" s="4">
        <f>+VLOOKUP(N$3,Provisiones!$C$38:$CV$76,Costo_provisiones!$B32,0)</f>
        <v>4.1973231890698139</v>
      </c>
      <c r="O32" s="4">
        <f>+VLOOKUP(O$3,Provisiones!$C$38:$CV$76,Costo_provisiones!$B32,0)</f>
        <v>5.114783642489944</v>
      </c>
      <c r="P32" s="4">
        <f>+VLOOKUP(P$3,Provisiones!$C$38:$CV$76,Costo_provisiones!$B32,0)</f>
        <v>1.7963945601666951</v>
      </c>
      <c r="Q32" s="4">
        <f>+VLOOKUP(Q$3,Provisiones!$C$38:$CV$76,Costo_provisiones!$B32,0)</f>
        <v>5.1036742153405354</v>
      </c>
      <c r="R32" s="4">
        <f>+VLOOKUP(R$3,Provisiones!$C$38:$CV$76,Costo_provisiones!$B32,0)</f>
        <v>0</v>
      </c>
      <c r="S32" s="4">
        <f>+VLOOKUP(S$3,Provisiones!$C$38:$CV$76,Costo_provisiones!$B32,0)</f>
        <v>5.4637256858935839</v>
      </c>
      <c r="T32" s="4">
        <f>+VLOOKUP(T$3,Provisiones!$C$38:$CV$76,Costo_provisiones!$B32,0)</f>
        <v>1.9656797852999304</v>
      </c>
      <c r="U32" s="4">
        <f>+VLOOKUP(U$3,Provisiones!$C$38:$CV$76,Costo_provisiones!$B32,0)</f>
        <v>8.2754285562266041</v>
      </c>
      <c r="V32" s="4">
        <f>+VLOOKUP(V$3,Provisiones!$C$38:$CV$76,Costo_provisiones!$B32,0)</f>
        <v>2.0041231007351241</v>
      </c>
      <c r="W32" s="4">
        <f>+VLOOKUP(W$3,Provisiones!$C$38:$CV$76,Costo_provisiones!$B32,0)</f>
        <v>4.6490420337212655</v>
      </c>
      <c r="X32" s="4">
        <f>+VLOOKUP(X$3,Provisiones!$C$38:$CV$76,Costo_provisiones!$B32,0)</f>
        <v>4.1988754224785865</v>
      </c>
      <c r="Y32" s="4">
        <f>+VLOOKUP(Y$3,Provisiones!$C$38:$CV$76,Costo_provisiones!$B32,0)</f>
        <v>3.1172597059924771</v>
      </c>
      <c r="Z32" s="4">
        <f>+VLOOKUP(Z$3,Provisiones!$C$38:$CV$76,Costo_provisiones!$B32,0)</f>
        <v>0</v>
      </c>
      <c r="AA32" s="4">
        <f>+VLOOKUP(AA$3,Provisiones!$C$38:$CV$76,Costo_provisiones!$B32,0)</f>
        <v>0</v>
      </c>
      <c r="AB32" s="4">
        <f>+VLOOKUP(AB$3,Provisiones!$C$38:$CV$76,Costo_provisiones!$B32,0)</f>
        <v>3.8274209083110766</v>
      </c>
      <c r="AC32" s="4">
        <f>+VLOOKUP(AC$3,Provisiones!$C$38:$CV$76,Costo_provisiones!$B32,0)</f>
        <v>3.1796946447018271</v>
      </c>
      <c r="AD32" s="4">
        <f>+VLOOKUP(AD$3,Provisiones!$C$38:$CV$76,Costo_provisiones!$B32,0)</f>
        <v>9.689179684355457</v>
      </c>
      <c r="AE32" s="4">
        <f>+VLOOKUP(AE$3,Provisiones!$C$38:$CV$76,Costo_provisiones!$B32,0)</f>
        <v>2.5053166800842068</v>
      </c>
      <c r="AF32" s="4">
        <f>+VLOOKUP(AF$3,Provisiones!$C$38:$CV$76,Costo_provisiones!$B32,0)</f>
        <v>1.7796867384738884</v>
      </c>
      <c r="AG32" s="4">
        <f>+VLOOKUP(AG$3,Provisiones!$C$38:$CV$76,Costo_provisiones!$B32,0)</f>
        <v>4.1537178318953014</v>
      </c>
      <c r="AH32" s="4">
        <f>+VLOOKUP(AH$3,Provisiones!$C$38:$CV$76,Costo_provisiones!$B32,0)</f>
        <v>5.7835926278712098</v>
      </c>
      <c r="AI32" s="4">
        <f>+VLOOKUP(AI$3,Provisiones!$C$38:$CV$76,Costo_provisiones!$B32,0)</f>
        <v>3.354940549662865</v>
      </c>
      <c r="AJ32" s="4">
        <f>+VLOOKUP(AJ$3,Provisiones!$C$38:$CV$76,Costo_provisiones!$B32,0)</f>
        <v>8.0592595038215844</v>
      </c>
      <c r="AK32" s="4">
        <f>+VLOOKUP(AK$3,Provisiones!$C$38:$CV$76,Costo_provisiones!$B32,0)</f>
        <v>3.3721891716754859</v>
      </c>
      <c r="AL32" s="4">
        <f>+VLOOKUP(AL$3,Provisiones!$C$38:$CV$76,Costo_provisiones!$B32,0)</f>
        <v>6.8754413794294145</v>
      </c>
      <c r="AM32" s="4">
        <f>+VLOOKUP(AM$3,Provisiones!$C$38:$CV$76,Costo_provisiones!$B32,0)</f>
        <v>3.2598334350100742</v>
      </c>
      <c r="AN32" s="4">
        <f>+VLOOKUP(AN$3,Provisiones!$C$38:$CV$76,Costo_provisiones!$B32,0)</f>
        <v>5.7859483989080447</v>
      </c>
      <c r="AO32" s="4">
        <f>+VLOOKUP(AO$3,Provisiones!$C$38:$CV$76,Costo_provisiones!$B32,0)</f>
        <v>-0.66597453026310205</v>
      </c>
      <c r="AP32" s="4">
        <f>+VLOOKUP(AP$3,Provisiones!$C$38:$CV$76,Costo_provisiones!$B32,0)</f>
        <v>11.449858166334376</v>
      </c>
      <c r="AQ32" s="4">
        <f>+VLOOKUP(AQ$3,Provisiones!$C$38:$CV$76,Costo_provisiones!$B32,0)</f>
        <v>6.5135633019184649</v>
      </c>
      <c r="AR32" s="4">
        <f>+VLOOKUP(AR$3,Provisiones!$C$38:$CV$76,Costo_provisiones!$B32,0)</f>
        <v>5.3458849398163162</v>
      </c>
      <c r="AS32" s="4">
        <f>+VLOOKUP(AS$3,Provisiones!$C$38:$CV$76,Costo_provisiones!$B32,0)</f>
        <v>3.8913784018586433</v>
      </c>
      <c r="AT32" s="4">
        <f>+VLOOKUP(AT$3,Provisiones!$C$38:$CV$76,Costo_provisiones!$B32,0)</f>
        <v>3.0104515394804734</v>
      </c>
      <c r="AU32" s="4">
        <f>+VLOOKUP(AU$3,Provisiones!$C$38:$CV$76,Costo_provisiones!$B32,0)</f>
        <v>2.8950044697231627</v>
      </c>
      <c r="AV32" s="4">
        <v>3.8470559939340299</v>
      </c>
      <c r="AW32" s="4">
        <f>+VLOOKUP(AW$3,Provisiones!$C$38:$CV$76,Costo_provisiones!$B32,0)</f>
        <v>4.0553899840103522</v>
      </c>
      <c r="AX32" s="4">
        <f>+VLOOKUP(AX$3,Provisiones!$C$38:$CV$76,Costo_provisiones!$B32,0)</f>
        <v>5.4081201076987657</v>
      </c>
      <c r="AY32" s="4">
        <f>+VLOOKUP(AY$3,Provisiones!$C$38:$CV$76,Costo_provisiones!$B32,0)</f>
        <v>2.7047306634065524</v>
      </c>
    </row>
    <row r="33" spans="2:51" ht="16.5" x14ac:dyDescent="0.3">
      <c r="B33">
        <v>31</v>
      </c>
      <c r="C33" s="3">
        <v>41790</v>
      </c>
      <c r="D33" s="4">
        <f>+VLOOKUP(D$3,Provisiones!$C$5:$CV$15,Costo_provisiones!$B33,FALSE)</f>
        <v>0.58777027050421182</v>
      </c>
      <c r="E33" s="4">
        <f>+VLOOKUP(E$3,Provisiones!$C$5:$CV$15,Costo_provisiones!$B33,FALSE)</f>
        <v>1.2545323298252118</v>
      </c>
      <c r="F33" s="4">
        <f>+VLOOKUP(F$3,Provisiones!$C$5:$CV$15,Costo_provisiones!$B33,FALSE)</f>
        <v>2.3131937444158153</v>
      </c>
      <c r="G33" s="4">
        <f>+VLOOKUP(G$3,Provisiones!$C$5:$CV$15,Costo_provisiones!$B33,FALSE)</f>
        <v>1.5570453503859423</v>
      </c>
      <c r="H33" s="4">
        <f>+VLOOKUP(H$3,Provisiones!$C$5:$CV$15,Costo_provisiones!$B33,FALSE)</f>
        <v>1.5322121382676754</v>
      </c>
      <c r="I33" s="4">
        <f>+VLOOKUP(I$3,Provisiones!$C$5:$CV$15,Costo_provisiones!$B33,FALSE)</f>
        <v>2.1191871719559918</v>
      </c>
      <c r="J33" s="4">
        <f>+VLOOKUP(J$3,Provisiones!$C$5:$CV$15,Costo_provisiones!$B33,FALSE)</f>
        <v>2.026004688349107</v>
      </c>
      <c r="K33" s="4">
        <f>+VLOOKUP(K$3,Provisiones!$C$5:$CV$15,Costo_provisiones!$B33,FALSE)</f>
        <v>1.3538978909722212</v>
      </c>
      <c r="L33" s="4">
        <f>+VLOOKUP(L$3,Provisiones!$C$5:$CV$15,Costo_provisiones!$B33,FALSE)</f>
        <v>2.2819888533796115</v>
      </c>
      <c r="M33" s="4">
        <f>+VLOOKUP(M$3,Provisiones!$C$5:$CV$15,Costo_provisiones!$B33,FALSE)</f>
        <v>2.193775934109202</v>
      </c>
      <c r="N33" s="4">
        <f>+VLOOKUP(N$3,Provisiones!$C$38:$CV$76,Costo_provisiones!$B33,0)</f>
        <v>4.4099521742390531</v>
      </c>
      <c r="O33" s="4">
        <f>+VLOOKUP(O$3,Provisiones!$C$38:$CV$76,Costo_provisiones!$B33,0)</f>
        <v>5.1854350982517712</v>
      </c>
      <c r="P33" s="4">
        <f>+VLOOKUP(P$3,Provisiones!$C$38:$CV$76,Costo_provisiones!$B33,0)</f>
        <v>1.8142354849790654</v>
      </c>
      <c r="Q33" s="4">
        <f>+VLOOKUP(Q$3,Provisiones!$C$38:$CV$76,Costo_provisiones!$B33,0)</f>
        <v>4.6720959964156545</v>
      </c>
      <c r="R33" s="4">
        <f>+VLOOKUP(R$3,Provisiones!$C$38:$CV$76,Costo_provisiones!$B33,0)</f>
        <v>0</v>
      </c>
      <c r="S33" s="4">
        <f>+VLOOKUP(S$3,Provisiones!$C$38:$CV$76,Costo_provisiones!$B33,0)</f>
        <v>5.5499026407982788</v>
      </c>
      <c r="T33" s="4">
        <f>+VLOOKUP(T$3,Provisiones!$C$38:$CV$76,Costo_provisiones!$B33,0)</f>
        <v>1.9842723859198497</v>
      </c>
      <c r="U33" s="4">
        <f>+VLOOKUP(U$3,Provisiones!$C$38:$CV$76,Costo_provisiones!$B33,0)</f>
        <v>5.0943128530201314</v>
      </c>
      <c r="V33" s="4">
        <f>+VLOOKUP(V$3,Provisiones!$C$38:$CV$76,Costo_provisiones!$B33,0)</f>
        <v>2.1139364679821369</v>
      </c>
      <c r="W33" s="4">
        <f>+VLOOKUP(W$3,Provisiones!$C$38:$CV$76,Costo_provisiones!$B33,0)</f>
        <v>4.7619345725041908</v>
      </c>
      <c r="X33" s="4">
        <f>+VLOOKUP(X$3,Provisiones!$C$38:$CV$76,Costo_provisiones!$B33,0)</f>
        <v>4.2595468572753727</v>
      </c>
      <c r="Y33" s="4">
        <f>+VLOOKUP(Y$3,Provisiones!$C$38:$CV$76,Costo_provisiones!$B33,0)</f>
        <v>3.2385303320981897</v>
      </c>
      <c r="Z33" s="4">
        <f>+VLOOKUP(Z$3,Provisiones!$C$38:$CV$76,Costo_provisiones!$B33,0)</f>
        <v>0</v>
      </c>
      <c r="AA33" s="4">
        <f>+VLOOKUP(AA$3,Provisiones!$C$38:$CV$76,Costo_provisiones!$B33,0)</f>
        <v>0</v>
      </c>
      <c r="AB33" s="4">
        <f>+VLOOKUP(AB$3,Provisiones!$C$38:$CV$76,Costo_provisiones!$B33,0)</f>
        <v>3.7251549546626834</v>
      </c>
      <c r="AC33" s="4">
        <f>+VLOOKUP(AC$3,Provisiones!$C$38:$CV$76,Costo_provisiones!$B33,0)</f>
        <v>3.327680944662569</v>
      </c>
      <c r="AD33" s="4">
        <f>+VLOOKUP(AD$3,Provisiones!$C$38:$CV$76,Costo_provisiones!$B33,0)</f>
        <v>10.068672047790685</v>
      </c>
      <c r="AE33" s="4">
        <f>+VLOOKUP(AE$3,Provisiones!$C$38:$CV$76,Costo_provisiones!$B33,0)</f>
        <v>2.3487308012822186</v>
      </c>
      <c r="AF33" s="4">
        <f>+VLOOKUP(AF$3,Provisiones!$C$38:$CV$76,Costo_provisiones!$B33,0)</f>
        <v>1.7486263395240313</v>
      </c>
      <c r="AG33" s="4">
        <f>+VLOOKUP(AG$3,Provisiones!$C$38:$CV$76,Costo_provisiones!$B33,0)</f>
        <v>4.206392943583249</v>
      </c>
      <c r="AH33" s="4">
        <f>+VLOOKUP(AH$3,Provisiones!$C$38:$CV$76,Costo_provisiones!$B33,0)</f>
        <v>6.283553335611952</v>
      </c>
      <c r="AI33" s="4">
        <f>+VLOOKUP(AI$3,Provisiones!$C$38:$CV$76,Costo_provisiones!$B33,0)</f>
        <v>3.3104742954973259</v>
      </c>
      <c r="AJ33" s="4">
        <f>+VLOOKUP(AJ$3,Provisiones!$C$38:$CV$76,Costo_provisiones!$B33,0)</f>
        <v>7.1715084095370125</v>
      </c>
      <c r="AK33" s="4">
        <f>+VLOOKUP(AK$3,Provisiones!$C$38:$CV$76,Costo_provisiones!$B33,0)</f>
        <v>3.2354108681254488</v>
      </c>
      <c r="AL33" s="4">
        <f>+VLOOKUP(AL$3,Provisiones!$C$38:$CV$76,Costo_provisiones!$B33,0)</f>
        <v>6.9259218695637532</v>
      </c>
      <c r="AM33" s="4">
        <f>+VLOOKUP(AM$3,Provisiones!$C$38:$CV$76,Costo_provisiones!$B33,0)</f>
        <v>3.2279271640787419</v>
      </c>
      <c r="AN33" s="4">
        <f>+VLOOKUP(AN$3,Provisiones!$C$38:$CV$76,Costo_provisiones!$B33,0)</f>
        <v>5.9372988291677222</v>
      </c>
      <c r="AO33" s="4">
        <f>+VLOOKUP(AO$3,Provisiones!$C$38:$CV$76,Costo_provisiones!$B33,0)</f>
        <v>-0.97571845237309063</v>
      </c>
      <c r="AP33" s="4">
        <f>+VLOOKUP(AP$3,Provisiones!$C$38:$CV$76,Costo_provisiones!$B33,0)</f>
        <v>10.886576767493231</v>
      </c>
      <c r="AQ33" s="4">
        <f>+VLOOKUP(AQ$3,Provisiones!$C$38:$CV$76,Costo_provisiones!$B33,0)</f>
        <v>6.9361642617235253</v>
      </c>
      <c r="AR33" s="4">
        <f>+VLOOKUP(AR$3,Provisiones!$C$38:$CV$76,Costo_provisiones!$B33,0)</f>
        <v>5.5051626928703552</v>
      </c>
      <c r="AS33" s="4">
        <f>+VLOOKUP(AS$3,Provisiones!$C$38:$CV$76,Costo_provisiones!$B33,0)</f>
        <v>3.9254075591430682</v>
      </c>
      <c r="AT33" s="4">
        <f>+VLOOKUP(AT$3,Provisiones!$C$38:$CV$76,Costo_provisiones!$B33,0)</f>
        <v>3.2796063341864246</v>
      </c>
      <c r="AU33" s="4">
        <f>+VLOOKUP(AU$3,Provisiones!$C$38:$CV$76,Costo_provisiones!$B33,0)</f>
        <v>2.9079635491005038</v>
      </c>
      <c r="AV33" s="4">
        <v>3.7855884221987002</v>
      </c>
      <c r="AW33" s="4">
        <f>+VLOOKUP(AW$3,Provisiones!$C$38:$CV$76,Costo_provisiones!$B33,0)</f>
        <v>4.0609773686480297</v>
      </c>
      <c r="AX33" s="4">
        <f>+VLOOKUP(AX$3,Provisiones!$C$38:$CV$76,Costo_provisiones!$B33,0)</f>
        <v>5.4631200755922489</v>
      </c>
      <c r="AY33" s="4">
        <f>+VLOOKUP(AY$3,Provisiones!$C$38:$CV$76,Costo_provisiones!$B33,0)</f>
        <v>2.7993568659082491</v>
      </c>
    </row>
    <row r="34" spans="2:51" ht="16.5" x14ac:dyDescent="0.3">
      <c r="B34">
        <v>32</v>
      </c>
      <c r="C34" s="3">
        <v>41820</v>
      </c>
      <c r="D34" s="4">
        <f>+VLOOKUP(D$3,Provisiones!$C$5:$CV$15,Costo_provisiones!$B34,FALSE)</f>
        <v>0.60730558689812986</v>
      </c>
      <c r="E34" s="4">
        <f>+VLOOKUP(E$3,Provisiones!$C$5:$CV$15,Costo_provisiones!$B34,FALSE)</f>
        <v>1.279244091860074</v>
      </c>
      <c r="F34" s="4">
        <f>+VLOOKUP(F$3,Provisiones!$C$5:$CV$15,Costo_provisiones!$B34,FALSE)</f>
        <v>2.2958671505416683</v>
      </c>
      <c r="G34" s="4">
        <f>+VLOOKUP(G$3,Provisiones!$C$5:$CV$15,Costo_provisiones!$B34,FALSE)</f>
        <v>1.4803553511747367</v>
      </c>
      <c r="H34" s="4">
        <f>+VLOOKUP(H$3,Provisiones!$C$5:$CV$15,Costo_provisiones!$B34,FALSE)</f>
        <v>1.6367768021723701</v>
      </c>
      <c r="I34" s="4">
        <f>+VLOOKUP(I$3,Provisiones!$C$5:$CV$15,Costo_provisiones!$B34,FALSE)</f>
        <v>2.0853776057143438</v>
      </c>
      <c r="J34" s="4">
        <f>+VLOOKUP(J$3,Provisiones!$C$5:$CV$15,Costo_provisiones!$B34,FALSE)</f>
        <v>2.0774185172284669</v>
      </c>
      <c r="K34" s="4">
        <f>+VLOOKUP(K$3,Provisiones!$C$5:$CV$15,Costo_provisiones!$B34,FALSE)</f>
        <v>1.3737754029763711</v>
      </c>
      <c r="L34" s="4">
        <f>+VLOOKUP(L$3,Provisiones!$C$5:$CV$15,Costo_provisiones!$B34,FALSE)</f>
        <v>2.288148330394677</v>
      </c>
      <c r="M34" s="4">
        <f>+VLOOKUP(M$3,Provisiones!$C$5:$CV$15,Costo_provisiones!$B34,FALSE)</f>
        <v>2.1828549038011289</v>
      </c>
      <c r="N34" s="4">
        <f>+VLOOKUP(N$3,Provisiones!$C$38:$CV$76,Costo_provisiones!$B34,0)</f>
        <v>4.5667070340849696</v>
      </c>
      <c r="O34" s="4">
        <f>+VLOOKUP(O$3,Provisiones!$C$38:$CV$76,Costo_provisiones!$B34,0)</f>
        <v>5.0866009380593695</v>
      </c>
      <c r="P34" s="4">
        <f>+VLOOKUP(P$3,Provisiones!$C$38:$CV$76,Costo_provisiones!$B34,0)</f>
        <v>1.8535368284822187</v>
      </c>
      <c r="Q34" s="4">
        <f>+VLOOKUP(Q$3,Provisiones!$C$38:$CV$76,Costo_provisiones!$B34,0)</f>
        <v>4.7547987675057168</v>
      </c>
      <c r="R34" s="4">
        <f>+VLOOKUP(R$3,Provisiones!$C$38:$CV$76,Costo_provisiones!$B34,0)</f>
        <v>0</v>
      </c>
      <c r="S34" s="4">
        <f>+VLOOKUP(S$3,Provisiones!$C$38:$CV$76,Costo_provisiones!$B34,0)</f>
        <v>5.3684834560967367</v>
      </c>
      <c r="T34" s="4">
        <f>+VLOOKUP(T$3,Provisiones!$C$38:$CV$76,Costo_provisiones!$B34,0)</f>
        <v>2.3892174867845002</v>
      </c>
      <c r="U34" s="4">
        <f>+VLOOKUP(U$3,Provisiones!$C$38:$CV$76,Costo_provisiones!$B34,0)</f>
        <v>4.4414982847183682</v>
      </c>
      <c r="V34" s="4">
        <f>+VLOOKUP(V$3,Provisiones!$C$38:$CV$76,Costo_provisiones!$B34,0)</f>
        <v>2.2026764145668394</v>
      </c>
      <c r="W34" s="4">
        <f>+VLOOKUP(W$3,Provisiones!$C$38:$CV$76,Costo_provisiones!$B34,0)</f>
        <v>4.9079373423431498</v>
      </c>
      <c r="X34" s="4">
        <f>+VLOOKUP(X$3,Provisiones!$C$38:$CV$76,Costo_provisiones!$B34,0)</f>
        <v>4.2804707921358158</v>
      </c>
      <c r="Y34" s="4">
        <f>+VLOOKUP(Y$3,Provisiones!$C$38:$CV$76,Costo_provisiones!$B34,0)</f>
        <v>3.552118345185177</v>
      </c>
      <c r="Z34" s="4">
        <f>+VLOOKUP(Z$3,Provisiones!$C$38:$CV$76,Costo_provisiones!$B34,0)</f>
        <v>0</v>
      </c>
      <c r="AA34" s="4">
        <f>+VLOOKUP(AA$3,Provisiones!$C$38:$CV$76,Costo_provisiones!$B34,0)</f>
        <v>0</v>
      </c>
      <c r="AB34" s="4">
        <f>+VLOOKUP(AB$3,Provisiones!$C$38:$CV$76,Costo_provisiones!$B34,0)</f>
        <v>3.5991506436466101</v>
      </c>
      <c r="AC34" s="4">
        <f>+VLOOKUP(AC$3,Provisiones!$C$38:$CV$76,Costo_provisiones!$B34,0)</f>
        <v>3.5031728531860895</v>
      </c>
      <c r="AD34" s="4">
        <f>+VLOOKUP(AD$3,Provisiones!$C$38:$CV$76,Costo_provisiones!$B34,0)</f>
        <v>10.566863118726042</v>
      </c>
      <c r="AE34" s="4">
        <f>+VLOOKUP(AE$3,Provisiones!$C$38:$CV$76,Costo_provisiones!$B34,0)</f>
        <v>2.0870622609528198</v>
      </c>
      <c r="AF34" s="4">
        <f>+VLOOKUP(AF$3,Provisiones!$C$38:$CV$76,Costo_provisiones!$B34,0)</f>
        <v>1.870507723986091</v>
      </c>
      <c r="AG34" s="4">
        <f>+VLOOKUP(AG$3,Provisiones!$C$38:$CV$76,Costo_provisiones!$B34,0)</f>
        <v>4.3227038176261745</v>
      </c>
      <c r="AH34" s="4">
        <f>+VLOOKUP(AH$3,Provisiones!$C$38:$CV$76,Costo_provisiones!$B34,0)</f>
        <v>6.9328244052175219</v>
      </c>
      <c r="AI34" s="4">
        <f>+VLOOKUP(AI$3,Provisiones!$C$38:$CV$76,Costo_provisiones!$B34,0)</f>
        <v>3.4383879394154953</v>
      </c>
      <c r="AJ34" s="4">
        <f>+VLOOKUP(AJ$3,Provisiones!$C$38:$CV$76,Costo_provisiones!$B34,0)</f>
        <v>8.8955120239872976</v>
      </c>
      <c r="AK34" s="4">
        <f>+VLOOKUP(AK$3,Provisiones!$C$38:$CV$76,Costo_provisiones!$B34,0)</f>
        <v>2.8661012160307595</v>
      </c>
      <c r="AL34" s="4">
        <f>+VLOOKUP(AL$3,Provisiones!$C$38:$CV$76,Costo_provisiones!$B34,0)</f>
        <v>6.991562778522681</v>
      </c>
      <c r="AM34" s="4">
        <f>+VLOOKUP(AM$3,Provisiones!$C$38:$CV$76,Costo_provisiones!$B34,0)</f>
        <v>3.2391086750923788</v>
      </c>
      <c r="AN34" s="4">
        <f>+VLOOKUP(AN$3,Provisiones!$C$38:$CV$76,Costo_provisiones!$B34,0)</f>
        <v>6.1543326110849144</v>
      </c>
      <c r="AO34" s="4">
        <f>+VLOOKUP(AO$3,Provisiones!$C$38:$CV$76,Costo_provisiones!$B34,0)</f>
        <v>-1.2521972501396108</v>
      </c>
      <c r="AP34" s="4">
        <f>+VLOOKUP(AP$3,Provisiones!$C$38:$CV$76,Costo_provisiones!$B34,0)</f>
        <v>10.506303654850097</v>
      </c>
      <c r="AQ34" s="4">
        <f>+VLOOKUP(AQ$3,Provisiones!$C$38:$CV$76,Costo_provisiones!$B34,0)</f>
        <v>7.4521359546521628</v>
      </c>
      <c r="AR34" s="4">
        <f>+VLOOKUP(AR$3,Provisiones!$C$38:$CV$76,Costo_provisiones!$B34,0)</f>
        <v>5.6499126572813161</v>
      </c>
      <c r="AS34" s="4">
        <f>+VLOOKUP(AS$3,Provisiones!$C$38:$CV$76,Costo_provisiones!$B34,0)</f>
        <v>4.0063902456253038</v>
      </c>
      <c r="AT34" s="4">
        <f>+VLOOKUP(AT$3,Provisiones!$C$38:$CV$76,Costo_provisiones!$B34,0)</f>
        <v>3.3513379463181918</v>
      </c>
      <c r="AU34" s="4">
        <f>+VLOOKUP(AU$3,Provisiones!$C$38:$CV$76,Costo_provisiones!$B34,0)</f>
        <v>2.8489358350081924</v>
      </c>
      <c r="AV34" s="4">
        <v>3.6470727565250902</v>
      </c>
      <c r="AW34" s="4">
        <f>+VLOOKUP(AW$3,Provisiones!$C$38:$CV$76,Costo_provisiones!$B34,0)</f>
        <v>4.0847242164435515</v>
      </c>
      <c r="AX34" s="4">
        <f>+VLOOKUP(AX$3,Provisiones!$C$38:$CV$76,Costo_provisiones!$B34,0)</f>
        <v>5.5115306953552423</v>
      </c>
      <c r="AY34" s="4">
        <f>+VLOOKUP(AY$3,Provisiones!$C$38:$CV$76,Costo_provisiones!$B34,0)</f>
        <v>2.9626258303241402</v>
      </c>
    </row>
    <row r="35" spans="2:51" ht="16.5" x14ac:dyDescent="0.3">
      <c r="B35">
        <v>33</v>
      </c>
      <c r="C35" s="3">
        <v>41851</v>
      </c>
      <c r="D35" s="4">
        <f>+VLOOKUP(D$3,Provisiones!$C$5:$CV$15,Costo_provisiones!$B35,FALSE)</f>
        <v>0.60560296568223171</v>
      </c>
      <c r="E35" s="4">
        <f>+VLOOKUP(E$3,Provisiones!$C$5:$CV$15,Costo_provisiones!$B35,FALSE)</f>
        <v>1.2046624578321474</v>
      </c>
      <c r="F35" s="4">
        <f>+VLOOKUP(F$3,Provisiones!$C$5:$CV$15,Costo_provisiones!$B35,FALSE)</f>
        <v>2.2701767250112872</v>
      </c>
      <c r="G35" s="4">
        <f>+VLOOKUP(G$3,Provisiones!$C$5:$CV$15,Costo_provisiones!$B35,FALSE)</f>
        <v>1.463076835002016</v>
      </c>
      <c r="H35" s="4">
        <f>+VLOOKUP(H$3,Provisiones!$C$5:$CV$15,Costo_provisiones!$B35,FALSE)</f>
        <v>1.607260655327974</v>
      </c>
      <c r="I35" s="4">
        <f>+VLOOKUP(I$3,Provisiones!$C$5:$CV$15,Costo_provisiones!$B35,FALSE)</f>
        <v>1.9738982729425245</v>
      </c>
      <c r="J35" s="4">
        <f>+VLOOKUP(J$3,Provisiones!$C$5:$CV$15,Costo_provisiones!$B35,FALSE)</f>
        <v>2.0595157098322203</v>
      </c>
      <c r="K35" s="4">
        <f>+VLOOKUP(K$3,Provisiones!$C$5:$CV$15,Costo_provisiones!$B35,FALSE)</f>
        <v>1.3591201989062522</v>
      </c>
      <c r="L35" s="4">
        <f>+VLOOKUP(L$3,Provisiones!$C$5:$CV$15,Costo_provisiones!$B35,FALSE)</f>
        <v>2.2505170356881221</v>
      </c>
      <c r="M35" s="4">
        <f>+VLOOKUP(M$3,Provisiones!$C$5:$CV$15,Costo_provisiones!$B35,FALSE)</f>
        <v>2.1594714854291088</v>
      </c>
      <c r="N35" s="4">
        <f>+VLOOKUP(N$3,Provisiones!$C$38:$CV$76,Costo_provisiones!$B35,0)</f>
        <v>4.6825508979069115</v>
      </c>
      <c r="O35" s="4">
        <f>+VLOOKUP(O$3,Provisiones!$C$38:$CV$76,Costo_provisiones!$B35,0)</f>
        <v>5.1333759961667562</v>
      </c>
      <c r="P35" s="4">
        <f>+VLOOKUP(P$3,Provisiones!$C$38:$CV$76,Costo_provisiones!$B35,0)</f>
        <v>1.8616574397256329</v>
      </c>
      <c r="Q35" s="4">
        <f>+VLOOKUP(Q$3,Provisiones!$C$38:$CV$76,Costo_provisiones!$B35,0)</f>
        <v>4.7751358054880244</v>
      </c>
      <c r="R35" s="4">
        <f>+VLOOKUP(R$3,Provisiones!$C$38:$CV$76,Costo_provisiones!$B35,0)</f>
        <v>0</v>
      </c>
      <c r="S35" s="4">
        <f>+VLOOKUP(S$3,Provisiones!$C$38:$CV$76,Costo_provisiones!$B35,0)</f>
        <v>5.3887862456351483</v>
      </c>
      <c r="T35" s="4">
        <f>+VLOOKUP(T$3,Provisiones!$C$38:$CV$76,Costo_provisiones!$B35,0)</f>
        <v>2.809150779302052</v>
      </c>
      <c r="U35" s="4">
        <f>+VLOOKUP(U$3,Provisiones!$C$38:$CV$76,Costo_provisiones!$B35,0)</f>
        <v>3.6632826840291961</v>
      </c>
      <c r="V35" s="4">
        <f>+VLOOKUP(V$3,Provisiones!$C$38:$CV$76,Costo_provisiones!$B35,0)</f>
        <v>2.2928077334840848</v>
      </c>
      <c r="W35" s="4">
        <f>+VLOOKUP(W$3,Provisiones!$C$38:$CV$76,Costo_provisiones!$B35,0)</f>
        <v>4.7742359763815259</v>
      </c>
      <c r="X35" s="4">
        <f>+VLOOKUP(X$3,Provisiones!$C$38:$CV$76,Costo_provisiones!$B35,0)</f>
        <v>4.3925397746680295</v>
      </c>
      <c r="Y35" s="4">
        <f>+VLOOKUP(Y$3,Provisiones!$C$38:$CV$76,Costo_provisiones!$B35,0)</f>
        <v>3.6319092719333166</v>
      </c>
      <c r="Z35" s="4">
        <f>+VLOOKUP(Z$3,Provisiones!$C$38:$CV$76,Costo_provisiones!$B35,0)</f>
        <v>0</v>
      </c>
      <c r="AA35" s="4">
        <f>+VLOOKUP(AA$3,Provisiones!$C$38:$CV$76,Costo_provisiones!$B35,0)</f>
        <v>0</v>
      </c>
      <c r="AB35" s="4">
        <f>+VLOOKUP(AB$3,Provisiones!$C$38:$CV$76,Costo_provisiones!$B35,0)</f>
        <v>3.4964098696694221</v>
      </c>
      <c r="AC35" s="4">
        <f>+VLOOKUP(AC$3,Provisiones!$C$38:$CV$76,Costo_provisiones!$B35,0)</f>
        <v>3.7614469692030923</v>
      </c>
      <c r="AD35" s="4">
        <f>+VLOOKUP(AD$3,Provisiones!$C$38:$CV$76,Costo_provisiones!$B35,0)</f>
        <v>11.159667122548566</v>
      </c>
      <c r="AE35" s="4">
        <f>+VLOOKUP(AE$3,Provisiones!$C$38:$CV$76,Costo_provisiones!$B35,0)</f>
        <v>2.0900075172455912</v>
      </c>
      <c r="AF35" s="4">
        <f>+VLOOKUP(AF$3,Provisiones!$C$38:$CV$76,Costo_provisiones!$B35,0)</f>
        <v>1.9470952033966629</v>
      </c>
      <c r="AG35" s="4">
        <f>+VLOOKUP(AG$3,Provisiones!$C$38:$CV$76,Costo_provisiones!$B35,0)</f>
        <v>4.3389522955875544</v>
      </c>
      <c r="AH35" s="4">
        <f>+VLOOKUP(AH$3,Provisiones!$C$38:$CV$76,Costo_provisiones!$B35,0)</f>
        <v>7.3811757470985384</v>
      </c>
      <c r="AI35" s="4">
        <f>+VLOOKUP(AI$3,Provisiones!$C$38:$CV$76,Costo_provisiones!$B35,0)</f>
        <v>3.43418614002388</v>
      </c>
      <c r="AJ35" s="4">
        <f>+VLOOKUP(AJ$3,Provisiones!$C$38:$CV$76,Costo_provisiones!$B35,0)</f>
        <v>8.8026072919862663</v>
      </c>
      <c r="AK35" s="4">
        <f>+VLOOKUP(AK$3,Provisiones!$C$38:$CV$76,Costo_provisiones!$B35,0)</f>
        <v>2.7001347921748544</v>
      </c>
      <c r="AL35" s="4">
        <f>+VLOOKUP(AL$3,Provisiones!$C$38:$CV$76,Costo_provisiones!$B35,0)</f>
        <v>7.0601417844878585</v>
      </c>
      <c r="AM35" s="4">
        <f>+VLOOKUP(AM$3,Provisiones!$C$38:$CV$76,Costo_provisiones!$B35,0)</f>
        <v>3.3794135907056662</v>
      </c>
      <c r="AN35" s="4">
        <f>+VLOOKUP(AN$3,Provisiones!$C$38:$CV$76,Costo_provisiones!$B35,0)</f>
        <v>6.3888976022059616</v>
      </c>
      <c r="AO35" s="4">
        <f>+VLOOKUP(AO$3,Provisiones!$C$38:$CV$76,Costo_provisiones!$B35,0)</f>
        <v>-1.6473130484631566</v>
      </c>
      <c r="AP35" s="4">
        <f>+VLOOKUP(AP$3,Provisiones!$C$38:$CV$76,Costo_provisiones!$B35,0)</f>
        <v>10.813569061678661</v>
      </c>
      <c r="AQ35" s="4">
        <f>+VLOOKUP(AQ$3,Provisiones!$C$38:$CV$76,Costo_provisiones!$B35,0)</f>
        <v>7.7916887869881117</v>
      </c>
      <c r="AR35" s="4">
        <f>+VLOOKUP(AR$3,Provisiones!$C$38:$CV$76,Costo_provisiones!$B35,0)</f>
        <v>5.8256584120915038</v>
      </c>
      <c r="AS35" s="4">
        <f>+VLOOKUP(AS$3,Provisiones!$C$38:$CV$76,Costo_provisiones!$B35,0)</f>
        <v>3.833460119115121</v>
      </c>
      <c r="AT35" s="4">
        <f>+VLOOKUP(AT$3,Provisiones!$C$38:$CV$76,Costo_provisiones!$B35,0)</f>
        <v>3.3475195570493459</v>
      </c>
      <c r="AU35" s="4">
        <f>+VLOOKUP(AU$3,Provisiones!$C$38:$CV$76,Costo_provisiones!$B35,0)</f>
        <v>3.0230659697058573</v>
      </c>
      <c r="AV35" s="4">
        <v>3.4454452140991298</v>
      </c>
      <c r="AW35" s="4">
        <f>+VLOOKUP(AW$3,Provisiones!$C$38:$CV$76,Costo_provisiones!$B35,0)</f>
        <v>4.0889437606952654</v>
      </c>
      <c r="AX35" s="4">
        <f>+VLOOKUP(AX$3,Provisiones!$C$38:$CV$76,Costo_provisiones!$B35,0)</f>
        <v>5.4256138392843249</v>
      </c>
      <c r="AY35" s="4">
        <f>+VLOOKUP(AY$3,Provisiones!$C$38:$CV$76,Costo_provisiones!$B35,0)</f>
        <v>3.0611251800483417</v>
      </c>
    </row>
    <row r="36" spans="2:51" ht="16.5" x14ac:dyDescent="0.3">
      <c r="B36">
        <v>34</v>
      </c>
      <c r="C36" s="3">
        <v>41882</v>
      </c>
      <c r="D36" s="4">
        <f>+VLOOKUP(D$3,Provisiones!$C$5:$CV$15,Costo_provisiones!$B36,FALSE)</f>
        <v>0.56384518922123028</v>
      </c>
      <c r="E36" s="4">
        <f>+VLOOKUP(E$3,Provisiones!$C$5:$CV$15,Costo_provisiones!$B36,FALSE)</f>
        <v>1.2715712489039819</v>
      </c>
      <c r="F36" s="4">
        <f>+VLOOKUP(F$3,Provisiones!$C$5:$CV$15,Costo_provisiones!$B36,FALSE)</f>
        <v>2.3060407813194144</v>
      </c>
      <c r="G36" s="4">
        <f>+VLOOKUP(G$3,Provisiones!$C$5:$CV$15,Costo_provisiones!$B36,FALSE)</f>
        <v>1.4133820669462946</v>
      </c>
      <c r="H36" s="4">
        <f>+VLOOKUP(H$3,Provisiones!$C$5:$CV$15,Costo_provisiones!$B36,FALSE)</f>
        <v>2.2868029648452572</v>
      </c>
      <c r="I36" s="4">
        <f>+VLOOKUP(I$3,Provisiones!$C$5:$CV$15,Costo_provisiones!$B36,FALSE)</f>
        <v>1.9180139508402356</v>
      </c>
      <c r="J36" s="4">
        <f>+VLOOKUP(J$3,Provisiones!$C$5:$CV$15,Costo_provisiones!$B36,FALSE)</f>
        <v>1.9642928951367478</v>
      </c>
      <c r="K36" s="4">
        <f>+VLOOKUP(K$3,Provisiones!$C$5:$CV$15,Costo_provisiones!$B36,FALSE)</f>
        <v>1.3321116737389558</v>
      </c>
      <c r="L36" s="4">
        <f>+VLOOKUP(L$3,Provisiones!$C$5:$CV$15,Costo_provisiones!$B36,FALSE)</f>
        <v>2.2349612176070224</v>
      </c>
      <c r="M36" s="4">
        <f>+VLOOKUP(M$3,Provisiones!$C$5:$CV$15,Costo_provisiones!$B36,FALSE)</f>
        <v>2.1040720715797292</v>
      </c>
      <c r="N36" s="4">
        <f>+VLOOKUP(N$3,Provisiones!$C$38:$CV$76,Costo_provisiones!$B36,0)</f>
        <v>4.8849804093661149</v>
      </c>
      <c r="O36" s="4">
        <f>+VLOOKUP(O$3,Provisiones!$C$38:$CV$76,Costo_provisiones!$B36,0)</f>
        <v>5.4470578998596624</v>
      </c>
      <c r="P36" s="4">
        <f>+VLOOKUP(P$3,Provisiones!$C$38:$CV$76,Costo_provisiones!$B36,0)</f>
        <v>1.9081563007028692</v>
      </c>
      <c r="Q36" s="4">
        <f>+VLOOKUP(Q$3,Provisiones!$C$38:$CV$76,Costo_provisiones!$B36,0)</f>
        <v>4.7394587262085421</v>
      </c>
      <c r="R36" s="4">
        <f>+VLOOKUP(R$3,Provisiones!$C$38:$CV$76,Costo_provisiones!$B36,0)</f>
        <v>0</v>
      </c>
      <c r="S36" s="4">
        <f>+VLOOKUP(S$3,Provisiones!$C$38:$CV$76,Costo_provisiones!$B36,0)</f>
        <v>5.6149386777448314</v>
      </c>
      <c r="T36" s="4">
        <f>+VLOOKUP(T$3,Provisiones!$C$38:$CV$76,Costo_provisiones!$B36,0)</f>
        <v>2.9107337835816458</v>
      </c>
      <c r="U36" s="4">
        <f>+VLOOKUP(U$3,Provisiones!$C$38:$CV$76,Costo_provisiones!$B36,0)</f>
        <v>2.8354798553993854</v>
      </c>
      <c r="V36" s="4">
        <f>+VLOOKUP(V$3,Provisiones!$C$38:$CV$76,Costo_provisiones!$B36,0)</f>
        <v>2.3973181391643257</v>
      </c>
      <c r="W36" s="4">
        <f>+VLOOKUP(W$3,Provisiones!$C$38:$CV$76,Costo_provisiones!$B36,0)</f>
        <v>4.7085944756370717</v>
      </c>
      <c r="X36" s="4">
        <f>+VLOOKUP(X$3,Provisiones!$C$38:$CV$76,Costo_provisiones!$B36,0)</f>
        <v>4.436121380565015</v>
      </c>
      <c r="Y36" s="4">
        <f>+VLOOKUP(Y$3,Provisiones!$C$38:$CV$76,Costo_provisiones!$B36,0)</f>
        <v>3.8145067117433364</v>
      </c>
      <c r="Z36" s="4">
        <f>+VLOOKUP(Z$3,Provisiones!$C$38:$CV$76,Costo_provisiones!$B36,0)</f>
        <v>0</v>
      </c>
      <c r="AA36" s="4">
        <f>+VLOOKUP(AA$3,Provisiones!$C$38:$CV$76,Costo_provisiones!$B36,0)</f>
        <v>0</v>
      </c>
      <c r="AB36" s="4">
        <f>+VLOOKUP(AB$3,Provisiones!$C$38:$CV$76,Costo_provisiones!$B36,0)</f>
        <v>3.147318983137227</v>
      </c>
      <c r="AC36" s="4">
        <f>+VLOOKUP(AC$3,Provisiones!$C$38:$CV$76,Costo_provisiones!$B36,0)</f>
        <v>4.0288158551283892</v>
      </c>
      <c r="AD36" s="4">
        <f>+VLOOKUP(AD$3,Provisiones!$C$38:$CV$76,Costo_provisiones!$B36,0)</f>
        <v>11.522121336559721</v>
      </c>
      <c r="AE36" s="4">
        <f>+VLOOKUP(AE$3,Provisiones!$C$38:$CV$76,Costo_provisiones!$B36,0)</f>
        <v>2.1367284120278827</v>
      </c>
      <c r="AF36" s="4">
        <f>+VLOOKUP(AF$3,Provisiones!$C$38:$CV$76,Costo_provisiones!$B36,0)</f>
        <v>2.0542291565757695</v>
      </c>
      <c r="AG36" s="4">
        <f>+VLOOKUP(AG$3,Provisiones!$C$38:$CV$76,Costo_provisiones!$B36,0)</f>
        <v>4.2913964584822137</v>
      </c>
      <c r="AH36" s="4">
        <f>+VLOOKUP(AH$3,Provisiones!$C$38:$CV$76,Costo_provisiones!$B36,0)</f>
        <v>7.6772510454405074</v>
      </c>
      <c r="AI36" s="4">
        <f>+VLOOKUP(AI$3,Provisiones!$C$38:$CV$76,Costo_provisiones!$B36,0)</f>
        <v>3.4149094027832874</v>
      </c>
      <c r="AJ36" s="4">
        <f>+VLOOKUP(AJ$3,Provisiones!$C$38:$CV$76,Costo_provisiones!$B36,0)</f>
        <v>7.8980793961033458</v>
      </c>
      <c r="AK36" s="4">
        <f>+VLOOKUP(AK$3,Provisiones!$C$38:$CV$76,Costo_provisiones!$B36,0)</f>
        <v>2.5411912511261967</v>
      </c>
      <c r="AL36" s="4">
        <f>+VLOOKUP(AL$3,Provisiones!$C$38:$CV$76,Costo_provisiones!$B36,0)</f>
        <v>7.309273698107047</v>
      </c>
      <c r="AM36" s="4">
        <f>+VLOOKUP(AM$3,Provisiones!$C$38:$CV$76,Costo_provisiones!$B36,0)</f>
        <v>3.4546401164436942</v>
      </c>
      <c r="AN36" s="4">
        <f>+VLOOKUP(AN$3,Provisiones!$C$38:$CV$76,Costo_provisiones!$B36,0)</f>
        <v>6.5706859016262635</v>
      </c>
      <c r="AO36" s="4">
        <f>+VLOOKUP(AO$3,Provisiones!$C$38:$CV$76,Costo_provisiones!$B36,0)</f>
        <v>-1.8916172230865391</v>
      </c>
      <c r="AP36" s="4">
        <f>+VLOOKUP(AP$3,Provisiones!$C$38:$CV$76,Costo_provisiones!$B36,0)</f>
        <v>10.914985856706892</v>
      </c>
      <c r="AQ36" s="4">
        <f>+VLOOKUP(AQ$3,Provisiones!$C$38:$CV$76,Costo_provisiones!$B36,0)</f>
        <v>8.4158679671253633</v>
      </c>
      <c r="AR36" s="4">
        <f>+VLOOKUP(AR$3,Provisiones!$C$38:$CV$76,Costo_provisiones!$B36,0)</f>
        <v>5.9762452782370623</v>
      </c>
      <c r="AS36" s="4">
        <f>+VLOOKUP(AS$3,Provisiones!$C$38:$CV$76,Costo_provisiones!$B36,0)</f>
        <v>3.6017334000731394</v>
      </c>
      <c r="AT36" s="4">
        <f>+VLOOKUP(AT$3,Provisiones!$C$38:$CV$76,Costo_provisiones!$B36,0)</f>
        <v>3.0581320595404575</v>
      </c>
      <c r="AU36" s="4">
        <f>+VLOOKUP(AU$3,Provisiones!$C$38:$CV$76,Costo_provisiones!$B36,0)</f>
        <v>2.9223261862536209</v>
      </c>
      <c r="AV36" s="4">
        <v>3.2623657642545898</v>
      </c>
      <c r="AW36" s="4">
        <f>+VLOOKUP(AW$3,Provisiones!$C$38:$CV$76,Costo_provisiones!$B36,0)</f>
        <v>4.0017999637196366</v>
      </c>
      <c r="AX36" s="4">
        <f>+VLOOKUP(AX$3,Provisiones!$C$38:$CV$76,Costo_provisiones!$B36,0)</f>
        <v>5.307540695714601</v>
      </c>
      <c r="AY36" s="4">
        <f>+VLOOKUP(AY$3,Provisiones!$C$38:$CV$76,Costo_provisiones!$B36,0)</f>
        <v>3.097781559113991</v>
      </c>
    </row>
    <row r="37" spans="2:51" ht="16.5" x14ac:dyDescent="0.3">
      <c r="B37">
        <v>35</v>
      </c>
      <c r="C37" s="3">
        <v>41912</v>
      </c>
      <c r="D37" s="4">
        <f>+VLOOKUP(D$3,Provisiones!$C$5:$CV$15,Costo_provisiones!$B37,FALSE)</f>
        <v>0.60368284221439228</v>
      </c>
      <c r="E37" s="4">
        <f>+VLOOKUP(E$3,Provisiones!$C$5:$CV$15,Costo_provisiones!$B37,FALSE)</f>
        <v>1.348040173586595</v>
      </c>
      <c r="F37" s="4">
        <f>+VLOOKUP(F$3,Provisiones!$C$5:$CV$15,Costo_provisiones!$B37,FALSE)</f>
        <v>2.408759849259646</v>
      </c>
      <c r="G37" s="4">
        <f>+VLOOKUP(G$3,Provisiones!$C$5:$CV$15,Costo_provisiones!$B37,FALSE)</f>
        <v>1.4037784028475138</v>
      </c>
      <c r="H37" s="4">
        <f>+VLOOKUP(H$3,Provisiones!$C$5:$CV$15,Costo_provisiones!$B37,FALSE)</f>
        <v>2.4357599499331228</v>
      </c>
      <c r="I37" s="4">
        <f>+VLOOKUP(I$3,Provisiones!$C$5:$CV$15,Costo_provisiones!$B37,FALSE)</f>
        <v>1.8714543748484129</v>
      </c>
      <c r="J37" s="4">
        <f>+VLOOKUP(J$3,Provisiones!$C$5:$CV$15,Costo_provisiones!$B37,FALSE)</f>
        <v>1.9593062892628843</v>
      </c>
      <c r="K37" s="4">
        <f>+VLOOKUP(K$3,Provisiones!$C$5:$CV$15,Costo_provisiones!$B37,FALSE)</f>
        <v>1.28533756763179</v>
      </c>
      <c r="L37" s="4">
        <f>+VLOOKUP(L$3,Provisiones!$C$5:$CV$15,Costo_provisiones!$B37,FALSE)</f>
        <v>2.199134496493651</v>
      </c>
      <c r="M37" s="4">
        <f>+VLOOKUP(M$3,Provisiones!$C$5:$CV$15,Costo_provisiones!$B37,FALSE)</f>
        <v>2.0820783610226021</v>
      </c>
      <c r="N37" s="4">
        <f>+VLOOKUP(N$3,Provisiones!$C$38:$CV$76,Costo_provisiones!$B37,0)</f>
        <v>4.9532644164374355</v>
      </c>
      <c r="O37" s="4">
        <f>+VLOOKUP(O$3,Provisiones!$C$38:$CV$76,Costo_provisiones!$B37,0)</f>
        <v>5.4941084215895346</v>
      </c>
      <c r="P37" s="4">
        <f>+VLOOKUP(P$3,Provisiones!$C$38:$CV$76,Costo_provisiones!$B37,0)</f>
        <v>1.9007193101177371</v>
      </c>
      <c r="Q37" s="4">
        <f>+VLOOKUP(Q$3,Provisiones!$C$38:$CV$76,Costo_provisiones!$B37,0)</f>
        <v>4.7077266587234927</v>
      </c>
      <c r="R37" s="4">
        <f>+VLOOKUP(R$3,Provisiones!$C$38:$CV$76,Costo_provisiones!$B37,0)</f>
        <v>1.7619617157539922</v>
      </c>
      <c r="S37" s="4">
        <f>+VLOOKUP(S$3,Provisiones!$C$38:$CV$76,Costo_provisiones!$B37,0)</f>
        <v>5.3317340002122933</v>
      </c>
      <c r="T37" s="4">
        <f>+VLOOKUP(T$3,Provisiones!$C$38:$CV$76,Costo_provisiones!$B37,0)</f>
        <v>3.1477140645031354</v>
      </c>
      <c r="U37" s="4">
        <f>+VLOOKUP(U$3,Provisiones!$C$38:$CV$76,Costo_provisiones!$B37,0)</f>
        <v>21.640703806932343</v>
      </c>
      <c r="V37" s="4">
        <f>+VLOOKUP(V$3,Provisiones!$C$38:$CV$76,Costo_provisiones!$B37,0)</f>
        <v>2.489956283347587</v>
      </c>
      <c r="W37" s="4">
        <f>+VLOOKUP(W$3,Provisiones!$C$38:$CV$76,Costo_provisiones!$B37,0)</f>
        <v>4.5738075468794648</v>
      </c>
      <c r="X37" s="4">
        <f>+VLOOKUP(X$3,Provisiones!$C$38:$CV$76,Costo_provisiones!$B37,0)</f>
        <v>4.4117440209961014</v>
      </c>
      <c r="Y37" s="4">
        <f>+VLOOKUP(Y$3,Provisiones!$C$38:$CV$76,Costo_provisiones!$B37,0)</f>
        <v>3.658494151028159</v>
      </c>
      <c r="Z37" s="4">
        <f>+VLOOKUP(Z$3,Provisiones!$C$38:$CV$76,Costo_provisiones!$B37,0)</f>
        <v>0</v>
      </c>
      <c r="AA37" s="4">
        <f>+VLOOKUP(AA$3,Provisiones!$C$38:$CV$76,Costo_provisiones!$B37,0)</f>
        <v>0</v>
      </c>
      <c r="AB37" s="4">
        <f>+VLOOKUP(AB$3,Provisiones!$C$38:$CV$76,Costo_provisiones!$B37,0)</f>
        <v>2.8039125582886246</v>
      </c>
      <c r="AC37" s="4">
        <f>+VLOOKUP(AC$3,Provisiones!$C$38:$CV$76,Costo_provisiones!$B37,0)</f>
        <v>4.2122879871547791</v>
      </c>
      <c r="AD37" s="4">
        <f>+VLOOKUP(AD$3,Provisiones!$C$38:$CV$76,Costo_provisiones!$B37,0)</f>
        <v>11.261488907608658</v>
      </c>
      <c r="AE37" s="4">
        <f>+VLOOKUP(AE$3,Provisiones!$C$38:$CV$76,Costo_provisiones!$B37,0)</f>
        <v>2.0649273175680301</v>
      </c>
      <c r="AF37" s="4">
        <f>+VLOOKUP(AF$3,Provisiones!$C$38:$CV$76,Costo_provisiones!$B37,0)</f>
        <v>1.9722658346921871</v>
      </c>
      <c r="AG37" s="4">
        <f>+VLOOKUP(AG$3,Provisiones!$C$38:$CV$76,Costo_provisiones!$B37,0)</f>
        <v>4.3652562079911705</v>
      </c>
      <c r="AH37" s="4">
        <f>+VLOOKUP(AH$3,Provisiones!$C$38:$CV$76,Costo_provisiones!$B37,0)</f>
        <v>8.5855506845901033</v>
      </c>
      <c r="AI37" s="4">
        <f>+VLOOKUP(AI$3,Provisiones!$C$38:$CV$76,Costo_provisiones!$B37,0)</f>
        <v>3.3626481724653425</v>
      </c>
      <c r="AJ37" s="4">
        <f>+VLOOKUP(AJ$3,Provisiones!$C$38:$CV$76,Costo_provisiones!$B37,0)</f>
        <v>7.8484916203864676</v>
      </c>
      <c r="AK37" s="4">
        <f>+VLOOKUP(AK$3,Provisiones!$C$38:$CV$76,Costo_provisiones!$B37,0)</f>
        <v>2.2641476902065105</v>
      </c>
      <c r="AL37" s="4">
        <f>+VLOOKUP(AL$3,Provisiones!$C$38:$CV$76,Costo_provisiones!$B37,0)</f>
        <v>7.3985500143242344</v>
      </c>
      <c r="AM37" s="4">
        <f>+VLOOKUP(AM$3,Provisiones!$C$38:$CV$76,Costo_provisiones!$B37,0)</f>
        <v>3.5412199434028362</v>
      </c>
      <c r="AN37" s="4">
        <f>+VLOOKUP(AN$3,Provisiones!$C$38:$CV$76,Costo_provisiones!$B37,0)</f>
        <v>6.5352378169019536</v>
      </c>
      <c r="AO37" s="4">
        <f>+VLOOKUP(AO$3,Provisiones!$C$38:$CV$76,Costo_provisiones!$B37,0)</f>
        <v>-2.339917287566645</v>
      </c>
      <c r="AP37" s="4">
        <f>+VLOOKUP(AP$3,Provisiones!$C$38:$CV$76,Costo_provisiones!$B37,0)</f>
        <v>10.234079748227327</v>
      </c>
      <c r="AQ37" s="4">
        <f>+VLOOKUP(AQ$3,Provisiones!$C$38:$CV$76,Costo_provisiones!$B37,0)</f>
        <v>9.006549015028293</v>
      </c>
      <c r="AR37" s="4">
        <f>+VLOOKUP(AR$3,Provisiones!$C$38:$CV$76,Costo_provisiones!$B37,0)</f>
        <v>6.1451057119477497</v>
      </c>
      <c r="AS37" s="4">
        <f>+VLOOKUP(AS$3,Provisiones!$C$38:$CV$76,Costo_provisiones!$B37,0)</f>
        <v>3.5382447207735104</v>
      </c>
      <c r="AT37" s="4">
        <f>+VLOOKUP(AT$3,Provisiones!$C$38:$CV$76,Costo_provisiones!$B37,0)</f>
        <v>2.6913325580967959</v>
      </c>
      <c r="AU37" s="4">
        <f>+VLOOKUP(AU$3,Provisiones!$C$38:$CV$76,Costo_provisiones!$B37,0)</f>
        <v>2.9626121467626212</v>
      </c>
      <c r="AV37" s="4">
        <v>2.9784983832083101</v>
      </c>
      <c r="AW37" s="4">
        <f>+VLOOKUP(AW$3,Provisiones!$C$38:$CV$76,Costo_provisiones!$B37,0)</f>
        <v>3.9316710403593516</v>
      </c>
      <c r="AX37" s="4">
        <f>+VLOOKUP(AX$3,Provisiones!$C$38:$CV$76,Costo_provisiones!$B37,0)</f>
        <v>5.2771714711700177</v>
      </c>
      <c r="AY37" s="4">
        <f>+VLOOKUP(AY$3,Provisiones!$C$38:$CV$76,Costo_provisiones!$B37,0)</f>
        <v>2.9883629345653127</v>
      </c>
    </row>
    <row r="38" spans="2:51" ht="16.5" x14ac:dyDescent="0.3">
      <c r="B38">
        <v>36</v>
      </c>
      <c r="C38" s="3">
        <v>41943</v>
      </c>
      <c r="D38" s="4">
        <f>+VLOOKUP(D$3,Provisiones!$C$5:$CV$15,Costo_provisiones!$B38,FALSE)</f>
        <v>0.58146575839550318</v>
      </c>
      <c r="E38" s="4">
        <f>+VLOOKUP(E$3,Provisiones!$C$5:$CV$15,Costo_provisiones!$B38,FALSE)</f>
        <v>1.3714012754165512</v>
      </c>
      <c r="F38" s="4">
        <f>+VLOOKUP(F$3,Provisiones!$C$5:$CV$15,Costo_provisiones!$B38,FALSE)</f>
        <v>2.4883361972972269</v>
      </c>
      <c r="G38" s="4">
        <f>+VLOOKUP(G$3,Provisiones!$C$5:$CV$15,Costo_provisiones!$B38,FALSE)</f>
        <v>1.376971245968964</v>
      </c>
      <c r="H38" s="4">
        <f>+VLOOKUP(H$3,Provisiones!$C$5:$CV$15,Costo_provisiones!$B38,FALSE)</f>
        <v>2.4096591970547658</v>
      </c>
      <c r="I38" s="4">
        <f>+VLOOKUP(I$3,Provisiones!$C$5:$CV$15,Costo_provisiones!$B38,FALSE)</f>
        <v>1.8901207433323033</v>
      </c>
      <c r="J38" s="4">
        <f>+VLOOKUP(J$3,Provisiones!$C$5:$CV$15,Costo_provisiones!$B38,FALSE)</f>
        <v>1.9513889959931596</v>
      </c>
      <c r="K38" s="4">
        <f>+VLOOKUP(K$3,Provisiones!$C$5:$CV$15,Costo_provisiones!$B38,FALSE)</f>
        <v>1.2782530337004334</v>
      </c>
      <c r="L38" s="4">
        <f>+VLOOKUP(L$3,Provisiones!$C$5:$CV$15,Costo_provisiones!$B38,FALSE)</f>
        <v>2.1566148601004342</v>
      </c>
      <c r="M38" s="4">
        <f>+VLOOKUP(M$3,Provisiones!$C$5:$CV$15,Costo_provisiones!$B38,FALSE)</f>
        <v>2.0682139887512641</v>
      </c>
      <c r="N38" s="4">
        <f>+VLOOKUP(N$3,Provisiones!$C$38:$CV$76,Costo_provisiones!$B38,0)</f>
        <v>4.9885118870470162</v>
      </c>
      <c r="O38" s="4">
        <f>+VLOOKUP(O$3,Provisiones!$C$38:$CV$76,Costo_provisiones!$B38,0)</f>
        <v>5.7521950593303233</v>
      </c>
      <c r="P38" s="4">
        <f>+VLOOKUP(P$3,Provisiones!$C$38:$CV$76,Costo_provisiones!$B38,0)</f>
        <v>1.8728351836523633</v>
      </c>
      <c r="Q38" s="4">
        <f>+VLOOKUP(Q$3,Provisiones!$C$38:$CV$76,Costo_provisiones!$B38,0)</f>
        <v>4.688991381835721</v>
      </c>
      <c r="R38" s="4">
        <f>+VLOOKUP(R$3,Provisiones!$C$38:$CV$76,Costo_provisiones!$B38,0)</f>
        <v>2.3039453872633686</v>
      </c>
      <c r="S38" s="4">
        <f>+VLOOKUP(S$3,Provisiones!$C$38:$CV$76,Costo_provisiones!$B38,0)</f>
        <v>5.8085093234375744</v>
      </c>
      <c r="T38" s="4">
        <f>+VLOOKUP(T$3,Provisiones!$C$38:$CV$76,Costo_provisiones!$B38,0)</f>
        <v>3.7576296925405033</v>
      </c>
      <c r="U38" s="4">
        <f>+VLOOKUP(U$3,Provisiones!$C$38:$CV$76,Costo_provisiones!$B38,0)</f>
        <v>20.713458625630214</v>
      </c>
      <c r="V38" s="4">
        <f>+VLOOKUP(V$3,Provisiones!$C$38:$CV$76,Costo_provisiones!$B38,0)</f>
        <v>2.6790459619681712</v>
      </c>
      <c r="W38" s="4">
        <f>+VLOOKUP(W$3,Provisiones!$C$38:$CV$76,Costo_provisiones!$B38,0)</f>
        <v>4.4041200271113068</v>
      </c>
      <c r="X38" s="4">
        <f>+VLOOKUP(X$3,Provisiones!$C$38:$CV$76,Costo_provisiones!$B38,0)</f>
        <v>4.4432037796856312</v>
      </c>
      <c r="Y38" s="4">
        <f>+VLOOKUP(Y$3,Provisiones!$C$38:$CV$76,Costo_provisiones!$B38,0)</f>
        <v>3.4526924836738604</v>
      </c>
      <c r="Z38" s="4">
        <f>+VLOOKUP(Z$3,Provisiones!$C$38:$CV$76,Costo_provisiones!$B38,0)</f>
        <v>0</v>
      </c>
      <c r="AA38" s="4">
        <f>+VLOOKUP(AA$3,Provisiones!$C$38:$CV$76,Costo_provisiones!$B38,0)</f>
        <v>0</v>
      </c>
      <c r="AB38" s="4">
        <f>+VLOOKUP(AB$3,Provisiones!$C$38:$CV$76,Costo_provisiones!$B38,0)</f>
        <v>2.8396082853513196</v>
      </c>
      <c r="AC38" s="4">
        <f>+VLOOKUP(AC$3,Provisiones!$C$38:$CV$76,Costo_provisiones!$B38,0)</f>
        <v>4.4096584042777813</v>
      </c>
      <c r="AD38" s="4">
        <f>+VLOOKUP(AD$3,Provisiones!$C$38:$CV$76,Costo_provisiones!$B38,0)</f>
        <v>11.340333332503349</v>
      </c>
      <c r="AE38" s="4">
        <f>+VLOOKUP(AE$3,Provisiones!$C$38:$CV$76,Costo_provisiones!$B38,0)</f>
        <v>2.1480370120329164</v>
      </c>
      <c r="AF38" s="4">
        <f>+VLOOKUP(AF$3,Provisiones!$C$38:$CV$76,Costo_provisiones!$B38,0)</f>
        <v>2.0258056050977515</v>
      </c>
      <c r="AG38" s="4">
        <f>+VLOOKUP(AG$3,Provisiones!$C$38:$CV$76,Costo_provisiones!$B38,0)</f>
        <v>4.4147946943758161</v>
      </c>
      <c r="AH38" s="4">
        <f>+VLOOKUP(AH$3,Provisiones!$C$38:$CV$76,Costo_provisiones!$B38,0)</f>
        <v>8.8981885411057249</v>
      </c>
      <c r="AI38" s="4">
        <f>+VLOOKUP(AI$3,Provisiones!$C$38:$CV$76,Costo_provisiones!$B38,0)</f>
        <v>3.37720201931233</v>
      </c>
      <c r="AJ38" s="4">
        <f>+VLOOKUP(AJ$3,Provisiones!$C$38:$CV$76,Costo_provisiones!$B38,0)</f>
        <v>7.9295045432569999</v>
      </c>
      <c r="AK38" s="4">
        <f>+VLOOKUP(AK$3,Provisiones!$C$38:$CV$76,Costo_provisiones!$B38,0)</f>
        <v>2.1084067103395778</v>
      </c>
      <c r="AL38" s="4">
        <f>+VLOOKUP(AL$3,Provisiones!$C$38:$CV$76,Costo_provisiones!$B38,0)</f>
        <v>7.5974250163337489</v>
      </c>
      <c r="AM38" s="4">
        <f>+VLOOKUP(AM$3,Provisiones!$C$38:$CV$76,Costo_provisiones!$B38,0)</f>
        <v>3.6761349192102126</v>
      </c>
      <c r="AN38" s="4">
        <f>+VLOOKUP(AN$3,Provisiones!$C$38:$CV$76,Costo_provisiones!$B38,0)</f>
        <v>6.7593759857432474</v>
      </c>
      <c r="AO38" s="4">
        <f>+VLOOKUP(AO$3,Provisiones!$C$38:$CV$76,Costo_provisiones!$B38,0)</f>
        <v>-2.3233186424614742</v>
      </c>
      <c r="AP38" s="4">
        <f>+VLOOKUP(AP$3,Provisiones!$C$38:$CV$76,Costo_provisiones!$B38,0)</f>
        <v>9.949781035252057</v>
      </c>
      <c r="AQ38" s="4">
        <f>+VLOOKUP(AQ$3,Provisiones!$C$38:$CV$76,Costo_provisiones!$B38,0)</f>
        <v>10.023642415306897</v>
      </c>
      <c r="AR38" s="4">
        <f>+VLOOKUP(AR$3,Provisiones!$C$38:$CV$76,Costo_provisiones!$B38,0)</f>
        <v>6.2528403726303541</v>
      </c>
      <c r="AS38" s="4">
        <f>+VLOOKUP(AS$3,Provisiones!$C$38:$CV$76,Costo_provisiones!$B38,0)</f>
        <v>3.4514546912629771</v>
      </c>
      <c r="AT38" s="4">
        <f>+VLOOKUP(AT$3,Provisiones!$C$38:$CV$76,Costo_provisiones!$B38,0)</f>
        <v>2.1005010676540117</v>
      </c>
      <c r="AU38" s="4">
        <f>+VLOOKUP(AU$3,Provisiones!$C$38:$CV$76,Costo_provisiones!$B38,0)</f>
        <v>2.9114437703023546</v>
      </c>
      <c r="AV38" s="4">
        <v>2.9006186265129701</v>
      </c>
      <c r="AW38" s="4">
        <f>+VLOOKUP(AW$3,Provisiones!$C$38:$CV$76,Costo_provisiones!$B38,0)</f>
        <v>4.1067486112746003</v>
      </c>
      <c r="AX38" s="4">
        <f>+VLOOKUP(AX$3,Provisiones!$C$38:$CV$76,Costo_provisiones!$B38,0)</f>
        <v>5.1311154569582298</v>
      </c>
      <c r="AY38" s="4">
        <f>+VLOOKUP(AY$3,Provisiones!$C$38:$CV$76,Costo_provisiones!$B38,0)</f>
        <v>2.7130589273821295</v>
      </c>
    </row>
    <row r="39" spans="2:51" ht="16.5" x14ac:dyDescent="0.3">
      <c r="B39">
        <v>37</v>
      </c>
      <c r="C39" s="3">
        <v>41973</v>
      </c>
      <c r="D39" s="4">
        <f>+VLOOKUP(D$3,Provisiones!$C$5:$CV$15,Costo_provisiones!$B39,FALSE)</f>
        <v>0.59065503818816434</v>
      </c>
      <c r="E39" s="4">
        <f>+VLOOKUP(E$3,Provisiones!$C$5:$CV$15,Costo_provisiones!$B39,FALSE)</f>
        <v>1.5364319321759281</v>
      </c>
      <c r="F39" s="4">
        <f>+VLOOKUP(F$3,Provisiones!$C$5:$CV$15,Costo_provisiones!$B39,FALSE)</f>
        <v>2.4833861040421907</v>
      </c>
      <c r="G39" s="4">
        <f>+VLOOKUP(G$3,Provisiones!$C$5:$CV$15,Costo_provisiones!$B39,FALSE)</f>
        <v>1.4069880637086916</v>
      </c>
      <c r="H39" s="4">
        <f>+VLOOKUP(H$3,Provisiones!$C$5:$CV$15,Costo_provisiones!$B39,FALSE)</f>
        <v>2.3542071570781049</v>
      </c>
      <c r="I39" s="4">
        <f>+VLOOKUP(I$3,Provisiones!$C$5:$CV$15,Costo_provisiones!$B39,FALSE)</f>
        <v>1.8353760593479578</v>
      </c>
      <c r="J39" s="4">
        <f>+VLOOKUP(J$3,Provisiones!$C$5:$CV$15,Costo_provisiones!$B39,FALSE)</f>
        <v>1.9531201789241455</v>
      </c>
      <c r="K39" s="4">
        <f>+VLOOKUP(K$3,Provisiones!$C$5:$CV$15,Costo_provisiones!$B39,FALSE)</f>
        <v>1.2288938240152438</v>
      </c>
      <c r="L39" s="4">
        <f>+VLOOKUP(L$3,Provisiones!$C$5:$CV$15,Costo_provisiones!$B39,FALSE)</f>
        <v>1.6545230685796615</v>
      </c>
      <c r="M39" s="4">
        <f>+VLOOKUP(M$3,Provisiones!$C$5:$CV$15,Costo_provisiones!$B39,FALSE)</f>
        <v>1.8581381522047369</v>
      </c>
      <c r="N39" s="4">
        <f>+VLOOKUP(N$3,Provisiones!$C$38:$CV$76,Costo_provisiones!$B39,0)</f>
        <v>4.9450573872274823</v>
      </c>
      <c r="O39" s="4">
        <f>+VLOOKUP(O$3,Provisiones!$C$38:$CV$76,Costo_provisiones!$B39,0)</f>
        <v>5.8489062099717506</v>
      </c>
      <c r="P39" s="4">
        <f>+VLOOKUP(P$3,Provisiones!$C$38:$CV$76,Costo_provisiones!$B39,0)</f>
        <v>1.8509970977968444</v>
      </c>
      <c r="Q39" s="4">
        <f>+VLOOKUP(Q$3,Provisiones!$C$38:$CV$76,Costo_provisiones!$B39,0)</f>
        <v>4.658871118937272</v>
      </c>
      <c r="R39" s="4">
        <f>+VLOOKUP(R$3,Provisiones!$C$38:$CV$76,Costo_provisiones!$B39,0)</f>
        <v>2.2837017899759071</v>
      </c>
      <c r="S39" s="4">
        <f>+VLOOKUP(S$3,Provisiones!$C$38:$CV$76,Costo_provisiones!$B39,0)</f>
        <v>5.1365367257140724</v>
      </c>
      <c r="T39" s="4">
        <f>+VLOOKUP(T$3,Provisiones!$C$38:$CV$76,Costo_provisiones!$B39,0)</f>
        <v>3.5217150213923629</v>
      </c>
      <c r="U39" s="4">
        <f>+VLOOKUP(U$3,Provisiones!$C$38:$CV$76,Costo_provisiones!$B39,0)</f>
        <v>19.952885418366858</v>
      </c>
      <c r="V39" s="4">
        <f>+VLOOKUP(V$3,Provisiones!$C$38:$CV$76,Costo_provisiones!$B39,0)</f>
        <v>2.8234641638621376</v>
      </c>
      <c r="W39" s="4">
        <f>+VLOOKUP(W$3,Provisiones!$C$38:$CV$76,Costo_provisiones!$B39,0)</f>
        <v>3.3919110998724169</v>
      </c>
      <c r="X39" s="4">
        <f>+VLOOKUP(X$3,Provisiones!$C$38:$CV$76,Costo_provisiones!$B39,0)</f>
        <v>4.5761572988524204</v>
      </c>
      <c r="Y39" s="4">
        <f>+VLOOKUP(Y$3,Provisiones!$C$38:$CV$76,Costo_provisiones!$B39,0)</f>
        <v>3.2742658974151255</v>
      </c>
      <c r="Z39" s="4">
        <f>+VLOOKUP(Z$3,Provisiones!$C$38:$CV$76,Costo_provisiones!$B39,0)</f>
        <v>0</v>
      </c>
      <c r="AA39" s="4">
        <f>+VLOOKUP(AA$3,Provisiones!$C$38:$CV$76,Costo_provisiones!$B39,0)</f>
        <v>0</v>
      </c>
      <c r="AB39" s="4">
        <f>+VLOOKUP(AB$3,Provisiones!$C$38:$CV$76,Costo_provisiones!$B39,0)</f>
        <v>2.692323475341492</v>
      </c>
      <c r="AC39" s="4">
        <f>+VLOOKUP(AC$3,Provisiones!$C$38:$CV$76,Costo_provisiones!$B39,0)</f>
        <v>4.308144746579293</v>
      </c>
      <c r="AD39" s="4">
        <f>+VLOOKUP(AD$3,Provisiones!$C$38:$CV$76,Costo_provisiones!$B39,0)</f>
        <v>10.544565912760797</v>
      </c>
      <c r="AE39" s="4">
        <f>+VLOOKUP(AE$3,Provisiones!$C$38:$CV$76,Costo_provisiones!$B39,0)</f>
        <v>1.6847940136191886</v>
      </c>
      <c r="AF39" s="4">
        <f>+VLOOKUP(AF$3,Provisiones!$C$38:$CV$76,Costo_provisiones!$B39,0)</f>
        <v>1.9028956922810529</v>
      </c>
      <c r="AG39" s="4">
        <f>+VLOOKUP(AG$3,Provisiones!$C$38:$CV$76,Costo_provisiones!$B39,0)</f>
        <v>4.521618519036612</v>
      </c>
      <c r="AH39" s="4">
        <f>+VLOOKUP(AH$3,Provisiones!$C$38:$CV$76,Costo_provisiones!$B39,0)</f>
        <v>8.9701411168804572</v>
      </c>
      <c r="AI39" s="4">
        <f>+VLOOKUP(AI$3,Provisiones!$C$38:$CV$76,Costo_provisiones!$B39,0)</f>
        <v>3.5768250331225113</v>
      </c>
      <c r="AJ39" s="4">
        <f>+VLOOKUP(AJ$3,Provisiones!$C$38:$CV$76,Costo_provisiones!$B39,0)</f>
        <v>8.0692666449620507</v>
      </c>
      <c r="AK39" s="4">
        <f>+VLOOKUP(AK$3,Provisiones!$C$38:$CV$76,Costo_provisiones!$B39,0)</f>
        <v>2.1416033963287875</v>
      </c>
      <c r="AL39" s="4">
        <f>+VLOOKUP(AL$3,Provisiones!$C$38:$CV$76,Costo_provisiones!$B39,0)</f>
        <v>7.6525948108228787</v>
      </c>
      <c r="AM39" s="4">
        <f>+VLOOKUP(AM$3,Provisiones!$C$38:$CV$76,Costo_provisiones!$B39,0)</f>
        <v>3.6373876494323998</v>
      </c>
      <c r="AN39" s="4">
        <f>+VLOOKUP(AN$3,Provisiones!$C$38:$CV$76,Costo_provisiones!$B39,0)</f>
        <v>6.902395151178335</v>
      </c>
      <c r="AO39" s="4">
        <f>+VLOOKUP(AO$3,Provisiones!$C$38:$CV$76,Costo_provisiones!$B39,0)</f>
        <v>-2.3983024882823201</v>
      </c>
      <c r="AP39" s="4">
        <f>+VLOOKUP(AP$3,Provisiones!$C$38:$CV$76,Costo_provisiones!$B39,0)</f>
        <v>9.3308434376996896</v>
      </c>
      <c r="AQ39" s="4">
        <f>+VLOOKUP(AQ$3,Provisiones!$C$38:$CV$76,Costo_provisiones!$B39,0)</f>
        <v>12.599615039815632</v>
      </c>
      <c r="AR39" s="4">
        <f>+VLOOKUP(AR$3,Provisiones!$C$38:$CV$76,Costo_provisiones!$B39,0)</f>
        <v>6.3049180352209788</v>
      </c>
      <c r="AS39" s="4">
        <f>+VLOOKUP(AS$3,Provisiones!$C$38:$CV$76,Costo_provisiones!$B39,0)</f>
        <v>2.9776828846818639</v>
      </c>
      <c r="AT39" s="4">
        <f>+VLOOKUP(AT$3,Provisiones!$C$38:$CV$76,Costo_provisiones!$B39,0)</f>
        <v>1.5778683792882355</v>
      </c>
      <c r="AU39" s="4">
        <f>+VLOOKUP(AU$3,Provisiones!$C$38:$CV$76,Costo_provisiones!$B39,0)</f>
        <v>2.5678874146871968</v>
      </c>
      <c r="AV39" s="4">
        <v>2.9730456917887</v>
      </c>
      <c r="AW39" s="4">
        <f>+VLOOKUP(AW$3,Provisiones!$C$38:$CV$76,Costo_provisiones!$B39,0)</f>
        <v>3.8406299360760467</v>
      </c>
      <c r="AX39" s="4">
        <f>+VLOOKUP(AX$3,Provisiones!$C$38:$CV$76,Costo_provisiones!$B39,0)</f>
        <v>5.0080317848089679</v>
      </c>
      <c r="AY39" s="4">
        <f>+VLOOKUP(AY$3,Provisiones!$C$38:$CV$76,Costo_provisiones!$B39,0)</f>
        <v>2.5926751178464791</v>
      </c>
    </row>
    <row r="40" spans="2:51" ht="16.5" x14ac:dyDescent="0.3">
      <c r="B40">
        <v>38</v>
      </c>
      <c r="C40" s="3">
        <v>42004</v>
      </c>
      <c r="D40" s="4">
        <f>+VLOOKUP(D$3,Provisiones!$C$5:$CV$15,Costo_provisiones!$B40,FALSE)</f>
        <v>0.54601813191826876</v>
      </c>
      <c r="E40" s="4">
        <f>+VLOOKUP(E$3,Provisiones!$C$5:$CV$15,Costo_provisiones!$B40,FALSE)</f>
        <v>1.776212612729821</v>
      </c>
      <c r="F40" s="4">
        <f>+VLOOKUP(F$3,Provisiones!$C$5:$CV$15,Costo_provisiones!$B40,FALSE)</f>
        <v>2.3758097532668092</v>
      </c>
      <c r="G40" s="4">
        <f>+VLOOKUP(G$3,Provisiones!$C$5:$CV$15,Costo_provisiones!$B40,FALSE)</f>
        <v>1.8450168626765759</v>
      </c>
      <c r="H40" s="4">
        <f>+VLOOKUP(H$3,Provisiones!$C$5:$CV$15,Costo_provisiones!$B40,FALSE)</f>
        <v>2.4874640905368413</v>
      </c>
      <c r="I40" s="4">
        <f>+VLOOKUP(I$3,Provisiones!$C$5:$CV$15,Costo_provisiones!$B40,FALSE)</f>
        <v>1.3900358413596869</v>
      </c>
      <c r="J40" s="4">
        <f>+VLOOKUP(J$3,Provisiones!$C$5:$CV$15,Costo_provisiones!$B40,FALSE)</f>
        <v>1.9998560928930535</v>
      </c>
      <c r="K40" s="4">
        <f>+VLOOKUP(K$3,Provisiones!$C$5:$CV$15,Costo_provisiones!$B40,FALSE)</f>
        <v>1.2284764763955922</v>
      </c>
      <c r="L40" s="4">
        <f>+VLOOKUP(L$3,Provisiones!$C$5:$CV$15,Costo_provisiones!$B40,FALSE)</f>
        <v>2.1282826044596042</v>
      </c>
      <c r="M40" s="4">
        <f>+VLOOKUP(M$3,Provisiones!$C$5:$CV$15,Costo_provisiones!$B40,FALSE)</f>
        <v>1.6713593076816797</v>
      </c>
      <c r="N40" s="4">
        <f>+VLOOKUP(N$3,Provisiones!$C$38:$CV$76,Costo_provisiones!$B40,0)</f>
        <v>4.6430239616588738</v>
      </c>
      <c r="O40" s="4">
        <f>+VLOOKUP(O$3,Provisiones!$C$38:$CV$76,Costo_provisiones!$B40,0)</f>
        <v>5.838078478814233</v>
      </c>
      <c r="P40" s="4">
        <f>+VLOOKUP(P$3,Provisiones!$C$38:$CV$76,Costo_provisiones!$B40,0)</f>
        <v>1.571447912871216</v>
      </c>
      <c r="Q40" s="4">
        <f>+VLOOKUP(Q$3,Provisiones!$C$38:$CV$76,Costo_provisiones!$B40,0)</f>
        <v>4.6096772472489649</v>
      </c>
      <c r="R40" s="4">
        <f>+VLOOKUP(R$3,Provisiones!$C$38:$CV$76,Costo_provisiones!$B40,0)</f>
        <v>2.2707596672153634</v>
      </c>
      <c r="S40" s="4">
        <f>+VLOOKUP(S$3,Provisiones!$C$38:$CV$76,Costo_provisiones!$B40,0)</f>
        <v>4.7528122401224167</v>
      </c>
      <c r="T40" s="4">
        <f>+VLOOKUP(T$3,Provisiones!$C$38:$CV$76,Costo_provisiones!$B40,0)</f>
        <v>3.8289710202599614</v>
      </c>
      <c r="U40" s="4">
        <f>+VLOOKUP(U$3,Provisiones!$C$38:$CV$76,Costo_provisiones!$B40,0)</f>
        <v>19.195754254323234</v>
      </c>
      <c r="V40" s="4">
        <f>+VLOOKUP(V$3,Provisiones!$C$38:$CV$76,Costo_provisiones!$B40,0)</f>
        <v>2.5275304548672715</v>
      </c>
      <c r="W40" s="4">
        <f>+VLOOKUP(W$3,Provisiones!$C$38:$CV$76,Costo_provisiones!$B40,0)</f>
        <v>3.2240492739944617</v>
      </c>
      <c r="X40" s="4">
        <f>+VLOOKUP(X$3,Provisiones!$C$38:$CV$76,Costo_provisiones!$B40,0)</f>
        <v>4.5340144542356162</v>
      </c>
      <c r="Y40" s="4">
        <f>+VLOOKUP(Y$3,Provisiones!$C$38:$CV$76,Costo_provisiones!$B40,0)</f>
        <v>3.2241708537531166</v>
      </c>
      <c r="Z40" s="4">
        <f>+VLOOKUP(Z$3,Provisiones!$C$38:$CV$76,Costo_provisiones!$B40,0)</f>
        <v>0</v>
      </c>
      <c r="AA40" s="4">
        <f>+VLOOKUP(AA$3,Provisiones!$C$38:$CV$76,Costo_provisiones!$B40,0)</f>
        <v>0</v>
      </c>
      <c r="AB40" s="4">
        <f>+VLOOKUP(AB$3,Provisiones!$C$38:$CV$76,Costo_provisiones!$B40,0)</f>
        <v>2.6226046767695399</v>
      </c>
      <c r="AC40" s="4">
        <f>+VLOOKUP(AC$3,Provisiones!$C$38:$CV$76,Costo_provisiones!$B40,0)</f>
        <v>4.1333347324669072</v>
      </c>
      <c r="AD40" s="4">
        <f>+VLOOKUP(AD$3,Provisiones!$C$38:$CV$76,Costo_provisiones!$B40,0)</f>
        <v>10.139998276760762</v>
      </c>
      <c r="AE40" s="4">
        <f>+VLOOKUP(AE$3,Provisiones!$C$38:$CV$76,Costo_provisiones!$B40,0)</f>
        <v>1.7382855588527337</v>
      </c>
      <c r="AF40" s="4">
        <f>+VLOOKUP(AF$3,Provisiones!$C$38:$CV$76,Costo_provisiones!$B40,0)</f>
        <v>1.7863240659523014</v>
      </c>
      <c r="AG40" s="4">
        <f>+VLOOKUP(AG$3,Provisiones!$C$38:$CV$76,Costo_provisiones!$B40,0)</f>
        <v>4.720308800325868</v>
      </c>
      <c r="AH40" s="4">
        <f>+VLOOKUP(AH$3,Provisiones!$C$38:$CV$76,Costo_provisiones!$B40,0)</f>
        <v>8.9033844179955448</v>
      </c>
      <c r="AI40" s="4">
        <f>+VLOOKUP(AI$3,Provisiones!$C$38:$CV$76,Costo_provisiones!$B40,0)</f>
        <v>3.1397018822644598</v>
      </c>
      <c r="AJ40" s="4">
        <f>+VLOOKUP(AJ$3,Provisiones!$C$38:$CV$76,Costo_provisiones!$B40,0)</f>
        <v>7.7980899002264641</v>
      </c>
      <c r="AK40" s="4">
        <f>+VLOOKUP(AK$3,Provisiones!$C$38:$CV$76,Costo_provisiones!$B40,0)</f>
        <v>3.640564387079591</v>
      </c>
      <c r="AL40" s="4">
        <f>+VLOOKUP(AL$3,Provisiones!$C$38:$CV$76,Costo_provisiones!$B40,0)</f>
        <v>7.288866282984408</v>
      </c>
      <c r="AM40" s="4">
        <f>+VLOOKUP(AM$3,Provisiones!$C$38:$CV$76,Costo_provisiones!$B40,0)</f>
        <v>3.5851665944100302</v>
      </c>
      <c r="AN40" s="4">
        <f>+VLOOKUP(AN$3,Provisiones!$C$38:$CV$76,Costo_provisiones!$B40,0)</f>
        <v>7.3824018088259766</v>
      </c>
      <c r="AO40" s="4">
        <f>+VLOOKUP(AO$3,Provisiones!$C$38:$CV$76,Costo_provisiones!$B40,0)</f>
        <v>1.2949920465086302</v>
      </c>
      <c r="AP40" s="4">
        <f>+VLOOKUP(AP$3,Provisiones!$C$38:$CV$76,Costo_provisiones!$B40,0)</f>
        <v>9.2333528362356123</v>
      </c>
      <c r="AQ40" s="4">
        <f>+VLOOKUP(AQ$3,Provisiones!$C$38:$CV$76,Costo_provisiones!$B40,0)</f>
        <v>13.119066316134074</v>
      </c>
      <c r="AR40" s="4">
        <f>+VLOOKUP(AR$3,Provisiones!$C$38:$CV$76,Costo_provisiones!$B40,0)</f>
        <v>6.3021272499584429</v>
      </c>
      <c r="AS40" s="4">
        <f>+VLOOKUP(AS$3,Provisiones!$C$38:$CV$76,Costo_provisiones!$B40,0)</f>
        <v>2.8149816386136246</v>
      </c>
      <c r="AT40" s="4">
        <f>+VLOOKUP(AT$3,Provisiones!$C$38:$CV$76,Costo_provisiones!$B40,0)</f>
        <v>5.7876393027566992</v>
      </c>
      <c r="AU40" s="4">
        <f>+VLOOKUP(AU$3,Provisiones!$C$38:$CV$76,Costo_provisiones!$B40,0)</f>
        <v>2.3210504178610507</v>
      </c>
      <c r="AV40" s="4">
        <v>2.4125097570656102</v>
      </c>
      <c r="AW40" s="4">
        <f>+VLOOKUP(AW$3,Provisiones!$C$38:$CV$76,Costo_provisiones!$B40,0)</f>
        <v>3.8800922703706475</v>
      </c>
      <c r="AX40" s="4">
        <f>+VLOOKUP(AX$3,Provisiones!$C$38:$CV$76,Costo_provisiones!$B40,0)</f>
        <v>4.4130256548171758</v>
      </c>
      <c r="AY40" s="4">
        <f>+VLOOKUP(AY$3,Provisiones!$C$38:$CV$76,Costo_provisiones!$B40,0)</f>
        <v>2.3413882557238224</v>
      </c>
    </row>
    <row r="41" spans="2:51" ht="16.5" x14ac:dyDescent="0.3">
      <c r="B41">
        <v>39</v>
      </c>
      <c r="C41" s="3">
        <v>42035</v>
      </c>
      <c r="D41" s="4">
        <f>+VLOOKUP(D$3,Provisiones!$C$5:$CV$15,Costo_provisiones!$B41,FALSE)</f>
        <v>0.55006783568415452</v>
      </c>
      <c r="E41" s="4">
        <f>+VLOOKUP(E$3,Provisiones!$C$5:$CV$15,Costo_provisiones!$B41,FALSE)</f>
        <v>1.8820218123266408</v>
      </c>
      <c r="F41" s="4">
        <f>+VLOOKUP(F$3,Provisiones!$C$5:$CV$15,Costo_provisiones!$B41,FALSE)</f>
        <v>2.4006224023871723</v>
      </c>
      <c r="G41" s="4">
        <f>+VLOOKUP(G$3,Provisiones!$C$5:$CV$15,Costo_provisiones!$B41,FALSE)</f>
        <v>1.8051358024269346</v>
      </c>
      <c r="H41" s="4">
        <f>+VLOOKUP(H$3,Provisiones!$C$5:$CV$15,Costo_provisiones!$B41,FALSE)</f>
        <v>2.1882723304029326</v>
      </c>
      <c r="I41" s="4">
        <f>+VLOOKUP(I$3,Provisiones!$C$5:$CV$15,Costo_provisiones!$B41,FALSE)</f>
        <v>1.1952270326247134</v>
      </c>
      <c r="J41" s="4">
        <f>+VLOOKUP(J$3,Provisiones!$C$5:$CV$15,Costo_provisiones!$B41,FALSE)</f>
        <v>2.0200116924082701</v>
      </c>
      <c r="K41" s="4">
        <f>+VLOOKUP(K$3,Provisiones!$C$5:$CV$15,Costo_provisiones!$B41,FALSE)</f>
        <v>1.2232267521497451</v>
      </c>
      <c r="L41" s="4">
        <f>+VLOOKUP(L$3,Provisiones!$C$5:$CV$15,Costo_provisiones!$B41,FALSE)</f>
        <v>2.0992080475774775</v>
      </c>
      <c r="M41" s="4">
        <f>+VLOOKUP(M$3,Provisiones!$C$5:$CV$15,Costo_provisiones!$B41,FALSE)</f>
        <v>1.6946672749976417</v>
      </c>
      <c r="N41" s="4">
        <f>+VLOOKUP(N$3,Provisiones!$C$38:$CV$76,Costo_provisiones!$B41,0)</f>
        <v>4.8115364457621812</v>
      </c>
      <c r="O41" s="4">
        <f>+VLOOKUP(O$3,Provisiones!$C$38:$CV$76,Costo_provisiones!$B41,0)</f>
        <v>5.7604333731495645</v>
      </c>
      <c r="P41" s="4">
        <f>+VLOOKUP(P$3,Provisiones!$C$38:$CV$76,Costo_provisiones!$B41,0)</f>
        <v>1.5034509685664637</v>
      </c>
      <c r="Q41" s="4">
        <f>+VLOOKUP(Q$3,Provisiones!$C$38:$CV$76,Costo_provisiones!$B41,0)</f>
        <v>4.6067310251543594</v>
      </c>
      <c r="R41" s="4">
        <f>+VLOOKUP(R$3,Provisiones!$C$38:$CV$76,Costo_provisiones!$B41,0)</f>
        <v>2.1591258241857827</v>
      </c>
      <c r="S41" s="4">
        <f>+VLOOKUP(S$3,Provisiones!$C$38:$CV$76,Costo_provisiones!$B41,0)</f>
        <v>4.6088826693563512</v>
      </c>
      <c r="T41" s="4">
        <f>+VLOOKUP(T$3,Provisiones!$C$38:$CV$76,Costo_provisiones!$B41,0)</f>
        <v>3.6842569755205621</v>
      </c>
      <c r="U41" s="4">
        <f>+VLOOKUP(U$3,Provisiones!$C$38:$CV$76,Costo_provisiones!$B41,0)</f>
        <v>18.868670057400809</v>
      </c>
      <c r="V41" s="4">
        <f>+VLOOKUP(V$3,Provisiones!$C$38:$CV$76,Costo_provisiones!$B41,0)</f>
        <v>2.5320786308492731</v>
      </c>
      <c r="W41" s="4">
        <f>+VLOOKUP(W$3,Provisiones!$C$38:$CV$76,Costo_provisiones!$B41,0)</f>
        <v>3.184171924963755</v>
      </c>
      <c r="X41" s="4">
        <f>+VLOOKUP(X$3,Provisiones!$C$38:$CV$76,Costo_provisiones!$B41,0)</f>
        <v>4.4913113410271199</v>
      </c>
      <c r="Y41" s="4">
        <f>+VLOOKUP(Y$3,Provisiones!$C$38:$CV$76,Costo_provisiones!$B41,0)</f>
        <v>3.0858477994941969</v>
      </c>
      <c r="Z41" s="4">
        <f>+VLOOKUP(Z$3,Provisiones!$C$38:$CV$76,Costo_provisiones!$B41,0)</f>
        <v>0</v>
      </c>
      <c r="AA41" s="4">
        <f>+VLOOKUP(AA$3,Provisiones!$C$38:$CV$76,Costo_provisiones!$B41,0)</f>
        <v>0</v>
      </c>
      <c r="AB41" s="4">
        <f>+VLOOKUP(AB$3,Provisiones!$C$38:$CV$76,Costo_provisiones!$B41,0)</f>
        <v>2.799937443543858</v>
      </c>
      <c r="AC41" s="4">
        <f>+VLOOKUP(AC$3,Provisiones!$C$38:$CV$76,Costo_provisiones!$B41,0)</f>
        <v>4.4411425736005334</v>
      </c>
      <c r="AD41" s="4">
        <f>+VLOOKUP(AD$3,Provisiones!$C$38:$CV$76,Costo_provisiones!$B41,0)</f>
        <v>10.005558976813328</v>
      </c>
      <c r="AE41" s="4">
        <f>+VLOOKUP(AE$3,Provisiones!$C$38:$CV$76,Costo_provisiones!$B41,0)</f>
        <v>1.633824701799742</v>
      </c>
      <c r="AF41" s="4">
        <f>+VLOOKUP(AF$3,Provisiones!$C$38:$CV$76,Costo_provisiones!$B41,0)</f>
        <v>1.7856713348187638</v>
      </c>
      <c r="AG41" s="4">
        <f>+VLOOKUP(AG$3,Provisiones!$C$38:$CV$76,Costo_provisiones!$B41,0)</f>
        <v>4.7776156479209426</v>
      </c>
      <c r="AH41" s="4">
        <f>+VLOOKUP(AH$3,Provisiones!$C$38:$CV$76,Costo_provisiones!$B41,0)</f>
        <v>9.4844971388776838</v>
      </c>
      <c r="AI41" s="4">
        <f>+VLOOKUP(AI$3,Provisiones!$C$38:$CV$76,Costo_provisiones!$B41,0)</f>
        <v>3.1153128750780716</v>
      </c>
      <c r="AJ41" s="4">
        <f>+VLOOKUP(AJ$3,Provisiones!$C$38:$CV$76,Costo_provisiones!$B41,0)</f>
        <v>7.4755628946996024</v>
      </c>
      <c r="AK41" s="4">
        <f>+VLOOKUP(AK$3,Provisiones!$C$38:$CV$76,Costo_provisiones!$B41,0)</f>
        <v>3.8098227255220025</v>
      </c>
      <c r="AL41" s="4">
        <f>+VLOOKUP(AL$3,Provisiones!$C$38:$CV$76,Costo_provisiones!$B41,0)</f>
        <v>7.3325245845042266</v>
      </c>
      <c r="AM41" s="4">
        <f>+VLOOKUP(AM$3,Provisiones!$C$38:$CV$76,Costo_provisiones!$B41,0)</f>
        <v>3.6713682268504999</v>
      </c>
      <c r="AN41" s="4">
        <f>+VLOOKUP(AN$3,Provisiones!$C$38:$CV$76,Costo_provisiones!$B41,0)</f>
        <v>7.4160696703755757</v>
      </c>
      <c r="AO41" s="4">
        <f>+VLOOKUP(AO$3,Provisiones!$C$38:$CV$76,Costo_provisiones!$B41,0)</f>
        <v>1.701576161642554</v>
      </c>
      <c r="AP41" s="4">
        <f>+VLOOKUP(AP$3,Provisiones!$C$38:$CV$76,Costo_provisiones!$B41,0)</f>
        <v>9.3794124676612523</v>
      </c>
      <c r="AQ41" s="4">
        <f>+VLOOKUP(AQ$3,Provisiones!$C$38:$CV$76,Costo_provisiones!$B41,0)</f>
        <v>12.876663405901114</v>
      </c>
      <c r="AR41" s="4">
        <f>+VLOOKUP(AR$3,Provisiones!$C$38:$CV$76,Costo_provisiones!$B41,0)</f>
        <v>6.5213846493273939</v>
      </c>
      <c r="AS41" s="4">
        <f>+VLOOKUP(AS$3,Provisiones!$C$38:$CV$76,Costo_provisiones!$B41,0)</f>
        <v>2.5866888029859831</v>
      </c>
      <c r="AT41" s="4">
        <f>+VLOOKUP(AT$3,Provisiones!$C$38:$CV$76,Costo_provisiones!$B41,0)</f>
        <v>5.6726985958476028</v>
      </c>
      <c r="AU41" s="4">
        <f>+VLOOKUP(AU$3,Provisiones!$C$38:$CV$76,Costo_provisiones!$B41,0)</f>
        <v>2.1413076349811022</v>
      </c>
      <c r="AV41" s="4">
        <v>2.36835840769414</v>
      </c>
      <c r="AW41" s="4">
        <f>+VLOOKUP(AW$3,Provisiones!$C$38:$CV$76,Costo_provisiones!$B41,0)</f>
        <v>3.8541477024027389</v>
      </c>
      <c r="AX41" s="4">
        <f>+VLOOKUP(AX$3,Provisiones!$C$38:$CV$76,Costo_provisiones!$B41,0)</f>
        <v>4.0515694374805529</v>
      </c>
      <c r="AY41" s="4">
        <f>+VLOOKUP(AY$3,Provisiones!$C$38:$CV$76,Costo_provisiones!$B41,0)</f>
        <v>2.3142677422983473</v>
      </c>
    </row>
    <row r="42" spans="2:51" ht="16.5" x14ac:dyDescent="0.3">
      <c r="B42">
        <v>40</v>
      </c>
      <c r="C42" s="3">
        <v>42063</v>
      </c>
      <c r="D42" s="4">
        <f>+VLOOKUP(D$3,Provisiones!$C$5:$CV$15,Costo_provisiones!$B42,FALSE)</f>
        <v>0.49659826315684102</v>
      </c>
      <c r="E42" s="4">
        <f>+VLOOKUP(E$3,Provisiones!$C$5:$CV$15,Costo_provisiones!$B42,FALSE)</f>
        <v>1.9631874481937897</v>
      </c>
      <c r="F42" s="4">
        <f>+VLOOKUP(F$3,Provisiones!$C$5:$CV$15,Costo_provisiones!$B42,FALSE)</f>
        <v>2.3871948009952582</v>
      </c>
      <c r="G42" s="4">
        <f>+VLOOKUP(G$3,Provisiones!$C$5:$CV$15,Costo_provisiones!$B42,FALSE)</f>
        <v>1.9281967543855854</v>
      </c>
      <c r="H42" s="4">
        <f>+VLOOKUP(H$3,Provisiones!$C$5:$CV$15,Costo_provisiones!$B42,FALSE)</f>
        <v>1.8924417735166954</v>
      </c>
      <c r="I42" s="4">
        <f>+VLOOKUP(I$3,Provisiones!$C$5:$CV$15,Costo_provisiones!$B42,FALSE)</f>
        <v>0.8421578365175405</v>
      </c>
      <c r="J42" s="4">
        <f>+VLOOKUP(J$3,Provisiones!$C$5:$CV$15,Costo_provisiones!$B42,FALSE)</f>
        <v>2.0439017456572359</v>
      </c>
      <c r="K42" s="4">
        <f>+VLOOKUP(K$3,Provisiones!$C$5:$CV$15,Costo_provisiones!$B42,FALSE)</f>
        <v>1.2150940749483259</v>
      </c>
      <c r="L42" s="4">
        <f>+VLOOKUP(L$3,Provisiones!$C$5:$CV$15,Costo_provisiones!$B42,FALSE)</f>
        <v>2.0586525429923332</v>
      </c>
      <c r="M42" s="4">
        <f>+VLOOKUP(M$3,Provisiones!$C$5:$CV$15,Costo_provisiones!$B42,FALSE)</f>
        <v>1.6481743034102923</v>
      </c>
      <c r="N42" s="4">
        <f>+VLOOKUP(N$3,Provisiones!$C$38:$CV$76,Costo_provisiones!$B42,0)</f>
        <v>5.0224319177000272</v>
      </c>
      <c r="O42" s="4">
        <f>+VLOOKUP(O$3,Provisiones!$C$38:$CV$76,Costo_provisiones!$B42,0)</f>
        <v>5.6113073395955997</v>
      </c>
      <c r="P42" s="4">
        <f>+VLOOKUP(P$3,Provisiones!$C$38:$CV$76,Costo_provisiones!$B42,0)</f>
        <v>1.6387869403068041</v>
      </c>
      <c r="Q42" s="4">
        <f>+VLOOKUP(Q$3,Provisiones!$C$38:$CV$76,Costo_provisiones!$B42,0)</f>
        <v>4.4848152276211453</v>
      </c>
      <c r="R42" s="4">
        <f>+VLOOKUP(R$3,Provisiones!$C$38:$CV$76,Costo_provisiones!$B42,0)</f>
        <v>2.3781369598328412</v>
      </c>
      <c r="S42" s="4">
        <f>+VLOOKUP(S$3,Provisiones!$C$38:$CV$76,Costo_provisiones!$B42,0)</f>
        <v>4.551283532428954</v>
      </c>
      <c r="T42" s="4">
        <f>+VLOOKUP(T$3,Provisiones!$C$38:$CV$76,Costo_provisiones!$B42,0)</f>
        <v>3.3567886763223349</v>
      </c>
      <c r="U42" s="4">
        <f>+VLOOKUP(U$3,Provisiones!$C$38:$CV$76,Costo_provisiones!$B42,0)</f>
        <v>18.027754832446114</v>
      </c>
      <c r="V42" s="4">
        <f>+VLOOKUP(V$3,Provisiones!$C$38:$CV$76,Costo_provisiones!$B42,0)</f>
        <v>2.4461806255242764</v>
      </c>
      <c r="W42" s="4">
        <f>+VLOOKUP(W$3,Provisiones!$C$38:$CV$76,Costo_provisiones!$B42,0)</f>
        <v>3.0591945812476409</v>
      </c>
      <c r="X42" s="4">
        <f>+VLOOKUP(X$3,Provisiones!$C$38:$CV$76,Costo_provisiones!$B42,0)</f>
        <v>4.3742910533277239</v>
      </c>
      <c r="Y42" s="4">
        <f>+VLOOKUP(Y$3,Provisiones!$C$38:$CV$76,Costo_provisiones!$B42,0)</f>
        <v>3.0113322797154645</v>
      </c>
      <c r="Z42" s="4">
        <f>+VLOOKUP(Z$3,Provisiones!$C$38:$CV$76,Costo_provisiones!$B42,0)</f>
        <v>0</v>
      </c>
      <c r="AA42" s="4">
        <f>+VLOOKUP(AA$3,Provisiones!$C$38:$CV$76,Costo_provisiones!$B42,0)</f>
        <v>0</v>
      </c>
      <c r="AB42" s="4">
        <f>+VLOOKUP(AB$3,Provisiones!$C$38:$CV$76,Costo_provisiones!$B42,0)</f>
        <v>2.7917910027095512</v>
      </c>
      <c r="AC42" s="4">
        <f>+VLOOKUP(AC$3,Provisiones!$C$38:$CV$76,Costo_provisiones!$B42,0)</f>
        <v>4.5836750637799701</v>
      </c>
      <c r="AD42" s="4">
        <f>+VLOOKUP(AD$3,Provisiones!$C$38:$CV$76,Costo_provisiones!$B42,0)</f>
        <v>9.1542676264611718</v>
      </c>
      <c r="AE42" s="4">
        <f>+VLOOKUP(AE$3,Provisiones!$C$38:$CV$76,Costo_provisiones!$B42,0)</f>
        <v>0.33004273096391157</v>
      </c>
      <c r="AF42" s="4">
        <f>+VLOOKUP(AF$3,Provisiones!$C$38:$CV$76,Costo_provisiones!$B42,0)</f>
        <v>1.7597413931618562</v>
      </c>
      <c r="AG42" s="4">
        <f>+VLOOKUP(AG$3,Provisiones!$C$38:$CV$76,Costo_provisiones!$B42,0)</f>
        <v>4.8036476292349617</v>
      </c>
      <c r="AH42" s="4">
        <f>+VLOOKUP(AH$3,Provisiones!$C$38:$CV$76,Costo_provisiones!$B42,0)</f>
        <v>9.6650394709910454</v>
      </c>
      <c r="AI42" s="4">
        <f>+VLOOKUP(AI$3,Provisiones!$C$38:$CV$76,Costo_provisiones!$B42,0)</f>
        <v>3.2736113913498843</v>
      </c>
      <c r="AJ42" s="4">
        <f>+VLOOKUP(AJ$3,Provisiones!$C$38:$CV$76,Costo_provisiones!$B42,0)</f>
        <v>7.6078803330090317</v>
      </c>
      <c r="AK42" s="4">
        <f>+VLOOKUP(AK$3,Provisiones!$C$38:$CV$76,Costo_provisiones!$B42,0)</f>
        <v>3.4528449909113768</v>
      </c>
      <c r="AL42" s="4">
        <f>+VLOOKUP(AL$3,Provisiones!$C$38:$CV$76,Costo_provisiones!$B42,0)</f>
        <v>7.2332391230051014</v>
      </c>
      <c r="AM42" s="4">
        <f>+VLOOKUP(AM$3,Provisiones!$C$38:$CV$76,Costo_provisiones!$B42,0)</f>
        <v>3.7106769440553333</v>
      </c>
      <c r="AN42" s="4">
        <f>+VLOOKUP(AN$3,Provisiones!$C$38:$CV$76,Costo_provisiones!$B42,0)</f>
        <v>7.5169393937901825</v>
      </c>
      <c r="AO42" s="4">
        <f>+VLOOKUP(AO$3,Provisiones!$C$38:$CV$76,Costo_provisiones!$B42,0)</f>
        <v>1.192131574483251</v>
      </c>
      <c r="AP42" s="4">
        <f>+VLOOKUP(AP$3,Provisiones!$C$38:$CV$76,Costo_provisiones!$B42,0)</f>
        <v>9.9951884945164196</v>
      </c>
      <c r="AQ42" s="4">
        <f>+VLOOKUP(AQ$3,Provisiones!$C$38:$CV$76,Costo_provisiones!$B42,0)</f>
        <v>12.739825475509772</v>
      </c>
      <c r="AR42" s="4">
        <f>+VLOOKUP(AR$3,Provisiones!$C$38:$CV$76,Costo_provisiones!$B42,0)</f>
        <v>6.5819708667660013</v>
      </c>
      <c r="AS42" s="4">
        <f>+VLOOKUP(AS$3,Provisiones!$C$38:$CV$76,Costo_provisiones!$B42,0)</f>
        <v>2.3173383948828628</v>
      </c>
      <c r="AT42" s="4">
        <f>+VLOOKUP(AT$3,Provisiones!$C$38:$CV$76,Costo_provisiones!$B42,0)</f>
        <v>5.5122685216760274</v>
      </c>
      <c r="AU42" s="4">
        <f>+VLOOKUP(AU$3,Provisiones!$C$38:$CV$76,Costo_provisiones!$B42,0)</f>
        <v>1.9642278527159174</v>
      </c>
      <c r="AV42" s="4">
        <v>2.24355605962942</v>
      </c>
      <c r="AW42" s="4">
        <f>+VLOOKUP(AW$3,Provisiones!$C$38:$CV$76,Costo_provisiones!$B42,0)</f>
        <v>3.6778855659462204</v>
      </c>
      <c r="AX42" s="4">
        <f>+VLOOKUP(AX$3,Provisiones!$C$38:$CV$76,Costo_provisiones!$B42,0)</f>
        <v>4.0358731926892881</v>
      </c>
      <c r="AY42" s="4">
        <f>+VLOOKUP(AY$3,Provisiones!$C$38:$CV$76,Costo_provisiones!$B42,0)</f>
        <v>2.2627701619648448</v>
      </c>
    </row>
    <row r="43" spans="2:51" ht="16.5" x14ac:dyDescent="0.3">
      <c r="B43">
        <v>41</v>
      </c>
      <c r="C43" s="3">
        <v>42094</v>
      </c>
      <c r="D43" s="4">
        <f>+VLOOKUP(D$3,Provisiones!$C$5:$CV$15,Costo_provisiones!$B43,FALSE)</f>
        <v>0.50861609053581147</v>
      </c>
      <c r="E43" s="4">
        <f>+VLOOKUP(E$3,Provisiones!$C$5:$CV$15,Costo_provisiones!$B43,FALSE)</f>
        <v>1.9793121777754723</v>
      </c>
      <c r="F43" s="4">
        <f>+VLOOKUP(F$3,Provisiones!$C$5:$CV$15,Costo_provisiones!$B43,FALSE)</f>
        <v>2.3375241991286502</v>
      </c>
      <c r="G43" s="4">
        <f>+VLOOKUP(G$3,Provisiones!$C$5:$CV$15,Costo_provisiones!$B43,FALSE)</f>
        <v>2.0043953020152636</v>
      </c>
      <c r="H43" s="4">
        <f>+VLOOKUP(H$3,Provisiones!$C$5:$CV$15,Costo_provisiones!$B43,FALSE)</f>
        <v>1.6084978952180755</v>
      </c>
      <c r="I43" s="4">
        <f>+VLOOKUP(I$3,Provisiones!$C$5:$CV$15,Costo_provisiones!$B43,FALSE)</f>
        <v>1.1636811623907608</v>
      </c>
      <c r="J43" s="4">
        <f>+VLOOKUP(J$3,Provisiones!$C$5:$CV$15,Costo_provisiones!$B43,FALSE)</f>
        <v>2.0932251142783307</v>
      </c>
      <c r="K43" s="4">
        <f>+VLOOKUP(K$3,Provisiones!$C$5:$CV$15,Costo_provisiones!$B43,FALSE)</f>
        <v>1.1995163013430181</v>
      </c>
      <c r="L43" s="4">
        <f>+VLOOKUP(L$3,Provisiones!$C$5:$CV$15,Costo_provisiones!$B43,FALSE)</f>
        <v>2.0641483150013684</v>
      </c>
      <c r="M43" s="4">
        <f>+VLOOKUP(M$3,Provisiones!$C$5:$CV$15,Costo_provisiones!$B43,FALSE)</f>
        <v>1.5633559200401153</v>
      </c>
      <c r="N43" s="4">
        <f>+VLOOKUP(N$3,Provisiones!$C$38:$CV$76,Costo_provisiones!$B43,0)</f>
        <v>5.1104759040250665</v>
      </c>
      <c r="O43" s="4">
        <f>+VLOOKUP(O$3,Provisiones!$C$38:$CV$76,Costo_provisiones!$B43,0)</f>
        <v>5.3138444255619222</v>
      </c>
      <c r="P43" s="4">
        <f>+VLOOKUP(P$3,Provisiones!$C$38:$CV$76,Costo_provisiones!$B43,0)</f>
        <v>1.6904424574148695</v>
      </c>
      <c r="Q43" s="4">
        <f>+VLOOKUP(Q$3,Provisiones!$C$38:$CV$76,Costo_provisiones!$B43,0)</f>
        <v>4.4678498181248072</v>
      </c>
      <c r="R43" s="4">
        <f>+VLOOKUP(R$3,Provisiones!$C$38:$CV$76,Costo_provisiones!$B43,0)</f>
        <v>2.8467983666372132</v>
      </c>
      <c r="S43" s="4">
        <f>+VLOOKUP(S$3,Provisiones!$C$38:$CV$76,Costo_provisiones!$B43,0)</f>
        <v>5.0191436467222239</v>
      </c>
      <c r="T43" s="4">
        <f>+VLOOKUP(T$3,Provisiones!$C$38:$CV$76,Costo_provisiones!$B43,0)</f>
        <v>2.9749143059449183</v>
      </c>
      <c r="U43" s="4">
        <f>+VLOOKUP(U$3,Provisiones!$C$38:$CV$76,Costo_provisiones!$B43,0)</f>
        <v>17.441651814368015</v>
      </c>
      <c r="V43" s="4">
        <f>+VLOOKUP(V$3,Provisiones!$C$38:$CV$76,Costo_provisiones!$B43,0)</f>
        <v>2.4289629282944492</v>
      </c>
      <c r="W43" s="4">
        <f>+VLOOKUP(W$3,Provisiones!$C$38:$CV$76,Costo_provisiones!$B43,0)</f>
        <v>2.7538229779544685</v>
      </c>
      <c r="X43" s="4">
        <f>+VLOOKUP(X$3,Provisiones!$C$38:$CV$76,Costo_provisiones!$B43,0)</f>
        <v>3.2932613092519532</v>
      </c>
      <c r="Y43" s="4">
        <f>+VLOOKUP(Y$3,Provisiones!$C$38:$CV$76,Costo_provisiones!$B43,0)</f>
        <v>2.9241385324763729</v>
      </c>
      <c r="Z43" s="4">
        <f>+VLOOKUP(Z$3,Provisiones!$C$38:$CV$76,Costo_provisiones!$B43,0)</f>
        <v>0</v>
      </c>
      <c r="AA43" s="4">
        <f>+VLOOKUP(AA$3,Provisiones!$C$38:$CV$76,Costo_provisiones!$B43,0)</f>
        <v>0</v>
      </c>
      <c r="AB43" s="4">
        <f>+VLOOKUP(AB$3,Provisiones!$C$38:$CV$76,Costo_provisiones!$B43,0)</f>
        <v>2.8464383363402073</v>
      </c>
      <c r="AC43" s="4">
        <f>+VLOOKUP(AC$3,Provisiones!$C$38:$CV$76,Costo_provisiones!$B43,0)</f>
        <v>4.7429111259052101</v>
      </c>
      <c r="AD43" s="4">
        <f>+VLOOKUP(AD$3,Provisiones!$C$38:$CV$76,Costo_provisiones!$B43,0)</f>
        <v>9.115963852925093</v>
      </c>
      <c r="AE43" s="4">
        <f>+VLOOKUP(AE$3,Provisiones!$C$38:$CV$76,Costo_provisiones!$B43,0)</f>
        <v>0.27776170415539986</v>
      </c>
      <c r="AF43" s="4">
        <f>+VLOOKUP(AF$3,Provisiones!$C$38:$CV$76,Costo_provisiones!$B43,0)</f>
        <v>1.710394397717661</v>
      </c>
      <c r="AG43" s="4">
        <f>+VLOOKUP(AG$3,Provisiones!$C$38:$CV$76,Costo_provisiones!$B43,0)</f>
        <v>4.6615079515629532</v>
      </c>
      <c r="AH43" s="4">
        <f>+VLOOKUP(AH$3,Provisiones!$C$38:$CV$76,Costo_provisiones!$B43,0)</f>
        <v>9.4019847922414996</v>
      </c>
      <c r="AI43" s="4">
        <f>+VLOOKUP(AI$3,Provisiones!$C$38:$CV$76,Costo_provisiones!$B43,0)</f>
        <v>3.3438129383988984</v>
      </c>
      <c r="AJ43" s="4">
        <f>+VLOOKUP(AJ$3,Provisiones!$C$38:$CV$76,Costo_provisiones!$B43,0)</f>
        <v>7.9239048593691352</v>
      </c>
      <c r="AK43" s="4">
        <f>+VLOOKUP(AK$3,Provisiones!$C$38:$CV$76,Costo_provisiones!$B43,0)</f>
        <v>3.2900177057719269</v>
      </c>
      <c r="AL43" s="4">
        <f>+VLOOKUP(AL$3,Provisiones!$C$38:$CV$76,Costo_provisiones!$B43,0)</f>
        <v>7.3769801553386696</v>
      </c>
      <c r="AM43" s="4">
        <f>+VLOOKUP(AM$3,Provisiones!$C$38:$CV$76,Costo_provisiones!$B43,0)</f>
        <v>3.7986069278536942</v>
      </c>
      <c r="AN43" s="4">
        <f>+VLOOKUP(AN$3,Provisiones!$C$38:$CV$76,Costo_provisiones!$B43,0)</f>
        <v>7.5345603467294495</v>
      </c>
      <c r="AO43" s="4">
        <f>+VLOOKUP(AO$3,Provisiones!$C$38:$CV$76,Costo_provisiones!$B43,0)</f>
        <v>-0.14743019068631538</v>
      </c>
      <c r="AP43" s="4">
        <f>+VLOOKUP(AP$3,Provisiones!$C$38:$CV$76,Costo_provisiones!$B43,0)</f>
        <v>9.6826024655669141</v>
      </c>
      <c r="AQ43" s="4">
        <f>+VLOOKUP(AQ$3,Provisiones!$C$38:$CV$76,Costo_provisiones!$B43,0)</f>
        <v>14.104544233995913</v>
      </c>
      <c r="AR43" s="4">
        <f>+VLOOKUP(AR$3,Provisiones!$C$38:$CV$76,Costo_provisiones!$B43,0)</f>
        <v>6.5171338641961878</v>
      </c>
      <c r="AS43" s="4">
        <f>+VLOOKUP(AS$3,Provisiones!$C$38:$CV$76,Costo_provisiones!$B43,0)</f>
        <v>2.1381887208171202</v>
      </c>
      <c r="AT43" s="4">
        <f>+VLOOKUP(AT$3,Provisiones!$C$38:$CV$76,Costo_provisiones!$B43,0)</f>
        <v>5.2497932184110976</v>
      </c>
      <c r="AU43" s="4">
        <f>+VLOOKUP(AU$3,Provisiones!$C$38:$CV$76,Costo_provisiones!$B43,0)</f>
        <v>1.9215810422124378</v>
      </c>
      <c r="AV43" s="4">
        <v>2.1955645560455199</v>
      </c>
      <c r="AW43" s="4">
        <f>+VLOOKUP(AW$3,Provisiones!$C$38:$CV$76,Costo_provisiones!$B43,0)</f>
        <v>3.6712204691259771</v>
      </c>
      <c r="AX43" s="4">
        <f>+VLOOKUP(AX$3,Provisiones!$C$38:$CV$76,Costo_provisiones!$B43,0)</f>
        <v>3.7955630473852877</v>
      </c>
      <c r="AY43" s="4">
        <f>+VLOOKUP(AY$3,Provisiones!$C$38:$CV$76,Costo_provisiones!$B43,0)</f>
        <v>2.2353904121705068</v>
      </c>
    </row>
    <row r="44" spans="2:51" ht="16.5" x14ac:dyDescent="0.3">
      <c r="B44">
        <v>42</v>
      </c>
      <c r="C44" s="3">
        <v>42124</v>
      </c>
      <c r="D44" s="4">
        <f>+VLOOKUP(D$3,Provisiones!$C$5:$CV$15,Costo_provisiones!$B44,FALSE)</f>
        <v>0.52336382455921404</v>
      </c>
      <c r="E44" s="4">
        <f>+VLOOKUP(E$3,Provisiones!$C$5:$CV$15,Costo_provisiones!$B44,FALSE)</f>
        <v>2.0290774037755623</v>
      </c>
      <c r="F44" s="4">
        <f>+VLOOKUP(F$3,Provisiones!$C$5:$CV$15,Costo_provisiones!$B44,FALSE)</f>
        <v>2.2822362554248654</v>
      </c>
      <c r="G44" s="4">
        <f>+VLOOKUP(G$3,Provisiones!$C$5:$CV$15,Costo_provisiones!$B44,FALSE)</f>
        <v>2.0296383816709183</v>
      </c>
      <c r="H44" s="4">
        <f>+VLOOKUP(H$3,Provisiones!$C$5:$CV$15,Costo_provisiones!$B44,FALSE)</f>
        <v>0.96809475718901761</v>
      </c>
      <c r="I44" s="4">
        <f>+VLOOKUP(I$3,Provisiones!$C$5:$CV$15,Costo_provisiones!$B44,FALSE)</f>
        <v>1.0863113090252565</v>
      </c>
      <c r="J44" s="4">
        <f>+VLOOKUP(J$3,Provisiones!$C$5:$CV$15,Costo_provisiones!$B44,FALSE)</f>
        <v>2.1070511220818227</v>
      </c>
      <c r="K44" s="4">
        <f>+VLOOKUP(K$3,Provisiones!$C$5:$CV$15,Costo_provisiones!$B44,FALSE)</f>
        <v>1.2169778813583356</v>
      </c>
      <c r="L44" s="4">
        <f>+VLOOKUP(L$3,Provisiones!$C$5:$CV$15,Costo_provisiones!$B44,FALSE)</f>
        <v>2.0787097220669235</v>
      </c>
      <c r="M44" s="4">
        <f>+VLOOKUP(M$3,Provisiones!$C$5:$CV$15,Costo_provisiones!$B44,FALSE)</f>
        <v>1.5265275502515632</v>
      </c>
      <c r="N44" s="4">
        <f>+VLOOKUP(N$3,Provisiones!$C$38:$CV$76,Costo_provisiones!$B44,0)</f>
        <v>5.127864362614531</v>
      </c>
      <c r="O44" s="4">
        <f>+VLOOKUP(O$3,Provisiones!$C$38:$CV$76,Costo_provisiones!$B44,0)</f>
        <v>5.1243848635765268</v>
      </c>
      <c r="P44" s="4">
        <f>+VLOOKUP(P$3,Provisiones!$C$38:$CV$76,Costo_provisiones!$B44,0)</f>
        <v>1.6735512739330316</v>
      </c>
      <c r="Q44" s="4">
        <f>+VLOOKUP(Q$3,Provisiones!$C$38:$CV$76,Costo_provisiones!$B44,0)</f>
        <v>4.4357240230374542</v>
      </c>
      <c r="R44" s="4">
        <f>+VLOOKUP(R$3,Provisiones!$C$38:$CV$76,Costo_provisiones!$B44,0)</f>
        <v>4.0442840484615363</v>
      </c>
      <c r="S44" s="4">
        <f>+VLOOKUP(S$3,Provisiones!$C$38:$CV$76,Costo_provisiones!$B44,0)</f>
        <v>5.1876119888972418</v>
      </c>
      <c r="T44" s="4">
        <f>+VLOOKUP(T$3,Provisiones!$C$38:$CV$76,Costo_provisiones!$B44,0)</f>
        <v>2.9150272315241352</v>
      </c>
      <c r="U44" s="4">
        <f>+VLOOKUP(U$3,Provisiones!$C$38:$CV$76,Costo_provisiones!$B44,0)</f>
        <v>0</v>
      </c>
      <c r="V44" s="4">
        <f>+VLOOKUP(V$3,Provisiones!$C$38:$CV$76,Costo_provisiones!$B44,0)</f>
        <v>2.5807149364464905</v>
      </c>
      <c r="W44" s="4">
        <f>+VLOOKUP(W$3,Provisiones!$C$38:$CV$76,Costo_provisiones!$B44,0)</f>
        <v>2.5933357953692791</v>
      </c>
      <c r="X44" s="4">
        <f>+VLOOKUP(X$3,Provisiones!$C$38:$CV$76,Costo_provisiones!$B44,0)</f>
        <v>2.9568738229083085</v>
      </c>
      <c r="Y44" s="4">
        <f>+VLOOKUP(Y$3,Provisiones!$C$38:$CV$76,Costo_provisiones!$B44,0)</f>
        <v>2.9231287328591806</v>
      </c>
      <c r="Z44" s="4">
        <f>+VLOOKUP(Z$3,Provisiones!$C$38:$CV$76,Costo_provisiones!$B44,0)</f>
        <v>0</v>
      </c>
      <c r="AA44" s="4">
        <f>+VLOOKUP(AA$3,Provisiones!$C$38:$CV$76,Costo_provisiones!$B44,0)</f>
        <v>0</v>
      </c>
      <c r="AB44" s="4">
        <f>+VLOOKUP(AB$3,Provisiones!$C$38:$CV$76,Costo_provisiones!$B44,0)</f>
        <v>2.7214790725523486</v>
      </c>
      <c r="AC44" s="4">
        <f>+VLOOKUP(AC$3,Provisiones!$C$38:$CV$76,Costo_provisiones!$B44,0)</f>
        <v>4.9340648788213022</v>
      </c>
      <c r="AD44" s="4">
        <f>+VLOOKUP(AD$3,Provisiones!$C$38:$CV$76,Costo_provisiones!$B44,0)</f>
        <v>8.3828166443100365</v>
      </c>
      <c r="AE44" s="4">
        <f>+VLOOKUP(AE$3,Provisiones!$C$38:$CV$76,Costo_provisiones!$B44,0)</f>
        <v>0.27669372485845373</v>
      </c>
      <c r="AF44" s="4">
        <f>+VLOOKUP(AF$3,Provisiones!$C$38:$CV$76,Costo_provisiones!$B44,0)</f>
        <v>1.7256964293070129</v>
      </c>
      <c r="AG44" s="4">
        <f>+VLOOKUP(AG$3,Provisiones!$C$38:$CV$76,Costo_provisiones!$B44,0)</f>
        <v>4.6114888118005135</v>
      </c>
      <c r="AH44" s="4">
        <f>+VLOOKUP(AH$3,Provisiones!$C$38:$CV$76,Costo_provisiones!$B44,0)</f>
        <v>8.015715253608418</v>
      </c>
      <c r="AI44" s="4">
        <f>+VLOOKUP(AI$3,Provisiones!$C$38:$CV$76,Costo_provisiones!$B44,0)</f>
        <v>3.2967156838218963</v>
      </c>
      <c r="AJ44" s="4">
        <f>+VLOOKUP(AJ$3,Provisiones!$C$38:$CV$76,Costo_provisiones!$B44,0)</f>
        <v>9.1136889316535665</v>
      </c>
      <c r="AK44" s="4">
        <f>+VLOOKUP(AK$3,Provisiones!$C$38:$CV$76,Costo_provisiones!$B44,0)</f>
        <v>3.3696148671870616</v>
      </c>
      <c r="AL44" s="4">
        <f>+VLOOKUP(AL$3,Provisiones!$C$38:$CV$76,Costo_provisiones!$B44,0)</f>
        <v>7.0082546649179358</v>
      </c>
      <c r="AM44" s="4">
        <f>+VLOOKUP(AM$3,Provisiones!$C$38:$CV$76,Costo_provisiones!$B44,0)</f>
        <v>3.8930163890256364</v>
      </c>
      <c r="AN44" s="4">
        <f>+VLOOKUP(AN$3,Provisiones!$C$38:$CV$76,Costo_provisiones!$B44,0)</f>
        <v>7.6455601309095318</v>
      </c>
      <c r="AO44" s="4">
        <f>+VLOOKUP(AO$3,Provisiones!$C$38:$CV$76,Costo_provisiones!$B44,0)</f>
        <v>0.61821450867627969</v>
      </c>
      <c r="AP44" s="4">
        <f>+VLOOKUP(AP$3,Provisiones!$C$38:$CV$76,Costo_provisiones!$B44,0)</f>
        <v>9.8669521389049937</v>
      </c>
      <c r="AQ44" s="4">
        <f>+VLOOKUP(AQ$3,Provisiones!$C$38:$CV$76,Costo_provisiones!$B44,0)</f>
        <v>13.547379916664745</v>
      </c>
      <c r="AR44" s="4">
        <f>+VLOOKUP(AR$3,Provisiones!$C$38:$CV$76,Costo_provisiones!$B44,0)</f>
        <v>6.3146333228718525</v>
      </c>
      <c r="AS44" s="4">
        <f>+VLOOKUP(AS$3,Provisiones!$C$38:$CV$76,Costo_provisiones!$B44,0)</f>
        <v>1.9198466785661525</v>
      </c>
      <c r="AT44" s="4">
        <f>+VLOOKUP(AT$3,Provisiones!$C$38:$CV$76,Costo_provisiones!$B44,0)</f>
        <v>4.9128128119036854</v>
      </c>
      <c r="AU44" s="4">
        <f>+VLOOKUP(AU$3,Provisiones!$C$38:$CV$76,Costo_provisiones!$B44,0)</f>
        <v>1.6908920676431194</v>
      </c>
      <c r="AV44" s="4">
        <v>1.91972877950353</v>
      </c>
      <c r="AW44" s="4">
        <f>+VLOOKUP(AW$3,Provisiones!$C$38:$CV$76,Costo_provisiones!$B44,0)</f>
        <v>3.7211288224100865</v>
      </c>
      <c r="AX44" s="4">
        <f>+VLOOKUP(AX$3,Provisiones!$C$38:$CV$76,Costo_provisiones!$B44,0)</f>
        <v>3.6463999185174236</v>
      </c>
      <c r="AY44" s="4">
        <f>+VLOOKUP(AY$3,Provisiones!$C$38:$CV$76,Costo_provisiones!$B44,0)</f>
        <v>2.1599209592624997</v>
      </c>
    </row>
    <row r="45" spans="2:51" ht="16.5" x14ac:dyDescent="0.3">
      <c r="B45">
        <v>43</v>
      </c>
      <c r="C45" s="3">
        <v>42155</v>
      </c>
      <c r="D45" s="4">
        <f>+VLOOKUP(D$3,Provisiones!$C$5:$CV$15,Costo_provisiones!$B45,FALSE)</f>
        <v>0.46246634722226526</v>
      </c>
      <c r="E45" s="4">
        <f>+VLOOKUP(E$3,Provisiones!$C$5:$CV$15,Costo_provisiones!$B45,FALSE)</f>
        <v>2.0147773158165876</v>
      </c>
      <c r="F45" s="4">
        <f>+VLOOKUP(F$3,Provisiones!$C$5:$CV$15,Costo_provisiones!$B45,FALSE)</f>
        <v>2.2563371766154874</v>
      </c>
      <c r="G45" s="4">
        <f>+VLOOKUP(G$3,Provisiones!$C$5:$CV$15,Costo_provisiones!$B45,FALSE)</f>
        <v>2.0624176813919703</v>
      </c>
      <c r="H45" s="4">
        <f>+VLOOKUP(H$3,Provisiones!$C$5:$CV$15,Costo_provisiones!$B45,FALSE)</f>
        <v>0.92466202361886263</v>
      </c>
      <c r="I45" s="4">
        <f>+VLOOKUP(I$3,Provisiones!$C$5:$CV$15,Costo_provisiones!$B45,FALSE)</f>
        <v>0.99505814377476798</v>
      </c>
      <c r="J45" s="4">
        <f>+VLOOKUP(J$3,Provisiones!$C$5:$CV$15,Costo_provisiones!$B45,FALSE)</f>
        <v>2.1567501055716498</v>
      </c>
      <c r="K45" s="4">
        <f>+VLOOKUP(K$3,Provisiones!$C$5:$CV$15,Costo_provisiones!$B45,FALSE)</f>
        <v>1.2474599781154094</v>
      </c>
      <c r="L45" s="4">
        <f>+VLOOKUP(L$3,Provisiones!$C$5:$CV$15,Costo_provisiones!$B45,FALSE)</f>
        <v>2.0257794997860241</v>
      </c>
      <c r="M45" s="4">
        <f>+VLOOKUP(M$3,Provisiones!$C$5:$CV$15,Costo_provisiones!$B45,FALSE)</f>
        <v>1.5553166299538239</v>
      </c>
      <c r="N45" s="4">
        <f>+VLOOKUP(N$3,Provisiones!$C$38:$CV$76,Costo_provisiones!$B45,0)</f>
        <v>5.1988034392830196</v>
      </c>
      <c r="O45" s="4">
        <f>+VLOOKUP(O$3,Provisiones!$C$38:$CV$76,Costo_provisiones!$B45,0)</f>
        <v>4.9211061373953982</v>
      </c>
      <c r="P45" s="4">
        <f>+VLOOKUP(P$3,Provisiones!$C$38:$CV$76,Costo_provisiones!$B45,0)</f>
        <v>1.5511908919428836</v>
      </c>
      <c r="Q45" s="4">
        <f>+VLOOKUP(Q$3,Provisiones!$C$38:$CV$76,Costo_provisiones!$B45,0)</f>
        <v>4.4034935982402219</v>
      </c>
      <c r="R45" s="4">
        <f>+VLOOKUP(R$3,Provisiones!$C$38:$CV$76,Costo_provisiones!$B45,0)</f>
        <v>4.8017875829053045</v>
      </c>
      <c r="S45" s="4">
        <f>+VLOOKUP(S$3,Provisiones!$C$38:$CV$76,Costo_provisiones!$B45,0)</f>
        <v>5.2215945585008017</v>
      </c>
      <c r="T45" s="4">
        <f>+VLOOKUP(T$3,Provisiones!$C$38:$CV$76,Costo_provisiones!$B45,0)</f>
        <v>3.0299114836596805</v>
      </c>
      <c r="U45" s="4">
        <f>+VLOOKUP(U$3,Provisiones!$C$38:$CV$76,Costo_provisiones!$B45,0)</f>
        <v>0</v>
      </c>
      <c r="V45" s="4">
        <f>+VLOOKUP(V$3,Provisiones!$C$38:$CV$76,Costo_provisiones!$B45,0)</f>
        <v>2.6278327208210905</v>
      </c>
      <c r="W45" s="4">
        <f>+VLOOKUP(W$3,Provisiones!$C$38:$CV$76,Costo_provisiones!$B45,0)</f>
        <v>2.3284595693641852</v>
      </c>
      <c r="X45" s="4">
        <f>+VLOOKUP(X$3,Provisiones!$C$38:$CV$76,Costo_provisiones!$B45,0)</f>
        <v>2.5651059090482664</v>
      </c>
      <c r="Y45" s="4">
        <f>+VLOOKUP(Y$3,Provisiones!$C$38:$CV$76,Costo_provisiones!$B45,0)</f>
        <v>2.7440993113129331</v>
      </c>
      <c r="Z45" s="4">
        <f>+VLOOKUP(Z$3,Provisiones!$C$38:$CV$76,Costo_provisiones!$B45,0)</f>
        <v>0</v>
      </c>
      <c r="AA45" s="4">
        <f>+VLOOKUP(AA$3,Provisiones!$C$38:$CV$76,Costo_provisiones!$B45,0)</f>
        <v>0</v>
      </c>
      <c r="AB45" s="4">
        <f>+VLOOKUP(AB$3,Provisiones!$C$38:$CV$76,Costo_provisiones!$B45,0)</f>
        <v>2.6282702726433222</v>
      </c>
      <c r="AC45" s="4">
        <f>+VLOOKUP(AC$3,Provisiones!$C$38:$CV$76,Costo_provisiones!$B45,0)</f>
        <v>5.2353085696848236</v>
      </c>
      <c r="AD45" s="4">
        <f>+VLOOKUP(AD$3,Provisiones!$C$38:$CV$76,Costo_provisiones!$B45,0)</f>
        <v>7.8482491685741147</v>
      </c>
      <c r="AE45" s="4">
        <f>+VLOOKUP(AE$3,Provisiones!$C$38:$CV$76,Costo_provisiones!$B45,0)</f>
        <v>0.40216625036719217</v>
      </c>
      <c r="AF45" s="4">
        <f>+VLOOKUP(AF$3,Provisiones!$C$38:$CV$76,Costo_provisiones!$B45,0)</f>
        <v>1.7711753318696515</v>
      </c>
      <c r="AG45" s="4">
        <f>+VLOOKUP(AG$3,Provisiones!$C$38:$CV$76,Costo_provisiones!$B45,0)</f>
        <v>4.6671600463358729</v>
      </c>
      <c r="AH45" s="4">
        <f>+VLOOKUP(AH$3,Provisiones!$C$38:$CV$76,Costo_provisiones!$B45,0)</f>
        <v>7.6928142478152548</v>
      </c>
      <c r="AI45" s="4">
        <f>+VLOOKUP(AI$3,Provisiones!$C$38:$CV$76,Costo_provisiones!$B45,0)</f>
        <v>3.2395094733288858</v>
      </c>
      <c r="AJ45" s="4">
        <f>+VLOOKUP(AJ$3,Provisiones!$C$38:$CV$76,Costo_provisiones!$B45,0)</f>
        <v>8.807810573929709</v>
      </c>
      <c r="AK45" s="4">
        <f>+VLOOKUP(AK$3,Provisiones!$C$38:$CV$76,Costo_provisiones!$B45,0)</f>
        <v>3.4130778378368061</v>
      </c>
      <c r="AL45" s="4">
        <f>+VLOOKUP(AL$3,Provisiones!$C$38:$CV$76,Costo_provisiones!$B45,0)</f>
        <v>6.834813413242351</v>
      </c>
      <c r="AM45" s="4">
        <f>+VLOOKUP(AM$3,Provisiones!$C$38:$CV$76,Costo_provisiones!$B45,0)</f>
        <v>4.1206971250452291</v>
      </c>
      <c r="AN45" s="4">
        <f>+VLOOKUP(AN$3,Provisiones!$C$38:$CV$76,Costo_provisiones!$B45,0)</f>
        <v>7.7885865864429942</v>
      </c>
      <c r="AO45" s="4">
        <f>+VLOOKUP(AO$3,Provisiones!$C$38:$CV$76,Costo_provisiones!$B45,0)</f>
        <v>2.1797606533250091</v>
      </c>
      <c r="AP45" s="4">
        <f>+VLOOKUP(AP$3,Provisiones!$C$38:$CV$76,Costo_provisiones!$B45,0)</f>
        <v>11.942527832420499</v>
      </c>
      <c r="AQ45" s="4">
        <f>+VLOOKUP(AQ$3,Provisiones!$C$38:$CV$76,Costo_provisiones!$B45,0)</f>
        <v>12.923964851141999</v>
      </c>
      <c r="AR45" s="4">
        <f>+VLOOKUP(AR$3,Provisiones!$C$38:$CV$76,Costo_provisiones!$B45,0)</f>
        <v>6.3332100026340443</v>
      </c>
      <c r="AS45" s="4">
        <f>+VLOOKUP(AS$3,Provisiones!$C$38:$CV$76,Costo_provisiones!$B45,0)</f>
        <v>1.57683453634898</v>
      </c>
      <c r="AT45" s="4">
        <f>+VLOOKUP(AT$3,Provisiones!$C$38:$CV$76,Costo_provisiones!$B45,0)</f>
        <v>4.6820630629635538</v>
      </c>
      <c r="AU45" s="4">
        <f>+VLOOKUP(AU$3,Provisiones!$C$38:$CV$76,Costo_provisiones!$B45,0)</f>
        <v>1.4237958487776414</v>
      </c>
      <c r="AV45" s="4">
        <v>2.0136499410356601</v>
      </c>
      <c r="AW45" s="4">
        <f>+VLOOKUP(AW$3,Provisiones!$C$38:$CV$76,Costo_provisiones!$B45,0)</f>
        <v>3.7084599469496098</v>
      </c>
      <c r="AX45" s="4">
        <f>+VLOOKUP(AX$3,Provisiones!$C$38:$CV$76,Costo_provisiones!$B45,0)</f>
        <v>3.4588280570736094</v>
      </c>
      <c r="AY45" s="4">
        <f>+VLOOKUP(AY$3,Provisiones!$C$38:$CV$76,Costo_provisiones!$B45,0)</f>
        <v>2.0129108634588437</v>
      </c>
    </row>
    <row r="46" spans="2:51" ht="16.5" x14ac:dyDescent="0.3">
      <c r="B46">
        <v>44</v>
      </c>
      <c r="C46" s="3">
        <v>42185</v>
      </c>
      <c r="D46" s="4">
        <f>+VLOOKUP(D$3,Provisiones!$C$5:$CV$15,Costo_provisiones!$B46,FALSE)</f>
        <v>0.50579579916922901</v>
      </c>
      <c r="E46" s="4">
        <f>+VLOOKUP(E$3,Provisiones!$C$5:$CV$15,Costo_provisiones!$B46,FALSE)</f>
        <v>2.0465776811359606</v>
      </c>
      <c r="F46" s="4">
        <f>+VLOOKUP(F$3,Provisiones!$C$5:$CV$15,Costo_provisiones!$B46,FALSE)</f>
        <v>2.288353592388924</v>
      </c>
      <c r="G46" s="4">
        <f>+VLOOKUP(G$3,Provisiones!$C$5:$CV$15,Costo_provisiones!$B46,FALSE)</f>
        <v>2.116649126058447</v>
      </c>
      <c r="H46" s="4">
        <f>+VLOOKUP(H$3,Provisiones!$C$5:$CV$15,Costo_provisiones!$B46,FALSE)</f>
        <v>0.84277233245797967</v>
      </c>
      <c r="I46" s="4">
        <f>+VLOOKUP(I$3,Provisiones!$C$5:$CV$15,Costo_provisiones!$B46,FALSE)</f>
        <v>0.83076627839100137</v>
      </c>
      <c r="J46" s="4">
        <f>+VLOOKUP(J$3,Provisiones!$C$5:$CV$15,Costo_provisiones!$B46,FALSE)</f>
        <v>2.1928668889644078</v>
      </c>
      <c r="K46" s="4">
        <f>+VLOOKUP(K$3,Provisiones!$C$5:$CV$15,Costo_provisiones!$B46,FALSE)</f>
        <v>1.2566999074196294</v>
      </c>
      <c r="L46" s="4">
        <f>+VLOOKUP(L$3,Provisiones!$C$5:$CV$15,Costo_provisiones!$B46,FALSE)</f>
        <v>1.9892248112442088</v>
      </c>
      <c r="M46" s="4">
        <f>+VLOOKUP(M$3,Provisiones!$C$5:$CV$15,Costo_provisiones!$B46,FALSE)</f>
        <v>1.5949417870183287</v>
      </c>
      <c r="N46" s="4">
        <f>+VLOOKUP(N$3,Provisiones!$C$38:$CV$76,Costo_provisiones!$B46,0)</f>
        <v>5.2358810592084133</v>
      </c>
      <c r="O46" s="4">
        <f>+VLOOKUP(O$3,Provisiones!$C$38:$CV$76,Costo_provisiones!$B46,0)</f>
        <v>4.8466800156037451</v>
      </c>
      <c r="P46" s="4">
        <f>+VLOOKUP(P$3,Provisiones!$C$38:$CV$76,Costo_provisiones!$B46,0)</f>
        <v>1.3067262507398467</v>
      </c>
      <c r="Q46" s="4">
        <f>+VLOOKUP(Q$3,Provisiones!$C$38:$CV$76,Costo_provisiones!$B46,0)</f>
        <v>4.2847316920293395</v>
      </c>
      <c r="R46" s="4">
        <f>+VLOOKUP(R$3,Provisiones!$C$38:$CV$76,Costo_provisiones!$B46,0)</f>
        <v>5.630145409789777</v>
      </c>
      <c r="S46" s="4">
        <f>+VLOOKUP(S$3,Provisiones!$C$38:$CV$76,Costo_provisiones!$B46,0)</f>
        <v>5.5320042911835809</v>
      </c>
      <c r="T46" s="4">
        <f>+VLOOKUP(T$3,Provisiones!$C$38:$CV$76,Costo_provisiones!$B46,0)</f>
        <v>2.714559184211466</v>
      </c>
      <c r="U46" s="4">
        <f>+VLOOKUP(U$3,Provisiones!$C$38:$CV$76,Costo_provisiones!$B46,0)</f>
        <v>0</v>
      </c>
      <c r="V46" s="4">
        <f>+VLOOKUP(V$3,Provisiones!$C$38:$CV$76,Costo_provisiones!$B46,0)</f>
        <v>2.5133925132787396</v>
      </c>
      <c r="W46" s="4">
        <f>+VLOOKUP(W$3,Provisiones!$C$38:$CV$76,Costo_provisiones!$B46,0)</f>
        <v>16.649232701734526</v>
      </c>
      <c r="X46" s="4">
        <f>+VLOOKUP(X$3,Provisiones!$C$38:$CV$76,Costo_provisiones!$B46,0)</f>
        <v>2.140398188582044</v>
      </c>
      <c r="Y46" s="4">
        <f>+VLOOKUP(Y$3,Provisiones!$C$38:$CV$76,Costo_provisiones!$B46,0)</f>
        <v>2.2920686109269459</v>
      </c>
      <c r="Z46" s="4">
        <f>+VLOOKUP(Z$3,Provisiones!$C$38:$CV$76,Costo_provisiones!$B46,0)</f>
        <v>0</v>
      </c>
      <c r="AA46" s="4">
        <f>+VLOOKUP(AA$3,Provisiones!$C$38:$CV$76,Costo_provisiones!$B46,0)</f>
        <v>0</v>
      </c>
      <c r="AB46" s="4">
        <f>+VLOOKUP(AB$3,Provisiones!$C$38:$CV$76,Costo_provisiones!$B46,0)</f>
        <v>2.7521463326508782</v>
      </c>
      <c r="AC46" s="4">
        <f>+VLOOKUP(AC$3,Provisiones!$C$38:$CV$76,Costo_provisiones!$B46,0)</f>
        <v>5.2279775828745878</v>
      </c>
      <c r="AD46" s="4">
        <f>+VLOOKUP(AD$3,Provisiones!$C$38:$CV$76,Costo_provisiones!$B46,0)</f>
        <v>6.943125699979646</v>
      </c>
      <c r="AE46" s="4">
        <f>+VLOOKUP(AE$3,Provisiones!$C$38:$CV$76,Costo_provisiones!$B46,0)</f>
        <v>0.69826660608922519</v>
      </c>
      <c r="AF46" s="4">
        <f>+VLOOKUP(AF$3,Provisiones!$C$38:$CV$76,Costo_provisiones!$B46,0)</f>
        <v>1.7646332320513172</v>
      </c>
      <c r="AG46" s="4">
        <f>+VLOOKUP(AG$3,Provisiones!$C$38:$CV$76,Costo_provisiones!$B46,0)</f>
        <v>4.6229906693582503</v>
      </c>
      <c r="AH46" s="4">
        <f>+VLOOKUP(AH$3,Provisiones!$C$38:$CV$76,Costo_provisiones!$B46,0)</f>
        <v>6.9865182930153589</v>
      </c>
      <c r="AI46" s="4">
        <f>+VLOOKUP(AI$3,Provisiones!$C$38:$CV$76,Costo_provisiones!$B46,0)</f>
        <v>3.2498954829271574</v>
      </c>
      <c r="AJ46" s="4">
        <f>+VLOOKUP(AJ$3,Provisiones!$C$38:$CV$76,Costo_provisiones!$B46,0)</f>
        <v>7.6600844988364045</v>
      </c>
      <c r="AK46" s="4">
        <f>+VLOOKUP(AK$3,Provisiones!$C$38:$CV$76,Costo_provisiones!$B46,0)</f>
        <v>3.7422789348971932</v>
      </c>
      <c r="AL46" s="4">
        <f>+VLOOKUP(AL$3,Provisiones!$C$38:$CV$76,Costo_provisiones!$B46,0)</f>
        <v>6.5369164984229995</v>
      </c>
      <c r="AM46" s="4">
        <f>+VLOOKUP(AM$3,Provisiones!$C$38:$CV$76,Costo_provisiones!$B46,0)</f>
        <v>4.1202404188464543</v>
      </c>
      <c r="AN46" s="4">
        <f>+VLOOKUP(AN$3,Provisiones!$C$38:$CV$76,Costo_provisiones!$B46,0)</f>
        <v>7.743191902340965</v>
      </c>
      <c r="AO46" s="4">
        <f>+VLOOKUP(AO$3,Provisiones!$C$38:$CV$76,Costo_provisiones!$B46,0)</f>
        <v>2.754501661269952</v>
      </c>
      <c r="AP46" s="4">
        <f>+VLOOKUP(AP$3,Provisiones!$C$38:$CV$76,Costo_provisiones!$B46,0)</f>
        <v>8.8227842439584556</v>
      </c>
      <c r="AQ46" s="4">
        <f>+VLOOKUP(AQ$3,Provisiones!$C$38:$CV$76,Costo_provisiones!$B46,0)</f>
        <v>13.407317370707917</v>
      </c>
      <c r="AR46" s="4">
        <f>+VLOOKUP(AR$3,Provisiones!$C$38:$CV$76,Costo_provisiones!$B46,0)</f>
        <v>6.1198635874859724</v>
      </c>
      <c r="AS46" s="4">
        <f>+VLOOKUP(AS$3,Provisiones!$C$38:$CV$76,Costo_provisiones!$B46,0)</f>
        <v>1.5225852807450995</v>
      </c>
      <c r="AT46" s="4">
        <f>+VLOOKUP(AT$3,Provisiones!$C$38:$CV$76,Costo_provisiones!$B46,0)</f>
        <v>4.7126551487722237</v>
      </c>
      <c r="AU46" s="4">
        <f>+VLOOKUP(AU$3,Provisiones!$C$38:$CV$76,Costo_provisiones!$B46,0)</f>
        <v>1.1143418956363282</v>
      </c>
      <c r="AV46" s="4">
        <v>2.0860803003205</v>
      </c>
      <c r="AW46" s="4">
        <f>+VLOOKUP(AW$3,Provisiones!$C$38:$CV$76,Costo_provisiones!$B46,0)</f>
        <v>3.8205828792610639</v>
      </c>
      <c r="AX46" s="4">
        <f>+VLOOKUP(AX$3,Provisiones!$C$38:$CV$76,Costo_provisiones!$B46,0)</f>
        <v>3.4572503552804417</v>
      </c>
      <c r="AY46" s="4">
        <f>+VLOOKUP(AY$3,Provisiones!$C$38:$CV$76,Costo_provisiones!$B46,0)</f>
        <v>1.9823247689805534</v>
      </c>
    </row>
    <row r="47" spans="2:51" ht="16.5" x14ac:dyDescent="0.3">
      <c r="B47">
        <v>45</v>
      </c>
      <c r="C47" s="3">
        <v>42216</v>
      </c>
      <c r="D47" s="4">
        <f>+VLOOKUP(D$3,Provisiones!$C$5:$CV$15,Costo_provisiones!$B47,FALSE)</f>
        <v>0.46788109646302056</v>
      </c>
      <c r="E47" s="4">
        <f>+VLOOKUP(E$3,Provisiones!$C$5:$CV$15,Costo_provisiones!$B47,FALSE)</f>
        <v>2.0849447046026741</v>
      </c>
      <c r="F47" s="4">
        <f>+VLOOKUP(F$3,Provisiones!$C$5:$CV$15,Costo_provisiones!$B47,FALSE)</f>
        <v>2.3547430008951817</v>
      </c>
      <c r="G47" s="4">
        <f>+VLOOKUP(G$3,Provisiones!$C$5:$CV$15,Costo_provisiones!$B47,FALSE)</f>
        <v>2.0985340890575346</v>
      </c>
      <c r="H47" s="4">
        <f>+VLOOKUP(H$3,Provisiones!$C$5:$CV$15,Costo_provisiones!$B47,FALSE)</f>
        <v>0.87387778527716398</v>
      </c>
      <c r="I47" s="4">
        <f>+VLOOKUP(I$3,Provisiones!$C$5:$CV$15,Costo_provisiones!$B47,FALSE)</f>
        <v>0.75241254959460646</v>
      </c>
      <c r="J47" s="4">
        <f>+VLOOKUP(J$3,Provisiones!$C$5:$CV$15,Costo_provisiones!$B47,FALSE)</f>
        <v>2.2760887738029583</v>
      </c>
      <c r="K47" s="4">
        <f>+VLOOKUP(K$3,Provisiones!$C$5:$CV$15,Costo_provisiones!$B47,FALSE)</f>
        <v>1.271153315694229</v>
      </c>
      <c r="L47" s="4">
        <f>+VLOOKUP(L$3,Provisiones!$C$5:$CV$15,Costo_provisiones!$B47,FALSE)</f>
        <v>2.0042947815310486</v>
      </c>
      <c r="M47" s="4">
        <f>+VLOOKUP(M$3,Provisiones!$C$5:$CV$15,Costo_provisiones!$B47,FALSE)</f>
        <v>1.606442760130778</v>
      </c>
      <c r="N47" s="4">
        <f>+VLOOKUP(N$3,Provisiones!$C$38:$CV$76,Costo_provisiones!$B47,0)</f>
        <v>5.5363064975056044</v>
      </c>
      <c r="O47" s="4">
        <f>+VLOOKUP(O$3,Provisiones!$C$38:$CV$76,Costo_provisiones!$B47,0)</f>
        <v>4.6281839499898147</v>
      </c>
      <c r="P47" s="4">
        <f>+VLOOKUP(P$3,Provisiones!$C$38:$CV$76,Costo_provisiones!$B47,0)</f>
        <v>1.1520518337937526</v>
      </c>
      <c r="Q47" s="4">
        <f>+VLOOKUP(Q$3,Provisiones!$C$38:$CV$76,Costo_provisiones!$B47,0)</f>
        <v>4.2303510324293292</v>
      </c>
      <c r="R47" s="4">
        <f>+VLOOKUP(R$3,Provisiones!$C$38:$CV$76,Costo_provisiones!$B47,0)</f>
        <v>6.9827969309597906</v>
      </c>
      <c r="S47" s="4">
        <f>+VLOOKUP(S$3,Provisiones!$C$38:$CV$76,Costo_provisiones!$B47,0)</f>
        <v>5.979420233925075</v>
      </c>
      <c r="T47" s="4">
        <f>+VLOOKUP(T$3,Provisiones!$C$38:$CV$76,Costo_provisiones!$B47,0)</f>
        <v>2.5932106589850639</v>
      </c>
      <c r="U47" s="4">
        <f>+VLOOKUP(U$3,Provisiones!$C$38:$CV$76,Costo_provisiones!$B47,0)</f>
        <v>0</v>
      </c>
      <c r="V47" s="4">
        <f>+VLOOKUP(V$3,Provisiones!$C$38:$CV$76,Costo_provisiones!$B47,0)</f>
        <v>2.6320936540956397</v>
      </c>
      <c r="W47" s="4">
        <f>+VLOOKUP(W$3,Provisiones!$C$38:$CV$76,Costo_provisiones!$B47,0)</f>
        <v>0.75783895963023706</v>
      </c>
      <c r="X47" s="4">
        <f>+VLOOKUP(X$3,Provisiones!$C$38:$CV$76,Costo_provisiones!$B47,0)</f>
        <v>1.7151313737100704</v>
      </c>
      <c r="Y47" s="4">
        <f>+VLOOKUP(Y$3,Provisiones!$C$38:$CV$76,Costo_provisiones!$B47,0)</f>
        <v>2.1810504421439307</v>
      </c>
      <c r="Z47" s="4">
        <f>+VLOOKUP(Z$3,Provisiones!$C$38:$CV$76,Costo_provisiones!$B47,0)</f>
        <v>0</v>
      </c>
      <c r="AA47" s="4">
        <f>+VLOOKUP(AA$3,Provisiones!$C$38:$CV$76,Costo_provisiones!$B47,0)</f>
        <v>0</v>
      </c>
      <c r="AB47" s="4">
        <f>+VLOOKUP(AB$3,Provisiones!$C$38:$CV$76,Costo_provisiones!$B47,0)</f>
        <v>2.9137608819526468</v>
      </c>
      <c r="AC47" s="4">
        <f>+VLOOKUP(AC$3,Provisiones!$C$38:$CV$76,Costo_provisiones!$B47,0)</f>
        <v>5.291598989139958</v>
      </c>
      <c r="AD47" s="4">
        <f>+VLOOKUP(AD$3,Provisiones!$C$38:$CV$76,Costo_provisiones!$B47,0)</f>
        <v>5.9599145392135187</v>
      </c>
      <c r="AE47" s="4">
        <f>+VLOOKUP(AE$3,Provisiones!$C$38:$CV$76,Costo_provisiones!$B47,0)</f>
        <v>1.1150640532691487</v>
      </c>
      <c r="AF47" s="4">
        <f>+VLOOKUP(AF$3,Provisiones!$C$38:$CV$76,Costo_provisiones!$B47,0)</f>
        <v>1.7314407293602012</v>
      </c>
      <c r="AG47" s="4">
        <f>+VLOOKUP(AG$3,Provisiones!$C$38:$CV$76,Costo_provisiones!$B47,0)</f>
        <v>4.5902477521499065</v>
      </c>
      <c r="AH47" s="4">
        <f>+VLOOKUP(AH$3,Provisiones!$C$38:$CV$76,Costo_provisiones!$B47,0)</f>
        <v>6.4531479739747839</v>
      </c>
      <c r="AI47" s="4">
        <f>+VLOOKUP(AI$3,Provisiones!$C$38:$CV$76,Costo_provisiones!$B47,0)</f>
        <v>3.1643743129687034</v>
      </c>
      <c r="AJ47" s="4">
        <f>+VLOOKUP(AJ$3,Provisiones!$C$38:$CV$76,Costo_provisiones!$B47,0)</f>
        <v>6.8649551346483939</v>
      </c>
      <c r="AK47" s="4">
        <f>+VLOOKUP(AK$3,Provisiones!$C$38:$CV$76,Costo_provisiones!$B47,0)</f>
        <v>3.8988785338872867</v>
      </c>
      <c r="AL47" s="4">
        <f>+VLOOKUP(AL$3,Provisiones!$C$38:$CV$76,Costo_provisiones!$B47,0)</f>
        <v>6.3630574625845702</v>
      </c>
      <c r="AM47" s="4">
        <f>+VLOOKUP(AM$3,Provisiones!$C$38:$CV$76,Costo_provisiones!$B47,0)</f>
        <v>4.1382069710188283</v>
      </c>
      <c r="AN47" s="4">
        <f>+VLOOKUP(AN$3,Provisiones!$C$38:$CV$76,Costo_provisiones!$B47,0)</f>
        <v>7.7505520448572645</v>
      </c>
      <c r="AO47" s="4">
        <f>+VLOOKUP(AO$3,Provisiones!$C$38:$CV$76,Costo_provisiones!$B47,0)</f>
        <v>3.7484159882540342</v>
      </c>
      <c r="AP47" s="4">
        <f>+VLOOKUP(AP$3,Provisiones!$C$38:$CV$76,Costo_provisiones!$B47,0)</f>
        <v>8.0676866688024269</v>
      </c>
      <c r="AQ47" s="4">
        <f>+VLOOKUP(AQ$3,Provisiones!$C$38:$CV$76,Costo_provisiones!$B47,0)</f>
        <v>12.897701065419708</v>
      </c>
      <c r="AR47" s="4">
        <f>+VLOOKUP(AR$3,Provisiones!$C$38:$CV$76,Costo_provisiones!$B47,0)</f>
        <v>5.9515795009767531</v>
      </c>
      <c r="AS47" s="4">
        <f>+VLOOKUP(AS$3,Provisiones!$C$38:$CV$76,Costo_provisiones!$B47,0)</f>
        <v>1.5287709812310293</v>
      </c>
      <c r="AT47" s="4">
        <f>+VLOOKUP(AT$3,Provisiones!$C$38:$CV$76,Costo_provisiones!$B47,0)</f>
        <v>5.0169028666850126</v>
      </c>
      <c r="AU47" s="4">
        <f>+VLOOKUP(AU$3,Provisiones!$C$38:$CV$76,Costo_provisiones!$B47,0)</f>
        <v>0.88419087968084342</v>
      </c>
      <c r="AV47" s="4">
        <v>2.2362179785942899</v>
      </c>
      <c r="AW47" s="4">
        <f>+VLOOKUP(AW$3,Provisiones!$C$38:$CV$76,Costo_provisiones!$B47,0)</f>
        <v>3.9064728805272528</v>
      </c>
      <c r="AX47" s="4">
        <f>+VLOOKUP(AX$3,Provisiones!$C$38:$CV$76,Costo_provisiones!$B47,0)</f>
        <v>3.6720514060634182</v>
      </c>
      <c r="AY47" s="4">
        <f>+VLOOKUP(AY$3,Provisiones!$C$38:$CV$76,Costo_provisiones!$B47,0)</f>
        <v>1.9344284466973598</v>
      </c>
    </row>
    <row r="48" spans="2:51" ht="16.5" x14ac:dyDescent="0.3">
      <c r="B48">
        <v>46</v>
      </c>
      <c r="C48" s="3">
        <v>42247</v>
      </c>
      <c r="D48" s="4">
        <f>+VLOOKUP(D$3,Provisiones!$C$5:$CV$15,Costo_provisiones!$B48,FALSE)</f>
        <v>0.58584386239578468</v>
      </c>
      <c r="E48" s="4">
        <f>+VLOOKUP(E$3,Provisiones!$C$5:$CV$15,Costo_provisiones!$B48,FALSE)</f>
        <v>2.0974315594476751</v>
      </c>
      <c r="F48" s="4">
        <f>+VLOOKUP(F$3,Provisiones!$C$5:$CV$15,Costo_provisiones!$B48,FALSE)</f>
        <v>2.3681875594776596</v>
      </c>
      <c r="G48" s="4">
        <f>+VLOOKUP(G$3,Provisiones!$C$5:$CV$15,Costo_provisiones!$B48,FALSE)</f>
        <v>2.0809980582181584</v>
      </c>
      <c r="H48" s="4">
        <f>+VLOOKUP(H$3,Provisiones!$C$5:$CV$15,Costo_provisiones!$B48,FALSE)</f>
        <v>0.7105331560534407</v>
      </c>
      <c r="I48" s="4">
        <f>+VLOOKUP(I$3,Provisiones!$C$5:$CV$15,Costo_provisiones!$B48,FALSE)</f>
        <v>0.63453879648655609</v>
      </c>
      <c r="J48" s="4">
        <f>+VLOOKUP(J$3,Provisiones!$C$5:$CV$15,Costo_provisiones!$B48,FALSE)</f>
        <v>2.3967048204540156</v>
      </c>
      <c r="K48" s="4">
        <f>+VLOOKUP(K$3,Provisiones!$C$5:$CV$15,Costo_provisiones!$B48,FALSE)</f>
        <v>1.2709396156192663</v>
      </c>
      <c r="L48" s="4">
        <f>+VLOOKUP(L$3,Provisiones!$C$5:$CV$15,Costo_provisiones!$B48,FALSE)</f>
        <v>2.0016545932086931</v>
      </c>
      <c r="M48" s="4">
        <f>+VLOOKUP(M$3,Provisiones!$C$5:$CV$15,Costo_provisiones!$B48,FALSE)</f>
        <v>1.6533351483115526</v>
      </c>
      <c r="N48" s="4">
        <f>+VLOOKUP(N$3,Provisiones!$C$38:$CV$76,Costo_provisiones!$B48,0)</f>
        <v>5.5025997916758733</v>
      </c>
      <c r="O48" s="4">
        <f>+VLOOKUP(O$3,Provisiones!$C$38:$CV$76,Costo_provisiones!$B48,0)</f>
        <v>4.396203092215802</v>
      </c>
      <c r="P48" s="4">
        <f>+VLOOKUP(P$3,Provisiones!$C$38:$CV$76,Costo_provisiones!$B48,0)</f>
        <v>0.98201344467837015</v>
      </c>
      <c r="Q48" s="4">
        <f>+VLOOKUP(Q$3,Provisiones!$C$38:$CV$76,Costo_provisiones!$B48,0)</f>
        <v>4.1199732727599514</v>
      </c>
      <c r="R48" s="4">
        <f>+VLOOKUP(R$3,Provisiones!$C$38:$CV$76,Costo_provisiones!$B48,0)</f>
        <v>7.7973650741419656</v>
      </c>
      <c r="S48" s="4">
        <f>+VLOOKUP(S$3,Provisiones!$C$38:$CV$76,Costo_provisiones!$B48,0)</f>
        <v>6.0814796100516162</v>
      </c>
      <c r="T48" s="4">
        <f>+VLOOKUP(T$3,Provisiones!$C$38:$CV$76,Costo_provisiones!$B48,0)</f>
        <v>2.2756259012111371</v>
      </c>
      <c r="U48" s="4">
        <f>+VLOOKUP(U$3,Provisiones!$C$38:$CV$76,Costo_provisiones!$B48,0)</f>
        <v>0</v>
      </c>
      <c r="V48" s="4">
        <f>+VLOOKUP(V$3,Provisiones!$C$38:$CV$76,Costo_provisiones!$B48,0)</f>
        <v>2.7626012441322687</v>
      </c>
      <c r="W48" s="4">
        <f>+VLOOKUP(W$3,Provisiones!$C$38:$CV$76,Costo_provisiones!$B48,0)</f>
        <v>0.61832148042717416</v>
      </c>
      <c r="X48" s="4">
        <f>+VLOOKUP(X$3,Provisiones!$C$38:$CV$76,Costo_provisiones!$B48,0)</f>
        <v>1.2937329636357688</v>
      </c>
      <c r="Y48" s="4">
        <f>+VLOOKUP(Y$3,Provisiones!$C$38:$CV$76,Costo_provisiones!$B48,0)</f>
        <v>1.9703244042295529</v>
      </c>
      <c r="Z48" s="4">
        <f>+VLOOKUP(Z$3,Provisiones!$C$38:$CV$76,Costo_provisiones!$B48,0)</f>
        <v>0</v>
      </c>
      <c r="AA48" s="4">
        <f>+VLOOKUP(AA$3,Provisiones!$C$38:$CV$76,Costo_provisiones!$B48,0)</f>
        <v>0</v>
      </c>
      <c r="AB48" s="4">
        <f>+VLOOKUP(AB$3,Provisiones!$C$38:$CV$76,Costo_provisiones!$B48,0)</f>
        <v>3.0210163929002913</v>
      </c>
      <c r="AC48" s="4">
        <f>+VLOOKUP(AC$3,Provisiones!$C$38:$CV$76,Costo_provisiones!$B48,0)</f>
        <v>5.3298805562309521</v>
      </c>
      <c r="AD48" s="4">
        <f>+VLOOKUP(AD$3,Provisiones!$C$38:$CV$76,Costo_provisiones!$B48,0)</f>
        <v>5.1432843073611849</v>
      </c>
      <c r="AE48" s="4">
        <f>+VLOOKUP(AE$3,Provisiones!$C$38:$CV$76,Costo_provisiones!$B48,0)</f>
        <v>1.1764202888706679</v>
      </c>
      <c r="AF48" s="4">
        <f>+VLOOKUP(AF$3,Provisiones!$C$38:$CV$76,Costo_provisiones!$B48,0)</f>
        <v>1.7415639301703656</v>
      </c>
      <c r="AG48" s="4">
        <f>+VLOOKUP(AG$3,Provisiones!$C$38:$CV$76,Costo_provisiones!$B48,0)</f>
        <v>4.4367625536796478</v>
      </c>
      <c r="AH48" s="4">
        <f>+VLOOKUP(AH$3,Provisiones!$C$38:$CV$76,Costo_provisiones!$B48,0)</f>
        <v>6.3731264093059359</v>
      </c>
      <c r="AI48" s="4">
        <f>+VLOOKUP(AI$3,Provisiones!$C$38:$CV$76,Costo_provisiones!$B48,0)</f>
        <v>3.2788704525815504</v>
      </c>
      <c r="AJ48" s="4">
        <f>+VLOOKUP(AJ$3,Provisiones!$C$38:$CV$76,Costo_provisiones!$B48,0)</f>
        <v>6.8110141531803654</v>
      </c>
      <c r="AK48" s="4">
        <f>+VLOOKUP(AK$3,Provisiones!$C$38:$CV$76,Costo_provisiones!$B48,0)</f>
        <v>3.99206906990874</v>
      </c>
      <c r="AL48" s="4">
        <f>+VLOOKUP(AL$3,Provisiones!$C$38:$CV$76,Costo_provisiones!$B48,0)</f>
        <v>6.0778269942207341</v>
      </c>
      <c r="AM48" s="4">
        <f>+VLOOKUP(AM$3,Provisiones!$C$38:$CV$76,Costo_provisiones!$B48,0)</f>
        <v>4.232236288656396</v>
      </c>
      <c r="AN48" s="4">
        <f>+VLOOKUP(AN$3,Provisiones!$C$38:$CV$76,Costo_provisiones!$B48,0)</f>
        <v>7.6488639534680658</v>
      </c>
      <c r="AO48" s="4">
        <f>+VLOOKUP(AO$3,Provisiones!$C$38:$CV$76,Costo_provisiones!$B48,0)</f>
        <v>4.5305106308465213</v>
      </c>
      <c r="AP48" s="4">
        <f>+VLOOKUP(AP$3,Provisiones!$C$38:$CV$76,Costo_provisiones!$B48,0)</f>
        <v>5.9680082035125075</v>
      </c>
      <c r="AQ48" s="4">
        <f>+VLOOKUP(AQ$3,Provisiones!$C$38:$CV$76,Costo_provisiones!$B48,0)</f>
        <v>12.819172170562766</v>
      </c>
      <c r="AR48" s="4">
        <f>+VLOOKUP(AR$3,Provisiones!$C$38:$CV$76,Costo_provisiones!$B48,0)</f>
        <v>5.7683438986419455</v>
      </c>
      <c r="AS48" s="4">
        <f>+VLOOKUP(AS$3,Provisiones!$C$38:$CV$76,Costo_provisiones!$B48,0)</f>
        <v>1.6062272995552092</v>
      </c>
      <c r="AT48" s="4">
        <f>+VLOOKUP(AT$3,Provisiones!$C$38:$CV$76,Costo_provisiones!$B48,0)</f>
        <v>5.2610636805332307</v>
      </c>
      <c r="AU48" s="4">
        <f>+VLOOKUP(AU$3,Provisiones!$C$38:$CV$76,Costo_provisiones!$B48,0)</f>
        <v>0.73083942737050167</v>
      </c>
      <c r="AV48" s="4">
        <v>2.47619765839874</v>
      </c>
      <c r="AW48" s="4">
        <f>+VLOOKUP(AW$3,Provisiones!$C$38:$CV$76,Costo_provisiones!$B48,0)</f>
        <v>3.9290963958793848</v>
      </c>
      <c r="AX48" s="4">
        <f>+VLOOKUP(AX$3,Provisiones!$C$38:$CV$76,Costo_provisiones!$B48,0)</f>
        <v>3.832844177130363</v>
      </c>
      <c r="AY48" s="4">
        <f>+VLOOKUP(AY$3,Provisiones!$C$38:$CV$76,Costo_provisiones!$B48,0)</f>
        <v>1.906290217410106</v>
      </c>
    </row>
    <row r="49" spans="2:51" ht="16.5" x14ac:dyDescent="0.3">
      <c r="B49">
        <v>47</v>
      </c>
      <c r="C49" s="3">
        <v>42277</v>
      </c>
      <c r="D49" s="4">
        <f>+VLOOKUP(D$3,Provisiones!$C$5:$CV$15,Costo_provisiones!$B49,FALSE)</f>
        <v>0.52110219668262547</v>
      </c>
      <c r="E49" s="4">
        <f>+VLOOKUP(E$3,Provisiones!$C$5:$CV$15,Costo_provisiones!$B49,FALSE)</f>
        <v>2.1047580473487733</v>
      </c>
      <c r="F49" s="4">
        <f>+VLOOKUP(F$3,Provisiones!$C$5:$CV$15,Costo_provisiones!$B49,FALSE)</f>
        <v>2.4236065437241496</v>
      </c>
      <c r="G49" s="4">
        <f>+VLOOKUP(G$3,Provisiones!$C$5:$CV$15,Costo_provisiones!$B49,FALSE)</f>
        <v>2.1411292485021645</v>
      </c>
      <c r="H49" s="4">
        <f>+VLOOKUP(H$3,Provisiones!$C$5:$CV$15,Costo_provisiones!$B49,FALSE)</f>
        <v>1.291316373342289</v>
      </c>
      <c r="I49" s="4">
        <f>+VLOOKUP(I$3,Provisiones!$C$5:$CV$15,Costo_provisiones!$B49,FALSE)</f>
        <v>0.5167727103846057</v>
      </c>
      <c r="J49" s="4">
        <f>+VLOOKUP(J$3,Provisiones!$C$5:$CV$15,Costo_provisiones!$B49,FALSE)</f>
        <v>2.4214192043186302</v>
      </c>
      <c r="K49" s="4">
        <f>+VLOOKUP(K$3,Provisiones!$C$5:$CV$15,Costo_provisiones!$B49,FALSE)</f>
        <v>1.3336259270626336</v>
      </c>
      <c r="L49" s="4">
        <f>+VLOOKUP(L$3,Provisiones!$C$5:$CV$15,Costo_provisiones!$B49,FALSE)</f>
        <v>1.9997636942027899</v>
      </c>
      <c r="M49" s="4">
        <f>+VLOOKUP(M$3,Provisiones!$C$5:$CV$15,Costo_provisiones!$B49,FALSE)</f>
        <v>1.6899526114268175</v>
      </c>
      <c r="N49" s="4">
        <f>+VLOOKUP(N$3,Provisiones!$C$38:$CV$76,Costo_provisiones!$B49,0)</f>
        <v>5.4231063937663153</v>
      </c>
      <c r="O49" s="4">
        <f>+VLOOKUP(O$3,Provisiones!$C$38:$CV$76,Costo_provisiones!$B49,0)</f>
        <v>4.0381661741187989</v>
      </c>
      <c r="P49" s="4">
        <f>+VLOOKUP(P$3,Provisiones!$C$38:$CV$76,Costo_provisiones!$B49,0)</f>
        <v>0.95757879386089018</v>
      </c>
      <c r="Q49" s="4">
        <f>+VLOOKUP(Q$3,Provisiones!$C$38:$CV$76,Costo_provisiones!$B49,0)</f>
        <v>4.0505686696573635</v>
      </c>
      <c r="R49" s="4">
        <f>+VLOOKUP(R$3,Provisiones!$C$38:$CV$76,Costo_provisiones!$B49,0)</f>
        <v>7.8138348324871707</v>
      </c>
      <c r="S49" s="4">
        <f>+VLOOKUP(S$3,Provisiones!$C$38:$CV$76,Costo_provisiones!$B49,0)</f>
        <v>6.3965238433569365</v>
      </c>
      <c r="T49" s="4">
        <f>+VLOOKUP(T$3,Provisiones!$C$38:$CV$76,Costo_provisiones!$B49,0)</f>
        <v>2.1099561561508806</v>
      </c>
      <c r="U49" s="4">
        <f>+VLOOKUP(U$3,Provisiones!$C$38:$CV$76,Costo_provisiones!$B49,0)</f>
        <v>0</v>
      </c>
      <c r="V49" s="4">
        <f>+VLOOKUP(V$3,Provisiones!$C$38:$CV$76,Costo_provisiones!$B49,0)</f>
        <v>0.27469493975471349</v>
      </c>
      <c r="W49" s="4">
        <f>+VLOOKUP(W$3,Provisiones!$C$38:$CV$76,Costo_provisiones!$B49,0)</f>
        <v>0.44866862518721856</v>
      </c>
      <c r="X49" s="4">
        <f>+VLOOKUP(X$3,Provisiones!$C$38:$CV$76,Costo_provisiones!$B49,0)</f>
        <v>1.0199556278775046</v>
      </c>
      <c r="Y49" s="4">
        <f>+VLOOKUP(Y$3,Provisiones!$C$38:$CV$76,Costo_provisiones!$B49,0)</f>
        <v>2.0577360970704697</v>
      </c>
      <c r="Z49" s="4">
        <f>+VLOOKUP(Z$3,Provisiones!$C$38:$CV$76,Costo_provisiones!$B49,0)</f>
        <v>0</v>
      </c>
      <c r="AA49" s="4">
        <f>+VLOOKUP(AA$3,Provisiones!$C$38:$CV$76,Costo_provisiones!$B49,0)</f>
        <v>0</v>
      </c>
      <c r="AB49" s="4">
        <f>+VLOOKUP(AB$3,Provisiones!$C$38:$CV$76,Costo_provisiones!$B49,0)</f>
        <v>3.2074438712149536</v>
      </c>
      <c r="AC49" s="4">
        <f>+VLOOKUP(AC$3,Provisiones!$C$38:$CV$76,Costo_provisiones!$B49,0)</f>
        <v>5.4815388630269455</v>
      </c>
      <c r="AD49" s="4">
        <f>+VLOOKUP(AD$3,Provisiones!$C$38:$CV$76,Costo_provisiones!$B49,0)</f>
        <v>4.9229719309769928</v>
      </c>
      <c r="AE49" s="4">
        <f>+VLOOKUP(AE$3,Provisiones!$C$38:$CV$76,Costo_provisiones!$B49,0)</f>
        <v>1.3923399039698905</v>
      </c>
      <c r="AF49" s="4">
        <f>+VLOOKUP(AF$3,Provisiones!$C$38:$CV$76,Costo_provisiones!$B49,0)</f>
        <v>1.9241597443845051</v>
      </c>
      <c r="AG49" s="4">
        <f>+VLOOKUP(AG$3,Provisiones!$C$38:$CV$76,Costo_provisiones!$B49,0)</f>
        <v>4.2988911317687348</v>
      </c>
      <c r="AH49" s="4">
        <f>+VLOOKUP(AH$3,Provisiones!$C$38:$CV$76,Costo_provisiones!$B49,0)</f>
        <v>10.383218958864116</v>
      </c>
      <c r="AI49" s="4">
        <f>+VLOOKUP(AI$3,Provisiones!$C$38:$CV$76,Costo_provisiones!$B49,0)</f>
        <v>3.4114863160776112</v>
      </c>
      <c r="AJ49" s="4">
        <f>+VLOOKUP(AJ$3,Provisiones!$C$38:$CV$76,Costo_provisiones!$B49,0)</f>
        <v>6.8466281047836306</v>
      </c>
      <c r="AK49" s="4">
        <f>+VLOOKUP(AK$3,Provisiones!$C$38:$CV$76,Costo_provisiones!$B49,0)</f>
        <v>4.0884730279054766</v>
      </c>
      <c r="AL49" s="4">
        <f>+VLOOKUP(AL$3,Provisiones!$C$38:$CV$76,Costo_provisiones!$B49,0)</f>
        <v>5.884407311997796</v>
      </c>
      <c r="AM49" s="4">
        <f>+VLOOKUP(AM$3,Provisiones!$C$38:$CV$76,Costo_provisiones!$B49,0)</f>
        <v>4.182285635406874</v>
      </c>
      <c r="AN49" s="4">
        <f>+VLOOKUP(AN$3,Provisiones!$C$38:$CV$76,Costo_provisiones!$B49,0)</f>
        <v>7.7380518835665351</v>
      </c>
      <c r="AO49" s="4">
        <f>+VLOOKUP(AO$3,Provisiones!$C$38:$CV$76,Costo_provisiones!$B49,0)</f>
        <v>5.3030208350826769</v>
      </c>
      <c r="AP49" s="4">
        <f>+VLOOKUP(AP$3,Provisiones!$C$38:$CV$76,Costo_provisiones!$B49,0)</f>
        <v>5.4717559746045881</v>
      </c>
      <c r="AQ49" s="4">
        <f>+VLOOKUP(AQ$3,Provisiones!$C$38:$CV$76,Costo_provisiones!$B49,0)</f>
        <v>13.345077444032649</v>
      </c>
      <c r="AR49" s="4">
        <f>+VLOOKUP(AR$3,Provisiones!$C$38:$CV$76,Costo_provisiones!$B49,0)</f>
        <v>5.3765779522543351</v>
      </c>
      <c r="AS49" s="4">
        <f>+VLOOKUP(AS$3,Provisiones!$C$38:$CV$76,Costo_provisiones!$B49,0)</f>
        <v>1.7794957353573511</v>
      </c>
      <c r="AT49" s="4">
        <f>+VLOOKUP(AT$3,Provisiones!$C$38:$CV$76,Costo_provisiones!$B49,0)</f>
        <v>5.6017391366395346</v>
      </c>
      <c r="AU49" s="4">
        <f>+VLOOKUP(AU$3,Provisiones!$C$38:$CV$76,Costo_provisiones!$B49,0)</f>
        <v>0.61476336940537679</v>
      </c>
      <c r="AV49" s="4">
        <v>2.86193076621585</v>
      </c>
      <c r="AW49" s="4">
        <f>+VLOOKUP(AW$3,Provisiones!$C$38:$CV$76,Costo_provisiones!$B49,0)</f>
        <v>4.0366214278470149</v>
      </c>
      <c r="AX49" s="4">
        <f>+VLOOKUP(AX$3,Provisiones!$C$38:$CV$76,Costo_provisiones!$B49,0)</f>
        <v>3.8338872205599195</v>
      </c>
      <c r="AY49" s="4">
        <f>+VLOOKUP(AY$3,Provisiones!$C$38:$CV$76,Costo_provisiones!$B49,0)</f>
        <v>2.0592374005404759</v>
      </c>
    </row>
    <row r="50" spans="2:51" ht="16.5" x14ac:dyDescent="0.3">
      <c r="B50">
        <v>48</v>
      </c>
      <c r="C50" s="3">
        <v>42308</v>
      </c>
      <c r="D50" s="4">
        <f>+VLOOKUP(D$3,Provisiones!$C$5:$CV$15,Costo_provisiones!$B50,FALSE)</f>
        <v>0.45421934369173123</v>
      </c>
      <c r="E50" s="4">
        <f>+VLOOKUP(E$3,Provisiones!$C$5:$CV$15,Costo_provisiones!$B50,FALSE)</f>
        <v>2.1023220566409182</v>
      </c>
      <c r="F50" s="4">
        <f>+VLOOKUP(F$3,Provisiones!$C$5:$CV$15,Costo_provisiones!$B50,FALSE)</f>
        <v>2.3467467734579843</v>
      </c>
      <c r="G50" s="4">
        <f>+VLOOKUP(G$3,Provisiones!$C$5:$CV$15,Costo_provisiones!$B50,FALSE)</f>
        <v>2.1148719671162679</v>
      </c>
      <c r="H50" s="4">
        <f>+VLOOKUP(H$3,Provisiones!$C$5:$CV$15,Costo_provisiones!$B50,FALSE)</f>
        <v>1.1427334270791754</v>
      </c>
      <c r="I50" s="4">
        <f>+VLOOKUP(I$3,Provisiones!$C$5:$CV$15,Costo_provisiones!$B50,FALSE)</f>
        <v>0.42106890209499848</v>
      </c>
      <c r="J50" s="4">
        <f>+VLOOKUP(J$3,Provisiones!$C$5:$CV$15,Costo_provisiones!$B50,FALSE)</f>
        <v>2.4934546411418275</v>
      </c>
      <c r="K50" s="4">
        <f>+VLOOKUP(K$3,Provisiones!$C$5:$CV$15,Costo_provisiones!$B50,FALSE)</f>
        <v>1.3286309551712761</v>
      </c>
      <c r="L50" s="4">
        <f>+VLOOKUP(L$3,Provisiones!$C$5:$CV$15,Costo_provisiones!$B50,FALSE)</f>
        <v>2.0059490378484104</v>
      </c>
      <c r="M50" s="4">
        <f>+VLOOKUP(M$3,Provisiones!$C$5:$CV$15,Costo_provisiones!$B50,FALSE)</f>
        <v>1.7300146499932971</v>
      </c>
      <c r="N50" s="4">
        <f>+VLOOKUP(N$3,Provisiones!$C$38:$CV$76,Costo_provisiones!$B50,0)</f>
        <v>5.5199505657220582</v>
      </c>
      <c r="O50" s="4">
        <f>+VLOOKUP(O$3,Provisiones!$C$38:$CV$76,Costo_provisiones!$B50,0)</f>
        <v>3.8540434581514162</v>
      </c>
      <c r="P50" s="4">
        <f>+VLOOKUP(P$3,Provisiones!$C$38:$CV$76,Costo_provisiones!$B50,0)</f>
        <v>0.96951338785630714</v>
      </c>
      <c r="Q50" s="4">
        <f>+VLOOKUP(Q$3,Provisiones!$C$38:$CV$76,Costo_provisiones!$B50,0)</f>
        <v>3.9933303628136319</v>
      </c>
      <c r="R50" s="4">
        <f>+VLOOKUP(R$3,Provisiones!$C$38:$CV$76,Costo_provisiones!$B50,0)</f>
        <v>8.1092207624858776</v>
      </c>
      <c r="S50" s="4">
        <f>+VLOOKUP(S$3,Provisiones!$C$38:$CV$76,Costo_provisiones!$B50,0)</f>
        <v>-6.5077161872098527E-2</v>
      </c>
      <c r="T50" s="4">
        <f>+VLOOKUP(T$3,Provisiones!$C$38:$CV$76,Costo_provisiones!$B50,0)</f>
        <v>2.1550251913657394</v>
      </c>
      <c r="U50" s="4">
        <f>+VLOOKUP(U$3,Provisiones!$C$38:$CV$76,Costo_provisiones!$B50,0)</f>
        <v>0</v>
      </c>
      <c r="V50" s="4">
        <f>+VLOOKUP(V$3,Provisiones!$C$38:$CV$76,Costo_provisiones!$B50,0)</f>
        <v>-9.3077388619102214E-3</v>
      </c>
      <c r="W50" s="4">
        <f>+VLOOKUP(W$3,Provisiones!$C$38:$CV$76,Costo_provisiones!$B50,0)</f>
        <v>0.27349061530269353</v>
      </c>
      <c r="X50" s="4">
        <f>+VLOOKUP(X$3,Provisiones!$C$38:$CV$76,Costo_provisiones!$B50,0)</f>
        <v>0.69191532615556317</v>
      </c>
      <c r="Y50" s="4">
        <f>+VLOOKUP(Y$3,Provisiones!$C$38:$CV$76,Costo_provisiones!$B50,0)</f>
        <v>2.1346402125231112</v>
      </c>
      <c r="Z50" s="4">
        <f>+VLOOKUP(Z$3,Provisiones!$C$38:$CV$76,Costo_provisiones!$B50,0)</f>
        <v>0</v>
      </c>
      <c r="AA50" s="4">
        <f>+VLOOKUP(AA$3,Provisiones!$C$38:$CV$76,Costo_provisiones!$B50,0)</f>
        <v>0</v>
      </c>
      <c r="AB50" s="4">
        <f>+VLOOKUP(AB$3,Provisiones!$C$38:$CV$76,Costo_provisiones!$B50,0)</f>
        <v>3.0546209781925375</v>
      </c>
      <c r="AC50" s="4">
        <f>+VLOOKUP(AC$3,Provisiones!$C$38:$CV$76,Costo_provisiones!$B50,0)</f>
        <v>5.5111090283078212</v>
      </c>
      <c r="AD50" s="4">
        <f>+VLOOKUP(AD$3,Provisiones!$C$38:$CV$76,Costo_provisiones!$B50,0)</f>
        <v>4.2660020763083004</v>
      </c>
      <c r="AE50" s="4">
        <f>+VLOOKUP(AE$3,Provisiones!$C$38:$CV$76,Costo_provisiones!$B50,0)</f>
        <v>1.3260056733996832</v>
      </c>
      <c r="AF50" s="4">
        <f>+VLOOKUP(AF$3,Provisiones!$C$38:$CV$76,Costo_provisiones!$B50,0)</f>
        <v>2.0295155037832071</v>
      </c>
      <c r="AG50" s="4">
        <f>+VLOOKUP(AG$3,Provisiones!$C$38:$CV$76,Costo_provisiones!$B50,0)</f>
        <v>4.1792393603353695</v>
      </c>
      <c r="AH50" s="4">
        <f>+VLOOKUP(AH$3,Provisiones!$C$38:$CV$76,Costo_provisiones!$B50,0)</f>
        <v>8.6937763996497495</v>
      </c>
      <c r="AI50" s="4">
        <f>+VLOOKUP(AI$3,Provisiones!$C$38:$CV$76,Costo_provisiones!$B50,0)</f>
        <v>3.4577616244673677</v>
      </c>
      <c r="AJ50" s="4">
        <f>+VLOOKUP(AJ$3,Provisiones!$C$38:$CV$76,Costo_provisiones!$B50,0)</f>
        <v>6.8964988633525532</v>
      </c>
      <c r="AK50" s="4">
        <f>+VLOOKUP(AK$3,Provisiones!$C$38:$CV$76,Costo_provisiones!$B50,0)</f>
        <v>4.2856301180303635</v>
      </c>
      <c r="AL50" s="4">
        <f>+VLOOKUP(AL$3,Provisiones!$C$38:$CV$76,Costo_provisiones!$B50,0)</f>
        <v>5.6630208829533357</v>
      </c>
      <c r="AM50" s="4">
        <f>+VLOOKUP(AM$3,Provisiones!$C$38:$CV$76,Costo_provisiones!$B50,0)</f>
        <v>4.1295843655058011</v>
      </c>
      <c r="AN50" s="4">
        <f>+VLOOKUP(AN$3,Provisiones!$C$38:$CV$76,Costo_provisiones!$B50,0)</f>
        <v>7.6649557045146448</v>
      </c>
      <c r="AO50" s="4">
        <f>+VLOOKUP(AO$3,Provisiones!$C$38:$CV$76,Costo_provisiones!$B50,0)</f>
        <v>6.2908507461145184</v>
      </c>
      <c r="AP50" s="4">
        <f>+VLOOKUP(AP$3,Provisiones!$C$38:$CV$76,Costo_provisiones!$B50,0)</f>
        <v>5.5495826495747229</v>
      </c>
      <c r="AQ50" s="4">
        <f>+VLOOKUP(AQ$3,Provisiones!$C$38:$CV$76,Costo_provisiones!$B50,0)</f>
        <v>12.632159922681838</v>
      </c>
      <c r="AR50" s="4">
        <f>+VLOOKUP(AR$3,Provisiones!$C$38:$CV$76,Costo_provisiones!$B50,0)</f>
        <v>5.1429724455483488</v>
      </c>
      <c r="AS50" s="4">
        <f>+VLOOKUP(AS$3,Provisiones!$C$38:$CV$76,Costo_provisiones!$B50,0)</f>
        <v>1.8091033441346476</v>
      </c>
      <c r="AT50" s="4">
        <f>+VLOOKUP(AT$3,Provisiones!$C$38:$CV$76,Costo_provisiones!$B50,0)</f>
        <v>5.958140703447584</v>
      </c>
      <c r="AU50" s="4">
        <f>+VLOOKUP(AU$3,Provisiones!$C$38:$CV$76,Costo_provisiones!$B50,0)</f>
        <v>0.59132673957584636</v>
      </c>
      <c r="AV50" s="4">
        <v>3.00738022077977</v>
      </c>
      <c r="AW50" s="4">
        <f>+VLOOKUP(AW$3,Provisiones!$C$38:$CV$76,Costo_provisiones!$B50,0)</f>
        <v>4.0118483911068372</v>
      </c>
      <c r="AX50" s="4">
        <f>+VLOOKUP(AX$3,Provisiones!$C$38:$CV$76,Costo_provisiones!$B50,0)</f>
        <v>3.8294831690997144</v>
      </c>
      <c r="AY50" s="4">
        <f>+VLOOKUP(AY$3,Provisiones!$C$38:$CV$76,Costo_provisiones!$B50,0)</f>
        <v>2.2090564638389329</v>
      </c>
    </row>
    <row r="51" spans="2:51" ht="16.5" x14ac:dyDescent="0.3">
      <c r="B51">
        <v>49</v>
      </c>
      <c r="C51" s="3">
        <v>42338</v>
      </c>
      <c r="D51" s="4">
        <f>+VLOOKUP(D$3,Provisiones!$C$5:$CV$15,Costo_provisiones!$B51,FALSE)</f>
        <v>0.47406623103154544</v>
      </c>
      <c r="E51" s="4">
        <f>+VLOOKUP(E$3,Provisiones!$C$5:$CV$15,Costo_provisiones!$B51,FALSE)</f>
        <v>2.0830815024454314</v>
      </c>
      <c r="F51" s="4">
        <f>+VLOOKUP(F$3,Provisiones!$C$5:$CV$15,Costo_provisiones!$B51,FALSE)</f>
        <v>2.3949621525056921</v>
      </c>
      <c r="G51" s="4">
        <f>+VLOOKUP(G$3,Provisiones!$C$5:$CV$15,Costo_provisiones!$B51,FALSE)</f>
        <v>2.0511106342844676</v>
      </c>
      <c r="H51" s="4">
        <f>+VLOOKUP(H$3,Provisiones!$C$5:$CV$15,Costo_provisiones!$B51,FALSE)</f>
        <v>2.2896616064974022</v>
      </c>
      <c r="I51" s="4">
        <f>+VLOOKUP(I$3,Provisiones!$C$5:$CV$15,Costo_provisiones!$B51,FALSE)</f>
        <v>0.2594070523800775</v>
      </c>
      <c r="J51" s="4">
        <f>+VLOOKUP(J$3,Provisiones!$C$5:$CV$15,Costo_provisiones!$B51,FALSE)</f>
        <v>2.5303733047577266</v>
      </c>
      <c r="K51" s="4">
        <f>+VLOOKUP(K$3,Provisiones!$C$5:$CV$15,Costo_provisiones!$B51,FALSE)</f>
        <v>1.367696037121094</v>
      </c>
      <c r="L51" s="4">
        <f>+VLOOKUP(L$3,Provisiones!$C$5:$CV$15,Costo_provisiones!$B51,FALSE)</f>
        <v>2.4333497777066135</v>
      </c>
      <c r="M51" s="4">
        <f>+VLOOKUP(M$3,Provisiones!$C$5:$CV$15,Costo_provisiones!$B51,FALSE)</f>
        <v>1.8932977454561115</v>
      </c>
      <c r="N51" s="4">
        <f>+VLOOKUP(N$3,Provisiones!$C$38:$CV$76,Costo_provisiones!$B51,0)</f>
        <v>5.7159918710604503</v>
      </c>
      <c r="O51" s="4">
        <f>+VLOOKUP(O$3,Provisiones!$C$38:$CV$76,Costo_provisiones!$B51,0)</f>
        <v>3.7888253523753321</v>
      </c>
      <c r="P51" s="4">
        <f>+VLOOKUP(P$3,Provisiones!$C$38:$CV$76,Costo_provisiones!$B51,0)</f>
        <v>0.96071188245347772</v>
      </c>
      <c r="Q51" s="4">
        <f>+VLOOKUP(Q$3,Provisiones!$C$38:$CV$76,Costo_provisiones!$B51,0)</f>
        <v>3.9475746495630486</v>
      </c>
      <c r="R51" s="4">
        <f>+VLOOKUP(R$3,Provisiones!$C$38:$CV$76,Costo_provisiones!$B51,0)</f>
        <v>8.3525464419597082</v>
      </c>
      <c r="S51" s="4">
        <f>+VLOOKUP(S$3,Provisiones!$C$38:$CV$76,Costo_provisiones!$B51,0)</f>
        <v>9.1377848021403779E-2</v>
      </c>
      <c r="T51" s="4">
        <f>+VLOOKUP(T$3,Provisiones!$C$38:$CV$76,Costo_provisiones!$B51,0)</f>
        <v>2.2624122464605279</v>
      </c>
      <c r="U51" s="4">
        <f>+VLOOKUP(U$3,Provisiones!$C$38:$CV$76,Costo_provisiones!$B51,0)</f>
        <v>0</v>
      </c>
      <c r="V51" s="4">
        <f>+VLOOKUP(V$3,Provisiones!$C$38:$CV$76,Costo_provisiones!$B51,0)</f>
        <v>-0.30734420977203425</v>
      </c>
      <c r="W51" s="4">
        <f>+VLOOKUP(W$3,Provisiones!$C$38:$CV$76,Costo_provisiones!$B51,0)</f>
        <v>0.19339397804383465</v>
      </c>
      <c r="X51" s="4">
        <f>+VLOOKUP(X$3,Provisiones!$C$38:$CV$76,Costo_provisiones!$B51,0)</f>
        <v>0.27769595971204936</v>
      </c>
      <c r="Y51" s="4">
        <f>+VLOOKUP(Y$3,Provisiones!$C$38:$CV$76,Costo_provisiones!$B51,0)</f>
        <v>2.3288393650886712</v>
      </c>
      <c r="Z51" s="4">
        <f>+VLOOKUP(Z$3,Provisiones!$C$38:$CV$76,Costo_provisiones!$B51,0)</f>
        <v>0</v>
      </c>
      <c r="AA51" s="4">
        <f>+VLOOKUP(AA$3,Provisiones!$C$38:$CV$76,Costo_provisiones!$B51,0)</f>
        <v>0</v>
      </c>
      <c r="AB51" s="4">
        <f>+VLOOKUP(AB$3,Provisiones!$C$38:$CV$76,Costo_provisiones!$B51,0)</f>
        <v>3.0104981982607399</v>
      </c>
      <c r="AC51" s="4">
        <f>+VLOOKUP(AC$3,Provisiones!$C$38:$CV$76,Costo_provisiones!$B51,0)</f>
        <v>5.6356272618863894</v>
      </c>
      <c r="AD51" s="4">
        <f>+VLOOKUP(AD$3,Provisiones!$C$38:$CV$76,Costo_provisiones!$B51,0)</f>
        <v>4.2470252100382737</v>
      </c>
      <c r="AE51" s="4">
        <f>+VLOOKUP(AE$3,Provisiones!$C$38:$CV$76,Costo_provisiones!$B51,0)</f>
        <v>1.5682691912799589</v>
      </c>
      <c r="AF51" s="4">
        <f>+VLOOKUP(AF$3,Provisiones!$C$38:$CV$76,Costo_provisiones!$B51,0)</f>
        <v>2.2584026130226595</v>
      </c>
      <c r="AG51" s="4">
        <f>+VLOOKUP(AG$3,Provisiones!$C$38:$CV$76,Costo_provisiones!$B51,0)</f>
        <v>4.0418097706437246</v>
      </c>
      <c r="AH51" s="4">
        <f>+VLOOKUP(AH$3,Provisiones!$C$38:$CV$76,Costo_provisiones!$B51,0)</f>
        <v>8.2343253458133638</v>
      </c>
      <c r="AI51" s="4">
        <f>+VLOOKUP(AI$3,Provisiones!$C$38:$CV$76,Costo_provisiones!$B51,0)</f>
        <v>3.5822046274153947</v>
      </c>
      <c r="AJ51" s="4">
        <f>+VLOOKUP(AJ$3,Provisiones!$C$38:$CV$76,Costo_provisiones!$B51,0)</f>
        <v>6.5025765753680052</v>
      </c>
      <c r="AK51" s="4">
        <f>+VLOOKUP(AK$3,Provisiones!$C$38:$CV$76,Costo_provisiones!$B51,0)</f>
        <v>4.475111653685766</v>
      </c>
      <c r="AL51" s="4">
        <f>+VLOOKUP(AL$3,Provisiones!$C$38:$CV$76,Costo_provisiones!$B51,0)</f>
        <v>5.4469240614916714</v>
      </c>
      <c r="AM51" s="4">
        <f>+VLOOKUP(AM$3,Provisiones!$C$38:$CV$76,Costo_provisiones!$B51,0)</f>
        <v>4.1444961496426016</v>
      </c>
      <c r="AN51" s="4">
        <f>+VLOOKUP(AN$3,Provisiones!$C$38:$CV$76,Costo_provisiones!$B51,0)</f>
        <v>7.635007337830352</v>
      </c>
      <c r="AO51" s="4">
        <f>+VLOOKUP(AO$3,Provisiones!$C$38:$CV$76,Costo_provisiones!$B51,0)</f>
        <v>7.1319155848524858</v>
      </c>
      <c r="AP51" s="4">
        <f>+VLOOKUP(AP$3,Provisiones!$C$38:$CV$76,Costo_provisiones!$B51,0)</f>
        <v>6.071946210566816</v>
      </c>
      <c r="AQ51" s="4">
        <f>+VLOOKUP(AQ$3,Provisiones!$C$38:$CV$76,Costo_provisiones!$B51,0)</f>
        <v>11.537231602886388</v>
      </c>
      <c r="AR51" s="4">
        <f>+VLOOKUP(AR$3,Provisiones!$C$38:$CV$76,Costo_provisiones!$B51,0)</f>
        <v>5.0923436625735601</v>
      </c>
      <c r="AS51" s="4">
        <f>+VLOOKUP(AS$3,Provisiones!$C$38:$CV$76,Costo_provisiones!$B51,0)</f>
        <v>2.0067303861973191</v>
      </c>
      <c r="AT51" s="4">
        <f>+VLOOKUP(AT$3,Provisiones!$C$38:$CV$76,Costo_provisiones!$B51,0)</f>
        <v>6.6549323112626251</v>
      </c>
      <c r="AU51" s="4">
        <f>+VLOOKUP(AU$3,Provisiones!$C$38:$CV$76,Costo_provisiones!$B51,0)</f>
        <v>0.5783077270078959</v>
      </c>
      <c r="AV51" s="4">
        <v>3.24992150992645</v>
      </c>
      <c r="AW51" s="4">
        <f>+VLOOKUP(AW$3,Provisiones!$C$38:$CV$76,Costo_provisiones!$B51,0)</f>
        <v>4.2570305995390321</v>
      </c>
      <c r="AX51" s="4">
        <f>+VLOOKUP(AX$3,Provisiones!$C$38:$CV$76,Costo_provisiones!$B51,0)</f>
        <v>3.7590576210845801</v>
      </c>
      <c r="AY51" s="4">
        <f>+VLOOKUP(AY$3,Provisiones!$C$38:$CV$76,Costo_provisiones!$B51,0)</f>
        <v>2.3845562515950069</v>
      </c>
    </row>
    <row r="52" spans="2:51" ht="16.5" x14ac:dyDescent="0.3">
      <c r="B52">
        <v>50</v>
      </c>
      <c r="C52" s="3">
        <v>42369</v>
      </c>
      <c r="D52" s="4">
        <f>+VLOOKUP(D$3,Provisiones!$C$5:$CV$15,Costo_provisiones!$B52,FALSE)</f>
        <v>0.54886237128755011</v>
      </c>
      <c r="E52" s="4">
        <f>+VLOOKUP(E$3,Provisiones!$C$5:$CV$15,Costo_provisiones!$B52,FALSE)</f>
        <v>2.0932775844241145</v>
      </c>
      <c r="F52" s="4">
        <f>+VLOOKUP(F$3,Provisiones!$C$5:$CV$15,Costo_provisiones!$B52,FALSE)</f>
        <v>2.5277152869862207</v>
      </c>
      <c r="G52" s="4">
        <f>+VLOOKUP(G$3,Provisiones!$C$5:$CV$15,Costo_provisiones!$B52,FALSE)</f>
        <v>1.7703460543880667</v>
      </c>
      <c r="H52" s="4">
        <f>+VLOOKUP(H$3,Provisiones!$C$5:$CV$15,Costo_provisiones!$B52,FALSE)</f>
        <v>3.6593621389339219</v>
      </c>
      <c r="I52" s="4">
        <f>+VLOOKUP(I$3,Provisiones!$C$5:$CV$15,Costo_provisiones!$B52,FALSE)</f>
        <v>0.53990678847075524</v>
      </c>
      <c r="J52" s="4">
        <f>+VLOOKUP(J$3,Provisiones!$C$5:$CV$15,Costo_provisiones!$B52,FALSE)</f>
        <v>2.7597483231373561</v>
      </c>
      <c r="K52" s="4">
        <f>+VLOOKUP(K$3,Provisiones!$C$5:$CV$15,Costo_provisiones!$B52,FALSE)</f>
        <v>1.3657643178113998</v>
      </c>
      <c r="L52" s="4">
        <f>+VLOOKUP(L$3,Provisiones!$C$5:$CV$15,Costo_provisiones!$B52,FALSE)</f>
        <v>2.0400014439399818</v>
      </c>
      <c r="M52" s="4">
        <f>+VLOOKUP(M$3,Provisiones!$C$5:$CV$15,Costo_provisiones!$B52,FALSE)</f>
        <v>2.0169450628471619</v>
      </c>
      <c r="N52" s="4">
        <f>+VLOOKUP(N$3,Provisiones!$C$38:$CV$76,Costo_provisiones!$B52,0)</f>
        <v>5.8319523750091555</v>
      </c>
      <c r="O52" s="4">
        <f>+VLOOKUP(O$3,Provisiones!$C$38:$CV$76,Costo_provisiones!$B52,0)</f>
        <v>3.6418007558911567</v>
      </c>
      <c r="P52" s="4">
        <f>+VLOOKUP(P$3,Provisiones!$C$38:$CV$76,Costo_provisiones!$B52,0)</f>
        <v>1.0255414139916557</v>
      </c>
      <c r="Q52" s="4">
        <f>+VLOOKUP(Q$3,Provisiones!$C$38:$CV$76,Costo_provisiones!$B52,0)</f>
        <v>3.9206892225250556</v>
      </c>
      <c r="R52" s="4">
        <f>+VLOOKUP(R$3,Provisiones!$C$38:$CV$76,Costo_provisiones!$B52,0)</f>
        <v>8.458829337611574</v>
      </c>
      <c r="S52" s="4">
        <f>+VLOOKUP(S$3,Provisiones!$C$38:$CV$76,Costo_provisiones!$B52,0)</f>
        <v>0</v>
      </c>
      <c r="T52" s="4">
        <f>+VLOOKUP(T$3,Provisiones!$C$38:$CV$76,Costo_provisiones!$B52,0)</f>
        <v>2.3338252429115975</v>
      </c>
      <c r="U52" s="4">
        <f>+VLOOKUP(U$3,Provisiones!$C$38:$CV$76,Costo_provisiones!$B52,0)</f>
        <v>0</v>
      </c>
      <c r="V52" s="4">
        <f>+VLOOKUP(V$3,Provisiones!$C$38:$CV$76,Costo_provisiones!$B52,0)</f>
        <v>0</v>
      </c>
      <c r="W52" s="4">
        <f>+VLOOKUP(W$3,Provisiones!$C$38:$CV$76,Costo_provisiones!$B52,0)</f>
        <v>0</v>
      </c>
      <c r="X52" s="4">
        <f>+VLOOKUP(X$3,Provisiones!$C$38:$CV$76,Costo_provisiones!$B52,0)</f>
        <v>1.3884493170496849E-2</v>
      </c>
      <c r="Y52" s="4">
        <f>+VLOOKUP(Y$3,Provisiones!$C$38:$CV$76,Costo_provisiones!$B52,0)</f>
        <v>2.4998846386981493</v>
      </c>
      <c r="Z52" s="4">
        <f>+VLOOKUP(Z$3,Provisiones!$C$38:$CV$76,Costo_provisiones!$B52,0)</f>
        <v>0</v>
      </c>
      <c r="AA52" s="4">
        <f>+VLOOKUP(AA$3,Provisiones!$C$38:$CV$76,Costo_provisiones!$B52,0)</f>
        <v>0</v>
      </c>
      <c r="AB52" s="4">
        <f>+VLOOKUP(AB$3,Provisiones!$C$38:$CV$76,Costo_provisiones!$B52,0)</f>
        <v>2.902679801654493</v>
      </c>
      <c r="AC52" s="4">
        <f>+VLOOKUP(AC$3,Provisiones!$C$38:$CV$76,Costo_provisiones!$B52,0)</f>
        <v>5.7790081109191034</v>
      </c>
      <c r="AD52" s="4">
        <f>+VLOOKUP(AD$3,Provisiones!$C$38:$CV$76,Costo_provisiones!$B52,0)</f>
        <v>4.0260565330289513</v>
      </c>
      <c r="AE52" s="4">
        <f>+VLOOKUP(AE$3,Provisiones!$C$38:$CV$76,Costo_provisiones!$B52,0)</f>
        <v>1.696168896094449</v>
      </c>
      <c r="AF52" s="4">
        <f>+VLOOKUP(AF$3,Provisiones!$C$38:$CV$76,Costo_provisiones!$B52,0)</f>
        <v>2.4511733865539944</v>
      </c>
      <c r="AG52" s="4">
        <f>+VLOOKUP(AG$3,Provisiones!$C$38:$CV$76,Costo_provisiones!$B52,0)</f>
        <v>3.9244799820438421</v>
      </c>
      <c r="AH52" s="4">
        <f>+VLOOKUP(AH$3,Provisiones!$C$38:$CV$76,Costo_provisiones!$B52,0)</f>
        <v>7.4957111266784153</v>
      </c>
      <c r="AI52" s="4">
        <f>+VLOOKUP(AI$3,Provisiones!$C$38:$CV$76,Costo_provisiones!$B52,0)</f>
        <v>4.0460426168339243</v>
      </c>
      <c r="AJ52" s="4">
        <f>+VLOOKUP(AJ$3,Provisiones!$C$38:$CV$76,Costo_provisiones!$B52,0)</f>
        <v>5.4713810604342132</v>
      </c>
      <c r="AK52" s="4">
        <f>+VLOOKUP(AK$3,Provisiones!$C$38:$CV$76,Costo_provisiones!$B52,0)</f>
        <v>3.9236761382058449</v>
      </c>
      <c r="AL52" s="4">
        <f>+VLOOKUP(AL$3,Provisiones!$C$38:$CV$76,Costo_provisiones!$B52,0)</f>
        <v>5.212092832165748</v>
      </c>
      <c r="AM52" s="4">
        <f>+VLOOKUP(AM$3,Provisiones!$C$38:$CV$76,Costo_provisiones!$B52,0)</f>
        <v>4.2342603288955942</v>
      </c>
      <c r="AN52" s="4">
        <f>+VLOOKUP(AN$3,Provisiones!$C$38:$CV$76,Costo_provisiones!$B52,0)</f>
        <v>7.2190625311268866</v>
      </c>
      <c r="AO52" s="4">
        <f>+VLOOKUP(AO$3,Provisiones!$C$38:$CV$76,Costo_provisiones!$B52,0)</f>
        <v>7.8421558573751522</v>
      </c>
      <c r="AP52" s="4">
        <f>+VLOOKUP(AP$3,Provisiones!$C$38:$CV$76,Costo_provisiones!$B52,0)</f>
        <v>4.9336676984303507</v>
      </c>
      <c r="AQ52" s="4">
        <f>+VLOOKUP(AQ$3,Provisiones!$C$38:$CV$76,Costo_provisiones!$B52,0)</f>
        <v>11.254582478113274</v>
      </c>
      <c r="AR52" s="4">
        <f>+VLOOKUP(AR$3,Provisiones!$C$38:$CV$76,Costo_provisiones!$B52,0)</f>
        <v>5.1270384298089393</v>
      </c>
      <c r="AS52" s="4">
        <f>+VLOOKUP(AS$3,Provisiones!$C$38:$CV$76,Costo_provisiones!$B52,0)</f>
        <v>2.2281070845123727</v>
      </c>
      <c r="AT52" s="4">
        <f>+VLOOKUP(AT$3,Provisiones!$C$38:$CV$76,Costo_provisiones!$B52,0)</f>
        <v>6.5727600156689059</v>
      </c>
      <c r="AU52" s="4">
        <f>+VLOOKUP(AU$3,Provisiones!$C$38:$CV$76,Costo_provisiones!$B52,0)</f>
        <v>0.64632301167249961</v>
      </c>
      <c r="AV52" s="4">
        <v>3.5477512844952601</v>
      </c>
      <c r="AW52" s="4">
        <f>+VLOOKUP(AW$3,Provisiones!$C$38:$CV$76,Costo_provisiones!$B52,0)</f>
        <v>4.2272911283914016</v>
      </c>
      <c r="AX52" s="4">
        <f>+VLOOKUP(AX$3,Provisiones!$C$38:$CV$76,Costo_provisiones!$B52,0)</f>
        <v>3.877747944485689</v>
      </c>
      <c r="AY52" s="4">
        <f>+VLOOKUP(AY$3,Provisiones!$C$38:$CV$76,Costo_provisiones!$B52,0)</f>
        <v>2.9574881977831549</v>
      </c>
    </row>
    <row r="53" spans="2:51" ht="16.5" x14ac:dyDescent="0.3">
      <c r="B53">
        <v>51</v>
      </c>
      <c r="C53" s="3">
        <v>42400</v>
      </c>
      <c r="D53" s="4">
        <f>+VLOOKUP(D$3,Provisiones!$C$5:$CV$15,Costo_provisiones!$B53,FALSE)</f>
        <v>0.51764922570249206</v>
      </c>
      <c r="E53" s="4">
        <f>+VLOOKUP(E$3,Provisiones!$C$5:$CV$15,Costo_provisiones!$B53,FALSE)</f>
        <v>2.0720742995210029</v>
      </c>
      <c r="F53" s="4">
        <f>+VLOOKUP(F$3,Provisiones!$C$5:$CV$15,Costo_provisiones!$B53,FALSE)</f>
        <v>2.475627720147354</v>
      </c>
      <c r="G53" s="4">
        <f>+VLOOKUP(G$3,Provisiones!$C$5:$CV$15,Costo_provisiones!$B53,FALSE)</f>
        <v>1.7607949494136794</v>
      </c>
      <c r="H53" s="4">
        <f>+VLOOKUP(H$3,Provisiones!$C$5:$CV$15,Costo_provisiones!$B53,FALSE)</f>
        <v>3.5470804350536906</v>
      </c>
      <c r="I53" s="4">
        <f>+VLOOKUP(I$3,Provisiones!$C$5:$CV$15,Costo_provisiones!$B53,FALSE)</f>
        <v>0.61628156713392179</v>
      </c>
      <c r="J53" s="4">
        <f>+VLOOKUP(J$3,Provisiones!$C$5:$CV$15,Costo_provisiones!$B53,FALSE)</f>
        <v>2.806484491970203</v>
      </c>
      <c r="K53" s="4">
        <f>+VLOOKUP(K$3,Provisiones!$C$5:$CV$15,Costo_provisiones!$B53,FALSE)</f>
        <v>1.3398888758273402</v>
      </c>
      <c r="L53" s="4">
        <f>+VLOOKUP(L$3,Provisiones!$C$5:$CV$15,Costo_provisiones!$B53,FALSE)</f>
        <v>2.0409032912077167</v>
      </c>
      <c r="M53" s="4">
        <f>+VLOOKUP(M$3,Provisiones!$C$5:$CV$15,Costo_provisiones!$B53,FALSE)</f>
        <v>2.0154046021227972</v>
      </c>
      <c r="N53" s="4">
        <f>+VLOOKUP(N$3,Provisiones!$C$38:$CV$76,Costo_provisiones!$B53,0)</f>
        <v>5.7375753836539163</v>
      </c>
      <c r="O53" s="4">
        <f>+VLOOKUP(O$3,Provisiones!$C$38:$CV$76,Costo_provisiones!$B53,0)</f>
        <v>3.7257080713197768</v>
      </c>
      <c r="P53" s="4">
        <f>+VLOOKUP(P$3,Provisiones!$C$38:$CV$76,Costo_provisiones!$B53,0)</f>
        <v>1.139857508523682</v>
      </c>
      <c r="Q53" s="4">
        <f>+VLOOKUP(Q$3,Provisiones!$C$38:$CV$76,Costo_provisiones!$B53,0)</f>
        <v>3.8605263068419218</v>
      </c>
      <c r="R53" s="4">
        <f>+VLOOKUP(R$3,Provisiones!$C$38:$CV$76,Costo_provisiones!$B53,0)</f>
        <v>8.4600700394669097</v>
      </c>
      <c r="S53" s="4">
        <f>+VLOOKUP(S$3,Provisiones!$C$38:$CV$76,Costo_provisiones!$B53,0)</f>
        <v>-0.33016406498563799</v>
      </c>
      <c r="T53" s="4">
        <f>+VLOOKUP(T$3,Provisiones!$C$38:$CV$76,Costo_provisiones!$B53,0)</f>
        <v>2.5105372606177991</v>
      </c>
      <c r="U53" s="4">
        <f>+VLOOKUP(U$3,Provisiones!$C$38:$CV$76,Costo_provisiones!$B53,0)</f>
        <v>0</v>
      </c>
      <c r="V53" s="4">
        <f>+VLOOKUP(V$3,Provisiones!$C$38:$CV$76,Costo_provisiones!$B53,0)</f>
        <v>-0.24030198818589454</v>
      </c>
      <c r="W53" s="4">
        <f>+VLOOKUP(W$3,Provisiones!$C$38:$CV$76,Costo_provisiones!$B53,0)</f>
        <v>-0.20862702370624558</v>
      </c>
      <c r="X53" s="4">
        <f>+VLOOKUP(X$3,Provisiones!$C$38:$CV$76,Costo_provisiones!$B53,0)</f>
        <v>-0.29623475251229769</v>
      </c>
      <c r="Y53" s="4">
        <f>+VLOOKUP(Y$3,Provisiones!$C$38:$CV$76,Costo_provisiones!$B53,0)</f>
        <v>2.5841608070961479</v>
      </c>
      <c r="Z53" s="4">
        <f>+VLOOKUP(Z$3,Provisiones!$C$38:$CV$76,Costo_provisiones!$B53,0)</f>
        <v>0</v>
      </c>
      <c r="AA53" s="4">
        <f>+VLOOKUP(AA$3,Provisiones!$C$38:$CV$76,Costo_provisiones!$B53,0)</f>
        <v>0</v>
      </c>
      <c r="AB53" s="4">
        <f>+VLOOKUP(AB$3,Provisiones!$C$38:$CV$76,Costo_provisiones!$B53,0)</f>
        <v>2.8663504524348564</v>
      </c>
      <c r="AC53" s="4">
        <f>+VLOOKUP(AC$3,Provisiones!$C$38:$CV$76,Costo_provisiones!$B53,0)</f>
        <v>5.5463347899206639</v>
      </c>
      <c r="AD53" s="4">
        <f>+VLOOKUP(AD$3,Provisiones!$C$38:$CV$76,Costo_provisiones!$B53,0)</f>
        <v>3.3899474393391018</v>
      </c>
      <c r="AE53" s="4">
        <f>+VLOOKUP(AE$3,Provisiones!$C$38:$CV$76,Costo_provisiones!$B53,0)</f>
        <v>1.8277280494559314</v>
      </c>
      <c r="AF53" s="4">
        <f>+VLOOKUP(AF$3,Provisiones!$C$38:$CV$76,Costo_provisiones!$B53,0)</f>
        <v>2.5419720650748681</v>
      </c>
      <c r="AG53" s="4">
        <f>+VLOOKUP(AG$3,Provisiones!$C$38:$CV$76,Costo_provisiones!$B53,0)</f>
        <v>3.7741675127829293</v>
      </c>
      <c r="AH53" s="4">
        <f>+VLOOKUP(AH$3,Provisiones!$C$38:$CV$76,Costo_provisiones!$B53,0)</f>
        <v>6.9696527289091756</v>
      </c>
      <c r="AI53" s="4">
        <f>+VLOOKUP(AI$3,Provisiones!$C$38:$CV$76,Costo_provisiones!$B53,0)</f>
        <v>4.1550324128185618</v>
      </c>
      <c r="AJ53" s="4">
        <f>+VLOOKUP(AJ$3,Provisiones!$C$38:$CV$76,Costo_provisiones!$B53,0)</f>
        <v>5.9039271645915088</v>
      </c>
      <c r="AK53" s="4">
        <f>+VLOOKUP(AK$3,Provisiones!$C$38:$CV$76,Costo_provisiones!$B53,0)</f>
        <v>3.7066613388091625</v>
      </c>
      <c r="AL53" s="4">
        <f>+VLOOKUP(AL$3,Provisiones!$C$38:$CV$76,Costo_provisiones!$B53,0)</f>
        <v>5.0524615836970339</v>
      </c>
      <c r="AM53" s="4">
        <f>+VLOOKUP(AM$3,Provisiones!$C$38:$CV$76,Costo_provisiones!$B53,0)</f>
        <v>4.1787582567816495</v>
      </c>
      <c r="AN53" s="4">
        <f>+VLOOKUP(AN$3,Provisiones!$C$38:$CV$76,Costo_provisiones!$B53,0)</f>
        <v>7.0462807314258065</v>
      </c>
      <c r="AO53" s="4">
        <f>+VLOOKUP(AO$3,Provisiones!$C$38:$CV$76,Costo_provisiones!$B53,0)</f>
        <v>7.9294508976927522</v>
      </c>
      <c r="AP53" s="4">
        <f>+VLOOKUP(AP$3,Provisiones!$C$38:$CV$76,Costo_provisiones!$B53,0)</f>
        <v>2.7363593823363548</v>
      </c>
      <c r="AQ53" s="4">
        <f>+VLOOKUP(AQ$3,Provisiones!$C$38:$CV$76,Costo_provisiones!$B53,0)</f>
        <v>11.982897485836261</v>
      </c>
      <c r="AR53" s="4">
        <f>+VLOOKUP(AR$3,Provisiones!$C$38:$CV$76,Costo_provisiones!$B53,0)</f>
        <v>4.9392586892843839</v>
      </c>
      <c r="AS53" s="4">
        <f>+VLOOKUP(AS$3,Provisiones!$C$38:$CV$76,Costo_provisiones!$B53,0)</f>
        <v>2.5538083610301134</v>
      </c>
      <c r="AT53" s="4">
        <f>+VLOOKUP(AT$3,Provisiones!$C$38:$CV$76,Costo_provisiones!$B53,0)</f>
        <v>6.7687686524770934</v>
      </c>
      <c r="AU53" s="4">
        <f>+VLOOKUP(AU$3,Provisiones!$C$38:$CV$76,Costo_provisiones!$B53,0)</f>
        <v>0.64588079496974027</v>
      </c>
      <c r="AV53" s="4">
        <v>3.7999633054803401</v>
      </c>
      <c r="AW53" s="4">
        <f>+VLOOKUP(AW$3,Provisiones!$C$38:$CV$76,Costo_provisiones!$B53,0)</f>
        <v>4.2955317928433345</v>
      </c>
      <c r="AX53" s="4">
        <f>+VLOOKUP(AX$3,Provisiones!$C$38:$CV$76,Costo_provisiones!$B53,0)</f>
        <v>3.9909833588263819</v>
      </c>
      <c r="AY53" s="4">
        <f>+VLOOKUP(AY$3,Provisiones!$C$38:$CV$76,Costo_provisiones!$B53,0)</f>
        <v>2.9953995348078948</v>
      </c>
    </row>
    <row r="54" spans="2:51" ht="16.5" x14ac:dyDescent="0.3">
      <c r="B54">
        <v>52</v>
      </c>
      <c r="C54" s="3">
        <v>42429</v>
      </c>
      <c r="D54" s="4">
        <f>+VLOOKUP(D$3,Provisiones!$C$5:$CV$15,Costo_provisiones!$B54,FALSE)</f>
        <v>0.51366600156678677</v>
      </c>
      <c r="E54" s="4">
        <f>+VLOOKUP(E$3,Provisiones!$C$5:$CV$15,Costo_provisiones!$B54,FALSE)</f>
        <v>2.0697971048341581</v>
      </c>
      <c r="F54" s="4">
        <f>+VLOOKUP(F$3,Provisiones!$C$5:$CV$15,Costo_provisiones!$B54,FALSE)</f>
        <v>2.5645682167012107</v>
      </c>
      <c r="G54" s="4">
        <f>+VLOOKUP(G$3,Provisiones!$C$5:$CV$15,Costo_provisiones!$B54,FALSE)</f>
        <v>1.6756729833965125</v>
      </c>
      <c r="H54" s="4">
        <f>+VLOOKUP(H$3,Provisiones!$C$5:$CV$15,Costo_provisiones!$B54,FALSE)</f>
        <v>3.5669351527562765</v>
      </c>
      <c r="I54" s="4">
        <f>+VLOOKUP(I$3,Provisiones!$C$5:$CV$15,Costo_provisiones!$B54,FALSE)</f>
        <v>0.46283658927714461</v>
      </c>
      <c r="J54" s="4">
        <f>+VLOOKUP(J$3,Provisiones!$C$5:$CV$15,Costo_provisiones!$B54,FALSE)</f>
        <v>2.8617357247480073</v>
      </c>
      <c r="K54" s="4">
        <f>+VLOOKUP(K$3,Provisiones!$C$5:$CV$15,Costo_provisiones!$B54,FALSE)</f>
        <v>1.3525748860232814</v>
      </c>
      <c r="L54" s="4">
        <f>+VLOOKUP(L$3,Provisiones!$C$5:$CV$15,Costo_provisiones!$B54,FALSE)</f>
        <v>2.0128832984704603</v>
      </c>
      <c r="M54" s="4">
        <f>+VLOOKUP(M$3,Provisiones!$C$5:$CV$15,Costo_provisiones!$B54,FALSE)</f>
        <v>2.0009171225222393</v>
      </c>
      <c r="N54" s="4">
        <f>+VLOOKUP(N$3,Provisiones!$C$38:$CV$76,Costo_provisiones!$B54,0)</f>
        <v>5.588240878440172</v>
      </c>
      <c r="O54" s="4">
        <f>+VLOOKUP(O$3,Provisiones!$C$38:$CV$76,Costo_provisiones!$B54,0)</f>
        <v>3.8477712259236521</v>
      </c>
      <c r="P54" s="4">
        <f>+VLOOKUP(P$3,Provisiones!$C$38:$CV$76,Costo_provisiones!$B54,0)</f>
        <v>1.0900431574295451</v>
      </c>
      <c r="Q54" s="4">
        <f>+VLOOKUP(Q$3,Provisiones!$C$38:$CV$76,Costo_provisiones!$B54,0)</f>
        <v>3.8638113995895997</v>
      </c>
      <c r="R54" s="4">
        <f>+VLOOKUP(R$3,Provisiones!$C$38:$CV$76,Costo_provisiones!$B54,0)</f>
        <v>8.2686776663265444</v>
      </c>
      <c r="S54" s="4">
        <f>+VLOOKUP(S$3,Provisiones!$C$38:$CV$76,Costo_provisiones!$B54,0)</f>
        <v>-0.68711814019065687</v>
      </c>
      <c r="T54" s="4">
        <f>+VLOOKUP(T$3,Provisiones!$C$38:$CV$76,Costo_provisiones!$B54,0)</f>
        <v>2.5723234817840024</v>
      </c>
      <c r="U54" s="4">
        <f>+VLOOKUP(U$3,Provisiones!$C$38:$CV$76,Costo_provisiones!$B54,0)</f>
        <v>0</v>
      </c>
      <c r="V54" s="4">
        <f>+VLOOKUP(V$3,Provisiones!$C$38:$CV$76,Costo_provisiones!$B54,0)</f>
        <v>-0.41106096976772238</v>
      </c>
      <c r="W54" s="4">
        <f>+VLOOKUP(W$3,Provisiones!$C$38:$CV$76,Costo_provisiones!$B54,0)</f>
        <v>-0.41635330100690354</v>
      </c>
      <c r="X54" s="4">
        <f>+VLOOKUP(X$3,Provisiones!$C$38:$CV$76,Costo_provisiones!$B54,0)</f>
        <v>0</v>
      </c>
      <c r="Y54" s="4">
        <f>+VLOOKUP(Y$3,Provisiones!$C$38:$CV$76,Costo_provisiones!$B54,0)</f>
        <v>2.7149966471421672</v>
      </c>
      <c r="Z54" s="4">
        <f>+VLOOKUP(Z$3,Provisiones!$C$38:$CV$76,Costo_provisiones!$B54,0)</f>
        <v>0</v>
      </c>
      <c r="AA54" s="4">
        <f>+VLOOKUP(AA$3,Provisiones!$C$38:$CV$76,Costo_provisiones!$B54,0)</f>
        <v>0</v>
      </c>
      <c r="AB54" s="4">
        <f>+VLOOKUP(AB$3,Provisiones!$C$38:$CV$76,Costo_provisiones!$B54,0)</f>
        <v>2.8310522031209748</v>
      </c>
      <c r="AC54" s="4">
        <f>+VLOOKUP(AC$3,Provisiones!$C$38:$CV$76,Costo_provisiones!$B54,0)</f>
        <v>5.294559000659385</v>
      </c>
      <c r="AD54" s="4">
        <f>+VLOOKUP(AD$3,Provisiones!$C$38:$CV$76,Costo_provisiones!$B54,0)</f>
        <v>3.3152397904202635</v>
      </c>
      <c r="AE54" s="4">
        <f>+VLOOKUP(AE$3,Provisiones!$C$38:$CV$76,Costo_provisiones!$B54,0)</f>
        <v>2.2947954916365658</v>
      </c>
      <c r="AF54" s="4">
        <f>+VLOOKUP(AF$3,Provisiones!$C$38:$CV$76,Costo_provisiones!$B54,0)</f>
        <v>2.5782901156422486</v>
      </c>
      <c r="AG54" s="4">
        <f>+VLOOKUP(AG$3,Provisiones!$C$38:$CV$76,Costo_provisiones!$B54,0)</f>
        <v>3.6485393295638771</v>
      </c>
      <c r="AH54" s="4">
        <f>+VLOOKUP(AH$3,Provisiones!$C$38:$CV$76,Costo_provisiones!$B54,0)</f>
        <v>6.4892313748492612</v>
      </c>
      <c r="AI54" s="4">
        <f>+VLOOKUP(AI$3,Provisiones!$C$38:$CV$76,Costo_provisiones!$B54,0)</f>
        <v>4.1648447795036079</v>
      </c>
      <c r="AJ54" s="4">
        <f>+VLOOKUP(AJ$3,Provisiones!$C$38:$CV$76,Costo_provisiones!$B54,0)</f>
        <v>6.013129836712416</v>
      </c>
      <c r="AK54" s="4">
        <f>+VLOOKUP(AK$3,Provisiones!$C$38:$CV$76,Costo_provisiones!$B54,0)</f>
        <v>3.788307167739001</v>
      </c>
      <c r="AL54" s="4">
        <f>+VLOOKUP(AL$3,Provisiones!$C$38:$CV$76,Costo_provisiones!$B54,0)</f>
        <v>4.9186093835004936</v>
      </c>
      <c r="AM54" s="4">
        <f>+VLOOKUP(AM$3,Provisiones!$C$38:$CV$76,Costo_provisiones!$B54,0)</f>
        <v>4.2831808771801008</v>
      </c>
      <c r="AN54" s="4">
        <f>+VLOOKUP(AN$3,Provisiones!$C$38:$CV$76,Costo_provisiones!$B54,0)</f>
        <v>6.6709136858214908</v>
      </c>
      <c r="AO54" s="4">
        <f>+VLOOKUP(AO$3,Provisiones!$C$38:$CV$76,Costo_provisiones!$B54,0)</f>
        <v>8.5927879166648715</v>
      </c>
      <c r="AP54" s="4">
        <f>+VLOOKUP(AP$3,Provisiones!$C$38:$CV$76,Costo_provisiones!$B54,0)</f>
        <v>1.4957222583871324</v>
      </c>
      <c r="AQ54" s="4">
        <f>+VLOOKUP(AQ$3,Provisiones!$C$38:$CV$76,Costo_provisiones!$B54,0)</f>
        <v>12.451978515261807</v>
      </c>
      <c r="AR54" s="4">
        <f>+VLOOKUP(AR$3,Provisiones!$C$38:$CV$76,Costo_provisiones!$B54,0)</f>
        <v>4.9062936239545412</v>
      </c>
      <c r="AS54" s="4">
        <f>+VLOOKUP(AS$3,Provisiones!$C$38:$CV$76,Costo_provisiones!$B54,0)</f>
        <v>2.6080743420830776</v>
      </c>
      <c r="AT54" s="4">
        <f>+VLOOKUP(AT$3,Provisiones!$C$38:$CV$76,Costo_provisiones!$B54,0)</f>
        <v>6.8310382136660612</v>
      </c>
      <c r="AU54" s="4">
        <f>+VLOOKUP(AU$3,Provisiones!$C$38:$CV$76,Costo_provisiones!$B54,0)</f>
        <v>0.6432890050374156</v>
      </c>
      <c r="AV54" s="4">
        <v>4.1521245994487801</v>
      </c>
      <c r="AW54" s="4">
        <f>+VLOOKUP(AW$3,Provisiones!$C$38:$CV$76,Costo_provisiones!$B54,0)</f>
        <v>4.5116200351894102</v>
      </c>
      <c r="AX54" s="4">
        <f>+VLOOKUP(AX$3,Provisiones!$C$38:$CV$76,Costo_provisiones!$B54,0)</f>
        <v>4.0286424855494261</v>
      </c>
      <c r="AY54" s="4">
        <f>+VLOOKUP(AY$3,Provisiones!$C$38:$CV$76,Costo_provisiones!$B54,0)</f>
        <v>2.9858027797574143</v>
      </c>
    </row>
    <row r="55" spans="2:51" ht="16.5" x14ac:dyDescent="0.3">
      <c r="B55">
        <v>53</v>
      </c>
      <c r="C55" s="3">
        <v>42460</v>
      </c>
      <c r="D55" s="4">
        <f>+VLOOKUP(D$3,Provisiones!$C$5:$CV$15,Costo_provisiones!$B55,FALSE)</f>
        <v>0.33946835372100781</v>
      </c>
      <c r="E55" s="4">
        <f>+VLOOKUP(E$3,Provisiones!$C$5:$CV$15,Costo_provisiones!$B55,FALSE)</f>
        <v>2.0692759601292572</v>
      </c>
      <c r="F55" s="4">
        <f>+VLOOKUP(F$3,Provisiones!$C$5:$CV$15,Costo_provisiones!$B55,FALSE)</f>
        <v>2.6263362527893044</v>
      </c>
      <c r="G55" s="4">
        <f>+VLOOKUP(G$3,Provisiones!$C$5:$CV$15,Costo_provisiones!$B55,FALSE)</f>
        <v>1.6465266277826049</v>
      </c>
      <c r="H55" s="4">
        <f>+VLOOKUP(H$3,Provisiones!$C$5:$CV$15,Costo_provisiones!$B55,FALSE)</f>
        <v>3.6198678513217368</v>
      </c>
      <c r="I55" s="4">
        <f>+VLOOKUP(I$3,Provisiones!$C$5:$CV$15,Costo_provisiones!$B55,FALSE)</f>
        <v>0.25306989710956596</v>
      </c>
      <c r="J55" s="4">
        <f>+VLOOKUP(J$3,Provisiones!$C$5:$CV$15,Costo_provisiones!$B55,FALSE)</f>
        <v>2.9074930470501652</v>
      </c>
      <c r="K55" s="4">
        <f>+VLOOKUP(K$3,Provisiones!$C$5:$CV$15,Costo_provisiones!$B55,FALSE)</f>
        <v>1.3025446188424574</v>
      </c>
      <c r="L55" s="4">
        <f>+VLOOKUP(L$3,Provisiones!$C$5:$CV$15,Costo_provisiones!$B55,FALSE)</f>
        <v>1.9970194323269304</v>
      </c>
      <c r="M55" s="4">
        <f>+VLOOKUP(M$3,Provisiones!$C$5:$CV$15,Costo_provisiones!$B55,FALSE)</f>
        <v>2.0237663764391907</v>
      </c>
      <c r="N55" s="4">
        <f>+VLOOKUP(N$3,Provisiones!$C$38:$CV$76,Costo_provisiones!$B55,0)</f>
        <v>5.5122771739450194</v>
      </c>
      <c r="O55" s="4">
        <f>+VLOOKUP(O$3,Provisiones!$C$38:$CV$76,Costo_provisiones!$B55,0)</f>
        <v>4.0457827791365677</v>
      </c>
      <c r="P55" s="4">
        <f>+VLOOKUP(P$3,Provisiones!$C$38:$CV$76,Costo_provisiones!$B55,0)</f>
        <v>1.0783593180712998</v>
      </c>
      <c r="Q55" s="4">
        <f>+VLOOKUP(Q$3,Provisiones!$C$38:$CV$76,Costo_provisiones!$B55,0)</f>
        <v>3.8332884878921378</v>
      </c>
      <c r="R55" s="4">
        <f>+VLOOKUP(R$3,Provisiones!$C$38:$CV$76,Costo_provisiones!$B55,0)</f>
        <v>8.2294931207561426</v>
      </c>
      <c r="S55" s="4">
        <f>+VLOOKUP(S$3,Provisiones!$C$38:$CV$76,Costo_provisiones!$B55,0)</f>
        <v>-1.5051623204567279</v>
      </c>
      <c r="T55" s="4">
        <f>+VLOOKUP(T$3,Provisiones!$C$38:$CV$76,Costo_provisiones!$B55,0)</f>
        <v>2.7776717668127198</v>
      </c>
      <c r="U55" s="4">
        <f>+VLOOKUP(U$3,Provisiones!$C$38:$CV$76,Costo_provisiones!$B55,0)</f>
        <v>0</v>
      </c>
      <c r="V55" s="4">
        <f>+VLOOKUP(V$3,Provisiones!$C$38:$CV$76,Costo_provisiones!$B55,0)</f>
        <v>-0.62869013476014812</v>
      </c>
      <c r="W55" s="4">
        <f>+VLOOKUP(W$3,Provisiones!$C$38:$CV$76,Costo_provisiones!$B55,0)</f>
        <v>-0.61924839618954297</v>
      </c>
      <c r="X55" s="4">
        <f>+VLOOKUP(X$3,Provisiones!$C$38:$CV$76,Costo_provisiones!$B55,0)</f>
        <v>0</v>
      </c>
      <c r="Y55" s="4">
        <f>+VLOOKUP(Y$3,Provisiones!$C$38:$CV$76,Costo_provisiones!$B55,0)</f>
        <v>2.657600238131292</v>
      </c>
      <c r="Z55" s="4">
        <f>+VLOOKUP(Z$3,Provisiones!$C$38:$CV$76,Costo_provisiones!$B55,0)</f>
        <v>0</v>
      </c>
      <c r="AA55" s="4">
        <f>+VLOOKUP(AA$3,Provisiones!$C$38:$CV$76,Costo_provisiones!$B55,0)</f>
        <v>0</v>
      </c>
      <c r="AB55" s="4">
        <f>+VLOOKUP(AB$3,Provisiones!$C$38:$CV$76,Costo_provisiones!$B55,0)</f>
        <v>2.7757279087497091</v>
      </c>
      <c r="AC55" s="4">
        <f>+VLOOKUP(AC$3,Provisiones!$C$38:$CV$76,Costo_provisiones!$B55,0)</f>
        <v>5.2425098867485174</v>
      </c>
      <c r="AD55" s="4">
        <f>+VLOOKUP(AD$3,Provisiones!$C$38:$CV$76,Costo_provisiones!$B55,0)</f>
        <v>2.8792393032243915</v>
      </c>
      <c r="AE55" s="4">
        <f>+VLOOKUP(AE$3,Provisiones!$C$38:$CV$76,Costo_provisiones!$B55,0)</f>
        <v>2.4358269263649959</v>
      </c>
      <c r="AF55" s="4">
        <f>+VLOOKUP(AF$3,Provisiones!$C$38:$CV$76,Costo_provisiones!$B55,0)</f>
        <v>2.6133275593217729</v>
      </c>
      <c r="AG55" s="4">
        <f>+VLOOKUP(AG$3,Provisiones!$C$38:$CV$76,Costo_provisiones!$B55,0)</f>
        <v>3.5800608096957967</v>
      </c>
      <c r="AH55" s="4">
        <f>+VLOOKUP(AH$3,Provisiones!$C$38:$CV$76,Costo_provisiones!$B55,0)</f>
        <v>6.3473263916733442</v>
      </c>
      <c r="AI55" s="4">
        <f>+VLOOKUP(AI$3,Provisiones!$C$38:$CV$76,Costo_provisiones!$B55,0)</f>
        <v>4.2106671314211797</v>
      </c>
      <c r="AJ55" s="4">
        <f>+VLOOKUP(AJ$3,Provisiones!$C$38:$CV$76,Costo_provisiones!$B55,0)</f>
        <v>5.6088225405486725</v>
      </c>
      <c r="AK55" s="4">
        <f>+VLOOKUP(AK$3,Provisiones!$C$38:$CV$76,Costo_provisiones!$B55,0)</f>
        <v>4.3310995350163521</v>
      </c>
      <c r="AL55" s="4">
        <f>+VLOOKUP(AL$3,Provisiones!$C$38:$CV$76,Costo_provisiones!$B55,0)</f>
        <v>4.5922672295554383</v>
      </c>
      <c r="AM55" s="4">
        <f>+VLOOKUP(AM$3,Provisiones!$C$38:$CV$76,Costo_provisiones!$B55,0)</f>
        <v>4.1881493906234617</v>
      </c>
      <c r="AN55" s="4">
        <f>+VLOOKUP(AN$3,Provisiones!$C$38:$CV$76,Costo_provisiones!$B55,0)</f>
        <v>6.6160719896995897</v>
      </c>
      <c r="AO55" s="4">
        <f>+VLOOKUP(AO$3,Provisiones!$C$38:$CV$76,Costo_provisiones!$B55,0)</f>
        <v>8.4645621759165302</v>
      </c>
      <c r="AP55" s="4">
        <f>+VLOOKUP(AP$3,Provisiones!$C$38:$CV$76,Costo_provisiones!$B55,0)</f>
        <v>-1.7187710516718409</v>
      </c>
      <c r="AQ55" s="4">
        <f>+VLOOKUP(AQ$3,Provisiones!$C$38:$CV$76,Costo_provisiones!$B55,0)</f>
        <v>11.294428264073083</v>
      </c>
      <c r="AR55" s="4">
        <f>+VLOOKUP(AR$3,Provisiones!$C$38:$CV$76,Costo_provisiones!$B55,0)</f>
        <v>4.8756947562508088</v>
      </c>
      <c r="AS55" s="4">
        <f>+VLOOKUP(AS$3,Provisiones!$C$38:$CV$76,Costo_provisiones!$B55,0)</f>
        <v>2.7497491094547404</v>
      </c>
      <c r="AT55" s="4">
        <f>+VLOOKUP(AT$3,Provisiones!$C$38:$CV$76,Costo_provisiones!$B55,0)</f>
        <v>6.9971432143496157</v>
      </c>
      <c r="AU55" s="4">
        <f>+VLOOKUP(AU$3,Provisiones!$C$38:$CV$76,Costo_provisiones!$B55,0)</f>
        <v>0.68098335738391935</v>
      </c>
      <c r="AV55" s="4">
        <v>4.1690588600571497</v>
      </c>
      <c r="AW55" s="4">
        <f>+VLOOKUP(AW$3,Provisiones!$C$38:$CV$76,Costo_provisiones!$B55,0)</f>
        <v>4.4618063970640254</v>
      </c>
      <c r="AX55" s="4">
        <f>+VLOOKUP(AX$3,Provisiones!$C$38:$CV$76,Costo_provisiones!$B55,0)</f>
        <v>4.1500763429704612</v>
      </c>
      <c r="AY55" s="4">
        <f>+VLOOKUP(AY$3,Provisiones!$C$38:$CV$76,Costo_provisiones!$B55,0)</f>
        <v>2.9727863949961071</v>
      </c>
    </row>
    <row r="56" spans="2:51" ht="16.5" x14ac:dyDescent="0.3">
      <c r="B56">
        <v>54</v>
      </c>
      <c r="C56" s="3">
        <v>42490</v>
      </c>
      <c r="D56" s="4">
        <f>+VLOOKUP(D$3,Provisiones!$C$5:$CV$15,Costo_provisiones!$B56,FALSE)</f>
        <v>0.40306168338713755</v>
      </c>
      <c r="E56" s="4">
        <f>+VLOOKUP(E$3,Provisiones!$C$5:$CV$15,Costo_provisiones!$B56,FALSE)</f>
        <v>2.0201734486465046</v>
      </c>
      <c r="F56" s="4">
        <f>+VLOOKUP(F$3,Provisiones!$C$5:$CV$15,Costo_provisiones!$B56,FALSE)</f>
        <v>2.6362923809333392</v>
      </c>
      <c r="G56" s="4">
        <f>+VLOOKUP(G$3,Provisiones!$C$5:$CV$15,Costo_provisiones!$B56,FALSE)</f>
        <v>1.55761355499625</v>
      </c>
      <c r="H56" s="4">
        <f>+VLOOKUP(H$3,Provisiones!$C$5:$CV$15,Costo_provisiones!$B56,FALSE)</f>
        <v>3.6517874686185023</v>
      </c>
      <c r="I56" s="4">
        <f>+VLOOKUP(I$3,Provisiones!$C$5:$CV$15,Costo_provisiones!$B56,FALSE)</f>
        <v>0.13546192337466373</v>
      </c>
      <c r="J56" s="4">
        <f>+VLOOKUP(J$3,Provisiones!$C$5:$CV$15,Costo_provisiones!$B56,FALSE)</f>
        <v>2.9337394542402384</v>
      </c>
      <c r="K56" s="4">
        <f>+VLOOKUP(K$3,Provisiones!$C$5:$CV$15,Costo_provisiones!$B56,FALSE)</f>
        <v>1.2863137157380948</v>
      </c>
      <c r="L56" s="4">
        <f>+VLOOKUP(L$3,Provisiones!$C$5:$CV$15,Costo_provisiones!$B56,FALSE)</f>
        <v>1.9418104843167356</v>
      </c>
      <c r="M56" s="4">
        <f>+VLOOKUP(M$3,Provisiones!$C$5:$CV$15,Costo_provisiones!$B56,FALSE)</f>
        <v>2.0338323327747436</v>
      </c>
      <c r="N56" s="4">
        <f>+VLOOKUP(N$3,Provisiones!$C$38:$CV$76,Costo_provisiones!$B56,0)</f>
        <v>5.3370580772421503</v>
      </c>
      <c r="O56" s="4">
        <f>+VLOOKUP(O$3,Provisiones!$C$38:$CV$76,Costo_provisiones!$B56,0)</f>
        <v>4.1191355981496276</v>
      </c>
      <c r="P56" s="4">
        <f>+VLOOKUP(P$3,Provisiones!$C$38:$CV$76,Costo_provisiones!$B56,0)</f>
        <v>0.99799239739014922</v>
      </c>
      <c r="Q56" s="4">
        <f>+VLOOKUP(Q$3,Provisiones!$C$38:$CV$76,Costo_provisiones!$B56,0)</f>
        <v>3.8124342127205857</v>
      </c>
      <c r="R56" s="4">
        <f>+VLOOKUP(R$3,Provisiones!$C$38:$CV$76,Costo_provisiones!$B56,0)</f>
        <v>7.6950598949014726</v>
      </c>
      <c r="S56" s="4">
        <f>+VLOOKUP(S$3,Provisiones!$C$38:$CV$76,Costo_provisiones!$B56,0)</f>
        <v>-2.2365870811426589</v>
      </c>
      <c r="T56" s="4">
        <f>+VLOOKUP(T$3,Provisiones!$C$38:$CV$76,Costo_provisiones!$B56,0)</f>
        <v>2.8807153433275285</v>
      </c>
      <c r="U56" s="4">
        <f>+VLOOKUP(U$3,Provisiones!$C$38:$CV$76,Costo_provisiones!$B56,0)</f>
        <v>0</v>
      </c>
      <c r="V56" s="4">
        <f>+VLOOKUP(V$3,Provisiones!$C$38:$CV$76,Costo_provisiones!$B56,0)</f>
        <v>-1.0609263758437251</v>
      </c>
      <c r="W56" s="4">
        <f>+VLOOKUP(W$3,Provisiones!$C$38:$CV$76,Costo_provisiones!$B56,0)</f>
        <v>-0.86169790235042687</v>
      </c>
      <c r="X56" s="4">
        <f>+VLOOKUP(X$3,Provisiones!$C$38:$CV$76,Costo_provisiones!$B56,0)</f>
        <v>0</v>
      </c>
      <c r="Y56" s="4">
        <f>+VLOOKUP(Y$3,Provisiones!$C$38:$CV$76,Costo_provisiones!$B56,0)</f>
        <v>2.54444866673406</v>
      </c>
      <c r="Z56" s="4">
        <f>+VLOOKUP(Z$3,Provisiones!$C$38:$CV$76,Costo_provisiones!$B56,0)</f>
        <v>0</v>
      </c>
      <c r="AA56" s="4">
        <f>+VLOOKUP(AA$3,Provisiones!$C$38:$CV$76,Costo_provisiones!$B56,0)</f>
        <v>0</v>
      </c>
      <c r="AB56" s="4">
        <f>+VLOOKUP(AB$3,Provisiones!$C$38:$CV$76,Costo_provisiones!$B56,0)</f>
        <v>2.7794905198068554</v>
      </c>
      <c r="AC56" s="4">
        <f>+VLOOKUP(AC$3,Provisiones!$C$38:$CV$76,Costo_provisiones!$B56,0)</f>
        <v>4.9653441779787064</v>
      </c>
      <c r="AD56" s="4">
        <f>+VLOOKUP(AD$3,Provisiones!$C$38:$CV$76,Costo_provisiones!$B56,0)</f>
        <v>2.764649531472696</v>
      </c>
      <c r="AE56" s="4">
        <f>+VLOOKUP(AE$3,Provisiones!$C$38:$CV$76,Costo_provisiones!$B56,0)</f>
        <v>2.4873666443423552</v>
      </c>
      <c r="AF56" s="4">
        <f>+VLOOKUP(AF$3,Provisiones!$C$38:$CV$76,Costo_provisiones!$B56,0)</f>
        <v>2.6032169236356419</v>
      </c>
      <c r="AG56" s="4">
        <f>+VLOOKUP(AG$3,Provisiones!$C$38:$CV$76,Costo_provisiones!$B56,0)</f>
        <v>3.4145621265960004</v>
      </c>
      <c r="AH56" s="4">
        <f>+VLOOKUP(AH$3,Provisiones!$C$38:$CV$76,Costo_provisiones!$B56,0)</f>
        <v>6.2484738463635017</v>
      </c>
      <c r="AI56" s="4">
        <f>+VLOOKUP(AI$3,Provisiones!$C$38:$CV$76,Costo_provisiones!$B56,0)</f>
        <v>4.2703833810384131</v>
      </c>
      <c r="AJ56" s="4">
        <f>+VLOOKUP(AJ$3,Provisiones!$C$38:$CV$76,Costo_provisiones!$B56,0)</f>
        <v>4.976348634828633</v>
      </c>
      <c r="AK56" s="4">
        <f>+VLOOKUP(AK$3,Provisiones!$C$38:$CV$76,Costo_provisiones!$B56,0)</f>
        <v>4.0079419039599014</v>
      </c>
      <c r="AL56" s="4">
        <f>+VLOOKUP(AL$3,Provisiones!$C$38:$CV$76,Costo_provisiones!$B56,0)</f>
        <v>4.5057258641367621</v>
      </c>
      <c r="AM56" s="4">
        <f>+VLOOKUP(AM$3,Provisiones!$C$38:$CV$76,Costo_provisiones!$B56,0)</f>
        <v>4.0031277207412197</v>
      </c>
      <c r="AN56" s="4">
        <f>+VLOOKUP(AN$3,Provisiones!$C$38:$CV$76,Costo_provisiones!$B56,0)</f>
        <v>6.3565365273217598</v>
      </c>
      <c r="AO56" s="4">
        <f>+VLOOKUP(AO$3,Provisiones!$C$38:$CV$76,Costo_provisiones!$B56,0)</f>
        <v>7.9296434100662703</v>
      </c>
      <c r="AP56" s="4">
        <f>+VLOOKUP(AP$3,Provisiones!$C$38:$CV$76,Costo_provisiones!$B56,0)</f>
        <v>-1.1178494201220248</v>
      </c>
      <c r="AQ56" s="4">
        <f>+VLOOKUP(AQ$3,Provisiones!$C$38:$CV$76,Costo_provisiones!$B56,0)</f>
        <v>12.17789804073805</v>
      </c>
      <c r="AR56" s="4">
        <f>+VLOOKUP(AR$3,Provisiones!$C$38:$CV$76,Costo_provisiones!$B56,0)</f>
        <v>4.9427383820385433</v>
      </c>
      <c r="AS56" s="4">
        <f>+VLOOKUP(AS$3,Provisiones!$C$38:$CV$76,Costo_provisiones!$B56,0)</f>
        <v>3.0316490326081018</v>
      </c>
      <c r="AT56" s="4">
        <f>+VLOOKUP(AT$3,Provisiones!$C$38:$CV$76,Costo_provisiones!$B56,0)</f>
        <v>6.9997917780241519</v>
      </c>
      <c r="AU56" s="4">
        <f>+VLOOKUP(AU$3,Provisiones!$C$38:$CV$76,Costo_provisiones!$B56,0)</f>
        <v>0.74335043607030504</v>
      </c>
      <c r="AV56" s="4">
        <v>4.4266606721721597</v>
      </c>
      <c r="AW56" s="4">
        <f>+VLOOKUP(AW$3,Provisiones!$C$38:$CV$76,Costo_provisiones!$B56,0)</f>
        <v>4.3142615658134664</v>
      </c>
      <c r="AX56" s="4">
        <f>+VLOOKUP(AX$3,Provisiones!$C$38:$CV$76,Costo_provisiones!$B56,0)</f>
        <v>4.1122347958638441</v>
      </c>
      <c r="AY56" s="4">
        <f>+VLOOKUP(AY$3,Provisiones!$C$38:$CV$76,Costo_provisiones!$B56,0)</f>
        <v>2.9354239025806863</v>
      </c>
    </row>
    <row r="57" spans="2:51" ht="16.5" x14ac:dyDescent="0.3">
      <c r="B57">
        <v>55</v>
      </c>
      <c r="C57" s="3">
        <v>42521</v>
      </c>
      <c r="D57" s="4">
        <f>+VLOOKUP(D$3,Provisiones!$C$5:$CV$15,Costo_provisiones!$B57,FALSE)</f>
        <v>0.38441962311797651</v>
      </c>
      <c r="E57" s="4">
        <f>+VLOOKUP(E$3,Provisiones!$C$5:$CV$15,Costo_provisiones!$B57,FALSE)</f>
        <v>2.0439871314341578</v>
      </c>
      <c r="F57" s="4">
        <f>+VLOOKUP(F$3,Provisiones!$C$5:$CV$15,Costo_provisiones!$B57,FALSE)</f>
        <v>2.6515883541814702</v>
      </c>
      <c r="G57" s="4">
        <f>+VLOOKUP(G$3,Provisiones!$C$5:$CV$15,Costo_provisiones!$B57,FALSE)</f>
        <v>1.5308968851175111</v>
      </c>
      <c r="H57" s="4">
        <f>+VLOOKUP(H$3,Provisiones!$C$5:$CV$15,Costo_provisiones!$B57,FALSE)</f>
        <v>3.5154614773575088</v>
      </c>
      <c r="I57" s="4">
        <f>+VLOOKUP(I$3,Provisiones!$C$5:$CV$15,Costo_provisiones!$B57,FALSE)</f>
        <v>0.17269390897823667</v>
      </c>
      <c r="J57" s="4">
        <f>+VLOOKUP(J$3,Provisiones!$C$5:$CV$15,Costo_provisiones!$B57,FALSE)</f>
        <v>2.9840908221042843</v>
      </c>
      <c r="K57" s="4">
        <f>+VLOOKUP(K$3,Provisiones!$C$5:$CV$15,Costo_provisiones!$B57,FALSE)</f>
        <v>1.2628378522343864</v>
      </c>
      <c r="L57" s="4">
        <f>+VLOOKUP(L$3,Provisiones!$C$5:$CV$15,Costo_provisiones!$B57,FALSE)</f>
        <v>1.9371612358197958</v>
      </c>
      <c r="M57" s="4">
        <f>+VLOOKUP(M$3,Provisiones!$C$5:$CV$15,Costo_provisiones!$B57,FALSE)</f>
        <v>2.0379097341366226</v>
      </c>
      <c r="N57" s="4">
        <f>+VLOOKUP(N$3,Provisiones!$C$38:$CV$76,Costo_provisiones!$B57,0)</f>
        <v>5.1544456009926298</v>
      </c>
      <c r="O57" s="4">
        <f>+VLOOKUP(O$3,Provisiones!$C$38:$CV$76,Costo_provisiones!$B57,0)</f>
        <v>4.1717443495834186</v>
      </c>
      <c r="P57" s="4">
        <f>+VLOOKUP(P$3,Provisiones!$C$38:$CV$76,Costo_provisiones!$B57,0)</f>
        <v>1.0478250951351809</v>
      </c>
      <c r="Q57" s="4">
        <f>+VLOOKUP(Q$3,Provisiones!$C$38:$CV$76,Costo_provisiones!$B57,0)</f>
        <v>3.7703083196067175</v>
      </c>
      <c r="R57" s="4">
        <f>+VLOOKUP(R$3,Provisiones!$C$38:$CV$76,Costo_provisiones!$B57,0)</f>
        <v>7.3060633240573338</v>
      </c>
      <c r="S57" s="4">
        <f>+VLOOKUP(S$3,Provisiones!$C$38:$CV$76,Costo_provisiones!$B57,0)</f>
        <v>-2.8006570180478563</v>
      </c>
      <c r="T57" s="4">
        <f>+VLOOKUP(T$3,Provisiones!$C$38:$CV$76,Costo_provisiones!$B57,0)</f>
        <v>2.9038793339453659</v>
      </c>
      <c r="U57" s="4">
        <f>+VLOOKUP(U$3,Provisiones!$C$38:$CV$76,Costo_provisiones!$B57,0)</f>
        <v>0</v>
      </c>
      <c r="V57" s="4">
        <f>+VLOOKUP(V$3,Provisiones!$C$38:$CV$76,Costo_provisiones!$B57,0)</f>
        <v>-1.3630822589788789</v>
      </c>
      <c r="W57" s="4">
        <f>+VLOOKUP(W$3,Provisiones!$C$38:$CV$76,Costo_provisiones!$B57,0)</f>
        <v>0</v>
      </c>
      <c r="X57" s="4">
        <f>+VLOOKUP(X$3,Provisiones!$C$38:$CV$76,Costo_provisiones!$B57,0)</f>
        <v>0</v>
      </c>
      <c r="Y57" s="4">
        <f>+VLOOKUP(Y$3,Provisiones!$C$38:$CV$76,Costo_provisiones!$B57,0)</f>
        <v>1.4411095455114911</v>
      </c>
      <c r="Z57" s="4">
        <f>+VLOOKUP(Z$3,Provisiones!$C$38:$CV$76,Costo_provisiones!$B57,0)</f>
        <v>0</v>
      </c>
      <c r="AA57" s="4">
        <f>+VLOOKUP(AA$3,Provisiones!$C$38:$CV$76,Costo_provisiones!$B57,0)</f>
        <v>0</v>
      </c>
      <c r="AB57" s="4">
        <f>+VLOOKUP(AB$3,Provisiones!$C$38:$CV$76,Costo_provisiones!$B57,0)</f>
        <v>2.7644452078387531</v>
      </c>
      <c r="AC57" s="4">
        <f>+VLOOKUP(AC$3,Provisiones!$C$38:$CV$76,Costo_provisiones!$B57,0)</f>
        <v>4.4636428036116849</v>
      </c>
      <c r="AD57" s="4">
        <f>+VLOOKUP(AD$3,Provisiones!$C$38:$CV$76,Costo_provisiones!$B57,0)</f>
        <v>2.5184283194518833</v>
      </c>
      <c r="AE57" s="4">
        <f>+VLOOKUP(AE$3,Provisiones!$C$38:$CV$76,Costo_provisiones!$B57,0)</f>
        <v>2.3756965086006878</v>
      </c>
      <c r="AF57" s="4">
        <f>+VLOOKUP(AF$3,Provisiones!$C$38:$CV$76,Costo_provisiones!$B57,0)</f>
        <v>2.6221381140650353</v>
      </c>
      <c r="AG57" s="4">
        <f>+VLOOKUP(AG$3,Provisiones!$C$38:$CV$76,Costo_provisiones!$B57,0)</f>
        <v>3.2776384057447094</v>
      </c>
      <c r="AH57" s="4">
        <f>+VLOOKUP(AH$3,Provisiones!$C$38:$CV$76,Costo_provisiones!$B57,0)</f>
        <v>6.0767396064375108</v>
      </c>
      <c r="AI57" s="4">
        <f>+VLOOKUP(AI$3,Provisiones!$C$38:$CV$76,Costo_provisiones!$B57,0)</f>
        <v>4.7483377288844375</v>
      </c>
      <c r="AJ57" s="4">
        <f>+VLOOKUP(AJ$3,Provisiones!$C$38:$CV$76,Costo_provisiones!$B57,0)</f>
        <v>5.0383259145752373</v>
      </c>
      <c r="AK57" s="4">
        <f>+VLOOKUP(AK$3,Provisiones!$C$38:$CV$76,Costo_provisiones!$B57,0)</f>
        <v>3.8196609275378148</v>
      </c>
      <c r="AL57" s="4">
        <f>+VLOOKUP(AL$3,Provisiones!$C$38:$CV$76,Costo_provisiones!$B57,0)</f>
        <v>4.3876704114498066</v>
      </c>
      <c r="AM57" s="4">
        <f>+VLOOKUP(AM$3,Provisiones!$C$38:$CV$76,Costo_provisiones!$B57,0)</f>
        <v>3.8610770389975624</v>
      </c>
      <c r="AN57" s="4">
        <f>+VLOOKUP(AN$3,Provisiones!$C$38:$CV$76,Costo_provisiones!$B57,0)</f>
        <v>6.1783763095992743</v>
      </c>
      <c r="AO57" s="4">
        <f>+VLOOKUP(AO$3,Provisiones!$C$38:$CV$76,Costo_provisiones!$B57,0)</f>
        <v>8.5585156086324101</v>
      </c>
      <c r="AP57" s="4">
        <f>+VLOOKUP(AP$3,Provisiones!$C$38:$CV$76,Costo_provisiones!$B57,0)</f>
        <v>-8.7134972664375763</v>
      </c>
      <c r="AQ57" s="4">
        <f>+VLOOKUP(AQ$3,Provisiones!$C$38:$CV$76,Costo_provisiones!$B57,0)</f>
        <v>13.121814507652118</v>
      </c>
      <c r="AR57" s="4">
        <f>+VLOOKUP(AR$3,Provisiones!$C$38:$CV$76,Costo_provisiones!$B57,0)</f>
        <v>4.8562437400619967</v>
      </c>
      <c r="AS57" s="4">
        <f>+VLOOKUP(AS$3,Provisiones!$C$38:$CV$76,Costo_provisiones!$B57,0)</f>
        <v>3.2228544827844221</v>
      </c>
      <c r="AT57" s="4">
        <f>+VLOOKUP(AT$3,Provisiones!$C$38:$CV$76,Costo_provisiones!$B57,0)</f>
        <v>6.46098344090632</v>
      </c>
      <c r="AU57" s="4">
        <f>+VLOOKUP(AU$3,Provisiones!$C$38:$CV$76,Costo_provisiones!$B57,0)</f>
        <v>0.85692291728073822</v>
      </c>
      <c r="AV57" s="4">
        <v>4.3440434223551696</v>
      </c>
      <c r="AW57" s="4">
        <f>+VLOOKUP(AW$3,Provisiones!$C$38:$CV$76,Costo_provisiones!$B57,0)</f>
        <v>4.1196062105761406</v>
      </c>
      <c r="AX57" s="4">
        <f>+VLOOKUP(AX$3,Provisiones!$C$38:$CV$76,Costo_provisiones!$B57,0)</f>
        <v>4.2350600902419018</v>
      </c>
      <c r="AY57" s="4">
        <f>+VLOOKUP(AY$3,Provisiones!$C$38:$CV$76,Costo_provisiones!$B57,0)</f>
        <v>2.9754531276755736</v>
      </c>
    </row>
    <row r="58" spans="2:51" ht="16.5" x14ac:dyDescent="0.3">
      <c r="B58">
        <v>56</v>
      </c>
      <c r="C58" s="3">
        <v>42551</v>
      </c>
      <c r="D58" s="4">
        <f>+VLOOKUP(D$3,Provisiones!$C$5:$CV$15,Costo_provisiones!$B58,FALSE)</f>
        <v>0.25249284648938175</v>
      </c>
      <c r="E58" s="4">
        <f>+VLOOKUP(E$3,Provisiones!$C$5:$CV$15,Costo_provisiones!$B58,FALSE)</f>
        <v>2.0711261178778764</v>
      </c>
      <c r="F58" s="4">
        <f>+VLOOKUP(F$3,Provisiones!$C$5:$CV$15,Costo_provisiones!$B58,FALSE)</f>
        <v>2.6345894604869602</v>
      </c>
      <c r="G58" s="4">
        <f>+VLOOKUP(G$3,Provisiones!$C$5:$CV$15,Costo_provisiones!$B58,FALSE)</f>
        <v>1.5412323752332993</v>
      </c>
      <c r="H58" s="4">
        <f>+VLOOKUP(H$3,Provisiones!$C$5:$CV$15,Costo_provisiones!$B58,FALSE)</f>
        <v>3.2907196248968482</v>
      </c>
      <c r="I58" s="4">
        <f>+VLOOKUP(I$3,Provisiones!$C$5:$CV$15,Costo_provisiones!$B58,FALSE)</f>
        <v>0.19225082539588384</v>
      </c>
      <c r="J58" s="4">
        <f>+VLOOKUP(J$3,Provisiones!$C$5:$CV$15,Costo_provisiones!$B58,FALSE)</f>
        <v>3.020903396122856</v>
      </c>
      <c r="K58" s="4">
        <f>+VLOOKUP(K$3,Provisiones!$C$5:$CV$15,Costo_provisiones!$B58,FALSE)</f>
        <v>1.2642821096524246</v>
      </c>
      <c r="L58" s="4">
        <f>+VLOOKUP(L$3,Provisiones!$C$5:$CV$15,Costo_provisiones!$B58,FALSE)</f>
        <v>1.9460458246388053</v>
      </c>
      <c r="M58" s="4">
        <f>+VLOOKUP(M$3,Provisiones!$C$5:$CV$15,Costo_provisiones!$B58,FALSE)</f>
        <v>2.0570266217814606</v>
      </c>
      <c r="N58" s="4">
        <f>+VLOOKUP(N$3,Provisiones!$C$38:$CV$76,Costo_provisiones!$B58,0)</f>
        <v>4.9728694365638528</v>
      </c>
      <c r="O58" s="4">
        <f>+VLOOKUP(O$3,Provisiones!$C$38:$CV$76,Costo_provisiones!$B58,0)</f>
        <v>4.3471753167329261</v>
      </c>
      <c r="P58" s="4">
        <f>+VLOOKUP(P$3,Provisiones!$C$38:$CV$76,Costo_provisiones!$B58,0)</f>
        <v>1.1725499701686262</v>
      </c>
      <c r="Q58" s="4">
        <f>+VLOOKUP(Q$3,Provisiones!$C$38:$CV$76,Costo_provisiones!$B58,0)</f>
        <v>3.8295606621181042</v>
      </c>
      <c r="R58" s="4">
        <f>+VLOOKUP(R$3,Provisiones!$C$38:$CV$76,Costo_provisiones!$B58,0)</f>
        <v>6.8967402735223766</v>
      </c>
      <c r="S58" s="4">
        <f>+VLOOKUP(S$3,Provisiones!$C$38:$CV$76,Costo_provisiones!$B58,0)</f>
        <v>-3.466750128498846</v>
      </c>
      <c r="T58" s="4">
        <f>+VLOOKUP(T$3,Provisiones!$C$38:$CV$76,Costo_provisiones!$B58,0)</f>
        <v>3.4114104477113494</v>
      </c>
      <c r="U58" s="4">
        <f>+VLOOKUP(U$3,Provisiones!$C$38:$CV$76,Costo_provisiones!$B58,0)</f>
        <v>0</v>
      </c>
      <c r="V58" s="4">
        <f>+VLOOKUP(V$3,Provisiones!$C$38:$CV$76,Costo_provisiones!$B58,0)</f>
        <v>-1.4972517311342182</v>
      </c>
      <c r="W58" s="4">
        <f>+VLOOKUP(W$3,Provisiones!$C$38:$CV$76,Costo_provisiones!$B58,0)</f>
        <v>0</v>
      </c>
      <c r="X58" s="4">
        <f>+VLOOKUP(X$3,Provisiones!$C$38:$CV$76,Costo_provisiones!$B58,0)</f>
        <v>0</v>
      </c>
      <c r="Y58" s="4">
        <f>+VLOOKUP(Y$3,Provisiones!$C$38:$CV$76,Costo_provisiones!$B58,0)</f>
        <v>1.2998764235195908</v>
      </c>
      <c r="Z58" s="4">
        <f>+VLOOKUP(Z$3,Provisiones!$C$38:$CV$76,Costo_provisiones!$B58,0)</f>
        <v>0</v>
      </c>
      <c r="AA58" s="4">
        <f>+VLOOKUP(AA$3,Provisiones!$C$38:$CV$76,Costo_provisiones!$B58,0)</f>
        <v>0</v>
      </c>
      <c r="AB58" s="4">
        <f>+VLOOKUP(AB$3,Provisiones!$C$38:$CV$76,Costo_provisiones!$B58,0)</f>
        <v>2.7104068270278106</v>
      </c>
      <c r="AC58" s="4">
        <f>+VLOOKUP(AC$3,Provisiones!$C$38:$CV$76,Costo_provisiones!$B58,0)</f>
        <v>4.2196240843459334</v>
      </c>
      <c r="AD58" s="4">
        <f>+VLOOKUP(AD$3,Provisiones!$C$38:$CV$76,Costo_provisiones!$B58,0)</f>
        <v>2.4689483069665488</v>
      </c>
      <c r="AE58" s="4">
        <f>+VLOOKUP(AE$3,Provisiones!$C$38:$CV$76,Costo_provisiones!$B58,0)</f>
        <v>2.2528885660091804</v>
      </c>
      <c r="AF58" s="4">
        <f>+VLOOKUP(AF$3,Provisiones!$C$38:$CV$76,Costo_provisiones!$B58,0)</f>
        <v>2.5613006327048495</v>
      </c>
      <c r="AG58" s="4">
        <f>+VLOOKUP(AG$3,Provisiones!$C$38:$CV$76,Costo_provisiones!$B58,0)</f>
        <v>2.961863010485779</v>
      </c>
      <c r="AH58" s="4">
        <f>+VLOOKUP(AH$3,Provisiones!$C$38:$CV$76,Costo_provisiones!$B58,0)</f>
        <v>5.9613907962344035</v>
      </c>
      <c r="AI58" s="4">
        <f>+VLOOKUP(AI$3,Provisiones!$C$38:$CV$76,Costo_provisiones!$B58,0)</f>
        <v>4.6596946487970792</v>
      </c>
      <c r="AJ58" s="4">
        <f>+VLOOKUP(AJ$3,Provisiones!$C$38:$CV$76,Costo_provisiones!$B58,0)</f>
        <v>5.8541222056567674</v>
      </c>
      <c r="AK58" s="4">
        <f>+VLOOKUP(AK$3,Provisiones!$C$38:$CV$76,Costo_provisiones!$B58,0)</f>
        <v>3.9417986207792342</v>
      </c>
      <c r="AL58" s="4">
        <f>+VLOOKUP(AL$3,Provisiones!$C$38:$CV$76,Costo_provisiones!$B58,0)</f>
        <v>4.3790387201773324</v>
      </c>
      <c r="AM58" s="4">
        <f>+VLOOKUP(AM$3,Provisiones!$C$38:$CV$76,Costo_provisiones!$B58,0)</f>
        <v>3.7437314007854736</v>
      </c>
      <c r="AN58" s="4">
        <f>+VLOOKUP(AN$3,Provisiones!$C$38:$CV$76,Costo_provisiones!$B58,0)</f>
        <v>6.1263584823247275</v>
      </c>
      <c r="AO58" s="4">
        <f>+VLOOKUP(AO$3,Provisiones!$C$38:$CV$76,Costo_provisiones!$B58,0)</f>
        <v>6.6703771553310363</v>
      </c>
      <c r="AP58" s="4">
        <f>+VLOOKUP(AP$3,Provisiones!$C$38:$CV$76,Costo_provisiones!$B58,0)</f>
        <v>-5.1977989707862839</v>
      </c>
      <c r="AQ58" s="4">
        <f>+VLOOKUP(AQ$3,Provisiones!$C$38:$CV$76,Costo_provisiones!$B58,0)</f>
        <v>13.249729111254824</v>
      </c>
      <c r="AR58" s="4">
        <f>+VLOOKUP(AR$3,Provisiones!$C$38:$CV$76,Costo_provisiones!$B58,0)</f>
        <v>5.0019357216214715</v>
      </c>
      <c r="AS58" s="4">
        <f>+VLOOKUP(AS$3,Provisiones!$C$38:$CV$76,Costo_provisiones!$B58,0)</f>
        <v>3.3599326618433114</v>
      </c>
      <c r="AT58" s="4">
        <f>+VLOOKUP(AT$3,Provisiones!$C$38:$CV$76,Costo_provisiones!$B58,0)</f>
        <v>6.4322767539444357</v>
      </c>
      <c r="AU58" s="4">
        <f>+VLOOKUP(AU$3,Provisiones!$C$38:$CV$76,Costo_provisiones!$B58,0)</f>
        <v>1.0548383102351555</v>
      </c>
      <c r="AV58" s="4">
        <v>4.3480427321836803</v>
      </c>
      <c r="AW58" s="4">
        <f>+VLOOKUP(AW$3,Provisiones!$C$38:$CV$76,Costo_provisiones!$B58,0)</f>
        <v>3.7319070757629476</v>
      </c>
      <c r="AX58" s="4">
        <f>+VLOOKUP(AX$3,Provisiones!$C$38:$CV$76,Costo_provisiones!$B58,0)</f>
        <v>4.0176459839110219</v>
      </c>
      <c r="AY58" s="4">
        <f>+VLOOKUP(AY$3,Provisiones!$C$38:$CV$76,Costo_provisiones!$B58,0)</f>
        <v>3.0008988085014985</v>
      </c>
    </row>
    <row r="59" spans="2:51" ht="16.5" x14ac:dyDescent="0.3">
      <c r="B59">
        <v>57</v>
      </c>
      <c r="C59" s="3">
        <v>42582</v>
      </c>
      <c r="D59" s="4">
        <f>+VLOOKUP(D$3,Provisiones!$C$5:$CV$15,Costo_provisiones!$B59,FALSE)</f>
        <v>0.18077773940299943</v>
      </c>
      <c r="E59" s="4">
        <f>+VLOOKUP(E$3,Provisiones!$C$5:$CV$15,Costo_provisiones!$B59,FALSE)</f>
        <v>2.0384678190960352</v>
      </c>
      <c r="F59" s="4">
        <f>+VLOOKUP(F$3,Provisiones!$C$5:$CV$15,Costo_provisiones!$B59,FALSE)</f>
        <v>2.6244502780565031</v>
      </c>
      <c r="G59" s="4">
        <f>+VLOOKUP(G$3,Provisiones!$C$5:$CV$15,Costo_provisiones!$B59,FALSE)</f>
        <v>1.6430711186873102</v>
      </c>
      <c r="H59" s="4">
        <f>+VLOOKUP(H$3,Provisiones!$C$5:$CV$15,Costo_provisiones!$B59,FALSE)</f>
        <v>3.3714938327431576</v>
      </c>
      <c r="I59" s="4">
        <f>+VLOOKUP(I$3,Provisiones!$C$5:$CV$15,Costo_provisiones!$B59,FALSE)</f>
        <v>0.2273837400157748</v>
      </c>
      <c r="J59" s="4">
        <f>+VLOOKUP(J$3,Provisiones!$C$5:$CV$15,Costo_provisiones!$B59,FALSE)</f>
        <v>2.9928021376222627</v>
      </c>
      <c r="K59" s="4">
        <f>+VLOOKUP(K$3,Provisiones!$C$5:$CV$15,Costo_provisiones!$B59,FALSE)</f>
        <v>1.2517695427765945</v>
      </c>
      <c r="L59" s="4">
        <f>+VLOOKUP(L$3,Provisiones!$C$5:$CV$15,Costo_provisiones!$B59,FALSE)</f>
        <v>1.9533594809767745</v>
      </c>
      <c r="M59" s="4">
        <f>+VLOOKUP(M$3,Provisiones!$C$5:$CV$15,Costo_provisiones!$B59,FALSE)</f>
        <v>2.0498766951537748</v>
      </c>
      <c r="N59" s="4">
        <f>+VLOOKUP(N$3,Provisiones!$C$38:$CV$76,Costo_provisiones!$B59,0)</f>
        <v>4.4950285057178876</v>
      </c>
      <c r="O59" s="4">
        <f>+VLOOKUP(O$3,Provisiones!$C$38:$CV$76,Costo_provisiones!$B59,0)</f>
        <v>4.5023447319099477</v>
      </c>
      <c r="P59" s="4">
        <f>+VLOOKUP(P$3,Provisiones!$C$38:$CV$76,Costo_provisiones!$B59,0)</f>
        <v>1.3761979012610031</v>
      </c>
      <c r="Q59" s="4">
        <f>+VLOOKUP(Q$3,Provisiones!$C$38:$CV$76,Costo_provisiones!$B59,0)</f>
        <v>3.8742487265363938</v>
      </c>
      <c r="R59" s="4">
        <f>+VLOOKUP(R$3,Provisiones!$C$38:$CV$76,Costo_provisiones!$B59,0)</f>
        <v>6.6390384139544762</v>
      </c>
      <c r="S59" s="4">
        <f>+VLOOKUP(S$3,Provisiones!$C$38:$CV$76,Costo_provisiones!$B59,0)</f>
        <v>-4.2976996143404138</v>
      </c>
      <c r="T59" s="4">
        <f>+VLOOKUP(T$3,Provisiones!$C$38:$CV$76,Costo_provisiones!$B59,0)</f>
        <v>3.4009085213568109</v>
      </c>
      <c r="U59" s="4">
        <f>+VLOOKUP(U$3,Provisiones!$C$38:$CV$76,Costo_provisiones!$B59,0)</f>
        <v>0</v>
      </c>
      <c r="V59" s="4">
        <f>+VLOOKUP(V$3,Provisiones!$C$38:$CV$76,Costo_provisiones!$B59,0)</f>
        <v>-1.8519049909773444</v>
      </c>
      <c r="W59" s="4">
        <f>+VLOOKUP(W$3,Provisiones!$C$38:$CV$76,Costo_provisiones!$B59,0)</f>
        <v>0</v>
      </c>
      <c r="X59" s="4">
        <f>+VLOOKUP(X$3,Provisiones!$C$38:$CV$76,Costo_provisiones!$B59,0)</f>
        <v>0</v>
      </c>
      <c r="Y59" s="4">
        <f>+VLOOKUP(Y$3,Provisiones!$C$38:$CV$76,Costo_provisiones!$B59,0)</f>
        <v>1.1249623721155722</v>
      </c>
      <c r="Z59" s="4">
        <f>+VLOOKUP(Z$3,Provisiones!$C$38:$CV$76,Costo_provisiones!$B59,0)</f>
        <v>0</v>
      </c>
      <c r="AA59" s="4">
        <f>+VLOOKUP(AA$3,Provisiones!$C$38:$CV$76,Costo_provisiones!$B59,0)</f>
        <v>0</v>
      </c>
      <c r="AB59" s="4">
        <f>+VLOOKUP(AB$3,Provisiones!$C$38:$CV$76,Costo_provisiones!$B59,0)</f>
        <v>2.5920014342465629</v>
      </c>
      <c r="AC59" s="4">
        <f>+VLOOKUP(AC$3,Provisiones!$C$38:$CV$76,Costo_provisiones!$B59,0)</f>
        <v>3.8449756457382849</v>
      </c>
      <c r="AD59" s="4">
        <f>+VLOOKUP(AD$3,Provisiones!$C$38:$CV$76,Costo_provisiones!$B59,0)</f>
        <v>2.2230441070587825</v>
      </c>
      <c r="AE59" s="4">
        <f>+VLOOKUP(AE$3,Provisiones!$C$38:$CV$76,Costo_provisiones!$B59,0)</f>
        <v>2.2903087538068934</v>
      </c>
      <c r="AF59" s="4">
        <f>+VLOOKUP(AF$3,Provisiones!$C$38:$CV$76,Costo_provisiones!$B59,0)</f>
        <v>2.5334170488236318</v>
      </c>
      <c r="AG59" s="4">
        <f>+VLOOKUP(AG$3,Provisiones!$C$38:$CV$76,Costo_provisiones!$B59,0)</f>
        <v>2.8756367752673651</v>
      </c>
      <c r="AH59" s="4">
        <f>+VLOOKUP(AH$3,Provisiones!$C$38:$CV$76,Costo_provisiones!$B59,0)</f>
        <v>5.7776800699190778</v>
      </c>
      <c r="AI59" s="4">
        <f>+VLOOKUP(AI$3,Provisiones!$C$38:$CV$76,Costo_provisiones!$B59,0)</f>
        <v>4.8278097964306523</v>
      </c>
      <c r="AJ59" s="4">
        <f>+VLOOKUP(AJ$3,Provisiones!$C$38:$CV$76,Costo_provisiones!$B59,0)</f>
        <v>5.8835038657482723</v>
      </c>
      <c r="AK59" s="4">
        <f>+VLOOKUP(AK$3,Provisiones!$C$38:$CV$76,Costo_provisiones!$B59,0)</f>
        <v>4.0289210532766342</v>
      </c>
      <c r="AL59" s="4">
        <f>+VLOOKUP(AL$3,Provisiones!$C$38:$CV$76,Costo_provisiones!$B59,0)</f>
        <v>4.2705099625489877</v>
      </c>
      <c r="AM59" s="4">
        <f>+VLOOKUP(AM$3,Provisiones!$C$38:$CV$76,Costo_provisiones!$B59,0)</f>
        <v>3.6426974027883139</v>
      </c>
      <c r="AN59" s="4">
        <f>+VLOOKUP(AN$3,Provisiones!$C$38:$CV$76,Costo_provisiones!$B59,0)</f>
        <v>5.9188095999479033</v>
      </c>
      <c r="AO59" s="4">
        <f>+VLOOKUP(AO$3,Provisiones!$C$38:$CV$76,Costo_provisiones!$B59,0)</f>
        <v>5.3354356953376554</v>
      </c>
      <c r="AP59" s="4">
        <f>+VLOOKUP(AP$3,Provisiones!$C$38:$CV$76,Costo_provisiones!$B59,0)</f>
        <v>-5.4297709747051943</v>
      </c>
      <c r="AQ59" s="4">
        <f>+VLOOKUP(AQ$3,Provisiones!$C$38:$CV$76,Costo_provisiones!$B59,0)</f>
        <v>14.121413613724437</v>
      </c>
      <c r="AR59" s="4">
        <f>+VLOOKUP(AR$3,Provisiones!$C$38:$CV$76,Costo_provisiones!$B59,0)</f>
        <v>5.0322262013464307</v>
      </c>
      <c r="AS59" s="4">
        <f>+VLOOKUP(AS$3,Provisiones!$C$38:$CV$76,Costo_provisiones!$B59,0)</f>
        <v>3.4578918100310836</v>
      </c>
      <c r="AT59" s="4">
        <f>+VLOOKUP(AT$3,Provisiones!$C$38:$CV$76,Costo_provisiones!$B59,0)</f>
        <v>6.0155969926703738</v>
      </c>
      <c r="AU59" s="4">
        <f>+VLOOKUP(AU$3,Provisiones!$C$38:$CV$76,Costo_provisiones!$B59,0)</f>
        <v>1.1899325071477636</v>
      </c>
      <c r="AV59" s="4">
        <v>4.3599557692491304</v>
      </c>
      <c r="AW59" s="4">
        <f>+VLOOKUP(AW$3,Provisiones!$C$38:$CV$76,Costo_provisiones!$B59,0)</f>
        <v>3.5855562808072241</v>
      </c>
      <c r="AX59" s="4">
        <f>+VLOOKUP(AX$3,Provisiones!$C$38:$CV$76,Costo_provisiones!$B59,0)</f>
        <v>3.6837834541595553</v>
      </c>
      <c r="AY59" s="4">
        <f>+VLOOKUP(AY$3,Provisiones!$C$38:$CV$76,Costo_provisiones!$B59,0)</f>
        <v>3.0810298220643242</v>
      </c>
    </row>
    <row r="60" spans="2:51" ht="16.5" x14ac:dyDescent="0.3">
      <c r="B60">
        <v>58</v>
      </c>
      <c r="C60" s="3">
        <v>42613</v>
      </c>
      <c r="D60" s="4">
        <f>+VLOOKUP(D$3,Provisiones!$C$5:$CV$15,Costo_provisiones!$B60,FALSE)</f>
        <v>9.3202857685261181E-2</v>
      </c>
      <c r="E60" s="4">
        <f>+VLOOKUP(E$3,Provisiones!$C$5:$CV$15,Costo_provisiones!$B60,FALSE)</f>
        <v>2.0534238735159902</v>
      </c>
      <c r="F60" s="4">
        <f>+VLOOKUP(F$3,Provisiones!$C$5:$CV$15,Costo_provisiones!$B60,FALSE)</f>
        <v>2.6350827900085867</v>
      </c>
      <c r="G60" s="4">
        <f>+VLOOKUP(G$3,Provisiones!$C$5:$CV$15,Costo_provisiones!$B60,FALSE)</f>
        <v>1.6272907124064446</v>
      </c>
      <c r="H60" s="4">
        <f>+VLOOKUP(H$3,Provisiones!$C$5:$CV$15,Costo_provisiones!$B60,FALSE)</f>
        <v>3.1963422616366364</v>
      </c>
      <c r="I60" s="4">
        <f>+VLOOKUP(I$3,Provisiones!$C$5:$CV$15,Costo_provisiones!$B60,FALSE)</f>
        <v>0.18337801120003319</v>
      </c>
      <c r="J60" s="4">
        <f>+VLOOKUP(J$3,Provisiones!$C$5:$CV$15,Costo_provisiones!$B60,FALSE)</f>
        <v>3.094304319491052</v>
      </c>
      <c r="K60" s="4">
        <f>+VLOOKUP(K$3,Provisiones!$C$5:$CV$15,Costo_provisiones!$B60,FALSE)</f>
        <v>1.3076512196368257</v>
      </c>
      <c r="L60" s="4">
        <f>+VLOOKUP(L$3,Provisiones!$C$5:$CV$15,Costo_provisiones!$B60,FALSE)</f>
        <v>1.9229044254809364</v>
      </c>
      <c r="M60" s="4">
        <f>+VLOOKUP(M$3,Provisiones!$C$5:$CV$15,Costo_provisiones!$B60,FALSE)</f>
        <v>2.0147404331853247</v>
      </c>
      <c r="N60" s="4">
        <f>+VLOOKUP(N$3,Provisiones!$C$38:$CV$76,Costo_provisiones!$B60,0)</f>
        <v>4.3831268583473948</v>
      </c>
      <c r="O60" s="4">
        <f>+VLOOKUP(O$3,Provisiones!$C$38:$CV$76,Costo_provisiones!$B60,0)</f>
        <v>4.4565338828992846</v>
      </c>
      <c r="P60" s="4">
        <f>+VLOOKUP(P$3,Provisiones!$C$38:$CV$76,Costo_provisiones!$B60,0)</f>
        <v>1.4584828897032163</v>
      </c>
      <c r="Q60" s="4">
        <f>+VLOOKUP(Q$3,Provisiones!$C$38:$CV$76,Costo_provisiones!$B60,0)</f>
        <v>3.9183971620745703</v>
      </c>
      <c r="R60" s="4">
        <f>+VLOOKUP(R$3,Provisiones!$C$38:$CV$76,Costo_provisiones!$B60,0)</f>
        <v>6.1572787776025661</v>
      </c>
      <c r="S60" s="4">
        <f>+VLOOKUP(S$3,Provisiones!$C$38:$CV$76,Costo_provisiones!$B60,0)</f>
        <v>-4.9032322268652724</v>
      </c>
      <c r="T60" s="4">
        <f>+VLOOKUP(T$3,Provisiones!$C$38:$CV$76,Costo_provisiones!$B60,0)</f>
        <v>0.90207377408083811</v>
      </c>
      <c r="U60" s="4">
        <f>+VLOOKUP(U$3,Provisiones!$C$38:$CV$76,Costo_provisiones!$B60,0)</f>
        <v>0</v>
      </c>
      <c r="V60" s="4">
        <f>+VLOOKUP(V$3,Provisiones!$C$38:$CV$76,Costo_provisiones!$B60,0)</f>
        <v>0</v>
      </c>
      <c r="W60" s="4">
        <f>+VLOOKUP(W$3,Provisiones!$C$38:$CV$76,Costo_provisiones!$B60,0)</f>
        <v>0</v>
      </c>
      <c r="X60" s="4">
        <f>+VLOOKUP(X$3,Provisiones!$C$38:$CV$76,Costo_provisiones!$B60,0)</f>
        <v>0</v>
      </c>
      <c r="Y60" s="4">
        <f>+VLOOKUP(Y$3,Provisiones!$C$38:$CV$76,Costo_provisiones!$B60,0)</f>
        <v>0.89235073784845953</v>
      </c>
      <c r="Z60" s="4">
        <f>+VLOOKUP(Z$3,Provisiones!$C$38:$CV$76,Costo_provisiones!$B60,0)</f>
        <v>0</v>
      </c>
      <c r="AA60" s="4">
        <f>+VLOOKUP(AA$3,Provisiones!$C$38:$CV$76,Costo_provisiones!$B60,0)</f>
        <v>0</v>
      </c>
      <c r="AB60" s="4">
        <f>+VLOOKUP(AB$3,Provisiones!$C$38:$CV$76,Costo_provisiones!$B60,0)</f>
        <v>2.4049437404834908</v>
      </c>
      <c r="AC60" s="4">
        <f>+VLOOKUP(AC$3,Provisiones!$C$38:$CV$76,Costo_provisiones!$B60,0)</f>
        <v>3.5475287572464169</v>
      </c>
      <c r="AD60" s="4">
        <f>+VLOOKUP(AD$3,Provisiones!$C$38:$CV$76,Costo_provisiones!$B60,0)</f>
        <v>2.1275628905586612</v>
      </c>
      <c r="AE60" s="4">
        <f>+VLOOKUP(AE$3,Provisiones!$C$38:$CV$76,Costo_provisiones!$B60,0)</f>
        <v>2.7498265925117948</v>
      </c>
      <c r="AF60" s="4">
        <f>+VLOOKUP(AF$3,Provisiones!$C$38:$CV$76,Costo_provisiones!$B60,0)</f>
        <v>2.4174203755787995</v>
      </c>
      <c r="AG60" s="4">
        <f>+VLOOKUP(AG$3,Provisiones!$C$38:$CV$76,Costo_provisiones!$B60,0)</f>
        <v>2.7867176078614939</v>
      </c>
      <c r="AH60" s="4">
        <f>+VLOOKUP(AH$3,Provisiones!$C$38:$CV$76,Costo_provisiones!$B60,0)</f>
        <v>5.5194150743317776</v>
      </c>
      <c r="AI60" s="4">
        <f>+VLOOKUP(AI$3,Provisiones!$C$38:$CV$76,Costo_provisiones!$B60,0)</f>
        <v>4.8471766206323768</v>
      </c>
      <c r="AJ60" s="4">
        <f>+VLOOKUP(AJ$3,Provisiones!$C$38:$CV$76,Costo_provisiones!$B60,0)</f>
        <v>5.5794936274170075</v>
      </c>
      <c r="AK60" s="4">
        <f>+VLOOKUP(AK$3,Provisiones!$C$38:$CV$76,Costo_provisiones!$B60,0)</f>
        <v>3.7481250283536092</v>
      </c>
      <c r="AL60" s="4">
        <f>+VLOOKUP(AL$3,Provisiones!$C$38:$CV$76,Costo_provisiones!$B60,0)</f>
        <v>4.1253760339526844</v>
      </c>
      <c r="AM60" s="4">
        <f>+VLOOKUP(AM$3,Provisiones!$C$38:$CV$76,Costo_provisiones!$B60,0)</f>
        <v>3.5079294014416584</v>
      </c>
      <c r="AN60" s="4">
        <f>+VLOOKUP(AN$3,Provisiones!$C$38:$CV$76,Costo_provisiones!$B60,0)</f>
        <v>5.7323304770005219</v>
      </c>
      <c r="AO60" s="4">
        <f>+VLOOKUP(AO$3,Provisiones!$C$38:$CV$76,Costo_provisiones!$B60,0)</f>
        <v>4.4912088205402885</v>
      </c>
      <c r="AP60" s="4">
        <f>+VLOOKUP(AP$3,Provisiones!$C$38:$CV$76,Costo_provisiones!$B60,0)</f>
        <v>-5.4431982671228427</v>
      </c>
      <c r="AQ60" s="4">
        <f>+VLOOKUP(AQ$3,Provisiones!$C$38:$CV$76,Costo_provisiones!$B60,0)</f>
        <v>14.536676947348012</v>
      </c>
      <c r="AR60" s="4">
        <f>+VLOOKUP(AR$3,Provisiones!$C$38:$CV$76,Costo_provisiones!$B60,0)</f>
        <v>5.0225757610790112</v>
      </c>
      <c r="AS60" s="4">
        <f>+VLOOKUP(AS$3,Provisiones!$C$38:$CV$76,Costo_provisiones!$B60,0)</f>
        <v>3.5248019050825468</v>
      </c>
      <c r="AT60" s="4">
        <f>+VLOOKUP(AT$3,Provisiones!$C$38:$CV$76,Costo_provisiones!$B60,0)</f>
        <v>5.8536275084002565</v>
      </c>
      <c r="AU60" s="4">
        <f>+VLOOKUP(AU$3,Provisiones!$C$38:$CV$76,Costo_provisiones!$B60,0)</f>
        <v>1.2475278606863913</v>
      </c>
      <c r="AV60" s="4">
        <v>4.2019121040721696</v>
      </c>
      <c r="AW60" s="4">
        <f>+VLOOKUP(AW$3,Provisiones!$C$38:$CV$76,Costo_provisiones!$B60,0)</f>
        <v>3.4876271994616728</v>
      </c>
      <c r="AX60" s="4">
        <f>+VLOOKUP(AX$3,Provisiones!$C$38:$CV$76,Costo_provisiones!$B60,0)</f>
        <v>3.3520883372739876</v>
      </c>
      <c r="AY60" s="4">
        <f>+VLOOKUP(AY$3,Provisiones!$C$38:$CV$76,Costo_provisiones!$B60,0)</f>
        <v>3.0480676382493801</v>
      </c>
    </row>
    <row r="61" spans="2:51" ht="16.5" x14ac:dyDescent="0.3">
      <c r="B61">
        <v>59</v>
      </c>
      <c r="C61" s="3">
        <v>42643</v>
      </c>
      <c r="D61" s="4">
        <f>+VLOOKUP(D$3,Provisiones!$C$5:$CV$15,Costo_provisiones!$B61,FALSE)</f>
        <v>5.6287198611052108E-2</v>
      </c>
      <c r="E61" s="4">
        <f>+VLOOKUP(E$3,Provisiones!$C$5:$CV$15,Costo_provisiones!$B61,FALSE)</f>
        <v>2.0260238800367567</v>
      </c>
      <c r="F61" s="4">
        <f>+VLOOKUP(F$3,Provisiones!$C$5:$CV$15,Costo_provisiones!$B61,FALSE)</f>
        <v>2.5579613800943828</v>
      </c>
      <c r="G61" s="4">
        <f>+VLOOKUP(G$3,Provisiones!$C$5:$CV$15,Costo_provisiones!$B61,FALSE)</f>
        <v>1.5314921708664724</v>
      </c>
      <c r="H61" s="4">
        <f>+VLOOKUP(H$3,Provisiones!$C$5:$CV$15,Costo_provisiones!$B61,FALSE)</f>
        <v>2.5409666896636618</v>
      </c>
      <c r="I61" s="4">
        <f>+VLOOKUP(I$3,Provisiones!$C$5:$CV$15,Costo_provisiones!$B61,FALSE)</f>
        <v>0.17606922883410742</v>
      </c>
      <c r="J61" s="4">
        <f>+VLOOKUP(J$3,Provisiones!$C$5:$CV$15,Costo_provisiones!$B61,FALSE)</f>
        <v>3.0735652092146717</v>
      </c>
      <c r="K61" s="4">
        <f>+VLOOKUP(K$3,Provisiones!$C$5:$CV$15,Costo_provisiones!$B61,FALSE)</f>
        <v>1.2727747477836511</v>
      </c>
      <c r="L61" s="4">
        <f>+VLOOKUP(L$3,Provisiones!$C$5:$CV$15,Costo_provisiones!$B61,FALSE)</f>
        <v>1.8885076845120954</v>
      </c>
      <c r="M61" s="4">
        <f>+VLOOKUP(M$3,Provisiones!$C$5:$CV$15,Costo_provisiones!$B61,FALSE)</f>
        <v>1.9886740164959469</v>
      </c>
      <c r="N61" s="4">
        <f>+VLOOKUP(N$3,Provisiones!$C$38:$CV$76,Costo_provisiones!$B61,0)</f>
        <v>4.2681086197243641</v>
      </c>
      <c r="O61" s="4">
        <f>+VLOOKUP(O$3,Provisiones!$C$38:$CV$76,Costo_provisiones!$B61,0)</f>
        <v>4.5860816785717509</v>
      </c>
      <c r="P61" s="4">
        <f>+VLOOKUP(P$3,Provisiones!$C$38:$CV$76,Costo_provisiones!$B61,0)</f>
        <v>1.5769775105672179</v>
      </c>
      <c r="Q61" s="4">
        <f>+VLOOKUP(Q$3,Provisiones!$C$38:$CV$76,Costo_provisiones!$B61,0)</f>
        <v>3.9833772681124362</v>
      </c>
      <c r="R61" s="4">
        <f>+VLOOKUP(R$3,Provisiones!$C$38:$CV$76,Costo_provisiones!$B61,0)</f>
        <v>5.6995562393854753</v>
      </c>
      <c r="S61" s="4">
        <f>+VLOOKUP(S$3,Provisiones!$C$38:$CV$76,Costo_provisiones!$B61,0)</f>
        <v>0</v>
      </c>
      <c r="T61" s="4">
        <f>+VLOOKUP(T$3,Provisiones!$C$38:$CV$76,Costo_provisiones!$B61,0)</f>
        <v>0.77796784877659986</v>
      </c>
      <c r="U61" s="4">
        <f>+VLOOKUP(U$3,Provisiones!$C$38:$CV$76,Costo_provisiones!$B61,0)</f>
        <v>0</v>
      </c>
      <c r="V61" s="4">
        <f>+VLOOKUP(V$3,Provisiones!$C$38:$CV$76,Costo_provisiones!$B61,0)</f>
        <v>0</v>
      </c>
      <c r="W61" s="4">
        <f>+VLOOKUP(W$3,Provisiones!$C$38:$CV$76,Costo_provisiones!$B61,0)</f>
        <v>0</v>
      </c>
      <c r="X61" s="4">
        <f>+VLOOKUP(X$3,Provisiones!$C$38:$CV$76,Costo_provisiones!$B61,0)</f>
        <v>0</v>
      </c>
      <c r="Y61" s="4">
        <f>+VLOOKUP(Y$3,Provisiones!$C$38:$CV$76,Costo_provisiones!$B61,0)</f>
        <v>0.67281019017262755</v>
      </c>
      <c r="Z61" s="4">
        <f>+VLOOKUP(Z$3,Provisiones!$C$38:$CV$76,Costo_provisiones!$B61,0)</f>
        <v>0</v>
      </c>
      <c r="AA61" s="4">
        <f>+VLOOKUP(AA$3,Provisiones!$C$38:$CV$76,Costo_provisiones!$B61,0)</f>
        <v>0</v>
      </c>
      <c r="AB61" s="4">
        <f>+VLOOKUP(AB$3,Provisiones!$C$38:$CV$76,Costo_provisiones!$B61,0)</f>
        <v>2.3247026904338628</v>
      </c>
      <c r="AC61" s="4">
        <f>+VLOOKUP(AC$3,Provisiones!$C$38:$CV$76,Costo_provisiones!$B61,0)</f>
        <v>3.0146681584180794</v>
      </c>
      <c r="AD61" s="4">
        <f>+VLOOKUP(AD$3,Provisiones!$C$38:$CV$76,Costo_provisiones!$B61,0)</f>
        <v>1.9523738590110105</v>
      </c>
      <c r="AE61" s="4">
        <f>+VLOOKUP(AE$3,Provisiones!$C$38:$CV$76,Costo_provisiones!$B61,0)</f>
        <v>2.6680541540977898</v>
      </c>
      <c r="AF61" s="4">
        <f>+VLOOKUP(AF$3,Provisiones!$C$38:$CV$76,Costo_provisiones!$B61,0)</f>
        <v>2.3244927841701073</v>
      </c>
      <c r="AG61" s="4">
        <f>+VLOOKUP(AG$3,Provisiones!$C$38:$CV$76,Costo_provisiones!$B61,0)</f>
        <v>2.7341256736172195</v>
      </c>
      <c r="AH61" s="4">
        <f>+VLOOKUP(AH$3,Provisiones!$C$38:$CV$76,Costo_provisiones!$B61,0)</f>
        <v>4.2780117332828338</v>
      </c>
      <c r="AI61" s="4">
        <f>+VLOOKUP(AI$3,Provisiones!$C$38:$CV$76,Costo_provisiones!$B61,0)</f>
        <v>4.9799808334685736</v>
      </c>
      <c r="AJ61" s="4">
        <f>+VLOOKUP(AJ$3,Provisiones!$C$38:$CV$76,Costo_provisiones!$B61,0)</f>
        <v>5.2679152837125853</v>
      </c>
      <c r="AK61" s="4">
        <f>+VLOOKUP(AK$3,Provisiones!$C$38:$CV$76,Costo_provisiones!$B61,0)</f>
        <v>3.5810078411061959</v>
      </c>
      <c r="AL61" s="4">
        <f>+VLOOKUP(AL$3,Provisiones!$C$38:$CV$76,Costo_provisiones!$B61,0)</f>
        <v>4.0090993725086159</v>
      </c>
      <c r="AM61" s="4">
        <f>+VLOOKUP(AM$3,Provisiones!$C$38:$CV$76,Costo_provisiones!$B61,0)</f>
        <v>3.3864647082329031</v>
      </c>
      <c r="AN61" s="4">
        <f>+VLOOKUP(AN$3,Provisiones!$C$38:$CV$76,Costo_provisiones!$B61,0)</f>
        <v>5.6245775707294294</v>
      </c>
      <c r="AO61" s="4">
        <f>+VLOOKUP(AO$3,Provisiones!$C$38:$CV$76,Costo_provisiones!$B61,0)</f>
        <v>3.706134379587195</v>
      </c>
      <c r="AP61" s="4">
        <f>+VLOOKUP(AP$3,Provisiones!$C$38:$CV$76,Costo_provisiones!$B61,0)</f>
        <v>-4.9784876816908081</v>
      </c>
      <c r="AQ61" s="4">
        <f>+VLOOKUP(AQ$3,Provisiones!$C$38:$CV$76,Costo_provisiones!$B61,0)</f>
        <v>14.323402805214577</v>
      </c>
      <c r="AR61" s="4">
        <f>+VLOOKUP(AR$3,Provisiones!$C$38:$CV$76,Costo_provisiones!$B61,0)</f>
        <v>5.0511597711623955</v>
      </c>
      <c r="AS61" s="4">
        <f>+VLOOKUP(AS$3,Provisiones!$C$38:$CV$76,Costo_provisiones!$B61,0)</f>
        <v>3.5658590352566479</v>
      </c>
      <c r="AT61" s="4">
        <f>+VLOOKUP(AT$3,Provisiones!$C$38:$CV$76,Costo_provisiones!$B61,0)</f>
        <v>5.5371158359732702</v>
      </c>
      <c r="AU61" s="4">
        <f>+VLOOKUP(AU$3,Provisiones!$C$38:$CV$76,Costo_provisiones!$B61,0)</f>
        <v>1.2507091610737855</v>
      </c>
      <c r="AV61" s="4">
        <v>3.9146242001425802</v>
      </c>
      <c r="AW61" s="4">
        <f>+VLOOKUP(AW$3,Provisiones!$C$38:$CV$76,Costo_provisiones!$B61,0)</f>
        <v>3.1453576898650693</v>
      </c>
      <c r="AX61" s="4">
        <f>+VLOOKUP(AX$3,Provisiones!$C$38:$CV$76,Costo_provisiones!$B61,0)</f>
        <v>3.1883605812898739</v>
      </c>
      <c r="AY61" s="4">
        <f>+VLOOKUP(AY$3,Provisiones!$C$38:$CV$76,Costo_provisiones!$B61,0)</f>
        <v>3.0725646143092433</v>
      </c>
    </row>
    <row r="62" spans="2:51" ht="16.5" x14ac:dyDescent="0.3">
      <c r="B62">
        <v>60</v>
      </c>
      <c r="C62" s="3">
        <v>42674</v>
      </c>
      <c r="D62" s="4">
        <f>+VLOOKUP(D$3,Provisiones!$C$5:$CV$15,Costo_provisiones!$B62,FALSE)</f>
        <v>2.4139013616729654E-2</v>
      </c>
      <c r="E62" s="4">
        <f>+VLOOKUP(E$3,Provisiones!$C$5:$CV$15,Costo_provisiones!$B62,FALSE)</f>
        <v>2.031896011343719</v>
      </c>
      <c r="F62" s="4">
        <f>+VLOOKUP(F$3,Provisiones!$C$5:$CV$15,Costo_provisiones!$B62,FALSE)</f>
        <v>2.5104014636276148</v>
      </c>
      <c r="G62" s="4">
        <f>+VLOOKUP(G$3,Provisiones!$C$5:$CV$15,Costo_provisiones!$B62,FALSE)</f>
        <v>1.5318746475897491</v>
      </c>
      <c r="H62" s="4">
        <f>+VLOOKUP(H$3,Provisiones!$C$5:$CV$15,Costo_provisiones!$B62,FALSE)</f>
        <v>2.4259012960188993</v>
      </c>
      <c r="I62" s="4">
        <f>+VLOOKUP(I$3,Provisiones!$C$5:$CV$15,Costo_provisiones!$B62,FALSE)</f>
        <v>0.12474064886196287</v>
      </c>
      <c r="J62" s="4">
        <f>+VLOOKUP(J$3,Provisiones!$C$5:$CV$15,Costo_provisiones!$B62,FALSE)</f>
        <v>3.0998555767393063</v>
      </c>
      <c r="K62" s="4">
        <f>+VLOOKUP(K$3,Provisiones!$C$5:$CV$15,Costo_provisiones!$B62,FALSE)</f>
        <v>1.3051876050993725</v>
      </c>
      <c r="L62" s="4">
        <f>+VLOOKUP(L$3,Provisiones!$C$5:$CV$15,Costo_provisiones!$B62,FALSE)</f>
        <v>1.858100388037548</v>
      </c>
      <c r="M62" s="4">
        <f>+VLOOKUP(M$3,Provisiones!$C$5:$CV$15,Costo_provisiones!$B62,FALSE)</f>
        <v>1.9607871007924973</v>
      </c>
      <c r="N62" s="4">
        <f>+VLOOKUP(N$3,Provisiones!$C$38:$CV$76,Costo_provisiones!$B62,0)</f>
        <v>4.0478690682543643</v>
      </c>
      <c r="O62" s="4">
        <f>+VLOOKUP(O$3,Provisiones!$C$38:$CV$76,Costo_provisiones!$B62,0)</f>
        <v>4.6634226692972183</v>
      </c>
      <c r="P62" s="4">
        <f>+VLOOKUP(P$3,Provisiones!$C$38:$CV$76,Costo_provisiones!$B62,0)</f>
        <v>1.6210522668631266</v>
      </c>
      <c r="Q62" s="4">
        <f>+VLOOKUP(Q$3,Provisiones!$C$38:$CV$76,Costo_provisiones!$B62,0)</f>
        <v>3.9997991309074923</v>
      </c>
      <c r="R62" s="4">
        <f>+VLOOKUP(R$3,Provisiones!$C$38:$CV$76,Costo_provisiones!$B62,0)</f>
        <v>5.1732077989749161</v>
      </c>
      <c r="S62" s="4">
        <f>+VLOOKUP(S$3,Provisiones!$C$38:$CV$76,Costo_provisiones!$B62,0)</f>
        <v>0</v>
      </c>
      <c r="T62" s="4">
        <f>+VLOOKUP(T$3,Provisiones!$C$38:$CV$76,Costo_provisiones!$B62,0)</f>
        <v>0.41603126449885791</v>
      </c>
      <c r="U62" s="4">
        <f>+VLOOKUP(U$3,Provisiones!$C$38:$CV$76,Costo_provisiones!$B62,0)</f>
        <v>0</v>
      </c>
      <c r="V62" s="4">
        <f>+VLOOKUP(V$3,Provisiones!$C$38:$CV$76,Costo_provisiones!$B62,0)</f>
        <v>0</v>
      </c>
      <c r="W62" s="4">
        <f>+VLOOKUP(W$3,Provisiones!$C$38:$CV$76,Costo_provisiones!$B62,0)</f>
        <v>0</v>
      </c>
      <c r="X62" s="4">
        <f>+VLOOKUP(X$3,Provisiones!$C$38:$CV$76,Costo_provisiones!$B62,0)</f>
        <v>0</v>
      </c>
      <c r="Y62" s="4">
        <f>+VLOOKUP(Y$3,Provisiones!$C$38:$CV$76,Costo_provisiones!$B62,0)</f>
        <v>0.44664657575569305</v>
      </c>
      <c r="Z62" s="4">
        <f>+VLOOKUP(Z$3,Provisiones!$C$38:$CV$76,Costo_provisiones!$B62,0)</f>
        <v>0</v>
      </c>
      <c r="AA62" s="4">
        <f>+VLOOKUP(AA$3,Provisiones!$C$38:$CV$76,Costo_provisiones!$B62,0)</f>
        <v>0</v>
      </c>
      <c r="AB62" s="4">
        <f>+VLOOKUP(AB$3,Provisiones!$C$38:$CV$76,Costo_provisiones!$B62,0)</f>
        <v>2.3329694590343015</v>
      </c>
      <c r="AC62" s="4">
        <f>+VLOOKUP(AC$3,Provisiones!$C$38:$CV$76,Costo_provisiones!$B62,0)</f>
        <v>2.7812215392930719</v>
      </c>
      <c r="AD62" s="4">
        <f>+VLOOKUP(AD$3,Provisiones!$C$38:$CV$76,Costo_provisiones!$B62,0)</f>
        <v>1.73835531327198</v>
      </c>
      <c r="AE62" s="4">
        <f>+VLOOKUP(AE$3,Provisiones!$C$38:$CV$76,Costo_provisiones!$B62,0)</f>
        <v>2.7488947216764559</v>
      </c>
      <c r="AF62" s="4">
        <f>+VLOOKUP(AF$3,Provisiones!$C$38:$CV$76,Costo_provisiones!$B62,0)</f>
        <v>2.1126625141864652</v>
      </c>
      <c r="AG62" s="4">
        <f>+VLOOKUP(AG$3,Provisiones!$C$38:$CV$76,Costo_provisiones!$B62,0)</f>
        <v>2.5256420721127233</v>
      </c>
      <c r="AH62" s="4">
        <f>+VLOOKUP(AH$3,Provisiones!$C$38:$CV$76,Costo_provisiones!$B62,0)</f>
        <v>4.4429148675518739</v>
      </c>
      <c r="AI62" s="4">
        <f>+VLOOKUP(AI$3,Provisiones!$C$38:$CV$76,Costo_provisiones!$B62,0)</f>
        <v>5.2218301579383883</v>
      </c>
      <c r="AJ62" s="4">
        <f>+VLOOKUP(AJ$3,Provisiones!$C$38:$CV$76,Costo_provisiones!$B62,0)</f>
        <v>4.9959103904140401</v>
      </c>
      <c r="AK62" s="4">
        <f>+VLOOKUP(AK$3,Provisiones!$C$38:$CV$76,Costo_provisiones!$B62,0)</f>
        <v>3.2751611266798131</v>
      </c>
      <c r="AL62" s="4">
        <f>+VLOOKUP(AL$3,Provisiones!$C$38:$CV$76,Costo_provisiones!$B62,0)</f>
        <v>3.9095929690925875</v>
      </c>
      <c r="AM62" s="4">
        <f>+VLOOKUP(AM$3,Provisiones!$C$38:$CV$76,Costo_provisiones!$B62,0)</f>
        <v>3.2282498574372376</v>
      </c>
      <c r="AN62" s="4">
        <f>+VLOOKUP(AN$3,Provisiones!$C$38:$CV$76,Costo_provisiones!$B62,0)</f>
        <v>5.4821366743283315</v>
      </c>
      <c r="AO62" s="4">
        <f>+VLOOKUP(AO$3,Provisiones!$C$38:$CV$76,Costo_provisiones!$B62,0)</f>
        <v>3.4377181203293077</v>
      </c>
      <c r="AP62" s="4">
        <f>+VLOOKUP(AP$3,Provisiones!$C$38:$CV$76,Costo_provisiones!$B62,0)</f>
        <v>-4.5049995532268339</v>
      </c>
      <c r="AQ62" s="4">
        <f>+VLOOKUP(AQ$3,Provisiones!$C$38:$CV$76,Costo_provisiones!$B62,0)</f>
        <v>14.877794347921631</v>
      </c>
      <c r="AR62" s="4">
        <f>+VLOOKUP(AR$3,Provisiones!$C$38:$CV$76,Costo_provisiones!$B62,0)</f>
        <v>4.9844857747519677</v>
      </c>
      <c r="AS62" s="4">
        <f>+VLOOKUP(AS$3,Provisiones!$C$38:$CV$76,Costo_provisiones!$B62,0)</f>
        <v>3.5542975692574816</v>
      </c>
      <c r="AT62" s="4">
        <f>+VLOOKUP(AT$3,Provisiones!$C$38:$CV$76,Costo_provisiones!$B62,0)</f>
        <v>5.2732913894699109</v>
      </c>
      <c r="AU62" s="4">
        <f>+VLOOKUP(AU$3,Provisiones!$C$38:$CV$76,Costo_provisiones!$B62,0)</f>
        <v>1.3079624506392409</v>
      </c>
      <c r="AV62" s="4">
        <v>4.0026661714359903</v>
      </c>
      <c r="AW62" s="4">
        <f>+VLOOKUP(AW$3,Provisiones!$C$38:$CV$76,Costo_provisiones!$B62,0)</f>
        <v>3.0129806608424277</v>
      </c>
      <c r="AX62" s="4">
        <f>+VLOOKUP(AX$3,Provisiones!$C$38:$CV$76,Costo_provisiones!$B62,0)</f>
        <v>3.0642453887371737</v>
      </c>
      <c r="AY62" s="4">
        <f>+VLOOKUP(AY$3,Provisiones!$C$38:$CV$76,Costo_provisiones!$B62,0)</f>
        <v>3.1158305764375487</v>
      </c>
    </row>
    <row r="63" spans="2:51" ht="16.5" x14ac:dyDescent="0.3">
      <c r="B63">
        <v>61</v>
      </c>
      <c r="C63" s="3">
        <v>42704</v>
      </c>
      <c r="D63" s="4">
        <f>+VLOOKUP(D$3,Provisiones!$C$5:$CV$15,Costo_provisiones!$B63,FALSE)</f>
        <v>-1.7171487076221355E-2</v>
      </c>
      <c r="E63" s="4">
        <f>+VLOOKUP(E$3,Provisiones!$C$5:$CV$15,Costo_provisiones!$B63,FALSE)</f>
        <v>2.0079554422852905</v>
      </c>
      <c r="F63" s="4">
        <f>+VLOOKUP(F$3,Provisiones!$C$5:$CV$15,Costo_provisiones!$B63,FALSE)</f>
        <v>2.5255085088309706</v>
      </c>
      <c r="G63" s="4">
        <f>+VLOOKUP(G$3,Provisiones!$C$5:$CV$15,Costo_provisiones!$B63,FALSE)</f>
        <v>1.5235656794931041</v>
      </c>
      <c r="H63" s="4">
        <f>+VLOOKUP(H$3,Provisiones!$C$5:$CV$15,Costo_provisiones!$B63,FALSE)</f>
        <v>1.4260207452403388</v>
      </c>
      <c r="I63" s="4">
        <f>+VLOOKUP(I$3,Provisiones!$C$5:$CV$15,Costo_provisiones!$B63,FALSE)</f>
        <v>0.16306065474012388</v>
      </c>
      <c r="J63" s="4">
        <f>+VLOOKUP(J$3,Provisiones!$C$5:$CV$15,Costo_provisiones!$B63,FALSE)</f>
        <v>3.1042394985461716</v>
      </c>
      <c r="K63" s="4">
        <f>+VLOOKUP(K$3,Provisiones!$C$5:$CV$15,Costo_provisiones!$B63,FALSE)</f>
        <v>1.2222348645634242</v>
      </c>
      <c r="L63" s="4">
        <f>+VLOOKUP(L$3,Provisiones!$C$5:$CV$15,Costo_provisiones!$B63,FALSE)</f>
        <v>1.8071830423150366</v>
      </c>
      <c r="M63" s="4">
        <f>+VLOOKUP(M$3,Provisiones!$C$5:$CV$15,Costo_provisiones!$B63,FALSE)</f>
        <v>1.9387080346874381</v>
      </c>
      <c r="N63" s="4">
        <f>+VLOOKUP(N$3,Provisiones!$C$38:$CV$76,Costo_provisiones!$B63,0)</f>
        <v>3.893649941201089</v>
      </c>
      <c r="O63" s="4">
        <f>+VLOOKUP(O$3,Provisiones!$C$38:$CV$76,Costo_provisiones!$B63,0)</f>
        <v>4.6452206490001577</v>
      </c>
      <c r="P63" s="4">
        <f>+VLOOKUP(P$3,Provisiones!$C$38:$CV$76,Costo_provisiones!$B63,0)</f>
        <v>1.534550190310604</v>
      </c>
      <c r="Q63" s="4">
        <f>+VLOOKUP(Q$3,Provisiones!$C$38:$CV$76,Costo_provisiones!$B63,0)</f>
        <v>4.0318443930100942</v>
      </c>
      <c r="R63" s="4">
        <f>+VLOOKUP(R$3,Provisiones!$C$38:$CV$76,Costo_provisiones!$B63,0)</f>
        <v>5.0015982429088952</v>
      </c>
      <c r="S63" s="4">
        <f>+VLOOKUP(S$3,Provisiones!$C$38:$CV$76,Costo_provisiones!$B63,0)</f>
        <v>0</v>
      </c>
      <c r="T63" s="4">
        <f>+VLOOKUP(T$3,Provisiones!$C$38:$CV$76,Costo_provisiones!$B63,0)</f>
        <v>0.33249965270822168</v>
      </c>
      <c r="U63" s="4">
        <f>+VLOOKUP(U$3,Provisiones!$C$38:$CV$76,Costo_provisiones!$B63,0)</f>
        <v>0</v>
      </c>
      <c r="V63" s="4">
        <f>+VLOOKUP(V$3,Provisiones!$C$38:$CV$76,Costo_provisiones!$B63,0)</f>
        <v>0</v>
      </c>
      <c r="W63" s="4">
        <f>+VLOOKUP(W$3,Provisiones!$C$38:$CV$76,Costo_provisiones!$B63,0)</f>
        <v>0</v>
      </c>
      <c r="X63" s="4">
        <f>+VLOOKUP(X$3,Provisiones!$C$38:$CV$76,Costo_provisiones!$B63,0)</f>
        <v>0</v>
      </c>
      <c r="Y63" s="4">
        <f>+VLOOKUP(Y$3,Provisiones!$C$38:$CV$76,Costo_provisiones!$B63,0)</f>
        <v>0.22360524934941645</v>
      </c>
      <c r="Z63" s="4">
        <f>+VLOOKUP(Z$3,Provisiones!$C$38:$CV$76,Costo_provisiones!$B63,0)</f>
        <v>0</v>
      </c>
      <c r="AA63" s="4">
        <f>+VLOOKUP(AA$3,Provisiones!$C$38:$CV$76,Costo_provisiones!$B63,0)</f>
        <v>0</v>
      </c>
      <c r="AB63" s="4">
        <f>+VLOOKUP(AB$3,Provisiones!$C$38:$CV$76,Costo_provisiones!$B63,0)</f>
        <v>2.2816334596628569</v>
      </c>
      <c r="AC63" s="4">
        <f>+VLOOKUP(AC$3,Provisiones!$C$38:$CV$76,Costo_provisiones!$B63,0)</f>
        <v>2.6157130673483429</v>
      </c>
      <c r="AD63" s="4">
        <f>+VLOOKUP(AD$3,Provisiones!$C$38:$CV$76,Costo_provisiones!$B63,0)</f>
        <v>1.5410371362297355</v>
      </c>
      <c r="AE63" s="4">
        <f>+VLOOKUP(AE$3,Provisiones!$C$38:$CV$76,Costo_provisiones!$B63,0)</f>
        <v>2.9177991753713552</v>
      </c>
      <c r="AF63" s="4">
        <f>+VLOOKUP(AF$3,Provisiones!$C$38:$CV$76,Costo_provisiones!$B63,0)</f>
        <v>1.9622356235103195</v>
      </c>
      <c r="AG63" s="4">
        <f>+VLOOKUP(AG$3,Provisiones!$C$38:$CV$76,Costo_provisiones!$B63,0)</f>
        <v>2.6354171903282548</v>
      </c>
      <c r="AH63" s="4">
        <f>+VLOOKUP(AH$3,Provisiones!$C$38:$CV$76,Costo_provisiones!$B63,0)</f>
        <v>4.2329991555863122</v>
      </c>
      <c r="AI63" s="4">
        <f>+VLOOKUP(AI$3,Provisiones!$C$38:$CV$76,Costo_provisiones!$B63,0)</f>
        <v>5.3406044788878315</v>
      </c>
      <c r="AJ63" s="4">
        <f>+VLOOKUP(AJ$3,Provisiones!$C$38:$CV$76,Costo_provisiones!$B63,0)</f>
        <v>4.7527338800234631</v>
      </c>
      <c r="AK63" s="4">
        <f>+VLOOKUP(AK$3,Provisiones!$C$38:$CV$76,Costo_provisiones!$B63,0)</f>
        <v>3.0262543606182213</v>
      </c>
      <c r="AL63" s="4">
        <f>+VLOOKUP(AL$3,Provisiones!$C$38:$CV$76,Costo_provisiones!$B63,0)</f>
        <v>3.8994620879628945</v>
      </c>
      <c r="AM63" s="4">
        <f>+VLOOKUP(AM$3,Provisiones!$C$38:$CV$76,Costo_provisiones!$B63,0)</f>
        <v>3.2908023423003265</v>
      </c>
      <c r="AN63" s="4">
        <f>+VLOOKUP(AN$3,Provisiones!$C$38:$CV$76,Costo_provisiones!$B63,0)</f>
        <v>5.3179653016322694</v>
      </c>
      <c r="AO63" s="4">
        <f>+VLOOKUP(AO$3,Provisiones!$C$38:$CV$76,Costo_provisiones!$B63,0)</f>
        <v>3.2533124714495592</v>
      </c>
      <c r="AP63" s="4">
        <f>+VLOOKUP(AP$3,Provisiones!$C$38:$CV$76,Costo_provisiones!$B63,0)</f>
        <v>-5.9383086541083285</v>
      </c>
      <c r="AQ63" s="4">
        <f>+VLOOKUP(AQ$3,Provisiones!$C$38:$CV$76,Costo_provisiones!$B63,0)</f>
        <v>14.306806890599225</v>
      </c>
      <c r="AR63" s="4">
        <f>+VLOOKUP(AR$3,Provisiones!$C$38:$CV$76,Costo_provisiones!$B63,0)</f>
        <v>4.953715398060786</v>
      </c>
      <c r="AS63" s="4">
        <f>+VLOOKUP(AS$3,Provisiones!$C$38:$CV$76,Costo_provisiones!$B63,0)</f>
        <v>3.5911054714050992</v>
      </c>
      <c r="AT63" s="4">
        <f>+VLOOKUP(AT$3,Provisiones!$C$38:$CV$76,Costo_provisiones!$B63,0)</f>
        <v>5.1043087255738504</v>
      </c>
      <c r="AU63" s="4">
        <f>+VLOOKUP(AU$3,Provisiones!$C$38:$CV$76,Costo_provisiones!$B63,0)</f>
        <v>1.4842708634749719</v>
      </c>
      <c r="AV63" s="4">
        <v>3.9544809962591398</v>
      </c>
      <c r="AW63" s="4">
        <f>+VLOOKUP(AW$3,Provisiones!$C$38:$CV$76,Costo_provisiones!$B63,0)</f>
        <v>2.9145260007130211</v>
      </c>
      <c r="AX63" s="4">
        <f>+VLOOKUP(AX$3,Provisiones!$C$38:$CV$76,Costo_provisiones!$B63,0)</f>
        <v>3.0351505032069634</v>
      </c>
      <c r="AY63" s="4">
        <f>+VLOOKUP(AY$3,Provisiones!$C$38:$CV$76,Costo_provisiones!$B63,0)</f>
        <v>3.1325496582151771</v>
      </c>
    </row>
    <row r="64" spans="2:51" ht="16.5" x14ac:dyDescent="0.3">
      <c r="B64">
        <v>62</v>
      </c>
      <c r="C64" s="3">
        <v>42735</v>
      </c>
      <c r="D64" s="4">
        <f>+VLOOKUP(D$3,Provisiones!$C$5:$CV$15,Costo_provisiones!$B64,FALSE)</f>
        <v>-9.3632457858686735E-2</v>
      </c>
      <c r="E64" s="4">
        <f>+VLOOKUP(E$3,Provisiones!$C$5:$CV$15,Costo_provisiones!$B64,FALSE)</f>
        <v>1.9374044439117748</v>
      </c>
      <c r="F64" s="4">
        <f>+VLOOKUP(F$3,Provisiones!$C$5:$CV$15,Costo_provisiones!$B64,FALSE)</f>
        <v>2.5394351278686966</v>
      </c>
      <c r="G64" s="4">
        <f>+VLOOKUP(G$3,Provisiones!$C$5:$CV$15,Costo_provisiones!$B64,FALSE)</f>
        <v>1.5276468651461463</v>
      </c>
      <c r="H64" s="4">
        <f>+VLOOKUP(H$3,Provisiones!$C$5:$CV$15,Costo_provisiones!$B64,FALSE)</f>
        <v>0.23427457296259455</v>
      </c>
      <c r="I64" s="4">
        <f>+VLOOKUP(I$3,Provisiones!$C$5:$CV$15,Costo_provisiones!$B64,FALSE)</f>
        <v>-5.3678165492131627E-2</v>
      </c>
      <c r="J64" s="4">
        <f>+VLOOKUP(J$3,Provisiones!$C$5:$CV$15,Costo_provisiones!$B64,FALSE)</f>
        <v>2.9527563989717667</v>
      </c>
      <c r="K64" s="4">
        <f>+VLOOKUP(K$3,Provisiones!$C$5:$CV$15,Costo_provisiones!$B64,FALSE)</f>
        <v>1.2385260525708088</v>
      </c>
      <c r="L64" s="4">
        <f>+VLOOKUP(L$3,Provisiones!$C$5:$CV$15,Costo_provisiones!$B64,FALSE)</f>
        <v>1.8294207395292157</v>
      </c>
      <c r="M64" s="4">
        <f>+VLOOKUP(M$3,Provisiones!$C$5:$CV$15,Costo_provisiones!$B64,FALSE)</f>
        <v>1.8844318050009121</v>
      </c>
      <c r="N64" s="4">
        <f>+VLOOKUP(N$3,Provisiones!$C$38:$CV$76,Costo_provisiones!$B64,0)</f>
        <v>3.867996942500747</v>
      </c>
      <c r="O64" s="4">
        <f>+VLOOKUP(O$3,Provisiones!$C$38:$CV$76,Costo_provisiones!$B64,0)</f>
        <v>5.1267409230220506</v>
      </c>
      <c r="P64" s="4">
        <f>+VLOOKUP(P$3,Provisiones!$C$38:$CV$76,Costo_provisiones!$B64,0)</f>
        <v>1.6966240459325057</v>
      </c>
      <c r="Q64" s="4">
        <f>+VLOOKUP(Q$3,Provisiones!$C$38:$CV$76,Costo_provisiones!$B64,0)</f>
        <v>4.118508784826397</v>
      </c>
      <c r="R64" s="4">
        <f>+VLOOKUP(R$3,Provisiones!$C$38:$CV$76,Costo_provisiones!$B64,0)</f>
        <v>4.5574544344815111</v>
      </c>
      <c r="S64" s="4">
        <f>+VLOOKUP(S$3,Provisiones!$C$38:$CV$76,Costo_provisiones!$B64,0)</f>
        <v>0</v>
      </c>
      <c r="T64" s="4">
        <f>+VLOOKUP(T$3,Provisiones!$C$38:$CV$76,Costo_provisiones!$B64,0)</f>
        <v>0</v>
      </c>
      <c r="U64" s="4">
        <f>+VLOOKUP(U$3,Provisiones!$C$38:$CV$76,Costo_provisiones!$B64,0)</f>
        <v>0</v>
      </c>
      <c r="V64" s="4">
        <f>+VLOOKUP(V$3,Provisiones!$C$38:$CV$76,Costo_provisiones!$B64,0)</f>
        <v>0</v>
      </c>
      <c r="W64" s="4">
        <f>+VLOOKUP(W$3,Provisiones!$C$38:$CV$76,Costo_provisiones!$B64,0)</f>
        <v>0</v>
      </c>
      <c r="X64" s="4">
        <f>+VLOOKUP(X$3,Provisiones!$C$38:$CV$76,Costo_provisiones!$B64,0)</f>
        <v>0</v>
      </c>
      <c r="Y64" s="4">
        <f>+VLOOKUP(Y$3,Provisiones!$C$38:$CV$76,Costo_provisiones!$B64,0)</f>
        <v>0</v>
      </c>
      <c r="Z64" s="4">
        <f>+VLOOKUP(Z$3,Provisiones!$C$38:$CV$76,Costo_provisiones!$B64,0)</f>
        <v>0</v>
      </c>
      <c r="AA64" s="4">
        <f>+VLOOKUP(AA$3,Provisiones!$C$38:$CV$76,Costo_provisiones!$B64,0)</f>
        <v>0</v>
      </c>
      <c r="AB64" s="4">
        <f>+VLOOKUP(AB$3,Provisiones!$C$38:$CV$76,Costo_provisiones!$B64,0)</f>
        <v>2.3005264487478359</v>
      </c>
      <c r="AC64" s="4">
        <f>+VLOOKUP(AC$3,Provisiones!$C$38:$CV$76,Costo_provisiones!$B64,0)</f>
        <v>2.4920342287786785</v>
      </c>
      <c r="AD64" s="4">
        <f>+VLOOKUP(AD$3,Provisiones!$C$38:$CV$76,Costo_provisiones!$B64,0)</f>
        <v>1.4390237793097576</v>
      </c>
      <c r="AE64" s="4">
        <f>+VLOOKUP(AE$3,Provisiones!$C$38:$CV$76,Costo_provisiones!$B64,0)</f>
        <v>3.0181971336998825</v>
      </c>
      <c r="AF64" s="4">
        <f>+VLOOKUP(AF$3,Provisiones!$C$38:$CV$76,Costo_provisiones!$B64,0)</f>
        <v>1.9725036685061486</v>
      </c>
      <c r="AG64" s="4">
        <f>+VLOOKUP(AG$3,Provisiones!$C$38:$CV$76,Costo_provisiones!$B64,0)</f>
        <v>2.9689303795055375</v>
      </c>
      <c r="AH64" s="4">
        <f>+VLOOKUP(AH$3,Provisiones!$C$38:$CV$76,Costo_provisiones!$B64,0)</f>
        <v>4.5861609740998537</v>
      </c>
      <c r="AI64" s="4">
        <f>+VLOOKUP(AI$3,Provisiones!$C$38:$CV$76,Costo_provisiones!$B64,0)</f>
        <v>6.0888856101845326</v>
      </c>
      <c r="AJ64" s="4">
        <f>+VLOOKUP(AJ$3,Provisiones!$C$38:$CV$76,Costo_provisiones!$B64,0)</f>
        <v>6.821791806490249</v>
      </c>
      <c r="AK64" s="4">
        <f>+VLOOKUP(AK$3,Provisiones!$C$38:$CV$76,Costo_provisiones!$B64,0)</f>
        <v>3.0928961858585584</v>
      </c>
      <c r="AL64" s="4">
        <f>+VLOOKUP(AL$3,Provisiones!$C$38:$CV$76,Costo_provisiones!$B64,0)</f>
        <v>3.9159062170040357</v>
      </c>
      <c r="AM64" s="4">
        <f>+VLOOKUP(AM$3,Provisiones!$C$38:$CV$76,Costo_provisiones!$B64,0)</f>
        <v>3.2174589453071651</v>
      </c>
      <c r="AN64" s="4">
        <f>+VLOOKUP(AN$3,Provisiones!$C$38:$CV$76,Costo_provisiones!$B64,0)</f>
        <v>5.3053625896445498</v>
      </c>
      <c r="AO64" s="4">
        <f>+VLOOKUP(AO$3,Provisiones!$C$38:$CV$76,Costo_provisiones!$B64,0)</f>
        <v>2.9660497257752643</v>
      </c>
      <c r="AP64" s="4">
        <f>+VLOOKUP(AP$3,Provisiones!$C$38:$CV$76,Costo_provisiones!$B64,0)</f>
        <v>-3.8006381966524172</v>
      </c>
      <c r="AQ64" s="4">
        <f>+VLOOKUP(AQ$3,Provisiones!$C$38:$CV$76,Costo_provisiones!$B64,0)</f>
        <v>15.428616053410662</v>
      </c>
      <c r="AR64" s="4">
        <f>+VLOOKUP(AR$3,Provisiones!$C$38:$CV$76,Costo_provisiones!$B64,0)</f>
        <v>4.9297076285592514</v>
      </c>
      <c r="AS64" s="4">
        <f>+VLOOKUP(AS$3,Provisiones!$C$38:$CV$76,Costo_provisiones!$B64,0)</f>
        <v>3.5510975347684473</v>
      </c>
      <c r="AT64" s="4">
        <f>+VLOOKUP(AT$3,Provisiones!$C$38:$CV$76,Costo_provisiones!$B64,0)</f>
        <v>5.188812771338605</v>
      </c>
      <c r="AU64" s="4">
        <f>+VLOOKUP(AU$3,Provisiones!$C$38:$CV$76,Costo_provisiones!$B64,0)</f>
        <v>1.620189882443138</v>
      </c>
      <c r="AV64" s="4">
        <v>4.8760556985063204</v>
      </c>
      <c r="AW64" s="4">
        <f>+VLOOKUP(AW$3,Provisiones!$C$38:$CV$76,Costo_provisiones!$B64,0)</f>
        <v>2.651276929782663</v>
      </c>
      <c r="AX64" s="4">
        <f>+VLOOKUP(AX$3,Provisiones!$C$38:$CV$76,Costo_provisiones!$B64,0)</f>
        <v>3.0070299256458299</v>
      </c>
      <c r="AY64" s="4">
        <f>+VLOOKUP(AY$3,Provisiones!$C$38:$CV$76,Costo_provisiones!$B64,0)</f>
        <v>2.9211222729472901</v>
      </c>
    </row>
    <row r="65" spans="2:51" ht="16.5" x14ac:dyDescent="0.3">
      <c r="B65">
        <v>63</v>
      </c>
      <c r="C65" s="3">
        <v>42766</v>
      </c>
      <c r="D65" s="4">
        <f>+VLOOKUP(D$3,Provisiones!$C$5:$CV$15,Costo_provisiones!$B65,FALSE)</f>
        <v>-0.13261466031632269</v>
      </c>
      <c r="E65" s="4">
        <f>+VLOOKUP(E$3,Provisiones!$C$5:$CV$15,Costo_provisiones!$B65,FALSE)</f>
        <v>1.9074361025081965</v>
      </c>
      <c r="F65" s="4">
        <f>+VLOOKUP(F$3,Provisiones!$C$5:$CV$15,Costo_provisiones!$B65,FALSE)</f>
        <v>2.6317354981250487</v>
      </c>
      <c r="G65" s="4">
        <f>+VLOOKUP(G$3,Provisiones!$C$5:$CV$15,Costo_provisiones!$B65,FALSE)</f>
        <v>1.5023982234859192</v>
      </c>
      <c r="H65" s="4">
        <f>+VLOOKUP(H$3,Provisiones!$C$5:$CV$15,Costo_provisiones!$B65,FALSE)</f>
        <v>0.3372771879730288</v>
      </c>
      <c r="I65" s="4">
        <f>+VLOOKUP(I$3,Provisiones!$C$5:$CV$15,Costo_provisiones!$B65,FALSE)</f>
        <v>-0.10622435234772948</v>
      </c>
      <c r="J65" s="4">
        <f>+VLOOKUP(J$3,Provisiones!$C$5:$CV$15,Costo_provisiones!$B65,FALSE)</f>
        <v>3.0439902113928734</v>
      </c>
      <c r="K65" s="4">
        <f>+VLOOKUP(K$3,Provisiones!$C$5:$CV$15,Costo_provisiones!$B65,FALSE)</f>
        <v>1.2982775114079137</v>
      </c>
      <c r="L65" s="4">
        <f>+VLOOKUP(L$3,Provisiones!$C$5:$CV$15,Costo_provisiones!$B65,FALSE)</f>
        <v>1.6998241093896878</v>
      </c>
      <c r="M65" s="4">
        <f>+VLOOKUP(M$3,Provisiones!$C$5:$CV$15,Costo_provisiones!$B65,FALSE)</f>
        <v>1.8482705175063747</v>
      </c>
      <c r="N65" s="4">
        <f>+VLOOKUP(N$3,Provisiones!$C$38:$CV$76,Costo_provisiones!$B65,0)</f>
        <v>3.7280954887216167</v>
      </c>
      <c r="O65" s="4">
        <f>+VLOOKUP(O$3,Provisiones!$C$38:$CV$76,Costo_provisiones!$B65,0)</f>
        <v>5.1944215486945708</v>
      </c>
      <c r="P65" s="4">
        <f>+VLOOKUP(P$3,Provisiones!$C$38:$CV$76,Costo_provisiones!$B65,0)</f>
        <v>1.6494461886106819</v>
      </c>
      <c r="Q65" s="4">
        <f>+VLOOKUP(Q$3,Provisiones!$C$38:$CV$76,Costo_provisiones!$B65,0)</f>
        <v>4.2020720468660047</v>
      </c>
      <c r="R65" s="4">
        <f>+VLOOKUP(R$3,Provisiones!$C$38:$CV$76,Costo_provisiones!$B65,0)</f>
        <v>4.4194974302103081</v>
      </c>
      <c r="S65" s="4">
        <f>+VLOOKUP(S$3,Provisiones!$C$38:$CV$76,Costo_provisiones!$B65,0)</f>
        <v>0</v>
      </c>
      <c r="T65" s="4">
        <f>+VLOOKUP(T$3,Provisiones!$C$38:$CV$76,Costo_provisiones!$B65,0)</f>
        <v>-0.36007293960501341</v>
      </c>
      <c r="U65" s="4">
        <f>+VLOOKUP(U$3,Provisiones!$C$38:$CV$76,Costo_provisiones!$B65,0)</f>
        <v>0</v>
      </c>
      <c r="V65" s="4">
        <f>+VLOOKUP(V$3,Provisiones!$C$38:$CV$76,Costo_provisiones!$B65,0)</f>
        <v>0</v>
      </c>
      <c r="W65" s="4">
        <f>+VLOOKUP(W$3,Provisiones!$C$38:$CV$76,Costo_provisiones!$B65,0)</f>
        <v>0</v>
      </c>
      <c r="X65" s="4">
        <f>+VLOOKUP(X$3,Provisiones!$C$38:$CV$76,Costo_provisiones!$B65,0)</f>
        <v>0</v>
      </c>
      <c r="Y65" s="4">
        <f>+VLOOKUP(Y$3,Provisiones!$C$38:$CV$76,Costo_provisiones!$B65,0)</f>
        <v>-0.2391775034576207</v>
      </c>
      <c r="Z65" s="4">
        <f>+VLOOKUP(Z$3,Provisiones!$C$38:$CV$76,Costo_provisiones!$B65,0)</f>
        <v>0</v>
      </c>
      <c r="AA65" s="4">
        <f>+VLOOKUP(AA$3,Provisiones!$C$38:$CV$76,Costo_provisiones!$B65,0)</f>
        <v>0</v>
      </c>
      <c r="AB65" s="4">
        <f>+VLOOKUP(AB$3,Provisiones!$C$38:$CV$76,Costo_provisiones!$B65,0)</f>
        <v>2.197816856101539</v>
      </c>
      <c r="AC65" s="4">
        <f>+VLOOKUP(AC$3,Provisiones!$C$38:$CV$76,Costo_provisiones!$B65,0)</f>
        <v>2.4048246117645586</v>
      </c>
      <c r="AD65" s="4">
        <f>+VLOOKUP(AD$3,Provisiones!$C$38:$CV$76,Costo_provisiones!$B65,0)</f>
        <v>1.6743315008052471</v>
      </c>
      <c r="AE65" s="4">
        <f>+VLOOKUP(AE$3,Provisiones!$C$38:$CV$76,Costo_provisiones!$B65,0)</f>
        <v>3.2144649149676039</v>
      </c>
      <c r="AF65" s="4">
        <f>+VLOOKUP(AF$3,Provisiones!$C$38:$CV$76,Costo_provisiones!$B65,0)</f>
        <v>1.9936157327605619</v>
      </c>
      <c r="AG65" s="4">
        <f>+VLOOKUP(AG$3,Provisiones!$C$38:$CV$76,Costo_provisiones!$B65,0)</f>
        <v>3.0798538511544926</v>
      </c>
      <c r="AH65" s="4">
        <f>+VLOOKUP(AH$3,Provisiones!$C$38:$CV$76,Costo_provisiones!$B65,0)</f>
        <v>4.5263086751008066</v>
      </c>
      <c r="AI65" s="4">
        <f>+VLOOKUP(AI$3,Provisiones!$C$38:$CV$76,Costo_provisiones!$B65,0)</f>
        <v>6.4245951274601003</v>
      </c>
      <c r="AJ65" s="4">
        <f>+VLOOKUP(AJ$3,Provisiones!$C$38:$CV$76,Costo_provisiones!$B65,0)</f>
        <v>7.4118829114998963</v>
      </c>
      <c r="AK65" s="4">
        <f>+VLOOKUP(AK$3,Provisiones!$C$38:$CV$76,Costo_provisiones!$B65,0)</f>
        <v>3.538871578163151</v>
      </c>
      <c r="AL65" s="4">
        <f>+VLOOKUP(AL$3,Provisiones!$C$38:$CV$76,Costo_provisiones!$B65,0)</f>
        <v>3.8425391785006959</v>
      </c>
      <c r="AM65" s="4">
        <f>+VLOOKUP(AM$3,Provisiones!$C$38:$CV$76,Costo_provisiones!$B65,0)</f>
        <v>3.2272359822117873</v>
      </c>
      <c r="AN65" s="4">
        <f>+VLOOKUP(AN$3,Provisiones!$C$38:$CV$76,Costo_provisiones!$B65,0)</f>
        <v>5.163610500395265</v>
      </c>
      <c r="AO65" s="4">
        <f>+VLOOKUP(AO$3,Provisiones!$C$38:$CV$76,Costo_provisiones!$B65,0)</f>
        <v>2.8197473131029662</v>
      </c>
      <c r="AP65" s="4">
        <f>+VLOOKUP(AP$3,Provisiones!$C$38:$CV$76,Costo_provisiones!$B65,0)</f>
        <v>-3.2880202827138354</v>
      </c>
      <c r="AQ65" s="4">
        <f>+VLOOKUP(AQ$3,Provisiones!$C$38:$CV$76,Costo_provisiones!$B65,0)</f>
        <v>15.387994313351133</v>
      </c>
      <c r="AR65" s="4">
        <f>+VLOOKUP(AR$3,Provisiones!$C$38:$CV$76,Costo_provisiones!$B65,0)</f>
        <v>4.9633351315667911</v>
      </c>
      <c r="AS65" s="4">
        <f>+VLOOKUP(AS$3,Provisiones!$C$38:$CV$76,Costo_provisiones!$B65,0)</f>
        <v>3.5176943369521299</v>
      </c>
      <c r="AT65" s="4">
        <f>+VLOOKUP(AT$3,Provisiones!$C$38:$CV$76,Costo_provisiones!$B65,0)</f>
        <v>5.0278797566973914</v>
      </c>
      <c r="AU65" s="4">
        <f>+VLOOKUP(AU$3,Provisiones!$C$38:$CV$76,Costo_provisiones!$B65,0)</f>
        <v>1.6925044289834668</v>
      </c>
      <c r="AV65" s="4">
        <v>4.8759691615985998</v>
      </c>
      <c r="AW65" s="4">
        <f>+VLOOKUP(AW$3,Provisiones!$C$38:$CV$76,Costo_provisiones!$B65,0)</f>
        <v>2.5006910703433456</v>
      </c>
      <c r="AX65" s="4">
        <f>+VLOOKUP(AX$3,Provisiones!$C$38:$CV$76,Costo_provisiones!$B65,0)</f>
        <v>2.9488087017242872</v>
      </c>
      <c r="AY65" s="4">
        <f>+VLOOKUP(AY$3,Provisiones!$C$38:$CV$76,Costo_provisiones!$B65,0)</f>
        <v>3.0017068960556657</v>
      </c>
    </row>
    <row r="66" spans="2:51" ht="16.5" x14ac:dyDescent="0.3">
      <c r="B66">
        <v>64</v>
      </c>
      <c r="C66" s="3">
        <v>42794</v>
      </c>
      <c r="D66" s="4">
        <f>+VLOOKUP(D$3,Provisiones!$C$5:$CV$15,Costo_provisiones!$B66,FALSE)</f>
        <v>-0.13926261920321961</v>
      </c>
      <c r="E66" s="4">
        <f>+VLOOKUP(E$3,Provisiones!$C$5:$CV$15,Costo_provisiones!$B66,FALSE)</f>
        <v>1.8743559902676585</v>
      </c>
      <c r="F66" s="4">
        <f>+VLOOKUP(F$3,Provisiones!$C$5:$CV$15,Costo_provisiones!$B66,FALSE)</f>
        <v>2.5882393858000894</v>
      </c>
      <c r="G66" s="4">
        <f>+VLOOKUP(G$3,Provisiones!$C$5:$CV$15,Costo_provisiones!$B66,FALSE)</f>
        <v>1.5254614838448153</v>
      </c>
      <c r="H66" s="4">
        <f>+VLOOKUP(H$3,Provisiones!$C$5:$CV$15,Costo_provisiones!$B66,FALSE)</f>
        <v>0.36217781188340259</v>
      </c>
      <c r="I66" s="4">
        <f>+VLOOKUP(I$3,Provisiones!$C$5:$CV$15,Costo_provisiones!$B66,FALSE)</f>
        <v>-8.2591888168318348E-2</v>
      </c>
      <c r="J66" s="4">
        <f>+VLOOKUP(J$3,Provisiones!$C$5:$CV$15,Costo_provisiones!$B66,FALSE)</f>
        <v>3.021365123306099</v>
      </c>
      <c r="K66" s="4">
        <f>+VLOOKUP(K$3,Provisiones!$C$5:$CV$15,Costo_provisiones!$B66,FALSE)</f>
        <v>1.2402996690141368</v>
      </c>
      <c r="L66" s="4">
        <f>+VLOOKUP(L$3,Provisiones!$C$5:$CV$15,Costo_provisiones!$B66,FALSE)</f>
        <v>1.7839238158544874</v>
      </c>
      <c r="M66" s="4">
        <f>+VLOOKUP(M$3,Provisiones!$C$5:$CV$15,Costo_provisiones!$B66,FALSE)</f>
        <v>1.8619052448440785</v>
      </c>
      <c r="N66" s="4">
        <f>+VLOOKUP(N$3,Provisiones!$C$38:$CV$76,Costo_provisiones!$B66,0)</f>
        <v>3.6466976207898751</v>
      </c>
      <c r="O66" s="4">
        <f>+VLOOKUP(O$3,Provisiones!$C$38:$CV$76,Costo_provisiones!$B66,0)</f>
        <v>5.2030591448927073</v>
      </c>
      <c r="P66" s="4">
        <f>+VLOOKUP(P$3,Provisiones!$C$38:$CV$76,Costo_provisiones!$B66,0)</f>
        <v>1.6730818124828697</v>
      </c>
      <c r="Q66" s="4">
        <f>+VLOOKUP(Q$3,Provisiones!$C$38:$CV$76,Costo_provisiones!$B66,0)</f>
        <v>4.2475254445726023</v>
      </c>
      <c r="R66" s="4">
        <f>+VLOOKUP(R$3,Provisiones!$C$38:$CV$76,Costo_provisiones!$B66,0)</f>
        <v>4.1470364292359063</v>
      </c>
      <c r="S66" s="4">
        <f>+VLOOKUP(S$3,Provisiones!$C$38:$CV$76,Costo_provisiones!$B66,0)</f>
        <v>0</v>
      </c>
      <c r="T66" s="4">
        <f>+VLOOKUP(T$3,Provisiones!$C$38:$CV$76,Costo_provisiones!$B66,0)</f>
        <v>-0.43869868982620641</v>
      </c>
      <c r="U66" s="4">
        <f>+VLOOKUP(U$3,Provisiones!$C$38:$CV$76,Costo_provisiones!$B66,0)</f>
        <v>0</v>
      </c>
      <c r="V66" s="4">
        <f>+VLOOKUP(V$3,Provisiones!$C$38:$CV$76,Costo_provisiones!$B66,0)</f>
        <v>0</v>
      </c>
      <c r="W66" s="4">
        <f>+VLOOKUP(W$3,Provisiones!$C$38:$CV$76,Costo_provisiones!$B66,0)</f>
        <v>0</v>
      </c>
      <c r="X66" s="4">
        <f>+VLOOKUP(X$3,Provisiones!$C$38:$CV$76,Costo_provisiones!$B66,0)</f>
        <v>0</v>
      </c>
      <c r="Y66" s="4">
        <f>+VLOOKUP(Y$3,Provisiones!$C$38:$CV$76,Costo_provisiones!$B66,0)</f>
        <v>-0.49243324437865377</v>
      </c>
      <c r="Z66" s="4">
        <f>+VLOOKUP(Z$3,Provisiones!$C$38:$CV$76,Costo_provisiones!$B66,0)</f>
        <v>0</v>
      </c>
      <c r="AA66" s="4">
        <f>+VLOOKUP(AA$3,Provisiones!$C$38:$CV$76,Costo_provisiones!$B66,0)</f>
        <v>0</v>
      </c>
      <c r="AB66" s="4">
        <f>+VLOOKUP(AB$3,Provisiones!$C$38:$CV$76,Costo_provisiones!$B66,0)</f>
        <v>2.1705891869507257</v>
      </c>
      <c r="AC66" s="4">
        <f>+VLOOKUP(AC$3,Provisiones!$C$38:$CV$76,Costo_provisiones!$B66,0)</f>
        <v>2.3930431061086046</v>
      </c>
      <c r="AD66" s="4">
        <f>+VLOOKUP(AD$3,Provisiones!$C$38:$CV$76,Costo_provisiones!$B66,0)</f>
        <v>1.7196504346484329</v>
      </c>
      <c r="AE66" s="4">
        <f>+VLOOKUP(AE$3,Provisiones!$C$38:$CV$76,Costo_provisiones!$B66,0)</f>
        <v>3.2604045686849803</v>
      </c>
      <c r="AF66" s="4">
        <f>+VLOOKUP(AF$3,Provisiones!$C$38:$CV$76,Costo_provisiones!$B66,0)</f>
        <v>1.9796872581938791</v>
      </c>
      <c r="AG66" s="4">
        <f>+VLOOKUP(AG$3,Provisiones!$C$38:$CV$76,Costo_provisiones!$B66,0)</f>
        <v>3.0370975009265417</v>
      </c>
      <c r="AH66" s="4">
        <f>+VLOOKUP(AH$3,Provisiones!$C$38:$CV$76,Costo_provisiones!$B66,0)</f>
        <v>4.4443746222376168</v>
      </c>
      <c r="AI66" s="4">
        <f>+VLOOKUP(AI$3,Provisiones!$C$38:$CV$76,Costo_provisiones!$B66,0)</f>
        <v>6.4938346877424307</v>
      </c>
      <c r="AJ66" s="4">
        <f>+VLOOKUP(AJ$3,Provisiones!$C$38:$CV$76,Costo_provisiones!$B66,0)</f>
        <v>7.5410486864867812</v>
      </c>
      <c r="AK66" s="4">
        <f>+VLOOKUP(AK$3,Provisiones!$C$38:$CV$76,Costo_provisiones!$B66,0)</f>
        <v>3.6535240833266545</v>
      </c>
      <c r="AL66" s="4">
        <f>+VLOOKUP(AL$3,Provisiones!$C$38:$CV$76,Costo_provisiones!$B66,0)</f>
        <v>3.9658340399676271</v>
      </c>
      <c r="AM66" s="4">
        <f>+VLOOKUP(AM$3,Provisiones!$C$38:$CV$76,Costo_provisiones!$B66,0)</f>
        <v>3.2187888767290507</v>
      </c>
      <c r="AN66" s="4">
        <f>+VLOOKUP(AN$3,Provisiones!$C$38:$CV$76,Costo_provisiones!$B66,0)</f>
        <v>5.2844021947929747</v>
      </c>
      <c r="AO66" s="4">
        <f>+VLOOKUP(AO$3,Provisiones!$C$38:$CV$76,Costo_provisiones!$B66,0)</f>
        <v>2.7082889781712498</v>
      </c>
      <c r="AP66" s="4">
        <f>+VLOOKUP(AP$3,Provisiones!$C$38:$CV$76,Costo_provisiones!$B66,0)</f>
        <v>-2.1987265155686875</v>
      </c>
      <c r="AQ66" s="4">
        <f>+VLOOKUP(AQ$3,Provisiones!$C$38:$CV$76,Costo_provisiones!$B66,0)</f>
        <v>15.325115394838903</v>
      </c>
      <c r="AR66" s="4">
        <f>+VLOOKUP(AR$3,Provisiones!$C$38:$CV$76,Costo_provisiones!$B66,0)</f>
        <v>5.0093322633310855</v>
      </c>
      <c r="AS66" s="4">
        <f>+VLOOKUP(AS$3,Provisiones!$C$38:$CV$76,Costo_provisiones!$B66,0)</f>
        <v>3.5815376866922697</v>
      </c>
      <c r="AT66" s="4">
        <f>+VLOOKUP(AT$3,Provisiones!$C$38:$CV$76,Costo_provisiones!$B66,0)</f>
        <v>4.9713855802059008</v>
      </c>
      <c r="AU66" s="4">
        <f>+VLOOKUP(AU$3,Provisiones!$C$38:$CV$76,Costo_provisiones!$B66,0)</f>
        <v>1.8120000190472398</v>
      </c>
      <c r="AV66" s="4">
        <v>4.6169271945708203</v>
      </c>
      <c r="AW66" s="4">
        <f>+VLOOKUP(AW$3,Provisiones!$C$38:$CV$76,Costo_provisiones!$B66,0)</f>
        <v>2.3940243744112704</v>
      </c>
      <c r="AX66" s="4">
        <f>+VLOOKUP(AX$3,Provisiones!$C$38:$CV$76,Costo_provisiones!$B66,0)</f>
        <v>2.9185988886252252</v>
      </c>
      <c r="AY66" s="4">
        <f>+VLOOKUP(AY$3,Provisiones!$C$38:$CV$76,Costo_provisiones!$B66,0)</f>
        <v>3.0676947482861423</v>
      </c>
    </row>
    <row r="67" spans="2:51" ht="16.5" x14ac:dyDescent="0.3">
      <c r="B67">
        <v>65</v>
      </c>
      <c r="C67" s="3">
        <v>42825</v>
      </c>
      <c r="D67" s="4">
        <f>+VLOOKUP(D$3,Provisiones!$C$5:$CV$15,Costo_provisiones!$B67,FALSE)</f>
        <v>3.5380552319246986E-2</v>
      </c>
      <c r="E67" s="4">
        <f>+VLOOKUP(E$3,Provisiones!$C$5:$CV$15,Costo_provisiones!$B67,FALSE)</f>
        <v>1.8692441198253782</v>
      </c>
      <c r="F67" s="4">
        <f>+VLOOKUP(F$3,Provisiones!$C$5:$CV$15,Costo_provisiones!$B67,FALSE)</f>
        <v>2.7487887450800401</v>
      </c>
      <c r="G67" s="4">
        <f>+VLOOKUP(G$3,Provisiones!$C$5:$CV$15,Costo_provisiones!$B67,FALSE)</f>
        <v>1.4212948041417004</v>
      </c>
      <c r="H67" s="4">
        <f>+VLOOKUP(H$3,Provisiones!$C$5:$CV$15,Costo_provisiones!$B67,FALSE)</f>
        <v>0.3796278022763705</v>
      </c>
      <c r="I67" s="4">
        <f>+VLOOKUP(I$3,Provisiones!$C$5:$CV$15,Costo_provisiones!$B67,FALSE)</f>
        <v>-9.2617034022211303E-2</v>
      </c>
      <c r="J67" s="4">
        <f>+VLOOKUP(J$3,Provisiones!$C$5:$CV$15,Costo_provisiones!$B67,FALSE)</f>
        <v>3.0043988380251836</v>
      </c>
      <c r="K67" s="4">
        <f>+VLOOKUP(K$3,Provisiones!$C$5:$CV$15,Costo_provisiones!$B67,FALSE)</f>
        <v>1.2510071722867357</v>
      </c>
      <c r="L67" s="4">
        <f>+VLOOKUP(L$3,Provisiones!$C$5:$CV$15,Costo_provisiones!$B67,FALSE)</f>
        <v>1.7730785934392854</v>
      </c>
      <c r="M67" s="4">
        <f>+VLOOKUP(M$3,Provisiones!$C$5:$CV$15,Costo_provisiones!$B67,FALSE)</f>
        <v>1.9042307606445552</v>
      </c>
      <c r="N67" s="4">
        <f>+VLOOKUP(N$3,Provisiones!$C$38:$CV$76,Costo_provisiones!$B67,0)</f>
        <v>3.5870215329677073</v>
      </c>
      <c r="O67" s="4">
        <f>+VLOOKUP(O$3,Provisiones!$C$38:$CV$76,Costo_provisiones!$B67,0)</f>
        <v>5.1425962562233583</v>
      </c>
      <c r="P67" s="4">
        <f>+VLOOKUP(P$3,Provisiones!$C$38:$CV$76,Costo_provisiones!$B67,0)</f>
        <v>1.7553411650086805</v>
      </c>
      <c r="Q67" s="4">
        <f>+VLOOKUP(Q$3,Provisiones!$C$38:$CV$76,Costo_provisiones!$B67,0)</f>
        <v>4.3316709993094271</v>
      </c>
      <c r="R67" s="4">
        <f>+VLOOKUP(R$3,Provisiones!$C$38:$CV$76,Costo_provisiones!$B67,0)</f>
        <v>3.9961481023529317</v>
      </c>
      <c r="S67" s="4">
        <f>+VLOOKUP(S$3,Provisiones!$C$38:$CV$76,Costo_provisiones!$B67,0)</f>
        <v>0</v>
      </c>
      <c r="T67" s="4">
        <f>+VLOOKUP(T$3,Provisiones!$C$38:$CV$76,Costo_provisiones!$B67,0)</f>
        <v>-0.664559561311308</v>
      </c>
      <c r="U67" s="4">
        <f>+VLOOKUP(U$3,Provisiones!$C$38:$CV$76,Costo_provisiones!$B67,0)</f>
        <v>0</v>
      </c>
      <c r="V67" s="4">
        <f>+VLOOKUP(V$3,Provisiones!$C$38:$CV$76,Costo_provisiones!$B67,0)</f>
        <v>0</v>
      </c>
      <c r="W67" s="4">
        <f>+VLOOKUP(W$3,Provisiones!$C$38:$CV$76,Costo_provisiones!$B67,0)</f>
        <v>0</v>
      </c>
      <c r="X67" s="4">
        <f>+VLOOKUP(X$3,Provisiones!$C$38:$CV$76,Costo_provisiones!$B67,0)</f>
        <v>0</v>
      </c>
      <c r="Y67" s="4">
        <f>+VLOOKUP(Y$3,Provisiones!$C$38:$CV$76,Costo_provisiones!$B67,0)</f>
        <v>-0.67910648133723561</v>
      </c>
      <c r="Z67" s="4">
        <f>+VLOOKUP(Z$3,Provisiones!$C$38:$CV$76,Costo_provisiones!$B67,0)</f>
        <v>0</v>
      </c>
      <c r="AA67" s="4">
        <f>+VLOOKUP(AA$3,Provisiones!$C$38:$CV$76,Costo_provisiones!$B67,0)</f>
        <v>0</v>
      </c>
      <c r="AB67" s="4">
        <f>+VLOOKUP(AB$3,Provisiones!$C$38:$CV$76,Costo_provisiones!$B67,0)</f>
        <v>2.0982068693507876</v>
      </c>
      <c r="AC67" s="4">
        <f>+VLOOKUP(AC$3,Provisiones!$C$38:$CV$76,Costo_provisiones!$B67,0)</f>
        <v>2.1705097049239916</v>
      </c>
      <c r="AD67" s="4">
        <f>+VLOOKUP(AD$3,Provisiones!$C$38:$CV$76,Costo_provisiones!$B67,0)</f>
        <v>1.7689660847103286</v>
      </c>
      <c r="AE67" s="4">
        <f>+VLOOKUP(AE$3,Provisiones!$C$38:$CV$76,Costo_provisiones!$B67,0)</f>
        <v>3.4057401920627552</v>
      </c>
      <c r="AF67" s="4">
        <f>+VLOOKUP(AF$3,Provisiones!$C$38:$CV$76,Costo_provisiones!$B67,0)</f>
        <v>1.9922455476210001</v>
      </c>
      <c r="AG67" s="4">
        <f>+VLOOKUP(AG$3,Provisiones!$C$38:$CV$76,Costo_provisiones!$B67,0)</f>
        <v>3.0268677161839634</v>
      </c>
      <c r="AH67" s="4">
        <f>+VLOOKUP(AH$3,Provisiones!$C$38:$CV$76,Costo_provisiones!$B67,0)</f>
        <v>4.4001529026036801</v>
      </c>
      <c r="AI67" s="4">
        <f>+VLOOKUP(AI$3,Provisiones!$C$38:$CV$76,Costo_provisiones!$B67,0)</f>
        <v>6.5769893334814604</v>
      </c>
      <c r="AJ67" s="4">
        <f>+VLOOKUP(AJ$3,Provisiones!$C$38:$CV$76,Costo_provisiones!$B67,0)</f>
        <v>7.5795011537229087</v>
      </c>
      <c r="AK67" s="4">
        <f>+VLOOKUP(AK$3,Provisiones!$C$38:$CV$76,Costo_provisiones!$B67,0)</f>
        <v>3.9544646070458067</v>
      </c>
      <c r="AL67" s="4">
        <f>+VLOOKUP(AL$3,Provisiones!$C$38:$CV$76,Costo_provisiones!$B67,0)</f>
        <v>4.2117605894811341</v>
      </c>
      <c r="AM67" s="4">
        <f>+VLOOKUP(AM$3,Provisiones!$C$38:$CV$76,Costo_provisiones!$B67,0)</f>
        <v>3.287462730108913</v>
      </c>
      <c r="AN67" s="4">
        <f>+VLOOKUP(AN$3,Provisiones!$C$38:$CV$76,Costo_provisiones!$B67,0)</f>
        <v>5.3143504562821295</v>
      </c>
      <c r="AO67" s="4">
        <f>+VLOOKUP(AO$3,Provisiones!$C$38:$CV$76,Costo_provisiones!$B67,0)</f>
        <v>2.6312590600948047</v>
      </c>
      <c r="AP67" s="4">
        <f>+VLOOKUP(AP$3,Provisiones!$C$38:$CV$76,Costo_provisiones!$B67,0)</f>
        <v>-0.28910045372879256</v>
      </c>
      <c r="AQ67" s="4">
        <f>+VLOOKUP(AQ$3,Provisiones!$C$38:$CV$76,Costo_provisiones!$B67,0)</f>
        <v>15.198210949662771</v>
      </c>
      <c r="AR67" s="4">
        <f>+VLOOKUP(AR$3,Provisiones!$C$38:$CV$76,Costo_provisiones!$B67,0)</f>
        <v>4.9661788127504156</v>
      </c>
      <c r="AS67" s="4">
        <f>+VLOOKUP(AS$3,Provisiones!$C$38:$CV$76,Costo_provisiones!$B67,0)</f>
        <v>3.4588832308422681</v>
      </c>
      <c r="AT67" s="4">
        <f>+VLOOKUP(AT$3,Provisiones!$C$38:$CV$76,Costo_provisiones!$B67,0)</f>
        <v>4.9247279422865944</v>
      </c>
      <c r="AU67" s="4">
        <f>+VLOOKUP(AU$3,Provisiones!$C$38:$CV$76,Costo_provisiones!$B67,0)</f>
        <v>1.8855606095284736</v>
      </c>
      <c r="AV67" s="4">
        <v>4.71165793069411</v>
      </c>
      <c r="AW67" s="4">
        <f>+VLOOKUP(AW$3,Provisiones!$C$38:$CV$76,Costo_provisiones!$B67,0)</f>
        <v>2.3342946344127657</v>
      </c>
      <c r="AX67" s="4">
        <f>+VLOOKUP(AX$3,Provisiones!$C$38:$CV$76,Costo_provisiones!$B67,0)</f>
        <v>2.8285387843275376</v>
      </c>
      <c r="AY67" s="4">
        <f>+VLOOKUP(AY$3,Provisiones!$C$38:$CV$76,Costo_provisiones!$B67,0)</f>
        <v>2.9382778391470126</v>
      </c>
    </row>
    <row r="68" spans="2:51" ht="16.5" x14ac:dyDescent="0.3">
      <c r="B68">
        <v>66</v>
      </c>
      <c r="C68" s="3">
        <v>42855</v>
      </c>
      <c r="D68" s="4">
        <f>+VLOOKUP(D$3,Provisiones!$C$5:$CV$15,Costo_provisiones!$B68,FALSE)</f>
        <v>-4.5150331993877565E-2</v>
      </c>
      <c r="E68" s="4">
        <f>+VLOOKUP(E$3,Provisiones!$C$5:$CV$15,Costo_provisiones!$B68,FALSE)</f>
        <v>1.8555132897602133</v>
      </c>
      <c r="F68" s="4">
        <f>+VLOOKUP(F$3,Provisiones!$C$5:$CV$15,Costo_provisiones!$B68,FALSE)</f>
        <v>2.7704381948042482</v>
      </c>
      <c r="G68" s="4">
        <f>+VLOOKUP(G$3,Provisiones!$C$5:$CV$15,Costo_provisiones!$B68,FALSE)</f>
        <v>1.5216629712474903</v>
      </c>
      <c r="H68" s="4">
        <f>+VLOOKUP(H$3,Provisiones!$C$5:$CV$15,Costo_provisiones!$B68,FALSE)</f>
        <v>0.48439462282366613</v>
      </c>
      <c r="I68" s="4">
        <f>+VLOOKUP(I$3,Provisiones!$C$5:$CV$15,Costo_provisiones!$B68,FALSE)</f>
        <v>-0.10895722197508427</v>
      </c>
      <c r="J68" s="4">
        <f>+VLOOKUP(J$3,Provisiones!$C$5:$CV$15,Costo_provisiones!$B68,FALSE)</f>
        <v>3.026816794175931</v>
      </c>
      <c r="K68" s="4">
        <f>+VLOOKUP(K$3,Provisiones!$C$5:$CV$15,Costo_provisiones!$B68,FALSE)</f>
        <v>1.2411590733878171</v>
      </c>
      <c r="L68" s="4">
        <f>+VLOOKUP(L$3,Provisiones!$C$5:$CV$15,Costo_provisiones!$B68,FALSE)</f>
        <v>1.7848534660014177</v>
      </c>
      <c r="M68" s="4">
        <f>+VLOOKUP(M$3,Provisiones!$C$5:$CV$15,Costo_provisiones!$B68,FALSE)</f>
        <v>1.8923840054507777</v>
      </c>
      <c r="N68" s="4">
        <f>+VLOOKUP(N$3,Provisiones!$C$38:$CV$76,Costo_provisiones!$B68,0)</f>
        <v>3.4443067950697936</v>
      </c>
      <c r="O68" s="4">
        <f>+VLOOKUP(O$3,Provisiones!$C$38:$CV$76,Costo_provisiones!$B68,0)</f>
        <v>4.9962901196517882</v>
      </c>
      <c r="P68" s="4">
        <f>+VLOOKUP(P$3,Provisiones!$C$38:$CV$76,Costo_provisiones!$B68,0)</f>
        <v>1.9015700594214611</v>
      </c>
      <c r="Q68" s="4">
        <f>+VLOOKUP(Q$3,Provisiones!$C$38:$CV$76,Costo_provisiones!$B68,0)</f>
        <v>4.41433592148858</v>
      </c>
      <c r="R68" s="4">
        <f>+VLOOKUP(R$3,Provisiones!$C$38:$CV$76,Costo_provisiones!$B68,0)</f>
        <v>3.9182956148306753</v>
      </c>
      <c r="S68" s="4">
        <f>+VLOOKUP(S$3,Provisiones!$C$38:$CV$76,Costo_provisiones!$B68,0)</f>
        <v>0</v>
      </c>
      <c r="T68" s="4">
        <f>+VLOOKUP(T$3,Provisiones!$C$38:$CV$76,Costo_provisiones!$B68,0)</f>
        <v>-1.0726270874755588</v>
      </c>
      <c r="U68" s="4">
        <f>+VLOOKUP(U$3,Provisiones!$C$38:$CV$76,Costo_provisiones!$B68,0)</f>
        <v>0</v>
      </c>
      <c r="V68" s="4">
        <f>+VLOOKUP(V$3,Provisiones!$C$38:$CV$76,Costo_provisiones!$B68,0)</f>
        <v>0</v>
      </c>
      <c r="W68" s="4">
        <f>+VLOOKUP(W$3,Provisiones!$C$38:$CV$76,Costo_provisiones!$B68,0)</f>
        <v>0</v>
      </c>
      <c r="X68" s="4">
        <f>+VLOOKUP(X$3,Provisiones!$C$38:$CV$76,Costo_provisiones!$B68,0)</f>
        <v>0</v>
      </c>
      <c r="Y68" s="4">
        <f>+VLOOKUP(Y$3,Provisiones!$C$38:$CV$76,Costo_provisiones!$B68,0)</f>
        <v>0</v>
      </c>
      <c r="Z68" s="4">
        <f>+VLOOKUP(Z$3,Provisiones!$C$38:$CV$76,Costo_provisiones!$B68,0)</f>
        <v>0</v>
      </c>
      <c r="AA68" s="4">
        <f>+VLOOKUP(AA$3,Provisiones!$C$38:$CV$76,Costo_provisiones!$B68,0)</f>
        <v>0</v>
      </c>
      <c r="AB68" s="4">
        <f>+VLOOKUP(AB$3,Provisiones!$C$38:$CV$76,Costo_provisiones!$B68,0)</f>
        <v>2.0729888443366389</v>
      </c>
      <c r="AC68" s="4">
        <f>+VLOOKUP(AC$3,Provisiones!$C$38:$CV$76,Costo_provisiones!$B68,0)</f>
        <v>2.1618391950163964</v>
      </c>
      <c r="AD68" s="4">
        <f>+VLOOKUP(AD$3,Provisiones!$C$38:$CV$76,Costo_provisiones!$B68,0)</f>
        <v>1.9140522524689552</v>
      </c>
      <c r="AE68" s="4">
        <f>+VLOOKUP(AE$3,Provisiones!$C$38:$CV$76,Costo_provisiones!$B68,0)</f>
        <v>3.620102611911427</v>
      </c>
      <c r="AF68" s="4">
        <f>+VLOOKUP(AF$3,Provisiones!$C$38:$CV$76,Costo_provisiones!$B68,0)</f>
        <v>1.987396656918031</v>
      </c>
      <c r="AG68" s="4">
        <f>+VLOOKUP(AG$3,Provisiones!$C$38:$CV$76,Costo_provisiones!$B68,0)</f>
        <v>3.1543669492565587</v>
      </c>
      <c r="AH68" s="4">
        <f>+VLOOKUP(AH$3,Provisiones!$C$38:$CV$76,Costo_provisiones!$B68,0)</f>
        <v>4.4540981251652525</v>
      </c>
      <c r="AI68" s="4">
        <f>+VLOOKUP(AI$3,Provisiones!$C$38:$CV$76,Costo_provisiones!$B68,0)</f>
        <v>6.8657739031301306</v>
      </c>
      <c r="AJ68" s="4">
        <f>+VLOOKUP(AJ$3,Provisiones!$C$38:$CV$76,Costo_provisiones!$B68,0)</f>
        <v>7.2895673851118685</v>
      </c>
      <c r="AK68" s="4">
        <f>+VLOOKUP(AK$3,Provisiones!$C$38:$CV$76,Costo_provisiones!$B68,0)</f>
        <v>4.2320804976008128</v>
      </c>
      <c r="AL68" s="4">
        <f>+VLOOKUP(AL$3,Provisiones!$C$38:$CV$76,Costo_provisiones!$B68,0)</f>
        <v>4.2434327347171976</v>
      </c>
      <c r="AM68" s="4">
        <f>+VLOOKUP(AM$3,Provisiones!$C$38:$CV$76,Costo_provisiones!$B68,0)</f>
        <v>3.4737308622299428</v>
      </c>
      <c r="AN68" s="4">
        <f>+VLOOKUP(AN$3,Provisiones!$C$38:$CV$76,Costo_provisiones!$B68,0)</f>
        <v>5.488996754331839</v>
      </c>
      <c r="AO68" s="4">
        <f>+VLOOKUP(AO$3,Provisiones!$C$38:$CV$76,Costo_provisiones!$B68,0)</f>
        <v>2.5434665067258364</v>
      </c>
      <c r="AP68" s="4">
        <f>+VLOOKUP(AP$3,Provisiones!$C$38:$CV$76,Costo_provisiones!$B68,0)</f>
        <v>-1.8375886996928472</v>
      </c>
      <c r="AQ68" s="4">
        <f>+VLOOKUP(AQ$3,Provisiones!$C$38:$CV$76,Costo_provisiones!$B68,0)</f>
        <v>15.307992581133606</v>
      </c>
      <c r="AR68" s="4">
        <f>+VLOOKUP(AR$3,Provisiones!$C$38:$CV$76,Costo_provisiones!$B68,0)</f>
        <v>4.9792360974594612</v>
      </c>
      <c r="AS68" s="4">
        <f>+VLOOKUP(AS$3,Provisiones!$C$38:$CV$76,Costo_provisiones!$B68,0)</f>
        <v>3.2714606837251963</v>
      </c>
      <c r="AT68" s="4">
        <f>+VLOOKUP(AT$3,Provisiones!$C$38:$CV$76,Costo_provisiones!$B68,0)</f>
        <v>5.1390605166868282</v>
      </c>
      <c r="AU68" s="4">
        <f>+VLOOKUP(AU$3,Provisiones!$C$38:$CV$76,Costo_provisiones!$B68,0)</f>
        <v>1.9622040484296714</v>
      </c>
      <c r="AV68" s="4">
        <v>4.6951070275009998</v>
      </c>
      <c r="AW68" s="4">
        <f>+VLOOKUP(AW$3,Provisiones!$C$38:$CV$76,Costo_provisiones!$B68,0)</f>
        <v>2.2744634406172173</v>
      </c>
      <c r="AX68" s="4">
        <f>+VLOOKUP(AX$3,Provisiones!$C$38:$CV$76,Costo_provisiones!$B68,0)</f>
        <v>2.8628674888824746</v>
      </c>
      <c r="AY68" s="4">
        <f>+VLOOKUP(AY$3,Provisiones!$C$38:$CV$76,Costo_provisiones!$B68,0)</f>
        <v>2.9641968622725097</v>
      </c>
    </row>
    <row r="69" spans="2:51" ht="16.5" x14ac:dyDescent="0.3">
      <c r="B69">
        <v>67</v>
      </c>
      <c r="C69" s="3">
        <v>42886</v>
      </c>
      <c r="D69" s="4">
        <f>+VLOOKUP(D$3,Provisiones!$C$5:$CV$15,Costo_provisiones!$B69,FALSE)</f>
        <v>-3.0803106739173216E-2</v>
      </c>
      <c r="E69" s="4">
        <f>+VLOOKUP(E$3,Provisiones!$C$5:$CV$15,Costo_provisiones!$B69,FALSE)</f>
        <v>1.7877994178353489</v>
      </c>
      <c r="F69" s="4">
        <f>+VLOOKUP(F$3,Provisiones!$C$5:$CV$15,Costo_provisiones!$B69,FALSE)</f>
        <v>2.7883886723811835</v>
      </c>
      <c r="G69" s="4">
        <f>+VLOOKUP(G$3,Provisiones!$C$5:$CV$15,Costo_provisiones!$B69,FALSE)</f>
        <v>1.5357411831690484</v>
      </c>
      <c r="H69" s="4">
        <f>+VLOOKUP(H$3,Provisiones!$C$5:$CV$15,Costo_provisiones!$B69,FALSE)</f>
        <v>0.37577937997963778</v>
      </c>
      <c r="I69" s="4">
        <f>+VLOOKUP(I$3,Provisiones!$C$5:$CV$15,Costo_provisiones!$B69,FALSE)</f>
        <v>-1.5336880936997501E-2</v>
      </c>
      <c r="J69" s="4">
        <f>+VLOOKUP(J$3,Provisiones!$C$5:$CV$15,Costo_provisiones!$B69,FALSE)</f>
        <v>3.0494750764005216</v>
      </c>
      <c r="K69" s="4">
        <f>+VLOOKUP(K$3,Provisiones!$C$5:$CV$15,Costo_provisiones!$B69,FALSE)</f>
        <v>1.2709074840768422</v>
      </c>
      <c r="L69" s="4">
        <f>+VLOOKUP(L$3,Provisiones!$C$5:$CV$15,Costo_provisiones!$B69,FALSE)</f>
        <v>1.7615300316590248</v>
      </c>
      <c r="M69" s="4">
        <f>+VLOOKUP(M$3,Provisiones!$C$5:$CV$15,Costo_provisiones!$B69,FALSE)</f>
        <v>1.9085812975645908</v>
      </c>
      <c r="N69" s="4">
        <f>+VLOOKUP(N$3,Provisiones!$C$38:$CV$76,Costo_provisiones!$B69,0)</f>
        <v>3.371924294393164</v>
      </c>
      <c r="O69" s="4">
        <f>+VLOOKUP(O$3,Provisiones!$C$38:$CV$76,Costo_provisiones!$B69,0)</f>
        <v>4.9270262293721849</v>
      </c>
      <c r="P69" s="4">
        <f>+VLOOKUP(P$3,Provisiones!$C$38:$CV$76,Costo_provisiones!$B69,0)</f>
        <v>2.0047808076245044</v>
      </c>
      <c r="Q69" s="4">
        <f>+VLOOKUP(Q$3,Provisiones!$C$38:$CV$76,Costo_provisiones!$B69,0)</f>
        <v>4.4481008147247199</v>
      </c>
      <c r="R69" s="4">
        <f>+VLOOKUP(R$3,Provisiones!$C$38:$CV$76,Costo_provisiones!$B69,0)</f>
        <v>3.7560598251042978</v>
      </c>
      <c r="S69" s="4">
        <f>+VLOOKUP(S$3,Provisiones!$C$38:$CV$76,Costo_provisiones!$B69,0)</f>
        <v>0</v>
      </c>
      <c r="T69" s="4">
        <f>+VLOOKUP(T$3,Provisiones!$C$38:$CV$76,Costo_provisiones!$B69,0)</f>
        <v>-1.4004620097832317</v>
      </c>
      <c r="U69" s="4">
        <f>+VLOOKUP(U$3,Provisiones!$C$38:$CV$76,Costo_provisiones!$B69,0)</f>
        <v>0</v>
      </c>
      <c r="V69" s="4">
        <f>+VLOOKUP(V$3,Provisiones!$C$38:$CV$76,Costo_provisiones!$B69,0)</f>
        <v>0</v>
      </c>
      <c r="W69" s="4">
        <f>+VLOOKUP(W$3,Provisiones!$C$38:$CV$76,Costo_provisiones!$B69,0)</f>
        <v>0</v>
      </c>
      <c r="X69" s="4">
        <f>+VLOOKUP(X$3,Provisiones!$C$38:$CV$76,Costo_provisiones!$B69,0)</f>
        <v>0</v>
      </c>
      <c r="Y69" s="4">
        <f>+VLOOKUP(Y$3,Provisiones!$C$38:$CV$76,Costo_provisiones!$B69,0)</f>
        <v>0</v>
      </c>
      <c r="Z69" s="4">
        <f>+VLOOKUP(Z$3,Provisiones!$C$38:$CV$76,Costo_provisiones!$B69,0)</f>
        <v>0</v>
      </c>
      <c r="AA69" s="4">
        <f>+VLOOKUP(AA$3,Provisiones!$C$38:$CV$76,Costo_provisiones!$B69,0)</f>
        <v>0</v>
      </c>
      <c r="AB69" s="4">
        <f>+VLOOKUP(AB$3,Provisiones!$C$38:$CV$76,Costo_provisiones!$B69,0)</f>
        <v>1.9834650770950923</v>
      </c>
      <c r="AC69" s="4">
        <f>+VLOOKUP(AC$3,Provisiones!$C$38:$CV$76,Costo_provisiones!$B69,0)</f>
        <v>2.2375264561070392</v>
      </c>
      <c r="AD69" s="4">
        <f>+VLOOKUP(AD$3,Provisiones!$C$38:$CV$76,Costo_provisiones!$B69,0)</f>
        <v>2.0155763446794319</v>
      </c>
      <c r="AE69" s="4">
        <f>+VLOOKUP(AE$3,Provisiones!$C$38:$CV$76,Costo_provisiones!$B69,0)</f>
        <v>3.6757544308603602</v>
      </c>
      <c r="AF69" s="4">
        <f>+VLOOKUP(AF$3,Provisiones!$C$38:$CV$76,Costo_provisiones!$B69,0)</f>
        <v>2.0331094516408932</v>
      </c>
      <c r="AG69" s="4">
        <f>+VLOOKUP(AG$3,Provisiones!$C$38:$CV$76,Costo_provisiones!$B69,0)</f>
        <v>3.1535961969408643</v>
      </c>
      <c r="AH69" s="4">
        <f>+VLOOKUP(AH$3,Provisiones!$C$38:$CV$76,Costo_provisiones!$B69,0)</f>
        <v>4.4019409657811117</v>
      </c>
      <c r="AI69" s="4">
        <f>+VLOOKUP(AI$3,Provisiones!$C$38:$CV$76,Costo_provisiones!$B69,0)</f>
        <v>6.4223675486453971</v>
      </c>
      <c r="AJ69" s="4">
        <f>+VLOOKUP(AJ$3,Provisiones!$C$38:$CV$76,Costo_provisiones!$B69,0)</f>
        <v>7.6090513584149155</v>
      </c>
      <c r="AK69" s="4">
        <f>+VLOOKUP(AK$3,Provisiones!$C$38:$CV$76,Costo_provisiones!$B69,0)</f>
        <v>4.831367900704195</v>
      </c>
      <c r="AL69" s="4">
        <f>+VLOOKUP(AL$3,Provisiones!$C$38:$CV$76,Costo_provisiones!$B69,0)</f>
        <v>4.3413587736412644</v>
      </c>
      <c r="AM69" s="4">
        <f>+VLOOKUP(AM$3,Provisiones!$C$38:$CV$76,Costo_provisiones!$B69,0)</f>
        <v>3.4621779492994116</v>
      </c>
      <c r="AN69" s="4">
        <f>+VLOOKUP(AN$3,Provisiones!$C$38:$CV$76,Costo_provisiones!$B69,0)</f>
        <v>5.532589388755647</v>
      </c>
      <c r="AO69" s="4">
        <f>+VLOOKUP(AO$3,Provisiones!$C$38:$CV$76,Costo_provisiones!$B69,0)</f>
        <v>1.7448647168832727</v>
      </c>
      <c r="AP69" s="4">
        <f>+VLOOKUP(AP$3,Provisiones!$C$38:$CV$76,Costo_provisiones!$B69,0)</f>
        <v>0</v>
      </c>
      <c r="AQ69" s="4">
        <f>+VLOOKUP(AQ$3,Provisiones!$C$38:$CV$76,Costo_provisiones!$B69,0)</f>
        <v>15.165773817585674</v>
      </c>
      <c r="AR69" s="4">
        <f>+VLOOKUP(AR$3,Provisiones!$C$38:$CV$76,Costo_provisiones!$B69,0)</f>
        <v>5.0398358456661736</v>
      </c>
      <c r="AS69" s="4">
        <f>+VLOOKUP(AS$3,Provisiones!$C$38:$CV$76,Costo_provisiones!$B69,0)</f>
        <v>3.1149474700096791</v>
      </c>
      <c r="AT69" s="4">
        <f>+VLOOKUP(AT$3,Provisiones!$C$38:$CV$76,Costo_provisiones!$B69,0)</f>
        <v>5.509654541291928</v>
      </c>
      <c r="AU69" s="4">
        <f>+VLOOKUP(AU$3,Provisiones!$C$38:$CV$76,Costo_provisiones!$B69,0)</f>
        <v>1.9979380451115025</v>
      </c>
      <c r="AV69" s="4">
        <v>4.8409931432655497</v>
      </c>
      <c r="AW69" s="4">
        <f>+VLOOKUP(AW$3,Provisiones!$C$38:$CV$76,Costo_provisiones!$B69,0)</f>
        <v>2.2876916734287884</v>
      </c>
      <c r="AX69" s="4">
        <f>+VLOOKUP(AX$3,Provisiones!$C$38:$CV$76,Costo_provisiones!$B69,0)</f>
        <v>2.8636597049084083</v>
      </c>
      <c r="AY69" s="4">
        <f>+VLOOKUP(AY$3,Provisiones!$C$38:$CV$76,Costo_provisiones!$B69,0)</f>
        <v>2.9062057150902012</v>
      </c>
    </row>
    <row r="70" spans="2:51" ht="16.5" x14ac:dyDescent="0.3">
      <c r="B70">
        <v>68</v>
      </c>
      <c r="C70" s="3">
        <v>42916</v>
      </c>
      <c r="D70" s="4">
        <f>+VLOOKUP(D$3,Provisiones!$C$5:$CV$15,Costo_provisiones!$B70,FALSE)</f>
        <v>3.4398686378156226E-2</v>
      </c>
      <c r="E70" s="4">
        <f>+VLOOKUP(E$3,Provisiones!$C$5:$CV$15,Costo_provisiones!$B70,FALSE)</f>
        <v>1.7375023848284838</v>
      </c>
      <c r="F70" s="4">
        <f>+VLOOKUP(F$3,Provisiones!$C$5:$CV$15,Costo_provisiones!$B70,FALSE)</f>
        <v>2.8374213762860263</v>
      </c>
      <c r="G70" s="4">
        <f>+VLOOKUP(G$3,Provisiones!$C$5:$CV$15,Costo_provisiones!$B70,FALSE)</f>
        <v>1.7180313093915858</v>
      </c>
      <c r="H70" s="4">
        <f>+VLOOKUP(H$3,Provisiones!$C$5:$CV$15,Costo_provisiones!$B70,FALSE)</f>
        <v>0.31829005511341429</v>
      </c>
      <c r="I70" s="4">
        <f>+VLOOKUP(I$3,Provisiones!$C$5:$CV$15,Costo_provisiones!$B70,FALSE)</f>
        <v>-1.1399102670283233E-2</v>
      </c>
      <c r="J70" s="4">
        <f>+VLOOKUP(J$3,Provisiones!$C$5:$CV$15,Costo_provisiones!$B70,FALSE)</f>
        <v>2.9914673577953712</v>
      </c>
      <c r="K70" s="4">
        <f>+VLOOKUP(K$3,Provisiones!$C$5:$CV$15,Costo_provisiones!$B70,FALSE)</f>
        <v>1.2791254455640726</v>
      </c>
      <c r="L70" s="4">
        <f>+VLOOKUP(L$3,Provisiones!$C$5:$CV$15,Costo_provisiones!$B70,FALSE)</f>
        <v>1.7042953012492188</v>
      </c>
      <c r="M70" s="4">
        <f>+VLOOKUP(M$3,Provisiones!$C$5:$CV$15,Costo_provisiones!$B70,FALSE)</f>
        <v>1.889986145893267</v>
      </c>
      <c r="N70" s="4">
        <f>+VLOOKUP(N$3,Provisiones!$C$38:$CV$76,Costo_provisiones!$B70,0)</f>
        <v>3.3942017724343634</v>
      </c>
      <c r="O70" s="4">
        <f>+VLOOKUP(O$3,Provisiones!$C$38:$CV$76,Costo_provisiones!$B70,0)</f>
        <v>2.6672705485701114</v>
      </c>
      <c r="P70" s="4">
        <f>+VLOOKUP(P$3,Provisiones!$C$38:$CV$76,Costo_provisiones!$B70,0)</f>
        <v>2.0281165016485008</v>
      </c>
      <c r="Q70" s="4">
        <f>+VLOOKUP(Q$3,Provisiones!$C$38:$CV$76,Costo_provisiones!$B70,0)</f>
        <v>4.5434124253236883</v>
      </c>
      <c r="R70" s="4">
        <f>+VLOOKUP(R$3,Provisiones!$C$38:$CV$76,Costo_provisiones!$B70,0)</f>
        <v>3.7871548909995258</v>
      </c>
      <c r="S70" s="4">
        <f>+VLOOKUP(S$3,Provisiones!$C$38:$CV$76,Costo_provisiones!$B70,0)</f>
        <v>0</v>
      </c>
      <c r="T70" s="4">
        <f>+VLOOKUP(T$3,Provisiones!$C$38:$CV$76,Costo_provisiones!$B70,0)</f>
        <v>-2.0227163144287403</v>
      </c>
      <c r="U70" s="4">
        <f>+VLOOKUP(U$3,Provisiones!$C$38:$CV$76,Costo_provisiones!$B70,0)</f>
        <v>0</v>
      </c>
      <c r="V70" s="4">
        <f>+VLOOKUP(V$3,Provisiones!$C$38:$CV$76,Costo_provisiones!$B70,0)</f>
        <v>0</v>
      </c>
      <c r="W70" s="4">
        <f>+VLOOKUP(W$3,Provisiones!$C$38:$CV$76,Costo_provisiones!$B70,0)</f>
        <v>0</v>
      </c>
      <c r="X70" s="4">
        <f>+VLOOKUP(X$3,Provisiones!$C$38:$CV$76,Costo_provisiones!$B70,0)</f>
        <v>0</v>
      </c>
      <c r="Y70" s="4">
        <f>+VLOOKUP(Y$3,Provisiones!$C$38:$CV$76,Costo_provisiones!$B70,0)</f>
        <v>0</v>
      </c>
      <c r="Z70" s="4">
        <f>+VLOOKUP(Z$3,Provisiones!$C$38:$CV$76,Costo_provisiones!$B70,0)</f>
        <v>0</v>
      </c>
      <c r="AA70" s="4">
        <f>+VLOOKUP(AA$3,Provisiones!$C$38:$CV$76,Costo_provisiones!$B70,0)</f>
        <v>0</v>
      </c>
      <c r="AB70" s="4">
        <f>+VLOOKUP(AB$3,Provisiones!$C$38:$CV$76,Costo_provisiones!$B70,0)</f>
        <v>1.8866513441931698</v>
      </c>
      <c r="AC70" s="4">
        <f>+VLOOKUP(AC$3,Provisiones!$C$38:$CV$76,Costo_provisiones!$B70,0)</f>
        <v>2.2250690801017199</v>
      </c>
      <c r="AD70" s="4">
        <f>+VLOOKUP(AD$3,Provisiones!$C$38:$CV$76,Costo_provisiones!$B70,0)</f>
        <v>2.0549627372801251</v>
      </c>
      <c r="AE70" s="4">
        <f>+VLOOKUP(AE$3,Provisiones!$C$38:$CV$76,Costo_provisiones!$B70,0)</f>
        <v>4.0529217158356419</v>
      </c>
      <c r="AF70" s="4">
        <f>+VLOOKUP(AF$3,Provisiones!$C$38:$CV$76,Costo_provisiones!$B70,0)</f>
        <v>1.9745675368739279</v>
      </c>
      <c r="AG70" s="4">
        <f>+VLOOKUP(AG$3,Provisiones!$C$38:$CV$76,Costo_provisiones!$B70,0)</f>
        <v>3.4283433195895663</v>
      </c>
      <c r="AH70" s="4">
        <f>+VLOOKUP(AH$3,Provisiones!$C$38:$CV$76,Costo_provisiones!$B70,0)</f>
        <v>4.3895370641027629</v>
      </c>
      <c r="AI70" s="4">
        <f>+VLOOKUP(AI$3,Provisiones!$C$38:$CV$76,Costo_provisiones!$B70,0)</f>
        <v>6.521786223432156</v>
      </c>
      <c r="AJ70" s="4">
        <f>+VLOOKUP(AJ$3,Provisiones!$C$38:$CV$76,Costo_provisiones!$B70,0)</f>
        <v>7.2655067258010257</v>
      </c>
      <c r="AK70" s="4">
        <f>+VLOOKUP(AK$3,Provisiones!$C$38:$CV$76,Costo_provisiones!$B70,0)</f>
        <v>4.8083690977151567</v>
      </c>
      <c r="AL70" s="4">
        <f>+VLOOKUP(AL$3,Provisiones!$C$38:$CV$76,Costo_provisiones!$B70,0)</f>
        <v>4.4178565182133873</v>
      </c>
      <c r="AM70" s="4">
        <f>+VLOOKUP(AM$3,Provisiones!$C$38:$CV$76,Costo_provisiones!$B70,0)</f>
        <v>3.5917065977489941</v>
      </c>
      <c r="AN70" s="4">
        <f>+VLOOKUP(AN$3,Provisiones!$C$38:$CV$76,Costo_provisiones!$B70,0)</f>
        <v>5.5507221599914818</v>
      </c>
      <c r="AO70" s="4">
        <f>+VLOOKUP(AO$3,Provisiones!$C$38:$CV$76,Costo_provisiones!$B70,0)</f>
        <v>1.6721450999583813</v>
      </c>
      <c r="AP70" s="4">
        <f>+VLOOKUP(AP$3,Provisiones!$C$38:$CV$76,Costo_provisiones!$B70,0)</f>
        <v>0</v>
      </c>
      <c r="AQ70" s="4">
        <f>+VLOOKUP(AQ$3,Provisiones!$C$38:$CV$76,Costo_provisiones!$B70,0)</f>
        <v>15.385017297244561</v>
      </c>
      <c r="AR70" s="4">
        <f>+VLOOKUP(AR$3,Provisiones!$C$38:$CV$76,Costo_provisiones!$B70,0)</f>
        <v>5.1308941417350535</v>
      </c>
      <c r="AS70" s="4">
        <f>+VLOOKUP(AS$3,Provisiones!$C$38:$CV$76,Costo_provisiones!$B70,0)</f>
        <v>2.9877881412872327</v>
      </c>
      <c r="AT70" s="4">
        <f>+VLOOKUP(AT$3,Provisiones!$C$38:$CV$76,Costo_provisiones!$B70,0)</f>
        <v>5.6344964035893108</v>
      </c>
      <c r="AU70" s="4">
        <f>+VLOOKUP(AU$3,Provisiones!$C$38:$CV$76,Costo_provisiones!$B70,0)</f>
        <v>1.9846422271069339</v>
      </c>
      <c r="AV70" s="4">
        <v>4.9000629541525003</v>
      </c>
      <c r="AW70" s="4">
        <f>+VLOOKUP(AW$3,Provisiones!$C$38:$CV$76,Costo_provisiones!$B70,0)</f>
        <v>2.4263749062394901</v>
      </c>
      <c r="AX70" s="4">
        <f>+VLOOKUP(AX$3,Provisiones!$C$38:$CV$76,Costo_provisiones!$B70,0)</f>
        <v>2.933765287368082</v>
      </c>
      <c r="AY70" s="4">
        <f>+VLOOKUP(AY$3,Provisiones!$C$38:$CV$76,Costo_provisiones!$B70,0)</f>
        <v>2.8497923639683247</v>
      </c>
    </row>
    <row r="71" spans="2:51" ht="16.5" x14ac:dyDescent="0.3">
      <c r="B71">
        <v>69</v>
      </c>
      <c r="C71" s="3">
        <v>42947</v>
      </c>
      <c r="D71" s="4">
        <f>+VLOOKUP(D$3,Provisiones!$C$5:$CV$15,Costo_provisiones!$B71,FALSE)</f>
        <v>6.4199169318198204E-2</v>
      </c>
      <c r="E71" s="4">
        <f>+VLOOKUP(E$3,Provisiones!$C$5:$CV$15,Costo_provisiones!$B71,FALSE)</f>
        <v>1.807939326289256</v>
      </c>
      <c r="F71" s="4">
        <f>+VLOOKUP(F$3,Provisiones!$C$5:$CV$15,Costo_provisiones!$B71,FALSE)</f>
        <v>2.8968535500126529</v>
      </c>
      <c r="G71" s="4">
        <f>+VLOOKUP(G$3,Provisiones!$C$5:$CV$15,Costo_provisiones!$B71,FALSE)</f>
        <v>1.6187466077453954</v>
      </c>
      <c r="H71" s="4">
        <f>+VLOOKUP(H$3,Provisiones!$C$5:$CV$15,Costo_provisiones!$B71,FALSE)</f>
        <v>0.15622571030716392</v>
      </c>
      <c r="I71" s="4">
        <f>+VLOOKUP(I$3,Provisiones!$C$5:$CV$15,Costo_provisiones!$B71,FALSE)</f>
        <v>-0.11711816193581388</v>
      </c>
      <c r="J71" s="4">
        <f>+VLOOKUP(J$3,Provisiones!$C$5:$CV$15,Costo_provisiones!$B71,FALSE)</f>
        <v>3.0449474957359777</v>
      </c>
      <c r="K71" s="4">
        <f>+VLOOKUP(K$3,Provisiones!$C$5:$CV$15,Costo_provisiones!$B71,FALSE)</f>
        <v>1.3295183768892176</v>
      </c>
      <c r="L71" s="4">
        <f>+VLOOKUP(L$3,Provisiones!$C$5:$CV$15,Costo_provisiones!$B71,FALSE)</f>
        <v>1.6644701746140016</v>
      </c>
      <c r="M71" s="4">
        <f>+VLOOKUP(M$3,Provisiones!$C$5:$CV$15,Costo_provisiones!$B71,FALSE)</f>
        <v>1.8826902676918889</v>
      </c>
      <c r="N71" s="4">
        <f>+VLOOKUP(N$3,Provisiones!$C$38:$CV$76,Costo_provisiones!$B71,0)</f>
        <v>3.389754255152333</v>
      </c>
      <c r="O71" s="4">
        <f>+VLOOKUP(O$3,Provisiones!$C$38:$CV$76,Costo_provisiones!$B71,0)</f>
        <v>2.1765631572746762</v>
      </c>
      <c r="P71" s="4">
        <f>+VLOOKUP(P$3,Provisiones!$C$38:$CV$76,Costo_provisiones!$B71,0)</f>
        <v>2.0308898689371322</v>
      </c>
      <c r="Q71" s="4">
        <f>+VLOOKUP(Q$3,Provisiones!$C$38:$CV$76,Costo_provisiones!$B71,0)</f>
        <v>4.6445403787921293</v>
      </c>
      <c r="R71" s="4">
        <f>+VLOOKUP(R$3,Provisiones!$C$38:$CV$76,Costo_provisiones!$B71,0)</f>
        <v>3.7182382353409547</v>
      </c>
      <c r="S71" s="4">
        <f>+VLOOKUP(S$3,Provisiones!$C$38:$CV$76,Costo_provisiones!$B71,0)</f>
        <v>0</v>
      </c>
      <c r="T71" s="4">
        <f>+VLOOKUP(T$3,Provisiones!$C$38:$CV$76,Costo_provisiones!$B71,0)</f>
        <v>0</v>
      </c>
      <c r="U71" s="4">
        <f>+VLOOKUP(U$3,Provisiones!$C$38:$CV$76,Costo_provisiones!$B71,0)</f>
        <v>0</v>
      </c>
      <c r="V71" s="4">
        <f>+VLOOKUP(V$3,Provisiones!$C$38:$CV$76,Costo_provisiones!$B71,0)</f>
        <v>0</v>
      </c>
      <c r="W71" s="4">
        <f>+VLOOKUP(W$3,Provisiones!$C$38:$CV$76,Costo_provisiones!$B71,0)</f>
        <v>0</v>
      </c>
      <c r="X71" s="4">
        <f>+VLOOKUP(X$3,Provisiones!$C$38:$CV$76,Costo_provisiones!$B71,0)</f>
        <v>0</v>
      </c>
      <c r="Y71" s="4">
        <f>+VLOOKUP(Y$3,Provisiones!$C$38:$CV$76,Costo_provisiones!$B71,0)</f>
        <v>0</v>
      </c>
      <c r="Z71" s="4">
        <f>+VLOOKUP(Z$3,Provisiones!$C$38:$CV$76,Costo_provisiones!$B71,0)</f>
        <v>0</v>
      </c>
      <c r="AA71" s="4">
        <f>+VLOOKUP(AA$3,Provisiones!$C$38:$CV$76,Costo_provisiones!$B71,0)</f>
        <v>0</v>
      </c>
      <c r="AB71" s="4">
        <f>+VLOOKUP(AB$3,Provisiones!$C$38:$CV$76,Costo_provisiones!$B71,0)</f>
        <v>1.7662442892360679</v>
      </c>
      <c r="AC71" s="4">
        <f>+VLOOKUP(AC$3,Provisiones!$C$38:$CV$76,Costo_provisiones!$B71,0)</f>
        <v>2.3732861381009061</v>
      </c>
      <c r="AD71" s="4">
        <f>+VLOOKUP(AD$3,Provisiones!$C$38:$CV$76,Costo_provisiones!$B71,0)</f>
        <v>2.3907274306447515</v>
      </c>
      <c r="AE71" s="4">
        <f>+VLOOKUP(AE$3,Provisiones!$C$38:$CV$76,Costo_provisiones!$B71,0)</f>
        <v>3.9862129703523075</v>
      </c>
      <c r="AF71" s="4">
        <f>+VLOOKUP(AF$3,Provisiones!$C$38:$CV$76,Costo_provisiones!$B71,0)</f>
        <v>1.948648778105402</v>
      </c>
      <c r="AG71" s="4">
        <f>+VLOOKUP(AG$3,Provisiones!$C$38:$CV$76,Costo_provisiones!$B71,0)</f>
        <v>3.4519454599530341</v>
      </c>
      <c r="AH71" s="4">
        <f>+VLOOKUP(AH$3,Provisiones!$C$38:$CV$76,Costo_provisiones!$B71,0)</f>
        <v>4.4542249678693686</v>
      </c>
      <c r="AI71" s="4">
        <f>+VLOOKUP(AI$3,Provisiones!$C$38:$CV$76,Costo_provisiones!$B71,0)</f>
        <v>6.6603270714239864</v>
      </c>
      <c r="AJ71" s="4">
        <f>+VLOOKUP(AJ$3,Provisiones!$C$38:$CV$76,Costo_provisiones!$B71,0)</f>
        <v>8.1573622346786276</v>
      </c>
      <c r="AK71" s="4">
        <f>+VLOOKUP(AK$3,Provisiones!$C$38:$CV$76,Costo_provisiones!$B71,0)</f>
        <v>4.73595093444042</v>
      </c>
      <c r="AL71" s="4">
        <f>+VLOOKUP(AL$3,Provisiones!$C$38:$CV$76,Costo_provisiones!$B71,0)</f>
        <v>4.5591899047926931</v>
      </c>
      <c r="AM71" s="4">
        <f>+VLOOKUP(AM$3,Provisiones!$C$38:$CV$76,Costo_provisiones!$B71,0)</f>
        <v>3.7139151655448996</v>
      </c>
      <c r="AN71" s="4">
        <f>+VLOOKUP(AN$3,Provisiones!$C$38:$CV$76,Costo_provisiones!$B71,0)</f>
        <v>5.6411566862453322</v>
      </c>
      <c r="AO71" s="4">
        <f>+VLOOKUP(AO$3,Provisiones!$C$38:$CV$76,Costo_provisiones!$B71,0)</f>
        <v>1.6542555888995867</v>
      </c>
      <c r="AP71" s="4">
        <f>+VLOOKUP(AP$3,Provisiones!$C$38:$CV$76,Costo_provisiones!$B71,0)</f>
        <v>0</v>
      </c>
      <c r="AQ71" s="4">
        <f>+VLOOKUP(AQ$3,Provisiones!$C$38:$CV$76,Costo_provisiones!$B71,0)</f>
        <v>15.085458958081887</v>
      </c>
      <c r="AR71" s="4">
        <f>+VLOOKUP(AR$3,Provisiones!$C$38:$CV$76,Costo_provisiones!$B71,0)</f>
        <v>5.2908510591754343</v>
      </c>
      <c r="AS71" s="4">
        <f>+VLOOKUP(AS$3,Provisiones!$C$38:$CV$76,Costo_provisiones!$B71,0)</f>
        <v>2.8862408548867355</v>
      </c>
      <c r="AT71" s="4">
        <f>+VLOOKUP(AT$3,Provisiones!$C$38:$CV$76,Costo_provisiones!$B71,0)</f>
        <v>5.7005581913512549</v>
      </c>
      <c r="AU71" s="4">
        <f>+VLOOKUP(AU$3,Provisiones!$C$38:$CV$76,Costo_provisiones!$B71,0)</f>
        <v>2.0071711309872668</v>
      </c>
      <c r="AV71" s="4">
        <v>4.9678953129629999</v>
      </c>
      <c r="AW71" s="4">
        <f>+VLOOKUP(AW$3,Provisiones!$C$38:$CV$76,Costo_provisiones!$B71,0)</f>
        <v>2.4636745874493684</v>
      </c>
      <c r="AX71" s="4">
        <f>+VLOOKUP(AX$3,Provisiones!$C$38:$CV$76,Costo_provisiones!$B71,0)</f>
        <v>3.1074806845350906</v>
      </c>
      <c r="AY71" s="4">
        <f>+VLOOKUP(AY$3,Provisiones!$C$38:$CV$76,Costo_provisiones!$B71,0)</f>
        <v>2.7951156588961457</v>
      </c>
    </row>
    <row r="72" spans="2:51" ht="16.5" x14ac:dyDescent="0.3">
      <c r="B72">
        <v>70</v>
      </c>
      <c r="C72" s="3">
        <v>42978</v>
      </c>
      <c r="D72" s="4">
        <f>+VLOOKUP(D$3,Provisiones!$C$5:$CV$15,Costo_provisiones!$B72,FALSE)</f>
        <v>8.7590425492407503E-2</v>
      </c>
      <c r="E72" s="4">
        <f>+VLOOKUP(E$3,Provisiones!$C$5:$CV$15,Costo_provisiones!$B72,FALSE)</f>
        <v>1.7812455241855276</v>
      </c>
      <c r="F72" s="4">
        <f>+VLOOKUP(F$3,Provisiones!$C$5:$CV$15,Costo_provisiones!$B72,FALSE)</f>
        <v>2.9726581833901671</v>
      </c>
      <c r="G72" s="4">
        <f>+VLOOKUP(G$3,Provisiones!$C$5:$CV$15,Costo_provisiones!$B72,FALSE)</f>
        <v>1.6968415236991021</v>
      </c>
      <c r="H72" s="4">
        <f>+VLOOKUP(H$3,Provisiones!$C$5:$CV$15,Costo_provisiones!$B72,FALSE)</f>
        <v>0.18578690818370536</v>
      </c>
      <c r="I72" s="4">
        <f>+VLOOKUP(I$3,Provisiones!$C$5:$CV$15,Costo_provisiones!$B72,FALSE)</f>
        <v>4.4695545378498451E-2</v>
      </c>
      <c r="J72" s="4">
        <f>+VLOOKUP(J$3,Provisiones!$C$5:$CV$15,Costo_provisiones!$B72,FALSE)</f>
        <v>3.0154562766639748</v>
      </c>
      <c r="K72" s="4">
        <f>+VLOOKUP(K$3,Provisiones!$C$5:$CV$15,Costo_provisiones!$B72,FALSE)</f>
        <v>1.3025682821845879</v>
      </c>
      <c r="L72" s="4">
        <f>+VLOOKUP(L$3,Provisiones!$C$5:$CV$15,Costo_provisiones!$B72,FALSE)</f>
        <v>1.5797076470274445</v>
      </c>
      <c r="M72" s="4">
        <f>+VLOOKUP(M$3,Provisiones!$C$5:$CV$15,Costo_provisiones!$B72,FALSE)</f>
        <v>1.8571398101060244</v>
      </c>
      <c r="N72" s="4">
        <f>+VLOOKUP(N$3,Provisiones!$C$38:$CV$76,Costo_provisiones!$B72,0)</f>
        <v>3.4143571778208592</v>
      </c>
      <c r="O72" s="4">
        <f>+VLOOKUP(O$3,Provisiones!$C$38:$CV$76,Costo_provisiones!$B72,0)</f>
        <v>1.8295862887524019</v>
      </c>
      <c r="P72" s="4">
        <f>+VLOOKUP(P$3,Provisiones!$C$38:$CV$76,Costo_provisiones!$B72,0)</f>
        <v>2.1604371675844756</v>
      </c>
      <c r="Q72" s="4">
        <f>+VLOOKUP(Q$3,Provisiones!$C$38:$CV$76,Costo_provisiones!$B72,0)</f>
        <v>4.7905490632818353</v>
      </c>
      <c r="R72" s="4">
        <f>+VLOOKUP(R$3,Provisiones!$C$38:$CV$76,Costo_provisiones!$B72,0)</f>
        <v>3.7823559096721961</v>
      </c>
      <c r="S72" s="4">
        <f>+VLOOKUP(S$3,Provisiones!$C$38:$CV$76,Costo_provisiones!$B72,0)</f>
        <v>0</v>
      </c>
      <c r="T72" s="4">
        <f>+VLOOKUP(T$3,Provisiones!$C$38:$CV$76,Costo_provisiones!$B72,0)</f>
        <v>0</v>
      </c>
      <c r="U72" s="4">
        <f>+VLOOKUP(U$3,Provisiones!$C$38:$CV$76,Costo_provisiones!$B72,0)</f>
        <v>0</v>
      </c>
      <c r="V72" s="4">
        <f>+VLOOKUP(V$3,Provisiones!$C$38:$CV$76,Costo_provisiones!$B72,0)</f>
        <v>0</v>
      </c>
      <c r="W72" s="4">
        <f>+VLOOKUP(W$3,Provisiones!$C$38:$CV$76,Costo_provisiones!$B72,0)</f>
        <v>0</v>
      </c>
      <c r="X72" s="4">
        <f>+VLOOKUP(X$3,Provisiones!$C$38:$CV$76,Costo_provisiones!$B72,0)</f>
        <v>0</v>
      </c>
      <c r="Y72" s="4">
        <f>+VLOOKUP(Y$3,Provisiones!$C$38:$CV$76,Costo_provisiones!$B72,0)</f>
        <v>0</v>
      </c>
      <c r="Z72" s="4">
        <f>+VLOOKUP(Z$3,Provisiones!$C$38:$CV$76,Costo_provisiones!$B72,0)</f>
        <v>0</v>
      </c>
      <c r="AA72" s="4">
        <f>+VLOOKUP(AA$3,Provisiones!$C$38:$CV$76,Costo_provisiones!$B72,0)</f>
        <v>0</v>
      </c>
      <c r="AB72" s="4">
        <f>+VLOOKUP(AB$3,Provisiones!$C$38:$CV$76,Costo_provisiones!$B72,0)</f>
        <v>1.9118572578160951</v>
      </c>
      <c r="AC72" s="4">
        <f>+VLOOKUP(AC$3,Provisiones!$C$38:$CV$76,Costo_provisiones!$B72,0)</f>
        <v>2.4558883515896706</v>
      </c>
      <c r="AD72" s="4">
        <f>+VLOOKUP(AD$3,Provisiones!$C$38:$CV$76,Costo_provisiones!$B72,0)</f>
        <v>2.3104741757642193</v>
      </c>
      <c r="AE72" s="4">
        <f>+VLOOKUP(AE$3,Provisiones!$C$38:$CV$76,Costo_provisiones!$B72,0)</f>
        <v>3.6939634464003159</v>
      </c>
      <c r="AF72" s="4">
        <f>+VLOOKUP(AF$3,Provisiones!$C$38:$CV$76,Costo_provisiones!$B72,0)</f>
        <v>1.9304368940711372</v>
      </c>
      <c r="AG72" s="4">
        <f>+VLOOKUP(AG$3,Provisiones!$C$38:$CV$76,Costo_provisiones!$B72,0)</f>
        <v>3.5446374393803382</v>
      </c>
      <c r="AH72" s="4">
        <f>+VLOOKUP(AH$3,Provisiones!$C$38:$CV$76,Costo_provisiones!$B72,0)</f>
        <v>4.7913536312232612</v>
      </c>
      <c r="AI72" s="4">
        <f>+VLOOKUP(AI$3,Provisiones!$C$38:$CV$76,Costo_provisiones!$B72,0)</f>
        <v>6.4742701151909614</v>
      </c>
      <c r="AJ72" s="4">
        <f>+VLOOKUP(AJ$3,Provisiones!$C$38:$CV$76,Costo_provisiones!$B72,0)</f>
        <v>7.3195984678641359</v>
      </c>
      <c r="AK72" s="4">
        <f>+VLOOKUP(AK$3,Provisiones!$C$38:$CV$76,Costo_provisiones!$B72,0)</f>
        <v>5.1187353037253027</v>
      </c>
      <c r="AL72" s="4">
        <f>+VLOOKUP(AL$3,Provisiones!$C$38:$CV$76,Costo_provisiones!$B72,0)</f>
        <v>4.7758680449488162</v>
      </c>
      <c r="AM72" s="4">
        <f>+VLOOKUP(AM$3,Provisiones!$C$38:$CV$76,Costo_provisiones!$B72,0)</f>
        <v>3.7799440874466934</v>
      </c>
      <c r="AN72" s="4">
        <f>+VLOOKUP(AN$3,Provisiones!$C$38:$CV$76,Costo_provisiones!$B72,0)</f>
        <v>5.7555841832989643</v>
      </c>
      <c r="AO72" s="4">
        <f>+VLOOKUP(AO$3,Provisiones!$C$38:$CV$76,Costo_provisiones!$B72,0)</f>
        <v>1.7001910459203124</v>
      </c>
      <c r="AP72" s="4">
        <f>+VLOOKUP(AP$3,Provisiones!$C$38:$CV$76,Costo_provisiones!$B72,0)</f>
        <v>0</v>
      </c>
      <c r="AQ72" s="4">
        <f>+VLOOKUP(AQ$3,Provisiones!$C$38:$CV$76,Costo_provisiones!$B72,0)</f>
        <v>14.581835523578492</v>
      </c>
      <c r="AR72" s="4">
        <f>+VLOOKUP(AR$3,Provisiones!$C$38:$CV$76,Costo_provisiones!$B72,0)</f>
        <v>5.4612435792852745</v>
      </c>
      <c r="AS72" s="4">
        <f>+VLOOKUP(AS$3,Provisiones!$C$38:$CV$76,Costo_provisiones!$B72,0)</f>
        <v>2.8221405527071126</v>
      </c>
      <c r="AT72" s="4">
        <f>+VLOOKUP(AT$3,Provisiones!$C$38:$CV$76,Costo_provisiones!$B72,0)</f>
        <v>5.5837146365533306</v>
      </c>
      <c r="AU72" s="4">
        <f>+VLOOKUP(AU$3,Provisiones!$C$38:$CV$76,Costo_provisiones!$B72,0)</f>
        <v>2.0604299076793939</v>
      </c>
      <c r="AV72" s="4">
        <v>5.0597638579450201</v>
      </c>
      <c r="AW72" s="4">
        <f>+VLOOKUP(AW$3,Provisiones!$C$38:$CV$76,Costo_provisiones!$B72,0)</f>
        <v>2.3862632373226438</v>
      </c>
      <c r="AX72" s="4">
        <f>+VLOOKUP(AX$3,Provisiones!$C$38:$CV$76,Costo_provisiones!$B72,0)</f>
        <v>3.1397678265128839</v>
      </c>
      <c r="AY72" s="4">
        <f>+VLOOKUP(AY$3,Provisiones!$C$38:$CV$76,Costo_provisiones!$B72,0)</f>
        <v>2.7630989456068558</v>
      </c>
    </row>
    <row r="73" spans="2:51" ht="16.5" x14ac:dyDescent="0.3">
      <c r="B73">
        <v>71</v>
      </c>
      <c r="C73" s="3">
        <v>43008</v>
      </c>
      <c r="D73" s="4">
        <f>+VLOOKUP(D$3,Provisiones!$C$5:$CV$15,Costo_provisiones!$B73,FALSE)</f>
        <v>0.19787968297385691</v>
      </c>
      <c r="E73" s="4">
        <f>+VLOOKUP(E$3,Provisiones!$C$5:$CV$15,Costo_provisiones!$B73,FALSE)</f>
        <v>1.7996228310015652</v>
      </c>
      <c r="F73" s="4">
        <f>+VLOOKUP(F$3,Provisiones!$C$5:$CV$15,Costo_provisiones!$B73,FALSE)</f>
        <v>3.1003559977247219</v>
      </c>
      <c r="G73" s="4">
        <f>+VLOOKUP(G$3,Provisiones!$C$5:$CV$15,Costo_provisiones!$B73,FALSE)</f>
        <v>1.7487280554139839</v>
      </c>
      <c r="H73" s="4">
        <f>+VLOOKUP(H$3,Provisiones!$C$5:$CV$15,Costo_provisiones!$B73,FALSE)</f>
        <v>0.1953646594662867</v>
      </c>
      <c r="I73" s="4">
        <f>+VLOOKUP(I$3,Provisiones!$C$5:$CV$15,Costo_provisiones!$B73,FALSE)</f>
        <v>3.6592167790420078E-2</v>
      </c>
      <c r="J73" s="4">
        <f>+VLOOKUP(J$3,Provisiones!$C$5:$CV$15,Costo_provisiones!$B73,FALSE)</f>
        <v>3.0816871035579663</v>
      </c>
      <c r="K73" s="4">
        <f>+VLOOKUP(K$3,Provisiones!$C$5:$CV$15,Costo_provisiones!$B73,FALSE)</f>
        <v>1.33660819179537</v>
      </c>
      <c r="L73" s="4">
        <f>+VLOOKUP(L$3,Provisiones!$C$5:$CV$15,Costo_provisiones!$B73,FALSE)</f>
        <v>1.5679160400717671</v>
      </c>
      <c r="M73" s="4">
        <f>+VLOOKUP(M$3,Provisiones!$C$5:$CV$15,Costo_provisiones!$B73,FALSE)</f>
        <v>1.8423040511862461</v>
      </c>
      <c r="N73" s="4">
        <f>+VLOOKUP(N$3,Provisiones!$C$38:$CV$76,Costo_provisiones!$B73,0)</f>
        <v>3.5554532121106917</v>
      </c>
      <c r="O73" s="4">
        <f>+VLOOKUP(O$3,Provisiones!$C$38:$CV$76,Costo_provisiones!$B73,0)</f>
        <v>1.4637087614792303</v>
      </c>
      <c r="P73" s="4">
        <f>+VLOOKUP(P$3,Provisiones!$C$38:$CV$76,Costo_provisiones!$B73,0)</f>
        <v>2.1954949783870141</v>
      </c>
      <c r="Q73" s="4">
        <f>+VLOOKUP(Q$3,Provisiones!$C$38:$CV$76,Costo_provisiones!$B73,0)</f>
        <v>4.8804087723220579</v>
      </c>
      <c r="R73" s="4">
        <f>+VLOOKUP(R$3,Provisiones!$C$38:$CV$76,Costo_provisiones!$B73,0)</f>
        <v>3.7912089669349434</v>
      </c>
      <c r="S73" s="4">
        <f>+VLOOKUP(S$3,Provisiones!$C$38:$CV$76,Costo_provisiones!$B73,0)</f>
        <v>0</v>
      </c>
      <c r="T73" s="4">
        <f>+VLOOKUP(T$3,Provisiones!$C$38:$CV$76,Costo_provisiones!$B73,0)</f>
        <v>0</v>
      </c>
      <c r="U73" s="4">
        <f>+VLOOKUP(U$3,Provisiones!$C$38:$CV$76,Costo_provisiones!$B73,0)</f>
        <v>0</v>
      </c>
      <c r="V73" s="4">
        <f>+VLOOKUP(V$3,Provisiones!$C$38:$CV$76,Costo_provisiones!$B73,0)</f>
        <v>0</v>
      </c>
      <c r="W73" s="4">
        <f>+VLOOKUP(W$3,Provisiones!$C$38:$CV$76,Costo_provisiones!$B73,0)</f>
        <v>0</v>
      </c>
      <c r="X73" s="4">
        <f>+VLOOKUP(X$3,Provisiones!$C$38:$CV$76,Costo_provisiones!$B73,0)</f>
        <v>0</v>
      </c>
      <c r="Y73" s="4">
        <f>+VLOOKUP(Y$3,Provisiones!$C$38:$CV$76,Costo_provisiones!$B73,0)</f>
        <v>0</v>
      </c>
      <c r="Z73" s="4">
        <f>+VLOOKUP(Z$3,Provisiones!$C$38:$CV$76,Costo_provisiones!$B73,0)</f>
        <v>0</v>
      </c>
      <c r="AA73" s="4">
        <f>+VLOOKUP(AA$3,Provisiones!$C$38:$CV$76,Costo_provisiones!$B73,0)</f>
        <v>0</v>
      </c>
      <c r="AB73" s="4">
        <f>+VLOOKUP(AB$3,Provisiones!$C$38:$CV$76,Costo_provisiones!$B73,0)</f>
        <v>1.8978326106742098</v>
      </c>
      <c r="AC73" s="4">
        <f>+VLOOKUP(AC$3,Provisiones!$C$38:$CV$76,Costo_provisiones!$B73,0)</f>
        <v>2.5591510585694954</v>
      </c>
      <c r="AD73" s="4">
        <f>+VLOOKUP(AD$3,Provisiones!$C$38:$CV$76,Costo_provisiones!$B73,0)</f>
        <v>2.4852231126785487</v>
      </c>
      <c r="AE73" s="4">
        <f>+VLOOKUP(AE$3,Provisiones!$C$38:$CV$76,Costo_provisiones!$B73,0)</f>
        <v>3.8849903368192757</v>
      </c>
      <c r="AF73" s="4">
        <f>+VLOOKUP(AF$3,Provisiones!$C$38:$CV$76,Costo_provisiones!$B73,0)</f>
        <v>1.9405922515509564</v>
      </c>
      <c r="AG73" s="4">
        <f>+VLOOKUP(AG$3,Provisiones!$C$38:$CV$76,Costo_provisiones!$B73,0)</f>
        <v>3.655517052068463</v>
      </c>
      <c r="AH73" s="4">
        <f>+VLOOKUP(AH$3,Provisiones!$C$38:$CV$76,Costo_provisiones!$B73,0)</f>
        <v>4.3483449305335569</v>
      </c>
      <c r="AI73" s="4">
        <f>+VLOOKUP(AI$3,Provisiones!$C$38:$CV$76,Costo_provisiones!$B73,0)</f>
        <v>6.2587545833959952</v>
      </c>
      <c r="AJ73" s="4">
        <f>+VLOOKUP(AJ$3,Provisiones!$C$38:$CV$76,Costo_provisiones!$B73,0)</f>
        <v>7.3877019521014553</v>
      </c>
      <c r="AK73" s="4">
        <f>+VLOOKUP(AK$3,Provisiones!$C$38:$CV$76,Costo_provisiones!$B73,0)</f>
        <v>5.9433225189478547</v>
      </c>
      <c r="AL73" s="4">
        <f>+VLOOKUP(AL$3,Provisiones!$C$38:$CV$76,Costo_provisiones!$B73,0)</f>
        <v>4.8714337593483767</v>
      </c>
      <c r="AM73" s="4">
        <f>+VLOOKUP(AM$3,Provisiones!$C$38:$CV$76,Costo_provisiones!$B73,0)</f>
        <v>3.9359871630342145</v>
      </c>
      <c r="AN73" s="4">
        <f>+VLOOKUP(AN$3,Provisiones!$C$38:$CV$76,Costo_provisiones!$B73,0)</f>
        <v>5.7412545159255952</v>
      </c>
      <c r="AO73" s="4">
        <f>+VLOOKUP(AO$3,Provisiones!$C$38:$CV$76,Costo_provisiones!$B73,0)</f>
        <v>1.8634660280320527</v>
      </c>
      <c r="AP73" s="4">
        <f>+VLOOKUP(AP$3,Provisiones!$C$38:$CV$76,Costo_provisiones!$B73,0)</f>
        <v>0</v>
      </c>
      <c r="AQ73" s="4">
        <f>+VLOOKUP(AQ$3,Provisiones!$C$38:$CV$76,Costo_provisiones!$B73,0)</f>
        <v>14.130060217145004</v>
      </c>
      <c r="AR73" s="4">
        <f>+VLOOKUP(AR$3,Provisiones!$C$38:$CV$76,Costo_provisiones!$B73,0)</f>
        <v>5.7121681943867753</v>
      </c>
      <c r="AS73" s="4">
        <f>+VLOOKUP(AS$3,Provisiones!$C$38:$CV$76,Costo_provisiones!$B73,0)</f>
        <v>2.742758001439547</v>
      </c>
      <c r="AT73" s="4">
        <f>+VLOOKUP(AT$3,Provisiones!$C$38:$CV$76,Costo_provisiones!$B73,0)</f>
        <v>5.5744481427717751</v>
      </c>
      <c r="AU73" s="4">
        <f>+VLOOKUP(AU$3,Provisiones!$C$38:$CV$76,Costo_provisiones!$B73,0)</f>
        <v>2.1551614857850661</v>
      </c>
      <c r="AV73" s="4">
        <v>5.1646174152134199</v>
      </c>
      <c r="AW73" s="4">
        <f>+VLOOKUP(AW$3,Provisiones!$C$38:$CV$76,Costo_provisiones!$B73,0)</f>
        <v>2.4749268447572361</v>
      </c>
      <c r="AX73" s="4">
        <f>+VLOOKUP(AX$3,Provisiones!$C$38:$CV$76,Costo_provisiones!$B73,0)</f>
        <v>3.4632930850262942</v>
      </c>
      <c r="AY73" s="4">
        <f>+VLOOKUP(AY$3,Provisiones!$C$38:$CV$76,Costo_provisiones!$B73,0)</f>
        <v>2.7854015482791517</v>
      </c>
    </row>
    <row r="74" spans="2:51" ht="16.5" x14ac:dyDescent="0.3">
      <c r="B74">
        <v>72</v>
      </c>
      <c r="C74" s="3">
        <v>43039</v>
      </c>
      <c r="D74" s="4">
        <f>+VLOOKUP(D$3,Provisiones!$C$5:$CV$15,Costo_provisiones!$B74,FALSE)</f>
        <v>0.14703905702021519</v>
      </c>
      <c r="E74" s="4">
        <f>+VLOOKUP(E$3,Provisiones!$C$5:$CV$15,Costo_provisiones!$B74,FALSE)</f>
        <v>1.7973652108971685</v>
      </c>
      <c r="F74" s="4">
        <f>+VLOOKUP(F$3,Provisiones!$C$5:$CV$15,Costo_provisiones!$B74,FALSE)</f>
        <v>3.2137975167311565</v>
      </c>
      <c r="G74" s="4">
        <f>+VLOOKUP(G$3,Provisiones!$C$5:$CV$15,Costo_provisiones!$B74,FALSE)</f>
        <v>1.7345930764287858</v>
      </c>
      <c r="H74" s="4">
        <f>+VLOOKUP(H$3,Provisiones!$C$5:$CV$15,Costo_provisiones!$B74,FALSE)</f>
        <v>7.7657618406875406E-2</v>
      </c>
      <c r="I74" s="4">
        <f>+VLOOKUP(I$3,Provisiones!$C$5:$CV$15,Costo_provisiones!$B74,FALSE)</f>
        <v>-1.6854528452235902E-2</v>
      </c>
      <c r="J74" s="4">
        <f>+VLOOKUP(J$3,Provisiones!$C$5:$CV$15,Costo_provisiones!$B74,FALSE)</f>
        <v>3.0529885706392199</v>
      </c>
      <c r="K74" s="4">
        <f>+VLOOKUP(K$3,Provisiones!$C$5:$CV$15,Costo_provisiones!$B74,FALSE)</f>
        <v>1.3075027926232752</v>
      </c>
      <c r="L74" s="4">
        <f>+VLOOKUP(L$3,Provisiones!$C$5:$CV$15,Costo_provisiones!$B74,FALSE)</f>
        <v>1.5892568113619641</v>
      </c>
      <c r="M74" s="4">
        <f>+VLOOKUP(M$3,Provisiones!$C$5:$CV$15,Costo_provisiones!$B74,FALSE)</f>
        <v>1.8134092810304612</v>
      </c>
      <c r="N74" s="4">
        <f>+VLOOKUP(N$3,Provisiones!$C$38:$CV$76,Costo_provisiones!$B74,0)</f>
        <v>3.5500631775945362</v>
      </c>
      <c r="O74" s="4">
        <f>+VLOOKUP(O$3,Provisiones!$C$38:$CV$76,Costo_provisiones!$B74,0)</f>
        <v>1.0259442257771645</v>
      </c>
      <c r="P74" s="4">
        <f>+VLOOKUP(P$3,Provisiones!$C$38:$CV$76,Costo_provisiones!$B74,0)</f>
        <v>2.2671089947767196</v>
      </c>
      <c r="Q74" s="4">
        <f>+VLOOKUP(Q$3,Provisiones!$C$38:$CV$76,Costo_provisiones!$B74,0)</f>
        <v>4.8862417662086086</v>
      </c>
      <c r="R74" s="4">
        <f>+VLOOKUP(R$3,Provisiones!$C$38:$CV$76,Costo_provisiones!$B74,0)</f>
        <v>3.9772963343015983</v>
      </c>
      <c r="S74" s="4">
        <f>+VLOOKUP(S$3,Provisiones!$C$38:$CV$76,Costo_provisiones!$B74,0)</f>
        <v>0</v>
      </c>
      <c r="T74" s="4">
        <f>+VLOOKUP(T$3,Provisiones!$C$38:$CV$76,Costo_provisiones!$B74,0)</f>
        <v>0</v>
      </c>
      <c r="U74" s="4">
        <f>+VLOOKUP(U$3,Provisiones!$C$38:$CV$76,Costo_provisiones!$B74,0)</f>
        <v>0</v>
      </c>
      <c r="V74" s="4">
        <f>+VLOOKUP(V$3,Provisiones!$C$38:$CV$76,Costo_provisiones!$B74,0)</f>
        <v>0</v>
      </c>
      <c r="W74" s="4">
        <f>+VLOOKUP(W$3,Provisiones!$C$38:$CV$76,Costo_provisiones!$B74,0)</f>
        <v>0</v>
      </c>
      <c r="X74" s="4">
        <f>+VLOOKUP(X$3,Provisiones!$C$38:$CV$76,Costo_provisiones!$B74,0)</f>
        <v>0</v>
      </c>
      <c r="Y74" s="4">
        <f>+VLOOKUP(Y$3,Provisiones!$C$38:$CV$76,Costo_provisiones!$B74,0)</f>
        <v>0</v>
      </c>
      <c r="Z74" s="4">
        <f>+VLOOKUP(Z$3,Provisiones!$C$38:$CV$76,Costo_provisiones!$B74,0)</f>
        <v>0</v>
      </c>
      <c r="AA74" s="4">
        <f>+VLOOKUP(AA$3,Provisiones!$C$38:$CV$76,Costo_provisiones!$B74,0)</f>
        <v>0</v>
      </c>
      <c r="AB74" s="4">
        <f>+VLOOKUP(AB$3,Provisiones!$C$38:$CV$76,Costo_provisiones!$B74,0)</f>
        <v>1.8725319350444098</v>
      </c>
      <c r="AC74" s="4">
        <f>+VLOOKUP(AC$3,Provisiones!$C$38:$CV$76,Costo_provisiones!$B74,0)</f>
        <v>2.6162880396776793</v>
      </c>
      <c r="AD74" s="4">
        <f>+VLOOKUP(AD$3,Provisiones!$C$38:$CV$76,Costo_provisiones!$B74,0)</f>
        <v>2.3308720711360911</v>
      </c>
      <c r="AE74" s="4">
        <f>+VLOOKUP(AE$3,Provisiones!$C$38:$CV$76,Costo_provisiones!$B74,0)</f>
        <v>4.05638197359412</v>
      </c>
      <c r="AF74" s="4">
        <f>+VLOOKUP(AF$3,Provisiones!$C$38:$CV$76,Costo_provisiones!$B74,0)</f>
        <v>2.0180490171635821</v>
      </c>
      <c r="AG74" s="4">
        <f>+VLOOKUP(AG$3,Provisiones!$C$38:$CV$76,Costo_provisiones!$B74,0)</f>
        <v>3.8105196185039625</v>
      </c>
      <c r="AH74" s="4">
        <f>+VLOOKUP(AH$3,Provisiones!$C$38:$CV$76,Costo_provisiones!$B74,0)</f>
        <v>4.2509272593697007</v>
      </c>
      <c r="AI74" s="4">
        <f>+VLOOKUP(AI$3,Provisiones!$C$38:$CV$76,Costo_provisiones!$B74,0)</f>
        <v>6.258637733762809</v>
      </c>
      <c r="AJ74" s="4">
        <f>+VLOOKUP(AJ$3,Provisiones!$C$38:$CV$76,Costo_provisiones!$B74,0)</f>
        <v>6.9132755573447877</v>
      </c>
      <c r="AK74" s="4">
        <f>+VLOOKUP(AK$3,Provisiones!$C$38:$CV$76,Costo_provisiones!$B74,0)</f>
        <v>5.7898488992053503</v>
      </c>
      <c r="AL74" s="4">
        <f>+VLOOKUP(AL$3,Provisiones!$C$38:$CV$76,Costo_provisiones!$B74,0)</f>
        <v>4.9259009202109434</v>
      </c>
      <c r="AM74" s="4">
        <f>+VLOOKUP(AM$3,Provisiones!$C$38:$CV$76,Costo_provisiones!$B74,0)</f>
        <v>4.1068006624984461</v>
      </c>
      <c r="AN74" s="4">
        <f>+VLOOKUP(AN$3,Provisiones!$C$38:$CV$76,Costo_provisiones!$B74,0)</f>
        <v>5.7372582617053123</v>
      </c>
      <c r="AO74" s="4">
        <f>+VLOOKUP(AO$3,Provisiones!$C$38:$CV$76,Costo_provisiones!$B74,0)</f>
        <v>1.9368201609645994</v>
      </c>
      <c r="AP74" s="4">
        <f>+VLOOKUP(AP$3,Provisiones!$C$38:$CV$76,Costo_provisiones!$B74,0)</f>
        <v>0</v>
      </c>
      <c r="AQ74" s="4">
        <f>+VLOOKUP(AQ$3,Provisiones!$C$38:$CV$76,Costo_provisiones!$B74,0)</f>
        <v>13.690477244846488</v>
      </c>
      <c r="AR74" s="4">
        <f>+VLOOKUP(AR$3,Provisiones!$C$38:$CV$76,Costo_provisiones!$B74,0)</f>
        <v>6.0171711981256824</v>
      </c>
      <c r="AS74" s="4">
        <f>+VLOOKUP(AS$3,Provisiones!$C$38:$CV$76,Costo_provisiones!$B74,0)</f>
        <v>2.6930874264116142</v>
      </c>
      <c r="AT74" s="4">
        <f>+VLOOKUP(AT$3,Provisiones!$C$38:$CV$76,Costo_provisiones!$B74,0)</f>
        <v>5.6877760723593438</v>
      </c>
      <c r="AU74" s="4">
        <f>+VLOOKUP(AU$3,Provisiones!$C$38:$CV$76,Costo_provisiones!$B74,0)</f>
        <v>2.2289696782172546</v>
      </c>
      <c r="AV74" s="4">
        <v>5.2046024436104297</v>
      </c>
      <c r="AW74" s="4">
        <f>+VLOOKUP(AW$3,Provisiones!$C$38:$CV$76,Costo_provisiones!$B74,0)</f>
        <v>2.4926150499166457</v>
      </c>
      <c r="AX74" s="4">
        <f>+VLOOKUP(AX$3,Provisiones!$C$38:$CV$76,Costo_provisiones!$B74,0)</f>
        <v>3.7772214806763369</v>
      </c>
      <c r="AY74" s="4">
        <f>+VLOOKUP(AY$3,Provisiones!$C$38:$CV$76,Costo_provisiones!$B74,0)</f>
        <v>2.8469989113258181</v>
      </c>
    </row>
    <row r="75" spans="2:51" ht="16.5" x14ac:dyDescent="0.3">
      <c r="B75">
        <v>73</v>
      </c>
      <c r="C75" s="3">
        <v>43069</v>
      </c>
      <c r="D75" s="4">
        <f>+VLOOKUP(D$3,Provisiones!$C$5:$CV$15,Costo_provisiones!$B75,FALSE)</f>
        <v>0.18985432153034515</v>
      </c>
      <c r="E75" s="4">
        <f>+VLOOKUP(E$3,Provisiones!$C$5:$CV$15,Costo_provisiones!$B75,FALSE)</f>
        <v>1.7879544373609391</v>
      </c>
      <c r="F75" s="4">
        <f>+VLOOKUP(F$3,Provisiones!$C$5:$CV$15,Costo_provisiones!$B75,FALSE)</f>
        <v>3.2078774354779118</v>
      </c>
      <c r="G75" s="4">
        <f>+VLOOKUP(G$3,Provisiones!$C$5:$CV$15,Costo_provisiones!$B75,FALSE)</f>
        <v>1.6722719443918184</v>
      </c>
      <c r="H75" s="4">
        <f>+VLOOKUP(H$3,Provisiones!$C$5:$CV$15,Costo_provisiones!$B75,FALSE)</f>
        <v>3.3207045385768921E-2</v>
      </c>
      <c r="I75" s="4">
        <f>+VLOOKUP(I$3,Provisiones!$C$5:$CV$15,Costo_provisiones!$B75,FALSE)</f>
        <v>-5.6667654817607126E-2</v>
      </c>
      <c r="J75" s="4">
        <f>+VLOOKUP(J$3,Provisiones!$C$5:$CV$15,Costo_provisiones!$B75,FALSE)</f>
        <v>3.0618244756061648</v>
      </c>
      <c r="K75" s="4">
        <f>+VLOOKUP(K$3,Provisiones!$C$5:$CV$15,Costo_provisiones!$B75,FALSE)</f>
        <v>1.3327835463726738</v>
      </c>
      <c r="L75" s="4">
        <f>+VLOOKUP(L$3,Provisiones!$C$5:$CV$15,Costo_provisiones!$B75,FALSE)</f>
        <v>1.5685635263110933</v>
      </c>
      <c r="M75" s="4">
        <f>+VLOOKUP(M$3,Provisiones!$C$5:$CV$15,Costo_provisiones!$B75,FALSE)</f>
        <v>1.8355435531959248</v>
      </c>
      <c r="N75" s="4">
        <f>+VLOOKUP(N$3,Provisiones!$C$38:$CV$76,Costo_provisiones!$B75,0)</f>
        <v>3.4946111389608867</v>
      </c>
      <c r="O75" s="4">
        <f>+VLOOKUP(O$3,Provisiones!$C$38:$CV$76,Costo_provisiones!$B75,0)</f>
        <v>0.70524071606888672</v>
      </c>
      <c r="P75" s="4">
        <f>+VLOOKUP(P$3,Provisiones!$C$38:$CV$76,Costo_provisiones!$B75,0)</f>
        <v>2.4351725375209123</v>
      </c>
      <c r="Q75" s="4">
        <f>+VLOOKUP(Q$3,Provisiones!$C$38:$CV$76,Costo_provisiones!$B75,0)</f>
        <v>4.9287516950456789</v>
      </c>
      <c r="R75" s="4">
        <f>+VLOOKUP(R$3,Provisiones!$C$38:$CV$76,Costo_provisiones!$B75,0)</f>
        <v>3.8972608183684461</v>
      </c>
      <c r="S75" s="4">
        <f>+VLOOKUP(S$3,Provisiones!$C$38:$CV$76,Costo_provisiones!$B75,0)</f>
        <v>0</v>
      </c>
      <c r="T75" s="4">
        <f>+VLOOKUP(T$3,Provisiones!$C$38:$CV$76,Costo_provisiones!$B75,0)</f>
        <v>0</v>
      </c>
      <c r="U75" s="4">
        <f>+VLOOKUP(U$3,Provisiones!$C$38:$CV$76,Costo_provisiones!$B75,0)</f>
        <v>0</v>
      </c>
      <c r="V75" s="4">
        <f>+VLOOKUP(V$3,Provisiones!$C$38:$CV$76,Costo_provisiones!$B75,0)</f>
        <v>0</v>
      </c>
      <c r="W75" s="4">
        <f>+VLOOKUP(W$3,Provisiones!$C$38:$CV$76,Costo_provisiones!$B75,0)</f>
        <v>0</v>
      </c>
      <c r="X75" s="4">
        <f>+VLOOKUP(X$3,Provisiones!$C$38:$CV$76,Costo_provisiones!$B75,0)</f>
        <v>0</v>
      </c>
      <c r="Y75" s="4">
        <f>+VLOOKUP(Y$3,Provisiones!$C$38:$CV$76,Costo_provisiones!$B75,0)</f>
        <v>0</v>
      </c>
      <c r="Z75" s="4">
        <f>+VLOOKUP(Z$3,Provisiones!$C$38:$CV$76,Costo_provisiones!$B75,0)</f>
        <v>0</v>
      </c>
      <c r="AA75" s="4">
        <f>+VLOOKUP(AA$3,Provisiones!$C$38:$CV$76,Costo_provisiones!$B75,0)</f>
        <v>0</v>
      </c>
      <c r="AB75" s="4">
        <f>+VLOOKUP(AB$3,Provisiones!$C$38:$CV$76,Costo_provisiones!$B75,0)</f>
        <v>1.8975154380472647</v>
      </c>
      <c r="AC75" s="4">
        <f>+VLOOKUP(AC$3,Provisiones!$C$38:$CV$76,Costo_provisiones!$B75,0)</f>
        <v>2.7994876524153667</v>
      </c>
      <c r="AD75" s="4">
        <f>+VLOOKUP(AD$3,Provisiones!$C$38:$CV$76,Costo_provisiones!$B75,0)</f>
        <v>2.2618950077296667</v>
      </c>
      <c r="AE75" s="4">
        <f>+VLOOKUP(AE$3,Provisiones!$C$38:$CV$76,Costo_provisiones!$B75,0)</f>
        <v>4.2383150972213786</v>
      </c>
      <c r="AF75" s="4">
        <f>+VLOOKUP(AF$3,Provisiones!$C$38:$CV$76,Costo_provisiones!$B75,0)</f>
        <v>2.0570129373317347</v>
      </c>
      <c r="AG75" s="4">
        <f>+VLOOKUP(AG$3,Provisiones!$C$38:$CV$76,Costo_provisiones!$B75,0)</f>
        <v>3.6986837604241201</v>
      </c>
      <c r="AH75" s="4">
        <f>+VLOOKUP(AH$3,Provisiones!$C$38:$CV$76,Costo_provisiones!$B75,0)</f>
        <v>4.2398013026845192</v>
      </c>
      <c r="AI75" s="4">
        <f>+VLOOKUP(AI$3,Provisiones!$C$38:$CV$76,Costo_provisiones!$B75,0)</f>
        <v>5.8898110808609356</v>
      </c>
      <c r="AJ75" s="4">
        <f>+VLOOKUP(AJ$3,Provisiones!$C$38:$CV$76,Costo_provisiones!$B75,0)</f>
        <v>6.7890397382958971</v>
      </c>
      <c r="AK75" s="4">
        <f>+VLOOKUP(AK$3,Provisiones!$C$38:$CV$76,Costo_provisiones!$B75,0)</f>
        <v>5.5724182698927374</v>
      </c>
      <c r="AL75" s="4">
        <f>+VLOOKUP(AL$3,Provisiones!$C$38:$CV$76,Costo_provisiones!$B75,0)</f>
        <v>5.0035435752650539</v>
      </c>
      <c r="AM75" s="4">
        <f>+VLOOKUP(AM$3,Provisiones!$C$38:$CV$76,Costo_provisiones!$B75,0)</f>
        <v>4.2308460118598079</v>
      </c>
      <c r="AN75" s="4">
        <f>+VLOOKUP(AN$3,Provisiones!$C$38:$CV$76,Costo_provisiones!$B75,0)</f>
        <v>5.7714289029908983</v>
      </c>
      <c r="AO75" s="4">
        <f>+VLOOKUP(AO$3,Provisiones!$C$38:$CV$76,Costo_provisiones!$B75,0)</f>
        <v>1.9268844225147335</v>
      </c>
      <c r="AP75" s="4">
        <f>+VLOOKUP(AP$3,Provisiones!$C$38:$CV$76,Costo_provisiones!$B75,0)</f>
        <v>0</v>
      </c>
      <c r="AQ75" s="4">
        <f>+VLOOKUP(AQ$3,Provisiones!$C$38:$CV$76,Costo_provisiones!$B75,0)</f>
        <v>13.32476059289746</v>
      </c>
      <c r="AR75" s="4">
        <f>+VLOOKUP(AR$3,Provisiones!$C$38:$CV$76,Costo_provisiones!$B75,0)</f>
        <v>6.1482819704895917</v>
      </c>
      <c r="AS75" s="4">
        <f>+VLOOKUP(AS$3,Provisiones!$C$38:$CV$76,Costo_provisiones!$B75,0)</f>
        <v>2.681710342255061</v>
      </c>
      <c r="AT75" s="4">
        <f>+VLOOKUP(AT$3,Provisiones!$C$38:$CV$76,Costo_provisiones!$B75,0)</f>
        <v>5.5940999882377236</v>
      </c>
      <c r="AU75" s="4">
        <f>+VLOOKUP(AU$3,Provisiones!$C$38:$CV$76,Costo_provisiones!$B75,0)</f>
        <v>2.3068508903997103</v>
      </c>
      <c r="AV75" s="4">
        <v>5.3825250628891697</v>
      </c>
      <c r="AW75" s="4">
        <f>+VLOOKUP(AW$3,Provisiones!$C$38:$CV$76,Costo_provisiones!$B75,0)</f>
        <v>2.4855575742511884</v>
      </c>
      <c r="AX75" s="4">
        <f>+VLOOKUP(AX$3,Provisiones!$C$38:$CV$76,Costo_provisiones!$B75,0)</f>
        <v>4.0062155711424312</v>
      </c>
      <c r="AY75" s="4">
        <f>+VLOOKUP(AY$3,Provisiones!$C$38:$CV$76,Costo_provisiones!$B75,0)</f>
        <v>2.8003371686424217</v>
      </c>
    </row>
    <row r="76" spans="2:51" ht="16.5" x14ac:dyDescent="0.3">
      <c r="B76">
        <v>74</v>
      </c>
      <c r="C76" s="3">
        <v>43100</v>
      </c>
      <c r="D76" s="4">
        <f>+VLOOKUP(D$3,Provisiones!$C$5:$CV$15,Costo_provisiones!$B76,FALSE)</f>
        <v>0.19828172946137246</v>
      </c>
      <c r="E76" s="4">
        <f>+VLOOKUP(E$3,Provisiones!$C$5:$CV$15,Costo_provisiones!$B76,FALSE)</f>
        <v>1.7605766638972102</v>
      </c>
      <c r="F76" s="4">
        <f>+VLOOKUP(F$3,Provisiones!$C$5:$CV$15,Costo_provisiones!$B76,FALSE)</f>
        <v>3.2379820067245895</v>
      </c>
      <c r="G76" s="4">
        <f>+VLOOKUP(G$3,Provisiones!$C$5:$CV$15,Costo_provisiones!$B76,FALSE)</f>
        <v>1.8723239138192622</v>
      </c>
      <c r="H76" s="4">
        <f>+VLOOKUP(H$3,Provisiones!$C$5:$CV$15,Costo_provisiones!$B76,FALSE)</f>
        <v>0.1962505660697412</v>
      </c>
      <c r="I76" s="4">
        <f>+VLOOKUP(I$3,Provisiones!$C$5:$CV$15,Costo_provisiones!$B76,FALSE)</f>
        <v>0.29270344523676162</v>
      </c>
      <c r="J76" s="4">
        <f>+VLOOKUP(J$3,Provisiones!$C$5:$CV$15,Costo_provisiones!$B76,FALSE)</f>
        <v>3.0156218960132666</v>
      </c>
      <c r="K76" s="4">
        <f>+VLOOKUP(K$3,Provisiones!$C$5:$CV$15,Costo_provisiones!$B76,FALSE)</f>
        <v>1.083561349881438</v>
      </c>
      <c r="L76" s="4">
        <f>+VLOOKUP(L$3,Provisiones!$C$5:$CV$15,Costo_provisiones!$B76,FALSE)</f>
        <v>1.5110604727948955</v>
      </c>
      <c r="M76" s="4">
        <f>+VLOOKUP(M$3,Provisiones!$C$5:$CV$15,Costo_provisiones!$B76,FALSE)</f>
        <v>1.8507045218389546</v>
      </c>
      <c r="N76" s="4">
        <f>+VLOOKUP(N$3,Provisiones!$C$38:$CV$76,Costo_provisiones!$B76,0)</f>
        <v>3.4944654998874189</v>
      </c>
      <c r="O76" s="4">
        <f>+VLOOKUP(O$3,Provisiones!$C$38:$CV$76,Costo_provisiones!$B76,0)</f>
        <v>0</v>
      </c>
      <c r="P76" s="4">
        <f>+VLOOKUP(P$3,Provisiones!$C$38:$CV$76,Costo_provisiones!$B76,0)</f>
        <v>2.2546462356694832</v>
      </c>
      <c r="Q76" s="4">
        <f>+VLOOKUP(Q$3,Provisiones!$C$38:$CV$76,Costo_provisiones!$B76,0)</f>
        <v>4.4672984659957171</v>
      </c>
      <c r="R76" s="4">
        <f>+VLOOKUP(R$3,Provisiones!$C$38:$CV$76,Costo_provisiones!$B76,0)</f>
        <v>3.9603617064215064</v>
      </c>
      <c r="S76" s="4">
        <f>+VLOOKUP(S$3,Provisiones!$C$38:$CV$76,Costo_provisiones!$B76,0)</f>
        <v>0</v>
      </c>
      <c r="T76" s="4">
        <f>+VLOOKUP(T$3,Provisiones!$C$38:$CV$76,Costo_provisiones!$B76,0)</f>
        <v>0</v>
      </c>
      <c r="U76" s="4">
        <f>+VLOOKUP(U$3,Provisiones!$C$38:$CV$76,Costo_provisiones!$B76,0)</f>
        <v>0</v>
      </c>
      <c r="V76" s="4">
        <f>+VLOOKUP(V$3,Provisiones!$C$38:$CV$76,Costo_provisiones!$B76,0)</f>
        <v>0</v>
      </c>
      <c r="W76" s="4">
        <f>+VLOOKUP(W$3,Provisiones!$C$38:$CV$76,Costo_provisiones!$B76,0)</f>
        <v>0</v>
      </c>
      <c r="X76" s="4">
        <f>+VLOOKUP(X$3,Provisiones!$C$38:$CV$76,Costo_provisiones!$B76,0)</f>
        <v>0</v>
      </c>
      <c r="Y76" s="4">
        <f>+VLOOKUP(Y$3,Provisiones!$C$38:$CV$76,Costo_provisiones!$B76,0)</f>
        <v>0</v>
      </c>
      <c r="Z76" s="4">
        <f>+VLOOKUP(Z$3,Provisiones!$C$38:$CV$76,Costo_provisiones!$B76,0)</f>
        <v>0</v>
      </c>
      <c r="AA76" s="4">
        <f>+VLOOKUP(AA$3,Provisiones!$C$38:$CV$76,Costo_provisiones!$B76,0)</f>
        <v>0</v>
      </c>
      <c r="AB76" s="4">
        <f>+VLOOKUP(AB$3,Provisiones!$C$38:$CV$76,Costo_provisiones!$B76,0)</f>
        <v>2.0398188940139974</v>
      </c>
      <c r="AC76" s="4">
        <f>+VLOOKUP(AC$3,Provisiones!$C$38:$CV$76,Costo_provisiones!$B76,0)</f>
        <v>2.8432996079440032</v>
      </c>
      <c r="AD76" s="4">
        <f>+VLOOKUP(AD$3,Provisiones!$C$38:$CV$76,Costo_provisiones!$B76,0)</f>
        <v>2.4557291550190019</v>
      </c>
      <c r="AE76" s="4">
        <f>+VLOOKUP(AE$3,Provisiones!$C$38:$CV$76,Costo_provisiones!$B76,0)</f>
        <v>4.9853906923746694</v>
      </c>
      <c r="AF76" s="4">
        <f>+VLOOKUP(AF$3,Provisiones!$C$38:$CV$76,Costo_provisiones!$B76,0)</f>
        <v>1.9507604569492072</v>
      </c>
      <c r="AG76" s="4">
        <f>+VLOOKUP(AG$3,Provisiones!$C$38:$CV$76,Costo_provisiones!$B76,0)</f>
        <v>3.3933763519439624</v>
      </c>
      <c r="AH76" s="4">
        <f>+VLOOKUP(AH$3,Provisiones!$C$38:$CV$76,Costo_provisiones!$B76,0)</f>
        <v>3.9603189739340516</v>
      </c>
      <c r="AI76" s="4">
        <f>+VLOOKUP(AI$3,Provisiones!$C$38:$CV$76,Costo_provisiones!$B76,0)</f>
        <v>5.4706551470328044</v>
      </c>
      <c r="AJ76" s="4">
        <f>+VLOOKUP(AJ$3,Provisiones!$C$38:$CV$76,Costo_provisiones!$B76,0)</f>
        <v>6.0477400534700747</v>
      </c>
      <c r="AK76" s="4">
        <f>+VLOOKUP(AK$3,Provisiones!$C$38:$CV$76,Costo_provisiones!$B76,0)</f>
        <v>5.8227289208040798</v>
      </c>
      <c r="AL76" s="4">
        <f>+VLOOKUP(AL$3,Provisiones!$C$38:$CV$76,Costo_provisiones!$B76,0)</f>
        <v>5.1798229381167449</v>
      </c>
      <c r="AM76" s="4">
        <f>+VLOOKUP(AM$3,Provisiones!$C$38:$CV$76,Costo_provisiones!$B76,0)</f>
        <v>4.3627907751275448</v>
      </c>
      <c r="AN76" s="4">
        <f>+VLOOKUP(AN$3,Provisiones!$C$38:$CV$76,Costo_provisiones!$B76,0)</f>
        <v>5.7554947201919653</v>
      </c>
      <c r="AO76" s="4">
        <f>+VLOOKUP(AO$3,Provisiones!$C$38:$CV$76,Costo_provisiones!$B76,0)</f>
        <v>2.1418879984904797</v>
      </c>
      <c r="AP76" s="4">
        <f>+VLOOKUP(AP$3,Provisiones!$C$38:$CV$76,Costo_provisiones!$B76,0)</f>
        <v>0</v>
      </c>
      <c r="AQ76" s="4">
        <f>+VLOOKUP(AQ$3,Provisiones!$C$38:$CV$76,Costo_provisiones!$B76,0)</f>
        <v>12.452044647529794</v>
      </c>
      <c r="AR76" s="4">
        <f>+VLOOKUP(AR$3,Provisiones!$C$38:$CV$76,Costo_provisiones!$B76,0)</f>
        <v>6.3510029605898479</v>
      </c>
      <c r="AS76" s="4">
        <f>+VLOOKUP(AS$3,Provisiones!$C$38:$CV$76,Costo_provisiones!$B76,0)</f>
        <v>2.5506857597065444</v>
      </c>
      <c r="AT76" s="4">
        <f>+VLOOKUP(AT$3,Provisiones!$C$38:$CV$76,Costo_provisiones!$B76,0)</f>
        <v>5.6971205364931592</v>
      </c>
      <c r="AU76" s="4">
        <f>+VLOOKUP(AU$3,Provisiones!$C$38:$CV$76,Costo_provisiones!$B76,0)</f>
        <v>2.3983312827659198</v>
      </c>
      <c r="AV76" s="4">
        <v>4.7617188424872996</v>
      </c>
      <c r="AW76" s="4">
        <f>+VLOOKUP(AW$3,Provisiones!$C$38:$CV$76,Costo_provisiones!$B76,0)</f>
        <v>2.6382762174734831</v>
      </c>
      <c r="AX76" s="4">
        <f>+VLOOKUP(AX$3,Provisiones!$C$38:$CV$76,Costo_provisiones!$B76,0)</f>
        <v>4.7670782445481947</v>
      </c>
      <c r="AY76" s="4">
        <f>+VLOOKUP(AY$3,Provisiones!$C$38:$CV$76,Costo_provisiones!$B76,0)</f>
        <v>2.9067057509853904</v>
      </c>
    </row>
    <row r="77" spans="2:51" ht="16.5" x14ac:dyDescent="0.3">
      <c r="B77">
        <v>75</v>
      </c>
      <c r="C77" s="3">
        <v>43131</v>
      </c>
      <c r="D77" s="4">
        <f>+VLOOKUP(D$3,Provisiones!$C$5:$CV$15,Costo_provisiones!$B77,FALSE)</f>
        <v>0.22631310528569193</v>
      </c>
      <c r="E77" s="4">
        <f>+VLOOKUP(E$3,Provisiones!$C$5:$CV$15,Costo_provisiones!$B77,FALSE)</f>
        <v>1.7456765259467779</v>
      </c>
      <c r="F77" s="4">
        <f>+VLOOKUP(F$3,Provisiones!$C$5:$CV$15,Costo_provisiones!$B77,FALSE)</f>
        <v>3.2359796681399406</v>
      </c>
      <c r="G77" s="4">
        <f>+VLOOKUP(G$3,Provisiones!$C$5:$CV$15,Costo_provisiones!$B77,FALSE)</f>
        <v>1.8807539310359338</v>
      </c>
      <c r="H77" s="4">
        <f>+VLOOKUP(H$3,Provisiones!$C$5:$CV$15,Costo_provisiones!$B77,FALSE)</f>
        <v>0.17129505222237282</v>
      </c>
      <c r="I77" s="4">
        <f>+VLOOKUP(I$3,Provisiones!$C$5:$CV$15,Costo_provisiones!$B77,FALSE)</f>
        <v>0.3125339412846368</v>
      </c>
      <c r="J77" s="4">
        <f>+VLOOKUP(J$3,Provisiones!$C$5:$CV$15,Costo_provisiones!$B77,FALSE)</f>
        <v>3.3257270353425774</v>
      </c>
      <c r="K77" s="4">
        <f>+VLOOKUP(K$3,Provisiones!$C$5:$CV$15,Costo_provisiones!$B77,FALSE)</f>
        <v>1.0656985653228388</v>
      </c>
      <c r="L77" s="4">
        <f>+VLOOKUP(L$3,Provisiones!$C$5:$CV$15,Costo_provisiones!$B77,FALSE)</f>
        <v>1.5986506962588978</v>
      </c>
      <c r="M77" s="4">
        <f>+VLOOKUP(M$3,Provisiones!$C$5:$CV$15,Costo_provisiones!$B77,FALSE)</f>
        <v>1.8895793021817167</v>
      </c>
      <c r="N77" s="4">
        <f>+VLOOKUP(N$3,Provisiones!$C$38:$CV$76,Costo_provisiones!$B77,0)</f>
        <v>3.5119756400326336</v>
      </c>
      <c r="O77" s="4">
        <f>+VLOOKUP(O$3,Provisiones!$C$38:$CV$76,Costo_provisiones!$B77,0)</f>
        <v>-0.42415651147752909</v>
      </c>
      <c r="P77" s="4">
        <f>+VLOOKUP(P$3,Provisiones!$C$38:$CV$76,Costo_provisiones!$B77,0)</f>
        <v>2.332147744822795</v>
      </c>
      <c r="Q77" s="4">
        <f>+VLOOKUP(Q$3,Provisiones!$C$38:$CV$76,Costo_provisiones!$B77,0)</f>
        <v>4.4281317781364162</v>
      </c>
      <c r="R77" s="4">
        <f>+VLOOKUP(R$3,Provisiones!$C$38:$CV$76,Costo_provisiones!$B77,0)</f>
        <v>4.0367064894923113</v>
      </c>
      <c r="S77" s="4">
        <f>+VLOOKUP(S$3,Provisiones!$C$38:$CV$76,Costo_provisiones!$B77,0)</f>
        <v>0</v>
      </c>
      <c r="T77" s="4">
        <f>+VLOOKUP(T$3,Provisiones!$C$38:$CV$76,Costo_provisiones!$B77,0)</f>
        <v>0</v>
      </c>
      <c r="U77" s="4">
        <f>+VLOOKUP(U$3,Provisiones!$C$38:$CV$76,Costo_provisiones!$B77,0)</f>
        <v>0</v>
      </c>
      <c r="V77" s="4">
        <f>+VLOOKUP(V$3,Provisiones!$C$38:$CV$76,Costo_provisiones!$B77,0)</f>
        <v>0</v>
      </c>
      <c r="W77" s="4">
        <f>+VLOOKUP(W$3,Provisiones!$C$38:$CV$76,Costo_provisiones!$B77,0)</f>
        <v>0</v>
      </c>
      <c r="X77" s="4">
        <f>+VLOOKUP(X$3,Provisiones!$C$38:$CV$76,Costo_provisiones!$B77,0)</f>
        <v>0</v>
      </c>
      <c r="Y77" s="4">
        <f>+VLOOKUP(Y$3,Provisiones!$C$38:$CV$76,Costo_provisiones!$B77,0)</f>
        <v>0</v>
      </c>
      <c r="Z77" s="4">
        <f>+VLOOKUP(Z$3,Provisiones!$C$38:$CV$76,Costo_provisiones!$B77,0)</f>
        <v>0</v>
      </c>
      <c r="AA77" s="4">
        <f>+VLOOKUP(AA$3,Provisiones!$C$38:$CV$76,Costo_provisiones!$B77,0)</f>
        <v>0</v>
      </c>
      <c r="AB77" s="4">
        <f>+VLOOKUP(AB$3,Provisiones!$C$38:$CV$76,Costo_provisiones!$B77,0)</f>
        <v>2.0363889577303294</v>
      </c>
      <c r="AC77" s="4">
        <f>+VLOOKUP(AC$3,Provisiones!$C$38:$CV$76,Costo_provisiones!$B77,0)</f>
        <v>2.9395346040202486</v>
      </c>
      <c r="AD77" s="4">
        <f>+VLOOKUP(AD$3,Provisiones!$C$38:$CV$76,Costo_provisiones!$B77,0)</f>
        <v>2.3694114149203749</v>
      </c>
      <c r="AE77" s="4">
        <f>+VLOOKUP(AE$3,Provisiones!$C$38:$CV$76,Costo_provisiones!$B77,0)</f>
        <v>5.2699204339425103</v>
      </c>
      <c r="AF77" s="4">
        <f>+VLOOKUP(AF$3,Provisiones!$C$38:$CV$76,Costo_provisiones!$B77,0)</f>
        <v>1.923203065481575</v>
      </c>
      <c r="AG77" s="4">
        <f>+VLOOKUP(AG$3,Provisiones!$C$38:$CV$76,Costo_provisiones!$B77,0)</f>
        <v>3.358508069195286</v>
      </c>
      <c r="AH77" s="4">
        <f>+VLOOKUP(AH$3,Provisiones!$C$38:$CV$76,Costo_provisiones!$B77,0)</f>
        <v>3.8311898149196972</v>
      </c>
      <c r="AI77" s="4">
        <f>+VLOOKUP(AI$3,Provisiones!$C$38:$CV$76,Costo_provisiones!$B77,0)</f>
        <v>5.069238076019877</v>
      </c>
      <c r="AJ77" s="4">
        <f>+VLOOKUP(AJ$3,Provisiones!$C$38:$CV$76,Costo_provisiones!$B77,0)</f>
        <v>5.495835966477185</v>
      </c>
      <c r="AK77" s="4">
        <f>+VLOOKUP(AK$3,Provisiones!$C$38:$CV$76,Costo_provisiones!$B77,0)</f>
        <v>5.4931549694838298</v>
      </c>
      <c r="AL77" s="4">
        <f>+VLOOKUP(AL$3,Provisiones!$C$38:$CV$76,Costo_provisiones!$B77,0)</f>
        <v>5.2263038414091145</v>
      </c>
      <c r="AM77" s="4">
        <f>+VLOOKUP(AM$3,Provisiones!$C$38:$CV$76,Costo_provisiones!$B77,0)</f>
        <v>4.4696182523365708</v>
      </c>
      <c r="AN77" s="4">
        <f>+VLOOKUP(AN$3,Provisiones!$C$38:$CV$76,Costo_provisiones!$B77,0)</f>
        <v>5.7691274135696418</v>
      </c>
      <c r="AO77" s="4">
        <f>+VLOOKUP(AO$3,Provisiones!$C$38:$CV$76,Costo_provisiones!$B77,0)</f>
        <v>2.2252266763189712</v>
      </c>
      <c r="AP77" s="4">
        <f>+VLOOKUP(AP$3,Provisiones!$C$38:$CV$76,Costo_provisiones!$B77,0)</f>
        <v>0</v>
      </c>
      <c r="AQ77" s="4">
        <f>+VLOOKUP(AQ$3,Provisiones!$C$38:$CV$76,Costo_provisiones!$B77,0)</f>
        <v>12.345998685687015</v>
      </c>
      <c r="AR77" s="4">
        <f>+VLOOKUP(AR$3,Provisiones!$C$38:$CV$76,Costo_provisiones!$B77,0)</f>
        <v>6.2871801002034031</v>
      </c>
      <c r="AS77" s="4">
        <f>+VLOOKUP(AS$3,Provisiones!$C$38:$CV$76,Costo_provisiones!$B77,0)</f>
        <v>2.4403669966093018</v>
      </c>
      <c r="AT77" s="4">
        <f>+VLOOKUP(AT$3,Provisiones!$C$38:$CV$76,Costo_provisiones!$B77,0)</f>
        <v>5.6823355802333015</v>
      </c>
      <c r="AU77" s="4">
        <f>+VLOOKUP(AU$3,Provisiones!$C$38:$CV$76,Costo_provisiones!$B77,0)</f>
        <v>2.4930326373412806</v>
      </c>
      <c r="AV77" s="4">
        <v>4.8371052679614497</v>
      </c>
      <c r="AW77" s="4">
        <f>+VLOOKUP(AW$3,Provisiones!$C$38:$CV$76,Costo_provisiones!$B77,0)</f>
        <v>2.6864970954884817</v>
      </c>
      <c r="AX77" s="4">
        <f>+VLOOKUP(AX$3,Provisiones!$C$38:$CV$76,Costo_provisiones!$B77,0)</f>
        <v>5.3966248987811163</v>
      </c>
      <c r="AY77" s="4">
        <f>+VLOOKUP(AY$3,Provisiones!$C$38:$CV$76,Costo_provisiones!$B77,0)</f>
        <v>2.8616302680224246</v>
      </c>
    </row>
    <row r="78" spans="2:51" ht="16.5" x14ac:dyDescent="0.3">
      <c r="B78">
        <v>76</v>
      </c>
      <c r="C78" s="3">
        <v>43159</v>
      </c>
      <c r="D78" s="4">
        <f>+VLOOKUP(D$3,Provisiones!$C$5:$CV$15,Costo_provisiones!$B78,FALSE)</f>
        <v>0.2356403699664375</v>
      </c>
      <c r="E78" s="4">
        <f>+VLOOKUP(E$3,Provisiones!$C$5:$CV$15,Costo_provisiones!$B78,FALSE)</f>
        <v>1.7450184979293757</v>
      </c>
      <c r="F78" s="4">
        <f>+VLOOKUP(F$3,Provisiones!$C$5:$CV$15,Costo_provisiones!$B78,FALSE)</f>
        <v>3.2664078315388867</v>
      </c>
      <c r="G78" s="4">
        <f>+VLOOKUP(G$3,Provisiones!$C$5:$CV$15,Costo_provisiones!$B78,FALSE)</f>
        <v>1.8390107458999678</v>
      </c>
      <c r="H78" s="4">
        <f>+VLOOKUP(H$3,Provisiones!$C$5:$CV$15,Costo_provisiones!$B78,FALSE)</f>
        <v>0.14658059559774816</v>
      </c>
      <c r="I78" s="4">
        <f>+VLOOKUP(I$3,Provisiones!$C$5:$CV$15,Costo_provisiones!$B78,FALSE)</f>
        <v>0.28295239851968118</v>
      </c>
      <c r="J78" s="4">
        <f>+VLOOKUP(J$3,Provisiones!$C$5:$CV$15,Costo_provisiones!$B78,FALSE)</f>
        <v>3.2817076950654078</v>
      </c>
      <c r="K78" s="4">
        <f>+VLOOKUP(K$3,Provisiones!$C$5:$CV$15,Costo_provisiones!$B78,FALSE)</f>
        <v>1.1236341909315859</v>
      </c>
      <c r="L78" s="4">
        <f>+VLOOKUP(L$3,Provisiones!$C$5:$CV$15,Costo_provisiones!$B78,FALSE)</f>
        <v>1.6020093168668013</v>
      </c>
      <c r="M78" s="4">
        <f>+VLOOKUP(M$3,Provisiones!$C$5:$CV$15,Costo_provisiones!$B78,FALSE)</f>
        <v>1.8700810955769296</v>
      </c>
      <c r="N78" s="4">
        <f>+VLOOKUP(N$3,Provisiones!$C$38:$CV$76,Costo_provisiones!$B78,0)</f>
        <v>3.4768198932598304</v>
      </c>
      <c r="O78" s="4">
        <f>+VLOOKUP(O$3,Provisiones!$C$38:$CV$76,Costo_provisiones!$B78,0)</f>
        <v>-0.79136753608694443</v>
      </c>
      <c r="P78" s="4">
        <f>+VLOOKUP(P$3,Provisiones!$C$38:$CV$76,Costo_provisiones!$B78,0)</f>
        <v>2.3688751751170729</v>
      </c>
      <c r="Q78" s="4">
        <f>+VLOOKUP(Q$3,Provisiones!$C$38:$CV$76,Costo_provisiones!$B78,0)</f>
        <v>4.3905462137458331</v>
      </c>
      <c r="R78" s="4">
        <f>+VLOOKUP(R$3,Provisiones!$C$38:$CV$76,Costo_provisiones!$B78,0)</f>
        <v>4.1311595692344971</v>
      </c>
      <c r="S78" s="4">
        <f>+VLOOKUP(S$3,Provisiones!$C$38:$CV$76,Costo_provisiones!$B78,0)</f>
        <v>0</v>
      </c>
      <c r="T78" s="4">
        <f>+VLOOKUP(T$3,Provisiones!$C$38:$CV$76,Costo_provisiones!$B78,0)</f>
        <v>0</v>
      </c>
      <c r="U78" s="4">
        <f>+VLOOKUP(U$3,Provisiones!$C$38:$CV$76,Costo_provisiones!$B78,0)</f>
        <v>0</v>
      </c>
      <c r="V78" s="4">
        <f>+VLOOKUP(V$3,Provisiones!$C$38:$CV$76,Costo_provisiones!$B78,0)</f>
        <v>0</v>
      </c>
      <c r="W78" s="4">
        <f>+VLOOKUP(W$3,Provisiones!$C$38:$CV$76,Costo_provisiones!$B78,0)</f>
        <v>0</v>
      </c>
      <c r="X78" s="4">
        <f>+VLOOKUP(X$3,Provisiones!$C$38:$CV$76,Costo_provisiones!$B78,0)</f>
        <v>0</v>
      </c>
      <c r="Y78" s="4">
        <f>+VLOOKUP(Y$3,Provisiones!$C$38:$CV$76,Costo_provisiones!$B78,0)</f>
        <v>0</v>
      </c>
      <c r="Z78" s="4">
        <f>+VLOOKUP(Z$3,Provisiones!$C$38:$CV$76,Costo_provisiones!$B78,0)</f>
        <v>0</v>
      </c>
      <c r="AA78" s="4">
        <f>+VLOOKUP(AA$3,Provisiones!$C$38:$CV$76,Costo_provisiones!$B78,0)</f>
        <v>0</v>
      </c>
      <c r="AB78" s="4">
        <f>+VLOOKUP(AB$3,Provisiones!$C$38:$CV$76,Costo_provisiones!$B78,0)</f>
        <v>2.0525286810802146</v>
      </c>
      <c r="AC78" s="4">
        <f>+VLOOKUP(AC$3,Provisiones!$C$38:$CV$76,Costo_provisiones!$B78,0)</f>
        <v>3.0169231038700022</v>
      </c>
      <c r="AD78" s="4">
        <f>+VLOOKUP(AD$3,Provisiones!$C$38:$CV$76,Costo_provisiones!$B78,0)</f>
        <v>2.4382037262203942</v>
      </c>
      <c r="AE78" s="4">
        <f>+VLOOKUP(AE$3,Provisiones!$C$38:$CV$76,Costo_provisiones!$B78,0)</f>
        <v>5.1357343494053991</v>
      </c>
      <c r="AF78" s="4">
        <f>+VLOOKUP(AF$3,Provisiones!$C$38:$CV$76,Costo_provisiones!$B78,0)</f>
        <v>1.8916594886459268</v>
      </c>
      <c r="AG78" s="4">
        <f>+VLOOKUP(AG$3,Provisiones!$C$38:$CV$76,Costo_provisiones!$B78,0)</f>
        <v>3.4462689106098203</v>
      </c>
      <c r="AH78" s="4">
        <f>+VLOOKUP(AH$3,Provisiones!$C$38:$CV$76,Costo_provisiones!$B78,0)</f>
        <v>3.8669847332794127</v>
      </c>
      <c r="AI78" s="4">
        <f>+VLOOKUP(AI$3,Provisiones!$C$38:$CV$76,Costo_provisiones!$B78,0)</f>
        <v>4.8646345592978086</v>
      </c>
      <c r="AJ78" s="4">
        <f>+VLOOKUP(AJ$3,Provisiones!$C$38:$CV$76,Costo_provisiones!$B78,0)</f>
        <v>5.3598051357131791</v>
      </c>
      <c r="AK78" s="4">
        <f>+VLOOKUP(AK$3,Provisiones!$C$38:$CV$76,Costo_provisiones!$B78,0)</f>
        <v>5.2199124168890974</v>
      </c>
      <c r="AL78" s="4">
        <f>+VLOOKUP(AL$3,Provisiones!$C$38:$CV$76,Costo_provisiones!$B78,0)</f>
        <v>5.2119338005503799</v>
      </c>
      <c r="AM78" s="4">
        <f>+VLOOKUP(AM$3,Provisiones!$C$38:$CV$76,Costo_provisiones!$B78,0)</f>
        <v>4.2912758664665773</v>
      </c>
      <c r="AN78" s="4">
        <f>+VLOOKUP(AN$3,Provisiones!$C$38:$CV$76,Costo_provisiones!$B78,0)</f>
        <v>5.7120116385298259</v>
      </c>
      <c r="AO78" s="4">
        <f>+VLOOKUP(AO$3,Provisiones!$C$38:$CV$76,Costo_provisiones!$B78,0)</f>
        <v>2.2830925792921732</v>
      </c>
      <c r="AP78" s="4">
        <f>+VLOOKUP(AP$3,Provisiones!$C$38:$CV$76,Costo_provisiones!$B78,0)</f>
        <v>0</v>
      </c>
      <c r="AQ78" s="4">
        <f>+VLOOKUP(AQ$3,Provisiones!$C$38:$CV$76,Costo_provisiones!$B78,0)</f>
        <v>12.222996305974107</v>
      </c>
      <c r="AR78" s="4">
        <f>+VLOOKUP(AR$3,Provisiones!$C$38:$CV$76,Costo_provisiones!$B78,0)</f>
        <v>6.3184718237991158</v>
      </c>
      <c r="AS78" s="4">
        <f>+VLOOKUP(AS$3,Provisiones!$C$38:$CV$76,Costo_provisiones!$B78,0)</f>
        <v>2.3163063536367456</v>
      </c>
      <c r="AT78" s="4">
        <f>+VLOOKUP(AT$3,Provisiones!$C$38:$CV$76,Costo_provisiones!$B78,0)</f>
        <v>5.7603497189401054</v>
      </c>
      <c r="AU78" s="4">
        <f>+VLOOKUP(AU$3,Provisiones!$C$38:$CV$76,Costo_provisiones!$B78,0)</f>
        <v>2.5869950529205292</v>
      </c>
      <c r="AV78" s="4">
        <v>4.8667655120919298</v>
      </c>
      <c r="AW78" s="4">
        <f>+VLOOKUP(AW$3,Provisiones!$C$38:$CV$76,Costo_provisiones!$B78,0)</f>
        <v>2.7102688687918377</v>
      </c>
      <c r="AX78" s="4">
        <f>+VLOOKUP(AX$3,Provisiones!$C$38:$CV$76,Costo_provisiones!$B78,0)</f>
        <v>5.7770562544589721</v>
      </c>
      <c r="AY78" s="4">
        <f>+VLOOKUP(AY$3,Provisiones!$C$38:$CV$76,Costo_provisiones!$B78,0)</f>
        <v>2.8952289507669362</v>
      </c>
    </row>
    <row r="79" spans="2:51" ht="16.5" x14ac:dyDescent="0.3">
      <c r="B79">
        <v>77</v>
      </c>
      <c r="C79" s="3">
        <v>43190</v>
      </c>
      <c r="D79" s="4">
        <f>+VLOOKUP(D$3,Provisiones!$C$5:$CV$15,Costo_provisiones!$B79,FALSE)</f>
        <v>0.16679188904274478</v>
      </c>
      <c r="E79" s="4">
        <f>+VLOOKUP(E$3,Provisiones!$C$5:$CV$15,Costo_provisiones!$B79,FALSE)</f>
        <v>1.7562881776363881</v>
      </c>
      <c r="F79" s="4">
        <f>+VLOOKUP(F$3,Provisiones!$C$5:$CV$15,Costo_provisiones!$B79,FALSE)</f>
        <v>3.0803728331422144</v>
      </c>
      <c r="G79" s="4">
        <f>+VLOOKUP(G$3,Provisiones!$C$5:$CV$15,Costo_provisiones!$B79,FALSE)</f>
        <v>1.8471440378507411</v>
      </c>
      <c r="H79" s="4">
        <f>+VLOOKUP(H$3,Provisiones!$C$5:$CV$15,Costo_provisiones!$B79,FALSE)</f>
        <v>4.2356564248194485E-2</v>
      </c>
      <c r="I79" s="4">
        <f>+VLOOKUP(I$3,Provisiones!$C$5:$CV$15,Costo_provisiones!$B79,FALSE)</f>
        <v>0.27325999245902532</v>
      </c>
      <c r="J79" s="4">
        <f>+VLOOKUP(J$3,Provisiones!$C$5:$CV$15,Costo_provisiones!$B79,FALSE)</f>
        <v>3.2369264808256357</v>
      </c>
      <c r="K79" s="4">
        <f>+VLOOKUP(K$3,Provisiones!$C$5:$CV$15,Costo_provisiones!$B79,FALSE)</f>
        <v>1.1463111968230335</v>
      </c>
      <c r="L79" s="4">
        <f>+VLOOKUP(L$3,Provisiones!$C$5:$CV$15,Costo_provisiones!$B79,FALSE)</f>
        <v>1.5456268057339886</v>
      </c>
      <c r="M79" s="4">
        <f>+VLOOKUP(M$3,Provisiones!$C$5:$CV$15,Costo_provisiones!$B79,FALSE)</f>
        <v>1.8256501905932587</v>
      </c>
      <c r="N79" s="4">
        <f>+VLOOKUP(N$3,Provisiones!$C$38:$CV$76,Costo_provisiones!$B79,0)</f>
        <v>3.3427954240221753</v>
      </c>
      <c r="O79" s="4">
        <f>+VLOOKUP(O$3,Provisiones!$C$38:$CV$76,Costo_provisiones!$B79,0)</f>
        <v>-1.1111892206538978</v>
      </c>
      <c r="P79" s="4">
        <f>+VLOOKUP(P$3,Provisiones!$C$38:$CV$76,Costo_provisiones!$B79,0)</f>
        <v>2.4003262106946761</v>
      </c>
      <c r="Q79" s="4">
        <f>+VLOOKUP(Q$3,Provisiones!$C$38:$CV$76,Costo_provisiones!$B79,0)</f>
        <v>4.3952794570327827</v>
      </c>
      <c r="R79" s="4">
        <f>+VLOOKUP(R$3,Provisiones!$C$38:$CV$76,Costo_provisiones!$B79,0)</f>
        <v>4.0772987768803644</v>
      </c>
      <c r="S79" s="4">
        <f>+VLOOKUP(S$3,Provisiones!$C$38:$CV$76,Costo_provisiones!$B79,0)</f>
        <v>0</v>
      </c>
      <c r="T79" s="4">
        <f>+VLOOKUP(T$3,Provisiones!$C$38:$CV$76,Costo_provisiones!$B79,0)</f>
        <v>0</v>
      </c>
      <c r="U79" s="4">
        <f>+VLOOKUP(U$3,Provisiones!$C$38:$CV$76,Costo_provisiones!$B79,0)</f>
        <v>0</v>
      </c>
      <c r="V79" s="4">
        <f>+VLOOKUP(V$3,Provisiones!$C$38:$CV$76,Costo_provisiones!$B79,0)</f>
        <v>0</v>
      </c>
      <c r="W79" s="4">
        <f>+VLOOKUP(W$3,Provisiones!$C$38:$CV$76,Costo_provisiones!$B79,0)</f>
        <v>0</v>
      </c>
      <c r="X79" s="4">
        <f>+VLOOKUP(X$3,Provisiones!$C$38:$CV$76,Costo_provisiones!$B79,0)</f>
        <v>0</v>
      </c>
      <c r="Y79" s="4">
        <f>+VLOOKUP(Y$3,Provisiones!$C$38:$CV$76,Costo_provisiones!$B79,0)</f>
        <v>0</v>
      </c>
      <c r="Z79" s="4">
        <f>+VLOOKUP(Z$3,Provisiones!$C$38:$CV$76,Costo_provisiones!$B79,0)</f>
        <v>0</v>
      </c>
      <c r="AA79" s="4">
        <f>+VLOOKUP(AA$3,Provisiones!$C$38:$CV$76,Costo_provisiones!$B79,0)</f>
        <v>0</v>
      </c>
      <c r="AB79" s="4">
        <f>+VLOOKUP(AB$3,Provisiones!$C$38:$CV$76,Costo_provisiones!$B79,0)</f>
        <v>2.1749765402716488</v>
      </c>
      <c r="AC79" s="4">
        <f>+VLOOKUP(AC$3,Provisiones!$C$38:$CV$76,Costo_provisiones!$B79,0)</f>
        <v>3.1596227163941069</v>
      </c>
      <c r="AD79" s="4">
        <f>+VLOOKUP(AD$3,Provisiones!$C$38:$CV$76,Costo_provisiones!$B79,0)</f>
        <v>2.4094925845414967</v>
      </c>
      <c r="AE79" s="4">
        <f>+VLOOKUP(AE$3,Provisiones!$C$38:$CV$76,Costo_provisiones!$B79,0)</f>
        <v>5.2015516205482788</v>
      </c>
      <c r="AF79" s="4">
        <f>+VLOOKUP(AF$3,Provisiones!$C$38:$CV$76,Costo_provisiones!$B79,0)</f>
        <v>1.9573885123467316</v>
      </c>
      <c r="AG79" s="4">
        <f>+VLOOKUP(AG$3,Provisiones!$C$38:$CV$76,Costo_provisiones!$B79,0)</f>
        <v>3.5061233079244016</v>
      </c>
      <c r="AH79" s="4">
        <f>+VLOOKUP(AH$3,Provisiones!$C$38:$CV$76,Costo_provisiones!$B79,0)</f>
        <v>3.8466075808846227</v>
      </c>
      <c r="AI79" s="4">
        <f>+VLOOKUP(AI$3,Provisiones!$C$38:$CV$76,Costo_provisiones!$B79,0)</f>
        <v>4.9743440193493331</v>
      </c>
      <c r="AJ79" s="4">
        <f>+VLOOKUP(AJ$3,Provisiones!$C$38:$CV$76,Costo_provisiones!$B79,0)</f>
        <v>5.4331644408605584</v>
      </c>
      <c r="AK79" s="4">
        <f>+VLOOKUP(AK$3,Provisiones!$C$38:$CV$76,Costo_provisiones!$B79,0)</f>
        <v>4.9016326697926438</v>
      </c>
      <c r="AL79" s="4">
        <f>+VLOOKUP(AL$3,Provisiones!$C$38:$CV$76,Costo_provisiones!$B79,0)</f>
        <v>5.0031118894644306</v>
      </c>
      <c r="AM79" s="4">
        <f>+VLOOKUP(AM$3,Provisiones!$C$38:$CV$76,Costo_provisiones!$B79,0)</f>
        <v>4.2863662154571056</v>
      </c>
      <c r="AN79" s="4">
        <f>+VLOOKUP(AN$3,Provisiones!$C$38:$CV$76,Costo_provisiones!$B79,0)</f>
        <v>5.560567589773167</v>
      </c>
      <c r="AO79" s="4">
        <f>+VLOOKUP(AO$3,Provisiones!$C$38:$CV$76,Costo_provisiones!$B79,0)</f>
        <v>2.7109037944763976</v>
      </c>
      <c r="AP79" s="4">
        <f>+VLOOKUP(AP$3,Provisiones!$C$38:$CV$76,Costo_provisiones!$B79,0)</f>
        <v>0</v>
      </c>
      <c r="AQ79" s="4">
        <f>+VLOOKUP(AQ$3,Provisiones!$C$38:$CV$76,Costo_provisiones!$B79,0)</f>
        <v>12.193807971380915</v>
      </c>
      <c r="AR79" s="4">
        <f>+VLOOKUP(AR$3,Provisiones!$C$38:$CV$76,Costo_provisiones!$B79,0)</f>
        <v>6.3065083489989835</v>
      </c>
      <c r="AS79" s="4">
        <f>+VLOOKUP(AS$3,Provisiones!$C$38:$CV$76,Costo_provisiones!$B79,0)</f>
        <v>2.1736384432915261</v>
      </c>
      <c r="AT79" s="4">
        <f>+VLOOKUP(AT$3,Provisiones!$C$38:$CV$76,Costo_provisiones!$B79,0)</f>
        <v>5.8842708965803503</v>
      </c>
      <c r="AU79" s="4">
        <f>+VLOOKUP(AU$3,Provisiones!$C$38:$CV$76,Costo_provisiones!$B79,0)</f>
        <v>2.6424029981817467</v>
      </c>
      <c r="AV79" s="4">
        <v>5.2967825332094201</v>
      </c>
      <c r="AW79" s="4">
        <f>+VLOOKUP(AW$3,Provisiones!$C$38:$CV$76,Costo_provisiones!$B79,0)</f>
        <v>2.7055206413579098</v>
      </c>
      <c r="AX79" s="4">
        <f>+VLOOKUP(AX$3,Provisiones!$C$38:$CV$76,Costo_provisiones!$B79,0)</f>
        <v>6.477718679437956</v>
      </c>
      <c r="AY79" s="4">
        <f>+VLOOKUP(AY$3,Provisiones!$C$38:$CV$76,Costo_provisiones!$B79,0)</f>
        <v>3.013177503222332</v>
      </c>
    </row>
    <row r="80" spans="2:51" ht="16.5" x14ac:dyDescent="0.3">
      <c r="B80">
        <v>78</v>
      </c>
      <c r="C80" s="3">
        <v>43220</v>
      </c>
      <c r="D80" s="4">
        <f>+VLOOKUP(D$3,Provisiones!$C$5:$CV$15,Costo_provisiones!$B80,FALSE)</f>
        <v>0.16125183241072555</v>
      </c>
      <c r="E80" s="4">
        <f>+VLOOKUP(E$3,Provisiones!$C$5:$CV$15,Costo_provisiones!$B80,FALSE)</f>
        <v>1.7475107758413304</v>
      </c>
      <c r="F80" s="4">
        <f>+VLOOKUP(F$3,Provisiones!$C$5:$CV$15,Costo_provisiones!$B80,FALSE)</f>
        <v>3.0065204469472082</v>
      </c>
      <c r="G80" s="4">
        <f>+VLOOKUP(G$3,Provisiones!$C$5:$CV$15,Costo_provisiones!$B80,FALSE)</f>
        <v>1.823594502418822</v>
      </c>
      <c r="H80" s="4">
        <f>+VLOOKUP(H$3,Provisiones!$C$5:$CV$15,Costo_provisiones!$B80,FALSE)</f>
        <v>-0.21322239101772877</v>
      </c>
      <c r="I80" s="4">
        <f>+VLOOKUP(I$3,Provisiones!$C$5:$CV$15,Costo_provisiones!$B80,FALSE)</f>
        <v>0.10753928737025381</v>
      </c>
      <c r="J80" s="4">
        <f>+VLOOKUP(J$3,Provisiones!$C$5:$CV$15,Costo_provisiones!$B80,FALSE)</f>
        <v>3.1796954692020352</v>
      </c>
      <c r="K80" s="4">
        <f>+VLOOKUP(K$3,Provisiones!$C$5:$CV$15,Costo_provisiones!$B80,FALSE)</f>
        <v>1.1568936224850608</v>
      </c>
      <c r="L80" s="4">
        <f>+VLOOKUP(L$3,Provisiones!$C$5:$CV$15,Costo_provisiones!$B80,FALSE)</f>
        <v>1.4561131769151694</v>
      </c>
      <c r="M80" s="4">
        <f>+VLOOKUP(M$3,Provisiones!$C$5:$CV$15,Costo_provisiones!$B80,FALSE)</f>
        <v>1.7933225186643496</v>
      </c>
      <c r="N80" s="4">
        <f>+VLOOKUP(N$3,Provisiones!$C$38:$CV$76,Costo_provisiones!$B80,0)</f>
        <v>3.2863816138754678</v>
      </c>
      <c r="O80" s="4">
        <f>+VLOOKUP(O$3,Provisiones!$C$38:$CV$76,Costo_provisiones!$B80,0)</f>
        <v>-1.3418207664878015</v>
      </c>
      <c r="P80" s="4">
        <f>+VLOOKUP(P$3,Provisiones!$C$38:$CV$76,Costo_provisiones!$B80,0)</f>
        <v>2.4062735408323599</v>
      </c>
      <c r="Q80" s="4">
        <f>+VLOOKUP(Q$3,Provisiones!$C$38:$CV$76,Costo_provisiones!$B80,0)</f>
        <v>4.3398377557553376</v>
      </c>
      <c r="R80" s="4">
        <f>+VLOOKUP(R$3,Provisiones!$C$38:$CV$76,Costo_provisiones!$B80,0)</f>
        <v>4.097905678239214</v>
      </c>
      <c r="S80" s="4">
        <f>+VLOOKUP(S$3,Provisiones!$C$38:$CV$76,Costo_provisiones!$B80,0)</f>
        <v>0</v>
      </c>
      <c r="T80" s="4">
        <f>+VLOOKUP(T$3,Provisiones!$C$38:$CV$76,Costo_provisiones!$B80,0)</f>
        <v>0</v>
      </c>
      <c r="U80" s="4">
        <f>+VLOOKUP(U$3,Provisiones!$C$38:$CV$76,Costo_provisiones!$B80,0)</f>
        <v>0</v>
      </c>
      <c r="V80" s="4">
        <f>+VLOOKUP(V$3,Provisiones!$C$38:$CV$76,Costo_provisiones!$B80,0)</f>
        <v>0</v>
      </c>
      <c r="W80" s="4">
        <f>+VLOOKUP(W$3,Provisiones!$C$38:$CV$76,Costo_provisiones!$B80,0)</f>
        <v>0</v>
      </c>
      <c r="X80" s="4">
        <f>+VLOOKUP(X$3,Provisiones!$C$38:$CV$76,Costo_provisiones!$B80,0)</f>
        <v>0</v>
      </c>
      <c r="Y80" s="4">
        <f>+VLOOKUP(Y$3,Provisiones!$C$38:$CV$76,Costo_provisiones!$B80,0)</f>
        <v>0</v>
      </c>
      <c r="Z80" s="4">
        <f>+VLOOKUP(Z$3,Provisiones!$C$38:$CV$76,Costo_provisiones!$B80,0)</f>
        <v>0</v>
      </c>
      <c r="AA80" s="4">
        <f>+VLOOKUP(AA$3,Provisiones!$C$38:$CV$76,Costo_provisiones!$B80,0)</f>
        <v>0</v>
      </c>
      <c r="AB80" s="4">
        <f>+VLOOKUP(AB$3,Provisiones!$C$38:$CV$76,Costo_provisiones!$B80,0)</f>
        <v>2.1477903842568762</v>
      </c>
      <c r="AC80" s="4">
        <f>+VLOOKUP(AC$3,Provisiones!$C$38:$CV$76,Costo_provisiones!$B80,0)</f>
        <v>3.2471427508304314</v>
      </c>
      <c r="AD80" s="4">
        <f>+VLOOKUP(AD$3,Provisiones!$C$38:$CV$76,Costo_provisiones!$B80,0)</f>
        <v>2.347332683451286</v>
      </c>
      <c r="AE80" s="4">
        <f>+VLOOKUP(AE$3,Provisiones!$C$38:$CV$76,Costo_provisiones!$B80,0)</f>
        <v>4.9862275067864905</v>
      </c>
      <c r="AF80" s="4">
        <f>+VLOOKUP(AF$3,Provisiones!$C$38:$CV$76,Costo_provisiones!$B80,0)</f>
        <v>1.9373299654281635</v>
      </c>
      <c r="AG80" s="4">
        <f>+VLOOKUP(AG$3,Provisiones!$C$38:$CV$76,Costo_provisiones!$B80,0)</f>
        <v>3.5167444920496567</v>
      </c>
      <c r="AH80" s="4">
        <f>+VLOOKUP(AH$3,Provisiones!$C$38:$CV$76,Costo_provisiones!$B80,0)</f>
        <v>3.7658585395255648</v>
      </c>
      <c r="AI80" s="4">
        <f>+VLOOKUP(AI$3,Provisiones!$C$38:$CV$76,Costo_provisiones!$B80,0)</f>
        <v>5.0677431752251954</v>
      </c>
      <c r="AJ80" s="4">
        <f>+VLOOKUP(AJ$3,Provisiones!$C$38:$CV$76,Costo_provisiones!$B80,0)</f>
        <v>5.1044795283735578</v>
      </c>
      <c r="AK80" s="4">
        <f>+VLOOKUP(AK$3,Provisiones!$C$38:$CV$76,Costo_provisiones!$B80,0)</f>
        <v>5.0235429194167329</v>
      </c>
      <c r="AL80" s="4">
        <f>+VLOOKUP(AL$3,Provisiones!$C$38:$CV$76,Costo_provisiones!$B80,0)</f>
        <v>5.0165976416146396</v>
      </c>
      <c r="AM80" s="4">
        <f>+VLOOKUP(AM$3,Provisiones!$C$38:$CV$76,Costo_provisiones!$B80,0)</f>
        <v>4.2029898751966783</v>
      </c>
      <c r="AN80" s="4">
        <f>+VLOOKUP(AN$3,Provisiones!$C$38:$CV$76,Costo_provisiones!$B80,0)</f>
        <v>5.3049216349304738</v>
      </c>
      <c r="AO80" s="4">
        <f>+VLOOKUP(AO$3,Provisiones!$C$38:$CV$76,Costo_provisiones!$B80,0)</f>
        <v>2.7149424068720713</v>
      </c>
      <c r="AP80" s="4">
        <f>+VLOOKUP(AP$3,Provisiones!$C$38:$CV$76,Costo_provisiones!$B80,0)</f>
        <v>0</v>
      </c>
      <c r="AQ80" s="4">
        <f>+VLOOKUP(AQ$3,Provisiones!$C$38:$CV$76,Costo_provisiones!$B80,0)</f>
        <v>11.90282281117257</v>
      </c>
      <c r="AR80" s="4">
        <f>+VLOOKUP(AR$3,Provisiones!$C$38:$CV$76,Costo_provisiones!$B80,0)</f>
        <v>6.0914666017761112</v>
      </c>
      <c r="AS80" s="4">
        <f>+VLOOKUP(AS$3,Provisiones!$C$38:$CV$76,Costo_provisiones!$B80,0)</f>
        <v>2.0456345741793212</v>
      </c>
      <c r="AT80" s="4">
        <f>+VLOOKUP(AT$3,Provisiones!$C$38:$CV$76,Costo_provisiones!$B80,0)</f>
        <v>5.8285485091887557</v>
      </c>
      <c r="AU80" s="4">
        <f>+VLOOKUP(AU$3,Provisiones!$C$38:$CV$76,Costo_provisiones!$B80,0)</f>
        <v>2.7290832598625681</v>
      </c>
      <c r="AV80" s="4">
        <v>5.3354234974203303</v>
      </c>
      <c r="AW80" s="4">
        <f>+VLOOKUP(AW$3,Provisiones!$C$38:$CV$76,Costo_provisiones!$B80,0)</f>
        <v>2.6886987128571094</v>
      </c>
      <c r="AX80" s="4">
        <f>+VLOOKUP(AX$3,Provisiones!$C$38:$CV$76,Costo_provisiones!$B80,0)</f>
        <v>6.7438830881447061</v>
      </c>
      <c r="AY80" s="4">
        <f>+VLOOKUP(AY$3,Provisiones!$C$38:$CV$76,Costo_provisiones!$B80,0)</f>
        <v>3.034365426582823</v>
      </c>
    </row>
    <row r="81" spans="2:51" ht="16.5" x14ac:dyDescent="0.3">
      <c r="B81">
        <v>79</v>
      </c>
      <c r="C81" s="3">
        <v>43251</v>
      </c>
      <c r="D81" s="4">
        <f>+VLOOKUP(D$3,Provisiones!$C$5:$CV$15,Costo_provisiones!$B81,FALSE)</f>
        <v>0.19554591081228745</v>
      </c>
      <c r="E81" s="4">
        <f>+VLOOKUP(E$3,Provisiones!$C$5:$CV$15,Costo_provisiones!$B81,FALSE)</f>
        <v>1.7984274665621511</v>
      </c>
      <c r="F81" s="4">
        <f>+VLOOKUP(F$3,Provisiones!$C$5:$CV$15,Costo_provisiones!$B81,FALSE)</f>
        <v>3.0065068151581142</v>
      </c>
      <c r="G81" s="4">
        <f>+VLOOKUP(G$3,Provisiones!$C$5:$CV$15,Costo_provisiones!$B81,FALSE)</f>
        <v>1.8160349449483384</v>
      </c>
      <c r="H81" s="4">
        <f>+VLOOKUP(H$3,Provisiones!$C$5:$CV$15,Costo_provisiones!$B81,FALSE)</f>
        <v>0.28161032751130238</v>
      </c>
      <c r="I81" s="4">
        <f>+VLOOKUP(I$3,Provisiones!$C$5:$CV$15,Costo_provisiones!$B81,FALSE)</f>
        <v>8.2535209347766564E-2</v>
      </c>
      <c r="J81" s="4">
        <f>+VLOOKUP(J$3,Provisiones!$C$5:$CV$15,Costo_provisiones!$B81,FALSE)</f>
        <v>3.059271155678847</v>
      </c>
      <c r="K81" s="4">
        <f>+VLOOKUP(K$3,Provisiones!$C$5:$CV$15,Costo_provisiones!$B81,FALSE)</f>
        <v>1.1282271480442951</v>
      </c>
      <c r="L81" s="4">
        <f>+VLOOKUP(L$3,Provisiones!$C$5:$CV$15,Costo_provisiones!$B81,FALSE)</f>
        <v>1.4156774635752105</v>
      </c>
      <c r="M81" s="4">
        <f>+VLOOKUP(M$3,Provisiones!$C$5:$CV$15,Costo_provisiones!$B81,FALSE)</f>
        <v>1.7520317511929295</v>
      </c>
      <c r="N81" s="4">
        <f>+VLOOKUP(N$3,Provisiones!$C$38:$CV$76,Costo_provisiones!$B81,0)</f>
        <v>3.197262156336341</v>
      </c>
      <c r="O81" s="4">
        <f>+VLOOKUP(O$3,Provisiones!$C$38:$CV$76,Costo_provisiones!$B81,0)</f>
        <v>0</v>
      </c>
      <c r="P81" s="4">
        <f>+VLOOKUP(P$3,Provisiones!$C$38:$CV$76,Costo_provisiones!$B81,0)</f>
        <v>2.3822962505473226</v>
      </c>
      <c r="Q81" s="4">
        <f>+VLOOKUP(Q$3,Provisiones!$C$38:$CV$76,Costo_provisiones!$B81,0)</f>
        <v>4.3827291650665146</v>
      </c>
      <c r="R81" s="4">
        <f>+VLOOKUP(R$3,Provisiones!$C$38:$CV$76,Costo_provisiones!$B81,0)</f>
        <v>4.1639213439371279</v>
      </c>
      <c r="S81" s="4">
        <f>+VLOOKUP(S$3,Provisiones!$C$38:$CV$76,Costo_provisiones!$B81,0)</f>
        <v>0</v>
      </c>
      <c r="T81" s="4">
        <f>+VLOOKUP(T$3,Provisiones!$C$38:$CV$76,Costo_provisiones!$B81,0)</f>
        <v>0</v>
      </c>
      <c r="U81" s="4">
        <f>+VLOOKUP(U$3,Provisiones!$C$38:$CV$76,Costo_provisiones!$B81,0)</f>
        <v>0</v>
      </c>
      <c r="V81" s="4">
        <f>+VLOOKUP(V$3,Provisiones!$C$38:$CV$76,Costo_provisiones!$B81,0)</f>
        <v>0</v>
      </c>
      <c r="W81" s="4">
        <f>+VLOOKUP(W$3,Provisiones!$C$38:$CV$76,Costo_provisiones!$B81,0)</f>
        <v>0</v>
      </c>
      <c r="X81" s="4">
        <f>+VLOOKUP(X$3,Provisiones!$C$38:$CV$76,Costo_provisiones!$B81,0)</f>
        <v>0</v>
      </c>
      <c r="Y81" s="4">
        <f>+VLOOKUP(Y$3,Provisiones!$C$38:$CV$76,Costo_provisiones!$B81,0)</f>
        <v>0</v>
      </c>
      <c r="Z81" s="4">
        <f>+VLOOKUP(Z$3,Provisiones!$C$38:$CV$76,Costo_provisiones!$B81,0)</f>
        <v>0</v>
      </c>
      <c r="AA81" s="4">
        <f>+VLOOKUP(AA$3,Provisiones!$C$38:$CV$76,Costo_provisiones!$B81,0)</f>
        <v>0</v>
      </c>
      <c r="AB81" s="4">
        <f>+VLOOKUP(AB$3,Provisiones!$C$38:$CV$76,Costo_provisiones!$B81,0)</f>
        <v>2.2741030248518421</v>
      </c>
      <c r="AC81" s="4">
        <f>+VLOOKUP(AC$3,Provisiones!$C$38:$CV$76,Costo_provisiones!$B81,0)</f>
        <v>3.3904330778829461</v>
      </c>
      <c r="AD81" s="4">
        <f>+VLOOKUP(AD$3,Provisiones!$C$38:$CV$76,Costo_provisiones!$B81,0)</f>
        <v>2.6704481043835009</v>
      </c>
      <c r="AE81" s="4">
        <f>+VLOOKUP(AE$3,Provisiones!$C$38:$CV$76,Costo_provisiones!$B81,0)</f>
        <v>5.0004041861575139</v>
      </c>
      <c r="AF81" s="4">
        <f>+VLOOKUP(AF$3,Provisiones!$C$38:$CV$76,Costo_provisiones!$B81,0)</f>
        <v>1.9237412347011218</v>
      </c>
      <c r="AG81" s="4">
        <f>+VLOOKUP(AG$3,Provisiones!$C$38:$CV$76,Costo_provisiones!$B81,0)</f>
        <v>3.561211578605362</v>
      </c>
      <c r="AH81" s="4">
        <f>+VLOOKUP(AH$3,Provisiones!$C$38:$CV$76,Costo_provisiones!$B81,0)</f>
        <v>3.7848845490431842</v>
      </c>
      <c r="AI81" s="4">
        <f>+VLOOKUP(AI$3,Provisiones!$C$38:$CV$76,Costo_provisiones!$B81,0)</f>
        <v>5.0286208482462644</v>
      </c>
      <c r="AJ81" s="4">
        <f>+VLOOKUP(AJ$3,Provisiones!$C$38:$CV$76,Costo_provisiones!$B81,0)</f>
        <v>4.8360222309912224</v>
      </c>
      <c r="AK81" s="4">
        <f>+VLOOKUP(AK$3,Provisiones!$C$38:$CV$76,Costo_provisiones!$B81,0)</f>
        <v>4.8594511904919733</v>
      </c>
      <c r="AL81" s="4">
        <f>+VLOOKUP(AL$3,Provisiones!$C$38:$CV$76,Costo_provisiones!$B81,0)</f>
        <v>4.929834914876503</v>
      </c>
      <c r="AM81" s="4">
        <f>+VLOOKUP(AM$3,Provisiones!$C$38:$CV$76,Costo_provisiones!$B81,0)</f>
        <v>4.2069004221157256</v>
      </c>
      <c r="AN81" s="4">
        <f>+VLOOKUP(AN$3,Provisiones!$C$38:$CV$76,Costo_provisiones!$B81,0)</f>
        <v>5.1368583587139005</v>
      </c>
      <c r="AO81" s="4">
        <f>+VLOOKUP(AO$3,Provisiones!$C$38:$CV$76,Costo_provisiones!$B81,0)</f>
        <v>2.9865094912002244</v>
      </c>
      <c r="AP81" s="4">
        <f>+VLOOKUP(AP$3,Provisiones!$C$38:$CV$76,Costo_provisiones!$B81,0)</f>
        <v>0</v>
      </c>
      <c r="AQ81" s="4">
        <f>+VLOOKUP(AQ$3,Provisiones!$C$38:$CV$76,Costo_provisiones!$B81,0)</f>
        <v>12.55210519200755</v>
      </c>
      <c r="AR81" s="4">
        <f>+VLOOKUP(AR$3,Provisiones!$C$38:$CV$76,Costo_provisiones!$B81,0)</f>
        <v>5.7356926661218832</v>
      </c>
      <c r="AS81" s="4">
        <f>+VLOOKUP(AS$3,Provisiones!$C$38:$CV$76,Costo_provisiones!$B81,0)</f>
        <v>2.0504976603890825</v>
      </c>
      <c r="AT81" s="4">
        <f>+VLOOKUP(AT$3,Provisiones!$C$38:$CV$76,Costo_provisiones!$B81,0)</f>
        <v>5.8635860678405312</v>
      </c>
      <c r="AU81" s="4">
        <f>+VLOOKUP(AU$3,Provisiones!$C$38:$CV$76,Costo_provisiones!$B81,0)</f>
        <v>2.8426582469474733</v>
      </c>
      <c r="AV81" s="4">
        <v>5.3582966267224101</v>
      </c>
      <c r="AW81" s="4">
        <f>+VLOOKUP(AW$3,Provisiones!$C$38:$CV$76,Costo_provisiones!$B81,0)</f>
        <v>2.7990655592159928</v>
      </c>
      <c r="AX81" s="4">
        <f>+VLOOKUP(AX$3,Provisiones!$C$38:$CV$76,Costo_provisiones!$B81,0)</f>
        <v>6.8575131231080517</v>
      </c>
      <c r="AY81" s="4">
        <f>+VLOOKUP(AY$3,Provisiones!$C$38:$CV$76,Costo_provisiones!$B81,0)</f>
        <v>3.0920562205875299</v>
      </c>
    </row>
    <row r="82" spans="2:51" ht="16.5" x14ac:dyDescent="0.3">
      <c r="B82">
        <v>80</v>
      </c>
      <c r="C82" s="3">
        <v>43281</v>
      </c>
      <c r="D82" s="4">
        <f>+VLOOKUP(D$3,Provisiones!$C$5:$CV$15,Costo_provisiones!$B82,FALSE)</f>
        <v>0.19480622908086559</v>
      </c>
      <c r="E82" s="4">
        <f>+VLOOKUP(E$3,Provisiones!$C$5:$CV$15,Costo_provisiones!$B82,FALSE)</f>
        <v>1.8080606116778919</v>
      </c>
      <c r="F82" s="4">
        <f>+VLOOKUP(F$3,Provisiones!$C$5:$CV$15,Costo_provisiones!$B82,FALSE)</f>
        <v>2.9668335076045009</v>
      </c>
      <c r="G82" s="4">
        <f>+VLOOKUP(G$3,Provisiones!$C$5:$CV$15,Costo_provisiones!$B82,FALSE)</f>
        <v>1.9693317286129088</v>
      </c>
      <c r="H82" s="4">
        <f>+VLOOKUP(H$3,Provisiones!$C$5:$CV$15,Costo_provisiones!$B82,FALSE)</f>
        <v>0.38629725981140878</v>
      </c>
      <c r="I82" s="4">
        <f>+VLOOKUP(I$3,Provisiones!$C$5:$CV$15,Costo_provisiones!$B82,FALSE)</f>
        <v>0.22977059198731287</v>
      </c>
      <c r="J82" s="4">
        <f>+VLOOKUP(J$3,Provisiones!$C$5:$CV$15,Costo_provisiones!$B82,FALSE)</f>
        <v>3.0022032730209252</v>
      </c>
      <c r="K82" s="4">
        <f>+VLOOKUP(K$3,Provisiones!$C$5:$CV$15,Costo_provisiones!$B82,FALSE)</f>
        <v>1.1054146004910916</v>
      </c>
      <c r="L82" s="4">
        <f>+VLOOKUP(L$3,Provisiones!$C$5:$CV$15,Costo_provisiones!$B82,FALSE)</f>
        <v>1.4005066411365876</v>
      </c>
      <c r="M82" s="4">
        <f>+VLOOKUP(M$3,Provisiones!$C$5:$CV$15,Costo_provisiones!$B82,FALSE)</f>
        <v>1.7312268634295427</v>
      </c>
      <c r="N82" s="4">
        <f>+VLOOKUP(N$3,Provisiones!$C$38:$CV$76,Costo_provisiones!$B82,0)</f>
        <v>3.0612565929203099</v>
      </c>
      <c r="O82" s="4">
        <f>+VLOOKUP(O$3,Provisiones!$C$38:$CV$76,Costo_provisiones!$B82,0)</f>
        <v>0</v>
      </c>
      <c r="P82" s="4">
        <f>+VLOOKUP(P$3,Provisiones!$C$38:$CV$76,Costo_provisiones!$B82,0)</f>
        <v>2.478725753640123</v>
      </c>
      <c r="Q82" s="4">
        <f>+VLOOKUP(Q$3,Provisiones!$C$38:$CV$76,Costo_provisiones!$B82,0)</f>
        <v>4.3229101275851711</v>
      </c>
      <c r="R82" s="4">
        <f>+VLOOKUP(R$3,Provisiones!$C$38:$CV$76,Costo_provisiones!$B82,0)</f>
        <v>4.288485377510165</v>
      </c>
      <c r="S82" s="4">
        <f>+VLOOKUP(S$3,Provisiones!$C$38:$CV$76,Costo_provisiones!$B82,0)</f>
        <v>0</v>
      </c>
      <c r="T82" s="4">
        <f>+VLOOKUP(T$3,Provisiones!$C$38:$CV$76,Costo_provisiones!$B82,0)</f>
        <v>0</v>
      </c>
      <c r="U82" s="4">
        <f>+VLOOKUP(U$3,Provisiones!$C$38:$CV$76,Costo_provisiones!$B82,0)</f>
        <v>0</v>
      </c>
      <c r="V82" s="4">
        <f>+VLOOKUP(V$3,Provisiones!$C$38:$CV$76,Costo_provisiones!$B82,0)</f>
        <v>0</v>
      </c>
      <c r="W82" s="4">
        <f>+VLOOKUP(W$3,Provisiones!$C$38:$CV$76,Costo_provisiones!$B82,0)</f>
        <v>0</v>
      </c>
      <c r="X82" s="4">
        <f>+VLOOKUP(X$3,Provisiones!$C$38:$CV$76,Costo_provisiones!$B82,0)</f>
        <v>0</v>
      </c>
      <c r="Y82" s="4">
        <f>+VLOOKUP(Y$3,Provisiones!$C$38:$CV$76,Costo_provisiones!$B82,0)</f>
        <v>0</v>
      </c>
      <c r="Z82" s="4">
        <f>+VLOOKUP(Z$3,Provisiones!$C$38:$CV$76,Costo_provisiones!$B82,0)</f>
        <v>0</v>
      </c>
      <c r="AA82" s="4">
        <f>+VLOOKUP(AA$3,Provisiones!$C$38:$CV$76,Costo_provisiones!$B82,0)</f>
        <v>0</v>
      </c>
      <c r="AB82" s="4">
        <f>+VLOOKUP(AB$3,Provisiones!$C$38:$CV$76,Costo_provisiones!$B82,0)</f>
        <v>2.3404857327416084</v>
      </c>
      <c r="AC82" s="4">
        <f>+VLOOKUP(AC$3,Provisiones!$C$38:$CV$76,Costo_provisiones!$B82,0)</f>
        <v>3.5579446517951729</v>
      </c>
      <c r="AD82" s="4">
        <f>+VLOOKUP(AD$3,Provisiones!$C$38:$CV$76,Costo_provisiones!$B82,0)</f>
        <v>2.6465332119201435</v>
      </c>
      <c r="AE82" s="4">
        <f>+VLOOKUP(AE$3,Provisiones!$C$38:$CV$76,Costo_provisiones!$B82,0)</f>
        <v>4.7372294244026882</v>
      </c>
      <c r="AF82" s="4">
        <f>+VLOOKUP(AF$3,Provisiones!$C$38:$CV$76,Costo_provisiones!$B82,0)</f>
        <v>1.9582509115524886</v>
      </c>
      <c r="AG82" s="4">
        <f>+VLOOKUP(AG$3,Provisiones!$C$38:$CV$76,Costo_provisiones!$B82,0)</f>
        <v>3.6219362062258926</v>
      </c>
      <c r="AH82" s="4">
        <f>+VLOOKUP(AH$3,Provisiones!$C$38:$CV$76,Costo_provisiones!$B82,0)</f>
        <v>3.7142872906870648</v>
      </c>
      <c r="AI82" s="4">
        <f>+VLOOKUP(AI$3,Provisiones!$C$38:$CV$76,Costo_provisiones!$B82,0)</f>
        <v>5.2939391368697919</v>
      </c>
      <c r="AJ82" s="4">
        <f>+VLOOKUP(AJ$3,Provisiones!$C$38:$CV$76,Costo_provisiones!$B82,0)</f>
        <v>4.6965057947435307</v>
      </c>
      <c r="AK82" s="4">
        <f>+VLOOKUP(AK$3,Provisiones!$C$38:$CV$76,Costo_provisiones!$B82,0)</f>
        <v>4.9188925785985331</v>
      </c>
      <c r="AL82" s="4">
        <f>+VLOOKUP(AL$3,Provisiones!$C$38:$CV$76,Costo_provisiones!$B82,0)</f>
        <v>4.9244037525509459</v>
      </c>
      <c r="AM82" s="4">
        <f>+VLOOKUP(AM$3,Provisiones!$C$38:$CV$76,Costo_provisiones!$B82,0)</f>
        <v>4.1741256147556252</v>
      </c>
      <c r="AN82" s="4">
        <f>+VLOOKUP(AN$3,Provisiones!$C$38:$CV$76,Costo_provisiones!$B82,0)</f>
        <v>4.8970468117050316</v>
      </c>
      <c r="AO82" s="4">
        <f>+VLOOKUP(AO$3,Provisiones!$C$38:$CV$76,Costo_provisiones!$B82,0)</f>
        <v>3.1316702785087065</v>
      </c>
      <c r="AP82" s="4">
        <f>+VLOOKUP(AP$3,Provisiones!$C$38:$CV$76,Costo_provisiones!$B82,0)</f>
        <v>0</v>
      </c>
      <c r="AQ82" s="4">
        <f>+VLOOKUP(AQ$3,Provisiones!$C$38:$CV$76,Costo_provisiones!$B82,0)</f>
        <v>11.554504129235889</v>
      </c>
      <c r="AR82" s="4">
        <f>+VLOOKUP(AR$3,Provisiones!$C$38:$CV$76,Costo_provisiones!$B82,0)</f>
        <v>5.2962348585144676</v>
      </c>
      <c r="AS82" s="4">
        <f>+VLOOKUP(AS$3,Provisiones!$C$38:$CV$76,Costo_provisiones!$B82,0)</f>
        <v>1.970429643022394</v>
      </c>
      <c r="AT82" s="4">
        <f>+VLOOKUP(AT$3,Provisiones!$C$38:$CV$76,Costo_provisiones!$B82,0)</f>
        <v>5.9833639966638774</v>
      </c>
      <c r="AU82" s="4">
        <f>+VLOOKUP(AU$3,Provisiones!$C$38:$CV$76,Costo_provisiones!$B82,0)</f>
        <v>2.9817878895849912</v>
      </c>
      <c r="AV82" s="4">
        <v>5.3469956284755398</v>
      </c>
      <c r="AW82" s="4">
        <f>+VLOOKUP(AW$3,Provisiones!$C$38:$CV$76,Costo_provisiones!$B82,0)</f>
        <v>2.8771548676985388</v>
      </c>
      <c r="AX82" s="4">
        <f>+VLOOKUP(AX$3,Provisiones!$C$38:$CV$76,Costo_provisiones!$B82,0)</f>
        <v>7.327957925028314</v>
      </c>
      <c r="AY82" s="4">
        <f>+VLOOKUP(AY$3,Provisiones!$C$38:$CV$76,Costo_provisiones!$B82,0)</f>
        <v>3.2451869487843261</v>
      </c>
    </row>
    <row r="83" spans="2:51" ht="16.5" x14ac:dyDescent="0.3">
      <c r="B83">
        <v>81</v>
      </c>
      <c r="C83" s="3">
        <v>43312</v>
      </c>
      <c r="D83" s="4">
        <f>+VLOOKUP(D$3,Provisiones!$C$5:$CV$15,Costo_provisiones!$B83,FALSE)</f>
        <v>0.27074437197103901</v>
      </c>
      <c r="E83" s="4">
        <f>+VLOOKUP(E$3,Provisiones!$C$5:$CV$15,Costo_provisiones!$B83,FALSE)</f>
        <v>1.7692341062768024</v>
      </c>
      <c r="F83" s="4">
        <f>+VLOOKUP(F$3,Provisiones!$C$5:$CV$15,Costo_provisiones!$B83,FALSE)</f>
        <v>2.9069853123820244</v>
      </c>
      <c r="G83" s="4">
        <f>+VLOOKUP(G$3,Provisiones!$C$5:$CV$15,Costo_provisiones!$B83,FALSE)</f>
        <v>2.0466601652933387</v>
      </c>
      <c r="H83" s="4">
        <f>+VLOOKUP(H$3,Provisiones!$C$5:$CV$15,Costo_provisiones!$B83,FALSE)</f>
        <v>0.4037898233931852</v>
      </c>
      <c r="I83" s="4">
        <f>+VLOOKUP(I$3,Provisiones!$C$5:$CV$15,Costo_provisiones!$B83,FALSE)</f>
        <v>0.30509286769688682</v>
      </c>
      <c r="J83" s="4">
        <f>+VLOOKUP(J$3,Provisiones!$C$5:$CV$15,Costo_provisiones!$B83,FALSE)</f>
        <v>2.9373505711219767</v>
      </c>
      <c r="K83" s="4">
        <f>+VLOOKUP(K$3,Provisiones!$C$5:$CV$15,Costo_provisiones!$B83,FALSE)</f>
        <v>1.1403536817438724</v>
      </c>
      <c r="L83" s="4">
        <f>+VLOOKUP(L$3,Provisiones!$C$5:$CV$15,Costo_provisiones!$B83,FALSE)</f>
        <v>1.3548930022082428</v>
      </c>
      <c r="M83" s="4">
        <f>+VLOOKUP(M$3,Provisiones!$C$5:$CV$15,Costo_provisiones!$B83,FALSE)</f>
        <v>1.7301836787660934</v>
      </c>
      <c r="N83" s="4">
        <f>+VLOOKUP(N$3,Provisiones!$C$38:$CV$76,Costo_provisiones!$B83,0)</f>
        <v>3.0659639358247488</v>
      </c>
      <c r="O83" s="4">
        <f>+VLOOKUP(O$3,Provisiones!$C$38:$CV$76,Costo_provisiones!$B83,0)</f>
        <v>0</v>
      </c>
      <c r="P83" s="4">
        <f>+VLOOKUP(P$3,Provisiones!$C$38:$CV$76,Costo_provisiones!$B83,0)</f>
        <v>2.5191157399498794</v>
      </c>
      <c r="Q83" s="4">
        <f>+VLOOKUP(Q$3,Provisiones!$C$38:$CV$76,Costo_provisiones!$B83,0)</f>
        <v>4.1918360954699248</v>
      </c>
      <c r="R83" s="4">
        <f>+VLOOKUP(R$3,Provisiones!$C$38:$CV$76,Costo_provisiones!$B83,0)</f>
        <v>4.3548399731540695</v>
      </c>
      <c r="S83" s="4">
        <f>+VLOOKUP(S$3,Provisiones!$C$38:$CV$76,Costo_provisiones!$B83,0)</f>
        <v>0</v>
      </c>
      <c r="T83" s="4">
        <f>+VLOOKUP(T$3,Provisiones!$C$38:$CV$76,Costo_provisiones!$B83,0)</f>
        <v>0</v>
      </c>
      <c r="U83" s="4">
        <f>+VLOOKUP(U$3,Provisiones!$C$38:$CV$76,Costo_provisiones!$B83,0)</f>
        <v>0</v>
      </c>
      <c r="V83" s="4">
        <f>+VLOOKUP(V$3,Provisiones!$C$38:$CV$76,Costo_provisiones!$B83,0)</f>
        <v>0</v>
      </c>
      <c r="W83" s="4">
        <f>+VLOOKUP(W$3,Provisiones!$C$38:$CV$76,Costo_provisiones!$B83,0)</f>
        <v>0</v>
      </c>
      <c r="X83" s="4">
        <f>+VLOOKUP(X$3,Provisiones!$C$38:$CV$76,Costo_provisiones!$B83,0)</f>
        <v>0</v>
      </c>
      <c r="Y83" s="4">
        <f>+VLOOKUP(Y$3,Provisiones!$C$38:$CV$76,Costo_provisiones!$B83,0)</f>
        <v>0</v>
      </c>
      <c r="Z83" s="4">
        <f>+VLOOKUP(Z$3,Provisiones!$C$38:$CV$76,Costo_provisiones!$B83,0)</f>
        <v>0</v>
      </c>
      <c r="AA83" s="4">
        <f>+VLOOKUP(AA$3,Provisiones!$C$38:$CV$76,Costo_provisiones!$B83,0)</f>
        <v>0</v>
      </c>
      <c r="AB83" s="4">
        <f>+VLOOKUP(AB$3,Provisiones!$C$38:$CV$76,Costo_provisiones!$B83,0)</f>
        <v>2.4787375933399178</v>
      </c>
      <c r="AC83" s="4">
        <f>+VLOOKUP(AC$3,Provisiones!$C$38:$CV$76,Costo_provisiones!$B83,0)</f>
        <v>3.6457288395548986</v>
      </c>
      <c r="AD83" s="4">
        <f>+VLOOKUP(AD$3,Provisiones!$C$38:$CV$76,Costo_provisiones!$B83,0)</f>
        <v>2.5843949110134314</v>
      </c>
      <c r="AE83" s="4">
        <f>+VLOOKUP(AE$3,Provisiones!$C$38:$CV$76,Costo_provisiones!$B83,0)</f>
        <v>4.7754977574342998</v>
      </c>
      <c r="AF83" s="4">
        <f>+VLOOKUP(AF$3,Provisiones!$C$38:$CV$76,Costo_provisiones!$B83,0)</f>
        <v>2.0175826476399141</v>
      </c>
      <c r="AG83" s="4">
        <f>+VLOOKUP(AG$3,Provisiones!$C$38:$CV$76,Costo_provisiones!$B83,0)</f>
        <v>3.6282301982990277</v>
      </c>
      <c r="AH83" s="4">
        <f>+VLOOKUP(AH$3,Provisiones!$C$38:$CV$76,Costo_provisiones!$B83,0)</f>
        <v>3.7218435922349156</v>
      </c>
      <c r="AI83" s="4">
        <f>+VLOOKUP(AI$3,Provisiones!$C$38:$CV$76,Costo_provisiones!$B83,0)</f>
        <v>5.3341353479737386</v>
      </c>
      <c r="AJ83" s="4">
        <f>+VLOOKUP(AJ$3,Provisiones!$C$38:$CV$76,Costo_provisiones!$B83,0)</f>
        <v>4.1090946663537018</v>
      </c>
      <c r="AK83" s="4">
        <f>+VLOOKUP(AK$3,Provisiones!$C$38:$CV$76,Costo_provisiones!$B83,0)</f>
        <v>4.5234177451546076</v>
      </c>
      <c r="AL83" s="4">
        <f>+VLOOKUP(AL$3,Provisiones!$C$38:$CV$76,Costo_provisiones!$B83,0)</f>
        <v>4.7934029716514637</v>
      </c>
      <c r="AM83" s="4">
        <f>+VLOOKUP(AM$3,Provisiones!$C$38:$CV$76,Costo_provisiones!$B83,0)</f>
        <v>4.1726080061208126</v>
      </c>
      <c r="AN83" s="4">
        <f>+VLOOKUP(AN$3,Provisiones!$C$38:$CV$76,Costo_provisiones!$B83,0)</f>
        <v>4.7532975522775374</v>
      </c>
      <c r="AO83" s="4">
        <f>+VLOOKUP(AO$3,Provisiones!$C$38:$CV$76,Costo_provisiones!$B83,0)</f>
        <v>3.2419360215948196</v>
      </c>
      <c r="AP83" s="4">
        <f>+VLOOKUP(AP$3,Provisiones!$C$38:$CV$76,Costo_provisiones!$B83,0)</f>
        <v>0</v>
      </c>
      <c r="AQ83" s="4">
        <f>+VLOOKUP(AQ$3,Provisiones!$C$38:$CV$76,Costo_provisiones!$B83,0)</f>
        <v>11.4744966174233</v>
      </c>
      <c r="AR83" s="4">
        <f>+VLOOKUP(AR$3,Provisiones!$C$38:$CV$76,Costo_provisiones!$B83,0)</f>
        <v>4.8083282505513241</v>
      </c>
      <c r="AS83" s="4">
        <f>+VLOOKUP(AS$3,Provisiones!$C$38:$CV$76,Costo_provisiones!$B83,0)</f>
        <v>1.8805154594204267</v>
      </c>
      <c r="AT83" s="4">
        <f>+VLOOKUP(AT$3,Provisiones!$C$38:$CV$76,Costo_provisiones!$B83,0)</f>
        <v>6.0166181365603961</v>
      </c>
      <c r="AU83" s="4">
        <f>+VLOOKUP(AU$3,Provisiones!$C$38:$CV$76,Costo_provisiones!$B83,0)</f>
        <v>3.01769877550774</v>
      </c>
      <c r="AV83" s="4">
        <v>5.3623724303824103</v>
      </c>
      <c r="AW83" s="4">
        <f>+VLOOKUP(AW$3,Provisiones!$C$38:$CV$76,Costo_provisiones!$B83,0)</f>
        <v>2.7880154588878319</v>
      </c>
      <c r="AX83" s="4">
        <f>+VLOOKUP(AX$3,Provisiones!$C$38:$CV$76,Costo_provisiones!$B83,0)</f>
        <v>7.5140245966537469</v>
      </c>
      <c r="AY83" s="4">
        <f>+VLOOKUP(AY$3,Provisiones!$C$38:$CV$76,Costo_provisiones!$B83,0)</f>
        <v>3.3009622749027829</v>
      </c>
    </row>
    <row r="84" spans="2:51" ht="16.5" x14ac:dyDescent="0.3">
      <c r="B84">
        <v>82</v>
      </c>
      <c r="C84" s="3">
        <v>43343</v>
      </c>
      <c r="D84" s="4">
        <f>+VLOOKUP(D$3,Provisiones!$C$5:$CV$15,Costo_provisiones!$B84,FALSE)</f>
        <v>0.21773037163637621</v>
      </c>
      <c r="E84" s="4">
        <f>+VLOOKUP(E$3,Provisiones!$C$5:$CV$15,Costo_provisiones!$B84,FALSE)</f>
        <v>1.7466171061778457</v>
      </c>
      <c r="F84" s="4">
        <f>+VLOOKUP(F$3,Provisiones!$C$5:$CV$15,Costo_provisiones!$B84,FALSE)</f>
        <v>2.8301340726990269</v>
      </c>
      <c r="G84" s="4">
        <f>+VLOOKUP(G$3,Provisiones!$C$5:$CV$15,Costo_provisiones!$B84,FALSE)</f>
        <v>2.1577058763243757</v>
      </c>
      <c r="H84" s="4">
        <f>+VLOOKUP(H$3,Provisiones!$C$5:$CV$15,Costo_provisiones!$B84,FALSE)</f>
        <v>0.39302115696730744</v>
      </c>
      <c r="I84" s="4">
        <f>+VLOOKUP(I$3,Provisiones!$C$5:$CV$15,Costo_provisiones!$B84,FALSE)</f>
        <v>0.42563603230805075</v>
      </c>
      <c r="J84" s="4">
        <f>+VLOOKUP(J$3,Provisiones!$C$5:$CV$15,Costo_provisiones!$B84,FALSE)</f>
        <v>2.8746876830757948</v>
      </c>
      <c r="K84" s="4">
        <f>+VLOOKUP(K$3,Provisiones!$C$5:$CV$15,Costo_provisiones!$B84,FALSE)</f>
        <v>1.1723157784654648</v>
      </c>
      <c r="L84" s="4">
        <f>+VLOOKUP(L$3,Provisiones!$C$5:$CV$15,Costo_provisiones!$B84,FALSE)</f>
        <v>1.4110216481647258</v>
      </c>
      <c r="M84" s="4">
        <f>+VLOOKUP(M$3,Provisiones!$C$5:$CV$15,Costo_provisiones!$B84,FALSE)</f>
        <v>1.7556319895449126</v>
      </c>
      <c r="N84" s="4">
        <f>+VLOOKUP(N$3,Provisiones!$C$38:$CV$76,Costo_provisiones!$B84,0)</f>
        <v>3.0369928096021055</v>
      </c>
      <c r="O84" s="4">
        <f>+VLOOKUP(O$3,Provisiones!$C$38:$CV$76,Costo_provisiones!$B84,0)</f>
        <v>0</v>
      </c>
      <c r="P84" s="4">
        <f>+VLOOKUP(P$3,Provisiones!$C$38:$CV$76,Costo_provisiones!$B84,0)</f>
        <v>2.5025993826408173</v>
      </c>
      <c r="Q84" s="4">
        <f>+VLOOKUP(Q$3,Provisiones!$C$38:$CV$76,Costo_provisiones!$B84,0)</f>
        <v>4.0234668117477685</v>
      </c>
      <c r="R84" s="4">
        <f>+VLOOKUP(R$3,Provisiones!$C$38:$CV$76,Costo_provisiones!$B84,0)</f>
        <v>4.3039041886539842</v>
      </c>
      <c r="S84" s="4">
        <f>+VLOOKUP(S$3,Provisiones!$C$38:$CV$76,Costo_provisiones!$B84,0)</f>
        <v>0</v>
      </c>
      <c r="T84" s="4">
        <f>+VLOOKUP(T$3,Provisiones!$C$38:$CV$76,Costo_provisiones!$B84,0)</f>
        <v>0</v>
      </c>
      <c r="U84" s="4">
        <f>+VLOOKUP(U$3,Provisiones!$C$38:$CV$76,Costo_provisiones!$B84,0)</f>
        <v>0</v>
      </c>
      <c r="V84" s="4">
        <f>+VLOOKUP(V$3,Provisiones!$C$38:$CV$76,Costo_provisiones!$B84,0)</f>
        <v>0</v>
      </c>
      <c r="W84" s="4">
        <f>+VLOOKUP(W$3,Provisiones!$C$38:$CV$76,Costo_provisiones!$B84,0)</f>
        <v>0</v>
      </c>
      <c r="X84" s="4">
        <f>+VLOOKUP(X$3,Provisiones!$C$38:$CV$76,Costo_provisiones!$B84,0)</f>
        <v>0</v>
      </c>
      <c r="Y84" s="4">
        <f>+VLOOKUP(Y$3,Provisiones!$C$38:$CV$76,Costo_provisiones!$B84,0)</f>
        <v>0</v>
      </c>
      <c r="Z84" s="4">
        <f>+VLOOKUP(Z$3,Provisiones!$C$38:$CV$76,Costo_provisiones!$B84,0)</f>
        <v>0</v>
      </c>
      <c r="AA84" s="4">
        <f>+VLOOKUP(AA$3,Provisiones!$C$38:$CV$76,Costo_provisiones!$B84,0)</f>
        <v>0</v>
      </c>
      <c r="AB84" s="4">
        <f>+VLOOKUP(AB$3,Provisiones!$C$38:$CV$76,Costo_provisiones!$B84,0)</f>
        <v>2.5317167121282793</v>
      </c>
      <c r="AC84" s="4">
        <f>+VLOOKUP(AC$3,Provisiones!$C$38:$CV$76,Costo_provisiones!$B84,0)</f>
        <v>3.8227251955507286</v>
      </c>
      <c r="AD84" s="4">
        <f>+VLOOKUP(AD$3,Provisiones!$C$38:$CV$76,Costo_provisiones!$B84,0)</f>
        <v>2.6543953080086173</v>
      </c>
      <c r="AE84" s="4">
        <f>+VLOOKUP(AE$3,Provisiones!$C$38:$CV$76,Costo_provisiones!$B84,0)</f>
        <v>4.6335026651737801</v>
      </c>
      <c r="AF84" s="4">
        <f>+VLOOKUP(AF$3,Provisiones!$C$38:$CV$76,Costo_provisiones!$B84,0)</f>
        <v>2.0663132735412506</v>
      </c>
      <c r="AG84" s="4">
        <f>+VLOOKUP(AG$3,Provisiones!$C$38:$CV$76,Costo_provisiones!$B84,0)</f>
        <v>3.6875310787370585</v>
      </c>
      <c r="AH84" s="4">
        <f>+VLOOKUP(AH$3,Provisiones!$C$38:$CV$76,Costo_provisiones!$B84,0)</f>
        <v>3.5567052662623446</v>
      </c>
      <c r="AI84" s="4">
        <f>+VLOOKUP(AI$3,Provisiones!$C$38:$CV$76,Costo_provisiones!$B84,0)</f>
        <v>5.4436433442620649</v>
      </c>
      <c r="AJ84" s="4">
        <f>+VLOOKUP(AJ$3,Provisiones!$C$38:$CV$76,Costo_provisiones!$B84,0)</f>
        <v>4.5056675253286018</v>
      </c>
      <c r="AK84" s="4">
        <f>+VLOOKUP(AK$3,Provisiones!$C$38:$CV$76,Costo_provisiones!$B84,0)</f>
        <v>4.3010875562791391</v>
      </c>
      <c r="AL84" s="4">
        <f>+VLOOKUP(AL$3,Provisiones!$C$38:$CV$76,Costo_provisiones!$B84,0)</f>
        <v>4.7045202458634972</v>
      </c>
      <c r="AM84" s="4">
        <f>+VLOOKUP(AM$3,Provisiones!$C$38:$CV$76,Costo_provisiones!$B84,0)</f>
        <v>4.2267839847143573</v>
      </c>
      <c r="AN84" s="4">
        <f>+VLOOKUP(AN$3,Provisiones!$C$38:$CV$76,Costo_provisiones!$B84,0)</f>
        <v>4.6765246003771148</v>
      </c>
      <c r="AO84" s="4">
        <f>+VLOOKUP(AO$3,Provisiones!$C$38:$CV$76,Costo_provisiones!$B84,0)</f>
        <v>3.2917473208587746</v>
      </c>
      <c r="AP84" s="4">
        <f>+VLOOKUP(AP$3,Provisiones!$C$38:$CV$76,Costo_provisiones!$B84,0)</f>
        <v>0</v>
      </c>
      <c r="AQ84" s="4">
        <f>+VLOOKUP(AQ$3,Provisiones!$C$38:$CV$76,Costo_provisiones!$B84,0)</f>
        <v>11.721106168823612</v>
      </c>
      <c r="AR84" s="4">
        <f>+VLOOKUP(AR$3,Provisiones!$C$38:$CV$76,Costo_provisiones!$B84,0)</f>
        <v>4.5431836199793612</v>
      </c>
      <c r="AS84" s="4">
        <f>+VLOOKUP(AS$3,Provisiones!$C$38:$CV$76,Costo_provisiones!$B84,0)</f>
        <v>1.8513772273295437</v>
      </c>
      <c r="AT84" s="4">
        <f>+VLOOKUP(AT$3,Provisiones!$C$38:$CV$76,Costo_provisiones!$B84,0)</f>
        <v>6.2175239215886302</v>
      </c>
      <c r="AU84" s="4">
        <f>+VLOOKUP(AU$3,Provisiones!$C$38:$CV$76,Costo_provisiones!$B84,0)</f>
        <v>3.0613723571820199</v>
      </c>
      <c r="AV84" s="4">
        <v>5.3830112087522597</v>
      </c>
      <c r="AW84" s="4">
        <f>+VLOOKUP(AW$3,Provisiones!$C$38:$CV$76,Costo_provisiones!$B84,0)</f>
        <v>2.8493491597848952</v>
      </c>
      <c r="AX84" s="4">
        <f>+VLOOKUP(AX$3,Provisiones!$C$38:$CV$76,Costo_provisiones!$B84,0)</f>
        <v>8.0251604193638837</v>
      </c>
      <c r="AY84" s="4">
        <f>+VLOOKUP(AY$3,Provisiones!$C$38:$CV$76,Costo_provisiones!$B84,0)</f>
        <v>3.5345197530440013</v>
      </c>
    </row>
    <row r="85" spans="2:51" ht="16.5" x14ac:dyDescent="0.3">
      <c r="B85">
        <v>83</v>
      </c>
      <c r="C85" s="3">
        <v>43373</v>
      </c>
      <c r="D85" s="4">
        <f>+VLOOKUP(D$3,Provisiones!$C$5:$CV$15,Costo_provisiones!$B85,FALSE)</f>
        <v>0.1824279684444674</v>
      </c>
      <c r="E85" s="4">
        <f>+VLOOKUP(E$3,Provisiones!$C$5:$CV$15,Costo_provisiones!$B85,FALSE)</f>
        <v>1.7436464968907901</v>
      </c>
      <c r="F85" s="4">
        <f>+VLOOKUP(F$3,Provisiones!$C$5:$CV$15,Costo_provisiones!$B85,FALSE)</f>
        <v>2.7377388802220808</v>
      </c>
      <c r="G85" s="4">
        <f>+VLOOKUP(G$3,Provisiones!$C$5:$CV$15,Costo_provisiones!$B85,FALSE)</f>
        <v>2.3274405580998234</v>
      </c>
      <c r="H85" s="4">
        <f>+VLOOKUP(H$3,Provisiones!$C$5:$CV$15,Costo_provisiones!$B85,FALSE)</f>
        <v>0.3645179901564698</v>
      </c>
      <c r="I85" s="4">
        <f>+VLOOKUP(I$3,Provisiones!$C$5:$CV$15,Costo_provisiones!$B85,FALSE)</f>
        <v>0.32192551593232277</v>
      </c>
      <c r="J85" s="4">
        <f>+VLOOKUP(J$3,Provisiones!$C$5:$CV$15,Costo_provisiones!$B85,FALSE)</f>
        <v>2.7946904632502045</v>
      </c>
      <c r="K85" s="4">
        <f>+VLOOKUP(K$3,Provisiones!$C$5:$CV$15,Costo_provisiones!$B85,FALSE)</f>
        <v>1.1594325880558092</v>
      </c>
      <c r="L85" s="4">
        <f>+VLOOKUP(L$3,Provisiones!$C$5:$CV$15,Costo_provisiones!$B85,FALSE)</f>
        <v>1.407211316082644</v>
      </c>
      <c r="M85" s="4">
        <f>+VLOOKUP(M$3,Provisiones!$C$5:$CV$15,Costo_provisiones!$B85,FALSE)</f>
        <v>1.6805693926637186</v>
      </c>
      <c r="N85" s="4">
        <f>+VLOOKUP(N$3,Provisiones!$C$38:$CV$76,Costo_provisiones!$B85,0)</f>
        <v>2.9791656145558041</v>
      </c>
      <c r="O85" s="4">
        <f>+VLOOKUP(O$3,Provisiones!$C$38:$CV$76,Costo_provisiones!$B85,0)</f>
        <v>0</v>
      </c>
      <c r="P85" s="4">
        <f>+VLOOKUP(P$3,Provisiones!$C$38:$CV$76,Costo_provisiones!$B85,0)</f>
        <v>2.4549929360815419</v>
      </c>
      <c r="Q85" s="4">
        <f>+VLOOKUP(Q$3,Provisiones!$C$38:$CV$76,Costo_provisiones!$B85,0)</f>
        <v>3.9484856205150831</v>
      </c>
      <c r="R85" s="4">
        <f>+VLOOKUP(R$3,Provisiones!$C$38:$CV$76,Costo_provisiones!$B85,0)</f>
        <v>4.4084030182711809</v>
      </c>
      <c r="S85" s="4">
        <f>+VLOOKUP(S$3,Provisiones!$C$38:$CV$76,Costo_provisiones!$B85,0)</f>
        <v>0</v>
      </c>
      <c r="T85" s="4">
        <f>+VLOOKUP(T$3,Provisiones!$C$38:$CV$76,Costo_provisiones!$B85,0)</f>
        <v>0</v>
      </c>
      <c r="U85" s="4">
        <f>+VLOOKUP(U$3,Provisiones!$C$38:$CV$76,Costo_provisiones!$B85,0)</f>
        <v>0</v>
      </c>
      <c r="V85" s="4">
        <f>+VLOOKUP(V$3,Provisiones!$C$38:$CV$76,Costo_provisiones!$B85,0)</f>
        <v>0</v>
      </c>
      <c r="W85" s="4">
        <f>+VLOOKUP(W$3,Provisiones!$C$38:$CV$76,Costo_provisiones!$B85,0)</f>
        <v>0</v>
      </c>
      <c r="X85" s="4">
        <f>+VLOOKUP(X$3,Provisiones!$C$38:$CV$76,Costo_provisiones!$B85,0)</f>
        <v>0</v>
      </c>
      <c r="Y85" s="4">
        <f>+VLOOKUP(Y$3,Provisiones!$C$38:$CV$76,Costo_provisiones!$B85,0)</f>
        <v>0</v>
      </c>
      <c r="Z85" s="4">
        <f>+VLOOKUP(Z$3,Provisiones!$C$38:$CV$76,Costo_provisiones!$B85,0)</f>
        <v>0</v>
      </c>
      <c r="AA85" s="4">
        <f>+VLOOKUP(AA$3,Provisiones!$C$38:$CV$76,Costo_provisiones!$B85,0)</f>
        <v>0</v>
      </c>
      <c r="AB85" s="4">
        <f>+VLOOKUP(AB$3,Provisiones!$C$38:$CV$76,Costo_provisiones!$B85,0)</f>
        <v>2.6532466557884145</v>
      </c>
      <c r="AC85" s="4">
        <f>+VLOOKUP(AC$3,Provisiones!$C$38:$CV$76,Costo_provisiones!$B85,0)</f>
        <v>3.9248365420324678</v>
      </c>
      <c r="AD85" s="4">
        <f>+VLOOKUP(AD$3,Provisiones!$C$38:$CV$76,Costo_provisiones!$B85,0)</f>
        <v>2.7611116103118349</v>
      </c>
      <c r="AE85" s="4">
        <f>+VLOOKUP(AE$3,Provisiones!$C$38:$CV$76,Costo_provisiones!$B85,0)</f>
        <v>4.620338456748037</v>
      </c>
      <c r="AF85" s="4">
        <f>+VLOOKUP(AF$3,Provisiones!$C$38:$CV$76,Costo_provisiones!$B85,0)</f>
        <v>2.0360898797227711</v>
      </c>
      <c r="AG85" s="4">
        <f>+VLOOKUP(AG$3,Provisiones!$C$38:$CV$76,Costo_provisiones!$B85,0)</f>
        <v>3.7341543605579091</v>
      </c>
      <c r="AH85" s="4">
        <f>+VLOOKUP(AH$3,Provisiones!$C$38:$CV$76,Costo_provisiones!$B85,0)</f>
        <v>3.8415595901027699</v>
      </c>
      <c r="AI85" s="4">
        <f>+VLOOKUP(AI$3,Provisiones!$C$38:$CV$76,Costo_provisiones!$B85,0)</f>
        <v>5.4212103907447453</v>
      </c>
      <c r="AJ85" s="4">
        <f>+VLOOKUP(AJ$3,Provisiones!$C$38:$CV$76,Costo_provisiones!$B85,0)</f>
        <v>4.0021166515443882</v>
      </c>
      <c r="AK85" s="4">
        <f>+VLOOKUP(AK$3,Provisiones!$C$38:$CV$76,Costo_provisiones!$B85,0)</f>
        <v>4.0289191995405496</v>
      </c>
      <c r="AL85" s="4">
        <f>+VLOOKUP(AL$3,Provisiones!$C$38:$CV$76,Costo_provisiones!$B85,0)</f>
        <v>4.7410987527223138</v>
      </c>
      <c r="AM85" s="4">
        <f>+VLOOKUP(AM$3,Provisiones!$C$38:$CV$76,Costo_provisiones!$B85,0)</f>
        <v>4.2049520261184625</v>
      </c>
      <c r="AN85" s="4">
        <f>+VLOOKUP(AN$3,Provisiones!$C$38:$CV$76,Costo_provisiones!$B85,0)</f>
        <v>4.7414373065659969</v>
      </c>
      <c r="AO85" s="4">
        <f>+VLOOKUP(AO$3,Provisiones!$C$38:$CV$76,Costo_provisiones!$B85,0)</f>
        <v>3.2967348798613836</v>
      </c>
      <c r="AP85" s="4">
        <f>+VLOOKUP(AP$3,Provisiones!$C$38:$CV$76,Costo_provisiones!$B85,0)</f>
        <v>0</v>
      </c>
      <c r="AQ85" s="4">
        <f>+VLOOKUP(AQ$3,Provisiones!$C$38:$CV$76,Costo_provisiones!$B85,0)</f>
        <v>11.880641433136772</v>
      </c>
      <c r="AR85" s="4">
        <f>+VLOOKUP(AR$3,Provisiones!$C$38:$CV$76,Costo_provisiones!$B85,0)</f>
        <v>4.4001008523644183</v>
      </c>
      <c r="AS85" s="4">
        <f>+VLOOKUP(AS$3,Provisiones!$C$38:$CV$76,Costo_provisiones!$B85,0)</f>
        <v>1.8722888618500317</v>
      </c>
      <c r="AT85" s="4">
        <f>+VLOOKUP(AT$3,Provisiones!$C$38:$CV$76,Costo_provisiones!$B85,0)</f>
        <v>6.6325281205637809</v>
      </c>
      <c r="AU85" s="4">
        <f>+VLOOKUP(AU$3,Provisiones!$C$38:$CV$76,Costo_provisiones!$B85,0)</f>
        <v>3.0562598581406006</v>
      </c>
      <c r="AV85" s="4">
        <v>5.2470256020835304</v>
      </c>
      <c r="AW85" s="4">
        <f>+VLOOKUP(AW$3,Provisiones!$C$38:$CV$76,Costo_provisiones!$B85,0)</f>
        <v>2.8486227065902878</v>
      </c>
      <c r="AX85" s="4">
        <f>+VLOOKUP(AX$3,Provisiones!$C$38:$CV$76,Costo_provisiones!$B85,0)</f>
        <v>8.1687610938226953</v>
      </c>
      <c r="AY85" s="4">
        <f>+VLOOKUP(AY$3,Provisiones!$C$38:$CV$76,Costo_provisiones!$B85,0)</f>
        <v>3.5366146217849517</v>
      </c>
    </row>
    <row r="86" spans="2:51" ht="16.5" x14ac:dyDescent="0.3">
      <c r="B86">
        <v>84</v>
      </c>
      <c r="C86" s="3">
        <v>43404</v>
      </c>
      <c r="D86" s="4">
        <f>+VLOOKUP(D$3,Provisiones!$C$5:$CV$15,Costo_provisiones!$B86,FALSE)</f>
        <v>0.27982082138275144</v>
      </c>
      <c r="E86" s="4">
        <f>+VLOOKUP(E$3,Provisiones!$C$5:$CV$15,Costo_provisiones!$B86,FALSE)</f>
        <v>1.7365369566155335</v>
      </c>
      <c r="F86" s="4">
        <f>+VLOOKUP(F$3,Provisiones!$C$5:$CV$15,Costo_provisiones!$B86,FALSE)</f>
        <v>2.740321697405232</v>
      </c>
      <c r="G86" s="4">
        <f>+VLOOKUP(G$3,Provisiones!$C$5:$CV$15,Costo_provisiones!$B86,FALSE)</f>
        <v>2.4183805091656763</v>
      </c>
      <c r="H86" s="4">
        <f>+VLOOKUP(H$3,Provisiones!$C$5:$CV$15,Costo_provisiones!$B86,FALSE)</f>
        <v>0.37339700611546667</v>
      </c>
      <c r="I86" s="4">
        <f>+VLOOKUP(I$3,Provisiones!$C$5:$CV$15,Costo_provisiones!$B86,FALSE)</f>
        <v>0.27312312122986654</v>
      </c>
      <c r="J86" s="4">
        <f>+VLOOKUP(J$3,Provisiones!$C$5:$CV$15,Costo_provisiones!$B86,FALSE)</f>
        <v>2.7345324246313152</v>
      </c>
      <c r="K86" s="4">
        <f>+VLOOKUP(K$3,Provisiones!$C$5:$CV$15,Costo_provisiones!$B86,FALSE)</f>
        <v>1.180934979563806</v>
      </c>
      <c r="L86" s="4">
        <f>+VLOOKUP(L$3,Provisiones!$C$5:$CV$15,Costo_provisiones!$B86,FALSE)</f>
        <v>1.3559435035215606</v>
      </c>
      <c r="M86" s="4">
        <f>+VLOOKUP(M$3,Provisiones!$C$5:$CV$15,Costo_provisiones!$B86,FALSE)</f>
        <v>1.6806976109835967</v>
      </c>
      <c r="N86" s="4">
        <f>+VLOOKUP(N$3,Provisiones!$C$38:$CV$76,Costo_provisiones!$B86,0)</f>
        <v>3.1201899037966161</v>
      </c>
      <c r="O86" s="4">
        <f>+VLOOKUP(O$3,Provisiones!$C$38:$CV$76,Costo_provisiones!$B86,0)</f>
        <v>0</v>
      </c>
      <c r="P86" s="4">
        <f>+VLOOKUP(P$3,Provisiones!$C$38:$CV$76,Costo_provisiones!$B86,0)</f>
        <v>2.4000548307159759</v>
      </c>
      <c r="Q86" s="4">
        <f>+VLOOKUP(Q$3,Provisiones!$C$38:$CV$76,Costo_provisiones!$B86,0)</f>
        <v>3.9094080016831039</v>
      </c>
      <c r="R86" s="4">
        <f>+VLOOKUP(R$3,Provisiones!$C$38:$CV$76,Costo_provisiones!$B86,0)</f>
        <v>4.1981798467713292</v>
      </c>
      <c r="S86" s="4">
        <f>+VLOOKUP(S$3,Provisiones!$C$38:$CV$76,Costo_provisiones!$B86,0)</f>
        <v>0</v>
      </c>
      <c r="T86" s="4">
        <f>+VLOOKUP(T$3,Provisiones!$C$38:$CV$76,Costo_provisiones!$B86,0)</f>
        <v>0</v>
      </c>
      <c r="U86" s="4">
        <f>+VLOOKUP(U$3,Provisiones!$C$38:$CV$76,Costo_provisiones!$B86,0)</f>
        <v>0</v>
      </c>
      <c r="V86" s="4">
        <f>+VLOOKUP(V$3,Provisiones!$C$38:$CV$76,Costo_provisiones!$B86,0)</f>
        <v>0</v>
      </c>
      <c r="W86" s="4">
        <f>+VLOOKUP(W$3,Provisiones!$C$38:$CV$76,Costo_provisiones!$B86,0)</f>
        <v>0</v>
      </c>
      <c r="X86" s="4">
        <f>+VLOOKUP(X$3,Provisiones!$C$38:$CV$76,Costo_provisiones!$B86,0)</f>
        <v>0</v>
      </c>
      <c r="Y86" s="4">
        <f>+VLOOKUP(Y$3,Provisiones!$C$38:$CV$76,Costo_provisiones!$B86,0)</f>
        <v>0</v>
      </c>
      <c r="Z86" s="4">
        <f>+VLOOKUP(Z$3,Provisiones!$C$38:$CV$76,Costo_provisiones!$B86,0)</f>
        <v>0</v>
      </c>
      <c r="AA86" s="4">
        <f>+VLOOKUP(AA$3,Provisiones!$C$38:$CV$76,Costo_provisiones!$B86,0)</f>
        <v>0</v>
      </c>
      <c r="AB86" s="4">
        <f>+VLOOKUP(AB$3,Provisiones!$C$38:$CV$76,Costo_provisiones!$B86,0)</f>
        <v>2.6608269345937532</v>
      </c>
      <c r="AC86" s="4">
        <f>+VLOOKUP(AC$3,Provisiones!$C$38:$CV$76,Costo_provisiones!$B86,0)</f>
        <v>4.0915301484687427</v>
      </c>
      <c r="AD86" s="4">
        <f>+VLOOKUP(AD$3,Provisiones!$C$38:$CV$76,Costo_provisiones!$B86,0)</f>
        <v>3.1017988034134629</v>
      </c>
      <c r="AE86" s="4">
        <f>+VLOOKUP(AE$3,Provisiones!$C$38:$CV$76,Costo_provisiones!$B86,0)</f>
        <v>4.5742303351357014</v>
      </c>
      <c r="AF86" s="4">
        <f>+VLOOKUP(AF$3,Provisiones!$C$38:$CV$76,Costo_provisiones!$B86,0)</f>
        <v>2.0766561372667169</v>
      </c>
      <c r="AG86" s="4">
        <f>+VLOOKUP(AG$3,Provisiones!$C$38:$CV$76,Costo_provisiones!$B86,0)</f>
        <v>3.8084003219566411</v>
      </c>
      <c r="AH86" s="4">
        <f>+VLOOKUP(AH$3,Provisiones!$C$38:$CV$76,Costo_provisiones!$B86,0)</f>
        <v>3.982657303347735</v>
      </c>
      <c r="AI86" s="4">
        <f>+VLOOKUP(AI$3,Provisiones!$C$38:$CV$76,Costo_provisiones!$B86,0)</f>
        <v>5.0086401046315929</v>
      </c>
      <c r="AJ86" s="4">
        <f>+VLOOKUP(AJ$3,Provisiones!$C$38:$CV$76,Costo_provisiones!$B86,0)</f>
        <v>3.9543845298100879</v>
      </c>
      <c r="AK86" s="4">
        <f>+VLOOKUP(AK$3,Provisiones!$C$38:$CV$76,Costo_provisiones!$B86,0)</f>
        <v>4.2371360590787361</v>
      </c>
      <c r="AL86" s="4">
        <f>+VLOOKUP(AL$3,Provisiones!$C$38:$CV$76,Costo_provisiones!$B86,0)</f>
        <v>4.8695293288134138</v>
      </c>
      <c r="AM86" s="4">
        <f>+VLOOKUP(AM$3,Provisiones!$C$38:$CV$76,Costo_provisiones!$B86,0)</f>
        <v>4.2048144308858717</v>
      </c>
      <c r="AN86" s="4">
        <f>+VLOOKUP(AN$3,Provisiones!$C$38:$CV$76,Costo_provisiones!$B86,0)</f>
        <v>4.7345413614075742</v>
      </c>
      <c r="AO86" s="4">
        <f>+VLOOKUP(AO$3,Provisiones!$C$38:$CV$76,Costo_provisiones!$B86,0)</f>
        <v>3.420908554740127</v>
      </c>
      <c r="AP86" s="4">
        <f>+VLOOKUP(AP$3,Provisiones!$C$38:$CV$76,Costo_provisiones!$B86,0)</f>
        <v>0</v>
      </c>
      <c r="AQ86" s="4">
        <f>+VLOOKUP(AQ$3,Provisiones!$C$38:$CV$76,Costo_provisiones!$B86,0)</f>
        <v>12.131009595662556</v>
      </c>
      <c r="AR86" s="4">
        <f>+VLOOKUP(AR$3,Provisiones!$C$38:$CV$76,Costo_provisiones!$B86,0)</f>
        <v>4.0544792772510601</v>
      </c>
      <c r="AS86" s="4">
        <f>+VLOOKUP(AS$3,Provisiones!$C$38:$CV$76,Costo_provisiones!$B86,0)</f>
        <v>1.8153765761277529</v>
      </c>
      <c r="AT86" s="4">
        <f>+VLOOKUP(AT$3,Provisiones!$C$38:$CV$76,Costo_provisiones!$B86,0)</f>
        <v>6.5748075956876537</v>
      </c>
      <c r="AU86" s="4">
        <f>+VLOOKUP(AU$3,Provisiones!$C$38:$CV$76,Costo_provisiones!$B86,0)</f>
        <v>3.0967989245774521</v>
      </c>
      <c r="AV86" s="4">
        <v>5.3475306394854503</v>
      </c>
      <c r="AW86" s="4">
        <f>+VLOOKUP(AW$3,Provisiones!$C$38:$CV$76,Costo_provisiones!$B86,0)</f>
        <v>2.8103501688065933</v>
      </c>
      <c r="AX86" s="4">
        <f>+VLOOKUP(AX$3,Provisiones!$C$38:$CV$76,Costo_provisiones!$B86,0)</f>
        <v>8.2752014521543522</v>
      </c>
      <c r="AY86" s="4">
        <f>+VLOOKUP(AY$3,Provisiones!$C$38:$CV$76,Costo_provisiones!$B86,0)</f>
        <v>3.6376078284121394</v>
      </c>
    </row>
    <row r="87" spans="2:51" ht="16.5" x14ac:dyDescent="0.3">
      <c r="B87">
        <v>85</v>
      </c>
      <c r="C87" s="3">
        <v>43434</v>
      </c>
      <c r="D87" s="4">
        <f>+VLOOKUP(D$3,Provisiones!$C$5:$CV$15,Costo_provisiones!$B87,FALSE)</f>
        <v>0.25769268475527779</v>
      </c>
      <c r="E87" s="4">
        <f>+VLOOKUP(E$3,Provisiones!$C$5:$CV$15,Costo_provisiones!$B87,FALSE)</f>
        <v>1.7318189630685199</v>
      </c>
      <c r="F87" s="4">
        <f>+VLOOKUP(F$3,Provisiones!$C$5:$CV$15,Costo_provisiones!$B87,FALSE)</f>
        <v>2.7167233240104514</v>
      </c>
      <c r="G87" s="4">
        <f>+VLOOKUP(G$3,Provisiones!$C$5:$CV$15,Costo_provisiones!$B87,FALSE)</f>
        <v>2.5678385782729838</v>
      </c>
      <c r="H87" s="4">
        <f>+VLOOKUP(H$3,Provisiones!$C$5:$CV$15,Costo_provisiones!$B87,FALSE)</f>
        <v>0.73769829095703754</v>
      </c>
      <c r="I87" s="4">
        <f>+VLOOKUP(I$3,Provisiones!$C$5:$CV$15,Costo_provisiones!$B87,FALSE)</f>
        <v>0.32027094456315486</v>
      </c>
      <c r="J87" s="4">
        <f>+VLOOKUP(J$3,Provisiones!$C$5:$CV$15,Costo_provisiones!$B87,FALSE)</f>
        <v>2.7017174433002049</v>
      </c>
      <c r="K87" s="4">
        <f>+VLOOKUP(K$3,Provisiones!$C$5:$CV$15,Costo_provisiones!$B87,FALSE)</f>
        <v>1.2224459011738369</v>
      </c>
      <c r="L87" s="4">
        <f>+VLOOKUP(L$3,Provisiones!$C$5:$CV$15,Costo_provisiones!$B87,FALSE)</f>
        <v>1.3479642971713155</v>
      </c>
      <c r="M87" s="4">
        <f>+VLOOKUP(M$3,Provisiones!$C$5:$CV$15,Costo_provisiones!$B87,FALSE)</f>
        <v>1.6411651185235951</v>
      </c>
      <c r="N87" s="4">
        <f>+VLOOKUP(N$3,Provisiones!$C$38:$CV$76,Costo_provisiones!$B87,0)</f>
        <v>3.3812098237917887</v>
      </c>
      <c r="O87" s="4">
        <f>+VLOOKUP(O$3,Provisiones!$C$38:$CV$76,Costo_provisiones!$B87,0)</f>
        <v>0</v>
      </c>
      <c r="P87" s="4">
        <f>+VLOOKUP(P$3,Provisiones!$C$38:$CV$76,Costo_provisiones!$B87,0)</f>
        <v>2.3193047854982018</v>
      </c>
      <c r="Q87" s="4">
        <f>+VLOOKUP(Q$3,Provisiones!$C$38:$CV$76,Costo_provisiones!$B87,0)</f>
        <v>3.8675558413221478</v>
      </c>
      <c r="R87" s="4">
        <f>+VLOOKUP(R$3,Provisiones!$C$38:$CV$76,Costo_provisiones!$B87,0)</f>
        <v>4.0197471737436032</v>
      </c>
      <c r="S87" s="4">
        <f>+VLOOKUP(S$3,Provisiones!$C$38:$CV$76,Costo_provisiones!$B87,0)</f>
        <v>0</v>
      </c>
      <c r="T87" s="4">
        <f>+VLOOKUP(T$3,Provisiones!$C$38:$CV$76,Costo_provisiones!$B87,0)</f>
        <v>0</v>
      </c>
      <c r="U87" s="4">
        <f>+VLOOKUP(U$3,Provisiones!$C$38:$CV$76,Costo_provisiones!$B87,0)</f>
        <v>0</v>
      </c>
      <c r="V87" s="4">
        <f>+VLOOKUP(V$3,Provisiones!$C$38:$CV$76,Costo_provisiones!$B87,0)</f>
        <v>0</v>
      </c>
      <c r="W87" s="4">
        <f>+VLOOKUP(W$3,Provisiones!$C$38:$CV$76,Costo_provisiones!$B87,0)</f>
        <v>0</v>
      </c>
      <c r="X87" s="4">
        <f>+VLOOKUP(X$3,Provisiones!$C$38:$CV$76,Costo_provisiones!$B87,0)</f>
        <v>0</v>
      </c>
      <c r="Y87" s="4">
        <f>+VLOOKUP(Y$3,Provisiones!$C$38:$CV$76,Costo_provisiones!$B87,0)</f>
        <v>0</v>
      </c>
      <c r="Z87" s="4">
        <f>+VLOOKUP(Z$3,Provisiones!$C$38:$CV$76,Costo_provisiones!$B87,0)</f>
        <v>0</v>
      </c>
      <c r="AA87" s="4">
        <f>+VLOOKUP(AA$3,Provisiones!$C$38:$CV$76,Costo_provisiones!$B87,0)</f>
        <v>0</v>
      </c>
      <c r="AB87" s="4">
        <f>+VLOOKUP(AB$3,Provisiones!$C$38:$CV$76,Costo_provisiones!$B87,0)</f>
        <v>2.6529164758883095</v>
      </c>
      <c r="AC87" s="4">
        <f>+VLOOKUP(AC$3,Provisiones!$C$38:$CV$76,Costo_provisiones!$B87,0)</f>
        <v>4.1358813859251216</v>
      </c>
      <c r="AD87" s="4">
        <f>+VLOOKUP(AD$3,Provisiones!$C$38:$CV$76,Costo_provisiones!$B87,0)</f>
        <v>3.0507543998155184</v>
      </c>
      <c r="AE87" s="4">
        <f>+VLOOKUP(AE$3,Provisiones!$C$38:$CV$76,Costo_provisiones!$B87,0)</f>
        <v>4.7444647458752458</v>
      </c>
      <c r="AF87" s="4">
        <f>+VLOOKUP(AF$3,Provisiones!$C$38:$CV$76,Costo_provisiones!$B87,0)</f>
        <v>2.1002215736134908</v>
      </c>
      <c r="AG87" s="4">
        <f>+VLOOKUP(AG$3,Provisiones!$C$38:$CV$76,Costo_provisiones!$B87,0)</f>
        <v>3.8500811349082475</v>
      </c>
      <c r="AH87" s="4">
        <f>+VLOOKUP(AH$3,Provisiones!$C$38:$CV$76,Costo_provisiones!$B87,0)</f>
        <v>4.0520779599766446</v>
      </c>
      <c r="AI87" s="4">
        <f>+VLOOKUP(AI$3,Provisiones!$C$38:$CV$76,Costo_provisiones!$B87,0)</f>
        <v>5.1207050601814599</v>
      </c>
      <c r="AJ87" s="4">
        <f>+VLOOKUP(AJ$3,Provisiones!$C$38:$CV$76,Costo_provisiones!$B87,0)</f>
        <v>3.6349621227755042</v>
      </c>
      <c r="AK87" s="4">
        <f>+VLOOKUP(AK$3,Provisiones!$C$38:$CV$76,Costo_provisiones!$B87,0)</f>
        <v>5.7823819488834891</v>
      </c>
      <c r="AL87" s="4">
        <f>+VLOOKUP(AL$3,Provisiones!$C$38:$CV$76,Costo_provisiones!$B87,0)</f>
        <v>4.8095654530410776</v>
      </c>
      <c r="AM87" s="4">
        <f>+VLOOKUP(AM$3,Provisiones!$C$38:$CV$76,Costo_provisiones!$B87,0)</f>
        <v>4.030105319324929</v>
      </c>
      <c r="AN87" s="4">
        <f>+VLOOKUP(AN$3,Provisiones!$C$38:$CV$76,Costo_provisiones!$B87,0)</f>
        <v>4.8123461884546499</v>
      </c>
      <c r="AO87" s="4">
        <f>+VLOOKUP(AO$3,Provisiones!$C$38:$CV$76,Costo_provisiones!$B87,0)</f>
        <v>3.4686325681572163</v>
      </c>
      <c r="AP87" s="4">
        <f>+VLOOKUP(AP$3,Provisiones!$C$38:$CV$76,Costo_provisiones!$B87,0)</f>
        <v>0</v>
      </c>
      <c r="AQ87" s="4">
        <f>+VLOOKUP(AQ$3,Provisiones!$C$38:$CV$76,Costo_provisiones!$B87,0)</f>
        <v>12.290231357811102</v>
      </c>
      <c r="AR87" s="4">
        <f>+VLOOKUP(AR$3,Provisiones!$C$38:$CV$76,Costo_provisiones!$B87,0)</f>
        <v>3.8905572520269693</v>
      </c>
      <c r="AS87" s="4">
        <f>+VLOOKUP(AS$3,Provisiones!$C$38:$CV$76,Costo_provisiones!$B87,0)</f>
        <v>1.6039000744751797</v>
      </c>
      <c r="AT87" s="4">
        <f>+VLOOKUP(AT$3,Provisiones!$C$38:$CV$76,Costo_provisiones!$B87,0)</f>
        <v>6.860414871272889</v>
      </c>
      <c r="AU87" s="4">
        <f>+VLOOKUP(AU$3,Provisiones!$C$38:$CV$76,Costo_provisiones!$B87,0)</f>
        <v>3.1542675306752597</v>
      </c>
      <c r="AV87" s="4">
        <v>5.3726707087283199</v>
      </c>
      <c r="AW87" s="4">
        <f>+VLOOKUP(AW$3,Provisiones!$C$38:$CV$76,Costo_provisiones!$B87,0)</f>
        <v>2.7683286471958972</v>
      </c>
      <c r="AX87" s="4">
        <f>+VLOOKUP(AX$3,Provisiones!$C$38:$CV$76,Costo_provisiones!$B87,0)</f>
        <v>8.2984340803540562</v>
      </c>
      <c r="AY87" s="4">
        <f>+VLOOKUP(AY$3,Provisiones!$C$38:$CV$76,Costo_provisiones!$B87,0)</f>
        <v>3.5989819165908501</v>
      </c>
    </row>
    <row r="88" spans="2:51" ht="16.5" x14ac:dyDescent="0.3">
      <c r="B88">
        <v>86</v>
      </c>
      <c r="C88" s="3">
        <v>43465</v>
      </c>
      <c r="D88" s="4">
        <f>+VLOOKUP(D$3,Provisiones!$C$5:$CV$15,Costo_provisiones!$B88,FALSE)</f>
        <v>0.21088422467809292</v>
      </c>
      <c r="E88" s="4">
        <f>+VLOOKUP(E$3,Provisiones!$C$5:$CV$15,Costo_provisiones!$B88,FALSE)</f>
        <v>1.6371488393101887</v>
      </c>
      <c r="F88" s="4">
        <f>+VLOOKUP(F$3,Provisiones!$C$5:$CV$15,Costo_provisiones!$B88,FALSE)</f>
        <v>2.6972730642862182</v>
      </c>
      <c r="G88" s="4">
        <f>+VLOOKUP(G$3,Provisiones!$C$5:$CV$15,Costo_provisiones!$B88,FALSE)</f>
        <v>2.758040338747112</v>
      </c>
      <c r="H88" s="4">
        <f>+VLOOKUP(H$3,Provisiones!$C$5:$CV$15,Costo_provisiones!$B88,FALSE)</f>
        <v>0.82164682607236794</v>
      </c>
      <c r="I88" s="4">
        <f>+VLOOKUP(I$3,Provisiones!$C$5:$CV$15,Costo_provisiones!$B88,FALSE)</f>
        <v>0.26473407068261717</v>
      </c>
      <c r="J88" s="4">
        <f>+VLOOKUP(J$3,Provisiones!$C$5:$CV$15,Costo_provisiones!$B88,FALSE)</f>
        <v>2.6428759618817108</v>
      </c>
      <c r="K88" s="4">
        <f>+VLOOKUP(K$3,Provisiones!$C$5:$CV$15,Costo_provisiones!$B88,FALSE)</f>
        <v>1.3879816402068961</v>
      </c>
      <c r="L88" s="4">
        <f>+VLOOKUP(L$3,Provisiones!$C$5:$CV$15,Costo_provisiones!$B88,FALSE)</f>
        <v>1.3333835311508051</v>
      </c>
      <c r="M88" s="4">
        <f>+VLOOKUP(M$3,Provisiones!$C$5:$CV$15,Costo_provisiones!$B88,FALSE)</f>
        <v>1.6923846982124389</v>
      </c>
      <c r="N88" s="4">
        <f>+VLOOKUP(N$3,Provisiones!$C$38:$CV$76,Costo_provisiones!$B88,0)</f>
        <v>3.595709169297002</v>
      </c>
      <c r="O88" s="4">
        <f>+VLOOKUP(O$3,Provisiones!$C$38:$CV$76,Costo_provisiones!$B88,0)</f>
        <v>0</v>
      </c>
      <c r="P88" s="4">
        <f>+VLOOKUP(P$3,Provisiones!$C$38:$CV$76,Costo_provisiones!$B88,0)</f>
        <v>2.1429804241152559</v>
      </c>
      <c r="Q88" s="4">
        <f>+VLOOKUP(Q$3,Provisiones!$C$38:$CV$76,Costo_provisiones!$B88,0)</f>
        <v>4.2750763695703453</v>
      </c>
      <c r="R88" s="4">
        <f>+VLOOKUP(R$3,Provisiones!$C$38:$CV$76,Costo_provisiones!$B88,0)</f>
        <v>3.9131767319921926</v>
      </c>
      <c r="S88" s="4">
        <f>+VLOOKUP(S$3,Provisiones!$C$38:$CV$76,Costo_provisiones!$B88,0)</f>
        <v>0</v>
      </c>
      <c r="T88" s="4">
        <f>+VLOOKUP(T$3,Provisiones!$C$38:$CV$76,Costo_provisiones!$B88,0)</f>
        <v>0</v>
      </c>
      <c r="U88" s="4">
        <f>+VLOOKUP(U$3,Provisiones!$C$38:$CV$76,Costo_provisiones!$B88,0)</f>
        <v>0</v>
      </c>
      <c r="V88" s="4">
        <f>+VLOOKUP(V$3,Provisiones!$C$38:$CV$76,Costo_provisiones!$B88,0)</f>
        <v>0</v>
      </c>
      <c r="W88" s="4">
        <f>+VLOOKUP(W$3,Provisiones!$C$38:$CV$76,Costo_provisiones!$B88,0)</f>
        <v>0</v>
      </c>
      <c r="X88" s="4">
        <f>+VLOOKUP(X$3,Provisiones!$C$38:$CV$76,Costo_provisiones!$B88,0)</f>
        <v>0</v>
      </c>
      <c r="Y88" s="4">
        <f>+VLOOKUP(Y$3,Provisiones!$C$38:$CV$76,Costo_provisiones!$B88,0)</f>
        <v>0</v>
      </c>
      <c r="Z88" s="4">
        <f>+VLOOKUP(Z$3,Provisiones!$C$38:$CV$76,Costo_provisiones!$B88,0)</f>
        <v>0</v>
      </c>
      <c r="AA88" s="4">
        <f>+VLOOKUP(AA$3,Provisiones!$C$38:$CV$76,Costo_provisiones!$B88,0)</f>
        <v>0</v>
      </c>
      <c r="AB88" s="4">
        <f>+VLOOKUP(AB$3,Provisiones!$C$38:$CV$76,Costo_provisiones!$B88,0)</f>
        <v>2.7505806221622486</v>
      </c>
      <c r="AC88" s="4">
        <f>+VLOOKUP(AC$3,Provisiones!$C$38:$CV$76,Costo_provisiones!$B88,0)</f>
        <v>4.2257195397919052</v>
      </c>
      <c r="AD88" s="4">
        <f>+VLOOKUP(AD$3,Provisiones!$C$38:$CV$76,Costo_provisiones!$B88,0)</f>
        <v>2.949367378205797</v>
      </c>
      <c r="AE88" s="4">
        <f>+VLOOKUP(AE$3,Provisiones!$C$38:$CV$76,Costo_provisiones!$B88,0)</f>
        <v>4.206590991928846</v>
      </c>
      <c r="AF88" s="4">
        <f>+VLOOKUP(AF$3,Provisiones!$C$38:$CV$76,Costo_provisiones!$B88,0)</f>
        <v>2.380245332229753</v>
      </c>
      <c r="AG88" s="4">
        <f>+VLOOKUP(AG$3,Provisiones!$C$38:$CV$76,Costo_provisiones!$B88,0)</f>
        <v>3.8702310176346386</v>
      </c>
      <c r="AH88" s="4">
        <f>+VLOOKUP(AH$3,Provisiones!$C$38:$CV$76,Costo_provisiones!$B88,0)</f>
        <v>4.2042794255532119</v>
      </c>
      <c r="AI88" s="4">
        <f>+VLOOKUP(AI$3,Provisiones!$C$38:$CV$76,Costo_provisiones!$B88,0)</f>
        <v>4.6818024605112329</v>
      </c>
      <c r="AJ88" s="4">
        <f>+VLOOKUP(AJ$3,Provisiones!$C$38:$CV$76,Costo_provisiones!$B88,0)</f>
        <v>3.4528341146238346</v>
      </c>
      <c r="AK88" s="4">
        <f>+VLOOKUP(AK$3,Provisiones!$C$38:$CV$76,Costo_provisiones!$B88,0)</f>
        <v>5.3424737779626765</v>
      </c>
      <c r="AL88" s="4">
        <f>+VLOOKUP(AL$3,Provisiones!$C$38:$CV$76,Costo_provisiones!$B88,0)</f>
        <v>4.663873074860736</v>
      </c>
      <c r="AM88" s="4">
        <f>+VLOOKUP(AM$3,Provisiones!$C$38:$CV$76,Costo_provisiones!$B88,0)</f>
        <v>3.9385846281518062</v>
      </c>
      <c r="AN88" s="4">
        <f>+VLOOKUP(AN$3,Provisiones!$C$38:$CV$76,Costo_provisiones!$B88,0)</f>
        <v>4.9861599648285519</v>
      </c>
      <c r="AO88" s="4">
        <f>+VLOOKUP(AO$3,Provisiones!$C$38:$CV$76,Costo_provisiones!$B88,0)</f>
        <v>3.5102966323045965</v>
      </c>
      <c r="AP88" s="4">
        <f>+VLOOKUP(AP$3,Provisiones!$C$38:$CV$76,Costo_provisiones!$B88,0)</f>
        <v>0</v>
      </c>
      <c r="AQ88" s="4">
        <f>+VLOOKUP(AQ$3,Provisiones!$C$38:$CV$76,Costo_provisiones!$B88,0)</f>
        <v>12.201841358708027</v>
      </c>
      <c r="AR88" s="4">
        <f>+VLOOKUP(AR$3,Provisiones!$C$38:$CV$76,Costo_provisiones!$B88,0)</f>
        <v>3.631193963227243</v>
      </c>
      <c r="AS88" s="4">
        <f>+VLOOKUP(AS$3,Provisiones!$C$38:$CV$76,Costo_provisiones!$B88,0)</f>
        <v>1.9271751160528618</v>
      </c>
      <c r="AT88" s="4">
        <f>+VLOOKUP(AT$3,Provisiones!$C$38:$CV$76,Costo_provisiones!$B88,0)</f>
        <v>6.6140442534401824</v>
      </c>
      <c r="AU88" s="4">
        <f>+VLOOKUP(AU$3,Provisiones!$C$38:$CV$76,Costo_provisiones!$B88,0)</f>
        <v>3.3786970339291234</v>
      </c>
      <c r="AV88" s="4">
        <v>5.5282277165646603</v>
      </c>
      <c r="AW88" s="4">
        <f>+VLOOKUP(AW$3,Provisiones!$C$38:$CV$76,Costo_provisiones!$B88,0)</f>
        <v>2.8783958868705684</v>
      </c>
      <c r="AX88" s="4">
        <f>+VLOOKUP(AX$3,Provisiones!$C$38:$CV$76,Costo_provisiones!$B88,0)</f>
        <v>7.9636435566048016</v>
      </c>
      <c r="AY88" s="4">
        <f>+VLOOKUP(AY$3,Provisiones!$C$38:$CV$76,Costo_provisiones!$B88,0)</f>
        <v>3.4178125297900013</v>
      </c>
    </row>
    <row r="89" spans="2:51" ht="16.5" x14ac:dyDescent="0.3">
      <c r="B89">
        <v>87</v>
      </c>
      <c r="C89" s="3">
        <v>43496</v>
      </c>
      <c r="D89" s="4">
        <f>+VLOOKUP(D$3,Provisiones!$C$5:$CV$15,Costo_provisiones!$B89,FALSE)</f>
        <v>0.14841117287763347</v>
      </c>
      <c r="E89" s="4">
        <f>+VLOOKUP(E$3,Provisiones!$C$5:$CV$15,Costo_provisiones!$B89,FALSE)</f>
        <v>1.6450934585425951</v>
      </c>
      <c r="F89" s="4">
        <f>+VLOOKUP(F$3,Provisiones!$C$5:$CV$15,Costo_provisiones!$B89,FALSE)</f>
        <v>2.6496510273238982</v>
      </c>
      <c r="G89" s="4">
        <f>+VLOOKUP(G$3,Provisiones!$C$5:$CV$15,Costo_provisiones!$B89,FALSE)</f>
        <v>2.8301446521954063</v>
      </c>
      <c r="H89" s="4">
        <f>+VLOOKUP(H$3,Provisiones!$C$5:$CV$15,Costo_provisiones!$B89,FALSE)</f>
        <v>0.67536219806616005</v>
      </c>
      <c r="I89" s="4">
        <f>+VLOOKUP(I$3,Provisiones!$C$5:$CV$15,Costo_provisiones!$B89,FALSE)</f>
        <v>0.42162956790552342</v>
      </c>
      <c r="J89" s="4">
        <f>+VLOOKUP(J$3,Provisiones!$C$5:$CV$15,Costo_provisiones!$B89,FALSE)</f>
        <v>2.2726656757821271</v>
      </c>
      <c r="K89" s="4">
        <f>+VLOOKUP(K$3,Provisiones!$C$5:$CV$15,Costo_provisiones!$B89,FALSE)</f>
        <v>1.3847936043793618</v>
      </c>
      <c r="L89" s="4">
        <f>+VLOOKUP(L$3,Provisiones!$C$5:$CV$15,Costo_provisiones!$B89,FALSE)</f>
        <v>1.3226962887916676</v>
      </c>
      <c r="M89" s="4">
        <f>+VLOOKUP(M$3,Provisiones!$C$5:$CV$15,Costo_provisiones!$B89,FALSE)</f>
        <v>1.6346924742851043</v>
      </c>
      <c r="N89" s="4">
        <f>+VLOOKUP(N$3,Provisiones!$C$38:$CV$76,Costo_provisiones!$B89,0)</f>
        <v>3.7761271360897979</v>
      </c>
      <c r="O89" s="4">
        <f>+VLOOKUP(O$3,Provisiones!$C$38:$CV$76,Costo_provisiones!$B89,0)</f>
        <v>0</v>
      </c>
      <c r="P89" s="4">
        <f>+VLOOKUP(P$3,Provisiones!$C$38:$CV$76,Costo_provisiones!$B89,0)</f>
        <v>2.23691503985278</v>
      </c>
      <c r="Q89" s="4">
        <f>+VLOOKUP(Q$3,Provisiones!$C$38:$CV$76,Costo_provisiones!$B89,0)</f>
        <v>4.2347142899601158</v>
      </c>
      <c r="R89" s="4">
        <f>+VLOOKUP(R$3,Provisiones!$C$38:$CV$76,Costo_provisiones!$B89,0)</f>
        <v>3.78030328071991</v>
      </c>
      <c r="S89" s="4">
        <f>+VLOOKUP(S$3,Provisiones!$C$38:$CV$76,Costo_provisiones!$B89,0)</f>
        <v>0</v>
      </c>
      <c r="T89" s="4">
        <f>+VLOOKUP(T$3,Provisiones!$C$38:$CV$76,Costo_provisiones!$B89,0)</f>
        <v>0</v>
      </c>
      <c r="U89" s="4">
        <f>+VLOOKUP(U$3,Provisiones!$C$38:$CV$76,Costo_provisiones!$B89,0)</f>
        <v>0</v>
      </c>
      <c r="V89" s="4">
        <f>+VLOOKUP(V$3,Provisiones!$C$38:$CV$76,Costo_provisiones!$B89,0)</f>
        <v>0</v>
      </c>
      <c r="W89" s="4">
        <f>+VLOOKUP(W$3,Provisiones!$C$38:$CV$76,Costo_provisiones!$B89,0)</f>
        <v>0</v>
      </c>
      <c r="X89" s="4">
        <f>+VLOOKUP(X$3,Provisiones!$C$38:$CV$76,Costo_provisiones!$B89,0)</f>
        <v>0</v>
      </c>
      <c r="Y89" s="4">
        <f>+VLOOKUP(Y$3,Provisiones!$C$38:$CV$76,Costo_provisiones!$B89,0)</f>
        <v>0</v>
      </c>
      <c r="Z89" s="4">
        <f>+VLOOKUP(Z$3,Provisiones!$C$38:$CV$76,Costo_provisiones!$B89,0)</f>
        <v>0</v>
      </c>
      <c r="AA89" s="4">
        <f>+VLOOKUP(AA$3,Provisiones!$C$38:$CV$76,Costo_provisiones!$B89,0)</f>
        <v>0</v>
      </c>
      <c r="AB89" s="4">
        <f>+VLOOKUP(AB$3,Provisiones!$C$38:$CV$76,Costo_provisiones!$B89,0)</f>
        <v>2.7859790055795726</v>
      </c>
      <c r="AC89" s="4">
        <f>+VLOOKUP(AC$3,Provisiones!$C$38:$CV$76,Costo_provisiones!$B89,0)</f>
        <v>4.4208127694576733</v>
      </c>
      <c r="AD89" s="4">
        <f>+VLOOKUP(AD$3,Provisiones!$C$38:$CV$76,Costo_provisiones!$B89,0)</f>
        <v>2.9331519110220099</v>
      </c>
      <c r="AE89" s="4">
        <f>+VLOOKUP(AE$3,Provisiones!$C$38:$CV$76,Costo_provisiones!$B89,0)</f>
        <v>3.8791705402143837</v>
      </c>
      <c r="AF89" s="4">
        <f>+VLOOKUP(AF$3,Provisiones!$C$38:$CV$76,Costo_provisiones!$B89,0)</f>
        <v>2.4236424145164888</v>
      </c>
      <c r="AG89" s="4">
        <f>+VLOOKUP(AG$3,Provisiones!$C$38:$CV$76,Costo_provisiones!$B89,0)</f>
        <v>3.9044598057775959</v>
      </c>
      <c r="AH89" s="4">
        <f>+VLOOKUP(AH$3,Provisiones!$C$38:$CV$76,Costo_provisiones!$B89,0)</f>
        <v>4.2874327430120891</v>
      </c>
      <c r="AI89" s="4">
        <f>+VLOOKUP(AI$3,Provisiones!$C$38:$CV$76,Costo_provisiones!$B89,0)</f>
        <v>4.8693878859426034</v>
      </c>
      <c r="AJ89" s="4">
        <f>+VLOOKUP(AJ$3,Provisiones!$C$38:$CV$76,Costo_provisiones!$B89,0)</f>
        <v>3.2897600450533679</v>
      </c>
      <c r="AK89" s="4">
        <f>+VLOOKUP(AK$3,Provisiones!$C$38:$CV$76,Costo_provisiones!$B89,0)</f>
        <v>6.9558965726450639</v>
      </c>
      <c r="AL89" s="4">
        <f>+VLOOKUP(AL$3,Provisiones!$C$38:$CV$76,Costo_provisiones!$B89,0)</f>
        <v>4.6802536201283811</v>
      </c>
      <c r="AM89" s="4">
        <f>+VLOOKUP(AM$3,Provisiones!$C$38:$CV$76,Costo_provisiones!$B89,0)</f>
        <v>3.8667696562673215</v>
      </c>
      <c r="AN89" s="4">
        <f>+VLOOKUP(AN$3,Provisiones!$C$38:$CV$76,Costo_provisiones!$B89,0)</f>
        <v>5.0370845055739393</v>
      </c>
      <c r="AO89" s="4">
        <f>+VLOOKUP(AO$3,Provisiones!$C$38:$CV$76,Costo_provisiones!$B89,0)</f>
        <v>3.4622193003525275</v>
      </c>
      <c r="AP89" s="4">
        <f>+VLOOKUP(AP$3,Provisiones!$C$38:$CV$76,Costo_provisiones!$B89,0)</f>
        <v>0</v>
      </c>
      <c r="AQ89" s="4">
        <f>+VLOOKUP(AQ$3,Provisiones!$C$38:$CV$76,Costo_provisiones!$B89,0)</f>
        <v>12.445298487106781</v>
      </c>
      <c r="AR89" s="4">
        <f>+VLOOKUP(AR$3,Provisiones!$C$38:$CV$76,Costo_provisiones!$B89,0)</f>
        <v>3.4842907217182</v>
      </c>
      <c r="AS89" s="4">
        <f>+VLOOKUP(AS$3,Provisiones!$C$38:$CV$76,Costo_provisiones!$B89,0)</f>
        <v>1.9807016734895859</v>
      </c>
      <c r="AT89" s="4">
        <f>+VLOOKUP(AT$3,Provisiones!$C$38:$CV$76,Costo_provisiones!$B89,0)</f>
        <v>6.7835114141062789</v>
      </c>
      <c r="AU89" s="4">
        <f>+VLOOKUP(AU$3,Provisiones!$C$38:$CV$76,Costo_provisiones!$B89,0)</f>
        <v>3.4165876841475207</v>
      </c>
      <c r="AV89" s="4">
        <v>5.4731700206911098</v>
      </c>
      <c r="AW89" s="4">
        <f>+VLOOKUP(AW$3,Provisiones!$C$38:$CV$76,Costo_provisiones!$B89,0)</f>
        <v>2.7740116599915337</v>
      </c>
      <c r="AX89" s="4">
        <f>+VLOOKUP(AX$3,Provisiones!$C$38:$CV$76,Costo_provisiones!$B89,0)</f>
        <v>7.7858842150178322</v>
      </c>
      <c r="AY89" s="4">
        <f>+VLOOKUP(AY$3,Provisiones!$C$38:$CV$76,Costo_provisiones!$B89,0)</f>
        <v>3.5012261407716085</v>
      </c>
    </row>
    <row r="90" spans="2:51" ht="16.5" x14ac:dyDescent="0.3">
      <c r="B90">
        <v>88</v>
      </c>
      <c r="C90" s="3">
        <v>43524</v>
      </c>
      <c r="D90" s="4">
        <f>+VLOOKUP(D$3,Provisiones!$C$5:$CV$15,Costo_provisiones!$B90,FALSE)</f>
        <v>0.28779343981801492</v>
      </c>
      <c r="E90" s="4">
        <f>+VLOOKUP(E$3,Provisiones!$C$5:$CV$15,Costo_provisiones!$B90,FALSE)</f>
        <v>1.6405672174624768</v>
      </c>
      <c r="F90" s="4">
        <f>+VLOOKUP(F$3,Provisiones!$C$5:$CV$15,Costo_provisiones!$B90,FALSE)</f>
        <v>2.5800197612101385</v>
      </c>
      <c r="G90" s="4">
        <f>+VLOOKUP(G$3,Provisiones!$C$5:$CV$15,Costo_provisiones!$B90,FALSE)</f>
        <v>2.9265513706624793</v>
      </c>
      <c r="H90" s="4">
        <f>+VLOOKUP(H$3,Provisiones!$C$5:$CV$15,Costo_provisiones!$B90,FALSE)</f>
        <v>0.84142438983798562</v>
      </c>
      <c r="I90" s="4">
        <f>+VLOOKUP(I$3,Provisiones!$C$5:$CV$15,Costo_provisiones!$B90,FALSE)</f>
        <v>0.32628785525909643</v>
      </c>
      <c r="J90" s="4">
        <f>+VLOOKUP(J$3,Provisiones!$C$5:$CV$15,Costo_provisiones!$B90,FALSE)</f>
        <v>2.3062461127836222</v>
      </c>
      <c r="K90" s="4">
        <f>+VLOOKUP(K$3,Provisiones!$C$5:$CV$15,Costo_provisiones!$B90,FALSE)</f>
        <v>1.3898950909888144</v>
      </c>
      <c r="L90" s="4">
        <f>+VLOOKUP(L$3,Provisiones!$C$5:$CV$15,Costo_provisiones!$B90,FALSE)</f>
        <v>1.2328217687218206</v>
      </c>
      <c r="M90" s="4">
        <f>+VLOOKUP(M$3,Provisiones!$C$5:$CV$15,Costo_provisiones!$B90,FALSE)</f>
        <v>1.6371892656334894</v>
      </c>
      <c r="N90" s="4">
        <f>+VLOOKUP(N$3,Provisiones!$C$38:$CV$76,Costo_provisiones!$B90,0)</f>
        <v>3.9358668389545088</v>
      </c>
      <c r="O90" s="4">
        <f>+VLOOKUP(O$3,Provisiones!$C$38:$CV$76,Costo_provisiones!$B90,0)</f>
        <v>0</v>
      </c>
      <c r="P90" s="4">
        <f>+VLOOKUP(P$3,Provisiones!$C$38:$CV$76,Costo_provisiones!$B90,0)</f>
        <v>2.2504218410490426</v>
      </c>
      <c r="Q90" s="4">
        <f>+VLOOKUP(Q$3,Provisiones!$C$38:$CV$76,Costo_provisiones!$B90,0)</f>
        <v>4.2472495472362892</v>
      </c>
      <c r="R90" s="4">
        <f>+VLOOKUP(R$3,Provisiones!$C$38:$CV$76,Costo_provisiones!$B90,0)</f>
        <v>3.7104497596642063</v>
      </c>
      <c r="S90" s="4">
        <f>+VLOOKUP(S$3,Provisiones!$C$38:$CV$76,Costo_provisiones!$B90,0)</f>
        <v>0</v>
      </c>
      <c r="T90" s="4">
        <f>+VLOOKUP(T$3,Provisiones!$C$38:$CV$76,Costo_provisiones!$B90,0)</f>
        <v>0</v>
      </c>
      <c r="U90" s="4">
        <f>+VLOOKUP(U$3,Provisiones!$C$38:$CV$76,Costo_provisiones!$B90,0)</f>
        <v>0</v>
      </c>
      <c r="V90" s="4">
        <f>+VLOOKUP(V$3,Provisiones!$C$38:$CV$76,Costo_provisiones!$B90,0)</f>
        <v>0</v>
      </c>
      <c r="W90" s="4">
        <f>+VLOOKUP(W$3,Provisiones!$C$38:$CV$76,Costo_provisiones!$B90,0)</f>
        <v>0</v>
      </c>
      <c r="X90" s="4">
        <f>+VLOOKUP(X$3,Provisiones!$C$38:$CV$76,Costo_provisiones!$B90,0)</f>
        <v>0</v>
      </c>
      <c r="Y90" s="4">
        <f>+VLOOKUP(Y$3,Provisiones!$C$38:$CV$76,Costo_provisiones!$B90,0)</f>
        <v>0</v>
      </c>
      <c r="Z90" s="4">
        <f>+VLOOKUP(Z$3,Provisiones!$C$38:$CV$76,Costo_provisiones!$B90,0)</f>
        <v>0</v>
      </c>
      <c r="AA90" s="4">
        <f>+VLOOKUP(AA$3,Provisiones!$C$38:$CV$76,Costo_provisiones!$B90,0)</f>
        <v>0</v>
      </c>
      <c r="AB90" s="4">
        <f>+VLOOKUP(AB$3,Provisiones!$C$38:$CV$76,Costo_provisiones!$B90,0)</f>
        <v>2.7733165638556985</v>
      </c>
      <c r="AC90" s="4">
        <f>+VLOOKUP(AC$3,Provisiones!$C$38:$CV$76,Costo_provisiones!$B90,0)</f>
        <v>4.6380544830741295</v>
      </c>
      <c r="AD90" s="4">
        <f>+VLOOKUP(AD$3,Provisiones!$C$38:$CV$76,Costo_provisiones!$B90,0)</f>
        <v>2.8844651576590006</v>
      </c>
      <c r="AE90" s="4">
        <f>+VLOOKUP(AE$3,Provisiones!$C$38:$CV$76,Costo_provisiones!$B90,0)</f>
        <v>3.9188822203619349</v>
      </c>
      <c r="AF90" s="4">
        <f>+VLOOKUP(AF$3,Provisiones!$C$38:$CV$76,Costo_provisiones!$B90,0)</f>
        <v>2.4624285303009388</v>
      </c>
      <c r="AG90" s="4">
        <f>+VLOOKUP(AG$3,Provisiones!$C$38:$CV$76,Costo_provisiones!$B90,0)</f>
        <v>4.0112386246388656</v>
      </c>
      <c r="AH90" s="4">
        <f>+VLOOKUP(AH$3,Provisiones!$C$38:$CV$76,Costo_provisiones!$B90,0)</f>
        <v>4.2648998680968058</v>
      </c>
      <c r="AI90" s="4">
        <f>+VLOOKUP(AI$3,Provisiones!$C$38:$CV$76,Costo_provisiones!$B90,0)</f>
        <v>4.7301288460007225</v>
      </c>
      <c r="AJ90" s="4">
        <f>+VLOOKUP(AJ$3,Provisiones!$C$38:$CV$76,Costo_provisiones!$B90,0)</f>
        <v>3.0094272719162163</v>
      </c>
      <c r="AK90" s="4">
        <f>+VLOOKUP(AK$3,Provisiones!$C$38:$CV$76,Costo_provisiones!$B90,0)</f>
        <v>6.9565917689069776</v>
      </c>
      <c r="AL90" s="4">
        <f>+VLOOKUP(AL$3,Provisiones!$C$38:$CV$76,Costo_provisiones!$B90,0)</f>
        <v>4.6269270281791997</v>
      </c>
      <c r="AM90" s="4">
        <f>+VLOOKUP(AM$3,Provisiones!$C$38:$CV$76,Costo_provisiones!$B90,0)</f>
        <v>3.9450409466054319</v>
      </c>
      <c r="AN90" s="4">
        <f>+VLOOKUP(AN$3,Provisiones!$C$38:$CV$76,Costo_provisiones!$B90,0)</f>
        <v>5.0500015646446705</v>
      </c>
      <c r="AO90" s="4">
        <f>+VLOOKUP(AO$3,Provisiones!$C$38:$CV$76,Costo_provisiones!$B90,0)</f>
        <v>3.5070811508998814</v>
      </c>
      <c r="AP90" s="4">
        <f>+VLOOKUP(AP$3,Provisiones!$C$38:$CV$76,Costo_provisiones!$B90,0)</f>
        <v>0</v>
      </c>
      <c r="AQ90" s="4">
        <f>+VLOOKUP(AQ$3,Provisiones!$C$38:$CV$76,Costo_provisiones!$B90,0)</f>
        <v>12.712764914266625</v>
      </c>
      <c r="AR90" s="4">
        <f>+VLOOKUP(AR$3,Provisiones!$C$38:$CV$76,Costo_provisiones!$B90,0)</f>
        <v>3.3984562098338866</v>
      </c>
      <c r="AS90" s="4">
        <f>+VLOOKUP(AS$3,Provisiones!$C$38:$CV$76,Costo_provisiones!$B90,0)</f>
        <v>2.0695346037533402</v>
      </c>
      <c r="AT90" s="4">
        <f>+VLOOKUP(AT$3,Provisiones!$C$38:$CV$76,Costo_provisiones!$B90,0)</f>
        <v>6.9114489800202517</v>
      </c>
      <c r="AU90" s="4">
        <f>+VLOOKUP(AU$3,Provisiones!$C$38:$CV$76,Costo_provisiones!$B90,0)</f>
        <v>3.4696732053378621</v>
      </c>
      <c r="AV90" s="4">
        <v>5.5782436413178997</v>
      </c>
      <c r="AW90" s="4">
        <f>+VLOOKUP(AW$3,Provisiones!$C$38:$CV$76,Costo_provisiones!$B90,0)</f>
        <v>2.7414759186022746</v>
      </c>
      <c r="AX90" s="4">
        <f>+VLOOKUP(AX$3,Provisiones!$C$38:$CV$76,Costo_provisiones!$B90,0)</f>
        <v>7.6003174022866871</v>
      </c>
      <c r="AY90" s="4">
        <f>+VLOOKUP(AY$3,Provisiones!$C$38:$CV$76,Costo_provisiones!$B90,0)</f>
        <v>3.4325557339676247</v>
      </c>
    </row>
    <row r="91" spans="2:51" ht="16.5" x14ac:dyDescent="0.3">
      <c r="B91">
        <v>89</v>
      </c>
      <c r="C91" s="3">
        <v>43555</v>
      </c>
      <c r="D91" s="4">
        <f>+VLOOKUP(D$3,Provisiones!$C$5:$CV$15,Costo_provisiones!$B91,FALSE)</f>
        <v>0.40246988301612541</v>
      </c>
      <c r="E91" s="4">
        <f>+VLOOKUP(E$3,Provisiones!$C$5:$CV$15,Costo_provisiones!$B91,FALSE)</f>
        <v>1.6484739005548434</v>
      </c>
      <c r="F91" s="4">
        <f>+VLOOKUP(F$3,Provisiones!$C$5:$CV$15,Costo_provisiones!$B91,FALSE)</f>
        <v>2.584565023628175</v>
      </c>
      <c r="G91" s="4">
        <f>+VLOOKUP(G$3,Provisiones!$C$5:$CV$15,Costo_provisiones!$B91,FALSE)</f>
        <v>3.0005287892231354</v>
      </c>
      <c r="H91" s="4">
        <f>+VLOOKUP(H$3,Provisiones!$C$5:$CV$15,Costo_provisiones!$B91,FALSE)</f>
        <v>0.7226378662184415</v>
      </c>
      <c r="I91" s="4">
        <f>+VLOOKUP(I$3,Provisiones!$C$5:$CV$15,Costo_provisiones!$B91,FALSE)</f>
        <v>0.31591404791280497</v>
      </c>
      <c r="J91" s="4">
        <f>+VLOOKUP(J$3,Provisiones!$C$5:$CV$15,Costo_provisiones!$B91,FALSE)</f>
        <v>2.2899559440353028</v>
      </c>
      <c r="K91" s="4">
        <f>+VLOOKUP(K$3,Provisiones!$C$5:$CV$15,Costo_provisiones!$B91,FALSE)</f>
        <v>1.4149484895482558</v>
      </c>
      <c r="L91" s="4">
        <f>+VLOOKUP(L$3,Provisiones!$C$5:$CV$15,Costo_provisiones!$B91,FALSE)</f>
        <v>1.2854245773314785</v>
      </c>
      <c r="M91" s="4">
        <f>+VLOOKUP(M$3,Provisiones!$C$5:$CV$15,Costo_provisiones!$B91,FALSE)</f>
        <v>1.6062885895246866</v>
      </c>
      <c r="N91" s="4">
        <f>+VLOOKUP(N$3,Provisiones!$C$38:$CV$76,Costo_provisiones!$B91,0)</f>
        <v>4.1343101551240204</v>
      </c>
      <c r="O91" s="4">
        <f>+VLOOKUP(O$3,Provisiones!$C$38:$CV$76,Costo_provisiones!$B91,0)</f>
        <v>0</v>
      </c>
      <c r="P91" s="4">
        <f>+VLOOKUP(P$3,Provisiones!$C$38:$CV$76,Costo_provisiones!$B91,0)</f>
        <v>2.224366733929271</v>
      </c>
      <c r="Q91" s="4">
        <f>+VLOOKUP(Q$3,Provisiones!$C$38:$CV$76,Costo_provisiones!$B91,0)</f>
        <v>4.1596719473582153</v>
      </c>
      <c r="R91" s="4">
        <f>+VLOOKUP(R$3,Provisiones!$C$38:$CV$76,Costo_provisiones!$B91,0)</f>
        <v>3.7762550959864729</v>
      </c>
      <c r="S91" s="4">
        <f>+VLOOKUP(S$3,Provisiones!$C$38:$CV$76,Costo_provisiones!$B91,0)</f>
        <v>0</v>
      </c>
      <c r="T91" s="4">
        <f>+VLOOKUP(T$3,Provisiones!$C$38:$CV$76,Costo_provisiones!$B91,0)</f>
        <v>0</v>
      </c>
      <c r="U91" s="4">
        <f>+VLOOKUP(U$3,Provisiones!$C$38:$CV$76,Costo_provisiones!$B91,0)</f>
        <v>0</v>
      </c>
      <c r="V91" s="4">
        <f>+VLOOKUP(V$3,Provisiones!$C$38:$CV$76,Costo_provisiones!$B91,0)</f>
        <v>0</v>
      </c>
      <c r="W91" s="4">
        <f>+VLOOKUP(W$3,Provisiones!$C$38:$CV$76,Costo_provisiones!$B91,0)</f>
        <v>0</v>
      </c>
      <c r="X91" s="4">
        <f>+VLOOKUP(X$3,Provisiones!$C$38:$CV$76,Costo_provisiones!$B91,0)</f>
        <v>0</v>
      </c>
      <c r="Y91" s="4">
        <f>+VLOOKUP(Y$3,Provisiones!$C$38:$CV$76,Costo_provisiones!$B91,0)</f>
        <v>0</v>
      </c>
      <c r="Z91" s="4">
        <f>+VLOOKUP(Z$3,Provisiones!$C$38:$CV$76,Costo_provisiones!$B91,0)</f>
        <v>0</v>
      </c>
      <c r="AA91" s="4">
        <f>+VLOOKUP(AA$3,Provisiones!$C$38:$CV$76,Costo_provisiones!$B91,0)</f>
        <v>0</v>
      </c>
      <c r="AB91" s="4">
        <f>+VLOOKUP(AB$3,Provisiones!$C$38:$CV$76,Costo_provisiones!$B91,0)</f>
        <v>2.7748044476518721</v>
      </c>
      <c r="AC91" s="4">
        <f>+VLOOKUP(AC$3,Provisiones!$C$38:$CV$76,Costo_provisiones!$B91,0)</f>
        <v>4.83286316050655</v>
      </c>
      <c r="AD91" s="4">
        <f>+VLOOKUP(AD$3,Provisiones!$C$38:$CV$76,Costo_provisiones!$B91,0)</f>
        <v>3.0306025355643511</v>
      </c>
      <c r="AE91" s="4">
        <f>+VLOOKUP(AE$3,Provisiones!$C$38:$CV$76,Costo_provisiones!$B91,0)</f>
        <v>4.0003252440991819</v>
      </c>
      <c r="AF91" s="4">
        <f>+VLOOKUP(AF$3,Provisiones!$C$38:$CV$76,Costo_provisiones!$B91,0)</f>
        <v>2.45536476287494</v>
      </c>
      <c r="AG91" s="4">
        <f>+VLOOKUP(AG$3,Provisiones!$C$38:$CV$76,Costo_provisiones!$B91,0)</f>
        <v>4.0456101764571057</v>
      </c>
      <c r="AH91" s="4">
        <f>+VLOOKUP(AH$3,Provisiones!$C$38:$CV$76,Costo_provisiones!$B91,0)</f>
        <v>4.3491491534872582</v>
      </c>
      <c r="AI91" s="4">
        <f>+VLOOKUP(AI$3,Provisiones!$C$38:$CV$76,Costo_provisiones!$B91,0)</f>
        <v>4.4666403701503068</v>
      </c>
      <c r="AJ91" s="4">
        <f>+VLOOKUP(AJ$3,Provisiones!$C$38:$CV$76,Costo_provisiones!$B91,0)</f>
        <v>2.741986959708933</v>
      </c>
      <c r="AK91" s="4">
        <f>+VLOOKUP(AK$3,Provisiones!$C$38:$CV$76,Costo_provisiones!$B91,0)</f>
        <v>6.7271759903831372</v>
      </c>
      <c r="AL91" s="4">
        <f>+VLOOKUP(AL$3,Provisiones!$C$38:$CV$76,Costo_provisiones!$B91,0)</f>
        <v>4.6585308970294061</v>
      </c>
      <c r="AM91" s="4">
        <f>+VLOOKUP(AM$3,Provisiones!$C$38:$CV$76,Costo_provisiones!$B91,0)</f>
        <v>4.0029385037361322</v>
      </c>
      <c r="AN91" s="4">
        <f>+VLOOKUP(AN$3,Provisiones!$C$38:$CV$76,Costo_provisiones!$B91,0)</f>
        <v>5.0757599485372591</v>
      </c>
      <c r="AO91" s="4">
        <f>+VLOOKUP(AO$3,Provisiones!$C$38:$CV$76,Costo_provisiones!$B91,0)</f>
        <v>3.362198440787155</v>
      </c>
      <c r="AP91" s="4">
        <f>+VLOOKUP(AP$3,Provisiones!$C$38:$CV$76,Costo_provisiones!$B91,0)</f>
        <v>0</v>
      </c>
      <c r="AQ91" s="4">
        <f>+VLOOKUP(AQ$3,Provisiones!$C$38:$CV$76,Costo_provisiones!$B91,0)</f>
        <v>12.965449166416986</v>
      </c>
      <c r="AR91" s="4">
        <f>+VLOOKUP(AR$3,Provisiones!$C$38:$CV$76,Costo_provisiones!$B91,0)</f>
        <v>3.3074685755130555</v>
      </c>
      <c r="AS91" s="4">
        <f>+VLOOKUP(AS$3,Provisiones!$C$38:$CV$76,Costo_provisiones!$B91,0)</f>
        <v>2.2780580447748884</v>
      </c>
      <c r="AT91" s="4">
        <f>+VLOOKUP(AT$3,Provisiones!$C$38:$CV$76,Costo_provisiones!$B91,0)</f>
        <v>7.1932414640555349</v>
      </c>
      <c r="AU91" s="4">
        <f>+VLOOKUP(AU$3,Provisiones!$C$38:$CV$76,Costo_provisiones!$B91,0)</f>
        <v>3.5145867456572186</v>
      </c>
      <c r="AV91" s="4">
        <v>4.8214461974206797</v>
      </c>
      <c r="AW91" s="4">
        <f>+VLOOKUP(AW$3,Provisiones!$C$38:$CV$76,Costo_provisiones!$B91,0)</f>
        <v>2.7589423886905018</v>
      </c>
      <c r="AX91" s="4">
        <f>+VLOOKUP(AX$3,Provisiones!$C$38:$CV$76,Costo_provisiones!$B91,0)</f>
        <v>7.047422913021359</v>
      </c>
      <c r="AY91" s="4">
        <f>+VLOOKUP(AY$3,Provisiones!$C$38:$CV$76,Costo_provisiones!$B91,0)</f>
        <v>3.3985358520263063</v>
      </c>
    </row>
    <row r="92" spans="2:51" ht="16.5" x14ac:dyDescent="0.3">
      <c r="B92">
        <v>90</v>
      </c>
      <c r="C92" s="3">
        <v>43585</v>
      </c>
      <c r="D92" s="4">
        <f>+VLOOKUP(D$3,Provisiones!$C$5:$CV$15,Costo_provisiones!$B92,FALSE)</f>
        <v>0.35022249101850766</v>
      </c>
      <c r="E92" s="4">
        <f>+VLOOKUP(E$3,Provisiones!$C$5:$CV$15,Costo_provisiones!$B92,FALSE)</f>
        <v>1.6965439324407205</v>
      </c>
      <c r="F92" s="4">
        <f>+VLOOKUP(F$3,Provisiones!$C$5:$CV$15,Costo_provisiones!$B92,FALSE)</f>
        <v>2.6429485513911652</v>
      </c>
      <c r="G92" s="4">
        <f>+VLOOKUP(G$3,Provisiones!$C$5:$CV$15,Costo_provisiones!$B92,FALSE)</f>
        <v>2.9615036036408826</v>
      </c>
      <c r="H92" s="4">
        <f>+VLOOKUP(H$3,Provisiones!$C$5:$CV$15,Costo_provisiones!$B92,FALSE)</f>
        <v>0.7464835661011805</v>
      </c>
      <c r="I92" s="4">
        <f>+VLOOKUP(I$3,Provisiones!$C$5:$CV$15,Costo_provisiones!$B92,FALSE)</f>
        <v>0.42655982080563482</v>
      </c>
      <c r="J92" s="4">
        <f>+VLOOKUP(J$3,Provisiones!$C$5:$CV$15,Costo_provisiones!$B92,FALSE)</f>
        <v>2.3174166717766815</v>
      </c>
      <c r="K92" s="4">
        <f>+VLOOKUP(K$3,Provisiones!$C$5:$CV$15,Costo_provisiones!$B92,FALSE)</f>
        <v>1.3855124659860301</v>
      </c>
      <c r="L92" s="4">
        <f>+VLOOKUP(L$3,Provisiones!$C$5:$CV$15,Costo_provisiones!$B92,FALSE)</f>
        <v>1.2169792003706792</v>
      </c>
      <c r="M92" s="4">
        <f>+VLOOKUP(M$3,Provisiones!$C$5:$CV$15,Costo_provisiones!$B92,FALSE)</f>
        <v>1.6720235090539943</v>
      </c>
      <c r="N92" s="4">
        <f>+VLOOKUP(N$3,Provisiones!$C$38:$CV$76,Costo_provisiones!$B92,0)</f>
        <v>4.3409908561421231</v>
      </c>
      <c r="O92" s="4">
        <f>+VLOOKUP(O$3,Provisiones!$C$38:$CV$76,Costo_provisiones!$B92,0)</f>
        <v>0</v>
      </c>
      <c r="P92" s="4">
        <f>+VLOOKUP(P$3,Provisiones!$C$38:$CV$76,Costo_provisiones!$B92,0)</f>
        <v>2.2331311730631729</v>
      </c>
      <c r="Q92" s="4">
        <f>+VLOOKUP(Q$3,Provisiones!$C$38:$CV$76,Costo_provisiones!$B92,0)</f>
        <v>4.1193425518843547</v>
      </c>
      <c r="R92" s="4">
        <f>+VLOOKUP(R$3,Provisiones!$C$38:$CV$76,Costo_provisiones!$B92,0)</f>
        <v>3.7454773133296491</v>
      </c>
      <c r="S92" s="4">
        <f>+VLOOKUP(S$3,Provisiones!$C$38:$CV$76,Costo_provisiones!$B92,0)</f>
        <v>0</v>
      </c>
      <c r="T92" s="4">
        <f>+VLOOKUP(T$3,Provisiones!$C$38:$CV$76,Costo_provisiones!$B92,0)</f>
        <v>0</v>
      </c>
      <c r="U92" s="4">
        <f>+VLOOKUP(U$3,Provisiones!$C$38:$CV$76,Costo_provisiones!$B92,0)</f>
        <v>0</v>
      </c>
      <c r="V92" s="4">
        <f>+VLOOKUP(V$3,Provisiones!$C$38:$CV$76,Costo_provisiones!$B92,0)</f>
        <v>0</v>
      </c>
      <c r="W92" s="4">
        <f>+VLOOKUP(W$3,Provisiones!$C$38:$CV$76,Costo_provisiones!$B92,0)</f>
        <v>0</v>
      </c>
      <c r="X92" s="4">
        <f>+VLOOKUP(X$3,Provisiones!$C$38:$CV$76,Costo_provisiones!$B92,0)</f>
        <v>0</v>
      </c>
      <c r="Y92" s="4">
        <f>+VLOOKUP(Y$3,Provisiones!$C$38:$CV$76,Costo_provisiones!$B92,0)</f>
        <v>0</v>
      </c>
      <c r="Z92" s="4">
        <f>+VLOOKUP(Z$3,Provisiones!$C$38:$CV$76,Costo_provisiones!$B92,0)</f>
        <v>0</v>
      </c>
      <c r="AA92" s="4">
        <f>+VLOOKUP(AA$3,Provisiones!$C$38:$CV$76,Costo_provisiones!$B92,0)</f>
        <v>0</v>
      </c>
      <c r="AB92" s="4">
        <f>+VLOOKUP(AB$3,Provisiones!$C$38:$CV$76,Costo_provisiones!$B92,0)</f>
        <v>2.8049436561628904</v>
      </c>
      <c r="AC92" s="4">
        <f>+VLOOKUP(AC$3,Provisiones!$C$38:$CV$76,Costo_provisiones!$B92,0)</f>
        <v>5.1757786382839823</v>
      </c>
      <c r="AD92" s="4">
        <f>+VLOOKUP(AD$3,Provisiones!$C$38:$CV$76,Costo_provisiones!$B92,0)</f>
        <v>2.9803204896010969</v>
      </c>
      <c r="AE92" s="4">
        <f>+VLOOKUP(AE$3,Provisiones!$C$38:$CV$76,Costo_provisiones!$B92,0)</f>
        <v>4.0248088271158169</v>
      </c>
      <c r="AF92" s="4">
        <f>+VLOOKUP(AF$3,Provisiones!$C$38:$CV$76,Costo_provisiones!$B92,0)</f>
        <v>2.4724305215548887</v>
      </c>
      <c r="AG92" s="4">
        <f>+VLOOKUP(AG$3,Provisiones!$C$38:$CV$76,Costo_provisiones!$B92,0)</f>
        <v>4.08077922692679</v>
      </c>
      <c r="AH92" s="4">
        <f>+VLOOKUP(AH$3,Provisiones!$C$38:$CV$76,Costo_provisiones!$B92,0)</f>
        <v>4.4911829725297991</v>
      </c>
      <c r="AI92" s="4">
        <f>+VLOOKUP(AI$3,Provisiones!$C$38:$CV$76,Costo_provisiones!$B92,0)</f>
        <v>3.950607549332358</v>
      </c>
      <c r="AJ92" s="4">
        <f>+VLOOKUP(AJ$3,Provisiones!$C$38:$CV$76,Costo_provisiones!$B92,0)</f>
        <v>2.690982727210538</v>
      </c>
      <c r="AK92" s="4">
        <f>+VLOOKUP(AK$3,Provisiones!$C$38:$CV$76,Costo_provisiones!$B92,0)</f>
        <v>6.1994673946108678</v>
      </c>
      <c r="AL92" s="4">
        <f>+VLOOKUP(AL$3,Provisiones!$C$38:$CV$76,Costo_provisiones!$B92,0)</f>
        <v>4.6473921453091549</v>
      </c>
      <c r="AM92" s="4">
        <f>+VLOOKUP(AM$3,Provisiones!$C$38:$CV$76,Costo_provisiones!$B92,0)</f>
        <v>3.9663457296535936</v>
      </c>
      <c r="AN92" s="4">
        <f>+VLOOKUP(AN$3,Provisiones!$C$38:$CV$76,Costo_provisiones!$B92,0)</f>
        <v>5.1563766716953472</v>
      </c>
      <c r="AO92" s="4">
        <f>+VLOOKUP(AO$3,Provisiones!$C$38:$CV$76,Costo_provisiones!$B92,0)</f>
        <v>3.295865477219849</v>
      </c>
      <c r="AP92" s="4">
        <f>+VLOOKUP(AP$3,Provisiones!$C$38:$CV$76,Costo_provisiones!$B92,0)</f>
        <v>0</v>
      </c>
      <c r="AQ92" s="4">
        <f>+VLOOKUP(AQ$3,Provisiones!$C$38:$CV$76,Costo_provisiones!$B92,0)</f>
        <v>13.210158432359941</v>
      </c>
      <c r="AR92" s="4">
        <f>+VLOOKUP(AR$3,Provisiones!$C$38:$CV$76,Costo_provisiones!$B92,0)</f>
        <v>3.2471136806893162</v>
      </c>
      <c r="AS92" s="4">
        <f>+VLOOKUP(AS$3,Provisiones!$C$38:$CV$76,Costo_provisiones!$B92,0)</f>
        <v>2.429819011912504</v>
      </c>
      <c r="AT92" s="4">
        <f>+VLOOKUP(AT$3,Provisiones!$C$38:$CV$76,Costo_provisiones!$B92,0)</f>
        <v>7.6819500210870624</v>
      </c>
      <c r="AU92" s="4">
        <f>+VLOOKUP(AU$3,Provisiones!$C$38:$CV$76,Costo_provisiones!$B92,0)</f>
        <v>3.5342804212582597</v>
      </c>
      <c r="AV92" s="4">
        <v>5.0976582569841504</v>
      </c>
      <c r="AW92" s="4">
        <f>+VLOOKUP(AW$3,Provisiones!$C$38:$CV$76,Costo_provisiones!$B92,0)</f>
        <v>2.8550557196139743</v>
      </c>
      <c r="AX92" s="4">
        <f>+VLOOKUP(AX$3,Provisiones!$C$38:$CV$76,Costo_provisiones!$B92,0)</f>
        <v>7.0920726415049904</v>
      </c>
      <c r="AY92" s="4">
        <f>+VLOOKUP(AY$3,Provisiones!$C$38:$CV$76,Costo_provisiones!$B92,0)</f>
        <v>3.5300267331186972</v>
      </c>
    </row>
    <row r="93" spans="2:51" ht="16.5" x14ac:dyDescent="0.3">
      <c r="B93">
        <v>91</v>
      </c>
      <c r="C93" s="3">
        <v>43616</v>
      </c>
      <c r="D93" s="4">
        <f>+VLOOKUP(D$3,Provisiones!$C$5:$CV$15,Costo_provisiones!$B93,FALSE)</f>
        <v>0.38704540409326338</v>
      </c>
      <c r="E93" s="4">
        <f>+VLOOKUP(E$3,Provisiones!$C$5:$CV$15,Costo_provisiones!$B93,FALSE)</f>
        <v>1.6779484690701185</v>
      </c>
      <c r="F93" s="4">
        <f>+VLOOKUP(F$3,Provisiones!$C$5:$CV$15,Costo_provisiones!$B93,FALSE)</f>
        <v>2.5708576085965125</v>
      </c>
      <c r="G93" s="4">
        <f>+VLOOKUP(G$3,Provisiones!$C$5:$CV$15,Costo_provisiones!$B93,FALSE)</f>
        <v>2.9379861681596222</v>
      </c>
      <c r="H93" s="4">
        <f>+VLOOKUP(H$3,Provisiones!$C$5:$CV$15,Costo_provisiones!$B93,FALSE)</f>
        <v>0.56444008907767496</v>
      </c>
      <c r="I93" s="4">
        <f>+VLOOKUP(I$3,Provisiones!$C$5:$CV$15,Costo_provisiones!$B93,FALSE)</f>
        <v>0.40731620367934357</v>
      </c>
      <c r="J93" s="4">
        <f>+VLOOKUP(J$3,Provisiones!$C$5:$CV$15,Costo_provisiones!$B93,FALSE)</f>
        <v>2.3400927149998805</v>
      </c>
      <c r="K93" s="4">
        <f>+VLOOKUP(K$3,Provisiones!$C$5:$CV$15,Costo_provisiones!$B93,FALSE)</f>
        <v>1.4125423466418696</v>
      </c>
      <c r="L93" s="4">
        <f>+VLOOKUP(L$3,Provisiones!$C$5:$CV$15,Costo_provisiones!$B93,FALSE)</f>
        <v>1.2451269462305041</v>
      </c>
      <c r="M93" s="4">
        <f>+VLOOKUP(M$3,Provisiones!$C$5:$CV$15,Costo_provisiones!$B93,FALSE)</f>
        <v>1.6807851258024813</v>
      </c>
      <c r="N93" s="4">
        <f>+VLOOKUP(N$3,Provisiones!$C$38:$CV$76,Costo_provisiones!$B93,0)</f>
        <v>4.6918866672279229</v>
      </c>
      <c r="O93" s="4">
        <f>+VLOOKUP(O$3,Provisiones!$C$38:$CV$76,Costo_provisiones!$B93,0)</f>
        <v>0</v>
      </c>
      <c r="P93" s="4">
        <f>+VLOOKUP(P$3,Provisiones!$C$38:$CV$76,Costo_provisiones!$B93,0)</f>
        <v>2.2500436241933914</v>
      </c>
      <c r="Q93" s="4">
        <f>+VLOOKUP(Q$3,Provisiones!$C$38:$CV$76,Costo_provisiones!$B93,0)</f>
        <v>4.0728829811015315</v>
      </c>
      <c r="R93" s="4">
        <f>+VLOOKUP(R$3,Provisiones!$C$38:$CV$76,Costo_provisiones!$B93,0)</f>
        <v>3.722311354324273</v>
      </c>
      <c r="S93" s="4">
        <f>+VLOOKUP(S$3,Provisiones!$C$38:$CV$76,Costo_provisiones!$B93,0)</f>
        <v>0</v>
      </c>
      <c r="T93" s="4">
        <f>+VLOOKUP(T$3,Provisiones!$C$38:$CV$76,Costo_provisiones!$B93,0)</f>
        <v>0</v>
      </c>
      <c r="U93" s="4">
        <f>+VLOOKUP(U$3,Provisiones!$C$38:$CV$76,Costo_provisiones!$B93,0)</f>
        <v>0</v>
      </c>
      <c r="V93" s="4">
        <f>+VLOOKUP(V$3,Provisiones!$C$38:$CV$76,Costo_provisiones!$B93,0)</f>
        <v>0</v>
      </c>
      <c r="W93" s="4">
        <f>+VLOOKUP(W$3,Provisiones!$C$38:$CV$76,Costo_provisiones!$B93,0)</f>
        <v>0</v>
      </c>
      <c r="X93" s="4">
        <f>+VLOOKUP(X$3,Provisiones!$C$38:$CV$76,Costo_provisiones!$B93,0)</f>
        <v>0</v>
      </c>
      <c r="Y93" s="4">
        <f>+VLOOKUP(Y$3,Provisiones!$C$38:$CV$76,Costo_provisiones!$B93,0)</f>
        <v>0</v>
      </c>
      <c r="Z93" s="4">
        <f>+VLOOKUP(Z$3,Provisiones!$C$38:$CV$76,Costo_provisiones!$B93,0)</f>
        <v>0</v>
      </c>
      <c r="AA93" s="4">
        <f>+VLOOKUP(AA$3,Provisiones!$C$38:$CV$76,Costo_provisiones!$B93,0)</f>
        <v>0</v>
      </c>
      <c r="AB93" s="4">
        <f>+VLOOKUP(AB$3,Provisiones!$C$38:$CV$76,Costo_provisiones!$B93,0)</f>
        <v>2.8223101267542892</v>
      </c>
      <c r="AC93" s="4">
        <f>+VLOOKUP(AC$3,Provisiones!$C$38:$CV$76,Costo_provisiones!$B93,0)</f>
        <v>5.4481585830874559</v>
      </c>
      <c r="AD93" s="4">
        <f>+VLOOKUP(AD$3,Provisiones!$C$38:$CV$76,Costo_provisiones!$B93,0)</f>
        <v>2.8408839454566528</v>
      </c>
      <c r="AE93" s="4">
        <f>+VLOOKUP(AE$3,Provisiones!$C$38:$CV$76,Costo_provisiones!$B93,0)</f>
        <v>4.4494589109698941</v>
      </c>
      <c r="AF93" s="4">
        <f>+VLOOKUP(AF$3,Provisiones!$C$38:$CV$76,Costo_provisiones!$B93,0)</f>
        <v>2.4884470607441824</v>
      </c>
      <c r="AG93" s="4">
        <f>+VLOOKUP(AG$3,Provisiones!$C$38:$CV$76,Costo_provisiones!$B93,0)</f>
        <v>4.1828346862593744</v>
      </c>
      <c r="AH93" s="4">
        <f>+VLOOKUP(AH$3,Provisiones!$C$38:$CV$76,Costo_provisiones!$B93,0)</f>
        <v>4.603401730165662</v>
      </c>
      <c r="AI93" s="4">
        <f>+VLOOKUP(AI$3,Provisiones!$C$38:$CV$76,Costo_provisiones!$B93,0)</f>
        <v>3.8038598686411218</v>
      </c>
      <c r="AJ93" s="4">
        <f>+VLOOKUP(AJ$3,Provisiones!$C$38:$CV$76,Costo_provisiones!$B93,0)</f>
        <v>2.3975469181188638</v>
      </c>
      <c r="AK93" s="4">
        <f>+VLOOKUP(AK$3,Provisiones!$C$38:$CV$76,Costo_provisiones!$B93,0)</f>
        <v>6.1216497013449107</v>
      </c>
      <c r="AL93" s="4">
        <f>+VLOOKUP(AL$3,Provisiones!$C$38:$CV$76,Costo_provisiones!$B93,0)</f>
        <v>4.6787496367323573</v>
      </c>
      <c r="AM93" s="4">
        <f>+VLOOKUP(AM$3,Provisiones!$C$38:$CV$76,Costo_provisiones!$B93,0)</f>
        <v>4.020078883007721</v>
      </c>
      <c r="AN93" s="4">
        <f>+VLOOKUP(AN$3,Provisiones!$C$38:$CV$76,Costo_provisiones!$B93,0)</f>
        <v>5.2045793381027599</v>
      </c>
      <c r="AO93" s="4">
        <f>+VLOOKUP(AO$3,Provisiones!$C$38:$CV$76,Costo_provisiones!$B93,0)</f>
        <v>3.4655140388332861</v>
      </c>
      <c r="AP93" s="4">
        <f>+VLOOKUP(AP$3,Provisiones!$C$38:$CV$76,Costo_provisiones!$B93,0)</f>
        <v>0</v>
      </c>
      <c r="AQ93" s="4">
        <f>+VLOOKUP(AQ$3,Provisiones!$C$38:$CV$76,Costo_provisiones!$B93,0)</f>
        <v>12.6784464269799</v>
      </c>
      <c r="AR93" s="4">
        <f>+VLOOKUP(AR$3,Provisiones!$C$38:$CV$76,Costo_provisiones!$B93,0)</f>
        <v>3.4042715313179679</v>
      </c>
      <c r="AS93" s="4">
        <f>+VLOOKUP(AS$3,Provisiones!$C$38:$CV$76,Costo_provisiones!$B93,0)</f>
        <v>2.4250551709743391</v>
      </c>
      <c r="AT93" s="4">
        <f>+VLOOKUP(AT$3,Provisiones!$C$38:$CV$76,Costo_provisiones!$B93,0)</f>
        <v>8.4130873114919904</v>
      </c>
      <c r="AU93" s="4">
        <f>+VLOOKUP(AU$3,Provisiones!$C$38:$CV$76,Costo_provisiones!$B93,0)</f>
        <v>3.5098003904852653</v>
      </c>
      <c r="AV93" s="4">
        <v>5.1586683182598296</v>
      </c>
      <c r="AW93" s="4">
        <f>+VLOOKUP(AW$3,Provisiones!$C$38:$CV$76,Costo_provisiones!$B93,0)</f>
        <v>2.7769941870580221</v>
      </c>
      <c r="AX93" s="4">
        <f>+VLOOKUP(AX$3,Provisiones!$C$38:$CV$76,Costo_provisiones!$B93,0)</f>
        <v>6.7401673571178611</v>
      </c>
      <c r="AY93" s="4">
        <f>+VLOOKUP(AY$3,Provisiones!$C$38:$CV$76,Costo_provisiones!$B93,0)</f>
        <v>3.5524562688344967</v>
      </c>
    </row>
    <row r="94" spans="2:51" ht="16.5" x14ac:dyDescent="0.3">
      <c r="B94">
        <v>92</v>
      </c>
      <c r="C94" s="3">
        <v>43646</v>
      </c>
      <c r="D94" s="4">
        <f>+VLOOKUP(D$3,Provisiones!$C$5:$CV$15,Costo_provisiones!$B94,FALSE)</f>
        <v>0.38318751967636822</v>
      </c>
      <c r="E94" s="4">
        <f>+VLOOKUP(E$3,Provisiones!$C$5:$CV$15,Costo_provisiones!$B94,FALSE)</f>
        <v>1.69965396986822</v>
      </c>
      <c r="F94" s="4">
        <f>+VLOOKUP(F$3,Provisiones!$C$5:$CV$15,Costo_provisiones!$B94,FALSE)</f>
        <v>2.6661192647772496</v>
      </c>
      <c r="G94" s="4">
        <f>+VLOOKUP(G$3,Provisiones!$C$5:$CV$15,Costo_provisiones!$B94,FALSE)</f>
        <v>2.5482481330551954</v>
      </c>
      <c r="H94" s="4">
        <f>+VLOOKUP(H$3,Provisiones!$C$5:$CV$15,Costo_provisiones!$B94,FALSE)</f>
        <v>0.42712550344756028</v>
      </c>
      <c r="I94" s="4">
        <f>+VLOOKUP(I$3,Provisiones!$C$5:$CV$15,Costo_provisiones!$B94,FALSE)</f>
        <v>0.19463702070547587</v>
      </c>
      <c r="J94" s="4">
        <f>+VLOOKUP(J$3,Provisiones!$C$5:$CV$15,Costo_provisiones!$B94,FALSE)</f>
        <v>2.3819544189001682</v>
      </c>
      <c r="K94" s="4">
        <f>+VLOOKUP(K$3,Provisiones!$C$5:$CV$15,Costo_provisiones!$B94,FALSE)</f>
        <v>1.3886025511547457</v>
      </c>
      <c r="L94" s="4">
        <f>+VLOOKUP(L$3,Provisiones!$C$5:$CV$15,Costo_provisiones!$B94,FALSE)</f>
        <v>1.2706259681858463</v>
      </c>
      <c r="M94" s="4">
        <f>+VLOOKUP(M$3,Provisiones!$C$5:$CV$15,Costo_provisiones!$B94,FALSE)</f>
        <v>1.6749597912335461</v>
      </c>
      <c r="N94" s="4">
        <f>+VLOOKUP(N$3,Provisiones!$C$38:$CV$76,Costo_provisiones!$B94,0)</f>
        <v>4.939731478949569</v>
      </c>
      <c r="O94" s="4">
        <f>+VLOOKUP(O$3,Provisiones!$C$38:$CV$76,Costo_provisiones!$B94,0)</f>
        <v>0</v>
      </c>
      <c r="P94" s="4">
        <f>+VLOOKUP(P$3,Provisiones!$C$38:$CV$76,Costo_provisiones!$B94,0)</f>
        <v>2.2876481528762458</v>
      </c>
      <c r="Q94" s="4">
        <f>+VLOOKUP(Q$3,Provisiones!$C$38:$CV$76,Costo_provisiones!$B94,0)</f>
        <v>4.0397965430310556</v>
      </c>
      <c r="R94" s="4">
        <f>+VLOOKUP(R$3,Provisiones!$C$38:$CV$76,Costo_provisiones!$B94,0)</f>
        <v>3.6090671897724129</v>
      </c>
      <c r="S94" s="4">
        <f>+VLOOKUP(S$3,Provisiones!$C$38:$CV$76,Costo_provisiones!$B94,0)</f>
        <v>0</v>
      </c>
      <c r="T94" s="4">
        <f>+VLOOKUP(T$3,Provisiones!$C$38:$CV$76,Costo_provisiones!$B94,0)</f>
        <v>0</v>
      </c>
      <c r="U94" s="4">
        <f>+VLOOKUP(U$3,Provisiones!$C$38:$CV$76,Costo_provisiones!$B94,0)</f>
        <v>0</v>
      </c>
      <c r="V94" s="4">
        <f>+VLOOKUP(V$3,Provisiones!$C$38:$CV$76,Costo_provisiones!$B94,0)</f>
        <v>0</v>
      </c>
      <c r="W94" s="4">
        <f>+VLOOKUP(W$3,Provisiones!$C$38:$CV$76,Costo_provisiones!$B94,0)</f>
        <v>0</v>
      </c>
      <c r="X94" s="4">
        <f>+VLOOKUP(X$3,Provisiones!$C$38:$CV$76,Costo_provisiones!$B94,0)</f>
        <v>0</v>
      </c>
      <c r="Y94" s="4">
        <f>+VLOOKUP(Y$3,Provisiones!$C$38:$CV$76,Costo_provisiones!$B94,0)</f>
        <v>0</v>
      </c>
      <c r="Z94" s="4">
        <f>+VLOOKUP(Z$3,Provisiones!$C$38:$CV$76,Costo_provisiones!$B94,0)</f>
        <v>0</v>
      </c>
      <c r="AA94" s="4">
        <f>+VLOOKUP(AA$3,Provisiones!$C$38:$CV$76,Costo_provisiones!$B94,0)</f>
        <v>0</v>
      </c>
      <c r="AB94" s="4">
        <f>+VLOOKUP(AB$3,Provisiones!$C$38:$CV$76,Costo_provisiones!$B94,0)</f>
        <v>2.9151362728431973</v>
      </c>
      <c r="AC94" s="4">
        <f>+VLOOKUP(AC$3,Provisiones!$C$38:$CV$76,Costo_provisiones!$B94,0)</f>
        <v>5.7996361556818741</v>
      </c>
      <c r="AD94" s="4">
        <f>+VLOOKUP(AD$3,Provisiones!$C$38:$CV$76,Costo_provisiones!$B94,0)</f>
        <v>2.5127835304696999</v>
      </c>
      <c r="AE94" s="4">
        <f>+VLOOKUP(AE$3,Provisiones!$C$38:$CV$76,Costo_provisiones!$B94,0)</f>
        <v>4.7309809877091231</v>
      </c>
      <c r="AF94" s="4">
        <f>+VLOOKUP(AF$3,Provisiones!$C$38:$CV$76,Costo_provisiones!$B94,0)</f>
        <v>2.5196079179599109</v>
      </c>
      <c r="AG94" s="4">
        <f>+VLOOKUP(AG$3,Provisiones!$C$38:$CV$76,Costo_provisiones!$B94,0)</f>
        <v>4.2084637146773352</v>
      </c>
      <c r="AH94" s="4">
        <f>+VLOOKUP(AH$3,Provisiones!$C$38:$CV$76,Costo_provisiones!$B94,0)</f>
        <v>4.8014308389017453</v>
      </c>
      <c r="AI94" s="4">
        <f>+VLOOKUP(AI$3,Provisiones!$C$38:$CV$76,Costo_provisiones!$B94,0)</f>
        <v>3.4718082996555379</v>
      </c>
      <c r="AJ94" s="4">
        <f>+VLOOKUP(AJ$3,Provisiones!$C$38:$CV$76,Costo_provisiones!$B94,0)</f>
        <v>2.3247615844734337</v>
      </c>
      <c r="AK94" s="4">
        <f>+VLOOKUP(AK$3,Provisiones!$C$38:$CV$76,Costo_provisiones!$B94,0)</f>
        <v>6.2689056219640253</v>
      </c>
      <c r="AL94" s="4">
        <f>+VLOOKUP(AL$3,Provisiones!$C$38:$CV$76,Costo_provisiones!$B94,0)</f>
        <v>4.590125140507709</v>
      </c>
      <c r="AM94" s="4">
        <f>+VLOOKUP(AM$3,Provisiones!$C$38:$CV$76,Costo_provisiones!$B94,0)</f>
        <v>4.136250358901794</v>
      </c>
      <c r="AN94" s="4">
        <f>+VLOOKUP(AN$3,Provisiones!$C$38:$CV$76,Costo_provisiones!$B94,0)</f>
        <v>5.5667126192537477</v>
      </c>
      <c r="AO94" s="4">
        <f>+VLOOKUP(AO$3,Provisiones!$C$38:$CV$76,Costo_provisiones!$B94,0)</f>
        <v>3.3352079446643756</v>
      </c>
      <c r="AP94" s="4">
        <f>+VLOOKUP(AP$3,Provisiones!$C$38:$CV$76,Costo_provisiones!$B94,0)</f>
        <v>0</v>
      </c>
      <c r="AQ94" s="4">
        <f>+VLOOKUP(AQ$3,Provisiones!$C$38:$CV$76,Costo_provisiones!$B94,0)</f>
        <v>13.291652699615039</v>
      </c>
      <c r="AR94" s="4">
        <f>+VLOOKUP(AR$3,Provisiones!$C$38:$CV$76,Costo_provisiones!$B94,0)</f>
        <v>3.4841476381559495</v>
      </c>
      <c r="AS94" s="4">
        <f>+VLOOKUP(AS$3,Provisiones!$C$38:$CV$76,Costo_provisiones!$B94,0)</f>
        <v>2.578541487620897</v>
      </c>
      <c r="AT94" s="4">
        <f>+VLOOKUP(AT$3,Provisiones!$C$38:$CV$76,Costo_provisiones!$B94,0)</f>
        <v>8.9854398679745788</v>
      </c>
      <c r="AU94" s="4">
        <f>+VLOOKUP(AU$3,Provisiones!$C$38:$CV$76,Costo_provisiones!$B94,0)</f>
        <v>3.5562448079612632</v>
      </c>
      <c r="AV94" s="4">
        <v>5.2895134656815204</v>
      </c>
      <c r="AW94" s="4">
        <f>+VLOOKUP(AW$3,Provisiones!$C$38:$CV$76,Costo_provisiones!$B94,0)</f>
        <v>2.9025164557654239</v>
      </c>
      <c r="AX94" s="4">
        <f>+VLOOKUP(AX$3,Provisiones!$C$38:$CV$76,Costo_provisiones!$B94,0)</f>
        <v>6.1548495100628173</v>
      </c>
      <c r="AY94" s="4">
        <f>+VLOOKUP(AY$3,Provisiones!$C$38:$CV$76,Costo_provisiones!$B94,0)</f>
        <v>3.4640566714494607</v>
      </c>
    </row>
    <row r="95" spans="2:51" ht="16.5" x14ac:dyDescent="0.3">
      <c r="B95">
        <v>93</v>
      </c>
      <c r="C95" s="3">
        <v>43677</v>
      </c>
      <c r="D95" s="4">
        <f>+VLOOKUP(D$3,Provisiones!$C$5:$CV$15,Costo_provisiones!$B95,FALSE)</f>
        <v>0.39865406170347523</v>
      </c>
      <c r="E95" s="4">
        <f>+VLOOKUP(E$3,Provisiones!$C$5:$CV$15,Costo_provisiones!$B95,FALSE)</f>
        <v>1.6941214236029938</v>
      </c>
      <c r="F95" s="4">
        <f>+VLOOKUP(F$3,Provisiones!$C$5:$CV$15,Costo_provisiones!$B95,FALSE)</f>
        <v>2.8028208163749011</v>
      </c>
      <c r="G95" s="4">
        <f>+VLOOKUP(G$3,Provisiones!$C$5:$CV$15,Costo_provisiones!$B95,FALSE)</f>
        <v>2.5662913360217576</v>
      </c>
      <c r="H95" s="4">
        <f>+VLOOKUP(H$3,Provisiones!$C$5:$CV$15,Costo_provisiones!$B95,FALSE)</f>
        <v>0.37038077061871877</v>
      </c>
      <c r="I95" s="4">
        <f>+VLOOKUP(I$3,Provisiones!$C$5:$CV$15,Costo_provisiones!$B95,FALSE)</f>
        <v>0.12404766946030137</v>
      </c>
      <c r="J95" s="4">
        <f>+VLOOKUP(J$3,Provisiones!$C$5:$CV$15,Costo_provisiones!$B95,FALSE)</f>
        <v>2.4147014833800795</v>
      </c>
      <c r="K95" s="4">
        <f>+VLOOKUP(K$3,Provisiones!$C$5:$CV$15,Costo_provisiones!$B95,FALSE)</f>
        <v>1.3169339189005611</v>
      </c>
      <c r="L95" s="4">
        <f>+VLOOKUP(L$3,Provisiones!$C$5:$CV$15,Costo_provisiones!$B95,FALSE)</f>
        <v>1.3172738108769015</v>
      </c>
      <c r="M95" s="4">
        <f>+VLOOKUP(M$3,Provisiones!$C$5:$CV$15,Costo_provisiones!$B95,FALSE)</f>
        <v>1.685846103315656</v>
      </c>
      <c r="N95" s="4">
        <f>+VLOOKUP(N$3,Provisiones!$C$38:$CV$76,Costo_provisiones!$B95,0)</f>
        <v>5.0786304866203702</v>
      </c>
      <c r="O95" s="4">
        <f>+VLOOKUP(O$3,Provisiones!$C$38:$CV$76,Costo_provisiones!$B95,0)</f>
        <v>0</v>
      </c>
      <c r="P95" s="4">
        <f>+VLOOKUP(P$3,Provisiones!$C$38:$CV$76,Costo_provisiones!$B95,0)</f>
        <v>2.2768358579821615</v>
      </c>
      <c r="Q95" s="4">
        <f>+VLOOKUP(Q$3,Provisiones!$C$38:$CV$76,Costo_provisiones!$B95,0)</f>
        <v>4.033209136608142</v>
      </c>
      <c r="R95" s="4">
        <f>+VLOOKUP(R$3,Provisiones!$C$38:$CV$76,Costo_provisiones!$B95,0)</f>
        <v>3.5440776964902514</v>
      </c>
      <c r="S95" s="4">
        <f>+VLOOKUP(S$3,Provisiones!$C$38:$CV$76,Costo_provisiones!$B95,0)</f>
        <v>0</v>
      </c>
      <c r="T95" s="4">
        <f>+VLOOKUP(T$3,Provisiones!$C$38:$CV$76,Costo_provisiones!$B95,0)</f>
        <v>0</v>
      </c>
      <c r="U95" s="4">
        <f>+VLOOKUP(U$3,Provisiones!$C$38:$CV$76,Costo_provisiones!$B95,0)</f>
        <v>0</v>
      </c>
      <c r="V95" s="4">
        <f>+VLOOKUP(V$3,Provisiones!$C$38:$CV$76,Costo_provisiones!$B95,0)</f>
        <v>0</v>
      </c>
      <c r="W95" s="4">
        <f>+VLOOKUP(W$3,Provisiones!$C$38:$CV$76,Costo_provisiones!$B95,0)</f>
        <v>0</v>
      </c>
      <c r="X95" s="4">
        <f>+VLOOKUP(X$3,Provisiones!$C$38:$CV$76,Costo_provisiones!$B95,0)</f>
        <v>0</v>
      </c>
      <c r="Y95" s="4">
        <f>+VLOOKUP(Y$3,Provisiones!$C$38:$CV$76,Costo_provisiones!$B95,0)</f>
        <v>0</v>
      </c>
      <c r="Z95" s="4">
        <f>+VLOOKUP(Z$3,Provisiones!$C$38:$CV$76,Costo_provisiones!$B95,0)</f>
        <v>0</v>
      </c>
      <c r="AA95" s="4">
        <f>+VLOOKUP(AA$3,Provisiones!$C$38:$CV$76,Costo_provisiones!$B95,0)</f>
        <v>0</v>
      </c>
      <c r="AB95" s="4">
        <f>+VLOOKUP(AB$3,Provisiones!$C$38:$CV$76,Costo_provisiones!$B95,0)</f>
        <v>2.9876795803856888</v>
      </c>
      <c r="AC95" s="4">
        <f>+VLOOKUP(AC$3,Provisiones!$C$38:$CV$76,Costo_provisiones!$B95,0)</f>
        <v>6.2478053969394587</v>
      </c>
      <c r="AD95" s="4">
        <f>+VLOOKUP(AD$3,Provisiones!$C$38:$CV$76,Costo_provisiones!$B95,0)</f>
        <v>2.3288493182198726</v>
      </c>
      <c r="AE95" s="4">
        <f>+VLOOKUP(AE$3,Provisiones!$C$38:$CV$76,Costo_provisiones!$B95,0)</f>
        <v>4.9374660122125436</v>
      </c>
      <c r="AF95" s="4">
        <f>+VLOOKUP(AF$3,Provisiones!$C$38:$CV$76,Costo_provisiones!$B95,0)</f>
        <v>2.5679992523977639</v>
      </c>
      <c r="AG95" s="4">
        <f>+VLOOKUP(AG$3,Provisiones!$C$38:$CV$76,Costo_provisiones!$B95,0)</f>
        <v>4.2283994543215284</v>
      </c>
      <c r="AH95" s="4">
        <f>+VLOOKUP(AH$3,Provisiones!$C$38:$CV$76,Costo_provisiones!$B95,0)</f>
        <v>4.879067662501881</v>
      </c>
      <c r="AI95" s="4">
        <f>+VLOOKUP(AI$3,Provisiones!$C$38:$CV$76,Costo_provisiones!$B95,0)</f>
        <v>2.9745069423875505</v>
      </c>
      <c r="AJ95" s="4">
        <f>+VLOOKUP(AJ$3,Provisiones!$C$38:$CV$76,Costo_provisiones!$B95,0)</f>
        <v>2.5924897241795164</v>
      </c>
      <c r="AK95" s="4">
        <f>+VLOOKUP(AK$3,Provisiones!$C$38:$CV$76,Costo_provisiones!$B95,0)</f>
        <v>6.403954985003053</v>
      </c>
      <c r="AL95" s="4">
        <f>+VLOOKUP(AL$3,Provisiones!$C$38:$CV$76,Costo_provisiones!$B95,0)</f>
        <v>4.5887191170338735</v>
      </c>
      <c r="AM95" s="4">
        <f>+VLOOKUP(AM$3,Provisiones!$C$38:$CV$76,Costo_provisiones!$B95,0)</f>
        <v>4.0525764401907498</v>
      </c>
      <c r="AN95" s="4">
        <f>+VLOOKUP(AN$3,Provisiones!$C$38:$CV$76,Costo_provisiones!$B95,0)</f>
        <v>5.6717917419303499</v>
      </c>
      <c r="AO95" s="4">
        <f>+VLOOKUP(AO$3,Provisiones!$C$38:$CV$76,Costo_provisiones!$B95,0)</f>
        <v>3.1705981339056235</v>
      </c>
      <c r="AP95" s="4">
        <f>+VLOOKUP(AP$3,Provisiones!$C$38:$CV$76,Costo_provisiones!$B95,0)</f>
        <v>0</v>
      </c>
      <c r="AQ95" s="4">
        <f>+VLOOKUP(AQ$3,Provisiones!$C$38:$CV$76,Costo_provisiones!$B95,0)</f>
        <v>13.628175269198458</v>
      </c>
      <c r="AR95" s="4">
        <f>+VLOOKUP(AR$3,Provisiones!$C$38:$CV$76,Costo_provisiones!$B95,0)</f>
        <v>3.6331629323851171</v>
      </c>
      <c r="AS95" s="4">
        <f>+VLOOKUP(AS$3,Provisiones!$C$38:$CV$76,Costo_provisiones!$B95,0)</f>
        <v>2.6965728640702689</v>
      </c>
      <c r="AT95" s="4">
        <f>+VLOOKUP(AT$3,Provisiones!$C$38:$CV$76,Costo_provisiones!$B95,0)</f>
        <v>9.5319390000624171</v>
      </c>
      <c r="AU95" s="4">
        <f>+VLOOKUP(AU$3,Provisiones!$C$38:$CV$76,Costo_provisiones!$B95,0)</f>
        <v>3.5826977451682542</v>
      </c>
      <c r="AV95" s="4">
        <v>5.2633949050525404</v>
      </c>
      <c r="AW95" s="4">
        <f>+VLOOKUP(AW$3,Provisiones!$C$38:$CV$76,Costo_provisiones!$B95,0)</f>
        <v>2.9438288074006476</v>
      </c>
      <c r="AX95" s="4">
        <f>+VLOOKUP(AX$3,Provisiones!$C$38:$CV$76,Costo_provisiones!$B95,0)</f>
        <v>5.8040812613076733</v>
      </c>
      <c r="AY95" s="4">
        <f>+VLOOKUP(AY$3,Provisiones!$C$38:$CV$76,Costo_provisiones!$B95,0)</f>
        <v>3.4657394346044237</v>
      </c>
    </row>
    <row r="96" spans="2:51" ht="16.5" x14ac:dyDescent="0.3">
      <c r="B96">
        <v>94</v>
      </c>
      <c r="C96" s="3">
        <v>43708</v>
      </c>
      <c r="D96" s="4">
        <f>+VLOOKUP(D$3,Provisiones!$C$5:$CV$15,Costo_provisiones!$B96,FALSE)</f>
        <v>0.21616468767470437</v>
      </c>
      <c r="E96" s="4">
        <f>+VLOOKUP(E$3,Provisiones!$C$5:$CV$15,Costo_provisiones!$B96,FALSE)</f>
        <v>1.748512263834854</v>
      </c>
      <c r="F96" s="4">
        <f>+VLOOKUP(F$3,Provisiones!$C$5:$CV$15,Costo_provisiones!$B96,FALSE)</f>
        <v>2.9623336235699353</v>
      </c>
      <c r="G96" s="4">
        <f>+VLOOKUP(G$3,Provisiones!$C$5:$CV$15,Costo_provisiones!$B96,FALSE)</f>
        <v>2.4535512932775578</v>
      </c>
      <c r="H96" s="4">
        <f>+VLOOKUP(H$3,Provisiones!$C$5:$CV$15,Costo_provisiones!$B96,FALSE)</f>
        <v>0.26487948921146276</v>
      </c>
      <c r="I96" s="4">
        <f>+VLOOKUP(I$3,Provisiones!$C$5:$CV$15,Costo_provisiones!$B96,FALSE)</f>
        <v>-0.14593745072838737</v>
      </c>
      <c r="J96" s="4">
        <f>+VLOOKUP(J$3,Provisiones!$C$5:$CV$15,Costo_provisiones!$B96,FALSE)</f>
        <v>2.4434222734495465</v>
      </c>
      <c r="K96" s="4">
        <f>+VLOOKUP(K$3,Provisiones!$C$5:$CV$15,Costo_provisiones!$B96,FALSE)</f>
        <v>1.2709911257069728</v>
      </c>
      <c r="L96" s="4">
        <f>+VLOOKUP(L$3,Provisiones!$C$5:$CV$15,Costo_provisiones!$B96,FALSE)</f>
        <v>1.3432438131775559</v>
      </c>
      <c r="M96" s="4">
        <f>+VLOOKUP(M$3,Provisiones!$C$5:$CV$15,Costo_provisiones!$B96,FALSE)</f>
        <v>1.685490409475868</v>
      </c>
      <c r="N96" s="4">
        <f>+VLOOKUP(N$3,Provisiones!$C$38:$CV$76,Costo_provisiones!$B96,0)</f>
        <v>5.3655370089741501</v>
      </c>
      <c r="O96" s="4">
        <f>+VLOOKUP(O$3,Provisiones!$C$38:$CV$76,Costo_provisiones!$B96,0)</f>
        <v>0</v>
      </c>
      <c r="P96" s="4">
        <f>+VLOOKUP(P$3,Provisiones!$C$38:$CV$76,Costo_provisiones!$B96,0)</f>
        <v>2.2705924223795142</v>
      </c>
      <c r="Q96" s="4">
        <f>+VLOOKUP(Q$3,Provisiones!$C$38:$CV$76,Costo_provisiones!$B96,0)</f>
        <v>4.0957996558506817</v>
      </c>
      <c r="R96" s="4">
        <f>+VLOOKUP(R$3,Provisiones!$C$38:$CV$76,Costo_provisiones!$B96,0)</f>
        <v>3.5055891923391487</v>
      </c>
      <c r="S96" s="4">
        <f>+VLOOKUP(S$3,Provisiones!$C$38:$CV$76,Costo_provisiones!$B96,0)</f>
        <v>0</v>
      </c>
      <c r="T96" s="4">
        <f>+VLOOKUP(T$3,Provisiones!$C$38:$CV$76,Costo_provisiones!$B96,0)</f>
        <v>0</v>
      </c>
      <c r="U96" s="4">
        <f>+VLOOKUP(U$3,Provisiones!$C$38:$CV$76,Costo_provisiones!$B96,0)</f>
        <v>0</v>
      </c>
      <c r="V96" s="4">
        <f>+VLOOKUP(V$3,Provisiones!$C$38:$CV$76,Costo_provisiones!$B96,0)</f>
        <v>0</v>
      </c>
      <c r="W96" s="4">
        <f>+VLOOKUP(W$3,Provisiones!$C$38:$CV$76,Costo_provisiones!$B96,0)</f>
        <v>0</v>
      </c>
      <c r="X96" s="4">
        <f>+VLOOKUP(X$3,Provisiones!$C$38:$CV$76,Costo_provisiones!$B96,0)</f>
        <v>0</v>
      </c>
      <c r="Y96" s="4">
        <f>+VLOOKUP(Y$3,Provisiones!$C$38:$CV$76,Costo_provisiones!$B96,0)</f>
        <v>0</v>
      </c>
      <c r="Z96" s="4">
        <f>+VLOOKUP(Z$3,Provisiones!$C$38:$CV$76,Costo_provisiones!$B96,0)</f>
        <v>0</v>
      </c>
      <c r="AA96" s="4">
        <f>+VLOOKUP(AA$3,Provisiones!$C$38:$CV$76,Costo_provisiones!$B96,0)</f>
        <v>0</v>
      </c>
      <c r="AB96" s="4">
        <f>+VLOOKUP(AB$3,Provisiones!$C$38:$CV$76,Costo_provisiones!$B96,0)</f>
        <v>3.0836925643365674</v>
      </c>
      <c r="AC96" s="4">
        <f>+VLOOKUP(AC$3,Provisiones!$C$38:$CV$76,Costo_provisiones!$B96,0)</f>
        <v>6.5393408446802983</v>
      </c>
      <c r="AD96" s="4">
        <f>+VLOOKUP(AD$3,Provisiones!$C$38:$CV$76,Costo_provisiones!$B96,0)</f>
        <v>2.4289517293090648</v>
      </c>
      <c r="AE96" s="4">
        <f>+VLOOKUP(AE$3,Provisiones!$C$38:$CV$76,Costo_provisiones!$B96,0)</f>
        <v>5.3628382038443334</v>
      </c>
      <c r="AF96" s="4">
        <f>+VLOOKUP(AF$3,Provisiones!$C$38:$CV$76,Costo_provisiones!$B96,0)</f>
        <v>2.613368273530766</v>
      </c>
      <c r="AG96" s="4">
        <f>+VLOOKUP(AG$3,Provisiones!$C$38:$CV$76,Costo_provisiones!$B96,0)</f>
        <v>4.2679944858888081</v>
      </c>
      <c r="AH96" s="4">
        <f>+VLOOKUP(AH$3,Provisiones!$C$38:$CV$76,Costo_provisiones!$B96,0)</f>
        <v>4.9068537401261434</v>
      </c>
      <c r="AI96" s="4">
        <f>+VLOOKUP(AI$3,Provisiones!$C$38:$CV$76,Costo_provisiones!$B96,0)</f>
        <v>2.9386351714278938</v>
      </c>
      <c r="AJ96" s="4">
        <f>+VLOOKUP(AJ$3,Provisiones!$C$38:$CV$76,Costo_provisiones!$B96,0)</f>
        <v>2.791280120979764</v>
      </c>
      <c r="AK96" s="4">
        <f>+VLOOKUP(AK$3,Provisiones!$C$38:$CV$76,Costo_provisiones!$B96,0)</f>
        <v>7.1285808483765924</v>
      </c>
      <c r="AL96" s="4">
        <f>+VLOOKUP(AL$3,Provisiones!$C$38:$CV$76,Costo_provisiones!$B96,0)</f>
        <v>4.5531820791109965</v>
      </c>
      <c r="AM96" s="4">
        <f>+VLOOKUP(AM$3,Provisiones!$C$38:$CV$76,Costo_provisiones!$B96,0)</f>
        <v>4.0015887591781052</v>
      </c>
      <c r="AN96" s="4">
        <f>+VLOOKUP(AN$3,Provisiones!$C$38:$CV$76,Costo_provisiones!$B96,0)</f>
        <v>5.6715744938943153</v>
      </c>
      <c r="AO96" s="4">
        <f>+VLOOKUP(AO$3,Provisiones!$C$38:$CV$76,Costo_provisiones!$B96,0)</f>
        <v>3.0901390337396744</v>
      </c>
      <c r="AP96" s="4">
        <f>+VLOOKUP(AP$3,Provisiones!$C$38:$CV$76,Costo_provisiones!$B96,0)</f>
        <v>0</v>
      </c>
      <c r="AQ96" s="4">
        <f>+VLOOKUP(AQ$3,Provisiones!$C$38:$CV$76,Costo_provisiones!$B96,0)</f>
        <v>13.789127973217294</v>
      </c>
      <c r="AR96" s="4">
        <f>+VLOOKUP(AR$3,Provisiones!$C$38:$CV$76,Costo_provisiones!$B96,0)</f>
        <v>3.6035447327540089</v>
      </c>
      <c r="AS96" s="4">
        <f>+VLOOKUP(AS$3,Provisiones!$C$38:$CV$76,Costo_provisiones!$B96,0)</f>
        <v>2.6966425062571631</v>
      </c>
      <c r="AT96" s="4">
        <f>+VLOOKUP(AT$3,Provisiones!$C$38:$CV$76,Costo_provisiones!$B96,0)</f>
        <v>10.170485535109048</v>
      </c>
      <c r="AU96" s="4">
        <f>+VLOOKUP(AU$3,Provisiones!$C$38:$CV$76,Costo_provisiones!$B96,0)</f>
        <v>3.6475224832375188</v>
      </c>
      <c r="AV96" s="4">
        <v>5.34655529835974</v>
      </c>
      <c r="AW96" s="4">
        <f>+VLOOKUP(AW$3,Provisiones!$C$38:$CV$76,Costo_provisiones!$B96,0)</f>
        <v>2.9287074335117103</v>
      </c>
      <c r="AX96" s="4">
        <f>+VLOOKUP(AX$3,Provisiones!$C$38:$CV$76,Costo_provisiones!$B96,0)</f>
        <v>5.3452676096647211</v>
      </c>
      <c r="AY96" s="4">
        <f>+VLOOKUP(AY$3,Provisiones!$C$38:$CV$76,Costo_provisiones!$B96,0)</f>
        <v>3.4728380997470749</v>
      </c>
    </row>
    <row r="97" spans="2:51" ht="16.5" x14ac:dyDescent="0.3">
      <c r="B97">
        <v>95</v>
      </c>
      <c r="C97" s="3">
        <v>43738</v>
      </c>
      <c r="D97" s="4">
        <f>+VLOOKUP(D$3,Provisiones!$C$5:$CV$15,Costo_provisiones!$B97,FALSE)</f>
        <v>0.24337471578465669</v>
      </c>
      <c r="E97" s="4">
        <f>+VLOOKUP(E$3,Provisiones!$C$5:$CV$15,Costo_provisiones!$B97,FALSE)</f>
        <v>1.7591805193733712</v>
      </c>
      <c r="F97" s="4">
        <f>+VLOOKUP(F$3,Provisiones!$C$5:$CV$15,Costo_provisiones!$B97,FALSE)</f>
        <v>3.0321270566629415</v>
      </c>
      <c r="G97" s="4">
        <f>+VLOOKUP(G$3,Provisiones!$C$5:$CV$15,Costo_provisiones!$B97,FALSE)</f>
        <v>2.2372384492146886</v>
      </c>
      <c r="H97" s="4">
        <f>+VLOOKUP(H$3,Provisiones!$C$5:$CV$15,Costo_provisiones!$B97,FALSE)</f>
        <v>0.21951240546538792</v>
      </c>
      <c r="I97" s="4">
        <f>+VLOOKUP(I$3,Provisiones!$C$5:$CV$15,Costo_provisiones!$B97,FALSE)</f>
        <v>-0.15069248498213736</v>
      </c>
      <c r="J97" s="4">
        <f>+VLOOKUP(J$3,Provisiones!$C$5:$CV$15,Costo_provisiones!$B97,FALSE)</f>
        <v>2.5067377816599441</v>
      </c>
      <c r="K97" s="4">
        <f>+VLOOKUP(K$3,Provisiones!$C$5:$CV$15,Costo_provisiones!$B97,FALSE)</f>
        <v>1.2903988356212641</v>
      </c>
      <c r="L97" s="4">
        <f>+VLOOKUP(L$3,Provisiones!$C$5:$CV$15,Costo_provisiones!$B97,FALSE)</f>
        <v>1.351774809100829</v>
      </c>
      <c r="M97" s="4">
        <f>+VLOOKUP(M$3,Provisiones!$C$5:$CV$15,Costo_provisiones!$B97,FALSE)</f>
        <v>1.7600926726311912</v>
      </c>
      <c r="N97" s="4">
        <f>+VLOOKUP(N$3,Provisiones!$C$38:$CV$76,Costo_provisiones!$B97,0)</f>
        <v>5.4463634940299315</v>
      </c>
      <c r="O97" s="4">
        <f>+VLOOKUP(O$3,Provisiones!$C$38:$CV$76,Costo_provisiones!$B97,0)</f>
        <v>0</v>
      </c>
      <c r="P97" s="4">
        <f>+VLOOKUP(P$3,Provisiones!$C$38:$CV$76,Costo_provisiones!$B97,0)</f>
        <v>2.3122675358840588</v>
      </c>
      <c r="Q97" s="4">
        <f>+VLOOKUP(Q$3,Provisiones!$C$38:$CV$76,Costo_provisiones!$B97,0)</f>
        <v>4.0318636316838976</v>
      </c>
      <c r="R97" s="4">
        <f>+VLOOKUP(R$3,Provisiones!$C$38:$CV$76,Costo_provisiones!$B97,0)</f>
        <v>3.3121896978051089</v>
      </c>
      <c r="S97" s="4">
        <f>+VLOOKUP(S$3,Provisiones!$C$38:$CV$76,Costo_provisiones!$B97,0)</f>
        <v>0</v>
      </c>
      <c r="T97" s="4">
        <f>+VLOOKUP(T$3,Provisiones!$C$38:$CV$76,Costo_provisiones!$B97,0)</f>
        <v>0</v>
      </c>
      <c r="U97" s="4">
        <f>+VLOOKUP(U$3,Provisiones!$C$38:$CV$76,Costo_provisiones!$B97,0)</f>
        <v>0</v>
      </c>
      <c r="V97" s="4">
        <f>+VLOOKUP(V$3,Provisiones!$C$38:$CV$76,Costo_provisiones!$B97,0)</f>
        <v>0</v>
      </c>
      <c r="W97" s="4">
        <f>+VLOOKUP(W$3,Provisiones!$C$38:$CV$76,Costo_provisiones!$B97,0)</f>
        <v>0</v>
      </c>
      <c r="X97" s="4">
        <f>+VLOOKUP(X$3,Provisiones!$C$38:$CV$76,Costo_provisiones!$B97,0)</f>
        <v>0</v>
      </c>
      <c r="Y97" s="4">
        <f>+VLOOKUP(Y$3,Provisiones!$C$38:$CV$76,Costo_provisiones!$B97,0)</f>
        <v>0</v>
      </c>
      <c r="Z97" s="4">
        <f>+VLOOKUP(Z$3,Provisiones!$C$38:$CV$76,Costo_provisiones!$B97,0)</f>
        <v>0</v>
      </c>
      <c r="AA97" s="4">
        <f>+VLOOKUP(AA$3,Provisiones!$C$38:$CV$76,Costo_provisiones!$B97,0)</f>
        <v>0</v>
      </c>
      <c r="AB97" s="4">
        <f>+VLOOKUP(AB$3,Provisiones!$C$38:$CV$76,Costo_provisiones!$B97,0)</f>
        <v>3.0973595102949494</v>
      </c>
      <c r="AC97" s="4">
        <f>+VLOOKUP(AC$3,Provisiones!$C$38:$CV$76,Costo_provisiones!$B97,0)</f>
        <v>6.941046776153498</v>
      </c>
      <c r="AD97" s="4">
        <f>+VLOOKUP(AD$3,Provisiones!$C$38:$CV$76,Costo_provisiones!$B97,0)</f>
        <v>2.2820559592984053</v>
      </c>
      <c r="AE97" s="4">
        <f>+VLOOKUP(AE$3,Provisiones!$C$38:$CV$76,Costo_provisiones!$B97,0)</f>
        <v>5.4316520814488864</v>
      </c>
      <c r="AF97" s="4">
        <f>+VLOOKUP(AF$3,Provisiones!$C$38:$CV$76,Costo_provisiones!$B97,0)</f>
        <v>2.6134280488348378</v>
      </c>
      <c r="AG97" s="4">
        <f>+VLOOKUP(AG$3,Provisiones!$C$38:$CV$76,Costo_provisiones!$B97,0)</f>
        <v>4.2301681155465776</v>
      </c>
      <c r="AH97" s="4">
        <f>+VLOOKUP(AH$3,Provisiones!$C$38:$CV$76,Costo_provisiones!$B97,0)</f>
        <v>4.8976899090986112</v>
      </c>
      <c r="AI97" s="4">
        <f>+VLOOKUP(AI$3,Provisiones!$C$38:$CV$76,Costo_provisiones!$B97,0)</f>
        <v>2.9600592003984616</v>
      </c>
      <c r="AJ97" s="4">
        <f>+VLOOKUP(AJ$3,Provisiones!$C$38:$CV$76,Costo_provisiones!$B97,0)</f>
        <v>3.3028453063046714</v>
      </c>
      <c r="AK97" s="4">
        <f>+VLOOKUP(AK$3,Provisiones!$C$38:$CV$76,Costo_provisiones!$B97,0)</f>
        <v>7.0218130113483355</v>
      </c>
      <c r="AL97" s="4">
        <f>+VLOOKUP(AL$3,Provisiones!$C$38:$CV$76,Costo_provisiones!$B97,0)</f>
        <v>4.4486922849815276</v>
      </c>
      <c r="AM97" s="4">
        <f>+VLOOKUP(AM$3,Provisiones!$C$38:$CV$76,Costo_provisiones!$B97,0)</f>
        <v>3.9703768210333399</v>
      </c>
      <c r="AN97" s="4">
        <f>+VLOOKUP(AN$3,Provisiones!$C$38:$CV$76,Costo_provisiones!$B97,0)</f>
        <v>5.4745125586041583</v>
      </c>
      <c r="AO97" s="4">
        <f>+VLOOKUP(AO$3,Provisiones!$C$38:$CV$76,Costo_provisiones!$B97,0)</f>
        <v>3.0634731065715775</v>
      </c>
      <c r="AP97" s="4">
        <f>+VLOOKUP(AP$3,Provisiones!$C$38:$CV$76,Costo_provisiones!$B97,0)</f>
        <v>0</v>
      </c>
      <c r="AQ97" s="4">
        <f>+VLOOKUP(AQ$3,Provisiones!$C$38:$CV$76,Costo_provisiones!$B97,0)</f>
        <v>13.897907587580832</v>
      </c>
      <c r="AR97" s="4">
        <f>+VLOOKUP(AR$3,Provisiones!$C$38:$CV$76,Costo_provisiones!$B97,0)</f>
        <v>3.5566346552740393</v>
      </c>
      <c r="AS97" s="4">
        <f>+VLOOKUP(AS$3,Provisiones!$C$38:$CV$76,Costo_provisiones!$B97,0)</f>
        <v>2.6435507072610465</v>
      </c>
      <c r="AT97" s="4">
        <f>+VLOOKUP(AT$3,Provisiones!$C$38:$CV$76,Costo_provisiones!$B97,0)</f>
        <v>10.393018065687485</v>
      </c>
      <c r="AU97" s="4">
        <f>+VLOOKUP(AU$3,Provisiones!$C$38:$CV$76,Costo_provisiones!$B97,0)</f>
        <v>3.7171854726687705</v>
      </c>
      <c r="AV97" s="4">
        <v>5.54946897234709</v>
      </c>
      <c r="AW97" s="4">
        <f>+VLOOKUP(AW$3,Provisiones!$C$38:$CV$76,Costo_provisiones!$B97,0)</f>
        <v>2.9780158021173144</v>
      </c>
      <c r="AX97" s="4">
        <f>+VLOOKUP(AX$3,Provisiones!$C$38:$CV$76,Costo_provisiones!$B97,0)</f>
        <v>4.9511035810885655</v>
      </c>
      <c r="AY97" s="4">
        <f>+VLOOKUP(AY$3,Provisiones!$C$38:$CV$76,Costo_provisiones!$B97,0)</f>
        <v>3.4470305921404543</v>
      </c>
    </row>
    <row r="98" spans="2:51" ht="16.5" x14ac:dyDescent="0.3">
      <c r="B98">
        <v>96</v>
      </c>
      <c r="C98" s="3">
        <v>43769</v>
      </c>
      <c r="D98" s="4">
        <f>+VLOOKUP(D$3,Provisiones!$C$5:$CV$15,Costo_provisiones!$B98,FALSE)</f>
        <v>0.25323320158142865</v>
      </c>
      <c r="E98" s="4">
        <f>+VLOOKUP(E$3,Provisiones!$C$5:$CV$15,Costo_provisiones!$B98,FALSE)</f>
        <v>1.774516933527466</v>
      </c>
      <c r="F98" s="4">
        <f>+VLOOKUP(F$3,Provisiones!$C$5:$CV$15,Costo_provisiones!$B98,FALSE)</f>
        <v>3.0265188428731964</v>
      </c>
      <c r="G98" s="4">
        <f>+VLOOKUP(G$3,Provisiones!$C$5:$CV$15,Costo_provisiones!$B98,FALSE)</f>
        <v>1.9667957230794026</v>
      </c>
      <c r="H98" s="4">
        <f>+VLOOKUP(H$3,Provisiones!$C$5:$CV$15,Costo_provisiones!$B98,FALSE)</f>
        <v>0.25686724904343</v>
      </c>
      <c r="I98" s="4">
        <f>+VLOOKUP(I$3,Provisiones!$C$5:$CV$15,Costo_provisiones!$B98,FALSE)</f>
        <v>-0.16871594260666214</v>
      </c>
      <c r="J98" s="4">
        <f>+VLOOKUP(J$3,Provisiones!$C$5:$CV$15,Costo_provisiones!$B98,FALSE)</f>
        <v>2.5697621393616115</v>
      </c>
      <c r="K98" s="4">
        <f>+VLOOKUP(K$3,Provisiones!$C$5:$CV$15,Costo_provisiones!$B98,FALSE)</f>
        <v>1.2626622016839986</v>
      </c>
      <c r="L98" s="4">
        <f>+VLOOKUP(L$3,Provisiones!$C$5:$CV$15,Costo_provisiones!$B98,FALSE)</f>
        <v>1.3973460070165822</v>
      </c>
      <c r="M98" s="4">
        <f>+VLOOKUP(M$3,Provisiones!$C$5:$CV$15,Costo_provisiones!$B98,FALSE)</f>
        <v>1.7712347108240163</v>
      </c>
      <c r="N98" s="4">
        <f>+VLOOKUP(N$3,Provisiones!$C$38:$CV$76,Costo_provisiones!$B98,0)</f>
        <v>5.7189694049407098</v>
      </c>
      <c r="O98" s="4">
        <f>+VLOOKUP(O$3,Provisiones!$C$38:$CV$76,Costo_provisiones!$B98,0)</f>
        <v>0</v>
      </c>
      <c r="P98" s="4">
        <f>+VLOOKUP(P$3,Provisiones!$C$38:$CV$76,Costo_provisiones!$B98,0)</f>
        <v>2.4185796217382252</v>
      </c>
      <c r="Q98" s="4">
        <f>+VLOOKUP(Q$3,Provisiones!$C$38:$CV$76,Costo_provisiones!$B98,0)</f>
        <v>4.0950856668497746</v>
      </c>
      <c r="R98" s="4">
        <f>+VLOOKUP(R$3,Provisiones!$C$38:$CV$76,Costo_provisiones!$B98,0)</f>
        <v>3.3329442667440921</v>
      </c>
      <c r="S98" s="4">
        <f>+VLOOKUP(S$3,Provisiones!$C$38:$CV$76,Costo_provisiones!$B98,0)</f>
        <v>0</v>
      </c>
      <c r="T98" s="4">
        <f>+VLOOKUP(T$3,Provisiones!$C$38:$CV$76,Costo_provisiones!$B98,0)</f>
        <v>0</v>
      </c>
      <c r="U98" s="4">
        <f>+VLOOKUP(U$3,Provisiones!$C$38:$CV$76,Costo_provisiones!$B98,0)</f>
        <v>0</v>
      </c>
      <c r="V98" s="4">
        <f>+VLOOKUP(V$3,Provisiones!$C$38:$CV$76,Costo_provisiones!$B98,0)</f>
        <v>0</v>
      </c>
      <c r="W98" s="4">
        <f>+VLOOKUP(W$3,Provisiones!$C$38:$CV$76,Costo_provisiones!$B98,0)</f>
        <v>0</v>
      </c>
      <c r="X98" s="4">
        <f>+VLOOKUP(X$3,Provisiones!$C$38:$CV$76,Costo_provisiones!$B98,0)</f>
        <v>0</v>
      </c>
      <c r="Y98" s="4">
        <f>+VLOOKUP(Y$3,Provisiones!$C$38:$CV$76,Costo_provisiones!$B98,0)</f>
        <v>0</v>
      </c>
      <c r="Z98" s="4">
        <f>+VLOOKUP(Z$3,Provisiones!$C$38:$CV$76,Costo_provisiones!$B98,0)</f>
        <v>0</v>
      </c>
      <c r="AA98" s="4">
        <f>+VLOOKUP(AA$3,Provisiones!$C$38:$CV$76,Costo_provisiones!$B98,0)</f>
        <v>0</v>
      </c>
      <c r="AB98" s="4">
        <f>+VLOOKUP(AB$3,Provisiones!$C$38:$CV$76,Costo_provisiones!$B98,0)</f>
        <v>3.1380180895756831</v>
      </c>
      <c r="AC98" s="4">
        <f>+VLOOKUP(AC$3,Provisiones!$C$38:$CV$76,Costo_provisiones!$B98,0)</f>
        <v>7.4710358384974942</v>
      </c>
      <c r="AD98" s="4">
        <f>+VLOOKUP(AD$3,Provisiones!$C$38:$CV$76,Costo_provisiones!$B98,0)</f>
        <v>2.221138927884859</v>
      </c>
      <c r="AE98" s="4">
        <f>+VLOOKUP(AE$3,Provisiones!$C$38:$CV$76,Costo_provisiones!$B98,0)</f>
        <v>5.3923993576172329</v>
      </c>
      <c r="AF98" s="4">
        <f>+VLOOKUP(AF$3,Provisiones!$C$38:$CV$76,Costo_provisiones!$B98,0)</f>
        <v>2.6163796611240553</v>
      </c>
      <c r="AG98" s="4">
        <f>+VLOOKUP(AG$3,Provisiones!$C$38:$CV$76,Costo_provisiones!$B98,0)</f>
        <v>4.2037021212738637</v>
      </c>
      <c r="AH98" s="4">
        <f>+VLOOKUP(AH$3,Provisiones!$C$38:$CV$76,Costo_provisiones!$B98,0)</f>
        <v>4.9139630442394635</v>
      </c>
      <c r="AI98" s="4">
        <f>+VLOOKUP(AI$3,Provisiones!$C$38:$CV$76,Costo_provisiones!$B98,0)</f>
        <v>3.0514454276884151</v>
      </c>
      <c r="AJ98" s="4">
        <f>+VLOOKUP(AJ$3,Provisiones!$C$38:$CV$76,Costo_provisiones!$B98,0)</f>
        <v>3.4451825931884921</v>
      </c>
      <c r="AK98" s="4">
        <f>+VLOOKUP(AK$3,Provisiones!$C$38:$CV$76,Costo_provisiones!$B98,0)</f>
        <v>7.5293294318298694</v>
      </c>
      <c r="AL98" s="4">
        <f>+VLOOKUP(AL$3,Provisiones!$C$38:$CV$76,Costo_provisiones!$B98,0)</f>
        <v>4.3320392486832082</v>
      </c>
      <c r="AM98" s="4">
        <f>+VLOOKUP(AM$3,Provisiones!$C$38:$CV$76,Costo_provisiones!$B98,0)</f>
        <v>3.8963238221597529</v>
      </c>
      <c r="AN98" s="4">
        <f>+VLOOKUP(AN$3,Provisiones!$C$38:$CV$76,Costo_provisiones!$B98,0)</f>
        <v>5.3343175652061232</v>
      </c>
      <c r="AO98" s="4">
        <f>+VLOOKUP(AO$3,Provisiones!$C$38:$CV$76,Costo_provisiones!$B98,0)</f>
        <v>2.8827819602245031</v>
      </c>
      <c r="AP98" s="4">
        <f>+VLOOKUP(AP$3,Provisiones!$C$38:$CV$76,Costo_provisiones!$B98,0)</f>
        <v>0</v>
      </c>
      <c r="AQ98" s="4">
        <f>+VLOOKUP(AQ$3,Provisiones!$C$38:$CV$76,Costo_provisiones!$B98,0)</f>
        <v>13.928506045603761</v>
      </c>
      <c r="AR98" s="4">
        <f>+VLOOKUP(AR$3,Provisiones!$C$38:$CV$76,Costo_provisiones!$B98,0)</f>
        <v>3.6568810535375107</v>
      </c>
      <c r="AS98" s="4">
        <f>+VLOOKUP(AS$3,Provisiones!$C$38:$CV$76,Costo_provisiones!$B98,0)</f>
        <v>2.763016300395936</v>
      </c>
      <c r="AT98" s="4">
        <f>+VLOOKUP(AT$3,Provisiones!$C$38:$CV$76,Costo_provisiones!$B98,0)</f>
        <v>11.266715679696306</v>
      </c>
      <c r="AU98" s="4">
        <f>+VLOOKUP(AU$3,Provisiones!$C$38:$CV$76,Costo_provisiones!$B98,0)</f>
        <v>3.7413515008068576</v>
      </c>
      <c r="AV98" s="4">
        <v>5.5444417242833204</v>
      </c>
      <c r="AW98" s="4">
        <f>+VLOOKUP(AW$3,Provisiones!$C$38:$CV$76,Costo_provisiones!$B98,0)</f>
        <v>2.9825388703695772</v>
      </c>
      <c r="AX98" s="4">
        <f>+VLOOKUP(AX$3,Provisiones!$C$38:$CV$76,Costo_provisiones!$B98,0)</f>
        <v>4.740167817213111</v>
      </c>
      <c r="AY98" s="4">
        <f>+VLOOKUP(AY$3,Provisiones!$C$38:$CV$76,Costo_provisiones!$B98,0)</f>
        <v>3.3695510749187072</v>
      </c>
    </row>
    <row r="99" spans="2:51" ht="16.5" x14ac:dyDescent="0.3">
      <c r="B99">
        <v>97</v>
      </c>
      <c r="C99" s="3">
        <v>43799</v>
      </c>
      <c r="D99" s="4">
        <f>+VLOOKUP(D$3,Provisiones!$C$5:$CV$15,Costo_provisiones!$B99,FALSE)</f>
        <v>0.23770735387442679</v>
      </c>
      <c r="E99" s="4">
        <f>+VLOOKUP(E$3,Provisiones!$C$5:$CV$15,Costo_provisiones!$B99,FALSE)</f>
        <v>1.762035562382273</v>
      </c>
      <c r="F99" s="4">
        <f>+VLOOKUP(F$3,Provisiones!$C$5:$CV$15,Costo_provisiones!$B99,FALSE)</f>
        <v>3.4138963361335448</v>
      </c>
      <c r="G99" s="4">
        <f>+VLOOKUP(G$3,Provisiones!$C$5:$CV$15,Costo_provisiones!$B99,FALSE)</f>
        <v>1.8333177107629575</v>
      </c>
      <c r="H99" s="4">
        <f>+VLOOKUP(H$3,Provisiones!$C$5:$CV$15,Costo_provisiones!$B99,FALSE)</f>
        <v>0.17295704025653386</v>
      </c>
      <c r="I99" s="4">
        <f>+VLOOKUP(I$3,Provisiones!$C$5:$CV$15,Costo_provisiones!$B99,FALSE)</f>
        <v>-0.23501095066882022</v>
      </c>
      <c r="J99" s="4">
        <f>+VLOOKUP(J$3,Provisiones!$C$5:$CV$15,Costo_provisiones!$B99,FALSE)</f>
        <v>2.5800673051012342</v>
      </c>
      <c r="K99" s="4">
        <f>+VLOOKUP(K$3,Provisiones!$C$5:$CV$15,Costo_provisiones!$B99,FALSE)</f>
        <v>1.2893532488344701</v>
      </c>
      <c r="L99" s="4">
        <f>+VLOOKUP(L$3,Provisiones!$C$5:$CV$15,Costo_provisiones!$B99,FALSE)</f>
        <v>1.4052403288989812</v>
      </c>
      <c r="M99" s="4">
        <f>+VLOOKUP(M$3,Provisiones!$C$5:$CV$15,Costo_provisiones!$B99,FALSE)</f>
        <v>1.7912832993199039</v>
      </c>
      <c r="N99" s="4">
        <f>+VLOOKUP(N$3,Provisiones!$C$38:$CV$76,Costo_provisiones!$B99,0)</f>
        <v>5.6923336119316863</v>
      </c>
      <c r="O99" s="4">
        <f>+VLOOKUP(O$3,Provisiones!$C$38:$CV$76,Costo_provisiones!$B99,0)</f>
        <v>0</v>
      </c>
      <c r="P99" s="4">
        <f>+VLOOKUP(P$3,Provisiones!$C$38:$CV$76,Costo_provisiones!$B99,0)</f>
        <v>2.4922697098098157</v>
      </c>
      <c r="Q99" s="4">
        <f>+VLOOKUP(Q$3,Provisiones!$C$38:$CV$76,Costo_provisiones!$B99,0)</f>
        <v>4.1157725552172337</v>
      </c>
      <c r="R99" s="4">
        <f>+VLOOKUP(R$3,Provisiones!$C$38:$CV$76,Costo_provisiones!$B99,0)</f>
        <v>3.3596620896832734</v>
      </c>
      <c r="S99" s="4">
        <f>+VLOOKUP(S$3,Provisiones!$C$38:$CV$76,Costo_provisiones!$B99,0)</f>
        <v>0</v>
      </c>
      <c r="T99" s="4">
        <f>+VLOOKUP(T$3,Provisiones!$C$38:$CV$76,Costo_provisiones!$B99,0)</f>
        <v>0</v>
      </c>
      <c r="U99" s="4">
        <f>+VLOOKUP(U$3,Provisiones!$C$38:$CV$76,Costo_provisiones!$B99,0)</f>
        <v>0</v>
      </c>
      <c r="V99" s="4">
        <f>+VLOOKUP(V$3,Provisiones!$C$38:$CV$76,Costo_provisiones!$B99,0)</f>
        <v>0</v>
      </c>
      <c r="W99" s="4">
        <f>+VLOOKUP(W$3,Provisiones!$C$38:$CV$76,Costo_provisiones!$B99,0)</f>
        <v>0</v>
      </c>
      <c r="X99" s="4">
        <f>+VLOOKUP(X$3,Provisiones!$C$38:$CV$76,Costo_provisiones!$B99,0)</f>
        <v>0</v>
      </c>
      <c r="Y99" s="4">
        <f>+VLOOKUP(Y$3,Provisiones!$C$38:$CV$76,Costo_provisiones!$B99,0)</f>
        <v>0</v>
      </c>
      <c r="Z99" s="4">
        <f>+VLOOKUP(Z$3,Provisiones!$C$38:$CV$76,Costo_provisiones!$B99,0)</f>
        <v>0</v>
      </c>
      <c r="AA99" s="4">
        <f>+VLOOKUP(AA$3,Provisiones!$C$38:$CV$76,Costo_provisiones!$B99,0)</f>
        <v>0</v>
      </c>
      <c r="AB99" s="4">
        <f>+VLOOKUP(AB$3,Provisiones!$C$38:$CV$76,Costo_provisiones!$B99,0)</f>
        <v>3.2136465995559527</v>
      </c>
      <c r="AC99" s="4">
        <f>+VLOOKUP(AC$3,Provisiones!$C$38:$CV$76,Costo_provisiones!$B99,0)</f>
        <v>8.5325889980348002</v>
      </c>
      <c r="AD99" s="4">
        <f>+VLOOKUP(AD$3,Provisiones!$C$38:$CV$76,Costo_provisiones!$B99,0)</f>
        <v>2.4963288570247206</v>
      </c>
      <c r="AE99" s="4">
        <f>+VLOOKUP(AE$3,Provisiones!$C$38:$CV$76,Costo_provisiones!$B99,0)</f>
        <v>5.2685866322726973</v>
      </c>
      <c r="AF99" s="4">
        <f>+VLOOKUP(AF$3,Provisiones!$C$38:$CV$76,Costo_provisiones!$B99,0)</f>
        <v>2.6058728481811797</v>
      </c>
      <c r="AG99" s="4">
        <f>+VLOOKUP(AG$3,Provisiones!$C$38:$CV$76,Costo_provisiones!$B99,0)</f>
        <v>4.1311794997030375</v>
      </c>
      <c r="AH99" s="4">
        <f>+VLOOKUP(AH$3,Provisiones!$C$38:$CV$76,Costo_provisiones!$B99,0)</f>
        <v>4.5334517538130541</v>
      </c>
      <c r="AI99" s="4">
        <f>+VLOOKUP(AI$3,Provisiones!$C$38:$CV$76,Costo_provisiones!$B99,0)</f>
        <v>3.1090589019974377</v>
      </c>
      <c r="AJ99" s="4">
        <f>+VLOOKUP(AJ$3,Provisiones!$C$38:$CV$76,Costo_provisiones!$B99,0)</f>
        <v>3.8894724522531994</v>
      </c>
      <c r="AK99" s="4">
        <f>+VLOOKUP(AK$3,Provisiones!$C$38:$CV$76,Costo_provisiones!$B99,0)</f>
        <v>6.5599928776255592</v>
      </c>
      <c r="AL99" s="4">
        <f>+VLOOKUP(AL$3,Provisiones!$C$38:$CV$76,Costo_provisiones!$B99,0)</f>
        <v>4.2758582454301806</v>
      </c>
      <c r="AM99" s="4">
        <f>+VLOOKUP(AM$3,Provisiones!$C$38:$CV$76,Costo_provisiones!$B99,0)</f>
        <v>4.0054038382903796</v>
      </c>
      <c r="AN99" s="4">
        <f>+VLOOKUP(AN$3,Provisiones!$C$38:$CV$76,Costo_provisiones!$B99,0)</f>
        <v>5.0623441499508308</v>
      </c>
      <c r="AO99" s="4">
        <f>+VLOOKUP(AO$3,Provisiones!$C$38:$CV$76,Costo_provisiones!$B99,0)</f>
        <v>2.7512584269157725</v>
      </c>
      <c r="AP99" s="4">
        <f>+VLOOKUP(AP$3,Provisiones!$C$38:$CV$76,Costo_provisiones!$B99,0)</f>
        <v>0</v>
      </c>
      <c r="AQ99" s="4">
        <f>+VLOOKUP(AQ$3,Provisiones!$C$38:$CV$76,Costo_provisiones!$B99,0)</f>
        <v>13.939165881197905</v>
      </c>
      <c r="AR99" s="4">
        <f>+VLOOKUP(AR$3,Provisiones!$C$38:$CV$76,Costo_provisiones!$B99,0)</f>
        <v>3.7599495111599537</v>
      </c>
      <c r="AS99" s="4">
        <f>+VLOOKUP(AS$3,Provisiones!$C$38:$CV$76,Costo_provisiones!$B99,0)</f>
        <v>2.9248667949150478</v>
      </c>
      <c r="AT99" s="4">
        <f>+VLOOKUP(AT$3,Provisiones!$C$38:$CV$76,Costo_provisiones!$B99,0)</f>
        <v>11.668869006650976</v>
      </c>
      <c r="AU99" s="4">
        <f>+VLOOKUP(AU$3,Provisiones!$C$38:$CV$76,Costo_provisiones!$B99,0)</f>
        <v>3.7721493300178155</v>
      </c>
      <c r="AV99" s="4">
        <v>5.5605294792775997</v>
      </c>
      <c r="AW99" s="4">
        <f>+VLOOKUP(AW$3,Provisiones!$C$38:$CV$76,Costo_provisiones!$B99,0)</f>
        <v>2.9707021470634052</v>
      </c>
      <c r="AX99" s="4">
        <f>+VLOOKUP(AX$3,Provisiones!$C$38:$CV$76,Costo_provisiones!$B99,0)</f>
        <v>4.6019015043852827</v>
      </c>
      <c r="AY99" s="4">
        <f>+VLOOKUP(AY$3,Provisiones!$C$38:$CV$76,Costo_provisiones!$B99,0)</f>
        <v>3.4643269044032499</v>
      </c>
    </row>
    <row r="100" spans="2:51" ht="16.5" x14ac:dyDescent="0.3">
      <c r="B100">
        <v>98</v>
      </c>
      <c r="C100" s="3">
        <v>43830</v>
      </c>
      <c r="D100" s="4">
        <f>+VLOOKUP(D$3,Provisiones!$C$5:$CV$15,Costo_provisiones!$B100,FALSE)</f>
        <v>0.33503590738621913</v>
      </c>
      <c r="E100" s="4">
        <f>+VLOOKUP(E$3,Provisiones!$C$5:$CV$15,Costo_provisiones!$B100,FALSE)</f>
        <v>1.7850338228622198</v>
      </c>
      <c r="F100" s="4">
        <f>+VLOOKUP(F$3,Provisiones!$C$5:$CV$15,Costo_provisiones!$B100,FALSE)</f>
        <v>3.4903402766264704</v>
      </c>
      <c r="G100" s="4">
        <f>+VLOOKUP(G$3,Provisiones!$C$5:$CV$15,Costo_provisiones!$B100,FALSE)</f>
        <v>1.7661770673276715</v>
      </c>
      <c r="H100" s="4">
        <f>+VLOOKUP(H$3,Provisiones!$C$5:$CV$15,Costo_provisiones!$B100,FALSE)</f>
        <v>0.11657525155244582</v>
      </c>
      <c r="I100" s="4">
        <f>+VLOOKUP(I$3,Provisiones!$C$5:$CV$15,Costo_provisiones!$B100,FALSE)</f>
        <v>-0.2636132709520761</v>
      </c>
      <c r="J100" s="4">
        <f>+VLOOKUP(J$3,Provisiones!$C$5:$CV$15,Costo_provisiones!$B100,FALSE)</f>
        <v>2.6658958262738337</v>
      </c>
      <c r="K100" s="4">
        <f>+VLOOKUP(K$3,Provisiones!$C$5:$CV$15,Costo_provisiones!$B100,FALSE)</f>
        <v>1.3292383166989827</v>
      </c>
      <c r="L100" s="4">
        <f>+VLOOKUP(L$3,Provisiones!$C$5:$CV$15,Costo_provisiones!$B100,FALSE)</f>
        <v>1.4676730790504198</v>
      </c>
      <c r="M100" s="4">
        <f>+VLOOKUP(M$3,Provisiones!$C$5:$CV$15,Costo_provisiones!$B100,FALSE)</f>
        <v>1.7698494749355531</v>
      </c>
      <c r="N100" s="4">
        <f>+VLOOKUP(N$3,Provisiones!$C$38:$CV$76,Costo_provisiones!$B100,0)</f>
        <v>5.664359425670221</v>
      </c>
      <c r="O100" s="4">
        <f>+VLOOKUP(O$3,Provisiones!$C$38:$CV$76,Costo_provisiones!$B100,0)</f>
        <v>0</v>
      </c>
      <c r="P100" s="4">
        <f>+VLOOKUP(P$3,Provisiones!$C$38:$CV$76,Costo_provisiones!$B100,0)</f>
        <v>2.8259924388343611</v>
      </c>
      <c r="Q100" s="4">
        <f>+VLOOKUP(Q$3,Provisiones!$C$38:$CV$76,Costo_provisiones!$B100,0)</f>
        <v>4.1296704308685124</v>
      </c>
      <c r="R100" s="4">
        <f>+VLOOKUP(R$3,Provisiones!$C$38:$CV$76,Costo_provisiones!$B100,0)</f>
        <v>3.3780351904083052</v>
      </c>
      <c r="S100" s="4">
        <f>+VLOOKUP(S$3,Provisiones!$C$38:$CV$76,Costo_provisiones!$B100,0)</f>
        <v>0</v>
      </c>
      <c r="T100" s="4">
        <f>+VLOOKUP(T$3,Provisiones!$C$38:$CV$76,Costo_provisiones!$B100,0)</f>
        <v>0</v>
      </c>
      <c r="U100" s="4">
        <f>+VLOOKUP(U$3,Provisiones!$C$38:$CV$76,Costo_provisiones!$B100,0)</f>
        <v>0</v>
      </c>
      <c r="V100" s="4">
        <f>+VLOOKUP(V$3,Provisiones!$C$38:$CV$76,Costo_provisiones!$B100,0)</f>
        <v>0</v>
      </c>
      <c r="W100" s="4">
        <f>+VLOOKUP(W$3,Provisiones!$C$38:$CV$76,Costo_provisiones!$B100,0)</f>
        <v>0</v>
      </c>
      <c r="X100" s="4">
        <f>+VLOOKUP(X$3,Provisiones!$C$38:$CV$76,Costo_provisiones!$B100,0)</f>
        <v>0</v>
      </c>
      <c r="Y100" s="4">
        <f>+VLOOKUP(Y$3,Provisiones!$C$38:$CV$76,Costo_provisiones!$B100,0)</f>
        <v>0</v>
      </c>
      <c r="Z100" s="4">
        <f>+VLOOKUP(Z$3,Provisiones!$C$38:$CV$76,Costo_provisiones!$B100,0)</f>
        <v>0</v>
      </c>
      <c r="AA100" s="4">
        <f>+VLOOKUP(AA$3,Provisiones!$C$38:$CV$76,Costo_provisiones!$B100,0)</f>
        <v>0</v>
      </c>
      <c r="AB100" s="4">
        <f>+VLOOKUP(AB$3,Provisiones!$C$38:$CV$76,Costo_provisiones!$B100,0)</f>
        <v>3.175146942317582</v>
      </c>
      <c r="AC100" s="4">
        <f>+VLOOKUP(AC$3,Provisiones!$C$38:$CV$76,Costo_provisiones!$B100,0)</f>
        <v>9.5845747269243073</v>
      </c>
      <c r="AD100" s="4">
        <f>+VLOOKUP(AD$3,Provisiones!$C$38:$CV$76,Costo_provisiones!$B100,0)</f>
        <v>2.4366422153110587</v>
      </c>
      <c r="AE100" s="4">
        <f>+VLOOKUP(AE$3,Provisiones!$C$38:$CV$76,Costo_provisiones!$B100,0)</f>
        <v>5.5512478363976294</v>
      </c>
      <c r="AF100" s="4">
        <f>+VLOOKUP(AF$3,Provisiones!$C$38:$CV$76,Costo_provisiones!$B100,0)</f>
        <v>2.3880980009915302</v>
      </c>
      <c r="AG100" s="4">
        <f>+VLOOKUP(AG$3,Provisiones!$C$38:$CV$76,Costo_provisiones!$B100,0)</f>
        <v>3.8769546403277135</v>
      </c>
      <c r="AH100" s="4">
        <f>+VLOOKUP(AH$3,Provisiones!$C$38:$CV$76,Costo_provisiones!$B100,0)</f>
        <v>4.4976169779177511</v>
      </c>
      <c r="AI100" s="4">
        <f>+VLOOKUP(AI$3,Provisiones!$C$38:$CV$76,Costo_provisiones!$B100,0)</f>
        <v>2.9302649787962891</v>
      </c>
      <c r="AJ100" s="4">
        <f>+VLOOKUP(AJ$3,Provisiones!$C$38:$CV$76,Costo_provisiones!$B100,0)</f>
        <v>4.5616094508165181</v>
      </c>
      <c r="AK100" s="4">
        <f>+VLOOKUP(AK$3,Provisiones!$C$38:$CV$76,Costo_provisiones!$B100,0)</f>
        <v>7.1586705635890491</v>
      </c>
      <c r="AL100" s="4">
        <f>+VLOOKUP(AL$3,Provisiones!$C$38:$CV$76,Costo_provisiones!$B100,0)</f>
        <v>4.1955453686991744</v>
      </c>
      <c r="AM100" s="4">
        <f>+VLOOKUP(AM$3,Provisiones!$C$38:$CV$76,Costo_provisiones!$B100,0)</f>
        <v>3.9095263867998433</v>
      </c>
      <c r="AN100" s="4">
        <f>+VLOOKUP(AN$3,Provisiones!$C$38:$CV$76,Costo_provisiones!$B100,0)</f>
        <v>4.903429125582802</v>
      </c>
      <c r="AO100" s="4">
        <f>+VLOOKUP(AO$3,Provisiones!$C$38:$CV$76,Costo_provisiones!$B100,0)</f>
        <v>2.9110225165475292</v>
      </c>
      <c r="AP100" s="4">
        <f>+VLOOKUP(AP$3,Provisiones!$C$38:$CV$76,Costo_provisiones!$B100,0)</f>
        <v>0</v>
      </c>
      <c r="AQ100" s="4">
        <f>+VLOOKUP(AQ$3,Provisiones!$C$38:$CV$76,Costo_provisiones!$B100,0)</f>
        <v>13.940519667163171</v>
      </c>
      <c r="AR100" s="4">
        <f>+VLOOKUP(AR$3,Provisiones!$C$38:$CV$76,Costo_provisiones!$B100,0)</f>
        <v>3.9715377712285909</v>
      </c>
      <c r="AS100" s="4">
        <f>+VLOOKUP(AS$3,Provisiones!$C$38:$CV$76,Costo_provisiones!$B100,0)</f>
        <v>2.8696155982080409</v>
      </c>
      <c r="AT100" s="4">
        <f>+VLOOKUP(AT$3,Provisiones!$C$38:$CV$76,Costo_provisiones!$B100,0)</f>
        <v>12.666365515080665</v>
      </c>
      <c r="AU100" s="4">
        <f>+VLOOKUP(AU$3,Provisiones!$C$38:$CV$76,Costo_provisiones!$B100,0)</f>
        <v>3.5836387027667027</v>
      </c>
      <c r="AV100" s="4">
        <v>5.5998982077593302</v>
      </c>
      <c r="AW100" s="4">
        <f>+VLOOKUP(AW$3,Provisiones!$C$38:$CV$76,Costo_provisiones!$B100,0)</f>
        <v>2.9910380876369596</v>
      </c>
      <c r="AX100" s="4">
        <f>+VLOOKUP(AX$3,Provisiones!$C$38:$CV$76,Costo_provisiones!$B100,0)</f>
        <v>4.289887326738687</v>
      </c>
      <c r="AY100" s="4">
        <f>+VLOOKUP(AY$3,Provisiones!$C$38:$CV$76,Costo_provisiones!$B100,0)</f>
        <v>3.4697421299197675</v>
      </c>
    </row>
  </sheetData>
  <conditionalFormatting sqref="D4:M100">
    <cfRule type="cellIs" dxfId="27" priority="2" operator="lessThan">
      <formula>0</formula>
    </cfRule>
  </conditionalFormatting>
  <conditionalFormatting sqref="N4:AY100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D9997-9102-4D8A-9274-4EF0C7B0FFB5}">
  <dimension ref="C3:D100"/>
  <sheetViews>
    <sheetView workbookViewId="0">
      <selection activeCell="E2" sqref="E2"/>
    </sheetView>
  </sheetViews>
  <sheetFormatPr baseColWidth="10" defaultRowHeight="15" x14ac:dyDescent="0.25"/>
  <cols>
    <col min="4" max="4" width="15.7109375" customWidth="1"/>
    <col min="5" max="5" width="12.85546875" customWidth="1"/>
  </cols>
  <sheetData>
    <row r="3" spans="3:4" ht="16.5" x14ac:dyDescent="0.3">
      <c r="C3" s="1" t="s">
        <v>93</v>
      </c>
      <c r="D3" s="1" t="s">
        <v>331</v>
      </c>
    </row>
    <row r="4" spans="3:4" ht="16.5" x14ac:dyDescent="0.3">
      <c r="C4" s="3">
        <v>40908</v>
      </c>
      <c r="D4" s="11">
        <v>3.518992143247762</v>
      </c>
    </row>
    <row r="5" spans="3:4" ht="16.5" x14ac:dyDescent="0.3">
      <c r="C5" s="3">
        <v>40939</v>
      </c>
      <c r="D5" s="11">
        <v>3.5649149268123814</v>
      </c>
    </row>
    <row r="6" spans="3:4" ht="16.5" x14ac:dyDescent="0.3">
      <c r="C6" s="3">
        <v>40968</v>
      </c>
      <c r="D6" s="11">
        <v>3.6045728554123184</v>
      </c>
    </row>
    <row r="7" spans="3:4" ht="16.5" x14ac:dyDescent="0.3">
      <c r="C7" s="3">
        <v>40999</v>
      </c>
      <c r="D7" s="11">
        <v>3.6441469759495817</v>
      </c>
    </row>
    <row r="8" spans="3:4" ht="16.5" x14ac:dyDescent="0.3">
      <c r="C8" s="3">
        <v>41029</v>
      </c>
      <c r="D8" s="11">
        <v>3.6866707606514586</v>
      </c>
    </row>
    <row r="9" spans="3:4" ht="16.5" x14ac:dyDescent="0.3">
      <c r="C9" s="3">
        <v>41060</v>
      </c>
      <c r="D9" s="11">
        <v>3.7432616406065877</v>
      </c>
    </row>
    <row r="10" spans="3:4" ht="16.5" x14ac:dyDescent="0.3">
      <c r="C10" s="3">
        <v>41090</v>
      </c>
      <c r="D10" s="11">
        <v>3.7659791083914693</v>
      </c>
    </row>
    <row r="11" spans="3:4" ht="16.5" x14ac:dyDescent="0.3">
      <c r="C11" s="3">
        <v>41121</v>
      </c>
      <c r="D11" s="11">
        <v>3.7900682632030773</v>
      </c>
    </row>
    <row r="12" spans="3:4" ht="16.5" x14ac:dyDescent="0.3">
      <c r="C12" s="3">
        <v>41152</v>
      </c>
      <c r="D12" s="11">
        <v>3.7960315209630844</v>
      </c>
    </row>
    <row r="13" spans="3:4" ht="16.5" x14ac:dyDescent="0.3">
      <c r="C13" s="3">
        <v>41182</v>
      </c>
      <c r="D13" s="11">
        <v>3.7807846214491896</v>
      </c>
    </row>
    <row r="14" spans="3:4" ht="16.5" x14ac:dyDescent="0.3">
      <c r="C14" s="3">
        <v>41213</v>
      </c>
      <c r="D14" s="11">
        <v>3.7788207097198074</v>
      </c>
    </row>
    <row r="15" spans="3:4" ht="16.5" x14ac:dyDescent="0.3">
      <c r="C15" s="3">
        <v>41243</v>
      </c>
      <c r="D15" s="11">
        <v>3.8090188851336229</v>
      </c>
    </row>
    <row r="16" spans="3:4" ht="16.5" x14ac:dyDescent="0.3">
      <c r="C16" s="3">
        <v>41274</v>
      </c>
      <c r="D16" s="11">
        <v>3.8327018844682854</v>
      </c>
    </row>
    <row r="17" spans="3:4" ht="16.5" x14ac:dyDescent="0.3">
      <c r="C17" s="3">
        <v>41305</v>
      </c>
      <c r="D17" s="11">
        <v>3.850163299057161</v>
      </c>
    </row>
    <row r="18" spans="3:4" ht="16.5" x14ac:dyDescent="0.3">
      <c r="C18" s="3">
        <v>41333</v>
      </c>
      <c r="D18" s="11">
        <v>3.8660657399921172</v>
      </c>
    </row>
    <row r="19" spans="3:4" ht="16.5" x14ac:dyDescent="0.3">
      <c r="C19" s="3">
        <v>41364</v>
      </c>
      <c r="D19" s="11">
        <v>3.8754391719680488</v>
      </c>
    </row>
    <row r="20" spans="3:4" ht="16.5" x14ac:dyDescent="0.3">
      <c r="C20" s="3">
        <v>41394</v>
      </c>
      <c r="D20" s="11">
        <v>3.8611269429337338</v>
      </c>
    </row>
    <row r="21" spans="3:4" ht="16.5" x14ac:dyDescent="0.3">
      <c r="C21" s="3">
        <v>41425</v>
      </c>
      <c r="D21" s="11">
        <v>3.8158367264519906</v>
      </c>
    </row>
    <row r="22" spans="3:4" ht="16.5" x14ac:dyDescent="0.3">
      <c r="C22" s="3">
        <v>41455</v>
      </c>
      <c r="D22" s="11">
        <v>3.777787965810723</v>
      </c>
    </row>
    <row r="23" spans="3:4" ht="16.5" x14ac:dyDescent="0.3">
      <c r="C23" s="3">
        <v>41486</v>
      </c>
      <c r="D23" s="11">
        <v>3.7289387467323043</v>
      </c>
    </row>
    <row r="24" spans="3:4" ht="16.5" x14ac:dyDescent="0.3">
      <c r="C24" s="3">
        <v>41517</v>
      </c>
      <c r="D24" s="11">
        <v>3.6888980520732653</v>
      </c>
    </row>
    <row r="25" spans="3:4" ht="16.5" x14ac:dyDescent="0.3">
      <c r="C25" s="3">
        <v>41547</v>
      </c>
      <c r="D25" s="11">
        <v>3.6532457928608841</v>
      </c>
    </row>
    <row r="26" spans="3:4" ht="16.5" x14ac:dyDescent="0.3">
      <c r="C26" s="3">
        <v>41578</v>
      </c>
      <c r="D26" s="11">
        <v>3.6199379690818381</v>
      </c>
    </row>
    <row r="27" spans="3:4" ht="16.5" x14ac:dyDescent="0.3">
      <c r="C27" s="3">
        <v>41608</v>
      </c>
      <c r="D27" s="11">
        <v>3.5647933704456456</v>
      </c>
    </row>
    <row r="28" spans="3:4" ht="16.5" x14ac:dyDescent="0.3">
      <c r="C28" s="3">
        <v>41639</v>
      </c>
      <c r="D28" s="11">
        <v>3.5095726367283766</v>
      </c>
    </row>
    <row r="29" spans="3:4" ht="16.5" x14ac:dyDescent="0.3">
      <c r="C29" s="3">
        <v>41670</v>
      </c>
      <c r="D29" s="11">
        <v>3.4442162995780268</v>
      </c>
    </row>
    <row r="30" spans="3:4" ht="16.5" x14ac:dyDescent="0.3">
      <c r="C30" s="3">
        <v>41698</v>
      </c>
      <c r="D30" s="11">
        <v>3.3651511548182853</v>
      </c>
    </row>
    <row r="31" spans="3:4" ht="16.5" x14ac:dyDescent="0.3">
      <c r="C31" s="3">
        <v>41729</v>
      </c>
      <c r="D31" s="11">
        <v>3.2958556767962262</v>
      </c>
    </row>
    <row r="32" spans="3:4" ht="16.5" x14ac:dyDescent="0.3">
      <c r="C32" s="3">
        <v>41759</v>
      </c>
      <c r="D32" s="11">
        <v>3.2437779376973728</v>
      </c>
    </row>
    <row r="33" spans="3:4" ht="16.5" x14ac:dyDescent="0.3">
      <c r="C33" s="3">
        <v>41790</v>
      </c>
      <c r="D33" s="11">
        <v>3.2095324879825831</v>
      </c>
    </row>
    <row r="34" spans="3:4" ht="16.5" x14ac:dyDescent="0.3">
      <c r="C34" s="3">
        <v>41820</v>
      </c>
      <c r="D34" s="11">
        <v>3.1850428382831848</v>
      </c>
    </row>
    <row r="35" spans="3:4" ht="16.5" x14ac:dyDescent="0.3">
      <c r="C35" s="3">
        <v>41851</v>
      </c>
      <c r="D35" s="11">
        <v>3.1704105350092515</v>
      </c>
    </row>
    <row r="36" spans="3:4" ht="16.5" x14ac:dyDescent="0.3">
      <c r="C36" s="3">
        <v>41882</v>
      </c>
      <c r="D36" s="11">
        <v>3.1468414088192862</v>
      </c>
    </row>
    <row r="37" spans="3:4" ht="16.5" x14ac:dyDescent="0.3">
      <c r="C37" s="3">
        <v>41912</v>
      </c>
      <c r="D37" s="11">
        <v>3.1301745437504462</v>
      </c>
    </row>
    <row r="38" spans="3:4" ht="16.5" x14ac:dyDescent="0.3">
      <c r="C38" s="3">
        <v>41943</v>
      </c>
      <c r="D38" s="11">
        <v>3.1052199516205063</v>
      </c>
    </row>
    <row r="39" spans="3:4" ht="16.5" x14ac:dyDescent="0.3">
      <c r="C39" s="3">
        <v>41973</v>
      </c>
      <c r="D39" s="11">
        <v>3.0886044861742721</v>
      </c>
    </row>
    <row r="40" spans="3:4" ht="16.5" x14ac:dyDescent="0.3">
      <c r="C40" s="3">
        <v>42004</v>
      </c>
      <c r="D40" s="11">
        <v>3.0772625191593428</v>
      </c>
    </row>
    <row r="41" spans="3:4" ht="16.5" x14ac:dyDescent="0.3">
      <c r="C41" s="3">
        <v>42035</v>
      </c>
      <c r="D41" s="11">
        <v>3.0663026726799725</v>
      </c>
    </row>
    <row r="42" spans="3:4" ht="16.5" x14ac:dyDescent="0.3">
      <c r="C42" s="3">
        <v>42063</v>
      </c>
      <c r="D42" s="11">
        <v>3.049096647123327</v>
      </c>
    </row>
    <row r="43" spans="3:4" ht="16.5" x14ac:dyDescent="0.3">
      <c r="C43" s="3">
        <v>42094</v>
      </c>
      <c r="D43" s="11">
        <v>3.0217281587138265</v>
      </c>
    </row>
    <row r="44" spans="3:4" ht="16.5" x14ac:dyDescent="0.3">
      <c r="C44" s="3">
        <v>42124</v>
      </c>
      <c r="D44" s="11">
        <v>3.0029222612045556</v>
      </c>
    </row>
    <row r="45" spans="3:4" ht="16.5" x14ac:dyDescent="0.3">
      <c r="C45" s="3">
        <v>42155</v>
      </c>
      <c r="D45" s="11">
        <v>2.9913163210576634</v>
      </c>
    </row>
    <row r="46" spans="3:4" ht="16.5" x14ac:dyDescent="0.3">
      <c r="C46" s="3">
        <v>42185</v>
      </c>
      <c r="D46" s="11">
        <v>2.9626797769382383</v>
      </c>
    </row>
    <row r="47" spans="3:4" ht="16.5" x14ac:dyDescent="0.3">
      <c r="C47" s="3">
        <v>42216</v>
      </c>
      <c r="D47" s="11">
        <v>2.9172838879084302</v>
      </c>
    </row>
    <row r="48" spans="3:4" ht="16.5" x14ac:dyDescent="0.3">
      <c r="C48" s="3">
        <v>42247</v>
      </c>
      <c r="D48" s="11">
        <v>2.8874106541141011</v>
      </c>
    </row>
    <row r="49" spans="3:4" ht="16.5" x14ac:dyDescent="0.3">
      <c r="C49" s="3">
        <v>42277</v>
      </c>
      <c r="D49" s="11">
        <v>2.8604428107092303</v>
      </c>
    </row>
    <row r="50" spans="3:4" ht="16.5" x14ac:dyDescent="0.3">
      <c r="C50" s="3">
        <v>42308</v>
      </c>
      <c r="D50" s="11">
        <v>2.8360712606451561</v>
      </c>
    </row>
    <row r="51" spans="3:4" ht="16.5" x14ac:dyDescent="0.3">
      <c r="C51" s="3">
        <v>42338</v>
      </c>
      <c r="D51" s="11">
        <v>2.8102228331623054</v>
      </c>
    </row>
    <row r="52" spans="3:4" ht="16.5" x14ac:dyDescent="0.3">
      <c r="C52" s="3">
        <v>42369</v>
      </c>
      <c r="D52" s="11">
        <v>2.789179696006852</v>
      </c>
    </row>
    <row r="53" spans="3:4" ht="16.5" x14ac:dyDescent="0.3">
      <c r="C53" s="3">
        <v>42400</v>
      </c>
      <c r="D53" s="11">
        <v>2.7880675647391326</v>
      </c>
    </row>
    <row r="54" spans="3:4" ht="16.5" x14ac:dyDescent="0.3">
      <c r="C54" s="3">
        <v>42429</v>
      </c>
      <c r="D54" s="11">
        <v>2.8101212764635846</v>
      </c>
    </row>
    <row r="55" spans="3:4" ht="16.5" x14ac:dyDescent="0.3">
      <c r="C55" s="3">
        <v>42460</v>
      </c>
      <c r="D55" s="11">
        <v>2.8489018213335102</v>
      </c>
    </row>
    <row r="56" spans="3:4" ht="16.5" x14ac:dyDescent="0.3">
      <c r="C56" s="3">
        <v>42490</v>
      </c>
      <c r="D56" s="11">
        <v>2.8814923639740782</v>
      </c>
    </row>
    <row r="57" spans="3:4" ht="16.5" x14ac:dyDescent="0.3">
      <c r="C57" s="3">
        <v>42521</v>
      </c>
      <c r="D57" s="11">
        <v>2.9184975362021124</v>
      </c>
    </row>
    <row r="58" spans="3:4" ht="16.5" x14ac:dyDescent="0.3">
      <c r="C58" s="3">
        <v>42551</v>
      </c>
      <c r="D58" s="11">
        <v>2.9650713359667673</v>
      </c>
    </row>
    <row r="59" spans="3:4" ht="16.5" x14ac:dyDescent="0.3">
      <c r="C59" s="3">
        <v>42582</v>
      </c>
      <c r="D59" s="11">
        <v>3.0367322920898565</v>
      </c>
    </row>
    <row r="60" spans="3:4" ht="16.5" x14ac:dyDescent="0.3">
      <c r="C60" s="3">
        <v>42613</v>
      </c>
      <c r="D60" s="11">
        <v>3.0987757605561481</v>
      </c>
    </row>
    <row r="61" spans="3:4" ht="16.5" x14ac:dyDescent="0.3">
      <c r="C61" s="3">
        <v>42643</v>
      </c>
      <c r="D61" s="11">
        <v>3.1647538313822339</v>
      </c>
    </row>
    <row r="62" spans="3:4" ht="16.5" x14ac:dyDescent="0.3">
      <c r="C62" s="3">
        <v>42674</v>
      </c>
      <c r="D62" s="11">
        <v>3.232264312603593</v>
      </c>
    </row>
    <row r="63" spans="3:4" ht="16.5" x14ac:dyDescent="0.3">
      <c r="C63" s="3">
        <v>42704</v>
      </c>
      <c r="D63" s="11">
        <v>3.2966619789838338</v>
      </c>
    </row>
    <row r="64" spans="3:4" ht="16.5" x14ac:dyDescent="0.3">
      <c r="C64" s="3">
        <v>42735</v>
      </c>
      <c r="D64" s="11">
        <v>3.371561018368705</v>
      </c>
    </row>
    <row r="65" spans="3:4" ht="16.5" x14ac:dyDescent="0.3">
      <c r="C65" s="3">
        <v>42766</v>
      </c>
      <c r="D65" s="11">
        <v>3.4309045641717737</v>
      </c>
    </row>
    <row r="66" spans="3:4" ht="16.5" x14ac:dyDescent="0.3">
      <c r="C66" s="3">
        <v>42794</v>
      </c>
      <c r="D66" s="11">
        <v>3.4714473426279464</v>
      </c>
    </row>
    <row r="67" spans="3:4" ht="16.5" x14ac:dyDescent="0.3">
      <c r="C67" s="3">
        <v>42825</v>
      </c>
      <c r="D67" s="11">
        <v>3.5034579976729381</v>
      </c>
    </row>
    <row r="68" spans="3:4" ht="16.5" x14ac:dyDescent="0.3">
      <c r="C68" s="3">
        <v>42855</v>
      </c>
      <c r="D68" s="11">
        <v>3.5336781037956082</v>
      </c>
    </row>
    <row r="69" spans="3:4" ht="16.5" x14ac:dyDescent="0.3">
      <c r="C69" s="3">
        <v>42886</v>
      </c>
      <c r="D69" s="11">
        <v>3.5570017411603705</v>
      </c>
    </row>
    <row r="70" spans="3:4" ht="16.5" x14ac:dyDescent="0.3">
      <c r="C70" s="3">
        <v>42916</v>
      </c>
      <c r="D70" s="11">
        <v>3.5704065106105527</v>
      </c>
    </row>
    <row r="71" spans="3:4" ht="16.5" x14ac:dyDescent="0.3">
      <c r="C71" s="3">
        <v>42947</v>
      </c>
      <c r="D71" s="11">
        <v>3.5864726654758914</v>
      </c>
    </row>
    <row r="72" spans="3:4" ht="16.5" x14ac:dyDescent="0.3">
      <c r="C72" s="3">
        <v>42978</v>
      </c>
      <c r="D72" s="11">
        <v>3.5952774480300995</v>
      </c>
    </row>
    <row r="73" spans="3:4" ht="16.5" x14ac:dyDescent="0.3">
      <c r="C73" s="3">
        <v>43008</v>
      </c>
      <c r="D73" s="11">
        <v>3.5939139218894542</v>
      </c>
    </row>
    <row r="74" spans="3:4" ht="16.5" x14ac:dyDescent="0.3">
      <c r="C74" s="3">
        <v>43039</v>
      </c>
      <c r="D74" s="11">
        <v>3.6057998149039663</v>
      </c>
    </row>
    <row r="75" spans="3:4" ht="16.5" x14ac:dyDescent="0.3">
      <c r="C75" s="3">
        <v>43069</v>
      </c>
      <c r="D75" s="11">
        <v>3.6120620419568428</v>
      </c>
    </row>
    <row r="76" spans="3:4" ht="16.5" x14ac:dyDescent="0.3">
      <c r="C76" s="3">
        <v>43100</v>
      </c>
      <c r="D76" s="11">
        <v>3.5930762546706192</v>
      </c>
    </row>
    <row r="77" spans="3:4" ht="16.5" x14ac:dyDescent="0.3">
      <c r="C77" s="3">
        <v>43131</v>
      </c>
      <c r="D77" s="11">
        <v>3.5815867697690567</v>
      </c>
    </row>
    <row r="78" spans="3:4" ht="16.5" x14ac:dyDescent="0.3">
      <c r="C78" s="3">
        <v>43159</v>
      </c>
      <c r="D78" s="11">
        <v>3.5677590569055382</v>
      </c>
    </row>
    <row r="79" spans="3:4" ht="16.5" x14ac:dyDescent="0.3">
      <c r="C79" s="3">
        <v>43190</v>
      </c>
      <c r="D79" s="11">
        <v>3.5535594036254383</v>
      </c>
    </row>
    <row r="80" spans="3:4" ht="16.5" x14ac:dyDescent="0.3">
      <c r="C80" s="3">
        <v>43220</v>
      </c>
      <c r="D80" s="11">
        <v>3.5277001527594574</v>
      </c>
    </row>
    <row r="81" spans="3:4" ht="16.5" x14ac:dyDescent="0.3">
      <c r="C81" s="3">
        <v>43251</v>
      </c>
      <c r="D81" s="11">
        <v>3.5069368282381337</v>
      </c>
    </row>
    <row r="82" spans="3:4" ht="16.5" x14ac:dyDescent="0.3">
      <c r="C82" s="3">
        <v>43281</v>
      </c>
      <c r="D82" s="11">
        <v>3.4861804073665166</v>
      </c>
    </row>
    <row r="83" spans="3:4" ht="16.5" x14ac:dyDescent="0.3">
      <c r="C83" s="3">
        <v>43312</v>
      </c>
      <c r="D83" s="11">
        <v>3.4635993253239059</v>
      </c>
    </row>
    <row r="84" spans="3:4" ht="16.5" x14ac:dyDescent="0.3">
      <c r="C84" s="3">
        <v>43343</v>
      </c>
      <c r="D84" s="11">
        <v>3.442349118867654</v>
      </c>
    </row>
    <row r="85" spans="3:4" ht="16.5" x14ac:dyDescent="0.3">
      <c r="C85" s="3">
        <v>43373</v>
      </c>
      <c r="D85" s="11">
        <v>3.430093895939399</v>
      </c>
    </row>
    <row r="86" spans="3:4" ht="16.5" x14ac:dyDescent="0.3">
      <c r="C86" s="3">
        <v>43404</v>
      </c>
      <c r="D86" s="11">
        <v>3.4233579602032216</v>
      </c>
    </row>
    <row r="87" spans="3:4" ht="16.5" x14ac:dyDescent="0.3">
      <c r="C87" s="3">
        <v>43434</v>
      </c>
      <c r="D87" s="11">
        <v>3.4154915843908498</v>
      </c>
    </row>
    <row r="88" spans="3:4" ht="16.5" x14ac:dyDescent="0.3">
      <c r="C88" s="3">
        <v>43465</v>
      </c>
      <c r="D88" s="11">
        <v>3.4351377010367652</v>
      </c>
    </row>
    <row r="89" spans="3:4" ht="16.5" x14ac:dyDescent="0.3">
      <c r="C89" s="3">
        <v>43496</v>
      </c>
      <c r="D89" s="11">
        <v>3.144198069372997</v>
      </c>
    </row>
    <row r="90" spans="3:4" ht="16.5" x14ac:dyDescent="0.3">
      <c r="C90" s="3">
        <v>43524</v>
      </c>
      <c r="D90" s="11">
        <v>3.1750048296191844</v>
      </c>
    </row>
    <row r="91" spans="3:4" ht="16.5" x14ac:dyDescent="0.3">
      <c r="C91" s="3">
        <v>43555</v>
      </c>
      <c r="D91" s="11">
        <v>3.2070490236396596</v>
      </c>
    </row>
    <row r="92" spans="3:4" ht="16.5" x14ac:dyDescent="0.3">
      <c r="C92" s="3">
        <v>43585</v>
      </c>
      <c r="D92" s="11">
        <v>3.2607827391957867</v>
      </c>
    </row>
    <row r="93" spans="3:4" ht="16.5" x14ac:dyDescent="0.3">
      <c r="C93" s="3">
        <v>43616</v>
      </c>
      <c r="D93" s="11">
        <v>3.2822741119614118</v>
      </c>
    </row>
    <row r="94" spans="3:4" ht="16.5" x14ac:dyDescent="0.3">
      <c r="C94" s="3">
        <v>43646</v>
      </c>
      <c r="D94" s="11">
        <v>3.3170358226156935</v>
      </c>
    </row>
    <row r="95" spans="3:4" ht="16.5" x14ac:dyDescent="0.3">
      <c r="C95" s="3">
        <v>43677</v>
      </c>
      <c r="D95" s="11">
        <v>3.3472847310217735</v>
      </c>
    </row>
    <row r="96" spans="3:4" ht="16.5" x14ac:dyDescent="0.3">
      <c r="C96" s="3">
        <v>43708</v>
      </c>
      <c r="D96" s="11">
        <v>3.3701430151037046</v>
      </c>
    </row>
    <row r="97" spans="3:4" ht="16.5" x14ac:dyDescent="0.3">
      <c r="C97" s="3">
        <v>43738</v>
      </c>
      <c r="D97" s="11">
        <v>3.3849357024511626</v>
      </c>
    </row>
    <row r="98" spans="3:4" ht="16.5" x14ac:dyDescent="0.3">
      <c r="C98" s="3">
        <v>43769</v>
      </c>
      <c r="D98" s="11">
        <v>3.4123935475815319</v>
      </c>
    </row>
    <row r="99" spans="3:4" ht="16.5" x14ac:dyDescent="0.3">
      <c r="C99" s="3">
        <v>43799</v>
      </c>
      <c r="D99" s="11">
        <v>3.3960163093664169</v>
      </c>
    </row>
    <row r="100" spans="3:4" ht="16.5" x14ac:dyDescent="0.3">
      <c r="C100" s="3">
        <v>43830</v>
      </c>
      <c r="D100" s="11">
        <v>3.3787771447242938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3A05-86FE-43DA-BF7A-CD77408EC805}">
  <dimension ref="B1:AZ99"/>
  <sheetViews>
    <sheetView topLeftCell="AP86" zoomScale="93" zoomScaleNormal="93" workbookViewId="0">
      <selection activeCell="AZ3" sqref="AZ3:AZ99"/>
    </sheetView>
  </sheetViews>
  <sheetFormatPr baseColWidth="10" defaultRowHeight="15" x14ac:dyDescent="0.25"/>
  <cols>
    <col min="5" max="52" width="18.28515625" customWidth="1"/>
  </cols>
  <sheetData>
    <row r="1" spans="2:52" x14ac:dyDescent="0.25">
      <c r="B1">
        <v>48</v>
      </c>
      <c r="C1" s="37">
        <v>15</v>
      </c>
      <c r="F1" t="s">
        <v>326</v>
      </c>
      <c r="G1" t="s">
        <v>326</v>
      </c>
      <c r="O1" t="s">
        <v>326</v>
      </c>
      <c r="Q1" t="s">
        <v>326</v>
      </c>
      <c r="AC1" t="s">
        <v>326</v>
      </c>
      <c r="AI1" t="s">
        <v>326</v>
      </c>
      <c r="AK1" t="s">
        <v>326</v>
      </c>
      <c r="AL1" t="s">
        <v>326</v>
      </c>
      <c r="AN1" t="s">
        <v>326</v>
      </c>
      <c r="AO1" t="s">
        <v>326</v>
      </c>
      <c r="AP1" t="s">
        <v>326</v>
      </c>
      <c r="AS1" t="s">
        <v>326</v>
      </c>
      <c r="AT1" t="s">
        <v>326</v>
      </c>
      <c r="AW1" t="s">
        <v>326</v>
      </c>
      <c r="AX1" t="s">
        <v>326</v>
      </c>
    </row>
    <row r="2" spans="2:52" ht="16.5" x14ac:dyDescent="0.3">
      <c r="E2" s="1" t="s">
        <v>2</v>
      </c>
      <c r="F2" s="32" t="s">
        <v>3</v>
      </c>
      <c r="G2" s="32" t="s">
        <v>4</v>
      </c>
      <c r="H2" s="1" t="s">
        <v>5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32" t="s">
        <v>24</v>
      </c>
      <c r="P2" s="1" t="s">
        <v>25</v>
      </c>
      <c r="Q2" s="32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32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32" t="s">
        <v>44</v>
      </c>
      <c r="AJ2" s="1" t="s">
        <v>45</v>
      </c>
      <c r="AK2" s="32" t="s">
        <v>46</v>
      </c>
      <c r="AL2" s="32" t="s">
        <v>47</v>
      </c>
      <c r="AM2" s="1" t="s">
        <v>48</v>
      </c>
      <c r="AN2" s="32" t="s">
        <v>49</v>
      </c>
      <c r="AO2" s="32" t="s">
        <v>50</v>
      </c>
      <c r="AP2" s="32" t="s">
        <v>51</v>
      </c>
      <c r="AQ2" s="1" t="s">
        <v>52</v>
      </c>
      <c r="AR2" s="1" t="s">
        <v>53</v>
      </c>
      <c r="AS2" s="32" t="s">
        <v>54</v>
      </c>
      <c r="AT2" s="32" t="s">
        <v>55</v>
      </c>
      <c r="AU2" s="1" t="s">
        <v>56</v>
      </c>
      <c r="AV2" s="1" t="s">
        <v>57</v>
      </c>
      <c r="AW2" s="32" t="s">
        <v>58</v>
      </c>
      <c r="AX2" s="32" t="s">
        <v>59</v>
      </c>
      <c r="AY2" s="1" t="s">
        <v>60</v>
      </c>
      <c r="AZ2" s="1" t="s">
        <v>61</v>
      </c>
    </row>
    <row r="3" spans="2:52" ht="16.5" x14ac:dyDescent="0.3">
      <c r="C3">
        <v>2</v>
      </c>
      <c r="D3" s="3">
        <v>40908</v>
      </c>
      <c r="E3" s="10">
        <f>+VLOOKUP(E$2,Laboral!$C$5:$CV$15,costo_laboral!$C3,FALSE)</f>
        <v>2.4338222082321876</v>
      </c>
      <c r="F3" s="4">
        <v>4.5081957399883397</v>
      </c>
      <c r="G3" s="4">
        <v>8.5140968596841695</v>
      </c>
      <c r="H3" s="4">
        <f>+VLOOKUP(H$2,Laboral!$C$5:$CV$15,costo_laboral!$C3,FALSE)</f>
        <v>10.812819160252388</v>
      </c>
      <c r="I3" s="4">
        <f>+VLOOKUP(I$2,Laboral!$C$5:$CV$15,costo_laboral!$C3,FALSE)</f>
        <v>0</v>
      </c>
      <c r="J3" s="4">
        <f>+VLOOKUP(J$2,Laboral!$C$5:$CV$15,costo_laboral!$C3,FALSE)</f>
        <v>11.754081956660372</v>
      </c>
      <c r="K3" s="4">
        <f>+VLOOKUP(K$2,Laboral!$C$5:$CV$15,costo_laboral!$C3,FALSE)</f>
        <v>6.2788975562305342</v>
      </c>
      <c r="L3" s="30">
        <f>+VLOOKUP(L$2,Laboral!$C$5:$CV$15,costo_laboral!$C3,FALSE)</f>
        <v>3.7834555661842946</v>
      </c>
      <c r="M3" s="4">
        <f>+VLOOKUP(M$2,Laboral!$C$5:$CV$15,costo_laboral!$C3,FALSE)</f>
        <v>5.691998849003558</v>
      </c>
      <c r="N3" s="4">
        <f>+VLOOKUP(N$2,Laboral!$C$5:$CV$15,costo_laboral!$C3,FALSE)</f>
        <v>4.6130513021834112</v>
      </c>
      <c r="O3" s="4">
        <v>9.7151685773854606</v>
      </c>
      <c r="P3" s="4">
        <f>+VLOOKUP(P$2,Laboral!$C$38:$CV$76,$C3,0)</f>
        <v>22.956697405120533</v>
      </c>
      <c r="Q3" s="4">
        <v>13.7896859066287</v>
      </c>
      <c r="R3" s="4">
        <f>+VLOOKUP(R$2,Laboral!$C$38:$CV$76,$C3,0)</f>
        <v>16.269958849770514</v>
      </c>
      <c r="S3" s="4">
        <f>+VLOOKUP(S$2,Laboral!$C$38:$CV$76,$C3,0)</f>
        <v>0</v>
      </c>
      <c r="T3" s="4">
        <f>+VLOOKUP(T$2,Laboral!$C$38:$CV$76,$C3,0)</f>
        <v>24.43132164574774</v>
      </c>
      <c r="U3" s="4">
        <f>+VLOOKUP(U$2,Laboral!$C$38:$CV$76,$C3,0)</f>
        <v>11.753467821431492</v>
      </c>
      <c r="V3" s="4">
        <f>+VLOOKUP(V$2,Laboral!$C$38:$CV$76,$C3,0)</f>
        <v>21.283719763272043</v>
      </c>
      <c r="W3" s="4">
        <f>+VLOOKUP(W$2,Laboral!$C$38:$CV$76,$C3,0)</f>
        <v>12.289037763751805</v>
      </c>
      <c r="X3" s="4">
        <f>+VLOOKUP(X$2,Laboral!$C$38:$CV$76,$C3,0)</f>
        <v>7.6272867341245361</v>
      </c>
      <c r="Y3" s="4">
        <f>+VLOOKUP(Y$2,Laboral!$C$38:$CV$76,$C3,0)</f>
        <v>14.960879390236148</v>
      </c>
      <c r="Z3" s="4">
        <f>+VLOOKUP(Z$2,Laboral!$C$38:$CV$76,$C3,0)</f>
        <v>18.979423456576608</v>
      </c>
      <c r="AA3" s="4">
        <f>+VLOOKUP(AA$2,Laboral!$C$38:$CV$76,$C3,0)</f>
        <v>16.379502227195712</v>
      </c>
      <c r="AB3" s="4">
        <f>+VLOOKUP(AB$2,Laboral!$C$38:$CV$76,$C3,0)</f>
        <v>12.619582184428882</v>
      </c>
      <c r="AC3" s="4">
        <v>10.406567562072</v>
      </c>
      <c r="AD3" s="4">
        <f>+VLOOKUP(AD$2,Laboral!$C$38:$CV$76,$C3,0)</f>
        <v>13.43186718062667</v>
      </c>
      <c r="AE3" s="4">
        <f>+VLOOKUP(AE$2,Laboral!$C$38:$CV$76,$C3,0)</f>
        <v>17.412820882827404</v>
      </c>
      <c r="AF3" s="4">
        <f>+VLOOKUP(AF$2,Laboral!$C$38:$CV$76,$C3,0)</f>
        <v>38.298749949942142</v>
      </c>
      <c r="AG3" s="4">
        <f>+VLOOKUP(AG$2,Laboral!$C$38:$CV$76,$C3,0)</f>
        <v>9.5477475255341204</v>
      </c>
      <c r="AH3" s="4">
        <f>+VLOOKUP(AH$2,Laboral!$C$38:$CV$76,$C3,0)</f>
        <v>9.9509425712916926</v>
      </c>
      <c r="AI3" s="4">
        <v>17.451566898722501</v>
      </c>
      <c r="AJ3" s="4">
        <f>+VLOOKUP(AJ$2,Laboral!$C$38:$CV$76,$C3,0)</f>
        <v>8.7899776775429324</v>
      </c>
      <c r="AK3" s="4">
        <v>40.645451645302899</v>
      </c>
      <c r="AL3" s="4">
        <v>7.8428727820538402</v>
      </c>
      <c r="AM3" s="4">
        <f>+VLOOKUP(AM$2,Laboral!$C$38:$CV$76,$C3,0)</f>
        <v>11.325116433415628</v>
      </c>
      <c r="AN3" s="4">
        <v>17.7237754938756</v>
      </c>
      <c r="AO3" s="4">
        <v>14.5456571428816</v>
      </c>
      <c r="AP3" s="4">
        <v>21.626814886036101</v>
      </c>
      <c r="AQ3" s="4">
        <f>+VLOOKUP(AQ$2,Laboral!$C$38:$CV$76,$C3,0)</f>
        <v>36.050728988355125</v>
      </c>
      <c r="AR3" s="4">
        <f>+VLOOKUP(AR$2,Laboral!$C$38:$CV$76,$C3,0)</f>
        <v>37.698006280223126</v>
      </c>
      <c r="AS3" s="4">
        <v>21.591544289683799</v>
      </c>
      <c r="AT3" s="4">
        <v>11.2736317493562</v>
      </c>
      <c r="AU3" s="4">
        <f>+VLOOKUP(AU$2,Laboral!$C$38:$CV$76,$C3,0)</f>
        <v>20.805794719220586</v>
      </c>
      <c r="AV3" s="4">
        <f>+VLOOKUP(AV$2,Laboral!$C$38:$CV$76,$C3,0)</f>
        <v>27.729833466485992</v>
      </c>
      <c r="AW3" s="4">
        <v>11.4211397120722</v>
      </c>
      <c r="AX3" s="4">
        <v>9.8204967982620595</v>
      </c>
      <c r="AY3" s="4">
        <f>+VLOOKUP(AY$2,Laboral!$C$38:$CV$76,$C3,0)</f>
        <v>9.4659734995874771</v>
      </c>
      <c r="AZ3" s="4">
        <f>+VLOOKUP(AZ$2,Laboral!$C$38:$CV$76,$C3,0)</f>
        <v>10.951184610511005</v>
      </c>
    </row>
    <row r="4" spans="2:52" ht="16.5" x14ac:dyDescent="0.3">
      <c r="C4">
        <v>3</v>
      </c>
      <c r="D4" s="3">
        <v>40939</v>
      </c>
      <c r="E4" s="4">
        <f>+VLOOKUP(E$2,Laboral!$C$5:$CV$15,costo_laboral!$C4,FALSE)</f>
        <v>2.0540386066519525</v>
      </c>
      <c r="F4" s="4">
        <v>3.9661697832400802</v>
      </c>
      <c r="G4" s="4">
        <v>7.2166408359187404</v>
      </c>
      <c r="H4" s="4">
        <f>+VLOOKUP(H$2,Laboral!$C$5:$CV$15,costo_laboral!$C4,FALSE)</f>
        <v>9.656623855269995</v>
      </c>
      <c r="I4" s="4">
        <f>+VLOOKUP(I$2,Laboral!$C$5:$CV$15,costo_laboral!$C4,FALSE)</f>
        <v>0</v>
      </c>
      <c r="J4" s="4">
        <f>+VLOOKUP(J$2,Laboral!$C$5:$CV$15,costo_laboral!$C4,FALSE)</f>
        <v>11.148268605693303</v>
      </c>
      <c r="K4" s="4">
        <f>+VLOOKUP(K$2,Laboral!$C$5:$CV$15,costo_laboral!$C4,FALSE)</f>
        <v>6.3905122216517229</v>
      </c>
      <c r="L4" s="4">
        <f>+VLOOKUP(L$2,Laboral!$C$5:$CV$15,costo_laboral!$C4,FALSE)</f>
        <v>3.1453459053009682</v>
      </c>
      <c r="M4" s="4">
        <f>+VLOOKUP(M$2,Laboral!$C$5:$CV$15,costo_laboral!$C4,FALSE)</f>
        <v>4.5217151664647313</v>
      </c>
      <c r="N4" s="4">
        <f>+VLOOKUP(N$2,Laboral!$C$5:$CV$15,costo_laboral!$C4,FALSE)</f>
        <v>3.9884205875788807</v>
      </c>
      <c r="O4" s="4">
        <v>8.4012401818440203</v>
      </c>
      <c r="P4" s="4">
        <f>+VLOOKUP(P$2,Laboral!$C$38:$CV$76,$C4,0)</f>
        <v>19.076835958511637</v>
      </c>
      <c r="Q4" s="4">
        <v>11.035231335816899</v>
      </c>
      <c r="R4" s="4">
        <f>+VLOOKUP(R$2,Laboral!$C$38:$CV$76,$C4,0)</f>
        <v>13.789719283091898</v>
      </c>
      <c r="S4" s="4">
        <f>+VLOOKUP(S$2,Laboral!$C$38:$CV$76,$C4,0)</f>
        <v>0</v>
      </c>
      <c r="T4" s="4">
        <f>+VLOOKUP(T$2,Laboral!$C$38:$CV$76,$C4,0)</f>
        <v>22.224091546978698</v>
      </c>
      <c r="U4" s="4">
        <f>+VLOOKUP(U$2,Laboral!$C$38:$CV$76,$C4,0)</f>
        <v>10.163322043934274</v>
      </c>
      <c r="V4" s="4">
        <f>+VLOOKUP(V$2,Laboral!$C$38:$CV$76,$C4,0)</f>
        <v>18.452256137092814</v>
      </c>
      <c r="W4" s="4">
        <f>+VLOOKUP(W$2,Laboral!$C$38:$CV$76,$C4,0)</f>
        <v>10.14660441516463</v>
      </c>
      <c r="X4" s="4">
        <f>+VLOOKUP(X$2,Laboral!$C$38:$CV$76,$C4,0)</f>
        <v>6.6403756593546746</v>
      </c>
      <c r="Y4" s="4">
        <f>+VLOOKUP(Y$2,Laboral!$C$38:$CV$76,$C4,0)</f>
        <v>12.198456889749449</v>
      </c>
      <c r="Z4" s="4">
        <f>+VLOOKUP(Z$2,Laboral!$C$38:$CV$76,$C4,0)</f>
        <v>16.979254598921113</v>
      </c>
      <c r="AA4" s="4">
        <f>+VLOOKUP(AA$2,Laboral!$C$38:$CV$76,$C4,0)</f>
        <v>14.550943060032399</v>
      </c>
      <c r="AB4" s="4">
        <f>+VLOOKUP(AB$2,Laboral!$C$38:$CV$76,$C4,0)</f>
        <v>11.933625924326893</v>
      </c>
      <c r="AC4" s="4">
        <v>9.0105609604748498</v>
      </c>
      <c r="AD4" s="4">
        <f>+VLOOKUP(AD$2,Laboral!$C$38:$CV$76,$C4,0)</f>
        <v>10.044377257516564</v>
      </c>
      <c r="AE4" s="4">
        <f>+VLOOKUP(AE$2,Laboral!$C$38:$CV$76,$C4,0)</f>
        <v>9.3658463381442054</v>
      </c>
      <c r="AF4" s="4">
        <f>+VLOOKUP(AF$2,Laboral!$C$38:$CV$76,$C4,0)</f>
        <v>30.976608887361028</v>
      </c>
      <c r="AG4" s="4">
        <f>+VLOOKUP(AG$2,Laboral!$C$38:$CV$76,$C4,0)</f>
        <v>8.0735228132233985</v>
      </c>
      <c r="AH4" s="4">
        <f>+VLOOKUP(AH$2,Laboral!$C$38:$CV$76,$C4,0)</f>
        <v>8.4689764083631651</v>
      </c>
      <c r="AI4" s="4">
        <v>15.0628754839907</v>
      </c>
      <c r="AJ4" s="4">
        <f>+VLOOKUP(AJ$2,Laboral!$C$38:$CV$76,$C4,0)</f>
        <v>10.392325570707083</v>
      </c>
      <c r="AK4" s="4">
        <v>31.5944901100263</v>
      </c>
      <c r="AL4" s="4">
        <v>8.3579940372530501</v>
      </c>
      <c r="AM4" s="4">
        <f>+VLOOKUP(AM$2,Laboral!$C$38:$CV$76,$C4,0)</f>
        <v>10.320985309461973</v>
      </c>
      <c r="AN4" s="4">
        <v>16.324133101873102</v>
      </c>
      <c r="AO4" s="4">
        <v>11.975368677308101</v>
      </c>
      <c r="AP4" s="4">
        <v>21.904430808514199</v>
      </c>
      <c r="AQ4" s="4">
        <f>+VLOOKUP(AQ$2,Laboral!$C$38:$CV$76,$C4,0)</f>
        <v>39.846150081694717</v>
      </c>
      <c r="AR4" s="4">
        <f>+VLOOKUP(AR$2,Laboral!$C$38:$CV$76,$C4,0)</f>
        <v>28.398133546628397</v>
      </c>
      <c r="AS4" s="4">
        <v>17.679932372941099</v>
      </c>
      <c r="AT4" s="4">
        <v>9.8850858823521204</v>
      </c>
      <c r="AU4" s="4">
        <f>+VLOOKUP(AU$2,Laboral!$C$38:$CV$76,$C4,0)</f>
        <v>21.296133655111269</v>
      </c>
      <c r="AV4" s="4">
        <f>+VLOOKUP(AV$2,Laboral!$C$38:$CV$76,$C4,0)</f>
        <v>25.916873286257534</v>
      </c>
      <c r="AW4" s="4">
        <v>11.4370338233647</v>
      </c>
      <c r="AX4" s="4">
        <v>9.2258502331506396</v>
      </c>
      <c r="AY4" s="4">
        <f>+VLOOKUP(AY$2,Laboral!$C$38:$CV$76,$C4,0)</f>
        <v>8.62044418419101</v>
      </c>
      <c r="AZ4" s="4">
        <f>+VLOOKUP(AZ$2,Laboral!$C$38:$CV$76,$C4,0)</f>
        <v>10.122519358851543</v>
      </c>
    </row>
    <row r="5" spans="2:52" ht="16.5" x14ac:dyDescent="0.3">
      <c r="C5">
        <v>4</v>
      </c>
      <c r="D5" s="3">
        <v>40968</v>
      </c>
      <c r="E5" s="4">
        <f>+VLOOKUP(E$2,Laboral!$C$5:$CV$15,costo_laboral!$C5,FALSE)</f>
        <v>2.0343128880695303</v>
      </c>
      <c r="F5" s="4">
        <v>4.0162492304287198</v>
      </c>
      <c r="G5" s="4">
        <v>7.2989742205450501</v>
      </c>
      <c r="H5" s="4">
        <f>+VLOOKUP(H$2,Laboral!$C$5:$CV$15,costo_laboral!$C5,FALSE)</f>
        <v>9.080900056642518</v>
      </c>
      <c r="I5" s="4">
        <f>+VLOOKUP(I$2,Laboral!$C$5:$CV$15,costo_laboral!$C5,FALSE)</f>
        <v>0</v>
      </c>
      <c r="J5" s="4">
        <f>+VLOOKUP(J$2,Laboral!$C$5:$CV$15,costo_laboral!$C5,FALSE)</f>
        <v>11.267565112276511</v>
      </c>
      <c r="K5" s="4">
        <f>+VLOOKUP(K$2,Laboral!$C$5:$CV$15,costo_laboral!$C5,FALSE)</f>
        <v>6.5204889399158468</v>
      </c>
      <c r="L5" s="4">
        <f>+VLOOKUP(L$2,Laboral!$C$5:$CV$15,costo_laboral!$C5,FALSE)</f>
        <v>3.2016824140890958</v>
      </c>
      <c r="M5" s="4">
        <f>+VLOOKUP(M$2,Laboral!$C$5:$CV$15,costo_laboral!$C5,FALSE)</f>
        <v>4.5811544335731629</v>
      </c>
      <c r="N5" s="4">
        <f>+VLOOKUP(N$2,Laboral!$C$5:$CV$15,costo_laboral!$C5,FALSE)</f>
        <v>4.0388947957660983</v>
      </c>
      <c r="O5" s="4">
        <v>8.1554208719757</v>
      </c>
      <c r="P5" s="4">
        <f>+VLOOKUP(P$2,Laboral!$C$38:$CV$76,$C5,0)</f>
        <v>19.095550576990291</v>
      </c>
      <c r="Q5" s="4">
        <v>11.0570477626238</v>
      </c>
      <c r="R5" s="4">
        <f>+VLOOKUP(R$2,Laboral!$C$38:$CV$76,$C5,0)</f>
        <v>13.628759611506652</v>
      </c>
      <c r="S5" s="4">
        <f>+VLOOKUP(S$2,Laboral!$C$38:$CV$76,$C5,0)</f>
        <v>0</v>
      </c>
      <c r="T5" s="4">
        <f>+VLOOKUP(T$2,Laboral!$C$38:$CV$76,$C5,0)</f>
        <v>22.240088572705901</v>
      </c>
      <c r="U5" s="4">
        <f>+VLOOKUP(U$2,Laboral!$C$38:$CV$76,$C5,0)</f>
        <v>10.270257131283797</v>
      </c>
      <c r="V5" s="4">
        <f>+VLOOKUP(V$2,Laboral!$C$38:$CV$76,$C5,0)</f>
        <v>18.316684268932988</v>
      </c>
      <c r="W5" s="4">
        <f>+VLOOKUP(W$2,Laboral!$C$38:$CV$76,$C5,0)</f>
        <v>10.128919395112474</v>
      </c>
      <c r="X5" s="4">
        <f>+VLOOKUP(X$2,Laboral!$C$38:$CV$76,$C5,0)</f>
        <v>6.6634993689642066</v>
      </c>
      <c r="Y5" s="4">
        <f>+VLOOKUP(Y$2,Laboral!$C$38:$CV$76,$C5,0)</f>
        <v>12.227372662524589</v>
      </c>
      <c r="Z5" s="4">
        <f>+VLOOKUP(Z$2,Laboral!$C$38:$CV$76,$C5,0)</f>
        <v>17.069166533275041</v>
      </c>
      <c r="AA5" s="4">
        <f>+VLOOKUP(AA$2,Laboral!$C$38:$CV$76,$C5,0)</f>
        <v>14.71173394325238</v>
      </c>
      <c r="AB5" s="4">
        <f>+VLOOKUP(AB$2,Laboral!$C$38:$CV$76,$C5,0)</f>
        <v>11.698957322888498</v>
      </c>
      <c r="AC5" s="4">
        <v>9.1523819275359095</v>
      </c>
      <c r="AD5" s="4">
        <f>+VLOOKUP(AD$2,Laboral!$C$38:$CV$76,$C5,0)</f>
        <v>10.083026977685304</v>
      </c>
      <c r="AE5" s="4">
        <f>+VLOOKUP(AE$2,Laboral!$C$38:$CV$76,$C5,0)</f>
        <v>9.8747207279608258</v>
      </c>
      <c r="AF5" s="4">
        <f>+VLOOKUP(AF$2,Laboral!$C$38:$CV$76,$C5,0)</f>
        <v>32.01571999142741</v>
      </c>
      <c r="AG5" s="4">
        <f>+VLOOKUP(AG$2,Laboral!$C$38:$CV$76,$C5,0)</f>
        <v>7.9660868215491103</v>
      </c>
      <c r="AH5" s="4">
        <f>+VLOOKUP(AH$2,Laboral!$C$38:$CV$76,$C5,0)</f>
        <v>8.401351545387687</v>
      </c>
      <c r="AI5" s="4">
        <v>15.0623387307136</v>
      </c>
      <c r="AJ5" s="4">
        <f>+VLOOKUP(AJ$2,Laboral!$C$38:$CV$76,$C5,0)</f>
        <v>10.44366616155189</v>
      </c>
      <c r="AK5" s="4">
        <v>33.883442521114802</v>
      </c>
      <c r="AL5" s="4">
        <v>8.1293439844775204</v>
      </c>
      <c r="AM5" s="4">
        <f>+VLOOKUP(AM$2,Laboral!$C$38:$CV$76,$C5,0)</f>
        <v>10.359384457776928</v>
      </c>
      <c r="AN5" s="4">
        <v>16.52824345893</v>
      </c>
      <c r="AO5" s="4">
        <v>11.957106867350401</v>
      </c>
      <c r="AP5" s="4">
        <v>21.8921116765063</v>
      </c>
      <c r="AQ5" s="4">
        <f>+VLOOKUP(AQ$2,Laboral!$C$38:$CV$76,$C5,0)</f>
        <v>38.723287629402506</v>
      </c>
      <c r="AR5" s="4">
        <f>+VLOOKUP(AR$2,Laboral!$C$38:$CV$76,$C5,0)</f>
        <v>27.501901944112333</v>
      </c>
      <c r="AS5" s="4">
        <v>17.0522755941813</v>
      </c>
      <c r="AT5" s="4">
        <v>9.8854804865999704</v>
      </c>
      <c r="AU5" s="4">
        <f>+VLOOKUP(AU$2,Laboral!$C$38:$CV$76,$C5,0)</f>
        <v>20.252035135834358</v>
      </c>
      <c r="AV5" s="4">
        <f>+VLOOKUP(AV$2,Laboral!$C$38:$CV$76,$C5,0)</f>
        <v>26.472591954936682</v>
      </c>
      <c r="AW5" s="4">
        <v>11.6672235506039</v>
      </c>
      <c r="AX5" s="4">
        <v>9.3834931827201906</v>
      </c>
      <c r="AY5" s="4">
        <f>+VLOOKUP(AY$2,Laboral!$C$38:$CV$76,$C5,0)</f>
        <v>8.7463988674869437</v>
      </c>
      <c r="AZ5" s="4">
        <f>+VLOOKUP(AZ$2,Laboral!$C$38:$CV$76,$C5,0)</f>
        <v>10.099652218333603</v>
      </c>
    </row>
    <row r="6" spans="2:52" ht="16.5" x14ac:dyDescent="0.3">
      <c r="C6">
        <v>5</v>
      </c>
      <c r="D6" s="3">
        <v>40999</v>
      </c>
      <c r="E6" s="4">
        <f>+VLOOKUP(E$2,Laboral!$C$5:$CV$15,costo_laboral!$C6,FALSE)</f>
        <v>2.1012276591761885</v>
      </c>
      <c r="F6" s="4">
        <v>4.0418428271250697</v>
      </c>
      <c r="G6" s="4">
        <v>7.2464239119958096</v>
      </c>
      <c r="H6" s="4">
        <f>+VLOOKUP(H$2,Laboral!$C$5:$CV$15,costo_laboral!$C6,FALSE)</f>
        <v>9.1771406967906177</v>
      </c>
      <c r="I6" s="4">
        <f>+VLOOKUP(I$2,Laboral!$C$5:$CV$15,costo_laboral!$C6,FALSE)</f>
        <v>0</v>
      </c>
      <c r="J6" s="4">
        <f>+VLOOKUP(J$2,Laboral!$C$5:$CV$15,costo_laboral!$C6,FALSE)</f>
        <v>11.502328590648496</v>
      </c>
      <c r="K6" s="4">
        <f>+VLOOKUP(K$2,Laboral!$C$5:$CV$15,costo_laboral!$C6,FALSE)</f>
        <v>6.369816481775489</v>
      </c>
      <c r="L6" s="4">
        <f>+VLOOKUP(L$2,Laboral!$C$5:$CV$15,costo_laboral!$C6,FALSE)</f>
        <v>3.1857495533170459</v>
      </c>
      <c r="M6" s="4">
        <f>+VLOOKUP(M$2,Laboral!$C$5:$CV$15,costo_laboral!$C6,FALSE)</f>
        <v>4.5645697529078886</v>
      </c>
      <c r="N6" s="4">
        <f>+VLOOKUP(N$2,Laboral!$C$5:$CV$15,costo_laboral!$C6,FALSE)</f>
        <v>4.1132755310988776</v>
      </c>
      <c r="O6" s="4">
        <v>8.0811032476350206</v>
      </c>
      <c r="P6" s="4">
        <f>+VLOOKUP(P$2,Laboral!$C$38:$CV$76,$C6,0)</f>
        <v>19.106759438325941</v>
      </c>
      <c r="Q6" s="4">
        <v>11.0277609681154</v>
      </c>
      <c r="R6" s="4">
        <f>+VLOOKUP(R$2,Laboral!$C$38:$CV$76,$C6,0)</f>
        <v>13.471501195147342</v>
      </c>
      <c r="S6" s="4">
        <f>+VLOOKUP(S$2,Laboral!$C$38:$CV$76,$C6,0)</f>
        <v>0</v>
      </c>
      <c r="T6" s="4">
        <f>+VLOOKUP(T$2,Laboral!$C$38:$CV$76,$C6,0)</f>
        <v>22.873463189790357</v>
      </c>
      <c r="U6" s="4">
        <f>+VLOOKUP(U$2,Laboral!$C$38:$CV$76,$C6,0)</f>
        <v>10.535320159626533</v>
      </c>
      <c r="V6" s="4">
        <f>+VLOOKUP(V$2,Laboral!$C$38:$CV$76,$C6,0)</f>
        <v>18.370419890747129</v>
      </c>
      <c r="W6" s="4">
        <f>+VLOOKUP(W$2,Laboral!$C$38:$CV$76,$C6,0)</f>
        <v>10.261327752811177</v>
      </c>
      <c r="X6" s="4">
        <f>+VLOOKUP(X$2,Laboral!$C$38:$CV$76,$C6,0)</f>
        <v>6.7618373846340214</v>
      </c>
      <c r="Y6" s="4">
        <f>+VLOOKUP(Y$2,Laboral!$C$38:$CV$76,$C6,0)</f>
        <v>12.206522736160345</v>
      </c>
      <c r="Z6" s="4">
        <f>+VLOOKUP(Z$2,Laboral!$C$38:$CV$76,$C6,0)</f>
        <v>17.200765926115672</v>
      </c>
      <c r="AA6" s="4">
        <f>+VLOOKUP(AA$2,Laboral!$C$38:$CV$76,$C6,0)</f>
        <v>14.849438965988895</v>
      </c>
      <c r="AB6" s="4">
        <f>+VLOOKUP(AB$2,Laboral!$C$38:$CV$76,$C6,0)</f>
        <v>11.482011937536035</v>
      </c>
      <c r="AC6" s="4">
        <v>9.2262501881284003</v>
      </c>
      <c r="AD6" s="4">
        <f>+VLOOKUP(AD$2,Laboral!$C$38:$CV$76,$C6,0)</f>
        <v>10.237224822879435</v>
      </c>
      <c r="AE6" s="4">
        <f>+VLOOKUP(AE$2,Laboral!$C$38:$CV$76,$C6,0)</f>
        <v>10.499662838362264</v>
      </c>
      <c r="AF6" s="4">
        <f>+VLOOKUP(AF$2,Laboral!$C$38:$CV$76,$C6,0)</f>
        <v>32.971576947644671</v>
      </c>
      <c r="AG6" s="4">
        <f>+VLOOKUP(AG$2,Laboral!$C$38:$CV$76,$C6,0)</f>
        <v>7.7839341381412392</v>
      </c>
      <c r="AH6" s="4">
        <f>+VLOOKUP(AH$2,Laboral!$C$38:$CV$76,$C6,0)</f>
        <v>8.3672012498530979</v>
      </c>
      <c r="AI6" s="4">
        <v>14.7827460791062</v>
      </c>
      <c r="AJ6" s="4">
        <f>+VLOOKUP(AJ$2,Laboral!$C$38:$CV$76,$C6,0)</f>
        <v>11.02101074251131</v>
      </c>
      <c r="AK6" s="4">
        <v>34.8585372869656</v>
      </c>
      <c r="AL6" s="4">
        <v>7.9733198697874696</v>
      </c>
      <c r="AM6" s="4">
        <f>+VLOOKUP(AM$2,Laboral!$C$38:$CV$76,$C6,0)</f>
        <v>10.299696975365922</v>
      </c>
      <c r="AN6" s="4">
        <v>16.493322661408001</v>
      </c>
      <c r="AO6" s="4">
        <v>11.984225035141799</v>
      </c>
      <c r="AP6" s="4">
        <v>22.0869739431398</v>
      </c>
      <c r="AQ6" s="4">
        <f>+VLOOKUP(AQ$2,Laboral!$C$38:$CV$76,$C6,0)</f>
        <v>35.084477303686882</v>
      </c>
      <c r="AR6" s="4">
        <f>+VLOOKUP(AR$2,Laboral!$C$38:$CV$76,$C6,0)</f>
        <v>26.190084939941659</v>
      </c>
      <c r="AS6" s="4">
        <v>15.9792766085958</v>
      </c>
      <c r="AT6" s="4">
        <v>9.9304165202006001</v>
      </c>
      <c r="AU6" s="4">
        <f>+VLOOKUP(AU$2,Laboral!$C$38:$CV$76,$C6,0)</f>
        <v>19.303572091366387</v>
      </c>
      <c r="AV6" s="4">
        <f>+VLOOKUP(AV$2,Laboral!$C$38:$CV$76,$C6,0)</f>
        <v>26.37329750629948</v>
      </c>
      <c r="AW6" s="4">
        <v>11.855992650557599</v>
      </c>
      <c r="AX6" s="4">
        <v>9.3908605229565705</v>
      </c>
      <c r="AY6" s="4">
        <f>+VLOOKUP(AY$2,Laboral!$C$38:$CV$76,$C6,0)</f>
        <v>8.7978943613814682</v>
      </c>
      <c r="AZ6" s="4">
        <f>+VLOOKUP(AZ$2,Laboral!$C$38:$CV$76,$C6,0)</f>
        <v>10.186474612518079</v>
      </c>
    </row>
    <row r="7" spans="2:52" ht="16.5" x14ac:dyDescent="0.3">
      <c r="C7">
        <v>6</v>
      </c>
      <c r="D7" s="3">
        <v>41029</v>
      </c>
      <c r="E7" s="4">
        <f>+VLOOKUP(E$2,Laboral!$C$5:$CV$15,costo_laboral!$C7,FALSE)</f>
        <v>2.0755147894349117</v>
      </c>
      <c r="F7" s="4">
        <v>4.1098196073484301</v>
      </c>
      <c r="G7" s="4">
        <v>7.3740172979433298</v>
      </c>
      <c r="H7" s="4">
        <f>+VLOOKUP(H$2,Laboral!$C$5:$CV$15,costo_laboral!$C7,FALSE)</f>
        <v>8.7457521725712208</v>
      </c>
      <c r="I7" s="4">
        <f>+VLOOKUP(I$2,Laboral!$C$5:$CV$15,costo_laboral!$C7,FALSE)</f>
        <v>0</v>
      </c>
      <c r="J7" s="4">
        <f>+VLOOKUP(J$2,Laboral!$C$5:$CV$15,costo_laboral!$C7,FALSE)</f>
        <v>11.282089441982194</v>
      </c>
      <c r="K7" s="4">
        <f>+VLOOKUP(K$2,Laboral!$C$5:$CV$15,costo_laboral!$C7,FALSE)</f>
        <v>6.2572107696538541</v>
      </c>
      <c r="L7" s="4">
        <f>+VLOOKUP(L$2,Laboral!$C$5:$CV$15,costo_laboral!$C7,FALSE)</f>
        <v>3.2180956632431457</v>
      </c>
      <c r="M7" s="4">
        <f>+VLOOKUP(M$2,Laboral!$C$5:$CV$15,costo_laboral!$C7,FALSE)</f>
        <v>4.5954066010230292</v>
      </c>
      <c r="N7" s="4">
        <f>+VLOOKUP(N$2,Laboral!$C$5:$CV$15,costo_laboral!$C7,FALSE)</f>
        <v>4.1303989625162121</v>
      </c>
      <c r="O7" s="4">
        <v>7.9412239949361396</v>
      </c>
      <c r="P7" s="4">
        <f>+VLOOKUP(P$2,Laboral!$C$38:$CV$76,$C7,0)</f>
        <v>19.345068311155163</v>
      </c>
      <c r="Q7" s="4">
        <v>11.0009228211192</v>
      </c>
      <c r="R7" s="4">
        <f>+VLOOKUP(R$2,Laboral!$C$38:$CV$76,$C7,0)</f>
        <v>13.468668156872024</v>
      </c>
      <c r="S7" s="4">
        <f>+VLOOKUP(S$2,Laboral!$C$38:$CV$76,$C7,0)</f>
        <v>0</v>
      </c>
      <c r="T7" s="4">
        <f>+VLOOKUP(T$2,Laboral!$C$38:$CV$76,$C7,0)</f>
        <v>23.430175250970375</v>
      </c>
      <c r="U7" s="4">
        <f>+VLOOKUP(U$2,Laboral!$C$38:$CV$76,$C7,0)</f>
        <v>10.457872675859676</v>
      </c>
      <c r="V7" s="4">
        <f>+VLOOKUP(V$2,Laboral!$C$38:$CV$76,$C7,0)</f>
        <v>18.300320701605443</v>
      </c>
      <c r="W7" s="4">
        <f>+VLOOKUP(W$2,Laboral!$C$38:$CV$76,$C7,0)</f>
        <v>10.331788033155293</v>
      </c>
      <c r="X7" s="4">
        <f>+VLOOKUP(X$2,Laboral!$C$38:$CV$76,$C7,0)</f>
        <v>6.8931640116595654</v>
      </c>
      <c r="Y7" s="4">
        <f>+VLOOKUP(Y$2,Laboral!$C$38:$CV$76,$C7,0)</f>
        <v>12.217607501491131</v>
      </c>
      <c r="Z7" s="4">
        <f>+VLOOKUP(Z$2,Laboral!$C$38:$CV$76,$C7,0)</f>
        <v>17.313453435936886</v>
      </c>
      <c r="AA7" s="4">
        <f>+VLOOKUP(AA$2,Laboral!$C$38:$CV$76,$C7,0)</f>
        <v>15.193130624017769</v>
      </c>
      <c r="AB7" s="4">
        <f>+VLOOKUP(AB$2,Laboral!$C$38:$CV$76,$C7,0)</f>
        <v>11.562901979126746</v>
      </c>
      <c r="AC7" s="4">
        <v>9.3249308442058503</v>
      </c>
      <c r="AD7" s="4">
        <f>+VLOOKUP(AD$2,Laboral!$C$38:$CV$76,$C7,0)</f>
        <v>10.556404829730161</v>
      </c>
      <c r="AE7" s="4">
        <f>+VLOOKUP(AE$2,Laboral!$C$38:$CV$76,$C7,0)</f>
        <v>11.142005504050553</v>
      </c>
      <c r="AF7" s="4">
        <f>+VLOOKUP(AF$2,Laboral!$C$38:$CV$76,$C7,0)</f>
        <v>33.562605638209298</v>
      </c>
      <c r="AG7" s="4">
        <f>+VLOOKUP(AG$2,Laboral!$C$38:$CV$76,$C7,0)</f>
        <v>7.6902440816384923</v>
      </c>
      <c r="AH7" s="4">
        <f>+VLOOKUP(AH$2,Laboral!$C$38:$CV$76,$C7,0)</f>
        <v>8.370986650814654</v>
      </c>
      <c r="AI7" s="4">
        <v>14.4665971918356</v>
      </c>
      <c r="AJ7" s="4">
        <f>+VLOOKUP(AJ$2,Laboral!$C$38:$CV$76,$C7,0)</f>
        <v>11.099725218706858</v>
      </c>
      <c r="AK7" s="4">
        <v>35.698986074628102</v>
      </c>
      <c r="AL7" s="4">
        <v>8.0205840324319801</v>
      </c>
      <c r="AM7" s="4">
        <f>+VLOOKUP(AM$2,Laboral!$C$38:$CV$76,$C7,0)</f>
        <v>10.444341691429404</v>
      </c>
      <c r="AN7" s="4">
        <v>16.579384384819701</v>
      </c>
      <c r="AO7" s="4">
        <v>12.1260531010505</v>
      </c>
      <c r="AP7" s="4">
        <v>22.335229414574702</v>
      </c>
      <c r="AQ7" s="4">
        <f>+VLOOKUP(AQ$2,Laboral!$C$38:$CV$76,$C7,0)</f>
        <v>32.901172876900354</v>
      </c>
      <c r="AR7" s="4">
        <f>+VLOOKUP(AR$2,Laboral!$C$38:$CV$76,$C7,0)</f>
        <v>25.839845832506903</v>
      </c>
      <c r="AS7" s="4">
        <v>15.683614962773399</v>
      </c>
      <c r="AT7" s="4">
        <v>10.113469744357401</v>
      </c>
      <c r="AU7" s="4">
        <f>+VLOOKUP(AU$2,Laboral!$C$38:$CV$76,$C7,0)</f>
        <v>19.711814206402686</v>
      </c>
      <c r="AV7" s="4">
        <f>+VLOOKUP(AV$2,Laboral!$C$38:$CV$76,$C7,0)</f>
        <v>26.667755747373771</v>
      </c>
      <c r="AW7" s="4">
        <v>11.6562498105712</v>
      </c>
      <c r="AX7" s="4">
        <v>9.4123046947819304</v>
      </c>
      <c r="AY7" s="4">
        <f>+VLOOKUP(AY$2,Laboral!$C$38:$CV$76,$C7,0)</f>
        <v>8.6682899404040068</v>
      </c>
      <c r="AZ7" s="4">
        <f>+VLOOKUP(AZ$2,Laboral!$C$38:$CV$76,$C7,0)</f>
        <v>10.270797794148958</v>
      </c>
    </row>
    <row r="8" spans="2:52" ht="16.5" x14ac:dyDescent="0.3">
      <c r="C8">
        <v>7</v>
      </c>
      <c r="D8" s="3">
        <v>41060</v>
      </c>
      <c r="E8" s="4">
        <f>+VLOOKUP(E$2,Laboral!$C$5:$CV$15,costo_laboral!$C8,FALSE)</f>
        <v>2.0150686751382896</v>
      </c>
      <c r="F8" s="4">
        <v>4.0454993790386302</v>
      </c>
      <c r="G8" s="4">
        <v>7.3373573011598099</v>
      </c>
      <c r="H8" s="4">
        <f>+VLOOKUP(H$2,Laboral!$C$5:$CV$15,costo_laboral!$C8,FALSE)</f>
        <v>8.1505740426192492</v>
      </c>
      <c r="I8" s="4">
        <f>+VLOOKUP(I$2,Laboral!$C$5:$CV$15,costo_laboral!$C8,FALSE)</f>
        <v>0</v>
      </c>
      <c r="J8" s="4">
        <f>+VLOOKUP(J$2,Laboral!$C$5:$CV$15,costo_laboral!$C8,FALSE)</f>
        <v>11.010894218237201</v>
      </c>
      <c r="K8" s="4">
        <f>+VLOOKUP(K$2,Laboral!$C$5:$CV$15,costo_laboral!$C8,FALSE)</f>
        <v>6.2473633920680021</v>
      </c>
      <c r="L8" s="4">
        <f>+VLOOKUP(L$2,Laboral!$C$5:$CV$15,costo_laboral!$C8,FALSE)</f>
        <v>3.1645457927212268</v>
      </c>
      <c r="M8" s="4">
        <f>+VLOOKUP(M$2,Laboral!$C$5:$CV$15,costo_laboral!$C8,FALSE)</f>
        <v>4.490063475745588</v>
      </c>
      <c r="N8" s="4">
        <f>+VLOOKUP(N$2,Laboral!$C$5:$CV$15,costo_laboral!$C8,FALSE)</f>
        <v>4.0675592321282457</v>
      </c>
      <c r="O8" s="4">
        <v>7.86505748507044</v>
      </c>
      <c r="P8" s="4">
        <f>+VLOOKUP(P$2,Laboral!$C$38:$CV$76,$C8,0)</f>
        <v>19.649459348150032</v>
      </c>
      <c r="Q8" s="4">
        <v>10.7480978572979</v>
      </c>
      <c r="R8" s="4">
        <f>+VLOOKUP(R$2,Laboral!$C$38:$CV$76,$C8,0)</f>
        <v>13.418989561802178</v>
      </c>
      <c r="S8" s="4">
        <f>+VLOOKUP(S$2,Laboral!$C$38:$CV$76,$C8,0)</f>
        <v>0</v>
      </c>
      <c r="T8" s="4">
        <f>+VLOOKUP(T$2,Laboral!$C$38:$CV$76,$C8,0)</f>
        <v>24.101790071587981</v>
      </c>
      <c r="U8" s="4">
        <f>+VLOOKUP(U$2,Laboral!$C$38:$CV$76,$C8,0)</f>
        <v>10.775851036040628</v>
      </c>
      <c r="V8" s="4">
        <f>+VLOOKUP(V$2,Laboral!$C$38:$CV$76,$C8,0)</f>
        <v>18.081860088932871</v>
      </c>
      <c r="W8" s="4">
        <f>+VLOOKUP(W$2,Laboral!$C$38:$CV$76,$C8,0)</f>
        <v>10.247928839892499</v>
      </c>
      <c r="X8" s="4">
        <f>+VLOOKUP(X$2,Laboral!$C$38:$CV$76,$C8,0)</f>
        <v>6.9775396338761331</v>
      </c>
      <c r="Y8" s="4">
        <f>+VLOOKUP(Y$2,Laboral!$C$38:$CV$76,$C8,0)</f>
        <v>12.185652726010712</v>
      </c>
      <c r="Z8" s="4">
        <f>+VLOOKUP(Z$2,Laboral!$C$38:$CV$76,$C8,0)</f>
        <v>17.249084336913569</v>
      </c>
      <c r="AA8" s="4">
        <f>+VLOOKUP(AA$2,Laboral!$C$38:$CV$76,$C8,0)</f>
        <v>15.349342793831941</v>
      </c>
      <c r="AB8" s="4">
        <f>+VLOOKUP(AB$2,Laboral!$C$38:$CV$76,$C8,0)</f>
        <v>11.758369446029661</v>
      </c>
      <c r="AC8" s="4">
        <v>9.4219077879338204</v>
      </c>
      <c r="AD8" s="4">
        <f>+VLOOKUP(AD$2,Laboral!$C$38:$CV$76,$C8,0)</f>
        <v>10.692918882622754</v>
      </c>
      <c r="AE8" s="4">
        <f>+VLOOKUP(AE$2,Laboral!$C$38:$CV$76,$C8,0)</f>
        <v>11.772334061649111</v>
      </c>
      <c r="AF8" s="4">
        <f>+VLOOKUP(AF$2,Laboral!$C$38:$CV$76,$C8,0)</f>
        <v>34.306076279145373</v>
      </c>
      <c r="AG8" s="4">
        <f>+VLOOKUP(AG$2,Laboral!$C$38:$CV$76,$C8,0)</f>
        <v>7.5026573665343612</v>
      </c>
      <c r="AH8" s="4">
        <f>+VLOOKUP(AH$2,Laboral!$C$38:$CV$76,$C8,0)</f>
        <v>8.1938444441076435</v>
      </c>
      <c r="AI8" s="4">
        <v>13.7473330837991</v>
      </c>
      <c r="AJ8" s="4">
        <f>+VLOOKUP(AJ$2,Laboral!$C$38:$CV$76,$C8,0)</f>
        <v>11.112013187336304</v>
      </c>
      <c r="AK8" s="4">
        <v>35.816600324310201</v>
      </c>
      <c r="AL8" s="4">
        <v>7.9187782645886102</v>
      </c>
      <c r="AM8" s="4">
        <f>+VLOOKUP(AM$2,Laboral!$C$38:$CV$76,$C8,0)</f>
        <v>10.516836829551119</v>
      </c>
      <c r="AN8" s="4">
        <v>16.311832270915801</v>
      </c>
      <c r="AO8" s="4">
        <v>11.9436303802075</v>
      </c>
      <c r="AP8" s="4">
        <v>22.050478861234001</v>
      </c>
      <c r="AQ8" s="4">
        <f>+VLOOKUP(AQ$2,Laboral!$C$38:$CV$76,$C8,0)</f>
        <v>30.411022509532266</v>
      </c>
      <c r="AR8" s="4">
        <f>+VLOOKUP(AR$2,Laboral!$C$38:$CV$76,$C8,0)</f>
        <v>26.47285871236728</v>
      </c>
      <c r="AS8" s="4">
        <v>15.2480161478209</v>
      </c>
      <c r="AT8" s="4">
        <v>10.139335816737599</v>
      </c>
      <c r="AU8" s="4">
        <f>+VLOOKUP(AU$2,Laboral!$C$38:$CV$76,$C8,0)</f>
        <v>20.553615456452277</v>
      </c>
      <c r="AV8" s="4">
        <f>+VLOOKUP(AV$2,Laboral!$C$38:$CV$76,$C8,0)</f>
        <v>25.906805981233745</v>
      </c>
      <c r="AW8" s="4">
        <v>11.993986278866201</v>
      </c>
      <c r="AX8" s="4">
        <v>9.3873392752443294</v>
      </c>
      <c r="AY8" s="4">
        <f>+VLOOKUP(AY$2,Laboral!$C$38:$CV$76,$C8,0)</f>
        <v>8.6287718886924996</v>
      </c>
      <c r="AZ8" s="4">
        <f>+VLOOKUP(AZ$2,Laboral!$C$38:$CV$76,$C8,0)</f>
        <v>10.205099902151009</v>
      </c>
    </row>
    <row r="9" spans="2:52" ht="16.5" x14ac:dyDescent="0.3">
      <c r="C9">
        <v>8</v>
      </c>
      <c r="D9" s="3">
        <v>41090</v>
      </c>
      <c r="E9" s="4">
        <f>+VLOOKUP(E$2,Laboral!$C$5:$CV$15,costo_laboral!$C9,FALSE)</f>
        <v>2.0103269515751374</v>
      </c>
      <c r="F9" s="4">
        <v>4.0310635167892803</v>
      </c>
      <c r="G9" s="4">
        <v>7.2741668555126697</v>
      </c>
      <c r="H9" s="4">
        <f>+VLOOKUP(H$2,Laboral!$C$5:$CV$15,costo_laboral!$C9,FALSE)</f>
        <v>7.9528578342656084</v>
      </c>
      <c r="I9" s="4">
        <f>+VLOOKUP(I$2,Laboral!$C$5:$CV$15,costo_laboral!$C9,FALSE)</f>
        <v>0</v>
      </c>
      <c r="J9" s="4">
        <f>+VLOOKUP(J$2,Laboral!$C$5:$CV$15,costo_laboral!$C9,FALSE)</f>
        <v>10.927800445505559</v>
      </c>
      <c r="K9" s="4">
        <f>+VLOOKUP(K$2,Laboral!$C$5:$CV$15,costo_laboral!$C9,FALSE)</f>
        <v>6.245047128178463</v>
      </c>
      <c r="L9" s="4">
        <f>+VLOOKUP(L$2,Laboral!$C$5:$CV$15,costo_laboral!$C9,FALSE)</f>
        <v>3.2054143754553128</v>
      </c>
      <c r="M9" s="4">
        <f>+VLOOKUP(M$2,Laboral!$C$5:$CV$15,costo_laboral!$C9,FALSE)</f>
        <v>4.4589695814544523</v>
      </c>
      <c r="N9" s="4">
        <f>+VLOOKUP(N$2,Laboral!$C$5:$CV$15,costo_laboral!$C9,FALSE)</f>
        <v>4.0507300834531428</v>
      </c>
      <c r="O9" s="4">
        <v>7.8079112728461304</v>
      </c>
      <c r="P9" s="4">
        <f>+VLOOKUP(P$2,Laboral!$C$38:$CV$76,$C9,0)</f>
        <v>20.170615203987769</v>
      </c>
      <c r="Q9" s="4">
        <v>10.598994191485099</v>
      </c>
      <c r="R9" s="4">
        <f>+VLOOKUP(R$2,Laboral!$C$38:$CV$76,$C9,0)</f>
        <v>13.531122330825434</v>
      </c>
      <c r="S9" s="4">
        <f>+VLOOKUP(S$2,Laboral!$C$38:$CV$76,$C9,0)</f>
        <v>0</v>
      </c>
      <c r="T9" s="4">
        <f>+VLOOKUP(T$2,Laboral!$C$38:$CV$76,$C9,0)</f>
        <v>24.261873716576339</v>
      </c>
      <c r="U9" s="4">
        <f>+VLOOKUP(U$2,Laboral!$C$38:$CV$76,$C9,0)</f>
        <v>10.587810562202236</v>
      </c>
      <c r="V9" s="4">
        <f>+VLOOKUP(V$2,Laboral!$C$38:$CV$76,$C9,0)</f>
        <v>17.992003915073596</v>
      </c>
      <c r="W9" s="4">
        <f>+VLOOKUP(W$2,Laboral!$C$38:$CV$76,$C9,0)</f>
        <v>10.170056792133559</v>
      </c>
      <c r="X9" s="4">
        <f>+VLOOKUP(X$2,Laboral!$C$38:$CV$76,$C9,0)</f>
        <v>7.0371992988422756</v>
      </c>
      <c r="Y9" s="4">
        <f>+VLOOKUP(Y$2,Laboral!$C$38:$CV$76,$C9,0)</f>
        <v>12.180163830442343</v>
      </c>
      <c r="Z9" s="4">
        <f>+VLOOKUP(Z$2,Laboral!$C$38:$CV$76,$C9,0)</f>
        <v>17.310761252874507</v>
      </c>
      <c r="AA9" s="4">
        <f>+VLOOKUP(AA$2,Laboral!$C$38:$CV$76,$C9,0)</f>
        <v>15.559864945504387</v>
      </c>
      <c r="AB9" s="4">
        <f>+VLOOKUP(AB$2,Laboral!$C$38:$CV$76,$C9,0)</f>
        <v>12.198133998411727</v>
      </c>
      <c r="AC9" s="4">
        <v>9.4449790340380808</v>
      </c>
      <c r="AD9" s="4">
        <f>+VLOOKUP(AD$2,Laboral!$C$38:$CV$76,$C9,0)</f>
        <v>11.093070459022115</v>
      </c>
      <c r="AE9" s="4">
        <f>+VLOOKUP(AE$2,Laboral!$C$38:$CV$76,$C9,0)</f>
        <v>12.507811016602815</v>
      </c>
      <c r="AF9" s="4">
        <f>+VLOOKUP(AF$2,Laboral!$C$38:$CV$76,$C9,0)</f>
        <v>36.173681711467452</v>
      </c>
      <c r="AG9" s="4">
        <f>+VLOOKUP(AG$2,Laboral!$C$38:$CV$76,$C9,0)</f>
        <v>7.5403455184656591</v>
      </c>
      <c r="AH9" s="4">
        <f>+VLOOKUP(AH$2,Laboral!$C$38:$CV$76,$C9,0)</f>
        <v>8.3217538149082575</v>
      </c>
      <c r="AI9" s="4">
        <v>13.808397119707999</v>
      </c>
      <c r="AJ9" s="4">
        <f>+VLOOKUP(AJ$2,Laboral!$C$38:$CV$76,$C9,0)</f>
        <v>11.232551580712208</v>
      </c>
      <c r="AK9" s="4">
        <v>35.254024240750802</v>
      </c>
      <c r="AL9" s="4">
        <v>7.9609811905873604</v>
      </c>
      <c r="AM9" s="4">
        <f>+VLOOKUP(AM$2,Laboral!$C$38:$CV$76,$C9,0)</f>
        <v>10.594663746496819</v>
      </c>
      <c r="AN9" s="4">
        <v>16.095976691811501</v>
      </c>
      <c r="AO9" s="4">
        <v>12.039362440009601</v>
      </c>
      <c r="AP9" s="4">
        <v>21.777028575644898</v>
      </c>
      <c r="AQ9" s="4">
        <f>+VLOOKUP(AQ$2,Laboral!$C$38:$CV$76,$C9,0)</f>
        <v>28.715200705946113</v>
      </c>
      <c r="AR9" s="4">
        <f>+VLOOKUP(AR$2,Laboral!$C$38:$CV$76,$C9,0)</f>
        <v>26.303412683449849</v>
      </c>
      <c r="AS9" s="4">
        <v>14.982158594476401</v>
      </c>
      <c r="AT9" s="4">
        <v>10.447846636905799</v>
      </c>
      <c r="AU9" s="4">
        <f>+VLOOKUP(AU$2,Laboral!$C$38:$CV$76,$C9,0)</f>
        <v>20.993762525585126</v>
      </c>
      <c r="AV9" s="4">
        <f>+VLOOKUP(AV$2,Laboral!$C$38:$CV$76,$C9,0)</f>
        <v>25.176655801788005</v>
      </c>
      <c r="AW9" s="4">
        <v>11.979584698449701</v>
      </c>
      <c r="AX9" s="4">
        <v>9.3776589040259903</v>
      </c>
      <c r="AY9" s="4">
        <f>+VLOOKUP(AY$2,Laboral!$C$38:$CV$76,$C9,0)</f>
        <v>8.8326259277092181</v>
      </c>
      <c r="AZ9" s="4">
        <f>+VLOOKUP(AZ$2,Laboral!$C$38:$CV$76,$C9,0)</f>
        <v>10.349707503903327</v>
      </c>
    </row>
    <row r="10" spans="2:52" ht="16.5" x14ac:dyDescent="0.3">
      <c r="C10">
        <v>9</v>
      </c>
      <c r="D10" s="3">
        <v>41121</v>
      </c>
      <c r="E10" s="4">
        <f>+VLOOKUP(E$2,Laboral!$C$5:$CV$15,costo_laboral!$C10,FALSE)</f>
        <v>1.991766630500869</v>
      </c>
      <c r="F10" s="4">
        <v>4.0757752063950896</v>
      </c>
      <c r="G10" s="4">
        <v>7.3440477191990796</v>
      </c>
      <c r="H10" s="4">
        <f>+VLOOKUP(H$2,Laboral!$C$5:$CV$15,costo_laboral!$C10,FALSE)</f>
        <v>7.9568079407655095</v>
      </c>
      <c r="I10" s="4">
        <f>+VLOOKUP(I$2,Laboral!$C$5:$CV$15,costo_laboral!$C10,FALSE)</f>
        <v>0</v>
      </c>
      <c r="J10" s="4">
        <f>+VLOOKUP(J$2,Laboral!$C$5:$CV$15,costo_laboral!$C10,FALSE)</f>
        <v>11.007063143493756</v>
      </c>
      <c r="K10" s="4">
        <f>+VLOOKUP(K$2,Laboral!$C$5:$CV$15,costo_laboral!$C10,FALSE)</f>
        <v>6.2110725591389802</v>
      </c>
      <c r="L10" s="4">
        <f>+VLOOKUP(L$2,Laboral!$C$5:$CV$15,costo_laboral!$C10,FALSE)</f>
        <v>3.2593473781828317</v>
      </c>
      <c r="M10" s="4">
        <f>+VLOOKUP(M$2,Laboral!$C$5:$CV$15,costo_laboral!$C10,FALSE)</f>
        <v>4.5634659043306867</v>
      </c>
      <c r="N10" s="4">
        <f>+VLOOKUP(N$2,Laboral!$C$5:$CV$15,costo_laboral!$C10,FALSE)</f>
        <v>4.0056081436629931</v>
      </c>
      <c r="O10" s="4">
        <v>7.7144859974469799</v>
      </c>
      <c r="P10" s="4">
        <f>+VLOOKUP(P$2,Laboral!$C$38:$CV$76,$C10,0)</f>
        <v>20.857950523770054</v>
      </c>
      <c r="Q10" s="4">
        <v>10.3829878350708</v>
      </c>
      <c r="R10" s="4">
        <f>+VLOOKUP(R$2,Laboral!$C$38:$CV$76,$C10,0)</f>
        <v>13.608389678605548</v>
      </c>
      <c r="S10" s="4">
        <f>+VLOOKUP(S$2,Laboral!$C$38:$CV$76,$C10,0)</f>
        <v>0</v>
      </c>
      <c r="T10" s="4">
        <f>+VLOOKUP(T$2,Laboral!$C$38:$CV$76,$C10,0)</f>
        <v>24.004564191406676</v>
      </c>
      <c r="U10" s="4">
        <f>+VLOOKUP(U$2,Laboral!$C$38:$CV$76,$C10,0)</f>
        <v>10.495250886174958</v>
      </c>
      <c r="V10" s="4">
        <f>+VLOOKUP(V$2,Laboral!$C$38:$CV$76,$C10,0)</f>
        <v>17.647511800810463</v>
      </c>
      <c r="W10" s="4">
        <f>+VLOOKUP(W$2,Laboral!$C$38:$CV$76,$C10,0)</f>
        <v>10.051819019779433</v>
      </c>
      <c r="X10" s="4">
        <f>+VLOOKUP(X$2,Laboral!$C$38:$CV$76,$C10,0)</f>
        <v>6.9899580454096135</v>
      </c>
      <c r="Y10" s="4">
        <f>+VLOOKUP(Y$2,Laboral!$C$38:$CV$76,$C10,0)</f>
        <v>12.163695859828501</v>
      </c>
      <c r="Z10" s="4">
        <f>+VLOOKUP(Z$2,Laboral!$C$38:$CV$76,$C10,0)</f>
        <v>17.522466240262997</v>
      </c>
      <c r="AA10" s="4">
        <f>+VLOOKUP(AA$2,Laboral!$C$38:$CV$76,$C10,0)</f>
        <v>15.67233616920255</v>
      </c>
      <c r="AB10" s="4">
        <f>+VLOOKUP(AB$2,Laboral!$C$38:$CV$76,$C10,0)</f>
        <v>12.58828151717438</v>
      </c>
      <c r="AC10" s="4">
        <v>9.5098228046671895</v>
      </c>
      <c r="AD10" s="4">
        <f>+VLOOKUP(AD$2,Laboral!$C$38:$CV$76,$C10,0)</f>
        <v>10.984377402727569</v>
      </c>
      <c r="AE10" s="4">
        <f>+VLOOKUP(AE$2,Laboral!$C$38:$CV$76,$C10,0)</f>
        <v>13.479191463125245</v>
      </c>
      <c r="AF10" s="4">
        <f>+VLOOKUP(AF$2,Laboral!$C$38:$CV$76,$C10,0)</f>
        <v>37.420573899363042</v>
      </c>
      <c r="AG10" s="4">
        <f>+VLOOKUP(AG$2,Laboral!$C$38:$CV$76,$C10,0)</f>
        <v>7.4823445188505033</v>
      </c>
      <c r="AH10" s="4">
        <f>+VLOOKUP(AH$2,Laboral!$C$38:$CV$76,$C10,0)</f>
        <v>8.3393386484302514</v>
      </c>
      <c r="AI10" s="4">
        <v>13.5918148905052</v>
      </c>
      <c r="AJ10" s="4">
        <f>+VLOOKUP(AJ$2,Laboral!$C$38:$CV$76,$C10,0)</f>
        <v>11.223809417432967</v>
      </c>
      <c r="AK10" s="4">
        <v>33.683997865154303</v>
      </c>
      <c r="AL10" s="4">
        <v>8.1938438415069399</v>
      </c>
      <c r="AM10" s="4">
        <f>+VLOOKUP(AM$2,Laboral!$C$38:$CV$76,$C10,0)</f>
        <v>10.741983777104688</v>
      </c>
      <c r="AN10" s="4">
        <v>16.0011292191938</v>
      </c>
      <c r="AO10" s="4">
        <v>12.175195355429199</v>
      </c>
      <c r="AP10" s="4">
        <v>21.391141832877899</v>
      </c>
      <c r="AQ10" s="4">
        <f>+VLOOKUP(AQ$2,Laboral!$C$38:$CV$76,$C10,0)</f>
        <v>27.489728644678067</v>
      </c>
      <c r="AR10" s="4">
        <f>+VLOOKUP(AR$2,Laboral!$C$38:$CV$76,$C10,0)</f>
        <v>27.099221962657406</v>
      </c>
      <c r="AS10" s="4">
        <v>14.638454551382599</v>
      </c>
      <c r="AT10" s="4">
        <v>10.586254149022</v>
      </c>
      <c r="AU10" s="4">
        <f>+VLOOKUP(AU$2,Laboral!$C$38:$CV$76,$C10,0)</f>
        <v>21.523374990878892</v>
      </c>
      <c r="AV10" s="4">
        <f>+VLOOKUP(AV$2,Laboral!$C$38:$CV$76,$C10,0)</f>
        <v>26.545951800461975</v>
      </c>
      <c r="AW10" s="4">
        <v>12.117229780300301</v>
      </c>
      <c r="AX10" s="4">
        <v>9.4367509072993805</v>
      </c>
      <c r="AY10" s="4">
        <f>+VLOOKUP(AY$2,Laboral!$C$38:$CV$76,$C10,0)</f>
        <v>9.1110270650342517</v>
      </c>
      <c r="AZ10" s="4">
        <f>+VLOOKUP(AZ$2,Laboral!$C$38:$CV$76,$C10,0)</f>
        <v>10.45401007935682</v>
      </c>
    </row>
    <row r="11" spans="2:52" ht="16.5" x14ac:dyDescent="0.3">
      <c r="C11">
        <v>10</v>
      </c>
      <c r="D11" s="3">
        <v>41152</v>
      </c>
      <c r="E11" s="4">
        <f>+VLOOKUP(E$2,Laboral!$C$5:$CV$15,costo_laboral!$C11,FALSE)</f>
        <v>2.0157150121681013</v>
      </c>
      <c r="F11" s="4">
        <v>4.07871828799966</v>
      </c>
      <c r="G11" s="4">
        <v>7.2849116489288397</v>
      </c>
      <c r="H11" s="4">
        <f>+VLOOKUP(H$2,Laboral!$C$5:$CV$15,costo_laboral!$C11,FALSE)</f>
        <v>7.8114861598876333</v>
      </c>
      <c r="I11" s="4">
        <f>+VLOOKUP(I$2,Laboral!$C$5:$CV$15,costo_laboral!$C11,FALSE)</f>
        <v>0</v>
      </c>
      <c r="J11" s="4">
        <f>+VLOOKUP(J$2,Laboral!$C$5:$CV$15,costo_laboral!$C11,FALSE)</f>
        <v>10.589401333596255</v>
      </c>
      <c r="K11" s="4">
        <f>+VLOOKUP(K$2,Laboral!$C$5:$CV$15,costo_laboral!$C11,FALSE)</f>
        <v>6.1469603210787138</v>
      </c>
      <c r="L11" s="4">
        <f>+VLOOKUP(L$2,Laboral!$C$5:$CV$15,costo_laboral!$C11,FALSE)</f>
        <v>3.2687607666965111</v>
      </c>
      <c r="M11" s="4">
        <f>+VLOOKUP(M$2,Laboral!$C$5:$CV$15,costo_laboral!$C11,FALSE)</f>
        <v>4.6025229436940513</v>
      </c>
      <c r="N11" s="4">
        <f>+VLOOKUP(N$2,Laboral!$C$5:$CV$15,costo_laboral!$C11,FALSE)</f>
        <v>3.9899527831466677</v>
      </c>
      <c r="O11" s="4">
        <v>7.6688009068654601</v>
      </c>
      <c r="P11" s="4">
        <f>+VLOOKUP(P$2,Laboral!$C$38:$CV$76,$C11,0)</f>
        <v>21.222069302689583</v>
      </c>
      <c r="Q11" s="4">
        <v>10.176514071811701</v>
      </c>
      <c r="R11" s="4">
        <f>+VLOOKUP(R$2,Laboral!$C$38:$CV$76,$C11,0)</f>
        <v>13.516790540729032</v>
      </c>
      <c r="S11" s="4">
        <f>+VLOOKUP(S$2,Laboral!$C$38:$CV$76,$C11,0)</f>
        <v>0</v>
      </c>
      <c r="T11" s="4">
        <f>+VLOOKUP(T$2,Laboral!$C$38:$CV$76,$C11,0)</f>
        <v>24.988702225478974</v>
      </c>
      <c r="U11" s="4">
        <f>+VLOOKUP(U$2,Laboral!$C$38:$CV$76,$C11,0)</f>
        <v>10.248721012653411</v>
      </c>
      <c r="V11" s="4">
        <f>+VLOOKUP(V$2,Laboral!$C$38:$CV$76,$C11,0)</f>
        <v>17.799227606135446</v>
      </c>
      <c r="W11" s="4">
        <f>+VLOOKUP(W$2,Laboral!$C$38:$CV$76,$C11,0)</f>
        <v>9.9770215362560819</v>
      </c>
      <c r="X11" s="4">
        <f>+VLOOKUP(X$2,Laboral!$C$38:$CV$76,$C11,0)</f>
        <v>6.9787395294007251</v>
      </c>
      <c r="Y11" s="4">
        <f>+VLOOKUP(Y$2,Laboral!$C$38:$CV$76,$C11,0)</f>
        <v>12.084432771512811</v>
      </c>
      <c r="Z11" s="4">
        <f>+VLOOKUP(Z$2,Laboral!$C$38:$CV$76,$C11,0)</f>
        <v>17.700308966340625</v>
      </c>
      <c r="AA11" s="4">
        <f>+VLOOKUP(AA$2,Laboral!$C$38:$CV$76,$C11,0)</f>
        <v>16.027544813763242</v>
      </c>
      <c r="AB11" s="4">
        <f>+VLOOKUP(AB$2,Laboral!$C$38:$CV$76,$C11,0)</f>
        <v>12.536485201000424</v>
      </c>
      <c r="AC11" s="4">
        <v>9.5280113539650895</v>
      </c>
      <c r="AD11" s="4">
        <f>+VLOOKUP(AD$2,Laboral!$C$38:$CV$76,$C11,0)</f>
        <v>10.844014762667687</v>
      </c>
      <c r="AE11" s="4">
        <f>+VLOOKUP(AE$2,Laboral!$C$38:$CV$76,$C11,0)</f>
        <v>14.63173729304901</v>
      </c>
      <c r="AF11" s="4">
        <f>+VLOOKUP(AF$2,Laboral!$C$38:$CV$76,$C11,0)</f>
        <v>36.916174625341142</v>
      </c>
      <c r="AG11" s="4">
        <f>+VLOOKUP(AG$2,Laboral!$C$38:$CV$76,$C11,0)</f>
        <v>7.4969992816757909</v>
      </c>
      <c r="AH11" s="4">
        <f>+VLOOKUP(AH$2,Laboral!$C$38:$CV$76,$C11,0)</f>
        <v>8.3017473766226306</v>
      </c>
      <c r="AI11" s="4">
        <v>13.1079854428343</v>
      </c>
      <c r="AJ11" s="4">
        <f>+VLOOKUP(AJ$2,Laboral!$C$38:$CV$76,$C11,0)</f>
        <v>11.219201434060441</v>
      </c>
      <c r="AK11" s="4">
        <v>33.387582087905002</v>
      </c>
      <c r="AL11" s="4">
        <v>8.4673930208476804</v>
      </c>
      <c r="AM11" s="4">
        <f>+VLOOKUP(AM$2,Laboral!$C$38:$CV$76,$C11,0)</f>
        <v>10.82589491026507</v>
      </c>
      <c r="AN11" s="4">
        <v>16.028368910780198</v>
      </c>
      <c r="AO11" s="4">
        <v>12.263624427739799</v>
      </c>
      <c r="AP11" s="4">
        <v>20.745558097487699</v>
      </c>
      <c r="AQ11" s="4">
        <f>+VLOOKUP(AQ$2,Laboral!$C$38:$CV$76,$C11,0)</f>
        <v>25.655098114213637</v>
      </c>
      <c r="AR11" s="4">
        <f>+VLOOKUP(AR$2,Laboral!$C$38:$CV$76,$C11,0)</f>
        <v>27.011313279449954</v>
      </c>
      <c r="AS11" s="4">
        <v>13.873062827745199</v>
      </c>
      <c r="AT11" s="4">
        <v>10.671602629431501</v>
      </c>
      <c r="AU11" s="4">
        <f>+VLOOKUP(AU$2,Laboral!$C$38:$CV$76,$C11,0)</f>
        <v>22.184002480295828</v>
      </c>
      <c r="AV11" s="4">
        <f>+VLOOKUP(AV$2,Laboral!$C$38:$CV$76,$C11,0)</f>
        <v>25.58985803404471</v>
      </c>
      <c r="AW11" s="4">
        <v>12.525106640807801</v>
      </c>
      <c r="AX11" s="4">
        <v>9.5249567871143608</v>
      </c>
      <c r="AY11" s="4">
        <f>+VLOOKUP(AY$2,Laboral!$C$38:$CV$76,$C11,0)</f>
        <v>9.2234080934575129</v>
      </c>
      <c r="AZ11" s="4">
        <f>+VLOOKUP(AZ$2,Laboral!$C$38:$CV$76,$C11,0)</f>
        <v>10.514342896324145</v>
      </c>
    </row>
    <row r="12" spans="2:52" ht="16.5" x14ac:dyDescent="0.3">
      <c r="C12">
        <v>11</v>
      </c>
      <c r="D12" s="3">
        <v>41182</v>
      </c>
      <c r="E12" s="4">
        <f>+VLOOKUP(E$2,Laboral!$C$5:$CV$15,costo_laboral!$C12,FALSE)</f>
        <v>1.9116732340653364</v>
      </c>
      <c r="F12" s="4">
        <v>4.07757410740202</v>
      </c>
      <c r="G12" s="4">
        <v>7.1395143431663497</v>
      </c>
      <c r="H12" s="4">
        <f>+VLOOKUP(H$2,Laboral!$C$5:$CV$15,costo_laboral!$C12,FALSE)</f>
        <v>7.5123930253933091</v>
      </c>
      <c r="I12" s="4">
        <f>+VLOOKUP(I$2,Laboral!$C$5:$CV$15,costo_laboral!$C12,FALSE)</f>
        <v>0</v>
      </c>
      <c r="J12" s="4">
        <f>+VLOOKUP(J$2,Laboral!$C$5:$CV$15,costo_laboral!$C12,FALSE)</f>
        <v>10.982296171969814</v>
      </c>
      <c r="K12" s="4">
        <f>+VLOOKUP(K$2,Laboral!$C$5:$CV$15,costo_laboral!$C12,FALSE)</f>
        <v>6.2129026982939646</v>
      </c>
      <c r="L12" s="4">
        <f>+VLOOKUP(L$2,Laboral!$C$5:$CV$15,costo_laboral!$C12,FALSE)</f>
        <v>3.2407746894559635</v>
      </c>
      <c r="M12" s="4">
        <f>+VLOOKUP(M$2,Laboral!$C$5:$CV$15,costo_laboral!$C12,FALSE)</f>
        <v>4.5579314084573097</v>
      </c>
      <c r="N12" s="4">
        <f>+VLOOKUP(N$2,Laboral!$C$5:$CV$15,costo_laboral!$C12,FALSE)</f>
        <v>4.0927370308605537</v>
      </c>
      <c r="O12" s="4">
        <v>7.6457099012072103</v>
      </c>
      <c r="P12" s="4">
        <f>+VLOOKUP(P$2,Laboral!$C$38:$CV$76,$C12,0)</f>
        <v>21.292212869098883</v>
      </c>
      <c r="Q12" s="4">
        <v>9.9284412077353803</v>
      </c>
      <c r="R12" s="4">
        <f>+VLOOKUP(R$2,Laboral!$C$38:$CV$76,$C12,0)</f>
        <v>13.379182885688193</v>
      </c>
      <c r="S12" s="4">
        <f>+VLOOKUP(S$2,Laboral!$C$38:$CV$76,$C12,0)</f>
        <v>0</v>
      </c>
      <c r="T12" s="4">
        <f>+VLOOKUP(T$2,Laboral!$C$38:$CV$76,$C12,0)</f>
        <v>24.844230523641649</v>
      </c>
      <c r="U12" s="4">
        <f>+VLOOKUP(U$2,Laboral!$C$38:$CV$76,$C12,0)</f>
        <v>10.234553418451052</v>
      </c>
      <c r="V12" s="4">
        <f>+VLOOKUP(V$2,Laboral!$C$38:$CV$76,$C12,0)</f>
        <v>17.638062298589947</v>
      </c>
      <c r="W12" s="4">
        <f>+VLOOKUP(W$2,Laboral!$C$38:$CV$76,$C12,0)</f>
        <v>9.8607364659318524</v>
      </c>
      <c r="X12" s="4">
        <f>+VLOOKUP(X$2,Laboral!$C$38:$CV$76,$C12,0)</f>
        <v>7.0377508452360322</v>
      </c>
      <c r="Y12" s="4">
        <f>+VLOOKUP(Y$2,Laboral!$C$38:$CV$76,$C12,0)</f>
        <v>11.972758811010701</v>
      </c>
      <c r="Z12" s="4">
        <f>+VLOOKUP(Z$2,Laboral!$C$38:$CV$76,$C12,0)</f>
        <v>17.680681097123927</v>
      </c>
      <c r="AA12" s="4">
        <f>+VLOOKUP(AA$2,Laboral!$C$38:$CV$76,$C12,0)</f>
        <v>16.046139034011638</v>
      </c>
      <c r="AB12" s="4">
        <f>+VLOOKUP(AB$2,Laboral!$C$38:$CV$76,$C12,0)</f>
        <v>12.520499871662119</v>
      </c>
      <c r="AC12" s="4">
        <v>9.4814478102918702</v>
      </c>
      <c r="AD12" s="4">
        <f>+VLOOKUP(AD$2,Laboral!$C$38:$CV$76,$C12,0)</f>
        <v>10.738025173516769</v>
      </c>
      <c r="AE12" s="4">
        <f>+VLOOKUP(AE$2,Laboral!$C$38:$CV$76,$C12,0)</f>
        <v>15.470102243685519</v>
      </c>
      <c r="AF12" s="4">
        <f>+VLOOKUP(AF$2,Laboral!$C$38:$CV$76,$C12,0)</f>
        <v>37.476247505671203</v>
      </c>
      <c r="AG12" s="4">
        <f>+VLOOKUP(AG$2,Laboral!$C$38:$CV$76,$C12,0)</f>
        <v>7.4300881639930232</v>
      </c>
      <c r="AH12" s="4">
        <f>+VLOOKUP(AH$2,Laboral!$C$38:$CV$76,$C12,0)</f>
        <v>8.2351497614419156</v>
      </c>
      <c r="AI12" s="4">
        <v>13.0985313193629</v>
      </c>
      <c r="AJ12" s="4">
        <f>+VLOOKUP(AJ$2,Laboral!$C$38:$CV$76,$C12,0)</f>
        <v>11.012153974475723</v>
      </c>
      <c r="AK12" s="4">
        <v>32.731763402166898</v>
      </c>
      <c r="AL12" s="4">
        <v>8.4500080002644697</v>
      </c>
      <c r="AM12" s="4">
        <f>+VLOOKUP(AM$2,Laboral!$C$38:$CV$76,$C12,0)</f>
        <v>10.853571078209857</v>
      </c>
      <c r="AN12" s="4">
        <v>16.0098101729543</v>
      </c>
      <c r="AO12" s="4">
        <v>12.3762325482948</v>
      </c>
      <c r="AP12" s="4">
        <v>20.389510270716801</v>
      </c>
      <c r="AQ12" s="4">
        <f>+VLOOKUP(AQ$2,Laboral!$C$38:$CV$76,$C12,0)</f>
        <v>24.359723308623167</v>
      </c>
      <c r="AR12" s="4">
        <f>+VLOOKUP(AR$2,Laboral!$C$38:$CV$76,$C12,0)</f>
        <v>27.393499410702237</v>
      </c>
      <c r="AS12" s="4">
        <v>13.4876918271121</v>
      </c>
      <c r="AT12" s="4">
        <v>10.831397371774299</v>
      </c>
      <c r="AU12" s="4">
        <f>+VLOOKUP(AU$2,Laboral!$C$38:$CV$76,$C12,0)</f>
        <v>22.440390407482887</v>
      </c>
      <c r="AV12" s="4">
        <f>+VLOOKUP(AV$2,Laboral!$C$38:$CV$76,$C12,0)</f>
        <v>24.600591254945968</v>
      </c>
      <c r="AW12" s="4">
        <v>12.959057746722101</v>
      </c>
      <c r="AX12" s="4">
        <v>9.6287544505213205</v>
      </c>
      <c r="AY12" s="4">
        <f>+VLOOKUP(AY$2,Laboral!$C$38:$CV$76,$C12,0)</f>
        <v>9.2832851699791519</v>
      </c>
      <c r="AZ12" s="4">
        <f>+VLOOKUP(AZ$2,Laboral!$C$38:$CV$76,$C12,0)</f>
        <v>10.500281802216463</v>
      </c>
    </row>
    <row r="13" spans="2:52" ht="16.5" x14ac:dyDescent="0.3">
      <c r="C13">
        <v>12</v>
      </c>
      <c r="D13" s="3">
        <v>41213</v>
      </c>
      <c r="E13" s="4">
        <f>+VLOOKUP(E$2,Laboral!$C$5:$CV$15,costo_laboral!$C13,FALSE)</f>
        <v>1.9137803860709481</v>
      </c>
      <c r="F13" s="4">
        <v>4.0493407592684498</v>
      </c>
      <c r="G13" s="4">
        <v>7.0734420166692296</v>
      </c>
      <c r="H13" s="4">
        <f>+VLOOKUP(H$2,Laboral!$C$5:$CV$15,costo_laboral!$C13,FALSE)</f>
        <v>7.5141693993881615</v>
      </c>
      <c r="I13" s="4">
        <f>+VLOOKUP(I$2,Laboral!$C$5:$CV$15,costo_laboral!$C13,FALSE)</f>
        <v>0</v>
      </c>
      <c r="J13" s="4">
        <f>+VLOOKUP(J$2,Laboral!$C$5:$CV$15,costo_laboral!$C13,FALSE)</f>
        <v>11.049148600005635</v>
      </c>
      <c r="K13" s="4">
        <f>+VLOOKUP(K$2,Laboral!$C$5:$CV$15,costo_laboral!$C13,FALSE)</f>
        <v>6.1848692630906701</v>
      </c>
      <c r="L13" s="4">
        <f>+VLOOKUP(L$2,Laboral!$C$5:$CV$15,costo_laboral!$C13,FALSE)</f>
        <v>3.2433830310391922</v>
      </c>
      <c r="M13" s="4">
        <f>+VLOOKUP(M$2,Laboral!$C$5:$CV$15,costo_laboral!$C13,FALSE)</f>
        <v>4.6695292390810375</v>
      </c>
      <c r="N13" s="4">
        <f>+VLOOKUP(N$2,Laboral!$C$5:$CV$15,costo_laboral!$C13,FALSE)</f>
        <v>4.1141913075193601</v>
      </c>
      <c r="O13" s="4">
        <v>7.6324361291577203</v>
      </c>
      <c r="P13" s="4">
        <f>+VLOOKUP(P$2,Laboral!$C$38:$CV$76,$C13,0)</f>
        <v>21.46910143227327</v>
      </c>
      <c r="Q13" s="4">
        <v>9.7859599792589602</v>
      </c>
      <c r="R13" s="4">
        <f>+VLOOKUP(R$2,Laboral!$C$38:$CV$76,$C13,0)</f>
        <v>13.259307273582344</v>
      </c>
      <c r="S13" s="4">
        <f>+VLOOKUP(S$2,Laboral!$C$38:$CV$76,$C13,0)</f>
        <v>0</v>
      </c>
      <c r="T13" s="4">
        <f>+VLOOKUP(T$2,Laboral!$C$38:$CV$76,$C13,0)</f>
        <v>25.224279754151546</v>
      </c>
      <c r="U13" s="4">
        <f>+VLOOKUP(U$2,Laboral!$C$38:$CV$76,$C13,0)</f>
        <v>10.431531163420074</v>
      </c>
      <c r="V13" s="4">
        <f>+VLOOKUP(V$2,Laboral!$C$38:$CV$76,$C13,0)</f>
        <v>17.736557044755351</v>
      </c>
      <c r="W13" s="4">
        <f>+VLOOKUP(W$2,Laboral!$C$38:$CV$76,$C13,0)</f>
        <v>9.6822468171153684</v>
      </c>
      <c r="X13" s="4">
        <f>+VLOOKUP(X$2,Laboral!$C$38:$CV$76,$C13,0)</f>
        <v>6.9877456775806781</v>
      </c>
      <c r="Y13" s="4">
        <f>+VLOOKUP(Y$2,Laboral!$C$38:$CV$76,$C13,0)</f>
        <v>11.743579055643034</v>
      </c>
      <c r="Z13" s="4">
        <f>+VLOOKUP(Z$2,Laboral!$C$38:$CV$76,$C13,0)</f>
        <v>17.646900148035812</v>
      </c>
      <c r="AA13" s="4">
        <f>+VLOOKUP(AA$2,Laboral!$C$38:$CV$76,$C13,0)</f>
        <v>16.154350725231321</v>
      </c>
      <c r="AB13" s="4">
        <f>+VLOOKUP(AB$2,Laboral!$C$38:$CV$76,$C13,0)</f>
        <v>12.362178522072817</v>
      </c>
      <c r="AC13" s="4">
        <v>9.40654944685072</v>
      </c>
      <c r="AD13" s="4">
        <f>+VLOOKUP(AD$2,Laboral!$C$38:$CV$76,$C13,0)</f>
        <v>10.682704832761543</v>
      </c>
      <c r="AE13" s="4">
        <f>+VLOOKUP(AE$2,Laboral!$C$38:$CV$76,$C13,0)</f>
        <v>16.504035202818756</v>
      </c>
      <c r="AF13" s="4">
        <f>+VLOOKUP(AF$2,Laboral!$C$38:$CV$76,$C13,0)</f>
        <v>36.196945711360165</v>
      </c>
      <c r="AG13" s="4">
        <f>+VLOOKUP(AG$2,Laboral!$C$38:$CV$76,$C13,0)</f>
        <v>7.4036795926415042</v>
      </c>
      <c r="AH13" s="4">
        <f>+VLOOKUP(AH$2,Laboral!$C$38:$CV$76,$C13,0)</f>
        <v>8.2494545880571124</v>
      </c>
      <c r="AI13" s="4">
        <v>13.0681999562289</v>
      </c>
      <c r="AJ13" s="4">
        <f>+VLOOKUP(AJ$2,Laboral!$C$38:$CV$76,$C13,0)</f>
        <v>11.085531253355681</v>
      </c>
      <c r="AK13" s="4">
        <v>32.262323212943102</v>
      </c>
      <c r="AL13" s="4">
        <v>8.40260575611339</v>
      </c>
      <c r="AM13" s="4">
        <f>+VLOOKUP(AM$2,Laboral!$C$38:$CV$76,$C13,0)</f>
        <v>10.793380875552886</v>
      </c>
      <c r="AN13" s="4">
        <v>15.7871189043541</v>
      </c>
      <c r="AO13" s="4">
        <v>12.4823492915584</v>
      </c>
      <c r="AP13" s="4">
        <v>20.6830692938398</v>
      </c>
      <c r="AQ13" s="4">
        <f>+VLOOKUP(AQ$2,Laboral!$C$38:$CV$76,$C13,0)</f>
        <v>23.898240893501146</v>
      </c>
      <c r="AR13" s="4">
        <f>+VLOOKUP(AR$2,Laboral!$C$38:$CV$76,$C13,0)</f>
        <v>28.645385243404476</v>
      </c>
      <c r="AS13" s="4">
        <v>13.259227589040201</v>
      </c>
      <c r="AT13" s="4">
        <v>11.0730419054411</v>
      </c>
      <c r="AU13" s="4">
        <f>+VLOOKUP(AU$2,Laboral!$C$38:$CV$76,$C13,0)</f>
        <v>22.32772511256703</v>
      </c>
      <c r="AV13" s="4">
        <f>+VLOOKUP(AV$2,Laboral!$C$38:$CV$76,$C13,0)</f>
        <v>23.078108420390588</v>
      </c>
      <c r="AW13" s="4">
        <v>12.942527650960701</v>
      </c>
      <c r="AX13" s="4">
        <v>9.6737903479658396</v>
      </c>
      <c r="AY13" s="4">
        <f>+VLOOKUP(AY$2,Laboral!$C$38:$CV$76,$C13,0)</f>
        <v>9.1445381007214657</v>
      </c>
      <c r="AZ13" s="4">
        <f>+VLOOKUP(AZ$2,Laboral!$C$38:$CV$76,$C13,0)</f>
        <v>10.535219685090089</v>
      </c>
    </row>
    <row r="14" spans="2:52" ht="16.5" x14ac:dyDescent="0.3">
      <c r="C14">
        <v>13</v>
      </c>
      <c r="D14" s="3">
        <v>41243</v>
      </c>
      <c r="E14" s="4">
        <f>+VLOOKUP(E$2,Laboral!$C$5:$CV$15,costo_laboral!$C14,FALSE)</f>
        <v>1.8747381474155729</v>
      </c>
      <c r="F14" s="4">
        <v>4.05923756061026</v>
      </c>
      <c r="G14" s="4">
        <v>6.9423154519111296</v>
      </c>
      <c r="H14" s="4">
        <f>+VLOOKUP(H$2,Laboral!$C$5:$CV$15,costo_laboral!$C14,FALSE)</f>
        <v>7.3043997203915412</v>
      </c>
      <c r="I14" s="4">
        <f>+VLOOKUP(I$2,Laboral!$C$5:$CV$15,costo_laboral!$C14,FALSE)</f>
        <v>0</v>
      </c>
      <c r="J14" s="4">
        <f>+VLOOKUP(J$2,Laboral!$C$5:$CV$15,costo_laboral!$C14,FALSE)</f>
        <v>10.969218171777939</v>
      </c>
      <c r="K14" s="4">
        <f>+VLOOKUP(K$2,Laboral!$C$5:$CV$15,costo_laboral!$C14,FALSE)</f>
        <v>6.1601036382099306</v>
      </c>
      <c r="L14" s="4">
        <f>+VLOOKUP(L$2,Laboral!$C$5:$CV$15,costo_laboral!$C14,FALSE)</f>
        <v>3.2564582065136038</v>
      </c>
      <c r="M14" s="4">
        <f>+VLOOKUP(M$2,Laboral!$C$5:$CV$15,costo_laboral!$C14,FALSE)</f>
        <v>4.6131336009953978</v>
      </c>
      <c r="N14" s="4">
        <f>+VLOOKUP(N$2,Laboral!$C$5:$CV$15,costo_laboral!$C14,FALSE)</f>
        <v>4.131096376752196</v>
      </c>
      <c r="O14" s="4">
        <v>7.5722195071272997</v>
      </c>
      <c r="P14" s="4">
        <f>+VLOOKUP(P$2,Laboral!$C$38:$CV$76,$C14,0)</f>
        <v>21.947675557940819</v>
      </c>
      <c r="Q14" s="4">
        <v>9.7232832298051708</v>
      </c>
      <c r="R14" s="4">
        <f>+VLOOKUP(R$2,Laboral!$C$38:$CV$76,$C14,0)</f>
        <v>13.102113088768672</v>
      </c>
      <c r="S14" s="4">
        <f>+VLOOKUP(S$2,Laboral!$C$38:$CV$76,$C14,0)</f>
        <v>0</v>
      </c>
      <c r="T14" s="4">
        <f>+VLOOKUP(T$2,Laboral!$C$38:$CV$76,$C14,0)</f>
        <v>25.03393772090498</v>
      </c>
      <c r="U14" s="4">
        <f>+VLOOKUP(U$2,Laboral!$C$38:$CV$76,$C14,0)</f>
        <v>10.617616263366202</v>
      </c>
      <c r="V14" s="4">
        <f>+VLOOKUP(V$2,Laboral!$C$38:$CV$76,$C14,0)</f>
        <v>17.704125813355084</v>
      </c>
      <c r="W14" s="4">
        <f>+VLOOKUP(W$2,Laboral!$C$38:$CV$76,$C14,0)</f>
        <v>9.5739672076428324</v>
      </c>
      <c r="X14" s="4">
        <f>+VLOOKUP(X$2,Laboral!$C$38:$CV$76,$C14,0)</f>
        <v>6.983105137247815</v>
      </c>
      <c r="Y14" s="4">
        <f>+VLOOKUP(Y$2,Laboral!$C$38:$CV$76,$C14,0)</f>
        <v>11.390328220900081</v>
      </c>
      <c r="Z14" s="4">
        <f>+VLOOKUP(Z$2,Laboral!$C$38:$CV$76,$C14,0)</f>
        <v>17.351953195209894</v>
      </c>
      <c r="AA14" s="4">
        <f>+VLOOKUP(AA$2,Laboral!$C$38:$CV$76,$C14,0)</f>
        <v>16.271521704241167</v>
      </c>
      <c r="AB14" s="4">
        <f>+VLOOKUP(AB$2,Laboral!$C$38:$CV$76,$C14,0)</f>
        <v>12.196764287898397</v>
      </c>
      <c r="AC14" s="4">
        <v>9.2564610155693803</v>
      </c>
      <c r="AD14" s="4">
        <f>+VLOOKUP(AD$2,Laboral!$C$38:$CV$76,$C14,0)</f>
        <v>10.54822660193452</v>
      </c>
      <c r="AE14" s="4">
        <f>+VLOOKUP(AE$2,Laboral!$C$38:$CV$76,$C14,0)</f>
        <v>16.46032345287616</v>
      </c>
      <c r="AF14" s="4">
        <f>+VLOOKUP(AF$2,Laboral!$C$38:$CV$76,$C14,0)</f>
        <v>35.006072577330116</v>
      </c>
      <c r="AG14" s="4">
        <f>+VLOOKUP(AG$2,Laboral!$C$38:$CV$76,$C14,0)</f>
        <v>7.2733952346308621</v>
      </c>
      <c r="AH14" s="4">
        <f>+VLOOKUP(AH$2,Laboral!$C$38:$CV$76,$C14,0)</f>
        <v>8.2627969651327877</v>
      </c>
      <c r="AI14" s="4">
        <v>13.215000512837699</v>
      </c>
      <c r="AJ14" s="4">
        <f>+VLOOKUP(AJ$2,Laboral!$C$38:$CV$76,$C14,0)</f>
        <v>11.055544251728085</v>
      </c>
      <c r="AK14" s="4">
        <v>31.194544106011801</v>
      </c>
      <c r="AL14" s="4">
        <v>8.5494154864140306</v>
      </c>
      <c r="AM14" s="4">
        <f>+VLOOKUP(AM$2,Laboral!$C$38:$CV$76,$C14,0)</f>
        <v>10.681951882960702</v>
      </c>
      <c r="AN14" s="4">
        <v>15.590724180249801</v>
      </c>
      <c r="AO14" s="4">
        <v>12.5222862447071</v>
      </c>
      <c r="AP14" s="4">
        <v>20.963852014116402</v>
      </c>
      <c r="AQ14" s="4">
        <f>+VLOOKUP(AQ$2,Laboral!$C$38:$CV$76,$C14,0)</f>
        <v>23.317500354215458</v>
      </c>
      <c r="AR14" s="4">
        <f>+VLOOKUP(AR$2,Laboral!$C$38:$CV$76,$C14,0)</f>
        <v>28.889237204824781</v>
      </c>
      <c r="AS14" s="4">
        <v>12.948795206668301</v>
      </c>
      <c r="AT14" s="4">
        <v>11.047663498011801</v>
      </c>
      <c r="AU14" s="4">
        <f>+VLOOKUP(AU$2,Laboral!$C$38:$CV$76,$C14,0)</f>
        <v>22.049636437637467</v>
      </c>
      <c r="AV14" s="4">
        <f>+VLOOKUP(AV$2,Laboral!$C$38:$CV$76,$C14,0)</f>
        <v>21.176326039264836</v>
      </c>
      <c r="AW14" s="4">
        <v>12.8431977060308</v>
      </c>
      <c r="AX14" s="4">
        <v>9.9076907094170696</v>
      </c>
      <c r="AY14" s="4">
        <f>+VLOOKUP(AY$2,Laboral!$C$38:$CV$76,$C14,0)</f>
        <v>9.1618519550876645</v>
      </c>
      <c r="AZ14" s="4">
        <f>+VLOOKUP(AZ$2,Laboral!$C$38:$CV$76,$C14,0)</f>
        <v>10.469014886613438</v>
      </c>
    </row>
    <row r="15" spans="2:52" ht="16.5" x14ac:dyDescent="0.3">
      <c r="C15">
        <v>14</v>
      </c>
      <c r="D15" s="3">
        <v>41274</v>
      </c>
      <c r="E15" s="4">
        <f>+VLOOKUP(E$2,Laboral!$C$5:$CV$15,costo_laboral!$C15,FALSE)</f>
        <v>1.7815827972304841</v>
      </c>
      <c r="F15" s="4">
        <v>4.08342652544607</v>
      </c>
      <c r="G15" s="4">
        <v>6.8626932709465596</v>
      </c>
      <c r="H15" s="4">
        <f>+VLOOKUP(H$2,Laboral!$C$5:$CV$15,costo_laboral!$C15,FALSE)</f>
        <v>7.6163249685939984</v>
      </c>
      <c r="I15" s="4">
        <f>+VLOOKUP(I$2,Laboral!$C$5:$CV$15,costo_laboral!$C15,FALSE)</f>
        <v>0</v>
      </c>
      <c r="J15" s="4">
        <f>+VLOOKUP(J$2,Laboral!$C$5:$CV$15,costo_laboral!$C15,FALSE)</f>
        <v>10.38949019600847</v>
      </c>
      <c r="K15" s="4">
        <f>+VLOOKUP(K$2,Laboral!$C$5:$CV$15,costo_laboral!$C15,FALSE)</f>
        <v>6.0991554310533411</v>
      </c>
      <c r="L15" s="4">
        <f>+VLOOKUP(L$2,Laboral!$C$5:$CV$15,costo_laboral!$C15,FALSE)</f>
        <v>3.2425487637345936</v>
      </c>
      <c r="M15" s="4">
        <f>+VLOOKUP(M$2,Laboral!$C$5:$CV$15,costo_laboral!$C15,FALSE)</f>
        <v>4.6396874788395106</v>
      </c>
      <c r="N15" s="4">
        <f>+VLOOKUP(N$2,Laboral!$C$5:$CV$15,costo_laboral!$C15,FALSE)</f>
        <v>4.0816339311573344</v>
      </c>
      <c r="O15" s="4">
        <v>7.4773369972320598</v>
      </c>
      <c r="P15" s="4">
        <f>+VLOOKUP(P$2,Laboral!$C$38:$CV$76,$C15,0)</f>
        <v>23.895689703624374</v>
      </c>
      <c r="Q15" s="4">
        <v>9.6451560974469199</v>
      </c>
      <c r="R15" s="4">
        <f>+VLOOKUP(R$2,Laboral!$C$38:$CV$76,$C15,0)</f>
        <v>12.947975585501906</v>
      </c>
      <c r="S15" s="4">
        <f>+VLOOKUP(S$2,Laboral!$C$38:$CV$76,$C15,0)</f>
        <v>0</v>
      </c>
      <c r="T15" s="4">
        <f>+VLOOKUP(T$2,Laboral!$C$38:$CV$76,$C15,0)</f>
        <v>25.695737469106874</v>
      </c>
      <c r="U15" s="4">
        <f>+VLOOKUP(U$2,Laboral!$C$38:$CV$76,$C15,0)</f>
        <v>11.362676320975346</v>
      </c>
      <c r="V15" s="4">
        <f>+VLOOKUP(V$2,Laboral!$C$38:$CV$76,$C15,0)</f>
        <v>17.980060935228355</v>
      </c>
      <c r="W15" s="4">
        <f>+VLOOKUP(W$2,Laboral!$C$38:$CV$76,$C15,0)</f>
        <v>9.545667913123479</v>
      </c>
      <c r="X15" s="4">
        <f>+VLOOKUP(X$2,Laboral!$C$38:$CV$76,$C15,0)</f>
        <v>6.884498896665157</v>
      </c>
      <c r="Y15" s="4">
        <f>+VLOOKUP(Y$2,Laboral!$C$38:$CV$76,$C15,0)</f>
        <v>11.3115679644156</v>
      </c>
      <c r="Z15" s="4">
        <f>+VLOOKUP(Z$2,Laboral!$C$38:$CV$76,$C15,0)</f>
        <v>17.738934044130236</v>
      </c>
      <c r="AA15" s="4">
        <f>+VLOOKUP(AA$2,Laboral!$C$38:$CV$76,$C15,0)</f>
        <v>16.193278067742025</v>
      </c>
      <c r="AB15" s="4">
        <f>+VLOOKUP(AB$2,Laboral!$C$38:$CV$76,$C15,0)</f>
        <v>0</v>
      </c>
      <c r="AC15" s="4">
        <v>9.3926152842723702</v>
      </c>
      <c r="AD15" s="4">
        <f>+VLOOKUP(AD$2,Laboral!$C$38:$CV$76,$C15,0)</f>
        <v>10.553643912427365</v>
      </c>
      <c r="AE15" s="4">
        <f>+VLOOKUP(AE$2,Laboral!$C$38:$CV$76,$C15,0)</f>
        <v>16.592176327935089</v>
      </c>
      <c r="AF15" s="4">
        <f>+VLOOKUP(AF$2,Laboral!$C$38:$CV$76,$C15,0)</f>
        <v>32.806800149284093</v>
      </c>
      <c r="AG15" s="4">
        <f>+VLOOKUP(AG$2,Laboral!$C$38:$CV$76,$C15,0)</f>
        <v>7.1401603640436555</v>
      </c>
      <c r="AH15" s="4">
        <f>+VLOOKUP(AH$2,Laboral!$C$38:$CV$76,$C15,0)</f>
        <v>8.4386221275774602</v>
      </c>
      <c r="AI15" s="4">
        <v>13.210223935835</v>
      </c>
      <c r="AJ15" s="4">
        <f>+VLOOKUP(AJ$2,Laboral!$C$38:$CV$76,$C15,0)</f>
        <v>11.34850870980922</v>
      </c>
      <c r="AK15" s="4">
        <v>30.455907407476801</v>
      </c>
      <c r="AL15" s="4">
        <v>8.8604313008661304</v>
      </c>
      <c r="AM15" s="4">
        <f>+VLOOKUP(AM$2,Laboral!$C$38:$CV$76,$C15,0)</f>
        <v>10.560874394592251</v>
      </c>
      <c r="AN15" s="4">
        <v>15.5813320379691</v>
      </c>
      <c r="AO15" s="4">
        <v>12.458275845553301</v>
      </c>
      <c r="AP15" s="4">
        <v>21.337748924853301</v>
      </c>
      <c r="AQ15" s="4">
        <f>+VLOOKUP(AQ$2,Laboral!$C$38:$CV$76,$C15,0)</f>
        <v>23.691510889563595</v>
      </c>
      <c r="AR15" s="4">
        <f>+VLOOKUP(AR$2,Laboral!$C$38:$CV$76,$C15,0)</f>
        <v>91.878345291297819</v>
      </c>
      <c r="AS15" s="4">
        <v>12.851502095411201</v>
      </c>
      <c r="AT15" s="4">
        <v>11.1229151125813</v>
      </c>
      <c r="AU15" s="4">
        <f>+VLOOKUP(AU$2,Laboral!$C$38:$CV$76,$C15,0)</f>
        <v>21.590487771599939</v>
      </c>
      <c r="AV15" s="4">
        <f>+VLOOKUP(AV$2,Laboral!$C$38:$CV$76,$C15,0)</f>
        <v>19.602102978665691</v>
      </c>
      <c r="AW15" s="4">
        <v>12.8619463724275</v>
      </c>
      <c r="AX15" s="4">
        <v>10.256810657055301</v>
      </c>
      <c r="AY15" s="4">
        <f>+VLOOKUP(AY$2,Laboral!$C$38:$CV$76,$C15,0)</f>
        <v>9.4461201962110763</v>
      </c>
      <c r="AZ15" s="4">
        <f>+VLOOKUP(AZ$2,Laboral!$C$38:$CV$76,$C15,0)</f>
        <v>10.79245627611102</v>
      </c>
    </row>
    <row r="16" spans="2:52" ht="16.5" x14ac:dyDescent="0.3">
      <c r="C16">
        <v>15</v>
      </c>
      <c r="D16" s="3">
        <v>41305</v>
      </c>
      <c r="E16" s="4">
        <f>+VLOOKUP(E$2,Laboral!$C$5:$CV$15,costo_laboral!$C16,FALSE)</f>
        <v>1.7896438552382321</v>
      </c>
      <c r="F16" s="4">
        <v>4.0549112671850001</v>
      </c>
      <c r="G16" s="4">
        <v>6.78756020054586</v>
      </c>
      <c r="H16" s="4">
        <f>+VLOOKUP(H$2,Laboral!$C$5:$CV$15,costo_laboral!$C16,FALSE)</f>
        <v>7.6184989561331591</v>
      </c>
      <c r="I16" s="4">
        <f>+VLOOKUP(I$2,Laboral!$C$5:$CV$15,costo_laboral!$C16,FALSE)</f>
        <v>0</v>
      </c>
      <c r="J16" s="4">
        <f>+VLOOKUP(J$2,Laboral!$C$5:$CV$15,costo_laboral!$C16,FALSE)</f>
        <v>11.0336150273322</v>
      </c>
      <c r="K16" s="4">
        <f>+VLOOKUP(K$2,Laboral!$C$5:$CV$15,costo_laboral!$C16,FALSE)</f>
        <v>6.2569945330838763</v>
      </c>
      <c r="L16" s="4">
        <f>+VLOOKUP(L$2,Laboral!$C$5:$CV$15,costo_laboral!$C16,FALSE)</f>
        <v>3.3040476739771347</v>
      </c>
      <c r="M16" s="4">
        <f>+VLOOKUP(M$2,Laboral!$C$5:$CV$15,costo_laboral!$C16,FALSE)</f>
        <v>4.6442635996565391</v>
      </c>
      <c r="N16" s="4">
        <f>+VLOOKUP(N$2,Laboral!$C$5:$CV$15,costo_laboral!$C16,FALSE)</f>
        <v>4.0589722473405097</v>
      </c>
      <c r="O16" s="4">
        <v>7.6044034818483501</v>
      </c>
      <c r="P16" s="4">
        <f>+VLOOKUP(P$2,Laboral!$C$38:$CV$76,$C16,0)</f>
        <v>24.104548803645699</v>
      </c>
      <c r="Q16" s="4">
        <v>9.6317961157334295</v>
      </c>
      <c r="R16" s="4">
        <f>+VLOOKUP(R$2,Laboral!$C$38:$CV$76,$C16,0)</f>
        <v>13.1773490116544</v>
      </c>
      <c r="S16" s="4">
        <f>+VLOOKUP(S$2,Laboral!$C$38:$CV$76,$C16,0)</f>
        <v>0</v>
      </c>
      <c r="T16" s="4">
        <f>+VLOOKUP(T$2,Laboral!$C$38:$CV$76,$C16,0)</f>
        <v>27.573717132247133</v>
      </c>
      <c r="U16" s="4">
        <f>+VLOOKUP(U$2,Laboral!$C$38:$CV$76,$C16,0)</f>
        <v>11.421852531612913</v>
      </c>
      <c r="V16" s="4">
        <f>+VLOOKUP(V$2,Laboral!$C$38:$CV$76,$C16,0)</f>
        <v>18.13129985769978</v>
      </c>
      <c r="W16" s="4">
        <f>+VLOOKUP(W$2,Laboral!$C$38:$CV$76,$C16,0)</f>
        <v>9.6299409557829367</v>
      </c>
      <c r="X16" s="4">
        <f>+VLOOKUP(X$2,Laboral!$C$38:$CV$76,$C16,0)</f>
        <v>6.8964739095057253</v>
      </c>
      <c r="Y16" s="4">
        <f>+VLOOKUP(Y$2,Laboral!$C$38:$CV$76,$C16,0)</f>
        <v>11.353114262925976</v>
      </c>
      <c r="Z16" s="4">
        <f>+VLOOKUP(Z$2,Laboral!$C$38:$CV$76,$C16,0)</f>
        <v>18.07439934771347</v>
      </c>
      <c r="AA16" s="4">
        <f>+VLOOKUP(AA$2,Laboral!$C$38:$CV$76,$C16,0)</f>
        <v>16.069807839072922</v>
      </c>
      <c r="AB16" s="4">
        <f>+VLOOKUP(AB$2,Laboral!$C$38:$CV$76,$C16,0)</f>
        <v>0</v>
      </c>
      <c r="AC16" s="4">
        <v>9.5246018859359101</v>
      </c>
      <c r="AD16" s="4">
        <f>+VLOOKUP(AD$2,Laboral!$C$38:$CV$76,$C16,0)</f>
        <v>10.639519506369481</v>
      </c>
      <c r="AE16" s="4">
        <f>+VLOOKUP(AE$2,Laboral!$C$38:$CV$76,$C16,0)</f>
        <v>16.736618793488631</v>
      </c>
      <c r="AF16" s="4">
        <f>+VLOOKUP(AF$2,Laboral!$C$38:$CV$76,$C16,0)</f>
        <v>33.570653432461732</v>
      </c>
      <c r="AG16" s="4">
        <f>+VLOOKUP(AG$2,Laboral!$C$38:$CV$76,$C16,0)</f>
        <v>7.2621581341558539</v>
      </c>
      <c r="AH16" s="4">
        <f>+VLOOKUP(AH$2,Laboral!$C$38:$CV$76,$C16,0)</f>
        <v>8.5154242830379445</v>
      </c>
      <c r="AI16" s="4">
        <v>13.278160633245401</v>
      </c>
      <c r="AJ16" s="4">
        <f>+VLOOKUP(AJ$2,Laboral!$C$38:$CV$76,$C16,0)</f>
        <v>11.635852156383587</v>
      </c>
      <c r="AK16" s="4">
        <v>29.511316762025</v>
      </c>
      <c r="AL16" s="4">
        <v>9.1978299351782695</v>
      </c>
      <c r="AM16" s="4">
        <f>+VLOOKUP(AM$2,Laboral!$C$38:$CV$76,$C16,0)</f>
        <v>10.660738285460114</v>
      </c>
      <c r="AN16" s="4">
        <v>15.692506805954601</v>
      </c>
      <c r="AO16" s="4">
        <v>12.404644709200401</v>
      </c>
      <c r="AP16" s="4">
        <v>21.027529323174502</v>
      </c>
      <c r="AQ16" s="4">
        <f>+VLOOKUP(AQ$2,Laboral!$C$38:$CV$76,$C16,0)</f>
        <v>24.585571480049818</v>
      </c>
      <c r="AR16" s="4">
        <f>+VLOOKUP(AR$2,Laboral!$C$38:$CV$76,$C16,0)</f>
        <v>18.628036584192824</v>
      </c>
      <c r="AS16" s="4">
        <v>12.605711391302499</v>
      </c>
      <c r="AT16" s="4">
        <v>11.0765871068538</v>
      </c>
      <c r="AU16" s="4">
        <f>+VLOOKUP(AU$2,Laboral!$C$38:$CV$76,$C16,0)</f>
        <v>20.849425891211226</v>
      </c>
      <c r="AV16" s="4">
        <f>+VLOOKUP(AV$2,Laboral!$C$38:$CV$76,$C16,0)</f>
        <v>19.185553306215013</v>
      </c>
      <c r="AW16" s="4">
        <v>12.882876415182601</v>
      </c>
      <c r="AX16" s="4">
        <v>10.1807742795667</v>
      </c>
      <c r="AY16" s="4">
        <f>+VLOOKUP(AY$2,Laboral!$C$38:$CV$76,$C16,0)</f>
        <v>9.5054336031249687</v>
      </c>
      <c r="AZ16" s="4">
        <f>+VLOOKUP(AZ$2,Laboral!$C$38:$CV$76,$C16,0)</f>
        <v>10.853862842500188</v>
      </c>
    </row>
    <row r="17" spans="3:52" ht="16.5" x14ac:dyDescent="0.3">
      <c r="C17">
        <v>16</v>
      </c>
      <c r="D17" s="3">
        <v>41333</v>
      </c>
      <c r="E17" s="4">
        <f>+VLOOKUP(E$2,Laboral!$C$5:$CV$15,costo_laboral!$C17,FALSE)</f>
        <v>1.8418584324596987</v>
      </c>
      <c r="F17" s="4">
        <v>4.0239018356776803</v>
      </c>
      <c r="G17" s="4">
        <v>6.8789151347081798</v>
      </c>
      <c r="H17" s="4">
        <f>+VLOOKUP(H$2,Laboral!$C$5:$CV$15,costo_laboral!$C17,FALSE)</f>
        <v>7.6374146488881136</v>
      </c>
      <c r="I17" s="4">
        <f>+VLOOKUP(I$2,Laboral!$C$5:$CV$15,costo_laboral!$C17,FALSE)</f>
        <v>0</v>
      </c>
      <c r="J17" s="4">
        <f>+VLOOKUP(J$2,Laboral!$C$5:$CV$15,costo_laboral!$C17,FALSE)</f>
        <v>11.238865324543324</v>
      </c>
      <c r="K17" s="4">
        <f>+VLOOKUP(K$2,Laboral!$C$5:$CV$15,costo_laboral!$C17,FALSE)</f>
        <v>6.0961034063077006</v>
      </c>
      <c r="L17" s="4">
        <f>+VLOOKUP(L$2,Laboral!$C$5:$CV$15,costo_laboral!$C17,FALSE)</f>
        <v>3.3292267066373107</v>
      </c>
      <c r="M17" s="4">
        <f>+VLOOKUP(M$2,Laboral!$C$5:$CV$15,costo_laboral!$C17,FALSE)</f>
        <v>4.6618198948128384</v>
      </c>
      <c r="N17" s="4">
        <f>+VLOOKUP(N$2,Laboral!$C$5:$CV$15,costo_laboral!$C17,FALSE)</f>
        <v>4.0081716427739096</v>
      </c>
      <c r="O17" s="4">
        <v>7.6074784136280504</v>
      </c>
      <c r="P17" s="4">
        <f>+VLOOKUP(P$2,Laboral!$C$38:$CV$76,$C17,0)</f>
        <v>25.335676110436079</v>
      </c>
      <c r="Q17" s="4">
        <v>9.5638082325042095</v>
      </c>
      <c r="R17" s="4">
        <f>+VLOOKUP(R$2,Laboral!$C$38:$CV$76,$C17,0)</f>
        <v>13.205676316871678</v>
      </c>
      <c r="S17" s="4">
        <f>+VLOOKUP(S$2,Laboral!$C$38:$CV$76,$C17,0)</f>
        <v>0</v>
      </c>
      <c r="T17" s="4">
        <f>+VLOOKUP(T$2,Laboral!$C$38:$CV$76,$C17,0)</f>
        <v>27.500233817724034</v>
      </c>
      <c r="U17" s="4">
        <f>+VLOOKUP(U$2,Laboral!$C$38:$CV$76,$C17,0)</f>
        <v>11.451840395786745</v>
      </c>
      <c r="V17" s="4">
        <f>+VLOOKUP(V$2,Laboral!$C$38:$CV$76,$C17,0)</f>
        <v>18.38557089655631</v>
      </c>
      <c r="W17" s="4">
        <f>+VLOOKUP(W$2,Laboral!$C$38:$CV$76,$C17,0)</f>
        <v>9.5602416698731059</v>
      </c>
      <c r="X17" s="4">
        <f>+VLOOKUP(X$2,Laboral!$C$38:$CV$76,$C17,0)</f>
        <v>7.0241376072442847</v>
      </c>
      <c r="Y17" s="4">
        <f>+VLOOKUP(Y$2,Laboral!$C$38:$CV$76,$C17,0)</f>
        <v>11.403549833746208</v>
      </c>
      <c r="Z17" s="4">
        <f>+VLOOKUP(Z$2,Laboral!$C$38:$CV$76,$C17,0)</f>
        <v>18.159405920434814</v>
      </c>
      <c r="AA17" s="4">
        <f>+VLOOKUP(AA$2,Laboral!$C$38:$CV$76,$C17,0)</f>
        <v>16.1345534042479</v>
      </c>
      <c r="AB17" s="4">
        <f>+VLOOKUP(AB$2,Laboral!$C$38:$CV$76,$C17,0)</f>
        <v>0</v>
      </c>
      <c r="AC17" s="4">
        <v>9.4823422085127707</v>
      </c>
      <c r="AD17" s="4">
        <f>+VLOOKUP(AD$2,Laboral!$C$38:$CV$76,$C17,0)</f>
        <v>10.785791560197538</v>
      </c>
      <c r="AE17" s="4">
        <f>+VLOOKUP(AE$2,Laboral!$C$38:$CV$76,$C17,0)</f>
        <v>16.647023033569852</v>
      </c>
      <c r="AF17" s="4">
        <f>+VLOOKUP(AF$2,Laboral!$C$38:$CV$76,$C17,0)</f>
        <v>34.186029541803656</v>
      </c>
      <c r="AG17" s="4">
        <f>+VLOOKUP(AG$2,Laboral!$C$38:$CV$76,$C17,0)</f>
        <v>7.2655000573719004</v>
      </c>
      <c r="AH17" s="4">
        <f>+VLOOKUP(AH$2,Laboral!$C$38:$CV$76,$C17,0)</f>
        <v>8.5597005035138505</v>
      </c>
      <c r="AI17" s="4">
        <v>13.2550316309229</v>
      </c>
      <c r="AJ17" s="4">
        <f>+VLOOKUP(AJ$2,Laboral!$C$38:$CV$76,$C17,0)</f>
        <v>11.674572933035861</v>
      </c>
      <c r="AK17" s="4">
        <v>29.562837525441601</v>
      </c>
      <c r="AL17" s="4">
        <v>9.2807360291478709</v>
      </c>
      <c r="AM17" s="4">
        <f>+VLOOKUP(AM$2,Laboral!$C$38:$CV$76,$C17,0)</f>
        <v>10.692972480258248</v>
      </c>
      <c r="AN17" s="4">
        <v>15.6802057851681</v>
      </c>
      <c r="AO17" s="4">
        <v>12.456826099303999</v>
      </c>
      <c r="AP17" s="4">
        <v>21.4591199123584</v>
      </c>
      <c r="AQ17" s="4">
        <f>+VLOOKUP(AQ$2,Laboral!$C$38:$CV$76,$C17,0)</f>
        <v>24.899019939352357</v>
      </c>
      <c r="AR17" s="4">
        <f>+VLOOKUP(AR$2,Laboral!$C$38:$CV$76,$C17,0)</f>
        <v>20.187185255650146</v>
      </c>
      <c r="AS17" s="4">
        <v>12.453520803318799</v>
      </c>
      <c r="AT17" s="4">
        <v>11.181528086328299</v>
      </c>
      <c r="AU17" s="4">
        <f>+VLOOKUP(AU$2,Laboral!$C$38:$CV$76,$C17,0)</f>
        <v>20.304198062943136</v>
      </c>
      <c r="AV17" s="4">
        <f>+VLOOKUP(AV$2,Laboral!$C$38:$CV$76,$C17,0)</f>
        <v>18.718607480607137</v>
      </c>
      <c r="AW17" s="4">
        <v>12.8068636245013</v>
      </c>
      <c r="AX17" s="4">
        <v>10.1866179123605</v>
      </c>
      <c r="AY17" s="4">
        <f>+VLOOKUP(AY$2,Laboral!$C$38:$CV$76,$C17,0)</f>
        <v>9.799738315703701</v>
      </c>
      <c r="AZ17" s="4">
        <f>+VLOOKUP(AZ$2,Laboral!$C$38:$CV$76,$C17,0)</f>
        <v>10.819069255379814</v>
      </c>
    </row>
    <row r="18" spans="3:52" ht="16.5" x14ac:dyDescent="0.3">
      <c r="C18">
        <v>17</v>
      </c>
      <c r="D18" s="3">
        <v>41364</v>
      </c>
      <c r="E18" s="4">
        <f>+VLOOKUP(E$2,Laboral!$C$5:$CV$15,costo_laboral!$C18,FALSE)</f>
        <v>1.7462539484193029</v>
      </c>
      <c r="F18" s="4">
        <v>3.9640381899136701</v>
      </c>
      <c r="G18" s="4">
        <v>6.3591136339477803</v>
      </c>
      <c r="H18" s="4">
        <f>+VLOOKUP(H$2,Laboral!$C$5:$CV$15,costo_laboral!$C18,FALSE)</f>
        <v>7.2969360002481141</v>
      </c>
      <c r="I18" s="4">
        <f>+VLOOKUP(I$2,Laboral!$C$5:$CV$15,costo_laboral!$C18,FALSE)</f>
        <v>0</v>
      </c>
      <c r="J18" s="4">
        <f>+VLOOKUP(J$2,Laboral!$C$5:$CV$15,costo_laboral!$C18,FALSE)</f>
        <v>11.156311066555315</v>
      </c>
      <c r="K18" s="4">
        <f>+VLOOKUP(K$2,Laboral!$C$5:$CV$15,costo_laboral!$C18,FALSE)</f>
        <v>5.9752611125268844</v>
      </c>
      <c r="L18" s="4">
        <f>+VLOOKUP(L$2,Laboral!$C$5:$CV$15,costo_laboral!$C18,FALSE)</f>
        <v>3.2869169947649137</v>
      </c>
      <c r="M18" s="4">
        <f>+VLOOKUP(M$2,Laboral!$C$5:$CV$15,costo_laboral!$C18,FALSE)</f>
        <v>4.6954291759443318</v>
      </c>
      <c r="N18" s="4">
        <f>+VLOOKUP(N$2,Laboral!$C$5:$CV$15,costo_laboral!$C18,FALSE)</f>
        <v>4.0093507764870813</v>
      </c>
      <c r="O18" s="4">
        <v>7.6792367878852001</v>
      </c>
      <c r="P18" s="4">
        <f>+VLOOKUP(P$2,Laboral!$C$38:$CV$76,$C18,0)</f>
        <v>26.068125507860803</v>
      </c>
      <c r="Q18" s="4">
        <v>9.4841147276434707</v>
      </c>
      <c r="R18" s="4">
        <f>+VLOOKUP(R$2,Laboral!$C$38:$CV$76,$C18,0)</f>
        <v>13.172610130541754</v>
      </c>
      <c r="S18" s="4">
        <f>+VLOOKUP(S$2,Laboral!$C$38:$CV$76,$C18,0)</f>
        <v>0</v>
      </c>
      <c r="T18" s="4">
        <f>+VLOOKUP(T$2,Laboral!$C$38:$CV$76,$C18,0)</f>
        <v>28.075930751730628</v>
      </c>
      <c r="U18" s="4">
        <f>+VLOOKUP(U$2,Laboral!$C$38:$CV$76,$C18,0)</f>
        <v>11.862145385640845</v>
      </c>
      <c r="V18" s="4">
        <f>+VLOOKUP(V$2,Laboral!$C$38:$CV$76,$C18,0)</f>
        <v>18.713402635976035</v>
      </c>
      <c r="W18" s="4">
        <f>+VLOOKUP(W$2,Laboral!$C$38:$CV$76,$C18,0)</f>
        <v>9.5493977967922277</v>
      </c>
      <c r="X18" s="4">
        <f>+VLOOKUP(X$2,Laboral!$C$38:$CV$76,$C18,0)</f>
        <v>7.1873864041972242</v>
      </c>
      <c r="Y18" s="4">
        <f>+VLOOKUP(Y$2,Laboral!$C$38:$CV$76,$C18,0)</f>
        <v>11.328724181052387</v>
      </c>
      <c r="Z18" s="4">
        <f>+VLOOKUP(Z$2,Laboral!$C$38:$CV$76,$C18,0)</f>
        <v>18.237552576076592</v>
      </c>
      <c r="AA18" s="4">
        <f>+VLOOKUP(AA$2,Laboral!$C$38:$CV$76,$C18,0)</f>
        <v>15.941213204289523</v>
      </c>
      <c r="AB18" s="4">
        <f>+VLOOKUP(AB$2,Laboral!$C$38:$CV$76,$C18,0)</f>
        <v>0</v>
      </c>
      <c r="AC18" s="4">
        <v>9.4943961701253503</v>
      </c>
      <c r="AD18" s="4">
        <f>+VLOOKUP(AD$2,Laboral!$C$38:$CV$76,$C18,0)</f>
        <v>10.70859684524884</v>
      </c>
      <c r="AE18" s="4">
        <f>+VLOOKUP(AE$2,Laboral!$C$38:$CV$76,$C18,0)</f>
        <v>15.720034752935904</v>
      </c>
      <c r="AF18" s="4">
        <f>+VLOOKUP(AF$2,Laboral!$C$38:$CV$76,$C18,0)</f>
        <v>34.120489327909432</v>
      </c>
      <c r="AG18" s="4">
        <f>+VLOOKUP(AG$2,Laboral!$C$38:$CV$76,$C18,0)</f>
        <v>7.2579576538461881</v>
      </c>
      <c r="AH18" s="4">
        <f>+VLOOKUP(AH$2,Laboral!$C$38:$CV$76,$C18,0)</f>
        <v>8.570338193456811</v>
      </c>
      <c r="AI18" s="4">
        <v>12.967247377193299</v>
      </c>
      <c r="AJ18" s="4">
        <f>+VLOOKUP(AJ$2,Laboral!$C$38:$CV$76,$C18,0)</f>
        <v>11.861880080376906</v>
      </c>
      <c r="AK18" s="4">
        <v>29.320136829168401</v>
      </c>
      <c r="AL18" s="4">
        <v>9.5653672227126201</v>
      </c>
      <c r="AM18" s="4">
        <f>+VLOOKUP(AM$2,Laboral!$C$38:$CV$76,$C18,0)</f>
        <v>10.78188843536614</v>
      </c>
      <c r="AN18" s="4">
        <v>15.5143829302207</v>
      </c>
      <c r="AO18" s="4">
        <v>12.592898131001901</v>
      </c>
      <c r="AP18" s="4">
        <v>22.164415389949099</v>
      </c>
      <c r="AQ18" s="4">
        <f>+VLOOKUP(AQ$2,Laboral!$C$38:$CV$76,$C18,0)</f>
        <v>25.252737758615591</v>
      </c>
      <c r="AR18" s="4">
        <f>+VLOOKUP(AR$2,Laboral!$C$38:$CV$76,$C18,0)</f>
        <v>21.065746144893733</v>
      </c>
      <c r="AS18" s="4">
        <v>12.184337365198701</v>
      </c>
      <c r="AT18" s="4">
        <v>11.185349262676</v>
      </c>
      <c r="AU18" s="4">
        <f>+VLOOKUP(AU$2,Laboral!$C$38:$CV$76,$C18,0)</f>
        <v>20.304530937856178</v>
      </c>
      <c r="AV18" s="4">
        <f>+VLOOKUP(AV$2,Laboral!$C$38:$CV$76,$C18,0)</f>
        <v>18.481942933886902</v>
      </c>
      <c r="AW18" s="4">
        <v>12.8412274357475</v>
      </c>
      <c r="AX18" s="4">
        <v>10.272628954809999</v>
      </c>
      <c r="AY18" s="4">
        <f>+VLOOKUP(AY$2,Laboral!$C$38:$CV$76,$C18,0)</f>
        <v>10.011826345694177</v>
      </c>
      <c r="AZ18" s="4">
        <f>+VLOOKUP(AZ$2,Laboral!$C$38:$CV$76,$C18,0)</f>
        <v>10.850780284520653</v>
      </c>
    </row>
    <row r="19" spans="3:52" ht="16.5" x14ac:dyDescent="0.3">
      <c r="C19">
        <v>18</v>
      </c>
      <c r="D19" s="3">
        <v>41394</v>
      </c>
      <c r="E19" s="4">
        <f>+VLOOKUP(E$2,Laboral!$C$5:$CV$15,costo_laboral!$C19,FALSE)</f>
        <v>1.7378188907145258</v>
      </c>
      <c r="F19" s="4">
        <v>3.8683262052265199</v>
      </c>
      <c r="G19" s="4">
        <v>6.2790411171126301</v>
      </c>
      <c r="H19" s="4">
        <f>+VLOOKUP(H$2,Laboral!$C$5:$CV$15,costo_laboral!$C19,FALSE)</f>
        <v>7.0908214658043871</v>
      </c>
      <c r="I19" s="4">
        <f>+VLOOKUP(I$2,Laboral!$C$5:$CV$15,costo_laboral!$C19,FALSE)</f>
        <v>0</v>
      </c>
      <c r="J19" s="4">
        <f>+VLOOKUP(J$2,Laboral!$C$5:$CV$15,costo_laboral!$C19,FALSE)</f>
        <v>11.650393115837634</v>
      </c>
      <c r="K19" s="4">
        <f>+VLOOKUP(K$2,Laboral!$C$5:$CV$15,costo_laboral!$C19,FALSE)</f>
        <v>5.9465047184473345</v>
      </c>
      <c r="L19" s="4">
        <f>+VLOOKUP(L$2,Laboral!$C$5:$CV$15,costo_laboral!$C19,FALSE)</f>
        <v>3.2585645469987345</v>
      </c>
      <c r="M19" s="4">
        <f>+VLOOKUP(M$2,Laboral!$C$5:$CV$15,costo_laboral!$C19,FALSE)</f>
        <v>4.7465720436509713</v>
      </c>
      <c r="N19" s="4">
        <f>+VLOOKUP(N$2,Laboral!$C$5:$CV$15,costo_laboral!$C19,FALSE)</f>
        <v>3.9072827064972233</v>
      </c>
      <c r="O19" s="4">
        <v>7.7508944598280696</v>
      </c>
      <c r="P19" s="4">
        <f>+VLOOKUP(P$2,Laboral!$C$38:$CV$76,$C19,0)</f>
        <v>26.654500867087965</v>
      </c>
      <c r="Q19" s="4">
        <v>9.3421296402215006</v>
      </c>
      <c r="R19" s="4">
        <f>+VLOOKUP(R$2,Laboral!$C$38:$CV$76,$C19,0)</f>
        <v>13.076550237668885</v>
      </c>
      <c r="S19" s="4">
        <f>+VLOOKUP(S$2,Laboral!$C$38:$CV$76,$C19,0)</f>
        <v>0</v>
      </c>
      <c r="T19" s="4">
        <f>+VLOOKUP(T$2,Laboral!$C$38:$CV$76,$C19,0)</f>
        <v>27.039659358348871</v>
      </c>
      <c r="U19" s="4">
        <f>+VLOOKUP(U$2,Laboral!$C$38:$CV$76,$C19,0)</f>
        <v>11.988803206596561</v>
      </c>
      <c r="V19" s="4">
        <f>+VLOOKUP(V$2,Laboral!$C$38:$CV$76,$C19,0)</f>
        <v>19.085139175489623</v>
      </c>
      <c r="W19" s="4">
        <f>+VLOOKUP(W$2,Laboral!$C$38:$CV$76,$C19,0)</f>
        <v>9.4750236755134587</v>
      </c>
      <c r="X19" s="4">
        <f>+VLOOKUP(X$2,Laboral!$C$38:$CV$76,$C19,0)</f>
        <v>7.1258005452469044</v>
      </c>
      <c r="Y19" s="4">
        <f>+VLOOKUP(Y$2,Laboral!$C$38:$CV$76,$C19,0)</f>
        <v>11.255170174397374</v>
      </c>
      <c r="Z19" s="4">
        <f>+VLOOKUP(Z$2,Laboral!$C$38:$CV$76,$C19,0)</f>
        <v>18.315487550079411</v>
      </c>
      <c r="AA19" s="4">
        <f>+VLOOKUP(AA$2,Laboral!$C$38:$CV$76,$C19,0)</f>
        <v>15.847953883508033</v>
      </c>
      <c r="AB19" s="4">
        <f>+VLOOKUP(AB$2,Laboral!$C$38:$CV$76,$C19,0)</f>
        <v>0</v>
      </c>
      <c r="AC19" s="4">
        <v>9.4037779761901508</v>
      </c>
      <c r="AD19" s="4">
        <f>+VLOOKUP(AD$2,Laboral!$C$38:$CV$76,$C19,0)</f>
        <v>10.754282449311171</v>
      </c>
      <c r="AE19" s="4">
        <f>+VLOOKUP(AE$2,Laboral!$C$38:$CV$76,$C19,0)</f>
        <v>15.9070181440108</v>
      </c>
      <c r="AF19" s="4">
        <f>+VLOOKUP(AF$2,Laboral!$C$38:$CV$76,$C19,0)</f>
        <v>34.334605901547668</v>
      </c>
      <c r="AG19" s="4">
        <f>+VLOOKUP(AG$2,Laboral!$C$38:$CV$76,$C19,0)</f>
        <v>7.2435462569900908</v>
      </c>
      <c r="AH19" s="4">
        <f>+VLOOKUP(AH$2,Laboral!$C$38:$CV$76,$C19,0)</f>
        <v>8.4998408454115317</v>
      </c>
      <c r="AI19" s="4">
        <v>12.731786747203101</v>
      </c>
      <c r="AJ19" s="4">
        <f>+VLOOKUP(AJ$2,Laboral!$C$38:$CV$76,$C19,0)</f>
        <v>12.270423093186551</v>
      </c>
      <c r="AK19" s="4">
        <v>27.8064857991038</v>
      </c>
      <c r="AL19" s="4">
        <v>9.8485602399138195</v>
      </c>
      <c r="AM19" s="4">
        <f>+VLOOKUP(AM$2,Laboral!$C$38:$CV$76,$C19,0)</f>
        <v>10.679130085232751</v>
      </c>
      <c r="AN19" s="4">
        <v>15.491971228033499</v>
      </c>
      <c r="AO19" s="4">
        <v>12.5707711719367</v>
      </c>
      <c r="AP19" s="4">
        <v>23.2340272412102</v>
      </c>
      <c r="AQ19" s="4">
        <f>+VLOOKUP(AQ$2,Laboral!$C$38:$CV$76,$C19,0)</f>
        <v>26.127088949520811</v>
      </c>
      <c r="AR19" s="4">
        <f>+VLOOKUP(AR$2,Laboral!$C$38:$CV$76,$C19,0)</f>
        <v>22.080639280386301</v>
      </c>
      <c r="AS19" s="4">
        <v>12.112305867796101</v>
      </c>
      <c r="AT19" s="4">
        <v>10.8145786191083</v>
      </c>
      <c r="AU19" s="4">
        <f>+VLOOKUP(AU$2,Laboral!$C$38:$CV$76,$C19,0)</f>
        <v>19.905612117429939</v>
      </c>
      <c r="AV19" s="4">
        <f>+VLOOKUP(AV$2,Laboral!$C$38:$CV$76,$C19,0)</f>
        <v>18.281570902446386</v>
      </c>
      <c r="AW19" s="4">
        <v>12.745374020421099</v>
      </c>
      <c r="AX19" s="4">
        <v>10.3247467190152</v>
      </c>
      <c r="AY19" s="4">
        <f>+VLOOKUP(AY$2,Laboral!$C$38:$CV$76,$C19,0)</f>
        <v>10.159564143184708</v>
      </c>
      <c r="AZ19" s="4">
        <f>+VLOOKUP(AZ$2,Laboral!$C$38:$CV$76,$C19,0)</f>
        <v>10.816037793752797</v>
      </c>
    </row>
    <row r="20" spans="3:52" ht="16.5" x14ac:dyDescent="0.3">
      <c r="C20">
        <v>19</v>
      </c>
      <c r="D20" s="3">
        <v>41425</v>
      </c>
      <c r="E20" s="4">
        <f>+VLOOKUP(E$2,Laboral!$C$5:$CV$15,costo_laboral!$C20,FALSE)</f>
        <v>1.7266351459221978</v>
      </c>
      <c r="F20" s="4">
        <v>3.7032735144284601</v>
      </c>
      <c r="G20" s="4">
        <v>6.1144101476044996</v>
      </c>
      <c r="H20" s="4">
        <f>+VLOOKUP(H$2,Laboral!$C$5:$CV$15,costo_laboral!$C20,FALSE)</f>
        <v>6.8777041744664329</v>
      </c>
      <c r="I20" s="4">
        <f>+VLOOKUP(I$2,Laboral!$C$5:$CV$15,costo_laboral!$C20,FALSE)</f>
        <v>0</v>
      </c>
      <c r="J20" s="4">
        <f>+VLOOKUP(J$2,Laboral!$C$5:$CV$15,costo_laboral!$C20,FALSE)</f>
        <v>11.587399068998264</v>
      </c>
      <c r="K20" s="4">
        <f>+VLOOKUP(K$2,Laboral!$C$5:$CV$15,costo_laboral!$C20,FALSE)</f>
        <v>5.785852708392925</v>
      </c>
      <c r="L20" s="4">
        <f>+VLOOKUP(L$2,Laboral!$C$5:$CV$15,costo_laboral!$C20,FALSE)</f>
        <v>3.2339909428040223</v>
      </c>
      <c r="M20" s="4">
        <f>+VLOOKUP(M$2,Laboral!$C$5:$CV$15,costo_laboral!$C20,FALSE)</f>
        <v>4.6843186477421739</v>
      </c>
      <c r="N20" s="4">
        <f>+VLOOKUP(N$2,Laboral!$C$5:$CV$15,costo_laboral!$C20,FALSE)</f>
        <v>3.9274459501503052</v>
      </c>
      <c r="O20" s="4">
        <v>7.7897458274192797</v>
      </c>
      <c r="P20" s="4">
        <f>+VLOOKUP(P$2,Laboral!$C$38:$CV$76,$C20,0)</f>
        <v>26.630729329166048</v>
      </c>
      <c r="Q20" s="4">
        <v>9.2313701077031194</v>
      </c>
      <c r="R20" s="4">
        <f>+VLOOKUP(R$2,Laboral!$C$38:$CV$76,$C20,0)</f>
        <v>7.448002802158733</v>
      </c>
      <c r="S20" s="4">
        <f>+VLOOKUP(S$2,Laboral!$C$38:$CV$76,$C20,0)</f>
        <v>0</v>
      </c>
      <c r="T20" s="4">
        <f>+VLOOKUP(T$2,Laboral!$C$38:$CV$76,$C20,0)</f>
        <v>26.112679251724906</v>
      </c>
      <c r="U20" s="4">
        <f>+VLOOKUP(U$2,Laboral!$C$38:$CV$76,$C20,0)</f>
        <v>12.087553496823116</v>
      </c>
      <c r="V20" s="4">
        <f>+VLOOKUP(V$2,Laboral!$C$38:$CV$76,$C20,0)</f>
        <v>19.527672597200382</v>
      </c>
      <c r="W20" s="4">
        <f>+VLOOKUP(W$2,Laboral!$C$38:$CV$76,$C20,0)</f>
        <v>9.2650602770302939</v>
      </c>
      <c r="X20" s="4">
        <f>+VLOOKUP(X$2,Laboral!$C$38:$CV$76,$C20,0)</f>
        <v>7.0928868840641561</v>
      </c>
      <c r="Y20" s="4">
        <f>+VLOOKUP(Y$2,Laboral!$C$38:$CV$76,$C20,0)</f>
        <v>11.18287328574668</v>
      </c>
      <c r="Z20" s="4">
        <f>+VLOOKUP(Z$2,Laboral!$C$38:$CV$76,$C20,0)</f>
        <v>18.515142066464954</v>
      </c>
      <c r="AA20" s="4">
        <f>+VLOOKUP(AA$2,Laboral!$C$38:$CV$76,$C20,0)</f>
        <v>0</v>
      </c>
      <c r="AB20" s="4">
        <f>+VLOOKUP(AB$2,Laboral!$C$38:$CV$76,$C20,0)</f>
        <v>0</v>
      </c>
      <c r="AC20" s="4">
        <v>9.3209417532786407</v>
      </c>
      <c r="AD20" s="4">
        <f>+VLOOKUP(AD$2,Laboral!$C$38:$CV$76,$C20,0)</f>
        <v>10.831151434635112</v>
      </c>
      <c r="AE20" s="4">
        <f>+VLOOKUP(AE$2,Laboral!$C$38:$CV$76,$C20,0)</f>
        <v>15.974605847147021</v>
      </c>
      <c r="AF20" s="4">
        <f>+VLOOKUP(AF$2,Laboral!$C$38:$CV$76,$C20,0)</f>
        <v>35.720403286752841</v>
      </c>
      <c r="AG20" s="4">
        <f>+VLOOKUP(AG$2,Laboral!$C$38:$CV$76,$C20,0)</f>
        <v>7.2144944187438291</v>
      </c>
      <c r="AH20" s="4">
        <f>+VLOOKUP(AH$2,Laboral!$C$38:$CV$76,$C20,0)</f>
        <v>8.4078562257218632</v>
      </c>
      <c r="AI20" s="4">
        <v>12.9910943166953</v>
      </c>
      <c r="AJ20" s="4">
        <f>+VLOOKUP(AJ$2,Laboral!$C$38:$CV$76,$C20,0)</f>
        <v>12.093331755464634</v>
      </c>
      <c r="AK20" s="4">
        <v>29.038859377331299</v>
      </c>
      <c r="AL20" s="4">
        <v>10.1502087033784</v>
      </c>
      <c r="AM20" s="4">
        <f>+VLOOKUP(AM$2,Laboral!$C$38:$CV$76,$C20,0)</f>
        <v>10.618767089932501</v>
      </c>
      <c r="AN20" s="4">
        <v>15.438310972064301</v>
      </c>
      <c r="AO20" s="4">
        <v>12.4821026560954</v>
      </c>
      <c r="AP20" s="4">
        <v>23.768320329557302</v>
      </c>
      <c r="AQ20" s="4">
        <f>+VLOOKUP(AQ$2,Laboral!$C$38:$CV$76,$C20,0)</f>
        <v>26.574669020280194</v>
      </c>
      <c r="AR20" s="4">
        <f>+VLOOKUP(AR$2,Laboral!$C$38:$CV$76,$C20,0)</f>
        <v>22.549300993926703</v>
      </c>
      <c r="AS20" s="4">
        <v>12.140603670888099</v>
      </c>
      <c r="AT20" s="4">
        <v>10.780497109383401</v>
      </c>
      <c r="AU20" s="4">
        <f>+VLOOKUP(AU$2,Laboral!$C$38:$CV$76,$C20,0)</f>
        <v>19.79413765097723</v>
      </c>
      <c r="AV20" s="4">
        <f>+VLOOKUP(AV$2,Laboral!$C$38:$CV$76,$C20,0)</f>
        <v>18.154760083599861</v>
      </c>
      <c r="AW20" s="4">
        <v>12.732043904573001</v>
      </c>
      <c r="AX20" s="4">
        <v>10.408320670327299</v>
      </c>
      <c r="AY20" s="4">
        <f>+VLOOKUP(AY$2,Laboral!$C$38:$CV$76,$C20,0)</f>
        <v>10.310264831770668</v>
      </c>
      <c r="AZ20" s="4">
        <f>+VLOOKUP(AZ$2,Laboral!$C$38:$CV$76,$C20,0)</f>
        <v>10.659279844508882</v>
      </c>
    </row>
    <row r="21" spans="3:52" ht="16.5" x14ac:dyDescent="0.3">
      <c r="C21">
        <v>20</v>
      </c>
      <c r="D21" s="3">
        <v>41455</v>
      </c>
      <c r="E21" s="4">
        <f>+VLOOKUP(E$2,Laboral!$C$5:$CV$15,costo_laboral!$C21,FALSE)</f>
        <v>1.7988960097958335</v>
      </c>
      <c r="F21" s="4">
        <v>3.7544062336155899</v>
      </c>
      <c r="G21" s="4">
        <v>6.04556179850481</v>
      </c>
      <c r="H21" s="4">
        <f>+VLOOKUP(H$2,Laboral!$C$5:$CV$15,costo_laboral!$C21,FALSE)</f>
        <v>6.5459514348331096</v>
      </c>
      <c r="I21" s="4">
        <f>+VLOOKUP(I$2,Laboral!$C$5:$CV$15,costo_laboral!$C21,FALSE)</f>
        <v>0</v>
      </c>
      <c r="J21" s="4">
        <f>+VLOOKUP(J$2,Laboral!$C$5:$CV$15,costo_laboral!$C21,FALSE)</f>
        <v>11.966838459402494</v>
      </c>
      <c r="K21" s="4">
        <f>+VLOOKUP(K$2,Laboral!$C$5:$CV$15,costo_laboral!$C21,FALSE)</f>
        <v>5.7659468403430401</v>
      </c>
      <c r="L21" s="4">
        <f>+VLOOKUP(L$2,Laboral!$C$5:$CV$15,costo_laboral!$C21,FALSE)</f>
        <v>3.2150866229597113</v>
      </c>
      <c r="M21" s="4">
        <f>+VLOOKUP(M$2,Laboral!$C$5:$CV$15,costo_laboral!$C21,FALSE)</f>
        <v>4.7226822918271001</v>
      </c>
      <c r="N21" s="4">
        <f>+VLOOKUP(N$2,Laboral!$C$5:$CV$15,costo_laboral!$C21,FALSE)</f>
        <v>3.862188542135593</v>
      </c>
      <c r="O21" s="4">
        <v>7.8681619494970496</v>
      </c>
      <c r="P21" s="4">
        <f>+VLOOKUP(P$2,Laboral!$C$38:$CV$76,$C21,0)</f>
        <v>26.655466062836279</v>
      </c>
      <c r="Q21" s="4">
        <v>9.1678658860255808</v>
      </c>
      <c r="R21" s="4">
        <f>+VLOOKUP(R$2,Laboral!$C$38:$CV$76,$C21,0)</f>
        <v>8.2261699824440768</v>
      </c>
      <c r="S21" s="4">
        <f>+VLOOKUP(S$2,Laboral!$C$38:$CV$76,$C21,0)</f>
        <v>0</v>
      </c>
      <c r="T21" s="4">
        <f>+VLOOKUP(T$2,Laboral!$C$38:$CV$76,$C21,0)</f>
        <v>24.915477850705784</v>
      </c>
      <c r="U21" s="4">
        <f>+VLOOKUP(U$2,Laboral!$C$38:$CV$76,$C21,0)</f>
        <v>12.438914836051389</v>
      </c>
      <c r="V21" s="4">
        <f>+VLOOKUP(V$2,Laboral!$C$38:$CV$76,$C21,0)</f>
        <v>19.720468100365661</v>
      </c>
      <c r="W21" s="4">
        <f>+VLOOKUP(W$2,Laboral!$C$38:$CV$76,$C21,0)</f>
        <v>9.3249129619990594</v>
      </c>
      <c r="X21" s="4">
        <f>+VLOOKUP(X$2,Laboral!$C$38:$CV$76,$C21,0)</f>
        <v>6.6283880292917168</v>
      </c>
      <c r="Y21" s="4">
        <f>+VLOOKUP(Y$2,Laboral!$C$38:$CV$76,$C21,0)</f>
        <v>11.261028875661276</v>
      </c>
      <c r="Z21" s="4">
        <f>+VLOOKUP(Z$2,Laboral!$C$38:$CV$76,$C21,0)</f>
        <v>18.613552698850118</v>
      </c>
      <c r="AA21" s="4">
        <f>+VLOOKUP(AA$2,Laboral!$C$38:$CV$76,$C21,0)</f>
        <v>0</v>
      </c>
      <c r="AB21" s="4">
        <f>+VLOOKUP(AB$2,Laboral!$C$38:$CV$76,$C21,0)</f>
        <v>0</v>
      </c>
      <c r="AC21" s="4">
        <v>9.2097172246901895</v>
      </c>
      <c r="AD21" s="4">
        <f>+VLOOKUP(AD$2,Laboral!$C$38:$CV$76,$C21,0)</f>
        <v>11.001429483473757</v>
      </c>
      <c r="AE21" s="4">
        <f>+VLOOKUP(AE$2,Laboral!$C$38:$CV$76,$C21,0)</f>
        <v>15.823926368576515</v>
      </c>
      <c r="AF21" s="4">
        <f>+VLOOKUP(AF$2,Laboral!$C$38:$CV$76,$C21,0)</f>
        <v>36.204437258732305</v>
      </c>
      <c r="AG21" s="4">
        <f>+VLOOKUP(AG$2,Laboral!$C$38:$CV$76,$C21,0)</f>
        <v>7.2188221254394902</v>
      </c>
      <c r="AH21" s="4">
        <f>+VLOOKUP(AH$2,Laboral!$C$38:$CV$76,$C21,0)</f>
        <v>8.2871081274739335</v>
      </c>
      <c r="AI21" s="4">
        <v>12.5192113540053</v>
      </c>
      <c r="AJ21" s="4">
        <f>+VLOOKUP(AJ$2,Laboral!$C$38:$CV$76,$C21,0)</f>
        <v>12.237492830567415</v>
      </c>
      <c r="AK21" s="4">
        <v>24.494726423395999</v>
      </c>
      <c r="AL21" s="4">
        <v>10.5505078253522</v>
      </c>
      <c r="AM21" s="4">
        <f>+VLOOKUP(AM$2,Laboral!$C$38:$CV$76,$C21,0)</f>
        <v>10.643044568471291</v>
      </c>
      <c r="AN21" s="4">
        <v>15.330022968027301</v>
      </c>
      <c r="AO21" s="4">
        <v>12.4316739167656</v>
      </c>
      <c r="AP21" s="4">
        <v>24.494744444448301</v>
      </c>
      <c r="AQ21" s="4">
        <f>+VLOOKUP(AQ$2,Laboral!$C$38:$CV$76,$C21,0)</f>
        <v>25.332650316443544</v>
      </c>
      <c r="AR21" s="4">
        <f>+VLOOKUP(AR$2,Laboral!$C$38:$CV$76,$C21,0)</f>
        <v>23.549628840444665</v>
      </c>
      <c r="AS21" s="4">
        <v>12.1152642038438</v>
      </c>
      <c r="AT21" s="4">
        <v>10.6794489728294</v>
      </c>
      <c r="AU21" s="4">
        <f>+VLOOKUP(AU$2,Laboral!$C$38:$CV$76,$C21,0)</f>
        <v>20.365375792504214</v>
      </c>
      <c r="AV21" s="4">
        <f>+VLOOKUP(AV$2,Laboral!$C$38:$CV$76,$C21,0)</f>
        <v>18.401374317087669</v>
      </c>
      <c r="AW21" s="4">
        <v>12.7675884981452</v>
      </c>
      <c r="AX21" s="4">
        <v>10.443199048219901</v>
      </c>
      <c r="AY21" s="4">
        <f>+VLOOKUP(AY$2,Laboral!$C$38:$CV$76,$C21,0)</f>
        <v>10.419356444693625</v>
      </c>
      <c r="AZ21" s="4">
        <f>+VLOOKUP(AZ$2,Laboral!$C$38:$CV$76,$C21,0)</f>
        <v>10.598439644714306</v>
      </c>
    </row>
    <row r="22" spans="3:52" ht="16.5" x14ac:dyDescent="0.3">
      <c r="C22">
        <v>21</v>
      </c>
      <c r="D22" s="3">
        <v>41486</v>
      </c>
      <c r="E22" s="4">
        <f>+VLOOKUP(E$2,Laboral!$C$5:$CV$15,costo_laboral!$C22,FALSE)</f>
        <v>1.8957031153386643</v>
      </c>
      <c r="F22" s="4">
        <v>3.6804010664147899</v>
      </c>
      <c r="G22" s="4">
        <v>5.9129205145312396</v>
      </c>
      <c r="H22" s="4">
        <f>+VLOOKUP(H$2,Laboral!$C$5:$CV$15,costo_laboral!$C22,FALSE)</f>
        <v>6.3804452980896942</v>
      </c>
      <c r="I22" s="4">
        <f>+VLOOKUP(I$2,Laboral!$C$5:$CV$15,costo_laboral!$C22,FALSE)</f>
        <v>0</v>
      </c>
      <c r="J22" s="4">
        <f>+VLOOKUP(J$2,Laboral!$C$5:$CV$15,costo_laboral!$C22,FALSE)</f>
        <v>10.928442394178438</v>
      </c>
      <c r="K22" s="4">
        <f>+VLOOKUP(K$2,Laboral!$C$5:$CV$15,costo_laboral!$C22,FALSE)</f>
        <v>5.6430786937003949</v>
      </c>
      <c r="L22" s="4">
        <f>+VLOOKUP(L$2,Laboral!$C$5:$CV$15,costo_laboral!$C22,FALSE)</f>
        <v>3.2202312042782317</v>
      </c>
      <c r="M22" s="4">
        <f>+VLOOKUP(M$2,Laboral!$C$5:$CV$15,costo_laboral!$C22,FALSE)</f>
        <v>4.645739220297104</v>
      </c>
      <c r="N22" s="4">
        <f>+VLOOKUP(N$2,Laboral!$C$5:$CV$15,costo_laboral!$C22,FALSE)</f>
        <v>3.8324211633784091</v>
      </c>
      <c r="O22" s="4">
        <v>7.8578656000744402</v>
      </c>
      <c r="P22" s="4">
        <f>+VLOOKUP(P$2,Laboral!$C$38:$CV$76,$C22,0)</f>
        <v>26.906435307757658</v>
      </c>
      <c r="Q22" s="4">
        <v>9.0681278218741408</v>
      </c>
      <c r="R22" s="4">
        <f>+VLOOKUP(R$2,Laboral!$C$38:$CV$76,$C22,0)</f>
        <v>9.1422536042091505</v>
      </c>
      <c r="S22" s="4">
        <f>+VLOOKUP(S$2,Laboral!$C$38:$CV$76,$C22,0)</f>
        <v>0</v>
      </c>
      <c r="T22" s="4">
        <f>+VLOOKUP(T$2,Laboral!$C$38:$CV$76,$C22,0)</f>
        <v>24.907455879963479</v>
      </c>
      <c r="U22" s="4">
        <f>+VLOOKUP(U$2,Laboral!$C$38:$CV$76,$C22,0)</f>
        <v>12.717801590259626</v>
      </c>
      <c r="V22" s="4">
        <f>+VLOOKUP(V$2,Laboral!$C$38:$CV$76,$C22,0)</f>
        <v>19.806349427603418</v>
      </c>
      <c r="W22" s="4">
        <f>+VLOOKUP(W$2,Laboral!$C$38:$CV$76,$C22,0)</f>
        <v>9.286315334909796</v>
      </c>
      <c r="X22" s="4">
        <f>+VLOOKUP(X$2,Laboral!$C$38:$CV$76,$C22,0)</f>
        <v>6.4433943571340011</v>
      </c>
      <c r="Y22" s="4">
        <f>+VLOOKUP(Y$2,Laboral!$C$38:$CV$76,$C22,0)</f>
        <v>11.214185255991987</v>
      </c>
      <c r="Z22" s="4">
        <f>+VLOOKUP(Z$2,Laboral!$C$38:$CV$76,$C22,0)</f>
        <v>18.73248964651906</v>
      </c>
      <c r="AA22" s="4">
        <f>+VLOOKUP(AA$2,Laboral!$C$38:$CV$76,$C22,0)</f>
        <v>0</v>
      </c>
      <c r="AB22" s="4">
        <f>+VLOOKUP(AB$2,Laboral!$C$38:$CV$76,$C22,0)</f>
        <v>0</v>
      </c>
      <c r="AC22" s="4">
        <v>9.1422429176669109</v>
      </c>
      <c r="AD22" s="4">
        <f>+VLOOKUP(AD$2,Laboral!$C$38:$CV$76,$C22,0)</f>
        <v>11.014729289046564</v>
      </c>
      <c r="AE22" s="4">
        <f>+VLOOKUP(AE$2,Laboral!$C$38:$CV$76,$C22,0)</f>
        <v>16.108887652900332</v>
      </c>
      <c r="AF22" s="4">
        <f>+VLOOKUP(AF$2,Laboral!$C$38:$CV$76,$C22,0)</f>
        <v>37.672725233122669</v>
      </c>
      <c r="AG22" s="4">
        <f>+VLOOKUP(AG$2,Laboral!$C$38:$CV$76,$C22,0)</f>
        <v>7.2356694246663409</v>
      </c>
      <c r="AH22" s="4">
        <f>+VLOOKUP(AH$2,Laboral!$C$38:$CV$76,$C22,0)</f>
        <v>8.4035415455068403</v>
      </c>
      <c r="AI22" s="4">
        <v>13.2032792642543</v>
      </c>
      <c r="AJ22" s="4">
        <f>+VLOOKUP(AJ$2,Laboral!$C$38:$CV$76,$C22,0)</f>
        <v>12.187015176848787</v>
      </c>
      <c r="AK22" s="4">
        <v>23.831223809743001</v>
      </c>
      <c r="AL22" s="4">
        <v>10.815471847844</v>
      </c>
      <c r="AM22" s="4">
        <f>+VLOOKUP(AM$2,Laboral!$C$38:$CV$76,$C22,0)</f>
        <v>10.577306048744402</v>
      </c>
      <c r="AN22" s="4">
        <v>15.2403686396131</v>
      </c>
      <c r="AO22" s="4">
        <v>12.285246422775799</v>
      </c>
      <c r="AP22" s="4">
        <v>25.375196785093099</v>
      </c>
      <c r="AQ22" s="4">
        <f>+VLOOKUP(AQ$2,Laboral!$C$38:$CV$76,$C22,0)</f>
        <v>25.980571352553888</v>
      </c>
      <c r="AR22" s="4">
        <f>+VLOOKUP(AR$2,Laboral!$C$38:$CV$76,$C22,0)</f>
        <v>24.891473043377996</v>
      </c>
      <c r="AS22" s="4">
        <v>12.048808607937801</v>
      </c>
      <c r="AT22" s="4">
        <v>10.667287732928401</v>
      </c>
      <c r="AU22" s="4">
        <f>+VLOOKUP(AU$2,Laboral!$C$38:$CV$76,$C22,0)</f>
        <v>20.720833535527454</v>
      </c>
      <c r="AV22" s="4">
        <f>+VLOOKUP(AV$2,Laboral!$C$38:$CV$76,$C22,0)</f>
        <v>18.474688648360914</v>
      </c>
      <c r="AW22" s="4">
        <v>12.6694929124338</v>
      </c>
      <c r="AX22" s="4">
        <v>10.3905865779364</v>
      </c>
      <c r="AY22" s="4">
        <f>+VLOOKUP(AY$2,Laboral!$C$38:$CV$76,$C22,0)</f>
        <v>10.454570554248491</v>
      </c>
      <c r="AZ22" s="4">
        <f>+VLOOKUP(AZ$2,Laboral!$C$38:$CV$76,$C22,0)</f>
        <v>10.655919237143799</v>
      </c>
    </row>
    <row r="23" spans="3:52" ht="16.5" x14ac:dyDescent="0.3">
      <c r="C23">
        <v>22</v>
      </c>
      <c r="D23" s="3">
        <v>41517</v>
      </c>
      <c r="E23" s="4">
        <f>+VLOOKUP(E$2,Laboral!$C$5:$CV$15,costo_laboral!$C23,FALSE)</f>
        <v>1.8928234385093514</v>
      </c>
      <c r="F23" s="4">
        <v>3.6552463973432099</v>
      </c>
      <c r="G23" s="4">
        <v>5.8420131906112402</v>
      </c>
      <c r="H23" s="4">
        <f>+VLOOKUP(H$2,Laboral!$C$5:$CV$15,costo_laboral!$C23,FALSE)</f>
        <v>6.1763108228682082</v>
      </c>
      <c r="I23" s="4">
        <f>+VLOOKUP(I$2,Laboral!$C$5:$CV$15,costo_laboral!$C23,FALSE)</f>
        <v>0</v>
      </c>
      <c r="J23" s="4">
        <f>+VLOOKUP(J$2,Laboral!$C$5:$CV$15,costo_laboral!$C23,FALSE)</f>
        <v>10.845370743562805</v>
      </c>
      <c r="K23" s="4">
        <f>+VLOOKUP(K$2,Laboral!$C$5:$CV$15,costo_laboral!$C23,FALSE)</f>
        <v>5.49797260064694</v>
      </c>
      <c r="L23" s="4">
        <f>+VLOOKUP(L$2,Laboral!$C$5:$CV$15,costo_laboral!$C23,FALSE)</f>
        <v>3.201130960829464</v>
      </c>
      <c r="M23" s="4">
        <f>+VLOOKUP(M$2,Laboral!$C$5:$CV$15,costo_laboral!$C23,FALSE)</f>
        <v>4.5942954097279998</v>
      </c>
      <c r="N23" s="4">
        <f>+VLOOKUP(N$2,Laboral!$C$5:$CV$15,costo_laboral!$C23,FALSE)</f>
        <v>3.7495699783043714</v>
      </c>
      <c r="O23" s="4">
        <v>7.8717299683356199</v>
      </c>
      <c r="P23" s="4">
        <f>+VLOOKUP(P$2,Laboral!$C$38:$CV$76,$C23,0)</f>
        <v>26.023370809079481</v>
      </c>
      <c r="Q23" s="4">
        <v>9.0224394080086707</v>
      </c>
      <c r="R23" s="4">
        <f>+VLOOKUP(R$2,Laboral!$C$38:$CV$76,$C23,0)</f>
        <v>9.8659380685606894</v>
      </c>
      <c r="S23" s="4">
        <f>+VLOOKUP(S$2,Laboral!$C$38:$CV$76,$C23,0)</f>
        <v>0</v>
      </c>
      <c r="T23" s="4">
        <f>+VLOOKUP(T$2,Laboral!$C$38:$CV$76,$C23,0)</f>
        <v>24.843617653594567</v>
      </c>
      <c r="U23" s="4">
        <f>+VLOOKUP(U$2,Laboral!$C$38:$CV$76,$C23,0)</f>
        <v>12.926580723476718</v>
      </c>
      <c r="V23" s="4">
        <f>+VLOOKUP(V$2,Laboral!$C$38:$CV$76,$C23,0)</f>
        <v>19.963007411355111</v>
      </c>
      <c r="W23" s="4">
        <f>+VLOOKUP(W$2,Laboral!$C$38:$CV$76,$C23,0)</f>
        <v>9.4624614358699795</v>
      </c>
      <c r="X23" s="4">
        <f>+VLOOKUP(X$2,Laboral!$C$38:$CV$76,$C23,0)</f>
        <v>6.3463482712174297</v>
      </c>
      <c r="Y23" s="4">
        <f>+VLOOKUP(Y$2,Laboral!$C$38:$CV$76,$C23,0)</f>
        <v>11.164000104450464</v>
      </c>
      <c r="Z23" s="4">
        <f>+VLOOKUP(Z$2,Laboral!$C$38:$CV$76,$C23,0)</f>
        <v>18.473940020043766</v>
      </c>
      <c r="AA23" s="4">
        <f>+VLOOKUP(AA$2,Laboral!$C$38:$CV$76,$C23,0)</f>
        <v>0</v>
      </c>
      <c r="AB23" s="4">
        <f>+VLOOKUP(AB$2,Laboral!$C$38:$CV$76,$C23,0)</f>
        <v>0</v>
      </c>
      <c r="AC23" s="4">
        <v>9.0934096510662208</v>
      </c>
      <c r="AD23" s="4">
        <f>+VLOOKUP(AD$2,Laboral!$C$38:$CV$76,$C23,0)</f>
        <v>11.020985385162756</v>
      </c>
      <c r="AE23" s="4">
        <f>+VLOOKUP(AE$2,Laboral!$C$38:$CV$76,$C23,0)</f>
        <v>16.434931034520574</v>
      </c>
      <c r="AF23" s="4">
        <f>+VLOOKUP(AF$2,Laboral!$C$38:$CV$76,$C23,0)</f>
        <v>38.710020874712363</v>
      </c>
      <c r="AG23" s="4">
        <f>+VLOOKUP(AG$2,Laboral!$C$38:$CV$76,$C23,0)</f>
        <v>7.2195052033302387</v>
      </c>
      <c r="AH23" s="4">
        <f>+VLOOKUP(AH$2,Laboral!$C$38:$CV$76,$C23,0)</f>
        <v>8.3726780106644618</v>
      </c>
      <c r="AI23" s="4">
        <v>13.9905645991063</v>
      </c>
      <c r="AJ23" s="4">
        <f>+VLOOKUP(AJ$2,Laboral!$C$38:$CV$76,$C23,0)</f>
        <v>12.267829159884551</v>
      </c>
      <c r="AK23" s="4">
        <v>22.4797062951524</v>
      </c>
      <c r="AL23" s="4">
        <v>10.8047310367016</v>
      </c>
      <c r="AM23" s="4">
        <f>+VLOOKUP(AM$2,Laboral!$C$38:$CV$76,$C23,0)</f>
        <v>10.578069433445144</v>
      </c>
      <c r="AN23" s="4">
        <v>15.026676540123299</v>
      </c>
      <c r="AO23" s="4">
        <v>12.249350406449301</v>
      </c>
      <c r="AP23" s="4">
        <v>26.148658156256801</v>
      </c>
      <c r="AQ23" s="4">
        <f>+VLOOKUP(AQ$2,Laboral!$C$38:$CV$76,$C23,0)</f>
        <v>25.719663654266007</v>
      </c>
      <c r="AR23" s="4">
        <f>+VLOOKUP(AR$2,Laboral!$C$38:$CV$76,$C23,0)</f>
        <v>26.229440214319808</v>
      </c>
      <c r="AS23" s="4">
        <v>12.2044272653992</v>
      </c>
      <c r="AT23" s="4">
        <v>10.5794159925839</v>
      </c>
      <c r="AU23" s="4">
        <f>+VLOOKUP(AU$2,Laboral!$C$38:$CV$76,$C23,0)</f>
        <v>21.135693728925652</v>
      </c>
      <c r="AV23" s="4">
        <f>+VLOOKUP(AV$2,Laboral!$C$38:$CV$76,$C23,0)</f>
        <v>18.291673117310708</v>
      </c>
      <c r="AW23" s="4">
        <v>12.443775541364101</v>
      </c>
      <c r="AX23" s="4">
        <v>10.509590166492099</v>
      </c>
      <c r="AY23" s="4">
        <f>+VLOOKUP(AY$2,Laboral!$C$38:$CV$76,$C23,0)</f>
        <v>10.399116183745347</v>
      </c>
      <c r="AZ23" s="4">
        <f>+VLOOKUP(AZ$2,Laboral!$C$38:$CV$76,$C23,0)</f>
        <v>10.572110912539376</v>
      </c>
    </row>
    <row r="24" spans="3:52" ht="16.5" x14ac:dyDescent="0.3">
      <c r="C24">
        <v>23</v>
      </c>
      <c r="D24" s="3">
        <v>41547</v>
      </c>
      <c r="E24" s="4">
        <f>+VLOOKUP(E$2,Laboral!$C$5:$CV$15,costo_laboral!$C24,FALSE)</f>
        <v>1.8870505201044545</v>
      </c>
      <c r="F24" s="4">
        <v>3.63066281531031</v>
      </c>
      <c r="G24" s="4">
        <v>5.86803610013569</v>
      </c>
      <c r="H24" s="4">
        <f>+VLOOKUP(H$2,Laboral!$C$5:$CV$15,costo_laboral!$C24,FALSE)</f>
        <v>6.1099735359405605</v>
      </c>
      <c r="I24" s="4">
        <f>+VLOOKUP(I$2,Laboral!$C$5:$CV$15,costo_laboral!$C24,FALSE)</f>
        <v>0</v>
      </c>
      <c r="J24" s="4">
        <f>+VLOOKUP(J$2,Laboral!$C$5:$CV$15,costo_laboral!$C24,FALSE)</f>
        <v>10.715031018896871</v>
      </c>
      <c r="K24" s="4">
        <f>+VLOOKUP(K$2,Laboral!$C$5:$CV$15,costo_laboral!$C24,FALSE)</f>
        <v>5.4659825440803562</v>
      </c>
      <c r="L24" s="4">
        <f>+VLOOKUP(L$2,Laboral!$C$5:$CV$15,costo_laboral!$C24,FALSE)</f>
        <v>3.2160185913186932</v>
      </c>
      <c r="M24" s="4">
        <f>+VLOOKUP(M$2,Laboral!$C$5:$CV$15,costo_laboral!$C24,FALSE)</f>
        <v>4.5716172944079352</v>
      </c>
      <c r="N24" s="4">
        <f>+VLOOKUP(N$2,Laboral!$C$5:$CV$15,costo_laboral!$C24,FALSE)</f>
        <v>3.774180226172783</v>
      </c>
      <c r="O24" s="4">
        <v>7.8718057034862996</v>
      </c>
      <c r="P24" s="4">
        <f>+VLOOKUP(P$2,Laboral!$C$38:$CV$76,$C24,0)</f>
        <v>25.545735414684511</v>
      </c>
      <c r="Q24" s="4">
        <v>9.0205750047446305</v>
      </c>
      <c r="R24" s="4">
        <f>+VLOOKUP(R$2,Laboral!$C$38:$CV$76,$C24,0)</f>
        <v>10.552198829209575</v>
      </c>
      <c r="S24" s="4">
        <f>+VLOOKUP(S$2,Laboral!$C$38:$CV$76,$C24,0)</f>
        <v>0</v>
      </c>
      <c r="T24" s="4">
        <f>+VLOOKUP(T$2,Laboral!$C$38:$CV$76,$C24,0)</f>
        <v>22.517932118955152</v>
      </c>
      <c r="U24" s="4">
        <f>+VLOOKUP(U$2,Laboral!$C$38:$CV$76,$C24,0)</f>
        <v>13.400978612713887</v>
      </c>
      <c r="V24" s="4">
        <f>+VLOOKUP(V$2,Laboral!$C$38:$CV$76,$C24,0)</f>
        <v>19.982327199861359</v>
      </c>
      <c r="W24" s="4">
        <f>+VLOOKUP(W$2,Laboral!$C$38:$CV$76,$C24,0)</f>
        <v>9.4309512947380334</v>
      </c>
      <c r="X24" s="4">
        <f>+VLOOKUP(X$2,Laboral!$C$38:$CV$76,$C24,0)</f>
        <v>6.1646645076339022</v>
      </c>
      <c r="Y24" s="4">
        <f>+VLOOKUP(Y$2,Laboral!$C$38:$CV$76,$C24,0)</f>
        <v>11.154558619568085</v>
      </c>
      <c r="Z24" s="4">
        <f>+VLOOKUP(Z$2,Laboral!$C$38:$CV$76,$C24,0)</f>
        <v>18.080159363864677</v>
      </c>
      <c r="AA24" s="4">
        <f>+VLOOKUP(AA$2,Laboral!$C$38:$CV$76,$C24,0)</f>
        <v>0</v>
      </c>
      <c r="AB24" s="4">
        <f>+VLOOKUP(AB$2,Laboral!$C$38:$CV$76,$C24,0)</f>
        <v>0</v>
      </c>
      <c r="AC24" s="4">
        <v>9.1242836632562998</v>
      </c>
      <c r="AD24" s="4">
        <f>+VLOOKUP(AD$2,Laboral!$C$38:$CV$76,$C24,0)</f>
        <v>11.251076226499828</v>
      </c>
      <c r="AE24" s="4">
        <f>+VLOOKUP(AE$2,Laboral!$C$38:$CV$76,$C24,0)</f>
        <v>16.873245020571058</v>
      </c>
      <c r="AF24" s="4">
        <f>+VLOOKUP(AF$2,Laboral!$C$38:$CV$76,$C24,0)</f>
        <v>39.177096373499296</v>
      </c>
      <c r="AG24" s="4">
        <f>+VLOOKUP(AG$2,Laboral!$C$38:$CV$76,$C24,0)</f>
        <v>7.2143364157802887</v>
      </c>
      <c r="AH24" s="4">
        <f>+VLOOKUP(AH$2,Laboral!$C$38:$CV$76,$C24,0)</f>
        <v>8.5678958176423112</v>
      </c>
      <c r="AI24" s="4">
        <v>14.5602916778861</v>
      </c>
      <c r="AJ24" s="4">
        <f>+VLOOKUP(AJ$2,Laboral!$C$38:$CV$76,$C24,0)</f>
        <v>12.124171097645476</v>
      </c>
      <c r="AK24" s="4">
        <v>22.737920176357498</v>
      </c>
      <c r="AL24" s="4">
        <v>11.1419940888184</v>
      </c>
      <c r="AM24" s="4">
        <f>+VLOOKUP(AM$2,Laboral!$C$38:$CV$76,$C24,0)</f>
        <v>10.540692944898208</v>
      </c>
      <c r="AN24" s="4">
        <v>14.8475348396986</v>
      </c>
      <c r="AO24" s="4">
        <v>12.2177412345105</v>
      </c>
      <c r="AP24" s="4">
        <v>27.479247075896499</v>
      </c>
      <c r="AQ24" s="4">
        <f>+VLOOKUP(AQ$2,Laboral!$C$38:$CV$76,$C24,0)</f>
        <v>25.909472583562721</v>
      </c>
      <c r="AR24" s="4">
        <f>+VLOOKUP(AR$2,Laboral!$C$38:$CV$76,$C24,0)</f>
        <v>26.739764034947584</v>
      </c>
      <c r="AS24" s="4">
        <v>12.2826696758698</v>
      </c>
      <c r="AT24" s="4">
        <v>10.628171991319</v>
      </c>
      <c r="AU24" s="4">
        <f>+VLOOKUP(AU$2,Laboral!$C$38:$CV$76,$C24,0)</f>
        <v>22.16521241859688</v>
      </c>
      <c r="AV24" s="4">
        <f>+VLOOKUP(AV$2,Laboral!$C$38:$CV$76,$C24,0)</f>
        <v>18.177035985759606</v>
      </c>
      <c r="AW24" s="4">
        <v>12.192366434628299</v>
      </c>
      <c r="AX24" s="4">
        <v>10.537511680482501</v>
      </c>
      <c r="AY24" s="4">
        <f>+VLOOKUP(AY$2,Laboral!$C$38:$CV$76,$C24,0)</f>
        <v>10.379792404585011</v>
      </c>
      <c r="AZ24" s="4">
        <f>+VLOOKUP(AZ$2,Laboral!$C$38:$CV$76,$C24,0)</f>
        <v>10.482365088410049</v>
      </c>
    </row>
    <row r="25" spans="3:52" ht="16.5" x14ac:dyDescent="0.3">
      <c r="C25">
        <v>24</v>
      </c>
      <c r="D25" s="3">
        <v>41578</v>
      </c>
      <c r="E25" s="4">
        <f>+VLOOKUP(E$2,Laboral!$C$5:$CV$15,costo_laboral!$C25,FALSE)</f>
        <v>1.8703334456301353</v>
      </c>
      <c r="F25" s="4">
        <v>3.6062395740543001</v>
      </c>
      <c r="G25" s="4">
        <v>5.8901121399841196</v>
      </c>
      <c r="H25" s="4">
        <f>+VLOOKUP(H$2,Laboral!$C$5:$CV$15,costo_laboral!$C25,FALSE)</f>
        <v>6.2275810584458142</v>
      </c>
      <c r="I25" s="4">
        <f>+VLOOKUP(I$2,Laboral!$C$5:$CV$15,costo_laboral!$C25,FALSE)</f>
        <v>0</v>
      </c>
      <c r="J25" s="4">
        <f>+VLOOKUP(J$2,Laboral!$C$5:$CV$15,costo_laboral!$C25,FALSE)</f>
        <v>10.88903814462491</v>
      </c>
      <c r="K25" s="4">
        <f>+VLOOKUP(K$2,Laboral!$C$5:$CV$15,costo_laboral!$C25,FALSE)</f>
        <v>5.4496026579154444</v>
      </c>
      <c r="L25" s="4">
        <f>+VLOOKUP(L$2,Laboral!$C$5:$CV$15,costo_laboral!$C25,FALSE)</f>
        <v>3.2101341968403063</v>
      </c>
      <c r="M25" s="4">
        <f>+VLOOKUP(M$2,Laboral!$C$5:$CV$15,costo_laboral!$C25,FALSE)</f>
        <v>4.4654122890654309</v>
      </c>
      <c r="N25" s="4">
        <f>+VLOOKUP(N$2,Laboral!$C$5:$CV$15,costo_laboral!$C25,FALSE)</f>
        <v>3.8011584348386309</v>
      </c>
      <c r="O25" s="4">
        <v>7.7964432728208903</v>
      </c>
      <c r="P25" s="4">
        <f>+VLOOKUP(P$2,Laboral!$C$38:$CV$76,$C25,0)</f>
        <v>25.076719498858051</v>
      </c>
      <c r="Q25" s="4">
        <v>9.0015023917181995</v>
      </c>
      <c r="R25" s="4">
        <f>+VLOOKUP(R$2,Laboral!$C$38:$CV$76,$C25,0)</f>
        <v>11.16365701377307</v>
      </c>
      <c r="S25" s="4">
        <f>+VLOOKUP(S$2,Laboral!$C$38:$CV$76,$C25,0)</f>
        <v>0</v>
      </c>
      <c r="T25" s="4">
        <f>+VLOOKUP(T$2,Laboral!$C$38:$CV$76,$C25,0)</f>
        <v>23.10665207227666</v>
      </c>
      <c r="U25" s="4">
        <f>+VLOOKUP(U$2,Laboral!$C$38:$CV$76,$C25,0)</f>
        <v>13.563413930262215</v>
      </c>
      <c r="V25" s="4">
        <f>+VLOOKUP(V$2,Laboral!$C$38:$CV$76,$C25,0)</f>
        <v>19.892348811498518</v>
      </c>
      <c r="W25" s="4">
        <f>+VLOOKUP(W$2,Laboral!$C$38:$CV$76,$C25,0)</f>
        <v>9.3446136394659103</v>
      </c>
      <c r="X25" s="4">
        <f>+VLOOKUP(X$2,Laboral!$C$38:$CV$76,$C25,0)</f>
        <v>6.0455276170657779</v>
      </c>
      <c r="Y25" s="4">
        <f>+VLOOKUP(Y$2,Laboral!$C$38:$CV$76,$C25,0)</f>
        <v>11.000627282025746</v>
      </c>
      <c r="Z25" s="4">
        <f>+VLOOKUP(Z$2,Laboral!$C$38:$CV$76,$C25,0)</f>
        <v>17.617974617612163</v>
      </c>
      <c r="AA25" s="4">
        <f>+VLOOKUP(AA$2,Laboral!$C$38:$CV$76,$C25,0)</f>
        <v>0</v>
      </c>
      <c r="AB25" s="4">
        <f>+VLOOKUP(AB$2,Laboral!$C$38:$CV$76,$C25,0)</f>
        <v>0</v>
      </c>
      <c r="AC25" s="4">
        <v>9.1707776185912309</v>
      </c>
      <c r="AD25" s="4">
        <f>+VLOOKUP(AD$2,Laboral!$C$38:$CV$76,$C25,0)</f>
        <v>11.50536810351349</v>
      </c>
      <c r="AE25" s="4">
        <f>+VLOOKUP(AE$2,Laboral!$C$38:$CV$76,$C25,0)</f>
        <v>16.621780009675682</v>
      </c>
      <c r="AF25" s="4">
        <f>+VLOOKUP(AF$2,Laboral!$C$38:$CV$76,$C25,0)</f>
        <v>40.080896783652172</v>
      </c>
      <c r="AG25" s="4">
        <f>+VLOOKUP(AG$2,Laboral!$C$38:$CV$76,$C25,0)</f>
        <v>7.1898712645209919</v>
      </c>
      <c r="AH25" s="4">
        <f>+VLOOKUP(AH$2,Laboral!$C$38:$CV$76,$C25,0)</f>
        <v>8.528255185898189</v>
      </c>
      <c r="AI25" s="4">
        <v>14.532907374130399</v>
      </c>
      <c r="AJ25" s="4">
        <f>+VLOOKUP(AJ$2,Laboral!$C$38:$CV$76,$C25,0)</f>
        <v>12.093158060815032</v>
      </c>
      <c r="AK25" s="4">
        <v>21.686109595910199</v>
      </c>
      <c r="AL25" s="4">
        <v>11.340329774344699</v>
      </c>
      <c r="AM25" s="4">
        <f>+VLOOKUP(AM$2,Laboral!$C$38:$CV$76,$C25,0)</f>
        <v>10.504346828842101</v>
      </c>
      <c r="AN25" s="4">
        <v>14.772667373273899</v>
      </c>
      <c r="AO25" s="4">
        <v>12.083629138048501</v>
      </c>
      <c r="AP25" s="4">
        <v>28.436012306683399</v>
      </c>
      <c r="AQ25" s="4">
        <f>+VLOOKUP(AQ$2,Laboral!$C$38:$CV$76,$C25,0)</f>
        <v>24.489380949092499</v>
      </c>
      <c r="AR25" s="4">
        <f>+VLOOKUP(AR$2,Laboral!$C$38:$CV$76,$C25,0)</f>
        <v>26.853512084709518</v>
      </c>
      <c r="AS25" s="4">
        <v>12.096137184268301</v>
      </c>
      <c r="AT25" s="4">
        <v>10.2407343693757</v>
      </c>
      <c r="AU25" s="4">
        <f>+VLOOKUP(AU$2,Laboral!$C$38:$CV$76,$C25,0)</f>
        <v>21.84347089010333</v>
      </c>
      <c r="AV25" s="4">
        <f>+VLOOKUP(AV$2,Laboral!$C$38:$CV$76,$C25,0)</f>
        <v>18.085595873903941</v>
      </c>
      <c r="AW25" s="4">
        <v>12.1088437866782</v>
      </c>
      <c r="AX25" s="4">
        <v>10.5958260291674</v>
      </c>
      <c r="AY25" s="4">
        <f>+VLOOKUP(AY$2,Laboral!$C$38:$CV$76,$C25,0)</f>
        <v>10.465584991797332</v>
      </c>
      <c r="AZ25" s="4">
        <f>+VLOOKUP(AZ$2,Laboral!$C$38:$CV$76,$C25,0)</f>
        <v>10.417700020297927</v>
      </c>
    </row>
    <row r="26" spans="3:52" ht="16.5" x14ac:dyDescent="0.3">
      <c r="C26">
        <v>25</v>
      </c>
      <c r="D26" s="3">
        <v>41608</v>
      </c>
      <c r="E26" s="4">
        <f>+VLOOKUP(E$2,Laboral!$C$5:$CV$15,costo_laboral!$C26,FALSE)</f>
        <v>1.8196837608359364</v>
      </c>
      <c r="F26" s="4">
        <v>3.58337285486241</v>
      </c>
      <c r="G26" s="4">
        <v>5.8688539345970199</v>
      </c>
      <c r="H26" s="4">
        <f>+VLOOKUP(H$2,Laboral!$C$5:$CV$15,costo_laboral!$C26,FALSE)</f>
        <v>6.1237007559028749</v>
      </c>
      <c r="I26" s="4">
        <f>+VLOOKUP(I$2,Laboral!$C$5:$CV$15,costo_laboral!$C26,FALSE)</f>
        <v>0</v>
      </c>
      <c r="J26" s="4">
        <f>+VLOOKUP(J$2,Laboral!$C$5:$CV$15,costo_laboral!$C26,FALSE)</f>
        <v>10.795608141246511</v>
      </c>
      <c r="K26" s="4">
        <f>+VLOOKUP(K$2,Laboral!$C$5:$CV$15,costo_laboral!$C26,FALSE)</f>
        <v>5.3625944544944222</v>
      </c>
      <c r="L26" s="4">
        <f>+VLOOKUP(L$2,Laboral!$C$5:$CV$15,costo_laboral!$C26,FALSE)</f>
        <v>3.0678214117423441</v>
      </c>
      <c r="M26" s="4">
        <f>+VLOOKUP(M$2,Laboral!$C$5:$CV$15,costo_laboral!$C26,FALSE)</f>
        <v>4.4307633240831654</v>
      </c>
      <c r="N26" s="4">
        <f>+VLOOKUP(N$2,Laboral!$C$5:$CV$15,costo_laboral!$C26,FALSE)</f>
        <v>3.66571858393496</v>
      </c>
      <c r="O26" s="4">
        <v>7.7514786767670998</v>
      </c>
      <c r="P26" s="4">
        <f>+VLOOKUP(P$2,Laboral!$C$38:$CV$76,$C26,0)</f>
        <v>24.249081658278527</v>
      </c>
      <c r="Q26" s="4">
        <v>8.8970300714138801</v>
      </c>
      <c r="R26" s="4">
        <f>+VLOOKUP(R$2,Laboral!$C$38:$CV$76,$C26,0)</f>
        <v>11.768738386804051</v>
      </c>
      <c r="S26" s="4">
        <f>+VLOOKUP(S$2,Laboral!$C$38:$CV$76,$C26,0)</f>
        <v>0</v>
      </c>
      <c r="T26" s="4">
        <f>+VLOOKUP(T$2,Laboral!$C$38:$CV$76,$C26,0)</f>
        <v>22.537644700938749</v>
      </c>
      <c r="U26" s="4">
        <f>+VLOOKUP(U$2,Laboral!$C$38:$CV$76,$C26,0)</f>
        <v>13.693971091564547</v>
      </c>
      <c r="V26" s="4">
        <f>+VLOOKUP(V$2,Laboral!$C$38:$CV$76,$C26,0)</f>
        <v>19.513311849497796</v>
      </c>
      <c r="W26" s="4">
        <f>+VLOOKUP(W$2,Laboral!$C$38:$CV$76,$C26,0)</f>
        <v>9.2470754778006601</v>
      </c>
      <c r="X26" s="4">
        <f>+VLOOKUP(X$2,Laboral!$C$38:$CV$76,$C26,0)</f>
        <v>5.7040026055673421</v>
      </c>
      <c r="Y26" s="4">
        <f>+VLOOKUP(Y$2,Laboral!$C$38:$CV$76,$C26,0)</f>
        <v>10.806657295716054</v>
      </c>
      <c r="Z26" s="4">
        <f>+VLOOKUP(Z$2,Laboral!$C$38:$CV$76,$C26,0)</f>
        <v>17.153273566746666</v>
      </c>
      <c r="AA26" s="4">
        <f>+VLOOKUP(AA$2,Laboral!$C$38:$CV$76,$C26,0)</f>
        <v>0</v>
      </c>
      <c r="AB26" s="4">
        <f>+VLOOKUP(AB$2,Laboral!$C$38:$CV$76,$C26,0)</f>
        <v>0</v>
      </c>
      <c r="AC26" s="4">
        <v>9.0722386182747901</v>
      </c>
      <c r="AD26" s="4">
        <f>+VLOOKUP(AD$2,Laboral!$C$38:$CV$76,$C26,0)</f>
        <v>11.893258203559446</v>
      </c>
      <c r="AE26" s="4">
        <f>+VLOOKUP(AE$2,Laboral!$C$38:$CV$76,$C26,0)</f>
        <v>16.308975633739145</v>
      </c>
      <c r="AF26" s="4">
        <f>+VLOOKUP(AF$2,Laboral!$C$38:$CV$76,$C26,0)</f>
        <v>39.375628555482677</v>
      </c>
      <c r="AG26" s="4">
        <f>+VLOOKUP(AG$2,Laboral!$C$38:$CV$76,$C26,0)</f>
        <v>7.1805590422778636</v>
      </c>
      <c r="AH26" s="4">
        <f>+VLOOKUP(AH$2,Laboral!$C$38:$CV$76,$C26,0)</f>
        <v>8.4201087650651907</v>
      </c>
      <c r="AI26" s="4">
        <v>14.727222574338301</v>
      </c>
      <c r="AJ26" s="4">
        <f>+VLOOKUP(AJ$2,Laboral!$C$38:$CV$76,$C26,0)</f>
        <v>12.010427645017167</v>
      </c>
      <c r="AK26" s="4">
        <v>20.837809612348899</v>
      </c>
      <c r="AL26" s="4">
        <v>11.474022244986401</v>
      </c>
      <c r="AM26" s="4">
        <f>+VLOOKUP(AM$2,Laboral!$C$38:$CV$76,$C26,0)</f>
        <v>10.392082014922517</v>
      </c>
      <c r="AN26" s="4">
        <v>14.5891039778987</v>
      </c>
      <c r="AO26" s="4">
        <v>12.011973776658101</v>
      </c>
      <c r="AP26" s="4">
        <v>27.170517863566701</v>
      </c>
      <c r="AQ26" s="4">
        <f>+VLOOKUP(AQ$2,Laboral!$C$38:$CV$76,$C26,0)</f>
        <v>23.627449619688672</v>
      </c>
      <c r="AR26" s="4">
        <f>+VLOOKUP(AR$2,Laboral!$C$38:$CV$76,$C26,0)</f>
        <v>27.738660129654168</v>
      </c>
      <c r="AS26" s="4">
        <v>12.012066508282</v>
      </c>
      <c r="AT26" s="4">
        <v>10.429762190702</v>
      </c>
      <c r="AU26" s="4">
        <f>+VLOOKUP(AU$2,Laboral!$C$38:$CV$76,$C26,0)</f>
        <v>21.555630111949004</v>
      </c>
      <c r="AV26" s="4">
        <f>+VLOOKUP(AV$2,Laboral!$C$38:$CV$76,$C26,0)</f>
        <v>17.835078841780092</v>
      </c>
      <c r="AW26" s="4">
        <v>11.972808420933999</v>
      </c>
      <c r="AX26" s="4">
        <v>10.771775019554401</v>
      </c>
      <c r="AY26" s="4">
        <f>+VLOOKUP(AY$2,Laboral!$C$38:$CV$76,$C26,0)</f>
        <v>10.662607025104517</v>
      </c>
      <c r="AZ26" s="4">
        <f>+VLOOKUP(AZ$2,Laboral!$C$38:$CV$76,$C26,0)</f>
        <v>10.360300591261637</v>
      </c>
    </row>
    <row r="27" spans="3:52" ht="16.5" x14ac:dyDescent="0.3">
      <c r="C27">
        <v>26</v>
      </c>
      <c r="D27" s="3">
        <v>41639</v>
      </c>
      <c r="E27" s="4">
        <f>+VLOOKUP(E$2,Laboral!$C$5:$CV$15,costo_laboral!$C27,FALSE)</f>
        <v>1.8303129001167311</v>
      </c>
      <c r="F27" s="4">
        <v>3.5940808824886301</v>
      </c>
      <c r="G27" s="4">
        <v>5.7824581688935002</v>
      </c>
      <c r="H27" s="4">
        <f>+VLOOKUP(H$2,Laboral!$C$5:$CV$15,costo_laboral!$C27,FALSE)</f>
        <v>5.7763849045314792</v>
      </c>
      <c r="I27" s="4">
        <f>+VLOOKUP(I$2,Laboral!$C$5:$CV$15,costo_laboral!$C27,FALSE)</f>
        <v>0</v>
      </c>
      <c r="J27" s="4">
        <f>+VLOOKUP(J$2,Laboral!$C$5:$CV$15,costo_laboral!$C27,FALSE)</f>
        <v>10.256900808862184</v>
      </c>
      <c r="K27" s="4">
        <f>+VLOOKUP(K$2,Laboral!$C$5:$CV$15,costo_laboral!$C27,FALSE)</f>
        <v>5.3163475887035991</v>
      </c>
      <c r="L27" s="4">
        <f>+VLOOKUP(L$2,Laboral!$C$5:$CV$15,costo_laboral!$C27,FALSE)</f>
        <v>3.0518748859302955</v>
      </c>
      <c r="M27" s="4">
        <f>+VLOOKUP(M$2,Laboral!$C$5:$CV$15,costo_laboral!$C27,FALSE)</f>
        <v>4.4251069142332797</v>
      </c>
      <c r="N27" s="4">
        <f>+VLOOKUP(N$2,Laboral!$C$5:$CV$15,costo_laboral!$C27,FALSE)</f>
        <v>3.6664142685462489</v>
      </c>
      <c r="O27" s="4">
        <v>7.6793652326067896</v>
      </c>
      <c r="P27" s="4">
        <f>+VLOOKUP(P$2,Laboral!$C$38:$CV$76,$C27,0)</f>
        <v>24.272269951696192</v>
      </c>
      <c r="Q27" s="4">
        <v>8.8273902663710704</v>
      </c>
      <c r="R27" s="4">
        <f>+VLOOKUP(R$2,Laboral!$C$38:$CV$76,$C27,0)</f>
        <v>12.625155550297537</v>
      </c>
      <c r="S27" s="4">
        <f>+VLOOKUP(S$2,Laboral!$C$38:$CV$76,$C27,0)</f>
        <v>0</v>
      </c>
      <c r="T27" s="4">
        <f>+VLOOKUP(T$2,Laboral!$C$38:$CV$76,$C27,0)</f>
        <v>23.154387420239551</v>
      </c>
      <c r="U27" s="4">
        <f>+VLOOKUP(U$2,Laboral!$C$38:$CV$76,$C27,0)</f>
        <v>13.90888189848318</v>
      </c>
      <c r="V27" s="4">
        <f>+VLOOKUP(V$2,Laboral!$C$38:$CV$76,$C27,0)</f>
        <v>19.476165550078722</v>
      </c>
      <c r="W27" s="4">
        <f>+VLOOKUP(W$2,Laboral!$C$38:$CV$76,$C27,0)</f>
        <v>9.2774893189883514</v>
      </c>
      <c r="X27" s="4">
        <f>+VLOOKUP(X$2,Laboral!$C$38:$CV$76,$C27,0)</f>
        <v>5.7858288984227038</v>
      </c>
      <c r="Y27" s="4">
        <f>+VLOOKUP(Y$2,Laboral!$C$38:$CV$76,$C27,0)</f>
        <v>10.737926662006725</v>
      </c>
      <c r="Z27" s="4">
        <f>+VLOOKUP(Z$2,Laboral!$C$38:$CV$76,$C27,0)</f>
        <v>17.058971918190853</v>
      </c>
      <c r="AA27" s="4">
        <f>+VLOOKUP(AA$2,Laboral!$C$38:$CV$76,$C27,0)</f>
        <v>0</v>
      </c>
      <c r="AB27" s="4">
        <f>+VLOOKUP(AB$2,Laboral!$C$38:$CV$76,$C27,0)</f>
        <v>0</v>
      </c>
      <c r="AC27" s="4">
        <v>8.9669788126345296</v>
      </c>
      <c r="AD27" s="4">
        <f>+VLOOKUP(AD$2,Laboral!$C$38:$CV$76,$C27,0)</f>
        <v>11.891103138909145</v>
      </c>
      <c r="AE27" s="4">
        <f>+VLOOKUP(AE$2,Laboral!$C$38:$CV$76,$C27,0)</f>
        <v>16.488580417492841</v>
      </c>
      <c r="AF27" s="4">
        <f>+VLOOKUP(AF$2,Laboral!$C$38:$CV$76,$C27,0)</f>
        <v>36.975426818436958</v>
      </c>
      <c r="AG27" s="4">
        <f>+VLOOKUP(AG$2,Laboral!$C$38:$CV$76,$C27,0)</f>
        <v>7.2995401943632006</v>
      </c>
      <c r="AH27" s="4">
        <f>+VLOOKUP(AH$2,Laboral!$C$38:$CV$76,$C27,0)</f>
        <v>8.4979552421692937</v>
      </c>
      <c r="AI27" s="4">
        <v>14.194589323836899</v>
      </c>
      <c r="AJ27" s="4">
        <f>+VLOOKUP(AJ$2,Laboral!$C$38:$CV$76,$C27,0)</f>
        <v>12.180822076866866</v>
      </c>
      <c r="AK27" s="4">
        <v>20.5508713178547</v>
      </c>
      <c r="AL27" s="4">
        <v>12.3325323372152</v>
      </c>
      <c r="AM27" s="4">
        <f>+VLOOKUP(AM$2,Laboral!$C$38:$CV$76,$C27,0)</f>
        <v>10.642924566347691</v>
      </c>
      <c r="AN27" s="4">
        <v>14.2219731148063</v>
      </c>
      <c r="AO27" s="4">
        <v>12.189943296326</v>
      </c>
      <c r="AP27" s="4">
        <v>27.2028888873648</v>
      </c>
      <c r="AQ27" s="4">
        <f>+VLOOKUP(AQ$2,Laboral!$C$38:$CV$76,$C27,0)</f>
        <v>23.632291556821286</v>
      </c>
      <c r="AR27" s="4">
        <f>+VLOOKUP(AR$2,Laboral!$C$38:$CV$76,$C27,0)</f>
        <v>18.180087053715081</v>
      </c>
      <c r="AS27" s="4">
        <v>11.962336352641501</v>
      </c>
      <c r="AT27" s="4">
        <v>10.547183297458099</v>
      </c>
      <c r="AU27" s="4">
        <f>+VLOOKUP(AU$2,Laboral!$C$38:$CV$76,$C27,0)</f>
        <v>22.503798137212172</v>
      </c>
      <c r="AV27" s="4">
        <f>+VLOOKUP(AV$2,Laboral!$C$38:$CV$76,$C27,0)</f>
        <v>18.349096526415138</v>
      </c>
      <c r="AW27" s="4">
        <v>11.7707721426659</v>
      </c>
      <c r="AX27" s="4">
        <v>10.824646426599999</v>
      </c>
      <c r="AY27" s="4">
        <f>+VLOOKUP(AY$2,Laboral!$C$38:$CV$76,$C27,0)</f>
        <v>10.445547444351128</v>
      </c>
      <c r="AZ27" s="4">
        <f>+VLOOKUP(AZ$2,Laboral!$C$38:$CV$76,$C27,0)</f>
        <v>10.499955922744336</v>
      </c>
    </row>
    <row r="28" spans="3:52" ht="16.5" x14ac:dyDescent="0.3">
      <c r="C28">
        <v>27</v>
      </c>
      <c r="D28" s="3">
        <v>41670</v>
      </c>
      <c r="E28" s="4">
        <f>+VLOOKUP(E$2,Laboral!$C$5:$CV$15,costo_laboral!$C28,FALSE)</f>
        <v>1.8904082213896369</v>
      </c>
      <c r="F28" s="4">
        <v>3.5709554574940201</v>
      </c>
      <c r="G28" s="4">
        <v>5.7802796412349604</v>
      </c>
      <c r="H28" s="4">
        <f>+VLOOKUP(H$2,Laboral!$C$5:$CV$15,costo_laboral!$C28,FALSE)</f>
        <v>5.6572905271781142</v>
      </c>
      <c r="I28" s="4">
        <f>+VLOOKUP(I$2,Laboral!$C$5:$CV$15,costo_laboral!$C28,FALSE)</f>
        <v>0</v>
      </c>
      <c r="J28" s="4">
        <f>+VLOOKUP(J$2,Laboral!$C$5:$CV$15,costo_laboral!$C28,FALSE)</f>
        <v>10.197921910887557</v>
      </c>
      <c r="K28" s="4">
        <f>+VLOOKUP(K$2,Laboral!$C$5:$CV$15,costo_laboral!$C28,FALSE)</f>
        <v>5.3120898898374289</v>
      </c>
      <c r="L28" s="4">
        <f>+VLOOKUP(L$2,Laboral!$C$5:$CV$15,costo_laboral!$C28,FALSE)</f>
        <v>3.0778694082504732</v>
      </c>
      <c r="M28" s="4">
        <f>+VLOOKUP(M$2,Laboral!$C$5:$CV$15,costo_laboral!$C28,FALSE)</f>
        <v>4.3489165787285478</v>
      </c>
      <c r="N28" s="4">
        <f>+VLOOKUP(N$2,Laboral!$C$5:$CV$15,costo_laboral!$C28,FALSE)</f>
        <v>3.6055489485437344</v>
      </c>
      <c r="O28" s="4">
        <v>7.6115842964106504</v>
      </c>
      <c r="P28" s="4">
        <f>+VLOOKUP(P$2,Laboral!$C$38:$CV$76,$C28,0)</f>
        <v>24.007706634451548</v>
      </c>
      <c r="Q28" s="4">
        <v>8.8368765917702703</v>
      </c>
      <c r="R28" s="4">
        <f>+VLOOKUP(R$2,Laboral!$C$38:$CV$76,$C28,0)</f>
        <v>13.350724506473522</v>
      </c>
      <c r="S28" s="4">
        <f>+VLOOKUP(S$2,Laboral!$C$38:$CV$76,$C28,0)</f>
        <v>0</v>
      </c>
      <c r="T28" s="4">
        <f>+VLOOKUP(T$2,Laboral!$C$38:$CV$76,$C28,0)</f>
        <v>23.991456270050083</v>
      </c>
      <c r="U28" s="4">
        <f>+VLOOKUP(U$2,Laboral!$C$38:$CV$76,$C28,0)</f>
        <v>14.257393033465817</v>
      </c>
      <c r="V28" s="4">
        <f>+VLOOKUP(V$2,Laboral!$C$38:$CV$76,$C28,0)</f>
        <v>18.824844685309674</v>
      </c>
      <c r="W28" s="4">
        <f>+VLOOKUP(W$2,Laboral!$C$38:$CV$76,$C28,0)</f>
        <v>9.3184720178462896</v>
      </c>
      <c r="X28" s="4">
        <f>+VLOOKUP(X$2,Laboral!$C$38:$CV$76,$C28,0)</f>
        <v>5.7435247775143887</v>
      </c>
      <c r="Y28" s="4">
        <f>+VLOOKUP(Y$2,Laboral!$C$38:$CV$76,$C28,0)</f>
        <v>10.729689675602099</v>
      </c>
      <c r="Z28" s="4">
        <f>+VLOOKUP(Z$2,Laboral!$C$38:$CV$76,$C28,0)</f>
        <v>17.254137877106988</v>
      </c>
      <c r="AA28" s="4">
        <f>+VLOOKUP(AA$2,Laboral!$C$38:$CV$76,$C28,0)</f>
        <v>0</v>
      </c>
      <c r="AB28" s="4">
        <f>+VLOOKUP(AB$2,Laboral!$C$38:$CV$76,$C28,0)</f>
        <v>0</v>
      </c>
      <c r="AC28" s="4">
        <v>9.0474858390530404</v>
      </c>
      <c r="AD28" s="4">
        <f>+VLOOKUP(AD$2,Laboral!$C$38:$CV$76,$C28,0)</f>
        <v>12.152756695768975</v>
      </c>
      <c r="AE28" s="4">
        <f>+VLOOKUP(AE$2,Laboral!$C$38:$CV$76,$C28,0)</f>
        <v>17.07993681529468</v>
      </c>
      <c r="AF28" s="4">
        <f>+VLOOKUP(AF$2,Laboral!$C$38:$CV$76,$C28,0)</f>
        <v>37.797384325378871</v>
      </c>
      <c r="AG28" s="4">
        <f>+VLOOKUP(AG$2,Laboral!$C$38:$CV$76,$C28,0)</f>
        <v>7.4510538574382394</v>
      </c>
      <c r="AH28" s="4">
        <f>+VLOOKUP(AH$2,Laboral!$C$38:$CV$76,$C28,0)</f>
        <v>8.5843008912677377</v>
      </c>
      <c r="AI28" s="4">
        <v>13.9585715559238</v>
      </c>
      <c r="AJ28" s="4">
        <f>+VLOOKUP(AJ$2,Laboral!$C$38:$CV$76,$C28,0)</f>
        <v>12.365029419917052</v>
      </c>
      <c r="AK28" s="4">
        <v>19.747773161821499</v>
      </c>
      <c r="AL28" s="4">
        <v>11.882040317613299</v>
      </c>
      <c r="AM28" s="4">
        <f>+VLOOKUP(AM$2,Laboral!$C$38:$CV$76,$C28,0)</f>
        <v>10.647285698489148</v>
      </c>
      <c r="AN28" s="4">
        <v>14.208312225255099</v>
      </c>
      <c r="AO28" s="4">
        <v>12.4162997426704</v>
      </c>
      <c r="AP28" s="4">
        <v>26.490368439561699</v>
      </c>
      <c r="AQ28" s="4">
        <f>+VLOOKUP(AQ$2,Laboral!$C$38:$CV$76,$C28,0)</f>
        <v>23.741965957610304</v>
      </c>
      <c r="AR28" s="4">
        <f>+VLOOKUP(AR$2,Laboral!$C$38:$CV$76,$C28,0)</f>
        <v>18.945774064700231</v>
      </c>
      <c r="AS28" s="4">
        <v>12.173730328200101</v>
      </c>
      <c r="AT28" s="4">
        <v>10.6473089723579</v>
      </c>
      <c r="AU28" s="4">
        <f>+VLOOKUP(AU$2,Laboral!$C$38:$CV$76,$C28,0)</f>
        <v>22.381810757560341</v>
      </c>
      <c r="AV28" s="4">
        <f>+VLOOKUP(AV$2,Laboral!$C$38:$CV$76,$C28,0)</f>
        <v>18.540176494799297</v>
      </c>
      <c r="AW28" s="4">
        <v>11.775460138606199</v>
      </c>
      <c r="AX28" s="4">
        <v>11.006222038445999</v>
      </c>
      <c r="AY28" s="4">
        <f>+VLOOKUP(AY$2,Laboral!$C$38:$CV$76,$C28,0)</f>
        <v>10.619582581934038</v>
      </c>
      <c r="AZ28" s="4">
        <f>+VLOOKUP(AZ$2,Laboral!$C$38:$CV$76,$C28,0)</f>
        <v>10.549129571490983</v>
      </c>
    </row>
    <row r="29" spans="3:52" ht="16.5" x14ac:dyDescent="0.3">
      <c r="C29">
        <v>28</v>
      </c>
      <c r="D29" s="3">
        <v>41698</v>
      </c>
      <c r="E29" s="4">
        <f>+VLOOKUP(E$2,Laboral!$C$5:$CV$15,costo_laboral!$C29,FALSE)</f>
        <v>1.8952951941285852</v>
      </c>
      <c r="F29" s="4">
        <v>3.5749671279690198</v>
      </c>
      <c r="G29" s="4">
        <v>5.7221269978791103</v>
      </c>
      <c r="H29" s="4">
        <f>+VLOOKUP(H$2,Laboral!$C$5:$CV$15,costo_laboral!$C29,FALSE)</f>
        <v>5.578697923938523</v>
      </c>
      <c r="I29" s="4">
        <f>+VLOOKUP(I$2,Laboral!$C$5:$CV$15,costo_laboral!$C29,FALSE)</f>
        <v>0</v>
      </c>
      <c r="J29" s="4">
        <f>+VLOOKUP(J$2,Laboral!$C$5:$CV$15,costo_laboral!$C29,FALSE)</f>
        <v>9.842271658990029</v>
      </c>
      <c r="K29" s="4">
        <f>+VLOOKUP(K$2,Laboral!$C$5:$CV$15,costo_laboral!$C29,FALSE)</f>
        <v>5.3621993080093908</v>
      </c>
      <c r="L29" s="4">
        <f>+VLOOKUP(L$2,Laboral!$C$5:$CV$15,costo_laboral!$C29,FALSE)</f>
        <v>3.0790123078488874</v>
      </c>
      <c r="M29" s="4">
        <f>+VLOOKUP(M$2,Laboral!$C$5:$CV$15,costo_laboral!$C29,FALSE)</f>
        <v>4.3250243947238181</v>
      </c>
      <c r="N29" s="4">
        <f>+VLOOKUP(N$2,Laboral!$C$5:$CV$15,costo_laboral!$C29,FALSE)</f>
        <v>3.6232722899620864</v>
      </c>
      <c r="O29" s="4">
        <v>7.6942675052078604</v>
      </c>
      <c r="P29" s="4">
        <f>+VLOOKUP(P$2,Laboral!$C$38:$CV$76,$C29,0)</f>
        <v>23.987223754212106</v>
      </c>
      <c r="Q29" s="4">
        <v>8.7967583297504</v>
      </c>
      <c r="R29" s="4">
        <f>+VLOOKUP(R$2,Laboral!$C$38:$CV$76,$C29,0)</f>
        <v>14.268132316733439</v>
      </c>
      <c r="S29" s="4">
        <f>+VLOOKUP(S$2,Laboral!$C$38:$CV$76,$C29,0)</f>
        <v>0</v>
      </c>
      <c r="T29" s="4">
        <f>+VLOOKUP(T$2,Laboral!$C$38:$CV$76,$C29,0)</f>
        <v>24.165391362020088</v>
      </c>
      <c r="U29" s="4">
        <f>+VLOOKUP(U$2,Laboral!$C$38:$CV$76,$C29,0)</f>
        <v>14.306229905227433</v>
      </c>
      <c r="V29" s="4">
        <f>+VLOOKUP(V$2,Laboral!$C$38:$CV$76,$C29,0)</f>
        <v>18.87769125997831</v>
      </c>
      <c r="W29" s="4">
        <f>+VLOOKUP(W$2,Laboral!$C$38:$CV$76,$C29,0)</f>
        <v>9.4371277227930186</v>
      </c>
      <c r="X29" s="4">
        <f>+VLOOKUP(X$2,Laboral!$C$38:$CV$76,$C29,0)</f>
        <v>5.7247143060903616</v>
      </c>
      <c r="Y29" s="4">
        <f>+VLOOKUP(Y$2,Laboral!$C$38:$CV$76,$C29,0)</f>
        <v>10.658207548677682</v>
      </c>
      <c r="Z29" s="4">
        <f>+VLOOKUP(Z$2,Laboral!$C$38:$CV$76,$C29,0)</f>
        <v>17.422008712355115</v>
      </c>
      <c r="AA29" s="4">
        <f>+VLOOKUP(AA$2,Laboral!$C$38:$CV$76,$C29,0)</f>
        <v>0</v>
      </c>
      <c r="AB29" s="4">
        <f>+VLOOKUP(AB$2,Laboral!$C$38:$CV$76,$C29,0)</f>
        <v>0</v>
      </c>
      <c r="AC29" s="4">
        <v>9.1200918686519898</v>
      </c>
      <c r="AD29" s="4">
        <f>+VLOOKUP(AD$2,Laboral!$C$38:$CV$76,$C29,0)</f>
        <v>12.291374666212446</v>
      </c>
      <c r="AE29" s="4">
        <f>+VLOOKUP(AE$2,Laboral!$C$38:$CV$76,$C29,0)</f>
        <v>17.774323727173815</v>
      </c>
      <c r="AF29" s="4">
        <f>+VLOOKUP(AF$2,Laboral!$C$38:$CV$76,$C29,0)</f>
        <v>39.720203540323915</v>
      </c>
      <c r="AG29" s="4">
        <f>+VLOOKUP(AG$2,Laboral!$C$38:$CV$76,$C29,0)</f>
        <v>7.4849394709219617</v>
      </c>
      <c r="AH29" s="4">
        <f>+VLOOKUP(AH$2,Laboral!$C$38:$CV$76,$C29,0)</f>
        <v>8.4861716017555526</v>
      </c>
      <c r="AI29" s="4">
        <v>13.746747850603199</v>
      </c>
      <c r="AJ29" s="4">
        <f>+VLOOKUP(AJ$2,Laboral!$C$38:$CV$76,$C29,0)</f>
        <v>12.311916924023301</v>
      </c>
      <c r="AK29" s="4">
        <v>19.4000706962556</v>
      </c>
      <c r="AL29" s="4">
        <v>12.2579560207359</v>
      </c>
      <c r="AM29" s="4">
        <f>+VLOOKUP(AM$2,Laboral!$C$38:$CV$76,$C29,0)</f>
        <v>10.546077587179511</v>
      </c>
      <c r="AN29" s="4">
        <v>14.1726910697615</v>
      </c>
      <c r="AO29" s="4">
        <v>12.598640094503301</v>
      </c>
      <c r="AP29" s="4">
        <v>26.630982826096002</v>
      </c>
      <c r="AQ29" s="4">
        <f>+VLOOKUP(AQ$2,Laboral!$C$38:$CV$76,$C29,0)</f>
        <v>24.121056724834641</v>
      </c>
      <c r="AR29" s="4">
        <f>+VLOOKUP(AR$2,Laboral!$C$38:$CV$76,$C29,0)</f>
        <v>18.478986156888084</v>
      </c>
      <c r="AS29" s="4">
        <v>12.4370407706897</v>
      </c>
      <c r="AT29" s="4">
        <v>10.551647599950799</v>
      </c>
      <c r="AU29" s="4">
        <f>+VLOOKUP(AU$2,Laboral!$C$38:$CV$76,$C29,0)</f>
        <v>21.765238572843081</v>
      </c>
      <c r="AV29" s="4">
        <f>+VLOOKUP(AV$2,Laboral!$C$38:$CV$76,$C29,0)</f>
        <v>18.584693863100206</v>
      </c>
      <c r="AW29" s="4">
        <v>11.765096873339401</v>
      </c>
      <c r="AX29" s="4">
        <v>11.0409526680033</v>
      </c>
      <c r="AY29" s="4">
        <f>+VLOOKUP(AY$2,Laboral!$C$38:$CV$76,$C29,0)</f>
        <v>10.50209358494693</v>
      </c>
      <c r="AZ29" s="4">
        <f>+VLOOKUP(AZ$2,Laboral!$C$38:$CV$76,$C29,0)</f>
        <v>10.610244232833008</v>
      </c>
    </row>
    <row r="30" spans="3:52" ht="16.5" x14ac:dyDescent="0.3">
      <c r="C30">
        <v>29</v>
      </c>
      <c r="D30" s="3">
        <v>41729</v>
      </c>
      <c r="E30" s="4">
        <f>+VLOOKUP(E$2,Laboral!$C$5:$CV$15,costo_laboral!$C30,FALSE)</f>
        <v>1.8513866231241169</v>
      </c>
      <c r="F30" s="4">
        <v>3.5725222909770999</v>
      </c>
      <c r="G30" s="4">
        <v>5.6571628711610202</v>
      </c>
      <c r="H30" s="4">
        <f>+VLOOKUP(H$2,Laboral!$C$5:$CV$15,costo_laboral!$C30,FALSE)</f>
        <v>5.3022222185591312</v>
      </c>
      <c r="I30" s="4">
        <f>+VLOOKUP(I$2,Laboral!$C$5:$CV$15,costo_laboral!$C30,FALSE)</f>
        <v>102.74499425053641</v>
      </c>
      <c r="J30" s="4">
        <f>+VLOOKUP(J$2,Laboral!$C$5:$CV$15,costo_laboral!$C30,FALSE)</f>
        <v>10.241129150234958</v>
      </c>
      <c r="K30" s="4">
        <f>+VLOOKUP(K$2,Laboral!$C$5:$CV$15,costo_laboral!$C30,FALSE)</f>
        <v>5.25448681277547</v>
      </c>
      <c r="L30" s="4">
        <f>+VLOOKUP(L$2,Laboral!$C$5:$CV$15,costo_laboral!$C30,FALSE)</f>
        <v>3.0453138363424932</v>
      </c>
      <c r="M30" s="4">
        <f>+VLOOKUP(M$2,Laboral!$C$5:$CV$15,costo_laboral!$C30,FALSE)</f>
        <v>4.3965961713742052</v>
      </c>
      <c r="N30" s="4">
        <f>+VLOOKUP(N$2,Laboral!$C$5:$CV$15,costo_laboral!$C30,FALSE)</f>
        <v>3.5106965629913098</v>
      </c>
      <c r="O30" s="4">
        <v>7.7515496172996796</v>
      </c>
      <c r="P30" s="4">
        <f>+VLOOKUP(P$2,Laboral!$C$38:$CV$76,$C30,0)</f>
        <v>23.861888079132644</v>
      </c>
      <c r="Q30" s="4">
        <v>8.8098937840319902</v>
      </c>
      <c r="R30" s="4">
        <f>+VLOOKUP(R$2,Laboral!$C$38:$CV$76,$C30,0)</f>
        <v>15.267786449149911</v>
      </c>
      <c r="S30" s="4">
        <f>+VLOOKUP(S$2,Laboral!$C$38:$CV$76,$C30,0)</f>
        <v>0</v>
      </c>
      <c r="T30" s="4">
        <f>+VLOOKUP(T$2,Laboral!$C$38:$CV$76,$C30,0)</f>
        <v>23.99398287355698</v>
      </c>
      <c r="U30" s="4">
        <f>+VLOOKUP(U$2,Laboral!$C$38:$CV$76,$C30,0)</f>
        <v>14.533735952791618</v>
      </c>
      <c r="V30" s="4">
        <f>+VLOOKUP(V$2,Laboral!$C$38:$CV$76,$C30,0)</f>
        <v>18.620452731825583</v>
      </c>
      <c r="W30" s="4">
        <f>+VLOOKUP(W$2,Laboral!$C$38:$CV$76,$C30,0)</f>
        <v>9.4152187210471574</v>
      </c>
      <c r="X30" s="4">
        <f>+VLOOKUP(X$2,Laboral!$C$38:$CV$76,$C30,0)</f>
        <v>5.775659477744945</v>
      </c>
      <c r="Y30" s="4">
        <f>+VLOOKUP(Y$2,Laboral!$C$38:$CV$76,$C30,0)</f>
        <v>10.662467076209072</v>
      </c>
      <c r="Z30" s="4">
        <f>+VLOOKUP(Z$2,Laboral!$C$38:$CV$76,$C30,0)</f>
        <v>17.604723151183403</v>
      </c>
      <c r="AA30" s="4">
        <f>+VLOOKUP(AA$2,Laboral!$C$38:$CV$76,$C30,0)</f>
        <v>0</v>
      </c>
      <c r="AB30" s="4">
        <f>+VLOOKUP(AB$2,Laboral!$C$38:$CV$76,$C30,0)</f>
        <v>0</v>
      </c>
      <c r="AC30" s="4">
        <v>9.2222300076151402</v>
      </c>
      <c r="AD30" s="4">
        <f>+VLOOKUP(AD$2,Laboral!$C$38:$CV$76,$C30,0)</f>
        <v>12.483723185349167</v>
      </c>
      <c r="AE30" s="4">
        <f>+VLOOKUP(AE$2,Laboral!$C$38:$CV$76,$C30,0)</f>
        <v>18.044745997080401</v>
      </c>
      <c r="AF30" s="4">
        <f>+VLOOKUP(AF$2,Laboral!$C$38:$CV$76,$C30,0)</f>
        <v>40.000584310768161</v>
      </c>
      <c r="AG30" s="4">
        <f>+VLOOKUP(AG$2,Laboral!$C$38:$CV$76,$C30,0)</f>
        <v>7.4954934869833458</v>
      </c>
      <c r="AH30" s="4">
        <f>+VLOOKUP(AH$2,Laboral!$C$38:$CV$76,$C30,0)</f>
        <v>8.5296914825558172</v>
      </c>
      <c r="AI30" s="4">
        <v>14.129962404173799</v>
      </c>
      <c r="AJ30" s="4">
        <f>+VLOOKUP(AJ$2,Laboral!$C$38:$CV$76,$C30,0)</f>
        <v>12.606711389317947</v>
      </c>
      <c r="AK30" s="4">
        <v>19.443579035631</v>
      </c>
      <c r="AL30" s="4">
        <v>12.2721558858675</v>
      </c>
      <c r="AM30" s="4">
        <f>+VLOOKUP(AM$2,Laboral!$C$38:$CV$76,$C30,0)</f>
        <v>10.614772257198474</v>
      </c>
      <c r="AN30" s="4">
        <v>14.1259415176908</v>
      </c>
      <c r="AO30" s="4">
        <v>12.6648757136483</v>
      </c>
      <c r="AP30" s="4">
        <v>21.820073821045099</v>
      </c>
      <c r="AQ30" s="4">
        <f>+VLOOKUP(AQ$2,Laboral!$C$38:$CV$76,$C30,0)</f>
        <v>24.17340530089519</v>
      </c>
      <c r="AR30" s="4">
        <f>+VLOOKUP(AR$2,Laboral!$C$38:$CV$76,$C30,0)</f>
        <v>18.332383247233654</v>
      </c>
      <c r="AS30" s="4">
        <v>12.7890477580734</v>
      </c>
      <c r="AT30" s="4">
        <v>10.6579239056201</v>
      </c>
      <c r="AU30" s="4">
        <f>+VLOOKUP(AU$2,Laboral!$C$38:$CV$76,$C30,0)</f>
        <v>21.040829485255923</v>
      </c>
      <c r="AV30" s="4">
        <f>+VLOOKUP(AV$2,Laboral!$C$38:$CV$76,$C30,0)</f>
        <v>18.857211172371127</v>
      </c>
      <c r="AW30" s="4">
        <v>11.749918357918199</v>
      </c>
      <c r="AX30" s="4">
        <v>11.027281355973299</v>
      </c>
      <c r="AY30" s="4">
        <f>+VLOOKUP(AY$2,Laboral!$C$38:$CV$76,$C30,0)</f>
        <v>10.340978130841783</v>
      </c>
      <c r="AZ30" s="4">
        <f>+VLOOKUP(AZ$2,Laboral!$C$38:$CV$76,$C30,0)</f>
        <v>10.618120012261368</v>
      </c>
    </row>
    <row r="31" spans="3:52" ht="16.5" x14ac:dyDescent="0.3">
      <c r="C31">
        <v>30</v>
      </c>
      <c r="D31" s="3">
        <v>41759</v>
      </c>
      <c r="E31" s="4">
        <f>+VLOOKUP(E$2,Laboral!$C$5:$CV$15,costo_laboral!$C31,FALSE)</f>
        <v>1.8605336390964839</v>
      </c>
      <c r="F31" s="4">
        <v>3.58228669829994</v>
      </c>
      <c r="G31" s="4">
        <v>5.5896800022036501</v>
      </c>
      <c r="H31" s="4">
        <f>+VLOOKUP(H$2,Laboral!$C$5:$CV$15,costo_laboral!$C31,FALSE)</f>
        <v>5.153263506168158</v>
      </c>
      <c r="I31" s="4">
        <f>+VLOOKUP(I$2,Laboral!$C$5:$CV$15,costo_laboral!$C31,FALSE)</f>
        <v>23.735658715942584</v>
      </c>
      <c r="J31" s="4">
        <f>+VLOOKUP(J$2,Laboral!$C$5:$CV$15,costo_laboral!$C31,FALSE)</f>
        <v>10.14848260368068</v>
      </c>
      <c r="K31" s="4">
        <f>+VLOOKUP(K$2,Laboral!$C$5:$CV$15,costo_laboral!$C31,FALSE)</f>
        <v>5.1932365644996539</v>
      </c>
      <c r="L31" s="4">
        <f>+VLOOKUP(L$2,Laboral!$C$5:$CV$15,costo_laboral!$C31,FALSE)</f>
        <v>3.0512617880839934</v>
      </c>
      <c r="M31" s="4">
        <f>+VLOOKUP(M$2,Laboral!$C$5:$CV$15,costo_laboral!$C31,FALSE)</f>
        <v>4.3142673771641844</v>
      </c>
      <c r="N31" s="4">
        <f>+VLOOKUP(N$2,Laboral!$C$5:$CV$15,costo_laboral!$C31,FALSE)</f>
        <v>3.4786144160965695</v>
      </c>
      <c r="O31" s="4">
        <v>7.7638813364196499</v>
      </c>
      <c r="P31" s="4">
        <f>+VLOOKUP(P$2,Laboral!$C$38:$CV$76,$C31,0)</f>
        <v>24.106674997455038</v>
      </c>
      <c r="Q31" s="4">
        <v>8.8516348620570895</v>
      </c>
      <c r="R31" s="4">
        <f>+VLOOKUP(R$2,Laboral!$C$38:$CV$76,$C31,0)</f>
        <v>16.215529976422122</v>
      </c>
      <c r="S31" s="4">
        <f>+VLOOKUP(S$2,Laboral!$C$38:$CV$76,$C31,0)</f>
        <v>0</v>
      </c>
      <c r="T31" s="4">
        <f>+VLOOKUP(T$2,Laboral!$C$38:$CV$76,$C31,0)</f>
        <v>23.282549997501754</v>
      </c>
      <c r="U31" s="4">
        <f>+VLOOKUP(U$2,Laboral!$C$38:$CV$76,$C31,0)</f>
        <v>14.791093486696067</v>
      </c>
      <c r="V31" s="4">
        <f>+VLOOKUP(V$2,Laboral!$C$38:$CV$76,$C31,0)</f>
        <v>19.02430274600788</v>
      </c>
      <c r="W31" s="4">
        <f>+VLOOKUP(W$2,Laboral!$C$38:$CV$76,$C31,0)</f>
        <v>9.4377812810393245</v>
      </c>
      <c r="X31" s="4">
        <f>+VLOOKUP(X$2,Laboral!$C$38:$CV$76,$C31,0)</f>
        <v>5.7547739285812902</v>
      </c>
      <c r="Y31" s="4">
        <f>+VLOOKUP(Y$2,Laboral!$C$38:$CV$76,$C31,0)</f>
        <v>10.58530590940283</v>
      </c>
      <c r="Z31" s="4">
        <f>+VLOOKUP(Z$2,Laboral!$C$38:$CV$76,$C31,0)</f>
        <v>17.622535326519756</v>
      </c>
      <c r="AA31" s="4">
        <f>+VLOOKUP(AA$2,Laboral!$C$38:$CV$76,$C31,0)</f>
        <v>0</v>
      </c>
      <c r="AB31" s="4">
        <f>+VLOOKUP(AB$2,Laboral!$C$38:$CV$76,$C31,0)</f>
        <v>0</v>
      </c>
      <c r="AC31" s="4">
        <v>9.3278313460966995</v>
      </c>
      <c r="AD31" s="4">
        <f>+VLOOKUP(AD$2,Laboral!$C$38:$CV$76,$C31,0)</f>
        <v>12.593831637310126</v>
      </c>
      <c r="AE31" s="4">
        <f>+VLOOKUP(AE$2,Laboral!$C$38:$CV$76,$C31,0)</f>
        <v>18.794327482324967</v>
      </c>
      <c r="AF31" s="4">
        <f>+VLOOKUP(AF$2,Laboral!$C$38:$CV$76,$C31,0)</f>
        <v>41.562721653960061</v>
      </c>
      <c r="AG31" s="4">
        <f>+VLOOKUP(AG$2,Laboral!$C$38:$CV$76,$C31,0)</f>
        <v>7.5870516464972866</v>
      </c>
      <c r="AH31" s="4">
        <f>+VLOOKUP(AH$2,Laboral!$C$38:$CV$76,$C31,0)</f>
        <v>8.5420701087103925</v>
      </c>
      <c r="AI31" s="4">
        <v>15.131187589397999</v>
      </c>
      <c r="AJ31" s="4">
        <f>+VLOOKUP(AJ$2,Laboral!$C$38:$CV$76,$C31,0)</f>
        <v>12.509301579341701</v>
      </c>
      <c r="AK31" s="4">
        <v>19.351435232876401</v>
      </c>
      <c r="AL31" s="4">
        <v>12.1735539130849</v>
      </c>
      <c r="AM31" s="4">
        <f>+VLOOKUP(AM$2,Laboral!$C$38:$CV$76,$C31,0)</f>
        <v>10.576722851946876</v>
      </c>
      <c r="AN31" s="4">
        <v>14.051204997725399</v>
      </c>
      <c r="AO31" s="4">
        <v>12.796637648629201</v>
      </c>
      <c r="AP31" s="4">
        <v>23.351518847973601</v>
      </c>
      <c r="AQ31" s="4">
        <f>+VLOOKUP(AQ$2,Laboral!$C$38:$CV$76,$C31,0)</f>
        <v>23.964282362966955</v>
      </c>
      <c r="AR31" s="4">
        <f>+VLOOKUP(AR$2,Laboral!$C$38:$CV$76,$C31,0)</f>
        <v>18.182642440817965</v>
      </c>
      <c r="AS31" s="4">
        <v>13.012439567143099</v>
      </c>
      <c r="AT31" s="4">
        <v>10.8182860755558</v>
      </c>
      <c r="AU31" s="4">
        <f>+VLOOKUP(AU$2,Laboral!$C$38:$CV$76,$C31,0)</f>
        <v>20.391306551439165</v>
      </c>
      <c r="AV31" s="4">
        <f>+VLOOKUP(AV$2,Laboral!$C$38:$CV$76,$C31,0)</f>
        <v>19.004304095325249</v>
      </c>
      <c r="AW31" s="4">
        <v>12.099414508932201</v>
      </c>
      <c r="AX31" s="4">
        <v>11.033238180268301</v>
      </c>
      <c r="AY31" s="4">
        <f>+VLOOKUP(AY$2,Laboral!$C$38:$CV$76,$C31,0)</f>
        <v>10.064559274595183</v>
      </c>
      <c r="AZ31" s="4">
        <f>+VLOOKUP(AZ$2,Laboral!$C$38:$CV$76,$C31,0)</f>
        <v>10.513794096726052</v>
      </c>
    </row>
    <row r="32" spans="3:52" ht="16.5" x14ac:dyDescent="0.3">
      <c r="C32">
        <v>31</v>
      </c>
      <c r="D32" s="3">
        <v>41790</v>
      </c>
      <c r="E32" s="4">
        <f>+VLOOKUP(E$2,Laboral!$C$5:$CV$15,costo_laboral!$C32,FALSE)</f>
        <v>1.8143298505793326</v>
      </c>
      <c r="F32" s="4">
        <v>3.5929321235149398</v>
      </c>
      <c r="G32" s="4">
        <v>5.6587239630816297</v>
      </c>
      <c r="H32" s="4">
        <f>+VLOOKUP(H$2,Laboral!$C$5:$CV$15,costo_laboral!$C32,FALSE)</f>
        <v>5.1004050770071823</v>
      </c>
      <c r="I32" s="4">
        <f>+VLOOKUP(I$2,Laboral!$C$5:$CV$15,costo_laboral!$C32,FALSE)</f>
        <v>36.98053881548676</v>
      </c>
      <c r="J32" s="4">
        <f>+VLOOKUP(J$2,Laboral!$C$5:$CV$15,costo_laboral!$C32,FALSE)</f>
        <v>10.532706725302386</v>
      </c>
      <c r="K32" s="4">
        <f>+VLOOKUP(K$2,Laboral!$C$5:$CV$15,costo_laboral!$C32,FALSE)</f>
        <v>5.2075113627031318</v>
      </c>
      <c r="L32" s="4">
        <f>+VLOOKUP(L$2,Laboral!$C$5:$CV$15,costo_laboral!$C32,FALSE)</f>
        <v>3.0388875647375002</v>
      </c>
      <c r="M32" s="4">
        <f>+VLOOKUP(M$2,Laboral!$C$5:$CV$15,costo_laboral!$C32,FALSE)</f>
        <v>4.3335530218252778</v>
      </c>
      <c r="N32" s="4">
        <f>+VLOOKUP(N$2,Laboral!$C$5:$CV$15,costo_laboral!$C32,FALSE)</f>
        <v>3.4945562942619803</v>
      </c>
      <c r="O32" s="4">
        <v>7.7137313149882702</v>
      </c>
      <c r="P32" s="4">
        <f>+VLOOKUP(P$2,Laboral!$C$38:$CV$76,$C32,0)</f>
        <v>24.249042637850135</v>
      </c>
      <c r="Q32" s="4">
        <v>8.8344759861833104</v>
      </c>
      <c r="R32" s="4">
        <f>+VLOOKUP(R$2,Laboral!$C$38:$CV$76,$C32,0)</f>
        <v>15.36383572325116</v>
      </c>
      <c r="S32" s="4">
        <f>+VLOOKUP(S$2,Laboral!$C$38:$CV$76,$C32,0)</f>
        <v>0</v>
      </c>
      <c r="T32" s="4">
        <f>+VLOOKUP(T$2,Laboral!$C$38:$CV$76,$C32,0)</f>
        <v>22.456387916395691</v>
      </c>
      <c r="U32" s="4">
        <f>+VLOOKUP(U$2,Laboral!$C$38:$CV$76,$C32,0)</f>
        <v>14.886615059844207</v>
      </c>
      <c r="V32" s="4">
        <f>+VLOOKUP(V$2,Laboral!$C$38:$CV$76,$C32,0)</f>
        <v>0</v>
      </c>
      <c r="W32" s="4">
        <f>+VLOOKUP(W$2,Laboral!$C$38:$CV$76,$C32,0)</f>
        <v>9.4348502300810981</v>
      </c>
      <c r="X32" s="4">
        <f>+VLOOKUP(X$2,Laboral!$C$38:$CV$76,$C32,0)</f>
        <v>5.8839163435284751</v>
      </c>
      <c r="Y32" s="4">
        <f>+VLOOKUP(Y$2,Laboral!$C$38:$CV$76,$C32,0)</f>
        <v>10.536783602486089</v>
      </c>
      <c r="Z32" s="4">
        <f>+VLOOKUP(Z$2,Laboral!$C$38:$CV$76,$C32,0)</f>
        <v>17.419886330145243</v>
      </c>
      <c r="AA32" s="4">
        <f>+VLOOKUP(AA$2,Laboral!$C$38:$CV$76,$C32,0)</f>
        <v>0</v>
      </c>
      <c r="AB32" s="4">
        <f>+VLOOKUP(AB$2,Laboral!$C$38:$CV$76,$C32,0)</f>
        <v>0</v>
      </c>
      <c r="AC32" s="4">
        <v>9.4476965972667202</v>
      </c>
      <c r="AD32" s="4">
        <f>+VLOOKUP(AD$2,Laboral!$C$38:$CV$76,$C32,0)</f>
        <v>13.059901149178538</v>
      </c>
      <c r="AE32" s="4">
        <f>+VLOOKUP(AE$2,Laboral!$C$38:$CV$76,$C32,0)</f>
        <v>18.829450676229772</v>
      </c>
      <c r="AF32" s="4">
        <f>+VLOOKUP(AF$2,Laboral!$C$38:$CV$76,$C32,0)</f>
        <v>41.220495130479087</v>
      </c>
      <c r="AG32" s="4">
        <f>+VLOOKUP(AG$2,Laboral!$C$38:$CV$76,$C32,0)</f>
        <v>7.6185280425439625</v>
      </c>
      <c r="AH32" s="4">
        <f>+VLOOKUP(AH$2,Laboral!$C$38:$CV$76,$C32,0)</f>
        <v>8.7196641380628748</v>
      </c>
      <c r="AI32" s="4">
        <v>15.5203466575639</v>
      </c>
      <c r="AJ32" s="4">
        <f>+VLOOKUP(AJ$2,Laboral!$C$38:$CV$76,$C32,0)</f>
        <v>12.669677783442927</v>
      </c>
      <c r="AK32" s="4">
        <v>19.535382705246501</v>
      </c>
      <c r="AL32" s="4">
        <v>12.1833755721426</v>
      </c>
      <c r="AM32" s="4">
        <f>+VLOOKUP(AM$2,Laboral!$C$38:$CV$76,$C32,0)</f>
        <v>10.855659573920059</v>
      </c>
      <c r="AN32" s="4">
        <v>13.9818464299155</v>
      </c>
      <c r="AO32" s="4">
        <v>12.9826032651148</v>
      </c>
      <c r="AP32" s="4">
        <v>25.510127055342501</v>
      </c>
      <c r="AQ32" s="4">
        <f>+VLOOKUP(AQ$2,Laboral!$C$38:$CV$76,$C32,0)</f>
        <v>24.948369268184099</v>
      </c>
      <c r="AR32" s="4">
        <f>+VLOOKUP(AR$2,Laboral!$C$38:$CV$76,$C32,0)</f>
        <v>18.231501665680085</v>
      </c>
      <c r="AS32" s="4">
        <v>12.7835491548717</v>
      </c>
      <c r="AT32" s="4">
        <v>10.9295529598751</v>
      </c>
      <c r="AU32" s="4">
        <f>+VLOOKUP(AU$2,Laboral!$C$38:$CV$76,$C32,0)</f>
        <v>20.259216595094074</v>
      </c>
      <c r="AV32" s="4">
        <f>+VLOOKUP(AV$2,Laboral!$C$38:$CV$76,$C32,0)</f>
        <v>19.08256541855387</v>
      </c>
      <c r="AW32" s="4">
        <v>12.2070864180503</v>
      </c>
      <c r="AX32" s="4">
        <v>11.02113118542</v>
      </c>
      <c r="AY32" s="4">
        <f>+VLOOKUP(AY$2,Laboral!$C$38:$CV$76,$C32,0)</f>
        <v>10.139042523688952</v>
      </c>
      <c r="AZ32" s="4">
        <f>+VLOOKUP(AZ$2,Laboral!$C$38:$CV$76,$C32,0)</f>
        <v>10.494693742607415</v>
      </c>
    </row>
    <row r="33" spans="3:52" ht="16.5" x14ac:dyDescent="0.3">
      <c r="C33">
        <v>32</v>
      </c>
      <c r="D33" s="3">
        <v>41820</v>
      </c>
      <c r="E33" s="4">
        <f>+VLOOKUP(E$2,Laboral!$C$5:$CV$15,costo_laboral!$C33,FALSE)</f>
        <v>1.8002736392891707</v>
      </c>
      <c r="F33" s="4">
        <v>3.57044610754083</v>
      </c>
      <c r="G33" s="4">
        <v>5.5869893010614504</v>
      </c>
      <c r="H33" s="4">
        <f>+VLOOKUP(H$2,Laboral!$C$5:$CV$15,costo_laboral!$C33,FALSE)</f>
        <v>5.0272758349631577</v>
      </c>
      <c r="I33" s="4">
        <f>+VLOOKUP(I$2,Laboral!$C$5:$CV$15,costo_laboral!$C33,FALSE)</f>
        <v>36.753415363990769</v>
      </c>
      <c r="J33" s="4">
        <f>+VLOOKUP(J$2,Laboral!$C$5:$CV$15,costo_laboral!$C33,FALSE)</f>
        <v>10.010371753007332</v>
      </c>
      <c r="K33" s="4">
        <f>+VLOOKUP(K$2,Laboral!$C$5:$CV$15,costo_laboral!$C33,FALSE)</f>
        <v>5.1129838549340532</v>
      </c>
      <c r="L33" s="4">
        <f>+VLOOKUP(L$2,Laboral!$C$5:$CV$15,costo_laboral!$C33,FALSE)</f>
        <v>2.9925842295852516</v>
      </c>
      <c r="M33" s="4">
        <f>+VLOOKUP(M$2,Laboral!$C$5:$CV$15,costo_laboral!$C33,FALSE)</f>
        <v>4.2324833890074967</v>
      </c>
      <c r="N33" s="4">
        <f>+VLOOKUP(N$2,Laboral!$C$5:$CV$15,costo_laboral!$C33,FALSE)</f>
        <v>3.5135062503155803</v>
      </c>
      <c r="O33" s="4">
        <v>7.67405757388177</v>
      </c>
      <c r="P33" s="4">
        <f>+VLOOKUP(P$2,Laboral!$C$38:$CV$76,$C33,0)</f>
        <v>24.518443774032509</v>
      </c>
      <c r="Q33" s="4">
        <v>8.8251932032403797</v>
      </c>
      <c r="R33" s="4">
        <f>+VLOOKUP(R$2,Laboral!$C$38:$CV$76,$C33,0)</f>
        <v>15.539861894001387</v>
      </c>
      <c r="S33" s="4">
        <f>+VLOOKUP(S$2,Laboral!$C$38:$CV$76,$C33,0)</f>
        <v>0</v>
      </c>
      <c r="T33" s="4">
        <f>+VLOOKUP(T$2,Laboral!$C$38:$CV$76,$C33,0)</f>
        <v>22.094340195190615</v>
      </c>
      <c r="U33" s="4">
        <f>+VLOOKUP(U$2,Laboral!$C$38:$CV$76,$C33,0)</f>
        <v>14.881500594912159</v>
      </c>
      <c r="V33" s="4">
        <f>+VLOOKUP(V$2,Laboral!$C$38:$CV$76,$C33,0)</f>
        <v>0</v>
      </c>
      <c r="W33" s="4">
        <f>+VLOOKUP(W$2,Laboral!$C$38:$CV$76,$C33,0)</f>
        <v>9.446047735788218</v>
      </c>
      <c r="X33" s="4">
        <f>+VLOOKUP(X$2,Laboral!$C$38:$CV$76,$C33,0)</f>
        <v>6.218138866832863</v>
      </c>
      <c r="Y33" s="4">
        <f>+VLOOKUP(Y$2,Laboral!$C$38:$CV$76,$C33,0)</f>
        <v>10.588575591119746</v>
      </c>
      <c r="Z33" s="4">
        <f>+VLOOKUP(Z$2,Laboral!$C$38:$CV$76,$C33,0)</f>
        <v>17.616462917045382</v>
      </c>
      <c r="AA33" s="4">
        <f>+VLOOKUP(AA$2,Laboral!$C$38:$CV$76,$C33,0)</f>
        <v>0</v>
      </c>
      <c r="AB33" s="4">
        <f>+VLOOKUP(AB$2,Laboral!$C$38:$CV$76,$C33,0)</f>
        <v>0</v>
      </c>
      <c r="AC33" s="4">
        <v>9.6520016281223704</v>
      </c>
      <c r="AD33" s="4">
        <f>+VLOOKUP(AD$2,Laboral!$C$38:$CV$76,$C33,0)</f>
        <v>13.347479361895619</v>
      </c>
      <c r="AE33" s="4">
        <f>+VLOOKUP(AE$2,Laboral!$C$38:$CV$76,$C33,0)</f>
        <v>19.025597606314339</v>
      </c>
      <c r="AF33" s="4">
        <f>+VLOOKUP(AF$2,Laboral!$C$38:$CV$76,$C33,0)</f>
        <v>39.386218634972678</v>
      </c>
      <c r="AG33" s="4">
        <f>+VLOOKUP(AG$2,Laboral!$C$38:$CV$76,$C33,0)</f>
        <v>7.5772384131208792</v>
      </c>
      <c r="AH33" s="4">
        <f>+VLOOKUP(AH$2,Laboral!$C$38:$CV$76,$C33,0)</f>
        <v>8.8709723148781254</v>
      </c>
      <c r="AI33" s="4">
        <v>15.845468925103001</v>
      </c>
      <c r="AJ33" s="4">
        <f>+VLOOKUP(AJ$2,Laboral!$C$38:$CV$76,$C33,0)</f>
        <v>12.925744631077674</v>
      </c>
      <c r="AK33" s="4">
        <v>19.892850357393598</v>
      </c>
      <c r="AL33" s="4">
        <v>12.203168947429299</v>
      </c>
      <c r="AM33" s="4">
        <f>+VLOOKUP(AM$2,Laboral!$C$38:$CV$76,$C33,0)</f>
        <v>10.809519129058117</v>
      </c>
      <c r="AN33" s="4">
        <v>13.970468136678701</v>
      </c>
      <c r="AO33" s="4">
        <v>13.136251693778799</v>
      </c>
      <c r="AP33" s="4">
        <v>23.596195818092198</v>
      </c>
      <c r="AQ33" s="4">
        <f>+VLOOKUP(AQ$2,Laboral!$C$38:$CV$76,$C33,0)</f>
        <v>25.865645518395848</v>
      </c>
      <c r="AR33" s="4">
        <f>+VLOOKUP(AR$2,Laboral!$C$38:$CV$76,$C33,0)</f>
        <v>18.232793177767263</v>
      </c>
      <c r="AS33" s="4">
        <v>13.2748876525255</v>
      </c>
      <c r="AT33" s="4">
        <v>11.0481298603324</v>
      </c>
      <c r="AU33" s="4">
        <f>+VLOOKUP(AU$2,Laboral!$C$38:$CV$76,$C33,0)</f>
        <v>20.254151248041413</v>
      </c>
      <c r="AV33" s="4">
        <f>+VLOOKUP(AV$2,Laboral!$C$38:$CV$76,$C33,0)</f>
        <v>19.350387869534771</v>
      </c>
      <c r="AW33" s="4">
        <v>12.634334352019501</v>
      </c>
      <c r="AX33" s="4">
        <v>11.0484833183907</v>
      </c>
      <c r="AY33" s="4">
        <f>+VLOOKUP(AY$2,Laboral!$C$38:$CV$76,$C33,0)</f>
        <v>9.7436551140592069</v>
      </c>
      <c r="AZ33" s="4">
        <f>+VLOOKUP(AZ$2,Laboral!$C$38:$CV$76,$C33,0)</f>
        <v>10.452487558183147</v>
      </c>
    </row>
    <row r="34" spans="3:52" ht="16.5" x14ac:dyDescent="0.3">
      <c r="C34">
        <v>33</v>
      </c>
      <c r="D34" s="3">
        <v>41851</v>
      </c>
      <c r="E34" s="4">
        <f>+VLOOKUP(E$2,Laboral!$C$5:$CV$15,costo_laboral!$C34,FALSE)</f>
        <v>1.7480998589380694</v>
      </c>
      <c r="F34" s="4">
        <v>3.5965456838413998</v>
      </c>
      <c r="G34" s="4">
        <v>5.5655079859810197</v>
      </c>
      <c r="H34" s="4">
        <f>+VLOOKUP(H$2,Laboral!$C$5:$CV$15,costo_laboral!$C34,FALSE)</f>
        <v>4.9300989748267607</v>
      </c>
      <c r="I34" s="4">
        <f>+VLOOKUP(I$2,Laboral!$C$5:$CV$15,costo_laboral!$C34,FALSE)</f>
        <v>41.437378472506317</v>
      </c>
      <c r="J34" s="4">
        <f>+VLOOKUP(J$2,Laboral!$C$5:$CV$15,costo_laboral!$C34,FALSE)</f>
        <v>10.016650318544567</v>
      </c>
      <c r="K34" s="4">
        <f>+VLOOKUP(K$2,Laboral!$C$5:$CV$15,costo_laboral!$C34,FALSE)</f>
        <v>5.1304449876266141</v>
      </c>
      <c r="L34" s="4">
        <f>+VLOOKUP(L$2,Laboral!$C$5:$CV$15,costo_laboral!$C34,FALSE)</f>
        <v>3.0161089825068093</v>
      </c>
      <c r="M34" s="4">
        <f>+VLOOKUP(M$2,Laboral!$C$5:$CV$15,costo_laboral!$C34,FALSE)</f>
        <v>4.2001628028934022</v>
      </c>
      <c r="N34" s="4">
        <f>+VLOOKUP(N$2,Laboral!$C$5:$CV$15,costo_laboral!$C34,FALSE)</f>
        <v>3.4604035089562899</v>
      </c>
      <c r="O34" s="4">
        <v>7.7780699408035101</v>
      </c>
      <c r="P34" s="4">
        <f>+VLOOKUP(P$2,Laboral!$C$38:$CV$76,$C34,0)</f>
        <v>24.231408502287728</v>
      </c>
      <c r="Q34" s="4">
        <v>8.8547350848935196</v>
      </c>
      <c r="R34" s="4">
        <f>+VLOOKUP(R$2,Laboral!$C$38:$CV$76,$C34,0)</f>
        <v>15.579938648875432</v>
      </c>
      <c r="S34" s="4">
        <f>+VLOOKUP(S$2,Laboral!$C$38:$CV$76,$C34,0)</f>
        <v>0</v>
      </c>
      <c r="T34" s="4">
        <f>+VLOOKUP(T$2,Laboral!$C$38:$CV$76,$C34,0)</f>
        <v>22.043893994713198</v>
      </c>
      <c r="U34" s="4">
        <f>+VLOOKUP(U$2,Laboral!$C$38:$CV$76,$C34,0)</f>
        <v>14.744835956796612</v>
      </c>
      <c r="V34" s="4">
        <f>+VLOOKUP(V$2,Laboral!$C$38:$CV$76,$C34,0)</f>
        <v>0</v>
      </c>
      <c r="W34" s="4">
        <f>+VLOOKUP(W$2,Laboral!$C$38:$CV$76,$C34,0)</f>
        <v>9.5166565552592015</v>
      </c>
      <c r="X34" s="4">
        <f>+VLOOKUP(X$2,Laboral!$C$38:$CV$76,$C34,0)</f>
        <v>6.4067147457224127</v>
      </c>
      <c r="Y34" s="4">
        <f>+VLOOKUP(Y$2,Laboral!$C$38:$CV$76,$C34,0)</f>
        <v>10.57900291509705</v>
      </c>
      <c r="Z34" s="4">
        <f>+VLOOKUP(Z$2,Laboral!$C$38:$CV$76,$C34,0)</f>
        <v>17.505473906805033</v>
      </c>
      <c r="AA34" s="4">
        <f>+VLOOKUP(AA$2,Laboral!$C$38:$CV$76,$C34,0)</f>
        <v>0</v>
      </c>
      <c r="AB34" s="4">
        <f>+VLOOKUP(AB$2,Laboral!$C$38:$CV$76,$C34,0)</f>
        <v>0</v>
      </c>
      <c r="AC34" s="4">
        <v>9.7657024645130797</v>
      </c>
      <c r="AD34" s="4">
        <f>+VLOOKUP(AD$2,Laboral!$C$38:$CV$76,$C34,0)</f>
        <v>13.555491761614583</v>
      </c>
      <c r="AE34" s="4">
        <f>+VLOOKUP(AE$2,Laboral!$C$38:$CV$76,$C34,0)</f>
        <v>18.649371239896766</v>
      </c>
      <c r="AF34" s="4">
        <f>+VLOOKUP(AF$2,Laboral!$C$38:$CV$76,$C34,0)</f>
        <v>39.210476665516957</v>
      </c>
      <c r="AG34" s="4">
        <f>+VLOOKUP(AG$2,Laboral!$C$38:$CV$76,$C34,0)</f>
        <v>7.5686528732837415</v>
      </c>
      <c r="AH34" s="4">
        <f>+VLOOKUP(AH$2,Laboral!$C$38:$CV$76,$C34,0)</f>
        <v>8.9573468479748524</v>
      </c>
      <c r="AI34" s="4">
        <v>15.4943176933544</v>
      </c>
      <c r="AJ34" s="4">
        <f>+VLOOKUP(AJ$2,Laboral!$C$38:$CV$76,$C34,0)</f>
        <v>12.877052171982495</v>
      </c>
      <c r="AK34" s="4">
        <v>20.2149795078643</v>
      </c>
      <c r="AL34" s="4">
        <v>12.5034311182377</v>
      </c>
      <c r="AM34" s="4">
        <f>+VLOOKUP(AM$2,Laboral!$C$38:$CV$76,$C34,0)</f>
        <v>10.840718301532522</v>
      </c>
      <c r="AN34" s="4">
        <v>13.9170133837614</v>
      </c>
      <c r="AO34" s="4">
        <v>13.4055654660984</v>
      </c>
      <c r="AP34" s="4">
        <v>23.242493834131299</v>
      </c>
      <c r="AQ34" s="4">
        <f>+VLOOKUP(AQ$2,Laboral!$C$38:$CV$76,$C34,0)</f>
        <v>25.877602848758375</v>
      </c>
      <c r="AR34" s="4">
        <f>+VLOOKUP(AR$2,Laboral!$C$38:$CV$76,$C34,0)</f>
        <v>18.279221718494092</v>
      </c>
      <c r="AS34" s="4">
        <v>14.015327632817501</v>
      </c>
      <c r="AT34" s="4">
        <v>11.198535492650199</v>
      </c>
      <c r="AU34" s="4">
        <f>+VLOOKUP(AU$2,Laboral!$C$38:$CV$76,$C34,0)</f>
        <v>20.048638982468127</v>
      </c>
      <c r="AV34" s="4">
        <f>+VLOOKUP(AV$2,Laboral!$C$38:$CV$76,$C34,0)</f>
        <v>19.957552435371468</v>
      </c>
      <c r="AW34" s="4">
        <v>12.815604222496701</v>
      </c>
      <c r="AX34" s="4">
        <v>11.0420961463642</v>
      </c>
      <c r="AY34" s="4">
        <f>+VLOOKUP(AY$2,Laboral!$C$38:$CV$76,$C34,0)</f>
        <v>9.5484238880402899</v>
      </c>
      <c r="AZ34" s="4">
        <f>+VLOOKUP(AZ$2,Laboral!$C$38:$CV$76,$C34,0)</f>
        <v>10.511966132524304</v>
      </c>
    </row>
    <row r="35" spans="3:52" ht="16.5" x14ac:dyDescent="0.3">
      <c r="C35">
        <v>34</v>
      </c>
      <c r="D35" s="3">
        <v>41882</v>
      </c>
      <c r="E35" s="4">
        <f>+VLOOKUP(E$2,Laboral!$C$5:$CV$15,costo_laboral!$C35,FALSE)</f>
        <v>1.7907479943424367</v>
      </c>
      <c r="F35" s="4">
        <v>3.5851146046951299</v>
      </c>
      <c r="G35" s="4">
        <v>5.5302307752205904</v>
      </c>
      <c r="H35" s="4">
        <f>+VLOOKUP(H$2,Laboral!$C$5:$CV$15,costo_laboral!$C35,FALSE)</f>
        <v>4.887511654896401</v>
      </c>
      <c r="I35" s="4">
        <f>+VLOOKUP(I$2,Laboral!$C$5:$CV$15,costo_laboral!$C35,FALSE)</f>
        <v>25.80467315406116</v>
      </c>
      <c r="J35" s="4">
        <f>+VLOOKUP(J$2,Laboral!$C$5:$CV$15,costo_laboral!$C35,FALSE)</f>
        <v>9.9530456911183975</v>
      </c>
      <c r="K35" s="4">
        <f>+VLOOKUP(K$2,Laboral!$C$5:$CV$15,costo_laboral!$C35,FALSE)</f>
        <v>5.1129651555076148</v>
      </c>
      <c r="L35" s="4">
        <f>+VLOOKUP(L$2,Laboral!$C$5:$CV$15,costo_laboral!$C35,FALSE)</f>
        <v>3.0119218910241896</v>
      </c>
      <c r="M35" s="4">
        <f>+VLOOKUP(M$2,Laboral!$C$5:$CV$15,costo_laboral!$C35,FALSE)</f>
        <v>4.1722986945972647</v>
      </c>
      <c r="N35" s="4">
        <f>+VLOOKUP(N$2,Laboral!$C$5:$CV$15,costo_laboral!$C35,FALSE)</f>
        <v>3.4235674032455421</v>
      </c>
      <c r="O35" s="4">
        <v>7.8306188222738298</v>
      </c>
      <c r="P35" s="4">
        <f>+VLOOKUP(P$2,Laboral!$C$38:$CV$76,$C35,0)</f>
        <v>24.359938188898386</v>
      </c>
      <c r="Q35" s="4">
        <v>8.8509459916241209</v>
      </c>
      <c r="R35" s="4">
        <f>+VLOOKUP(R$2,Laboral!$C$38:$CV$76,$C35,0)</f>
        <v>15.623678898510565</v>
      </c>
      <c r="S35" s="4">
        <f>+VLOOKUP(S$2,Laboral!$C$38:$CV$76,$C35,0)</f>
        <v>0</v>
      </c>
      <c r="T35" s="4">
        <f>+VLOOKUP(T$2,Laboral!$C$38:$CV$76,$C35,0)</f>
        <v>21.392308679507227</v>
      </c>
      <c r="U35" s="4">
        <f>+VLOOKUP(U$2,Laboral!$C$38:$CV$76,$C35,0)</f>
        <v>14.625612664830356</v>
      </c>
      <c r="V35" s="4">
        <f>+VLOOKUP(V$2,Laboral!$C$38:$CV$76,$C35,0)</f>
        <v>0</v>
      </c>
      <c r="W35" s="4">
        <f>+VLOOKUP(W$2,Laboral!$C$38:$CV$76,$C35,0)</f>
        <v>9.5875736243538316</v>
      </c>
      <c r="X35" s="4">
        <f>+VLOOKUP(X$2,Laboral!$C$38:$CV$76,$C35,0)</f>
        <v>6.6313789614877647</v>
      </c>
      <c r="Y35" s="4">
        <f>+VLOOKUP(Y$2,Laboral!$C$38:$CV$76,$C35,0)</f>
        <v>10.623117519191588</v>
      </c>
      <c r="Z35" s="4">
        <f>+VLOOKUP(Z$2,Laboral!$C$38:$CV$76,$C35,0)</f>
        <v>17.491690813147954</v>
      </c>
      <c r="AA35" s="4">
        <f>+VLOOKUP(AA$2,Laboral!$C$38:$CV$76,$C35,0)</f>
        <v>0</v>
      </c>
      <c r="AB35" s="4">
        <f>+VLOOKUP(AB$2,Laboral!$C$38:$CV$76,$C35,0)</f>
        <v>0</v>
      </c>
      <c r="AC35" s="4">
        <v>9.7967458072966895</v>
      </c>
      <c r="AD35" s="4">
        <f>+VLOOKUP(AD$2,Laboral!$C$38:$CV$76,$C35,0)</f>
        <v>13.793403736448303</v>
      </c>
      <c r="AE35" s="4">
        <f>+VLOOKUP(AE$2,Laboral!$C$38:$CV$76,$C35,0)</f>
        <v>18.784035902141245</v>
      </c>
      <c r="AF35" s="4">
        <f>+VLOOKUP(AF$2,Laboral!$C$38:$CV$76,$C35,0)</f>
        <v>37.431899675839439</v>
      </c>
      <c r="AG35" s="4">
        <f>+VLOOKUP(AG$2,Laboral!$C$38:$CV$76,$C35,0)</f>
        <v>7.5046973377986408</v>
      </c>
      <c r="AH35" s="4">
        <f>+VLOOKUP(AH$2,Laboral!$C$38:$CV$76,$C35,0)</f>
        <v>8.9411792997637676</v>
      </c>
      <c r="AI35" s="4">
        <v>15.871108308123</v>
      </c>
      <c r="AJ35" s="4">
        <f>+VLOOKUP(AJ$2,Laboral!$C$38:$CV$76,$C35,0)</f>
        <v>13.022345501916183</v>
      </c>
      <c r="AK35" s="4">
        <v>20.133185786459801</v>
      </c>
      <c r="AL35" s="4">
        <v>12.812364793671399</v>
      </c>
      <c r="AM35" s="4">
        <f>+VLOOKUP(AM$2,Laboral!$C$38:$CV$76,$C35,0)</f>
        <v>10.768064158130683</v>
      </c>
      <c r="AN35" s="4">
        <v>13.942897538509699</v>
      </c>
      <c r="AO35" s="4">
        <v>13.6408252688415</v>
      </c>
      <c r="AP35" s="4">
        <v>23.0208209423703</v>
      </c>
      <c r="AQ35" s="4">
        <f>+VLOOKUP(AQ$2,Laboral!$C$38:$CV$76,$C35,0)</f>
        <v>27.650418388514591</v>
      </c>
      <c r="AR35" s="4">
        <f>+VLOOKUP(AR$2,Laboral!$C$38:$CV$76,$C35,0)</f>
        <v>17.906968167587458</v>
      </c>
      <c r="AS35" s="4">
        <v>14.0135541579712</v>
      </c>
      <c r="AT35" s="4">
        <v>11.189903489648501</v>
      </c>
      <c r="AU35" s="4">
        <f>+VLOOKUP(AU$2,Laboral!$C$38:$CV$76,$C35,0)</f>
        <v>19.926330015345712</v>
      </c>
      <c r="AV35" s="4">
        <f>+VLOOKUP(AV$2,Laboral!$C$38:$CV$76,$C35,0)</f>
        <v>19.870737966806409</v>
      </c>
      <c r="AW35" s="4">
        <v>12.932571322551199</v>
      </c>
      <c r="AX35" s="4">
        <v>10.9993442932482</v>
      </c>
      <c r="AY35" s="4">
        <f>+VLOOKUP(AY$2,Laboral!$C$38:$CV$76,$C35,0)</f>
        <v>9.3938890503432919</v>
      </c>
      <c r="AZ35" s="4">
        <f>+VLOOKUP(AZ$2,Laboral!$C$38:$CV$76,$C35,0)</f>
        <v>10.507271789448973</v>
      </c>
    </row>
    <row r="36" spans="3:52" ht="16.5" x14ac:dyDescent="0.3">
      <c r="C36">
        <v>35</v>
      </c>
      <c r="D36" s="3">
        <v>41912</v>
      </c>
      <c r="E36" s="4">
        <f>+VLOOKUP(E$2,Laboral!$C$5:$CV$15,costo_laboral!$C36,FALSE)</f>
        <v>1.6395574426494399</v>
      </c>
      <c r="F36" s="4">
        <v>3.5566186032629301</v>
      </c>
      <c r="G36" s="4">
        <v>5.43037423784161</v>
      </c>
      <c r="H36" s="4">
        <f>+VLOOKUP(H$2,Laboral!$C$5:$CV$15,costo_laboral!$C36,FALSE)</f>
        <v>4.7259828852823187</v>
      </c>
      <c r="I36" s="4">
        <f>+VLOOKUP(I$2,Laboral!$C$5:$CV$15,costo_laboral!$C36,FALSE)</f>
        <v>21.895329100847498</v>
      </c>
      <c r="J36" s="4">
        <f>+VLOOKUP(J$2,Laboral!$C$5:$CV$15,costo_laboral!$C36,FALSE)</f>
        <v>10.131221494643853</v>
      </c>
      <c r="K36" s="4">
        <f>+VLOOKUP(K$2,Laboral!$C$5:$CV$15,costo_laboral!$C36,FALSE)</f>
        <v>5.1140995553680204</v>
      </c>
      <c r="L36" s="4">
        <f>+VLOOKUP(L$2,Laboral!$C$5:$CV$15,costo_laboral!$C36,FALSE)</f>
        <v>3.0052947226873443</v>
      </c>
      <c r="M36" s="4">
        <f>+VLOOKUP(M$2,Laboral!$C$5:$CV$15,costo_laboral!$C36,FALSE)</f>
        <v>4.1662420406001051</v>
      </c>
      <c r="N36" s="4">
        <f>+VLOOKUP(N$2,Laboral!$C$5:$CV$15,costo_laboral!$C36,FALSE)</f>
        <v>3.3603822904940581</v>
      </c>
      <c r="O36" s="4">
        <v>7.9044538960391897</v>
      </c>
      <c r="P36" s="4">
        <f>+VLOOKUP(P$2,Laboral!$C$38:$CV$76,$C36,0)</f>
        <v>24.589137503663693</v>
      </c>
      <c r="Q36" s="4">
        <v>8.8517766796256705</v>
      </c>
      <c r="R36" s="4">
        <f>+VLOOKUP(R$2,Laboral!$C$38:$CV$76,$C36,0)</f>
        <v>15.48949430214909</v>
      </c>
      <c r="S36" s="4">
        <f>+VLOOKUP(S$2,Laboral!$C$38:$CV$76,$C36,0)</f>
        <v>120.76112534769973</v>
      </c>
      <c r="T36" s="4">
        <f>+VLOOKUP(T$2,Laboral!$C$38:$CV$76,$C36,0)</f>
        <v>21.265281609037597</v>
      </c>
      <c r="U36" s="4">
        <f>+VLOOKUP(U$2,Laboral!$C$38:$CV$76,$C36,0)</f>
        <v>14.660254863428051</v>
      </c>
      <c r="V36" s="4">
        <f>+VLOOKUP(V$2,Laboral!$C$38:$CV$76,$C36,0)</f>
        <v>0</v>
      </c>
      <c r="W36" s="4">
        <f>+VLOOKUP(W$2,Laboral!$C$38:$CV$76,$C36,0)</f>
        <v>9.5887467048222614</v>
      </c>
      <c r="X36" s="4">
        <f>+VLOOKUP(X$2,Laboral!$C$38:$CV$76,$C36,0)</f>
        <v>6.7334436412552323</v>
      </c>
      <c r="Y36" s="4">
        <f>+VLOOKUP(Y$2,Laboral!$C$38:$CV$76,$C36,0)</f>
        <v>10.66465231292424</v>
      </c>
      <c r="Z36" s="4">
        <f>+VLOOKUP(Z$2,Laboral!$C$38:$CV$76,$C36,0)</f>
        <v>17.469241461878841</v>
      </c>
      <c r="AA36" s="4">
        <f>+VLOOKUP(AA$2,Laboral!$C$38:$CV$76,$C36,0)</f>
        <v>0</v>
      </c>
      <c r="AB36" s="4">
        <f>+VLOOKUP(AB$2,Laboral!$C$38:$CV$76,$C36,0)</f>
        <v>0</v>
      </c>
      <c r="AC36" s="4">
        <v>9.8806146193429001</v>
      </c>
      <c r="AD36" s="4">
        <f>+VLOOKUP(AD$2,Laboral!$C$38:$CV$76,$C36,0)</f>
        <v>14.032331117663203</v>
      </c>
      <c r="AE36" s="4">
        <f>+VLOOKUP(AE$2,Laboral!$C$38:$CV$76,$C36,0)</f>
        <v>19.012681880049374</v>
      </c>
      <c r="AF36" s="4">
        <f>+VLOOKUP(AF$2,Laboral!$C$38:$CV$76,$C36,0)</f>
        <v>35.297267049190481</v>
      </c>
      <c r="AG36" s="4">
        <f>+VLOOKUP(AG$2,Laboral!$C$38:$CV$76,$C36,0)</f>
        <v>7.5556731891612525</v>
      </c>
      <c r="AH36" s="4">
        <f>+VLOOKUP(AH$2,Laboral!$C$38:$CV$76,$C36,0)</f>
        <v>9.0703074676755264</v>
      </c>
      <c r="AI36" s="4">
        <v>16.215411814662101</v>
      </c>
      <c r="AJ36" s="4">
        <f>+VLOOKUP(AJ$2,Laboral!$C$38:$CV$76,$C36,0)</f>
        <v>13.174400858740448</v>
      </c>
      <c r="AK36" s="4">
        <v>20.1689875891391</v>
      </c>
      <c r="AL36" s="4">
        <v>12.804581487530101</v>
      </c>
      <c r="AM36" s="4">
        <f>+VLOOKUP(AM$2,Laboral!$C$38:$CV$76,$C36,0)</f>
        <v>10.602828174498526</v>
      </c>
      <c r="AN36" s="4">
        <v>13.9786027728431</v>
      </c>
      <c r="AO36" s="4">
        <v>13.8380045744056</v>
      </c>
      <c r="AP36" s="4">
        <v>22.339243840165</v>
      </c>
      <c r="AQ36" s="4">
        <f>+VLOOKUP(AQ$2,Laboral!$C$38:$CV$76,$C36,0)</f>
        <v>26.329566031315498</v>
      </c>
      <c r="AR36" s="4">
        <f>+VLOOKUP(AR$2,Laboral!$C$38:$CV$76,$C36,0)</f>
        <v>17.921052972525615</v>
      </c>
      <c r="AS36" s="4">
        <v>14.0307628166437</v>
      </c>
      <c r="AT36" s="4">
        <v>11.194932636735899</v>
      </c>
      <c r="AU36" s="4">
        <f>+VLOOKUP(AU$2,Laboral!$C$38:$CV$76,$C36,0)</f>
        <v>19.700180387765709</v>
      </c>
      <c r="AV36" s="4">
        <f>+VLOOKUP(AV$2,Laboral!$C$38:$CV$76,$C36,0)</f>
        <v>20.077260351827416</v>
      </c>
      <c r="AW36" s="4">
        <v>13.1354187710837</v>
      </c>
      <c r="AX36" s="4">
        <v>10.8880656336186</v>
      </c>
      <c r="AY36" s="4">
        <f>+VLOOKUP(AY$2,Laboral!$C$38:$CV$76,$C36,0)</f>
        <v>9.1799448889028135</v>
      </c>
      <c r="AZ36" s="4">
        <f>+VLOOKUP(AZ$2,Laboral!$C$38:$CV$76,$C36,0)</f>
        <v>10.49876466476206</v>
      </c>
    </row>
    <row r="37" spans="3:52" ht="16.5" x14ac:dyDescent="0.3">
      <c r="C37">
        <v>36</v>
      </c>
      <c r="D37" s="3">
        <v>41943</v>
      </c>
      <c r="E37" s="4">
        <f>+VLOOKUP(E$2,Laboral!$C$5:$CV$15,costo_laboral!$C37,FALSE)</f>
        <v>1.6413246540537767</v>
      </c>
      <c r="F37" s="4">
        <v>3.5588970604532801</v>
      </c>
      <c r="G37" s="4">
        <v>5.3545287776657098</v>
      </c>
      <c r="H37" s="4">
        <f>+VLOOKUP(H$2,Laboral!$C$5:$CV$15,costo_laboral!$C37,FALSE)</f>
        <v>4.5458201109369289</v>
      </c>
      <c r="I37" s="4">
        <f>+VLOOKUP(I$2,Laboral!$C$5:$CV$15,costo_laboral!$C37,FALSE)</f>
        <v>20.520462302583557</v>
      </c>
      <c r="J37" s="4">
        <f>+VLOOKUP(J$2,Laboral!$C$5:$CV$15,costo_laboral!$C37,FALSE)</f>
        <v>9.6191592428927883</v>
      </c>
      <c r="K37" s="4">
        <f>+VLOOKUP(K$2,Laboral!$C$5:$CV$15,costo_laboral!$C37,FALSE)</f>
        <v>5.1115056800560392</v>
      </c>
      <c r="L37" s="4">
        <f>+VLOOKUP(L$2,Laboral!$C$5:$CV$15,costo_laboral!$C37,FALSE)</f>
        <v>2.9947840785257331</v>
      </c>
      <c r="M37" s="4">
        <f>+VLOOKUP(M$2,Laboral!$C$5:$CV$15,costo_laboral!$C37,FALSE)</f>
        <v>4.1113974259119308</v>
      </c>
      <c r="N37" s="4">
        <f>+VLOOKUP(N$2,Laboral!$C$5:$CV$15,costo_laboral!$C37,FALSE)</f>
        <v>3.4036572485949281</v>
      </c>
      <c r="O37" s="4">
        <v>7.9895981668985403</v>
      </c>
      <c r="P37" s="4">
        <f>+VLOOKUP(P$2,Laboral!$C$38:$CV$76,$C37,0)</f>
        <v>24.804964561872161</v>
      </c>
      <c r="Q37" s="4">
        <v>8.8443368603269494</v>
      </c>
      <c r="R37" s="4">
        <f>+VLOOKUP(R$2,Laboral!$C$38:$CV$76,$C37,0)</f>
        <v>15.263448074382566</v>
      </c>
      <c r="S37" s="4">
        <f>+VLOOKUP(S$2,Laboral!$C$38:$CV$76,$C37,0)</f>
        <v>76.872167180201785</v>
      </c>
      <c r="T37" s="4">
        <f>+VLOOKUP(T$2,Laboral!$C$38:$CV$76,$C37,0)</f>
        <v>20.076543540296115</v>
      </c>
      <c r="U37" s="4">
        <f>+VLOOKUP(U$2,Laboral!$C$38:$CV$76,$C37,0)</f>
        <v>14.384046086418738</v>
      </c>
      <c r="V37" s="4">
        <f>+VLOOKUP(V$2,Laboral!$C$38:$CV$76,$C37,0)</f>
        <v>0</v>
      </c>
      <c r="W37" s="4">
        <f>+VLOOKUP(W$2,Laboral!$C$38:$CV$76,$C37,0)</f>
        <v>9.6049184876861169</v>
      </c>
      <c r="X37" s="4">
        <f>+VLOOKUP(X$2,Laboral!$C$38:$CV$76,$C37,0)</f>
        <v>6.8335509182436205</v>
      </c>
      <c r="Y37" s="4">
        <f>+VLOOKUP(Y$2,Laboral!$C$38:$CV$76,$C37,0)</f>
        <v>10.557967084369535</v>
      </c>
      <c r="Z37" s="4">
        <f>+VLOOKUP(Z$2,Laboral!$C$38:$CV$76,$C37,0)</f>
        <v>17.018623374933124</v>
      </c>
      <c r="AA37" s="4">
        <f>+VLOOKUP(AA$2,Laboral!$C$38:$CV$76,$C37,0)</f>
        <v>0</v>
      </c>
      <c r="AB37" s="4">
        <f>+VLOOKUP(AB$2,Laboral!$C$38:$CV$76,$C37,0)</f>
        <v>0</v>
      </c>
      <c r="AC37" s="4">
        <v>9.9484797291639708</v>
      </c>
      <c r="AD37" s="4">
        <f>+VLOOKUP(AD$2,Laboral!$C$38:$CV$76,$C37,0)</f>
        <v>14.072749534790921</v>
      </c>
      <c r="AE37" s="4">
        <f>+VLOOKUP(AE$2,Laboral!$C$38:$CV$76,$C37,0)</f>
        <v>19.123110374286643</v>
      </c>
      <c r="AF37" s="4">
        <f>+VLOOKUP(AF$2,Laboral!$C$38:$CV$76,$C37,0)</f>
        <v>32.834154344925857</v>
      </c>
      <c r="AG37" s="4">
        <f>+VLOOKUP(AG$2,Laboral!$C$38:$CV$76,$C37,0)</f>
        <v>7.5199684605354919</v>
      </c>
      <c r="AH37" s="4">
        <f>+VLOOKUP(AH$2,Laboral!$C$38:$CV$76,$C37,0)</f>
        <v>9.1009755339297165</v>
      </c>
      <c r="AI37" s="4">
        <v>16.4700569457152</v>
      </c>
      <c r="AJ37" s="4">
        <f>+VLOOKUP(AJ$2,Laboral!$C$38:$CV$76,$C37,0)</f>
        <v>13.218343556843681</v>
      </c>
      <c r="AK37" s="4">
        <v>19.915695958363099</v>
      </c>
      <c r="AL37" s="4">
        <v>13.1885996222267</v>
      </c>
      <c r="AM37" s="4">
        <f>+VLOOKUP(AM$2,Laboral!$C$38:$CV$76,$C37,0)</f>
        <v>10.480407789676649</v>
      </c>
      <c r="AN37" s="4">
        <v>14.0239353171284</v>
      </c>
      <c r="AO37" s="4">
        <v>14.101947305398999</v>
      </c>
      <c r="AP37" s="4">
        <v>21.831259585764698</v>
      </c>
      <c r="AQ37" s="4">
        <f>+VLOOKUP(AQ$2,Laboral!$C$38:$CV$76,$C37,0)</f>
        <v>25.580809622255035</v>
      </c>
      <c r="AR37" s="4">
        <f>+VLOOKUP(AR$2,Laboral!$C$38:$CV$76,$C37,0)</f>
        <v>17.779453768820975</v>
      </c>
      <c r="AS37" s="4">
        <v>14.3884486642508</v>
      </c>
      <c r="AT37" s="4">
        <v>11.1804245525647</v>
      </c>
      <c r="AU37" s="4">
        <f>+VLOOKUP(AU$2,Laboral!$C$38:$CV$76,$C37,0)</f>
        <v>18.907667678414018</v>
      </c>
      <c r="AV37" s="4">
        <f>+VLOOKUP(AV$2,Laboral!$C$38:$CV$76,$C37,0)</f>
        <v>19.699834981400144</v>
      </c>
      <c r="AW37" s="4">
        <v>13.0202440433149</v>
      </c>
      <c r="AX37" s="4">
        <v>10.8057544144612</v>
      </c>
      <c r="AY37" s="4">
        <f>+VLOOKUP(AY$2,Laboral!$C$38:$CV$76,$C37,0)</f>
        <v>9.0583512466956488</v>
      </c>
      <c r="AZ37" s="4">
        <f>+VLOOKUP(AZ$2,Laboral!$C$38:$CV$76,$C37,0)</f>
        <v>10.608282104639564</v>
      </c>
    </row>
    <row r="38" spans="3:52" ht="16.5" x14ac:dyDescent="0.3">
      <c r="C38">
        <v>37</v>
      </c>
      <c r="D38" s="3">
        <v>41973</v>
      </c>
      <c r="E38" s="4">
        <f>+VLOOKUP(E$2,Laboral!$C$5:$CV$15,costo_laboral!$C38,FALSE)</f>
        <v>1.6312327674845539</v>
      </c>
      <c r="F38" s="4">
        <v>3.5639958605188902</v>
      </c>
      <c r="G38" s="4">
        <v>5.3653511296166201</v>
      </c>
      <c r="H38" s="4">
        <f>+VLOOKUP(H$2,Laboral!$C$5:$CV$15,costo_laboral!$C38,FALSE)</f>
        <v>4.4483227302922375</v>
      </c>
      <c r="I38" s="4">
        <f>+VLOOKUP(I$2,Laboral!$C$5:$CV$15,costo_laboral!$C38,FALSE)</f>
        <v>15.901313783677212</v>
      </c>
      <c r="J38" s="4">
        <f>+VLOOKUP(J$2,Laboral!$C$5:$CV$15,costo_laboral!$C38,FALSE)</f>
        <v>9.1901589585172161</v>
      </c>
      <c r="K38" s="4">
        <f>+VLOOKUP(K$2,Laboral!$C$5:$CV$15,costo_laboral!$C38,FALSE)</f>
        <v>5.1177365256849292</v>
      </c>
      <c r="L38" s="4">
        <f>+VLOOKUP(L$2,Laboral!$C$5:$CV$15,costo_laboral!$C38,FALSE)</f>
        <v>2.976335582031755</v>
      </c>
      <c r="M38" s="4">
        <f>+VLOOKUP(M$2,Laboral!$C$5:$CV$15,costo_laboral!$C38,FALSE)</f>
        <v>4.1158528220802832</v>
      </c>
      <c r="N38" s="4">
        <f>+VLOOKUP(N$2,Laboral!$C$5:$CV$15,costo_laboral!$C38,FALSE)</f>
        <v>3.3796404463183745</v>
      </c>
      <c r="O38" s="4">
        <v>8.14533716807974</v>
      </c>
      <c r="P38" s="4">
        <f>+VLOOKUP(P$2,Laboral!$C$38:$CV$76,$C38,0)</f>
        <v>24.282017544135321</v>
      </c>
      <c r="Q38" s="4">
        <v>8.8767792789182103</v>
      </c>
      <c r="R38" s="4">
        <f>+VLOOKUP(R$2,Laboral!$C$38:$CV$76,$C38,0)</f>
        <v>15.089688043146424</v>
      </c>
      <c r="S38" s="4">
        <f>+VLOOKUP(S$2,Laboral!$C$38:$CV$76,$C38,0)</f>
        <v>56.048274180271939</v>
      </c>
      <c r="T38" s="4">
        <f>+VLOOKUP(T$2,Laboral!$C$38:$CV$76,$C38,0)</f>
        <v>20.311852514180742</v>
      </c>
      <c r="U38" s="4">
        <f>+VLOOKUP(U$2,Laboral!$C$38:$CV$76,$C38,0)</f>
        <v>14.22108094421298</v>
      </c>
      <c r="V38" s="4">
        <f>+VLOOKUP(V$2,Laboral!$C$38:$CV$76,$C38,0)</f>
        <v>0</v>
      </c>
      <c r="W38" s="4">
        <f>+VLOOKUP(W$2,Laboral!$C$38:$CV$76,$C38,0)</f>
        <v>9.6605114359998598</v>
      </c>
      <c r="X38" s="4">
        <f>+VLOOKUP(X$2,Laboral!$C$38:$CV$76,$C38,0)</f>
        <v>7.1886848914067523</v>
      </c>
      <c r="Y38" s="4">
        <f>+VLOOKUP(Y$2,Laboral!$C$38:$CV$76,$C38,0)</f>
        <v>10.685936452060169</v>
      </c>
      <c r="Z38" s="4">
        <f>+VLOOKUP(Z$2,Laboral!$C$38:$CV$76,$C38,0)</f>
        <v>16.574453293079443</v>
      </c>
      <c r="AA38" s="4">
        <f>+VLOOKUP(AA$2,Laboral!$C$38:$CV$76,$C38,0)</f>
        <v>0</v>
      </c>
      <c r="AB38" s="4">
        <f>+VLOOKUP(AB$2,Laboral!$C$38:$CV$76,$C38,0)</f>
        <v>0</v>
      </c>
      <c r="AC38" s="4">
        <v>10.166481086310499</v>
      </c>
      <c r="AD38" s="4">
        <f>+VLOOKUP(AD$2,Laboral!$C$38:$CV$76,$C38,0)</f>
        <v>14.127717059016511</v>
      </c>
      <c r="AE38" s="4">
        <f>+VLOOKUP(AE$2,Laboral!$C$38:$CV$76,$C38,0)</f>
        <v>19.089538709355732</v>
      </c>
      <c r="AF38" s="4">
        <f>+VLOOKUP(AF$2,Laboral!$C$38:$CV$76,$C38,0)</f>
        <v>31.023302348495974</v>
      </c>
      <c r="AG38" s="4">
        <f>+VLOOKUP(AG$2,Laboral!$C$38:$CV$76,$C38,0)</f>
        <v>7.472545196944905</v>
      </c>
      <c r="AH38" s="4">
        <f>+VLOOKUP(AH$2,Laboral!$C$38:$CV$76,$C38,0)</f>
        <v>9.1926458287839115</v>
      </c>
      <c r="AI38" s="4">
        <v>16.4822777294163</v>
      </c>
      <c r="AJ38" s="4">
        <f>+VLOOKUP(AJ$2,Laboral!$C$38:$CV$76,$C38,0)</f>
        <v>13.250399361192821</v>
      </c>
      <c r="AK38" s="4">
        <v>19.823868110506101</v>
      </c>
      <c r="AL38" s="4">
        <v>13.290559669203301</v>
      </c>
      <c r="AM38" s="4">
        <f>+VLOOKUP(AM$2,Laboral!$C$38:$CV$76,$C38,0)</f>
        <v>10.506074026442754</v>
      </c>
      <c r="AN38" s="4">
        <v>14.119489073376799</v>
      </c>
      <c r="AO38" s="4">
        <v>14.4425589679024</v>
      </c>
      <c r="AP38" s="4">
        <v>22.550244527729301</v>
      </c>
      <c r="AQ38" s="4">
        <f>+VLOOKUP(AQ$2,Laboral!$C$38:$CV$76,$C38,0)</f>
        <v>27.066524747837704</v>
      </c>
      <c r="AR38" s="4">
        <f>+VLOOKUP(AR$2,Laboral!$C$38:$CV$76,$C38,0)</f>
        <v>17.923485083793082</v>
      </c>
      <c r="AS38" s="4">
        <v>14.93543352321</v>
      </c>
      <c r="AT38" s="4">
        <v>11.327588259535201</v>
      </c>
      <c r="AU38" s="4">
        <f>+VLOOKUP(AU$2,Laboral!$C$38:$CV$76,$C38,0)</f>
        <v>18.248715454040319</v>
      </c>
      <c r="AV38" s="4">
        <f>+VLOOKUP(AV$2,Laboral!$C$38:$CV$76,$C38,0)</f>
        <v>19.537349709029044</v>
      </c>
      <c r="AW38" s="4">
        <v>13.1998079258932</v>
      </c>
      <c r="AX38" s="4">
        <v>10.679561899865</v>
      </c>
      <c r="AY38" s="4">
        <f>+VLOOKUP(AY$2,Laboral!$C$38:$CV$76,$C38,0)</f>
        <v>8.9972483349401049</v>
      </c>
      <c r="AZ38" s="4">
        <f>+VLOOKUP(AZ$2,Laboral!$C$38:$CV$76,$C38,0)</f>
        <v>10.606266128131596</v>
      </c>
    </row>
    <row r="39" spans="3:52" ht="16.5" x14ac:dyDescent="0.3">
      <c r="C39">
        <v>38</v>
      </c>
      <c r="D39" s="3">
        <v>42004</v>
      </c>
      <c r="E39" s="4">
        <f>+VLOOKUP(E$2,Laboral!$C$5:$CV$15,costo_laboral!$C39,FALSE)</f>
        <v>1.6487806520384853</v>
      </c>
      <c r="F39" s="4">
        <v>3.4679221898609902</v>
      </c>
      <c r="G39" s="4">
        <v>5.2126435230583503</v>
      </c>
      <c r="H39" s="4">
        <f>+VLOOKUP(H$2,Laboral!$C$5:$CV$15,costo_laboral!$C39,FALSE)</f>
        <v>4.2508862027414578</v>
      </c>
      <c r="I39" s="4">
        <f>+VLOOKUP(I$2,Laboral!$C$5:$CV$15,costo_laboral!$C39,FALSE)</f>
        <v>13.989419363152036</v>
      </c>
      <c r="J39" s="4">
        <f>+VLOOKUP(J$2,Laboral!$C$5:$CV$15,costo_laboral!$C39,FALSE)</f>
        <v>9.9077975464652113</v>
      </c>
      <c r="K39" s="4">
        <f>+VLOOKUP(K$2,Laboral!$C$5:$CV$15,costo_laboral!$C39,FALSE)</f>
        <v>5.0878973299604846</v>
      </c>
      <c r="L39" s="4">
        <f>+VLOOKUP(L$2,Laboral!$C$5:$CV$15,costo_laboral!$C39,FALSE)</f>
        <v>2.8839874221101716</v>
      </c>
      <c r="M39" s="4">
        <f>+VLOOKUP(M$2,Laboral!$C$5:$CV$15,costo_laboral!$C39,FALSE)</f>
        <v>4.073031111765669</v>
      </c>
      <c r="N39" s="4">
        <f>+VLOOKUP(N$2,Laboral!$C$5:$CV$15,costo_laboral!$C39,FALSE)</f>
        <v>3.2962037017652115</v>
      </c>
      <c r="O39" s="4">
        <v>8.3874947732471004</v>
      </c>
      <c r="P39" s="4">
        <f>+VLOOKUP(P$2,Laboral!$C$38:$CV$76,$C39,0)</f>
        <v>23.850040662548814</v>
      </c>
      <c r="Q39" s="4">
        <v>8.8424244873762703</v>
      </c>
      <c r="R39" s="4">
        <f>+VLOOKUP(R$2,Laboral!$C$38:$CV$76,$C39,0)</f>
        <v>15.135176128243211</v>
      </c>
      <c r="S39" s="4">
        <f>+VLOOKUP(S$2,Laboral!$C$38:$CV$76,$C39,0)</f>
        <v>45.718511644526828</v>
      </c>
      <c r="T39" s="4">
        <f>+VLOOKUP(T$2,Laboral!$C$38:$CV$76,$C39,0)</f>
        <v>20.882657996268094</v>
      </c>
      <c r="U39" s="4">
        <f>+VLOOKUP(U$2,Laboral!$C$38:$CV$76,$C39,0)</f>
        <v>14.375118641237719</v>
      </c>
      <c r="V39" s="4">
        <f>+VLOOKUP(V$2,Laboral!$C$38:$CV$76,$C39,0)</f>
        <v>0</v>
      </c>
      <c r="W39" s="4">
        <f>+VLOOKUP(W$2,Laboral!$C$38:$CV$76,$C39,0)</f>
        <v>9.7539348166138815</v>
      </c>
      <c r="X39" s="4">
        <f>+VLOOKUP(X$2,Laboral!$C$38:$CV$76,$C39,0)</f>
        <v>7.0355106001426897</v>
      </c>
      <c r="Y39" s="4">
        <f>+VLOOKUP(Y$2,Laboral!$C$38:$CV$76,$C39,0)</f>
        <v>10.696708693590672</v>
      </c>
      <c r="Z39" s="4">
        <f>+VLOOKUP(Z$2,Laboral!$C$38:$CV$76,$C39,0)</f>
        <v>16.314287353772329</v>
      </c>
      <c r="AA39" s="4">
        <f>+VLOOKUP(AA$2,Laboral!$C$38:$CV$76,$C39,0)</f>
        <v>0</v>
      </c>
      <c r="AB39" s="4">
        <f>+VLOOKUP(AB$2,Laboral!$C$38:$CV$76,$C39,0)</f>
        <v>0</v>
      </c>
      <c r="AC39" s="4">
        <v>10.261005029722099</v>
      </c>
      <c r="AD39" s="4">
        <f>+VLOOKUP(AD$2,Laboral!$C$38:$CV$76,$C39,0)</f>
        <v>13.886008720198728</v>
      </c>
      <c r="AE39" s="4">
        <f>+VLOOKUP(AE$2,Laboral!$C$38:$CV$76,$C39,0)</f>
        <v>18.99601068102303</v>
      </c>
      <c r="AF39" s="4">
        <f>+VLOOKUP(AF$2,Laboral!$C$38:$CV$76,$C39,0)</f>
        <v>30.709807886871459</v>
      </c>
      <c r="AG39" s="4">
        <f>+VLOOKUP(AG$2,Laboral!$C$38:$CV$76,$C39,0)</f>
        <v>7.3483903998038311</v>
      </c>
      <c r="AH39" s="4">
        <f>+VLOOKUP(AH$2,Laboral!$C$38:$CV$76,$C39,0)</f>
        <v>9.0830099020575208</v>
      </c>
      <c r="AI39" s="4">
        <v>16.370458218919602</v>
      </c>
      <c r="AJ39" s="4">
        <f>+VLOOKUP(AJ$2,Laboral!$C$38:$CV$76,$C39,0)</f>
        <v>13.121319301240241</v>
      </c>
      <c r="AK39" s="4">
        <v>19.314956595037099</v>
      </c>
      <c r="AL39" s="4">
        <v>12.573373995610501</v>
      </c>
      <c r="AM39" s="4">
        <f>+VLOOKUP(AM$2,Laboral!$C$38:$CV$76,$C39,0)</f>
        <v>10.296294060758958</v>
      </c>
      <c r="AN39" s="4">
        <v>14.355369307031699</v>
      </c>
      <c r="AO39" s="4">
        <v>14.2509735713517</v>
      </c>
      <c r="AP39" s="4">
        <v>22.628239311731502</v>
      </c>
      <c r="AQ39" s="4">
        <f>+VLOOKUP(AQ$2,Laboral!$C$38:$CV$76,$C39,0)</f>
        <v>27.769575424783895</v>
      </c>
      <c r="AR39" s="4">
        <f>+VLOOKUP(AR$2,Laboral!$C$38:$CV$76,$C39,0)</f>
        <v>17.569900516566079</v>
      </c>
      <c r="AS39" s="4">
        <v>15.411766486267</v>
      </c>
      <c r="AT39" s="4">
        <v>11.3923092347995</v>
      </c>
      <c r="AU39" s="4">
        <f>+VLOOKUP(AU$2,Laboral!$C$38:$CV$76,$C39,0)</f>
        <v>18.489589491786024</v>
      </c>
      <c r="AV39" s="4">
        <f>+VLOOKUP(AV$2,Laboral!$C$38:$CV$76,$C39,0)</f>
        <v>19.827851400851376</v>
      </c>
      <c r="AW39" s="4">
        <v>13.4207493351021</v>
      </c>
      <c r="AX39" s="4">
        <v>10.3522052860071</v>
      </c>
      <c r="AY39" s="4">
        <f>+VLOOKUP(AY$2,Laboral!$C$38:$CV$76,$C39,0)</f>
        <v>9.2207084887206427</v>
      </c>
      <c r="AZ39" s="4">
        <f>+VLOOKUP(AZ$2,Laboral!$C$38:$CV$76,$C39,0)</f>
        <v>10.763072811893974</v>
      </c>
    </row>
    <row r="40" spans="3:52" ht="16.5" x14ac:dyDescent="0.3">
      <c r="C40">
        <v>39</v>
      </c>
      <c r="D40" s="3">
        <v>42035</v>
      </c>
      <c r="E40" s="4">
        <f>+VLOOKUP(E$2,Laboral!$C$5:$CV$15,costo_laboral!$C40,FALSE)</f>
        <v>1.6653280840948512</v>
      </c>
      <c r="F40" s="4">
        <v>3.45454784387187</v>
      </c>
      <c r="G40" s="4">
        <v>5.0619141576289097</v>
      </c>
      <c r="H40" s="4">
        <f>+VLOOKUP(H$2,Laboral!$C$5:$CV$15,costo_laboral!$C40,FALSE)</f>
        <v>4.2053857769931442</v>
      </c>
      <c r="I40" s="4">
        <f>+VLOOKUP(I$2,Laboral!$C$5:$CV$15,costo_laboral!$C40,FALSE)</f>
        <v>14.583673540912336</v>
      </c>
      <c r="J40" s="4">
        <f>+VLOOKUP(J$2,Laboral!$C$5:$CV$15,costo_laboral!$C40,FALSE)</f>
        <v>10.387776381087292</v>
      </c>
      <c r="K40" s="4">
        <f>+VLOOKUP(K$2,Laboral!$C$5:$CV$15,costo_laboral!$C40,FALSE)</f>
        <v>5.044381364955548</v>
      </c>
      <c r="L40" s="4">
        <f>+VLOOKUP(L$2,Laboral!$C$5:$CV$15,costo_laboral!$C40,FALSE)</f>
        <v>2.9135800401695167</v>
      </c>
      <c r="M40" s="4">
        <f>+VLOOKUP(M$2,Laboral!$C$5:$CV$15,costo_laboral!$C40,FALSE)</f>
        <v>4.0393408209062454</v>
      </c>
      <c r="N40" s="4">
        <f>+VLOOKUP(N$2,Laboral!$C$5:$CV$15,costo_laboral!$C40,FALSE)</f>
        <v>3.2108686159598907</v>
      </c>
      <c r="O40" s="4">
        <v>8.4512039596278399</v>
      </c>
      <c r="P40" s="4">
        <f>+VLOOKUP(P$2,Laboral!$C$38:$CV$76,$C40,0)</f>
        <v>23.864198032219026</v>
      </c>
      <c r="Q40" s="4">
        <v>8.9606211565959502</v>
      </c>
      <c r="R40" s="4">
        <f>+VLOOKUP(R$2,Laboral!$C$38:$CV$76,$C40,0)</f>
        <v>15.004554475847396</v>
      </c>
      <c r="S40" s="4">
        <f>+VLOOKUP(S$2,Laboral!$C$38:$CV$76,$C40,0)</f>
        <v>43.117699769002478</v>
      </c>
      <c r="T40" s="4">
        <f>+VLOOKUP(T$2,Laboral!$C$38:$CV$76,$C40,0)</f>
        <v>21.150311002332074</v>
      </c>
      <c r="U40" s="4">
        <f>+VLOOKUP(U$2,Laboral!$C$38:$CV$76,$C40,0)</f>
        <v>14.355353618842734</v>
      </c>
      <c r="V40" s="4">
        <f>+VLOOKUP(V$2,Laboral!$C$38:$CV$76,$C40,0)</f>
        <v>0</v>
      </c>
      <c r="W40" s="4">
        <f>+VLOOKUP(W$2,Laboral!$C$38:$CV$76,$C40,0)</f>
        <v>9.9181150402837126</v>
      </c>
      <c r="X40" s="4">
        <f>+VLOOKUP(X$2,Laboral!$C$38:$CV$76,$C40,0)</f>
        <v>7.146110629656012</v>
      </c>
      <c r="Y40" s="4">
        <f>+VLOOKUP(Y$2,Laboral!$C$38:$CV$76,$C40,0)</f>
        <v>10.868945955919765</v>
      </c>
      <c r="Z40" s="4">
        <f>+VLOOKUP(Z$2,Laboral!$C$38:$CV$76,$C40,0)</f>
        <v>16.499684036330919</v>
      </c>
      <c r="AA40" s="4">
        <f>+VLOOKUP(AA$2,Laboral!$C$38:$CV$76,$C40,0)</f>
        <v>0</v>
      </c>
      <c r="AB40" s="4">
        <f>+VLOOKUP(AB$2,Laboral!$C$38:$CV$76,$C40,0)</f>
        <v>0</v>
      </c>
      <c r="AC40" s="4">
        <v>10.405033894186399</v>
      </c>
      <c r="AD40" s="4">
        <f>+VLOOKUP(AD$2,Laboral!$C$38:$CV$76,$C40,0)</f>
        <v>13.84414457571785</v>
      </c>
      <c r="AE40" s="4">
        <f>+VLOOKUP(AE$2,Laboral!$C$38:$CV$76,$C40,0)</f>
        <v>18.354872943673346</v>
      </c>
      <c r="AF40" s="4">
        <f>+VLOOKUP(AF$2,Laboral!$C$38:$CV$76,$C40,0)</f>
        <v>30.168061116296286</v>
      </c>
      <c r="AG40" s="4">
        <f>+VLOOKUP(AG$2,Laboral!$C$38:$CV$76,$C40,0)</f>
        <v>7.4598691636165411</v>
      </c>
      <c r="AH40" s="4">
        <f>+VLOOKUP(AH$2,Laboral!$C$38:$CV$76,$C40,0)</f>
        <v>9.1132134419185107</v>
      </c>
      <c r="AI40" s="4">
        <v>16.618886787851199</v>
      </c>
      <c r="AJ40" s="4">
        <f>+VLOOKUP(AJ$2,Laboral!$C$38:$CV$76,$C40,0)</f>
        <v>13.007618285336219</v>
      </c>
      <c r="AK40" s="4">
        <v>19.308635833711399</v>
      </c>
      <c r="AL40" s="4">
        <v>12.381477764586601</v>
      </c>
      <c r="AM40" s="4">
        <f>+VLOOKUP(AM$2,Laboral!$C$38:$CV$76,$C40,0)</f>
        <v>10.393670468549269</v>
      </c>
      <c r="AN40" s="4">
        <v>14.3952595106107</v>
      </c>
      <c r="AO40" s="4">
        <v>14.2199469755263</v>
      </c>
      <c r="AP40" s="4">
        <v>22.360797196720199</v>
      </c>
      <c r="AQ40" s="4">
        <f>+VLOOKUP(AQ$2,Laboral!$C$38:$CV$76,$C40,0)</f>
        <v>27.525731445248752</v>
      </c>
      <c r="AR40" s="4">
        <f>+VLOOKUP(AR$2,Laboral!$C$38:$CV$76,$C40,0)</f>
        <v>17.825351940378209</v>
      </c>
      <c r="AS40" s="4">
        <v>15.443794403143899</v>
      </c>
      <c r="AT40" s="4">
        <v>11.3921055319295</v>
      </c>
      <c r="AU40" s="4">
        <f>+VLOOKUP(AU$2,Laboral!$C$38:$CV$76,$C40,0)</f>
        <v>18.566458391241973</v>
      </c>
      <c r="AV40" s="4">
        <f>+VLOOKUP(AV$2,Laboral!$C$38:$CV$76,$C40,0)</f>
        <v>19.74891610312531</v>
      </c>
      <c r="AW40" s="4">
        <v>13.5898188220834</v>
      </c>
      <c r="AX40" s="4">
        <v>10.2688971618441</v>
      </c>
      <c r="AY40" s="4">
        <f>+VLOOKUP(AY$2,Laboral!$C$38:$CV$76,$C40,0)</f>
        <v>9.4606369961439132</v>
      </c>
      <c r="AZ40" s="4">
        <f>+VLOOKUP(AZ$2,Laboral!$C$38:$CV$76,$C40,0)</f>
        <v>10.9049045933711</v>
      </c>
    </row>
    <row r="41" spans="3:52" ht="16.5" x14ac:dyDescent="0.3">
      <c r="C41">
        <v>40</v>
      </c>
      <c r="D41" s="3">
        <v>42063</v>
      </c>
      <c r="E41" s="4">
        <f>+VLOOKUP(E$2,Laboral!$C$5:$CV$15,costo_laboral!$C41,FALSE)</f>
        <v>1.6898886686992201</v>
      </c>
      <c r="F41" s="4">
        <v>3.3996267966461899</v>
      </c>
      <c r="G41" s="4">
        <v>5.0437960159050101</v>
      </c>
      <c r="H41" s="4">
        <f>+VLOOKUP(H$2,Laboral!$C$5:$CV$15,costo_laboral!$C41,FALSE)</f>
        <v>4.1435783512287383</v>
      </c>
      <c r="I41" s="4">
        <f>+VLOOKUP(I$2,Laboral!$C$5:$CV$15,costo_laboral!$C41,FALSE)</f>
        <v>14.479820069907728</v>
      </c>
      <c r="J41" s="4">
        <f>+VLOOKUP(J$2,Laboral!$C$5:$CV$15,costo_laboral!$C41,FALSE)</f>
        <v>9.6588907566552535</v>
      </c>
      <c r="K41" s="4">
        <f>+VLOOKUP(K$2,Laboral!$C$5:$CV$15,costo_laboral!$C41,FALSE)</f>
        <v>5.0361089241515842</v>
      </c>
      <c r="L41" s="4">
        <f>+VLOOKUP(L$2,Laboral!$C$5:$CV$15,costo_laboral!$C41,FALSE)</f>
        <v>3.0262960680165651</v>
      </c>
      <c r="M41" s="4">
        <f>+VLOOKUP(M$2,Laboral!$C$5:$CV$15,costo_laboral!$C41,FALSE)</f>
        <v>4.0433654377593129</v>
      </c>
      <c r="N41" s="4">
        <f>+VLOOKUP(N$2,Laboral!$C$5:$CV$15,costo_laboral!$C41,FALSE)</f>
        <v>3.2970730339125476</v>
      </c>
      <c r="O41" s="4">
        <v>8.4662777611302005</v>
      </c>
      <c r="P41" s="4">
        <f>+VLOOKUP(P$2,Laboral!$C$38:$CV$76,$C41,0)</f>
        <v>24.126408790001349</v>
      </c>
      <c r="Q41" s="4">
        <v>8.8493639681037308</v>
      </c>
      <c r="R41" s="4">
        <f>+VLOOKUP(R$2,Laboral!$C$38:$CV$76,$C41,0)</f>
        <v>14.798235875852351</v>
      </c>
      <c r="S41" s="4">
        <f>+VLOOKUP(S$2,Laboral!$C$38:$CV$76,$C41,0)</f>
        <v>41.269835957607079</v>
      </c>
      <c r="T41" s="4">
        <f>+VLOOKUP(T$2,Laboral!$C$38:$CV$76,$C41,0)</f>
        <v>20.536306345087276</v>
      </c>
      <c r="U41" s="4">
        <f>+VLOOKUP(U$2,Laboral!$C$38:$CV$76,$C41,0)</f>
        <v>14.266681136494519</v>
      </c>
      <c r="V41" s="4">
        <f>+VLOOKUP(V$2,Laboral!$C$38:$CV$76,$C41,0)</f>
        <v>0</v>
      </c>
      <c r="W41" s="4">
        <f>+VLOOKUP(W$2,Laboral!$C$38:$CV$76,$C41,0)</f>
        <v>10.100696521127741</v>
      </c>
      <c r="X41" s="4">
        <f>+VLOOKUP(X$2,Laboral!$C$38:$CV$76,$C41,0)</f>
        <v>7.2635962696707228</v>
      </c>
      <c r="Y41" s="4">
        <f>+VLOOKUP(Y$2,Laboral!$C$38:$CV$76,$C41,0)</f>
        <v>10.904571558525809</v>
      </c>
      <c r="Z41" s="4">
        <f>+VLOOKUP(Z$2,Laboral!$C$38:$CV$76,$C41,0)</f>
        <v>16.481094566946762</v>
      </c>
      <c r="AA41" s="4">
        <f>+VLOOKUP(AA$2,Laboral!$C$38:$CV$76,$C41,0)</f>
        <v>0</v>
      </c>
      <c r="AB41" s="4">
        <f>+VLOOKUP(AB$2,Laboral!$C$38:$CV$76,$C41,0)</f>
        <v>0</v>
      </c>
      <c r="AC41" s="4">
        <v>10.507854420761401</v>
      </c>
      <c r="AD41" s="4">
        <f>+VLOOKUP(AD$2,Laboral!$C$38:$CV$76,$C41,0)</f>
        <v>14.015913733165119</v>
      </c>
      <c r="AE41" s="4">
        <f>+VLOOKUP(AE$2,Laboral!$C$38:$CV$76,$C41,0)</f>
        <v>17.739051831986512</v>
      </c>
      <c r="AF41" s="4">
        <f>+VLOOKUP(AF$2,Laboral!$C$38:$CV$76,$C41,0)</f>
        <v>28.257456601312402</v>
      </c>
      <c r="AG41" s="4">
        <f>+VLOOKUP(AG$2,Laboral!$C$38:$CV$76,$C41,0)</f>
        <v>7.4064309094175158</v>
      </c>
      <c r="AH41" s="4">
        <f>+VLOOKUP(AH$2,Laboral!$C$38:$CV$76,$C41,0)</f>
        <v>9.2387159300338464</v>
      </c>
      <c r="AI41" s="4">
        <v>16.468986196549501</v>
      </c>
      <c r="AJ41" s="4">
        <f>+VLOOKUP(AJ$2,Laboral!$C$38:$CV$76,$C41,0)</f>
        <v>12.896945357070477</v>
      </c>
      <c r="AK41" s="4">
        <v>18.563926193279102</v>
      </c>
      <c r="AL41" s="4">
        <v>12.3018710807362</v>
      </c>
      <c r="AM41" s="4">
        <f>+VLOOKUP(AM$2,Laboral!$C$38:$CV$76,$C41,0)</f>
        <v>10.678680696195546</v>
      </c>
      <c r="AN41" s="4">
        <v>14.4621467527053</v>
      </c>
      <c r="AO41" s="4">
        <v>14.298666099978901</v>
      </c>
      <c r="AP41" s="4">
        <v>22.6579223557837</v>
      </c>
      <c r="AQ41" s="4">
        <f>+VLOOKUP(AQ$2,Laboral!$C$38:$CV$76,$C41,0)</f>
        <v>26.456823518706369</v>
      </c>
      <c r="AR41" s="4">
        <f>+VLOOKUP(AR$2,Laboral!$C$38:$CV$76,$C41,0)</f>
        <v>17.47532857871952</v>
      </c>
      <c r="AS41" s="4">
        <v>15.4715171889787</v>
      </c>
      <c r="AT41" s="4">
        <v>11.9429056905292</v>
      </c>
      <c r="AU41" s="4">
        <f>+VLOOKUP(AU$2,Laboral!$C$38:$CV$76,$C41,0)</f>
        <v>18.369378851531632</v>
      </c>
      <c r="AV41" s="4">
        <f>+VLOOKUP(AV$2,Laboral!$C$38:$CV$76,$C41,0)</f>
        <v>19.473793269102675</v>
      </c>
      <c r="AW41" s="4">
        <v>13.847332666848899</v>
      </c>
      <c r="AX41" s="4">
        <v>10.310611331151399</v>
      </c>
      <c r="AY41" s="4">
        <f>+VLOOKUP(AY$2,Laboral!$C$38:$CV$76,$C41,0)</f>
        <v>9.3899496986533819</v>
      </c>
      <c r="AZ41" s="4">
        <f>+VLOOKUP(AZ$2,Laboral!$C$38:$CV$76,$C41,0)</f>
        <v>10.741002568002743</v>
      </c>
    </row>
    <row r="42" spans="3:52" ht="16.5" x14ac:dyDescent="0.3">
      <c r="C42">
        <v>41</v>
      </c>
      <c r="D42" s="3">
        <v>42094</v>
      </c>
      <c r="E42" s="4">
        <f>+VLOOKUP(E$2,Laboral!$C$5:$CV$15,costo_laboral!$C42,FALSE)</f>
        <v>1.6998174611863526</v>
      </c>
      <c r="F42" s="4">
        <v>3.3716413069039102</v>
      </c>
      <c r="G42" s="4">
        <v>5.0109832106529701</v>
      </c>
      <c r="H42" s="4">
        <f>+VLOOKUP(H$2,Laboral!$C$5:$CV$15,costo_laboral!$C42,FALSE)</f>
        <v>4.1108194730071945</v>
      </c>
      <c r="I42" s="4">
        <f>+VLOOKUP(I$2,Laboral!$C$5:$CV$15,costo_laboral!$C42,FALSE)</f>
        <v>13.976836063798864</v>
      </c>
      <c r="J42" s="4">
        <f>+VLOOKUP(J$2,Laboral!$C$5:$CV$15,costo_laboral!$C42,FALSE)</f>
        <v>8.9635343992531578</v>
      </c>
      <c r="K42" s="4">
        <f>+VLOOKUP(K$2,Laboral!$C$5:$CV$15,costo_laboral!$C42,FALSE)</f>
        <v>5.0303604370229964</v>
      </c>
      <c r="L42" s="4">
        <f>+VLOOKUP(L$2,Laboral!$C$5:$CV$15,costo_laboral!$C42,FALSE)</f>
        <v>2.8735057301193159</v>
      </c>
      <c r="M42" s="4">
        <f>+VLOOKUP(M$2,Laboral!$C$5:$CV$15,costo_laboral!$C42,FALSE)</f>
        <v>3.9890420453823081</v>
      </c>
      <c r="N42" s="4">
        <f>+VLOOKUP(N$2,Laboral!$C$5:$CV$15,costo_laboral!$C42,FALSE)</f>
        <v>3.2896874933291684</v>
      </c>
      <c r="O42" s="4">
        <v>8.4941413385465498</v>
      </c>
      <c r="P42" s="4">
        <f>+VLOOKUP(P$2,Laboral!$C$38:$CV$76,$C42,0)</f>
        <v>23.364018441344331</v>
      </c>
      <c r="Q42" s="4">
        <v>8.8242070813423794</v>
      </c>
      <c r="R42" s="4">
        <f>+VLOOKUP(R$2,Laboral!$C$38:$CV$76,$C42,0)</f>
        <v>14.724670245000885</v>
      </c>
      <c r="S42" s="4">
        <f>+VLOOKUP(S$2,Laboral!$C$38:$CV$76,$C42,0)</f>
        <v>43.046972937259454</v>
      </c>
      <c r="T42" s="4">
        <f>+VLOOKUP(T$2,Laboral!$C$38:$CV$76,$C42,0)</f>
        <v>19.523249916912711</v>
      </c>
      <c r="U42" s="4">
        <f>+VLOOKUP(U$2,Laboral!$C$38:$CV$76,$C42,0)</f>
        <v>14.694939569542415</v>
      </c>
      <c r="V42" s="4">
        <f>+VLOOKUP(V$2,Laboral!$C$38:$CV$76,$C42,0)</f>
        <v>0</v>
      </c>
      <c r="W42" s="4">
        <f>+VLOOKUP(W$2,Laboral!$C$38:$CV$76,$C42,0)</f>
        <v>9.8837257974371298</v>
      </c>
      <c r="X42" s="4">
        <f>+VLOOKUP(X$2,Laboral!$C$38:$CV$76,$C42,0)</f>
        <v>7.2477283275729745</v>
      </c>
      <c r="Y42" s="4">
        <f>+VLOOKUP(Y$2,Laboral!$C$38:$CV$76,$C42,0)</f>
        <v>0</v>
      </c>
      <c r="Z42" s="4">
        <f>+VLOOKUP(Z$2,Laboral!$C$38:$CV$76,$C42,0)</f>
        <v>16.562535278504029</v>
      </c>
      <c r="AA42" s="4">
        <f>+VLOOKUP(AA$2,Laboral!$C$38:$CV$76,$C42,0)</f>
        <v>0</v>
      </c>
      <c r="AB42" s="4">
        <f>+VLOOKUP(AB$2,Laboral!$C$38:$CV$76,$C42,0)</f>
        <v>0</v>
      </c>
      <c r="AC42" s="4">
        <v>10.5559331128315</v>
      </c>
      <c r="AD42" s="4">
        <f>+VLOOKUP(AD$2,Laboral!$C$38:$CV$76,$C42,0)</f>
        <v>14.47861204301992</v>
      </c>
      <c r="AE42" s="4">
        <f>+VLOOKUP(AE$2,Laboral!$C$38:$CV$76,$C42,0)</f>
        <v>17.330353147629154</v>
      </c>
      <c r="AF42" s="4">
        <f>+VLOOKUP(AF$2,Laboral!$C$38:$CV$76,$C42,0)</f>
        <v>28.35511546769985</v>
      </c>
      <c r="AG42" s="4">
        <f>+VLOOKUP(AG$2,Laboral!$C$38:$CV$76,$C42,0)</f>
        <v>7.3515002707590176</v>
      </c>
      <c r="AH42" s="4">
        <f>+VLOOKUP(AH$2,Laboral!$C$38:$CV$76,$C42,0)</f>
        <v>9.2624758705920343</v>
      </c>
      <c r="AI42" s="4">
        <v>16.1548088582629</v>
      </c>
      <c r="AJ42" s="4">
        <f>+VLOOKUP(AJ$2,Laboral!$C$38:$CV$76,$C42,0)</f>
        <v>12.909329368806944</v>
      </c>
      <c r="AK42" s="4">
        <v>17.9554645875508</v>
      </c>
      <c r="AL42" s="4">
        <v>12.4156406476404</v>
      </c>
      <c r="AM42" s="4">
        <f>+VLOOKUP(AM$2,Laboral!$C$38:$CV$76,$C42,0)</f>
        <v>6.2469817678571493</v>
      </c>
      <c r="AN42" s="4">
        <v>14.5503092482783</v>
      </c>
      <c r="AO42" s="4">
        <v>14.561100687692599</v>
      </c>
      <c r="AP42" s="4">
        <v>23.246682519579199</v>
      </c>
      <c r="AQ42" s="4">
        <f>+VLOOKUP(AQ$2,Laboral!$C$38:$CV$76,$C42,0)</f>
        <v>34.425376892446039</v>
      </c>
      <c r="AR42" s="4">
        <f>+VLOOKUP(AR$2,Laboral!$C$38:$CV$76,$C42,0)</f>
        <v>17.680412243645321</v>
      </c>
      <c r="AS42" s="4">
        <v>15.699252013366401</v>
      </c>
      <c r="AT42" s="4">
        <v>11.967780677351101</v>
      </c>
      <c r="AU42" s="4">
        <f>+VLOOKUP(AU$2,Laboral!$C$38:$CV$76,$C42,0)</f>
        <v>18.397087646389515</v>
      </c>
      <c r="AV42" s="4">
        <f>+VLOOKUP(AV$2,Laboral!$C$38:$CV$76,$C42,0)</f>
        <v>19.429216337275811</v>
      </c>
      <c r="AW42" s="4">
        <v>13.9440248017321</v>
      </c>
      <c r="AX42" s="4">
        <v>10.310740407553601</v>
      </c>
      <c r="AY42" s="4">
        <f>+VLOOKUP(AY$2,Laboral!$C$38:$CV$76,$C42,0)</f>
        <v>9.4769606328342686</v>
      </c>
      <c r="AZ42" s="4">
        <f>+VLOOKUP(AZ$2,Laboral!$C$38:$CV$76,$C42,0)</f>
        <v>10.817384557674306</v>
      </c>
    </row>
    <row r="43" spans="3:52" ht="16.5" x14ac:dyDescent="0.3">
      <c r="C43">
        <v>42</v>
      </c>
      <c r="D43" s="3">
        <v>42124</v>
      </c>
      <c r="E43" s="4">
        <f>+VLOOKUP(E$2,Laboral!$C$5:$CV$15,costo_laboral!$C43,FALSE)</f>
        <v>1.7163229606644756</v>
      </c>
      <c r="F43" s="4">
        <v>3.3570455561483601</v>
      </c>
      <c r="G43" s="4">
        <v>4.9450013481794901</v>
      </c>
      <c r="H43" s="4">
        <f>+VLOOKUP(H$2,Laboral!$C$5:$CV$15,costo_laboral!$C43,FALSE)</f>
        <v>4.0602153047487164</v>
      </c>
      <c r="I43" s="4">
        <f>+VLOOKUP(I$2,Laboral!$C$5:$CV$15,costo_laboral!$C43,FALSE)</f>
        <v>15.688174288920026</v>
      </c>
      <c r="J43" s="4">
        <f>+VLOOKUP(J$2,Laboral!$C$5:$CV$15,costo_laboral!$C43,FALSE)</f>
        <v>9.3031607379308792</v>
      </c>
      <c r="K43" s="4">
        <f>+VLOOKUP(K$2,Laboral!$C$5:$CV$15,costo_laboral!$C43,FALSE)</f>
        <v>4.9853247428277827</v>
      </c>
      <c r="L43" s="4">
        <f>+VLOOKUP(L$2,Laboral!$C$5:$CV$15,costo_laboral!$C43,FALSE)</f>
        <v>2.8548210416194983</v>
      </c>
      <c r="M43" s="4">
        <f>+VLOOKUP(M$2,Laboral!$C$5:$CV$15,costo_laboral!$C43,FALSE)</f>
        <v>3.9392761184252811</v>
      </c>
      <c r="N43" s="4">
        <f>+VLOOKUP(N$2,Laboral!$C$5:$CV$15,costo_laboral!$C43,FALSE)</f>
        <v>3.213964697792481</v>
      </c>
      <c r="O43" s="4">
        <v>8.4509489441957406</v>
      </c>
      <c r="P43" s="4">
        <f>+VLOOKUP(P$2,Laboral!$C$38:$CV$76,$C43,0)</f>
        <v>22.976916379162443</v>
      </c>
      <c r="Q43" s="4">
        <v>8.81274796304238</v>
      </c>
      <c r="R43" s="4">
        <f>+VLOOKUP(R$2,Laboral!$C$38:$CV$76,$C43,0)</f>
        <v>14.585379891758107</v>
      </c>
      <c r="S43" s="4">
        <f>+VLOOKUP(S$2,Laboral!$C$38:$CV$76,$C43,0)</f>
        <v>43.627666850243358</v>
      </c>
      <c r="T43" s="4">
        <f>+VLOOKUP(T$2,Laboral!$C$38:$CV$76,$C43,0)</f>
        <v>18.537348715964686</v>
      </c>
      <c r="U43" s="4">
        <f>+VLOOKUP(U$2,Laboral!$C$38:$CV$76,$C43,0)</f>
        <v>14.752855762382493</v>
      </c>
      <c r="V43" s="4">
        <f>+VLOOKUP(V$2,Laboral!$C$38:$CV$76,$C43,0)</f>
        <v>0</v>
      </c>
      <c r="W43" s="4">
        <f>+VLOOKUP(W$2,Laboral!$C$38:$CV$76,$C43,0)</f>
        <v>9.7175315922715182</v>
      </c>
      <c r="X43" s="4">
        <f>+VLOOKUP(X$2,Laboral!$C$38:$CV$76,$C43,0)</f>
        <v>7.1463642913815946</v>
      </c>
      <c r="Y43" s="4">
        <f>+VLOOKUP(Y$2,Laboral!$C$38:$CV$76,$C43,0)</f>
        <v>0</v>
      </c>
      <c r="Z43" s="4">
        <f>+VLOOKUP(Z$2,Laboral!$C$38:$CV$76,$C43,0)</f>
        <v>16.770852647983698</v>
      </c>
      <c r="AA43" s="4">
        <f>+VLOOKUP(AA$2,Laboral!$C$38:$CV$76,$C43,0)</f>
        <v>0</v>
      </c>
      <c r="AB43" s="4">
        <f>+VLOOKUP(AB$2,Laboral!$C$38:$CV$76,$C43,0)</f>
        <v>0</v>
      </c>
      <c r="AC43" s="4">
        <v>10.623562795092999</v>
      </c>
      <c r="AD43" s="4">
        <f>+VLOOKUP(AD$2,Laboral!$C$38:$CV$76,$C43,0)</f>
        <v>15.04015010383247</v>
      </c>
      <c r="AE43" s="4">
        <f>+VLOOKUP(AE$2,Laboral!$C$38:$CV$76,$C43,0)</f>
        <v>16.929760921257113</v>
      </c>
      <c r="AF43" s="4">
        <f>+VLOOKUP(AF$2,Laboral!$C$38:$CV$76,$C43,0)</f>
        <v>27.930634080000615</v>
      </c>
      <c r="AG43" s="4">
        <f>+VLOOKUP(AG$2,Laboral!$C$38:$CV$76,$C43,0)</f>
        <v>7.2880821748841171</v>
      </c>
      <c r="AH43" s="4">
        <f>+VLOOKUP(AH$2,Laboral!$C$38:$CV$76,$C43,0)</f>
        <v>9.2704841489269025</v>
      </c>
      <c r="AI43" s="4">
        <v>15.0413865942245</v>
      </c>
      <c r="AJ43" s="4">
        <f>+VLOOKUP(AJ$2,Laboral!$C$38:$CV$76,$C43,0)</f>
        <v>12.948166171350975</v>
      </c>
      <c r="AK43" s="4">
        <v>18.169374936972499</v>
      </c>
      <c r="AL43" s="4">
        <v>12.2517892917636</v>
      </c>
      <c r="AM43" s="4">
        <f>+VLOOKUP(AM$2,Laboral!$C$38:$CV$76,$C43,0)</f>
        <v>6.5568719216555547</v>
      </c>
      <c r="AN43" s="4">
        <v>14.5876080528539</v>
      </c>
      <c r="AO43" s="4">
        <v>14.761215334392899</v>
      </c>
      <c r="AP43" s="4">
        <v>25.290768958956299</v>
      </c>
      <c r="AQ43" s="4">
        <f>+VLOOKUP(AQ$2,Laboral!$C$38:$CV$76,$C43,0)</f>
        <v>35.716052774711713</v>
      </c>
      <c r="AR43" s="4">
        <f>+VLOOKUP(AR$2,Laboral!$C$38:$CV$76,$C43,0)</f>
        <v>17.829706019321687</v>
      </c>
      <c r="AS43" s="4">
        <v>16.056541749108799</v>
      </c>
      <c r="AT43" s="4">
        <v>12.0223117957042</v>
      </c>
      <c r="AU43" s="4">
        <f>+VLOOKUP(AU$2,Laboral!$C$38:$CV$76,$C43,0)</f>
        <v>18.720058099444721</v>
      </c>
      <c r="AV43" s="4">
        <f>+VLOOKUP(AV$2,Laboral!$C$38:$CV$76,$C43,0)</f>
        <v>19.454820111511612</v>
      </c>
      <c r="AW43" s="4">
        <v>14.181347555803001</v>
      </c>
      <c r="AX43" s="4">
        <v>10.3855510690433</v>
      </c>
      <c r="AY43" s="4">
        <f>+VLOOKUP(AY$2,Laboral!$C$38:$CV$76,$C43,0)</f>
        <v>9.6227426905182281</v>
      </c>
      <c r="AZ43" s="4">
        <f>+VLOOKUP(AZ$2,Laboral!$C$38:$CV$76,$C43,0)</f>
        <v>10.795409658069682</v>
      </c>
    </row>
    <row r="44" spans="3:52" ht="16.5" x14ac:dyDescent="0.3">
      <c r="C44">
        <v>43</v>
      </c>
      <c r="D44" s="3">
        <v>42155</v>
      </c>
      <c r="E44" s="4">
        <f>+VLOOKUP(E$2,Laboral!$C$5:$CV$15,costo_laboral!$C44,FALSE)</f>
        <v>1.7611814885682702</v>
      </c>
      <c r="F44" s="4">
        <v>3.3263036123387</v>
      </c>
      <c r="G44" s="4">
        <v>4.8871627143315104</v>
      </c>
      <c r="H44" s="4">
        <f>+VLOOKUP(H$2,Laboral!$C$5:$CV$15,costo_laboral!$C44,FALSE)</f>
        <v>3.9211583552997165</v>
      </c>
      <c r="I44" s="4">
        <f>+VLOOKUP(I$2,Laboral!$C$5:$CV$15,costo_laboral!$C44,FALSE)</f>
        <v>16.150789988200799</v>
      </c>
      <c r="J44" s="4">
        <f>+VLOOKUP(J$2,Laboral!$C$5:$CV$15,costo_laboral!$C44,FALSE)</f>
        <v>14.610371580692819</v>
      </c>
      <c r="K44" s="4">
        <f>+VLOOKUP(K$2,Laboral!$C$5:$CV$15,costo_laboral!$C44,FALSE)</f>
        <v>4.9922790323100497</v>
      </c>
      <c r="L44" s="4">
        <f>+VLOOKUP(L$2,Laboral!$C$5:$CV$15,costo_laboral!$C44,FALSE)</f>
        <v>2.8360286349832262</v>
      </c>
      <c r="M44" s="4">
        <f>+VLOOKUP(M$2,Laboral!$C$5:$CV$15,costo_laboral!$C44,FALSE)</f>
        <v>3.9082929394622443</v>
      </c>
      <c r="N44" s="4">
        <f>+VLOOKUP(N$2,Laboral!$C$5:$CV$15,costo_laboral!$C44,FALSE)</f>
        <v>3.163113214052399</v>
      </c>
      <c r="O44" s="4">
        <v>8.5121762879473302</v>
      </c>
      <c r="P44" s="4">
        <f>+VLOOKUP(P$2,Laboral!$C$38:$CV$76,$C44,0)</f>
        <v>22.916628179967503</v>
      </c>
      <c r="Q44" s="4">
        <v>8.8546756086215606</v>
      </c>
      <c r="R44" s="4">
        <f>+VLOOKUP(R$2,Laboral!$C$38:$CV$76,$C44,0)</f>
        <v>14.499767041316664</v>
      </c>
      <c r="S44" s="4">
        <f>+VLOOKUP(S$2,Laboral!$C$38:$CV$76,$C44,0)</f>
        <v>44.810878719963334</v>
      </c>
      <c r="T44" s="4">
        <f>+VLOOKUP(T$2,Laboral!$C$38:$CV$76,$C44,0)</f>
        <v>18.446979328239259</v>
      </c>
      <c r="U44" s="4">
        <f>+VLOOKUP(U$2,Laboral!$C$38:$CV$76,$C44,0)</f>
        <v>14.752710911365643</v>
      </c>
      <c r="V44" s="4">
        <f>+VLOOKUP(V$2,Laboral!$C$38:$CV$76,$C44,0)</f>
        <v>0</v>
      </c>
      <c r="W44" s="4">
        <f>+VLOOKUP(W$2,Laboral!$C$38:$CV$76,$C44,0)</f>
        <v>9.7873414531350171</v>
      </c>
      <c r="X44" s="4">
        <f>+VLOOKUP(X$2,Laboral!$C$38:$CV$76,$C44,0)</f>
        <v>7.1877096135453593</v>
      </c>
      <c r="Y44" s="4">
        <f>+VLOOKUP(Y$2,Laboral!$C$38:$CV$76,$C44,0)</f>
        <v>0</v>
      </c>
      <c r="Z44" s="4">
        <f>+VLOOKUP(Z$2,Laboral!$C$38:$CV$76,$C44,0)</f>
        <v>17.115093797674216</v>
      </c>
      <c r="AA44" s="4">
        <f>+VLOOKUP(AA$2,Laboral!$C$38:$CV$76,$C44,0)</f>
        <v>0</v>
      </c>
      <c r="AB44" s="4">
        <f>+VLOOKUP(AB$2,Laboral!$C$38:$CV$76,$C44,0)</f>
        <v>0</v>
      </c>
      <c r="AC44" s="4">
        <v>10.6603011436101</v>
      </c>
      <c r="AD44" s="4">
        <f>+VLOOKUP(AD$2,Laboral!$C$38:$CV$76,$C44,0)</f>
        <v>15.348488382474168</v>
      </c>
      <c r="AE44" s="4">
        <f>+VLOOKUP(AE$2,Laboral!$C$38:$CV$76,$C44,0)</f>
        <v>16.560887491833451</v>
      </c>
      <c r="AF44" s="4">
        <f>+VLOOKUP(AF$2,Laboral!$C$38:$CV$76,$C44,0)</f>
        <v>27.394034324049954</v>
      </c>
      <c r="AG44" s="4">
        <f>+VLOOKUP(AG$2,Laboral!$C$38:$CV$76,$C44,0)</f>
        <v>7.251030177241752</v>
      </c>
      <c r="AH44" s="4">
        <f>+VLOOKUP(AH$2,Laboral!$C$38:$CV$76,$C44,0)</f>
        <v>9.2286087437456246</v>
      </c>
      <c r="AI44" s="4">
        <v>14.2155663197405</v>
      </c>
      <c r="AJ44" s="4">
        <f>+VLOOKUP(AJ$2,Laboral!$C$38:$CV$76,$C44,0)</f>
        <v>13.212480346833184</v>
      </c>
      <c r="AK44" s="4">
        <v>17.554925858674501</v>
      </c>
      <c r="AL44" s="4">
        <v>12.102221266992901</v>
      </c>
      <c r="AM44" s="4">
        <f>+VLOOKUP(AM$2,Laboral!$C$38:$CV$76,$C44,0)</f>
        <v>6.6934749003767626</v>
      </c>
      <c r="AN44" s="4">
        <v>14.592784234757699</v>
      </c>
      <c r="AO44" s="4">
        <v>14.8124600805459</v>
      </c>
      <c r="AP44" s="4">
        <v>27.914621299851898</v>
      </c>
      <c r="AQ44" s="4">
        <f>+VLOOKUP(AQ$2,Laboral!$C$38:$CV$76,$C44,0)</f>
        <v>35.414638965711895</v>
      </c>
      <c r="AR44" s="4">
        <f>+VLOOKUP(AR$2,Laboral!$C$38:$CV$76,$C44,0)</f>
        <v>17.700346271308412</v>
      </c>
      <c r="AS44" s="4">
        <v>16.602288764650901</v>
      </c>
      <c r="AT44" s="4">
        <v>12.0361049336238</v>
      </c>
      <c r="AU44" s="4">
        <f>+VLOOKUP(AU$2,Laboral!$C$38:$CV$76,$C44,0)</f>
        <v>19.166181261325903</v>
      </c>
      <c r="AV44" s="4">
        <f>+VLOOKUP(AV$2,Laboral!$C$38:$CV$76,$C44,0)</f>
        <v>19.557564197130585</v>
      </c>
      <c r="AW44" s="4">
        <v>14.0623915096687</v>
      </c>
      <c r="AX44" s="4">
        <v>10.454721962118001</v>
      </c>
      <c r="AY44" s="4">
        <f>+VLOOKUP(AY$2,Laboral!$C$38:$CV$76,$C44,0)</f>
        <v>9.6397671356561556</v>
      </c>
      <c r="AZ44" s="4">
        <f>+VLOOKUP(AZ$2,Laboral!$C$38:$CV$76,$C44,0)</f>
        <v>10.865836310530925</v>
      </c>
    </row>
    <row r="45" spans="3:52" ht="16.5" x14ac:dyDescent="0.3">
      <c r="C45">
        <v>44</v>
      </c>
      <c r="D45" s="3">
        <v>42185</v>
      </c>
      <c r="E45" s="4">
        <f>+VLOOKUP(E$2,Laboral!$C$5:$CV$15,costo_laboral!$C45,FALSE)</f>
        <v>1.7957962216753651</v>
      </c>
      <c r="F45" s="4">
        <v>3.3083993079898502</v>
      </c>
      <c r="G45" s="4">
        <v>4.8374654361477702</v>
      </c>
      <c r="H45" s="4">
        <f>+VLOOKUP(H$2,Laboral!$C$5:$CV$15,costo_laboral!$C45,FALSE)</f>
        <v>3.7075702248576294</v>
      </c>
      <c r="I45" s="4">
        <f>+VLOOKUP(I$2,Laboral!$C$5:$CV$15,costo_laboral!$C45,FALSE)</f>
        <v>15.162660849503599</v>
      </c>
      <c r="J45" s="4">
        <f>+VLOOKUP(J$2,Laboral!$C$5:$CV$15,costo_laboral!$C45,FALSE)</f>
        <v>14.071471019760518</v>
      </c>
      <c r="K45" s="4">
        <f>+VLOOKUP(K$2,Laboral!$C$5:$CV$15,costo_laboral!$C45,FALSE)</f>
        <v>4.9374410747035968</v>
      </c>
      <c r="L45" s="4">
        <f>+VLOOKUP(L$2,Laboral!$C$5:$CV$15,costo_laboral!$C45,FALSE)</f>
        <v>2.8238623816404362</v>
      </c>
      <c r="M45" s="4">
        <f>+VLOOKUP(M$2,Laboral!$C$5:$CV$15,costo_laboral!$C45,FALSE)</f>
        <v>3.9571207934424653</v>
      </c>
      <c r="N45" s="4">
        <f>+VLOOKUP(N$2,Laboral!$C$5:$CV$15,costo_laboral!$C45,FALSE)</f>
        <v>3.1883706743117619</v>
      </c>
      <c r="O45" s="4">
        <v>8.5511167376412303</v>
      </c>
      <c r="P45" s="4">
        <f>+VLOOKUP(P$2,Laboral!$C$38:$CV$76,$C45,0)</f>
        <v>22.878566688633089</v>
      </c>
      <c r="Q45" s="4">
        <v>8.8930000831367</v>
      </c>
      <c r="R45" s="4">
        <f>+VLOOKUP(R$2,Laboral!$C$38:$CV$76,$C45,0)</f>
        <v>14.243298792629618</v>
      </c>
      <c r="S45" s="4">
        <f>+VLOOKUP(S$2,Laboral!$C$38:$CV$76,$C45,0)</f>
        <v>47.214739295739754</v>
      </c>
      <c r="T45" s="4">
        <f>+VLOOKUP(T$2,Laboral!$C$38:$CV$76,$C45,0)</f>
        <v>18.593589876348101</v>
      </c>
      <c r="U45" s="4">
        <f>+VLOOKUP(U$2,Laboral!$C$38:$CV$76,$C45,0)</f>
        <v>15.120524975620626</v>
      </c>
      <c r="V45" s="4">
        <f>+VLOOKUP(V$2,Laboral!$C$38:$CV$76,$C45,0)</f>
        <v>0</v>
      </c>
      <c r="W45" s="4">
        <f>+VLOOKUP(W$2,Laboral!$C$38:$CV$76,$C45,0)</f>
        <v>9.9461991298035066</v>
      </c>
      <c r="X45" s="4">
        <f>+VLOOKUP(X$2,Laboral!$C$38:$CV$76,$C45,0)</f>
        <v>0</v>
      </c>
      <c r="Y45" s="4">
        <f>+VLOOKUP(Y$2,Laboral!$C$38:$CV$76,$C45,0)</f>
        <v>0</v>
      </c>
      <c r="Z45" s="4">
        <f>+VLOOKUP(Z$2,Laboral!$C$38:$CV$76,$C45,0)</f>
        <v>17.269121819782878</v>
      </c>
      <c r="AA45" s="4">
        <f>+VLOOKUP(AA$2,Laboral!$C$38:$CV$76,$C45,0)</f>
        <v>0</v>
      </c>
      <c r="AB45" s="4">
        <f>+VLOOKUP(AB$2,Laboral!$C$38:$CV$76,$C45,0)</f>
        <v>0</v>
      </c>
      <c r="AC45" s="4">
        <v>10.7173869680365</v>
      </c>
      <c r="AD45" s="4">
        <f>+VLOOKUP(AD$2,Laboral!$C$38:$CV$76,$C45,0)</f>
        <v>15.648604282509361</v>
      </c>
      <c r="AE45" s="4">
        <f>+VLOOKUP(AE$2,Laboral!$C$38:$CV$76,$C45,0)</f>
        <v>16.312263256610311</v>
      </c>
      <c r="AF45" s="4">
        <f>+VLOOKUP(AF$2,Laboral!$C$38:$CV$76,$C45,0)</f>
        <v>27.981591378740077</v>
      </c>
      <c r="AG45" s="4">
        <f>+VLOOKUP(AG$2,Laboral!$C$38:$CV$76,$C45,0)</f>
        <v>7.346838835924693</v>
      </c>
      <c r="AH45" s="4">
        <f>+VLOOKUP(AH$2,Laboral!$C$38:$CV$76,$C45,0)</f>
        <v>9.224522481482337</v>
      </c>
      <c r="AI45" s="4">
        <v>13.923258396486499</v>
      </c>
      <c r="AJ45" s="4">
        <f>+VLOOKUP(AJ$2,Laboral!$C$38:$CV$76,$C45,0)</f>
        <v>13.474358318865121</v>
      </c>
      <c r="AK45" s="4">
        <v>17.109996878895299</v>
      </c>
      <c r="AL45" s="4">
        <v>11.558965891116401</v>
      </c>
      <c r="AM45" s="4">
        <f>+VLOOKUP(AM$2,Laboral!$C$38:$CV$76,$C45,0)</f>
        <v>7.0675479632451372</v>
      </c>
      <c r="AN45" s="4">
        <v>14.852524800879699</v>
      </c>
      <c r="AO45" s="4">
        <v>15.2962526800505</v>
      </c>
      <c r="AP45" s="4">
        <v>30.203152789750199</v>
      </c>
      <c r="AQ45" s="4">
        <f>+VLOOKUP(AQ$2,Laboral!$C$38:$CV$76,$C45,0)</f>
        <v>37.070346090941399</v>
      </c>
      <c r="AR45" s="4">
        <f>+VLOOKUP(AR$2,Laboral!$C$38:$CV$76,$C45,0)</f>
        <v>18.752751381312073</v>
      </c>
      <c r="AS45" s="4">
        <v>16.366703680389499</v>
      </c>
      <c r="AT45" s="4">
        <v>11.947321085706101</v>
      </c>
      <c r="AU45" s="4">
        <f>+VLOOKUP(AU$2,Laboral!$C$38:$CV$76,$C45,0)</f>
        <v>19.672517765948193</v>
      </c>
      <c r="AV45" s="4">
        <f>+VLOOKUP(AV$2,Laboral!$C$38:$CV$76,$C45,0)</f>
        <v>19.899436642702671</v>
      </c>
      <c r="AW45" s="4">
        <v>13.8749795396855</v>
      </c>
      <c r="AX45" s="4">
        <v>10.4601718037945</v>
      </c>
      <c r="AY45" s="4">
        <f>+VLOOKUP(AY$2,Laboral!$C$38:$CV$76,$C45,0)</f>
        <v>9.769726665847994</v>
      </c>
      <c r="AZ45" s="4">
        <f>+VLOOKUP(AZ$2,Laboral!$C$38:$CV$76,$C45,0)</f>
        <v>11.188287682511346</v>
      </c>
    </row>
    <row r="46" spans="3:52" ht="16.5" x14ac:dyDescent="0.3">
      <c r="C46">
        <v>45</v>
      </c>
      <c r="D46" s="3">
        <v>42216</v>
      </c>
      <c r="E46" s="4">
        <f>+VLOOKUP(E$2,Laboral!$C$5:$CV$15,costo_laboral!$C46,FALSE)</f>
        <v>1.7559440070585197</v>
      </c>
      <c r="F46" s="4">
        <v>3.2761607145323501</v>
      </c>
      <c r="G46" s="4">
        <v>4.7118108894252302</v>
      </c>
      <c r="H46" s="4">
        <f>+VLOOKUP(H$2,Laboral!$C$5:$CV$15,costo_laboral!$C46,FALSE)</f>
        <v>3.6231285563262356</v>
      </c>
      <c r="I46" s="4">
        <f>+VLOOKUP(I$2,Laboral!$C$5:$CV$15,costo_laboral!$C46,FALSE)</f>
        <v>12.305496362659833</v>
      </c>
      <c r="J46" s="4">
        <f>+VLOOKUP(J$2,Laboral!$C$5:$CV$15,costo_laboral!$C46,FALSE)</f>
        <v>13.619951768296175</v>
      </c>
      <c r="K46" s="4">
        <f>+VLOOKUP(K$2,Laboral!$C$5:$CV$15,costo_laboral!$C46,FALSE)</f>
        <v>4.9413034278524721</v>
      </c>
      <c r="L46" s="4">
        <f>+VLOOKUP(L$2,Laboral!$C$5:$CV$15,costo_laboral!$C46,FALSE)</f>
        <v>2.8392548218096252</v>
      </c>
      <c r="M46" s="4">
        <f>+VLOOKUP(M$2,Laboral!$C$5:$CV$15,costo_laboral!$C46,FALSE)</f>
        <v>3.9625263047645873</v>
      </c>
      <c r="N46" s="4">
        <f>+VLOOKUP(N$2,Laboral!$C$5:$CV$15,costo_laboral!$C46,FALSE)</f>
        <v>3.1113488155529208</v>
      </c>
      <c r="O46" s="4">
        <v>8.5161787680546297</v>
      </c>
      <c r="P46" s="4">
        <f>+VLOOKUP(P$2,Laboral!$C$38:$CV$76,$C46,0)</f>
        <v>22.58564239593991</v>
      </c>
      <c r="Q46" s="4">
        <v>8.94688211980605</v>
      </c>
      <c r="R46" s="4">
        <f>+VLOOKUP(R$2,Laboral!$C$38:$CV$76,$C46,0)</f>
        <v>14.182267194308626</v>
      </c>
      <c r="S46" s="4">
        <f>+VLOOKUP(S$2,Laboral!$C$38:$CV$76,$C46,0)</f>
        <v>46.732724083817665</v>
      </c>
      <c r="T46" s="4">
        <f>+VLOOKUP(T$2,Laboral!$C$38:$CV$76,$C46,0)</f>
        <v>18.32741114737378</v>
      </c>
      <c r="U46" s="4">
        <f>+VLOOKUP(U$2,Laboral!$C$38:$CV$76,$C46,0)</f>
        <v>15.809993438150574</v>
      </c>
      <c r="V46" s="4">
        <f>+VLOOKUP(V$2,Laboral!$C$38:$CV$76,$C46,0)</f>
        <v>0</v>
      </c>
      <c r="W46" s="4">
        <f>+VLOOKUP(W$2,Laboral!$C$38:$CV$76,$C46,0)</f>
        <v>10.107614979096699</v>
      </c>
      <c r="X46" s="4">
        <f>+VLOOKUP(X$2,Laboral!$C$38:$CV$76,$C46,0)</f>
        <v>0</v>
      </c>
      <c r="Y46" s="4">
        <f>+VLOOKUP(Y$2,Laboral!$C$38:$CV$76,$C46,0)</f>
        <v>0</v>
      </c>
      <c r="Z46" s="4">
        <f>+VLOOKUP(Z$2,Laboral!$C$38:$CV$76,$C46,0)</f>
        <v>17.508166404023118</v>
      </c>
      <c r="AA46" s="4">
        <f>+VLOOKUP(AA$2,Laboral!$C$38:$CV$76,$C46,0)</f>
        <v>0</v>
      </c>
      <c r="AB46" s="4">
        <f>+VLOOKUP(AB$2,Laboral!$C$38:$CV$76,$C46,0)</f>
        <v>0</v>
      </c>
      <c r="AC46" s="4">
        <v>10.7805848130835</v>
      </c>
      <c r="AD46" s="4">
        <f>+VLOOKUP(AD$2,Laboral!$C$38:$CV$76,$C46,0)</f>
        <v>15.902915296416619</v>
      </c>
      <c r="AE46" s="4">
        <f>+VLOOKUP(AE$2,Laboral!$C$38:$CV$76,$C46,0)</f>
        <v>16.146740751572249</v>
      </c>
      <c r="AF46" s="4">
        <f>+VLOOKUP(AF$2,Laboral!$C$38:$CV$76,$C46,0)</f>
        <v>28.11246060969345</v>
      </c>
      <c r="AG46" s="4">
        <f>+VLOOKUP(AG$2,Laboral!$C$38:$CV$76,$C46,0)</f>
        <v>7.4091728126996266</v>
      </c>
      <c r="AH46" s="4">
        <f>+VLOOKUP(AH$2,Laboral!$C$38:$CV$76,$C46,0)</f>
        <v>9.2351012148522997</v>
      </c>
      <c r="AI46" s="4">
        <v>13.783684414323799</v>
      </c>
      <c r="AJ46" s="4">
        <f>+VLOOKUP(AJ$2,Laboral!$C$38:$CV$76,$C46,0)</f>
        <v>13.900557058229243</v>
      </c>
      <c r="AK46" s="4">
        <v>17.603074265238899</v>
      </c>
      <c r="AL46" s="4">
        <v>10.836892855611699</v>
      </c>
      <c r="AM46" s="4">
        <f>+VLOOKUP(AM$2,Laboral!$C$38:$CV$76,$C46,0)</f>
        <v>7.3641014284818649</v>
      </c>
      <c r="AN46" s="4">
        <v>14.892413281141399</v>
      </c>
      <c r="AO46" s="4">
        <v>15.564145502083701</v>
      </c>
      <c r="AP46" s="4">
        <v>31.233812237300899</v>
      </c>
      <c r="AQ46" s="4">
        <f>+VLOOKUP(AQ$2,Laboral!$C$38:$CV$76,$C46,0)</f>
        <v>37.330504955408792</v>
      </c>
      <c r="AR46" s="4">
        <f>+VLOOKUP(AR$2,Laboral!$C$38:$CV$76,$C46,0)</f>
        <v>18.765652889979009</v>
      </c>
      <c r="AS46" s="4">
        <v>16.1320747510334</v>
      </c>
      <c r="AT46" s="4">
        <v>11.846332842434601</v>
      </c>
      <c r="AU46" s="4">
        <f>+VLOOKUP(AU$2,Laboral!$C$38:$CV$76,$C46,0)</f>
        <v>19.954516559239039</v>
      </c>
      <c r="AV46" s="4">
        <f>+VLOOKUP(AV$2,Laboral!$C$38:$CV$76,$C46,0)</f>
        <v>20.117478737678535</v>
      </c>
      <c r="AW46" s="4">
        <v>13.878228792817</v>
      </c>
      <c r="AX46" s="4">
        <v>10.5838886022139</v>
      </c>
      <c r="AY46" s="4">
        <f>+VLOOKUP(AY$2,Laboral!$C$38:$CV$76,$C46,0)</f>
        <v>9.8035130753910309</v>
      </c>
      <c r="AZ46" s="4">
        <f>+VLOOKUP(AZ$2,Laboral!$C$38:$CV$76,$C46,0)</f>
        <v>11.212250439656206</v>
      </c>
    </row>
    <row r="47" spans="3:52" ht="16.5" x14ac:dyDescent="0.3">
      <c r="C47">
        <v>46</v>
      </c>
      <c r="D47" s="3">
        <v>42247</v>
      </c>
      <c r="E47" s="4">
        <f>+VLOOKUP(E$2,Laboral!$C$5:$CV$15,costo_laboral!$C47,FALSE)</f>
        <v>1.7308596342117004</v>
      </c>
      <c r="F47" s="4">
        <v>3.0953534694850902</v>
      </c>
      <c r="G47" s="4">
        <v>4.7473857046505099</v>
      </c>
      <c r="H47" s="4">
        <f>+VLOOKUP(H$2,Laboral!$C$5:$CV$15,costo_laboral!$C47,FALSE)</f>
        <v>3.5972496144592156</v>
      </c>
      <c r="I47" s="4">
        <f>+VLOOKUP(I$2,Laboral!$C$5:$CV$15,costo_laboral!$C47,FALSE)</f>
        <v>10.873834761159998</v>
      </c>
      <c r="J47" s="4">
        <f>+VLOOKUP(J$2,Laboral!$C$5:$CV$15,costo_laboral!$C47,FALSE)</f>
        <v>13.735610009471664</v>
      </c>
      <c r="K47" s="4">
        <f>+VLOOKUP(K$2,Laboral!$C$5:$CV$15,costo_laboral!$C47,FALSE)</f>
        <v>4.9476328239018734</v>
      </c>
      <c r="L47" s="4">
        <f>+VLOOKUP(L$2,Laboral!$C$5:$CV$15,costo_laboral!$C47,FALSE)</f>
        <v>2.8633309015048138</v>
      </c>
      <c r="M47" s="4">
        <f>+VLOOKUP(M$2,Laboral!$C$5:$CV$15,costo_laboral!$C47,FALSE)</f>
        <v>3.8100776625286508</v>
      </c>
      <c r="N47" s="4">
        <f>+VLOOKUP(N$2,Laboral!$C$5:$CV$15,costo_laboral!$C47,FALSE)</f>
        <v>3.1220931410307355</v>
      </c>
      <c r="O47" s="4">
        <v>8.5216409676925906</v>
      </c>
      <c r="P47" s="4">
        <f>+VLOOKUP(P$2,Laboral!$C$38:$CV$76,$C47,0)</f>
        <v>22.108135833585841</v>
      </c>
      <c r="Q47" s="4">
        <v>9.0157782049216397</v>
      </c>
      <c r="R47" s="4">
        <f>+VLOOKUP(R$2,Laboral!$C$38:$CV$76,$C47,0)</f>
        <v>14.064520711618233</v>
      </c>
      <c r="S47" s="4">
        <f>+VLOOKUP(S$2,Laboral!$C$38:$CV$76,$C47,0)</f>
        <v>46.962021247573801</v>
      </c>
      <c r="T47" s="4">
        <f>+VLOOKUP(T$2,Laboral!$C$38:$CV$76,$C47,0)</f>
        <v>18.155782984682094</v>
      </c>
      <c r="U47" s="4">
        <f>+VLOOKUP(U$2,Laboral!$C$38:$CV$76,$C47,0)</f>
        <v>16.089736019442174</v>
      </c>
      <c r="V47" s="4">
        <f>+VLOOKUP(V$2,Laboral!$C$38:$CV$76,$C47,0)</f>
        <v>0</v>
      </c>
      <c r="W47" s="4">
        <f>+VLOOKUP(W$2,Laboral!$C$38:$CV$76,$C47,0)</f>
        <v>10.16705094639736</v>
      </c>
      <c r="X47" s="4">
        <f>+VLOOKUP(X$2,Laboral!$C$38:$CV$76,$C47,0)</f>
        <v>0</v>
      </c>
      <c r="Y47" s="4">
        <f>+VLOOKUP(Y$2,Laboral!$C$38:$CV$76,$C47,0)</f>
        <v>0</v>
      </c>
      <c r="Z47" s="4">
        <f>+VLOOKUP(Z$2,Laboral!$C$38:$CV$76,$C47,0)</f>
        <v>17.505101133767106</v>
      </c>
      <c r="AA47" s="4">
        <f>+VLOOKUP(AA$2,Laboral!$C$38:$CV$76,$C47,0)</f>
        <v>0</v>
      </c>
      <c r="AB47" s="4">
        <f>+VLOOKUP(AB$2,Laboral!$C$38:$CV$76,$C47,0)</f>
        <v>0</v>
      </c>
      <c r="AC47" s="4">
        <v>10.915450863724701</v>
      </c>
      <c r="AD47" s="4">
        <f>+VLOOKUP(AD$2,Laboral!$C$38:$CV$76,$C47,0)</f>
        <v>16.020293484466322</v>
      </c>
      <c r="AE47" s="4">
        <f>+VLOOKUP(AE$2,Laboral!$C$38:$CV$76,$C47,0)</f>
        <v>15.715363802127616</v>
      </c>
      <c r="AF47" s="4">
        <f>+VLOOKUP(AF$2,Laboral!$C$38:$CV$76,$C47,0)</f>
        <v>28.236868578323303</v>
      </c>
      <c r="AG47" s="4">
        <f>+VLOOKUP(AG$2,Laboral!$C$38:$CV$76,$C47,0)</f>
        <v>7.4215490590323761</v>
      </c>
      <c r="AH47" s="4">
        <f>+VLOOKUP(AH$2,Laboral!$C$38:$CV$76,$C47,0)</f>
        <v>9.1237622299238907</v>
      </c>
      <c r="AI47" s="4">
        <v>14.016461690137801</v>
      </c>
      <c r="AJ47" s="4">
        <f>+VLOOKUP(AJ$2,Laboral!$C$38:$CV$76,$C47,0)</f>
        <v>14.071292347325526</v>
      </c>
      <c r="AK47" s="4">
        <v>17.678599389909799</v>
      </c>
      <c r="AL47" s="4">
        <v>10.5017319645908</v>
      </c>
      <c r="AM47" s="4">
        <f>+VLOOKUP(AM$2,Laboral!$C$38:$CV$76,$C47,0)</f>
        <v>7.6822187582543933</v>
      </c>
      <c r="AN47" s="4">
        <v>14.930425400317599</v>
      </c>
      <c r="AO47" s="4">
        <v>15.7466628455945</v>
      </c>
      <c r="AP47" s="4">
        <v>30.843312357445999</v>
      </c>
      <c r="AQ47" s="4">
        <f>+VLOOKUP(AQ$2,Laboral!$C$38:$CV$76,$C47,0)</f>
        <v>36.633665451210582</v>
      </c>
      <c r="AR47" s="4">
        <f>+VLOOKUP(AR$2,Laboral!$C$38:$CV$76,$C47,0)</f>
        <v>18.882580970994407</v>
      </c>
      <c r="AS47" s="4">
        <v>16.2152562117112</v>
      </c>
      <c r="AT47" s="4">
        <v>12.010115187605299</v>
      </c>
      <c r="AU47" s="4">
        <f>+VLOOKUP(AU$2,Laboral!$C$38:$CV$76,$C47,0)</f>
        <v>20.896844963483975</v>
      </c>
      <c r="AV47" s="4">
        <f>+VLOOKUP(AV$2,Laboral!$C$38:$CV$76,$C47,0)</f>
        <v>20.489754920208082</v>
      </c>
      <c r="AW47" s="4">
        <v>13.9162799859035</v>
      </c>
      <c r="AX47" s="4">
        <v>10.626849380223801</v>
      </c>
      <c r="AY47" s="4">
        <f>+VLOOKUP(AY$2,Laboral!$C$38:$CV$76,$C47,0)</f>
        <v>9.8351533658183694</v>
      </c>
      <c r="AZ47" s="4">
        <f>+VLOOKUP(AZ$2,Laboral!$C$38:$CV$76,$C47,0)</f>
        <v>11.264743308554534</v>
      </c>
    </row>
    <row r="48" spans="3:52" ht="16.5" x14ac:dyDescent="0.3">
      <c r="C48">
        <v>47</v>
      </c>
      <c r="D48" s="3">
        <v>42277</v>
      </c>
      <c r="E48" s="4">
        <f>+VLOOKUP(E$2,Laboral!$C$5:$CV$15,costo_laboral!$C48,FALSE)</f>
        <v>1.7814802741008999</v>
      </c>
      <c r="F48" s="4">
        <v>3.08590073901544</v>
      </c>
      <c r="G48" s="4">
        <v>4.7602519773261003</v>
      </c>
      <c r="H48" s="4">
        <f>+VLOOKUP(H$2,Laboral!$C$5:$CV$15,costo_laboral!$C48,FALSE)</f>
        <v>3.5402211332196574</v>
      </c>
      <c r="I48" s="4">
        <f>+VLOOKUP(I$2,Laboral!$C$5:$CV$15,costo_laboral!$C48,FALSE)</f>
        <v>11.872925436361598</v>
      </c>
      <c r="J48" s="4">
        <f>+VLOOKUP(J$2,Laboral!$C$5:$CV$15,costo_laboral!$C48,FALSE)</f>
        <v>13.022190884238348</v>
      </c>
      <c r="K48" s="4">
        <f>+VLOOKUP(K$2,Laboral!$C$5:$CV$15,costo_laboral!$C48,FALSE)</f>
        <v>4.8740848693126377</v>
      </c>
      <c r="L48" s="4">
        <f>+VLOOKUP(L$2,Laboral!$C$5:$CV$15,costo_laboral!$C48,FALSE)</f>
        <v>2.8849644771554988</v>
      </c>
      <c r="M48" s="4">
        <f>+VLOOKUP(M$2,Laboral!$C$5:$CV$15,costo_laboral!$C48,FALSE)</f>
        <v>3.8102799245780359</v>
      </c>
      <c r="N48" s="4">
        <f>+VLOOKUP(N$2,Laboral!$C$5:$CV$15,costo_laboral!$C48,FALSE)</f>
        <v>3.0901409494488377</v>
      </c>
      <c r="O48" s="4">
        <v>8.4694895556603207</v>
      </c>
      <c r="P48" s="4">
        <f>+VLOOKUP(P$2,Laboral!$C$38:$CV$76,$C48,0)</f>
        <v>21.574698904552072</v>
      </c>
      <c r="Q48" s="4">
        <v>9.0570535267335099</v>
      </c>
      <c r="R48" s="4">
        <f>+VLOOKUP(R$2,Laboral!$C$38:$CV$76,$C48,0)</f>
        <v>13.924627401335609</v>
      </c>
      <c r="S48" s="4">
        <f>+VLOOKUP(S$2,Laboral!$C$38:$CV$76,$C48,0)</f>
        <v>41.707982948238318</v>
      </c>
      <c r="T48" s="4">
        <f>+VLOOKUP(T$2,Laboral!$C$38:$CV$76,$C48,0)</f>
        <v>17.276116937574745</v>
      </c>
      <c r="U48" s="4">
        <f>+VLOOKUP(U$2,Laboral!$C$38:$CV$76,$C48,0)</f>
        <v>15.756990945062018</v>
      </c>
      <c r="V48" s="4">
        <f>+VLOOKUP(V$2,Laboral!$C$38:$CV$76,$C48,0)</f>
        <v>0</v>
      </c>
      <c r="W48" s="4">
        <f>+VLOOKUP(W$2,Laboral!$C$38:$CV$76,$C48,0)</f>
        <v>0</v>
      </c>
      <c r="X48" s="4">
        <f>+VLOOKUP(X$2,Laboral!$C$38:$CV$76,$C48,0)</f>
        <v>0</v>
      </c>
      <c r="Y48" s="4">
        <f>+VLOOKUP(Y$2,Laboral!$C$38:$CV$76,$C48,0)</f>
        <v>0</v>
      </c>
      <c r="Z48" s="4">
        <f>+VLOOKUP(Z$2,Laboral!$C$38:$CV$76,$C48,0)</f>
        <v>16.913190348916192</v>
      </c>
      <c r="AA48" s="4">
        <f>+VLOOKUP(AA$2,Laboral!$C$38:$CV$76,$C48,0)</f>
        <v>0</v>
      </c>
      <c r="AB48" s="4">
        <f>+VLOOKUP(AB$2,Laboral!$C$38:$CV$76,$C48,0)</f>
        <v>0</v>
      </c>
      <c r="AC48" s="4">
        <v>10.953737756992901</v>
      </c>
      <c r="AD48" s="4">
        <f>+VLOOKUP(AD$2,Laboral!$C$38:$CV$76,$C48,0)</f>
        <v>16.176184646039733</v>
      </c>
      <c r="AE48" s="4">
        <f>+VLOOKUP(AE$2,Laboral!$C$38:$CV$76,$C48,0)</f>
        <v>15.312588187859349</v>
      </c>
      <c r="AF48" s="4">
        <f>+VLOOKUP(AF$2,Laboral!$C$38:$CV$76,$C48,0)</f>
        <v>28.019734345956415</v>
      </c>
      <c r="AG48" s="4">
        <f>+VLOOKUP(AG$2,Laboral!$C$38:$CV$76,$C48,0)</f>
        <v>7.3728963200119191</v>
      </c>
      <c r="AH48" s="4">
        <f>+VLOOKUP(AH$2,Laboral!$C$38:$CV$76,$C48,0)</f>
        <v>9.044248857252116</v>
      </c>
      <c r="AI48" s="4">
        <v>9.4843600951409002</v>
      </c>
      <c r="AJ48" s="4">
        <f>+VLOOKUP(AJ$2,Laboral!$C$38:$CV$76,$C48,0)</f>
        <v>13.995489645777507</v>
      </c>
      <c r="AK48" s="4">
        <v>16.950441574358699</v>
      </c>
      <c r="AL48" s="4">
        <v>10.797535182888801</v>
      </c>
      <c r="AM48" s="4">
        <f>+VLOOKUP(AM$2,Laboral!$C$38:$CV$76,$C48,0)</f>
        <v>8.1787349840832366</v>
      </c>
      <c r="AN48" s="4">
        <v>14.936038880759201</v>
      </c>
      <c r="AO48" s="4">
        <v>15.669789487990901</v>
      </c>
      <c r="AP48" s="4">
        <v>29.7442389429456</v>
      </c>
      <c r="AQ48" s="4">
        <f>+VLOOKUP(AQ$2,Laboral!$C$38:$CV$76,$C48,0)</f>
        <v>37.940010219276957</v>
      </c>
      <c r="AR48" s="4">
        <f>+VLOOKUP(AR$2,Laboral!$C$38:$CV$76,$C48,0)</f>
        <v>19.180036806164892</v>
      </c>
      <c r="AS48" s="4">
        <v>16.591471769201402</v>
      </c>
      <c r="AT48" s="4">
        <v>11.8390684406756</v>
      </c>
      <c r="AU48" s="4">
        <f>+VLOOKUP(AU$2,Laboral!$C$38:$CV$76,$C48,0)</f>
        <v>22.965850152924773</v>
      </c>
      <c r="AV48" s="4">
        <f>+VLOOKUP(AV$2,Laboral!$C$38:$CV$76,$C48,0)</f>
        <v>20.684467580013163</v>
      </c>
      <c r="AW48" s="4">
        <v>13.969681154674801</v>
      </c>
      <c r="AX48" s="4">
        <v>10.798970145183199</v>
      </c>
      <c r="AY48" s="4">
        <f>+VLOOKUP(AY$2,Laboral!$C$38:$CV$76,$C48,0)</f>
        <v>9.9299625520228787</v>
      </c>
      <c r="AZ48" s="4">
        <f>+VLOOKUP(AZ$2,Laboral!$C$38:$CV$76,$C48,0)</f>
        <v>11.328137413618803</v>
      </c>
    </row>
    <row r="49" spans="3:52" ht="16.5" x14ac:dyDescent="0.3">
      <c r="C49">
        <v>48</v>
      </c>
      <c r="D49" s="3">
        <v>42308</v>
      </c>
      <c r="E49" s="4">
        <f>+VLOOKUP(E$2,Laboral!$C$5:$CV$15,costo_laboral!$C49,FALSE)</f>
        <v>1.7901281498921044</v>
      </c>
      <c r="F49" s="4">
        <v>3.0014655317472601</v>
      </c>
      <c r="G49" s="4">
        <v>4.6706209969226498</v>
      </c>
      <c r="H49" s="4">
        <f>+VLOOKUP(H$2,Laboral!$C$5:$CV$15,costo_laboral!$C49,FALSE)</f>
        <v>3.4997999896216361</v>
      </c>
      <c r="I49" s="4">
        <f>+VLOOKUP(I$2,Laboral!$C$5:$CV$15,costo_laboral!$C49,FALSE)</f>
        <v>11.643495532682875</v>
      </c>
      <c r="J49" s="4">
        <f>+VLOOKUP(J$2,Laboral!$C$5:$CV$15,costo_laboral!$C49,FALSE)</f>
        <v>12.356637578530865</v>
      </c>
      <c r="K49" s="4">
        <f>+VLOOKUP(K$2,Laboral!$C$5:$CV$15,costo_laboral!$C49,FALSE)</f>
        <v>4.8035604108542973</v>
      </c>
      <c r="L49" s="4">
        <f>+VLOOKUP(L$2,Laboral!$C$5:$CV$15,costo_laboral!$C49,FALSE)</f>
        <v>2.8799342201429061</v>
      </c>
      <c r="M49" s="4">
        <f>+VLOOKUP(M$2,Laboral!$C$5:$CV$15,costo_laboral!$C49,FALSE)</f>
        <v>3.8171519298265064</v>
      </c>
      <c r="N49" s="4">
        <f>+VLOOKUP(N$2,Laboral!$C$5:$CV$15,costo_laboral!$C49,FALSE)</f>
        <v>3.1256814381870468</v>
      </c>
      <c r="O49" s="4">
        <v>8.5320079049751101</v>
      </c>
      <c r="P49" s="4">
        <f>+VLOOKUP(P$2,Laboral!$C$38:$CV$76,$C49,0)</f>
        <v>21.256466224376997</v>
      </c>
      <c r="Q49" s="4">
        <v>9.0523877195418301</v>
      </c>
      <c r="R49" s="4">
        <f>+VLOOKUP(R$2,Laboral!$C$38:$CV$76,$C49,0)</f>
        <v>13.758537943937812</v>
      </c>
      <c r="S49" s="4">
        <f>+VLOOKUP(S$2,Laboral!$C$38:$CV$76,$C49,0)</f>
        <v>38.568715180911695</v>
      </c>
      <c r="T49" s="4">
        <f>+VLOOKUP(T$2,Laboral!$C$38:$CV$76,$C49,0)</f>
        <v>0</v>
      </c>
      <c r="U49" s="4">
        <f>+VLOOKUP(U$2,Laboral!$C$38:$CV$76,$C49,0)</f>
        <v>15.515402459376704</v>
      </c>
      <c r="V49" s="4">
        <f>+VLOOKUP(V$2,Laboral!$C$38:$CV$76,$C49,0)</f>
        <v>0</v>
      </c>
      <c r="W49" s="4">
        <f>+VLOOKUP(W$2,Laboral!$C$38:$CV$76,$C49,0)</f>
        <v>0</v>
      </c>
      <c r="X49" s="4">
        <f>+VLOOKUP(X$2,Laboral!$C$38:$CV$76,$C49,0)</f>
        <v>0</v>
      </c>
      <c r="Y49" s="4">
        <f>+VLOOKUP(Y$2,Laboral!$C$38:$CV$76,$C49,0)</f>
        <v>0</v>
      </c>
      <c r="Z49" s="4">
        <f>+VLOOKUP(Z$2,Laboral!$C$38:$CV$76,$C49,0)</f>
        <v>16.52556930908154</v>
      </c>
      <c r="AA49" s="4">
        <f>+VLOOKUP(AA$2,Laboral!$C$38:$CV$76,$C49,0)</f>
        <v>0</v>
      </c>
      <c r="AB49" s="4">
        <f>+VLOOKUP(AB$2,Laboral!$C$38:$CV$76,$C49,0)</f>
        <v>0</v>
      </c>
      <c r="AC49" s="4">
        <v>11.029831117541701</v>
      </c>
      <c r="AD49" s="4">
        <f>+VLOOKUP(AD$2,Laboral!$C$38:$CV$76,$C49,0)</f>
        <v>16.406893912619481</v>
      </c>
      <c r="AE49" s="4">
        <f>+VLOOKUP(AE$2,Laboral!$C$38:$CV$76,$C49,0)</f>
        <v>15.056013052349881</v>
      </c>
      <c r="AF49" s="4">
        <f>+VLOOKUP(AF$2,Laboral!$C$38:$CV$76,$C49,0)</f>
        <v>27.913520717230856</v>
      </c>
      <c r="AG49" s="4">
        <f>+VLOOKUP(AG$2,Laboral!$C$38:$CV$76,$C49,0)</f>
        <v>7.3981642670613539</v>
      </c>
      <c r="AH49" s="4">
        <f>+VLOOKUP(AH$2,Laboral!$C$38:$CV$76,$C49,0)</f>
        <v>9.029886562376257</v>
      </c>
      <c r="AI49" s="4">
        <v>10.355561237883199</v>
      </c>
      <c r="AJ49" s="4">
        <f>+VLOOKUP(AJ$2,Laboral!$C$38:$CV$76,$C49,0)</f>
        <v>14.127522423394655</v>
      </c>
      <c r="AK49" s="4">
        <v>16.857541714972299</v>
      </c>
      <c r="AL49" s="4">
        <v>10.8258837633587</v>
      </c>
      <c r="AM49" s="4">
        <f>+VLOOKUP(AM$2,Laboral!$C$38:$CV$76,$C49,0)</f>
        <v>8.5914677287141856</v>
      </c>
      <c r="AN49" s="4">
        <v>14.878858768807801</v>
      </c>
      <c r="AO49" s="4">
        <v>15.739863750196101</v>
      </c>
      <c r="AP49" s="4">
        <v>27.834863602033501</v>
      </c>
      <c r="AQ49" s="4">
        <f>+VLOOKUP(AQ$2,Laboral!$C$38:$CV$76,$C49,0)</f>
        <v>37.460523403187182</v>
      </c>
      <c r="AR49" s="4">
        <f>+VLOOKUP(AR$2,Laboral!$C$38:$CV$76,$C49,0)</f>
        <v>19.069466640670324</v>
      </c>
      <c r="AS49" s="4">
        <v>16.585076253556998</v>
      </c>
      <c r="AT49" s="4">
        <v>11.898079199326</v>
      </c>
      <c r="AU49" s="4">
        <f>+VLOOKUP(AU$2,Laboral!$C$38:$CV$76,$C49,0)</f>
        <v>22.747811070291409</v>
      </c>
      <c r="AV49" s="4">
        <f>+VLOOKUP(AV$2,Laboral!$C$38:$CV$76,$C49,0)</f>
        <v>20.824977194665657</v>
      </c>
      <c r="AW49" s="4">
        <v>14.3107443258694</v>
      </c>
      <c r="AX49" s="4">
        <v>10.8497452259361</v>
      </c>
      <c r="AY49" s="4">
        <f>+VLOOKUP(AY$2,Laboral!$C$38:$CV$76,$C49,0)</f>
        <v>9.8825255914427235</v>
      </c>
      <c r="AZ49" s="4">
        <f>+VLOOKUP(AZ$2,Laboral!$C$38:$CV$76,$C49,0)</f>
        <v>11.35130450522848</v>
      </c>
    </row>
    <row r="50" spans="3:52" ht="16.5" x14ac:dyDescent="0.3">
      <c r="C50">
        <v>49</v>
      </c>
      <c r="D50" s="3">
        <v>42338</v>
      </c>
      <c r="E50" s="4">
        <f>+VLOOKUP(E$2,Laboral!$C$5:$CV$15,costo_laboral!$C50,FALSE)</f>
        <v>1.7613794264816882</v>
      </c>
      <c r="F50" s="4">
        <v>2.9395718390086198</v>
      </c>
      <c r="G50" s="4">
        <v>4.5561969570075798</v>
      </c>
      <c r="H50" s="4">
        <f>+VLOOKUP(H$2,Laboral!$C$5:$CV$15,costo_laboral!$C50,FALSE)</f>
        <v>3.4183750941574012</v>
      </c>
      <c r="I50" s="4">
        <f>+VLOOKUP(I$2,Laboral!$C$5:$CV$15,costo_laboral!$C50,FALSE)</f>
        <v>13.045880718944513</v>
      </c>
      <c r="J50" s="4">
        <f>+VLOOKUP(J$2,Laboral!$C$5:$CV$15,costo_laboral!$C50,FALSE)</f>
        <v>11.34758035216085</v>
      </c>
      <c r="K50" s="4">
        <f>+VLOOKUP(K$2,Laboral!$C$5:$CV$15,costo_laboral!$C50,FALSE)</f>
        <v>4.8215898950714369</v>
      </c>
      <c r="L50" s="4">
        <f>+VLOOKUP(L$2,Laboral!$C$5:$CV$15,costo_laboral!$C50,FALSE)</f>
        <v>2.8502420483117894</v>
      </c>
      <c r="M50" s="4">
        <f>+VLOOKUP(M$2,Laboral!$C$5:$CV$15,costo_laboral!$C50,FALSE)</f>
        <v>3.7854747098777906</v>
      </c>
      <c r="N50" s="4">
        <f>+VLOOKUP(N$2,Laboral!$C$5:$CV$15,costo_laboral!$C50,FALSE)</f>
        <v>3.092343148805325</v>
      </c>
      <c r="O50" s="4">
        <v>8.5622107926435405</v>
      </c>
      <c r="P50" s="4">
        <f>+VLOOKUP(P$2,Laboral!$C$38:$CV$76,$C50,0)</f>
        <v>21.055161844784948</v>
      </c>
      <c r="Q50" s="4">
        <v>9.1060258394650209</v>
      </c>
      <c r="R50" s="4">
        <f>+VLOOKUP(R$2,Laboral!$C$38:$CV$76,$C50,0)</f>
        <v>13.575585360924554</v>
      </c>
      <c r="S50" s="4">
        <f>+VLOOKUP(S$2,Laboral!$C$38:$CV$76,$C50,0)</f>
        <v>34.498819146218217</v>
      </c>
      <c r="T50" s="4">
        <f>+VLOOKUP(T$2,Laboral!$C$38:$CV$76,$C50,0)</f>
        <v>0</v>
      </c>
      <c r="U50" s="4">
        <f>+VLOOKUP(U$2,Laboral!$C$38:$CV$76,$C50,0)</f>
        <v>15.847083213330384</v>
      </c>
      <c r="V50" s="4">
        <f>+VLOOKUP(V$2,Laboral!$C$38:$CV$76,$C50,0)</f>
        <v>0</v>
      </c>
      <c r="W50" s="4">
        <f>+VLOOKUP(W$2,Laboral!$C$38:$CV$76,$C50,0)</f>
        <v>0</v>
      </c>
      <c r="X50" s="4">
        <f>+VLOOKUP(X$2,Laboral!$C$38:$CV$76,$C50,0)</f>
        <v>0</v>
      </c>
      <c r="Y50" s="4">
        <f>+VLOOKUP(Y$2,Laboral!$C$38:$CV$76,$C50,0)</f>
        <v>0</v>
      </c>
      <c r="Z50" s="4">
        <f>+VLOOKUP(Z$2,Laboral!$C$38:$CV$76,$C50,0)</f>
        <v>16.10730717383889</v>
      </c>
      <c r="AA50" s="4">
        <f>+VLOOKUP(AA$2,Laboral!$C$38:$CV$76,$C50,0)</f>
        <v>0</v>
      </c>
      <c r="AB50" s="4">
        <f>+VLOOKUP(AB$2,Laboral!$C$38:$CV$76,$C50,0)</f>
        <v>0</v>
      </c>
      <c r="AC50" s="4">
        <v>11.2088993207973</v>
      </c>
      <c r="AD50" s="4">
        <f>+VLOOKUP(AD$2,Laboral!$C$38:$CV$76,$C50,0)</f>
        <v>16.470296962319551</v>
      </c>
      <c r="AE50" s="4">
        <f>+VLOOKUP(AE$2,Laboral!$C$38:$CV$76,$C50,0)</f>
        <v>15.32014426617817</v>
      </c>
      <c r="AF50" s="4">
        <f>+VLOOKUP(AF$2,Laboral!$C$38:$CV$76,$C50,0)</f>
        <v>26.825634348702167</v>
      </c>
      <c r="AG50" s="4">
        <f>+VLOOKUP(AG$2,Laboral!$C$38:$CV$76,$C50,0)</f>
        <v>7.3780646156233933</v>
      </c>
      <c r="AH50" s="4">
        <f>+VLOOKUP(AH$2,Laboral!$C$38:$CV$76,$C50,0)</f>
        <v>8.8153401879290065</v>
      </c>
      <c r="AI50" s="4">
        <v>11.293953072490799</v>
      </c>
      <c r="AJ50" s="4">
        <f>+VLOOKUP(AJ$2,Laboral!$C$38:$CV$76,$C50,0)</f>
        <v>14.311711156612967</v>
      </c>
      <c r="AK50" s="4">
        <v>16.229654323106399</v>
      </c>
      <c r="AL50" s="4">
        <v>10.6060389434863</v>
      </c>
      <c r="AM50" s="4">
        <f>+VLOOKUP(AM$2,Laboral!$C$38:$CV$76,$C50,0)</f>
        <v>8.8206919132784911</v>
      </c>
      <c r="AN50" s="4">
        <v>14.8234299701598</v>
      </c>
      <c r="AO50" s="4">
        <v>15.759600988938701</v>
      </c>
      <c r="AP50" s="4">
        <v>26.891322557888</v>
      </c>
      <c r="AQ50" s="4">
        <f>+VLOOKUP(AQ$2,Laboral!$C$38:$CV$76,$C50,0)</f>
        <v>38.48633067711696</v>
      </c>
      <c r="AR50" s="4">
        <f>+VLOOKUP(AR$2,Laboral!$C$38:$CV$76,$C50,0)</f>
        <v>18.585729337068837</v>
      </c>
      <c r="AS50" s="4">
        <v>16.5636397064583</v>
      </c>
      <c r="AT50" s="4">
        <v>11.9275232707651</v>
      </c>
      <c r="AU50" s="4">
        <f>+VLOOKUP(AU$2,Laboral!$C$38:$CV$76,$C50,0)</f>
        <v>21.746451865741232</v>
      </c>
      <c r="AV50" s="4">
        <f>+VLOOKUP(AV$2,Laboral!$C$38:$CV$76,$C50,0)</f>
        <v>20.695323942396858</v>
      </c>
      <c r="AW50" s="4">
        <v>14.5141010644366</v>
      </c>
      <c r="AX50" s="4">
        <v>10.8535839830101</v>
      </c>
      <c r="AY50" s="4">
        <f>+VLOOKUP(AY$2,Laboral!$C$38:$CV$76,$C50,0)</f>
        <v>9.7714646993204362</v>
      </c>
      <c r="AZ50" s="4">
        <f>+VLOOKUP(AZ$2,Laboral!$C$38:$CV$76,$C50,0)</f>
        <v>11.297308980661064</v>
      </c>
    </row>
    <row r="51" spans="3:52" ht="16.5" x14ac:dyDescent="0.3">
      <c r="C51">
        <v>50</v>
      </c>
      <c r="D51" s="3">
        <v>42369</v>
      </c>
      <c r="E51" s="4">
        <f>+VLOOKUP(E$2,Laboral!$C$5:$CV$15,costo_laboral!$C51,FALSE)</f>
        <v>1.8209675277282757</v>
      </c>
      <c r="F51" s="4">
        <v>2.8747999707352201</v>
      </c>
      <c r="G51" s="4">
        <v>4.59730125631331</v>
      </c>
      <c r="H51" s="4">
        <f>+VLOOKUP(H$2,Laboral!$C$5:$CV$15,costo_laboral!$C51,FALSE)</f>
        <v>3.5093053942940058</v>
      </c>
      <c r="I51" s="4">
        <f>+VLOOKUP(I$2,Laboral!$C$5:$CV$15,costo_laboral!$C51,FALSE)</f>
        <v>12.27521730531101</v>
      </c>
      <c r="J51" s="4">
        <f>+VLOOKUP(J$2,Laboral!$C$5:$CV$15,costo_laboral!$C51,FALSE)</f>
        <v>10.587080464027334</v>
      </c>
      <c r="K51" s="4">
        <f>+VLOOKUP(K$2,Laboral!$C$5:$CV$15,costo_laboral!$C51,FALSE)</f>
        <v>4.8793738281902188</v>
      </c>
      <c r="L51" s="4">
        <f>+VLOOKUP(L$2,Laboral!$C$5:$CV$15,costo_laboral!$C51,FALSE)</f>
        <v>2.9319753203703418</v>
      </c>
      <c r="M51" s="4">
        <f>+VLOOKUP(M$2,Laboral!$C$5:$CV$15,costo_laboral!$C51,FALSE)</f>
        <v>3.8612666022639068</v>
      </c>
      <c r="N51" s="4">
        <f>+VLOOKUP(N$2,Laboral!$C$5:$CV$15,costo_laboral!$C51,FALSE)</f>
        <v>3.110171096682413</v>
      </c>
      <c r="O51" s="4">
        <v>8.3551519000157501</v>
      </c>
      <c r="P51" s="4">
        <f>+VLOOKUP(P$2,Laboral!$C$38:$CV$76,$C51,0)</f>
        <v>20.634010884180864</v>
      </c>
      <c r="Q51" s="4">
        <v>9.1392134648293197</v>
      </c>
      <c r="R51" s="4">
        <f>+VLOOKUP(R$2,Laboral!$C$38:$CV$76,$C51,0)</f>
        <v>13.472382567564884</v>
      </c>
      <c r="S51" s="4">
        <f>+VLOOKUP(S$2,Laboral!$C$38:$CV$76,$C51,0)</f>
        <v>31.950821289051518</v>
      </c>
      <c r="T51" s="4">
        <f>+VLOOKUP(T$2,Laboral!$C$38:$CV$76,$C51,0)</f>
        <v>0</v>
      </c>
      <c r="U51" s="4">
        <f>+VLOOKUP(U$2,Laboral!$C$38:$CV$76,$C51,0)</f>
        <v>16.054536321206008</v>
      </c>
      <c r="V51" s="4">
        <f>+VLOOKUP(V$2,Laboral!$C$38:$CV$76,$C51,0)</f>
        <v>0</v>
      </c>
      <c r="W51" s="4">
        <f>+VLOOKUP(W$2,Laboral!$C$38:$CV$76,$C51,0)</f>
        <v>0</v>
      </c>
      <c r="X51" s="4">
        <f>+VLOOKUP(X$2,Laboral!$C$38:$CV$76,$C51,0)</f>
        <v>0</v>
      </c>
      <c r="Y51" s="4">
        <f>+VLOOKUP(Y$2,Laboral!$C$38:$CV$76,$C51,0)</f>
        <v>0</v>
      </c>
      <c r="Z51" s="4">
        <f>+VLOOKUP(Z$2,Laboral!$C$38:$CV$76,$C51,0)</f>
        <v>16.103120017620327</v>
      </c>
      <c r="AA51" s="4">
        <f>+VLOOKUP(AA$2,Laboral!$C$38:$CV$76,$C51,0)</f>
        <v>0</v>
      </c>
      <c r="AB51" s="4">
        <f>+VLOOKUP(AB$2,Laboral!$C$38:$CV$76,$C51,0)</f>
        <v>0</v>
      </c>
      <c r="AC51" s="4">
        <v>11.1078229315077</v>
      </c>
      <c r="AD51" s="4">
        <f>+VLOOKUP(AD$2,Laboral!$C$38:$CV$76,$C51,0)</f>
        <v>16.375345782647425</v>
      </c>
      <c r="AE51" s="4">
        <f>+VLOOKUP(AE$2,Laboral!$C$38:$CV$76,$C51,0)</f>
        <v>15.080464183185388</v>
      </c>
      <c r="AF51" s="4">
        <f>+VLOOKUP(AF$2,Laboral!$C$38:$CV$76,$C51,0)</f>
        <v>25.617273649952484</v>
      </c>
      <c r="AG51" s="4">
        <f>+VLOOKUP(AG$2,Laboral!$C$38:$CV$76,$C51,0)</f>
        <v>7.4333236640582196</v>
      </c>
      <c r="AH51" s="4">
        <f>+VLOOKUP(AH$2,Laboral!$C$38:$CV$76,$C51,0)</f>
        <v>8.6209549955122444</v>
      </c>
      <c r="AI51" s="4">
        <v>11.7232723505081</v>
      </c>
      <c r="AJ51" s="4">
        <f>+VLOOKUP(AJ$2,Laboral!$C$38:$CV$76,$C51,0)</f>
        <v>14.712237454863597</v>
      </c>
      <c r="AK51" s="4">
        <v>17.6616634228902</v>
      </c>
      <c r="AL51" s="4">
        <v>11.913729904369699</v>
      </c>
      <c r="AM51" s="4">
        <f>+VLOOKUP(AM$2,Laboral!$C$38:$CV$76,$C51,0)</f>
        <v>9.3516284064826571</v>
      </c>
      <c r="AN51" s="4">
        <v>14.7004568890783</v>
      </c>
      <c r="AO51" s="4">
        <v>16.435428754428202</v>
      </c>
      <c r="AP51" s="4">
        <v>25.163676550610202</v>
      </c>
      <c r="AQ51" s="4">
        <f>+VLOOKUP(AQ$2,Laboral!$C$38:$CV$76,$C51,0)</f>
        <v>40.150217325009727</v>
      </c>
      <c r="AR51" s="4">
        <f>+VLOOKUP(AR$2,Laboral!$C$38:$CV$76,$C51,0)</f>
        <v>18.388782776112659</v>
      </c>
      <c r="AS51" s="4">
        <v>16.198822203306801</v>
      </c>
      <c r="AT51" s="4">
        <v>11.8699498189892</v>
      </c>
      <c r="AU51" s="4">
        <f>+VLOOKUP(AU$2,Laboral!$C$38:$CV$76,$C51,0)</f>
        <v>21.30682624967227</v>
      </c>
      <c r="AV51" s="4">
        <f>+VLOOKUP(AV$2,Laboral!$C$38:$CV$76,$C51,0)</f>
        <v>20.936548619379465</v>
      </c>
      <c r="AW51" s="4">
        <v>14.931764342173301</v>
      </c>
      <c r="AX51" s="4">
        <v>10.8859631702374</v>
      </c>
      <c r="AY51" s="4">
        <f>+VLOOKUP(AY$2,Laboral!$C$38:$CV$76,$C51,0)</f>
        <v>9.4630841381964537</v>
      </c>
      <c r="AZ51" s="4">
        <f>+VLOOKUP(AZ$2,Laboral!$C$38:$CV$76,$C51,0)</f>
        <v>11.57990054269106</v>
      </c>
    </row>
    <row r="52" spans="3:52" ht="16.5" x14ac:dyDescent="0.3">
      <c r="C52">
        <v>51</v>
      </c>
      <c r="D52" s="3">
        <v>42400</v>
      </c>
      <c r="E52" s="4">
        <f>+VLOOKUP(E$2,Laboral!$C$5:$CV$15,costo_laboral!$C52,FALSE)</f>
        <v>1.7885498267379767</v>
      </c>
      <c r="F52" s="4">
        <v>2.8473957663557301</v>
      </c>
      <c r="G52" s="4">
        <v>4.6635209053405902</v>
      </c>
      <c r="H52" s="4">
        <f>+VLOOKUP(H$2,Laboral!$C$5:$CV$15,costo_laboral!$C52,FALSE)</f>
        <v>3.517880978217462</v>
      </c>
      <c r="I52" s="4">
        <f>+VLOOKUP(I$2,Laboral!$C$5:$CV$15,costo_laboral!$C52,FALSE)</f>
        <v>13.499503873875629</v>
      </c>
      <c r="J52" s="4">
        <f>+VLOOKUP(J$2,Laboral!$C$5:$CV$15,costo_laboral!$C52,FALSE)</f>
        <v>9.755902275111028</v>
      </c>
      <c r="K52" s="4">
        <f>+VLOOKUP(K$2,Laboral!$C$5:$CV$15,costo_laboral!$C52,FALSE)</f>
        <v>4.8506153513633894</v>
      </c>
      <c r="L52" s="4">
        <f>+VLOOKUP(L$2,Laboral!$C$5:$CV$15,costo_laboral!$C52,FALSE)</f>
        <v>3.0028246075913296</v>
      </c>
      <c r="M52" s="4">
        <f>+VLOOKUP(M$2,Laboral!$C$5:$CV$15,costo_laboral!$C52,FALSE)</f>
        <v>3.7830936527628642</v>
      </c>
      <c r="N52" s="4">
        <f>+VLOOKUP(N$2,Laboral!$C$5:$CV$15,costo_laboral!$C52,FALSE)</f>
        <v>3.0777458390876955</v>
      </c>
      <c r="O52" s="4">
        <v>8.3167308912747409</v>
      </c>
      <c r="P52" s="4">
        <f>+VLOOKUP(P$2,Laboral!$C$38:$CV$76,$C52,0)</f>
        <v>20.764630148439739</v>
      </c>
      <c r="Q52" s="4">
        <v>9.1226777689197895</v>
      </c>
      <c r="R52" s="4">
        <f>+VLOOKUP(R$2,Laboral!$C$38:$CV$76,$C52,0)</f>
        <v>13.532665987721582</v>
      </c>
      <c r="S52" s="4">
        <f>+VLOOKUP(S$2,Laboral!$C$38:$CV$76,$C52,0)</f>
        <v>31.212172703936663</v>
      </c>
      <c r="T52" s="4">
        <f>+VLOOKUP(T$2,Laboral!$C$38:$CV$76,$C52,0)</f>
        <v>0</v>
      </c>
      <c r="U52" s="4">
        <f>+VLOOKUP(U$2,Laboral!$C$38:$CV$76,$C52,0)</f>
        <v>16.089902373708306</v>
      </c>
      <c r="V52" s="4">
        <f>+VLOOKUP(V$2,Laboral!$C$38:$CV$76,$C52,0)</f>
        <v>0</v>
      </c>
      <c r="W52" s="4">
        <f>+VLOOKUP(W$2,Laboral!$C$38:$CV$76,$C52,0)</f>
        <v>0</v>
      </c>
      <c r="X52" s="4">
        <f>+VLOOKUP(X$2,Laboral!$C$38:$CV$76,$C52,0)</f>
        <v>0</v>
      </c>
      <c r="Y52" s="4">
        <f>+VLOOKUP(Y$2,Laboral!$C$38:$CV$76,$C52,0)</f>
        <v>0</v>
      </c>
      <c r="Z52" s="4">
        <f>+VLOOKUP(Z$2,Laboral!$C$38:$CV$76,$C52,0)</f>
        <v>16.308871599451052</v>
      </c>
      <c r="AA52" s="4">
        <f>+VLOOKUP(AA$2,Laboral!$C$38:$CV$76,$C52,0)</f>
        <v>0</v>
      </c>
      <c r="AB52" s="4">
        <f>+VLOOKUP(AB$2,Laboral!$C$38:$CV$76,$C52,0)</f>
        <v>0</v>
      </c>
      <c r="AC52" s="4">
        <v>11.0210581076813</v>
      </c>
      <c r="AD52" s="4">
        <f>+VLOOKUP(AD$2,Laboral!$C$38:$CV$76,$C52,0)</f>
        <v>16.450595854256822</v>
      </c>
      <c r="AE52" s="4">
        <f>+VLOOKUP(AE$2,Laboral!$C$38:$CV$76,$C52,0)</f>
        <v>14.8452077185216</v>
      </c>
      <c r="AF52" s="4">
        <f>+VLOOKUP(AF$2,Laboral!$C$38:$CV$76,$C52,0)</f>
        <v>25.64406105767798</v>
      </c>
      <c r="AG52" s="4">
        <f>+VLOOKUP(AG$2,Laboral!$C$38:$CV$76,$C52,0)</f>
        <v>7.5823973984943907</v>
      </c>
      <c r="AH52" s="4">
        <f>+VLOOKUP(AH$2,Laboral!$C$38:$CV$76,$C52,0)</f>
        <v>8.6439987631136166</v>
      </c>
      <c r="AI52" s="4">
        <v>12.187870198587699</v>
      </c>
      <c r="AJ52" s="4">
        <f>+VLOOKUP(AJ$2,Laboral!$C$38:$CV$76,$C52,0)</f>
        <v>15.249416384056708</v>
      </c>
      <c r="AK52" s="4">
        <v>17.0511307603972</v>
      </c>
      <c r="AL52" s="4">
        <v>11.674634296173</v>
      </c>
      <c r="AM52" s="4">
        <f>+VLOOKUP(AM$2,Laboral!$C$38:$CV$76,$C52,0)</f>
        <v>9.6926949712464197</v>
      </c>
      <c r="AN52" s="4">
        <v>14.740976283138</v>
      </c>
      <c r="AO52" s="4">
        <v>16.516189829622601</v>
      </c>
      <c r="AP52" s="4">
        <v>26.791952501349201</v>
      </c>
      <c r="AQ52" s="4">
        <f>+VLOOKUP(AQ$2,Laboral!$C$38:$CV$76,$C52,0)</f>
        <v>42.826231757951241</v>
      </c>
      <c r="AR52" s="4">
        <f>+VLOOKUP(AR$2,Laboral!$C$38:$CV$76,$C52,0)</f>
        <v>18.363787207033631</v>
      </c>
      <c r="AS52" s="4">
        <v>16.142303392875899</v>
      </c>
      <c r="AT52" s="4">
        <v>11.875374722590101</v>
      </c>
      <c r="AU52" s="4">
        <f>+VLOOKUP(AU$2,Laboral!$C$38:$CV$76,$C52,0)</f>
        <v>21.28293300961635</v>
      </c>
      <c r="AV52" s="4">
        <f>+VLOOKUP(AV$2,Laboral!$C$38:$CV$76,$C52,0)</f>
        <v>21.047009037435053</v>
      </c>
      <c r="AW52" s="4">
        <v>15.038271327061899</v>
      </c>
      <c r="AX52" s="4">
        <v>10.860377835727199</v>
      </c>
      <c r="AY52" s="4">
        <f>+VLOOKUP(AY$2,Laboral!$C$38:$CV$76,$C52,0)</f>
        <v>9.6282000591632872</v>
      </c>
      <c r="AZ52" s="4">
        <f>+VLOOKUP(AZ$2,Laboral!$C$38:$CV$76,$C52,0)</f>
        <v>11.665952510311772</v>
      </c>
    </row>
    <row r="53" spans="3:52" ht="16.5" x14ac:dyDescent="0.3">
      <c r="C53">
        <v>52</v>
      </c>
      <c r="D53" s="3">
        <v>42429</v>
      </c>
      <c r="E53" s="4">
        <f>+VLOOKUP(E$2,Laboral!$C$5:$CV$15,costo_laboral!$C53,FALSE)</f>
        <v>1.8483430497760935</v>
      </c>
      <c r="F53" s="4">
        <v>2.8112388165367501</v>
      </c>
      <c r="G53" s="4">
        <v>4.73622418651013</v>
      </c>
      <c r="H53" s="4">
        <f>+VLOOKUP(H$2,Laboral!$C$5:$CV$15,costo_laboral!$C53,FALSE)</f>
        <v>3.511482393174898</v>
      </c>
      <c r="I53" s="4">
        <f>+VLOOKUP(I$2,Laboral!$C$5:$CV$15,costo_laboral!$C53,FALSE)</f>
        <v>12.940560452948466</v>
      </c>
      <c r="J53" s="4">
        <f>+VLOOKUP(J$2,Laboral!$C$5:$CV$15,costo_laboral!$C53,FALSE)</f>
        <v>10.532025824637014</v>
      </c>
      <c r="K53" s="4">
        <f>+VLOOKUP(K$2,Laboral!$C$5:$CV$15,costo_laboral!$C53,FALSE)</f>
        <v>4.8158378179589185</v>
      </c>
      <c r="L53" s="4">
        <f>+VLOOKUP(L$2,Laboral!$C$5:$CV$15,costo_laboral!$C53,FALSE)</f>
        <v>2.8319210479515431</v>
      </c>
      <c r="M53" s="4">
        <f>+VLOOKUP(M$2,Laboral!$C$5:$CV$15,costo_laboral!$C53,FALSE)</f>
        <v>3.7926313925455757</v>
      </c>
      <c r="N53" s="4">
        <f>+VLOOKUP(N$2,Laboral!$C$5:$CV$15,costo_laboral!$C53,FALSE)</f>
        <v>3.1157918632521167</v>
      </c>
      <c r="O53" s="4">
        <v>8.2713506864003694</v>
      </c>
      <c r="P53" s="4">
        <f>+VLOOKUP(P$2,Laboral!$C$38:$CV$76,$C53,0)</f>
        <v>20.503580101101338</v>
      </c>
      <c r="Q53" s="4">
        <v>9.1436398288237903</v>
      </c>
      <c r="R53" s="4">
        <f>+VLOOKUP(R$2,Laboral!$C$38:$CV$76,$C53,0)</f>
        <v>13.601141133772012</v>
      </c>
      <c r="S53" s="4">
        <f>+VLOOKUP(S$2,Laboral!$C$38:$CV$76,$C53,0)</f>
        <v>30.881328243052291</v>
      </c>
      <c r="T53" s="4">
        <f>+VLOOKUP(T$2,Laboral!$C$38:$CV$76,$C53,0)</f>
        <v>0</v>
      </c>
      <c r="U53" s="4">
        <f>+VLOOKUP(U$2,Laboral!$C$38:$CV$76,$C53,0)</f>
        <v>16.352198218230164</v>
      </c>
      <c r="V53" s="4">
        <f>+VLOOKUP(V$2,Laboral!$C$38:$CV$76,$C53,0)</f>
        <v>0</v>
      </c>
      <c r="W53" s="4">
        <f>+VLOOKUP(W$2,Laboral!$C$38:$CV$76,$C53,0)</f>
        <v>0</v>
      </c>
      <c r="X53" s="4">
        <f>+VLOOKUP(X$2,Laboral!$C$38:$CV$76,$C53,0)</f>
        <v>0</v>
      </c>
      <c r="Y53" s="4">
        <f>+VLOOKUP(Y$2,Laboral!$C$38:$CV$76,$C53,0)</f>
        <v>0</v>
      </c>
      <c r="Z53" s="4">
        <f>+VLOOKUP(Z$2,Laboral!$C$38:$CV$76,$C53,0)</f>
        <v>16.371818002919966</v>
      </c>
      <c r="AA53" s="4">
        <f>+VLOOKUP(AA$2,Laboral!$C$38:$CV$76,$C53,0)</f>
        <v>0</v>
      </c>
      <c r="AB53" s="4">
        <f>+VLOOKUP(AB$2,Laboral!$C$38:$CV$76,$C53,0)</f>
        <v>0</v>
      </c>
      <c r="AC53" s="4">
        <v>11.1623934118369</v>
      </c>
      <c r="AD53" s="4">
        <f>+VLOOKUP(AD$2,Laboral!$C$38:$CV$76,$C53,0)</f>
        <v>16.545538626700939</v>
      </c>
      <c r="AE53" s="4">
        <f>+VLOOKUP(AE$2,Laboral!$C$38:$CV$76,$C53,0)</f>
        <v>14.774738954330349</v>
      </c>
      <c r="AF53" s="4">
        <f>+VLOOKUP(AF$2,Laboral!$C$38:$CV$76,$C53,0)</f>
        <v>25.274058958119049</v>
      </c>
      <c r="AG53" s="4">
        <f>+VLOOKUP(AG$2,Laboral!$C$38:$CV$76,$C53,0)</f>
        <v>7.6716307089719997</v>
      </c>
      <c r="AH53" s="4">
        <f>+VLOOKUP(AH$2,Laboral!$C$38:$CV$76,$C53,0)</f>
        <v>8.7136564811030635</v>
      </c>
      <c r="AI53" s="4">
        <v>12.773676827641401</v>
      </c>
      <c r="AJ53" s="4">
        <f>+VLOOKUP(AJ$2,Laboral!$C$38:$CV$76,$C53,0)</f>
        <v>15.594276316825139</v>
      </c>
      <c r="AK53" s="4">
        <v>17.027165229160001</v>
      </c>
      <c r="AL53" s="4">
        <v>11.634449952429501</v>
      </c>
      <c r="AM53" s="4">
        <f>+VLOOKUP(AM$2,Laboral!$C$38:$CV$76,$C53,0)</f>
        <v>10.070502504332392</v>
      </c>
      <c r="AN53" s="4">
        <v>14.6875595342936</v>
      </c>
      <c r="AO53" s="4">
        <v>16.6278883331996</v>
      </c>
      <c r="AP53" s="4">
        <v>26.842628935892002</v>
      </c>
      <c r="AQ53" s="4">
        <f>+VLOOKUP(AQ$2,Laboral!$C$38:$CV$76,$C53,0)</f>
        <v>44.421347845100151</v>
      </c>
      <c r="AR53" s="4">
        <f>+VLOOKUP(AR$2,Laboral!$C$38:$CV$76,$C53,0)</f>
        <v>18.378357151957776</v>
      </c>
      <c r="AS53" s="4">
        <v>16.139939059177198</v>
      </c>
      <c r="AT53" s="4">
        <v>11.8789479498129</v>
      </c>
      <c r="AU53" s="4">
        <f>+VLOOKUP(AU$2,Laboral!$C$38:$CV$76,$C53,0)</f>
        <v>21.18788160346385</v>
      </c>
      <c r="AV53" s="4">
        <f>+VLOOKUP(AV$2,Laboral!$C$38:$CV$76,$C53,0)</f>
        <v>20.764483929327312</v>
      </c>
      <c r="AW53" s="4">
        <v>15.089771174412199</v>
      </c>
      <c r="AX53" s="4">
        <v>10.858539747595501</v>
      </c>
      <c r="AY53" s="4">
        <f>+VLOOKUP(AY$2,Laboral!$C$38:$CV$76,$C53,0)</f>
        <v>9.5376287700000617</v>
      </c>
      <c r="AZ53" s="4">
        <f>+VLOOKUP(AZ$2,Laboral!$C$38:$CV$76,$C53,0)</f>
        <v>11.574192315239662</v>
      </c>
    </row>
    <row r="54" spans="3:52" ht="16.5" x14ac:dyDescent="0.3">
      <c r="C54">
        <v>53</v>
      </c>
      <c r="D54" s="3">
        <v>42460</v>
      </c>
      <c r="E54" s="4">
        <f>+VLOOKUP(E$2,Laboral!$C$5:$CV$15,costo_laboral!$C54,FALSE)</f>
        <v>1.8663668420230266</v>
      </c>
      <c r="F54" s="4">
        <v>2.81149181916645</v>
      </c>
      <c r="G54" s="4">
        <v>4.8587167463941796</v>
      </c>
      <c r="H54" s="4">
        <f>+VLOOKUP(H$2,Laboral!$C$5:$CV$15,costo_laboral!$C54,FALSE)</f>
        <v>3.4258251437885958</v>
      </c>
      <c r="I54" s="4">
        <f>+VLOOKUP(I$2,Laboral!$C$5:$CV$15,costo_laboral!$C54,FALSE)</f>
        <v>11.040595708436404</v>
      </c>
      <c r="J54" s="4">
        <f>+VLOOKUP(J$2,Laboral!$C$5:$CV$15,costo_laboral!$C54,FALSE)</f>
        <v>9.7190289395458276</v>
      </c>
      <c r="K54" s="4">
        <f>+VLOOKUP(K$2,Laboral!$C$5:$CV$15,costo_laboral!$C54,FALSE)</f>
        <v>4.8737681790135126</v>
      </c>
      <c r="L54" s="4">
        <f>+VLOOKUP(L$2,Laboral!$C$5:$CV$15,costo_laboral!$C54,FALSE)</f>
        <v>3.025707042826649</v>
      </c>
      <c r="M54" s="4">
        <f>+VLOOKUP(M$2,Laboral!$C$5:$CV$15,costo_laboral!$C54,FALSE)</f>
        <v>3.7919091515953025</v>
      </c>
      <c r="N54" s="4">
        <f>+VLOOKUP(N$2,Laboral!$C$5:$CV$15,costo_laboral!$C54,FALSE)</f>
        <v>3.2272630841595285</v>
      </c>
      <c r="O54" s="4">
        <v>8.1983358870285308</v>
      </c>
      <c r="P54" s="4">
        <f>+VLOOKUP(P$2,Laboral!$C$38:$CV$76,$C54,0)</f>
        <v>20.136851605798888</v>
      </c>
      <c r="Q54" s="4">
        <v>9.1809669735150994</v>
      </c>
      <c r="R54" s="4">
        <f>+VLOOKUP(R$2,Laboral!$C$38:$CV$76,$C54,0)</f>
        <v>13.680695201070026</v>
      </c>
      <c r="S54" s="4">
        <f>+VLOOKUP(S$2,Laboral!$C$38:$CV$76,$C54,0)</f>
        <v>29.224570891773638</v>
      </c>
      <c r="T54" s="4">
        <f>+VLOOKUP(T$2,Laboral!$C$38:$CV$76,$C54,0)</f>
        <v>0</v>
      </c>
      <c r="U54" s="4">
        <f>+VLOOKUP(U$2,Laboral!$C$38:$CV$76,$C54,0)</f>
        <v>16.525220120574087</v>
      </c>
      <c r="V54" s="4">
        <f>+VLOOKUP(V$2,Laboral!$C$38:$CV$76,$C54,0)</f>
        <v>0</v>
      </c>
      <c r="W54" s="4">
        <f>+VLOOKUP(W$2,Laboral!$C$38:$CV$76,$C54,0)</f>
        <v>0</v>
      </c>
      <c r="X54" s="4">
        <f>+VLOOKUP(X$2,Laboral!$C$38:$CV$76,$C54,0)</f>
        <v>0</v>
      </c>
      <c r="Y54" s="4">
        <f>+VLOOKUP(Y$2,Laboral!$C$38:$CV$76,$C54,0)</f>
        <v>0</v>
      </c>
      <c r="Z54" s="4">
        <f>+VLOOKUP(Z$2,Laboral!$C$38:$CV$76,$C54,0)</f>
        <v>16.293351512116736</v>
      </c>
      <c r="AA54" s="4">
        <f>+VLOOKUP(AA$2,Laboral!$C$38:$CV$76,$C54,0)</f>
        <v>0</v>
      </c>
      <c r="AB54" s="4">
        <f>+VLOOKUP(AB$2,Laboral!$C$38:$CV$76,$C54,0)</f>
        <v>0</v>
      </c>
      <c r="AC54" s="4">
        <v>11.2142824426611</v>
      </c>
      <c r="AD54" s="4">
        <f>+VLOOKUP(AD$2,Laboral!$C$38:$CV$76,$C54,0)</f>
        <v>16.736332182483316</v>
      </c>
      <c r="AE54" s="4">
        <f>+VLOOKUP(AE$2,Laboral!$C$38:$CV$76,$C54,0)</f>
        <v>14.728976186935958</v>
      </c>
      <c r="AF54" s="4">
        <f>+VLOOKUP(AF$2,Laboral!$C$38:$CV$76,$C54,0)</f>
        <v>25.093611242849473</v>
      </c>
      <c r="AG54" s="4">
        <f>+VLOOKUP(AG$2,Laboral!$C$38:$CV$76,$C54,0)</f>
        <v>7.7086862229509832</v>
      </c>
      <c r="AH54" s="4">
        <f>+VLOOKUP(AH$2,Laboral!$C$38:$CV$76,$C54,0)</f>
        <v>8.7701758793311591</v>
      </c>
      <c r="AI54" s="4">
        <v>13.1982242489659</v>
      </c>
      <c r="AJ54" s="4">
        <f>+VLOOKUP(AJ$2,Laboral!$C$38:$CV$76,$C54,0)</f>
        <v>15.731965530646965</v>
      </c>
      <c r="AK54" s="4">
        <v>16.877033485428999</v>
      </c>
      <c r="AL54" s="4">
        <v>11.7445443726804</v>
      </c>
      <c r="AM54" s="4">
        <f>+VLOOKUP(AM$2,Laboral!$C$38:$CV$76,$C54,0)</f>
        <v>10.194635021551653</v>
      </c>
      <c r="AN54" s="4">
        <v>14.7013074567444</v>
      </c>
      <c r="AO54" s="4">
        <v>16.744853225320199</v>
      </c>
      <c r="AP54" s="4">
        <v>21.397141059284301</v>
      </c>
      <c r="AQ54" s="4">
        <f>+VLOOKUP(AQ$2,Laboral!$C$38:$CV$76,$C54,0)</f>
        <v>45.861047810727825</v>
      </c>
      <c r="AR54" s="4">
        <f>+VLOOKUP(AR$2,Laboral!$C$38:$CV$76,$C54,0)</f>
        <v>18.651970849725881</v>
      </c>
      <c r="AS54" s="4">
        <v>15.8929064567465</v>
      </c>
      <c r="AT54" s="4">
        <v>11.841252538243101</v>
      </c>
      <c r="AU54" s="4">
        <f>+VLOOKUP(AU$2,Laboral!$C$38:$CV$76,$C54,0)</f>
        <v>21.26142996822357</v>
      </c>
      <c r="AV54" s="4">
        <f>+VLOOKUP(AV$2,Laboral!$C$38:$CV$76,$C54,0)</f>
        <v>20.626299437293238</v>
      </c>
      <c r="AW54" s="4">
        <v>14.954193227157299</v>
      </c>
      <c r="AX54" s="4">
        <v>10.8770883120664</v>
      </c>
      <c r="AY54" s="4">
        <f>+VLOOKUP(AY$2,Laboral!$C$38:$CV$76,$C54,0)</f>
        <v>9.4948954193164674</v>
      </c>
      <c r="AZ54" s="4">
        <f>+VLOOKUP(AZ$2,Laboral!$C$38:$CV$76,$C54,0)</f>
        <v>11.578531666665477</v>
      </c>
    </row>
    <row r="55" spans="3:52" ht="16.5" x14ac:dyDescent="0.3">
      <c r="C55">
        <v>54</v>
      </c>
      <c r="D55" s="3">
        <v>42490</v>
      </c>
      <c r="E55" s="4">
        <f>+VLOOKUP(E$2,Laboral!$C$5:$CV$15,costo_laboral!$C55,FALSE)</f>
        <v>1.8489592110492126</v>
      </c>
      <c r="F55" s="4">
        <v>2.7845649820913398</v>
      </c>
      <c r="G55" s="4">
        <v>4.8526805856559596</v>
      </c>
      <c r="H55" s="4">
        <f>+VLOOKUP(H$2,Laboral!$C$5:$CV$15,costo_laboral!$C55,FALSE)</f>
        <v>3.4771090984168223</v>
      </c>
      <c r="I55" s="4">
        <f>+VLOOKUP(I$2,Laboral!$C$5:$CV$15,costo_laboral!$C55,FALSE)</f>
        <v>10.321061903284717</v>
      </c>
      <c r="J55" s="4">
        <f>+VLOOKUP(J$2,Laboral!$C$5:$CV$15,costo_laboral!$C55,FALSE)</f>
        <v>8.760237107823091</v>
      </c>
      <c r="K55" s="4">
        <f>+VLOOKUP(K$2,Laboral!$C$5:$CV$15,costo_laboral!$C55,FALSE)</f>
        <v>4.8822848516932194</v>
      </c>
      <c r="L55" s="4">
        <f>+VLOOKUP(L$2,Laboral!$C$5:$CV$15,costo_laboral!$C55,FALSE)</f>
        <v>3.0564840378388713</v>
      </c>
      <c r="M55" s="4">
        <f>+VLOOKUP(M$2,Laboral!$C$5:$CV$15,costo_laboral!$C55,FALSE)</f>
        <v>3.791551806115772</v>
      </c>
      <c r="N55" s="4">
        <f>+VLOOKUP(N$2,Laboral!$C$5:$CV$15,costo_laboral!$C55,FALSE)</f>
        <v>3.1986533021840331</v>
      </c>
      <c r="O55" s="4">
        <v>8.1331172692579194</v>
      </c>
      <c r="P55" s="4">
        <f>+VLOOKUP(P$2,Laboral!$C$38:$CV$76,$C55,0)</f>
        <v>19.693253493405667</v>
      </c>
      <c r="Q55" s="4">
        <v>9.2489146115603305</v>
      </c>
      <c r="R55" s="4">
        <f>+VLOOKUP(R$2,Laboral!$C$38:$CV$76,$C55,0)</f>
        <v>13.742048560650378</v>
      </c>
      <c r="S55" s="4">
        <f>+VLOOKUP(S$2,Laboral!$C$38:$CV$76,$C55,0)</f>
        <v>28.103839736206076</v>
      </c>
      <c r="T55" s="4">
        <f>+VLOOKUP(T$2,Laboral!$C$38:$CV$76,$C55,0)</f>
        <v>0</v>
      </c>
      <c r="U55" s="4">
        <f>+VLOOKUP(U$2,Laboral!$C$38:$CV$76,$C55,0)</f>
        <v>16.743160632377631</v>
      </c>
      <c r="V55" s="4">
        <f>+VLOOKUP(V$2,Laboral!$C$38:$CV$76,$C55,0)</f>
        <v>0</v>
      </c>
      <c r="W55" s="4">
        <f>+VLOOKUP(W$2,Laboral!$C$38:$CV$76,$C55,0)</f>
        <v>0</v>
      </c>
      <c r="X55" s="4">
        <f>+VLOOKUP(X$2,Laboral!$C$38:$CV$76,$C55,0)</f>
        <v>0</v>
      </c>
      <c r="Y55" s="4">
        <f>+VLOOKUP(Y$2,Laboral!$C$38:$CV$76,$C55,0)</f>
        <v>0</v>
      </c>
      <c r="Z55" s="4">
        <f>+VLOOKUP(Z$2,Laboral!$C$38:$CV$76,$C55,0)</f>
        <v>16.23007035829038</v>
      </c>
      <c r="AA55" s="4">
        <f>+VLOOKUP(AA$2,Laboral!$C$38:$CV$76,$C55,0)</f>
        <v>0</v>
      </c>
      <c r="AB55" s="4">
        <f>+VLOOKUP(AB$2,Laboral!$C$38:$CV$76,$C55,0)</f>
        <v>0</v>
      </c>
      <c r="AC55" s="4">
        <v>11.1647537880601</v>
      </c>
      <c r="AD55" s="4">
        <f>+VLOOKUP(AD$2,Laboral!$C$38:$CV$76,$C55,0)</f>
        <v>16.392932806999603</v>
      </c>
      <c r="AE55" s="4">
        <f>+VLOOKUP(AE$2,Laboral!$C$38:$CV$76,$C55,0)</f>
        <v>14.407809018851243</v>
      </c>
      <c r="AF55" s="4">
        <f>+VLOOKUP(AF$2,Laboral!$C$38:$CV$76,$C55,0)</f>
        <v>25.027782751182777</v>
      </c>
      <c r="AG55" s="4">
        <f>+VLOOKUP(AG$2,Laboral!$C$38:$CV$76,$C55,0)</f>
        <v>7.7596863690135391</v>
      </c>
      <c r="AH55" s="4">
        <f>+VLOOKUP(AH$2,Laboral!$C$38:$CV$76,$C55,0)</f>
        <v>8.7268663674594968</v>
      </c>
      <c r="AI55" s="4">
        <v>13.7061086497111</v>
      </c>
      <c r="AJ55" s="4">
        <f>+VLOOKUP(AJ$2,Laboral!$C$38:$CV$76,$C55,0)</f>
        <v>16.303435506901582</v>
      </c>
      <c r="AK55" s="4">
        <v>16.388020941350501</v>
      </c>
      <c r="AL55" s="4">
        <v>12.0240128799334</v>
      </c>
      <c r="AM55" s="4">
        <f>+VLOOKUP(AM$2,Laboral!$C$38:$CV$76,$C55,0)</f>
        <v>10.230688497654549</v>
      </c>
      <c r="AN55" s="4">
        <v>14.671187519539</v>
      </c>
      <c r="AO55" s="4">
        <v>16.870475781665899</v>
      </c>
      <c r="AP55" s="4">
        <v>23.408809349473501</v>
      </c>
      <c r="AQ55" s="4">
        <f>+VLOOKUP(AQ$2,Laboral!$C$38:$CV$76,$C55,0)</f>
        <v>46.717925858026952</v>
      </c>
      <c r="AR55" s="4">
        <f>+VLOOKUP(AR$2,Laboral!$C$38:$CV$76,$C55,0)</f>
        <v>18.627827116094075</v>
      </c>
      <c r="AS55" s="4">
        <v>15.7651300340442</v>
      </c>
      <c r="AT55" s="4">
        <v>11.852230519853199</v>
      </c>
      <c r="AU55" s="4">
        <f>+VLOOKUP(AU$2,Laboral!$C$38:$CV$76,$C55,0)</f>
        <v>21.138302185166594</v>
      </c>
      <c r="AV55" s="4">
        <f>+VLOOKUP(AV$2,Laboral!$C$38:$CV$76,$C55,0)</f>
        <v>20.538185585616425</v>
      </c>
      <c r="AW55" s="4">
        <v>14.595147589923601</v>
      </c>
      <c r="AX55" s="4">
        <v>10.824664850386799</v>
      </c>
      <c r="AY55" s="4">
        <f>+VLOOKUP(AY$2,Laboral!$C$38:$CV$76,$C55,0)</f>
        <v>9.3158164434806832</v>
      </c>
      <c r="AZ55" s="4">
        <f>+VLOOKUP(AZ$2,Laboral!$C$38:$CV$76,$C55,0)</f>
        <v>11.394052031980776</v>
      </c>
    </row>
    <row r="56" spans="3:52" ht="16.5" x14ac:dyDescent="0.3">
      <c r="C56">
        <v>55</v>
      </c>
      <c r="D56" s="3">
        <v>42521</v>
      </c>
      <c r="E56" s="4">
        <f>+VLOOKUP(E$2,Laboral!$C$5:$CV$15,costo_laboral!$C56,FALSE)</f>
        <v>1.8474839002853825</v>
      </c>
      <c r="F56" s="4">
        <v>2.7321767325652502</v>
      </c>
      <c r="G56" s="4">
        <v>4.8226040899732698</v>
      </c>
      <c r="H56" s="4">
        <f>+VLOOKUP(H$2,Laboral!$C$5:$CV$15,costo_laboral!$C56,FALSE)</f>
        <v>3.5316736420126351</v>
      </c>
      <c r="I56" s="4">
        <f>+VLOOKUP(I$2,Laboral!$C$5:$CV$15,costo_laboral!$C56,FALSE)</f>
        <v>9.6710557432688429</v>
      </c>
      <c r="J56" s="4">
        <f>+VLOOKUP(J$2,Laboral!$C$5:$CV$15,costo_laboral!$C56,FALSE)</f>
        <v>7.0171836415256026</v>
      </c>
      <c r="K56" s="4">
        <f>+VLOOKUP(K$2,Laboral!$C$5:$CV$15,costo_laboral!$C56,FALSE)</f>
        <v>4.8531806838504599</v>
      </c>
      <c r="L56" s="4">
        <f>+VLOOKUP(L$2,Laboral!$C$5:$CV$15,costo_laboral!$C56,FALSE)</f>
        <v>3.0523780024799136</v>
      </c>
      <c r="M56" s="4">
        <f>+VLOOKUP(M$2,Laboral!$C$5:$CV$15,costo_laboral!$C56,FALSE)</f>
        <v>3.8081329158944599</v>
      </c>
      <c r="N56" s="4">
        <f>+VLOOKUP(N$2,Laboral!$C$5:$CV$15,costo_laboral!$C56,FALSE)</f>
        <v>3.2131829193667834</v>
      </c>
      <c r="O56" s="4">
        <v>8.1006721612652104</v>
      </c>
      <c r="P56" s="4">
        <f>+VLOOKUP(P$2,Laboral!$C$38:$CV$76,$C56,0)</f>
        <v>19.91343489006713</v>
      </c>
      <c r="Q56" s="4">
        <v>9.2677282813226398</v>
      </c>
      <c r="R56" s="4">
        <f>+VLOOKUP(R$2,Laboral!$C$38:$CV$76,$C56,0)</f>
        <v>13.849498488705539</v>
      </c>
      <c r="S56" s="4">
        <f>+VLOOKUP(S$2,Laboral!$C$38:$CV$76,$C56,0)</f>
        <v>26.836149019782429</v>
      </c>
      <c r="T56" s="4">
        <f>+VLOOKUP(T$2,Laboral!$C$38:$CV$76,$C56,0)</f>
        <v>0</v>
      </c>
      <c r="U56" s="4">
        <f>+VLOOKUP(U$2,Laboral!$C$38:$CV$76,$C56,0)</f>
        <v>17.912676277281044</v>
      </c>
      <c r="V56" s="4">
        <f>+VLOOKUP(V$2,Laboral!$C$38:$CV$76,$C56,0)</f>
        <v>0</v>
      </c>
      <c r="W56" s="4">
        <f>+VLOOKUP(W$2,Laboral!$C$38:$CV$76,$C56,0)</f>
        <v>0</v>
      </c>
      <c r="X56" s="4">
        <f>+VLOOKUP(X$2,Laboral!$C$38:$CV$76,$C56,0)</f>
        <v>0</v>
      </c>
      <c r="Y56" s="4">
        <f>+VLOOKUP(Y$2,Laboral!$C$38:$CV$76,$C56,0)</f>
        <v>0</v>
      </c>
      <c r="Z56" s="4">
        <f>+VLOOKUP(Z$2,Laboral!$C$38:$CV$76,$C56,0)</f>
        <v>0</v>
      </c>
      <c r="AA56" s="4">
        <f>+VLOOKUP(AA$2,Laboral!$C$38:$CV$76,$C56,0)</f>
        <v>0</v>
      </c>
      <c r="AB56" s="4">
        <f>+VLOOKUP(AB$2,Laboral!$C$38:$CV$76,$C56,0)</f>
        <v>0</v>
      </c>
      <c r="AC56" s="4">
        <v>11.2194874176152</v>
      </c>
      <c r="AD56" s="4">
        <f>+VLOOKUP(AD$2,Laboral!$C$38:$CV$76,$C56,0)</f>
        <v>16.475381246026906</v>
      </c>
      <c r="AE56" s="4">
        <f>+VLOOKUP(AE$2,Laboral!$C$38:$CV$76,$C56,0)</f>
        <v>14.250480933202967</v>
      </c>
      <c r="AF56" s="4">
        <f>+VLOOKUP(AF$2,Laboral!$C$38:$CV$76,$C56,0)</f>
        <v>25.117982721085657</v>
      </c>
      <c r="AG56" s="4">
        <f>+VLOOKUP(AG$2,Laboral!$C$38:$CV$76,$C56,0)</f>
        <v>7.7685625531089801</v>
      </c>
      <c r="AH56" s="4">
        <f>+VLOOKUP(AH$2,Laboral!$C$38:$CV$76,$C56,0)</f>
        <v>8.7954829877189127</v>
      </c>
      <c r="AI56" s="4">
        <v>14.434735579631401</v>
      </c>
      <c r="AJ56" s="4">
        <f>+VLOOKUP(AJ$2,Laboral!$C$38:$CV$76,$C56,0)</f>
        <v>16.452060549300587</v>
      </c>
      <c r="AK56" s="4">
        <v>16.661745971559501</v>
      </c>
      <c r="AL56" s="4">
        <v>12.480350496051299</v>
      </c>
      <c r="AM56" s="4">
        <f>+VLOOKUP(AM$2,Laboral!$C$38:$CV$76,$C56,0)</f>
        <v>10.337900940831776</v>
      </c>
      <c r="AN56" s="4">
        <v>14.5734478880208</v>
      </c>
      <c r="AO56" s="4">
        <v>16.9524325491249</v>
      </c>
      <c r="AP56" s="4">
        <v>8.2055301018791607</v>
      </c>
      <c r="AQ56" s="4">
        <f>+VLOOKUP(AQ$2,Laboral!$C$38:$CV$76,$C56,0)</f>
        <v>49.542303058032147</v>
      </c>
      <c r="AR56" s="4">
        <f>+VLOOKUP(AR$2,Laboral!$C$38:$CV$76,$C56,0)</f>
        <v>18.64031114966339</v>
      </c>
      <c r="AS56" s="4">
        <v>15.6595820838139</v>
      </c>
      <c r="AT56" s="4">
        <v>12.018078540398401</v>
      </c>
      <c r="AU56" s="4">
        <f>+VLOOKUP(AU$2,Laboral!$C$38:$CV$76,$C56,0)</f>
        <v>21.074919466847238</v>
      </c>
      <c r="AV56" s="4">
        <f>+VLOOKUP(AV$2,Laboral!$C$38:$CV$76,$C56,0)</f>
        <v>20.419152295678352</v>
      </c>
      <c r="AW56" s="4">
        <v>14.763629749235699</v>
      </c>
      <c r="AX56" s="4">
        <v>10.891432360239399</v>
      </c>
      <c r="AY56" s="4">
        <f>+VLOOKUP(AY$2,Laboral!$C$38:$CV$76,$C56,0)</f>
        <v>9.3547049631884072</v>
      </c>
      <c r="AZ56" s="4">
        <f>+VLOOKUP(AZ$2,Laboral!$C$38:$CV$76,$C56,0)</f>
        <v>11.241178856148526</v>
      </c>
    </row>
    <row r="57" spans="3:52" ht="16.5" x14ac:dyDescent="0.3">
      <c r="C57">
        <v>56</v>
      </c>
      <c r="D57" s="3">
        <v>42551</v>
      </c>
      <c r="E57" s="4">
        <f>+VLOOKUP(E$2,Laboral!$C$5:$CV$15,costo_laboral!$C57,FALSE)</f>
        <v>1.8050569841305792</v>
      </c>
      <c r="F57" s="4">
        <v>2.7547500114305401</v>
      </c>
      <c r="G57" s="4">
        <v>4.8825076066187201</v>
      </c>
      <c r="H57" s="4">
        <f>+VLOOKUP(H$2,Laboral!$C$5:$CV$15,costo_laboral!$C57,FALSE)</f>
        <v>3.54055249579128</v>
      </c>
      <c r="I57" s="4">
        <f>+VLOOKUP(I$2,Laboral!$C$5:$CV$15,costo_laboral!$C57,FALSE)</f>
        <v>11.24891820034458</v>
      </c>
      <c r="J57" s="4">
        <f>+VLOOKUP(J$2,Laboral!$C$5:$CV$15,costo_laboral!$C57,FALSE)</f>
        <v>7.1070334304098477</v>
      </c>
      <c r="K57" s="4">
        <f>+VLOOKUP(K$2,Laboral!$C$5:$CV$15,costo_laboral!$C57,FALSE)</f>
        <v>4.8086870748361195</v>
      </c>
      <c r="L57" s="4">
        <f>+VLOOKUP(L$2,Laboral!$C$5:$CV$15,costo_laboral!$C57,FALSE)</f>
        <v>3.0751791762834824</v>
      </c>
      <c r="M57" s="4">
        <f>+VLOOKUP(M$2,Laboral!$C$5:$CV$15,costo_laboral!$C57,FALSE)</f>
        <v>3.8413749574893146</v>
      </c>
      <c r="N57" s="4">
        <f>+VLOOKUP(N$2,Laboral!$C$5:$CV$15,costo_laboral!$C57,FALSE)</f>
        <v>3.1979546955099787</v>
      </c>
      <c r="O57" s="4">
        <v>8.5613259291778707</v>
      </c>
      <c r="P57" s="4">
        <f>+VLOOKUP(P$2,Laboral!$C$38:$CV$76,$C57,0)</f>
        <v>19.743036739773167</v>
      </c>
      <c r="Q57" s="4">
        <v>9.2837792686402896</v>
      </c>
      <c r="R57" s="4">
        <f>+VLOOKUP(R$2,Laboral!$C$38:$CV$76,$C57,0)</f>
        <v>14.052401138875862</v>
      </c>
      <c r="S57" s="4">
        <f>+VLOOKUP(S$2,Laboral!$C$38:$CV$76,$C57,0)</f>
        <v>25.447913166737258</v>
      </c>
      <c r="T57" s="4">
        <f>+VLOOKUP(T$2,Laboral!$C$38:$CV$76,$C57,0)</f>
        <v>0</v>
      </c>
      <c r="U57" s="4">
        <f>+VLOOKUP(U$2,Laboral!$C$38:$CV$76,$C57,0)</f>
        <v>18.120633178304846</v>
      </c>
      <c r="V57" s="4">
        <f>+VLOOKUP(V$2,Laboral!$C$38:$CV$76,$C57,0)</f>
        <v>0</v>
      </c>
      <c r="W57" s="4">
        <f>+VLOOKUP(W$2,Laboral!$C$38:$CV$76,$C57,0)</f>
        <v>0</v>
      </c>
      <c r="X57" s="4">
        <f>+VLOOKUP(X$2,Laboral!$C$38:$CV$76,$C57,0)</f>
        <v>0</v>
      </c>
      <c r="Y57" s="4">
        <f>+VLOOKUP(Y$2,Laboral!$C$38:$CV$76,$C57,0)</f>
        <v>0</v>
      </c>
      <c r="Z57" s="4">
        <f>+VLOOKUP(Z$2,Laboral!$C$38:$CV$76,$C57,0)</f>
        <v>0</v>
      </c>
      <c r="AA57" s="4">
        <f>+VLOOKUP(AA$2,Laboral!$C$38:$CV$76,$C57,0)</f>
        <v>0</v>
      </c>
      <c r="AB57" s="4">
        <f>+VLOOKUP(AB$2,Laboral!$C$38:$CV$76,$C57,0)</f>
        <v>0</v>
      </c>
      <c r="AC57" s="4">
        <v>11.2125595073987</v>
      </c>
      <c r="AD57" s="4">
        <f>+VLOOKUP(AD$2,Laboral!$C$38:$CV$76,$C57,0)</f>
        <v>16.545812649995568</v>
      </c>
      <c r="AE57" s="4">
        <f>+VLOOKUP(AE$2,Laboral!$C$38:$CV$76,$C57,0)</f>
        <v>14.472023403878504</v>
      </c>
      <c r="AF57" s="4">
        <f>+VLOOKUP(AF$2,Laboral!$C$38:$CV$76,$C57,0)</f>
        <v>24.950330343955425</v>
      </c>
      <c r="AG57" s="4">
        <f>+VLOOKUP(AG$2,Laboral!$C$38:$CV$76,$C57,0)</f>
        <v>7.7792899943337117</v>
      </c>
      <c r="AH57" s="4">
        <f>+VLOOKUP(AH$2,Laboral!$C$38:$CV$76,$C57,0)</f>
        <v>8.886999709239717</v>
      </c>
      <c r="AI57" s="4">
        <v>14.764279523788099</v>
      </c>
      <c r="AJ57" s="4">
        <f>+VLOOKUP(AJ$2,Laboral!$C$38:$CV$76,$C57,0)</f>
        <v>16.648575138491026</v>
      </c>
      <c r="AK57" s="4">
        <v>16.6490148679067</v>
      </c>
      <c r="AL57" s="4">
        <v>13.381532002041499</v>
      </c>
      <c r="AM57" s="4">
        <f>+VLOOKUP(AM$2,Laboral!$C$38:$CV$76,$C57,0)</f>
        <v>10.380510427423919</v>
      </c>
      <c r="AN57" s="4">
        <v>14.4879414325945</v>
      </c>
      <c r="AO57" s="4">
        <v>16.975607154299698</v>
      </c>
      <c r="AP57" s="4">
        <v>9.2657802611253199</v>
      </c>
      <c r="AQ57" s="4">
        <f>+VLOOKUP(AQ$2,Laboral!$C$38:$CV$76,$C57,0)</f>
        <v>0</v>
      </c>
      <c r="AR57" s="4">
        <f>+VLOOKUP(AR$2,Laboral!$C$38:$CV$76,$C57,0)</f>
        <v>18.678992564382131</v>
      </c>
      <c r="AS57" s="4">
        <v>15.7322637053754</v>
      </c>
      <c r="AT57" s="4">
        <v>12.033390420598201</v>
      </c>
      <c r="AU57" s="4">
        <f>+VLOOKUP(AU$2,Laboral!$C$38:$CV$76,$C57,0)</f>
        <v>21.189469980077774</v>
      </c>
      <c r="AV57" s="4">
        <f>+VLOOKUP(AV$2,Laboral!$C$38:$CV$76,$C57,0)</f>
        <v>20.52791032716318</v>
      </c>
      <c r="AW57" s="4">
        <v>14.418339554794001</v>
      </c>
      <c r="AX57" s="4">
        <v>11.1038323786119</v>
      </c>
      <c r="AY57" s="4">
        <f>+VLOOKUP(AY$2,Laboral!$C$38:$CV$76,$C57,0)</f>
        <v>9.3246969633674031</v>
      </c>
      <c r="AZ57" s="4">
        <f>+VLOOKUP(AZ$2,Laboral!$C$38:$CV$76,$C57,0)</f>
        <v>11.355761625105592</v>
      </c>
    </row>
    <row r="58" spans="3:52" ht="16.5" x14ac:dyDescent="0.3">
      <c r="C58">
        <v>57</v>
      </c>
      <c r="D58" s="3">
        <v>42582</v>
      </c>
      <c r="E58" s="4">
        <f>+VLOOKUP(E$2,Laboral!$C$5:$CV$15,costo_laboral!$C58,FALSE)</f>
        <v>1.7462112829128276</v>
      </c>
      <c r="F58" s="4">
        <v>2.7531854734333998</v>
      </c>
      <c r="G58" s="4">
        <v>4.8560116478039603</v>
      </c>
      <c r="H58" s="4">
        <f>+VLOOKUP(H$2,Laboral!$C$5:$CV$15,costo_laboral!$C58,FALSE)</f>
        <v>3.4727172145381338</v>
      </c>
      <c r="I58" s="4">
        <f>+VLOOKUP(I$2,Laboral!$C$5:$CV$15,costo_laboral!$C58,FALSE)</f>
        <v>8.4359338762401759</v>
      </c>
      <c r="J58" s="4">
        <f>+VLOOKUP(J$2,Laboral!$C$5:$CV$15,costo_laboral!$C58,FALSE)</f>
        <v>6.4576568669859018</v>
      </c>
      <c r="K58" s="4">
        <f>+VLOOKUP(K$2,Laboral!$C$5:$CV$15,costo_laboral!$C58,FALSE)</f>
        <v>4.7459119345248597</v>
      </c>
      <c r="L58" s="4">
        <f>+VLOOKUP(L$2,Laboral!$C$5:$CV$15,costo_laboral!$C58,FALSE)</f>
        <v>2.9853203683333622</v>
      </c>
      <c r="M58" s="4">
        <f>+VLOOKUP(M$2,Laboral!$C$5:$CV$15,costo_laboral!$C58,FALSE)</f>
        <v>3.8156911989570421</v>
      </c>
      <c r="N58" s="4">
        <f>+VLOOKUP(N$2,Laboral!$C$5:$CV$15,costo_laboral!$C58,FALSE)</f>
        <v>3.1033269564373951</v>
      </c>
      <c r="O58" s="4">
        <v>8.4788945106090008</v>
      </c>
      <c r="P58" s="4">
        <f>+VLOOKUP(P$2,Laboral!$C$38:$CV$76,$C58,0)</f>
        <v>19.455815423373295</v>
      </c>
      <c r="Q58" s="4">
        <v>9.3175706369729294</v>
      </c>
      <c r="R58" s="4">
        <f>+VLOOKUP(R$2,Laboral!$C$38:$CV$76,$C58,0)</f>
        <v>14.113682555792392</v>
      </c>
      <c r="S58" s="4">
        <f>+VLOOKUP(S$2,Laboral!$C$38:$CV$76,$C58,0)</f>
        <v>24.072927160873107</v>
      </c>
      <c r="T58" s="4">
        <f>+VLOOKUP(T$2,Laboral!$C$38:$CV$76,$C58,0)</f>
        <v>0</v>
      </c>
      <c r="U58" s="4">
        <f>+VLOOKUP(U$2,Laboral!$C$38:$CV$76,$C58,0)</f>
        <v>18.035803271861369</v>
      </c>
      <c r="V58" s="4">
        <f>+VLOOKUP(V$2,Laboral!$C$38:$CV$76,$C58,0)</f>
        <v>0</v>
      </c>
      <c r="W58" s="4">
        <f>+VLOOKUP(W$2,Laboral!$C$38:$CV$76,$C58,0)</f>
        <v>0</v>
      </c>
      <c r="X58" s="4">
        <f>+VLOOKUP(X$2,Laboral!$C$38:$CV$76,$C58,0)</f>
        <v>0</v>
      </c>
      <c r="Y58" s="4">
        <f>+VLOOKUP(Y$2,Laboral!$C$38:$CV$76,$C58,0)</f>
        <v>0</v>
      </c>
      <c r="Z58" s="4">
        <f>+VLOOKUP(Z$2,Laboral!$C$38:$CV$76,$C58,0)</f>
        <v>0</v>
      </c>
      <c r="AA58" s="4">
        <f>+VLOOKUP(AA$2,Laboral!$C$38:$CV$76,$C58,0)</f>
        <v>0</v>
      </c>
      <c r="AB58" s="4">
        <f>+VLOOKUP(AB$2,Laboral!$C$38:$CV$76,$C58,0)</f>
        <v>0</v>
      </c>
      <c r="AC58" s="4">
        <v>11.3075275808405</v>
      </c>
      <c r="AD58" s="4">
        <f>+VLOOKUP(AD$2,Laboral!$C$38:$CV$76,$C58,0)</f>
        <v>16.650571330618792</v>
      </c>
      <c r="AE58" s="4">
        <f>+VLOOKUP(AE$2,Laboral!$C$38:$CV$76,$C58,0)</f>
        <v>14.27630923350247</v>
      </c>
      <c r="AF58" s="4">
        <f>+VLOOKUP(AF$2,Laboral!$C$38:$CV$76,$C58,0)</f>
        <v>24.995020904469211</v>
      </c>
      <c r="AG58" s="4">
        <f>+VLOOKUP(AG$2,Laboral!$C$38:$CV$76,$C58,0)</f>
        <v>7.8629709605464404</v>
      </c>
      <c r="AH58" s="4">
        <f>+VLOOKUP(AH$2,Laboral!$C$38:$CV$76,$C58,0)</f>
        <v>8.9172403133096623</v>
      </c>
      <c r="AI58" s="4">
        <v>15.584424948936199</v>
      </c>
      <c r="AJ58" s="4">
        <f>+VLOOKUP(AJ$2,Laboral!$C$38:$CV$76,$C58,0)</f>
        <v>16.653326783926286</v>
      </c>
      <c r="AK58" s="4">
        <v>15.980539542304401</v>
      </c>
      <c r="AL58" s="4">
        <v>14.025791890140599</v>
      </c>
      <c r="AM58" s="4">
        <f>+VLOOKUP(AM$2,Laboral!$C$38:$CV$76,$C58,0)</f>
        <v>10.409210635726746</v>
      </c>
      <c r="AN58" s="4">
        <v>14.440657931205701</v>
      </c>
      <c r="AO58" s="4">
        <v>17.125080118305199</v>
      </c>
      <c r="AP58" s="4">
        <v>9.7310720336813095</v>
      </c>
      <c r="AQ58" s="4">
        <f>+VLOOKUP(AQ$2,Laboral!$C$38:$CV$76,$C58,0)</f>
        <v>0</v>
      </c>
      <c r="AR58" s="4">
        <f>+VLOOKUP(AR$2,Laboral!$C$38:$CV$76,$C58,0)</f>
        <v>18.720854387084234</v>
      </c>
      <c r="AS58" s="4">
        <v>15.973089434137201</v>
      </c>
      <c r="AT58" s="4">
        <v>12.0097022470397</v>
      </c>
      <c r="AU58" s="4">
        <f>+VLOOKUP(AU$2,Laboral!$C$38:$CV$76,$C58,0)</f>
        <v>21.370010272777765</v>
      </c>
      <c r="AV58" s="4">
        <f>+VLOOKUP(AV$2,Laboral!$C$38:$CV$76,$C58,0)</f>
        <v>20.405073053290675</v>
      </c>
      <c r="AW58" s="4">
        <v>14.3198321869647</v>
      </c>
      <c r="AX58" s="4">
        <v>11.048019820174799</v>
      </c>
      <c r="AY58" s="4">
        <f>+VLOOKUP(AY$2,Laboral!$C$38:$CV$76,$C58,0)</f>
        <v>9.3591621861530623</v>
      </c>
      <c r="AZ58" s="4">
        <f>+VLOOKUP(AZ$2,Laboral!$C$38:$CV$76,$C58,0)</f>
        <v>11.420044242907027</v>
      </c>
    </row>
    <row r="59" spans="3:52" ht="16.5" x14ac:dyDescent="0.3">
      <c r="C59">
        <v>58</v>
      </c>
      <c r="D59" s="3">
        <v>42613</v>
      </c>
      <c r="E59" s="4">
        <f>+VLOOKUP(E$2,Laboral!$C$5:$CV$15,costo_laboral!$C59,FALSE)</f>
        <v>1.7578267180486082</v>
      </c>
      <c r="F59" s="4">
        <v>2.7529252650721499</v>
      </c>
      <c r="G59" s="4">
        <v>4.7563692115348504</v>
      </c>
      <c r="H59" s="4">
        <f>+VLOOKUP(H$2,Laboral!$C$5:$CV$15,costo_laboral!$C59,FALSE)</f>
        <v>3.4392497745775588</v>
      </c>
      <c r="I59" s="4">
        <f>+VLOOKUP(I$2,Laboral!$C$5:$CV$15,costo_laboral!$C59,FALSE)</f>
        <v>8.2447045923460411</v>
      </c>
      <c r="J59" s="4">
        <f>+VLOOKUP(J$2,Laboral!$C$5:$CV$15,costo_laboral!$C59,FALSE)</f>
        <v>6.8161162081596922</v>
      </c>
      <c r="K59" s="4">
        <f>+VLOOKUP(K$2,Laboral!$C$5:$CV$15,costo_laboral!$C59,FALSE)</f>
        <v>4.6867624436370718</v>
      </c>
      <c r="L59" s="4">
        <f>+VLOOKUP(L$2,Laboral!$C$5:$CV$15,costo_laboral!$C59,FALSE)</f>
        <v>2.9412050994424543</v>
      </c>
      <c r="M59" s="4">
        <f>+VLOOKUP(M$2,Laboral!$C$5:$CV$15,costo_laboral!$C59,FALSE)</f>
        <v>3.8260364711768733</v>
      </c>
      <c r="N59" s="4">
        <f>+VLOOKUP(N$2,Laboral!$C$5:$CV$15,costo_laboral!$C59,FALSE)</f>
        <v>3.0718479353234551</v>
      </c>
      <c r="O59" s="4">
        <v>8.4914297979051003</v>
      </c>
      <c r="P59" s="4">
        <f>+VLOOKUP(P$2,Laboral!$C$38:$CV$76,$C59,0)</f>
        <v>19.462307548125469</v>
      </c>
      <c r="Q59" s="4">
        <v>9.2810485961733296</v>
      </c>
      <c r="R59" s="4">
        <f>+VLOOKUP(R$2,Laboral!$C$38:$CV$76,$C59,0)</f>
        <v>14.12066966924642</v>
      </c>
      <c r="S59" s="4">
        <f>+VLOOKUP(S$2,Laboral!$C$38:$CV$76,$C59,0)</f>
        <v>23.720935107810387</v>
      </c>
      <c r="T59" s="4">
        <f>+VLOOKUP(T$2,Laboral!$C$38:$CV$76,$C59,0)</f>
        <v>0</v>
      </c>
      <c r="U59" s="4">
        <f>+VLOOKUP(U$2,Laboral!$C$38:$CV$76,$C59,0)</f>
        <v>0</v>
      </c>
      <c r="V59" s="4">
        <f>+VLOOKUP(V$2,Laboral!$C$38:$CV$76,$C59,0)</f>
        <v>0</v>
      </c>
      <c r="W59" s="4">
        <f>+VLOOKUP(W$2,Laboral!$C$38:$CV$76,$C59,0)</f>
        <v>0</v>
      </c>
      <c r="X59" s="4">
        <f>+VLOOKUP(X$2,Laboral!$C$38:$CV$76,$C59,0)</f>
        <v>0</v>
      </c>
      <c r="Y59" s="4">
        <f>+VLOOKUP(Y$2,Laboral!$C$38:$CV$76,$C59,0)</f>
        <v>0</v>
      </c>
      <c r="Z59" s="4">
        <f>+VLOOKUP(Z$2,Laboral!$C$38:$CV$76,$C59,0)</f>
        <v>0</v>
      </c>
      <c r="AA59" s="4">
        <f>+VLOOKUP(AA$2,Laboral!$C$38:$CV$76,$C59,0)</f>
        <v>0</v>
      </c>
      <c r="AB59" s="4">
        <f>+VLOOKUP(AB$2,Laboral!$C$38:$CV$76,$C59,0)</f>
        <v>0</v>
      </c>
      <c r="AC59" s="4">
        <v>11.4654528995831</v>
      </c>
      <c r="AD59" s="4">
        <f>+VLOOKUP(AD$2,Laboral!$C$38:$CV$76,$C59,0)</f>
        <v>16.532530320555971</v>
      </c>
      <c r="AE59" s="4">
        <f>+VLOOKUP(AE$2,Laboral!$C$38:$CV$76,$C59,0)</f>
        <v>14.161636541440112</v>
      </c>
      <c r="AF59" s="4">
        <f>+VLOOKUP(AF$2,Laboral!$C$38:$CV$76,$C59,0)</f>
        <v>24.628339038696627</v>
      </c>
      <c r="AG59" s="4">
        <f>+VLOOKUP(AG$2,Laboral!$C$38:$CV$76,$C59,0)</f>
        <v>7.8570529652470089</v>
      </c>
      <c r="AH59" s="4">
        <f>+VLOOKUP(AH$2,Laboral!$C$38:$CV$76,$C59,0)</f>
        <v>8.9570227947306691</v>
      </c>
      <c r="AI59" s="4">
        <v>15.8608376084503</v>
      </c>
      <c r="AJ59" s="4">
        <f>+VLOOKUP(AJ$2,Laboral!$C$38:$CV$76,$C59,0)</f>
        <v>16.579656823327831</v>
      </c>
      <c r="AK59" s="4">
        <v>15.872708448304801</v>
      </c>
      <c r="AL59" s="4">
        <v>14.1922380547414</v>
      </c>
      <c r="AM59" s="4">
        <f>+VLOOKUP(AM$2,Laboral!$C$38:$CV$76,$C59,0)</f>
        <v>10.429351663385582</v>
      </c>
      <c r="AN59" s="4">
        <v>14.6303824136534</v>
      </c>
      <c r="AO59" s="4">
        <v>17.2219250899591</v>
      </c>
      <c r="AP59" s="4">
        <v>10.6738840312262</v>
      </c>
      <c r="AQ59" s="4">
        <f>+VLOOKUP(AQ$2,Laboral!$C$38:$CV$76,$C59,0)</f>
        <v>0</v>
      </c>
      <c r="AR59" s="4">
        <f>+VLOOKUP(AR$2,Laboral!$C$38:$CV$76,$C59,0)</f>
        <v>18.928697435664205</v>
      </c>
      <c r="AS59" s="4">
        <v>16.069040019404198</v>
      </c>
      <c r="AT59" s="4">
        <v>12.036513906926301</v>
      </c>
      <c r="AU59" s="4">
        <f>+VLOOKUP(AU$2,Laboral!$C$38:$CV$76,$C59,0)</f>
        <v>21.387016269064478</v>
      </c>
      <c r="AV59" s="4">
        <f>+VLOOKUP(AV$2,Laboral!$C$38:$CV$76,$C59,0)</f>
        <v>20.335998550915065</v>
      </c>
      <c r="AW59" s="4">
        <v>15.3183757005798</v>
      </c>
      <c r="AX59" s="4">
        <v>11.1055001676818</v>
      </c>
      <c r="AY59" s="4">
        <f>+VLOOKUP(AY$2,Laboral!$C$38:$CV$76,$C59,0)</f>
        <v>9.4454773786977899</v>
      </c>
      <c r="AZ59" s="4">
        <f>+VLOOKUP(AZ$2,Laboral!$C$38:$CV$76,$C59,0)</f>
        <v>11.375770366361747</v>
      </c>
    </row>
    <row r="60" spans="3:52" ht="16.5" x14ac:dyDescent="0.3">
      <c r="C60">
        <v>59</v>
      </c>
      <c r="D60" s="3">
        <v>42643</v>
      </c>
      <c r="E60" s="4">
        <f>+VLOOKUP(E$2,Laboral!$C$5:$CV$15,costo_laboral!$C60,FALSE)</f>
        <v>1.8366769213991225</v>
      </c>
      <c r="F60" s="4">
        <v>2.75312276085389</v>
      </c>
      <c r="G60" s="4">
        <v>4.8220249631798797</v>
      </c>
      <c r="H60" s="4">
        <f>+VLOOKUP(H$2,Laboral!$C$5:$CV$15,costo_laboral!$C60,FALSE)</f>
        <v>3.4866907169160521</v>
      </c>
      <c r="I60" s="4">
        <f>+VLOOKUP(I$2,Laboral!$C$5:$CV$15,costo_laboral!$C60,FALSE)</f>
        <v>8.7185088840643044</v>
      </c>
      <c r="J60" s="4">
        <f>+VLOOKUP(J$2,Laboral!$C$5:$CV$15,costo_laboral!$C60,FALSE)</f>
        <v>6.7087550515108525</v>
      </c>
      <c r="K60" s="4">
        <f>+VLOOKUP(K$2,Laboral!$C$5:$CV$15,costo_laboral!$C60,FALSE)</f>
        <v>4.7395271507798453</v>
      </c>
      <c r="L60" s="4">
        <f>+VLOOKUP(L$2,Laboral!$C$5:$CV$15,costo_laboral!$C60,FALSE)</f>
        <v>2.9576924282547274</v>
      </c>
      <c r="M60" s="4">
        <f>+VLOOKUP(M$2,Laboral!$C$5:$CV$15,costo_laboral!$C60,FALSE)</f>
        <v>3.809508433502891</v>
      </c>
      <c r="N60" s="4">
        <f>+VLOOKUP(N$2,Laboral!$C$5:$CV$15,costo_laboral!$C60,FALSE)</f>
        <v>2.9721394342999279</v>
      </c>
      <c r="O60" s="4">
        <v>8.4697161538162806</v>
      </c>
      <c r="P60" s="4">
        <f>+VLOOKUP(P$2,Laboral!$C$38:$CV$76,$C60,0)</f>
        <v>19.050630880829729</v>
      </c>
      <c r="Q60" s="4">
        <v>9.2657842162095498</v>
      </c>
      <c r="R60" s="4">
        <f>+VLOOKUP(R$2,Laboral!$C$38:$CV$76,$C60,0)</f>
        <v>13.966612795077005</v>
      </c>
      <c r="S60" s="4">
        <f>+VLOOKUP(S$2,Laboral!$C$38:$CV$76,$C60,0)</f>
        <v>22.849527508793781</v>
      </c>
      <c r="T60" s="4">
        <f>+VLOOKUP(T$2,Laboral!$C$38:$CV$76,$C60,0)</f>
        <v>0</v>
      </c>
      <c r="U60" s="4">
        <f>+VLOOKUP(U$2,Laboral!$C$38:$CV$76,$C60,0)</f>
        <v>0</v>
      </c>
      <c r="V60" s="4">
        <f>+VLOOKUP(V$2,Laboral!$C$38:$CV$76,$C60,0)</f>
        <v>0</v>
      </c>
      <c r="W60" s="4">
        <f>+VLOOKUP(W$2,Laboral!$C$38:$CV$76,$C60,0)</f>
        <v>0</v>
      </c>
      <c r="X60" s="4">
        <f>+VLOOKUP(X$2,Laboral!$C$38:$CV$76,$C60,0)</f>
        <v>0</v>
      </c>
      <c r="Y60" s="4">
        <f>+VLOOKUP(Y$2,Laboral!$C$38:$CV$76,$C60,0)</f>
        <v>0</v>
      </c>
      <c r="Z60" s="4">
        <f>+VLOOKUP(Z$2,Laboral!$C$38:$CV$76,$C60,0)</f>
        <v>0</v>
      </c>
      <c r="AA60" s="4">
        <f>+VLOOKUP(AA$2,Laboral!$C$38:$CV$76,$C60,0)</f>
        <v>0</v>
      </c>
      <c r="AB60" s="4">
        <f>+VLOOKUP(AB$2,Laboral!$C$38:$CV$76,$C60,0)</f>
        <v>0</v>
      </c>
      <c r="AC60" s="4">
        <v>11.431078932076201</v>
      </c>
      <c r="AD60" s="4">
        <f>+VLOOKUP(AD$2,Laboral!$C$38:$CV$76,$C60,0)</f>
        <v>16.330058563551365</v>
      </c>
      <c r="AE60" s="4">
        <f>+VLOOKUP(AE$2,Laboral!$C$38:$CV$76,$C60,0)</f>
        <v>13.801016440090109</v>
      </c>
      <c r="AF60" s="4">
        <f>+VLOOKUP(AF$2,Laboral!$C$38:$CV$76,$C60,0)</f>
        <v>24.865508764111869</v>
      </c>
      <c r="AG60" s="4">
        <f>+VLOOKUP(AG$2,Laboral!$C$38:$CV$76,$C60,0)</f>
        <v>7.8646529641257237</v>
      </c>
      <c r="AH60" s="4">
        <f>+VLOOKUP(AH$2,Laboral!$C$38:$CV$76,$C60,0)</f>
        <v>8.8990778275705011</v>
      </c>
      <c r="AI60" s="4">
        <v>11.7407998588812</v>
      </c>
      <c r="AJ60" s="4">
        <f>+VLOOKUP(AJ$2,Laboral!$C$38:$CV$76,$C60,0)</f>
        <v>16.5450607766949</v>
      </c>
      <c r="AK60" s="4">
        <v>15.664299745980999</v>
      </c>
      <c r="AL60" s="4">
        <v>13.978848735883499</v>
      </c>
      <c r="AM60" s="4">
        <f>+VLOOKUP(AM$2,Laboral!$C$38:$CV$76,$C60,0)</f>
        <v>10.373956418925632</v>
      </c>
      <c r="AN60" s="4">
        <v>14.7727824699819</v>
      </c>
      <c r="AO60" s="4">
        <v>17.513570604026999</v>
      </c>
      <c r="AP60" s="4">
        <v>11.415409799848099</v>
      </c>
      <c r="AQ60" s="4">
        <f>+VLOOKUP(AQ$2,Laboral!$C$38:$CV$76,$C60,0)</f>
        <v>0</v>
      </c>
      <c r="AR60" s="4">
        <f>+VLOOKUP(AR$2,Laboral!$C$38:$CV$76,$C60,0)</f>
        <v>18.841693786921336</v>
      </c>
      <c r="AS60" s="4">
        <v>16.2843895352643</v>
      </c>
      <c r="AT60" s="4">
        <v>12.1294545852227</v>
      </c>
      <c r="AU60" s="4">
        <f>+VLOOKUP(AU$2,Laboral!$C$38:$CV$76,$C60,0)</f>
        <v>20.985378135830707</v>
      </c>
      <c r="AV60" s="4">
        <f>+VLOOKUP(AV$2,Laboral!$C$38:$CV$76,$C60,0)</f>
        <v>20.430865269276939</v>
      </c>
      <c r="AW60" s="4">
        <v>15.107650398226999</v>
      </c>
      <c r="AX60" s="4">
        <v>11.1855916513131</v>
      </c>
      <c r="AY60" s="4">
        <f>+VLOOKUP(AY$2,Laboral!$C$38:$CV$76,$C60,0)</f>
        <v>9.4887638354703085</v>
      </c>
      <c r="AZ60" s="4">
        <f>+VLOOKUP(AZ$2,Laboral!$C$38:$CV$76,$C60,0)</f>
        <v>11.155166290104464</v>
      </c>
    </row>
    <row r="61" spans="3:52" ht="16.5" x14ac:dyDescent="0.3">
      <c r="C61">
        <v>60</v>
      </c>
      <c r="D61" s="3">
        <v>42674</v>
      </c>
      <c r="E61" s="4">
        <f>+VLOOKUP(E$2,Laboral!$C$5:$CV$15,costo_laboral!$C61,FALSE)</f>
        <v>1.8446819954698861</v>
      </c>
      <c r="F61" s="4">
        <v>2.7682211251352702</v>
      </c>
      <c r="G61" s="4">
        <v>4.8849496743767702</v>
      </c>
      <c r="H61" s="4">
        <f>+VLOOKUP(H$2,Laboral!$C$5:$CV$15,costo_laboral!$C61,FALSE)</f>
        <v>3.4207959394214491</v>
      </c>
      <c r="I61" s="4">
        <f>+VLOOKUP(I$2,Laboral!$C$5:$CV$15,costo_laboral!$C61,FALSE)</f>
        <v>9.1482296531808345</v>
      </c>
      <c r="J61" s="4">
        <f>+VLOOKUP(J$2,Laboral!$C$5:$CV$15,costo_laboral!$C61,FALSE)</f>
        <v>6.8193215292222717</v>
      </c>
      <c r="K61" s="4">
        <f>+VLOOKUP(K$2,Laboral!$C$5:$CV$15,costo_laboral!$C61,FALSE)</f>
        <v>4.7533045827383829</v>
      </c>
      <c r="L61" s="4">
        <f>+VLOOKUP(L$2,Laboral!$C$5:$CV$15,costo_laboral!$C61,FALSE)</f>
        <v>2.9531275251032922</v>
      </c>
      <c r="M61" s="4">
        <f>+VLOOKUP(M$2,Laboral!$C$5:$CV$15,costo_laboral!$C61,FALSE)</f>
        <v>3.8555223774399963</v>
      </c>
      <c r="N61" s="4">
        <f>+VLOOKUP(N$2,Laboral!$C$5:$CV$15,costo_laboral!$C61,FALSE)</f>
        <v>2.9951112796657138</v>
      </c>
      <c r="O61" s="4">
        <v>8.4986253783362002</v>
      </c>
      <c r="P61" s="4">
        <f>+VLOOKUP(P$2,Laboral!$C$38:$CV$76,$C61,0)</f>
        <v>18.999973094233813</v>
      </c>
      <c r="Q61" s="4">
        <v>9.2286686243627205</v>
      </c>
      <c r="R61" s="4">
        <f>+VLOOKUP(R$2,Laboral!$C$38:$CV$76,$C61,0)</f>
        <v>13.827386785151862</v>
      </c>
      <c r="S61" s="4">
        <f>+VLOOKUP(S$2,Laboral!$C$38:$CV$76,$C61,0)</f>
        <v>21.899747171905485</v>
      </c>
      <c r="T61" s="4">
        <f>+VLOOKUP(T$2,Laboral!$C$38:$CV$76,$C61,0)</f>
        <v>0</v>
      </c>
      <c r="U61" s="4">
        <f>+VLOOKUP(U$2,Laboral!$C$38:$CV$76,$C61,0)</f>
        <v>0</v>
      </c>
      <c r="V61" s="4">
        <f>+VLOOKUP(V$2,Laboral!$C$38:$CV$76,$C61,0)</f>
        <v>0</v>
      </c>
      <c r="W61" s="4">
        <f>+VLOOKUP(W$2,Laboral!$C$38:$CV$76,$C61,0)</f>
        <v>0</v>
      </c>
      <c r="X61" s="4">
        <f>+VLOOKUP(X$2,Laboral!$C$38:$CV$76,$C61,0)</f>
        <v>0</v>
      </c>
      <c r="Y61" s="4">
        <f>+VLOOKUP(Y$2,Laboral!$C$38:$CV$76,$C61,0)</f>
        <v>0</v>
      </c>
      <c r="Z61" s="4">
        <f>+VLOOKUP(Z$2,Laboral!$C$38:$CV$76,$C61,0)</f>
        <v>0</v>
      </c>
      <c r="AA61" s="4">
        <f>+VLOOKUP(AA$2,Laboral!$C$38:$CV$76,$C61,0)</f>
        <v>0</v>
      </c>
      <c r="AB61" s="4">
        <f>+VLOOKUP(AB$2,Laboral!$C$38:$CV$76,$C61,0)</f>
        <v>0</v>
      </c>
      <c r="AC61" s="4">
        <v>11.412976994570499</v>
      </c>
      <c r="AD61" s="4">
        <f>+VLOOKUP(AD$2,Laboral!$C$38:$CV$76,$C61,0)</f>
        <v>16.357335719130017</v>
      </c>
      <c r="AE61" s="4">
        <f>+VLOOKUP(AE$2,Laboral!$C$38:$CV$76,$C61,0)</f>
        <v>13.835518574069772</v>
      </c>
      <c r="AF61" s="4">
        <f>+VLOOKUP(AF$2,Laboral!$C$38:$CV$76,$C61,0)</f>
        <v>25.458258865324794</v>
      </c>
      <c r="AG61" s="4">
        <f>+VLOOKUP(AG$2,Laboral!$C$38:$CV$76,$C61,0)</f>
        <v>7.9342081949736851</v>
      </c>
      <c r="AH61" s="4">
        <f>+VLOOKUP(AH$2,Laboral!$C$38:$CV$76,$C61,0)</f>
        <v>8.8626051336800025</v>
      </c>
      <c r="AI61" s="4">
        <v>12.3328447002134</v>
      </c>
      <c r="AJ61" s="4">
        <f>+VLOOKUP(AJ$2,Laboral!$C$38:$CV$76,$C61,0)</f>
        <v>16.328890406306812</v>
      </c>
      <c r="AK61" s="4">
        <v>15.3298124266508</v>
      </c>
      <c r="AL61" s="4">
        <v>14.0071886294613</v>
      </c>
      <c r="AM61" s="4">
        <f>+VLOOKUP(AM$2,Laboral!$C$38:$CV$76,$C61,0)</f>
        <v>10.253402483221471</v>
      </c>
      <c r="AN61" s="4">
        <v>14.9075858294906</v>
      </c>
      <c r="AO61" s="4">
        <v>17.664359433407402</v>
      </c>
      <c r="AP61" s="4">
        <v>11.9971896960922</v>
      </c>
      <c r="AQ61" s="4">
        <f>+VLOOKUP(AQ$2,Laboral!$C$38:$CV$76,$C61,0)</f>
        <v>0</v>
      </c>
      <c r="AR61" s="4">
        <f>+VLOOKUP(AR$2,Laboral!$C$38:$CV$76,$C61,0)</f>
        <v>18.831665332480881</v>
      </c>
      <c r="AS61" s="4">
        <v>16.601709870146301</v>
      </c>
      <c r="AT61" s="4">
        <v>12.172875089791299</v>
      </c>
      <c r="AU61" s="4">
        <f>+VLOOKUP(AU$2,Laboral!$C$38:$CV$76,$C61,0)</f>
        <v>20.589157044024255</v>
      </c>
      <c r="AV61" s="4">
        <f>+VLOOKUP(AV$2,Laboral!$C$38:$CV$76,$C61,0)</f>
        <v>20.353571003392446</v>
      </c>
      <c r="AW61" s="4">
        <v>15.181344230114901</v>
      </c>
      <c r="AX61" s="4">
        <v>11.152935207424299</v>
      </c>
      <c r="AY61" s="4">
        <f>+VLOOKUP(AY$2,Laboral!$C$38:$CV$76,$C61,0)</f>
        <v>9.4373944487429196</v>
      </c>
      <c r="AZ61" s="4">
        <f>+VLOOKUP(AZ$2,Laboral!$C$38:$CV$76,$C61,0)</f>
        <v>10.899176007595425</v>
      </c>
    </row>
    <row r="62" spans="3:52" ht="16.5" x14ac:dyDescent="0.3">
      <c r="C62">
        <v>61</v>
      </c>
      <c r="D62" s="3">
        <v>42704</v>
      </c>
      <c r="E62" s="4">
        <f>+VLOOKUP(E$2,Laboral!$C$5:$CV$15,costo_laboral!$C62,FALSE)</f>
        <v>1.9044667188393465</v>
      </c>
      <c r="F62" s="4">
        <v>2.7557166982035102</v>
      </c>
      <c r="G62" s="4">
        <v>4.9714377309191304</v>
      </c>
      <c r="H62" s="4">
        <f>+VLOOKUP(H$2,Laboral!$C$5:$CV$15,costo_laboral!$C62,FALSE)</f>
        <v>3.3428666351477467</v>
      </c>
      <c r="I62" s="4">
        <f>+VLOOKUP(I$2,Laboral!$C$5:$CV$15,costo_laboral!$C62,FALSE)</f>
        <v>9.3693902146837047</v>
      </c>
      <c r="J62" s="4">
        <f>+VLOOKUP(J$2,Laboral!$C$5:$CV$15,costo_laboral!$C62,FALSE)</f>
        <v>6.3050677141342435</v>
      </c>
      <c r="K62" s="4">
        <f>+VLOOKUP(K$2,Laboral!$C$5:$CV$15,costo_laboral!$C62,FALSE)</f>
        <v>4.7502495339552988</v>
      </c>
      <c r="L62" s="4">
        <f>+VLOOKUP(L$2,Laboral!$C$5:$CV$15,costo_laboral!$C62,FALSE)</f>
        <v>2.9277035865060537</v>
      </c>
      <c r="M62" s="4">
        <f>+VLOOKUP(M$2,Laboral!$C$5:$CV$15,costo_laboral!$C62,FALSE)</f>
        <v>3.7871020086707308</v>
      </c>
      <c r="N62" s="4">
        <f>+VLOOKUP(N$2,Laboral!$C$5:$CV$15,costo_laboral!$C62,FALSE)</f>
        <v>2.9538491650145953</v>
      </c>
      <c r="O62" s="4">
        <v>8.5561418458563505</v>
      </c>
      <c r="P62" s="4">
        <f>+VLOOKUP(P$2,Laboral!$C$38:$CV$76,$C62,0)</f>
        <v>18.798229823699625</v>
      </c>
      <c r="Q62" s="4">
        <v>9.1354232448190302</v>
      </c>
      <c r="R62" s="4">
        <f>+VLOOKUP(R$2,Laboral!$C$38:$CV$76,$C62,0)</f>
        <v>13.642762185016489</v>
      </c>
      <c r="S62" s="4">
        <f>+VLOOKUP(S$2,Laboral!$C$38:$CV$76,$C62,0)</f>
        <v>20.573049992417523</v>
      </c>
      <c r="T62" s="4">
        <f>+VLOOKUP(T$2,Laboral!$C$38:$CV$76,$C62,0)</f>
        <v>0</v>
      </c>
      <c r="U62" s="4">
        <f>+VLOOKUP(U$2,Laboral!$C$38:$CV$76,$C62,0)</f>
        <v>0</v>
      </c>
      <c r="V62" s="4">
        <f>+VLOOKUP(V$2,Laboral!$C$38:$CV$76,$C62,0)</f>
        <v>0</v>
      </c>
      <c r="W62" s="4">
        <f>+VLOOKUP(W$2,Laboral!$C$38:$CV$76,$C62,0)</f>
        <v>0</v>
      </c>
      <c r="X62" s="4">
        <f>+VLOOKUP(X$2,Laboral!$C$38:$CV$76,$C62,0)</f>
        <v>0</v>
      </c>
      <c r="Y62" s="4">
        <f>+VLOOKUP(Y$2,Laboral!$C$38:$CV$76,$C62,0)</f>
        <v>0</v>
      </c>
      <c r="Z62" s="4">
        <f>+VLOOKUP(Z$2,Laboral!$C$38:$CV$76,$C62,0)</f>
        <v>0</v>
      </c>
      <c r="AA62" s="4">
        <f>+VLOOKUP(AA$2,Laboral!$C$38:$CV$76,$C62,0)</f>
        <v>0</v>
      </c>
      <c r="AB62" s="4">
        <f>+VLOOKUP(AB$2,Laboral!$C$38:$CV$76,$C62,0)</f>
        <v>0</v>
      </c>
      <c r="AC62" s="4">
        <v>11.361791987773</v>
      </c>
      <c r="AD62" s="4">
        <f>+VLOOKUP(AD$2,Laboral!$C$38:$CV$76,$C62,0)</f>
        <v>16.321623627197344</v>
      </c>
      <c r="AE62" s="4">
        <f>+VLOOKUP(AE$2,Laboral!$C$38:$CV$76,$C62,0)</f>
        <v>13.667252764710003</v>
      </c>
      <c r="AF62" s="4">
        <f>+VLOOKUP(AF$2,Laboral!$C$38:$CV$76,$C62,0)</f>
        <v>26.194682156809883</v>
      </c>
      <c r="AG62" s="4">
        <f>+VLOOKUP(AG$2,Laboral!$C$38:$CV$76,$C62,0)</f>
        <v>7.9908416344183468</v>
      </c>
      <c r="AH62" s="4">
        <f>+VLOOKUP(AH$2,Laboral!$C$38:$CV$76,$C62,0)</f>
        <v>8.9002380102939895</v>
      </c>
      <c r="AI62" s="4">
        <v>12.7408025349342</v>
      </c>
      <c r="AJ62" s="4">
        <f>+VLOOKUP(AJ$2,Laboral!$C$38:$CV$76,$C62,0)</f>
        <v>16.066182982339839</v>
      </c>
      <c r="AK62" s="4">
        <v>14.897384789318</v>
      </c>
      <c r="AL62" s="4">
        <v>14.296148067908399</v>
      </c>
      <c r="AM62" s="4">
        <f>+VLOOKUP(AM$2,Laboral!$C$38:$CV$76,$C62,0)</f>
        <v>10.210657846517785</v>
      </c>
      <c r="AN62" s="4">
        <v>14.938918781090599</v>
      </c>
      <c r="AO62" s="4">
        <v>18.008089243190302</v>
      </c>
      <c r="AP62" s="4">
        <v>12.4706826116205</v>
      </c>
      <c r="AQ62" s="4">
        <f>+VLOOKUP(AQ$2,Laboral!$C$38:$CV$76,$C62,0)</f>
        <v>0</v>
      </c>
      <c r="AR62" s="4">
        <f>+VLOOKUP(AR$2,Laboral!$C$38:$CV$76,$C62,0)</f>
        <v>19.014840695718515</v>
      </c>
      <c r="AS62" s="4">
        <v>16.572653571529901</v>
      </c>
      <c r="AT62" s="4">
        <v>12.206460978348799</v>
      </c>
      <c r="AU62" s="4">
        <f>+VLOOKUP(AU$2,Laboral!$C$38:$CV$76,$C62,0)</f>
        <v>20.320777637038461</v>
      </c>
      <c r="AV62" s="4">
        <f>+VLOOKUP(AV$2,Laboral!$C$38:$CV$76,$C62,0)</f>
        <v>20.080856090243074</v>
      </c>
      <c r="AW62" s="4">
        <v>15.183342006785301</v>
      </c>
      <c r="AX62" s="4">
        <v>11.187428580320001</v>
      </c>
      <c r="AY62" s="4">
        <f>+VLOOKUP(AY$2,Laboral!$C$38:$CV$76,$C62,0)</f>
        <v>9.3232412013131558</v>
      </c>
      <c r="AZ62" s="4">
        <f>+VLOOKUP(AZ$2,Laboral!$C$38:$CV$76,$C62,0)</f>
        <v>10.681813546920084</v>
      </c>
    </row>
    <row r="63" spans="3:52" ht="16.5" x14ac:dyDescent="0.3">
      <c r="C63">
        <v>62</v>
      </c>
      <c r="D63" s="3">
        <v>42735</v>
      </c>
      <c r="E63" s="4">
        <f>+VLOOKUP(E$2,Laboral!$C$5:$CV$15,costo_laboral!$C63,FALSE)</f>
        <v>1.8991361181082522</v>
      </c>
      <c r="F63" s="4">
        <v>2.7704921122452899</v>
      </c>
      <c r="G63" s="4">
        <v>5.1420116046184603</v>
      </c>
      <c r="H63" s="4">
        <f>+VLOOKUP(H$2,Laboral!$C$5:$CV$15,costo_laboral!$C63,FALSE)</f>
        <v>3.3888129987609807</v>
      </c>
      <c r="I63" s="4">
        <f>+VLOOKUP(I$2,Laboral!$C$5:$CV$15,costo_laboral!$C63,FALSE)</f>
        <v>10.422047439281588</v>
      </c>
      <c r="J63" s="4">
        <f>+VLOOKUP(J$2,Laboral!$C$5:$CV$15,costo_laboral!$C63,FALSE)</f>
        <v>7.578371374531601</v>
      </c>
      <c r="K63" s="4">
        <f>+VLOOKUP(K$2,Laboral!$C$5:$CV$15,costo_laboral!$C63,FALSE)</f>
        <v>4.7213603066285925</v>
      </c>
      <c r="L63" s="4">
        <f>+VLOOKUP(L$2,Laboral!$C$5:$CV$15,costo_laboral!$C63,FALSE)</f>
        <v>2.8177091587971255</v>
      </c>
      <c r="M63" s="4">
        <f>+VLOOKUP(M$2,Laboral!$C$5:$CV$15,costo_laboral!$C63,FALSE)</f>
        <v>3.7517914076832373</v>
      </c>
      <c r="N63" s="4">
        <f>+VLOOKUP(N$2,Laboral!$C$5:$CV$15,costo_laboral!$C63,FALSE)</f>
        <v>3.0363713546403477</v>
      </c>
      <c r="O63" s="4">
        <v>8.5921429442793702</v>
      </c>
      <c r="P63" s="4">
        <f>+VLOOKUP(P$2,Laboral!$C$38:$CV$76,$C63,0)</f>
        <v>20.093874419738249</v>
      </c>
      <c r="Q63" s="4">
        <v>9.0602056516207501</v>
      </c>
      <c r="R63" s="4">
        <f>+VLOOKUP(R$2,Laboral!$C$38:$CV$76,$C63,0)</f>
        <v>13.446447519017557</v>
      </c>
      <c r="S63" s="4">
        <f>+VLOOKUP(S$2,Laboral!$C$38:$CV$76,$C63,0)</f>
        <v>19.896023948710639</v>
      </c>
      <c r="T63" s="4">
        <f>+VLOOKUP(T$2,Laboral!$C$38:$CV$76,$C63,0)</f>
        <v>0</v>
      </c>
      <c r="U63" s="4">
        <f>+VLOOKUP(U$2,Laboral!$C$38:$CV$76,$C63,0)</f>
        <v>0</v>
      </c>
      <c r="V63" s="4">
        <f>+VLOOKUP(V$2,Laboral!$C$38:$CV$76,$C63,0)</f>
        <v>0</v>
      </c>
      <c r="W63" s="4">
        <f>+VLOOKUP(W$2,Laboral!$C$38:$CV$76,$C63,0)</f>
        <v>0</v>
      </c>
      <c r="X63" s="4">
        <f>+VLOOKUP(X$2,Laboral!$C$38:$CV$76,$C63,0)</f>
        <v>0</v>
      </c>
      <c r="Y63" s="4">
        <f>+VLOOKUP(Y$2,Laboral!$C$38:$CV$76,$C63,0)</f>
        <v>0</v>
      </c>
      <c r="Z63" s="4">
        <f>+VLOOKUP(Z$2,Laboral!$C$38:$CV$76,$C63,0)</f>
        <v>0</v>
      </c>
      <c r="AA63" s="4">
        <f>+VLOOKUP(AA$2,Laboral!$C$38:$CV$76,$C63,0)</f>
        <v>0</v>
      </c>
      <c r="AB63" s="4">
        <f>+VLOOKUP(AB$2,Laboral!$C$38:$CV$76,$C63,0)</f>
        <v>0</v>
      </c>
      <c r="AC63" s="4">
        <v>11.2849895540364</v>
      </c>
      <c r="AD63" s="4">
        <f>+VLOOKUP(AD$2,Laboral!$C$38:$CV$76,$C63,0)</f>
        <v>16.092130492278798</v>
      </c>
      <c r="AE63" s="4">
        <f>+VLOOKUP(AE$2,Laboral!$C$38:$CV$76,$C63,0)</f>
        <v>13.765162143812027</v>
      </c>
      <c r="AF63" s="4">
        <f>+VLOOKUP(AF$2,Laboral!$C$38:$CV$76,$C63,0)</f>
        <v>26.214608128992779</v>
      </c>
      <c r="AG63" s="4">
        <f>+VLOOKUP(AG$2,Laboral!$C$38:$CV$76,$C63,0)</f>
        <v>7.9514433179317976</v>
      </c>
      <c r="AH63" s="4">
        <f>+VLOOKUP(AH$2,Laboral!$C$38:$CV$76,$C63,0)</f>
        <v>9.0547892594138037</v>
      </c>
      <c r="AI63" s="4">
        <v>13.0551287244632</v>
      </c>
      <c r="AJ63" s="4">
        <f>+VLOOKUP(AJ$2,Laboral!$C$38:$CV$76,$C63,0)</f>
        <v>16.400755946269413</v>
      </c>
      <c r="AK63" s="4">
        <v>13.840514320165401</v>
      </c>
      <c r="AL63" s="4">
        <v>13.9246740553452</v>
      </c>
      <c r="AM63" s="4">
        <f>+VLOOKUP(AM$2,Laboral!$C$38:$CV$76,$C63,0)</f>
        <v>10.152134727941736</v>
      </c>
      <c r="AN63" s="4">
        <v>14.991561527588701</v>
      </c>
      <c r="AO63" s="4">
        <v>18.1273662915454</v>
      </c>
      <c r="AP63" s="4">
        <v>13.337247114668999</v>
      </c>
      <c r="AQ63" s="4">
        <f>+VLOOKUP(AQ$2,Laboral!$C$38:$CV$76,$C63,0)</f>
        <v>0</v>
      </c>
      <c r="AR63" s="4">
        <f>+VLOOKUP(AR$2,Laboral!$C$38:$CV$76,$C63,0)</f>
        <v>19.108573812646537</v>
      </c>
      <c r="AS63" s="4">
        <v>16.344250197536802</v>
      </c>
      <c r="AT63" s="4">
        <v>12.158155100185001</v>
      </c>
      <c r="AU63" s="4">
        <f>+VLOOKUP(AU$2,Laboral!$C$38:$CV$76,$C63,0)</f>
        <v>20.14024730858846</v>
      </c>
      <c r="AV63" s="4">
        <f>+VLOOKUP(AV$2,Laboral!$C$38:$CV$76,$C63,0)</f>
        <v>20.216372583102597</v>
      </c>
      <c r="AW63" s="4">
        <v>14.954732151157399</v>
      </c>
      <c r="AX63" s="4">
        <v>11.3409538982929</v>
      </c>
      <c r="AY63" s="4">
        <f>+VLOOKUP(AY$2,Laboral!$C$38:$CV$76,$C63,0)</f>
        <v>8.8719475341746268</v>
      </c>
      <c r="AZ63" s="4">
        <f>+VLOOKUP(AZ$2,Laboral!$C$38:$CV$76,$C63,0)</f>
        <v>10.472891426780555</v>
      </c>
    </row>
    <row r="64" spans="3:52" ht="16.5" x14ac:dyDescent="0.3">
      <c r="C64">
        <v>63</v>
      </c>
      <c r="D64" s="3">
        <v>42766</v>
      </c>
      <c r="E64" s="4">
        <f>+VLOOKUP(E$2,Laboral!$C$5:$CV$15,costo_laboral!$C64,FALSE)</f>
        <v>1.9523794797035299</v>
      </c>
      <c r="F64" s="4">
        <v>2.75035394698642</v>
      </c>
      <c r="G64" s="4">
        <v>5.2524787020363899</v>
      </c>
      <c r="H64" s="4">
        <f>+VLOOKUP(H$2,Laboral!$C$5:$CV$15,costo_laboral!$C64,FALSE)</f>
        <v>3.3923155837632466</v>
      </c>
      <c r="I64" s="4">
        <f>+VLOOKUP(I$2,Laboral!$C$5:$CV$15,costo_laboral!$C64,FALSE)</f>
        <v>9.8580224560063066</v>
      </c>
      <c r="J64" s="4">
        <f>+VLOOKUP(J$2,Laboral!$C$5:$CV$15,costo_laboral!$C64,FALSE)</f>
        <v>7.7216602298788173</v>
      </c>
      <c r="K64" s="4">
        <f>+VLOOKUP(K$2,Laboral!$C$5:$CV$15,costo_laboral!$C64,FALSE)</f>
        <v>4.7453070675800557</v>
      </c>
      <c r="L64" s="4">
        <f>+VLOOKUP(L$2,Laboral!$C$5:$CV$15,costo_laboral!$C64,FALSE)</f>
        <v>2.8914232461737681</v>
      </c>
      <c r="M64" s="4">
        <f>+VLOOKUP(M$2,Laboral!$C$5:$CV$15,costo_laboral!$C64,FALSE)</f>
        <v>3.7799638097330646</v>
      </c>
      <c r="N64" s="4">
        <f>+VLOOKUP(N$2,Laboral!$C$5:$CV$15,costo_laboral!$C64,FALSE)</f>
        <v>3.0635819858657327</v>
      </c>
      <c r="O64" s="4">
        <v>8.7127809336537005</v>
      </c>
      <c r="P64" s="4">
        <f>+VLOOKUP(P$2,Laboral!$C$38:$CV$76,$C64,0)</f>
        <v>19.763562034144716</v>
      </c>
      <c r="Q64" s="4">
        <v>9.2784011981403207</v>
      </c>
      <c r="R64" s="4">
        <f>+VLOOKUP(R$2,Laboral!$C$38:$CV$76,$C64,0)</f>
        <v>13.451014204405865</v>
      </c>
      <c r="S64" s="4">
        <f>+VLOOKUP(S$2,Laboral!$C$38:$CV$76,$C64,0)</f>
        <v>19.384031507523254</v>
      </c>
      <c r="T64" s="4">
        <f>+VLOOKUP(T$2,Laboral!$C$38:$CV$76,$C64,0)</f>
        <v>0</v>
      </c>
      <c r="U64" s="4">
        <f>+VLOOKUP(U$2,Laboral!$C$38:$CV$76,$C64,0)</f>
        <v>0</v>
      </c>
      <c r="V64" s="4">
        <f>+VLOOKUP(V$2,Laboral!$C$38:$CV$76,$C64,0)</f>
        <v>0</v>
      </c>
      <c r="W64" s="4">
        <f>+VLOOKUP(W$2,Laboral!$C$38:$CV$76,$C64,0)</f>
        <v>0</v>
      </c>
      <c r="X64" s="4">
        <f>+VLOOKUP(X$2,Laboral!$C$38:$CV$76,$C64,0)</f>
        <v>0</v>
      </c>
      <c r="Y64" s="4">
        <f>+VLOOKUP(Y$2,Laboral!$C$38:$CV$76,$C64,0)</f>
        <v>0</v>
      </c>
      <c r="Z64" s="4">
        <f>+VLOOKUP(Z$2,Laboral!$C$38:$CV$76,$C64,0)</f>
        <v>0</v>
      </c>
      <c r="AA64" s="4">
        <f>+VLOOKUP(AA$2,Laboral!$C$38:$CV$76,$C64,0)</f>
        <v>0</v>
      </c>
      <c r="AB64" s="4">
        <f>+VLOOKUP(AB$2,Laboral!$C$38:$CV$76,$C64,0)</f>
        <v>0</v>
      </c>
      <c r="AC64" s="4">
        <v>11.345996429645201</v>
      </c>
      <c r="AD64" s="4">
        <f>+VLOOKUP(AD$2,Laboral!$C$38:$CV$76,$C64,0)</f>
        <v>15.716867161644204</v>
      </c>
      <c r="AE64" s="4">
        <f>+VLOOKUP(AE$2,Laboral!$C$38:$CV$76,$C64,0)</f>
        <v>13.678928787510184</v>
      </c>
      <c r="AF64" s="4">
        <f>+VLOOKUP(AF$2,Laboral!$C$38:$CV$76,$C64,0)</f>
        <v>27.187382468171823</v>
      </c>
      <c r="AG64" s="4">
        <f>+VLOOKUP(AG$2,Laboral!$C$38:$CV$76,$C64,0)</f>
        <v>8.0344073291070899</v>
      </c>
      <c r="AH64" s="4">
        <f>+VLOOKUP(AH$2,Laboral!$C$38:$CV$76,$C64,0)</f>
        <v>9.1550897543826455</v>
      </c>
      <c r="AI64" s="4">
        <v>13.073678039457199</v>
      </c>
      <c r="AJ64" s="4">
        <f>+VLOOKUP(AJ$2,Laboral!$C$38:$CV$76,$C64,0)</f>
        <v>16.41362889357227</v>
      </c>
      <c r="AK64" s="4">
        <v>13.035770768630501</v>
      </c>
      <c r="AL64" s="4">
        <v>14.066366255600601</v>
      </c>
      <c r="AM64" s="4">
        <f>+VLOOKUP(AM$2,Laboral!$C$38:$CV$76,$C64,0)</f>
        <v>10.214826635127007</v>
      </c>
      <c r="AN64" s="4">
        <v>15.1925713050186</v>
      </c>
      <c r="AO64" s="4">
        <v>18.219806571411201</v>
      </c>
      <c r="AP64" s="4">
        <v>13.6625586892082</v>
      </c>
      <c r="AQ64" s="4">
        <f>+VLOOKUP(AQ$2,Laboral!$C$38:$CV$76,$C64,0)</f>
        <v>0</v>
      </c>
      <c r="AR64" s="4">
        <f>+VLOOKUP(AR$2,Laboral!$C$38:$CV$76,$C64,0)</f>
        <v>19.485228598333826</v>
      </c>
      <c r="AS64" s="4">
        <v>17.320710089533399</v>
      </c>
      <c r="AT64" s="4">
        <v>12.103164446155001</v>
      </c>
      <c r="AU64" s="4">
        <f>+VLOOKUP(AU$2,Laboral!$C$38:$CV$76,$C64,0)</f>
        <v>19.853257438326906</v>
      </c>
      <c r="AV64" s="4">
        <f>+VLOOKUP(AV$2,Laboral!$C$38:$CV$76,$C64,0)</f>
        <v>20.380690972313062</v>
      </c>
      <c r="AW64" s="4">
        <v>15.121980746262301</v>
      </c>
      <c r="AX64" s="4">
        <v>11.4331303386143</v>
      </c>
      <c r="AY64" s="4">
        <f>+VLOOKUP(AY$2,Laboral!$C$38:$CV$76,$C64,0)</f>
        <v>8.9020567218860709</v>
      </c>
      <c r="AZ64" s="4">
        <f>+VLOOKUP(AZ$2,Laboral!$C$38:$CV$76,$C64,0)</f>
        <v>10.440778664590445</v>
      </c>
    </row>
    <row r="65" spans="3:52" ht="16.5" x14ac:dyDescent="0.3">
      <c r="C65">
        <v>64</v>
      </c>
      <c r="D65" s="3">
        <v>42794</v>
      </c>
      <c r="E65" s="4">
        <f>+VLOOKUP(E$2,Laboral!$C$5:$CV$15,costo_laboral!$C65,FALSE)</f>
        <v>1.9989795127040275</v>
      </c>
      <c r="F65" s="4">
        <v>2.7579426018839799</v>
      </c>
      <c r="G65" s="4">
        <v>5.2575964763588203</v>
      </c>
      <c r="H65" s="4">
        <f>+VLOOKUP(H$2,Laboral!$C$5:$CV$15,costo_laboral!$C65,FALSE)</f>
        <v>3.2791528590094701</v>
      </c>
      <c r="I65" s="4">
        <f>+VLOOKUP(I$2,Laboral!$C$5:$CV$15,costo_laboral!$C65,FALSE)</f>
        <v>9.4535608445705641</v>
      </c>
      <c r="J65" s="4">
        <f>+VLOOKUP(J$2,Laboral!$C$5:$CV$15,costo_laboral!$C65,FALSE)</f>
        <v>7.8632475702244253</v>
      </c>
      <c r="K65" s="4">
        <f>+VLOOKUP(K$2,Laboral!$C$5:$CV$15,costo_laboral!$C65,FALSE)</f>
        <v>4.7196029825112618</v>
      </c>
      <c r="L65" s="4">
        <f>+VLOOKUP(L$2,Laboral!$C$5:$CV$15,costo_laboral!$C65,FALSE)</f>
        <v>2.930508929154894</v>
      </c>
      <c r="M65" s="4">
        <f>+VLOOKUP(M$2,Laboral!$C$5:$CV$15,costo_laboral!$C65,FALSE)</f>
        <v>3.7614732137310334</v>
      </c>
      <c r="N65" s="4">
        <f>+VLOOKUP(N$2,Laboral!$C$5:$CV$15,costo_laboral!$C65,FALSE)</f>
        <v>3.0507619070375069</v>
      </c>
      <c r="O65" s="4">
        <v>8.7426227813314501</v>
      </c>
      <c r="P65" s="4">
        <f>+VLOOKUP(P$2,Laboral!$C$38:$CV$76,$C65,0)</f>
        <v>19.35838484018884</v>
      </c>
      <c r="Q65" s="4">
        <v>9.2043142887915508</v>
      </c>
      <c r="R65" s="4">
        <f>+VLOOKUP(R$2,Laboral!$C$38:$CV$76,$C65,0)</f>
        <v>13.381736767451823</v>
      </c>
      <c r="S65" s="4">
        <f>+VLOOKUP(S$2,Laboral!$C$38:$CV$76,$C65,0)</f>
        <v>18.558832071255598</v>
      </c>
      <c r="T65" s="4">
        <f>+VLOOKUP(T$2,Laboral!$C$38:$CV$76,$C65,0)</f>
        <v>0</v>
      </c>
      <c r="U65" s="4">
        <f>+VLOOKUP(U$2,Laboral!$C$38:$CV$76,$C65,0)</f>
        <v>0</v>
      </c>
      <c r="V65" s="4">
        <f>+VLOOKUP(V$2,Laboral!$C$38:$CV$76,$C65,0)</f>
        <v>0</v>
      </c>
      <c r="W65" s="4">
        <f>+VLOOKUP(W$2,Laboral!$C$38:$CV$76,$C65,0)</f>
        <v>0</v>
      </c>
      <c r="X65" s="4">
        <f>+VLOOKUP(X$2,Laboral!$C$38:$CV$76,$C65,0)</f>
        <v>0</v>
      </c>
      <c r="Y65" s="4">
        <f>+VLOOKUP(Y$2,Laboral!$C$38:$CV$76,$C65,0)</f>
        <v>0</v>
      </c>
      <c r="Z65" s="4">
        <f>+VLOOKUP(Z$2,Laboral!$C$38:$CV$76,$C65,0)</f>
        <v>0</v>
      </c>
      <c r="AA65" s="4">
        <f>+VLOOKUP(AA$2,Laboral!$C$38:$CV$76,$C65,0)</f>
        <v>0</v>
      </c>
      <c r="AB65" s="4">
        <f>+VLOOKUP(AB$2,Laboral!$C$38:$CV$76,$C65,0)</f>
        <v>0</v>
      </c>
      <c r="AC65" s="4">
        <v>11.1961218294815</v>
      </c>
      <c r="AD65" s="4">
        <f>+VLOOKUP(AD$2,Laboral!$C$38:$CV$76,$C65,0)</f>
        <v>15.197387401314408</v>
      </c>
      <c r="AE65" s="4">
        <f>+VLOOKUP(AE$2,Laboral!$C$38:$CV$76,$C65,0)</f>
        <v>13.719764507054885</v>
      </c>
      <c r="AF65" s="4">
        <f>+VLOOKUP(AF$2,Laboral!$C$38:$CV$76,$C65,0)</f>
        <v>27.707994100522598</v>
      </c>
      <c r="AG65" s="4">
        <f>+VLOOKUP(AG$2,Laboral!$C$38:$CV$76,$C65,0)</f>
        <v>8.0198032838345537</v>
      </c>
      <c r="AH65" s="4">
        <f>+VLOOKUP(AH$2,Laboral!$C$38:$CV$76,$C65,0)</f>
        <v>9.1544352214150617</v>
      </c>
      <c r="AI65" s="4">
        <v>12.779692880860701</v>
      </c>
      <c r="AJ65" s="4">
        <f>+VLOOKUP(AJ$2,Laboral!$C$38:$CV$76,$C65,0)</f>
        <v>16.044716729580799</v>
      </c>
      <c r="AK65" s="4">
        <v>12.4127771593162</v>
      </c>
      <c r="AL65" s="4">
        <v>14.0809066869994</v>
      </c>
      <c r="AM65" s="4">
        <f>+VLOOKUP(AM$2,Laboral!$C$38:$CV$76,$C65,0)</f>
        <v>10.222669579136962</v>
      </c>
      <c r="AN65" s="4">
        <v>15.1608572236043</v>
      </c>
      <c r="AO65" s="4">
        <v>18.250228985019699</v>
      </c>
      <c r="AP65" s="4">
        <v>14.453528997784201</v>
      </c>
      <c r="AQ65" s="4">
        <f>+VLOOKUP(AQ$2,Laboral!$C$38:$CV$76,$C65,0)</f>
        <v>0</v>
      </c>
      <c r="AR65" s="4">
        <f>+VLOOKUP(AR$2,Laboral!$C$38:$CV$76,$C65,0)</f>
        <v>19.585578879038412</v>
      </c>
      <c r="AS65" s="4">
        <v>17.498767152639001</v>
      </c>
      <c r="AT65" s="4">
        <v>12.0794339179664</v>
      </c>
      <c r="AU65" s="4">
        <f>+VLOOKUP(AU$2,Laboral!$C$38:$CV$76,$C65,0)</f>
        <v>19.725517746010272</v>
      </c>
      <c r="AV65" s="4">
        <f>+VLOOKUP(AV$2,Laboral!$C$38:$CV$76,$C65,0)</f>
        <v>20.075822209884912</v>
      </c>
      <c r="AW65" s="4">
        <v>15.018028682808399</v>
      </c>
      <c r="AX65" s="4">
        <v>11.4710466533444</v>
      </c>
      <c r="AY65" s="4">
        <f>+VLOOKUP(AY$2,Laboral!$C$38:$CV$76,$C65,0)</f>
        <v>8.7770147488972405</v>
      </c>
      <c r="AZ65" s="4">
        <f>+VLOOKUP(AZ$2,Laboral!$C$38:$CV$76,$C65,0)</f>
        <v>10.216884239363152</v>
      </c>
    </row>
    <row r="66" spans="3:52" ht="16.5" x14ac:dyDescent="0.3">
      <c r="C66">
        <v>65</v>
      </c>
      <c r="D66" s="3">
        <v>42825</v>
      </c>
      <c r="E66" s="4">
        <f>+VLOOKUP(E$2,Laboral!$C$5:$CV$15,costo_laboral!$C66,FALSE)</f>
        <v>1.8586871883754721</v>
      </c>
      <c r="F66" s="4">
        <v>2.7138988922302101</v>
      </c>
      <c r="G66" s="4">
        <v>5.2468593419828604</v>
      </c>
      <c r="H66" s="4">
        <f>+VLOOKUP(H$2,Laboral!$C$5:$CV$15,costo_laboral!$C66,FALSE)</f>
        <v>3.2701523015967759</v>
      </c>
      <c r="I66" s="4">
        <f>+VLOOKUP(I$2,Laboral!$C$5:$CV$15,costo_laboral!$C66,FALSE)</f>
        <v>8.2179313179180955</v>
      </c>
      <c r="J66" s="4">
        <f>+VLOOKUP(J$2,Laboral!$C$5:$CV$15,costo_laboral!$C66,FALSE)</f>
        <v>8.0078305158238248</v>
      </c>
      <c r="K66" s="4">
        <f>+VLOOKUP(K$2,Laboral!$C$5:$CV$15,costo_laboral!$C66,FALSE)</f>
        <v>4.7839550739745169</v>
      </c>
      <c r="L66" s="4">
        <f>+VLOOKUP(L$2,Laboral!$C$5:$CV$15,costo_laboral!$C66,FALSE)</f>
        <v>2.9023119311728292</v>
      </c>
      <c r="M66" s="4">
        <f>+VLOOKUP(M$2,Laboral!$C$5:$CV$15,costo_laboral!$C66,FALSE)</f>
        <v>3.8826589230123707</v>
      </c>
      <c r="N66" s="4">
        <f>+VLOOKUP(N$2,Laboral!$C$5:$CV$15,costo_laboral!$C66,FALSE)</f>
        <v>2.9211218520026567</v>
      </c>
      <c r="O66" s="4">
        <v>8.7511876831528497</v>
      </c>
      <c r="P66" s="4">
        <f>+VLOOKUP(P$2,Laboral!$C$38:$CV$76,$C66,0)</f>
        <v>18.956442125582566</v>
      </c>
      <c r="Q66" s="4">
        <v>9.1468882390978798</v>
      </c>
      <c r="R66" s="4">
        <f>+VLOOKUP(R$2,Laboral!$C$38:$CV$76,$C66,0)</f>
        <v>13.3807202572718</v>
      </c>
      <c r="S66" s="4">
        <f>+VLOOKUP(S$2,Laboral!$C$38:$CV$76,$C66,0)</f>
        <v>17.839908141275597</v>
      </c>
      <c r="T66" s="4">
        <f>+VLOOKUP(T$2,Laboral!$C$38:$CV$76,$C66,0)</f>
        <v>0</v>
      </c>
      <c r="U66" s="4">
        <f>+VLOOKUP(U$2,Laboral!$C$38:$CV$76,$C66,0)</f>
        <v>0</v>
      </c>
      <c r="V66" s="4">
        <f>+VLOOKUP(V$2,Laboral!$C$38:$CV$76,$C66,0)</f>
        <v>0</v>
      </c>
      <c r="W66" s="4">
        <f>+VLOOKUP(W$2,Laboral!$C$38:$CV$76,$C66,0)</f>
        <v>0</v>
      </c>
      <c r="X66" s="4">
        <f>+VLOOKUP(X$2,Laboral!$C$38:$CV$76,$C66,0)</f>
        <v>0</v>
      </c>
      <c r="Y66" s="4">
        <f>+VLOOKUP(Y$2,Laboral!$C$38:$CV$76,$C66,0)</f>
        <v>0</v>
      </c>
      <c r="Z66" s="4">
        <f>+VLOOKUP(Z$2,Laboral!$C$38:$CV$76,$C66,0)</f>
        <v>0</v>
      </c>
      <c r="AA66" s="4">
        <f>+VLOOKUP(AA$2,Laboral!$C$38:$CV$76,$C66,0)</f>
        <v>0</v>
      </c>
      <c r="AB66" s="4">
        <f>+VLOOKUP(AB$2,Laboral!$C$38:$CV$76,$C66,0)</f>
        <v>0</v>
      </c>
      <c r="AC66" s="4">
        <v>11.1421425263279</v>
      </c>
      <c r="AD66" s="4">
        <f>+VLOOKUP(AD$2,Laboral!$C$38:$CV$76,$C66,0)</f>
        <v>15.078748466411525</v>
      </c>
      <c r="AE66" s="4">
        <f>+VLOOKUP(AE$2,Laboral!$C$38:$CV$76,$C66,0)</f>
        <v>13.519517733970005</v>
      </c>
      <c r="AF66" s="4">
        <f>+VLOOKUP(AF$2,Laboral!$C$38:$CV$76,$C66,0)</f>
        <v>27.974233324143395</v>
      </c>
      <c r="AG66" s="4">
        <f>+VLOOKUP(AG$2,Laboral!$C$38:$CV$76,$C66,0)</f>
        <v>8.0917645859223555</v>
      </c>
      <c r="AH66" s="4">
        <f>+VLOOKUP(AH$2,Laboral!$C$38:$CV$76,$C66,0)</f>
        <v>9.169638637862219</v>
      </c>
      <c r="AI66" s="4">
        <v>12.587111323726401</v>
      </c>
      <c r="AJ66" s="4">
        <f>+VLOOKUP(AJ$2,Laboral!$C$38:$CV$76,$C66,0)</f>
        <v>16.3607690971217</v>
      </c>
      <c r="AK66" s="4">
        <v>11.3467463925119</v>
      </c>
      <c r="AL66" s="4">
        <v>13.919113351195399</v>
      </c>
      <c r="AM66" s="4">
        <f>+VLOOKUP(AM$2,Laboral!$C$38:$CV$76,$C66,0)</f>
        <v>10.18694670269916</v>
      </c>
      <c r="AN66" s="4">
        <v>15.1801303068717</v>
      </c>
      <c r="AO66" s="4">
        <v>18.097841297487999</v>
      </c>
      <c r="AP66" s="4">
        <v>15.4627324280232</v>
      </c>
      <c r="AQ66" s="4">
        <f>+VLOOKUP(AQ$2,Laboral!$C$38:$CV$76,$C66,0)</f>
        <v>0</v>
      </c>
      <c r="AR66" s="4">
        <f>+VLOOKUP(AR$2,Laboral!$C$38:$CV$76,$C66,0)</f>
        <v>19.802700398618999</v>
      </c>
      <c r="AS66" s="4">
        <v>17.799640333164</v>
      </c>
      <c r="AT66" s="4">
        <v>12.226380963703299</v>
      </c>
      <c r="AU66" s="4">
        <f>+VLOOKUP(AU$2,Laboral!$C$38:$CV$76,$C66,0)</f>
        <v>19.94058185051669</v>
      </c>
      <c r="AV66" s="4">
        <f>+VLOOKUP(AV$2,Laboral!$C$38:$CV$76,$C66,0)</f>
        <v>20.17245704169919</v>
      </c>
      <c r="AW66" s="4">
        <v>15.2389921198561</v>
      </c>
      <c r="AX66" s="4">
        <v>11.5308980490876</v>
      </c>
      <c r="AY66" s="4">
        <f>+VLOOKUP(AY$2,Laboral!$C$38:$CV$76,$C66,0)</f>
        <v>8.8200700831942758</v>
      </c>
      <c r="AZ66" s="4">
        <f>+VLOOKUP(AZ$2,Laboral!$C$38:$CV$76,$C66,0)</f>
        <v>10.254164993834747</v>
      </c>
    </row>
    <row r="67" spans="3:52" ht="16.5" x14ac:dyDescent="0.3">
      <c r="C67">
        <v>66</v>
      </c>
      <c r="D67" s="3">
        <v>42855</v>
      </c>
      <c r="E67" s="4">
        <f>+VLOOKUP(E$2,Laboral!$C$5:$CV$15,costo_laboral!$C67,FALSE)</f>
        <v>1.7563761226435528</v>
      </c>
      <c r="F67" s="4">
        <v>2.7211573191204601</v>
      </c>
      <c r="G67" s="4">
        <v>5.2547600672756296</v>
      </c>
      <c r="H67" s="4">
        <f>+VLOOKUP(H$2,Laboral!$C$5:$CV$15,costo_laboral!$C67,FALSE)</f>
        <v>3.2577693893623252</v>
      </c>
      <c r="I67" s="4">
        <f>+VLOOKUP(I$2,Laboral!$C$5:$CV$15,costo_laboral!$C67,FALSE)</f>
        <v>6.8089882301325568</v>
      </c>
      <c r="J67" s="4">
        <f>+VLOOKUP(J$2,Laboral!$C$5:$CV$15,costo_laboral!$C67,FALSE)</f>
        <v>7.714357370547301</v>
      </c>
      <c r="K67" s="4">
        <f>+VLOOKUP(K$2,Laboral!$C$5:$CV$15,costo_laboral!$C67,FALSE)</f>
        <v>4.739329212177207</v>
      </c>
      <c r="L67" s="4">
        <f>+VLOOKUP(L$2,Laboral!$C$5:$CV$15,costo_laboral!$C67,FALSE)</f>
        <v>2.9533995867397818</v>
      </c>
      <c r="M67" s="4">
        <f>+VLOOKUP(M$2,Laboral!$C$5:$CV$15,costo_laboral!$C67,FALSE)</f>
        <v>3.8319882990110661</v>
      </c>
      <c r="N67" s="4">
        <f>+VLOOKUP(N$2,Laboral!$C$5:$CV$15,costo_laboral!$C67,FALSE)</f>
        <v>2.9052878075488278</v>
      </c>
      <c r="O67" s="4">
        <v>8.7321586869030003</v>
      </c>
      <c r="P67" s="4">
        <f>+VLOOKUP(P$2,Laboral!$C$38:$CV$76,$C67,0)</f>
        <v>18.726592546724895</v>
      </c>
      <c r="Q67" s="4">
        <v>9.0154044136967002</v>
      </c>
      <c r="R67" s="4">
        <f>+VLOOKUP(R$2,Laboral!$C$38:$CV$76,$C67,0)</f>
        <v>13.452143380087344</v>
      </c>
      <c r="S67" s="4">
        <f>+VLOOKUP(S$2,Laboral!$C$38:$CV$76,$C67,0)</f>
        <v>17.115548162309715</v>
      </c>
      <c r="T67" s="4">
        <f>+VLOOKUP(T$2,Laboral!$C$38:$CV$76,$C67,0)</f>
        <v>0</v>
      </c>
      <c r="U67" s="4">
        <f>+VLOOKUP(U$2,Laboral!$C$38:$CV$76,$C67,0)</f>
        <v>0</v>
      </c>
      <c r="V67" s="4">
        <f>+VLOOKUP(V$2,Laboral!$C$38:$CV$76,$C67,0)</f>
        <v>0</v>
      </c>
      <c r="W67" s="4">
        <f>+VLOOKUP(W$2,Laboral!$C$38:$CV$76,$C67,0)</f>
        <v>0</v>
      </c>
      <c r="X67" s="4">
        <f>+VLOOKUP(X$2,Laboral!$C$38:$CV$76,$C67,0)</f>
        <v>0</v>
      </c>
      <c r="Y67" s="4">
        <f>+VLOOKUP(Y$2,Laboral!$C$38:$CV$76,$C67,0)</f>
        <v>0</v>
      </c>
      <c r="Z67" s="4">
        <f>+VLOOKUP(Z$2,Laboral!$C$38:$CV$76,$C67,0)</f>
        <v>0</v>
      </c>
      <c r="AA67" s="4">
        <f>+VLOOKUP(AA$2,Laboral!$C$38:$CV$76,$C67,0)</f>
        <v>0</v>
      </c>
      <c r="AB67" s="4">
        <f>+VLOOKUP(AB$2,Laboral!$C$38:$CV$76,$C67,0)</f>
        <v>0</v>
      </c>
      <c r="AC67" s="4">
        <v>11.1493137048741</v>
      </c>
      <c r="AD67" s="4">
        <f>+VLOOKUP(AD$2,Laboral!$C$38:$CV$76,$C67,0)</f>
        <v>14.356864125666533</v>
      </c>
      <c r="AE67" s="4">
        <f>+VLOOKUP(AE$2,Laboral!$C$38:$CV$76,$C67,0)</f>
        <v>13.494872340421587</v>
      </c>
      <c r="AF67" s="4">
        <f>+VLOOKUP(AF$2,Laboral!$C$38:$CV$76,$C67,0)</f>
        <v>28.340683259337624</v>
      </c>
      <c r="AG67" s="4">
        <f>+VLOOKUP(AG$2,Laboral!$C$38:$CV$76,$C67,0)</f>
        <v>8.1146541900751732</v>
      </c>
      <c r="AH67" s="4">
        <f>+VLOOKUP(AH$2,Laboral!$C$38:$CV$76,$C67,0)</f>
        <v>9.1274792883627605</v>
      </c>
      <c r="AI67" s="4">
        <v>12.3654422518189</v>
      </c>
      <c r="AJ67" s="4">
        <f>+VLOOKUP(AJ$2,Laboral!$C$38:$CV$76,$C67,0)</f>
        <v>16.136591388850757</v>
      </c>
      <c r="AK67" s="4">
        <v>10.5778664284211</v>
      </c>
      <c r="AL67" s="4">
        <v>13.9637363970457</v>
      </c>
      <c r="AM67" s="4">
        <f>+VLOOKUP(AM$2,Laboral!$C$38:$CV$76,$C67,0)</f>
        <v>10.219299968489072</v>
      </c>
      <c r="AN67" s="4">
        <v>15.1854583345901</v>
      </c>
      <c r="AO67" s="4">
        <v>18.216004708678899</v>
      </c>
      <c r="AP67" s="4">
        <v>16.942281969639101</v>
      </c>
      <c r="AQ67" s="4">
        <f>+VLOOKUP(AQ$2,Laboral!$C$38:$CV$76,$C67,0)</f>
        <v>0</v>
      </c>
      <c r="AR67" s="4">
        <f>+VLOOKUP(AR$2,Laboral!$C$38:$CV$76,$C67,0)</f>
        <v>20.011107174910947</v>
      </c>
      <c r="AS67" s="4">
        <v>17.864359905576599</v>
      </c>
      <c r="AT67" s="4">
        <v>12.1890860918254</v>
      </c>
      <c r="AU67" s="4">
        <f>+VLOOKUP(AU$2,Laboral!$C$38:$CV$76,$C67,0)</f>
        <v>19.796996153352904</v>
      </c>
      <c r="AV67" s="4">
        <f>+VLOOKUP(AV$2,Laboral!$C$38:$CV$76,$C67,0)</f>
        <v>19.996341183405629</v>
      </c>
      <c r="AW67" s="4">
        <v>15.1744969667281</v>
      </c>
      <c r="AX67" s="4">
        <v>11.490645119019799</v>
      </c>
      <c r="AY67" s="4">
        <f>+VLOOKUP(AY$2,Laboral!$C$38:$CV$76,$C67,0)</f>
        <v>8.73483780112538</v>
      </c>
      <c r="AZ67" s="4">
        <f>+VLOOKUP(AZ$2,Laboral!$C$38:$CV$76,$C67,0)</f>
        <v>10.191245082449479</v>
      </c>
    </row>
    <row r="68" spans="3:52" ht="16.5" x14ac:dyDescent="0.3">
      <c r="C68">
        <v>67</v>
      </c>
      <c r="D68" s="3">
        <v>42886</v>
      </c>
      <c r="E68" s="4">
        <f>+VLOOKUP(E$2,Laboral!$C$5:$CV$15,costo_laboral!$C68,FALSE)</f>
        <v>1.7737170181310637</v>
      </c>
      <c r="F68" s="4">
        <v>2.7041737502249399</v>
      </c>
      <c r="G68" s="4">
        <v>5.24550002718152</v>
      </c>
      <c r="H68" s="4">
        <f>+VLOOKUP(H$2,Laboral!$C$5:$CV$15,costo_laboral!$C68,FALSE)</f>
        <v>3.1705609108154653</v>
      </c>
      <c r="I68" s="4">
        <f>+VLOOKUP(I$2,Laboral!$C$5:$CV$15,costo_laboral!$C68,FALSE)</f>
        <v>7.4125345864193619</v>
      </c>
      <c r="J68" s="4">
        <f>+VLOOKUP(J$2,Laboral!$C$5:$CV$15,costo_laboral!$C68,FALSE)</f>
        <v>8.3995918990005354</v>
      </c>
      <c r="K68" s="4">
        <f>+VLOOKUP(K$2,Laboral!$C$5:$CV$15,costo_laboral!$C68,FALSE)</f>
        <v>4.7139260737307218</v>
      </c>
      <c r="L68" s="4">
        <f>+VLOOKUP(L$2,Laboral!$C$5:$CV$15,costo_laboral!$C68,FALSE)</f>
        <v>2.8993687492061531</v>
      </c>
      <c r="M68" s="4">
        <f>+VLOOKUP(M$2,Laboral!$C$5:$CV$15,costo_laboral!$C68,FALSE)</f>
        <v>3.8415113442562125</v>
      </c>
      <c r="N68" s="4">
        <f>+VLOOKUP(N$2,Laboral!$C$5:$CV$15,costo_laboral!$C68,FALSE)</f>
        <v>2.9165195611724442</v>
      </c>
      <c r="O68" s="4">
        <v>8.7502062330539108</v>
      </c>
      <c r="P68" s="4">
        <f>+VLOOKUP(P$2,Laboral!$C$38:$CV$76,$C68,0)</f>
        <v>18.126111721535253</v>
      </c>
      <c r="Q68" s="4">
        <v>8.8701522422143704</v>
      </c>
      <c r="R68" s="4">
        <f>+VLOOKUP(R$2,Laboral!$C$38:$CV$76,$C68,0)</f>
        <v>13.307765956846545</v>
      </c>
      <c r="S68" s="4">
        <f>+VLOOKUP(S$2,Laboral!$C$38:$CV$76,$C68,0)</f>
        <v>16.351108374979201</v>
      </c>
      <c r="T68" s="4">
        <f>+VLOOKUP(T$2,Laboral!$C$38:$CV$76,$C68,0)</f>
        <v>0</v>
      </c>
      <c r="U68" s="4">
        <f>+VLOOKUP(U$2,Laboral!$C$38:$CV$76,$C68,0)</f>
        <v>0</v>
      </c>
      <c r="V68" s="4">
        <f>+VLOOKUP(V$2,Laboral!$C$38:$CV$76,$C68,0)</f>
        <v>0</v>
      </c>
      <c r="W68" s="4">
        <f>+VLOOKUP(W$2,Laboral!$C$38:$CV$76,$C68,0)</f>
        <v>0</v>
      </c>
      <c r="X68" s="4">
        <f>+VLOOKUP(X$2,Laboral!$C$38:$CV$76,$C68,0)</f>
        <v>0</v>
      </c>
      <c r="Y68" s="4">
        <f>+VLOOKUP(Y$2,Laboral!$C$38:$CV$76,$C68,0)</f>
        <v>0</v>
      </c>
      <c r="Z68" s="4">
        <f>+VLOOKUP(Z$2,Laboral!$C$38:$CV$76,$C68,0)</f>
        <v>0</v>
      </c>
      <c r="AA68" s="4">
        <f>+VLOOKUP(AA$2,Laboral!$C$38:$CV$76,$C68,0)</f>
        <v>0</v>
      </c>
      <c r="AB68" s="4">
        <f>+VLOOKUP(AB$2,Laboral!$C$38:$CV$76,$C68,0)</f>
        <v>0</v>
      </c>
      <c r="AC68" s="4">
        <v>11.181224293833001</v>
      </c>
      <c r="AD68" s="4">
        <f>+VLOOKUP(AD$2,Laboral!$C$38:$CV$76,$C68,0)</f>
        <v>13.444793850297938</v>
      </c>
      <c r="AE68" s="4">
        <f>+VLOOKUP(AE$2,Laboral!$C$38:$CV$76,$C68,0)</f>
        <v>13.437779605025707</v>
      </c>
      <c r="AF68" s="4">
        <f>+VLOOKUP(AF$2,Laboral!$C$38:$CV$76,$C68,0)</f>
        <v>28.033786261772491</v>
      </c>
      <c r="AG68" s="4">
        <f>+VLOOKUP(AG$2,Laboral!$C$38:$CV$76,$C68,0)</f>
        <v>8.1522402307227004</v>
      </c>
      <c r="AH68" s="4">
        <f>+VLOOKUP(AH$2,Laboral!$C$38:$CV$76,$C68,0)</f>
        <v>9.1226298417544704</v>
      </c>
      <c r="AI68" s="4">
        <v>12.2174242145951</v>
      </c>
      <c r="AJ68" s="4">
        <f>+VLOOKUP(AJ$2,Laboral!$C$38:$CV$76,$C68,0)</f>
        <v>15.768857966541502</v>
      </c>
      <c r="AK68" s="4">
        <v>9.7025886886343198</v>
      </c>
      <c r="AL68" s="4">
        <v>13.7872121295462</v>
      </c>
      <c r="AM68" s="4">
        <f>+VLOOKUP(AM$2,Laboral!$C$38:$CV$76,$C68,0)</f>
        <v>10.12094044542169</v>
      </c>
      <c r="AN68" s="4">
        <v>15.2087839721937</v>
      </c>
      <c r="AO68" s="4">
        <v>18.295756393884702</v>
      </c>
      <c r="AP68" s="4">
        <v>14.765831805861399</v>
      </c>
      <c r="AQ68" s="4">
        <f>+VLOOKUP(AQ$2,Laboral!$C$38:$CV$76,$C68,0)</f>
        <v>0</v>
      </c>
      <c r="AR68" s="4">
        <f>+VLOOKUP(AR$2,Laboral!$C$38:$CV$76,$C68,0)</f>
        <v>20.077292645637751</v>
      </c>
      <c r="AS68" s="4">
        <v>18.360999334792002</v>
      </c>
      <c r="AT68" s="4">
        <v>12.1261895522227</v>
      </c>
      <c r="AU68" s="4">
        <f>+VLOOKUP(AU$2,Laboral!$C$38:$CV$76,$C68,0)</f>
        <v>19.620535418689119</v>
      </c>
      <c r="AV68" s="4">
        <f>+VLOOKUP(AV$2,Laboral!$C$38:$CV$76,$C68,0)</f>
        <v>19.769720994692864</v>
      </c>
      <c r="AW68" s="4">
        <v>15.146904569183</v>
      </c>
      <c r="AX68" s="4">
        <v>11.444220356052099</v>
      </c>
      <c r="AY68" s="4">
        <f>+VLOOKUP(AY$2,Laboral!$C$38:$CV$76,$C68,0)</f>
        <v>8.5975795769954004</v>
      </c>
      <c r="AZ68" s="4">
        <f>+VLOOKUP(AZ$2,Laboral!$C$38:$CV$76,$C68,0)</f>
        <v>10.06346426854161</v>
      </c>
    </row>
    <row r="69" spans="3:52" ht="16.5" x14ac:dyDescent="0.3">
      <c r="C69">
        <v>68</v>
      </c>
      <c r="D69" s="3">
        <v>42916</v>
      </c>
      <c r="E69" s="4">
        <f>+VLOOKUP(E$2,Laboral!$C$5:$CV$15,costo_laboral!$C69,FALSE)</f>
        <v>1.7789824524998066</v>
      </c>
      <c r="F69" s="4">
        <v>2.6934884587633601</v>
      </c>
      <c r="G69" s="4">
        <v>5.20210234405317</v>
      </c>
      <c r="H69" s="4">
        <f>+VLOOKUP(H$2,Laboral!$C$5:$CV$15,costo_laboral!$C69,FALSE)</f>
        <v>3.1419435457218916</v>
      </c>
      <c r="I69" s="4">
        <f>+VLOOKUP(I$2,Laboral!$C$5:$CV$15,costo_laboral!$C69,FALSE)</f>
        <v>8.7808261299795713</v>
      </c>
      <c r="J69" s="4">
        <f>+VLOOKUP(J$2,Laboral!$C$5:$CV$15,costo_laboral!$C69,FALSE)</f>
        <v>8.5682130570809552</v>
      </c>
      <c r="K69" s="4">
        <f>+VLOOKUP(K$2,Laboral!$C$5:$CV$15,costo_laboral!$C69,FALSE)</f>
        <v>4.8069099513199172</v>
      </c>
      <c r="L69" s="4">
        <f>+VLOOKUP(L$2,Laboral!$C$5:$CV$15,costo_laboral!$C69,FALSE)</f>
        <v>2.8498298412153455</v>
      </c>
      <c r="M69" s="4">
        <f>+VLOOKUP(M$2,Laboral!$C$5:$CV$15,costo_laboral!$C69,FALSE)</f>
        <v>3.9159772424945292</v>
      </c>
      <c r="N69" s="4">
        <f>+VLOOKUP(N$2,Laboral!$C$5:$CV$15,costo_laboral!$C69,FALSE)</f>
        <v>2.936203465122754</v>
      </c>
      <c r="O69" s="4">
        <v>8.71069985048074</v>
      </c>
      <c r="P69" s="4">
        <f>+VLOOKUP(P$2,Laboral!$C$38:$CV$76,$C69,0)</f>
        <v>0</v>
      </c>
      <c r="Q69" s="4">
        <v>8.7859938439785505</v>
      </c>
      <c r="R69" s="4">
        <f>+VLOOKUP(R$2,Laboral!$C$38:$CV$76,$C69,0)</f>
        <v>13.301160656883978</v>
      </c>
      <c r="S69" s="4">
        <f>+VLOOKUP(S$2,Laboral!$C$38:$CV$76,$C69,0)</f>
        <v>15.711051101635151</v>
      </c>
      <c r="T69" s="4">
        <f>+VLOOKUP(T$2,Laboral!$C$38:$CV$76,$C69,0)</f>
        <v>0</v>
      </c>
      <c r="U69" s="4">
        <f>+VLOOKUP(U$2,Laboral!$C$38:$CV$76,$C69,0)</f>
        <v>0</v>
      </c>
      <c r="V69" s="4">
        <f>+VLOOKUP(V$2,Laboral!$C$38:$CV$76,$C69,0)</f>
        <v>0</v>
      </c>
      <c r="W69" s="4">
        <f>+VLOOKUP(W$2,Laboral!$C$38:$CV$76,$C69,0)</f>
        <v>0</v>
      </c>
      <c r="X69" s="4">
        <f>+VLOOKUP(X$2,Laboral!$C$38:$CV$76,$C69,0)</f>
        <v>0</v>
      </c>
      <c r="Y69" s="4">
        <f>+VLOOKUP(Y$2,Laboral!$C$38:$CV$76,$C69,0)</f>
        <v>0</v>
      </c>
      <c r="Z69" s="4">
        <f>+VLOOKUP(Z$2,Laboral!$C$38:$CV$76,$C69,0)</f>
        <v>0</v>
      </c>
      <c r="AA69" s="4">
        <f>+VLOOKUP(AA$2,Laboral!$C$38:$CV$76,$C69,0)</f>
        <v>0</v>
      </c>
      <c r="AB69" s="4">
        <f>+VLOOKUP(AB$2,Laboral!$C$38:$CV$76,$C69,0)</f>
        <v>0</v>
      </c>
      <c r="AC69" s="4">
        <v>11.0386183889614</v>
      </c>
      <c r="AD69" s="4">
        <f>+VLOOKUP(AD$2,Laboral!$C$38:$CV$76,$C69,0)</f>
        <v>11.025033258745754</v>
      </c>
      <c r="AE69" s="4">
        <f>+VLOOKUP(AE$2,Laboral!$C$38:$CV$76,$C69,0)</f>
        <v>13.54394844522262</v>
      </c>
      <c r="AF69" s="4">
        <f>+VLOOKUP(AF$2,Laboral!$C$38:$CV$76,$C69,0)</f>
        <v>28.528899057331614</v>
      </c>
      <c r="AG69" s="4">
        <f>+VLOOKUP(AG$2,Laboral!$C$38:$CV$76,$C69,0)</f>
        <v>8.2265444889709638</v>
      </c>
      <c r="AH69" s="4">
        <f>+VLOOKUP(AH$2,Laboral!$C$38:$CV$76,$C69,0)</f>
        <v>8.9644635880473835</v>
      </c>
      <c r="AI69" s="4">
        <v>12.1667298513616</v>
      </c>
      <c r="AJ69" s="4">
        <f>+VLOOKUP(AJ$2,Laboral!$C$38:$CV$76,$C69,0)</f>
        <v>15.408928712258357</v>
      </c>
      <c r="AK69" s="4">
        <v>8.9862370500687501</v>
      </c>
      <c r="AL69" s="4">
        <v>13.438046959259999</v>
      </c>
      <c r="AM69" s="4">
        <f>+VLOOKUP(AM$2,Laboral!$C$38:$CV$76,$C69,0)</f>
        <v>10.103289599154687</v>
      </c>
      <c r="AN69" s="4">
        <v>15.284758116134</v>
      </c>
      <c r="AO69" s="4">
        <v>18.492063849235301</v>
      </c>
      <c r="AP69" s="4">
        <v>14.357126525718099</v>
      </c>
      <c r="AQ69" s="4">
        <f>+VLOOKUP(AQ$2,Laboral!$C$38:$CV$76,$C69,0)</f>
        <v>0</v>
      </c>
      <c r="AR69" s="4">
        <f>+VLOOKUP(AR$2,Laboral!$C$38:$CV$76,$C69,0)</f>
        <v>20.134694037493166</v>
      </c>
      <c r="AS69" s="4">
        <v>18.4502784363907</v>
      </c>
      <c r="AT69" s="4">
        <v>12.279167987609</v>
      </c>
      <c r="AU69" s="4">
        <f>+VLOOKUP(AU$2,Laboral!$C$38:$CV$76,$C69,0)</f>
        <v>19.617486013481809</v>
      </c>
      <c r="AV69" s="4">
        <f>+VLOOKUP(AV$2,Laboral!$C$38:$CV$76,$C69,0)</f>
        <v>19.919019284401955</v>
      </c>
      <c r="AW69" s="4">
        <v>15.138114719242999</v>
      </c>
      <c r="AX69" s="4">
        <v>11.509077479429701</v>
      </c>
      <c r="AY69" s="4">
        <f>+VLOOKUP(AY$2,Laboral!$C$38:$CV$76,$C69,0)</f>
        <v>8.6740772458693556</v>
      </c>
      <c r="AZ69" s="4">
        <f>+VLOOKUP(AZ$2,Laboral!$C$38:$CV$76,$C69,0)</f>
        <v>9.9008341531873079</v>
      </c>
    </row>
    <row r="70" spans="3:52" ht="16.5" x14ac:dyDescent="0.3">
      <c r="C70">
        <v>69</v>
      </c>
      <c r="D70" s="3">
        <v>42947</v>
      </c>
      <c r="E70" s="4">
        <f>+VLOOKUP(E$2,Laboral!$C$5:$CV$15,costo_laboral!$C70,FALSE)</f>
        <v>1.7720138689528122</v>
      </c>
      <c r="F70" s="4">
        <v>2.6735940408980801</v>
      </c>
      <c r="G70" s="4">
        <v>5.2416469440399398</v>
      </c>
      <c r="H70" s="4">
        <f>+VLOOKUP(H$2,Laboral!$C$5:$CV$15,costo_laboral!$C70,FALSE)</f>
        <v>3.1509498808515897</v>
      </c>
      <c r="I70" s="4">
        <f>+VLOOKUP(I$2,Laboral!$C$5:$CV$15,costo_laboral!$C70,FALSE)</f>
        <v>8.0705456831319609</v>
      </c>
      <c r="J70" s="4">
        <f>+VLOOKUP(J$2,Laboral!$C$5:$CV$15,costo_laboral!$C70,FALSE)</f>
        <v>8.8236966575370754</v>
      </c>
      <c r="K70" s="4">
        <f>+VLOOKUP(K$2,Laboral!$C$5:$CV$15,costo_laboral!$C70,FALSE)</f>
        <v>4.7790341694264988</v>
      </c>
      <c r="L70" s="4">
        <f>+VLOOKUP(L$2,Laboral!$C$5:$CV$15,costo_laboral!$C70,FALSE)</f>
        <v>2.9096031340091306</v>
      </c>
      <c r="M70" s="4">
        <f>+VLOOKUP(M$2,Laboral!$C$5:$CV$15,costo_laboral!$C70,FALSE)</f>
        <v>3.8421501251428745</v>
      </c>
      <c r="N70" s="4">
        <f>+VLOOKUP(N$2,Laboral!$C$5:$CV$15,costo_laboral!$C70,FALSE)</f>
        <v>2.8450616950216574</v>
      </c>
      <c r="O70" s="4">
        <v>8.7120718883505397</v>
      </c>
      <c r="P70" s="4">
        <f>+VLOOKUP(P$2,Laboral!$C$38:$CV$76,$C70,0)</f>
        <v>0</v>
      </c>
      <c r="Q70" s="4">
        <v>8.6560552855960804</v>
      </c>
      <c r="R70" s="4">
        <f>+VLOOKUP(R$2,Laboral!$C$38:$CV$76,$C70,0)</f>
        <v>13.285650800923676</v>
      </c>
      <c r="S70" s="4">
        <f>+VLOOKUP(S$2,Laboral!$C$38:$CV$76,$C70,0)</f>
        <v>15.065625923743891</v>
      </c>
      <c r="T70" s="4">
        <f>+VLOOKUP(T$2,Laboral!$C$38:$CV$76,$C70,0)</f>
        <v>0</v>
      </c>
      <c r="U70" s="4">
        <f>+VLOOKUP(U$2,Laboral!$C$38:$CV$76,$C70,0)</f>
        <v>0</v>
      </c>
      <c r="V70" s="4">
        <f>+VLOOKUP(V$2,Laboral!$C$38:$CV$76,$C70,0)</f>
        <v>0</v>
      </c>
      <c r="W70" s="4">
        <f>+VLOOKUP(W$2,Laboral!$C$38:$CV$76,$C70,0)</f>
        <v>0</v>
      </c>
      <c r="X70" s="4">
        <f>+VLOOKUP(X$2,Laboral!$C$38:$CV$76,$C70,0)</f>
        <v>0</v>
      </c>
      <c r="Y70" s="4">
        <f>+VLOOKUP(Y$2,Laboral!$C$38:$CV$76,$C70,0)</f>
        <v>0</v>
      </c>
      <c r="Z70" s="4">
        <f>+VLOOKUP(Z$2,Laboral!$C$38:$CV$76,$C70,0)</f>
        <v>0</v>
      </c>
      <c r="AA70" s="4">
        <f>+VLOOKUP(AA$2,Laboral!$C$38:$CV$76,$C70,0)</f>
        <v>0</v>
      </c>
      <c r="AB70" s="4">
        <f>+VLOOKUP(AB$2,Laboral!$C$38:$CV$76,$C70,0)</f>
        <v>0</v>
      </c>
      <c r="AC70" s="4">
        <v>10.880328469752399</v>
      </c>
      <c r="AD70" s="4">
        <f>+VLOOKUP(AD$2,Laboral!$C$38:$CV$76,$C70,0)</f>
        <v>11.395458777237216</v>
      </c>
      <c r="AE70" s="4">
        <f>+VLOOKUP(AE$2,Laboral!$C$38:$CV$76,$C70,0)</f>
        <v>13.234323633357961</v>
      </c>
      <c r="AF70" s="4">
        <f>+VLOOKUP(AF$2,Laboral!$C$38:$CV$76,$C70,0)</f>
        <v>28.89274937867436</v>
      </c>
      <c r="AG70" s="4">
        <f>+VLOOKUP(AG$2,Laboral!$C$38:$CV$76,$C70,0)</f>
        <v>8.2437892285134993</v>
      </c>
      <c r="AH70" s="4">
        <f>+VLOOKUP(AH$2,Laboral!$C$38:$CV$76,$C70,0)</f>
        <v>8.9351606845538072</v>
      </c>
      <c r="AI70" s="4">
        <v>12.5037575821326</v>
      </c>
      <c r="AJ70" s="4">
        <f>+VLOOKUP(AJ$2,Laboral!$C$38:$CV$76,$C70,0)</f>
        <v>15.253915012500945</v>
      </c>
      <c r="AK70" s="4">
        <v>8.9589170370831699</v>
      </c>
      <c r="AL70" s="4">
        <v>13.278587693327101</v>
      </c>
      <c r="AM70" s="4">
        <f>+VLOOKUP(AM$2,Laboral!$C$38:$CV$76,$C70,0)</f>
        <v>10.116436273504908</v>
      </c>
      <c r="AN70" s="4">
        <v>15.2834158584053</v>
      </c>
      <c r="AO70" s="4">
        <v>18.3925442990999</v>
      </c>
      <c r="AP70" s="4">
        <v>14.4748776913541</v>
      </c>
      <c r="AQ70" s="4">
        <f>+VLOOKUP(AQ$2,Laboral!$C$38:$CV$76,$C70,0)</f>
        <v>0</v>
      </c>
      <c r="AR70" s="4">
        <f>+VLOOKUP(AR$2,Laboral!$C$38:$CV$76,$C70,0)</f>
        <v>20.340369458134262</v>
      </c>
      <c r="AS70" s="4">
        <v>18.610627971465</v>
      </c>
      <c r="AT70" s="4">
        <v>12.3283369264659</v>
      </c>
      <c r="AU70" s="4">
        <f>+VLOOKUP(AU$2,Laboral!$C$38:$CV$76,$C70,0)</f>
        <v>19.199937282083809</v>
      </c>
      <c r="AV70" s="4">
        <f>+VLOOKUP(AV$2,Laboral!$C$38:$CV$76,$C70,0)</f>
        <v>20.291813766009444</v>
      </c>
      <c r="AW70" s="4">
        <v>15.3751871202813</v>
      </c>
      <c r="AX70" s="4">
        <v>11.404115392463</v>
      </c>
      <c r="AY70" s="4">
        <f>+VLOOKUP(AY$2,Laboral!$C$38:$CV$76,$C70,0)</f>
        <v>8.568865719962794</v>
      </c>
      <c r="AZ70" s="4">
        <f>+VLOOKUP(AZ$2,Laboral!$C$38:$CV$76,$C70,0)</f>
        <v>9.8130730079474358</v>
      </c>
    </row>
    <row r="71" spans="3:52" ht="16.5" x14ac:dyDescent="0.3">
      <c r="C71">
        <v>70</v>
      </c>
      <c r="D71" s="3">
        <v>42978</v>
      </c>
      <c r="E71" s="4">
        <f>+VLOOKUP(E$2,Laboral!$C$5:$CV$15,costo_laboral!$C71,FALSE)</f>
        <v>1.6965820307106465</v>
      </c>
      <c r="F71" s="4">
        <v>2.67578700228318</v>
      </c>
      <c r="G71" s="4">
        <v>5.17181630219602</v>
      </c>
      <c r="H71" s="4">
        <f>+VLOOKUP(H$2,Laboral!$C$5:$CV$15,costo_laboral!$C71,FALSE)</f>
        <v>3.1031539213754513</v>
      </c>
      <c r="I71" s="4">
        <f>+VLOOKUP(I$2,Laboral!$C$5:$CV$15,costo_laboral!$C71,FALSE)</f>
        <v>7.5277318946689959</v>
      </c>
      <c r="J71" s="4">
        <f>+VLOOKUP(J$2,Laboral!$C$5:$CV$15,costo_laboral!$C71,FALSE)</f>
        <v>8.4090136118271062</v>
      </c>
      <c r="K71" s="4">
        <f>+VLOOKUP(K$2,Laboral!$C$5:$CV$15,costo_laboral!$C71,FALSE)</f>
        <v>4.769248112170458</v>
      </c>
      <c r="L71" s="4">
        <f>+VLOOKUP(L$2,Laboral!$C$5:$CV$15,costo_laboral!$C71,FALSE)</f>
        <v>2.9035114928873895</v>
      </c>
      <c r="M71" s="4">
        <f>+VLOOKUP(M$2,Laboral!$C$5:$CV$15,costo_laboral!$C71,FALSE)</f>
        <v>3.873542437115185</v>
      </c>
      <c r="N71" s="4">
        <f>+VLOOKUP(N$2,Laboral!$C$5:$CV$15,costo_laboral!$C71,FALSE)</f>
        <v>2.8253433043552674</v>
      </c>
      <c r="O71" s="4">
        <v>8.9424756633078104</v>
      </c>
      <c r="P71" s="4">
        <f>+VLOOKUP(P$2,Laboral!$C$38:$CV$76,$C71,0)</f>
        <v>0</v>
      </c>
      <c r="Q71" s="4">
        <v>8.5379196589995896</v>
      </c>
      <c r="R71" s="4">
        <f>+VLOOKUP(R$2,Laboral!$C$38:$CV$76,$C71,0)</f>
        <v>13.324263077487203</v>
      </c>
      <c r="S71" s="4">
        <f>+VLOOKUP(S$2,Laboral!$C$38:$CV$76,$C71,0)</f>
        <v>14.335875403029613</v>
      </c>
      <c r="T71" s="4">
        <f>+VLOOKUP(T$2,Laboral!$C$38:$CV$76,$C71,0)</f>
        <v>0</v>
      </c>
      <c r="U71" s="4">
        <f>+VLOOKUP(U$2,Laboral!$C$38:$CV$76,$C71,0)</f>
        <v>0</v>
      </c>
      <c r="V71" s="4">
        <f>+VLOOKUP(V$2,Laboral!$C$38:$CV$76,$C71,0)</f>
        <v>0</v>
      </c>
      <c r="W71" s="4">
        <f>+VLOOKUP(W$2,Laboral!$C$38:$CV$76,$C71,0)</f>
        <v>0</v>
      </c>
      <c r="X71" s="4">
        <f>+VLOOKUP(X$2,Laboral!$C$38:$CV$76,$C71,0)</f>
        <v>0</v>
      </c>
      <c r="Y71" s="4">
        <f>+VLOOKUP(Y$2,Laboral!$C$38:$CV$76,$C71,0)</f>
        <v>0</v>
      </c>
      <c r="Z71" s="4">
        <f>+VLOOKUP(Z$2,Laboral!$C$38:$CV$76,$C71,0)</f>
        <v>0</v>
      </c>
      <c r="AA71" s="4">
        <f>+VLOOKUP(AA$2,Laboral!$C$38:$CV$76,$C71,0)</f>
        <v>0</v>
      </c>
      <c r="AB71" s="4">
        <f>+VLOOKUP(AB$2,Laboral!$C$38:$CV$76,$C71,0)</f>
        <v>0</v>
      </c>
      <c r="AC71" s="4">
        <v>10.7871697937547</v>
      </c>
      <c r="AD71" s="4">
        <f>+VLOOKUP(AD$2,Laboral!$C$38:$CV$76,$C71,0)</f>
        <v>11.771553095510313</v>
      </c>
      <c r="AE71" s="4">
        <f>+VLOOKUP(AE$2,Laboral!$C$38:$CV$76,$C71,0)</f>
        <v>13.14286538759346</v>
      </c>
      <c r="AF71" s="4">
        <f>+VLOOKUP(AF$2,Laboral!$C$38:$CV$76,$C71,0)</f>
        <v>29.709707926774815</v>
      </c>
      <c r="AG71" s="4">
        <f>+VLOOKUP(AG$2,Laboral!$C$38:$CV$76,$C71,0)</f>
        <v>8.2257213419499404</v>
      </c>
      <c r="AH71" s="4">
        <f>+VLOOKUP(AH$2,Laboral!$C$38:$CV$76,$C71,0)</f>
        <v>8.9257045056716215</v>
      </c>
      <c r="AI71" s="4">
        <v>12.7984339269654</v>
      </c>
      <c r="AJ71" s="4">
        <f>+VLOOKUP(AJ$2,Laboral!$C$38:$CV$76,$C71,0)</f>
        <v>15.500599776235861</v>
      </c>
      <c r="AK71" s="4">
        <v>9.0265683555881004</v>
      </c>
      <c r="AL71" s="4">
        <v>13.6913507610967</v>
      </c>
      <c r="AM71" s="4">
        <f>+VLOOKUP(AM$2,Laboral!$C$38:$CV$76,$C71,0)</f>
        <v>10.064796369636275</v>
      </c>
      <c r="AN71" s="4">
        <v>15.2256435864669</v>
      </c>
      <c r="AO71" s="4">
        <v>18.430370267870401</v>
      </c>
      <c r="AP71" s="4">
        <v>13.934358635101299</v>
      </c>
      <c r="AQ71" s="4">
        <f>+VLOOKUP(AQ$2,Laboral!$C$38:$CV$76,$C71,0)</f>
        <v>0</v>
      </c>
      <c r="AR71" s="4">
        <f>+VLOOKUP(AR$2,Laboral!$C$38:$CV$76,$C71,0)</f>
        <v>20.331227709206722</v>
      </c>
      <c r="AS71" s="4">
        <v>18.959772670300101</v>
      </c>
      <c r="AT71" s="4">
        <v>12.269109068632501</v>
      </c>
      <c r="AU71" s="4">
        <f>+VLOOKUP(AU$2,Laboral!$C$38:$CV$76,$C71,0)</f>
        <v>19.005663163698038</v>
      </c>
      <c r="AV71" s="4">
        <f>+VLOOKUP(AV$2,Laboral!$C$38:$CV$76,$C71,0)</f>
        <v>20.431846509109057</v>
      </c>
      <c r="AW71" s="4">
        <v>15.372911820070099</v>
      </c>
      <c r="AX71" s="4">
        <v>11.267718221510099</v>
      </c>
      <c r="AY71" s="4">
        <f>+VLOOKUP(AY$2,Laboral!$C$38:$CV$76,$C71,0)</f>
        <v>8.4755061483817951</v>
      </c>
      <c r="AZ71" s="4">
        <f>+VLOOKUP(AZ$2,Laboral!$C$38:$CV$76,$C71,0)</f>
        <v>9.742194601777447</v>
      </c>
    </row>
    <row r="72" spans="3:52" ht="16.5" x14ac:dyDescent="0.3">
      <c r="C72">
        <v>71</v>
      </c>
      <c r="D72" s="3">
        <v>43008</v>
      </c>
      <c r="E72" s="4">
        <f>+VLOOKUP(E$2,Laboral!$C$5:$CV$15,costo_laboral!$C72,FALSE)</f>
        <v>1.8073273677506152</v>
      </c>
      <c r="F72" s="4">
        <v>2.6662239873244702</v>
      </c>
      <c r="G72" s="4">
        <v>5.1284024208821002</v>
      </c>
      <c r="H72" s="4">
        <f>+VLOOKUP(H$2,Laboral!$C$5:$CV$15,costo_laboral!$C72,FALSE)</f>
        <v>3.0778918018998151</v>
      </c>
      <c r="I72" s="4">
        <f>+VLOOKUP(I$2,Laboral!$C$5:$CV$15,costo_laboral!$C72,FALSE)</f>
        <v>7.5454811831183672</v>
      </c>
      <c r="J72" s="4">
        <f>+VLOOKUP(J$2,Laboral!$C$5:$CV$15,costo_laboral!$C72,FALSE)</f>
        <v>8.3498539380721866</v>
      </c>
      <c r="K72" s="4">
        <f>+VLOOKUP(K$2,Laboral!$C$5:$CV$15,costo_laboral!$C72,FALSE)</f>
        <v>4.7173933227213807</v>
      </c>
      <c r="L72" s="4">
        <f>+VLOOKUP(L$2,Laboral!$C$5:$CV$15,costo_laboral!$C72,FALSE)</f>
        <v>2.7286126755627045</v>
      </c>
      <c r="M72" s="4">
        <f>+VLOOKUP(M$2,Laboral!$C$5:$CV$15,costo_laboral!$C72,FALSE)</f>
        <v>3.868090770748609</v>
      </c>
      <c r="N72" s="4">
        <f>+VLOOKUP(N$2,Laboral!$C$5:$CV$15,costo_laboral!$C72,FALSE)</f>
        <v>2.9381840478585315</v>
      </c>
      <c r="O72" s="4">
        <v>8.7899245570152402</v>
      </c>
      <c r="P72" s="4">
        <f>+VLOOKUP(P$2,Laboral!$C$38:$CV$76,$C72,0)</f>
        <v>0</v>
      </c>
      <c r="Q72" s="4">
        <v>8.4519225290665307</v>
      </c>
      <c r="R72" s="4">
        <f>+VLOOKUP(R$2,Laboral!$C$38:$CV$76,$C72,0)</f>
        <v>13.089626300437407</v>
      </c>
      <c r="S72" s="4">
        <f>+VLOOKUP(S$2,Laboral!$C$38:$CV$76,$C72,0)</f>
        <v>13.726832648886875</v>
      </c>
      <c r="T72" s="4">
        <f>+VLOOKUP(T$2,Laboral!$C$38:$CV$76,$C72,0)</f>
        <v>0</v>
      </c>
      <c r="U72" s="4">
        <f>+VLOOKUP(U$2,Laboral!$C$38:$CV$76,$C72,0)</f>
        <v>0</v>
      </c>
      <c r="V72" s="4">
        <f>+VLOOKUP(V$2,Laboral!$C$38:$CV$76,$C72,0)</f>
        <v>0</v>
      </c>
      <c r="W72" s="4">
        <f>+VLOOKUP(W$2,Laboral!$C$38:$CV$76,$C72,0)</f>
        <v>0</v>
      </c>
      <c r="X72" s="4">
        <f>+VLOOKUP(X$2,Laboral!$C$38:$CV$76,$C72,0)</f>
        <v>0</v>
      </c>
      <c r="Y72" s="4">
        <f>+VLOOKUP(Y$2,Laboral!$C$38:$CV$76,$C72,0)</f>
        <v>0</v>
      </c>
      <c r="Z72" s="4">
        <f>+VLOOKUP(Z$2,Laboral!$C$38:$CV$76,$C72,0)</f>
        <v>0</v>
      </c>
      <c r="AA72" s="4">
        <f>+VLOOKUP(AA$2,Laboral!$C$38:$CV$76,$C72,0)</f>
        <v>0</v>
      </c>
      <c r="AB72" s="4">
        <f>+VLOOKUP(AB$2,Laboral!$C$38:$CV$76,$C72,0)</f>
        <v>0</v>
      </c>
      <c r="AC72" s="4">
        <v>10.6849130842158</v>
      </c>
      <c r="AD72" s="4">
        <f>+VLOOKUP(AD$2,Laboral!$C$38:$CV$76,$C72,0)</f>
        <v>12.06098852083848</v>
      </c>
      <c r="AE72" s="4">
        <f>+VLOOKUP(AE$2,Laboral!$C$38:$CV$76,$C72,0)</f>
        <v>12.995173431642057</v>
      </c>
      <c r="AF72" s="4">
        <f>+VLOOKUP(AF$2,Laboral!$C$38:$CV$76,$C72,0)</f>
        <v>29.713178115533047</v>
      </c>
      <c r="AG72" s="4">
        <f>+VLOOKUP(AG$2,Laboral!$C$38:$CV$76,$C72,0)</f>
        <v>8.1589583462822972</v>
      </c>
      <c r="AH72" s="4">
        <f>+VLOOKUP(AH$2,Laboral!$C$38:$CV$76,$C72,0)</f>
        <v>8.8471393476361673</v>
      </c>
      <c r="AI72" s="4">
        <v>13.030216266177</v>
      </c>
      <c r="AJ72" s="4">
        <f>+VLOOKUP(AJ$2,Laboral!$C$38:$CV$76,$C72,0)</f>
        <v>15.384817373104001</v>
      </c>
      <c r="AK72" s="4">
        <v>8.4511915647427909</v>
      </c>
      <c r="AL72" s="4">
        <v>12.2798453323509</v>
      </c>
      <c r="AM72" s="4">
        <f>+VLOOKUP(AM$2,Laboral!$C$38:$CV$76,$C72,0)</f>
        <v>9.9396458255947486</v>
      </c>
      <c r="AN72" s="4">
        <v>15.023635378960799</v>
      </c>
      <c r="AO72" s="4">
        <v>18.501637087922401</v>
      </c>
      <c r="AP72" s="4">
        <v>13.359218081663901</v>
      </c>
      <c r="AQ72" s="4">
        <f>+VLOOKUP(AQ$2,Laboral!$C$38:$CV$76,$C72,0)</f>
        <v>0</v>
      </c>
      <c r="AR72" s="4">
        <f>+VLOOKUP(AR$2,Laboral!$C$38:$CV$76,$C72,0)</f>
        <v>20.308314273187605</v>
      </c>
      <c r="AS72" s="4">
        <v>18.909979817585899</v>
      </c>
      <c r="AT72" s="4">
        <v>12.2835881303352</v>
      </c>
      <c r="AU72" s="4">
        <f>+VLOOKUP(AU$2,Laboral!$C$38:$CV$76,$C72,0)</f>
        <v>18.822298826815633</v>
      </c>
      <c r="AV72" s="4">
        <f>+VLOOKUP(AV$2,Laboral!$C$38:$CV$76,$C72,0)</f>
        <v>20.700319592404171</v>
      </c>
      <c r="AW72" s="4">
        <v>15.526308618256399</v>
      </c>
      <c r="AX72" s="4">
        <v>11.068117942501299</v>
      </c>
      <c r="AY72" s="4">
        <f>+VLOOKUP(AY$2,Laboral!$C$38:$CV$76,$C72,0)</f>
        <v>8.3788265121485175</v>
      </c>
      <c r="AZ72" s="4">
        <f>+VLOOKUP(AZ$2,Laboral!$C$38:$CV$76,$C72,0)</f>
        <v>9.6066419621933079</v>
      </c>
    </row>
    <row r="73" spans="3:52" ht="16.5" x14ac:dyDescent="0.3">
      <c r="C73">
        <v>72</v>
      </c>
      <c r="D73" s="3">
        <v>43039</v>
      </c>
      <c r="E73" s="4">
        <f>+VLOOKUP(E$2,Laboral!$C$5:$CV$15,costo_laboral!$C73,FALSE)</f>
        <v>1.8872121821185073</v>
      </c>
      <c r="F73" s="4">
        <v>2.64118111121681</v>
      </c>
      <c r="G73" s="4">
        <v>5.1282538658731598</v>
      </c>
      <c r="H73" s="4">
        <f>+VLOOKUP(H$2,Laboral!$C$5:$CV$15,costo_laboral!$C73,FALSE)</f>
        <v>3.066645557140709</v>
      </c>
      <c r="I73" s="4">
        <f>+VLOOKUP(I$2,Laboral!$C$5:$CV$15,costo_laboral!$C73,FALSE)</f>
        <v>8.8913829248398493</v>
      </c>
      <c r="J73" s="4">
        <f>+VLOOKUP(J$2,Laboral!$C$5:$CV$15,costo_laboral!$C73,FALSE)</f>
        <v>8.7226283981782888</v>
      </c>
      <c r="K73" s="4">
        <f>+VLOOKUP(K$2,Laboral!$C$5:$CV$15,costo_laboral!$C73,FALSE)</f>
        <v>4.6542712781526969</v>
      </c>
      <c r="L73" s="4">
        <f>+VLOOKUP(L$2,Laboral!$C$5:$CV$15,costo_laboral!$C73,FALSE)</f>
        <v>2.7383437227709488</v>
      </c>
      <c r="M73" s="4">
        <f>+VLOOKUP(M$2,Laboral!$C$5:$CV$15,costo_laboral!$C73,FALSE)</f>
        <v>3.8188625924356505</v>
      </c>
      <c r="N73" s="4">
        <f>+VLOOKUP(N$2,Laboral!$C$5:$CV$15,costo_laboral!$C73,FALSE)</f>
        <v>2.9650052195214216</v>
      </c>
      <c r="O73" s="4">
        <v>8.6466698185958109</v>
      </c>
      <c r="P73" s="4">
        <f>+VLOOKUP(P$2,Laboral!$C$38:$CV$76,$C73,0)</f>
        <v>0</v>
      </c>
      <c r="Q73" s="4">
        <v>8.4733938269979205</v>
      </c>
      <c r="R73" s="4">
        <f>+VLOOKUP(R$2,Laboral!$C$38:$CV$76,$C73,0)</f>
        <v>12.843440741090365</v>
      </c>
      <c r="S73" s="4">
        <f>+VLOOKUP(S$2,Laboral!$C$38:$CV$76,$C73,0)</f>
        <v>12.894147384987534</v>
      </c>
      <c r="T73" s="4">
        <f>+VLOOKUP(T$2,Laboral!$C$38:$CV$76,$C73,0)</f>
        <v>0</v>
      </c>
      <c r="U73" s="4">
        <f>+VLOOKUP(U$2,Laboral!$C$38:$CV$76,$C73,0)</f>
        <v>0</v>
      </c>
      <c r="V73" s="4">
        <f>+VLOOKUP(V$2,Laboral!$C$38:$CV$76,$C73,0)</f>
        <v>0</v>
      </c>
      <c r="W73" s="4">
        <f>+VLOOKUP(W$2,Laboral!$C$38:$CV$76,$C73,0)</f>
        <v>0</v>
      </c>
      <c r="X73" s="4">
        <f>+VLOOKUP(X$2,Laboral!$C$38:$CV$76,$C73,0)</f>
        <v>0</v>
      </c>
      <c r="Y73" s="4">
        <f>+VLOOKUP(Y$2,Laboral!$C$38:$CV$76,$C73,0)</f>
        <v>0</v>
      </c>
      <c r="Z73" s="4">
        <f>+VLOOKUP(Z$2,Laboral!$C$38:$CV$76,$C73,0)</f>
        <v>0</v>
      </c>
      <c r="AA73" s="4">
        <f>+VLOOKUP(AA$2,Laboral!$C$38:$CV$76,$C73,0)</f>
        <v>0</v>
      </c>
      <c r="AB73" s="4">
        <f>+VLOOKUP(AB$2,Laboral!$C$38:$CV$76,$C73,0)</f>
        <v>0</v>
      </c>
      <c r="AC73" s="4">
        <v>10.648385013815499</v>
      </c>
      <c r="AD73" s="4">
        <f>+VLOOKUP(AD$2,Laboral!$C$38:$CV$76,$C73,0)</f>
        <v>12.415822503287233</v>
      </c>
      <c r="AE73" s="4">
        <f>+VLOOKUP(AE$2,Laboral!$C$38:$CV$76,$C73,0)</f>
        <v>12.749493253222552</v>
      </c>
      <c r="AF73" s="4">
        <f>+VLOOKUP(AF$2,Laboral!$C$38:$CV$76,$C73,0)</f>
        <v>29.617388342612021</v>
      </c>
      <c r="AG73" s="4">
        <f>+VLOOKUP(AG$2,Laboral!$C$38:$CV$76,$C73,0)</f>
        <v>8.1385828372906133</v>
      </c>
      <c r="AH73" s="4">
        <f>+VLOOKUP(AH$2,Laboral!$C$38:$CV$76,$C73,0)</f>
        <v>8.8803178724676659</v>
      </c>
      <c r="AI73" s="4">
        <v>12.903250223265699</v>
      </c>
      <c r="AJ73" s="4">
        <f>+VLOOKUP(AJ$2,Laboral!$C$38:$CV$76,$C73,0)</f>
        <v>15.470463838848342</v>
      </c>
      <c r="AK73" s="4">
        <v>8.2974426186630197</v>
      </c>
      <c r="AL73" s="4">
        <v>12.212064181041599</v>
      </c>
      <c r="AM73" s="4">
        <f>+VLOOKUP(AM$2,Laboral!$C$38:$CV$76,$C73,0)</f>
        <v>9.7931494093196854</v>
      </c>
      <c r="AN73" s="4">
        <v>15.0671812565274</v>
      </c>
      <c r="AO73" s="4">
        <v>18.7816981071039</v>
      </c>
      <c r="AP73" s="4">
        <v>13.131211518372799</v>
      </c>
      <c r="AQ73" s="4">
        <f>+VLOOKUP(AQ$2,Laboral!$C$38:$CV$76,$C73,0)</f>
        <v>0</v>
      </c>
      <c r="AR73" s="4">
        <f>+VLOOKUP(AR$2,Laboral!$C$38:$CV$76,$C73,0)</f>
        <v>20.19227198208587</v>
      </c>
      <c r="AS73" s="4">
        <v>18.679342828693901</v>
      </c>
      <c r="AT73" s="4">
        <v>12.283034417697101</v>
      </c>
      <c r="AU73" s="4">
        <f>+VLOOKUP(AU$2,Laboral!$C$38:$CV$76,$C73,0)</f>
        <v>18.239125912439924</v>
      </c>
      <c r="AV73" s="4">
        <f>+VLOOKUP(AV$2,Laboral!$C$38:$CV$76,$C73,0)</f>
        <v>20.820702341527607</v>
      </c>
      <c r="AW73" s="4">
        <v>15.5468193048677</v>
      </c>
      <c r="AX73" s="4">
        <v>11.120361207082</v>
      </c>
      <c r="AY73" s="4">
        <f>+VLOOKUP(AY$2,Laboral!$C$38:$CV$76,$C73,0)</f>
        <v>8.2528614135017868</v>
      </c>
      <c r="AZ73" s="4">
        <f>+VLOOKUP(AZ$2,Laboral!$C$38:$CV$76,$C73,0)</f>
        <v>9.5688737580140426</v>
      </c>
    </row>
    <row r="74" spans="3:52" ht="16.5" x14ac:dyDescent="0.3">
      <c r="C74">
        <v>73</v>
      </c>
      <c r="D74" s="3">
        <v>43069</v>
      </c>
      <c r="E74" s="4">
        <f>+VLOOKUP(E$2,Laboral!$C$5:$CV$15,costo_laboral!$C74,FALSE)</f>
        <v>1.8345187234767075</v>
      </c>
      <c r="F74" s="4">
        <v>2.68000724329766</v>
      </c>
      <c r="G74" s="4">
        <v>5.0579336315869003</v>
      </c>
      <c r="H74" s="4">
        <f>+VLOOKUP(H$2,Laboral!$C$5:$CV$15,costo_laboral!$C74,FALSE)</f>
        <v>3.0808614141218174</v>
      </c>
      <c r="I74" s="4">
        <f>+VLOOKUP(I$2,Laboral!$C$5:$CV$15,costo_laboral!$C74,FALSE)</f>
        <v>9.9775660178772867</v>
      </c>
      <c r="J74" s="4">
        <f>+VLOOKUP(J$2,Laboral!$C$5:$CV$15,costo_laboral!$C74,FALSE)</f>
        <v>8.0084799643482221</v>
      </c>
      <c r="K74" s="4">
        <f>+VLOOKUP(K$2,Laboral!$C$5:$CV$15,costo_laboral!$C74,FALSE)</f>
        <v>4.6339188413535837</v>
      </c>
      <c r="L74" s="4">
        <f>+VLOOKUP(L$2,Laboral!$C$5:$CV$15,costo_laboral!$C74,FALSE)</f>
        <v>2.7504443808096948</v>
      </c>
      <c r="M74" s="4">
        <f>+VLOOKUP(M$2,Laboral!$C$5:$CV$15,costo_laboral!$C74,FALSE)</f>
        <v>3.7676769424969816</v>
      </c>
      <c r="N74" s="4">
        <f>+VLOOKUP(N$2,Laboral!$C$5:$CV$15,costo_laboral!$C74,FALSE)</f>
        <v>2.9072385823536067</v>
      </c>
      <c r="O74" s="4">
        <v>8.6550026330755401</v>
      </c>
      <c r="P74" s="4">
        <f>+VLOOKUP(P$2,Laboral!$C$38:$CV$76,$C74,0)</f>
        <v>0</v>
      </c>
      <c r="Q74" s="4">
        <v>8.4936387278590004</v>
      </c>
      <c r="R74" s="4">
        <f>+VLOOKUP(R$2,Laboral!$C$38:$CV$76,$C74,0)</f>
        <v>12.552257817104657</v>
      </c>
      <c r="S74" s="4">
        <f>+VLOOKUP(S$2,Laboral!$C$38:$CV$76,$C74,0)</f>
        <v>11.96510574918673</v>
      </c>
      <c r="T74" s="4">
        <f>+VLOOKUP(T$2,Laboral!$C$38:$CV$76,$C74,0)</f>
        <v>0</v>
      </c>
      <c r="U74" s="4">
        <f>+VLOOKUP(U$2,Laboral!$C$38:$CV$76,$C74,0)</f>
        <v>0</v>
      </c>
      <c r="V74" s="4">
        <f>+VLOOKUP(V$2,Laboral!$C$38:$CV$76,$C74,0)</f>
        <v>0</v>
      </c>
      <c r="W74" s="4">
        <f>+VLOOKUP(W$2,Laboral!$C$38:$CV$76,$C74,0)</f>
        <v>0</v>
      </c>
      <c r="X74" s="4">
        <f>+VLOOKUP(X$2,Laboral!$C$38:$CV$76,$C74,0)</f>
        <v>0</v>
      </c>
      <c r="Y74" s="4">
        <f>+VLOOKUP(Y$2,Laboral!$C$38:$CV$76,$C74,0)</f>
        <v>0</v>
      </c>
      <c r="Z74" s="4">
        <f>+VLOOKUP(Z$2,Laboral!$C$38:$CV$76,$C74,0)</f>
        <v>0</v>
      </c>
      <c r="AA74" s="4">
        <f>+VLOOKUP(AA$2,Laboral!$C$38:$CV$76,$C74,0)</f>
        <v>0</v>
      </c>
      <c r="AB74" s="4">
        <f>+VLOOKUP(AB$2,Laboral!$C$38:$CV$76,$C74,0)</f>
        <v>0</v>
      </c>
      <c r="AC74" s="4">
        <v>10.5580268563454</v>
      </c>
      <c r="AD74" s="4">
        <f>+VLOOKUP(AD$2,Laboral!$C$38:$CV$76,$C74,0)</f>
        <v>12.246845327500274</v>
      </c>
      <c r="AE74" s="4">
        <f>+VLOOKUP(AE$2,Laboral!$C$38:$CV$76,$C74,0)</f>
        <v>12.802440554008554</v>
      </c>
      <c r="AF74" s="4">
        <f>+VLOOKUP(AF$2,Laboral!$C$38:$CV$76,$C74,0)</f>
        <v>29.123739888625856</v>
      </c>
      <c r="AG74" s="4">
        <f>+VLOOKUP(AG$2,Laboral!$C$38:$CV$76,$C74,0)</f>
        <v>8.0653784156809074</v>
      </c>
      <c r="AH74" s="4">
        <f>+VLOOKUP(AH$2,Laboral!$C$38:$CV$76,$C74,0)</f>
        <v>8.8501379268781672</v>
      </c>
      <c r="AI74" s="4">
        <v>13.169315820772701</v>
      </c>
      <c r="AJ74" s="4">
        <f>+VLOOKUP(AJ$2,Laboral!$C$38:$CV$76,$C74,0)</f>
        <v>17.148109594647067</v>
      </c>
      <c r="AK74" s="4">
        <v>8.3388014009820708</v>
      </c>
      <c r="AL74" s="4">
        <v>12.2399131212965</v>
      </c>
      <c r="AM74" s="4">
        <f>+VLOOKUP(AM$2,Laboral!$C$38:$CV$76,$C74,0)</f>
        <v>9.6280848876020571</v>
      </c>
      <c r="AN74" s="4">
        <v>15.042205892455</v>
      </c>
      <c r="AO74" s="4">
        <v>18.835999626211098</v>
      </c>
      <c r="AP74" s="4">
        <v>12.591333835036901</v>
      </c>
      <c r="AQ74" s="4">
        <f>+VLOOKUP(AQ$2,Laboral!$C$38:$CV$76,$C74,0)</f>
        <v>0</v>
      </c>
      <c r="AR74" s="4">
        <f>+VLOOKUP(AR$2,Laboral!$C$38:$CV$76,$C74,0)</f>
        <v>19.890637083164663</v>
      </c>
      <c r="AS74" s="4">
        <v>18.852990127662402</v>
      </c>
      <c r="AT74" s="4">
        <v>12.2223407752893</v>
      </c>
      <c r="AU74" s="4">
        <f>+VLOOKUP(AU$2,Laboral!$C$38:$CV$76,$C74,0)</f>
        <v>17.56814076069481</v>
      </c>
      <c r="AV74" s="4">
        <f>+VLOOKUP(AV$2,Laboral!$C$38:$CV$76,$C74,0)</f>
        <v>20.69393145268964</v>
      </c>
      <c r="AW74" s="4">
        <v>15.9295598374484</v>
      </c>
      <c r="AX74" s="4">
        <v>11.141777168931601</v>
      </c>
      <c r="AY74" s="4">
        <f>+VLOOKUP(AY$2,Laboral!$C$38:$CV$76,$C74,0)</f>
        <v>8.3499984201283119</v>
      </c>
      <c r="AZ74" s="4">
        <f>+VLOOKUP(AZ$2,Laboral!$C$38:$CV$76,$C74,0)</f>
        <v>9.4481036106355862</v>
      </c>
    </row>
    <row r="75" spans="3:52" ht="16.5" x14ac:dyDescent="0.3">
      <c r="C75">
        <v>74</v>
      </c>
      <c r="D75" s="3">
        <v>43100</v>
      </c>
      <c r="E75" s="4">
        <f>+VLOOKUP(E$2,Laboral!$C$5:$CV$15,costo_laboral!$C75,FALSE)</f>
        <v>1.8675721581588878</v>
      </c>
      <c r="F75" s="4">
        <v>2.6881857247947099</v>
      </c>
      <c r="G75" s="4">
        <v>4.9772608169289096</v>
      </c>
      <c r="H75" s="4">
        <f>+VLOOKUP(H$2,Laboral!$C$5:$CV$15,costo_laboral!$C75,FALSE)</f>
        <v>3.0152049996763384</v>
      </c>
      <c r="I75" s="4">
        <f>+VLOOKUP(I$2,Laboral!$C$5:$CV$15,costo_laboral!$C75,FALSE)</f>
        <v>10.951711760580626</v>
      </c>
      <c r="J75" s="4">
        <f>+VLOOKUP(J$2,Laboral!$C$5:$CV$15,costo_laboral!$C75,FALSE)</f>
        <v>6.9702471125561827</v>
      </c>
      <c r="K75" s="4">
        <f>+VLOOKUP(K$2,Laboral!$C$5:$CV$15,costo_laboral!$C75,FALSE)</f>
        <v>4.5903050705253454</v>
      </c>
      <c r="L75" s="4">
        <f>+VLOOKUP(L$2,Laboral!$C$5:$CV$15,costo_laboral!$C75,FALSE)</f>
        <v>2.7425301582772632</v>
      </c>
      <c r="M75" s="4">
        <f>+VLOOKUP(M$2,Laboral!$C$5:$CV$15,costo_laboral!$C75,FALSE)</f>
        <v>3.7048411445923675</v>
      </c>
      <c r="N75" s="4">
        <f>+VLOOKUP(N$2,Laboral!$C$5:$CV$15,costo_laboral!$C75,FALSE)</f>
        <v>2.9679391431874036</v>
      </c>
      <c r="O75" s="4">
        <v>8.4847995692674107</v>
      </c>
      <c r="P75" s="4">
        <f>+VLOOKUP(P$2,Laboral!$C$38:$CV$76,$C75,0)</f>
        <v>0</v>
      </c>
      <c r="Q75" s="4">
        <v>8.3888071903585004</v>
      </c>
      <c r="R75" s="4">
        <f>+VLOOKUP(R$2,Laboral!$C$38:$CV$76,$C75,0)</f>
        <v>12.505411248755591</v>
      </c>
      <c r="S75" s="4">
        <f>+VLOOKUP(S$2,Laboral!$C$38:$CV$76,$C75,0)</f>
        <v>11.285321474152612</v>
      </c>
      <c r="T75" s="4">
        <f>+VLOOKUP(T$2,Laboral!$C$38:$CV$76,$C75,0)</f>
        <v>0</v>
      </c>
      <c r="U75" s="4">
        <f>+VLOOKUP(U$2,Laboral!$C$38:$CV$76,$C75,0)</f>
        <v>0</v>
      </c>
      <c r="V75" s="4">
        <f>+VLOOKUP(V$2,Laboral!$C$38:$CV$76,$C75,0)</f>
        <v>0</v>
      </c>
      <c r="W75" s="4">
        <f>+VLOOKUP(W$2,Laboral!$C$38:$CV$76,$C75,0)</f>
        <v>0</v>
      </c>
      <c r="X75" s="4">
        <f>+VLOOKUP(X$2,Laboral!$C$38:$CV$76,$C75,0)</f>
        <v>0</v>
      </c>
      <c r="Y75" s="4">
        <f>+VLOOKUP(Y$2,Laboral!$C$38:$CV$76,$C75,0)</f>
        <v>0</v>
      </c>
      <c r="Z75" s="4">
        <f>+VLOOKUP(Z$2,Laboral!$C$38:$CV$76,$C75,0)</f>
        <v>0</v>
      </c>
      <c r="AA75" s="4">
        <f>+VLOOKUP(AA$2,Laboral!$C$38:$CV$76,$C75,0)</f>
        <v>0</v>
      </c>
      <c r="AB75" s="4">
        <f>+VLOOKUP(AB$2,Laboral!$C$38:$CV$76,$C75,0)</f>
        <v>0</v>
      </c>
      <c r="AC75" s="4">
        <v>10.4612511062848</v>
      </c>
      <c r="AD75" s="4">
        <f>+VLOOKUP(AD$2,Laboral!$C$38:$CV$76,$C75,0)</f>
        <v>12.468819312531403</v>
      </c>
      <c r="AE75" s="4">
        <f>+VLOOKUP(AE$2,Laboral!$C$38:$CV$76,$C75,0)</f>
        <v>12.708463767719399</v>
      </c>
      <c r="AF75" s="4">
        <f>+VLOOKUP(AF$2,Laboral!$C$38:$CV$76,$C75,0)</f>
        <v>28.527026509789156</v>
      </c>
      <c r="AG75" s="4">
        <f>+VLOOKUP(AG$2,Laboral!$C$38:$CV$76,$C75,0)</f>
        <v>8.1693708452062381</v>
      </c>
      <c r="AH75" s="4">
        <f>+VLOOKUP(AH$2,Laboral!$C$38:$CV$76,$C75,0)</f>
        <v>8.8774739689395687</v>
      </c>
      <c r="AI75" s="4">
        <v>12.789318890712901</v>
      </c>
      <c r="AJ75" s="4">
        <f>+VLOOKUP(AJ$2,Laboral!$C$38:$CV$76,$C75,0)</f>
        <v>16.981126201733751</v>
      </c>
      <c r="AK75" s="4">
        <v>8.1443762054704099</v>
      </c>
      <c r="AL75" s="4">
        <v>12.381545372887301</v>
      </c>
      <c r="AM75" s="4">
        <f>+VLOOKUP(AM$2,Laboral!$C$38:$CV$76,$C75,0)</f>
        <v>9.5139816572571068</v>
      </c>
      <c r="AN75" s="4">
        <v>14.9745789863032</v>
      </c>
      <c r="AO75" s="4">
        <v>18.990769144089199</v>
      </c>
      <c r="AP75" s="4">
        <v>11.977648147852999</v>
      </c>
      <c r="AQ75" s="4">
        <f>+VLOOKUP(AQ$2,Laboral!$C$38:$CV$76,$C75,0)</f>
        <v>0</v>
      </c>
      <c r="AR75" s="4">
        <f>+VLOOKUP(AR$2,Laboral!$C$38:$CV$76,$C75,0)</f>
        <v>19.599652879449891</v>
      </c>
      <c r="AS75" s="4">
        <v>18.260324756110801</v>
      </c>
      <c r="AT75" s="4">
        <v>12.1944851252576</v>
      </c>
      <c r="AU75" s="4">
        <f>+VLOOKUP(AU$2,Laboral!$C$38:$CV$76,$C75,0)</f>
        <v>17.464503492645321</v>
      </c>
      <c r="AV75" s="4">
        <f>+VLOOKUP(AV$2,Laboral!$C$38:$CV$76,$C75,0)</f>
        <v>20.738208301065413</v>
      </c>
      <c r="AW75" s="4">
        <v>15.803268354958201</v>
      </c>
      <c r="AX75" s="4">
        <v>11.165099815875999</v>
      </c>
      <c r="AY75" s="4">
        <f>+VLOOKUP(AY$2,Laboral!$C$38:$CV$76,$C75,0)</f>
        <v>8.6576250694654657</v>
      </c>
      <c r="AZ75" s="4">
        <f>+VLOOKUP(AZ$2,Laboral!$C$38:$CV$76,$C75,0)</f>
        <v>9.4553769291259488</v>
      </c>
    </row>
    <row r="76" spans="3:52" ht="16.5" x14ac:dyDescent="0.3">
      <c r="C76">
        <v>75</v>
      </c>
      <c r="D76" s="3">
        <v>43131</v>
      </c>
      <c r="E76" s="4">
        <f>+VLOOKUP(E$2,Laboral!$C$5:$CV$15,costo_laboral!$C76,FALSE)</f>
        <v>1.9331191402780181</v>
      </c>
      <c r="F76" s="4">
        <v>2.71668465807437</v>
      </c>
      <c r="G76" s="4">
        <v>4.8813989188776397</v>
      </c>
      <c r="H76" s="4">
        <f>+VLOOKUP(H$2,Laboral!$C$5:$CV$15,costo_laboral!$C76,FALSE)</f>
        <v>3.0113682774328212</v>
      </c>
      <c r="I76" s="4">
        <f>+VLOOKUP(I$2,Laboral!$C$5:$CV$15,costo_laboral!$C76,FALSE)</f>
        <v>10.472583476474826</v>
      </c>
      <c r="J76" s="4">
        <f>+VLOOKUP(J$2,Laboral!$C$5:$CV$15,costo_laboral!$C76,FALSE)</f>
        <v>7.2997155431445595</v>
      </c>
      <c r="K76" s="4">
        <f>+VLOOKUP(K$2,Laboral!$C$5:$CV$15,costo_laboral!$C76,FALSE)</f>
        <v>4.5547859909928761</v>
      </c>
      <c r="L76" s="4">
        <f>+VLOOKUP(L$2,Laboral!$C$5:$CV$15,costo_laboral!$C76,FALSE)</f>
        <v>2.7905285374515545</v>
      </c>
      <c r="M76" s="4">
        <f>+VLOOKUP(M$2,Laboral!$C$5:$CV$15,costo_laboral!$C76,FALSE)</f>
        <v>3.7263710441240572</v>
      </c>
      <c r="N76" s="4">
        <f>+VLOOKUP(N$2,Laboral!$C$5:$CV$15,costo_laboral!$C76,FALSE)</f>
        <v>2.9388327093686684</v>
      </c>
      <c r="O76" s="4">
        <v>8.5700185122046904</v>
      </c>
      <c r="P76" s="4">
        <f>+VLOOKUP(P$2,Laboral!$C$38:$CV$76,$C76,0)</f>
        <v>0</v>
      </c>
      <c r="Q76" s="4">
        <v>8.4441616137364903</v>
      </c>
      <c r="R76" s="4">
        <f>+VLOOKUP(R$2,Laboral!$C$38:$CV$76,$C76,0)</f>
        <v>12.567864219941638</v>
      </c>
      <c r="S76" s="4">
        <f>+VLOOKUP(S$2,Laboral!$C$38:$CV$76,$C76,0)</f>
        <v>10.988366847423734</v>
      </c>
      <c r="T76" s="4">
        <f>+VLOOKUP(T$2,Laboral!$C$38:$CV$76,$C76,0)</f>
        <v>0</v>
      </c>
      <c r="U76" s="4">
        <f>+VLOOKUP(U$2,Laboral!$C$38:$CV$76,$C76,0)</f>
        <v>0</v>
      </c>
      <c r="V76" s="4">
        <f>+VLOOKUP(V$2,Laboral!$C$38:$CV$76,$C76,0)</f>
        <v>0</v>
      </c>
      <c r="W76" s="4">
        <f>+VLOOKUP(W$2,Laboral!$C$38:$CV$76,$C76,0)</f>
        <v>0</v>
      </c>
      <c r="X76" s="4">
        <f>+VLOOKUP(X$2,Laboral!$C$38:$CV$76,$C76,0)</f>
        <v>0</v>
      </c>
      <c r="Y76" s="4">
        <f>+VLOOKUP(Y$2,Laboral!$C$38:$CV$76,$C76,0)</f>
        <v>0</v>
      </c>
      <c r="Z76" s="4">
        <f>+VLOOKUP(Z$2,Laboral!$C$38:$CV$76,$C76,0)</f>
        <v>0</v>
      </c>
      <c r="AA76" s="4">
        <f>+VLOOKUP(AA$2,Laboral!$C$38:$CV$76,$C76,0)</f>
        <v>0</v>
      </c>
      <c r="AB76" s="4">
        <f>+VLOOKUP(AB$2,Laboral!$C$38:$CV$76,$C76,0)</f>
        <v>0</v>
      </c>
      <c r="AC76" s="4">
        <v>10.464381767071799</v>
      </c>
      <c r="AD76" s="4">
        <f>+VLOOKUP(AD$2,Laboral!$C$38:$CV$76,$C76,0)</f>
        <v>12.878566362157001</v>
      </c>
      <c r="AE76" s="4">
        <f>+VLOOKUP(AE$2,Laboral!$C$38:$CV$76,$C76,0)</f>
        <v>12.650471131808017</v>
      </c>
      <c r="AF76" s="4">
        <f>+VLOOKUP(AF$2,Laboral!$C$38:$CV$76,$C76,0)</f>
        <v>28.242555503594492</v>
      </c>
      <c r="AG76" s="4">
        <f>+VLOOKUP(AG$2,Laboral!$C$38:$CV$76,$C76,0)</f>
        <v>8.2088112632220689</v>
      </c>
      <c r="AH76" s="4">
        <f>+VLOOKUP(AH$2,Laboral!$C$38:$CV$76,$C76,0)</f>
        <v>8.9234072055315909</v>
      </c>
      <c r="AI76" s="4">
        <v>12.319878673225199</v>
      </c>
      <c r="AJ76" s="4">
        <f>+VLOOKUP(AJ$2,Laboral!$C$38:$CV$76,$C76,0)</f>
        <v>17.08510834238702</v>
      </c>
      <c r="AK76" s="4">
        <v>8.1567549902441403</v>
      </c>
      <c r="AL76" s="4">
        <v>12.1963600201716</v>
      </c>
      <c r="AM76" s="4">
        <f>+VLOOKUP(AM$2,Laboral!$C$38:$CV$76,$C76,0)</f>
        <v>9.456071714597174</v>
      </c>
      <c r="AN76" s="4">
        <v>14.843850090488599</v>
      </c>
      <c r="AO76" s="4">
        <v>18.98875568303</v>
      </c>
      <c r="AP76" s="4">
        <v>11.2382684665917</v>
      </c>
      <c r="AQ76" s="4">
        <f>+VLOOKUP(AQ$2,Laboral!$C$38:$CV$76,$C76,0)</f>
        <v>0</v>
      </c>
      <c r="AR76" s="4">
        <f>+VLOOKUP(AR$2,Laboral!$C$38:$CV$76,$C76,0)</f>
        <v>19.630380365445522</v>
      </c>
      <c r="AS76" s="4">
        <v>18.011000767767399</v>
      </c>
      <c r="AT76" s="4">
        <v>11.929387168123499</v>
      </c>
      <c r="AU76" s="4">
        <f>+VLOOKUP(AU$2,Laboral!$C$38:$CV$76,$C76,0)</f>
        <v>17.932673182934185</v>
      </c>
      <c r="AV76" s="4">
        <f>+VLOOKUP(AV$2,Laboral!$C$38:$CV$76,$C76,0)</f>
        <v>20.734864866145838</v>
      </c>
      <c r="AW76" s="4">
        <v>15.723965360851301</v>
      </c>
      <c r="AX76" s="4">
        <v>11.157151438006601</v>
      </c>
      <c r="AY76" s="4">
        <f>+VLOOKUP(AY$2,Laboral!$C$38:$CV$76,$C76,0)</f>
        <v>8.8466065150709081</v>
      </c>
      <c r="AZ76" s="4">
        <f>+VLOOKUP(AZ$2,Laboral!$C$38:$CV$76,$C76,0)</f>
        <v>9.4806868847165582</v>
      </c>
    </row>
    <row r="77" spans="3:52" ht="16.5" x14ac:dyDescent="0.3">
      <c r="C77">
        <v>76</v>
      </c>
      <c r="D77" s="3">
        <v>43159</v>
      </c>
      <c r="E77" s="4">
        <f>+VLOOKUP(E$2,Laboral!$C$5:$CV$15,costo_laboral!$C77,FALSE)</f>
        <v>1.9576535008488438</v>
      </c>
      <c r="F77" s="4">
        <v>2.6749544795265301</v>
      </c>
      <c r="G77" s="4">
        <v>4.7974897349185399</v>
      </c>
      <c r="H77" s="4">
        <f>+VLOOKUP(H$2,Laboral!$C$5:$CV$15,costo_laboral!$C77,FALSE)</f>
        <v>3.0013985204752425</v>
      </c>
      <c r="I77" s="4">
        <f>+VLOOKUP(I$2,Laboral!$C$5:$CV$15,costo_laboral!$C77,FALSE)</f>
        <v>10.091779390176695</v>
      </c>
      <c r="J77" s="4">
        <f>+VLOOKUP(J$2,Laboral!$C$5:$CV$15,costo_laboral!$C77,FALSE)</f>
        <v>8.4145521931259353</v>
      </c>
      <c r="K77" s="4">
        <f>+VLOOKUP(K$2,Laboral!$C$5:$CV$15,costo_laboral!$C77,FALSE)</f>
        <v>4.5649383425141341</v>
      </c>
      <c r="L77" s="4">
        <f>+VLOOKUP(L$2,Laboral!$C$5:$CV$15,costo_laboral!$C77,FALSE)</f>
        <v>2.7918880494750775</v>
      </c>
      <c r="M77" s="4">
        <f>+VLOOKUP(M$2,Laboral!$C$5:$CV$15,costo_laboral!$C77,FALSE)</f>
        <v>3.7083883548310181</v>
      </c>
      <c r="N77" s="4">
        <f>+VLOOKUP(N$2,Laboral!$C$5:$CV$15,costo_laboral!$C77,FALSE)</f>
        <v>2.8640634530115348</v>
      </c>
      <c r="O77" s="4">
        <v>8.5736796703640206</v>
      </c>
      <c r="P77" s="4">
        <f>+VLOOKUP(P$2,Laboral!$C$38:$CV$76,$C77,0)</f>
        <v>0</v>
      </c>
      <c r="Q77" s="4">
        <v>8.3396969451629097</v>
      </c>
      <c r="R77" s="4">
        <f>+VLOOKUP(R$2,Laboral!$C$38:$CV$76,$C77,0)</f>
        <v>12.597814138160224</v>
      </c>
      <c r="S77" s="4">
        <f>+VLOOKUP(S$2,Laboral!$C$38:$CV$76,$C77,0)</f>
        <v>10.794353437083315</v>
      </c>
      <c r="T77" s="4">
        <f>+VLOOKUP(T$2,Laboral!$C$38:$CV$76,$C77,0)</f>
        <v>0</v>
      </c>
      <c r="U77" s="4">
        <f>+VLOOKUP(U$2,Laboral!$C$38:$CV$76,$C77,0)</f>
        <v>0</v>
      </c>
      <c r="V77" s="4">
        <f>+VLOOKUP(V$2,Laboral!$C$38:$CV$76,$C77,0)</f>
        <v>0</v>
      </c>
      <c r="W77" s="4">
        <f>+VLOOKUP(W$2,Laboral!$C$38:$CV$76,$C77,0)</f>
        <v>0</v>
      </c>
      <c r="X77" s="4">
        <f>+VLOOKUP(X$2,Laboral!$C$38:$CV$76,$C77,0)</f>
        <v>0</v>
      </c>
      <c r="Y77" s="4">
        <f>+VLOOKUP(Y$2,Laboral!$C$38:$CV$76,$C77,0)</f>
        <v>0</v>
      </c>
      <c r="Z77" s="4">
        <f>+VLOOKUP(Z$2,Laboral!$C$38:$CV$76,$C77,0)</f>
        <v>0</v>
      </c>
      <c r="AA77" s="4">
        <f>+VLOOKUP(AA$2,Laboral!$C$38:$CV$76,$C77,0)</f>
        <v>0</v>
      </c>
      <c r="AB77" s="4">
        <f>+VLOOKUP(AB$2,Laboral!$C$38:$CV$76,$C77,0)</f>
        <v>0</v>
      </c>
      <c r="AC77" s="4">
        <v>10.2507830988823</v>
      </c>
      <c r="AD77" s="4">
        <f>+VLOOKUP(AD$2,Laboral!$C$38:$CV$76,$C77,0)</f>
        <v>13.186836441819633</v>
      </c>
      <c r="AE77" s="4">
        <f>+VLOOKUP(AE$2,Laboral!$C$38:$CV$76,$C77,0)</f>
        <v>12.509167196028475</v>
      </c>
      <c r="AF77" s="4">
        <f>+VLOOKUP(AF$2,Laboral!$C$38:$CV$76,$C77,0)</f>
        <v>28.163285068609561</v>
      </c>
      <c r="AG77" s="4">
        <f>+VLOOKUP(AG$2,Laboral!$C$38:$CV$76,$C77,0)</f>
        <v>8.1604652965484394</v>
      </c>
      <c r="AH77" s="4">
        <f>+VLOOKUP(AH$2,Laboral!$C$38:$CV$76,$C77,0)</f>
        <v>8.9238690272223096</v>
      </c>
      <c r="AI77" s="4">
        <v>12.058481420375299</v>
      </c>
      <c r="AJ77" s="4">
        <f>+VLOOKUP(AJ$2,Laboral!$C$38:$CV$76,$C77,0)</f>
        <v>16.959145524408072</v>
      </c>
      <c r="AK77" s="4">
        <v>8.0955978757659395</v>
      </c>
      <c r="AL77" s="4">
        <v>12.2824867854731</v>
      </c>
      <c r="AM77" s="4">
        <f>+VLOOKUP(AM$2,Laboral!$C$38:$CV$76,$C77,0)</f>
        <v>9.3911139039569811</v>
      </c>
      <c r="AN77" s="4">
        <v>14.761379608427101</v>
      </c>
      <c r="AO77" s="4">
        <v>19.020192110597598</v>
      </c>
      <c r="AP77" s="4">
        <v>11.146802489263999</v>
      </c>
      <c r="AQ77" s="4">
        <f>+VLOOKUP(AQ$2,Laboral!$C$38:$CV$76,$C77,0)</f>
        <v>0</v>
      </c>
      <c r="AR77" s="4">
        <f>+VLOOKUP(AR$2,Laboral!$C$38:$CV$76,$C77,0)</f>
        <v>19.435395737417092</v>
      </c>
      <c r="AS77" s="4">
        <v>17.921287395157101</v>
      </c>
      <c r="AT77" s="4">
        <v>11.774336189380399</v>
      </c>
      <c r="AU77" s="4">
        <f>+VLOOKUP(AU$2,Laboral!$C$38:$CV$76,$C77,0)</f>
        <v>18.13556972866386</v>
      </c>
      <c r="AV77" s="4">
        <f>+VLOOKUP(AV$2,Laboral!$C$38:$CV$76,$C77,0)</f>
        <v>20.418670074350722</v>
      </c>
      <c r="AW77" s="4">
        <v>15.863679254895301</v>
      </c>
      <c r="AX77" s="4">
        <v>11.1963627815707</v>
      </c>
      <c r="AY77" s="4">
        <f>+VLOOKUP(AY$2,Laboral!$C$38:$CV$76,$C77,0)</f>
        <v>8.8196444506261393</v>
      </c>
      <c r="AZ77" s="4">
        <f>+VLOOKUP(AZ$2,Laboral!$C$38:$CV$76,$C77,0)</f>
        <v>9.4594023043689273</v>
      </c>
    </row>
    <row r="78" spans="3:52" ht="16.5" x14ac:dyDescent="0.3">
      <c r="C78">
        <v>77</v>
      </c>
      <c r="D78" s="3">
        <v>43190</v>
      </c>
      <c r="E78" s="4">
        <f>+VLOOKUP(E$2,Laboral!$C$5:$CV$15,costo_laboral!$C78,FALSE)</f>
        <v>1.982819524067517</v>
      </c>
      <c r="F78" s="4">
        <v>2.6741025138322798</v>
      </c>
      <c r="G78" s="4">
        <v>4.8469538081318904</v>
      </c>
      <c r="H78" s="4">
        <f>+VLOOKUP(H$2,Laboral!$C$5:$CV$15,costo_laboral!$C78,FALSE)</f>
        <v>3.1097941224869894</v>
      </c>
      <c r="I78" s="4">
        <f>+VLOOKUP(I$2,Laboral!$C$5:$CV$15,costo_laboral!$C78,FALSE)</f>
        <v>10.468214116957018</v>
      </c>
      <c r="J78" s="4">
        <f>+VLOOKUP(J$2,Laboral!$C$5:$CV$15,costo_laboral!$C78,FALSE)</f>
        <v>8.0935035738946706</v>
      </c>
      <c r="K78" s="4">
        <f>+VLOOKUP(K$2,Laboral!$C$5:$CV$15,costo_laboral!$C78,FALSE)</f>
        <v>4.5001918827433398</v>
      </c>
      <c r="L78" s="4">
        <f>+VLOOKUP(L$2,Laboral!$C$5:$CV$15,costo_laboral!$C78,FALSE)</f>
        <v>2.7578882516256891</v>
      </c>
      <c r="M78" s="4">
        <f>+VLOOKUP(M$2,Laboral!$C$5:$CV$15,costo_laboral!$C78,FALSE)</f>
        <v>3.685229952502219</v>
      </c>
      <c r="N78" s="4">
        <f>+VLOOKUP(N$2,Laboral!$C$5:$CV$15,costo_laboral!$C78,FALSE)</f>
        <v>2.8356682364324133</v>
      </c>
      <c r="O78" s="4">
        <v>8.6251548707493306</v>
      </c>
      <c r="P78" s="4">
        <f>+VLOOKUP(P$2,Laboral!$C$38:$CV$76,$C78,0)</f>
        <v>0</v>
      </c>
      <c r="Q78" s="4">
        <v>8.3354714748548808</v>
      </c>
      <c r="R78" s="4">
        <f>+VLOOKUP(R$2,Laboral!$C$38:$CV$76,$C78,0)</f>
        <v>12.636137978388041</v>
      </c>
      <c r="S78" s="4">
        <f>+VLOOKUP(S$2,Laboral!$C$38:$CV$76,$C78,0)</f>
        <v>10.630318035437071</v>
      </c>
      <c r="T78" s="4">
        <f>+VLOOKUP(T$2,Laboral!$C$38:$CV$76,$C78,0)</f>
        <v>0</v>
      </c>
      <c r="U78" s="4">
        <f>+VLOOKUP(U$2,Laboral!$C$38:$CV$76,$C78,0)</f>
        <v>0</v>
      </c>
      <c r="V78" s="4">
        <f>+VLOOKUP(V$2,Laboral!$C$38:$CV$76,$C78,0)</f>
        <v>0</v>
      </c>
      <c r="W78" s="4">
        <f>+VLOOKUP(W$2,Laboral!$C$38:$CV$76,$C78,0)</f>
        <v>0</v>
      </c>
      <c r="X78" s="4">
        <f>+VLOOKUP(X$2,Laboral!$C$38:$CV$76,$C78,0)</f>
        <v>0</v>
      </c>
      <c r="Y78" s="4">
        <f>+VLOOKUP(Y$2,Laboral!$C$38:$CV$76,$C78,0)</f>
        <v>0</v>
      </c>
      <c r="Z78" s="4">
        <f>+VLOOKUP(Z$2,Laboral!$C$38:$CV$76,$C78,0)</f>
        <v>0</v>
      </c>
      <c r="AA78" s="4">
        <f>+VLOOKUP(AA$2,Laboral!$C$38:$CV$76,$C78,0)</f>
        <v>0</v>
      </c>
      <c r="AB78" s="4">
        <f>+VLOOKUP(AB$2,Laboral!$C$38:$CV$76,$C78,0)</f>
        <v>0</v>
      </c>
      <c r="AC78" s="4">
        <v>10.151064740352799</v>
      </c>
      <c r="AD78" s="4">
        <f>+VLOOKUP(AD$2,Laboral!$C$38:$CV$76,$C78,0)</f>
        <v>13.511213249635489</v>
      </c>
      <c r="AE78" s="4">
        <f>+VLOOKUP(AE$2,Laboral!$C$38:$CV$76,$C78,0)</f>
        <v>12.400177897290142</v>
      </c>
      <c r="AF78" s="4">
        <f>+VLOOKUP(AF$2,Laboral!$C$38:$CV$76,$C78,0)</f>
        <v>28.235278187415645</v>
      </c>
      <c r="AG78" s="4">
        <f>+VLOOKUP(AG$2,Laboral!$C$38:$CV$76,$C78,0)</f>
        <v>8.1248971711886835</v>
      </c>
      <c r="AH78" s="4">
        <f>+VLOOKUP(AH$2,Laboral!$C$38:$CV$76,$C78,0)</f>
        <v>8.8995190476811263</v>
      </c>
      <c r="AI78" s="4">
        <v>11.811024257533299</v>
      </c>
      <c r="AJ78" s="4">
        <f>+VLOOKUP(AJ$2,Laboral!$C$38:$CV$76,$C78,0)</f>
        <v>16.966291159633297</v>
      </c>
      <c r="AK78" s="4">
        <v>7.9898385176748299</v>
      </c>
      <c r="AL78" s="4">
        <v>12.5321454125476</v>
      </c>
      <c r="AM78" s="4">
        <f>+VLOOKUP(AM$2,Laboral!$C$38:$CV$76,$C78,0)</f>
        <v>9.3667717519592308</v>
      </c>
      <c r="AN78" s="4">
        <v>14.625139081780899</v>
      </c>
      <c r="AO78" s="4">
        <v>18.842384748447198</v>
      </c>
      <c r="AP78" s="4">
        <v>10.874725338810199</v>
      </c>
      <c r="AQ78" s="4">
        <f>+VLOOKUP(AQ$2,Laboral!$C$38:$CV$76,$C78,0)</f>
        <v>0</v>
      </c>
      <c r="AR78" s="4">
        <f>+VLOOKUP(AR$2,Laboral!$C$38:$CV$76,$C78,0)</f>
        <v>19.396175215138587</v>
      </c>
      <c r="AS78" s="4">
        <v>17.7795774204351</v>
      </c>
      <c r="AT78" s="4">
        <v>11.619648330109801</v>
      </c>
      <c r="AU78" s="4">
        <f>+VLOOKUP(AU$2,Laboral!$C$38:$CV$76,$C78,0)</f>
        <v>18.126410425182801</v>
      </c>
      <c r="AV78" s="4">
        <f>+VLOOKUP(AV$2,Laboral!$C$38:$CV$76,$C78,0)</f>
        <v>20.594907261764746</v>
      </c>
      <c r="AW78" s="4">
        <v>16.030649687812701</v>
      </c>
      <c r="AX78" s="4">
        <v>11.164721551570301</v>
      </c>
      <c r="AY78" s="4">
        <f>+VLOOKUP(AY$2,Laboral!$C$38:$CV$76,$C78,0)</f>
        <v>8.8184941910188535</v>
      </c>
      <c r="AZ78" s="4">
        <f>+VLOOKUP(AZ$2,Laboral!$C$38:$CV$76,$C78,0)</f>
        <v>9.4479994240642231</v>
      </c>
    </row>
    <row r="79" spans="3:52" ht="16.5" x14ac:dyDescent="0.3">
      <c r="C79">
        <v>78</v>
      </c>
      <c r="D79" s="3">
        <v>43220</v>
      </c>
      <c r="E79" s="4">
        <f>+VLOOKUP(E$2,Laboral!$C$5:$CV$15,costo_laboral!$C79,FALSE)</f>
        <v>1.9353057159403904</v>
      </c>
      <c r="F79" s="4">
        <v>2.6470970307058299</v>
      </c>
      <c r="G79" s="4">
        <v>4.7020618092136699</v>
      </c>
      <c r="H79" s="4">
        <f>+VLOOKUP(H$2,Laboral!$C$5:$CV$15,costo_laboral!$C79,FALSE)</f>
        <v>3.0599503922720683</v>
      </c>
      <c r="I79" s="4">
        <f>+VLOOKUP(I$2,Laboral!$C$5:$CV$15,costo_laboral!$C79,FALSE)</f>
        <v>13.357279009561926</v>
      </c>
      <c r="J79" s="4">
        <f>+VLOOKUP(J$2,Laboral!$C$5:$CV$15,costo_laboral!$C79,FALSE)</f>
        <v>7.8974495411567789</v>
      </c>
      <c r="K79" s="4">
        <f>+VLOOKUP(K$2,Laboral!$C$5:$CV$15,costo_laboral!$C79,FALSE)</f>
        <v>4.4064067392259831</v>
      </c>
      <c r="L79" s="4">
        <f>+VLOOKUP(L$2,Laboral!$C$5:$CV$15,costo_laboral!$C79,FALSE)</f>
        <v>2.7840540161338079</v>
      </c>
      <c r="M79" s="4">
        <f>+VLOOKUP(M$2,Laboral!$C$5:$CV$15,costo_laboral!$C79,FALSE)</f>
        <v>3.6591659383300756</v>
      </c>
      <c r="N79" s="4">
        <f>+VLOOKUP(N$2,Laboral!$C$5:$CV$15,costo_laboral!$C79,FALSE)</f>
        <v>2.8052246404789098</v>
      </c>
      <c r="O79" s="4">
        <v>8.6605406518977404</v>
      </c>
      <c r="P79" s="4">
        <f>+VLOOKUP(P$2,Laboral!$C$38:$CV$76,$C79,0)</f>
        <v>0</v>
      </c>
      <c r="Q79" s="4">
        <v>8.3652261471231508</v>
      </c>
      <c r="R79" s="4">
        <f>+VLOOKUP(R$2,Laboral!$C$38:$CV$76,$C79,0)</f>
        <v>12.613325648939581</v>
      </c>
      <c r="S79" s="4">
        <f>+VLOOKUP(S$2,Laboral!$C$38:$CV$76,$C79,0)</f>
        <v>10.416883232318003</v>
      </c>
      <c r="T79" s="4">
        <f>+VLOOKUP(T$2,Laboral!$C$38:$CV$76,$C79,0)</f>
        <v>0</v>
      </c>
      <c r="U79" s="4">
        <f>+VLOOKUP(U$2,Laboral!$C$38:$CV$76,$C79,0)</f>
        <v>0</v>
      </c>
      <c r="V79" s="4">
        <f>+VLOOKUP(V$2,Laboral!$C$38:$CV$76,$C79,0)</f>
        <v>0</v>
      </c>
      <c r="W79" s="4">
        <f>+VLOOKUP(W$2,Laboral!$C$38:$CV$76,$C79,0)</f>
        <v>0</v>
      </c>
      <c r="X79" s="4">
        <f>+VLOOKUP(X$2,Laboral!$C$38:$CV$76,$C79,0)</f>
        <v>0</v>
      </c>
      <c r="Y79" s="4">
        <f>+VLOOKUP(Y$2,Laboral!$C$38:$CV$76,$C79,0)</f>
        <v>0</v>
      </c>
      <c r="Z79" s="4">
        <f>+VLOOKUP(Z$2,Laboral!$C$38:$CV$76,$C79,0)</f>
        <v>0</v>
      </c>
      <c r="AA79" s="4">
        <f>+VLOOKUP(AA$2,Laboral!$C$38:$CV$76,$C79,0)</f>
        <v>0</v>
      </c>
      <c r="AB79" s="4">
        <f>+VLOOKUP(AB$2,Laboral!$C$38:$CV$76,$C79,0)</f>
        <v>0</v>
      </c>
      <c r="AC79" s="4">
        <v>10.0800338413411</v>
      </c>
      <c r="AD79" s="4">
        <f>+VLOOKUP(AD$2,Laboral!$C$38:$CV$76,$C79,0)</f>
        <v>13.6344338148223</v>
      </c>
      <c r="AE79" s="4">
        <f>+VLOOKUP(AE$2,Laboral!$C$38:$CV$76,$C79,0)</f>
        <v>12.601936740293448</v>
      </c>
      <c r="AF79" s="4">
        <f>+VLOOKUP(AF$2,Laboral!$C$38:$CV$76,$C79,0)</f>
        <v>28.122819872224781</v>
      </c>
      <c r="AG79" s="4">
        <f>+VLOOKUP(AG$2,Laboral!$C$38:$CV$76,$C79,0)</f>
        <v>8.109752246695809</v>
      </c>
      <c r="AH79" s="4">
        <f>+VLOOKUP(AH$2,Laboral!$C$38:$CV$76,$C79,0)</f>
        <v>8.9209749262890785</v>
      </c>
      <c r="AI79" s="4">
        <v>11.5632266028373</v>
      </c>
      <c r="AJ79" s="4">
        <f>+VLOOKUP(AJ$2,Laboral!$C$38:$CV$76,$C79,0)</f>
        <v>16.856189668263106</v>
      </c>
      <c r="AK79" s="4">
        <v>7.7482658313969699</v>
      </c>
      <c r="AL79" s="4">
        <v>12.663955027438901</v>
      </c>
      <c r="AM79" s="4">
        <f>+VLOOKUP(AM$2,Laboral!$C$38:$CV$76,$C79,0)</f>
        <v>9.3267354981503399</v>
      </c>
      <c r="AN79" s="4">
        <v>14.5675021749619</v>
      </c>
      <c r="AO79" s="4">
        <v>18.564632779625601</v>
      </c>
      <c r="AP79" s="4">
        <v>11.146249589632999</v>
      </c>
      <c r="AQ79" s="4">
        <f>+VLOOKUP(AQ$2,Laboral!$C$38:$CV$76,$C79,0)</f>
        <v>0</v>
      </c>
      <c r="AR79" s="4">
        <f>+VLOOKUP(AR$2,Laboral!$C$38:$CV$76,$C79,0)</f>
        <v>19.335694373190929</v>
      </c>
      <c r="AS79" s="4">
        <v>17.668223112050001</v>
      </c>
      <c r="AT79" s="4">
        <v>11.4422539278165</v>
      </c>
      <c r="AU79" s="4">
        <f>+VLOOKUP(AU$2,Laboral!$C$38:$CV$76,$C79,0)</f>
        <v>18.183044554375215</v>
      </c>
      <c r="AV79" s="4">
        <f>+VLOOKUP(AV$2,Laboral!$C$38:$CV$76,$C79,0)</f>
        <v>20.491071426765856</v>
      </c>
      <c r="AW79" s="4">
        <v>16.323371628198998</v>
      </c>
      <c r="AX79" s="4">
        <v>11.2563020620613</v>
      </c>
      <c r="AY79" s="4">
        <f>+VLOOKUP(AY$2,Laboral!$C$38:$CV$76,$C79,0)</f>
        <v>8.8739397470665793</v>
      </c>
      <c r="AZ79" s="4">
        <f>+VLOOKUP(AZ$2,Laboral!$C$38:$CV$76,$C79,0)</f>
        <v>9.530221102730847</v>
      </c>
    </row>
    <row r="80" spans="3:52" ht="16.5" x14ac:dyDescent="0.3">
      <c r="C80">
        <v>79</v>
      </c>
      <c r="D80" s="3">
        <v>43251</v>
      </c>
      <c r="E80" s="4">
        <f>+VLOOKUP(E$2,Laboral!$C$5:$CV$15,costo_laboral!$C80,FALSE)</f>
        <v>1.9163101860544529</v>
      </c>
      <c r="F80" s="4">
        <v>2.6294347278515202</v>
      </c>
      <c r="G80" s="4">
        <v>4.6741685425549999</v>
      </c>
      <c r="H80" s="4">
        <f>+VLOOKUP(H$2,Laboral!$C$5:$CV$15,costo_laboral!$C80,FALSE)</f>
        <v>3.0643987168559268</v>
      </c>
      <c r="I80" s="4">
        <f>+VLOOKUP(I$2,Laboral!$C$5:$CV$15,costo_laboral!$C80,FALSE)</f>
        <v>10.423423752534436</v>
      </c>
      <c r="J80" s="4">
        <f>+VLOOKUP(J$2,Laboral!$C$5:$CV$15,costo_laboral!$C80,FALSE)</f>
        <v>6.8867702988462831</v>
      </c>
      <c r="K80" s="4">
        <f>+VLOOKUP(K$2,Laboral!$C$5:$CV$15,costo_laboral!$C80,FALSE)</f>
        <v>4.3350688949920126</v>
      </c>
      <c r="L80" s="4">
        <f>+VLOOKUP(L$2,Laboral!$C$5:$CV$15,costo_laboral!$C80,FALSE)</f>
        <v>2.767405691067407</v>
      </c>
      <c r="M80" s="4">
        <f>+VLOOKUP(M$2,Laboral!$C$5:$CV$15,costo_laboral!$C80,FALSE)</f>
        <v>3.6065531884831463</v>
      </c>
      <c r="N80" s="4">
        <f>+VLOOKUP(N$2,Laboral!$C$5:$CV$15,costo_laboral!$C80,FALSE)</f>
        <v>2.7918739915860367</v>
      </c>
      <c r="O80" s="4">
        <v>8.6602299443990596</v>
      </c>
      <c r="P80" s="4">
        <f>+VLOOKUP(P$2,Laboral!$C$38:$CV$76,$C80,0)</f>
        <v>0</v>
      </c>
      <c r="Q80" s="4">
        <v>8.4618716951087798</v>
      </c>
      <c r="R80" s="4">
        <f>+VLOOKUP(R$2,Laboral!$C$38:$CV$76,$C80,0)</f>
        <v>12.614748896331687</v>
      </c>
      <c r="S80" s="4">
        <f>+VLOOKUP(S$2,Laboral!$C$38:$CV$76,$C80,0)</f>
        <v>10.219420437574023</v>
      </c>
      <c r="T80" s="4">
        <f>+VLOOKUP(T$2,Laboral!$C$38:$CV$76,$C80,0)</f>
        <v>0</v>
      </c>
      <c r="U80" s="4">
        <f>+VLOOKUP(U$2,Laboral!$C$38:$CV$76,$C80,0)</f>
        <v>0</v>
      </c>
      <c r="V80" s="4">
        <f>+VLOOKUP(V$2,Laboral!$C$38:$CV$76,$C80,0)</f>
        <v>0</v>
      </c>
      <c r="W80" s="4">
        <f>+VLOOKUP(W$2,Laboral!$C$38:$CV$76,$C80,0)</f>
        <v>0</v>
      </c>
      <c r="X80" s="4">
        <f>+VLOOKUP(X$2,Laboral!$C$38:$CV$76,$C80,0)</f>
        <v>0</v>
      </c>
      <c r="Y80" s="4">
        <f>+VLOOKUP(Y$2,Laboral!$C$38:$CV$76,$C80,0)</f>
        <v>0</v>
      </c>
      <c r="Z80" s="4">
        <f>+VLOOKUP(Z$2,Laboral!$C$38:$CV$76,$C80,0)</f>
        <v>0</v>
      </c>
      <c r="AA80" s="4">
        <f>+VLOOKUP(AA$2,Laboral!$C$38:$CV$76,$C80,0)</f>
        <v>0</v>
      </c>
      <c r="AB80" s="4">
        <f>+VLOOKUP(AB$2,Laboral!$C$38:$CV$76,$C80,0)</f>
        <v>0</v>
      </c>
      <c r="AC80" s="4">
        <v>9.9780909665549107</v>
      </c>
      <c r="AD80" s="4">
        <f>+VLOOKUP(AD$2,Laboral!$C$38:$CV$76,$C80,0)</f>
        <v>13.805207351396346</v>
      </c>
      <c r="AE80" s="4">
        <f>+VLOOKUP(AE$2,Laboral!$C$38:$CV$76,$C80,0)</f>
        <v>12.665260007425491</v>
      </c>
      <c r="AF80" s="4">
        <f>+VLOOKUP(AF$2,Laboral!$C$38:$CV$76,$C80,0)</f>
        <v>28.154970794715435</v>
      </c>
      <c r="AG80" s="4">
        <f>+VLOOKUP(AG$2,Laboral!$C$38:$CV$76,$C80,0)</f>
        <v>8.0539941014103409</v>
      </c>
      <c r="AH80" s="4">
        <f>+VLOOKUP(AH$2,Laboral!$C$38:$CV$76,$C80,0)</f>
        <v>8.9374141652511057</v>
      </c>
      <c r="AI80" s="4">
        <v>11.3812670287922</v>
      </c>
      <c r="AJ80" s="4">
        <f>+VLOOKUP(AJ$2,Laboral!$C$38:$CV$76,$C80,0)</f>
        <v>16.407497152341861</v>
      </c>
      <c r="AK80" s="4">
        <v>7.7570782329741697</v>
      </c>
      <c r="AL80" s="4">
        <v>12.7863135187329</v>
      </c>
      <c r="AM80" s="4">
        <f>+VLOOKUP(AM$2,Laboral!$C$38:$CV$76,$C80,0)</f>
        <v>9.3217524782655605</v>
      </c>
      <c r="AN80" s="4">
        <v>14.5605787446126</v>
      </c>
      <c r="AO80" s="4">
        <v>18.430430969444501</v>
      </c>
      <c r="AP80" s="4">
        <v>12.369060435844901</v>
      </c>
      <c r="AQ80" s="4">
        <f>+VLOOKUP(AQ$2,Laboral!$C$38:$CV$76,$C80,0)</f>
        <v>0</v>
      </c>
      <c r="AR80" s="4">
        <f>+VLOOKUP(AR$2,Laboral!$C$38:$CV$76,$C80,0)</f>
        <v>19.530947026550258</v>
      </c>
      <c r="AS80" s="4">
        <v>17.375405931919499</v>
      </c>
      <c r="AT80" s="4">
        <v>11.5037496433168</v>
      </c>
      <c r="AU80" s="4">
        <f>+VLOOKUP(AU$2,Laboral!$C$38:$CV$76,$C80,0)</f>
        <v>18.055556339432659</v>
      </c>
      <c r="AV80" s="4">
        <f>+VLOOKUP(AV$2,Laboral!$C$38:$CV$76,$C80,0)</f>
        <v>20.529298468769461</v>
      </c>
      <c r="AW80" s="4">
        <v>16.592672048789399</v>
      </c>
      <c r="AX80" s="4">
        <v>11.2601912932169</v>
      </c>
      <c r="AY80" s="4">
        <f>+VLOOKUP(AY$2,Laboral!$C$38:$CV$76,$C80,0)</f>
        <v>9.0810193548996079</v>
      </c>
      <c r="AZ80" s="4">
        <f>+VLOOKUP(AZ$2,Laboral!$C$38:$CV$76,$C80,0)</f>
        <v>9.5492156959288845</v>
      </c>
    </row>
    <row r="81" spans="3:52" ht="16.5" x14ac:dyDescent="0.3">
      <c r="C81">
        <v>80</v>
      </c>
      <c r="D81" s="3">
        <v>43281</v>
      </c>
      <c r="E81" s="4">
        <f>+VLOOKUP(E$2,Laboral!$C$5:$CV$15,costo_laboral!$C81,FALSE)</f>
        <v>1.903946300602319</v>
      </c>
      <c r="F81" s="4">
        <v>2.5933641419906901</v>
      </c>
      <c r="G81" s="4">
        <v>4.5937247694682499</v>
      </c>
      <c r="H81" s="4">
        <f>+VLOOKUP(H$2,Laboral!$C$5:$CV$15,costo_laboral!$C81,FALSE)</f>
        <v>3.1393858904275533</v>
      </c>
      <c r="I81" s="4">
        <f>+VLOOKUP(I$2,Laboral!$C$5:$CV$15,costo_laboral!$C81,FALSE)</f>
        <v>8.283616556774529</v>
      </c>
      <c r="J81" s="4">
        <f>+VLOOKUP(J$2,Laboral!$C$5:$CV$15,costo_laboral!$C81,FALSE)</f>
        <v>6.4163521885137156</v>
      </c>
      <c r="K81" s="4">
        <f>+VLOOKUP(K$2,Laboral!$C$5:$CV$15,costo_laboral!$C81,FALSE)</f>
        <v>4.1939701333677917</v>
      </c>
      <c r="L81" s="4">
        <f>+VLOOKUP(L$2,Laboral!$C$5:$CV$15,costo_laboral!$C81,FALSE)</f>
        <v>2.7333482083489198</v>
      </c>
      <c r="M81" s="4">
        <f>+VLOOKUP(M$2,Laboral!$C$5:$CV$15,costo_laboral!$C81,FALSE)</f>
        <v>3.6305722671727452</v>
      </c>
      <c r="N81" s="4">
        <f>+VLOOKUP(N$2,Laboral!$C$5:$CV$15,costo_laboral!$C81,FALSE)</f>
        <v>2.7606559828155492</v>
      </c>
      <c r="O81" s="4">
        <v>8.6803290702570095</v>
      </c>
      <c r="P81" s="4">
        <f>+VLOOKUP(P$2,Laboral!$C$38:$CV$76,$C81,0)</f>
        <v>0</v>
      </c>
      <c r="Q81" s="4">
        <v>8.5124748840755</v>
      </c>
      <c r="R81" s="4">
        <f>+VLOOKUP(R$2,Laboral!$C$38:$CV$76,$C81,0)</f>
        <v>12.677945376373195</v>
      </c>
      <c r="S81" s="4">
        <f>+VLOOKUP(S$2,Laboral!$C$38:$CV$76,$C81,0)</f>
        <v>10.181668655905661</v>
      </c>
      <c r="T81" s="4">
        <f>+VLOOKUP(T$2,Laboral!$C$38:$CV$76,$C81,0)</f>
        <v>0</v>
      </c>
      <c r="U81" s="4">
        <f>+VLOOKUP(U$2,Laboral!$C$38:$CV$76,$C81,0)</f>
        <v>0</v>
      </c>
      <c r="V81" s="4">
        <f>+VLOOKUP(V$2,Laboral!$C$38:$CV$76,$C81,0)</f>
        <v>0</v>
      </c>
      <c r="W81" s="4">
        <f>+VLOOKUP(W$2,Laboral!$C$38:$CV$76,$C81,0)</f>
        <v>0</v>
      </c>
      <c r="X81" s="4">
        <f>+VLOOKUP(X$2,Laboral!$C$38:$CV$76,$C81,0)</f>
        <v>0</v>
      </c>
      <c r="Y81" s="4">
        <f>+VLOOKUP(Y$2,Laboral!$C$38:$CV$76,$C81,0)</f>
        <v>0</v>
      </c>
      <c r="Z81" s="4">
        <f>+VLOOKUP(Z$2,Laboral!$C$38:$CV$76,$C81,0)</f>
        <v>0</v>
      </c>
      <c r="AA81" s="4">
        <f>+VLOOKUP(AA$2,Laboral!$C$38:$CV$76,$C81,0)</f>
        <v>0</v>
      </c>
      <c r="AB81" s="4">
        <f>+VLOOKUP(AB$2,Laboral!$C$38:$CV$76,$C81,0)</f>
        <v>0</v>
      </c>
      <c r="AC81" s="4">
        <v>9.9745191701004501</v>
      </c>
      <c r="AD81" s="4">
        <f>+VLOOKUP(AD$2,Laboral!$C$38:$CV$76,$C81,0)</f>
        <v>13.764151079912882</v>
      </c>
      <c r="AE81" s="4">
        <f>+VLOOKUP(AE$2,Laboral!$C$38:$CV$76,$C81,0)</f>
        <v>12.771689304639414</v>
      </c>
      <c r="AF81" s="4">
        <f>+VLOOKUP(AF$2,Laboral!$C$38:$CV$76,$C81,0)</f>
        <v>28.002269891246801</v>
      </c>
      <c r="AG81" s="4">
        <f>+VLOOKUP(AG$2,Laboral!$C$38:$CV$76,$C81,0)</f>
        <v>8.0799502546231388</v>
      </c>
      <c r="AH81" s="4">
        <f>+VLOOKUP(AH$2,Laboral!$C$38:$CV$76,$C81,0)</f>
        <v>8.9509886226582172</v>
      </c>
      <c r="AI81" s="4">
        <v>11.125669133252799</v>
      </c>
      <c r="AJ81" s="4">
        <f>+VLOOKUP(AJ$2,Laboral!$C$38:$CV$76,$C81,0)</f>
        <v>16.303495273249997</v>
      </c>
      <c r="AK81" s="4">
        <v>7.5088739878350097</v>
      </c>
      <c r="AL81" s="4">
        <v>12.8201074050746</v>
      </c>
      <c r="AM81" s="4">
        <f>+VLOOKUP(AM$2,Laboral!$C$38:$CV$76,$C81,0)</f>
        <v>9.3497208117846977</v>
      </c>
      <c r="AN81" s="4">
        <v>14.553138478468799</v>
      </c>
      <c r="AO81" s="4">
        <v>18.258781232328001</v>
      </c>
      <c r="AP81" s="4">
        <v>11.9829890854904</v>
      </c>
      <c r="AQ81" s="4">
        <f>+VLOOKUP(AQ$2,Laboral!$C$38:$CV$76,$C81,0)</f>
        <v>0</v>
      </c>
      <c r="AR81" s="4">
        <f>+VLOOKUP(AR$2,Laboral!$C$38:$CV$76,$C81,0)</f>
        <v>19.714436097159773</v>
      </c>
      <c r="AS81" s="4">
        <v>17.326300247210401</v>
      </c>
      <c r="AT81" s="4">
        <v>11.4984727495559</v>
      </c>
      <c r="AU81" s="4">
        <f>+VLOOKUP(AU$2,Laboral!$C$38:$CV$76,$C81,0)</f>
        <v>18.237756502668041</v>
      </c>
      <c r="AV81" s="4">
        <f>+VLOOKUP(AV$2,Laboral!$C$38:$CV$76,$C81,0)</f>
        <v>20.663807629388966</v>
      </c>
      <c r="AW81" s="4">
        <v>16.918337027891301</v>
      </c>
      <c r="AX81" s="4">
        <v>11.231949909130901</v>
      </c>
      <c r="AY81" s="4">
        <f>+VLOOKUP(AY$2,Laboral!$C$38:$CV$76,$C81,0)</f>
        <v>9.3049006918819863</v>
      </c>
      <c r="AZ81" s="4">
        <f>+VLOOKUP(AZ$2,Laboral!$C$38:$CV$76,$C81,0)</f>
        <v>9.66330104162666</v>
      </c>
    </row>
    <row r="82" spans="3:52" ht="16.5" x14ac:dyDescent="0.3">
      <c r="C82">
        <v>81</v>
      </c>
      <c r="D82" s="3">
        <v>43312</v>
      </c>
      <c r="E82" s="4">
        <f>+VLOOKUP(E$2,Laboral!$C$5:$CV$15,costo_laboral!$C82,FALSE)</f>
        <v>1.9563014540583707</v>
      </c>
      <c r="F82" s="4">
        <v>2.60977516871549</v>
      </c>
      <c r="G82" s="4">
        <v>4.5818976311232102</v>
      </c>
      <c r="H82" s="4">
        <f>+VLOOKUP(H$2,Laboral!$C$5:$CV$15,costo_laboral!$C82,FALSE)</f>
        <v>3.1024488371672492</v>
      </c>
      <c r="I82" s="4">
        <f>+VLOOKUP(I$2,Laboral!$C$5:$CV$15,costo_laboral!$C82,FALSE)</f>
        <v>6.6444841586592389</v>
      </c>
      <c r="J82" s="4">
        <f>+VLOOKUP(J$2,Laboral!$C$5:$CV$15,costo_laboral!$C82,FALSE)</f>
        <v>5.9175198517720924</v>
      </c>
      <c r="K82" s="4">
        <f>+VLOOKUP(K$2,Laboral!$C$5:$CV$15,costo_laboral!$C82,FALSE)</f>
        <v>4.2169839778218181</v>
      </c>
      <c r="L82" s="4">
        <f>+VLOOKUP(L$2,Laboral!$C$5:$CV$15,costo_laboral!$C82,FALSE)</f>
        <v>2.774432343793082</v>
      </c>
      <c r="M82" s="4">
        <f>+VLOOKUP(M$2,Laboral!$C$5:$CV$15,costo_laboral!$C82,FALSE)</f>
        <v>3.6545390621638689</v>
      </c>
      <c r="N82" s="4">
        <f>+VLOOKUP(N$2,Laboral!$C$5:$CV$15,costo_laboral!$C82,FALSE)</f>
        <v>2.7600479226132912</v>
      </c>
      <c r="O82" s="4">
        <v>8.6444630775950309</v>
      </c>
      <c r="P82" s="4">
        <f>+VLOOKUP(P$2,Laboral!$C$38:$CV$76,$C82,0)</f>
        <v>0</v>
      </c>
      <c r="Q82" s="4">
        <v>8.5673784354183695</v>
      </c>
      <c r="R82" s="4">
        <f>+VLOOKUP(R$2,Laboral!$C$38:$CV$76,$C82,0)</f>
        <v>12.707167302061178</v>
      </c>
      <c r="S82" s="4">
        <f>+VLOOKUP(S$2,Laboral!$C$38:$CV$76,$C82,0)</f>
        <v>9.9913212544211056</v>
      </c>
      <c r="T82" s="4">
        <f>+VLOOKUP(T$2,Laboral!$C$38:$CV$76,$C82,0)</f>
        <v>0</v>
      </c>
      <c r="U82" s="4">
        <f>+VLOOKUP(U$2,Laboral!$C$38:$CV$76,$C82,0)</f>
        <v>0</v>
      </c>
      <c r="V82" s="4">
        <f>+VLOOKUP(V$2,Laboral!$C$38:$CV$76,$C82,0)</f>
        <v>0</v>
      </c>
      <c r="W82" s="4">
        <f>+VLOOKUP(W$2,Laboral!$C$38:$CV$76,$C82,0)</f>
        <v>0</v>
      </c>
      <c r="X82" s="4">
        <f>+VLOOKUP(X$2,Laboral!$C$38:$CV$76,$C82,0)</f>
        <v>0</v>
      </c>
      <c r="Y82" s="4">
        <f>+VLOOKUP(Y$2,Laboral!$C$38:$CV$76,$C82,0)</f>
        <v>0</v>
      </c>
      <c r="Z82" s="4">
        <f>+VLOOKUP(Z$2,Laboral!$C$38:$CV$76,$C82,0)</f>
        <v>0</v>
      </c>
      <c r="AA82" s="4">
        <f>+VLOOKUP(AA$2,Laboral!$C$38:$CV$76,$C82,0)</f>
        <v>0</v>
      </c>
      <c r="AB82" s="4">
        <f>+VLOOKUP(AB$2,Laboral!$C$38:$CV$76,$C82,0)</f>
        <v>0</v>
      </c>
      <c r="AC82" s="4">
        <v>9.8575797643373608</v>
      </c>
      <c r="AD82" s="4">
        <f>+VLOOKUP(AD$2,Laboral!$C$38:$CV$76,$C82,0)</f>
        <v>13.594069013320523</v>
      </c>
      <c r="AE82" s="4">
        <f>+VLOOKUP(AE$2,Laboral!$C$38:$CV$76,$C82,0)</f>
        <v>13.021566912077967</v>
      </c>
      <c r="AF82" s="4">
        <f>+VLOOKUP(AF$2,Laboral!$C$38:$CV$76,$C82,0)</f>
        <v>27.981669739934588</v>
      </c>
      <c r="AG82" s="4">
        <f>+VLOOKUP(AG$2,Laboral!$C$38:$CV$76,$C82,0)</f>
        <v>8.0587320483585447</v>
      </c>
      <c r="AH82" s="4">
        <f>+VLOOKUP(AH$2,Laboral!$C$38:$CV$76,$C82,0)</f>
        <v>9.0000930588021397</v>
      </c>
      <c r="AI82" s="4">
        <v>11.1429305512106</v>
      </c>
      <c r="AJ82" s="4">
        <f>+VLOOKUP(AJ$2,Laboral!$C$38:$CV$76,$C82,0)</f>
        <v>16.424256416206614</v>
      </c>
      <c r="AK82" s="4">
        <v>7.35480195667584</v>
      </c>
      <c r="AL82" s="4">
        <v>13.0015539929708</v>
      </c>
      <c r="AM82" s="4">
        <f>+VLOOKUP(AM$2,Laboral!$C$38:$CV$76,$C82,0)</f>
        <v>9.4460926669166909</v>
      </c>
      <c r="AN82" s="4">
        <v>14.517580664041301</v>
      </c>
      <c r="AO82" s="4">
        <v>18.108927264142402</v>
      </c>
      <c r="AP82" s="4">
        <v>11.8804787608486</v>
      </c>
      <c r="AQ82" s="4">
        <f>+VLOOKUP(AQ$2,Laboral!$C$38:$CV$76,$C82,0)</f>
        <v>0</v>
      </c>
      <c r="AR82" s="4">
        <f>+VLOOKUP(AR$2,Laboral!$C$38:$CV$76,$C82,0)</f>
        <v>19.606113204792621</v>
      </c>
      <c r="AS82" s="4">
        <v>17.309255689530801</v>
      </c>
      <c r="AT82" s="4">
        <v>11.473513231784899</v>
      </c>
      <c r="AU82" s="4">
        <f>+VLOOKUP(AU$2,Laboral!$C$38:$CV$76,$C82,0)</f>
        <v>18.263579798969047</v>
      </c>
      <c r="AV82" s="4">
        <f>+VLOOKUP(AV$2,Laboral!$C$38:$CV$76,$C82,0)</f>
        <v>20.832894236709702</v>
      </c>
      <c r="AW82" s="4">
        <v>16.8768911866478</v>
      </c>
      <c r="AX82" s="4">
        <v>11.2489954522723</v>
      </c>
      <c r="AY82" s="4">
        <f>+VLOOKUP(AY$2,Laboral!$C$38:$CV$76,$C82,0)</f>
        <v>9.4882066054856402</v>
      </c>
      <c r="AZ82" s="4">
        <f>+VLOOKUP(AZ$2,Laboral!$C$38:$CV$76,$C82,0)</f>
        <v>9.8063120989594363</v>
      </c>
    </row>
    <row r="83" spans="3:52" ht="16.5" x14ac:dyDescent="0.3">
      <c r="C83">
        <v>82</v>
      </c>
      <c r="D83" s="3">
        <v>43343</v>
      </c>
      <c r="E83" s="4">
        <f>+VLOOKUP(E$2,Laboral!$C$5:$CV$15,costo_laboral!$C83,FALSE)</f>
        <v>1.9737822657159054</v>
      </c>
      <c r="F83" s="4">
        <v>2.5992542443912199</v>
      </c>
      <c r="G83" s="4">
        <v>4.5721109022985598</v>
      </c>
      <c r="H83" s="4">
        <f>+VLOOKUP(H$2,Laboral!$C$5:$CV$15,costo_laboral!$C83,FALSE)</f>
        <v>3.0730962526356387</v>
      </c>
      <c r="I83" s="4">
        <f>+VLOOKUP(I$2,Laboral!$C$5:$CV$15,costo_laboral!$C83,FALSE)</f>
        <v>6.3370318202841407</v>
      </c>
      <c r="J83" s="4">
        <f>+VLOOKUP(J$2,Laboral!$C$5:$CV$15,costo_laboral!$C83,FALSE)</f>
        <v>5.0382549867553239</v>
      </c>
      <c r="K83" s="4">
        <f>+VLOOKUP(K$2,Laboral!$C$5:$CV$15,costo_laboral!$C83,FALSE)</f>
        <v>4.2030139348832156</v>
      </c>
      <c r="L83" s="4">
        <f>+VLOOKUP(L$2,Laboral!$C$5:$CV$15,costo_laboral!$C83,FALSE)</f>
        <v>2.7833723265237276</v>
      </c>
      <c r="M83" s="4">
        <f>+VLOOKUP(M$2,Laboral!$C$5:$CV$15,costo_laboral!$C83,FALSE)</f>
        <v>3.62578754753343</v>
      </c>
      <c r="N83" s="4">
        <f>+VLOOKUP(N$2,Laboral!$C$5:$CV$15,costo_laboral!$C83,FALSE)</f>
        <v>2.7816929168685713</v>
      </c>
      <c r="O83" s="4">
        <v>8.5816894714717495</v>
      </c>
      <c r="P83" s="4">
        <f>+VLOOKUP(P$2,Laboral!$C$38:$CV$76,$C83,0)</f>
        <v>0</v>
      </c>
      <c r="Q83" s="4">
        <v>8.6525079916410501</v>
      </c>
      <c r="R83" s="4">
        <f>+VLOOKUP(R$2,Laboral!$C$38:$CV$76,$C83,0)</f>
        <v>12.726433467048443</v>
      </c>
      <c r="S83" s="4">
        <f>+VLOOKUP(S$2,Laboral!$C$38:$CV$76,$C83,0)</f>
        <v>9.8326339174727639</v>
      </c>
      <c r="T83" s="4">
        <f>+VLOOKUP(T$2,Laboral!$C$38:$CV$76,$C83,0)</f>
        <v>0</v>
      </c>
      <c r="U83" s="4">
        <f>+VLOOKUP(U$2,Laboral!$C$38:$CV$76,$C83,0)</f>
        <v>0</v>
      </c>
      <c r="V83" s="4">
        <f>+VLOOKUP(V$2,Laboral!$C$38:$CV$76,$C83,0)</f>
        <v>0</v>
      </c>
      <c r="W83" s="4">
        <f>+VLOOKUP(W$2,Laboral!$C$38:$CV$76,$C83,0)</f>
        <v>0</v>
      </c>
      <c r="X83" s="4">
        <f>+VLOOKUP(X$2,Laboral!$C$38:$CV$76,$C83,0)</f>
        <v>0</v>
      </c>
      <c r="Y83" s="4">
        <f>+VLOOKUP(Y$2,Laboral!$C$38:$CV$76,$C83,0)</f>
        <v>0</v>
      </c>
      <c r="Z83" s="4">
        <f>+VLOOKUP(Z$2,Laboral!$C$38:$CV$76,$C83,0)</f>
        <v>0</v>
      </c>
      <c r="AA83" s="4">
        <f>+VLOOKUP(AA$2,Laboral!$C$38:$CV$76,$C83,0)</f>
        <v>0</v>
      </c>
      <c r="AB83" s="4">
        <f>+VLOOKUP(AB$2,Laboral!$C$38:$CV$76,$C83,0)</f>
        <v>0</v>
      </c>
      <c r="AC83" s="4">
        <v>9.7563426644018705</v>
      </c>
      <c r="AD83" s="4">
        <f>+VLOOKUP(AD$2,Laboral!$C$38:$CV$76,$C83,0)</f>
        <v>13.372416272417576</v>
      </c>
      <c r="AE83" s="4">
        <f>+VLOOKUP(AE$2,Laboral!$C$38:$CV$76,$C83,0)</f>
        <v>13.113701587633225</v>
      </c>
      <c r="AF83" s="4">
        <f>+VLOOKUP(AF$2,Laboral!$C$38:$CV$76,$C83,0)</f>
        <v>27.7835754158355</v>
      </c>
      <c r="AG83" s="4">
        <f>+VLOOKUP(AG$2,Laboral!$C$38:$CV$76,$C83,0)</f>
        <v>8.0235595640207684</v>
      </c>
      <c r="AH83" s="4">
        <f>+VLOOKUP(AH$2,Laboral!$C$38:$CV$76,$C83,0)</f>
        <v>8.9948426769580259</v>
      </c>
      <c r="AI83" s="4">
        <v>11.2159816858609</v>
      </c>
      <c r="AJ83" s="4">
        <f>+VLOOKUP(AJ$2,Laboral!$C$38:$CV$76,$C83,0)</f>
        <v>16.690702080205263</v>
      </c>
      <c r="AK83" s="4">
        <v>6.9268366027952899</v>
      </c>
      <c r="AL83" s="4">
        <v>13.0741593361371</v>
      </c>
      <c r="AM83" s="4">
        <f>+VLOOKUP(AM$2,Laboral!$C$38:$CV$76,$C83,0)</f>
        <v>9.4247468449994187</v>
      </c>
      <c r="AN83" s="4">
        <v>14.456511732425399</v>
      </c>
      <c r="AO83" s="4">
        <v>17.970350652456201</v>
      </c>
      <c r="AP83" s="4">
        <v>11.662378711389801</v>
      </c>
      <c r="AQ83" s="4">
        <f>+VLOOKUP(AQ$2,Laboral!$C$38:$CV$76,$C83,0)</f>
        <v>0</v>
      </c>
      <c r="AR83" s="4">
        <f>+VLOOKUP(AR$2,Laboral!$C$38:$CV$76,$C83,0)</f>
        <v>19.240560661048679</v>
      </c>
      <c r="AS83" s="4">
        <v>16.188633545104</v>
      </c>
      <c r="AT83" s="4">
        <v>11.443143875382599</v>
      </c>
      <c r="AU83" s="4">
        <f>+VLOOKUP(AU$2,Laboral!$C$38:$CV$76,$C83,0)</f>
        <v>18.096088493333927</v>
      </c>
      <c r="AV83" s="4">
        <f>+VLOOKUP(AV$2,Laboral!$C$38:$CV$76,$C83,0)</f>
        <v>20.753534307379862</v>
      </c>
      <c r="AW83" s="4">
        <v>17.208023126610701</v>
      </c>
      <c r="AX83" s="4">
        <v>11.294471224692799</v>
      </c>
      <c r="AY83" s="4">
        <f>+VLOOKUP(AY$2,Laboral!$C$38:$CV$76,$C83,0)</f>
        <v>9.5271627666811582</v>
      </c>
      <c r="AZ83" s="4">
        <f>+VLOOKUP(AZ$2,Laboral!$C$38:$CV$76,$C83,0)</f>
        <v>9.7290833795051377</v>
      </c>
    </row>
    <row r="84" spans="3:52" ht="16.5" x14ac:dyDescent="0.3">
      <c r="C84">
        <v>83</v>
      </c>
      <c r="D84" s="3">
        <v>43373</v>
      </c>
      <c r="E84" s="4">
        <f>+VLOOKUP(E$2,Laboral!$C$5:$CV$15,costo_laboral!$C84,FALSE)</f>
        <v>1.9028220814200982</v>
      </c>
      <c r="F84" s="4">
        <v>2.59967074288571</v>
      </c>
      <c r="G84" s="4">
        <v>4.5474132367737203</v>
      </c>
      <c r="H84" s="4">
        <f>+VLOOKUP(H$2,Laboral!$C$5:$CV$15,costo_laboral!$C84,FALSE)</f>
        <v>2.9991614059140286</v>
      </c>
      <c r="I84" s="4">
        <f>+VLOOKUP(I$2,Laboral!$C$5:$CV$15,costo_laboral!$C84,FALSE)</f>
        <v>6.0807208813813771</v>
      </c>
      <c r="J84" s="4">
        <f>+VLOOKUP(J$2,Laboral!$C$5:$CV$15,costo_laboral!$C84,FALSE)</f>
        <v>5.4920624336923707</v>
      </c>
      <c r="K84" s="4">
        <f>+VLOOKUP(K$2,Laboral!$C$5:$CV$15,costo_laboral!$C84,FALSE)</f>
        <v>4.101349394079266</v>
      </c>
      <c r="L84" s="4">
        <f>+VLOOKUP(L$2,Laboral!$C$5:$CV$15,costo_laboral!$C84,FALSE)</f>
        <v>2.720782405861327</v>
      </c>
      <c r="M84" s="4">
        <f>+VLOOKUP(M$2,Laboral!$C$5:$CV$15,costo_laboral!$C84,FALSE)</f>
        <v>3.6373193799007679</v>
      </c>
      <c r="N84" s="4">
        <f>+VLOOKUP(N$2,Laboral!$C$5:$CV$15,costo_laboral!$C84,FALSE)</f>
        <v>2.7650193250695434</v>
      </c>
      <c r="O84" s="4">
        <v>8.6425424390091994</v>
      </c>
      <c r="P84" s="4">
        <f>+VLOOKUP(P$2,Laboral!$C$38:$CV$76,$C84,0)</f>
        <v>0</v>
      </c>
      <c r="Q84" s="4">
        <v>8.6763651186559798</v>
      </c>
      <c r="R84" s="4">
        <f>+VLOOKUP(R$2,Laboral!$C$38:$CV$76,$C84,0)</f>
        <v>12.67843138149779</v>
      </c>
      <c r="S84" s="4">
        <f>+VLOOKUP(S$2,Laboral!$C$38:$CV$76,$C84,0)</f>
        <v>9.7026398472764299</v>
      </c>
      <c r="T84" s="4">
        <f>+VLOOKUP(T$2,Laboral!$C$38:$CV$76,$C84,0)</f>
        <v>0</v>
      </c>
      <c r="U84" s="4">
        <f>+VLOOKUP(U$2,Laboral!$C$38:$CV$76,$C84,0)</f>
        <v>0</v>
      </c>
      <c r="V84" s="4">
        <f>+VLOOKUP(V$2,Laboral!$C$38:$CV$76,$C84,0)</f>
        <v>0</v>
      </c>
      <c r="W84" s="4">
        <f>+VLOOKUP(W$2,Laboral!$C$38:$CV$76,$C84,0)</f>
        <v>0</v>
      </c>
      <c r="X84" s="4">
        <f>+VLOOKUP(X$2,Laboral!$C$38:$CV$76,$C84,0)</f>
        <v>0</v>
      </c>
      <c r="Y84" s="4">
        <f>+VLOOKUP(Y$2,Laboral!$C$38:$CV$76,$C84,0)</f>
        <v>0</v>
      </c>
      <c r="Z84" s="4">
        <f>+VLOOKUP(Z$2,Laboral!$C$38:$CV$76,$C84,0)</f>
        <v>0</v>
      </c>
      <c r="AA84" s="4">
        <f>+VLOOKUP(AA$2,Laboral!$C$38:$CV$76,$C84,0)</f>
        <v>0</v>
      </c>
      <c r="AB84" s="4">
        <f>+VLOOKUP(AB$2,Laboral!$C$38:$CV$76,$C84,0)</f>
        <v>0</v>
      </c>
      <c r="AC84" s="4">
        <v>9.6795855059529003</v>
      </c>
      <c r="AD84" s="4">
        <f>+VLOOKUP(AD$2,Laboral!$C$38:$CV$76,$C84,0)</f>
        <v>13.126020619226232</v>
      </c>
      <c r="AE84" s="4">
        <f>+VLOOKUP(AE$2,Laboral!$C$38:$CV$76,$C84,0)</f>
        <v>13.153937017888106</v>
      </c>
      <c r="AF84" s="4">
        <f>+VLOOKUP(AF$2,Laboral!$C$38:$CV$76,$C84,0)</f>
        <v>28.057684365720093</v>
      </c>
      <c r="AG84" s="4">
        <f>+VLOOKUP(AG$2,Laboral!$C$38:$CV$76,$C84,0)</f>
        <v>8.0499727474214335</v>
      </c>
      <c r="AH84" s="4">
        <f>+VLOOKUP(AH$2,Laboral!$C$38:$CV$76,$C84,0)</f>
        <v>8.9386912482225878</v>
      </c>
      <c r="AI84" s="4">
        <v>11.418229605859599</v>
      </c>
      <c r="AJ84" s="4">
        <f>+VLOOKUP(AJ$2,Laboral!$C$38:$CV$76,$C84,0)</f>
        <v>16.298560117136994</v>
      </c>
      <c r="AK84" s="4">
        <v>6.77388122631677</v>
      </c>
      <c r="AL84" s="4">
        <v>13.352177186303299</v>
      </c>
      <c r="AM84" s="4">
        <f>+VLOOKUP(AM$2,Laboral!$C$38:$CV$76,$C84,0)</f>
        <v>9.4053660373978367</v>
      </c>
      <c r="AN84" s="4">
        <v>14.3657326961998</v>
      </c>
      <c r="AO84" s="4">
        <v>17.898502283465401</v>
      </c>
      <c r="AP84" s="4">
        <v>10.995115217960301</v>
      </c>
      <c r="AQ84" s="4">
        <f>+VLOOKUP(AQ$2,Laboral!$C$38:$CV$76,$C84,0)</f>
        <v>0</v>
      </c>
      <c r="AR84" s="4">
        <f>+VLOOKUP(AR$2,Laboral!$C$38:$CV$76,$C84,0)</f>
        <v>19.498925572618759</v>
      </c>
      <c r="AS84" s="4">
        <v>16.445952853399501</v>
      </c>
      <c r="AT84" s="4">
        <v>11.3685189287299</v>
      </c>
      <c r="AU84" s="4">
        <f>+VLOOKUP(AU$2,Laboral!$C$38:$CV$76,$C84,0)</f>
        <v>18.199369763485649</v>
      </c>
      <c r="AV84" s="4">
        <f>+VLOOKUP(AV$2,Laboral!$C$38:$CV$76,$C84,0)</f>
        <v>20.938142057553989</v>
      </c>
      <c r="AW84" s="4">
        <v>17.4411340710381</v>
      </c>
      <c r="AX84" s="4">
        <v>11.370995695343</v>
      </c>
      <c r="AY84" s="4">
        <f>+VLOOKUP(AY$2,Laboral!$C$38:$CV$76,$C84,0)</f>
        <v>9.4485376505500547</v>
      </c>
      <c r="AZ84" s="4">
        <f>+VLOOKUP(AZ$2,Laboral!$C$38:$CV$76,$C84,0)</f>
        <v>9.6120837283441354</v>
      </c>
    </row>
    <row r="85" spans="3:52" ht="16.5" x14ac:dyDescent="0.3">
      <c r="C85">
        <v>84</v>
      </c>
      <c r="D85" s="3">
        <v>43404</v>
      </c>
      <c r="E85" s="4">
        <f>+VLOOKUP(E$2,Laboral!$C$5:$CV$15,costo_laboral!$C85,FALSE)</f>
        <v>1.7969206550691781</v>
      </c>
      <c r="F85" s="4">
        <v>2.57599545080777</v>
      </c>
      <c r="G85" s="4">
        <v>4.4950196315587299</v>
      </c>
      <c r="H85" s="4">
        <f>+VLOOKUP(H$2,Laboral!$C$5:$CV$15,costo_laboral!$C85,FALSE)</f>
        <v>2.9522456743802072</v>
      </c>
      <c r="I85" s="4">
        <f>+VLOOKUP(I$2,Laboral!$C$5:$CV$15,costo_laboral!$C85,FALSE)</f>
        <v>6.542134354330849</v>
      </c>
      <c r="J85" s="4">
        <f>+VLOOKUP(J$2,Laboral!$C$5:$CV$15,costo_laboral!$C85,FALSE)</f>
        <v>5.0840901851348379</v>
      </c>
      <c r="K85" s="4">
        <f>+VLOOKUP(K$2,Laboral!$C$5:$CV$15,costo_laboral!$C85,FALSE)</f>
        <v>4.0626688724979276</v>
      </c>
      <c r="L85" s="4">
        <f>+VLOOKUP(L$2,Laboral!$C$5:$CV$15,costo_laboral!$C85,FALSE)</f>
        <v>2.7025522814199823</v>
      </c>
      <c r="M85" s="4">
        <f>+VLOOKUP(M$2,Laboral!$C$5:$CV$15,costo_laboral!$C85,FALSE)</f>
        <v>3.5804913582734827</v>
      </c>
      <c r="N85" s="4">
        <f>+VLOOKUP(N$2,Laboral!$C$5:$CV$15,costo_laboral!$C85,FALSE)</f>
        <v>2.7595845115677653</v>
      </c>
      <c r="O85" s="4">
        <v>8.7399156631750596</v>
      </c>
      <c r="P85" s="4">
        <f>+VLOOKUP(P$2,Laboral!$C$38:$CV$76,$C85,0)</f>
        <v>0</v>
      </c>
      <c r="Q85" s="4">
        <v>8.6912236662244808</v>
      </c>
      <c r="R85" s="4">
        <f>+VLOOKUP(R$2,Laboral!$C$38:$CV$76,$C85,0)</f>
        <v>12.564261318863737</v>
      </c>
      <c r="S85" s="4">
        <f>+VLOOKUP(S$2,Laboral!$C$38:$CV$76,$C85,0)</f>
        <v>9.6096216690044916</v>
      </c>
      <c r="T85" s="4">
        <f>+VLOOKUP(T$2,Laboral!$C$38:$CV$76,$C85,0)</f>
        <v>0</v>
      </c>
      <c r="U85" s="4">
        <f>+VLOOKUP(U$2,Laboral!$C$38:$CV$76,$C85,0)</f>
        <v>0</v>
      </c>
      <c r="V85" s="4">
        <f>+VLOOKUP(V$2,Laboral!$C$38:$CV$76,$C85,0)</f>
        <v>0</v>
      </c>
      <c r="W85" s="4">
        <f>+VLOOKUP(W$2,Laboral!$C$38:$CV$76,$C85,0)</f>
        <v>0</v>
      </c>
      <c r="X85" s="4">
        <f>+VLOOKUP(X$2,Laboral!$C$38:$CV$76,$C85,0)</f>
        <v>0</v>
      </c>
      <c r="Y85" s="4">
        <f>+VLOOKUP(Y$2,Laboral!$C$38:$CV$76,$C85,0)</f>
        <v>0</v>
      </c>
      <c r="Z85" s="4">
        <f>+VLOOKUP(Z$2,Laboral!$C$38:$CV$76,$C85,0)</f>
        <v>0</v>
      </c>
      <c r="AA85" s="4">
        <f>+VLOOKUP(AA$2,Laboral!$C$38:$CV$76,$C85,0)</f>
        <v>0</v>
      </c>
      <c r="AB85" s="4">
        <f>+VLOOKUP(AB$2,Laboral!$C$38:$CV$76,$C85,0)</f>
        <v>0</v>
      </c>
      <c r="AC85" s="4">
        <v>9.5967565789261098</v>
      </c>
      <c r="AD85" s="4">
        <f>+VLOOKUP(AD$2,Laboral!$C$38:$CV$76,$C85,0)</f>
        <v>12.928024335855753</v>
      </c>
      <c r="AE85" s="4">
        <f>+VLOOKUP(AE$2,Laboral!$C$38:$CV$76,$C85,0)</f>
        <v>13.355767937570217</v>
      </c>
      <c r="AF85" s="4">
        <f>+VLOOKUP(AF$2,Laboral!$C$38:$CV$76,$C85,0)</f>
        <v>28.2977217908699</v>
      </c>
      <c r="AG85" s="4">
        <f>+VLOOKUP(AG$2,Laboral!$C$38:$CV$76,$C85,0)</f>
        <v>8.0260932003642722</v>
      </c>
      <c r="AH85" s="4">
        <f>+VLOOKUP(AH$2,Laboral!$C$38:$CV$76,$C85,0)</f>
        <v>8.8249291047326768</v>
      </c>
      <c r="AI85" s="4">
        <v>11.6292539067917</v>
      </c>
      <c r="AJ85" s="4">
        <f>+VLOOKUP(AJ$2,Laboral!$C$38:$CV$76,$C85,0)</f>
        <v>16.15668041622979</v>
      </c>
      <c r="AK85" s="4">
        <v>6.3875360131322898</v>
      </c>
      <c r="AL85" s="4">
        <v>13.618437350297601</v>
      </c>
      <c r="AM85" s="4">
        <f>+VLOOKUP(AM$2,Laboral!$C$38:$CV$76,$C85,0)</f>
        <v>9.3549066929549944</v>
      </c>
      <c r="AN85" s="4">
        <v>14.368383118001001</v>
      </c>
      <c r="AO85" s="4">
        <v>17.471843586996599</v>
      </c>
      <c r="AP85" s="4">
        <v>10.762729537167299</v>
      </c>
      <c r="AQ85" s="4">
        <f>+VLOOKUP(AQ$2,Laboral!$C$38:$CV$76,$C85,0)</f>
        <v>0</v>
      </c>
      <c r="AR85" s="4">
        <f>+VLOOKUP(AR$2,Laboral!$C$38:$CV$76,$C85,0)</f>
        <v>19.685010387725629</v>
      </c>
      <c r="AS85" s="4">
        <v>16.654151737114699</v>
      </c>
      <c r="AT85" s="4">
        <v>11.3149066311032</v>
      </c>
      <c r="AU85" s="4">
        <f>+VLOOKUP(AU$2,Laboral!$C$38:$CV$76,$C85,0)</f>
        <v>17.805715190629265</v>
      </c>
      <c r="AV85" s="4">
        <f>+VLOOKUP(AV$2,Laboral!$C$38:$CV$76,$C85,0)</f>
        <v>20.894775109836665</v>
      </c>
      <c r="AW85" s="4">
        <v>17.626679996068699</v>
      </c>
      <c r="AX85" s="4">
        <v>11.381347355388</v>
      </c>
      <c r="AY85" s="4">
        <f>+VLOOKUP(AY$2,Laboral!$C$38:$CV$76,$C85,0)</f>
        <v>9.3737303754751409</v>
      </c>
      <c r="AZ85" s="4">
        <f>+VLOOKUP(AZ$2,Laboral!$C$38:$CV$76,$C85,0)</f>
        <v>9.5460226190626933</v>
      </c>
    </row>
    <row r="86" spans="3:52" ht="16.5" x14ac:dyDescent="0.3">
      <c r="C86">
        <v>85</v>
      </c>
      <c r="D86" s="3">
        <v>43434</v>
      </c>
      <c r="E86" s="4">
        <f>+VLOOKUP(E$2,Laboral!$C$5:$CV$15,costo_laboral!$C86,FALSE)</f>
        <v>1.7674983037323839</v>
      </c>
      <c r="F86" s="4">
        <v>2.5385551015351102</v>
      </c>
      <c r="G86" s="4">
        <v>4.44211128377896</v>
      </c>
      <c r="H86" s="4">
        <f>+VLOOKUP(H$2,Laboral!$C$5:$CV$15,costo_laboral!$C86,FALSE)</f>
        <v>2.9011581349014817</v>
      </c>
      <c r="I86" s="4">
        <f>+VLOOKUP(I$2,Laboral!$C$5:$CV$15,costo_laboral!$C86,FALSE)</f>
        <v>4.9031769126749456</v>
      </c>
      <c r="J86" s="4">
        <f>+VLOOKUP(J$2,Laboral!$C$5:$CV$15,costo_laboral!$C86,FALSE)</f>
        <v>4.9146503183873769</v>
      </c>
      <c r="K86" s="4">
        <f>+VLOOKUP(K$2,Laboral!$C$5:$CV$15,costo_laboral!$C86,FALSE)</f>
        <v>4.019879554681312</v>
      </c>
      <c r="L86" s="4">
        <f>+VLOOKUP(L$2,Laboral!$C$5:$CV$15,costo_laboral!$C86,FALSE)</f>
        <v>2.7007564018326997</v>
      </c>
      <c r="M86" s="4">
        <f>+VLOOKUP(M$2,Laboral!$C$5:$CV$15,costo_laboral!$C86,FALSE)</f>
        <v>3.594742699826718</v>
      </c>
      <c r="N86" s="4">
        <f>+VLOOKUP(N$2,Laboral!$C$5:$CV$15,costo_laboral!$C86,FALSE)</f>
        <v>2.7812312648711783</v>
      </c>
      <c r="O86" s="4">
        <v>8.74592087602724</v>
      </c>
      <c r="P86" s="4">
        <f>+VLOOKUP(P$2,Laboral!$C$38:$CV$76,$C86,0)</f>
        <v>0</v>
      </c>
      <c r="Q86" s="4">
        <v>8.7249892279775203</v>
      </c>
      <c r="R86" s="4">
        <f>+VLOOKUP(R$2,Laboral!$C$38:$CV$76,$C86,0)</f>
        <v>12.383474684499006</v>
      </c>
      <c r="S86" s="4">
        <f>+VLOOKUP(S$2,Laboral!$C$38:$CV$76,$C86,0)</f>
        <v>9.3573323447084444</v>
      </c>
      <c r="T86" s="4">
        <f>+VLOOKUP(T$2,Laboral!$C$38:$CV$76,$C86,0)</f>
        <v>0</v>
      </c>
      <c r="U86" s="4">
        <f>+VLOOKUP(U$2,Laboral!$C$38:$CV$76,$C86,0)</f>
        <v>0</v>
      </c>
      <c r="V86" s="4">
        <f>+VLOOKUP(V$2,Laboral!$C$38:$CV$76,$C86,0)</f>
        <v>0</v>
      </c>
      <c r="W86" s="4">
        <f>+VLOOKUP(W$2,Laboral!$C$38:$CV$76,$C86,0)</f>
        <v>0</v>
      </c>
      <c r="X86" s="4">
        <f>+VLOOKUP(X$2,Laboral!$C$38:$CV$76,$C86,0)</f>
        <v>0</v>
      </c>
      <c r="Y86" s="4">
        <f>+VLOOKUP(Y$2,Laboral!$C$38:$CV$76,$C86,0)</f>
        <v>0</v>
      </c>
      <c r="Z86" s="4">
        <f>+VLOOKUP(Z$2,Laboral!$C$38:$CV$76,$C86,0)</f>
        <v>0</v>
      </c>
      <c r="AA86" s="4">
        <f>+VLOOKUP(AA$2,Laboral!$C$38:$CV$76,$C86,0)</f>
        <v>0</v>
      </c>
      <c r="AB86" s="4">
        <f>+VLOOKUP(AB$2,Laboral!$C$38:$CV$76,$C86,0)</f>
        <v>0</v>
      </c>
      <c r="AC86" s="4">
        <v>9.5643267323235399</v>
      </c>
      <c r="AD86" s="4">
        <f>+VLOOKUP(AD$2,Laboral!$C$38:$CV$76,$C86,0)</f>
        <v>12.724189529270106</v>
      </c>
      <c r="AE86" s="4">
        <f>+VLOOKUP(AE$2,Laboral!$C$38:$CV$76,$C86,0)</f>
        <v>13.093165000902635</v>
      </c>
      <c r="AF86" s="4">
        <f>+VLOOKUP(AF$2,Laboral!$C$38:$CV$76,$C86,0)</f>
        <v>27.853976103261168</v>
      </c>
      <c r="AG86" s="4">
        <f>+VLOOKUP(AG$2,Laboral!$C$38:$CV$76,$C86,0)</f>
        <v>8.020830561851314</v>
      </c>
      <c r="AH86" s="4">
        <f>+VLOOKUP(AH$2,Laboral!$C$38:$CV$76,$C86,0)</f>
        <v>8.6668491036000734</v>
      </c>
      <c r="AI86" s="4">
        <v>11.883751120979801</v>
      </c>
      <c r="AJ86" s="4">
        <f>+VLOOKUP(AJ$2,Laboral!$C$38:$CV$76,$C86,0)</f>
        <v>15.902659765834393</v>
      </c>
      <c r="AK86" s="4">
        <v>5.9750863171369302</v>
      </c>
      <c r="AL86" s="4">
        <v>13.5055680906797</v>
      </c>
      <c r="AM86" s="4">
        <f>+VLOOKUP(AM$2,Laboral!$C$38:$CV$76,$C86,0)</f>
        <v>9.2856934761736429</v>
      </c>
      <c r="AN86" s="4">
        <v>14.3590387981509</v>
      </c>
      <c r="AO86" s="4">
        <v>17.2265814280637</v>
      </c>
      <c r="AP86" s="4">
        <v>10.5337588298281</v>
      </c>
      <c r="AQ86" s="4">
        <f>+VLOOKUP(AQ$2,Laboral!$C$38:$CV$76,$C86,0)</f>
        <v>0</v>
      </c>
      <c r="AR86" s="4">
        <f>+VLOOKUP(AR$2,Laboral!$C$38:$CV$76,$C86,0)</f>
        <v>19.332306484165649</v>
      </c>
      <c r="AS86" s="4">
        <v>16.715197388728601</v>
      </c>
      <c r="AT86" s="4">
        <v>11.327253556397901</v>
      </c>
      <c r="AU86" s="4">
        <f>+VLOOKUP(AU$2,Laboral!$C$38:$CV$76,$C86,0)</f>
        <v>17.254396472971624</v>
      </c>
      <c r="AV86" s="4">
        <f>+VLOOKUP(AV$2,Laboral!$C$38:$CV$76,$C86,0)</f>
        <v>20.586512317836814</v>
      </c>
      <c r="AW86" s="4">
        <v>18.482627227337499</v>
      </c>
      <c r="AX86" s="4">
        <v>11.431101370366401</v>
      </c>
      <c r="AY86" s="4">
        <f>+VLOOKUP(AY$2,Laboral!$C$38:$CV$76,$C86,0)</f>
        <v>9.2204723587651714</v>
      </c>
      <c r="AZ86" s="4">
        <f>+VLOOKUP(AZ$2,Laboral!$C$38:$CV$76,$C86,0)</f>
        <v>9.5210416368961184</v>
      </c>
    </row>
    <row r="87" spans="3:52" ht="16.5" x14ac:dyDescent="0.3">
      <c r="C87">
        <v>86</v>
      </c>
      <c r="D87" s="3">
        <v>43465</v>
      </c>
      <c r="E87" s="4">
        <f>+VLOOKUP(E$2,Laboral!$C$5:$CV$15,costo_laboral!$C87,FALSE)</f>
        <v>1.8402541711575942</v>
      </c>
      <c r="F87" s="4">
        <v>2.51250436635693</v>
      </c>
      <c r="G87" s="4">
        <v>4.4053192303903801</v>
      </c>
      <c r="H87" s="4">
        <f>+VLOOKUP(H$2,Laboral!$C$5:$CV$15,costo_laboral!$C87,FALSE)</f>
        <v>2.9229944211954475</v>
      </c>
      <c r="I87" s="4">
        <f>+VLOOKUP(I$2,Laboral!$C$5:$CV$15,costo_laboral!$C87,FALSE)</f>
        <v>3.9416892731419684</v>
      </c>
      <c r="J87" s="4">
        <f>+VLOOKUP(J$2,Laboral!$C$5:$CV$15,costo_laboral!$C87,FALSE)</f>
        <v>5.1145602256855387</v>
      </c>
      <c r="K87" s="4">
        <f>+VLOOKUP(K$2,Laboral!$C$5:$CV$15,costo_laboral!$C87,FALSE)</f>
        <v>3.9858138654331592</v>
      </c>
      <c r="L87" s="4">
        <f>+VLOOKUP(L$2,Laboral!$C$5:$CV$15,costo_laboral!$C87,FALSE)</f>
        <v>2.724055221778209</v>
      </c>
      <c r="M87" s="4">
        <f>+VLOOKUP(M$2,Laboral!$C$5:$CV$15,costo_laboral!$C87,FALSE)</f>
        <v>3.5362796380367532</v>
      </c>
      <c r="N87" s="4">
        <f>+VLOOKUP(N$2,Laboral!$C$5:$CV$15,costo_laboral!$C87,FALSE)</f>
        <v>2.7496940404296808</v>
      </c>
      <c r="O87" s="4">
        <v>8.7298564953132907</v>
      </c>
      <c r="P87" s="4">
        <f>+VLOOKUP(P$2,Laboral!$C$38:$CV$76,$C87,0)</f>
        <v>0</v>
      </c>
      <c r="Q87" s="4">
        <v>8.7718685768740894</v>
      </c>
      <c r="R87" s="4">
        <f>+VLOOKUP(R$2,Laboral!$C$38:$CV$76,$C87,0)</f>
        <v>12.320097019357958</v>
      </c>
      <c r="S87" s="4">
        <f>+VLOOKUP(S$2,Laboral!$C$38:$CV$76,$C87,0)</f>
        <v>9.4046024123310019</v>
      </c>
      <c r="T87" s="4">
        <f>+VLOOKUP(T$2,Laboral!$C$38:$CV$76,$C87,0)</f>
        <v>0</v>
      </c>
      <c r="U87" s="4">
        <f>+VLOOKUP(U$2,Laboral!$C$38:$CV$76,$C87,0)</f>
        <v>0</v>
      </c>
      <c r="V87" s="4">
        <f>+VLOOKUP(V$2,Laboral!$C$38:$CV$76,$C87,0)</f>
        <v>0</v>
      </c>
      <c r="W87" s="4">
        <f>+VLOOKUP(W$2,Laboral!$C$38:$CV$76,$C87,0)</f>
        <v>0</v>
      </c>
      <c r="X87" s="4">
        <f>+VLOOKUP(X$2,Laboral!$C$38:$CV$76,$C87,0)</f>
        <v>0</v>
      </c>
      <c r="Y87" s="4">
        <f>+VLOOKUP(Y$2,Laboral!$C$38:$CV$76,$C87,0)</f>
        <v>0</v>
      </c>
      <c r="Z87" s="4">
        <f>+VLOOKUP(Z$2,Laboral!$C$38:$CV$76,$C87,0)</f>
        <v>0</v>
      </c>
      <c r="AA87" s="4">
        <f>+VLOOKUP(AA$2,Laboral!$C$38:$CV$76,$C87,0)</f>
        <v>0</v>
      </c>
      <c r="AB87" s="4">
        <f>+VLOOKUP(AB$2,Laboral!$C$38:$CV$76,$C87,0)</f>
        <v>0</v>
      </c>
      <c r="AC87" s="4">
        <v>9.5850561605729805</v>
      </c>
      <c r="AD87" s="4">
        <f>+VLOOKUP(AD$2,Laboral!$C$38:$CV$76,$C87,0)</f>
        <v>12.676026242934697</v>
      </c>
      <c r="AE87" s="4">
        <f>+VLOOKUP(AE$2,Laboral!$C$38:$CV$76,$C87,0)</f>
        <v>13.370025475798997</v>
      </c>
      <c r="AF87" s="4">
        <f>+VLOOKUP(AF$2,Laboral!$C$38:$CV$76,$C87,0)</f>
        <v>27.960912842971087</v>
      </c>
      <c r="AG87" s="4">
        <f>+VLOOKUP(AG$2,Laboral!$C$38:$CV$76,$C87,0)</f>
        <v>7.9243032301151084</v>
      </c>
      <c r="AH87" s="4">
        <f>+VLOOKUP(AH$2,Laboral!$C$38:$CV$76,$C87,0)</f>
        <v>8.5856348054160723</v>
      </c>
      <c r="AI87" s="4">
        <v>11.630475378331999</v>
      </c>
      <c r="AJ87" s="4">
        <f>+VLOOKUP(AJ$2,Laboral!$C$38:$CV$76,$C87,0)</f>
        <v>16.093024718564198</v>
      </c>
      <c r="AK87" s="4">
        <v>6.1629551571485104</v>
      </c>
      <c r="AL87" s="4">
        <v>13.6604159966758</v>
      </c>
      <c r="AM87" s="4">
        <f>+VLOOKUP(AM$2,Laboral!$C$38:$CV$76,$C87,0)</f>
        <v>9.4404047809883576</v>
      </c>
      <c r="AN87" s="4">
        <v>14.321651514339999</v>
      </c>
      <c r="AO87" s="4">
        <v>16.8397680030826</v>
      </c>
      <c r="AP87" s="4">
        <v>10.362979831528101</v>
      </c>
      <c r="AQ87" s="4">
        <f>+VLOOKUP(AQ$2,Laboral!$C$38:$CV$76,$C87,0)</f>
        <v>0</v>
      </c>
      <c r="AR87" s="4">
        <f>+VLOOKUP(AR$2,Laboral!$C$38:$CV$76,$C87,0)</f>
        <v>19.329097968815802</v>
      </c>
      <c r="AS87" s="4">
        <v>17.218141319588302</v>
      </c>
      <c r="AT87" s="4">
        <v>11.255265664568</v>
      </c>
      <c r="AU87" s="4">
        <f>+VLOOKUP(AU$2,Laboral!$C$38:$CV$76,$C87,0)</f>
        <v>17.046016216129356</v>
      </c>
      <c r="AV87" s="4">
        <f>+VLOOKUP(AV$2,Laboral!$C$38:$CV$76,$C87,0)</f>
        <v>20.51914248172147</v>
      </c>
      <c r="AW87" s="4">
        <v>18.384312264318901</v>
      </c>
      <c r="AX87" s="4">
        <v>11.4029075365235</v>
      </c>
      <c r="AY87" s="4">
        <f>+VLOOKUP(AY$2,Laboral!$C$38:$CV$76,$C87,0)</f>
        <v>9.1707811911875776</v>
      </c>
      <c r="AZ87" s="4">
        <f>+VLOOKUP(AZ$2,Laboral!$C$38:$CV$76,$C87,0)</f>
        <v>9.706981375581595</v>
      </c>
    </row>
    <row r="88" spans="3:52" ht="16.5" x14ac:dyDescent="0.3">
      <c r="C88">
        <v>87</v>
      </c>
      <c r="D88" s="3">
        <v>43496</v>
      </c>
      <c r="E88" s="4">
        <f>+VLOOKUP(E$2,Laboral!$C$5:$CV$15,costo_laboral!$C88,FALSE)</f>
        <v>1.8545281571351313</v>
      </c>
      <c r="F88" s="4">
        <v>2.5148771729033998</v>
      </c>
      <c r="G88" s="4">
        <v>4.3482097570494398</v>
      </c>
      <c r="H88" s="4">
        <f>+VLOOKUP(H$2,Laboral!$C$5:$CV$15,costo_laboral!$C88,FALSE)</f>
        <v>2.8878416537543616</v>
      </c>
      <c r="I88" s="4">
        <f>+VLOOKUP(I$2,Laboral!$C$5:$CV$15,costo_laboral!$C88,FALSE)</f>
        <v>4.2007588791743888</v>
      </c>
      <c r="J88" s="4">
        <f>+VLOOKUP(J$2,Laboral!$C$5:$CV$15,costo_laboral!$C88,FALSE)</f>
        <v>5.0953249065365247</v>
      </c>
      <c r="K88" s="4">
        <f>+VLOOKUP(K$2,Laboral!$C$5:$CV$15,costo_laboral!$C88,FALSE)</f>
        <v>3.955774906591595</v>
      </c>
      <c r="L88" s="4">
        <f>+VLOOKUP(L$2,Laboral!$C$5:$CV$15,costo_laboral!$C88,FALSE)</f>
        <v>2.7372535360330534</v>
      </c>
      <c r="M88" s="4">
        <f>+VLOOKUP(M$2,Laboral!$C$5:$CV$15,costo_laboral!$C88,FALSE)</f>
        <v>3.6906270373647527</v>
      </c>
      <c r="N88" s="4">
        <f>+VLOOKUP(N$2,Laboral!$C$5:$CV$15,costo_laboral!$C88,FALSE)</f>
        <v>2.7938693290963039</v>
      </c>
      <c r="O88" s="4">
        <v>8.5363586803205607</v>
      </c>
      <c r="P88" s="4">
        <f>+VLOOKUP(P$2,Laboral!$C$38:$CV$76,$C88,0)</f>
        <v>0</v>
      </c>
      <c r="Q88" s="4">
        <v>8.6886281466957005</v>
      </c>
      <c r="R88" s="4">
        <f>+VLOOKUP(R$2,Laboral!$C$38:$CV$76,$C88,0)</f>
        <v>12.33795227853364</v>
      </c>
      <c r="S88" s="4">
        <f>+VLOOKUP(S$2,Laboral!$C$38:$CV$76,$C88,0)</f>
        <v>9.3768430823510851</v>
      </c>
      <c r="T88" s="4">
        <f>+VLOOKUP(T$2,Laboral!$C$38:$CV$76,$C88,0)</f>
        <v>0</v>
      </c>
      <c r="U88" s="4">
        <f>+VLOOKUP(U$2,Laboral!$C$38:$CV$76,$C88,0)</f>
        <v>0</v>
      </c>
      <c r="V88" s="4">
        <f>+VLOOKUP(V$2,Laboral!$C$38:$CV$76,$C88,0)</f>
        <v>0</v>
      </c>
      <c r="W88" s="4">
        <f>+VLOOKUP(W$2,Laboral!$C$38:$CV$76,$C88,0)</f>
        <v>0</v>
      </c>
      <c r="X88" s="4">
        <f>+VLOOKUP(X$2,Laboral!$C$38:$CV$76,$C88,0)</f>
        <v>0</v>
      </c>
      <c r="Y88" s="4">
        <f>+VLOOKUP(Y$2,Laboral!$C$38:$CV$76,$C88,0)</f>
        <v>0</v>
      </c>
      <c r="Z88" s="4">
        <f>+VLOOKUP(Z$2,Laboral!$C$38:$CV$76,$C88,0)</f>
        <v>0</v>
      </c>
      <c r="AA88" s="4">
        <f>+VLOOKUP(AA$2,Laboral!$C$38:$CV$76,$C88,0)</f>
        <v>0</v>
      </c>
      <c r="AB88" s="4">
        <f>+VLOOKUP(AB$2,Laboral!$C$38:$CV$76,$C88,0)</f>
        <v>0</v>
      </c>
      <c r="AC88" s="4">
        <v>9.5458127262367203</v>
      </c>
      <c r="AD88" s="4">
        <f>+VLOOKUP(AD$2,Laboral!$C$38:$CV$76,$C88,0)</f>
        <v>12.704075560367595</v>
      </c>
      <c r="AE88" s="4">
        <f>+VLOOKUP(AE$2,Laboral!$C$38:$CV$76,$C88,0)</f>
        <v>13.242506398185839</v>
      </c>
      <c r="AF88" s="4">
        <f>+VLOOKUP(AF$2,Laboral!$C$38:$CV$76,$C88,0)</f>
        <v>28.306495260160741</v>
      </c>
      <c r="AG88" s="4">
        <f>+VLOOKUP(AG$2,Laboral!$C$38:$CV$76,$C88,0)</f>
        <v>7.9502046266695654</v>
      </c>
      <c r="AH88" s="4">
        <f>+VLOOKUP(AH$2,Laboral!$C$38:$CV$76,$C88,0)</f>
        <v>8.5924726720358375</v>
      </c>
      <c r="AI88" s="4">
        <v>11.623718734631799</v>
      </c>
      <c r="AJ88" s="4">
        <f>+VLOOKUP(AJ$2,Laboral!$C$38:$CV$76,$C88,0)</f>
        <v>16.168961213994852</v>
      </c>
      <c r="AK88" s="4">
        <v>5.9531420382789202</v>
      </c>
      <c r="AL88" s="4">
        <v>13.398754523602401</v>
      </c>
      <c r="AM88" s="4">
        <f>+VLOOKUP(AM$2,Laboral!$C$38:$CV$76,$C88,0)</f>
        <v>9.4741630766365184</v>
      </c>
      <c r="AN88" s="4">
        <v>14.2837044860928</v>
      </c>
      <c r="AO88" s="4">
        <v>16.699614268764101</v>
      </c>
      <c r="AP88" s="4">
        <v>10.1073326528641</v>
      </c>
      <c r="AQ88" s="4">
        <f>+VLOOKUP(AQ$2,Laboral!$C$38:$CV$76,$C88,0)</f>
        <v>0</v>
      </c>
      <c r="AR88" s="4">
        <f>+VLOOKUP(AR$2,Laboral!$C$38:$CV$76,$C88,0)</f>
        <v>19.338760694795663</v>
      </c>
      <c r="AS88" s="4">
        <v>17.352574178759799</v>
      </c>
      <c r="AT88" s="4">
        <v>11.362625010050801</v>
      </c>
      <c r="AU88" s="4">
        <f>+VLOOKUP(AU$2,Laboral!$C$38:$CV$76,$C88,0)</f>
        <v>17.228118884357542</v>
      </c>
      <c r="AV88" s="4">
        <f>+VLOOKUP(AV$2,Laboral!$C$38:$CV$76,$C88,0)</f>
        <v>20.479906073178405</v>
      </c>
      <c r="AW88" s="4">
        <v>18.5680867772335</v>
      </c>
      <c r="AX88" s="4">
        <v>11.3589756034585</v>
      </c>
      <c r="AY88" s="4">
        <f>+VLOOKUP(AY$2,Laboral!$C$38:$CV$76,$C88,0)</f>
        <v>9.2355261296561846</v>
      </c>
      <c r="AZ88" s="4">
        <f>+VLOOKUP(AZ$2,Laboral!$C$38:$CV$76,$C88,0)</f>
        <v>9.8170646430936479</v>
      </c>
    </row>
    <row r="89" spans="3:52" ht="16.5" x14ac:dyDescent="0.3">
      <c r="C89">
        <v>88</v>
      </c>
      <c r="D89" s="3">
        <v>43524</v>
      </c>
      <c r="E89" s="4">
        <f>+VLOOKUP(E$2,Laboral!$C$5:$CV$15,costo_laboral!$C89,FALSE)</f>
        <v>1.8572918278876593</v>
      </c>
      <c r="F89" s="4">
        <v>2.5099073618199701</v>
      </c>
      <c r="G89" s="4">
        <v>4.3803602444524703</v>
      </c>
      <c r="H89" s="4">
        <f>+VLOOKUP(H$2,Laboral!$C$5:$CV$15,costo_laboral!$C89,FALSE)</f>
        <v>2.8649202109918557</v>
      </c>
      <c r="I89" s="4">
        <f>+VLOOKUP(I$2,Laboral!$C$5:$CV$15,costo_laboral!$C89,FALSE)</f>
        <v>3.9035726458852551</v>
      </c>
      <c r="J89" s="4">
        <f>+VLOOKUP(J$2,Laboral!$C$5:$CV$15,costo_laboral!$C89,FALSE)</f>
        <v>5.1556253989216723</v>
      </c>
      <c r="K89" s="4">
        <f>+VLOOKUP(K$2,Laboral!$C$5:$CV$15,costo_laboral!$C89,FALSE)</f>
        <v>3.8848800955065164</v>
      </c>
      <c r="L89" s="4">
        <f>+VLOOKUP(L$2,Laboral!$C$5:$CV$15,costo_laboral!$C89,FALSE)</f>
        <v>2.8016559567721764</v>
      </c>
      <c r="M89" s="4">
        <f>+VLOOKUP(M$2,Laboral!$C$5:$CV$15,costo_laboral!$C89,FALSE)</f>
        <v>3.7580148450051682</v>
      </c>
      <c r="N89" s="4">
        <f>+VLOOKUP(N$2,Laboral!$C$5:$CV$15,costo_laboral!$C89,FALSE)</f>
        <v>2.8150383429412438</v>
      </c>
      <c r="O89" s="4">
        <v>8.6634645078471504</v>
      </c>
      <c r="P89" s="4">
        <f>+VLOOKUP(P$2,Laboral!$C$38:$CV$76,$C89,0)</f>
        <v>0</v>
      </c>
      <c r="Q89" s="4">
        <v>8.6566675456023798</v>
      </c>
      <c r="R89" s="4">
        <f>+VLOOKUP(R$2,Laboral!$C$38:$CV$76,$C89,0)</f>
        <v>12.306021788517189</v>
      </c>
      <c r="S89" s="4">
        <f>+VLOOKUP(S$2,Laboral!$C$38:$CV$76,$C89,0)</f>
        <v>9.3651325251546318</v>
      </c>
      <c r="T89" s="4">
        <f>+VLOOKUP(T$2,Laboral!$C$38:$CV$76,$C89,0)</f>
        <v>0</v>
      </c>
      <c r="U89" s="4">
        <f>+VLOOKUP(U$2,Laboral!$C$38:$CV$76,$C89,0)</f>
        <v>0</v>
      </c>
      <c r="V89" s="4">
        <f>+VLOOKUP(V$2,Laboral!$C$38:$CV$76,$C89,0)</f>
        <v>0</v>
      </c>
      <c r="W89" s="4">
        <f>+VLOOKUP(W$2,Laboral!$C$38:$CV$76,$C89,0)</f>
        <v>0</v>
      </c>
      <c r="X89" s="4">
        <f>+VLOOKUP(X$2,Laboral!$C$38:$CV$76,$C89,0)</f>
        <v>0</v>
      </c>
      <c r="Y89" s="4">
        <f>+VLOOKUP(Y$2,Laboral!$C$38:$CV$76,$C89,0)</f>
        <v>0</v>
      </c>
      <c r="Z89" s="4">
        <f>+VLOOKUP(Z$2,Laboral!$C$38:$CV$76,$C89,0)</f>
        <v>0</v>
      </c>
      <c r="AA89" s="4">
        <f>+VLOOKUP(AA$2,Laboral!$C$38:$CV$76,$C89,0)</f>
        <v>0</v>
      </c>
      <c r="AB89" s="4">
        <f>+VLOOKUP(AB$2,Laboral!$C$38:$CV$76,$C89,0)</f>
        <v>0</v>
      </c>
      <c r="AC89" s="4">
        <v>9.5189005234631203</v>
      </c>
      <c r="AD89" s="4">
        <f>+VLOOKUP(AD$2,Laboral!$C$38:$CV$76,$C89,0)</f>
        <v>12.829924413293291</v>
      </c>
      <c r="AE89" s="4">
        <f>+VLOOKUP(AE$2,Laboral!$C$38:$CV$76,$C89,0)</f>
        <v>13.451481204774893</v>
      </c>
      <c r="AF89" s="4">
        <f>+VLOOKUP(AF$2,Laboral!$C$38:$CV$76,$C89,0)</f>
        <v>28.574627454000701</v>
      </c>
      <c r="AG89" s="4">
        <f>+VLOOKUP(AG$2,Laboral!$C$38:$CV$76,$C89,0)</f>
        <v>7.9500625360775041</v>
      </c>
      <c r="AH89" s="4">
        <f>+VLOOKUP(AH$2,Laboral!$C$38:$CV$76,$C89,0)</f>
        <v>8.5604553352499355</v>
      </c>
      <c r="AI89" s="4">
        <v>11.633879976150601</v>
      </c>
      <c r="AJ89" s="4">
        <f>+VLOOKUP(AJ$2,Laboral!$C$38:$CV$76,$C89,0)</f>
        <v>16.754341221186774</v>
      </c>
      <c r="AK89" s="4">
        <v>5.8869002596894902</v>
      </c>
      <c r="AL89" s="4">
        <v>13.2959513150722</v>
      </c>
      <c r="AM89" s="4">
        <f>+VLOOKUP(AM$2,Laboral!$C$38:$CV$76,$C89,0)</f>
        <v>9.4877729645909348</v>
      </c>
      <c r="AN89" s="4">
        <v>14.1968157260465</v>
      </c>
      <c r="AO89" s="4">
        <v>16.680389489652399</v>
      </c>
      <c r="AP89" s="4">
        <v>10.1989990115336</v>
      </c>
      <c r="AQ89" s="4">
        <f>+VLOOKUP(AQ$2,Laboral!$C$38:$CV$76,$C89,0)</f>
        <v>0</v>
      </c>
      <c r="AR89" s="4">
        <f>+VLOOKUP(AR$2,Laboral!$C$38:$CV$76,$C89,0)</f>
        <v>19.345485335655329</v>
      </c>
      <c r="AS89" s="4">
        <v>17.677844893708698</v>
      </c>
      <c r="AT89" s="4">
        <v>11.405374152010699</v>
      </c>
      <c r="AU89" s="4">
        <f>+VLOOKUP(AU$2,Laboral!$C$38:$CV$76,$C89,0)</f>
        <v>17.418875853003886</v>
      </c>
      <c r="AV89" s="4">
        <f>+VLOOKUP(AV$2,Laboral!$C$38:$CV$76,$C89,0)</f>
        <v>20.257841979132575</v>
      </c>
      <c r="AW89" s="4">
        <v>18.8490235467047</v>
      </c>
      <c r="AX89" s="4">
        <v>11.2881919735265</v>
      </c>
      <c r="AY89" s="4">
        <f>+VLOOKUP(AY$2,Laboral!$C$38:$CV$76,$C89,0)</f>
        <v>9.3606998055546615</v>
      </c>
      <c r="AZ89" s="4">
        <f>+VLOOKUP(AZ$2,Laboral!$C$38:$CV$76,$C89,0)</f>
        <v>9.7612670722033883</v>
      </c>
    </row>
    <row r="90" spans="3:52" ht="16.5" x14ac:dyDescent="0.3">
      <c r="C90">
        <v>89</v>
      </c>
      <c r="D90" s="3">
        <v>43555</v>
      </c>
      <c r="E90" s="4">
        <f>+VLOOKUP(E$2,Laboral!$C$5:$CV$15,costo_laboral!$C90,FALSE)</f>
        <v>1.8175586869725147</v>
      </c>
      <c r="F90" s="4">
        <v>2.5189076331020601</v>
      </c>
      <c r="G90" s="4">
        <v>4.3975346076293098</v>
      </c>
      <c r="H90" s="4">
        <f>+VLOOKUP(H$2,Laboral!$C$5:$CV$15,costo_laboral!$C90,FALSE)</f>
        <v>2.8334091662479381</v>
      </c>
      <c r="I90" s="4">
        <f>+VLOOKUP(I$2,Laboral!$C$5:$CV$15,costo_laboral!$C90,FALSE)</f>
        <v>4.0308191852474851</v>
      </c>
      <c r="J90" s="4">
        <f>+VLOOKUP(J$2,Laboral!$C$5:$CV$15,costo_laboral!$C90,FALSE)</f>
        <v>5.3632659880143558</v>
      </c>
      <c r="K90" s="4">
        <f>+VLOOKUP(K$2,Laboral!$C$5:$CV$15,costo_laboral!$C90,FALSE)</f>
        <v>3.8965615366589228</v>
      </c>
      <c r="L90" s="4">
        <f>+VLOOKUP(L$2,Laboral!$C$5:$CV$15,costo_laboral!$C90,FALSE)</f>
        <v>2.672080375730284</v>
      </c>
      <c r="M90" s="4">
        <f>+VLOOKUP(M$2,Laboral!$C$5:$CV$15,costo_laboral!$C90,FALSE)</f>
        <v>3.6937621122560222</v>
      </c>
      <c r="N90" s="4">
        <f>+VLOOKUP(N$2,Laboral!$C$5:$CV$15,costo_laboral!$C90,FALSE)</f>
        <v>2.8610585203229513</v>
      </c>
      <c r="O90" s="4">
        <v>8.6461571736268308</v>
      </c>
      <c r="P90" s="4">
        <f>+VLOOKUP(P$2,Laboral!$C$38:$CV$76,$C90,0)</f>
        <v>0</v>
      </c>
      <c r="Q90" s="4">
        <v>8.6827816222838496</v>
      </c>
      <c r="R90" s="4">
        <f>+VLOOKUP(R$2,Laboral!$C$38:$CV$76,$C90,0)</f>
        <v>12.351248812307276</v>
      </c>
      <c r="S90" s="4">
        <f>+VLOOKUP(S$2,Laboral!$C$38:$CV$76,$C90,0)</f>
        <v>9.5057463756233247</v>
      </c>
      <c r="T90" s="4">
        <f>+VLOOKUP(T$2,Laboral!$C$38:$CV$76,$C90,0)</f>
        <v>0</v>
      </c>
      <c r="U90" s="4">
        <f>+VLOOKUP(U$2,Laboral!$C$38:$CV$76,$C90,0)</f>
        <v>0</v>
      </c>
      <c r="V90" s="4">
        <f>+VLOOKUP(V$2,Laboral!$C$38:$CV$76,$C90,0)</f>
        <v>0</v>
      </c>
      <c r="W90" s="4">
        <f>+VLOOKUP(W$2,Laboral!$C$38:$CV$76,$C90,0)</f>
        <v>0</v>
      </c>
      <c r="X90" s="4">
        <f>+VLOOKUP(X$2,Laboral!$C$38:$CV$76,$C90,0)</f>
        <v>0</v>
      </c>
      <c r="Y90" s="4">
        <f>+VLOOKUP(Y$2,Laboral!$C$38:$CV$76,$C90,0)</f>
        <v>0</v>
      </c>
      <c r="Z90" s="4">
        <f>+VLOOKUP(Z$2,Laboral!$C$38:$CV$76,$C90,0)</f>
        <v>0</v>
      </c>
      <c r="AA90" s="4">
        <f>+VLOOKUP(AA$2,Laboral!$C$38:$CV$76,$C90,0)</f>
        <v>0</v>
      </c>
      <c r="AB90" s="4">
        <f>+VLOOKUP(AB$2,Laboral!$C$38:$CV$76,$C90,0)</f>
        <v>0</v>
      </c>
      <c r="AC90" s="4">
        <v>9.4271770783334503</v>
      </c>
      <c r="AD90" s="4">
        <f>+VLOOKUP(AD$2,Laboral!$C$38:$CV$76,$C90,0)</f>
        <v>12.940733991061313</v>
      </c>
      <c r="AE90" s="4">
        <f>+VLOOKUP(AE$2,Laboral!$C$38:$CV$76,$C90,0)</f>
        <v>13.434798491863045</v>
      </c>
      <c r="AF90" s="4">
        <f>+VLOOKUP(AF$2,Laboral!$C$38:$CV$76,$C90,0)</f>
        <v>28.67316669628654</v>
      </c>
      <c r="AG90" s="4">
        <f>+VLOOKUP(AG$2,Laboral!$C$38:$CV$76,$C90,0)</f>
        <v>7.9880133937194922</v>
      </c>
      <c r="AH90" s="4">
        <f>+VLOOKUP(AH$2,Laboral!$C$38:$CV$76,$C90,0)</f>
        <v>8.5710458367699172</v>
      </c>
      <c r="AI90" s="4">
        <v>11.6956495100506</v>
      </c>
      <c r="AJ90" s="4">
        <f>+VLOOKUP(AJ$2,Laboral!$C$38:$CV$76,$C90,0)</f>
        <v>16.98151752389224</v>
      </c>
      <c r="AK90" s="4">
        <v>5.9499056043679399</v>
      </c>
      <c r="AL90" s="4">
        <v>13.220279023881099</v>
      </c>
      <c r="AM90" s="4">
        <f>+VLOOKUP(AM$2,Laboral!$C$38:$CV$76,$C90,0)</f>
        <v>9.5341184104614438</v>
      </c>
      <c r="AN90" s="4">
        <v>14.1349386373454</v>
      </c>
      <c r="AO90" s="4">
        <v>16.903875299889201</v>
      </c>
      <c r="AP90" s="4">
        <v>10.019546987977</v>
      </c>
      <c r="AQ90" s="4">
        <f>+VLOOKUP(AQ$2,Laboral!$C$38:$CV$76,$C90,0)</f>
        <v>0</v>
      </c>
      <c r="AR90" s="4">
        <f>+VLOOKUP(AR$2,Laboral!$C$38:$CV$76,$C90,0)</f>
        <v>19.448633812508042</v>
      </c>
      <c r="AS90" s="4">
        <v>17.474499859553699</v>
      </c>
      <c r="AT90" s="4">
        <v>11.327527301051401</v>
      </c>
      <c r="AU90" s="4">
        <f>+VLOOKUP(AU$2,Laboral!$C$38:$CV$76,$C90,0)</f>
        <v>17.892368033909463</v>
      </c>
      <c r="AV90" s="4">
        <f>+VLOOKUP(AV$2,Laboral!$C$38:$CV$76,$C90,0)</f>
        <v>20.246223676047908</v>
      </c>
      <c r="AW90" s="4">
        <v>19.044421512959602</v>
      </c>
      <c r="AX90" s="4">
        <v>11.2674316582691</v>
      </c>
      <c r="AY90" s="4">
        <f>+VLOOKUP(AY$2,Laboral!$C$38:$CV$76,$C90,0)</f>
        <v>9.3363959139872783</v>
      </c>
      <c r="AZ90" s="4">
        <f>+VLOOKUP(AZ$2,Laboral!$C$38:$CV$76,$C90,0)</f>
        <v>9.8438824330164429</v>
      </c>
    </row>
    <row r="91" spans="3:52" ht="16.5" x14ac:dyDescent="0.3">
      <c r="C91">
        <v>90</v>
      </c>
      <c r="D91" s="3">
        <v>43585</v>
      </c>
      <c r="E91" s="4">
        <f>+VLOOKUP(E$2,Laboral!$C$5:$CV$15,costo_laboral!$C91,FALSE)</f>
        <v>1.902235961453923</v>
      </c>
      <c r="F91" s="4">
        <v>2.5130896857995699</v>
      </c>
      <c r="G91" s="4">
        <v>4.4203121513295098</v>
      </c>
      <c r="H91" s="4">
        <f>+VLOOKUP(H$2,Laboral!$C$5:$CV$15,costo_laboral!$C91,FALSE)</f>
        <v>2.7836145513970143</v>
      </c>
      <c r="I91" s="4">
        <f>+VLOOKUP(I$2,Laboral!$C$5:$CV$15,costo_laboral!$C91,FALSE)</f>
        <v>3.9020214494418135</v>
      </c>
      <c r="J91" s="4">
        <f>+VLOOKUP(J$2,Laboral!$C$5:$CV$15,costo_laboral!$C91,FALSE)</f>
        <v>5.0253621684227072</v>
      </c>
      <c r="K91" s="4">
        <f>+VLOOKUP(K$2,Laboral!$C$5:$CV$15,costo_laboral!$C91,FALSE)</f>
        <v>3.8752192872009519</v>
      </c>
      <c r="L91" s="4">
        <f>+VLOOKUP(L$2,Laboral!$C$5:$CV$15,costo_laboral!$C91,FALSE)</f>
        <v>2.7058928243438989</v>
      </c>
      <c r="M91" s="4">
        <f>+VLOOKUP(M$2,Laboral!$C$5:$CV$15,costo_laboral!$C91,FALSE)</f>
        <v>3.7358282139131762</v>
      </c>
      <c r="N91" s="4">
        <f>+VLOOKUP(N$2,Laboral!$C$5:$CV$15,costo_laboral!$C91,FALSE)</f>
        <v>2.7677565796660355</v>
      </c>
      <c r="O91" s="4">
        <v>8.6160041072020697</v>
      </c>
      <c r="P91" s="4">
        <f>+VLOOKUP(P$2,Laboral!$C$38:$CV$76,$C91,0)</f>
        <v>0</v>
      </c>
      <c r="Q91" s="4">
        <v>8.7379706035307301</v>
      </c>
      <c r="R91" s="4">
        <f>+VLOOKUP(R$2,Laboral!$C$38:$CV$76,$C91,0)</f>
        <v>12.416077173576339</v>
      </c>
      <c r="S91" s="4">
        <f>+VLOOKUP(S$2,Laboral!$C$38:$CV$76,$C91,0)</f>
        <v>9.5374304596740807</v>
      </c>
      <c r="T91" s="4">
        <f>+VLOOKUP(T$2,Laboral!$C$38:$CV$76,$C91,0)</f>
        <v>0</v>
      </c>
      <c r="U91" s="4">
        <f>+VLOOKUP(U$2,Laboral!$C$38:$CV$76,$C91,0)</f>
        <v>0</v>
      </c>
      <c r="V91" s="4">
        <f>+VLOOKUP(V$2,Laboral!$C$38:$CV$76,$C91,0)</f>
        <v>0</v>
      </c>
      <c r="W91" s="4">
        <f>+VLOOKUP(W$2,Laboral!$C$38:$CV$76,$C91,0)</f>
        <v>0</v>
      </c>
      <c r="X91" s="4">
        <f>+VLOOKUP(X$2,Laboral!$C$38:$CV$76,$C91,0)</f>
        <v>0</v>
      </c>
      <c r="Y91" s="4">
        <f>+VLOOKUP(Y$2,Laboral!$C$38:$CV$76,$C91,0)</f>
        <v>0</v>
      </c>
      <c r="Z91" s="4">
        <f>+VLOOKUP(Z$2,Laboral!$C$38:$CV$76,$C91,0)</f>
        <v>0</v>
      </c>
      <c r="AA91" s="4">
        <f>+VLOOKUP(AA$2,Laboral!$C$38:$CV$76,$C91,0)</f>
        <v>0</v>
      </c>
      <c r="AB91" s="4">
        <f>+VLOOKUP(AB$2,Laboral!$C$38:$CV$76,$C91,0)</f>
        <v>0</v>
      </c>
      <c r="AC91" s="4">
        <v>9.4054573194975504</v>
      </c>
      <c r="AD91" s="4">
        <f>+VLOOKUP(AD$2,Laboral!$C$38:$CV$76,$C91,0)</f>
        <v>13.040378348969828</v>
      </c>
      <c r="AE91" s="4">
        <f>+VLOOKUP(AE$2,Laboral!$C$38:$CV$76,$C91,0)</f>
        <v>13.258413222979199</v>
      </c>
      <c r="AF91" s="4">
        <f>+VLOOKUP(AF$2,Laboral!$C$38:$CV$76,$C91,0)</f>
        <v>28.615533002978061</v>
      </c>
      <c r="AG91" s="4">
        <f>+VLOOKUP(AG$2,Laboral!$C$38:$CV$76,$C91,0)</f>
        <v>8.0006810647081856</v>
      </c>
      <c r="AH91" s="4">
        <f>+VLOOKUP(AH$2,Laboral!$C$38:$CV$76,$C91,0)</f>
        <v>8.5889541360057109</v>
      </c>
      <c r="AI91" s="4">
        <v>11.9027361135332</v>
      </c>
      <c r="AJ91" s="4">
        <f>+VLOOKUP(AJ$2,Laboral!$C$38:$CV$76,$C91,0)</f>
        <v>17.167224055011658</v>
      </c>
      <c r="AK91" s="4">
        <v>5.8632868737119797</v>
      </c>
      <c r="AL91" s="4">
        <v>13.043148907929099</v>
      </c>
      <c r="AM91" s="4">
        <f>+VLOOKUP(AM$2,Laboral!$C$38:$CV$76,$C91,0)</f>
        <v>9.5632658737759044</v>
      </c>
      <c r="AN91" s="4">
        <v>14.1465813563981</v>
      </c>
      <c r="AO91" s="4">
        <v>16.983332091543399</v>
      </c>
      <c r="AP91" s="4">
        <v>10.334354885429301</v>
      </c>
      <c r="AQ91" s="4">
        <f>+VLOOKUP(AQ$2,Laboral!$C$38:$CV$76,$C91,0)</f>
        <v>0</v>
      </c>
      <c r="AR91" s="4">
        <f>+VLOOKUP(AR$2,Laboral!$C$38:$CV$76,$C91,0)</f>
        <v>19.705715374315318</v>
      </c>
      <c r="AS91" s="4">
        <v>17.972301441928099</v>
      </c>
      <c r="AT91" s="4">
        <v>11.3559458299673</v>
      </c>
      <c r="AU91" s="4">
        <f>+VLOOKUP(AU$2,Laboral!$C$38:$CV$76,$C91,0)</f>
        <v>18.515365669430295</v>
      </c>
      <c r="AV91" s="4">
        <f>+VLOOKUP(AV$2,Laboral!$C$38:$CV$76,$C91,0)</f>
        <v>20.217534915144217</v>
      </c>
      <c r="AW91" s="4">
        <v>19.563857722043</v>
      </c>
      <c r="AX91" s="4">
        <v>11.2800749809837</v>
      </c>
      <c r="AY91" s="4">
        <f>+VLOOKUP(AY$2,Laboral!$C$38:$CV$76,$C91,0)</f>
        <v>9.4076461921827672</v>
      </c>
      <c r="AZ91" s="4">
        <f>+VLOOKUP(AZ$2,Laboral!$C$38:$CV$76,$C91,0)</f>
        <v>9.8210918200837121</v>
      </c>
    </row>
    <row r="92" spans="3:52" ht="16.5" x14ac:dyDescent="0.3">
      <c r="C92">
        <v>91</v>
      </c>
      <c r="D92" s="3">
        <v>43616</v>
      </c>
      <c r="E92" s="4">
        <f>+VLOOKUP(E$2,Laboral!$C$5:$CV$15,costo_laboral!$C92,FALSE)</f>
        <v>1.8974801329435766</v>
      </c>
      <c r="F92" s="4">
        <v>2.5373313728948501</v>
      </c>
      <c r="G92" s="4">
        <v>4.4655091575032397</v>
      </c>
      <c r="H92" s="4">
        <f>+VLOOKUP(H$2,Laboral!$C$5:$CV$15,costo_laboral!$C92,FALSE)</f>
        <v>2.7566132866379012</v>
      </c>
      <c r="I92" s="4">
        <f>+VLOOKUP(I$2,Laboral!$C$5:$CV$15,costo_laboral!$C92,FALSE)</f>
        <v>3.4756205266406521</v>
      </c>
      <c r="J92" s="4">
        <f>+VLOOKUP(J$2,Laboral!$C$5:$CV$15,costo_laboral!$C92,FALSE)</f>
        <v>5.1260541500954551</v>
      </c>
      <c r="K92" s="4">
        <f>+VLOOKUP(K$2,Laboral!$C$5:$CV$15,costo_laboral!$C92,FALSE)</f>
        <v>3.8298586468546323</v>
      </c>
      <c r="L92" s="4">
        <f>+VLOOKUP(L$2,Laboral!$C$5:$CV$15,costo_laboral!$C92,FALSE)</f>
        <v>2.6921148585025172</v>
      </c>
      <c r="M92" s="4">
        <f>+VLOOKUP(M$2,Laboral!$C$5:$CV$15,costo_laboral!$C92,FALSE)</f>
        <v>3.6944405993553135</v>
      </c>
      <c r="N92" s="4">
        <f>+VLOOKUP(N$2,Laboral!$C$5:$CV$15,costo_laboral!$C92,FALSE)</f>
        <v>2.721681231722223</v>
      </c>
      <c r="O92" s="4">
        <v>8.5467991920483506</v>
      </c>
      <c r="P92" s="4">
        <f>+VLOOKUP(P$2,Laboral!$C$38:$CV$76,$C92,0)</f>
        <v>0</v>
      </c>
      <c r="Q92" s="4">
        <v>8.7550783696727308</v>
      </c>
      <c r="R92" s="4">
        <f>+VLOOKUP(R$2,Laboral!$C$38:$CV$76,$C92,0)</f>
        <v>12.301780773280747</v>
      </c>
      <c r="S92" s="4">
        <f>+VLOOKUP(S$2,Laboral!$C$38:$CV$76,$C92,0)</f>
        <v>9.3869370223823942</v>
      </c>
      <c r="T92" s="4">
        <f>+VLOOKUP(T$2,Laboral!$C$38:$CV$76,$C92,0)</f>
        <v>0</v>
      </c>
      <c r="U92" s="4">
        <f>+VLOOKUP(U$2,Laboral!$C$38:$CV$76,$C92,0)</f>
        <v>0</v>
      </c>
      <c r="V92" s="4">
        <f>+VLOOKUP(V$2,Laboral!$C$38:$CV$76,$C92,0)</f>
        <v>0</v>
      </c>
      <c r="W92" s="4">
        <f>+VLOOKUP(W$2,Laboral!$C$38:$CV$76,$C92,0)</f>
        <v>0</v>
      </c>
      <c r="X92" s="4">
        <f>+VLOOKUP(X$2,Laboral!$C$38:$CV$76,$C92,0)</f>
        <v>0</v>
      </c>
      <c r="Y92" s="4">
        <f>+VLOOKUP(Y$2,Laboral!$C$38:$CV$76,$C92,0)</f>
        <v>0</v>
      </c>
      <c r="Z92" s="4">
        <f>+VLOOKUP(Z$2,Laboral!$C$38:$CV$76,$C92,0)</f>
        <v>0</v>
      </c>
      <c r="AA92" s="4">
        <f>+VLOOKUP(AA$2,Laboral!$C$38:$CV$76,$C92,0)</f>
        <v>0</v>
      </c>
      <c r="AB92" s="4">
        <f>+VLOOKUP(AB$2,Laboral!$C$38:$CV$76,$C92,0)</f>
        <v>0</v>
      </c>
      <c r="AC92" s="4">
        <v>9.3624479162497796</v>
      </c>
      <c r="AD92" s="4">
        <f>+VLOOKUP(AD$2,Laboral!$C$38:$CV$76,$C92,0)</f>
        <v>13.014833022662181</v>
      </c>
      <c r="AE92" s="4">
        <f>+VLOOKUP(AE$2,Laboral!$C$38:$CV$76,$C92,0)</f>
        <v>13.579821418349622</v>
      </c>
      <c r="AF92" s="4">
        <f>+VLOOKUP(AF$2,Laboral!$C$38:$CV$76,$C92,0)</f>
        <v>29.510758379259684</v>
      </c>
      <c r="AG92" s="4">
        <f>+VLOOKUP(AG$2,Laboral!$C$38:$CV$76,$C92,0)</f>
        <v>8.0029143071790951</v>
      </c>
      <c r="AH92" s="4">
        <f>+VLOOKUP(AH$2,Laboral!$C$38:$CV$76,$C92,0)</f>
        <v>8.5060989305542325</v>
      </c>
      <c r="AI92" s="4">
        <v>11.786741885610599</v>
      </c>
      <c r="AJ92" s="4">
        <f>+VLOOKUP(AJ$2,Laboral!$C$38:$CV$76,$C92,0)</f>
        <v>17.454969257577822</v>
      </c>
      <c r="AK92" s="4">
        <v>5.83442777165524</v>
      </c>
      <c r="AL92" s="4">
        <v>12.905456532392</v>
      </c>
      <c r="AM92" s="4">
        <f>+VLOOKUP(AM$2,Laboral!$C$38:$CV$76,$C92,0)</f>
        <v>9.5949576084913453</v>
      </c>
      <c r="AN92" s="4">
        <v>14.034926137660801</v>
      </c>
      <c r="AO92" s="4">
        <v>17.027255405232999</v>
      </c>
      <c r="AP92" s="4">
        <v>12.0019505163774</v>
      </c>
      <c r="AQ92" s="4">
        <f>+VLOOKUP(AQ$2,Laboral!$C$38:$CV$76,$C92,0)</f>
        <v>0</v>
      </c>
      <c r="AR92" s="4">
        <f>+VLOOKUP(AR$2,Laboral!$C$38:$CV$76,$C92,0)</f>
        <v>19.548822010498931</v>
      </c>
      <c r="AS92" s="4">
        <v>17.435730772451699</v>
      </c>
      <c r="AT92" s="4">
        <v>11.2361785618615</v>
      </c>
      <c r="AU92" s="4">
        <f>+VLOOKUP(AU$2,Laboral!$C$38:$CV$76,$C92,0)</f>
        <v>18.823479890909557</v>
      </c>
      <c r="AV92" s="4">
        <f>+VLOOKUP(AV$2,Laboral!$C$38:$CV$76,$C92,0)</f>
        <v>20.250424339840162</v>
      </c>
      <c r="AW92" s="4">
        <v>19.9309010018025</v>
      </c>
      <c r="AX92" s="4">
        <v>11.1115201428458</v>
      </c>
      <c r="AY92" s="4">
        <f>+VLOOKUP(AY$2,Laboral!$C$38:$CV$76,$C92,0)</f>
        <v>9.3697455335155411</v>
      </c>
      <c r="AZ92" s="4">
        <f>+VLOOKUP(AZ$2,Laboral!$C$38:$CV$76,$C92,0)</f>
        <v>9.8401400706079283</v>
      </c>
    </row>
    <row r="93" spans="3:52" ht="16.5" x14ac:dyDescent="0.3">
      <c r="C93">
        <v>92</v>
      </c>
      <c r="D93" s="3">
        <v>43646</v>
      </c>
      <c r="E93" s="4">
        <f>+VLOOKUP(E$2,Laboral!$C$5:$CV$15,costo_laboral!$C93,FALSE)</f>
        <v>1.9915760680558479</v>
      </c>
      <c r="F93" s="4">
        <v>2.5358326881665798</v>
      </c>
      <c r="G93" s="4">
        <v>4.5681180715935898</v>
      </c>
      <c r="H93" s="4">
        <f>+VLOOKUP(H$2,Laboral!$C$5:$CV$15,costo_laboral!$C93,FALSE)</f>
        <v>2.6851154621452658</v>
      </c>
      <c r="I93" s="4">
        <f>+VLOOKUP(I$2,Laboral!$C$5:$CV$15,costo_laboral!$C93,FALSE)</f>
        <v>3.811864464900125</v>
      </c>
      <c r="J93" s="4">
        <f>+VLOOKUP(J$2,Laboral!$C$5:$CV$15,costo_laboral!$C93,FALSE)</f>
        <v>5.018084645396951</v>
      </c>
      <c r="K93" s="4">
        <f>+VLOOKUP(K$2,Laboral!$C$5:$CV$15,costo_laboral!$C93,FALSE)</f>
        <v>3.9496755047034244</v>
      </c>
      <c r="L93" s="4">
        <f>+VLOOKUP(L$2,Laboral!$C$5:$CV$15,costo_laboral!$C93,FALSE)</f>
        <v>2.6695107567599781</v>
      </c>
      <c r="M93" s="4">
        <f>+VLOOKUP(M$2,Laboral!$C$5:$CV$15,costo_laboral!$C93,FALSE)</f>
        <v>3.7470898910636716</v>
      </c>
      <c r="N93" s="4">
        <f>+VLOOKUP(N$2,Laboral!$C$5:$CV$15,costo_laboral!$C93,FALSE)</f>
        <v>2.7657049742179951</v>
      </c>
      <c r="O93" s="4">
        <v>8.4812526688715995</v>
      </c>
      <c r="P93" s="4">
        <f>+VLOOKUP(P$2,Laboral!$C$38:$CV$76,$C93,0)</f>
        <v>0</v>
      </c>
      <c r="Q93" s="4">
        <v>8.7430339053850208</v>
      </c>
      <c r="R93" s="4">
        <f>+VLOOKUP(R$2,Laboral!$C$38:$CV$76,$C93,0)</f>
        <v>12.295721416718179</v>
      </c>
      <c r="S93" s="4">
        <f>+VLOOKUP(S$2,Laboral!$C$38:$CV$76,$C93,0)</f>
        <v>9.2899629505405752</v>
      </c>
      <c r="T93" s="4">
        <f>+VLOOKUP(T$2,Laboral!$C$38:$CV$76,$C93,0)</f>
        <v>0</v>
      </c>
      <c r="U93" s="4">
        <f>+VLOOKUP(U$2,Laboral!$C$38:$CV$76,$C93,0)</f>
        <v>0</v>
      </c>
      <c r="V93" s="4">
        <f>+VLOOKUP(V$2,Laboral!$C$38:$CV$76,$C93,0)</f>
        <v>0</v>
      </c>
      <c r="W93" s="4">
        <f>+VLOOKUP(W$2,Laboral!$C$38:$CV$76,$C93,0)</f>
        <v>0</v>
      </c>
      <c r="X93" s="4">
        <f>+VLOOKUP(X$2,Laboral!$C$38:$CV$76,$C93,0)</f>
        <v>0</v>
      </c>
      <c r="Y93" s="4">
        <f>+VLOOKUP(Y$2,Laboral!$C$38:$CV$76,$C93,0)</f>
        <v>0</v>
      </c>
      <c r="Z93" s="4">
        <f>+VLOOKUP(Z$2,Laboral!$C$38:$CV$76,$C93,0)</f>
        <v>0</v>
      </c>
      <c r="AA93" s="4">
        <f>+VLOOKUP(AA$2,Laboral!$C$38:$CV$76,$C93,0)</f>
        <v>0</v>
      </c>
      <c r="AB93" s="4">
        <f>+VLOOKUP(AB$2,Laboral!$C$38:$CV$76,$C93,0)</f>
        <v>0</v>
      </c>
      <c r="AC93" s="4">
        <v>9.2832623275392603</v>
      </c>
      <c r="AD93" s="4">
        <f>+VLOOKUP(AD$2,Laboral!$C$38:$CV$76,$C93,0)</f>
        <v>13.366790723865082</v>
      </c>
      <c r="AE93" s="4">
        <f>+VLOOKUP(AE$2,Laboral!$C$38:$CV$76,$C93,0)</f>
        <v>13.348431975662676</v>
      </c>
      <c r="AF93" s="4">
        <f>+VLOOKUP(AF$2,Laboral!$C$38:$CV$76,$C93,0)</f>
        <v>28.735981250163</v>
      </c>
      <c r="AG93" s="4">
        <f>+VLOOKUP(AG$2,Laboral!$C$38:$CV$76,$C93,0)</f>
        <v>8.0049435349612477</v>
      </c>
      <c r="AH93" s="4">
        <f>+VLOOKUP(AH$2,Laboral!$C$38:$CV$76,$C93,0)</f>
        <v>8.4866758663474098</v>
      </c>
      <c r="AI93" s="4">
        <v>11.838852158007899</v>
      </c>
      <c r="AJ93" s="4">
        <f>+VLOOKUP(AJ$2,Laboral!$C$38:$CV$76,$C93,0)</f>
        <v>17.355528718783805</v>
      </c>
      <c r="AK93" s="4">
        <v>5.60323878158892</v>
      </c>
      <c r="AL93" s="4">
        <v>12.781280365354</v>
      </c>
      <c r="AM93" s="4">
        <f>+VLOOKUP(AM$2,Laboral!$C$38:$CV$76,$C93,0)</f>
        <v>9.6425888309700944</v>
      </c>
      <c r="AN93" s="4">
        <v>13.824668967287</v>
      </c>
      <c r="AO93" s="4">
        <v>17.037780164331998</v>
      </c>
      <c r="AP93" s="4">
        <v>11.5231538460196</v>
      </c>
      <c r="AQ93" s="4">
        <f>+VLOOKUP(AQ$2,Laboral!$C$38:$CV$76,$C93,0)</f>
        <v>0</v>
      </c>
      <c r="AR93" s="4">
        <f>+VLOOKUP(AR$2,Laboral!$C$38:$CV$76,$C93,0)</f>
        <v>19.691269046054995</v>
      </c>
      <c r="AS93" s="4">
        <v>17.228378087496299</v>
      </c>
      <c r="AT93" s="4">
        <v>11.0681926059952</v>
      </c>
      <c r="AU93" s="4">
        <f>+VLOOKUP(AU$2,Laboral!$C$38:$CV$76,$C93,0)</f>
        <v>19.46472941652382</v>
      </c>
      <c r="AV93" s="4">
        <f>+VLOOKUP(AV$2,Laboral!$C$38:$CV$76,$C93,0)</f>
        <v>20.513323024644386</v>
      </c>
      <c r="AW93" s="4">
        <v>20.475033803481399</v>
      </c>
      <c r="AX93" s="4">
        <v>10.9763153492006</v>
      </c>
      <c r="AY93" s="4">
        <f>+VLOOKUP(AY$2,Laboral!$C$38:$CV$76,$C93,0)</f>
        <v>9.1312097822984466</v>
      </c>
      <c r="AZ93" s="4">
        <f>+VLOOKUP(AZ$2,Laboral!$C$38:$CV$76,$C93,0)</f>
        <v>9.9265559083566917</v>
      </c>
    </row>
    <row r="94" spans="3:52" ht="16.5" x14ac:dyDescent="0.3">
      <c r="C94">
        <v>93</v>
      </c>
      <c r="D94" s="3">
        <v>43677</v>
      </c>
      <c r="E94" s="4">
        <f>+VLOOKUP(E$2,Laboral!$C$5:$CV$15,costo_laboral!$C94,FALSE)</f>
        <v>1.9214303965849782</v>
      </c>
      <c r="F94" s="4">
        <v>2.5490882648579101</v>
      </c>
      <c r="G94" s="4">
        <v>4.60339486283209</v>
      </c>
      <c r="H94" s="4">
        <f>+VLOOKUP(H$2,Laboral!$C$5:$CV$15,costo_laboral!$C94,FALSE)</f>
        <v>2.6631539134989755</v>
      </c>
      <c r="I94" s="4">
        <f>+VLOOKUP(I$2,Laboral!$C$5:$CV$15,costo_laboral!$C94,FALSE)</f>
        <v>3.7722771058707085</v>
      </c>
      <c r="J94" s="4">
        <f>+VLOOKUP(J$2,Laboral!$C$5:$CV$15,costo_laboral!$C94,FALSE)</f>
        <v>5.2589255839651585</v>
      </c>
      <c r="K94" s="4">
        <f>+VLOOKUP(K$2,Laboral!$C$5:$CV$15,costo_laboral!$C94,FALSE)</f>
        <v>3.9094045897537373</v>
      </c>
      <c r="L94" s="4">
        <f>+VLOOKUP(L$2,Laboral!$C$5:$CV$15,costo_laboral!$C94,FALSE)</f>
        <v>2.7053712805692518</v>
      </c>
      <c r="M94" s="4">
        <f>+VLOOKUP(M$2,Laboral!$C$5:$CV$15,costo_laboral!$C94,FALSE)</f>
        <v>3.6882443593795133</v>
      </c>
      <c r="N94" s="4">
        <f>+VLOOKUP(N$2,Laboral!$C$5:$CV$15,costo_laboral!$C94,FALSE)</f>
        <v>2.77141361490686</v>
      </c>
      <c r="O94" s="4">
        <v>8.4015710423354708</v>
      </c>
      <c r="P94" s="4">
        <f>+VLOOKUP(P$2,Laboral!$C$38:$CV$76,$C94,0)</f>
        <v>0</v>
      </c>
      <c r="Q94" s="4">
        <v>8.7724339840489804</v>
      </c>
      <c r="R94" s="4">
        <f>+VLOOKUP(R$2,Laboral!$C$38:$CV$76,$C94,0)</f>
        <v>12.329531299402543</v>
      </c>
      <c r="S94" s="4">
        <f>+VLOOKUP(S$2,Laboral!$C$38:$CV$76,$C94,0)</f>
        <v>9.3120090387346881</v>
      </c>
      <c r="T94" s="4">
        <f>+VLOOKUP(T$2,Laboral!$C$38:$CV$76,$C94,0)</f>
        <v>0</v>
      </c>
      <c r="U94" s="4">
        <f>+VLOOKUP(U$2,Laboral!$C$38:$CV$76,$C94,0)</f>
        <v>0</v>
      </c>
      <c r="V94" s="4">
        <f>+VLOOKUP(V$2,Laboral!$C$38:$CV$76,$C94,0)</f>
        <v>0</v>
      </c>
      <c r="W94" s="4">
        <f>+VLOOKUP(W$2,Laboral!$C$38:$CV$76,$C94,0)</f>
        <v>0</v>
      </c>
      <c r="X94" s="4">
        <f>+VLOOKUP(X$2,Laboral!$C$38:$CV$76,$C94,0)</f>
        <v>0</v>
      </c>
      <c r="Y94" s="4">
        <f>+VLOOKUP(Y$2,Laboral!$C$38:$CV$76,$C94,0)</f>
        <v>0</v>
      </c>
      <c r="Z94" s="4">
        <f>+VLOOKUP(Z$2,Laboral!$C$38:$CV$76,$C94,0)</f>
        <v>0</v>
      </c>
      <c r="AA94" s="4">
        <f>+VLOOKUP(AA$2,Laboral!$C$38:$CV$76,$C94,0)</f>
        <v>0</v>
      </c>
      <c r="AB94" s="4">
        <f>+VLOOKUP(AB$2,Laboral!$C$38:$CV$76,$C94,0)</f>
        <v>0</v>
      </c>
      <c r="AC94" s="4">
        <v>9.2978592098866102</v>
      </c>
      <c r="AD94" s="4">
        <f>+VLOOKUP(AD$2,Laboral!$C$38:$CV$76,$C94,0)</f>
        <v>13.813024902639972</v>
      </c>
      <c r="AE94" s="4">
        <f>+VLOOKUP(AE$2,Laboral!$C$38:$CV$76,$C94,0)</f>
        <v>13.738567698037421</v>
      </c>
      <c r="AF94" s="4">
        <f>+VLOOKUP(AF$2,Laboral!$C$38:$CV$76,$C94,0)</f>
        <v>28.374196577639964</v>
      </c>
      <c r="AG94" s="4">
        <f>+VLOOKUP(AG$2,Laboral!$C$38:$CV$76,$C94,0)</f>
        <v>7.9679955145057644</v>
      </c>
      <c r="AH94" s="4">
        <f>+VLOOKUP(AH$2,Laboral!$C$38:$CV$76,$C94,0)</f>
        <v>8.4281877203291451</v>
      </c>
      <c r="AI94" s="4">
        <v>11.7478868109628</v>
      </c>
      <c r="AJ94" s="4">
        <f>+VLOOKUP(AJ$2,Laboral!$C$38:$CV$76,$C94,0)</f>
        <v>16.915947151447806</v>
      </c>
      <c r="AK94" s="4">
        <v>5.4422186004851802</v>
      </c>
      <c r="AL94" s="4">
        <v>12.7894761939726</v>
      </c>
      <c r="AM94" s="4">
        <f>+VLOOKUP(AM$2,Laboral!$C$38:$CV$76,$C94,0)</f>
        <v>9.6653057355173093</v>
      </c>
      <c r="AN94" s="4">
        <v>13.604502627475901</v>
      </c>
      <c r="AO94" s="4">
        <v>17.1751452663914</v>
      </c>
      <c r="AP94" s="4">
        <v>11.6855395696301</v>
      </c>
      <c r="AQ94" s="4">
        <f>+VLOOKUP(AQ$2,Laboral!$C$38:$CV$76,$C94,0)</f>
        <v>0</v>
      </c>
      <c r="AR94" s="4">
        <f>+VLOOKUP(AR$2,Laboral!$C$38:$CV$76,$C94,0)</f>
        <v>20.251791369676685</v>
      </c>
      <c r="AS94" s="4">
        <v>17.591505549598399</v>
      </c>
      <c r="AT94" s="4">
        <v>11.0401887836585</v>
      </c>
      <c r="AU94" s="4">
        <f>+VLOOKUP(AU$2,Laboral!$C$38:$CV$76,$C94,0)</f>
        <v>19.799827343925504</v>
      </c>
      <c r="AV94" s="4">
        <f>+VLOOKUP(AV$2,Laboral!$C$38:$CV$76,$C94,0)</f>
        <v>20.602251437924636</v>
      </c>
      <c r="AW94" s="4">
        <v>21.1173166203954</v>
      </c>
      <c r="AX94" s="4">
        <v>10.872960880775601</v>
      </c>
      <c r="AY94" s="4">
        <f>+VLOOKUP(AY$2,Laboral!$C$38:$CV$76,$C94,0)</f>
        <v>9.0082459727879041</v>
      </c>
      <c r="AZ94" s="4">
        <f>+VLOOKUP(AZ$2,Laboral!$C$38:$CV$76,$C94,0)</f>
        <v>10.020421620346387</v>
      </c>
    </row>
    <row r="95" spans="3:52" ht="16.5" x14ac:dyDescent="0.3">
      <c r="C95">
        <v>94</v>
      </c>
      <c r="D95" s="3">
        <v>43708</v>
      </c>
      <c r="E95" s="4">
        <f>+VLOOKUP(E$2,Laboral!$C$5:$CV$15,costo_laboral!$C95,FALSE)</f>
        <v>1.8942874777663932</v>
      </c>
      <c r="F95" s="4">
        <v>2.52537020928647</v>
      </c>
      <c r="G95" s="4">
        <v>4.6765547112215096</v>
      </c>
      <c r="H95" s="4">
        <f>+VLOOKUP(H$2,Laboral!$C$5:$CV$15,costo_laboral!$C95,FALSE)</f>
        <v>2.6111827860215175</v>
      </c>
      <c r="I95" s="4">
        <f>+VLOOKUP(I$2,Laboral!$C$5:$CV$15,costo_laboral!$C95,FALSE)</f>
        <v>3.8256117453988132</v>
      </c>
      <c r="J95" s="4">
        <f>+VLOOKUP(J$2,Laboral!$C$5:$CV$15,costo_laboral!$C95,FALSE)</f>
        <v>5.7679856672582197</v>
      </c>
      <c r="K95" s="4">
        <f>+VLOOKUP(K$2,Laboral!$C$5:$CV$15,costo_laboral!$C95,FALSE)</f>
        <v>3.8806556305052218</v>
      </c>
      <c r="L95" s="4">
        <f>+VLOOKUP(L$2,Laboral!$C$5:$CV$15,costo_laboral!$C95,FALSE)</f>
        <v>2.6549586954145785</v>
      </c>
      <c r="M95" s="4">
        <f>+VLOOKUP(M$2,Laboral!$C$5:$CV$15,costo_laboral!$C95,FALSE)</f>
        <v>3.6593740798361565</v>
      </c>
      <c r="N95" s="4">
        <f>+VLOOKUP(N$2,Laboral!$C$5:$CV$15,costo_laboral!$C95,FALSE)</f>
        <v>2.7594726240915533</v>
      </c>
      <c r="O95" s="4">
        <v>8.4150822477748104</v>
      </c>
      <c r="P95" s="4">
        <f>+VLOOKUP(P$2,Laboral!$C$38:$CV$76,$C95,0)</f>
        <v>0</v>
      </c>
      <c r="Q95" s="4">
        <v>8.8106357497978003</v>
      </c>
      <c r="R95" s="4">
        <f>+VLOOKUP(R$2,Laboral!$C$38:$CV$76,$C95,0)</f>
        <v>12.329753701365224</v>
      </c>
      <c r="S95" s="4">
        <f>+VLOOKUP(S$2,Laboral!$C$38:$CV$76,$C95,0)</f>
        <v>9.1828016058366764</v>
      </c>
      <c r="T95" s="4">
        <f>+VLOOKUP(T$2,Laboral!$C$38:$CV$76,$C95,0)</f>
        <v>0</v>
      </c>
      <c r="U95" s="4">
        <f>+VLOOKUP(U$2,Laboral!$C$38:$CV$76,$C95,0)</f>
        <v>0</v>
      </c>
      <c r="V95" s="4">
        <f>+VLOOKUP(V$2,Laboral!$C$38:$CV$76,$C95,0)</f>
        <v>0</v>
      </c>
      <c r="W95" s="4">
        <f>+VLOOKUP(W$2,Laboral!$C$38:$CV$76,$C95,0)</f>
        <v>0</v>
      </c>
      <c r="X95" s="4">
        <f>+VLOOKUP(X$2,Laboral!$C$38:$CV$76,$C95,0)</f>
        <v>0</v>
      </c>
      <c r="Y95" s="4">
        <f>+VLOOKUP(Y$2,Laboral!$C$38:$CV$76,$C95,0)</f>
        <v>0</v>
      </c>
      <c r="Z95" s="4">
        <f>+VLOOKUP(Z$2,Laboral!$C$38:$CV$76,$C95,0)</f>
        <v>0</v>
      </c>
      <c r="AA95" s="4">
        <f>+VLOOKUP(AA$2,Laboral!$C$38:$CV$76,$C95,0)</f>
        <v>0</v>
      </c>
      <c r="AB95" s="4">
        <f>+VLOOKUP(AB$2,Laboral!$C$38:$CV$76,$C95,0)</f>
        <v>0</v>
      </c>
      <c r="AC95" s="4">
        <v>9.2542064468999499</v>
      </c>
      <c r="AD95" s="4">
        <f>+VLOOKUP(AD$2,Laboral!$C$38:$CV$76,$C95,0)</f>
        <v>13.914613545859325</v>
      </c>
      <c r="AE95" s="4">
        <f>+VLOOKUP(AE$2,Laboral!$C$38:$CV$76,$C95,0)</f>
        <v>14.032104223209529</v>
      </c>
      <c r="AF95" s="4">
        <f>+VLOOKUP(AF$2,Laboral!$C$38:$CV$76,$C95,0)</f>
        <v>28.672830663460541</v>
      </c>
      <c r="AG95" s="4">
        <f>+VLOOKUP(AG$2,Laboral!$C$38:$CV$76,$C95,0)</f>
        <v>7.9470161483018691</v>
      </c>
      <c r="AH95" s="4">
        <f>+VLOOKUP(AH$2,Laboral!$C$38:$CV$76,$C95,0)</f>
        <v>8.3055232045535075</v>
      </c>
      <c r="AI95" s="4">
        <v>11.8952945898127</v>
      </c>
      <c r="AJ95" s="4">
        <f>+VLOOKUP(AJ$2,Laboral!$C$38:$CV$76,$C95,0)</f>
        <v>16.797101483997697</v>
      </c>
      <c r="AK95" s="4">
        <v>5.3327110856132904</v>
      </c>
      <c r="AL95" s="4">
        <v>13.0711633802251</v>
      </c>
      <c r="AM95" s="4">
        <f>+VLOOKUP(AM$2,Laboral!$C$38:$CV$76,$C95,0)</f>
        <v>9.7638072846075925</v>
      </c>
      <c r="AN95" s="4">
        <v>13.6320835428777</v>
      </c>
      <c r="AO95" s="4">
        <v>17.209969299549599</v>
      </c>
      <c r="AP95" s="4">
        <v>11.5520454119689</v>
      </c>
      <c r="AQ95" s="4">
        <f>+VLOOKUP(AQ$2,Laboral!$C$38:$CV$76,$C95,0)</f>
        <v>0</v>
      </c>
      <c r="AR95" s="4">
        <f>+VLOOKUP(AR$2,Laboral!$C$38:$CV$76,$C95,0)</f>
        <v>20.814077474653807</v>
      </c>
      <c r="AS95" s="4">
        <v>17.676621056898199</v>
      </c>
      <c r="AT95" s="4">
        <v>10.9908743717791</v>
      </c>
      <c r="AU95" s="4">
        <f>+VLOOKUP(AU$2,Laboral!$C$38:$CV$76,$C95,0)</f>
        <v>20.491074130360321</v>
      </c>
      <c r="AV95" s="4">
        <f>+VLOOKUP(AV$2,Laboral!$C$38:$CV$76,$C95,0)</f>
        <v>20.582566938529396</v>
      </c>
      <c r="AW95" s="4">
        <v>21.195785685554</v>
      </c>
      <c r="AX95" s="4">
        <v>10.9303593402904</v>
      </c>
      <c r="AY95" s="4">
        <f>+VLOOKUP(AY$2,Laboral!$C$38:$CV$76,$C95,0)</f>
        <v>8.9461844210230907</v>
      </c>
      <c r="AZ95" s="4">
        <f>+VLOOKUP(AZ$2,Laboral!$C$38:$CV$76,$C95,0)</f>
        <v>10.008720865044369</v>
      </c>
    </row>
    <row r="96" spans="3:52" ht="16.5" x14ac:dyDescent="0.3">
      <c r="C96">
        <v>95</v>
      </c>
      <c r="D96" s="3">
        <v>43738</v>
      </c>
      <c r="E96" s="4">
        <f>+VLOOKUP(E$2,Laboral!$C$5:$CV$15,costo_laboral!$C96,FALSE)</f>
        <v>1.8951153994512433</v>
      </c>
      <c r="F96" s="4">
        <v>2.5285420357286998</v>
      </c>
      <c r="G96" s="4">
        <v>4.7332502344445402</v>
      </c>
      <c r="H96" s="4">
        <f>+VLOOKUP(H$2,Laboral!$C$5:$CV$15,costo_laboral!$C96,FALSE)</f>
        <v>2.6011974238623208</v>
      </c>
      <c r="I96" s="4">
        <f>+VLOOKUP(I$2,Laboral!$C$5:$CV$15,costo_laboral!$C96,FALSE)</f>
        <v>4.1022766865763414</v>
      </c>
      <c r="J96" s="4">
        <f>+VLOOKUP(J$2,Laboral!$C$5:$CV$15,costo_laboral!$C96,FALSE)</f>
        <v>5.936678545621489</v>
      </c>
      <c r="K96" s="4">
        <f>+VLOOKUP(K$2,Laboral!$C$5:$CV$15,costo_laboral!$C96,FALSE)</f>
        <v>3.8961786994011911</v>
      </c>
      <c r="L96" s="4">
        <f>+VLOOKUP(L$2,Laboral!$C$5:$CV$15,costo_laboral!$C96,FALSE)</f>
        <v>2.666815870121316</v>
      </c>
      <c r="M96" s="4">
        <f>+VLOOKUP(M$2,Laboral!$C$5:$CV$15,costo_laboral!$C96,FALSE)</f>
        <v>3.6827322079796332</v>
      </c>
      <c r="N96" s="4">
        <f>+VLOOKUP(N$2,Laboral!$C$5:$CV$15,costo_laboral!$C96,FALSE)</f>
        <v>2.7868022883348593</v>
      </c>
      <c r="O96" s="4">
        <v>8.4112306591984005</v>
      </c>
      <c r="P96" s="4">
        <f>+VLOOKUP(P$2,Laboral!$C$38:$CV$76,$C96,0)</f>
        <v>0</v>
      </c>
      <c r="Q96" s="4">
        <v>8.9241847266008598</v>
      </c>
      <c r="R96" s="4">
        <f>+VLOOKUP(R$2,Laboral!$C$38:$CV$76,$C96,0)</f>
        <v>12.32302849939024</v>
      </c>
      <c r="S96" s="4">
        <f>+VLOOKUP(S$2,Laboral!$C$38:$CV$76,$C96,0)</f>
        <v>9.1533259054918279</v>
      </c>
      <c r="T96" s="4">
        <f>+VLOOKUP(T$2,Laboral!$C$38:$CV$76,$C96,0)</f>
        <v>0</v>
      </c>
      <c r="U96" s="4">
        <f>+VLOOKUP(U$2,Laboral!$C$38:$CV$76,$C96,0)</f>
        <v>0</v>
      </c>
      <c r="V96" s="4">
        <f>+VLOOKUP(V$2,Laboral!$C$38:$CV$76,$C96,0)</f>
        <v>0</v>
      </c>
      <c r="W96" s="4">
        <f>+VLOOKUP(W$2,Laboral!$C$38:$CV$76,$C96,0)</f>
        <v>0</v>
      </c>
      <c r="X96" s="4">
        <f>+VLOOKUP(X$2,Laboral!$C$38:$CV$76,$C96,0)</f>
        <v>0</v>
      </c>
      <c r="Y96" s="4">
        <f>+VLOOKUP(Y$2,Laboral!$C$38:$CV$76,$C96,0)</f>
        <v>0</v>
      </c>
      <c r="Z96" s="4">
        <f>+VLOOKUP(Z$2,Laboral!$C$38:$CV$76,$C96,0)</f>
        <v>0</v>
      </c>
      <c r="AA96" s="4">
        <f>+VLOOKUP(AA$2,Laboral!$C$38:$CV$76,$C96,0)</f>
        <v>0</v>
      </c>
      <c r="AB96" s="4">
        <f>+VLOOKUP(AB$2,Laboral!$C$38:$CV$76,$C96,0)</f>
        <v>0</v>
      </c>
      <c r="AC96" s="4">
        <v>9.2904801357520395</v>
      </c>
      <c r="AD96" s="4">
        <f>+VLOOKUP(AD$2,Laboral!$C$38:$CV$76,$C96,0)</f>
        <v>14.177757960124376</v>
      </c>
      <c r="AE96" s="4">
        <f>+VLOOKUP(AE$2,Laboral!$C$38:$CV$76,$C96,0)</f>
        <v>13.972671001531209</v>
      </c>
      <c r="AF96" s="4">
        <f>+VLOOKUP(AF$2,Laboral!$C$38:$CV$76,$C96,0)</f>
        <v>29.087425912173835</v>
      </c>
      <c r="AG96" s="4">
        <f>+VLOOKUP(AG$2,Laboral!$C$38:$CV$76,$C96,0)</f>
        <v>7.9780093307959845</v>
      </c>
      <c r="AH96" s="4">
        <f>+VLOOKUP(AH$2,Laboral!$C$38:$CV$76,$C96,0)</f>
        <v>8.2630408667818394</v>
      </c>
      <c r="AI96" s="4">
        <v>12.143082326573801</v>
      </c>
      <c r="AJ96" s="4">
        <f>+VLOOKUP(AJ$2,Laboral!$C$38:$CV$76,$C96,0)</f>
        <v>16.865554410832214</v>
      </c>
      <c r="AK96" s="4">
        <v>5.1857793406490398</v>
      </c>
      <c r="AL96" s="4">
        <v>13.5164422489992</v>
      </c>
      <c r="AM96" s="4">
        <f>+VLOOKUP(AM$2,Laboral!$C$38:$CV$76,$C96,0)</f>
        <v>9.8591867464805265</v>
      </c>
      <c r="AN96" s="4">
        <v>13.483031868528601</v>
      </c>
      <c r="AO96" s="4">
        <v>17.211890831718101</v>
      </c>
      <c r="AP96" s="4">
        <v>11.589586759906201</v>
      </c>
      <c r="AQ96" s="4">
        <f>+VLOOKUP(AQ$2,Laboral!$C$38:$CV$76,$C96,0)</f>
        <v>0</v>
      </c>
      <c r="AR96" s="4">
        <f>+VLOOKUP(AR$2,Laboral!$C$38:$CV$76,$C96,0)</f>
        <v>20.536422425254081</v>
      </c>
      <c r="AS96" s="4">
        <v>17.9716749016508</v>
      </c>
      <c r="AT96" s="4">
        <v>11.030814852251799</v>
      </c>
      <c r="AU96" s="4">
        <f>+VLOOKUP(AU$2,Laboral!$C$38:$CV$76,$C96,0)</f>
        <v>21.195282392357065</v>
      </c>
      <c r="AV96" s="4">
        <f>+VLOOKUP(AV$2,Laboral!$C$38:$CV$76,$C96,0)</f>
        <v>20.711638710031622</v>
      </c>
      <c r="AW96" s="4">
        <v>21.069689230142099</v>
      </c>
      <c r="AX96" s="4">
        <v>10.859463044783</v>
      </c>
      <c r="AY96" s="4">
        <f>+VLOOKUP(AY$2,Laboral!$C$38:$CV$76,$C96,0)</f>
        <v>8.9164146937797319</v>
      </c>
      <c r="AZ96" s="4">
        <f>+VLOOKUP(AZ$2,Laboral!$C$38:$CV$76,$C96,0)</f>
        <v>10.058499185800056</v>
      </c>
    </row>
    <row r="97" spans="3:52" ht="16.5" x14ac:dyDescent="0.3">
      <c r="C97">
        <v>96</v>
      </c>
      <c r="D97" s="3">
        <v>43769</v>
      </c>
      <c r="E97" s="4">
        <f>+VLOOKUP(E$2,Laboral!$C$5:$CV$15,costo_laboral!$C97,FALSE)</f>
        <v>1.8835512007340964</v>
      </c>
      <c r="F97" s="4">
        <v>2.5376449071660399</v>
      </c>
      <c r="G97" s="4">
        <v>4.7481252397210802</v>
      </c>
      <c r="H97" s="4">
        <f>+VLOOKUP(H$2,Laboral!$C$5:$CV$15,costo_laboral!$C97,FALSE)</f>
        <v>2.5649481190438963</v>
      </c>
      <c r="I97" s="4">
        <f>+VLOOKUP(I$2,Laboral!$C$5:$CV$15,costo_laboral!$C97,FALSE)</f>
        <v>4.2143728692238165</v>
      </c>
      <c r="J97" s="4">
        <f>+VLOOKUP(J$2,Laboral!$C$5:$CV$15,costo_laboral!$C97,FALSE)</f>
        <v>6.6298531870037118</v>
      </c>
      <c r="K97" s="4">
        <f>+VLOOKUP(K$2,Laboral!$C$5:$CV$15,costo_laboral!$C97,FALSE)</f>
        <v>3.874050473283138</v>
      </c>
      <c r="L97" s="4">
        <f>+VLOOKUP(L$2,Laboral!$C$5:$CV$15,costo_laboral!$C97,FALSE)</f>
        <v>2.7229657350941205</v>
      </c>
      <c r="M97" s="4">
        <f>+VLOOKUP(M$2,Laboral!$C$5:$CV$15,costo_laboral!$C97,FALSE)</f>
        <v>3.5840260947846536</v>
      </c>
      <c r="N97" s="4">
        <f>+VLOOKUP(N$2,Laboral!$C$5:$CV$15,costo_laboral!$C97,FALSE)</f>
        <v>2.7822762132903693</v>
      </c>
      <c r="O97" s="4">
        <v>8.4719361220268095</v>
      </c>
      <c r="P97" s="4">
        <f>+VLOOKUP(P$2,Laboral!$C$38:$CV$76,$C97,0)</f>
        <v>0</v>
      </c>
      <c r="Q97" s="4">
        <v>8.8697004325334596</v>
      </c>
      <c r="R97" s="4">
        <f>+VLOOKUP(R$2,Laboral!$C$38:$CV$76,$C97,0)</f>
        <v>12.27118864786647</v>
      </c>
      <c r="S97" s="4">
        <f>+VLOOKUP(S$2,Laboral!$C$38:$CV$76,$C97,0)</f>
        <v>9.0645923449121799</v>
      </c>
      <c r="T97" s="4">
        <f>+VLOOKUP(T$2,Laboral!$C$38:$CV$76,$C97,0)</f>
        <v>0</v>
      </c>
      <c r="U97" s="4">
        <f>+VLOOKUP(U$2,Laboral!$C$38:$CV$76,$C97,0)</f>
        <v>0</v>
      </c>
      <c r="V97" s="4">
        <f>+VLOOKUP(V$2,Laboral!$C$38:$CV$76,$C97,0)</f>
        <v>0</v>
      </c>
      <c r="W97" s="4">
        <f>+VLOOKUP(W$2,Laboral!$C$38:$CV$76,$C97,0)</f>
        <v>0</v>
      </c>
      <c r="X97" s="4">
        <f>+VLOOKUP(X$2,Laboral!$C$38:$CV$76,$C97,0)</f>
        <v>0</v>
      </c>
      <c r="Y97" s="4">
        <f>+VLOOKUP(Y$2,Laboral!$C$38:$CV$76,$C97,0)</f>
        <v>0</v>
      </c>
      <c r="Z97" s="4">
        <f>+VLOOKUP(Z$2,Laboral!$C$38:$CV$76,$C97,0)</f>
        <v>0</v>
      </c>
      <c r="AA97" s="4">
        <f>+VLOOKUP(AA$2,Laboral!$C$38:$CV$76,$C97,0)</f>
        <v>0</v>
      </c>
      <c r="AB97" s="4">
        <f>+VLOOKUP(AB$2,Laboral!$C$38:$CV$76,$C97,0)</f>
        <v>0</v>
      </c>
      <c r="AC97" s="4">
        <v>9.3003297306034405</v>
      </c>
      <c r="AD97" s="4">
        <f>+VLOOKUP(AD$2,Laboral!$C$38:$CV$76,$C97,0)</f>
        <v>14.293180164651249</v>
      </c>
      <c r="AE97" s="4">
        <f>+VLOOKUP(AE$2,Laboral!$C$38:$CV$76,$C97,0)</f>
        <v>13.827930390534886</v>
      </c>
      <c r="AF97" s="4">
        <f>+VLOOKUP(AF$2,Laboral!$C$38:$CV$76,$C97,0)</f>
        <v>29.201054621790735</v>
      </c>
      <c r="AG97" s="4">
        <f>+VLOOKUP(AG$2,Laboral!$C$38:$CV$76,$C97,0)</f>
        <v>7.9668680718951794</v>
      </c>
      <c r="AH97" s="4">
        <f>+VLOOKUP(AH$2,Laboral!$C$38:$CV$76,$C97,0)</f>
        <v>8.1852274133272402</v>
      </c>
      <c r="AI97" s="4">
        <v>11.996814595695801</v>
      </c>
      <c r="AJ97" s="4">
        <f>+VLOOKUP(AJ$2,Laboral!$C$38:$CV$76,$C97,0)</f>
        <v>16.939887580409312</v>
      </c>
      <c r="AK97" s="4">
        <v>5.1432102200095402</v>
      </c>
      <c r="AL97" s="4">
        <v>13.707185834870799</v>
      </c>
      <c r="AM97" s="4">
        <f>+VLOOKUP(AM$2,Laboral!$C$38:$CV$76,$C97,0)</f>
        <v>9.8945222793673437</v>
      </c>
      <c r="AN97" s="4">
        <v>13.2517596559924</v>
      </c>
      <c r="AO97" s="4">
        <v>17.194157246329802</v>
      </c>
      <c r="AP97" s="4">
        <v>11.2781490456785</v>
      </c>
      <c r="AQ97" s="4">
        <f>+VLOOKUP(AQ$2,Laboral!$C$38:$CV$76,$C97,0)</f>
        <v>0</v>
      </c>
      <c r="AR97" s="4">
        <f>+VLOOKUP(AR$2,Laboral!$C$38:$CV$76,$C97,0)</f>
        <v>20.628851878865895</v>
      </c>
      <c r="AS97" s="4">
        <v>18.0734411645604</v>
      </c>
      <c r="AT97" s="4">
        <v>10.953688018540699</v>
      </c>
      <c r="AU97" s="4">
        <f>+VLOOKUP(AU$2,Laboral!$C$38:$CV$76,$C97,0)</f>
        <v>22.045606903241328</v>
      </c>
      <c r="AV97" s="4">
        <f>+VLOOKUP(AV$2,Laboral!$C$38:$CV$76,$C97,0)</f>
        <v>20.661509365811501</v>
      </c>
      <c r="AW97" s="4">
        <v>20.8818028157249</v>
      </c>
      <c r="AX97" s="4">
        <v>10.910960598808099</v>
      </c>
      <c r="AY97" s="4">
        <f>+VLOOKUP(AY$2,Laboral!$C$38:$CV$76,$C97,0)</f>
        <v>8.8271919486259325</v>
      </c>
      <c r="AZ97" s="4">
        <f>+VLOOKUP(AZ$2,Laboral!$C$38:$CV$76,$C97,0)</f>
        <v>10.062418099128525</v>
      </c>
    </row>
    <row r="98" spans="3:52" ht="16.5" x14ac:dyDescent="0.3">
      <c r="C98">
        <v>97</v>
      </c>
      <c r="D98" s="3">
        <v>43799</v>
      </c>
      <c r="E98" s="4">
        <f>+VLOOKUP(E$2,Laboral!$C$5:$CV$15,costo_laboral!$C98,FALSE)</f>
        <v>1.9232568171404476</v>
      </c>
      <c r="F98" s="4">
        <v>2.56196368860904</v>
      </c>
      <c r="G98" s="4">
        <v>4.7867764874401599</v>
      </c>
      <c r="H98" s="4">
        <f>+VLOOKUP(H$2,Laboral!$C$5:$CV$15,costo_laboral!$C98,FALSE)</f>
        <v>2.5992864246982683</v>
      </c>
      <c r="I98" s="4">
        <f>+VLOOKUP(I$2,Laboral!$C$5:$CV$15,costo_laboral!$C98,FALSE)</f>
        <v>3.6821711716510093</v>
      </c>
      <c r="J98" s="4">
        <f>+VLOOKUP(J$2,Laboral!$C$5:$CV$15,costo_laboral!$C98,FALSE)</f>
        <v>6.8833720950918069</v>
      </c>
      <c r="K98" s="4">
        <f>+VLOOKUP(K$2,Laboral!$C$5:$CV$15,costo_laboral!$C98,FALSE)</f>
        <v>3.8573481512100605</v>
      </c>
      <c r="L98" s="4">
        <f>+VLOOKUP(L$2,Laboral!$C$5:$CV$15,costo_laboral!$C98,FALSE)</f>
        <v>2.6831586905872609</v>
      </c>
      <c r="M98" s="4">
        <f>+VLOOKUP(M$2,Laboral!$C$5:$CV$15,costo_laboral!$C98,FALSE)</f>
        <v>3.5612438000123876</v>
      </c>
      <c r="N98" s="4">
        <f>+VLOOKUP(N$2,Laboral!$C$5:$CV$15,costo_laboral!$C98,FALSE)</f>
        <v>2.7746229826902171</v>
      </c>
      <c r="O98" s="4">
        <v>8.5521769040968199</v>
      </c>
      <c r="P98" s="4">
        <f>+VLOOKUP(P$2,Laboral!$C$38:$CV$76,$C98,0)</f>
        <v>0</v>
      </c>
      <c r="Q98" s="4">
        <v>8.8736235597704898</v>
      </c>
      <c r="R98" s="4">
        <f>+VLOOKUP(R$2,Laboral!$C$38:$CV$76,$C98,0)</f>
        <v>12.200387367710071</v>
      </c>
      <c r="S98" s="4">
        <f>+VLOOKUP(S$2,Laboral!$C$38:$CV$76,$C98,0)</f>
        <v>8.8920352713563258</v>
      </c>
      <c r="T98" s="4">
        <f>+VLOOKUP(T$2,Laboral!$C$38:$CV$76,$C98,0)</f>
        <v>0</v>
      </c>
      <c r="U98" s="4">
        <f>+VLOOKUP(U$2,Laboral!$C$38:$CV$76,$C98,0)</f>
        <v>0</v>
      </c>
      <c r="V98" s="4">
        <f>+VLOOKUP(V$2,Laboral!$C$38:$CV$76,$C98,0)</f>
        <v>0</v>
      </c>
      <c r="W98" s="4">
        <f>+VLOOKUP(W$2,Laboral!$C$38:$CV$76,$C98,0)</f>
        <v>0</v>
      </c>
      <c r="X98" s="4">
        <f>+VLOOKUP(X$2,Laboral!$C$38:$CV$76,$C98,0)</f>
        <v>0</v>
      </c>
      <c r="Y98" s="4">
        <f>+VLOOKUP(Y$2,Laboral!$C$38:$CV$76,$C98,0)</f>
        <v>0</v>
      </c>
      <c r="Z98" s="4">
        <f>+VLOOKUP(Z$2,Laboral!$C$38:$CV$76,$C98,0)</f>
        <v>0</v>
      </c>
      <c r="AA98" s="4">
        <f>+VLOOKUP(AA$2,Laboral!$C$38:$CV$76,$C98,0)</f>
        <v>0</v>
      </c>
      <c r="AB98" s="4">
        <f>+VLOOKUP(AB$2,Laboral!$C$38:$CV$76,$C98,0)</f>
        <v>0</v>
      </c>
      <c r="AC98" s="4">
        <v>9.2992786121406894</v>
      </c>
      <c r="AD98" s="4">
        <f>+VLOOKUP(AD$2,Laboral!$C$38:$CV$76,$C98,0)</f>
        <v>14.62953718068267</v>
      </c>
      <c r="AE98" s="4">
        <f>+VLOOKUP(AE$2,Laboral!$C$38:$CV$76,$C98,0)</f>
        <v>13.46131411083538</v>
      </c>
      <c r="AF98" s="4">
        <f>+VLOOKUP(AF$2,Laboral!$C$38:$CV$76,$C98,0)</f>
        <v>29.997828418416212</v>
      </c>
      <c r="AG98" s="4">
        <f>+VLOOKUP(AG$2,Laboral!$C$38:$CV$76,$C98,0)</f>
        <v>7.9216706079232351</v>
      </c>
      <c r="AH98" s="4">
        <f>+VLOOKUP(AH$2,Laboral!$C$38:$CV$76,$C98,0)</f>
        <v>8.1922324097914334</v>
      </c>
      <c r="AI98" s="4">
        <v>11.7333489908203</v>
      </c>
      <c r="AJ98" s="4">
        <f>+VLOOKUP(AJ$2,Laboral!$C$38:$CV$76,$C98,0)</f>
        <v>16.687930921753459</v>
      </c>
      <c r="AK98" s="4">
        <v>4.9732967463795301</v>
      </c>
      <c r="AL98" s="4">
        <v>13.7426010557787</v>
      </c>
      <c r="AM98" s="4">
        <f>+VLOOKUP(AM$2,Laboral!$C$38:$CV$76,$C98,0)</f>
        <v>9.7864818554810995</v>
      </c>
      <c r="AN98" s="4">
        <v>12.927717344170199</v>
      </c>
      <c r="AO98" s="4">
        <v>16.9499785671937</v>
      </c>
      <c r="AP98" s="4">
        <v>11.1502599068523</v>
      </c>
      <c r="AQ98" s="4">
        <f>+VLOOKUP(AQ$2,Laboral!$C$38:$CV$76,$C98,0)</f>
        <v>0</v>
      </c>
      <c r="AR98" s="4">
        <f>+VLOOKUP(AR$2,Laboral!$C$38:$CV$76,$C98,0)</f>
        <v>20.950982089312511</v>
      </c>
      <c r="AS98" s="4">
        <v>18.075563486870401</v>
      </c>
      <c r="AT98" s="4">
        <v>10.947713246657001</v>
      </c>
      <c r="AU98" s="4">
        <f>+VLOOKUP(AU$2,Laboral!$C$38:$CV$76,$C98,0)</f>
        <v>22.783652181703236</v>
      </c>
      <c r="AV98" s="4">
        <f>+VLOOKUP(AV$2,Laboral!$C$38:$CV$76,$C98,0)</f>
        <v>20.408160256030484</v>
      </c>
      <c r="AW98" s="4">
        <v>20.5816205582428</v>
      </c>
      <c r="AX98" s="4">
        <v>10.846440064011</v>
      </c>
      <c r="AY98" s="4">
        <f>+VLOOKUP(AY$2,Laboral!$C$38:$CV$76,$C98,0)</f>
        <v>8.6728808458646665</v>
      </c>
      <c r="AZ98" s="4">
        <f>+VLOOKUP(AZ$2,Laboral!$C$38:$CV$76,$C98,0)</f>
        <v>9.9593940297452015</v>
      </c>
    </row>
    <row r="99" spans="3:52" ht="16.5" x14ac:dyDescent="0.3">
      <c r="C99">
        <v>98</v>
      </c>
      <c r="D99" s="3">
        <v>43830</v>
      </c>
      <c r="E99" s="4">
        <f>+VLOOKUP(E$2,Laboral!$C$5:$CV$15,costo_laboral!$C99,FALSE)</f>
        <v>1.9636633665941219</v>
      </c>
      <c r="F99" s="4">
        <v>2.5743538934161698</v>
      </c>
      <c r="G99" s="4">
        <v>4.6292480155183098</v>
      </c>
      <c r="H99" s="4">
        <f>+VLOOKUP(H$2,Laboral!$C$5:$CV$15,costo_laboral!$C99,FALSE)</f>
        <v>2.6111500111603529</v>
      </c>
      <c r="I99" s="4">
        <f>+VLOOKUP(I$2,Laboral!$C$5:$CV$15,costo_laboral!$C99,FALSE)</f>
        <v>3.488900822436432</v>
      </c>
      <c r="J99" s="4">
        <f>+VLOOKUP(J$2,Laboral!$C$5:$CV$15,costo_laboral!$C99,FALSE)</f>
        <v>6.7241641649504924</v>
      </c>
      <c r="K99" s="4">
        <f>+VLOOKUP(K$2,Laboral!$C$5:$CV$15,costo_laboral!$C99,FALSE)</f>
        <v>3.8107566600794369</v>
      </c>
      <c r="L99" s="4">
        <f>+VLOOKUP(L$2,Laboral!$C$5:$CV$15,costo_laboral!$C99,FALSE)</f>
        <v>2.7280650006193259</v>
      </c>
      <c r="M99" s="4">
        <f>+VLOOKUP(M$2,Laboral!$C$5:$CV$15,costo_laboral!$C99,FALSE)</f>
        <v>3.573789587549471</v>
      </c>
      <c r="N99" s="4">
        <f>+VLOOKUP(N$2,Laboral!$C$5:$CV$15,costo_laboral!$C99,FALSE)</f>
        <v>2.8138809775829521</v>
      </c>
      <c r="O99" s="4">
        <v>8.8331653200388605</v>
      </c>
      <c r="P99" s="4">
        <f>+VLOOKUP(P$2,Laboral!$C$38:$CV$76,$C99,0)</f>
        <v>0</v>
      </c>
      <c r="Q99" s="4">
        <v>8.9242370108922202</v>
      </c>
      <c r="R99" s="4">
        <f>+VLOOKUP(R$2,Laboral!$C$38:$CV$76,$C99,0)</f>
        <v>12.251596912537847</v>
      </c>
      <c r="S99" s="4">
        <f>+VLOOKUP(S$2,Laboral!$C$38:$CV$76,$C99,0)</f>
        <v>8.9416544208599316</v>
      </c>
      <c r="T99" s="4">
        <f>+VLOOKUP(T$2,Laboral!$C$38:$CV$76,$C99,0)</f>
        <v>0</v>
      </c>
      <c r="U99" s="4">
        <f>+VLOOKUP(U$2,Laboral!$C$38:$CV$76,$C99,0)</f>
        <v>0</v>
      </c>
      <c r="V99" s="4">
        <f>+VLOOKUP(V$2,Laboral!$C$38:$CV$76,$C99,0)</f>
        <v>0</v>
      </c>
      <c r="W99" s="4">
        <f>+VLOOKUP(W$2,Laboral!$C$38:$CV$76,$C99,0)</f>
        <v>0</v>
      </c>
      <c r="X99" s="4">
        <f>+VLOOKUP(X$2,Laboral!$C$38:$CV$76,$C99,0)</f>
        <v>0</v>
      </c>
      <c r="Y99" s="4">
        <f>+VLOOKUP(Y$2,Laboral!$C$38:$CV$76,$C99,0)</f>
        <v>0</v>
      </c>
      <c r="Z99" s="4">
        <f>+VLOOKUP(Z$2,Laboral!$C$38:$CV$76,$C99,0)</f>
        <v>0</v>
      </c>
      <c r="AA99" s="4">
        <f>+VLOOKUP(AA$2,Laboral!$C$38:$CV$76,$C99,0)</f>
        <v>0</v>
      </c>
      <c r="AB99" s="4">
        <f>+VLOOKUP(AB$2,Laboral!$C$38:$CV$76,$C99,0)</f>
        <v>0</v>
      </c>
      <c r="AC99" s="4">
        <v>9.3375657108606696</v>
      </c>
      <c r="AD99" s="4">
        <f>+VLOOKUP(AD$2,Laboral!$C$38:$CV$76,$C99,0)</f>
        <v>15.246800110866099</v>
      </c>
      <c r="AE99" s="4">
        <f>+VLOOKUP(AE$2,Laboral!$C$38:$CV$76,$C99,0)</f>
        <v>13.401288421870325</v>
      </c>
      <c r="AF99" s="4">
        <f>+VLOOKUP(AF$2,Laboral!$C$38:$CV$76,$C99,0)</f>
        <v>29.305475878575994</v>
      </c>
      <c r="AG99" s="4">
        <f>+VLOOKUP(AG$2,Laboral!$C$38:$CV$76,$C99,0)</f>
        <v>7.8698555393018204</v>
      </c>
      <c r="AH99" s="4">
        <f>+VLOOKUP(AH$2,Laboral!$C$38:$CV$76,$C99,0)</f>
        <v>8.1566212007689334</v>
      </c>
      <c r="AI99" s="4">
        <v>11.4130625783604</v>
      </c>
      <c r="AJ99" s="4">
        <f>+VLOOKUP(AJ$2,Laboral!$C$38:$CV$76,$C99,0)</f>
        <v>17.183874155370297</v>
      </c>
      <c r="AK99" s="4">
        <v>4.9743310674725301</v>
      </c>
      <c r="AL99" s="4">
        <v>13.5162075574878</v>
      </c>
      <c r="AM99" s="4">
        <f>+VLOOKUP(AM$2,Laboral!$C$38:$CV$76,$C99,0)</f>
        <v>9.8630139379016679</v>
      </c>
      <c r="AN99" s="4">
        <v>12.786302185968401</v>
      </c>
      <c r="AO99" s="4">
        <v>16.899596284736901</v>
      </c>
      <c r="AP99" s="4">
        <v>10.9344624844602</v>
      </c>
      <c r="AQ99" s="4">
        <f>+VLOOKUP(AQ$2,Laboral!$C$38:$CV$76,$C99,0)</f>
        <v>0</v>
      </c>
      <c r="AR99" s="4">
        <f>+VLOOKUP(AR$2,Laboral!$C$38:$CV$76,$C99,0)</f>
        <v>21.026261720181221</v>
      </c>
      <c r="AS99" s="4">
        <v>18.253200456230498</v>
      </c>
      <c r="AT99" s="4">
        <v>11.0787488111584</v>
      </c>
      <c r="AU99" s="4">
        <f>+VLOOKUP(AU$2,Laboral!$C$38:$CV$76,$C99,0)</f>
        <v>23.060168007719696</v>
      </c>
      <c r="AV99" s="4">
        <f>+VLOOKUP(AV$2,Laboral!$C$38:$CV$76,$C99,0)</f>
        <v>20.676300549294673</v>
      </c>
      <c r="AW99" s="4">
        <v>20.128350255247302</v>
      </c>
      <c r="AX99" s="4">
        <v>10.815595287646</v>
      </c>
      <c r="AY99" s="4">
        <f>+VLOOKUP(AY$2,Laboral!$C$38:$CV$76,$C99,0)</f>
        <v>8.6787663158650261</v>
      </c>
      <c r="AZ99" s="4">
        <f>+VLOOKUP(AZ$2,Laboral!$C$38:$CV$76,$C99,0)</f>
        <v>9.8606471234931359</v>
      </c>
    </row>
  </sheetData>
  <conditionalFormatting sqref="E3:N99">
    <cfRule type="cellIs" dxfId="25" priority="2" operator="lessThan">
      <formula>0</formula>
    </cfRule>
  </conditionalFormatting>
  <conditionalFormatting sqref="O3:AZ99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Y101"/>
  <sheetViews>
    <sheetView topLeftCell="AL78" zoomScale="75" zoomScaleNormal="75" workbookViewId="0">
      <selection activeCell="AT86" sqref="AT86"/>
    </sheetView>
  </sheetViews>
  <sheetFormatPr baseColWidth="10" defaultRowHeight="15" x14ac:dyDescent="0.25"/>
  <cols>
    <col min="4" max="51" width="17.28515625" customWidth="1"/>
  </cols>
  <sheetData>
    <row r="3" spans="1:51" x14ac:dyDescent="0.25">
      <c r="A3">
        <v>48</v>
      </c>
      <c r="B3" s="37">
        <v>16</v>
      </c>
      <c r="K3" t="s">
        <v>326</v>
      </c>
      <c r="M3" t="s">
        <v>326</v>
      </c>
      <c r="N3" t="s">
        <v>326</v>
      </c>
      <c r="P3" t="s">
        <v>326</v>
      </c>
      <c r="AB3" t="s">
        <v>326</v>
      </c>
      <c r="AC3" t="s">
        <v>326</v>
      </c>
      <c r="AF3" t="s">
        <v>326</v>
      </c>
      <c r="AG3" t="s">
        <v>326</v>
      </c>
      <c r="AH3" t="s">
        <v>326</v>
      </c>
      <c r="AL3" t="s">
        <v>326</v>
      </c>
      <c r="AM3" t="s">
        <v>326</v>
      </c>
      <c r="AN3" t="s">
        <v>326</v>
      </c>
      <c r="AQ3" t="s">
        <v>326</v>
      </c>
      <c r="AT3" t="s">
        <v>326</v>
      </c>
      <c r="AW3" t="s">
        <v>326</v>
      </c>
      <c r="AX3" t="s">
        <v>326</v>
      </c>
    </row>
    <row r="4" spans="1:51" ht="16.5" x14ac:dyDescent="0.3">
      <c r="D4" s="1" t="s">
        <v>2</v>
      </c>
      <c r="E4" s="1" t="s">
        <v>3</v>
      </c>
      <c r="F4" s="1" t="s">
        <v>4</v>
      </c>
      <c r="G4" s="1" t="s">
        <v>5</v>
      </c>
      <c r="H4" s="1" t="s">
        <v>8</v>
      </c>
      <c r="I4" s="1" t="s">
        <v>9</v>
      </c>
      <c r="J4" s="1" t="s">
        <v>10</v>
      </c>
      <c r="K4" s="32" t="s">
        <v>11</v>
      </c>
      <c r="L4" s="1" t="s">
        <v>12</v>
      </c>
      <c r="M4" s="32" t="s">
        <v>13</v>
      </c>
      <c r="N4" s="32" t="s">
        <v>24</v>
      </c>
      <c r="O4" s="1" t="s">
        <v>25</v>
      </c>
      <c r="P4" s="32" t="s">
        <v>26</v>
      </c>
      <c r="Q4" s="1" t="s">
        <v>27</v>
      </c>
      <c r="R4" s="1" t="s">
        <v>28</v>
      </c>
      <c r="S4" s="1" t="s">
        <v>29</v>
      </c>
      <c r="T4" s="1" t="s">
        <v>30</v>
      </c>
      <c r="U4" s="1" t="s">
        <v>31</v>
      </c>
      <c r="V4" s="1" t="s">
        <v>32</v>
      </c>
      <c r="W4" s="1" t="s">
        <v>33</v>
      </c>
      <c r="X4" s="1" t="s">
        <v>34</v>
      </c>
      <c r="Y4" s="1" t="s">
        <v>35</v>
      </c>
      <c r="Z4" s="1" t="s">
        <v>36</v>
      </c>
      <c r="AA4" s="1" t="s">
        <v>37</v>
      </c>
      <c r="AB4" s="32" t="s">
        <v>38</v>
      </c>
      <c r="AC4" s="32" t="s">
        <v>39</v>
      </c>
      <c r="AD4" s="1" t="s">
        <v>40</v>
      </c>
      <c r="AE4" s="1" t="s">
        <v>41</v>
      </c>
      <c r="AF4" s="32" t="s">
        <v>42</v>
      </c>
      <c r="AG4" s="32" t="s">
        <v>43</v>
      </c>
      <c r="AH4" s="32" t="s">
        <v>44</v>
      </c>
      <c r="AI4" s="1" t="s">
        <v>45</v>
      </c>
      <c r="AJ4" s="1" t="s">
        <v>46</v>
      </c>
      <c r="AK4" s="1" t="s">
        <v>47</v>
      </c>
      <c r="AL4" s="32" t="s">
        <v>48</v>
      </c>
      <c r="AM4" s="32" t="s">
        <v>49</v>
      </c>
      <c r="AN4" s="32" t="s">
        <v>50</v>
      </c>
      <c r="AO4" s="1" t="s">
        <v>51</v>
      </c>
      <c r="AP4" s="1" t="s">
        <v>52</v>
      </c>
      <c r="AQ4" s="32" t="s">
        <v>53</v>
      </c>
      <c r="AR4" s="1" t="s">
        <v>54</v>
      </c>
      <c r="AS4" s="1" t="s">
        <v>55</v>
      </c>
      <c r="AT4" s="32" t="s">
        <v>56</v>
      </c>
      <c r="AU4" s="1" t="s">
        <v>57</v>
      </c>
      <c r="AV4" s="1" t="s">
        <v>58</v>
      </c>
      <c r="AW4" s="32" t="s">
        <v>59</v>
      </c>
      <c r="AX4" s="32" t="s">
        <v>60</v>
      </c>
      <c r="AY4" s="1" t="s">
        <v>61</v>
      </c>
    </row>
    <row r="5" spans="1:51" ht="16.5" x14ac:dyDescent="0.3">
      <c r="B5">
        <v>2</v>
      </c>
      <c r="C5" s="3">
        <v>40908</v>
      </c>
      <c r="D5" s="4">
        <f>+VLOOKUP(D$4,Morosidad!$C$5:$CV$15,Morosidad_control!$B5,0)</f>
        <v>0.13125337919865618</v>
      </c>
      <c r="E5" s="4">
        <f>+VLOOKUP(E$4,Morosidad!$C$5:$CV$15,Morosidad_control!$B5,0)</f>
        <v>0.89833356646359519</v>
      </c>
      <c r="F5" s="4">
        <f>+VLOOKUP(F$4,Morosidad!$C$5:$CV$15,Morosidad_control!$B5,0)</f>
        <v>2.1377370132756361</v>
      </c>
      <c r="G5" s="4">
        <f>+VLOOKUP(G$4,Morosidad!$C$5:$CV$15,Morosidad_control!$B5,0)</f>
        <v>2.5601209969882497</v>
      </c>
      <c r="H5" s="4">
        <f>+VLOOKUP(H$4,Morosidad!$C$5:$CV$15,Morosidad_control!$B5,0)</f>
        <v>0</v>
      </c>
      <c r="I5" s="4">
        <f>+VLOOKUP(I$4,Morosidad!$C$5:$CV$15,Morosidad_control!$B5,0)</f>
        <v>1.7881228587548728</v>
      </c>
      <c r="J5" s="4">
        <f>+VLOOKUP(J$4,Morosidad!$C$5:$CV$15,Morosidad_control!$B5,0)</f>
        <v>1.4999734873552244</v>
      </c>
      <c r="K5" s="34">
        <v>1.01312840027061</v>
      </c>
      <c r="L5" s="4">
        <f>+VLOOKUP(L$4,Morosidad!$C$5:$CV$15,Morosidad_control!$B5,0)</f>
        <v>1.4166039174400704</v>
      </c>
      <c r="M5" s="4">
        <v>1.4937443306979401</v>
      </c>
      <c r="N5" s="4">
        <v>3.8565324336066098</v>
      </c>
      <c r="O5" s="4">
        <f>+VLOOKUP(O$4,Morosidad!$C$38:$CV$76,Morosidad_control!$B5,0)</f>
        <v>4.4483679294225187</v>
      </c>
      <c r="P5" s="4">
        <v>3.68999514416902</v>
      </c>
      <c r="Q5" s="4">
        <f>+VLOOKUP(Q$4,Morosidad!$C$38:$CV$76,Morosidad_control!$B5,0)</f>
        <v>4.2088580853894424</v>
      </c>
      <c r="R5" s="4">
        <f>+VLOOKUP(R$4,Morosidad!$C$38:$CV$76,Morosidad_control!$B5,0)</f>
        <v>0</v>
      </c>
      <c r="S5" s="4">
        <f>+VLOOKUP(S$4,Morosidad!$C$38:$CV$76,Morosidad_control!$B5,0)</f>
        <v>3.5256335374876961</v>
      </c>
      <c r="T5" s="4">
        <f>+VLOOKUP(T$4,Morosidad!$C$38:$CV$76,Morosidad_control!$B5,0)</f>
        <v>7.4900960071163745</v>
      </c>
      <c r="U5" s="4">
        <f>+VLOOKUP(U$4,Morosidad!$C$38:$CV$76,Morosidad_control!$B5,0)</f>
        <v>3.7088915525151172</v>
      </c>
      <c r="V5" s="4">
        <f>+VLOOKUP(V$4,Morosidad!$C$38:$CV$76,Morosidad_control!$B5,0)</f>
        <v>3.3332482851466114</v>
      </c>
      <c r="W5" s="4">
        <f>+VLOOKUP(W$4,Morosidad!$C$38:$CV$76,Morosidad_control!$B5,0)</f>
        <v>5.8033243947241084</v>
      </c>
      <c r="X5" s="4">
        <f>+VLOOKUP(X$4,Morosidad!$C$38:$CV$76,Morosidad_control!$B5,0)</f>
        <v>4.03416973265593</v>
      </c>
      <c r="Y5" s="4">
        <f>+VLOOKUP(Y$4,Morosidad!$C$38:$CV$76,Morosidad_control!$B5,0)</f>
        <v>5.4399409561318954</v>
      </c>
      <c r="Z5" s="4">
        <f>+VLOOKUP(Z$4,Morosidad!$C$38:$CV$76,Morosidad_control!$B5,0)</f>
        <v>2.8023466519342146</v>
      </c>
      <c r="AA5" s="4">
        <f>+VLOOKUP(AA$4,Morosidad!$C$38:$CV$76,Morosidad_control!$B5,0)</f>
        <v>4.2684360051452161</v>
      </c>
      <c r="AB5" s="4">
        <v>6.5810637528385101</v>
      </c>
      <c r="AC5" s="4">
        <v>2.7926894624285099</v>
      </c>
      <c r="AD5" s="4">
        <f>+VLOOKUP(AD$4,Morosidad!$C$38:$CV$76,Morosidad_control!$B5,0)</f>
        <v>0</v>
      </c>
      <c r="AE5" s="4">
        <f>+VLOOKUP(AE$4,Morosidad!$C$38:$CV$76,Morosidad_control!$B5,0)</f>
        <v>4.1248584993056134</v>
      </c>
      <c r="AF5" s="4">
        <v>4.3710933136600998</v>
      </c>
      <c r="AG5" s="4">
        <v>4.5501427079114798</v>
      </c>
      <c r="AH5" s="4">
        <v>5.4942134043170103</v>
      </c>
      <c r="AI5" s="4">
        <f>+VLOOKUP(AI$4,Morosidad!$C$38:$CV$76,Morosidad_control!$B5,0)</f>
        <v>8.9227670530882559</v>
      </c>
      <c r="AJ5" s="4">
        <f>+VLOOKUP(AJ$4,Morosidad!$C$38:$CV$76,Morosidad_control!$B5,0)</f>
        <v>5.1533375591469888</v>
      </c>
      <c r="AK5" s="4">
        <f>+VLOOKUP(AK$4,Morosidad!$C$38:$CV$76,Morosidad_control!$B5,0)</f>
        <v>5.1570458526365179</v>
      </c>
      <c r="AL5" s="4">
        <v>3.82466269293116</v>
      </c>
      <c r="AM5" s="4">
        <v>5.4248479877215896</v>
      </c>
      <c r="AN5" s="4">
        <v>3.9266298599124498</v>
      </c>
      <c r="AO5" s="4">
        <f>+VLOOKUP(AO$4,Morosidad!$C$38:$CV$76,Morosidad_control!$B5,0)</f>
        <v>9.7644079474749752</v>
      </c>
      <c r="AP5" s="4">
        <f>+VLOOKUP(AP$4,Morosidad!$C$38:$CV$76,Morosidad_control!$B5,0)</f>
        <v>13.687694572089177</v>
      </c>
      <c r="AQ5" s="4">
        <v>4.5412741745003196</v>
      </c>
      <c r="AR5" s="4">
        <f>+VLOOKUP(AR$4,Morosidad!$C$38:$CV$76,Morosidad_control!$B5,0)</f>
        <v>5.1871618331162663</v>
      </c>
      <c r="AS5" s="4">
        <f>+VLOOKUP(AS$4,Morosidad!$C$38:$CV$76,Morosidad_control!$B5,0)</f>
        <v>5.2320330381025579</v>
      </c>
      <c r="AT5" s="4">
        <v>5.5616388943991097</v>
      </c>
      <c r="AU5" s="4">
        <f>+VLOOKUP(AU$4,Morosidad!$C$38:$CV$76,Morosidad_control!$B5,0)</f>
        <v>8.4846354587521482</v>
      </c>
      <c r="AV5" s="4">
        <f>+VLOOKUP(AV$4,Morosidad!$C$38:$CV$76,Morosidad_control!$B5,0)</f>
        <v>7.8806766624802504</v>
      </c>
      <c r="AW5" s="4">
        <v>7.9953086657436803</v>
      </c>
      <c r="AX5" s="4">
        <v>5.2537152467287296</v>
      </c>
      <c r="AY5" s="4">
        <f>+VLOOKUP(AY$4,Morosidad!$C$38:$CV$76,Morosidad_control!$B5,0)</f>
        <v>5.3164616025986895</v>
      </c>
    </row>
    <row r="6" spans="1:51" ht="16.5" x14ac:dyDescent="0.3">
      <c r="B6">
        <v>3</v>
      </c>
      <c r="C6" s="3">
        <v>40939</v>
      </c>
      <c r="D6" s="4">
        <f>+VLOOKUP(D$4,Morosidad!$C$5:$CV$15,Morosidad_control!$B6,0)</f>
        <v>0.13359013938156347</v>
      </c>
      <c r="E6" s="4">
        <f>+VLOOKUP(E$4,Morosidad!$C$5:$CV$15,Morosidad_control!$B6,0)</f>
        <v>1.0691682618659004</v>
      </c>
      <c r="F6" s="4">
        <f>+VLOOKUP(F$4,Morosidad!$C$5:$CV$15,Morosidad_control!$B6,0)</f>
        <v>2.1756581235055275</v>
      </c>
      <c r="G6" s="4">
        <f>+VLOOKUP(G$4,Morosidad!$C$5:$CV$15,Morosidad_control!$B6,0)</f>
        <v>2.1442035985574686</v>
      </c>
      <c r="H6" s="4">
        <f>+VLOOKUP(H$4,Morosidad!$C$5:$CV$15,Morosidad_control!$B6,0)</f>
        <v>0</v>
      </c>
      <c r="I6" s="4">
        <f>+VLOOKUP(I$4,Morosidad!$C$5:$CV$15,Morosidad_control!$B6,0)</f>
        <v>1.8782684407000445</v>
      </c>
      <c r="J6" s="4">
        <f>+VLOOKUP(J$4,Morosidad!$C$5:$CV$15,Morosidad_control!$B6,0)</f>
        <v>1.6532310193525481</v>
      </c>
      <c r="K6" s="4">
        <v>1.02084758729175</v>
      </c>
      <c r="L6" s="4">
        <f>+VLOOKUP(L$4,Morosidad!$C$5:$CV$15,Morosidad_control!$B6,0)</f>
        <v>1.4618961540983288</v>
      </c>
      <c r="M6" s="4">
        <v>1.47236597737863</v>
      </c>
      <c r="N6" s="4">
        <v>4.0252815210437598</v>
      </c>
      <c r="O6" s="4">
        <f>+VLOOKUP(O$4,Morosidad!$C$38:$CV$76,Morosidad_control!$B6,0)</f>
        <v>5.2167445437175335</v>
      </c>
      <c r="P6" s="4">
        <v>3.7619141138372401</v>
      </c>
      <c r="Q6" s="4">
        <f>+VLOOKUP(Q$4,Morosidad!$C$38:$CV$76,Morosidad_control!$B6,0)</f>
        <v>4.2258169585343026</v>
      </c>
      <c r="R6" s="4">
        <f>+VLOOKUP(R$4,Morosidad!$C$38:$CV$76,Morosidad_control!$B6,0)</f>
        <v>0</v>
      </c>
      <c r="S6" s="4">
        <f>+VLOOKUP(S$4,Morosidad!$C$38:$CV$76,Morosidad_control!$B6,0)</f>
        <v>3.7075550891911906</v>
      </c>
      <c r="T6" s="4">
        <f>+VLOOKUP(T$4,Morosidad!$C$38:$CV$76,Morosidad_control!$B6,0)</f>
        <v>8.6105595916416693</v>
      </c>
      <c r="U6" s="4">
        <f>+VLOOKUP(U$4,Morosidad!$C$38:$CV$76,Morosidad_control!$B6,0)</f>
        <v>3.905105299991571</v>
      </c>
      <c r="V6" s="4">
        <f>+VLOOKUP(V$4,Morosidad!$C$38:$CV$76,Morosidad_control!$B6,0)</f>
        <v>3.7586088412076424</v>
      </c>
      <c r="W6" s="4">
        <f>+VLOOKUP(W$4,Morosidad!$C$38:$CV$76,Morosidad_control!$B6,0)</f>
        <v>6.3106919777112243</v>
      </c>
      <c r="X6" s="4">
        <f>+VLOOKUP(X$4,Morosidad!$C$38:$CV$76,Morosidad_control!$B6,0)</f>
        <v>4.1197486981458447</v>
      </c>
      <c r="Y6" s="4">
        <f>+VLOOKUP(Y$4,Morosidad!$C$38:$CV$76,Morosidad_control!$B6,0)</f>
        <v>5.5224219019672924</v>
      </c>
      <c r="Z6" s="4">
        <f>+VLOOKUP(Z$4,Morosidad!$C$38:$CV$76,Morosidad_control!$B6,0)</f>
        <v>3.1396754436616101</v>
      </c>
      <c r="AA6" s="4">
        <f>+VLOOKUP(AA$4,Morosidad!$C$38:$CV$76,Morosidad_control!$B6,0)</f>
        <v>4.6576501295466768</v>
      </c>
      <c r="AB6" s="4">
        <v>6.7524814210707103</v>
      </c>
      <c r="AC6" s="4">
        <v>3.1547281854968601</v>
      </c>
      <c r="AD6" s="4">
        <f>+VLOOKUP(AD$4,Morosidad!$C$38:$CV$76,Morosidad_control!$B6,0)</f>
        <v>0</v>
      </c>
      <c r="AE6" s="4">
        <f>+VLOOKUP(AE$4,Morosidad!$C$38:$CV$76,Morosidad_control!$B6,0)</f>
        <v>4.707088576512648</v>
      </c>
      <c r="AF6" s="4">
        <v>4.3475959832308204</v>
      </c>
      <c r="AG6" s="4">
        <v>4.5473939801494101</v>
      </c>
      <c r="AH6" s="4">
        <v>5.63452210197</v>
      </c>
      <c r="AI6" s="4">
        <f>+VLOOKUP(AI$4,Morosidad!$C$38:$CV$76,Morosidad_control!$B6,0)</f>
        <v>9.3921431267988797</v>
      </c>
      <c r="AJ6" s="4">
        <f>+VLOOKUP(AJ$4,Morosidad!$C$38:$CV$76,Morosidad_control!$B6,0)</f>
        <v>5.1070884830446381</v>
      </c>
      <c r="AK6" s="4">
        <f>+VLOOKUP(AK$4,Morosidad!$C$38:$CV$76,Morosidad_control!$B6,0)</f>
        <v>5.6949328784237236</v>
      </c>
      <c r="AL6" s="4">
        <v>4.01534141032307</v>
      </c>
      <c r="AM6" s="4">
        <v>5.6268536085947902</v>
      </c>
      <c r="AN6" s="4">
        <v>4.37817561905731</v>
      </c>
      <c r="AO6" s="4">
        <f>+VLOOKUP(AO$4,Morosidad!$C$38:$CV$76,Morosidad_control!$B6,0)</f>
        <v>11.015511513200318</v>
      </c>
      <c r="AP6" s="4">
        <f>+VLOOKUP(AP$4,Morosidad!$C$38:$CV$76,Morosidad_control!$B6,0)</f>
        <v>13.879065962636487</v>
      </c>
      <c r="AQ6" s="4">
        <v>4.3832735085663703</v>
      </c>
      <c r="AR6" s="4">
        <f>+VLOOKUP(AR$4,Morosidad!$C$38:$CV$76,Morosidad_control!$B6,0)</f>
        <v>5.590697870052443</v>
      </c>
      <c r="AS6" s="4">
        <f>+VLOOKUP(AS$4,Morosidad!$C$38:$CV$76,Morosidad_control!$B6,0)</f>
        <v>5.5536963552215068</v>
      </c>
      <c r="AT6" s="4">
        <v>5.7522809412524296</v>
      </c>
      <c r="AU6" s="4">
        <f>+VLOOKUP(AU$4,Morosidad!$C$38:$CV$76,Morosidad_control!$B6,0)</f>
        <v>9.2382892065883855</v>
      </c>
      <c r="AV6" s="4">
        <f>+VLOOKUP(AV$4,Morosidad!$C$38:$CV$76,Morosidad_control!$B6,0)</f>
        <v>7.5559407765990407</v>
      </c>
      <c r="AW6" s="4">
        <v>8.0414378160682602</v>
      </c>
      <c r="AX6" s="4">
        <v>5.7440558434157198</v>
      </c>
      <c r="AY6" s="4">
        <f>+VLOOKUP(AY$4,Morosidad!$C$38:$CV$76,Morosidad_control!$B6,0)</f>
        <v>5.724268508030379</v>
      </c>
    </row>
    <row r="7" spans="1:51" ht="16.5" x14ac:dyDescent="0.3">
      <c r="B7">
        <v>4</v>
      </c>
      <c r="C7" s="3">
        <v>40968</v>
      </c>
      <c r="D7" s="4">
        <f>+VLOOKUP(D$4,Morosidad!$C$5:$CV$15,Morosidad_control!$B7,0)</f>
        <v>0.12881743473598656</v>
      </c>
      <c r="E7" s="4">
        <f>+VLOOKUP(E$4,Morosidad!$C$5:$CV$15,Morosidad_control!$B7,0)</f>
        <v>0.99882621271384431</v>
      </c>
      <c r="F7" s="4">
        <f>+VLOOKUP(F$4,Morosidad!$C$5:$CV$15,Morosidad_control!$B7,0)</f>
        <v>2.2041081974754309</v>
      </c>
      <c r="G7" s="4">
        <f>+VLOOKUP(G$4,Morosidad!$C$5:$CV$15,Morosidad_control!$B7,0)</f>
        <v>1.8731276432401158</v>
      </c>
      <c r="H7" s="4">
        <f>+VLOOKUP(H$4,Morosidad!$C$5:$CV$15,Morosidad_control!$B7,0)</f>
        <v>0</v>
      </c>
      <c r="I7" s="4">
        <f>+VLOOKUP(I$4,Morosidad!$C$5:$CV$15,Morosidad_control!$B7,0)</f>
        <v>1.8808673391367512</v>
      </c>
      <c r="J7" s="4">
        <f>+VLOOKUP(J$4,Morosidad!$C$5:$CV$15,Morosidad_control!$B7,0)</f>
        <v>1.7061820823083995</v>
      </c>
      <c r="K7" s="4">
        <v>1.1231725546925899</v>
      </c>
      <c r="L7" s="4">
        <f>+VLOOKUP(L$4,Morosidad!$C$5:$CV$15,Morosidad_control!$B7,0)</f>
        <v>1.5198852046768285</v>
      </c>
      <c r="M7" s="4">
        <v>1.5106698846554001</v>
      </c>
      <c r="N7" s="4">
        <v>4.1185611470588404</v>
      </c>
      <c r="O7" s="4">
        <f>+VLOOKUP(O$4,Morosidad!$C$38:$CV$76,Morosidad_control!$B7,0)</f>
        <v>5.4145081220881153</v>
      </c>
      <c r="P7" s="4">
        <v>3.79448614345185</v>
      </c>
      <c r="Q7" s="4">
        <f>+VLOOKUP(Q$4,Morosidad!$C$38:$CV$76,Morosidad_control!$B7,0)</f>
        <v>4.1039369254762175</v>
      </c>
      <c r="R7" s="4">
        <f>+VLOOKUP(R$4,Morosidad!$C$38:$CV$76,Morosidad_control!$B7,0)</f>
        <v>0</v>
      </c>
      <c r="S7" s="4">
        <f>+VLOOKUP(S$4,Morosidad!$C$38:$CV$76,Morosidad_control!$B7,0)</f>
        <v>3.2745302890865959</v>
      </c>
      <c r="T7" s="4">
        <f>+VLOOKUP(T$4,Morosidad!$C$38:$CV$76,Morosidad_control!$B7,0)</f>
        <v>7.9659587496733488</v>
      </c>
      <c r="U7" s="4">
        <f>+VLOOKUP(U$4,Morosidad!$C$38:$CV$76,Morosidad_control!$B7,0)</f>
        <v>4.1759512156036322</v>
      </c>
      <c r="V7" s="4">
        <f>+VLOOKUP(V$4,Morosidad!$C$38:$CV$76,Morosidad_control!$B7,0)</f>
        <v>3.7070826363559983</v>
      </c>
      <c r="W7" s="4">
        <f>+VLOOKUP(W$4,Morosidad!$C$38:$CV$76,Morosidad_control!$B7,0)</f>
        <v>6.6445538842305991</v>
      </c>
      <c r="X7" s="4">
        <f>+VLOOKUP(X$4,Morosidad!$C$38:$CV$76,Morosidad_control!$B7,0)</f>
        <v>4.2165970739118652</v>
      </c>
      <c r="Y7" s="4">
        <f>+VLOOKUP(Y$4,Morosidad!$C$38:$CV$76,Morosidad_control!$B7,0)</f>
        <v>5.4709720448175725</v>
      </c>
      <c r="Z7" s="4">
        <f>+VLOOKUP(Z$4,Morosidad!$C$38:$CV$76,Morosidad_control!$B7,0)</f>
        <v>3.1023604385232066</v>
      </c>
      <c r="AA7" s="4">
        <f>+VLOOKUP(AA$4,Morosidad!$C$38:$CV$76,Morosidad_control!$B7,0)</f>
        <v>4.9587984054266041</v>
      </c>
      <c r="AB7" s="4">
        <v>6.7279478739054399</v>
      </c>
      <c r="AC7" s="4">
        <v>3.3836497381636801</v>
      </c>
      <c r="AD7" s="4">
        <f>+VLOOKUP(AD$4,Morosidad!$C$38:$CV$76,Morosidad_control!$B7,0)</f>
        <v>0</v>
      </c>
      <c r="AE7" s="4">
        <f>+VLOOKUP(AE$4,Morosidad!$C$38:$CV$76,Morosidad_control!$B7,0)</f>
        <v>5.1621317038630297</v>
      </c>
      <c r="AF7" s="4">
        <v>4.2212571136968604</v>
      </c>
      <c r="AG7" s="4">
        <v>4.5417645637337998</v>
      </c>
      <c r="AH7" s="4">
        <v>5.4913325569545197</v>
      </c>
      <c r="AI7" s="4">
        <f>+VLOOKUP(AI$4,Morosidad!$C$38:$CV$76,Morosidad_control!$B7,0)</f>
        <v>9.6463411092081834</v>
      </c>
      <c r="AJ7" s="4">
        <f>+VLOOKUP(AJ$4,Morosidad!$C$38:$CV$76,Morosidad_control!$B7,0)</f>
        <v>5.420196613149372</v>
      </c>
      <c r="AK7" s="4">
        <f>+VLOOKUP(AK$4,Morosidad!$C$38:$CV$76,Morosidad_control!$B7,0)</f>
        <v>6.4282392614220276</v>
      </c>
      <c r="AL7" s="4">
        <v>4.0563766072110603</v>
      </c>
      <c r="AM7" s="4">
        <v>5.7698789564087303</v>
      </c>
      <c r="AN7" s="4">
        <v>4.6365276953006296</v>
      </c>
      <c r="AO7" s="4">
        <f>+VLOOKUP(AO$4,Morosidad!$C$38:$CV$76,Morosidad_control!$B7,0)</f>
        <v>11.883600040367829</v>
      </c>
      <c r="AP7" s="4">
        <f>+VLOOKUP(AP$4,Morosidad!$C$38:$CV$76,Morosidad_control!$B7,0)</f>
        <v>14.553850483014056</v>
      </c>
      <c r="AQ7" s="4">
        <v>4.1169917228787103</v>
      </c>
      <c r="AR7" s="4">
        <f>+VLOOKUP(AR$4,Morosidad!$C$38:$CV$76,Morosidad_control!$B7,0)</f>
        <v>5.5717437164511869</v>
      </c>
      <c r="AS7" s="4">
        <f>+VLOOKUP(AS$4,Morosidad!$C$38:$CV$76,Morosidad_control!$B7,0)</f>
        <v>5.6662450661597186</v>
      </c>
      <c r="AT7" s="4">
        <v>5.4508991942230596</v>
      </c>
      <c r="AU7" s="4">
        <f>+VLOOKUP(AU$4,Morosidad!$C$38:$CV$76,Morosidad_control!$B7,0)</f>
        <v>9.3374172005334302</v>
      </c>
      <c r="AV7" s="4">
        <f>+VLOOKUP(AV$4,Morosidad!$C$38:$CV$76,Morosidad_control!$B7,0)</f>
        <v>7.8150012554713895</v>
      </c>
      <c r="AW7" s="4">
        <v>7.4767989879927601</v>
      </c>
      <c r="AX7" s="4">
        <v>5.7364174593161197</v>
      </c>
      <c r="AY7" s="4">
        <f>+VLOOKUP(AY$4,Morosidad!$C$38:$CV$76,Morosidad_control!$B7,0)</f>
        <v>5.8333964936763412</v>
      </c>
    </row>
    <row r="8" spans="1:51" ht="16.5" x14ac:dyDescent="0.3">
      <c r="B8">
        <v>5</v>
      </c>
      <c r="C8" s="3">
        <v>40999</v>
      </c>
      <c r="D8" s="4">
        <f>+VLOOKUP(D$4,Morosidad!$C$5:$CV$15,Morosidad_control!$B8,0)</f>
        <v>0.13161835071813227</v>
      </c>
      <c r="E8" s="4">
        <f>+VLOOKUP(E$4,Morosidad!$C$5:$CV$15,Morosidad_control!$B8,0)</f>
        <v>1.0192399583321397</v>
      </c>
      <c r="F8" s="4">
        <f>+VLOOKUP(F$4,Morosidad!$C$5:$CV$15,Morosidad_control!$B8,0)</f>
        <v>2.1677734559243622</v>
      </c>
      <c r="G8" s="4">
        <f>+VLOOKUP(G$4,Morosidad!$C$5:$CV$15,Morosidad_control!$B8,0)</f>
        <v>1.9574425357816794</v>
      </c>
      <c r="H8" s="4">
        <f>+VLOOKUP(H$4,Morosidad!$C$5:$CV$15,Morosidad_control!$B8,0)</f>
        <v>0</v>
      </c>
      <c r="I8" s="4">
        <f>+VLOOKUP(I$4,Morosidad!$C$5:$CV$15,Morosidad_control!$B8,0)</f>
        <v>1.9220612170591904</v>
      </c>
      <c r="J8" s="4">
        <f>+VLOOKUP(J$4,Morosidad!$C$5:$CV$15,Morosidad_control!$B8,0)</f>
        <v>1.6956226054231713</v>
      </c>
      <c r="K8" s="4">
        <v>1.1326993844032101</v>
      </c>
      <c r="L8" s="4">
        <f>+VLOOKUP(L$4,Morosidad!$C$5:$CV$15,Morosidad_control!$B8,0)</f>
        <v>1.5905833410282202</v>
      </c>
      <c r="M8" s="4">
        <v>1.5676037295110801</v>
      </c>
      <c r="N8" s="4">
        <v>4.1709744149757597</v>
      </c>
      <c r="O8" s="4">
        <f>+VLOOKUP(O$4,Morosidad!$C$38:$CV$76,Morosidad_control!$B8,0)</f>
        <v>5.1247234458845243</v>
      </c>
      <c r="P8" s="4">
        <v>3.7815715326397701</v>
      </c>
      <c r="Q8" s="4">
        <f>+VLOOKUP(Q$4,Morosidad!$C$38:$CV$76,Morosidad_control!$B8,0)</f>
        <v>4.0417559126868152</v>
      </c>
      <c r="R8" s="4">
        <f>+VLOOKUP(R$4,Morosidad!$C$38:$CV$76,Morosidad_control!$B8,0)</f>
        <v>0</v>
      </c>
      <c r="S8" s="4">
        <f>+VLOOKUP(S$4,Morosidad!$C$38:$CV$76,Morosidad_control!$B8,0)</f>
        <v>3.4015635498123817</v>
      </c>
      <c r="T8" s="4">
        <f>+VLOOKUP(T$4,Morosidad!$C$38:$CV$76,Morosidad_control!$B8,0)</f>
        <v>8.4763912162266593</v>
      </c>
      <c r="U8" s="4">
        <f>+VLOOKUP(U$4,Morosidad!$C$38:$CV$76,Morosidad_control!$B8,0)</f>
        <v>4.3218644531181249</v>
      </c>
      <c r="V8" s="4">
        <f>+VLOOKUP(V$4,Morosidad!$C$38:$CV$76,Morosidad_control!$B8,0)</f>
        <v>3.974963761039199</v>
      </c>
      <c r="W8" s="4">
        <f>+VLOOKUP(W$4,Morosidad!$C$38:$CV$76,Morosidad_control!$B8,0)</f>
        <v>6.8910479782279417</v>
      </c>
      <c r="X8" s="4">
        <f>+VLOOKUP(X$4,Morosidad!$C$38:$CV$76,Morosidad_control!$B8,0)</f>
        <v>4.0240602273803354</v>
      </c>
      <c r="Y8" s="4">
        <f>+VLOOKUP(Y$4,Morosidad!$C$38:$CV$76,Morosidad_control!$B8,0)</f>
        <v>5.6287012856518608</v>
      </c>
      <c r="Z8" s="4">
        <f>+VLOOKUP(Z$4,Morosidad!$C$38:$CV$76,Morosidad_control!$B8,0)</f>
        <v>3.2330151368187918</v>
      </c>
      <c r="AA8" s="4">
        <f>+VLOOKUP(AA$4,Morosidad!$C$38:$CV$76,Morosidad_control!$B8,0)</f>
        <v>5.1632145297572558</v>
      </c>
      <c r="AB8" s="4">
        <v>7.0255075011817496</v>
      </c>
      <c r="AC8" s="4">
        <v>3.5614089123194499</v>
      </c>
      <c r="AD8" s="4">
        <f>+VLOOKUP(AD$4,Morosidad!$C$38:$CV$76,Morosidad_control!$B8,0)</f>
        <v>0</v>
      </c>
      <c r="AE8" s="4">
        <f>+VLOOKUP(AE$4,Morosidad!$C$38:$CV$76,Morosidad_control!$B8,0)</f>
        <v>5.5835951880383554</v>
      </c>
      <c r="AF8" s="4">
        <v>4.2598718853203597</v>
      </c>
      <c r="AG8" s="4">
        <v>4.4264351825329298</v>
      </c>
      <c r="AH8" s="4">
        <v>5.2878411731878501</v>
      </c>
      <c r="AI8" s="4">
        <f>+VLOOKUP(AI$4,Morosidad!$C$38:$CV$76,Morosidad_control!$B8,0)</f>
        <v>10.528664231160533</v>
      </c>
      <c r="AJ8" s="4">
        <f>+VLOOKUP(AJ$4,Morosidad!$C$38:$CV$76,Morosidad_control!$B8,0)</f>
        <v>5.4177981152076793</v>
      </c>
      <c r="AK8" s="4">
        <f>+VLOOKUP(AK$4,Morosidad!$C$38:$CV$76,Morosidad_control!$B8,0)</f>
        <v>6.7036943869026286</v>
      </c>
      <c r="AL8" s="4">
        <v>3.9824642810348299</v>
      </c>
      <c r="AM8" s="4">
        <v>5.7464082037760802</v>
      </c>
      <c r="AN8" s="4">
        <v>4.3731272575026896</v>
      </c>
      <c r="AO8" s="4">
        <f>+VLOOKUP(AO$4,Morosidad!$C$38:$CV$76,Morosidad_control!$B8,0)</f>
        <v>12.267565092248981</v>
      </c>
      <c r="AP8" s="4">
        <f>+VLOOKUP(AP$4,Morosidad!$C$38:$CV$76,Morosidad_control!$B8,0)</f>
        <v>14.574818342037052</v>
      </c>
      <c r="AQ8" s="4">
        <v>4.4723328618976002</v>
      </c>
      <c r="AR8" s="4">
        <f>+VLOOKUP(AR$4,Morosidad!$C$38:$CV$76,Morosidad_control!$B8,0)</f>
        <v>5.7717666568854495</v>
      </c>
      <c r="AS8" s="4">
        <f>+VLOOKUP(AS$4,Morosidad!$C$38:$CV$76,Morosidad_control!$B8,0)</f>
        <v>5.5283240382401813</v>
      </c>
      <c r="AT8" s="4">
        <v>5.3019987079500197</v>
      </c>
      <c r="AU8" s="4">
        <f>+VLOOKUP(AU$4,Morosidad!$C$38:$CV$76,Morosidad_control!$B8,0)</f>
        <v>9.7224484738729728</v>
      </c>
      <c r="AV8" s="4">
        <f>+VLOOKUP(AV$4,Morosidad!$C$38:$CV$76,Morosidad_control!$B8,0)</f>
        <v>7.9128096754213617</v>
      </c>
      <c r="AW8" s="4">
        <v>7.8605055657913603</v>
      </c>
      <c r="AX8" s="4">
        <v>5.5192690670198097</v>
      </c>
      <c r="AY8" s="4">
        <f>+VLOOKUP(AY$4,Morosidad!$C$38:$CV$76,Morosidad_control!$B8,0)</f>
        <v>6.1206548779122949</v>
      </c>
    </row>
    <row r="9" spans="1:51" ht="16.5" x14ac:dyDescent="0.3">
      <c r="B9">
        <v>6</v>
      </c>
      <c r="C9" s="3">
        <v>41029</v>
      </c>
      <c r="D9" s="4">
        <f>+VLOOKUP(D$4,Morosidad!$C$5:$CV$15,Morosidad_control!$B9,0)</f>
        <v>0.13827844325595801</v>
      </c>
      <c r="E9" s="4">
        <f>+VLOOKUP(E$4,Morosidad!$C$5:$CV$15,Morosidad_control!$B9,0)</f>
        <v>1.080073181209106</v>
      </c>
      <c r="F9" s="4">
        <f>+VLOOKUP(F$4,Morosidad!$C$5:$CV$15,Morosidad_control!$B9,0)</f>
        <v>2.2680162845545881</v>
      </c>
      <c r="G9" s="4">
        <f>+VLOOKUP(G$4,Morosidad!$C$5:$CV$15,Morosidad_control!$B9,0)</f>
        <v>2.1915482940004027</v>
      </c>
      <c r="H9" s="4">
        <f>+VLOOKUP(H$4,Morosidad!$C$5:$CV$15,Morosidad_control!$B9,0)</f>
        <v>0</v>
      </c>
      <c r="I9" s="4">
        <f>+VLOOKUP(I$4,Morosidad!$C$5:$CV$15,Morosidad_control!$B9,0)</f>
        <v>1.8921556718819788</v>
      </c>
      <c r="J9" s="4">
        <f>+VLOOKUP(J$4,Morosidad!$C$5:$CV$15,Morosidad_control!$B9,0)</f>
        <v>1.7766023783370062</v>
      </c>
      <c r="K9" s="4">
        <v>1.2032672982258701</v>
      </c>
      <c r="L9" s="4">
        <f>+VLOOKUP(L$4,Morosidad!$C$5:$CV$15,Morosidad_control!$B9,0)</f>
        <v>1.6418940752307032</v>
      </c>
      <c r="M9" s="4">
        <v>1.6005078813901801</v>
      </c>
      <c r="N9" s="4">
        <v>4.33706157800217</v>
      </c>
      <c r="O9" s="4">
        <f>+VLOOKUP(O$4,Morosidad!$C$38:$CV$76,Morosidad_control!$B9,0)</f>
        <v>5.5242442764441524</v>
      </c>
      <c r="P9" s="4">
        <v>3.8460539162615102</v>
      </c>
      <c r="Q9" s="4">
        <f>+VLOOKUP(Q$4,Morosidad!$C$38:$CV$76,Morosidad_control!$B9,0)</f>
        <v>4.1311616678791605</v>
      </c>
      <c r="R9" s="4">
        <f>+VLOOKUP(R$4,Morosidad!$C$38:$CV$76,Morosidad_control!$B9,0)</f>
        <v>0</v>
      </c>
      <c r="S9" s="4">
        <f>+VLOOKUP(S$4,Morosidad!$C$38:$CV$76,Morosidad_control!$B9,0)</f>
        <v>3.2423460771191772</v>
      </c>
      <c r="T9" s="4">
        <f>+VLOOKUP(T$4,Morosidad!$C$38:$CV$76,Morosidad_control!$B9,0)</f>
        <v>9.0892361217180202</v>
      </c>
      <c r="U9" s="4">
        <f>+VLOOKUP(U$4,Morosidad!$C$38:$CV$76,Morosidad_control!$B9,0)</f>
        <v>4.6016149423931587</v>
      </c>
      <c r="V9" s="4">
        <f>+VLOOKUP(V$4,Morosidad!$C$38:$CV$76,Morosidad_control!$B9,0)</f>
        <v>4.2180031993012701</v>
      </c>
      <c r="W9" s="4">
        <f>+VLOOKUP(W$4,Morosidad!$C$38:$CV$76,Morosidad_control!$B9,0)</f>
        <v>7.0007500196675343</v>
      </c>
      <c r="X9" s="4">
        <f>+VLOOKUP(X$4,Morosidad!$C$38:$CV$76,Morosidad_control!$B9,0)</f>
        <v>4.1294950119417422</v>
      </c>
      <c r="Y9" s="4">
        <f>+VLOOKUP(Y$4,Morosidad!$C$38:$CV$76,Morosidad_control!$B9,0)</f>
        <v>5.7204608832158259</v>
      </c>
      <c r="Z9" s="4">
        <f>+VLOOKUP(Z$4,Morosidad!$C$38:$CV$76,Morosidad_control!$B9,0)</f>
        <v>3.4483261885878704</v>
      </c>
      <c r="AA9" s="4">
        <f>+VLOOKUP(AA$4,Morosidad!$C$38:$CV$76,Morosidad_control!$B9,0)</f>
        <v>5.5723300736922505</v>
      </c>
      <c r="AB9" s="4">
        <v>7.0994595575219597</v>
      </c>
      <c r="AC9" s="4">
        <v>4.0299970731330497</v>
      </c>
      <c r="AD9" s="4">
        <f>+VLOOKUP(AD$4,Morosidad!$C$38:$CV$76,Morosidad_control!$B9,0)</f>
        <v>3.4452083238176202E-2</v>
      </c>
      <c r="AE9" s="4">
        <f>+VLOOKUP(AE$4,Morosidad!$C$38:$CV$76,Morosidad_control!$B9,0)</f>
        <v>6.1437935967463471</v>
      </c>
      <c r="AF9" s="4">
        <v>4.47679508589398</v>
      </c>
      <c r="AG9" s="4">
        <v>4.5242020613238898</v>
      </c>
      <c r="AH9" s="4">
        <v>4.9376476410208001</v>
      </c>
      <c r="AI9" s="4">
        <f>+VLOOKUP(AI$4,Morosidad!$C$38:$CV$76,Morosidad_control!$B9,0)</f>
        <v>10.98233085098901</v>
      </c>
      <c r="AJ9" s="4">
        <f>+VLOOKUP(AJ$4,Morosidad!$C$38:$CV$76,Morosidad_control!$B9,0)</f>
        <v>5.7164666229836332</v>
      </c>
      <c r="AK9" s="4">
        <f>+VLOOKUP(AK$4,Morosidad!$C$38:$CV$76,Morosidad_control!$B9,0)</f>
        <v>6.7270574483532615</v>
      </c>
      <c r="AL9" s="4">
        <v>4.1811900582600003</v>
      </c>
      <c r="AM9" s="4">
        <v>5.78798022942226</v>
      </c>
      <c r="AN9" s="4">
        <v>4.75706685321832</v>
      </c>
      <c r="AO9" s="4">
        <f>+VLOOKUP(AO$4,Morosidad!$C$38:$CV$76,Morosidad_control!$B9,0)</f>
        <v>12.790904907902318</v>
      </c>
      <c r="AP9" s="4">
        <f>+VLOOKUP(AP$4,Morosidad!$C$38:$CV$76,Morosidad_control!$B9,0)</f>
        <v>14.926921585425729</v>
      </c>
      <c r="AQ9" s="4">
        <v>3.7978579509525998</v>
      </c>
      <c r="AR9" s="4">
        <f>+VLOOKUP(AR$4,Morosidad!$C$38:$CV$76,Morosidad_control!$B9,0)</f>
        <v>4.5524289763281915</v>
      </c>
      <c r="AS9" s="4">
        <f>+VLOOKUP(AS$4,Morosidad!$C$38:$CV$76,Morosidad_control!$B9,0)</f>
        <v>5.6026003128917834</v>
      </c>
      <c r="AT9" s="4">
        <v>5.1722709457956402</v>
      </c>
      <c r="AU9" s="4">
        <f>+VLOOKUP(AU$4,Morosidad!$C$38:$CV$76,Morosidad_control!$B9,0)</f>
        <v>10.383253110588972</v>
      </c>
      <c r="AV9" s="4">
        <f>+VLOOKUP(AV$4,Morosidad!$C$38:$CV$76,Morosidad_control!$B9,0)</f>
        <v>8.1850808518879461</v>
      </c>
      <c r="AW9" s="4">
        <v>7.95394861292597</v>
      </c>
      <c r="AX9" s="4">
        <v>5.61332197983252</v>
      </c>
      <c r="AY9" s="4">
        <f>+VLOOKUP(AY$4,Morosidad!$C$38:$CV$76,Morosidad_control!$B9,0)</f>
        <v>6.3750161639321927</v>
      </c>
    </row>
    <row r="10" spans="1:51" ht="16.5" x14ac:dyDescent="0.3">
      <c r="B10">
        <v>7</v>
      </c>
      <c r="C10" s="3">
        <v>41060</v>
      </c>
      <c r="D10" s="4">
        <f>+VLOOKUP(D$4,Morosidad!$C$5:$CV$15,Morosidad_control!$B10,0)</f>
        <v>0.12370193637296172</v>
      </c>
      <c r="E10" s="4">
        <f>+VLOOKUP(E$4,Morosidad!$C$5:$CV$15,Morosidad_control!$B10,0)</f>
        <v>0.88725300389331274</v>
      </c>
      <c r="F10" s="4">
        <f>+VLOOKUP(F$4,Morosidad!$C$5:$CV$15,Morosidad_control!$B10,0)</f>
        <v>2.2493931079884111</v>
      </c>
      <c r="G10" s="4">
        <f>+VLOOKUP(G$4,Morosidad!$C$5:$CV$15,Morosidad_control!$B10,0)</f>
        <v>2.1628516504256909</v>
      </c>
      <c r="H10" s="4">
        <f>+VLOOKUP(H$4,Morosidad!$C$5:$CV$15,Morosidad_control!$B10,0)</f>
        <v>0</v>
      </c>
      <c r="I10" s="4">
        <f>+VLOOKUP(I$4,Morosidad!$C$5:$CV$15,Morosidad_control!$B10,0)</f>
        <v>1.9749244551775327</v>
      </c>
      <c r="J10" s="4">
        <f>+VLOOKUP(J$4,Morosidad!$C$5:$CV$15,Morosidad_control!$B10,0)</f>
        <v>1.8858470239587217</v>
      </c>
      <c r="K10" s="4">
        <v>1.1835197334031999</v>
      </c>
      <c r="L10" s="4">
        <f>+VLOOKUP(L$4,Morosidad!$C$5:$CV$15,Morosidad_control!$B10,0)</f>
        <v>1.6488585611495232</v>
      </c>
      <c r="M10" s="4">
        <v>1.62432897382664</v>
      </c>
      <c r="N10" s="4">
        <v>4.2360218217968599</v>
      </c>
      <c r="O10" s="4">
        <f>+VLOOKUP(O$4,Morosidad!$C$38:$CV$76,Morosidad_control!$B10,0)</f>
        <v>4.8949315131469895</v>
      </c>
      <c r="P10" s="4">
        <v>3.8185811870987099</v>
      </c>
      <c r="Q10" s="4">
        <f>+VLOOKUP(Q$4,Morosidad!$C$38:$CV$76,Morosidad_control!$B10,0)</f>
        <v>4.0418276425154405</v>
      </c>
      <c r="R10" s="4">
        <f>+VLOOKUP(R$4,Morosidad!$C$38:$CV$76,Morosidad_control!$B10,0)</f>
        <v>0</v>
      </c>
      <c r="S10" s="4">
        <f>+VLOOKUP(S$4,Morosidad!$C$38:$CV$76,Morosidad_control!$B10,0)</f>
        <v>3.5233174418673907</v>
      </c>
      <c r="T10" s="4">
        <f>+VLOOKUP(T$4,Morosidad!$C$38:$CV$76,Morosidad_control!$B10,0)</f>
        <v>9.0777438631519072</v>
      </c>
      <c r="U10" s="4">
        <f>+VLOOKUP(U$4,Morosidad!$C$38:$CV$76,Morosidad_control!$B10,0)</f>
        <v>4.4584761558048722</v>
      </c>
      <c r="V10" s="4">
        <f>+VLOOKUP(V$4,Morosidad!$C$38:$CV$76,Morosidad_control!$B10,0)</f>
        <v>3.8182019928519364</v>
      </c>
      <c r="W10" s="4">
        <f>+VLOOKUP(W$4,Morosidad!$C$38:$CV$76,Morosidad_control!$B10,0)</f>
        <v>6.4690433036792889</v>
      </c>
      <c r="X10" s="4">
        <f>+VLOOKUP(X$4,Morosidad!$C$38:$CV$76,Morosidad_control!$B10,0)</f>
        <v>4.1901654460985931</v>
      </c>
      <c r="Y10" s="4">
        <f>+VLOOKUP(Y$4,Morosidad!$C$38:$CV$76,Morosidad_control!$B10,0)</f>
        <v>5.6882715852595407</v>
      </c>
      <c r="Z10" s="4">
        <f>+VLOOKUP(Z$4,Morosidad!$C$38:$CV$76,Morosidad_control!$B10,0)</f>
        <v>3.5007116640230298</v>
      </c>
      <c r="AA10" s="4">
        <f>+VLOOKUP(AA$4,Morosidad!$C$38:$CV$76,Morosidad_control!$B10,0)</f>
        <v>5.6944837247731828</v>
      </c>
      <c r="AB10" s="4">
        <v>6.9333374548724898</v>
      </c>
      <c r="AC10" s="4">
        <v>4.1308071466717697</v>
      </c>
      <c r="AD10" s="4">
        <f>+VLOOKUP(AD$4,Morosidad!$C$38:$CV$76,Morosidad_control!$B10,0)</f>
        <v>0.11910159265995396</v>
      </c>
      <c r="AE10" s="4">
        <f>+VLOOKUP(AE$4,Morosidad!$C$38:$CV$76,Morosidad_control!$B10,0)</f>
        <v>7.0086955437654987</v>
      </c>
      <c r="AF10" s="4">
        <v>4.5345800031258197</v>
      </c>
      <c r="AG10" s="4">
        <v>4.6997666874600004</v>
      </c>
      <c r="AH10" s="4">
        <v>5.2101522775393603</v>
      </c>
      <c r="AI10" s="4">
        <f>+VLOOKUP(AI$4,Morosidad!$C$38:$CV$76,Morosidad_control!$B10,0)</f>
        <v>11.328808684377835</v>
      </c>
      <c r="AJ10" s="4">
        <f>+VLOOKUP(AJ$4,Morosidad!$C$38:$CV$76,Morosidad_control!$B10,0)</f>
        <v>5.4217670869474732</v>
      </c>
      <c r="AK10" s="4">
        <f>+VLOOKUP(AK$4,Morosidad!$C$38:$CV$76,Morosidad_control!$B10,0)</f>
        <v>5.0406755381906425</v>
      </c>
      <c r="AL10" s="4">
        <v>4.1100833960359902</v>
      </c>
      <c r="AM10" s="4">
        <v>5.54693153839085</v>
      </c>
      <c r="AN10" s="4">
        <v>4.8762790465257897</v>
      </c>
      <c r="AO10" s="4">
        <f>+VLOOKUP(AO$4,Morosidad!$C$38:$CV$76,Morosidad_control!$B10,0)</f>
        <v>12.880492116445641</v>
      </c>
      <c r="AP10" s="4">
        <f>+VLOOKUP(AP$4,Morosidad!$C$38:$CV$76,Morosidad_control!$B10,0)</f>
        <v>12.926898758413493</v>
      </c>
      <c r="AQ10" s="4">
        <v>4.2298489372504404</v>
      </c>
      <c r="AR10" s="4">
        <f>+VLOOKUP(AR$4,Morosidad!$C$38:$CV$76,Morosidad_control!$B10,0)</f>
        <v>4.7226947167086477</v>
      </c>
      <c r="AS10" s="4">
        <f>+VLOOKUP(AS$4,Morosidad!$C$38:$CV$76,Morosidad_control!$B10,0)</f>
        <v>5.6121570116916599</v>
      </c>
      <c r="AT10" s="4">
        <v>4.4556171348952498</v>
      </c>
      <c r="AU10" s="4">
        <f>+VLOOKUP(AU$4,Morosidad!$C$38:$CV$76,Morosidad_control!$B10,0)</f>
        <v>10.78515761636441</v>
      </c>
      <c r="AV10" s="4">
        <f>+VLOOKUP(AV$4,Morosidad!$C$38:$CV$76,Morosidad_control!$B10,0)</f>
        <v>8.4210621500471241</v>
      </c>
      <c r="AW10" s="4">
        <v>7.3247212635527701</v>
      </c>
      <c r="AX10" s="4">
        <v>5.3265883229963302</v>
      </c>
      <c r="AY10" s="4">
        <f>+VLOOKUP(AY$4,Morosidad!$C$38:$CV$76,Morosidad_control!$B10,0)</f>
        <v>6.5084041694053338</v>
      </c>
    </row>
    <row r="11" spans="1:51" ht="16.5" x14ac:dyDescent="0.3">
      <c r="B11">
        <v>8</v>
      </c>
      <c r="C11" s="3">
        <v>41090</v>
      </c>
      <c r="D11" s="4">
        <f>+VLOOKUP(D$4,Morosidad!$C$5:$CV$15,Morosidad_control!$B11,0)</f>
        <v>0.1260219072113172</v>
      </c>
      <c r="E11" s="4">
        <f>+VLOOKUP(E$4,Morosidad!$C$5:$CV$15,Morosidad_control!$B11,0)</f>
        <v>0.87400615393663506</v>
      </c>
      <c r="F11" s="4">
        <f>+VLOOKUP(F$4,Morosidad!$C$5:$CV$15,Morosidad_control!$B11,0)</f>
        <v>2.2424151295238901</v>
      </c>
      <c r="G11" s="4">
        <f>+VLOOKUP(G$4,Morosidad!$C$5:$CV$15,Morosidad_control!$B11,0)</f>
        <v>1.9874998555678953</v>
      </c>
      <c r="H11" s="4">
        <f>+VLOOKUP(H$4,Morosidad!$C$5:$CV$15,Morosidad_control!$B11,0)</f>
        <v>0</v>
      </c>
      <c r="I11" s="4">
        <f>+VLOOKUP(I$4,Morosidad!$C$5:$CV$15,Morosidad_control!$B11,0)</f>
        <v>2.0642197957195259</v>
      </c>
      <c r="J11" s="4">
        <f>+VLOOKUP(J$4,Morosidad!$C$5:$CV$15,Morosidad_control!$B11,0)</f>
        <v>1.8222806108730241</v>
      </c>
      <c r="K11" s="4">
        <v>1.24487799068121</v>
      </c>
      <c r="L11" s="4">
        <f>+VLOOKUP(L$4,Morosidad!$C$5:$CV$15,Morosidad_control!$B11,0)</f>
        <v>1.6851567268546024</v>
      </c>
      <c r="M11" s="4">
        <v>1.66387973244232</v>
      </c>
      <c r="N11" s="4">
        <v>4.2487211942600398</v>
      </c>
      <c r="O11" s="4">
        <f>+VLOOKUP(O$4,Morosidad!$C$38:$CV$76,Morosidad_control!$B11,0)</f>
        <v>5.4682042050090249</v>
      </c>
      <c r="P11" s="4">
        <v>3.78224439993294</v>
      </c>
      <c r="Q11" s="4">
        <f>+VLOOKUP(Q$4,Morosidad!$C$38:$CV$76,Morosidad_control!$B11,0)</f>
        <v>4.052847547101714</v>
      </c>
      <c r="R11" s="4">
        <f>+VLOOKUP(R$4,Morosidad!$C$38:$CV$76,Morosidad_control!$B11,0)</f>
        <v>0</v>
      </c>
      <c r="S11" s="4">
        <f>+VLOOKUP(S$4,Morosidad!$C$38:$CV$76,Morosidad_control!$B11,0)</f>
        <v>5.0104950332449576</v>
      </c>
      <c r="T11" s="4">
        <f>+VLOOKUP(T$4,Morosidad!$C$38:$CV$76,Morosidad_control!$B11,0)</f>
        <v>9.2916155861456726</v>
      </c>
      <c r="U11" s="4">
        <f>+VLOOKUP(U$4,Morosidad!$C$38:$CV$76,Morosidad_control!$B11,0)</f>
        <v>4.758987772870567</v>
      </c>
      <c r="V11" s="4">
        <f>+VLOOKUP(V$4,Morosidad!$C$38:$CV$76,Morosidad_control!$B11,0)</f>
        <v>3.7812801373698739</v>
      </c>
      <c r="W11" s="4">
        <f>+VLOOKUP(W$4,Morosidad!$C$38:$CV$76,Morosidad_control!$B11,0)</f>
        <v>6.443981374978752</v>
      </c>
      <c r="X11" s="4">
        <f>+VLOOKUP(X$4,Morosidad!$C$38:$CV$76,Morosidad_control!$B11,0)</f>
        <v>4.2171541046312928</v>
      </c>
      <c r="Y11" s="4">
        <f>+VLOOKUP(Y$4,Morosidad!$C$38:$CV$76,Morosidad_control!$B11,0)</f>
        <v>5.777007684784226</v>
      </c>
      <c r="Z11" s="4">
        <f>+VLOOKUP(Z$4,Morosidad!$C$38:$CV$76,Morosidad_control!$B11,0)</f>
        <v>3.4711189662541013</v>
      </c>
      <c r="AA11" s="4">
        <f>+VLOOKUP(AA$4,Morosidad!$C$38:$CV$76,Morosidad_control!$B11,0)</f>
        <v>6.0204138117808945</v>
      </c>
      <c r="AB11" s="4">
        <v>6.9734050314060898</v>
      </c>
      <c r="AC11" s="4">
        <v>3.8890840112590999</v>
      </c>
      <c r="AD11" s="4">
        <f>+VLOOKUP(AD$4,Morosidad!$C$38:$CV$76,Morosidad_control!$B11,0)</f>
        <v>0.66133286185343065</v>
      </c>
      <c r="AE11" s="4">
        <f>+VLOOKUP(AE$4,Morosidad!$C$38:$CV$76,Morosidad_control!$B11,0)</f>
        <v>6.1604370075718515</v>
      </c>
      <c r="AF11" s="4">
        <v>4.3465126532822103</v>
      </c>
      <c r="AG11" s="4">
        <v>4.71282138239535</v>
      </c>
      <c r="AH11" s="4">
        <v>5.5888559295726798</v>
      </c>
      <c r="AI11" s="4">
        <f>+VLOOKUP(AI$4,Morosidad!$C$38:$CV$76,Morosidad_control!$B11,0)</f>
        <v>11.903510843849388</v>
      </c>
      <c r="AJ11" s="4">
        <f>+VLOOKUP(AJ$4,Morosidad!$C$38:$CV$76,Morosidad_control!$B11,0)</f>
        <v>5.4624319536895056</v>
      </c>
      <c r="AK11" s="4">
        <f>+VLOOKUP(AK$4,Morosidad!$C$38:$CV$76,Morosidad_control!$B11,0)</f>
        <v>5.2726460019696599</v>
      </c>
      <c r="AL11" s="4">
        <v>4.2199379773053796</v>
      </c>
      <c r="AM11" s="4">
        <v>5.3960634748264704</v>
      </c>
      <c r="AN11" s="4">
        <v>4.7764678350888001</v>
      </c>
      <c r="AO11" s="4">
        <f>+VLOOKUP(AO$4,Morosidad!$C$38:$CV$76,Morosidad_control!$B11,0)</f>
        <v>12.535467888146298</v>
      </c>
      <c r="AP11" s="4">
        <f>+VLOOKUP(AP$4,Morosidad!$C$38:$CV$76,Morosidad_control!$B11,0)</f>
        <v>12.466594601704148</v>
      </c>
      <c r="AQ11" s="4">
        <v>4.5411032099622703</v>
      </c>
      <c r="AR11" s="4">
        <f>+VLOOKUP(AR$4,Morosidad!$C$38:$CV$76,Morosidad_control!$B11,0)</f>
        <v>3.9615749740627302</v>
      </c>
      <c r="AS11" s="4">
        <f>+VLOOKUP(AS$4,Morosidad!$C$38:$CV$76,Morosidad_control!$B11,0)</f>
        <v>5.0792533823136639</v>
      </c>
      <c r="AT11" s="4">
        <v>4.6598158784541601</v>
      </c>
      <c r="AU11" s="4">
        <f>+VLOOKUP(AU$4,Morosidad!$C$38:$CV$76,Morosidad_control!$B11,0)</f>
        <v>11.37640533926648</v>
      </c>
      <c r="AV11" s="4">
        <f>+VLOOKUP(AV$4,Morosidad!$C$38:$CV$76,Morosidad_control!$B11,0)</f>
        <v>8.8013373989950168</v>
      </c>
      <c r="AW11" s="4">
        <v>8.0194888688510204</v>
      </c>
      <c r="AX11" s="4">
        <v>5.4660671570722199</v>
      </c>
      <c r="AY11" s="4">
        <f>+VLOOKUP(AY$4,Morosidad!$C$38:$CV$76,Morosidad_control!$B11,0)</f>
        <v>6.7680901061865182</v>
      </c>
    </row>
    <row r="12" spans="1:51" ht="16.5" x14ac:dyDescent="0.3">
      <c r="B12">
        <v>9</v>
      </c>
      <c r="C12" s="3">
        <v>41121</v>
      </c>
      <c r="D12" s="4">
        <f>+VLOOKUP(D$4,Morosidad!$C$5:$CV$15,Morosidad_control!$B12,0)</f>
        <v>0.25825221965694062</v>
      </c>
      <c r="E12" s="4">
        <f>+VLOOKUP(E$4,Morosidad!$C$5:$CV$15,Morosidad_control!$B12,0)</f>
        <v>1.0138325336583349</v>
      </c>
      <c r="F12" s="4">
        <f>+VLOOKUP(F$4,Morosidad!$C$5:$CV$15,Morosidad_control!$B12,0)</f>
        <v>2.0354982713614094</v>
      </c>
      <c r="G12" s="4">
        <f>+VLOOKUP(G$4,Morosidad!$C$5:$CV$15,Morosidad_control!$B12,0)</f>
        <v>2.2685671304263986</v>
      </c>
      <c r="H12" s="4">
        <f>+VLOOKUP(H$4,Morosidad!$C$5:$CV$15,Morosidad_control!$B12,0)</f>
        <v>0</v>
      </c>
      <c r="I12" s="4">
        <f>+VLOOKUP(I$4,Morosidad!$C$5:$CV$15,Morosidad_control!$B12,0)</f>
        <v>2.0353113569548529</v>
      </c>
      <c r="J12" s="4">
        <f>+VLOOKUP(J$4,Morosidad!$C$5:$CV$15,Morosidad_control!$B12,0)</f>
        <v>1.8195035190912616</v>
      </c>
      <c r="K12" s="4">
        <v>1.1382005050846</v>
      </c>
      <c r="L12" s="4">
        <f>+VLOOKUP(L$4,Morosidad!$C$5:$CV$15,Morosidad_control!$B12,0)</f>
        <v>1.6935373741702557</v>
      </c>
      <c r="M12" s="4">
        <v>1.61505341366848</v>
      </c>
      <c r="N12" s="4">
        <v>4.2359504179638101</v>
      </c>
      <c r="O12" s="4">
        <f>+VLOOKUP(O$4,Morosidad!$C$38:$CV$76,Morosidad_control!$B12,0)</f>
        <v>5.8912068260878279</v>
      </c>
      <c r="P12" s="4">
        <v>3.71002003339688</v>
      </c>
      <c r="Q12" s="4">
        <f>+VLOOKUP(Q$4,Morosidad!$C$38:$CV$76,Morosidad_control!$B12,0)</f>
        <v>4.0397568567276361</v>
      </c>
      <c r="R12" s="4">
        <f>+VLOOKUP(R$4,Morosidad!$C$38:$CV$76,Morosidad_control!$B12,0)</f>
        <v>0</v>
      </c>
      <c r="S12" s="4">
        <f>+VLOOKUP(S$4,Morosidad!$C$38:$CV$76,Morosidad_control!$B12,0)</f>
        <v>4.1737425645071404</v>
      </c>
      <c r="T12" s="4">
        <f>+VLOOKUP(T$4,Morosidad!$C$38:$CV$76,Morosidad_control!$B12,0)</f>
        <v>7.7003365234531458</v>
      </c>
      <c r="U12" s="4">
        <f>+VLOOKUP(U$4,Morosidad!$C$38:$CV$76,Morosidad_control!$B12,0)</f>
        <v>4.9806265709326949</v>
      </c>
      <c r="V12" s="4">
        <f>+VLOOKUP(V$4,Morosidad!$C$38:$CV$76,Morosidad_control!$B12,0)</f>
        <v>3.7255796896641451</v>
      </c>
      <c r="W12" s="4">
        <f>+VLOOKUP(W$4,Morosidad!$C$38:$CV$76,Morosidad_control!$B12,0)</f>
        <v>6.4748545323792071</v>
      </c>
      <c r="X12" s="4">
        <f>+VLOOKUP(X$4,Morosidad!$C$38:$CV$76,Morosidad_control!$B12,0)</f>
        <v>4.2345567486741356</v>
      </c>
      <c r="Y12" s="4">
        <f>+VLOOKUP(Y$4,Morosidad!$C$38:$CV$76,Morosidad_control!$B12,0)</f>
        <v>5.7637559606462609</v>
      </c>
      <c r="Z12" s="4">
        <f>+VLOOKUP(Z$4,Morosidad!$C$38:$CV$76,Morosidad_control!$B12,0)</f>
        <v>3.445661929808407</v>
      </c>
      <c r="AA12" s="4">
        <f>+VLOOKUP(AA$4,Morosidad!$C$38:$CV$76,Morosidad_control!$B12,0)</f>
        <v>6.5218268041841831</v>
      </c>
      <c r="AB12" s="4">
        <v>7.1387246089595697</v>
      </c>
      <c r="AC12" s="4">
        <v>3.9330617969665802</v>
      </c>
      <c r="AD12" s="4">
        <f>+VLOOKUP(AD$4,Morosidad!$C$38:$CV$76,Morosidad_control!$B12,0)</f>
        <v>0.98922059345673397</v>
      </c>
      <c r="AE12" s="4">
        <f>+VLOOKUP(AE$4,Morosidad!$C$38:$CV$76,Morosidad_control!$B12,0)</f>
        <v>7.1589911575962173</v>
      </c>
      <c r="AF12" s="4">
        <v>4.2720638254666703</v>
      </c>
      <c r="AG12" s="4">
        <v>4.7468240260201497</v>
      </c>
      <c r="AH12" s="4">
        <v>5.1040294388090803</v>
      </c>
      <c r="AI12" s="4">
        <f>+VLOOKUP(AI$4,Morosidad!$C$38:$CV$76,Morosidad_control!$B12,0)</f>
        <v>12.144153289978922</v>
      </c>
      <c r="AJ12" s="4">
        <f>+VLOOKUP(AJ$4,Morosidad!$C$38:$CV$76,Morosidad_control!$B12,0)</f>
        <v>5.5093964849792965</v>
      </c>
      <c r="AK12" s="4">
        <f>+VLOOKUP(AK$4,Morosidad!$C$38:$CV$76,Morosidad_control!$B12,0)</f>
        <v>6.9036211798736851</v>
      </c>
      <c r="AL12" s="4">
        <v>4.2868452107023796</v>
      </c>
      <c r="AM12" s="4">
        <v>5.3141142462242401</v>
      </c>
      <c r="AN12" s="4">
        <v>5.0786857438826498</v>
      </c>
      <c r="AO12" s="4">
        <f>+VLOOKUP(AO$4,Morosidad!$C$38:$CV$76,Morosidad_control!$B12,0)</f>
        <v>12.294284498203838</v>
      </c>
      <c r="AP12" s="4">
        <f>+VLOOKUP(AP$4,Morosidad!$C$38:$CV$76,Morosidad_control!$B12,0)</f>
        <v>11.45517243396653</v>
      </c>
      <c r="AQ12" s="4">
        <v>4.3052338877937002</v>
      </c>
      <c r="AR12" s="4">
        <f>+VLOOKUP(AR$4,Morosidad!$C$38:$CV$76,Morosidad_control!$B12,0)</f>
        <v>4.3825122871868034</v>
      </c>
      <c r="AS12" s="4">
        <f>+VLOOKUP(AS$4,Morosidad!$C$38:$CV$76,Morosidad_control!$B12,0)</f>
        <v>5.0891688267485229</v>
      </c>
      <c r="AT12" s="4">
        <v>4.3715316215461204</v>
      </c>
      <c r="AU12" s="4">
        <f>+VLOOKUP(AU$4,Morosidad!$C$38:$CV$76,Morosidad_control!$B12,0)</f>
        <v>5.9510241024020996</v>
      </c>
      <c r="AV12" s="4">
        <f>+VLOOKUP(AV$4,Morosidad!$C$38:$CV$76,Morosidad_control!$B12,0)</f>
        <v>9.1914282781446328</v>
      </c>
      <c r="AW12" s="4">
        <v>7.90747375554343</v>
      </c>
      <c r="AX12" s="4">
        <v>5.4447832678149704</v>
      </c>
      <c r="AY12" s="4">
        <f>+VLOOKUP(AY$4,Morosidad!$C$38:$CV$76,Morosidad_control!$B12,0)</f>
        <v>6.7030868306087887</v>
      </c>
    </row>
    <row r="13" spans="1:51" ht="16.5" x14ac:dyDescent="0.3">
      <c r="B13">
        <v>10</v>
      </c>
      <c r="C13" s="3">
        <v>41152</v>
      </c>
      <c r="D13" s="4">
        <f>+VLOOKUP(D$4,Morosidad!$C$5:$CV$15,Morosidad_control!$B13,0)</f>
        <v>0.32590102154387501</v>
      </c>
      <c r="E13" s="4">
        <f>+VLOOKUP(E$4,Morosidad!$C$5:$CV$15,Morosidad_control!$B13,0)</f>
        <v>0.97621095607988284</v>
      </c>
      <c r="F13" s="4">
        <f>+VLOOKUP(F$4,Morosidad!$C$5:$CV$15,Morosidad_control!$B13,0)</f>
        <v>1.9023533736604346</v>
      </c>
      <c r="G13" s="4">
        <f>+VLOOKUP(G$4,Morosidad!$C$5:$CV$15,Morosidad_control!$B13,0)</f>
        <v>2.5177534146331069</v>
      </c>
      <c r="H13" s="4">
        <f>+VLOOKUP(H$4,Morosidad!$C$5:$CV$15,Morosidad_control!$B13,0)</f>
        <v>0</v>
      </c>
      <c r="I13" s="4">
        <f>+VLOOKUP(I$4,Morosidad!$C$5:$CV$15,Morosidad_control!$B13,0)</f>
        <v>1.9326521665610781</v>
      </c>
      <c r="J13" s="4">
        <f>+VLOOKUP(J$4,Morosidad!$C$5:$CV$15,Morosidad_control!$B13,0)</f>
        <v>1.8011251331700922</v>
      </c>
      <c r="K13" s="4">
        <v>1.21797151480985</v>
      </c>
      <c r="L13" s="4">
        <f>+VLOOKUP(L$4,Morosidad!$C$5:$CV$15,Morosidad_control!$B13,0)</f>
        <v>1.717790951887092</v>
      </c>
      <c r="M13" s="4">
        <v>1.67529839756503</v>
      </c>
      <c r="N13" s="4">
        <v>4.3503795301625701</v>
      </c>
      <c r="O13" s="4">
        <f>+VLOOKUP(O$4,Morosidad!$C$38:$CV$76,Morosidad_control!$B13,0)</f>
        <v>6.3131235702227135</v>
      </c>
      <c r="P13" s="4">
        <v>3.7139171704891898</v>
      </c>
      <c r="Q13" s="4">
        <f>+VLOOKUP(Q$4,Morosidad!$C$38:$CV$76,Morosidad_control!$B13,0)</f>
        <v>4.1066540327558929</v>
      </c>
      <c r="R13" s="4">
        <f>+VLOOKUP(R$4,Morosidad!$C$38:$CV$76,Morosidad_control!$B13,0)</f>
        <v>0</v>
      </c>
      <c r="S13" s="4">
        <f>+VLOOKUP(S$4,Morosidad!$C$38:$CV$76,Morosidad_control!$B13,0)</f>
        <v>4.5538740311539989</v>
      </c>
      <c r="T13" s="4">
        <f>+VLOOKUP(T$4,Morosidad!$C$38:$CV$76,Morosidad_control!$B13,0)</f>
        <v>7.050875736526736</v>
      </c>
      <c r="U13" s="4">
        <f>+VLOOKUP(U$4,Morosidad!$C$38:$CV$76,Morosidad_control!$B13,0)</f>
        <v>4.2082878400045498</v>
      </c>
      <c r="V13" s="4">
        <f>+VLOOKUP(V$4,Morosidad!$C$38:$CV$76,Morosidad_control!$B13,0)</f>
        <v>3.7164230964515084</v>
      </c>
      <c r="W13" s="4">
        <f>+VLOOKUP(W$4,Morosidad!$C$38:$CV$76,Morosidad_control!$B13,0)</f>
        <v>7.1573737673609514</v>
      </c>
      <c r="X13" s="4">
        <f>+VLOOKUP(X$4,Morosidad!$C$38:$CV$76,Morosidad_control!$B13,0)</f>
        <v>4.1927800177070687</v>
      </c>
      <c r="Y13" s="4">
        <f>+VLOOKUP(Y$4,Morosidad!$C$38:$CV$76,Morosidad_control!$B13,0)</f>
        <v>5.7562437784771863</v>
      </c>
      <c r="Z13" s="4">
        <f>+VLOOKUP(Z$4,Morosidad!$C$38:$CV$76,Morosidad_control!$B13,0)</f>
        <v>3.3292293844362324</v>
      </c>
      <c r="AA13" s="4">
        <f>+VLOOKUP(AA$4,Morosidad!$C$38:$CV$76,Morosidad_control!$B13,0)</f>
        <v>6.9198340356312196</v>
      </c>
      <c r="AB13" s="4">
        <v>7.1277996241499002</v>
      </c>
      <c r="AC13" s="4">
        <v>3.9081223247505199</v>
      </c>
      <c r="AD13" s="4">
        <f>+VLOOKUP(AD$4,Morosidad!$C$38:$CV$76,Morosidad_control!$B13,0)</f>
        <v>1.2386838848465087</v>
      </c>
      <c r="AE13" s="4">
        <f>+VLOOKUP(AE$4,Morosidad!$C$38:$CV$76,Morosidad_control!$B13,0)</f>
        <v>7.3584969815550405</v>
      </c>
      <c r="AF13" s="4">
        <v>4.2850652673671199</v>
      </c>
      <c r="AG13" s="4">
        <v>4.72956094054922</v>
      </c>
      <c r="AH13" s="4">
        <v>5.34083503276314</v>
      </c>
      <c r="AI13" s="4">
        <f>+VLOOKUP(AI$4,Morosidad!$C$38:$CV$76,Morosidad_control!$B13,0)</f>
        <v>12.477127582265085</v>
      </c>
      <c r="AJ13" s="4">
        <f>+VLOOKUP(AJ$4,Morosidad!$C$38:$CV$76,Morosidad_control!$B13,0)</f>
        <v>5.3633915009746245</v>
      </c>
      <c r="AK13" s="4">
        <f>+VLOOKUP(AK$4,Morosidad!$C$38:$CV$76,Morosidad_control!$B13,0)</f>
        <v>7.9446743256718593</v>
      </c>
      <c r="AL13" s="4">
        <v>4.4024003314164197</v>
      </c>
      <c r="AM13" s="4">
        <v>5.1459893977823601</v>
      </c>
      <c r="AN13" s="4">
        <v>5.3239839868795302</v>
      </c>
      <c r="AO13" s="4">
        <f>+VLOOKUP(AO$4,Morosidad!$C$38:$CV$76,Morosidad_control!$B13,0)</f>
        <v>12.63580240772764</v>
      </c>
      <c r="AP13" s="4">
        <f>+VLOOKUP(AP$4,Morosidad!$C$38:$CV$76,Morosidad_control!$B13,0)</f>
        <v>10.772826732404868</v>
      </c>
      <c r="AQ13" s="4">
        <v>4.5793817708351598</v>
      </c>
      <c r="AR13" s="4">
        <f>+VLOOKUP(AR$4,Morosidad!$C$38:$CV$76,Morosidad_control!$B13,0)</f>
        <v>4.6426228993541692</v>
      </c>
      <c r="AS13" s="4">
        <f>+VLOOKUP(AS$4,Morosidad!$C$38:$CV$76,Morosidad_control!$B13,0)</f>
        <v>5.1681055290906768</v>
      </c>
      <c r="AT13" s="4">
        <v>3.9203562403385299</v>
      </c>
      <c r="AU13" s="4">
        <f>+VLOOKUP(AU$4,Morosidad!$C$38:$CV$76,Morosidad_control!$B13,0)</f>
        <v>6.0387942000975974</v>
      </c>
      <c r="AV13" s="4">
        <f>+VLOOKUP(AV$4,Morosidad!$C$38:$CV$76,Morosidad_control!$B13,0)</f>
        <v>9.7179623596641562</v>
      </c>
      <c r="AW13" s="4">
        <v>7.74104263492067</v>
      </c>
      <c r="AX13" s="4">
        <v>5.6072592230409004</v>
      </c>
      <c r="AY13" s="4">
        <f>+VLOOKUP(AY$4,Morosidad!$C$38:$CV$76,Morosidad_control!$B13,0)</f>
        <v>6.9193510590240885</v>
      </c>
    </row>
    <row r="14" spans="1:51" ht="16.5" x14ac:dyDescent="0.3">
      <c r="B14">
        <v>11</v>
      </c>
      <c r="C14" s="3">
        <v>41182</v>
      </c>
      <c r="D14" s="4">
        <f>+VLOOKUP(D$4,Morosidad!$C$5:$CV$15,Morosidad_control!$B14,0)</f>
        <v>0.39512016913135389</v>
      </c>
      <c r="E14" s="4">
        <f>+VLOOKUP(E$4,Morosidad!$C$5:$CV$15,Morosidad_control!$B14,0)</f>
        <v>1.0930232481792965</v>
      </c>
      <c r="F14" s="4">
        <f>+VLOOKUP(F$4,Morosidad!$C$5:$CV$15,Morosidad_control!$B14,0)</f>
        <v>1.9188736419986252</v>
      </c>
      <c r="G14" s="4">
        <f>+VLOOKUP(G$4,Morosidad!$C$5:$CV$15,Morosidad_control!$B14,0)</f>
        <v>2.4690249184871402</v>
      </c>
      <c r="H14" s="4">
        <f>+VLOOKUP(H$4,Morosidad!$C$5:$CV$15,Morosidad_control!$B14,0)</f>
        <v>0</v>
      </c>
      <c r="I14" s="4">
        <f>+VLOOKUP(I$4,Morosidad!$C$5:$CV$15,Morosidad_control!$B14,0)</f>
        <v>2.015201588479326</v>
      </c>
      <c r="J14" s="4">
        <f>+VLOOKUP(J$4,Morosidad!$C$5:$CV$15,Morosidad_control!$B14,0)</f>
        <v>1.8330865036836077</v>
      </c>
      <c r="K14" s="4">
        <v>1.21072231810325</v>
      </c>
      <c r="L14" s="4">
        <f>+VLOOKUP(L$4,Morosidad!$C$5:$CV$15,Morosidad_control!$B14,0)</f>
        <v>1.6666831053234366</v>
      </c>
      <c r="M14" s="4">
        <v>1.7074791791527799</v>
      </c>
      <c r="N14" s="4">
        <v>4.2686877723164098</v>
      </c>
      <c r="O14" s="4">
        <f>+VLOOKUP(O$4,Morosidad!$C$38:$CV$76,Morosidad_control!$B14,0)</f>
        <v>6.8487428763318636</v>
      </c>
      <c r="P14" s="4">
        <v>3.6509941370777801</v>
      </c>
      <c r="Q14" s="4">
        <f>+VLOOKUP(Q$4,Morosidad!$C$38:$CV$76,Morosidad_control!$B14,0)</f>
        <v>3.5359239931576179</v>
      </c>
      <c r="R14" s="4">
        <f>+VLOOKUP(R$4,Morosidad!$C$38:$CV$76,Morosidad_control!$B14,0)</f>
        <v>0</v>
      </c>
      <c r="S14" s="4">
        <f>+VLOOKUP(S$4,Morosidad!$C$38:$CV$76,Morosidad_control!$B14,0)</f>
        <v>4.3688568867464603</v>
      </c>
      <c r="T14" s="4">
        <f>+VLOOKUP(T$4,Morosidad!$C$38:$CV$76,Morosidad_control!$B14,0)</f>
        <v>7.6399341347176684</v>
      </c>
      <c r="U14" s="4">
        <f>+VLOOKUP(U$4,Morosidad!$C$38:$CV$76,Morosidad_control!$B14,0)</f>
        <v>4.4500977469306866</v>
      </c>
      <c r="V14" s="4">
        <f>+VLOOKUP(V$4,Morosidad!$C$38:$CV$76,Morosidad_control!$B14,0)</f>
        <v>3.4529202297393513</v>
      </c>
      <c r="W14" s="4">
        <f>+VLOOKUP(W$4,Morosidad!$C$38:$CV$76,Morosidad_control!$B14,0)</f>
        <v>7.2127992164286034</v>
      </c>
      <c r="X14" s="4">
        <f>+VLOOKUP(X$4,Morosidad!$C$38:$CV$76,Morosidad_control!$B14,0)</f>
        <v>4.0774093085376055</v>
      </c>
      <c r="Y14" s="4">
        <f>+VLOOKUP(Y$4,Morosidad!$C$38:$CV$76,Morosidad_control!$B14,0)</f>
        <v>5.813827639123283</v>
      </c>
      <c r="Z14" s="4">
        <f>+VLOOKUP(Z$4,Morosidad!$C$38:$CV$76,Morosidad_control!$B14,0)</f>
        <v>3.3040114936114451</v>
      </c>
      <c r="AA14" s="4">
        <f>+VLOOKUP(AA$4,Morosidad!$C$38:$CV$76,Morosidad_control!$B14,0)</f>
        <v>6.8817527174217572</v>
      </c>
      <c r="AB14" s="4">
        <v>7.1598385423592097</v>
      </c>
      <c r="AC14" s="4">
        <v>4.0175487381726001</v>
      </c>
      <c r="AD14" s="4">
        <f>+VLOOKUP(AD$4,Morosidad!$C$38:$CV$76,Morosidad_control!$B14,0)</f>
        <v>2.606669712107573</v>
      </c>
      <c r="AE14" s="4">
        <f>+VLOOKUP(AE$4,Morosidad!$C$38:$CV$76,Morosidad_control!$B14,0)</f>
        <v>5.2265448504928065</v>
      </c>
      <c r="AF14" s="4">
        <v>4.2631941205284303</v>
      </c>
      <c r="AG14" s="4">
        <v>4.7741328365128002</v>
      </c>
      <c r="AH14" s="4">
        <v>6.4612917118576698</v>
      </c>
      <c r="AI14" s="4">
        <f>+VLOOKUP(AI$4,Morosidad!$C$38:$CV$76,Morosidad_control!$B14,0)</f>
        <v>13.227820450388439</v>
      </c>
      <c r="AJ14" s="4">
        <f>+VLOOKUP(AJ$4,Morosidad!$C$38:$CV$76,Morosidad_control!$B14,0)</f>
        <v>5.4557854626493896</v>
      </c>
      <c r="AK14" s="4">
        <f>+VLOOKUP(AK$4,Morosidad!$C$38:$CV$76,Morosidad_control!$B14,0)</f>
        <v>8.8652278594907674</v>
      </c>
      <c r="AL14" s="4">
        <v>4.4660702264563703</v>
      </c>
      <c r="AM14" s="4">
        <v>5.2029380215479</v>
      </c>
      <c r="AN14" s="4">
        <v>5.2553994934153101</v>
      </c>
      <c r="AO14" s="4">
        <f>+VLOOKUP(AO$4,Morosidad!$C$38:$CV$76,Morosidad_control!$B14,0)</f>
        <v>12.573501842007124</v>
      </c>
      <c r="AP14" s="4">
        <f>+VLOOKUP(AP$4,Morosidad!$C$38:$CV$76,Morosidad_control!$B14,0)</f>
        <v>9.9281608514356723</v>
      </c>
      <c r="AQ14" s="4">
        <v>5.0336960009139</v>
      </c>
      <c r="AR14" s="4">
        <f>+VLOOKUP(AR$4,Morosidad!$C$38:$CV$76,Morosidad_control!$B14,0)</f>
        <v>4.9868210221771312</v>
      </c>
      <c r="AS14" s="4">
        <f>+VLOOKUP(AS$4,Morosidad!$C$38:$CV$76,Morosidad_control!$B14,0)</f>
        <v>5.3353811102957049</v>
      </c>
      <c r="AT14" s="4">
        <v>4.0134135091258898</v>
      </c>
      <c r="AU14" s="4">
        <f>+VLOOKUP(AU$4,Morosidad!$C$38:$CV$76,Morosidad_control!$B14,0)</f>
        <v>4.9387117547941433</v>
      </c>
      <c r="AV14" s="4">
        <f>+VLOOKUP(AV$4,Morosidad!$C$38:$CV$76,Morosidad_control!$B14,0)</f>
        <v>9.5470064959802556</v>
      </c>
      <c r="AW14" s="4">
        <v>8.1114599664012701</v>
      </c>
      <c r="AX14" s="4">
        <v>5.7593635811938597</v>
      </c>
      <c r="AY14" s="4">
        <f>+VLOOKUP(AY$4,Morosidad!$C$38:$CV$76,Morosidad_control!$B14,0)</f>
        <v>6.9419007387864173</v>
      </c>
    </row>
    <row r="15" spans="1:51" ht="16.5" x14ac:dyDescent="0.3">
      <c r="B15">
        <v>12</v>
      </c>
      <c r="C15" s="3">
        <v>41213</v>
      </c>
      <c r="D15" s="4">
        <f>+VLOOKUP(D$4,Morosidad!$C$5:$CV$15,Morosidad_control!$B15,0)</f>
        <v>0.3829333557415428</v>
      </c>
      <c r="E15" s="4">
        <f>+VLOOKUP(E$4,Morosidad!$C$5:$CV$15,Morosidad_control!$B15,0)</f>
        <v>1.0463798023934219</v>
      </c>
      <c r="F15" s="4">
        <f>+VLOOKUP(F$4,Morosidad!$C$5:$CV$15,Morosidad_control!$B15,0)</f>
        <v>1.9057196512152528</v>
      </c>
      <c r="G15" s="4">
        <f>+VLOOKUP(G$4,Morosidad!$C$5:$CV$15,Morosidad_control!$B15,0)</f>
        <v>2.7894692160002772</v>
      </c>
      <c r="H15" s="4">
        <f>+VLOOKUP(H$4,Morosidad!$C$5:$CV$15,Morosidad_control!$B15,0)</f>
        <v>0</v>
      </c>
      <c r="I15" s="4">
        <f>+VLOOKUP(I$4,Morosidad!$C$5:$CV$15,Morosidad_control!$B15,0)</f>
        <v>2.0384994559240677</v>
      </c>
      <c r="J15" s="4">
        <f>+VLOOKUP(J$4,Morosidad!$C$5:$CV$15,Morosidad_control!$B15,0)</f>
        <v>1.8351384445614114</v>
      </c>
      <c r="K15" s="4">
        <v>1.22732498199594</v>
      </c>
      <c r="L15" s="4">
        <f>+VLOOKUP(L$4,Morosidad!$C$5:$CV$15,Morosidad_control!$B15,0)</f>
        <v>1.7781865310279261</v>
      </c>
      <c r="M15" s="4">
        <v>1.7306033878378899</v>
      </c>
      <c r="N15" s="4">
        <v>4.5553207450100102</v>
      </c>
      <c r="O15" s="4">
        <f>+VLOOKUP(O$4,Morosidad!$C$38:$CV$76,Morosidad_control!$B15,0)</f>
        <v>7.2847899803938647</v>
      </c>
      <c r="P15" s="4">
        <v>3.6358080641741801</v>
      </c>
      <c r="Q15" s="4">
        <f>+VLOOKUP(Q$4,Morosidad!$C$38:$CV$76,Morosidad_control!$B15,0)</f>
        <v>2.6255834642532592</v>
      </c>
      <c r="R15" s="4">
        <f>+VLOOKUP(R$4,Morosidad!$C$38:$CV$76,Morosidad_control!$B15,0)</f>
        <v>0</v>
      </c>
      <c r="S15" s="4">
        <f>+VLOOKUP(S$4,Morosidad!$C$38:$CV$76,Morosidad_control!$B15,0)</f>
        <v>4.2370817325641843</v>
      </c>
      <c r="T15" s="4">
        <f>+VLOOKUP(T$4,Morosidad!$C$38:$CV$76,Morosidad_control!$B15,0)</f>
        <v>8.318310666726255</v>
      </c>
      <c r="U15" s="4">
        <f>+VLOOKUP(U$4,Morosidad!$C$38:$CV$76,Morosidad_control!$B15,0)</f>
        <v>4.7672870038168966</v>
      </c>
      <c r="V15" s="4">
        <f>+VLOOKUP(V$4,Morosidad!$C$38:$CV$76,Morosidad_control!$B15,0)</f>
        <v>3.4573338821198507</v>
      </c>
      <c r="W15" s="4">
        <f>+VLOOKUP(W$4,Morosidad!$C$38:$CV$76,Morosidad_control!$B15,0)</f>
        <v>7.9276460978308778</v>
      </c>
      <c r="X15" s="4">
        <f>+VLOOKUP(X$4,Morosidad!$C$38:$CV$76,Morosidad_control!$B15,0)</f>
        <v>3.9840851994788165</v>
      </c>
      <c r="Y15" s="4">
        <f>+VLOOKUP(Y$4,Morosidad!$C$38:$CV$76,Morosidad_control!$B15,0)</f>
        <v>5.7595043328729032</v>
      </c>
      <c r="Z15" s="4">
        <f>+VLOOKUP(Z$4,Morosidad!$C$38:$CV$76,Morosidad_control!$B15,0)</f>
        <v>3.6861644586129962</v>
      </c>
      <c r="AA15" s="4">
        <f>+VLOOKUP(AA$4,Morosidad!$C$38:$CV$76,Morosidad_control!$B15,0)</f>
        <v>7.1183888756203215</v>
      </c>
      <c r="AB15" s="4">
        <v>7.1810984570890302</v>
      </c>
      <c r="AC15" s="4">
        <v>3.7733026159690102</v>
      </c>
      <c r="AD15" s="4">
        <f>+VLOOKUP(AD$4,Morosidad!$C$38:$CV$76,Morosidad_control!$B15,0)</f>
        <v>3.0475978892938569</v>
      </c>
      <c r="AE15" s="4">
        <f>+VLOOKUP(AE$4,Morosidad!$C$38:$CV$76,Morosidad_control!$B15,0)</f>
        <v>5.3770875877179183</v>
      </c>
      <c r="AF15" s="4">
        <v>4.3408677796227604</v>
      </c>
      <c r="AG15" s="4">
        <v>4.8571008535865898</v>
      </c>
      <c r="AH15" s="4">
        <v>6.6950951481086598</v>
      </c>
      <c r="AI15" s="4">
        <f>+VLOOKUP(AI$4,Morosidad!$C$38:$CV$76,Morosidad_control!$B15,0)</f>
        <v>13.716438009792942</v>
      </c>
      <c r="AJ15" s="4">
        <f>+VLOOKUP(AJ$4,Morosidad!$C$38:$CV$76,Morosidad_control!$B15,0)</f>
        <v>5.5126500154318574</v>
      </c>
      <c r="AK15" s="4">
        <f>+VLOOKUP(AK$4,Morosidad!$C$38:$CV$76,Morosidad_control!$B15,0)</f>
        <v>9.5582086662978796</v>
      </c>
      <c r="AL15" s="4">
        <v>4.4562853876099604</v>
      </c>
      <c r="AM15" s="4">
        <v>5.1412770023714804</v>
      </c>
      <c r="AN15" s="4">
        <v>5.2826243013633496</v>
      </c>
      <c r="AO15" s="4">
        <f>+VLOOKUP(AO$4,Morosidad!$C$38:$CV$76,Morosidad_control!$B15,0)</f>
        <v>11.038805359630469</v>
      </c>
      <c r="AP15" s="4">
        <f>+VLOOKUP(AP$4,Morosidad!$C$38:$CV$76,Morosidad_control!$B15,0)</f>
        <v>10.580340221702729</v>
      </c>
      <c r="AQ15" s="4">
        <v>6.1274821805161102</v>
      </c>
      <c r="AR15" s="4">
        <f>+VLOOKUP(AR$4,Morosidad!$C$38:$CV$76,Morosidad_control!$B15,0)</f>
        <v>5.1980297594680964</v>
      </c>
      <c r="AS15" s="4">
        <f>+VLOOKUP(AS$4,Morosidad!$C$38:$CV$76,Morosidad_control!$B15,0)</f>
        <v>4.6494119878859381</v>
      </c>
      <c r="AT15" s="4">
        <v>4.5500706268331896</v>
      </c>
      <c r="AU15" s="4">
        <f>+VLOOKUP(AU$4,Morosidad!$C$38:$CV$76,Morosidad_control!$B15,0)</f>
        <v>4.9463615748348611</v>
      </c>
      <c r="AV15" s="4">
        <f>+VLOOKUP(AV$4,Morosidad!$C$38:$CV$76,Morosidad_control!$B15,0)</f>
        <v>9.7826192560943266</v>
      </c>
      <c r="AW15" s="4">
        <v>7.95984432225523</v>
      </c>
      <c r="AX15" s="4">
        <v>5.9954824967848097</v>
      </c>
      <c r="AY15" s="4">
        <f>+VLOOKUP(AY$4,Morosidad!$C$38:$CV$76,Morosidad_control!$B15,0)</f>
        <v>6.9775740702113911</v>
      </c>
    </row>
    <row r="16" spans="1:51" ht="16.5" x14ac:dyDescent="0.3">
      <c r="B16">
        <v>13</v>
      </c>
      <c r="C16" s="3">
        <v>41243</v>
      </c>
      <c r="D16" s="4">
        <f>+VLOOKUP(D$4,Morosidad!$C$5:$CV$15,Morosidad_control!$B16,0)</f>
        <v>0.13024584755759205</v>
      </c>
      <c r="E16" s="4">
        <f>+VLOOKUP(E$4,Morosidad!$C$5:$CV$15,Morosidad_control!$B16,0)</f>
        <v>0.90211059079264788</v>
      </c>
      <c r="F16" s="4">
        <f>+VLOOKUP(F$4,Morosidad!$C$5:$CV$15,Morosidad_control!$B16,0)</f>
        <v>1.9144035649767386</v>
      </c>
      <c r="G16" s="4">
        <f>+VLOOKUP(G$4,Morosidad!$C$5:$CV$15,Morosidad_control!$B16,0)</f>
        <v>2.6426048440520478</v>
      </c>
      <c r="H16" s="4">
        <f>+VLOOKUP(H$4,Morosidad!$C$5:$CV$15,Morosidad_control!$B16,0)</f>
        <v>0</v>
      </c>
      <c r="I16" s="4">
        <f>+VLOOKUP(I$4,Morosidad!$C$5:$CV$15,Morosidad_control!$B16,0)</f>
        <v>1.9187901338326903</v>
      </c>
      <c r="J16" s="4">
        <f>+VLOOKUP(J$4,Morosidad!$C$5:$CV$15,Morosidad_control!$B16,0)</f>
        <v>1.770244749376771</v>
      </c>
      <c r="K16" s="4">
        <v>1.2950651726168401</v>
      </c>
      <c r="L16" s="4">
        <f>+VLOOKUP(L$4,Morosidad!$C$5:$CV$15,Morosidad_control!$B16,0)</f>
        <v>1.781161824082226</v>
      </c>
      <c r="M16" s="4">
        <v>1.73516253127593</v>
      </c>
      <c r="N16" s="4">
        <v>4.6390650827877398</v>
      </c>
      <c r="O16" s="4">
        <f>+VLOOKUP(O$4,Morosidad!$C$38:$CV$76,Morosidad_control!$B16,0)</f>
        <v>7.9299719600925886</v>
      </c>
      <c r="P16" s="4">
        <v>3.7135167790250199</v>
      </c>
      <c r="Q16" s="4">
        <f>+VLOOKUP(Q$4,Morosidad!$C$38:$CV$76,Morosidad_control!$B16,0)</f>
        <v>2.0918736654541306</v>
      </c>
      <c r="R16" s="4">
        <f>+VLOOKUP(R$4,Morosidad!$C$38:$CV$76,Morosidad_control!$B16,0)</f>
        <v>0</v>
      </c>
      <c r="S16" s="4">
        <f>+VLOOKUP(S$4,Morosidad!$C$38:$CV$76,Morosidad_control!$B16,0)</f>
        <v>4.2642761296470493</v>
      </c>
      <c r="T16" s="4">
        <f>+VLOOKUP(T$4,Morosidad!$C$38:$CV$76,Morosidad_control!$B16,0)</f>
        <v>8.3285841052873302</v>
      </c>
      <c r="U16" s="4">
        <f>+VLOOKUP(U$4,Morosidad!$C$38:$CV$76,Morosidad_control!$B16,0)</f>
        <v>4.892224526866058</v>
      </c>
      <c r="V16" s="4">
        <f>+VLOOKUP(V$4,Morosidad!$C$38:$CV$76,Morosidad_control!$B16,0)</f>
        <v>3.7418959269651615</v>
      </c>
      <c r="W16" s="4">
        <f>+VLOOKUP(W$4,Morosidad!$C$38:$CV$76,Morosidad_control!$B16,0)</f>
        <v>8.3325862353070228</v>
      </c>
      <c r="X16" s="4">
        <f>+VLOOKUP(X$4,Morosidad!$C$38:$CV$76,Morosidad_control!$B16,0)</f>
        <v>3.9365118382065147</v>
      </c>
      <c r="Y16" s="4">
        <f>+VLOOKUP(Y$4,Morosidad!$C$38:$CV$76,Morosidad_control!$B16,0)</f>
        <v>5.7782925820367081</v>
      </c>
      <c r="Z16" s="4">
        <f>+VLOOKUP(Z$4,Morosidad!$C$38:$CV$76,Morosidad_control!$B16,0)</f>
        <v>3.657055886360451</v>
      </c>
      <c r="AA16" s="4">
        <f>+VLOOKUP(AA$4,Morosidad!$C$38:$CV$76,Morosidad_control!$B16,0)</f>
        <v>7.3295295445689819</v>
      </c>
      <c r="AB16" s="4">
        <v>7.4853536410792998</v>
      </c>
      <c r="AC16" s="4">
        <v>4.0945752785686098</v>
      </c>
      <c r="AD16" s="4">
        <f>+VLOOKUP(AD$4,Morosidad!$C$38:$CV$76,Morosidad_control!$B16,0)</f>
        <v>4.0258988588279641</v>
      </c>
      <c r="AE16" s="4">
        <f>+VLOOKUP(AE$4,Morosidad!$C$38:$CV$76,Morosidad_control!$B16,0)</f>
        <v>5.7456745625306924</v>
      </c>
      <c r="AF16" s="4">
        <v>4.31475115520246</v>
      </c>
      <c r="AG16" s="4">
        <v>4.9713520758644396</v>
      </c>
      <c r="AH16" s="4">
        <v>5.7643687871594702</v>
      </c>
      <c r="AI16" s="4">
        <f>+VLOOKUP(AI$4,Morosidad!$C$38:$CV$76,Morosidad_control!$B16,0)</f>
        <v>13.72297950556198</v>
      </c>
      <c r="AJ16" s="4">
        <f>+VLOOKUP(AJ$4,Morosidad!$C$38:$CV$76,Morosidad_control!$B16,0)</f>
        <v>5.7721935531770354</v>
      </c>
      <c r="AK16" s="4">
        <f>+VLOOKUP(AK$4,Morosidad!$C$38:$CV$76,Morosidad_control!$B16,0)</f>
        <v>9.4008766696144654</v>
      </c>
      <c r="AL16" s="4">
        <v>4.5138478095501098</v>
      </c>
      <c r="AM16" s="4">
        <v>5.0134932658204798</v>
      </c>
      <c r="AN16" s="4">
        <v>5.5143113783608699</v>
      </c>
      <c r="AO16" s="4">
        <f>+VLOOKUP(AO$4,Morosidad!$C$38:$CV$76,Morosidad_control!$B16,0)</f>
        <v>9.7929002837169854</v>
      </c>
      <c r="AP16" s="4">
        <f>+VLOOKUP(AP$4,Morosidad!$C$38:$CV$76,Morosidad_control!$B16,0)</f>
        <v>9.4960894209628144</v>
      </c>
      <c r="AQ16" s="4">
        <v>7.3429082869108599</v>
      </c>
      <c r="AR16" s="4">
        <f>+VLOOKUP(AR$4,Morosidad!$C$38:$CV$76,Morosidad_control!$B16,0)</f>
        <v>3.9884782951008231</v>
      </c>
      <c r="AS16" s="4">
        <f>+VLOOKUP(AS$4,Morosidad!$C$38:$CV$76,Morosidad_control!$B16,0)</f>
        <v>4.7514974445081082</v>
      </c>
      <c r="AT16" s="4">
        <v>5.0075549869690104</v>
      </c>
      <c r="AU16" s="4">
        <f>+VLOOKUP(AU$4,Morosidad!$C$38:$CV$76,Morosidad_control!$B16,0)</f>
        <v>4.8340494982365794</v>
      </c>
      <c r="AV16" s="4">
        <f>+VLOOKUP(AV$4,Morosidad!$C$38:$CV$76,Morosidad_control!$B16,0)</f>
        <v>10.85700447163449</v>
      </c>
      <c r="AW16" s="4">
        <v>7.7173877015409396</v>
      </c>
      <c r="AX16" s="4">
        <v>6.1313256821661897</v>
      </c>
      <c r="AY16" s="4">
        <f>+VLOOKUP(AY$4,Morosidad!$C$38:$CV$76,Morosidad_control!$B16,0)</f>
        <v>6.8546341734465592</v>
      </c>
    </row>
    <row r="17" spans="2:51" ht="16.5" x14ac:dyDescent="0.3">
      <c r="B17">
        <v>14</v>
      </c>
      <c r="C17" s="3">
        <v>41274</v>
      </c>
      <c r="D17" s="4">
        <f>+VLOOKUP(D$4,Morosidad!$C$5:$CV$15,Morosidad_control!$B17,0)</f>
        <v>0.12858164419256785</v>
      </c>
      <c r="E17" s="4">
        <f>+VLOOKUP(E$4,Morosidad!$C$5:$CV$15,Morosidad_control!$B17,0)</f>
        <v>0.98804653608631354</v>
      </c>
      <c r="F17" s="4">
        <f>+VLOOKUP(F$4,Morosidad!$C$5:$CV$15,Morosidad_control!$B17,0)</f>
        <v>1.9952687596380903</v>
      </c>
      <c r="G17" s="4">
        <f>+VLOOKUP(G$4,Morosidad!$C$5:$CV$15,Morosidad_control!$B17,0)</f>
        <v>2.7979530286690903</v>
      </c>
      <c r="H17" s="4">
        <f>+VLOOKUP(H$4,Morosidad!$C$5:$CV$15,Morosidad_control!$B17,0)</f>
        <v>0</v>
      </c>
      <c r="I17" s="4">
        <f>+VLOOKUP(I$4,Morosidad!$C$5:$CV$15,Morosidad_control!$B17,0)</f>
        <v>1.6682288313232458</v>
      </c>
      <c r="J17" s="4">
        <f>+VLOOKUP(J$4,Morosidad!$C$5:$CV$15,Morosidad_control!$B17,0)</f>
        <v>1.8387430467202643</v>
      </c>
      <c r="K17" s="4">
        <v>1.31253645730756</v>
      </c>
      <c r="L17" s="4">
        <f>+VLOOKUP(L$4,Morosidad!$C$5:$CV$15,Morosidad_control!$B17,0)</f>
        <v>1.679423472257048</v>
      </c>
      <c r="M17" s="4">
        <v>1.7972858506846801</v>
      </c>
      <c r="N17" s="4">
        <v>4.8920505728802004</v>
      </c>
      <c r="O17" s="4">
        <f>+VLOOKUP(O$4,Morosidad!$C$38:$CV$76,Morosidad_control!$B17,0)</f>
        <v>3.1725197287391982</v>
      </c>
      <c r="P17" s="4">
        <v>3.8353086068518998</v>
      </c>
      <c r="Q17" s="4">
        <f>+VLOOKUP(Q$4,Morosidad!$C$38:$CV$76,Morosidad_control!$B17,0)</f>
        <v>1.6151471380307443</v>
      </c>
      <c r="R17" s="4">
        <f>+VLOOKUP(R$4,Morosidad!$C$38:$CV$76,Morosidad_control!$B17,0)</f>
        <v>0</v>
      </c>
      <c r="S17" s="4">
        <f>+VLOOKUP(S$4,Morosidad!$C$38:$CV$76,Morosidad_control!$B17,0)</f>
        <v>3.5906157810138866</v>
      </c>
      <c r="T17" s="4">
        <f>+VLOOKUP(T$4,Morosidad!$C$38:$CV$76,Morosidad_control!$B17,0)</f>
        <v>6.9116594116282348</v>
      </c>
      <c r="U17" s="4">
        <f>+VLOOKUP(U$4,Morosidad!$C$38:$CV$76,Morosidad_control!$B17,0)</f>
        <v>4.2733703554524265</v>
      </c>
      <c r="V17" s="4">
        <f>+VLOOKUP(V$4,Morosidad!$C$38:$CV$76,Morosidad_control!$B17,0)</f>
        <v>3.2730766208248614</v>
      </c>
      <c r="W17" s="4">
        <f>+VLOOKUP(W$4,Morosidad!$C$38:$CV$76,Morosidad_control!$B17,0)</f>
        <v>8.8060456654528849</v>
      </c>
      <c r="X17" s="4">
        <f>+VLOOKUP(X$4,Morosidad!$C$38:$CV$76,Morosidad_control!$B17,0)</f>
        <v>3.9184715275772781</v>
      </c>
      <c r="Y17" s="4">
        <f>+VLOOKUP(Y$4,Morosidad!$C$38:$CV$76,Morosidad_control!$B17,0)</f>
        <v>5.9096533348624334</v>
      </c>
      <c r="Z17" s="4">
        <f>+VLOOKUP(Z$4,Morosidad!$C$38:$CV$76,Morosidad_control!$B17,0)</f>
        <v>3.1831069706202233</v>
      </c>
      <c r="AA17" s="4">
        <f>+VLOOKUP(AA$4,Morosidad!$C$38:$CV$76,Morosidad_control!$B17,0)</f>
        <v>0</v>
      </c>
      <c r="AB17" s="4">
        <v>6.4132782091354699</v>
      </c>
      <c r="AC17" s="4">
        <v>4.4819217441729498</v>
      </c>
      <c r="AD17" s="4">
        <f>+VLOOKUP(AD$4,Morosidad!$C$38:$CV$76,Morosidad_control!$B17,0)</f>
        <v>3.864910883333744</v>
      </c>
      <c r="AE17" s="4">
        <f>+VLOOKUP(AE$4,Morosidad!$C$38:$CV$76,Morosidad_control!$B17,0)</f>
        <v>5.341145825400881</v>
      </c>
      <c r="AF17" s="4">
        <v>4.3277140862136001</v>
      </c>
      <c r="AG17" s="4">
        <v>5.0821756026036704</v>
      </c>
      <c r="AH17" s="4">
        <v>5.3018200797125496</v>
      </c>
      <c r="AI17" s="4">
        <f>+VLOOKUP(AI$4,Morosidad!$C$38:$CV$76,Morosidad_control!$B17,0)</f>
        <v>14.204847076344601</v>
      </c>
      <c r="AJ17" s="4">
        <f>+VLOOKUP(AJ$4,Morosidad!$C$38:$CV$76,Morosidad_control!$B17,0)</f>
        <v>5.427092201704153</v>
      </c>
      <c r="AK17" s="4">
        <f>+VLOOKUP(AK$4,Morosidad!$C$38:$CV$76,Morosidad_control!$B17,0)</f>
        <v>6.7015444749360835</v>
      </c>
      <c r="AL17" s="4">
        <v>4.6809076214977701</v>
      </c>
      <c r="AM17" s="4">
        <v>5.1292824696558297</v>
      </c>
      <c r="AN17" s="4">
        <v>4.9741857442493398</v>
      </c>
      <c r="AO17" s="4">
        <f>+VLOOKUP(AO$4,Morosidad!$C$38:$CV$76,Morosidad_control!$B17,0)</f>
        <v>6.966797830234345</v>
      </c>
      <c r="AP17" s="4">
        <f>+VLOOKUP(AP$4,Morosidad!$C$38:$CV$76,Morosidad_control!$B17,0)</f>
        <v>9.891991677908937</v>
      </c>
      <c r="AQ17" s="4">
        <v>5.7234345655391401</v>
      </c>
      <c r="AR17" s="4">
        <f>+VLOOKUP(AR$4,Morosidad!$C$38:$CV$76,Morosidad_control!$B17,0)</f>
        <v>4.5055154470158509</v>
      </c>
      <c r="AS17" s="4">
        <f>+VLOOKUP(AS$4,Morosidad!$C$38:$CV$76,Morosidad_control!$B17,0)</f>
        <v>4.9783288526087066</v>
      </c>
      <c r="AT17" s="4">
        <v>5.1445582515689798</v>
      </c>
      <c r="AU17" s="4">
        <f>+VLOOKUP(AU$4,Morosidad!$C$38:$CV$76,Morosidad_control!$B17,0)</f>
        <v>3.9132353179977137</v>
      </c>
      <c r="AV17" s="4">
        <f>+VLOOKUP(AV$4,Morosidad!$C$38:$CV$76,Morosidad_control!$B17,0)</f>
        <v>9.9626680931740808</v>
      </c>
      <c r="AW17" s="4">
        <v>7.9258312548060497</v>
      </c>
      <c r="AX17" s="4">
        <v>6.0975677884690498</v>
      </c>
      <c r="AY17" s="4">
        <f>+VLOOKUP(AY$4,Morosidad!$C$38:$CV$76,Morosidad_control!$B17,0)</f>
        <v>4.7903434827119167</v>
      </c>
    </row>
    <row r="18" spans="2:51" ht="16.5" x14ac:dyDescent="0.3">
      <c r="B18">
        <v>15</v>
      </c>
      <c r="C18" s="3">
        <v>41305</v>
      </c>
      <c r="D18" s="4">
        <f>+VLOOKUP(D$4,Morosidad!$C$5:$CV$15,Morosidad_control!$B18,0)</f>
        <v>0.38440404378473858</v>
      </c>
      <c r="E18" s="4">
        <f>+VLOOKUP(E$4,Morosidad!$C$5:$CV$15,Morosidad_control!$B18,0)</f>
        <v>1.159350109238789</v>
      </c>
      <c r="F18" s="4">
        <f>+VLOOKUP(F$4,Morosidad!$C$5:$CV$15,Morosidad_control!$B18,0)</f>
        <v>2.0174997593932371</v>
      </c>
      <c r="G18" s="4">
        <f>+VLOOKUP(G$4,Morosidad!$C$5:$CV$15,Morosidad_control!$B18,0)</f>
        <v>2.7314408990204329</v>
      </c>
      <c r="H18" s="4">
        <f>+VLOOKUP(H$4,Morosidad!$C$5:$CV$15,Morosidad_control!$B18,0)</f>
        <v>0</v>
      </c>
      <c r="I18" s="4">
        <f>+VLOOKUP(I$4,Morosidad!$C$5:$CV$15,Morosidad_control!$B18,0)</f>
        <v>1.825028530421257</v>
      </c>
      <c r="J18" s="4">
        <f>+VLOOKUP(J$4,Morosidad!$C$5:$CV$15,Morosidad_control!$B18,0)</f>
        <v>1.9110764656650812</v>
      </c>
      <c r="K18" s="4">
        <v>1.4274364899715899</v>
      </c>
      <c r="L18" s="4">
        <f>+VLOOKUP(L$4,Morosidad!$C$5:$CV$15,Morosidad_control!$B18,0)</f>
        <v>1.7439989801063478</v>
      </c>
      <c r="M18" s="4">
        <v>1.7137617908357901</v>
      </c>
      <c r="N18" s="4">
        <v>5.0204838030072398</v>
      </c>
      <c r="O18" s="4">
        <f>+VLOOKUP(O$4,Morosidad!$C$38:$CV$76,Morosidad_control!$B18,0)</f>
        <v>3.9878640066670563</v>
      </c>
      <c r="P18" s="4">
        <v>3.6495131266019101</v>
      </c>
      <c r="Q18" s="4">
        <f>+VLOOKUP(Q$4,Morosidad!$C$38:$CV$76,Morosidad_control!$B18,0)</f>
        <v>1.6282590094725313</v>
      </c>
      <c r="R18" s="4">
        <f>+VLOOKUP(R$4,Morosidad!$C$38:$CV$76,Morosidad_control!$B18,0)</f>
        <v>0</v>
      </c>
      <c r="S18" s="4">
        <f>+VLOOKUP(S$4,Morosidad!$C$38:$CV$76,Morosidad_control!$B18,0)</f>
        <v>4.748422479041464</v>
      </c>
      <c r="T18" s="4">
        <f>+VLOOKUP(T$4,Morosidad!$C$38:$CV$76,Morosidad_control!$B18,0)</f>
        <v>7.6390476520817723</v>
      </c>
      <c r="U18" s="4">
        <f>+VLOOKUP(U$4,Morosidad!$C$38:$CV$76,Morosidad_control!$B18,0)</f>
        <v>4.4534669856136357</v>
      </c>
      <c r="V18" s="4">
        <f>+VLOOKUP(V$4,Morosidad!$C$38:$CV$76,Morosidad_control!$B18,0)</f>
        <v>3.6131597443502339</v>
      </c>
      <c r="W18" s="4">
        <f>+VLOOKUP(W$4,Morosidad!$C$38:$CV$76,Morosidad_control!$B18,0)</f>
        <v>9.1356420454181375</v>
      </c>
      <c r="X18" s="4">
        <f>+VLOOKUP(X$4,Morosidad!$C$38:$CV$76,Morosidad_control!$B18,0)</f>
        <v>3.9715933672860992</v>
      </c>
      <c r="Y18" s="4">
        <f>+VLOOKUP(Y$4,Morosidad!$C$38:$CV$76,Morosidad_control!$B18,0)</f>
        <v>6.0315335481740346</v>
      </c>
      <c r="Z18" s="4">
        <f>+VLOOKUP(Z$4,Morosidad!$C$38:$CV$76,Morosidad_control!$B18,0)</f>
        <v>3.277897581341612</v>
      </c>
      <c r="AA18" s="4">
        <f>+VLOOKUP(AA$4,Morosidad!$C$38:$CV$76,Morosidad_control!$B18,0)</f>
        <v>0</v>
      </c>
      <c r="AB18" s="4">
        <v>6.7207831208951401</v>
      </c>
      <c r="AC18" s="4">
        <v>4.3677182734831597</v>
      </c>
      <c r="AD18" s="4">
        <f>+VLOOKUP(AD$4,Morosidad!$C$38:$CV$76,Morosidad_control!$B18,0)</f>
        <v>4.8382812500421482</v>
      </c>
      <c r="AE18" s="4">
        <f>+VLOOKUP(AE$4,Morosidad!$C$38:$CV$76,Morosidad_control!$B18,0)</f>
        <v>5.7527252910021769</v>
      </c>
      <c r="AF18" s="4">
        <v>4.1875511787185502</v>
      </c>
      <c r="AG18" s="4">
        <v>5.1327852494491104</v>
      </c>
      <c r="AH18" s="4">
        <v>5.05831099938551</v>
      </c>
      <c r="AI18" s="4">
        <f>+VLOOKUP(AI$4,Morosidad!$C$38:$CV$76,Morosidad_control!$B18,0)</f>
        <v>15.67445743600743</v>
      </c>
      <c r="AJ18" s="4">
        <f>+VLOOKUP(AJ$4,Morosidad!$C$38:$CV$76,Morosidad_control!$B18,0)</f>
        <v>5.3969699994123381</v>
      </c>
      <c r="AK18" s="4">
        <f>+VLOOKUP(AK$4,Morosidad!$C$38:$CV$76,Morosidad_control!$B18,0)</f>
        <v>7.7773775605124262</v>
      </c>
      <c r="AL18" s="4">
        <v>4.7483834543042196</v>
      </c>
      <c r="AM18" s="4">
        <v>5.2126923227747604</v>
      </c>
      <c r="AN18" s="4">
        <v>4.9889867521358902</v>
      </c>
      <c r="AO18" s="4">
        <f>+VLOOKUP(AO$4,Morosidad!$C$38:$CV$76,Morosidad_control!$B18,0)</f>
        <v>7.5154302497821801</v>
      </c>
      <c r="AP18" s="4">
        <f>+VLOOKUP(AP$4,Morosidad!$C$38:$CV$76,Morosidad_control!$B18,0)</f>
        <v>12.705715770338994</v>
      </c>
      <c r="AQ18" s="4">
        <v>6.0240758502982299</v>
      </c>
      <c r="AR18" s="4">
        <f>+VLOOKUP(AR$4,Morosidad!$C$38:$CV$76,Morosidad_control!$B18,0)</f>
        <v>5.0057853225488902</v>
      </c>
      <c r="AS18" s="4">
        <f>+VLOOKUP(AS$4,Morosidad!$C$38:$CV$76,Morosidad_control!$B18,0)</f>
        <v>6.0728827792633844</v>
      </c>
      <c r="AT18" s="4">
        <v>5.7831047196091401</v>
      </c>
      <c r="AU18" s="4">
        <f>+VLOOKUP(AU$4,Morosidad!$C$38:$CV$76,Morosidad_control!$B18,0)</f>
        <v>4.418650497974971</v>
      </c>
      <c r="AV18" s="4">
        <f>+VLOOKUP(AV$4,Morosidad!$C$38:$CV$76,Morosidad_control!$B18,0)</f>
        <v>10.704907756000313</v>
      </c>
      <c r="AW18" s="4">
        <v>7.5803142778603796</v>
      </c>
      <c r="AX18" s="4">
        <v>6.1384373933409799</v>
      </c>
      <c r="AY18" s="4">
        <f>+VLOOKUP(AY$4,Morosidad!$C$38:$CV$76,Morosidad_control!$B18,0)</f>
        <v>4.9637840354563876</v>
      </c>
    </row>
    <row r="19" spans="2:51" ht="16.5" x14ac:dyDescent="0.3">
      <c r="B19">
        <v>16</v>
      </c>
      <c r="C19" s="3">
        <v>41333</v>
      </c>
      <c r="D19" s="4">
        <f>+VLOOKUP(D$4,Morosidad!$C$5:$CV$15,Morosidad_control!$B19,0)</f>
        <v>0.39674430256020604</v>
      </c>
      <c r="E19" s="4">
        <f>+VLOOKUP(E$4,Morosidad!$C$5:$CV$15,Morosidad_control!$B19,0)</f>
        <v>1.1702605323283115</v>
      </c>
      <c r="F19" s="4">
        <f>+VLOOKUP(F$4,Morosidad!$C$5:$CV$15,Morosidad_control!$B19,0)</f>
        <v>2.2378280864918514</v>
      </c>
      <c r="G19" s="4">
        <f>+VLOOKUP(G$4,Morosidad!$C$5:$CV$15,Morosidad_control!$B19,0)</f>
        <v>2.7308448340015787</v>
      </c>
      <c r="H19" s="4">
        <f>+VLOOKUP(H$4,Morosidad!$C$5:$CV$15,Morosidad_control!$B19,0)</f>
        <v>0</v>
      </c>
      <c r="I19" s="4">
        <f>+VLOOKUP(I$4,Morosidad!$C$5:$CV$15,Morosidad_control!$B19,0)</f>
        <v>1.8954143907474506</v>
      </c>
      <c r="J19" s="4">
        <f>+VLOOKUP(J$4,Morosidad!$C$5:$CV$15,Morosidad_control!$B19,0)</f>
        <v>1.8891582220723884</v>
      </c>
      <c r="K19" s="4">
        <v>1.42648425672443</v>
      </c>
      <c r="L19" s="4">
        <f>+VLOOKUP(L$4,Morosidad!$C$5:$CV$15,Morosidad_control!$B19,0)</f>
        <v>1.7815546666876367</v>
      </c>
      <c r="M19" s="4">
        <v>1.7354130568080599</v>
      </c>
      <c r="N19" s="4">
        <v>5.52513675194934</v>
      </c>
      <c r="O19" s="4">
        <f>+VLOOKUP(O$4,Morosidad!$C$38:$CV$76,Morosidad_control!$B19,0)</f>
        <v>4.820104000789291</v>
      </c>
      <c r="P19" s="4">
        <v>3.7920154605820402</v>
      </c>
      <c r="Q19" s="4">
        <f>+VLOOKUP(Q$4,Morosidad!$C$38:$CV$76,Morosidad_control!$B19,0)</f>
        <v>1.617341547682662</v>
      </c>
      <c r="R19" s="4">
        <f>+VLOOKUP(R$4,Morosidad!$C$38:$CV$76,Morosidad_control!$B19,0)</f>
        <v>0</v>
      </c>
      <c r="S19" s="4">
        <f>+VLOOKUP(S$4,Morosidad!$C$38:$CV$76,Morosidad_control!$B19,0)</f>
        <v>5.0165816881726686</v>
      </c>
      <c r="T19" s="4">
        <f>+VLOOKUP(T$4,Morosidad!$C$38:$CV$76,Morosidad_control!$B19,0)</f>
        <v>6.9106439417907453</v>
      </c>
      <c r="U19" s="4">
        <f>+VLOOKUP(U$4,Morosidad!$C$38:$CV$76,Morosidad_control!$B19,0)</f>
        <v>4.5820083665219267</v>
      </c>
      <c r="V19" s="4">
        <f>+VLOOKUP(V$4,Morosidad!$C$38:$CV$76,Morosidad_control!$B19,0)</f>
        <v>3.7366599314259821</v>
      </c>
      <c r="W19" s="4">
        <f>+VLOOKUP(W$4,Morosidad!$C$38:$CV$76,Morosidad_control!$B19,0)</f>
        <v>9.2973756372985523</v>
      </c>
      <c r="X19" s="4">
        <f>+VLOOKUP(X$4,Morosidad!$C$38:$CV$76,Morosidad_control!$B19,0)</f>
        <v>4.0581913251567885</v>
      </c>
      <c r="Y19" s="4">
        <f>+VLOOKUP(Y$4,Morosidad!$C$38:$CV$76,Morosidad_control!$B19,0)</f>
        <v>6.107502167518108</v>
      </c>
      <c r="Z19" s="4">
        <f>+VLOOKUP(Z$4,Morosidad!$C$38:$CV$76,Morosidad_control!$B19,0)</f>
        <v>3.3779947863436672</v>
      </c>
      <c r="AA19" s="4">
        <f>+VLOOKUP(AA$4,Morosidad!$C$38:$CV$76,Morosidad_control!$B19,0)</f>
        <v>0</v>
      </c>
      <c r="AB19" s="4">
        <v>7.1151073941853697</v>
      </c>
      <c r="AC19" s="4">
        <v>4.4437455545313203</v>
      </c>
      <c r="AD19" s="4">
        <f>+VLOOKUP(AD$4,Morosidad!$C$38:$CV$76,Morosidad_control!$B19,0)</f>
        <v>3.9513489073367443</v>
      </c>
      <c r="AE19" s="4">
        <f>+VLOOKUP(AE$4,Morosidad!$C$38:$CV$76,Morosidad_control!$B19,0)</f>
        <v>6.5259202954371949</v>
      </c>
      <c r="AF19" s="4">
        <v>4.5331634553016302</v>
      </c>
      <c r="AG19" s="4">
        <v>5.2283432501023199</v>
      </c>
      <c r="AH19" s="4">
        <v>5.3826270185622098</v>
      </c>
      <c r="AI19" s="4">
        <f>+VLOOKUP(AI$4,Morosidad!$C$38:$CV$76,Morosidad_control!$B19,0)</f>
        <v>16.078054628325471</v>
      </c>
      <c r="AJ19" s="4">
        <f>+VLOOKUP(AJ$4,Morosidad!$C$38:$CV$76,Morosidad_control!$B19,0)</f>
        <v>5.3666588971771034</v>
      </c>
      <c r="AK19" s="4">
        <f>+VLOOKUP(AK$4,Morosidad!$C$38:$CV$76,Morosidad_control!$B19,0)</f>
        <v>7.7775133996783321</v>
      </c>
      <c r="AL19" s="4">
        <v>4.8081188458235502</v>
      </c>
      <c r="AM19" s="4">
        <v>5.1997509002748004</v>
      </c>
      <c r="AN19" s="4">
        <v>5.0980507394663999</v>
      </c>
      <c r="AO19" s="4">
        <f>+VLOOKUP(AO$4,Morosidad!$C$38:$CV$76,Morosidad_control!$B19,0)</f>
        <v>8.1106975686542437</v>
      </c>
      <c r="AP19" s="4">
        <f>+VLOOKUP(AP$4,Morosidad!$C$38:$CV$76,Morosidad_control!$B19,0)</f>
        <v>13.416843500155837</v>
      </c>
      <c r="AQ19" s="4">
        <v>3.9188174009307701</v>
      </c>
      <c r="AR19" s="4">
        <f>+VLOOKUP(AR$4,Morosidad!$C$38:$CV$76,Morosidad_control!$B19,0)</f>
        <v>5.467978533615625</v>
      </c>
      <c r="AS19" s="4">
        <f>+VLOOKUP(AS$4,Morosidad!$C$38:$CV$76,Morosidad_control!$B19,0)</f>
        <v>7.1436539760611772</v>
      </c>
      <c r="AT19" s="4">
        <v>6.58907222190828</v>
      </c>
      <c r="AU19" s="4">
        <f>+VLOOKUP(AU$4,Morosidad!$C$38:$CV$76,Morosidad_control!$B19,0)</f>
        <v>3.9069320410889299</v>
      </c>
      <c r="AV19" s="4">
        <f>+VLOOKUP(AV$4,Morosidad!$C$38:$CV$76,Morosidad_control!$B19,0)</f>
        <v>11.27059025641042</v>
      </c>
      <c r="AW19" s="4">
        <v>7.5232305826868204</v>
      </c>
      <c r="AX19" s="4">
        <v>6.4403932718997998</v>
      </c>
      <c r="AY19" s="4">
        <f>+VLOOKUP(AY$4,Morosidad!$C$38:$CV$76,Morosidad_control!$B19,0)</f>
        <v>4.9684341123047311</v>
      </c>
    </row>
    <row r="20" spans="2:51" ht="16.5" x14ac:dyDescent="0.3">
      <c r="B20">
        <v>17</v>
      </c>
      <c r="C20" s="3">
        <v>41364</v>
      </c>
      <c r="D20" s="4">
        <f>+VLOOKUP(D$4,Morosidad!$C$5:$CV$15,Morosidad_control!$B20,0)</f>
        <v>0.36986759348388443</v>
      </c>
      <c r="E20" s="4">
        <f>+VLOOKUP(E$4,Morosidad!$C$5:$CV$15,Morosidad_control!$B20,0)</f>
        <v>1.1290442068842712</v>
      </c>
      <c r="F20" s="4">
        <f>+VLOOKUP(F$4,Morosidad!$C$5:$CV$15,Morosidad_control!$B20,0)</f>
        <v>2.1815753440943451</v>
      </c>
      <c r="G20" s="4">
        <f>+VLOOKUP(G$4,Morosidad!$C$5:$CV$15,Morosidad_control!$B20,0)</f>
        <v>2.7392386379034486</v>
      </c>
      <c r="H20" s="4">
        <f>+VLOOKUP(H$4,Morosidad!$C$5:$CV$15,Morosidad_control!$B20,0)</f>
        <v>0</v>
      </c>
      <c r="I20" s="4">
        <f>+VLOOKUP(I$4,Morosidad!$C$5:$CV$15,Morosidad_control!$B20,0)</f>
        <v>1.8759827914101097</v>
      </c>
      <c r="J20" s="4">
        <f>+VLOOKUP(J$4,Morosidad!$C$5:$CV$15,Morosidad_control!$B20,0)</f>
        <v>1.9115677492291034</v>
      </c>
      <c r="K20" s="4">
        <v>1.52864552592168</v>
      </c>
      <c r="L20" s="4">
        <f>+VLOOKUP(L$4,Morosidad!$C$5:$CV$15,Morosidad_control!$B20,0)</f>
        <v>1.9307445718523057</v>
      </c>
      <c r="M20" s="4">
        <v>1.78323282603849</v>
      </c>
      <c r="N20" s="4">
        <v>5.2345842678169401</v>
      </c>
      <c r="O20" s="4">
        <f>+VLOOKUP(O$4,Morosidad!$C$38:$CV$76,Morosidad_control!$B20,0)</f>
        <v>5.6509920065794601</v>
      </c>
      <c r="P20" s="4">
        <v>3.8917062824797801</v>
      </c>
      <c r="Q20" s="4">
        <f>+VLOOKUP(Q$4,Morosidad!$C$38:$CV$76,Morosidad_control!$B20,0)</f>
        <v>1.6439057381877442</v>
      </c>
      <c r="R20" s="4">
        <f>+VLOOKUP(R$4,Morosidad!$C$38:$CV$76,Morosidad_control!$B20,0)</f>
        <v>0</v>
      </c>
      <c r="S20" s="4">
        <f>+VLOOKUP(S$4,Morosidad!$C$38:$CV$76,Morosidad_control!$B20,0)</f>
        <v>6.1706969310725768</v>
      </c>
      <c r="T20" s="4">
        <f>+VLOOKUP(T$4,Morosidad!$C$38:$CV$76,Morosidad_control!$B20,0)</f>
        <v>7.4338309017667648</v>
      </c>
      <c r="U20" s="4">
        <f>+VLOOKUP(U$4,Morosidad!$C$38:$CV$76,Morosidad_control!$B20,0)</f>
        <v>4.6264003193239764</v>
      </c>
      <c r="V20" s="4">
        <f>+VLOOKUP(V$4,Morosidad!$C$38:$CV$76,Morosidad_control!$B20,0)</f>
        <v>3.5547129637467014</v>
      </c>
      <c r="W20" s="4">
        <f>+VLOOKUP(W$4,Morosidad!$C$38:$CV$76,Morosidad_control!$B20,0)</f>
        <v>8.9642426591155786</v>
      </c>
      <c r="X20" s="4">
        <f>+VLOOKUP(X$4,Morosidad!$C$38:$CV$76,Morosidad_control!$B20,0)</f>
        <v>3.9850151127899065</v>
      </c>
      <c r="Y20" s="4">
        <f>+VLOOKUP(Y$4,Morosidad!$C$38:$CV$76,Morosidad_control!$B20,0)</f>
        <v>6.3997898910829933</v>
      </c>
      <c r="Z20" s="4">
        <f>+VLOOKUP(Z$4,Morosidad!$C$38:$CV$76,Morosidad_control!$B20,0)</f>
        <v>3.4641671121549451</v>
      </c>
      <c r="AA20" s="4">
        <f>+VLOOKUP(AA$4,Morosidad!$C$38:$CV$76,Morosidad_control!$B20,0)</f>
        <v>0</v>
      </c>
      <c r="AB20" s="4">
        <v>7.1322474716911097</v>
      </c>
      <c r="AC20" s="4">
        <v>4.5338809680353203</v>
      </c>
      <c r="AD20" s="4">
        <f>+VLOOKUP(AD$4,Morosidad!$C$38:$CV$76,Morosidad_control!$B20,0)</f>
        <v>5.1371756356304408</v>
      </c>
      <c r="AE20" s="4">
        <f>+VLOOKUP(AE$4,Morosidad!$C$38:$CV$76,Morosidad_control!$B20,0)</f>
        <v>6.7873024149319185</v>
      </c>
      <c r="AF20" s="4">
        <v>4.5458050652874</v>
      </c>
      <c r="AG20" s="4">
        <v>5.23379712495126</v>
      </c>
      <c r="AH20" s="4">
        <v>5.6821378214179799</v>
      </c>
      <c r="AI20" s="4">
        <f>+VLOOKUP(AI$4,Morosidad!$C$38:$CV$76,Morosidad_control!$B20,0)</f>
        <v>17.643490020223688</v>
      </c>
      <c r="AJ20" s="4">
        <f>+VLOOKUP(AJ$4,Morosidad!$C$38:$CV$76,Morosidad_control!$B20,0)</f>
        <v>5.529301131318797</v>
      </c>
      <c r="AK20" s="4">
        <f>+VLOOKUP(AK$4,Morosidad!$C$38:$CV$76,Morosidad_control!$B20,0)</f>
        <v>9.1601134545651295</v>
      </c>
      <c r="AL20" s="4">
        <v>5.1097762346105702</v>
      </c>
      <c r="AM20" s="4">
        <v>5.2735576724979696</v>
      </c>
      <c r="AN20" s="4">
        <v>5.2111909507941396</v>
      </c>
      <c r="AO20" s="4">
        <f>+VLOOKUP(AO$4,Morosidad!$C$38:$CV$76,Morosidad_control!$B20,0)</f>
        <v>8.8583637815931766</v>
      </c>
      <c r="AP20" s="4">
        <f>+VLOOKUP(AP$4,Morosidad!$C$38:$CV$76,Morosidad_control!$B20,0)</f>
        <v>15.982080194609985</v>
      </c>
      <c r="AQ20" s="4">
        <v>5.0301340179295302</v>
      </c>
      <c r="AR20" s="4">
        <f>+VLOOKUP(AR$4,Morosidad!$C$38:$CV$76,Morosidad_control!$B20,0)</f>
        <v>5.9246178296489953</v>
      </c>
      <c r="AS20" s="4">
        <f>+VLOOKUP(AS$4,Morosidad!$C$38:$CV$76,Morosidad_control!$B20,0)</f>
        <v>7.1194512628502089</v>
      </c>
      <c r="AT20" s="4">
        <v>6.2825294685066497</v>
      </c>
      <c r="AU20" s="4">
        <f>+VLOOKUP(AU$4,Morosidad!$C$38:$CV$76,Morosidad_control!$B20,0)</f>
        <v>4.2939330593921152</v>
      </c>
      <c r="AV20" s="4">
        <f>+VLOOKUP(AV$4,Morosidad!$C$38:$CV$76,Morosidad_control!$B20,0)</f>
        <v>12.217016725720352</v>
      </c>
      <c r="AW20" s="4">
        <v>7.4275591604384097</v>
      </c>
      <c r="AX20" s="4">
        <v>6.5774681681771501</v>
      </c>
      <c r="AY20" s="4">
        <f>+VLOOKUP(AY$4,Morosidad!$C$38:$CV$76,Morosidad_control!$B20,0)</f>
        <v>5.8203319202278578</v>
      </c>
    </row>
    <row r="21" spans="2:51" ht="16.5" x14ac:dyDescent="0.3">
      <c r="B21">
        <v>18</v>
      </c>
      <c r="C21" s="3">
        <v>41394</v>
      </c>
      <c r="D21" s="4">
        <f>+VLOOKUP(D$4,Morosidad!$C$5:$CV$15,Morosidad_control!$B21,0)</f>
        <v>0.53127302005705224</v>
      </c>
      <c r="E21" s="4">
        <f>+VLOOKUP(E$4,Morosidad!$C$5:$CV$15,Morosidad_control!$B21,0)</f>
        <v>1.1339835074674716</v>
      </c>
      <c r="F21" s="4">
        <f>+VLOOKUP(F$4,Morosidad!$C$5:$CV$15,Morosidad_control!$B21,0)</f>
        <v>2.3336176511638698</v>
      </c>
      <c r="G21" s="4">
        <f>+VLOOKUP(G$4,Morosidad!$C$5:$CV$15,Morosidad_control!$B21,0)</f>
        <v>2.511381956000573</v>
      </c>
      <c r="H21" s="4">
        <f>+VLOOKUP(H$4,Morosidad!$C$5:$CV$15,Morosidad_control!$B21,0)</f>
        <v>0</v>
      </c>
      <c r="I21" s="4">
        <f>+VLOOKUP(I$4,Morosidad!$C$5:$CV$15,Morosidad_control!$B21,0)</f>
        <v>2.0220798013666017</v>
      </c>
      <c r="J21" s="4">
        <f>+VLOOKUP(J$4,Morosidad!$C$5:$CV$15,Morosidad_control!$B21,0)</f>
        <v>1.896780258374577</v>
      </c>
      <c r="K21" s="4">
        <v>1.6035623353494499</v>
      </c>
      <c r="L21" s="4">
        <f>+VLOOKUP(L$4,Morosidad!$C$5:$CV$15,Morosidad_control!$B21,0)</f>
        <v>1.9746962613329448</v>
      </c>
      <c r="M21" s="4">
        <v>1.8235458917159699</v>
      </c>
      <c r="N21" s="4">
        <v>5.3150475328450604</v>
      </c>
      <c r="O21" s="4">
        <f>+VLOOKUP(O$4,Morosidad!$C$38:$CV$76,Morosidad_control!$B21,0)</f>
        <v>6.1163148878857099</v>
      </c>
      <c r="P21" s="4">
        <v>3.63468561614342</v>
      </c>
      <c r="Q21" s="4">
        <f>+VLOOKUP(Q$4,Morosidad!$C$38:$CV$76,Morosidad_control!$B21,0)</f>
        <v>1.5224463164640445</v>
      </c>
      <c r="R21" s="4">
        <f>+VLOOKUP(R$4,Morosidad!$C$38:$CV$76,Morosidad_control!$B21,0)</f>
        <v>0</v>
      </c>
      <c r="S21" s="4">
        <f>+VLOOKUP(S$4,Morosidad!$C$38:$CV$76,Morosidad_control!$B21,0)</f>
        <v>6.6449756674943101</v>
      </c>
      <c r="T21" s="4">
        <f>+VLOOKUP(T$4,Morosidad!$C$38:$CV$76,Morosidad_control!$B21,0)</f>
        <v>7.4881009072638518</v>
      </c>
      <c r="U21" s="4">
        <f>+VLOOKUP(U$4,Morosidad!$C$38:$CV$76,Morosidad_control!$B21,0)</f>
        <v>5.5679836051611833</v>
      </c>
      <c r="V21" s="4">
        <f>+VLOOKUP(V$4,Morosidad!$C$38:$CV$76,Morosidad_control!$B21,0)</f>
        <v>3.5174378219584503</v>
      </c>
      <c r="W21" s="4">
        <f>+VLOOKUP(W$4,Morosidad!$C$38:$CV$76,Morosidad_control!$B21,0)</f>
        <v>8.9847595347361366</v>
      </c>
      <c r="X21" s="4">
        <f>+VLOOKUP(X$4,Morosidad!$C$38:$CV$76,Morosidad_control!$B21,0)</f>
        <v>3.9321470691352376</v>
      </c>
      <c r="Y21" s="4">
        <f>+VLOOKUP(Y$4,Morosidad!$C$38:$CV$76,Morosidad_control!$B21,0)</f>
        <v>6.2761795778904688</v>
      </c>
      <c r="Z21" s="4">
        <f>+VLOOKUP(Z$4,Morosidad!$C$38:$CV$76,Morosidad_control!$B21,0)</f>
        <v>3.3583786287397221</v>
      </c>
      <c r="AA21" s="4">
        <f>+VLOOKUP(AA$4,Morosidad!$C$38:$CV$76,Morosidad_control!$B21,0)</f>
        <v>0</v>
      </c>
      <c r="AB21" s="4">
        <v>7.1100349937409097</v>
      </c>
      <c r="AC21" s="4">
        <v>4.4765451137761296</v>
      </c>
      <c r="AD21" s="4">
        <f>+VLOOKUP(AD$4,Morosidad!$C$38:$CV$76,Morosidad_control!$B21,0)</f>
        <v>4.3537752365500726</v>
      </c>
      <c r="AE21" s="4">
        <f>+VLOOKUP(AE$4,Morosidad!$C$38:$CV$76,Morosidad_control!$B21,0)</f>
        <v>4.8346832874145722</v>
      </c>
      <c r="AF21" s="4">
        <v>4.52839590664877</v>
      </c>
      <c r="AG21" s="4">
        <v>5.2905397182940703</v>
      </c>
      <c r="AH21" s="4">
        <v>6.9116482125224703</v>
      </c>
      <c r="AI21" s="4">
        <f>+VLOOKUP(AI$4,Morosidad!$C$38:$CV$76,Morosidad_control!$B21,0)</f>
        <v>18.108873055864287</v>
      </c>
      <c r="AJ21" s="4">
        <f>+VLOOKUP(AJ$4,Morosidad!$C$38:$CV$76,Morosidad_control!$B21,0)</f>
        <v>5.4800764225050083</v>
      </c>
      <c r="AK21" s="4">
        <f>+VLOOKUP(AK$4,Morosidad!$C$38:$CV$76,Morosidad_control!$B21,0)</f>
        <v>9.6051947872784496</v>
      </c>
      <c r="AL21" s="4">
        <v>5.0372729604170301</v>
      </c>
      <c r="AM21" s="4">
        <v>5.88257668406552</v>
      </c>
      <c r="AN21" s="4">
        <v>5.2446371736723796</v>
      </c>
      <c r="AO21" s="4">
        <f>+VLOOKUP(AO$4,Morosidad!$C$38:$CV$76,Morosidad_control!$B21,0)</f>
        <v>9.1039482716576909</v>
      </c>
      <c r="AP21" s="4">
        <f>+VLOOKUP(AP$4,Morosidad!$C$38:$CV$76,Morosidad_control!$B21,0)</f>
        <v>17.741001329015837</v>
      </c>
      <c r="AQ21" s="4">
        <v>5.51651684484127</v>
      </c>
      <c r="AR21" s="4">
        <f>+VLOOKUP(AR$4,Morosidad!$C$38:$CV$76,Morosidad_control!$B21,0)</f>
        <v>4.9940741538055136</v>
      </c>
      <c r="AS21" s="4">
        <f>+VLOOKUP(AS$4,Morosidad!$C$38:$CV$76,Morosidad_control!$B21,0)</f>
        <v>6.9029297961071672</v>
      </c>
      <c r="AT21" s="4">
        <v>6.57511484578598</v>
      </c>
      <c r="AU21" s="4">
        <f>+VLOOKUP(AU$4,Morosidad!$C$38:$CV$76,Morosidad_control!$B21,0)</f>
        <v>3.5604813574988134</v>
      </c>
      <c r="AV21" s="4">
        <f>+VLOOKUP(AV$4,Morosidad!$C$38:$CV$76,Morosidad_control!$B21,0)</f>
        <v>12.545412123156508</v>
      </c>
      <c r="AW21" s="4">
        <v>6.8851150810433097</v>
      </c>
      <c r="AX21" s="4">
        <v>6.5263933915919798</v>
      </c>
      <c r="AY21" s="4">
        <f>+VLOOKUP(AY$4,Morosidad!$C$38:$CV$76,Morosidad_control!$B21,0)</f>
        <v>5.6878217129122355</v>
      </c>
    </row>
    <row r="22" spans="2:51" ht="16.5" x14ac:dyDescent="0.3">
      <c r="B22">
        <v>19</v>
      </c>
      <c r="C22" s="3">
        <v>41425</v>
      </c>
      <c r="D22" s="4">
        <f>+VLOOKUP(D$4,Morosidad!$C$5:$CV$15,Morosidad_control!$B22,0)</f>
        <v>0.36808942257622629</v>
      </c>
      <c r="E22" s="4">
        <f>+VLOOKUP(E$4,Morosidad!$C$5:$CV$15,Morosidad_control!$B22,0)</f>
        <v>1.1624275911826112</v>
      </c>
      <c r="F22" s="4">
        <f>+VLOOKUP(F$4,Morosidad!$C$5:$CV$15,Morosidad_control!$B22,0)</f>
        <v>2.3468900371548895</v>
      </c>
      <c r="G22" s="4">
        <f>+VLOOKUP(G$4,Morosidad!$C$5:$CV$15,Morosidad_control!$B22,0)</f>
        <v>2.5799268294902968</v>
      </c>
      <c r="H22" s="4">
        <f>+VLOOKUP(H$4,Morosidad!$C$5:$CV$15,Morosidad_control!$B22,0)</f>
        <v>0</v>
      </c>
      <c r="I22" s="4">
        <f>+VLOOKUP(I$4,Morosidad!$C$5:$CV$15,Morosidad_control!$B22,0)</f>
        <v>2.0605379964131165</v>
      </c>
      <c r="J22" s="4">
        <f>+VLOOKUP(J$4,Morosidad!$C$5:$CV$15,Morosidad_control!$B22,0)</f>
        <v>1.8930002619048172</v>
      </c>
      <c r="K22" s="4">
        <v>1.62607796589769</v>
      </c>
      <c r="L22" s="4">
        <f>+VLOOKUP(L$4,Morosidad!$C$5:$CV$15,Morosidad_control!$B22,0)</f>
        <v>2.0507948493786432</v>
      </c>
      <c r="M22" s="4">
        <v>1.80312990555653</v>
      </c>
      <c r="N22" s="4">
        <v>5.61013785281654</v>
      </c>
      <c r="O22" s="4">
        <f>+VLOOKUP(O$4,Morosidad!$C$38:$CV$76,Morosidad_control!$B22,0)</f>
        <v>6.4439064212365231</v>
      </c>
      <c r="P22" s="4">
        <v>3.619593413424</v>
      </c>
      <c r="Q22" s="4">
        <f>+VLOOKUP(Q$4,Morosidad!$C$38:$CV$76,Morosidad_control!$B22,0)</f>
        <v>2.831445474682948</v>
      </c>
      <c r="R22" s="4">
        <f>+VLOOKUP(R$4,Morosidad!$C$38:$CV$76,Morosidad_control!$B22,0)</f>
        <v>0</v>
      </c>
      <c r="S22" s="4">
        <f>+VLOOKUP(S$4,Morosidad!$C$38:$CV$76,Morosidad_control!$B22,0)</f>
        <v>5.7453415835599824</v>
      </c>
      <c r="T22" s="4">
        <f>+VLOOKUP(T$4,Morosidad!$C$38:$CV$76,Morosidad_control!$B22,0)</f>
        <v>7.4114194536368831</v>
      </c>
      <c r="U22" s="4">
        <f>+VLOOKUP(U$4,Morosidad!$C$38:$CV$76,Morosidad_control!$B22,0)</f>
        <v>5.9522941110638339</v>
      </c>
      <c r="V22" s="4">
        <f>+VLOOKUP(V$4,Morosidad!$C$38:$CV$76,Morosidad_control!$B22,0)</f>
        <v>3.3658166790725148</v>
      </c>
      <c r="W22" s="4">
        <f>+VLOOKUP(W$4,Morosidad!$C$38:$CV$76,Morosidad_control!$B22,0)</f>
        <v>9.3998391842927127</v>
      </c>
      <c r="X22" s="4">
        <f>+VLOOKUP(X$4,Morosidad!$C$38:$CV$76,Morosidad_control!$B22,0)</f>
        <v>3.9862164719605193</v>
      </c>
      <c r="Y22" s="4">
        <f>+VLOOKUP(Y$4,Morosidad!$C$38:$CV$76,Morosidad_control!$B22,0)</f>
        <v>6.3649251777742011</v>
      </c>
      <c r="Z22" s="4">
        <f>+VLOOKUP(Z$4,Morosidad!$C$38:$CV$76,Morosidad_control!$B22,0)</f>
        <v>0</v>
      </c>
      <c r="AA22" s="4">
        <f>+VLOOKUP(AA$4,Morosidad!$C$38:$CV$76,Morosidad_control!$B22,0)</f>
        <v>0</v>
      </c>
      <c r="AB22" s="4">
        <v>7.1308701151349396</v>
      </c>
      <c r="AC22" s="4">
        <v>4.1889129918987997</v>
      </c>
      <c r="AD22" s="4">
        <f>+VLOOKUP(AD$4,Morosidad!$C$38:$CV$76,Morosidad_control!$B22,0)</f>
        <v>5.225072220822212</v>
      </c>
      <c r="AE22" s="4">
        <f>+VLOOKUP(AE$4,Morosidad!$C$38:$CV$76,Morosidad_control!$B22,0)</f>
        <v>5.445781859230661</v>
      </c>
      <c r="AF22" s="4">
        <v>4.5458665139914904</v>
      </c>
      <c r="AG22" s="4">
        <v>5.3564128409720997</v>
      </c>
      <c r="AH22" s="4">
        <v>5.82137561168968</v>
      </c>
      <c r="AI22" s="4">
        <f>+VLOOKUP(AI$4,Morosidad!$C$38:$CV$76,Morosidad_control!$B22,0)</f>
        <v>17.925306705433492</v>
      </c>
      <c r="AJ22" s="4">
        <f>+VLOOKUP(AJ$4,Morosidad!$C$38:$CV$76,Morosidad_control!$B22,0)</f>
        <v>5.4515934929602876</v>
      </c>
      <c r="AK22" s="4">
        <f>+VLOOKUP(AK$4,Morosidad!$C$38:$CV$76,Morosidad_control!$B22,0)</f>
        <v>10.395947957672686</v>
      </c>
      <c r="AL22" s="4">
        <v>5.1592601127173703</v>
      </c>
      <c r="AM22" s="4">
        <v>5.0940877020015103</v>
      </c>
      <c r="AN22" s="4">
        <v>5.2031411868670903</v>
      </c>
      <c r="AO22" s="4">
        <f>+VLOOKUP(AO$4,Morosidad!$C$38:$CV$76,Morosidad_control!$B22,0)</f>
        <v>9.6304511030804534</v>
      </c>
      <c r="AP22" s="4">
        <f>+VLOOKUP(AP$4,Morosidad!$C$38:$CV$76,Morosidad_control!$B22,0)</f>
        <v>19.504640784401957</v>
      </c>
      <c r="AQ22" s="4">
        <v>5.7060847186277197</v>
      </c>
      <c r="AR22" s="4">
        <f>+VLOOKUP(AR$4,Morosidad!$C$38:$CV$76,Morosidad_control!$B22,0)</f>
        <v>5.6112900996918533</v>
      </c>
      <c r="AS22" s="4">
        <f>+VLOOKUP(AS$4,Morosidad!$C$38:$CV$76,Morosidad_control!$B22,0)</f>
        <v>7.0353781865545955</v>
      </c>
      <c r="AT22" s="4">
        <v>6.8530343139604302</v>
      </c>
      <c r="AU22" s="4">
        <f>+VLOOKUP(AU$4,Morosidad!$C$38:$CV$76,Morosidad_control!$B22,0)</f>
        <v>3.7043737347791885</v>
      </c>
      <c r="AV22" s="4">
        <f>+VLOOKUP(AV$4,Morosidad!$C$38:$CV$76,Morosidad_control!$B22,0)</f>
        <v>13.182513557856982</v>
      </c>
      <c r="AW22" s="4">
        <v>6.5816899480336497</v>
      </c>
      <c r="AX22" s="4">
        <v>6.7787081725210596</v>
      </c>
      <c r="AY22" s="4">
        <f>+VLOOKUP(AY$4,Morosidad!$C$38:$CV$76,Morosidad_control!$B22,0)</f>
        <v>5.664794839989777</v>
      </c>
    </row>
    <row r="23" spans="2:51" ht="16.5" x14ac:dyDescent="0.3">
      <c r="B23">
        <v>20</v>
      </c>
      <c r="C23" s="3">
        <v>41455</v>
      </c>
      <c r="D23" s="4">
        <f>+VLOOKUP(D$4,Morosidad!$C$5:$CV$15,Morosidad_control!$B23,0)</f>
        <v>0.37998506843452112</v>
      </c>
      <c r="E23" s="4">
        <f>+VLOOKUP(E$4,Morosidad!$C$5:$CV$15,Morosidad_control!$B23,0)</f>
        <v>1.1972227982776273</v>
      </c>
      <c r="F23" s="4">
        <f>+VLOOKUP(F$4,Morosidad!$C$5:$CV$15,Morosidad_control!$B23,0)</f>
        <v>2.3669617374159331</v>
      </c>
      <c r="G23" s="4">
        <f>+VLOOKUP(G$4,Morosidad!$C$5:$CV$15,Morosidad_control!$B23,0)</f>
        <v>2.5470848178653487</v>
      </c>
      <c r="H23" s="4">
        <f>+VLOOKUP(H$4,Morosidad!$C$5:$CV$15,Morosidad_control!$B23,0)</f>
        <v>0</v>
      </c>
      <c r="I23" s="4">
        <f>+VLOOKUP(I$4,Morosidad!$C$5:$CV$15,Morosidad_control!$B23,0)</f>
        <v>2.3561016220585156</v>
      </c>
      <c r="J23" s="4">
        <f>+VLOOKUP(J$4,Morosidad!$C$5:$CV$15,Morosidad_control!$B23,0)</f>
        <v>1.8688037819504177</v>
      </c>
      <c r="K23" s="4">
        <v>1.67125461419526</v>
      </c>
      <c r="L23" s="4">
        <f>+VLOOKUP(L$4,Morosidad!$C$5:$CV$15,Morosidad_control!$B23,0)</f>
        <v>2.0889663859270944</v>
      </c>
      <c r="M23" s="4">
        <v>1.8251175103849</v>
      </c>
      <c r="N23" s="4">
        <v>5.4761742617386098</v>
      </c>
      <c r="O23" s="4">
        <f>+VLOOKUP(O$4,Morosidad!$C$38:$CV$76,Morosidad_control!$B23,0)</f>
        <v>7.1615269473744334</v>
      </c>
      <c r="P23" s="4">
        <v>3.67523831742013</v>
      </c>
      <c r="Q23" s="4">
        <f>+VLOOKUP(Q$4,Morosidad!$C$38:$CV$76,Morosidad_control!$B23,0)</f>
        <v>3.0384553849414671</v>
      </c>
      <c r="R23" s="4">
        <f>+VLOOKUP(R$4,Morosidad!$C$38:$CV$76,Morosidad_control!$B23,0)</f>
        <v>0</v>
      </c>
      <c r="S23" s="4">
        <f>+VLOOKUP(S$4,Morosidad!$C$38:$CV$76,Morosidad_control!$B23,0)</f>
        <v>6.3401312445903013</v>
      </c>
      <c r="T23" s="4">
        <f>+VLOOKUP(T$4,Morosidad!$C$38:$CV$76,Morosidad_control!$B23,0)</f>
        <v>7.8041409534934756</v>
      </c>
      <c r="U23" s="4">
        <f>+VLOOKUP(U$4,Morosidad!$C$38:$CV$76,Morosidad_control!$B23,0)</f>
        <v>6.5844373065029673</v>
      </c>
      <c r="V23" s="4">
        <f>+VLOOKUP(V$4,Morosidad!$C$38:$CV$76,Morosidad_control!$B23,0)</f>
        <v>3.4494559039107391</v>
      </c>
      <c r="W23" s="4">
        <f>+VLOOKUP(W$4,Morosidad!$C$38:$CV$76,Morosidad_control!$B23,0)</f>
        <v>9.0936855520987656</v>
      </c>
      <c r="X23" s="4">
        <f>+VLOOKUP(X$4,Morosidad!$C$38:$CV$76,Morosidad_control!$B23,0)</f>
        <v>4.0134471942581147</v>
      </c>
      <c r="Y23" s="4">
        <f>+VLOOKUP(Y$4,Morosidad!$C$38:$CV$76,Morosidad_control!$B23,0)</f>
        <v>6.5453609144867446</v>
      </c>
      <c r="Z23" s="4">
        <f>+VLOOKUP(Z$4,Morosidad!$C$38:$CV$76,Morosidad_control!$B23,0)</f>
        <v>0</v>
      </c>
      <c r="AA23" s="4">
        <f>+VLOOKUP(AA$4,Morosidad!$C$38:$CV$76,Morosidad_control!$B23,0)</f>
        <v>0</v>
      </c>
      <c r="AB23" s="4">
        <v>7.1304238549347998</v>
      </c>
      <c r="AC23" s="4">
        <v>4.19657038975358</v>
      </c>
      <c r="AD23" s="4">
        <f>+VLOOKUP(AD$4,Morosidad!$C$38:$CV$76,Morosidad_control!$B23,0)</f>
        <v>6.0180117194473439</v>
      </c>
      <c r="AE23" s="4">
        <f>+VLOOKUP(AE$4,Morosidad!$C$38:$CV$76,Morosidad_control!$B23,0)</f>
        <v>5.781948250653338</v>
      </c>
      <c r="AF23" s="4">
        <v>4.7130150972404898</v>
      </c>
      <c r="AG23" s="4">
        <v>5.1439900604211699</v>
      </c>
      <c r="AH23" s="4">
        <v>5.7320530722659901</v>
      </c>
      <c r="AI23" s="4">
        <f>+VLOOKUP(AI$4,Morosidad!$C$38:$CV$76,Morosidad_control!$B23,0)</f>
        <v>17.523715322405366</v>
      </c>
      <c r="AJ23" s="4">
        <f>+VLOOKUP(AJ$4,Morosidad!$C$38:$CV$76,Morosidad_control!$B23,0)</f>
        <v>5.5200675788483951</v>
      </c>
      <c r="AK23" s="4">
        <f>+VLOOKUP(AK$4,Morosidad!$C$38:$CV$76,Morosidad_control!$B23,0)</f>
        <v>10.843277242015324</v>
      </c>
      <c r="AL23" s="4">
        <v>5.2121876709226997</v>
      </c>
      <c r="AM23" s="4">
        <v>5.1675935685479901</v>
      </c>
      <c r="AN23" s="4">
        <v>5.3910110584945299</v>
      </c>
      <c r="AO23" s="4">
        <f>+VLOOKUP(AO$4,Morosidad!$C$38:$CV$76,Morosidad_control!$B23,0)</f>
        <v>11.26926354667698</v>
      </c>
      <c r="AP23" s="4">
        <f>+VLOOKUP(AP$4,Morosidad!$C$38:$CV$76,Morosidad_control!$B23,0)</f>
        <v>16.249410096554016</v>
      </c>
      <c r="AQ23" s="4">
        <v>6.0283603634053096</v>
      </c>
      <c r="AR23" s="4">
        <f>+VLOOKUP(AR$4,Morosidad!$C$38:$CV$76,Morosidad_control!$B23,0)</f>
        <v>5.6750855833384355</v>
      </c>
      <c r="AS23" s="4">
        <f>+VLOOKUP(AS$4,Morosidad!$C$38:$CV$76,Morosidad_control!$B23,0)</f>
        <v>6.5022971668896909</v>
      </c>
      <c r="AT23" s="4">
        <v>6.5964088784982096</v>
      </c>
      <c r="AU23" s="4">
        <f>+VLOOKUP(AU$4,Morosidad!$C$38:$CV$76,Morosidad_control!$B23,0)</f>
        <v>4.1832096751359549</v>
      </c>
      <c r="AV23" s="4">
        <f>+VLOOKUP(AV$4,Morosidad!$C$38:$CV$76,Morosidad_control!$B23,0)</f>
        <v>8.944270358972247</v>
      </c>
      <c r="AW23" s="4">
        <v>6.7048012266414396</v>
      </c>
      <c r="AX23" s="4">
        <v>6.83968125019583</v>
      </c>
      <c r="AY23" s="4">
        <f>+VLOOKUP(AY$4,Morosidad!$C$38:$CV$76,Morosidad_control!$B23,0)</f>
        <v>5.8594384224455434</v>
      </c>
    </row>
    <row r="24" spans="2:51" ht="16.5" x14ac:dyDescent="0.3">
      <c r="B24">
        <v>21</v>
      </c>
      <c r="C24" s="3">
        <v>41486</v>
      </c>
      <c r="D24" s="4">
        <f>+VLOOKUP(D$4,Morosidad!$C$5:$CV$15,Morosidad_control!$B24,0)</f>
        <v>0.38856277716043564</v>
      </c>
      <c r="E24" s="4">
        <f>+VLOOKUP(E$4,Morosidad!$C$5:$CV$15,Morosidad_control!$B24,0)</f>
        <v>1.4644443563879654</v>
      </c>
      <c r="F24" s="4">
        <f>+VLOOKUP(F$4,Morosidad!$C$5:$CV$15,Morosidad_control!$B24,0)</f>
        <v>2.3358480572128935</v>
      </c>
      <c r="G24" s="4">
        <f>+VLOOKUP(G$4,Morosidad!$C$5:$CV$15,Morosidad_control!$B24,0)</f>
        <v>2.5037293724450138</v>
      </c>
      <c r="H24" s="4">
        <f>+VLOOKUP(H$4,Morosidad!$C$5:$CV$15,Morosidad_control!$B24,0)</f>
        <v>0</v>
      </c>
      <c r="I24" s="4">
        <f>+VLOOKUP(I$4,Morosidad!$C$5:$CV$15,Morosidad_control!$B24,0)</f>
        <v>2.6581718224434425</v>
      </c>
      <c r="J24" s="4">
        <f>+VLOOKUP(J$4,Morosidad!$C$5:$CV$15,Morosidad_control!$B24,0)</f>
        <v>1.808285543596639</v>
      </c>
      <c r="K24" s="4">
        <v>1.7110724981557801</v>
      </c>
      <c r="L24" s="4">
        <f>+VLOOKUP(L$4,Morosidad!$C$5:$CV$15,Morosidad_control!$B24,0)</f>
        <v>2.0979604418179041</v>
      </c>
      <c r="M24" s="4">
        <v>1.8539731766698799</v>
      </c>
      <c r="N24" s="4">
        <v>5.7569245956795703</v>
      </c>
      <c r="O24" s="4">
        <f>+VLOOKUP(O$4,Morosidad!$C$38:$CV$76,Morosidad_control!$B24,0)</f>
        <v>7.0860140112800032</v>
      </c>
      <c r="P24" s="4">
        <v>3.7861762312528202</v>
      </c>
      <c r="Q24" s="4">
        <f>+VLOOKUP(Q$4,Morosidad!$C$38:$CV$76,Morosidad_control!$B24,0)</f>
        <v>3.1331037541925433</v>
      </c>
      <c r="R24" s="4">
        <f>+VLOOKUP(R$4,Morosidad!$C$38:$CV$76,Morosidad_control!$B24,0)</f>
        <v>0</v>
      </c>
      <c r="S24" s="4">
        <f>+VLOOKUP(S$4,Morosidad!$C$38:$CV$76,Morosidad_control!$B24,0)</f>
        <v>4.2681404033813264</v>
      </c>
      <c r="T24" s="4">
        <f>+VLOOKUP(T$4,Morosidad!$C$38:$CV$76,Morosidad_control!$B24,0)</f>
        <v>7.8808683119333489</v>
      </c>
      <c r="U24" s="4">
        <f>+VLOOKUP(U$4,Morosidad!$C$38:$CV$76,Morosidad_control!$B24,0)</f>
        <v>7.7545838813970338</v>
      </c>
      <c r="V24" s="4">
        <f>+VLOOKUP(V$4,Morosidad!$C$38:$CV$76,Morosidad_control!$B24,0)</f>
        <v>3.4368018642966307</v>
      </c>
      <c r="W24" s="4">
        <f>+VLOOKUP(W$4,Morosidad!$C$38:$CV$76,Morosidad_control!$B24,0)</f>
        <v>8.453238030046677</v>
      </c>
      <c r="X24" s="4">
        <f>+VLOOKUP(X$4,Morosidad!$C$38:$CV$76,Morosidad_control!$B24,0)</f>
        <v>4.0660071705811767</v>
      </c>
      <c r="Y24" s="4">
        <f>+VLOOKUP(Y$4,Morosidad!$C$38:$CV$76,Morosidad_control!$B24,0)</f>
        <v>6.5561635194861845</v>
      </c>
      <c r="Z24" s="4">
        <f>+VLOOKUP(Z$4,Morosidad!$C$38:$CV$76,Morosidad_control!$B24,0)</f>
        <v>0</v>
      </c>
      <c r="AA24" s="4">
        <f>+VLOOKUP(AA$4,Morosidad!$C$38:$CV$76,Morosidad_control!$B24,0)</f>
        <v>0</v>
      </c>
      <c r="AB24" s="4">
        <v>7.2322484884550304</v>
      </c>
      <c r="AC24" s="4">
        <v>4.0114426472895701</v>
      </c>
      <c r="AD24" s="4">
        <f>+VLOOKUP(AD$4,Morosidad!$C$38:$CV$76,Morosidad_control!$B24,0)</f>
        <v>6.5714554369867573</v>
      </c>
      <c r="AE24" s="4">
        <f>+VLOOKUP(AE$4,Morosidad!$C$38:$CV$76,Morosidad_control!$B24,0)</f>
        <v>5.8318711826873413</v>
      </c>
      <c r="AF24" s="4">
        <v>4.5626678928926001</v>
      </c>
      <c r="AG24" s="4">
        <v>5.9187254436283299</v>
      </c>
      <c r="AH24" s="4">
        <v>5.8921958659006597</v>
      </c>
      <c r="AI24" s="4">
        <f>+VLOOKUP(AI$4,Morosidad!$C$38:$CV$76,Morosidad_control!$B24,0)</f>
        <v>17.889354398627731</v>
      </c>
      <c r="AJ24" s="4">
        <f>+VLOOKUP(AJ$4,Morosidad!$C$38:$CV$76,Morosidad_control!$B24,0)</f>
        <v>5.4440899415673716</v>
      </c>
      <c r="AK24" s="4">
        <f>+VLOOKUP(AK$4,Morosidad!$C$38:$CV$76,Morosidad_control!$B24,0)</f>
        <v>11.330580336270259</v>
      </c>
      <c r="AL24" s="4">
        <v>5.2714894577939004</v>
      </c>
      <c r="AM24" s="4">
        <v>5.2544911313998401</v>
      </c>
      <c r="AN24" s="4">
        <v>5.2512447513508196</v>
      </c>
      <c r="AO24" s="4">
        <f>+VLOOKUP(AO$4,Morosidad!$C$38:$CV$76,Morosidad_control!$B24,0)</f>
        <v>13.496217912273014</v>
      </c>
      <c r="AP24" s="4">
        <f>+VLOOKUP(AP$4,Morosidad!$C$38:$CV$76,Morosidad_control!$B24,0)</f>
        <v>16.670552323540253</v>
      </c>
      <c r="AQ24" s="4">
        <v>6.2994920708172204</v>
      </c>
      <c r="AR24" s="4">
        <f>+VLOOKUP(AR$4,Morosidad!$C$38:$CV$76,Morosidad_control!$B24,0)</f>
        <v>5.7076730632746306</v>
      </c>
      <c r="AS24" s="4">
        <f>+VLOOKUP(AS$4,Morosidad!$C$38:$CV$76,Morosidad_control!$B24,0)</f>
        <v>7.0213832606803708</v>
      </c>
      <c r="AT24" s="4">
        <v>6.6390268398077703</v>
      </c>
      <c r="AU24" s="4">
        <f>+VLOOKUP(AU$4,Morosidad!$C$38:$CV$76,Morosidad_control!$B24,0)</f>
        <v>4.2714640133117117</v>
      </c>
      <c r="AV24" s="4">
        <f>+VLOOKUP(AV$4,Morosidad!$C$38:$CV$76,Morosidad_control!$B24,0)</f>
        <v>9.3705807536642727</v>
      </c>
      <c r="AW24" s="4">
        <v>6.6482269601360899</v>
      </c>
      <c r="AX24" s="4">
        <v>7.0286689336354602</v>
      </c>
      <c r="AY24" s="4">
        <f>+VLOOKUP(AY$4,Morosidad!$C$38:$CV$76,Morosidad_control!$B24,0)</f>
        <v>5.7339164224097656</v>
      </c>
    </row>
    <row r="25" spans="2:51" ht="16.5" x14ac:dyDescent="0.3">
      <c r="B25">
        <v>22</v>
      </c>
      <c r="C25" s="3">
        <v>41517</v>
      </c>
      <c r="D25" s="4">
        <f>+VLOOKUP(D$4,Morosidad!$C$5:$CV$15,Morosidad_control!$B25,0)</f>
        <v>0.43011093725170396</v>
      </c>
      <c r="E25" s="4">
        <f>+VLOOKUP(E$4,Morosidad!$C$5:$CV$15,Morosidad_control!$B25,0)</f>
        <v>1.2863816672738793</v>
      </c>
      <c r="F25" s="4">
        <f>+VLOOKUP(F$4,Morosidad!$C$5:$CV$15,Morosidad_control!$B25,0)</f>
        <v>2.2268880551234793</v>
      </c>
      <c r="G25" s="4">
        <f>+VLOOKUP(G$4,Morosidad!$C$5:$CV$15,Morosidad_control!$B25,0)</f>
        <v>2.408712721220899</v>
      </c>
      <c r="H25" s="4">
        <f>+VLOOKUP(H$4,Morosidad!$C$5:$CV$15,Morosidad_control!$B25,0)</f>
        <v>0</v>
      </c>
      <c r="I25" s="4">
        <f>+VLOOKUP(I$4,Morosidad!$C$5:$CV$15,Morosidad_control!$B25,0)</f>
        <v>1.8977565262208114</v>
      </c>
      <c r="J25" s="4">
        <f>+VLOOKUP(J$4,Morosidad!$C$5:$CV$15,Morosidad_control!$B25,0)</f>
        <v>1.7807366365649939</v>
      </c>
      <c r="K25" s="4">
        <v>1.74078306728688</v>
      </c>
      <c r="L25" s="4">
        <f>+VLOOKUP(L$4,Morosidad!$C$5:$CV$15,Morosidad_control!$B25,0)</f>
        <v>2.1483861255127059</v>
      </c>
      <c r="M25" s="4">
        <v>1.90106370857767</v>
      </c>
      <c r="N25" s="4">
        <v>5.7959381964015204</v>
      </c>
      <c r="O25" s="4">
        <f>+VLOOKUP(O$4,Morosidad!$C$38:$CV$76,Morosidad_control!$B25,0)</f>
        <v>6.6633286497711772</v>
      </c>
      <c r="P25" s="4">
        <v>3.9862680954326102</v>
      </c>
      <c r="Q25" s="4">
        <f>+VLOOKUP(Q$4,Morosidad!$C$38:$CV$76,Morosidad_control!$B25,0)</f>
        <v>3.1440260702829939</v>
      </c>
      <c r="R25" s="4">
        <f>+VLOOKUP(R$4,Morosidad!$C$38:$CV$76,Morosidad_control!$B25,0)</f>
        <v>0</v>
      </c>
      <c r="S25" s="4">
        <f>+VLOOKUP(S$4,Morosidad!$C$38:$CV$76,Morosidad_control!$B25,0)</f>
        <v>5.1863742271121582</v>
      </c>
      <c r="T25" s="4">
        <f>+VLOOKUP(T$4,Morosidad!$C$38:$CV$76,Morosidad_control!$B25,0)</f>
        <v>7.8387388071781734</v>
      </c>
      <c r="U25" s="4">
        <f>+VLOOKUP(U$4,Morosidad!$C$38:$CV$76,Morosidad_control!$B25,0)</f>
        <v>8.9706268115160661</v>
      </c>
      <c r="V25" s="4">
        <f>+VLOOKUP(V$4,Morosidad!$C$38:$CV$76,Morosidad_control!$B25,0)</f>
        <v>3.5625181321654273</v>
      </c>
      <c r="W25" s="4">
        <f>+VLOOKUP(W$4,Morosidad!$C$38:$CV$76,Morosidad_control!$B25,0)</f>
        <v>8.6707350541777011</v>
      </c>
      <c r="X25" s="4">
        <f>+VLOOKUP(X$4,Morosidad!$C$38:$CV$76,Morosidad_control!$B25,0)</f>
        <v>4.1718488584581808</v>
      </c>
      <c r="Y25" s="4">
        <f>+VLOOKUP(Y$4,Morosidad!$C$38:$CV$76,Morosidad_control!$B25,0)</f>
        <v>6.5157173603318155</v>
      </c>
      <c r="Z25" s="4">
        <f>+VLOOKUP(Z$4,Morosidad!$C$38:$CV$76,Morosidad_control!$B25,0)</f>
        <v>0</v>
      </c>
      <c r="AA25" s="4">
        <f>+VLOOKUP(AA$4,Morosidad!$C$38:$CV$76,Morosidad_control!$B25,0)</f>
        <v>0</v>
      </c>
      <c r="AB25" s="4">
        <v>7.7389811045065002</v>
      </c>
      <c r="AC25" s="4">
        <v>3.9292695739365602</v>
      </c>
      <c r="AD25" s="4">
        <f>+VLOOKUP(AD$4,Morosidad!$C$38:$CV$76,Morosidad_control!$B25,0)</f>
        <v>8.2083881638567746</v>
      </c>
      <c r="AE25" s="4">
        <f>+VLOOKUP(AE$4,Morosidad!$C$38:$CV$76,Morosidad_control!$B25,0)</f>
        <v>6.0846576097554905</v>
      </c>
      <c r="AF25" s="4">
        <v>4.6913179568814103</v>
      </c>
      <c r="AG25" s="4">
        <v>6.12662195067385</v>
      </c>
      <c r="AH25" s="4">
        <v>5.9878072212961602</v>
      </c>
      <c r="AI25" s="4">
        <f>+VLOOKUP(AI$4,Morosidad!$C$38:$CV$76,Morosidad_control!$B25,0)</f>
        <v>18.192533028497589</v>
      </c>
      <c r="AJ25" s="4">
        <f>+VLOOKUP(AJ$4,Morosidad!$C$38:$CV$76,Morosidad_control!$B25,0)</f>
        <v>5.49520324947677</v>
      </c>
      <c r="AK25" s="4">
        <f>+VLOOKUP(AK$4,Morosidad!$C$38:$CV$76,Morosidad_control!$B25,0)</f>
        <v>11.170416532223786</v>
      </c>
      <c r="AL25" s="4">
        <v>5.4163914573462097</v>
      </c>
      <c r="AM25" s="4">
        <v>5.20359244147045</v>
      </c>
      <c r="AN25" s="4">
        <v>5.3117606424448596</v>
      </c>
      <c r="AO25" s="4">
        <f>+VLOOKUP(AO$4,Morosidad!$C$38:$CV$76,Morosidad_control!$B25,0)</f>
        <v>15.152735335792004</v>
      </c>
      <c r="AP25" s="4">
        <f>+VLOOKUP(AP$4,Morosidad!$C$38:$CV$76,Morosidad_control!$B25,0)</f>
        <v>19.08306079611177</v>
      </c>
      <c r="AQ25" s="4">
        <v>6.2046104568303697</v>
      </c>
      <c r="AR25" s="4">
        <f>+VLOOKUP(AR$4,Morosidad!$C$38:$CV$76,Morosidad_control!$B25,0)</f>
        <v>5.7735356409189249</v>
      </c>
      <c r="AS25" s="4">
        <f>+VLOOKUP(AS$4,Morosidad!$C$38:$CV$76,Morosidad_control!$B25,0)</f>
        <v>7.3629332575018243</v>
      </c>
      <c r="AT25" s="4">
        <v>8.3462242752182902</v>
      </c>
      <c r="AU25" s="4">
        <f>+VLOOKUP(AU$4,Morosidad!$C$38:$CV$76,Morosidad_control!$B25,0)</f>
        <v>4.5322928748738081</v>
      </c>
      <c r="AV25" s="4">
        <f>+VLOOKUP(AV$4,Morosidad!$C$38:$CV$76,Morosidad_control!$B25,0)</f>
        <v>9.9331774994252324</v>
      </c>
      <c r="AW25" s="4">
        <v>6.4275159780054203</v>
      </c>
      <c r="AX25" s="4">
        <v>7.4035163107524502</v>
      </c>
      <c r="AY25" s="4">
        <f>+VLOOKUP(AY$4,Morosidad!$C$38:$CV$76,Morosidad_control!$B25,0)</f>
        <v>5.6630726766269852</v>
      </c>
    </row>
    <row r="26" spans="2:51" ht="16.5" x14ac:dyDescent="0.3">
      <c r="B26">
        <v>23</v>
      </c>
      <c r="C26" s="3">
        <v>41547</v>
      </c>
      <c r="D26" s="4">
        <f>+VLOOKUP(D$4,Morosidad!$C$5:$CV$15,Morosidad_control!$B26,0)</f>
        <v>0.37333290691565707</v>
      </c>
      <c r="E26" s="4">
        <f>+VLOOKUP(E$4,Morosidad!$C$5:$CV$15,Morosidad_control!$B26,0)</f>
        <v>1.3212849805543752</v>
      </c>
      <c r="F26" s="4">
        <f>+VLOOKUP(F$4,Morosidad!$C$5:$CV$15,Morosidad_control!$B26,0)</f>
        <v>2.2220378279012469</v>
      </c>
      <c r="G26" s="4">
        <f>+VLOOKUP(G$4,Morosidad!$C$5:$CV$15,Morosidad_control!$B26,0)</f>
        <v>2.4386348041031876</v>
      </c>
      <c r="H26" s="4">
        <f>+VLOOKUP(H$4,Morosidad!$C$5:$CV$15,Morosidad_control!$B26,0)</f>
        <v>0</v>
      </c>
      <c r="I26" s="4">
        <f>+VLOOKUP(I$4,Morosidad!$C$5:$CV$15,Morosidad_control!$B26,0)</f>
        <v>1.9029473261369083</v>
      </c>
      <c r="J26" s="4">
        <f>+VLOOKUP(J$4,Morosidad!$C$5:$CV$15,Morosidad_control!$B26,0)</f>
        <v>1.7759766020226437</v>
      </c>
      <c r="K26" s="4">
        <v>1.81862382933985</v>
      </c>
      <c r="L26" s="4">
        <f>+VLOOKUP(L$4,Morosidad!$C$5:$CV$15,Morosidad_control!$B26,0)</f>
        <v>2.1816476810941303</v>
      </c>
      <c r="M26" s="4">
        <v>1.9716780906876199</v>
      </c>
      <c r="N26" s="4">
        <v>6.1455852446318797</v>
      </c>
      <c r="O26" s="4">
        <f>+VLOOKUP(O$4,Morosidad!$C$38:$CV$76,Morosidad_control!$B26,0)</f>
        <v>3.0538281443831679</v>
      </c>
      <c r="P26" s="4">
        <v>3.8763961537062799</v>
      </c>
      <c r="Q26" s="4">
        <f>+VLOOKUP(Q$4,Morosidad!$C$38:$CV$76,Morosidad_control!$B26,0)</f>
        <v>3.1553235845353655</v>
      </c>
      <c r="R26" s="4">
        <f>+VLOOKUP(R$4,Morosidad!$C$38:$CV$76,Morosidad_control!$B26,0)</f>
        <v>0</v>
      </c>
      <c r="S26" s="4">
        <f>+VLOOKUP(S$4,Morosidad!$C$38:$CV$76,Morosidad_control!$B26,0)</f>
        <v>5.5029888114681516</v>
      </c>
      <c r="T26" s="4">
        <f>+VLOOKUP(T$4,Morosidad!$C$38:$CV$76,Morosidad_control!$B26,0)</f>
        <v>8.0333041491156774</v>
      </c>
      <c r="U26" s="4">
        <f>+VLOOKUP(U$4,Morosidad!$C$38:$CV$76,Morosidad_control!$B26,0)</f>
        <v>9.7039123614591585</v>
      </c>
      <c r="V26" s="4">
        <f>+VLOOKUP(V$4,Morosidad!$C$38:$CV$76,Morosidad_control!$B26,0)</f>
        <v>3.5519454166408853</v>
      </c>
      <c r="W26" s="4">
        <f>+VLOOKUP(W$4,Morosidad!$C$38:$CV$76,Morosidad_control!$B26,0)</f>
        <v>8.2634129466445767</v>
      </c>
      <c r="X26" s="4">
        <f>+VLOOKUP(X$4,Morosidad!$C$38:$CV$76,Morosidad_control!$B26,0)</f>
        <v>4.0830257661409917</v>
      </c>
      <c r="Y26" s="4">
        <f>+VLOOKUP(Y$4,Morosidad!$C$38:$CV$76,Morosidad_control!$B26,0)</f>
        <v>6.347159963089692</v>
      </c>
      <c r="Z26" s="4">
        <f>+VLOOKUP(Z$4,Morosidad!$C$38:$CV$76,Morosidad_control!$B26,0)</f>
        <v>0</v>
      </c>
      <c r="AA26" s="4">
        <f>+VLOOKUP(AA$4,Morosidad!$C$38:$CV$76,Morosidad_control!$B26,0)</f>
        <v>0</v>
      </c>
      <c r="AB26" s="4">
        <v>7.8138045709255604</v>
      </c>
      <c r="AC26" s="4">
        <v>3.95135683696178</v>
      </c>
      <c r="AD26" s="4">
        <f>+VLOOKUP(AD$4,Morosidad!$C$38:$CV$76,Morosidad_control!$B26,0)</f>
        <v>8.6366940729464208</v>
      </c>
      <c r="AE26" s="4">
        <f>+VLOOKUP(AE$4,Morosidad!$C$38:$CV$76,Morosidad_control!$B26,0)</f>
        <v>6.8379134690698447</v>
      </c>
      <c r="AF26" s="4">
        <v>4.5988877277941</v>
      </c>
      <c r="AG26" s="4">
        <v>6.2534480340609502</v>
      </c>
      <c r="AH26" s="4">
        <v>6.4747762969021396</v>
      </c>
      <c r="AI26" s="4">
        <f>+VLOOKUP(AI$4,Morosidad!$C$38:$CV$76,Morosidad_control!$B26,0)</f>
        <v>18.241392449894544</v>
      </c>
      <c r="AJ26" s="4">
        <f>+VLOOKUP(AJ$4,Morosidad!$C$38:$CV$76,Morosidad_control!$B26,0)</f>
        <v>5.7285095965126906</v>
      </c>
      <c r="AK26" s="4">
        <f>+VLOOKUP(AK$4,Morosidad!$C$38:$CV$76,Morosidad_control!$B26,0)</f>
        <v>11.766504426341715</v>
      </c>
      <c r="AL26" s="4">
        <v>5.6721605810579501</v>
      </c>
      <c r="AM26" s="4">
        <v>5.23443458070187</v>
      </c>
      <c r="AN26" s="4">
        <v>5.2708858626971198</v>
      </c>
      <c r="AO26" s="4">
        <f>+VLOOKUP(AO$4,Morosidad!$C$38:$CV$76,Morosidad_control!$B26,0)</f>
        <v>17.795613113856486</v>
      </c>
      <c r="AP26" s="4">
        <f>+VLOOKUP(AP$4,Morosidad!$C$38:$CV$76,Morosidad_control!$B26,0)</f>
        <v>18.414391013886309</v>
      </c>
      <c r="AQ26" s="4">
        <v>6.4458531242194699</v>
      </c>
      <c r="AR26" s="4">
        <f>+VLOOKUP(AR$4,Morosidad!$C$38:$CV$76,Morosidad_control!$B26,0)</f>
        <v>5.6157358311934873</v>
      </c>
      <c r="AS26" s="4">
        <f>+VLOOKUP(AS$4,Morosidad!$C$38:$CV$76,Morosidad_control!$B26,0)</f>
        <v>7.3794073249066265</v>
      </c>
      <c r="AT26" s="4">
        <v>9.0585020856381497</v>
      </c>
      <c r="AU26" s="4">
        <f>+VLOOKUP(AU$4,Morosidad!$C$38:$CV$76,Morosidad_control!$B26,0)</f>
        <v>4.8219932503457752</v>
      </c>
      <c r="AV26" s="4">
        <f>+VLOOKUP(AV$4,Morosidad!$C$38:$CV$76,Morosidad_control!$B26,0)</f>
        <v>10.088428593609985</v>
      </c>
      <c r="AW26" s="4">
        <v>6.8488903416877802</v>
      </c>
      <c r="AX26" s="4">
        <v>7.7740720541848098</v>
      </c>
      <c r="AY26" s="4">
        <f>+VLOOKUP(AY$4,Morosidad!$C$38:$CV$76,Morosidad_control!$B26,0)</f>
        <v>5.7026338729804458</v>
      </c>
    </row>
    <row r="27" spans="2:51" ht="16.5" x14ac:dyDescent="0.3">
      <c r="B27">
        <v>24</v>
      </c>
      <c r="C27" s="3">
        <v>41578</v>
      </c>
      <c r="D27" s="4">
        <f>+VLOOKUP(D$4,Morosidad!$C$5:$CV$15,Morosidad_control!$B27,0)</f>
        <v>0.36571391224602273</v>
      </c>
      <c r="E27" s="4">
        <f>+VLOOKUP(E$4,Morosidad!$C$5:$CV$15,Morosidad_control!$B27,0)</f>
        <v>1.2944338182319384</v>
      </c>
      <c r="F27" s="4">
        <f>+VLOOKUP(F$4,Morosidad!$C$5:$CV$15,Morosidad_control!$B27,0)</f>
        <v>2.4594266592131127</v>
      </c>
      <c r="G27" s="4">
        <f>+VLOOKUP(G$4,Morosidad!$C$5:$CV$15,Morosidad_control!$B27,0)</f>
        <v>2.3126962373552344</v>
      </c>
      <c r="H27" s="4">
        <f>+VLOOKUP(H$4,Morosidad!$C$5:$CV$15,Morosidad_control!$B27,0)</f>
        <v>0</v>
      </c>
      <c r="I27" s="4">
        <f>+VLOOKUP(I$4,Morosidad!$C$5:$CV$15,Morosidad_control!$B27,0)</f>
        <v>1.9971301532896704</v>
      </c>
      <c r="J27" s="4">
        <f>+VLOOKUP(J$4,Morosidad!$C$5:$CV$15,Morosidad_control!$B27,0)</f>
        <v>1.768200792703952</v>
      </c>
      <c r="K27" s="4">
        <v>1.80500525622673</v>
      </c>
      <c r="L27" s="4">
        <f>+VLOOKUP(L$4,Morosidad!$C$5:$CV$15,Morosidad_control!$B27,0)</f>
        <v>2.2285296942010668</v>
      </c>
      <c r="M27" s="4">
        <v>2.0064838163738101</v>
      </c>
      <c r="N27" s="4">
        <v>5.7731307833797096</v>
      </c>
      <c r="O27" s="4">
        <f>+VLOOKUP(O$4,Morosidad!$C$38:$CV$76,Morosidad_control!$B27,0)</f>
        <v>3.278574321229156</v>
      </c>
      <c r="P27" s="4">
        <v>3.80042029749539</v>
      </c>
      <c r="Q27" s="4">
        <f>+VLOOKUP(Q$4,Morosidad!$C$38:$CV$76,Morosidad_control!$B27,0)</f>
        <v>2.930204841426904</v>
      </c>
      <c r="R27" s="4">
        <f>+VLOOKUP(R$4,Morosidad!$C$38:$CV$76,Morosidad_control!$B27,0)</f>
        <v>0</v>
      </c>
      <c r="S27" s="4">
        <f>+VLOOKUP(S$4,Morosidad!$C$38:$CV$76,Morosidad_control!$B27,0)</f>
        <v>5.6120160637587668</v>
      </c>
      <c r="T27" s="4">
        <f>+VLOOKUP(T$4,Morosidad!$C$38:$CV$76,Morosidad_control!$B27,0)</f>
        <v>7.0437756957329887</v>
      </c>
      <c r="U27" s="4">
        <f>+VLOOKUP(U$4,Morosidad!$C$38:$CV$76,Morosidad_control!$B27,0)</f>
        <v>10.369703068437532</v>
      </c>
      <c r="V27" s="4">
        <f>+VLOOKUP(V$4,Morosidad!$C$38:$CV$76,Morosidad_control!$B27,0)</f>
        <v>3.427040892677391</v>
      </c>
      <c r="W27" s="4">
        <f>+VLOOKUP(W$4,Morosidad!$C$38:$CV$76,Morosidad_control!$B27,0)</f>
        <v>8.7131837699550125</v>
      </c>
      <c r="X27" s="4">
        <f>+VLOOKUP(X$4,Morosidad!$C$38:$CV$76,Morosidad_control!$B27,0)</f>
        <v>4.0487674933178441</v>
      </c>
      <c r="Y27" s="4">
        <f>+VLOOKUP(Y$4,Morosidad!$C$38:$CV$76,Morosidad_control!$B27,0)</f>
        <v>6.288015618025697</v>
      </c>
      <c r="Z27" s="4">
        <f>+VLOOKUP(Z$4,Morosidad!$C$38:$CV$76,Morosidad_control!$B27,0)</f>
        <v>0</v>
      </c>
      <c r="AA27" s="4">
        <f>+VLOOKUP(AA$4,Morosidad!$C$38:$CV$76,Morosidad_control!$B27,0)</f>
        <v>0</v>
      </c>
      <c r="AB27" s="4">
        <v>8.0285700457904596</v>
      </c>
      <c r="AC27" s="4">
        <v>4.0371466773285496</v>
      </c>
      <c r="AD27" s="4">
        <f>+VLOOKUP(AD$4,Morosidad!$C$38:$CV$76,Morosidad_control!$B27,0)</f>
        <v>9.4480052894305011</v>
      </c>
      <c r="AE27" s="4">
        <f>+VLOOKUP(AE$4,Morosidad!$C$38:$CV$76,Morosidad_control!$B27,0)</f>
        <v>7.1208710511563105</v>
      </c>
      <c r="AF27" s="4">
        <v>4.6997010132422004</v>
      </c>
      <c r="AG27" s="4">
        <v>6.2301928307271401</v>
      </c>
      <c r="AH27" s="4">
        <v>6.2512595340689998</v>
      </c>
      <c r="AI27" s="4">
        <f>+VLOOKUP(AI$4,Morosidad!$C$38:$CV$76,Morosidad_control!$B27,0)</f>
        <v>17.879816958931691</v>
      </c>
      <c r="AJ27" s="4">
        <f>+VLOOKUP(AJ$4,Morosidad!$C$38:$CV$76,Morosidad_control!$B27,0)</f>
        <v>5.4851050615614936</v>
      </c>
      <c r="AK27" s="4">
        <f>+VLOOKUP(AK$4,Morosidad!$C$38:$CV$76,Morosidad_control!$B27,0)</f>
        <v>12.227865484186637</v>
      </c>
      <c r="AL27" s="4">
        <v>5.8286627204300698</v>
      </c>
      <c r="AM27" s="4">
        <v>5.2047385266419104</v>
      </c>
      <c r="AN27" s="4">
        <v>5.3293300503285197</v>
      </c>
      <c r="AO27" s="4">
        <f>+VLOOKUP(AO$4,Morosidad!$C$38:$CV$76,Morosidad_control!$B27,0)</f>
        <v>19.573004176113837</v>
      </c>
      <c r="AP27" s="4">
        <f>+VLOOKUP(AP$4,Morosidad!$C$38:$CV$76,Morosidad_control!$B27,0)</f>
        <v>15.651847395546323</v>
      </c>
      <c r="AQ27" s="4">
        <v>6.32928663421841</v>
      </c>
      <c r="AR27" s="4">
        <f>+VLOOKUP(AR$4,Morosidad!$C$38:$CV$76,Morosidad_control!$B27,0)</f>
        <v>5.1200201371239578</v>
      </c>
      <c r="AS27" s="4">
        <f>+VLOOKUP(AS$4,Morosidad!$C$38:$CV$76,Morosidad_control!$B27,0)</f>
        <v>7.2070481678915606</v>
      </c>
      <c r="AT27" s="4">
        <v>10.442529416774001</v>
      </c>
      <c r="AU27" s="4">
        <f>+VLOOKUP(AU$4,Morosidad!$C$38:$CV$76,Morosidad_control!$B27,0)</f>
        <v>5.0224815279054233</v>
      </c>
      <c r="AV27" s="4">
        <f>+VLOOKUP(AV$4,Morosidad!$C$38:$CV$76,Morosidad_control!$B27,0)</f>
        <v>10.198709086910601</v>
      </c>
      <c r="AW27" s="4">
        <v>6.3786494759648997</v>
      </c>
      <c r="AX27" s="4">
        <v>8.16939176747697</v>
      </c>
      <c r="AY27" s="4">
        <f>+VLOOKUP(AY$4,Morosidad!$C$38:$CV$76,Morosidad_control!$B27,0)</f>
        <v>5.9165809318281717</v>
      </c>
    </row>
    <row r="28" spans="2:51" ht="16.5" x14ac:dyDescent="0.3">
      <c r="B28">
        <v>25</v>
      </c>
      <c r="C28" s="3">
        <v>41608</v>
      </c>
      <c r="D28" s="4">
        <f>+VLOOKUP(D$4,Morosidad!$C$5:$CV$15,Morosidad_control!$B28,0)</f>
        <v>0.35879620241594479</v>
      </c>
      <c r="E28" s="4">
        <f>+VLOOKUP(E$4,Morosidad!$C$5:$CV$15,Morosidad_control!$B28,0)</f>
        <v>1.2833200999009819</v>
      </c>
      <c r="F28" s="4">
        <f>+VLOOKUP(F$4,Morosidad!$C$5:$CV$15,Morosidad_control!$B28,0)</f>
        <v>2.3840496157377196</v>
      </c>
      <c r="G28" s="4">
        <f>+VLOOKUP(G$4,Morosidad!$C$5:$CV$15,Morosidad_control!$B28,0)</f>
        <v>2.4639064368800159</v>
      </c>
      <c r="H28" s="4">
        <f>+VLOOKUP(H$4,Morosidad!$C$5:$CV$15,Morosidad_control!$B28,0)</f>
        <v>0</v>
      </c>
      <c r="I28" s="4">
        <f>+VLOOKUP(I$4,Morosidad!$C$5:$CV$15,Morosidad_control!$B28,0)</f>
        <v>2.0145670074193918</v>
      </c>
      <c r="J28" s="4">
        <f>+VLOOKUP(J$4,Morosidad!$C$5:$CV$15,Morosidad_control!$B28,0)</f>
        <v>1.751587719141837</v>
      </c>
      <c r="K28" s="4">
        <v>1.8388912407918201</v>
      </c>
      <c r="L28" s="4">
        <f>+VLOOKUP(L$4,Morosidad!$C$5:$CV$15,Morosidad_control!$B28,0)</f>
        <v>2.2586510974086771</v>
      </c>
      <c r="M28" s="4">
        <v>2.0215329954688501</v>
      </c>
      <c r="N28" s="4">
        <v>6.1150865627994504</v>
      </c>
      <c r="O28" s="4">
        <f>+VLOOKUP(O$4,Morosidad!$C$38:$CV$76,Morosidad_control!$B28,0)</f>
        <v>3.0281051335317271</v>
      </c>
      <c r="P28" s="4">
        <v>3.7718836040477401</v>
      </c>
      <c r="Q28" s="4">
        <f>+VLOOKUP(Q$4,Morosidad!$C$38:$CV$76,Morosidad_control!$B28,0)</f>
        <v>2.9487763369759388</v>
      </c>
      <c r="R28" s="4">
        <f>+VLOOKUP(R$4,Morosidad!$C$38:$CV$76,Morosidad_control!$B28,0)</f>
        <v>0</v>
      </c>
      <c r="S28" s="4">
        <f>+VLOOKUP(S$4,Morosidad!$C$38:$CV$76,Morosidad_control!$B28,0)</f>
        <v>6.3703056769673818</v>
      </c>
      <c r="T28" s="4">
        <f>+VLOOKUP(T$4,Morosidad!$C$38:$CV$76,Morosidad_control!$B28,0)</f>
        <v>6.8745348185603419</v>
      </c>
      <c r="U28" s="4">
        <f>+VLOOKUP(U$4,Morosidad!$C$38:$CV$76,Morosidad_control!$B28,0)</f>
        <v>10.706356630346759</v>
      </c>
      <c r="V28" s="4">
        <f>+VLOOKUP(V$4,Morosidad!$C$38:$CV$76,Morosidad_control!$B28,0)</f>
        <v>3.3332427803267284</v>
      </c>
      <c r="W28" s="4">
        <f>+VLOOKUP(W$4,Morosidad!$C$38:$CV$76,Morosidad_control!$B28,0)</f>
        <v>8.8265231052203248</v>
      </c>
      <c r="X28" s="4">
        <f>+VLOOKUP(X$4,Morosidad!$C$38:$CV$76,Morosidad_control!$B28,0)</f>
        <v>3.9429738638605603</v>
      </c>
      <c r="Y28" s="4">
        <f>+VLOOKUP(Y$4,Morosidad!$C$38:$CV$76,Morosidad_control!$B28,0)</f>
        <v>6.0989777527914208</v>
      </c>
      <c r="Z28" s="4">
        <f>+VLOOKUP(Z$4,Morosidad!$C$38:$CV$76,Morosidad_control!$B28,0)</f>
        <v>0</v>
      </c>
      <c r="AA28" s="4">
        <f>+VLOOKUP(AA$4,Morosidad!$C$38:$CV$76,Morosidad_control!$B28,0)</f>
        <v>0</v>
      </c>
      <c r="AB28" s="4">
        <v>8.22946915947891</v>
      </c>
      <c r="AC28" s="4">
        <v>4.0702317320069996</v>
      </c>
      <c r="AD28" s="4">
        <f>+VLOOKUP(AD$4,Morosidad!$C$38:$CV$76,Morosidad_control!$B28,0)</f>
        <v>9.6962474461669661</v>
      </c>
      <c r="AE28" s="4">
        <f>+VLOOKUP(AE$4,Morosidad!$C$38:$CV$76,Morosidad_control!$B28,0)</f>
        <v>7.2633285974796031</v>
      </c>
      <c r="AF28" s="4">
        <v>4.5229783893591398</v>
      </c>
      <c r="AG28" s="4">
        <v>6.1803218820536099</v>
      </c>
      <c r="AH28" s="4">
        <v>6.1936922660840201</v>
      </c>
      <c r="AI28" s="4">
        <f>+VLOOKUP(AI$4,Morosidad!$C$38:$CV$76,Morosidad_control!$B28,0)</f>
        <v>17.894089204157464</v>
      </c>
      <c r="AJ28" s="4">
        <f>+VLOOKUP(AJ$4,Morosidad!$C$38:$CV$76,Morosidad_control!$B28,0)</f>
        <v>5.5103293880637692</v>
      </c>
      <c r="AK28" s="4">
        <f>+VLOOKUP(AK$4,Morosidad!$C$38:$CV$76,Morosidad_control!$B28,0)</f>
        <v>11.492096366987292</v>
      </c>
      <c r="AL28" s="4">
        <v>6.2121532893685298</v>
      </c>
      <c r="AM28" s="4">
        <v>5.0530395001450801</v>
      </c>
      <c r="AN28" s="4">
        <v>5.3961287378197502</v>
      </c>
      <c r="AO28" s="4">
        <f>+VLOOKUP(AO$4,Morosidad!$C$38:$CV$76,Morosidad_control!$B28,0)</f>
        <v>20.414306915176766</v>
      </c>
      <c r="AP28" s="4">
        <f>+VLOOKUP(AP$4,Morosidad!$C$38:$CV$76,Morosidad_control!$B28,0)</f>
        <v>16.159895062255782</v>
      </c>
      <c r="AQ28" s="4">
        <v>6.6239736691944602</v>
      </c>
      <c r="AR28" s="4">
        <f>+VLOOKUP(AR$4,Morosidad!$C$38:$CV$76,Morosidad_control!$B28,0)</f>
        <v>5.1726028413809262</v>
      </c>
      <c r="AS28" s="4">
        <f>+VLOOKUP(AS$4,Morosidad!$C$38:$CV$76,Morosidad_control!$B28,0)</f>
        <v>7.2596201905504643</v>
      </c>
      <c r="AT28" s="4">
        <v>10.4726881836777</v>
      </c>
      <c r="AU28" s="4">
        <f>+VLOOKUP(AU$4,Morosidad!$C$38:$CV$76,Morosidad_control!$B28,0)</f>
        <v>5.0045646855650494</v>
      </c>
      <c r="AV28" s="4">
        <f>+VLOOKUP(AV$4,Morosidad!$C$38:$CV$76,Morosidad_control!$B28,0)</f>
        <v>10.44320801924051</v>
      </c>
      <c r="AW28" s="4">
        <v>5.4897682910866301</v>
      </c>
      <c r="AX28" s="4">
        <v>5.4627616251598203</v>
      </c>
      <c r="AY28" s="4">
        <f>+VLOOKUP(AY$4,Morosidad!$C$38:$CV$76,Morosidad_control!$B28,0)</f>
        <v>5.319522531701927</v>
      </c>
    </row>
    <row r="29" spans="2:51" ht="16.5" x14ac:dyDescent="0.3">
      <c r="B29">
        <v>26</v>
      </c>
      <c r="C29" s="3">
        <v>41639</v>
      </c>
      <c r="D29" s="4">
        <f>+VLOOKUP(D$4,Morosidad!$C$5:$CV$15,Morosidad_control!$B29,0)</f>
        <v>0.39361909399790956</v>
      </c>
      <c r="E29" s="4">
        <f>+VLOOKUP(E$4,Morosidad!$C$5:$CV$15,Morosidad_control!$B29,0)</f>
        <v>1.325660252429568</v>
      </c>
      <c r="F29" s="4">
        <f>+VLOOKUP(F$4,Morosidad!$C$5:$CV$15,Morosidad_control!$B29,0)</f>
        <v>2.2843425226614524</v>
      </c>
      <c r="G29" s="4">
        <f>+VLOOKUP(G$4,Morosidad!$C$5:$CV$15,Morosidad_control!$B29,0)</f>
        <v>2.4319897247550748</v>
      </c>
      <c r="H29" s="4">
        <f>+VLOOKUP(H$4,Morosidad!$C$5:$CV$15,Morosidad_control!$B29,0)</f>
        <v>0</v>
      </c>
      <c r="I29" s="4">
        <f>+VLOOKUP(I$4,Morosidad!$C$5:$CV$15,Morosidad_control!$B29,0)</f>
        <v>1.9784861059341807</v>
      </c>
      <c r="J29" s="4">
        <f>+VLOOKUP(J$4,Morosidad!$C$5:$CV$15,Morosidad_control!$B29,0)</f>
        <v>1.7525526180136592</v>
      </c>
      <c r="K29" s="4">
        <v>1.9092548742803299</v>
      </c>
      <c r="L29" s="4">
        <f>+VLOOKUP(L$4,Morosidad!$C$5:$CV$15,Morosidad_control!$B29,0)</f>
        <v>2.2714258065207642</v>
      </c>
      <c r="M29" s="4">
        <v>2.0985097921026501</v>
      </c>
      <c r="N29" s="4">
        <v>6.4154372067061001</v>
      </c>
      <c r="O29" s="4">
        <f>+VLOOKUP(O$4,Morosidad!$C$38:$CV$76,Morosidad_control!$B29,0)</f>
        <v>3.0893375043039581</v>
      </c>
      <c r="P29" s="4">
        <v>3.8623822572441102</v>
      </c>
      <c r="Q29" s="4">
        <f>+VLOOKUP(Q$4,Morosidad!$C$38:$CV$76,Morosidad_control!$B29,0)</f>
        <v>2.8173415525372691</v>
      </c>
      <c r="R29" s="4">
        <f>+VLOOKUP(R$4,Morosidad!$C$38:$CV$76,Morosidad_control!$B29,0)</f>
        <v>0</v>
      </c>
      <c r="S29" s="4">
        <f>+VLOOKUP(S$4,Morosidad!$C$38:$CV$76,Morosidad_control!$B29,0)</f>
        <v>5.2272370873599394</v>
      </c>
      <c r="T29" s="4">
        <f>+VLOOKUP(T$4,Morosidad!$C$38:$CV$76,Morosidad_control!$B29,0)</f>
        <v>6.7187510071779863</v>
      </c>
      <c r="U29" s="4">
        <f>+VLOOKUP(U$4,Morosidad!$C$38:$CV$76,Morosidad_control!$B29,0)</f>
        <v>9.6524013401633528</v>
      </c>
      <c r="V29" s="4">
        <f>+VLOOKUP(V$4,Morosidad!$C$38:$CV$76,Morosidad_control!$B29,0)</f>
        <v>3.2775972549004155</v>
      </c>
      <c r="W29" s="4">
        <f>+VLOOKUP(W$4,Morosidad!$C$38:$CV$76,Morosidad_control!$B29,0)</f>
        <v>8.4028202344156497</v>
      </c>
      <c r="X29" s="4">
        <f>+VLOOKUP(X$4,Morosidad!$C$38:$CV$76,Morosidad_control!$B29,0)</f>
        <v>3.9134326920189419</v>
      </c>
      <c r="Y29" s="4">
        <f>+VLOOKUP(Y$4,Morosidad!$C$38:$CV$76,Morosidad_control!$B29,0)</f>
        <v>5.9339632238948941</v>
      </c>
      <c r="Z29" s="4">
        <f>+VLOOKUP(Z$4,Morosidad!$C$38:$CV$76,Morosidad_control!$B29,0)</f>
        <v>0</v>
      </c>
      <c r="AA29" s="4">
        <f>+VLOOKUP(AA$4,Morosidad!$C$38:$CV$76,Morosidad_control!$B29,0)</f>
        <v>0</v>
      </c>
      <c r="AB29" s="4">
        <v>8.1214625261903297</v>
      </c>
      <c r="AC29" s="4">
        <v>4.0919654671017502</v>
      </c>
      <c r="AD29" s="4">
        <f>+VLOOKUP(AD$4,Morosidad!$C$38:$CV$76,Morosidad_control!$B29,0)</f>
        <v>8.7469670437468885</v>
      </c>
      <c r="AE29" s="4">
        <f>+VLOOKUP(AE$4,Morosidad!$C$38:$CV$76,Morosidad_control!$B29,0)</f>
        <v>7.027590628042776</v>
      </c>
      <c r="AF29" s="4">
        <v>4.5313863482251397</v>
      </c>
      <c r="AG29" s="4">
        <v>6.4228756528821398</v>
      </c>
      <c r="AH29" s="4">
        <v>6.3931558541331599</v>
      </c>
      <c r="AI29" s="4">
        <f>+VLOOKUP(AI$4,Morosidad!$C$38:$CV$76,Morosidad_control!$B29,0)</f>
        <v>17.050630913170231</v>
      </c>
      <c r="AJ29" s="4">
        <f>+VLOOKUP(AJ$4,Morosidad!$C$38:$CV$76,Morosidad_control!$B29,0)</f>
        <v>5.0587526761502373</v>
      </c>
      <c r="AK29" s="4">
        <f>+VLOOKUP(AK$4,Morosidad!$C$38:$CV$76,Morosidad_control!$B29,0)</f>
        <v>11.766537264976348</v>
      </c>
      <c r="AL29" s="4">
        <v>5.4655926150559804</v>
      </c>
      <c r="AM29" s="4">
        <v>5.1118532765156299</v>
      </c>
      <c r="AN29" s="4">
        <v>5.3729365255717303</v>
      </c>
      <c r="AO29" s="4">
        <f>+VLOOKUP(AO$4,Morosidad!$C$38:$CV$76,Morosidad_control!$B29,0)</f>
        <v>18.718020760526517</v>
      </c>
      <c r="AP29" s="4">
        <f>+VLOOKUP(AP$4,Morosidad!$C$38:$CV$76,Morosidad_control!$B29,0)</f>
        <v>16.974359584278183</v>
      </c>
      <c r="AQ29" s="4">
        <v>5.9408225097274299</v>
      </c>
      <c r="AR29" s="4">
        <f>+VLOOKUP(AR$4,Morosidad!$C$38:$CV$76,Morosidad_control!$B29,0)</f>
        <v>5.5174732818650201</v>
      </c>
      <c r="AS29" s="4">
        <f>+VLOOKUP(AS$4,Morosidad!$C$38:$CV$76,Morosidad_control!$B29,0)</f>
        <v>7.1842086977582413</v>
      </c>
      <c r="AT29" s="4">
        <v>6.2919136640743298</v>
      </c>
      <c r="AU29" s="4">
        <f>+VLOOKUP(AU$4,Morosidad!$C$38:$CV$76,Morosidad_control!$B29,0)</f>
        <v>3.9536764855117563</v>
      </c>
      <c r="AV29" s="4">
        <f>+VLOOKUP(AV$4,Morosidad!$C$38:$CV$76,Morosidad_control!$B29,0)</f>
        <v>10.954769652397211</v>
      </c>
      <c r="AW29" s="4">
        <v>6.1332478913028501</v>
      </c>
      <c r="AX29" s="4">
        <v>6.1166097866739202</v>
      </c>
      <c r="AY29" s="4">
        <f>+VLOOKUP(AY$4,Morosidad!$C$38:$CV$76,Morosidad_control!$B29,0)</f>
        <v>5.3646659755703778</v>
      </c>
    </row>
    <row r="30" spans="2:51" ht="16.5" x14ac:dyDescent="0.3">
      <c r="B30">
        <v>27</v>
      </c>
      <c r="C30" s="3">
        <v>41670</v>
      </c>
      <c r="D30" s="4">
        <f>+VLOOKUP(D$4,Morosidad!$C$5:$CV$15,Morosidad_control!$B30,0)</f>
        <v>0.36964420537391462</v>
      </c>
      <c r="E30" s="4">
        <f>+VLOOKUP(E$4,Morosidad!$C$5:$CV$15,Morosidad_control!$B30,0)</f>
        <v>1.4039093016141004</v>
      </c>
      <c r="F30" s="4">
        <f>+VLOOKUP(F$4,Morosidad!$C$5:$CV$15,Morosidad_control!$B30,0)</f>
        <v>2.351998203526938</v>
      </c>
      <c r="G30" s="4">
        <f>+VLOOKUP(G$4,Morosidad!$C$5:$CV$15,Morosidad_control!$B30,0)</f>
        <v>2.3845706686420014</v>
      </c>
      <c r="H30" s="4">
        <f>+VLOOKUP(H$4,Morosidad!$C$5:$CV$15,Morosidad_control!$B30,0)</f>
        <v>0</v>
      </c>
      <c r="I30" s="4">
        <f>+VLOOKUP(I$4,Morosidad!$C$5:$CV$15,Morosidad_control!$B30,0)</f>
        <v>2.0304656670997878</v>
      </c>
      <c r="J30" s="4">
        <f>+VLOOKUP(J$4,Morosidad!$C$5:$CV$15,Morosidad_control!$B30,0)</f>
        <v>1.8752027124522195</v>
      </c>
      <c r="K30" s="4">
        <v>1.9682075369219001</v>
      </c>
      <c r="L30" s="4">
        <f>+VLOOKUP(L$4,Morosidad!$C$5:$CV$15,Morosidad_control!$B30,0)</f>
        <v>2.3600486196026469</v>
      </c>
      <c r="M30" s="4">
        <v>2.2046159505717902</v>
      </c>
      <c r="N30" s="4">
        <v>6.7038225820716804</v>
      </c>
      <c r="O30" s="4">
        <f>+VLOOKUP(O$4,Morosidad!$C$38:$CV$76,Morosidad_control!$B30,0)</f>
        <v>3.6043320990384267</v>
      </c>
      <c r="P30" s="4">
        <v>3.8566916337114199</v>
      </c>
      <c r="Q30" s="4">
        <f>+VLOOKUP(Q$4,Morosidad!$C$38:$CV$76,Morosidad_control!$B30,0)</f>
        <v>2.9159240443548602</v>
      </c>
      <c r="R30" s="4">
        <f>+VLOOKUP(R$4,Morosidad!$C$38:$CV$76,Morosidad_control!$B30,0)</f>
        <v>0</v>
      </c>
      <c r="S30" s="4">
        <f>+VLOOKUP(S$4,Morosidad!$C$38:$CV$76,Morosidad_control!$B30,0)</f>
        <v>6.1077327976404163</v>
      </c>
      <c r="T30" s="4">
        <f>+VLOOKUP(T$4,Morosidad!$C$38:$CV$76,Morosidad_control!$B30,0)</f>
        <v>7.8792515013957845</v>
      </c>
      <c r="U30" s="4">
        <f>+VLOOKUP(U$4,Morosidad!$C$38:$CV$76,Morosidad_control!$B30,0)</f>
        <v>11.287918967243954</v>
      </c>
      <c r="V30" s="4">
        <f>+VLOOKUP(V$4,Morosidad!$C$38:$CV$76,Morosidad_control!$B30,0)</f>
        <v>3.3934759013540385</v>
      </c>
      <c r="W30" s="4">
        <f>+VLOOKUP(W$4,Morosidad!$C$38:$CV$76,Morosidad_control!$B30,0)</f>
        <v>8.9995464310002209</v>
      </c>
      <c r="X30" s="4">
        <f>+VLOOKUP(X$4,Morosidad!$C$38:$CV$76,Morosidad_control!$B30,0)</f>
        <v>3.9576644346235708</v>
      </c>
      <c r="Y30" s="4">
        <f>+VLOOKUP(Y$4,Morosidad!$C$38:$CV$76,Morosidad_control!$B30,0)</f>
        <v>6.038520957873164</v>
      </c>
      <c r="Z30" s="4">
        <f>+VLOOKUP(Z$4,Morosidad!$C$38:$CV$76,Morosidad_control!$B30,0)</f>
        <v>0</v>
      </c>
      <c r="AA30" s="4">
        <f>+VLOOKUP(AA$4,Morosidad!$C$38:$CV$76,Morosidad_control!$B30,0)</f>
        <v>0</v>
      </c>
      <c r="AB30" s="4">
        <v>8.1472784651669699</v>
      </c>
      <c r="AC30" s="4">
        <v>4.1566387907251796</v>
      </c>
      <c r="AD30" s="4">
        <f>+VLOOKUP(AD$4,Morosidad!$C$38:$CV$76,Morosidad_control!$B30,0)</f>
        <v>9.9654298460453532</v>
      </c>
      <c r="AE30" s="4">
        <f>+VLOOKUP(AE$4,Morosidad!$C$38:$CV$76,Morosidad_control!$B30,0)</f>
        <v>7.4494380861070155</v>
      </c>
      <c r="AF30" s="4">
        <v>4.7433870877458002</v>
      </c>
      <c r="AG30" s="4">
        <v>6.4411437145361496</v>
      </c>
      <c r="AH30" s="4">
        <v>6.0582014323379596</v>
      </c>
      <c r="AI30" s="4">
        <f>+VLOOKUP(AI$4,Morosidad!$C$38:$CV$76,Morosidad_control!$B30,0)</f>
        <v>17.486107835183979</v>
      </c>
      <c r="AJ30" s="4">
        <f>+VLOOKUP(AJ$4,Morosidad!$C$38:$CV$76,Morosidad_control!$B30,0)</f>
        <v>5.1882026769765375</v>
      </c>
      <c r="AK30" s="4">
        <f>+VLOOKUP(AK$4,Morosidad!$C$38:$CV$76,Morosidad_control!$B30,0)</f>
        <v>11.938910981391066</v>
      </c>
      <c r="AL30" s="4">
        <v>5.7745296845638103</v>
      </c>
      <c r="AM30" s="4">
        <v>5.0739440318131903</v>
      </c>
      <c r="AN30" s="4">
        <v>5.5302767786503901</v>
      </c>
      <c r="AO30" s="4">
        <f>+VLOOKUP(AO$4,Morosidad!$C$38:$CV$76,Morosidad_control!$B30,0)</f>
        <v>19.691135269790276</v>
      </c>
      <c r="AP30" s="4">
        <f>+VLOOKUP(AP$4,Morosidad!$C$38:$CV$76,Morosidad_control!$B30,0)</f>
        <v>17.899585801320477</v>
      </c>
      <c r="AQ30" s="4">
        <v>5.8761652948350402</v>
      </c>
      <c r="AR30" s="4">
        <f>+VLOOKUP(AR$4,Morosidad!$C$38:$CV$76,Morosidad_control!$B30,0)</f>
        <v>6.3091865577720538</v>
      </c>
      <c r="AS30" s="4">
        <f>+VLOOKUP(AS$4,Morosidad!$C$38:$CV$76,Morosidad_control!$B30,0)</f>
        <v>7.3021315184777569</v>
      </c>
      <c r="AT30" s="4">
        <v>6.8659081145886001</v>
      </c>
      <c r="AU30" s="4">
        <f>+VLOOKUP(AU$4,Morosidad!$C$38:$CV$76,Morosidad_control!$B30,0)</f>
        <v>4.2429112741722328</v>
      </c>
      <c r="AV30" s="4">
        <f>+VLOOKUP(AV$4,Morosidad!$C$38:$CV$76,Morosidad_control!$B30,0)</f>
        <v>11.688398202143551</v>
      </c>
      <c r="AW30" s="4">
        <v>6.3309716313585902</v>
      </c>
      <c r="AX30" s="4">
        <v>6.5541145429182803</v>
      </c>
      <c r="AY30" s="4">
        <f>+VLOOKUP(AY$4,Morosidad!$C$38:$CV$76,Morosidad_control!$B30,0)</f>
        <v>5.8237112160785713</v>
      </c>
    </row>
    <row r="31" spans="2:51" ht="16.5" x14ac:dyDescent="0.3">
      <c r="B31">
        <v>28</v>
      </c>
      <c r="C31" s="3">
        <v>41698</v>
      </c>
      <c r="D31" s="4">
        <f>+VLOOKUP(D$4,Morosidad!$C$5:$CV$15,Morosidad_control!$B31,0)</f>
        <v>0.35648858573451708</v>
      </c>
      <c r="E31" s="4">
        <f>+VLOOKUP(E$4,Morosidad!$C$5:$CV$15,Morosidad_control!$B31,0)</f>
        <v>1.5534088913619166</v>
      </c>
      <c r="F31" s="4">
        <f>+VLOOKUP(F$4,Morosidad!$C$5:$CV$15,Morosidad_control!$B31,0)</f>
        <v>2.6428544595678516</v>
      </c>
      <c r="G31" s="4">
        <f>+VLOOKUP(G$4,Morosidad!$C$5:$CV$15,Morosidad_control!$B31,0)</f>
        <v>2.202400074444999</v>
      </c>
      <c r="H31" s="4">
        <f>+VLOOKUP(H$4,Morosidad!$C$5:$CV$15,Morosidad_control!$B31,0)</f>
        <v>0</v>
      </c>
      <c r="I31" s="4">
        <f>+VLOOKUP(I$4,Morosidad!$C$5:$CV$15,Morosidad_control!$B31,0)</f>
        <v>1.98151278140966</v>
      </c>
      <c r="J31" s="4">
        <f>+VLOOKUP(J$4,Morosidad!$C$5:$CV$15,Morosidad_control!$B31,0)</f>
        <v>1.9110103871789592</v>
      </c>
      <c r="K31" s="4">
        <v>2.0334577713460602</v>
      </c>
      <c r="L31" s="4">
        <f>+VLOOKUP(L$4,Morosidad!$C$5:$CV$15,Morosidad_control!$B31,0)</f>
        <v>2.2570949984388951</v>
      </c>
      <c r="M31" s="4">
        <v>2.2903743716260001</v>
      </c>
      <c r="N31" s="4">
        <v>6.6862283643364</v>
      </c>
      <c r="O31" s="4">
        <f>+VLOOKUP(O$4,Morosidad!$C$38:$CV$76,Morosidad_control!$B31,0)</f>
        <v>3.5789097060930364</v>
      </c>
      <c r="P31" s="4">
        <v>3.7514051851482901</v>
      </c>
      <c r="Q31" s="4">
        <f>+VLOOKUP(Q$4,Morosidad!$C$38:$CV$76,Morosidad_control!$B31,0)</f>
        <v>3.1106179902948736</v>
      </c>
      <c r="R31" s="4">
        <f>+VLOOKUP(R$4,Morosidad!$C$38:$CV$76,Morosidad_control!$B31,0)</f>
        <v>0</v>
      </c>
      <c r="S31" s="4">
        <f>+VLOOKUP(S$4,Morosidad!$C$38:$CV$76,Morosidad_control!$B31,0)</f>
        <v>6.3218900009149355</v>
      </c>
      <c r="T31" s="4">
        <f>+VLOOKUP(T$4,Morosidad!$C$38:$CV$76,Morosidad_control!$B31,0)</f>
        <v>7.8281706152020183</v>
      </c>
      <c r="U31" s="4">
        <f>+VLOOKUP(U$4,Morosidad!$C$38:$CV$76,Morosidad_control!$B31,0)</f>
        <v>11.612202533257362</v>
      </c>
      <c r="V31" s="4">
        <f>+VLOOKUP(V$4,Morosidad!$C$38:$CV$76,Morosidad_control!$B31,0)</f>
        <v>3.5519197429108624</v>
      </c>
      <c r="W31" s="4">
        <f>+VLOOKUP(W$4,Morosidad!$C$38:$CV$76,Morosidad_control!$B31,0)</f>
        <v>9.2186874915783381</v>
      </c>
      <c r="X31" s="4">
        <f>+VLOOKUP(X$4,Morosidad!$C$38:$CV$76,Morosidad_control!$B31,0)</f>
        <v>4.1343405138572233</v>
      </c>
      <c r="Y31" s="4">
        <f>+VLOOKUP(Y$4,Morosidad!$C$38:$CV$76,Morosidad_control!$B31,0)</f>
        <v>6.1592027426536902</v>
      </c>
      <c r="Z31" s="4">
        <f>+VLOOKUP(Z$4,Morosidad!$C$38:$CV$76,Morosidad_control!$B31,0)</f>
        <v>0</v>
      </c>
      <c r="AA31" s="4">
        <f>+VLOOKUP(AA$4,Morosidad!$C$38:$CV$76,Morosidad_control!$B31,0)</f>
        <v>0</v>
      </c>
      <c r="AB31" s="4">
        <v>8.2577968172540199</v>
      </c>
      <c r="AC31" s="4">
        <v>4.1228695196465299</v>
      </c>
      <c r="AD31" s="4">
        <f>+VLOOKUP(AD$4,Morosidad!$C$38:$CV$76,Morosidad_control!$B31,0)</f>
        <v>10.513866620375669</v>
      </c>
      <c r="AE31" s="4">
        <f>+VLOOKUP(AE$4,Morosidad!$C$38:$CV$76,Morosidad_control!$B31,0)</f>
        <v>7.9844438047027078</v>
      </c>
      <c r="AF31" s="4">
        <v>4.7981538669911901</v>
      </c>
      <c r="AG31" s="4">
        <v>6.5567409556628098</v>
      </c>
      <c r="AH31" s="4">
        <v>6.26061043282483</v>
      </c>
      <c r="AI31" s="4">
        <f>+VLOOKUP(AI$4,Morosidad!$C$38:$CV$76,Morosidad_control!$B31,0)</f>
        <v>16.853223798711461</v>
      </c>
      <c r="AJ31" s="4">
        <f>+VLOOKUP(AJ$4,Morosidad!$C$38:$CV$76,Morosidad_control!$B31,0)</f>
        <v>5.1510305768054776</v>
      </c>
      <c r="AK31" s="4">
        <f>+VLOOKUP(AK$4,Morosidad!$C$38:$CV$76,Morosidad_control!$B31,0)</f>
        <v>12.819544468777211</v>
      </c>
      <c r="AL31" s="4">
        <v>5.9498222891894601</v>
      </c>
      <c r="AM31" s="4">
        <v>5.0203129433161999</v>
      </c>
      <c r="AN31" s="4">
        <v>5.6327350377778203</v>
      </c>
      <c r="AO31" s="4">
        <f>+VLOOKUP(AO$4,Morosidad!$C$38:$CV$76,Morosidad_control!$B31,0)</f>
        <v>21.026450391934961</v>
      </c>
      <c r="AP31" s="4">
        <f>+VLOOKUP(AP$4,Morosidad!$C$38:$CV$76,Morosidad_control!$B31,0)</f>
        <v>17.873614026382487</v>
      </c>
      <c r="AQ31" s="4">
        <v>6.3686359644752404</v>
      </c>
      <c r="AR31" s="4">
        <f>+VLOOKUP(AR$4,Morosidad!$C$38:$CV$76,Morosidad_control!$B31,0)</f>
        <v>5.4736150117107023</v>
      </c>
      <c r="AS31" s="4">
        <f>+VLOOKUP(AS$4,Morosidad!$C$38:$CV$76,Morosidad_control!$B31,0)</f>
        <v>7.6970370151608476</v>
      </c>
      <c r="AT31" s="4">
        <v>6.1955877115174598</v>
      </c>
      <c r="AU31" s="4">
        <f>+VLOOKUP(AU$4,Morosidad!$C$38:$CV$76,Morosidad_control!$B31,0)</f>
        <v>4.440563082588576</v>
      </c>
      <c r="AV31" s="4">
        <f>+VLOOKUP(AV$4,Morosidad!$C$38:$CV$76,Morosidad_control!$B31,0)</f>
        <v>12.190802614946746</v>
      </c>
      <c r="AW31" s="4">
        <v>6.4463617294641598</v>
      </c>
      <c r="AX31" s="4">
        <v>6.6216054817993397</v>
      </c>
      <c r="AY31" s="4">
        <f>+VLOOKUP(AY$4,Morosidad!$C$38:$CV$76,Morosidad_control!$B31,0)</f>
        <v>5.9694384018566415</v>
      </c>
    </row>
    <row r="32" spans="2:51" ht="16.5" x14ac:dyDescent="0.3">
      <c r="B32">
        <v>29</v>
      </c>
      <c r="C32" s="3">
        <v>41729</v>
      </c>
      <c r="D32" s="4">
        <f>+VLOOKUP(D$4,Morosidad!$C$5:$CV$15,Morosidad_control!$B32,0)</f>
        <v>0.36575117749057384</v>
      </c>
      <c r="E32" s="4">
        <f>+VLOOKUP(E$4,Morosidad!$C$5:$CV$15,Morosidad_control!$B32,0)</f>
        <v>1.498643535819461</v>
      </c>
      <c r="F32" s="4">
        <f>+VLOOKUP(F$4,Morosidad!$C$5:$CV$15,Morosidad_control!$B32,0)</f>
        <v>2.6342139125796535</v>
      </c>
      <c r="G32" s="4">
        <f>+VLOOKUP(G$4,Morosidad!$C$5:$CV$15,Morosidad_control!$B32,0)</f>
        <v>2.2947685269863736</v>
      </c>
      <c r="H32" s="4">
        <f>+VLOOKUP(H$4,Morosidad!$C$5:$CV$15,Morosidad_control!$B32,0)</f>
        <v>0</v>
      </c>
      <c r="I32" s="4">
        <f>+VLOOKUP(I$4,Morosidad!$C$5:$CV$15,Morosidad_control!$B32,0)</f>
        <v>2.0725967965513181</v>
      </c>
      <c r="J32" s="4">
        <f>+VLOOKUP(J$4,Morosidad!$C$5:$CV$15,Morosidad_control!$B32,0)</f>
        <v>1.8754680536087562</v>
      </c>
      <c r="K32" s="4">
        <v>2.07027490284506</v>
      </c>
      <c r="L32" s="4">
        <f>+VLOOKUP(L$4,Morosidad!$C$5:$CV$15,Morosidad_control!$B32,0)</f>
        <v>2.4187889940347778</v>
      </c>
      <c r="M32" s="4">
        <v>2.22794901814959</v>
      </c>
      <c r="N32" s="4">
        <v>7.0703507507194097</v>
      </c>
      <c r="O32" s="4">
        <f>+VLOOKUP(O$4,Morosidad!$C$38:$CV$76,Morosidad_control!$B32,0)</f>
        <v>4.0619552114329469</v>
      </c>
      <c r="P32" s="4">
        <v>3.7701118435191701</v>
      </c>
      <c r="Q32" s="4">
        <f>+VLOOKUP(Q$4,Morosidad!$C$38:$CV$76,Morosidad_control!$B32,0)</f>
        <v>3.2179136531675749</v>
      </c>
      <c r="R32" s="4">
        <f>+VLOOKUP(R$4,Morosidad!$C$38:$CV$76,Morosidad_control!$B32,0)</f>
        <v>0</v>
      </c>
      <c r="S32" s="4">
        <f>+VLOOKUP(S$4,Morosidad!$C$38:$CV$76,Morosidad_control!$B32,0)</f>
        <v>6.0249761693251171</v>
      </c>
      <c r="T32" s="4">
        <f>+VLOOKUP(T$4,Morosidad!$C$38:$CV$76,Morosidad_control!$B32,0)</f>
        <v>8.6078778587359963</v>
      </c>
      <c r="U32" s="4">
        <f>+VLOOKUP(U$4,Morosidad!$C$38:$CV$76,Morosidad_control!$B32,0)</f>
        <v>12.978208982312358</v>
      </c>
      <c r="V32" s="4">
        <f>+VLOOKUP(V$4,Morosidad!$C$38:$CV$76,Morosidad_control!$B32,0)</f>
        <v>3.6770587560027388</v>
      </c>
      <c r="W32" s="4">
        <f>+VLOOKUP(W$4,Morosidad!$C$38:$CV$76,Morosidad_control!$B32,0)</f>
        <v>9.7475845200553266</v>
      </c>
      <c r="X32" s="4">
        <f>+VLOOKUP(X$4,Morosidad!$C$38:$CV$76,Morosidad_control!$B32,0)</f>
        <v>3.9592142984748677</v>
      </c>
      <c r="Y32" s="4">
        <f>+VLOOKUP(Y$4,Morosidad!$C$38:$CV$76,Morosidad_control!$B32,0)</f>
        <v>6.4157151430822932</v>
      </c>
      <c r="Z32" s="4">
        <f>+VLOOKUP(Z$4,Morosidad!$C$38:$CV$76,Morosidad_control!$B32,0)</f>
        <v>0</v>
      </c>
      <c r="AA32" s="4">
        <f>+VLOOKUP(AA$4,Morosidad!$C$38:$CV$76,Morosidad_control!$B32,0)</f>
        <v>0</v>
      </c>
      <c r="AB32" s="4">
        <v>8.2698738163409704</v>
      </c>
      <c r="AC32" s="4">
        <v>4.3142993355188501</v>
      </c>
      <c r="AD32" s="4">
        <f>+VLOOKUP(AD$4,Morosidad!$C$38:$CV$76,Morosidad_control!$B32,0)</f>
        <v>11.573938513977374</v>
      </c>
      <c r="AE32" s="4">
        <f>+VLOOKUP(AE$4,Morosidad!$C$38:$CV$76,Morosidad_control!$B32,0)</f>
        <v>8.7146960809873875</v>
      </c>
      <c r="AF32" s="4">
        <v>4.7813343175719396</v>
      </c>
      <c r="AG32" s="4">
        <v>6.6484664283113899</v>
      </c>
      <c r="AH32" s="4">
        <v>6.0104934531359104</v>
      </c>
      <c r="AI32" s="4">
        <f>+VLOOKUP(AI$4,Morosidad!$C$38:$CV$76,Morosidad_control!$B32,0)</f>
        <v>16.843124458146939</v>
      </c>
      <c r="AJ32" s="4">
        <f>+VLOOKUP(AJ$4,Morosidad!$C$38:$CV$76,Morosidad_control!$B32,0)</f>
        <v>5.0097753497656248</v>
      </c>
      <c r="AK32" s="4">
        <f>+VLOOKUP(AK$4,Morosidad!$C$38:$CV$76,Morosidad_control!$B32,0)</f>
        <v>12.408805672200033</v>
      </c>
      <c r="AL32" s="4">
        <v>6.0511709199202697</v>
      </c>
      <c r="AM32" s="4">
        <v>5.0132149150960599</v>
      </c>
      <c r="AN32" s="4">
        <v>5.8817199712746397</v>
      </c>
      <c r="AO32" s="4">
        <f>+VLOOKUP(AO$4,Morosidad!$C$38:$CV$76,Morosidad_control!$B32,0)</f>
        <v>14.824876158846918</v>
      </c>
      <c r="AP32" s="4">
        <f>+VLOOKUP(AP$4,Morosidad!$C$38:$CV$76,Morosidad_control!$B32,0)</f>
        <v>20.808472247122594</v>
      </c>
      <c r="AQ32" s="4">
        <v>6.2130344339892201</v>
      </c>
      <c r="AR32" s="4">
        <f>+VLOOKUP(AR$4,Morosidad!$C$38:$CV$76,Morosidad_control!$B32,0)</f>
        <v>6.5815146241659255</v>
      </c>
      <c r="AS32" s="4">
        <f>+VLOOKUP(AS$4,Morosidad!$C$38:$CV$76,Morosidad_control!$B32,0)</f>
        <v>7.958613323350157</v>
      </c>
      <c r="AT32" s="4">
        <v>6.3685363366998597</v>
      </c>
      <c r="AU32" s="4">
        <f>+VLOOKUP(AU$4,Morosidad!$C$38:$CV$76,Morosidad_control!$B32,0)</f>
        <v>4.682317640377331</v>
      </c>
      <c r="AV32" s="4">
        <f>+VLOOKUP(AV$4,Morosidad!$C$38:$CV$76,Morosidad_control!$B32,0)</f>
        <v>12.898774148573434</v>
      </c>
      <c r="AW32" s="4">
        <v>6.6107056773167798</v>
      </c>
      <c r="AX32" s="4">
        <v>6.3905646041589002</v>
      </c>
      <c r="AY32" s="4">
        <f>+VLOOKUP(AY$4,Morosidad!$C$38:$CV$76,Morosidad_control!$B32,0)</f>
        <v>6.5068113155416958</v>
      </c>
    </row>
    <row r="33" spans="2:51" ht="16.5" x14ac:dyDescent="0.3">
      <c r="B33">
        <v>30</v>
      </c>
      <c r="C33" s="3">
        <v>41759</v>
      </c>
      <c r="D33" s="4">
        <f>+VLOOKUP(D$4,Morosidad!$C$5:$CV$15,Morosidad_control!$B33,0)</f>
        <v>0.33900674372020678</v>
      </c>
      <c r="E33" s="4">
        <f>+VLOOKUP(E$4,Morosidad!$C$5:$CV$15,Morosidad_control!$B33,0)</f>
        <v>1.551033842257789</v>
      </c>
      <c r="F33" s="4">
        <f>+VLOOKUP(F$4,Morosidad!$C$5:$CV$15,Morosidad_control!$B33,0)</f>
        <v>2.8417993556598806</v>
      </c>
      <c r="G33" s="4">
        <f>+VLOOKUP(G$4,Morosidad!$C$5:$CV$15,Morosidad_control!$B33,0)</f>
        <v>2.4802665225532241</v>
      </c>
      <c r="H33" s="4">
        <f>+VLOOKUP(H$4,Morosidad!$C$5:$CV$15,Morosidad_control!$B33,0)</f>
        <v>0</v>
      </c>
      <c r="I33" s="4">
        <f>+VLOOKUP(I$4,Morosidad!$C$5:$CV$15,Morosidad_control!$B33,0)</f>
        <v>2.0714105037396733</v>
      </c>
      <c r="J33" s="4">
        <f>+VLOOKUP(J$4,Morosidad!$C$5:$CV$15,Morosidad_control!$B33,0)</f>
        <v>1.8993192253319222</v>
      </c>
      <c r="K33" s="4">
        <v>2.07177710112772</v>
      </c>
      <c r="L33" s="4">
        <f>+VLOOKUP(L$4,Morosidad!$C$5:$CV$15,Morosidad_control!$B33,0)</f>
        <v>2.3804074526423431</v>
      </c>
      <c r="M33" s="4">
        <v>2.24866123903944</v>
      </c>
      <c r="N33" s="4">
        <v>7.34089774990181</v>
      </c>
      <c r="O33" s="4">
        <f>+VLOOKUP(O$4,Morosidad!$C$38:$CV$76,Morosidad_control!$B33,0)</f>
        <v>4.0843358055145567</v>
      </c>
      <c r="P33" s="4">
        <v>3.8248323672345599</v>
      </c>
      <c r="Q33" s="4">
        <f>+VLOOKUP(Q$4,Morosidad!$C$38:$CV$76,Morosidad_control!$B33,0)</f>
        <v>3.4060217841013993</v>
      </c>
      <c r="R33" s="4">
        <f>+VLOOKUP(R$4,Morosidad!$C$38:$CV$76,Morosidad_control!$B33,0)</f>
        <v>0</v>
      </c>
      <c r="S33" s="4">
        <f>+VLOOKUP(S$4,Morosidad!$C$38:$CV$76,Morosidad_control!$B33,0)</f>
        <v>5.7724375148246594</v>
      </c>
      <c r="T33" s="4">
        <f>+VLOOKUP(T$4,Morosidad!$C$38:$CV$76,Morosidad_control!$B33,0)</f>
        <v>9.6279183447810528</v>
      </c>
      <c r="U33" s="4">
        <f>+VLOOKUP(U$4,Morosidad!$C$38:$CV$76,Morosidad_control!$B33,0)</f>
        <v>12.134541361098464</v>
      </c>
      <c r="V33" s="4">
        <f>+VLOOKUP(V$4,Morosidad!$C$38:$CV$76,Morosidad_control!$B33,0)</f>
        <v>4.0056563707342798</v>
      </c>
      <c r="W33" s="4">
        <f>+VLOOKUP(W$4,Morosidad!$C$38:$CV$76,Morosidad_control!$B33,0)</f>
        <v>10.318844722673024</v>
      </c>
      <c r="X33" s="4">
        <f>+VLOOKUP(X$4,Morosidad!$C$38:$CV$76,Morosidad_control!$B33,0)</f>
        <v>3.9483924840269031</v>
      </c>
      <c r="Y33" s="4">
        <f>+VLOOKUP(Y$4,Morosidad!$C$38:$CV$76,Morosidad_control!$B33,0)</f>
        <v>6.4180523855217952</v>
      </c>
      <c r="Z33" s="4">
        <f>+VLOOKUP(Z$4,Morosidad!$C$38:$CV$76,Morosidad_control!$B33,0)</f>
        <v>0</v>
      </c>
      <c r="AA33" s="4">
        <f>+VLOOKUP(AA$4,Morosidad!$C$38:$CV$76,Morosidad_control!$B33,0)</f>
        <v>0</v>
      </c>
      <c r="AB33" s="4">
        <v>8.5476276982072594</v>
      </c>
      <c r="AC33" s="4">
        <v>4.5632410636409197</v>
      </c>
      <c r="AD33" s="4">
        <f>+VLOOKUP(AD$4,Morosidad!$C$38:$CV$76,Morosidad_control!$B33,0)</f>
        <v>12.274543441617549</v>
      </c>
      <c r="AE33" s="4">
        <f>+VLOOKUP(AE$4,Morosidad!$C$38:$CV$76,Morosidad_control!$B33,0)</f>
        <v>5.8253983818978474</v>
      </c>
      <c r="AF33" s="4">
        <v>4.8796613788944798</v>
      </c>
      <c r="AG33" s="4">
        <v>6.8132287106069498</v>
      </c>
      <c r="AH33" s="4">
        <v>7.6999137589652404</v>
      </c>
      <c r="AI33" s="4">
        <f>+VLOOKUP(AI$4,Morosidad!$C$38:$CV$76,Morosidad_control!$B33,0)</f>
        <v>16.924035914788014</v>
      </c>
      <c r="AJ33" s="4">
        <f>+VLOOKUP(AJ$4,Morosidad!$C$38:$CV$76,Morosidad_control!$B33,0)</f>
        <v>4.9257334839830982</v>
      </c>
      <c r="AK33" s="4">
        <f>+VLOOKUP(AK$4,Morosidad!$C$38:$CV$76,Morosidad_control!$B33,0)</f>
        <v>12.511877192185592</v>
      </c>
      <c r="AL33" s="4">
        <v>6.2287961683176603</v>
      </c>
      <c r="AM33" s="4">
        <v>5.07887264747953</v>
      </c>
      <c r="AN33" s="4">
        <v>6.1091333544250102</v>
      </c>
      <c r="AO33" s="4">
        <f>+VLOOKUP(AO$4,Morosidad!$C$38:$CV$76,Morosidad_control!$B33,0)</f>
        <v>15.521607384672706</v>
      </c>
      <c r="AP33" s="4">
        <f>+VLOOKUP(AP$4,Morosidad!$C$38:$CV$76,Morosidad_control!$B33,0)</f>
        <v>20.811034101172581</v>
      </c>
      <c r="AQ33" s="4">
        <v>6.4287473793747898</v>
      </c>
      <c r="AR33" s="4">
        <f>+VLOOKUP(AR$4,Morosidad!$C$38:$CV$76,Morosidad_control!$B33,0)</f>
        <v>5.7785920335548893</v>
      </c>
      <c r="AS33" s="4">
        <f>+VLOOKUP(AS$4,Morosidad!$C$38:$CV$76,Morosidad_control!$B33,0)</f>
        <v>8.662230849081384</v>
      </c>
      <c r="AT33" s="4">
        <v>6.2471508537172404</v>
      </c>
      <c r="AU33" s="4">
        <f>+VLOOKUP(AU$4,Morosidad!$C$38:$CV$76,Morosidad_control!$B33,0)</f>
        <v>4.5613468974523492</v>
      </c>
      <c r="AV33" s="4">
        <f>+VLOOKUP(AV$4,Morosidad!$C$38:$CV$76,Morosidad_control!$B33,0)</f>
        <v>13.375570808077173</v>
      </c>
      <c r="AW33" s="4">
        <v>6.7682334918752396</v>
      </c>
      <c r="AX33" s="4">
        <v>5.9592298313556302</v>
      </c>
      <c r="AY33" s="4">
        <f>+VLOOKUP(AY$4,Morosidad!$C$38:$CV$76,Morosidad_control!$B33,0)</f>
        <v>6.5342261381792515</v>
      </c>
    </row>
    <row r="34" spans="2:51" ht="16.5" x14ac:dyDescent="0.3">
      <c r="B34">
        <v>31</v>
      </c>
      <c r="C34" s="3">
        <v>41790</v>
      </c>
      <c r="D34" s="4">
        <f>+VLOOKUP(D$4,Morosidad!$C$5:$CV$15,Morosidad_control!$B34,0)</f>
        <v>0.33177618842381823</v>
      </c>
      <c r="E34" s="4">
        <f>+VLOOKUP(E$4,Morosidad!$C$5:$CV$15,Morosidad_control!$B34,0)</f>
        <v>1.620654213220591</v>
      </c>
      <c r="F34" s="4">
        <f>+VLOOKUP(F$4,Morosidad!$C$5:$CV$15,Morosidad_control!$B34,0)</f>
        <v>3.1272191593573542</v>
      </c>
      <c r="G34" s="4">
        <f>+VLOOKUP(G$4,Morosidad!$C$5:$CV$15,Morosidad_control!$B34,0)</f>
        <v>2.3223737497116197</v>
      </c>
      <c r="H34" s="4">
        <f>+VLOOKUP(H$4,Morosidad!$C$5:$CV$15,Morosidad_control!$B34,0)</f>
        <v>0</v>
      </c>
      <c r="I34" s="4">
        <f>+VLOOKUP(I$4,Morosidad!$C$5:$CV$15,Morosidad_control!$B34,0)</f>
        <v>2.1462778607353772</v>
      </c>
      <c r="J34" s="4">
        <f>+VLOOKUP(J$4,Morosidad!$C$5:$CV$15,Morosidad_control!$B34,0)</f>
        <v>1.9410972040439047</v>
      </c>
      <c r="K34" s="4">
        <v>2.15218364585543</v>
      </c>
      <c r="L34" s="4">
        <f>+VLOOKUP(L$4,Morosidad!$C$5:$CV$15,Morosidad_control!$B34,0)</f>
        <v>2.4514268481122268</v>
      </c>
      <c r="M34" s="4">
        <v>2.2674743175918199</v>
      </c>
      <c r="N34" s="4">
        <v>7.5138087085004699</v>
      </c>
      <c r="O34" s="4">
        <f>+VLOOKUP(O$4,Morosidad!$C$38:$CV$76,Morosidad_control!$B34,0)</f>
        <v>4.6217460699204977</v>
      </c>
      <c r="P34" s="4">
        <v>3.8216038241751802</v>
      </c>
      <c r="Q34" s="4">
        <f>+VLOOKUP(Q$4,Morosidad!$C$38:$CV$76,Morosidad_control!$B34,0)</f>
        <v>3.4544822759139002</v>
      </c>
      <c r="R34" s="4">
        <f>+VLOOKUP(R$4,Morosidad!$C$38:$CV$76,Morosidad_control!$B34,0)</f>
        <v>0</v>
      </c>
      <c r="S34" s="4">
        <f>+VLOOKUP(S$4,Morosidad!$C$38:$CV$76,Morosidad_control!$B34,0)</f>
        <v>5.7886714171059239</v>
      </c>
      <c r="T34" s="4">
        <f>+VLOOKUP(T$4,Morosidad!$C$38:$CV$76,Morosidad_control!$B34,0)</f>
        <v>10.002922143764392</v>
      </c>
      <c r="U34" s="4">
        <f>+VLOOKUP(U$4,Morosidad!$C$38:$CV$76,Morosidad_control!$B34,0)</f>
        <v>0</v>
      </c>
      <c r="V34" s="4">
        <f>+VLOOKUP(V$4,Morosidad!$C$38:$CV$76,Morosidad_control!$B34,0)</f>
        <v>3.9247783457134235</v>
      </c>
      <c r="W34" s="4">
        <f>+VLOOKUP(W$4,Morosidad!$C$38:$CV$76,Morosidad_control!$B34,0)</f>
        <v>13.900411742881779</v>
      </c>
      <c r="X34" s="4">
        <f>+VLOOKUP(X$4,Morosidad!$C$38:$CV$76,Morosidad_control!$B34,0)</f>
        <v>3.9885268459690439</v>
      </c>
      <c r="Y34" s="4">
        <f>+VLOOKUP(Y$4,Morosidad!$C$38:$CV$76,Morosidad_control!$B34,0)</f>
        <v>6.4620007740886622</v>
      </c>
      <c r="Z34" s="4">
        <f>+VLOOKUP(Z$4,Morosidad!$C$38:$CV$76,Morosidad_control!$B34,0)</f>
        <v>0</v>
      </c>
      <c r="AA34" s="4">
        <f>+VLOOKUP(AA$4,Morosidad!$C$38:$CV$76,Morosidad_control!$B34,0)</f>
        <v>0</v>
      </c>
      <c r="AB34" s="4">
        <v>8.7050229392425607</v>
      </c>
      <c r="AC34" s="4">
        <v>4.8041207811423998</v>
      </c>
      <c r="AD34" s="4">
        <f>+VLOOKUP(AD$4,Morosidad!$C$38:$CV$76,Morosidad_control!$B34,0)</f>
        <v>14.005898712129792</v>
      </c>
      <c r="AE34" s="4">
        <f>+VLOOKUP(AE$4,Morosidad!$C$38:$CV$76,Morosidad_control!$B34,0)</f>
        <v>6.5128243817358396</v>
      </c>
      <c r="AF34" s="4">
        <v>4.8883709505650996</v>
      </c>
      <c r="AG34" s="4">
        <v>6.9699052684940597</v>
      </c>
      <c r="AH34" s="4">
        <v>8.2640126191459409</v>
      </c>
      <c r="AI34" s="4">
        <f>+VLOOKUP(AI$4,Morosidad!$C$38:$CV$76,Morosidad_control!$B34,0)</f>
        <v>17.084388752535681</v>
      </c>
      <c r="AJ34" s="4">
        <f>+VLOOKUP(AJ$4,Morosidad!$C$38:$CV$76,Morosidad_control!$B34,0)</f>
        <v>4.8650039994981791</v>
      </c>
      <c r="AK34" s="4">
        <f>+VLOOKUP(AK$4,Morosidad!$C$38:$CV$76,Morosidad_control!$B34,0)</f>
        <v>11.501728957537113</v>
      </c>
      <c r="AL34" s="4">
        <v>6.4075562650400304</v>
      </c>
      <c r="AM34" s="4">
        <v>5.1296766698122003</v>
      </c>
      <c r="AN34" s="4">
        <v>6.27871314252498</v>
      </c>
      <c r="AO34" s="4">
        <f>+VLOOKUP(AO$4,Morosidad!$C$38:$CV$76,Morosidad_control!$B34,0)</f>
        <v>16.641504552159915</v>
      </c>
      <c r="AP34" s="4">
        <f>+VLOOKUP(AP$4,Morosidad!$C$38:$CV$76,Morosidad_control!$B34,0)</f>
        <v>23.542146788910177</v>
      </c>
      <c r="AQ34" s="4">
        <v>6.2308337419568396</v>
      </c>
      <c r="AR34" s="4">
        <f>+VLOOKUP(AR$4,Morosidad!$C$38:$CV$76,Morosidad_control!$B34,0)</f>
        <v>6.2702001086272201</v>
      </c>
      <c r="AS34" s="4">
        <f>+VLOOKUP(AS$4,Morosidad!$C$38:$CV$76,Morosidad_control!$B34,0)</f>
        <v>8.8504917696383245</v>
      </c>
      <c r="AT34" s="4">
        <v>6.2628472441248197</v>
      </c>
      <c r="AU34" s="4">
        <f>+VLOOKUP(AU$4,Morosidad!$C$38:$CV$76,Morosidad_control!$B34,0)</f>
        <v>4.8751322712249916</v>
      </c>
      <c r="AV34" s="4">
        <f>+VLOOKUP(AV$4,Morosidad!$C$38:$CV$76,Morosidad_control!$B34,0)</f>
        <v>13.773375499201016</v>
      </c>
      <c r="AW34" s="4">
        <v>6.9459162677159902</v>
      </c>
      <c r="AX34" s="4">
        <v>6.5361625302960498</v>
      </c>
      <c r="AY34" s="4">
        <f>+VLOOKUP(AY$4,Morosidad!$C$38:$CV$76,Morosidad_control!$B34,0)</f>
        <v>6.8353096805473443</v>
      </c>
    </row>
    <row r="35" spans="2:51" ht="16.5" x14ac:dyDescent="0.3">
      <c r="B35">
        <v>32</v>
      </c>
      <c r="C35" s="3">
        <v>41820</v>
      </c>
      <c r="D35" s="4">
        <f>+VLOOKUP(D$4,Morosidad!$C$5:$CV$15,Morosidad_control!$B35,0)</f>
        <v>0.39644304395528668</v>
      </c>
      <c r="E35" s="4">
        <f>+VLOOKUP(E$4,Morosidad!$C$5:$CV$15,Morosidad_control!$B35,0)</f>
        <v>1.5665795512780498</v>
      </c>
      <c r="F35" s="4">
        <f>+VLOOKUP(F$4,Morosidad!$C$5:$CV$15,Morosidad_control!$B35,0)</f>
        <v>2.9734533671765977</v>
      </c>
      <c r="G35" s="4">
        <f>+VLOOKUP(G$4,Morosidad!$C$5:$CV$15,Morosidad_control!$B35,0)</f>
        <v>2.247465542407534</v>
      </c>
      <c r="H35" s="4">
        <f>+VLOOKUP(H$4,Morosidad!$C$5:$CV$15,Morosidad_control!$B35,0)</f>
        <v>0</v>
      </c>
      <c r="I35" s="4">
        <f>+VLOOKUP(I$4,Morosidad!$C$5:$CV$15,Morosidad_control!$B35,0)</f>
        <v>2.124055127731681</v>
      </c>
      <c r="J35" s="4">
        <f>+VLOOKUP(J$4,Morosidad!$C$5:$CV$15,Morosidad_control!$B35,0)</f>
        <v>1.9122810590355304</v>
      </c>
      <c r="K35" s="4">
        <v>2.02686863726057</v>
      </c>
      <c r="L35" s="4">
        <f>+VLOOKUP(L$4,Morosidad!$C$5:$CV$15,Morosidad_control!$B35,0)</f>
        <v>2.4259338732389901</v>
      </c>
      <c r="M35" s="4">
        <v>2.2489594007365601</v>
      </c>
      <c r="N35" s="4">
        <v>7.9146298039284604</v>
      </c>
      <c r="O35" s="4">
        <f>+VLOOKUP(O$4,Morosidad!$C$38:$CV$76,Morosidad_control!$B35,0)</f>
        <v>5.0141448042718491</v>
      </c>
      <c r="P35" s="4">
        <v>3.9019179399619999</v>
      </c>
      <c r="Q35" s="4">
        <f>+VLOOKUP(Q$4,Morosidad!$C$38:$CV$76,Morosidad_control!$B35,0)</f>
        <v>3.6356674585788382</v>
      </c>
      <c r="R35" s="4">
        <f>+VLOOKUP(R$4,Morosidad!$C$38:$CV$76,Morosidad_control!$B35,0)</f>
        <v>0</v>
      </c>
      <c r="S35" s="4">
        <f>+VLOOKUP(S$4,Morosidad!$C$38:$CV$76,Morosidad_control!$B35,0)</f>
        <v>6.5218197069908044</v>
      </c>
      <c r="T35" s="4">
        <f>+VLOOKUP(T$4,Morosidad!$C$38:$CV$76,Morosidad_control!$B35,0)</f>
        <v>9.4367249255174848</v>
      </c>
      <c r="U35" s="4">
        <f>+VLOOKUP(U$4,Morosidad!$C$38:$CV$76,Morosidad_control!$B35,0)</f>
        <v>0</v>
      </c>
      <c r="V35" s="4">
        <f>+VLOOKUP(V$4,Morosidad!$C$38:$CV$76,Morosidad_control!$B35,0)</f>
        <v>4.0287780162187143</v>
      </c>
      <c r="W35" s="4">
        <f>+VLOOKUP(W$4,Morosidad!$C$38:$CV$76,Morosidad_control!$B35,0)</f>
        <v>17.419508913392352</v>
      </c>
      <c r="X35" s="4">
        <f>+VLOOKUP(X$4,Morosidad!$C$38:$CV$76,Morosidad_control!$B35,0)</f>
        <v>3.9801663163426628</v>
      </c>
      <c r="Y35" s="4">
        <f>+VLOOKUP(Y$4,Morosidad!$C$38:$CV$76,Morosidad_control!$B35,0)</f>
        <v>6.0365886904173331</v>
      </c>
      <c r="Z35" s="4">
        <f>+VLOOKUP(Z$4,Morosidad!$C$38:$CV$76,Morosidad_control!$B35,0)</f>
        <v>0</v>
      </c>
      <c r="AA35" s="4">
        <f>+VLOOKUP(AA$4,Morosidad!$C$38:$CV$76,Morosidad_control!$B35,0)</f>
        <v>0</v>
      </c>
      <c r="AB35" s="4">
        <v>8.6917595130181002</v>
      </c>
      <c r="AC35" s="4">
        <v>5.1857883467785202</v>
      </c>
      <c r="AD35" s="4">
        <f>+VLOOKUP(AD$4,Morosidad!$C$38:$CV$76,Morosidad_control!$B35,0)</f>
        <v>7.8181191055132189</v>
      </c>
      <c r="AE35" s="4">
        <f>+VLOOKUP(AE$4,Morosidad!$C$38:$CV$76,Morosidad_control!$B35,0)</f>
        <v>6.6065674449313407</v>
      </c>
      <c r="AF35" s="4">
        <v>4.7928524007641</v>
      </c>
      <c r="AG35" s="4">
        <v>6.70428008016194</v>
      </c>
      <c r="AH35" s="4">
        <v>9.4621366867254899</v>
      </c>
      <c r="AI35" s="4">
        <f>+VLOOKUP(AI$4,Morosidad!$C$38:$CV$76,Morosidad_control!$B35,0)</f>
        <v>17.150822405728558</v>
      </c>
      <c r="AJ35" s="4">
        <f>+VLOOKUP(AJ$4,Morosidad!$C$38:$CV$76,Morosidad_control!$B35,0)</f>
        <v>4.7875270472817029</v>
      </c>
      <c r="AK35" s="4">
        <f>+VLOOKUP(AK$4,Morosidad!$C$38:$CV$76,Morosidad_control!$B35,0)</f>
        <v>9.8477120987203506</v>
      </c>
      <c r="AL35" s="4">
        <v>6.6192032645548204</v>
      </c>
      <c r="AM35" s="4">
        <v>5.4580401588294096</v>
      </c>
      <c r="AN35" s="4">
        <v>6.3612359735714596</v>
      </c>
      <c r="AO35" s="4">
        <f>+VLOOKUP(AO$4,Morosidad!$C$38:$CV$76,Morosidad_control!$B35,0)</f>
        <v>16.085557368522633</v>
      </c>
      <c r="AP35" s="4">
        <f>+VLOOKUP(AP$4,Morosidad!$C$38:$CV$76,Morosidad_control!$B35,0)</f>
        <v>28.950746058995051</v>
      </c>
      <c r="AQ35" s="4">
        <v>6.4187910209631402</v>
      </c>
      <c r="AR35" s="4">
        <f>+VLOOKUP(AR$4,Morosidad!$C$38:$CV$76,Morosidad_control!$B35,0)</f>
        <v>6.7868965795929439</v>
      </c>
      <c r="AS35" s="4">
        <f>+VLOOKUP(AS$4,Morosidad!$C$38:$CV$76,Morosidad_control!$B35,0)</f>
        <v>8.4848763098628801</v>
      </c>
      <c r="AT35" s="4">
        <v>6.3639040865096801</v>
      </c>
      <c r="AU35" s="4">
        <f>+VLOOKUP(AU$4,Morosidad!$C$38:$CV$76,Morosidad_control!$B35,0)</f>
        <v>5.5830466700024193</v>
      </c>
      <c r="AV35" s="4">
        <f>+VLOOKUP(AV$4,Morosidad!$C$38:$CV$76,Morosidad_control!$B35,0)</f>
        <v>10.584788127091608</v>
      </c>
      <c r="AW35" s="4">
        <v>6.9454223732308797</v>
      </c>
      <c r="AX35" s="4">
        <v>6.5758042377313899</v>
      </c>
      <c r="AY35" s="4">
        <f>+VLOOKUP(AY$4,Morosidad!$C$38:$CV$76,Morosidad_control!$B35,0)</f>
        <v>7.0401135714507816</v>
      </c>
    </row>
    <row r="36" spans="2:51" ht="16.5" x14ac:dyDescent="0.3">
      <c r="B36">
        <v>33</v>
      </c>
      <c r="C36" s="3">
        <v>41851</v>
      </c>
      <c r="D36" s="4">
        <f>+VLOOKUP(D$4,Morosidad!$C$5:$CV$15,Morosidad_control!$B36,0)</f>
        <v>0.4634982251629684</v>
      </c>
      <c r="E36" s="4">
        <f>+VLOOKUP(E$4,Morosidad!$C$5:$CV$15,Morosidad_control!$B36,0)</f>
        <v>1.6710280191892757</v>
      </c>
      <c r="F36" s="4">
        <f>+VLOOKUP(F$4,Morosidad!$C$5:$CV$15,Morosidad_control!$B36,0)</f>
        <v>3.3782412678778071</v>
      </c>
      <c r="G36" s="4">
        <f>+VLOOKUP(G$4,Morosidad!$C$5:$CV$15,Morosidad_control!$B36,0)</f>
        <v>2.2088974055623454</v>
      </c>
      <c r="H36" s="4">
        <f>+VLOOKUP(H$4,Morosidad!$C$5:$CV$15,Morosidad_control!$B36,0)</f>
        <v>0</v>
      </c>
      <c r="I36" s="4">
        <f>+VLOOKUP(I$4,Morosidad!$C$5:$CV$15,Morosidad_control!$B36,0)</f>
        <v>2.1631094320852293</v>
      </c>
      <c r="J36" s="4">
        <f>+VLOOKUP(J$4,Morosidad!$C$5:$CV$15,Morosidad_control!$B36,0)</f>
        <v>1.9424508348153444</v>
      </c>
      <c r="K36" s="4">
        <v>2.2200403491367098</v>
      </c>
      <c r="L36" s="4">
        <f>+VLOOKUP(L$4,Morosidad!$C$5:$CV$15,Morosidad_control!$B36,0)</f>
        <v>2.3883217217847164</v>
      </c>
      <c r="M36" s="4">
        <v>2.3014397299085401</v>
      </c>
      <c r="N36" s="4">
        <v>8.2495400364751799</v>
      </c>
      <c r="O36" s="4">
        <f>+VLOOKUP(O$4,Morosidad!$C$38:$CV$76,Morosidad_control!$B36,0)</f>
        <v>5.7898864643105608</v>
      </c>
      <c r="P36" s="4">
        <v>3.8228567364636499</v>
      </c>
      <c r="Q36" s="4">
        <f>+VLOOKUP(Q$4,Morosidad!$C$38:$CV$76,Morosidad_control!$B36,0)</f>
        <v>3.7543688390068648</v>
      </c>
      <c r="R36" s="4">
        <f>+VLOOKUP(R$4,Morosidad!$C$38:$CV$76,Morosidad_control!$B36,0)</f>
        <v>0</v>
      </c>
      <c r="S36" s="4">
        <f>+VLOOKUP(S$4,Morosidad!$C$38:$CV$76,Morosidad_control!$B36,0)</f>
        <v>6.8695632214560138</v>
      </c>
      <c r="T36" s="4">
        <f>+VLOOKUP(T$4,Morosidad!$C$38:$CV$76,Morosidad_control!$B36,0)</f>
        <v>9.5076682688548484</v>
      </c>
      <c r="U36" s="4">
        <f>+VLOOKUP(U$4,Morosidad!$C$38:$CV$76,Morosidad_control!$B36,0)</f>
        <v>0</v>
      </c>
      <c r="V36" s="4">
        <f>+VLOOKUP(V$4,Morosidad!$C$38:$CV$76,Morosidad_control!$B36,0)</f>
        <v>4.278756394754029</v>
      </c>
      <c r="W36" s="4">
        <f>+VLOOKUP(W$4,Morosidad!$C$38:$CV$76,Morosidad_control!$B36,0)</f>
        <v>18.992645866396089</v>
      </c>
      <c r="X36" s="4">
        <f>+VLOOKUP(X$4,Morosidad!$C$38:$CV$76,Morosidad_control!$B36,0)</f>
        <v>4.0790824495206799</v>
      </c>
      <c r="Y36" s="4">
        <f>+VLOOKUP(Y$4,Morosidad!$C$38:$CV$76,Morosidad_control!$B36,0)</f>
        <v>6.0079640408474821</v>
      </c>
      <c r="Z36" s="4">
        <f>+VLOOKUP(Z$4,Morosidad!$C$38:$CV$76,Morosidad_control!$B36,0)</f>
        <v>0</v>
      </c>
      <c r="AA36" s="4">
        <f>+VLOOKUP(AA$4,Morosidad!$C$38:$CV$76,Morosidad_control!$B36,0)</f>
        <v>0</v>
      </c>
      <c r="AB36" s="4">
        <v>8.3541090658078705</v>
      </c>
      <c r="AC36" s="4">
        <v>5.37554219219962</v>
      </c>
      <c r="AD36" s="4">
        <f>+VLOOKUP(AD$4,Morosidad!$C$38:$CV$76,Morosidad_control!$B36,0)</f>
        <v>9.1378942280887756</v>
      </c>
      <c r="AE36" s="4">
        <f>+VLOOKUP(AE$4,Morosidad!$C$38:$CV$76,Morosidad_control!$B36,0)</f>
        <v>7.0143734880086104</v>
      </c>
      <c r="AF36" s="4">
        <v>4.8709861777741201</v>
      </c>
      <c r="AG36" s="4">
        <v>6.9480861052538199</v>
      </c>
      <c r="AH36" s="4">
        <v>11.4675981456485</v>
      </c>
      <c r="AI36" s="4">
        <f>+VLOOKUP(AI$4,Morosidad!$C$38:$CV$76,Morosidad_control!$B36,0)</f>
        <v>17.334179874246477</v>
      </c>
      <c r="AJ36" s="4">
        <f>+VLOOKUP(AJ$4,Morosidad!$C$38:$CV$76,Morosidad_control!$B36,0)</f>
        <v>4.7056217310100594</v>
      </c>
      <c r="AK36" s="4">
        <f>+VLOOKUP(AK$4,Morosidad!$C$38:$CV$76,Morosidad_control!$B36,0)</f>
        <v>9.5055566681523551</v>
      </c>
      <c r="AL36" s="4">
        <v>6.7624882393623302</v>
      </c>
      <c r="AM36" s="4">
        <v>5.4129576611239099</v>
      </c>
      <c r="AN36" s="4">
        <v>6.4659704063610901</v>
      </c>
      <c r="AO36" s="4">
        <f>+VLOOKUP(AO$4,Morosidad!$C$38:$CV$76,Morosidad_control!$B36,0)</f>
        <v>16.647487926291674</v>
      </c>
      <c r="AP36" s="4">
        <f>+VLOOKUP(AP$4,Morosidad!$C$38:$CV$76,Morosidad_control!$B36,0)</f>
        <v>29.453471536713728</v>
      </c>
      <c r="AQ36" s="4">
        <v>7.3909591328469002</v>
      </c>
      <c r="AR36" s="4">
        <f>+VLOOKUP(AR$4,Morosidad!$C$38:$CV$76,Morosidad_control!$B36,0)</f>
        <v>7.9842491779381168</v>
      </c>
      <c r="AS36" s="4">
        <f>+VLOOKUP(AS$4,Morosidad!$C$38:$CV$76,Morosidad_control!$B36,0)</f>
        <v>8.5389556237430888</v>
      </c>
      <c r="AT36" s="4">
        <v>5.7384772962477397</v>
      </c>
      <c r="AU36" s="4">
        <f>+VLOOKUP(AU$4,Morosidad!$C$38:$CV$76,Morosidad_control!$B36,0)</f>
        <v>5.3166424482960224</v>
      </c>
      <c r="AV36" s="4">
        <f>+VLOOKUP(AV$4,Morosidad!$C$38:$CV$76,Morosidad_control!$B36,0)</f>
        <v>10.795706879569826</v>
      </c>
      <c r="AW36" s="4">
        <v>7.0022597276673704</v>
      </c>
      <c r="AX36" s="4">
        <v>6.2786764284094101</v>
      </c>
      <c r="AY36" s="4">
        <f>+VLOOKUP(AY$4,Morosidad!$C$38:$CV$76,Morosidad_control!$B36,0)</f>
        <v>7.2225964404957637</v>
      </c>
    </row>
    <row r="37" spans="2:51" ht="16.5" x14ac:dyDescent="0.3">
      <c r="B37">
        <v>34</v>
      </c>
      <c r="C37" s="3">
        <v>41882</v>
      </c>
      <c r="D37" s="4">
        <f>+VLOOKUP(D$4,Morosidad!$C$5:$CV$15,Morosidad_control!$B37,0)</f>
        <v>0.59094036061958288</v>
      </c>
      <c r="E37" s="4">
        <f>+VLOOKUP(E$4,Morosidad!$C$5:$CV$15,Morosidad_control!$B37,0)</f>
        <v>1.4977192293372381</v>
      </c>
      <c r="F37" s="4">
        <f>+VLOOKUP(F$4,Morosidad!$C$5:$CV$15,Morosidad_control!$B37,0)</f>
        <v>3.5121803291929306</v>
      </c>
      <c r="G37" s="4">
        <f>+VLOOKUP(G$4,Morosidad!$C$5:$CV$15,Morosidad_control!$B37,0)</f>
        <v>2.0319511441865687</v>
      </c>
      <c r="H37" s="4">
        <f>+VLOOKUP(H$4,Morosidad!$C$5:$CV$15,Morosidad_control!$B37,0)</f>
        <v>0</v>
      </c>
      <c r="I37" s="4">
        <f>+VLOOKUP(I$4,Morosidad!$C$5:$CV$15,Morosidad_control!$B37,0)</f>
        <v>2.1923126829793116</v>
      </c>
      <c r="J37" s="4">
        <f>+VLOOKUP(J$4,Morosidad!$C$5:$CV$15,Morosidad_control!$B37,0)</f>
        <v>1.9143918833994071</v>
      </c>
      <c r="K37" s="4">
        <v>2.23093620111925</v>
      </c>
      <c r="L37" s="4">
        <f>+VLOOKUP(L$4,Morosidad!$C$5:$CV$15,Morosidad_control!$B37,0)</f>
        <v>2.4285014681645327</v>
      </c>
      <c r="M37" s="4">
        <v>2.3249266075352399</v>
      </c>
      <c r="N37" s="4">
        <v>8.5492270935819903</v>
      </c>
      <c r="O37" s="4">
        <f>+VLOOKUP(O$4,Morosidad!$C$38:$CV$76,Morosidad_control!$B37,0)</f>
        <v>6.11308663540167</v>
      </c>
      <c r="P37" s="4">
        <v>3.8176213341578</v>
      </c>
      <c r="Q37" s="4">
        <f>+VLOOKUP(Q$4,Morosidad!$C$38:$CV$76,Morosidad_control!$B37,0)</f>
        <v>3.8097603472876904</v>
      </c>
      <c r="R37" s="4">
        <f>+VLOOKUP(R$4,Morosidad!$C$38:$CV$76,Morosidad_control!$B37,0)</f>
        <v>0</v>
      </c>
      <c r="S37" s="4">
        <f>+VLOOKUP(S$4,Morosidad!$C$38:$CV$76,Morosidad_control!$B37,0)</f>
        <v>7.5125438842787799</v>
      </c>
      <c r="T37" s="4">
        <f>+VLOOKUP(T$4,Morosidad!$C$38:$CV$76,Morosidad_control!$B37,0)</f>
        <v>9.3424755392685785</v>
      </c>
      <c r="U37" s="4">
        <f>+VLOOKUP(U$4,Morosidad!$C$38:$CV$76,Morosidad_control!$B37,0)</f>
        <v>0</v>
      </c>
      <c r="V37" s="4">
        <f>+VLOOKUP(V$4,Morosidad!$C$38:$CV$76,Morosidad_control!$B37,0)</f>
        <v>4.5656516850280955</v>
      </c>
      <c r="W37" s="4">
        <f>+VLOOKUP(W$4,Morosidad!$C$38:$CV$76,Morosidad_control!$B37,0)</f>
        <v>20.162054470466394</v>
      </c>
      <c r="X37" s="4">
        <f>+VLOOKUP(X$4,Morosidad!$C$38:$CV$76,Morosidad_control!$B37,0)</f>
        <v>4.2044193505829988</v>
      </c>
      <c r="Y37" s="4">
        <f>+VLOOKUP(Y$4,Morosidad!$C$38:$CV$76,Morosidad_control!$B37,0)</f>
        <v>5.755235667706522</v>
      </c>
      <c r="Z37" s="4">
        <f>+VLOOKUP(Z$4,Morosidad!$C$38:$CV$76,Morosidad_control!$B37,0)</f>
        <v>0</v>
      </c>
      <c r="AA37" s="4">
        <f>+VLOOKUP(AA$4,Morosidad!$C$38:$CV$76,Morosidad_control!$B37,0)</f>
        <v>0</v>
      </c>
      <c r="AB37" s="4">
        <v>7.941570336321</v>
      </c>
      <c r="AC37" s="4">
        <v>5.6308501210420303</v>
      </c>
      <c r="AD37" s="4">
        <f>+VLOOKUP(AD$4,Morosidad!$C$38:$CV$76,Morosidad_control!$B37,0)</f>
        <v>9.7154902359783453</v>
      </c>
      <c r="AE37" s="4">
        <f>+VLOOKUP(AE$4,Morosidad!$C$38:$CV$76,Morosidad_control!$B37,0)</f>
        <v>7.1350585841616407</v>
      </c>
      <c r="AF37" s="4">
        <v>4.7713733325568102</v>
      </c>
      <c r="AG37" s="4">
        <v>7.2151661393821804</v>
      </c>
      <c r="AH37" s="4">
        <v>11.7801943286071</v>
      </c>
      <c r="AI37" s="4">
        <f>+VLOOKUP(AI$4,Morosidad!$C$38:$CV$76,Morosidad_control!$B37,0)</f>
        <v>17.913586733116542</v>
      </c>
      <c r="AJ37" s="4">
        <f>+VLOOKUP(AJ$4,Morosidad!$C$38:$CV$76,Morosidad_control!$B37,0)</f>
        <v>4.5937472752254624</v>
      </c>
      <c r="AK37" s="4">
        <f>+VLOOKUP(AK$4,Morosidad!$C$38:$CV$76,Morosidad_control!$B37,0)</f>
        <v>9.770969947623346</v>
      </c>
      <c r="AL37" s="4">
        <v>6.9441763100785199</v>
      </c>
      <c r="AM37" s="4">
        <v>5.40998061580511</v>
      </c>
      <c r="AN37" s="4">
        <v>6.6409059689356402</v>
      </c>
      <c r="AO37" s="4">
        <f>+VLOOKUP(AO$4,Morosidad!$C$38:$CV$76,Morosidad_control!$B37,0)</f>
        <v>13.657045005719414</v>
      </c>
      <c r="AP37" s="4">
        <f>+VLOOKUP(AP$4,Morosidad!$C$38:$CV$76,Morosidad_control!$B37,0)</f>
        <v>34.311266108761572</v>
      </c>
      <c r="AQ37" s="4">
        <v>8.0656696843845399</v>
      </c>
      <c r="AR37" s="4">
        <f>+VLOOKUP(AR$4,Morosidad!$C$38:$CV$76,Morosidad_control!$B37,0)</f>
        <v>8.3218865988922293</v>
      </c>
      <c r="AS37" s="4">
        <f>+VLOOKUP(AS$4,Morosidad!$C$38:$CV$76,Morosidad_control!$B37,0)</f>
        <v>8.4228831343448842</v>
      </c>
      <c r="AT37" s="4">
        <v>5.4979056392792804</v>
      </c>
      <c r="AU37" s="4">
        <f>+VLOOKUP(AU$4,Morosidad!$C$38:$CV$76,Morosidad_control!$B37,0)</f>
        <v>5.3527392652828389</v>
      </c>
      <c r="AV37" s="4">
        <f>+VLOOKUP(AV$4,Morosidad!$C$38:$CV$76,Morosidad_control!$B37,0)</f>
        <v>11.097330736977391</v>
      </c>
      <c r="AW37" s="4">
        <v>7.1087203951492901</v>
      </c>
      <c r="AX37" s="4">
        <v>5.3928423369584602</v>
      </c>
      <c r="AY37" s="4">
        <f>+VLOOKUP(AY$4,Morosidad!$C$38:$CV$76,Morosidad_control!$B37,0)</f>
        <v>7.4307141649131587</v>
      </c>
    </row>
    <row r="38" spans="2:51" ht="16.5" x14ac:dyDescent="0.3">
      <c r="B38">
        <v>35</v>
      </c>
      <c r="C38" s="3">
        <v>41912</v>
      </c>
      <c r="D38" s="4">
        <f>+VLOOKUP(D$4,Morosidad!$C$5:$CV$15,Morosidad_control!$B38,0)</f>
        <v>0.53092286616270024</v>
      </c>
      <c r="E38" s="4">
        <f>+VLOOKUP(E$4,Morosidad!$C$5:$CV$15,Morosidad_control!$B38,0)</f>
        <v>1.5857506774770516</v>
      </c>
      <c r="F38" s="4">
        <f>+VLOOKUP(F$4,Morosidad!$C$5:$CV$15,Morosidad_control!$B38,0)</f>
        <v>3.3498267939205726</v>
      </c>
      <c r="G38" s="4">
        <f>+VLOOKUP(G$4,Morosidad!$C$5:$CV$15,Morosidad_control!$B38,0)</f>
        <v>1.9702659013089177</v>
      </c>
      <c r="H38" s="4">
        <f>+VLOOKUP(H$4,Morosidad!$C$5:$CV$15,Morosidad_control!$B38,0)</f>
        <v>0</v>
      </c>
      <c r="I38" s="4">
        <f>+VLOOKUP(I$4,Morosidad!$C$5:$CV$15,Morosidad_control!$B38,0)</f>
        <v>2.206234630963031</v>
      </c>
      <c r="J38" s="4">
        <f>+VLOOKUP(J$4,Morosidad!$C$5:$CV$15,Morosidad_control!$B38,0)</f>
        <v>1.9965840748267345</v>
      </c>
      <c r="K38" s="4">
        <v>2.29834096927681</v>
      </c>
      <c r="L38" s="4">
        <f>+VLOOKUP(L$4,Morosidad!$C$5:$CV$15,Morosidad_control!$B38,0)</f>
        <v>2.3699228299929773</v>
      </c>
      <c r="M38" s="4">
        <v>2.3161788337804099</v>
      </c>
      <c r="N38" s="4">
        <v>8.8909870276819802</v>
      </c>
      <c r="O38" s="4">
        <f>+VLOOKUP(O$4,Morosidad!$C$38:$CV$76,Morosidad_control!$B38,0)</f>
        <v>6.2898265554527528</v>
      </c>
      <c r="P38" s="4">
        <v>3.8300776489073098</v>
      </c>
      <c r="Q38" s="4">
        <f>+VLOOKUP(Q$4,Morosidad!$C$38:$CV$76,Morosidad_control!$B38,0)</f>
        <v>3.5388887455643205</v>
      </c>
      <c r="R38" s="4">
        <f>+VLOOKUP(R$4,Morosidad!$C$38:$CV$76,Morosidad_control!$B38,0)</f>
        <v>0</v>
      </c>
      <c r="S38" s="4">
        <f>+VLOOKUP(S$4,Morosidad!$C$38:$CV$76,Morosidad_control!$B38,0)</f>
        <v>6.8976056305959261</v>
      </c>
      <c r="T38" s="4">
        <f>+VLOOKUP(T$4,Morosidad!$C$38:$CV$76,Morosidad_control!$B38,0)</f>
        <v>9.4845592817712809</v>
      </c>
      <c r="U38" s="4">
        <f>+VLOOKUP(U$4,Morosidad!$C$38:$CV$76,Morosidad_control!$B38,0)</f>
        <v>0</v>
      </c>
      <c r="V38" s="4">
        <f>+VLOOKUP(V$4,Morosidad!$C$38:$CV$76,Morosidad_control!$B38,0)</f>
        <v>4.3967667270374715</v>
      </c>
      <c r="W38" s="4">
        <f>+VLOOKUP(W$4,Morosidad!$C$38:$CV$76,Morosidad_control!$B38,0)</f>
        <v>20.772158456901668</v>
      </c>
      <c r="X38" s="4">
        <f>+VLOOKUP(X$4,Morosidad!$C$38:$CV$76,Morosidad_control!$B38,0)</f>
        <v>4.0720520775657842</v>
      </c>
      <c r="Y38" s="4">
        <f>+VLOOKUP(Y$4,Morosidad!$C$38:$CV$76,Morosidad_control!$B38,0)</f>
        <v>5.6867540581654294</v>
      </c>
      <c r="Z38" s="4">
        <f>+VLOOKUP(Z$4,Morosidad!$C$38:$CV$76,Morosidad_control!$B38,0)</f>
        <v>0</v>
      </c>
      <c r="AA38" s="4">
        <f>+VLOOKUP(AA$4,Morosidad!$C$38:$CV$76,Morosidad_control!$B38,0)</f>
        <v>0</v>
      </c>
      <c r="AB38" s="4">
        <v>8.0182555188577407</v>
      </c>
      <c r="AC38" s="4">
        <v>5.6490684106794804</v>
      </c>
      <c r="AD38" s="4">
        <f>+VLOOKUP(AD$4,Morosidad!$C$38:$CV$76,Morosidad_control!$B38,0)</f>
        <v>9.7355161426489776</v>
      </c>
      <c r="AE38" s="4">
        <f>+VLOOKUP(AE$4,Morosidad!$C$38:$CV$76,Morosidad_control!$B38,0)</f>
        <v>7.2160087447544692</v>
      </c>
      <c r="AF38" s="4">
        <v>4.9293589045964703</v>
      </c>
      <c r="AG38" s="4">
        <v>7.23023938965874</v>
      </c>
      <c r="AH38" s="4">
        <v>11.8661476451901</v>
      </c>
      <c r="AI38" s="4">
        <f>+VLOOKUP(AI$4,Morosidad!$C$38:$CV$76,Morosidad_control!$B38,0)</f>
        <v>17.960277563482034</v>
      </c>
      <c r="AJ38" s="4">
        <f>+VLOOKUP(AJ$4,Morosidad!$C$38:$CV$76,Morosidad_control!$B38,0)</f>
        <v>4.620395369074247</v>
      </c>
      <c r="AK38" s="4">
        <f>+VLOOKUP(AK$4,Morosidad!$C$38:$CV$76,Morosidad_control!$B38,0)</f>
        <v>9.3671715860694391</v>
      </c>
      <c r="AL38" s="4">
        <v>6.8715917606803103</v>
      </c>
      <c r="AM38" s="4">
        <v>5.5443717768354999</v>
      </c>
      <c r="AN38" s="4">
        <v>6.8005771915612403</v>
      </c>
      <c r="AO38" s="4">
        <f>+VLOOKUP(AO$4,Morosidad!$C$38:$CV$76,Morosidad_control!$B38,0)</f>
        <v>13.337335314345811</v>
      </c>
      <c r="AP38" s="4">
        <f>+VLOOKUP(AP$4,Morosidad!$C$38:$CV$76,Morosidad_control!$B38,0)</f>
        <v>32.136515784490207</v>
      </c>
      <c r="AQ38" s="4">
        <v>8.0954755065446502</v>
      </c>
      <c r="AR38" s="4">
        <f>+VLOOKUP(AR$4,Morosidad!$C$38:$CV$76,Morosidad_control!$B38,0)</f>
        <v>8.6588000020458864</v>
      </c>
      <c r="AS38" s="4">
        <f>+VLOOKUP(AS$4,Morosidad!$C$38:$CV$76,Morosidad_control!$B38,0)</f>
        <v>7.9020757162591355</v>
      </c>
      <c r="AT38" s="4">
        <v>5.7077405060141402</v>
      </c>
      <c r="AU38" s="4">
        <f>+VLOOKUP(AU$4,Morosidad!$C$38:$CV$76,Morosidad_control!$B38,0)</f>
        <v>5.6582746255974481</v>
      </c>
      <c r="AV38" s="4">
        <f>+VLOOKUP(AV$4,Morosidad!$C$38:$CV$76,Morosidad_control!$B38,0)</f>
        <v>11.215227744433697</v>
      </c>
      <c r="AW38" s="4">
        <v>6.9234373985016697</v>
      </c>
      <c r="AX38" s="4">
        <v>5.0440154572543001</v>
      </c>
      <c r="AY38" s="4">
        <f>+VLOOKUP(AY$4,Morosidad!$C$38:$CV$76,Morosidad_control!$B38,0)</f>
        <v>7.4318828025424315</v>
      </c>
    </row>
    <row r="39" spans="2:51" ht="16.5" x14ac:dyDescent="0.3">
      <c r="B39">
        <v>36</v>
      </c>
      <c r="C39" s="3">
        <v>41943</v>
      </c>
      <c r="D39" s="4">
        <f>+VLOOKUP(D$4,Morosidad!$C$5:$CV$15,Morosidad_control!$B39,0)</f>
        <v>0.43927798667881873</v>
      </c>
      <c r="E39" s="4">
        <f>+VLOOKUP(E$4,Morosidad!$C$5:$CV$15,Morosidad_control!$B39,0)</f>
        <v>1.59212692830406</v>
      </c>
      <c r="F39" s="4">
        <f>+VLOOKUP(F$4,Morosidad!$C$5:$CV$15,Morosidad_control!$B39,0)</f>
        <v>3.3152717375497001</v>
      </c>
      <c r="G39" s="4">
        <f>+VLOOKUP(G$4,Morosidad!$C$5:$CV$15,Morosidad_control!$B39,0)</f>
        <v>2.0562710337982621</v>
      </c>
      <c r="H39" s="4">
        <f>+VLOOKUP(H$4,Morosidad!$C$5:$CV$15,Morosidad_control!$B39,0)</f>
        <v>0</v>
      </c>
      <c r="I39" s="4">
        <f>+VLOOKUP(I$4,Morosidad!$C$5:$CV$15,Morosidad_control!$B39,0)</f>
        <v>2.1015221096005878</v>
      </c>
      <c r="J39" s="4">
        <f>+VLOOKUP(J$4,Morosidad!$C$5:$CV$15,Morosidad_control!$B39,0)</f>
        <v>2.026714652979444</v>
      </c>
      <c r="K39" s="4">
        <v>2.42347994292194</v>
      </c>
      <c r="L39" s="4">
        <f>+VLOOKUP(L$4,Morosidad!$C$5:$CV$15,Morosidad_control!$B39,0)</f>
        <v>2.3088071745594552</v>
      </c>
      <c r="M39" s="4">
        <v>2.33376558913222</v>
      </c>
      <c r="N39" s="4">
        <v>9.5303509574521001</v>
      </c>
      <c r="O39" s="4">
        <f>+VLOOKUP(O$4,Morosidad!$C$38:$CV$76,Morosidad_control!$B39,0)</f>
        <v>4.9638507065765491</v>
      </c>
      <c r="P39" s="4">
        <v>3.85199223146595</v>
      </c>
      <c r="Q39" s="4">
        <f>+VLOOKUP(Q$4,Morosidad!$C$38:$CV$76,Morosidad_control!$B39,0)</f>
        <v>3.3866059451149724</v>
      </c>
      <c r="R39" s="4">
        <f>+VLOOKUP(R$4,Morosidad!$C$38:$CV$76,Morosidad_control!$B39,0)</f>
        <v>0</v>
      </c>
      <c r="S39" s="4">
        <f>+VLOOKUP(S$4,Morosidad!$C$38:$CV$76,Morosidad_control!$B39,0)</f>
        <v>5.287006667624115</v>
      </c>
      <c r="T39" s="4">
        <f>+VLOOKUP(T$4,Morosidad!$C$38:$CV$76,Morosidad_control!$B39,0)</f>
        <v>8.4792272708118581</v>
      </c>
      <c r="U39" s="4">
        <f>+VLOOKUP(U$4,Morosidad!$C$38:$CV$76,Morosidad_control!$B39,0)</f>
        <v>0</v>
      </c>
      <c r="V39" s="4">
        <f>+VLOOKUP(V$4,Morosidad!$C$38:$CV$76,Morosidad_control!$B39,0)</f>
        <v>4.5725779335545749</v>
      </c>
      <c r="W39" s="4">
        <f>+VLOOKUP(W$4,Morosidad!$C$38:$CV$76,Morosidad_control!$B39,0)</f>
        <v>22.686262263002217</v>
      </c>
      <c r="X39" s="4">
        <f>+VLOOKUP(X$4,Morosidad!$C$38:$CV$76,Morosidad_control!$B39,0)</f>
        <v>4.041718761193712</v>
      </c>
      <c r="Y39" s="4">
        <f>+VLOOKUP(Y$4,Morosidad!$C$38:$CV$76,Morosidad_control!$B39,0)</f>
        <v>5.4714119837761519</v>
      </c>
      <c r="Z39" s="4">
        <f>+VLOOKUP(Z$4,Morosidad!$C$38:$CV$76,Morosidad_control!$B39,0)</f>
        <v>0</v>
      </c>
      <c r="AA39" s="4">
        <f>+VLOOKUP(AA$4,Morosidad!$C$38:$CV$76,Morosidad_control!$B39,0)</f>
        <v>0</v>
      </c>
      <c r="AB39" s="4">
        <v>7.73106375246374</v>
      </c>
      <c r="AC39" s="4">
        <v>5.50602156844558</v>
      </c>
      <c r="AD39" s="4">
        <f>+VLOOKUP(AD$4,Morosidad!$C$38:$CV$76,Morosidad_control!$B39,0)</f>
        <v>10.486171964826038</v>
      </c>
      <c r="AE39" s="4">
        <f>+VLOOKUP(AE$4,Morosidad!$C$38:$CV$76,Morosidad_control!$B39,0)</f>
        <v>6.3368927035434881</v>
      </c>
      <c r="AF39" s="4">
        <v>4.9639161299500003</v>
      </c>
      <c r="AG39" s="4">
        <v>7.1040332902824401</v>
      </c>
      <c r="AH39" s="4">
        <v>13.0986001868306</v>
      </c>
      <c r="AI39" s="4">
        <f>+VLOOKUP(AI$4,Morosidad!$C$38:$CV$76,Morosidad_control!$B39,0)</f>
        <v>18.121040078112969</v>
      </c>
      <c r="AJ39" s="4">
        <f>+VLOOKUP(AJ$4,Morosidad!$C$38:$CV$76,Morosidad_control!$B39,0)</f>
        <v>4.6755099970311873</v>
      </c>
      <c r="AK39" s="4">
        <f>+VLOOKUP(AK$4,Morosidad!$C$38:$CV$76,Morosidad_control!$B39,0)</f>
        <v>9.7667796251641352</v>
      </c>
      <c r="AL39" s="4">
        <v>7.0703091843343797</v>
      </c>
      <c r="AM39" s="4">
        <v>5.8025265141048399</v>
      </c>
      <c r="AN39" s="4">
        <v>6.8446265681980298</v>
      </c>
      <c r="AO39" s="4">
        <f>+VLOOKUP(AO$4,Morosidad!$C$38:$CV$76,Morosidad_control!$B39,0)</f>
        <v>13.223381933162051</v>
      </c>
      <c r="AP39" s="4">
        <f>+VLOOKUP(AP$4,Morosidad!$C$38:$CV$76,Morosidad_control!$B39,0)</f>
        <v>32.888845194784899</v>
      </c>
      <c r="AQ39" s="4">
        <v>7.98140921935485</v>
      </c>
      <c r="AR39" s="4">
        <f>+VLOOKUP(AR$4,Morosidad!$C$38:$CV$76,Morosidad_control!$B39,0)</f>
        <v>8.3652555059335185</v>
      </c>
      <c r="AS39" s="4">
        <f>+VLOOKUP(AS$4,Morosidad!$C$38:$CV$76,Morosidad_control!$B39,0)</f>
        <v>7.9978553546895732</v>
      </c>
      <c r="AT39" s="4">
        <v>5.60408317243584</v>
      </c>
      <c r="AU39" s="4">
        <f>+VLOOKUP(AU$4,Morosidad!$C$38:$CV$76,Morosidad_control!$B39,0)</f>
        <v>5.0184821761771596</v>
      </c>
      <c r="AV39" s="4">
        <f>+VLOOKUP(AV$4,Morosidad!$C$38:$CV$76,Morosidad_control!$B39,0)</f>
        <v>11.517526516250674</v>
      </c>
      <c r="AW39" s="4">
        <v>6.7521240569763101</v>
      </c>
      <c r="AX39" s="4">
        <v>4.5749532258546299</v>
      </c>
      <c r="AY39" s="4">
        <f>+VLOOKUP(AY$4,Morosidad!$C$38:$CV$76,Morosidad_control!$B39,0)</f>
        <v>7.1555461281589974</v>
      </c>
    </row>
    <row r="40" spans="2:51" ht="16.5" x14ac:dyDescent="0.3">
      <c r="B40">
        <v>37</v>
      </c>
      <c r="C40" s="3">
        <v>41973</v>
      </c>
      <c r="D40" s="4">
        <f>+VLOOKUP(D$4,Morosidad!$C$5:$CV$15,Morosidad_control!$B40,0)</f>
        <v>0.43805868203153525</v>
      </c>
      <c r="E40" s="4">
        <f>+VLOOKUP(E$4,Morosidad!$C$5:$CV$15,Morosidad_control!$B40,0)</f>
        <v>1.6427680832527343</v>
      </c>
      <c r="F40" s="4">
        <f>+VLOOKUP(F$4,Morosidad!$C$5:$CV$15,Morosidad_control!$B40,0)</f>
        <v>3.3611064633985874</v>
      </c>
      <c r="G40" s="4">
        <f>+VLOOKUP(G$4,Morosidad!$C$5:$CV$15,Morosidad_control!$B40,0)</f>
        <v>2.1191923685247782</v>
      </c>
      <c r="H40" s="4">
        <f>+VLOOKUP(H$4,Morosidad!$C$5:$CV$15,Morosidad_control!$B40,0)</f>
        <v>0</v>
      </c>
      <c r="I40" s="4">
        <f>+VLOOKUP(I$4,Morosidad!$C$5:$CV$15,Morosidad_control!$B40,0)</f>
        <v>1.9741057704219915</v>
      </c>
      <c r="J40" s="4">
        <f>+VLOOKUP(J$4,Morosidad!$C$5:$CV$15,Morosidad_control!$B40,0)</f>
        <v>2.0924475385316197</v>
      </c>
      <c r="K40" s="4">
        <v>2.4102059601865702</v>
      </c>
      <c r="L40" s="4">
        <f>+VLOOKUP(L$4,Morosidad!$C$5:$CV$15,Morosidad_control!$B40,0)</f>
        <v>2.3111818767839649</v>
      </c>
      <c r="M40" s="4">
        <v>2.40085908851368</v>
      </c>
      <c r="N40" s="4">
        <v>10.5286593293272</v>
      </c>
      <c r="O40" s="4">
        <f>+VLOOKUP(O$4,Morosidad!$C$38:$CV$76,Morosidad_control!$B40,0)</f>
        <v>5.2641299355794011</v>
      </c>
      <c r="P40" s="4">
        <v>3.7462099176677</v>
      </c>
      <c r="Q40" s="4">
        <f>+VLOOKUP(Q$4,Morosidad!$C$38:$CV$76,Morosidad_control!$B40,0)</f>
        <v>3.2517046719301295</v>
      </c>
      <c r="R40" s="4">
        <f>+VLOOKUP(R$4,Morosidad!$C$38:$CV$76,Morosidad_control!$B40,0)</f>
        <v>0</v>
      </c>
      <c r="S40" s="4">
        <f>+VLOOKUP(S$4,Morosidad!$C$38:$CV$76,Morosidad_control!$B40,0)</f>
        <v>5.5144628423159654</v>
      </c>
      <c r="T40" s="4">
        <f>+VLOOKUP(T$4,Morosidad!$C$38:$CV$76,Morosidad_control!$B40,0)</f>
        <v>7.9181991342897229</v>
      </c>
      <c r="U40" s="4">
        <f>+VLOOKUP(U$4,Morosidad!$C$38:$CV$76,Morosidad_control!$B40,0)</f>
        <v>0</v>
      </c>
      <c r="V40" s="4">
        <f>+VLOOKUP(V$4,Morosidad!$C$38:$CV$76,Morosidad_control!$B40,0)</f>
        <v>4.6772972970811963</v>
      </c>
      <c r="W40" s="4">
        <f>+VLOOKUP(W$4,Morosidad!$C$38:$CV$76,Morosidad_control!$B40,0)</f>
        <v>23.937586617814866</v>
      </c>
      <c r="X40" s="4">
        <f>+VLOOKUP(X$4,Morosidad!$C$38:$CV$76,Morosidad_control!$B40,0)</f>
        <v>4.102887549321486</v>
      </c>
      <c r="Y40" s="4">
        <f>+VLOOKUP(Y$4,Morosidad!$C$38:$CV$76,Morosidad_control!$B40,0)</f>
        <v>5.3690306061004103</v>
      </c>
      <c r="Z40" s="4">
        <f>+VLOOKUP(Z$4,Morosidad!$C$38:$CV$76,Morosidad_control!$B40,0)</f>
        <v>0</v>
      </c>
      <c r="AA40" s="4">
        <f>+VLOOKUP(AA$4,Morosidad!$C$38:$CV$76,Morosidad_control!$B40,0)</f>
        <v>0</v>
      </c>
      <c r="AB40" s="4">
        <v>7.7834325961211404</v>
      </c>
      <c r="AC40" s="4">
        <v>5.4288069317930203</v>
      </c>
      <c r="AD40" s="4">
        <f>+VLOOKUP(AD$4,Morosidad!$C$38:$CV$76,Morosidad_control!$B40,0)</f>
        <v>8.1826500672535989</v>
      </c>
      <c r="AE40" s="4">
        <f>+VLOOKUP(AE$4,Morosidad!$C$38:$CV$76,Morosidad_control!$B40,0)</f>
        <v>5.1264874941384253</v>
      </c>
      <c r="AF40" s="4">
        <v>5.09282477166074</v>
      </c>
      <c r="AG40" s="4">
        <v>7.1072179366222299</v>
      </c>
      <c r="AH40" s="4">
        <v>13.8778522082503</v>
      </c>
      <c r="AI40" s="4">
        <f>+VLOOKUP(AI$4,Morosidad!$C$38:$CV$76,Morosidad_control!$B40,0)</f>
        <v>17.539599123631429</v>
      </c>
      <c r="AJ40" s="4">
        <f>+VLOOKUP(AJ$4,Morosidad!$C$38:$CV$76,Morosidad_control!$B40,0)</f>
        <v>4.7117739595066981</v>
      </c>
      <c r="AK40" s="4">
        <f>+VLOOKUP(AK$4,Morosidad!$C$38:$CV$76,Morosidad_control!$B40,0)</f>
        <v>9.8120500785816418</v>
      </c>
      <c r="AL40" s="4">
        <v>7.2417361937630496</v>
      </c>
      <c r="AM40" s="4">
        <v>5.8214308441974003</v>
      </c>
      <c r="AN40" s="4">
        <v>6.9874772717657203</v>
      </c>
      <c r="AO40" s="4">
        <f>+VLOOKUP(AO$4,Morosidad!$C$38:$CV$76,Morosidad_control!$B40,0)</f>
        <v>13.386859146126003</v>
      </c>
      <c r="AP40" s="4">
        <f>+VLOOKUP(AP$4,Morosidad!$C$38:$CV$76,Morosidad_control!$B40,0)</f>
        <v>30.00506944933991</v>
      </c>
      <c r="AQ40" s="4">
        <v>8.1754716958486604</v>
      </c>
      <c r="AR40" s="4">
        <f>+VLOOKUP(AR$4,Morosidad!$C$38:$CV$76,Morosidad_control!$B40,0)</f>
        <v>7.9007902082170984</v>
      </c>
      <c r="AS40" s="4">
        <f>+VLOOKUP(AS$4,Morosidad!$C$38:$CV$76,Morosidad_control!$B40,0)</f>
        <v>7.7814118516392652</v>
      </c>
      <c r="AT40" s="4">
        <v>5.7050742644597197</v>
      </c>
      <c r="AU40" s="4">
        <f>+VLOOKUP(AU$4,Morosidad!$C$38:$CV$76,Morosidad_control!$B40,0)</f>
        <v>4.944105281921753</v>
      </c>
      <c r="AV40" s="4">
        <f>+VLOOKUP(AV$4,Morosidad!$C$38:$CV$76,Morosidad_control!$B40,0)</f>
        <v>12.164643952398897</v>
      </c>
      <c r="AW40" s="4">
        <v>6.9000907315067197</v>
      </c>
      <c r="AX40" s="4">
        <v>4.4178551945416302</v>
      </c>
      <c r="AY40" s="4">
        <f>+VLOOKUP(AY$4,Morosidad!$C$38:$CV$76,Morosidad_control!$B40,0)</f>
        <v>7.3603971751765442</v>
      </c>
    </row>
    <row r="41" spans="2:51" ht="16.5" x14ac:dyDescent="0.3">
      <c r="B41">
        <v>38</v>
      </c>
      <c r="C41" s="3">
        <v>42004</v>
      </c>
      <c r="D41" s="4">
        <f>+VLOOKUP(D$4,Morosidad!$C$5:$CV$15,Morosidad_control!$B41,0)</f>
        <v>0.42538896465182552</v>
      </c>
      <c r="E41" s="4">
        <f>+VLOOKUP(E$4,Morosidad!$C$5:$CV$15,Morosidad_control!$B41,0)</f>
        <v>1.6441881947926316</v>
      </c>
      <c r="F41" s="4">
        <f>+VLOOKUP(F$4,Morosidad!$C$5:$CV$15,Morosidad_control!$B41,0)</f>
        <v>3.3377004345712078</v>
      </c>
      <c r="G41" s="4">
        <f>+VLOOKUP(G$4,Morosidad!$C$5:$CV$15,Morosidad_control!$B41,0)</f>
        <v>1.6894456264578874</v>
      </c>
      <c r="H41" s="4">
        <f>+VLOOKUP(H$4,Morosidad!$C$5:$CV$15,Morosidad_control!$B41,0)</f>
        <v>0</v>
      </c>
      <c r="I41" s="4">
        <f>+VLOOKUP(I$4,Morosidad!$C$5:$CV$15,Morosidad_control!$B41,0)</f>
        <v>2.0978763797750757</v>
      </c>
      <c r="J41" s="4">
        <f>+VLOOKUP(J$4,Morosidad!$C$5:$CV$15,Morosidad_control!$B41,0)</f>
        <v>2.4851107228097491</v>
      </c>
      <c r="K41" s="4">
        <v>2.44227586551931</v>
      </c>
      <c r="L41" s="4">
        <f>+VLOOKUP(L$4,Morosidad!$C$5:$CV$15,Morosidad_control!$B41,0)</f>
        <v>2.3007634937526849</v>
      </c>
      <c r="M41" s="4">
        <v>2.4888698677281198</v>
      </c>
      <c r="N41" s="4">
        <v>8.9733291083158004</v>
      </c>
      <c r="O41" s="4">
        <f>+VLOOKUP(O$4,Morosidad!$C$38:$CV$76,Morosidad_control!$B41,0)</f>
        <v>5.4454101398913126</v>
      </c>
      <c r="P41" s="4">
        <v>3.7829744207957798</v>
      </c>
      <c r="Q41" s="4">
        <f>+VLOOKUP(Q$4,Morosidad!$C$38:$CV$76,Morosidad_control!$B41,0)</f>
        <v>2.9952276300337131</v>
      </c>
      <c r="R41" s="4">
        <f>+VLOOKUP(R$4,Morosidad!$C$38:$CV$76,Morosidad_control!$B41,0)</f>
        <v>0</v>
      </c>
      <c r="S41" s="4">
        <f>+VLOOKUP(S$4,Morosidad!$C$38:$CV$76,Morosidad_control!$B41,0)</f>
        <v>5.2208751158781634</v>
      </c>
      <c r="T41" s="4">
        <f>+VLOOKUP(T$4,Morosidad!$C$38:$CV$76,Morosidad_control!$B41,0)</f>
        <v>7.8908283885014461</v>
      </c>
      <c r="U41" s="4">
        <f>+VLOOKUP(U$4,Morosidad!$C$38:$CV$76,Morosidad_control!$B41,0)</f>
        <v>0</v>
      </c>
      <c r="V41" s="4">
        <f>+VLOOKUP(V$4,Morosidad!$C$38:$CV$76,Morosidad_control!$B41,0)</f>
        <v>4.4137421915108321</v>
      </c>
      <c r="W41" s="4">
        <f>+VLOOKUP(W$4,Morosidad!$C$38:$CV$76,Morosidad_control!$B41,0)</f>
        <v>23.529322291628755</v>
      </c>
      <c r="X41" s="4">
        <f>+VLOOKUP(X$4,Morosidad!$C$38:$CV$76,Morosidad_control!$B41,0)</f>
        <v>4.0882844467120867</v>
      </c>
      <c r="Y41" s="4">
        <f>+VLOOKUP(Y$4,Morosidad!$C$38:$CV$76,Morosidad_control!$B41,0)</f>
        <v>5.0932999357435396</v>
      </c>
      <c r="Z41" s="4">
        <f>+VLOOKUP(Z$4,Morosidad!$C$38:$CV$76,Morosidad_control!$B41,0)</f>
        <v>0</v>
      </c>
      <c r="AA41" s="4">
        <f>+VLOOKUP(AA$4,Morosidad!$C$38:$CV$76,Morosidad_control!$B41,0)</f>
        <v>0</v>
      </c>
      <c r="AB41" s="4">
        <v>8.2163764536769204</v>
      </c>
      <c r="AC41" s="4">
        <v>5.7326226207482902</v>
      </c>
      <c r="AD41" s="4">
        <f>+VLOOKUP(AD$4,Morosidad!$C$38:$CV$76,Morosidad_control!$B41,0)</f>
        <v>8.9547656939770217</v>
      </c>
      <c r="AE41" s="4">
        <f>+VLOOKUP(AE$4,Morosidad!$C$38:$CV$76,Morosidad_control!$B41,0)</f>
        <v>4.6136936853624322</v>
      </c>
      <c r="AF41" s="4">
        <v>4.7852573772109297</v>
      </c>
      <c r="AG41" s="4">
        <v>6.77160988106173</v>
      </c>
      <c r="AH41" s="4">
        <v>15.0113968523283</v>
      </c>
      <c r="AI41" s="4">
        <f>+VLOOKUP(AI$4,Morosidad!$C$38:$CV$76,Morosidad_control!$B41,0)</f>
        <v>15.411910494938578</v>
      </c>
      <c r="AJ41" s="4">
        <f>+VLOOKUP(AJ$4,Morosidad!$C$38:$CV$76,Morosidad_control!$B41,0)</f>
        <v>4.2297724105280166</v>
      </c>
      <c r="AK41" s="4">
        <f>+VLOOKUP(AK$4,Morosidad!$C$38:$CV$76,Morosidad_control!$B41,0)</f>
        <v>10.016344811792536</v>
      </c>
      <c r="AL41" s="4">
        <v>7.2732488196434204</v>
      </c>
      <c r="AM41" s="4">
        <v>5.6284574004561199</v>
      </c>
      <c r="AN41" s="4">
        <v>7.3498880895638701</v>
      </c>
      <c r="AO41" s="4">
        <f>+VLOOKUP(AO$4,Morosidad!$C$38:$CV$76,Morosidad_control!$B41,0)</f>
        <v>10.763610398774984</v>
      </c>
      <c r="AP41" s="4">
        <f>+VLOOKUP(AP$4,Morosidad!$C$38:$CV$76,Morosidad_control!$B41,0)</f>
        <v>31.68690341690526</v>
      </c>
      <c r="AQ41" s="4">
        <v>9.1711212671032403</v>
      </c>
      <c r="AR41" s="4">
        <f>+VLOOKUP(AR$4,Morosidad!$C$38:$CV$76,Morosidad_control!$B41,0)</f>
        <v>7.8407555708130152</v>
      </c>
      <c r="AS41" s="4">
        <f>+VLOOKUP(AS$4,Morosidad!$C$38:$CV$76,Morosidad_control!$B41,0)</f>
        <v>7.4852967439902223</v>
      </c>
      <c r="AT41" s="4">
        <v>6.4794290759934796</v>
      </c>
      <c r="AU41" s="4">
        <f>+VLOOKUP(AU$4,Morosidad!$C$38:$CV$76,Morosidad_control!$B41,0)</f>
        <v>4.4947161937741518</v>
      </c>
      <c r="AV41" s="4">
        <f>+VLOOKUP(AV$4,Morosidad!$C$38:$CV$76,Morosidad_control!$B41,0)</f>
        <v>11.256740656502247</v>
      </c>
      <c r="AW41" s="4">
        <v>6.7596040275159597</v>
      </c>
      <c r="AX41" s="4">
        <v>4.4163649995105203</v>
      </c>
      <c r="AY41" s="4">
        <f>+VLOOKUP(AY$4,Morosidad!$C$38:$CV$76,Morosidad_control!$B41,0)</f>
        <v>6.1053192938048628</v>
      </c>
    </row>
    <row r="42" spans="2:51" ht="16.5" x14ac:dyDescent="0.3">
      <c r="B42">
        <v>39</v>
      </c>
      <c r="C42" s="3">
        <v>42035</v>
      </c>
      <c r="D42" s="4">
        <f>+VLOOKUP(D$4,Morosidad!$C$5:$CV$15,Morosidad_control!$B42,0)</f>
        <v>0.42993428243973547</v>
      </c>
      <c r="E42" s="4">
        <f>+VLOOKUP(E$4,Morosidad!$C$5:$CV$15,Morosidad_control!$B42,0)</f>
        <v>1.6342372089464103</v>
      </c>
      <c r="F42" s="4">
        <f>+VLOOKUP(F$4,Morosidad!$C$5:$CV$15,Morosidad_control!$B42,0)</f>
        <v>3.6232648145732407</v>
      </c>
      <c r="G42" s="4">
        <f>+VLOOKUP(G$4,Morosidad!$C$5:$CV$15,Morosidad_control!$B42,0)</f>
        <v>1.8745971534236601</v>
      </c>
      <c r="H42" s="4">
        <f>+VLOOKUP(H$4,Morosidad!$C$5:$CV$15,Morosidad_control!$B42,0)</f>
        <v>0</v>
      </c>
      <c r="I42" s="4">
        <f>+VLOOKUP(I$4,Morosidad!$C$5:$CV$15,Morosidad_control!$B42,0)</f>
        <v>2.25143212987546</v>
      </c>
      <c r="J42" s="4">
        <f>+VLOOKUP(J$4,Morosidad!$C$5:$CV$15,Morosidad_control!$B42,0)</f>
        <v>2.5043422769015256</v>
      </c>
      <c r="K42" s="4">
        <v>2.4103619277606998</v>
      </c>
      <c r="L42" s="4">
        <f>+VLOOKUP(L$4,Morosidad!$C$5:$CV$15,Morosidad_control!$B42,0)</f>
        <v>2.3690503116598385</v>
      </c>
      <c r="M42" s="4">
        <v>2.55327946471626</v>
      </c>
      <c r="N42" s="4">
        <v>9.5501180503802505</v>
      </c>
      <c r="O42" s="4">
        <f>+VLOOKUP(O$4,Morosidad!$C$38:$CV$76,Morosidad_control!$B42,0)</f>
        <v>5.9468128089371266</v>
      </c>
      <c r="P42" s="4">
        <v>3.9132490199513499</v>
      </c>
      <c r="Q42" s="4">
        <f>+VLOOKUP(Q$4,Morosidad!$C$38:$CV$76,Morosidad_control!$B42,0)</f>
        <v>3.449786765677004</v>
      </c>
      <c r="R42" s="4">
        <f>+VLOOKUP(R$4,Morosidad!$C$38:$CV$76,Morosidad_control!$B42,0)</f>
        <v>0</v>
      </c>
      <c r="S42" s="4">
        <f>+VLOOKUP(S$4,Morosidad!$C$38:$CV$76,Morosidad_control!$B42,0)</f>
        <v>5.7905240028260936</v>
      </c>
      <c r="T42" s="4">
        <f>+VLOOKUP(T$4,Morosidad!$C$38:$CV$76,Morosidad_control!$B42,0)</f>
        <v>8.1496493627579394</v>
      </c>
      <c r="U42" s="4">
        <f>+VLOOKUP(U$4,Morosidad!$C$38:$CV$76,Morosidad_control!$B42,0)</f>
        <v>0</v>
      </c>
      <c r="V42" s="4">
        <f>+VLOOKUP(V$4,Morosidad!$C$38:$CV$76,Morosidad_control!$B42,0)</f>
        <v>5.2700666889495764</v>
      </c>
      <c r="W42" s="4">
        <f>+VLOOKUP(W$4,Morosidad!$C$38:$CV$76,Morosidad_control!$B42,0)</f>
        <v>25.132054347061818</v>
      </c>
      <c r="X42" s="4">
        <f>+VLOOKUP(X$4,Morosidad!$C$38:$CV$76,Morosidad_control!$B42,0)</f>
        <v>4.1644616837018873</v>
      </c>
      <c r="Y42" s="4">
        <f>+VLOOKUP(Y$4,Morosidad!$C$38:$CV$76,Morosidad_control!$B42,0)</f>
        <v>5.031556335538145</v>
      </c>
      <c r="Z42" s="4">
        <f>+VLOOKUP(Z$4,Morosidad!$C$38:$CV$76,Morosidad_control!$B42,0)</f>
        <v>0</v>
      </c>
      <c r="AA42" s="4">
        <f>+VLOOKUP(AA$4,Morosidad!$C$38:$CV$76,Morosidad_control!$B42,0)</f>
        <v>0</v>
      </c>
      <c r="AB42" s="4">
        <v>8.3082402952632304</v>
      </c>
      <c r="AC42" s="4">
        <v>5.8799276941777299</v>
      </c>
      <c r="AD42" s="4">
        <f>+VLOOKUP(AD$4,Morosidad!$C$38:$CV$76,Morosidad_control!$B42,0)</f>
        <v>10.118536255621448</v>
      </c>
      <c r="AE42" s="4">
        <f>+VLOOKUP(AE$4,Morosidad!$C$38:$CV$76,Morosidad_control!$B42,0)</f>
        <v>5.0279362625622346</v>
      </c>
      <c r="AF42" s="4">
        <v>5.1732540579677497</v>
      </c>
      <c r="AG42" s="4">
        <v>6.6700364297239698</v>
      </c>
      <c r="AH42" s="4">
        <v>16.3395169534746</v>
      </c>
      <c r="AI42" s="4">
        <f>+VLOOKUP(AI$4,Morosidad!$C$38:$CV$76,Morosidad_control!$B42,0)</f>
        <v>15.134063422714497</v>
      </c>
      <c r="AJ42" s="4">
        <f>+VLOOKUP(AJ$4,Morosidad!$C$38:$CV$76,Morosidad_control!$B42,0)</f>
        <v>4.8832020049863107</v>
      </c>
      <c r="AK42" s="4">
        <f>+VLOOKUP(AK$4,Morosidad!$C$38:$CV$76,Morosidad_control!$B42,0)</f>
        <v>10.746661757414804</v>
      </c>
      <c r="AL42" s="4">
        <v>7.5387714506625203</v>
      </c>
      <c r="AM42" s="4">
        <v>5.6842743771912501</v>
      </c>
      <c r="AN42" s="4">
        <v>7.5061361306032399</v>
      </c>
      <c r="AO42" s="4">
        <f>+VLOOKUP(AO$4,Morosidad!$C$38:$CV$76,Morosidad_control!$B42,0)</f>
        <v>11.666648442476379</v>
      </c>
      <c r="AP42" s="4">
        <f>+VLOOKUP(AP$4,Morosidad!$C$38:$CV$76,Morosidad_control!$B42,0)</f>
        <v>34.490881208913628</v>
      </c>
      <c r="AQ42" s="4">
        <v>10.1411309526283</v>
      </c>
      <c r="AR42" s="4">
        <f>+VLOOKUP(AR$4,Morosidad!$C$38:$CV$76,Morosidad_control!$B42,0)</f>
        <v>8.1256972062812594</v>
      </c>
      <c r="AS42" s="4">
        <f>+VLOOKUP(AS$4,Morosidad!$C$38:$CV$76,Morosidad_control!$B42,0)</f>
        <v>7.6510867527754138</v>
      </c>
      <c r="AT42" s="4">
        <v>7.0975487700742397</v>
      </c>
      <c r="AU42" s="4">
        <f>+VLOOKUP(AU$4,Morosidad!$C$38:$CV$76,Morosidad_control!$B42,0)</f>
        <v>4.5485491219484553</v>
      </c>
      <c r="AV42" s="4">
        <f>+VLOOKUP(AV$4,Morosidad!$C$38:$CV$76,Morosidad_control!$B42,0)</f>
        <v>12.283533170894364</v>
      </c>
      <c r="AW42" s="4">
        <v>6.69655354028178</v>
      </c>
      <c r="AX42" s="4">
        <v>4.2106899395787201</v>
      </c>
      <c r="AY42" s="4">
        <f>+VLOOKUP(AY$4,Morosidad!$C$38:$CV$76,Morosidad_control!$B42,0)</f>
        <v>6.2605435269287302</v>
      </c>
    </row>
    <row r="43" spans="2:51" ht="16.5" x14ac:dyDescent="0.3">
      <c r="B43">
        <v>40</v>
      </c>
      <c r="C43" s="3">
        <v>42063</v>
      </c>
      <c r="D43" s="4">
        <f>+VLOOKUP(D$4,Morosidad!$C$5:$CV$15,Morosidad_control!$B43,0)</f>
        <v>0.49949405959336896</v>
      </c>
      <c r="E43" s="4">
        <f>+VLOOKUP(E$4,Morosidad!$C$5:$CV$15,Morosidad_control!$B43,0)</f>
        <v>1.6243386383115046</v>
      </c>
      <c r="F43" s="4">
        <f>+VLOOKUP(F$4,Morosidad!$C$5:$CV$15,Morosidad_control!$B43,0)</f>
        <v>3.9288612689894662</v>
      </c>
      <c r="G43" s="4">
        <f>+VLOOKUP(G$4,Morosidad!$C$5:$CV$15,Morosidad_control!$B43,0)</f>
        <v>2.0957915907471687</v>
      </c>
      <c r="H43" s="4">
        <f>+VLOOKUP(H$4,Morosidad!$C$5:$CV$15,Morosidad_control!$B43,0)</f>
        <v>0</v>
      </c>
      <c r="I43" s="4">
        <f>+VLOOKUP(I$4,Morosidad!$C$5:$CV$15,Morosidad_control!$B43,0)</f>
        <v>2.1079912007354786</v>
      </c>
      <c r="J43" s="4">
        <f>+VLOOKUP(J$4,Morosidad!$C$5:$CV$15,Morosidad_control!$B43,0)</f>
        <v>2.5381599459009934</v>
      </c>
      <c r="K43" s="4">
        <v>2.3851627415007601</v>
      </c>
      <c r="L43" s="4">
        <f>+VLOOKUP(L$4,Morosidad!$C$5:$CV$15,Morosidad_control!$B43,0)</f>
        <v>2.3437958336520142</v>
      </c>
      <c r="M43" s="4">
        <v>2.6119658298387698</v>
      </c>
      <c r="N43" s="4">
        <v>10.0604579427819</v>
      </c>
      <c r="O43" s="4">
        <f>+VLOOKUP(O$4,Morosidad!$C$38:$CV$76,Morosidad_control!$B43,0)</f>
        <v>6.1978199602085331</v>
      </c>
      <c r="P43" s="4">
        <v>3.9053854782334101</v>
      </c>
      <c r="Q43" s="4">
        <f>+VLOOKUP(Q$4,Morosidad!$C$38:$CV$76,Morosidad_control!$B43,0)</f>
        <v>3.3981919225857196</v>
      </c>
      <c r="R43" s="4">
        <f>+VLOOKUP(R$4,Morosidad!$C$38:$CV$76,Morosidad_control!$B43,0)</f>
        <v>0.53179916030657337</v>
      </c>
      <c r="S43" s="4">
        <f>+VLOOKUP(S$4,Morosidad!$C$38:$CV$76,Morosidad_control!$B43,0)</f>
        <v>6.2037298229950038</v>
      </c>
      <c r="T43" s="4">
        <f>+VLOOKUP(T$4,Morosidad!$C$38:$CV$76,Morosidad_control!$B43,0)</f>
        <v>8.0812816391397106</v>
      </c>
      <c r="U43" s="4">
        <f>+VLOOKUP(U$4,Morosidad!$C$38:$CV$76,Morosidad_control!$B43,0)</f>
        <v>0</v>
      </c>
      <c r="V43" s="4">
        <f>+VLOOKUP(V$4,Morosidad!$C$38:$CV$76,Morosidad_control!$B43,0)</f>
        <v>5.3191977421049561</v>
      </c>
      <c r="W43" s="4">
        <f>+VLOOKUP(W$4,Morosidad!$C$38:$CV$76,Morosidad_control!$B43,0)</f>
        <v>25.010980856908517</v>
      </c>
      <c r="X43" s="4">
        <f>+VLOOKUP(X$4,Morosidad!$C$38:$CV$76,Morosidad_control!$B43,0)</f>
        <v>4.3068638349050925</v>
      </c>
      <c r="Y43" s="4">
        <f>+VLOOKUP(Y$4,Morosidad!$C$38:$CV$76,Morosidad_control!$B43,0)</f>
        <v>4.9250242305723502</v>
      </c>
      <c r="Z43" s="4">
        <f>+VLOOKUP(Z$4,Morosidad!$C$38:$CV$76,Morosidad_control!$B43,0)</f>
        <v>0</v>
      </c>
      <c r="AA43" s="4">
        <f>+VLOOKUP(AA$4,Morosidad!$C$38:$CV$76,Morosidad_control!$B43,0)</f>
        <v>0</v>
      </c>
      <c r="AB43" s="4">
        <v>8.3067190060399305</v>
      </c>
      <c r="AC43" s="4">
        <v>6.09320305993643</v>
      </c>
      <c r="AD43" s="4">
        <f>+VLOOKUP(AD$4,Morosidad!$C$38:$CV$76,Morosidad_control!$B43,0)</f>
        <v>8.4232103249565018</v>
      </c>
      <c r="AE43" s="4">
        <f>+VLOOKUP(AE$4,Morosidad!$C$38:$CV$76,Morosidad_control!$B43,0)</f>
        <v>5.018120040143998</v>
      </c>
      <c r="AF43" s="4">
        <v>5.1692487124958104</v>
      </c>
      <c r="AG43" s="4">
        <v>6.6028640489405603</v>
      </c>
      <c r="AH43" s="4">
        <v>16.221283902880099</v>
      </c>
      <c r="AI43" s="4">
        <f>+VLOOKUP(AI$4,Morosidad!$C$38:$CV$76,Morosidad_control!$B43,0)</f>
        <v>15.153999606473528</v>
      </c>
      <c r="AJ43" s="4">
        <f>+VLOOKUP(AJ$4,Morosidad!$C$38:$CV$76,Morosidad_control!$B43,0)</f>
        <v>4.7681561659428864</v>
      </c>
      <c r="AK43" s="4">
        <f>+VLOOKUP(AK$4,Morosidad!$C$38:$CV$76,Morosidad_control!$B43,0)</f>
        <v>12.157466650608342</v>
      </c>
      <c r="AL43" s="4">
        <v>7.2970130144167697</v>
      </c>
      <c r="AM43" s="4">
        <v>5.8663777556070702</v>
      </c>
      <c r="AN43" s="4">
        <v>7.5840698345704798</v>
      </c>
      <c r="AO43" s="4">
        <f>+VLOOKUP(AO$4,Morosidad!$C$38:$CV$76,Morosidad_control!$B43,0)</f>
        <v>9.8778933374168609</v>
      </c>
      <c r="AP43" s="4">
        <f>+VLOOKUP(AP$4,Morosidad!$C$38:$CV$76,Morosidad_control!$B43,0)</f>
        <v>36.530720853325334</v>
      </c>
      <c r="AQ43" s="4">
        <v>11.214606989591299</v>
      </c>
      <c r="AR43" s="4">
        <f>+VLOOKUP(AR$4,Morosidad!$C$38:$CV$76,Morosidad_control!$B43,0)</f>
        <v>8.435492721475093</v>
      </c>
      <c r="AS43" s="4">
        <f>+VLOOKUP(AS$4,Morosidad!$C$38:$CV$76,Morosidad_control!$B43,0)</f>
        <v>4.9963140451829471</v>
      </c>
      <c r="AT43" s="4">
        <v>7.0356645069523003</v>
      </c>
      <c r="AU43" s="4">
        <f>+VLOOKUP(AU$4,Morosidad!$C$38:$CV$76,Morosidad_control!$B43,0)</f>
        <v>4.4930766472810575</v>
      </c>
      <c r="AV43" s="4">
        <f>+VLOOKUP(AV$4,Morosidad!$C$38:$CV$76,Morosidad_control!$B43,0)</f>
        <v>12.939274942443459</v>
      </c>
      <c r="AW43" s="4">
        <v>6.7500686741718301</v>
      </c>
      <c r="AX43" s="4">
        <v>3.9758712441517101</v>
      </c>
      <c r="AY43" s="4">
        <f>+VLOOKUP(AY$4,Morosidad!$C$38:$CV$76,Morosidad_control!$B43,0)</f>
        <v>6.467286696040679</v>
      </c>
    </row>
    <row r="44" spans="2:51" ht="16.5" x14ac:dyDescent="0.3">
      <c r="B44">
        <v>41</v>
      </c>
      <c r="C44" s="3">
        <v>42094</v>
      </c>
      <c r="D44" s="4">
        <f>+VLOOKUP(D$4,Morosidad!$C$5:$CV$15,Morosidad_control!$B44,0)</f>
        <v>0.43237194990493699</v>
      </c>
      <c r="E44" s="4">
        <f>+VLOOKUP(E$4,Morosidad!$C$5:$CV$15,Morosidad_control!$B44,0)</f>
        <v>1.6198884138728391</v>
      </c>
      <c r="F44" s="4">
        <f>+VLOOKUP(F$4,Morosidad!$C$5:$CV$15,Morosidad_control!$B44,0)</f>
        <v>3.6332962128696731</v>
      </c>
      <c r="G44" s="4">
        <f>+VLOOKUP(G$4,Morosidad!$C$5:$CV$15,Morosidad_control!$B44,0)</f>
        <v>2.0868774740176006</v>
      </c>
      <c r="H44" s="4">
        <f>+VLOOKUP(H$4,Morosidad!$C$5:$CV$15,Morosidad_control!$B44,0)</f>
        <v>0</v>
      </c>
      <c r="I44" s="4">
        <f>+VLOOKUP(I$4,Morosidad!$C$5:$CV$15,Morosidad_control!$B44,0)</f>
        <v>1.9932197253113799</v>
      </c>
      <c r="J44" s="4">
        <f>+VLOOKUP(J$4,Morosidad!$C$5:$CV$15,Morosidad_control!$B44,0)</f>
        <v>2.2813257892333119</v>
      </c>
      <c r="K44" s="4">
        <v>2.3640419542039601</v>
      </c>
      <c r="L44" s="4">
        <f>+VLOOKUP(L$4,Morosidad!$C$5:$CV$15,Morosidad_control!$B44,0)</f>
        <v>2.3105698576733893</v>
      </c>
      <c r="M44" s="4">
        <v>2.6353953072590999</v>
      </c>
      <c r="N44" s="4">
        <v>10.4148662065876</v>
      </c>
      <c r="O44" s="4">
        <f>+VLOOKUP(O$4,Morosidad!$C$38:$CV$76,Morosidad_control!$B44,0)</f>
        <v>6.1319874702667514</v>
      </c>
      <c r="P44" s="4">
        <v>4.0238305277076503</v>
      </c>
      <c r="Q44" s="4">
        <f>+VLOOKUP(Q$4,Morosidad!$C$38:$CV$76,Morosidad_control!$B44,0)</f>
        <v>3.3309102815241047</v>
      </c>
      <c r="R44" s="4">
        <f>+VLOOKUP(R$4,Morosidad!$C$38:$CV$76,Morosidad_control!$B44,0)</f>
        <v>0.68656027139560261</v>
      </c>
      <c r="S44" s="4">
        <f>+VLOOKUP(S$4,Morosidad!$C$38:$CV$76,Morosidad_control!$B44,0)</f>
        <v>7.1074331817236258</v>
      </c>
      <c r="T44" s="4">
        <f>+VLOOKUP(T$4,Morosidad!$C$38:$CV$76,Morosidad_control!$B44,0)</f>
        <v>9.4315225264112268</v>
      </c>
      <c r="U44" s="4">
        <f>+VLOOKUP(U$4,Morosidad!$C$38:$CV$76,Morosidad_control!$B44,0)</f>
        <v>0</v>
      </c>
      <c r="V44" s="4">
        <f>+VLOOKUP(V$4,Morosidad!$C$38:$CV$76,Morosidad_control!$B44,0)</f>
        <v>5.2314634477514828</v>
      </c>
      <c r="W44" s="4">
        <f>+VLOOKUP(W$4,Morosidad!$C$38:$CV$76,Morosidad_control!$B44,0)</f>
        <v>24.899844607778341</v>
      </c>
      <c r="X44" s="4">
        <f>+VLOOKUP(X$4,Morosidad!$C$38:$CV$76,Morosidad_control!$B44,0)</f>
        <v>0</v>
      </c>
      <c r="Y44" s="4">
        <f>+VLOOKUP(Y$4,Morosidad!$C$38:$CV$76,Morosidad_control!$B44,0)</f>
        <v>5.2892027825407073</v>
      </c>
      <c r="Z44" s="4">
        <f>+VLOOKUP(Z$4,Morosidad!$C$38:$CV$76,Morosidad_control!$B44,0)</f>
        <v>0</v>
      </c>
      <c r="AA44" s="4">
        <f>+VLOOKUP(AA$4,Morosidad!$C$38:$CV$76,Morosidad_control!$B44,0)</f>
        <v>0</v>
      </c>
      <c r="AB44" s="4">
        <v>8.1647799201422604</v>
      </c>
      <c r="AC44" s="4">
        <v>6.1822505290385301</v>
      </c>
      <c r="AD44" s="4">
        <f>+VLOOKUP(AD$4,Morosidad!$C$38:$CV$76,Morosidad_control!$B44,0)</f>
        <v>9.7921286729372063</v>
      </c>
      <c r="AE44" s="4">
        <f>+VLOOKUP(AE$4,Morosidad!$C$38:$CV$76,Morosidad_control!$B44,0)</f>
        <v>5.1610844477925903</v>
      </c>
      <c r="AF44" s="4">
        <v>5.1407959577362803</v>
      </c>
      <c r="AG44" s="4">
        <v>6.7192294858236803</v>
      </c>
      <c r="AH44" s="4">
        <v>15.367208198143899</v>
      </c>
      <c r="AI44" s="4">
        <f>+VLOOKUP(AI$4,Morosidad!$C$38:$CV$76,Morosidad_control!$B44,0)</f>
        <v>15.1415071383536</v>
      </c>
      <c r="AJ44" s="4">
        <f>+VLOOKUP(AJ$4,Morosidad!$C$38:$CV$76,Morosidad_control!$B44,0)</f>
        <v>4.8114491864390789</v>
      </c>
      <c r="AK44" s="4">
        <f>+VLOOKUP(AK$4,Morosidad!$C$38:$CV$76,Morosidad_control!$B44,0)</f>
        <v>11.452443884983026</v>
      </c>
      <c r="AL44" s="4">
        <v>6.1289005713354401</v>
      </c>
      <c r="AM44" s="4">
        <v>6.0702723195384802</v>
      </c>
      <c r="AN44" s="4">
        <v>7.3949071071062198</v>
      </c>
      <c r="AO44" s="4">
        <f>+VLOOKUP(AO$4,Morosidad!$C$38:$CV$76,Morosidad_control!$B44,0)</f>
        <v>10.99088915928365</v>
      </c>
      <c r="AP44" s="4">
        <f>+VLOOKUP(AP$4,Morosidad!$C$38:$CV$76,Morosidad_control!$B44,0)</f>
        <v>55.581893479657687</v>
      </c>
      <c r="AQ44" s="4">
        <v>11.294362362413199</v>
      </c>
      <c r="AR44" s="4">
        <f>+VLOOKUP(AR$4,Morosidad!$C$38:$CV$76,Morosidad_control!$B44,0)</f>
        <v>8.9592968156105943</v>
      </c>
      <c r="AS44" s="4">
        <f>+VLOOKUP(AS$4,Morosidad!$C$38:$CV$76,Morosidad_control!$B44,0)</f>
        <v>5.3434023313148824</v>
      </c>
      <c r="AT44" s="4">
        <v>7.6070586908093398</v>
      </c>
      <c r="AU44" s="4">
        <f>+VLOOKUP(AU$4,Morosidad!$C$38:$CV$76,Morosidad_control!$B44,0)</f>
        <v>4.0856567974007652</v>
      </c>
      <c r="AV44" s="4">
        <f>+VLOOKUP(AV$4,Morosidad!$C$38:$CV$76,Morosidad_control!$B44,0)</f>
        <v>13.48522254900767</v>
      </c>
      <c r="AW44" s="4">
        <v>6.6308071852861197</v>
      </c>
      <c r="AX44" s="4">
        <v>4.0335369049429399</v>
      </c>
      <c r="AY44" s="4">
        <f>+VLOOKUP(AY$4,Morosidad!$C$38:$CV$76,Morosidad_control!$B44,0)</f>
        <v>6.7090676002055414</v>
      </c>
    </row>
    <row r="45" spans="2:51" ht="16.5" x14ac:dyDescent="0.3">
      <c r="B45">
        <v>42</v>
      </c>
      <c r="C45" s="3">
        <v>42124</v>
      </c>
      <c r="D45" s="4">
        <f>+VLOOKUP(D$4,Morosidad!$C$5:$CV$15,Morosidad_control!$B45,0)</f>
        <v>0.44187734067918066</v>
      </c>
      <c r="E45" s="4">
        <f>+VLOOKUP(E$4,Morosidad!$C$5:$CV$15,Morosidad_control!$B45,0)</f>
        <v>1.6982240004650082</v>
      </c>
      <c r="F45" s="4">
        <f>+VLOOKUP(F$4,Morosidad!$C$5:$CV$15,Morosidad_control!$B45,0)</f>
        <v>3.7098969598647136</v>
      </c>
      <c r="G45" s="4">
        <f>+VLOOKUP(G$4,Morosidad!$C$5:$CV$15,Morosidad_control!$B45,0)</f>
        <v>2.1673091706984877</v>
      </c>
      <c r="H45" s="4">
        <f>+VLOOKUP(H$4,Morosidad!$C$5:$CV$15,Morosidad_control!$B45,0)</f>
        <v>0</v>
      </c>
      <c r="I45" s="4">
        <f>+VLOOKUP(I$4,Morosidad!$C$5:$CV$15,Morosidad_control!$B45,0)</f>
        <v>1.9968444358748807</v>
      </c>
      <c r="J45" s="4">
        <f>+VLOOKUP(J$4,Morosidad!$C$5:$CV$15,Morosidad_control!$B45,0)</f>
        <v>2.2873547728967063</v>
      </c>
      <c r="K45" s="4">
        <v>2.34673007113425</v>
      </c>
      <c r="L45" s="4">
        <f>+VLOOKUP(L$4,Morosidad!$C$5:$CV$15,Morosidad_control!$B45,0)</f>
        <v>2.3245596028572031</v>
      </c>
      <c r="M45" s="4">
        <v>2.6963772998881201</v>
      </c>
      <c r="N45" s="4">
        <v>10.7814042562413</v>
      </c>
      <c r="O45" s="4">
        <f>+VLOOKUP(O$4,Morosidad!$C$38:$CV$76,Morosidad_control!$B45,0)</f>
        <v>6.4284718991922949</v>
      </c>
      <c r="P45" s="4">
        <v>3.9170177580958998</v>
      </c>
      <c r="Q45" s="4">
        <f>+VLOOKUP(Q$4,Morosidad!$C$38:$CV$76,Morosidad_control!$B45,0)</f>
        <v>3.1646394139839482</v>
      </c>
      <c r="R45" s="4">
        <f>+VLOOKUP(R$4,Morosidad!$C$38:$CV$76,Morosidad_control!$B45,0)</f>
        <v>1.7713045454247713</v>
      </c>
      <c r="S45" s="4">
        <f>+VLOOKUP(S$4,Morosidad!$C$38:$CV$76,Morosidad_control!$B45,0)</f>
        <v>7.0782111760838848</v>
      </c>
      <c r="T45" s="4">
        <f>+VLOOKUP(T$4,Morosidad!$C$38:$CV$76,Morosidad_control!$B45,0)</f>
        <v>8.6932448799033164</v>
      </c>
      <c r="U45" s="4">
        <f>+VLOOKUP(U$4,Morosidad!$C$38:$CV$76,Morosidad_control!$B45,0)</f>
        <v>0</v>
      </c>
      <c r="V45" s="4">
        <f>+VLOOKUP(V$4,Morosidad!$C$38:$CV$76,Morosidad_control!$B45,0)</f>
        <v>5.3716966426646708</v>
      </c>
      <c r="W45" s="4">
        <f>+VLOOKUP(W$4,Morosidad!$C$38:$CV$76,Morosidad_control!$B45,0)</f>
        <v>26.653056208514663</v>
      </c>
      <c r="X45" s="4">
        <f>+VLOOKUP(X$4,Morosidad!$C$38:$CV$76,Morosidad_control!$B45,0)</f>
        <v>0</v>
      </c>
      <c r="Y45" s="4">
        <f>+VLOOKUP(Y$4,Morosidad!$C$38:$CV$76,Morosidad_control!$B45,0)</f>
        <v>5.5508868445705346</v>
      </c>
      <c r="Z45" s="4">
        <f>+VLOOKUP(Z$4,Morosidad!$C$38:$CV$76,Morosidad_control!$B45,0)</f>
        <v>0</v>
      </c>
      <c r="AA45" s="4">
        <f>+VLOOKUP(AA$4,Morosidad!$C$38:$CV$76,Morosidad_control!$B45,0)</f>
        <v>0</v>
      </c>
      <c r="AB45" s="4">
        <v>7.9896355603703997</v>
      </c>
      <c r="AC45" s="4">
        <v>5.9725831604307498</v>
      </c>
      <c r="AD45" s="4">
        <f>+VLOOKUP(AD$4,Morosidad!$C$38:$CV$76,Morosidad_control!$B45,0)</f>
        <v>9.2622786607517114</v>
      </c>
      <c r="AE45" s="4">
        <f>+VLOOKUP(AE$4,Morosidad!$C$38:$CV$76,Morosidad_control!$B45,0)</f>
        <v>5.7260043918317258</v>
      </c>
      <c r="AF45" s="4">
        <v>4.85924076787248</v>
      </c>
      <c r="AG45" s="4">
        <v>6.4907345688055598</v>
      </c>
      <c r="AH45" s="4">
        <v>13.4577242511318</v>
      </c>
      <c r="AI45" s="4">
        <f>+VLOOKUP(AI$4,Morosidad!$C$38:$CV$76,Morosidad_control!$B45,0)</f>
        <v>15.511133775652336</v>
      </c>
      <c r="AJ45" s="4">
        <f>+VLOOKUP(AJ$4,Morosidad!$C$38:$CV$76,Morosidad_control!$B45,0)</f>
        <v>4.8139544236348319</v>
      </c>
      <c r="AK45" s="4">
        <f>+VLOOKUP(AK$4,Morosidad!$C$38:$CV$76,Morosidad_control!$B45,0)</f>
        <v>11.360027298796158</v>
      </c>
      <c r="AL45" s="4">
        <v>6.3115561908756801</v>
      </c>
      <c r="AM45" s="4">
        <v>6.1805780476257501</v>
      </c>
      <c r="AN45" s="4">
        <v>7.1533028924054998</v>
      </c>
      <c r="AO45" s="4">
        <f>+VLOOKUP(AO$4,Morosidad!$C$38:$CV$76,Morosidad_control!$B45,0)</f>
        <v>13.011280680052128</v>
      </c>
      <c r="AP45" s="4">
        <f>+VLOOKUP(AP$4,Morosidad!$C$38:$CV$76,Morosidad_control!$B45,0)</f>
        <v>51.699218963442718</v>
      </c>
      <c r="AQ45" s="4">
        <v>11.4221787464912</v>
      </c>
      <c r="AR45" s="4">
        <f>+VLOOKUP(AR$4,Morosidad!$C$38:$CV$76,Morosidad_control!$B45,0)</f>
        <v>9.0971149032873608</v>
      </c>
      <c r="AS45" s="4">
        <f>+VLOOKUP(AS$4,Morosidad!$C$38:$CV$76,Morosidad_control!$B45,0)</f>
        <v>5.3828111956579789</v>
      </c>
      <c r="AT45" s="4">
        <v>7.4223949589384404</v>
      </c>
      <c r="AU45" s="4">
        <f>+VLOOKUP(AU$4,Morosidad!$C$38:$CV$76,Morosidad_control!$B45,0)</f>
        <v>4.190231450108227</v>
      </c>
      <c r="AV45" s="4">
        <f>+VLOOKUP(AV$4,Morosidad!$C$38:$CV$76,Morosidad_control!$B45,0)</f>
        <v>13.941617010547999</v>
      </c>
      <c r="AW45" s="4">
        <v>6.9157804185296303</v>
      </c>
      <c r="AX45" s="4">
        <v>3.9049208868663499</v>
      </c>
      <c r="AY45" s="4">
        <f>+VLOOKUP(AY$4,Morosidad!$C$38:$CV$76,Morosidad_control!$B45,0)</f>
        <v>7.1613249375320844</v>
      </c>
    </row>
    <row r="46" spans="2:51" ht="16.5" x14ac:dyDescent="0.3">
      <c r="B46">
        <v>43</v>
      </c>
      <c r="C46" s="3">
        <v>42155</v>
      </c>
      <c r="D46" s="4">
        <f>+VLOOKUP(D$4,Morosidad!$C$5:$CV$15,Morosidad_control!$B46,0)</f>
        <v>0.50389242877447205</v>
      </c>
      <c r="E46" s="4">
        <f>+VLOOKUP(E$4,Morosidad!$C$5:$CV$15,Morosidad_control!$B46,0)</f>
        <v>1.6901733936862715</v>
      </c>
      <c r="F46" s="4">
        <f>+VLOOKUP(F$4,Morosidad!$C$5:$CV$15,Morosidad_control!$B46,0)</f>
        <v>3.8216816930906998</v>
      </c>
      <c r="G46" s="4">
        <f>+VLOOKUP(G$4,Morosidad!$C$5:$CV$15,Morosidad_control!$B46,0)</f>
        <v>2.1670964328115638</v>
      </c>
      <c r="H46" s="4">
        <f>+VLOOKUP(H$4,Morosidad!$C$5:$CV$15,Morosidad_control!$B46,0)</f>
        <v>0</v>
      </c>
      <c r="I46" s="4">
        <f>+VLOOKUP(I$4,Morosidad!$C$5:$CV$15,Morosidad_control!$B46,0)</f>
        <v>0</v>
      </c>
      <c r="J46" s="4">
        <f>+VLOOKUP(J$4,Morosidad!$C$5:$CV$15,Morosidad_control!$B46,0)</f>
        <v>2.3099401790852885</v>
      </c>
      <c r="K46" s="4">
        <v>2.3709198713872599</v>
      </c>
      <c r="L46" s="4">
        <f>+VLOOKUP(L$4,Morosidad!$C$5:$CV$15,Morosidad_control!$B46,0)</f>
        <v>2.3649216872013699</v>
      </c>
      <c r="M46" s="4">
        <v>2.8461833466060198</v>
      </c>
      <c r="N46" s="4">
        <v>11.281165684349499</v>
      </c>
      <c r="O46" s="4">
        <f>+VLOOKUP(O$4,Morosidad!$C$38:$CV$76,Morosidad_control!$B46,0)</f>
        <v>5.5638273359721806</v>
      </c>
      <c r="P46" s="4">
        <v>3.8448805134269</v>
      </c>
      <c r="Q46" s="4">
        <f>+VLOOKUP(Q$4,Morosidad!$C$38:$CV$76,Morosidad_control!$B46,0)</f>
        <v>3.0102054371937879</v>
      </c>
      <c r="R46" s="4">
        <f>+VLOOKUP(R$4,Morosidad!$C$38:$CV$76,Morosidad_control!$B46,0)</f>
        <v>2.0677079722176437</v>
      </c>
      <c r="S46" s="4">
        <f>+VLOOKUP(S$4,Morosidad!$C$38:$CV$76,Morosidad_control!$B46,0)</f>
        <v>6.6406232217961145</v>
      </c>
      <c r="T46" s="4">
        <f>+VLOOKUP(T$4,Morosidad!$C$38:$CV$76,Morosidad_control!$B46,0)</f>
        <v>8.9773602998186703</v>
      </c>
      <c r="U46" s="4">
        <f>+VLOOKUP(U$4,Morosidad!$C$38:$CV$76,Morosidad_control!$B46,0)</f>
        <v>0</v>
      </c>
      <c r="V46" s="4">
        <f>+VLOOKUP(V$4,Morosidad!$C$38:$CV$76,Morosidad_control!$B46,0)</f>
        <v>5.3370404549685801</v>
      </c>
      <c r="W46" s="4">
        <f>+VLOOKUP(W$4,Morosidad!$C$38:$CV$76,Morosidad_control!$B46,0)</f>
        <v>28.142295906666625</v>
      </c>
      <c r="X46" s="4">
        <f>+VLOOKUP(X$4,Morosidad!$C$38:$CV$76,Morosidad_control!$B46,0)</f>
        <v>0</v>
      </c>
      <c r="Y46" s="4">
        <f>+VLOOKUP(Y$4,Morosidad!$C$38:$CV$76,Morosidad_control!$B46,0)</f>
        <v>5.7141917051478526</v>
      </c>
      <c r="Z46" s="4">
        <f>+VLOOKUP(Z$4,Morosidad!$C$38:$CV$76,Morosidad_control!$B46,0)</f>
        <v>0</v>
      </c>
      <c r="AA46" s="4">
        <f>+VLOOKUP(AA$4,Morosidad!$C$38:$CV$76,Morosidad_control!$B46,0)</f>
        <v>0</v>
      </c>
      <c r="AB46" s="4">
        <v>8.1218900716428806</v>
      </c>
      <c r="AC46" s="4">
        <v>6.2490925625416098</v>
      </c>
      <c r="AD46" s="4">
        <f>+VLOOKUP(AD$4,Morosidad!$C$38:$CV$76,Morosidad_control!$B46,0)</f>
        <v>9.5083686191807981</v>
      </c>
      <c r="AE46" s="4">
        <f>+VLOOKUP(AE$4,Morosidad!$C$38:$CV$76,Morosidad_control!$B46,0)</f>
        <v>6.1021877405877403</v>
      </c>
      <c r="AF46" s="4">
        <v>4.7632782839418004</v>
      </c>
      <c r="AG46" s="4">
        <v>6.7271841921067699</v>
      </c>
      <c r="AH46" s="4">
        <v>12.6755122511615</v>
      </c>
      <c r="AI46" s="4">
        <f>+VLOOKUP(AI$4,Morosidad!$C$38:$CV$76,Morosidad_control!$B46,0)</f>
        <v>15.606486993485195</v>
      </c>
      <c r="AJ46" s="4">
        <f>+VLOOKUP(AJ$4,Morosidad!$C$38:$CV$76,Morosidad_control!$B46,0)</f>
        <v>4.7665249223028345</v>
      </c>
      <c r="AK46" s="4">
        <f>+VLOOKUP(AK$4,Morosidad!$C$38:$CV$76,Morosidad_control!$B46,0)</f>
        <v>12.10454121643131</v>
      </c>
      <c r="AL46" s="4">
        <v>6.47959911615939</v>
      </c>
      <c r="AM46" s="4">
        <v>6.1969716132563999</v>
      </c>
      <c r="AN46" s="4">
        <v>7.0908585444131198</v>
      </c>
      <c r="AO46" s="4">
        <f>+VLOOKUP(AO$4,Morosidad!$C$38:$CV$76,Morosidad_control!$B46,0)</f>
        <v>15.382613426950037</v>
      </c>
      <c r="AP46" s="4">
        <f>+VLOOKUP(AP$4,Morosidad!$C$38:$CV$76,Morosidad_control!$B46,0)</f>
        <v>58.609215567133447</v>
      </c>
      <c r="AQ46" s="4">
        <v>11.653436747893201</v>
      </c>
      <c r="AR46" s="4">
        <f>+VLOOKUP(AR$4,Morosidad!$C$38:$CV$76,Morosidad_control!$B46,0)</f>
        <v>9.7383555817091327</v>
      </c>
      <c r="AS46" s="4">
        <f>+VLOOKUP(AS$4,Morosidad!$C$38:$CV$76,Morosidad_control!$B46,0)</f>
        <v>5.6038780394873582</v>
      </c>
      <c r="AT46" s="4">
        <v>7.8727797534693797</v>
      </c>
      <c r="AU46" s="4">
        <f>+VLOOKUP(AU$4,Morosidad!$C$38:$CV$76,Morosidad_control!$B46,0)</f>
        <v>4.2086071187888212</v>
      </c>
      <c r="AV46" s="4">
        <f>+VLOOKUP(AV$4,Morosidad!$C$38:$CV$76,Morosidad_control!$B46,0)</f>
        <v>14.533374196920807</v>
      </c>
      <c r="AW46" s="4">
        <v>7.1933210352486396</v>
      </c>
      <c r="AX46" s="4">
        <v>3.9196526361576902</v>
      </c>
      <c r="AY46" s="4">
        <f>+VLOOKUP(AY$4,Morosidad!$C$38:$CV$76,Morosidad_control!$B46,0)</f>
        <v>7.4791331140209127</v>
      </c>
    </row>
    <row r="47" spans="2:51" ht="16.5" x14ac:dyDescent="0.3">
      <c r="B47">
        <v>44</v>
      </c>
      <c r="C47" s="3">
        <v>42185</v>
      </c>
      <c r="D47" s="4">
        <f>+VLOOKUP(D$4,Morosidad!$C$5:$CV$15,Morosidad_control!$B47,0)</f>
        <v>0.45667266978729426</v>
      </c>
      <c r="E47" s="4">
        <f>+VLOOKUP(E$4,Morosidad!$C$5:$CV$15,Morosidad_control!$B47,0)</f>
        <v>1.7318635189430183</v>
      </c>
      <c r="F47" s="4">
        <f>+VLOOKUP(F$4,Morosidad!$C$5:$CV$15,Morosidad_control!$B47,0)</f>
        <v>3.8574573071823646</v>
      </c>
      <c r="G47" s="4">
        <f>+VLOOKUP(G$4,Morosidad!$C$5:$CV$15,Morosidad_control!$B47,0)</f>
        <v>2.0197470199050822</v>
      </c>
      <c r="H47" s="4">
        <f>+VLOOKUP(H$4,Morosidad!$C$5:$CV$15,Morosidad_control!$B47,0)</f>
        <v>0</v>
      </c>
      <c r="I47" s="4">
        <f>+VLOOKUP(I$4,Morosidad!$C$5:$CV$15,Morosidad_control!$B47,0)</f>
        <v>0</v>
      </c>
      <c r="J47" s="4">
        <f>+VLOOKUP(J$4,Morosidad!$C$5:$CV$15,Morosidad_control!$B47,0)</f>
        <v>2.4082845148363794</v>
      </c>
      <c r="K47" s="4">
        <v>2.3743565604559298</v>
      </c>
      <c r="L47" s="4">
        <f>+VLOOKUP(L$4,Morosidad!$C$5:$CV$15,Morosidad_control!$B47,0)</f>
        <v>2.4348556293549675</v>
      </c>
      <c r="M47" s="4">
        <v>3.0467855224174398</v>
      </c>
      <c r="N47" s="4">
        <v>12.2045562440809</v>
      </c>
      <c r="O47" s="4">
        <f>+VLOOKUP(O$4,Morosidad!$C$38:$CV$76,Morosidad_control!$B47,0)</f>
        <v>5.911291220702501</v>
      </c>
      <c r="P47" s="4">
        <v>3.8003485012781399</v>
      </c>
      <c r="Q47" s="4">
        <f>+VLOOKUP(Q$4,Morosidad!$C$38:$CV$76,Morosidad_control!$B47,0)</f>
        <v>2.9094026903290606</v>
      </c>
      <c r="R47" s="4">
        <f>+VLOOKUP(R$4,Morosidad!$C$38:$CV$76,Morosidad_control!$B47,0)</f>
        <v>2.9851435144657583</v>
      </c>
      <c r="S47" s="4">
        <f>+VLOOKUP(S$4,Morosidad!$C$38:$CV$76,Morosidad_control!$B47,0)</f>
        <v>8.2871683468423747</v>
      </c>
      <c r="T47" s="4">
        <f>+VLOOKUP(T$4,Morosidad!$C$38:$CV$76,Morosidad_control!$B47,0)</f>
        <v>7.7979990001285984</v>
      </c>
      <c r="U47" s="4">
        <f>+VLOOKUP(U$4,Morosidad!$C$38:$CV$76,Morosidad_control!$B47,0)</f>
        <v>0</v>
      </c>
      <c r="V47" s="4">
        <f>+VLOOKUP(V$4,Morosidad!$C$38:$CV$76,Morosidad_control!$B47,0)</f>
        <v>4.8713960946816375</v>
      </c>
      <c r="W47" s="4">
        <f>+VLOOKUP(W$4,Morosidad!$C$38:$CV$76,Morosidad_control!$B47,0)</f>
        <v>17.758680943860433</v>
      </c>
      <c r="X47" s="4">
        <f>+VLOOKUP(X$4,Morosidad!$C$38:$CV$76,Morosidad_control!$B47,0)</f>
        <v>0</v>
      </c>
      <c r="Y47" s="4">
        <f>+VLOOKUP(Y$4,Morosidad!$C$38:$CV$76,Morosidad_control!$B47,0)</f>
        <v>5.7983006952508838</v>
      </c>
      <c r="Z47" s="4">
        <f>+VLOOKUP(Z$4,Morosidad!$C$38:$CV$76,Morosidad_control!$B47,0)</f>
        <v>0</v>
      </c>
      <c r="AA47" s="4">
        <f>+VLOOKUP(AA$4,Morosidad!$C$38:$CV$76,Morosidad_control!$B47,0)</f>
        <v>0</v>
      </c>
      <c r="AB47" s="4">
        <v>8.7334614888307698</v>
      </c>
      <c r="AC47" s="4">
        <v>6.3132193153923497</v>
      </c>
      <c r="AD47" s="4">
        <f>+VLOOKUP(AD$4,Morosidad!$C$38:$CV$76,Morosidad_control!$B47,0)</f>
        <v>8.2744990645207093</v>
      </c>
      <c r="AE47" s="4">
        <f>+VLOOKUP(AE$4,Morosidad!$C$38:$CV$76,Morosidad_control!$B47,0)</f>
        <v>5.7180031052590099</v>
      </c>
      <c r="AF47" s="4">
        <v>5.0007400215370197</v>
      </c>
      <c r="AG47" s="4">
        <v>6.6816635583058002</v>
      </c>
      <c r="AH47" s="4">
        <v>9.2426041377587396</v>
      </c>
      <c r="AI47" s="4">
        <f>+VLOOKUP(AI$4,Morosidad!$C$38:$CV$76,Morosidad_control!$B47,0)</f>
        <v>15.552685980071871</v>
      </c>
      <c r="AJ47" s="4">
        <f>+VLOOKUP(AJ$4,Morosidad!$C$38:$CV$76,Morosidad_control!$B47,0)</f>
        <v>4.7556443057633242</v>
      </c>
      <c r="AK47" s="4">
        <f>+VLOOKUP(AK$4,Morosidad!$C$38:$CV$76,Morosidad_control!$B47,0)</f>
        <v>12.414129195443266</v>
      </c>
      <c r="AL47" s="4">
        <v>6.3791823166896098</v>
      </c>
      <c r="AM47" s="4">
        <v>6.2810129168325499</v>
      </c>
      <c r="AN47" s="4">
        <v>7.00145881144174</v>
      </c>
      <c r="AO47" s="4">
        <f>+VLOOKUP(AO$4,Morosidad!$C$38:$CV$76,Morosidad_control!$B47,0)</f>
        <v>17.962987318419071</v>
      </c>
      <c r="AP47" s="4">
        <f>+VLOOKUP(AP$4,Morosidad!$C$38:$CV$76,Morosidad_control!$B47,0)</f>
        <v>61.51903478488957</v>
      </c>
      <c r="AQ47" s="4">
        <v>10.0286922799318</v>
      </c>
      <c r="AR47" s="4">
        <f>+VLOOKUP(AR$4,Morosidad!$C$38:$CV$76,Morosidad_control!$B47,0)</f>
        <v>8.829129367421503</v>
      </c>
      <c r="AS47" s="4">
        <f>+VLOOKUP(AS$4,Morosidad!$C$38:$CV$76,Morosidad_control!$B47,0)</f>
        <v>5.5259400893707111</v>
      </c>
      <c r="AT47" s="4">
        <v>8.1877847356196405</v>
      </c>
      <c r="AU47" s="4">
        <f>+VLOOKUP(AU$4,Morosidad!$C$38:$CV$76,Morosidad_control!$B47,0)</f>
        <v>4.347803553974158</v>
      </c>
      <c r="AV47" s="4">
        <f>+VLOOKUP(AV$4,Morosidad!$C$38:$CV$76,Morosidad_control!$B47,0)</f>
        <v>14.669184841315932</v>
      </c>
      <c r="AW47" s="4">
        <v>7.2769721054525398</v>
      </c>
      <c r="AX47" s="4">
        <v>3.8309720934004501</v>
      </c>
      <c r="AY47" s="4">
        <f>+VLOOKUP(AY$4,Morosidad!$C$38:$CV$76,Morosidad_control!$B47,0)</f>
        <v>7.0862135917820828</v>
      </c>
    </row>
    <row r="48" spans="2:51" ht="16.5" x14ac:dyDescent="0.3">
      <c r="B48">
        <v>45</v>
      </c>
      <c r="C48" s="3">
        <v>42216</v>
      </c>
      <c r="D48" s="4">
        <f>+VLOOKUP(D$4,Morosidad!$C$5:$CV$15,Morosidad_control!$B48,0)</f>
        <v>0.44025119865844597</v>
      </c>
      <c r="E48" s="4">
        <f>+VLOOKUP(E$4,Morosidad!$C$5:$CV$15,Morosidad_control!$B48,0)</f>
        <v>1.7725891753249938</v>
      </c>
      <c r="F48" s="4">
        <f>+VLOOKUP(F$4,Morosidad!$C$5:$CV$15,Morosidad_control!$B48,0)</f>
        <v>4.2248401296689266</v>
      </c>
      <c r="G48" s="4">
        <f>+VLOOKUP(G$4,Morosidad!$C$5:$CV$15,Morosidad_control!$B48,0)</f>
        <v>2.0793214655069234</v>
      </c>
      <c r="H48" s="4">
        <f>+VLOOKUP(H$4,Morosidad!$C$5:$CV$15,Morosidad_control!$B48,0)</f>
        <v>3.6450845224268482</v>
      </c>
      <c r="I48" s="4">
        <f>+VLOOKUP(I$4,Morosidad!$C$5:$CV$15,Morosidad_control!$B48,0)</f>
        <v>0</v>
      </c>
      <c r="J48" s="4">
        <f>+VLOOKUP(J$4,Morosidad!$C$5:$CV$15,Morosidad_control!$B48,0)</f>
        <v>2.4078095817137259</v>
      </c>
      <c r="K48" s="4">
        <v>2.40773437929324</v>
      </c>
      <c r="L48" s="4">
        <f>+VLOOKUP(L$4,Morosidad!$C$5:$CV$15,Morosidad_control!$B48,0)</f>
        <v>2.4589900751108185</v>
      </c>
      <c r="M48" s="4">
        <v>2.9546369194905799</v>
      </c>
      <c r="N48" s="4">
        <v>12.5076778004206</v>
      </c>
      <c r="O48" s="4">
        <f>+VLOOKUP(O$4,Morosidad!$C$38:$CV$76,Morosidad_control!$B48,0)</f>
        <v>6.0796410950951465</v>
      </c>
      <c r="P48" s="4">
        <v>3.6971952810274402</v>
      </c>
      <c r="Q48" s="4">
        <f>+VLOOKUP(Q$4,Morosidad!$C$38:$CV$76,Morosidad_control!$B48,0)</f>
        <v>2.8171398509083287</v>
      </c>
      <c r="R48" s="4">
        <f>+VLOOKUP(R$4,Morosidad!$C$38:$CV$76,Morosidad_control!$B48,0)</f>
        <v>3.040862277671994</v>
      </c>
      <c r="S48" s="4">
        <f>+VLOOKUP(S$4,Morosidad!$C$38:$CV$76,Morosidad_control!$B48,0)</f>
        <v>8.5946730514341798</v>
      </c>
      <c r="T48" s="4">
        <f>+VLOOKUP(T$4,Morosidad!$C$38:$CV$76,Morosidad_control!$B48,0)</f>
        <v>8.2941008645305931</v>
      </c>
      <c r="U48" s="4">
        <f>+VLOOKUP(U$4,Morosidad!$C$38:$CV$76,Morosidad_control!$B48,0)</f>
        <v>0</v>
      </c>
      <c r="V48" s="4">
        <f>+VLOOKUP(V$4,Morosidad!$C$38:$CV$76,Morosidad_control!$B48,0)</f>
        <v>5.2276261912331545</v>
      </c>
      <c r="W48" s="4">
        <f>+VLOOKUP(W$4,Morosidad!$C$38:$CV$76,Morosidad_control!$B48,0)</f>
        <v>0</v>
      </c>
      <c r="X48" s="4">
        <f>+VLOOKUP(X$4,Morosidad!$C$38:$CV$76,Morosidad_control!$B48,0)</f>
        <v>0</v>
      </c>
      <c r="Y48" s="4">
        <f>+VLOOKUP(Y$4,Morosidad!$C$38:$CV$76,Morosidad_control!$B48,0)</f>
        <v>5.851794588486424</v>
      </c>
      <c r="Z48" s="4">
        <f>+VLOOKUP(Z$4,Morosidad!$C$38:$CV$76,Morosidad_control!$B48,0)</f>
        <v>0</v>
      </c>
      <c r="AA48" s="4">
        <f>+VLOOKUP(AA$4,Morosidad!$C$38:$CV$76,Morosidad_control!$B48,0)</f>
        <v>0</v>
      </c>
      <c r="AB48" s="4">
        <v>8.70776811469287</v>
      </c>
      <c r="AC48" s="4">
        <v>6.4660943944906002</v>
      </c>
      <c r="AD48" s="4">
        <f>+VLOOKUP(AD$4,Morosidad!$C$38:$CV$76,Morosidad_control!$B48,0)</f>
        <v>7.9538932365568664</v>
      </c>
      <c r="AE48" s="4">
        <f>+VLOOKUP(AE$4,Morosidad!$C$38:$CV$76,Morosidad_control!$B48,0)</f>
        <v>5.7403283657573629</v>
      </c>
      <c r="AF48" s="4">
        <v>5.1128411822285198</v>
      </c>
      <c r="AG48" s="4">
        <v>5.0393020045867898</v>
      </c>
      <c r="AH48" s="4">
        <v>9.2927142679683499</v>
      </c>
      <c r="AI48" s="4">
        <f>+VLOOKUP(AI$4,Morosidad!$C$38:$CV$76,Morosidad_control!$B48,0)</f>
        <v>14.471872972956646</v>
      </c>
      <c r="AJ48" s="4">
        <f>+VLOOKUP(AJ$4,Morosidad!$C$38:$CV$76,Morosidad_control!$B48,0)</f>
        <v>4.6027781259254557</v>
      </c>
      <c r="AK48" s="4">
        <f>+VLOOKUP(AK$4,Morosidad!$C$38:$CV$76,Morosidad_control!$B48,0)</f>
        <v>11.003051595896475</v>
      </c>
      <c r="AL48" s="4">
        <v>6.3155351956938999</v>
      </c>
      <c r="AM48" s="4">
        <v>6.4099334963130996</v>
      </c>
      <c r="AN48" s="4">
        <v>6.9754773484682602</v>
      </c>
      <c r="AO48" s="4">
        <f>+VLOOKUP(AO$4,Morosidad!$C$38:$CV$76,Morosidad_control!$B48,0)</f>
        <v>20.11575899544734</v>
      </c>
      <c r="AP48" s="4">
        <f>+VLOOKUP(AP$4,Morosidad!$C$38:$CV$76,Morosidad_control!$B48,0)</f>
        <v>32.546875917724662</v>
      </c>
      <c r="AQ48" s="4">
        <v>9.6854686511670103</v>
      </c>
      <c r="AR48" s="4">
        <f>+VLOOKUP(AR$4,Morosidad!$C$38:$CV$76,Morosidad_control!$B48,0)</f>
        <v>8.6092963379494716</v>
      </c>
      <c r="AS48" s="4">
        <f>+VLOOKUP(AS$4,Morosidad!$C$38:$CV$76,Morosidad_control!$B48,0)</f>
        <v>5.4301984716284304</v>
      </c>
      <c r="AT48" s="4">
        <v>8.43317619729401</v>
      </c>
      <c r="AU48" s="4">
        <f>+VLOOKUP(AU$4,Morosidad!$C$38:$CV$76,Morosidad_control!$B48,0)</f>
        <v>4.358351459647607</v>
      </c>
      <c r="AV48" s="4">
        <f>+VLOOKUP(AV$4,Morosidad!$C$38:$CV$76,Morosidad_control!$B48,0)</f>
        <v>15.674360043160338</v>
      </c>
      <c r="AW48" s="4">
        <v>7.3908383997616802</v>
      </c>
      <c r="AX48" s="4">
        <v>4.0714232924448996</v>
      </c>
      <c r="AY48" s="4">
        <f>+VLOOKUP(AY$4,Morosidad!$C$38:$CV$76,Morosidad_control!$B48,0)</f>
        <v>7.6130155513989539</v>
      </c>
    </row>
    <row r="49" spans="2:51" ht="16.5" x14ac:dyDescent="0.3">
      <c r="B49">
        <v>46</v>
      </c>
      <c r="C49" s="3">
        <v>42247</v>
      </c>
      <c r="D49" s="4">
        <f>+VLOOKUP(D$4,Morosidad!$C$5:$CV$15,Morosidad_control!$B49,0)</f>
        <v>0.42032198925299002</v>
      </c>
      <c r="E49" s="4">
        <f>+VLOOKUP(E$4,Morosidad!$C$5:$CV$15,Morosidad_control!$B49,0)</f>
        <v>1.6963278011151526</v>
      </c>
      <c r="F49" s="4">
        <f>+VLOOKUP(F$4,Morosidad!$C$5:$CV$15,Morosidad_control!$B49,0)</f>
        <v>4.0778059627781493</v>
      </c>
      <c r="G49" s="4">
        <f>+VLOOKUP(G$4,Morosidad!$C$5:$CV$15,Morosidad_control!$B49,0)</f>
        <v>1.9634686362332947</v>
      </c>
      <c r="H49" s="4">
        <f>+VLOOKUP(H$4,Morosidad!$C$5:$CV$15,Morosidad_control!$B49,0)</f>
        <v>3.2257786601402416</v>
      </c>
      <c r="I49" s="4">
        <f>+VLOOKUP(I$4,Morosidad!$C$5:$CV$15,Morosidad_control!$B49,0)</f>
        <v>0</v>
      </c>
      <c r="J49" s="4">
        <f>+VLOOKUP(J$4,Morosidad!$C$5:$CV$15,Morosidad_control!$B49,0)</f>
        <v>2.4489116794000192</v>
      </c>
      <c r="K49" s="4">
        <v>2.4655202600856199</v>
      </c>
      <c r="L49" s="4">
        <f>+VLOOKUP(L$4,Morosidad!$C$5:$CV$15,Morosidad_control!$B49,0)</f>
        <v>2.3902736660988224</v>
      </c>
      <c r="M49" s="4">
        <v>2.9113961419855001</v>
      </c>
      <c r="N49" s="4">
        <v>12.5684555263452</v>
      </c>
      <c r="O49" s="4">
        <f>+VLOOKUP(O$4,Morosidad!$C$38:$CV$76,Morosidad_control!$B49,0)</f>
        <v>6.3773976560893928</v>
      </c>
      <c r="P49" s="4">
        <v>3.6911236998897001</v>
      </c>
      <c r="Q49" s="4">
        <f>+VLOOKUP(Q$4,Morosidad!$C$38:$CV$76,Morosidad_control!$B49,0)</f>
        <v>2.7030118510094239</v>
      </c>
      <c r="R49" s="4">
        <f>+VLOOKUP(R$4,Morosidad!$C$38:$CV$76,Morosidad_control!$B49,0)</f>
        <v>3.5404608788071208</v>
      </c>
      <c r="S49" s="4">
        <f>+VLOOKUP(S$4,Morosidad!$C$38:$CV$76,Morosidad_control!$B49,0)</f>
        <v>9.5263838282961757</v>
      </c>
      <c r="T49" s="4">
        <f>+VLOOKUP(T$4,Morosidad!$C$38:$CV$76,Morosidad_control!$B49,0)</f>
        <v>8.1285232998741641</v>
      </c>
      <c r="U49" s="4">
        <f>+VLOOKUP(U$4,Morosidad!$C$38:$CV$76,Morosidad_control!$B49,0)</f>
        <v>0</v>
      </c>
      <c r="V49" s="4">
        <f>+VLOOKUP(V$4,Morosidad!$C$38:$CV$76,Morosidad_control!$B49,0)</f>
        <v>5.019028692894115</v>
      </c>
      <c r="W49" s="4">
        <f>+VLOOKUP(W$4,Morosidad!$C$38:$CV$76,Morosidad_control!$B49,0)</f>
        <v>0</v>
      </c>
      <c r="X49" s="4">
        <f>+VLOOKUP(X$4,Morosidad!$C$38:$CV$76,Morosidad_control!$B49,0)</f>
        <v>0</v>
      </c>
      <c r="Y49" s="4">
        <f>+VLOOKUP(Y$4,Morosidad!$C$38:$CV$76,Morosidad_control!$B49,0)</f>
        <v>5.8452356695352536</v>
      </c>
      <c r="Z49" s="4">
        <f>+VLOOKUP(Z$4,Morosidad!$C$38:$CV$76,Morosidad_control!$B49,0)</f>
        <v>0</v>
      </c>
      <c r="AA49" s="4">
        <f>+VLOOKUP(AA$4,Morosidad!$C$38:$CV$76,Morosidad_control!$B49,0)</f>
        <v>0</v>
      </c>
      <c r="AB49" s="4">
        <v>8.7587820155517804</v>
      </c>
      <c r="AC49" s="4">
        <v>6.5541322117526599</v>
      </c>
      <c r="AD49" s="4">
        <f>+VLOOKUP(AD$4,Morosidad!$C$38:$CV$76,Morosidad_control!$B49,0)</f>
        <v>8.2837513958140825</v>
      </c>
      <c r="AE49" s="4">
        <f>+VLOOKUP(AE$4,Morosidad!$C$38:$CV$76,Morosidad_control!$B49,0)</f>
        <v>6.1196780310770045</v>
      </c>
      <c r="AF49" s="4">
        <v>5.1032386881409701</v>
      </c>
      <c r="AG49" s="4">
        <v>5.0331876660748396</v>
      </c>
      <c r="AH49" s="4">
        <v>10.5105819355893</v>
      </c>
      <c r="AI49" s="4">
        <f>+VLOOKUP(AI$4,Morosidad!$C$38:$CV$76,Morosidad_control!$B49,0)</f>
        <v>14.822635160092016</v>
      </c>
      <c r="AJ49" s="4">
        <f>+VLOOKUP(AJ$4,Morosidad!$C$38:$CV$76,Morosidad_control!$B49,0)</f>
        <v>4.5611598015762835</v>
      </c>
      <c r="AK49" s="4">
        <f>+VLOOKUP(AK$4,Morosidad!$C$38:$CV$76,Morosidad_control!$B49,0)</f>
        <v>10.28688973154757</v>
      </c>
      <c r="AL49" s="4">
        <v>6.2801523628179501</v>
      </c>
      <c r="AM49" s="4">
        <v>6.6798138394629296</v>
      </c>
      <c r="AN49" s="4">
        <v>7.0030853024991098</v>
      </c>
      <c r="AO49" s="4">
        <f>+VLOOKUP(AO$4,Morosidad!$C$38:$CV$76,Morosidad_control!$B49,0)</f>
        <v>22.198010558130253</v>
      </c>
      <c r="AP49" s="4">
        <f>+VLOOKUP(AP$4,Morosidad!$C$38:$CV$76,Morosidad_control!$B49,0)</f>
        <v>32.052824221762179</v>
      </c>
      <c r="AQ49" s="4">
        <v>9.6136589646367607</v>
      </c>
      <c r="AR49" s="4">
        <f>+VLOOKUP(AR$4,Morosidad!$C$38:$CV$76,Morosidad_control!$B49,0)</f>
        <v>8.4182929986707222</v>
      </c>
      <c r="AS49" s="4">
        <f>+VLOOKUP(AS$4,Morosidad!$C$38:$CV$76,Morosidad_control!$B49,0)</f>
        <v>5.6476982823200439</v>
      </c>
      <c r="AT49" s="4">
        <v>10.036725283366501</v>
      </c>
      <c r="AU49" s="4">
        <f>+VLOOKUP(AU$4,Morosidad!$C$38:$CV$76,Morosidad_control!$B49,0)</f>
        <v>4.0425931073975638</v>
      </c>
      <c r="AV49" s="4">
        <f>+VLOOKUP(AV$4,Morosidad!$C$38:$CV$76,Morosidad_control!$B49,0)</f>
        <v>16.151640041570364</v>
      </c>
      <c r="AW49" s="4">
        <v>7.6984845670204498</v>
      </c>
      <c r="AX49" s="4">
        <v>4.26144143034404</v>
      </c>
      <c r="AY49" s="4">
        <f>+VLOOKUP(AY$4,Morosidad!$C$38:$CV$76,Morosidad_control!$B49,0)</f>
        <v>7.7598622292901016</v>
      </c>
    </row>
    <row r="50" spans="2:51" ht="16.5" x14ac:dyDescent="0.3">
      <c r="B50">
        <v>47</v>
      </c>
      <c r="C50" s="3">
        <v>42277</v>
      </c>
      <c r="D50" s="4">
        <f>+VLOOKUP(D$4,Morosidad!$C$5:$CV$15,Morosidad_control!$B50,0)</f>
        <v>0.4971739734213369</v>
      </c>
      <c r="E50" s="4">
        <f>+VLOOKUP(E$4,Morosidad!$C$5:$CV$15,Morosidad_control!$B50,0)</f>
        <v>1.7528304603768505</v>
      </c>
      <c r="F50" s="4">
        <f>+VLOOKUP(F$4,Morosidad!$C$5:$CV$15,Morosidad_control!$B50,0)</f>
        <v>3.9684921122655084</v>
      </c>
      <c r="G50" s="4">
        <f>+VLOOKUP(G$4,Morosidad!$C$5:$CV$15,Morosidad_control!$B50,0)</f>
        <v>1.9800504772637351</v>
      </c>
      <c r="H50" s="4">
        <f>+VLOOKUP(H$4,Morosidad!$C$5:$CV$15,Morosidad_control!$B50,0)</f>
        <v>3.52879069120393</v>
      </c>
      <c r="I50" s="4">
        <f>+VLOOKUP(I$4,Morosidad!$C$5:$CV$15,Morosidad_control!$B50,0)</f>
        <v>0</v>
      </c>
      <c r="J50" s="4">
        <f>+VLOOKUP(J$4,Morosidad!$C$5:$CV$15,Morosidad_control!$B50,0)</f>
        <v>2.3152024887610798</v>
      </c>
      <c r="K50" s="4">
        <v>2.4465641777638498</v>
      </c>
      <c r="L50" s="4">
        <f>+VLOOKUP(L$4,Morosidad!$C$5:$CV$15,Morosidad_control!$B50,0)</f>
        <v>2.3612142276121264</v>
      </c>
      <c r="M50" s="4">
        <v>2.8870677131390199</v>
      </c>
      <c r="N50" s="4">
        <v>12.581597493072399</v>
      </c>
      <c r="O50" s="4">
        <f>+VLOOKUP(O$4,Morosidad!$C$38:$CV$76,Morosidad_control!$B50,0)</f>
        <v>6.4601129623745353</v>
      </c>
      <c r="P50" s="4">
        <v>3.6847767039658899</v>
      </c>
      <c r="Q50" s="4">
        <f>+VLOOKUP(Q$4,Morosidad!$C$38:$CV$76,Morosidad_control!$B50,0)</f>
        <v>2.589293535453673</v>
      </c>
      <c r="R50" s="4">
        <f>+VLOOKUP(R$4,Morosidad!$C$38:$CV$76,Morosidad_control!$B50,0)</f>
        <v>3.4535046397617446</v>
      </c>
      <c r="S50" s="4">
        <f>+VLOOKUP(S$4,Morosidad!$C$38:$CV$76,Morosidad_control!$B50,0)</f>
        <v>9.8558642529225047</v>
      </c>
      <c r="T50" s="4">
        <f>+VLOOKUP(T$4,Morosidad!$C$38:$CV$76,Morosidad_control!$B50,0)</f>
        <v>7.6309348583006562</v>
      </c>
      <c r="U50" s="4">
        <f>+VLOOKUP(U$4,Morosidad!$C$38:$CV$76,Morosidad_control!$B50,0)</f>
        <v>0</v>
      </c>
      <c r="V50" s="4">
        <f>+VLOOKUP(V$4,Morosidad!$C$38:$CV$76,Morosidad_control!$B50,0)</f>
        <v>0</v>
      </c>
      <c r="W50" s="4">
        <f>+VLOOKUP(W$4,Morosidad!$C$38:$CV$76,Morosidad_control!$B50,0)</f>
        <v>0</v>
      </c>
      <c r="X50" s="4">
        <f>+VLOOKUP(X$4,Morosidad!$C$38:$CV$76,Morosidad_control!$B50,0)</f>
        <v>0</v>
      </c>
      <c r="Y50" s="4">
        <f>+VLOOKUP(Y$4,Morosidad!$C$38:$CV$76,Morosidad_control!$B50,0)</f>
        <v>5.5505058617561458</v>
      </c>
      <c r="Z50" s="4">
        <f>+VLOOKUP(Z$4,Morosidad!$C$38:$CV$76,Morosidad_control!$B50,0)</f>
        <v>0</v>
      </c>
      <c r="AA50" s="4">
        <f>+VLOOKUP(AA$4,Morosidad!$C$38:$CV$76,Morosidad_control!$B50,0)</f>
        <v>0</v>
      </c>
      <c r="AB50" s="4">
        <v>8.7761180540020902</v>
      </c>
      <c r="AC50" s="4">
        <v>6.8602300249555199</v>
      </c>
      <c r="AD50" s="4">
        <f>+VLOOKUP(AD$4,Morosidad!$C$38:$CV$76,Morosidad_control!$B50,0)</f>
        <v>8.1244532581312043</v>
      </c>
      <c r="AE50" s="4">
        <f>+VLOOKUP(AE$4,Morosidad!$C$38:$CV$76,Morosidad_control!$B50,0)</f>
        <v>6.2307975238106588</v>
      </c>
      <c r="AF50" s="4">
        <v>5.2270033147463399</v>
      </c>
      <c r="AG50" s="4">
        <v>5.2982879344902596</v>
      </c>
      <c r="AH50" s="4">
        <v>6.4760042944098304</v>
      </c>
      <c r="AI50" s="4">
        <f>+VLOOKUP(AI$4,Morosidad!$C$38:$CV$76,Morosidad_control!$B50,0)</f>
        <v>15.0635798408579</v>
      </c>
      <c r="AJ50" s="4">
        <f>+VLOOKUP(AJ$4,Morosidad!$C$38:$CV$76,Morosidad_control!$B50,0)</f>
        <v>4.3936617391104953</v>
      </c>
      <c r="AK50" s="4">
        <f>+VLOOKUP(AK$4,Morosidad!$C$38:$CV$76,Morosidad_control!$B50,0)</f>
        <v>10.803597493405393</v>
      </c>
      <c r="AL50" s="4">
        <v>5.3862370660138703</v>
      </c>
      <c r="AM50" s="4">
        <v>6.485883291475</v>
      </c>
      <c r="AN50" s="4">
        <v>6.9652319689669904</v>
      </c>
      <c r="AO50" s="4">
        <f>+VLOOKUP(AO$4,Morosidad!$C$38:$CV$76,Morosidad_control!$B50,0)</f>
        <v>23.497722571862916</v>
      </c>
      <c r="AP50" s="4">
        <f>+VLOOKUP(AP$4,Morosidad!$C$38:$CV$76,Morosidad_control!$B50,0)</f>
        <v>30.23324099698565</v>
      </c>
      <c r="AQ50" s="4">
        <v>9.2225986945728309</v>
      </c>
      <c r="AR50" s="4">
        <f>+VLOOKUP(AR$4,Morosidad!$C$38:$CV$76,Morosidad_control!$B50,0)</f>
        <v>8.563014697109681</v>
      </c>
      <c r="AS50" s="4">
        <f>+VLOOKUP(AS$4,Morosidad!$C$38:$CV$76,Morosidad_control!$B50,0)</f>
        <v>5.6813987245001201</v>
      </c>
      <c r="AT50" s="4">
        <v>6.6205175214788898</v>
      </c>
      <c r="AU50" s="4">
        <f>+VLOOKUP(AU$4,Morosidad!$C$38:$CV$76,Morosidad_control!$B50,0)</f>
        <v>4.0804879858474603</v>
      </c>
      <c r="AV50" s="4">
        <f>+VLOOKUP(AV$4,Morosidad!$C$38:$CV$76,Morosidad_control!$B50,0)</f>
        <v>17.048168296371873</v>
      </c>
      <c r="AW50" s="4">
        <v>7.5276923195547303</v>
      </c>
      <c r="AX50" s="4">
        <v>4.3457511511545697</v>
      </c>
      <c r="AY50" s="4">
        <f>+VLOOKUP(AY$4,Morosidad!$C$38:$CV$76,Morosidad_control!$B50,0)</f>
        <v>7.6806435546732628</v>
      </c>
    </row>
    <row r="51" spans="2:51" ht="16.5" x14ac:dyDescent="0.3">
      <c r="B51">
        <v>48</v>
      </c>
      <c r="C51" s="3">
        <v>42308</v>
      </c>
      <c r="D51" s="4">
        <f>+VLOOKUP(D$4,Morosidad!$C$5:$CV$15,Morosidad_control!$B51,0)</f>
        <v>0.50696262459839181</v>
      </c>
      <c r="E51" s="4">
        <f>+VLOOKUP(E$4,Morosidad!$C$5:$CV$15,Morosidad_control!$B51,0)</f>
        <v>1.7239718067712679</v>
      </c>
      <c r="F51" s="4">
        <f>+VLOOKUP(F$4,Morosidad!$C$5:$CV$15,Morosidad_control!$B51,0)</f>
        <v>3.86974983874449</v>
      </c>
      <c r="G51" s="4">
        <f>+VLOOKUP(G$4,Morosidad!$C$5:$CV$15,Morosidad_control!$B51,0)</f>
        <v>1.8461309022628893</v>
      </c>
      <c r="H51" s="4">
        <f>+VLOOKUP(H$4,Morosidad!$C$5:$CV$15,Morosidad_control!$B51,0)</f>
        <v>3.4151847603423997</v>
      </c>
      <c r="I51" s="4">
        <f>+VLOOKUP(I$4,Morosidad!$C$5:$CV$15,Morosidad_control!$B51,0)</f>
        <v>0</v>
      </c>
      <c r="J51" s="4">
        <f>+VLOOKUP(J$4,Morosidad!$C$5:$CV$15,Morosidad_control!$B51,0)</f>
        <v>2.2004276080919043</v>
      </c>
      <c r="K51" s="4">
        <v>2.4498051384682702</v>
      </c>
      <c r="L51" s="4">
        <f>+VLOOKUP(L$4,Morosidad!$C$5:$CV$15,Morosidad_control!$B51,0)</f>
        <v>2.4741216998690372</v>
      </c>
      <c r="M51" s="4">
        <v>2.9837355856698999</v>
      </c>
      <c r="N51" s="4">
        <v>11.281986436695099</v>
      </c>
      <c r="O51" s="4">
        <f>+VLOOKUP(O$4,Morosidad!$C$38:$CV$76,Morosidad_control!$B51,0)</f>
        <v>6.5982616072845763</v>
      </c>
      <c r="P51" s="4">
        <v>3.7151224807343</v>
      </c>
      <c r="Q51" s="4">
        <f>+VLOOKUP(Q$4,Morosidad!$C$38:$CV$76,Morosidad_control!$B51,0)</f>
        <v>2.5689962791768526</v>
      </c>
      <c r="R51" s="4">
        <f>+VLOOKUP(R$4,Morosidad!$C$38:$CV$76,Morosidad_control!$B51,0)</f>
        <v>3.9504078016246833</v>
      </c>
      <c r="S51" s="4">
        <f>+VLOOKUP(S$4,Morosidad!$C$38:$CV$76,Morosidad_control!$B51,0)</f>
        <v>0</v>
      </c>
      <c r="T51" s="4">
        <f>+VLOOKUP(T$4,Morosidad!$C$38:$CV$76,Morosidad_control!$B51,0)</f>
        <v>6.9228456371361986</v>
      </c>
      <c r="U51" s="4">
        <f>+VLOOKUP(U$4,Morosidad!$C$38:$CV$76,Morosidad_control!$B51,0)</f>
        <v>0</v>
      </c>
      <c r="V51" s="4">
        <f>+VLOOKUP(V$4,Morosidad!$C$38:$CV$76,Morosidad_control!$B51,0)</f>
        <v>0</v>
      </c>
      <c r="W51" s="4">
        <f>+VLOOKUP(W$4,Morosidad!$C$38:$CV$76,Morosidad_control!$B51,0)</f>
        <v>0</v>
      </c>
      <c r="X51" s="4">
        <f>+VLOOKUP(X$4,Morosidad!$C$38:$CV$76,Morosidad_control!$B51,0)</f>
        <v>0</v>
      </c>
      <c r="Y51" s="4">
        <f>+VLOOKUP(Y$4,Morosidad!$C$38:$CV$76,Morosidad_control!$B51,0)</f>
        <v>5.2958382446000956</v>
      </c>
      <c r="Z51" s="4">
        <f>+VLOOKUP(Z$4,Morosidad!$C$38:$CV$76,Morosidad_control!$B51,0)</f>
        <v>0</v>
      </c>
      <c r="AA51" s="4">
        <f>+VLOOKUP(AA$4,Morosidad!$C$38:$CV$76,Morosidad_control!$B51,0)</f>
        <v>0</v>
      </c>
      <c r="AB51" s="4">
        <v>8.9440362033833605</v>
      </c>
      <c r="AC51" s="4">
        <v>7.0777953629527497</v>
      </c>
      <c r="AD51" s="4">
        <f>+VLOOKUP(AD$4,Morosidad!$C$38:$CV$76,Morosidad_control!$B51,0)</f>
        <v>8.4181060243411121</v>
      </c>
      <c r="AE51" s="4">
        <f>+VLOOKUP(AE$4,Morosidad!$C$38:$CV$76,Morosidad_control!$B51,0)</f>
        <v>6.2170569699910647</v>
      </c>
      <c r="AF51" s="4">
        <v>5.13157114600416</v>
      </c>
      <c r="AG51" s="4">
        <v>5.3837263092151604</v>
      </c>
      <c r="AH51" s="4">
        <v>6.9802785224440198</v>
      </c>
      <c r="AI51" s="4">
        <f>+VLOOKUP(AI$4,Morosidad!$C$38:$CV$76,Morosidad_control!$B51,0)</f>
        <v>15.314930519342765</v>
      </c>
      <c r="AJ51" s="4">
        <f>+VLOOKUP(AJ$4,Morosidad!$C$38:$CV$76,Morosidad_control!$B51,0)</f>
        <v>4.4915236158535672</v>
      </c>
      <c r="AK51" s="4">
        <f>+VLOOKUP(AK$4,Morosidad!$C$38:$CV$76,Morosidad_control!$B51,0)</f>
        <v>11.196101543626641</v>
      </c>
      <c r="AL51" s="4">
        <v>5.38168943370877</v>
      </c>
      <c r="AM51" s="4">
        <v>6.5750347822481698</v>
      </c>
      <c r="AN51" s="4">
        <v>6.9183124123730604</v>
      </c>
      <c r="AO51" s="4">
        <f>+VLOOKUP(AO$4,Morosidad!$C$38:$CV$76,Morosidad_control!$B51,0)</f>
        <v>23.327368387781398</v>
      </c>
      <c r="AP51" s="4">
        <f>+VLOOKUP(AP$4,Morosidad!$C$38:$CV$76,Morosidad_control!$B51,0)</f>
        <v>30.554584127149827</v>
      </c>
      <c r="AQ51" s="4">
        <v>10.077427450774101</v>
      </c>
      <c r="AR51" s="4">
        <f>+VLOOKUP(AR$4,Morosidad!$C$38:$CV$76,Morosidad_control!$B51,0)</f>
        <v>8.2938373567791999</v>
      </c>
      <c r="AS51" s="4">
        <f>+VLOOKUP(AS$4,Morosidad!$C$38:$CV$76,Morosidad_control!$B51,0)</f>
        <v>5.4310507766429206</v>
      </c>
      <c r="AT51" s="4">
        <v>7.1567255744912099</v>
      </c>
      <c r="AU51" s="4">
        <f>+VLOOKUP(AU$4,Morosidad!$C$38:$CV$76,Morosidad_control!$B51,0)</f>
        <v>4.1404107328091557</v>
      </c>
      <c r="AV51" s="4">
        <f>+VLOOKUP(AV$4,Morosidad!$C$38:$CV$76,Morosidad_control!$B51,0)</f>
        <v>17.622281836418082</v>
      </c>
      <c r="AW51" s="4">
        <v>7.8445218898263898</v>
      </c>
      <c r="AX51" s="4">
        <v>4.8116444457511802</v>
      </c>
      <c r="AY51" s="4">
        <f>+VLOOKUP(AY$4,Morosidad!$C$38:$CV$76,Morosidad_control!$B51,0)</f>
        <v>7.5351350398890373</v>
      </c>
    </row>
    <row r="52" spans="2:51" ht="16.5" x14ac:dyDescent="0.3">
      <c r="B52">
        <v>49</v>
      </c>
      <c r="C52" s="3">
        <v>42338</v>
      </c>
      <c r="D52" s="4">
        <f>+VLOOKUP(D$4,Morosidad!$C$5:$CV$15,Morosidad_control!$B52,0)</f>
        <v>0.42473330012376243</v>
      </c>
      <c r="E52" s="4">
        <f>+VLOOKUP(E$4,Morosidad!$C$5:$CV$15,Morosidad_control!$B52,0)</f>
        <v>1.741988231687992</v>
      </c>
      <c r="F52" s="4">
        <f>+VLOOKUP(F$4,Morosidad!$C$5:$CV$15,Morosidad_control!$B52,0)</f>
        <v>3.8716676954187657</v>
      </c>
      <c r="G52" s="4">
        <f>+VLOOKUP(G$4,Morosidad!$C$5:$CV$15,Morosidad_control!$B52,0)</f>
        <v>1.935310907648331</v>
      </c>
      <c r="H52" s="4">
        <f>+VLOOKUP(H$4,Morosidad!$C$5:$CV$15,Morosidad_control!$B52,0)</f>
        <v>3.7467781697710416</v>
      </c>
      <c r="I52" s="4">
        <f>+VLOOKUP(I$4,Morosidad!$C$5:$CV$15,Morosidad_control!$B52,0)</f>
        <v>0</v>
      </c>
      <c r="J52" s="4">
        <f>+VLOOKUP(J$4,Morosidad!$C$5:$CV$15,Morosidad_control!$B52,0)</f>
        <v>2.3210681052370239</v>
      </c>
      <c r="K52" s="4">
        <v>2.25792368948985</v>
      </c>
      <c r="L52" s="4">
        <f>+VLOOKUP(L$4,Morosidad!$C$5:$CV$15,Morosidad_control!$B52,0)</f>
        <v>2.5288796776389413</v>
      </c>
      <c r="M52" s="4">
        <v>3.0526060008506701</v>
      </c>
      <c r="N52" s="4">
        <v>11.9261527867474</v>
      </c>
      <c r="O52" s="4">
        <f>+VLOOKUP(O$4,Morosidad!$C$38:$CV$76,Morosidad_control!$B52,0)</f>
        <v>5.9445103841727818</v>
      </c>
      <c r="P52" s="4">
        <v>3.73084665212961</v>
      </c>
      <c r="Q52" s="4">
        <f>+VLOOKUP(Q$4,Morosidad!$C$38:$CV$76,Morosidad_control!$B52,0)</f>
        <v>2.4298583183422355</v>
      </c>
      <c r="R52" s="4">
        <f>+VLOOKUP(R$4,Morosidad!$C$38:$CV$76,Morosidad_control!$B52,0)</f>
        <v>3.8622408040462326</v>
      </c>
      <c r="S52" s="4">
        <f>+VLOOKUP(S$4,Morosidad!$C$38:$CV$76,Morosidad_control!$B52,0)</f>
        <v>0</v>
      </c>
      <c r="T52" s="4">
        <f>+VLOOKUP(T$4,Morosidad!$C$38:$CV$76,Morosidad_control!$B52,0)</f>
        <v>7.2842228804642781</v>
      </c>
      <c r="U52" s="4">
        <f>+VLOOKUP(U$4,Morosidad!$C$38:$CV$76,Morosidad_control!$B52,0)</f>
        <v>0</v>
      </c>
      <c r="V52" s="4">
        <f>+VLOOKUP(V$4,Morosidad!$C$38:$CV$76,Morosidad_control!$B52,0)</f>
        <v>0</v>
      </c>
      <c r="W52" s="4">
        <f>+VLOOKUP(W$4,Morosidad!$C$38:$CV$76,Morosidad_control!$B52,0)</f>
        <v>0</v>
      </c>
      <c r="X52" s="4">
        <f>+VLOOKUP(X$4,Morosidad!$C$38:$CV$76,Morosidad_control!$B52,0)</f>
        <v>0</v>
      </c>
      <c r="Y52" s="4">
        <f>+VLOOKUP(Y$4,Morosidad!$C$38:$CV$76,Morosidad_control!$B52,0)</f>
        <v>5.1631847158958921</v>
      </c>
      <c r="Z52" s="4">
        <f>+VLOOKUP(Z$4,Morosidad!$C$38:$CV$76,Morosidad_control!$B52,0)</f>
        <v>0</v>
      </c>
      <c r="AA52" s="4">
        <f>+VLOOKUP(AA$4,Morosidad!$C$38:$CV$76,Morosidad_control!$B52,0)</f>
        <v>0</v>
      </c>
      <c r="AB52" s="4">
        <v>8.7800770460831394</v>
      </c>
      <c r="AC52" s="4">
        <v>7.0598253289838597</v>
      </c>
      <c r="AD52" s="4">
        <f>+VLOOKUP(AD$4,Morosidad!$C$38:$CV$76,Morosidad_control!$B52,0)</f>
        <v>7.0839950790987105</v>
      </c>
      <c r="AE52" s="4">
        <f>+VLOOKUP(AE$4,Morosidad!$C$38:$CV$76,Morosidad_control!$B52,0)</f>
        <v>6.1328243767086805</v>
      </c>
      <c r="AF52" s="4">
        <v>5.3788006745539203</v>
      </c>
      <c r="AG52" s="4">
        <v>5.5029438616996096</v>
      </c>
      <c r="AH52" s="4">
        <v>7.3053103526988101</v>
      </c>
      <c r="AI52" s="4">
        <f>+VLOOKUP(AI$4,Morosidad!$C$38:$CV$76,Morosidad_control!$B52,0)</f>
        <v>14.745199421285745</v>
      </c>
      <c r="AJ52" s="4">
        <f>+VLOOKUP(AJ$4,Morosidad!$C$38:$CV$76,Morosidad_control!$B52,0)</f>
        <v>4.8818889859352774</v>
      </c>
      <c r="AK52" s="4">
        <f>+VLOOKUP(AK$4,Morosidad!$C$38:$CV$76,Morosidad_control!$B52,0)</f>
        <v>11.686161335287425</v>
      </c>
      <c r="AL52" s="4">
        <v>5.1775680724090396</v>
      </c>
      <c r="AM52" s="4">
        <v>7.2844699564222601</v>
      </c>
      <c r="AN52" s="4">
        <v>6.8091058432275702</v>
      </c>
      <c r="AO52" s="4">
        <f>+VLOOKUP(AO$4,Morosidad!$C$38:$CV$76,Morosidad_control!$B52,0)</f>
        <v>23.243825975439417</v>
      </c>
      <c r="AP52" s="4">
        <f>+VLOOKUP(AP$4,Morosidad!$C$38:$CV$76,Morosidad_control!$B52,0)</f>
        <v>28.555240398361985</v>
      </c>
      <c r="AQ52" s="4">
        <v>10.5628945196805</v>
      </c>
      <c r="AR52" s="4">
        <f>+VLOOKUP(AR$4,Morosidad!$C$38:$CV$76,Morosidad_control!$B52,0)</f>
        <v>8.8430457059215897</v>
      </c>
      <c r="AS52" s="4">
        <f>+VLOOKUP(AS$4,Morosidad!$C$38:$CV$76,Morosidad_control!$B52,0)</f>
        <v>5.6425643663165372</v>
      </c>
      <c r="AT52" s="4">
        <v>7.5583689396235298</v>
      </c>
      <c r="AU52" s="4">
        <f>+VLOOKUP(AU$4,Morosidad!$C$38:$CV$76,Morosidad_control!$B52,0)</f>
        <v>4.1408355376422259</v>
      </c>
      <c r="AV52" s="4">
        <f>+VLOOKUP(AV$4,Morosidad!$C$38:$CV$76,Morosidad_control!$B52,0)</f>
        <v>18.297442027687218</v>
      </c>
      <c r="AW52" s="4">
        <v>8.2798068126727706</v>
      </c>
      <c r="AX52" s="4">
        <v>4.8703104089565299</v>
      </c>
      <c r="AY52" s="4">
        <f>+VLOOKUP(AY$4,Morosidad!$C$38:$CV$76,Morosidad_control!$B52,0)</f>
        <v>7.545921633122135</v>
      </c>
    </row>
    <row r="53" spans="2:51" ht="16.5" x14ac:dyDescent="0.3">
      <c r="B53">
        <v>50</v>
      </c>
      <c r="C53" s="3">
        <v>42369</v>
      </c>
      <c r="D53" s="4">
        <f>+VLOOKUP(D$4,Morosidad!$C$5:$CV$15,Morosidad_control!$B53,0)</f>
        <v>0.43516524044875982</v>
      </c>
      <c r="E53" s="4">
        <f>+VLOOKUP(E$4,Morosidad!$C$5:$CV$15,Morosidad_control!$B53,0)</f>
        <v>1.765481288236741</v>
      </c>
      <c r="F53" s="4">
        <f>+VLOOKUP(F$4,Morosidad!$C$5:$CV$15,Morosidad_control!$B53,0)</f>
        <v>3.862432266751644</v>
      </c>
      <c r="G53" s="4">
        <f>+VLOOKUP(G$4,Morosidad!$C$5:$CV$15,Morosidad_control!$B53,0)</f>
        <v>1.9971341137511576</v>
      </c>
      <c r="H53" s="4">
        <f>+VLOOKUP(H$4,Morosidad!$C$5:$CV$15,Morosidad_control!$B53,0)</f>
        <v>3.4833776280842992</v>
      </c>
      <c r="I53" s="4">
        <f>+VLOOKUP(I$4,Morosidad!$C$5:$CV$15,Morosidad_control!$B53,0)</f>
        <v>0</v>
      </c>
      <c r="J53" s="4">
        <f>+VLOOKUP(J$4,Morosidad!$C$5:$CV$15,Morosidad_control!$B53,0)</f>
        <v>2.3489012865541485</v>
      </c>
      <c r="K53" s="4">
        <v>2.36349690997198</v>
      </c>
      <c r="L53" s="4">
        <f>+VLOOKUP(L$4,Morosidad!$C$5:$CV$15,Morosidad_control!$B53,0)</f>
        <v>2.4330241266807273</v>
      </c>
      <c r="M53" s="4">
        <v>2.9659686699221202</v>
      </c>
      <c r="N53" s="4">
        <v>11.9247850286685</v>
      </c>
      <c r="O53" s="4">
        <f>+VLOOKUP(O$4,Morosidad!$C$38:$CV$76,Morosidad_control!$B53,0)</f>
        <v>6.050971984371615</v>
      </c>
      <c r="P53" s="4">
        <v>3.6808572340141898</v>
      </c>
      <c r="Q53" s="4">
        <f>+VLOOKUP(Q$4,Morosidad!$C$38:$CV$76,Morosidad_control!$B53,0)</f>
        <v>2.2360052394186738</v>
      </c>
      <c r="R53" s="4">
        <f>+VLOOKUP(R$4,Morosidad!$C$38:$CV$76,Morosidad_control!$B53,0)</f>
        <v>4.276092903253728</v>
      </c>
      <c r="S53" s="4">
        <f>+VLOOKUP(S$4,Morosidad!$C$38:$CV$76,Morosidad_control!$B53,0)</f>
        <v>0</v>
      </c>
      <c r="T53" s="4">
        <f>+VLOOKUP(T$4,Morosidad!$C$38:$CV$76,Morosidad_control!$B53,0)</f>
        <v>7.5578652093721885</v>
      </c>
      <c r="U53" s="4">
        <f>+VLOOKUP(U$4,Morosidad!$C$38:$CV$76,Morosidad_control!$B53,0)</f>
        <v>0</v>
      </c>
      <c r="V53" s="4">
        <f>+VLOOKUP(V$4,Morosidad!$C$38:$CV$76,Morosidad_control!$B53,0)</f>
        <v>0</v>
      </c>
      <c r="W53" s="4">
        <f>+VLOOKUP(W$4,Morosidad!$C$38:$CV$76,Morosidad_control!$B53,0)</f>
        <v>0</v>
      </c>
      <c r="X53" s="4">
        <f>+VLOOKUP(X$4,Morosidad!$C$38:$CV$76,Morosidad_control!$B53,0)</f>
        <v>0</v>
      </c>
      <c r="Y53" s="4">
        <f>+VLOOKUP(Y$4,Morosidad!$C$38:$CV$76,Morosidad_control!$B53,0)</f>
        <v>4.9085596576632513</v>
      </c>
      <c r="Z53" s="4">
        <f>+VLOOKUP(Z$4,Morosidad!$C$38:$CV$76,Morosidad_control!$B53,0)</f>
        <v>0</v>
      </c>
      <c r="AA53" s="4">
        <f>+VLOOKUP(AA$4,Morosidad!$C$38:$CV$76,Morosidad_control!$B53,0)</f>
        <v>0</v>
      </c>
      <c r="AB53" s="4">
        <v>8.7318424504858498</v>
      </c>
      <c r="AC53" s="4">
        <v>7.3157492696607997</v>
      </c>
      <c r="AD53" s="4">
        <f>+VLOOKUP(AD$4,Morosidad!$C$38:$CV$76,Morosidad_control!$B53,0)</f>
        <v>6.8927378681410971</v>
      </c>
      <c r="AE53" s="4">
        <f>+VLOOKUP(AE$4,Morosidad!$C$38:$CV$76,Morosidad_control!$B53,0)</f>
        <v>4.7623470530747003</v>
      </c>
      <c r="AF53" s="4">
        <v>5.2221320268740099</v>
      </c>
      <c r="AG53" s="4">
        <v>5.9055800380708003</v>
      </c>
      <c r="AH53" s="4">
        <v>7.4537782818387797</v>
      </c>
      <c r="AI53" s="4">
        <f>+VLOOKUP(AI$4,Morosidad!$C$38:$CV$76,Morosidad_control!$B53,0)</f>
        <v>14.579209516234929</v>
      </c>
      <c r="AJ53" s="4">
        <f>+VLOOKUP(AJ$4,Morosidad!$C$38:$CV$76,Morosidad_control!$B53,0)</f>
        <v>4.860605270163969</v>
      </c>
      <c r="AK53" s="4">
        <f>+VLOOKUP(AK$4,Morosidad!$C$38:$CV$76,Morosidad_control!$B53,0)</f>
        <v>11.587022500246261</v>
      </c>
      <c r="AL53" s="4">
        <v>4.9901904994232096</v>
      </c>
      <c r="AM53" s="4">
        <v>6.7570594182350199</v>
      </c>
      <c r="AN53" s="4">
        <v>5.7347991581808797</v>
      </c>
      <c r="AO53" s="4">
        <f>+VLOOKUP(AO$4,Morosidad!$C$38:$CV$76,Morosidad_control!$B53,0)</f>
        <v>23.581398690185594</v>
      </c>
      <c r="AP53" s="4">
        <f>+VLOOKUP(AP$4,Morosidad!$C$38:$CV$76,Morosidad_control!$B53,0)</f>
        <v>31.846725792230313</v>
      </c>
      <c r="AQ53" s="4">
        <v>11.424391843124999</v>
      </c>
      <c r="AR53" s="4">
        <f>+VLOOKUP(AR$4,Morosidad!$C$38:$CV$76,Morosidad_control!$B53,0)</f>
        <v>7.9549503143442539</v>
      </c>
      <c r="AS53" s="4">
        <f>+VLOOKUP(AS$4,Morosidad!$C$38:$CV$76,Morosidad_control!$B53,0)</f>
        <v>5.3855977521319387</v>
      </c>
      <c r="AT53" s="4">
        <v>8.2608628983151604</v>
      </c>
      <c r="AU53" s="4">
        <f>+VLOOKUP(AU$4,Morosidad!$C$38:$CV$76,Morosidad_control!$B53,0)</f>
        <v>3.2715593668251128</v>
      </c>
      <c r="AV53" s="4">
        <f>+VLOOKUP(AV$4,Morosidad!$C$38:$CV$76,Morosidad_control!$B53,0)</f>
        <v>16.122559462735943</v>
      </c>
      <c r="AW53" s="4">
        <v>8.5199124997345397</v>
      </c>
      <c r="AX53" s="4">
        <v>4.81153929868172</v>
      </c>
      <c r="AY53" s="4">
        <f>+VLOOKUP(AY$4,Morosidad!$C$38:$CV$76,Morosidad_control!$B53,0)</f>
        <v>6.4617351391737232</v>
      </c>
    </row>
    <row r="54" spans="2:51" ht="16.5" x14ac:dyDescent="0.3">
      <c r="B54">
        <v>51</v>
      </c>
      <c r="C54" s="3">
        <v>42400</v>
      </c>
      <c r="D54" s="4">
        <f>+VLOOKUP(D$4,Morosidad!$C$5:$CV$15,Morosidad_control!$B54,0)</f>
        <v>0.69089743861878183</v>
      </c>
      <c r="E54" s="4">
        <f>+VLOOKUP(E$4,Morosidad!$C$5:$CV$15,Morosidad_control!$B54,0)</f>
        <v>1.9620565935466212</v>
      </c>
      <c r="F54" s="4">
        <f>+VLOOKUP(F$4,Morosidad!$C$5:$CV$15,Morosidad_control!$B54,0)</f>
        <v>4.2582093200319049</v>
      </c>
      <c r="G54" s="4">
        <f>+VLOOKUP(G$4,Morosidad!$C$5:$CV$15,Morosidad_control!$B54,0)</f>
        <v>2.011270876467826</v>
      </c>
      <c r="H54" s="4">
        <f>+VLOOKUP(H$4,Morosidad!$C$5:$CV$15,Morosidad_control!$B54,0)</f>
        <v>3.805166186692019</v>
      </c>
      <c r="I54" s="4">
        <f>+VLOOKUP(I$4,Morosidad!$C$5:$CV$15,Morosidad_control!$B54,0)</f>
        <v>0</v>
      </c>
      <c r="J54" s="4">
        <f>+VLOOKUP(J$4,Morosidad!$C$5:$CV$15,Morosidad_control!$B54,0)</f>
        <v>2.3582933231711469</v>
      </c>
      <c r="K54" s="4">
        <v>2.3151007470453</v>
      </c>
      <c r="L54" s="4">
        <f>+VLOOKUP(L$4,Morosidad!$C$5:$CV$15,Morosidad_control!$B54,0)</f>
        <v>2.5347216826799031</v>
      </c>
      <c r="M54" s="4">
        <v>2.95170357832761</v>
      </c>
      <c r="N54" s="4">
        <v>11.831253016473401</v>
      </c>
      <c r="O54" s="4">
        <f>+VLOOKUP(O$4,Morosidad!$C$38:$CV$76,Morosidad_control!$B54,0)</f>
        <v>6.7467564398310351</v>
      </c>
      <c r="P54" s="4">
        <v>3.55311641404806</v>
      </c>
      <c r="Q54" s="4">
        <f>+VLOOKUP(Q$4,Morosidad!$C$38:$CV$76,Morosidad_control!$B54,0)</f>
        <v>2.4322827865722116</v>
      </c>
      <c r="R54" s="4">
        <f>+VLOOKUP(R$4,Morosidad!$C$38:$CV$76,Morosidad_control!$B54,0)</f>
        <v>4.2196039472972595</v>
      </c>
      <c r="S54" s="4">
        <f>+VLOOKUP(S$4,Morosidad!$C$38:$CV$76,Morosidad_control!$B54,0)</f>
        <v>0</v>
      </c>
      <c r="T54" s="4">
        <f>+VLOOKUP(T$4,Morosidad!$C$38:$CV$76,Morosidad_control!$B54,0)</f>
        <v>8.2244066464479033</v>
      </c>
      <c r="U54" s="4">
        <f>+VLOOKUP(U$4,Morosidad!$C$38:$CV$76,Morosidad_control!$B54,0)</f>
        <v>0</v>
      </c>
      <c r="V54" s="4">
        <f>+VLOOKUP(V$4,Morosidad!$C$38:$CV$76,Morosidad_control!$B54,0)</f>
        <v>0</v>
      </c>
      <c r="W54" s="4">
        <f>+VLOOKUP(W$4,Morosidad!$C$38:$CV$76,Morosidad_control!$B54,0)</f>
        <v>0</v>
      </c>
      <c r="X54" s="4">
        <f>+VLOOKUP(X$4,Morosidad!$C$38:$CV$76,Morosidad_control!$B54,0)</f>
        <v>0</v>
      </c>
      <c r="Y54" s="4">
        <f>+VLOOKUP(Y$4,Morosidad!$C$38:$CV$76,Morosidad_control!$B54,0)</f>
        <v>5.1133142955516462</v>
      </c>
      <c r="Z54" s="4">
        <f>+VLOOKUP(Z$4,Morosidad!$C$38:$CV$76,Morosidad_control!$B54,0)</f>
        <v>0</v>
      </c>
      <c r="AA54" s="4">
        <f>+VLOOKUP(AA$4,Morosidad!$C$38:$CV$76,Morosidad_control!$B54,0)</f>
        <v>0</v>
      </c>
      <c r="AB54" s="4">
        <v>8.6953567752888805</v>
      </c>
      <c r="AC54" s="4">
        <v>7.4057280827478396</v>
      </c>
      <c r="AD54" s="4">
        <f>+VLOOKUP(AD$4,Morosidad!$C$38:$CV$76,Morosidad_control!$B54,0)</f>
        <v>7.1873289716035362</v>
      </c>
      <c r="AE54" s="4">
        <f>+VLOOKUP(AE$4,Morosidad!$C$38:$CV$76,Morosidad_control!$B54,0)</f>
        <v>5.0899583490364879</v>
      </c>
      <c r="AF54" s="4">
        <v>4.9700492795852202</v>
      </c>
      <c r="AG54" s="4">
        <v>5.7827916316955896</v>
      </c>
      <c r="AH54" s="4">
        <v>7.7846274990652402</v>
      </c>
      <c r="AI54" s="4">
        <f>+VLOOKUP(AI$4,Morosidad!$C$38:$CV$76,Morosidad_control!$B54,0)</f>
        <v>15.465864426051995</v>
      </c>
      <c r="AJ54" s="4">
        <f>+VLOOKUP(AJ$4,Morosidad!$C$38:$CV$76,Morosidad_control!$B54,0)</f>
        <v>4.6740411454275428</v>
      </c>
      <c r="AK54" s="4">
        <f>+VLOOKUP(AK$4,Morosidad!$C$38:$CV$76,Morosidad_control!$B54,0)</f>
        <v>12.116755003622632</v>
      </c>
      <c r="AL54" s="4">
        <v>4.99736771406456</v>
      </c>
      <c r="AM54" s="4">
        <v>6.8967933574017701</v>
      </c>
      <c r="AN54" s="4">
        <v>5.6888485855344904</v>
      </c>
      <c r="AO54" s="4">
        <f>+VLOOKUP(AO$4,Morosidad!$C$38:$CV$76,Morosidad_control!$B54,0)</f>
        <v>15.065668221076006</v>
      </c>
      <c r="AP54" s="4">
        <f>+VLOOKUP(AP$4,Morosidad!$C$38:$CV$76,Morosidad_control!$B54,0)</f>
        <v>25.037942915758183</v>
      </c>
      <c r="AQ54" s="4">
        <v>10.818730036820799</v>
      </c>
      <c r="AR54" s="4">
        <f>+VLOOKUP(AR$4,Morosidad!$C$38:$CV$76,Morosidad_control!$B54,0)</f>
        <v>8.2264463822295042</v>
      </c>
      <c r="AS54" s="4">
        <f>+VLOOKUP(AS$4,Morosidad!$C$38:$CV$76,Morosidad_control!$B54,0)</f>
        <v>6.0302677395627935</v>
      </c>
      <c r="AT54" s="4">
        <v>7.5975808458752496</v>
      </c>
      <c r="AU54" s="4">
        <f>+VLOOKUP(AU$4,Morosidad!$C$38:$CV$76,Morosidad_control!$B54,0)</f>
        <v>3.4060718660004112</v>
      </c>
      <c r="AV54" s="4">
        <f>+VLOOKUP(AV$4,Morosidad!$C$38:$CV$76,Morosidad_control!$B54,0)</f>
        <v>16.596773263078113</v>
      </c>
      <c r="AW54" s="4">
        <v>8.6891251018411904</v>
      </c>
      <c r="AX54" s="4">
        <v>5.0171496574889103</v>
      </c>
      <c r="AY54" s="4">
        <f>+VLOOKUP(AY$4,Morosidad!$C$38:$CV$76,Morosidad_control!$B54,0)</f>
        <v>7.7075069236895821</v>
      </c>
    </row>
    <row r="55" spans="2:51" ht="16.5" x14ac:dyDescent="0.3">
      <c r="B55">
        <v>52</v>
      </c>
      <c r="C55" s="3">
        <v>42429</v>
      </c>
      <c r="D55" s="4">
        <f>+VLOOKUP(D$4,Morosidad!$C$5:$CV$15,Morosidad_control!$B55,0)</f>
        <v>0.55767711798373565</v>
      </c>
      <c r="E55" s="4">
        <f>+VLOOKUP(E$4,Morosidad!$C$5:$CV$15,Morosidad_control!$B55,0)</f>
        <v>2.168890581252747</v>
      </c>
      <c r="F55" s="4">
        <f>+VLOOKUP(F$4,Morosidad!$C$5:$CV$15,Morosidad_control!$B55,0)</f>
        <v>4.4021737426277774</v>
      </c>
      <c r="G55" s="4">
        <f>+VLOOKUP(G$4,Morosidad!$C$5:$CV$15,Morosidad_control!$B55,0)</f>
        <v>2.1557381143033756</v>
      </c>
      <c r="H55" s="4">
        <f>+VLOOKUP(H$4,Morosidad!$C$5:$CV$15,Morosidad_control!$B55,0)</f>
        <v>3.6057631757534776</v>
      </c>
      <c r="I55" s="4">
        <f>+VLOOKUP(I$4,Morosidad!$C$5:$CV$15,Morosidad_control!$B55,0)</f>
        <v>0</v>
      </c>
      <c r="J55" s="4">
        <f>+VLOOKUP(J$4,Morosidad!$C$5:$CV$15,Morosidad_control!$B55,0)</f>
        <v>2.5238094402487761</v>
      </c>
      <c r="K55" s="4">
        <v>2.3644494017057398</v>
      </c>
      <c r="L55" s="4">
        <f>+VLOOKUP(L$4,Morosidad!$C$5:$CV$15,Morosidad_control!$B55,0)</f>
        <v>2.5124947025049815</v>
      </c>
      <c r="M55" s="4">
        <v>3.1271543921724398</v>
      </c>
      <c r="N55" s="4">
        <v>11.8250653629421</v>
      </c>
      <c r="O55" s="4">
        <f>+VLOOKUP(O$4,Morosidad!$C$38:$CV$76,Morosidad_control!$B55,0)</f>
        <v>7.0293324563467916</v>
      </c>
      <c r="P55" s="4">
        <v>3.4402838071489699</v>
      </c>
      <c r="Q55" s="4">
        <f>+VLOOKUP(Q$4,Morosidad!$C$38:$CV$76,Morosidad_control!$B55,0)</f>
        <v>2.450629882726048</v>
      </c>
      <c r="R55" s="4">
        <f>+VLOOKUP(R$4,Morosidad!$C$38:$CV$76,Morosidad_control!$B55,0)</f>
        <v>4.1863352101972868</v>
      </c>
      <c r="S55" s="4">
        <f>+VLOOKUP(S$4,Morosidad!$C$38:$CV$76,Morosidad_control!$B55,0)</f>
        <v>0</v>
      </c>
      <c r="T55" s="4">
        <f>+VLOOKUP(T$4,Morosidad!$C$38:$CV$76,Morosidad_control!$B55,0)</f>
        <v>7.7050281619347132</v>
      </c>
      <c r="U55" s="4">
        <f>+VLOOKUP(U$4,Morosidad!$C$38:$CV$76,Morosidad_control!$B55,0)</f>
        <v>0</v>
      </c>
      <c r="V55" s="4">
        <f>+VLOOKUP(V$4,Morosidad!$C$38:$CV$76,Morosidad_control!$B55,0)</f>
        <v>0</v>
      </c>
      <c r="W55" s="4">
        <f>+VLOOKUP(W$4,Morosidad!$C$38:$CV$76,Morosidad_control!$B55,0)</f>
        <v>0</v>
      </c>
      <c r="X55" s="4">
        <f>+VLOOKUP(X$4,Morosidad!$C$38:$CV$76,Morosidad_control!$B55,0)</f>
        <v>0</v>
      </c>
      <c r="Y55" s="4">
        <f>+VLOOKUP(Y$4,Morosidad!$C$38:$CV$76,Morosidad_control!$B55,0)</f>
        <v>5.1645225201848355</v>
      </c>
      <c r="Z55" s="4">
        <f>+VLOOKUP(Z$4,Morosidad!$C$38:$CV$76,Morosidad_control!$B55,0)</f>
        <v>0</v>
      </c>
      <c r="AA55" s="4">
        <f>+VLOOKUP(AA$4,Morosidad!$C$38:$CV$76,Morosidad_control!$B55,0)</f>
        <v>0</v>
      </c>
      <c r="AB55" s="4">
        <v>8.4305435506529598</v>
      </c>
      <c r="AC55" s="4">
        <v>7.3737205104583303</v>
      </c>
      <c r="AD55" s="4">
        <f>+VLOOKUP(AD$4,Morosidad!$C$38:$CV$76,Morosidad_control!$B55,0)</f>
        <v>7.2019886951308747</v>
      </c>
      <c r="AE55" s="4">
        <f>+VLOOKUP(AE$4,Morosidad!$C$38:$CV$76,Morosidad_control!$B55,0)</f>
        <v>5.5640612403361214</v>
      </c>
      <c r="AF55" s="4">
        <v>5.0653934516124899</v>
      </c>
      <c r="AG55" s="4">
        <v>5.6073402412825502</v>
      </c>
      <c r="AH55" s="4">
        <v>7.7005637459699399</v>
      </c>
      <c r="AI55" s="4">
        <f>+VLOOKUP(AI$4,Morosidad!$C$38:$CV$76,Morosidad_control!$B55,0)</f>
        <v>16.770146751890323</v>
      </c>
      <c r="AJ55" s="4">
        <f>+VLOOKUP(AJ$4,Morosidad!$C$38:$CV$76,Morosidad_control!$B55,0)</f>
        <v>4.667742297504156</v>
      </c>
      <c r="AK55" s="4">
        <f>+VLOOKUP(AK$4,Morosidad!$C$38:$CV$76,Morosidad_control!$B55,0)</f>
        <v>12.469176496603705</v>
      </c>
      <c r="AL55" s="4">
        <v>4.8180477656391796</v>
      </c>
      <c r="AM55" s="4">
        <v>6.7119355840807602</v>
      </c>
      <c r="AN55" s="4">
        <v>5.4495734465477401</v>
      </c>
      <c r="AO55" s="4">
        <f>+VLOOKUP(AO$4,Morosidad!$C$38:$CV$76,Morosidad_control!$B55,0)</f>
        <v>15.599309705946418</v>
      </c>
      <c r="AP55" s="4">
        <f>+VLOOKUP(AP$4,Morosidad!$C$38:$CV$76,Morosidad_control!$B55,0)</f>
        <v>31.78173419643915</v>
      </c>
      <c r="AQ55" s="4">
        <v>10.353932629272601</v>
      </c>
      <c r="AR55" s="4">
        <f>+VLOOKUP(AR$4,Morosidad!$C$38:$CV$76,Morosidad_control!$B55,0)</f>
        <v>8.3648684816254804</v>
      </c>
      <c r="AS55" s="4">
        <f>+VLOOKUP(AS$4,Morosidad!$C$38:$CV$76,Morosidad_control!$B55,0)</f>
        <v>6.1887650175971878</v>
      </c>
      <c r="AT55" s="4">
        <v>7.8846068999672596</v>
      </c>
      <c r="AU55" s="4">
        <f>+VLOOKUP(AU$4,Morosidad!$C$38:$CV$76,Morosidad_control!$B55,0)</f>
        <v>3.379006508834876</v>
      </c>
      <c r="AV55" s="4">
        <f>+VLOOKUP(AV$4,Morosidad!$C$38:$CV$76,Morosidad_control!$B55,0)</f>
        <v>17.411680966508342</v>
      </c>
      <c r="AW55" s="4">
        <v>8.7120386461307309</v>
      </c>
      <c r="AX55" s="4">
        <v>4.8581452812135701</v>
      </c>
      <c r="AY55" s="4">
        <f>+VLOOKUP(AY$4,Morosidad!$C$38:$CV$76,Morosidad_control!$B55,0)</f>
        <v>7.304006254131334</v>
      </c>
    </row>
    <row r="56" spans="2:51" ht="16.5" x14ac:dyDescent="0.3">
      <c r="B56">
        <v>53</v>
      </c>
      <c r="C56" s="3">
        <v>42460</v>
      </c>
      <c r="D56" s="4">
        <f>+VLOOKUP(D$4,Morosidad!$C$5:$CV$15,Morosidad_control!$B56,0)</f>
        <v>0.55338609561294549</v>
      </c>
      <c r="E56" s="4">
        <f>+VLOOKUP(E$4,Morosidad!$C$5:$CV$15,Morosidad_control!$B56,0)</f>
        <v>2.074053098147199</v>
      </c>
      <c r="F56" s="4">
        <f>+VLOOKUP(F$4,Morosidad!$C$5:$CV$15,Morosidad_control!$B56,0)</f>
        <v>3.7615482647657896</v>
      </c>
      <c r="G56" s="4">
        <f>+VLOOKUP(G$4,Morosidad!$C$5:$CV$15,Morosidad_control!$B56,0)</f>
        <v>1.9698970235721633</v>
      </c>
      <c r="H56" s="4">
        <f>+VLOOKUP(H$4,Morosidad!$C$5:$CV$15,Morosidad_control!$B56,0)</f>
        <v>3.0290027670626793</v>
      </c>
      <c r="I56" s="4">
        <f>+VLOOKUP(I$4,Morosidad!$C$5:$CV$15,Morosidad_control!$B56,0)</f>
        <v>0</v>
      </c>
      <c r="J56" s="4">
        <f>+VLOOKUP(J$4,Morosidad!$C$5:$CV$15,Morosidad_control!$B56,0)</f>
        <v>2.4912517273056003</v>
      </c>
      <c r="K56" s="4">
        <v>2.40034440228724</v>
      </c>
      <c r="L56" s="4">
        <f>+VLOOKUP(L$4,Morosidad!$C$5:$CV$15,Morosidad_control!$B56,0)</f>
        <v>2.576260737793191</v>
      </c>
      <c r="M56" s="4">
        <v>3.2026685107291102</v>
      </c>
      <c r="N56" s="4">
        <v>11.770471623634601</v>
      </c>
      <c r="O56" s="4">
        <f>+VLOOKUP(O$4,Morosidad!$C$38:$CV$76,Morosidad_control!$B56,0)</f>
        <v>7.424148360012885</v>
      </c>
      <c r="P56" s="4">
        <v>3.5196831254387901</v>
      </c>
      <c r="Q56" s="4">
        <f>+VLOOKUP(Q$4,Morosidad!$C$38:$CV$76,Morosidad_control!$B56,0)</f>
        <v>2.4576329371098065</v>
      </c>
      <c r="R56" s="4">
        <f>+VLOOKUP(R$4,Morosidad!$C$38:$CV$76,Morosidad_control!$B56,0)</f>
        <v>4.2970239323037651</v>
      </c>
      <c r="S56" s="4">
        <f>+VLOOKUP(S$4,Morosidad!$C$38:$CV$76,Morosidad_control!$B56,0)</f>
        <v>0</v>
      </c>
      <c r="T56" s="4">
        <f>+VLOOKUP(T$4,Morosidad!$C$38:$CV$76,Morosidad_control!$B56,0)</f>
        <v>8.1783926017227042</v>
      </c>
      <c r="U56" s="4">
        <f>+VLOOKUP(U$4,Morosidad!$C$38:$CV$76,Morosidad_control!$B56,0)</f>
        <v>0</v>
      </c>
      <c r="V56" s="4">
        <f>+VLOOKUP(V$4,Morosidad!$C$38:$CV$76,Morosidad_control!$B56,0)</f>
        <v>0</v>
      </c>
      <c r="W56" s="4">
        <f>+VLOOKUP(W$4,Morosidad!$C$38:$CV$76,Morosidad_control!$B56,0)</f>
        <v>0</v>
      </c>
      <c r="X56" s="4">
        <f>+VLOOKUP(X$4,Morosidad!$C$38:$CV$76,Morosidad_control!$B56,0)</f>
        <v>0</v>
      </c>
      <c r="Y56" s="4">
        <f>+VLOOKUP(Y$4,Morosidad!$C$38:$CV$76,Morosidad_control!$B56,0)</f>
        <v>5.1425964686539993</v>
      </c>
      <c r="Z56" s="4">
        <f>+VLOOKUP(Z$4,Morosidad!$C$38:$CV$76,Morosidad_control!$B56,0)</f>
        <v>0</v>
      </c>
      <c r="AA56" s="4">
        <f>+VLOOKUP(AA$4,Morosidad!$C$38:$CV$76,Morosidad_control!$B56,0)</f>
        <v>0</v>
      </c>
      <c r="AB56" s="4">
        <v>8.7031621830808703</v>
      </c>
      <c r="AC56" s="4">
        <v>7.4023292675623997</v>
      </c>
      <c r="AD56" s="4">
        <f>+VLOOKUP(AD$4,Morosidad!$C$38:$CV$76,Morosidad_control!$B56,0)</f>
        <v>7.5635991830137499</v>
      </c>
      <c r="AE56" s="4">
        <f>+VLOOKUP(AE$4,Morosidad!$C$38:$CV$76,Morosidad_control!$B56,0)</f>
        <v>5.7625044353037902</v>
      </c>
      <c r="AF56" s="4">
        <v>5.19698726396736</v>
      </c>
      <c r="AG56" s="4">
        <v>5.4938712933374703</v>
      </c>
      <c r="AH56" s="4">
        <v>7.7726765833391598</v>
      </c>
      <c r="AI56" s="4">
        <f>+VLOOKUP(AI$4,Morosidad!$C$38:$CV$76,Morosidad_control!$B56,0)</f>
        <v>17.095421097599715</v>
      </c>
      <c r="AJ56" s="4">
        <f>+VLOOKUP(AJ$4,Morosidad!$C$38:$CV$76,Morosidad_control!$B56,0)</f>
        <v>4.8495618833619325</v>
      </c>
      <c r="AK56" s="4">
        <f>+VLOOKUP(AK$4,Morosidad!$C$38:$CV$76,Morosidad_control!$B56,0)</f>
        <v>13.956967661305249</v>
      </c>
      <c r="AL56" s="4">
        <v>4.7540129663331303</v>
      </c>
      <c r="AM56" s="4">
        <v>6.4676082205049497</v>
      </c>
      <c r="AN56" s="4">
        <v>5.2842692183736197</v>
      </c>
      <c r="AO56" s="4">
        <f>+VLOOKUP(AO$4,Morosidad!$C$38:$CV$76,Morosidad_control!$B56,0)</f>
        <v>0</v>
      </c>
      <c r="AP56" s="4">
        <f>+VLOOKUP(AP$4,Morosidad!$C$38:$CV$76,Morosidad_control!$B56,0)</f>
        <v>25.636067815904624</v>
      </c>
      <c r="AQ56" s="4">
        <v>10.3961439332148</v>
      </c>
      <c r="AR56" s="4">
        <f>+VLOOKUP(AR$4,Morosidad!$C$38:$CV$76,Morosidad_control!$B56,0)</f>
        <v>8.8550257804475159</v>
      </c>
      <c r="AS56" s="4">
        <f>+VLOOKUP(AS$4,Morosidad!$C$38:$CV$76,Morosidad_control!$B56,0)</f>
        <v>6.219879517379769</v>
      </c>
      <c r="AT56" s="4">
        <v>7.8518185882271503</v>
      </c>
      <c r="AU56" s="4">
        <f>+VLOOKUP(AU$4,Morosidad!$C$38:$CV$76,Morosidad_control!$B56,0)</f>
        <v>3.0465767359056559</v>
      </c>
      <c r="AV56" s="4">
        <f>+VLOOKUP(AV$4,Morosidad!$C$38:$CV$76,Morosidad_control!$B56,0)</f>
        <v>17.875450677713172</v>
      </c>
      <c r="AW56" s="4">
        <v>8.3689094689660006</v>
      </c>
      <c r="AX56" s="4">
        <v>4.8173127244400904</v>
      </c>
      <c r="AY56" s="4">
        <f>+VLOOKUP(AY$4,Morosidad!$C$38:$CV$76,Morosidad_control!$B56,0)</f>
        <v>7.8449827603844486</v>
      </c>
    </row>
    <row r="57" spans="2:51" ht="16.5" x14ac:dyDescent="0.3">
      <c r="B57">
        <v>54</v>
      </c>
      <c r="C57" s="3">
        <v>42490</v>
      </c>
      <c r="D57" s="4">
        <f>+VLOOKUP(D$4,Morosidad!$C$5:$CV$15,Morosidad_control!$B57,0)</f>
        <v>0.63866716953983715</v>
      </c>
      <c r="E57" s="4">
        <f>+VLOOKUP(E$4,Morosidad!$C$5:$CV$15,Morosidad_control!$B57,0)</f>
        <v>2.0701911710110585</v>
      </c>
      <c r="F57" s="4">
        <f>+VLOOKUP(F$4,Morosidad!$C$5:$CV$15,Morosidad_control!$B57,0)</f>
        <v>3.8273931140475934</v>
      </c>
      <c r="G57" s="4">
        <f>+VLOOKUP(G$4,Morosidad!$C$5:$CV$15,Morosidad_control!$B57,0)</f>
        <v>1.9981859114606555</v>
      </c>
      <c r="H57" s="4">
        <f>+VLOOKUP(H$4,Morosidad!$C$5:$CV$15,Morosidad_control!$B57,0)</f>
        <v>2.7909481286336546</v>
      </c>
      <c r="I57" s="4">
        <f>+VLOOKUP(I$4,Morosidad!$C$5:$CV$15,Morosidad_control!$B57,0)</f>
        <v>0</v>
      </c>
      <c r="J57" s="4">
        <f>+VLOOKUP(J$4,Morosidad!$C$5:$CV$15,Morosidad_control!$B57,0)</f>
        <v>2.4320095283256733</v>
      </c>
      <c r="K57" s="4">
        <v>2.3172937936097999</v>
      </c>
      <c r="L57" s="4">
        <f>+VLOOKUP(L$4,Morosidad!$C$5:$CV$15,Morosidad_control!$B57,0)</f>
        <v>2.7217118647160783</v>
      </c>
      <c r="M57" s="4">
        <v>3.2473072574066602</v>
      </c>
      <c r="N57" s="4">
        <v>12.276049617439</v>
      </c>
      <c r="O57" s="4">
        <f>+VLOOKUP(O$4,Morosidad!$C$38:$CV$76,Morosidad_control!$B57,0)</f>
        <v>7.6285686763693326</v>
      </c>
      <c r="P57" s="4">
        <v>3.51983169329946</v>
      </c>
      <c r="Q57" s="4">
        <f>+VLOOKUP(Q$4,Morosidad!$C$38:$CV$76,Morosidad_control!$B57,0)</f>
        <v>2.5413092653857627</v>
      </c>
      <c r="R57" s="4">
        <f>+VLOOKUP(R$4,Morosidad!$C$38:$CV$76,Morosidad_control!$B57,0)</f>
        <v>4.5035804673432063</v>
      </c>
      <c r="S57" s="4">
        <f>+VLOOKUP(S$4,Morosidad!$C$38:$CV$76,Morosidad_control!$B57,0)</f>
        <v>0</v>
      </c>
      <c r="T57" s="4">
        <f>+VLOOKUP(T$4,Morosidad!$C$38:$CV$76,Morosidad_control!$B57,0)</f>
        <v>7.8421659704003801</v>
      </c>
      <c r="U57" s="4">
        <f>+VLOOKUP(U$4,Morosidad!$C$38:$CV$76,Morosidad_control!$B57,0)</f>
        <v>0</v>
      </c>
      <c r="V57" s="4">
        <f>+VLOOKUP(V$4,Morosidad!$C$38:$CV$76,Morosidad_control!$B57,0)</f>
        <v>0</v>
      </c>
      <c r="W57" s="4">
        <f>+VLOOKUP(W$4,Morosidad!$C$38:$CV$76,Morosidad_control!$B57,0)</f>
        <v>0</v>
      </c>
      <c r="X57" s="4">
        <f>+VLOOKUP(X$4,Morosidad!$C$38:$CV$76,Morosidad_control!$B57,0)</f>
        <v>0</v>
      </c>
      <c r="Y57" s="4">
        <f>+VLOOKUP(Y$4,Morosidad!$C$38:$CV$76,Morosidad_control!$B57,0)</f>
        <v>5.1230828427267223</v>
      </c>
      <c r="Z57" s="4">
        <f>+VLOOKUP(Z$4,Morosidad!$C$38:$CV$76,Morosidad_control!$B57,0)</f>
        <v>0</v>
      </c>
      <c r="AA57" s="4">
        <f>+VLOOKUP(AA$4,Morosidad!$C$38:$CV$76,Morosidad_control!$B57,0)</f>
        <v>0</v>
      </c>
      <c r="AB57" s="4">
        <v>8.2787045129112204</v>
      </c>
      <c r="AC57" s="4">
        <v>7.3090516623917496</v>
      </c>
      <c r="AD57" s="4">
        <f>+VLOOKUP(AD$4,Morosidad!$C$38:$CV$76,Morosidad_control!$B57,0)</f>
        <v>7.3427004704708265</v>
      </c>
      <c r="AE57" s="4">
        <f>+VLOOKUP(AE$4,Morosidad!$C$38:$CV$76,Morosidad_control!$B57,0)</f>
        <v>5.5425461821830657</v>
      </c>
      <c r="AF57" s="4">
        <v>5.2354067065556098</v>
      </c>
      <c r="AG57" s="4">
        <v>5.4080940472895396</v>
      </c>
      <c r="AH57" s="4">
        <v>7.4093295462790696</v>
      </c>
      <c r="AI57" s="4">
        <f>+VLOOKUP(AI$4,Morosidad!$C$38:$CV$76,Morosidad_control!$B57,0)</f>
        <v>14.674724222124608</v>
      </c>
      <c r="AJ57" s="4">
        <f>+VLOOKUP(AJ$4,Morosidad!$C$38:$CV$76,Morosidad_control!$B57,0)</f>
        <v>4.8901115228308063</v>
      </c>
      <c r="AK57" s="4">
        <f>+VLOOKUP(AK$4,Morosidad!$C$38:$CV$76,Morosidad_control!$B57,0)</f>
        <v>13.513612532044977</v>
      </c>
      <c r="AL57" s="4">
        <v>4.6955018022665902</v>
      </c>
      <c r="AM57" s="4">
        <v>6.3184372004123803</v>
      </c>
      <c r="AN57" s="4">
        <v>5.1706216433818497</v>
      </c>
      <c r="AO57" s="4">
        <f>+VLOOKUP(AO$4,Morosidad!$C$38:$CV$76,Morosidad_control!$B57,0)</f>
        <v>0</v>
      </c>
      <c r="AP57" s="4">
        <f>+VLOOKUP(AP$4,Morosidad!$C$38:$CV$76,Morosidad_control!$B57,0)</f>
        <v>82.205268388551261</v>
      </c>
      <c r="AQ57" s="4">
        <v>9.5067367729421104</v>
      </c>
      <c r="AR57" s="4">
        <f>+VLOOKUP(AR$4,Morosidad!$C$38:$CV$76,Morosidad_control!$B57,0)</f>
        <v>8.8868157336659408</v>
      </c>
      <c r="AS57" s="4">
        <f>+VLOOKUP(AS$4,Morosidad!$C$38:$CV$76,Morosidad_control!$B57,0)</f>
        <v>6.3164385635805882</v>
      </c>
      <c r="AT57" s="4">
        <v>8.0084086617103107</v>
      </c>
      <c r="AU57" s="4">
        <f>+VLOOKUP(AU$4,Morosidad!$C$38:$CV$76,Morosidad_control!$B57,0)</f>
        <v>3.1960493031144765</v>
      </c>
      <c r="AV57" s="4">
        <f>+VLOOKUP(AV$4,Morosidad!$C$38:$CV$76,Morosidad_control!$B57,0)</f>
        <v>15.986010173116</v>
      </c>
      <c r="AW57" s="4">
        <v>8.1915591272998505</v>
      </c>
      <c r="AX57" s="4">
        <v>4.8781926163222797</v>
      </c>
      <c r="AY57" s="4">
        <f>+VLOOKUP(AY$4,Morosidad!$C$38:$CV$76,Morosidad_control!$B57,0)</f>
        <v>7.7216562870298793</v>
      </c>
    </row>
    <row r="58" spans="2:51" ht="16.5" x14ac:dyDescent="0.3">
      <c r="B58">
        <v>55</v>
      </c>
      <c r="C58" s="3">
        <v>42521</v>
      </c>
      <c r="D58" s="4">
        <f>+VLOOKUP(D$4,Morosidad!$C$5:$CV$15,Morosidad_control!$B58,0)</f>
        <v>0.58061732193864801</v>
      </c>
      <c r="E58" s="4">
        <f>+VLOOKUP(E$4,Morosidad!$C$5:$CV$15,Morosidad_control!$B58,0)</f>
        <v>2.23214773166778</v>
      </c>
      <c r="F58" s="4">
        <f>+VLOOKUP(F$4,Morosidad!$C$5:$CV$15,Morosidad_control!$B58,0)</f>
        <v>3.9435257455377992</v>
      </c>
      <c r="G58" s="4">
        <f>+VLOOKUP(G$4,Morosidad!$C$5:$CV$15,Morosidad_control!$B58,0)</f>
        <v>1.9843082720544858</v>
      </c>
      <c r="H58" s="4">
        <f>+VLOOKUP(H$4,Morosidad!$C$5:$CV$15,Morosidad_control!$B58,0)</f>
        <v>2.6464782794139579</v>
      </c>
      <c r="I58" s="4">
        <f>+VLOOKUP(I$4,Morosidad!$C$5:$CV$15,Morosidad_control!$B58,0)</f>
        <v>0</v>
      </c>
      <c r="J58" s="4">
        <f>+VLOOKUP(J$4,Morosidad!$C$5:$CV$15,Morosidad_control!$B58,0)</f>
        <v>2.658498244792411</v>
      </c>
      <c r="K58" s="4">
        <v>2.3385198725735501</v>
      </c>
      <c r="L58" s="4">
        <f>+VLOOKUP(L$4,Morosidad!$C$5:$CV$15,Morosidad_control!$B58,0)</f>
        <v>2.8165186930015773</v>
      </c>
      <c r="M58" s="4">
        <v>3.2688997827227002</v>
      </c>
      <c r="N58" s="4">
        <v>12.1299559668917</v>
      </c>
      <c r="O58" s="4">
        <f>+VLOOKUP(O$4,Morosidad!$C$38:$CV$76,Morosidad_control!$B58,0)</f>
        <v>6.895972267584054</v>
      </c>
      <c r="P58" s="4">
        <v>3.5261130832905301</v>
      </c>
      <c r="Q58" s="4">
        <f>+VLOOKUP(Q$4,Morosidad!$C$38:$CV$76,Morosidad_control!$B58,0)</f>
        <v>2.6152119605990105</v>
      </c>
      <c r="R58" s="4">
        <f>+VLOOKUP(R$4,Morosidad!$C$38:$CV$76,Morosidad_control!$B58,0)</f>
        <v>4.0978112168253995</v>
      </c>
      <c r="S58" s="4">
        <f>+VLOOKUP(S$4,Morosidad!$C$38:$CV$76,Morosidad_control!$B58,0)</f>
        <v>0</v>
      </c>
      <c r="T58" s="4">
        <f>+VLOOKUP(T$4,Morosidad!$C$38:$CV$76,Morosidad_control!$B58,0)</f>
        <v>6.4909295549453887</v>
      </c>
      <c r="U58" s="4">
        <f>+VLOOKUP(U$4,Morosidad!$C$38:$CV$76,Morosidad_control!$B58,0)</f>
        <v>0</v>
      </c>
      <c r="V58" s="4">
        <f>+VLOOKUP(V$4,Morosidad!$C$38:$CV$76,Morosidad_control!$B58,0)</f>
        <v>0</v>
      </c>
      <c r="W58" s="4">
        <f>+VLOOKUP(W$4,Morosidad!$C$38:$CV$76,Morosidad_control!$B58,0)</f>
        <v>0</v>
      </c>
      <c r="X58" s="4">
        <f>+VLOOKUP(X$4,Morosidad!$C$38:$CV$76,Morosidad_control!$B58,0)</f>
        <v>0</v>
      </c>
      <c r="Y58" s="4">
        <f>+VLOOKUP(Y$4,Morosidad!$C$38:$CV$76,Morosidad_control!$B58,0)</f>
        <v>0</v>
      </c>
      <c r="Z58" s="4">
        <f>+VLOOKUP(Z$4,Morosidad!$C$38:$CV$76,Morosidad_control!$B58,0)</f>
        <v>0</v>
      </c>
      <c r="AA58" s="4">
        <f>+VLOOKUP(AA$4,Morosidad!$C$38:$CV$76,Morosidad_control!$B58,0)</f>
        <v>0</v>
      </c>
      <c r="AB58" s="4">
        <v>8.2309988653300294</v>
      </c>
      <c r="AC58" s="4">
        <v>7.2227448180992804</v>
      </c>
      <c r="AD58" s="4">
        <f>+VLOOKUP(AD$4,Morosidad!$C$38:$CV$76,Morosidad_control!$B58,0)</f>
        <v>7.9937492368987524</v>
      </c>
      <c r="AE58" s="4">
        <f>+VLOOKUP(AE$4,Morosidad!$C$38:$CV$76,Morosidad_control!$B58,0)</f>
        <v>5.5214029627332888</v>
      </c>
      <c r="AF58" s="4">
        <v>5.16496294444676</v>
      </c>
      <c r="AG58" s="4">
        <v>5.2544556842201002</v>
      </c>
      <c r="AH58" s="4">
        <v>7.4126523684660404</v>
      </c>
      <c r="AI58" s="4">
        <f>+VLOOKUP(AI$4,Morosidad!$C$38:$CV$76,Morosidad_control!$B58,0)</f>
        <v>16.262937576422793</v>
      </c>
      <c r="AJ58" s="4">
        <f>+VLOOKUP(AJ$4,Morosidad!$C$38:$CV$76,Morosidad_control!$B58,0)</f>
        <v>5.1008405737848248</v>
      </c>
      <c r="AK58" s="4">
        <f>+VLOOKUP(AK$4,Morosidad!$C$38:$CV$76,Morosidad_control!$B58,0)</f>
        <v>12.694920648069525</v>
      </c>
      <c r="AL58" s="4">
        <v>4.6932895678357998</v>
      </c>
      <c r="AM58" s="4">
        <v>6.42853862811618</v>
      </c>
      <c r="AN58" s="4">
        <v>5.1012264199213</v>
      </c>
      <c r="AO58" s="4">
        <f>+VLOOKUP(AO$4,Morosidad!$C$38:$CV$76,Morosidad_control!$B58,0)</f>
        <v>5.3297450183221224</v>
      </c>
      <c r="AP58" s="4">
        <f>+VLOOKUP(AP$4,Morosidad!$C$38:$CV$76,Morosidad_control!$B58,0)</f>
        <v>27.822071180153511</v>
      </c>
      <c r="AQ58" s="4">
        <v>9.7859216350681404</v>
      </c>
      <c r="AR58" s="4">
        <f>+VLOOKUP(AR$4,Morosidad!$C$38:$CV$76,Morosidad_control!$B58,0)</f>
        <v>8.9032445191746223</v>
      </c>
      <c r="AS58" s="4">
        <f>+VLOOKUP(AS$4,Morosidad!$C$38:$CV$76,Morosidad_control!$B58,0)</f>
        <v>6.6260416300136713</v>
      </c>
      <c r="AT58" s="4">
        <v>7.9375751259091603</v>
      </c>
      <c r="AU58" s="4">
        <f>+VLOOKUP(AU$4,Morosidad!$C$38:$CV$76,Morosidad_control!$B58,0)</f>
        <v>3.299400181804867</v>
      </c>
      <c r="AV58" s="4">
        <f>+VLOOKUP(AV$4,Morosidad!$C$38:$CV$76,Morosidad_control!$B58,0)</f>
        <v>16.350935904473587</v>
      </c>
      <c r="AW58" s="4">
        <v>8.2319366670732101</v>
      </c>
      <c r="AX58" s="4">
        <v>4.8782381861014699</v>
      </c>
      <c r="AY58" s="4">
        <f>+VLOOKUP(AY$4,Morosidad!$C$38:$CV$76,Morosidad_control!$B58,0)</f>
        <v>9.0457505654622405</v>
      </c>
    </row>
    <row r="59" spans="2:51" ht="16.5" x14ac:dyDescent="0.3">
      <c r="B59">
        <v>56</v>
      </c>
      <c r="C59" s="3">
        <v>42551</v>
      </c>
      <c r="D59" s="4">
        <f>+VLOOKUP(D$4,Morosidad!$C$5:$CV$15,Morosidad_control!$B59,0)</f>
        <v>0.67433163518075656</v>
      </c>
      <c r="E59" s="4">
        <f>+VLOOKUP(E$4,Morosidad!$C$5:$CV$15,Morosidad_control!$B59,0)</f>
        <v>2.3170476254307784</v>
      </c>
      <c r="F59" s="4">
        <f>+VLOOKUP(F$4,Morosidad!$C$5:$CV$15,Morosidad_control!$B59,0)</f>
        <v>3.7094092966054997</v>
      </c>
      <c r="G59" s="4">
        <f>+VLOOKUP(G$4,Morosidad!$C$5:$CV$15,Morosidad_control!$B59,0)</f>
        <v>2.0308916463971172</v>
      </c>
      <c r="H59" s="4">
        <f>+VLOOKUP(H$4,Morosidad!$C$5:$CV$15,Morosidad_control!$B59,0)</f>
        <v>3.0563198692454248</v>
      </c>
      <c r="I59" s="4">
        <f>+VLOOKUP(I$4,Morosidad!$C$5:$CV$15,Morosidad_control!$B59,0)</f>
        <v>0</v>
      </c>
      <c r="J59" s="4">
        <f>+VLOOKUP(J$4,Morosidad!$C$5:$CV$15,Morosidad_control!$B59,0)</f>
        <v>2.672851158565547</v>
      </c>
      <c r="K59" s="4">
        <v>2.5524004447862199</v>
      </c>
      <c r="L59" s="4">
        <f>+VLOOKUP(L$4,Morosidad!$C$5:$CV$15,Morosidad_control!$B59,0)</f>
        <v>2.7421503646075283</v>
      </c>
      <c r="M59" s="4">
        <v>3.41172109107309</v>
      </c>
      <c r="N59" s="4">
        <v>8.3498340567528704</v>
      </c>
      <c r="O59" s="4">
        <f>+VLOOKUP(O$4,Morosidad!$C$38:$CV$76,Morosidad_control!$B59,0)</f>
        <v>7.4457003603287637</v>
      </c>
      <c r="P59" s="4">
        <v>3.5148099561315398</v>
      </c>
      <c r="Q59" s="4">
        <f>+VLOOKUP(Q$4,Morosidad!$C$38:$CV$76,Morosidad_control!$B59,0)</f>
        <v>2.7240962940141382</v>
      </c>
      <c r="R59" s="4">
        <f>+VLOOKUP(R$4,Morosidad!$C$38:$CV$76,Morosidad_control!$B59,0)</f>
        <v>4.0385907011685802</v>
      </c>
      <c r="S59" s="4">
        <f>+VLOOKUP(S$4,Morosidad!$C$38:$CV$76,Morosidad_control!$B59,0)</f>
        <v>0</v>
      </c>
      <c r="T59" s="4">
        <f>+VLOOKUP(T$4,Morosidad!$C$38:$CV$76,Morosidad_control!$B59,0)</f>
        <v>5.5934318904896534</v>
      </c>
      <c r="U59" s="4">
        <f>+VLOOKUP(U$4,Morosidad!$C$38:$CV$76,Morosidad_control!$B59,0)</f>
        <v>0</v>
      </c>
      <c r="V59" s="4">
        <f>+VLOOKUP(V$4,Morosidad!$C$38:$CV$76,Morosidad_control!$B59,0)</f>
        <v>0</v>
      </c>
      <c r="W59" s="4">
        <f>+VLOOKUP(W$4,Morosidad!$C$38:$CV$76,Morosidad_control!$B59,0)</f>
        <v>0</v>
      </c>
      <c r="X59" s="4">
        <f>+VLOOKUP(X$4,Morosidad!$C$38:$CV$76,Morosidad_control!$B59,0)</f>
        <v>0</v>
      </c>
      <c r="Y59" s="4">
        <f>+VLOOKUP(Y$4,Morosidad!$C$38:$CV$76,Morosidad_control!$B59,0)</f>
        <v>0</v>
      </c>
      <c r="Z59" s="4">
        <f>+VLOOKUP(Z$4,Morosidad!$C$38:$CV$76,Morosidad_control!$B59,0)</f>
        <v>0</v>
      </c>
      <c r="AA59" s="4">
        <f>+VLOOKUP(AA$4,Morosidad!$C$38:$CV$76,Morosidad_control!$B59,0)</f>
        <v>0</v>
      </c>
      <c r="AB59" s="4">
        <v>8.6288450643167707</v>
      </c>
      <c r="AC59" s="4">
        <v>6.5648034682332002</v>
      </c>
      <c r="AD59" s="4">
        <f>+VLOOKUP(AD$4,Morosidad!$C$38:$CV$76,Morosidad_control!$B59,0)</f>
        <v>7.0436248268099231</v>
      </c>
      <c r="AE59" s="4">
        <f>+VLOOKUP(AE$4,Morosidad!$C$38:$CV$76,Morosidad_control!$B59,0)</f>
        <v>4.0880266365359264</v>
      </c>
      <c r="AF59" s="4">
        <v>5.0837163828642504</v>
      </c>
      <c r="AG59" s="4">
        <v>5.2036388688407804</v>
      </c>
      <c r="AH59" s="4">
        <v>7.3695038253357099</v>
      </c>
      <c r="AI59" s="4">
        <f>+VLOOKUP(AI$4,Morosidad!$C$38:$CV$76,Morosidad_control!$B59,0)</f>
        <v>15.020148893454508</v>
      </c>
      <c r="AJ59" s="4">
        <f>+VLOOKUP(AJ$4,Morosidad!$C$38:$CV$76,Morosidad_control!$B59,0)</f>
        <v>5.0072966132171413</v>
      </c>
      <c r="AK59" s="4">
        <f>+VLOOKUP(AK$4,Morosidad!$C$38:$CV$76,Morosidad_control!$B59,0)</f>
        <v>13.726404700993971</v>
      </c>
      <c r="AL59" s="4">
        <v>4.60930250529512</v>
      </c>
      <c r="AM59" s="4">
        <v>6.45881941811672</v>
      </c>
      <c r="AN59" s="4">
        <v>5.0265506375972997</v>
      </c>
      <c r="AO59" s="4">
        <f>+VLOOKUP(AO$4,Morosidad!$C$38:$CV$76,Morosidad_control!$B59,0)</f>
        <v>5.3351447793739766</v>
      </c>
      <c r="AP59" s="4">
        <f>+VLOOKUP(AP$4,Morosidad!$C$38:$CV$76,Morosidad_control!$B59,0)</f>
        <v>0</v>
      </c>
      <c r="AQ59" s="4">
        <v>10.499737951481899</v>
      </c>
      <c r="AR59" s="4">
        <f>+VLOOKUP(AR$4,Morosidad!$C$38:$CV$76,Morosidad_control!$B59,0)</f>
        <v>9.1592420109409023</v>
      </c>
      <c r="AS59" s="4">
        <f>+VLOOKUP(AS$4,Morosidad!$C$38:$CV$76,Morosidad_control!$B59,0)</f>
        <v>6.4740200133222237</v>
      </c>
      <c r="AT59" s="4">
        <v>7.3361605576850701</v>
      </c>
      <c r="AU59" s="4">
        <f>+VLOOKUP(AU$4,Morosidad!$C$38:$CV$76,Morosidad_control!$B59,0)</f>
        <v>3.0344706784079829</v>
      </c>
      <c r="AV59" s="4">
        <f>+VLOOKUP(AV$4,Morosidad!$C$38:$CV$76,Morosidad_control!$B59,0)</f>
        <v>16.932944311812939</v>
      </c>
      <c r="AW59" s="4">
        <v>7.5978820157728304</v>
      </c>
      <c r="AX59" s="4">
        <v>5.2124184239633902</v>
      </c>
      <c r="AY59" s="4">
        <f>+VLOOKUP(AY$4,Morosidad!$C$38:$CV$76,Morosidad_control!$B59,0)</f>
        <v>7.143440869239674</v>
      </c>
    </row>
    <row r="60" spans="2:51" ht="16.5" x14ac:dyDescent="0.3">
      <c r="B60">
        <v>57</v>
      </c>
      <c r="C60" s="3">
        <v>42582</v>
      </c>
      <c r="D60" s="4">
        <f>+VLOOKUP(D$4,Morosidad!$C$5:$CV$15,Morosidad_control!$B60,0)</f>
        <v>0.68371424606639042</v>
      </c>
      <c r="E60" s="4">
        <f>+VLOOKUP(E$4,Morosidad!$C$5:$CV$15,Morosidad_control!$B60,0)</f>
        <v>2.3287257378296955</v>
      </c>
      <c r="F60" s="4">
        <f>+VLOOKUP(F$4,Morosidad!$C$5:$CV$15,Morosidad_control!$B60,0)</f>
        <v>3.8115565193412859</v>
      </c>
      <c r="G60" s="4">
        <f>+VLOOKUP(G$4,Morosidad!$C$5:$CV$15,Morosidad_control!$B60,0)</f>
        <v>1.9515776428284817</v>
      </c>
      <c r="H60" s="4">
        <f>+VLOOKUP(H$4,Morosidad!$C$5:$CV$15,Morosidad_control!$B60,0)</f>
        <v>2.2321189182038568</v>
      </c>
      <c r="I60" s="4">
        <f>+VLOOKUP(I$4,Morosidad!$C$5:$CV$15,Morosidad_control!$B60,0)</f>
        <v>0</v>
      </c>
      <c r="J60" s="4">
        <f>+VLOOKUP(J$4,Morosidad!$C$5:$CV$15,Morosidad_control!$B60,0)</f>
        <v>2.5764903118827296</v>
      </c>
      <c r="K60" s="4">
        <v>2.3672093897075501</v>
      </c>
      <c r="L60" s="4">
        <f>+VLOOKUP(L$4,Morosidad!$C$5:$CV$15,Morosidad_control!$B60,0)</f>
        <v>2.7552453138389765</v>
      </c>
      <c r="M60" s="4">
        <v>3.3431840867039502</v>
      </c>
      <c r="N60" s="4">
        <v>8.71078446174959</v>
      </c>
      <c r="O60" s="4">
        <f>+VLOOKUP(O$4,Morosidad!$C$38:$CV$76,Morosidad_control!$B60,0)</f>
        <v>7.9365729822114091</v>
      </c>
      <c r="P60" s="4">
        <v>3.62980829712731</v>
      </c>
      <c r="Q60" s="4">
        <f>+VLOOKUP(Q$4,Morosidad!$C$38:$CV$76,Morosidad_control!$B60,0)</f>
        <v>2.815795546841418</v>
      </c>
      <c r="R60" s="4">
        <f>+VLOOKUP(R$4,Morosidad!$C$38:$CV$76,Morosidad_control!$B60,0)</f>
        <v>3.8107768531248656</v>
      </c>
      <c r="S60" s="4">
        <f>+VLOOKUP(S$4,Morosidad!$C$38:$CV$76,Morosidad_control!$B60,0)</f>
        <v>0</v>
      </c>
      <c r="T60" s="4">
        <f>+VLOOKUP(T$4,Morosidad!$C$38:$CV$76,Morosidad_control!$B60,0)</f>
        <v>6.3073198495223544</v>
      </c>
      <c r="U60" s="4">
        <f>+VLOOKUP(U$4,Morosidad!$C$38:$CV$76,Morosidad_control!$B60,0)</f>
        <v>0</v>
      </c>
      <c r="V60" s="4">
        <f>+VLOOKUP(V$4,Morosidad!$C$38:$CV$76,Morosidad_control!$B60,0)</f>
        <v>0</v>
      </c>
      <c r="W60" s="4">
        <f>+VLOOKUP(W$4,Morosidad!$C$38:$CV$76,Morosidad_control!$B60,0)</f>
        <v>0</v>
      </c>
      <c r="X60" s="4">
        <f>+VLOOKUP(X$4,Morosidad!$C$38:$CV$76,Morosidad_control!$B60,0)</f>
        <v>0</v>
      </c>
      <c r="Y60" s="4">
        <f>+VLOOKUP(Y$4,Morosidad!$C$38:$CV$76,Morosidad_control!$B60,0)</f>
        <v>0</v>
      </c>
      <c r="Z60" s="4">
        <f>+VLOOKUP(Z$4,Morosidad!$C$38:$CV$76,Morosidad_control!$B60,0)</f>
        <v>0</v>
      </c>
      <c r="AA60" s="4">
        <f>+VLOOKUP(AA$4,Morosidad!$C$38:$CV$76,Morosidad_control!$B60,0)</f>
        <v>0</v>
      </c>
      <c r="AB60" s="4">
        <v>8.78956784933834</v>
      </c>
      <c r="AC60" s="4">
        <v>6.3896185038290803</v>
      </c>
      <c r="AD60" s="4">
        <f>+VLOOKUP(AD$4,Morosidad!$C$38:$CV$76,Morosidad_control!$B60,0)</f>
        <v>7.1739828731169837</v>
      </c>
      <c r="AE60" s="4">
        <f>+VLOOKUP(AE$4,Morosidad!$C$38:$CV$76,Morosidad_control!$B60,0)</f>
        <v>4.5180068418870745</v>
      </c>
      <c r="AF60" s="4">
        <v>5.3096946753568899</v>
      </c>
      <c r="AG60" s="4">
        <v>5.24838009287408</v>
      </c>
      <c r="AH60" s="4">
        <v>7.8198093075960102</v>
      </c>
      <c r="AI60" s="4">
        <f>+VLOOKUP(AI$4,Morosidad!$C$38:$CV$76,Morosidad_control!$B60,0)</f>
        <v>15.609448186227395</v>
      </c>
      <c r="AJ60" s="4">
        <f>+VLOOKUP(AJ$4,Morosidad!$C$38:$CV$76,Morosidad_control!$B60,0)</f>
        <v>5.474310273066898</v>
      </c>
      <c r="AK60" s="4">
        <f>+VLOOKUP(AK$4,Morosidad!$C$38:$CV$76,Morosidad_control!$B60,0)</f>
        <v>13.806380880105687</v>
      </c>
      <c r="AL60" s="4">
        <v>4.5836365845423197</v>
      </c>
      <c r="AM60" s="4">
        <v>5.4787822229584897</v>
      </c>
      <c r="AN60" s="4">
        <v>5.0117861886296096</v>
      </c>
      <c r="AO60" s="4">
        <f>+VLOOKUP(AO$4,Morosidad!$C$38:$CV$76,Morosidad_control!$B60,0)</f>
        <v>5.0477835643353854</v>
      </c>
      <c r="AP60" s="4">
        <f>+VLOOKUP(AP$4,Morosidad!$C$38:$CV$76,Morosidad_control!$B60,0)</f>
        <v>0</v>
      </c>
      <c r="AQ60" s="4">
        <v>10.3888878419404</v>
      </c>
      <c r="AR60" s="4">
        <f>+VLOOKUP(AR$4,Morosidad!$C$38:$CV$76,Morosidad_control!$B60,0)</f>
        <v>9.2930810199798941</v>
      </c>
      <c r="AS60" s="4">
        <f>+VLOOKUP(AS$4,Morosidad!$C$38:$CV$76,Morosidad_control!$B60,0)</f>
        <v>6.8722684228008672</v>
      </c>
      <c r="AT60" s="4">
        <v>7.25749325434606</v>
      </c>
      <c r="AU60" s="4">
        <f>+VLOOKUP(AU$4,Morosidad!$C$38:$CV$76,Morosidad_control!$B60,0)</f>
        <v>3.1388823661555509</v>
      </c>
      <c r="AV60" s="4">
        <f>+VLOOKUP(AV$4,Morosidad!$C$38:$CV$76,Morosidad_control!$B60,0)</f>
        <v>17.364990093421884</v>
      </c>
      <c r="AW60" s="4">
        <v>7.4847408073931998</v>
      </c>
      <c r="AX60" s="4">
        <v>5.1810004668058403</v>
      </c>
      <c r="AY60" s="4">
        <f>+VLOOKUP(AY$4,Morosidad!$C$38:$CV$76,Morosidad_control!$B60,0)</f>
        <v>7.3492230181527853</v>
      </c>
    </row>
    <row r="61" spans="2:51" ht="16.5" x14ac:dyDescent="0.3">
      <c r="B61">
        <v>58</v>
      </c>
      <c r="C61" s="3">
        <v>42613</v>
      </c>
      <c r="D61" s="4">
        <f>+VLOOKUP(D$4,Morosidad!$C$5:$CV$15,Morosidad_control!$B61,0)</f>
        <v>0.70045270803126181</v>
      </c>
      <c r="E61" s="4">
        <f>+VLOOKUP(E$4,Morosidad!$C$5:$CV$15,Morosidad_control!$B61,0)</f>
        <v>2.484300594193928</v>
      </c>
      <c r="F61" s="4">
        <f>+VLOOKUP(F$4,Morosidad!$C$5:$CV$15,Morosidad_control!$B61,0)</f>
        <v>4.051890792239317</v>
      </c>
      <c r="G61" s="4">
        <f>+VLOOKUP(G$4,Morosidad!$C$5:$CV$15,Morosidad_control!$B61,0)</f>
        <v>1.9808469793610672</v>
      </c>
      <c r="H61" s="4">
        <f>+VLOOKUP(H$4,Morosidad!$C$5:$CV$15,Morosidad_control!$B61,0)</f>
        <v>2.1635453700429048</v>
      </c>
      <c r="I61" s="4">
        <f>+VLOOKUP(I$4,Morosidad!$C$5:$CV$15,Morosidad_control!$B61,0)</f>
        <v>0</v>
      </c>
      <c r="J61" s="4">
        <f>+VLOOKUP(J$4,Morosidad!$C$5:$CV$15,Morosidad_control!$B61,0)</f>
        <v>2.7313918605612444</v>
      </c>
      <c r="K61" s="4">
        <v>2.3998646527271599</v>
      </c>
      <c r="L61" s="4">
        <f>+VLOOKUP(L$4,Morosidad!$C$5:$CV$15,Morosidad_control!$B61,0)</f>
        <v>2.8047449070283741</v>
      </c>
      <c r="M61" s="4">
        <v>3.4390285059544099</v>
      </c>
      <c r="N61" s="4">
        <v>8.4946240932167996</v>
      </c>
      <c r="O61" s="4">
        <f>+VLOOKUP(O$4,Morosidad!$C$38:$CV$76,Morosidad_control!$B61,0)</f>
        <v>7.414699250755949</v>
      </c>
      <c r="P61" s="4">
        <v>3.5390586379681901</v>
      </c>
      <c r="Q61" s="4">
        <f>+VLOOKUP(Q$4,Morosidad!$C$38:$CV$76,Morosidad_control!$B61,0)</f>
        <v>2.8497121593487389</v>
      </c>
      <c r="R61" s="4">
        <f>+VLOOKUP(R$4,Morosidad!$C$38:$CV$76,Morosidad_control!$B61,0)</f>
        <v>3.6084509945107612</v>
      </c>
      <c r="S61" s="4">
        <f>+VLOOKUP(S$4,Morosidad!$C$38:$CV$76,Morosidad_control!$B61,0)</f>
        <v>0</v>
      </c>
      <c r="T61" s="4">
        <f>+VLOOKUP(T$4,Morosidad!$C$38:$CV$76,Morosidad_control!$B61,0)</f>
        <v>0</v>
      </c>
      <c r="U61" s="4">
        <f>+VLOOKUP(U$4,Morosidad!$C$38:$CV$76,Morosidad_control!$B61,0)</f>
        <v>0</v>
      </c>
      <c r="V61" s="4">
        <f>+VLOOKUP(V$4,Morosidad!$C$38:$CV$76,Morosidad_control!$B61,0)</f>
        <v>0</v>
      </c>
      <c r="W61" s="4">
        <f>+VLOOKUP(W$4,Morosidad!$C$38:$CV$76,Morosidad_control!$B61,0)</f>
        <v>0</v>
      </c>
      <c r="X61" s="4">
        <f>+VLOOKUP(X$4,Morosidad!$C$38:$CV$76,Morosidad_control!$B61,0)</f>
        <v>0</v>
      </c>
      <c r="Y61" s="4">
        <f>+VLOOKUP(Y$4,Morosidad!$C$38:$CV$76,Morosidad_control!$B61,0)</f>
        <v>0</v>
      </c>
      <c r="Z61" s="4">
        <f>+VLOOKUP(Z$4,Morosidad!$C$38:$CV$76,Morosidad_control!$B61,0)</f>
        <v>0</v>
      </c>
      <c r="AA61" s="4">
        <f>+VLOOKUP(AA$4,Morosidad!$C$38:$CV$76,Morosidad_control!$B61,0)</f>
        <v>0</v>
      </c>
      <c r="AB61" s="4">
        <v>8.5958642097983304</v>
      </c>
      <c r="AC61" s="4">
        <v>6.21701074956031</v>
      </c>
      <c r="AD61" s="4">
        <f>+VLOOKUP(AD$4,Morosidad!$C$38:$CV$76,Morosidad_control!$B61,0)</f>
        <v>6.7315027750658523</v>
      </c>
      <c r="AE61" s="4">
        <f>+VLOOKUP(AE$4,Morosidad!$C$38:$CV$76,Morosidad_control!$B61,0)</f>
        <v>4.8224937830646821</v>
      </c>
      <c r="AF61" s="4">
        <v>5.4126425953914801</v>
      </c>
      <c r="AG61" s="4">
        <v>5.11842258227722</v>
      </c>
      <c r="AH61" s="4">
        <v>7.7793157556172901</v>
      </c>
      <c r="AI61" s="4">
        <f>+VLOOKUP(AI$4,Morosidad!$C$38:$CV$76,Morosidad_control!$B61,0)</f>
        <v>16.268822484787822</v>
      </c>
      <c r="AJ61" s="4">
        <f>+VLOOKUP(AJ$4,Morosidad!$C$38:$CV$76,Morosidad_control!$B61,0)</f>
        <v>5.1888058170124589</v>
      </c>
      <c r="AK61" s="4">
        <f>+VLOOKUP(AK$4,Morosidad!$C$38:$CV$76,Morosidad_control!$B61,0)</f>
        <v>13.483366704828937</v>
      </c>
      <c r="AL61" s="4">
        <v>4.5045855142578697</v>
      </c>
      <c r="AM61" s="4">
        <v>5.81287984404279</v>
      </c>
      <c r="AN61" s="4">
        <v>4.8365669614184199</v>
      </c>
      <c r="AO61" s="4">
        <f>+VLOOKUP(AO$4,Morosidad!$C$38:$CV$76,Morosidad_control!$B61,0)</f>
        <v>5.0960074345605442</v>
      </c>
      <c r="AP61" s="4">
        <f>+VLOOKUP(AP$4,Morosidad!$C$38:$CV$76,Morosidad_control!$B61,0)</f>
        <v>0</v>
      </c>
      <c r="AQ61" s="4">
        <v>10.352403445293801</v>
      </c>
      <c r="AR61" s="4">
        <f>+VLOOKUP(AR$4,Morosidad!$C$38:$CV$76,Morosidad_control!$B61,0)</f>
        <v>9.3179231464177263</v>
      </c>
      <c r="AS61" s="4">
        <f>+VLOOKUP(AS$4,Morosidad!$C$38:$CV$76,Morosidad_control!$B61,0)</f>
        <v>7.0485505659843666</v>
      </c>
      <c r="AT61" s="4">
        <v>8.4177188738131896</v>
      </c>
      <c r="AU61" s="4">
        <f>+VLOOKUP(AU$4,Morosidad!$C$38:$CV$76,Morosidad_control!$B61,0)</f>
        <v>3.1712913467405199</v>
      </c>
      <c r="AV61" s="4">
        <f>+VLOOKUP(AV$4,Morosidad!$C$38:$CV$76,Morosidad_control!$B61,0)</f>
        <v>12.211051363241483</v>
      </c>
      <c r="AW61" s="4">
        <v>7.4076763682206499</v>
      </c>
      <c r="AX61" s="4">
        <v>5.1370218406827304</v>
      </c>
      <c r="AY61" s="4">
        <f>+VLOOKUP(AY$4,Morosidad!$C$38:$CV$76,Morosidad_control!$B61,0)</f>
        <v>7.2836534682959488</v>
      </c>
    </row>
    <row r="62" spans="2:51" ht="16.5" x14ac:dyDescent="0.3">
      <c r="B62">
        <v>59</v>
      </c>
      <c r="C62" s="3">
        <v>42643</v>
      </c>
      <c r="D62" s="4">
        <f>+VLOOKUP(D$4,Morosidad!$C$5:$CV$15,Morosidad_control!$B62,0)</f>
        <v>0.9152277465636981</v>
      </c>
      <c r="E62" s="4">
        <f>+VLOOKUP(E$4,Morosidad!$C$5:$CV$15,Morosidad_control!$B62,0)</f>
        <v>2.5349079915908028</v>
      </c>
      <c r="F62" s="4">
        <f>+VLOOKUP(F$4,Morosidad!$C$5:$CV$15,Morosidad_control!$B62,0)</f>
        <v>4.1829813244916112</v>
      </c>
      <c r="G62" s="4">
        <f>+VLOOKUP(G$4,Morosidad!$C$5:$CV$15,Morosidad_control!$B62,0)</f>
        <v>2.1069165589610108</v>
      </c>
      <c r="H62" s="4">
        <f>+VLOOKUP(H$4,Morosidad!$C$5:$CV$15,Morosidad_control!$B62,0)</f>
        <v>2.2455612075483442</v>
      </c>
      <c r="I62" s="4">
        <f>+VLOOKUP(I$4,Morosidad!$C$5:$CV$15,Morosidad_control!$B62,0)</f>
        <v>0</v>
      </c>
      <c r="J62" s="4">
        <f>+VLOOKUP(J$4,Morosidad!$C$5:$CV$15,Morosidad_control!$B62,0)</f>
        <v>2.6151853883040617</v>
      </c>
      <c r="K62" s="4">
        <v>2.4911074836170699</v>
      </c>
      <c r="L62" s="4">
        <f>+VLOOKUP(L$4,Morosidad!$C$5:$CV$15,Morosidad_control!$B62,0)</f>
        <v>2.7365784467579841</v>
      </c>
      <c r="M62" s="4">
        <v>3.42448691187706</v>
      </c>
      <c r="N62" s="4">
        <v>8.3396851409993698</v>
      </c>
      <c r="O62" s="4">
        <f>+VLOOKUP(O$4,Morosidad!$C$38:$CV$76,Morosidad_control!$B62,0)</f>
        <v>7.6351725504421886</v>
      </c>
      <c r="P62" s="4">
        <v>3.5785828124057599</v>
      </c>
      <c r="Q62" s="4">
        <f>+VLOOKUP(Q$4,Morosidad!$C$38:$CV$76,Morosidad_control!$B62,0)</f>
        <v>2.8221334060857197</v>
      </c>
      <c r="R62" s="4">
        <f>+VLOOKUP(R$4,Morosidad!$C$38:$CV$76,Morosidad_control!$B62,0)</f>
        <v>3.3754036462984853</v>
      </c>
      <c r="S62" s="4">
        <f>+VLOOKUP(S$4,Morosidad!$C$38:$CV$76,Morosidad_control!$B62,0)</f>
        <v>0</v>
      </c>
      <c r="T62" s="4">
        <f>+VLOOKUP(T$4,Morosidad!$C$38:$CV$76,Morosidad_control!$B62,0)</f>
        <v>0</v>
      </c>
      <c r="U62" s="4">
        <f>+VLOOKUP(U$4,Morosidad!$C$38:$CV$76,Morosidad_control!$B62,0)</f>
        <v>0</v>
      </c>
      <c r="V62" s="4">
        <f>+VLOOKUP(V$4,Morosidad!$C$38:$CV$76,Morosidad_control!$B62,0)</f>
        <v>0</v>
      </c>
      <c r="W62" s="4">
        <f>+VLOOKUP(W$4,Morosidad!$C$38:$CV$76,Morosidad_control!$B62,0)</f>
        <v>0</v>
      </c>
      <c r="X62" s="4">
        <f>+VLOOKUP(X$4,Morosidad!$C$38:$CV$76,Morosidad_control!$B62,0)</f>
        <v>0</v>
      </c>
      <c r="Y62" s="4">
        <f>+VLOOKUP(Y$4,Morosidad!$C$38:$CV$76,Morosidad_control!$B62,0)</f>
        <v>0</v>
      </c>
      <c r="Z62" s="4">
        <f>+VLOOKUP(Z$4,Morosidad!$C$38:$CV$76,Morosidad_control!$B62,0)</f>
        <v>0</v>
      </c>
      <c r="AA62" s="4">
        <f>+VLOOKUP(AA$4,Morosidad!$C$38:$CV$76,Morosidad_control!$B62,0)</f>
        <v>0</v>
      </c>
      <c r="AB62" s="4">
        <v>8.6656154581680198</v>
      </c>
      <c r="AC62" s="4">
        <v>6.1121997201436598</v>
      </c>
      <c r="AD62" s="4">
        <f>+VLOOKUP(AD$4,Morosidad!$C$38:$CV$76,Morosidad_control!$B62,0)</f>
        <v>6.0411679655014394</v>
      </c>
      <c r="AE62" s="4">
        <f>+VLOOKUP(AE$4,Morosidad!$C$38:$CV$76,Morosidad_control!$B62,0)</f>
        <v>4.8607228341359665</v>
      </c>
      <c r="AF62" s="4">
        <v>5.1917446154711904</v>
      </c>
      <c r="AG62" s="4">
        <v>5.0680000222067001</v>
      </c>
      <c r="AH62" s="4">
        <v>7.5172214217079896</v>
      </c>
      <c r="AI62" s="4">
        <f>+VLOOKUP(AI$4,Morosidad!$C$38:$CV$76,Morosidad_control!$B62,0)</f>
        <v>17.601513933303096</v>
      </c>
      <c r="AJ62" s="4">
        <f>+VLOOKUP(AJ$4,Morosidad!$C$38:$CV$76,Morosidad_control!$B62,0)</f>
        <v>5.6307399016220074</v>
      </c>
      <c r="AK62" s="4">
        <f>+VLOOKUP(AK$4,Morosidad!$C$38:$CV$76,Morosidad_control!$B62,0)</f>
        <v>13.332213324049686</v>
      </c>
      <c r="AL62" s="4">
        <v>4.5111528383994699</v>
      </c>
      <c r="AM62" s="4">
        <v>5.7512252011386398</v>
      </c>
      <c r="AN62" s="4">
        <v>4.7681546388833498</v>
      </c>
      <c r="AO62" s="4">
        <f>+VLOOKUP(AO$4,Morosidad!$C$38:$CV$76,Morosidad_control!$B62,0)</f>
        <v>5.108223807399451</v>
      </c>
      <c r="AP62" s="4">
        <f>+VLOOKUP(AP$4,Morosidad!$C$38:$CV$76,Morosidad_control!$B62,0)</f>
        <v>0</v>
      </c>
      <c r="AQ62" s="4">
        <v>10.7429685244586</v>
      </c>
      <c r="AR62" s="4">
        <f>+VLOOKUP(AR$4,Morosidad!$C$38:$CV$76,Morosidad_control!$B62,0)</f>
        <v>9.5629845717923025</v>
      </c>
      <c r="AS62" s="4">
        <f>+VLOOKUP(AS$4,Morosidad!$C$38:$CV$76,Morosidad_control!$B62,0)</f>
        <v>6.9755936776172183</v>
      </c>
      <c r="AT62" s="4">
        <v>7.2133684877322999</v>
      </c>
      <c r="AU62" s="4">
        <f>+VLOOKUP(AU$4,Morosidad!$C$38:$CV$76,Morosidad_control!$B62,0)</f>
        <v>2.8624421636285642</v>
      </c>
      <c r="AV62" s="4">
        <f>+VLOOKUP(AV$4,Morosidad!$C$38:$CV$76,Morosidad_control!$B62,0)</f>
        <v>12.003287257001336</v>
      </c>
      <c r="AW62" s="4">
        <v>7.7454236136172199</v>
      </c>
      <c r="AX62" s="4">
        <v>5.2526789752454599</v>
      </c>
      <c r="AY62" s="4">
        <f>+VLOOKUP(AY$4,Morosidad!$C$38:$CV$76,Morosidad_control!$B62,0)</f>
        <v>7.0251265325230685</v>
      </c>
    </row>
    <row r="63" spans="2:51" ht="16.5" x14ac:dyDescent="0.3">
      <c r="B63">
        <v>60</v>
      </c>
      <c r="C63" s="3">
        <v>42674</v>
      </c>
      <c r="D63" s="4">
        <f>+VLOOKUP(D$4,Morosidad!$C$5:$CV$15,Morosidad_control!$B63,0)</f>
        <v>0.73446462331560747</v>
      </c>
      <c r="E63" s="4">
        <f>+VLOOKUP(E$4,Morosidad!$C$5:$CV$15,Morosidad_control!$B63,0)</f>
        <v>2.6395847551942899</v>
      </c>
      <c r="F63" s="4">
        <f>+VLOOKUP(F$4,Morosidad!$C$5:$CV$15,Morosidad_control!$B63,0)</f>
        <v>4.1762515219623877</v>
      </c>
      <c r="G63" s="4">
        <f>+VLOOKUP(G$4,Morosidad!$C$5:$CV$15,Morosidad_control!$B63,0)</f>
        <v>2.1713794713742045</v>
      </c>
      <c r="H63" s="4">
        <f>+VLOOKUP(H$4,Morosidad!$C$5:$CV$15,Morosidad_control!$B63,0)</f>
        <v>2.3324392468515573</v>
      </c>
      <c r="I63" s="4">
        <f>+VLOOKUP(I$4,Morosidad!$C$5:$CV$15,Morosidad_control!$B63,0)</f>
        <v>0</v>
      </c>
      <c r="J63" s="4">
        <f>+VLOOKUP(J$4,Morosidad!$C$5:$CV$15,Morosidad_control!$B63,0)</f>
        <v>2.6922739757025367</v>
      </c>
      <c r="K63" s="4">
        <v>2.5287624651126199</v>
      </c>
      <c r="L63" s="4">
        <f>+VLOOKUP(L$4,Morosidad!$C$5:$CV$15,Morosidad_control!$B63,0)</f>
        <v>2.8286160367068223</v>
      </c>
      <c r="M63" s="4">
        <v>3.4417882768158998</v>
      </c>
      <c r="N63" s="4">
        <v>8.6110818965002007</v>
      </c>
      <c r="O63" s="4">
        <f>+VLOOKUP(O$4,Morosidad!$C$38:$CV$76,Morosidad_control!$B63,0)</f>
        <v>8.0368176293420017</v>
      </c>
      <c r="P63" s="4">
        <v>3.5120429473252601</v>
      </c>
      <c r="Q63" s="4">
        <f>+VLOOKUP(Q$4,Morosidad!$C$38:$CV$76,Morosidad_control!$B63,0)</f>
        <v>2.849902646776024</v>
      </c>
      <c r="R63" s="4">
        <f>+VLOOKUP(R$4,Morosidad!$C$38:$CV$76,Morosidad_control!$B63,0)</f>
        <v>3.3754298665504798</v>
      </c>
      <c r="S63" s="4">
        <f>+VLOOKUP(S$4,Morosidad!$C$38:$CV$76,Morosidad_control!$B63,0)</f>
        <v>0</v>
      </c>
      <c r="T63" s="4">
        <f>+VLOOKUP(T$4,Morosidad!$C$38:$CV$76,Morosidad_control!$B63,0)</f>
        <v>0</v>
      </c>
      <c r="U63" s="4">
        <f>+VLOOKUP(U$4,Morosidad!$C$38:$CV$76,Morosidad_control!$B63,0)</f>
        <v>0</v>
      </c>
      <c r="V63" s="4">
        <f>+VLOOKUP(V$4,Morosidad!$C$38:$CV$76,Morosidad_control!$B63,0)</f>
        <v>0</v>
      </c>
      <c r="W63" s="4">
        <f>+VLOOKUP(W$4,Morosidad!$C$38:$CV$76,Morosidad_control!$B63,0)</f>
        <v>0</v>
      </c>
      <c r="X63" s="4">
        <f>+VLOOKUP(X$4,Morosidad!$C$38:$CV$76,Morosidad_control!$B63,0)</f>
        <v>0</v>
      </c>
      <c r="Y63" s="4">
        <f>+VLOOKUP(Y$4,Morosidad!$C$38:$CV$76,Morosidad_control!$B63,0)</f>
        <v>0</v>
      </c>
      <c r="Z63" s="4">
        <f>+VLOOKUP(Z$4,Morosidad!$C$38:$CV$76,Morosidad_control!$B63,0)</f>
        <v>0</v>
      </c>
      <c r="AA63" s="4">
        <f>+VLOOKUP(AA$4,Morosidad!$C$38:$CV$76,Morosidad_control!$B63,0)</f>
        <v>0</v>
      </c>
      <c r="AB63" s="4">
        <v>8.5575256312126804</v>
      </c>
      <c r="AC63" s="4">
        <v>6.0608230040317004</v>
      </c>
      <c r="AD63" s="4">
        <f>+VLOOKUP(AD$4,Morosidad!$C$38:$CV$76,Morosidad_control!$B63,0)</f>
        <v>6.7133999574960104</v>
      </c>
      <c r="AE63" s="4">
        <f>+VLOOKUP(AE$4,Morosidad!$C$38:$CV$76,Morosidad_control!$B63,0)</f>
        <v>5.1780379939694914</v>
      </c>
      <c r="AF63" s="4">
        <v>4.98491628123368</v>
      </c>
      <c r="AG63" s="4">
        <v>5.1076865056608902</v>
      </c>
      <c r="AH63" s="4">
        <v>6.9269503785444204</v>
      </c>
      <c r="AI63" s="4">
        <f>+VLOOKUP(AI$4,Morosidad!$C$38:$CV$76,Morosidad_control!$B63,0)</f>
        <v>17.578920656617541</v>
      </c>
      <c r="AJ63" s="4">
        <f>+VLOOKUP(AJ$4,Morosidad!$C$38:$CV$76,Morosidad_control!$B63,0)</f>
        <v>4.859459700955763</v>
      </c>
      <c r="AK63" s="4">
        <f>+VLOOKUP(AK$4,Morosidad!$C$38:$CV$76,Morosidad_control!$B63,0)</f>
        <v>13.470878858613155</v>
      </c>
      <c r="AL63" s="4">
        <v>4.5312497752742598</v>
      </c>
      <c r="AM63" s="4">
        <v>5.7830426228641896</v>
      </c>
      <c r="AN63" s="4">
        <v>4.7728918734347001</v>
      </c>
      <c r="AO63" s="4">
        <f>+VLOOKUP(AO$4,Morosidad!$C$38:$CV$76,Morosidad_control!$B63,0)</f>
        <v>5.1432151943811153</v>
      </c>
      <c r="AP63" s="4">
        <f>+VLOOKUP(AP$4,Morosidad!$C$38:$CV$76,Morosidad_control!$B63,0)</f>
        <v>0</v>
      </c>
      <c r="AQ63" s="4">
        <v>11.040416452325299</v>
      </c>
      <c r="AR63" s="4">
        <f>+VLOOKUP(AR$4,Morosidad!$C$38:$CV$76,Morosidad_control!$B63,0)</f>
        <v>9.8031924372519743</v>
      </c>
      <c r="AS63" s="4">
        <f>+VLOOKUP(AS$4,Morosidad!$C$38:$CV$76,Morosidad_control!$B63,0)</f>
        <v>7.2344178454659431</v>
      </c>
      <c r="AT63" s="4">
        <v>7.44720379791488</v>
      </c>
      <c r="AU63" s="4">
        <f>+VLOOKUP(AU$4,Morosidad!$C$38:$CV$76,Morosidad_control!$B63,0)</f>
        <v>3.0119052533519786</v>
      </c>
      <c r="AV63" s="4">
        <f>+VLOOKUP(AV$4,Morosidad!$C$38:$CV$76,Morosidad_control!$B63,0)</f>
        <v>13.099100174623107</v>
      </c>
      <c r="AW63" s="4">
        <v>7.6783726978051101</v>
      </c>
      <c r="AX63" s="4">
        <v>5.0369756546547997</v>
      </c>
      <c r="AY63" s="4">
        <f>+VLOOKUP(AY$4,Morosidad!$C$38:$CV$76,Morosidad_control!$B63,0)</f>
        <v>6.9577328661306348</v>
      </c>
    </row>
    <row r="64" spans="2:51" ht="16.5" x14ac:dyDescent="0.3">
      <c r="B64">
        <v>61</v>
      </c>
      <c r="C64" s="3">
        <v>42704</v>
      </c>
      <c r="D64" s="4">
        <f>+VLOOKUP(D$4,Morosidad!$C$5:$CV$15,Morosidad_control!$B64,0)</f>
        <v>0.6994283000597159</v>
      </c>
      <c r="E64" s="4">
        <f>+VLOOKUP(E$4,Morosidad!$C$5:$CV$15,Morosidad_control!$B64,0)</f>
        <v>2.6076538164956498</v>
      </c>
      <c r="F64" s="4">
        <f>+VLOOKUP(F$4,Morosidad!$C$5:$CV$15,Morosidad_control!$B64,0)</f>
        <v>4.0387259820073362</v>
      </c>
      <c r="G64" s="4">
        <f>+VLOOKUP(G$4,Morosidad!$C$5:$CV$15,Morosidad_control!$B64,0)</f>
        <v>2.2508664964863181</v>
      </c>
      <c r="H64" s="4">
        <f>+VLOOKUP(H$4,Morosidad!$C$5:$CV$15,Morosidad_control!$B64,0)</f>
        <v>2.395462239296017</v>
      </c>
      <c r="I64" s="4">
        <f>+VLOOKUP(I$4,Morosidad!$C$5:$CV$15,Morosidad_control!$B64,0)</f>
        <v>0</v>
      </c>
      <c r="J64" s="4">
        <f>+VLOOKUP(J$4,Morosidad!$C$5:$CV$15,Morosidad_control!$B64,0)</f>
        <v>2.7431194443275313</v>
      </c>
      <c r="K64" s="4">
        <v>2.6949406832154001</v>
      </c>
      <c r="L64" s="4">
        <f>+VLOOKUP(L$4,Morosidad!$C$5:$CV$15,Morosidad_control!$B64,0)</f>
        <v>2.7910755149129955</v>
      </c>
      <c r="M64" s="4">
        <v>3.4564988638736498</v>
      </c>
      <c r="N64" s="4">
        <v>8.7493504076155801</v>
      </c>
      <c r="O64" s="4">
        <f>+VLOOKUP(O$4,Morosidad!$C$38:$CV$76,Morosidad_control!$B64,0)</f>
        <v>7.7045783004530435</v>
      </c>
      <c r="P64" s="4">
        <v>3.5203636836263499</v>
      </c>
      <c r="Q64" s="4">
        <f>+VLOOKUP(Q$4,Morosidad!$C$38:$CV$76,Morosidad_control!$B64,0)</f>
        <v>2.8888882554086157</v>
      </c>
      <c r="R64" s="4">
        <f>+VLOOKUP(R$4,Morosidad!$C$38:$CV$76,Morosidad_control!$B64,0)</f>
        <v>3.1716396373494242</v>
      </c>
      <c r="S64" s="4">
        <f>+VLOOKUP(S$4,Morosidad!$C$38:$CV$76,Morosidad_control!$B64,0)</f>
        <v>0</v>
      </c>
      <c r="T64" s="4">
        <f>+VLOOKUP(T$4,Morosidad!$C$38:$CV$76,Morosidad_control!$B64,0)</f>
        <v>0</v>
      </c>
      <c r="U64" s="4">
        <f>+VLOOKUP(U$4,Morosidad!$C$38:$CV$76,Morosidad_control!$B64,0)</f>
        <v>0</v>
      </c>
      <c r="V64" s="4">
        <f>+VLOOKUP(V$4,Morosidad!$C$38:$CV$76,Morosidad_control!$B64,0)</f>
        <v>0</v>
      </c>
      <c r="W64" s="4">
        <f>+VLOOKUP(W$4,Morosidad!$C$38:$CV$76,Morosidad_control!$B64,0)</f>
        <v>0</v>
      </c>
      <c r="X64" s="4">
        <f>+VLOOKUP(X$4,Morosidad!$C$38:$CV$76,Morosidad_control!$B64,0)</f>
        <v>0</v>
      </c>
      <c r="Y64" s="4">
        <f>+VLOOKUP(Y$4,Morosidad!$C$38:$CV$76,Morosidad_control!$B64,0)</f>
        <v>0</v>
      </c>
      <c r="Z64" s="4">
        <f>+VLOOKUP(Z$4,Morosidad!$C$38:$CV$76,Morosidad_control!$B64,0)</f>
        <v>0</v>
      </c>
      <c r="AA64" s="4">
        <f>+VLOOKUP(AA$4,Morosidad!$C$38:$CV$76,Morosidad_control!$B64,0)</f>
        <v>0</v>
      </c>
      <c r="AB64" s="4">
        <v>8.1655199523836206</v>
      </c>
      <c r="AC64" s="4">
        <v>6.0818656244580698</v>
      </c>
      <c r="AD64" s="4">
        <f>+VLOOKUP(AD$4,Morosidad!$C$38:$CV$76,Morosidad_control!$B64,0)</f>
        <v>5.4327201161141137</v>
      </c>
      <c r="AE64" s="4">
        <f>+VLOOKUP(AE$4,Morosidad!$C$38:$CV$76,Morosidad_control!$B64,0)</f>
        <v>5.7294484813221862</v>
      </c>
      <c r="AF64" s="4">
        <v>4.8926918123223704</v>
      </c>
      <c r="AG64" s="4">
        <v>5.0295136625274699</v>
      </c>
      <c r="AH64" s="4">
        <v>6.4554154817450602</v>
      </c>
      <c r="AI64" s="4">
        <f>+VLOOKUP(AI$4,Morosidad!$C$38:$CV$76,Morosidad_control!$B64,0)</f>
        <v>18.361740966380292</v>
      </c>
      <c r="AJ64" s="4">
        <f>+VLOOKUP(AJ$4,Morosidad!$C$38:$CV$76,Morosidad_control!$B64,0)</f>
        <v>4.3605302463207085</v>
      </c>
      <c r="AK64" s="4">
        <f>+VLOOKUP(AK$4,Morosidad!$C$38:$CV$76,Morosidad_control!$B64,0)</f>
        <v>13.439661996526207</v>
      </c>
      <c r="AL64" s="4">
        <v>4.6174203691681202</v>
      </c>
      <c r="AM64" s="4">
        <v>6.0238310847159102</v>
      </c>
      <c r="AN64" s="4">
        <v>4.8210401262452702</v>
      </c>
      <c r="AO64" s="4">
        <f>+VLOOKUP(AO$4,Morosidad!$C$38:$CV$76,Morosidad_control!$B64,0)</f>
        <v>4.4112286247870651</v>
      </c>
      <c r="AP64" s="4">
        <f>+VLOOKUP(AP$4,Morosidad!$C$38:$CV$76,Morosidad_control!$B64,0)</f>
        <v>0</v>
      </c>
      <c r="AQ64" s="4">
        <v>10.0332398085484</v>
      </c>
      <c r="AR64" s="4">
        <f>+VLOOKUP(AR$4,Morosidad!$C$38:$CV$76,Morosidad_control!$B64,0)</f>
        <v>9.7385154740609607</v>
      </c>
      <c r="AS64" s="4">
        <f>+VLOOKUP(AS$4,Morosidad!$C$38:$CV$76,Morosidad_control!$B64,0)</f>
        <v>7.3541563060330244</v>
      </c>
      <c r="AT64" s="4">
        <v>7.6197166212596699</v>
      </c>
      <c r="AU64" s="4">
        <f>+VLOOKUP(AU$4,Morosidad!$C$38:$CV$76,Morosidad_control!$B64,0)</f>
        <v>3.0866080064763235</v>
      </c>
      <c r="AV64" s="4">
        <f>+VLOOKUP(AV$4,Morosidad!$C$38:$CV$76,Morosidad_control!$B64,0)</f>
        <v>14.335037521445122</v>
      </c>
      <c r="AW64" s="4">
        <v>7.8896187885774198</v>
      </c>
      <c r="AX64" s="4">
        <v>5.0688896359817903</v>
      </c>
      <c r="AY64" s="4">
        <f>+VLOOKUP(AY$4,Morosidad!$C$38:$CV$76,Morosidad_control!$B64,0)</f>
        <v>6.9418062948576225</v>
      </c>
    </row>
    <row r="65" spans="2:51" ht="16.5" x14ac:dyDescent="0.3">
      <c r="B65">
        <v>62</v>
      </c>
      <c r="C65" s="3">
        <v>42735</v>
      </c>
      <c r="D65" s="4">
        <f>+VLOOKUP(D$4,Morosidad!$C$5:$CV$15,Morosidad_control!$B65,0)</f>
        <v>0.69307977417007893</v>
      </c>
      <c r="E65" s="4">
        <f>+VLOOKUP(E$4,Morosidad!$C$5:$CV$15,Morosidad_control!$B65,0)</f>
        <v>2.5024756457649131</v>
      </c>
      <c r="F65" s="4">
        <f>+VLOOKUP(F$4,Morosidad!$C$5:$CV$15,Morosidad_control!$B65,0)</f>
        <v>3.9824097322197209</v>
      </c>
      <c r="G65" s="4">
        <f>+VLOOKUP(G$4,Morosidad!$C$5:$CV$15,Morosidad_control!$B65,0)</f>
        <v>2.0848013686616729</v>
      </c>
      <c r="H65" s="4">
        <f>+VLOOKUP(H$4,Morosidad!$C$5:$CV$15,Morosidad_control!$B65,0)</f>
        <v>0</v>
      </c>
      <c r="I65" s="4">
        <f>+VLOOKUP(I$4,Morosidad!$C$5:$CV$15,Morosidad_control!$B65,0)</f>
        <v>0</v>
      </c>
      <c r="J65" s="4">
        <f>+VLOOKUP(J$4,Morosidad!$C$5:$CV$15,Morosidad_control!$B65,0)</f>
        <v>2.643486488538755</v>
      </c>
      <c r="K65" s="4">
        <v>2.6198323724108898</v>
      </c>
      <c r="L65" s="4">
        <f>+VLOOKUP(L$4,Morosidad!$C$5:$CV$15,Morosidad_control!$B65,0)</f>
        <v>2.7068218245862434</v>
      </c>
      <c r="M65" s="4">
        <v>3.15950142843888</v>
      </c>
      <c r="N65" s="4">
        <v>8.6958678824355005</v>
      </c>
      <c r="O65" s="4">
        <f>+VLOOKUP(O$4,Morosidad!$C$38:$CV$76,Morosidad_control!$B65,0)</f>
        <v>7.7769691383619524</v>
      </c>
      <c r="P65" s="4">
        <v>3.5395973689796598</v>
      </c>
      <c r="Q65" s="4">
        <f>+VLOOKUP(Q$4,Morosidad!$C$38:$CV$76,Morosidad_control!$B65,0)</f>
        <v>2.8546958841382142</v>
      </c>
      <c r="R65" s="4">
        <f>+VLOOKUP(R$4,Morosidad!$C$38:$CV$76,Morosidad_control!$B65,0)</f>
        <v>2.8441805997408465</v>
      </c>
      <c r="S65" s="4">
        <f>+VLOOKUP(S$4,Morosidad!$C$38:$CV$76,Morosidad_control!$B65,0)</f>
        <v>0</v>
      </c>
      <c r="T65" s="4">
        <f>+VLOOKUP(T$4,Morosidad!$C$38:$CV$76,Morosidad_control!$B65,0)</f>
        <v>0</v>
      </c>
      <c r="U65" s="4">
        <f>+VLOOKUP(U$4,Morosidad!$C$38:$CV$76,Morosidad_control!$B65,0)</f>
        <v>0</v>
      </c>
      <c r="V65" s="4">
        <f>+VLOOKUP(V$4,Morosidad!$C$38:$CV$76,Morosidad_control!$B65,0)</f>
        <v>0</v>
      </c>
      <c r="W65" s="4">
        <f>+VLOOKUP(W$4,Morosidad!$C$38:$CV$76,Morosidad_control!$B65,0)</f>
        <v>0</v>
      </c>
      <c r="X65" s="4">
        <f>+VLOOKUP(X$4,Morosidad!$C$38:$CV$76,Morosidad_control!$B65,0)</f>
        <v>0</v>
      </c>
      <c r="Y65" s="4">
        <f>+VLOOKUP(Y$4,Morosidad!$C$38:$CV$76,Morosidad_control!$B65,0)</f>
        <v>0</v>
      </c>
      <c r="Z65" s="4">
        <f>+VLOOKUP(Z$4,Morosidad!$C$38:$CV$76,Morosidad_control!$B65,0)</f>
        <v>0</v>
      </c>
      <c r="AA65" s="4">
        <f>+VLOOKUP(AA$4,Morosidad!$C$38:$CV$76,Morosidad_control!$B65,0)</f>
        <v>0</v>
      </c>
      <c r="AB65" s="4">
        <v>7.9841127859199297</v>
      </c>
      <c r="AC65" s="4">
        <v>5.8083585461130403</v>
      </c>
      <c r="AD65" s="4">
        <f>+VLOOKUP(AD$4,Morosidad!$C$38:$CV$76,Morosidad_control!$B65,0)</f>
        <v>5.3362744144550476</v>
      </c>
      <c r="AE65" s="4">
        <f>+VLOOKUP(AE$4,Morosidad!$C$38:$CV$76,Morosidad_control!$B65,0)</f>
        <v>5.5417552021623147</v>
      </c>
      <c r="AF65" s="4">
        <v>4.9058187892696496</v>
      </c>
      <c r="AG65" s="4">
        <v>4.9647000314923702</v>
      </c>
      <c r="AH65" s="4">
        <v>5.3210379380279802</v>
      </c>
      <c r="AI65" s="4">
        <f>+VLOOKUP(AI$4,Morosidad!$C$38:$CV$76,Morosidad_control!$B65,0)</f>
        <v>17.448773521913733</v>
      </c>
      <c r="AJ65" s="4">
        <f>+VLOOKUP(AJ$4,Morosidad!$C$38:$CV$76,Morosidad_control!$B65,0)</f>
        <v>5.0568866987773857</v>
      </c>
      <c r="AK65" s="4">
        <f>+VLOOKUP(AK$4,Morosidad!$C$38:$CV$76,Morosidad_control!$B65,0)</f>
        <v>14.921787079440534</v>
      </c>
      <c r="AL65" s="4">
        <v>4.6132157461533803</v>
      </c>
      <c r="AM65" s="4">
        <v>6.0325704286182296</v>
      </c>
      <c r="AN65" s="4">
        <v>4.8819541445584598</v>
      </c>
      <c r="AO65" s="4">
        <f>+VLOOKUP(AO$4,Morosidad!$C$38:$CV$76,Morosidad_control!$B65,0)</f>
        <v>4.2099570419167716</v>
      </c>
      <c r="AP65" s="4">
        <f>+VLOOKUP(AP$4,Morosidad!$C$38:$CV$76,Morosidad_control!$B65,0)</f>
        <v>0</v>
      </c>
      <c r="AQ65" s="4">
        <v>9.9473533830535104</v>
      </c>
      <c r="AR65" s="4">
        <f>+VLOOKUP(AR$4,Morosidad!$C$38:$CV$76,Morosidad_control!$B65,0)</f>
        <v>9.5674745678151609</v>
      </c>
      <c r="AS65" s="4">
        <f>+VLOOKUP(AS$4,Morosidad!$C$38:$CV$76,Morosidad_control!$B65,0)</f>
        <v>7.3024962872655905</v>
      </c>
      <c r="AT65" s="4">
        <v>5.2974780812711604</v>
      </c>
      <c r="AU65" s="4">
        <f>+VLOOKUP(AU$4,Morosidad!$C$38:$CV$76,Morosidad_control!$B65,0)</f>
        <v>2.8855131871919291</v>
      </c>
      <c r="AV65" s="4">
        <f>+VLOOKUP(AV$4,Morosidad!$C$38:$CV$76,Morosidad_control!$B65,0)</f>
        <v>14.525100818698371</v>
      </c>
      <c r="AW65" s="4">
        <v>6.7995845508972801</v>
      </c>
      <c r="AX65" s="4">
        <v>5.0696409275753096</v>
      </c>
      <c r="AY65" s="4">
        <f>+VLOOKUP(AY$4,Morosidad!$C$38:$CV$76,Morosidad_control!$B65,0)</f>
        <v>6.6740415023696862</v>
      </c>
    </row>
    <row r="66" spans="2:51" ht="16.5" x14ac:dyDescent="0.3">
      <c r="B66">
        <v>63</v>
      </c>
      <c r="C66" s="3">
        <v>42766</v>
      </c>
      <c r="D66" s="4">
        <f>+VLOOKUP(D$4,Morosidad!$C$5:$CV$15,Morosidad_control!$B66,0)</f>
        <v>0.8112069137759147</v>
      </c>
      <c r="E66" s="4">
        <f>+VLOOKUP(E$4,Morosidad!$C$5:$CV$15,Morosidad_control!$B66,0)</f>
        <v>2.5748260367481244</v>
      </c>
      <c r="F66" s="4">
        <f>+VLOOKUP(F$4,Morosidad!$C$5:$CV$15,Morosidad_control!$B66,0)</f>
        <v>4.3477731964611532</v>
      </c>
      <c r="G66" s="4">
        <f>+VLOOKUP(G$4,Morosidad!$C$5:$CV$15,Morosidad_control!$B66,0)</f>
        <v>2.1857260944124834</v>
      </c>
      <c r="H66" s="4">
        <f>+VLOOKUP(H$4,Morosidad!$C$5:$CV$15,Morosidad_control!$B66,0)</f>
        <v>0</v>
      </c>
      <c r="I66" s="4">
        <f>+VLOOKUP(I$4,Morosidad!$C$5:$CV$15,Morosidad_control!$B66,0)</f>
        <v>0</v>
      </c>
      <c r="J66" s="4">
        <f>+VLOOKUP(J$4,Morosidad!$C$5:$CV$15,Morosidad_control!$B66,0)</f>
        <v>2.7556095222392041</v>
      </c>
      <c r="K66" s="4">
        <v>2.7954247219780499</v>
      </c>
      <c r="L66" s="4">
        <f>+VLOOKUP(L$4,Morosidad!$C$5:$CV$15,Morosidad_control!$B66,0)</f>
        <v>2.7679532192469414</v>
      </c>
      <c r="M66" s="4">
        <v>3.20663097909621</v>
      </c>
      <c r="N66" s="4">
        <v>8.5986749809833096</v>
      </c>
      <c r="O66" s="4">
        <f>+VLOOKUP(O$4,Morosidad!$C$38:$CV$76,Morosidad_control!$B66,0)</f>
        <v>8.2324093415322803</v>
      </c>
      <c r="P66" s="4">
        <v>3.5393363246864098</v>
      </c>
      <c r="Q66" s="4">
        <f>+VLOOKUP(Q$4,Morosidad!$C$38:$CV$76,Morosidad_control!$B66,0)</f>
        <v>3.2054808255794773</v>
      </c>
      <c r="R66" s="4">
        <f>+VLOOKUP(R$4,Morosidad!$C$38:$CV$76,Morosidad_control!$B66,0)</f>
        <v>3.0553109303853474</v>
      </c>
      <c r="S66" s="4">
        <f>+VLOOKUP(S$4,Morosidad!$C$38:$CV$76,Morosidad_control!$B66,0)</f>
        <v>0</v>
      </c>
      <c r="T66" s="4">
        <f>+VLOOKUP(T$4,Morosidad!$C$38:$CV$76,Morosidad_control!$B66,0)</f>
        <v>0</v>
      </c>
      <c r="U66" s="4">
        <f>+VLOOKUP(U$4,Morosidad!$C$38:$CV$76,Morosidad_control!$B66,0)</f>
        <v>0</v>
      </c>
      <c r="V66" s="4">
        <f>+VLOOKUP(V$4,Morosidad!$C$38:$CV$76,Morosidad_control!$B66,0)</f>
        <v>0</v>
      </c>
      <c r="W66" s="4">
        <f>+VLOOKUP(W$4,Morosidad!$C$38:$CV$76,Morosidad_control!$B66,0)</f>
        <v>0</v>
      </c>
      <c r="X66" s="4">
        <f>+VLOOKUP(X$4,Morosidad!$C$38:$CV$76,Morosidad_control!$B66,0)</f>
        <v>0</v>
      </c>
      <c r="Y66" s="4">
        <f>+VLOOKUP(Y$4,Morosidad!$C$38:$CV$76,Morosidad_control!$B66,0)</f>
        <v>0</v>
      </c>
      <c r="Z66" s="4">
        <f>+VLOOKUP(Z$4,Morosidad!$C$38:$CV$76,Morosidad_control!$B66,0)</f>
        <v>0</v>
      </c>
      <c r="AA66" s="4">
        <f>+VLOOKUP(AA$4,Morosidad!$C$38:$CV$76,Morosidad_control!$B66,0)</f>
        <v>0</v>
      </c>
      <c r="AB66" s="4">
        <v>7.8364484277104598</v>
      </c>
      <c r="AC66" s="4">
        <v>5.6864459878724798</v>
      </c>
      <c r="AD66" s="4">
        <f>+VLOOKUP(AD$4,Morosidad!$C$38:$CV$76,Morosidad_control!$B66,0)</f>
        <v>5.4053486464560931</v>
      </c>
      <c r="AE66" s="4">
        <f>+VLOOKUP(AE$4,Morosidad!$C$38:$CV$76,Morosidad_control!$B66,0)</f>
        <v>6.1773601162193392</v>
      </c>
      <c r="AF66" s="4">
        <v>5.2217924562836204</v>
      </c>
      <c r="AG66" s="4">
        <v>5.11542614500146</v>
      </c>
      <c r="AH66" s="4">
        <v>5.5989741618739401</v>
      </c>
      <c r="AI66" s="4">
        <f>+VLOOKUP(AI$4,Morosidad!$C$38:$CV$76,Morosidad_control!$B66,0)</f>
        <v>18.008677291348825</v>
      </c>
      <c r="AJ66" s="4">
        <f>+VLOOKUP(AJ$4,Morosidad!$C$38:$CV$76,Morosidad_control!$B66,0)</f>
        <v>5.5313975156859936</v>
      </c>
      <c r="AK66" s="4">
        <f>+VLOOKUP(AK$4,Morosidad!$C$38:$CV$76,Morosidad_control!$B66,0)</f>
        <v>15.936886608754389</v>
      </c>
      <c r="AL66" s="4">
        <v>4.5704370663102596</v>
      </c>
      <c r="AM66" s="4">
        <v>5.8357107066182499</v>
      </c>
      <c r="AN66" s="4">
        <v>4.87296805839242</v>
      </c>
      <c r="AO66" s="4">
        <f>+VLOOKUP(AO$4,Morosidad!$C$38:$CV$76,Morosidad_control!$B66,0)</f>
        <v>4.3982193244275152</v>
      </c>
      <c r="AP66" s="4">
        <f>+VLOOKUP(AP$4,Morosidad!$C$38:$CV$76,Morosidad_control!$B66,0)</f>
        <v>0</v>
      </c>
      <c r="AQ66" s="4">
        <v>9.4188547158787994</v>
      </c>
      <c r="AR66" s="4">
        <f>+VLOOKUP(AR$4,Morosidad!$C$38:$CV$76,Morosidad_control!$B66,0)</f>
        <v>6.3347918078924605</v>
      </c>
      <c r="AS66" s="4">
        <f>+VLOOKUP(AS$4,Morosidad!$C$38:$CV$76,Morosidad_control!$B66,0)</f>
        <v>7.6828162546127201</v>
      </c>
      <c r="AT66" s="4">
        <v>5.9144119534777504</v>
      </c>
      <c r="AU66" s="4">
        <f>+VLOOKUP(AU$4,Morosidad!$C$38:$CV$76,Morosidad_control!$B66,0)</f>
        <v>3.0174295410648169</v>
      </c>
      <c r="AV66" s="4">
        <f>+VLOOKUP(AV$4,Morosidad!$C$38:$CV$76,Morosidad_control!$B66,0)</f>
        <v>15.092447403040682</v>
      </c>
      <c r="AW66" s="4">
        <v>6.7352198461559398</v>
      </c>
      <c r="AX66" s="4">
        <v>4.8271283773873499</v>
      </c>
      <c r="AY66" s="4">
        <f>+VLOOKUP(AY$4,Morosidad!$C$38:$CV$76,Morosidad_control!$B66,0)</f>
        <v>6.8728197714499339</v>
      </c>
    </row>
    <row r="67" spans="2:51" ht="16.5" x14ac:dyDescent="0.3">
      <c r="B67">
        <v>64</v>
      </c>
      <c r="C67" s="3">
        <v>42794</v>
      </c>
      <c r="D67" s="4">
        <f>+VLOOKUP(D$4,Morosidad!$C$5:$CV$15,Morosidad_control!$B67,0)</f>
        <v>1.0634282913531448</v>
      </c>
      <c r="E67" s="4">
        <f>+VLOOKUP(E$4,Morosidad!$C$5:$CV$15,Morosidad_control!$B67,0)</f>
        <v>2.6280249731975047</v>
      </c>
      <c r="F67" s="4">
        <f>+VLOOKUP(F$4,Morosidad!$C$5:$CV$15,Morosidad_control!$B67,0)</f>
        <v>4.509680930648873</v>
      </c>
      <c r="G67" s="4">
        <f>+VLOOKUP(G$4,Morosidad!$C$5:$CV$15,Morosidad_control!$B67,0)</f>
        <v>2.2609692181048633</v>
      </c>
      <c r="H67" s="4">
        <f>+VLOOKUP(H$4,Morosidad!$C$5:$CV$15,Morosidad_control!$B67,0)</f>
        <v>0</v>
      </c>
      <c r="I67" s="4">
        <f>+VLOOKUP(I$4,Morosidad!$C$5:$CV$15,Morosidad_control!$B67,0)</f>
        <v>0</v>
      </c>
      <c r="J67" s="4">
        <f>+VLOOKUP(J$4,Morosidad!$C$5:$CV$15,Morosidad_control!$B67,0)</f>
        <v>2.7356890233474984</v>
      </c>
      <c r="K67" s="4">
        <v>2.7701476178357698</v>
      </c>
      <c r="L67" s="4">
        <f>+VLOOKUP(L$4,Morosidad!$C$5:$CV$15,Morosidad_control!$B67,0)</f>
        <v>2.7867800714020614</v>
      </c>
      <c r="M67" s="4">
        <v>3.1950019893285901</v>
      </c>
      <c r="N67" s="4">
        <v>8.5228236279823406</v>
      </c>
      <c r="O67" s="4">
        <f>+VLOOKUP(O$4,Morosidad!$C$38:$CV$76,Morosidad_control!$B67,0)</f>
        <v>8.5925297448237714</v>
      </c>
      <c r="P67" s="4">
        <v>3.5692653360834599</v>
      </c>
      <c r="Q67" s="4">
        <f>+VLOOKUP(Q$4,Morosidad!$C$38:$CV$76,Morosidad_control!$B67,0)</f>
        <v>3.3683203341073686</v>
      </c>
      <c r="R67" s="4">
        <f>+VLOOKUP(R$4,Morosidad!$C$38:$CV$76,Morosidad_control!$B67,0)</f>
        <v>2.8706537854380691</v>
      </c>
      <c r="S67" s="4">
        <f>+VLOOKUP(S$4,Morosidad!$C$38:$CV$76,Morosidad_control!$B67,0)</f>
        <v>0</v>
      </c>
      <c r="T67" s="4">
        <f>+VLOOKUP(T$4,Morosidad!$C$38:$CV$76,Morosidad_control!$B67,0)</f>
        <v>0</v>
      </c>
      <c r="U67" s="4">
        <f>+VLOOKUP(U$4,Morosidad!$C$38:$CV$76,Morosidad_control!$B67,0)</f>
        <v>0</v>
      </c>
      <c r="V67" s="4">
        <f>+VLOOKUP(V$4,Morosidad!$C$38:$CV$76,Morosidad_control!$B67,0)</f>
        <v>0</v>
      </c>
      <c r="W67" s="4">
        <f>+VLOOKUP(W$4,Morosidad!$C$38:$CV$76,Morosidad_control!$B67,0)</f>
        <v>0</v>
      </c>
      <c r="X67" s="4">
        <f>+VLOOKUP(X$4,Morosidad!$C$38:$CV$76,Morosidad_control!$B67,0)</f>
        <v>0</v>
      </c>
      <c r="Y67" s="4">
        <f>+VLOOKUP(Y$4,Morosidad!$C$38:$CV$76,Morosidad_control!$B67,0)</f>
        <v>0</v>
      </c>
      <c r="Z67" s="4">
        <f>+VLOOKUP(Z$4,Morosidad!$C$38:$CV$76,Morosidad_control!$B67,0)</f>
        <v>0</v>
      </c>
      <c r="AA67" s="4">
        <f>+VLOOKUP(AA$4,Morosidad!$C$38:$CV$76,Morosidad_control!$B67,0)</f>
        <v>0</v>
      </c>
      <c r="AB67" s="4">
        <v>7.8149380277514098</v>
      </c>
      <c r="AC67" s="4">
        <v>5.6185432800358397</v>
      </c>
      <c r="AD67" s="4">
        <f>+VLOOKUP(AD$4,Morosidad!$C$38:$CV$76,Morosidad_control!$B67,0)</f>
        <v>5.6976866907167008</v>
      </c>
      <c r="AE67" s="4">
        <f>+VLOOKUP(AE$4,Morosidad!$C$38:$CV$76,Morosidad_control!$B67,0)</f>
        <v>6.6849112272846414</v>
      </c>
      <c r="AF67" s="4">
        <v>4.8383789886090698</v>
      </c>
      <c r="AG67" s="4">
        <v>4.9443234648604104</v>
      </c>
      <c r="AH67" s="4">
        <v>5.6386950182130198</v>
      </c>
      <c r="AI67" s="4">
        <f>+VLOOKUP(AI$4,Morosidad!$C$38:$CV$76,Morosidad_control!$B67,0)</f>
        <v>18.817226896128282</v>
      </c>
      <c r="AJ67" s="4">
        <f>+VLOOKUP(AJ$4,Morosidad!$C$38:$CV$76,Morosidad_control!$B67,0)</f>
        <v>4.572891521979062</v>
      </c>
      <c r="AK67" s="4">
        <f>+VLOOKUP(AK$4,Morosidad!$C$38:$CV$76,Morosidad_control!$B67,0)</f>
        <v>15.066416613690626</v>
      </c>
      <c r="AL67" s="4">
        <v>4.66730041746324</v>
      </c>
      <c r="AM67" s="4">
        <v>5.8538087072863396</v>
      </c>
      <c r="AN67" s="4">
        <v>4.9018682167545196</v>
      </c>
      <c r="AO67" s="4">
        <f>+VLOOKUP(AO$4,Morosidad!$C$38:$CV$76,Morosidad_control!$B67,0)</f>
        <v>4.4264953439604602</v>
      </c>
      <c r="AP67" s="4">
        <f>+VLOOKUP(AP$4,Morosidad!$C$38:$CV$76,Morosidad_control!$B67,0)</f>
        <v>0</v>
      </c>
      <c r="AQ67" s="4">
        <v>9.3404278098187401</v>
      </c>
      <c r="AR67" s="4">
        <f>+VLOOKUP(AR$4,Morosidad!$C$38:$CV$76,Morosidad_control!$B67,0)</f>
        <v>6.9830173530009807</v>
      </c>
      <c r="AS67" s="4">
        <f>+VLOOKUP(AS$4,Morosidad!$C$38:$CV$76,Morosidad_control!$B67,0)</f>
        <v>7.9624957842090938</v>
      </c>
      <c r="AT67" s="4">
        <v>5.8899467231326996</v>
      </c>
      <c r="AU67" s="4">
        <f>+VLOOKUP(AU$4,Morosidad!$C$38:$CV$76,Morosidad_control!$B67,0)</f>
        <v>3.0813854842325208</v>
      </c>
      <c r="AV67" s="4">
        <f>+VLOOKUP(AV$4,Morosidad!$C$38:$CV$76,Morosidad_control!$B67,0)</f>
        <v>15.703492970239436</v>
      </c>
      <c r="AW67" s="4">
        <v>6.9745447256580304</v>
      </c>
      <c r="AX67" s="4">
        <v>5.0813833370545796</v>
      </c>
      <c r="AY67" s="4">
        <f>+VLOOKUP(AY$4,Morosidad!$C$38:$CV$76,Morosidad_control!$B67,0)</f>
        <v>7.4694820129838897</v>
      </c>
    </row>
    <row r="68" spans="2:51" ht="16.5" x14ac:dyDescent="0.3">
      <c r="B68">
        <v>65</v>
      </c>
      <c r="C68" s="3">
        <v>42825</v>
      </c>
      <c r="D68" s="4">
        <f>+VLOOKUP(D$4,Morosidad!$C$5:$CV$15,Morosidad_control!$B68,0)</f>
        <v>0.69724337729924291</v>
      </c>
      <c r="E68" s="4">
        <f>+VLOOKUP(E$4,Morosidad!$C$5:$CV$15,Morosidad_control!$B68,0)</f>
        <v>2.6606140930482436</v>
      </c>
      <c r="F68" s="4">
        <f>+VLOOKUP(F$4,Morosidad!$C$5:$CV$15,Morosidad_control!$B68,0)</f>
        <v>4.7233378720360664</v>
      </c>
      <c r="G68" s="4">
        <f>+VLOOKUP(G$4,Morosidad!$C$5:$CV$15,Morosidad_control!$B68,0)</f>
        <v>2.242239804588817</v>
      </c>
      <c r="H68" s="4">
        <f>+VLOOKUP(H$4,Morosidad!$C$5:$CV$15,Morosidad_control!$B68,0)</f>
        <v>0</v>
      </c>
      <c r="I68" s="4">
        <f>+VLOOKUP(I$4,Morosidad!$C$5:$CV$15,Morosidad_control!$B68,0)</f>
        <v>0</v>
      </c>
      <c r="J68" s="4">
        <f>+VLOOKUP(J$4,Morosidad!$C$5:$CV$15,Morosidad_control!$B68,0)</f>
        <v>2.749458766749513</v>
      </c>
      <c r="K68" s="4">
        <v>2.82514915967865</v>
      </c>
      <c r="L68" s="4">
        <f>+VLOOKUP(L$4,Morosidad!$C$5:$CV$15,Morosidad_control!$B68,0)</f>
        <v>2.9365554085508161</v>
      </c>
      <c r="M68" s="4">
        <v>3.0744378766984299</v>
      </c>
      <c r="N68" s="4">
        <v>8.5779275802381605</v>
      </c>
      <c r="O68" s="4">
        <f>+VLOOKUP(O$4,Morosidad!$C$38:$CV$76,Morosidad_control!$B68,0)</f>
        <v>7.9193266268629738</v>
      </c>
      <c r="P68" s="4">
        <v>3.6483942401967999</v>
      </c>
      <c r="Q68" s="4">
        <f>+VLOOKUP(Q$4,Morosidad!$C$38:$CV$76,Morosidad_control!$B68,0)</f>
        <v>3.3771498539843599</v>
      </c>
      <c r="R68" s="4">
        <f>+VLOOKUP(R$4,Morosidad!$C$38:$CV$76,Morosidad_control!$B68,0)</f>
        <v>2.9090602375691521</v>
      </c>
      <c r="S68" s="4">
        <f>+VLOOKUP(S$4,Morosidad!$C$38:$CV$76,Morosidad_control!$B68,0)</f>
        <v>0</v>
      </c>
      <c r="T68" s="4">
        <f>+VLOOKUP(T$4,Morosidad!$C$38:$CV$76,Morosidad_control!$B68,0)</f>
        <v>0</v>
      </c>
      <c r="U68" s="4">
        <f>+VLOOKUP(U$4,Morosidad!$C$38:$CV$76,Morosidad_control!$B68,0)</f>
        <v>0</v>
      </c>
      <c r="V68" s="4">
        <f>+VLOOKUP(V$4,Morosidad!$C$38:$CV$76,Morosidad_control!$B68,0)</f>
        <v>0</v>
      </c>
      <c r="W68" s="4">
        <f>+VLOOKUP(W$4,Morosidad!$C$38:$CV$76,Morosidad_control!$B68,0)</f>
        <v>0</v>
      </c>
      <c r="X68" s="4">
        <f>+VLOOKUP(X$4,Morosidad!$C$38:$CV$76,Morosidad_control!$B68,0)</f>
        <v>0</v>
      </c>
      <c r="Y68" s="4">
        <f>+VLOOKUP(Y$4,Morosidad!$C$38:$CV$76,Morosidad_control!$B68,0)</f>
        <v>0</v>
      </c>
      <c r="Z68" s="4">
        <f>+VLOOKUP(Z$4,Morosidad!$C$38:$CV$76,Morosidad_control!$B68,0)</f>
        <v>0</v>
      </c>
      <c r="AA68" s="4">
        <f>+VLOOKUP(AA$4,Morosidad!$C$38:$CV$76,Morosidad_control!$B68,0)</f>
        <v>0</v>
      </c>
      <c r="AB68" s="4">
        <v>7.5798002723353699</v>
      </c>
      <c r="AC68" s="4">
        <v>5.3719023927104397</v>
      </c>
      <c r="AD68" s="4">
        <f>+VLOOKUP(AD$4,Morosidad!$C$38:$CV$76,Morosidad_control!$B68,0)</f>
        <v>5.3241045765156736</v>
      </c>
      <c r="AE68" s="4">
        <f>+VLOOKUP(AE$4,Morosidad!$C$38:$CV$76,Morosidad_control!$B68,0)</f>
        <v>6.9560777295848215</v>
      </c>
      <c r="AF68" s="4">
        <v>4.6805850224904502</v>
      </c>
      <c r="AG68" s="4">
        <v>4.8816565620672296</v>
      </c>
      <c r="AH68" s="4">
        <v>5.3802289337450997</v>
      </c>
      <c r="AI68" s="4">
        <f>+VLOOKUP(AI$4,Morosidad!$C$38:$CV$76,Morosidad_control!$B68,0)</f>
        <v>18.514988076824221</v>
      </c>
      <c r="AJ68" s="4">
        <f>+VLOOKUP(AJ$4,Morosidad!$C$38:$CV$76,Morosidad_control!$B68,0)</f>
        <v>5.5539360274523144</v>
      </c>
      <c r="AK68" s="4">
        <f>+VLOOKUP(AK$4,Morosidad!$C$38:$CV$76,Morosidad_control!$B68,0)</f>
        <v>16.469748630455822</v>
      </c>
      <c r="AL68" s="4">
        <v>4.6538217081501196</v>
      </c>
      <c r="AM68" s="4">
        <v>5.8758801314752303</v>
      </c>
      <c r="AN68" s="4">
        <v>4.8744273596582604</v>
      </c>
      <c r="AO68" s="4">
        <f>+VLOOKUP(AO$4,Morosidad!$C$38:$CV$76,Morosidad_control!$B68,0)</f>
        <v>4.3804704749001528</v>
      </c>
      <c r="AP68" s="4">
        <f>+VLOOKUP(AP$4,Morosidad!$C$38:$CV$76,Morosidad_control!$B68,0)</f>
        <v>0</v>
      </c>
      <c r="AQ68" s="4">
        <v>9.6048167864071807</v>
      </c>
      <c r="AR68" s="4">
        <f>+VLOOKUP(AR$4,Morosidad!$C$38:$CV$76,Morosidad_control!$B68,0)</f>
        <v>7.5211193454968237</v>
      </c>
      <c r="AS68" s="4">
        <f>+VLOOKUP(AS$4,Morosidad!$C$38:$CV$76,Morosidad_control!$B68,0)</f>
        <v>7.7098056220647289</v>
      </c>
      <c r="AT68" s="4">
        <v>5.4227789452283304</v>
      </c>
      <c r="AU68" s="4">
        <f>+VLOOKUP(AU$4,Morosidad!$C$38:$CV$76,Morosidad_control!$B68,0)</f>
        <v>3.3566995057969464</v>
      </c>
      <c r="AV68" s="4">
        <f>+VLOOKUP(AV$4,Morosidad!$C$38:$CV$76,Morosidad_control!$B68,0)</f>
        <v>16.350483538022925</v>
      </c>
      <c r="AW68" s="4">
        <v>7.7194108773761103</v>
      </c>
      <c r="AX68" s="4">
        <v>4.7355213052763103</v>
      </c>
      <c r="AY68" s="4">
        <f>+VLOOKUP(AY$4,Morosidad!$C$38:$CV$76,Morosidad_control!$B68,0)</f>
        <v>6.5115228276476893</v>
      </c>
    </row>
    <row r="69" spans="2:51" ht="16.5" x14ac:dyDescent="0.3">
      <c r="B69">
        <v>66</v>
      </c>
      <c r="C69" s="3">
        <v>42855</v>
      </c>
      <c r="D69" s="4">
        <f>+VLOOKUP(D$4,Morosidad!$C$5:$CV$15,Morosidad_control!$B69,0)</f>
        <v>0.64236688368763639</v>
      </c>
      <c r="E69" s="4">
        <f>+VLOOKUP(E$4,Morosidad!$C$5:$CV$15,Morosidad_control!$B69,0)</f>
        <v>2.5868440411111848</v>
      </c>
      <c r="F69" s="4">
        <f>+VLOOKUP(F$4,Morosidad!$C$5:$CV$15,Morosidad_control!$B69,0)</f>
        <v>4.7103086107863925</v>
      </c>
      <c r="G69" s="4">
        <f>+VLOOKUP(G$4,Morosidad!$C$5:$CV$15,Morosidad_control!$B69,0)</f>
        <v>2.3665559199964918</v>
      </c>
      <c r="H69" s="4">
        <f>+VLOOKUP(H$4,Morosidad!$C$5:$CV$15,Morosidad_control!$B69,0)</f>
        <v>0</v>
      </c>
      <c r="I69" s="4">
        <f>+VLOOKUP(I$4,Morosidad!$C$5:$CV$15,Morosidad_control!$B69,0)</f>
        <v>0</v>
      </c>
      <c r="J69" s="4">
        <f>+VLOOKUP(J$4,Morosidad!$C$5:$CV$15,Morosidad_control!$B69,0)</f>
        <v>2.7529530787190422</v>
      </c>
      <c r="K69" s="4">
        <v>2.9230806632311901</v>
      </c>
      <c r="L69" s="4">
        <f>+VLOOKUP(L$4,Morosidad!$C$5:$CV$15,Morosidad_control!$B69,0)</f>
        <v>2.8913986157854907</v>
      </c>
      <c r="M69" s="4">
        <v>3.1803579228642098</v>
      </c>
      <c r="N69" s="4">
        <v>8.5687085575443405</v>
      </c>
      <c r="O69" s="4">
        <f>+VLOOKUP(O$4,Morosidad!$C$38:$CV$76,Morosidad_control!$B69,0)</f>
        <v>8.0573789093598851</v>
      </c>
      <c r="P69" s="4">
        <v>3.6831762554895899</v>
      </c>
      <c r="Q69" s="4">
        <f>+VLOOKUP(Q$4,Morosidad!$C$38:$CV$76,Morosidad_control!$B69,0)</f>
        <v>3.3516341564210501</v>
      </c>
      <c r="R69" s="4">
        <f>+VLOOKUP(R$4,Morosidad!$C$38:$CV$76,Morosidad_control!$B69,0)</f>
        <v>2.9942664430927781</v>
      </c>
      <c r="S69" s="4">
        <f>+VLOOKUP(S$4,Morosidad!$C$38:$CV$76,Morosidad_control!$B69,0)</f>
        <v>0</v>
      </c>
      <c r="T69" s="4">
        <f>+VLOOKUP(T$4,Morosidad!$C$38:$CV$76,Morosidad_control!$B69,0)</f>
        <v>0</v>
      </c>
      <c r="U69" s="4">
        <f>+VLOOKUP(U$4,Morosidad!$C$38:$CV$76,Morosidad_control!$B69,0)</f>
        <v>0</v>
      </c>
      <c r="V69" s="4">
        <f>+VLOOKUP(V$4,Morosidad!$C$38:$CV$76,Morosidad_control!$B69,0)</f>
        <v>0</v>
      </c>
      <c r="W69" s="4">
        <f>+VLOOKUP(W$4,Morosidad!$C$38:$CV$76,Morosidad_control!$B69,0)</f>
        <v>0</v>
      </c>
      <c r="X69" s="4">
        <f>+VLOOKUP(X$4,Morosidad!$C$38:$CV$76,Morosidad_control!$B69,0)</f>
        <v>0</v>
      </c>
      <c r="Y69" s="4">
        <f>+VLOOKUP(Y$4,Morosidad!$C$38:$CV$76,Morosidad_control!$B69,0)</f>
        <v>0</v>
      </c>
      <c r="Z69" s="4">
        <f>+VLOOKUP(Z$4,Morosidad!$C$38:$CV$76,Morosidad_control!$B69,0)</f>
        <v>0</v>
      </c>
      <c r="AA69" s="4">
        <f>+VLOOKUP(AA$4,Morosidad!$C$38:$CV$76,Morosidad_control!$B69,0)</f>
        <v>0</v>
      </c>
      <c r="AB69" s="4">
        <v>7.4982310181741196</v>
      </c>
      <c r="AC69" s="4">
        <v>5.1460226711195398</v>
      </c>
      <c r="AD69" s="4">
        <f>+VLOOKUP(AD$4,Morosidad!$C$38:$CV$76,Morosidad_control!$B69,0)</f>
        <v>6.1918791121257089</v>
      </c>
      <c r="AE69" s="4">
        <f>+VLOOKUP(AE$4,Morosidad!$C$38:$CV$76,Morosidad_control!$B69,0)</f>
        <v>6.7961792085322523</v>
      </c>
      <c r="AF69" s="4">
        <v>4.7806222319144602</v>
      </c>
      <c r="AG69" s="4">
        <v>4.9913432295642002</v>
      </c>
      <c r="AH69" s="4">
        <v>5.6108540750182501</v>
      </c>
      <c r="AI69" s="4">
        <f>+VLOOKUP(AI$4,Morosidad!$C$38:$CV$76,Morosidad_control!$B69,0)</f>
        <v>18.409489740239611</v>
      </c>
      <c r="AJ69" s="4">
        <f>+VLOOKUP(AJ$4,Morosidad!$C$38:$CV$76,Morosidad_control!$B69,0)</f>
        <v>5.4593502444915867</v>
      </c>
      <c r="AK69" s="4">
        <f>+VLOOKUP(AK$4,Morosidad!$C$38:$CV$76,Morosidad_control!$B69,0)</f>
        <v>15.721804867647201</v>
      </c>
      <c r="AL69" s="4">
        <v>4.6741568157927498</v>
      </c>
      <c r="AM69" s="4">
        <v>5.9488321476271002</v>
      </c>
      <c r="AN69" s="4">
        <v>4.9410070851234398</v>
      </c>
      <c r="AO69" s="4">
        <f>+VLOOKUP(AO$4,Morosidad!$C$38:$CV$76,Morosidad_control!$B69,0)</f>
        <v>4.293141153024135</v>
      </c>
      <c r="AP69" s="4">
        <f>+VLOOKUP(AP$4,Morosidad!$C$38:$CV$76,Morosidad_control!$B69,0)</f>
        <v>0</v>
      </c>
      <c r="AQ69" s="4">
        <v>9.6273520371472294</v>
      </c>
      <c r="AR69" s="4">
        <f>+VLOOKUP(AR$4,Morosidad!$C$38:$CV$76,Morosidad_control!$B69,0)</f>
        <v>8.0121640794832434</v>
      </c>
      <c r="AS69" s="4">
        <f>+VLOOKUP(AS$4,Morosidad!$C$38:$CV$76,Morosidad_control!$B69,0)</f>
        <v>7.7726344851258746</v>
      </c>
      <c r="AT69" s="4">
        <v>5.4209679184181701</v>
      </c>
      <c r="AU69" s="4">
        <f>+VLOOKUP(AU$4,Morosidad!$C$38:$CV$76,Morosidad_control!$B69,0)</f>
        <v>3.0888693589855629</v>
      </c>
      <c r="AV69" s="4">
        <f>+VLOOKUP(AV$4,Morosidad!$C$38:$CV$76,Morosidad_control!$B69,0)</f>
        <v>16.425295439129219</v>
      </c>
      <c r="AW69" s="4">
        <v>7.1774504494572797</v>
      </c>
      <c r="AX69" s="4">
        <v>4.5999846391764496</v>
      </c>
      <c r="AY69" s="4">
        <f>+VLOOKUP(AY$4,Morosidad!$C$38:$CV$76,Morosidad_control!$B69,0)</f>
        <v>6.7792579712795122</v>
      </c>
    </row>
    <row r="70" spans="2:51" ht="16.5" x14ac:dyDescent="0.3">
      <c r="B70">
        <v>67</v>
      </c>
      <c r="C70" s="3">
        <v>42886</v>
      </c>
      <c r="D70" s="4">
        <f>+VLOOKUP(D$4,Morosidad!$C$5:$CV$15,Morosidad_control!$B70,0)</f>
        <v>0.65154466577637815</v>
      </c>
      <c r="E70" s="4">
        <f>+VLOOKUP(E$4,Morosidad!$C$5:$CV$15,Morosidad_control!$B70,0)</f>
        <v>2.6977407839931136</v>
      </c>
      <c r="F70" s="4">
        <f>+VLOOKUP(F$4,Morosidad!$C$5:$CV$15,Morosidad_control!$B70,0)</f>
        <v>4.5564708298749119</v>
      </c>
      <c r="G70" s="4">
        <f>+VLOOKUP(G$4,Morosidad!$C$5:$CV$15,Morosidad_control!$B70,0)</f>
        <v>2.4254558294917961</v>
      </c>
      <c r="H70" s="4">
        <f>+VLOOKUP(H$4,Morosidad!$C$5:$CV$15,Morosidad_control!$B70,0)</f>
        <v>0</v>
      </c>
      <c r="I70" s="4">
        <f>+VLOOKUP(I$4,Morosidad!$C$5:$CV$15,Morosidad_control!$B70,0)</f>
        <v>1.8241202554914095</v>
      </c>
      <c r="J70" s="4">
        <f>+VLOOKUP(J$4,Morosidad!$C$5:$CV$15,Morosidad_control!$B70,0)</f>
        <v>2.862125452279598</v>
      </c>
      <c r="K70" s="4">
        <v>2.9487915031785401</v>
      </c>
      <c r="L70" s="4">
        <f>+VLOOKUP(L$4,Morosidad!$C$5:$CV$15,Morosidad_control!$B70,0)</f>
        <v>2.9145777270911544</v>
      </c>
      <c r="M70" s="4">
        <v>3.2219505425667001</v>
      </c>
      <c r="N70" s="4">
        <v>8.7234374586121</v>
      </c>
      <c r="O70" s="4">
        <f>+VLOOKUP(O$4,Morosidad!$C$38:$CV$76,Morosidad_control!$B70,0)</f>
        <v>8.3103656459575053</v>
      </c>
      <c r="P70" s="4">
        <v>3.80320107549597</v>
      </c>
      <c r="Q70" s="4">
        <f>+VLOOKUP(Q$4,Morosidad!$C$38:$CV$76,Morosidad_control!$B70,0)</f>
        <v>3.1921168868324217</v>
      </c>
      <c r="R70" s="4">
        <f>+VLOOKUP(R$4,Morosidad!$C$38:$CV$76,Morosidad_control!$B70,0)</f>
        <v>3.0183945478906988</v>
      </c>
      <c r="S70" s="4">
        <f>+VLOOKUP(S$4,Morosidad!$C$38:$CV$76,Morosidad_control!$B70,0)</f>
        <v>0</v>
      </c>
      <c r="T70" s="4">
        <f>+VLOOKUP(T$4,Morosidad!$C$38:$CV$76,Morosidad_control!$B70,0)</f>
        <v>0</v>
      </c>
      <c r="U70" s="4">
        <f>+VLOOKUP(U$4,Morosidad!$C$38:$CV$76,Morosidad_control!$B70,0)</f>
        <v>0</v>
      </c>
      <c r="V70" s="4">
        <f>+VLOOKUP(V$4,Morosidad!$C$38:$CV$76,Morosidad_control!$B70,0)</f>
        <v>0</v>
      </c>
      <c r="W70" s="4">
        <f>+VLOOKUP(W$4,Morosidad!$C$38:$CV$76,Morosidad_control!$B70,0)</f>
        <v>0</v>
      </c>
      <c r="X70" s="4">
        <f>+VLOOKUP(X$4,Morosidad!$C$38:$CV$76,Morosidad_control!$B70,0)</f>
        <v>0</v>
      </c>
      <c r="Y70" s="4">
        <f>+VLOOKUP(Y$4,Morosidad!$C$38:$CV$76,Morosidad_control!$B70,0)</f>
        <v>0</v>
      </c>
      <c r="Z70" s="4">
        <f>+VLOOKUP(Z$4,Morosidad!$C$38:$CV$76,Morosidad_control!$B70,0)</f>
        <v>0</v>
      </c>
      <c r="AA70" s="4">
        <f>+VLOOKUP(AA$4,Morosidad!$C$38:$CV$76,Morosidad_control!$B70,0)</f>
        <v>0</v>
      </c>
      <c r="AB70" s="4">
        <v>7.4119572300922698</v>
      </c>
      <c r="AC70" s="4">
        <v>4.8376442353808402</v>
      </c>
      <c r="AD70" s="4">
        <f>+VLOOKUP(AD$4,Morosidad!$C$38:$CV$76,Morosidad_control!$B70,0)</f>
        <v>5.6770935331541192</v>
      </c>
      <c r="AE70" s="4">
        <f>+VLOOKUP(AE$4,Morosidad!$C$38:$CV$76,Morosidad_control!$B70,0)</f>
        <v>6.6954379374007198</v>
      </c>
      <c r="AF70" s="4">
        <v>4.93767193254281</v>
      </c>
      <c r="AG70" s="4">
        <v>4.9610715532919398</v>
      </c>
      <c r="AH70" s="4">
        <v>5.5564196988439196</v>
      </c>
      <c r="AI70" s="4">
        <f>+VLOOKUP(AI$4,Morosidad!$C$38:$CV$76,Morosidad_control!$B70,0)</f>
        <v>18.100326772317949</v>
      </c>
      <c r="AJ70" s="4">
        <f>+VLOOKUP(AJ$4,Morosidad!$C$38:$CV$76,Morosidad_control!$B70,0)</f>
        <v>5.2980841586641496</v>
      </c>
      <c r="AK70" s="4">
        <f>+VLOOKUP(AK$4,Morosidad!$C$38:$CV$76,Morosidad_control!$B70,0)</f>
        <v>15.462058829978853</v>
      </c>
      <c r="AL70" s="4">
        <v>4.6129704872772503</v>
      </c>
      <c r="AM70" s="4">
        <v>5.9390671568440698</v>
      </c>
      <c r="AN70" s="4">
        <v>4.8273589947481597</v>
      </c>
      <c r="AO70" s="4">
        <f>+VLOOKUP(AO$4,Morosidad!$C$38:$CV$76,Morosidad_control!$B70,0)</f>
        <v>4.2984056663349497</v>
      </c>
      <c r="AP70" s="4">
        <f>+VLOOKUP(AP$4,Morosidad!$C$38:$CV$76,Morosidad_control!$B70,0)</f>
        <v>0</v>
      </c>
      <c r="AQ70" s="4">
        <v>9.6622303930467996</v>
      </c>
      <c r="AR70" s="4">
        <f>+VLOOKUP(AR$4,Morosidad!$C$38:$CV$76,Morosidad_control!$B70,0)</f>
        <v>6.0255751846082433</v>
      </c>
      <c r="AS70" s="4">
        <f>+VLOOKUP(AS$4,Morosidad!$C$38:$CV$76,Morosidad_control!$B70,0)</f>
        <v>8.1318593716868293</v>
      </c>
      <c r="AT70" s="4">
        <v>5.3312426442525496</v>
      </c>
      <c r="AU70" s="4">
        <f>+VLOOKUP(AU$4,Morosidad!$C$38:$CV$76,Morosidad_control!$B70,0)</f>
        <v>3.0939925190621902</v>
      </c>
      <c r="AV70" s="4">
        <f>+VLOOKUP(AV$4,Morosidad!$C$38:$CV$76,Morosidad_control!$B70,0)</f>
        <v>16.442722813616388</v>
      </c>
      <c r="AW70" s="4">
        <v>7.0523563943636596</v>
      </c>
      <c r="AX70" s="4">
        <v>4.47615593562481</v>
      </c>
      <c r="AY70" s="4">
        <f>+VLOOKUP(AY$4,Morosidad!$C$38:$CV$76,Morosidad_control!$B70,0)</f>
        <v>6.4758517146657093</v>
      </c>
    </row>
    <row r="71" spans="2:51" ht="16.5" x14ac:dyDescent="0.3">
      <c r="B71">
        <v>68</v>
      </c>
      <c r="C71" s="3">
        <v>42916</v>
      </c>
      <c r="D71" s="4">
        <f>+VLOOKUP(D$4,Morosidad!$C$5:$CV$15,Morosidad_control!$B71,0)</f>
        <v>0.63573696355092768</v>
      </c>
      <c r="E71" s="4">
        <f>+VLOOKUP(E$4,Morosidad!$C$5:$CV$15,Morosidad_control!$B71,0)</f>
        <v>2.8515263416219825</v>
      </c>
      <c r="F71" s="4">
        <f>+VLOOKUP(F$4,Morosidad!$C$5:$CV$15,Morosidad_control!$B71,0)</f>
        <v>4.5089620440688307</v>
      </c>
      <c r="G71" s="4">
        <f>+VLOOKUP(G$4,Morosidad!$C$5:$CV$15,Morosidad_control!$B71,0)</f>
        <v>2.3458832359784489</v>
      </c>
      <c r="H71" s="4">
        <f>+VLOOKUP(H$4,Morosidad!$C$5:$CV$15,Morosidad_control!$B71,0)</f>
        <v>0</v>
      </c>
      <c r="I71" s="4">
        <f>+VLOOKUP(I$4,Morosidad!$C$5:$CV$15,Morosidad_control!$B71,0)</f>
        <v>1.1490074229254486</v>
      </c>
      <c r="J71" s="4">
        <f>+VLOOKUP(J$4,Morosidad!$C$5:$CV$15,Morosidad_control!$B71,0)</f>
        <v>2.8139422570609569</v>
      </c>
      <c r="K71" s="4">
        <v>2.98719949414413</v>
      </c>
      <c r="L71" s="4">
        <f>+VLOOKUP(L$4,Morosidad!$C$5:$CV$15,Morosidad_control!$B71,0)</f>
        <v>2.9021168710107577</v>
      </c>
      <c r="M71" s="4">
        <v>3.1848855345204399</v>
      </c>
      <c r="N71" s="4">
        <v>9.0812778034730499</v>
      </c>
      <c r="O71" s="4">
        <f>+VLOOKUP(O$4,Morosidad!$C$38:$CV$76,Morosidad_control!$B71,0)</f>
        <v>0</v>
      </c>
      <c r="P71" s="4">
        <v>3.7008047537184199</v>
      </c>
      <c r="Q71" s="4">
        <f>+VLOOKUP(Q$4,Morosidad!$C$38:$CV$76,Morosidad_control!$B71,0)</f>
        <v>3.054766582703857</v>
      </c>
      <c r="R71" s="4">
        <f>+VLOOKUP(R$4,Morosidad!$C$38:$CV$76,Morosidad_control!$B71,0)</f>
        <v>3.3670673430219655</v>
      </c>
      <c r="S71" s="4">
        <f>+VLOOKUP(S$4,Morosidad!$C$38:$CV$76,Morosidad_control!$B71,0)</f>
        <v>0</v>
      </c>
      <c r="T71" s="4">
        <f>+VLOOKUP(T$4,Morosidad!$C$38:$CV$76,Morosidad_control!$B71,0)</f>
        <v>0</v>
      </c>
      <c r="U71" s="4">
        <f>+VLOOKUP(U$4,Morosidad!$C$38:$CV$76,Morosidad_control!$B71,0)</f>
        <v>0</v>
      </c>
      <c r="V71" s="4">
        <f>+VLOOKUP(V$4,Morosidad!$C$38:$CV$76,Morosidad_control!$B71,0)</f>
        <v>0</v>
      </c>
      <c r="W71" s="4">
        <f>+VLOOKUP(W$4,Morosidad!$C$38:$CV$76,Morosidad_control!$B71,0)</f>
        <v>0</v>
      </c>
      <c r="X71" s="4">
        <f>+VLOOKUP(X$4,Morosidad!$C$38:$CV$76,Morosidad_control!$B71,0)</f>
        <v>0</v>
      </c>
      <c r="Y71" s="4">
        <f>+VLOOKUP(Y$4,Morosidad!$C$38:$CV$76,Morosidad_control!$B71,0)</f>
        <v>0</v>
      </c>
      <c r="Z71" s="4">
        <f>+VLOOKUP(Z$4,Morosidad!$C$38:$CV$76,Morosidad_control!$B71,0)</f>
        <v>0</v>
      </c>
      <c r="AA71" s="4">
        <f>+VLOOKUP(AA$4,Morosidad!$C$38:$CV$76,Morosidad_control!$B71,0)</f>
        <v>0</v>
      </c>
      <c r="AB71" s="4">
        <v>7.0404579398443996</v>
      </c>
      <c r="AC71" s="4">
        <v>6.8996675185376199</v>
      </c>
      <c r="AD71" s="4">
        <f>+VLOOKUP(AD$4,Morosidad!$C$38:$CV$76,Morosidad_control!$B71,0)</f>
        <v>5.1564755538974199</v>
      </c>
      <c r="AE71" s="4">
        <f>+VLOOKUP(AE$4,Morosidad!$C$38:$CV$76,Morosidad_control!$B71,0)</f>
        <v>7.624593121411845</v>
      </c>
      <c r="AF71" s="4">
        <v>4.9348566790028601</v>
      </c>
      <c r="AG71" s="4">
        <v>4.9325482235350302</v>
      </c>
      <c r="AH71" s="4">
        <v>5.5394032510130398</v>
      </c>
      <c r="AI71" s="4">
        <f>+VLOOKUP(AI$4,Morosidad!$C$38:$CV$76,Morosidad_control!$B71,0)</f>
        <v>17.600628209694491</v>
      </c>
      <c r="AJ71" s="4">
        <f>+VLOOKUP(AJ$4,Morosidad!$C$38:$CV$76,Morosidad_control!$B71,0)</f>
        <v>4.4859444849518733</v>
      </c>
      <c r="AK71" s="4">
        <f>+VLOOKUP(AK$4,Morosidad!$C$38:$CV$76,Morosidad_control!$B71,0)</f>
        <v>13.920390862555262</v>
      </c>
      <c r="AL71" s="4">
        <v>4.4951166641749003</v>
      </c>
      <c r="AM71" s="4">
        <v>6.16962216357682</v>
      </c>
      <c r="AN71" s="4">
        <v>4.7875325843601004</v>
      </c>
      <c r="AO71" s="4">
        <f>+VLOOKUP(AO$4,Morosidad!$C$38:$CV$76,Morosidad_control!$B71,0)</f>
        <v>4.4554075990706616</v>
      </c>
      <c r="AP71" s="4">
        <f>+VLOOKUP(AP$4,Morosidad!$C$38:$CV$76,Morosidad_control!$B71,0)</f>
        <v>0</v>
      </c>
      <c r="AQ71" s="4">
        <v>9.3958504658265696</v>
      </c>
      <c r="AR71" s="4">
        <f>+VLOOKUP(AR$4,Morosidad!$C$38:$CV$76,Morosidad_control!$B71,0)</f>
        <v>6.248386709957531</v>
      </c>
      <c r="AS71" s="4">
        <f>+VLOOKUP(AS$4,Morosidad!$C$38:$CV$76,Morosidad_control!$B71,0)</f>
        <v>7.9737148708798404</v>
      </c>
      <c r="AT71" s="4">
        <v>5.0184862347778898</v>
      </c>
      <c r="AU71" s="4">
        <f>+VLOOKUP(AU$4,Morosidad!$C$38:$CV$76,Morosidad_control!$B71,0)</f>
        <v>2.7980662683757411</v>
      </c>
      <c r="AV71" s="4">
        <f>+VLOOKUP(AV$4,Morosidad!$C$38:$CV$76,Morosidad_control!$B71,0)</f>
        <v>15.366086237289975</v>
      </c>
      <c r="AW71" s="4">
        <v>6.8581256596692199</v>
      </c>
      <c r="AX71" s="4">
        <v>5.2048142756670703</v>
      </c>
      <c r="AY71" s="4">
        <f>+VLOOKUP(AY$4,Morosidad!$C$38:$CV$76,Morosidad_control!$B71,0)</f>
        <v>6.4109977359717458</v>
      </c>
    </row>
    <row r="72" spans="2:51" ht="16.5" x14ac:dyDescent="0.3">
      <c r="B72">
        <v>69</v>
      </c>
      <c r="C72" s="3">
        <v>42947</v>
      </c>
      <c r="D72" s="4">
        <f>+VLOOKUP(D$4,Morosidad!$C$5:$CV$15,Morosidad_control!$B72,0)</f>
        <v>0.68904755931142136</v>
      </c>
      <c r="E72" s="4">
        <f>+VLOOKUP(E$4,Morosidad!$C$5:$CV$15,Morosidad_control!$B72,0)</f>
        <v>2.8580063074081048</v>
      </c>
      <c r="F72" s="4">
        <f>+VLOOKUP(F$4,Morosidad!$C$5:$CV$15,Morosidad_control!$B72,0)</f>
        <v>4.3638599045110142</v>
      </c>
      <c r="G72" s="4">
        <f>+VLOOKUP(G$4,Morosidad!$C$5:$CV$15,Morosidad_control!$B72,0)</f>
        <v>2.261771955210286</v>
      </c>
      <c r="H72" s="4">
        <f>+VLOOKUP(H$4,Morosidad!$C$5:$CV$15,Morosidad_control!$B72,0)</f>
        <v>0</v>
      </c>
      <c r="I72" s="4">
        <f>+VLOOKUP(I$4,Morosidad!$C$5:$CV$15,Morosidad_control!$B72,0)</f>
        <v>1.1804813041936302</v>
      </c>
      <c r="J72" s="4">
        <f>+VLOOKUP(J$4,Morosidad!$C$5:$CV$15,Morosidad_control!$B72,0)</f>
        <v>2.8233483172114213</v>
      </c>
      <c r="K72" s="4">
        <v>2.9777530358792399</v>
      </c>
      <c r="L72" s="4">
        <f>+VLOOKUP(L$4,Morosidad!$C$5:$CV$15,Morosidad_control!$B72,0)</f>
        <v>2.9035563678253231</v>
      </c>
      <c r="M72" s="4">
        <v>3.1744036157106099</v>
      </c>
      <c r="N72" s="4">
        <v>8.9369129153207005</v>
      </c>
      <c r="O72" s="4">
        <f>+VLOOKUP(O$4,Morosidad!$C$38:$CV$76,Morosidad_control!$B72,0)</f>
        <v>0</v>
      </c>
      <c r="P72" s="4">
        <v>3.85257595315178</v>
      </c>
      <c r="Q72" s="4">
        <f>+VLOOKUP(Q$4,Morosidad!$C$38:$CV$76,Morosidad_control!$B72,0)</f>
        <v>2.9562919783098436</v>
      </c>
      <c r="R72" s="4">
        <f>+VLOOKUP(R$4,Morosidad!$C$38:$CV$76,Morosidad_control!$B72,0)</f>
        <v>2.9389356298589591</v>
      </c>
      <c r="S72" s="4">
        <f>+VLOOKUP(S$4,Morosidad!$C$38:$CV$76,Morosidad_control!$B72,0)</f>
        <v>0</v>
      </c>
      <c r="T72" s="4">
        <f>+VLOOKUP(T$4,Morosidad!$C$38:$CV$76,Morosidad_control!$B72,0)</f>
        <v>0</v>
      </c>
      <c r="U72" s="4">
        <f>+VLOOKUP(U$4,Morosidad!$C$38:$CV$76,Morosidad_control!$B72,0)</f>
        <v>0</v>
      </c>
      <c r="V72" s="4">
        <f>+VLOOKUP(V$4,Morosidad!$C$38:$CV$76,Morosidad_control!$B72,0)</f>
        <v>0</v>
      </c>
      <c r="W72" s="4">
        <f>+VLOOKUP(W$4,Morosidad!$C$38:$CV$76,Morosidad_control!$B72,0)</f>
        <v>0</v>
      </c>
      <c r="X72" s="4">
        <f>+VLOOKUP(X$4,Morosidad!$C$38:$CV$76,Morosidad_control!$B72,0)</f>
        <v>0</v>
      </c>
      <c r="Y72" s="4">
        <f>+VLOOKUP(Y$4,Morosidad!$C$38:$CV$76,Morosidad_control!$B72,0)</f>
        <v>0</v>
      </c>
      <c r="Z72" s="4">
        <f>+VLOOKUP(Z$4,Morosidad!$C$38:$CV$76,Morosidad_control!$B72,0)</f>
        <v>0</v>
      </c>
      <c r="AA72" s="4">
        <f>+VLOOKUP(AA$4,Morosidad!$C$38:$CV$76,Morosidad_control!$B72,0)</f>
        <v>0</v>
      </c>
      <c r="AB72" s="4">
        <v>6.8784310520334104</v>
      </c>
      <c r="AC72" s="4">
        <v>6.5004216355365703</v>
      </c>
      <c r="AD72" s="4">
        <f>+VLOOKUP(AD$4,Morosidad!$C$38:$CV$76,Morosidad_control!$B72,0)</f>
        <v>5.4165990639302901</v>
      </c>
      <c r="AE72" s="4">
        <f>+VLOOKUP(AE$4,Morosidad!$C$38:$CV$76,Morosidad_control!$B72,0)</f>
        <v>8.0742585173169275</v>
      </c>
      <c r="AF72" s="4">
        <v>4.7141979806922603</v>
      </c>
      <c r="AG72" s="4">
        <v>5.0449490634859897</v>
      </c>
      <c r="AH72" s="4">
        <v>4.8559396733582103</v>
      </c>
      <c r="AI72" s="4">
        <f>+VLOOKUP(AI$4,Morosidad!$C$38:$CV$76,Morosidad_control!$B72,0)</f>
        <v>17.417037227947663</v>
      </c>
      <c r="AJ72" s="4">
        <f>+VLOOKUP(AJ$4,Morosidad!$C$38:$CV$76,Morosidad_control!$B72,0)</f>
        <v>5.7106300948353548</v>
      </c>
      <c r="AK72" s="4">
        <f>+VLOOKUP(AK$4,Morosidad!$C$38:$CV$76,Morosidad_control!$B72,0)</f>
        <v>14.352342111436824</v>
      </c>
      <c r="AL72" s="4">
        <v>4.50400326043553</v>
      </c>
      <c r="AM72" s="4">
        <v>6.3472154223730701</v>
      </c>
      <c r="AN72" s="4">
        <v>4.7466391959084202</v>
      </c>
      <c r="AO72" s="4">
        <f>+VLOOKUP(AO$4,Morosidad!$C$38:$CV$76,Morosidad_control!$B72,0)</f>
        <v>3.3316892331337256</v>
      </c>
      <c r="AP72" s="4">
        <f>+VLOOKUP(AP$4,Morosidad!$C$38:$CV$76,Morosidad_control!$B72,0)</f>
        <v>0</v>
      </c>
      <c r="AQ72" s="4">
        <v>9.0115178527850404</v>
      </c>
      <c r="AR72" s="4">
        <f>+VLOOKUP(AR$4,Morosidad!$C$38:$CV$76,Morosidad_control!$B72,0)</f>
        <v>6.5759053683097255</v>
      </c>
      <c r="AS72" s="4">
        <f>+VLOOKUP(AS$4,Morosidad!$C$38:$CV$76,Morosidad_control!$B72,0)</f>
        <v>8.1265861854790469</v>
      </c>
      <c r="AT72" s="4">
        <v>5.2605165782142702</v>
      </c>
      <c r="AU72" s="4">
        <f>+VLOOKUP(AU$4,Morosidad!$C$38:$CV$76,Morosidad_control!$B72,0)</f>
        <v>2.9654468795805071</v>
      </c>
      <c r="AV72" s="4">
        <f>+VLOOKUP(AV$4,Morosidad!$C$38:$CV$76,Morosidad_control!$B72,0)</f>
        <v>16.101768731111573</v>
      </c>
      <c r="AW72" s="4">
        <v>6.7291390871177104</v>
      </c>
      <c r="AX72" s="4">
        <v>4.8473654466126899</v>
      </c>
      <c r="AY72" s="4">
        <f>+VLOOKUP(AY$4,Morosidad!$C$38:$CV$76,Morosidad_control!$B72,0)</f>
        <v>6.4846875359429106</v>
      </c>
    </row>
    <row r="73" spans="2:51" ht="16.5" x14ac:dyDescent="0.3">
      <c r="B73">
        <v>70</v>
      </c>
      <c r="C73" s="3">
        <v>42978</v>
      </c>
      <c r="D73" s="4">
        <f>+VLOOKUP(D$4,Morosidad!$C$5:$CV$15,Morosidad_control!$B73,0)</f>
        <v>0.65418823924213965</v>
      </c>
      <c r="E73" s="4">
        <f>+VLOOKUP(E$4,Morosidad!$C$5:$CV$15,Morosidad_control!$B73,0)</f>
        <v>2.8480947767982441</v>
      </c>
      <c r="F73" s="4">
        <f>+VLOOKUP(F$4,Morosidad!$C$5:$CV$15,Morosidad_control!$B73,0)</f>
        <v>4.248799614523211</v>
      </c>
      <c r="G73" s="4">
        <f>+VLOOKUP(G$4,Morosidad!$C$5:$CV$15,Morosidad_control!$B73,0)</f>
        <v>2.2813388827353691</v>
      </c>
      <c r="H73" s="4">
        <f>+VLOOKUP(H$4,Morosidad!$C$5:$CV$15,Morosidad_control!$B73,0)</f>
        <v>0</v>
      </c>
      <c r="I73" s="4">
        <f>+VLOOKUP(I$4,Morosidad!$C$5:$CV$15,Morosidad_control!$B73,0)</f>
        <v>0</v>
      </c>
      <c r="J73" s="4">
        <f>+VLOOKUP(J$4,Morosidad!$C$5:$CV$15,Morosidad_control!$B73,0)</f>
        <v>2.8836594666373574</v>
      </c>
      <c r="K73" s="4">
        <v>2.96561931569885</v>
      </c>
      <c r="L73" s="4">
        <f>+VLOOKUP(L$4,Morosidad!$C$5:$CV$15,Morosidad_control!$B73,0)</f>
        <v>2.9251939679403245</v>
      </c>
      <c r="M73" s="4">
        <v>3.1263260341556398</v>
      </c>
      <c r="N73" s="4">
        <v>8.8946394157625601</v>
      </c>
      <c r="O73" s="4">
        <f>+VLOOKUP(O$4,Morosidad!$C$38:$CV$76,Morosidad_control!$B73,0)</f>
        <v>0</v>
      </c>
      <c r="P73" s="4">
        <v>3.82894285938931</v>
      </c>
      <c r="Q73" s="4">
        <f>+VLOOKUP(Q$4,Morosidad!$C$38:$CV$76,Morosidad_control!$B73,0)</f>
        <v>2.9479802248661304</v>
      </c>
      <c r="R73" s="4">
        <f>+VLOOKUP(R$4,Morosidad!$C$38:$CV$76,Morosidad_control!$B73,0)</f>
        <v>2.9755206314249429</v>
      </c>
      <c r="S73" s="4">
        <f>+VLOOKUP(S$4,Morosidad!$C$38:$CV$76,Morosidad_control!$B73,0)</f>
        <v>0</v>
      </c>
      <c r="T73" s="4">
        <f>+VLOOKUP(T$4,Morosidad!$C$38:$CV$76,Morosidad_control!$B73,0)</f>
        <v>0</v>
      </c>
      <c r="U73" s="4">
        <f>+VLOOKUP(U$4,Morosidad!$C$38:$CV$76,Morosidad_control!$B73,0)</f>
        <v>0</v>
      </c>
      <c r="V73" s="4">
        <f>+VLOOKUP(V$4,Morosidad!$C$38:$CV$76,Morosidad_control!$B73,0)</f>
        <v>0</v>
      </c>
      <c r="W73" s="4">
        <f>+VLOOKUP(W$4,Morosidad!$C$38:$CV$76,Morosidad_control!$B73,0)</f>
        <v>0</v>
      </c>
      <c r="X73" s="4">
        <f>+VLOOKUP(X$4,Morosidad!$C$38:$CV$76,Morosidad_control!$B73,0)</f>
        <v>0</v>
      </c>
      <c r="Y73" s="4">
        <f>+VLOOKUP(Y$4,Morosidad!$C$38:$CV$76,Morosidad_control!$B73,0)</f>
        <v>0</v>
      </c>
      <c r="Z73" s="4">
        <f>+VLOOKUP(Z$4,Morosidad!$C$38:$CV$76,Morosidad_control!$B73,0)</f>
        <v>0</v>
      </c>
      <c r="AA73" s="4">
        <f>+VLOOKUP(AA$4,Morosidad!$C$38:$CV$76,Morosidad_control!$B73,0)</f>
        <v>0</v>
      </c>
      <c r="AB73" s="4">
        <v>6.7987081556457696</v>
      </c>
      <c r="AC73" s="4">
        <v>6.4955685900217599</v>
      </c>
      <c r="AD73" s="4">
        <f>+VLOOKUP(AD$4,Morosidad!$C$38:$CV$76,Morosidad_control!$B73,0)</f>
        <v>5.7225334788803472</v>
      </c>
      <c r="AE73" s="4">
        <f>+VLOOKUP(AE$4,Morosidad!$C$38:$CV$76,Morosidad_control!$B73,0)</f>
        <v>7.870447464189918</v>
      </c>
      <c r="AF73" s="4">
        <v>4.7483895855540501</v>
      </c>
      <c r="AG73" s="4">
        <v>4.9665807827718496</v>
      </c>
      <c r="AH73" s="4">
        <v>4.0024654954359002</v>
      </c>
      <c r="AI73" s="4">
        <f>+VLOOKUP(AI$4,Morosidad!$C$38:$CV$76,Morosidad_control!$B73,0)</f>
        <v>17.378736650809152</v>
      </c>
      <c r="AJ73" s="4">
        <f>+VLOOKUP(AJ$4,Morosidad!$C$38:$CV$76,Morosidad_control!$B73,0)</f>
        <v>4.8931262499716226</v>
      </c>
      <c r="AK73" s="4">
        <f>+VLOOKUP(AK$4,Morosidad!$C$38:$CV$76,Morosidad_control!$B73,0)</f>
        <v>15.234630116442835</v>
      </c>
      <c r="AL73" s="4">
        <v>4.6022190682251498</v>
      </c>
      <c r="AM73" s="4">
        <v>6.4674722195672496</v>
      </c>
      <c r="AN73" s="4">
        <v>4.5899863198788902</v>
      </c>
      <c r="AO73" s="4">
        <f>+VLOOKUP(AO$4,Morosidad!$C$38:$CV$76,Morosidad_control!$B73,0)</f>
        <v>3.3938064740218223</v>
      </c>
      <c r="AP73" s="4">
        <f>+VLOOKUP(AP$4,Morosidad!$C$38:$CV$76,Morosidad_control!$B73,0)</f>
        <v>0</v>
      </c>
      <c r="AQ73" s="4">
        <v>8.3252875137360007</v>
      </c>
      <c r="AR73" s="4">
        <f>+VLOOKUP(AR$4,Morosidad!$C$38:$CV$76,Morosidad_control!$B73,0)</f>
        <v>6.9787974857137902</v>
      </c>
      <c r="AS73" s="4">
        <f>+VLOOKUP(AS$4,Morosidad!$C$38:$CV$76,Morosidad_control!$B73,0)</f>
        <v>8.4281546439552137</v>
      </c>
      <c r="AT73" s="4">
        <v>5.2816221325553903</v>
      </c>
      <c r="AU73" s="4">
        <f>+VLOOKUP(AU$4,Morosidad!$C$38:$CV$76,Morosidad_control!$B73,0)</f>
        <v>3.1389918802566896</v>
      </c>
      <c r="AV73" s="4">
        <f>+VLOOKUP(AV$4,Morosidad!$C$38:$CV$76,Morosidad_control!$B73,0)</f>
        <v>16.613350386336716</v>
      </c>
      <c r="AW73" s="4">
        <v>6.7011513615543103</v>
      </c>
      <c r="AX73" s="4">
        <v>4.7749690359359702</v>
      </c>
      <c r="AY73" s="4">
        <f>+VLOOKUP(AY$4,Morosidad!$C$38:$CV$76,Morosidad_control!$B73,0)</f>
        <v>6.3883747112544089</v>
      </c>
    </row>
    <row r="74" spans="2:51" ht="16.5" x14ac:dyDescent="0.3">
      <c r="B74">
        <v>71</v>
      </c>
      <c r="C74" s="3">
        <v>43008</v>
      </c>
      <c r="D74" s="4">
        <f>+VLOOKUP(D$4,Morosidad!$C$5:$CV$15,Morosidad_control!$B74,0)</f>
        <v>0.97748492013102384</v>
      </c>
      <c r="E74" s="4">
        <f>+VLOOKUP(E$4,Morosidad!$C$5:$CV$15,Morosidad_control!$B74,0)</f>
        <v>2.9764654558837624</v>
      </c>
      <c r="F74" s="4">
        <f>+VLOOKUP(F$4,Morosidad!$C$5:$CV$15,Morosidad_control!$B74,0)</f>
        <v>4.2129754587690069</v>
      </c>
      <c r="G74" s="4">
        <f>+VLOOKUP(G$4,Morosidad!$C$5:$CV$15,Morosidad_control!$B74,0)</f>
        <v>2.2875156852775529</v>
      </c>
      <c r="H74" s="4">
        <f>+VLOOKUP(H$4,Morosidad!$C$5:$CV$15,Morosidad_control!$B74,0)</f>
        <v>0</v>
      </c>
      <c r="I74" s="4">
        <f>+VLOOKUP(I$4,Morosidad!$C$5:$CV$15,Morosidad_control!$B74,0)</f>
        <v>0</v>
      </c>
      <c r="J74" s="4">
        <f>+VLOOKUP(J$4,Morosidad!$C$5:$CV$15,Morosidad_control!$B74,0)</f>
        <v>2.8354365441782492</v>
      </c>
      <c r="K74" s="4">
        <v>2.8817593381081901</v>
      </c>
      <c r="L74" s="4">
        <f>+VLOOKUP(L$4,Morosidad!$C$5:$CV$15,Morosidad_control!$B74,0)</f>
        <v>2.994063109985325</v>
      </c>
      <c r="M74" s="4">
        <v>3.1824736113078602</v>
      </c>
      <c r="N74" s="4">
        <v>8.7790039376574196</v>
      </c>
      <c r="O74" s="4">
        <f>+VLOOKUP(O$4,Morosidad!$C$38:$CV$76,Morosidad_control!$B74,0)</f>
        <v>0</v>
      </c>
      <c r="P74" s="4">
        <v>3.7943496213068699</v>
      </c>
      <c r="Q74" s="4">
        <f>+VLOOKUP(Q$4,Morosidad!$C$38:$CV$76,Morosidad_control!$B74,0)</f>
        <v>2.9970533991571195</v>
      </c>
      <c r="R74" s="4">
        <f>+VLOOKUP(R$4,Morosidad!$C$38:$CV$76,Morosidad_control!$B74,0)</f>
        <v>3.0255654372321481</v>
      </c>
      <c r="S74" s="4">
        <f>+VLOOKUP(S$4,Morosidad!$C$38:$CV$76,Morosidad_control!$B74,0)</f>
        <v>0</v>
      </c>
      <c r="T74" s="4">
        <f>+VLOOKUP(T$4,Morosidad!$C$38:$CV$76,Morosidad_control!$B74,0)</f>
        <v>0</v>
      </c>
      <c r="U74" s="4">
        <f>+VLOOKUP(U$4,Morosidad!$C$38:$CV$76,Morosidad_control!$B74,0)</f>
        <v>0</v>
      </c>
      <c r="V74" s="4">
        <f>+VLOOKUP(V$4,Morosidad!$C$38:$CV$76,Morosidad_control!$B74,0)</f>
        <v>0</v>
      </c>
      <c r="W74" s="4">
        <f>+VLOOKUP(W$4,Morosidad!$C$38:$CV$76,Morosidad_control!$B74,0)</f>
        <v>0</v>
      </c>
      <c r="X74" s="4">
        <f>+VLOOKUP(X$4,Morosidad!$C$38:$CV$76,Morosidad_control!$B74,0)</f>
        <v>0</v>
      </c>
      <c r="Y74" s="4">
        <f>+VLOOKUP(Y$4,Morosidad!$C$38:$CV$76,Morosidad_control!$B74,0)</f>
        <v>0</v>
      </c>
      <c r="Z74" s="4">
        <f>+VLOOKUP(Z$4,Morosidad!$C$38:$CV$76,Morosidad_control!$B74,0)</f>
        <v>0</v>
      </c>
      <c r="AA74" s="4">
        <f>+VLOOKUP(AA$4,Morosidad!$C$38:$CV$76,Morosidad_control!$B74,0)</f>
        <v>0</v>
      </c>
      <c r="AB74" s="4">
        <v>6.4887295266226497</v>
      </c>
      <c r="AC74" s="4">
        <v>6.2809532559250698</v>
      </c>
      <c r="AD74" s="4">
        <f>+VLOOKUP(AD$4,Morosidad!$C$38:$CV$76,Morosidad_control!$B74,0)</f>
        <v>5.6152626958920973</v>
      </c>
      <c r="AE74" s="4">
        <f>+VLOOKUP(AE$4,Morosidad!$C$38:$CV$76,Morosidad_control!$B74,0)</f>
        <v>8.0226610349019527</v>
      </c>
      <c r="AF74" s="4">
        <v>4.5114437433133503</v>
      </c>
      <c r="AG74" s="4">
        <v>4.9395440741413497</v>
      </c>
      <c r="AH74" s="4">
        <v>4.1524056859067997</v>
      </c>
      <c r="AI74" s="4">
        <f>+VLOOKUP(AI$4,Morosidad!$C$38:$CV$76,Morosidad_control!$B74,0)</f>
        <v>17.707661720748355</v>
      </c>
      <c r="AJ74" s="4">
        <f>+VLOOKUP(AJ$4,Morosidad!$C$38:$CV$76,Morosidad_control!$B74,0)</f>
        <v>4.5921618449673502</v>
      </c>
      <c r="AK74" s="4">
        <f>+VLOOKUP(AK$4,Morosidad!$C$38:$CV$76,Morosidad_control!$B74,0)</f>
        <v>16.960758931125149</v>
      </c>
      <c r="AL74" s="4">
        <v>4.6610785756882098</v>
      </c>
      <c r="AM74" s="4">
        <v>6.8069792448071196</v>
      </c>
      <c r="AN74" s="4">
        <v>4.5190471334501199</v>
      </c>
      <c r="AO74" s="4">
        <f>+VLOOKUP(AO$4,Morosidad!$C$38:$CV$76,Morosidad_control!$B74,0)</f>
        <v>3.4672435210197907</v>
      </c>
      <c r="AP74" s="4">
        <f>+VLOOKUP(AP$4,Morosidad!$C$38:$CV$76,Morosidad_control!$B74,0)</f>
        <v>0</v>
      </c>
      <c r="AQ74" s="4">
        <v>7.8071279487567002</v>
      </c>
      <c r="AR74" s="4">
        <f>+VLOOKUP(AR$4,Morosidad!$C$38:$CV$76,Morosidad_control!$B74,0)</f>
        <v>7.2427034949481746</v>
      </c>
      <c r="AS74" s="4">
        <f>+VLOOKUP(AS$4,Morosidad!$C$38:$CV$76,Morosidad_control!$B74,0)</f>
        <v>7.9484030527316563</v>
      </c>
      <c r="AT74" s="4">
        <v>4.9892014278873198</v>
      </c>
      <c r="AU74" s="4">
        <f>+VLOOKUP(AU$4,Morosidad!$C$38:$CV$76,Morosidad_control!$B74,0)</f>
        <v>2.9078661068203679</v>
      </c>
      <c r="AV74" s="4">
        <f>+VLOOKUP(AV$4,Morosidad!$C$38:$CV$76,Morosidad_control!$B74,0)</f>
        <v>17.295541554855035</v>
      </c>
      <c r="AW74" s="4">
        <v>6.3108983080171601</v>
      </c>
      <c r="AX74" s="4">
        <v>5.18149581645166</v>
      </c>
      <c r="AY74" s="4">
        <f>+VLOOKUP(AY$4,Morosidad!$C$38:$CV$76,Morosidad_control!$B74,0)</f>
        <v>6.6497931926737568</v>
      </c>
    </row>
    <row r="75" spans="2:51" ht="16.5" x14ac:dyDescent="0.3">
      <c r="B75">
        <v>72</v>
      </c>
      <c r="C75" s="3">
        <v>43039</v>
      </c>
      <c r="D75" s="4">
        <f>+VLOOKUP(D$4,Morosidad!$C$5:$CV$15,Morosidad_control!$B75,0)</f>
        <v>0.88594379208616159</v>
      </c>
      <c r="E75" s="4">
        <f>+VLOOKUP(E$4,Morosidad!$C$5:$CV$15,Morosidad_control!$B75,0)</f>
        <v>3.0863789211452222</v>
      </c>
      <c r="F75" s="4">
        <f>+VLOOKUP(F$4,Morosidad!$C$5:$CV$15,Morosidad_control!$B75,0)</f>
        <v>4.2256682054284811</v>
      </c>
      <c r="G75" s="4">
        <f>+VLOOKUP(G$4,Morosidad!$C$5:$CV$15,Morosidad_control!$B75,0)</f>
        <v>2.5815207992635063</v>
      </c>
      <c r="H75" s="4">
        <f>+VLOOKUP(H$4,Morosidad!$C$5:$CV$15,Morosidad_control!$B75,0)</f>
        <v>0</v>
      </c>
      <c r="I75" s="4">
        <f>+VLOOKUP(I$4,Morosidad!$C$5:$CV$15,Morosidad_control!$B75,0)</f>
        <v>0</v>
      </c>
      <c r="J75" s="4">
        <f>+VLOOKUP(J$4,Morosidad!$C$5:$CV$15,Morosidad_control!$B75,0)</f>
        <v>2.9776735268026191</v>
      </c>
      <c r="K75" s="4">
        <v>2.85814539219046</v>
      </c>
      <c r="L75" s="4">
        <f>+VLOOKUP(L$4,Morosidad!$C$5:$CV$15,Morosidad_control!$B75,0)</f>
        <v>3.0028644094352708</v>
      </c>
      <c r="M75" s="4">
        <v>3.17943430388625</v>
      </c>
      <c r="N75" s="4">
        <v>8.8579795537329602</v>
      </c>
      <c r="O75" s="4">
        <f>+VLOOKUP(O$4,Morosidad!$C$38:$CV$76,Morosidad_control!$B75,0)</f>
        <v>0</v>
      </c>
      <c r="P75" s="4">
        <v>3.88275393796583</v>
      </c>
      <c r="Q75" s="4">
        <f>+VLOOKUP(Q$4,Morosidad!$C$38:$CV$76,Morosidad_control!$B75,0)</f>
        <v>3.0025982393469812</v>
      </c>
      <c r="R75" s="4">
        <f>+VLOOKUP(R$4,Morosidad!$C$38:$CV$76,Morosidad_control!$B75,0)</f>
        <v>3.2849225172030865</v>
      </c>
      <c r="S75" s="4">
        <f>+VLOOKUP(S$4,Morosidad!$C$38:$CV$76,Morosidad_control!$B75,0)</f>
        <v>0</v>
      </c>
      <c r="T75" s="4">
        <f>+VLOOKUP(T$4,Morosidad!$C$38:$CV$76,Morosidad_control!$B75,0)</f>
        <v>0</v>
      </c>
      <c r="U75" s="4">
        <f>+VLOOKUP(U$4,Morosidad!$C$38:$CV$76,Morosidad_control!$B75,0)</f>
        <v>0</v>
      </c>
      <c r="V75" s="4">
        <f>+VLOOKUP(V$4,Morosidad!$C$38:$CV$76,Morosidad_control!$B75,0)</f>
        <v>0</v>
      </c>
      <c r="W75" s="4">
        <f>+VLOOKUP(W$4,Morosidad!$C$38:$CV$76,Morosidad_control!$B75,0)</f>
        <v>0</v>
      </c>
      <c r="X75" s="4">
        <f>+VLOOKUP(X$4,Morosidad!$C$38:$CV$76,Morosidad_control!$B75,0)</f>
        <v>0</v>
      </c>
      <c r="Y75" s="4">
        <f>+VLOOKUP(Y$4,Morosidad!$C$38:$CV$76,Morosidad_control!$B75,0)</f>
        <v>0</v>
      </c>
      <c r="Z75" s="4">
        <f>+VLOOKUP(Z$4,Morosidad!$C$38:$CV$76,Morosidad_control!$B75,0)</f>
        <v>0</v>
      </c>
      <c r="AA75" s="4">
        <f>+VLOOKUP(AA$4,Morosidad!$C$38:$CV$76,Morosidad_control!$B75,0)</f>
        <v>0</v>
      </c>
      <c r="AB75" s="4">
        <v>6.4710890986319303</v>
      </c>
      <c r="AC75" s="4">
        <v>6.2655974863103703</v>
      </c>
      <c r="AD75" s="4">
        <f>+VLOOKUP(AD$4,Morosidad!$C$38:$CV$76,Morosidad_control!$B75,0)</f>
        <v>5.4592537439699846</v>
      </c>
      <c r="AE75" s="4">
        <f>+VLOOKUP(AE$4,Morosidad!$C$38:$CV$76,Morosidad_control!$B75,0)</f>
        <v>8.1288433296728613</v>
      </c>
      <c r="AF75" s="4">
        <v>4.6426964317344499</v>
      </c>
      <c r="AG75" s="4">
        <v>5.0037768507915104</v>
      </c>
      <c r="AH75" s="4">
        <v>4.2839868552703404</v>
      </c>
      <c r="AI75" s="4">
        <f>+VLOOKUP(AI$4,Morosidad!$C$38:$CV$76,Morosidad_control!$B75,0)</f>
        <v>16.827962542399863</v>
      </c>
      <c r="AJ75" s="4">
        <f>+VLOOKUP(AJ$4,Morosidad!$C$38:$CV$76,Morosidad_control!$B75,0)</f>
        <v>5.2326185632147473</v>
      </c>
      <c r="AK75" s="4">
        <f>+VLOOKUP(AK$4,Morosidad!$C$38:$CV$76,Morosidad_control!$B75,0)</f>
        <v>14.762768755361947</v>
      </c>
      <c r="AL75" s="4">
        <v>4.7421460553624204</v>
      </c>
      <c r="AM75" s="4">
        <v>6.7788504378505401</v>
      </c>
      <c r="AN75" s="4">
        <v>4.4377073490743699</v>
      </c>
      <c r="AO75" s="4">
        <f>+VLOOKUP(AO$4,Morosidad!$C$38:$CV$76,Morosidad_control!$B75,0)</f>
        <v>3.6664764327954935</v>
      </c>
      <c r="AP75" s="4">
        <f>+VLOOKUP(AP$4,Morosidad!$C$38:$CV$76,Morosidad_control!$B75,0)</f>
        <v>0</v>
      </c>
      <c r="AQ75" s="4">
        <v>7.7358860003260004</v>
      </c>
      <c r="AR75" s="4">
        <f>+VLOOKUP(AR$4,Morosidad!$C$38:$CV$76,Morosidad_control!$B75,0)</f>
        <v>7.3983405205779746</v>
      </c>
      <c r="AS75" s="4">
        <f>+VLOOKUP(AS$4,Morosidad!$C$38:$CV$76,Morosidad_control!$B75,0)</f>
        <v>8.0740683798345536</v>
      </c>
      <c r="AT75" s="4">
        <v>5.2131267106159704</v>
      </c>
      <c r="AU75" s="4">
        <f>+VLOOKUP(AU$4,Morosidad!$C$38:$CV$76,Morosidad_control!$B75,0)</f>
        <v>3.1334269743434979</v>
      </c>
      <c r="AV75" s="4">
        <f>+VLOOKUP(AV$4,Morosidad!$C$38:$CV$76,Morosidad_control!$B75,0)</f>
        <v>17.829689271901007</v>
      </c>
      <c r="AW75" s="4">
        <v>6.40584196082595</v>
      </c>
      <c r="AX75" s="4">
        <v>5.5669175215394899</v>
      </c>
      <c r="AY75" s="4">
        <f>+VLOOKUP(AY$4,Morosidad!$C$38:$CV$76,Morosidad_control!$B75,0)</f>
        <v>6.9183429510290964</v>
      </c>
    </row>
    <row r="76" spans="2:51" ht="16.5" x14ac:dyDescent="0.3">
      <c r="B76">
        <v>73</v>
      </c>
      <c r="C76" s="3">
        <v>43069</v>
      </c>
      <c r="D76" s="4">
        <f>+VLOOKUP(D$4,Morosidad!$C$5:$CV$15,Morosidad_control!$B76,0)</f>
        <v>1.0320086325095841</v>
      </c>
      <c r="E76" s="4">
        <f>+VLOOKUP(E$4,Morosidad!$C$5:$CV$15,Morosidad_control!$B76,0)</f>
        <v>3.1370745728249059</v>
      </c>
      <c r="F76" s="4">
        <f>+VLOOKUP(F$4,Morosidad!$C$5:$CV$15,Morosidad_control!$B76,0)</f>
        <v>4.18835843037406</v>
      </c>
      <c r="G76" s="4">
        <f>+VLOOKUP(G$4,Morosidad!$C$5:$CV$15,Morosidad_control!$B76,0)</f>
        <v>2.5564130634452167</v>
      </c>
      <c r="H76" s="4">
        <f>+VLOOKUP(H$4,Morosidad!$C$5:$CV$15,Morosidad_control!$B76,0)</f>
        <v>0</v>
      </c>
      <c r="I76" s="4">
        <f>+VLOOKUP(I$4,Morosidad!$C$5:$CV$15,Morosidad_control!$B76,0)</f>
        <v>0</v>
      </c>
      <c r="J76" s="4">
        <f>+VLOOKUP(J$4,Morosidad!$C$5:$CV$15,Morosidad_control!$B76,0)</f>
        <v>3.042610885148834</v>
      </c>
      <c r="K76" s="4">
        <v>2.8761904346200602</v>
      </c>
      <c r="L76" s="4">
        <f>+VLOOKUP(L$4,Morosidad!$C$5:$CV$15,Morosidad_control!$B76,0)</f>
        <v>2.9612144104963276</v>
      </c>
      <c r="M76" s="4">
        <v>3.1369663863620398</v>
      </c>
      <c r="N76" s="4">
        <v>7.3351504396721703</v>
      </c>
      <c r="O76" s="4">
        <f>+VLOOKUP(O$4,Morosidad!$C$38:$CV$76,Morosidad_control!$B76,0)</f>
        <v>0</v>
      </c>
      <c r="P76" s="4">
        <v>3.97340599710131</v>
      </c>
      <c r="Q76" s="4">
        <f>+VLOOKUP(Q$4,Morosidad!$C$38:$CV$76,Morosidad_control!$B76,0)</f>
        <v>2.9151201748813844</v>
      </c>
      <c r="R76" s="4">
        <f>+VLOOKUP(R$4,Morosidad!$C$38:$CV$76,Morosidad_control!$B76,0)</f>
        <v>3.1254032914245706</v>
      </c>
      <c r="S76" s="4">
        <f>+VLOOKUP(S$4,Morosidad!$C$38:$CV$76,Morosidad_control!$B76,0)</f>
        <v>0</v>
      </c>
      <c r="T76" s="4">
        <f>+VLOOKUP(T$4,Morosidad!$C$38:$CV$76,Morosidad_control!$B76,0)</f>
        <v>0</v>
      </c>
      <c r="U76" s="4">
        <f>+VLOOKUP(U$4,Morosidad!$C$38:$CV$76,Morosidad_control!$B76,0)</f>
        <v>0</v>
      </c>
      <c r="V76" s="4">
        <f>+VLOOKUP(V$4,Morosidad!$C$38:$CV$76,Morosidad_control!$B76,0)</f>
        <v>0</v>
      </c>
      <c r="W76" s="4">
        <f>+VLOOKUP(W$4,Morosidad!$C$38:$CV$76,Morosidad_control!$B76,0)</f>
        <v>0</v>
      </c>
      <c r="X76" s="4">
        <f>+VLOOKUP(X$4,Morosidad!$C$38:$CV$76,Morosidad_control!$B76,0)</f>
        <v>0</v>
      </c>
      <c r="Y76" s="4">
        <f>+VLOOKUP(Y$4,Morosidad!$C$38:$CV$76,Morosidad_control!$B76,0)</f>
        <v>0</v>
      </c>
      <c r="Z76" s="4">
        <f>+VLOOKUP(Z$4,Morosidad!$C$38:$CV$76,Morosidad_control!$B76,0)</f>
        <v>0</v>
      </c>
      <c r="AA76" s="4">
        <f>+VLOOKUP(AA$4,Morosidad!$C$38:$CV$76,Morosidad_control!$B76,0)</f>
        <v>0</v>
      </c>
      <c r="AB76" s="4">
        <v>6.5557708058118598</v>
      </c>
      <c r="AC76" s="4">
        <v>6.2770578797699796</v>
      </c>
      <c r="AD76" s="4">
        <f>+VLOOKUP(AD$4,Morosidad!$C$38:$CV$76,Morosidad_control!$B76,0)</f>
        <v>5.5655228779361829</v>
      </c>
      <c r="AE76" s="4">
        <f>+VLOOKUP(AE$4,Morosidad!$C$38:$CV$76,Morosidad_control!$B76,0)</f>
        <v>7.9368008637566323</v>
      </c>
      <c r="AF76" s="4">
        <v>4.64384465971035</v>
      </c>
      <c r="AG76" s="4">
        <v>4.8328472609052504</v>
      </c>
      <c r="AH76" s="4">
        <v>4.0098692806455603</v>
      </c>
      <c r="AI76" s="4">
        <f>+VLOOKUP(AI$4,Morosidad!$C$38:$CV$76,Morosidad_control!$B76,0)</f>
        <v>18.70273883406368</v>
      </c>
      <c r="AJ76" s="4">
        <f>+VLOOKUP(AJ$4,Morosidad!$C$38:$CV$76,Morosidad_control!$B76,0)</f>
        <v>4.9417079981468115</v>
      </c>
      <c r="AK76" s="4">
        <f>+VLOOKUP(AK$4,Morosidad!$C$38:$CV$76,Morosidad_control!$B76,0)</f>
        <v>10.955482679146886</v>
      </c>
      <c r="AL76" s="4">
        <v>4.7770078645780902</v>
      </c>
      <c r="AM76" s="4">
        <v>6.7580307454245698</v>
      </c>
      <c r="AN76" s="4">
        <v>4.3730172601724897</v>
      </c>
      <c r="AO76" s="4">
        <f>+VLOOKUP(AO$4,Morosidad!$C$38:$CV$76,Morosidad_control!$B76,0)</f>
        <v>3.8177731950848885</v>
      </c>
      <c r="AP76" s="4">
        <f>+VLOOKUP(AP$4,Morosidad!$C$38:$CV$76,Morosidad_control!$B76,0)</f>
        <v>0</v>
      </c>
      <c r="AQ76" s="4">
        <v>7.9273134268033196</v>
      </c>
      <c r="AR76" s="4">
        <f>+VLOOKUP(AR$4,Morosidad!$C$38:$CV$76,Morosidad_control!$B76,0)</f>
        <v>7.8735081294622695</v>
      </c>
      <c r="AS76" s="4">
        <f>+VLOOKUP(AS$4,Morosidad!$C$38:$CV$76,Morosidad_control!$B76,0)</f>
        <v>8.1402859377704715</v>
      </c>
      <c r="AT76" s="4">
        <v>5.4434055502899499</v>
      </c>
      <c r="AU76" s="4">
        <f>+VLOOKUP(AU$4,Morosidad!$C$38:$CV$76,Morosidad_control!$B76,0)</f>
        <v>3.3084376368254196</v>
      </c>
      <c r="AV76" s="4">
        <f>+VLOOKUP(AV$4,Morosidad!$C$38:$CV$76,Morosidad_control!$B76,0)</f>
        <v>14.397787192556446</v>
      </c>
      <c r="AW76" s="4">
        <v>6.3707790108892697</v>
      </c>
      <c r="AX76" s="4">
        <v>6.2834778377617697</v>
      </c>
      <c r="AY76" s="4">
        <f>+VLOOKUP(AY$4,Morosidad!$C$38:$CV$76,Morosidad_control!$B76,0)</f>
        <v>6.8613257304744382</v>
      </c>
    </row>
    <row r="77" spans="2:51" ht="16.5" x14ac:dyDescent="0.3">
      <c r="B77">
        <v>74</v>
      </c>
      <c r="C77" s="3">
        <v>43100</v>
      </c>
      <c r="D77" s="4">
        <f>+VLOOKUP(D$4,Morosidad!$C$5:$CV$15,Morosidad_control!$B77,0)</f>
        <v>0.80070599234851969</v>
      </c>
      <c r="E77" s="4">
        <f>+VLOOKUP(E$4,Morosidad!$C$5:$CV$15,Morosidad_control!$B77,0)</f>
        <v>3.1389904489076978</v>
      </c>
      <c r="F77" s="4">
        <f>+VLOOKUP(F$4,Morosidad!$C$5:$CV$15,Morosidad_control!$B77,0)</f>
        <v>3.7210536594706105</v>
      </c>
      <c r="G77" s="4">
        <f>+VLOOKUP(G$4,Morosidad!$C$5:$CV$15,Morosidad_control!$B77,0)</f>
        <v>2.4937392854748146</v>
      </c>
      <c r="H77" s="4">
        <f>+VLOOKUP(H$4,Morosidad!$C$5:$CV$15,Morosidad_control!$B77,0)</f>
        <v>0</v>
      </c>
      <c r="I77" s="4">
        <f>+VLOOKUP(I$4,Morosidad!$C$5:$CV$15,Morosidad_control!$B77,0)</f>
        <v>0</v>
      </c>
      <c r="J77" s="4">
        <f>+VLOOKUP(J$4,Morosidad!$C$5:$CV$15,Morosidad_control!$B77,0)</f>
        <v>2.850644038804814</v>
      </c>
      <c r="K77" s="4">
        <v>2.8987117285316502</v>
      </c>
      <c r="L77" s="4">
        <f>+VLOOKUP(L$4,Morosidad!$C$5:$CV$15,Morosidad_control!$B77,0)</f>
        <v>2.9662239595091235</v>
      </c>
      <c r="M77" s="4">
        <v>3.2232763004031901</v>
      </c>
      <c r="N77" s="4">
        <v>7.2534912054127103</v>
      </c>
      <c r="O77" s="4">
        <f>+VLOOKUP(O$4,Morosidad!$C$38:$CV$76,Morosidad_control!$B77,0)</f>
        <v>0</v>
      </c>
      <c r="P77" s="4">
        <v>3.8602454972481399</v>
      </c>
      <c r="Q77" s="4">
        <f>+VLOOKUP(Q$4,Morosidad!$C$38:$CV$76,Morosidad_control!$B77,0)</f>
        <v>2.8772175346217774</v>
      </c>
      <c r="R77" s="4">
        <f>+VLOOKUP(R$4,Morosidad!$C$38:$CV$76,Morosidad_control!$B77,0)</f>
        <v>2.9673943631267155</v>
      </c>
      <c r="S77" s="4">
        <f>+VLOOKUP(S$4,Morosidad!$C$38:$CV$76,Morosidad_control!$B77,0)</f>
        <v>0</v>
      </c>
      <c r="T77" s="4">
        <f>+VLOOKUP(T$4,Morosidad!$C$38:$CV$76,Morosidad_control!$B77,0)</f>
        <v>0</v>
      </c>
      <c r="U77" s="4">
        <f>+VLOOKUP(U$4,Morosidad!$C$38:$CV$76,Morosidad_control!$B77,0)</f>
        <v>0</v>
      </c>
      <c r="V77" s="4">
        <f>+VLOOKUP(V$4,Morosidad!$C$38:$CV$76,Morosidad_control!$B77,0)</f>
        <v>0</v>
      </c>
      <c r="W77" s="4">
        <f>+VLOOKUP(W$4,Morosidad!$C$38:$CV$76,Morosidad_control!$B77,0)</f>
        <v>0</v>
      </c>
      <c r="X77" s="4">
        <f>+VLOOKUP(X$4,Morosidad!$C$38:$CV$76,Morosidad_control!$B77,0)</f>
        <v>0</v>
      </c>
      <c r="Y77" s="4">
        <f>+VLOOKUP(Y$4,Morosidad!$C$38:$CV$76,Morosidad_control!$B77,0)</f>
        <v>0</v>
      </c>
      <c r="Z77" s="4">
        <f>+VLOOKUP(Z$4,Morosidad!$C$38:$CV$76,Morosidad_control!$B77,0)</f>
        <v>0</v>
      </c>
      <c r="AA77" s="4">
        <f>+VLOOKUP(AA$4,Morosidad!$C$38:$CV$76,Morosidad_control!$B77,0)</f>
        <v>0</v>
      </c>
      <c r="AB77" s="4">
        <v>6.3476280517142296</v>
      </c>
      <c r="AC77" s="4">
        <v>6.2197159889121201</v>
      </c>
      <c r="AD77" s="4">
        <f>+VLOOKUP(AD$4,Morosidad!$C$38:$CV$76,Morosidad_control!$B77,0)</f>
        <v>5.499972105922609</v>
      </c>
      <c r="AE77" s="4">
        <f>+VLOOKUP(AE$4,Morosidad!$C$38:$CV$76,Morosidad_control!$B77,0)</f>
        <v>6.1838623135374418</v>
      </c>
      <c r="AF77" s="4">
        <v>4.6860137382582003</v>
      </c>
      <c r="AG77" s="4">
        <v>4.8536676073884202</v>
      </c>
      <c r="AH77" s="4">
        <v>3.9585729992527101</v>
      </c>
      <c r="AI77" s="4">
        <f>+VLOOKUP(AI$4,Morosidad!$C$38:$CV$76,Morosidad_control!$B77,0)</f>
        <v>18.588076578548957</v>
      </c>
      <c r="AJ77" s="4">
        <f>+VLOOKUP(AJ$4,Morosidad!$C$38:$CV$76,Morosidad_control!$B77,0)</f>
        <v>4.7030975475155579</v>
      </c>
      <c r="AK77" s="4">
        <f>+VLOOKUP(AK$4,Morosidad!$C$38:$CV$76,Morosidad_control!$B77,0)</f>
        <v>9.0526578887882394</v>
      </c>
      <c r="AL77" s="4">
        <v>4.8857127772660798</v>
      </c>
      <c r="AM77" s="4">
        <v>7.0731954632710403</v>
      </c>
      <c r="AN77" s="4">
        <v>4.3588863904094604</v>
      </c>
      <c r="AO77" s="4">
        <f>+VLOOKUP(AO$4,Morosidad!$C$38:$CV$76,Morosidad_control!$B77,0)</f>
        <v>3.2922567208073996</v>
      </c>
      <c r="AP77" s="4">
        <f>+VLOOKUP(AP$4,Morosidad!$C$38:$CV$76,Morosidad_control!$B77,0)</f>
        <v>0</v>
      </c>
      <c r="AQ77" s="4">
        <v>8.1697770756123198</v>
      </c>
      <c r="AR77" s="4">
        <f>+VLOOKUP(AR$4,Morosidad!$C$38:$CV$76,Morosidad_control!$B77,0)</f>
        <v>7.5975970116248792</v>
      </c>
      <c r="AS77" s="4">
        <f>+VLOOKUP(AS$4,Morosidad!$C$38:$CV$76,Morosidad_control!$B77,0)</f>
        <v>7.300249086932098</v>
      </c>
      <c r="AT77" s="4">
        <v>5.3258536281536601</v>
      </c>
      <c r="AU77" s="4">
        <f>+VLOOKUP(AU$4,Morosidad!$C$38:$CV$76,Morosidad_control!$B77,0)</f>
        <v>3.1142619064500825</v>
      </c>
      <c r="AV77" s="4">
        <f>+VLOOKUP(AV$4,Morosidad!$C$38:$CV$76,Morosidad_control!$B77,0)</f>
        <v>14.592278217754043</v>
      </c>
      <c r="AW77" s="4">
        <v>6.2508821066032301</v>
      </c>
      <c r="AX77" s="4">
        <v>7.1132258475061603</v>
      </c>
      <c r="AY77" s="4">
        <f>+VLOOKUP(AY$4,Morosidad!$C$38:$CV$76,Morosidad_control!$B77,0)</f>
        <v>6.7149289716326193</v>
      </c>
    </row>
    <row r="78" spans="2:51" ht="16.5" x14ac:dyDescent="0.3">
      <c r="B78">
        <v>75</v>
      </c>
      <c r="C78" s="3">
        <v>43131</v>
      </c>
      <c r="D78" s="4">
        <f>+VLOOKUP(D$4,Morosidad!$C$5:$CV$15,Morosidad_control!$B78,0)</f>
        <v>1.0582374034638797</v>
      </c>
      <c r="E78" s="4">
        <f>+VLOOKUP(E$4,Morosidad!$C$5:$CV$15,Morosidad_control!$B78,0)</f>
        <v>3.1995659395745091</v>
      </c>
      <c r="F78" s="4">
        <f>+VLOOKUP(F$4,Morosidad!$C$5:$CV$15,Morosidad_control!$B78,0)</f>
        <v>3.7932098036007904</v>
      </c>
      <c r="G78" s="4">
        <f>+VLOOKUP(G$4,Morosidad!$C$5:$CV$15,Morosidad_control!$B78,0)</f>
        <v>2.927624270043506</v>
      </c>
      <c r="H78" s="4">
        <f>+VLOOKUP(H$4,Morosidad!$C$5:$CV$15,Morosidad_control!$B78,0)</f>
        <v>0</v>
      </c>
      <c r="I78" s="4">
        <f>+VLOOKUP(I$4,Morosidad!$C$5:$CV$15,Morosidad_control!$B78,0)</f>
        <v>0</v>
      </c>
      <c r="J78" s="4">
        <f>+VLOOKUP(J$4,Morosidad!$C$5:$CV$15,Morosidad_control!$B78,0)</f>
        <v>2.8992490342581227</v>
      </c>
      <c r="K78" s="4">
        <v>2.89136941448443</v>
      </c>
      <c r="L78" s="4">
        <f>+VLOOKUP(L$4,Morosidad!$C$5:$CV$15,Morosidad_control!$B78,0)</f>
        <v>2.9612085882020178</v>
      </c>
      <c r="M78" s="4">
        <v>3.2513574991946599</v>
      </c>
      <c r="N78" s="4">
        <v>7.3458423908957799</v>
      </c>
      <c r="O78" s="4">
        <f>+VLOOKUP(O$4,Morosidad!$C$38:$CV$76,Morosidad_control!$B78,0)</f>
        <v>0</v>
      </c>
      <c r="P78" s="4">
        <v>3.87848069832858</v>
      </c>
      <c r="Q78" s="4">
        <f>+VLOOKUP(Q$4,Morosidad!$C$38:$CV$76,Morosidad_control!$B78,0)</f>
        <v>3.1538997299306017</v>
      </c>
      <c r="R78" s="4">
        <f>+VLOOKUP(R$4,Morosidad!$C$38:$CV$76,Morosidad_control!$B78,0)</f>
        <v>3.4680934314980858</v>
      </c>
      <c r="S78" s="4">
        <f>+VLOOKUP(S$4,Morosidad!$C$38:$CV$76,Morosidad_control!$B78,0)</f>
        <v>0</v>
      </c>
      <c r="T78" s="4">
        <f>+VLOOKUP(T$4,Morosidad!$C$38:$CV$76,Morosidad_control!$B78,0)</f>
        <v>0</v>
      </c>
      <c r="U78" s="4">
        <f>+VLOOKUP(U$4,Morosidad!$C$38:$CV$76,Morosidad_control!$B78,0)</f>
        <v>0</v>
      </c>
      <c r="V78" s="4">
        <f>+VLOOKUP(V$4,Morosidad!$C$38:$CV$76,Morosidad_control!$B78,0)</f>
        <v>0</v>
      </c>
      <c r="W78" s="4">
        <f>+VLOOKUP(W$4,Morosidad!$C$38:$CV$76,Morosidad_control!$B78,0)</f>
        <v>0</v>
      </c>
      <c r="X78" s="4">
        <f>+VLOOKUP(X$4,Morosidad!$C$38:$CV$76,Morosidad_control!$B78,0)</f>
        <v>0</v>
      </c>
      <c r="Y78" s="4">
        <f>+VLOOKUP(Y$4,Morosidad!$C$38:$CV$76,Morosidad_control!$B78,0)</f>
        <v>0</v>
      </c>
      <c r="Z78" s="4">
        <f>+VLOOKUP(Z$4,Morosidad!$C$38:$CV$76,Morosidad_control!$B78,0)</f>
        <v>0</v>
      </c>
      <c r="AA78" s="4">
        <f>+VLOOKUP(AA$4,Morosidad!$C$38:$CV$76,Morosidad_control!$B78,0)</f>
        <v>0</v>
      </c>
      <c r="AB78" s="4">
        <v>6.2887528203966001</v>
      </c>
      <c r="AC78" s="4">
        <v>6.1354210511437302</v>
      </c>
      <c r="AD78" s="4">
        <f>+VLOOKUP(AD$4,Morosidad!$C$38:$CV$76,Morosidad_control!$B78,0)</f>
        <v>5.8336779890260031</v>
      </c>
      <c r="AE78" s="4">
        <f>+VLOOKUP(AE$4,Morosidad!$C$38:$CV$76,Morosidad_control!$B78,0)</f>
        <v>6.7304559668686119</v>
      </c>
      <c r="AF78" s="4">
        <v>4.3897014825841296</v>
      </c>
      <c r="AG78" s="4">
        <v>4.6813099598737002</v>
      </c>
      <c r="AH78" s="4">
        <v>4.2333262626100003</v>
      </c>
      <c r="AI78" s="4">
        <f>+VLOOKUP(AI$4,Morosidad!$C$38:$CV$76,Morosidad_control!$B78,0)</f>
        <v>18.71146005352956</v>
      </c>
      <c r="AJ78" s="4">
        <f>+VLOOKUP(AJ$4,Morosidad!$C$38:$CV$76,Morosidad_control!$B78,0)</f>
        <v>4.8151274051544259</v>
      </c>
      <c r="AK78" s="4">
        <f>+VLOOKUP(AK$4,Morosidad!$C$38:$CV$76,Morosidad_control!$B78,0)</f>
        <v>8.2597286353923192</v>
      </c>
      <c r="AL78" s="4">
        <v>4.9091367509025199</v>
      </c>
      <c r="AM78" s="4">
        <v>7.07149792947388</v>
      </c>
      <c r="AN78" s="4">
        <v>4.3001828675710501</v>
      </c>
      <c r="AO78" s="4">
        <f>+VLOOKUP(AO$4,Morosidad!$C$38:$CV$76,Morosidad_control!$B78,0)</f>
        <v>2.2961464917045706</v>
      </c>
      <c r="AP78" s="4">
        <f>+VLOOKUP(AP$4,Morosidad!$C$38:$CV$76,Morosidad_control!$B78,0)</f>
        <v>0</v>
      </c>
      <c r="AQ78" s="4">
        <v>8.0550312577205396</v>
      </c>
      <c r="AR78" s="4">
        <f>+VLOOKUP(AR$4,Morosidad!$C$38:$CV$76,Morosidad_control!$B78,0)</f>
        <v>8.1428824628502099</v>
      </c>
      <c r="AS78" s="4">
        <f>+VLOOKUP(AS$4,Morosidad!$C$38:$CV$76,Morosidad_control!$B78,0)</f>
        <v>7.4683938940199814</v>
      </c>
      <c r="AT78" s="4">
        <v>6.1115455075466096</v>
      </c>
      <c r="AU78" s="4">
        <f>+VLOOKUP(AU$4,Morosidad!$C$38:$CV$76,Morosidad_control!$B78,0)</f>
        <v>3.2815503957846466</v>
      </c>
      <c r="AV78" s="4">
        <f>+VLOOKUP(AV$4,Morosidad!$C$38:$CV$76,Morosidad_control!$B78,0)</f>
        <v>14.688122333203232</v>
      </c>
      <c r="AW78" s="4">
        <v>6.2841327936072204</v>
      </c>
      <c r="AX78" s="4">
        <v>7.9533189672809401</v>
      </c>
      <c r="AY78" s="4">
        <f>+VLOOKUP(AY$4,Morosidad!$C$38:$CV$76,Morosidad_control!$B78,0)</f>
        <v>6.8248320433241627</v>
      </c>
    </row>
    <row r="79" spans="2:51" ht="16.5" x14ac:dyDescent="0.3">
      <c r="B79">
        <v>76</v>
      </c>
      <c r="C79" s="3">
        <v>43159</v>
      </c>
      <c r="D79" s="4">
        <f>+VLOOKUP(D$4,Morosidad!$C$5:$CV$15,Morosidad_control!$B79,0)</f>
        <v>1.1725203669875977</v>
      </c>
      <c r="E79" s="4">
        <f>+VLOOKUP(E$4,Morosidad!$C$5:$CV$15,Morosidad_control!$B79,0)</f>
        <v>3.2253154961563753</v>
      </c>
      <c r="F79" s="4">
        <f>+VLOOKUP(F$4,Morosidad!$C$5:$CV$15,Morosidad_control!$B79,0)</f>
        <v>3.9144063252018593</v>
      </c>
      <c r="G79" s="4">
        <f>+VLOOKUP(G$4,Morosidad!$C$5:$CV$15,Morosidad_control!$B79,0)</f>
        <v>2.8646831517459779</v>
      </c>
      <c r="H79" s="4">
        <f>+VLOOKUP(H$4,Morosidad!$C$5:$CV$15,Morosidad_control!$B79,0)</f>
        <v>0</v>
      </c>
      <c r="I79" s="4">
        <f>+VLOOKUP(I$4,Morosidad!$C$5:$CV$15,Morosidad_control!$B79,0)</f>
        <v>0</v>
      </c>
      <c r="J79" s="4">
        <f>+VLOOKUP(J$4,Morosidad!$C$5:$CV$15,Morosidad_control!$B79,0)</f>
        <v>2.9422552437845804</v>
      </c>
      <c r="K79" s="4">
        <v>2.9232486048455701</v>
      </c>
      <c r="L79" s="4">
        <f>+VLOOKUP(L$4,Morosidad!$C$5:$CV$15,Morosidad_control!$B79,0)</f>
        <v>3.1934857976833193</v>
      </c>
      <c r="M79" s="4">
        <v>3.2641821473458501</v>
      </c>
      <c r="N79" s="4">
        <v>7.0420356999026703</v>
      </c>
      <c r="O79" s="4">
        <f>+VLOOKUP(O$4,Morosidad!$C$38:$CV$76,Morosidad_control!$B79,0)</f>
        <v>0</v>
      </c>
      <c r="P79" s="4">
        <v>3.9236265547868499</v>
      </c>
      <c r="Q79" s="4">
        <f>+VLOOKUP(Q$4,Morosidad!$C$38:$CV$76,Morosidad_control!$B79,0)</f>
        <v>3.1996391108366642</v>
      </c>
      <c r="R79" s="4">
        <f>+VLOOKUP(R$4,Morosidad!$C$38:$CV$76,Morosidad_control!$B79,0)</f>
        <v>3.9491586156666409</v>
      </c>
      <c r="S79" s="4">
        <f>+VLOOKUP(S$4,Morosidad!$C$38:$CV$76,Morosidad_control!$B79,0)</f>
        <v>0</v>
      </c>
      <c r="T79" s="4">
        <f>+VLOOKUP(T$4,Morosidad!$C$38:$CV$76,Morosidad_control!$B79,0)</f>
        <v>0</v>
      </c>
      <c r="U79" s="4">
        <f>+VLOOKUP(U$4,Morosidad!$C$38:$CV$76,Morosidad_control!$B79,0)</f>
        <v>0</v>
      </c>
      <c r="V79" s="4">
        <f>+VLOOKUP(V$4,Morosidad!$C$38:$CV$76,Morosidad_control!$B79,0)</f>
        <v>0</v>
      </c>
      <c r="W79" s="4">
        <f>+VLOOKUP(W$4,Morosidad!$C$38:$CV$76,Morosidad_control!$B79,0)</f>
        <v>0</v>
      </c>
      <c r="X79" s="4">
        <f>+VLOOKUP(X$4,Morosidad!$C$38:$CV$76,Morosidad_control!$B79,0)</f>
        <v>0</v>
      </c>
      <c r="Y79" s="4">
        <f>+VLOOKUP(Y$4,Morosidad!$C$38:$CV$76,Morosidad_control!$B79,0)</f>
        <v>0</v>
      </c>
      <c r="Z79" s="4">
        <f>+VLOOKUP(Z$4,Morosidad!$C$38:$CV$76,Morosidad_control!$B79,0)</f>
        <v>0</v>
      </c>
      <c r="AA79" s="4">
        <f>+VLOOKUP(AA$4,Morosidad!$C$38:$CV$76,Morosidad_control!$B79,0)</f>
        <v>0</v>
      </c>
      <c r="AB79" s="4">
        <v>6.1653641398685899</v>
      </c>
      <c r="AC79" s="4">
        <v>6.1445487960268803</v>
      </c>
      <c r="AD79" s="4">
        <f>+VLOOKUP(AD$4,Morosidad!$C$38:$CV$76,Morosidad_control!$B79,0)</f>
        <v>6.2364646120374418</v>
      </c>
      <c r="AE79" s="4">
        <f>+VLOOKUP(AE$4,Morosidad!$C$38:$CV$76,Morosidad_control!$B79,0)</f>
        <v>6.9285689535714994</v>
      </c>
      <c r="AF79" s="4">
        <v>4.5955839408979404</v>
      </c>
      <c r="AG79" s="4">
        <v>4.7357982025326102</v>
      </c>
      <c r="AH79" s="4">
        <v>3.47700527021735</v>
      </c>
      <c r="AI79" s="4">
        <f>+VLOOKUP(AI$4,Morosidad!$C$38:$CV$76,Morosidad_control!$B79,0)</f>
        <v>18.49996650790446</v>
      </c>
      <c r="AJ79" s="4">
        <f>+VLOOKUP(AJ$4,Morosidad!$C$38:$CV$76,Morosidad_control!$B79,0)</f>
        <v>5.0306265816048832</v>
      </c>
      <c r="AK79" s="4">
        <f>+VLOOKUP(AK$4,Morosidad!$C$38:$CV$76,Morosidad_control!$B79,0)</f>
        <v>9.3902674051334856</v>
      </c>
      <c r="AL79" s="4">
        <v>4.9331402025739699</v>
      </c>
      <c r="AM79" s="4">
        <v>7.2171101013356402</v>
      </c>
      <c r="AN79" s="4">
        <v>4.2111699544809396</v>
      </c>
      <c r="AO79" s="4">
        <f>+VLOOKUP(AO$4,Morosidad!$C$38:$CV$76,Morosidad_control!$B79,0)</f>
        <v>2.514951963279096</v>
      </c>
      <c r="AP79" s="4">
        <f>+VLOOKUP(AP$4,Morosidad!$C$38:$CV$76,Morosidad_control!$B79,0)</f>
        <v>0</v>
      </c>
      <c r="AQ79" s="4">
        <v>7.72724178743879</v>
      </c>
      <c r="AR79" s="4">
        <f>+VLOOKUP(AR$4,Morosidad!$C$38:$CV$76,Morosidad_control!$B79,0)</f>
        <v>7.7869273431849519</v>
      </c>
      <c r="AS79" s="4">
        <f>+VLOOKUP(AS$4,Morosidad!$C$38:$CV$76,Morosidad_control!$B79,0)</f>
        <v>7.5804210777159611</v>
      </c>
      <c r="AT79" s="4">
        <v>6.5470558981003002</v>
      </c>
      <c r="AU79" s="4">
        <f>+VLOOKUP(AU$4,Morosidad!$C$38:$CV$76,Morosidad_control!$B79,0)</f>
        <v>3.3546491746488138</v>
      </c>
      <c r="AV79" s="4">
        <f>+VLOOKUP(AV$4,Morosidad!$C$38:$CV$76,Morosidad_control!$B79,0)</f>
        <v>15.204530080213955</v>
      </c>
      <c r="AW79" s="4">
        <v>6.24864884852472</v>
      </c>
      <c r="AX79" s="4">
        <v>8.7167156182086902</v>
      </c>
      <c r="AY79" s="4">
        <f>+VLOOKUP(AY$4,Morosidad!$C$38:$CV$76,Morosidad_control!$B79,0)</f>
        <v>7.02646124602055</v>
      </c>
    </row>
    <row r="80" spans="2:51" ht="16.5" x14ac:dyDescent="0.3">
      <c r="B80">
        <v>77</v>
      </c>
      <c r="C80" s="3">
        <v>43190</v>
      </c>
      <c r="D80" s="4">
        <f>+VLOOKUP(D$4,Morosidad!$C$5:$CV$15,Morosidad_control!$B80,0)</f>
        <v>1.0242942487223705</v>
      </c>
      <c r="E80" s="4">
        <f>+VLOOKUP(E$4,Morosidad!$C$5:$CV$15,Morosidad_control!$B80,0)</f>
        <v>3.1591105845411533</v>
      </c>
      <c r="F80" s="4">
        <f>+VLOOKUP(F$4,Morosidad!$C$5:$CV$15,Morosidad_control!$B80,0)</f>
        <v>3.7620834995942389</v>
      </c>
      <c r="G80" s="4">
        <f>+VLOOKUP(G$4,Morosidad!$C$5:$CV$15,Morosidad_control!$B80,0)</f>
        <v>2.9155469552282658</v>
      </c>
      <c r="H80" s="4">
        <f>+VLOOKUP(H$4,Morosidad!$C$5:$CV$15,Morosidad_control!$B80,0)</f>
        <v>0</v>
      </c>
      <c r="I80" s="4">
        <f>+VLOOKUP(I$4,Morosidad!$C$5:$CV$15,Morosidad_control!$B80,0)</f>
        <v>0</v>
      </c>
      <c r="J80" s="4">
        <f>+VLOOKUP(J$4,Morosidad!$C$5:$CV$15,Morosidad_control!$B80,0)</f>
        <v>2.7405017187417835</v>
      </c>
      <c r="K80" s="4">
        <v>2.93574808508497</v>
      </c>
      <c r="L80" s="4">
        <f>+VLOOKUP(L$4,Morosidad!$C$5:$CV$15,Morosidad_control!$B80,0)</f>
        <v>2.8575268066112072</v>
      </c>
      <c r="M80" s="4">
        <v>3.2595113252302998</v>
      </c>
      <c r="N80" s="4">
        <v>6.5481866696920799</v>
      </c>
      <c r="O80" s="4">
        <f>+VLOOKUP(O$4,Morosidad!$C$38:$CV$76,Morosidad_control!$B80,0)</f>
        <v>0</v>
      </c>
      <c r="P80" s="4">
        <v>3.89032644117085</v>
      </c>
      <c r="Q80" s="4">
        <f>+VLOOKUP(Q$4,Morosidad!$C$38:$CV$76,Morosidad_control!$B80,0)</f>
        <v>3.1900639465436975</v>
      </c>
      <c r="R80" s="4">
        <f>+VLOOKUP(R$4,Morosidad!$C$38:$CV$76,Morosidad_control!$B80,0)</f>
        <v>3.6646640375217596</v>
      </c>
      <c r="S80" s="4">
        <f>+VLOOKUP(S$4,Morosidad!$C$38:$CV$76,Morosidad_control!$B80,0)</f>
        <v>0</v>
      </c>
      <c r="T80" s="4">
        <f>+VLOOKUP(T$4,Morosidad!$C$38:$CV$76,Morosidad_control!$B80,0)</f>
        <v>0</v>
      </c>
      <c r="U80" s="4">
        <f>+VLOOKUP(U$4,Morosidad!$C$38:$CV$76,Morosidad_control!$B80,0)</f>
        <v>0</v>
      </c>
      <c r="V80" s="4">
        <f>+VLOOKUP(V$4,Morosidad!$C$38:$CV$76,Morosidad_control!$B80,0)</f>
        <v>0</v>
      </c>
      <c r="W80" s="4">
        <f>+VLOOKUP(W$4,Morosidad!$C$38:$CV$76,Morosidad_control!$B80,0)</f>
        <v>0</v>
      </c>
      <c r="X80" s="4">
        <f>+VLOOKUP(X$4,Morosidad!$C$38:$CV$76,Morosidad_control!$B80,0)</f>
        <v>0</v>
      </c>
      <c r="Y80" s="4">
        <f>+VLOOKUP(Y$4,Morosidad!$C$38:$CV$76,Morosidad_control!$B80,0)</f>
        <v>0</v>
      </c>
      <c r="Z80" s="4">
        <f>+VLOOKUP(Z$4,Morosidad!$C$38:$CV$76,Morosidad_control!$B80,0)</f>
        <v>0</v>
      </c>
      <c r="AA80" s="4">
        <f>+VLOOKUP(AA$4,Morosidad!$C$38:$CV$76,Morosidad_control!$B80,0)</f>
        <v>0</v>
      </c>
      <c r="AB80" s="4">
        <v>6.1143865310739001</v>
      </c>
      <c r="AC80" s="4">
        <v>6.2197369368083404</v>
      </c>
      <c r="AD80" s="4">
        <f>+VLOOKUP(AD$4,Morosidad!$C$38:$CV$76,Morosidad_control!$B80,0)</f>
        <v>6.4557162133991195</v>
      </c>
      <c r="AE80" s="4">
        <f>+VLOOKUP(AE$4,Morosidad!$C$38:$CV$76,Morosidad_control!$B80,0)</f>
        <v>6.5260365590759779</v>
      </c>
      <c r="AF80" s="4">
        <v>4.5968444762526799</v>
      </c>
      <c r="AG80" s="4">
        <v>4.77036713176373</v>
      </c>
      <c r="AH80" s="4">
        <v>3.5881124977750698</v>
      </c>
      <c r="AI80" s="4">
        <f>+VLOOKUP(AI$4,Morosidad!$C$38:$CV$76,Morosidad_control!$B80,0)</f>
        <v>18.820413257565448</v>
      </c>
      <c r="AJ80" s="4">
        <f>+VLOOKUP(AJ$4,Morosidad!$C$38:$CV$76,Morosidad_control!$B80,0)</f>
        <v>5.183075074767288</v>
      </c>
      <c r="AK80" s="4">
        <f>+VLOOKUP(AK$4,Morosidad!$C$38:$CV$76,Morosidad_control!$B80,0)</f>
        <v>12.247408168480405</v>
      </c>
      <c r="AL80" s="4">
        <v>5.0918421315417799</v>
      </c>
      <c r="AM80" s="4">
        <v>7.5613680469554696</v>
      </c>
      <c r="AN80" s="4">
        <v>4.1462252604369203</v>
      </c>
      <c r="AO80" s="4">
        <f>+VLOOKUP(AO$4,Morosidad!$C$38:$CV$76,Morosidad_control!$B80,0)</f>
        <v>2.7303557532256648</v>
      </c>
      <c r="AP80" s="4">
        <f>+VLOOKUP(AP$4,Morosidad!$C$38:$CV$76,Morosidad_control!$B80,0)</f>
        <v>0</v>
      </c>
      <c r="AQ80" s="4">
        <v>7.5762248733941098</v>
      </c>
      <c r="AR80" s="4">
        <f>+VLOOKUP(AR$4,Morosidad!$C$38:$CV$76,Morosidad_control!$B80,0)</f>
        <v>8.2270527965679161</v>
      </c>
      <c r="AS80" s="4">
        <f>+VLOOKUP(AS$4,Morosidad!$C$38:$CV$76,Morosidad_control!$B80,0)</f>
        <v>7.350442456870268</v>
      </c>
      <c r="AT80" s="4">
        <v>6.5302129512022802</v>
      </c>
      <c r="AU80" s="4">
        <f>+VLOOKUP(AU$4,Morosidad!$C$38:$CV$76,Morosidad_control!$B80,0)</f>
        <v>3.1769989067773534</v>
      </c>
      <c r="AV80" s="4">
        <f>+VLOOKUP(AV$4,Morosidad!$C$38:$CV$76,Morosidad_control!$B80,0)</f>
        <v>16.039919748464932</v>
      </c>
      <c r="AW80" s="4">
        <v>6.3797696936688704</v>
      </c>
      <c r="AX80" s="4">
        <v>10.4343279200598</v>
      </c>
      <c r="AY80" s="4">
        <f>+VLOOKUP(AY$4,Morosidad!$C$38:$CV$76,Morosidad_control!$B80,0)</f>
        <v>7.1808328494288043</v>
      </c>
    </row>
    <row r="81" spans="2:51" ht="16.5" x14ac:dyDescent="0.3">
      <c r="B81">
        <v>78</v>
      </c>
      <c r="C81" s="3">
        <v>43220</v>
      </c>
      <c r="D81" s="4">
        <f>+VLOOKUP(D$4,Morosidad!$C$5:$CV$15,Morosidad_control!$B81,0)</f>
        <v>0.98582306290584532</v>
      </c>
      <c r="E81" s="4">
        <f>+VLOOKUP(E$4,Morosidad!$C$5:$CV$15,Morosidad_control!$B81,0)</f>
        <v>3.1661673064352871</v>
      </c>
      <c r="F81" s="4">
        <f>+VLOOKUP(F$4,Morosidad!$C$5:$CV$15,Morosidad_control!$B81,0)</f>
        <v>3.7556382172383898</v>
      </c>
      <c r="G81" s="4">
        <f>+VLOOKUP(G$4,Morosidad!$C$5:$CV$15,Morosidad_control!$B81,0)</f>
        <v>2.8868144344894415</v>
      </c>
      <c r="H81" s="4">
        <f>+VLOOKUP(H$4,Morosidad!$C$5:$CV$15,Morosidad_control!$B81,0)</f>
        <v>0</v>
      </c>
      <c r="I81" s="4">
        <f>+VLOOKUP(I$4,Morosidad!$C$5:$CV$15,Morosidad_control!$B81,0)</f>
        <v>0</v>
      </c>
      <c r="J81" s="4">
        <f>+VLOOKUP(J$4,Morosidad!$C$5:$CV$15,Morosidad_control!$B81,0)</f>
        <v>2.7189142641689616</v>
      </c>
      <c r="K81" s="4">
        <v>3.0189983909270599</v>
      </c>
      <c r="L81" s="4">
        <f>+VLOOKUP(L$4,Morosidad!$C$5:$CV$15,Morosidad_control!$B81,0)</f>
        <v>2.8592689437595089</v>
      </c>
      <c r="M81" s="4">
        <v>3.2211730384222301</v>
      </c>
      <c r="N81" s="4">
        <v>6.69512510530729</v>
      </c>
      <c r="O81" s="4">
        <f>+VLOOKUP(O$4,Morosidad!$C$38:$CV$76,Morosidad_control!$B81,0)</f>
        <v>0</v>
      </c>
      <c r="P81" s="4">
        <v>3.8482501320990701</v>
      </c>
      <c r="Q81" s="4">
        <f>+VLOOKUP(Q$4,Morosidad!$C$38:$CV$76,Morosidad_control!$B81,0)</f>
        <v>3.1954747027649928</v>
      </c>
      <c r="R81" s="4">
        <f>+VLOOKUP(R$4,Morosidad!$C$38:$CV$76,Morosidad_control!$B81,0)</f>
        <v>3.9189643095778797</v>
      </c>
      <c r="S81" s="4">
        <f>+VLOOKUP(S$4,Morosidad!$C$38:$CV$76,Morosidad_control!$B81,0)</f>
        <v>0</v>
      </c>
      <c r="T81" s="4">
        <f>+VLOOKUP(T$4,Morosidad!$C$38:$CV$76,Morosidad_control!$B81,0)</f>
        <v>0</v>
      </c>
      <c r="U81" s="4">
        <f>+VLOOKUP(U$4,Morosidad!$C$38:$CV$76,Morosidad_control!$B81,0)</f>
        <v>0</v>
      </c>
      <c r="V81" s="4">
        <f>+VLOOKUP(V$4,Morosidad!$C$38:$CV$76,Morosidad_control!$B81,0)</f>
        <v>0</v>
      </c>
      <c r="W81" s="4">
        <f>+VLOOKUP(W$4,Morosidad!$C$38:$CV$76,Morosidad_control!$B81,0)</f>
        <v>0</v>
      </c>
      <c r="X81" s="4">
        <f>+VLOOKUP(X$4,Morosidad!$C$38:$CV$76,Morosidad_control!$B81,0)</f>
        <v>0</v>
      </c>
      <c r="Y81" s="4">
        <f>+VLOOKUP(Y$4,Morosidad!$C$38:$CV$76,Morosidad_control!$B81,0)</f>
        <v>0</v>
      </c>
      <c r="Z81" s="4">
        <f>+VLOOKUP(Z$4,Morosidad!$C$38:$CV$76,Morosidad_control!$B81,0)</f>
        <v>0</v>
      </c>
      <c r="AA81" s="4">
        <f>+VLOOKUP(AA$4,Morosidad!$C$38:$CV$76,Morosidad_control!$B81,0)</f>
        <v>0</v>
      </c>
      <c r="AB81" s="4">
        <v>6.1012484657822696</v>
      </c>
      <c r="AC81" s="4">
        <v>6.3029370564542404</v>
      </c>
      <c r="AD81" s="4">
        <f>+VLOOKUP(AD$4,Morosidad!$C$38:$CV$76,Morosidad_control!$B81,0)</f>
        <v>4.3878816914522289</v>
      </c>
      <c r="AE81" s="4">
        <f>+VLOOKUP(AE$4,Morosidad!$C$38:$CV$76,Morosidad_control!$B81,0)</f>
        <v>6.9092337259304983</v>
      </c>
      <c r="AF81" s="4">
        <v>4.6587510609794496</v>
      </c>
      <c r="AG81" s="4">
        <v>4.7138911899803801</v>
      </c>
      <c r="AH81" s="4">
        <v>3.5768527316104701</v>
      </c>
      <c r="AI81" s="4">
        <f>+VLOOKUP(AI$4,Morosidad!$C$38:$CV$76,Morosidad_control!$B81,0)</f>
        <v>18.862827199498948</v>
      </c>
      <c r="AJ81" s="4">
        <f>+VLOOKUP(AJ$4,Morosidad!$C$38:$CV$76,Morosidad_control!$B81,0)</f>
        <v>4.5264867421123069</v>
      </c>
      <c r="AK81" s="4">
        <f>+VLOOKUP(AK$4,Morosidad!$C$38:$CV$76,Morosidad_control!$B81,0)</f>
        <v>12.333907091885189</v>
      </c>
      <c r="AL81" s="4">
        <v>5.1692118058331298</v>
      </c>
      <c r="AM81" s="4">
        <v>7.4131727053764997</v>
      </c>
      <c r="AN81" s="4">
        <v>3.9967532785500501</v>
      </c>
      <c r="AO81" s="4">
        <f>+VLOOKUP(AO$4,Morosidad!$C$38:$CV$76,Morosidad_control!$B81,0)</f>
        <v>2.7678022296334106</v>
      </c>
      <c r="AP81" s="4">
        <f>+VLOOKUP(AP$4,Morosidad!$C$38:$CV$76,Morosidad_control!$B81,0)</f>
        <v>0</v>
      </c>
      <c r="AQ81" s="4">
        <v>7.7179408220196999</v>
      </c>
      <c r="AR81" s="4">
        <f>+VLOOKUP(AR$4,Morosidad!$C$38:$CV$76,Morosidad_control!$B81,0)</f>
        <v>8.0377192286994532</v>
      </c>
      <c r="AS81" s="4">
        <f>+VLOOKUP(AS$4,Morosidad!$C$38:$CV$76,Morosidad_control!$B81,0)</f>
        <v>7.433793974102973</v>
      </c>
      <c r="AT81" s="4">
        <v>6.69612764315311</v>
      </c>
      <c r="AU81" s="4">
        <f>+VLOOKUP(AU$4,Morosidad!$C$38:$CV$76,Morosidad_control!$B81,0)</f>
        <v>3.2645568901753159</v>
      </c>
      <c r="AV81" s="4">
        <f>+VLOOKUP(AV$4,Morosidad!$C$38:$CV$76,Morosidad_control!$B81,0)</f>
        <v>16.458286076943395</v>
      </c>
      <c r="AW81" s="4">
        <v>6.3024398746964199</v>
      </c>
      <c r="AX81" s="4">
        <v>10.853732959185001</v>
      </c>
      <c r="AY81" s="4">
        <f>+VLOOKUP(AY$4,Morosidad!$C$38:$CV$76,Morosidad_control!$B81,0)</f>
        <v>7.0021451813391771</v>
      </c>
    </row>
    <row r="82" spans="2:51" ht="16.5" x14ac:dyDescent="0.3">
      <c r="B82">
        <v>79</v>
      </c>
      <c r="C82" s="3">
        <v>43251</v>
      </c>
      <c r="D82" s="4">
        <f>+VLOOKUP(D$4,Morosidad!$C$5:$CV$15,Morosidad_control!$B82,0)</f>
        <v>0.94681751997027841</v>
      </c>
      <c r="E82" s="4">
        <f>+VLOOKUP(E$4,Morosidad!$C$5:$CV$15,Morosidad_control!$B82,0)</f>
        <v>3.0629537005024607</v>
      </c>
      <c r="F82" s="4">
        <f>+VLOOKUP(F$4,Morosidad!$C$5:$CV$15,Morosidad_control!$B82,0)</f>
        <v>3.7184406206698184</v>
      </c>
      <c r="G82" s="4">
        <f>+VLOOKUP(G$4,Morosidad!$C$5:$CV$15,Morosidad_control!$B82,0)</f>
        <v>2.7814211328640726</v>
      </c>
      <c r="H82" s="4">
        <f>+VLOOKUP(H$4,Morosidad!$C$5:$CV$15,Morosidad_control!$B82,0)</f>
        <v>0</v>
      </c>
      <c r="I82" s="4">
        <f>+VLOOKUP(I$4,Morosidad!$C$5:$CV$15,Morosidad_control!$B82,0)</f>
        <v>0</v>
      </c>
      <c r="J82" s="4">
        <f>+VLOOKUP(J$4,Morosidad!$C$5:$CV$15,Morosidad_control!$B82,0)</f>
        <v>2.715618628568452</v>
      </c>
      <c r="K82" s="4">
        <v>3.0031616605400799</v>
      </c>
      <c r="L82" s="4">
        <f>+VLOOKUP(L$4,Morosidad!$C$5:$CV$15,Morosidad_control!$B82,0)</f>
        <v>2.888440291769661</v>
      </c>
      <c r="M82" s="4">
        <v>3.19409559856846</v>
      </c>
      <c r="N82" s="4">
        <v>6.6617134075227904</v>
      </c>
      <c r="O82" s="4">
        <f>+VLOOKUP(O$4,Morosidad!$C$38:$CV$76,Morosidad_control!$B82,0)</f>
        <v>0</v>
      </c>
      <c r="P82" s="4">
        <v>3.84946058037576</v>
      </c>
      <c r="Q82" s="4">
        <f>+VLOOKUP(Q$4,Morosidad!$C$38:$CV$76,Morosidad_control!$B82,0)</f>
        <v>3.1280000172572686</v>
      </c>
      <c r="R82" s="4">
        <f>+VLOOKUP(R$4,Morosidad!$C$38:$CV$76,Morosidad_control!$B82,0)</f>
        <v>4.344772487487961</v>
      </c>
      <c r="S82" s="4">
        <f>+VLOOKUP(S$4,Morosidad!$C$38:$CV$76,Morosidad_control!$B82,0)</f>
        <v>0</v>
      </c>
      <c r="T82" s="4">
        <f>+VLOOKUP(T$4,Morosidad!$C$38:$CV$76,Morosidad_control!$B82,0)</f>
        <v>0</v>
      </c>
      <c r="U82" s="4">
        <f>+VLOOKUP(U$4,Morosidad!$C$38:$CV$76,Morosidad_control!$B82,0)</f>
        <v>0</v>
      </c>
      <c r="V82" s="4">
        <f>+VLOOKUP(V$4,Morosidad!$C$38:$CV$76,Morosidad_control!$B82,0)</f>
        <v>0</v>
      </c>
      <c r="W82" s="4">
        <f>+VLOOKUP(W$4,Morosidad!$C$38:$CV$76,Morosidad_control!$B82,0)</f>
        <v>0</v>
      </c>
      <c r="X82" s="4">
        <f>+VLOOKUP(X$4,Morosidad!$C$38:$CV$76,Morosidad_control!$B82,0)</f>
        <v>0</v>
      </c>
      <c r="Y82" s="4">
        <f>+VLOOKUP(Y$4,Morosidad!$C$38:$CV$76,Morosidad_control!$B82,0)</f>
        <v>0</v>
      </c>
      <c r="Z82" s="4">
        <f>+VLOOKUP(Z$4,Morosidad!$C$38:$CV$76,Morosidad_control!$B82,0)</f>
        <v>0</v>
      </c>
      <c r="AA82" s="4">
        <f>+VLOOKUP(AA$4,Morosidad!$C$38:$CV$76,Morosidad_control!$B82,0)</f>
        <v>0</v>
      </c>
      <c r="AB82" s="4">
        <v>6.0288653391378704</v>
      </c>
      <c r="AC82" s="4">
        <v>6.6354325291533103</v>
      </c>
      <c r="AD82" s="4">
        <f>+VLOOKUP(AD$4,Morosidad!$C$38:$CV$76,Morosidad_control!$B82,0)</f>
        <v>5.1662465336667376</v>
      </c>
      <c r="AE82" s="4">
        <f>+VLOOKUP(AE$4,Morosidad!$C$38:$CV$76,Morosidad_control!$B82,0)</f>
        <v>7.1153217810129119</v>
      </c>
      <c r="AF82" s="4">
        <v>4.5740606711338696</v>
      </c>
      <c r="AG82" s="4">
        <v>4.7797639537277403</v>
      </c>
      <c r="AH82" s="4">
        <v>3.46462540399017</v>
      </c>
      <c r="AI82" s="4">
        <f>+VLOOKUP(AI$4,Morosidad!$C$38:$CV$76,Morosidad_control!$B82,0)</f>
        <v>18.759738923003582</v>
      </c>
      <c r="AJ82" s="4">
        <f>+VLOOKUP(AJ$4,Morosidad!$C$38:$CV$76,Morosidad_control!$B82,0)</f>
        <v>4.8952352280689126</v>
      </c>
      <c r="AK82" s="4">
        <f>+VLOOKUP(AK$4,Morosidad!$C$38:$CV$76,Morosidad_control!$B82,0)</f>
        <v>12.854573910813723</v>
      </c>
      <c r="AL82" s="4">
        <v>5.2423907267697896</v>
      </c>
      <c r="AM82" s="4">
        <v>7.5303041719347696</v>
      </c>
      <c r="AN82" s="4">
        <v>3.9636641354743598</v>
      </c>
      <c r="AO82" s="4">
        <f>+VLOOKUP(AO$4,Morosidad!$C$38:$CV$76,Morosidad_control!$B82,0)</f>
        <v>3.0335962104830196</v>
      </c>
      <c r="AP82" s="4">
        <f>+VLOOKUP(AP$4,Morosidad!$C$38:$CV$76,Morosidad_control!$B82,0)</f>
        <v>0</v>
      </c>
      <c r="AQ82" s="4">
        <v>7.65423365931641</v>
      </c>
      <c r="AR82" s="4">
        <f>+VLOOKUP(AR$4,Morosidad!$C$38:$CV$76,Morosidad_control!$B82,0)</f>
        <v>7.7980277715709994</v>
      </c>
      <c r="AS82" s="4">
        <f>+VLOOKUP(AS$4,Morosidad!$C$38:$CV$76,Morosidad_control!$B82,0)</f>
        <v>7.3111947647942817</v>
      </c>
      <c r="AT82" s="4">
        <v>6.8172270702251199</v>
      </c>
      <c r="AU82" s="4">
        <f>+VLOOKUP(AU$4,Morosidad!$C$38:$CV$76,Morosidad_control!$B82,0)</f>
        <v>3.5822684255289219</v>
      </c>
      <c r="AV82" s="4">
        <f>+VLOOKUP(AV$4,Morosidad!$C$38:$CV$76,Morosidad_control!$B82,0)</f>
        <v>16.472657844200082</v>
      </c>
      <c r="AW82" s="4">
        <v>6.2520753452922397</v>
      </c>
      <c r="AX82" s="4">
        <v>10.5303823683851</v>
      </c>
      <c r="AY82" s="4">
        <f>+VLOOKUP(AY$4,Morosidad!$C$38:$CV$76,Morosidad_control!$B82,0)</f>
        <v>6.9625789385001147</v>
      </c>
    </row>
    <row r="83" spans="2:51" ht="16.5" x14ac:dyDescent="0.3">
      <c r="B83">
        <v>80</v>
      </c>
      <c r="C83" s="3">
        <v>43281</v>
      </c>
      <c r="D83" s="4">
        <f>+VLOOKUP(D$4,Morosidad!$C$5:$CV$15,Morosidad_control!$B83,0)</f>
        <v>0.85519066013345257</v>
      </c>
      <c r="E83" s="4">
        <f>+VLOOKUP(E$4,Morosidad!$C$5:$CV$15,Morosidad_control!$B83,0)</f>
        <v>3.0063878853417383</v>
      </c>
      <c r="F83" s="4">
        <f>+VLOOKUP(F$4,Morosidad!$C$5:$CV$15,Morosidad_control!$B83,0)</f>
        <v>3.5821159197768355</v>
      </c>
      <c r="G83" s="4">
        <f>+VLOOKUP(G$4,Morosidad!$C$5:$CV$15,Morosidad_control!$B83,0)</f>
        <v>2.9419688418757164</v>
      </c>
      <c r="H83" s="4">
        <f>+VLOOKUP(H$4,Morosidad!$C$5:$CV$15,Morosidad_control!$B83,0)</f>
        <v>0</v>
      </c>
      <c r="I83" s="4">
        <f>+VLOOKUP(I$4,Morosidad!$C$5:$CV$15,Morosidad_control!$B83,0)</f>
        <v>0</v>
      </c>
      <c r="J83" s="4">
        <f>+VLOOKUP(J$4,Morosidad!$C$5:$CV$15,Morosidad_control!$B83,0)</f>
        <v>2.7192635645050278</v>
      </c>
      <c r="K83" s="4">
        <v>2.9989318345506599</v>
      </c>
      <c r="L83" s="4">
        <f>+VLOOKUP(L$4,Morosidad!$C$5:$CV$15,Morosidad_control!$B83,0)</f>
        <v>2.8976376173180074</v>
      </c>
      <c r="M83" s="4">
        <v>3.2296860011883499</v>
      </c>
      <c r="N83" s="4">
        <v>6.3079066433202398</v>
      </c>
      <c r="O83" s="4">
        <f>+VLOOKUP(O$4,Morosidad!$C$38:$CV$76,Morosidad_control!$B83,0)</f>
        <v>0</v>
      </c>
      <c r="P83" s="4">
        <v>3.9696659171106501</v>
      </c>
      <c r="Q83" s="4">
        <f>+VLOOKUP(Q$4,Morosidad!$C$38:$CV$76,Morosidad_control!$B83,0)</f>
        <v>3.1478915812759261</v>
      </c>
      <c r="R83" s="4">
        <f>+VLOOKUP(R$4,Morosidad!$C$38:$CV$76,Morosidad_control!$B83,0)</f>
        <v>4.8023996528122561</v>
      </c>
      <c r="S83" s="4">
        <f>+VLOOKUP(S$4,Morosidad!$C$38:$CV$76,Morosidad_control!$B83,0)</f>
        <v>0</v>
      </c>
      <c r="T83" s="4">
        <f>+VLOOKUP(T$4,Morosidad!$C$38:$CV$76,Morosidad_control!$B83,0)</f>
        <v>0</v>
      </c>
      <c r="U83" s="4">
        <f>+VLOOKUP(U$4,Morosidad!$C$38:$CV$76,Morosidad_control!$B83,0)</f>
        <v>0</v>
      </c>
      <c r="V83" s="4">
        <f>+VLOOKUP(V$4,Morosidad!$C$38:$CV$76,Morosidad_control!$B83,0)</f>
        <v>0</v>
      </c>
      <c r="W83" s="4">
        <f>+VLOOKUP(W$4,Morosidad!$C$38:$CV$76,Morosidad_control!$B83,0)</f>
        <v>0</v>
      </c>
      <c r="X83" s="4">
        <f>+VLOOKUP(X$4,Morosidad!$C$38:$CV$76,Morosidad_control!$B83,0)</f>
        <v>0</v>
      </c>
      <c r="Y83" s="4">
        <f>+VLOOKUP(Y$4,Morosidad!$C$38:$CV$76,Morosidad_control!$B83,0)</f>
        <v>0</v>
      </c>
      <c r="Z83" s="4">
        <f>+VLOOKUP(Z$4,Morosidad!$C$38:$CV$76,Morosidad_control!$B83,0)</f>
        <v>0</v>
      </c>
      <c r="AA83" s="4">
        <f>+VLOOKUP(AA$4,Morosidad!$C$38:$CV$76,Morosidad_control!$B83,0)</f>
        <v>0</v>
      </c>
      <c r="AB83" s="4">
        <v>5.67050205510031</v>
      </c>
      <c r="AC83" s="4">
        <v>6.3038732346615198</v>
      </c>
      <c r="AD83" s="4">
        <f>+VLOOKUP(AD$4,Morosidad!$C$38:$CV$76,Morosidad_control!$B83,0)</f>
        <v>5.5900806012866733</v>
      </c>
      <c r="AE83" s="4">
        <f>+VLOOKUP(AE$4,Morosidad!$C$38:$CV$76,Morosidad_control!$B83,0)</f>
        <v>6.4676895011256725</v>
      </c>
      <c r="AF83" s="4">
        <v>4.6299675138965997</v>
      </c>
      <c r="AG83" s="4">
        <v>4.9082617875631502</v>
      </c>
      <c r="AH83" s="4">
        <v>3.7689674097378001</v>
      </c>
      <c r="AI83" s="4">
        <f>+VLOOKUP(AI$4,Morosidad!$C$38:$CV$76,Morosidad_control!$B83,0)</f>
        <v>19.171223749822619</v>
      </c>
      <c r="AJ83" s="4">
        <f>+VLOOKUP(AJ$4,Morosidad!$C$38:$CV$76,Morosidad_control!$B83,0)</f>
        <v>5.0846772236085735</v>
      </c>
      <c r="AK83" s="4">
        <f>+VLOOKUP(AK$4,Morosidad!$C$38:$CV$76,Morosidad_control!$B83,0)</f>
        <v>14.513393055175669</v>
      </c>
      <c r="AL83" s="4">
        <v>5.3488964747913403</v>
      </c>
      <c r="AM83" s="4">
        <v>7.36760512506868</v>
      </c>
      <c r="AN83" s="4">
        <v>3.9123036965424198</v>
      </c>
      <c r="AO83" s="4">
        <f>+VLOOKUP(AO$4,Morosidad!$C$38:$CV$76,Morosidad_control!$B83,0)</f>
        <v>3.3478184290079831</v>
      </c>
      <c r="AP83" s="4">
        <f>+VLOOKUP(AP$4,Morosidad!$C$38:$CV$76,Morosidad_control!$B83,0)</f>
        <v>0</v>
      </c>
      <c r="AQ83" s="4">
        <v>7.4427498209102696</v>
      </c>
      <c r="AR83" s="4">
        <f>+VLOOKUP(AR$4,Morosidad!$C$38:$CV$76,Morosidad_control!$B83,0)</f>
        <v>7.5145213808231706</v>
      </c>
      <c r="AS83" s="4">
        <f>+VLOOKUP(AS$4,Morosidad!$C$38:$CV$76,Morosidad_control!$B83,0)</f>
        <v>7.314615937532178</v>
      </c>
      <c r="AT83" s="4">
        <v>7.1037061578578404</v>
      </c>
      <c r="AU83" s="4">
        <f>+VLOOKUP(AU$4,Morosidad!$C$38:$CV$76,Morosidad_control!$B83,0)</f>
        <v>3.2614905117167114</v>
      </c>
      <c r="AV83" s="4">
        <f>+VLOOKUP(AV$4,Morosidad!$C$38:$CV$76,Morosidad_control!$B83,0)</f>
        <v>14.600264822974029</v>
      </c>
      <c r="AW83" s="4">
        <v>6.9558862714719396</v>
      </c>
      <c r="AX83" s="4">
        <v>12.1259199706567</v>
      </c>
      <c r="AY83" s="4">
        <f>+VLOOKUP(AY$4,Morosidad!$C$38:$CV$76,Morosidad_control!$B83,0)</f>
        <v>7.172827675937671</v>
      </c>
    </row>
    <row r="84" spans="2:51" ht="16.5" x14ac:dyDescent="0.3">
      <c r="B84">
        <v>81</v>
      </c>
      <c r="C84" s="3">
        <v>43312</v>
      </c>
      <c r="D84" s="4">
        <f>+VLOOKUP(D$4,Morosidad!$C$5:$CV$15,Morosidad_control!$B84,0)</f>
        <v>0.88092351275125913</v>
      </c>
      <c r="E84" s="4">
        <f>+VLOOKUP(E$4,Morosidad!$C$5:$CV$15,Morosidad_control!$B84,0)</f>
        <v>3.1180370065833558</v>
      </c>
      <c r="F84" s="4">
        <f>+VLOOKUP(F$4,Morosidad!$C$5:$CV$15,Morosidad_control!$B84,0)</f>
        <v>3.8297222076408692</v>
      </c>
      <c r="G84" s="4">
        <f>+VLOOKUP(G$4,Morosidad!$C$5:$CV$15,Morosidad_control!$B84,0)</f>
        <v>3.0048559446286358</v>
      </c>
      <c r="H84" s="4">
        <f>+VLOOKUP(H$4,Morosidad!$C$5:$CV$15,Morosidad_control!$B84,0)</f>
        <v>0</v>
      </c>
      <c r="I84" s="4">
        <f>+VLOOKUP(I$4,Morosidad!$C$5:$CV$15,Morosidad_control!$B84,0)</f>
        <v>0</v>
      </c>
      <c r="J84" s="4">
        <f>+VLOOKUP(J$4,Morosidad!$C$5:$CV$15,Morosidad_control!$B84,0)</f>
        <v>2.7032868433619561</v>
      </c>
      <c r="K84" s="4">
        <v>3.0928569841010698</v>
      </c>
      <c r="L84" s="4">
        <f>+VLOOKUP(L$4,Morosidad!$C$5:$CV$15,Morosidad_control!$B84,0)</f>
        <v>2.9391142309840648</v>
      </c>
      <c r="M84" s="4">
        <v>3.2905525304997001</v>
      </c>
      <c r="N84" s="4">
        <v>6.6849121734168504</v>
      </c>
      <c r="O84" s="4">
        <f>+VLOOKUP(O$4,Morosidad!$C$38:$CV$76,Morosidad_control!$B84,0)</f>
        <v>0</v>
      </c>
      <c r="P84" s="4">
        <v>3.9331841490848798</v>
      </c>
      <c r="Q84" s="4">
        <f>+VLOOKUP(Q$4,Morosidad!$C$38:$CV$76,Morosidad_control!$B84,0)</f>
        <v>3.1121493792914814</v>
      </c>
      <c r="R84" s="4">
        <f>+VLOOKUP(R$4,Morosidad!$C$38:$CV$76,Morosidad_control!$B84,0)</f>
        <v>4.8680281055110255</v>
      </c>
      <c r="S84" s="4">
        <f>+VLOOKUP(S$4,Morosidad!$C$38:$CV$76,Morosidad_control!$B84,0)</f>
        <v>0</v>
      </c>
      <c r="T84" s="4">
        <f>+VLOOKUP(T$4,Morosidad!$C$38:$CV$76,Morosidad_control!$B84,0)</f>
        <v>0</v>
      </c>
      <c r="U84" s="4">
        <f>+VLOOKUP(U$4,Morosidad!$C$38:$CV$76,Morosidad_control!$B84,0)</f>
        <v>0</v>
      </c>
      <c r="V84" s="4">
        <f>+VLOOKUP(V$4,Morosidad!$C$38:$CV$76,Morosidad_control!$B84,0)</f>
        <v>0</v>
      </c>
      <c r="W84" s="4">
        <f>+VLOOKUP(W$4,Morosidad!$C$38:$CV$76,Morosidad_control!$B84,0)</f>
        <v>0</v>
      </c>
      <c r="X84" s="4">
        <f>+VLOOKUP(X$4,Morosidad!$C$38:$CV$76,Morosidad_control!$B84,0)</f>
        <v>0</v>
      </c>
      <c r="Y84" s="4">
        <f>+VLOOKUP(Y$4,Morosidad!$C$38:$CV$76,Morosidad_control!$B84,0)</f>
        <v>0</v>
      </c>
      <c r="Z84" s="4">
        <f>+VLOOKUP(Z$4,Morosidad!$C$38:$CV$76,Morosidad_control!$B84,0)</f>
        <v>0</v>
      </c>
      <c r="AA84" s="4">
        <f>+VLOOKUP(AA$4,Morosidad!$C$38:$CV$76,Morosidad_control!$B84,0)</f>
        <v>0</v>
      </c>
      <c r="AB84" s="4">
        <v>5.6273761779205396</v>
      </c>
      <c r="AC84" s="4">
        <v>6.3085584310177003</v>
      </c>
      <c r="AD84" s="4">
        <f>+VLOOKUP(AD$4,Morosidad!$C$38:$CV$76,Morosidad_control!$B84,0)</f>
        <v>6.3700044245244642</v>
      </c>
      <c r="AE84" s="4">
        <f>+VLOOKUP(AE$4,Morosidad!$C$38:$CV$76,Morosidad_control!$B84,0)</f>
        <v>6.7872164855475674</v>
      </c>
      <c r="AF84" s="4">
        <v>4.59698691116321</v>
      </c>
      <c r="AG84" s="4">
        <v>4.7916237818232004</v>
      </c>
      <c r="AH84" s="4">
        <v>3.72039578430749</v>
      </c>
      <c r="AI84" s="4">
        <f>+VLOOKUP(AI$4,Morosidad!$C$38:$CV$76,Morosidad_control!$B84,0)</f>
        <v>19.351418986325736</v>
      </c>
      <c r="AJ84" s="4">
        <f>+VLOOKUP(AJ$4,Morosidad!$C$38:$CV$76,Morosidad_control!$B84,0)</f>
        <v>4.6336522263630719</v>
      </c>
      <c r="AK84" s="4">
        <f>+VLOOKUP(AK$4,Morosidad!$C$38:$CV$76,Morosidad_control!$B84,0)</f>
        <v>14.874465309403709</v>
      </c>
      <c r="AL84" s="4">
        <v>5.2979754912147401</v>
      </c>
      <c r="AM84" s="4">
        <v>7.3251208454459098</v>
      </c>
      <c r="AN84" s="4">
        <v>3.8595110468120799</v>
      </c>
      <c r="AO84" s="4">
        <f>+VLOOKUP(AO$4,Morosidad!$C$38:$CV$76,Morosidad_control!$B84,0)</f>
        <v>3.6078089914868063</v>
      </c>
      <c r="AP84" s="4">
        <f>+VLOOKUP(AP$4,Morosidad!$C$38:$CV$76,Morosidad_control!$B84,0)</f>
        <v>0</v>
      </c>
      <c r="AQ84" s="4">
        <v>7.5512683289305</v>
      </c>
      <c r="AR84" s="4">
        <f>+VLOOKUP(AR$4,Morosidad!$C$38:$CV$76,Morosidad_control!$B84,0)</f>
        <v>8.4209588680975216</v>
      </c>
      <c r="AS84" s="4">
        <f>+VLOOKUP(AS$4,Morosidad!$C$38:$CV$76,Morosidad_control!$B84,0)</f>
        <v>7.5895606098923558</v>
      </c>
      <c r="AT84" s="4">
        <v>6.9891442715335703</v>
      </c>
      <c r="AU84" s="4">
        <f>+VLOOKUP(AU$4,Morosidad!$C$38:$CV$76,Morosidad_control!$B84,0)</f>
        <v>3.4377502447029551</v>
      </c>
      <c r="AV84" s="4">
        <f>+VLOOKUP(AV$4,Morosidad!$C$38:$CV$76,Morosidad_control!$B84,0)</f>
        <v>15.997369906268402</v>
      </c>
      <c r="AW84" s="4">
        <v>6.6196813668788899</v>
      </c>
      <c r="AX84" s="4">
        <v>13.262902339373801</v>
      </c>
      <c r="AY84" s="4">
        <f>+VLOOKUP(AY$4,Morosidad!$C$38:$CV$76,Morosidad_control!$B84,0)</f>
        <v>6.3662276652816221</v>
      </c>
    </row>
    <row r="85" spans="2:51" ht="16.5" x14ac:dyDescent="0.3">
      <c r="B85">
        <v>82</v>
      </c>
      <c r="C85" s="3">
        <v>43343</v>
      </c>
      <c r="D85" s="4">
        <f>+VLOOKUP(D$4,Morosidad!$C$5:$CV$15,Morosidad_control!$B85,0)</f>
        <v>0.94259166727381427</v>
      </c>
      <c r="E85" s="4">
        <f>+VLOOKUP(E$4,Morosidad!$C$5:$CV$15,Morosidad_control!$B85,0)</f>
        <v>3.0753189495143185</v>
      </c>
      <c r="F85" s="4">
        <f>+VLOOKUP(F$4,Morosidad!$C$5:$CV$15,Morosidad_control!$B85,0)</f>
        <v>3.7531993846528557</v>
      </c>
      <c r="G85" s="4">
        <f>+VLOOKUP(G$4,Morosidad!$C$5:$CV$15,Morosidad_control!$B85,0)</f>
        <v>3.2347466984111639</v>
      </c>
      <c r="H85" s="4">
        <f>+VLOOKUP(H$4,Morosidad!$C$5:$CV$15,Morosidad_control!$B85,0)</f>
        <v>0</v>
      </c>
      <c r="I85" s="4">
        <f>+VLOOKUP(I$4,Morosidad!$C$5:$CV$15,Morosidad_control!$B85,0)</f>
        <v>0</v>
      </c>
      <c r="J85" s="4">
        <f>+VLOOKUP(J$4,Morosidad!$C$5:$CV$15,Morosidad_control!$B85,0)</f>
        <v>2.6911598055384469</v>
      </c>
      <c r="K85" s="4">
        <v>3.2292311993586602</v>
      </c>
      <c r="L85" s="4">
        <f>+VLOOKUP(L$4,Morosidad!$C$5:$CV$15,Morosidad_control!$B85,0)</f>
        <v>2.9278150177504041</v>
      </c>
      <c r="M85" s="4">
        <v>3.41588531104843</v>
      </c>
      <c r="N85" s="4">
        <v>7.1739611582588401</v>
      </c>
      <c r="O85" s="4">
        <f>+VLOOKUP(O$4,Morosidad!$C$38:$CV$76,Morosidad_control!$B85,0)</f>
        <v>0</v>
      </c>
      <c r="P85" s="4">
        <v>4.0329631374655204</v>
      </c>
      <c r="Q85" s="4">
        <f>+VLOOKUP(Q$4,Morosidad!$C$38:$CV$76,Morosidad_control!$B85,0)</f>
        <v>3.0906369489450887</v>
      </c>
      <c r="R85" s="4">
        <f>+VLOOKUP(R$4,Morosidad!$C$38:$CV$76,Morosidad_control!$B85,0)</f>
        <v>4.9651548835436508</v>
      </c>
      <c r="S85" s="4">
        <f>+VLOOKUP(S$4,Morosidad!$C$38:$CV$76,Morosidad_control!$B85,0)</f>
        <v>0</v>
      </c>
      <c r="T85" s="4">
        <f>+VLOOKUP(T$4,Morosidad!$C$38:$CV$76,Morosidad_control!$B85,0)</f>
        <v>0</v>
      </c>
      <c r="U85" s="4">
        <f>+VLOOKUP(U$4,Morosidad!$C$38:$CV$76,Morosidad_control!$B85,0)</f>
        <v>0</v>
      </c>
      <c r="V85" s="4">
        <f>+VLOOKUP(V$4,Morosidad!$C$38:$CV$76,Morosidad_control!$B85,0)</f>
        <v>0</v>
      </c>
      <c r="W85" s="4">
        <f>+VLOOKUP(W$4,Morosidad!$C$38:$CV$76,Morosidad_control!$B85,0)</f>
        <v>0</v>
      </c>
      <c r="X85" s="4">
        <f>+VLOOKUP(X$4,Morosidad!$C$38:$CV$76,Morosidad_control!$B85,0)</f>
        <v>0</v>
      </c>
      <c r="Y85" s="4">
        <f>+VLOOKUP(Y$4,Morosidad!$C$38:$CV$76,Morosidad_control!$B85,0)</f>
        <v>0</v>
      </c>
      <c r="Z85" s="4">
        <f>+VLOOKUP(Z$4,Morosidad!$C$38:$CV$76,Morosidad_control!$B85,0)</f>
        <v>0</v>
      </c>
      <c r="AA85" s="4">
        <f>+VLOOKUP(AA$4,Morosidad!$C$38:$CV$76,Morosidad_control!$B85,0)</f>
        <v>0</v>
      </c>
      <c r="AB85" s="4">
        <v>5.6528978400347496</v>
      </c>
      <c r="AC85" s="4">
        <v>6.3233993422983898</v>
      </c>
      <c r="AD85" s="4">
        <f>+VLOOKUP(AD$4,Morosidad!$C$38:$CV$76,Morosidad_control!$B85,0)</f>
        <v>5.6962520689173557</v>
      </c>
      <c r="AE85" s="4">
        <f>+VLOOKUP(AE$4,Morosidad!$C$38:$CV$76,Morosidad_control!$B85,0)</f>
        <v>7.3323792874133344</v>
      </c>
      <c r="AF85" s="4">
        <v>4.6692314324221202</v>
      </c>
      <c r="AG85" s="4">
        <v>4.98455816661507</v>
      </c>
      <c r="AH85" s="4">
        <v>3.82839195448088</v>
      </c>
      <c r="AI85" s="4">
        <f>+VLOOKUP(AI$4,Morosidad!$C$38:$CV$76,Morosidad_control!$B85,0)</f>
        <v>20.862267404863267</v>
      </c>
      <c r="AJ85" s="4">
        <f>+VLOOKUP(AJ$4,Morosidad!$C$38:$CV$76,Morosidad_control!$B85,0)</f>
        <v>4.6133593186202893</v>
      </c>
      <c r="AK85" s="4">
        <f>+VLOOKUP(AK$4,Morosidad!$C$38:$CV$76,Morosidad_control!$B85,0)</f>
        <v>17.753658488409283</v>
      </c>
      <c r="AL85" s="4">
        <v>5.3483730818404096</v>
      </c>
      <c r="AM85" s="4">
        <v>7.3242011976994297</v>
      </c>
      <c r="AN85" s="4">
        <v>3.85021323159051</v>
      </c>
      <c r="AO85" s="4">
        <f>+VLOOKUP(AO$4,Morosidad!$C$38:$CV$76,Morosidad_control!$B85,0)</f>
        <v>4.5003455461172788</v>
      </c>
      <c r="AP85" s="4">
        <f>+VLOOKUP(AP$4,Morosidad!$C$38:$CV$76,Morosidad_control!$B85,0)</f>
        <v>0</v>
      </c>
      <c r="AQ85" s="4">
        <v>7.66677287728794</v>
      </c>
      <c r="AR85" s="4">
        <f>+VLOOKUP(AR$4,Morosidad!$C$38:$CV$76,Morosidad_control!$B85,0)</f>
        <v>7.7238036188117238</v>
      </c>
      <c r="AS85" s="4">
        <f>+VLOOKUP(AS$4,Morosidad!$C$38:$CV$76,Morosidad_control!$B85,0)</f>
        <v>7.440315743899621</v>
      </c>
      <c r="AT85" s="4">
        <v>7.4146953214378701</v>
      </c>
      <c r="AU85" s="4">
        <f>+VLOOKUP(AU$4,Morosidad!$C$38:$CV$76,Morosidad_control!$B85,0)</f>
        <v>3.6223647497933156</v>
      </c>
      <c r="AV85" s="4">
        <f>+VLOOKUP(AV$4,Morosidad!$C$38:$CV$76,Morosidad_control!$B85,0)</f>
        <v>15.539757066858616</v>
      </c>
      <c r="AW85" s="4">
        <v>6.5110915128172504</v>
      </c>
      <c r="AX85" s="4">
        <v>14.667525736870299</v>
      </c>
      <c r="AY85" s="4">
        <f>+VLOOKUP(AY$4,Morosidad!$C$38:$CV$76,Morosidad_control!$B85,0)</f>
        <v>6.4963389147439585</v>
      </c>
    </row>
    <row r="86" spans="2:51" ht="16.5" x14ac:dyDescent="0.3">
      <c r="B86">
        <v>83</v>
      </c>
      <c r="C86" s="3">
        <v>43373</v>
      </c>
      <c r="D86" s="4">
        <f>+VLOOKUP(D$4,Morosidad!$C$5:$CV$15,Morosidad_control!$B86,0)</f>
        <v>0.70793923853863483</v>
      </c>
      <c r="E86" s="4">
        <f>+VLOOKUP(E$4,Morosidad!$C$5:$CV$15,Morosidad_control!$B86,0)</f>
        <v>3.0712651930352965</v>
      </c>
      <c r="F86" s="4">
        <f>+VLOOKUP(F$4,Morosidad!$C$5:$CV$15,Morosidad_control!$B86,0)</f>
        <v>3.4895533718104952</v>
      </c>
      <c r="G86" s="4">
        <f>+VLOOKUP(G$4,Morosidad!$C$5:$CV$15,Morosidad_control!$B86,0)</f>
        <v>3.2430840092347744</v>
      </c>
      <c r="H86" s="4">
        <f>+VLOOKUP(H$4,Morosidad!$C$5:$CV$15,Morosidad_control!$B86,0)</f>
        <v>0</v>
      </c>
      <c r="I86" s="4">
        <f>+VLOOKUP(I$4,Morosidad!$C$5:$CV$15,Morosidad_control!$B86,0)</f>
        <v>0</v>
      </c>
      <c r="J86" s="4">
        <f>+VLOOKUP(J$4,Morosidad!$C$5:$CV$15,Morosidad_control!$B86,0)</f>
        <v>2.6153277876354917</v>
      </c>
      <c r="K86" s="4">
        <v>3.1120567871549198</v>
      </c>
      <c r="L86" s="4">
        <f>+VLOOKUP(L$4,Morosidad!$C$5:$CV$15,Morosidad_control!$B86,0)</f>
        <v>2.9092154738613729</v>
      </c>
      <c r="M86" s="4">
        <v>3.38948530921519</v>
      </c>
      <c r="N86" s="4">
        <v>6.7067188674940903</v>
      </c>
      <c r="O86" s="4">
        <f>+VLOOKUP(O$4,Morosidad!$C$38:$CV$76,Morosidad_control!$B86,0)</f>
        <v>0</v>
      </c>
      <c r="P86" s="4">
        <v>3.99642664182204</v>
      </c>
      <c r="Q86" s="4">
        <f>+VLOOKUP(Q$4,Morosidad!$C$38:$CV$76,Morosidad_control!$B86,0)</f>
        <v>3.0644539538876843</v>
      </c>
      <c r="R86" s="4">
        <f>+VLOOKUP(R$4,Morosidad!$C$38:$CV$76,Morosidad_control!$B86,0)</f>
        <v>3.8470603376379922</v>
      </c>
      <c r="S86" s="4">
        <f>+VLOOKUP(S$4,Morosidad!$C$38:$CV$76,Morosidad_control!$B86,0)</f>
        <v>0</v>
      </c>
      <c r="T86" s="4">
        <f>+VLOOKUP(T$4,Morosidad!$C$38:$CV$76,Morosidad_control!$B86,0)</f>
        <v>0</v>
      </c>
      <c r="U86" s="4">
        <f>+VLOOKUP(U$4,Morosidad!$C$38:$CV$76,Morosidad_control!$B86,0)</f>
        <v>0</v>
      </c>
      <c r="V86" s="4">
        <f>+VLOOKUP(V$4,Morosidad!$C$38:$CV$76,Morosidad_control!$B86,0)</f>
        <v>0</v>
      </c>
      <c r="W86" s="4">
        <f>+VLOOKUP(W$4,Morosidad!$C$38:$CV$76,Morosidad_control!$B86,0)</f>
        <v>0</v>
      </c>
      <c r="X86" s="4">
        <f>+VLOOKUP(X$4,Morosidad!$C$38:$CV$76,Morosidad_control!$B86,0)</f>
        <v>0</v>
      </c>
      <c r="Y86" s="4">
        <f>+VLOOKUP(Y$4,Morosidad!$C$38:$CV$76,Morosidad_control!$B86,0)</f>
        <v>0</v>
      </c>
      <c r="Z86" s="4">
        <f>+VLOOKUP(Z$4,Morosidad!$C$38:$CV$76,Morosidad_control!$B86,0)</f>
        <v>0</v>
      </c>
      <c r="AA86" s="4">
        <f>+VLOOKUP(AA$4,Morosidad!$C$38:$CV$76,Morosidad_control!$B86,0)</f>
        <v>0</v>
      </c>
      <c r="AB86" s="4">
        <v>5.4808871118900901</v>
      </c>
      <c r="AC86" s="4">
        <v>6.5948530196813104</v>
      </c>
      <c r="AD86" s="4">
        <f>+VLOOKUP(AD$4,Morosidad!$C$38:$CV$76,Morosidad_control!$B86,0)</f>
        <v>5.9700328041796169</v>
      </c>
      <c r="AE86" s="4">
        <f>+VLOOKUP(AE$4,Morosidad!$C$38:$CV$76,Morosidad_control!$B86,0)</f>
        <v>6.5589621210104285</v>
      </c>
      <c r="AF86" s="4">
        <v>4.6731966481315697</v>
      </c>
      <c r="AG86" s="4">
        <v>5.0761181807080602</v>
      </c>
      <c r="AH86" s="4">
        <v>4.1157619313848199</v>
      </c>
      <c r="AI86" s="4">
        <f>+VLOOKUP(AI$4,Morosidad!$C$38:$CV$76,Morosidad_control!$B86,0)</f>
        <v>21.010846594877204</v>
      </c>
      <c r="AJ86" s="4">
        <f>+VLOOKUP(AJ$4,Morosidad!$C$38:$CV$76,Morosidad_control!$B86,0)</f>
        <v>4.6223611339009967</v>
      </c>
      <c r="AK86" s="4">
        <f>+VLOOKUP(AK$4,Morosidad!$C$38:$CV$76,Morosidad_control!$B86,0)</f>
        <v>16.485597187815497</v>
      </c>
      <c r="AL86" s="4">
        <v>5.4395732555782104</v>
      </c>
      <c r="AM86" s="4">
        <v>7.4076679133257599</v>
      </c>
      <c r="AN86" s="4">
        <v>3.9583876983511299</v>
      </c>
      <c r="AO86" s="4">
        <f>+VLOOKUP(AO$4,Morosidad!$C$38:$CV$76,Morosidad_control!$B86,0)</f>
        <v>4.5032209292039864</v>
      </c>
      <c r="AP86" s="4">
        <f>+VLOOKUP(AP$4,Morosidad!$C$38:$CV$76,Morosidad_control!$B86,0)</f>
        <v>0</v>
      </c>
      <c r="AQ86" s="4">
        <v>7.4670163977938699</v>
      </c>
      <c r="AR86" s="4">
        <f>+VLOOKUP(AR$4,Morosidad!$C$38:$CV$76,Morosidad_control!$B86,0)</f>
        <v>9.5565107955912616</v>
      </c>
      <c r="AS86" s="4">
        <f>+VLOOKUP(AS$4,Morosidad!$C$38:$CV$76,Morosidad_control!$B86,0)</f>
        <v>6.7706363719924862</v>
      </c>
      <c r="AT86" s="4">
        <v>8.0329163705056494</v>
      </c>
      <c r="AU86" s="4">
        <f>+VLOOKUP(AU$4,Morosidad!$C$38:$CV$76,Morosidad_control!$B86,0)</f>
        <v>3.4299196667553837</v>
      </c>
      <c r="AV86" s="4">
        <f>+VLOOKUP(AV$4,Morosidad!$C$38:$CV$76,Morosidad_control!$B86,0)</f>
        <v>16.315921441475503</v>
      </c>
      <c r="AW86" s="4">
        <v>6.6371390491280504</v>
      </c>
      <c r="AX86" s="4">
        <v>15.7773472205731</v>
      </c>
      <c r="AY86" s="4">
        <f>+VLOOKUP(AY$4,Morosidad!$C$38:$CV$76,Morosidad_control!$B86,0)</f>
        <v>6.5953082031268053</v>
      </c>
    </row>
    <row r="87" spans="2:51" ht="16.5" x14ac:dyDescent="0.3">
      <c r="B87">
        <v>84</v>
      </c>
      <c r="C87" s="3">
        <v>43404</v>
      </c>
      <c r="D87" s="4">
        <f>+VLOOKUP(D$4,Morosidad!$C$5:$CV$15,Morosidad_control!$B87,0)</f>
        <v>0.61333808255207034</v>
      </c>
      <c r="E87" s="4">
        <f>+VLOOKUP(E$4,Morosidad!$C$5:$CV$15,Morosidad_control!$B87,0)</f>
        <v>3.1665047285158168</v>
      </c>
      <c r="F87" s="4">
        <f>+VLOOKUP(F$4,Morosidad!$C$5:$CV$15,Morosidad_control!$B87,0)</f>
        <v>3.6083231275776297</v>
      </c>
      <c r="G87" s="4">
        <f>+VLOOKUP(G$4,Morosidad!$C$5:$CV$15,Morosidad_control!$B87,0)</f>
        <v>3.3991079874429917</v>
      </c>
      <c r="H87" s="4">
        <f>+VLOOKUP(H$4,Morosidad!$C$5:$CV$15,Morosidad_control!$B87,0)</f>
        <v>0</v>
      </c>
      <c r="I87" s="4">
        <f>+VLOOKUP(I$4,Morosidad!$C$5:$CV$15,Morosidad_control!$B87,0)</f>
        <v>0</v>
      </c>
      <c r="J87" s="4">
        <f>+VLOOKUP(J$4,Morosidad!$C$5:$CV$15,Morosidad_control!$B87,0)</f>
        <v>2.6659524823901681</v>
      </c>
      <c r="K87" s="4">
        <v>3.1478954312692098</v>
      </c>
      <c r="L87" s="4">
        <f>+VLOOKUP(L$4,Morosidad!$C$5:$CV$15,Morosidad_control!$B87,0)</f>
        <v>2.8762009493086391</v>
      </c>
      <c r="M87" s="4">
        <v>3.3972849971922598</v>
      </c>
      <c r="N87" s="4">
        <v>6.8952839840236502</v>
      </c>
      <c r="O87" s="4">
        <f>+VLOOKUP(O$4,Morosidad!$C$38:$CV$76,Morosidad_control!$B87,0)</f>
        <v>0</v>
      </c>
      <c r="P87" s="4">
        <v>4.0169221586546202</v>
      </c>
      <c r="Q87" s="4">
        <f>+VLOOKUP(Q$4,Morosidad!$C$38:$CV$76,Morosidad_control!$B87,0)</f>
        <v>2.9795938832283175</v>
      </c>
      <c r="R87" s="4">
        <f>+VLOOKUP(R$4,Morosidad!$C$38:$CV$76,Morosidad_control!$B87,0)</f>
        <v>3.8983429446144546</v>
      </c>
      <c r="S87" s="4">
        <f>+VLOOKUP(S$4,Morosidad!$C$38:$CV$76,Morosidad_control!$B87,0)</f>
        <v>0</v>
      </c>
      <c r="T87" s="4">
        <f>+VLOOKUP(T$4,Morosidad!$C$38:$CV$76,Morosidad_control!$B87,0)</f>
        <v>0</v>
      </c>
      <c r="U87" s="4">
        <f>+VLOOKUP(U$4,Morosidad!$C$38:$CV$76,Morosidad_control!$B87,0)</f>
        <v>0</v>
      </c>
      <c r="V87" s="4">
        <f>+VLOOKUP(V$4,Morosidad!$C$38:$CV$76,Morosidad_control!$B87,0)</f>
        <v>0</v>
      </c>
      <c r="W87" s="4">
        <f>+VLOOKUP(W$4,Morosidad!$C$38:$CV$76,Morosidad_control!$B87,0)</f>
        <v>0</v>
      </c>
      <c r="X87" s="4">
        <f>+VLOOKUP(X$4,Morosidad!$C$38:$CV$76,Morosidad_control!$B87,0)</f>
        <v>0</v>
      </c>
      <c r="Y87" s="4">
        <f>+VLOOKUP(Y$4,Morosidad!$C$38:$CV$76,Morosidad_control!$B87,0)</f>
        <v>0</v>
      </c>
      <c r="Z87" s="4">
        <f>+VLOOKUP(Z$4,Morosidad!$C$38:$CV$76,Morosidad_control!$B87,0)</f>
        <v>0</v>
      </c>
      <c r="AA87" s="4">
        <f>+VLOOKUP(AA$4,Morosidad!$C$38:$CV$76,Morosidad_control!$B87,0)</f>
        <v>0</v>
      </c>
      <c r="AB87" s="4">
        <v>5.6399739195990897</v>
      </c>
      <c r="AC87" s="4">
        <v>6.7305544545533502</v>
      </c>
      <c r="AD87" s="4">
        <f>+VLOOKUP(AD$4,Morosidad!$C$38:$CV$76,Morosidad_control!$B87,0)</f>
        <v>6.9286080706390178</v>
      </c>
      <c r="AE87" s="4">
        <f>+VLOOKUP(AE$4,Morosidad!$C$38:$CV$76,Morosidad_control!$B87,0)</f>
        <v>7.0924068514324894</v>
      </c>
      <c r="AF87" s="4">
        <v>4.7174106989671598</v>
      </c>
      <c r="AG87" s="4">
        <v>4.9933851544539802</v>
      </c>
      <c r="AH87" s="4">
        <v>4.4713716034182003</v>
      </c>
      <c r="AI87" s="4">
        <f>+VLOOKUP(AI$4,Morosidad!$C$38:$CV$76,Morosidad_control!$B87,0)</f>
        <v>21.055183961660703</v>
      </c>
      <c r="AJ87" s="4">
        <f>+VLOOKUP(AJ$4,Morosidad!$C$38:$CV$76,Morosidad_control!$B87,0)</f>
        <v>4.3649459606582539</v>
      </c>
      <c r="AK87" s="4">
        <f>+VLOOKUP(AK$4,Morosidad!$C$38:$CV$76,Morosidad_control!$B87,0)</f>
        <v>15.399793353537165</v>
      </c>
      <c r="AL87" s="4">
        <v>5.4454524642059798</v>
      </c>
      <c r="AM87" s="4">
        <v>5.8613065493736096</v>
      </c>
      <c r="AN87" s="4">
        <v>4.0039961148628498</v>
      </c>
      <c r="AO87" s="4">
        <f>+VLOOKUP(AO$4,Morosidad!$C$38:$CV$76,Morosidad_control!$B87,0)</f>
        <v>4.6932470128031394</v>
      </c>
      <c r="AP87" s="4">
        <f>+VLOOKUP(AP$4,Morosidad!$C$38:$CV$76,Morosidad_control!$B87,0)</f>
        <v>0</v>
      </c>
      <c r="AQ87" s="4">
        <v>6.6228747120467304</v>
      </c>
      <c r="AR87" s="4">
        <f>+VLOOKUP(AR$4,Morosidad!$C$38:$CV$76,Morosidad_control!$B87,0)</f>
        <v>10.15592310986373</v>
      </c>
      <c r="AS87" s="4">
        <f>+VLOOKUP(AS$4,Morosidad!$C$38:$CV$76,Morosidad_control!$B87,0)</f>
        <v>6.8065238043820875</v>
      </c>
      <c r="AT87" s="4">
        <v>8.4577770689197003</v>
      </c>
      <c r="AU87" s="4">
        <f>+VLOOKUP(AU$4,Morosidad!$C$38:$CV$76,Morosidad_control!$B87,0)</f>
        <v>3.5824202640592566</v>
      </c>
      <c r="AV87" s="4">
        <f>+VLOOKUP(AV$4,Morosidad!$C$38:$CV$76,Morosidad_control!$B87,0)</f>
        <v>17.282267771013952</v>
      </c>
      <c r="AW87" s="4">
        <v>6.6970256188344699</v>
      </c>
      <c r="AX87" s="4">
        <v>16.649344140251799</v>
      </c>
      <c r="AY87" s="4">
        <f>+VLOOKUP(AY$4,Morosidad!$C$38:$CV$76,Morosidad_control!$B87,0)</f>
        <v>6.7929989832443374</v>
      </c>
    </row>
    <row r="88" spans="2:51" ht="16.5" x14ac:dyDescent="0.3">
      <c r="B88">
        <v>85</v>
      </c>
      <c r="C88" s="3">
        <v>43434</v>
      </c>
      <c r="D88" s="4">
        <f>+VLOOKUP(D$4,Morosidad!$C$5:$CV$15,Morosidad_control!$B88,0)</f>
        <v>0.58384891406556505</v>
      </c>
      <c r="E88" s="4">
        <f>+VLOOKUP(E$4,Morosidad!$C$5:$CV$15,Morosidad_control!$B88,0)</f>
        <v>3.1454933607968187</v>
      </c>
      <c r="F88" s="4">
        <f>+VLOOKUP(F$4,Morosidad!$C$5:$CV$15,Morosidad_control!$B88,0)</f>
        <v>3.6548752822951704</v>
      </c>
      <c r="G88" s="4">
        <f>+VLOOKUP(G$4,Morosidad!$C$5:$CV$15,Morosidad_control!$B88,0)</f>
        <v>2.7419499299456698</v>
      </c>
      <c r="H88" s="4">
        <f>+VLOOKUP(H$4,Morosidad!$C$5:$CV$15,Morosidad_control!$B88,0)</f>
        <v>0</v>
      </c>
      <c r="I88" s="4">
        <f>+VLOOKUP(I$4,Morosidad!$C$5:$CV$15,Morosidad_control!$B88,0)</f>
        <v>0</v>
      </c>
      <c r="J88" s="4">
        <f>+VLOOKUP(J$4,Morosidad!$C$5:$CV$15,Morosidad_control!$B88,0)</f>
        <v>2.6466747654346929</v>
      </c>
      <c r="K88" s="4">
        <v>3.2361253294773</v>
      </c>
      <c r="L88" s="4">
        <f>+VLOOKUP(L$4,Morosidad!$C$5:$CV$15,Morosidad_control!$B88,0)</f>
        <v>2.8117596394412225</v>
      </c>
      <c r="M88" s="4">
        <v>3.45698412590168</v>
      </c>
      <c r="N88" s="4">
        <v>7.3184298972507298</v>
      </c>
      <c r="O88" s="4">
        <f>+VLOOKUP(O$4,Morosidad!$C$38:$CV$76,Morosidad_control!$B88,0)</f>
        <v>0</v>
      </c>
      <c r="P88" s="4">
        <v>3.9373688554631499</v>
      </c>
      <c r="Q88" s="4">
        <f>+VLOOKUP(Q$4,Morosidad!$C$38:$CV$76,Morosidad_control!$B88,0)</f>
        <v>3.0883130549965561</v>
      </c>
      <c r="R88" s="4">
        <f>+VLOOKUP(R$4,Morosidad!$C$38:$CV$76,Morosidad_control!$B88,0)</f>
        <v>4.0630827908818423</v>
      </c>
      <c r="S88" s="4">
        <f>+VLOOKUP(S$4,Morosidad!$C$38:$CV$76,Morosidad_control!$B88,0)</f>
        <v>0</v>
      </c>
      <c r="T88" s="4">
        <f>+VLOOKUP(T$4,Morosidad!$C$38:$CV$76,Morosidad_control!$B88,0)</f>
        <v>0</v>
      </c>
      <c r="U88" s="4">
        <f>+VLOOKUP(U$4,Morosidad!$C$38:$CV$76,Morosidad_control!$B88,0)</f>
        <v>0</v>
      </c>
      <c r="V88" s="4">
        <f>+VLOOKUP(V$4,Morosidad!$C$38:$CV$76,Morosidad_control!$B88,0)</f>
        <v>0</v>
      </c>
      <c r="W88" s="4">
        <f>+VLOOKUP(W$4,Morosidad!$C$38:$CV$76,Morosidad_control!$B88,0)</f>
        <v>0</v>
      </c>
      <c r="X88" s="4">
        <f>+VLOOKUP(X$4,Morosidad!$C$38:$CV$76,Morosidad_control!$B88,0)</f>
        <v>0</v>
      </c>
      <c r="Y88" s="4">
        <f>+VLOOKUP(Y$4,Morosidad!$C$38:$CV$76,Morosidad_control!$B88,0)</f>
        <v>0</v>
      </c>
      <c r="Z88" s="4">
        <f>+VLOOKUP(Z$4,Morosidad!$C$38:$CV$76,Morosidad_control!$B88,0)</f>
        <v>0</v>
      </c>
      <c r="AA88" s="4">
        <f>+VLOOKUP(AA$4,Morosidad!$C$38:$CV$76,Morosidad_control!$B88,0)</f>
        <v>0</v>
      </c>
      <c r="AB88" s="4">
        <v>5.7383325798811899</v>
      </c>
      <c r="AC88" s="4">
        <v>7.0079794534110498</v>
      </c>
      <c r="AD88" s="4">
        <f>+VLOOKUP(AD$4,Morosidad!$C$38:$CV$76,Morosidad_control!$B88,0)</f>
        <v>7.1429677046457547</v>
      </c>
      <c r="AE88" s="4">
        <f>+VLOOKUP(AE$4,Morosidad!$C$38:$CV$76,Morosidad_control!$B88,0)</f>
        <v>7.9272901077418414</v>
      </c>
      <c r="AF88" s="4">
        <v>4.6740569203810196</v>
      </c>
      <c r="AG88" s="4">
        <v>5.1001154350902898</v>
      </c>
      <c r="AH88" s="4">
        <v>4.4773139284449401</v>
      </c>
      <c r="AI88" s="4">
        <f>+VLOOKUP(AI$4,Morosidad!$C$38:$CV$76,Morosidad_control!$B88,0)</f>
        <v>21.046876146110236</v>
      </c>
      <c r="AJ88" s="4">
        <f>+VLOOKUP(AJ$4,Morosidad!$C$38:$CV$76,Morosidad_control!$B88,0)</f>
        <v>4.2387055435286385</v>
      </c>
      <c r="AK88" s="4">
        <f>+VLOOKUP(AK$4,Morosidad!$C$38:$CV$76,Morosidad_control!$B88,0)</f>
        <v>15.929652701305287</v>
      </c>
      <c r="AL88" s="4">
        <v>5.4272852485311898</v>
      </c>
      <c r="AM88" s="4">
        <v>6.3143951817658399</v>
      </c>
      <c r="AN88" s="4">
        <v>4.0845197713467503</v>
      </c>
      <c r="AO88" s="4">
        <f>+VLOOKUP(AO$4,Morosidad!$C$38:$CV$76,Morosidad_control!$B88,0)</f>
        <v>6.1207303219309059</v>
      </c>
      <c r="AP88" s="4">
        <f>+VLOOKUP(AP$4,Morosidad!$C$38:$CV$76,Morosidad_control!$B88,0)</f>
        <v>0</v>
      </c>
      <c r="AQ88" s="4">
        <v>6.1916456488828597</v>
      </c>
      <c r="AR88" s="4">
        <f>+VLOOKUP(AR$4,Morosidad!$C$38:$CV$76,Morosidad_control!$B88,0)</f>
        <v>7.4345139732629208</v>
      </c>
      <c r="AS88" s="4">
        <f>+VLOOKUP(AS$4,Morosidad!$C$38:$CV$76,Morosidad_control!$B88,0)</f>
        <v>6.8884213406717629</v>
      </c>
      <c r="AT88" s="4">
        <v>8.8452163563537294</v>
      </c>
      <c r="AU88" s="4">
        <f>+VLOOKUP(AU$4,Morosidad!$C$38:$CV$76,Morosidad_control!$B88,0)</f>
        <v>3.7439079330334355</v>
      </c>
      <c r="AV88" s="4">
        <f>+VLOOKUP(AV$4,Morosidad!$C$38:$CV$76,Morosidad_control!$B88,0)</f>
        <v>13.433442817148913</v>
      </c>
      <c r="AW88" s="4">
        <v>6.5737930156831501</v>
      </c>
      <c r="AX88" s="4">
        <v>15.6803626493107</v>
      </c>
      <c r="AY88" s="4">
        <f>+VLOOKUP(AY$4,Morosidad!$C$38:$CV$76,Morosidad_control!$B88,0)</f>
        <v>6.798290092093966</v>
      </c>
    </row>
    <row r="89" spans="2:51" ht="16.5" x14ac:dyDescent="0.3">
      <c r="B89">
        <v>86</v>
      </c>
      <c r="C89" s="3">
        <v>43465</v>
      </c>
      <c r="D89" s="4">
        <f>+VLOOKUP(D$4,Morosidad!$C$5:$CV$15,Morosidad_control!$B89,0)</f>
        <v>0.62293338974027057</v>
      </c>
      <c r="E89" s="4">
        <f>+VLOOKUP(E$4,Morosidad!$C$5:$CV$15,Morosidad_control!$B89,0)</f>
        <v>2.9188604251404362</v>
      </c>
      <c r="F89" s="4">
        <f>+VLOOKUP(F$4,Morosidad!$C$5:$CV$15,Morosidad_control!$B89,0)</f>
        <v>3.4458158054259189</v>
      </c>
      <c r="G89" s="4">
        <f>+VLOOKUP(G$4,Morosidad!$C$5:$CV$15,Morosidad_control!$B89,0)</f>
        <v>2.6306004750343299</v>
      </c>
      <c r="H89" s="4">
        <f>+VLOOKUP(H$4,Morosidad!$C$5:$CV$15,Morosidad_control!$B89,0)</f>
        <v>0</v>
      </c>
      <c r="I89" s="4">
        <f>+VLOOKUP(I$4,Morosidad!$C$5:$CV$15,Morosidad_control!$B89,0)</f>
        <v>0</v>
      </c>
      <c r="J89" s="4">
        <f>+VLOOKUP(J$4,Morosidad!$C$5:$CV$15,Morosidad_control!$B89,0)</f>
        <v>2.6358145273637525</v>
      </c>
      <c r="K89" s="4">
        <v>3.1758341941047701</v>
      </c>
      <c r="L89" s="4">
        <f>+VLOOKUP(L$4,Morosidad!$C$5:$CV$15,Morosidad_control!$B89,0)</f>
        <v>2.6645131171341063</v>
      </c>
      <c r="M89" s="4">
        <v>3.6015677408967699</v>
      </c>
      <c r="N89" s="4">
        <v>7.5982460045608402</v>
      </c>
      <c r="O89" s="4">
        <f>+VLOOKUP(O$4,Morosidad!$C$38:$CV$76,Morosidad_control!$B89,0)</f>
        <v>0</v>
      </c>
      <c r="P89" s="4">
        <v>4.0238566077522702</v>
      </c>
      <c r="Q89" s="4">
        <f>+VLOOKUP(Q$4,Morosidad!$C$38:$CV$76,Morosidad_control!$B89,0)</f>
        <v>2.8965486878328619</v>
      </c>
      <c r="R89" s="4">
        <f>+VLOOKUP(R$4,Morosidad!$C$38:$CV$76,Morosidad_control!$B89,0)</f>
        <v>2.9738389275172499</v>
      </c>
      <c r="S89" s="4">
        <f>+VLOOKUP(S$4,Morosidad!$C$38:$CV$76,Morosidad_control!$B89,0)</f>
        <v>0</v>
      </c>
      <c r="T89" s="4">
        <f>+VLOOKUP(T$4,Morosidad!$C$38:$CV$76,Morosidad_control!$B89,0)</f>
        <v>0</v>
      </c>
      <c r="U89" s="4">
        <f>+VLOOKUP(U$4,Morosidad!$C$38:$CV$76,Morosidad_control!$B89,0)</f>
        <v>0</v>
      </c>
      <c r="V89" s="4">
        <f>+VLOOKUP(V$4,Morosidad!$C$38:$CV$76,Morosidad_control!$B89,0)</f>
        <v>0</v>
      </c>
      <c r="W89" s="4">
        <f>+VLOOKUP(W$4,Morosidad!$C$38:$CV$76,Morosidad_control!$B89,0)</f>
        <v>0</v>
      </c>
      <c r="X89" s="4">
        <f>+VLOOKUP(X$4,Morosidad!$C$38:$CV$76,Morosidad_control!$B89,0)</f>
        <v>0</v>
      </c>
      <c r="Y89" s="4">
        <f>+VLOOKUP(Y$4,Morosidad!$C$38:$CV$76,Morosidad_control!$B89,0)</f>
        <v>0</v>
      </c>
      <c r="Z89" s="4">
        <f>+VLOOKUP(Z$4,Morosidad!$C$38:$CV$76,Morosidad_control!$B89,0)</f>
        <v>0</v>
      </c>
      <c r="AA89" s="4">
        <f>+VLOOKUP(AA$4,Morosidad!$C$38:$CV$76,Morosidad_control!$B89,0)</f>
        <v>0</v>
      </c>
      <c r="AB89" s="4">
        <v>5.7534691257799899</v>
      </c>
      <c r="AC89" s="4">
        <v>7.4011568314950598</v>
      </c>
      <c r="AD89" s="4">
        <f>+VLOOKUP(AD$4,Morosidad!$C$38:$CV$76,Morosidad_control!$B89,0)</f>
        <v>7.2493015294871981</v>
      </c>
      <c r="AE89" s="4">
        <f>+VLOOKUP(AE$4,Morosidad!$C$38:$CV$76,Morosidad_control!$B89,0)</f>
        <v>6.5692278594386231</v>
      </c>
      <c r="AF89" s="4">
        <v>4.7594520226992003</v>
      </c>
      <c r="AG89" s="4">
        <v>5.0891249683372699</v>
      </c>
      <c r="AH89" s="4">
        <v>4.3645428459050404</v>
      </c>
      <c r="AI89" s="4">
        <f>+VLOOKUP(AI$4,Morosidad!$C$38:$CV$76,Morosidad_control!$B89,0)</f>
        <v>22.919315387109478</v>
      </c>
      <c r="AJ89" s="4">
        <f>+VLOOKUP(AJ$4,Morosidad!$C$38:$CV$76,Morosidad_control!$B89,0)</f>
        <v>4.3956487406965916</v>
      </c>
      <c r="AK89" s="4">
        <f>+VLOOKUP(AK$4,Morosidad!$C$38:$CV$76,Morosidad_control!$B89,0)</f>
        <v>16.575987238370541</v>
      </c>
      <c r="AL89" s="4">
        <v>5.4244659260650403</v>
      </c>
      <c r="AM89" s="4">
        <v>6.4687724882154498</v>
      </c>
      <c r="AN89" s="4">
        <v>4.1578878363922502</v>
      </c>
      <c r="AO89" s="4">
        <f>+VLOOKUP(AO$4,Morosidad!$C$38:$CV$76,Morosidad_control!$B89,0)</f>
        <v>7.3917661808612509</v>
      </c>
      <c r="AP89" s="4">
        <f>+VLOOKUP(AP$4,Morosidad!$C$38:$CV$76,Morosidad_control!$B89,0)</f>
        <v>0</v>
      </c>
      <c r="AQ89" s="4">
        <v>6.4827862884850802</v>
      </c>
      <c r="AR89" s="4">
        <f>+VLOOKUP(AR$4,Morosidad!$C$38:$CV$76,Morosidad_control!$B89,0)</f>
        <v>5.8721712420116523</v>
      </c>
      <c r="AS89" s="4">
        <f>+VLOOKUP(AS$4,Morosidad!$C$38:$CV$76,Morosidad_control!$B89,0)</f>
        <v>6.5712829742837764</v>
      </c>
      <c r="AT89" s="4">
        <v>9.4573923309069396</v>
      </c>
      <c r="AU89" s="4">
        <f>+VLOOKUP(AU$4,Morosidad!$C$38:$CV$76,Morosidad_control!$B89,0)</f>
        <v>3.5654719525591698</v>
      </c>
      <c r="AV89" s="4">
        <f>+VLOOKUP(AV$4,Morosidad!$C$38:$CV$76,Morosidad_control!$B89,0)</f>
        <v>13.598456248423687</v>
      </c>
      <c r="AW89" s="4">
        <v>6.53336084351879</v>
      </c>
      <c r="AX89" s="4">
        <v>16.6625781850049</v>
      </c>
      <c r="AY89" s="4">
        <f>+VLOOKUP(AY$4,Morosidad!$C$38:$CV$76,Morosidad_control!$B89,0)</f>
        <v>6.911171248428059</v>
      </c>
    </row>
    <row r="90" spans="2:51" ht="16.5" x14ac:dyDescent="0.3">
      <c r="B90">
        <v>87</v>
      </c>
      <c r="C90" s="3">
        <v>43496</v>
      </c>
      <c r="D90" s="4">
        <f>+VLOOKUP(D$4,Morosidad!$C$5:$CV$15,Morosidad_control!$B90,0)</f>
        <v>0.63672983709347364</v>
      </c>
      <c r="E90" s="4">
        <f>+VLOOKUP(E$4,Morosidad!$C$5:$CV$15,Morosidad_control!$B90,0)</f>
        <v>3.0223744563756507</v>
      </c>
      <c r="F90" s="4">
        <f>+VLOOKUP(F$4,Morosidad!$C$5:$CV$15,Morosidad_control!$B90,0)</f>
        <v>3.5830328347389653</v>
      </c>
      <c r="G90" s="4">
        <f>+VLOOKUP(G$4,Morosidad!$C$5:$CV$15,Morosidad_control!$B90,0)</f>
        <v>2.7917761822343783</v>
      </c>
      <c r="H90" s="4">
        <f>+VLOOKUP(H$4,Morosidad!$C$5:$CV$15,Morosidad_control!$B90,0)</f>
        <v>0</v>
      </c>
      <c r="I90" s="4">
        <f>+VLOOKUP(I$4,Morosidad!$C$5:$CV$15,Morosidad_control!$B90,0)</f>
        <v>0</v>
      </c>
      <c r="J90" s="4">
        <f>+VLOOKUP(J$4,Morosidad!$C$5:$CV$15,Morosidad_control!$B90,0)</f>
        <v>2.6464322718184565</v>
      </c>
      <c r="K90" s="4">
        <v>3.1144179774686398</v>
      </c>
      <c r="L90" s="4">
        <f>+VLOOKUP(L$4,Morosidad!$C$5:$CV$15,Morosidad_control!$B90,0)</f>
        <v>2.8002143104791788</v>
      </c>
      <c r="M90" s="4">
        <v>3.51429127041949</v>
      </c>
      <c r="N90" s="4">
        <v>7.79979329540273</v>
      </c>
      <c r="O90" s="4">
        <f>+VLOOKUP(O$4,Morosidad!$C$38:$CV$76,Morosidad_control!$B90,0)</f>
        <v>0</v>
      </c>
      <c r="P90" s="4">
        <v>4.0392671297829601</v>
      </c>
      <c r="Q90" s="4">
        <f>+VLOOKUP(Q$4,Morosidad!$C$38:$CV$76,Morosidad_control!$B90,0)</f>
        <v>3.0874988067795015</v>
      </c>
      <c r="R90" s="4">
        <f>+VLOOKUP(R$4,Morosidad!$C$38:$CV$76,Morosidad_control!$B90,0)</f>
        <v>3.2986020865147236</v>
      </c>
      <c r="S90" s="4">
        <f>+VLOOKUP(S$4,Morosidad!$C$38:$CV$76,Morosidad_control!$B90,0)</f>
        <v>0</v>
      </c>
      <c r="T90" s="4">
        <f>+VLOOKUP(T$4,Morosidad!$C$38:$CV$76,Morosidad_control!$B90,0)</f>
        <v>0</v>
      </c>
      <c r="U90" s="4">
        <f>+VLOOKUP(U$4,Morosidad!$C$38:$CV$76,Morosidad_control!$B90,0)</f>
        <v>0</v>
      </c>
      <c r="V90" s="4">
        <f>+VLOOKUP(V$4,Morosidad!$C$38:$CV$76,Morosidad_control!$B90,0)</f>
        <v>0</v>
      </c>
      <c r="W90" s="4">
        <f>+VLOOKUP(W$4,Morosidad!$C$38:$CV$76,Morosidad_control!$B90,0)</f>
        <v>0</v>
      </c>
      <c r="X90" s="4">
        <f>+VLOOKUP(X$4,Morosidad!$C$38:$CV$76,Morosidad_control!$B90,0)</f>
        <v>0</v>
      </c>
      <c r="Y90" s="4">
        <f>+VLOOKUP(Y$4,Morosidad!$C$38:$CV$76,Morosidad_control!$B90,0)</f>
        <v>0</v>
      </c>
      <c r="Z90" s="4">
        <f>+VLOOKUP(Z$4,Morosidad!$C$38:$CV$76,Morosidad_control!$B90,0)</f>
        <v>0</v>
      </c>
      <c r="AA90" s="4">
        <f>+VLOOKUP(AA$4,Morosidad!$C$38:$CV$76,Morosidad_control!$B90,0)</f>
        <v>0</v>
      </c>
      <c r="AB90" s="4">
        <v>5.7218550470619798</v>
      </c>
      <c r="AC90" s="4">
        <v>7.7731871966448596</v>
      </c>
      <c r="AD90" s="4">
        <f>+VLOOKUP(AD$4,Morosidad!$C$38:$CV$76,Morosidad_control!$B90,0)</f>
        <v>6.6029652652171933</v>
      </c>
      <c r="AE90" s="4">
        <f>+VLOOKUP(AE$4,Morosidad!$C$38:$CV$76,Morosidad_control!$B90,0)</f>
        <v>6.6537426756847848</v>
      </c>
      <c r="AF90" s="4">
        <v>4.4879652951669504</v>
      </c>
      <c r="AG90" s="4">
        <v>5.0358932203257298</v>
      </c>
      <c r="AH90" s="4">
        <v>4.19552200190014</v>
      </c>
      <c r="AI90" s="4">
        <f>+VLOOKUP(AI$4,Morosidad!$C$38:$CV$76,Morosidad_control!$B90,0)</f>
        <v>23.430010846690191</v>
      </c>
      <c r="AJ90" s="4">
        <f>+VLOOKUP(AJ$4,Morosidad!$C$38:$CV$76,Morosidad_control!$B90,0)</f>
        <v>4.239318387958634</v>
      </c>
      <c r="AK90" s="4">
        <f>+VLOOKUP(AK$4,Morosidad!$C$38:$CV$76,Morosidad_control!$B90,0)</f>
        <v>19.646123421377041</v>
      </c>
      <c r="AL90" s="4">
        <v>5.4853481220436704</v>
      </c>
      <c r="AM90" s="4">
        <v>6.3661236739191098</v>
      </c>
      <c r="AN90" s="4">
        <v>4.1343251139894601</v>
      </c>
      <c r="AO90" s="4">
        <f>+VLOOKUP(AO$4,Morosidad!$C$38:$CV$76,Morosidad_control!$B90,0)</f>
        <v>5.7798063641778761</v>
      </c>
      <c r="AP90" s="4">
        <f>+VLOOKUP(AP$4,Morosidad!$C$38:$CV$76,Morosidad_control!$B90,0)</f>
        <v>0</v>
      </c>
      <c r="AQ90" s="4">
        <v>6.3732367213987704</v>
      </c>
      <c r="AR90" s="4">
        <f>+VLOOKUP(AR$4,Morosidad!$C$38:$CV$76,Morosidad_control!$B90,0)</f>
        <v>7.0791914343508839</v>
      </c>
      <c r="AS90" s="4">
        <f>+VLOOKUP(AS$4,Morosidad!$C$38:$CV$76,Morosidad_control!$B90,0)</f>
        <v>6.7145856796207992</v>
      </c>
      <c r="AT90" s="4">
        <v>10.182467742873101</v>
      </c>
      <c r="AU90" s="4">
        <f>+VLOOKUP(AU$4,Morosidad!$C$38:$CV$76,Morosidad_control!$B90,0)</f>
        <v>3.6990115483918911</v>
      </c>
      <c r="AV90" s="4">
        <f>+VLOOKUP(AV$4,Morosidad!$C$38:$CV$76,Morosidad_control!$B90,0)</f>
        <v>15.105235521343504</v>
      </c>
      <c r="AW90" s="4">
        <v>6.4001184267507396</v>
      </c>
      <c r="AX90" s="4">
        <v>16.874071039629701</v>
      </c>
      <c r="AY90" s="4">
        <f>+VLOOKUP(AY$4,Morosidad!$C$38:$CV$76,Morosidad_control!$B90,0)</f>
        <v>7.1432612934324737</v>
      </c>
    </row>
    <row r="91" spans="2:51" ht="16.5" x14ac:dyDescent="0.3">
      <c r="B91">
        <v>88</v>
      </c>
      <c r="C91" s="3">
        <v>43524</v>
      </c>
      <c r="D91" s="4">
        <f>+VLOOKUP(D$4,Morosidad!$C$5:$CV$15,Morosidad_control!$B91,0)</f>
        <v>0.6219307018783603</v>
      </c>
      <c r="E91" s="4">
        <f>+VLOOKUP(E$4,Morosidad!$C$5:$CV$15,Morosidad_control!$B91,0)</f>
        <v>2.979715134509584</v>
      </c>
      <c r="F91" s="4">
        <f>+VLOOKUP(F$4,Morosidad!$C$5:$CV$15,Morosidad_control!$B91,0)</f>
        <v>3.8770599947106459</v>
      </c>
      <c r="G91" s="4">
        <f>+VLOOKUP(G$4,Morosidad!$C$5:$CV$15,Morosidad_control!$B91,0)</f>
        <v>2.6305009291114585</v>
      </c>
      <c r="H91" s="4">
        <f>+VLOOKUP(H$4,Morosidad!$C$5:$CV$15,Morosidad_control!$B91,0)</f>
        <v>0</v>
      </c>
      <c r="I91" s="4">
        <f>+VLOOKUP(I$4,Morosidad!$C$5:$CV$15,Morosidad_control!$B91,0)</f>
        <v>0</v>
      </c>
      <c r="J91" s="4">
        <f>+VLOOKUP(J$4,Morosidad!$C$5:$CV$15,Morosidad_control!$B91,0)</f>
        <v>2.5842242333581784</v>
      </c>
      <c r="K91" s="4">
        <v>3.1638423723356799</v>
      </c>
      <c r="L91" s="4">
        <f>+VLOOKUP(L$4,Morosidad!$C$5:$CV$15,Morosidad_control!$B91,0)</f>
        <v>2.7602646063776048</v>
      </c>
      <c r="M91" s="4">
        <v>3.51863808119059</v>
      </c>
      <c r="N91" s="4">
        <v>8.0494761915988295</v>
      </c>
      <c r="O91" s="4">
        <f>+VLOOKUP(O$4,Morosidad!$C$38:$CV$76,Morosidad_control!$B91,0)</f>
        <v>0</v>
      </c>
      <c r="P91" s="4">
        <v>3.96332229906427</v>
      </c>
      <c r="Q91" s="4">
        <f>+VLOOKUP(Q$4,Morosidad!$C$38:$CV$76,Morosidad_control!$B91,0)</f>
        <v>3.0761439248479565</v>
      </c>
      <c r="R91" s="4">
        <f>+VLOOKUP(R$4,Morosidad!$C$38:$CV$76,Morosidad_control!$B91,0)</f>
        <v>3.5483559048142275</v>
      </c>
      <c r="S91" s="4">
        <f>+VLOOKUP(S$4,Morosidad!$C$38:$CV$76,Morosidad_control!$B91,0)</f>
        <v>0</v>
      </c>
      <c r="T91" s="4">
        <f>+VLOOKUP(T$4,Morosidad!$C$38:$CV$76,Morosidad_control!$B91,0)</f>
        <v>0</v>
      </c>
      <c r="U91" s="4">
        <f>+VLOOKUP(U$4,Morosidad!$C$38:$CV$76,Morosidad_control!$B91,0)</f>
        <v>0</v>
      </c>
      <c r="V91" s="4">
        <f>+VLOOKUP(V$4,Morosidad!$C$38:$CV$76,Morosidad_control!$B91,0)</f>
        <v>0</v>
      </c>
      <c r="W91" s="4">
        <f>+VLOOKUP(W$4,Morosidad!$C$38:$CV$76,Morosidad_control!$B91,0)</f>
        <v>0</v>
      </c>
      <c r="X91" s="4">
        <f>+VLOOKUP(X$4,Morosidad!$C$38:$CV$76,Morosidad_control!$B91,0)</f>
        <v>0</v>
      </c>
      <c r="Y91" s="4">
        <f>+VLOOKUP(Y$4,Morosidad!$C$38:$CV$76,Morosidad_control!$B91,0)</f>
        <v>0</v>
      </c>
      <c r="Z91" s="4">
        <f>+VLOOKUP(Z$4,Morosidad!$C$38:$CV$76,Morosidad_control!$B91,0)</f>
        <v>0</v>
      </c>
      <c r="AA91" s="4">
        <f>+VLOOKUP(AA$4,Morosidad!$C$38:$CV$76,Morosidad_control!$B91,0)</f>
        <v>0</v>
      </c>
      <c r="AB91" s="4">
        <v>5.7398005531641898</v>
      </c>
      <c r="AC91" s="4">
        <v>8.3728200432563504</v>
      </c>
      <c r="AD91" s="4">
        <f>+VLOOKUP(AD$4,Morosidad!$C$38:$CV$76,Morosidad_control!$B91,0)</f>
        <v>6.5026195369877016</v>
      </c>
      <c r="AE91" s="4">
        <f>+VLOOKUP(AE$4,Morosidad!$C$38:$CV$76,Morosidad_control!$B91,0)</f>
        <v>6.9438441188267017</v>
      </c>
      <c r="AF91" s="4">
        <v>4.7126511594984599</v>
      </c>
      <c r="AG91" s="4">
        <v>5.1692763114320304</v>
      </c>
      <c r="AH91" s="4">
        <v>4.3569413069006204</v>
      </c>
      <c r="AI91" s="4">
        <f>+VLOOKUP(AI$4,Morosidad!$C$38:$CV$76,Morosidad_control!$B91,0)</f>
        <v>21.39853828280776</v>
      </c>
      <c r="AJ91" s="4">
        <f>+VLOOKUP(AJ$4,Morosidad!$C$38:$CV$76,Morosidad_control!$B91,0)</f>
        <v>4.1196503351317491</v>
      </c>
      <c r="AK91" s="4">
        <f>+VLOOKUP(AK$4,Morosidad!$C$38:$CV$76,Morosidad_control!$B91,0)</f>
        <v>19.208768839798225</v>
      </c>
      <c r="AL91" s="4">
        <v>5.43462865883465</v>
      </c>
      <c r="AM91" s="4">
        <v>6.3013004479802301</v>
      </c>
      <c r="AN91" s="4">
        <v>4.1129898957513698</v>
      </c>
      <c r="AO91" s="4">
        <f>+VLOOKUP(AO$4,Morosidad!$C$38:$CV$76,Morosidad_control!$B91,0)</f>
        <v>6.3682589474083073</v>
      </c>
      <c r="AP91" s="4">
        <f>+VLOOKUP(AP$4,Morosidad!$C$38:$CV$76,Morosidad_control!$B91,0)</f>
        <v>0</v>
      </c>
      <c r="AQ91" s="4">
        <v>6.7981362467507198</v>
      </c>
      <c r="AR91" s="4">
        <f>+VLOOKUP(AR$4,Morosidad!$C$38:$CV$76,Morosidad_control!$B91,0)</f>
        <v>7.0721800378801509</v>
      </c>
      <c r="AS91" s="4">
        <f>+VLOOKUP(AS$4,Morosidad!$C$38:$CV$76,Morosidad_control!$B91,0)</f>
        <v>7.0078810656435788</v>
      </c>
      <c r="AT91" s="4">
        <v>10.408005953509001</v>
      </c>
      <c r="AU91" s="4">
        <f>+VLOOKUP(AU$4,Morosidad!$C$38:$CV$76,Morosidad_control!$B91,0)</f>
        <v>3.8139467701777097</v>
      </c>
      <c r="AV91" s="4">
        <f>+VLOOKUP(AV$4,Morosidad!$C$38:$CV$76,Morosidad_control!$B91,0)</f>
        <v>15.675779690310989</v>
      </c>
      <c r="AW91" s="4">
        <v>6.4693315192770298</v>
      </c>
      <c r="AX91" s="4">
        <v>17.485592073316901</v>
      </c>
      <c r="AY91" s="4">
        <f>+VLOOKUP(AY$4,Morosidad!$C$38:$CV$76,Morosidad_control!$B91,0)</f>
        <v>7.3406209104939046</v>
      </c>
    </row>
    <row r="92" spans="2:51" ht="16.5" x14ac:dyDescent="0.3">
      <c r="B92">
        <v>89</v>
      </c>
      <c r="C92" s="3">
        <v>43555</v>
      </c>
      <c r="D92" s="4">
        <f>+VLOOKUP(D$4,Morosidad!$C$5:$CV$15,Morosidad_control!$B92,0)</f>
        <v>0.539126293688453</v>
      </c>
      <c r="E92" s="4">
        <f>+VLOOKUP(E$4,Morosidad!$C$5:$CV$15,Morosidad_control!$B92,0)</f>
        <v>2.9153542297102422</v>
      </c>
      <c r="F92" s="4">
        <f>+VLOOKUP(F$4,Morosidad!$C$5:$CV$15,Morosidad_control!$B92,0)</f>
        <v>3.6998122966025138</v>
      </c>
      <c r="G92" s="4">
        <f>+VLOOKUP(G$4,Morosidad!$C$5:$CV$15,Morosidad_control!$B92,0)</f>
        <v>2.7238631464970613</v>
      </c>
      <c r="H92" s="4">
        <f>+VLOOKUP(H$4,Morosidad!$C$5:$CV$15,Morosidad_control!$B92,0)</f>
        <v>0</v>
      </c>
      <c r="I92" s="4">
        <f>+VLOOKUP(I$4,Morosidad!$C$5:$CV$15,Morosidad_control!$B92,0)</f>
        <v>0</v>
      </c>
      <c r="J92" s="4">
        <f>+VLOOKUP(J$4,Morosidad!$C$5:$CV$15,Morosidad_control!$B92,0)</f>
        <v>2.6051469778983107</v>
      </c>
      <c r="K92" s="4">
        <v>3.1096228912734798</v>
      </c>
      <c r="L92" s="4">
        <f>+VLOOKUP(L$4,Morosidad!$C$5:$CV$15,Morosidad_control!$B92,0)</f>
        <v>2.7373930497951604</v>
      </c>
      <c r="M92" s="4">
        <v>3.5625429796867198</v>
      </c>
      <c r="N92" s="4">
        <v>8.2723724705270207</v>
      </c>
      <c r="O92" s="4">
        <f>+VLOOKUP(O$4,Morosidad!$C$38:$CV$76,Morosidad_control!$B92,0)</f>
        <v>0</v>
      </c>
      <c r="P92" s="4">
        <v>3.9141932261465202</v>
      </c>
      <c r="Q92" s="4">
        <f>+VLOOKUP(Q$4,Morosidad!$C$38:$CV$76,Morosidad_control!$B92,0)</f>
        <v>2.9628293953749174</v>
      </c>
      <c r="R92" s="4">
        <f>+VLOOKUP(R$4,Morosidad!$C$38:$CV$76,Morosidad_control!$B92,0)</f>
        <v>3.6819676147555844</v>
      </c>
      <c r="S92" s="4">
        <f>+VLOOKUP(S$4,Morosidad!$C$38:$CV$76,Morosidad_control!$B92,0)</f>
        <v>0</v>
      </c>
      <c r="T92" s="4">
        <f>+VLOOKUP(T$4,Morosidad!$C$38:$CV$76,Morosidad_control!$B92,0)</f>
        <v>0</v>
      </c>
      <c r="U92" s="4">
        <f>+VLOOKUP(U$4,Morosidad!$C$38:$CV$76,Morosidad_control!$B92,0)</f>
        <v>0</v>
      </c>
      <c r="V92" s="4">
        <f>+VLOOKUP(V$4,Morosidad!$C$38:$CV$76,Morosidad_control!$B92,0)</f>
        <v>0</v>
      </c>
      <c r="W92" s="4">
        <f>+VLOOKUP(W$4,Morosidad!$C$38:$CV$76,Morosidad_control!$B92,0)</f>
        <v>0</v>
      </c>
      <c r="X92" s="4">
        <f>+VLOOKUP(X$4,Morosidad!$C$38:$CV$76,Morosidad_control!$B92,0)</f>
        <v>0</v>
      </c>
      <c r="Y92" s="4">
        <f>+VLOOKUP(Y$4,Morosidad!$C$38:$CV$76,Morosidad_control!$B92,0)</f>
        <v>0</v>
      </c>
      <c r="Z92" s="4">
        <f>+VLOOKUP(Z$4,Morosidad!$C$38:$CV$76,Morosidad_control!$B92,0)</f>
        <v>0</v>
      </c>
      <c r="AA92" s="4">
        <f>+VLOOKUP(AA$4,Morosidad!$C$38:$CV$76,Morosidad_control!$B92,0)</f>
        <v>0</v>
      </c>
      <c r="AB92" s="4">
        <v>5.52629760814275</v>
      </c>
      <c r="AC92" s="4">
        <v>8.9624170822414104</v>
      </c>
      <c r="AD92" s="4">
        <f>+VLOOKUP(AD$4,Morosidad!$C$38:$CV$76,Morosidad_control!$B92,0)</f>
        <v>7.0065113649259114</v>
      </c>
      <c r="AE92" s="4">
        <f>+VLOOKUP(AE$4,Morosidad!$C$38:$CV$76,Morosidad_control!$B92,0)</f>
        <v>6.6625870388585291</v>
      </c>
      <c r="AF92" s="4">
        <v>4.6137524174128597</v>
      </c>
      <c r="AG92" s="4">
        <v>5.2363552178543298</v>
      </c>
      <c r="AH92" s="4">
        <v>4.2278084748176701</v>
      </c>
      <c r="AI92" s="4">
        <f>+VLOOKUP(AI$4,Morosidad!$C$38:$CV$76,Morosidad_control!$B92,0)</f>
        <v>21.907555499022429</v>
      </c>
      <c r="AJ92" s="4">
        <f>+VLOOKUP(AJ$4,Morosidad!$C$38:$CV$76,Morosidad_control!$B92,0)</f>
        <v>4.1241975831945199</v>
      </c>
      <c r="AK92" s="4">
        <f>+VLOOKUP(AK$4,Morosidad!$C$38:$CV$76,Morosidad_control!$B92,0)</f>
        <v>18.703482882814118</v>
      </c>
      <c r="AL92" s="4">
        <v>5.3478616699519304</v>
      </c>
      <c r="AM92" s="4">
        <v>6.0017703596669696</v>
      </c>
      <c r="AN92" s="4">
        <v>4.0961343260932503</v>
      </c>
      <c r="AO92" s="4">
        <f>+VLOOKUP(AO$4,Morosidad!$C$38:$CV$76,Morosidad_control!$B92,0)</f>
        <v>6.5962692699459771</v>
      </c>
      <c r="AP92" s="4">
        <f>+VLOOKUP(AP$4,Morosidad!$C$38:$CV$76,Morosidad_control!$B92,0)</f>
        <v>0</v>
      </c>
      <c r="AQ92" s="4">
        <v>6.890956928035</v>
      </c>
      <c r="AR92" s="4">
        <f>+VLOOKUP(AR$4,Morosidad!$C$38:$CV$76,Morosidad_control!$B92,0)</f>
        <v>9.0322874037908818</v>
      </c>
      <c r="AS92" s="4">
        <f>+VLOOKUP(AS$4,Morosidad!$C$38:$CV$76,Morosidad_control!$B92,0)</f>
        <v>6.4681201307082352</v>
      </c>
      <c r="AT92" s="4">
        <v>12.2598869053509</v>
      </c>
      <c r="AU92" s="4">
        <f>+VLOOKUP(AU$4,Morosidad!$C$38:$CV$76,Morosidad_control!$B92,0)</f>
        <v>3.5504728940034451</v>
      </c>
      <c r="AV92" s="4">
        <f>+VLOOKUP(AV$4,Morosidad!$C$38:$CV$76,Morosidad_control!$B92,0)</f>
        <v>16.166898110635035</v>
      </c>
      <c r="AW92" s="4">
        <v>6.4705664163851102</v>
      </c>
      <c r="AX92" s="4">
        <v>17.9746556422702</v>
      </c>
      <c r="AY92" s="4">
        <f>+VLOOKUP(AY$4,Morosidad!$C$38:$CV$76,Morosidad_control!$B92,0)</f>
        <v>7.2044611058758159</v>
      </c>
    </row>
    <row r="93" spans="2:51" ht="16.5" x14ac:dyDescent="0.3">
      <c r="B93">
        <v>90</v>
      </c>
      <c r="C93" s="3">
        <v>43585</v>
      </c>
      <c r="D93" s="4">
        <f>+VLOOKUP(D$4,Morosidad!$C$5:$CV$15,Morosidad_control!$B93,0)</f>
        <v>0.56618207376072582</v>
      </c>
      <c r="E93" s="4">
        <f>+VLOOKUP(E$4,Morosidad!$C$5:$CV$15,Morosidad_control!$B93,0)</f>
        <v>2.8138501454758811</v>
      </c>
      <c r="F93" s="4">
        <f>+VLOOKUP(F$4,Morosidad!$C$5:$CV$15,Morosidad_control!$B93,0)</f>
        <v>3.5915208886443688</v>
      </c>
      <c r="G93" s="4">
        <f>+VLOOKUP(G$4,Morosidad!$C$5:$CV$15,Morosidad_control!$B93,0)</f>
        <v>2.4839230941237549</v>
      </c>
      <c r="H93" s="4">
        <f>+VLOOKUP(H$4,Morosidad!$C$5:$CV$15,Morosidad_control!$B93,0)</f>
        <v>0</v>
      </c>
      <c r="I93" s="4">
        <f>+VLOOKUP(I$4,Morosidad!$C$5:$CV$15,Morosidad_control!$B93,0)</f>
        <v>0</v>
      </c>
      <c r="J93" s="4">
        <f>+VLOOKUP(J$4,Morosidad!$C$5:$CV$15,Morosidad_control!$B93,0)</f>
        <v>2.6568906157786247</v>
      </c>
      <c r="K93" s="4">
        <v>3.0748125199582099</v>
      </c>
      <c r="L93" s="4">
        <f>+VLOOKUP(L$4,Morosidad!$C$5:$CV$15,Morosidad_control!$B93,0)</f>
        <v>2.8340884444921768</v>
      </c>
      <c r="M93" s="4">
        <v>3.5826856354069898</v>
      </c>
      <c r="N93" s="4">
        <v>8.1512202353103795</v>
      </c>
      <c r="O93" s="4">
        <f>+VLOOKUP(O$4,Morosidad!$C$38:$CV$76,Morosidad_control!$B93,0)</f>
        <v>0</v>
      </c>
      <c r="P93" s="4">
        <v>3.9132863791598802</v>
      </c>
      <c r="Q93" s="4">
        <f>+VLOOKUP(Q$4,Morosidad!$C$38:$CV$76,Morosidad_control!$B93,0)</f>
        <v>2.9007965907408728</v>
      </c>
      <c r="R93" s="4">
        <f>+VLOOKUP(R$4,Morosidad!$C$38:$CV$76,Morosidad_control!$B93,0)</f>
        <v>3.6104921528475655</v>
      </c>
      <c r="S93" s="4">
        <f>+VLOOKUP(S$4,Morosidad!$C$38:$CV$76,Morosidad_control!$B93,0)</f>
        <v>0</v>
      </c>
      <c r="T93" s="4">
        <f>+VLOOKUP(T$4,Morosidad!$C$38:$CV$76,Morosidad_control!$B93,0)</f>
        <v>0</v>
      </c>
      <c r="U93" s="4">
        <f>+VLOOKUP(U$4,Morosidad!$C$38:$CV$76,Morosidad_control!$B93,0)</f>
        <v>0</v>
      </c>
      <c r="V93" s="4">
        <f>+VLOOKUP(V$4,Morosidad!$C$38:$CV$76,Morosidad_control!$B93,0)</f>
        <v>0</v>
      </c>
      <c r="W93" s="4">
        <f>+VLOOKUP(W$4,Morosidad!$C$38:$CV$76,Morosidad_control!$B93,0)</f>
        <v>0</v>
      </c>
      <c r="X93" s="4">
        <f>+VLOOKUP(X$4,Morosidad!$C$38:$CV$76,Morosidad_control!$B93,0)</f>
        <v>0</v>
      </c>
      <c r="Y93" s="4">
        <f>+VLOOKUP(Y$4,Morosidad!$C$38:$CV$76,Morosidad_control!$B93,0)</f>
        <v>0</v>
      </c>
      <c r="Z93" s="4">
        <f>+VLOOKUP(Z$4,Morosidad!$C$38:$CV$76,Morosidad_control!$B93,0)</f>
        <v>0</v>
      </c>
      <c r="AA93" s="4">
        <f>+VLOOKUP(AA$4,Morosidad!$C$38:$CV$76,Morosidad_control!$B93,0)</f>
        <v>0</v>
      </c>
      <c r="AB93" s="4">
        <v>5.5675182785838304</v>
      </c>
      <c r="AC93" s="4">
        <v>9.6150241036572694</v>
      </c>
      <c r="AD93" s="4">
        <f>+VLOOKUP(AD$4,Morosidad!$C$38:$CV$76,Morosidad_control!$B93,0)</f>
        <v>7.3080939166119574</v>
      </c>
      <c r="AE93" s="4">
        <f>+VLOOKUP(AE$4,Morosidad!$C$38:$CV$76,Morosidad_control!$B93,0)</f>
        <v>7.3417520955682143</v>
      </c>
      <c r="AF93" s="4">
        <v>4.7845755639760297</v>
      </c>
      <c r="AG93" s="4">
        <v>5.2450319301328303</v>
      </c>
      <c r="AH93" s="4">
        <v>4.2224001562910702</v>
      </c>
      <c r="AI93" s="4">
        <f>+VLOOKUP(AI$4,Morosidad!$C$38:$CV$76,Morosidad_control!$B93,0)</f>
        <v>22.586529861052</v>
      </c>
      <c r="AJ93" s="4">
        <f>+VLOOKUP(AJ$4,Morosidad!$C$38:$CV$76,Morosidad_control!$B93,0)</f>
        <v>4.0641516953472658</v>
      </c>
      <c r="AK93" s="4">
        <f>+VLOOKUP(AK$4,Morosidad!$C$38:$CV$76,Morosidad_control!$B93,0)</f>
        <v>19.658974739481426</v>
      </c>
      <c r="AL93" s="4">
        <v>5.2946668753800399</v>
      </c>
      <c r="AM93" s="4">
        <v>5.8803301425115597</v>
      </c>
      <c r="AN93" s="4">
        <v>4.0834584466345403</v>
      </c>
      <c r="AO93" s="4">
        <f>+VLOOKUP(AO$4,Morosidad!$C$38:$CV$76,Morosidad_control!$B93,0)</f>
        <v>5.9414543021188457</v>
      </c>
      <c r="AP93" s="4">
        <f>+VLOOKUP(AP$4,Morosidad!$C$38:$CV$76,Morosidad_control!$B93,0)</f>
        <v>0</v>
      </c>
      <c r="AQ93" s="4">
        <v>7.0295739143587701</v>
      </c>
      <c r="AR93" s="4">
        <f>+VLOOKUP(AR$4,Morosidad!$C$38:$CV$76,Morosidad_control!$B93,0)</f>
        <v>7.8389847800845933</v>
      </c>
      <c r="AS93" s="4">
        <f>+VLOOKUP(AS$4,Morosidad!$C$38:$CV$76,Morosidad_control!$B93,0)</f>
        <v>6.7802390570533513</v>
      </c>
      <c r="AT93" s="4">
        <v>12.997929438304499</v>
      </c>
      <c r="AU93" s="4">
        <f>+VLOOKUP(AU$4,Morosidad!$C$38:$CV$76,Morosidad_control!$B93,0)</f>
        <v>3.759531350411415</v>
      </c>
      <c r="AV93" s="4">
        <f>+VLOOKUP(AV$4,Morosidad!$C$38:$CV$76,Morosidad_control!$B93,0)</f>
        <v>17.088601253510578</v>
      </c>
      <c r="AW93" s="4">
        <v>6.4151657549271404</v>
      </c>
      <c r="AX93" s="4">
        <v>17.418147913027099</v>
      </c>
      <c r="AY93" s="4">
        <f>+VLOOKUP(AY$4,Morosidad!$C$38:$CV$76,Morosidad_control!$B93,0)</f>
        <v>7.4202732264138831</v>
      </c>
    </row>
    <row r="94" spans="2:51" ht="16.5" x14ac:dyDescent="0.3">
      <c r="B94">
        <v>91</v>
      </c>
      <c r="C94" s="3">
        <v>43616</v>
      </c>
      <c r="D94" s="4">
        <f>+VLOOKUP(D$4,Morosidad!$C$5:$CV$15,Morosidad_control!$B94,0)</f>
        <v>0.55506538525549931</v>
      </c>
      <c r="E94" s="4">
        <f>+VLOOKUP(E$4,Morosidad!$C$5:$CV$15,Morosidad_control!$B94,0)</f>
        <v>2.9323677523951059</v>
      </c>
      <c r="F94" s="4">
        <f>+VLOOKUP(F$4,Morosidad!$C$5:$CV$15,Morosidad_control!$B94,0)</f>
        <v>3.709489587901285</v>
      </c>
      <c r="G94" s="4">
        <f>+VLOOKUP(G$4,Morosidad!$C$5:$CV$15,Morosidad_control!$B94,0)</f>
        <v>2.6700450683776946</v>
      </c>
      <c r="H94" s="4">
        <f>+VLOOKUP(H$4,Morosidad!$C$5:$CV$15,Morosidad_control!$B94,0)</f>
        <v>0</v>
      </c>
      <c r="I94" s="4">
        <f>+VLOOKUP(I$4,Morosidad!$C$5:$CV$15,Morosidad_control!$B94,0)</f>
        <v>0</v>
      </c>
      <c r="J94" s="4">
        <f>+VLOOKUP(J$4,Morosidad!$C$5:$CV$15,Morosidad_control!$B94,0)</f>
        <v>2.6713759153266605</v>
      </c>
      <c r="K94" s="4">
        <v>3.1593086918327802</v>
      </c>
      <c r="L94" s="4">
        <f>+VLOOKUP(L$4,Morosidad!$C$5:$CV$15,Morosidad_control!$B94,0)</f>
        <v>2.8465567151945077</v>
      </c>
      <c r="M94" s="4">
        <v>3.5299402932977402</v>
      </c>
      <c r="N94" s="4">
        <v>8.2881437700179408</v>
      </c>
      <c r="O94" s="4">
        <f>+VLOOKUP(O$4,Morosidad!$C$38:$CV$76,Morosidad_control!$B94,0)</f>
        <v>0</v>
      </c>
      <c r="P94" s="4">
        <v>3.44196695235539</v>
      </c>
      <c r="Q94" s="4">
        <f>+VLOOKUP(Q$4,Morosidad!$C$38:$CV$76,Morosidad_control!$B94,0)</f>
        <v>2.9205214034990714</v>
      </c>
      <c r="R94" s="4">
        <f>+VLOOKUP(R$4,Morosidad!$C$38:$CV$76,Morosidad_control!$B94,0)</f>
        <v>3.4988558207317872</v>
      </c>
      <c r="S94" s="4">
        <f>+VLOOKUP(S$4,Morosidad!$C$38:$CV$76,Morosidad_control!$B94,0)</f>
        <v>0</v>
      </c>
      <c r="T94" s="4">
        <f>+VLOOKUP(T$4,Morosidad!$C$38:$CV$76,Morosidad_control!$B94,0)</f>
        <v>0</v>
      </c>
      <c r="U94" s="4">
        <f>+VLOOKUP(U$4,Morosidad!$C$38:$CV$76,Morosidad_control!$B94,0)</f>
        <v>0</v>
      </c>
      <c r="V94" s="4">
        <f>+VLOOKUP(V$4,Morosidad!$C$38:$CV$76,Morosidad_control!$B94,0)</f>
        <v>0</v>
      </c>
      <c r="W94" s="4">
        <f>+VLOOKUP(W$4,Morosidad!$C$38:$CV$76,Morosidad_control!$B94,0)</f>
        <v>0</v>
      </c>
      <c r="X94" s="4">
        <f>+VLOOKUP(X$4,Morosidad!$C$38:$CV$76,Morosidad_control!$B94,0)</f>
        <v>0</v>
      </c>
      <c r="Y94" s="4">
        <f>+VLOOKUP(Y$4,Morosidad!$C$38:$CV$76,Morosidad_control!$B94,0)</f>
        <v>0</v>
      </c>
      <c r="Z94" s="4">
        <f>+VLOOKUP(Z$4,Morosidad!$C$38:$CV$76,Morosidad_control!$B94,0)</f>
        <v>0</v>
      </c>
      <c r="AA94" s="4">
        <f>+VLOOKUP(AA$4,Morosidad!$C$38:$CV$76,Morosidad_control!$B94,0)</f>
        <v>0</v>
      </c>
      <c r="AB94" s="4">
        <v>5.5390704344147403</v>
      </c>
      <c r="AC94" s="4">
        <v>10.006397148358101</v>
      </c>
      <c r="AD94" s="4">
        <f>+VLOOKUP(AD$4,Morosidad!$C$38:$CV$76,Morosidad_control!$B94,0)</f>
        <v>7.0369415222873366</v>
      </c>
      <c r="AE94" s="4">
        <f>+VLOOKUP(AE$4,Morosidad!$C$38:$CV$76,Morosidad_control!$B94,0)</f>
        <v>3.4882914496207071</v>
      </c>
      <c r="AF94" s="4">
        <v>4.7607430626734502</v>
      </c>
      <c r="AG94" s="4">
        <v>5.3622680697257596</v>
      </c>
      <c r="AH94" s="4">
        <v>4.3481686583929697</v>
      </c>
      <c r="AI94" s="4">
        <f>+VLOOKUP(AI$4,Morosidad!$C$38:$CV$76,Morosidad_control!$B94,0)</f>
        <v>23.119387401938042</v>
      </c>
      <c r="AJ94" s="4">
        <f>+VLOOKUP(AJ$4,Morosidad!$C$38:$CV$76,Morosidad_control!$B94,0)</f>
        <v>3.9437917764832915</v>
      </c>
      <c r="AK94" s="4">
        <f>+VLOOKUP(AK$4,Morosidad!$C$38:$CV$76,Morosidad_control!$B94,0)</f>
        <v>21.820275358428493</v>
      </c>
      <c r="AL94" s="4">
        <v>5.2309633666773898</v>
      </c>
      <c r="AM94" s="4">
        <v>5.69391422531318</v>
      </c>
      <c r="AN94" s="4">
        <v>4.0764519744492302</v>
      </c>
      <c r="AO94" s="4">
        <f>+VLOOKUP(AO$4,Morosidad!$C$38:$CV$76,Morosidad_control!$B94,0)</f>
        <v>6.032288152707558</v>
      </c>
      <c r="AP94" s="4">
        <f>+VLOOKUP(AP$4,Morosidad!$C$38:$CV$76,Morosidad_control!$B94,0)</f>
        <v>0</v>
      </c>
      <c r="AQ94" s="4">
        <v>6.8284496611881798</v>
      </c>
      <c r="AR94" s="4">
        <f>+VLOOKUP(AR$4,Morosidad!$C$38:$CV$76,Morosidad_control!$B94,0)</f>
        <v>6.5831949192874273</v>
      </c>
      <c r="AS94" s="4">
        <f>+VLOOKUP(AS$4,Morosidad!$C$38:$CV$76,Morosidad_control!$B94,0)</f>
        <v>6.8211290212982503</v>
      </c>
      <c r="AT94" s="4">
        <v>13.924161475665301</v>
      </c>
      <c r="AU94" s="4">
        <f>+VLOOKUP(AU$4,Morosidad!$C$38:$CV$76,Morosidad_control!$B94,0)</f>
        <v>3.9694007819784769</v>
      </c>
      <c r="AV94" s="4">
        <f>+VLOOKUP(AV$4,Morosidad!$C$38:$CV$76,Morosidad_control!$B94,0)</f>
        <v>17.955030113087734</v>
      </c>
      <c r="AW94" s="4">
        <v>6.4316477702778396</v>
      </c>
      <c r="AX94" s="4">
        <v>17.034645363329201</v>
      </c>
      <c r="AY94" s="4">
        <f>+VLOOKUP(AY$4,Morosidad!$C$38:$CV$76,Morosidad_control!$B94,0)</f>
        <v>7.6124478749901456</v>
      </c>
    </row>
    <row r="95" spans="2:51" ht="16.5" x14ac:dyDescent="0.3">
      <c r="B95">
        <v>92</v>
      </c>
      <c r="C95" s="3">
        <v>43646</v>
      </c>
      <c r="D95" s="4">
        <f>+VLOOKUP(D$4,Morosidad!$C$5:$CV$15,Morosidad_control!$B95,0)</f>
        <v>0.65360409664028141</v>
      </c>
      <c r="E95" s="4">
        <f>+VLOOKUP(E$4,Morosidad!$C$5:$CV$15,Morosidad_control!$B95,0)</f>
        <v>2.9012484171026154</v>
      </c>
      <c r="F95" s="4">
        <f>+VLOOKUP(F$4,Morosidad!$C$5:$CV$15,Morosidad_control!$B95,0)</f>
        <v>3.8839422855736023</v>
      </c>
      <c r="G95" s="4">
        <f>+VLOOKUP(G$4,Morosidad!$C$5:$CV$15,Morosidad_control!$B95,0)</f>
        <v>2.6913117370537334</v>
      </c>
      <c r="H95" s="4">
        <f>+VLOOKUP(H$4,Morosidad!$C$5:$CV$15,Morosidad_control!$B95,0)</f>
        <v>0</v>
      </c>
      <c r="I95" s="4">
        <f>+VLOOKUP(I$4,Morosidad!$C$5:$CV$15,Morosidad_control!$B95,0)</f>
        <v>0</v>
      </c>
      <c r="J95" s="4">
        <f>+VLOOKUP(J$4,Morosidad!$C$5:$CV$15,Morosidad_control!$B95,0)</f>
        <v>2.6748103701768571</v>
      </c>
      <c r="K95" s="4">
        <v>3.1735585087140699</v>
      </c>
      <c r="L95" s="4">
        <f>+VLOOKUP(L$4,Morosidad!$C$5:$CV$15,Morosidad_control!$B95,0)</f>
        <v>2.8695961995788792</v>
      </c>
      <c r="M95" s="4">
        <v>3.5210922079466398</v>
      </c>
      <c r="N95" s="4">
        <v>8.4232534262504295</v>
      </c>
      <c r="O95" s="4">
        <f>+VLOOKUP(O$4,Morosidad!$C$38:$CV$76,Morosidad_control!$B95,0)</f>
        <v>0</v>
      </c>
      <c r="P95" s="4">
        <v>3.6771528166540399</v>
      </c>
      <c r="Q95" s="4">
        <f>+VLOOKUP(Q$4,Morosidad!$C$38:$CV$76,Morosidad_control!$B95,0)</f>
        <v>2.9538739282447568</v>
      </c>
      <c r="R95" s="4">
        <f>+VLOOKUP(R$4,Morosidad!$C$38:$CV$76,Morosidad_control!$B95,0)</f>
        <v>3.683446587724664</v>
      </c>
      <c r="S95" s="4">
        <f>+VLOOKUP(S$4,Morosidad!$C$38:$CV$76,Morosidad_control!$B95,0)</f>
        <v>0</v>
      </c>
      <c r="T95" s="4">
        <f>+VLOOKUP(T$4,Morosidad!$C$38:$CV$76,Morosidad_control!$B95,0)</f>
        <v>0</v>
      </c>
      <c r="U95" s="4">
        <f>+VLOOKUP(U$4,Morosidad!$C$38:$CV$76,Morosidad_control!$B95,0)</f>
        <v>0</v>
      </c>
      <c r="V95" s="4">
        <f>+VLOOKUP(V$4,Morosidad!$C$38:$CV$76,Morosidad_control!$B95,0)</f>
        <v>0</v>
      </c>
      <c r="W95" s="4">
        <f>+VLOOKUP(W$4,Morosidad!$C$38:$CV$76,Morosidad_control!$B95,0)</f>
        <v>0</v>
      </c>
      <c r="X95" s="4">
        <f>+VLOOKUP(X$4,Morosidad!$C$38:$CV$76,Morosidad_control!$B95,0)</f>
        <v>0</v>
      </c>
      <c r="Y95" s="4">
        <f>+VLOOKUP(Y$4,Morosidad!$C$38:$CV$76,Morosidad_control!$B95,0)</f>
        <v>0</v>
      </c>
      <c r="Z95" s="4">
        <f>+VLOOKUP(Z$4,Morosidad!$C$38:$CV$76,Morosidad_control!$B95,0)</f>
        <v>0</v>
      </c>
      <c r="AA95" s="4">
        <f>+VLOOKUP(AA$4,Morosidad!$C$38:$CV$76,Morosidad_control!$B95,0)</f>
        <v>0</v>
      </c>
      <c r="AB95" s="4">
        <v>5.5788378453313499</v>
      </c>
      <c r="AC95" s="4">
        <v>10.2892111155245</v>
      </c>
      <c r="AD95" s="4">
        <f>+VLOOKUP(AD$4,Morosidad!$C$38:$CV$76,Morosidad_control!$B95,0)</f>
        <v>9.5075854899082461</v>
      </c>
      <c r="AE95" s="4">
        <f>+VLOOKUP(AE$4,Morosidad!$C$38:$CV$76,Morosidad_control!$B95,0)</f>
        <v>3.9822863812026128</v>
      </c>
      <c r="AF95" s="4">
        <v>4.8101476265115899</v>
      </c>
      <c r="AG95" s="4">
        <v>5.4121864902424202</v>
      </c>
      <c r="AH95" s="4">
        <v>4.1149512708249496</v>
      </c>
      <c r="AI95" s="4">
        <f>+VLOOKUP(AI$4,Morosidad!$C$38:$CV$76,Morosidad_control!$B95,0)</f>
        <v>23.328275337064746</v>
      </c>
      <c r="AJ95" s="4">
        <f>+VLOOKUP(AJ$4,Morosidad!$C$38:$CV$76,Morosidad_control!$B95,0)</f>
        <v>3.9855579962316248</v>
      </c>
      <c r="AK95" s="4">
        <f>+VLOOKUP(AK$4,Morosidad!$C$38:$CV$76,Morosidad_control!$B95,0)</f>
        <v>22.137609863240659</v>
      </c>
      <c r="AL95" s="4">
        <v>5.3056898424061503</v>
      </c>
      <c r="AM95" s="4">
        <v>5.9395007145320102</v>
      </c>
      <c r="AN95" s="4">
        <v>4.1237232323360997</v>
      </c>
      <c r="AO95" s="4">
        <f>+VLOOKUP(AO$4,Morosidad!$C$38:$CV$76,Morosidad_control!$B95,0)</f>
        <v>6.3988031921706687</v>
      </c>
      <c r="AP95" s="4">
        <f>+VLOOKUP(AP$4,Morosidad!$C$38:$CV$76,Morosidad_control!$B95,0)</f>
        <v>0</v>
      </c>
      <c r="AQ95" s="4">
        <v>6.9718561992467096</v>
      </c>
      <c r="AR95" s="4">
        <f>+VLOOKUP(AR$4,Morosidad!$C$38:$CV$76,Morosidad_control!$B95,0)</f>
        <v>6.3532635673823599</v>
      </c>
      <c r="AS95" s="4">
        <f>+VLOOKUP(AS$4,Morosidad!$C$38:$CV$76,Morosidad_control!$B95,0)</f>
        <v>6.5594655365096548</v>
      </c>
      <c r="AT95" s="4">
        <v>16.581304248084901</v>
      </c>
      <c r="AU95" s="4">
        <f>+VLOOKUP(AU$4,Morosidad!$C$38:$CV$76,Morosidad_control!$B95,0)</f>
        <v>3.6861215826715914</v>
      </c>
      <c r="AV95" s="4">
        <f>+VLOOKUP(AV$4,Morosidad!$C$38:$CV$76,Morosidad_control!$B95,0)</f>
        <v>17.451483183052225</v>
      </c>
      <c r="AW95" s="4">
        <v>7.0211546567533798</v>
      </c>
      <c r="AX95" s="4">
        <v>16.9243841510721</v>
      </c>
      <c r="AY95" s="4">
        <f>+VLOOKUP(AY$4,Morosidad!$C$38:$CV$76,Morosidad_control!$B95,0)</f>
        <v>6.8057979887420812</v>
      </c>
    </row>
    <row r="96" spans="2:51" ht="16.5" x14ac:dyDescent="0.3">
      <c r="B96">
        <v>93</v>
      </c>
      <c r="C96" s="3">
        <v>43677</v>
      </c>
      <c r="D96" s="4">
        <f>+VLOOKUP(D$4,Morosidad!$C$5:$CV$15,Morosidad_control!$B96,0)</f>
        <v>0.62476191443540086</v>
      </c>
      <c r="E96" s="4">
        <f>+VLOOKUP(E$4,Morosidad!$C$5:$CV$15,Morosidad_control!$B96,0)</f>
        <v>2.9135062228135631</v>
      </c>
      <c r="F96" s="4">
        <f>+VLOOKUP(F$4,Morosidad!$C$5:$CV$15,Morosidad_control!$B96,0)</f>
        <v>3.797131048976615</v>
      </c>
      <c r="G96" s="4">
        <f>+VLOOKUP(G$4,Morosidad!$C$5:$CV$15,Morosidad_control!$B96,0)</f>
        <v>2.785062583084017</v>
      </c>
      <c r="H96" s="4">
        <f>+VLOOKUP(H$4,Morosidad!$C$5:$CV$15,Morosidad_control!$B96,0)</f>
        <v>0</v>
      </c>
      <c r="I96" s="4">
        <f>+VLOOKUP(I$4,Morosidad!$C$5:$CV$15,Morosidad_control!$B96,0)</f>
        <v>0</v>
      </c>
      <c r="J96" s="4">
        <f>+VLOOKUP(J$4,Morosidad!$C$5:$CV$15,Morosidad_control!$B96,0)</f>
        <v>2.70361292749726</v>
      </c>
      <c r="K96" s="4">
        <v>3.12461482644522</v>
      </c>
      <c r="L96" s="4">
        <f>+VLOOKUP(L$4,Morosidad!$C$5:$CV$15,Morosidad_control!$B96,0)</f>
        <v>2.9112258167325904</v>
      </c>
      <c r="M96" s="4">
        <v>3.5609584337834299</v>
      </c>
      <c r="N96" s="4">
        <v>8.6347331323470495</v>
      </c>
      <c r="O96" s="4">
        <f>+VLOOKUP(O$4,Morosidad!$C$38:$CV$76,Morosidad_control!$B96,0)</f>
        <v>0</v>
      </c>
      <c r="P96" s="4">
        <v>3.76010708193665</v>
      </c>
      <c r="Q96" s="4">
        <f>+VLOOKUP(Q$4,Morosidad!$C$38:$CV$76,Morosidad_control!$B96,0)</f>
        <v>2.9553062530558649</v>
      </c>
      <c r="R96" s="4">
        <f>+VLOOKUP(R$4,Morosidad!$C$38:$CV$76,Morosidad_control!$B96,0)</f>
        <v>3.6006094229009773</v>
      </c>
      <c r="S96" s="4">
        <f>+VLOOKUP(S$4,Morosidad!$C$38:$CV$76,Morosidad_control!$B96,0)</f>
        <v>0</v>
      </c>
      <c r="T96" s="4">
        <f>+VLOOKUP(T$4,Morosidad!$C$38:$CV$76,Morosidad_control!$B96,0)</f>
        <v>0</v>
      </c>
      <c r="U96" s="4">
        <f>+VLOOKUP(U$4,Morosidad!$C$38:$CV$76,Morosidad_control!$B96,0)</f>
        <v>0</v>
      </c>
      <c r="V96" s="4">
        <f>+VLOOKUP(V$4,Morosidad!$C$38:$CV$76,Morosidad_control!$B96,0)</f>
        <v>0</v>
      </c>
      <c r="W96" s="4">
        <f>+VLOOKUP(W$4,Morosidad!$C$38:$CV$76,Morosidad_control!$B96,0)</f>
        <v>0</v>
      </c>
      <c r="X96" s="4">
        <f>+VLOOKUP(X$4,Morosidad!$C$38:$CV$76,Morosidad_control!$B96,0)</f>
        <v>0</v>
      </c>
      <c r="Y96" s="4">
        <f>+VLOOKUP(Y$4,Morosidad!$C$38:$CV$76,Morosidad_control!$B96,0)</f>
        <v>0</v>
      </c>
      <c r="Z96" s="4">
        <f>+VLOOKUP(Z$4,Morosidad!$C$38:$CV$76,Morosidad_control!$B96,0)</f>
        <v>0</v>
      </c>
      <c r="AA96" s="4">
        <f>+VLOOKUP(AA$4,Morosidad!$C$38:$CV$76,Morosidad_control!$B96,0)</f>
        <v>0</v>
      </c>
      <c r="AB96" s="4">
        <v>5.67252501482856</v>
      </c>
      <c r="AC96" s="4">
        <v>10.948752721765601</v>
      </c>
      <c r="AD96" s="4">
        <f>+VLOOKUP(AD$4,Morosidad!$C$38:$CV$76,Morosidad_control!$B96,0)</f>
        <v>8.2062852517359239</v>
      </c>
      <c r="AE96" s="4">
        <f>+VLOOKUP(AE$4,Morosidad!$C$38:$CV$76,Morosidad_control!$B96,0)</f>
        <v>4.2915693478784585</v>
      </c>
      <c r="AF96" s="4">
        <v>4.8672971247171999</v>
      </c>
      <c r="AG96" s="4">
        <v>5.3984497826438398</v>
      </c>
      <c r="AH96" s="4">
        <v>4.5827136396438704</v>
      </c>
      <c r="AI96" s="4">
        <f>+VLOOKUP(AI$4,Morosidad!$C$38:$CV$76,Morosidad_control!$B96,0)</f>
        <v>23.075346339025035</v>
      </c>
      <c r="AJ96" s="4">
        <f>+VLOOKUP(AJ$4,Morosidad!$C$38:$CV$76,Morosidad_control!$B96,0)</f>
        <v>3.9691756039942239</v>
      </c>
      <c r="AK96" s="4">
        <f>+VLOOKUP(AK$4,Morosidad!$C$38:$CV$76,Morosidad_control!$B96,0)</f>
        <v>22.119622207924479</v>
      </c>
      <c r="AL96" s="4">
        <v>5.3278572072725296</v>
      </c>
      <c r="AM96" s="4">
        <v>5.2260669450819499</v>
      </c>
      <c r="AN96" s="4">
        <v>4.1069211837353601</v>
      </c>
      <c r="AO96" s="4">
        <f>+VLOOKUP(AO$4,Morosidad!$C$38:$CV$76,Morosidad_control!$B96,0)</f>
        <v>6.6170440297997253</v>
      </c>
      <c r="AP96" s="4">
        <f>+VLOOKUP(AP$4,Morosidad!$C$38:$CV$76,Morosidad_control!$B96,0)</f>
        <v>0</v>
      </c>
      <c r="AQ96" s="4">
        <v>6.8619433654783801</v>
      </c>
      <c r="AR96" s="4">
        <f>+VLOOKUP(AR$4,Morosidad!$C$38:$CV$76,Morosidad_control!$B96,0)</f>
        <v>5.6464167311043907</v>
      </c>
      <c r="AS96" s="4">
        <f>+VLOOKUP(AS$4,Morosidad!$C$38:$CV$76,Morosidad_control!$B96,0)</f>
        <v>6.9049636066172342</v>
      </c>
      <c r="AT96" s="4">
        <v>17.547252492646201</v>
      </c>
      <c r="AU96" s="4">
        <f>+VLOOKUP(AU$4,Morosidad!$C$38:$CV$76,Morosidad_control!$B96,0)</f>
        <v>3.8628012874175095</v>
      </c>
      <c r="AV96" s="4">
        <f>+VLOOKUP(AV$4,Morosidad!$C$38:$CV$76,Morosidad_control!$B96,0)</f>
        <v>16.932018913323361</v>
      </c>
      <c r="AW96" s="4">
        <v>6.6557460147038396</v>
      </c>
      <c r="AX96" s="4">
        <v>16.688825531479299</v>
      </c>
      <c r="AY96" s="4">
        <f>+VLOOKUP(AY$4,Morosidad!$C$38:$CV$76,Morosidad_control!$B96,0)</f>
        <v>7.1916171788244778</v>
      </c>
    </row>
    <row r="97" spans="2:51" ht="16.5" x14ac:dyDescent="0.3">
      <c r="B97">
        <v>94</v>
      </c>
      <c r="C97" s="3">
        <v>43708</v>
      </c>
      <c r="D97" s="4">
        <f>+VLOOKUP(D$4,Morosidad!$C$5:$CV$15,Morosidad_control!$B97,0)</f>
        <v>0.53966176098254104</v>
      </c>
      <c r="E97" s="4">
        <f>+VLOOKUP(E$4,Morosidad!$C$5:$CV$15,Morosidad_control!$B97,0)</f>
        <v>2.8539967339572248</v>
      </c>
      <c r="F97" s="4">
        <f>+VLOOKUP(F$4,Morosidad!$C$5:$CV$15,Morosidad_control!$B97,0)</f>
        <v>3.9987276367497451</v>
      </c>
      <c r="G97" s="4">
        <f>+VLOOKUP(G$4,Morosidad!$C$5:$CV$15,Morosidad_control!$B97,0)</f>
        <v>3.8662152830438252</v>
      </c>
      <c r="H97" s="4">
        <f>+VLOOKUP(H$4,Morosidad!$C$5:$CV$15,Morosidad_control!$B97,0)</f>
        <v>0</v>
      </c>
      <c r="I97" s="4">
        <f>+VLOOKUP(I$4,Morosidad!$C$5:$CV$15,Morosidad_control!$B97,0)</f>
        <v>0</v>
      </c>
      <c r="J97" s="4">
        <f>+VLOOKUP(J$4,Morosidad!$C$5:$CV$15,Morosidad_control!$B97,0)</f>
        <v>2.7357060840828646</v>
      </c>
      <c r="K97" s="4">
        <v>3.11192921692788</v>
      </c>
      <c r="L97" s="4">
        <f>+VLOOKUP(L$4,Morosidad!$C$5:$CV$15,Morosidad_control!$B97,0)</f>
        <v>2.8492518535581728</v>
      </c>
      <c r="M97" s="4">
        <v>3.5352096189043798</v>
      </c>
      <c r="N97" s="4">
        <v>8.9359167909432102</v>
      </c>
      <c r="O97" s="4">
        <f>+VLOOKUP(O$4,Morosidad!$C$38:$CV$76,Morosidad_control!$B97,0)</f>
        <v>0</v>
      </c>
      <c r="P97" s="4">
        <v>3.4587192403828202</v>
      </c>
      <c r="Q97" s="4">
        <f>+VLOOKUP(Q$4,Morosidad!$C$38:$CV$76,Morosidad_control!$B97,0)</f>
        <v>3.0091930311863089</v>
      </c>
      <c r="R97" s="4">
        <f>+VLOOKUP(R$4,Morosidad!$C$38:$CV$76,Morosidad_control!$B97,0)</f>
        <v>3.7349104657263781</v>
      </c>
      <c r="S97" s="4">
        <f>+VLOOKUP(S$4,Morosidad!$C$38:$CV$76,Morosidad_control!$B97,0)</f>
        <v>0</v>
      </c>
      <c r="T97" s="4">
        <f>+VLOOKUP(T$4,Morosidad!$C$38:$CV$76,Morosidad_control!$B97,0)</f>
        <v>0</v>
      </c>
      <c r="U97" s="4">
        <f>+VLOOKUP(U$4,Morosidad!$C$38:$CV$76,Morosidad_control!$B97,0)</f>
        <v>0</v>
      </c>
      <c r="V97" s="4">
        <f>+VLOOKUP(V$4,Morosidad!$C$38:$CV$76,Morosidad_control!$B97,0)</f>
        <v>0</v>
      </c>
      <c r="W97" s="4">
        <f>+VLOOKUP(W$4,Morosidad!$C$38:$CV$76,Morosidad_control!$B97,0)</f>
        <v>0</v>
      </c>
      <c r="X97" s="4">
        <f>+VLOOKUP(X$4,Morosidad!$C$38:$CV$76,Morosidad_control!$B97,0)</f>
        <v>0</v>
      </c>
      <c r="Y97" s="4">
        <f>+VLOOKUP(Y$4,Morosidad!$C$38:$CV$76,Morosidad_control!$B97,0)</f>
        <v>0</v>
      </c>
      <c r="Z97" s="4">
        <f>+VLOOKUP(Z$4,Morosidad!$C$38:$CV$76,Morosidad_control!$B97,0)</f>
        <v>0</v>
      </c>
      <c r="AA97" s="4">
        <f>+VLOOKUP(AA$4,Morosidad!$C$38:$CV$76,Morosidad_control!$B97,0)</f>
        <v>0</v>
      </c>
      <c r="AB97" s="4">
        <v>5.8210843132545396</v>
      </c>
      <c r="AC97" s="4">
        <v>11.462310861265999</v>
      </c>
      <c r="AD97" s="4">
        <f>+VLOOKUP(AD$4,Morosidad!$C$38:$CV$76,Morosidad_control!$B97,0)</f>
        <v>9.6037820007392494</v>
      </c>
      <c r="AE97" s="4">
        <f>+VLOOKUP(AE$4,Morosidad!$C$38:$CV$76,Morosidad_control!$B97,0)</f>
        <v>5.3196887742179371</v>
      </c>
      <c r="AF97" s="4">
        <v>4.8968743124935301</v>
      </c>
      <c r="AG97" s="4">
        <v>5.2448726116844098</v>
      </c>
      <c r="AH97" s="4">
        <v>4.6554028406273797</v>
      </c>
      <c r="AI97" s="4">
        <f>+VLOOKUP(AI$4,Morosidad!$C$38:$CV$76,Morosidad_control!$B97,0)</f>
        <v>22.980049064358017</v>
      </c>
      <c r="AJ97" s="4">
        <f>+VLOOKUP(AJ$4,Morosidad!$C$38:$CV$76,Morosidad_control!$B97,0)</f>
        <v>3.8835927173512879</v>
      </c>
      <c r="AK97" s="4">
        <f>+VLOOKUP(AK$4,Morosidad!$C$38:$CV$76,Morosidad_control!$B97,0)</f>
        <v>22.410834320112009</v>
      </c>
      <c r="AL97" s="4">
        <v>5.3905692650447001</v>
      </c>
      <c r="AM97" s="4">
        <v>5.3337686302487004</v>
      </c>
      <c r="AN97" s="4">
        <v>4.0743666973585801</v>
      </c>
      <c r="AO97" s="4">
        <f>+VLOOKUP(AO$4,Morosidad!$C$38:$CV$76,Morosidad_control!$B97,0)</f>
        <v>7.2702310874964953</v>
      </c>
      <c r="AP97" s="4">
        <f>+VLOOKUP(AP$4,Morosidad!$C$38:$CV$76,Morosidad_control!$B97,0)</f>
        <v>0</v>
      </c>
      <c r="AQ97" s="4">
        <v>6.8207112156537804</v>
      </c>
      <c r="AR97" s="4">
        <f>+VLOOKUP(AR$4,Morosidad!$C$38:$CV$76,Morosidad_control!$B97,0)</f>
        <v>5.1201847102686724</v>
      </c>
      <c r="AS97" s="4">
        <f>+VLOOKUP(AS$4,Morosidad!$C$38:$CV$76,Morosidad_control!$B97,0)</f>
        <v>6.9887564648137559</v>
      </c>
      <c r="AT97" s="4">
        <v>19.239667248994301</v>
      </c>
      <c r="AU97" s="4">
        <f>+VLOOKUP(AU$4,Morosidad!$C$38:$CV$76,Morosidad_control!$B97,0)</f>
        <v>4.1247780559356961</v>
      </c>
      <c r="AV97" s="4">
        <f>+VLOOKUP(AV$4,Morosidad!$C$38:$CV$76,Morosidad_control!$B97,0)</f>
        <v>17.661193586263614</v>
      </c>
      <c r="AW97" s="4">
        <v>6.6198376202253604</v>
      </c>
      <c r="AX97" s="4">
        <v>17.1071015559105</v>
      </c>
      <c r="AY97" s="4">
        <f>+VLOOKUP(AY$4,Morosidad!$C$38:$CV$76,Morosidad_control!$B97,0)</f>
        <v>7.6931781247332731</v>
      </c>
    </row>
    <row r="98" spans="2:51" ht="16.5" x14ac:dyDescent="0.3">
      <c r="B98">
        <v>95</v>
      </c>
      <c r="C98" s="3">
        <v>43738</v>
      </c>
      <c r="D98" s="4">
        <f>+VLOOKUP(D$4,Morosidad!$C$5:$CV$15,Morosidad_control!$B98,0)</f>
        <v>0.5314809704939355</v>
      </c>
      <c r="E98" s="4">
        <f>+VLOOKUP(E$4,Morosidad!$C$5:$CV$15,Morosidad_control!$B98,0)</f>
        <v>2.8479416131844753</v>
      </c>
      <c r="F98" s="4">
        <f>+VLOOKUP(F$4,Morosidad!$C$5:$CV$15,Morosidad_control!$B98,0)</f>
        <v>4.0273229669489412</v>
      </c>
      <c r="G98" s="4">
        <f>+VLOOKUP(G$4,Morosidad!$C$5:$CV$15,Morosidad_control!$B98,0)</f>
        <v>3.9016766971424048</v>
      </c>
      <c r="H98" s="4">
        <f>+VLOOKUP(H$4,Morosidad!$C$5:$CV$15,Morosidad_control!$B98,0)</f>
        <v>0</v>
      </c>
      <c r="I98" s="4">
        <f>+VLOOKUP(I$4,Morosidad!$C$5:$CV$15,Morosidad_control!$B98,0)</f>
        <v>0</v>
      </c>
      <c r="J98" s="4">
        <f>+VLOOKUP(J$4,Morosidad!$C$5:$CV$15,Morosidad_control!$B98,0)</f>
        <v>2.7823974547528896</v>
      </c>
      <c r="K98" s="4">
        <v>3.14980111132384</v>
      </c>
      <c r="L98" s="4">
        <f>+VLOOKUP(L$4,Morosidad!$C$5:$CV$15,Morosidad_control!$B98,0)</f>
        <v>2.8272410573554687</v>
      </c>
      <c r="M98" s="4">
        <v>3.6313084433106901</v>
      </c>
      <c r="N98" s="4">
        <v>9.5064968361766908</v>
      </c>
      <c r="O98" s="4">
        <f>+VLOOKUP(O$4,Morosidad!$C$38:$CV$76,Morosidad_control!$B98,0)</f>
        <v>0</v>
      </c>
      <c r="P98" s="4">
        <v>2.7318801105310699</v>
      </c>
      <c r="Q98" s="4">
        <f>+VLOOKUP(Q$4,Morosidad!$C$38:$CV$76,Morosidad_control!$B98,0)</f>
        <v>3.035644845917735</v>
      </c>
      <c r="R98" s="4">
        <f>+VLOOKUP(R$4,Morosidad!$C$38:$CV$76,Morosidad_control!$B98,0)</f>
        <v>3.9244074655476302</v>
      </c>
      <c r="S98" s="4">
        <f>+VLOOKUP(S$4,Morosidad!$C$38:$CV$76,Morosidad_control!$B98,0)</f>
        <v>0</v>
      </c>
      <c r="T98" s="4">
        <f>+VLOOKUP(T$4,Morosidad!$C$38:$CV$76,Morosidad_control!$B98,0)</f>
        <v>0</v>
      </c>
      <c r="U98" s="4">
        <f>+VLOOKUP(U$4,Morosidad!$C$38:$CV$76,Morosidad_control!$B98,0)</f>
        <v>0</v>
      </c>
      <c r="V98" s="4">
        <f>+VLOOKUP(V$4,Morosidad!$C$38:$CV$76,Morosidad_control!$B98,0)</f>
        <v>0</v>
      </c>
      <c r="W98" s="4">
        <f>+VLOOKUP(W$4,Morosidad!$C$38:$CV$76,Morosidad_control!$B98,0)</f>
        <v>0</v>
      </c>
      <c r="X98" s="4">
        <f>+VLOOKUP(X$4,Morosidad!$C$38:$CV$76,Morosidad_control!$B98,0)</f>
        <v>0</v>
      </c>
      <c r="Y98" s="4">
        <f>+VLOOKUP(Y$4,Morosidad!$C$38:$CV$76,Morosidad_control!$B98,0)</f>
        <v>0</v>
      </c>
      <c r="Z98" s="4">
        <f>+VLOOKUP(Z$4,Morosidad!$C$38:$CV$76,Morosidad_control!$B98,0)</f>
        <v>0</v>
      </c>
      <c r="AA98" s="4">
        <f>+VLOOKUP(AA$4,Morosidad!$C$38:$CV$76,Morosidad_control!$B98,0)</f>
        <v>0</v>
      </c>
      <c r="AB98" s="4">
        <v>5.9498201008788696</v>
      </c>
      <c r="AC98" s="4">
        <v>12.5237737344699</v>
      </c>
      <c r="AD98" s="4">
        <f>+VLOOKUP(AD$4,Morosidad!$C$38:$CV$76,Morosidad_control!$B98,0)</f>
        <v>9.878157274268867</v>
      </c>
      <c r="AE98" s="4">
        <f>+VLOOKUP(AE$4,Morosidad!$C$38:$CV$76,Morosidad_control!$B98,0)</f>
        <v>5.6957073377086562</v>
      </c>
      <c r="AF98" s="4">
        <v>4.9340510752581599</v>
      </c>
      <c r="AG98" s="4">
        <v>5.3193367327955299</v>
      </c>
      <c r="AH98" s="4">
        <v>4.7139261421864402</v>
      </c>
      <c r="AI98" s="4">
        <f>+VLOOKUP(AI$4,Morosidad!$C$38:$CV$76,Morosidad_control!$B98,0)</f>
        <v>22.486072877270626</v>
      </c>
      <c r="AJ98" s="4">
        <f>+VLOOKUP(AJ$4,Morosidad!$C$38:$CV$76,Morosidad_control!$B98,0)</f>
        <v>3.8937821393815764</v>
      </c>
      <c r="AK98" s="4">
        <f>+VLOOKUP(AK$4,Morosidad!$C$38:$CV$76,Morosidad_control!$B98,0)</f>
        <v>20.456308724161939</v>
      </c>
      <c r="AL98" s="4">
        <v>5.4375686916820598</v>
      </c>
      <c r="AM98" s="4">
        <v>5.4832078106648199</v>
      </c>
      <c r="AN98" s="4">
        <v>3.8376446341058998</v>
      </c>
      <c r="AO98" s="4">
        <f>+VLOOKUP(AO$4,Morosidad!$C$38:$CV$76,Morosidad_control!$B98,0)</f>
        <v>7.2384532187603474</v>
      </c>
      <c r="AP98" s="4">
        <f>+VLOOKUP(AP$4,Morosidad!$C$38:$CV$76,Morosidad_control!$B98,0)</f>
        <v>0</v>
      </c>
      <c r="AQ98" s="4">
        <v>7.05581077371557</v>
      </c>
      <c r="AR98" s="4">
        <f>+VLOOKUP(AR$4,Morosidad!$C$38:$CV$76,Morosidad_control!$B98,0)</f>
        <v>5.1292106590026645</v>
      </c>
      <c r="AS98" s="4">
        <f>+VLOOKUP(AS$4,Morosidad!$C$38:$CV$76,Morosidad_control!$B98,0)</f>
        <v>6.6571001599284916</v>
      </c>
      <c r="AT98" s="4">
        <v>22.526270498324301</v>
      </c>
      <c r="AU98" s="4">
        <f>+VLOOKUP(AU$4,Morosidad!$C$38:$CV$76,Morosidad_control!$B98,0)</f>
        <v>3.8983283832588715</v>
      </c>
      <c r="AV98" s="4">
        <f>+VLOOKUP(AV$4,Morosidad!$C$38:$CV$76,Morosidad_control!$B98,0)</f>
        <v>17.758774599956148</v>
      </c>
      <c r="AW98" s="4">
        <v>6.6429087834282399</v>
      </c>
      <c r="AX98" s="4">
        <v>17.303161955584201</v>
      </c>
      <c r="AY98" s="4">
        <f>+VLOOKUP(AY$4,Morosidad!$C$38:$CV$76,Morosidad_control!$B98,0)</f>
        <v>7.949121160808013</v>
      </c>
    </row>
    <row r="99" spans="2:51" ht="16.5" x14ac:dyDescent="0.3">
      <c r="B99">
        <v>96</v>
      </c>
      <c r="C99" s="3">
        <v>43769</v>
      </c>
      <c r="D99" s="4">
        <f>+VLOOKUP(D$4,Morosidad!$C$5:$CV$15,Morosidad_control!$B99,0)</f>
        <v>0.49669621968389382</v>
      </c>
      <c r="E99" s="4">
        <f>+VLOOKUP(E$4,Morosidad!$C$5:$CV$15,Morosidad_control!$B99,0)</f>
        <v>2.9248126401986507</v>
      </c>
      <c r="F99" s="4">
        <f>+VLOOKUP(F$4,Morosidad!$C$5:$CV$15,Morosidad_control!$B99,0)</f>
        <v>3.894777416710709</v>
      </c>
      <c r="G99" s="4">
        <f>+VLOOKUP(G$4,Morosidad!$C$5:$CV$15,Morosidad_control!$B99,0)</f>
        <v>3.8429437931486428</v>
      </c>
      <c r="H99" s="4">
        <f>+VLOOKUP(H$4,Morosidad!$C$5:$CV$15,Morosidad_control!$B99,0)</f>
        <v>0</v>
      </c>
      <c r="I99" s="4">
        <f>+VLOOKUP(I$4,Morosidad!$C$5:$CV$15,Morosidad_control!$B99,0)</f>
        <v>0</v>
      </c>
      <c r="J99" s="4">
        <f>+VLOOKUP(J$4,Morosidad!$C$5:$CV$15,Morosidad_control!$B99,0)</f>
        <v>2.6495485668967156</v>
      </c>
      <c r="K99" s="4">
        <v>3.1685830100412198</v>
      </c>
      <c r="L99" s="4">
        <f>+VLOOKUP(L$4,Morosidad!$C$5:$CV$15,Morosidad_control!$B99,0)</f>
        <v>2.7636503662904319</v>
      </c>
      <c r="M99" s="4">
        <v>3.5700707677824801</v>
      </c>
      <c r="N99" s="4">
        <v>10.467060026609101</v>
      </c>
      <c r="O99" s="4">
        <f>+VLOOKUP(O$4,Morosidad!$C$38:$CV$76,Morosidad_control!$B99,0)</f>
        <v>0</v>
      </c>
      <c r="P99" s="4">
        <v>2.8612592475443601</v>
      </c>
      <c r="Q99" s="4">
        <f>+VLOOKUP(Q$4,Morosidad!$C$38:$CV$76,Morosidad_control!$B99,0)</f>
        <v>3.0672542985331566</v>
      </c>
      <c r="R99" s="4">
        <f>+VLOOKUP(R$4,Morosidad!$C$38:$CV$76,Morosidad_control!$B99,0)</f>
        <v>3.6616027180482624</v>
      </c>
      <c r="S99" s="4">
        <f>+VLOOKUP(S$4,Morosidad!$C$38:$CV$76,Morosidad_control!$B99,0)</f>
        <v>0</v>
      </c>
      <c r="T99" s="4">
        <f>+VLOOKUP(T$4,Morosidad!$C$38:$CV$76,Morosidad_control!$B99,0)</f>
        <v>0</v>
      </c>
      <c r="U99" s="4">
        <f>+VLOOKUP(U$4,Morosidad!$C$38:$CV$76,Morosidad_control!$B99,0)</f>
        <v>0</v>
      </c>
      <c r="V99" s="4">
        <f>+VLOOKUP(V$4,Morosidad!$C$38:$CV$76,Morosidad_control!$B99,0)</f>
        <v>0</v>
      </c>
      <c r="W99" s="4">
        <f>+VLOOKUP(W$4,Morosidad!$C$38:$CV$76,Morosidad_control!$B99,0)</f>
        <v>0</v>
      </c>
      <c r="X99" s="4">
        <f>+VLOOKUP(X$4,Morosidad!$C$38:$CV$76,Morosidad_control!$B99,0)</f>
        <v>0</v>
      </c>
      <c r="Y99" s="4">
        <f>+VLOOKUP(Y$4,Morosidad!$C$38:$CV$76,Morosidad_control!$B99,0)</f>
        <v>0</v>
      </c>
      <c r="Z99" s="4">
        <f>+VLOOKUP(Z$4,Morosidad!$C$38:$CV$76,Morosidad_control!$B99,0)</f>
        <v>0</v>
      </c>
      <c r="AA99" s="4">
        <f>+VLOOKUP(AA$4,Morosidad!$C$38:$CV$76,Morosidad_control!$B99,0)</f>
        <v>0</v>
      </c>
      <c r="AB99" s="4">
        <v>5.7746700411343799</v>
      </c>
      <c r="AC99" s="4">
        <v>14.254002611135</v>
      </c>
      <c r="AD99" s="4">
        <f>+VLOOKUP(AD$4,Morosidad!$C$38:$CV$76,Morosidad_control!$B99,0)</f>
        <v>10.101275515277102</v>
      </c>
      <c r="AE99" s="4">
        <f>+VLOOKUP(AE$4,Morosidad!$C$38:$CV$76,Morosidad_control!$B99,0)</f>
        <v>5.9691067161430311</v>
      </c>
      <c r="AF99" s="4">
        <v>4.88753115148352</v>
      </c>
      <c r="AG99" s="4">
        <v>5.1870639071926297</v>
      </c>
      <c r="AH99" s="4">
        <v>4.6131406677001596</v>
      </c>
      <c r="AI99" s="4">
        <f>+VLOOKUP(AI$4,Morosidad!$C$38:$CV$76,Morosidad_control!$B99,0)</f>
        <v>22.606968713689501</v>
      </c>
      <c r="AJ99" s="4">
        <f>+VLOOKUP(AJ$4,Morosidad!$C$38:$CV$76,Morosidad_control!$B99,0)</f>
        <v>4.7882561492423612</v>
      </c>
      <c r="AK99" s="4">
        <f>+VLOOKUP(AK$4,Morosidad!$C$38:$CV$76,Morosidad_control!$B99,0)</f>
        <v>20.342133913966322</v>
      </c>
      <c r="AL99" s="4">
        <v>5.4549106538717398</v>
      </c>
      <c r="AM99" s="4">
        <v>5.37985302329602</v>
      </c>
      <c r="AN99" s="4">
        <v>3.3215639653967099</v>
      </c>
      <c r="AO99" s="4">
        <f>+VLOOKUP(AO$4,Morosidad!$C$38:$CV$76,Morosidad_control!$B99,0)</f>
        <v>7.165264223246302</v>
      </c>
      <c r="AP99" s="4">
        <f>+VLOOKUP(AP$4,Morosidad!$C$38:$CV$76,Morosidad_control!$B99,0)</f>
        <v>0</v>
      </c>
      <c r="AQ99" s="4">
        <v>7.0773285554646099</v>
      </c>
      <c r="AR99" s="4">
        <f>+VLOOKUP(AR$4,Morosidad!$C$38:$CV$76,Morosidad_control!$B99,0)</f>
        <v>4.0335692355032675</v>
      </c>
      <c r="AS99" s="4">
        <f>+VLOOKUP(AS$4,Morosidad!$C$38:$CV$76,Morosidad_control!$B99,0)</f>
        <v>6.8075372830659644</v>
      </c>
      <c r="AT99" s="4">
        <v>25.185821374210398</v>
      </c>
      <c r="AU99" s="4">
        <f>+VLOOKUP(AU$4,Morosidad!$C$38:$CV$76,Morosidad_control!$B99,0)</f>
        <v>4.084164323262387</v>
      </c>
      <c r="AV99" s="4">
        <f>+VLOOKUP(AV$4,Morosidad!$C$38:$CV$76,Morosidad_control!$B99,0)</f>
        <v>17.198619547111814</v>
      </c>
      <c r="AW99" s="4">
        <v>6.4180688182133601</v>
      </c>
      <c r="AX99" s="4">
        <v>17.8286678715126</v>
      </c>
      <c r="AY99" s="4">
        <f>+VLOOKUP(AY$4,Morosidad!$C$38:$CV$76,Morosidad_control!$B99,0)</f>
        <v>7.9097238690273688</v>
      </c>
    </row>
    <row r="100" spans="2:51" ht="16.5" x14ac:dyDescent="0.3">
      <c r="B100">
        <v>97</v>
      </c>
      <c r="C100" s="3">
        <v>43799</v>
      </c>
      <c r="D100" s="4">
        <f>+VLOOKUP(D$4,Morosidad!$C$5:$CV$15,Morosidad_control!$B100,0)</f>
        <v>0.85936060578471574</v>
      </c>
      <c r="E100" s="4">
        <f>+VLOOKUP(E$4,Morosidad!$C$5:$CV$15,Morosidad_control!$B100,0)</f>
        <v>2.9215596997452069</v>
      </c>
      <c r="F100" s="4">
        <f>+VLOOKUP(F$4,Morosidad!$C$5:$CV$15,Morosidad_control!$B100,0)</f>
        <v>3.8253843256089612</v>
      </c>
      <c r="G100" s="4">
        <f>+VLOOKUP(G$4,Morosidad!$C$5:$CV$15,Morosidad_control!$B100,0)</f>
        <v>4.1733121471616199</v>
      </c>
      <c r="H100" s="4">
        <f>+VLOOKUP(H$4,Morosidad!$C$5:$CV$15,Morosidad_control!$B100,0)</f>
        <v>0</v>
      </c>
      <c r="I100" s="4">
        <f>+VLOOKUP(I$4,Morosidad!$C$5:$CV$15,Morosidad_control!$B100,0)</f>
        <v>0</v>
      </c>
      <c r="J100" s="4">
        <f>+VLOOKUP(J$4,Morosidad!$C$5:$CV$15,Morosidad_control!$B100,0)</f>
        <v>2.6169384879145512</v>
      </c>
      <c r="K100" s="4">
        <v>3.12838761595768</v>
      </c>
      <c r="L100" s="4">
        <f>+VLOOKUP(L$4,Morosidad!$C$5:$CV$15,Morosidad_control!$B100,0)</f>
        <v>2.7054105010904115</v>
      </c>
      <c r="M100" s="4">
        <v>3.55302345619863</v>
      </c>
      <c r="N100" s="4">
        <v>11.1194340392969</v>
      </c>
      <c r="O100" s="4">
        <f>+VLOOKUP(O$4,Morosidad!$C$38:$CV$76,Morosidad_control!$B100,0)</f>
        <v>0</v>
      </c>
      <c r="P100" s="4">
        <v>3.0416916142911501</v>
      </c>
      <c r="Q100" s="4">
        <f>+VLOOKUP(Q$4,Morosidad!$C$38:$CV$76,Morosidad_control!$B100,0)</f>
        <v>2.967833020676987</v>
      </c>
      <c r="R100" s="4">
        <f>+VLOOKUP(R$4,Morosidad!$C$38:$CV$76,Morosidad_control!$B100,0)</f>
        <v>3.7049964295934092</v>
      </c>
      <c r="S100" s="4">
        <f>+VLOOKUP(S$4,Morosidad!$C$38:$CV$76,Morosidad_control!$B100,0)</f>
        <v>0</v>
      </c>
      <c r="T100" s="4">
        <f>+VLOOKUP(T$4,Morosidad!$C$38:$CV$76,Morosidad_control!$B100,0)</f>
        <v>0</v>
      </c>
      <c r="U100" s="4">
        <f>+VLOOKUP(U$4,Morosidad!$C$38:$CV$76,Morosidad_control!$B100,0)</f>
        <v>0</v>
      </c>
      <c r="V100" s="4">
        <f>+VLOOKUP(V$4,Morosidad!$C$38:$CV$76,Morosidad_control!$B100,0)</f>
        <v>0</v>
      </c>
      <c r="W100" s="4">
        <f>+VLOOKUP(W$4,Morosidad!$C$38:$CV$76,Morosidad_control!$B100,0)</f>
        <v>0</v>
      </c>
      <c r="X100" s="4">
        <f>+VLOOKUP(X$4,Morosidad!$C$38:$CV$76,Morosidad_control!$B100,0)</f>
        <v>0</v>
      </c>
      <c r="Y100" s="4">
        <f>+VLOOKUP(Y$4,Morosidad!$C$38:$CV$76,Morosidad_control!$B100,0)</f>
        <v>0</v>
      </c>
      <c r="Z100" s="4">
        <f>+VLOOKUP(Z$4,Morosidad!$C$38:$CV$76,Morosidad_control!$B100,0)</f>
        <v>0</v>
      </c>
      <c r="AA100" s="4">
        <f>+VLOOKUP(AA$4,Morosidad!$C$38:$CV$76,Morosidad_control!$B100,0)</f>
        <v>0</v>
      </c>
      <c r="AB100" s="4">
        <v>5.84845587894318</v>
      </c>
      <c r="AC100" s="4">
        <v>15.579183836004599</v>
      </c>
      <c r="AD100" s="4">
        <f>+VLOOKUP(AD$4,Morosidad!$C$38:$CV$76,Morosidad_control!$B100,0)</f>
        <v>10.431425500501929</v>
      </c>
      <c r="AE100" s="4">
        <f>+VLOOKUP(AE$4,Morosidad!$C$38:$CV$76,Morosidad_control!$B100,0)</f>
        <v>7.1881335645465967</v>
      </c>
      <c r="AF100" s="4">
        <v>4.8615277808361101</v>
      </c>
      <c r="AG100" s="4">
        <v>5.2435461782512203</v>
      </c>
      <c r="AH100" s="4">
        <v>4.8328050248454701</v>
      </c>
      <c r="AI100" s="4">
        <f>+VLOOKUP(AI$4,Morosidad!$C$38:$CV$76,Morosidad_control!$B100,0)</f>
        <v>22.323458424074779</v>
      </c>
      <c r="AJ100" s="4">
        <f>+VLOOKUP(AJ$4,Morosidad!$C$38:$CV$76,Morosidad_control!$B100,0)</f>
        <v>4.618608684204462</v>
      </c>
      <c r="AK100" s="4">
        <f>+VLOOKUP(AK$4,Morosidad!$C$38:$CV$76,Morosidad_control!$B100,0)</f>
        <v>20.661089296148745</v>
      </c>
      <c r="AL100" s="4">
        <v>5.5221544842476504</v>
      </c>
      <c r="AM100" s="4">
        <v>5.4619906917991701</v>
      </c>
      <c r="AN100" s="4">
        <v>3.29615074855651</v>
      </c>
      <c r="AO100" s="4">
        <f>+VLOOKUP(AO$4,Morosidad!$C$38:$CV$76,Morosidad_control!$B100,0)</f>
        <v>7.0166682237675024</v>
      </c>
      <c r="AP100" s="4">
        <f>+VLOOKUP(AP$4,Morosidad!$C$38:$CV$76,Morosidad_control!$B100,0)</f>
        <v>0</v>
      </c>
      <c r="AQ100" s="4">
        <v>7.0854900700044299</v>
      </c>
      <c r="AR100" s="4">
        <f>+VLOOKUP(AR$4,Morosidad!$C$38:$CV$76,Morosidad_control!$B100,0)</f>
        <v>4.5539046682920361</v>
      </c>
      <c r="AS100" s="4">
        <f>+VLOOKUP(AS$4,Morosidad!$C$38:$CV$76,Morosidad_control!$B100,0)</f>
        <v>7.0225931530974242</v>
      </c>
      <c r="AT100" s="4">
        <v>28.010824707714001</v>
      </c>
      <c r="AU100" s="4">
        <f>+VLOOKUP(AU$4,Morosidad!$C$38:$CV$76,Morosidad_control!$B100,0)</f>
        <v>4.2322914310926167</v>
      </c>
      <c r="AV100" s="4">
        <f>+VLOOKUP(AV$4,Morosidad!$C$38:$CV$76,Morosidad_control!$B100,0)</f>
        <v>17.548787875498224</v>
      </c>
      <c r="AW100" s="4">
        <v>6.4795725200032397</v>
      </c>
      <c r="AX100" s="4">
        <v>18.251363319567801</v>
      </c>
      <c r="AY100" s="4">
        <f>+VLOOKUP(AY$4,Morosidad!$C$38:$CV$76,Morosidad_control!$B100,0)</f>
        <v>7.9091812879496111</v>
      </c>
    </row>
    <row r="101" spans="2:51" ht="16.5" x14ac:dyDescent="0.3">
      <c r="B101">
        <v>98</v>
      </c>
      <c r="C101" s="3">
        <v>43830</v>
      </c>
      <c r="D101" s="4">
        <f>+VLOOKUP(D$4,Morosidad!$C$5:$CV$15,Morosidad_control!$B101,0)</f>
        <v>0.54628880101019173</v>
      </c>
      <c r="E101" s="4">
        <f>+VLOOKUP(E$4,Morosidad!$C$5:$CV$15,Morosidad_control!$B101,0)</f>
        <v>2.869938376027374</v>
      </c>
      <c r="F101" s="4">
        <f>+VLOOKUP(F$4,Morosidad!$C$5:$CV$15,Morosidad_control!$B101,0)</f>
        <v>4.0317109423797106</v>
      </c>
      <c r="G101" s="4">
        <f>+VLOOKUP(G$4,Morosidad!$C$5:$CV$15,Morosidad_control!$B101,0)</f>
        <v>4.2886299712037941</v>
      </c>
      <c r="H101" s="4">
        <f>+VLOOKUP(H$4,Morosidad!$C$5:$CV$15,Morosidad_control!$B101,0)</f>
        <v>0</v>
      </c>
      <c r="I101" s="4">
        <f>+VLOOKUP(I$4,Morosidad!$C$5:$CV$15,Morosidad_control!$B101,0)</f>
        <v>0</v>
      </c>
      <c r="J101" s="4">
        <f>+VLOOKUP(J$4,Morosidad!$C$5:$CV$15,Morosidad_control!$B101,0)</f>
        <v>2.6224206937922343</v>
      </c>
      <c r="K101" s="4">
        <v>3.2599850810557802</v>
      </c>
      <c r="L101" s="4">
        <f>+VLOOKUP(L$4,Morosidad!$C$5:$CV$15,Morosidad_control!$B101,0)</f>
        <v>2.7121434701896718</v>
      </c>
      <c r="M101" s="4">
        <v>3.5629556241441098</v>
      </c>
      <c r="N101" s="4">
        <v>12.3334768387752</v>
      </c>
      <c r="O101" s="4">
        <f>+VLOOKUP(O$4,Morosidad!$C$38:$CV$76,Morosidad_control!$B101,0)</f>
        <v>0</v>
      </c>
      <c r="P101" s="4">
        <v>3.2659199597146702</v>
      </c>
      <c r="Q101" s="4">
        <f>+VLOOKUP(Q$4,Morosidad!$C$38:$CV$76,Morosidad_control!$B101,0)</f>
        <v>2.9375173646788473</v>
      </c>
      <c r="R101" s="4">
        <f>+VLOOKUP(R$4,Morosidad!$C$38:$CV$76,Morosidad_control!$B101,0)</f>
        <v>2.9791318502881565</v>
      </c>
      <c r="S101" s="4">
        <f>+VLOOKUP(S$4,Morosidad!$C$38:$CV$76,Morosidad_control!$B101,0)</f>
        <v>0</v>
      </c>
      <c r="T101" s="4">
        <f>+VLOOKUP(T$4,Morosidad!$C$38:$CV$76,Morosidad_control!$B101,0)</f>
        <v>0</v>
      </c>
      <c r="U101" s="4">
        <f>+VLOOKUP(U$4,Morosidad!$C$38:$CV$76,Morosidad_control!$B101,0)</f>
        <v>0</v>
      </c>
      <c r="V101" s="4">
        <f>+VLOOKUP(V$4,Morosidad!$C$38:$CV$76,Morosidad_control!$B101,0)</f>
        <v>0</v>
      </c>
      <c r="W101" s="4">
        <f>+VLOOKUP(W$4,Morosidad!$C$38:$CV$76,Morosidad_control!$B101,0)</f>
        <v>0</v>
      </c>
      <c r="X101" s="4">
        <f>+VLOOKUP(X$4,Morosidad!$C$38:$CV$76,Morosidad_control!$B101,0)</f>
        <v>0</v>
      </c>
      <c r="Y101" s="4">
        <f>+VLOOKUP(Y$4,Morosidad!$C$38:$CV$76,Morosidad_control!$B101,0)</f>
        <v>0</v>
      </c>
      <c r="Z101" s="4">
        <f>+VLOOKUP(Z$4,Morosidad!$C$38:$CV$76,Morosidad_control!$B101,0)</f>
        <v>0</v>
      </c>
      <c r="AA101" s="4">
        <f>+VLOOKUP(AA$4,Morosidad!$C$38:$CV$76,Morosidad_control!$B101,0)</f>
        <v>0</v>
      </c>
      <c r="AB101" s="4">
        <v>5.9033528350079898</v>
      </c>
      <c r="AC101" s="4">
        <v>16.9287227954812</v>
      </c>
      <c r="AD101" s="4">
        <f>+VLOOKUP(AD$4,Morosidad!$C$38:$CV$76,Morosidad_control!$B101,0)</f>
        <v>8.9965904135318553</v>
      </c>
      <c r="AE101" s="4">
        <f>+VLOOKUP(AE$4,Morosidad!$C$38:$CV$76,Morosidad_control!$B101,0)</f>
        <v>8.2824604488510349</v>
      </c>
      <c r="AF101" s="4">
        <v>4.8569644464627402</v>
      </c>
      <c r="AG101" s="4">
        <v>5.2667238770900902</v>
      </c>
      <c r="AH101" s="4">
        <v>4.9426124666408997</v>
      </c>
      <c r="AI101" s="4">
        <f>+VLOOKUP(AI$4,Morosidad!$C$38:$CV$76,Morosidad_control!$B101,0)</f>
        <v>22.486890250177225</v>
      </c>
      <c r="AJ101" s="4">
        <f>+VLOOKUP(AJ$4,Morosidad!$C$38:$CV$76,Morosidad_control!$B101,0)</f>
        <v>5.1944845839082499</v>
      </c>
      <c r="AK101" s="4">
        <f>+VLOOKUP(AK$4,Morosidad!$C$38:$CV$76,Morosidad_control!$B101,0)</f>
        <v>21.247811825904627</v>
      </c>
      <c r="AL101" s="4">
        <v>5.55891677347197</v>
      </c>
      <c r="AM101" s="4">
        <v>5.1750854292917898</v>
      </c>
      <c r="AN101" s="4">
        <v>3.31650325225417</v>
      </c>
      <c r="AO101" s="4">
        <f>+VLOOKUP(AO$4,Morosidad!$C$38:$CV$76,Morosidad_control!$B101,0)</f>
        <v>6.9398583447088198</v>
      </c>
      <c r="AP101" s="4">
        <f>+VLOOKUP(AP$4,Morosidad!$C$38:$CV$76,Morosidad_control!$B101,0)</f>
        <v>0</v>
      </c>
      <c r="AQ101" s="4">
        <v>7.1761677736903904</v>
      </c>
      <c r="AR101" s="4">
        <f>+VLOOKUP(AR$4,Morosidad!$C$38:$CV$76,Morosidad_control!$B101,0)</f>
        <v>4.4837147228474832</v>
      </c>
      <c r="AS101" s="4">
        <f>+VLOOKUP(AS$4,Morosidad!$C$38:$CV$76,Morosidad_control!$B101,0)</f>
        <v>6.9313805891126661</v>
      </c>
      <c r="AT101" s="4">
        <v>35.183056337083102</v>
      </c>
      <c r="AU101" s="4">
        <f>+VLOOKUP(AU$4,Morosidad!$C$38:$CV$76,Morosidad_control!$B101,0)</f>
        <v>3.7929881476988272</v>
      </c>
      <c r="AV101" s="4">
        <f>+VLOOKUP(AV$4,Morosidad!$C$38:$CV$76,Morosidad_control!$B101,0)</f>
        <v>17.718701647962849</v>
      </c>
      <c r="AW101" s="4">
        <v>6.6377137813228604</v>
      </c>
      <c r="AX101" s="4">
        <v>18.8545532326293</v>
      </c>
      <c r="AY101" s="30">
        <f>+VLOOKUP(AY$4,Morosidad!$C$38:$CV$76,Morosidad_control!$B101,0)</f>
        <v>8.4678947451653919</v>
      </c>
    </row>
  </sheetData>
  <conditionalFormatting sqref="D5:AY101">
    <cfRule type="cellIs" dxfId="23" priority="2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Y101"/>
  <sheetViews>
    <sheetView topLeftCell="A82" workbookViewId="0">
      <selection activeCell="R101" sqref="R101"/>
    </sheetView>
  </sheetViews>
  <sheetFormatPr baseColWidth="10" defaultRowHeight="15" x14ac:dyDescent="0.25"/>
  <cols>
    <col min="2" max="2" width="17.28515625" customWidth="1"/>
  </cols>
  <sheetData>
    <row r="2" spans="1:25" x14ac:dyDescent="0.25">
      <c r="B2" t="s">
        <v>327</v>
      </c>
    </row>
    <row r="3" spans="1:25" x14ac:dyDescent="0.25">
      <c r="A3" s="37">
        <v>1</v>
      </c>
      <c r="B3" t="s">
        <v>328</v>
      </c>
      <c r="C3" t="s">
        <v>114</v>
      </c>
      <c r="J3" t="s">
        <v>326</v>
      </c>
      <c r="N3" t="s">
        <v>113</v>
      </c>
    </row>
    <row r="4" spans="1:25" x14ac:dyDescent="0.25">
      <c r="D4" s="9" t="s">
        <v>12</v>
      </c>
      <c r="E4" s="9" t="s">
        <v>10</v>
      </c>
      <c r="F4" s="17" t="s">
        <v>13</v>
      </c>
      <c r="G4" s="9" t="s">
        <v>11</v>
      </c>
      <c r="H4" s="9" t="s">
        <v>9</v>
      </c>
      <c r="I4" s="9" t="s">
        <v>3</v>
      </c>
      <c r="J4" s="49" t="s">
        <v>4</v>
      </c>
      <c r="K4" s="9" t="s">
        <v>5</v>
      </c>
      <c r="L4" s="9" t="s">
        <v>2</v>
      </c>
      <c r="M4" s="9" t="s">
        <v>8</v>
      </c>
      <c r="P4" s="9" t="s">
        <v>12</v>
      </c>
      <c r="Q4" s="9" t="s">
        <v>10</v>
      </c>
      <c r="R4" s="9" t="s">
        <v>13</v>
      </c>
      <c r="S4" s="9" t="s">
        <v>11</v>
      </c>
      <c r="T4" s="9" t="s">
        <v>9</v>
      </c>
      <c r="U4" s="9" t="s">
        <v>3</v>
      </c>
      <c r="V4" s="9" t="s">
        <v>4</v>
      </c>
      <c r="W4" s="9" t="s">
        <v>5</v>
      </c>
      <c r="X4" s="9" t="s">
        <v>2</v>
      </c>
      <c r="Y4" s="9" t="s">
        <v>8</v>
      </c>
    </row>
    <row r="5" spans="1:25" x14ac:dyDescent="0.25">
      <c r="B5">
        <v>13</v>
      </c>
      <c r="C5" s="23">
        <v>40908</v>
      </c>
      <c r="D5" s="24">
        <f>+VLOOKUP(D$4,Participación!$C$4:$DG$14,Participacion1!$B5,0)</f>
        <v>41.180106010573944</v>
      </c>
      <c r="E5" s="24">
        <f>+VLOOKUP(E$4,Participación!$C$4:$DG$14,Participacion1!$B5,0)</f>
        <v>9.4600359284437019</v>
      </c>
      <c r="F5" s="24">
        <f>+VLOOKUP(F$4,Participación!$C$4:$DG$14,Participacion1!$B5,0)</f>
        <v>13.313129205335789</v>
      </c>
      <c r="G5" s="24">
        <f>+VLOOKUP(G$4,Participación!$C$4:$DG$14,Participacion1!$B5,0)</f>
        <v>24.301060505416473</v>
      </c>
      <c r="H5" s="24">
        <f>+VLOOKUP(H$4,Participación!$C$4:$DG$14,Participacion1!$B5,0)</f>
        <v>2.6114910312306336</v>
      </c>
      <c r="I5" s="24">
        <f>+VLOOKUP(I$4,Participación!$C$4:$DG$14,Participacion1!$B5,0)</f>
        <v>3.1419547703713149</v>
      </c>
      <c r="J5" s="24">
        <v>1.39523292114238</v>
      </c>
      <c r="K5" s="24">
        <f>+VLOOKUP(K$4,Participación!$C$4:$DG$14,Participacion1!$B5,0)</f>
        <v>1.4078179822165724</v>
      </c>
      <c r="L5" s="24">
        <f>+VLOOKUP(L$4,Participación!$C$4:$DG$14,Participacion1!$B5,0)</f>
        <v>2.3355939649656046</v>
      </c>
      <c r="M5" s="24">
        <f>+VLOOKUP(M$4,Participación!$C$4:$DG$14,Participacion1!$B5,0)</f>
        <v>0</v>
      </c>
      <c r="O5" s="23">
        <v>40908</v>
      </c>
      <c r="P5" s="24">
        <f>+VLOOKUP(P$4,Participación!$C$23:$DG$33,Participacion1!$B5,0)</f>
        <v>23.277292646984989</v>
      </c>
      <c r="Q5" s="24">
        <v>9.4823577446956904</v>
      </c>
      <c r="R5" s="24">
        <v>12.417413330025401</v>
      </c>
      <c r="S5" s="24">
        <v>18.4370605391574</v>
      </c>
      <c r="T5" s="24">
        <v>0.97278864596692705</v>
      </c>
      <c r="U5" s="24">
        <v>2.0305039318055602</v>
      </c>
      <c r="V5" s="24">
        <v>2.3306189976460101</v>
      </c>
      <c r="W5" s="24">
        <v>1.44587492497648</v>
      </c>
      <c r="X5" s="24">
        <v>0.14491283198136301</v>
      </c>
      <c r="Y5" s="24"/>
    </row>
    <row r="6" spans="1:25" x14ac:dyDescent="0.25">
      <c r="B6">
        <v>14</v>
      </c>
      <c r="C6" s="23">
        <v>40939</v>
      </c>
      <c r="D6" s="24">
        <f>+VLOOKUP(D$4,Participación!$C$4:$DG$14,Participacion1!$B6,0)</f>
        <v>42.074026072697542</v>
      </c>
      <c r="E6" s="24">
        <f>+VLOOKUP(E$4,Participación!$C$4:$DG$14,Participacion1!$B6,0)</f>
        <v>8.6853756849122021</v>
      </c>
      <c r="F6" s="24">
        <f>+VLOOKUP(F$4,Participación!$C$4:$DG$14,Participacion1!$B6,0)</f>
        <v>13.234088020835562</v>
      </c>
      <c r="G6" s="24">
        <f>+VLOOKUP(G$4,Participación!$C$4:$DG$14,Participacion1!$B6,0)</f>
        <v>24.605065480260642</v>
      </c>
      <c r="H6" s="24">
        <f>+VLOOKUP(H$4,Participación!$C$4:$DG$14,Participacion1!$B6,0)</f>
        <v>2.40016798925766</v>
      </c>
      <c r="I6" s="24">
        <f>+VLOOKUP(I$4,Participación!$C$4:$DG$14,Participacion1!$B6,0)</f>
        <v>3.2145298511620521</v>
      </c>
      <c r="J6" s="24">
        <v>1.3565173154385499</v>
      </c>
      <c r="K6" s="24">
        <f>+VLOOKUP(K$4,Participación!$C$4:$DG$14,Participacion1!$B6,0)</f>
        <v>1.3178728442878933</v>
      </c>
      <c r="L6" s="24">
        <f>+VLOOKUP(L$4,Participación!$C$4:$DG$14,Participacion1!$B6,0)</f>
        <v>2.2705589604474685</v>
      </c>
      <c r="M6" s="24">
        <f>+VLOOKUP(M$4,Participación!$C$4:$DG$14,Participacion1!$B6,0)</f>
        <v>0</v>
      </c>
      <c r="O6" s="23">
        <v>40939</v>
      </c>
      <c r="P6" s="24">
        <f>+VLOOKUP(P$4,Participación!$C$23:$DG$33,Participacion1!$B6,0)</f>
        <v>23.339989043669704</v>
      </c>
      <c r="Q6" s="24">
        <v>9.3395217927932102</v>
      </c>
      <c r="R6" s="24">
        <v>12.474031018910001</v>
      </c>
      <c r="S6" s="24">
        <v>18.509760003635201</v>
      </c>
      <c r="T6" s="24">
        <v>0.93848209889924905</v>
      </c>
      <c r="U6" s="24">
        <v>2.0392316421028398</v>
      </c>
      <c r="V6" s="24">
        <v>2.3585768751141698</v>
      </c>
      <c r="W6" s="24">
        <v>1.46034503646511</v>
      </c>
      <c r="X6" s="24">
        <v>0.14756819264330301</v>
      </c>
      <c r="Y6" s="24"/>
    </row>
    <row r="7" spans="1:25" x14ac:dyDescent="0.25">
      <c r="B7">
        <v>15</v>
      </c>
      <c r="C7" s="23">
        <v>40968</v>
      </c>
      <c r="D7" s="24">
        <f>+VLOOKUP(D$4,Participación!$C$4:$DG$14,Participacion1!$B7,0)</f>
        <v>41.819274575267329</v>
      </c>
      <c r="E7" s="24">
        <f>+VLOOKUP(E$4,Participación!$C$4:$DG$14,Participacion1!$B7,0)</f>
        <v>8.3482469528280223</v>
      </c>
      <c r="F7" s="24">
        <f>+VLOOKUP(F$4,Participación!$C$4:$DG$14,Participacion1!$B7,0)</f>
        <v>13.141523167670321</v>
      </c>
      <c r="G7" s="24">
        <f>+VLOOKUP(G$4,Participación!$C$4:$DG$14,Participacion1!$B7,0)</f>
        <v>24.720983567404708</v>
      </c>
      <c r="H7" s="24">
        <f>+VLOOKUP(H$4,Participación!$C$4:$DG$14,Participacion1!$B7,0)</f>
        <v>2.4773833914474253</v>
      </c>
      <c r="I7" s="24">
        <f>+VLOOKUP(I$4,Participación!$C$4:$DG$14,Participacion1!$B7,0)</f>
        <v>3.2763198613059936</v>
      </c>
      <c r="J7" s="24">
        <v>1.3886251270341501</v>
      </c>
      <c r="K7" s="24">
        <f>+VLOOKUP(K$4,Participación!$C$4:$DG$14,Participacion1!$B7,0)</f>
        <v>1.5250489961808606</v>
      </c>
      <c r="L7" s="24">
        <f>+VLOOKUP(L$4,Participación!$C$4:$DG$14,Participacion1!$B7,0)</f>
        <v>2.4136114442105754</v>
      </c>
      <c r="M7" s="24">
        <f>+VLOOKUP(M$4,Participación!$C$4:$DG$14,Participacion1!$B7,0)</f>
        <v>0</v>
      </c>
      <c r="O7" s="23">
        <v>40968</v>
      </c>
      <c r="P7" s="24">
        <f>+VLOOKUP(P$4,Participación!$C$23:$DG$33,Participacion1!$B7,0)</f>
        <v>23.290145763749774</v>
      </c>
      <c r="Q7" s="24">
        <v>9.3477049344132794</v>
      </c>
      <c r="R7" s="24">
        <v>12.4910834239541</v>
      </c>
      <c r="S7" s="24">
        <v>18.401791566456701</v>
      </c>
      <c r="T7" s="24">
        <v>0.91844055941004299</v>
      </c>
      <c r="U7" s="24">
        <v>2.0642958576975601</v>
      </c>
      <c r="V7" s="24">
        <v>2.3482763428543301</v>
      </c>
      <c r="W7" s="24">
        <v>1.49529185550041</v>
      </c>
      <c r="X7" s="24">
        <v>0.13987656322132899</v>
      </c>
      <c r="Y7" s="24"/>
    </row>
    <row r="8" spans="1:25" x14ac:dyDescent="0.25">
      <c r="B8">
        <v>16</v>
      </c>
      <c r="C8" s="23">
        <v>40999</v>
      </c>
      <c r="D8" s="24">
        <f>+VLOOKUP(D$4,Participación!$C$4:$DG$14,Participacion1!$B8,0)</f>
        <v>41.985261371140744</v>
      </c>
      <c r="E8" s="24">
        <f>+VLOOKUP(E$4,Participación!$C$4:$DG$14,Participacion1!$B8,0)</f>
        <v>8.7717272794825867</v>
      </c>
      <c r="F8" s="24">
        <f>+VLOOKUP(F$4,Participación!$C$4:$DG$14,Participacion1!$B8,0)</f>
        <v>13.007657808580056</v>
      </c>
      <c r="G8" s="24">
        <f>+VLOOKUP(G$4,Participación!$C$4:$DG$14,Participacion1!$B8,0)</f>
        <v>24.581533010501229</v>
      </c>
      <c r="H8" s="24">
        <f>+VLOOKUP(H$4,Participación!$C$4:$DG$14,Participacion1!$B8,0)</f>
        <v>2.4272171143477848</v>
      </c>
      <c r="I8" s="24">
        <f>+VLOOKUP(I$4,Participación!$C$4:$DG$14,Participacion1!$B8,0)</f>
        <v>3.1841732816197013</v>
      </c>
      <c r="J8" s="24">
        <v>1.3245783074980999</v>
      </c>
      <c r="K8" s="24">
        <f>+VLOOKUP(K$4,Participación!$C$4:$DG$14,Participacion1!$B8,0)</f>
        <v>1.4776164775399252</v>
      </c>
      <c r="L8" s="24">
        <f>+VLOOKUP(L$4,Participación!$C$4:$DG$14,Participacion1!$B8,0)</f>
        <v>2.3296540750709847</v>
      </c>
      <c r="M8" s="24">
        <f>+VLOOKUP(M$4,Participación!$C$4:$DG$14,Participacion1!$B8,0)</f>
        <v>0</v>
      </c>
      <c r="O8" s="23">
        <v>40999</v>
      </c>
      <c r="P8" s="24">
        <f>+VLOOKUP(P$4,Participación!$C$23:$DG$33,Participacion1!$B8,0)</f>
        <v>23.409295179846701</v>
      </c>
      <c r="Q8" s="24">
        <v>9.3209698497139506</v>
      </c>
      <c r="R8" s="24">
        <v>12.422514028972699</v>
      </c>
      <c r="S8" s="24">
        <v>18.3045134944247</v>
      </c>
      <c r="T8" s="24">
        <v>0.90868794397127695</v>
      </c>
      <c r="U8" s="24">
        <v>2.1004049413622101</v>
      </c>
      <c r="V8" s="24">
        <v>2.3763305781725501</v>
      </c>
      <c r="W8" s="24">
        <v>1.4959820303689699</v>
      </c>
      <c r="X8" s="24">
        <v>0.12453080198541901</v>
      </c>
      <c r="Y8" s="24"/>
    </row>
    <row r="9" spans="1:25" x14ac:dyDescent="0.25">
      <c r="B9">
        <v>17</v>
      </c>
      <c r="C9" s="23">
        <v>41029</v>
      </c>
      <c r="D9" s="24">
        <f>+VLOOKUP(D$4,Participación!$C$4:$DG$14,Participacion1!$B9,0)</f>
        <v>41.276151396846217</v>
      </c>
      <c r="E9" s="24">
        <f>+VLOOKUP(E$4,Participación!$C$4:$DG$14,Participacion1!$B9,0)</f>
        <v>9.4447144001002687</v>
      </c>
      <c r="F9" s="24">
        <f>+VLOOKUP(F$4,Participación!$C$4:$DG$14,Participacion1!$B9,0)</f>
        <v>13.212033736935858</v>
      </c>
      <c r="G9" s="24">
        <f>+VLOOKUP(G$4,Participación!$C$4:$DG$14,Participacion1!$B9,0)</f>
        <v>24.319107148716153</v>
      </c>
      <c r="H9" s="24">
        <f>+VLOOKUP(H$4,Participación!$C$4:$DG$14,Participacion1!$B9,0)</f>
        <v>2.520836789201395</v>
      </c>
      <c r="I9" s="24">
        <f>+VLOOKUP(I$4,Participación!$C$4:$DG$14,Participacion1!$B9,0)</f>
        <v>3.0941840225653441</v>
      </c>
      <c r="J9" s="24">
        <v>1.3156856837492299</v>
      </c>
      <c r="K9" s="24">
        <f>+VLOOKUP(K$4,Participación!$C$4:$DG$14,Participacion1!$B9,0)</f>
        <v>1.6054398386974984</v>
      </c>
      <c r="L9" s="24">
        <f>+VLOOKUP(L$4,Participación!$C$4:$DG$14,Participacion1!$B9,0)</f>
        <v>2.3466366554884384</v>
      </c>
      <c r="M9" s="24">
        <f>+VLOOKUP(M$4,Participación!$C$4:$DG$14,Participacion1!$B9,0)</f>
        <v>0</v>
      </c>
      <c r="O9" s="23">
        <v>41029</v>
      </c>
      <c r="P9" s="24">
        <f>+VLOOKUP(P$4,Participación!$C$23:$DG$33,Participacion1!$B9,0)</f>
        <v>23.560963123488197</v>
      </c>
      <c r="Q9" s="24">
        <v>9.3105137119488806</v>
      </c>
      <c r="R9" s="24">
        <v>12.298263278945001</v>
      </c>
      <c r="S9" s="24">
        <v>18.240911584973599</v>
      </c>
      <c r="T9" s="24">
        <v>0.90077216614543998</v>
      </c>
      <c r="U9" s="24">
        <v>2.0988538822432101</v>
      </c>
      <c r="V9" s="24">
        <v>2.37212851587533</v>
      </c>
      <c r="W9" s="24">
        <v>1.5028736117724</v>
      </c>
      <c r="X9" s="24">
        <v>0.13322064871904701</v>
      </c>
      <c r="Y9" s="24"/>
    </row>
    <row r="10" spans="1:25" x14ac:dyDescent="0.25">
      <c r="B10">
        <v>18</v>
      </c>
      <c r="C10" s="23">
        <v>41060</v>
      </c>
      <c r="D10" s="24">
        <f>+VLOOKUP(D$4,Participación!$C$4:$DG$14,Participacion1!$B10,0)</f>
        <v>42.105197715224108</v>
      </c>
      <c r="E10" s="24">
        <f>+VLOOKUP(E$4,Participación!$C$4:$DG$14,Participacion1!$B10,0)</f>
        <v>9.1462737946433244</v>
      </c>
      <c r="F10" s="24">
        <f>+VLOOKUP(F$4,Participación!$C$4:$DG$14,Participacion1!$B10,0)</f>
        <v>12.436262189360402</v>
      </c>
      <c r="G10" s="24">
        <f>+VLOOKUP(G$4,Participación!$C$4:$DG$14,Participacion1!$B10,0)</f>
        <v>24.479416276583947</v>
      </c>
      <c r="H10" s="24">
        <f>+VLOOKUP(H$4,Participación!$C$4:$DG$14,Participacion1!$B10,0)</f>
        <v>2.5942954878879378</v>
      </c>
      <c r="I10" s="24">
        <f>+VLOOKUP(I$4,Participación!$C$4:$DG$14,Participacion1!$B10,0)</f>
        <v>3.0258427319410401</v>
      </c>
      <c r="J10" s="24">
        <v>1.3023035330616599</v>
      </c>
      <c r="K10" s="24">
        <f>+VLOOKUP(K$4,Participación!$C$4:$DG$14,Participacion1!$B10,0)</f>
        <v>1.6725421501376327</v>
      </c>
      <c r="L10" s="24">
        <f>+VLOOKUP(L$4,Participación!$C$4:$DG$14,Participacion1!$B10,0)</f>
        <v>2.3878919011618209</v>
      </c>
      <c r="M10" s="24">
        <f>+VLOOKUP(M$4,Participación!$C$4:$DG$14,Participacion1!$B10,0)</f>
        <v>0</v>
      </c>
      <c r="O10" s="23">
        <v>41060</v>
      </c>
      <c r="P10" s="24">
        <f>+VLOOKUP(P$4,Participación!$C$23:$DG$33,Participacion1!$B10,0)</f>
        <v>23.737646568893513</v>
      </c>
      <c r="Q10" s="24">
        <v>9.2768390861627203</v>
      </c>
      <c r="R10" s="24">
        <v>12.4811891929513</v>
      </c>
      <c r="S10" s="24">
        <v>18.094427664026099</v>
      </c>
      <c r="T10" s="24">
        <v>0.87714177567764595</v>
      </c>
      <c r="U10" s="24">
        <v>2.13178615340522</v>
      </c>
      <c r="V10" s="24">
        <v>2.3599259583610701</v>
      </c>
      <c r="W10" s="24">
        <v>1.5094177107313</v>
      </c>
      <c r="X10" s="24">
        <v>0.14302991589913</v>
      </c>
      <c r="Y10" s="24"/>
    </row>
    <row r="11" spans="1:25" x14ac:dyDescent="0.25">
      <c r="B11">
        <v>19</v>
      </c>
      <c r="C11" s="23">
        <v>41090</v>
      </c>
      <c r="D11" s="24">
        <f>+VLOOKUP(D$4,Participación!$C$4:$DG$14,Participacion1!$B11,0)</f>
        <v>42.429001036635846</v>
      </c>
      <c r="E11" s="24">
        <f>+VLOOKUP(E$4,Participación!$C$4:$DG$14,Participacion1!$B11,0)</f>
        <v>9.120569437268955</v>
      </c>
      <c r="F11" s="24">
        <f>+VLOOKUP(F$4,Participación!$C$4:$DG$14,Participacion1!$B11,0)</f>
        <v>12.382072133239221</v>
      </c>
      <c r="G11" s="24">
        <f>+VLOOKUP(G$4,Participación!$C$4:$DG$14,Participacion1!$B11,0)</f>
        <v>24.070890788601549</v>
      </c>
      <c r="H11" s="24">
        <f>+VLOOKUP(H$4,Participación!$C$4:$DG$14,Participacion1!$B11,0)</f>
        <v>2.6214658844304424</v>
      </c>
      <c r="I11" s="24">
        <f>+VLOOKUP(I$4,Participación!$C$4:$DG$14,Participacion1!$B11,0)</f>
        <v>3.080334387381531</v>
      </c>
      <c r="J11" s="24">
        <v>1.3383276956469901</v>
      </c>
      <c r="K11" s="24">
        <f>+VLOOKUP(K$4,Participación!$C$4:$DG$14,Participacion1!$B11,0)</f>
        <v>1.6168157458099877</v>
      </c>
      <c r="L11" s="24">
        <f>+VLOOKUP(L$4,Participación!$C$4:$DG$14,Participacion1!$B11,0)</f>
        <v>2.3787445862028656</v>
      </c>
      <c r="M11" s="24">
        <f>+VLOOKUP(M$4,Participación!$C$4:$DG$14,Participacion1!$B11,0)</f>
        <v>0</v>
      </c>
      <c r="O11" s="23">
        <v>41090</v>
      </c>
      <c r="P11" s="24">
        <f>+VLOOKUP(P$4,Participación!$C$23:$DG$33,Participacion1!$B11,0)</f>
        <v>23.866079696189079</v>
      </c>
      <c r="Q11" s="24">
        <v>9.3129477144220196</v>
      </c>
      <c r="R11" s="24">
        <v>12.662510115677399</v>
      </c>
      <c r="S11" s="24">
        <v>18.050654864113898</v>
      </c>
      <c r="T11" s="24">
        <v>0.91805113830250495</v>
      </c>
      <c r="U11" s="24">
        <v>2.1581403620103901</v>
      </c>
      <c r="V11" s="24">
        <v>2.3679812929114301</v>
      </c>
      <c r="W11" s="24">
        <v>1.51126613020009</v>
      </c>
      <c r="X11" s="24">
        <v>0.142433921996136</v>
      </c>
      <c r="Y11" s="24"/>
    </row>
    <row r="12" spans="1:25" x14ac:dyDescent="0.25">
      <c r="B12">
        <v>20</v>
      </c>
      <c r="C12" s="23">
        <v>41121</v>
      </c>
      <c r="D12" s="24">
        <f>+VLOOKUP(D$4,Participación!$C$4:$DG$14,Participacion1!$B12,0)</f>
        <v>41.213447530145352</v>
      </c>
      <c r="E12" s="24">
        <f>+VLOOKUP(E$4,Participación!$C$4:$DG$14,Participacion1!$B12,0)</f>
        <v>9.3281504208512089</v>
      </c>
      <c r="F12" s="24">
        <f>+VLOOKUP(F$4,Participación!$C$4:$DG$14,Participacion1!$B12,0)</f>
        <v>14.426707691197166</v>
      </c>
      <c r="G12" s="24">
        <f>+VLOOKUP(G$4,Participación!$C$4:$DG$14,Participacion1!$B12,0)</f>
        <v>23.477684046343171</v>
      </c>
      <c r="H12" s="24">
        <f>+VLOOKUP(H$4,Participación!$C$4:$DG$14,Participacion1!$B12,0)</f>
        <v>2.4870241616569966</v>
      </c>
      <c r="I12" s="24">
        <f>+VLOOKUP(I$4,Participación!$C$4:$DG$14,Participacion1!$B12,0)</f>
        <v>2.968415220052409</v>
      </c>
      <c r="J12" s="24">
        <v>1.3713614758880699</v>
      </c>
      <c r="K12" s="24">
        <f>+VLOOKUP(K$4,Participación!$C$4:$DG$14,Participacion1!$B12,0)</f>
        <v>1.5149074538080936</v>
      </c>
      <c r="L12" s="24">
        <f>+VLOOKUP(L$4,Participación!$C$4:$DG$14,Participacion1!$B12,0)</f>
        <v>2.2989269634380176</v>
      </c>
      <c r="M12" s="24">
        <f>+VLOOKUP(M$4,Participación!$C$4:$DG$14,Participacion1!$B12,0)</f>
        <v>0</v>
      </c>
      <c r="O12" s="23">
        <v>41121</v>
      </c>
      <c r="P12" s="24">
        <f>+VLOOKUP(P$4,Participación!$C$23:$DG$33,Participacion1!$B12,0)</f>
        <v>23.868429511216803</v>
      </c>
      <c r="Q12" s="24">
        <v>9.3224654599548202</v>
      </c>
      <c r="R12" s="24">
        <v>11.950767901851499</v>
      </c>
      <c r="S12" s="24">
        <v>18.202522910286302</v>
      </c>
      <c r="T12" s="24">
        <v>0.90477896656463197</v>
      </c>
      <c r="U12" s="24">
        <v>2.17227957415373</v>
      </c>
      <c r="V12" s="24">
        <v>2.38990271544573</v>
      </c>
      <c r="W12" s="24">
        <v>1.52878743284576</v>
      </c>
      <c r="X12" s="24">
        <v>0.171219095592784</v>
      </c>
      <c r="Y12" s="24"/>
    </row>
    <row r="13" spans="1:25" x14ac:dyDescent="0.25">
      <c r="B13">
        <v>21</v>
      </c>
      <c r="C13" s="23">
        <v>41152</v>
      </c>
      <c r="D13" s="24">
        <f>+VLOOKUP(D$4,Participación!$C$4:$DG$14,Participacion1!$B13,0)</f>
        <v>40.924111790396189</v>
      </c>
      <c r="E13" s="24">
        <f>+VLOOKUP(E$4,Participación!$C$4:$DG$14,Participacion1!$B13,0)</f>
        <v>9.5836116771132538</v>
      </c>
      <c r="F13" s="24">
        <f>+VLOOKUP(F$4,Participación!$C$4:$DG$14,Participacion1!$B13,0)</f>
        <v>14.34183614487864</v>
      </c>
      <c r="G13" s="24">
        <f>+VLOOKUP(G$4,Participación!$C$4:$DG$14,Participacion1!$B13,0)</f>
        <v>23.659192473905264</v>
      </c>
      <c r="H13" s="24">
        <f>+VLOOKUP(H$4,Participación!$C$4:$DG$14,Participacion1!$B13,0)</f>
        <v>2.650388137377059</v>
      </c>
      <c r="I13" s="24">
        <f>+VLOOKUP(I$4,Participación!$C$4:$DG$14,Participacion1!$B13,0)</f>
        <v>2.9627135476510515</v>
      </c>
      <c r="J13" s="24">
        <v>1.3944950461868499</v>
      </c>
      <c r="K13" s="24">
        <f>+VLOOKUP(K$4,Participación!$C$4:$DG$14,Participacion1!$B13,0)</f>
        <v>1.2818176840086513</v>
      </c>
      <c r="L13" s="24">
        <f>+VLOOKUP(L$4,Participación!$C$4:$DG$14,Participacion1!$B13,0)</f>
        <v>2.2536294821981495</v>
      </c>
      <c r="M13" s="24">
        <f>+VLOOKUP(M$4,Participación!$C$4:$DG$14,Participacion1!$B13,0)</f>
        <v>0</v>
      </c>
      <c r="O13" s="23">
        <v>41152</v>
      </c>
      <c r="P13" s="24">
        <f>+VLOOKUP(P$4,Participación!$C$23:$DG$33,Participacion1!$B13,0)</f>
        <v>24.03677389906332</v>
      </c>
      <c r="Q13" s="24">
        <v>9.2904501644860602</v>
      </c>
      <c r="R13" s="24">
        <v>11.9193740337771</v>
      </c>
      <c r="S13" s="24">
        <v>18.182386450268801</v>
      </c>
      <c r="T13" s="24">
        <v>0.88786080399522105</v>
      </c>
      <c r="U13" s="24">
        <v>2.1778769946195902</v>
      </c>
      <c r="V13" s="24">
        <v>2.4067500483983202</v>
      </c>
      <c r="W13" s="24">
        <v>1.52046709941811</v>
      </c>
      <c r="X13" s="24">
        <v>0.187560778368276</v>
      </c>
      <c r="Y13" s="24"/>
    </row>
    <row r="14" spans="1:25" x14ac:dyDescent="0.25">
      <c r="B14">
        <v>22</v>
      </c>
      <c r="C14" s="23">
        <v>41182</v>
      </c>
      <c r="D14" s="24">
        <f>+VLOOKUP(D$4,Participación!$C$4:$DG$14,Participacion1!$B14,0)</f>
        <v>41.823525187559518</v>
      </c>
      <c r="E14" s="24">
        <f>+VLOOKUP(E$4,Participación!$C$4:$DG$14,Participacion1!$B14,0)</f>
        <v>9.1785221614590302</v>
      </c>
      <c r="F14" s="24">
        <f>+VLOOKUP(F$4,Participación!$C$4:$DG$14,Participacion1!$B14,0)</f>
        <v>13.643500270438278</v>
      </c>
      <c r="G14" s="24">
        <f>+VLOOKUP(G$4,Participación!$C$4:$DG$14,Participacion1!$B14,0)</f>
        <v>23.775270619267552</v>
      </c>
      <c r="H14" s="24">
        <f>+VLOOKUP(H$4,Participación!$C$4:$DG$14,Participacion1!$B14,0)</f>
        <v>2.4946373224066201</v>
      </c>
      <c r="I14" s="24">
        <f>+VLOOKUP(I$4,Participación!$C$4:$DG$14,Participacion1!$B14,0)</f>
        <v>3.0034154498203312</v>
      </c>
      <c r="J14" s="24">
        <v>1.4783902829361</v>
      </c>
      <c r="K14" s="24">
        <f>+VLOOKUP(K$4,Participación!$C$4:$DG$14,Participacion1!$B14,0)</f>
        <v>1.2346855201826177</v>
      </c>
      <c r="L14" s="24">
        <f>+VLOOKUP(L$4,Participación!$C$4:$DG$14,Participacion1!$B14,0)</f>
        <v>2.4065471097178728</v>
      </c>
      <c r="M14" s="24">
        <f>+VLOOKUP(M$4,Participación!$C$4:$DG$14,Participacion1!$B14,0)</f>
        <v>0</v>
      </c>
      <c r="O14" s="23">
        <v>41182</v>
      </c>
      <c r="P14" s="24">
        <f>+VLOOKUP(P$4,Participación!$C$23:$DG$33,Participacion1!$B14,0)</f>
        <v>24.227704074568017</v>
      </c>
      <c r="Q14" s="24">
        <v>9.2783123518990696</v>
      </c>
      <c r="R14" s="24">
        <v>11.8506529548643</v>
      </c>
      <c r="S14" s="24">
        <v>18.338353672035499</v>
      </c>
      <c r="T14" s="24">
        <v>0.86325149445607896</v>
      </c>
      <c r="U14" s="24">
        <v>2.1997961881562098</v>
      </c>
      <c r="V14" s="24">
        <v>2.4092702272100501</v>
      </c>
      <c r="W14" s="24">
        <v>1.5163945091812501</v>
      </c>
      <c r="X14" s="24">
        <v>0.209930473030709</v>
      </c>
      <c r="Y14" s="24"/>
    </row>
    <row r="15" spans="1:25" x14ac:dyDescent="0.25">
      <c r="B15">
        <v>23</v>
      </c>
      <c r="C15" s="23">
        <v>41213</v>
      </c>
      <c r="D15" s="24">
        <f>+VLOOKUP(D$4,Participación!$C$4:$DG$14,Participacion1!$B15,0)</f>
        <v>41.27768011266658</v>
      </c>
      <c r="E15" s="24">
        <f>+VLOOKUP(E$4,Participación!$C$4:$DG$14,Participacion1!$B15,0)</f>
        <v>9.3295547714738589</v>
      </c>
      <c r="F15" s="24">
        <f>+VLOOKUP(F$4,Participación!$C$4:$DG$14,Participacion1!$B15,0)</f>
        <v>13.624076603354643</v>
      </c>
      <c r="G15" s="24">
        <f>+VLOOKUP(G$4,Participación!$C$4:$DG$14,Participacion1!$B15,0)</f>
        <v>24.00985462622285</v>
      </c>
      <c r="H15" s="24">
        <f>+VLOOKUP(H$4,Participación!$C$4:$DG$14,Participacion1!$B15,0)</f>
        <v>2.6033805943025894</v>
      </c>
      <c r="I15" s="24">
        <f>+VLOOKUP(I$4,Participación!$C$4:$DG$14,Participacion1!$B15,0)</f>
        <v>3.0152319331000084</v>
      </c>
      <c r="J15" s="24">
        <v>1.47079187671122</v>
      </c>
      <c r="K15" s="24">
        <f>+VLOOKUP(K$4,Participación!$C$4:$DG$14,Participacion1!$B15,0)</f>
        <v>1.15578595648072</v>
      </c>
      <c r="L15" s="24">
        <f>+VLOOKUP(L$4,Participación!$C$4:$DG$14,Participacion1!$B15,0)</f>
        <v>2.5685584265924186</v>
      </c>
      <c r="M15" s="24">
        <f>+VLOOKUP(M$4,Participación!$C$4:$DG$14,Participacion1!$B15,0)</f>
        <v>0</v>
      </c>
      <c r="O15" s="23">
        <v>41213</v>
      </c>
      <c r="P15" s="24">
        <f>+VLOOKUP(P$4,Participación!$C$23:$DG$33,Participacion1!$B15,0)</f>
        <v>24.1421504985518</v>
      </c>
      <c r="Q15" s="24">
        <v>9.2825349831009394</v>
      </c>
      <c r="R15" s="24">
        <v>11.9196312689535</v>
      </c>
      <c r="S15" s="24">
        <v>18.362650539360502</v>
      </c>
      <c r="T15" s="24">
        <v>0.82207702004185801</v>
      </c>
      <c r="U15" s="24">
        <v>2.2432311175395099</v>
      </c>
      <c r="V15" s="24">
        <v>2.4174177432236799</v>
      </c>
      <c r="W15" s="24">
        <v>1.5142290315081</v>
      </c>
      <c r="X15" s="24">
        <v>0.17124180843467099</v>
      </c>
      <c r="Y15" s="24"/>
    </row>
    <row r="16" spans="1:25" x14ac:dyDescent="0.25">
      <c r="B16">
        <v>24</v>
      </c>
      <c r="C16" s="23">
        <v>41243</v>
      </c>
      <c r="D16" s="24">
        <f>+VLOOKUP(D$4,Participación!$C$4:$DG$14,Participacion1!$B16,0)</f>
        <v>41.557912318628283</v>
      </c>
      <c r="E16" s="24">
        <f>+VLOOKUP(E$4,Participación!$C$4:$DG$14,Participacion1!$B16,0)</f>
        <v>9.4192196140975124</v>
      </c>
      <c r="F16" s="24">
        <f>+VLOOKUP(F$4,Participación!$C$4:$DG$14,Participacion1!$B16,0)</f>
        <v>13.284550685030084</v>
      </c>
      <c r="G16" s="24">
        <f>+VLOOKUP(G$4,Participación!$C$4:$DG$14,Participacion1!$B16,0)</f>
        <v>23.716728067831458</v>
      </c>
      <c r="H16" s="24">
        <f>+VLOOKUP(H$4,Participación!$C$4:$DG$14,Participacion1!$B16,0)</f>
        <v>2.5783746272393295</v>
      </c>
      <c r="I16" s="24">
        <f>+VLOOKUP(I$4,Participación!$C$4:$DG$14,Participacion1!$B16,0)</f>
        <v>3.0870953645923107</v>
      </c>
      <c r="J16" s="24">
        <v>1.50971593613258</v>
      </c>
      <c r="K16" s="24">
        <f>+VLOOKUP(K$4,Participación!$C$4:$DG$14,Participacion1!$B16,0)</f>
        <v>1.1848916388745994</v>
      </c>
      <c r="L16" s="24">
        <f>+VLOOKUP(L$4,Participación!$C$4:$DG$14,Participacion1!$B16,0)</f>
        <v>2.7042527443436128</v>
      </c>
      <c r="M16" s="24">
        <f>+VLOOKUP(M$4,Participación!$C$4:$DG$14,Participacion1!$B16,0)</f>
        <v>0</v>
      </c>
      <c r="O16" s="23">
        <v>41243</v>
      </c>
      <c r="P16" s="24">
        <f>+VLOOKUP(P$4,Participación!$C$23:$DG$33,Participacion1!$B16,0)</f>
        <v>24.372744561990906</v>
      </c>
      <c r="Q16" s="24">
        <v>9.1781175835992705</v>
      </c>
      <c r="R16" s="24">
        <v>11.8296805096883</v>
      </c>
      <c r="S16" s="24">
        <v>18.384540556240498</v>
      </c>
      <c r="T16" s="24">
        <v>0.80783324032047299</v>
      </c>
      <c r="U16" s="24">
        <v>2.2162666659552501</v>
      </c>
      <c r="V16" s="24">
        <v>2.4364625778318998</v>
      </c>
      <c r="W16" s="24">
        <v>1.5053247749546199</v>
      </c>
      <c r="X16" s="24">
        <v>0.15195978366600801</v>
      </c>
      <c r="Y16" s="24"/>
    </row>
    <row r="17" spans="2:25" x14ac:dyDescent="0.25">
      <c r="B17">
        <v>25</v>
      </c>
      <c r="C17" s="23">
        <v>41274</v>
      </c>
      <c r="D17" s="24">
        <f>+VLOOKUP(D$4,Participación!$C$4:$DG$14,Participacion1!$B17,0)</f>
        <v>41.878967909394774</v>
      </c>
      <c r="E17" s="24">
        <f>+VLOOKUP(E$4,Participación!$C$4:$DG$14,Participacion1!$B17,0)</f>
        <v>9.3670389369685996</v>
      </c>
      <c r="F17" s="24">
        <f>+VLOOKUP(F$4,Participación!$C$4:$DG$14,Participacion1!$B17,0)</f>
        <v>13.520585790071127</v>
      </c>
      <c r="G17" s="24">
        <f>+VLOOKUP(G$4,Participación!$C$4:$DG$14,Participacion1!$B17,0)</f>
        <v>23.009057739274532</v>
      </c>
      <c r="H17" s="24">
        <f>+VLOOKUP(H$4,Participación!$C$4:$DG$14,Participacion1!$B17,0)</f>
        <v>2.9718925293771905</v>
      </c>
      <c r="I17" s="24">
        <f>+VLOOKUP(I$4,Participación!$C$4:$DG$14,Participacion1!$B17,0)</f>
        <v>2.8861921740180247</v>
      </c>
      <c r="J17" s="24">
        <v>1.5535520356458901</v>
      </c>
      <c r="K17" s="24">
        <f>+VLOOKUP(K$4,Participación!$C$4:$DG$14,Participacion1!$B17,0)</f>
        <v>1.1209717455448998</v>
      </c>
      <c r="L17" s="24">
        <f>+VLOOKUP(L$4,Participación!$C$4:$DG$14,Participacion1!$B17,0)</f>
        <v>2.8122170255299856</v>
      </c>
      <c r="M17" s="24">
        <f>+VLOOKUP(M$4,Participación!$C$4:$DG$14,Participacion1!$B17,0)</f>
        <v>0</v>
      </c>
      <c r="O17" s="23">
        <v>41274</v>
      </c>
      <c r="P17" s="24">
        <f>+VLOOKUP(P$4,Participación!$C$23:$DG$33,Participacion1!$B17,0)</f>
        <v>24.368296508599059</v>
      </c>
      <c r="Q17" s="24">
        <v>9.22208654769722</v>
      </c>
      <c r="R17" s="24">
        <v>11.7617224821932</v>
      </c>
      <c r="S17" s="24">
        <v>18.4649959615307</v>
      </c>
      <c r="T17" s="24">
        <v>0.79434593992026103</v>
      </c>
      <c r="U17" s="24">
        <v>2.2710213212299699</v>
      </c>
      <c r="V17" s="24">
        <v>2.44343357439163</v>
      </c>
      <c r="W17" s="24">
        <v>1.50590714354827</v>
      </c>
      <c r="X17" s="24">
        <v>0.16842558818761399</v>
      </c>
      <c r="Y17" s="24"/>
    </row>
    <row r="18" spans="2:25" x14ac:dyDescent="0.25">
      <c r="B18">
        <v>26</v>
      </c>
      <c r="C18" s="23">
        <v>41305</v>
      </c>
      <c r="D18" s="24">
        <f>+VLOOKUP(D$4,Participación!$C$4:$DG$14,Participacion1!$B18,0)</f>
        <v>42.878929249674904</v>
      </c>
      <c r="E18" s="24">
        <f>+VLOOKUP(E$4,Participación!$C$4:$DG$14,Participacion1!$B18,0)</f>
        <v>8.7179791931352728</v>
      </c>
      <c r="F18" s="24">
        <f>+VLOOKUP(F$4,Participación!$C$4:$DG$14,Participacion1!$B18,0)</f>
        <v>13.846427515949273</v>
      </c>
      <c r="G18" s="24">
        <f>+VLOOKUP(G$4,Participación!$C$4:$DG$14,Participacion1!$B18,0)</f>
        <v>22.307480308092305</v>
      </c>
      <c r="H18" s="24">
        <f>+VLOOKUP(H$4,Participación!$C$4:$DG$14,Participacion1!$B18,0)</f>
        <v>2.7961975503778587</v>
      </c>
      <c r="I18" s="24">
        <f>+VLOOKUP(I$4,Participación!$C$4:$DG$14,Participacion1!$B18,0)</f>
        <v>2.9691941917958067</v>
      </c>
      <c r="J18" s="24">
        <v>1.63123856753819</v>
      </c>
      <c r="K18" s="24">
        <f>+VLOOKUP(K$4,Participación!$C$4:$DG$14,Participacion1!$B18,0)</f>
        <v>1.0739420990139659</v>
      </c>
      <c r="L18" s="24">
        <f>+VLOOKUP(L$4,Participación!$C$4:$DG$14,Participacion1!$B18,0)</f>
        <v>2.8175297851223093</v>
      </c>
      <c r="M18" s="24">
        <f>+VLOOKUP(M$4,Participación!$C$4:$DG$14,Participacion1!$B18,0)</f>
        <v>0</v>
      </c>
      <c r="O18" s="23">
        <v>41305</v>
      </c>
      <c r="P18" s="24">
        <f>+VLOOKUP(P$4,Participación!$C$23:$DG$33,Participacion1!$B18,0)</f>
        <v>24.47245493336975</v>
      </c>
      <c r="Q18" s="24">
        <v>9.2052847443428103</v>
      </c>
      <c r="R18" s="24">
        <v>11.753832924899701</v>
      </c>
      <c r="S18" s="24">
        <v>18.346757019723501</v>
      </c>
      <c r="T18" s="24">
        <v>0.77300846941852996</v>
      </c>
      <c r="U18" s="24">
        <v>2.3077780052768402</v>
      </c>
      <c r="V18" s="24">
        <v>2.4629853757891498</v>
      </c>
      <c r="W18" s="24">
        <v>1.4955171438457</v>
      </c>
      <c r="X18" s="24">
        <v>0.18424517590665801</v>
      </c>
      <c r="Y18" s="24"/>
    </row>
    <row r="19" spans="2:25" x14ac:dyDescent="0.25">
      <c r="B19">
        <v>27</v>
      </c>
      <c r="C19" s="23">
        <v>41333</v>
      </c>
      <c r="D19" s="24">
        <f>+VLOOKUP(D$4,Participación!$C$4:$DG$14,Participacion1!$B19,0)</f>
        <v>43.147278347025434</v>
      </c>
      <c r="E19" s="24">
        <f>+VLOOKUP(E$4,Participación!$C$4:$DG$14,Participacion1!$B19,0)</f>
        <v>8.9867020796972668</v>
      </c>
      <c r="F19" s="24">
        <f>+VLOOKUP(F$4,Participación!$C$4:$DG$14,Participacion1!$B19,0)</f>
        <v>14.074932226042938</v>
      </c>
      <c r="G19" s="24">
        <f>+VLOOKUP(G$4,Participación!$C$4:$DG$14,Participacion1!$B19,0)</f>
        <v>21.671405438611917</v>
      </c>
      <c r="H19" s="24">
        <f>+VLOOKUP(H$4,Participación!$C$4:$DG$14,Participacion1!$B19,0)</f>
        <v>2.6794490117578036</v>
      </c>
      <c r="I19" s="24">
        <f>+VLOOKUP(I$4,Participación!$C$4:$DG$14,Participacion1!$B19,0)</f>
        <v>3.0564766485266053</v>
      </c>
      <c r="J19" s="24">
        <v>1.6012290953736401</v>
      </c>
      <c r="K19" s="24">
        <f>+VLOOKUP(K$4,Participación!$C$4:$DG$14,Participacion1!$B19,0)</f>
        <v>1.0309591834823737</v>
      </c>
      <c r="L19" s="24">
        <f>+VLOOKUP(L$4,Participación!$C$4:$DG$14,Participacion1!$B19,0)</f>
        <v>2.7546051223298709</v>
      </c>
      <c r="M19" s="24">
        <f>+VLOOKUP(M$4,Participación!$C$4:$DG$14,Participacion1!$B19,0)</f>
        <v>0</v>
      </c>
      <c r="O19" s="23">
        <v>41333</v>
      </c>
      <c r="P19" s="24">
        <f>+VLOOKUP(P$4,Participación!$C$23:$DG$33,Participacion1!$B19,0)</f>
        <v>24.397810610355908</v>
      </c>
      <c r="Q19" s="24">
        <v>9.2297389547504096</v>
      </c>
      <c r="R19" s="24">
        <v>11.831353125389001</v>
      </c>
      <c r="S19" s="24">
        <v>18.416408092378902</v>
      </c>
      <c r="T19" s="24">
        <v>0.76771232733616701</v>
      </c>
      <c r="U19" s="24">
        <v>2.3367696389641002</v>
      </c>
      <c r="V19" s="24">
        <v>2.4396852847575001</v>
      </c>
      <c r="W19" s="24">
        <v>1.47970541828414</v>
      </c>
      <c r="X19" s="24">
        <v>0.17767212556854001</v>
      </c>
      <c r="Y19" s="24"/>
    </row>
    <row r="20" spans="2:25" x14ac:dyDescent="0.25">
      <c r="B20">
        <v>28</v>
      </c>
      <c r="C20" s="23">
        <v>41364</v>
      </c>
      <c r="D20" s="24">
        <f>+VLOOKUP(D$4,Participación!$C$4:$DG$14,Participacion1!$B20,0)</f>
        <v>41.956776813300792</v>
      </c>
      <c r="E20" s="24">
        <f>+VLOOKUP(E$4,Participación!$C$4:$DG$14,Participacion1!$B20,0)</f>
        <v>9.4543575587708286</v>
      </c>
      <c r="F20" s="24">
        <f>+VLOOKUP(F$4,Participación!$C$4:$DG$14,Participacion1!$B20,0)</f>
        <v>13.993237756680617</v>
      </c>
      <c r="G20" s="24">
        <f>+VLOOKUP(G$4,Participación!$C$4:$DG$14,Participacion1!$B20,0)</f>
        <v>22.281747851439384</v>
      </c>
      <c r="H20" s="24">
        <f>+VLOOKUP(H$4,Participación!$C$4:$DG$14,Participacion1!$B20,0)</f>
        <v>2.6860954090817688</v>
      </c>
      <c r="I20" s="24">
        <f>+VLOOKUP(I$4,Participación!$C$4:$DG$14,Participacion1!$B20,0)</f>
        <v>3.1650351678959696</v>
      </c>
      <c r="J20" s="24">
        <v>1.84179327943539</v>
      </c>
      <c r="K20" s="24">
        <f>+VLOOKUP(K$4,Participación!$C$4:$DG$14,Participacion1!$B20,0)</f>
        <v>1.0457453477322027</v>
      </c>
      <c r="L20" s="24">
        <f>+VLOOKUP(L$4,Participación!$C$4:$DG$14,Participacion1!$B20,0)</f>
        <v>2.8836497735003048</v>
      </c>
      <c r="M20" s="24">
        <f>+VLOOKUP(M$4,Participación!$C$4:$DG$14,Participacion1!$B20,0)</f>
        <v>0</v>
      </c>
      <c r="O20" s="23">
        <v>41364</v>
      </c>
      <c r="P20" s="24">
        <f>+VLOOKUP(P$4,Participación!$C$23:$DG$33,Participacion1!$B20,0)</f>
        <v>24.458420434502003</v>
      </c>
      <c r="Q20" s="24">
        <v>9.2327837623636402</v>
      </c>
      <c r="R20" s="24">
        <v>11.941154783999</v>
      </c>
      <c r="S20" s="24">
        <v>18.369277481180301</v>
      </c>
      <c r="T20" s="24">
        <v>0.78888891973099995</v>
      </c>
      <c r="U20" s="24">
        <v>2.3650495295496299</v>
      </c>
      <c r="V20" s="24">
        <v>2.5721499631575599</v>
      </c>
      <c r="W20" s="24">
        <v>1.48134491754303</v>
      </c>
      <c r="X20" s="24">
        <v>0.17992117703875601</v>
      </c>
      <c r="Y20" s="24"/>
    </row>
    <row r="21" spans="2:25" x14ac:dyDescent="0.25">
      <c r="B21">
        <v>29</v>
      </c>
      <c r="C21" s="23">
        <v>41394</v>
      </c>
      <c r="D21" s="24">
        <f>+VLOOKUP(D$4,Participación!$C$4:$DG$14,Participacion1!$B21,0)</f>
        <v>40.729499415257855</v>
      </c>
      <c r="E21" s="24">
        <f>+VLOOKUP(E$4,Participación!$C$4:$DG$14,Participacion1!$B21,0)</f>
        <v>9.5069197794533942</v>
      </c>
      <c r="F21" s="24">
        <f>+VLOOKUP(F$4,Participación!$C$4:$DG$14,Participacion1!$B21,0)</f>
        <v>14.542503108254223</v>
      </c>
      <c r="G21" s="24">
        <f>+VLOOKUP(G$4,Participación!$C$4:$DG$14,Participacion1!$B21,0)</f>
        <v>23.147728209222944</v>
      </c>
      <c r="H21" s="24">
        <f>+VLOOKUP(H$4,Participación!$C$4:$DG$14,Participacion1!$B21,0)</f>
        <v>2.4497749061044791</v>
      </c>
      <c r="I21" s="24">
        <f>+VLOOKUP(I$4,Participación!$C$4:$DG$14,Participacion1!$B21,0)</f>
        <v>3.2078055627324771</v>
      </c>
      <c r="J21" s="24">
        <v>1.79052501206926</v>
      </c>
      <c r="K21" s="24">
        <f>+VLOOKUP(K$4,Participación!$C$4:$DG$14,Participacion1!$B21,0)</f>
        <v>1.0897781459769718</v>
      </c>
      <c r="L21" s="24">
        <f>+VLOOKUP(L$4,Participación!$C$4:$DG$14,Participacion1!$B21,0)</f>
        <v>2.8427475519284715</v>
      </c>
      <c r="M21" s="24">
        <f>+VLOOKUP(M$4,Participación!$C$4:$DG$14,Participacion1!$B21,0)</f>
        <v>0</v>
      </c>
      <c r="O21" s="23">
        <v>41394</v>
      </c>
      <c r="P21" s="24">
        <f>+VLOOKUP(P$4,Participación!$C$23:$DG$33,Participacion1!$B21,0)</f>
        <v>24.569322765349892</v>
      </c>
      <c r="Q21" s="24">
        <v>9.2414492840340099</v>
      </c>
      <c r="R21" s="24">
        <v>11.939120757159101</v>
      </c>
      <c r="S21" s="24">
        <v>18.3158881208746</v>
      </c>
      <c r="T21" s="24">
        <v>0.79689644775425605</v>
      </c>
      <c r="U21" s="24">
        <v>2.4022060273255499</v>
      </c>
      <c r="V21" s="24">
        <v>2.6263666870467799</v>
      </c>
      <c r="W21" s="24">
        <v>1.45378547477146</v>
      </c>
      <c r="X21" s="24">
        <v>0.180316084616851</v>
      </c>
      <c r="Y21" s="24"/>
    </row>
    <row r="22" spans="2:25" x14ac:dyDescent="0.25">
      <c r="B22">
        <v>30</v>
      </c>
      <c r="C22" s="23">
        <v>41425</v>
      </c>
      <c r="D22" s="24">
        <f>+VLOOKUP(D$4,Participación!$C$4:$DG$14,Participacion1!$B22,0)</f>
        <v>40.689038285520787</v>
      </c>
      <c r="E22" s="24">
        <f>+VLOOKUP(E$4,Participación!$C$4:$DG$14,Participacion1!$B22,0)</f>
        <v>10.20898103141573</v>
      </c>
      <c r="F22" s="24">
        <f>+VLOOKUP(F$4,Participación!$C$4:$DG$14,Participacion1!$B22,0)</f>
        <v>13.617696036819583</v>
      </c>
      <c r="G22" s="24">
        <f>+VLOOKUP(G$4,Participación!$C$4:$DG$14,Participacion1!$B22,0)</f>
        <v>23.206353822770865</v>
      </c>
      <c r="H22" s="24">
        <f>+VLOOKUP(H$4,Participación!$C$4:$DG$14,Participacion1!$B22,0)</f>
        <v>2.4124744577937833</v>
      </c>
      <c r="I22" s="24">
        <f>+VLOOKUP(I$4,Participación!$C$4:$DG$14,Participacion1!$B22,0)</f>
        <v>3.4226700970280786</v>
      </c>
      <c r="J22" s="24">
        <v>1.9781535232684799</v>
      </c>
      <c r="K22" s="24">
        <f>+VLOOKUP(K$4,Participación!$C$4:$DG$14,Participacion1!$B22,0)</f>
        <v>0.92013500293292827</v>
      </c>
      <c r="L22" s="24">
        <f>+VLOOKUP(L$4,Participación!$C$4:$DG$14,Participacion1!$B22,0)</f>
        <v>2.8570464106699109</v>
      </c>
      <c r="M22" s="24">
        <f>+VLOOKUP(M$4,Participación!$C$4:$DG$14,Participacion1!$B22,0)</f>
        <v>0</v>
      </c>
      <c r="O22" s="23">
        <v>41425</v>
      </c>
      <c r="P22" s="24">
        <f>+VLOOKUP(P$4,Participación!$C$23:$DG$33,Participacion1!$B22,0)</f>
        <v>24.66452547258401</v>
      </c>
      <c r="Q22" s="24">
        <v>9.1983347555168304</v>
      </c>
      <c r="R22" s="24">
        <v>12.025495407305399</v>
      </c>
      <c r="S22" s="24">
        <v>18.202823522391402</v>
      </c>
      <c r="T22" s="24">
        <v>0.79037362028883795</v>
      </c>
      <c r="U22" s="24">
        <v>2.4365697686818599</v>
      </c>
      <c r="V22" s="24">
        <v>2.6047025658382399</v>
      </c>
      <c r="W22" s="24">
        <v>1.521245405877</v>
      </c>
      <c r="X22" s="24">
        <v>0.18203917059835201</v>
      </c>
      <c r="Y22" s="24"/>
    </row>
    <row r="23" spans="2:25" x14ac:dyDescent="0.25">
      <c r="B23">
        <v>31</v>
      </c>
      <c r="C23" s="23">
        <v>41455</v>
      </c>
      <c r="D23" s="24">
        <f>+VLOOKUP(D$4,Participación!$C$4:$DG$14,Participacion1!$B23,0)</f>
        <v>39.468518956350238</v>
      </c>
      <c r="E23" s="24">
        <f>+VLOOKUP(E$4,Participación!$C$4:$DG$14,Participacion1!$B23,0)</f>
        <v>10.14765800779155</v>
      </c>
      <c r="F23" s="24">
        <f>+VLOOKUP(F$4,Participación!$C$4:$DG$14,Participacion1!$B23,0)</f>
        <v>14.606993595489481</v>
      </c>
      <c r="G23" s="24">
        <f>+VLOOKUP(G$4,Participación!$C$4:$DG$14,Participacion1!$B23,0)</f>
        <v>23.323731393609929</v>
      </c>
      <c r="H23" s="24">
        <f>+VLOOKUP(H$4,Participación!$C$4:$DG$14,Participacion1!$B23,0)</f>
        <v>2.3863968967054507</v>
      </c>
      <c r="I23" s="24">
        <f>+VLOOKUP(I$4,Participación!$C$4:$DG$14,Participacion1!$B23,0)</f>
        <v>3.3883783658690256</v>
      </c>
      <c r="J23" s="24">
        <v>2.0423125030030098</v>
      </c>
      <c r="K23" s="24">
        <f>+VLOOKUP(K$4,Participación!$C$4:$DG$14,Participacion1!$B23,0)</f>
        <v>1.0593856536252899</v>
      </c>
      <c r="L23" s="24">
        <f>+VLOOKUP(L$4,Participación!$C$4:$DG$14,Participacion1!$B23,0)</f>
        <v>2.7024024905437667</v>
      </c>
      <c r="M23" s="24">
        <f>+VLOOKUP(M$4,Participación!$C$4:$DG$14,Participacion1!$B23,0)</f>
        <v>0</v>
      </c>
      <c r="O23" s="23">
        <v>41455</v>
      </c>
      <c r="P23" s="24">
        <f>+VLOOKUP(P$4,Participación!$C$23:$DG$33,Participacion1!$B23,0)</f>
        <v>24.836983287812227</v>
      </c>
      <c r="Q23" s="24">
        <v>9.2325449280995304</v>
      </c>
      <c r="R23" s="24">
        <v>12.0814027749517</v>
      </c>
      <c r="S23" s="24">
        <v>18.1333763930425</v>
      </c>
      <c r="T23" s="24">
        <v>0.84694519187439299</v>
      </c>
      <c r="U23" s="24">
        <v>2.4333942666413502</v>
      </c>
      <c r="V23" s="24">
        <v>2.5878656352444498</v>
      </c>
      <c r="W23" s="24">
        <v>1.50555755971875</v>
      </c>
      <c r="X23" s="24">
        <v>0.18653122892042301</v>
      </c>
      <c r="Y23" s="24"/>
    </row>
    <row r="24" spans="2:25" x14ac:dyDescent="0.25">
      <c r="B24">
        <v>32</v>
      </c>
      <c r="C24" s="23">
        <v>41486</v>
      </c>
      <c r="D24" s="24">
        <f>+VLOOKUP(D$4,Participación!$C$4:$DG$14,Participacion1!$B24,0)</f>
        <v>40.551592152036157</v>
      </c>
      <c r="E24" s="24">
        <f>+VLOOKUP(E$4,Participación!$C$4:$DG$14,Participacion1!$B24,0)</f>
        <v>10.023763392616953</v>
      </c>
      <c r="F24" s="24">
        <f>+VLOOKUP(F$4,Participación!$C$4:$DG$14,Participacion1!$B24,0)</f>
        <v>14.347428419201671</v>
      </c>
      <c r="G24" s="24">
        <f>+VLOOKUP(G$4,Participación!$C$4:$DG$14,Participacion1!$B24,0)</f>
        <v>22.594574022923325</v>
      </c>
      <c r="H24" s="24">
        <f>+VLOOKUP(H$4,Participación!$C$4:$DG$14,Participacion1!$B24,0)</f>
        <v>2.5356621063715781</v>
      </c>
      <c r="I24" s="24">
        <f>+VLOOKUP(I$4,Participación!$C$4:$DG$14,Participacion1!$B24,0)</f>
        <v>3.3026481408728237</v>
      </c>
      <c r="J24" s="24">
        <v>2.1363178991857299</v>
      </c>
      <c r="K24" s="24">
        <f>+VLOOKUP(K$4,Participación!$C$4:$DG$14,Participacion1!$B24,0)</f>
        <v>1.0471529855546882</v>
      </c>
      <c r="L24" s="24">
        <f>+VLOOKUP(L$4,Participación!$C$4:$DG$14,Participacion1!$B24,0)</f>
        <v>2.5516150609872428</v>
      </c>
      <c r="M24" s="24">
        <f>+VLOOKUP(M$4,Participación!$C$4:$DG$14,Participacion1!$B24,0)</f>
        <v>0</v>
      </c>
      <c r="O24" s="23">
        <v>41486</v>
      </c>
      <c r="P24" s="24">
        <f>+VLOOKUP(P$4,Participación!$C$23:$DG$33,Participacion1!$B24,0)</f>
        <v>24.645221832385467</v>
      </c>
      <c r="Q24" s="24">
        <v>9.3211585866392195</v>
      </c>
      <c r="R24" s="24">
        <v>11.935350262025599</v>
      </c>
      <c r="S24" s="24">
        <v>18.1151448362636</v>
      </c>
      <c r="T24" s="24">
        <v>0.90831183765582502</v>
      </c>
      <c r="U24" s="24">
        <v>2.5099388144438799</v>
      </c>
      <c r="V24" s="24">
        <v>2.5852755147214301</v>
      </c>
      <c r="W24" s="24">
        <v>1.4843612226415801</v>
      </c>
      <c r="X24" s="24">
        <v>0.169289107832967</v>
      </c>
      <c r="Y24" s="24"/>
    </row>
    <row r="25" spans="2:25" x14ac:dyDescent="0.25">
      <c r="B25">
        <v>33</v>
      </c>
      <c r="C25" s="23">
        <v>41517</v>
      </c>
      <c r="D25" s="24">
        <f>+VLOOKUP(D$4,Participación!$C$4:$DG$14,Participacion1!$B25,0)</f>
        <v>39.994419877788332</v>
      </c>
      <c r="E25" s="24">
        <f>+VLOOKUP(E$4,Participación!$C$4:$DG$14,Participacion1!$B25,0)</f>
        <v>10.138975507413283</v>
      </c>
      <c r="F25" s="24">
        <f>+VLOOKUP(F$4,Participación!$C$4:$DG$14,Participacion1!$B25,0)</f>
        <v>14.755636420414636</v>
      </c>
      <c r="G25" s="24">
        <f>+VLOOKUP(G$4,Participación!$C$4:$DG$14,Participacion1!$B25,0)</f>
        <v>22.88132456303417</v>
      </c>
      <c r="H25" s="24">
        <f>+VLOOKUP(H$4,Participación!$C$4:$DG$14,Participacion1!$B25,0)</f>
        <v>2.5255019507221466</v>
      </c>
      <c r="I25" s="24">
        <f>+VLOOKUP(I$4,Participación!$C$4:$DG$14,Participacion1!$B25,0)</f>
        <v>3.1728187714498342</v>
      </c>
      <c r="J25" s="24">
        <v>2.0857215535160898</v>
      </c>
      <c r="K25" s="24">
        <f>+VLOOKUP(K$4,Participación!$C$4:$DG$14,Participacion1!$B25,0)</f>
        <v>1.0568575883727667</v>
      </c>
      <c r="L25" s="24">
        <f>+VLOOKUP(L$4,Participación!$C$4:$DG$14,Participacion1!$B25,0)</f>
        <v>2.5097192459399236</v>
      </c>
      <c r="M25" s="24">
        <f>+VLOOKUP(M$4,Participación!$C$4:$DG$14,Participacion1!$B25,0)</f>
        <v>0</v>
      </c>
      <c r="O25" s="23">
        <v>41517</v>
      </c>
      <c r="P25" s="24">
        <f>+VLOOKUP(P$4,Participación!$C$23:$DG$33,Participacion1!$B25,0)</f>
        <v>24.632510107497481</v>
      </c>
      <c r="Q25" s="24">
        <v>9.4545063606515303</v>
      </c>
      <c r="R25" s="24">
        <v>11.969710972956101</v>
      </c>
      <c r="S25" s="24">
        <v>18.058251828709999</v>
      </c>
      <c r="T25" s="24">
        <v>0.891216918549394</v>
      </c>
      <c r="U25" s="24">
        <v>2.5432530159888298</v>
      </c>
      <c r="V25" s="24">
        <v>2.5861514379589998</v>
      </c>
      <c r="W25" s="24">
        <v>1.4919602678811299</v>
      </c>
      <c r="X25" s="24">
        <v>0.174786358251521</v>
      </c>
      <c r="Y25" s="24"/>
    </row>
    <row r="26" spans="2:25" x14ac:dyDescent="0.25">
      <c r="B26">
        <v>34</v>
      </c>
      <c r="C26" s="23">
        <v>41547</v>
      </c>
      <c r="D26" s="24">
        <f>+VLOOKUP(D$4,Participación!$C$4:$DG$14,Participacion1!$B26,0)</f>
        <v>39.729373139323549</v>
      </c>
      <c r="E26" s="24">
        <f>+VLOOKUP(E$4,Participación!$C$4:$DG$14,Participacion1!$B26,0)</f>
        <v>10.189544089109196</v>
      </c>
      <c r="F26" s="24">
        <f>+VLOOKUP(F$4,Participación!$C$4:$DG$14,Participacion1!$B26,0)</f>
        <v>14.730837461456447</v>
      </c>
      <c r="G26" s="24">
        <f>+VLOOKUP(G$4,Participación!$C$4:$DG$14,Participacion1!$B26,0)</f>
        <v>22.944369977258724</v>
      </c>
      <c r="H26" s="24">
        <f>+VLOOKUP(H$4,Participación!$C$4:$DG$14,Participacion1!$B26,0)</f>
        <v>2.64281548936588</v>
      </c>
      <c r="I26" s="24">
        <f>+VLOOKUP(I$4,Participación!$C$4:$DG$14,Participacion1!$B26,0)</f>
        <v>3.2460619405572655</v>
      </c>
      <c r="J26" s="24">
        <v>2.0036523151176899</v>
      </c>
      <c r="K26" s="24">
        <f>+VLOOKUP(K$4,Participación!$C$4:$DG$14,Participacion1!$B26,0)</f>
        <v>1.0360165628959357</v>
      </c>
      <c r="L26" s="24">
        <f>+VLOOKUP(L$4,Participación!$C$4:$DG$14,Participacion1!$B26,0)</f>
        <v>2.5759915391655901</v>
      </c>
      <c r="M26" s="24">
        <f>+VLOOKUP(M$4,Participación!$C$4:$DG$14,Participacion1!$B26,0)</f>
        <v>0</v>
      </c>
      <c r="O26" s="23">
        <v>41547</v>
      </c>
      <c r="P26" s="24">
        <f>+VLOOKUP(P$4,Participación!$C$23:$DG$33,Participacion1!$B26,0)</f>
        <v>24.659473838396597</v>
      </c>
      <c r="Q26" s="24">
        <v>9.5961195309117198</v>
      </c>
      <c r="R26" s="24">
        <v>11.9039081324305</v>
      </c>
      <c r="S26" s="24">
        <v>18.040710694570102</v>
      </c>
      <c r="T26" s="24">
        <v>0.853998152205383</v>
      </c>
      <c r="U26" s="24">
        <v>2.6045445243383898</v>
      </c>
      <c r="V26" s="24">
        <v>2.5782692975894999</v>
      </c>
      <c r="W26" s="24">
        <v>1.4920009547541599</v>
      </c>
      <c r="X26" s="24">
        <v>0.167836021062545</v>
      </c>
      <c r="Y26" s="24"/>
    </row>
    <row r="27" spans="2:25" x14ac:dyDescent="0.25">
      <c r="B27">
        <v>35</v>
      </c>
      <c r="C27" s="23">
        <v>41578</v>
      </c>
      <c r="D27" s="24">
        <f>+VLOOKUP(D$4,Participación!$C$4:$DG$14,Participacion1!$B27,0)</f>
        <v>40.580087129846405</v>
      </c>
      <c r="E27" s="24">
        <f>+VLOOKUP(E$4,Participación!$C$4:$DG$14,Participacion1!$B27,0)</f>
        <v>9.9602924678906088</v>
      </c>
      <c r="F27" s="24">
        <f>+VLOOKUP(F$4,Participación!$C$4:$DG$14,Participacion1!$B27,0)</f>
        <v>14.507713247845819</v>
      </c>
      <c r="G27" s="24">
        <f>+VLOOKUP(G$4,Participación!$C$4:$DG$14,Participacion1!$B27,0)</f>
        <v>22.881661555367756</v>
      </c>
      <c r="H27" s="24">
        <f>+VLOOKUP(H$4,Participación!$C$4:$DG$14,Participacion1!$B27,0)</f>
        <v>2.4930707681899067</v>
      </c>
      <c r="I27" s="24">
        <f>+VLOOKUP(I$4,Participación!$C$4:$DG$14,Participacion1!$B27,0)</f>
        <v>3.230785862602549</v>
      </c>
      <c r="J27" s="24">
        <v>2.00749207047987</v>
      </c>
      <c r="K27" s="24">
        <f>+VLOOKUP(K$4,Participación!$C$4:$DG$14,Participacion1!$B27,0)</f>
        <v>0.90805781472202729</v>
      </c>
      <c r="L27" s="24">
        <f>+VLOOKUP(L$4,Participación!$C$4:$DG$14,Participacion1!$B27,0)</f>
        <v>2.5941463638500579</v>
      </c>
      <c r="M27" s="24">
        <f>+VLOOKUP(M$4,Participación!$C$4:$DG$14,Participacion1!$B27,0)</f>
        <v>0</v>
      </c>
      <c r="O27" s="23">
        <v>41578</v>
      </c>
      <c r="P27" s="24">
        <f>+VLOOKUP(P$4,Participación!$C$23:$DG$33,Participacion1!$B27,0)</f>
        <v>24.651153145031749</v>
      </c>
      <c r="Q27" s="24">
        <v>9.6620731637975403</v>
      </c>
      <c r="R27" s="24">
        <v>11.8725821634534</v>
      </c>
      <c r="S27" s="24">
        <v>18.061471997117899</v>
      </c>
      <c r="T27" s="24">
        <v>0.85328734480304103</v>
      </c>
      <c r="U27" s="24">
        <v>2.6501255535812098</v>
      </c>
      <c r="V27" s="24">
        <v>2.5454036713168802</v>
      </c>
      <c r="W27" s="24">
        <v>1.50230047137315</v>
      </c>
      <c r="X27" s="24">
        <v>0.17043367193190001</v>
      </c>
      <c r="Y27" s="24"/>
    </row>
    <row r="28" spans="2:25" x14ac:dyDescent="0.25">
      <c r="B28">
        <v>36</v>
      </c>
      <c r="C28" s="23">
        <v>41608</v>
      </c>
      <c r="D28" s="24">
        <f>+VLOOKUP(D$4,Participación!$C$4:$DG$14,Participacion1!$B28,0)</f>
        <v>39.165375831422125</v>
      </c>
      <c r="E28" s="24">
        <f>+VLOOKUP(E$4,Participación!$C$4:$DG$14,Participacion1!$B28,0)</f>
        <v>9.7325945789721331</v>
      </c>
      <c r="F28" s="24">
        <f>+VLOOKUP(F$4,Participación!$C$4:$DG$14,Participacion1!$B28,0)</f>
        <v>14.919508349156002</v>
      </c>
      <c r="G28" s="24">
        <f>+VLOOKUP(G$4,Participación!$C$4:$DG$14,Participacion1!$B28,0)</f>
        <v>24.374610948397876</v>
      </c>
      <c r="H28" s="24">
        <f>+VLOOKUP(H$4,Participación!$C$4:$DG$14,Participacion1!$B28,0)</f>
        <v>2.412727654900197</v>
      </c>
      <c r="I28" s="24">
        <f>+VLOOKUP(I$4,Participación!$C$4:$DG$14,Participacion1!$B28,0)</f>
        <v>3.1361061969970461</v>
      </c>
      <c r="J28" s="24">
        <v>1.9801188998944601</v>
      </c>
      <c r="K28" s="24">
        <f>+VLOOKUP(K$4,Participación!$C$4:$DG$14,Participacion1!$B28,0)</f>
        <v>0.85242912938932547</v>
      </c>
      <c r="L28" s="24">
        <f>+VLOOKUP(L$4,Participación!$C$4:$DG$14,Participacion1!$B28,0)</f>
        <v>2.6184750918744952</v>
      </c>
      <c r="M28" s="24">
        <f>+VLOOKUP(M$4,Participación!$C$4:$DG$14,Participacion1!$B28,0)</f>
        <v>0</v>
      </c>
      <c r="O28" s="23">
        <v>41608</v>
      </c>
      <c r="P28" s="24">
        <f>+VLOOKUP(P$4,Participación!$C$23:$DG$33,Participacion1!$B28,0)</f>
        <v>24.528855290122998</v>
      </c>
      <c r="Q28" s="24">
        <v>9.7975638105371807</v>
      </c>
      <c r="R28" s="24">
        <v>11.940801108741899</v>
      </c>
      <c r="S28" s="24">
        <v>18.063978953190102</v>
      </c>
      <c r="T28" s="24">
        <v>0.84619763812739801</v>
      </c>
      <c r="U28" s="24">
        <v>2.7023819233400999</v>
      </c>
      <c r="V28" s="24">
        <v>2.5414235910795799</v>
      </c>
      <c r="W28" s="24">
        <v>1.5190432913838401</v>
      </c>
      <c r="X28" s="24">
        <v>0.16181323023652899</v>
      </c>
      <c r="Y28" s="24"/>
    </row>
    <row r="29" spans="2:25" x14ac:dyDescent="0.25">
      <c r="B29">
        <v>37</v>
      </c>
      <c r="C29" s="23">
        <v>41639</v>
      </c>
      <c r="D29" s="24">
        <f>+VLOOKUP(D$4,Participación!$C$4:$DG$14,Participacion1!$B29,0)</f>
        <v>38.728363997524909</v>
      </c>
      <c r="E29" s="24">
        <f>+VLOOKUP(E$4,Participación!$C$4:$DG$14,Participacion1!$B29,0)</f>
        <v>9.9318972821706719</v>
      </c>
      <c r="F29" s="24">
        <f>+VLOOKUP(F$4,Participación!$C$4:$DG$14,Participacion1!$B29,0)</f>
        <v>14.92397898476869</v>
      </c>
      <c r="G29" s="24">
        <f>+VLOOKUP(G$4,Participación!$C$4:$DG$14,Participacion1!$B29,0)</f>
        <v>24.695728385224538</v>
      </c>
      <c r="H29" s="24">
        <f>+VLOOKUP(H$4,Participación!$C$4:$DG$14,Participacion1!$B29,0)</f>
        <v>2.5136173623790228</v>
      </c>
      <c r="I29" s="24">
        <f>+VLOOKUP(I$4,Participación!$C$4:$DG$14,Participacion1!$B29,0)</f>
        <v>3.0560971969089636</v>
      </c>
      <c r="J29" s="24">
        <v>2.0096474191395401</v>
      </c>
      <c r="K29" s="24">
        <f>+VLOOKUP(K$4,Participación!$C$4:$DG$14,Participacion1!$B29,0)</f>
        <v>0.8520633268838127</v>
      </c>
      <c r="L29" s="24">
        <f>+VLOOKUP(L$4,Participación!$C$4:$DG$14,Participacion1!$B29,0)</f>
        <v>2.5823177154634416</v>
      </c>
      <c r="M29" s="24">
        <f>+VLOOKUP(M$4,Participación!$C$4:$DG$14,Participacion1!$B29,0)</f>
        <v>0</v>
      </c>
      <c r="O29" s="23">
        <v>41639</v>
      </c>
      <c r="P29" s="24">
        <f>+VLOOKUP(P$4,Participación!$C$23:$DG$33,Participacion1!$B29,0)</f>
        <v>24.160630920396066</v>
      </c>
      <c r="Q29" s="24">
        <v>9.9059474834289798</v>
      </c>
      <c r="R29" s="24">
        <v>12.0003282671007</v>
      </c>
      <c r="S29" s="24">
        <v>18.033147624079</v>
      </c>
      <c r="T29" s="24">
        <v>0.83707454717850005</v>
      </c>
      <c r="U29" s="24">
        <v>2.76653927996627</v>
      </c>
      <c r="V29" s="24">
        <v>2.5370581791602098</v>
      </c>
      <c r="W29" s="24">
        <v>1.53426024570816</v>
      </c>
      <c r="X29" s="24">
        <v>0.150647759453724</v>
      </c>
      <c r="Y29" s="24"/>
    </row>
    <row r="30" spans="2:25" x14ac:dyDescent="0.25">
      <c r="B30">
        <v>38</v>
      </c>
      <c r="C30" s="23">
        <v>41670</v>
      </c>
      <c r="D30" s="24">
        <f>+VLOOKUP(D$4,Participación!$C$4:$DG$14,Participacion1!$B30,0)</f>
        <v>39.733469039560433</v>
      </c>
      <c r="E30" s="24">
        <f>+VLOOKUP(E$4,Participación!$C$4:$DG$14,Participacion1!$B30,0)</f>
        <v>9.9054861105057395</v>
      </c>
      <c r="F30" s="24">
        <f>+VLOOKUP(F$4,Participación!$C$4:$DG$14,Participacion1!$B30,0)</f>
        <v>14.908435707457629</v>
      </c>
      <c r="G30" s="24">
        <f>+VLOOKUP(G$4,Participación!$C$4:$DG$14,Participacion1!$B30,0)</f>
        <v>23.719275484033272</v>
      </c>
      <c r="H30" s="24">
        <f>+VLOOKUP(H$4,Participación!$C$4:$DG$14,Participacion1!$B30,0)</f>
        <v>2.5165234553909945</v>
      </c>
      <c r="I30" s="24">
        <f>+VLOOKUP(I$4,Participación!$C$4:$DG$14,Participacion1!$B30,0)</f>
        <v>3.1656868737864134</v>
      </c>
      <c r="J30" s="24">
        <v>2.0584283248423998</v>
      </c>
      <c r="K30" s="24">
        <f>+VLOOKUP(K$4,Participación!$C$4:$DG$14,Participacion1!$B30,0)</f>
        <v>0.80359266510440364</v>
      </c>
      <c r="L30" s="24">
        <f>+VLOOKUP(L$4,Participación!$C$4:$DG$14,Participacion1!$B30,0)</f>
        <v>2.5371676954016418</v>
      </c>
      <c r="M30" s="24">
        <f>+VLOOKUP(M$4,Participación!$C$4:$DG$14,Participacion1!$B30,0)</f>
        <v>0</v>
      </c>
      <c r="O30" s="23">
        <v>41670</v>
      </c>
      <c r="P30" s="24">
        <f>+VLOOKUP(P$4,Participación!$C$23:$DG$33,Participacion1!$B30,0)</f>
        <v>24.111401830562507</v>
      </c>
      <c r="Q30" s="24">
        <v>9.9258192298674395</v>
      </c>
      <c r="R30" s="24">
        <v>12.0626201319707</v>
      </c>
      <c r="S30" s="24">
        <v>18.219637784484501</v>
      </c>
      <c r="T30" s="24">
        <v>0.80052852023105303</v>
      </c>
      <c r="U30" s="24">
        <v>2.7862062858419798</v>
      </c>
      <c r="V30" s="24">
        <v>2.49734376055437</v>
      </c>
      <c r="W30" s="24">
        <v>1.5636654486388899</v>
      </c>
      <c r="X30" s="24">
        <v>0.13632839014727499</v>
      </c>
      <c r="Y30" s="24"/>
    </row>
    <row r="31" spans="2:25" x14ac:dyDescent="0.25">
      <c r="B31">
        <v>39</v>
      </c>
      <c r="C31" s="23">
        <v>41698</v>
      </c>
      <c r="D31" s="24">
        <f>+VLOOKUP(D$4,Participación!$C$4:$DG$14,Participacion1!$B31,0)</f>
        <v>39.987474424024782</v>
      </c>
      <c r="E31" s="24">
        <f>+VLOOKUP(E$4,Participación!$C$4:$DG$14,Participacion1!$B31,0)</f>
        <v>9.6121188450881476</v>
      </c>
      <c r="F31" s="24">
        <f>+VLOOKUP(F$4,Participación!$C$4:$DG$14,Participacion1!$B31,0)</f>
        <v>14.262708989629685</v>
      </c>
      <c r="G31" s="24">
        <f>+VLOOKUP(G$4,Participación!$C$4:$DG$14,Participacion1!$B31,0)</f>
        <v>24.254231693402261</v>
      </c>
      <c r="H31" s="24">
        <f>+VLOOKUP(H$4,Participación!$C$4:$DG$14,Participacion1!$B31,0)</f>
        <v>2.6627274461927497</v>
      </c>
      <c r="I31" s="24">
        <f>+VLOOKUP(I$4,Participación!$C$4:$DG$14,Participacion1!$B31,0)</f>
        <v>3.191918332227083</v>
      </c>
      <c r="J31" s="24">
        <v>2.0528971635346198</v>
      </c>
      <c r="K31" s="24">
        <f>+VLOOKUP(K$4,Participación!$C$4:$DG$14,Participacion1!$B31,0)</f>
        <v>0.77512711342434604</v>
      </c>
      <c r="L31" s="24">
        <f>+VLOOKUP(L$4,Participación!$C$4:$DG$14,Participacion1!$B31,0)</f>
        <v>2.5202997664204245</v>
      </c>
      <c r="M31" s="24">
        <f>+VLOOKUP(M$4,Participación!$C$4:$DG$14,Participacion1!$B31,0)</f>
        <v>0</v>
      </c>
      <c r="O31" s="23">
        <v>41698</v>
      </c>
      <c r="P31" s="24">
        <f>+VLOOKUP(P$4,Participación!$C$23:$DG$33,Participacion1!$B31,0)</f>
        <v>24.124720959589361</v>
      </c>
      <c r="Q31" s="24">
        <v>9.9584198798274102</v>
      </c>
      <c r="R31" s="24">
        <v>12.1101918265629</v>
      </c>
      <c r="S31" s="24">
        <v>18.0846252717051</v>
      </c>
      <c r="T31" s="24">
        <v>0.78602854164310898</v>
      </c>
      <c r="U31" s="24">
        <v>2.82854412617968</v>
      </c>
      <c r="V31" s="24">
        <v>2.5028878091550499</v>
      </c>
      <c r="W31" s="24">
        <v>1.5554011145128499</v>
      </c>
      <c r="X31" s="24">
        <v>0.157798836088373</v>
      </c>
      <c r="Y31" s="24"/>
    </row>
    <row r="32" spans="2:25" x14ac:dyDescent="0.25">
      <c r="B32">
        <v>40</v>
      </c>
      <c r="C32" s="23">
        <v>41729</v>
      </c>
      <c r="D32" s="24">
        <f>+VLOOKUP(D$4,Participación!$C$4:$DG$14,Participacion1!$B32,0)</f>
        <v>39.163799439544789</v>
      </c>
      <c r="E32" s="24">
        <f>+VLOOKUP(E$4,Participación!$C$4:$DG$14,Participacion1!$B32,0)</f>
        <v>9.8007818069368309</v>
      </c>
      <c r="F32" s="24">
        <f>+VLOOKUP(F$4,Participación!$C$4:$DG$14,Participacion1!$B32,0)</f>
        <v>15.712990614362008</v>
      </c>
      <c r="G32" s="24">
        <f>+VLOOKUP(G$4,Participación!$C$4:$DG$14,Participacion1!$B32,0)</f>
        <v>23.076432312542003</v>
      </c>
      <c r="H32" s="24">
        <f>+VLOOKUP(H$4,Participación!$C$4:$DG$14,Participacion1!$B32,0)</f>
        <v>2.6409579008882038</v>
      </c>
      <c r="I32" s="24">
        <f>+VLOOKUP(I$4,Participación!$C$4:$DG$14,Participacion1!$B32,0)</f>
        <v>3.2468081317305928</v>
      </c>
      <c r="J32" s="24">
        <v>2.1631119423265202</v>
      </c>
      <c r="K32" s="24">
        <f>+VLOOKUP(K$4,Participación!$C$4:$DG$14,Participacion1!$B32,0)</f>
        <v>0.91181349803556166</v>
      </c>
      <c r="L32" s="24">
        <f>+VLOOKUP(L$4,Participación!$C$4:$DG$14,Participacion1!$B32,0)</f>
        <v>2.5988818697590772</v>
      </c>
      <c r="M32" s="24">
        <f>+VLOOKUP(M$4,Participación!$C$4:$DG$14,Participacion1!$B32,0)</f>
        <v>5.2904517459070131E-3</v>
      </c>
      <c r="O32" s="23">
        <v>41729</v>
      </c>
      <c r="P32" s="24">
        <f>+VLOOKUP(P$4,Participación!$C$23:$DG$33,Participacion1!$B32,0)</f>
        <v>23.846738343044692</v>
      </c>
      <c r="Q32" s="24">
        <v>9.9981732458003503</v>
      </c>
      <c r="R32" s="24">
        <v>12.1971190682805</v>
      </c>
      <c r="S32" s="24">
        <v>18.650355861169299</v>
      </c>
      <c r="T32" s="24">
        <v>0.73979922655302799</v>
      </c>
      <c r="U32" s="24">
        <v>2.8322025805650499</v>
      </c>
      <c r="V32" s="24">
        <v>2.4014319881418902</v>
      </c>
      <c r="W32" s="24">
        <v>1.5505222145597399</v>
      </c>
      <c r="X32" s="24">
        <v>0.17679504498069801</v>
      </c>
      <c r="Y32" s="24"/>
    </row>
    <row r="33" spans="2:25" x14ac:dyDescent="0.25">
      <c r="B33">
        <v>41</v>
      </c>
      <c r="C33" s="23">
        <v>41759</v>
      </c>
      <c r="D33" s="24">
        <f>+VLOOKUP(D$4,Participación!$C$4:$DG$14,Participacion1!$B33,0)</f>
        <v>39.15707380611709</v>
      </c>
      <c r="E33" s="24">
        <f>+VLOOKUP(E$4,Participación!$C$4:$DG$14,Participacion1!$B33,0)</f>
        <v>9.6952562391693995</v>
      </c>
      <c r="F33" s="24">
        <f>+VLOOKUP(F$4,Participación!$C$4:$DG$14,Participacion1!$B33,0)</f>
        <v>15.466957770826035</v>
      </c>
      <c r="G33" s="24">
        <f>+VLOOKUP(G$4,Participación!$C$4:$DG$14,Participacion1!$B33,0)</f>
        <v>23.710897390186293</v>
      </c>
      <c r="H33" s="24">
        <f>+VLOOKUP(H$4,Participación!$C$4:$DG$14,Participacion1!$B33,0)</f>
        <v>2.6829704329966351</v>
      </c>
      <c r="I33" s="24">
        <f>+VLOOKUP(I$4,Participación!$C$4:$DG$14,Participacion1!$B33,0)</f>
        <v>3.1254021612631524</v>
      </c>
      <c r="J33" s="24">
        <v>2.2112878963861502</v>
      </c>
      <c r="K33" s="24">
        <f>+VLOOKUP(K$4,Participación!$C$4:$DG$14,Participacion1!$B33,0)</f>
        <v>0.84555950570060001</v>
      </c>
      <c r="L33" s="24">
        <f>+VLOOKUP(L$4,Participación!$C$4:$DG$14,Participacion1!$B33,0)</f>
        <v>2.4688891865749016</v>
      </c>
      <c r="M33" s="24">
        <f>+VLOOKUP(M$4,Participación!$C$4:$DG$14,Participacion1!$B33,0)</f>
        <v>3.0191653608670363E-2</v>
      </c>
      <c r="O33" s="23">
        <v>41759</v>
      </c>
      <c r="P33" s="24">
        <f>+VLOOKUP(P$4,Participación!$C$23:$DG$33,Participacion1!$B33,0)</f>
        <v>24.020278918933048</v>
      </c>
      <c r="Q33" s="24">
        <v>10.0961696511398</v>
      </c>
      <c r="R33" s="24">
        <v>12.247021103382901</v>
      </c>
      <c r="S33" s="24">
        <v>18.051218823408501</v>
      </c>
      <c r="T33" s="24">
        <v>0.72310236743060596</v>
      </c>
      <c r="U33" s="24">
        <v>2.8576050154918202</v>
      </c>
      <c r="V33" s="24">
        <v>2.4260139383479302</v>
      </c>
      <c r="W33" s="24">
        <v>1.5587422046630801</v>
      </c>
      <c r="X33" s="24">
        <v>0.205707713979355</v>
      </c>
      <c r="Y33" s="24"/>
    </row>
    <row r="34" spans="2:25" x14ac:dyDescent="0.25">
      <c r="B34">
        <v>42</v>
      </c>
      <c r="C34" s="23">
        <v>41790</v>
      </c>
      <c r="D34" s="24">
        <f>+VLOOKUP(D$4,Participación!$C$4:$DG$14,Participacion1!$B34,0)</f>
        <v>39.117910751102727</v>
      </c>
      <c r="E34" s="24">
        <f>+VLOOKUP(E$4,Participación!$C$4:$DG$14,Participacion1!$B34,0)</f>
        <v>9.6891198069969828</v>
      </c>
      <c r="F34" s="24">
        <f>+VLOOKUP(F$4,Participación!$C$4:$DG$14,Participacion1!$B34,0)</f>
        <v>15.207815325303384</v>
      </c>
      <c r="G34" s="24">
        <f>+VLOOKUP(G$4,Participación!$C$4:$DG$14,Participacion1!$B34,0)</f>
        <v>24.103131478251978</v>
      </c>
      <c r="H34" s="24">
        <f>+VLOOKUP(H$4,Participación!$C$4:$DG$14,Participacion1!$B34,0)</f>
        <v>2.5492651674120101</v>
      </c>
      <c r="I34" s="24">
        <f>+VLOOKUP(I$4,Participación!$C$4:$DG$14,Participacion1!$B34,0)</f>
        <v>3.1375749346248081</v>
      </c>
      <c r="J34" s="24">
        <v>2.2067302135353399</v>
      </c>
      <c r="K34" s="24">
        <f>+VLOOKUP(K$4,Participación!$C$4:$DG$14,Participacion1!$B34,0)</f>
        <v>0.83163168550167565</v>
      </c>
      <c r="L34" s="24">
        <f>+VLOOKUP(L$4,Participación!$C$4:$DG$14,Participacion1!$B34,0)</f>
        <v>2.4733734438418797</v>
      </c>
      <c r="M34" s="24">
        <f>+VLOOKUP(M$4,Participación!$C$4:$DG$14,Participacion1!$B34,0)</f>
        <v>2.4390156400736666E-2</v>
      </c>
      <c r="O34" s="23">
        <v>41790</v>
      </c>
      <c r="P34" s="24">
        <f>+VLOOKUP(P$4,Participación!$C$23:$DG$33,Participacion1!$B34,0)</f>
        <v>23.872698302581046</v>
      </c>
      <c r="Q34" s="24">
        <v>10.108006561122201</v>
      </c>
      <c r="R34" s="24">
        <v>12.2552387098431</v>
      </c>
      <c r="S34" s="24">
        <v>17.9224759201559</v>
      </c>
      <c r="T34" s="24">
        <v>0.72495199302709601</v>
      </c>
      <c r="U34" s="24">
        <v>2.8762122343030598</v>
      </c>
      <c r="V34" s="24">
        <v>2.3909587863041599</v>
      </c>
      <c r="W34" s="24">
        <v>1.58005305890158</v>
      </c>
      <c r="X34" s="24">
        <v>0.25507808424559397</v>
      </c>
      <c r="Y34" s="24"/>
    </row>
    <row r="35" spans="2:25" x14ac:dyDescent="0.25">
      <c r="B35">
        <v>43</v>
      </c>
      <c r="C35" s="23">
        <v>41820</v>
      </c>
      <c r="D35" s="24">
        <f>+VLOOKUP(D$4,Participación!$C$4:$DG$14,Participacion1!$B35,0)</f>
        <v>41.49950051871614</v>
      </c>
      <c r="E35" s="24">
        <f>+VLOOKUP(E$4,Participación!$C$4:$DG$14,Participacion1!$B35,0)</f>
        <v>10.238970512505945</v>
      </c>
      <c r="F35" s="24">
        <f>+VLOOKUP(F$4,Participación!$C$4:$DG$14,Participacion1!$B35,0)</f>
        <v>15.344979587711673</v>
      </c>
      <c r="G35" s="24">
        <f>+VLOOKUP(G$4,Participación!$C$4:$DG$14,Participacion1!$B35,0)</f>
        <v>20.542761773250049</v>
      </c>
      <c r="H35" s="24">
        <f>+VLOOKUP(H$4,Participación!$C$4:$DG$14,Participacion1!$B35,0)</f>
        <v>2.6962222622474226</v>
      </c>
      <c r="I35" s="24">
        <f>+VLOOKUP(I$4,Participación!$C$4:$DG$14,Participacion1!$B35,0)</f>
        <v>3.2520323333772136</v>
      </c>
      <c r="J35" s="24">
        <v>2.1799487460476898</v>
      </c>
      <c r="K35" s="24">
        <f>+VLOOKUP(K$4,Participación!$C$4:$DG$14,Participacion1!$B35,0)</f>
        <v>0.85241136919651217</v>
      </c>
      <c r="L35" s="24">
        <f>+VLOOKUP(L$4,Participación!$C$4:$DG$14,Participacion1!$B35,0)</f>
        <v>2.6238180193644363</v>
      </c>
      <c r="M35" s="24">
        <f>+VLOOKUP(M$4,Participación!$C$4:$DG$14,Participacion1!$B35,0)</f>
        <v>3.08536865852535E-2</v>
      </c>
      <c r="O35" s="23">
        <v>41820</v>
      </c>
      <c r="P35" s="24">
        <f>+VLOOKUP(P$4,Participación!$C$23:$DG$33,Participacion1!$B35,0)</f>
        <v>23.563668122544815</v>
      </c>
      <c r="Q35" s="24">
        <v>9.9972649832026406</v>
      </c>
      <c r="R35" s="24">
        <v>12.2393230358569</v>
      </c>
      <c r="S35" s="24">
        <v>19.393640983404602</v>
      </c>
      <c r="T35" s="24">
        <v>0.78191555153779702</v>
      </c>
      <c r="U35" s="24">
        <v>2.8610985120748902</v>
      </c>
      <c r="V35" s="24">
        <v>2.3655378524930599</v>
      </c>
      <c r="W35" s="24">
        <v>1.5604205922161201</v>
      </c>
      <c r="X35" s="24">
        <v>0.244791510210385</v>
      </c>
      <c r="Y35" s="24"/>
    </row>
    <row r="36" spans="2:25" x14ac:dyDescent="0.25">
      <c r="B36">
        <v>44</v>
      </c>
      <c r="C36" s="23">
        <v>41851</v>
      </c>
      <c r="D36" s="24">
        <f>+VLOOKUP(D$4,Participación!$C$4:$DG$14,Participacion1!$B36,0)</f>
        <v>40.489703767864093</v>
      </c>
      <c r="E36" s="24">
        <f>+VLOOKUP(E$4,Participación!$C$4:$DG$14,Participacion1!$B36,0)</f>
        <v>9.4124932829325747</v>
      </c>
      <c r="F36" s="24">
        <f>+VLOOKUP(F$4,Participación!$C$4:$DG$14,Participacion1!$B36,0)</f>
        <v>14.56191863553166</v>
      </c>
      <c r="G36" s="24">
        <f>+VLOOKUP(G$4,Participación!$C$4:$DG$14,Participacion1!$B36,0)</f>
        <v>23.746559771894717</v>
      </c>
      <c r="H36" s="24">
        <f>+VLOOKUP(H$4,Participación!$C$4:$DG$14,Participacion1!$B36,0)</f>
        <v>2.5665416239763172</v>
      </c>
      <c r="I36" s="24">
        <f>+VLOOKUP(I$4,Participación!$C$4:$DG$14,Participacion1!$B36,0)</f>
        <v>3.0145918101219364</v>
      </c>
      <c r="J36" s="24">
        <v>2.1872051765352598</v>
      </c>
      <c r="K36" s="24">
        <f>+VLOOKUP(K$4,Participación!$C$4:$DG$14,Participacion1!$B36,0)</f>
        <v>0.77276787771907685</v>
      </c>
      <c r="L36" s="24">
        <f>+VLOOKUP(L$4,Participación!$C$4:$DG$14,Participacion1!$B36,0)</f>
        <v>2.5062998156818965</v>
      </c>
      <c r="M36" s="24">
        <f>+VLOOKUP(M$4,Participación!$C$4:$DG$14,Participacion1!$B36,0)</f>
        <v>3.0872305055937778E-2</v>
      </c>
      <c r="O36" s="23">
        <v>41851</v>
      </c>
      <c r="P36" s="24">
        <f>+VLOOKUP(P$4,Participación!$C$23:$DG$33,Participacion1!$B36,0)</f>
        <v>23.516718405816917</v>
      </c>
      <c r="Q36" s="24">
        <v>10.1604419996806</v>
      </c>
      <c r="R36" s="24">
        <v>12.4727913723562</v>
      </c>
      <c r="S36" s="24">
        <v>17.868817722728799</v>
      </c>
      <c r="T36" s="24">
        <v>0.79259148709343397</v>
      </c>
      <c r="U36" s="24">
        <v>2.9194586488182201</v>
      </c>
      <c r="V36" s="24">
        <v>2.3555093158954401</v>
      </c>
      <c r="W36" s="24">
        <v>1.6277936538714901</v>
      </c>
      <c r="X36" s="24">
        <v>0.27676091123802998</v>
      </c>
      <c r="Y36" s="24"/>
    </row>
    <row r="37" spans="2:25" x14ac:dyDescent="0.25">
      <c r="B37">
        <v>45</v>
      </c>
      <c r="C37" s="23">
        <v>41882</v>
      </c>
      <c r="D37" s="24">
        <f>+VLOOKUP(D$4,Participación!$C$4:$DG$14,Participacion1!$B37,0)</f>
        <v>40.961851724768536</v>
      </c>
      <c r="E37" s="24">
        <f>+VLOOKUP(E$4,Participación!$C$4:$DG$14,Participacion1!$B37,0)</f>
        <v>9.3075739438952692</v>
      </c>
      <c r="F37" s="24">
        <f>+VLOOKUP(F$4,Participación!$C$4:$DG$14,Participacion1!$B37,0)</f>
        <v>14.972981985107534</v>
      </c>
      <c r="G37" s="24">
        <f>+VLOOKUP(G$4,Participación!$C$4:$DG$14,Participacion1!$B37,0)</f>
        <v>22.760815441155057</v>
      </c>
      <c r="H37" s="24">
        <f>+VLOOKUP(H$4,Participación!$C$4:$DG$14,Participacion1!$B37,0)</f>
        <v>2.5320105217658555</v>
      </c>
      <c r="I37" s="24">
        <f>+VLOOKUP(I$4,Participación!$C$4:$DG$14,Participacion1!$B37,0)</f>
        <v>3.0971994061500525</v>
      </c>
      <c r="J37" s="24">
        <v>2.2944619136206401</v>
      </c>
      <c r="K37" s="24">
        <f>+VLOOKUP(K$4,Participación!$C$4:$DG$14,Participacion1!$B37,0)</f>
        <v>0.76881932338573422</v>
      </c>
      <c r="L37" s="24">
        <f>+VLOOKUP(L$4,Participación!$C$4:$DG$14,Participacion1!$B37,0)</f>
        <v>2.5026017670764427</v>
      </c>
      <c r="M37" s="24">
        <f>+VLOOKUP(M$4,Participación!$C$4:$DG$14,Participacion1!$B37,0)</f>
        <v>5.7296492170504393E-2</v>
      </c>
      <c r="O37" s="23">
        <v>41882</v>
      </c>
      <c r="P37" s="24">
        <f>+VLOOKUP(P$4,Participación!$C$23:$DG$33,Participacion1!$B37,0)</f>
        <v>23.497395848846431</v>
      </c>
      <c r="Q37" s="24">
        <v>10.128044772489799</v>
      </c>
      <c r="R37" s="24">
        <v>12.5339400025233</v>
      </c>
      <c r="S37" s="24">
        <v>18.147328742170799</v>
      </c>
      <c r="T37" s="24">
        <v>0.73950796119328099</v>
      </c>
      <c r="U37" s="24">
        <v>2.8794410956918002</v>
      </c>
      <c r="V37" s="24">
        <v>2.3147380951999499</v>
      </c>
      <c r="W37" s="24">
        <v>1.6332271496975099</v>
      </c>
      <c r="X37" s="24">
        <v>0.265419838464865</v>
      </c>
      <c r="Y37" s="24"/>
    </row>
    <row r="38" spans="2:25" x14ac:dyDescent="0.25">
      <c r="B38">
        <v>46</v>
      </c>
      <c r="C38" s="23">
        <v>41912</v>
      </c>
      <c r="D38" s="24">
        <f>+VLOOKUP(D$4,Participación!$C$4:$DG$14,Participacion1!$B38,0)</f>
        <v>39.904136461503469</v>
      </c>
      <c r="E38" s="24">
        <f>+VLOOKUP(E$4,Participación!$C$4:$DG$14,Participacion1!$B38,0)</f>
        <v>9.4983087155023966</v>
      </c>
      <c r="F38" s="24">
        <f>+VLOOKUP(F$4,Participación!$C$4:$DG$14,Participacion1!$B38,0)</f>
        <v>15.050406441936861</v>
      </c>
      <c r="G38" s="24">
        <f>+VLOOKUP(G$4,Participación!$C$4:$DG$14,Participacion1!$B38,0)</f>
        <v>23.459332421762596</v>
      </c>
      <c r="H38" s="24">
        <f>+VLOOKUP(H$4,Participación!$C$4:$DG$14,Participacion1!$B38,0)</f>
        <v>2.4709246013710331</v>
      </c>
      <c r="I38" s="24">
        <f>+VLOOKUP(I$4,Participación!$C$4:$DG$14,Participacion1!$B38,0)</f>
        <v>3.1236555044801806</v>
      </c>
      <c r="J38" s="24">
        <v>2.28971874067429</v>
      </c>
      <c r="K38" s="24">
        <f>+VLOOKUP(K$4,Participación!$C$4:$DG$14,Participacion1!$B38,0)</f>
        <v>0.74370053329937691</v>
      </c>
      <c r="L38" s="24">
        <f>+VLOOKUP(L$4,Participación!$C$4:$DG$14,Participacion1!$B38,0)</f>
        <v>2.6494458679280615</v>
      </c>
      <c r="M38" s="24">
        <f>+VLOOKUP(M$4,Participación!$C$4:$DG$14,Participacion1!$B38,0)</f>
        <v>7.4482066092262683E-2</v>
      </c>
      <c r="O38" s="23">
        <v>41912</v>
      </c>
      <c r="P38" s="24">
        <f>+VLOOKUP(P$4,Participación!$C$23:$DG$33,Participacion1!$B38,0)</f>
        <v>23.782565490562817</v>
      </c>
      <c r="Q38" s="24">
        <v>10.047182382745</v>
      </c>
      <c r="R38" s="24">
        <v>12.5930834565672</v>
      </c>
      <c r="S38" s="24">
        <v>17.7594975798959</v>
      </c>
      <c r="T38" s="24">
        <v>0.73344357645263902</v>
      </c>
      <c r="U38" s="24">
        <v>2.9219028453352802</v>
      </c>
      <c r="V38" s="24">
        <v>2.3256700878042098</v>
      </c>
      <c r="W38" s="24">
        <v>1.67858441191552</v>
      </c>
      <c r="X38" s="24">
        <v>0.32790566920881598</v>
      </c>
      <c r="Y38" s="24"/>
    </row>
    <row r="39" spans="2:25" x14ac:dyDescent="0.25">
      <c r="B39">
        <v>47</v>
      </c>
      <c r="C39" s="23">
        <v>41943</v>
      </c>
      <c r="D39" s="24">
        <f>+VLOOKUP(D$4,Participación!$C$4:$DG$14,Participacion1!$B39,0)</f>
        <v>40.248909409438795</v>
      </c>
      <c r="E39" s="24">
        <f>+VLOOKUP(E$4,Participación!$C$4:$DG$14,Participacion1!$B39,0)</f>
        <v>9.0917230009288943</v>
      </c>
      <c r="F39" s="24">
        <f>+VLOOKUP(F$4,Participación!$C$4:$DG$14,Participacion1!$B39,0)</f>
        <v>14.121660160420916</v>
      </c>
      <c r="G39" s="24">
        <f>+VLOOKUP(G$4,Participación!$C$4:$DG$14,Participacion1!$B39,0)</f>
        <v>24.501749656509912</v>
      </c>
      <c r="H39" s="24">
        <f>+VLOOKUP(H$4,Participación!$C$4:$DG$14,Participacion1!$B39,0)</f>
        <v>2.6017168168407006</v>
      </c>
      <c r="I39" s="24">
        <f>+VLOOKUP(I$4,Participación!$C$4:$DG$14,Participacion1!$B39,0)</f>
        <v>3.046138787486103</v>
      </c>
      <c r="J39" s="24">
        <v>2.2584712918624299</v>
      </c>
      <c r="K39" s="24">
        <f>+VLOOKUP(K$4,Participación!$C$4:$DG$14,Participacion1!$B39,0)</f>
        <v>0.76814945228234444</v>
      </c>
      <c r="L39" s="24">
        <f>+VLOOKUP(L$4,Participación!$C$4:$DG$14,Participacion1!$B39,0)</f>
        <v>2.6085472810560493</v>
      </c>
      <c r="M39" s="24">
        <f>+VLOOKUP(M$4,Participación!$C$4:$DG$14,Participacion1!$B39,0)</f>
        <v>8.5728949595760176E-2</v>
      </c>
      <c r="O39" s="23">
        <v>41943</v>
      </c>
      <c r="P39" s="24">
        <f>+VLOOKUP(P$4,Participación!$C$23:$DG$33,Participacion1!$B39,0)</f>
        <v>24.062675583841205</v>
      </c>
      <c r="Q39" s="24">
        <v>10.0358290944194</v>
      </c>
      <c r="R39" s="24">
        <v>12.6296227900134</v>
      </c>
      <c r="S39" s="24">
        <v>17.256682439454998</v>
      </c>
      <c r="T39" s="24">
        <v>0.73472802219099398</v>
      </c>
      <c r="U39" s="24">
        <v>2.9422453822489198</v>
      </c>
      <c r="V39" s="24">
        <v>2.3449188984691798</v>
      </c>
      <c r="W39" s="24">
        <v>1.7339273958902499</v>
      </c>
      <c r="X39" s="24">
        <v>0.353440604753678</v>
      </c>
      <c r="Y39" s="24"/>
    </row>
    <row r="40" spans="2:25" x14ac:dyDescent="0.25">
      <c r="B40">
        <v>48</v>
      </c>
      <c r="C40" s="23">
        <v>41973</v>
      </c>
      <c r="D40" s="24">
        <f>+VLOOKUP(D$4,Participación!$C$4:$DG$14,Participacion1!$B40,0)</f>
        <v>40.14615872300417</v>
      </c>
      <c r="E40" s="24">
        <f>+VLOOKUP(E$4,Participación!$C$4:$DG$14,Participacion1!$B40,0)</f>
        <v>9.0110198809905064</v>
      </c>
      <c r="F40" s="24">
        <f>+VLOOKUP(F$4,Participación!$C$4:$DG$14,Participacion1!$B40,0)</f>
        <v>14.007876565886884</v>
      </c>
      <c r="G40" s="24">
        <f>+VLOOKUP(G$4,Participación!$C$4:$DG$14,Participacion1!$B40,0)</f>
        <v>24.629548643835069</v>
      </c>
      <c r="H40" s="24">
        <f>+VLOOKUP(H$4,Participación!$C$4:$DG$14,Participacion1!$B40,0)</f>
        <v>2.6962459501452587</v>
      </c>
      <c r="I40" s="24">
        <f>+VLOOKUP(I$4,Participación!$C$4:$DG$14,Participacion1!$B40,0)</f>
        <v>3.0175530710821969</v>
      </c>
      <c r="J40" s="24">
        <v>2.2582222633951101</v>
      </c>
      <c r="K40" s="24">
        <f>+VLOOKUP(K$4,Participación!$C$4:$DG$14,Participacion1!$B40,0)</f>
        <v>0.78584349498195871</v>
      </c>
      <c r="L40" s="24">
        <f>+VLOOKUP(L$4,Participación!$C$4:$DG$14,Participacion1!$B40,0)</f>
        <v>2.6585686839603326</v>
      </c>
      <c r="M40" s="24">
        <f>+VLOOKUP(M$4,Participación!$C$4:$DG$14,Participacion1!$B40,0)</f>
        <v>0.12189840911613196</v>
      </c>
      <c r="O40" s="23">
        <v>41973</v>
      </c>
      <c r="P40" s="24">
        <f>+VLOOKUP(P$4,Participación!$C$23:$DG$33,Participacion1!$B40,0)</f>
        <v>23.983726023862619</v>
      </c>
      <c r="Q40" s="24">
        <v>10.045415560759199</v>
      </c>
      <c r="R40" s="24">
        <v>12.664870553662899</v>
      </c>
      <c r="S40" s="24">
        <v>17.294201991554502</v>
      </c>
      <c r="T40" s="24">
        <v>0.75213276875155</v>
      </c>
      <c r="U40" s="24">
        <v>2.9709783376111201</v>
      </c>
      <c r="V40" s="24">
        <v>2.3227014493693101</v>
      </c>
      <c r="W40" s="24">
        <v>1.7165526506753901</v>
      </c>
      <c r="X40" s="24">
        <v>0.38018961087362602</v>
      </c>
      <c r="Y40" s="24"/>
    </row>
    <row r="41" spans="2:25" x14ac:dyDescent="0.25">
      <c r="B41">
        <v>49</v>
      </c>
      <c r="C41" s="23">
        <v>42004</v>
      </c>
      <c r="D41" s="24">
        <f>+VLOOKUP(D$4,Participación!$C$4:$DG$14,Participacion1!$B41,0)</f>
        <v>41.260153334487178</v>
      </c>
      <c r="E41" s="24">
        <f>+VLOOKUP(E$4,Participación!$C$4:$DG$14,Participacion1!$B41,0)</f>
        <v>8.6471512357756879</v>
      </c>
      <c r="F41" s="24">
        <f>+VLOOKUP(F$4,Participación!$C$4:$DG$14,Participacion1!$B41,0)</f>
        <v>13.763733642984132</v>
      </c>
      <c r="G41" s="24">
        <f>+VLOOKUP(G$4,Participación!$C$4:$DG$14,Participacion1!$B41,0)</f>
        <v>24.166023845974475</v>
      </c>
      <c r="H41" s="24">
        <f>+VLOOKUP(H$4,Participación!$C$4:$DG$14,Participacion1!$B41,0)</f>
        <v>2.5443561865098152</v>
      </c>
      <c r="I41" s="24">
        <f>+VLOOKUP(I$4,Participación!$C$4:$DG$14,Participacion1!$B41,0)</f>
        <v>3.1571902906283142</v>
      </c>
      <c r="J41" s="24">
        <v>2.3135986058307001</v>
      </c>
      <c r="K41" s="24">
        <f>+VLOOKUP(K$4,Participación!$C$4:$DG$14,Participacion1!$B41,0)</f>
        <v>0.91867254724842906</v>
      </c>
      <c r="L41" s="24">
        <f>+VLOOKUP(L$4,Participación!$C$4:$DG$14,Participacion1!$B41,0)</f>
        <v>2.5406429404055597</v>
      </c>
      <c r="M41" s="24">
        <f>+VLOOKUP(M$4,Participación!$C$4:$DG$14,Participacion1!$B41,0)</f>
        <v>0.13140915345217125</v>
      </c>
      <c r="O41" s="23">
        <v>42004</v>
      </c>
      <c r="P41" s="24">
        <f>+VLOOKUP(P$4,Participación!$C$23:$DG$33,Participacion1!$B41,0)</f>
        <v>23.936065637008241</v>
      </c>
      <c r="Q41" s="24">
        <v>10.0524502688301</v>
      </c>
      <c r="R41" s="24">
        <v>13.0021415267523</v>
      </c>
      <c r="S41" s="24">
        <v>17.238670272025701</v>
      </c>
      <c r="T41" s="24">
        <v>0.76328067483859896</v>
      </c>
      <c r="U41" s="24">
        <v>2.95183394742247</v>
      </c>
      <c r="V41" s="24">
        <v>2.3392193017459602</v>
      </c>
      <c r="W41" s="24">
        <v>1.66836139710301</v>
      </c>
      <c r="X41" s="24">
        <v>0.43972770556685098</v>
      </c>
      <c r="Y41" s="24">
        <v>9.5858397210163201E-3</v>
      </c>
    </row>
    <row r="42" spans="2:25" x14ac:dyDescent="0.25">
      <c r="B42">
        <v>50</v>
      </c>
      <c r="C42" s="23">
        <v>42035</v>
      </c>
      <c r="D42" s="24">
        <f>+VLOOKUP(D$4,Participación!$C$4:$DG$14,Participacion1!$B42,0)</f>
        <v>41.6505220887761</v>
      </c>
      <c r="E42" s="24">
        <f>+VLOOKUP(E$4,Participación!$C$4:$DG$14,Participacion1!$B42,0)</f>
        <v>8.6276566286896248</v>
      </c>
      <c r="F42" s="24">
        <f>+VLOOKUP(F$4,Participación!$C$4:$DG$14,Participacion1!$B42,0)</f>
        <v>14.371075948626199</v>
      </c>
      <c r="G42" s="24">
        <f>+VLOOKUP(G$4,Participación!$C$4:$DG$14,Participacion1!$B42,0)</f>
        <v>23.448619601428693</v>
      </c>
      <c r="H42" s="24">
        <f>+VLOOKUP(H$4,Participación!$C$4:$DG$14,Participacion1!$B42,0)</f>
        <v>2.2683702135352224</v>
      </c>
      <c r="I42" s="24">
        <f>+VLOOKUP(I$4,Participación!$C$4:$DG$14,Participacion1!$B42,0)</f>
        <v>3.1815902038346047</v>
      </c>
      <c r="J42" s="24">
        <v>2.3348629698079999</v>
      </c>
      <c r="K42" s="24">
        <f>+VLOOKUP(K$4,Participación!$C$4:$DG$14,Participacion1!$B42,0)</f>
        <v>0.92186613328777456</v>
      </c>
      <c r="L42" s="24">
        <f>+VLOOKUP(L$4,Participación!$C$4:$DG$14,Participacion1!$B42,0)</f>
        <v>2.5164179226896475</v>
      </c>
      <c r="M42" s="24">
        <f>+VLOOKUP(M$4,Participación!$C$4:$DG$14,Participacion1!$B42,0)</f>
        <v>0.13441061973276122</v>
      </c>
      <c r="O42" s="23">
        <v>42035</v>
      </c>
      <c r="P42" s="24">
        <f>+VLOOKUP(P$4,Participación!$C$23:$DG$33,Participacion1!$B42,0)</f>
        <v>23.900457950522398</v>
      </c>
      <c r="Q42" s="24">
        <v>10.150498997186601</v>
      </c>
      <c r="R42" s="24">
        <v>13.2114817889991</v>
      </c>
      <c r="S42" s="24">
        <v>17.063329829718501</v>
      </c>
      <c r="T42" s="24">
        <v>0.76779174364204295</v>
      </c>
      <c r="U42" s="24">
        <v>2.96988269296435</v>
      </c>
      <c r="V42" s="24">
        <v>2.3544519628530498</v>
      </c>
      <c r="W42" s="24">
        <v>1.6564319651208399</v>
      </c>
      <c r="X42" s="24">
        <v>0.44289321881681398</v>
      </c>
      <c r="Y42" s="24">
        <v>1.04033059958911E-2</v>
      </c>
    </row>
    <row r="43" spans="2:25" x14ac:dyDescent="0.25">
      <c r="B43">
        <v>51</v>
      </c>
      <c r="C43" s="23">
        <v>42063</v>
      </c>
      <c r="D43" s="24">
        <f>+VLOOKUP(D$4,Participación!$C$4:$DG$14,Participacion1!$B43,0)</f>
        <v>41.313855236522315</v>
      </c>
      <c r="E43" s="24">
        <f>+VLOOKUP(E$4,Participación!$C$4:$DG$14,Participacion1!$B43,0)</f>
        <v>8.6532645112402378</v>
      </c>
      <c r="F43" s="24">
        <f>+VLOOKUP(F$4,Participación!$C$4:$DG$14,Participacion1!$B43,0)</f>
        <v>13.476176033519319</v>
      </c>
      <c r="G43" s="24">
        <f>+VLOOKUP(G$4,Participación!$C$4:$DG$14,Participacion1!$B43,0)</f>
        <v>24.189611916552717</v>
      </c>
      <c r="H43" s="24">
        <f>+VLOOKUP(H$4,Participación!$C$4:$DG$14,Participacion1!$B43,0)</f>
        <v>2.5718846520589125</v>
      </c>
      <c r="I43" s="24">
        <f>+VLOOKUP(I$4,Participación!$C$4:$DG$14,Participacion1!$B43,0)</f>
        <v>3.3699928119909837</v>
      </c>
      <c r="J43" s="24">
        <v>2.3654247694163999</v>
      </c>
      <c r="K43" s="24">
        <f>+VLOOKUP(K$4,Participación!$C$4:$DG$14,Participacion1!$B43,0)</f>
        <v>0.90011923344614519</v>
      </c>
      <c r="L43" s="24">
        <f>+VLOOKUP(L$4,Participación!$C$4:$DG$14,Participacion1!$B43,0)</f>
        <v>2.5190753343718479</v>
      </c>
      <c r="M43" s="24">
        <f>+VLOOKUP(M$4,Participación!$C$4:$DG$14,Participacion1!$B43,0)</f>
        <v>0.12561659758291149</v>
      </c>
      <c r="O43" s="23">
        <v>42063</v>
      </c>
      <c r="P43" s="24">
        <f>+VLOOKUP(P$4,Participación!$C$23:$DG$33,Participacion1!$B43,0)</f>
        <v>23.936193093525095</v>
      </c>
      <c r="Q43" s="24">
        <v>10.1767875427568</v>
      </c>
      <c r="R43" s="24">
        <v>13.2170015434801</v>
      </c>
      <c r="S43" s="24">
        <v>17.164967052210802</v>
      </c>
      <c r="T43" s="24">
        <v>0.76747927238853597</v>
      </c>
      <c r="U43" s="24">
        <v>2.9931208205930502</v>
      </c>
      <c r="V43" s="24">
        <v>2.3376240870833098</v>
      </c>
      <c r="W43" s="24">
        <v>1.6539113484377901</v>
      </c>
      <c r="X43" s="24">
        <v>0.44355377763626103</v>
      </c>
      <c r="Y43" s="24">
        <v>1.1146562415238599E-2</v>
      </c>
    </row>
    <row r="44" spans="2:25" x14ac:dyDescent="0.25">
      <c r="B44">
        <v>52</v>
      </c>
      <c r="C44" s="23">
        <v>42094</v>
      </c>
      <c r="D44" s="24">
        <f>+VLOOKUP(D$4,Participación!$C$4:$DG$14,Participacion1!$B44,0)</f>
        <v>40.147778221847979</v>
      </c>
      <c r="E44" s="24">
        <f>+VLOOKUP(E$4,Participación!$C$4:$DG$14,Participacion1!$B44,0)</f>
        <v>8.3077862485082221</v>
      </c>
      <c r="F44" s="24">
        <f>+VLOOKUP(F$4,Participación!$C$4:$DG$14,Participacion1!$B44,0)</f>
        <v>15.771577000046221</v>
      </c>
      <c r="G44" s="24">
        <f>+VLOOKUP(G$4,Participación!$C$4:$DG$14,Participacion1!$B44,0)</f>
        <v>23.369966385970834</v>
      </c>
      <c r="H44" s="24">
        <f>+VLOOKUP(H$4,Participación!$C$4:$DG$14,Participacion1!$B44,0)</f>
        <v>2.7687226014391397</v>
      </c>
      <c r="I44" s="24">
        <f>+VLOOKUP(I$4,Participación!$C$4:$DG$14,Participacion1!$B44,0)</f>
        <v>3.2577352904845167</v>
      </c>
      <c r="J44" s="24">
        <v>2.31893398376228</v>
      </c>
      <c r="K44" s="24">
        <f>+VLOOKUP(K$4,Participación!$C$4:$DG$14,Participacion1!$B44,0)</f>
        <v>0.90840521721806555</v>
      </c>
      <c r="L44" s="24">
        <f>+VLOOKUP(L$4,Participación!$C$4:$DG$14,Participacion1!$B44,0)</f>
        <v>2.4878628106603102</v>
      </c>
      <c r="M44" s="24">
        <f>+VLOOKUP(M$4,Participación!$C$4:$DG$14,Participacion1!$B44,0)</f>
        <v>0.12535286867324821</v>
      </c>
      <c r="O44" s="23">
        <v>42094</v>
      </c>
      <c r="P44" s="24">
        <f>+VLOOKUP(P$4,Participación!$C$23:$DG$33,Participacion1!$B44,0)</f>
        <v>24.436121994830163</v>
      </c>
      <c r="Q44" s="24">
        <v>10.308581868948499</v>
      </c>
      <c r="R44" s="24">
        <v>12.205737130566</v>
      </c>
      <c r="S44" s="24">
        <v>17.255218126155899</v>
      </c>
      <c r="T44" s="24">
        <v>0.77266781481604596</v>
      </c>
      <c r="U44" s="24">
        <v>3.0482004412166899</v>
      </c>
      <c r="V44" s="24">
        <v>2.3467800826832201</v>
      </c>
      <c r="W44" s="24">
        <v>1.65886207803979</v>
      </c>
      <c r="X44" s="24">
        <v>0.40422307990663597</v>
      </c>
      <c r="Y44" s="24">
        <v>1.05491139443862E-2</v>
      </c>
    </row>
    <row r="45" spans="2:25" x14ac:dyDescent="0.25">
      <c r="B45">
        <v>53</v>
      </c>
      <c r="C45" s="23">
        <v>42124</v>
      </c>
      <c r="D45" s="24">
        <f>+VLOOKUP(D$4,Participación!$C$4:$DG$14,Participacion1!$B45,0)</f>
        <v>40.422529778189507</v>
      </c>
      <c r="E45" s="24">
        <f>+VLOOKUP(E$4,Participación!$C$4:$DG$14,Participacion1!$B45,0)</f>
        <v>8.1950458958972661</v>
      </c>
      <c r="F45" s="24">
        <f>+VLOOKUP(F$4,Participación!$C$4:$DG$14,Participacion1!$B45,0)</f>
        <v>16.637900929125049</v>
      </c>
      <c r="G45" s="24">
        <f>+VLOOKUP(G$4,Participación!$C$4:$DG$14,Participacion1!$B45,0)</f>
        <v>22.798197804409327</v>
      </c>
      <c r="H45" s="24">
        <f>+VLOOKUP(H$4,Participación!$C$4:$DG$14,Participacion1!$B45,0)</f>
        <v>2.6346053304729145</v>
      </c>
      <c r="I45" s="24">
        <f>+VLOOKUP(I$4,Participación!$C$4:$DG$14,Participacion1!$B45,0)</f>
        <v>3.163747475036939</v>
      </c>
      <c r="J45" s="24">
        <v>2.20130480782831</v>
      </c>
      <c r="K45" s="24">
        <f>+VLOOKUP(K$4,Participación!$C$4:$DG$14,Participacion1!$B45,0)</f>
        <v>0.92078956506022858</v>
      </c>
      <c r="L45" s="24">
        <f>+VLOOKUP(L$4,Participación!$C$4:$DG$14,Participacion1!$B45,0)</f>
        <v>2.4265258858843084</v>
      </c>
      <c r="M45" s="24">
        <f>+VLOOKUP(M$4,Participación!$C$4:$DG$14,Participacion1!$B45,0)</f>
        <v>0.10569678775032192</v>
      </c>
      <c r="O45" s="23">
        <v>42124</v>
      </c>
      <c r="P45" s="24">
        <f>+VLOOKUP(P$4,Participación!$C$23:$DG$33,Participacion1!$B45,0)</f>
        <v>24.379675461838062</v>
      </c>
      <c r="Q45" s="24">
        <v>10.377635081826501</v>
      </c>
      <c r="R45" s="24">
        <v>12.091803369880299</v>
      </c>
      <c r="S45" s="24">
        <v>17.357222432981199</v>
      </c>
      <c r="T45" s="24">
        <v>0.79854385603332501</v>
      </c>
      <c r="U45" s="24">
        <v>3.0321093320113301</v>
      </c>
      <c r="V45" s="24">
        <v>2.4213806984273898</v>
      </c>
      <c r="W45" s="24">
        <v>1.62159679303578</v>
      </c>
      <c r="X45" s="24">
        <v>0.39663200282718503</v>
      </c>
      <c r="Y45" s="24">
        <v>9.9791213613156706E-3</v>
      </c>
    </row>
    <row r="46" spans="2:25" x14ac:dyDescent="0.25">
      <c r="B46">
        <v>54</v>
      </c>
      <c r="C46" s="23">
        <v>42155</v>
      </c>
      <c r="D46" s="24">
        <f>+VLOOKUP(D$4,Participación!$C$4:$DG$14,Participacion1!$B46,0)</f>
        <v>39.976404834485443</v>
      </c>
      <c r="E46" s="24">
        <f>+VLOOKUP(E$4,Participación!$C$4:$DG$14,Participacion1!$B46,0)</f>
        <v>7.680664771191867</v>
      </c>
      <c r="F46" s="24">
        <f>+VLOOKUP(F$4,Participación!$C$4:$DG$14,Participacion1!$B46,0)</f>
        <v>17.84177505327574</v>
      </c>
      <c r="G46" s="24">
        <f>+VLOOKUP(G$4,Participación!$C$4:$DG$14,Participacion1!$B46,0)</f>
        <v>22.780201214723597</v>
      </c>
      <c r="H46" s="24">
        <f>+VLOOKUP(H$4,Participación!$C$4:$DG$14,Participacion1!$B46,0)</f>
        <v>2.4217267935928608</v>
      </c>
      <c r="I46" s="24">
        <f>+VLOOKUP(I$4,Participación!$C$4:$DG$14,Participacion1!$B46,0)</f>
        <v>3.1572520389206846</v>
      </c>
      <c r="J46" s="24">
        <v>2.0784813670328401</v>
      </c>
      <c r="K46" s="24">
        <f>+VLOOKUP(K$4,Participación!$C$4:$DG$14,Participacion1!$B46,0)</f>
        <v>0.87951407799196857</v>
      </c>
      <c r="L46" s="24">
        <f>+VLOOKUP(L$4,Participación!$C$4:$DG$14,Participacion1!$B46,0)</f>
        <v>2.5663313754541948</v>
      </c>
      <c r="M46" s="24">
        <f>+VLOOKUP(M$4,Participación!$C$4:$DG$14,Participacion1!$B46,0)</f>
        <v>0.1028912739949184</v>
      </c>
      <c r="O46" s="23">
        <v>42155</v>
      </c>
      <c r="P46" s="24">
        <f>+VLOOKUP(P$4,Participación!$C$23:$DG$33,Participacion1!$B46,0)</f>
        <v>24.534249711009664</v>
      </c>
      <c r="Q46" s="24">
        <v>10.5213093382438</v>
      </c>
      <c r="R46" s="24">
        <v>11.80310832292</v>
      </c>
      <c r="S46" s="24">
        <v>17.602920681139299</v>
      </c>
      <c r="T46" s="24">
        <v>0.18718630874936101</v>
      </c>
      <c r="U46" s="24">
        <v>3.02439256646502</v>
      </c>
      <c r="V46" s="24">
        <v>2.4875284041513299</v>
      </c>
      <c r="W46" s="24">
        <v>1.6754511683376401</v>
      </c>
      <c r="X46" s="24">
        <v>0.31056529363879398</v>
      </c>
      <c r="Y46" s="24">
        <v>1.0514282839446601E-2</v>
      </c>
    </row>
    <row r="47" spans="2:25" x14ac:dyDescent="0.25">
      <c r="B47">
        <v>55</v>
      </c>
      <c r="C47" s="23">
        <v>42185</v>
      </c>
      <c r="D47" s="24">
        <f>+VLOOKUP(D$4,Participación!$C$4:$DG$14,Participacion1!$B47,0)</f>
        <v>38.480037496720733</v>
      </c>
      <c r="E47" s="24">
        <f>+VLOOKUP(E$4,Participación!$C$4:$DG$14,Participacion1!$B47,0)</f>
        <v>7.8603025052579891</v>
      </c>
      <c r="F47" s="24">
        <f>+VLOOKUP(F$4,Participación!$C$4:$DG$14,Participacion1!$B47,0)</f>
        <v>18.13872457248122</v>
      </c>
      <c r="G47" s="24">
        <f>+VLOOKUP(G$4,Participación!$C$4:$DG$14,Participacion1!$B47,0)</f>
        <v>23.665647898787974</v>
      </c>
      <c r="H47" s="24">
        <f>+VLOOKUP(H$4,Participación!$C$4:$DG$14,Participacion1!$B47,0)</f>
        <v>2.480464840772695</v>
      </c>
      <c r="I47" s="24">
        <f>+VLOOKUP(I$4,Participación!$C$4:$DG$14,Participacion1!$B47,0)</f>
        <v>3.041474609313386</v>
      </c>
      <c r="J47" s="24">
        <v>1.9688006777884499</v>
      </c>
      <c r="K47" s="24">
        <f>+VLOOKUP(K$4,Participación!$C$4:$DG$14,Participacion1!$B47,0)</f>
        <v>0.95279814043635402</v>
      </c>
      <c r="L47" s="24">
        <f>+VLOOKUP(L$4,Participación!$C$4:$DG$14,Participacion1!$B47,0)</f>
        <v>2.6639113061560438</v>
      </c>
      <c r="M47" s="24">
        <f>+VLOOKUP(M$4,Participación!$C$4:$DG$14,Participacion1!$B47,0)</f>
        <v>0.11033093236194869</v>
      </c>
      <c r="O47" s="23">
        <v>42185</v>
      </c>
      <c r="P47" s="24">
        <f>+VLOOKUP(P$4,Participación!$C$23:$DG$33,Participacion1!$B47,0)</f>
        <v>24.784533315731029</v>
      </c>
      <c r="Q47" s="24">
        <v>10.7954357834359</v>
      </c>
      <c r="R47" s="24">
        <v>11.879715879797001</v>
      </c>
      <c r="S47" s="24">
        <v>17.457052493264801</v>
      </c>
      <c r="T47" s="24">
        <v>0.151603578166144</v>
      </c>
      <c r="U47" s="24">
        <v>3.0758388475816698</v>
      </c>
      <c r="V47" s="24">
        <v>2.5437163901934299</v>
      </c>
      <c r="W47" s="24">
        <v>1.7286316798844701</v>
      </c>
      <c r="X47" s="24">
        <v>0.27610586789069302</v>
      </c>
      <c r="Y47" s="24">
        <v>1.1116801219183899E-2</v>
      </c>
    </row>
    <row r="48" spans="2:25" x14ac:dyDescent="0.25">
      <c r="B48">
        <v>56</v>
      </c>
      <c r="C48" s="23">
        <v>42216</v>
      </c>
      <c r="D48" s="24">
        <f>+VLOOKUP(D$4,Participación!$C$4:$DG$14,Participacion1!$B48,0)</f>
        <v>38.277453865762645</v>
      </c>
      <c r="E48" s="24">
        <f>+VLOOKUP(E$4,Participación!$C$4:$DG$14,Participacion1!$B48,0)</f>
        <v>8.1824459142764869</v>
      </c>
      <c r="F48" s="24">
        <f>+VLOOKUP(F$4,Participación!$C$4:$DG$14,Participacion1!$B48,0)</f>
        <v>18.022793161549423</v>
      </c>
      <c r="G48" s="24">
        <f>+VLOOKUP(G$4,Participación!$C$4:$DG$14,Participacion1!$B48,0)</f>
        <v>23.217709829109488</v>
      </c>
      <c r="H48" s="24">
        <f>+VLOOKUP(H$4,Participación!$C$4:$DG$14,Participacion1!$B48,0)</f>
        <v>2.4967857714143173</v>
      </c>
      <c r="I48" s="24">
        <f>+VLOOKUP(I$4,Participación!$C$4:$DG$14,Participacion1!$B48,0)</f>
        <v>2.9798647567825109</v>
      </c>
      <c r="J48" s="24">
        <v>2.1527861715216101</v>
      </c>
      <c r="K48" s="24">
        <f>+VLOOKUP(K$4,Participación!$C$4:$DG$14,Participacion1!$B48,0)</f>
        <v>0.99948678001031499</v>
      </c>
      <c r="L48" s="24">
        <f>+VLOOKUP(L$4,Participación!$C$4:$DG$14,Participacion1!$B48,0)</f>
        <v>2.9148579236134413</v>
      </c>
      <c r="M48" s="24">
        <f>+VLOOKUP(M$4,Participación!$C$4:$DG$14,Participacion1!$B48,0)</f>
        <v>0.12846753511693004</v>
      </c>
      <c r="O48" s="23">
        <v>42216</v>
      </c>
      <c r="P48" s="24">
        <f>+VLOOKUP(P$4,Participación!$C$23:$DG$33,Participacion1!$B48,0)</f>
        <v>24.600811975134064</v>
      </c>
      <c r="Q48" s="24">
        <v>10.5172735878051</v>
      </c>
      <c r="R48" s="24">
        <v>12.288299548699401</v>
      </c>
      <c r="S48" s="24">
        <v>17.419028691357799</v>
      </c>
      <c r="T48" s="24">
        <v>0.15666450088373801</v>
      </c>
      <c r="U48" s="24">
        <v>3.0497885765513302</v>
      </c>
      <c r="V48" s="24">
        <v>2.54069932430302</v>
      </c>
      <c r="W48" s="24">
        <v>1.6921552329910301</v>
      </c>
      <c r="X48" s="24">
        <v>0.19566352849243401</v>
      </c>
      <c r="Y48" s="24">
        <v>1.1933287366316899E-2</v>
      </c>
    </row>
    <row r="49" spans="2:25" x14ac:dyDescent="0.25">
      <c r="B49">
        <v>57</v>
      </c>
      <c r="C49" s="23">
        <v>42247</v>
      </c>
      <c r="D49" s="24">
        <f>+VLOOKUP(D$4,Participación!$C$4:$DG$14,Participacion1!$B49,0)</f>
        <v>39.592251125891032</v>
      </c>
      <c r="E49" s="24">
        <f>+VLOOKUP(E$4,Participación!$C$4:$DG$14,Participacion1!$B49,0)</f>
        <v>8.0873883419923711</v>
      </c>
      <c r="F49" s="24">
        <f>+VLOOKUP(F$4,Participación!$C$4:$DG$14,Participacion1!$B49,0)</f>
        <v>17.585608232183738</v>
      </c>
      <c r="G49" s="24">
        <f>+VLOOKUP(G$4,Participación!$C$4:$DG$14,Participacion1!$B49,0)</f>
        <v>22.546653397357645</v>
      </c>
      <c r="H49" s="24">
        <f>+VLOOKUP(H$4,Participación!$C$4:$DG$14,Participacion1!$B49,0)</f>
        <v>2.3574541124184023</v>
      </c>
      <c r="I49" s="24">
        <f>+VLOOKUP(I$4,Participación!$C$4:$DG$14,Participacion1!$B49,0)</f>
        <v>3.1261666917555733</v>
      </c>
      <c r="J49" s="24">
        <v>2.0190806549656801</v>
      </c>
      <c r="K49" s="24">
        <f>+VLOOKUP(K$4,Participación!$C$4:$DG$14,Participacion1!$B49,0)</f>
        <v>0.91202327688987928</v>
      </c>
      <c r="L49" s="24">
        <f>+VLOOKUP(L$4,Participación!$C$4:$DG$14,Participacion1!$B49,0)</f>
        <v>2.9638763744940162</v>
      </c>
      <c r="M49" s="24">
        <f>+VLOOKUP(M$4,Participación!$C$4:$DG$14,Participacion1!$B49,0)</f>
        <v>0.12853263955744104</v>
      </c>
      <c r="O49" s="23">
        <v>42247</v>
      </c>
      <c r="P49" s="24">
        <f>+VLOOKUP(P$4,Participación!$C$23:$DG$33,Participacion1!$B49,0)</f>
        <v>24.9929503731341</v>
      </c>
      <c r="Q49" s="24">
        <v>10.3950307331615</v>
      </c>
      <c r="R49" s="24">
        <v>12.407139851632399</v>
      </c>
      <c r="S49" s="24">
        <v>17.218476232185299</v>
      </c>
      <c r="T49" s="24">
        <v>0.14314284212855999</v>
      </c>
      <c r="U49" s="24">
        <v>3.09298966285577</v>
      </c>
      <c r="V49" s="24">
        <v>2.51987052831005</v>
      </c>
      <c r="W49" s="24">
        <v>1.6989170136792799</v>
      </c>
      <c r="X49" s="24">
        <v>0.20296787684222001</v>
      </c>
      <c r="Y49" s="24">
        <v>1.7125535408689999E-2</v>
      </c>
    </row>
    <row r="50" spans="2:25" x14ac:dyDescent="0.25">
      <c r="B50">
        <v>58</v>
      </c>
      <c r="C50" s="23">
        <v>42277</v>
      </c>
      <c r="D50" s="24">
        <f>+VLOOKUP(D$4,Participación!$C$4:$DG$14,Participacion1!$B50,0)</f>
        <v>38.780362133494165</v>
      </c>
      <c r="E50" s="24">
        <f>+VLOOKUP(E$4,Participación!$C$4:$DG$14,Participacion1!$B50,0)</f>
        <v>8.5545099744591795</v>
      </c>
      <c r="F50" s="24">
        <f>+VLOOKUP(F$4,Participación!$C$4:$DG$14,Participacion1!$B50,0)</f>
        <v>17.946308654196805</v>
      </c>
      <c r="G50" s="24">
        <f>+VLOOKUP(G$4,Participación!$C$4:$DG$14,Participacion1!$B50,0)</f>
        <v>22.643043930557077</v>
      </c>
      <c r="H50" s="24">
        <f>+VLOOKUP(H$4,Participación!$C$4:$DG$14,Participacion1!$B50,0)</f>
        <v>2.3604285856710181</v>
      </c>
      <c r="I50" s="24">
        <f>+VLOOKUP(I$4,Participación!$C$4:$DG$14,Participacion1!$B50,0)</f>
        <v>3.1136896615572995</v>
      </c>
      <c r="J50" s="24">
        <v>2.01409296846384</v>
      </c>
      <c r="K50" s="24">
        <f>+VLOOKUP(K$4,Participación!$C$4:$DG$14,Participacion1!$B50,0)</f>
        <v>0.94280042613051962</v>
      </c>
      <c r="L50" s="24">
        <f>+VLOOKUP(L$4,Participación!$C$4:$DG$14,Participacion1!$B50,0)</f>
        <v>2.8915716125945896</v>
      </c>
      <c r="M50" s="24">
        <f>+VLOOKUP(M$4,Participación!$C$4:$DG$14,Participacion1!$B50,0)</f>
        <v>0.11215588964147011</v>
      </c>
      <c r="O50" s="23">
        <v>42277</v>
      </c>
      <c r="P50" s="24">
        <f>+VLOOKUP(P$4,Participación!$C$23:$DG$33,Participacion1!$B50,0)</f>
        <v>25.205311998057361</v>
      </c>
      <c r="Q50" s="24">
        <v>10.3655773560057</v>
      </c>
      <c r="R50" s="24">
        <v>12.5072836628893</v>
      </c>
      <c r="S50" s="24">
        <v>17.090275775110101</v>
      </c>
      <c r="T50" s="24">
        <v>0.141113389595932</v>
      </c>
      <c r="U50" s="24">
        <v>3.0672481129858999</v>
      </c>
      <c r="V50" s="24">
        <v>2.5211164204443</v>
      </c>
      <c r="W50" s="24">
        <v>1.68932880110615</v>
      </c>
      <c r="X50" s="24">
        <v>0.198171019968892</v>
      </c>
      <c r="Y50" s="24">
        <v>1.76715543861929E-2</v>
      </c>
    </row>
    <row r="51" spans="2:25" x14ac:dyDescent="0.25">
      <c r="B51">
        <v>59</v>
      </c>
      <c r="C51" s="23">
        <v>42308</v>
      </c>
      <c r="D51" s="24">
        <f>+VLOOKUP(D$4,Participación!$C$4:$DG$14,Participacion1!$B51,0)</f>
        <v>39.078694586405966</v>
      </c>
      <c r="E51" s="24">
        <f>+VLOOKUP(E$4,Participación!$C$4:$DG$14,Participacion1!$B51,0)</f>
        <v>8.7287971520873526</v>
      </c>
      <c r="F51" s="24">
        <f>+VLOOKUP(F$4,Participación!$C$4:$DG$14,Participacion1!$B51,0)</f>
        <v>17.340298862145932</v>
      </c>
      <c r="G51" s="24">
        <f>+VLOOKUP(G$4,Participación!$C$4:$DG$14,Participacion1!$B51,0)</f>
        <v>22.649495512147467</v>
      </c>
      <c r="H51" s="24">
        <f>+VLOOKUP(H$4,Participación!$C$4:$DG$14,Participacion1!$B51,0)</f>
        <v>2.3752068781731164</v>
      </c>
      <c r="I51" s="24">
        <f>+VLOOKUP(I$4,Participación!$C$4:$DG$14,Participacion1!$B51,0)</f>
        <v>3.1395575165208944</v>
      </c>
      <c r="J51" s="24">
        <v>2.1016681667887198</v>
      </c>
      <c r="K51" s="24">
        <f>+VLOOKUP(K$4,Participación!$C$4:$DG$14,Participacion1!$B51,0)</f>
        <v>0.92624789330264556</v>
      </c>
      <c r="L51" s="24">
        <f>+VLOOKUP(L$4,Participación!$C$4:$DG$14,Participacion1!$B51,0)</f>
        <v>2.9841683579303413</v>
      </c>
      <c r="M51" s="24">
        <f>+VLOOKUP(M$4,Participación!$C$4:$DG$14,Participacion1!$B51,0)</f>
        <v>0.10127215120084955</v>
      </c>
      <c r="O51" s="23">
        <v>42308</v>
      </c>
      <c r="P51" s="24">
        <f>+VLOOKUP(P$4,Participación!$C$23:$DG$33,Participacion1!$B51,0)</f>
        <v>24.73205427752433</v>
      </c>
      <c r="Q51" s="24">
        <v>10.469811517207001</v>
      </c>
      <c r="R51" s="24">
        <v>12.712980288898599</v>
      </c>
      <c r="S51" s="24">
        <v>17.123782846053601</v>
      </c>
      <c r="T51" s="24">
        <v>0.13661791211021301</v>
      </c>
      <c r="U51" s="24">
        <v>3.0920795127646499</v>
      </c>
      <c r="V51" s="24">
        <v>2.55936507496628</v>
      </c>
      <c r="W51" s="24">
        <v>1.68809778018379</v>
      </c>
      <c r="X51" s="24">
        <v>0.140094132286888</v>
      </c>
      <c r="Y51" s="24">
        <v>2.4183166336109299E-2</v>
      </c>
    </row>
    <row r="52" spans="2:25" x14ac:dyDescent="0.25">
      <c r="B52">
        <v>60</v>
      </c>
      <c r="C52" s="23">
        <v>42338</v>
      </c>
      <c r="D52" s="24">
        <f>+VLOOKUP(D$4,Participación!$C$4:$DG$14,Participacion1!$B52,0)</f>
        <v>38.705007813786033</v>
      </c>
      <c r="E52" s="24">
        <f>+VLOOKUP(E$4,Participación!$C$4:$DG$14,Participacion1!$B52,0)</f>
        <v>8.4402648365540109</v>
      </c>
      <c r="F52" s="24">
        <f>+VLOOKUP(F$4,Participación!$C$4:$DG$14,Participacion1!$B52,0)</f>
        <v>17.793466043050124</v>
      </c>
      <c r="G52" s="24">
        <f>+VLOOKUP(G$4,Participación!$C$4:$DG$14,Participacion1!$B52,0)</f>
        <v>22.832561224821962</v>
      </c>
      <c r="H52" s="24">
        <f>+VLOOKUP(H$4,Participación!$C$4:$DG$14,Participacion1!$B52,0)</f>
        <v>2.3791763808316966</v>
      </c>
      <c r="I52" s="24">
        <f>+VLOOKUP(I$4,Participación!$C$4:$DG$14,Participacion1!$B52,0)</f>
        <v>3.1813041944454965</v>
      </c>
      <c r="J52" s="24">
        <v>2.0948319903520698</v>
      </c>
      <c r="K52" s="24">
        <f>+VLOOKUP(K$4,Participación!$C$4:$DG$14,Participacion1!$B52,0)</f>
        <v>0.96531760303157266</v>
      </c>
      <c r="L52" s="24">
        <f>+VLOOKUP(L$4,Participación!$C$4:$DG$14,Participacion1!$B52,0)</f>
        <v>2.986726453602468</v>
      </c>
      <c r="M52" s="24">
        <f>+VLOOKUP(M$4,Participación!$C$4:$DG$14,Participacion1!$B52,0)</f>
        <v>8.3861762755316052E-2</v>
      </c>
      <c r="O52" s="23">
        <v>42338</v>
      </c>
      <c r="P52" s="24">
        <f>+VLOOKUP(P$4,Participación!$C$23:$DG$33,Participacion1!$B52,0)</f>
        <v>24.793409817279162</v>
      </c>
      <c r="Q52" s="24">
        <v>10.4488776607808</v>
      </c>
      <c r="R52" s="24">
        <v>12.6081125375902</v>
      </c>
      <c r="S52" s="24">
        <v>17.0957098149307</v>
      </c>
      <c r="T52" s="24">
        <v>0.15848286222334501</v>
      </c>
      <c r="U52" s="24">
        <v>3.1099236319614598</v>
      </c>
      <c r="V52" s="24">
        <v>2.6424479296890802</v>
      </c>
      <c r="W52" s="24">
        <v>1.68004899316556</v>
      </c>
      <c r="X52" s="24">
        <v>0.16884066343725199</v>
      </c>
      <c r="Y52" s="24">
        <v>2.61294961124592E-2</v>
      </c>
    </row>
    <row r="53" spans="2:25" x14ac:dyDescent="0.25">
      <c r="B53">
        <v>61</v>
      </c>
      <c r="C53" s="23">
        <v>42369</v>
      </c>
      <c r="D53" s="24">
        <f>+VLOOKUP(D$4,Participación!$C$4:$DG$14,Participacion1!$B53,0)</f>
        <v>38.300901916421481</v>
      </c>
      <c r="E53" s="24">
        <f>+VLOOKUP(E$4,Participación!$C$4:$DG$14,Participacion1!$B53,0)</f>
        <v>8.3090471319668531</v>
      </c>
      <c r="F53" s="24">
        <f>+VLOOKUP(F$4,Participación!$C$4:$DG$14,Participacion1!$B53,0)</f>
        <v>17.710277414412683</v>
      </c>
      <c r="G53" s="24">
        <f>+VLOOKUP(G$4,Participación!$C$4:$DG$14,Participacion1!$B53,0)</f>
        <v>23.577291053589789</v>
      </c>
      <c r="H53" s="24">
        <f>+VLOOKUP(H$4,Participación!$C$4:$DG$14,Participacion1!$B53,0)</f>
        <v>2.4369985231505096</v>
      </c>
      <c r="I53" s="24">
        <f>+VLOOKUP(I$4,Participación!$C$4:$DG$14,Participacion1!$B53,0)</f>
        <v>3.1766677451126788</v>
      </c>
      <c r="J53" s="24">
        <v>2.1822094213895298</v>
      </c>
      <c r="K53" s="24">
        <f>+VLOOKUP(K$4,Participación!$C$4:$DG$14,Participacion1!$B53,0)</f>
        <v>0.97667623903257661</v>
      </c>
      <c r="L53" s="24">
        <f>+VLOOKUP(L$4,Participación!$C$4:$DG$14,Participacion1!$B53,0)</f>
        <v>2.785594031781701</v>
      </c>
      <c r="M53" s="24">
        <f>+VLOOKUP(M$4,Participación!$C$4:$DG$14,Participacion1!$B53,0)</f>
        <v>9.5612721789747848E-2</v>
      </c>
      <c r="O53" s="23">
        <v>42369</v>
      </c>
      <c r="P53" s="24">
        <f>+VLOOKUP(P$4,Participación!$C$23:$DG$33,Participacion1!$B53,0)</f>
        <v>24.87114662170784</v>
      </c>
      <c r="Q53" s="24">
        <v>10.420961031487799</v>
      </c>
      <c r="R53" s="24">
        <v>12.544119643765899</v>
      </c>
      <c r="S53" s="24">
        <v>17.057412939153998</v>
      </c>
      <c r="T53" s="24">
        <v>0.101812166939481</v>
      </c>
      <c r="U53" s="24">
        <v>3.1621635561152099</v>
      </c>
      <c r="V53" s="24">
        <v>2.6154349358795299</v>
      </c>
      <c r="W53" s="24">
        <v>1.68162618257428</v>
      </c>
      <c r="X53" s="24">
        <v>0.27154137069367001</v>
      </c>
      <c r="Y53" s="24">
        <v>2.7681623892540499E-2</v>
      </c>
    </row>
    <row r="54" spans="2:25" x14ac:dyDescent="0.25">
      <c r="B54">
        <v>62</v>
      </c>
      <c r="C54" s="23">
        <v>42400</v>
      </c>
      <c r="D54" s="24">
        <f>+VLOOKUP(D$4,Participación!$C$4:$DG$14,Participacion1!$B54,0)</f>
        <v>38.986937721328388</v>
      </c>
      <c r="E54" s="24">
        <f>+VLOOKUP(E$4,Participación!$C$4:$DG$14,Participacion1!$B54,0)</f>
        <v>8.5589256907655997</v>
      </c>
      <c r="F54" s="24">
        <f>+VLOOKUP(F$4,Participación!$C$4:$DG$14,Participacion1!$B54,0)</f>
        <v>17.967375120434102</v>
      </c>
      <c r="G54" s="24">
        <f>+VLOOKUP(G$4,Participación!$C$4:$DG$14,Participacion1!$B54,0)</f>
        <v>22.479119240906538</v>
      </c>
      <c r="H54" s="24">
        <f>+VLOOKUP(H$4,Participación!$C$4:$DG$14,Participacion1!$B54,0)</f>
        <v>2.4983652735947857</v>
      </c>
      <c r="I54" s="24">
        <f>+VLOOKUP(I$4,Participación!$C$4:$DG$14,Participacion1!$B54,0)</f>
        <v>3.1881808259958975</v>
      </c>
      <c r="J54" s="24">
        <v>2.0861439389898</v>
      </c>
      <c r="K54" s="24">
        <f>+VLOOKUP(K$4,Participación!$C$4:$DG$14,Participacion1!$B54,0)</f>
        <v>0.95355379242163552</v>
      </c>
      <c r="L54" s="24">
        <f>+VLOOKUP(L$4,Participación!$C$4:$DG$14,Participacion1!$B54,0)</f>
        <v>2.7820454241007364</v>
      </c>
      <c r="M54" s="24">
        <f>+VLOOKUP(M$4,Participación!$C$4:$DG$14,Participacion1!$B54,0)</f>
        <v>8.0301549961349722E-2</v>
      </c>
      <c r="O54" s="23">
        <v>42400</v>
      </c>
      <c r="P54" s="24">
        <f>+VLOOKUP(P$4,Participación!$C$23:$DG$33,Participacion1!$B54,0)</f>
        <v>24.979195293743199</v>
      </c>
      <c r="Q54" s="24">
        <v>10.4003330435623</v>
      </c>
      <c r="R54" s="24">
        <v>12.576808124400101</v>
      </c>
      <c r="S54" s="24">
        <v>17.035489249312</v>
      </c>
      <c r="T54" s="24">
        <v>0.110864261936758</v>
      </c>
      <c r="U54" s="24">
        <v>3.1759995806601098</v>
      </c>
      <c r="V54" s="24">
        <v>2.5746395816653398</v>
      </c>
      <c r="W54" s="24">
        <v>1.6744491169202</v>
      </c>
      <c r="X54" s="24">
        <v>0.26377439534093899</v>
      </c>
      <c r="Y54" s="24">
        <v>3.0092182971867099E-2</v>
      </c>
    </row>
    <row r="55" spans="2:25" x14ac:dyDescent="0.25">
      <c r="B55">
        <v>63</v>
      </c>
      <c r="C55" s="23">
        <v>42429</v>
      </c>
      <c r="D55" s="24">
        <f>+VLOOKUP(D$4,Participación!$C$4:$DG$14,Participacion1!$B55,0)</f>
        <v>38.577484446346553</v>
      </c>
      <c r="E55" s="24">
        <f>+VLOOKUP(E$4,Participación!$C$4:$DG$14,Participacion1!$B55,0)</f>
        <v>8.5700608637810536</v>
      </c>
      <c r="F55" s="24">
        <f>+VLOOKUP(F$4,Participación!$C$4:$DG$14,Participacion1!$B55,0)</f>
        <v>17.794163994032484</v>
      </c>
      <c r="G55" s="24">
        <f>+VLOOKUP(G$4,Participación!$C$4:$DG$14,Participacion1!$B55,0)</f>
        <v>23.509047014497529</v>
      </c>
      <c r="H55" s="24">
        <f>+VLOOKUP(H$4,Participación!$C$4:$DG$14,Participacion1!$B55,0)</f>
        <v>2.1651069990007765</v>
      </c>
      <c r="I55" s="24">
        <f>+VLOOKUP(I$4,Participación!$C$4:$DG$14,Participacion1!$B55,0)</f>
        <v>3.2700522089855975</v>
      </c>
      <c r="J55" s="24">
        <v>2.01695428224961</v>
      </c>
      <c r="K55" s="24">
        <f>+VLOOKUP(K$4,Participación!$C$4:$DG$14,Participacion1!$B55,0)</f>
        <v>0.93874100306736896</v>
      </c>
      <c r="L55" s="24">
        <f>+VLOOKUP(L$4,Participación!$C$4:$DG$14,Participacion1!$B55,0)</f>
        <v>2.6616282401659626</v>
      </c>
      <c r="M55" s="24">
        <f>+VLOOKUP(M$4,Participación!$C$4:$DG$14,Participacion1!$B55,0)</f>
        <v>8.6614347249153525E-2</v>
      </c>
      <c r="O55" s="23">
        <v>42429</v>
      </c>
      <c r="P55" s="24">
        <f>+VLOOKUP(P$4,Participación!$C$23:$DG$33,Participacion1!$B55,0)</f>
        <v>24.988405232607288</v>
      </c>
      <c r="Q55" s="24">
        <v>10.431166152334701</v>
      </c>
      <c r="R55" s="24">
        <v>12.47691278938</v>
      </c>
      <c r="S55" s="24">
        <v>17.073378131184</v>
      </c>
      <c r="T55" s="24">
        <v>0.117422774820808</v>
      </c>
      <c r="U55" s="24">
        <v>3.17188461655044</v>
      </c>
      <c r="V55" s="24">
        <v>2.54043074714501</v>
      </c>
      <c r="W55" s="24">
        <v>1.67157194442875</v>
      </c>
      <c r="X55" s="24">
        <v>0.286774574257042</v>
      </c>
      <c r="Y55" s="24">
        <v>3.2317129299182401E-2</v>
      </c>
    </row>
    <row r="56" spans="2:25" x14ac:dyDescent="0.25">
      <c r="B56">
        <v>64</v>
      </c>
      <c r="C56" s="23">
        <v>42460</v>
      </c>
      <c r="D56" s="24">
        <f>+VLOOKUP(D$4,Participación!$C$4:$DG$14,Participacion1!$B56,0)</f>
        <v>39.742759078691456</v>
      </c>
      <c r="E56" s="24">
        <f>+VLOOKUP(E$4,Participación!$C$4:$DG$14,Participacion1!$B56,0)</f>
        <v>7.9775056882783915</v>
      </c>
      <c r="F56" s="24">
        <f>+VLOOKUP(F$4,Participación!$C$4:$DG$14,Participacion1!$B56,0)</f>
        <v>17.080202421626485</v>
      </c>
      <c r="G56" s="24">
        <f>+VLOOKUP(G$4,Participación!$C$4:$DG$14,Participacion1!$B56,0)</f>
        <v>23.559365455043245</v>
      </c>
      <c r="H56" s="24">
        <f>+VLOOKUP(H$4,Participación!$C$4:$DG$14,Participacion1!$B56,0)</f>
        <v>2.1580204432491636</v>
      </c>
      <c r="I56" s="24">
        <f>+VLOOKUP(I$4,Participación!$C$4:$DG$14,Participacion1!$B56,0)</f>
        <v>3.3158244300934814</v>
      </c>
      <c r="J56" s="24">
        <v>1.9729263142192299</v>
      </c>
      <c r="K56" s="24">
        <f>+VLOOKUP(K$4,Participación!$C$4:$DG$14,Participacion1!$B56,0)</f>
        <v>0.96072494413828213</v>
      </c>
      <c r="L56" s="24">
        <f>+VLOOKUP(L$4,Participación!$C$4:$DG$14,Participacion1!$B56,0)</f>
        <v>2.7134979978372904</v>
      </c>
      <c r="M56" s="24">
        <f>+VLOOKUP(M$4,Participación!$C$4:$DG$14,Participacion1!$B56,0)</f>
        <v>0.1034239365726711</v>
      </c>
      <c r="O56" s="23">
        <v>42460</v>
      </c>
      <c r="P56" s="24">
        <f>+VLOOKUP(P$4,Participación!$C$23:$DG$33,Participacion1!$B56,0)</f>
        <v>24.861342595280291</v>
      </c>
      <c r="Q56" s="24">
        <v>10.541775659669799</v>
      </c>
      <c r="R56" s="24">
        <v>12.378548431820301</v>
      </c>
      <c r="S56" s="24">
        <v>16.822636577327401</v>
      </c>
      <c r="T56" s="24">
        <v>0.15191294388787099</v>
      </c>
      <c r="U56" s="24">
        <v>3.1860711866515201</v>
      </c>
      <c r="V56" s="24">
        <v>2.5052461727392199</v>
      </c>
      <c r="W56" s="24">
        <v>1.69858604338334</v>
      </c>
      <c r="X56" s="24">
        <v>0.24559355544758399</v>
      </c>
      <c r="Y56" s="24">
        <v>3.7220794568559402E-2</v>
      </c>
    </row>
    <row r="57" spans="2:25" x14ac:dyDescent="0.25">
      <c r="B57">
        <v>65</v>
      </c>
      <c r="C57" s="23">
        <v>42490</v>
      </c>
      <c r="D57" s="24">
        <f>+VLOOKUP(D$4,Participación!$C$4:$DG$14,Participacion1!$B57,0)</f>
        <v>39.33584518045646</v>
      </c>
      <c r="E57" s="24">
        <f>+VLOOKUP(E$4,Participación!$C$4:$DG$14,Participacion1!$B57,0)</f>
        <v>8.3910198862611551</v>
      </c>
      <c r="F57" s="24">
        <f>+VLOOKUP(F$4,Participación!$C$4:$DG$14,Participacion1!$B57,0)</f>
        <v>17.306666203936146</v>
      </c>
      <c r="G57" s="24">
        <f>+VLOOKUP(G$4,Participación!$C$4:$DG$14,Participacion1!$B57,0)</f>
        <v>23.247018332520426</v>
      </c>
      <c r="H57" s="24">
        <f>+VLOOKUP(H$4,Participación!$C$4:$DG$14,Participacion1!$B57,0)</f>
        <v>2.1991650970500292</v>
      </c>
      <c r="I57" s="24">
        <f>+VLOOKUP(I$4,Participación!$C$4:$DG$14,Participacion1!$B57,0)</f>
        <v>3.30216810102407</v>
      </c>
      <c r="J57" s="24">
        <v>1.9781144066278</v>
      </c>
      <c r="K57" s="24">
        <f>+VLOOKUP(K$4,Participación!$C$4:$DG$14,Participacion1!$B57,0)</f>
        <v>0.90733481224176216</v>
      </c>
      <c r="L57" s="24">
        <f>+VLOOKUP(L$4,Participación!$C$4:$DG$14,Participacion1!$B57,0)</f>
        <v>2.8084418919077816</v>
      </c>
      <c r="M57" s="24">
        <f>+VLOOKUP(M$4,Participación!$C$4:$DG$14,Participacion1!$B57,0)</f>
        <v>9.7741518842622374E-2</v>
      </c>
      <c r="O57" s="23">
        <v>42490</v>
      </c>
      <c r="P57" s="24">
        <f>+VLOOKUP(P$4,Participación!$C$23:$DG$33,Participacion1!$B57,0)</f>
        <v>24.748766877650763</v>
      </c>
      <c r="Q57" s="24">
        <v>10.2955485885246</v>
      </c>
      <c r="R57" s="24">
        <v>12.4814045121551</v>
      </c>
      <c r="S57" s="24">
        <v>16.832788275432701</v>
      </c>
      <c r="T57" s="24">
        <v>0.17531217864144899</v>
      </c>
      <c r="U57" s="24">
        <v>3.1776882108554498</v>
      </c>
      <c r="V57" s="24">
        <v>2.5245919113592099</v>
      </c>
      <c r="W57" s="24">
        <v>1.6892259715637601</v>
      </c>
      <c r="X57" s="24">
        <v>0.21828652427857601</v>
      </c>
      <c r="Y57" s="24">
        <v>4.5776768566096498E-2</v>
      </c>
    </row>
    <row r="58" spans="2:25" x14ac:dyDescent="0.25">
      <c r="B58">
        <v>66</v>
      </c>
      <c r="C58" s="23">
        <v>42521</v>
      </c>
      <c r="D58" s="24">
        <f>+VLOOKUP(D$4,Participación!$C$4:$DG$14,Participacion1!$B58,0)</f>
        <v>38.830479646911222</v>
      </c>
      <c r="E58" s="24">
        <f>+VLOOKUP(E$4,Participación!$C$4:$DG$14,Participacion1!$B58,0)</f>
        <v>8.3706801254341343</v>
      </c>
      <c r="F58" s="24">
        <f>+VLOOKUP(F$4,Participación!$C$4:$DG$14,Participacion1!$B58,0)</f>
        <v>17.335923855996104</v>
      </c>
      <c r="G58" s="24">
        <f>+VLOOKUP(G$4,Participación!$C$4:$DG$14,Participacion1!$B58,0)</f>
        <v>23.415631022790418</v>
      </c>
      <c r="H58" s="24">
        <f>+VLOOKUP(H$4,Participación!$C$4:$DG$14,Participacion1!$B58,0)</f>
        <v>2.2971838281749681</v>
      </c>
      <c r="I58" s="24">
        <f>+VLOOKUP(I$4,Participación!$C$4:$DG$14,Participacion1!$B58,0)</f>
        <v>3.3612008374684423</v>
      </c>
      <c r="J58" s="24">
        <v>2.0716869839091299</v>
      </c>
      <c r="K58" s="24">
        <f>+VLOOKUP(K$4,Participación!$C$4:$DG$14,Participacion1!$B58,0)</f>
        <v>0.9084810398008214</v>
      </c>
      <c r="L58" s="24">
        <f>+VLOOKUP(L$4,Participación!$C$4:$DG$14,Participacion1!$B58,0)</f>
        <v>2.8415683222182229</v>
      </c>
      <c r="M58" s="24">
        <f>+VLOOKUP(M$4,Participación!$C$4:$DG$14,Participacion1!$B58,0)</f>
        <v>0.106566165935933</v>
      </c>
      <c r="O58" s="23">
        <v>42521</v>
      </c>
      <c r="P58" s="24">
        <f>+VLOOKUP(P$4,Participación!$C$23:$DG$33,Participacion1!$B58,0)</f>
        <v>24.817619675337824</v>
      </c>
      <c r="Q58" s="24">
        <v>10.270837350414199</v>
      </c>
      <c r="R58" s="24">
        <v>12.351213582074401</v>
      </c>
      <c r="S58" s="24">
        <v>16.7583115778292</v>
      </c>
      <c r="T58" s="24">
        <v>0.227275807154045</v>
      </c>
      <c r="U58" s="24">
        <v>3.1828341027049101</v>
      </c>
      <c r="V58" s="24">
        <v>2.5156409421530399</v>
      </c>
      <c r="W58" s="24">
        <v>1.6526572999223701</v>
      </c>
      <c r="X58" s="24">
        <v>0.22022749533882299</v>
      </c>
      <c r="Y58" s="24">
        <v>4.7643630778615199E-2</v>
      </c>
    </row>
    <row r="59" spans="2:25" x14ac:dyDescent="0.25">
      <c r="B59">
        <v>67</v>
      </c>
      <c r="C59" s="23">
        <v>42551</v>
      </c>
      <c r="D59" s="24">
        <f>+VLOOKUP(D$4,Participación!$C$4:$DG$14,Participacion1!$B59,0)</f>
        <v>38.321554127339155</v>
      </c>
      <c r="E59" s="24">
        <f>+VLOOKUP(E$4,Participación!$C$4:$DG$14,Participacion1!$B59,0)</f>
        <v>8.8288156496411716</v>
      </c>
      <c r="F59" s="24">
        <f>+VLOOKUP(F$4,Participación!$C$4:$DG$14,Participacion1!$B59,0)</f>
        <v>17.617402206132034</v>
      </c>
      <c r="G59" s="24">
        <f>+VLOOKUP(G$4,Participación!$C$4:$DG$14,Participacion1!$B59,0)</f>
        <v>22.880200374522197</v>
      </c>
      <c r="H59" s="24">
        <f>+VLOOKUP(H$4,Participación!$C$4:$DG$14,Participacion1!$B59,0)</f>
        <v>2.5194082953849199</v>
      </c>
      <c r="I59" s="24">
        <f>+VLOOKUP(I$4,Participación!$C$4:$DG$14,Participacion1!$B59,0)</f>
        <v>3.4023579966723045</v>
      </c>
      <c r="J59" s="24">
        <v>1.8821735051403901</v>
      </c>
      <c r="K59" s="24">
        <f>+VLOOKUP(K$4,Participación!$C$4:$DG$14,Participacion1!$B59,0)</f>
        <v>0.96035218357830143</v>
      </c>
      <c r="L59" s="24">
        <f>+VLOOKUP(L$4,Participación!$C$4:$DG$14,Participacion1!$B59,0)</f>
        <v>2.8736051977522834</v>
      </c>
      <c r="M59" s="24">
        <f>+VLOOKUP(M$4,Participación!$C$4:$DG$14,Participacion1!$B59,0)</f>
        <v>8.2562762666768805E-2</v>
      </c>
      <c r="O59" s="23">
        <v>42551</v>
      </c>
      <c r="P59" s="24">
        <f>+VLOOKUP(P$4,Participación!$C$23:$DG$33,Participacion1!$B59,0)</f>
        <v>24.870402956784922</v>
      </c>
      <c r="Q59" s="24">
        <v>10.2808995205774</v>
      </c>
      <c r="R59" s="24">
        <v>12.379677918367999</v>
      </c>
      <c r="S59" s="24">
        <v>16.802580456034601</v>
      </c>
      <c r="T59" s="24">
        <v>0.211073001082553</v>
      </c>
      <c r="U59" s="24">
        <v>3.1326784270920198</v>
      </c>
      <c r="V59" s="24">
        <v>2.55470364078547</v>
      </c>
      <c r="W59" s="24">
        <v>1.63317288073014</v>
      </c>
      <c r="X59" s="24">
        <v>0.23074468486059799</v>
      </c>
      <c r="Y59" s="24">
        <v>4.8824847670387903E-2</v>
      </c>
    </row>
    <row r="60" spans="2:25" x14ac:dyDescent="0.25">
      <c r="B60">
        <v>68</v>
      </c>
      <c r="C60" s="23">
        <v>42582</v>
      </c>
      <c r="D60" s="24">
        <f>+VLOOKUP(D$4,Participación!$C$4:$DG$14,Participacion1!$B60,0)</f>
        <v>38.114561465366897</v>
      </c>
      <c r="E60" s="24">
        <f>+VLOOKUP(E$4,Participación!$C$4:$DG$14,Participacion1!$B60,0)</f>
        <v>8.8229563212876698</v>
      </c>
      <c r="F60" s="24">
        <f>+VLOOKUP(F$4,Participación!$C$4:$DG$14,Participacion1!$B60,0)</f>
        <v>17.832745632279632</v>
      </c>
      <c r="G60" s="24">
        <f>+VLOOKUP(G$4,Participación!$C$4:$DG$14,Participacion1!$B60,0)</f>
        <v>22.874120965228997</v>
      </c>
      <c r="H60" s="24">
        <f>+VLOOKUP(H$4,Participación!$C$4:$DG$14,Participacion1!$B60,0)</f>
        <v>2.4717770036110238</v>
      </c>
      <c r="I60" s="24">
        <f>+VLOOKUP(I$4,Participación!$C$4:$DG$14,Participacion1!$B60,0)</f>
        <v>3.397041271171223</v>
      </c>
      <c r="J60" s="24">
        <v>1.9629596460549501</v>
      </c>
      <c r="K60" s="24">
        <f>+VLOOKUP(K$4,Participación!$C$4:$DG$14,Participacion1!$B60,0)</f>
        <v>0.96910392278043012</v>
      </c>
      <c r="L60" s="24">
        <f>+VLOOKUP(L$4,Participación!$C$4:$DG$14,Participacion1!$B60,0)</f>
        <v>2.8505812681079914</v>
      </c>
      <c r="M60" s="24">
        <f>+VLOOKUP(M$4,Participación!$C$4:$DG$14,Participacion1!$B60,0)</f>
        <v>0.10059886011895541</v>
      </c>
      <c r="O60" s="23">
        <v>42582</v>
      </c>
      <c r="P60" s="24">
        <f>+VLOOKUP(P$4,Participación!$C$23:$DG$33,Participacion1!$B60,0)</f>
        <v>24.515184576814214</v>
      </c>
      <c r="Q60" s="24">
        <v>10.239546061287401</v>
      </c>
      <c r="R60" s="24">
        <v>12.3909718877609</v>
      </c>
      <c r="S60" s="24">
        <v>16.9424076862188</v>
      </c>
      <c r="T60" s="24">
        <v>0.26584112188436798</v>
      </c>
      <c r="U60" s="24">
        <v>3.0921768473971198</v>
      </c>
      <c r="V60" s="24">
        <v>2.5446818948188401</v>
      </c>
      <c r="W60" s="24">
        <v>1.63636436146099</v>
      </c>
      <c r="X60" s="24">
        <v>0.24431460841564401</v>
      </c>
      <c r="Y60" s="24">
        <v>6.1175098376339401E-2</v>
      </c>
    </row>
    <row r="61" spans="2:25" x14ac:dyDescent="0.25">
      <c r="B61">
        <v>69</v>
      </c>
      <c r="C61" s="23">
        <v>42613</v>
      </c>
      <c r="D61" s="24">
        <f>+VLOOKUP(D$4,Participación!$C$4:$DG$14,Participacion1!$B61,0)</f>
        <v>37.816145848864501</v>
      </c>
      <c r="E61" s="24">
        <f>+VLOOKUP(E$4,Participación!$C$4:$DG$14,Participacion1!$B61,0)</f>
        <v>8.6925221539053865</v>
      </c>
      <c r="F61" s="24">
        <f>+VLOOKUP(F$4,Participación!$C$4:$DG$14,Participacion1!$B61,0)</f>
        <v>18.648585707829461</v>
      </c>
      <c r="G61" s="24">
        <f>+VLOOKUP(G$4,Participación!$C$4:$DG$14,Participacion1!$B61,0)</f>
        <v>22.728334050138688</v>
      </c>
      <c r="H61" s="24">
        <f>+VLOOKUP(H$4,Participación!$C$4:$DG$14,Participacion1!$B61,0)</f>
        <v>2.1947213159673051</v>
      </c>
      <c r="I61" s="24">
        <f>+VLOOKUP(I$4,Participación!$C$4:$DG$14,Participacion1!$B61,0)</f>
        <v>3.3943234176662029</v>
      </c>
      <c r="J61" s="24">
        <v>2.0467088959474098</v>
      </c>
      <c r="K61" s="24">
        <f>+VLOOKUP(K$4,Participación!$C$4:$DG$14,Participacion1!$B61,0)</f>
        <v>0.98098717829208026</v>
      </c>
      <c r="L61" s="24">
        <f>+VLOOKUP(L$4,Participación!$C$4:$DG$14,Participacion1!$B61,0)</f>
        <v>2.7735588967943743</v>
      </c>
      <c r="M61" s="24">
        <f>+VLOOKUP(M$4,Participación!$C$4:$DG$14,Participacion1!$B61,0)</f>
        <v>0.10604446940052337</v>
      </c>
      <c r="O61" s="23">
        <v>42613</v>
      </c>
      <c r="P61" s="24">
        <f>+VLOOKUP(P$4,Participación!$C$23:$DG$33,Participacion1!$B61,0)</f>
        <v>24.540122119086487</v>
      </c>
      <c r="Q61" s="24">
        <v>10.4053595978764</v>
      </c>
      <c r="R61" s="24">
        <v>12.151688029418001</v>
      </c>
      <c r="S61" s="24">
        <v>16.889028928943802</v>
      </c>
      <c r="T61" s="24">
        <v>0.288698089521014</v>
      </c>
      <c r="U61" s="24">
        <v>3.0619769385816</v>
      </c>
      <c r="V61" s="24">
        <v>2.5958718761639199</v>
      </c>
      <c r="W61" s="24">
        <v>1.62565098414492</v>
      </c>
      <c r="X61" s="24">
        <v>0.26447510391572998</v>
      </c>
      <c r="Y61" s="24">
        <v>5.4197313973028599E-2</v>
      </c>
    </row>
    <row r="62" spans="2:25" x14ac:dyDescent="0.25">
      <c r="B62">
        <v>70</v>
      </c>
      <c r="C62" s="23">
        <v>42643</v>
      </c>
      <c r="D62" s="24">
        <f>+VLOOKUP(D$4,Participación!$C$4:$DG$14,Participacion1!$B62,0)</f>
        <v>38.233856303398532</v>
      </c>
      <c r="E62" s="24">
        <f>+VLOOKUP(E$4,Participación!$C$4:$DG$14,Participacion1!$B62,0)</f>
        <v>8.3615855600591917</v>
      </c>
      <c r="F62" s="24">
        <f>+VLOOKUP(F$4,Participación!$C$4:$DG$14,Participacion1!$B62,0)</f>
        <v>19.064886306443263</v>
      </c>
      <c r="G62" s="24">
        <f>+VLOOKUP(G$4,Participación!$C$4:$DG$14,Participacion1!$B62,0)</f>
        <v>22.378389401663419</v>
      </c>
      <c r="H62" s="24">
        <f>+VLOOKUP(H$4,Participación!$C$4:$DG$14,Participacion1!$B62,0)</f>
        <v>2.25028864552415</v>
      </c>
      <c r="I62" s="24">
        <f>+VLOOKUP(I$4,Participación!$C$4:$DG$14,Participacion1!$B62,0)</f>
        <v>3.4215507641854845</v>
      </c>
      <c r="J62" s="24">
        <v>2.0220750306309099</v>
      </c>
      <c r="K62" s="24">
        <f>+VLOOKUP(K$4,Participación!$C$4:$DG$14,Participacion1!$B62,0)</f>
        <v>0.90752928430781499</v>
      </c>
      <c r="L62" s="24">
        <f>+VLOOKUP(L$4,Participación!$C$4:$DG$14,Participacion1!$B62,0)</f>
        <v>2.6848197437877883</v>
      </c>
      <c r="M62" s="24">
        <f>+VLOOKUP(M$4,Participación!$C$4:$DG$14,Participacion1!$B62,0)</f>
        <v>8.8557966932992671E-2</v>
      </c>
      <c r="O62" s="23">
        <v>42643</v>
      </c>
      <c r="P62" s="24">
        <f>+VLOOKUP(P$4,Participación!$C$23:$DG$33,Participacion1!$B62,0)</f>
        <v>24.595707276937361</v>
      </c>
      <c r="Q62" s="24">
        <v>10.366872592732101</v>
      </c>
      <c r="R62" s="24">
        <v>12.1593752605642</v>
      </c>
      <c r="S62" s="24">
        <v>16.864020922284599</v>
      </c>
      <c r="T62" s="24">
        <v>0.26611490970110602</v>
      </c>
      <c r="U62" s="24">
        <v>3.0547179723679601</v>
      </c>
      <c r="V62" s="24">
        <v>2.6008258778658102</v>
      </c>
      <c r="W62" s="24">
        <v>1.60990808131473</v>
      </c>
      <c r="X62" s="24">
        <v>0.25779962780853799</v>
      </c>
      <c r="Y62" s="24">
        <v>6.01978653966024E-2</v>
      </c>
    </row>
    <row r="63" spans="2:25" x14ac:dyDescent="0.25">
      <c r="B63">
        <v>71</v>
      </c>
      <c r="C63" s="23">
        <v>42674</v>
      </c>
      <c r="D63" s="24">
        <f>+VLOOKUP(D$4,Participación!$C$4:$DG$14,Participacion1!$B63,0)</f>
        <v>37.534010603048735</v>
      </c>
      <c r="E63" s="24">
        <f>+VLOOKUP(E$4,Participación!$C$4:$DG$14,Participacion1!$B63,0)</f>
        <v>8.4094465701430874</v>
      </c>
      <c r="F63" s="24">
        <f>+VLOOKUP(F$4,Participación!$C$4:$DG$14,Participacion1!$B63,0)</f>
        <v>19.088862842435496</v>
      </c>
      <c r="G63" s="24">
        <f>+VLOOKUP(G$4,Participación!$C$4:$DG$14,Participacion1!$B63,0)</f>
        <v>22.913062965193618</v>
      </c>
      <c r="H63" s="24">
        <f>+VLOOKUP(H$4,Participación!$C$4:$DG$14,Participacion1!$B63,0)</f>
        <v>2.1959370450857012</v>
      </c>
      <c r="I63" s="24">
        <f>+VLOOKUP(I$4,Participación!$C$4:$DG$14,Participacion1!$B63,0)</f>
        <v>3.4421643815423302</v>
      </c>
      <c r="J63" s="24">
        <v>2.1266982731880599</v>
      </c>
      <c r="K63" s="24">
        <f>+VLOOKUP(K$4,Participación!$C$4:$DG$14,Participacion1!$B63,0)</f>
        <v>0.95762827637162051</v>
      </c>
      <c r="L63" s="24">
        <f>+VLOOKUP(L$4,Participación!$C$4:$DG$14,Participacion1!$B63,0)</f>
        <v>2.6908351948962022</v>
      </c>
      <c r="M63" s="24">
        <f>+VLOOKUP(M$4,Participación!$C$4:$DG$14,Participacion1!$B63,0)</f>
        <v>8.549181805631785E-2</v>
      </c>
      <c r="O63" s="23">
        <v>42674</v>
      </c>
      <c r="P63" s="24">
        <f>+VLOOKUP(P$4,Participación!$C$23:$DG$33,Participacion1!$B63,0)</f>
        <v>24.558423504550149</v>
      </c>
      <c r="Q63" s="24">
        <v>10.300356958232699</v>
      </c>
      <c r="R63" s="24">
        <v>12.1862249459375</v>
      </c>
      <c r="S63" s="24">
        <v>16.767589778269301</v>
      </c>
      <c r="T63" s="24">
        <v>0.25982443996699101</v>
      </c>
      <c r="U63" s="24">
        <v>3.0379631083171099</v>
      </c>
      <c r="V63" s="24">
        <v>2.5635494814982902</v>
      </c>
      <c r="W63" s="24">
        <v>1.61371882770123</v>
      </c>
      <c r="X63" s="24">
        <v>0.25169142542421902</v>
      </c>
      <c r="Y63" s="24">
        <v>5.8607190004531698E-2</v>
      </c>
    </row>
    <row r="64" spans="2:25" x14ac:dyDescent="0.25">
      <c r="B64">
        <v>72</v>
      </c>
      <c r="C64" s="23">
        <v>42704</v>
      </c>
      <c r="D64" s="24">
        <f>+VLOOKUP(D$4,Participación!$C$4:$DG$14,Participacion1!$B64,0)</f>
        <v>38.069681805700945</v>
      </c>
      <c r="E64" s="24">
        <f>+VLOOKUP(E$4,Participación!$C$4:$DG$14,Participacion1!$B64,0)</f>
        <v>8.2620239847324068</v>
      </c>
      <c r="F64" s="24">
        <f>+VLOOKUP(F$4,Participación!$C$4:$DG$14,Participacion1!$B64,0)</f>
        <v>19.098913490356694</v>
      </c>
      <c r="G64" s="24">
        <f>+VLOOKUP(G$4,Participación!$C$4:$DG$14,Participacion1!$B64,0)</f>
        <v>22.485697301573641</v>
      </c>
      <c r="H64" s="24">
        <f>+VLOOKUP(H$4,Participación!$C$4:$DG$14,Participacion1!$B64,0)</f>
        <v>2.3905456703997339</v>
      </c>
      <c r="I64" s="24">
        <f>+VLOOKUP(I$4,Participación!$C$4:$DG$14,Participacion1!$B64,0)</f>
        <v>3.4609878466152209</v>
      </c>
      <c r="J64" s="24">
        <v>2.0205744114817601</v>
      </c>
      <c r="K64" s="24">
        <f>+VLOOKUP(K$4,Participación!$C$4:$DG$14,Participacion1!$B64,0)</f>
        <v>0.95876654132475669</v>
      </c>
      <c r="L64" s="24">
        <f>+VLOOKUP(L$4,Participación!$C$4:$DG$14,Participacion1!$B64,0)</f>
        <v>2.6008621266044978</v>
      </c>
      <c r="M64" s="24">
        <f>+VLOOKUP(M$4,Participación!$C$4:$DG$14,Participacion1!$B64,0)</f>
        <v>8.6187765347061365E-2</v>
      </c>
      <c r="O64" s="23">
        <v>42704</v>
      </c>
      <c r="P64" s="24">
        <f>+VLOOKUP(P$4,Participación!$C$23:$DG$33,Participacion1!$B64,0)</f>
        <v>24.555377949658407</v>
      </c>
      <c r="Q64" s="24">
        <v>10.2605991579692</v>
      </c>
      <c r="R64" s="24">
        <v>12.172792328147899</v>
      </c>
      <c r="S64" s="24">
        <v>16.800059019735802</v>
      </c>
      <c r="T64" s="24">
        <v>0.246264178273219</v>
      </c>
      <c r="U64" s="24">
        <v>3.0269202652407898</v>
      </c>
      <c r="V64" s="24">
        <v>2.5713254122581</v>
      </c>
      <c r="W64" s="24">
        <v>1.62537882205308</v>
      </c>
      <c r="X64" s="24">
        <v>0.211315787151999</v>
      </c>
      <c r="Y64" s="24">
        <v>5.8047223158915501E-2</v>
      </c>
    </row>
    <row r="65" spans="2:25" x14ac:dyDescent="0.25">
      <c r="B65">
        <v>73</v>
      </c>
      <c r="C65" s="23">
        <v>42735</v>
      </c>
      <c r="D65" s="24">
        <f>+VLOOKUP(D$4,Participación!$C$4:$DG$14,Participacion1!$B65,0)</f>
        <v>37.32236094593847</v>
      </c>
      <c r="E65" s="24">
        <f>+VLOOKUP(E$4,Participación!$C$4:$DG$14,Participacion1!$B65,0)</f>
        <v>8.6803499160337552</v>
      </c>
      <c r="F65" s="24">
        <f>+VLOOKUP(F$4,Participación!$C$4:$DG$14,Participacion1!$B65,0)</f>
        <v>18.606185603467413</v>
      </c>
      <c r="G65" s="24">
        <f>+VLOOKUP(G$4,Participación!$C$4:$DG$14,Participacion1!$B65,0)</f>
        <v>23.985366152505996</v>
      </c>
      <c r="H65" s="24">
        <f>+VLOOKUP(H$4,Participación!$C$4:$DG$14,Participacion1!$B65,0)</f>
        <v>1.9213911978327558</v>
      </c>
      <c r="I65" s="24">
        <f>+VLOOKUP(I$4,Participación!$C$4:$DG$14,Participacion1!$B65,0)</f>
        <v>3.4551303210478466</v>
      </c>
      <c r="J65" s="24">
        <v>1.9467132852545199</v>
      </c>
      <c r="K65" s="24">
        <f>+VLOOKUP(K$4,Participación!$C$4:$DG$14,Participacion1!$B65,0)</f>
        <v>0.88914767690197549</v>
      </c>
      <c r="L65" s="24">
        <f>+VLOOKUP(L$4,Participación!$C$4:$DG$14,Participacion1!$B65,0)</f>
        <v>2.6587373830647665</v>
      </c>
      <c r="M65" s="24">
        <f>+VLOOKUP(M$4,Participación!$C$4:$DG$14,Participacion1!$B65,0)</f>
        <v>6.0695890459092433E-2</v>
      </c>
      <c r="O65" s="23">
        <v>42735</v>
      </c>
      <c r="P65" s="24">
        <f>+VLOOKUP(P$4,Participación!$C$23:$DG$33,Participacion1!$B65,0)</f>
        <v>24.804418448930249</v>
      </c>
      <c r="Q65" s="24">
        <v>10.186154801502999</v>
      </c>
      <c r="R65" s="24">
        <v>12.1302280627947</v>
      </c>
      <c r="S65" s="24">
        <v>16.773135666775499</v>
      </c>
      <c r="T65" s="24">
        <v>0.27547258071074998</v>
      </c>
      <c r="U65" s="24">
        <v>3.0081151995484401</v>
      </c>
      <c r="V65" s="24">
        <v>2.5104093707475799</v>
      </c>
      <c r="W65" s="24">
        <v>1.6068377265101701</v>
      </c>
      <c r="X65" s="24">
        <v>0.19111845472978001</v>
      </c>
      <c r="Y65" s="24">
        <v>6.0225470345074299E-2</v>
      </c>
    </row>
    <row r="66" spans="2:25" x14ac:dyDescent="0.25">
      <c r="B66">
        <v>74</v>
      </c>
      <c r="C66" s="23">
        <v>42766</v>
      </c>
      <c r="D66" s="24">
        <f>+VLOOKUP(D$4,Participación!$C$4:$DG$14,Participacion1!$B66,0)</f>
        <v>37.816358120241894</v>
      </c>
      <c r="E66" s="24">
        <f>+VLOOKUP(E$4,Participación!$C$4:$DG$14,Participacion1!$B66,0)</f>
        <v>9.0704793173803662</v>
      </c>
      <c r="F66" s="24">
        <f>+VLOOKUP(F$4,Participación!$C$4:$DG$14,Participacion1!$B66,0)</f>
        <v>18.58269646135448</v>
      </c>
      <c r="G66" s="24">
        <f>+VLOOKUP(G$4,Participación!$C$4:$DG$14,Participacion1!$B66,0)</f>
        <v>23.138289566051167</v>
      </c>
      <c r="H66" s="24">
        <f>+VLOOKUP(H$4,Participación!$C$4:$DG$14,Participacion1!$B66,0)</f>
        <v>1.8729306340098426</v>
      </c>
      <c r="I66" s="24">
        <f>+VLOOKUP(I$4,Participación!$C$4:$DG$14,Participacion1!$B66,0)</f>
        <v>3.6041500837195879</v>
      </c>
      <c r="J66" s="24">
        <v>1.8835641656573801</v>
      </c>
      <c r="K66" s="24">
        <f>+VLOOKUP(K$4,Participación!$C$4:$DG$14,Participacion1!$B66,0)</f>
        <v>0.87787372516669493</v>
      </c>
      <c r="L66" s="24">
        <f>+VLOOKUP(L$4,Participación!$C$4:$DG$14,Participacion1!$B66,0)</f>
        <v>2.613927788001595</v>
      </c>
      <c r="M66" s="24">
        <f>+VLOOKUP(M$4,Participación!$C$4:$DG$14,Participacion1!$B66,0)</f>
        <v>8.186970563062726E-2</v>
      </c>
      <c r="O66" s="23">
        <v>42766</v>
      </c>
      <c r="P66" s="24">
        <f>+VLOOKUP(P$4,Participación!$C$23:$DG$33,Participacion1!$B66,0)</f>
        <v>24.546384762075764</v>
      </c>
      <c r="Q66" s="24">
        <v>10.1417650693966</v>
      </c>
      <c r="R66" s="24">
        <v>12.192741085034299</v>
      </c>
      <c r="S66" s="24">
        <v>16.673459421094499</v>
      </c>
      <c r="T66" s="24">
        <v>0.27086984656276902</v>
      </c>
      <c r="U66" s="24">
        <v>3.0297145902212099</v>
      </c>
      <c r="V66" s="24">
        <v>2.5044445427808002</v>
      </c>
      <c r="W66" s="24">
        <v>1.6216284365340199</v>
      </c>
      <c r="X66" s="24">
        <v>0.18504271864418101</v>
      </c>
      <c r="Y66" s="24">
        <v>6.2522271364234105E-2</v>
      </c>
    </row>
    <row r="67" spans="2:25" x14ac:dyDescent="0.25">
      <c r="B67">
        <v>75</v>
      </c>
      <c r="C67" s="23">
        <v>42794</v>
      </c>
      <c r="D67" s="24">
        <f>+VLOOKUP(D$4,Participación!$C$4:$DG$14,Participacion1!$B67,0)</f>
        <v>38.405804303385928</v>
      </c>
      <c r="E67" s="24">
        <f>+VLOOKUP(E$4,Participación!$C$4:$DG$14,Participacion1!$B67,0)</f>
        <v>9.3406763637306174</v>
      </c>
      <c r="F67" s="24">
        <f>+VLOOKUP(F$4,Participación!$C$4:$DG$14,Participacion1!$B67,0)</f>
        <v>18.541006766506126</v>
      </c>
      <c r="G67" s="24">
        <f>+VLOOKUP(G$4,Participación!$C$4:$DG$14,Participacion1!$B67,0)</f>
        <v>22.392508068563178</v>
      </c>
      <c r="H67" s="24">
        <f>+VLOOKUP(H$4,Participación!$C$4:$DG$14,Participacion1!$B67,0)</f>
        <v>1.8153298979065049</v>
      </c>
      <c r="I67" s="24">
        <f>+VLOOKUP(I$4,Participación!$C$4:$DG$14,Participacion1!$B67,0)</f>
        <v>3.5720515155937842</v>
      </c>
      <c r="J67" s="24">
        <v>1.8671189095123899</v>
      </c>
      <c r="K67" s="24">
        <f>+VLOOKUP(K$4,Participación!$C$4:$DG$14,Participacion1!$B67,0)</f>
        <v>0.94637231418738899</v>
      </c>
      <c r="L67" s="24">
        <f>+VLOOKUP(L$4,Participación!$C$4:$DG$14,Participacion1!$B67,0)</f>
        <v>2.5726806660850738</v>
      </c>
      <c r="M67" s="24">
        <f>+VLOOKUP(M$4,Participación!$C$4:$DG$14,Participacion1!$B67,0)</f>
        <v>8.119902671470576E-2</v>
      </c>
      <c r="O67" s="23">
        <v>42794</v>
      </c>
      <c r="P67" s="24">
        <f>+VLOOKUP(P$4,Participación!$C$23:$DG$33,Participacion1!$B67,0)</f>
        <v>24.478058033500307</v>
      </c>
      <c r="Q67" s="24">
        <v>10.129445402694101</v>
      </c>
      <c r="R67" s="24">
        <v>12.286518605469899</v>
      </c>
      <c r="S67" s="24">
        <v>16.497976747840099</v>
      </c>
      <c r="T67" s="24">
        <v>0.27844475704680799</v>
      </c>
      <c r="U67" s="24">
        <v>3.0277202269441901</v>
      </c>
      <c r="V67" s="24">
        <v>2.51770588243836</v>
      </c>
      <c r="W67" s="24">
        <v>1.6343998906081201</v>
      </c>
      <c r="X67" s="24">
        <v>0.17870954592579699</v>
      </c>
      <c r="Y67" s="24">
        <v>7.1303285287289103E-2</v>
      </c>
    </row>
    <row r="68" spans="2:25" x14ac:dyDescent="0.25">
      <c r="B68">
        <v>76</v>
      </c>
      <c r="C68" s="23">
        <v>42825</v>
      </c>
      <c r="D68" s="24">
        <f>+VLOOKUP(D$4,Participación!$C$4:$DG$14,Participacion1!$B68,0)</f>
        <v>36.38543303866274</v>
      </c>
      <c r="E68" s="24">
        <f>+VLOOKUP(E$4,Participación!$C$4:$DG$14,Participacion1!$B68,0)</f>
        <v>9.1772917651174257</v>
      </c>
      <c r="F68" s="24">
        <f>+VLOOKUP(F$4,Participación!$C$4:$DG$14,Participacion1!$B68,0)</f>
        <v>20.600589767918557</v>
      </c>
      <c r="G68" s="24">
        <f>+VLOOKUP(G$4,Participación!$C$4:$DG$14,Participacion1!$B68,0)</f>
        <v>22.246806563192326</v>
      </c>
      <c r="H68" s="24">
        <f>+VLOOKUP(H$4,Participación!$C$4:$DG$14,Participacion1!$B68,0)</f>
        <v>1.7167833595692696</v>
      </c>
      <c r="I68" s="24">
        <f>+VLOOKUP(I$4,Participación!$C$4:$DG$14,Participacion1!$B68,0)</f>
        <v>3.7369616518018107</v>
      </c>
      <c r="J68" s="24">
        <v>1.8646842087425799</v>
      </c>
      <c r="K68" s="24">
        <f>+VLOOKUP(K$4,Participación!$C$4:$DG$14,Participacion1!$B68,0)</f>
        <v>0.93524843615377817</v>
      </c>
      <c r="L68" s="24">
        <f>+VLOOKUP(L$4,Participación!$C$4:$DG$14,Participacion1!$B68,0)</f>
        <v>2.838911069250956</v>
      </c>
      <c r="M68" s="24">
        <f>+VLOOKUP(M$4,Participación!$C$4:$DG$14,Participacion1!$B68,0)</f>
        <v>8.353131942391176E-2</v>
      </c>
      <c r="O68" s="23">
        <v>42825</v>
      </c>
      <c r="P68" s="24">
        <f>+VLOOKUP(P$4,Participación!$C$23:$DG$33,Participacion1!$B68,0)</f>
        <v>24.415867321583143</v>
      </c>
      <c r="Q68" s="24">
        <v>10.124004532131</v>
      </c>
      <c r="R68" s="24">
        <v>12.4721024588859</v>
      </c>
      <c r="S68" s="24">
        <v>16.297668591950799</v>
      </c>
      <c r="T68" s="24">
        <v>0.29413511865837</v>
      </c>
      <c r="U68" s="24">
        <v>3.0041149466786501</v>
      </c>
      <c r="V68" s="24">
        <v>2.5291554730637702</v>
      </c>
      <c r="W68" s="24">
        <v>1.6311062317671601</v>
      </c>
      <c r="X68" s="24">
        <v>0.17654938029637701</v>
      </c>
      <c r="Y68" s="24">
        <v>8.2563078261597103E-2</v>
      </c>
    </row>
    <row r="69" spans="2:25" x14ac:dyDescent="0.25">
      <c r="B69">
        <v>77</v>
      </c>
      <c r="C69" s="23">
        <v>42855</v>
      </c>
      <c r="D69" s="24">
        <f>+VLOOKUP(D$4,Participación!$C$4:$DG$14,Participacion1!$B69,0)</f>
        <v>37.602193085621302</v>
      </c>
      <c r="E69" s="24">
        <f>+VLOOKUP(E$4,Participación!$C$4:$DG$14,Participacion1!$B69,0)</f>
        <v>9.3540442733819482</v>
      </c>
      <c r="F69" s="24">
        <f>+VLOOKUP(F$4,Participación!$C$4:$DG$14,Participacion1!$B69,0)</f>
        <v>20.479800318096601</v>
      </c>
      <c r="G69" s="24">
        <f>+VLOOKUP(G$4,Participación!$C$4:$DG$14,Participacion1!$B69,0)</f>
        <v>20.748095499882734</v>
      </c>
      <c r="H69" s="24">
        <f>+VLOOKUP(H$4,Participación!$C$4:$DG$14,Participacion1!$B69,0)</f>
        <v>1.821703353177996</v>
      </c>
      <c r="I69" s="24">
        <f>+VLOOKUP(I$4,Participación!$C$4:$DG$14,Participacion1!$B69,0)</f>
        <v>3.7475270049551623</v>
      </c>
      <c r="J69" s="24">
        <v>1.9169298730715301</v>
      </c>
      <c r="K69" s="24">
        <f>+VLOOKUP(K$4,Participación!$C$4:$DG$14,Participacion1!$B69,0)</f>
        <v>0.91193759839917043</v>
      </c>
      <c r="L69" s="24">
        <f>+VLOOKUP(L$4,Participación!$C$4:$DG$14,Participacion1!$B69,0)</f>
        <v>2.9052887225082049</v>
      </c>
      <c r="M69" s="24">
        <f>+VLOOKUP(M$4,Participación!$C$4:$DG$14,Participacion1!$B69,0)</f>
        <v>0.10792478516343329</v>
      </c>
      <c r="O69" s="23">
        <v>42855</v>
      </c>
      <c r="P69" s="24">
        <f>+VLOOKUP(P$4,Participación!$C$23:$DG$33,Participacion1!$B69,0)</f>
        <v>24.156932472408808</v>
      </c>
      <c r="Q69" s="24">
        <v>10.112667206460801</v>
      </c>
      <c r="R69" s="24">
        <v>12.461457642848</v>
      </c>
      <c r="S69" s="24">
        <v>16.221164345432801</v>
      </c>
      <c r="T69" s="24">
        <v>0.25788650538362701</v>
      </c>
      <c r="U69" s="24">
        <v>3.0098448238288098</v>
      </c>
      <c r="V69" s="24">
        <v>2.5051138946635798</v>
      </c>
      <c r="W69" s="24">
        <v>1.6407109541964899</v>
      </c>
      <c r="X69" s="24">
        <v>0.18089657021115799</v>
      </c>
      <c r="Y69" s="24">
        <v>9.4765990010979906E-2</v>
      </c>
    </row>
    <row r="70" spans="2:25" x14ac:dyDescent="0.25">
      <c r="B70">
        <v>78</v>
      </c>
      <c r="C70" s="23">
        <v>42886</v>
      </c>
      <c r="D70" s="24">
        <f>+VLOOKUP(D$4,Participación!$C$4:$DG$14,Participacion1!$B70,0)</f>
        <v>37.417924269967273</v>
      </c>
      <c r="E70" s="24">
        <f>+VLOOKUP(E$4,Participación!$C$4:$DG$14,Participacion1!$B70,0)</f>
        <v>9.1278461559126534</v>
      </c>
      <c r="F70" s="24">
        <f>+VLOOKUP(F$4,Participación!$C$4:$DG$14,Participacion1!$B70,0)</f>
        <v>20.507671800354828</v>
      </c>
      <c r="G70" s="24">
        <f>+VLOOKUP(G$4,Participación!$C$4:$DG$14,Participacion1!$B70,0)</f>
        <v>21.271800635110758</v>
      </c>
      <c r="H70" s="24">
        <f>+VLOOKUP(H$4,Participación!$C$4:$DG$14,Participacion1!$B70,0)</f>
        <v>1.6894316559187579</v>
      </c>
      <c r="I70" s="24">
        <f>+VLOOKUP(I$4,Participación!$C$4:$DG$14,Participacion1!$B70,0)</f>
        <v>3.7363620709808467</v>
      </c>
      <c r="J70" s="24">
        <v>1.8774785211837799</v>
      </c>
      <c r="K70" s="24">
        <f>+VLOOKUP(K$4,Participación!$C$4:$DG$14,Participacion1!$B70,0)</f>
        <v>0.92964260918687591</v>
      </c>
      <c r="L70" s="24">
        <f>+VLOOKUP(L$4,Participación!$C$4:$DG$14,Participacion1!$B70,0)</f>
        <v>2.8995209347345856</v>
      </c>
      <c r="M70" s="24">
        <f>+VLOOKUP(M$4,Participación!$C$4:$DG$14,Participacion1!$B70,0)</f>
        <v>8.5537178128403391E-2</v>
      </c>
      <c r="O70" s="23">
        <v>42886</v>
      </c>
      <c r="P70" s="24">
        <f>+VLOOKUP(P$4,Participación!$C$23:$DG$33,Participacion1!$B70,0)</f>
        <v>24.096976420350259</v>
      </c>
      <c r="Q70" s="24">
        <v>10.138131401097001</v>
      </c>
      <c r="R70" s="24">
        <v>12.3735345648308</v>
      </c>
      <c r="S70" s="24">
        <v>16.126398936409998</v>
      </c>
      <c r="T70" s="24">
        <v>0.23302844413370499</v>
      </c>
      <c r="U70" s="24">
        <v>3.0262656475981302</v>
      </c>
      <c r="V70" s="24">
        <v>2.50674119065597</v>
      </c>
      <c r="W70" s="24">
        <v>1.6615409763754501</v>
      </c>
      <c r="X70" s="24">
        <v>0.189169323276553</v>
      </c>
      <c r="Y70" s="24">
        <v>9.5880488740178502E-2</v>
      </c>
    </row>
    <row r="71" spans="2:25" x14ac:dyDescent="0.25">
      <c r="B71">
        <v>79</v>
      </c>
      <c r="C71" s="23">
        <v>42916</v>
      </c>
      <c r="D71" s="24">
        <f>+VLOOKUP(D$4,Participación!$C$4:$DG$14,Participacion1!$B71,0)</f>
        <v>36.049184075925019</v>
      </c>
      <c r="E71" s="24">
        <f>+VLOOKUP(E$4,Participación!$C$4:$DG$14,Participacion1!$B71,0)</f>
        <v>9.3308867019393578</v>
      </c>
      <c r="F71" s="24">
        <f>+VLOOKUP(F$4,Participación!$C$4:$DG$14,Participacion1!$B71,0)</f>
        <v>20.802786597192114</v>
      </c>
      <c r="G71" s="24">
        <f>+VLOOKUP(G$4,Participación!$C$4:$DG$14,Participacion1!$B71,0)</f>
        <v>21.884002150467989</v>
      </c>
      <c r="H71" s="24">
        <f>+VLOOKUP(H$4,Participación!$C$4:$DG$14,Participacion1!$B71,0)</f>
        <v>1.6917733662454506</v>
      </c>
      <c r="I71" s="24">
        <f>+VLOOKUP(I$4,Participación!$C$4:$DG$14,Participacion1!$B71,0)</f>
        <v>3.7374925110970452</v>
      </c>
      <c r="J71" s="24">
        <v>1.9125815782510001</v>
      </c>
      <c r="K71" s="24">
        <f>+VLOOKUP(K$4,Participación!$C$4:$DG$14,Participacion1!$B71,0)</f>
        <v>0.9375818079280176</v>
      </c>
      <c r="L71" s="24">
        <f>+VLOOKUP(L$4,Participación!$C$4:$DG$14,Participacion1!$B71,0)</f>
        <v>2.927181768027491</v>
      </c>
      <c r="M71" s="24">
        <f>+VLOOKUP(M$4,Participación!$C$4:$DG$14,Participacion1!$B71,0)</f>
        <v>5.4482309800606206E-2</v>
      </c>
      <c r="O71" s="23">
        <v>42916</v>
      </c>
      <c r="P71" s="24">
        <f>+VLOOKUP(P$4,Participación!$C$23:$DG$33,Participacion1!$B71,0)</f>
        <v>24.320312566588061</v>
      </c>
      <c r="Q71" s="24">
        <v>9.9892775811739796</v>
      </c>
      <c r="R71" s="24">
        <v>12.315697142465201</v>
      </c>
      <c r="S71" s="24">
        <v>16.112088849484401</v>
      </c>
      <c r="T71" s="24">
        <v>0.24138980710132499</v>
      </c>
      <c r="U71" s="24">
        <v>3.0748428616116401</v>
      </c>
      <c r="V71" s="24">
        <v>2.50276631128621</v>
      </c>
      <c r="W71" s="24">
        <v>1.6583603302718199</v>
      </c>
      <c r="X71" s="24">
        <v>0.18700282679674499</v>
      </c>
      <c r="Y71" s="24">
        <v>9.4299450589282199E-2</v>
      </c>
    </row>
    <row r="72" spans="2:25" x14ac:dyDescent="0.25">
      <c r="B72">
        <v>80</v>
      </c>
      <c r="C72" s="23">
        <v>42947</v>
      </c>
      <c r="D72" s="24">
        <f>+VLOOKUP(D$4,Participación!$C$4:$DG$14,Participacion1!$B72,0)</f>
        <v>37.320937726266749</v>
      </c>
      <c r="E72" s="24">
        <f>+VLOOKUP(E$4,Participación!$C$4:$DG$14,Participacion1!$B72,0)</f>
        <v>8.9530695876302815</v>
      </c>
      <c r="F72" s="24">
        <f>+VLOOKUP(F$4,Participación!$C$4:$DG$14,Participacion1!$B72,0)</f>
        <v>21.350916827837267</v>
      </c>
      <c r="G72" s="24">
        <f>+VLOOKUP(G$4,Participación!$C$4:$DG$14,Participacion1!$B72,0)</f>
        <v>20.82677363455964</v>
      </c>
      <c r="H72" s="24">
        <f>+VLOOKUP(H$4,Participación!$C$4:$DG$14,Participacion1!$B72,0)</f>
        <v>1.6700719906681489</v>
      </c>
      <c r="I72" s="24">
        <f>+VLOOKUP(I$4,Participación!$C$4:$DG$14,Participacion1!$B72,0)</f>
        <v>3.6488849562847157</v>
      </c>
      <c r="J72" s="24">
        <v>1.8380795121056499</v>
      </c>
      <c r="K72" s="24">
        <f>+VLOOKUP(K$4,Participación!$C$4:$DG$14,Participacion1!$B72,0)</f>
        <v>0.91955315545899519</v>
      </c>
      <c r="L72" s="24">
        <f>+VLOOKUP(L$4,Participación!$C$4:$DG$14,Participacion1!$B72,0)</f>
        <v>2.8067563932912565</v>
      </c>
      <c r="M72" s="24">
        <f>+VLOOKUP(M$4,Participación!$C$4:$DG$14,Participacion1!$B72,0)</f>
        <v>6.9682739585333123E-2</v>
      </c>
      <c r="O72" s="23">
        <v>42947</v>
      </c>
      <c r="P72" s="24">
        <f>+VLOOKUP(P$4,Participación!$C$23:$DG$33,Participacion1!$B72,0)</f>
        <v>23.996722334963192</v>
      </c>
      <c r="Q72" s="24">
        <v>10.141595976222</v>
      </c>
      <c r="R72" s="24">
        <v>12.236474552346399</v>
      </c>
      <c r="S72" s="24">
        <v>15.8828848938945</v>
      </c>
      <c r="T72" s="24">
        <v>0.197875947549074</v>
      </c>
      <c r="U72" s="24">
        <v>3.1109306248995998</v>
      </c>
      <c r="V72" s="24">
        <v>2.4999992298635298</v>
      </c>
      <c r="W72" s="24">
        <v>1.63495920913333</v>
      </c>
      <c r="X72" s="24">
        <v>0.198994933238092</v>
      </c>
      <c r="Y72" s="24">
        <v>8.5030901425204197E-2</v>
      </c>
    </row>
    <row r="73" spans="2:25" x14ac:dyDescent="0.25">
      <c r="B73">
        <v>81</v>
      </c>
      <c r="C73" s="23">
        <v>42978</v>
      </c>
      <c r="D73" s="24">
        <f>+VLOOKUP(D$4,Participación!$C$4:$DG$14,Participacion1!$B73,0)</f>
        <v>36.730231561924292</v>
      </c>
      <c r="E73" s="24">
        <f>+VLOOKUP(E$4,Participación!$C$4:$DG$14,Participacion1!$B73,0)</f>
        <v>8.8986095308150013</v>
      </c>
      <c r="F73" s="24">
        <f>+VLOOKUP(F$4,Participación!$C$4:$DG$14,Participacion1!$B73,0)</f>
        <v>21.451577860219349</v>
      </c>
      <c r="G73" s="24">
        <f>+VLOOKUP(G$4,Participación!$C$4:$DG$14,Participacion1!$B73,0)</f>
        <v>21.289544228905211</v>
      </c>
      <c r="H73" s="24">
        <f>+VLOOKUP(H$4,Participación!$C$4:$DG$14,Participacion1!$B73,0)</f>
        <v>1.6259957999470398</v>
      </c>
      <c r="I73" s="24">
        <f>+VLOOKUP(I$4,Participación!$C$4:$DG$14,Participacion1!$B73,0)</f>
        <v>3.5735397359994474</v>
      </c>
      <c r="J73" s="24">
        <v>1.84600669213249</v>
      </c>
      <c r="K73" s="24">
        <f>+VLOOKUP(K$4,Participación!$C$4:$DG$14,Participacion1!$B73,0)</f>
        <v>0.91514224528668442</v>
      </c>
      <c r="L73" s="24">
        <f>+VLOOKUP(L$4,Participación!$C$4:$DG$14,Participacion1!$B73,0)</f>
        <v>2.948973909639895</v>
      </c>
      <c r="M73" s="24">
        <f>+VLOOKUP(M$4,Participación!$C$4:$DG$14,Participacion1!$B73,0)</f>
        <v>8.709512656277961E-2</v>
      </c>
      <c r="O73" s="23">
        <v>42978</v>
      </c>
      <c r="P73" s="24">
        <f>+VLOOKUP(P$4,Participación!$C$23:$DG$33,Participacion1!$B73,0)</f>
        <v>23.7720048543503</v>
      </c>
      <c r="Q73" s="24">
        <v>10.1275450029911</v>
      </c>
      <c r="R73" s="24">
        <v>12.256511547465299</v>
      </c>
      <c r="S73" s="24">
        <v>16.0020296907893</v>
      </c>
      <c r="T73" s="24">
        <v>0.21827216916900499</v>
      </c>
      <c r="U73" s="24">
        <v>3.1238440604215501</v>
      </c>
      <c r="V73" s="24">
        <v>2.5041053881715798</v>
      </c>
      <c r="W73" s="24">
        <v>1.6469079405532601</v>
      </c>
      <c r="X73" s="24">
        <v>0.197345232340012</v>
      </c>
      <c r="Y73" s="24">
        <v>7.5946768431916306E-2</v>
      </c>
    </row>
    <row r="74" spans="2:25" x14ac:dyDescent="0.25">
      <c r="B74">
        <v>82</v>
      </c>
      <c r="C74" s="23">
        <v>43008</v>
      </c>
      <c r="D74" s="24">
        <f>+VLOOKUP(D$4,Participación!$C$4:$DG$14,Participacion1!$B74,0)</f>
        <v>36.28818738141841</v>
      </c>
      <c r="E74" s="24">
        <f>+VLOOKUP(E$4,Participación!$C$4:$DG$14,Participacion1!$B74,0)</f>
        <v>9.0368825232851577</v>
      </c>
      <c r="F74" s="24">
        <f>+VLOOKUP(F$4,Participación!$C$4:$DG$14,Participacion1!$B74,0)</f>
        <v>20.243497579402341</v>
      </c>
      <c r="G74" s="24">
        <f>+VLOOKUP(G$4,Participación!$C$4:$DG$14,Participacion1!$B74,0)</f>
        <v>22.989439263100881</v>
      </c>
      <c r="H74" s="24">
        <f>+VLOOKUP(H$4,Participación!$C$4:$DG$14,Participacion1!$B74,0)</f>
        <v>1.5586858136079593</v>
      </c>
      <c r="I74" s="24">
        <f>+VLOOKUP(I$4,Participación!$C$4:$DG$14,Participacion1!$B74,0)</f>
        <v>3.5590157364093038</v>
      </c>
      <c r="J74" s="24">
        <v>1.8192579666169899</v>
      </c>
      <c r="K74" s="24">
        <f>+VLOOKUP(K$4,Participación!$C$4:$DG$14,Participacion1!$B74,0)</f>
        <v>0.92898482914927671</v>
      </c>
      <c r="L74" s="24">
        <f>+VLOOKUP(L$4,Participación!$C$4:$DG$14,Participacion1!$B74,0)</f>
        <v>2.8493305215541507</v>
      </c>
      <c r="M74" s="24">
        <f>+VLOOKUP(M$4,Participación!$C$4:$DG$14,Participacion1!$B74,0)</f>
        <v>9.4501261991771765E-2</v>
      </c>
      <c r="O74" s="23">
        <v>43008</v>
      </c>
      <c r="P74" s="24">
        <f>+VLOOKUP(P$4,Participación!$C$23:$DG$33,Participacion1!$B74,0)</f>
        <v>23.66869866414055</v>
      </c>
      <c r="Q74" s="24">
        <v>10.0898461293765</v>
      </c>
      <c r="R74" s="24">
        <v>12.1952952369145</v>
      </c>
      <c r="S74" s="24">
        <v>16.308765984630998</v>
      </c>
      <c r="T74" s="24">
        <v>0.24763019816729301</v>
      </c>
      <c r="U74" s="24">
        <v>3.1463826642661101</v>
      </c>
      <c r="V74" s="24">
        <v>2.5159446168859798</v>
      </c>
      <c r="W74" s="24">
        <v>1.6221359367416599</v>
      </c>
      <c r="X74" s="24">
        <v>0.16894696629282799</v>
      </c>
      <c r="Y74" s="24">
        <v>7.5202579117519E-2</v>
      </c>
    </row>
    <row r="75" spans="2:25" x14ac:dyDescent="0.25">
      <c r="B75">
        <v>83</v>
      </c>
      <c r="C75" s="23">
        <v>43039</v>
      </c>
      <c r="D75" s="24">
        <f>+VLOOKUP(D$4,Participación!$C$4:$DG$14,Participacion1!$B75,0)</f>
        <v>37.292333733756593</v>
      </c>
      <c r="E75" s="24">
        <f>+VLOOKUP(E$4,Participación!$C$4:$DG$14,Participacion1!$B75,0)</f>
        <v>9.1405342981621018</v>
      </c>
      <c r="F75" s="24">
        <f>+VLOOKUP(F$4,Participación!$C$4:$DG$14,Participacion1!$B75,0)</f>
        <v>19.88975940843682</v>
      </c>
      <c r="G75" s="24">
        <f>+VLOOKUP(G$4,Participación!$C$4:$DG$14,Participacion1!$B75,0)</f>
        <v>22.400738577796396</v>
      </c>
      <c r="H75" s="24">
        <f>+VLOOKUP(H$4,Participación!$C$4:$DG$14,Participacion1!$B75,0)</f>
        <v>1.4851155490980628</v>
      </c>
      <c r="I75" s="24">
        <f>+VLOOKUP(I$4,Participación!$C$4:$DG$14,Participacion1!$B75,0)</f>
        <v>3.584603833998484</v>
      </c>
      <c r="J75" s="24">
        <v>1.8285738802800999</v>
      </c>
      <c r="K75" s="24">
        <f>+VLOOKUP(K$4,Participación!$C$4:$DG$14,Participacion1!$B75,0)</f>
        <v>0.97967936593259153</v>
      </c>
      <c r="L75" s="24">
        <f>+VLOOKUP(L$4,Participación!$C$4:$DG$14,Participacion1!$B75,0)</f>
        <v>2.7400082734759592</v>
      </c>
      <c r="M75" s="24">
        <f>+VLOOKUP(M$4,Participación!$C$4:$DG$14,Participacion1!$B75,0)</f>
        <v>8.6016543555408914E-2</v>
      </c>
      <c r="O75" s="23">
        <v>43039</v>
      </c>
      <c r="P75" s="24">
        <f>+VLOOKUP(P$4,Participación!$C$23:$DG$33,Participacion1!$B75,0)</f>
        <v>23.931130399213206</v>
      </c>
      <c r="Q75" s="24">
        <v>10.130921611214999</v>
      </c>
      <c r="R75" s="24">
        <v>12.103017375370101</v>
      </c>
      <c r="S75" s="24">
        <v>16.2919866505244</v>
      </c>
      <c r="T75" s="24">
        <v>0.24460814420219901</v>
      </c>
      <c r="U75" s="24">
        <v>3.1514935036105798</v>
      </c>
      <c r="V75" s="24">
        <v>2.4741044976748099</v>
      </c>
      <c r="W75" s="24">
        <v>1.5799681125509499</v>
      </c>
      <c r="X75" s="24">
        <v>0.164184575331454</v>
      </c>
      <c r="Y75" s="24">
        <v>6.2101184200790902E-2</v>
      </c>
    </row>
    <row r="76" spans="2:25" x14ac:dyDescent="0.25">
      <c r="B76">
        <v>84</v>
      </c>
      <c r="C76" s="23">
        <v>43069</v>
      </c>
      <c r="D76" s="24">
        <f>+VLOOKUP(D$4,Participación!$C$4:$DG$14,Participacion1!$B76,0)</f>
        <v>37.926279459051848</v>
      </c>
      <c r="E76" s="24">
        <f>+VLOOKUP(E$4,Participación!$C$4:$DG$14,Participacion1!$B76,0)</f>
        <v>8.9171773949250621</v>
      </c>
      <c r="F76" s="24">
        <f>+VLOOKUP(F$4,Participación!$C$4:$DG$14,Participacion1!$B76,0)</f>
        <v>20.172313093605997</v>
      </c>
      <c r="G76" s="24">
        <f>+VLOOKUP(G$4,Participación!$C$4:$DG$14,Participacion1!$B76,0)</f>
        <v>21.820428024820696</v>
      </c>
      <c r="H76" s="24">
        <f>+VLOOKUP(H$4,Participación!$C$4:$DG$14,Participacion1!$B76,0)</f>
        <v>1.53655213244385</v>
      </c>
      <c r="I76" s="24">
        <f>+VLOOKUP(I$4,Participación!$C$4:$DG$14,Participacion1!$B76,0)</f>
        <v>3.4933796716244405</v>
      </c>
      <c r="J76" s="24">
        <v>1.8141927336146</v>
      </c>
      <c r="K76" s="24">
        <f>+VLOOKUP(K$4,Participación!$C$4:$DG$14,Participacion1!$B76,0)</f>
        <v>0.89983582088844949</v>
      </c>
      <c r="L76" s="24">
        <f>+VLOOKUP(L$4,Participación!$C$4:$DG$14,Participacion1!$B76,0)</f>
        <v>2.7309619561628606</v>
      </c>
      <c r="M76" s="24">
        <f>+VLOOKUP(M$4,Participación!$C$4:$DG$14,Participacion1!$B76,0)</f>
        <v>8.0324915430621022E-2</v>
      </c>
      <c r="O76" s="23">
        <v>43069</v>
      </c>
      <c r="P76" s="24">
        <f>+VLOOKUP(P$4,Participación!$C$23:$DG$33,Participacion1!$B76,0)</f>
        <v>23.737959479371515</v>
      </c>
      <c r="Q76" s="24">
        <v>10.111848277957201</v>
      </c>
      <c r="R76" s="24">
        <v>12.2167134992801</v>
      </c>
      <c r="S76" s="24">
        <v>16.241116809604101</v>
      </c>
      <c r="T76" s="24">
        <v>0.26247524092323998</v>
      </c>
      <c r="U76" s="24">
        <v>3.1523661322045</v>
      </c>
      <c r="V76" s="24">
        <v>2.4872335297497701</v>
      </c>
      <c r="W76" s="24">
        <v>1.5920171435470201</v>
      </c>
      <c r="X76" s="24">
        <v>0.18323824173512401</v>
      </c>
      <c r="Y76" s="24">
        <v>5.6332298191604201E-2</v>
      </c>
    </row>
    <row r="77" spans="2:25" x14ac:dyDescent="0.25">
      <c r="B77">
        <v>85</v>
      </c>
      <c r="C77" s="23">
        <v>43100</v>
      </c>
      <c r="D77" s="24">
        <f>+VLOOKUP(D$4,Participación!$C$4:$DG$14,Participacion1!$B77,0)</f>
        <v>38.463817758600918</v>
      </c>
      <c r="E77" s="24">
        <f>+VLOOKUP(E$4,Participación!$C$4:$DG$14,Participacion1!$B77,0)</f>
        <v>8.9946998963375666</v>
      </c>
      <c r="F77" s="24">
        <f>+VLOOKUP(F$4,Participación!$C$4:$DG$14,Participacion1!$B77,0)</f>
        <v>19.063947327605636</v>
      </c>
      <c r="G77" s="24">
        <f>+VLOOKUP(G$4,Participación!$C$4:$DG$14,Participacion1!$B77,0)</f>
        <v>21.456974974583254</v>
      </c>
      <c r="H77" s="24">
        <f>+VLOOKUP(H$4,Participación!$C$4:$DG$14,Participacion1!$B77,0)</f>
        <v>1.5697744360425883</v>
      </c>
      <c r="I77" s="24">
        <f>+VLOOKUP(I$4,Participación!$C$4:$DG$14,Participacion1!$B77,0)</f>
        <v>4.2691104764545056</v>
      </c>
      <c r="J77" s="24">
        <v>1.81759756276874</v>
      </c>
      <c r="K77" s="24">
        <f>+VLOOKUP(K$4,Participación!$C$4:$DG$14,Participacion1!$B77,0)</f>
        <v>0.86872407000676277</v>
      </c>
      <c r="L77" s="24">
        <f>+VLOOKUP(L$4,Participación!$C$4:$DG$14,Participacion1!$B77,0)</f>
        <v>2.8455816382091825</v>
      </c>
      <c r="M77" s="24">
        <f>+VLOOKUP(M$4,Participación!$C$4:$DG$14,Participacion1!$B77,0)</f>
        <v>8.420481047453271E-2</v>
      </c>
      <c r="O77" s="23">
        <v>43100</v>
      </c>
      <c r="P77" s="24">
        <f>+VLOOKUP(P$4,Participación!$C$23:$DG$33,Participacion1!$B77,0)</f>
        <v>24.000706196802739</v>
      </c>
      <c r="Q77" s="24">
        <v>10.129776532447901</v>
      </c>
      <c r="R77" s="24">
        <v>12.1811201522078</v>
      </c>
      <c r="S77" s="24">
        <v>16.5063870002874</v>
      </c>
      <c r="T77" s="24">
        <v>0.25520905529666899</v>
      </c>
      <c r="U77" s="24">
        <v>2.7937096858010402</v>
      </c>
      <c r="V77" s="24">
        <v>2.4941779342164998</v>
      </c>
      <c r="W77" s="24">
        <v>1.60760658741032</v>
      </c>
      <c r="X77" s="24">
        <v>0.180434572015265</v>
      </c>
      <c r="Y77" s="24">
        <v>5.5062161405438299E-2</v>
      </c>
    </row>
    <row r="78" spans="2:25" x14ac:dyDescent="0.25">
      <c r="B78">
        <v>86</v>
      </c>
      <c r="C78" s="23">
        <v>43131</v>
      </c>
      <c r="D78" s="24">
        <f>+VLOOKUP(D$4,Participación!$C$4:$DG$14,Participacion1!$B78,0)</f>
        <v>38.238736418413993</v>
      </c>
      <c r="E78" s="24">
        <f>+VLOOKUP(E$4,Participación!$C$4:$DG$14,Participacion1!$B78,0)</f>
        <v>8.9804245483493705</v>
      </c>
      <c r="F78" s="24">
        <f>+VLOOKUP(F$4,Participación!$C$4:$DG$14,Participacion1!$B78,0)</f>
        <v>19.794091149386812</v>
      </c>
      <c r="G78" s="24">
        <f>+VLOOKUP(G$4,Participación!$C$4:$DG$14,Participacion1!$B78,0)</f>
        <v>21.15502110220265</v>
      </c>
      <c r="H78" s="24">
        <f>+VLOOKUP(H$4,Participación!$C$4:$DG$14,Participacion1!$B78,0)</f>
        <v>1.5372527751885454</v>
      </c>
      <c r="I78" s="24">
        <f>+VLOOKUP(I$4,Participación!$C$4:$DG$14,Participacion1!$B78,0)</f>
        <v>4.2569972910523699</v>
      </c>
      <c r="J78" s="24">
        <v>1.80317660235337</v>
      </c>
      <c r="K78" s="24">
        <f>+VLOOKUP(K$4,Participación!$C$4:$DG$14,Participacion1!$B78,0)</f>
        <v>0.82874849162084674</v>
      </c>
      <c r="L78" s="24">
        <f>+VLOOKUP(L$4,Participación!$C$4:$DG$14,Participacion1!$B78,0)</f>
        <v>2.7810900036217414</v>
      </c>
      <c r="M78" s="24">
        <f>+VLOOKUP(M$4,Participación!$C$4:$DG$14,Participacion1!$B78,0)</f>
        <v>0.10551530367730272</v>
      </c>
      <c r="O78" s="23">
        <v>43131</v>
      </c>
      <c r="P78" s="24">
        <f>+VLOOKUP(P$4,Participación!$C$23:$DG$33,Participacion1!$B78,0)</f>
        <v>23.983030913091984</v>
      </c>
      <c r="Q78" s="24">
        <v>10.3171291614163</v>
      </c>
      <c r="R78" s="24">
        <v>12.0693377666193</v>
      </c>
      <c r="S78" s="24">
        <v>16.2520477660489</v>
      </c>
      <c r="T78" s="24">
        <v>0.229182625792828</v>
      </c>
      <c r="U78" s="24">
        <v>2.8026120371307499</v>
      </c>
      <c r="V78" s="24">
        <v>2.5145180481376901</v>
      </c>
      <c r="W78" s="24">
        <v>1.6299244961429</v>
      </c>
      <c r="X78" s="24">
        <v>0.173722184261556</v>
      </c>
      <c r="Y78" s="24">
        <v>5.5890352622828099E-2</v>
      </c>
    </row>
    <row r="79" spans="2:25" x14ac:dyDescent="0.25">
      <c r="B79">
        <v>87</v>
      </c>
      <c r="C79" s="23">
        <v>43159</v>
      </c>
      <c r="D79" s="24">
        <f>+VLOOKUP(D$4,Participación!$C$4:$DG$14,Participacion1!$B79,0)</f>
        <v>37.69793434397414</v>
      </c>
      <c r="E79" s="24">
        <f>+VLOOKUP(E$4,Participación!$C$4:$DG$14,Participacion1!$B79,0)</f>
        <v>9.2363104595671164</v>
      </c>
      <c r="F79" s="24">
        <f>+VLOOKUP(F$4,Participación!$C$4:$DG$14,Participacion1!$B79,0)</f>
        <v>20.460298290342191</v>
      </c>
      <c r="G79" s="24">
        <f>+VLOOKUP(G$4,Participación!$C$4:$DG$14,Participacion1!$B79,0)</f>
        <v>20.829760961322268</v>
      </c>
      <c r="H79" s="24">
        <f>+VLOOKUP(H$4,Participación!$C$4:$DG$14,Participacion1!$B79,0)</f>
        <v>1.3267624519300381</v>
      </c>
      <c r="I79" s="24">
        <f>+VLOOKUP(I$4,Participación!$C$4:$DG$14,Participacion1!$B79,0)</f>
        <v>4.4366805691445288</v>
      </c>
      <c r="J79" s="24">
        <v>1.7927581840928699</v>
      </c>
      <c r="K79" s="24">
        <f>+VLOOKUP(K$4,Participación!$C$4:$DG$14,Participacion1!$B79,0)</f>
        <v>0.82869984861153623</v>
      </c>
      <c r="L79" s="24">
        <f>+VLOOKUP(L$4,Participación!$C$4:$DG$14,Participacion1!$B79,0)</f>
        <v>2.7573424489634268</v>
      </c>
      <c r="M79" s="24">
        <f>+VLOOKUP(M$4,Participación!$C$4:$DG$14,Participacion1!$B79,0)</f>
        <v>0.12271912490895481</v>
      </c>
      <c r="O79" s="23">
        <v>43159</v>
      </c>
      <c r="P79" s="24">
        <f>+VLOOKUP(P$4,Participación!$C$23:$DG$33,Participacion1!$B79,0)</f>
        <v>24.206066381694523</v>
      </c>
      <c r="Q79" s="24">
        <v>10.117981540075</v>
      </c>
      <c r="R79" s="24">
        <v>12.1230658831327</v>
      </c>
      <c r="S79" s="24">
        <v>16.249170649303</v>
      </c>
      <c r="T79" s="24">
        <v>0.20312753415957499</v>
      </c>
      <c r="U79" s="24">
        <v>2.7662509348000999</v>
      </c>
      <c r="V79" s="24">
        <v>2.5219204830314799</v>
      </c>
      <c r="W79" s="24">
        <v>1.6033109246978701</v>
      </c>
      <c r="X79" s="24">
        <v>0.18333463495680799</v>
      </c>
      <c r="Y79" s="24">
        <v>5.4673451460440503E-2</v>
      </c>
    </row>
    <row r="80" spans="2:25" x14ac:dyDescent="0.25">
      <c r="B80">
        <v>88</v>
      </c>
      <c r="C80" s="23">
        <v>43190</v>
      </c>
      <c r="D80" s="24">
        <f>+VLOOKUP(D$4,Participación!$C$4:$DG$14,Participacion1!$B80,0)</f>
        <v>37.032997312431057</v>
      </c>
      <c r="E80" s="24">
        <f>+VLOOKUP(E$4,Participación!$C$4:$DG$14,Participacion1!$B80,0)</f>
        <v>9.3052327431082738</v>
      </c>
      <c r="F80" s="24">
        <f>+VLOOKUP(F$4,Participación!$C$4:$DG$14,Participacion1!$B80,0)</f>
        <v>20.842676187837704</v>
      </c>
      <c r="G80" s="24">
        <f>+VLOOKUP(G$4,Participación!$C$4:$DG$14,Participacion1!$B80,0)</f>
        <v>21.062531771580908</v>
      </c>
      <c r="H80" s="24">
        <f>+VLOOKUP(H$4,Participación!$C$4:$DG$14,Participacion1!$B80,0)</f>
        <v>1.3801530285594399</v>
      </c>
      <c r="I80" s="24">
        <f>+VLOOKUP(I$4,Participación!$C$4:$DG$14,Participacion1!$B80,0)</f>
        <v>4.3716952943998573</v>
      </c>
      <c r="J80" s="24">
        <v>1.736894115021</v>
      </c>
      <c r="K80" s="24">
        <f>+VLOOKUP(K$4,Participación!$C$4:$DG$14,Participacion1!$B80,0)</f>
        <v>0.84461390582322737</v>
      </c>
      <c r="L80" s="24">
        <f>+VLOOKUP(L$4,Participación!$C$4:$DG$14,Participacion1!$B80,0)</f>
        <v>2.780706704563249</v>
      </c>
      <c r="M80" s="24">
        <f>+VLOOKUP(M$4,Participación!$C$4:$DG$14,Participacion1!$B80,0)</f>
        <v>0.13672084212826913</v>
      </c>
      <c r="O80" s="23">
        <v>43190</v>
      </c>
      <c r="P80" s="24">
        <f>+VLOOKUP(P$4,Participación!$C$23:$DG$33,Participacion1!$B80,0)</f>
        <v>24.290508854823671</v>
      </c>
      <c r="Q80" s="24">
        <v>10.1261140543442</v>
      </c>
      <c r="R80" s="24">
        <v>12.094882240912201</v>
      </c>
      <c r="S80" s="24">
        <v>16.400413557253302</v>
      </c>
      <c r="T80" s="24">
        <v>0.20486713070620299</v>
      </c>
      <c r="U80" s="24">
        <v>2.7605012937678799</v>
      </c>
      <c r="V80" s="24">
        <v>2.5109212303316601</v>
      </c>
      <c r="W80" s="24">
        <v>1.49941659561708</v>
      </c>
      <c r="X80" s="24">
        <v>0.18654728003021401</v>
      </c>
      <c r="Y80" s="24">
        <v>4.0944872533594197E-2</v>
      </c>
    </row>
    <row r="81" spans="2:25" x14ac:dyDescent="0.25">
      <c r="B81">
        <v>89</v>
      </c>
      <c r="C81" s="23">
        <v>43220</v>
      </c>
      <c r="D81" s="24">
        <f>+VLOOKUP(D$4,Participación!$C$4:$DG$14,Participacion1!$B81,0)</f>
        <v>37.152909429665158</v>
      </c>
      <c r="E81" s="24">
        <f>+VLOOKUP(E$4,Participación!$C$4:$DG$14,Participacion1!$B81,0)</f>
        <v>9.4699023771679691</v>
      </c>
      <c r="F81" s="24">
        <f>+VLOOKUP(F$4,Participación!$C$4:$DG$14,Participacion1!$B81,0)</f>
        <v>21.14607399903462</v>
      </c>
      <c r="G81" s="24">
        <f>+VLOOKUP(G$4,Participación!$C$4:$DG$14,Participacion1!$B81,0)</f>
        <v>20.284923036600571</v>
      </c>
      <c r="H81" s="24">
        <f>+VLOOKUP(H$4,Participación!$C$4:$DG$14,Participacion1!$B81,0)</f>
        <v>1.3297851417902746</v>
      </c>
      <c r="I81" s="24">
        <f>+VLOOKUP(I$4,Participación!$C$4:$DG$14,Participacion1!$B81,0)</f>
        <v>4.4493093080822099</v>
      </c>
      <c r="J81" s="24">
        <v>1.80901309796794</v>
      </c>
      <c r="K81" s="24">
        <f>+VLOOKUP(K$4,Participación!$C$4:$DG$14,Participacion1!$B81,0)</f>
        <v>0.82450326295458154</v>
      </c>
      <c r="L81" s="24">
        <f>+VLOOKUP(L$4,Participación!$C$4:$DG$14,Participacion1!$B81,0)</f>
        <v>2.8839467590077348</v>
      </c>
      <c r="M81" s="24">
        <f>+VLOOKUP(M$4,Participación!$C$4:$DG$14,Participacion1!$B81,0)</f>
        <v>0.11935822770680446</v>
      </c>
      <c r="O81" s="23">
        <v>43220</v>
      </c>
      <c r="P81" s="24">
        <f>+VLOOKUP(P$4,Participación!$C$23:$DG$33,Participacion1!$B81,0)</f>
        <v>24.260214080072849</v>
      </c>
      <c r="Q81" s="24">
        <v>10.2128272103841</v>
      </c>
      <c r="R81" s="24">
        <v>12.0452317653197</v>
      </c>
      <c r="S81" s="24">
        <v>16.3309597119203</v>
      </c>
      <c r="T81" s="24">
        <v>0.239166272321965</v>
      </c>
      <c r="U81" s="24">
        <v>2.7290949557117798</v>
      </c>
      <c r="V81" s="24">
        <v>2.5117720298964401</v>
      </c>
      <c r="W81" s="24">
        <v>1.51252420982721</v>
      </c>
      <c r="X81" s="24">
        <v>0.197089562956409</v>
      </c>
      <c r="Y81" s="24">
        <v>2.37401738165311E-2</v>
      </c>
    </row>
    <row r="82" spans="2:25" x14ac:dyDescent="0.25">
      <c r="B82">
        <v>90</v>
      </c>
      <c r="C82" s="23">
        <v>43251</v>
      </c>
      <c r="D82" s="24">
        <f>+VLOOKUP(D$4,Participación!$C$4:$DG$14,Participacion1!$B82,0)</f>
        <v>36.948908466231003</v>
      </c>
      <c r="E82" s="24">
        <f>+VLOOKUP(E$4,Participación!$C$4:$DG$14,Participacion1!$B82,0)</f>
        <v>9.6338551538705239</v>
      </c>
      <c r="F82" s="24">
        <f>+VLOOKUP(F$4,Participación!$C$4:$DG$14,Participacion1!$B82,0)</f>
        <v>21.009504152528081</v>
      </c>
      <c r="G82" s="24">
        <f>+VLOOKUP(G$4,Participación!$C$4:$DG$14,Participacion1!$B82,0)</f>
        <v>20.206968934217198</v>
      </c>
      <c r="H82" s="24">
        <f>+VLOOKUP(H$4,Participación!$C$4:$DG$14,Participacion1!$B82,0)</f>
        <v>1.4972199565086304</v>
      </c>
      <c r="I82" s="24">
        <f>+VLOOKUP(I$4,Participación!$C$4:$DG$14,Participacion1!$B82,0)</f>
        <v>4.4095256911359773</v>
      </c>
      <c r="J82" s="24">
        <v>1.78021391096988</v>
      </c>
      <c r="K82" s="24">
        <f>+VLOOKUP(K$4,Participación!$C$4:$DG$14,Participacion1!$B82,0)</f>
        <v>0.79117226628227943</v>
      </c>
      <c r="L82" s="24">
        <f>+VLOOKUP(L$4,Participación!$C$4:$DG$14,Participacion1!$B82,0)</f>
        <v>2.9680618600302191</v>
      </c>
      <c r="M82" s="24">
        <f>+VLOOKUP(M$4,Participación!$C$4:$DG$14,Participacion1!$B82,0)</f>
        <v>0.16377029601207721</v>
      </c>
      <c r="O82" s="23">
        <v>43251</v>
      </c>
      <c r="P82" s="24">
        <f>+VLOOKUP(P$4,Participación!$C$23:$DG$33,Participacion1!$B82,0)</f>
        <v>24.235011005508309</v>
      </c>
      <c r="Q82" s="24">
        <v>10.193934002635199</v>
      </c>
      <c r="R82" s="24">
        <v>12.1220230290623</v>
      </c>
      <c r="S82" s="24">
        <v>16.265385749905398</v>
      </c>
      <c r="T82" s="24">
        <v>0.27740985281144998</v>
      </c>
      <c r="U82" s="24">
        <v>2.7111997639658401</v>
      </c>
      <c r="V82" s="24">
        <v>2.5220513649748399</v>
      </c>
      <c r="W82" s="24">
        <v>1.49621868228847</v>
      </c>
      <c r="X82" s="24">
        <v>0.19655843356108799</v>
      </c>
      <c r="Y82" s="24">
        <v>2.38825248895904E-2</v>
      </c>
    </row>
    <row r="83" spans="2:25" x14ac:dyDescent="0.25">
      <c r="B83">
        <v>91</v>
      </c>
      <c r="C83" s="23">
        <v>43281</v>
      </c>
      <c r="D83" s="24">
        <f>+VLOOKUP(D$4,Participación!$C$4:$DG$14,Participacion1!$B83,0)</f>
        <v>35.942772544527905</v>
      </c>
      <c r="E83" s="24">
        <f>+VLOOKUP(E$4,Participación!$C$4:$DG$14,Participacion1!$B83,0)</f>
        <v>9.6698055420705415</v>
      </c>
      <c r="F83" s="24">
        <f>+VLOOKUP(F$4,Participación!$C$4:$DG$14,Participacion1!$B83,0)</f>
        <v>21.132135303689196</v>
      </c>
      <c r="G83" s="24">
        <f>+VLOOKUP(G$4,Participación!$C$4:$DG$14,Participacion1!$B83,0)</f>
        <v>20.550329965227988</v>
      </c>
      <c r="H83" s="24">
        <f>+VLOOKUP(H$4,Participación!$C$4:$DG$14,Participacion1!$B83,0)</f>
        <v>1.5986888498180609</v>
      </c>
      <c r="I83" s="24">
        <f>+VLOOKUP(I$4,Participación!$C$4:$DG$14,Participacion1!$B83,0)</f>
        <v>4.5731210739732475</v>
      </c>
      <c r="J83" s="24">
        <v>1.7869897437443301</v>
      </c>
      <c r="K83" s="24">
        <f>+VLOOKUP(K$4,Participación!$C$4:$DG$14,Participacion1!$B83,0)</f>
        <v>0.81292626355245046</v>
      </c>
      <c r="L83" s="24">
        <f>+VLOOKUP(L$4,Participación!$C$4:$DG$14,Participacion1!$B83,0)</f>
        <v>3.0418780881152592</v>
      </c>
      <c r="M83" s="24">
        <f>+VLOOKUP(M$4,Participación!$C$4:$DG$14,Participacion1!$B83,0)</f>
        <v>0.1905255899734293</v>
      </c>
      <c r="O83" s="23">
        <v>43281</v>
      </c>
      <c r="P83" s="24">
        <f>+VLOOKUP(P$4,Participación!$C$23:$DG$33,Participacion1!$B83,0)</f>
        <v>24.356957040347169</v>
      </c>
      <c r="Q83" s="24">
        <v>10.233995698529901</v>
      </c>
      <c r="R83" s="24">
        <v>12.1745347245625</v>
      </c>
      <c r="S83" s="24">
        <v>16.3341382582771</v>
      </c>
      <c r="T83" s="24">
        <v>0.310012736897466</v>
      </c>
      <c r="U83" s="24">
        <v>2.6756704789821399</v>
      </c>
      <c r="V83" s="24">
        <v>2.5307375974965902</v>
      </c>
      <c r="W83" s="24">
        <v>1.45761536243798</v>
      </c>
      <c r="X83" s="24">
        <v>0.21343488965405399</v>
      </c>
      <c r="Y83" s="24">
        <v>3.95315579307359E-2</v>
      </c>
    </row>
    <row r="84" spans="2:25" x14ac:dyDescent="0.25">
      <c r="B84">
        <v>92</v>
      </c>
      <c r="C84" s="23">
        <v>43312</v>
      </c>
      <c r="D84" s="24">
        <f>+VLOOKUP(D$4,Participación!$C$4:$DG$14,Participacion1!$B84,0)</f>
        <v>36.100391615109437</v>
      </c>
      <c r="E84" s="24">
        <f>+VLOOKUP(E$4,Participación!$C$4:$DG$14,Participacion1!$B84,0)</f>
        <v>9.6695626570820732</v>
      </c>
      <c r="F84" s="24">
        <f>+VLOOKUP(F$4,Participación!$C$4:$DG$14,Participacion1!$B84,0)</f>
        <v>20.982106187804813</v>
      </c>
      <c r="G84" s="24">
        <f>+VLOOKUP(G$4,Participación!$C$4:$DG$14,Participacion1!$B84,0)</f>
        <v>20.418812438701767</v>
      </c>
      <c r="H84" s="24">
        <f>+VLOOKUP(H$4,Participación!$C$4:$DG$14,Participacion1!$B84,0)</f>
        <v>1.7114860917375403</v>
      </c>
      <c r="I84" s="24">
        <f>+VLOOKUP(I$4,Participación!$C$4:$DG$14,Participacion1!$B84,0)</f>
        <v>4.5675030271131689</v>
      </c>
      <c r="J84" s="24">
        <v>1.8065803052884499</v>
      </c>
      <c r="K84" s="24">
        <f>+VLOOKUP(K$4,Participación!$C$4:$DG$14,Participacion1!$B84,0)</f>
        <v>0.81504143422571584</v>
      </c>
      <c r="L84" s="24">
        <f>+VLOOKUP(L$4,Participación!$C$4:$DG$14,Participacion1!$B84,0)</f>
        <v>3.0789638969335047</v>
      </c>
      <c r="M84" s="24">
        <f>+VLOOKUP(M$4,Participación!$C$4:$DG$14,Participacion1!$B84,0)</f>
        <v>0.19851395761004983</v>
      </c>
      <c r="O84" s="23">
        <v>43312</v>
      </c>
      <c r="P84" s="24">
        <f>+VLOOKUP(P$4,Participación!$C$23:$DG$33,Participacion1!$B84,0)</f>
        <v>24.362581529047389</v>
      </c>
      <c r="Q84" s="24">
        <v>10.236514702935301</v>
      </c>
      <c r="R84" s="24">
        <v>12.1491502768462</v>
      </c>
      <c r="S84" s="24">
        <v>16.228803839697299</v>
      </c>
      <c r="T84" s="24">
        <v>0.35044394913822402</v>
      </c>
      <c r="U84" s="24">
        <v>2.6364588752732301</v>
      </c>
      <c r="V84" s="24">
        <v>2.5327279085324701</v>
      </c>
      <c r="W84" s="24">
        <v>1.4536995168533899</v>
      </c>
      <c r="X84" s="24">
        <v>0.19070153028175801</v>
      </c>
      <c r="Y84" s="24">
        <v>6.2848873564968197E-2</v>
      </c>
    </row>
    <row r="85" spans="2:25" x14ac:dyDescent="0.25">
      <c r="B85">
        <v>93</v>
      </c>
      <c r="C85" s="23">
        <v>43343</v>
      </c>
      <c r="D85" s="24">
        <f>+VLOOKUP(D$4,Participación!$C$4:$DG$14,Participacion1!$B85,0)</f>
        <v>36.640327169773641</v>
      </c>
      <c r="E85" s="24">
        <f>+VLOOKUP(E$4,Participación!$C$4:$DG$14,Participacion1!$B85,0)</f>
        <v>9.6186982790105784</v>
      </c>
      <c r="F85" s="24">
        <f>+VLOOKUP(F$4,Participación!$C$4:$DG$14,Participacion1!$B85,0)</f>
        <v>20.397494634444975</v>
      </c>
      <c r="G85" s="24">
        <f>+VLOOKUP(G$4,Participación!$C$4:$DG$14,Participacion1!$B85,0)</f>
        <v>20.102527998305597</v>
      </c>
      <c r="H85" s="24">
        <f>+VLOOKUP(H$4,Participación!$C$4:$DG$14,Participacion1!$B85,0)</f>
        <v>2.0626720882115008</v>
      </c>
      <c r="I85" s="24">
        <f>+VLOOKUP(I$4,Participación!$C$4:$DG$14,Participacion1!$B85,0)</f>
        <v>4.6127070578540099</v>
      </c>
      <c r="J85" s="24">
        <v>1.7832736893329</v>
      </c>
      <c r="K85" s="24">
        <f>+VLOOKUP(K$4,Participación!$C$4:$DG$14,Participacion1!$B85,0)</f>
        <v>0.80945392748298506</v>
      </c>
      <c r="L85" s="24">
        <f>+VLOOKUP(L$4,Participación!$C$4:$DG$14,Participacion1!$B85,0)</f>
        <v>3.0696332894907719</v>
      </c>
      <c r="M85" s="24">
        <f>+VLOOKUP(M$4,Participación!$C$4:$DG$14,Participacion1!$B85,0)</f>
        <v>0.21482411560225373</v>
      </c>
      <c r="O85" s="23">
        <v>43343</v>
      </c>
      <c r="P85" s="24">
        <f>+VLOOKUP(P$4,Participación!$C$23:$DG$33,Participacion1!$B85,0)</f>
        <v>24.403658088862567</v>
      </c>
      <c r="Q85" s="24">
        <v>10.2379238030013</v>
      </c>
      <c r="R85" s="24">
        <v>12.179774081213001</v>
      </c>
      <c r="S85" s="24">
        <v>16.1914904069138</v>
      </c>
      <c r="T85" s="24">
        <v>0.33794891524812298</v>
      </c>
      <c r="U85" s="24">
        <v>2.5995071791950601</v>
      </c>
      <c r="V85" s="24">
        <v>2.5475034479317098</v>
      </c>
      <c r="W85" s="24">
        <v>1.44069339236088</v>
      </c>
      <c r="X85" s="24">
        <v>0.20277150200902999</v>
      </c>
      <c r="Y85" s="24">
        <v>5.6058984549086602E-2</v>
      </c>
    </row>
    <row r="86" spans="2:25" x14ac:dyDescent="0.25">
      <c r="B86">
        <v>94</v>
      </c>
      <c r="C86" s="23">
        <v>43373</v>
      </c>
      <c r="D86" s="24">
        <f>+VLOOKUP(D$4,Participación!$C$4:$DG$14,Participacion1!$B86,0)</f>
        <v>35.700000319635194</v>
      </c>
      <c r="E86" s="24">
        <f>+VLOOKUP(E$4,Participación!$C$4:$DG$14,Participacion1!$B86,0)</f>
        <v>9.8530913729833269</v>
      </c>
      <c r="F86" s="24">
        <f>+VLOOKUP(F$4,Participación!$C$4:$DG$14,Participacion1!$B86,0)</f>
        <v>20.573865724534706</v>
      </c>
      <c r="G86" s="24">
        <f>+VLOOKUP(G$4,Participación!$C$4:$DG$14,Participacion1!$B86,0)</f>
        <v>20.673942916908143</v>
      </c>
      <c r="H86" s="24">
        <f>+VLOOKUP(H$4,Participación!$C$4:$DG$14,Participacion1!$B86,0)</f>
        <v>1.8701904546604076</v>
      </c>
      <c r="I86" s="24">
        <f>+VLOOKUP(I$4,Participación!$C$4:$DG$14,Participacion1!$B86,0)</f>
        <v>4.6711516827361956</v>
      </c>
      <c r="J86" s="24">
        <v>1.8057879996819599</v>
      </c>
      <c r="K86" s="24">
        <f>+VLOOKUP(K$4,Participación!$C$4:$DG$14,Participacion1!$B86,0)</f>
        <v>0.84373991899993128</v>
      </c>
      <c r="L86" s="24">
        <f>+VLOOKUP(L$4,Participación!$C$4:$DG$14,Participacion1!$B86,0)</f>
        <v>3.1008020447193911</v>
      </c>
      <c r="M86" s="24">
        <f>+VLOOKUP(M$4,Participación!$C$4:$DG$14,Participacion1!$B86,0)</f>
        <v>0.22912857198306866</v>
      </c>
      <c r="O86" s="23">
        <v>43373</v>
      </c>
      <c r="P86" s="24">
        <f>+VLOOKUP(P$4,Participación!$C$23:$DG$33,Participacion1!$B86,0)</f>
        <v>24.603571567295258</v>
      </c>
      <c r="Q86" s="24">
        <v>10.3399410059245</v>
      </c>
      <c r="R86" s="24">
        <v>12.112560803240299</v>
      </c>
      <c r="S86" s="24">
        <v>16.185857900100501</v>
      </c>
      <c r="T86" s="24">
        <v>0.31056767218088799</v>
      </c>
      <c r="U86" s="24">
        <v>2.5499259042414102</v>
      </c>
      <c r="V86" s="24">
        <v>2.5407906975797401</v>
      </c>
      <c r="W86" s="24">
        <v>1.4395704675663401</v>
      </c>
      <c r="X86" s="24">
        <v>0.26601512550553402</v>
      </c>
      <c r="Y86" s="24">
        <v>5.5627257667935401E-2</v>
      </c>
    </row>
    <row r="87" spans="2:25" x14ac:dyDescent="0.25">
      <c r="B87">
        <v>95</v>
      </c>
      <c r="C87" s="23">
        <v>43404</v>
      </c>
      <c r="D87" s="24">
        <f>+VLOOKUP(D$4,Participación!$C$4:$DG$14,Participacion1!$B87,0)</f>
        <v>35.913782172594964</v>
      </c>
      <c r="E87" s="24">
        <f>+VLOOKUP(E$4,Participación!$C$4:$DG$14,Participacion1!$B87,0)</f>
        <v>9.8023083103925046</v>
      </c>
      <c r="F87" s="24">
        <f>+VLOOKUP(F$4,Participación!$C$4:$DG$14,Participacion1!$B87,0)</f>
        <v>20.446272802968775</v>
      </c>
      <c r="G87" s="24">
        <f>+VLOOKUP(G$4,Participación!$C$4:$DG$14,Participacion1!$B87,0)</f>
        <v>20.550571854549947</v>
      </c>
      <c r="H87" s="24">
        <f>+VLOOKUP(H$4,Participación!$C$4:$DG$14,Participacion1!$B87,0)</f>
        <v>1.887219903157122</v>
      </c>
      <c r="I87" s="24">
        <f>+VLOOKUP(I$4,Participación!$C$4:$DG$14,Participacion1!$B87,0)</f>
        <v>4.6006663202028788</v>
      </c>
      <c r="J87" s="24">
        <v>1.80939662799529</v>
      </c>
      <c r="K87" s="24">
        <f>+VLOOKUP(K$4,Participación!$C$4:$DG$14,Participacion1!$B87,0)</f>
        <v>0.82835909766644567</v>
      </c>
      <c r="L87" s="24">
        <f>+VLOOKUP(L$4,Participación!$C$4:$DG$14,Participacion1!$B87,0)</f>
        <v>3.320398310624928</v>
      </c>
      <c r="M87" s="24">
        <f>+VLOOKUP(M$4,Participación!$C$4:$DG$14,Participacion1!$B87,0)</f>
        <v>0.22444925332490909</v>
      </c>
      <c r="O87" s="23">
        <v>43404</v>
      </c>
      <c r="P87" s="24">
        <f>+VLOOKUP(P$4,Participación!$C$23:$DG$33,Participacion1!$B87,0)</f>
        <v>24.74650216554048</v>
      </c>
      <c r="Q87" s="24">
        <v>10.352908695071999</v>
      </c>
      <c r="R87" s="24">
        <v>12.0614799529663</v>
      </c>
      <c r="S87" s="24">
        <v>16.176861572736701</v>
      </c>
      <c r="T87" s="24">
        <v>0.347296873539235</v>
      </c>
      <c r="U87" s="24">
        <v>2.5434429470044302</v>
      </c>
      <c r="V87" s="24">
        <v>2.5829332176519002</v>
      </c>
      <c r="W87" s="24">
        <v>1.4291696084302801</v>
      </c>
      <c r="X87" s="24">
        <v>0.25046543702653101</v>
      </c>
      <c r="Y87" s="24">
        <v>4.7513696595372301E-2</v>
      </c>
    </row>
    <row r="88" spans="2:25" x14ac:dyDescent="0.25">
      <c r="B88">
        <v>96</v>
      </c>
      <c r="C88" s="23">
        <v>43434</v>
      </c>
      <c r="D88" s="24">
        <f>+VLOOKUP(D$4,Participación!$C$4:$DG$14,Participacion1!$B88,0)</f>
        <v>35.971821228323073</v>
      </c>
      <c r="E88" s="24">
        <f>+VLOOKUP(E$4,Participación!$C$4:$DG$14,Participacion1!$B88,0)</f>
        <v>9.821574132741782</v>
      </c>
      <c r="F88" s="24">
        <f>+VLOOKUP(F$4,Participación!$C$4:$DG$14,Participacion1!$B88,0)</f>
        <v>20.30059196537966</v>
      </c>
      <c r="G88" s="24">
        <f>+VLOOKUP(G$4,Participación!$C$4:$DG$14,Participacion1!$B88,0)</f>
        <v>20.278611789174512</v>
      </c>
      <c r="H88" s="24">
        <f>+VLOOKUP(H$4,Participación!$C$4:$DG$14,Participacion1!$B88,0)</f>
        <v>1.9974352322823747</v>
      </c>
      <c r="I88" s="24">
        <f>+VLOOKUP(I$4,Participación!$C$4:$DG$14,Participacion1!$B88,0)</f>
        <v>4.6583696524611353</v>
      </c>
      <c r="J88" s="24">
        <v>1.8224918192353099</v>
      </c>
      <c r="K88" s="24">
        <f>+VLOOKUP(K$4,Participación!$C$4:$DG$14,Participacion1!$B88,0)</f>
        <v>0.82865833463363436</v>
      </c>
      <c r="L88" s="24">
        <f>+VLOOKUP(L$4,Participación!$C$4:$DG$14,Participacion1!$B88,0)</f>
        <v>3.4223849379827787</v>
      </c>
      <c r="M88" s="24">
        <f>+VLOOKUP(M$4,Participación!$C$4:$DG$14,Participacion1!$B88,0)</f>
        <v>0.28707810779706194</v>
      </c>
      <c r="O88" s="23">
        <v>43434</v>
      </c>
      <c r="P88" s="24">
        <f>+VLOOKUP(P$4,Participación!$C$23:$DG$33,Participacion1!$B88,0)</f>
        <v>24.760934251641377</v>
      </c>
      <c r="Q88" s="24">
        <v>10.4983417979099</v>
      </c>
      <c r="R88" s="24">
        <v>11.8589173776469</v>
      </c>
      <c r="S88" s="24">
        <v>16.108822609000001</v>
      </c>
      <c r="T88" s="24">
        <v>0.32466875765145498</v>
      </c>
      <c r="U88" s="24">
        <v>2.5714506847985601</v>
      </c>
      <c r="V88" s="24">
        <v>2.6052646418302499</v>
      </c>
      <c r="W88" s="24">
        <v>1.4299952731985699</v>
      </c>
      <c r="X88" s="24">
        <v>0.25825752471563002</v>
      </c>
      <c r="Y88" s="24">
        <v>7.9161394046571201E-2</v>
      </c>
    </row>
    <row r="89" spans="2:25" x14ac:dyDescent="0.25">
      <c r="B89">
        <v>97</v>
      </c>
      <c r="C89" s="23">
        <v>43465</v>
      </c>
      <c r="D89" s="24">
        <f>+VLOOKUP(D$4,Participación!$C$4:$DG$14,Participacion1!$B89,0)</f>
        <v>37.355527049943689</v>
      </c>
      <c r="E89" s="24">
        <f>+VLOOKUP(E$4,Participación!$C$4:$DG$14,Participacion1!$B89,0)</f>
        <v>9.8571217425205013</v>
      </c>
      <c r="F89" s="24">
        <f>+VLOOKUP(F$4,Participación!$C$4:$DG$14,Participacion1!$B89,0)</f>
        <v>20.314941028110344</v>
      </c>
      <c r="G89" s="24">
        <f>+VLOOKUP(G$4,Participación!$C$4:$DG$14,Participacion1!$B89,0)</f>
        <v>19.412448373753382</v>
      </c>
      <c r="H89" s="24">
        <f>+VLOOKUP(H$4,Participación!$C$4:$DG$14,Participacion1!$B89,0)</f>
        <v>1.9127667831094823</v>
      </c>
      <c r="I89" s="24">
        <f>+VLOOKUP(I$4,Participación!$C$4:$DG$14,Participacion1!$B89,0)</f>
        <v>4.4482486209644394</v>
      </c>
      <c r="J89" s="24">
        <v>1.82162831962087</v>
      </c>
      <c r="K89" s="24">
        <f>+VLOOKUP(K$4,Participación!$C$4:$DG$14,Participacion1!$B89,0)</f>
        <v>0.7738617452841543</v>
      </c>
      <c r="L89" s="24">
        <f>+VLOOKUP(L$4,Participación!$C$4:$DG$14,Participacion1!$B89,0)</f>
        <v>3.254152819012198</v>
      </c>
      <c r="M89" s="24">
        <f>+VLOOKUP(M$4,Participación!$C$4:$DG$14,Participacion1!$B89,0)</f>
        <v>0.32432051082141378</v>
      </c>
      <c r="O89" s="23">
        <v>43465</v>
      </c>
      <c r="P89" s="24">
        <f>+VLOOKUP(P$4,Participación!$C$23:$DG$33,Participacion1!$B89,0)</f>
        <v>24.918941174901519</v>
      </c>
      <c r="Q89" s="24">
        <v>10.5440726017549</v>
      </c>
      <c r="R89" s="24">
        <v>11.838570956499</v>
      </c>
      <c r="S89" s="24">
        <v>16.018848939121899</v>
      </c>
      <c r="T89" s="24">
        <v>0.31882590294452501</v>
      </c>
      <c r="U89" s="24">
        <v>2.6192773974548902</v>
      </c>
      <c r="V89" s="24">
        <v>2.6326319317843399</v>
      </c>
      <c r="W89" s="24">
        <v>1.4180433954331499</v>
      </c>
      <c r="X89" s="24">
        <v>0.26290836874145801</v>
      </c>
      <c r="Y89" s="24">
        <v>9.9147108576117096E-2</v>
      </c>
    </row>
    <row r="90" spans="2:25" x14ac:dyDescent="0.25">
      <c r="B90">
        <v>98</v>
      </c>
      <c r="C90" s="23">
        <v>43496</v>
      </c>
      <c r="D90" s="24">
        <f>+VLOOKUP(D$4,Participación!$C$4:$DG$14,Participacion1!$B90,0)</f>
        <v>35.844483981523453</v>
      </c>
      <c r="E90" s="24">
        <f>+VLOOKUP(E$4,Participación!$C$4:$DG$14,Participacion1!$B90,0)</f>
        <v>10.207477181795111</v>
      </c>
      <c r="F90" s="24">
        <f>+VLOOKUP(F$4,Participación!$C$4:$DG$14,Participacion1!$B90,0)</f>
        <v>20.504841170314812</v>
      </c>
      <c r="G90" s="24">
        <f>+VLOOKUP(G$4,Participación!$C$4:$DG$14,Participacion1!$B90,0)</f>
        <v>20.194768373151089</v>
      </c>
      <c r="H90" s="24">
        <f>+VLOOKUP(H$4,Participación!$C$4:$DG$14,Participacion1!$B90,0)</f>
        <v>1.9550593047273221</v>
      </c>
      <c r="I90" s="24">
        <f>+VLOOKUP(I$4,Participación!$C$4:$DG$14,Participacion1!$B90,0)</f>
        <v>4.5953805196179651</v>
      </c>
      <c r="J90" s="24">
        <v>1.8644090316984001</v>
      </c>
      <c r="K90" s="24">
        <f>+VLOOKUP(K$4,Participación!$C$4:$DG$14,Participacion1!$B90,0)</f>
        <v>0.80137203879629437</v>
      </c>
      <c r="L90" s="24">
        <f>+VLOOKUP(L$4,Participación!$C$4:$DG$14,Participacion1!$B90,0)</f>
        <v>3.362821641744449</v>
      </c>
      <c r="M90" s="24">
        <f>+VLOOKUP(M$4,Participación!$C$4:$DG$14,Participacion1!$B90,0)</f>
        <v>0.34825070483487863</v>
      </c>
      <c r="O90" s="23">
        <v>43496</v>
      </c>
      <c r="P90" s="24">
        <f>+VLOOKUP(P$4,Participación!$C$23:$DG$33,Participacion1!$B90,0)</f>
        <v>24.586588183202768</v>
      </c>
      <c r="Q90" s="24">
        <v>10.678874322704401</v>
      </c>
      <c r="R90" s="24">
        <v>11.875646063522501</v>
      </c>
      <c r="S90" s="24">
        <v>15.964004590794801</v>
      </c>
      <c r="T90" s="24">
        <v>0.37107193801992799</v>
      </c>
      <c r="U90" s="24">
        <v>2.6503315895663402</v>
      </c>
      <c r="V90" s="24">
        <v>2.6986048511460199</v>
      </c>
      <c r="W90" s="24">
        <v>1.41986576841923</v>
      </c>
      <c r="X90" s="24">
        <v>0.25694503939411101</v>
      </c>
      <c r="Y90" s="24">
        <v>8.7656692973125505E-2</v>
      </c>
    </row>
    <row r="91" spans="2:25" x14ac:dyDescent="0.25">
      <c r="B91">
        <v>99</v>
      </c>
      <c r="C91" s="23">
        <v>43524</v>
      </c>
      <c r="D91" s="24">
        <f>+VLOOKUP(D$4,Participación!$C$4:$DG$14,Participacion1!$B91,0)</f>
        <v>35.135731818106933</v>
      </c>
      <c r="E91" s="24">
        <f>+VLOOKUP(E$4,Participación!$C$4:$DG$14,Participacion1!$B91,0)</f>
        <v>10.640276164950786</v>
      </c>
      <c r="F91" s="24">
        <f>+VLOOKUP(F$4,Participación!$C$4:$DG$14,Participacion1!$B91,0)</f>
        <v>20.615580136704022</v>
      </c>
      <c r="G91" s="24">
        <f>+VLOOKUP(G$4,Participación!$C$4:$DG$14,Participacion1!$B91,0)</f>
        <v>20.085091425573953</v>
      </c>
      <c r="H91" s="24">
        <f>+VLOOKUP(H$4,Participación!$C$4:$DG$14,Participacion1!$B91,0)</f>
        <v>1.9699599192414554</v>
      </c>
      <c r="I91" s="24">
        <f>+VLOOKUP(I$4,Participación!$C$4:$DG$14,Participacion1!$B91,0)</f>
        <v>4.6622829457682027</v>
      </c>
      <c r="J91" s="24">
        <v>1.92454043457767</v>
      </c>
      <c r="K91" s="24">
        <f>+VLOOKUP(K$4,Participación!$C$4:$DG$14,Participacion1!$B91,0)</f>
        <v>0.79911972881974103</v>
      </c>
      <c r="L91" s="24">
        <f>+VLOOKUP(L$4,Participación!$C$4:$DG$14,Participacion1!$B91,0)</f>
        <v>3.4419790889690076</v>
      </c>
      <c r="M91" s="24">
        <f>+VLOOKUP(M$4,Participación!$C$4:$DG$14,Participacion1!$B91,0)</f>
        <v>0.37327673189678279</v>
      </c>
      <c r="O91" s="23">
        <v>43524</v>
      </c>
      <c r="P91" s="24">
        <f>+VLOOKUP(P$4,Participación!$C$23:$DG$33,Participacion1!$B91,0)</f>
        <v>24.588427693249312</v>
      </c>
      <c r="Q91" s="24">
        <v>10.8373239722037</v>
      </c>
      <c r="R91" s="24">
        <v>11.8680453130847</v>
      </c>
      <c r="S91" s="24">
        <v>15.712939636956101</v>
      </c>
      <c r="T91" s="24">
        <v>0.37712139960628499</v>
      </c>
      <c r="U91" s="24">
        <v>2.6725286212299499</v>
      </c>
      <c r="V91" s="24">
        <v>2.6821331640147199</v>
      </c>
      <c r="W91" s="24">
        <v>1.41013510171681</v>
      </c>
      <c r="X91" s="24">
        <v>0.26190194835645803</v>
      </c>
      <c r="Y91" s="24">
        <v>0.100769927188185</v>
      </c>
    </row>
    <row r="92" spans="2:25" x14ac:dyDescent="0.25">
      <c r="B92">
        <v>100</v>
      </c>
      <c r="C92" s="23">
        <v>43555</v>
      </c>
      <c r="D92" s="24">
        <f>+VLOOKUP(D$4,Participación!$C$4:$DG$14,Participacion1!$B92,0)</f>
        <v>35.535205418280505</v>
      </c>
      <c r="E92" s="24">
        <f>+VLOOKUP(E$4,Participación!$C$4:$DG$14,Participacion1!$B92,0)</f>
        <v>10.226333011731207</v>
      </c>
      <c r="F92" s="24">
        <f>+VLOOKUP(F$4,Participación!$C$4:$DG$14,Participacion1!$B92,0)</f>
        <v>19.667163586166446</v>
      </c>
      <c r="G92" s="24">
        <f>+VLOOKUP(G$4,Participación!$C$4:$DG$14,Participacion1!$B92,0)</f>
        <v>21.2962243390513</v>
      </c>
      <c r="H92" s="24">
        <f>+VLOOKUP(H$4,Participación!$C$4:$DG$14,Participacion1!$B92,0)</f>
        <v>1.968434568306509</v>
      </c>
      <c r="I92" s="24">
        <f>+VLOOKUP(I$4,Participación!$C$4:$DG$14,Participacion1!$B92,0)</f>
        <v>4.4767320873608991</v>
      </c>
      <c r="J92" s="24">
        <v>1.94911937227225</v>
      </c>
      <c r="K92" s="24">
        <f>+VLOOKUP(K$4,Participación!$C$4:$DG$14,Participacion1!$B92,0)</f>
        <v>0.75242071990670489</v>
      </c>
      <c r="L92" s="24">
        <f>+VLOOKUP(L$4,Participación!$C$4:$DG$14,Participacion1!$B92,0)</f>
        <v>3.4593642607277992</v>
      </c>
      <c r="M92" s="24">
        <f>+VLOOKUP(M$4,Participación!$C$4:$DG$14,Participacion1!$B92,0)</f>
        <v>0.34165000634471265</v>
      </c>
      <c r="O92" s="23">
        <v>43555</v>
      </c>
      <c r="P92" s="24">
        <f>+VLOOKUP(P$4,Participación!$C$23:$DG$33,Participacion1!$B92,0)</f>
        <v>24.741575645321674</v>
      </c>
      <c r="Q92" s="24">
        <v>10.7369657645699</v>
      </c>
      <c r="R92" s="24">
        <v>11.8859495241856</v>
      </c>
      <c r="S92" s="24">
        <v>15.906669711649499</v>
      </c>
      <c r="T92" s="24">
        <v>0.27942364398188202</v>
      </c>
      <c r="U92" s="24">
        <v>2.6605129964579599</v>
      </c>
      <c r="V92" s="24">
        <v>2.66751625950879</v>
      </c>
      <c r="W92" s="24">
        <v>1.3946206259992699</v>
      </c>
      <c r="X92" s="24">
        <v>0.25626111800259099</v>
      </c>
      <c r="Y92" s="24">
        <v>9.4369080266726302E-2</v>
      </c>
    </row>
    <row r="93" spans="2:25" x14ac:dyDescent="0.25">
      <c r="B93">
        <v>101</v>
      </c>
      <c r="C93" s="23">
        <v>43585</v>
      </c>
      <c r="D93" s="24">
        <f>+VLOOKUP(D$4,Participación!$C$4:$DG$14,Participacion1!$B93,0)</f>
        <v>35.294859149802903</v>
      </c>
      <c r="E93" s="24">
        <f>+VLOOKUP(E$4,Participación!$C$4:$DG$14,Participacion1!$B93,0)</f>
        <v>10.13029406676668</v>
      </c>
      <c r="F93" s="24">
        <f>+VLOOKUP(F$4,Participación!$C$4:$DG$14,Participacion1!$B93,0)</f>
        <v>20.714376217340384</v>
      </c>
      <c r="G93" s="24">
        <f>+VLOOKUP(G$4,Participación!$C$4:$DG$14,Participacion1!$B93,0)</f>
        <v>20.495832697547243</v>
      </c>
      <c r="H93" s="24">
        <f>+VLOOKUP(H$4,Participación!$C$4:$DG$14,Participacion1!$B93,0)</f>
        <v>2.029948536675986</v>
      </c>
      <c r="I93" s="24">
        <f>+VLOOKUP(I$4,Participación!$C$4:$DG$14,Participacion1!$B93,0)</f>
        <v>4.5852377820192221</v>
      </c>
      <c r="J93" s="24">
        <v>1.85494362507997</v>
      </c>
      <c r="K93" s="24">
        <f>+VLOOKUP(K$4,Participación!$C$4:$DG$14,Participacion1!$B93,0)</f>
        <v>0.79505951219581339</v>
      </c>
      <c r="L93" s="24">
        <f>+VLOOKUP(L$4,Participación!$C$4:$DG$14,Participacion1!$B93,0)</f>
        <v>3.3701017789830692</v>
      </c>
      <c r="M93" s="24">
        <f>+VLOOKUP(M$4,Participación!$C$4:$DG$14,Participacion1!$B93,0)</f>
        <v>0.36109399312019769</v>
      </c>
      <c r="O93" s="23">
        <v>43585</v>
      </c>
      <c r="P93" s="24">
        <f>+VLOOKUP(P$4,Participación!$C$23:$DG$33,Participacion1!$B93,0)</f>
        <v>24.630776907942252</v>
      </c>
      <c r="Q93" s="24">
        <v>10.7440660968778</v>
      </c>
      <c r="R93" s="24">
        <v>11.958646225824101</v>
      </c>
      <c r="S93" s="24">
        <v>15.876139592459401</v>
      </c>
      <c r="T93" s="24">
        <v>0.31431747707277602</v>
      </c>
      <c r="U93" s="24">
        <v>2.6280380705364101</v>
      </c>
      <c r="V93" s="24">
        <v>2.6990432610897601</v>
      </c>
      <c r="W93" s="24">
        <v>1.3792285591992299</v>
      </c>
      <c r="X93" s="24">
        <v>0.25738029920376798</v>
      </c>
      <c r="Y93" s="24">
        <v>9.1754339821344205E-2</v>
      </c>
    </row>
    <row r="94" spans="2:25" x14ac:dyDescent="0.25">
      <c r="B94">
        <v>102</v>
      </c>
      <c r="C94" s="23">
        <v>43616</v>
      </c>
      <c r="D94" s="24">
        <f>+VLOOKUP(D$4,Participación!$C$4:$DG$14,Participacion1!$B94,0)</f>
        <v>35.836785939152328</v>
      </c>
      <c r="E94" s="24">
        <f>+VLOOKUP(E$4,Participación!$C$4:$DG$14,Participacion1!$B94,0)</f>
        <v>10.055671212392857</v>
      </c>
      <c r="F94" s="24">
        <f>+VLOOKUP(F$4,Participación!$C$4:$DG$14,Participacion1!$B94,0)</f>
        <v>20.677746852313923</v>
      </c>
      <c r="G94" s="24">
        <f>+VLOOKUP(G$4,Participación!$C$4:$DG$14,Participacion1!$B94,0)</f>
        <v>20.247341325879471</v>
      </c>
      <c r="H94" s="24">
        <f>+VLOOKUP(H$4,Participación!$C$4:$DG$14,Participacion1!$B94,0)</f>
        <v>1.8725610407845568</v>
      </c>
      <c r="I94" s="24">
        <f>+VLOOKUP(I$4,Participación!$C$4:$DG$14,Participacion1!$B94,0)</f>
        <v>4.4834372245904115</v>
      </c>
      <c r="J94" s="24">
        <v>1.9190569340455601</v>
      </c>
      <c r="K94" s="24">
        <f>+VLOOKUP(K$4,Participación!$C$4:$DG$14,Participacion1!$B94,0)</f>
        <v>0.74498645002470021</v>
      </c>
      <c r="L94" s="24">
        <f>+VLOOKUP(L$4,Participación!$C$4:$DG$14,Participacion1!$B94,0)</f>
        <v>3.3214315162317569</v>
      </c>
      <c r="M94" s="24">
        <f>+VLOOKUP(M$4,Participación!$C$4:$DG$14,Participacion1!$B94,0)</f>
        <v>0.40904737546980002</v>
      </c>
      <c r="O94" s="23">
        <v>43616</v>
      </c>
      <c r="P94" s="24">
        <f>+VLOOKUP(P$4,Participación!$C$23:$DG$33,Participacion1!$B94,0)</f>
        <v>24.550755510611484</v>
      </c>
      <c r="Q94" s="24">
        <v>10.6979734982881</v>
      </c>
      <c r="R94" s="24">
        <v>12.0802133357562</v>
      </c>
      <c r="S94" s="24">
        <v>15.902902486759301</v>
      </c>
      <c r="T94" s="24">
        <v>0.29247442113341798</v>
      </c>
      <c r="U94" s="24">
        <v>2.5416130658115699</v>
      </c>
      <c r="V94" s="24">
        <v>2.6566848232357301</v>
      </c>
      <c r="W94" s="24">
        <v>1.37550970339657</v>
      </c>
      <c r="X94" s="24">
        <v>0.27717949217017701</v>
      </c>
      <c r="Y94" s="24">
        <v>9.82025583556312E-2</v>
      </c>
    </row>
    <row r="95" spans="2:25" x14ac:dyDescent="0.25">
      <c r="B95">
        <v>103</v>
      </c>
      <c r="C95" s="23">
        <v>43646</v>
      </c>
      <c r="D95" s="24">
        <f>+VLOOKUP(D$4,Participación!$C$4:$DG$14,Participacion1!$B95,0)</f>
        <v>35.223332055068788</v>
      </c>
      <c r="E95" s="24">
        <f>+VLOOKUP(E$4,Participación!$C$4:$DG$14,Participacion1!$B95,0)</f>
        <v>9.6831054447635676</v>
      </c>
      <c r="F95" s="24">
        <f>+VLOOKUP(F$4,Participación!$C$4:$DG$14,Participacion1!$B95,0)</f>
        <v>20.631230127867418</v>
      </c>
      <c r="G95" s="24">
        <f>+VLOOKUP(G$4,Participación!$C$4:$DG$14,Participacion1!$B95,0)</f>
        <v>21.301098285233479</v>
      </c>
      <c r="H95" s="24">
        <f>+VLOOKUP(H$4,Participación!$C$4:$DG$14,Participacion1!$B95,0)</f>
        <v>1.9404092841365339</v>
      </c>
      <c r="I95" s="24">
        <f>+VLOOKUP(I$4,Participación!$C$4:$DG$14,Participacion1!$B95,0)</f>
        <v>4.5277028393078798</v>
      </c>
      <c r="J95" s="24">
        <v>1.8501530875185901</v>
      </c>
      <c r="K95" s="24">
        <f>+VLOOKUP(K$4,Participación!$C$4:$DG$14,Participacion1!$B95,0)</f>
        <v>0.76796661754375395</v>
      </c>
      <c r="L95" s="24">
        <f>+VLOOKUP(L$4,Participación!$C$4:$DG$14,Participacion1!$B95,0)</f>
        <v>3.2183398652594302</v>
      </c>
      <c r="M95" s="24">
        <f>+VLOOKUP(M$4,Participación!$C$4:$DG$14,Participacion1!$B95,0)</f>
        <v>0.34970291315847091</v>
      </c>
      <c r="O95" s="23">
        <v>43646</v>
      </c>
      <c r="P95" s="24">
        <f>+VLOOKUP(P$4,Participación!$C$23:$DG$33,Participacion1!$B95,0)</f>
        <v>24.530631869699469</v>
      </c>
      <c r="Q95" s="24">
        <v>10.8935595912388</v>
      </c>
      <c r="R95" s="24">
        <v>12.140019995448</v>
      </c>
      <c r="S95" s="24">
        <v>15.664824467012</v>
      </c>
      <c r="T95" s="24">
        <v>0.303862154792995</v>
      </c>
      <c r="U95" s="24">
        <v>2.53859590942649</v>
      </c>
      <c r="V95" s="24">
        <v>2.6354529491194199</v>
      </c>
      <c r="W95" s="24">
        <v>1.39670759557824</v>
      </c>
      <c r="X95" s="24">
        <v>0.28048199219640102</v>
      </c>
      <c r="Y95" s="24">
        <v>0.104096829234438</v>
      </c>
    </row>
    <row r="96" spans="2:25" x14ac:dyDescent="0.25">
      <c r="B96">
        <v>104</v>
      </c>
      <c r="C96" s="23">
        <v>43677</v>
      </c>
      <c r="D96" s="24">
        <f>+VLOOKUP(D$4,Participación!$C$4:$DG$14,Participacion1!$B96,0)</f>
        <v>36.337513869756052</v>
      </c>
      <c r="E96" s="24">
        <f>+VLOOKUP(E$4,Participación!$C$4:$DG$14,Participacion1!$B96,0)</f>
        <v>9.9370130321001202</v>
      </c>
      <c r="F96" s="24">
        <f>+VLOOKUP(F$4,Participación!$C$4:$DG$14,Participacion1!$B96,0)</f>
        <v>20.220346874434686</v>
      </c>
      <c r="G96" s="24">
        <f>+VLOOKUP(G$4,Participación!$C$4:$DG$14,Participacion1!$B96,0)</f>
        <v>20.540712116607565</v>
      </c>
      <c r="H96" s="24">
        <f>+VLOOKUP(H$4,Participación!$C$4:$DG$14,Participacion1!$B96,0)</f>
        <v>1.8034424974134953</v>
      </c>
      <c r="I96" s="24">
        <f>+VLOOKUP(I$4,Participación!$C$4:$DG$14,Participacion1!$B96,0)</f>
        <v>4.4573189166878056</v>
      </c>
      <c r="J96" s="24">
        <v>1.85574557718496</v>
      </c>
      <c r="K96" s="24">
        <f>+VLOOKUP(K$4,Participación!$C$4:$DG$14,Participacion1!$B96,0)</f>
        <v>0.76248405961517007</v>
      </c>
      <c r="L96" s="24">
        <f>+VLOOKUP(L$4,Participación!$C$4:$DG$14,Participacion1!$B96,0)</f>
        <v>3.2542650719150648</v>
      </c>
      <c r="M96" s="24">
        <f>+VLOOKUP(M$4,Participación!$C$4:$DG$14,Participacion1!$B96,0)</f>
        <v>0.37696750353731379</v>
      </c>
      <c r="O96" s="23">
        <v>43677</v>
      </c>
      <c r="P96" s="24">
        <f>+VLOOKUP(P$4,Participación!$C$23:$DG$33,Participacion1!$B96,0)</f>
        <v>24.341310703684268</v>
      </c>
      <c r="Q96" s="24">
        <v>10.9388472073353</v>
      </c>
      <c r="R96" s="24">
        <v>12.0761574440721</v>
      </c>
      <c r="S96" s="24">
        <v>15.6298109287334</v>
      </c>
      <c r="T96" s="24">
        <v>0.29478448932360501</v>
      </c>
      <c r="U96" s="24">
        <v>2.5107075802823799</v>
      </c>
      <c r="V96" s="24">
        <v>2.6553637691909699</v>
      </c>
      <c r="W96" s="24">
        <v>1.39072902968179</v>
      </c>
      <c r="X96" s="24">
        <v>0.31826797451092398</v>
      </c>
      <c r="Y96" s="24">
        <v>8.1950422168505899E-2</v>
      </c>
    </row>
    <row r="97" spans="2:25" x14ac:dyDescent="0.25">
      <c r="B97">
        <v>105</v>
      </c>
      <c r="C97" s="23">
        <v>43708</v>
      </c>
      <c r="D97" s="24">
        <f>+VLOOKUP(D$4,Participación!$C$4:$DG$14,Participacion1!$B97,0)</f>
        <v>36.245470398135389</v>
      </c>
      <c r="E97" s="24">
        <f>+VLOOKUP(E$4,Participación!$C$4:$DG$14,Participacion1!$B97,0)</f>
        <v>9.9567689739566951</v>
      </c>
      <c r="F97" s="24">
        <f>+VLOOKUP(F$4,Participación!$C$4:$DG$14,Participacion1!$B97,0)</f>
        <v>20.020964814471505</v>
      </c>
      <c r="G97" s="24">
        <f>+VLOOKUP(G$4,Participación!$C$4:$DG$14,Participacion1!$B97,0)</f>
        <v>21.05574335345549</v>
      </c>
      <c r="H97" s="24">
        <f>+VLOOKUP(H$4,Participación!$C$4:$DG$14,Participacion1!$B97,0)</f>
        <v>1.5827818088529535</v>
      </c>
      <c r="I97" s="24">
        <f>+VLOOKUP(I$4,Participación!$C$4:$DG$14,Participacion1!$B97,0)</f>
        <v>4.4457367893620274</v>
      </c>
      <c r="J97" s="24">
        <v>1.77605360846509</v>
      </c>
      <c r="K97" s="24">
        <f>+VLOOKUP(K$4,Participación!$C$4:$DG$14,Participacion1!$B97,0)</f>
        <v>0.76792041290765289</v>
      </c>
      <c r="L97" s="24">
        <f>+VLOOKUP(L$4,Participación!$C$4:$DG$14,Participacion1!$B97,0)</f>
        <v>3.3147314600863278</v>
      </c>
      <c r="M97" s="24">
        <f>+VLOOKUP(M$4,Participación!$C$4:$DG$14,Participacion1!$B97,0)</f>
        <v>0.36258549608766871</v>
      </c>
      <c r="O97" s="23">
        <v>43708</v>
      </c>
      <c r="P97" s="24">
        <f>+VLOOKUP(P$4,Participación!$C$23:$DG$33,Participacion1!$B97,0)</f>
        <v>24.286961292487106</v>
      </c>
      <c r="Q97" s="24">
        <v>10.9482171981691</v>
      </c>
      <c r="R97" s="24">
        <v>12.131046428745099</v>
      </c>
      <c r="S97" s="24">
        <v>15.7571003740045</v>
      </c>
      <c r="T97" s="24">
        <v>0.24304937683306699</v>
      </c>
      <c r="U97" s="24">
        <v>2.49871091882784</v>
      </c>
      <c r="V97" s="24">
        <v>2.63986409140638</v>
      </c>
      <c r="W97" s="24">
        <v>1.3798717814275101</v>
      </c>
      <c r="X97" s="24">
        <v>0.31517851494267701</v>
      </c>
      <c r="Y97" s="24">
        <v>7.1776431103930699E-2</v>
      </c>
    </row>
    <row r="98" spans="2:25" x14ac:dyDescent="0.25">
      <c r="B98">
        <v>106</v>
      </c>
      <c r="C98" s="23">
        <v>43738</v>
      </c>
      <c r="D98" s="24">
        <f>+VLOOKUP(D$4,Participación!$C$4:$DG$14,Participacion1!$B98,0)</f>
        <v>35.807251837104388</v>
      </c>
      <c r="E98" s="24">
        <f>+VLOOKUP(E$4,Participación!$C$4:$DG$14,Participacion1!$B98,0)</f>
        <v>9.9554234074795058</v>
      </c>
      <c r="F98" s="24">
        <f>+VLOOKUP(F$4,Participación!$C$4:$DG$14,Participacion1!$B98,0)</f>
        <v>19.841949387906151</v>
      </c>
      <c r="G98" s="24">
        <f>+VLOOKUP(G$4,Participación!$C$4:$DG$14,Participacion1!$B98,0)</f>
        <v>21.64662680599373</v>
      </c>
      <c r="H98" s="24">
        <f>+VLOOKUP(H$4,Participación!$C$4:$DG$14,Participacion1!$B98,0)</f>
        <v>1.5972524736794995</v>
      </c>
      <c r="I98" s="24">
        <f>+VLOOKUP(I$4,Participación!$C$4:$DG$14,Participacion1!$B98,0)</f>
        <v>4.4729433352145573</v>
      </c>
      <c r="J98" s="24">
        <v>1.7618254961592701</v>
      </c>
      <c r="K98" s="24">
        <f>+VLOOKUP(K$4,Participación!$C$4:$DG$14,Participacion1!$B98,0)</f>
        <v>0.74638891713019373</v>
      </c>
      <c r="L98" s="24">
        <f>+VLOOKUP(L$4,Participación!$C$4:$DG$14,Participacion1!$B98,0)</f>
        <v>3.3841297072711773</v>
      </c>
      <c r="M98" s="24">
        <f>+VLOOKUP(M$4,Participación!$C$4:$DG$14,Participacion1!$B98,0)</f>
        <v>0.33374268098646276</v>
      </c>
      <c r="O98" s="23">
        <v>43738</v>
      </c>
      <c r="P98" s="24">
        <f>+VLOOKUP(P$4,Participación!$C$23:$DG$33,Participacion1!$B98,0)</f>
        <v>24.410905226322281</v>
      </c>
      <c r="Q98" s="24">
        <v>10.928932615636599</v>
      </c>
      <c r="R98" s="24">
        <v>12.1566660357042</v>
      </c>
      <c r="S98" s="24">
        <v>15.6565811013726</v>
      </c>
      <c r="T98" s="24">
        <v>0.20757078662054301</v>
      </c>
      <c r="U98" s="24">
        <v>2.49505227948702</v>
      </c>
      <c r="V98" s="24">
        <v>2.62801849326237</v>
      </c>
      <c r="W98" s="24">
        <v>1.38498014624663</v>
      </c>
      <c r="X98" s="24">
        <v>0.33384595365210001</v>
      </c>
      <c r="Y98" s="24">
        <v>7.0531325324219005E-2</v>
      </c>
    </row>
    <row r="99" spans="2:25" x14ac:dyDescent="0.25">
      <c r="B99">
        <v>107</v>
      </c>
      <c r="C99" s="23">
        <v>43769</v>
      </c>
      <c r="D99" s="24">
        <f>+VLOOKUP(D$4,Participación!$C$4:$DG$14,Participacion1!$B99,0)</f>
        <v>37.004754384736245</v>
      </c>
      <c r="E99" s="24">
        <f>+VLOOKUP(E$4,Participación!$C$4:$DG$14,Participacion1!$B99,0)</f>
        <v>10.052399213026577</v>
      </c>
      <c r="F99" s="24">
        <f>+VLOOKUP(F$4,Participación!$C$4:$DG$14,Participacion1!$B99,0)</f>
        <v>19.634778420643357</v>
      </c>
      <c r="G99" s="24">
        <f>+VLOOKUP(G$4,Participación!$C$4:$DG$14,Participacion1!$B99,0)</f>
        <v>21.007191759529793</v>
      </c>
      <c r="H99" s="24">
        <f>+VLOOKUP(H$4,Participación!$C$4:$DG$14,Participacion1!$B99,0)</f>
        <v>1.4485122599895062</v>
      </c>
      <c r="I99" s="24">
        <f>+VLOOKUP(I$4,Participación!$C$4:$DG$14,Participacion1!$B99,0)</f>
        <v>4.3869503696896786</v>
      </c>
      <c r="J99" s="24">
        <v>1.65976236818419</v>
      </c>
      <c r="K99" s="24">
        <f>+VLOOKUP(K$4,Participación!$C$4:$DG$14,Participacion1!$B99,0)</f>
        <v>0.7335160035620315</v>
      </c>
      <c r="L99" s="24">
        <f>+VLOOKUP(L$4,Participación!$C$4:$DG$14,Participacion1!$B99,0)</f>
        <v>3.3471165220080619</v>
      </c>
      <c r="M99" s="24">
        <f>+VLOOKUP(M$4,Participación!$C$4:$DG$14,Participacion1!$B99,0)</f>
        <v>0.33466868692869484</v>
      </c>
      <c r="O99" s="23">
        <v>43769</v>
      </c>
      <c r="P99" s="24">
        <f>+VLOOKUP(P$4,Participación!$C$23:$DG$33,Participacion1!$B99,0)</f>
        <v>24.498471553872292</v>
      </c>
      <c r="Q99" s="24">
        <v>10.934682796868399</v>
      </c>
      <c r="R99" s="24">
        <v>12.220420039442001</v>
      </c>
      <c r="S99" s="24">
        <v>15.5686496517088</v>
      </c>
      <c r="T99" s="24">
        <v>0.16099744123297799</v>
      </c>
      <c r="U99" s="24">
        <v>2.5007674653046701</v>
      </c>
      <c r="V99" s="24">
        <v>2.6509365166757801</v>
      </c>
      <c r="W99" s="24">
        <v>1.4005738883869401</v>
      </c>
      <c r="X99" s="24">
        <v>0.34499114782611101</v>
      </c>
      <c r="Y99" s="24">
        <v>7.0583661506153597E-2</v>
      </c>
    </row>
    <row r="100" spans="2:25" x14ac:dyDescent="0.25">
      <c r="B100">
        <v>108</v>
      </c>
      <c r="C100" s="23">
        <v>43799</v>
      </c>
      <c r="D100" s="24">
        <f>+VLOOKUP(D$4,Participación!$C$4:$DG$14,Participacion1!$B100,0)</f>
        <v>36.067299093881651</v>
      </c>
      <c r="E100" s="24">
        <f>+VLOOKUP(E$4,Participación!$C$4:$DG$14,Participacion1!$B100,0)</f>
        <v>10.035797179613317</v>
      </c>
      <c r="F100" s="24">
        <f>+VLOOKUP(F$4,Participación!$C$4:$DG$14,Participacion1!$B100,0)</f>
        <v>19.804557367218671</v>
      </c>
      <c r="G100" s="24">
        <f>+VLOOKUP(G$4,Participación!$C$4:$DG$14,Participacion1!$B100,0)</f>
        <v>21.883793447966372</v>
      </c>
      <c r="H100" s="24">
        <f>+VLOOKUP(H$4,Participación!$C$4:$DG$14,Participacion1!$B100,0)</f>
        <v>1.3295764935852759</v>
      </c>
      <c r="I100" s="24">
        <f>+VLOOKUP(I$4,Participación!$C$4:$DG$14,Participacion1!$B100,0)</f>
        <v>4.3642940660552343</v>
      </c>
      <c r="J100" s="24">
        <v>1.6494910726591401</v>
      </c>
      <c r="K100" s="24">
        <f>+VLOOKUP(K$4,Participación!$C$4:$DG$14,Participacion1!$B100,0)</f>
        <v>0.72719467657400538</v>
      </c>
      <c r="L100" s="24">
        <f>+VLOOKUP(L$4,Participación!$C$4:$DG$14,Participacion1!$B100,0)</f>
        <v>3.3141716354167863</v>
      </c>
      <c r="M100" s="24">
        <f>+VLOOKUP(M$4,Participación!$C$4:$DG$14,Participacion1!$B100,0)</f>
        <v>0.40073427490428604</v>
      </c>
      <c r="O100" s="23">
        <v>43799</v>
      </c>
      <c r="P100" s="24">
        <f>+VLOOKUP(P$4,Participación!$C$23:$DG$33,Participacion1!$B100,0)</f>
        <v>24.628778083832938</v>
      </c>
      <c r="Q100" s="24">
        <v>10.8868217377746</v>
      </c>
      <c r="R100" s="24">
        <v>12.241977399882099</v>
      </c>
      <c r="S100" s="24">
        <v>15.6297578816189</v>
      </c>
      <c r="T100" s="24">
        <v>0.160798211397641</v>
      </c>
      <c r="U100" s="24">
        <v>2.5150571718733099</v>
      </c>
      <c r="V100" s="24">
        <v>2.6111866824169501</v>
      </c>
      <c r="W100" s="24">
        <v>1.3518779486742001</v>
      </c>
      <c r="X100" s="24">
        <v>0.34947961707187702</v>
      </c>
      <c r="Y100" s="24">
        <v>7.3407068698923203E-2</v>
      </c>
    </row>
    <row r="101" spans="2:25" x14ac:dyDescent="0.25">
      <c r="B101">
        <v>109</v>
      </c>
      <c r="C101" s="23">
        <v>43830</v>
      </c>
      <c r="D101" s="24">
        <f>+VLOOKUP(D$4,Participación!$C$4:$DG$14,Participacion1!$B101,0)</f>
        <v>35.738114010822549</v>
      </c>
      <c r="E101" s="24">
        <f>+VLOOKUP(E$4,Participación!$C$4:$DG$14,Participacion1!$B101,0)</f>
        <v>10.391107492717353</v>
      </c>
      <c r="F101" s="24">
        <f>+VLOOKUP(F$4,Participación!$C$4:$DG$14,Participacion1!$B101,0)</f>
        <v>19.971287229195028</v>
      </c>
      <c r="G101" s="24">
        <f>+VLOOKUP(G$4,Participación!$C$4:$DG$14,Participacion1!$B101,0)</f>
        <v>21.764734855557982</v>
      </c>
      <c r="H101" s="24">
        <f>+VLOOKUP(H$4,Participación!$C$4:$DG$14,Participacion1!$B101,0)</f>
        <v>1.190222563510412</v>
      </c>
      <c r="I101" s="24">
        <f>+VLOOKUP(I$4,Participación!$C$4:$DG$14,Participacion1!$B101,0)</f>
        <v>4.401614025751905</v>
      </c>
      <c r="J101" s="24">
        <v>1.6990226178935901</v>
      </c>
      <c r="K101" s="24">
        <f>+VLOOKUP(K$4,Participación!$C$4:$DG$14,Participacion1!$B101,0)</f>
        <v>0.73589086277605675</v>
      </c>
      <c r="L101" s="24">
        <f>+VLOOKUP(L$4,Participación!$C$4:$DG$14,Participacion1!$B101,0)</f>
        <v>3.3555539584288545</v>
      </c>
      <c r="M101" s="24">
        <f>+VLOOKUP(M$4,Participación!$C$4:$DG$14,Participacion1!$B101,0)</f>
        <v>0.40546207982746574</v>
      </c>
      <c r="O101" s="23">
        <v>43830</v>
      </c>
      <c r="P101" s="24">
        <f>+VLOOKUP(P$4,Participación!$C$23:$DG$33,Participacion1!$B101,0)</f>
        <v>24.81479880964018</v>
      </c>
      <c r="Q101" s="24">
        <v>10.9892064641625</v>
      </c>
      <c r="R101" s="52">
        <v>12.2974102671601</v>
      </c>
      <c r="S101" s="24">
        <v>15.5210437153181</v>
      </c>
      <c r="T101" s="24">
        <v>0.22804084315812201</v>
      </c>
      <c r="U101" s="24">
        <v>2.5936595373939801</v>
      </c>
      <c r="V101" s="24">
        <v>2.6108179886756799</v>
      </c>
      <c r="W101" s="24">
        <v>1.33422665506989</v>
      </c>
      <c r="X101" s="24">
        <v>0.35963870475748</v>
      </c>
      <c r="Y101" s="24">
        <v>8.6770962744253596E-2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B1:AO211"/>
  <sheetViews>
    <sheetView zoomScale="82" zoomScaleNormal="82" workbookViewId="0">
      <selection activeCell="F8" sqref="F8"/>
    </sheetView>
  </sheetViews>
  <sheetFormatPr baseColWidth="10" defaultRowHeight="15" x14ac:dyDescent="0.25"/>
  <cols>
    <col min="4" max="41" width="16.85546875" customWidth="1"/>
  </cols>
  <sheetData>
    <row r="1" spans="2:41" x14ac:dyDescent="0.25">
      <c r="B1" s="37">
        <v>12</v>
      </c>
      <c r="F1" t="s">
        <v>326</v>
      </c>
      <c r="G1" t="s">
        <v>326</v>
      </c>
      <c r="H1" t="s">
        <v>326</v>
      </c>
      <c r="I1" t="s">
        <v>326</v>
      </c>
      <c r="J1" t="s">
        <v>326</v>
      </c>
      <c r="L1" t="s">
        <v>326</v>
      </c>
      <c r="N1" t="s">
        <v>326</v>
      </c>
      <c r="Q1" t="s">
        <v>326</v>
      </c>
      <c r="T1" t="s">
        <v>326</v>
      </c>
      <c r="AH1" t="s">
        <v>326</v>
      </c>
      <c r="AN1" t="s">
        <v>326</v>
      </c>
      <c r="AO1" t="s">
        <v>326</v>
      </c>
    </row>
    <row r="2" spans="2:41" ht="16.5" x14ac:dyDescent="0.3">
      <c r="D2" s="1" t="s">
        <v>60</v>
      </c>
      <c r="E2" s="1" t="s">
        <v>47</v>
      </c>
      <c r="F2" s="32" t="s">
        <v>61</v>
      </c>
      <c r="G2" s="32" t="s">
        <v>43</v>
      </c>
      <c r="H2" s="32" t="s">
        <v>42</v>
      </c>
      <c r="I2" s="32" t="s">
        <v>26</v>
      </c>
      <c r="J2" s="32" t="s">
        <v>38</v>
      </c>
      <c r="K2" s="1" t="s">
        <v>55</v>
      </c>
      <c r="L2" s="32" t="s">
        <v>58</v>
      </c>
      <c r="M2" s="1" t="s">
        <v>45</v>
      </c>
      <c r="N2" s="32" t="s">
        <v>59</v>
      </c>
      <c r="O2" s="1" t="s">
        <v>31</v>
      </c>
      <c r="P2" s="1" t="s">
        <v>24</v>
      </c>
      <c r="Q2" s="32" t="s">
        <v>48</v>
      </c>
      <c r="R2" s="1" t="s">
        <v>53</v>
      </c>
      <c r="S2" s="1" t="s">
        <v>32</v>
      </c>
      <c r="T2" s="32" t="s">
        <v>51</v>
      </c>
      <c r="U2" s="1" t="s">
        <v>29</v>
      </c>
      <c r="V2" s="1" t="s">
        <v>36</v>
      </c>
      <c r="W2" s="1" t="s">
        <v>33</v>
      </c>
      <c r="X2" s="1" t="s">
        <v>37</v>
      </c>
      <c r="Y2" s="1" t="s">
        <v>56</v>
      </c>
      <c r="Z2" s="1" t="s">
        <v>30</v>
      </c>
      <c r="AA2" s="1" t="s">
        <v>39</v>
      </c>
      <c r="AB2" s="1" t="s">
        <v>54</v>
      </c>
      <c r="AC2" s="1" t="s">
        <v>40</v>
      </c>
      <c r="AD2" s="1" t="s">
        <v>28</v>
      </c>
      <c r="AE2" s="1" t="s">
        <v>52</v>
      </c>
      <c r="AF2" s="1" t="s">
        <v>34</v>
      </c>
      <c r="AG2" s="1" t="s">
        <v>49</v>
      </c>
      <c r="AH2" s="32" t="s">
        <v>50</v>
      </c>
      <c r="AI2" s="1" t="s">
        <v>44</v>
      </c>
      <c r="AJ2" s="1" t="s">
        <v>27</v>
      </c>
      <c r="AK2" s="1" t="s">
        <v>35</v>
      </c>
      <c r="AL2" s="1" t="s">
        <v>25</v>
      </c>
      <c r="AM2" s="1" t="s">
        <v>41</v>
      </c>
      <c r="AN2" s="32" t="s">
        <v>46</v>
      </c>
      <c r="AO2" s="32" t="s">
        <v>57</v>
      </c>
    </row>
    <row r="3" spans="2:41" ht="16.5" x14ac:dyDescent="0.3">
      <c r="B3">
        <v>13</v>
      </c>
      <c r="C3" s="3">
        <v>40908</v>
      </c>
      <c r="D3" s="24">
        <f>+VLOOKUP(D$2,Participación!$C$42:$DG$80,$B3,0)</f>
        <v>2.6866740876369208</v>
      </c>
      <c r="E3" s="24">
        <f>+VLOOKUP(E$2,Participación!$C$42:$DG$80,$B3,0)</f>
        <v>1.2653513248900583</v>
      </c>
      <c r="F3" s="24">
        <v>4.2176516734127896</v>
      </c>
      <c r="G3" s="24">
        <v>5.2347487457152102</v>
      </c>
      <c r="H3" s="24">
        <v>2.00532390974973</v>
      </c>
      <c r="I3" s="24">
        <v>1.85995189376293</v>
      </c>
      <c r="J3" s="24">
        <v>1.37145910725853</v>
      </c>
      <c r="K3" s="24">
        <f>+VLOOKUP(K$2,Participación!$C$42:$DG$80,$B3,0)</f>
        <v>0.55338953357682574</v>
      </c>
      <c r="L3" s="24">
        <v>0.51846874820002598</v>
      </c>
      <c r="M3" s="24">
        <f>+VLOOKUP(M$2,Participación!$C$42:$DG$80,$B3,0)</f>
        <v>0.44887179281745293</v>
      </c>
      <c r="N3" s="24">
        <v>2.9878057826213702</v>
      </c>
      <c r="O3" s="24">
        <f>+VLOOKUP(O$2,Participación!$C$42:$DG$80,$B3,0)</f>
        <v>0.1446231280711659</v>
      </c>
      <c r="P3" s="24">
        <f>+VLOOKUP(P$2,Participación!$C$42:$DG$80,$B3,0)</f>
        <v>1.4958261590241912</v>
      </c>
      <c r="Q3" s="24">
        <v>14.585417979442299</v>
      </c>
      <c r="R3" s="24">
        <f>+VLOOKUP(R$2,Participación!$C$42:$DG$80,$B3,0)</f>
        <v>0.22103936213965242</v>
      </c>
      <c r="S3" s="24">
        <f>+VLOOKUP(S$2,Participación!$C$42:$DG$80,$B3,0)</f>
        <v>0.55403180850315248</v>
      </c>
      <c r="T3" s="24">
        <v>0.22614231517069999</v>
      </c>
      <c r="U3" s="24">
        <f>+VLOOKUP(U$2,Participación!$C$42:$DG$80,$B3,0)</f>
        <v>5.7761679081454478E-2</v>
      </c>
      <c r="V3" s="24">
        <f>+VLOOKUP(V$2,Participación!$C$42:$DG$80,$B3,0)</f>
        <v>2.1630485594149564</v>
      </c>
      <c r="W3" s="24">
        <f>+VLOOKUP(W$2,Participación!$C$42:$DG$80,$B3,0)</f>
        <v>1.3870134765569813</v>
      </c>
      <c r="X3" s="24">
        <f>+VLOOKUP(X$2,Participación!$C$42:$DG$80,$B3,0)</f>
        <v>0.64614731030364303</v>
      </c>
      <c r="Y3" s="24">
        <v>7.5529293917157403E-2</v>
      </c>
      <c r="Z3" s="24">
        <f>+VLOOKUP(Z$2,Participación!$C$42:$DG$80,$B3,0)</f>
        <v>9.9099052766656412E-2</v>
      </c>
      <c r="AA3" s="24">
        <f>+VLOOKUP(AA$2,Participación!$C$42:$DG$80,$B3,0)</f>
        <v>0.26979527509537254</v>
      </c>
      <c r="AB3" s="24">
        <f>+VLOOKUP(AB$2,Participación!$C$42:$DG$80,$B3,0)</f>
        <v>0.25391912226430613</v>
      </c>
      <c r="AC3" s="24">
        <f>+VLOOKUP(AC$2,Participación!$C$42:$DG$80,$B3,0)</f>
        <v>6.355899860728079E-3</v>
      </c>
      <c r="AD3" s="24">
        <f>+VLOOKUP(AD$2,Participación!$C$42:$DG$80,$B3,0)</f>
        <v>0</v>
      </c>
      <c r="AE3" s="24">
        <f>+VLOOKUP(AE$2,Participación!$C$42:$DG$80,$B3,0)</f>
        <v>1.558061591034237E-2</v>
      </c>
      <c r="AF3" s="24">
        <f>+VLOOKUP(AF$2,Participación!$C$42:$DG$80,$B3,0)</f>
        <v>4.6494081662027131</v>
      </c>
      <c r="AG3" s="24">
        <f>+VLOOKUP(AG$2,Participación!$C$42:$DG$80,$B3,0)</f>
        <v>0.62758420235397483</v>
      </c>
      <c r="AH3" s="24">
        <v>1.5983293221867201</v>
      </c>
      <c r="AI3" s="24">
        <f>+VLOOKUP(AI$2,Participación!$C$42:$DG$80,$B3,0)</f>
        <v>0.51866879551719591</v>
      </c>
      <c r="AJ3" s="24">
        <f>+VLOOKUP(AJ$2,Participación!$C$42:$DG$80,$B3,0)</f>
        <v>1.2663151065538856</v>
      </c>
      <c r="AK3" s="24">
        <f>+VLOOKUP(AK$2,Participación!$C$42:$DG$80,$B3,0)</f>
        <v>1.3424729795141834</v>
      </c>
      <c r="AL3" s="24">
        <f>+VLOOKUP(AL$2,Participación!$C$42:$DG$80,$B3,0)</f>
        <v>0.31517262785604816</v>
      </c>
      <c r="AM3" s="24">
        <f>+VLOOKUP(AM$2,Participación!$C$42:$DG$80,$B3,0)</f>
        <v>0.10132206857828104</v>
      </c>
      <c r="AN3" s="24">
        <v>8.5429344081104003E-2</v>
      </c>
      <c r="AO3" s="24">
        <v>0.22783949254945801</v>
      </c>
    </row>
    <row r="4" spans="2:41" ht="16.5" x14ac:dyDescent="0.3">
      <c r="B4">
        <v>14</v>
      </c>
      <c r="C4" s="3">
        <v>40939</v>
      </c>
      <c r="D4" s="24">
        <f>+VLOOKUP(D$2,Participación!$C$42:$DG$80,$B4,0)</f>
        <v>2.6310089769262777</v>
      </c>
      <c r="E4" s="24">
        <f>+VLOOKUP(E$2,Participación!$C$42:$DG$80,$B4,0)</f>
        <v>1.2671369888699573</v>
      </c>
      <c r="F4" s="24">
        <v>4.2435786101428299</v>
      </c>
      <c r="G4" s="24">
        <v>5.2849049483110599</v>
      </c>
      <c r="H4" s="24">
        <v>1.9862971334727599</v>
      </c>
      <c r="I4" s="24">
        <v>1.88045022607083</v>
      </c>
      <c r="J4" s="24">
        <v>1.38418505082496</v>
      </c>
      <c r="K4" s="24">
        <f>+VLOOKUP(K$2,Participación!$C$42:$DG$80,$B4,0)</f>
        <v>0.55158039527685299</v>
      </c>
      <c r="L4" s="24">
        <v>0.50858018861704202</v>
      </c>
      <c r="M4" s="24">
        <f>+VLOOKUP(M$2,Participación!$C$42:$DG$80,$B4,0)</f>
        <v>0.43497251954333382</v>
      </c>
      <c r="N4" s="24">
        <v>2.9581437459576598</v>
      </c>
      <c r="O4" s="24">
        <f>+VLOOKUP(O$2,Participación!$C$42:$DG$80,$B4,0)</f>
        <v>0.14660481298961645</v>
      </c>
      <c r="P4" s="24">
        <f>+VLOOKUP(P$2,Participación!$C$42:$DG$80,$B4,0)</f>
        <v>1.5046030830397488</v>
      </c>
      <c r="Q4" s="24">
        <v>14.416530540714801</v>
      </c>
      <c r="R4" s="24">
        <f>+VLOOKUP(R$2,Participación!$C$42:$DG$80,$B4,0)</f>
        <v>0.22045087501252442</v>
      </c>
      <c r="S4" s="24">
        <f>+VLOOKUP(S$2,Participación!$C$42:$DG$80,$B4,0)</f>
        <v>0.57483520664664256</v>
      </c>
      <c r="T4" s="24">
        <v>0.21928180167347899</v>
      </c>
      <c r="U4" s="24">
        <f>+VLOOKUP(U$2,Participación!$C$42:$DG$80,$B4,0)</f>
        <v>5.740278659690768E-2</v>
      </c>
      <c r="V4" s="24">
        <f>+VLOOKUP(V$2,Participación!$C$42:$DG$80,$B4,0)</f>
        <v>2.1757897255943863</v>
      </c>
      <c r="W4" s="24">
        <f>+VLOOKUP(W$2,Participación!$C$42:$DG$80,$B4,0)</f>
        <v>1.3654467213680803</v>
      </c>
      <c r="X4" s="24">
        <f>+VLOOKUP(X$2,Participación!$C$42:$DG$80,$B4,0)</f>
        <v>0.65154225172445102</v>
      </c>
      <c r="Y4" s="24">
        <v>7.6648662273172297E-2</v>
      </c>
      <c r="Z4" s="24">
        <f>+VLOOKUP(Z$2,Participación!$C$42:$DG$80,$B4,0)</f>
        <v>9.9834024763138796E-2</v>
      </c>
      <c r="AA4" s="24">
        <f>+VLOOKUP(AA$2,Participación!$C$42:$DG$80,$B4,0)</f>
        <v>0.2785420005080852</v>
      </c>
      <c r="AB4" s="24">
        <f>+VLOOKUP(AB$2,Participación!$C$42:$DG$80,$B4,0)</f>
        <v>0.25818124554550959</v>
      </c>
      <c r="AC4" s="24">
        <f>+VLOOKUP(AC$2,Participación!$C$42:$DG$80,$B4,0)</f>
        <v>1.0486136223670728E-2</v>
      </c>
      <c r="AD4" s="24">
        <f>+VLOOKUP(AD$2,Participación!$C$42:$DG$80,$B4,0)</f>
        <v>0</v>
      </c>
      <c r="AE4" s="24">
        <f>+VLOOKUP(AE$2,Participación!$C$42:$DG$80,$B4,0)</f>
        <v>1.6158168691135566E-2</v>
      </c>
      <c r="AF4" s="24">
        <f>+VLOOKUP(AF$2,Participación!$C$42:$DG$80,$B4,0)</f>
        <v>4.7465081052490046</v>
      </c>
      <c r="AG4" s="24">
        <f>+VLOOKUP(AG$2,Participación!$C$42:$DG$80,$B4,0)</f>
        <v>0.61966175884686703</v>
      </c>
      <c r="AH4" s="24">
        <v>1.59739827098955</v>
      </c>
      <c r="AI4" s="24">
        <f>+VLOOKUP(AI$2,Participación!$C$42:$DG$80,$B4,0)</f>
        <v>0.51394381644162213</v>
      </c>
      <c r="AJ4" s="24">
        <f>+VLOOKUP(AJ$2,Participación!$C$42:$DG$80,$B4,0)</f>
        <v>1.2671628543279445</v>
      </c>
      <c r="AK4" s="24">
        <f>+VLOOKUP(AK$2,Participación!$C$42:$DG$80,$B4,0)</f>
        <v>1.3196364908093003</v>
      </c>
      <c r="AL4" s="24">
        <f>+VLOOKUP(AL$2,Participación!$C$42:$DG$80,$B4,0)</f>
        <v>0.31483470741846181</v>
      </c>
      <c r="AM4" s="24">
        <f>+VLOOKUP(AM$2,Participación!$C$42:$DG$80,$B4,0)</f>
        <v>0.10059558480508485</v>
      </c>
      <c r="AN4" s="24">
        <v>8.2539424585652901E-2</v>
      </c>
      <c r="AO4" s="24">
        <v>0.211991823779553</v>
      </c>
    </row>
    <row r="5" spans="2:41" ht="16.5" x14ac:dyDescent="0.3">
      <c r="B5">
        <v>15</v>
      </c>
      <c r="C5" s="3">
        <v>40968</v>
      </c>
      <c r="D5" s="24">
        <f>+VLOOKUP(D$2,Participación!$C$42:$DG$80,$B5,0)</f>
        <v>2.5751854357084403</v>
      </c>
      <c r="E5" s="24">
        <f>+VLOOKUP(E$2,Participación!$C$42:$DG$80,$B5,0)</f>
        <v>1.2481798270385482</v>
      </c>
      <c r="F5" s="24">
        <v>4.2333321695650303</v>
      </c>
      <c r="G5" s="24">
        <v>5.2925518511160403</v>
      </c>
      <c r="H5" s="24">
        <v>1.9610177246603699</v>
      </c>
      <c r="I5" s="24">
        <v>1.8535273660026801</v>
      </c>
      <c r="J5" s="24">
        <v>1.3653831408667201</v>
      </c>
      <c r="K5" s="24">
        <f>+VLOOKUP(K$2,Participación!$C$42:$DG$80,$B5,0)</f>
        <v>0.5552134086725582</v>
      </c>
      <c r="L5" s="24">
        <v>0.49555344128693601</v>
      </c>
      <c r="M5" s="24">
        <f>+VLOOKUP(M$2,Participación!$C$42:$DG$80,$B5,0)</f>
        <v>0.41906685373437613</v>
      </c>
      <c r="N5" s="24">
        <v>2.85199597613751</v>
      </c>
      <c r="O5" s="24">
        <f>+VLOOKUP(O$2,Participación!$C$42:$DG$80,$B5,0)</f>
        <v>0.14702474779006353</v>
      </c>
      <c r="P5" s="24">
        <f>+VLOOKUP(P$2,Participación!$C$42:$DG$80,$B5,0)</f>
        <v>1.5038823355812247</v>
      </c>
      <c r="Q5" s="24">
        <v>14.304158466966401</v>
      </c>
      <c r="R5" s="24">
        <f>+VLOOKUP(R$2,Participación!$C$42:$DG$80,$B5,0)</f>
        <v>0.22783864632326409</v>
      </c>
      <c r="S5" s="24">
        <f>+VLOOKUP(S$2,Participación!$C$42:$DG$80,$B5,0)</f>
        <v>0.58012660312810693</v>
      </c>
      <c r="T5" s="24">
        <v>0.21369292317022601</v>
      </c>
      <c r="U5" s="24">
        <f>+VLOOKUP(U$2,Participación!$C$42:$DG$80,$B5,0)</f>
        <v>5.9429771905935527E-2</v>
      </c>
      <c r="V5" s="24">
        <f>+VLOOKUP(V$2,Participación!$C$42:$DG$80,$B5,0)</f>
        <v>2.1678690044452837</v>
      </c>
      <c r="W5" s="24">
        <f>+VLOOKUP(W$2,Participación!$C$42:$DG$80,$B5,0)</f>
        <v>1.3625445924034318</v>
      </c>
      <c r="X5" s="24">
        <f>+VLOOKUP(X$2,Participación!$C$42:$DG$80,$B5,0)</f>
        <v>0.6563544126805404</v>
      </c>
      <c r="Y5" s="24">
        <v>7.7990461281469206E-2</v>
      </c>
      <c r="Z5" s="24">
        <f>+VLOOKUP(Z$2,Participación!$C$42:$DG$80,$B5,0)</f>
        <v>9.7629850578241376E-2</v>
      </c>
      <c r="AA5" s="24">
        <f>+VLOOKUP(AA$2,Participación!$C$42:$DG$80,$B5,0)</f>
        <v>0.27869468156256511</v>
      </c>
      <c r="AB5" s="24">
        <f>+VLOOKUP(AB$2,Participación!$C$42:$DG$80,$B5,0)</f>
        <v>0.26608450604103406</v>
      </c>
      <c r="AC5" s="24">
        <f>+VLOOKUP(AC$2,Participación!$C$42:$DG$80,$B5,0)</f>
        <v>1.3974412112739521E-2</v>
      </c>
      <c r="AD5" s="24">
        <f>+VLOOKUP(AD$2,Participación!$C$42:$DG$80,$B5,0)</f>
        <v>0</v>
      </c>
      <c r="AE5" s="24">
        <f>+VLOOKUP(AE$2,Participación!$C$42:$DG$80,$B5,0)</f>
        <v>1.6149763396477078E-2</v>
      </c>
      <c r="AF5" s="24">
        <f>+VLOOKUP(AF$2,Participación!$C$42:$DG$80,$B5,0)</f>
        <v>4.8030366000755045</v>
      </c>
      <c r="AG5" s="24">
        <f>+VLOOKUP(AG$2,Participación!$C$42:$DG$80,$B5,0)</f>
        <v>0.6036836847778011</v>
      </c>
      <c r="AH5" s="24">
        <v>1.5950259749539599</v>
      </c>
      <c r="AI5" s="24">
        <f>+VLOOKUP(AI$2,Participación!$C$42:$DG$80,$B5,0)</f>
        <v>0.49950871932330732</v>
      </c>
      <c r="AJ5" s="24">
        <f>+VLOOKUP(AJ$2,Participación!$C$42:$DG$80,$B5,0)</f>
        <v>1.2626232333551686</v>
      </c>
      <c r="AK5" s="24">
        <f>+VLOOKUP(AK$2,Participación!$C$42:$DG$80,$B5,0)</f>
        <v>1.2922891928074929</v>
      </c>
      <c r="AL5" s="24">
        <f>+VLOOKUP(AL$2,Participación!$C$42:$DG$80,$B5,0)</f>
        <v>0.3111907982853428</v>
      </c>
      <c r="AM5" s="24">
        <f>+VLOOKUP(AM$2,Participación!$C$42:$DG$80,$B5,0)</f>
        <v>9.6935882475275834E-2</v>
      </c>
      <c r="AN5" s="24">
        <v>8.0335843301697102E-2</v>
      </c>
      <c r="AO5" s="24">
        <v>0.20226499935547601</v>
      </c>
    </row>
    <row r="6" spans="2:41" ht="16.5" x14ac:dyDescent="0.3">
      <c r="B6">
        <v>16</v>
      </c>
      <c r="C6" s="3">
        <v>40999</v>
      </c>
      <c r="D6" s="24">
        <f>+VLOOKUP(D$2,Participación!$C$42:$DG$80,$B6,0)</f>
        <v>2.5157254157188444</v>
      </c>
      <c r="E6" s="24">
        <f>+VLOOKUP(E$2,Participación!$C$42:$DG$80,$B6,0)</f>
        <v>1.2341217907970548</v>
      </c>
      <c r="F6" s="24">
        <v>4.2160988442392799</v>
      </c>
      <c r="G6" s="24">
        <v>5.3074361754699204</v>
      </c>
      <c r="H6" s="24">
        <v>1.9608132121803401</v>
      </c>
      <c r="I6" s="24">
        <v>1.8387313801174101</v>
      </c>
      <c r="J6" s="24">
        <v>1.3492094840831901</v>
      </c>
      <c r="K6" s="24">
        <f>+VLOOKUP(K$2,Participación!$C$42:$DG$80,$B6,0)</f>
        <v>0.54398459576847524</v>
      </c>
      <c r="L6" s="24">
        <v>0.47958771905659497</v>
      </c>
      <c r="M6" s="24">
        <f>+VLOOKUP(M$2,Participación!$C$42:$DG$80,$B6,0)</f>
        <v>0.38137329370134948</v>
      </c>
      <c r="N6" s="24">
        <v>2.8329248828091802</v>
      </c>
      <c r="O6" s="24">
        <f>+VLOOKUP(O$2,Participación!$C$42:$DG$80,$B6,0)</f>
        <v>0.14541317261412609</v>
      </c>
      <c r="P6" s="24">
        <f>+VLOOKUP(P$2,Participación!$C$42:$DG$80,$B6,0)</f>
        <v>1.4769383524601907</v>
      </c>
      <c r="Q6" s="24">
        <v>14.1634013582431</v>
      </c>
      <c r="R6" s="24">
        <f>+VLOOKUP(R$2,Participación!$C$42:$DG$80,$B6,0)</f>
        <v>0.23810689125355095</v>
      </c>
      <c r="S6" s="24">
        <f>+VLOOKUP(S$2,Participación!$C$42:$DG$80,$B6,0)</f>
        <v>0.57434723932927867</v>
      </c>
      <c r="T6" s="24">
        <v>0.210238781974145</v>
      </c>
      <c r="U6" s="24">
        <f>+VLOOKUP(U$2,Participación!$C$42:$DG$80,$B6,0)</f>
        <v>5.9530591100189614E-2</v>
      </c>
      <c r="V6" s="24">
        <f>+VLOOKUP(V$2,Participación!$C$42:$DG$80,$B6,0)</f>
        <v>2.1401760523928228</v>
      </c>
      <c r="W6" s="24">
        <f>+VLOOKUP(W$2,Participación!$C$42:$DG$80,$B6,0)</f>
        <v>1.3460182529714284</v>
      </c>
      <c r="X6" s="24">
        <f>+VLOOKUP(X$2,Participación!$C$42:$DG$80,$B6,0)</f>
        <v>0.65663004480006804</v>
      </c>
      <c r="Y6" s="24">
        <v>8.1162741435965899E-2</v>
      </c>
      <c r="Z6" s="24">
        <f>+VLOOKUP(Z$2,Participación!$C$42:$DG$80,$B6,0)</f>
        <v>9.6076135074533831E-2</v>
      </c>
      <c r="AA6" s="24">
        <f>+VLOOKUP(AA$2,Participación!$C$42:$DG$80,$B6,0)</f>
        <v>0.27707100006099566</v>
      </c>
      <c r="AB6" s="24">
        <f>+VLOOKUP(AB$2,Participación!$C$42:$DG$80,$B6,0)</f>
        <v>0.27155503495127242</v>
      </c>
      <c r="AC6" s="24">
        <f>+VLOOKUP(AC$2,Participación!$C$42:$DG$80,$B6,0)</f>
        <v>1.7174364680240476E-2</v>
      </c>
      <c r="AD6" s="24">
        <f>+VLOOKUP(AD$2,Participación!$C$42:$DG$80,$B6,0)</f>
        <v>0</v>
      </c>
      <c r="AE6" s="24">
        <f>+VLOOKUP(AE$2,Participación!$C$42:$DG$80,$B6,0)</f>
        <v>1.7012894733442942E-2</v>
      </c>
      <c r="AF6" s="24">
        <f>+VLOOKUP(AF$2,Participación!$C$42:$DG$80,$B6,0)</f>
        <v>4.8166224438855334</v>
      </c>
      <c r="AG6" s="24">
        <f>+VLOOKUP(AG$2,Participación!$C$42:$DG$80,$B6,0)</f>
        <v>0.59775166398270263</v>
      </c>
      <c r="AH6" s="24">
        <v>1.5936950188229799</v>
      </c>
      <c r="AI6" s="24">
        <f>+VLOOKUP(AI$2,Participación!$C$42:$DG$80,$B6,0)</f>
        <v>0.4923571372249998</v>
      </c>
      <c r="AJ6" s="24">
        <f>+VLOOKUP(AJ$2,Participación!$C$42:$DG$80,$B6,0)</f>
        <v>1.2521128925332943</v>
      </c>
      <c r="AK6" s="24">
        <f>+VLOOKUP(AK$2,Participación!$C$42:$DG$80,$B6,0)</f>
        <v>1.2553463807675744</v>
      </c>
      <c r="AL6" s="24">
        <f>+VLOOKUP(AL$2,Participación!$C$42:$DG$80,$B6,0)</f>
        <v>0.30786011849357869</v>
      </c>
      <c r="AM6" s="24">
        <f>+VLOOKUP(AM$2,Participación!$C$42:$DG$80,$B6,0)</f>
        <v>9.2380032232270842E-2</v>
      </c>
      <c r="AN6" s="24">
        <v>7.3600000243912306E-2</v>
      </c>
      <c r="AO6" s="24">
        <v>0.19520718326614001</v>
      </c>
    </row>
    <row r="7" spans="2:41" ht="16.5" x14ac:dyDescent="0.3">
      <c r="B7">
        <v>17</v>
      </c>
      <c r="C7" s="3">
        <v>41029</v>
      </c>
      <c r="D7" s="24">
        <f>+VLOOKUP(D$2,Participación!$C$42:$DG$80,$B7,0)</f>
        <v>2.5208026958787166</v>
      </c>
      <c r="E7" s="24">
        <f>+VLOOKUP(E$2,Participación!$C$42:$DG$80,$B7,0)</f>
        <v>1.2371675776729083</v>
      </c>
      <c r="F7" s="24">
        <v>4.1863906545429002</v>
      </c>
      <c r="G7" s="24">
        <v>5.3172786814683404</v>
      </c>
      <c r="H7" s="24">
        <v>1.94979036129201</v>
      </c>
      <c r="I7" s="24">
        <v>1.8271267024901801</v>
      </c>
      <c r="J7" s="24">
        <v>1.3468430487526999</v>
      </c>
      <c r="K7" s="24">
        <f>+VLOOKUP(K$2,Participación!$C$42:$DG$80,$B7,0)</f>
        <v>0.53925322557351629</v>
      </c>
      <c r="L7" s="24">
        <v>0.47104310688930601</v>
      </c>
      <c r="M7" s="24">
        <f>+VLOOKUP(M$2,Participación!$C$42:$DG$80,$B7,0)</f>
        <v>0.37084202064507887</v>
      </c>
      <c r="N7" s="24">
        <v>2.8105177527472902</v>
      </c>
      <c r="O7" s="24">
        <f>+VLOOKUP(O$2,Participación!$C$42:$DG$80,$B7,0)</f>
        <v>0.14366990640482016</v>
      </c>
      <c r="P7" s="24">
        <f>+VLOOKUP(P$2,Participación!$C$42:$DG$80,$B7,0)</f>
        <v>1.4625089528667112</v>
      </c>
      <c r="Q7" s="24">
        <v>13.9860914200592</v>
      </c>
      <c r="R7" s="24">
        <f>+VLOOKUP(R$2,Participación!$C$42:$DG$80,$B7,0)</f>
        <v>0.24087706926379515</v>
      </c>
      <c r="S7" s="24">
        <f>+VLOOKUP(S$2,Participación!$C$42:$DG$80,$B7,0)</f>
        <v>0.57193953889135929</v>
      </c>
      <c r="T7" s="24">
        <v>0.20643824717424999</v>
      </c>
      <c r="U7" s="24">
        <f>+VLOOKUP(U$2,Participación!$C$42:$DG$80,$B7,0)</f>
        <v>5.8908967608612417E-2</v>
      </c>
      <c r="V7" s="24">
        <f>+VLOOKUP(V$2,Participación!$C$42:$DG$80,$B7,0)</f>
        <v>2.0975295208051357</v>
      </c>
      <c r="W7" s="24">
        <f>+VLOOKUP(W$2,Participación!$C$42:$DG$80,$B7,0)</f>
        <v>1.3288109801886401</v>
      </c>
      <c r="X7" s="24">
        <f>+VLOOKUP(X$2,Participación!$C$42:$DG$80,$B7,0)</f>
        <v>0.64847772957626781</v>
      </c>
      <c r="Y7" s="24">
        <v>8.0630239045524604E-2</v>
      </c>
      <c r="Z7" s="24">
        <f>+VLOOKUP(Z$2,Participación!$C$42:$DG$80,$B7,0)</f>
        <v>9.4210294240021988E-2</v>
      </c>
      <c r="AA7" s="24">
        <f>+VLOOKUP(AA$2,Participación!$C$42:$DG$80,$B7,0)</f>
        <v>0.27339660858279941</v>
      </c>
      <c r="AB7" s="24">
        <f>+VLOOKUP(AB$2,Participación!$C$42:$DG$80,$B7,0)</f>
        <v>0.26617909720097171</v>
      </c>
      <c r="AC7" s="24">
        <f>+VLOOKUP(AC$2,Participación!$C$42:$DG$80,$B7,0)</f>
        <v>2.0979480089361728E-2</v>
      </c>
      <c r="AD7" s="24">
        <f>+VLOOKUP(AD$2,Participación!$C$42:$DG$80,$B7,0)</f>
        <v>0</v>
      </c>
      <c r="AE7" s="24">
        <f>+VLOOKUP(AE$2,Participación!$C$42:$DG$80,$B7,0)</f>
        <v>1.7574818355900058E-2</v>
      </c>
      <c r="AF7" s="24">
        <f>+VLOOKUP(AF$2,Participación!$C$42:$DG$80,$B7,0)</f>
        <v>4.8562507940183393</v>
      </c>
      <c r="AG7" s="24">
        <f>+VLOOKUP(AG$2,Participación!$C$42:$DG$80,$B7,0)</f>
        <v>0.59198189220598596</v>
      </c>
      <c r="AH7" s="24">
        <v>1.5889044318860399</v>
      </c>
      <c r="AI7" s="24">
        <f>+VLOOKUP(AI$2,Participación!$C$42:$DG$80,$B7,0)</f>
        <v>0.49336301907377822</v>
      </c>
      <c r="AJ7" s="24">
        <f>+VLOOKUP(AJ$2,Participación!$C$42:$DG$80,$B7,0)</f>
        <v>1.2362879472842436</v>
      </c>
      <c r="AK7" s="24">
        <f>+VLOOKUP(AK$2,Participación!$C$42:$DG$80,$B7,0)</f>
        <v>1.2402546329439048</v>
      </c>
      <c r="AL7" s="24">
        <f>+VLOOKUP(AL$2,Participación!$C$42:$DG$80,$B7,0)</f>
        <v>0.30412893525645657</v>
      </c>
      <c r="AM7" s="24">
        <f>+VLOOKUP(AM$2,Participación!$C$42:$DG$80,$B7,0)</f>
        <v>8.9541119757091545E-2</v>
      </c>
      <c r="AN7" s="24">
        <v>6.8696918811889801E-2</v>
      </c>
      <c r="AO7" s="24">
        <v>0.18922953855945099</v>
      </c>
    </row>
    <row r="8" spans="2:41" ht="16.5" x14ac:dyDescent="0.3">
      <c r="B8">
        <v>18</v>
      </c>
      <c r="C8" s="3">
        <v>41060</v>
      </c>
      <c r="D8" s="24">
        <f>+VLOOKUP(D$2,Participación!$C$42:$DG$80,$B8,0)</f>
        <v>2.4991853343689296</v>
      </c>
      <c r="E8" s="24">
        <f>+VLOOKUP(E$2,Participación!$C$42:$DG$80,$B8,0)</f>
        <v>1.2444312341685662</v>
      </c>
      <c r="F8" s="24">
        <v>4.1485364054902796</v>
      </c>
      <c r="G8" s="24">
        <v>5.3468127331516397</v>
      </c>
      <c r="H8" s="24">
        <v>1.94604570441853</v>
      </c>
      <c r="I8" s="24">
        <v>1.8230041493779101</v>
      </c>
      <c r="J8" s="24">
        <v>1.3451840495857099</v>
      </c>
      <c r="K8" s="24">
        <f>+VLOOKUP(K$2,Participación!$C$42:$DG$80,$B8,0)</f>
        <v>0.53990953797341179</v>
      </c>
      <c r="L8" s="24">
        <v>0.46846722175957001</v>
      </c>
      <c r="M8" s="24">
        <f>+VLOOKUP(M$2,Participación!$C$42:$DG$80,$B8,0)</f>
        <v>0.3625365006240181</v>
      </c>
      <c r="N8" s="24">
        <v>2.7786605366588599</v>
      </c>
      <c r="O8" s="24">
        <f>+VLOOKUP(O$2,Participación!$C$42:$DG$80,$B8,0)</f>
        <v>0.14179487358794204</v>
      </c>
      <c r="P8" s="24">
        <f>+VLOOKUP(P$2,Participación!$C$42:$DG$80,$B8,0)</f>
        <v>1.4634818681081252</v>
      </c>
      <c r="Q8" s="24">
        <v>13.7751640698625</v>
      </c>
      <c r="R8" s="24">
        <f>+VLOOKUP(R$2,Participación!$C$42:$DG$80,$B8,0)</f>
        <v>0.23492021549023218</v>
      </c>
      <c r="S8" s="24">
        <f>+VLOOKUP(S$2,Participación!$C$42:$DG$80,$B8,0)</f>
        <v>0.57861902033276591</v>
      </c>
      <c r="T8" s="24">
        <v>0.20562311864284599</v>
      </c>
      <c r="U8" s="24">
        <f>+VLOOKUP(U$2,Participación!$C$42:$DG$80,$B8,0)</f>
        <v>5.7710203355149772E-2</v>
      </c>
      <c r="V8" s="24">
        <f>+VLOOKUP(V$2,Participación!$C$42:$DG$80,$B8,0)</f>
        <v>2.0754432345517131</v>
      </c>
      <c r="W8" s="24">
        <f>+VLOOKUP(W$2,Participación!$C$42:$DG$80,$B8,0)</f>
        <v>1.2974094609071367</v>
      </c>
      <c r="X8" s="24">
        <f>+VLOOKUP(X$2,Participación!$C$42:$DG$80,$B8,0)</f>
        <v>0.62950449522768059</v>
      </c>
      <c r="Y8" s="24">
        <v>7.7938341222085594E-2</v>
      </c>
      <c r="Z8" s="24">
        <f>+VLOOKUP(Z$2,Participación!$C$42:$DG$80,$B8,0)</f>
        <v>9.0481160804644911E-2</v>
      </c>
      <c r="AA8" s="24">
        <f>+VLOOKUP(AA$2,Participación!$C$42:$DG$80,$B8,0)</f>
        <v>0.27295891963494162</v>
      </c>
      <c r="AB8" s="24">
        <f>+VLOOKUP(AB$2,Participación!$C$42:$DG$80,$B8,0)</f>
        <v>0.26680766526597099</v>
      </c>
      <c r="AC8" s="24">
        <f>+VLOOKUP(AC$2,Participación!$C$42:$DG$80,$B8,0)</f>
        <v>2.3854997842165687E-2</v>
      </c>
      <c r="AD8" s="24">
        <f>+VLOOKUP(AD$2,Participación!$C$42:$DG$80,$B8,0)</f>
        <v>0</v>
      </c>
      <c r="AE8" s="24">
        <f>+VLOOKUP(AE$2,Participación!$C$42:$DG$80,$B8,0)</f>
        <v>1.8553954060676163E-2</v>
      </c>
      <c r="AF8" s="24">
        <f>+VLOOKUP(AF$2,Participación!$C$42:$DG$80,$B8,0)</f>
        <v>4.8993608919690539</v>
      </c>
      <c r="AG8" s="24">
        <f>+VLOOKUP(AG$2,Participación!$C$42:$DG$80,$B8,0)</f>
        <v>0.59190394310461014</v>
      </c>
      <c r="AH8" s="24">
        <v>1.6028172105571099</v>
      </c>
      <c r="AI8" s="24">
        <f>+VLOOKUP(AI$2,Participación!$C$42:$DG$80,$B8,0)</f>
        <v>0.49742989367660573</v>
      </c>
      <c r="AJ8" s="24">
        <f>+VLOOKUP(AJ$2,Participación!$C$42:$DG$80,$B8,0)</f>
        <v>1.2187190394050564</v>
      </c>
      <c r="AK8" s="24">
        <f>+VLOOKUP(AK$2,Participación!$C$42:$DG$80,$B8,0)</f>
        <v>1.2318232189257556</v>
      </c>
      <c r="AL8" s="24">
        <f>+VLOOKUP(AL$2,Participación!$C$42:$DG$80,$B8,0)</f>
        <v>0.29926823096759358</v>
      </c>
      <c r="AM8" s="24">
        <f>+VLOOKUP(AM$2,Participación!$C$42:$DG$80,$B8,0)</f>
        <v>8.6206257866349778E-2</v>
      </c>
      <c r="AN8" s="24">
        <v>8.7606335194938906E-2</v>
      </c>
      <c r="AO8" s="24">
        <v>0.18314395939262801</v>
      </c>
    </row>
    <row r="9" spans="2:41" ht="16.5" x14ac:dyDescent="0.3">
      <c r="B9">
        <v>19</v>
      </c>
      <c r="C9" s="3">
        <v>41090</v>
      </c>
      <c r="D9" s="24">
        <f>+VLOOKUP(D$2,Participación!$C$42:$DG$80,$B9,0)</f>
        <v>2.4486302687279196</v>
      </c>
      <c r="E9" s="24">
        <f>+VLOOKUP(E$2,Participación!$C$42:$DG$80,$B9,0)</f>
        <v>1.2369036919042862</v>
      </c>
      <c r="F9" s="24">
        <v>4.0786987601731601</v>
      </c>
      <c r="G9" s="24">
        <v>5.4019057305765603</v>
      </c>
      <c r="H9" s="24">
        <v>1.93143185750666</v>
      </c>
      <c r="I9" s="24">
        <v>1.82105412712639</v>
      </c>
      <c r="J9" s="24">
        <v>1.3397077584994199</v>
      </c>
      <c r="K9" s="24">
        <f>+VLOOKUP(K$2,Participación!$C$42:$DG$80,$B9,0)</f>
        <v>0.52893266457767651</v>
      </c>
      <c r="L9" s="24">
        <v>0.46700472462645998</v>
      </c>
      <c r="M9" s="24">
        <f>+VLOOKUP(M$2,Participación!$C$42:$DG$80,$B9,0)</f>
        <v>0.35480494842264887</v>
      </c>
      <c r="N9" s="24">
        <v>2.7583411668158</v>
      </c>
      <c r="O9" s="24">
        <f>+VLOOKUP(O$2,Participación!$C$42:$DG$80,$B9,0)</f>
        <v>0.14125243230727388</v>
      </c>
      <c r="P9" s="24">
        <f>+VLOOKUP(P$2,Participación!$C$42:$DG$80,$B9,0)</f>
        <v>1.4625260469613079</v>
      </c>
      <c r="Q9" s="24">
        <v>13.7128797487228</v>
      </c>
      <c r="R9" s="24">
        <f>+VLOOKUP(R$2,Participación!$C$42:$DG$80,$B9,0)</f>
        <v>0.23572353417941255</v>
      </c>
      <c r="S9" s="24">
        <f>+VLOOKUP(S$2,Participación!$C$42:$DG$80,$B9,0)</f>
        <v>0.57278071025759436</v>
      </c>
      <c r="T9" s="24">
        <v>0.20348495657574101</v>
      </c>
      <c r="U9" s="24">
        <f>+VLOOKUP(U$2,Participación!$C$42:$DG$80,$B9,0)</f>
        <v>5.730876075843036E-2</v>
      </c>
      <c r="V9" s="24">
        <f>+VLOOKUP(V$2,Participación!$C$42:$DG$80,$B9,0)</f>
        <v>2.0627740527763399</v>
      </c>
      <c r="W9" s="24">
        <f>+VLOOKUP(W$2,Participación!$C$42:$DG$80,$B9,0)</f>
        <v>1.2936210365730862</v>
      </c>
      <c r="X9" s="24">
        <f>+VLOOKUP(X$2,Participación!$C$42:$DG$80,$B9,0)</f>
        <v>0.60599900898062431</v>
      </c>
      <c r="Y9" s="24">
        <v>7.7667922687443505E-2</v>
      </c>
      <c r="Z9" s="24">
        <f>+VLOOKUP(Z$2,Participación!$C$42:$DG$80,$B9,0)</f>
        <v>9.2368201036210656E-2</v>
      </c>
      <c r="AA9" s="24">
        <f>+VLOOKUP(AA$2,Participación!$C$42:$DG$80,$B9,0)</f>
        <v>0.26951921670116569</v>
      </c>
      <c r="AB9" s="24">
        <f>+VLOOKUP(AB$2,Participación!$C$42:$DG$80,$B9,0)</f>
        <v>0.26505978910997974</v>
      </c>
      <c r="AC9" s="24">
        <f>+VLOOKUP(AC$2,Participación!$C$42:$DG$80,$B9,0)</f>
        <v>2.6814445099519024E-2</v>
      </c>
      <c r="AD9" s="24">
        <f>+VLOOKUP(AD$2,Participación!$C$42:$DG$80,$B9,0)</f>
        <v>0</v>
      </c>
      <c r="AE9" s="24">
        <f>+VLOOKUP(AE$2,Participación!$C$42:$DG$80,$B9,0)</f>
        <v>1.9212391596601965E-2</v>
      </c>
      <c r="AF9" s="24">
        <f>+VLOOKUP(AF$2,Participación!$C$42:$DG$80,$B9,0)</f>
        <v>4.9332551089307355</v>
      </c>
      <c r="AG9" s="24">
        <f>+VLOOKUP(AG$2,Participación!$C$42:$DG$80,$B9,0)</f>
        <v>0.6007262633685001</v>
      </c>
      <c r="AH9" s="24">
        <v>1.6156200141886301</v>
      </c>
      <c r="AI9" s="24">
        <f>+VLOOKUP(AI$2,Participación!$C$42:$DG$80,$B9,0)</f>
        <v>0.49087643948265536</v>
      </c>
      <c r="AJ9" s="24">
        <f>+VLOOKUP(AJ$2,Participación!$C$42:$DG$80,$B9,0)</f>
        <v>1.2047409416572408</v>
      </c>
      <c r="AK9" s="24">
        <f>+VLOOKUP(AK$2,Participación!$C$42:$DG$80,$B9,0)</f>
        <v>1.2299423339646716</v>
      </c>
      <c r="AL9" s="24">
        <f>+VLOOKUP(AL$2,Participación!$C$42:$DG$80,$B9,0)</f>
        <v>0.29505695754075317</v>
      </c>
      <c r="AM9" s="24">
        <f>+VLOOKUP(AM$2,Participación!$C$42:$DG$80,$B9,0)</f>
        <v>8.035642262308898E-2</v>
      </c>
      <c r="AN9" s="24">
        <v>8.4505865059351204E-2</v>
      </c>
      <c r="AO9" s="24">
        <v>0.17878824199611301</v>
      </c>
    </row>
    <row r="10" spans="2:41" ht="16.5" x14ac:dyDescent="0.3">
      <c r="B10">
        <v>20</v>
      </c>
      <c r="C10" s="3">
        <v>41121</v>
      </c>
      <c r="D10" s="24">
        <f>+VLOOKUP(D$2,Participación!$C$42:$DG$80,$B10,0)</f>
        <v>2.4405058466126581</v>
      </c>
      <c r="E10" s="24">
        <f>+VLOOKUP(E$2,Participación!$C$42:$DG$80,$B10,0)</f>
        <v>1.2574114586156275</v>
      </c>
      <c r="F10" s="24">
        <v>4.1233471396223296</v>
      </c>
      <c r="G10" s="24">
        <v>5.4925407833662101</v>
      </c>
      <c r="H10" s="24">
        <v>1.95677019885076</v>
      </c>
      <c r="I10" s="24">
        <v>1.86069416091863</v>
      </c>
      <c r="J10" s="24">
        <v>1.3446342506454301</v>
      </c>
      <c r="K10" s="24">
        <f>+VLOOKUP(K$2,Participación!$C$42:$DG$80,$B10,0)</f>
        <v>0.53680920494555096</v>
      </c>
      <c r="L10" s="24">
        <v>0.463871061144361</v>
      </c>
      <c r="M10" s="24">
        <f>+VLOOKUP(M$2,Participación!$C$42:$DG$80,$B10,0)</f>
        <v>0.35819427777376955</v>
      </c>
      <c r="N10" s="24">
        <v>2.75624134745006</v>
      </c>
      <c r="O10" s="24">
        <f>+VLOOKUP(O$2,Participación!$C$42:$DG$80,$B10,0)</f>
        <v>0.14426032294937663</v>
      </c>
      <c r="P10" s="24">
        <f>+VLOOKUP(P$2,Participación!$C$42:$DG$80,$B10,0)</f>
        <v>1.4892838015176733</v>
      </c>
      <c r="Q10" s="24">
        <v>13.7447324218835</v>
      </c>
      <c r="R10" s="24">
        <f>+VLOOKUP(R$2,Participación!$C$42:$DG$80,$B10,0)</f>
        <v>0.23266615391424184</v>
      </c>
      <c r="S10" s="24">
        <f>+VLOOKUP(S$2,Participación!$C$42:$DG$80,$B10,0)</f>
        <v>0.59172670389466819</v>
      </c>
      <c r="T10" s="24">
        <v>0.208565556752183</v>
      </c>
      <c r="U10" s="24">
        <f>+VLOOKUP(U$2,Participación!$C$42:$DG$80,$B10,0)</f>
        <v>5.8036044235663671E-2</v>
      </c>
      <c r="V10" s="24">
        <f>+VLOOKUP(V$2,Participación!$C$42:$DG$80,$B10,0)</f>
        <v>2.0916834793577697</v>
      </c>
      <c r="W10" s="24">
        <f>+VLOOKUP(W$2,Participación!$C$42:$DG$80,$B10,0)</f>
        <v>1.3146336171692954</v>
      </c>
      <c r="X10" s="24">
        <f>+VLOOKUP(X$2,Participación!$C$42:$DG$80,$B10,0)</f>
        <v>0.60071296658993334</v>
      </c>
      <c r="Y10" s="24">
        <v>7.7893352902931104E-2</v>
      </c>
      <c r="Z10" s="24">
        <f>+VLOOKUP(Z$2,Participación!$C$42:$DG$80,$B10,0)</f>
        <v>9.8995300681361267E-2</v>
      </c>
      <c r="AA10" s="24">
        <f>+VLOOKUP(AA$2,Participación!$C$42:$DG$80,$B10,0)</f>
        <v>0.27959274783647631</v>
      </c>
      <c r="AB10" s="24">
        <f>+VLOOKUP(AB$2,Participación!$C$42:$DG$80,$B10,0)</f>
        <v>0.26925069942224572</v>
      </c>
      <c r="AC10" s="24">
        <f>+VLOOKUP(AC$2,Participación!$C$42:$DG$80,$B10,0)</f>
        <v>2.862805869268675E-2</v>
      </c>
      <c r="AD10" s="24">
        <f>+VLOOKUP(AD$2,Participación!$C$42:$DG$80,$B10,0)</f>
        <v>0</v>
      </c>
      <c r="AE10" s="24">
        <f>+VLOOKUP(AE$2,Participación!$C$42:$DG$80,$B10,0)</f>
        <v>2.0060388377708974E-2</v>
      </c>
      <c r="AF10" s="24">
        <f>+VLOOKUP(AF$2,Participación!$C$42:$DG$80,$B10,0)</f>
        <v>5.0766944873355566</v>
      </c>
      <c r="AG10" s="24">
        <f>+VLOOKUP(AG$2,Participación!$C$42:$DG$80,$B10,0)</f>
        <v>0.62044749474604455</v>
      </c>
      <c r="AH10" s="24">
        <v>1.6318002610959701</v>
      </c>
      <c r="AI10" s="24">
        <f>+VLOOKUP(AI$2,Participación!$C$42:$DG$80,$B10,0)</f>
        <v>0.49069525061391245</v>
      </c>
      <c r="AJ10" s="24">
        <f>+VLOOKUP(AJ$2,Participación!$C$42:$DG$80,$B10,0)</f>
        <v>1.2151146157089354</v>
      </c>
      <c r="AK10" s="24">
        <f>+VLOOKUP(AK$2,Participación!$C$42:$DG$80,$B10,0)</f>
        <v>1.2327305966527711</v>
      </c>
      <c r="AL10" s="24">
        <f>+VLOOKUP(AL$2,Participación!$C$42:$DG$80,$B10,0)</f>
        <v>0.28987376980808643</v>
      </c>
      <c r="AM10" s="24">
        <f>+VLOOKUP(AM$2,Participación!$C$42:$DG$80,$B10,0)</f>
        <v>7.7967033589510237E-2</v>
      </c>
      <c r="AN10" s="24">
        <v>8.9362514815980301E-2</v>
      </c>
      <c r="AO10" s="24">
        <v>0.167705227677477</v>
      </c>
    </row>
    <row r="11" spans="2:41" ht="16.5" x14ac:dyDescent="0.3">
      <c r="B11">
        <v>21</v>
      </c>
      <c r="C11" s="3">
        <v>41152</v>
      </c>
      <c r="D11" s="24">
        <f>+VLOOKUP(D$2,Participación!$C$42:$DG$80,$B11,0)</f>
        <v>2.4542763687503411</v>
      </c>
      <c r="E11" s="24">
        <f>+VLOOKUP(E$2,Participación!$C$42:$DG$80,$B11,0)</f>
        <v>1.2651042990752064</v>
      </c>
      <c r="F11" s="24">
        <v>4.1056539923771096</v>
      </c>
      <c r="G11" s="24">
        <v>5.5703970732047896</v>
      </c>
      <c r="H11" s="24">
        <v>1.9610201069858599</v>
      </c>
      <c r="I11" s="24">
        <v>1.86950880134838</v>
      </c>
      <c r="J11" s="24">
        <v>1.3438738150904901</v>
      </c>
      <c r="K11" s="24">
        <f>+VLOOKUP(K$2,Participación!$C$42:$DG$80,$B11,0)</f>
        <v>0.54520798560552386</v>
      </c>
      <c r="L11" s="24">
        <v>0.45214485224587098</v>
      </c>
      <c r="M11" s="24">
        <f>+VLOOKUP(M$2,Participación!$C$42:$DG$80,$B11,0)</f>
        <v>0.3562658788769138</v>
      </c>
      <c r="N11" s="24">
        <v>2.73743807726636</v>
      </c>
      <c r="O11" s="24">
        <f>+VLOOKUP(O$2,Participación!$C$42:$DG$80,$B11,0)</f>
        <v>0.14242780755307866</v>
      </c>
      <c r="P11" s="24">
        <f>+VLOOKUP(P$2,Participación!$C$42:$DG$80,$B11,0)</f>
        <v>1.4979854742942378</v>
      </c>
      <c r="Q11" s="24">
        <v>13.731177154529499</v>
      </c>
      <c r="R11" s="24">
        <f>+VLOOKUP(R$2,Participación!$C$42:$DG$80,$B11,0)</f>
        <v>0.23044568451351835</v>
      </c>
      <c r="S11" s="24">
        <f>+VLOOKUP(S$2,Participación!$C$42:$DG$80,$B11,0)</f>
        <v>0.61166293089480084</v>
      </c>
      <c r="T11" s="24">
        <v>0.21472471144509001</v>
      </c>
      <c r="U11" s="24">
        <f>+VLOOKUP(U$2,Participación!$C$42:$DG$80,$B11,0)</f>
        <v>5.7808322446669877E-2</v>
      </c>
      <c r="V11" s="24">
        <f>+VLOOKUP(V$2,Participación!$C$42:$DG$80,$B11,0)</f>
        <v>2.0928055125878968</v>
      </c>
      <c r="W11" s="24">
        <f>+VLOOKUP(W$2,Participación!$C$42:$DG$80,$B11,0)</f>
        <v>1.3102290231431089</v>
      </c>
      <c r="X11" s="24">
        <f>+VLOOKUP(X$2,Participación!$C$42:$DG$80,$B11,0)</f>
        <v>0.60458005719404129</v>
      </c>
      <c r="Y11" s="24">
        <v>7.8110980614284994E-2</v>
      </c>
      <c r="Z11" s="24">
        <f>+VLOOKUP(Z$2,Participación!$C$42:$DG$80,$B11,0)</f>
        <v>0.10166229506546956</v>
      </c>
      <c r="AA11" s="24">
        <f>+VLOOKUP(AA$2,Participación!$C$42:$DG$80,$B11,0)</f>
        <v>0.28449230936297804</v>
      </c>
      <c r="AB11" s="24">
        <f>+VLOOKUP(AB$2,Participación!$C$42:$DG$80,$B11,0)</f>
        <v>0.27568357619595751</v>
      </c>
      <c r="AC11" s="24">
        <f>+VLOOKUP(AC$2,Participación!$C$42:$DG$80,$B11,0)</f>
        <v>2.9713227377521374E-2</v>
      </c>
      <c r="AD11" s="24">
        <f>+VLOOKUP(AD$2,Participación!$C$42:$DG$80,$B11,0)</f>
        <v>0</v>
      </c>
      <c r="AE11" s="24">
        <f>+VLOOKUP(AE$2,Participación!$C$42:$DG$80,$B11,0)</f>
        <v>2.1331070903341305E-2</v>
      </c>
      <c r="AF11" s="24">
        <f>+VLOOKUP(AF$2,Participación!$C$42:$DG$80,$B11,0)</f>
        <v>5.1593514344878795</v>
      </c>
      <c r="AG11" s="24">
        <f>+VLOOKUP(AG$2,Participación!$C$42:$DG$80,$B11,0)</f>
        <v>0.62213606405053345</v>
      </c>
      <c r="AH11" s="24">
        <v>1.6322732134864799</v>
      </c>
      <c r="AI11" s="24">
        <f>+VLOOKUP(AI$2,Participación!$C$42:$DG$80,$B11,0)</f>
        <v>0.49795252041652871</v>
      </c>
      <c r="AJ11" s="24">
        <f>+VLOOKUP(AJ$2,Participación!$C$42:$DG$80,$B11,0)</f>
        <v>1.2313801688720312</v>
      </c>
      <c r="AK11" s="24">
        <f>+VLOOKUP(AK$2,Participación!$C$42:$DG$80,$B11,0)</f>
        <v>1.2121581523011131</v>
      </c>
      <c r="AL11" s="24">
        <f>+VLOOKUP(AL$2,Participación!$C$42:$DG$80,$B11,0)</f>
        <v>0.28681789864013363</v>
      </c>
      <c r="AM11" s="24">
        <f>+VLOOKUP(AM$2,Participación!$C$42:$DG$80,$B11,0)</f>
        <v>7.7697894379989543E-2</v>
      </c>
      <c r="AN11" s="24">
        <v>9.2119579823237097E-2</v>
      </c>
      <c r="AO11" s="24">
        <v>0.16976252379982901</v>
      </c>
    </row>
    <row r="12" spans="2:41" ht="16.5" x14ac:dyDescent="0.3">
      <c r="B12">
        <v>22</v>
      </c>
      <c r="C12" s="3">
        <v>41182</v>
      </c>
      <c r="D12" s="24">
        <f>+VLOOKUP(D$2,Participación!$C$42:$DG$80,$B12,0)</f>
        <v>2.4848020202114451</v>
      </c>
      <c r="E12" s="24">
        <f>+VLOOKUP(E$2,Participación!$C$42:$DG$80,$B12,0)</f>
        <v>1.280002086374836</v>
      </c>
      <c r="F12" s="24">
        <v>4.1209754027666703</v>
      </c>
      <c r="G12" s="24">
        <v>5.6340772423526504</v>
      </c>
      <c r="H12" s="24">
        <v>1.96492641895047</v>
      </c>
      <c r="I12" s="24">
        <v>1.8867587248227</v>
      </c>
      <c r="J12" s="24">
        <v>1.34623498890502</v>
      </c>
      <c r="K12" s="24">
        <f>+VLOOKUP(K$2,Participación!$C$42:$DG$80,$B12,0)</f>
        <v>0.54263313211427877</v>
      </c>
      <c r="L12" s="24">
        <v>0.43728264541717599</v>
      </c>
      <c r="M12" s="24">
        <f>+VLOOKUP(M$2,Participación!$C$42:$DG$80,$B12,0)</f>
        <v>0.3584471965155267</v>
      </c>
      <c r="N12" s="24">
        <v>2.7205649644730698</v>
      </c>
      <c r="O12" s="24">
        <f>+VLOOKUP(O$2,Participación!$C$42:$DG$80,$B12,0)</f>
        <v>0.14288986499320877</v>
      </c>
      <c r="P12" s="24">
        <f>+VLOOKUP(P$2,Participación!$C$42:$DG$80,$B12,0)</f>
        <v>1.5061567412118413</v>
      </c>
      <c r="Q12" s="24">
        <v>13.746733289946301</v>
      </c>
      <c r="R12" s="24">
        <f>+VLOOKUP(R$2,Participación!$C$42:$DG$80,$B12,0)</f>
        <v>0.22585617527890317</v>
      </c>
      <c r="S12" s="24">
        <f>+VLOOKUP(S$2,Participación!$C$42:$DG$80,$B12,0)</f>
        <v>0.62561278718384439</v>
      </c>
      <c r="T12" s="24">
        <v>0.21994578669891399</v>
      </c>
      <c r="U12" s="24">
        <f>+VLOOKUP(U$2,Participación!$C$42:$DG$80,$B12,0)</f>
        <v>5.7740188357964246E-2</v>
      </c>
      <c r="V12" s="24">
        <f>+VLOOKUP(V$2,Participación!$C$42:$DG$80,$B12,0)</f>
        <v>2.1083732270719233</v>
      </c>
      <c r="W12" s="24">
        <f>+VLOOKUP(W$2,Participación!$C$42:$DG$80,$B12,0)</f>
        <v>1.292115241834805</v>
      </c>
      <c r="X12" s="24">
        <f>+VLOOKUP(X$2,Participación!$C$42:$DG$80,$B12,0)</f>
        <v>0.60922165158139818</v>
      </c>
      <c r="Y12" s="24">
        <v>7.7920720295349896E-2</v>
      </c>
      <c r="Z12" s="24">
        <f>+VLOOKUP(Z$2,Participación!$C$42:$DG$80,$B12,0)</f>
        <v>0.10179492157116891</v>
      </c>
      <c r="AA12" s="24">
        <f>+VLOOKUP(AA$2,Participación!$C$42:$DG$80,$B12,0)</f>
        <v>0.28771310866020844</v>
      </c>
      <c r="AB12" s="24">
        <f>+VLOOKUP(AB$2,Participación!$C$42:$DG$80,$B12,0)</f>
        <v>0.28031962358180751</v>
      </c>
      <c r="AC12" s="24">
        <f>+VLOOKUP(AC$2,Participación!$C$42:$DG$80,$B12,0)</f>
        <v>3.1258745487250883E-2</v>
      </c>
      <c r="AD12" s="24">
        <f>+VLOOKUP(AD$2,Participación!$C$42:$DG$80,$B12,0)</f>
        <v>0</v>
      </c>
      <c r="AE12" s="24">
        <f>+VLOOKUP(AE$2,Participación!$C$42:$DG$80,$B12,0)</f>
        <v>2.2773378127424831E-2</v>
      </c>
      <c r="AF12" s="24">
        <f>+VLOOKUP(AF$2,Participación!$C$42:$DG$80,$B12,0)</f>
        <v>5.2567256166292156</v>
      </c>
      <c r="AG12" s="24">
        <f>+VLOOKUP(AG$2,Participación!$C$42:$DG$80,$B12,0)</f>
        <v>0.62905630774085464</v>
      </c>
      <c r="AH12" s="24">
        <v>1.6321283587705</v>
      </c>
      <c r="AI12" s="24">
        <f>+VLOOKUP(AI$2,Participación!$C$42:$DG$80,$B12,0)</f>
        <v>0.4996820792576197</v>
      </c>
      <c r="AJ12" s="24">
        <f>+VLOOKUP(AJ$2,Participación!$C$42:$DG$80,$B12,0)</f>
        <v>1.2646864482272127</v>
      </c>
      <c r="AK12" s="24">
        <f>+VLOOKUP(AK$2,Participación!$C$42:$DG$80,$B12,0)</f>
        <v>1.2034292508484683</v>
      </c>
      <c r="AL12" s="24">
        <f>+VLOOKUP(AL$2,Participación!$C$42:$DG$80,$B12,0)</f>
        <v>0.28457033695871004</v>
      </c>
      <c r="AM12" s="24">
        <f>+VLOOKUP(AM$2,Participación!$C$42:$DG$80,$B12,0)</f>
        <v>7.4870684712047497E-2</v>
      </c>
      <c r="AN12" s="24">
        <v>0.100166561089096</v>
      </c>
      <c r="AO12" s="24">
        <v>0.169904901620306</v>
      </c>
    </row>
    <row r="13" spans="2:41" ht="16.5" x14ac:dyDescent="0.3">
      <c r="B13">
        <v>23</v>
      </c>
      <c r="C13" s="3">
        <v>41213</v>
      </c>
      <c r="D13" s="24">
        <f>+VLOOKUP(D$2,Participación!$C$42:$DG$80,$B13,0)</f>
        <v>2.5135050481160786</v>
      </c>
      <c r="E13" s="24">
        <f>+VLOOKUP(E$2,Participación!$C$42:$DG$80,$B13,0)</f>
        <v>1.2896303291762141</v>
      </c>
      <c r="F13" s="24">
        <v>4.1002298566680899</v>
      </c>
      <c r="G13" s="24">
        <v>5.6634061060107097</v>
      </c>
      <c r="H13" s="24">
        <v>1.96402109118144</v>
      </c>
      <c r="I13" s="24">
        <v>1.8948428940791799</v>
      </c>
      <c r="J13" s="24">
        <v>1.3565901649688801</v>
      </c>
      <c r="K13" s="24">
        <f>+VLOOKUP(K$2,Participación!$C$42:$DG$80,$B13,0)</f>
        <v>0.54104376902663043</v>
      </c>
      <c r="L13" s="24">
        <v>0.43410635102519002</v>
      </c>
      <c r="M13" s="24">
        <f>+VLOOKUP(M$2,Participación!$C$42:$DG$80,$B13,0)</f>
        <v>0.35518590216327761</v>
      </c>
      <c r="N13" s="24">
        <v>2.6924667649518099</v>
      </c>
      <c r="O13" s="24">
        <f>+VLOOKUP(O$2,Participación!$C$42:$DG$80,$B13,0)</f>
        <v>0.14016911156991835</v>
      </c>
      <c r="P13" s="24">
        <f>+VLOOKUP(P$2,Participación!$C$42:$DG$80,$B13,0)</f>
        <v>1.5082510691806661</v>
      </c>
      <c r="Q13" s="24">
        <v>13.7733381257733</v>
      </c>
      <c r="R13" s="24">
        <f>+VLOOKUP(R$2,Participación!$C$42:$DG$80,$B13,0)</f>
        <v>0.21097666308872132</v>
      </c>
      <c r="S13" s="24">
        <f>+VLOOKUP(S$2,Participación!$C$42:$DG$80,$B13,0)</f>
        <v>0.64042869250514001</v>
      </c>
      <c r="T13" s="24">
        <v>0.22737693659840499</v>
      </c>
      <c r="U13" s="24">
        <f>+VLOOKUP(U$2,Participación!$C$42:$DG$80,$B13,0)</f>
        <v>5.9079964033991933E-2</v>
      </c>
      <c r="V13" s="24">
        <f>+VLOOKUP(V$2,Participación!$C$42:$DG$80,$B13,0)</f>
        <v>2.0750434267960038</v>
      </c>
      <c r="W13" s="24">
        <f>+VLOOKUP(W$2,Participación!$C$42:$DG$80,$B13,0)</f>
        <v>1.2925272575512059</v>
      </c>
      <c r="X13" s="24">
        <f>+VLOOKUP(X$2,Participación!$C$42:$DG$80,$B13,0)</f>
        <v>0.62348582053176704</v>
      </c>
      <c r="Y13" s="24">
        <v>7.6199736322822301E-2</v>
      </c>
      <c r="Z13" s="24">
        <f>+VLOOKUP(Z$2,Participación!$C$42:$DG$80,$B13,0)</f>
        <v>0.10542601004961602</v>
      </c>
      <c r="AA13" s="24">
        <f>+VLOOKUP(AA$2,Participación!$C$42:$DG$80,$B13,0)</f>
        <v>0.28986347621220759</v>
      </c>
      <c r="AB13" s="24">
        <f>+VLOOKUP(AB$2,Participación!$C$42:$DG$80,$B13,0)</f>
        <v>0.28447173574474699</v>
      </c>
      <c r="AC13" s="24">
        <f>+VLOOKUP(AC$2,Participación!$C$42:$DG$80,$B13,0)</f>
        <v>3.2269758010458081E-2</v>
      </c>
      <c r="AD13" s="24">
        <f>+VLOOKUP(AD$2,Participación!$C$42:$DG$80,$B13,0)</f>
        <v>0</v>
      </c>
      <c r="AE13" s="24">
        <f>+VLOOKUP(AE$2,Participación!$C$42:$DG$80,$B13,0)</f>
        <v>2.3438604262690451E-2</v>
      </c>
      <c r="AF13" s="24">
        <f>+VLOOKUP(AF$2,Participación!$C$42:$DG$80,$B13,0)</f>
        <v>5.3633998383329153</v>
      </c>
      <c r="AG13" s="24">
        <f>+VLOOKUP(AG$2,Participación!$C$42:$DG$80,$B13,0)</f>
        <v>0.64001718719815959</v>
      </c>
      <c r="AH13" s="24">
        <v>1.6332326412624101</v>
      </c>
      <c r="AI13" s="24">
        <f>+VLOOKUP(AI$2,Participación!$C$42:$DG$80,$B13,0)</f>
        <v>0.49418229962834076</v>
      </c>
      <c r="AJ13" s="24">
        <f>+VLOOKUP(AJ$2,Participación!$C$42:$DG$80,$B13,0)</f>
        <v>1.2759835546425806</v>
      </c>
      <c r="AK13" s="24">
        <f>+VLOOKUP(AK$2,Participación!$C$42:$DG$80,$B13,0)</f>
        <v>1.1934812858008441</v>
      </c>
      <c r="AL13" s="24">
        <f>+VLOOKUP(AL$2,Participación!$C$42:$DG$80,$B13,0)</f>
        <v>0.28411930395767787</v>
      </c>
      <c r="AM13" s="24">
        <f>+VLOOKUP(AM$2,Participación!$C$42:$DG$80,$B13,0)</f>
        <v>7.5752223499765237E-2</v>
      </c>
      <c r="AN13" s="24">
        <v>9.9684416276766497E-2</v>
      </c>
      <c r="AO13" s="24">
        <v>0.171464006578784</v>
      </c>
    </row>
    <row r="14" spans="2:41" ht="16.5" x14ac:dyDescent="0.3">
      <c r="B14">
        <v>24</v>
      </c>
      <c r="C14" s="3">
        <v>41243</v>
      </c>
      <c r="D14" s="24">
        <f>+VLOOKUP(D$2,Participación!$C$42:$DG$80,$B14,0)</f>
        <v>2.4993101808335765</v>
      </c>
      <c r="E14" s="24">
        <f>+VLOOKUP(E$2,Participación!$C$42:$DG$80,$B14,0)</f>
        <v>1.2761382538762978</v>
      </c>
      <c r="F14" s="24">
        <v>4.08598100399578</v>
      </c>
      <c r="G14" s="24">
        <v>5.70684534665076</v>
      </c>
      <c r="H14" s="24">
        <v>1.9649838169435101</v>
      </c>
      <c r="I14" s="24">
        <v>1.8974529799492099</v>
      </c>
      <c r="J14" s="24">
        <v>1.3823966085486601</v>
      </c>
      <c r="K14" s="24">
        <f>+VLOOKUP(K$2,Participación!$C$42:$DG$80,$B14,0)</f>
        <v>0.54563719386373877</v>
      </c>
      <c r="L14" s="24">
        <v>0.434370662599254</v>
      </c>
      <c r="M14" s="24">
        <f>+VLOOKUP(M$2,Participación!$C$42:$DG$80,$B14,0)</f>
        <v>0.35151861746998564</v>
      </c>
      <c r="N14" s="24">
        <v>2.6799568171530899</v>
      </c>
      <c r="O14" s="24">
        <f>+VLOOKUP(O$2,Participación!$C$42:$DG$80,$B14,0)</f>
        <v>0.13779810011942173</v>
      </c>
      <c r="P14" s="24">
        <f>+VLOOKUP(P$2,Participación!$C$42:$DG$80,$B14,0)</f>
        <v>1.5105954345718315</v>
      </c>
      <c r="Q14" s="24">
        <v>13.9271844712956</v>
      </c>
      <c r="R14" s="24">
        <f>+VLOOKUP(R$2,Participación!$C$42:$DG$80,$B14,0)</f>
        <v>0.19921942984939267</v>
      </c>
      <c r="S14" s="24">
        <f>+VLOOKUP(S$2,Participación!$C$42:$DG$80,$B14,0)</f>
        <v>0.64774365830497005</v>
      </c>
      <c r="T14" s="24">
        <v>0.23285700379205301</v>
      </c>
      <c r="U14" s="24">
        <f>+VLOOKUP(U$2,Participación!$C$42:$DG$80,$B14,0)</f>
        <v>6.003341022608185E-2</v>
      </c>
      <c r="V14" s="24">
        <f>+VLOOKUP(V$2,Participación!$C$42:$DG$80,$B14,0)</f>
        <v>2.0547139832035146</v>
      </c>
      <c r="W14" s="24">
        <f>+VLOOKUP(W$2,Participación!$C$42:$DG$80,$B14,0)</f>
        <v>1.2505534152441651</v>
      </c>
      <c r="X14" s="24">
        <f>+VLOOKUP(X$2,Participación!$C$42:$DG$80,$B14,0)</f>
        <v>0.62996498586518634</v>
      </c>
      <c r="Y14" s="24">
        <v>7.3000250920171206E-2</v>
      </c>
      <c r="Z14" s="24">
        <f>+VLOOKUP(Z$2,Participación!$C$42:$DG$80,$B14,0)</f>
        <v>0.10657179312227279</v>
      </c>
      <c r="AA14" s="24">
        <f>+VLOOKUP(AA$2,Participación!$C$42:$DG$80,$B14,0)</f>
        <v>0.28974512983211975</v>
      </c>
      <c r="AB14" s="24">
        <f>+VLOOKUP(AB$2,Participación!$C$42:$DG$80,$B14,0)</f>
        <v>0.2806910285487958</v>
      </c>
      <c r="AC14" s="24">
        <f>+VLOOKUP(AC$2,Participación!$C$42:$DG$80,$B14,0)</f>
        <v>3.1933197228584571E-2</v>
      </c>
      <c r="AD14" s="24">
        <f>+VLOOKUP(AD$2,Participación!$C$42:$DG$80,$B14,0)</f>
        <v>0</v>
      </c>
      <c r="AE14" s="24">
        <f>+VLOOKUP(AE$2,Participación!$C$42:$DG$80,$B14,0)</f>
        <v>2.3038569342159872E-2</v>
      </c>
      <c r="AF14" s="24">
        <f>+VLOOKUP(AF$2,Participación!$C$42:$DG$80,$B14,0)</f>
        <v>5.488970468231491</v>
      </c>
      <c r="AG14" s="24">
        <f>+VLOOKUP(AG$2,Participación!$C$42:$DG$80,$B14,0)</f>
        <v>0.64754529104579772</v>
      </c>
      <c r="AH14" s="24">
        <v>1.6314177982082101</v>
      </c>
      <c r="AI14" s="24">
        <f>+VLOOKUP(AI$2,Participación!$C$42:$DG$80,$B14,0)</f>
        <v>0.48220014562998426</v>
      </c>
      <c r="AJ14" s="24">
        <f>+VLOOKUP(AJ$2,Participación!$C$42:$DG$80,$B14,0)</f>
        <v>1.2721512866564095</v>
      </c>
      <c r="AK14" s="24">
        <f>+VLOOKUP(AK$2,Participación!$C$42:$DG$80,$B14,0)</f>
        <v>1.1932921828674359</v>
      </c>
      <c r="AL14" s="24">
        <f>+VLOOKUP(AL$2,Participación!$C$42:$DG$80,$B14,0)</f>
        <v>0.27431495344834778</v>
      </c>
      <c r="AM14" s="24">
        <f>+VLOOKUP(AM$2,Participación!$C$42:$DG$80,$B14,0)</f>
        <v>7.5288063337849098E-2</v>
      </c>
      <c r="AN14" s="24">
        <v>0.108813609910981</v>
      </c>
      <c r="AO14" s="24">
        <v>0.17602775019813999</v>
      </c>
    </row>
    <row r="15" spans="2:41" ht="16.5" x14ac:dyDescent="0.3">
      <c r="B15">
        <v>25</v>
      </c>
      <c r="C15" s="3">
        <v>41274</v>
      </c>
      <c r="D15" s="24">
        <f>+VLOOKUP(D$2,Participación!$C$42:$DG$80,$B15,0)</f>
        <v>2.442878362056387</v>
      </c>
      <c r="E15" s="24">
        <f>+VLOOKUP(E$2,Participación!$C$42:$DG$80,$B15,0)</f>
        <v>1.1348694411428961</v>
      </c>
      <c r="F15" s="24">
        <v>4.0513455179386</v>
      </c>
      <c r="G15" s="24">
        <v>5.7385605521861303</v>
      </c>
      <c r="H15" s="24">
        <v>1.99693806380365</v>
      </c>
      <c r="I15" s="24">
        <v>1.91277609535045</v>
      </c>
      <c r="J15" s="24">
        <v>1.3713061319728099</v>
      </c>
      <c r="K15" s="24">
        <f>+VLOOKUP(K$2,Participación!$C$42:$DG$80,$B15,0)</f>
        <v>0.54591365076135123</v>
      </c>
      <c r="L15" s="24">
        <v>0.432716658184848</v>
      </c>
      <c r="M15" s="24">
        <f>+VLOOKUP(M$2,Participación!$C$42:$DG$80,$B15,0)</f>
        <v>0.34637960328437695</v>
      </c>
      <c r="N15" s="24">
        <v>2.6755487330030698</v>
      </c>
      <c r="O15" s="24">
        <f>+VLOOKUP(O$2,Participación!$C$42:$DG$80,$B15,0)</f>
        <v>0.1388720513376776</v>
      </c>
      <c r="P15" s="24">
        <f>+VLOOKUP(P$2,Participación!$C$42:$DG$80,$B15,0)</f>
        <v>1.5485527154620053</v>
      </c>
      <c r="Q15" s="24">
        <v>14.0560414848173</v>
      </c>
      <c r="R15" s="24">
        <f>+VLOOKUP(R$2,Participación!$C$42:$DG$80,$B15,0)</f>
        <v>0.13595682090657096</v>
      </c>
      <c r="S15" s="24">
        <f>+VLOOKUP(S$2,Participación!$C$42:$DG$80,$B15,0)</f>
        <v>0.66832432704525369</v>
      </c>
      <c r="T15" s="24">
        <v>0.23693098890497299</v>
      </c>
      <c r="U15" s="24">
        <f>+VLOOKUP(U$2,Participación!$C$42:$DG$80,$B15,0)</f>
        <v>6.0145238854347728E-2</v>
      </c>
      <c r="V15" s="24">
        <f>+VLOOKUP(V$2,Participación!$C$42:$DG$80,$B15,0)</f>
        <v>2.0518772141512946</v>
      </c>
      <c r="W15" s="24">
        <f>+VLOOKUP(W$2,Participación!$C$42:$DG$80,$B15,0)</f>
        <v>1.2480781367096825</v>
      </c>
      <c r="X15" s="24">
        <f>+VLOOKUP(X$2,Participación!$C$42:$DG$80,$B15,0)</f>
        <v>0</v>
      </c>
      <c r="Y15" s="24">
        <v>7.5890249346099004E-2</v>
      </c>
      <c r="Z15" s="24">
        <f>+VLOOKUP(Z$2,Participación!$C$42:$DG$80,$B15,0)</f>
        <v>0.10531166058692511</v>
      </c>
      <c r="AA15" s="24">
        <f>+VLOOKUP(AA$2,Participación!$C$42:$DG$80,$B15,0)</f>
        <v>0.30043773963329712</v>
      </c>
      <c r="AB15" s="24">
        <f>+VLOOKUP(AB$2,Participación!$C$42:$DG$80,$B15,0)</f>
        <v>0.28218371452156971</v>
      </c>
      <c r="AC15" s="24">
        <f>+VLOOKUP(AC$2,Participación!$C$42:$DG$80,$B15,0)</f>
        <v>3.3262035440906966E-2</v>
      </c>
      <c r="AD15" s="24">
        <f>+VLOOKUP(AD$2,Participación!$C$42:$DG$80,$B15,0)</f>
        <v>0</v>
      </c>
      <c r="AE15" s="24">
        <f>+VLOOKUP(AE$2,Participación!$C$42:$DG$80,$B15,0)</f>
        <v>2.2970876868062057E-2</v>
      </c>
      <c r="AF15" s="24">
        <f>+VLOOKUP(AF$2,Participación!$C$42:$DG$80,$B15,0)</f>
        <v>5.6597488578078643</v>
      </c>
      <c r="AG15" s="24">
        <f>+VLOOKUP(AG$2,Participación!$C$42:$DG$80,$B15,0)</f>
        <v>0.66695228894811998</v>
      </c>
      <c r="AH15" s="24">
        <v>1.6107442720462599</v>
      </c>
      <c r="AI15" s="24">
        <f>+VLOOKUP(AI$2,Participación!$C$42:$DG$80,$B15,0)</f>
        <v>0.48778988531167866</v>
      </c>
      <c r="AJ15" s="24">
        <f>+VLOOKUP(AJ$2,Participación!$C$42:$DG$80,$B15,0)</f>
        <v>1.3028622828820773</v>
      </c>
      <c r="AK15" s="24">
        <f>+VLOOKUP(AK$2,Participación!$C$42:$DG$80,$B15,0)</f>
        <v>1.1888318156647988</v>
      </c>
      <c r="AL15" s="24">
        <f>+VLOOKUP(AL$2,Participación!$C$42:$DG$80,$B15,0)</f>
        <v>0.25282264332029075</v>
      </c>
      <c r="AM15" s="24">
        <f>+VLOOKUP(AM$2,Participación!$C$42:$DG$80,$B15,0)</f>
        <v>8.1078234727203921E-2</v>
      </c>
      <c r="AN15" s="24">
        <v>0.141680850873319</v>
      </c>
      <c r="AO15" s="24">
        <v>0.17975819602446599</v>
      </c>
    </row>
    <row r="16" spans="2:41" ht="16.5" x14ac:dyDescent="0.3">
      <c r="B16">
        <v>26</v>
      </c>
      <c r="C16" s="3">
        <v>41305</v>
      </c>
      <c r="D16" s="24">
        <f>+VLOOKUP(D$2,Participación!$C$42:$DG$80,$B16,0)</f>
        <v>2.4151442981836473</v>
      </c>
      <c r="E16" s="24">
        <f>+VLOOKUP(E$2,Participación!$C$42:$DG$80,$B16,0)</f>
        <v>1.1196162669954948</v>
      </c>
      <c r="F16" s="24">
        <v>4.0546290972794203</v>
      </c>
      <c r="G16" s="24">
        <v>5.7240297775244997</v>
      </c>
      <c r="H16" s="24">
        <v>1.9986592086605099</v>
      </c>
      <c r="I16" s="24">
        <v>1.9216169132271901</v>
      </c>
      <c r="J16" s="24">
        <v>1.3747281991755</v>
      </c>
      <c r="K16" s="24">
        <f>+VLOOKUP(K$2,Participación!$C$42:$DG$80,$B16,0)</f>
        <v>0.53955775099773773</v>
      </c>
      <c r="L16" s="24">
        <v>0.42793982166946898</v>
      </c>
      <c r="M16" s="24">
        <f>+VLOOKUP(M$2,Participación!$C$42:$DG$80,$B16,0)</f>
        <v>0.33124765762934072</v>
      </c>
      <c r="N16" s="24">
        <v>2.6818669616063899</v>
      </c>
      <c r="O16" s="24">
        <f>+VLOOKUP(O$2,Participación!$C$42:$DG$80,$B16,0)</f>
        <v>0.13920574947433839</v>
      </c>
      <c r="P16" s="24">
        <f>+VLOOKUP(P$2,Participación!$C$42:$DG$80,$B16,0)</f>
        <v>1.5411917206107975</v>
      </c>
      <c r="Q16" s="24">
        <v>13.7287165803082</v>
      </c>
      <c r="R16" s="24">
        <f>+VLOOKUP(R$2,Participación!$C$42:$DG$80,$B16,0)</f>
        <v>0.75276015954116793</v>
      </c>
      <c r="S16" s="24">
        <f>+VLOOKUP(S$2,Participación!$C$42:$DG$80,$B16,0)</f>
        <v>0.68025920374701687</v>
      </c>
      <c r="T16" s="24">
        <v>0.24068446646991801</v>
      </c>
      <c r="U16" s="24">
        <f>+VLOOKUP(U$2,Participación!$C$42:$DG$80,$B16,0)</f>
        <v>5.5269433258214047E-2</v>
      </c>
      <c r="V16" s="24">
        <f>+VLOOKUP(V$2,Participación!$C$42:$DG$80,$B16,0)</f>
        <v>2.0603491572858545</v>
      </c>
      <c r="W16" s="24">
        <f>+VLOOKUP(W$2,Participación!$C$42:$DG$80,$B16,0)</f>
        <v>1.2248914144137302</v>
      </c>
      <c r="X16" s="24">
        <f>+VLOOKUP(X$2,Participación!$C$42:$DG$80,$B16,0)</f>
        <v>0</v>
      </c>
      <c r="Y16" s="24">
        <v>7.5456723560697297E-2</v>
      </c>
      <c r="Z16" s="24">
        <f>+VLOOKUP(Z$2,Participación!$C$42:$DG$80,$B16,0)</f>
        <v>0.10745352050685278</v>
      </c>
      <c r="AA16" s="24">
        <f>+VLOOKUP(AA$2,Participación!$C$42:$DG$80,$B16,0)</f>
        <v>0.30668431491888104</v>
      </c>
      <c r="AB16" s="24">
        <f>+VLOOKUP(AB$2,Participación!$C$42:$DG$80,$B16,0)</f>
        <v>0.28704207741500176</v>
      </c>
      <c r="AC16" s="24">
        <f>+VLOOKUP(AC$2,Participación!$C$42:$DG$80,$B16,0)</f>
        <v>3.3916830475097783E-2</v>
      </c>
      <c r="AD16" s="24">
        <f>+VLOOKUP(AD$2,Participación!$C$42:$DG$80,$B16,0)</f>
        <v>0</v>
      </c>
      <c r="AE16" s="24">
        <f>+VLOOKUP(AE$2,Participación!$C$42:$DG$80,$B16,0)</f>
        <v>2.2019826470923261E-2</v>
      </c>
      <c r="AF16" s="24">
        <f>+VLOOKUP(AF$2,Participación!$C$42:$DG$80,$B16,0)</f>
        <v>5.7861394902444863</v>
      </c>
      <c r="AG16" s="24">
        <f>+VLOOKUP(AG$2,Participación!$C$42:$DG$80,$B16,0)</f>
        <v>0.66568651708083226</v>
      </c>
      <c r="AH16" s="24">
        <v>1.61390666771696</v>
      </c>
      <c r="AI16" s="24">
        <f>+VLOOKUP(AI$2,Participación!$C$42:$DG$80,$B16,0)</f>
        <v>0.48124723493872029</v>
      </c>
      <c r="AJ16" s="24">
        <f>+VLOOKUP(AJ$2,Participación!$C$42:$DG$80,$B16,0)</f>
        <v>1.2930964437244497</v>
      </c>
      <c r="AK16" s="24">
        <f>+VLOOKUP(AK$2,Participación!$C$42:$DG$80,$B16,0)</f>
        <v>1.1654594653579282</v>
      </c>
      <c r="AL16" s="24">
        <f>+VLOOKUP(AL$2,Participación!$C$42:$DG$80,$B16,0)</f>
        <v>0.25244454065873978</v>
      </c>
      <c r="AM16" s="24">
        <f>+VLOOKUP(AM$2,Participación!$C$42:$DG$80,$B16,0)</f>
        <v>7.9300033210691429E-2</v>
      </c>
      <c r="AN16" s="24">
        <v>0.14478317340531199</v>
      </c>
      <c r="AO16" s="24">
        <v>0.18452350465013501</v>
      </c>
    </row>
    <row r="17" spans="2:41" ht="16.5" x14ac:dyDescent="0.3">
      <c r="B17">
        <v>27</v>
      </c>
      <c r="C17" s="3">
        <v>41333</v>
      </c>
      <c r="D17" s="24">
        <f>+VLOOKUP(D$2,Participación!$C$42:$DG$80,$B17,0)</f>
        <v>2.4078545540881522</v>
      </c>
      <c r="E17" s="24">
        <f>+VLOOKUP(E$2,Participación!$C$42:$DG$80,$B17,0)</f>
        <v>1.1088480429404932</v>
      </c>
      <c r="F17" s="24">
        <v>3.9312645365807901</v>
      </c>
      <c r="G17" s="24">
        <v>5.7475999956420596</v>
      </c>
      <c r="H17" s="24">
        <v>2.0066509108675499</v>
      </c>
      <c r="I17" s="24">
        <v>1.9308093960900601</v>
      </c>
      <c r="J17" s="24">
        <v>1.3648626012295699</v>
      </c>
      <c r="K17" s="24">
        <f>+VLOOKUP(K$2,Participación!$C$42:$DG$80,$B17,0)</f>
        <v>0.53792296439578779</v>
      </c>
      <c r="L17" s="24">
        <v>0.42374843721876898</v>
      </c>
      <c r="M17" s="24">
        <f>+VLOOKUP(M$2,Participación!$C$42:$DG$80,$B17,0)</f>
        <v>0.32716297420498158</v>
      </c>
      <c r="N17" s="24">
        <v>2.6946132148602202</v>
      </c>
      <c r="O17" s="24">
        <f>+VLOOKUP(O$2,Participación!$C$42:$DG$80,$B17,0)</f>
        <v>0.13671957124742234</v>
      </c>
      <c r="P17" s="24">
        <f>+VLOOKUP(P$2,Participación!$C$42:$DG$80,$B17,0)</f>
        <v>1.5643247058568974</v>
      </c>
      <c r="Q17" s="24">
        <v>13.463424636058001</v>
      </c>
      <c r="R17" s="24">
        <f>+VLOOKUP(R$2,Participación!$C$42:$DG$80,$B17,0)</f>
        <v>0.7215081607105448</v>
      </c>
      <c r="S17" s="24">
        <f>+VLOOKUP(S$2,Participación!$C$42:$DG$80,$B17,0)</f>
        <v>0.69757420590001185</v>
      </c>
      <c r="T17" s="24">
        <v>0.23699899503010999</v>
      </c>
      <c r="U17" s="24">
        <f>+VLOOKUP(U$2,Participación!$C$42:$DG$80,$B17,0)</f>
        <v>5.5863809026543421E-2</v>
      </c>
      <c r="V17" s="24">
        <f>+VLOOKUP(V$2,Participación!$C$42:$DG$80,$B17,0)</f>
        <v>2.1021198002977237</v>
      </c>
      <c r="W17" s="24">
        <f>+VLOOKUP(W$2,Participación!$C$42:$DG$80,$B17,0)</f>
        <v>1.2025489968096432</v>
      </c>
      <c r="X17" s="24">
        <f>+VLOOKUP(X$2,Participación!$C$42:$DG$80,$B17,0)</f>
        <v>0</v>
      </c>
      <c r="Y17" s="24">
        <v>7.4572120397294397E-2</v>
      </c>
      <c r="Z17" s="24">
        <f>+VLOOKUP(Z$2,Participación!$C$42:$DG$80,$B17,0)</f>
        <v>0.11115883097417621</v>
      </c>
      <c r="AA17" s="24">
        <f>+VLOOKUP(AA$2,Participación!$C$42:$DG$80,$B17,0)</f>
        <v>0.31205106462129639</v>
      </c>
      <c r="AB17" s="24">
        <f>+VLOOKUP(AB$2,Participación!$C$42:$DG$80,$B17,0)</f>
        <v>0.29208869835578594</v>
      </c>
      <c r="AC17" s="24">
        <f>+VLOOKUP(AC$2,Participación!$C$42:$DG$80,$B17,0)</f>
        <v>3.592849915104003E-2</v>
      </c>
      <c r="AD17" s="24">
        <f>+VLOOKUP(AD$2,Participación!$C$42:$DG$80,$B17,0)</f>
        <v>0</v>
      </c>
      <c r="AE17" s="24">
        <f>+VLOOKUP(AE$2,Participación!$C$42:$DG$80,$B17,0)</f>
        <v>2.1637217772152283E-2</v>
      </c>
      <c r="AF17" s="24">
        <f>+VLOOKUP(AF$2,Participación!$C$42:$DG$80,$B17,0)</f>
        <v>5.9424865686571664</v>
      </c>
      <c r="AG17" s="24">
        <f>+VLOOKUP(AG$2,Participación!$C$42:$DG$80,$B17,0)</f>
        <v>0.66869227070050752</v>
      </c>
      <c r="AH17" s="24">
        <v>1.6238299251013899</v>
      </c>
      <c r="AI17" s="24">
        <f>+VLOOKUP(AI$2,Participación!$C$42:$DG$80,$B17,0)</f>
        <v>0.48517994524097585</v>
      </c>
      <c r="AJ17" s="24">
        <f>+VLOOKUP(AJ$2,Participación!$C$42:$DG$80,$B17,0)</f>
        <v>1.3097033836487879</v>
      </c>
      <c r="AK17" s="24">
        <f>+VLOOKUP(AK$2,Participación!$C$42:$DG$80,$B17,0)</f>
        <v>1.1571743666892498</v>
      </c>
      <c r="AL17" s="24">
        <f>+VLOOKUP(AL$2,Participación!$C$42:$DG$80,$B17,0)</f>
        <v>0.24032746537183258</v>
      </c>
      <c r="AM17" s="24">
        <f>+VLOOKUP(AM$2,Participación!$C$42:$DG$80,$B17,0)</f>
        <v>7.7907498697677255E-2</v>
      </c>
      <c r="AN17" s="24">
        <v>0.15370465262354099</v>
      </c>
      <c r="AO17" s="24">
        <v>0.1898591775673</v>
      </c>
    </row>
    <row r="18" spans="2:41" ht="16.5" x14ac:dyDescent="0.3">
      <c r="B18">
        <v>28</v>
      </c>
      <c r="C18" s="3">
        <v>41364</v>
      </c>
      <c r="D18" s="24">
        <f>+VLOOKUP(D$2,Participación!$C$42:$DG$80,$B18,0)</f>
        <v>2.3655302039542274</v>
      </c>
      <c r="E18" s="24">
        <f>+VLOOKUP(E$2,Participación!$C$42:$DG$80,$B18,0)</f>
        <v>1.103569931515413</v>
      </c>
      <c r="F18" s="24">
        <v>3.94593668902652</v>
      </c>
      <c r="G18" s="24">
        <v>5.78781070613437</v>
      </c>
      <c r="H18" s="24">
        <v>2.0196256981257998</v>
      </c>
      <c r="I18" s="24">
        <v>1.9410376272319101</v>
      </c>
      <c r="J18" s="24">
        <v>1.3635919187968899</v>
      </c>
      <c r="K18" s="24">
        <f>+VLOOKUP(K$2,Participación!$C$42:$DG$80,$B18,0)</f>
        <v>0.53475107848258951</v>
      </c>
      <c r="L18" s="24">
        <v>0.42359257781128801</v>
      </c>
      <c r="M18" s="24">
        <f>+VLOOKUP(M$2,Participación!$C$42:$DG$80,$B18,0)</f>
        <v>0.32077403539290639</v>
      </c>
      <c r="N18" s="24">
        <v>2.7196153665306002</v>
      </c>
      <c r="O18" s="24">
        <f>+VLOOKUP(O$2,Participación!$C$42:$DG$80,$B18,0)</f>
        <v>0.13550854834539994</v>
      </c>
      <c r="P18" s="24">
        <f>+VLOOKUP(P$2,Participación!$C$42:$DG$80,$B18,0)</f>
        <v>1.5646159568653506</v>
      </c>
      <c r="Q18" s="24">
        <v>13.1514607272956</v>
      </c>
      <c r="R18" s="24">
        <f>+VLOOKUP(R$2,Participación!$C$42:$DG$80,$B18,0)</f>
        <v>0.7127185213010131</v>
      </c>
      <c r="S18" s="24">
        <f>+VLOOKUP(S$2,Participación!$C$42:$DG$80,$B18,0)</f>
        <v>0.71917689382097061</v>
      </c>
      <c r="T18" s="24">
        <v>0.22569714341470401</v>
      </c>
      <c r="U18" s="24">
        <f>+VLOOKUP(U$2,Participación!$C$42:$DG$80,$B18,0)</f>
        <v>5.4372506703258154E-2</v>
      </c>
      <c r="V18" s="24">
        <f>+VLOOKUP(V$2,Participación!$C$42:$DG$80,$B18,0)</f>
        <v>2.1218377496363439</v>
      </c>
      <c r="W18" s="24">
        <f>+VLOOKUP(W$2,Participación!$C$42:$DG$80,$B18,0)</f>
        <v>1.1707111840402886</v>
      </c>
      <c r="X18" s="24">
        <f>+VLOOKUP(X$2,Participación!$C$42:$DG$80,$B18,0)</f>
        <v>0</v>
      </c>
      <c r="Y18" s="24">
        <v>7.3288065093784799E-2</v>
      </c>
      <c r="Z18" s="24">
        <f>+VLOOKUP(Z$2,Participación!$C$42:$DG$80,$B18,0)</f>
        <v>0.1117640155123921</v>
      </c>
      <c r="AA18" s="24">
        <f>+VLOOKUP(AA$2,Participación!$C$42:$DG$80,$B18,0)</f>
        <v>0.31752789986227559</v>
      </c>
      <c r="AB18" s="24">
        <f>+VLOOKUP(AB$2,Participación!$C$42:$DG$80,$B18,0)</f>
        <v>0.29292745242923107</v>
      </c>
      <c r="AC18" s="24">
        <f>+VLOOKUP(AC$2,Participación!$C$42:$DG$80,$B18,0)</f>
        <v>4.0109073569363288E-2</v>
      </c>
      <c r="AD18" s="24">
        <f>+VLOOKUP(AD$2,Participación!$C$42:$DG$80,$B18,0)</f>
        <v>0</v>
      </c>
      <c r="AE18" s="24">
        <f>+VLOOKUP(AE$2,Participación!$C$42:$DG$80,$B18,0)</f>
        <v>2.1530959196092748E-2</v>
      </c>
      <c r="AF18" s="24">
        <f>+VLOOKUP(AF$2,Participación!$C$42:$DG$80,$B18,0)</f>
        <v>6.0508672333356763</v>
      </c>
      <c r="AG18" s="24">
        <f>+VLOOKUP(AG$2,Participación!$C$42:$DG$80,$B18,0)</f>
        <v>0.67286435792608978</v>
      </c>
      <c r="AH18" s="24">
        <v>1.6486824982250201</v>
      </c>
      <c r="AI18" s="24">
        <f>+VLOOKUP(AI$2,Participación!$C$42:$DG$80,$B18,0)</f>
        <v>0.48325370744004265</v>
      </c>
      <c r="AJ18" s="24">
        <f>+VLOOKUP(AJ$2,Participación!$C$42:$DG$80,$B18,0)</f>
        <v>1.3173300922761337</v>
      </c>
      <c r="AK18" s="24">
        <f>+VLOOKUP(AK$2,Participación!$C$42:$DG$80,$B18,0)</f>
        <v>1.1428736040104079</v>
      </c>
      <c r="AL18" s="24">
        <f>+VLOOKUP(AL$2,Participación!$C$42:$DG$80,$B18,0)</f>
        <v>0.23465340837442736</v>
      </c>
      <c r="AM18" s="24">
        <f>+VLOOKUP(AM$2,Participación!$C$42:$DG$80,$B18,0)</f>
        <v>7.8177394716969981E-2</v>
      </c>
      <c r="AN18" s="24">
        <v>0.160428003816145</v>
      </c>
      <c r="AO18" s="24">
        <v>0.19513382361107201</v>
      </c>
    </row>
    <row r="19" spans="2:41" ht="16.5" x14ac:dyDescent="0.3">
      <c r="B19">
        <v>29</v>
      </c>
      <c r="C19" s="3">
        <v>41394</v>
      </c>
      <c r="D19" s="24">
        <f>+VLOOKUP(D$2,Participación!$C$42:$DG$80,$B19,0)</f>
        <v>2.3669044125911514</v>
      </c>
      <c r="E19" s="24">
        <f>+VLOOKUP(E$2,Participación!$C$42:$DG$80,$B19,0)</f>
        <v>1.0853559734153104</v>
      </c>
      <c r="F19" s="24">
        <v>3.9532235653846799</v>
      </c>
      <c r="G19" s="24">
        <v>5.89737250914831</v>
      </c>
      <c r="H19" s="24">
        <v>2.0400080695041201</v>
      </c>
      <c r="I19" s="24">
        <v>1.9755794188417699</v>
      </c>
      <c r="J19" s="24">
        <v>1.3726941424424901</v>
      </c>
      <c r="K19" s="24">
        <f>+VLOOKUP(K$2,Participación!$C$42:$DG$80,$B19,0)</f>
        <v>0.54508026205255844</v>
      </c>
      <c r="L19" s="24">
        <v>0.424562239177881</v>
      </c>
      <c r="M19" s="24">
        <f>+VLOOKUP(M$2,Participación!$C$42:$DG$80,$B19,0)</f>
        <v>0.31300953881862292</v>
      </c>
      <c r="N19" s="24">
        <v>2.71463475692078</v>
      </c>
      <c r="O19" s="24">
        <f>+VLOOKUP(O$2,Participación!$C$42:$DG$80,$B19,0)</f>
        <v>0.13385594005437546</v>
      </c>
      <c r="P19" s="24">
        <f>+VLOOKUP(P$2,Participación!$C$42:$DG$80,$B19,0)</f>
        <v>1.5666874659489238</v>
      </c>
      <c r="Q19" s="24">
        <v>12.8982319950058</v>
      </c>
      <c r="R19" s="24">
        <f>+VLOOKUP(R$2,Participación!$C$42:$DG$80,$B19,0)</f>
        <v>0.69511332807776549</v>
      </c>
      <c r="S19" s="24">
        <f>+VLOOKUP(S$2,Participación!$C$42:$DG$80,$B19,0)</f>
        <v>0.73789947522631349</v>
      </c>
      <c r="T19" s="24">
        <v>0.21752489577667</v>
      </c>
      <c r="U19" s="24">
        <f>+VLOOKUP(U$2,Participación!$C$42:$DG$80,$B19,0)</f>
        <v>5.9293464489228079E-2</v>
      </c>
      <c r="V19" s="24">
        <f>+VLOOKUP(V$2,Participación!$C$42:$DG$80,$B19,0)</f>
        <v>2.1261294796925485</v>
      </c>
      <c r="W19" s="24">
        <f>+VLOOKUP(W$2,Participación!$C$42:$DG$80,$B19,0)</f>
        <v>1.1521688886554302</v>
      </c>
      <c r="X19" s="24">
        <f>+VLOOKUP(X$2,Participación!$C$42:$DG$80,$B19,0)</f>
        <v>0</v>
      </c>
      <c r="Y19" s="24">
        <v>7.3664408336765505E-2</v>
      </c>
      <c r="Z19" s="24">
        <f>+VLOOKUP(Z$2,Participación!$C$42:$DG$80,$B19,0)</f>
        <v>0.11338154003033818</v>
      </c>
      <c r="AA19" s="24">
        <f>+VLOOKUP(AA$2,Participación!$C$42:$DG$80,$B19,0)</f>
        <v>0.32311222449971122</v>
      </c>
      <c r="AB19" s="24">
        <f>+VLOOKUP(AB$2,Participación!$C$42:$DG$80,$B19,0)</f>
        <v>0.28921661031721957</v>
      </c>
      <c r="AC19" s="24">
        <f>+VLOOKUP(AC$2,Participación!$C$42:$DG$80,$B19,0)</f>
        <v>4.1249543629432651E-2</v>
      </c>
      <c r="AD19" s="24">
        <f>+VLOOKUP(AD$2,Participación!$C$42:$DG$80,$B19,0)</f>
        <v>0</v>
      </c>
      <c r="AE19" s="24">
        <f>+VLOOKUP(AE$2,Participación!$C$42:$DG$80,$B19,0)</f>
        <v>2.0878939992262185E-2</v>
      </c>
      <c r="AF19" s="24">
        <f>+VLOOKUP(AF$2,Participación!$C$42:$DG$80,$B19,0)</f>
        <v>6.1915271096821538</v>
      </c>
      <c r="AG19" s="24">
        <f>+VLOOKUP(AG$2,Participación!$C$42:$DG$80,$B19,0)</f>
        <v>0.679754297901073</v>
      </c>
      <c r="AH19" s="24">
        <v>1.6768439870899201</v>
      </c>
      <c r="AI19" s="24">
        <f>+VLOOKUP(AI$2,Participación!$C$42:$DG$80,$B19,0)</f>
        <v>0.47741657144060773</v>
      </c>
      <c r="AJ19" s="24">
        <f>+VLOOKUP(AJ$2,Participación!$C$42:$DG$80,$B19,0)</f>
        <v>1.3228438400880589</v>
      </c>
      <c r="AK19" s="24">
        <f>+VLOOKUP(AK$2,Participación!$C$42:$DG$80,$B19,0)</f>
        <v>1.1314337766856437</v>
      </c>
      <c r="AL19" s="24">
        <f>+VLOOKUP(AL$2,Participación!$C$42:$DG$80,$B19,0)</f>
        <v>0.2288516203916543</v>
      </c>
      <c r="AM19" s="24">
        <f>+VLOOKUP(AM$2,Participación!$C$42:$DG$80,$B19,0)</f>
        <v>7.7407591862101874E-2</v>
      </c>
      <c r="AN19" s="24">
        <v>0.180460301985265</v>
      </c>
      <c r="AO19" s="24">
        <v>0.19811075723008301</v>
      </c>
    </row>
    <row r="20" spans="2:41" ht="16.5" x14ac:dyDescent="0.3">
      <c r="B20">
        <v>30</v>
      </c>
      <c r="C20" s="3">
        <v>41425</v>
      </c>
      <c r="D20" s="24">
        <f>+VLOOKUP(D$2,Participación!$C$42:$DG$80,$B20,0)</f>
        <v>2.3434571835823585</v>
      </c>
      <c r="E20" s="24">
        <f>+VLOOKUP(E$2,Participación!$C$42:$DG$80,$B20,0)</f>
        <v>1.0488107203061547</v>
      </c>
      <c r="F20" s="24">
        <v>3.9716973532470599</v>
      </c>
      <c r="G20" s="24">
        <v>5.9935304823848004</v>
      </c>
      <c r="H20" s="24">
        <v>2.0532017761046601</v>
      </c>
      <c r="I20" s="24">
        <v>1.99826654982283</v>
      </c>
      <c r="J20" s="24">
        <v>1.37758101844991</v>
      </c>
      <c r="K20" s="24">
        <f>+VLOOKUP(K$2,Participación!$C$42:$DG$80,$B20,0)</f>
        <v>0.54893630449794439</v>
      </c>
      <c r="L20" s="24">
        <v>0.42421739187104701</v>
      </c>
      <c r="M20" s="24">
        <f>+VLOOKUP(M$2,Participación!$C$42:$DG$80,$B20,0)</f>
        <v>0.31409570765829681</v>
      </c>
      <c r="N20" s="24">
        <v>2.7082661905417802</v>
      </c>
      <c r="O20" s="24">
        <f>+VLOOKUP(O$2,Participación!$C$42:$DG$80,$B20,0)</f>
        <v>0.13048129595429003</v>
      </c>
      <c r="P20" s="24">
        <f>+VLOOKUP(P$2,Participación!$C$42:$DG$80,$B20,0)</f>
        <v>1.5679218741920216</v>
      </c>
      <c r="Q20" s="24">
        <v>12.660722873539401</v>
      </c>
      <c r="R20" s="24">
        <f>+VLOOKUP(R$2,Participación!$C$42:$DG$80,$B20,0)</f>
        <v>0.68445999271280866</v>
      </c>
      <c r="S20" s="24">
        <f>+VLOOKUP(S$2,Participación!$C$42:$DG$80,$B20,0)</f>
        <v>0.75743336804377448</v>
      </c>
      <c r="T20" s="24">
        <v>0.21292745374029001</v>
      </c>
      <c r="U20" s="24">
        <f>+VLOOKUP(U$2,Participación!$C$42:$DG$80,$B20,0)</f>
        <v>6.376526646652822E-2</v>
      </c>
      <c r="V20" s="24">
        <f>+VLOOKUP(V$2,Participación!$C$42:$DG$80,$B20,0)</f>
        <v>0</v>
      </c>
      <c r="W20" s="24">
        <f>+VLOOKUP(W$2,Participación!$C$42:$DG$80,$B20,0)</f>
        <v>1.149230685162552</v>
      </c>
      <c r="X20" s="24">
        <f>+VLOOKUP(X$2,Participación!$C$42:$DG$80,$B20,0)</f>
        <v>0</v>
      </c>
      <c r="Y20" s="24">
        <v>7.4140410894667705E-2</v>
      </c>
      <c r="Z20" s="24">
        <f>+VLOOKUP(Z$2,Participación!$C$42:$DG$80,$B20,0)</f>
        <v>0.11518854943415682</v>
      </c>
      <c r="AA20" s="24">
        <f>+VLOOKUP(AA$2,Participación!$C$42:$DG$80,$B20,0)</f>
        <v>0.33040818141041217</v>
      </c>
      <c r="AB20" s="24">
        <f>+VLOOKUP(AB$2,Participación!$C$42:$DG$80,$B20,0)</f>
        <v>0.29235846049800779</v>
      </c>
      <c r="AC20" s="24">
        <f>+VLOOKUP(AC$2,Participación!$C$42:$DG$80,$B20,0)</f>
        <v>4.3273209566198831E-2</v>
      </c>
      <c r="AD20" s="24">
        <f>+VLOOKUP(AD$2,Participación!$C$42:$DG$80,$B20,0)</f>
        <v>0</v>
      </c>
      <c r="AE20" s="24">
        <f>+VLOOKUP(AE$2,Participación!$C$42:$DG$80,$B20,0)</f>
        <v>2.0236154977615817E-2</v>
      </c>
      <c r="AF20" s="24">
        <f>+VLOOKUP(AF$2,Participación!$C$42:$DG$80,$B20,0)</f>
        <v>6.3068146729468237</v>
      </c>
      <c r="AG20" s="24">
        <f>+VLOOKUP(AG$2,Participación!$C$42:$DG$80,$B20,0)</f>
        <v>0.68275005785168452</v>
      </c>
      <c r="AH20" s="24">
        <v>1.7014602088431501</v>
      </c>
      <c r="AI20" s="24">
        <f>+VLOOKUP(AI$2,Participación!$C$42:$DG$80,$B20,0)</f>
        <v>0.47037988237502187</v>
      </c>
      <c r="AJ20" s="24">
        <f>+VLOOKUP(AJ$2,Participación!$C$42:$DG$80,$B20,0)</f>
        <v>3.4071197204002557</v>
      </c>
      <c r="AK20" s="24">
        <f>+VLOOKUP(AK$2,Participación!$C$42:$DG$80,$B20,0)</f>
        <v>1.1124504070788723</v>
      </c>
      <c r="AL20" s="24">
        <f>+VLOOKUP(AL$2,Participación!$C$42:$DG$80,$B20,0)</f>
        <v>0.22652489961991198</v>
      </c>
      <c r="AM20" s="24">
        <f>+VLOOKUP(AM$2,Participación!$C$42:$DG$80,$B20,0)</f>
        <v>7.3926767620442146E-2</v>
      </c>
      <c r="AN20" s="24">
        <v>0.183885629218727</v>
      </c>
      <c r="AO20" s="24">
        <v>0.20092346395084301</v>
      </c>
    </row>
    <row r="21" spans="2:41" ht="16.5" x14ac:dyDescent="0.3">
      <c r="B21">
        <v>31</v>
      </c>
      <c r="C21" s="3">
        <v>41455</v>
      </c>
      <c r="D21" s="24">
        <f>+VLOOKUP(D$2,Participación!$C$42:$DG$80,$B21,0)</f>
        <v>2.3373175681911178</v>
      </c>
      <c r="E21" s="24">
        <f>+VLOOKUP(E$2,Participación!$C$42:$DG$80,$B21,0)</f>
        <v>1.0210264906368698</v>
      </c>
      <c r="F21" s="24">
        <v>4.0329734472654</v>
      </c>
      <c r="G21" s="24">
        <v>6.0900938925452497</v>
      </c>
      <c r="H21" s="24">
        <v>2.0766606797740299</v>
      </c>
      <c r="I21" s="24">
        <v>2.0181550398803001</v>
      </c>
      <c r="J21" s="24">
        <v>1.3902636587442201</v>
      </c>
      <c r="K21" s="24">
        <f>+VLOOKUP(K$2,Participación!$C$42:$DG$80,$B21,0)</f>
        <v>0.54277831705656077</v>
      </c>
      <c r="L21" s="24">
        <v>0.40272412433266003</v>
      </c>
      <c r="M21" s="24">
        <f>+VLOOKUP(M$2,Participación!$C$42:$DG$80,$B21,0)</f>
        <v>0.31659247874824925</v>
      </c>
      <c r="N21" s="24">
        <v>2.7291853158250898</v>
      </c>
      <c r="O21" s="24">
        <f>+VLOOKUP(O$2,Participación!$C$42:$DG$80,$B21,0)</f>
        <v>0.12665408731496819</v>
      </c>
      <c r="P21" s="24">
        <f>+VLOOKUP(P$2,Participación!$C$42:$DG$80,$B21,0)</f>
        <v>1.587368843264612</v>
      </c>
      <c r="Q21" s="24">
        <v>12.574220385106299</v>
      </c>
      <c r="R21" s="24">
        <f>+VLOOKUP(R$2,Participación!$C$42:$DG$80,$B21,0)</f>
        <v>0.67518626857264952</v>
      </c>
      <c r="S21" s="24">
        <f>+VLOOKUP(S$2,Participación!$C$42:$DG$80,$B21,0)</f>
        <v>0.77935556647728776</v>
      </c>
      <c r="T21" s="24">
        <v>0.202966255166975</v>
      </c>
      <c r="U21" s="24">
        <f>+VLOOKUP(U$2,Participación!$C$42:$DG$80,$B21,0)</f>
        <v>6.8311062245766663E-2</v>
      </c>
      <c r="V21" s="24">
        <f>+VLOOKUP(V$2,Participación!$C$42:$DG$80,$B21,0)</f>
        <v>0</v>
      </c>
      <c r="W21" s="24">
        <f>+VLOOKUP(W$2,Participación!$C$42:$DG$80,$B21,0)</f>
        <v>1.1605486420072093</v>
      </c>
      <c r="X21" s="24">
        <f>+VLOOKUP(X$2,Participación!$C$42:$DG$80,$B21,0)</f>
        <v>0</v>
      </c>
      <c r="Y21" s="24">
        <v>7.3975576369078297E-2</v>
      </c>
      <c r="Z21" s="24">
        <f>+VLOOKUP(Z$2,Participación!$C$42:$DG$80,$B21,0)</f>
        <v>0.11305099181674019</v>
      </c>
      <c r="AA21" s="24">
        <f>+VLOOKUP(AA$2,Participación!$C$42:$DG$80,$B21,0)</f>
        <v>0.33618244557005927</v>
      </c>
      <c r="AB21" s="24">
        <f>+VLOOKUP(AB$2,Participación!$C$42:$DG$80,$B21,0)</f>
        <v>0.29512987032992449</v>
      </c>
      <c r="AC21" s="24">
        <f>+VLOOKUP(AC$2,Participación!$C$42:$DG$80,$B21,0)</f>
        <v>4.4656432668047308E-2</v>
      </c>
      <c r="AD21" s="24">
        <f>+VLOOKUP(AD$2,Participación!$C$42:$DG$80,$B21,0)</f>
        <v>0</v>
      </c>
      <c r="AE21" s="24">
        <f>+VLOOKUP(AE$2,Participación!$C$42:$DG$80,$B21,0)</f>
        <v>1.9020791031426402E-2</v>
      </c>
      <c r="AF21" s="24">
        <f>+VLOOKUP(AF$2,Participación!$C$42:$DG$80,$B21,0)</f>
        <v>6.4108962930657905</v>
      </c>
      <c r="AG21" s="24">
        <f>+VLOOKUP(AG$2,Participación!$C$42:$DG$80,$B21,0)</f>
        <v>0.6924561609471257</v>
      </c>
      <c r="AH21" s="24">
        <v>1.7350265929323201</v>
      </c>
      <c r="AI21" s="24">
        <f>+VLOOKUP(AI$2,Participación!$C$42:$DG$80,$B21,0)</f>
        <v>0.4693631605233185</v>
      </c>
      <c r="AJ21" s="24">
        <f>+VLOOKUP(AJ$2,Participación!$C$42:$DG$80,$B21,0)</f>
        <v>3.4092500947112678</v>
      </c>
      <c r="AK21" s="24">
        <f>+VLOOKUP(AK$2,Participación!$C$42:$DG$80,$B21,0)</f>
        <v>1.1009134572805614</v>
      </c>
      <c r="AL21" s="24">
        <f>+VLOOKUP(AL$2,Participación!$C$42:$DG$80,$B21,0)</f>
        <v>0.22469234586005266</v>
      </c>
      <c r="AM21" s="24">
        <f>+VLOOKUP(AM$2,Participación!$C$42:$DG$80,$B21,0)</f>
        <v>7.322463244645569E-2</v>
      </c>
      <c r="AN21" s="24">
        <v>0.19814508060488001</v>
      </c>
      <c r="AO21" s="24">
        <v>0.203567256237776</v>
      </c>
    </row>
    <row r="22" spans="2:41" ht="16.5" x14ac:dyDescent="0.3">
      <c r="B22">
        <v>32</v>
      </c>
      <c r="C22" s="3">
        <v>41486</v>
      </c>
      <c r="D22" s="24">
        <f>+VLOOKUP(D$2,Participación!$C$42:$DG$80,$B22,0)</f>
        <v>2.3554130647855391</v>
      </c>
      <c r="E22" s="24">
        <f>+VLOOKUP(E$2,Participación!$C$42:$DG$80,$B22,0)</f>
        <v>0.95758890561880494</v>
      </c>
      <c r="F22" s="24">
        <v>4.0425509727076001</v>
      </c>
      <c r="G22" s="24">
        <v>6.0360645223758098</v>
      </c>
      <c r="H22" s="24">
        <v>2.1001165572218601</v>
      </c>
      <c r="I22" s="24">
        <v>2.0377202690921798</v>
      </c>
      <c r="J22" s="24">
        <v>1.3959708339452599</v>
      </c>
      <c r="K22" s="24">
        <f>+VLOOKUP(K$2,Participación!$C$42:$DG$80,$B22,0)</f>
        <v>0.54673708769136298</v>
      </c>
      <c r="L22" s="24">
        <v>0.39921979926485501</v>
      </c>
      <c r="M22" s="24">
        <f>+VLOOKUP(M$2,Participación!$C$42:$DG$80,$B22,0)</f>
        <v>0.31935162290067048</v>
      </c>
      <c r="N22" s="24">
        <v>2.7306458847799999</v>
      </c>
      <c r="O22" s="24">
        <f>+VLOOKUP(O$2,Participación!$C$42:$DG$80,$B22,0)</f>
        <v>0.12540543806678095</v>
      </c>
      <c r="P22" s="24">
        <f>+VLOOKUP(P$2,Participación!$C$42:$DG$80,$B22,0)</f>
        <v>1.5993411844623846</v>
      </c>
      <c r="Q22" s="24">
        <v>12.525902149935799</v>
      </c>
      <c r="R22" s="24">
        <f>+VLOOKUP(R$2,Participación!$C$42:$DG$80,$B22,0)</f>
        <v>0.64400515950216719</v>
      </c>
      <c r="S22" s="24">
        <f>+VLOOKUP(S$2,Participación!$C$42:$DG$80,$B22,0)</f>
        <v>0.79817358778611713</v>
      </c>
      <c r="T22" s="24">
        <v>0.19333559135144299</v>
      </c>
      <c r="U22" s="24">
        <f>+VLOOKUP(U$2,Participación!$C$42:$DG$80,$B22,0)</f>
        <v>6.8087706156277919E-2</v>
      </c>
      <c r="V22" s="24">
        <f>+VLOOKUP(V$2,Participación!$C$42:$DG$80,$B22,0)</f>
        <v>0</v>
      </c>
      <c r="W22" s="24">
        <f>+VLOOKUP(W$2,Participación!$C$42:$DG$80,$B22,0)</f>
        <v>1.1564656411198657</v>
      </c>
      <c r="X22" s="24">
        <f>+VLOOKUP(X$2,Participación!$C$42:$DG$80,$B22,0)</f>
        <v>0</v>
      </c>
      <c r="Y22" s="24">
        <v>7.3723440931438705E-2</v>
      </c>
      <c r="Z22" s="24">
        <f>+VLOOKUP(Z$2,Participación!$C$42:$DG$80,$B22,0)</f>
        <v>0.11202247395148261</v>
      </c>
      <c r="AA22" s="24">
        <f>+VLOOKUP(AA$2,Participación!$C$42:$DG$80,$B22,0)</f>
        <v>0.34994438341388395</v>
      </c>
      <c r="AB22" s="24">
        <f>+VLOOKUP(AB$2,Participación!$C$42:$DG$80,$B22,0)</f>
        <v>0.29475056465552213</v>
      </c>
      <c r="AC22" s="24">
        <f>+VLOOKUP(AC$2,Participación!$C$42:$DG$80,$B22,0)</f>
        <v>4.4843849013246763E-2</v>
      </c>
      <c r="AD22" s="24">
        <f>+VLOOKUP(AD$2,Participación!$C$42:$DG$80,$B22,0)</f>
        <v>0</v>
      </c>
      <c r="AE22" s="24">
        <f>+VLOOKUP(AE$2,Participación!$C$42:$DG$80,$B22,0)</f>
        <v>1.8966290515174979E-2</v>
      </c>
      <c r="AF22" s="24">
        <f>+VLOOKUP(AF$2,Participación!$C$42:$DG$80,$B22,0)</f>
        <v>6.5607597047366379</v>
      </c>
      <c r="AG22" s="24">
        <f>+VLOOKUP(AG$2,Participación!$C$42:$DG$80,$B22,0)</f>
        <v>0.69925471068093348</v>
      </c>
      <c r="AH22" s="24">
        <v>1.7789207049375</v>
      </c>
      <c r="AI22" s="24">
        <f>+VLOOKUP(AI$2,Participación!$C$42:$DG$80,$B22,0)</f>
        <v>0.47239849583591853</v>
      </c>
      <c r="AJ22" s="24">
        <f>+VLOOKUP(AJ$2,Participación!$C$42:$DG$80,$B22,0)</f>
        <v>3.3726554327598719</v>
      </c>
      <c r="AK22" s="24">
        <f>+VLOOKUP(AK$2,Participación!$C$42:$DG$80,$B22,0)</f>
        <v>1.0832159097794753</v>
      </c>
      <c r="AL22" s="24">
        <f>+VLOOKUP(AL$2,Participación!$C$42:$DG$80,$B22,0)</f>
        <v>0.22199495933561947</v>
      </c>
      <c r="AM22" s="24">
        <f>+VLOOKUP(AM$2,Participación!$C$42:$DG$80,$B22,0)</f>
        <v>7.0124710030632281E-2</v>
      </c>
      <c r="AN22" s="24">
        <v>0.20936751332381701</v>
      </c>
      <c r="AO22" s="24">
        <v>0.20726445100028701</v>
      </c>
    </row>
    <row r="23" spans="2:41" ht="16.5" x14ac:dyDescent="0.3">
      <c r="B23">
        <v>33</v>
      </c>
      <c r="C23" s="3">
        <v>41517</v>
      </c>
      <c r="D23" s="24">
        <f>+VLOOKUP(D$2,Participación!$C$42:$DG$80,$B23,0)</f>
        <v>2.3394351411701204</v>
      </c>
      <c r="E23" s="24">
        <f>+VLOOKUP(E$2,Participación!$C$42:$DG$80,$B23,0)</f>
        <v>0.90414646510625496</v>
      </c>
      <c r="F23" s="24">
        <v>4.0886634296654201</v>
      </c>
      <c r="G23" s="24">
        <v>6.0519483733921398</v>
      </c>
      <c r="H23" s="24">
        <v>2.1145642726491101</v>
      </c>
      <c r="I23" s="24">
        <v>2.0520755693738999</v>
      </c>
      <c r="J23" s="24">
        <v>1.40591249560777</v>
      </c>
      <c r="K23" s="24">
        <f>+VLOOKUP(K$2,Participación!$C$42:$DG$80,$B23,0)</f>
        <v>0.53705644982728606</v>
      </c>
      <c r="L23" s="24">
        <v>0.40028742401783901</v>
      </c>
      <c r="M23" s="24">
        <f>+VLOOKUP(M$2,Participación!$C$42:$DG$80,$B23,0)</f>
        <v>0.31909459080682223</v>
      </c>
      <c r="N23" s="24">
        <v>2.7117436638594401</v>
      </c>
      <c r="O23" s="24">
        <f>+VLOOKUP(O$2,Participación!$C$42:$DG$80,$B23,0)</f>
        <v>0.1214775563291418</v>
      </c>
      <c r="P23" s="24">
        <f>+VLOOKUP(P$2,Participación!$C$42:$DG$80,$B23,0)</f>
        <v>1.6218308769897543</v>
      </c>
      <c r="Q23" s="24">
        <v>12.5158713187774</v>
      </c>
      <c r="R23" s="24">
        <f>+VLOOKUP(R$2,Participación!$C$42:$DG$80,$B23,0)</f>
        <v>0.61712913224765997</v>
      </c>
      <c r="S23" s="24">
        <f>+VLOOKUP(S$2,Participación!$C$42:$DG$80,$B23,0)</f>
        <v>0.81313316118259826</v>
      </c>
      <c r="T23" s="24">
        <v>0.183931284092922</v>
      </c>
      <c r="U23" s="24">
        <f>+VLOOKUP(U$2,Participación!$C$42:$DG$80,$B23,0)</f>
        <v>7.0640637107198173E-2</v>
      </c>
      <c r="V23" s="24">
        <f>+VLOOKUP(V$2,Participación!$C$42:$DG$80,$B23,0)</f>
        <v>0</v>
      </c>
      <c r="W23" s="24">
        <f>+VLOOKUP(W$2,Participación!$C$42:$DG$80,$B23,0)</f>
        <v>1.1382757080188861</v>
      </c>
      <c r="X23" s="24">
        <f>+VLOOKUP(X$2,Participación!$C$42:$DG$80,$B23,0)</f>
        <v>0</v>
      </c>
      <c r="Y23" s="24">
        <v>7.4403024509531401E-2</v>
      </c>
      <c r="Z23" s="24">
        <f>+VLOOKUP(Z$2,Participación!$C$42:$DG$80,$B23,0)</f>
        <v>0.1122056021554364</v>
      </c>
      <c r="AA23" s="24">
        <f>+VLOOKUP(AA$2,Participación!$C$42:$DG$80,$B23,0)</f>
        <v>0.36160925645569958</v>
      </c>
      <c r="AB23" s="24">
        <f>+VLOOKUP(AB$2,Participación!$C$42:$DG$80,$B23,0)</f>
        <v>0.29798389971194156</v>
      </c>
      <c r="AC23" s="24">
        <f>+VLOOKUP(AC$2,Participación!$C$42:$DG$80,$B23,0)</f>
        <v>4.4386796606973276E-2</v>
      </c>
      <c r="AD23" s="24">
        <f>+VLOOKUP(AD$2,Participación!$C$42:$DG$80,$B23,0)</f>
        <v>0</v>
      </c>
      <c r="AE23" s="24">
        <f>+VLOOKUP(AE$2,Participación!$C$42:$DG$80,$B23,0)</f>
        <v>1.9157128470937805E-2</v>
      </c>
      <c r="AF23" s="24">
        <f>+VLOOKUP(AF$2,Participación!$C$42:$DG$80,$B23,0)</f>
        <v>6.6575620038245606</v>
      </c>
      <c r="AG23" s="24">
        <f>+VLOOKUP(AG$2,Participación!$C$42:$DG$80,$B23,0)</f>
        <v>0.70723882314199671</v>
      </c>
      <c r="AH23" s="24">
        <v>1.81975630737869</v>
      </c>
      <c r="AI23" s="24">
        <f>+VLOOKUP(AI$2,Participación!$C$42:$DG$80,$B23,0)</f>
        <v>0.47524692598763729</v>
      </c>
      <c r="AJ23" s="24">
        <f>+VLOOKUP(AJ$2,Participación!$C$42:$DG$80,$B23,0)</f>
        <v>3.3972373520421604</v>
      </c>
      <c r="AK23" s="24">
        <f>+VLOOKUP(AK$2,Participación!$C$42:$DG$80,$B23,0)</f>
        <v>1.0863800240772707</v>
      </c>
      <c r="AL23" s="24">
        <f>+VLOOKUP(AL$2,Participación!$C$42:$DG$80,$B23,0)</f>
        <v>0.22833678576836924</v>
      </c>
      <c r="AM23" s="24">
        <f>+VLOOKUP(AM$2,Participación!$C$42:$DG$80,$B23,0)</f>
        <v>6.7679584870426329E-2</v>
      </c>
      <c r="AN23" s="24">
        <v>0.22238410489501101</v>
      </c>
      <c r="AO23" s="24">
        <v>0.21066847835920399</v>
      </c>
    </row>
    <row r="24" spans="2:41" ht="16.5" x14ac:dyDescent="0.3">
      <c r="B24">
        <v>34</v>
      </c>
      <c r="C24" s="3">
        <v>41547</v>
      </c>
      <c r="D24" s="24">
        <f>+VLOOKUP(D$2,Participación!$C$42:$DG$80,$B24,0)</f>
        <v>2.3400901940503078</v>
      </c>
      <c r="E24" s="24">
        <f>+VLOOKUP(E$2,Participación!$C$42:$DG$80,$B24,0)</f>
        <v>0.85031517216924668</v>
      </c>
      <c r="F24" s="24">
        <v>4.1049980015179797</v>
      </c>
      <c r="G24" s="24">
        <v>6.0887931952852803</v>
      </c>
      <c r="H24" s="24">
        <v>2.14857523772333</v>
      </c>
      <c r="I24" s="24">
        <v>2.0782259351550798</v>
      </c>
      <c r="J24" s="24">
        <v>1.4105502046593901</v>
      </c>
      <c r="K24" s="24">
        <f>+VLOOKUP(K$2,Participación!$C$42:$DG$80,$B24,0)</f>
        <v>0.53072000804537423</v>
      </c>
      <c r="L24" s="24">
        <v>0.41308896118859401</v>
      </c>
      <c r="M24" s="24">
        <f>+VLOOKUP(M$2,Participación!$C$42:$DG$80,$B24,0)</f>
        <v>0.3259197385852392</v>
      </c>
      <c r="N24" s="24">
        <v>2.7379786499249299</v>
      </c>
      <c r="O24" s="24">
        <f>+VLOOKUP(O$2,Participación!$C$42:$DG$80,$B24,0)</f>
        <v>0.12103676117272801</v>
      </c>
      <c r="P24" s="24">
        <f>+VLOOKUP(P$2,Participación!$C$42:$DG$80,$B24,0)</f>
        <v>1.6469512900826888</v>
      </c>
      <c r="Q24" s="24">
        <v>12.498941670189501</v>
      </c>
      <c r="R24" s="24">
        <f>+VLOOKUP(R$2,Participación!$C$42:$DG$80,$B24,0)</f>
        <v>0.60937105176053963</v>
      </c>
      <c r="S24" s="24">
        <f>+VLOOKUP(S$2,Participación!$C$42:$DG$80,$B24,0)</f>
        <v>0.83071382789882287</v>
      </c>
      <c r="T24" s="24">
        <v>0.172444003656268</v>
      </c>
      <c r="U24" s="24">
        <f>+VLOOKUP(U$2,Participación!$C$42:$DG$80,$B24,0)</f>
        <v>7.6601856031249138E-2</v>
      </c>
      <c r="V24" s="24">
        <f>+VLOOKUP(V$2,Participación!$C$42:$DG$80,$B24,0)</f>
        <v>0</v>
      </c>
      <c r="W24" s="24">
        <f>+VLOOKUP(W$2,Participación!$C$42:$DG$80,$B24,0)</f>
        <v>1.1276181483211873</v>
      </c>
      <c r="X24" s="24">
        <f>+VLOOKUP(X$2,Participación!$C$42:$DG$80,$B24,0)</f>
        <v>0</v>
      </c>
      <c r="Y24" s="24">
        <v>7.3915614638234303E-2</v>
      </c>
      <c r="Z24" s="24">
        <f>+VLOOKUP(Z$2,Participación!$C$42:$DG$80,$B24,0)</f>
        <v>0.11090685596812776</v>
      </c>
      <c r="AA24" s="24">
        <f>+VLOOKUP(AA$2,Participación!$C$42:$DG$80,$B24,0)</f>
        <v>0.36985719326378264</v>
      </c>
      <c r="AB24" s="24">
        <f>+VLOOKUP(AB$2,Participación!$C$42:$DG$80,$B24,0)</f>
        <v>0.30040808746912867</v>
      </c>
      <c r="AC24" s="24">
        <f>+VLOOKUP(AC$2,Participación!$C$42:$DG$80,$B24,0)</f>
        <v>4.3936270165469402E-2</v>
      </c>
      <c r="AD24" s="24">
        <f>+VLOOKUP(AD$2,Participación!$C$42:$DG$80,$B24,0)</f>
        <v>0</v>
      </c>
      <c r="AE24" s="24">
        <f>+VLOOKUP(AE$2,Participación!$C$42:$DG$80,$B24,0)</f>
        <v>1.8849659997328884E-2</v>
      </c>
      <c r="AF24" s="24">
        <f>+VLOOKUP(AF$2,Participación!$C$42:$DG$80,$B24,0)</f>
        <v>6.7946881540012161</v>
      </c>
      <c r="AG24" s="24">
        <f>+VLOOKUP(AG$2,Participación!$C$42:$DG$80,$B24,0)</f>
        <v>0.72076110775579649</v>
      </c>
      <c r="AH24" s="24">
        <v>1.8813029679140401</v>
      </c>
      <c r="AI24" s="24">
        <f>+VLOOKUP(AI$2,Participación!$C$42:$DG$80,$B24,0)</f>
        <v>0.48610735370543884</v>
      </c>
      <c r="AJ24" s="24">
        <f>+VLOOKUP(AJ$2,Participación!$C$42:$DG$80,$B24,0)</f>
        <v>3.4321072970709352</v>
      </c>
      <c r="AK24" s="24">
        <f>+VLOOKUP(AK$2,Participación!$C$42:$DG$80,$B24,0)</f>
        <v>1.1077082825257791</v>
      </c>
      <c r="AL24" s="24">
        <f>+VLOOKUP(AL$2,Participación!$C$42:$DG$80,$B24,0)</f>
        <v>0.23874607439631229</v>
      </c>
      <c r="AM24" s="24">
        <f>+VLOOKUP(AM$2,Participación!$C$42:$DG$80,$B24,0)</f>
        <v>6.7566236629835658E-2</v>
      </c>
      <c r="AN24" s="24">
        <v>0.22770184596224899</v>
      </c>
      <c r="AO24" s="24">
        <v>0.213789315091266</v>
      </c>
    </row>
    <row r="25" spans="2:41" ht="16.5" x14ac:dyDescent="0.3">
      <c r="B25">
        <v>35</v>
      </c>
      <c r="C25" s="3">
        <v>41578</v>
      </c>
      <c r="D25" s="24">
        <f>+VLOOKUP(D$2,Participación!$C$42:$DG$80,$B25,0)</f>
        <v>2.3432789078731631</v>
      </c>
      <c r="E25" s="24">
        <f>+VLOOKUP(E$2,Participación!$C$42:$DG$80,$B25,0)</f>
        <v>0.79933468469143154</v>
      </c>
      <c r="F25" s="24">
        <v>4.1372084043378399</v>
      </c>
      <c r="G25" s="24">
        <v>6.1364517768217599</v>
      </c>
      <c r="H25" s="24">
        <v>2.1874410876139501</v>
      </c>
      <c r="I25" s="24">
        <v>2.1061703928152098</v>
      </c>
      <c r="J25" s="24">
        <v>1.4078164747050701</v>
      </c>
      <c r="K25" s="24">
        <f>+VLOOKUP(K$2,Participación!$C$42:$DG$80,$B25,0)</f>
        <v>0.52759403734183008</v>
      </c>
      <c r="L25" s="24">
        <v>0.41095323519864102</v>
      </c>
      <c r="M25" s="24">
        <f>+VLOOKUP(M$2,Participación!$C$42:$DG$80,$B25,0)</f>
        <v>0.32935583861255946</v>
      </c>
      <c r="N25" s="24">
        <v>2.6992224401083802</v>
      </c>
      <c r="O25" s="24">
        <f>+VLOOKUP(O$2,Participación!$C$42:$DG$80,$B25,0)</f>
        <v>0.12052067111788659</v>
      </c>
      <c r="P25" s="24">
        <f>+VLOOKUP(P$2,Participación!$C$42:$DG$80,$B25,0)</f>
        <v>1.6627678670675814</v>
      </c>
      <c r="Q25" s="24">
        <v>12.4200730062375</v>
      </c>
      <c r="R25" s="24">
        <f>+VLOOKUP(R$2,Participación!$C$42:$DG$80,$B25,0)</f>
        <v>0.60903592008410978</v>
      </c>
      <c r="S25" s="24">
        <f>+VLOOKUP(S$2,Participación!$C$42:$DG$80,$B25,0)</f>
        <v>0.85290028962519759</v>
      </c>
      <c r="T25" s="24">
        <v>0.17226560084522599</v>
      </c>
      <c r="U25" s="24">
        <f>+VLOOKUP(U$2,Participación!$C$42:$DG$80,$B25,0)</f>
        <v>8.0496878918427536E-2</v>
      </c>
      <c r="V25" s="24">
        <f>+VLOOKUP(V$2,Participación!$C$42:$DG$80,$B25,0)</f>
        <v>0</v>
      </c>
      <c r="W25" s="24">
        <f>+VLOOKUP(W$2,Participación!$C$42:$DG$80,$B25,0)</f>
        <v>1.1143098047538813</v>
      </c>
      <c r="X25" s="24">
        <f>+VLOOKUP(X$2,Participación!$C$42:$DG$80,$B25,0)</f>
        <v>0</v>
      </c>
      <c r="Y25" s="24">
        <v>7.53178326582091E-2</v>
      </c>
      <c r="Z25" s="24">
        <f>+VLOOKUP(Z$2,Participación!$C$42:$DG$80,$B25,0)</f>
        <v>0.11376082050047087</v>
      </c>
      <c r="AA25" s="24">
        <f>+VLOOKUP(AA$2,Participación!$C$42:$DG$80,$B25,0)</f>
        <v>0.37661496518811621</v>
      </c>
      <c r="AB25" s="24">
        <f>+VLOOKUP(AB$2,Participación!$C$42:$DG$80,$B25,0)</f>
        <v>0.30456959670278594</v>
      </c>
      <c r="AC25" s="24">
        <f>+VLOOKUP(AC$2,Participación!$C$42:$DG$80,$B25,0)</f>
        <v>4.4965526369205332E-2</v>
      </c>
      <c r="AD25" s="24">
        <f>+VLOOKUP(AD$2,Participación!$C$42:$DG$80,$B25,0)</f>
        <v>0</v>
      </c>
      <c r="AE25" s="24">
        <f>+VLOOKUP(AE$2,Participación!$C$42:$DG$80,$B25,0)</f>
        <v>1.8577470411497238E-2</v>
      </c>
      <c r="AF25" s="24">
        <f>+VLOOKUP(AF$2,Participación!$C$42:$DG$80,$B25,0)</f>
        <v>6.9762401105568586</v>
      </c>
      <c r="AG25" s="24">
        <f>+VLOOKUP(AG$2,Participación!$C$42:$DG$80,$B25,0)</f>
        <v>0.73515279146615276</v>
      </c>
      <c r="AH25" s="24">
        <v>1.94099541796662</v>
      </c>
      <c r="AI25" s="24">
        <f>+VLOOKUP(AI$2,Participación!$C$42:$DG$80,$B25,0)</f>
        <v>0.48848633747195164</v>
      </c>
      <c r="AJ25" s="24">
        <f>+VLOOKUP(AJ$2,Participación!$C$42:$DG$80,$B25,0)</f>
        <v>3.4564806759276623</v>
      </c>
      <c r="AK25" s="24">
        <f>+VLOOKUP(AK$2,Participación!$C$42:$DG$80,$B25,0)</f>
        <v>1.1280845039337646</v>
      </c>
      <c r="AL25" s="24">
        <f>+VLOOKUP(AL$2,Participación!$C$42:$DG$80,$B25,0)</f>
        <v>0.24120401313584455</v>
      </c>
      <c r="AM25" s="24">
        <f>+VLOOKUP(AM$2,Participación!$C$42:$DG$80,$B25,0)</f>
        <v>6.6447113678226713E-2</v>
      </c>
      <c r="AN25" s="24">
        <v>0.24180917480238401</v>
      </c>
      <c r="AO25" s="24">
        <v>0.213780365576061</v>
      </c>
    </row>
    <row r="26" spans="2:41" ht="16.5" x14ac:dyDescent="0.3">
      <c r="B26">
        <v>36</v>
      </c>
      <c r="C26" s="3">
        <v>41608</v>
      </c>
      <c r="D26" s="24">
        <f>+VLOOKUP(D$2,Participación!$C$42:$DG$80,$B26,0)</f>
        <v>2.2158887890799388</v>
      </c>
      <c r="E26" s="24">
        <f>+VLOOKUP(E$2,Participación!$C$42:$DG$80,$B26,0)</f>
        <v>0.75308466850616629</v>
      </c>
      <c r="F26" s="24">
        <v>4.1367991025168802</v>
      </c>
      <c r="G26" s="24">
        <v>6.1420662388580203</v>
      </c>
      <c r="H26" s="24">
        <v>2.20342568769812</v>
      </c>
      <c r="I26" s="24">
        <v>2.12710622396198</v>
      </c>
      <c r="J26" s="24">
        <v>1.40288403296508</v>
      </c>
      <c r="K26" s="24">
        <f>+VLOOKUP(K$2,Participación!$C$42:$DG$80,$B26,0)</f>
        <v>0.52634081715619141</v>
      </c>
      <c r="L26" s="24">
        <v>0.41219898244456699</v>
      </c>
      <c r="M26" s="24">
        <f>+VLOOKUP(M$2,Participación!$C$42:$DG$80,$B26,0)</f>
        <v>0.3328303848809675</v>
      </c>
      <c r="N26" s="24">
        <v>2.6393275341367501</v>
      </c>
      <c r="O26" s="24">
        <f>+VLOOKUP(O$2,Participación!$C$42:$DG$80,$B26,0)</f>
        <v>0.11890543003468584</v>
      </c>
      <c r="P26" s="24">
        <f>+VLOOKUP(P$2,Participación!$C$42:$DG$80,$B26,0)</f>
        <v>1.6905839425807017</v>
      </c>
      <c r="Q26" s="24">
        <v>12.3512336543403</v>
      </c>
      <c r="R26" s="24">
        <f>+VLOOKUP(R$2,Participación!$C$42:$DG$80,$B26,0)</f>
        <v>0.59737481961262595</v>
      </c>
      <c r="S26" s="24">
        <f>+VLOOKUP(S$2,Participación!$C$42:$DG$80,$B26,0)</f>
        <v>0.86701128619830059</v>
      </c>
      <c r="T26" s="24">
        <v>0.17760555208791801</v>
      </c>
      <c r="U26" s="24">
        <f>+VLOOKUP(U$2,Participación!$C$42:$DG$80,$B26,0)</f>
        <v>8.5435094432767478E-2</v>
      </c>
      <c r="V26" s="24">
        <f>+VLOOKUP(V$2,Participación!$C$42:$DG$80,$B26,0)</f>
        <v>0</v>
      </c>
      <c r="W26" s="24">
        <f>+VLOOKUP(W$2,Participación!$C$42:$DG$80,$B26,0)</f>
        <v>1.0922006236841784</v>
      </c>
      <c r="X26" s="24">
        <f>+VLOOKUP(X$2,Participación!$C$42:$DG$80,$B26,0)</f>
        <v>0</v>
      </c>
      <c r="Y26" s="24">
        <v>7.5213933906384395E-2</v>
      </c>
      <c r="Z26" s="24">
        <f>+VLOOKUP(Z$2,Participación!$C$42:$DG$80,$B26,0)</f>
        <v>0.11248223906455447</v>
      </c>
      <c r="AA26" s="24">
        <f>+VLOOKUP(AA$2,Participación!$C$42:$DG$80,$B26,0)</f>
        <v>0.37365571338898051</v>
      </c>
      <c r="AB26" s="24">
        <f>+VLOOKUP(AB$2,Participación!$C$42:$DG$80,$B26,0)</f>
        <v>0.31019094895391186</v>
      </c>
      <c r="AC26" s="24">
        <f>+VLOOKUP(AC$2,Participación!$C$42:$DG$80,$B26,0)</f>
        <v>4.6733740365562416E-2</v>
      </c>
      <c r="AD26" s="24">
        <f>+VLOOKUP(AD$2,Participación!$C$42:$DG$80,$B26,0)</f>
        <v>0</v>
      </c>
      <c r="AE26" s="24">
        <f>+VLOOKUP(AE$2,Participación!$C$42:$DG$80,$B26,0)</f>
        <v>1.9077647899842454E-2</v>
      </c>
      <c r="AF26" s="24">
        <f>+VLOOKUP(AF$2,Participación!$C$42:$DG$80,$B26,0)</f>
        <v>7.0919746580066656</v>
      </c>
      <c r="AG26" s="24">
        <f>+VLOOKUP(AG$2,Participación!$C$42:$DG$80,$B26,0)</f>
        <v>0.7389629162206679</v>
      </c>
      <c r="AH26" s="24">
        <v>1.97415102023877</v>
      </c>
      <c r="AI26" s="24">
        <f>+VLOOKUP(AI$2,Participación!$C$42:$DG$80,$B26,0)</f>
        <v>0.4954552548858378</v>
      </c>
      <c r="AJ26" s="24">
        <f>+VLOOKUP(AJ$2,Participación!$C$42:$DG$80,$B26,0)</f>
        <v>3.4395394444837546</v>
      </c>
      <c r="AK26" s="24">
        <f>+VLOOKUP(AK$2,Participación!$C$42:$DG$80,$B26,0)</f>
        <v>1.1362454904437724</v>
      </c>
      <c r="AL26" s="24">
        <f>+VLOOKUP(AL$2,Participación!$C$42:$DG$80,$B26,0)</f>
        <v>0.25058499412644036</v>
      </c>
      <c r="AM26" s="24">
        <f>+VLOOKUP(AM$2,Participación!$C$42:$DG$80,$B26,0)</f>
        <v>6.69345021550143E-2</v>
      </c>
      <c r="AN26" s="24">
        <v>0.25601061561669303</v>
      </c>
      <c r="AO26" s="24">
        <v>0.214274828287942</v>
      </c>
    </row>
    <row r="27" spans="2:41" ht="16.5" x14ac:dyDescent="0.3">
      <c r="B27">
        <v>37</v>
      </c>
      <c r="C27" s="3">
        <v>41639</v>
      </c>
      <c r="D27" s="24">
        <f>+VLOOKUP(D$2,Participación!$C$42:$DG$80,$B27,0)</f>
        <v>2.2681183109640015</v>
      </c>
      <c r="E27" s="24">
        <f>+VLOOKUP(E$2,Participación!$C$42:$DG$80,$B27,0)</f>
        <v>0.74093060972534064</v>
      </c>
      <c r="F27" s="24">
        <v>4.2730420113448702</v>
      </c>
      <c r="G27" s="24">
        <v>6.32694093312469</v>
      </c>
      <c r="H27" s="24">
        <v>2.2437423624950799</v>
      </c>
      <c r="I27" s="24">
        <v>2.1597449124789798</v>
      </c>
      <c r="J27" s="24">
        <v>1.41820806391211</v>
      </c>
      <c r="K27" s="24">
        <f>+VLOOKUP(K$2,Participación!$C$42:$DG$80,$B27,0)</f>
        <v>0.52463272770175762</v>
      </c>
      <c r="L27" s="24">
        <v>0.420217587940383</v>
      </c>
      <c r="M27" s="24">
        <f>+VLOOKUP(M$2,Participación!$C$42:$DG$80,$B27,0)</f>
        <v>0.33757655076579296</v>
      </c>
      <c r="N27" s="24">
        <v>2.70026277789654</v>
      </c>
      <c r="O27" s="24">
        <f>+VLOOKUP(O$2,Participación!$C$42:$DG$80,$B27,0)</f>
        <v>0.1194629713158156</v>
      </c>
      <c r="P27" s="24">
        <f>+VLOOKUP(P$2,Participación!$C$42:$DG$80,$B27,0)</f>
        <v>1.7374800444624534</v>
      </c>
      <c r="Q27" s="24">
        <v>12.1777560603211</v>
      </c>
      <c r="R27" s="24">
        <f>+VLOOKUP(R$2,Participación!$C$42:$DG$80,$B27,0)</f>
        <v>0.53183339157724141</v>
      </c>
      <c r="S27" s="24">
        <f>+VLOOKUP(S$2,Participación!$C$42:$DG$80,$B27,0)</f>
        <v>0.90194278288752727</v>
      </c>
      <c r="T27" s="24">
        <v>0.18452871205986399</v>
      </c>
      <c r="U27" s="24">
        <f>+VLOOKUP(U$2,Participación!$C$42:$DG$80,$B27,0)</f>
        <v>8.5927897089676658E-2</v>
      </c>
      <c r="V27" s="24">
        <f>+VLOOKUP(V$2,Participación!$C$42:$DG$80,$B27,0)</f>
        <v>0</v>
      </c>
      <c r="W27" s="24">
        <f>+VLOOKUP(W$2,Participación!$C$42:$DG$80,$B27,0)</f>
        <v>1.0848938467713354</v>
      </c>
      <c r="X27" s="24">
        <f>+VLOOKUP(X$2,Participación!$C$42:$DG$80,$B27,0)</f>
        <v>0</v>
      </c>
      <c r="Y27" s="24">
        <v>7.5782688853734903E-2</v>
      </c>
      <c r="Z27" s="24">
        <f>+VLOOKUP(Z$2,Participación!$C$42:$DG$80,$B27,0)</f>
        <v>0.11215732010310298</v>
      </c>
      <c r="AA27" s="24">
        <f>+VLOOKUP(AA$2,Participación!$C$42:$DG$80,$B27,0)</f>
        <v>0.39341201539903581</v>
      </c>
      <c r="AB27" s="24">
        <f>+VLOOKUP(AB$2,Participación!$C$42:$DG$80,$B27,0)</f>
        <v>0.32387080711311772</v>
      </c>
      <c r="AC27" s="24">
        <f>+VLOOKUP(AC$2,Participación!$C$42:$DG$80,$B27,0)</f>
        <v>4.9122929636009761E-2</v>
      </c>
      <c r="AD27" s="24">
        <f>+VLOOKUP(AD$2,Participación!$C$42:$DG$80,$B27,0)</f>
        <v>0</v>
      </c>
      <c r="AE27" s="24">
        <f>+VLOOKUP(AE$2,Participación!$C$42:$DG$80,$B27,0)</f>
        <v>1.9398289761261771E-2</v>
      </c>
      <c r="AF27" s="24">
        <f>+VLOOKUP(AF$2,Participación!$C$42:$DG$80,$B27,0)</f>
        <v>7.3608835239208625</v>
      </c>
      <c r="AG27" s="24">
        <f>+VLOOKUP(AG$2,Participación!$C$42:$DG$80,$B27,0)</f>
        <v>0.77211281203009596</v>
      </c>
      <c r="AH27" s="24">
        <v>2.3108009792604398</v>
      </c>
      <c r="AI27" s="24">
        <f>+VLOOKUP(AI$2,Participación!$C$42:$DG$80,$B27,0)</f>
        <v>0.51106628594269987</v>
      </c>
      <c r="AJ27" s="24">
        <f>+VLOOKUP(AJ$2,Participación!$C$42:$DG$80,$B27,0)</f>
        <v>3.4982108026619092</v>
      </c>
      <c r="AK27" s="24">
        <f>+VLOOKUP(AK$2,Participación!$C$42:$DG$80,$B27,0)</f>
        <v>1.1581266270576254</v>
      </c>
      <c r="AL27" s="24">
        <f>+VLOOKUP(AL$2,Participación!$C$42:$DG$80,$B27,0)</f>
        <v>0.26347620392438542</v>
      </c>
      <c r="AM27" s="24">
        <f>+VLOOKUP(AM$2,Participación!$C$42:$DG$80,$B27,0)</f>
        <v>7.1399215940726998E-2</v>
      </c>
      <c r="AN27" s="24">
        <v>0.26789098970547198</v>
      </c>
      <c r="AO27" s="24">
        <v>0.216191310411462</v>
      </c>
    </row>
    <row r="28" spans="2:41" ht="16.5" x14ac:dyDescent="0.3">
      <c r="B28">
        <v>38</v>
      </c>
      <c r="C28" s="3">
        <v>41670</v>
      </c>
      <c r="D28" s="24">
        <f>+VLOOKUP(D$2,Participación!$C$42:$DG$80,$B28,0)</f>
        <v>2.2044140404665158</v>
      </c>
      <c r="E28" s="24">
        <f>+VLOOKUP(E$2,Participación!$C$42:$DG$80,$B28,0)</f>
        <v>0.73614309477150464</v>
      </c>
      <c r="F28" s="24">
        <v>4.2564410812042697</v>
      </c>
      <c r="G28" s="24">
        <v>6.3464920660577304</v>
      </c>
      <c r="H28" s="24">
        <v>2.2707996138292099</v>
      </c>
      <c r="I28" s="24">
        <v>2.1865254493609401</v>
      </c>
      <c r="J28" s="24">
        <v>1.41730676037476</v>
      </c>
      <c r="K28" s="24">
        <f>+VLOOKUP(K$2,Participación!$C$42:$DG$80,$B28,0)</f>
        <v>0.52217916192500458</v>
      </c>
      <c r="L28" s="24">
        <v>0.42049094912527801</v>
      </c>
      <c r="M28" s="24">
        <f>+VLOOKUP(M$2,Participación!$C$42:$DG$80,$B28,0)</f>
        <v>0.33610794314034342</v>
      </c>
      <c r="N28" s="24">
        <v>2.66610908096213</v>
      </c>
      <c r="O28" s="24">
        <f>+VLOOKUP(O$2,Participación!$C$42:$DG$80,$B28,0)</f>
        <v>0.12154753677801534</v>
      </c>
      <c r="P28" s="24">
        <f>+VLOOKUP(P$2,Participación!$C$42:$DG$80,$B28,0)</f>
        <v>1.7613573534275131</v>
      </c>
      <c r="Q28" s="24">
        <v>11.8802614655923</v>
      </c>
      <c r="R28" s="24">
        <f>+VLOOKUP(R$2,Participación!$C$42:$DG$80,$B28,0)</f>
        <v>0.51784269974978281</v>
      </c>
      <c r="S28" s="24">
        <f>+VLOOKUP(S$2,Participación!$C$42:$DG$80,$B28,0)</f>
        <v>0.89581993960658834</v>
      </c>
      <c r="T28" s="24">
        <v>0.18699739063608101</v>
      </c>
      <c r="U28" s="24">
        <f>+VLOOKUP(U$2,Participación!$C$42:$DG$80,$B28,0)</f>
        <v>8.2305514463026475E-2</v>
      </c>
      <c r="V28" s="24">
        <f>+VLOOKUP(V$2,Participación!$C$42:$DG$80,$B28,0)</f>
        <v>0</v>
      </c>
      <c r="W28" s="24">
        <f>+VLOOKUP(W$2,Participación!$C$42:$DG$80,$B28,0)</f>
        <v>1.0703629816323204</v>
      </c>
      <c r="X28" s="24">
        <f>+VLOOKUP(X$2,Participación!$C$42:$DG$80,$B28,0)</f>
        <v>0</v>
      </c>
      <c r="Y28" s="24">
        <v>7.7272673463507996E-2</v>
      </c>
      <c r="Z28" s="24">
        <f>+VLOOKUP(Z$2,Participación!$C$42:$DG$80,$B28,0)</f>
        <v>0.11199587697397556</v>
      </c>
      <c r="AA28" s="24">
        <f>+VLOOKUP(AA$2,Participación!$C$42:$DG$80,$B28,0)</f>
        <v>0.40179207171167641</v>
      </c>
      <c r="AB28" s="24">
        <f>+VLOOKUP(AB$2,Participación!$C$42:$DG$80,$B28,0)</f>
        <v>0.32407006311252173</v>
      </c>
      <c r="AC28" s="24">
        <f>+VLOOKUP(AC$2,Participación!$C$42:$DG$80,$B28,0)</f>
        <v>4.9206944944872238E-2</v>
      </c>
      <c r="AD28" s="24">
        <f>+VLOOKUP(AD$2,Participación!$C$42:$DG$80,$B28,0)</f>
        <v>0</v>
      </c>
      <c r="AE28" s="24">
        <f>+VLOOKUP(AE$2,Participación!$C$42:$DG$80,$B28,0)</f>
        <v>1.9523398035624747E-2</v>
      </c>
      <c r="AF28" s="24">
        <f>+VLOOKUP(AF$2,Participación!$C$42:$DG$80,$B28,0)</f>
        <v>7.5175535569633523</v>
      </c>
      <c r="AG28" s="24">
        <f>+VLOOKUP(AG$2,Participación!$C$42:$DG$80,$B28,0)</f>
        <v>0.7812834001361677</v>
      </c>
      <c r="AH28" s="24">
        <v>2.3126472236045301</v>
      </c>
      <c r="AI28" s="24">
        <f>+VLOOKUP(AI$2,Participación!$C$42:$DG$80,$B28,0)</f>
        <v>0.51738982899123787</v>
      </c>
      <c r="AJ28" s="24">
        <f>+VLOOKUP(AJ$2,Participación!$C$42:$DG$80,$B28,0)</f>
        <v>3.5215088890572144</v>
      </c>
      <c r="AK28" s="24">
        <f>+VLOOKUP(AK$2,Participación!$C$42:$DG$80,$B28,0)</f>
        <v>1.1506567511167536</v>
      </c>
      <c r="AL28" s="24">
        <f>+VLOOKUP(AL$2,Participación!$C$42:$DG$80,$B28,0)</f>
        <v>0.27179330988801803</v>
      </c>
      <c r="AM28" s="24">
        <f>+VLOOKUP(AM$2,Participación!$C$42:$DG$80,$B28,0)</f>
        <v>7.042620933494817E-2</v>
      </c>
      <c r="AN28" s="24">
        <v>0.27744875395742202</v>
      </c>
      <c r="AO28" s="24">
        <v>0.21657621007798999</v>
      </c>
    </row>
    <row r="29" spans="2:41" ht="16.5" x14ac:dyDescent="0.3">
      <c r="B29">
        <v>39</v>
      </c>
      <c r="C29" s="3">
        <v>41698</v>
      </c>
      <c r="D29" s="24">
        <f>+VLOOKUP(D$2,Participación!$C$42:$DG$80,$B29,0)</f>
        <v>2.2009165565378561</v>
      </c>
      <c r="E29" s="24">
        <f>+VLOOKUP(E$2,Participación!$C$42:$DG$80,$B29,0)</f>
        <v>0.70919256379445339</v>
      </c>
      <c r="F29" s="24">
        <v>4.26478073265229</v>
      </c>
      <c r="G29" s="24">
        <v>6.4347744314800597</v>
      </c>
      <c r="H29" s="24">
        <v>2.3277453450457299</v>
      </c>
      <c r="I29" s="24">
        <v>2.2307524629703699</v>
      </c>
      <c r="J29" s="24">
        <v>1.42497209475519</v>
      </c>
      <c r="K29" s="24">
        <f>+VLOOKUP(K$2,Participación!$C$42:$DG$80,$B29,0)</f>
        <v>0.52353721802611686</v>
      </c>
      <c r="L29" s="24">
        <v>0.42180315671245899</v>
      </c>
      <c r="M29" s="24">
        <f>+VLOOKUP(M$2,Participación!$C$42:$DG$80,$B29,0)</f>
        <v>0.34329806228696436</v>
      </c>
      <c r="N29" s="24">
        <v>2.6731773930452798</v>
      </c>
      <c r="O29" s="24">
        <f>+VLOOKUP(O$2,Participación!$C$42:$DG$80,$B29,0)</f>
        <v>0.12440623661672792</v>
      </c>
      <c r="P29" s="24">
        <f>+VLOOKUP(P$2,Participación!$C$42:$DG$80,$B29,0)</f>
        <v>1.7959532630142321</v>
      </c>
      <c r="Q29" s="24">
        <v>11.6544031892621</v>
      </c>
      <c r="R29" s="24">
        <f>+VLOOKUP(R$2,Participación!$C$42:$DG$80,$B29,0)</f>
        <v>0.51594869123867459</v>
      </c>
      <c r="S29" s="24">
        <f>+VLOOKUP(S$2,Participación!$C$42:$DG$80,$B29,0)</f>
        <v>0.9170079580240319</v>
      </c>
      <c r="T29" s="24">
        <v>0.18430696578368</v>
      </c>
      <c r="U29" s="24">
        <f>+VLOOKUP(U$2,Participación!$C$42:$DG$80,$B29,0)</f>
        <v>8.322547101392419E-2</v>
      </c>
      <c r="V29" s="24">
        <f>+VLOOKUP(V$2,Participación!$C$42:$DG$80,$B29,0)</f>
        <v>0</v>
      </c>
      <c r="W29" s="24">
        <f>+VLOOKUP(W$2,Participación!$C$42:$DG$80,$B29,0)</f>
        <v>1.0467617438768724</v>
      </c>
      <c r="X29" s="24">
        <f>+VLOOKUP(X$2,Participación!$C$42:$DG$80,$B29,0)</f>
        <v>0</v>
      </c>
      <c r="Y29" s="24">
        <v>8.0045397959080805E-2</v>
      </c>
      <c r="Z29" s="24">
        <f>+VLOOKUP(Z$2,Participación!$C$42:$DG$80,$B29,0)</f>
        <v>0.11544141640364165</v>
      </c>
      <c r="AA29" s="24">
        <f>+VLOOKUP(AA$2,Participación!$C$42:$DG$80,$B29,0)</f>
        <v>0.41362660147256741</v>
      </c>
      <c r="AB29" s="24">
        <f>+VLOOKUP(AB$2,Participación!$C$42:$DG$80,$B29,0)</f>
        <v>0.32374971384188944</v>
      </c>
      <c r="AC29" s="24">
        <f>+VLOOKUP(AC$2,Participación!$C$42:$DG$80,$B29,0)</f>
        <v>4.8209442073169941E-2</v>
      </c>
      <c r="AD29" s="24">
        <f>+VLOOKUP(AD$2,Participación!$C$42:$DG$80,$B29,0)</f>
        <v>0</v>
      </c>
      <c r="AE29" s="24">
        <f>+VLOOKUP(AE$2,Participación!$C$42:$DG$80,$B29,0)</f>
        <v>1.9587779632839721E-2</v>
      </c>
      <c r="AF29" s="24">
        <f>+VLOOKUP(AF$2,Participación!$C$42:$DG$80,$B29,0)</f>
        <v>7.7403722437471343</v>
      </c>
      <c r="AG29" s="24">
        <f>+VLOOKUP(AG$2,Participación!$C$42:$DG$80,$B29,0)</f>
        <v>0.79132956610497474</v>
      </c>
      <c r="AH29" s="24">
        <v>2.35665482441423</v>
      </c>
      <c r="AI29" s="24">
        <f>+VLOOKUP(AI$2,Participación!$C$42:$DG$80,$B29,0)</f>
        <v>0.52298153076086673</v>
      </c>
      <c r="AJ29" s="24">
        <f>+VLOOKUP(AJ$2,Participación!$C$42:$DG$80,$B29,0)</f>
        <v>3.5146144786300839</v>
      </c>
      <c r="AK29" s="24">
        <f>+VLOOKUP(AK$2,Participación!$C$42:$DG$80,$B29,0)</f>
        <v>1.1564101860000764</v>
      </c>
      <c r="AL29" s="24">
        <f>+VLOOKUP(AL$2,Participación!$C$42:$DG$80,$B29,0)</f>
        <v>0.27856888012567421</v>
      </c>
      <c r="AM29" s="24">
        <f>+VLOOKUP(AM$2,Participación!$C$42:$DG$80,$B29,0)</f>
        <v>6.9658344704996308E-2</v>
      </c>
      <c r="AN29" s="24">
        <v>0.293410349070162</v>
      </c>
      <c r="AO29" s="24">
        <v>0.21752254428302201</v>
      </c>
    </row>
    <row r="30" spans="2:41" ht="16.5" x14ac:dyDescent="0.3">
      <c r="B30">
        <v>40</v>
      </c>
      <c r="C30" s="3">
        <v>41729</v>
      </c>
      <c r="D30" s="24">
        <f>+VLOOKUP(D$2,Participación!$C$42:$DG$80,$B30,0)</f>
        <v>2.2354980422350068</v>
      </c>
      <c r="E30" s="24">
        <f>+VLOOKUP(E$2,Participación!$C$42:$DG$80,$B30,0)</f>
        <v>0.69258108730622558</v>
      </c>
      <c r="F30" s="24">
        <v>4.2775877123023003</v>
      </c>
      <c r="G30" s="24">
        <v>6.4271133214775</v>
      </c>
      <c r="H30" s="24">
        <v>2.37357763020808</v>
      </c>
      <c r="I30" s="24">
        <v>2.2623024578017201</v>
      </c>
      <c r="J30" s="24">
        <v>1.42221744879715</v>
      </c>
      <c r="K30" s="24">
        <f>+VLOOKUP(K$2,Participación!$C$42:$DG$80,$B30,0)</f>
        <v>0.51291459790597627</v>
      </c>
      <c r="L30" s="24">
        <v>0.42036159864107803</v>
      </c>
      <c r="M30" s="24">
        <f>+VLOOKUP(M$2,Participación!$C$42:$DG$80,$B30,0)</f>
        <v>0.33839019812999271</v>
      </c>
      <c r="N30" s="24">
        <v>2.6625822707282301</v>
      </c>
      <c r="O30" s="24">
        <f>+VLOOKUP(O$2,Participación!$C$42:$DG$80,$B30,0)</f>
        <v>0.12425698362070255</v>
      </c>
      <c r="P30" s="24">
        <f>+VLOOKUP(P$2,Participación!$C$42:$DG$80,$B30,0)</f>
        <v>1.7999694542168085</v>
      </c>
      <c r="Q30" s="24">
        <v>11.3868801090575</v>
      </c>
      <c r="R30" s="24">
        <f>+VLOOKUP(R$2,Participación!$C$42:$DG$80,$B30,0)</f>
        <v>0.50272226617037052</v>
      </c>
      <c r="S30" s="24">
        <f>+VLOOKUP(S$2,Participación!$C$42:$DG$80,$B30,0)</f>
        <v>0.92968482510609718</v>
      </c>
      <c r="T30" s="24">
        <v>0.215576647285453</v>
      </c>
      <c r="U30" s="24">
        <f>+VLOOKUP(U$2,Participación!$C$42:$DG$80,$B30,0)</f>
        <v>8.5546262595698461E-2</v>
      </c>
      <c r="V30" s="24">
        <f>+VLOOKUP(V$2,Participación!$C$42:$DG$80,$B30,0)</f>
        <v>0</v>
      </c>
      <c r="W30" s="24">
        <f>+VLOOKUP(W$2,Participación!$C$42:$DG$80,$B30,0)</f>
        <v>1.0076037664945412</v>
      </c>
      <c r="X30" s="24">
        <f>+VLOOKUP(X$2,Participación!$C$42:$DG$80,$B30,0)</f>
        <v>0</v>
      </c>
      <c r="Y30" s="24">
        <v>8.3444116120411804E-2</v>
      </c>
      <c r="Z30" s="24">
        <f>+VLOOKUP(Z$2,Participación!$C$42:$DG$80,$B30,0)</f>
        <v>0.11406005715949891</v>
      </c>
      <c r="AA30" s="24">
        <f>+VLOOKUP(AA$2,Participación!$C$42:$DG$80,$B30,0)</f>
        <v>0.41642135952153847</v>
      </c>
      <c r="AB30" s="24">
        <f>+VLOOKUP(AB$2,Participación!$C$42:$DG$80,$B30,0)</f>
        <v>0.32145059839892404</v>
      </c>
      <c r="AC30" s="24">
        <f>+VLOOKUP(AC$2,Participación!$C$42:$DG$80,$B30,0)</f>
        <v>4.7813950392400731E-2</v>
      </c>
      <c r="AD30" s="24">
        <f>+VLOOKUP(AD$2,Participación!$C$42:$DG$80,$B30,0)</f>
        <v>0</v>
      </c>
      <c r="AE30" s="24">
        <f>+VLOOKUP(AE$2,Participación!$C$42:$DG$80,$B30,0)</f>
        <v>1.9208010772930582E-2</v>
      </c>
      <c r="AF30" s="24">
        <f>+VLOOKUP(AF$2,Participación!$C$42:$DG$80,$B30,0)</f>
        <v>7.8887771422571671</v>
      </c>
      <c r="AG30" s="24">
        <f>+VLOOKUP(AG$2,Participación!$C$42:$DG$80,$B30,0)</f>
        <v>0.79604566987548953</v>
      </c>
      <c r="AH30" s="24">
        <v>2.4038414031960902</v>
      </c>
      <c r="AI30" s="24">
        <f>+VLOOKUP(AI$2,Participación!$C$42:$DG$80,$B30,0)</f>
        <v>0.51777632086047554</v>
      </c>
      <c r="AJ30" s="24">
        <f>+VLOOKUP(AJ$2,Participación!$C$42:$DG$80,$B30,0)</f>
        <v>3.4431905515745718</v>
      </c>
      <c r="AK30" s="24">
        <f>+VLOOKUP(AK$2,Participación!$C$42:$DG$80,$B30,0)</f>
        <v>1.1408792359553195</v>
      </c>
      <c r="AL30" s="24">
        <f>+VLOOKUP(AL$2,Participación!$C$42:$DG$80,$B30,0)</f>
        <v>0.28321374304191166</v>
      </c>
      <c r="AM30" s="24">
        <f>+VLOOKUP(AM$2,Participación!$C$42:$DG$80,$B30,0)</f>
        <v>6.7292695057421317E-2</v>
      </c>
      <c r="AN30" s="24">
        <v>0.300342523155265</v>
      </c>
      <c r="AO30" s="24">
        <v>0.215695031297748</v>
      </c>
    </row>
    <row r="31" spans="2:41" ht="16.5" x14ac:dyDescent="0.3">
      <c r="B31">
        <v>41</v>
      </c>
      <c r="C31" s="3">
        <v>41759</v>
      </c>
      <c r="D31" s="24">
        <f>+VLOOKUP(D$2,Participación!$C$42:$DG$80,$B31,0)</f>
        <v>2.3020259666140226</v>
      </c>
      <c r="E31" s="24">
        <f>+VLOOKUP(E$2,Participación!$C$42:$DG$80,$B31,0)</f>
        <v>0.67195708634976048</v>
      </c>
      <c r="F31" s="24">
        <v>4.2798255391082396</v>
      </c>
      <c r="G31" s="24">
        <v>6.4066043353876898</v>
      </c>
      <c r="H31" s="24">
        <v>2.38038744431937</v>
      </c>
      <c r="I31" s="24">
        <v>2.2813545577154399</v>
      </c>
      <c r="J31" s="24">
        <v>1.4096931920948499</v>
      </c>
      <c r="K31" s="24">
        <f>+VLOOKUP(K$2,Participación!$C$42:$DG$80,$B31,0)</f>
        <v>0.51141537150281158</v>
      </c>
      <c r="L31" s="24">
        <v>0.41529332863592799</v>
      </c>
      <c r="M31" s="24">
        <f>+VLOOKUP(M$2,Participación!$C$42:$DG$80,$B31,0)</f>
        <v>0.3359309572816328</v>
      </c>
      <c r="N31" s="24">
        <v>2.6527561893534299</v>
      </c>
      <c r="O31" s="24">
        <f>+VLOOKUP(O$2,Participación!$C$42:$DG$80,$B31,0)</f>
        <v>0.1187742298229286</v>
      </c>
      <c r="P31" s="24">
        <f>+VLOOKUP(P$2,Participación!$C$42:$DG$80,$B31,0)</f>
        <v>1.7846698672112804</v>
      </c>
      <c r="Q31" s="24">
        <v>11.1791008306796</v>
      </c>
      <c r="R31" s="24">
        <f>+VLOOKUP(R$2,Participación!$C$42:$DG$80,$B31,0)</f>
        <v>0.49042319761725806</v>
      </c>
      <c r="S31" s="24">
        <f>+VLOOKUP(S$2,Participación!$C$42:$DG$80,$B31,0)</f>
        <v>0.94915009283161189</v>
      </c>
      <c r="T31" s="24">
        <v>0.202994034227088</v>
      </c>
      <c r="U31" s="24">
        <f>+VLOOKUP(U$2,Participación!$C$42:$DG$80,$B31,0)</f>
        <v>8.9700886077863487E-2</v>
      </c>
      <c r="V31" s="24">
        <f>+VLOOKUP(V$2,Participación!$C$42:$DG$80,$B31,0)</f>
        <v>0</v>
      </c>
      <c r="W31" s="24">
        <f>+VLOOKUP(W$2,Participación!$C$42:$DG$80,$B31,0)</f>
        <v>1.0035455916565514</v>
      </c>
      <c r="X31" s="24">
        <f>+VLOOKUP(X$2,Participación!$C$42:$DG$80,$B31,0)</f>
        <v>0</v>
      </c>
      <c r="Y31" s="24">
        <v>8.7509305349933397E-2</v>
      </c>
      <c r="Z31" s="24">
        <f>+VLOOKUP(Z$2,Participación!$C$42:$DG$80,$B31,0)</f>
        <v>0.11045335527854606</v>
      </c>
      <c r="AA31" s="24">
        <f>+VLOOKUP(AA$2,Participación!$C$42:$DG$80,$B31,0)</f>
        <v>0.41995575095491566</v>
      </c>
      <c r="AB31" s="24">
        <f>+VLOOKUP(AB$2,Participación!$C$42:$DG$80,$B31,0)</f>
        <v>0.31700428897547084</v>
      </c>
      <c r="AC31" s="24">
        <f>+VLOOKUP(AC$2,Participación!$C$42:$DG$80,$B31,0)</f>
        <v>4.7414771328290334E-2</v>
      </c>
      <c r="AD31" s="24">
        <f>+VLOOKUP(AD$2,Participación!$C$42:$DG$80,$B31,0)</f>
        <v>0</v>
      </c>
      <c r="AE31" s="24">
        <f>+VLOOKUP(AE$2,Participación!$C$42:$DG$80,$B31,0)</f>
        <v>1.8887147414535878E-2</v>
      </c>
      <c r="AF31" s="24">
        <f>+VLOOKUP(AF$2,Participación!$C$42:$DG$80,$B31,0)</f>
        <v>8.0709212132911983</v>
      </c>
      <c r="AG31" s="24">
        <f>+VLOOKUP(AG$2,Participación!$C$42:$DG$80,$B31,0)</f>
        <v>0.80058764198650167</v>
      </c>
      <c r="AH31" s="24">
        <v>2.4501840396583701</v>
      </c>
      <c r="AI31" s="24">
        <f>+VLOOKUP(AI$2,Participación!$C$42:$DG$80,$B31,0)</f>
        <v>0.5112719816515976</v>
      </c>
      <c r="AJ31" s="24">
        <f>+VLOOKUP(AJ$2,Participación!$C$42:$DG$80,$B31,0)</f>
        <v>3.4139877174004489</v>
      </c>
      <c r="AK31" s="24">
        <f>+VLOOKUP(AK$2,Participación!$C$42:$DG$80,$B31,0)</f>
        <v>1.1224884624183484</v>
      </c>
      <c r="AL31" s="24">
        <f>+VLOOKUP(AL$2,Participación!$C$42:$DG$80,$B31,0)</f>
        <v>0.2804022357089257</v>
      </c>
      <c r="AM31" s="24">
        <f>+VLOOKUP(AM$2,Participación!$C$42:$DG$80,$B31,0)</f>
        <v>6.3267603695819602E-2</v>
      </c>
      <c r="AN31" s="24">
        <v>0.290745958027817</v>
      </c>
      <c r="AO31" s="24">
        <v>0.21393074870755899</v>
      </c>
    </row>
    <row r="32" spans="2:41" ht="16.5" x14ac:dyDescent="0.3">
      <c r="B32">
        <v>42</v>
      </c>
      <c r="C32" s="3">
        <v>41790</v>
      </c>
      <c r="D32" s="24">
        <f>+VLOOKUP(D$2,Participación!$C$42:$DG$80,$B32,0)</f>
        <v>2.3005563662872759</v>
      </c>
      <c r="E32" s="24">
        <f>+VLOOKUP(E$2,Participación!$C$42:$DG$80,$B32,0)</f>
        <v>0.64762162403452328</v>
      </c>
      <c r="F32" s="24">
        <v>4.2777478485443901</v>
      </c>
      <c r="G32" s="24">
        <v>6.3964076113635802</v>
      </c>
      <c r="H32" s="24">
        <v>2.4137142605887201</v>
      </c>
      <c r="I32" s="24">
        <v>2.3248307615698098</v>
      </c>
      <c r="J32" s="24">
        <v>1.3978957676535499</v>
      </c>
      <c r="K32" s="24">
        <f>+VLOOKUP(K$2,Participación!$C$42:$DG$80,$B32,0)</f>
        <v>0.50727551335139742</v>
      </c>
      <c r="L32" s="24">
        <v>0.416550238556741</v>
      </c>
      <c r="M32" s="24">
        <f>+VLOOKUP(M$2,Participación!$C$42:$DG$80,$B32,0)</f>
        <v>0.33440382582464367</v>
      </c>
      <c r="N32" s="24">
        <v>2.6684057374241301</v>
      </c>
      <c r="O32" s="24">
        <f>+VLOOKUP(O$2,Participación!$C$42:$DG$80,$B32,0)</f>
        <v>0</v>
      </c>
      <c r="P32" s="24">
        <f>+VLOOKUP(P$2,Participación!$C$42:$DG$80,$B32,0)</f>
        <v>1.7911266016475844</v>
      </c>
      <c r="Q32" s="24">
        <v>10.986420782276801</v>
      </c>
      <c r="R32" s="24">
        <f>+VLOOKUP(R$2,Participación!$C$42:$DG$80,$B32,0)</f>
        <v>0.47411744662424787</v>
      </c>
      <c r="S32" s="24">
        <f>+VLOOKUP(S$2,Participación!$C$42:$DG$80,$B32,0)</f>
        <v>0.96932069977732016</v>
      </c>
      <c r="T32" s="24">
        <v>0.194832282142372</v>
      </c>
      <c r="U32" s="24">
        <f>+VLOOKUP(U$2,Participación!$C$42:$DG$80,$B32,0)</f>
        <v>9.4396540636217663E-2</v>
      </c>
      <c r="V32" s="24">
        <f>+VLOOKUP(V$2,Participación!$C$42:$DG$80,$B32,0)</f>
        <v>0</v>
      </c>
      <c r="W32" s="24">
        <f>+VLOOKUP(W$2,Participación!$C$42:$DG$80,$B32,0)</f>
        <v>0.9710937091827978</v>
      </c>
      <c r="X32" s="24">
        <f>+VLOOKUP(X$2,Participación!$C$42:$DG$80,$B32,0)</f>
        <v>0</v>
      </c>
      <c r="Y32" s="24">
        <v>9.0384581667843703E-2</v>
      </c>
      <c r="Z32" s="24">
        <f>+VLOOKUP(Z$2,Participación!$C$42:$DG$80,$B32,0)</f>
        <v>0.10751616423435202</v>
      </c>
      <c r="AA32" s="24">
        <f>+VLOOKUP(AA$2,Participación!$C$42:$DG$80,$B32,0)</f>
        <v>0.41429400248910514</v>
      </c>
      <c r="AB32" s="24">
        <f>+VLOOKUP(AB$2,Participación!$C$42:$DG$80,$B32,0)</f>
        <v>0.31891582786720718</v>
      </c>
      <c r="AC32" s="24">
        <f>+VLOOKUP(AC$2,Participación!$C$42:$DG$80,$B32,0)</f>
        <v>4.6965024160167436E-2</v>
      </c>
      <c r="AD32" s="24">
        <f>+VLOOKUP(AD$2,Participación!$C$42:$DG$80,$B32,0)</f>
        <v>0</v>
      </c>
      <c r="AE32" s="24">
        <f>+VLOOKUP(AE$2,Participación!$C$42:$DG$80,$B32,0)</f>
        <v>1.7452002958344058E-2</v>
      </c>
      <c r="AF32" s="24">
        <f>+VLOOKUP(AF$2,Participación!$C$42:$DG$80,$B32,0)</f>
        <v>8.2683506531896125</v>
      </c>
      <c r="AG32" s="24">
        <f>+VLOOKUP(AG$2,Participación!$C$42:$DG$80,$B32,0)</f>
        <v>0.80427116457941827</v>
      </c>
      <c r="AH32" s="24">
        <v>2.48824333490133</v>
      </c>
      <c r="AI32" s="24">
        <f>+VLOOKUP(AI$2,Participación!$C$42:$DG$80,$B32,0)</f>
        <v>0.50367075785801274</v>
      </c>
      <c r="AJ32" s="24">
        <f>+VLOOKUP(AJ$2,Participación!$C$42:$DG$80,$B32,0)</f>
        <v>3.4140483955888077</v>
      </c>
      <c r="AK32" s="24">
        <f>+VLOOKUP(AK$2,Participación!$C$42:$DG$80,$B32,0)</f>
        <v>1.1152198606503474</v>
      </c>
      <c r="AL32" s="24">
        <f>+VLOOKUP(AL$2,Participación!$C$42:$DG$80,$B32,0)</f>
        <v>0.27994647434255815</v>
      </c>
      <c r="AM32" s="24">
        <f>+VLOOKUP(AM$2,Participación!$C$42:$DG$80,$B32,0)</f>
        <v>6.2733923231113917E-2</v>
      </c>
      <c r="AN32" s="24">
        <v>0.30229562957318501</v>
      </c>
      <c r="AO32" s="24">
        <v>0.21447777799464299</v>
      </c>
    </row>
    <row r="33" spans="2:41" ht="16.5" x14ac:dyDescent="0.3">
      <c r="B33">
        <v>43</v>
      </c>
      <c r="C33" s="3">
        <v>41820</v>
      </c>
      <c r="D33" s="24">
        <f>+VLOOKUP(D$2,Participación!$C$42:$DG$80,$B33,0)</f>
        <v>2.4087268925409999</v>
      </c>
      <c r="E33" s="24">
        <f>+VLOOKUP(E$2,Participación!$C$42:$DG$80,$B33,0)</f>
        <v>0.6281556583282345</v>
      </c>
      <c r="F33" s="24">
        <v>4.2703819765090296</v>
      </c>
      <c r="G33" s="24">
        <v>6.3511050008846599</v>
      </c>
      <c r="H33" s="24">
        <v>2.4410890029244499</v>
      </c>
      <c r="I33" s="24">
        <v>2.3438428336095698</v>
      </c>
      <c r="J33" s="24">
        <v>1.38056807534506</v>
      </c>
      <c r="K33" s="24">
        <f>+VLOOKUP(K$2,Participación!$C$42:$DG$80,$B33,0)</f>
        <v>0.49704173410780872</v>
      </c>
      <c r="L33" s="24">
        <v>0.40794624231413101</v>
      </c>
      <c r="M33" s="24">
        <f>+VLOOKUP(M$2,Participación!$C$42:$DG$80,$B33,0)</f>
        <v>0.33399549760642122</v>
      </c>
      <c r="N33" s="24">
        <v>2.6511050138618599</v>
      </c>
      <c r="O33" s="24">
        <f>+VLOOKUP(O$2,Participación!$C$42:$DG$80,$B33,0)</f>
        <v>0</v>
      </c>
      <c r="P33" s="24">
        <f>+VLOOKUP(P$2,Participación!$C$42:$DG$80,$B33,0)</f>
        <v>1.7877406901759614</v>
      </c>
      <c r="Q33" s="24">
        <v>10.8624182677175</v>
      </c>
      <c r="R33" s="24">
        <f>+VLOOKUP(R$2,Participación!$C$42:$DG$80,$B33,0)</f>
        <v>0.45723700717224441</v>
      </c>
      <c r="S33" s="24">
        <f>+VLOOKUP(S$2,Participación!$C$42:$DG$80,$B33,0)</f>
        <v>0.98228827148243281</v>
      </c>
      <c r="T33" s="24">
        <v>0.20413407529229699</v>
      </c>
      <c r="U33" s="24">
        <f>+VLOOKUP(U$2,Participación!$C$42:$DG$80,$B33,0)</f>
        <v>9.7801276296068482E-2</v>
      </c>
      <c r="V33" s="24">
        <f>+VLOOKUP(V$2,Participación!$C$42:$DG$80,$B33,0)</f>
        <v>0</v>
      </c>
      <c r="W33" s="24">
        <f>+VLOOKUP(W$2,Participación!$C$42:$DG$80,$B33,0)</f>
        <v>0.96810304896410782</v>
      </c>
      <c r="X33" s="24">
        <f>+VLOOKUP(X$2,Participación!$C$42:$DG$80,$B33,0)</f>
        <v>0</v>
      </c>
      <c r="Y33" s="24">
        <v>9.2507971596789598E-2</v>
      </c>
      <c r="Z33" s="24">
        <f>+VLOOKUP(Z$2,Participación!$C$42:$DG$80,$B33,0)</f>
        <v>0.10529593763486643</v>
      </c>
      <c r="AA33" s="24">
        <f>+VLOOKUP(AA$2,Participación!$C$42:$DG$80,$B33,0)</f>
        <v>0.41110584637017872</v>
      </c>
      <c r="AB33" s="24">
        <f>+VLOOKUP(AB$2,Participación!$C$42:$DG$80,$B33,0)</f>
        <v>0.31973779580608508</v>
      </c>
      <c r="AC33" s="24">
        <f>+VLOOKUP(AC$2,Participación!$C$42:$DG$80,$B33,0)</f>
        <v>4.3017291346222057E-2</v>
      </c>
      <c r="AD33" s="24">
        <f>+VLOOKUP(AD$2,Participación!$C$42:$DG$80,$B33,0)</f>
        <v>0</v>
      </c>
      <c r="AE33" s="24">
        <f>+VLOOKUP(AE$2,Participación!$C$42:$DG$80,$B33,0)</f>
        <v>1.5865330000045755E-2</v>
      </c>
      <c r="AF33" s="24">
        <f>+VLOOKUP(AF$2,Participación!$C$42:$DG$80,$B33,0)</f>
        <v>8.3662245685890184</v>
      </c>
      <c r="AG33" s="24">
        <f>+VLOOKUP(AG$2,Participación!$C$42:$DG$80,$B33,0)</f>
        <v>0.80459339388497719</v>
      </c>
      <c r="AH33" s="24">
        <v>2.4822901925535299</v>
      </c>
      <c r="AI33" s="24">
        <f>+VLOOKUP(AI$2,Participación!$C$42:$DG$80,$B33,0)</f>
        <v>0.49232851807447509</v>
      </c>
      <c r="AJ33" s="24">
        <f>+VLOOKUP(AJ$2,Participación!$C$42:$DG$80,$B33,0)</f>
        <v>3.4005270668048975</v>
      </c>
      <c r="AK33" s="24">
        <f>+VLOOKUP(AK$2,Participación!$C$42:$DG$80,$B33,0)</f>
        <v>1.0971332593892902</v>
      </c>
      <c r="AL33" s="24">
        <f>+VLOOKUP(AL$2,Participación!$C$42:$DG$80,$B33,0)</f>
        <v>0.27874214113368168</v>
      </c>
      <c r="AM33" s="24">
        <f>+VLOOKUP(AM$2,Participación!$C$42:$DG$80,$B33,0)</f>
        <v>6.3132671885025055E-2</v>
      </c>
      <c r="AN33" s="24">
        <v>0.30838566251119098</v>
      </c>
      <c r="AO33" s="24">
        <v>0.21375199008644799</v>
      </c>
    </row>
    <row r="34" spans="2:41" ht="16.5" x14ac:dyDescent="0.3">
      <c r="B34">
        <v>44</v>
      </c>
      <c r="C34" s="3">
        <v>41851</v>
      </c>
      <c r="D34" s="24">
        <f>+VLOOKUP(D$2,Participación!$C$42:$DG$80,$B34,0)</f>
        <v>2.513843505139532</v>
      </c>
      <c r="E34" s="24">
        <f>+VLOOKUP(E$2,Participación!$C$42:$DG$80,$B34,0)</f>
        <v>0.62166068277920816</v>
      </c>
      <c r="F34" s="24">
        <v>4.2786290369188196</v>
      </c>
      <c r="G34" s="24">
        <v>6.3173280266941996</v>
      </c>
      <c r="H34" s="24">
        <v>2.4737430808271301</v>
      </c>
      <c r="I34" s="24">
        <v>2.3596207679966099</v>
      </c>
      <c r="J34" s="24">
        <v>1.3660336617536299</v>
      </c>
      <c r="K34" s="24">
        <f>+VLOOKUP(K$2,Participación!$C$42:$DG$80,$B34,0)</f>
        <v>0.49949214449537416</v>
      </c>
      <c r="L34" s="24">
        <v>0.41055566698863</v>
      </c>
      <c r="M34" s="24">
        <f>+VLOOKUP(M$2,Participación!$C$42:$DG$80,$B34,0)</f>
        <v>0.33295157432562322</v>
      </c>
      <c r="N34" s="24">
        <v>2.6459411071375101</v>
      </c>
      <c r="O34" s="24">
        <f>+VLOOKUP(O$2,Participación!$C$42:$DG$80,$B34,0)</f>
        <v>0</v>
      </c>
      <c r="P34" s="24">
        <f>+VLOOKUP(P$2,Participación!$C$42:$DG$80,$B34,0)</f>
        <v>1.7614708513373354</v>
      </c>
      <c r="Q34" s="24">
        <v>10.8416062958413</v>
      </c>
      <c r="R34" s="24">
        <f>+VLOOKUP(R$2,Participación!$C$42:$DG$80,$B34,0)</f>
        <v>0.43706388950489772</v>
      </c>
      <c r="S34" s="24">
        <f>+VLOOKUP(S$2,Participación!$C$42:$DG$80,$B34,0)</f>
        <v>0.98907873897997067</v>
      </c>
      <c r="T34" s="24">
        <v>0.203080948065405</v>
      </c>
      <c r="U34" s="24">
        <f>+VLOOKUP(U$2,Participación!$C$42:$DG$80,$B34,0)</f>
        <v>0.10195878163561073</v>
      </c>
      <c r="V34" s="24">
        <f>+VLOOKUP(V$2,Participación!$C$42:$DG$80,$B34,0)</f>
        <v>0</v>
      </c>
      <c r="W34" s="24">
        <f>+VLOOKUP(W$2,Participación!$C$42:$DG$80,$B34,0)</f>
        <v>0.94365042611490191</v>
      </c>
      <c r="X34" s="24">
        <f>+VLOOKUP(X$2,Participación!$C$42:$DG$80,$B34,0)</f>
        <v>0</v>
      </c>
      <c r="Y34" s="24">
        <v>9.55881906280594E-2</v>
      </c>
      <c r="Z34" s="24">
        <f>+VLOOKUP(Z$2,Participación!$C$42:$DG$80,$B34,0)</f>
        <v>0.10453401220626511</v>
      </c>
      <c r="AA34" s="24">
        <f>+VLOOKUP(AA$2,Participación!$C$42:$DG$80,$B34,0)</f>
        <v>0.4132785134848681</v>
      </c>
      <c r="AB34" s="24">
        <f>+VLOOKUP(AB$2,Participación!$C$42:$DG$80,$B34,0)</f>
        <v>0.30460124138436157</v>
      </c>
      <c r="AC34" s="24">
        <f>+VLOOKUP(AC$2,Participación!$C$42:$DG$80,$B34,0)</f>
        <v>4.496810585866217E-2</v>
      </c>
      <c r="AD34" s="24">
        <f>+VLOOKUP(AD$2,Participación!$C$42:$DG$80,$B34,0)</f>
        <v>0</v>
      </c>
      <c r="AE34" s="24">
        <f>+VLOOKUP(AE$2,Participación!$C$42:$DG$80,$B34,0)</f>
        <v>1.5192600271690006E-2</v>
      </c>
      <c r="AF34" s="24">
        <f>+VLOOKUP(AF$2,Participación!$C$42:$DG$80,$B34,0)</f>
        <v>8.5195392829589593</v>
      </c>
      <c r="AG34" s="24">
        <f>+VLOOKUP(AG$2,Participación!$C$42:$DG$80,$B34,0)</f>
        <v>0.80840440619061649</v>
      </c>
      <c r="AH34" s="24">
        <v>2.4949028864365901</v>
      </c>
      <c r="AI34" s="24">
        <f>+VLOOKUP(AI$2,Participación!$C$42:$DG$80,$B34,0)</f>
        <v>0.48722380603871002</v>
      </c>
      <c r="AJ34" s="24">
        <f>+VLOOKUP(AJ$2,Participación!$C$42:$DG$80,$B34,0)</f>
        <v>3.4088600923029211</v>
      </c>
      <c r="AK34" s="24">
        <f>+VLOOKUP(AK$2,Participación!$C$42:$DG$80,$B34,0)</f>
        <v>1.1021515239588291</v>
      </c>
      <c r="AL34" s="24">
        <f>+VLOOKUP(AL$2,Participación!$C$42:$DG$80,$B34,0)</f>
        <v>0.28316298888625208</v>
      </c>
      <c r="AM34" s="24">
        <f>+VLOOKUP(AM$2,Participación!$C$42:$DG$80,$B34,0)</f>
        <v>6.1774609947775588E-2</v>
      </c>
      <c r="AN34" s="24">
        <v>0.30975256161874898</v>
      </c>
      <c r="AO34" s="24">
        <v>0.21169715718330201</v>
      </c>
    </row>
    <row r="35" spans="2:41" ht="16.5" x14ac:dyDescent="0.3">
      <c r="B35">
        <v>45</v>
      </c>
      <c r="C35" s="3">
        <v>41882</v>
      </c>
      <c r="D35" s="24">
        <f>+VLOOKUP(D$2,Participación!$C$42:$DG$80,$B35,0)</f>
        <v>2.5961513648241774</v>
      </c>
      <c r="E35" s="24">
        <f>+VLOOKUP(E$2,Participación!$C$42:$DG$80,$B35,0)</f>
        <v>0.62159100820056012</v>
      </c>
      <c r="F35" s="24">
        <v>4.2379439829627801</v>
      </c>
      <c r="G35" s="24">
        <v>6.2954188376059301</v>
      </c>
      <c r="H35" s="24">
        <v>2.5181202198972099</v>
      </c>
      <c r="I35" s="24">
        <v>2.3947460972629502</v>
      </c>
      <c r="J35" s="24">
        <v>1.3544740324489</v>
      </c>
      <c r="K35" s="24">
        <f>+VLOOKUP(K$2,Participación!$C$42:$DG$80,$B35,0)</f>
        <v>0.50346966305166219</v>
      </c>
      <c r="L35" s="24">
        <v>0.41428600278718902</v>
      </c>
      <c r="M35" s="24">
        <f>+VLOOKUP(M$2,Participación!$C$42:$DG$80,$B35,0)</f>
        <v>0.33007663204346765</v>
      </c>
      <c r="N35" s="24">
        <v>2.6492809254906899</v>
      </c>
      <c r="O35" s="24">
        <f>+VLOOKUP(O$2,Participación!$C$42:$DG$80,$B35,0)</f>
        <v>0</v>
      </c>
      <c r="P35" s="24">
        <f>+VLOOKUP(P$2,Participación!$C$42:$DG$80,$B35,0)</f>
        <v>1.7341549389812021</v>
      </c>
      <c r="Q35" s="24">
        <v>10.737200347617</v>
      </c>
      <c r="R35" s="24">
        <f>+VLOOKUP(R$2,Participación!$C$42:$DG$80,$B35,0)</f>
        <v>0.43181352794441541</v>
      </c>
      <c r="S35" s="24">
        <f>+VLOOKUP(S$2,Participación!$C$42:$DG$80,$B35,0)</f>
        <v>0.9855986929432089</v>
      </c>
      <c r="T35" s="24">
        <v>0.20585457514536901</v>
      </c>
      <c r="U35" s="24">
        <f>+VLOOKUP(U$2,Participación!$C$42:$DG$80,$B35,0)</f>
        <v>0.10627494083067465</v>
      </c>
      <c r="V35" s="24">
        <f>+VLOOKUP(V$2,Participación!$C$42:$DG$80,$B35,0)</f>
        <v>0</v>
      </c>
      <c r="W35" s="24">
        <f>+VLOOKUP(W$2,Participación!$C$42:$DG$80,$B35,0)</f>
        <v>0.92278924403738893</v>
      </c>
      <c r="X35" s="24">
        <f>+VLOOKUP(X$2,Participación!$C$42:$DG$80,$B35,0)</f>
        <v>0</v>
      </c>
      <c r="Y35" s="24">
        <v>9.7905038446572501E-2</v>
      </c>
      <c r="Z35" s="24">
        <f>+VLOOKUP(Z$2,Participación!$C$42:$DG$80,$B35,0)</f>
        <v>0.10769705746950277</v>
      </c>
      <c r="AA35" s="24">
        <f>+VLOOKUP(AA$2,Participación!$C$42:$DG$80,$B35,0)</f>
        <v>0.41389246117640582</v>
      </c>
      <c r="AB35" s="24">
        <f>+VLOOKUP(AB$2,Participación!$C$42:$DG$80,$B35,0)</f>
        <v>0.29539666487315103</v>
      </c>
      <c r="AC35" s="24">
        <f>+VLOOKUP(AC$2,Participación!$C$42:$DG$80,$B35,0)</f>
        <v>4.5588065709946758E-2</v>
      </c>
      <c r="AD35" s="24">
        <f>+VLOOKUP(AD$2,Participación!$C$42:$DG$80,$B35,0)</f>
        <v>0</v>
      </c>
      <c r="AE35" s="24">
        <f>+VLOOKUP(AE$2,Participación!$C$42:$DG$80,$B35,0)</f>
        <v>1.4477579381773386E-2</v>
      </c>
      <c r="AF35" s="24">
        <f>+VLOOKUP(AF$2,Participación!$C$42:$DG$80,$B35,0)</f>
        <v>8.6019914362095165</v>
      </c>
      <c r="AG35" s="24">
        <f>+VLOOKUP(AG$2,Participación!$C$42:$DG$80,$B35,0)</f>
        <v>0.80767906461681405</v>
      </c>
      <c r="AH35" s="24">
        <v>2.5110532437414101</v>
      </c>
      <c r="AI35" s="24">
        <f>+VLOOKUP(AI$2,Participación!$C$42:$DG$80,$B35,0)</f>
        <v>0.4818589674470905</v>
      </c>
      <c r="AJ35" s="24">
        <f>+VLOOKUP(AJ$2,Participación!$C$42:$DG$80,$B35,0)</f>
        <v>3.3957719043328489</v>
      </c>
      <c r="AK35" s="24">
        <f>+VLOOKUP(AK$2,Participación!$C$42:$DG$80,$B35,0)</f>
        <v>1.1056110788501221</v>
      </c>
      <c r="AL35" s="24">
        <f>+VLOOKUP(AL$2,Participación!$C$42:$DG$80,$B35,0)</f>
        <v>0.28159689583047492</v>
      </c>
      <c r="AM35" s="24">
        <f>+VLOOKUP(AM$2,Participación!$C$42:$DG$80,$B35,0)</f>
        <v>6.2487338480842543E-2</v>
      </c>
      <c r="AN35" s="24">
        <v>0.31595644016226399</v>
      </c>
      <c r="AO35" s="24">
        <v>0.21244645796595901</v>
      </c>
    </row>
    <row r="36" spans="2:41" ht="16.5" x14ac:dyDescent="0.3">
      <c r="B36">
        <v>46</v>
      </c>
      <c r="C36" s="3">
        <v>41912</v>
      </c>
      <c r="D36" s="24">
        <f>+VLOOKUP(D$2,Participación!$C$42:$DG$80,$B36,0)</f>
        <v>2.7057248090774779</v>
      </c>
      <c r="E36" s="24">
        <f>+VLOOKUP(E$2,Participación!$C$42:$DG$80,$B36,0)</f>
        <v>0.61856415172218471</v>
      </c>
      <c r="F36" s="24">
        <v>4.2662415314096904</v>
      </c>
      <c r="G36" s="24">
        <v>6.2175807155404703</v>
      </c>
      <c r="H36" s="24">
        <v>2.5418253493288501</v>
      </c>
      <c r="I36" s="24">
        <v>2.43610129503287</v>
      </c>
      <c r="J36" s="24">
        <v>1.3485927479078399</v>
      </c>
      <c r="K36" s="24">
        <f>+VLOOKUP(K$2,Participación!$C$42:$DG$80,$B36,0)</f>
        <v>0.50807579644054912</v>
      </c>
      <c r="L36" s="24">
        <v>0.41297584331253001</v>
      </c>
      <c r="M36" s="24">
        <f>+VLOOKUP(M$2,Participación!$C$42:$DG$80,$B36,0)</f>
        <v>0.33013724916197945</v>
      </c>
      <c r="N36" s="24">
        <v>2.6436512868295101</v>
      </c>
      <c r="O36" s="24">
        <f>+VLOOKUP(O$2,Participación!$C$42:$DG$80,$B36,0)</f>
        <v>0</v>
      </c>
      <c r="P36" s="24">
        <f>+VLOOKUP(P$2,Participación!$C$42:$DG$80,$B36,0)</f>
        <v>1.7288508265125624</v>
      </c>
      <c r="Q36" s="24">
        <v>10.758653982397201</v>
      </c>
      <c r="R36" s="24">
        <f>+VLOOKUP(R$2,Participación!$C$42:$DG$80,$B36,0)</f>
        <v>0.42727889607976094</v>
      </c>
      <c r="S36" s="24">
        <f>+VLOOKUP(S$2,Participación!$C$42:$DG$80,$B36,0)</f>
        <v>1.0058732666745058</v>
      </c>
      <c r="T36" s="24">
        <v>0.220062340444937</v>
      </c>
      <c r="U36" s="24">
        <f>+VLOOKUP(U$2,Participación!$C$42:$DG$80,$B36,0)</f>
        <v>0.1123393107348508</v>
      </c>
      <c r="V36" s="24">
        <f>+VLOOKUP(V$2,Participación!$C$42:$DG$80,$B36,0)</f>
        <v>0</v>
      </c>
      <c r="W36" s="24">
        <f>+VLOOKUP(W$2,Participación!$C$42:$DG$80,$B36,0)</f>
        <v>0.90815493208566656</v>
      </c>
      <c r="X36" s="24">
        <f>+VLOOKUP(X$2,Participación!$C$42:$DG$80,$B36,0)</f>
        <v>0</v>
      </c>
      <c r="Y36" s="24">
        <v>0.102110589208235</v>
      </c>
      <c r="Z36" s="24">
        <f>+VLOOKUP(Z$2,Participación!$C$42:$DG$80,$B36,0)</f>
        <v>0.1100112640043131</v>
      </c>
      <c r="AA36" s="24">
        <f>+VLOOKUP(AA$2,Participación!$C$42:$DG$80,$B36,0)</f>
        <v>0.41617676689968913</v>
      </c>
      <c r="AB36" s="24">
        <f>+VLOOKUP(AB$2,Participación!$C$42:$DG$80,$B36,0)</f>
        <v>0.2979659030349821</v>
      </c>
      <c r="AC36" s="24">
        <f>+VLOOKUP(AC$2,Participación!$C$42:$DG$80,$B36,0)</f>
        <v>4.5463221678000425E-2</v>
      </c>
      <c r="AD36" s="24">
        <f>+VLOOKUP(AD$2,Participación!$C$42:$DG$80,$B36,0)</f>
        <v>1.0235982782383188E-3</v>
      </c>
      <c r="AE36" s="24">
        <f>+VLOOKUP(AE$2,Participación!$C$42:$DG$80,$B36,0)</f>
        <v>1.3476447591669488E-2</v>
      </c>
      <c r="AF36" s="24">
        <f>+VLOOKUP(AF$2,Participación!$C$42:$DG$80,$B36,0)</f>
        <v>8.7183322615773875</v>
      </c>
      <c r="AG36" s="24">
        <f>+VLOOKUP(AG$2,Participación!$C$42:$DG$80,$B36,0)</f>
        <v>0.81274262898162886</v>
      </c>
      <c r="AH36" s="24">
        <v>2.5283167800884598</v>
      </c>
      <c r="AI36" s="24">
        <f>+VLOOKUP(AI$2,Participación!$C$42:$DG$80,$B36,0)</f>
        <v>0.47547481538827119</v>
      </c>
      <c r="AJ36" s="24">
        <f>+VLOOKUP(AJ$2,Participación!$C$42:$DG$80,$B36,0)</f>
        <v>3.4232521473923341</v>
      </c>
      <c r="AK36" s="24">
        <f>+VLOOKUP(AK$2,Participación!$C$42:$DG$80,$B36,0)</f>
        <v>1.1238506612021961</v>
      </c>
      <c r="AL36" s="24">
        <f>+VLOOKUP(AL$2,Participación!$C$42:$DG$80,$B36,0)</f>
        <v>0.27886660990443385</v>
      </c>
      <c r="AM36" s="24">
        <f>+VLOOKUP(AM$2,Participación!$C$42:$DG$80,$B36,0)</f>
        <v>6.3702460425357876E-2</v>
      </c>
      <c r="AN36" s="24">
        <v>0.33251578181878799</v>
      </c>
      <c r="AO36" s="24">
        <v>0.21221084456569</v>
      </c>
    </row>
    <row r="37" spans="2:41" ht="16.5" x14ac:dyDescent="0.3">
      <c r="B37">
        <v>47</v>
      </c>
      <c r="C37" s="3">
        <v>41943</v>
      </c>
      <c r="D37" s="24">
        <f>+VLOOKUP(D$2,Participación!$C$42:$DG$80,$B37,0)</f>
        <v>2.8223163219306358</v>
      </c>
      <c r="E37" s="24">
        <f>+VLOOKUP(E$2,Participación!$C$42:$DG$80,$B37,0)</f>
        <v>0.62183308684635197</v>
      </c>
      <c r="F37" s="24">
        <v>4.27193593232038</v>
      </c>
      <c r="G37" s="24">
        <v>6.1784634646928502</v>
      </c>
      <c r="H37" s="24">
        <v>2.6011720287578002</v>
      </c>
      <c r="I37" s="24">
        <v>2.4928246146839399</v>
      </c>
      <c r="J37" s="24">
        <v>1.3483191893846</v>
      </c>
      <c r="K37" s="24">
        <f>+VLOOKUP(K$2,Participación!$C$42:$DG$80,$B37,0)</f>
        <v>0.51487286461520632</v>
      </c>
      <c r="L37" s="24">
        <v>0.42109585715453901</v>
      </c>
      <c r="M37" s="24">
        <f>+VLOOKUP(M$2,Participación!$C$42:$DG$80,$B37,0)</f>
        <v>0.32576525424188557</v>
      </c>
      <c r="N37" s="24">
        <v>2.6273822618777301</v>
      </c>
      <c r="O37" s="24">
        <f>+VLOOKUP(O$2,Participación!$C$42:$DG$80,$B37,0)</f>
        <v>0</v>
      </c>
      <c r="P37" s="24">
        <f>+VLOOKUP(P$2,Participación!$C$42:$DG$80,$B37,0)</f>
        <v>1.7039131928362559</v>
      </c>
      <c r="Q37" s="24">
        <v>10.8277637186084</v>
      </c>
      <c r="R37" s="24">
        <f>+VLOOKUP(R$2,Participación!$C$42:$DG$80,$B37,0)</f>
        <v>0.42979833408143714</v>
      </c>
      <c r="S37" s="24">
        <f>+VLOOKUP(S$2,Participación!$C$42:$DG$80,$B37,0)</f>
        <v>1.0166080288385941</v>
      </c>
      <c r="T37" s="24">
        <v>0.231610400549048</v>
      </c>
      <c r="U37" s="24">
        <f>+VLOOKUP(U$2,Participación!$C$42:$DG$80,$B37,0)</f>
        <v>0.11426582143307654</v>
      </c>
      <c r="V37" s="24">
        <f>+VLOOKUP(V$2,Participación!$C$42:$DG$80,$B37,0)</f>
        <v>0</v>
      </c>
      <c r="W37" s="24">
        <f>+VLOOKUP(W$2,Participación!$C$42:$DG$80,$B37,0)</f>
        <v>0.89383757457462032</v>
      </c>
      <c r="X37" s="24">
        <f>+VLOOKUP(X$2,Participación!$C$42:$DG$80,$B37,0)</f>
        <v>0</v>
      </c>
      <c r="Y37" s="24">
        <v>0.10536766311082001</v>
      </c>
      <c r="Z37" s="24">
        <f>+VLOOKUP(Z$2,Participación!$C$42:$DG$80,$B37,0)</f>
        <v>0.11285237293963059</v>
      </c>
      <c r="AA37" s="24">
        <f>+VLOOKUP(AA$2,Participación!$C$42:$DG$80,$B37,0)</f>
        <v>0.42178093354661317</v>
      </c>
      <c r="AB37" s="24">
        <f>+VLOOKUP(AB$2,Participación!$C$42:$DG$80,$B37,0)</f>
        <v>0.2919669973779293</v>
      </c>
      <c r="AC37" s="24">
        <f>+VLOOKUP(AC$2,Participación!$C$42:$DG$80,$B37,0)</f>
        <v>4.5917230121056994E-2</v>
      </c>
      <c r="AD37" s="24">
        <f>+VLOOKUP(AD$2,Participación!$C$42:$DG$80,$B37,0)</f>
        <v>2.2434906164316799E-3</v>
      </c>
      <c r="AE37" s="24">
        <f>+VLOOKUP(AE$2,Participación!$C$42:$DG$80,$B37,0)</f>
        <v>1.3041364928482744E-2</v>
      </c>
      <c r="AF37" s="24">
        <f>+VLOOKUP(AF$2,Participación!$C$42:$DG$80,$B37,0)</f>
        <v>8.9680348799963365</v>
      </c>
      <c r="AG37" s="24">
        <f>+VLOOKUP(AG$2,Participación!$C$42:$DG$80,$B37,0)</f>
        <v>0.82449843768109043</v>
      </c>
      <c r="AH37" s="24">
        <v>2.5500297938642298</v>
      </c>
      <c r="AI37" s="24">
        <f>+VLOOKUP(AI$2,Participación!$C$42:$DG$80,$B37,0)</f>
        <v>0.47424357342835183</v>
      </c>
      <c r="AJ37" s="24">
        <f>+VLOOKUP(AJ$2,Participación!$C$42:$DG$80,$B37,0)</f>
        <v>3.4991081210106252</v>
      </c>
      <c r="AK37" s="24">
        <f>+VLOOKUP(AK$2,Participación!$C$42:$DG$80,$B37,0)</f>
        <v>1.1667934919083716</v>
      </c>
      <c r="AL37" s="24">
        <f>+VLOOKUP(AL$2,Participación!$C$42:$DG$80,$B37,0)</f>
        <v>0.27546868326292107</v>
      </c>
      <c r="AM37" s="24">
        <f>+VLOOKUP(AM$2,Participación!$C$42:$DG$80,$B37,0)</f>
        <v>6.4899183961259821E-2</v>
      </c>
      <c r="AN37" s="24">
        <v>0.34914858801673299</v>
      </c>
      <c r="AO37" s="24">
        <v>0.216919973881989</v>
      </c>
    </row>
    <row r="38" spans="2:41" ht="16.5" x14ac:dyDescent="0.3">
      <c r="B38">
        <v>48</v>
      </c>
      <c r="C38" s="3">
        <v>41973</v>
      </c>
      <c r="D38" s="24">
        <f>+VLOOKUP(D$2,Participación!$C$42:$DG$80,$B38,0)</f>
        <v>2.9187697501913705</v>
      </c>
      <c r="E38" s="24">
        <f>+VLOOKUP(E$2,Participación!$C$42:$DG$80,$B38,0)</f>
        <v>0.62243039904102648</v>
      </c>
      <c r="F38" s="24">
        <v>4.28614791394783</v>
      </c>
      <c r="G38" s="24">
        <v>6.0956003517895603</v>
      </c>
      <c r="H38" s="24">
        <v>2.67374130156356</v>
      </c>
      <c r="I38" s="24">
        <v>2.5443295471106802</v>
      </c>
      <c r="J38" s="24">
        <v>1.3402940825123399</v>
      </c>
      <c r="K38" s="24">
        <f>+VLOOKUP(K$2,Participación!$C$42:$DG$80,$B38,0)</f>
        <v>0.51313663512191454</v>
      </c>
      <c r="L38" s="24">
        <v>0.42072873810081901</v>
      </c>
      <c r="M38" s="24">
        <f>+VLOOKUP(M$2,Participación!$C$42:$DG$80,$B38,0)</f>
        <v>0.31497779068078496</v>
      </c>
      <c r="N38" s="24">
        <v>2.66850147777782</v>
      </c>
      <c r="O38" s="24">
        <f>+VLOOKUP(O$2,Participación!$C$42:$DG$80,$B38,0)</f>
        <v>0</v>
      </c>
      <c r="P38" s="24">
        <f>+VLOOKUP(P$2,Participación!$C$42:$DG$80,$B38,0)</f>
        <v>1.6736930980120968</v>
      </c>
      <c r="Q38" s="24">
        <v>10.8721301734628</v>
      </c>
      <c r="R38" s="24">
        <f>+VLOOKUP(R$2,Participación!$C$42:$DG$80,$B38,0)</f>
        <v>0.4189959213074787</v>
      </c>
      <c r="S38" s="24">
        <f>+VLOOKUP(S$2,Participación!$C$42:$DG$80,$B38,0)</f>
        <v>1.0212658846033458</v>
      </c>
      <c r="T38" s="24">
        <v>0.246190850979005</v>
      </c>
      <c r="U38" s="24">
        <f>+VLOOKUP(U$2,Participación!$C$42:$DG$80,$B38,0)</f>
        <v>0.11575421418929756</v>
      </c>
      <c r="V38" s="24">
        <f>+VLOOKUP(V$2,Participación!$C$42:$DG$80,$B38,0)</f>
        <v>0</v>
      </c>
      <c r="W38" s="24">
        <f>+VLOOKUP(W$2,Participación!$C$42:$DG$80,$B38,0)</f>
        <v>0.85209695976932154</v>
      </c>
      <c r="X38" s="24">
        <f>+VLOOKUP(X$2,Participación!$C$42:$DG$80,$B38,0)</f>
        <v>0</v>
      </c>
      <c r="Y38" s="24">
        <v>0.10698342408335999</v>
      </c>
      <c r="Z38" s="24">
        <f>+VLOOKUP(Z$2,Participación!$C$42:$DG$80,$B38,0)</f>
        <v>0.11294652216923197</v>
      </c>
      <c r="AA38" s="24">
        <f>+VLOOKUP(AA$2,Participación!$C$42:$DG$80,$B38,0)</f>
        <v>0.4231333879430797</v>
      </c>
      <c r="AB38" s="24">
        <f>+VLOOKUP(AB$2,Participación!$C$42:$DG$80,$B38,0)</f>
        <v>0.28175830138745261</v>
      </c>
      <c r="AC38" s="24">
        <f>+VLOOKUP(AC$2,Participación!$C$42:$DG$80,$B38,0)</f>
        <v>4.5764230566115345E-2</v>
      </c>
      <c r="AD38" s="24">
        <f>+VLOOKUP(AD$2,Participación!$C$42:$DG$80,$B38,0)</f>
        <v>3.9894889202496502E-3</v>
      </c>
      <c r="AE38" s="24">
        <f>+VLOOKUP(AE$2,Participación!$C$42:$DG$80,$B38,0)</f>
        <v>1.1324287019325219E-2</v>
      </c>
      <c r="AF38" s="24">
        <f>+VLOOKUP(AF$2,Participación!$C$42:$DG$80,$B38,0)</f>
        <v>9.1176570106742414</v>
      </c>
      <c r="AG38" s="24">
        <f>+VLOOKUP(AG$2,Participación!$C$42:$DG$80,$B38,0)</f>
        <v>0.82704864008814361</v>
      </c>
      <c r="AH38" s="24">
        <v>2.5660117715583302</v>
      </c>
      <c r="AI38" s="24">
        <f>+VLOOKUP(AI$2,Participación!$C$42:$DG$80,$B38,0)</f>
        <v>0.46510194874576177</v>
      </c>
      <c r="AJ38" s="24">
        <f>+VLOOKUP(AJ$2,Participación!$C$42:$DG$80,$B38,0)</f>
        <v>3.5590736749024638</v>
      </c>
      <c r="AK38" s="24">
        <f>+VLOOKUP(AK$2,Participación!$C$42:$DG$80,$B38,0)</f>
        <v>1.2005534060160563</v>
      </c>
      <c r="AL38" s="24">
        <f>+VLOOKUP(AL$2,Participación!$C$42:$DG$80,$B38,0)</f>
        <v>0.27574178087862794</v>
      </c>
      <c r="AM38" s="24">
        <f>+VLOOKUP(AM$2,Participación!$C$42:$DG$80,$B38,0)</f>
        <v>6.6134126444244129E-2</v>
      </c>
      <c r="AN38" s="24">
        <v>0.35199080828571699</v>
      </c>
      <c r="AO38" s="24">
        <v>0.21942941799919899</v>
      </c>
    </row>
    <row r="39" spans="2:41" ht="16.5" x14ac:dyDescent="0.3">
      <c r="B39">
        <v>49</v>
      </c>
      <c r="C39" s="3">
        <v>42004</v>
      </c>
      <c r="D39" s="24">
        <f>+VLOOKUP(D$2,Participación!$C$42:$DG$80,$B39,0)</f>
        <v>2.9821012771642055</v>
      </c>
      <c r="E39" s="24">
        <f>+VLOOKUP(E$2,Participación!$C$42:$DG$80,$B39,0)</f>
        <v>0.61051248316386975</v>
      </c>
      <c r="F39" s="24">
        <v>4.3020959085080799</v>
      </c>
      <c r="G39" s="24">
        <v>6.0318082105562203</v>
      </c>
      <c r="H39" s="24">
        <v>2.71757564251322</v>
      </c>
      <c r="I39" s="24">
        <v>2.6003828120892298</v>
      </c>
      <c r="J39" s="24">
        <v>1.3340553690039301</v>
      </c>
      <c r="K39" s="24">
        <f>+VLOOKUP(K$2,Participación!$C$42:$DG$80,$B39,0)</f>
        <v>0.51167492277023274</v>
      </c>
      <c r="L39" s="24">
        <v>0.41491574896997202</v>
      </c>
      <c r="M39" s="24">
        <f>+VLOOKUP(M$2,Participación!$C$42:$DG$80,$B39,0)</f>
        <v>0.31456535201867797</v>
      </c>
      <c r="N39" s="24">
        <v>2.7011814064909099</v>
      </c>
      <c r="O39" s="24">
        <f>+VLOOKUP(O$2,Participación!$C$42:$DG$80,$B39,0)</f>
        <v>0</v>
      </c>
      <c r="P39" s="24">
        <f>+VLOOKUP(P$2,Participación!$C$42:$DG$80,$B39,0)</f>
        <v>1.6080827437972285</v>
      </c>
      <c r="Q39" s="24">
        <v>10.8228695474199</v>
      </c>
      <c r="R39" s="24">
        <f>+VLOOKUP(R$2,Participación!$C$42:$DG$80,$B39,0)</f>
        <v>0.42443776188161153</v>
      </c>
      <c r="S39" s="24">
        <f>+VLOOKUP(S$2,Participación!$C$42:$DG$80,$B39,0)</f>
        <v>1.0337379173946291</v>
      </c>
      <c r="T39" s="24">
        <v>0.25659069913927801</v>
      </c>
      <c r="U39" s="24">
        <f>+VLOOKUP(U$2,Participación!$C$42:$DG$80,$B39,0)</f>
        <v>0.11584356632145679</v>
      </c>
      <c r="V39" s="24">
        <f>+VLOOKUP(V$2,Participación!$C$42:$DG$80,$B39,0)</f>
        <v>0</v>
      </c>
      <c r="W39" s="24">
        <f>+VLOOKUP(W$2,Participación!$C$42:$DG$80,$B39,0)</f>
        <v>0.85751741553421801</v>
      </c>
      <c r="X39" s="24">
        <f>+VLOOKUP(X$2,Participación!$C$42:$DG$80,$B39,0)</f>
        <v>0</v>
      </c>
      <c r="Y39" s="24">
        <v>0.108694146937098</v>
      </c>
      <c r="Z39" s="24">
        <f>+VLOOKUP(Z$2,Participación!$C$42:$DG$80,$B39,0)</f>
        <v>0.11303766734459425</v>
      </c>
      <c r="AA39" s="24">
        <f>+VLOOKUP(AA$2,Participación!$C$42:$DG$80,$B39,0)</f>
        <v>0.44074187183237351</v>
      </c>
      <c r="AB39" s="24">
        <f>+VLOOKUP(AB$2,Participación!$C$42:$DG$80,$B39,0)</f>
        <v>0.27422172623496616</v>
      </c>
      <c r="AC39" s="24">
        <f>+VLOOKUP(AC$2,Participación!$C$42:$DG$80,$B39,0)</f>
        <v>4.6988422165866309E-2</v>
      </c>
      <c r="AD39" s="24">
        <f>+VLOOKUP(AD$2,Participación!$C$42:$DG$80,$B39,0)</f>
        <v>6.2943192512871556E-3</v>
      </c>
      <c r="AE39" s="24">
        <f>+VLOOKUP(AE$2,Participación!$C$42:$DG$80,$B39,0)</f>
        <v>1.034543366557358E-2</v>
      </c>
      <c r="AF39" s="24">
        <f>+VLOOKUP(AF$2,Participación!$C$42:$DG$80,$B39,0)</f>
        <v>9.3028394322819921</v>
      </c>
      <c r="AG39" s="24">
        <f>+VLOOKUP(AG$2,Participación!$C$42:$DG$80,$B39,0)</f>
        <v>0.83702410329666987</v>
      </c>
      <c r="AH39" s="24">
        <v>2.5925749153661499</v>
      </c>
      <c r="AI39" s="24">
        <f>+VLOOKUP(AI$2,Participación!$C$42:$DG$80,$B39,0)</f>
        <v>0.4594063374125758</v>
      </c>
      <c r="AJ39" s="24">
        <f>+VLOOKUP(AJ$2,Participación!$C$42:$DG$80,$B39,0)</f>
        <v>3.6280722400762833</v>
      </c>
      <c r="AK39" s="24">
        <f>+VLOOKUP(AK$2,Participación!$C$42:$DG$80,$B39,0)</f>
        <v>1.2227013551961277</v>
      </c>
      <c r="AL39" s="24">
        <f>+VLOOKUP(AL$2,Participación!$C$42:$DG$80,$B39,0)</f>
        <v>0.27954659538907223</v>
      </c>
      <c r="AM39" s="24">
        <f>+VLOOKUP(AM$2,Participación!$C$42:$DG$80,$B39,0)</f>
        <v>6.6882892270094765E-2</v>
      </c>
      <c r="AN39" s="24">
        <v>0.37124987341881399</v>
      </c>
      <c r="AO39" s="24">
        <v>0.220593287194044</v>
      </c>
    </row>
    <row r="40" spans="2:41" ht="16.5" x14ac:dyDescent="0.3">
      <c r="B40">
        <v>50</v>
      </c>
      <c r="C40" s="3">
        <v>42035</v>
      </c>
      <c r="D40" s="24">
        <f>+VLOOKUP(D$2,Participación!$C$42:$DG$80,$B40,0)</f>
        <v>3.0152680300469812</v>
      </c>
      <c r="E40" s="24">
        <f>+VLOOKUP(E$2,Participación!$C$42:$DG$80,$B40,0)</f>
        <v>0.60928352282684262</v>
      </c>
      <c r="F40" s="24">
        <v>4.29780458943039</v>
      </c>
      <c r="G40" s="24">
        <v>6.02051642951169</v>
      </c>
      <c r="H40" s="24">
        <v>2.7543891525314699</v>
      </c>
      <c r="I40" s="24">
        <v>2.63581162725561</v>
      </c>
      <c r="J40" s="24">
        <v>1.3258818163374899</v>
      </c>
      <c r="K40" s="24">
        <f>+VLOOKUP(K$2,Participación!$C$42:$DG$80,$B40,0)</f>
        <v>0.5140583342599514</v>
      </c>
      <c r="L40" s="24">
        <v>0.41290291238395399</v>
      </c>
      <c r="M40" s="24">
        <f>+VLOOKUP(M$2,Participación!$C$42:$DG$80,$B40,0)</f>
        <v>0.31011532572601047</v>
      </c>
      <c r="N40" s="24">
        <v>2.7141826660670501</v>
      </c>
      <c r="O40" s="24">
        <f>+VLOOKUP(O$2,Participación!$C$42:$DG$80,$B40,0)</f>
        <v>0</v>
      </c>
      <c r="P40" s="24">
        <f>+VLOOKUP(P$2,Participación!$C$42:$DG$80,$B40,0)</f>
        <v>1.586573513785728</v>
      </c>
      <c r="Q40" s="24">
        <v>10.667808249761199</v>
      </c>
      <c r="R40" s="24">
        <f>+VLOOKUP(R$2,Participación!$C$42:$DG$80,$B40,0)</f>
        <v>0.42419723576848828</v>
      </c>
      <c r="S40" s="24">
        <f>+VLOOKUP(S$2,Participación!$C$42:$DG$80,$B40,0)</f>
        <v>1.0336724278867515</v>
      </c>
      <c r="T40" s="24">
        <v>0.26055444214548101</v>
      </c>
      <c r="U40" s="24">
        <f>+VLOOKUP(U$2,Participación!$C$42:$DG$80,$B40,0)</f>
        <v>0.11768684651398392</v>
      </c>
      <c r="V40" s="24">
        <f>+VLOOKUP(V$2,Participación!$C$42:$DG$80,$B40,0)</f>
        <v>0</v>
      </c>
      <c r="W40" s="24">
        <f>+VLOOKUP(W$2,Participación!$C$42:$DG$80,$B40,0)</f>
        <v>0.81899746329175271</v>
      </c>
      <c r="X40" s="24">
        <f>+VLOOKUP(X$2,Participación!$C$42:$DG$80,$B40,0)</f>
        <v>0</v>
      </c>
      <c r="Y40" s="24">
        <v>0.10831905657412801</v>
      </c>
      <c r="Z40" s="24">
        <f>+VLOOKUP(Z$2,Participación!$C$42:$DG$80,$B40,0)</f>
        <v>0.11342956940372964</v>
      </c>
      <c r="AA40" s="24">
        <f>+VLOOKUP(AA$2,Participación!$C$42:$DG$80,$B40,0)</f>
        <v>0.44987657996354896</v>
      </c>
      <c r="AB40" s="24">
        <f>+VLOOKUP(AB$2,Participación!$C$42:$DG$80,$B40,0)</f>
        <v>0.27190073125673581</v>
      </c>
      <c r="AC40" s="24">
        <f>+VLOOKUP(AC$2,Participación!$C$42:$DG$80,$B40,0)</f>
        <v>4.9211920251679135E-2</v>
      </c>
      <c r="AD40" s="24">
        <f>+VLOOKUP(AD$2,Participación!$C$42:$DG$80,$B40,0)</f>
        <v>8.0204380033751296E-3</v>
      </c>
      <c r="AE40" s="24">
        <f>+VLOOKUP(AE$2,Participación!$C$42:$DG$80,$B40,0)</f>
        <v>9.8936056325263245E-3</v>
      </c>
      <c r="AF40" s="24">
        <f>+VLOOKUP(AF$2,Participación!$C$42:$DG$80,$B40,0)</f>
        <v>9.4544720874206796</v>
      </c>
      <c r="AG40" s="24">
        <f>+VLOOKUP(AG$2,Participación!$C$42:$DG$80,$B40,0)</f>
        <v>0.84586587174555294</v>
      </c>
      <c r="AH40" s="24">
        <v>2.6154573875542901</v>
      </c>
      <c r="AI40" s="24">
        <f>+VLOOKUP(AI$2,Participación!$C$42:$DG$80,$B40,0)</f>
        <v>0.45636861011100577</v>
      </c>
      <c r="AJ40" s="24">
        <f>+VLOOKUP(AJ$2,Participación!$C$42:$DG$80,$B40,0)</f>
        <v>3.6950065323874961</v>
      </c>
      <c r="AK40" s="24">
        <f>+VLOOKUP(AK$2,Participación!$C$42:$DG$80,$B40,0)</f>
        <v>1.2232012327371797</v>
      </c>
      <c r="AL40" s="24">
        <f>+VLOOKUP(AL$2,Participación!$C$42:$DG$80,$B40,0)</f>
        <v>0.28058437296991645</v>
      </c>
      <c r="AM40" s="24">
        <f>+VLOOKUP(AM$2,Participación!$C$42:$DG$80,$B40,0)</f>
        <v>6.6979434028083831E-2</v>
      </c>
      <c r="AN40" s="24">
        <v>0.37031412952409598</v>
      </c>
      <c r="AO40" s="24">
        <v>0.223265325519203</v>
      </c>
    </row>
    <row r="41" spans="2:41" ht="16.5" x14ac:dyDescent="0.3">
      <c r="B41">
        <v>51</v>
      </c>
      <c r="C41" s="3">
        <v>42063</v>
      </c>
      <c r="D41" s="24">
        <f>+VLOOKUP(D$2,Participación!$C$42:$DG$80,$B41,0)</f>
        <v>3.0967268237371024</v>
      </c>
      <c r="E41" s="24">
        <f>+VLOOKUP(E$2,Participación!$C$42:$DG$80,$B41,0)</f>
        <v>0.59215491677408449</v>
      </c>
      <c r="F41" s="24">
        <v>4.3419112392067101</v>
      </c>
      <c r="G41" s="24">
        <v>6.02193331956828</v>
      </c>
      <c r="H41" s="24">
        <v>2.79260716675598</v>
      </c>
      <c r="I41" s="24">
        <v>2.6830859437080301</v>
      </c>
      <c r="J41" s="24">
        <v>1.3150599667370499</v>
      </c>
      <c r="K41" s="24">
        <f>+VLOOKUP(K$2,Participación!$C$42:$DG$80,$B41,0)</f>
        <v>0.49448741862068224</v>
      </c>
      <c r="L41" s="24">
        <v>0.41100518365022698</v>
      </c>
      <c r="M41" s="24">
        <f>+VLOOKUP(M$2,Participación!$C$42:$DG$80,$B41,0)</f>
        <v>0.31106490574345341</v>
      </c>
      <c r="N41" s="24">
        <v>2.7218570181289099</v>
      </c>
      <c r="O41" s="24">
        <f>+VLOOKUP(O$2,Participación!$C$42:$DG$80,$B41,0)</f>
        <v>0</v>
      </c>
      <c r="P41" s="24">
        <f>+VLOOKUP(P$2,Participación!$C$42:$DG$80,$B41,0)</f>
        <v>1.573448283806925</v>
      </c>
      <c r="Q41" s="24">
        <v>10.2869764930958</v>
      </c>
      <c r="R41" s="24">
        <f>+VLOOKUP(R$2,Participación!$C$42:$DG$80,$B41,0)</f>
        <v>0.43681162540495289</v>
      </c>
      <c r="S41" s="24">
        <f>+VLOOKUP(S$2,Participación!$C$42:$DG$80,$B41,0)</f>
        <v>1.0488582595864031</v>
      </c>
      <c r="T41" s="24">
        <v>0.25319089935838401</v>
      </c>
      <c r="U41" s="24">
        <f>+VLOOKUP(U$2,Participación!$C$42:$DG$80,$B41,0)</f>
        <v>0.11827407455324646</v>
      </c>
      <c r="V41" s="24">
        <f>+VLOOKUP(V$2,Participación!$C$42:$DG$80,$B41,0)</f>
        <v>0</v>
      </c>
      <c r="W41" s="24">
        <f>+VLOOKUP(W$2,Participación!$C$42:$DG$80,$B41,0)</f>
        <v>0.7942168776562043</v>
      </c>
      <c r="X41" s="24">
        <f>+VLOOKUP(X$2,Participación!$C$42:$DG$80,$B41,0)</f>
        <v>0</v>
      </c>
      <c r="Y41" s="24">
        <v>0.108148694548009</v>
      </c>
      <c r="Z41" s="24">
        <f>+VLOOKUP(Z$2,Participación!$C$42:$DG$80,$B41,0)</f>
        <v>0.11551239803460665</v>
      </c>
      <c r="AA41" s="24">
        <f>+VLOOKUP(AA$2,Participación!$C$42:$DG$80,$B41,0)</f>
        <v>0.45187322366877491</v>
      </c>
      <c r="AB41" s="24">
        <f>+VLOOKUP(AB$2,Participación!$C$42:$DG$80,$B41,0)</f>
        <v>0.27680680503793709</v>
      </c>
      <c r="AC41" s="24">
        <f>+VLOOKUP(AC$2,Participación!$C$42:$DG$80,$B41,0)</f>
        <v>5.1627715615497879E-2</v>
      </c>
      <c r="AD41" s="24">
        <f>+VLOOKUP(AD$2,Participación!$C$42:$DG$80,$B41,0)</f>
        <v>9.2140144273507741E-3</v>
      </c>
      <c r="AE41" s="24">
        <f>+VLOOKUP(AE$2,Participación!$C$42:$DG$80,$B41,0)</f>
        <v>9.5271406171475882E-3</v>
      </c>
      <c r="AF41" s="24">
        <f>+VLOOKUP(AF$2,Participación!$C$42:$DG$80,$B41,0)</f>
        <v>9.6038607052964888</v>
      </c>
      <c r="AG41" s="24">
        <f>+VLOOKUP(AG$2,Participación!$C$42:$DG$80,$B41,0)</f>
        <v>0.84772627996553984</v>
      </c>
      <c r="AH41" s="24">
        <v>2.64941444585601</v>
      </c>
      <c r="AI41" s="24">
        <f>+VLOOKUP(AI$2,Participación!$C$42:$DG$80,$B41,0)</f>
        <v>0.44697799080297185</v>
      </c>
      <c r="AJ41" s="24">
        <f>+VLOOKUP(AJ$2,Participación!$C$42:$DG$80,$B41,0)</f>
        <v>3.7519905457008091</v>
      </c>
      <c r="AK41" s="24">
        <f>+VLOOKUP(AK$2,Participación!$C$42:$DG$80,$B41,0)</f>
        <v>1.2372238880798612</v>
      </c>
      <c r="AL41" s="24">
        <f>+VLOOKUP(AL$2,Participación!$C$42:$DG$80,$B41,0)</f>
        <v>0.27972792889451104</v>
      </c>
      <c r="AM41" s="24">
        <f>+VLOOKUP(AM$2,Participación!$C$42:$DG$80,$B41,0)</f>
        <v>6.7186013400271444E-2</v>
      </c>
      <c r="AN41" s="24">
        <v>0.380366330754351</v>
      </c>
      <c r="AO41" s="24">
        <v>0.22528277583474199</v>
      </c>
    </row>
    <row r="42" spans="2:41" ht="16.5" x14ac:dyDescent="0.3">
      <c r="B42">
        <v>52</v>
      </c>
      <c r="C42" s="3">
        <v>42094</v>
      </c>
      <c r="D42" s="24">
        <f>+VLOOKUP(D$2,Participación!$C$42:$DG$80,$B42,0)</f>
        <v>3.1683298199447654</v>
      </c>
      <c r="E42" s="24">
        <f>+VLOOKUP(E$2,Participación!$C$42:$DG$80,$B42,0)</f>
        <v>0.5697307361676559</v>
      </c>
      <c r="F42" s="24">
        <v>4.3682009922995597</v>
      </c>
      <c r="G42" s="24">
        <v>6.0436026819649697</v>
      </c>
      <c r="H42" s="24">
        <v>2.8686121983685999</v>
      </c>
      <c r="I42" s="24">
        <v>2.75023375213939</v>
      </c>
      <c r="J42" s="24">
        <v>1.32427683643768</v>
      </c>
      <c r="K42" s="24">
        <f>+VLOOKUP(K$2,Participación!$C$42:$DG$80,$B42,0)</f>
        <v>0.49691528704251897</v>
      </c>
      <c r="L42" s="24">
        <v>0.41177509739479001</v>
      </c>
      <c r="M42" s="24">
        <f>+VLOOKUP(M$2,Participación!$C$42:$DG$80,$B42,0)</f>
        <v>0.31491310318938692</v>
      </c>
      <c r="N42" s="24">
        <v>2.7346747370292799</v>
      </c>
      <c r="O42" s="24">
        <f>+VLOOKUP(O$2,Participación!$C$42:$DG$80,$B42,0)</f>
        <v>0</v>
      </c>
      <c r="P42" s="24">
        <f>+VLOOKUP(P$2,Participación!$C$42:$DG$80,$B42,0)</f>
        <v>1.5622724771674055</v>
      </c>
      <c r="Q42" s="24">
        <v>19.419644851044801</v>
      </c>
      <c r="R42" s="24">
        <f>+VLOOKUP(R$2,Participación!$C$42:$DG$80,$B42,0)</f>
        <v>0.43066807985010847</v>
      </c>
      <c r="S42" s="24">
        <f>+VLOOKUP(S$2,Participación!$C$42:$DG$80,$B42,0)</f>
        <v>1.0644520807038007</v>
      </c>
      <c r="T42" s="24">
        <v>0.22779262403946399</v>
      </c>
      <c r="U42" s="24">
        <f>+VLOOKUP(U$2,Participación!$C$42:$DG$80,$B42,0)</f>
        <v>0.12257796347861481</v>
      </c>
      <c r="V42" s="24">
        <f>+VLOOKUP(V$2,Participación!$C$42:$DG$80,$B42,0)</f>
        <v>0</v>
      </c>
      <c r="W42" s="24">
        <f>+VLOOKUP(W$2,Participación!$C$42:$DG$80,$B42,0)</f>
        <v>0.76492597996262257</v>
      </c>
      <c r="X42" s="24">
        <f>+VLOOKUP(X$2,Participación!$C$42:$DG$80,$B42,0)</f>
        <v>0</v>
      </c>
      <c r="Y42" s="24">
        <v>0.109287410029517</v>
      </c>
      <c r="Z42" s="24">
        <f>+VLOOKUP(Z$2,Participación!$C$42:$DG$80,$B42,0)</f>
        <v>0.11449859687165252</v>
      </c>
      <c r="AA42" s="24">
        <f>+VLOOKUP(AA$2,Participación!$C$42:$DG$80,$B42,0)</f>
        <v>0.44584674735023189</v>
      </c>
      <c r="AB42" s="24">
        <f>+VLOOKUP(AB$2,Participación!$C$42:$DG$80,$B42,0)</f>
        <v>0.27567647241733506</v>
      </c>
      <c r="AC42" s="24">
        <f>+VLOOKUP(AC$2,Participación!$C$42:$DG$80,$B42,0)</f>
        <v>5.3677821114522142E-2</v>
      </c>
      <c r="AD42" s="24">
        <f>+VLOOKUP(AD$2,Participación!$C$42:$DG$80,$B42,0)</f>
        <v>1.0416435581828604E-2</v>
      </c>
      <c r="AE42" s="24">
        <f>+VLOOKUP(AE$2,Participación!$C$42:$DG$80,$B42,0)</f>
        <v>5.8220432074134352E-3</v>
      </c>
      <c r="AF42" s="24">
        <f>+VLOOKUP(AF$2,Participación!$C$42:$DG$80,$B42,0)</f>
        <v>0</v>
      </c>
      <c r="AG42" s="24">
        <f>+VLOOKUP(AG$2,Participación!$C$42:$DG$80,$B42,0)</f>
        <v>0.84810583120226768</v>
      </c>
      <c r="AH42" s="24">
        <v>2.6592443351491202</v>
      </c>
      <c r="AI42" s="24">
        <f>+VLOOKUP(AI$2,Participación!$C$42:$DG$80,$B42,0)</f>
        <v>0.43819740360091708</v>
      </c>
      <c r="AJ42" s="24">
        <f>+VLOOKUP(AJ$2,Participación!$C$42:$DG$80,$B42,0)</f>
        <v>3.7692931175340636</v>
      </c>
      <c r="AK42" s="24">
        <f>+VLOOKUP(AK$2,Participación!$C$42:$DG$80,$B42,0)</f>
        <v>1.2371678315113721</v>
      </c>
      <c r="AL42" s="24">
        <f>+VLOOKUP(AL$2,Participación!$C$42:$DG$80,$B42,0)</f>
        <v>0.28773900214529241</v>
      </c>
      <c r="AM42" s="24">
        <f>+VLOOKUP(AM$2,Participación!$C$42:$DG$80,$B42,0)</f>
        <v>6.7765966184920465E-2</v>
      </c>
      <c r="AN42" s="24">
        <v>0.402669682920478</v>
      </c>
      <c r="AO42" s="24">
        <v>0.227283403816882</v>
      </c>
    </row>
    <row r="43" spans="2:41" ht="16.5" x14ac:dyDescent="0.3">
      <c r="B43">
        <v>53</v>
      </c>
      <c r="C43" s="3">
        <v>42124</v>
      </c>
      <c r="D43" s="24">
        <f>+VLOOKUP(D$2,Participación!$C$42:$DG$80,$B43,0)</f>
        <v>3.2462885367660892</v>
      </c>
      <c r="E43" s="24">
        <f>+VLOOKUP(E$2,Participación!$C$42:$DG$80,$B43,0)</f>
        <v>0.55196486267638423</v>
      </c>
      <c r="F43" s="24">
        <v>4.39172237830571</v>
      </c>
      <c r="G43" s="24">
        <v>6.0457788572176598</v>
      </c>
      <c r="H43" s="24">
        <v>2.8955949831288401</v>
      </c>
      <c r="I43" s="24">
        <v>2.8089176839203902</v>
      </c>
      <c r="J43" s="24">
        <v>1.3224779405065601</v>
      </c>
      <c r="K43" s="24">
        <f>+VLOOKUP(K$2,Participación!$C$42:$DG$80,$B43,0)</f>
        <v>0.50270829945063544</v>
      </c>
      <c r="L43" s="24">
        <v>0.414783307752143</v>
      </c>
      <c r="M43" s="24">
        <f>+VLOOKUP(M$2,Participación!$C$42:$DG$80,$B43,0)</f>
        <v>0.31564226838764942</v>
      </c>
      <c r="N43" s="24">
        <v>2.72666382817807</v>
      </c>
      <c r="O43" s="24">
        <f>+VLOOKUP(O$2,Participación!$C$42:$DG$80,$B43,0)</f>
        <v>0</v>
      </c>
      <c r="P43" s="24">
        <f>+VLOOKUP(P$2,Participación!$C$42:$DG$80,$B43,0)</f>
        <v>1.5546876604933753</v>
      </c>
      <c r="Q43" s="24">
        <v>19.176362278070801</v>
      </c>
      <c r="R43" s="24">
        <f>+VLOOKUP(R$2,Participación!$C$42:$DG$80,$B43,0)</f>
        <v>0.43019219691604771</v>
      </c>
      <c r="S43" s="24">
        <f>+VLOOKUP(S$2,Participación!$C$42:$DG$80,$B43,0)</f>
        <v>1.0776058889059787</v>
      </c>
      <c r="T43" s="24">
        <v>0.20645400183299201</v>
      </c>
      <c r="U43" s="24">
        <f>+VLOOKUP(U$2,Participación!$C$42:$DG$80,$B43,0)</f>
        <v>0.12792089800618217</v>
      </c>
      <c r="V43" s="24">
        <f>+VLOOKUP(V$2,Participación!$C$42:$DG$80,$B43,0)</f>
        <v>0</v>
      </c>
      <c r="W43" s="24">
        <f>+VLOOKUP(W$2,Participación!$C$42:$DG$80,$B43,0)</f>
        <v>0.7558176848282423</v>
      </c>
      <c r="X43" s="24">
        <f>+VLOOKUP(X$2,Participación!$C$42:$DG$80,$B43,0)</f>
        <v>0</v>
      </c>
      <c r="Y43" s="24">
        <v>0.10796331132116201</v>
      </c>
      <c r="Z43" s="24">
        <f>+VLOOKUP(Z$2,Participación!$C$42:$DG$80,$B43,0)</f>
        <v>0.11558012286756336</v>
      </c>
      <c r="AA43" s="24">
        <f>+VLOOKUP(AA$2,Participación!$C$42:$DG$80,$B43,0)</f>
        <v>0.4374777445483683</v>
      </c>
      <c r="AB43" s="24">
        <f>+VLOOKUP(AB$2,Participación!$C$42:$DG$80,$B43,0)</f>
        <v>0.2784595769209714</v>
      </c>
      <c r="AC43" s="24">
        <f>+VLOOKUP(AC$2,Participación!$C$42:$DG$80,$B43,0)</f>
        <v>5.4011094380648987E-2</v>
      </c>
      <c r="AD43" s="24">
        <f>+VLOOKUP(AD$2,Participación!$C$42:$DG$80,$B43,0)</f>
        <v>1.1777416481096131E-2</v>
      </c>
      <c r="AE43" s="24">
        <f>+VLOOKUP(AE$2,Participación!$C$42:$DG$80,$B43,0)</f>
        <v>5.0382303906757638E-3</v>
      </c>
      <c r="AF43" s="24">
        <f>+VLOOKUP(AF$2,Participación!$C$42:$DG$80,$B43,0)</f>
        <v>0</v>
      </c>
      <c r="AG43" s="24">
        <f>+VLOOKUP(AG$2,Participación!$C$42:$DG$80,$B43,0)</f>
        <v>0.84997094938723361</v>
      </c>
      <c r="AH43" s="24">
        <v>2.6740397422915398</v>
      </c>
      <c r="AI43" s="24">
        <f>+VLOOKUP(AI$2,Participación!$C$42:$DG$80,$B43,0)</f>
        <v>0.43445353499017741</v>
      </c>
      <c r="AJ43" s="24">
        <f>+VLOOKUP(AJ$2,Participación!$C$42:$DG$80,$B43,0)</f>
        <v>3.7865385183083058</v>
      </c>
      <c r="AK43" s="24">
        <f>+VLOOKUP(AK$2,Participación!$C$42:$DG$80,$B43,0)</f>
        <v>1.21579169494234</v>
      </c>
      <c r="AL43" s="24">
        <f>+VLOOKUP(AL$2,Participación!$C$42:$DG$80,$B43,0)</f>
        <v>0.29298744633661544</v>
      </c>
      <c r="AM43" s="24">
        <f>+VLOOKUP(AM$2,Participación!$C$42:$DG$80,$B43,0)</f>
        <v>6.8337533973933773E-2</v>
      </c>
      <c r="AN43" s="24">
        <v>0.39526695575586401</v>
      </c>
      <c r="AO43" s="24">
        <v>0.230183601863545</v>
      </c>
    </row>
    <row r="44" spans="2:41" ht="16.5" x14ac:dyDescent="0.3">
      <c r="B44">
        <v>54</v>
      </c>
      <c r="C44" s="3">
        <v>42155</v>
      </c>
      <c r="D44" s="24">
        <f>+VLOOKUP(D$2,Participación!$C$42:$DG$80,$B44,0)</f>
        <v>3.3000815588273924</v>
      </c>
      <c r="E44" s="24">
        <f>+VLOOKUP(E$2,Participación!$C$42:$DG$80,$B44,0)</f>
        <v>0.53827560270421881</v>
      </c>
      <c r="F44" s="24">
        <v>4.3923962116500901</v>
      </c>
      <c r="G44" s="24">
        <v>6.0571537904982504</v>
      </c>
      <c r="H44" s="24">
        <v>2.9308049117842101</v>
      </c>
      <c r="I44" s="24">
        <v>2.86674537550648</v>
      </c>
      <c r="J44" s="24">
        <v>1.3139060869814301</v>
      </c>
      <c r="K44" s="24">
        <f>+VLOOKUP(K$2,Participación!$C$42:$DG$80,$B44,0)</f>
        <v>0.51103769314308201</v>
      </c>
      <c r="L44" s="24">
        <v>0.41295053114914299</v>
      </c>
      <c r="M44" s="24">
        <f>+VLOOKUP(M$2,Participación!$C$42:$DG$80,$B44,0)</f>
        <v>0.31273702124228059</v>
      </c>
      <c r="N44" s="24">
        <v>2.7081272789441901</v>
      </c>
      <c r="O44" s="24">
        <f>+VLOOKUP(O$2,Participación!$C$42:$DG$80,$B44,0)</f>
        <v>0</v>
      </c>
      <c r="P44" s="24">
        <f>+VLOOKUP(P$2,Participación!$C$42:$DG$80,$B44,0)</f>
        <v>1.5323461691723599</v>
      </c>
      <c r="Q44" s="24">
        <v>19.0210808977263</v>
      </c>
      <c r="R44" s="24">
        <f>+VLOOKUP(R$2,Participación!$C$42:$DG$80,$B44,0)</f>
        <v>0.43111539560482559</v>
      </c>
      <c r="S44" s="24">
        <f>+VLOOKUP(S$2,Participación!$C$42:$DG$80,$B44,0)</f>
        <v>1.0779114318187806</v>
      </c>
      <c r="T44" s="24">
        <v>0.189815852419596</v>
      </c>
      <c r="U44" s="24">
        <f>+VLOOKUP(U$2,Participación!$C$42:$DG$80,$B44,0)</f>
        <v>0.12773867202590833</v>
      </c>
      <c r="V44" s="24">
        <f>+VLOOKUP(V$2,Participación!$C$42:$DG$80,$B44,0)</f>
        <v>0</v>
      </c>
      <c r="W44" s="24">
        <f>+VLOOKUP(W$2,Participación!$C$42:$DG$80,$B44,0)</f>
        <v>0.74106065792492637</v>
      </c>
      <c r="X44" s="24">
        <f>+VLOOKUP(X$2,Participación!$C$42:$DG$80,$B44,0)</f>
        <v>0</v>
      </c>
      <c r="Y44" s="24">
        <v>0.10820605737575301</v>
      </c>
      <c r="Z44" s="24">
        <f>+VLOOKUP(Z$2,Participación!$C$42:$DG$80,$B44,0)</f>
        <v>0.1152659972106046</v>
      </c>
      <c r="AA44" s="24">
        <f>+VLOOKUP(AA$2,Participación!$C$42:$DG$80,$B44,0)</f>
        <v>0.43174992573071397</v>
      </c>
      <c r="AB44" s="24">
        <f>+VLOOKUP(AB$2,Participación!$C$42:$DG$80,$B44,0)</f>
        <v>0.27820318139297029</v>
      </c>
      <c r="AC44" s="24">
        <f>+VLOOKUP(AC$2,Participación!$C$42:$DG$80,$B44,0)</f>
        <v>5.5515873903092754E-2</v>
      </c>
      <c r="AD44" s="24">
        <f>+VLOOKUP(AD$2,Participación!$C$42:$DG$80,$B44,0)</f>
        <v>1.2630202446905329E-2</v>
      </c>
      <c r="AE44" s="24">
        <f>+VLOOKUP(AE$2,Participación!$C$42:$DG$80,$B44,0)</f>
        <v>4.714235305316416E-3</v>
      </c>
      <c r="AF44" s="24">
        <f>+VLOOKUP(AF$2,Participación!$C$42:$DG$80,$B44,0)</f>
        <v>0</v>
      </c>
      <c r="AG44" s="24">
        <f>+VLOOKUP(AG$2,Participación!$C$42:$DG$80,$B44,0)</f>
        <v>0.84857465279098621</v>
      </c>
      <c r="AH44" s="24">
        <v>2.6957803766320301</v>
      </c>
      <c r="AI44" s="24">
        <f>+VLOOKUP(AI$2,Participación!$C$42:$DG$80,$B44,0)</f>
        <v>0.43269538972570842</v>
      </c>
      <c r="AJ44" s="24">
        <f>+VLOOKUP(AJ$2,Participación!$C$42:$DG$80,$B44,0)</f>
        <v>3.7872154634369672</v>
      </c>
      <c r="AK44" s="24">
        <f>+VLOOKUP(AK$2,Participación!$C$42:$DG$80,$B44,0)</f>
        <v>1.1895699367800687</v>
      </c>
      <c r="AL44" s="24">
        <f>+VLOOKUP(AL$2,Participación!$C$42:$DG$80,$B44,0)</f>
        <v>0.2933073971382551</v>
      </c>
      <c r="AM44" s="24">
        <f>+VLOOKUP(AM$2,Participación!$C$42:$DG$80,$B44,0)</f>
        <v>6.8358024938544357E-2</v>
      </c>
      <c r="AN44" s="24">
        <v>0.40115624425436602</v>
      </c>
      <c r="AO44" s="24">
        <v>0.23165798910862101</v>
      </c>
    </row>
    <row r="45" spans="2:41" ht="16.5" x14ac:dyDescent="0.3">
      <c r="B45">
        <v>55</v>
      </c>
      <c r="C45" s="3">
        <v>42185</v>
      </c>
      <c r="D45" s="24">
        <f>+VLOOKUP(D$2,Participación!$C$42:$DG$80,$B45,0)</f>
        <v>3.3798287913973164</v>
      </c>
      <c r="E45" s="24">
        <f>+VLOOKUP(E$2,Participación!$C$42:$DG$80,$B45,0)</f>
        <v>0.52973689735736296</v>
      </c>
      <c r="F45" s="24">
        <v>4.3595676621736503</v>
      </c>
      <c r="G45" s="24">
        <v>6.1333500765226701</v>
      </c>
      <c r="H45" s="24">
        <v>2.9625567878639298</v>
      </c>
      <c r="I45" s="24">
        <v>2.9157601881517898</v>
      </c>
      <c r="J45" s="24">
        <v>1.30106625234234</v>
      </c>
      <c r="K45" s="24">
        <f>+VLOOKUP(K$2,Participación!$C$42:$DG$80,$B45,0)</f>
        <v>0.51943002733338373</v>
      </c>
      <c r="L45" s="24">
        <v>0.41742047870989502</v>
      </c>
      <c r="M45" s="24">
        <f>+VLOOKUP(M$2,Participación!$C$42:$DG$80,$B45,0)</f>
        <v>0.31236226783261373</v>
      </c>
      <c r="N45" s="24">
        <v>2.6885458047625499</v>
      </c>
      <c r="O45" s="24">
        <f>+VLOOKUP(O$2,Participación!$C$42:$DG$80,$B45,0)</f>
        <v>0</v>
      </c>
      <c r="P45" s="24">
        <f>+VLOOKUP(P$2,Participación!$C$42:$DG$80,$B45,0)</f>
        <v>1.5273480644159656</v>
      </c>
      <c r="Q45" s="24">
        <v>19.394546870634599</v>
      </c>
      <c r="R45" s="24">
        <f>+VLOOKUP(R$2,Participación!$C$42:$DG$80,$B45,0)</f>
        <v>0.42125672055450569</v>
      </c>
      <c r="S45" s="24">
        <f>+VLOOKUP(S$2,Participación!$C$42:$DG$80,$B45,0)</f>
        <v>1.081357266965014</v>
      </c>
      <c r="T45" s="24">
        <v>0.17463758842715801</v>
      </c>
      <c r="U45" s="24">
        <f>+VLOOKUP(U$2,Participación!$C$42:$DG$80,$B45,0)</f>
        <v>0.12594509870052442</v>
      </c>
      <c r="V45" s="24">
        <f>+VLOOKUP(V$2,Participación!$C$42:$DG$80,$B45,0)</f>
        <v>0</v>
      </c>
      <c r="W45" s="24">
        <f>+VLOOKUP(W$2,Participación!$C$42:$DG$80,$B45,0)</f>
        <v>0</v>
      </c>
      <c r="X45" s="24">
        <f>+VLOOKUP(X$2,Participación!$C$42:$DG$80,$B45,0)</f>
        <v>0</v>
      </c>
      <c r="Y45" s="24">
        <v>0.11035105003628801</v>
      </c>
      <c r="Z45" s="24">
        <f>+VLOOKUP(Z$2,Participación!$C$42:$DG$80,$B45,0)</f>
        <v>0.1136955203840942</v>
      </c>
      <c r="AA45" s="24">
        <f>+VLOOKUP(AA$2,Participación!$C$42:$DG$80,$B45,0)</f>
        <v>0.43322367422882135</v>
      </c>
      <c r="AB45" s="24">
        <f>+VLOOKUP(AB$2,Participación!$C$42:$DG$80,$B45,0)</f>
        <v>0.28057424290350919</v>
      </c>
      <c r="AC45" s="24">
        <f>+VLOOKUP(AC$2,Participación!$C$42:$DG$80,$B45,0)</f>
        <v>5.6403061402008917E-2</v>
      </c>
      <c r="AD45" s="24">
        <f>+VLOOKUP(AD$2,Participación!$C$42:$DG$80,$B45,0)</f>
        <v>1.3528585917498658E-2</v>
      </c>
      <c r="AE45" s="24">
        <f>+VLOOKUP(AE$2,Participación!$C$42:$DG$80,$B45,0)</f>
        <v>4.4867162716744234E-3</v>
      </c>
      <c r="AF45" s="24">
        <f>+VLOOKUP(AF$2,Participación!$C$42:$DG$80,$B45,0)</f>
        <v>0</v>
      </c>
      <c r="AG45" s="24">
        <f>+VLOOKUP(AG$2,Participación!$C$42:$DG$80,$B45,0)</f>
        <v>0.84503557700714682</v>
      </c>
      <c r="AH45" s="24">
        <v>2.7507788146686498</v>
      </c>
      <c r="AI45" s="24">
        <f>+VLOOKUP(AI$2,Participación!$C$42:$DG$80,$B45,0)</f>
        <v>0.42048310834094077</v>
      </c>
      <c r="AJ45" s="24">
        <f>+VLOOKUP(AJ$2,Participación!$C$42:$DG$80,$B45,0)</f>
        <v>3.8431911529522016</v>
      </c>
      <c r="AK45" s="24">
        <f>+VLOOKUP(AK$2,Participación!$C$42:$DG$80,$B45,0)</f>
        <v>1.1857526235781719</v>
      </c>
      <c r="AL45" s="24">
        <f>+VLOOKUP(AL$2,Participación!$C$42:$DG$80,$B45,0)</f>
        <v>0.29659512855096826</v>
      </c>
      <c r="AM45" s="24">
        <f>+VLOOKUP(AM$2,Participación!$C$42:$DG$80,$B45,0)</f>
        <v>6.9378454348043211E-2</v>
      </c>
      <c r="AN45" s="24">
        <v>0.409380527892727</v>
      </c>
      <c r="AO45" s="24">
        <v>0.23482994355087999</v>
      </c>
    </row>
    <row r="46" spans="2:41" ht="16.5" x14ac:dyDescent="0.3">
      <c r="B46">
        <v>56</v>
      </c>
      <c r="C46" s="3">
        <v>42216</v>
      </c>
      <c r="D46" s="24">
        <f>+VLOOKUP(D$2,Participación!$C$42:$DG$80,$B46,0)</f>
        <v>3.4084026661968276</v>
      </c>
      <c r="E46" s="24">
        <f>+VLOOKUP(E$2,Participación!$C$42:$DG$80,$B46,0)</f>
        <v>0.52688083858569579</v>
      </c>
      <c r="F46" s="24">
        <v>4.3413615912145902</v>
      </c>
      <c r="G46" s="24">
        <v>5.9995085808092599</v>
      </c>
      <c r="H46" s="24">
        <v>2.9751233463482398</v>
      </c>
      <c r="I46" s="24">
        <v>2.9538179091335501</v>
      </c>
      <c r="J46" s="24">
        <v>1.2900147747155299</v>
      </c>
      <c r="K46" s="24">
        <f>+VLOOKUP(K$2,Participación!$C$42:$DG$80,$B46,0)</f>
        <v>0.52910104578778572</v>
      </c>
      <c r="L46" s="24">
        <v>0.41334968453683202</v>
      </c>
      <c r="M46" s="24">
        <f>+VLOOKUP(M$2,Participación!$C$42:$DG$80,$B46,0)</f>
        <v>0.30850836462710624</v>
      </c>
      <c r="N46" s="24">
        <v>2.6558420814301398</v>
      </c>
      <c r="O46" s="24">
        <f>+VLOOKUP(O$2,Participación!$C$42:$DG$80,$B46,0)</f>
        <v>0</v>
      </c>
      <c r="P46" s="24">
        <f>+VLOOKUP(P$2,Participación!$C$42:$DG$80,$B46,0)</f>
        <v>1.514336232782197</v>
      </c>
      <c r="Q46" s="24">
        <v>19.665588122784602</v>
      </c>
      <c r="R46" s="24">
        <f>+VLOOKUP(R$2,Participación!$C$42:$DG$80,$B46,0)</f>
        <v>0.42994057333809127</v>
      </c>
      <c r="S46" s="24">
        <f>+VLOOKUP(S$2,Participación!$C$42:$DG$80,$B46,0)</f>
        <v>1.0814327633418297</v>
      </c>
      <c r="T46" s="24">
        <v>0.16401632416137599</v>
      </c>
      <c r="U46" s="24">
        <f>+VLOOKUP(U$2,Participación!$C$42:$DG$80,$B46,0)</f>
        <v>0.12656763569981774</v>
      </c>
      <c r="V46" s="24">
        <f>+VLOOKUP(V$2,Participación!$C$42:$DG$80,$B46,0)</f>
        <v>0</v>
      </c>
      <c r="W46" s="24">
        <f>+VLOOKUP(W$2,Participación!$C$42:$DG$80,$B46,0)</f>
        <v>0</v>
      </c>
      <c r="X46" s="24">
        <f>+VLOOKUP(X$2,Participación!$C$42:$DG$80,$B46,0)</f>
        <v>0</v>
      </c>
      <c r="Y46" s="24">
        <v>0.10981885392383001</v>
      </c>
      <c r="Z46" s="24">
        <f>+VLOOKUP(Z$2,Participación!$C$42:$DG$80,$B46,0)</f>
        <v>0.11270943676478413</v>
      </c>
      <c r="AA46" s="24">
        <f>+VLOOKUP(AA$2,Participación!$C$42:$DG$80,$B46,0)</f>
        <v>0.43343796792127226</v>
      </c>
      <c r="AB46" s="24">
        <f>+VLOOKUP(AB$2,Participación!$C$42:$DG$80,$B46,0)</f>
        <v>0.28100217273530709</v>
      </c>
      <c r="AC46" s="24">
        <f>+VLOOKUP(AC$2,Participación!$C$42:$DG$80,$B46,0)</f>
        <v>5.8183684161517479E-2</v>
      </c>
      <c r="AD46" s="24">
        <f>+VLOOKUP(AD$2,Participación!$C$42:$DG$80,$B46,0)</f>
        <v>1.4961389821632309E-2</v>
      </c>
      <c r="AE46" s="24">
        <f>+VLOOKUP(AE$2,Participación!$C$42:$DG$80,$B46,0)</f>
        <v>4.2569097753896567E-3</v>
      </c>
      <c r="AF46" s="24">
        <f>+VLOOKUP(AF$2,Participación!$C$42:$DG$80,$B46,0)</f>
        <v>0</v>
      </c>
      <c r="AG46" s="24">
        <f>+VLOOKUP(AG$2,Participación!$C$42:$DG$80,$B46,0)</f>
        <v>0.85077300021285407</v>
      </c>
      <c r="AH46" s="24">
        <v>2.7722653083287399</v>
      </c>
      <c r="AI46" s="24">
        <f>+VLOOKUP(AI$2,Participación!$C$42:$DG$80,$B46,0)</f>
        <v>0.41725919992181049</v>
      </c>
      <c r="AJ46" s="24">
        <f>+VLOOKUP(AJ$2,Participación!$C$42:$DG$80,$B46,0)</f>
        <v>3.8664496277793226</v>
      </c>
      <c r="AK46" s="24">
        <f>+VLOOKUP(AK$2,Participación!$C$42:$DG$80,$B46,0)</f>
        <v>1.1624513807175674</v>
      </c>
      <c r="AL46" s="24">
        <f>+VLOOKUP(AL$2,Participación!$C$42:$DG$80,$B46,0)</f>
        <v>0.30029069232683175</v>
      </c>
      <c r="AM46" s="24">
        <f>+VLOOKUP(AM$2,Participación!$C$42:$DG$80,$B46,0)</f>
        <v>6.9540492253721761E-2</v>
      </c>
      <c r="AN46" s="24">
        <v>0.40451003841282002</v>
      </c>
      <c r="AO46" s="24">
        <v>0.23823322572282499</v>
      </c>
    </row>
    <row r="47" spans="2:41" ht="16.5" x14ac:dyDescent="0.3">
      <c r="B47">
        <v>57</v>
      </c>
      <c r="C47" s="3">
        <v>42247</v>
      </c>
      <c r="D47" s="24">
        <f>+VLOOKUP(D$2,Participación!$C$42:$DG$80,$B47,0)</f>
        <v>3.4101953019324442</v>
      </c>
      <c r="E47" s="24">
        <f>+VLOOKUP(E$2,Participación!$C$42:$DG$80,$B47,0)</f>
        <v>0.5186387606562598</v>
      </c>
      <c r="F47" s="24">
        <v>4.3550075716948999</v>
      </c>
      <c r="G47" s="24">
        <v>6.0753038434495901</v>
      </c>
      <c r="H47" s="24">
        <v>2.9920057597581899</v>
      </c>
      <c r="I47" s="24">
        <v>3.0126775836973101</v>
      </c>
      <c r="J47" s="24">
        <v>1.26988581929449</v>
      </c>
      <c r="K47" s="24">
        <f>+VLOOKUP(K$2,Participación!$C$42:$DG$80,$B47,0)</f>
        <v>0.53352232350630635</v>
      </c>
      <c r="L47" s="24">
        <v>0.41333531424838699</v>
      </c>
      <c r="M47" s="24">
        <f>+VLOOKUP(M$2,Participación!$C$42:$DG$80,$B47,0)</f>
        <v>0.30612791933178329</v>
      </c>
      <c r="N47" s="24">
        <v>2.63955456288899</v>
      </c>
      <c r="O47" s="24">
        <f>+VLOOKUP(O$2,Participación!$C$42:$DG$80,$B47,0)</f>
        <v>0</v>
      </c>
      <c r="P47" s="24">
        <f>+VLOOKUP(P$2,Participación!$C$42:$DG$80,$B47,0)</f>
        <v>1.5051694921234062</v>
      </c>
      <c r="Q47" s="24">
        <v>19.998872385020899</v>
      </c>
      <c r="R47" s="24">
        <f>+VLOOKUP(R$2,Participación!$C$42:$DG$80,$B47,0)</f>
        <v>0.43000243811835043</v>
      </c>
      <c r="S47" s="24">
        <f>+VLOOKUP(S$2,Participación!$C$42:$DG$80,$B47,0)</f>
        <v>1.0755684785156763</v>
      </c>
      <c r="T47" s="24">
        <v>0.16324693573694399</v>
      </c>
      <c r="U47" s="24">
        <f>+VLOOKUP(U$2,Participación!$C$42:$DG$80,$B47,0)</f>
        <v>0.12424922738210951</v>
      </c>
      <c r="V47" s="24">
        <f>+VLOOKUP(V$2,Participación!$C$42:$DG$80,$B47,0)</f>
        <v>0</v>
      </c>
      <c r="W47" s="24">
        <f>+VLOOKUP(W$2,Participación!$C$42:$DG$80,$B47,0)</f>
        <v>0</v>
      </c>
      <c r="X47" s="24">
        <f>+VLOOKUP(X$2,Participación!$C$42:$DG$80,$B47,0)</f>
        <v>0</v>
      </c>
      <c r="Y47" s="24">
        <v>0.108947232722447</v>
      </c>
      <c r="Z47" s="24">
        <f>+VLOOKUP(Z$2,Participación!$C$42:$DG$80,$B47,0)</f>
        <v>0.11383145359922908</v>
      </c>
      <c r="AA47" s="24">
        <f>+VLOOKUP(AA$2,Participación!$C$42:$DG$80,$B47,0)</f>
        <v>0.43078178484381108</v>
      </c>
      <c r="AB47" s="24">
        <f>+VLOOKUP(AB$2,Participación!$C$42:$DG$80,$B47,0)</f>
        <v>0.28063658414968523</v>
      </c>
      <c r="AC47" s="24">
        <f>+VLOOKUP(AC$2,Participación!$C$42:$DG$80,$B47,0)</f>
        <v>5.9935346205533549E-2</v>
      </c>
      <c r="AD47" s="24">
        <f>+VLOOKUP(AD$2,Participación!$C$42:$DG$80,$B47,0)</f>
        <v>1.5884395670686304E-2</v>
      </c>
      <c r="AE47" s="24">
        <f>+VLOOKUP(AE$2,Participación!$C$42:$DG$80,$B47,0)</f>
        <v>3.991710619401608E-3</v>
      </c>
      <c r="AF47" s="24">
        <f>+VLOOKUP(AF$2,Participación!$C$42:$DG$80,$B47,0)</f>
        <v>0</v>
      </c>
      <c r="AG47" s="24">
        <f>+VLOOKUP(AG$2,Participación!$C$42:$DG$80,$B47,0)</f>
        <v>0.84843838835195284</v>
      </c>
      <c r="AH47" s="24">
        <v>2.8110977450125998</v>
      </c>
      <c r="AI47" s="24">
        <f>+VLOOKUP(AI$2,Participación!$C$42:$DG$80,$B47,0)</f>
        <v>0.41272330564459458</v>
      </c>
      <c r="AJ47" s="24">
        <f>+VLOOKUP(AJ$2,Participación!$C$42:$DG$80,$B47,0)</f>
        <v>3.8810480594596872</v>
      </c>
      <c r="AK47" s="24">
        <f>+VLOOKUP(AK$2,Participación!$C$42:$DG$80,$B47,0)</f>
        <v>1.1390706965940962</v>
      </c>
      <c r="AL47" s="24">
        <f>+VLOOKUP(AL$2,Participación!$C$42:$DG$80,$B47,0)</f>
        <v>0.30165224234807475</v>
      </c>
      <c r="AM47" s="24">
        <f>+VLOOKUP(AM$2,Participación!$C$42:$DG$80,$B47,0)</f>
        <v>6.9685752768263151E-2</v>
      </c>
      <c r="AN47" s="24">
        <v>0.40156984911493399</v>
      </c>
      <c r="AO47" s="24">
        <v>0.23697008515095899</v>
      </c>
    </row>
    <row r="48" spans="2:41" ht="16.5" x14ac:dyDescent="0.3">
      <c r="B48">
        <v>58</v>
      </c>
      <c r="C48" s="3">
        <v>42277</v>
      </c>
      <c r="D48" s="24">
        <f>+VLOOKUP(D$2,Participación!$C$42:$DG$80,$B48,0)</f>
        <v>3.4024632127832333</v>
      </c>
      <c r="E48" s="24">
        <f>+VLOOKUP(E$2,Participación!$C$42:$DG$80,$B48,0)</f>
        <v>0.51669373538813346</v>
      </c>
      <c r="F48" s="24">
        <v>4.3529877828319901</v>
      </c>
      <c r="G48" s="24">
        <v>6.1640323504214596</v>
      </c>
      <c r="H48" s="24">
        <v>3.0509524564230199</v>
      </c>
      <c r="I48" s="24">
        <v>3.0548469418905602</v>
      </c>
      <c r="J48" s="24">
        <v>1.2596156643469101</v>
      </c>
      <c r="K48" s="24">
        <f>+VLOOKUP(K$2,Participación!$C$42:$DG$80,$B48,0)</f>
        <v>0.54043360107570482</v>
      </c>
      <c r="L48" s="24">
        <v>0.411086832151208</v>
      </c>
      <c r="M48" s="24">
        <f>+VLOOKUP(M$2,Participación!$C$42:$DG$80,$B48,0)</f>
        <v>0.30718014811057787</v>
      </c>
      <c r="N48" s="24">
        <v>2.6221790223996599</v>
      </c>
      <c r="O48" s="24">
        <f>+VLOOKUP(O$2,Participación!$C$42:$DG$80,$B48,0)</f>
        <v>0</v>
      </c>
      <c r="P48" s="24">
        <f>+VLOOKUP(P$2,Participación!$C$42:$DG$80,$B48,0)</f>
        <v>1.5053304557828944</v>
      </c>
      <c r="Q48" s="24">
        <v>20.173427698007099</v>
      </c>
      <c r="R48" s="24">
        <f>+VLOOKUP(R$2,Participación!$C$42:$DG$80,$B48,0)</f>
        <v>0.41781117790036826</v>
      </c>
      <c r="S48" s="24">
        <f>+VLOOKUP(S$2,Participación!$C$42:$DG$80,$B48,0)</f>
        <v>0</v>
      </c>
      <c r="T48" s="24">
        <v>0.162872967710494</v>
      </c>
      <c r="U48" s="24">
        <f>+VLOOKUP(U$2,Participación!$C$42:$DG$80,$B48,0)</f>
        <v>0.1252327130424162</v>
      </c>
      <c r="V48" s="24">
        <f>+VLOOKUP(V$2,Participación!$C$42:$DG$80,$B48,0)</f>
        <v>0</v>
      </c>
      <c r="W48" s="24">
        <f>+VLOOKUP(W$2,Participación!$C$42:$DG$80,$B48,0)</f>
        <v>0</v>
      </c>
      <c r="X48" s="24">
        <f>+VLOOKUP(X$2,Participación!$C$42:$DG$80,$B48,0)</f>
        <v>0</v>
      </c>
      <c r="Y48" s="24">
        <v>0.103472935063694</v>
      </c>
      <c r="Z48" s="24">
        <f>+VLOOKUP(Z$2,Participación!$C$42:$DG$80,$B48,0)</f>
        <v>0.11610738180004658</v>
      </c>
      <c r="AA48" s="24">
        <f>+VLOOKUP(AA$2,Participación!$C$42:$DG$80,$B48,0)</f>
        <v>0.42583765354153541</v>
      </c>
      <c r="AB48" s="24">
        <f>+VLOOKUP(AB$2,Participación!$C$42:$DG$80,$B48,0)</f>
        <v>0.27893539066250284</v>
      </c>
      <c r="AC48" s="24">
        <f>+VLOOKUP(AC$2,Participación!$C$42:$DG$80,$B48,0)</f>
        <v>6.1979286817756669E-2</v>
      </c>
      <c r="AD48" s="24">
        <f>+VLOOKUP(AD$2,Participación!$C$42:$DG$80,$B48,0)</f>
        <v>1.6718471203479038E-2</v>
      </c>
      <c r="AE48" s="24">
        <f>+VLOOKUP(AE$2,Participación!$C$42:$DG$80,$B48,0)</f>
        <v>3.5139218480956286E-3</v>
      </c>
      <c r="AF48" s="24">
        <f>+VLOOKUP(AF$2,Participación!$C$42:$DG$80,$B48,0)</f>
        <v>0</v>
      </c>
      <c r="AG48" s="24">
        <f>+VLOOKUP(AG$2,Participación!$C$42:$DG$80,$B48,0)</f>
        <v>0.84919277862815046</v>
      </c>
      <c r="AH48" s="24">
        <v>2.8709619244678901</v>
      </c>
      <c r="AI48" s="24">
        <f>+VLOOKUP(AI$2,Participación!$C$42:$DG$80,$B48,0)</f>
        <v>1.4813379861226801</v>
      </c>
      <c r="AJ48" s="24">
        <f>+VLOOKUP(AJ$2,Participación!$C$42:$DG$80,$B48,0)</f>
        <v>3.9224111995705959</v>
      </c>
      <c r="AK48" s="24">
        <f>+VLOOKUP(AK$2,Participación!$C$42:$DG$80,$B48,0)</f>
        <v>1.1379183075069106</v>
      </c>
      <c r="AL48" s="24">
        <f>+VLOOKUP(AL$2,Participación!$C$42:$DG$80,$B48,0)</f>
        <v>0.3043020505994366</v>
      </c>
      <c r="AM48" s="24">
        <f>+VLOOKUP(AM$2,Participación!$C$42:$DG$80,$B48,0)</f>
        <v>7.0356488030384509E-2</v>
      </c>
      <c r="AN48" s="24">
        <v>0.40228424183278699</v>
      </c>
      <c r="AO48" s="24">
        <v>0.23636051220916501</v>
      </c>
    </row>
    <row r="49" spans="2:41" ht="16.5" x14ac:dyDescent="0.3">
      <c r="B49">
        <v>59</v>
      </c>
      <c r="C49" s="3">
        <v>42308</v>
      </c>
      <c r="D49" s="24">
        <f>+VLOOKUP(D$2,Participación!$C$42:$DG$80,$B49,0)</f>
        <v>3.4007197818654271</v>
      </c>
      <c r="E49" s="24">
        <f>+VLOOKUP(E$2,Participación!$C$42:$DG$80,$B49,0)</f>
        <v>0.51721619595511825</v>
      </c>
      <c r="F49" s="24">
        <v>4.3676604977049198</v>
      </c>
      <c r="G49" s="24">
        <v>6.2050911504525299</v>
      </c>
      <c r="H49" s="24">
        <v>3.06955414147947</v>
      </c>
      <c r="I49" s="24">
        <v>3.1011210806356999</v>
      </c>
      <c r="J49" s="24">
        <v>1.24498839914768</v>
      </c>
      <c r="K49" s="24">
        <f>+VLOOKUP(K$2,Participación!$C$42:$DG$80,$B49,0)</f>
        <v>0.53698194708458991</v>
      </c>
      <c r="L49" s="24">
        <v>0.399256113726496</v>
      </c>
      <c r="M49" s="24">
        <f>+VLOOKUP(M$2,Participación!$C$42:$DG$80,$B49,0)</f>
        <v>0.30960720779854811</v>
      </c>
      <c r="N49" s="24">
        <v>2.6136341907698002</v>
      </c>
      <c r="O49" s="24">
        <f>+VLOOKUP(O$2,Participación!$C$42:$DG$80,$B49,0)</f>
        <v>0</v>
      </c>
      <c r="P49" s="24">
        <f>+VLOOKUP(P$2,Participación!$C$42:$DG$80,$B49,0)</f>
        <v>1.4651985895295503</v>
      </c>
      <c r="Q49" s="24">
        <v>20.4352465713743</v>
      </c>
      <c r="R49" s="24">
        <f>+VLOOKUP(R$2,Participación!$C$42:$DG$80,$B49,0)</f>
        <v>0.41548138415842412</v>
      </c>
      <c r="S49" s="24">
        <f>+VLOOKUP(S$2,Participación!$C$42:$DG$80,$B49,0)</f>
        <v>0</v>
      </c>
      <c r="T49" s="24">
        <v>0.16207667902553499</v>
      </c>
      <c r="U49" s="24">
        <f>+VLOOKUP(U$2,Participación!$C$42:$DG$80,$B49,0)</f>
        <v>0</v>
      </c>
      <c r="V49" s="24">
        <f>+VLOOKUP(V$2,Participación!$C$42:$DG$80,$B49,0)</f>
        <v>0</v>
      </c>
      <c r="W49" s="24">
        <f>+VLOOKUP(W$2,Participación!$C$42:$DG$80,$B49,0)</f>
        <v>0</v>
      </c>
      <c r="X49" s="24">
        <f>+VLOOKUP(X$2,Participación!$C$42:$DG$80,$B49,0)</f>
        <v>0</v>
      </c>
      <c r="Y49" s="24">
        <v>0.104949532762908</v>
      </c>
      <c r="Z49" s="24">
        <f>+VLOOKUP(Z$2,Participación!$C$42:$DG$80,$B49,0)</f>
        <v>0.11794777656750483</v>
      </c>
      <c r="AA49" s="24">
        <f>+VLOOKUP(AA$2,Participación!$C$42:$DG$80,$B49,0)</f>
        <v>0.41511727231150813</v>
      </c>
      <c r="AB49" s="24">
        <f>+VLOOKUP(AB$2,Participación!$C$42:$DG$80,$B49,0)</f>
        <v>0.27450583322593797</v>
      </c>
      <c r="AC49" s="24">
        <f>+VLOOKUP(AC$2,Participación!$C$42:$DG$80,$B49,0)</f>
        <v>6.3706417167759863E-2</v>
      </c>
      <c r="AD49" s="24">
        <f>+VLOOKUP(AD$2,Participación!$C$42:$DG$80,$B49,0)</f>
        <v>1.9430820975951165E-2</v>
      </c>
      <c r="AE49" s="24">
        <f>+VLOOKUP(AE$2,Participación!$C$42:$DG$80,$B49,0)</f>
        <v>3.3435781680645721E-3</v>
      </c>
      <c r="AF49" s="24">
        <f>+VLOOKUP(AF$2,Participación!$C$42:$DG$80,$B49,0)</f>
        <v>0</v>
      </c>
      <c r="AG49" s="24">
        <f>+VLOOKUP(AG$2,Participación!$C$42:$DG$80,$B49,0)</f>
        <v>0.85388554694422525</v>
      </c>
      <c r="AH49" s="24">
        <v>2.9041455537096899</v>
      </c>
      <c r="AI49" s="24">
        <f>+VLOOKUP(AI$2,Participación!$C$42:$DG$80,$B49,0)</f>
        <v>1.4747808243909215</v>
      </c>
      <c r="AJ49" s="24">
        <f>+VLOOKUP(AJ$2,Participación!$C$42:$DG$80,$B49,0)</f>
        <v>3.9488157040957108</v>
      </c>
      <c r="AK49" s="24">
        <f>+VLOOKUP(AK$2,Participación!$C$42:$DG$80,$B49,0)</f>
        <v>1.169270764798882</v>
      </c>
      <c r="AL49" s="24">
        <f>+VLOOKUP(AL$2,Participación!$C$42:$DG$80,$B49,0)</f>
        <v>0.30433156438467363</v>
      </c>
      <c r="AM49" s="24">
        <f>+VLOOKUP(AM$2,Participación!$C$42:$DG$80,$B49,0)</f>
        <v>7.0722841335887077E-2</v>
      </c>
      <c r="AN49" s="24">
        <v>0.40803612000531098</v>
      </c>
      <c r="AO49" s="24">
        <v>0.23397478626188301</v>
      </c>
    </row>
    <row r="50" spans="2:41" ht="16.5" x14ac:dyDescent="0.3">
      <c r="B50">
        <v>60</v>
      </c>
      <c r="C50" s="3">
        <v>42338</v>
      </c>
      <c r="D50" s="24">
        <f>+VLOOKUP(D$2,Participación!$C$42:$DG$80,$B50,0)</f>
        <v>3.4548371864997942</v>
      </c>
      <c r="E50" s="24">
        <f>+VLOOKUP(E$2,Participación!$C$42:$DG$80,$B50,0)</f>
        <v>0.52037426968897638</v>
      </c>
      <c r="F50" s="24">
        <v>4.35704754605195</v>
      </c>
      <c r="G50" s="24">
        <v>6.25126650240946</v>
      </c>
      <c r="H50" s="24">
        <v>3.0812548057540501</v>
      </c>
      <c r="I50" s="24">
        <v>3.1676440965394401</v>
      </c>
      <c r="J50" s="24">
        <v>1.22850581287688</v>
      </c>
      <c r="K50" s="24">
        <f>+VLOOKUP(K$2,Participación!$C$42:$DG$80,$B50,0)</f>
        <v>0.54134629607269247</v>
      </c>
      <c r="L50" s="24">
        <v>0.390277433800505</v>
      </c>
      <c r="M50" s="24">
        <f>+VLOOKUP(M$2,Participación!$C$42:$DG$80,$B50,0)</f>
        <v>0.31178771296514352</v>
      </c>
      <c r="N50" s="24">
        <v>2.6136136941563302</v>
      </c>
      <c r="O50" s="24">
        <f>+VLOOKUP(O$2,Participación!$C$42:$DG$80,$B50,0)</f>
        <v>0</v>
      </c>
      <c r="P50" s="24">
        <f>+VLOOKUP(P$2,Participación!$C$42:$DG$80,$B50,0)</f>
        <v>1.4552242938849744</v>
      </c>
      <c r="Q50" s="24">
        <v>20.727657283421699</v>
      </c>
      <c r="R50" s="24">
        <f>+VLOOKUP(R$2,Participación!$C$42:$DG$80,$B50,0)</f>
        <v>0.42064329293603314</v>
      </c>
      <c r="S50" s="24">
        <f>+VLOOKUP(S$2,Participación!$C$42:$DG$80,$B50,0)</f>
        <v>0</v>
      </c>
      <c r="T50" s="24">
        <v>0.168569868916257</v>
      </c>
      <c r="U50" s="24">
        <f>+VLOOKUP(U$2,Participación!$C$42:$DG$80,$B50,0)</f>
        <v>0</v>
      </c>
      <c r="V50" s="24">
        <f>+VLOOKUP(V$2,Participación!$C$42:$DG$80,$B50,0)</f>
        <v>0</v>
      </c>
      <c r="W50" s="24">
        <f>+VLOOKUP(W$2,Participación!$C$42:$DG$80,$B50,0)</f>
        <v>0</v>
      </c>
      <c r="X50" s="24">
        <f>+VLOOKUP(X$2,Participación!$C$42:$DG$80,$B50,0)</f>
        <v>0</v>
      </c>
      <c r="Y50" s="24">
        <v>0.107280891734262</v>
      </c>
      <c r="Z50" s="24">
        <f>+VLOOKUP(Z$2,Participación!$C$42:$DG$80,$B50,0)</f>
        <v>0.11701785880809359</v>
      </c>
      <c r="AA50" s="24">
        <f>+VLOOKUP(AA$2,Participación!$C$42:$DG$80,$B50,0)</f>
        <v>0.40863395566435495</v>
      </c>
      <c r="AB50" s="24">
        <f>+VLOOKUP(AB$2,Participación!$C$42:$DG$80,$B50,0)</f>
        <v>0.27522673746498089</v>
      </c>
      <c r="AC50" s="24">
        <f>+VLOOKUP(AC$2,Participación!$C$42:$DG$80,$B50,0)</f>
        <v>6.2457534006561961E-2</v>
      </c>
      <c r="AD50" s="24">
        <f>+VLOOKUP(AD$2,Participación!$C$42:$DG$80,$B50,0)</f>
        <v>2.2763639774674924E-2</v>
      </c>
      <c r="AE50" s="24">
        <f>+VLOOKUP(AE$2,Participación!$C$42:$DG$80,$B50,0)</f>
        <v>3.1175782040955323E-3</v>
      </c>
      <c r="AF50" s="24">
        <f>+VLOOKUP(AF$2,Participación!$C$42:$DG$80,$B50,0)</f>
        <v>0</v>
      </c>
      <c r="AG50" s="24">
        <f>+VLOOKUP(AG$2,Participación!$C$42:$DG$80,$B50,0)</f>
        <v>0.85061969736920739</v>
      </c>
      <c r="AH50" s="24">
        <v>2.92544163185919</v>
      </c>
      <c r="AI50" s="24">
        <f>+VLOOKUP(AI$2,Participación!$C$42:$DG$80,$B50,0)</f>
        <v>1.4733522194774293</v>
      </c>
      <c r="AJ50" s="24">
        <f>+VLOOKUP(AJ$2,Participación!$C$42:$DG$80,$B50,0)</f>
        <v>3.9645369963584587</v>
      </c>
      <c r="AK50" s="24">
        <f>+VLOOKUP(AK$2,Participación!$C$42:$DG$80,$B50,0)</f>
        <v>1.1709069356890642</v>
      </c>
      <c r="AL50" s="24">
        <f>+VLOOKUP(AL$2,Participación!$C$42:$DG$80,$B50,0)</f>
        <v>0.30084140643892149</v>
      </c>
      <c r="AM50" s="24">
        <f>+VLOOKUP(AM$2,Participación!$C$42:$DG$80,$B50,0)</f>
        <v>7.1420651942638955E-2</v>
      </c>
      <c r="AN50" s="24">
        <v>0.42189424437536099</v>
      </c>
      <c r="AO50" s="24">
        <v>0.23277527863115599</v>
      </c>
    </row>
    <row r="51" spans="2:41" ht="16.5" x14ac:dyDescent="0.3">
      <c r="B51">
        <v>61</v>
      </c>
      <c r="C51" s="3">
        <v>42369</v>
      </c>
      <c r="D51" s="24">
        <f>+VLOOKUP(D$2,Participación!$C$42:$DG$80,$B51,0)</f>
        <v>3.4819801865707491</v>
      </c>
      <c r="E51" s="24">
        <f>+VLOOKUP(E$2,Participación!$C$42:$DG$80,$B51,0)</f>
        <v>0.51250871860219549</v>
      </c>
      <c r="F51" s="24">
        <v>4.3087942335280198</v>
      </c>
      <c r="G51" s="24">
        <v>6.2991316605375998</v>
      </c>
      <c r="H51" s="24">
        <v>3.0985927387411398</v>
      </c>
      <c r="I51" s="24">
        <v>3.2066979427118101</v>
      </c>
      <c r="J51" s="24">
        <v>1.1959901051036499</v>
      </c>
      <c r="K51" s="24">
        <f>+VLOOKUP(K$2,Participación!$C$42:$DG$80,$B51,0)</f>
        <v>0.54255406491175817</v>
      </c>
      <c r="L51" s="24">
        <v>0.37771443060635501</v>
      </c>
      <c r="M51" s="24">
        <f>+VLOOKUP(M$2,Participación!$C$42:$DG$80,$B51,0)</f>
        <v>0.31080275945147268</v>
      </c>
      <c r="N51" s="24">
        <v>2.6019263758437798</v>
      </c>
      <c r="O51" s="24">
        <f>+VLOOKUP(O$2,Participación!$C$42:$DG$80,$B51,0)</f>
        <v>0</v>
      </c>
      <c r="P51" s="24">
        <f>+VLOOKUP(P$2,Participación!$C$42:$DG$80,$B51,0)</f>
        <v>1.4494838651193229</v>
      </c>
      <c r="Q51" s="24">
        <v>20.8773062614504</v>
      </c>
      <c r="R51" s="24">
        <f>+VLOOKUP(R$2,Participación!$C$42:$DG$80,$B51,0)</f>
        <v>0.42758068597457211</v>
      </c>
      <c r="S51" s="24">
        <f>+VLOOKUP(S$2,Participación!$C$42:$DG$80,$B51,0)</f>
        <v>0</v>
      </c>
      <c r="T51" s="24">
        <v>0.17622633030087401</v>
      </c>
      <c r="U51" s="24">
        <f>+VLOOKUP(U$2,Participación!$C$42:$DG$80,$B51,0)</f>
        <v>0</v>
      </c>
      <c r="V51" s="24">
        <f>+VLOOKUP(V$2,Participación!$C$42:$DG$80,$B51,0)</f>
        <v>0</v>
      </c>
      <c r="W51" s="24">
        <f>+VLOOKUP(W$2,Participación!$C$42:$DG$80,$B51,0)</f>
        <v>0</v>
      </c>
      <c r="X51" s="24">
        <f>+VLOOKUP(X$2,Participación!$C$42:$DG$80,$B51,0)</f>
        <v>0</v>
      </c>
      <c r="Y51" s="24">
        <v>0.112030222095038</v>
      </c>
      <c r="Z51" s="24">
        <f>+VLOOKUP(Z$2,Participación!$C$42:$DG$80,$B51,0)</f>
        <v>0.11809233126483488</v>
      </c>
      <c r="AA51" s="24">
        <f>+VLOOKUP(AA$2,Participación!$C$42:$DG$80,$B51,0)</f>
        <v>0.4154555065132125</v>
      </c>
      <c r="AB51" s="24">
        <f>+VLOOKUP(AB$2,Participación!$C$42:$DG$80,$B51,0)</f>
        <v>0.28339270851491732</v>
      </c>
      <c r="AC51" s="24">
        <f>+VLOOKUP(AC$2,Participación!$C$42:$DG$80,$B51,0)</f>
        <v>6.425436318923243E-2</v>
      </c>
      <c r="AD51" s="24">
        <f>+VLOOKUP(AD$2,Participación!$C$42:$DG$80,$B51,0)</f>
        <v>2.58305559337321E-2</v>
      </c>
      <c r="AE51" s="24">
        <f>+VLOOKUP(AE$2,Participación!$C$42:$DG$80,$B51,0)</f>
        <v>2.7174624791617813E-3</v>
      </c>
      <c r="AF51" s="24">
        <f>+VLOOKUP(AF$2,Participación!$C$42:$DG$80,$B51,0)</f>
        <v>0</v>
      </c>
      <c r="AG51" s="24">
        <f>+VLOOKUP(AG$2,Participación!$C$42:$DG$80,$B51,0)</f>
        <v>0.84093932842924835</v>
      </c>
      <c r="AH51" s="24">
        <v>2.90038112429183</v>
      </c>
      <c r="AI51" s="24">
        <f>+VLOOKUP(AI$2,Participación!$C$42:$DG$80,$B51,0)</f>
        <v>1.4936799369741516</v>
      </c>
      <c r="AJ51" s="24">
        <f>+VLOOKUP(AJ$2,Participación!$C$42:$DG$80,$B51,0)</f>
        <v>3.9800844419150945</v>
      </c>
      <c r="AK51" s="24">
        <f>+VLOOKUP(AK$2,Participación!$C$42:$DG$80,$B51,0)</f>
        <v>1.1776162696766479</v>
      </c>
      <c r="AL51" s="24">
        <f>+VLOOKUP(AL$2,Participación!$C$42:$DG$80,$B51,0)</f>
        <v>0.30481344496721435</v>
      </c>
      <c r="AM51" s="24">
        <f>+VLOOKUP(AM$2,Participación!$C$42:$DG$80,$B51,0)</f>
        <v>7.2515690182857126E-2</v>
      </c>
      <c r="AN51" s="24">
        <v>0.42415897396905999</v>
      </c>
      <c r="AO51" s="24">
        <v>0.231866593404674</v>
      </c>
    </row>
    <row r="52" spans="2:41" ht="16.5" x14ac:dyDescent="0.3">
      <c r="B52">
        <v>62</v>
      </c>
      <c r="C52" s="3">
        <v>42400</v>
      </c>
      <c r="D52" s="24">
        <f>+VLOOKUP(D$2,Participación!$C$42:$DG$80,$B52,0)</f>
        <v>3.4792077643059258</v>
      </c>
      <c r="E52" s="24">
        <f>+VLOOKUP(E$2,Participación!$C$42:$DG$80,$B52,0)</f>
        <v>0.5133738519279174</v>
      </c>
      <c r="F52" s="24">
        <v>4.3338449049777799</v>
      </c>
      <c r="G52" s="24">
        <v>6.3827706345813997</v>
      </c>
      <c r="H52" s="24">
        <v>3.1192535796646998</v>
      </c>
      <c r="I52" s="24">
        <v>3.29714868089073</v>
      </c>
      <c r="J52" s="24">
        <v>1.19520530390207</v>
      </c>
      <c r="K52" s="24">
        <f>+VLOOKUP(K$2,Participación!$C$42:$DG$80,$B52,0)</f>
        <v>0.54538000865890435</v>
      </c>
      <c r="L52" s="24">
        <v>0.37315877580526902</v>
      </c>
      <c r="M52" s="24">
        <f>+VLOOKUP(M$2,Participación!$C$42:$DG$80,$B52,0)</f>
        <v>0.30433883382152338</v>
      </c>
      <c r="N52" s="24">
        <v>2.6098309211176902</v>
      </c>
      <c r="O52" s="24">
        <f>+VLOOKUP(O$2,Participación!$C$42:$DG$80,$B52,0)</f>
        <v>0</v>
      </c>
      <c r="P52" s="24">
        <f>+VLOOKUP(P$2,Participación!$C$42:$DG$80,$B52,0)</f>
        <v>1.4594261856576984</v>
      </c>
      <c r="Q52" s="24">
        <v>20.866036986091601</v>
      </c>
      <c r="R52" s="24">
        <f>+VLOOKUP(R$2,Participación!$C$42:$DG$80,$B52,0)</f>
        <v>0.43347969957237381</v>
      </c>
      <c r="S52" s="24">
        <f>+VLOOKUP(S$2,Participación!$C$42:$DG$80,$B52,0)</f>
        <v>0</v>
      </c>
      <c r="T52" s="24">
        <v>0.15242003003656901</v>
      </c>
      <c r="U52" s="24">
        <f>+VLOOKUP(U$2,Participación!$C$42:$DG$80,$B52,0)</f>
        <v>0</v>
      </c>
      <c r="V52" s="24">
        <f>+VLOOKUP(V$2,Participación!$C$42:$DG$80,$B52,0)</f>
        <v>0</v>
      </c>
      <c r="W52" s="24">
        <f>+VLOOKUP(W$2,Participación!$C$42:$DG$80,$B52,0)</f>
        <v>0</v>
      </c>
      <c r="X52" s="24">
        <f>+VLOOKUP(X$2,Participación!$C$42:$DG$80,$B52,0)</f>
        <v>0</v>
      </c>
      <c r="Y52" s="24">
        <v>0.111604559833023</v>
      </c>
      <c r="Z52" s="24">
        <f>+VLOOKUP(Z$2,Participación!$C$42:$DG$80,$B52,0)</f>
        <v>0.12191729812423248</v>
      </c>
      <c r="AA52" s="24">
        <f>+VLOOKUP(AA$2,Participación!$C$42:$DG$80,$B52,0)</f>
        <v>0.42042275703106291</v>
      </c>
      <c r="AB52" s="24">
        <f>+VLOOKUP(AB$2,Participación!$C$42:$DG$80,$B52,0)</f>
        <v>0.28334313475348832</v>
      </c>
      <c r="AC52" s="24">
        <f>+VLOOKUP(AC$2,Participación!$C$42:$DG$80,$B52,0)</f>
        <v>6.6412412394319817E-2</v>
      </c>
      <c r="AD52" s="24">
        <f>+VLOOKUP(AD$2,Participación!$C$42:$DG$80,$B52,0)</f>
        <v>2.7763231372227238E-2</v>
      </c>
      <c r="AE52" s="24">
        <f>+VLOOKUP(AE$2,Participación!$C$42:$DG$80,$B52,0)</f>
        <v>2.3476112327086704E-3</v>
      </c>
      <c r="AF52" s="24">
        <f>+VLOOKUP(AF$2,Participación!$C$42:$DG$80,$B52,0)</f>
        <v>0</v>
      </c>
      <c r="AG52" s="24">
        <f>+VLOOKUP(AG$2,Participación!$C$42:$DG$80,$B52,0)</f>
        <v>0.84324902950391722</v>
      </c>
      <c r="AH52" s="24">
        <v>2.9516545291005198</v>
      </c>
      <c r="AI52" s="24">
        <f>+VLOOKUP(AI$2,Participación!$C$42:$DG$80,$B52,0)</f>
        <v>1.4972890117783264</v>
      </c>
      <c r="AJ52" s="24">
        <f>+VLOOKUP(AJ$2,Participación!$C$42:$DG$80,$B52,0)</f>
        <v>4.0270226148869011</v>
      </c>
      <c r="AK52" s="24">
        <f>+VLOOKUP(AK$2,Participación!$C$42:$DG$80,$B52,0)</f>
        <v>1.155395321492688</v>
      </c>
      <c r="AL52" s="24">
        <f>+VLOOKUP(AL$2,Participación!$C$42:$DG$80,$B52,0)</f>
        <v>0.30501237864021286</v>
      </c>
      <c r="AM52" s="24">
        <f>+VLOOKUP(AM$2,Participación!$C$42:$DG$80,$B52,0)</f>
        <v>7.2025044678062436E-2</v>
      </c>
      <c r="AN52" s="24">
        <v>0.43942283422870199</v>
      </c>
      <c r="AO52" s="24">
        <v>0.231488961491948</v>
      </c>
    </row>
    <row r="53" spans="2:41" ht="16.5" x14ac:dyDescent="0.3">
      <c r="B53">
        <v>63</v>
      </c>
      <c r="C53" s="3">
        <v>42429</v>
      </c>
      <c r="D53" s="24">
        <f>+VLOOKUP(D$2,Participación!$C$42:$DG$80,$B53,0)</f>
        <v>3.6088365553265271</v>
      </c>
      <c r="E53" s="24">
        <f>+VLOOKUP(E$2,Participación!$C$42:$DG$80,$B53,0)</f>
        <v>0.51388834430336228</v>
      </c>
      <c r="F53" s="24">
        <v>4.3517990936470197</v>
      </c>
      <c r="G53" s="24">
        <v>6.3485277748901199</v>
      </c>
      <c r="H53" s="24">
        <v>3.1262372837741399</v>
      </c>
      <c r="I53" s="24">
        <v>3.35376744464453</v>
      </c>
      <c r="J53" s="24">
        <v>1.17148042890537</v>
      </c>
      <c r="K53" s="24">
        <f>+VLOOKUP(K$2,Participación!$C$42:$DG$80,$B53,0)</f>
        <v>0.54690831089322234</v>
      </c>
      <c r="L53" s="24">
        <v>0.370810675672404</v>
      </c>
      <c r="M53" s="24">
        <f>+VLOOKUP(M$2,Participación!$C$42:$DG$80,$B53,0)</f>
        <v>0.30618700557595718</v>
      </c>
      <c r="N53" s="24">
        <v>2.61218466282791</v>
      </c>
      <c r="O53" s="24">
        <f>+VLOOKUP(O$2,Participación!$C$42:$DG$80,$B53,0)</f>
        <v>0</v>
      </c>
      <c r="P53" s="24">
        <f>+VLOOKUP(P$2,Participación!$C$42:$DG$80,$B53,0)</f>
        <v>1.4681699289367325</v>
      </c>
      <c r="Q53" s="24">
        <v>20.6625419682019</v>
      </c>
      <c r="R53" s="24">
        <f>+VLOOKUP(R$2,Participación!$C$42:$DG$80,$B53,0)</f>
        <v>0.43870575483431007</v>
      </c>
      <c r="S53" s="24">
        <f>+VLOOKUP(S$2,Participación!$C$42:$DG$80,$B53,0)</f>
        <v>0</v>
      </c>
      <c r="T53" s="24">
        <v>0.14364566609636201</v>
      </c>
      <c r="U53" s="24">
        <f>+VLOOKUP(U$2,Participación!$C$42:$DG$80,$B53,0)</f>
        <v>0</v>
      </c>
      <c r="V53" s="24">
        <f>+VLOOKUP(V$2,Participación!$C$42:$DG$80,$B53,0)</f>
        <v>0</v>
      </c>
      <c r="W53" s="24">
        <f>+VLOOKUP(W$2,Participación!$C$42:$DG$80,$B53,0)</f>
        <v>0</v>
      </c>
      <c r="X53" s="24">
        <f>+VLOOKUP(X$2,Participación!$C$42:$DG$80,$B53,0)</f>
        <v>0</v>
      </c>
      <c r="Y53" s="24">
        <v>0.112777625275298</v>
      </c>
      <c r="Z53" s="24">
        <f>+VLOOKUP(Z$2,Participación!$C$42:$DG$80,$B53,0)</f>
        <v>0.12189506209010158</v>
      </c>
      <c r="AA53" s="24">
        <f>+VLOOKUP(AA$2,Participación!$C$42:$DG$80,$B53,0)</f>
        <v>0.42359173372447012</v>
      </c>
      <c r="AB53" s="24">
        <f>+VLOOKUP(AB$2,Participación!$C$42:$DG$80,$B53,0)</f>
        <v>0.28307057028960769</v>
      </c>
      <c r="AC53" s="24">
        <f>+VLOOKUP(AC$2,Participación!$C$42:$DG$80,$B53,0)</f>
        <v>6.6459305472979305E-2</v>
      </c>
      <c r="AD53" s="24">
        <f>+VLOOKUP(AD$2,Participación!$C$42:$DG$80,$B53,0)</f>
        <v>2.8959391610024941E-2</v>
      </c>
      <c r="AE53" s="24">
        <f>+VLOOKUP(AE$2,Participación!$C$42:$DG$80,$B53,0)</f>
        <v>2.231411878729109E-3</v>
      </c>
      <c r="AF53" s="24">
        <f>+VLOOKUP(AF$2,Participación!$C$42:$DG$80,$B53,0)</f>
        <v>0</v>
      </c>
      <c r="AG53" s="24">
        <f>+VLOOKUP(AG$2,Participación!$C$42:$DG$80,$B53,0)</f>
        <v>0.83912266728440932</v>
      </c>
      <c r="AH53" s="24">
        <v>3.0057669305019599</v>
      </c>
      <c r="AI53" s="24">
        <f>+VLOOKUP(AI$2,Participación!$C$42:$DG$80,$B53,0)</f>
        <v>1.5123780249264962</v>
      </c>
      <c r="AJ53" s="24">
        <f>+VLOOKUP(AJ$2,Participación!$C$42:$DG$80,$B53,0)</f>
        <v>4.0377387907038544</v>
      </c>
      <c r="AK53" s="24">
        <f>+VLOOKUP(AK$2,Participación!$C$42:$DG$80,$B53,0)</f>
        <v>1.1347671614496027</v>
      </c>
      <c r="AL53" s="24">
        <f>+VLOOKUP(AL$2,Participación!$C$42:$DG$80,$B53,0)</f>
        <v>0.30676505090851552</v>
      </c>
      <c r="AM53" s="24">
        <f>+VLOOKUP(AM$2,Participación!$C$42:$DG$80,$B53,0)</f>
        <v>7.2351460006916696E-2</v>
      </c>
      <c r="AN53" s="24">
        <v>0.446965055529427</v>
      </c>
      <c r="AO53" s="24">
        <v>0.23124320784011401</v>
      </c>
    </row>
    <row r="54" spans="2:41" ht="16.5" x14ac:dyDescent="0.3">
      <c r="B54">
        <v>64</v>
      </c>
      <c r="C54" s="3">
        <v>42460</v>
      </c>
      <c r="D54" s="24">
        <f>+VLOOKUP(D$2,Participación!$C$42:$DG$80,$B54,0)</f>
        <v>3.681430126486565</v>
      </c>
      <c r="E54" s="24">
        <f>+VLOOKUP(E$2,Participación!$C$42:$DG$80,$B54,0)</f>
        <v>0.50871459090711613</v>
      </c>
      <c r="F54" s="24">
        <v>4.4224080235936603</v>
      </c>
      <c r="G54" s="24">
        <v>6.3615142133869398</v>
      </c>
      <c r="H54" s="24">
        <v>3.1580161948495902</v>
      </c>
      <c r="I54" s="24">
        <v>3.4119910786296899</v>
      </c>
      <c r="J54" s="24">
        <v>1.15992422500542</v>
      </c>
      <c r="K54" s="24">
        <f>+VLOOKUP(K$2,Participación!$C$42:$DG$80,$B54,0)</f>
        <v>0.53933729653985985</v>
      </c>
      <c r="L54" s="24">
        <v>0.367792314785789</v>
      </c>
      <c r="M54" s="24">
        <f>+VLOOKUP(M$2,Participación!$C$42:$DG$80,$B54,0)</f>
        <v>0.30653607603043875</v>
      </c>
      <c r="N54" s="24">
        <v>2.6140483803596499</v>
      </c>
      <c r="O54" s="24">
        <f>+VLOOKUP(O$2,Participación!$C$42:$DG$80,$B54,0)</f>
        <v>0</v>
      </c>
      <c r="P54" s="24">
        <f>+VLOOKUP(P$2,Participación!$C$42:$DG$80,$B54,0)</f>
        <v>1.4986061873370931</v>
      </c>
      <c r="Q54" s="24">
        <v>20.558080671945799</v>
      </c>
      <c r="R54" s="24">
        <f>+VLOOKUP(R$2,Participación!$C$42:$DG$80,$B54,0)</f>
        <v>0.43882479664419366</v>
      </c>
      <c r="S54" s="24">
        <f>+VLOOKUP(S$2,Participación!$C$42:$DG$80,$B54,0)</f>
        <v>0</v>
      </c>
      <c r="T54" s="24">
        <v>0.129810915122056</v>
      </c>
      <c r="U54" s="24">
        <f>+VLOOKUP(U$2,Participación!$C$42:$DG$80,$B54,0)</f>
        <v>0</v>
      </c>
      <c r="V54" s="24">
        <f>+VLOOKUP(V$2,Participación!$C$42:$DG$80,$B54,0)</f>
        <v>0</v>
      </c>
      <c r="W54" s="24">
        <f>+VLOOKUP(W$2,Participación!$C$42:$DG$80,$B54,0)</f>
        <v>0</v>
      </c>
      <c r="X54" s="24">
        <f>+VLOOKUP(X$2,Participación!$C$42:$DG$80,$B54,0)</f>
        <v>0</v>
      </c>
      <c r="Y54" s="24">
        <v>0.113589876736624</v>
      </c>
      <c r="Z54" s="24">
        <f>+VLOOKUP(Z$2,Participación!$C$42:$DG$80,$B54,0)</f>
        <v>0.12449541235251795</v>
      </c>
      <c r="AA54" s="24">
        <f>+VLOOKUP(AA$2,Participación!$C$42:$DG$80,$B54,0)</f>
        <v>0.42417127312305836</v>
      </c>
      <c r="AB54" s="24">
        <f>+VLOOKUP(AB$2,Participación!$C$42:$DG$80,$B54,0)</f>
        <v>0.28400962741437813</v>
      </c>
      <c r="AC54" s="24">
        <f>+VLOOKUP(AC$2,Participación!$C$42:$DG$80,$B54,0)</f>
        <v>6.6789880433986662E-2</v>
      </c>
      <c r="AD54" s="24">
        <f>+VLOOKUP(AD$2,Participación!$C$42:$DG$80,$B54,0)</f>
        <v>3.1688452228992359E-2</v>
      </c>
      <c r="AE54" s="24">
        <f>+VLOOKUP(AE$2,Participación!$C$42:$DG$80,$B54,0)</f>
        <v>2.1553351585793098E-3</v>
      </c>
      <c r="AF54" s="24">
        <f>+VLOOKUP(AF$2,Participación!$C$42:$DG$80,$B54,0)</f>
        <v>0</v>
      </c>
      <c r="AG54" s="24">
        <f>+VLOOKUP(AG$2,Participación!$C$42:$DG$80,$B54,0)</f>
        <v>0.84530173290620658</v>
      </c>
      <c r="AH54" s="24">
        <v>3.0774205287255598</v>
      </c>
      <c r="AI54" s="24">
        <f>+VLOOKUP(AI$2,Participación!$C$42:$DG$80,$B54,0)</f>
        <v>1.5351573628537352</v>
      </c>
      <c r="AJ54" s="24">
        <f>+VLOOKUP(AJ$2,Participación!$C$42:$DG$80,$B54,0)</f>
        <v>4.027291683360021</v>
      </c>
      <c r="AK54" s="24">
        <f>+VLOOKUP(AK$2,Participación!$C$42:$DG$80,$B54,0)</f>
        <v>1.1349409341056567</v>
      </c>
      <c r="AL54" s="24">
        <f>+VLOOKUP(AL$2,Participación!$C$42:$DG$80,$B54,0)</f>
        <v>0.30869633101807603</v>
      </c>
      <c r="AM54" s="24">
        <f>+VLOOKUP(AM$2,Participación!$C$42:$DG$80,$B54,0)</f>
        <v>7.2492942779125782E-2</v>
      </c>
      <c r="AN54" s="24">
        <v>0.47364335902363103</v>
      </c>
      <c r="AO54" s="24">
        <v>0.232738802695936</v>
      </c>
    </row>
    <row r="55" spans="2:41" ht="16.5" x14ac:dyDescent="0.3">
      <c r="B55">
        <v>65</v>
      </c>
      <c r="C55" s="3">
        <v>42490</v>
      </c>
      <c r="D55" s="24">
        <f>+VLOOKUP(D$2,Participación!$C$42:$DG$80,$B55,0)</f>
        <v>3.7650118159991912</v>
      </c>
      <c r="E55" s="24">
        <f>+VLOOKUP(E$2,Participación!$C$42:$DG$80,$B55,0)</f>
        <v>0.4941825745398718</v>
      </c>
      <c r="F55" s="24">
        <v>4.5079598028748196</v>
      </c>
      <c r="G55" s="24">
        <v>6.4049827499122696</v>
      </c>
      <c r="H55" s="24">
        <v>3.17842687961658</v>
      </c>
      <c r="I55" s="24">
        <v>3.4571412031017998</v>
      </c>
      <c r="J55" s="24">
        <v>1.1573403401216</v>
      </c>
      <c r="K55" s="24">
        <f>+VLOOKUP(K$2,Participación!$C$42:$DG$80,$B55,0)</f>
        <v>0.55401149133584227</v>
      </c>
      <c r="L55" s="24">
        <v>0.35635757334981499</v>
      </c>
      <c r="M55" s="24">
        <f>+VLOOKUP(M$2,Participación!$C$42:$DG$80,$B55,0)</f>
        <v>0.30814085716819378</v>
      </c>
      <c r="N55" s="24">
        <v>2.62467618347149</v>
      </c>
      <c r="O55" s="24">
        <f>+VLOOKUP(O$2,Participación!$C$42:$DG$80,$B55,0)</f>
        <v>0</v>
      </c>
      <c r="P55" s="24">
        <f>+VLOOKUP(P$2,Participación!$C$42:$DG$80,$B55,0)</f>
        <v>1.5076583412149938</v>
      </c>
      <c r="Q55" s="24">
        <v>20.471243598025499</v>
      </c>
      <c r="R55" s="24">
        <f>+VLOOKUP(R$2,Participación!$C$42:$DG$80,$B55,0)</f>
        <v>0.43989634465258592</v>
      </c>
      <c r="S55" s="24">
        <f>+VLOOKUP(S$2,Participación!$C$42:$DG$80,$B55,0)</f>
        <v>0</v>
      </c>
      <c r="T55" s="24">
        <v>0.101137068443498</v>
      </c>
      <c r="U55" s="24">
        <f>+VLOOKUP(U$2,Participación!$C$42:$DG$80,$B55,0)</f>
        <v>0</v>
      </c>
      <c r="V55" s="24">
        <f>+VLOOKUP(V$2,Participación!$C$42:$DG$80,$B55,0)</f>
        <v>0</v>
      </c>
      <c r="W55" s="24">
        <f>+VLOOKUP(W$2,Participación!$C$42:$DG$80,$B55,0)</f>
        <v>0</v>
      </c>
      <c r="X55" s="24">
        <f>+VLOOKUP(X$2,Participación!$C$42:$DG$80,$B55,0)</f>
        <v>0</v>
      </c>
      <c r="Y55" s="24">
        <v>0.11451033170434199</v>
      </c>
      <c r="Z55" s="24">
        <f>+VLOOKUP(Z$2,Participación!$C$42:$DG$80,$B55,0)</f>
        <v>0.12490946984239251</v>
      </c>
      <c r="AA55" s="24">
        <f>+VLOOKUP(AA$2,Participación!$C$42:$DG$80,$B55,0)</f>
        <v>0.43627957334658213</v>
      </c>
      <c r="AB55" s="24">
        <f>+VLOOKUP(AB$2,Participación!$C$42:$DG$80,$B55,0)</f>
        <v>0.28554884233404465</v>
      </c>
      <c r="AC55" s="24">
        <f>+VLOOKUP(AC$2,Participación!$C$42:$DG$80,$B55,0)</f>
        <v>6.8023710681973257E-2</v>
      </c>
      <c r="AD55" s="24">
        <f>+VLOOKUP(AD$2,Participación!$C$42:$DG$80,$B55,0)</f>
        <v>3.3685591724252652E-2</v>
      </c>
      <c r="AE55" s="24">
        <f>+VLOOKUP(AE$2,Participación!$C$42:$DG$80,$B55,0)</f>
        <v>2.0518467817298427E-3</v>
      </c>
      <c r="AF55" s="24">
        <f>+VLOOKUP(AF$2,Participación!$C$42:$DG$80,$B55,0)</f>
        <v>0</v>
      </c>
      <c r="AG55" s="24">
        <f>+VLOOKUP(AG$2,Participación!$C$42:$DG$80,$B55,0)</f>
        <v>0.84720298951553097</v>
      </c>
      <c r="AH55" s="24">
        <v>3.13462708218242</v>
      </c>
      <c r="AI55" s="24">
        <f>+VLOOKUP(AI$2,Participación!$C$42:$DG$80,$B55,0)</f>
        <v>1.5553263182062578</v>
      </c>
      <c r="AJ55" s="24">
        <f>+VLOOKUP(AJ$2,Participación!$C$42:$DG$80,$B55,0)</f>
        <v>4.008606430399217</v>
      </c>
      <c r="AK55" s="24">
        <f>+VLOOKUP(AK$2,Participación!$C$42:$DG$80,$B55,0)</f>
        <v>1.1517713389910205</v>
      </c>
      <c r="AL55" s="24">
        <f>+VLOOKUP(AL$2,Participación!$C$42:$DG$80,$B55,0)</f>
        <v>0.3116291571629542</v>
      </c>
      <c r="AM55" s="24">
        <f>+VLOOKUP(AM$2,Participación!$C$42:$DG$80,$B55,0)</f>
        <v>7.2169810411283342E-2</v>
      </c>
      <c r="AN55" s="24">
        <v>0.48791316448085298</v>
      </c>
      <c r="AO55" s="24">
        <v>0.23279527723016999</v>
      </c>
    </row>
    <row r="56" spans="2:41" ht="16.5" x14ac:dyDescent="0.3">
      <c r="B56">
        <v>66</v>
      </c>
      <c r="C56" s="3">
        <v>42521</v>
      </c>
      <c r="D56" s="24">
        <f>+VLOOKUP(D$2,Participación!$C$42:$DG$80,$B56,0)</f>
        <v>3.8038109232898374</v>
      </c>
      <c r="E56" s="24">
        <f>+VLOOKUP(E$2,Participación!$C$42:$DG$80,$B56,0)</f>
        <v>0.48605148814355137</v>
      </c>
      <c r="F56" s="24">
        <v>4.5640499503016398</v>
      </c>
      <c r="G56" s="24">
        <v>6.4174658547786603</v>
      </c>
      <c r="H56" s="24">
        <v>3.2115199707282098</v>
      </c>
      <c r="I56" s="24">
        <v>3.51363615582755</v>
      </c>
      <c r="J56" s="24">
        <v>1.15503469952277</v>
      </c>
      <c r="K56" s="24">
        <f>+VLOOKUP(K$2,Participación!$C$42:$DG$80,$B56,0)</f>
        <v>0.54850668452797191</v>
      </c>
      <c r="L56" s="24">
        <v>0.35502484877114399</v>
      </c>
      <c r="M56" s="24">
        <f>+VLOOKUP(M$2,Participación!$C$42:$DG$80,$B56,0)</f>
        <v>0.30652327362453563</v>
      </c>
      <c r="N56" s="24">
        <v>2.6315012394853099</v>
      </c>
      <c r="O56" s="24">
        <f>+VLOOKUP(O$2,Participación!$C$42:$DG$80,$B56,0)</f>
        <v>0</v>
      </c>
      <c r="P56" s="24">
        <f>+VLOOKUP(P$2,Participación!$C$42:$DG$80,$B56,0)</f>
        <v>1.5182715129239859</v>
      </c>
      <c r="Q56" s="24">
        <v>20.396557385234999</v>
      </c>
      <c r="R56" s="24">
        <f>+VLOOKUP(R$2,Participación!$C$42:$DG$80,$B56,0)</f>
        <v>0.4429633261080923</v>
      </c>
      <c r="S56" s="24">
        <f>+VLOOKUP(S$2,Participación!$C$42:$DG$80,$B56,0)</f>
        <v>0</v>
      </c>
      <c r="T56" s="24">
        <v>1.1768564742210399</v>
      </c>
      <c r="U56" s="24">
        <f>+VLOOKUP(U$2,Participación!$C$42:$DG$80,$B56,0)</f>
        <v>0</v>
      </c>
      <c r="V56" s="24">
        <f>+VLOOKUP(V$2,Participación!$C$42:$DG$80,$B56,0)</f>
        <v>0</v>
      </c>
      <c r="W56" s="24">
        <f>+VLOOKUP(W$2,Participación!$C$42:$DG$80,$B56,0)</f>
        <v>0</v>
      </c>
      <c r="X56" s="24">
        <f>+VLOOKUP(X$2,Participación!$C$42:$DG$80,$B56,0)</f>
        <v>0</v>
      </c>
      <c r="Y56" s="24">
        <v>0.116100550939395</v>
      </c>
      <c r="Z56" s="24">
        <f>+VLOOKUP(Z$2,Participación!$C$42:$DG$80,$B56,0)</f>
        <v>0.12016125625435099</v>
      </c>
      <c r="AA56" s="24">
        <f>+VLOOKUP(AA$2,Participación!$C$42:$DG$80,$B56,0)</f>
        <v>0.44353870584325344</v>
      </c>
      <c r="AB56" s="24">
        <f>+VLOOKUP(AB$2,Participación!$C$42:$DG$80,$B56,0)</f>
        <v>0.28465610702826355</v>
      </c>
      <c r="AC56" s="24">
        <f>+VLOOKUP(AC$2,Participación!$C$42:$DG$80,$B56,0)</f>
        <v>6.8493013389819626E-2</v>
      </c>
      <c r="AD56" s="24">
        <f>+VLOOKUP(AD$2,Participación!$C$42:$DG$80,$B56,0)</f>
        <v>3.6711586109959157E-2</v>
      </c>
      <c r="AE56" s="24">
        <f>+VLOOKUP(AE$2,Participación!$C$42:$DG$80,$B56,0)</f>
        <v>1.9984126378965895E-3</v>
      </c>
      <c r="AF56" s="24">
        <f>+VLOOKUP(AF$2,Participación!$C$42:$DG$80,$B56,0)</f>
        <v>0</v>
      </c>
      <c r="AG56" s="24">
        <f>+VLOOKUP(AG$2,Participación!$C$42:$DG$80,$B56,0)</f>
        <v>0.8527278018071871</v>
      </c>
      <c r="AH56" s="24">
        <v>3.1988393128913399</v>
      </c>
      <c r="AI56" s="24">
        <f>+VLOOKUP(AI$2,Participación!$C$42:$DG$80,$B56,0)</f>
        <v>1.5177882050770706</v>
      </c>
      <c r="AJ56" s="24">
        <f>+VLOOKUP(AJ$2,Participación!$C$42:$DG$80,$B56,0)</f>
        <v>3.977976252890552</v>
      </c>
      <c r="AK56" s="24">
        <f>+VLOOKUP(AK$2,Participación!$C$42:$DG$80,$B56,0)</f>
        <v>0</v>
      </c>
      <c r="AL56" s="24">
        <f>+VLOOKUP(AL$2,Participación!$C$42:$DG$80,$B56,0)</f>
        <v>0.30585623111602089</v>
      </c>
      <c r="AM56" s="24">
        <f>+VLOOKUP(AM$2,Participación!$C$42:$DG$80,$B56,0)</f>
        <v>7.1739663949820703E-2</v>
      </c>
      <c r="AN56" s="24">
        <v>0.49899020522417098</v>
      </c>
      <c r="AO56" s="24">
        <v>0.232476851520136</v>
      </c>
    </row>
    <row r="57" spans="2:41" ht="16.5" x14ac:dyDescent="0.3">
      <c r="B57">
        <v>67</v>
      </c>
      <c r="C57" s="3">
        <v>42551</v>
      </c>
      <c r="D57" s="24">
        <f>+VLOOKUP(D$2,Participación!$C$42:$DG$80,$B57,0)</f>
        <v>3.8507460459711074</v>
      </c>
      <c r="E57" s="24">
        <f>+VLOOKUP(E$2,Participación!$C$42:$DG$80,$B57,0)</f>
        <v>0.45781984743299731</v>
      </c>
      <c r="F57" s="24">
        <v>4.5127562335464502</v>
      </c>
      <c r="G57" s="24">
        <v>6.5113842861177202</v>
      </c>
      <c r="H57" s="24">
        <v>3.23383225992831</v>
      </c>
      <c r="I57" s="24">
        <v>3.5760463067969299</v>
      </c>
      <c r="J57" s="24">
        <v>1.15358802522374</v>
      </c>
      <c r="K57" s="24">
        <f>+VLOOKUP(K$2,Participación!$C$42:$DG$80,$B57,0)</f>
        <v>0.54311304092318635</v>
      </c>
      <c r="L57" s="24">
        <v>0.357285743012901</v>
      </c>
      <c r="M57" s="24">
        <f>+VLOOKUP(M$2,Participación!$C$42:$DG$80,$B57,0)</f>
        <v>0.30126643866838426</v>
      </c>
      <c r="N57" s="24">
        <v>2.5820446951210498</v>
      </c>
      <c r="O57" s="24">
        <f>+VLOOKUP(O$2,Participación!$C$42:$DG$80,$B57,0)</f>
        <v>0</v>
      </c>
      <c r="P57" s="24">
        <f>+VLOOKUP(P$2,Participación!$C$42:$DG$80,$B57,0)</f>
        <v>1.4338317992341665</v>
      </c>
      <c r="Q57" s="24">
        <v>20.512066514011298</v>
      </c>
      <c r="R57" s="24">
        <f>+VLOOKUP(R$2,Participación!$C$42:$DG$80,$B57,0)</f>
        <v>0.44772200938446877</v>
      </c>
      <c r="S57" s="24">
        <f>+VLOOKUP(S$2,Participación!$C$42:$DG$80,$B57,0)</f>
        <v>0</v>
      </c>
      <c r="T57" s="24">
        <v>1.1307478778846201</v>
      </c>
      <c r="U57" s="24">
        <f>+VLOOKUP(U$2,Participación!$C$42:$DG$80,$B57,0)</f>
        <v>0</v>
      </c>
      <c r="V57" s="24">
        <f>+VLOOKUP(V$2,Participación!$C$42:$DG$80,$B57,0)</f>
        <v>0</v>
      </c>
      <c r="W57" s="24">
        <f>+VLOOKUP(W$2,Participación!$C$42:$DG$80,$B57,0)</f>
        <v>0</v>
      </c>
      <c r="X57" s="24">
        <f>+VLOOKUP(X$2,Participación!$C$42:$DG$80,$B57,0)</f>
        <v>0</v>
      </c>
      <c r="Y57" s="24">
        <v>0.11744013031023499</v>
      </c>
      <c r="Z57" s="24">
        <f>+VLOOKUP(Z$2,Participación!$C$42:$DG$80,$B57,0)</f>
        <v>0.12046225463625229</v>
      </c>
      <c r="AA57" s="24">
        <f>+VLOOKUP(AA$2,Participación!$C$42:$DG$80,$B57,0)</f>
        <v>0.44786614690331633</v>
      </c>
      <c r="AB57" s="24">
        <f>+VLOOKUP(AB$2,Participación!$C$42:$DG$80,$B57,0)</f>
        <v>0.28651863515010567</v>
      </c>
      <c r="AC57" s="24">
        <f>+VLOOKUP(AC$2,Participación!$C$42:$DG$80,$B57,0)</f>
        <v>6.7015613848933037E-2</v>
      </c>
      <c r="AD57" s="24">
        <f>+VLOOKUP(AD$2,Participación!$C$42:$DG$80,$B57,0)</f>
        <v>3.9413395948870479E-2</v>
      </c>
      <c r="AE57" s="24">
        <f>+VLOOKUP(AE$2,Participación!$C$42:$DG$80,$B57,0)</f>
        <v>0</v>
      </c>
      <c r="AF57" s="24">
        <f>+VLOOKUP(AF$2,Participación!$C$42:$DG$80,$B57,0)</f>
        <v>0</v>
      </c>
      <c r="AG57" s="24">
        <f>+VLOOKUP(AG$2,Participación!$C$42:$DG$80,$B57,0)</f>
        <v>0.85292412493206893</v>
      </c>
      <c r="AH57" s="24">
        <v>3.2519861833167001</v>
      </c>
      <c r="AI57" s="24">
        <f>+VLOOKUP(AI$2,Participación!$C$42:$DG$80,$B57,0)</f>
        <v>1.4976089156708907</v>
      </c>
      <c r="AJ57" s="24">
        <f>+VLOOKUP(AJ$2,Participación!$C$42:$DG$80,$B57,0)</f>
        <v>3.9244797082006913</v>
      </c>
      <c r="AK57" s="24">
        <f>+VLOOKUP(AK$2,Participación!$C$42:$DG$80,$B57,0)</f>
        <v>0</v>
      </c>
      <c r="AL57" s="24">
        <f>+VLOOKUP(AL$2,Participación!$C$42:$DG$80,$B57,0)</f>
        <v>0.30381334449291808</v>
      </c>
      <c r="AM57" s="24">
        <f>+VLOOKUP(AM$2,Participación!$C$42:$DG$80,$B57,0)</f>
        <v>7.0428274528204604E-2</v>
      </c>
      <c r="AN57" s="24">
        <v>0.48983814831483802</v>
      </c>
      <c r="AO57" s="24">
        <v>0.23083100566876999</v>
      </c>
    </row>
    <row r="58" spans="2:41" ht="16.5" x14ac:dyDescent="0.3">
      <c r="B58">
        <v>68</v>
      </c>
      <c r="C58" s="3">
        <v>42582</v>
      </c>
      <c r="D58" s="24">
        <f>+VLOOKUP(D$2,Participación!$C$42:$DG$80,$B58,0)</f>
        <v>3.9451464239582998</v>
      </c>
      <c r="E58" s="24">
        <f>+VLOOKUP(E$2,Participación!$C$42:$DG$80,$B58,0)</f>
        <v>0.44450197106424655</v>
      </c>
      <c r="F58" s="24">
        <v>4.5968415075254097</v>
      </c>
      <c r="G58" s="24">
        <v>6.55999367627712</v>
      </c>
      <c r="H58" s="24">
        <v>3.2492574938996199</v>
      </c>
      <c r="I58" s="24">
        <v>3.66091425300699</v>
      </c>
      <c r="J58" s="24">
        <v>1.1486454547707501</v>
      </c>
      <c r="K58" s="24">
        <f>+VLOOKUP(K$2,Participación!$C$42:$DG$80,$B58,0)</f>
        <v>0.54939689591942054</v>
      </c>
      <c r="L58" s="24">
        <v>0.35832400236889</v>
      </c>
      <c r="M58" s="24">
        <f>+VLOOKUP(M$2,Participación!$C$42:$DG$80,$B58,0)</f>
        <v>0.30191975022056144</v>
      </c>
      <c r="N58" s="24">
        <v>2.5711128487683901</v>
      </c>
      <c r="O58" s="24">
        <f>+VLOOKUP(O$2,Participación!$C$42:$DG$80,$B58,0)</f>
        <v>0</v>
      </c>
      <c r="P58" s="24">
        <f>+VLOOKUP(P$2,Participación!$C$42:$DG$80,$B58,0)</f>
        <v>1.4500318190036403</v>
      </c>
      <c r="Q58" s="24">
        <v>20.781372203594199</v>
      </c>
      <c r="R58" s="24">
        <f>+VLOOKUP(R$2,Participación!$C$42:$DG$80,$B58,0)</f>
        <v>0.45224396897440194</v>
      </c>
      <c r="S58" s="24">
        <f>+VLOOKUP(S$2,Participación!$C$42:$DG$80,$B58,0)</f>
        <v>0</v>
      </c>
      <c r="T58" s="24">
        <v>1.11809002959062</v>
      </c>
      <c r="U58" s="24">
        <f>+VLOOKUP(U$2,Participación!$C$42:$DG$80,$B58,0)</f>
        <v>0</v>
      </c>
      <c r="V58" s="24">
        <f>+VLOOKUP(V$2,Participación!$C$42:$DG$80,$B58,0)</f>
        <v>0</v>
      </c>
      <c r="W58" s="24">
        <f>+VLOOKUP(W$2,Participación!$C$42:$DG$80,$B58,0)</f>
        <v>0</v>
      </c>
      <c r="X58" s="24">
        <f>+VLOOKUP(X$2,Participación!$C$42:$DG$80,$B58,0)</f>
        <v>0</v>
      </c>
      <c r="Y58" s="24">
        <v>0.119379735117388</v>
      </c>
      <c r="Z58" s="24">
        <f>+VLOOKUP(Z$2,Participación!$C$42:$DG$80,$B58,0)</f>
        <v>0.11987827664410738</v>
      </c>
      <c r="AA58" s="24">
        <f>+VLOOKUP(AA$2,Participación!$C$42:$DG$80,$B58,0)</f>
        <v>0.4566664457609721</v>
      </c>
      <c r="AB58" s="24">
        <f>+VLOOKUP(AB$2,Participación!$C$42:$DG$80,$B58,0)</f>
        <v>0.28497734928163931</v>
      </c>
      <c r="AC58" s="24">
        <f>+VLOOKUP(AC$2,Participación!$C$42:$DG$80,$B58,0)</f>
        <v>6.9147547881101085E-2</v>
      </c>
      <c r="AD58" s="24">
        <f>+VLOOKUP(AD$2,Participación!$C$42:$DG$80,$B58,0)</f>
        <v>4.3999637850093525E-2</v>
      </c>
      <c r="AE58" s="24">
        <f>+VLOOKUP(AE$2,Participación!$C$42:$DG$80,$B58,0)</f>
        <v>0</v>
      </c>
      <c r="AF58" s="24">
        <f>+VLOOKUP(AF$2,Participación!$C$42:$DG$80,$B58,0)</f>
        <v>0</v>
      </c>
      <c r="AG58" s="24">
        <f>+VLOOKUP(AG$2,Participación!$C$42:$DG$80,$B58,0)</f>
        <v>0.85824712700611205</v>
      </c>
      <c r="AH58" s="24">
        <v>3.2965550170878002</v>
      </c>
      <c r="AI58" s="24">
        <f>+VLOOKUP(AI$2,Participación!$C$42:$DG$80,$B58,0)</f>
        <v>1.4738637956804601</v>
      </c>
      <c r="AJ58" s="24">
        <f>+VLOOKUP(AJ$2,Participación!$C$42:$DG$80,$B58,0)</f>
        <v>3.8913895351661871</v>
      </c>
      <c r="AK58" s="24">
        <f>+VLOOKUP(AK$2,Participación!$C$42:$DG$80,$B58,0)</f>
        <v>0</v>
      </c>
      <c r="AL58" s="24">
        <f>+VLOOKUP(AL$2,Participación!$C$42:$DG$80,$B58,0)</f>
        <v>0.3052884944096339</v>
      </c>
      <c r="AM58" s="24">
        <f>+VLOOKUP(AM$2,Participación!$C$42:$DG$80,$B58,0)</f>
        <v>6.9337008145509305E-2</v>
      </c>
      <c r="AN58" s="24">
        <v>0.50880233658765694</v>
      </c>
      <c r="AO58" s="24">
        <v>0.232264795578008</v>
      </c>
    </row>
    <row r="59" spans="2:41" ht="16.5" x14ac:dyDescent="0.3">
      <c r="B59">
        <v>69</v>
      </c>
      <c r="C59" s="3">
        <v>42613</v>
      </c>
      <c r="D59" s="24">
        <f>+VLOOKUP(D$2,Participación!$C$42:$DG$80,$B59,0)</f>
        <v>4.0116840656380131</v>
      </c>
      <c r="E59" s="24">
        <f>+VLOOKUP(E$2,Participación!$C$42:$DG$80,$B59,0)</f>
        <v>0.43729566064124809</v>
      </c>
      <c r="F59" s="24">
        <v>4.6300916164297199</v>
      </c>
      <c r="G59" s="24">
        <v>6.6146882584862396</v>
      </c>
      <c r="H59" s="24">
        <v>3.2696480130822998</v>
      </c>
      <c r="I59" s="24">
        <v>3.75831184421873</v>
      </c>
      <c r="J59" s="24">
        <v>1.15399225159541</v>
      </c>
      <c r="K59" s="24">
        <f>+VLOOKUP(K$2,Participación!$C$42:$DG$80,$B59,0)</f>
        <v>0.55124802470146261</v>
      </c>
      <c r="L59" s="24">
        <v>0.33110413763489399</v>
      </c>
      <c r="M59" s="24">
        <f>+VLOOKUP(M$2,Participación!$C$42:$DG$80,$B59,0)</f>
        <v>0.30216196860091876</v>
      </c>
      <c r="N59" s="24">
        <v>2.60380579890565</v>
      </c>
      <c r="O59" s="24">
        <f>+VLOOKUP(O$2,Participación!$C$42:$DG$80,$B59,0)</f>
        <v>0</v>
      </c>
      <c r="P59" s="24">
        <f>+VLOOKUP(P$2,Participación!$C$42:$DG$80,$B59,0)</f>
        <v>1.4685527236080289</v>
      </c>
      <c r="Q59" s="24">
        <v>21.066899665240701</v>
      </c>
      <c r="R59" s="24">
        <f>+VLOOKUP(R$2,Participación!$C$42:$DG$80,$B59,0)</f>
        <v>0.4563824436730507</v>
      </c>
      <c r="S59" s="24">
        <f>+VLOOKUP(S$2,Participación!$C$42:$DG$80,$B59,0)</f>
        <v>0</v>
      </c>
      <c r="T59" s="24">
        <v>1.14706720934066</v>
      </c>
      <c r="U59" s="24">
        <f>+VLOOKUP(U$2,Participación!$C$42:$DG$80,$B59,0)</f>
        <v>0</v>
      </c>
      <c r="V59" s="24">
        <f>+VLOOKUP(V$2,Participación!$C$42:$DG$80,$B59,0)</f>
        <v>0</v>
      </c>
      <c r="W59" s="24">
        <f>+VLOOKUP(W$2,Participación!$C$42:$DG$80,$B59,0)</f>
        <v>0</v>
      </c>
      <c r="X59" s="24">
        <f>+VLOOKUP(X$2,Participación!$C$42:$DG$80,$B59,0)</f>
        <v>0</v>
      </c>
      <c r="Y59" s="24">
        <v>0.122302774055878</v>
      </c>
      <c r="Z59" s="24">
        <f>+VLOOKUP(Z$2,Participación!$C$42:$DG$80,$B59,0)</f>
        <v>0</v>
      </c>
      <c r="AA59" s="24">
        <f>+VLOOKUP(AA$2,Participación!$C$42:$DG$80,$B59,0)</f>
        <v>0.4684917548238311</v>
      </c>
      <c r="AB59" s="24">
        <f>+VLOOKUP(AB$2,Participación!$C$42:$DG$80,$B59,0)</f>
        <v>0.27794071195170811</v>
      </c>
      <c r="AC59" s="24">
        <f>+VLOOKUP(AC$2,Participación!$C$42:$DG$80,$B59,0)</f>
        <v>7.0079659240320683E-2</v>
      </c>
      <c r="AD59" s="24">
        <f>+VLOOKUP(AD$2,Participación!$C$42:$DG$80,$B59,0)</f>
        <v>4.6340425104589168E-2</v>
      </c>
      <c r="AE59" s="24">
        <f>+VLOOKUP(AE$2,Participación!$C$42:$DG$80,$B59,0)</f>
        <v>0</v>
      </c>
      <c r="AF59" s="24">
        <f>+VLOOKUP(AF$2,Participación!$C$42:$DG$80,$B59,0)</f>
        <v>0</v>
      </c>
      <c r="AG59" s="24">
        <f>+VLOOKUP(AG$2,Participación!$C$42:$DG$80,$B59,0)</f>
        <v>0.85995012455282394</v>
      </c>
      <c r="AH59" s="24">
        <v>3.3495622048354501</v>
      </c>
      <c r="AI59" s="24">
        <f>+VLOOKUP(AI$2,Participación!$C$42:$DG$80,$B59,0)</f>
        <v>1.5767169119410187</v>
      </c>
      <c r="AJ59" s="24">
        <f>+VLOOKUP(AJ$2,Participación!$C$42:$DG$80,$B59,0)</f>
        <v>3.8448578570632641</v>
      </c>
      <c r="AK59" s="24">
        <f>+VLOOKUP(AK$2,Participación!$C$42:$DG$80,$B59,0)</f>
        <v>0</v>
      </c>
      <c r="AL59" s="24">
        <f>+VLOOKUP(AL$2,Participación!$C$42:$DG$80,$B59,0)</f>
        <v>0.30183359994122338</v>
      </c>
      <c r="AM59" s="24">
        <f>+VLOOKUP(AM$2,Participación!$C$42:$DG$80,$B59,0)</f>
        <v>7.0563065778204703E-2</v>
      </c>
      <c r="AN59" s="24">
        <v>0.50852805289541603</v>
      </c>
      <c r="AO59" s="24">
        <v>0.23422493646787701</v>
      </c>
    </row>
    <row r="60" spans="2:41" ht="16.5" x14ac:dyDescent="0.3">
      <c r="B60">
        <v>70</v>
      </c>
      <c r="C60" s="3">
        <v>42643</v>
      </c>
      <c r="D60" s="24">
        <f>+VLOOKUP(D$2,Participación!$C$42:$DG$80,$B60,0)</f>
        <v>4.0786992597681255</v>
      </c>
      <c r="E60" s="24">
        <f>+VLOOKUP(E$2,Participación!$C$42:$DG$80,$B60,0)</f>
        <v>0.42624384321665088</v>
      </c>
      <c r="F60" s="24">
        <v>4.6961364797437</v>
      </c>
      <c r="G60" s="24">
        <v>6.6469740685055001</v>
      </c>
      <c r="H60" s="24">
        <v>3.2776313360887399</v>
      </c>
      <c r="I60" s="24">
        <v>3.7948674905371602</v>
      </c>
      <c r="J60" s="24">
        <v>1.1566032197093801</v>
      </c>
      <c r="K60" s="24">
        <f>+VLOOKUP(K$2,Participación!$C$42:$DG$80,$B60,0)</f>
        <v>0.54164123036065959</v>
      </c>
      <c r="L60" s="24">
        <v>0.32929610614032501</v>
      </c>
      <c r="M60" s="24">
        <f>+VLOOKUP(M$2,Participación!$C$42:$DG$80,$B60,0)</f>
        <v>0.29893024931832374</v>
      </c>
      <c r="N60" s="24">
        <v>2.6148904307506302</v>
      </c>
      <c r="O60" s="24">
        <f>+VLOOKUP(O$2,Participación!$C$42:$DG$80,$B60,0)</f>
        <v>0</v>
      </c>
      <c r="P60" s="24">
        <f>+VLOOKUP(P$2,Participación!$C$42:$DG$80,$B60,0)</f>
        <v>1.4774849447093061</v>
      </c>
      <c r="Q60" s="24">
        <v>21.257707653876501</v>
      </c>
      <c r="R60" s="24">
        <f>+VLOOKUP(R$2,Participación!$C$42:$DG$80,$B60,0)</f>
        <v>0.46191875014953621</v>
      </c>
      <c r="S60" s="24">
        <f>+VLOOKUP(S$2,Participación!$C$42:$DG$80,$B60,0)</f>
        <v>0</v>
      </c>
      <c r="T60" s="24">
        <v>1.17357896643031</v>
      </c>
      <c r="U60" s="24">
        <f>+VLOOKUP(U$2,Participación!$C$42:$DG$80,$B60,0)</f>
        <v>0</v>
      </c>
      <c r="V60" s="24">
        <f>+VLOOKUP(V$2,Participación!$C$42:$DG$80,$B60,0)</f>
        <v>0</v>
      </c>
      <c r="W60" s="24">
        <f>+VLOOKUP(W$2,Participación!$C$42:$DG$80,$B60,0)</f>
        <v>0</v>
      </c>
      <c r="X60" s="24">
        <f>+VLOOKUP(X$2,Participación!$C$42:$DG$80,$B60,0)</f>
        <v>0</v>
      </c>
      <c r="Y60" s="24">
        <v>0.12436649578504699</v>
      </c>
      <c r="Z60" s="24">
        <f>+VLOOKUP(Z$2,Participación!$C$42:$DG$80,$B60,0)</f>
        <v>0</v>
      </c>
      <c r="AA60" s="24">
        <f>+VLOOKUP(AA$2,Participación!$C$42:$DG$80,$B60,0)</f>
        <v>0.47563679290894051</v>
      </c>
      <c r="AB60" s="24">
        <f>+VLOOKUP(AB$2,Participación!$C$42:$DG$80,$B60,0)</f>
        <v>0.27206428790615689</v>
      </c>
      <c r="AC60" s="24">
        <f>+VLOOKUP(AC$2,Participación!$C$42:$DG$80,$B60,0)</f>
        <v>7.0302127100928133E-2</v>
      </c>
      <c r="AD60" s="24">
        <f>+VLOOKUP(AD$2,Participación!$C$42:$DG$80,$B60,0)</f>
        <v>5.1037987058784588E-2</v>
      </c>
      <c r="AE60" s="24">
        <f>+VLOOKUP(AE$2,Participación!$C$42:$DG$80,$B60,0)</f>
        <v>0</v>
      </c>
      <c r="AF60" s="24">
        <f>+VLOOKUP(AF$2,Participación!$C$42:$DG$80,$B60,0)</f>
        <v>0</v>
      </c>
      <c r="AG60" s="24">
        <f>+VLOOKUP(AG$2,Participación!$C$42:$DG$80,$B60,0)</f>
        <v>0.85007578556556029</v>
      </c>
      <c r="AH60" s="24">
        <v>3.3813340366423699</v>
      </c>
      <c r="AI60" s="24">
        <f>+VLOOKUP(AI$2,Participación!$C$42:$DG$80,$B60,0)</f>
        <v>1.5612324093087064</v>
      </c>
      <c r="AJ60" s="24">
        <f>+VLOOKUP(AJ$2,Participación!$C$42:$DG$80,$B60,0)</f>
        <v>3.8176232691946561</v>
      </c>
      <c r="AK60" s="24">
        <f>+VLOOKUP(AK$2,Participación!$C$42:$DG$80,$B60,0)</f>
        <v>0</v>
      </c>
      <c r="AL60" s="24">
        <f>+VLOOKUP(AL$2,Participación!$C$42:$DG$80,$B60,0)</f>
        <v>0.300954515247085</v>
      </c>
      <c r="AM60" s="24">
        <f>+VLOOKUP(AM$2,Participación!$C$42:$DG$80,$B60,0)</f>
        <v>6.9580719390620868E-2</v>
      </c>
      <c r="AN60" s="24">
        <v>0.53566208470611099</v>
      </c>
      <c r="AO60" s="24">
        <v>0.23449407630562499</v>
      </c>
    </row>
    <row r="61" spans="2:41" ht="16.5" x14ac:dyDescent="0.3">
      <c r="B61">
        <v>71</v>
      </c>
      <c r="C61" s="3">
        <v>42674</v>
      </c>
      <c r="D61" s="24">
        <f>+VLOOKUP(D$2,Participación!$C$42:$DG$80,$B61,0)</f>
        <v>4.1608163851119384</v>
      </c>
      <c r="E61" s="24">
        <f>+VLOOKUP(E$2,Participación!$C$42:$DG$80,$B61,0)</f>
        <v>0.42308234222979996</v>
      </c>
      <c r="F61" s="24">
        <v>4.7797285016942901</v>
      </c>
      <c r="G61" s="24">
        <v>6.6882460521317704</v>
      </c>
      <c r="H61" s="24">
        <v>3.29673786759653</v>
      </c>
      <c r="I61" s="24">
        <v>3.8579569478611901</v>
      </c>
      <c r="J61" s="24">
        <v>1.1622843443609701</v>
      </c>
      <c r="K61" s="24">
        <f>+VLOOKUP(K$2,Participación!$C$42:$DG$80,$B61,0)</f>
        <v>0.53812741690371879</v>
      </c>
      <c r="L61" s="24">
        <v>0.32467841351452598</v>
      </c>
      <c r="M61" s="24">
        <f>+VLOOKUP(M$2,Participación!$C$42:$DG$80,$B61,0)</f>
        <v>0.30074322495990757</v>
      </c>
      <c r="N61" s="24">
        <v>2.6047477353578601</v>
      </c>
      <c r="O61" s="24">
        <f>+VLOOKUP(O$2,Participación!$C$42:$DG$80,$B61,0)</f>
        <v>0</v>
      </c>
      <c r="P61" s="24">
        <f>+VLOOKUP(P$2,Participación!$C$42:$DG$80,$B61,0)</f>
        <v>1.4888825776850496</v>
      </c>
      <c r="Q61" s="24">
        <v>21.4140325788327</v>
      </c>
      <c r="R61" s="24">
        <f>+VLOOKUP(R$2,Participación!$C$42:$DG$80,$B61,0)</f>
        <v>0.4703686586533527</v>
      </c>
      <c r="S61" s="24">
        <f>+VLOOKUP(S$2,Participación!$C$42:$DG$80,$B61,0)</f>
        <v>0</v>
      </c>
      <c r="T61" s="24">
        <v>1.20770565208426</v>
      </c>
      <c r="U61" s="24">
        <f>+VLOOKUP(U$2,Participación!$C$42:$DG$80,$B61,0)</f>
        <v>0</v>
      </c>
      <c r="V61" s="24">
        <f>+VLOOKUP(V$2,Participación!$C$42:$DG$80,$B61,0)</f>
        <v>0</v>
      </c>
      <c r="W61" s="24">
        <f>+VLOOKUP(W$2,Participación!$C$42:$DG$80,$B61,0)</f>
        <v>0</v>
      </c>
      <c r="X61" s="24">
        <f>+VLOOKUP(X$2,Participación!$C$42:$DG$80,$B61,0)</f>
        <v>0</v>
      </c>
      <c r="Y61" s="24">
        <v>0.12609644766084299</v>
      </c>
      <c r="Z61" s="24">
        <f>+VLOOKUP(Z$2,Participación!$C$42:$DG$80,$B61,0)</f>
        <v>0</v>
      </c>
      <c r="AA61" s="24">
        <f>+VLOOKUP(AA$2,Participación!$C$42:$DG$80,$B61,0)</f>
        <v>0.47078084142446713</v>
      </c>
      <c r="AB61" s="24">
        <f>+VLOOKUP(AB$2,Participación!$C$42:$DG$80,$B61,0)</f>
        <v>0.26889182758677777</v>
      </c>
      <c r="AC61" s="24">
        <f>+VLOOKUP(AC$2,Participación!$C$42:$DG$80,$B61,0)</f>
        <v>6.9243629608069832E-2</v>
      </c>
      <c r="AD61" s="24">
        <f>+VLOOKUP(AD$2,Participación!$C$42:$DG$80,$B61,0)</f>
        <v>5.5733193573209827E-2</v>
      </c>
      <c r="AE61" s="24">
        <f>+VLOOKUP(AE$2,Participación!$C$42:$DG$80,$B61,0)</f>
        <v>0</v>
      </c>
      <c r="AF61" s="24">
        <f>+VLOOKUP(AF$2,Participación!$C$42:$DG$80,$B61,0)</f>
        <v>0</v>
      </c>
      <c r="AG61" s="24">
        <f>+VLOOKUP(AG$2,Participación!$C$42:$DG$80,$B61,0)</f>
        <v>0.84837813256516315</v>
      </c>
      <c r="AH61" s="24">
        <v>3.41670727027146</v>
      </c>
      <c r="AI61" s="24">
        <f>+VLOOKUP(AI$2,Participación!$C$42:$DG$80,$B61,0)</f>
        <v>1.5009756036920674</v>
      </c>
      <c r="AJ61" s="24">
        <f>+VLOOKUP(AJ$2,Participación!$C$42:$DG$80,$B61,0)</f>
        <v>3.7987885518673554</v>
      </c>
      <c r="AK61" s="24">
        <f>+VLOOKUP(AK$2,Participación!$C$42:$DG$80,$B61,0)</f>
        <v>0</v>
      </c>
      <c r="AL61" s="24">
        <f>+VLOOKUP(AL$2,Participación!$C$42:$DG$80,$B61,0)</f>
        <v>0.2981390454272293</v>
      </c>
      <c r="AM61" s="24">
        <f>+VLOOKUP(AM$2,Participación!$C$42:$DG$80,$B61,0)</f>
        <v>6.7854777057409915E-2</v>
      </c>
      <c r="AN61" s="24">
        <v>0.52905321231980795</v>
      </c>
      <c r="AO61" s="24">
        <v>0.23586660178712901</v>
      </c>
    </row>
    <row r="62" spans="2:41" ht="16.5" x14ac:dyDescent="0.3">
      <c r="B62">
        <v>72</v>
      </c>
      <c r="C62" s="3">
        <v>42704</v>
      </c>
      <c r="D62" s="24">
        <f>+VLOOKUP(D$2,Participación!$C$42:$DG$80,$B62,0)</f>
        <v>4.2705470632975082</v>
      </c>
      <c r="E62" s="24">
        <f>+VLOOKUP(E$2,Participación!$C$42:$DG$80,$B62,0)</f>
        <v>0.39947412375263175</v>
      </c>
      <c r="F62" s="24">
        <v>4.8631260247373902</v>
      </c>
      <c r="G62" s="24">
        <v>6.7513266900773896</v>
      </c>
      <c r="H62" s="24">
        <v>3.3341473813215399</v>
      </c>
      <c r="I62" s="24">
        <v>3.9321242890616901</v>
      </c>
      <c r="J62" s="24">
        <v>1.17862768844723</v>
      </c>
      <c r="K62" s="24">
        <f>+VLOOKUP(K$2,Participación!$C$42:$DG$80,$B62,0)</f>
        <v>0.54167827924022105</v>
      </c>
      <c r="L62" s="24">
        <v>0.32457995442905802</v>
      </c>
      <c r="M62" s="24">
        <f>+VLOOKUP(M$2,Participación!$C$42:$DG$80,$B62,0)</f>
        <v>0.29925505089712479</v>
      </c>
      <c r="N62" s="24">
        <v>2.5989383309569898</v>
      </c>
      <c r="O62" s="24">
        <f>+VLOOKUP(O$2,Participación!$C$42:$DG$80,$B62,0)</f>
        <v>0</v>
      </c>
      <c r="P62" s="24">
        <f>+VLOOKUP(P$2,Participación!$C$42:$DG$80,$B62,0)</f>
        <v>1.4954222087321314</v>
      </c>
      <c r="Q62" s="24">
        <v>21.602245845848199</v>
      </c>
      <c r="R62" s="24">
        <f>+VLOOKUP(R$2,Participación!$C$42:$DG$80,$B62,0)</f>
        <v>0.37069104819515447</v>
      </c>
      <c r="S62" s="24">
        <f>+VLOOKUP(S$2,Participación!$C$42:$DG$80,$B62,0)</f>
        <v>0</v>
      </c>
      <c r="T62" s="24">
        <v>1.2868897342029599</v>
      </c>
      <c r="U62" s="24">
        <f>+VLOOKUP(U$2,Participación!$C$42:$DG$80,$B62,0)</f>
        <v>0</v>
      </c>
      <c r="V62" s="24">
        <f>+VLOOKUP(V$2,Participación!$C$42:$DG$80,$B62,0)</f>
        <v>0</v>
      </c>
      <c r="W62" s="24">
        <f>+VLOOKUP(W$2,Participación!$C$42:$DG$80,$B62,0)</f>
        <v>0</v>
      </c>
      <c r="X62" s="24">
        <f>+VLOOKUP(X$2,Participación!$C$42:$DG$80,$B62,0)</f>
        <v>0</v>
      </c>
      <c r="Y62" s="24">
        <v>0.12629851860907401</v>
      </c>
      <c r="Z62" s="24">
        <f>+VLOOKUP(Z$2,Participación!$C$42:$DG$80,$B62,0)</f>
        <v>0</v>
      </c>
      <c r="AA62" s="24">
        <f>+VLOOKUP(AA$2,Participación!$C$42:$DG$80,$B62,0)</f>
        <v>0.47502155363923604</v>
      </c>
      <c r="AB62" s="24">
        <f>+VLOOKUP(AB$2,Participación!$C$42:$DG$80,$B62,0)</f>
        <v>0.26416949617585189</v>
      </c>
      <c r="AC62" s="24">
        <f>+VLOOKUP(AC$2,Participación!$C$42:$DG$80,$B62,0)</f>
        <v>7.0125603819143956E-2</v>
      </c>
      <c r="AD62" s="24">
        <f>+VLOOKUP(AD$2,Participación!$C$42:$DG$80,$B62,0)</f>
        <v>6.1506271915942233E-2</v>
      </c>
      <c r="AE62" s="24">
        <f>+VLOOKUP(AE$2,Participación!$C$42:$DG$80,$B62,0)</f>
        <v>0</v>
      </c>
      <c r="AF62" s="24">
        <f>+VLOOKUP(AF$2,Participación!$C$42:$DG$80,$B62,0)</f>
        <v>0</v>
      </c>
      <c r="AG62" s="24">
        <f>+VLOOKUP(AG$2,Participación!$C$42:$DG$80,$B62,0)</f>
        <v>0.84766934288886053</v>
      </c>
      <c r="AH62" s="24">
        <v>3.43149907190563</v>
      </c>
      <c r="AI62" s="24">
        <f>+VLOOKUP(AI$2,Participación!$C$42:$DG$80,$B62,0)</f>
        <v>1.4912159858314167</v>
      </c>
      <c r="AJ62" s="24">
        <f>+VLOOKUP(AJ$2,Participación!$C$42:$DG$80,$B62,0)</f>
        <v>3.7935026075482261</v>
      </c>
      <c r="AK62" s="24">
        <f>+VLOOKUP(AK$2,Participación!$C$42:$DG$80,$B62,0)</f>
        <v>0</v>
      </c>
      <c r="AL62" s="24">
        <f>+VLOOKUP(AL$2,Participación!$C$42:$DG$80,$B62,0)</f>
        <v>0.29529137197906463</v>
      </c>
      <c r="AM62" s="24">
        <f>+VLOOKUP(AM$2,Participación!$C$42:$DG$80,$B62,0)</f>
        <v>6.602693186526859E-2</v>
      </c>
      <c r="AN62" s="24">
        <v>0.51848831603464296</v>
      </c>
      <c r="AO62" s="24">
        <v>0.23735514979689501</v>
      </c>
    </row>
    <row r="63" spans="2:41" ht="16.5" x14ac:dyDescent="0.3">
      <c r="B63">
        <v>73</v>
      </c>
      <c r="C63" s="3">
        <v>42735</v>
      </c>
      <c r="D63" s="24">
        <f>+VLOOKUP(D$2,Participación!$C$42:$DG$80,$B63,0)</f>
        <v>4.4247887801046932</v>
      </c>
      <c r="E63" s="24">
        <f>+VLOOKUP(E$2,Participación!$C$42:$DG$80,$B63,0)</f>
        <v>0.37136994851830629</v>
      </c>
      <c r="F63" s="24">
        <v>4.9640967405699801</v>
      </c>
      <c r="G63" s="24">
        <v>6.7723802774639701</v>
      </c>
      <c r="H63" s="24">
        <v>3.3534916677317801</v>
      </c>
      <c r="I63" s="24">
        <v>3.9891686485152902</v>
      </c>
      <c r="J63" s="24">
        <v>1.1989607962559701</v>
      </c>
      <c r="K63" s="24">
        <f>+VLOOKUP(K$2,Participación!$C$42:$DG$80,$B63,0)</f>
        <v>0.53977379418246563</v>
      </c>
      <c r="L63" s="24">
        <v>0.32646425253526701</v>
      </c>
      <c r="M63" s="24">
        <f>+VLOOKUP(M$2,Participación!$C$42:$DG$80,$B63,0)</f>
        <v>0.28968983120897013</v>
      </c>
      <c r="N63" s="24">
        <v>2.5620802414638599</v>
      </c>
      <c r="O63" s="24">
        <f>+VLOOKUP(O$2,Participación!$C$42:$DG$80,$B63,0)</f>
        <v>0</v>
      </c>
      <c r="P63" s="24">
        <f>+VLOOKUP(P$2,Participación!$C$42:$DG$80,$B63,0)</f>
        <v>1.4928197219365391</v>
      </c>
      <c r="Q63" s="24">
        <v>21.592642387709201</v>
      </c>
      <c r="R63" s="24">
        <f>+VLOOKUP(R$2,Participación!$C$42:$DG$80,$B63,0)</f>
        <v>0.37903681118771604</v>
      </c>
      <c r="S63" s="24">
        <f>+VLOOKUP(S$2,Participación!$C$42:$DG$80,$B63,0)</f>
        <v>0</v>
      </c>
      <c r="T63" s="24">
        <v>1.3566371848132699</v>
      </c>
      <c r="U63" s="24">
        <f>+VLOOKUP(U$2,Participación!$C$42:$DG$80,$B63,0)</f>
        <v>0</v>
      </c>
      <c r="V63" s="24">
        <f>+VLOOKUP(V$2,Participación!$C$42:$DG$80,$B63,0)</f>
        <v>0</v>
      </c>
      <c r="W63" s="24">
        <f>+VLOOKUP(W$2,Participación!$C$42:$DG$80,$B63,0)</f>
        <v>0</v>
      </c>
      <c r="X63" s="24">
        <f>+VLOOKUP(X$2,Participación!$C$42:$DG$80,$B63,0)</f>
        <v>0</v>
      </c>
      <c r="Y63" s="24">
        <v>0.126308299423773</v>
      </c>
      <c r="Z63" s="24">
        <f>+VLOOKUP(Z$2,Participación!$C$42:$DG$80,$B63,0)</f>
        <v>0</v>
      </c>
      <c r="AA63" s="24">
        <f>+VLOOKUP(AA$2,Participación!$C$42:$DG$80,$B63,0)</f>
        <v>0.48866037671310719</v>
      </c>
      <c r="AB63" s="24">
        <f>+VLOOKUP(AB$2,Participación!$C$42:$DG$80,$B63,0)</f>
        <v>0.26353180326935693</v>
      </c>
      <c r="AC63" s="24">
        <f>+VLOOKUP(AC$2,Participación!$C$42:$DG$80,$B63,0)</f>
        <v>6.9943355804716237E-2</v>
      </c>
      <c r="AD63" s="24">
        <f>+VLOOKUP(AD$2,Participación!$C$42:$DG$80,$B63,0)</f>
        <v>6.5306271885674838E-2</v>
      </c>
      <c r="AE63" s="24">
        <f>+VLOOKUP(AE$2,Participación!$C$42:$DG$80,$B63,0)</f>
        <v>0</v>
      </c>
      <c r="AF63" s="24">
        <f>+VLOOKUP(AF$2,Participación!$C$42:$DG$80,$B63,0)</f>
        <v>0</v>
      </c>
      <c r="AG63" s="24">
        <f>+VLOOKUP(AG$2,Participación!$C$42:$DG$80,$B63,0)</f>
        <v>0.8500903066445582</v>
      </c>
      <c r="AH63" s="24">
        <v>3.4462793318194498</v>
      </c>
      <c r="AI63" s="24">
        <f>+VLOOKUP(AI$2,Participación!$C$42:$DG$80,$B63,0)</f>
        <v>1.4785241832669198</v>
      </c>
      <c r="AJ63" s="24">
        <f>+VLOOKUP(AJ$2,Participación!$C$42:$DG$80,$B63,0)</f>
        <v>3.7738648131825965</v>
      </c>
      <c r="AK63" s="24">
        <f>+VLOOKUP(AK$2,Participación!$C$42:$DG$80,$B63,0)</f>
        <v>0</v>
      </c>
      <c r="AL63" s="24">
        <f>+VLOOKUP(AL$2,Participación!$C$42:$DG$80,$B63,0)</f>
        <v>0.29854804516515032</v>
      </c>
      <c r="AM63" s="24">
        <f>+VLOOKUP(AM$2,Participación!$C$42:$DG$80,$B63,0)</f>
        <v>6.6277029243961422E-2</v>
      </c>
      <c r="AN63" s="24">
        <v>0.53096913637998899</v>
      </c>
      <c r="AO63" s="24">
        <v>0.238989088836978</v>
      </c>
    </row>
    <row r="64" spans="2:41" ht="16.5" x14ac:dyDescent="0.3">
      <c r="B64">
        <v>74</v>
      </c>
      <c r="C64" s="3">
        <v>42766</v>
      </c>
      <c r="D64" s="24">
        <f>+VLOOKUP(D$2,Participación!$C$42:$DG$80,$B64,0)</f>
        <v>4.4680419834260308</v>
      </c>
      <c r="E64" s="24">
        <f>+VLOOKUP(E$2,Participación!$C$42:$DG$80,$B64,0)</f>
        <v>0.35782192785196681</v>
      </c>
      <c r="F64" s="24">
        <v>5.0184132680959497</v>
      </c>
      <c r="G64" s="24">
        <v>6.7966453907577904</v>
      </c>
      <c r="H64" s="24">
        <v>3.3993093394119298</v>
      </c>
      <c r="I64" s="24">
        <v>4.0538240260918004</v>
      </c>
      <c r="J64" s="24">
        <v>1.2236215158877799</v>
      </c>
      <c r="K64" s="24">
        <f>+VLOOKUP(K$2,Participación!$C$42:$DG$80,$B64,0)</f>
        <v>0.54793189709796508</v>
      </c>
      <c r="L64" s="24">
        <v>0.32375949072356103</v>
      </c>
      <c r="M64" s="24">
        <f>+VLOOKUP(M$2,Participación!$C$42:$DG$80,$B64,0)</f>
        <v>0.28886939091612596</v>
      </c>
      <c r="N64" s="24">
        <v>2.5495996913283898</v>
      </c>
      <c r="O64" s="24">
        <f>+VLOOKUP(O$2,Participación!$C$42:$DG$80,$B64,0)</f>
        <v>0</v>
      </c>
      <c r="P64" s="24">
        <f>+VLOOKUP(P$2,Participación!$C$42:$DG$80,$B64,0)</f>
        <v>1.4979258138502998</v>
      </c>
      <c r="Q64" s="24">
        <v>21.499411360882</v>
      </c>
      <c r="R64" s="24">
        <f>+VLOOKUP(R$2,Participación!$C$42:$DG$80,$B64,0)</f>
        <v>0.38451213907060167</v>
      </c>
      <c r="S64" s="24">
        <f>+VLOOKUP(S$2,Participación!$C$42:$DG$80,$B64,0)</f>
        <v>0</v>
      </c>
      <c r="T64" s="24">
        <v>1.3920507065729</v>
      </c>
      <c r="U64" s="24">
        <f>+VLOOKUP(U$2,Participación!$C$42:$DG$80,$B64,0)</f>
        <v>0</v>
      </c>
      <c r="V64" s="24">
        <f>+VLOOKUP(V$2,Participación!$C$42:$DG$80,$B64,0)</f>
        <v>0</v>
      </c>
      <c r="W64" s="24">
        <f>+VLOOKUP(W$2,Participación!$C$42:$DG$80,$B64,0)</f>
        <v>0</v>
      </c>
      <c r="X64" s="24">
        <f>+VLOOKUP(X$2,Participación!$C$42:$DG$80,$B64,0)</f>
        <v>0</v>
      </c>
      <c r="Y64" s="24">
        <v>0.126915955474391</v>
      </c>
      <c r="Z64" s="24">
        <f>+VLOOKUP(Z$2,Participación!$C$42:$DG$80,$B64,0)</f>
        <v>0</v>
      </c>
      <c r="AA64" s="24">
        <f>+VLOOKUP(AA$2,Participación!$C$42:$DG$80,$B64,0)</f>
        <v>0.49314762272803603</v>
      </c>
      <c r="AB64" s="24">
        <f>+VLOOKUP(AB$2,Participación!$C$42:$DG$80,$B64,0)</f>
        <v>0.24489208300842508</v>
      </c>
      <c r="AC64" s="24">
        <f>+VLOOKUP(AC$2,Participación!$C$42:$DG$80,$B64,0)</f>
        <v>7.1954187656355528E-2</v>
      </c>
      <c r="AD64" s="24">
        <f>+VLOOKUP(AD$2,Participación!$C$42:$DG$80,$B64,0)</f>
        <v>6.9674048807153763E-2</v>
      </c>
      <c r="AE64" s="24">
        <f>+VLOOKUP(AE$2,Participación!$C$42:$DG$80,$B64,0)</f>
        <v>0</v>
      </c>
      <c r="AF64" s="24">
        <f>+VLOOKUP(AF$2,Participación!$C$42:$DG$80,$B64,0)</f>
        <v>0</v>
      </c>
      <c r="AG64" s="24">
        <f>+VLOOKUP(AG$2,Participación!$C$42:$DG$80,$B64,0)</f>
        <v>0.85094171922531958</v>
      </c>
      <c r="AH64" s="24">
        <v>3.5072073964013901</v>
      </c>
      <c r="AI64" s="24">
        <f>+VLOOKUP(AI$2,Participación!$C$42:$DG$80,$B64,0)</f>
        <v>1.4902903261171048</v>
      </c>
      <c r="AJ64" s="24">
        <f>+VLOOKUP(AJ$2,Participación!$C$42:$DG$80,$B64,0)</f>
        <v>3.7554745913073484</v>
      </c>
      <c r="AK64" s="24">
        <f>+VLOOKUP(AK$2,Participación!$C$42:$DG$80,$B64,0)</f>
        <v>0</v>
      </c>
      <c r="AL64" s="24">
        <f>+VLOOKUP(AL$2,Participación!$C$42:$DG$80,$B64,0)</f>
        <v>0.30189459860406842</v>
      </c>
      <c r="AM64" s="24">
        <f>+VLOOKUP(AM$2,Participación!$C$42:$DG$80,$B64,0)</f>
        <v>6.4773676767123714E-2</v>
      </c>
      <c r="AN64" s="24">
        <v>0.56752606035900999</v>
      </c>
      <c r="AO64" s="24">
        <v>0.23912661826616</v>
      </c>
    </row>
    <row r="65" spans="2:41" ht="16.5" x14ac:dyDescent="0.3">
      <c r="B65">
        <v>75</v>
      </c>
      <c r="C65" s="3">
        <v>42794</v>
      </c>
      <c r="D65" s="24">
        <f>+VLOOKUP(D$2,Participación!$C$42:$DG$80,$B65,0)</f>
        <v>4.5680133210054032</v>
      </c>
      <c r="E65" s="24">
        <f>+VLOOKUP(E$2,Participación!$C$42:$DG$80,$B65,0)</f>
        <v>0.34597590850511328</v>
      </c>
      <c r="F65" s="24">
        <v>5.0469886248181499</v>
      </c>
      <c r="G65" s="24">
        <v>6.7961339481648197</v>
      </c>
      <c r="H65" s="24">
        <v>3.4250428510283002</v>
      </c>
      <c r="I65" s="24">
        <v>4.1067967782407102</v>
      </c>
      <c r="J65" s="24">
        <v>1.2483633336433499</v>
      </c>
      <c r="K65" s="24">
        <f>+VLOOKUP(K$2,Participación!$C$42:$DG$80,$B65,0)</f>
        <v>0.54730694900369825</v>
      </c>
      <c r="L65" s="24">
        <v>0.31987381477391402</v>
      </c>
      <c r="M65" s="24">
        <f>+VLOOKUP(M$2,Participación!$C$42:$DG$80,$B65,0)</f>
        <v>0.28599821401591186</v>
      </c>
      <c r="N65" s="24">
        <v>2.5246508356981199</v>
      </c>
      <c r="O65" s="24">
        <f>+VLOOKUP(O$2,Participación!$C$42:$DG$80,$B65,0)</f>
        <v>0</v>
      </c>
      <c r="P65" s="24">
        <f>+VLOOKUP(P$2,Participación!$C$42:$DG$80,$B65,0)</f>
        <v>1.5008652327095628</v>
      </c>
      <c r="Q65" s="24">
        <v>21.236556161814399</v>
      </c>
      <c r="R65" s="24">
        <f>+VLOOKUP(R$2,Participación!$C$42:$DG$80,$B65,0)</f>
        <v>0.39028028424440986</v>
      </c>
      <c r="S65" s="24">
        <f>+VLOOKUP(S$2,Participación!$C$42:$DG$80,$B65,0)</f>
        <v>0</v>
      </c>
      <c r="T65" s="24">
        <v>1.36859680801822</v>
      </c>
      <c r="U65" s="24">
        <f>+VLOOKUP(U$2,Participación!$C$42:$DG$80,$B65,0)</f>
        <v>0</v>
      </c>
      <c r="V65" s="24">
        <f>+VLOOKUP(V$2,Participación!$C$42:$DG$80,$B65,0)</f>
        <v>0</v>
      </c>
      <c r="W65" s="24">
        <f>+VLOOKUP(W$2,Participación!$C$42:$DG$80,$B65,0)</f>
        <v>0</v>
      </c>
      <c r="X65" s="24">
        <f>+VLOOKUP(X$2,Participación!$C$42:$DG$80,$B65,0)</f>
        <v>0</v>
      </c>
      <c r="Y65" s="24">
        <v>0.12818352886823201</v>
      </c>
      <c r="Z65" s="24">
        <f>+VLOOKUP(Z$2,Participación!$C$42:$DG$80,$B65,0)</f>
        <v>0</v>
      </c>
      <c r="AA65" s="24">
        <f>+VLOOKUP(AA$2,Participación!$C$42:$DG$80,$B65,0)</f>
        <v>0.49576270852391363</v>
      </c>
      <c r="AB65" s="24">
        <f>+VLOOKUP(AB$2,Participación!$C$42:$DG$80,$B65,0)</f>
        <v>0.24006221395760602</v>
      </c>
      <c r="AC65" s="24">
        <f>+VLOOKUP(AC$2,Participación!$C$42:$DG$80,$B65,0)</f>
        <v>7.1703715649536384E-2</v>
      </c>
      <c r="AD65" s="24">
        <f>+VLOOKUP(AD$2,Participación!$C$42:$DG$80,$B65,0)</f>
        <v>7.4802392813036966E-2</v>
      </c>
      <c r="AE65" s="24">
        <f>+VLOOKUP(AE$2,Participación!$C$42:$DG$80,$B65,0)</f>
        <v>0</v>
      </c>
      <c r="AF65" s="24">
        <f>+VLOOKUP(AF$2,Participación!$C$42:$DG$80,$B65,0)</f>
        <v>0</v>
      </c>
      <c r="AG65" s="24">
        <f>+VLOOKUP(AG$2,Participación!$C$42:$DG$80,$B65,0)</f>
        <v>0.85221408237699037</v>
      </c>
      <c r="AH65" s="24">
        <v>3.5272626638394899</v>
      </c>
      <c r="AI65" s="24">
        <f>+VLOOKUP(AI$2,Participación!$C$42:$DG$80,$B65,0)</f>
        <v>1.5155506373407801</v>
      </c>
      <c r="AJ65" s="24">
        <f>+VLOOKUP(AJ$2,Participación!$C$42:$DG$80,$B65,0)</f>
        <v>3.7332788958060767</v>
      </c>
      <c r="AK65" s="24">
        <f>+VLOOKUP(AK$2,Participación!$C$42:$DG$80,$B65,0)</f>
        <v>0</v>
      </c>
      <c r="AL65" s="24">
        <f>+VLOOKUP(AL$2,Participación!$C$42:$DG$80,$B65,0)</f>
        <v>0.30301221989955113</v>
      </c>
      <c r="AM65" s="24">
        <f>+VLOOKUP(AM$2,Participación!$C$42:$DG$80,$B65,0)</f>
        <v>6.4209139265945112E-2</v>
      </c>
      <c r="AN65" s="24">
        <v>0.59944766774335301</v>
      </c>
      <c r="AO65" s="24">
        <v>0.24154301125351299</v>
      </c>
    </row>
    <row r="66" spans="2:41" ht="16.5" x14ac:dyDescent="0.3">
      <c r="B66">
        <v>76</v>
      </c>
      <c r="C66" s="3">
        <v>42825</v>
      </c>
      <c r="D66" s="24">
        <f>+VLOOKUP(D$2,Participación!$C$42:$DG$80,$B66,0)</f>
        <v>4.5863967521539104</v>
      </c>
      <c r="E66" s="24">
        <f>+VLOOKUP(E$2,Participación!$C$42:$DG$80,$B66,0)</f>
        <v>0.33811111931990567</v>
      </c>
      <c r="F66" s="24">
        <v>5.0262958222053102</v>
      </c>
      <c r="G66" s="24">
        <v>6.8399698913958904</v>
      </c>
      <c r="H66" s="24">
        <v>3.4418599007061901</v>
      </c>
      <c r="I66" s="24">
        <v>4.1851988637748896</v>
      </c>
      <c r="J66" s="24">
        <v>1.2776080375573899</v>
      </c>
      <c r="K66" s="24">
        <f>+VLOOKUP(K$2,Participación!$C$42:$DG$80,$B66,0)</f>
        <v>0.54290727747978296</v>
      </c>
      <c r="L66" s="24">
        <v>0.31316293048740901</v>
      </c>
      <c r="M66" s="24">
        <f>+VLOOKUP(M$2,Participación!$C$42:$DG$80,$B66,0)</f>
        <v>0.27657506084172245</v>
      </c>
      <c r="N66" s="24">
        <v>2.5052478177019601</v>
      </c>
      <c r="O66" s="24">
        <f>+VLOOKUP(O$2,Participación!$C$42:$DG$80,$B66,0)</f>
        <v>0</v>
      </c>
      <c r="P66" s="24">
        <f>+VLOOKUP(P$2,Participación!$C$42:$DG$80,$B66,0)</f>
        <v>1.515742514192401</v>
      </c>
      <c r="Q66" s="24">
        <v>21.007222585296802</v>
      </c>
      <c r="R66" s="24">
        <f>+VLOOKUP(R$2,Participación!$C$42:$DG$80,$B66,0)</f>
        <v>0.39461544280348521</v>
      </c>
      <c r="S66" s="24">
        <f>+VLOOKUP(S$2,Participación!$C$42:$DG$80,$B66,0)</f>
        <v>0</v>
      </c>
      <c r="T66" s="24">
        <v>1.28304043656567</v>
      </c>
      <c r="U66" s="24">
        <f>+VLOOKUP(U$2,Participación!$C$42:$DG$80,$B66,0)</f>
        <v>0</v>
      </c>
      <c r="V66" s="24">
        <f>+VLOOKUP(V$2,Participación!$C$42:$DG$80,$B66,0)</f>
        <v>0</v>
      </c>
      <c r="W66" s="24">
        <f>+VLOOKUP(W$2,Participación!$C$42:$DG$80,$B66,0)</f>
        <v>0</v>
      </c>
      <c r="X66" s="24">
        <f>+VLOOKUP(X$2,Participación!$C$42:$DG$80,$B66,0)</f>
        <v>0</v>
      </c>
      <c r="Y66" s="24">
        <v>0.129219756807949</v>
      </c>
      <c r="Z66" s="24">
        <f>+VLOOKUP(Z$2,Participación!$C$42:$DG$80,$B66,0)</f>
        <v>0</v>
      </c>
      <c r="AA66" s="24">
        <f>+VLOOKUP(AA$2,Participación!$C$42:$DG$80,$B66,0)</f>
        <v>0.4994094457472501</v>
      </c>
      <c r="AB66" s="24">
        <f>+VLOOKUP(AB$2,Participación!$C$42:$DG$80,$B66,0)</f>
        <v>0.23133134668197261</v>
      </c>
      <c r="AC66" s="24">
        <f>+VLOOKUP(AC$2,Participación!$C$42:$DG$80,$B66,0)</f>
        <v>7.2584767383831003E-2</v>
      </c>
      <c r="AD66" s="24">
        <f>+VLOOKUP(AD$2,Participación!$C$42:$DG$80,$B66,0)</f>
        <v>7.9729143069609335E-2</v>
      </c>
      <c r="AE66" s="24">
        <f>+VLOOKUP(AE$2,Participación!$C$42:$DG$80,$B66,0)</f>
        <v>0</v>
      </c>
      <c r="AF66" s="24">
        <f>+VLOOKUP(AF$2,Participación!$C$42:$DG$80,$B66,0)</f>
        <v>0</v>
      </c>
      <c r="AG66" s="24">
        <f>+VLOOKUP(AG$2,Participación!$C$42:$DG$80,$B66,0)</f>
        <v>0.85386128416584572</v>
      </c>
      <c r="AH66" s="24">
        <v>3.5876001908508601</v>
      </c>
      <c r="AI66" s="24">
        <f>+VLOOKUP(AI$2,Participación!$C$42:$DG$80,$B66,0)</f>
        <v>1.5445319506985451</v>
      </c>
      <c r="AJ66" s="24">
        <f>+VLOOKUP(AJ$2,Participación!$C$42:$DG$80,$B66,0)</f>
        <v>3.7019454607148381</v>
      </c>
      <c r="AK66" s="24">
        <f>+VLOOKUP(AK$2,Participación!$C$42:$DG$80,$B66,0)</f>
        <v>0</v>
      </c>
      <c r="AL66" s="24">
        <f>+VLOOKUP(AL$2,Participación!$C$42:$DG$80,$B66,0)</f>
        <v>0.30500999012497665</v>
      </c>
      <c r="AM66" s="24">
        <f>+VLOOKUP(AM$2,Participación!$C$42:$DG$80,$B66,0)</f>
        <v>6.4088496075714596E-2</v>
      </c>
      <c r="AN66" s="24">
        <v>0.58471568373314897</v>
      </c>
      <c r="AO66" s="24">
        <v>0.24298681358292401</v>
      </c>
    </row>
    <row r="67" spans="2:41" ht="16.5" x14ac:dyDescent="0.3">
      <c r="B67">
        <v>77</v>
      </c>
      <c r="C67" s="3">
        <v>42855</v>
      </c>
      <c r="D67" s="24">
        <f>+VLOOKUP(D$2,Participación!$C$42:$DG$80,$B67,0)</f>
        <v>4.641529403584121</v>
      </c>
      <c r="E67" s="24">
        <f>+VLOOKUP(E$2,Participación!$C$42:$DG$80,$B67,0)</f>
        <v>0.32224729496673932</v>
      </c>
      <c r="F67" s="24">
        <v>5.0394530849802699</v>
      </c>
      <c r="G67" s="24">
        <v>6.8774036286904998</v>
      </c>
      <c r="H67" s="24">
        <v>3.470900561773</v>
      </c>
      <c r="I67" s="24">
        <v>4.2617073372083603</v>
      </c>
      <c r="J67" s="24">
        <v>1.28940093994236</v>
      </c>
      <c r="K67" s="24">
        <f>+VLOOKUP(K$2,Participación!$C$42:$DG$80,$B67,0)</f>
        <v>0.53912107048392499</v>
      </c>
      <c r="L67" s="24">
        <v>0.31901258288195899</v>
      </c>
      <c r="M67" s="24">
        <f>+VLOOKUP(M$2,Participación!$C$42:$DG$80,$B67,0)</f>
        <v>0.28033940259928242</v>
      </c>
      <c r="N67" s="24">
        <v>2.48909766921519</v>
      </c>
      <c r="O67" s="24">
        <f>+VLOOKUP(O$2,Participación!$C$42:$DG$80,$B67,0)</f>
        <v>0</v>
      </c>
      <c r="P67" s="24">
        <f>+VLOOKUP(P$2,Participación!$C$42:$DG$80,$B67,0)</f>
        <v>1.5157653843616725</v>
      </c>
      <c r="Q67" s="24">
        <v>20.850225620574001</v>
      </c>
      <c r="R67" s="24">
        <f>+VLOOKUP(R$2,Participación!$C$42:$DG$80,$B67,0)</f>
        <v>0.39864340616128674</v>
      </c>
      <c r="S67" s="24">
        <f>+VLOOKUP(S$2,Participación!$C$42:$DG$80,$B67,0)</f>
        <v>0</v>
      </c>
      <c r="T67" s="24">
        <v>1.2396542374614401</v>
      </c>
      <c r="U67" s="24">
        <f>+VLOOKUP(U$2,Participación!$C$42:$DG$80,$B67,0)</f>
        <v>0</v>
      </c>
      <c r="V67" s="24">
        <f>+VLOOKUP(V$2,Participación!$C$42:$DG$80,$B67,0)</f>
        <v>0</v>
      </c>
      <c r="W67" s="24">
        <f>+VLOOKUP(W$2,Participación!$C$42:$DG$80,$B67,0)</f>
        <v>0</v>
      </c>
      <c r="X67" s="24">
        <f>+VLOOKUP(X$2,Participación!$C$42:$DG$80,$B67,0)</f>
        <v>0</v>
      </c>
      <c r="Y67" s="24">
        <v>0.13192170017483501</v>
      </c>
      <c r="Z67" s="24">
        <f>+VLOOKUP(Z$2,Participación!$C$42:$DG$80,$B67,0)</f>
        <v>0</v>
      </c>
      <c r="AA67" s="24">
        <f>+VLOOKUP(AA$2,Participación!$C$42:$DG$80,$B67,0)</f>
        <v>0.50293203622723559</v>
      </c>
      <c r="AB67" s="24">
        <f>+VLOOKUP(AB$2,Participación!$C$42:$DG$80,$B67,0)</f>
        <v>0.22476950658893119</v>
      </c>
      <c r="AC67" s="24">
        <f>+VLOOKUP(AC$2,Participación!$C$42:$DG$80,$B67,0)</f>
        <v>7.4243256564046761E-2</v>
      </c>
      <c r="AD67" s="24">
        <f>+VLOOKUP(AD$2,Participación!$C$42:$DG$80,$B67,0)</f>
        <v>8.5304247706947764E-2</v>
      </c>
      <c r="AE67" s="24">
        <f>+VLOOKUP(AE$2,Participación!$C$42:$DG$80,$B67,0)</f>
        <v>0</v>
      </c>
      <c r="AF67" s="24">
        <f>+VLOOKUP(AF$2,Participación!$C$42:$DG$80,$B67,0)</f>
        <v>0</v>
      </c>
      <c r="AG67" s="24">
        <f>+VLOOKUP(AG$2,Participación!$C$42:$DG$80,$B67,0)</f>
        <v>0.85227211442150297</v>
      </c>
      <c r="AH67" s="24">
        <v>3.6332562190332101</v>
      </c>
      <c r="AI67" s="24">
        <f>+VLOOKUP(AI$2,Participación!$C$42:$DG$80,$B67,0)</f>
        <v>1.5652844053530537</v>
      </c>
      <c r="AJ67" s="24">
        <f>+VLOOKUP(AJ$2,Participación!$C$42:$DG$80,$B67,0)</f>
        <v>3.6676473318697735</v>
      </c>
      <c r="AK67" s="24">
        <f>+VLOOKUP(AK$2,Participación!$C$42:$DG$80,$B67,0)</f>
        <v>0</v>
      </c>
      <c r="AL67" s="24">
        <f>+VLOOKUP(AL$2,Participación!$C$42:$DG$80,$B67,0)</f>
        <v>0.30664857367133996</v>
      </c>
      <c r="AM67" s="24">
        <f>+VLOOKUP(AM$2,Participación!$C$42:$DG$80,$B67,0)</f>
        <v>6.3410056203548171E-2</v>
      </c>
      <c r="AN67" s="24">
        <v>0.57388375227249899</v>
      </c>
      <c r="AO67" s="24">
        <v>0.24445744166677</v>
      </c>
    </row>
    <row r="68" spans="2:41" ht="16.5" x14ac:dyDescent="0.3">
      <c r="B68">
        <v>78</v>
      </c>
      <c r="C68" s="3">
        <v>42886</v>
      </c>
      <c r="D68" s="24">
        <f>+VLOOKUP(D$2,Participación!$C$42:$DG$80,$B68,0)</f>
        <v>4.6861025554181053</v>
      </c>
      <c r="E68" s="24">
        <f>+VLOOKUP(E$2,Participación!$C$42:$DG$80,$B68,0)</f>
        <v>0.32008420292582107</v>
      </c>
      <c r="F68" s="24">
        <v>5.0626014203954597</v>
      </c>
      <c r="G68" s="24">
        <v>6.8655029366917297</v>
      </c>
      <c r="H68" s="24">
        <v>3.4817039066599098</v>
      </c>
      <c r="I68" s="24">
        <v>4.3185807853896696</v>
      </c>
      <c r="J68" s="24">
        <v>1.3102991702315301</v>
      </c>
      <c r="K68" s="24">
        <f>+VLOOKUP(K$2,Participación!$C$42:$DG$80,$B68,0)</f>
        <v>0.53311793834557342</v>
      </c>
      <c r="L68" s="24">
        <v>0.31682151778349799</v>
      </c>
      <c r="M68" s="24">
        <f>+VLOOKUP(M$2,Participación!$C$42:$DG$80,$B68,0)</f>
        <v>0.28250600976462092</v>
      </c>
      <c r="N68" s="24">
        <v>2.4903062760450201</v>
      </c>
      <c r="O68" s="24">
        <f>+VLOOKUP(O$2,Participación!$C$42:$DG$80,$B68,0)</f>
        <v>0</v>
      </c>
      <c r="P68" s="24">
        <f>+VLOOKUP(P$2,Participación!$C$42:$DG$80,$B68,0)</f>
        <v>1.5017621438963615</v>
      </c>
      <c r="Q68" s="24">
        <v>20.754194853966801</v>
      </c>
      <c r="R68" s="24">
        <f>+VLOOKUP(R$2,Participación!$C$42:$DG$80,$B68,0)</f>
        <v>0.40419557146337487</v>
      </c>
      <c r="S68" s="24">
        <f>+VLOOKUP(S$2,Participación!$C$42:$DG$80,$B68,0)</f>
        <v>0</v>
      </c>
      <c r="T68" s="24">
        <v>1.1922666021722499</v>
      </c>
      <c r="U68" s="24">
        <f>+VLOOKUP(U$2,Participación!$C$42:$DG$80,$B68,0)</f>
        <v>0</v>
      </c>
      <c r="V68" s="24">
        <f>+VLOOKUP(V$2,Participación!$C$42:$DG$80,$B68,0)</f>
        <v>0</v>
      </c>
      <c r="W68" s="24">
        <f>+VLOOKUP(W$2,Participación!$C$42:$DG$80,$B68,0)</f>
        <v>0</v>
      </c>
      <c r="X68" s="24">
        <f>+VLOOKUP(X$2,Participación!$C$42:$DG$80,$B68,0)</f>
        <v>0</v>
      </c>
      <c r="Y68" s="24">
        <v>0.13339747814299299</v>
      </c>
      <c r="Z68" s="24">
        <f>+VLOOKUP(Z$2,Participación!$C$42:$DG$80,$B68,0)</f>
        <v>0</v>
      </c>
      <c r="AA68" s="24">
        <f>+VLOOKUP(AA$2,Participación!$C$42:$DG$80,$B68,0)</f>
        <v>0.50499965335906249</v>
      </c>
      <c r="AB68" s="24">
        <f>+VLOOKUP(AB$2,Participación!$C$42:$DG$80,$B68,0)</f>
        <v>0.20972043923633971</v>
      </c>
      <c r="AC68" s="24">
        <f>+VLOOKUP(AC$2,Participación!$C$42:$DG$80,$B68,0)</f>
        <v>7.3577634068683964E-2</v>
      </c>
      <c r="AD68" s="24">
        <f>+VLOOKUP(AD$2,Participación!$C$42:$DG$80,$B68,0)</f>
        <v>8.9184632695540514E-2</v>
      </c>
      <c r="AE68" s="24">
        <f>+VLOOKUP(AE$2,Participación!$C$42:$DG$80,$B68,0)</f>
        <v>0</v>
      </c>
      <c r="AF68" s="24">
        <f>+VLOOKUP(AF$2,Participación!$C$42:$DG$80,$B68,0)</f>
        <v>0</v>
      </c>
      <c r="AG68" s="24">
        <f>+VLOOKUP(AG$2,Participación!$C$42:$DG$80,$B68,0)</f>
        <v>0.84493004342054512</v>
      </c>
      <c r="AH68" s="24">
        <v>3.6488660461832798</v>
      </c>
      <c r="AI68" s="24">
        <f>+VLOOKUP(AI$2,Participación!$C$42:$DG$80,$B68,0)</f>
        <v>1.563638280885262</v>
      </c>
      <c r="AJ68" s="24">
        <f>+VLOOKUP(AJ$2,Participación!$C$42:$DG$80,$B68,0)</f>
        <v>3.6487045055189342</v>
      </c>
      <c r="AK68" s="24">
        <f>+VLOOKUP(AK$2,Participación!$C$42:$DG$80,$B68,0)</f>
        <v>0</v>
      </c>
      <c r="AL68" s="24">
        <f>+VLOOKUP(AL$2,Participación!$C$42:$DG$80,$B68,0)</f>
        <v>0.30907207843645312</v>
      </c>
      <c r="AM68" s="24">
        <f>+VLOOKUP(AM$2,Participación!$C$42:$DG$80,$B68,0)</f>
        <v>6.3515454338983521E-2</v>
      </c>
      <c r="AN68" s="24">
        <v>0.72222110189626898</v>
      </c>
      <c r="AO68" s="24">
        <v>0.247147390810568</v>
      </c>
    </row>
    <row r="69" spans="2:41" ht="16.5" x14ac:dyDescent="0.3">
      <c r="B69">
        <v>79</v>
      </c>
      <c r="C69" s="3">
        <v>42916</v>
      </c>
      <c r="D69" s="24">
        <f>+VLOOKUP(D$2,Participación!$C$42:$DG$80,$B69,0)</f>
        <v>4.6401548122996106</v>
      </c>
      <c r="E69" s="24">
        <f>+VLOOKUP(E$2,Participación!$C$42:$DG$80,$B69,0)</f>
        <v>0.31667898153066421</v>
      </c>
      <c r="F69" s="24">
        <v>5.1647970125776101</v>
      </c>
      <c r="G69" s="24">
        <v>6.9040747543226599</v>
      </c>
      <c r="H69" s="24">
        <v>3.5230019003970598</v>
      </c>
      <c r="I69" s="24">
        <v>4.40012651059779</v>
      </c>
      <c r="J69" s="24">
        <v>1.3377215107014899</v>
      </c>
      <c r="K69" s="24">
        <f>+VLOOKUP(K$2,Participación!$C$42:$DG$80,$B69,0)</f>
        <v>0.52079876381120349</v>
      </c>
      <c r="L69" s="24">
        <v>0.31519147899347899</v>
      </c>
      <c r="M69" s="24">
        <f>+VLOOKUP(M$2,Participación!$C$42:$DG$80,$B69,0)</f>
        <v>0.28655710545357499</v>
      </c>
      <c r="N69" s="24">
        <v>2.4660986015869102</v>
      </c>
      <c r="O69" s="24">
        <f>+VLOOKUP(O$2,Participación!$C$42:$DG$80,$B69,0)</f>
        <v>0</v>
      </c>
      <c r="P69" s="24">
        <f>+VLOOKUP(P$2,Participación!$C$42:$DG$80,$B69,0)</f>
        <v>1.5084876594180392</v>
      </c>
      <c r="Q69" s="24">
        <v>20.949691157769699</v>
      </c>
      <c r="R69" s="24">
        <f>+VLOOKUP(R$2,Participación!$C$42:$DG$80,$B69,0)</f>
        <v>0.410661439882333</v>
      </c>
      <c r="S69" s="24">
        <f>+VLOOKUP(S$2,Participación!$C$42:$DG$80,$B69,0)</f>
        <v>0</v>
      </c>
      <c r="T69" s="24">
        <v>1.1508507111794399</v>
      </c>
      <c r="U69" s="24">
        <f>+VLOOKUP(U$2,Participación!$C$42:$DG$80,$B69,0)</f>
        <v>0</v>
      </c>
      <c r="V69" s="24">
        <f>+VLOOKUP(V$2,Participación!$C$42:$DG$80,$B69,0)</f>
        <v>0</v>
      </c>
      <c r="W69" s="24">
        <f>+VLOOKUP(W$2,Participación!$C$42:$DG$80,$B69,0)</f>
        <v>0</v>
      </c>
      <c r="X69" s="24">
        <f>+VLOOKUP(X$2,Participación!$C$42:$DG$80,$B69,0)</f>
        <v>0</v>
      </c>
      <c r="Y69" s="24">
        <v>0.134746884371099</v>
      </c>
      <c r="Z69" s="24">
        <f>+VLOOKUP(Z$2,Participación!$C$42:$DG$80,$B69,0)</f>
        <v>0</v>
      </c>
      <c r="AA69" s="24">
        <f>+VLOOKUP(AA$2,Participación!$C$42:$DG$80,$B69,0)</f>
        <v>0.81390258830058448</v>
      </c>
      <c r="AB69" s="24">
        <f>+VLOOKUP(AB$2,Participación!$C$42:$DG$80,$B69,0)</f>
        <v>0.2049141787754552</v>
      </c>
      <c r="AC69" s="24">
        <f>+VLOOKUP(AC$2,Participación!$C$42:$DG$80,$B69,0)</f>
        <v>7.2990931156627303E-2</v>
      </c>
      <c r="AD69" s="24">
        <f>+VLOOKUP(AD$2,Participación!$C$42:$DG$80,$B69,0)</f>
        <v>9.4674670511934483E-2</v>
      </c>
      <c r="AE69" s="24">
        <f>+VLOOKUP(AE$2,Participación!$C$42:$DG$80,$B69,0)</f>
        <v>0</v>
      </c>
      <c r="AF69" s="24">
        <f>+VLOOKUP(AF$2,Participación!$C$42:$DG$80,$B69,0)</f>
        <v>0</v>
      </c>
      <c r="AG69" s="24">
        <f>+VLOOKUP(AG$2,Participación!$C$42:$DG$80,$B69,0)</f>
        <v>0.8369203442061548</v>
      </c>
      <c r="AH69" s="24">
        <v>3.6798046537784601</v>
      </c>
      <c r="AI69" s="24">
        <f>+VLOOKUP(AI$2,Participación!$C$42:$DG$80,$B69,0)</f>
        <v>1.554382475340726</v>
      </c>
      <c r="AJ69" s="24">
        <f>+VLOOKUP(AJ$2,Participación!$C$42:$DG$80,$B69,0)</f>
        <v>3.6337368271588559</v>
      </c>
      <c r="AK69" s="24">
        <f>+VLOOKUP(AK$2,Participación!$C$42:$DG$80,$B69,0)</f>
        <v>0</v>
      </c>
      <c r="AL69" s="24">
        <f>+VLOOKUP(AL$2,Participación!$C$42:$DG$80,$B69,0)</f>
        <v>0</v>
      </c>
      <c r="AM69" s="24">
        <f>+VLOOKUP(AM$2,Participación!$C$42:$DG$80,$B69,0)</f>
        <v>6.3395045752909385E-2</v>
      </c>
      <c r="AN69" s="24">
        <v>0.73245541523438196</v>
      </c>
      <c r="AO69" s="24">
        <v>0.25171602571495699</v>
      </c>
    </row>
    <row r="70" spans="2:41" ht="16.5" x14ac:dyDescent="0.3">
      <c r="B70">
        <v>80</v>
      </c>
      <c r="C70" s="3">
        <v>42947</v>
      </c>
      <c r="D70" s="24">
        <f>+VLOOKUP(D$2,Participación!$C$42:$DG$80,$B70,0)</f>
        <v>4.6566012411025222</v>
      </c>
      <c r="E70" s="24">
        <f>+VLOOKUP(E$2,Participación!$C$42:$DG$80,$B70,0)</f>
        <v>0.31471990007326089</v>
      </c>
      <c r="F70" s="24">
        <v>5.2865103433165697</v>
      </c>
      <c r="G70" s="24">
        <v>6.9492796515213699</v>
      </c>
      <c r="H70" s="24">
        <v>3.5753030075760801</v>
      </c>
      <c r="I70" s="24">
        <v>4.4760626771480601</v>
      </c>
      <c r="J70" s="24">
        <v>1.37013818955054</v>
      </c>
      <c r="K70" s="24">
        <f>+VLOOKUP(K$2,Participación!$C$42:$DG$80,$B70,0)</f>
        <v>0.51594438795328346</v>
      </c>
      <c r="L70" s="24">
        <v>0.31050783432235501</v>
      </c>
      <c r="M70" s="24">
        <f>+VLOOKUP(M$2,Participación!$C$42:$DG$80,$B70,0)</f>
        <v>0.28805104807662779</v>
      </c>
      <c r="N70" s="24">
        <v>2.4488077309726801</v>
      </c>
      <c r="O70" s="24">
        <f>+VLOOKUP(O$2,Participación!$C$42:$DG$80,$B70,0)</f>
        <v>0</v>
      </c>
      <c r="P70" s="24">
        <f>+VLOOKUP(P$2,Participación!$C$42:$DG$80,$B70,0)</f>
        <v>1.5084014827637451</v>
      </c>
      <c r="Q70" s="24">
        <v>21.1473936606439</v>
      </c>
      <c r="R70" s="24">
        <f>+VLOOKUP(R$2,Participación!$C$42:$DG$80,$B70,0)</f>
        <v>0.41265108631093139</v>
      </c>
      <c r="S70" s="24">
        <f>+VLOOKUP(S$2,Participación!$C$42:$DG$80,$B70,0)</f>
        <v>0</v>
      </c>
      <c r="T70" s="24">
        <v>1.1034120911279199</v>
      </c>
      <c r="U70" s="24">
        <f>+VLOOKUP(U$2,Participación!$C$42:$DG$80,$B70,0)</f>
        <v>0</v>
      </c>
      <c r="V70" s="24">
        <f>+VLOOKUP(V$2,Participación!$C$42:$DG$80,$B70,0)</f>
        <v>0</v>
      </c>
      <c r="W70" s="24">
        <f>+VLOOKUP(W$2,Participación!$C$42:$DG$80,$B70,0)</f>
        <v>0</v>
      </c>
      <c r="X70" s="24">
        <f>+VLOOKUP(X$2,Participación!$C$42:$DG$80,$B70,0)</f>
        <v>0</v>
      </c>
      <c r="Y70" s="24">
        <v>0.137313598960151</v>
      </c>
      <c r="Z70" s="24">
        <f>+VLOOKUP(Z$2,Participación!$C$42:$DG$80,$B70,0)</f>
        <v>0</v>
      </c>
      <c r="AA70" s="24">
        <f>+VLOOKUP(AA$2,Participación!$C$42:$DG$80,$B70,0)</f>
        <v>0.82952540926671103</v>
      </c>
      <c r="AB70" s="24">
        <f>+VLOOKUP(AB$2,Participación!$C$42:$DG$80,$B70,0)</f>
        <v>0.20096921157151632</v>
      </c>
      <c r="AC70" s="24">
        <f>+VLOOKUP(AC$2,Participación!$C$42:$DG$80,$B70,0)</f>
        <v>7.6755161505639727E-2</v>
      </c>
      <c r="AD70" s="24">
        <f>+VLOOKUP(AD$2,Participación!$C$42:$DG$80,$B70,0)</f>
        <v>9.9965187012665588E-2</v>
      </c>
      <c r="AE70" s="24">
        <f>+VLOOKUP(AE$2,Participación!$C$42:$DG$80,$B70,0)</f>
        <v>0</v>
      </c>
      <c r="AF70" s="24">
        <f>+VLOOKUP(AF$2,Participación!$C$42:$DG$80,$B70,0)</f>
        <v>0</v>
      </c>
      <c r="AG70" s="24">
        <f>+VLOOKUP(AG$2,Participación!$C$42:$DG$80,$B70,0)</f>
        <v>0.83188530719018139</v>
      </c>
      <c r="AH70" s="24">
        <v>3.7400044177126599</v>
      </c>
      <c r="AI70" s="24">
        <f>+VLOOKUP(AI$2,Participación!$C$42:$DG$80,$B70,0)</f>
        <v>1.5315293399582142</v>
      </c>
      <c r="AJ70" s="24">
        <f>+VLOOKUP(AJ$2,Participación!$C$42:$DG$80,$B70,0)</f>
        <v>3.61723546433688</v>
      </c>
      <c r="AK70" s="24">
        <f>+VLOOKUP(AK$2,Participación!$C$42:$DG$80,$B70,0)</f>
        <v>0</v>
      </c>
      <c r="AL70" s="24">
        <f>+VLOOKUP(AL$2,Participación!$C$42:$DG$80,$B70,0)</f>
        <v>0</v>
      </c>
      <c r="AM70" s="24">
        <f>+VLOOKUP(AM$2,Participación!$C$42:$DG$80,$B70,0)</f>
        <v>6.3131656713056927E-2</v>
      </c>
      <c r="AN70" s="24">
        <v>0.70757029883223799</v>
      </c>
      <c r="AO70" s="24">
        <v>0.25217640199658597</v>
      </c>
    </row>
    <row r="71" spans="2:41" ht="16.5" x14ac:dyDescent="0.3">
      <c r="B71">
        <v>81</v>
      </c>
      <c r="C71" s="3">
        <v>42978</v>
      </c>
      <c r="D71" s="24">
        <f>+VLOOKUP(D$2,Participación!$C$42:$DG$80,$B71,0)</f>
        <v>4.6304494651340198</v>
      </c>
      <c r="E71" s="24">
        <f>+VLOOKUP(E$2,Participación!$C$42:$DG$80,$B71,0)</f>
        <v>0.29091713079687009</v>
      </c>
      <c r="F71" s="24">
        <v>5.2750832816049096</v>
      </c>
      <c r="G71" s="24">
        <v>6.9625673815470499</v>
      </c>
      <c r="H71" s="24">
        <v>3.6175267684114001</v>
      </c>
      <c r="I71" s="24">
        <v>4.5512385590613</v>
      </c>
      <c r="J71" s="24">
        <v>1.3927764792435799</v>
      </c>
      <c r="K71" s="24">
        <f>+VLOOKUP(K$2,Participación!$C$42:$DG$80,$B71,0)</f>
        <v>0.51279214263485129</v>
      </c>
      <c r="L71" s="24">
        <v>0.30729128746693002</v>
      </c>
      <c r="M71" s="24">
        <f>+VLOOKUP(M$2,Participación!$C$42:$DG$80,$B71,0)</f>
        <v>0.2766515018889214</v>
      </c>
      <c r="N71" s="24">
        <v>2.4371247683649502</v>
      </c>
      <c r="O71" s="24">
        <f>+VLOOKUP(O$2,Participación!$C$42:$DG$80,$B71,0)</f>
        <v>0</v>
      </c>
      <c r="P71" s="24">
        <f>+VLOOKUP(P$2,Participación!$C$42:$DG$80,$B71,0)</f>
        <v>1.500221431892109</v>
      </c>
      <c r="Q71" s="24">
        <v>21.289956699219601</v>
      </c>
      <c r="R71" s="24">
        <f>+VLOOKUP(R$2,Participación!$C$42:$DG$80,$B71,0)</f>
        <v>0.40825456919307174</v>
      </c>
      <c r="S71" s="24">
        <f>+VLOOKUP(S$2,Participación!$C$42:$DG$80,$B71,0)</f>
        <v>0</v>
      </c>
      <c r="T71" s="24">
        <v>1.1608540359359301</v>
      </c>
      <c r="U71" s="24">
        <f>+VLOOKUP(U$2,Participación!$C$42:$DG$80,$B71,0)</f>
        <v>0</v>
      </c>
      <c r="V71" s="24">
        <f>+VLOOKUP(V$2,Participación!$C$42:$DG$80,$B71,0)</f>
        <v>0</v>
      </c>
      <c r="W71" s="24">
        <f>+VLOOKUP(W$2,Participación!$C$42:$DG$80,$B71,0)</f>
        <v>0</v>
      </c>
      <c r="X71" s="24">
        <f>+VLOOKUP(X$2,Participación!$C$42:$DG$80,$B71,0)</f>
        <v>0</v>
      </c>
      <c r="Y71" s="24">
        <v>0.139110899768112</v>
      </c>
      <c r="Z71" s="24">
        <f>+VLOOKUP(Z$2,Participación!$C$42:$DG$80,$B71,0)</f>
        <v>0</v>
      </c>
      <c r="AA71" s="24">
        <f>+VLOOKUP(AA$2,Participación!$C$42:$DG$80,$B71,0)</f>
        <v>0.84230098694804656</v>
      </c>
      <c r="AB71" s="24">
        <f>+VLOOKUP(AB$2,Participación!$C$42:$DG$80,$B71,0)</f>
        <v>0.19321823589763468</v>
      </c>
      <c r="AC71" s="24">
        <f>+VLOOKUP(AC$2,Participación!$C$42:$DG$80,$B71,0)</f>
        <v>7.6243724995529158E-2</v>
      </c>
      <c r="AD71" s="24">
        <f>+VLOOKUP(AD$2,Participación!$C$42:$DG$80,$B71,0)</f>
        <v>0.10408725850886286</v>
      </c>
      <c r="AE71" s="24">
        <f>+VLOOKUP(AE$2,Participación!$C$42:$DG$80,$B71,0)</f>
        <v>0</v>
      </c>
      <c r="AF71" s="24">
        <f>+VLOOKUP(AF$2,Participación!$C$42:$DG$80,$B71,0)</f>
        <v>0</v>
      </c>
      <c r="AG71" s="24">
        <f>+VLOOKUP(AG$2,Participación!$C$42:$DG$80,$B71,0)</f>
        <v>0.82553309170807898</v>
      </c>
      <c r="AH71" s="24">
        <v>3.7817460341302902</v>
      </c>
      <c r="AI71" s="24">
        <f>+VLOOKUP(AI$2,Participación!$C$42:$DG$80,$B71,0)</f>
        <v>1.5071582757864685</v>
      </c>
      <c r="AJ71" s="24">
        <f>+VLOOKUP(AJ$2,Participación!$C$42:$DG$80,$B71,0)</f>
        <v>3.5543461375696306</v>
      </c>
      <c r="AK71" s="24">
        <f>+VLOOKUP(AK$2,Participación!$C$42:$DG$80,$B71,0)</f>
        <v>0</v>
      </c>
      <c r="AL71" s="24">
        <f>+VLOOKUP(AL$2,Participación!$C$42:$DG$80,$B71,0)</f>
        <v>0</v>
      </c>
      <c r="AM71" s="24">
        <f>+VLOOKUP(AM$2,Participación!$C$42:$DG$80,$B71,0)</f>
        <v>6.0738485213152525E-2</v>
      </c>
      <c r="AN71" s="24">
        <v>0.72767456276563702</v>
      </c>
      <c r="AO71" s="24">
        <v>0.25272944341078801</v>
      </c>
    </row>
    <row r="72" spans="2:41" ht="16.5" x14ac:dyDescent="0.3">
      <c r="B72">
        <v>82</v>
      </c>
      <c r="C72" s="3">
        <v>43008</v>
      </c>
      <c r="D72" s="24">
        <f>+VLOOKUP(D$2,Participación!$C$42:$DG$80,$B72,0)</f>
        <v>4.5619616185695016</v>
      </c>
      <c r="E72" s="24">
        <f>+VLOOKUP(E$2,Participación!$C$42:$DG$80,$B72,0)</f>
        <v>0.28917931050634377</v>
      </c>
      <c r="F72" s="24">
        <v>5.2867057903187398</v>
      </c>
      <c r="G72" s="24">
        <v>6.9781486265608903</v>
      </c>
      <c r="H72" s="24">
        <v>3.6641480765171299</v>
      </c>
      <c r="I72" s="24">
        <v>4.6208257646373898</v>
      </c>
      <c r="J72" s="24">
        <v>1.41066992921726</v>
      </c>
      <c r="K72" s="24">
        <f>+VLOOKUP(K$2,Participación!$C$42:$DG$80,$B72,0)</f>
        <v>0.50678029795242341</v>
      </c>
      <c r="L72" s="24">
        <v>0.30072070355367198</v>
      </c>
      <c r="M72" s="24">
        <f>+VLOOKUP(M$2,Participación!$C$42:$DG$80,$B72,0)</f>
        <v>0.27208946683556007</v>
      </c>
      <c r="N72" s="24">
        <v>2.4147526714021499</v>
      </c>
      <c r="O72" s="24">
        <f>+VLOOKUP(O$2,Participación!$C$42:$DG$80,$B72,0)</f>
        <v>0</v>
      </c>
      <c r="P72" s="24">
        <f>+VLOOKUP(P$2,Participación!$C$42:$DG$80,$B72,0)</f>
        <v>1.498646173799522</v>
      </c>
      <c r="Q72" s="24">
        <v>21.4632401121596</v>
      </c>
      <c r="R72" s="24">
        <f>+VLOOKUP(R$2,Participación!$C$42:$DG$80,$B72,0)</f>
        <v>0.40027885959705389</v>
      </c>
      <c r="S72" s="24">
        <f>+VLOOKUP(S$2,Participación!$C$42:$DG$80,$B72,0)</f>
        <v>0</v>
      </c>
      <c r="T72" s="24">
        <v>1.19108730512968</v>
      </c>
      <c r="U72" s="24">
        <f>+VLOOKUP(U$2,Participación!$C$42:$DG$80,$B72,0)</f>
        <v>0</v>
      </c>
      <c r="V72" s="24">
        <f>+VLOOKUP(V$2,Participación!$C$42:$DG$80,$B72,0)</f>
        <v>0</v>
      </c>
      <c r="W72" s="24">
        <f>+VLOOKUP(W$2,Participación!$C$42:$DG$80,$B72,0)</f>
        <v>0</v>
      </c>
      <c r="X72" s="24">
        <f>+VLOOKUP(X$2,Participación!$C$42:$DG$80,$B72,0)</f>
        <v>0</v>
      </c>
      <c r="Y72" s="24">
        <v>0.13930015099687801</v>
      </c>
      <c r="Z72" s="24">
        <f>+VLOOKUP(Z$2,Participación!$C$42:$DG$80,$B72,0)</f>
        <v>0</v>
      </c>
      <c r="AA72" s="24">
        <f>+VLOOKUP(AA$2,Participación!$C$42:$DG$80,$B72,0)</f>
        <v>0.85525178755694253</v>
      </c>
      <c r="AB72" s="24">
        <f>+VLOOKUP(AB$2,Participación!$C$42:$DG$80,$B72,0)</f>
        <v>0.18881501986909227</v>
      </c>
      <c r="AC72" s="24">
        <f>+VLOOKUP(AC$2,Participación!$C$42:$DG$80,$B72,0)</f>
        <v>7.4571180372840884E-2</v>
      </c>
      <c r="AD72" s="24">
        <f>+VLOOKUP(AD$2,Participación!$C$42:$DG$80,$B72,0)</f>
        <v>0.1068210207199853</v>
      </c>
      <c r="AE72" s="24">
        <f>+VLOOKUP(AE$2,Participación!$C$42:$DG$80,$B72,0)</f>
        <v>0</v>
      </c>
      <c r="AF72" s="24">
        <f>+VLOOKUP(AF$2,Participación!$C$42:$DG$80,$B72,0)</f>
        <v>0</v>
      </c>
      <c r="AG72" s="24">
        <f>+VLOOKUP(AG$2,Participación!$C$42:$DG$80,$B72,0)</f>
        <v>0.81737738625871825</v>
      </c>
      <c r="AH72" s="24">
        <v>3.81233314636175</v>
      </c>
      <c r="AI72" s="24">
        <f>+VLOOKUP(AI$2,Participación!$C$42:$DG$80,$B72,0)</f>
        <v>1.4982029952453266</v>
      </c>
      <c r="AJ72" s="24">
        <f>+VLOOKUP(AJ$2,Participación!$C$42:$DG$80,$B72,0)</f>
        <v>3.5324867786255063</v>
      </c>
      <c r="AK72" s="24">
        <f>+VLOOKUP(AK$2,Participación!$C$42:$DG$80,$B72,0)</f>
        <v>0</v>
      </c>
      <c r="AL72" s="24">
        <f>+VLOOKUP(AL$2,Participación!$C$42:$DG$80,$B72,0)</f>
        <v>0</v>
      </c>
      <c r="AM72" s="24">
        <f>+VLOOKUP(AM$2,Participación!$C$42:$DG$80,$B72,0)</f>
        <v>5.9961915652819699E-2</v>
      </c>
      <c r="AN72" s="24">
        <v>0.68453432132425596</v>
      </c>
      <c r="AO72" s="24">
        <v>0.25313707187245599</v>
      </c>
    </row>
    <row r="73" spans="2:41" ht="16.5" x14ac:dyDescent="0.3">
      <c r="B73">
        <v>83</v>
      </c>
      <c r="C73" s="3">
        <v>43039</v>
      </c>
      <c r="D73" s="24">
        <f>+VLOOKUP(D$2,Participación!$C$42:$DG$80,$B73,0)</f>
        <v>4.5305254447930494</v>
      </c>
      <c r="E73" s="24">
        <f>+VLOOKUP(E$2,Participación!$C$42:$DG$80,$B73,0)</f>
        <v>0.29281655151145713</v>
      </c>
      <c r="F73" s="24">
        <v>5.2927882735238203</v>
      </c>
      <c r="G73" s="24">
        <v>7.0329216086973902</v>
      </c>
      <c r="H73" s="24">
        <v>3.7054331138379899</v>
      </c>
      <c r="I73" s="24">
        <v>4.6805751428303202</v>
      </c>
      <c r="J73" s="24">
        <v>1.43340237408513</v>
      </c>
      <c r="K73" s="24">
        <f>+VLOOKUP(K$2,Participación!$C$42:$DG$80,$B73,0)</f>
        <v>0.50989750960230551</v>
      </c>
      <c r="L73" s="24">
        <v>0.29667473199154099</v>
      </c>
      <c r="M73" s="24">
        <f>+VLOOKUP(M$2,Participación!$C$42:$DG$80,$B73,0)</f>
        <v>0.26458636852880724</v>
      </c>
      <c r="N73" s="24">
        <v>2.4060422724721402</v>
      </c>
      <c r="O73" s="24">
        <f>+VLOOKUP(O$2,Participación!$C$42:$DG$80,$B73,0)</f>
        <v>0</v>
      </c>
      <c r="P73" s="24">
        <f>+VLOOKUP(P$2,Participación!$C$42:$DG$80,$B73,0)</f>
        <v>1.516978858752176</v>
      </c>
      <c r="Q73" s="24">
        <v>21.6676187287182</v>
      </c>
      <c r="R73" s="24">
        <f>+VLOOKUP(R$2,Participación!$C$42:$DG$80,$B73,0)</f>
        <v>0.40197831803486977</v>
      </c>
      <c r="S73" s="24">
        <f>+VLOOKUP(S$2,Participación!$C$42:$DG$80,$B73,0)</f>
        <v>0</v>
      </c>
      <c r="T73" s="24">
        <v>1.2332365625208399</v>
      </c>
      <c r="U73" s="24">
        <f>+VLOOKUP(U$2,Participación!$C$42:$DG$80,$B73,0)</f>
        <v>0</v>
      </c>
      <c r="V73" s="24">
        <f>+VLOOKUP(V$2,Participación!$C$42:$DG$80,$B73,0)</f>
        <v>0</v>
      </c>
      <c r="W73" s="24">
        <f>+VLOOKUP(W$2,Participación!$C$42:$DG$80,$B73,0)</f>
        <v>0</v>
      </c>
      <c r="X73" s="24">
        <f>+VLOOKUP(X$2,Participación!$C$42:$DG$80,$B73,0)</f>
        <v>0</v>
      </c>
      <c r="Y73" s="24">
        <v>0.14035849223934299</v>
      </c>
      <c r="Z73" s="24">
        <f>+VLOOKUP(Z$2,Participación!$C$42:$DG$80,$B73,0)</f>
        <v>0</v>
      </c>
      <c r="AA73" s="24">
        <f>+VLOOKUP(AA$2,Participación!$C$42:$DG$80,$B73,0)</f>
        <v>0.87055711947846715</v>
      </c>
      <c r="AB73" s="24">
        <f>+VLOOKUP(AB$2,Participación!$C$42:$DG$80,$B73,0)</f>
        <v>0.18469169705080013</v>
      </c>
      <c r="AC73" s="24">
        <f>+VLOOKUP(AC$2,Participación!$C$42:$DG$80,$B73,0)</f>
        <v>7.3410536462238607E-2</v>
      </c>
      <c r="AD73" s="24">
        <f>+VLOOKUP(AD$2,Participación!$C$42:$DG$80,$B73,0)</f>
        <v>0.11275898615559321</v>
      </c>
      <c r="AE73" s="24">
        <f>+VLOOKUP(AE$2,Participación!$C$42:$DG$80,$B73,0)</f>
        <v>0</v>
      </c>
      <c r="AF73" s="24">
        <f>+VLOOKUP(AF$2,Participación!$C$42:$DG$80,$B73,0)</f>
        <v>0</v>
      </c>
      <c r="AG73" s="24">
        <f>+VLOOKUP(AG$2,Participación!$C$42:$DG$80,$B73,0)</f>
        <v>0.80729920569079849</v>
      </c>
      <c r="AH73" s="24">
        <v>3.8551788705496399</v>
      </c>
      <c r="AI73" s="24">
        <f>+VLOOKUP(AI$2,Participación!$C$42:$DG$80,$B73,0)</f>
        <v>1.5002701351966516</v>
      </c>
      <c r="AJ73" s="24">
        <f>+VLOOKUP(AJ$2,Participación!$C$42:$DG$80,$B73,0)</f>
        <v>3.5464614051757519</v>
      </c>
      <c r="AK73" s="24">
        <f>+VLOOKUP(AK$2,Participación!$C$42:$DG$80,$B73,0)</f>
        <v>0</v>
      </c>
      <c r="AL73" s="24">
        <f>+VLOOKUP(AL$2,Participación!$C$42:$DG$80,$B73,0)</f>
        <v>0</v>
      </c>
      <c r="AM73" s="24">
        <f>+VLOOKUP(AM$2,Participación!$C$42:$DG$80,$B73,0)</f>
        <v>5.9351354938275279E-2</v>
      </c>
      <c r="AN73" s="24">
        <v>0.69121539593598103</v>
      </c>
      <c r="AO73" s="24">
        <v>0.25501409830481298</v>
      </c>
    </row>
    <row r="74" spans="2:41" ht="16.5" x14ac:dyDescent="0.3">
      <c r="B74">
        <v>84</v>
      </c>
      <c r="C74" s="3">
        <v>43069</v>
      </c>
      <c r="D74" s="24">
        <f>+VLOOKUP(D$2,Participación!$C$42:$DG$80,$B74,0)</f>
        <v>4.4470607349728706</v>
      </c>
      <c r="E74" s="24">
        <f>+VLOOKUP(E$2,Participación!$C$42:$DG$80,$B74,0)</f>
        <v>0.2813315562241801</v>
      </c>
      <c r="F74" s="24">
        <v>5.31557309556693</v>
      </c>
      <c r="G74" s="24">
        <v>7.0539742971728101</v>
      </c>
      <c r="H74" s="24">
        <v>3.7342638431736499</v>
      </c>
      <c r="I74" s="24">
        <v>4.7243909588772199</v>
      </c>
      <c r="J74" s="24">
        <v>1.45491958571102</v>
      </c>
      <c r="K74" s="24">
        <f>+VLOOKUP(K$2,Participación!$C$42:$DG$80,$B74,0)</f>
        <v>0.50683341497297096</v>
      </c>
      <c r="L74" s="24">
        <v>0.28616662835609902</v>
      </c>
      <c r="M74" s="24">
        <f>+VLOOKUP(M$2,Participación!$C$42:$DG$80,$B74,0)</f>
        <v>0.23119319375610914</v>
      </c>
      <c r="N74" s="24">
        <v>2.3837122951483098</v>
      </c>
      <c r="O74" s="24">
        <f>+VLOOKUP(O$2,Participación!$C$42:$DG$80,$B74,0)</f>
        <v>0</v>
      </c>
      <c r="P74" s="24">
        <f>+VLOOKUP(P$2,Participación!$C$42:$DG$80,$B74,0)</f>
        <v>1.4984698437251494</v>
      </c>
      <c r="Q74" s="24">
        <v>21.841367656172501</v>
      </c>
      <c r="R74" s="24">
        <f>+VLOOKUP(R$2,Participación!$C$42:$DG$80,$B74,0)</f>
        <v>0.40311882725807702</v>
      </c>
      <c r="S74" s="24">
        <f>+VLOOKUP(S$2,Participación!$C$42:$DG$80,$B74,0)</f>
        <v>0</v>
      </c>
      <c r="T74" s="24">
        <v>1.3045916243113</v>
      </c>
      <c r="U74" s="24">
        <f>+VLOOKUP(U$2,Participación!$C$42:$DG$80,$B74,0)</f>
        <v>0</v>
      </c>
      <c r="V74" s="24">
        <f>+VLOOKUP(V$2,Participación!$C$42:$DG$80,$B74,0)</f>
        <v>0</v>
      </c>
      <c r="W74" s="24">
        <f>+VLOOKUP(W$2,Participación!$C$42:$DG$80,$B74,0)</f>
        <v>0</v>
      </c>
      <c r="X74" s="24">
        <f>+VLOOKUP(X$2,Participación!$C$42:$DG$80,$B74,0)</f>
        <v>0</v>
      </c>
      <c r="Y74" s="24">
        <v>0.13990620880731799</v>
      </c>
      <c r="Z74" s="24">
        <f>+VLOOKUP(Z$2,Participación!$C$42:$DG$80,$B74,0)</f>
        <v>0</v>
      </c>
      <c r="AA74" s="24">
        <f>+VLOOKUP(AA$2,Participación!$C$42:$DG$80,$B74,0)</f>
        <v>0.90893323739620613</v>
      </c>
      <c r="AB74" s="24">
        <f>+VLOOKUP(AB$2,Participación!$C$42:$DG$80,$B74,0)</f>
        <v>0.181524397481969</v>
      </c>
      <c r="AC74" s="24">
        <f>+VLOOKUP(AC$2,Participación!$C$42:$DG$80,$B74,0)</f>
        <v>7.294590083474943E-2</v>
      </c>
      <c r="AD74" s="24">
        <f>+VLOOKUP(AD$2,Participación!$C$42:$DG$80,$B74,0)</f>
        <v>0.11803565108872578</v>
      </c>
      <c r="AE74" s="24">
        <f>+VLOOKUP(AE$2,Participación!$C$42:$DG$80,$B74,0)</f>
        <v>0</v>
      </c>
      <c r="AF74" s="24">
        <f>+VLOOKUP(AF$2,Participación!$C$42:$DG$80,$B74,0)</f>
        <v>0</v>
      </c>
      <c r="AG74" s="24">
        <f>+VLOOKUP(AG$2,Participación!$C$42:$DG$80,$B74,0)</f>
        <v>0.79643625911178206</v>
      </c>
      <c r="AH74" s="24">
        <v>3.9016741946511901</v>
      </c>
      <c r="AI74" s="24">
        <f>+VLOOKUP(AI$2,Participación!$C$42:$DG$80,$B74,0)</f>
        <v>1.4924778865713515</v>
      </c>
      <c r="AJ74" s="24">
        <f>+VLOOKUP(AJ$2,Participación!$C$42:$DG$80,$B74,0)</f>
        <v>3.5423605395041489</v>
      </c>
      <c r="AK74" s="24">
        <f>+VLOOKUP(AK$2,Participación!$C$42:$DG$80,$B74,0)</f>
        <v>0</v>
      </c>
      <c r="AL74" s="24">
        <f>+VLOOKUP(AL$2,Participación!$C$42:$DG$80,$B74,0)</f>
        <v>0</v>
      </c>
      <c r="AM74" s="24">
        <f>+VLOOKUP(AM$2,Participación!$C$42:$DG$80,$B74,0)</f>
        <v>5.9394189186085328E-2</v>
      </c>
      <c r="AN74" s="24">
        <v>0.70923681363913005</v>
      </c>
      <c r="AO74" s="24">
        <v>0.25617658532337501</v>
      </c>
    </row>
    <row r="75" spans="2:41" ht="16.5" x14ac:dyDescent="0.3">
      <c r="B75">
        <v>85</v>
      </c>
      <c r="C75" s="3">
        <v>43100</v>
      </c>
      <c r="D75" s="24">
        <f>+VLOOKUP(D$2,Participación!$C$42:$DG$80,$B75,0)</f>
        <v>4.3232377739342454</v>
      </c>
      <c r="E75" s="24">
        <f>+VLOOKUP(E$2,Participación!$C$42:$DG$80,$B75,0)</f>
        <v>0.28964680174075319</v>
      </c>
      <c r="F75" s="24">
        <v>5.3378369188750403</v>
      </c>
      <c r="G75" s="24">
        <v>7.0478645958804904</v>
      </c>
      <c r="H75" s="24">
        <v>3.75983099481997</v>
      </c>
      <c r="I75" s="24">
        <v>4.7644914803932998</v>
      </c>
      <c r="J75" s="24">
        <v>1.46228071059191</v>
      </c>
      <c r="K75" s="24">
        <f>+VLOOKUP(K$2,Participación!$C$42:$DG$80,$B75,0)</f>
        <v>0.49964747724576664</v>
      </c>
      <c r="L75" s="24">
        <v>0.28909334952175503</v>
      </c>
      <c r="M75" s="24">
        <f>+VLOOKUP(M$2,Participación!$C$42:$DG$80,$B75,0)</f>
        <v>0.22658859918794819</v>
      </c>
      <c r="N75" s="24">
        <v>2.3607112888163102</v>
      </c>
      <c r="O75" s="24">
        <f>+VLOOKUP(O$2,Participación!$C$42:$DG$80,$B75,0)</f>
        <v>0</v>
      </c>
      <c r="P75" s="24">
        <f>+VLOOKUP(P$2,Participación!$C$42:$DG$80,$B75,0)</f>
        <v>1.5022944997388079</v>
      </c>
      <c r="Q75" s="24">
        <v>21.919967113715401</v>
      </c>
      <c r="R75" s="24">
        <f>+VLOOKUP(R$2,Participación!$C$42:$DG$80,$B75,0)</f>
        <v>0.40893843403631852</v>
      </c>
      <c r="S75" s="24">
        <f>+VLOOKUP(S$2,Participación!$C$42:$DG$80,$B75,0)</f>
        <v>0</v>
      </c>
      <c r="T75" s="24">
        <v>1.3836322392534599</v>
      </c>
      <c r="U75" s="24">
        <f>+VLOOKUP(U$2,Participación!$C$42:$DG$80,$B75,0)</f>
        <v>0</v>
      </c>
      <c r="V75" s="24">
        <f>+VLOOKUP(V$2,Participación!$C$42:$DG$80,$B75,0)</f>
        <v>0</v>
      </c>
      <c r="W75" s="24">
        <f>+VLOOKUP(W$2,Participación!$C$42:$DG$80,$B75,0)</f>
        <v>0</v>
      </c>
      <c r="X75" s="24">
        <f>+VLOOKUP(X$2,Participación!$C$42:$DG$80,$B75,0)</f>
        <v>0</v>
      </c>
      <c r="Y75" s="24">
        <v>0.14238521352466299</v>
      </c>
      <c r="Z75" s="24">
        <f>+VLOOKUP(Z$2,Participación!$C$42:$DG$80,$B75,0)</f>
        <v>0</v>
      </c>
      <c r="AA75" s="24">
        <f>+VLOOKUP(AA$2,Participación!$C$42:$DG$80,$B75,0)</f>
        <v>0.93079470870236836</v>
      </c>
      <c r="AB75" s="24">
        <f>+VLOOKUP(AB$2,Participación!$C$42:$DG$80,$B75,0)</f>
        <v>0.17903061615960986</v>
      </c>
      <c r="AC75" s="24">
        <f>+VLOOKUP(AC$2,Participación!$C$42:$DG$80,$B75,0)</f>
        <v>7.3244552091126972E-2</v>
      </c>
      <c r="AD75" s="24">
        <f>+VLOOKUP(AD$2,Participación!$C$42:$DG$80,$B75,0)</f>
        <v>0.1232230794480092</v>
      </c>
      <c r="AE75" s="24">
        <f>+VLOOKUP(AE$2,Participación!$C$42:$DG$80,$B75,0)</f>
        <v>0</v>
      </c>
      <c r="AF75" s="24">
        <f>+VLOOKUP(AF$2,Participación!$C$42:$DG$80,$B75,0)</f>
        <v>0</v>
      </c>
      <c r="AG75" s="24">
        <f>+VLOOKUP(AG$2,Participación!$C$42:$DG$80,$B75,0)</f>
        <v>0.79264080378300816</v>
      </c>
      <c r="AH75" s="24">
        <v>3.9356957733712199</v>
      </c>
      <c r="AI75" s="24">
        <f>+VLOOKUP(AI$2,Participación!$C$42:$DG$80,$B75,0)</f>
        <v>1.5044303126173078</v>
      </c>
      <c r="AJ75" s="24">
        <f>+VLOOKUP(AJ$2,Participación!$C$42:$DG$80,$B75,0)</f>
        <v>3.538815615639384</v>
      </c>
      <c r="AK75" s="24">
        <f>+VLOOKUP(AK$2,Participación!$C$42:$DG$80,$B75,0)</f>
        <v>0</v>
      </c>
      <c r="AL75" s="24">
        <f>+VLOOKUP(AL$2,Participación!$C$42:$DG$80,$B75,0)</f>
        <v>0</v>
      </c>
      <c r="AM75" s="24">
        <f>+VLOOKUP(AM$2,Participación!$C$42:$DG$80,$B75,0)</f>
        <v>6.048001378994005E-2</v>
      </c>
      <c r="AN75" s="24">
        <v>0.74809829949695394</v>
      </c>
      <c r="AO75" s="24">
        <v>0.25791132459269001</v>
      </c>
    </row>
    <row r="76" spans="2:41" ht="16.5" x14ac:dyDescent="0.3">
      <c r="B76">
        <v>86</v>
      </c>
      <c r="C76" s="3">
        <v>43131</v>
      </c>
      <c r="D76" s="24">
        <f>+VLOOKUP(D$2,Participación!$C$42:$DG$80,$B76,0)</f>
        <v>4.2527291387623007</v>
      </c>
      <c r="E76" s="24">
        <f>+VLOOKUP(E$2,Participación!$C$42:$DG$80,$B76,0)</f>
        <v>0.29340937850931792</v>
      </c>
      <c r="F76" s="24">
        <v>5.3669247383194101</v>
      </c>
      <c r="G76" s="24">
        <v>7.1080922765746601</v>
      </c>
      <c r="H76" s="24">
        <v>3.80052543526326</v>
      </c>
      <c r="I76" s="24">
        <v>4.8301227986493203</v>
      </c>
      <c r="J76" s="24">
        <v>1.49106204247204</v>
      </c>
      <c r="K76" s="24">
        <f>+VLOOKUP(K$2,Participación!$C$42:$DG$80,$B76,0)</f>
        <v>0.50897168727159714</v>
      </c>
      <c r="L76" s="24">
        <v>0.28660985070678902</v>
      </c>
      <c r="M76" s="24">
        <f>+VLOOKUP(M$2,Participación!$C$42:$DG$80,$B76,0)</f>
        <v>0.22459079513278196</v>
      </c>
      <c r="N76" s="24">
        <v>2.3452089146380901</v>
      </c>
      <c r="O76" s="24">
        <f>+VLOOKUP(O$2,Participación!$C$42:$DG$80,$B76,0)</f>
        <v>0</v>
      </c>
      <c r="P76" s="24">
        <f>+VLOOKUP(P$2,Participación!$C$42:$DG$80,$B76,0)</f>
        <v>1.5113578182212399</v>
      </c>
      <c r="Q76" s="24">
        <v>21.961012207724199</v>
      </c>
      <c r="R76" s="24">
        <f>+VLOOKUP(R$2,Participación!$C$42:$DG$80,$B76,0)</f>
        <v>0.41573411145919281</v>
      </c>
      <c r="S76" s="24">
        <f>+VLOOKUP(S$2,Participación!$C$42:$DG$80,$B76,0)</f>
        <v>0</v>
      </c>
      <c r="T76" s="24">
        <v>1.44534463449096</v>
      </c>
      <c r="U76" s="24">
        <f>+VLOOKUP(U$2,Participación!$C$42:$DG$80,$B76,0)</f>
        <v>0</v>
      </c>
      <c r="V76" s="24">
        <f>+VLOOKUP(V$2,Participación!$C$42:$DG$80,$B76,0)</f>
        <v>0</v>
      </c>
      <c r="W76" s="24">
        <f>+VLOOKUP(W$2,Participación!$C$42:$DG$80,$B76,0)</f>
        <v>0</v>
      </c>
      <c r="X76" s="24">
        <f>+VLOOKUP(X$2,Participación!$C$42:$DG$80,$B76,0)</f>
        <v>0</v>
      </c>
      <c r="Y76" s="24">
        <v>0.13691726957190201</v>
      </c>
      <c r="Z76" s="24">
        <f>+VLOOKUP(Z$2,Participación!$C$42:$DG$80,$B76,0)</f>
        <v>0</v>
      </c>
      <c r="AA76" s="24">
        <f>+VLOOKUP(AA$2,Participación!$C$42:$DG$80,$B76,0)</f>
        <v>0.95032614406069071</v>
      </c>
      <c r="AB76" s="24">
        <f>+VLOOKUP(AB$2,Participación!$C$42:$DG$80,$B76,0)</f>
        <v>0.1797575882338206</v>
      </c>
      <c r="AC76" s="24">
        <f>+VLOOKUP(AC$2,Participación!$C$42:$DG$80,$B76,0)</f>
        <v>7.4058464462909548E-2</v>
      </c>
      <c r="AD76" s="24">
        <f>+VLOOKUP(AD$2,Participación!$C$42:$DG$80,$B76,0)</f>
        <v>0.12495986768710568</v>
      </c>
      <c r="AE76" s="24">
        <f>+VLOOKUP(AE$2,Participación!$C$42:$DG$80,$B76,0)</f>
        <v>0</v>
      </c>
      <c r="AF76" s="24">
        <f>+VLOOKUP(AF$2,Participación!$C$42:$DG$80,$B76,0)</f>
        <v>0</v>
      </c>
      <c r="AG76" s="24">
        <f>+VLOOKUP(AG$2,Participación!$C$42:$DG$80,$B76,0)</f>
        <v>0.79300202281835719</v>
      </c>
      <c r="AH76" s="24">
        <v>3.9960227006647502</v>
      </c>
      <c r="AI76" s="24">
        <f>+VLOOKUP(AI$2,Participación!$C$42:$DG$80,$B76,0)</f>
        <v>1.5194216943028491</v>
      </c>
      <c r="AJ76" s="24">
        <f>+VLOOKUP(AJ$2,Participación!$C$42:$DG$80,$B76,0)</f>
        <v>3.5500279034698048</v>
      </c>
      <c r="AK76" s="24">
        <f>+VLOOKUP(AK$2,Participación!$C$42:$DG$80,$B76,0)</f>
        <v>0</v>
      </c>
      <c r="AL76" s="24">
        <f>+VLOOKUP(AL$2,Participación!$C$42:$DG$80,$B76,0)</f>
        <v>0</v>
      </c>
      <c r="AM76" s="24">
        <f>+VLOOKUP(AM$2,Participación!$C$42:$DG$80,$B76,0)</f>
        <v>6.1655056041764314E-2</v>
      </c>
      <c r="AN76" s="24">
        <v>0.64285385685880403</v>
      </c>
      <c r="AO76" s="24">
        <v>0.26043882825762099</v>
      </c>
    </row>
    <row r="77" spans="2:41" ht="16.5" x14ac:dyDescent="0.3">
      <c r="B77">
        <v>87</v>
      </c>
      <c r="C77" s="3">
        <v>43159</v>
      </c>
      <c r="D77" s="24">
        <f>+VLOOKUP(D$2,Participación!$C$42:$DG$80,$B77,0)</f>
        <v>4.2246361888910666</v>
      </c>
      <c r="E77" s="24">
        <f>+VLOOKUP(E$2,Participación!$C$42:$DG$80,$B77,0)</f>
        <v>0.26082799853647365</v>
      </c>
      <c r="F77" s="24">
        <v>5.3900361226800699</v>
      </c>
      <c r="G77" s="24">
        <v>7.1715259744646396</v>
      </c>
      <c r="H77" s="24">
        <v>3.8500690006634701</v>
      </c>
      <c r="I77" s="24">
        <v>4.9144207803714002</v>
      </c>
      <c r="J77" s="24">
        <v>1.5124698267807299</v>
      </c>
      <c r="K77" s="24">
        <f>+VLOOKUP(K$2,Participación!$C$42:$DG$80,$B77,0)</f>
        <v>0.52182776284373145</v>
      </c>
      <c r="L77" s="24">
        <v>0.28304806313928799</v>
      </c>
      <c r="M77" s="24">
        <f>+VLOOKUP(M$2,Participación!$C$42:$DG$80,$B77,0)</f>
        <v>0.22493589167233868</v>
      </c>
      <c r="N77" s="24">
        <v>2.3407744093500198</v>
      </c>
      <c r="O77" s="24">
        <f>+VLOOKUP(O$2,Participación!$C$42:$DG$80,$B77,0)</f>
        <v>0</v>
      </c>
      <c r="P77" s="24">
        <f>+VLOOKUP(P$2,Participación!$C$42:$DG$80,$B77,0)</f>
        <v>1.5283866539367934</v>
      </c>
      <c r="Q77" s="24">
        <v>21.9655194395487</v>
      </c>
      <c r="R77" s="24">
        <f>+VLOOKUP(R$2,Participación!$C$42:$DG$80,$B77,0)</f>
        <v>0.42092441838040573</v>
      </c>
      <c r="S77" s="24">
        <f>+VLOOKUP(S$2,Participación!$C$42:$DG$80,$B77,0)</f>
        <v>0</v>
      </c>
      <c r="T77" s="24">
        <v>1.4414503137527701</v>
      </c>
      <c r="U77" s="24">
        <f>+VLOOKUP(U$2,Participación!$C$42:$DG$80,$B77,0)</f>
        <v>0</v>
      </c>
      <c r="V77" s="24">
        <f>+VLOOKUP(V$2,Participación!$C$42:$DG$80,$B77,0)</f>
        <v>0</v>
      </c>
      <c r="W77" s="24">
        <f>+VLOOKUP(W$2,Participación!$C$42:$DG$80,$B77,0)</f>
        <v>0</v>
      </c>
      <c r="X77" s="24">
        <f>+VLOOKUP(X$2,Participación!$C$42:$DG$80,$B77,0)</f>
        <v>0</v>
      </c>
      <c r="Y77" s="24">
        <v>0.13491464690595001</v>
      </c>
      <c r="Z77" s="24">
        <f>+VLOOKUP(Z$2,Participación!$C$42:$DG$80,$B77,0)</f>
        <v>0</v>
      </c>
      <c r="AA77" s="24">
        <f>+VLOOKUP(AA$2,Participación!$C$42:$DG$80,$B77,0)</f>
        <v>0.9718976299030192</v>
      </c>
      <c r="AB77" s="24">
        <f>+VLOOKUP(AB$2,Participación!$C$42:$DG$80,$B77,0)</f>
        <v>0.18009213846421479</v>
      </c>
      <c r="AC77" s="24">
        <f>+VLOOKUP(AC$2,Participación!$C$42:$DG$80,$B77,0)</f>
        <v>7.5795265351371044E-2</v>
      </c>
      <c r="AD77" s="24">
        <f>+VLOOKUP(AD$2,Participación!$C$42:$DG$80,$B77,0)</f>
        <v>0.12528239373309377</v>
      </c>
      <c r="AE77" s="24">
        <f>+VLOOKUP(AE$2,Participación!$C$42:$DG$80,$B77,0)</f>
        <v>0</v>
      </c>
      <c r="AF77" s="24">
        <f>+VLOOKUP(AF$2,Participación!$C$42:$DG$80,$B77,0)</f>
        <v>0</v>
      </c>
      <c r="AG77" s="24">
        <f>+VLOOKUP(AG$2,Participación!$C$42:$DG$80,$B77,0)</f>
        <v>0.79696369704552927</v>
      </c>
      <c r="AH77" s="24">
        <v>4.0606553616807197</v>
      </c>
      <c r="AI77" s="24">
        <f>+VLOOKUP(AI$2,Participación!$C$42:$DG$80,$B77,0)</f>
        <v>1.5197169869450105</v>
      </c>
      <c r="AJ77" s="24">
        <f>+VLOOKUP(AJ$2,Participación!$C$42:$DG$80,$B77,0)</f>
        <v>3.5557834870840557</v>
      </c>
      <c r="AK77" s="24">
        <f>+VLOOKUP(AK$2,Participación!$C$42:$DG$80,$B77,0)</f>
        <v>0</v>
      </c>
      <c r="AL77" s="24">
        <f>+VLOOKUP(AL$2,Participación!$C$42:$DG$80,$B77,0)</f>
        <v>0</v>
      </c>
      <c r="AM77" s="24">
        <f>+VLOOKUP(AM$2,Participación!$C$42:$DG$80,$B77,0)</f>
        <v>6.2319401865167504E-2</v>
      </c>
      <c r="AN77" s="24">
        <v>0.59521441563400401</v>
      </c>
      <c r="AO77" s="24">
        <v>0.26349295549804902</v>
      </c>
    </row>
    <row r="78" spans="2:41" ht="16.5" x14ac:dyDescent="0.3">
      <c r="B78">
        <v>88</v>
      </c>
      <c r="C78" s="3">
        <v>43190</v>
      </c>
      <c r="D78" s="24">
        <f>+VLOOKUP(D$2,Participación!$C$42:$DG$80,$B78,0)</f>
        <v>4.1807539015527322</v>
      </c>
      <c r="E78" s="24">
        <f>+VLOOKUP(E$2,Participación!$C$42:$DG$80,$B78,0)</f>
        <v>0.25275836535386176</v>
      </c>
      <c r="F78" s="24">
        <v>5.4449950127839601</v>
      </c>
      <c r="G78" s="24">
        <v>7.2266425976240303</v>
      </c>
      <c r="H78" s="24">
        <v>3.86604221297481</v>
      </c>
      <c r="I78" s="24">
        <v>4.9670167166528802</v>
      </c>
      <c r="J78" s="24">
        <v>1.5265998975141899</v>
      </c>
      <c r="K78" s="24">
        <f>+VLOOKUP(K$2,Participación!$C$42:$DG$80,$B78,0)</f>
        <v>0.51798022653100662</v>
      </c>
      <c r="L78" s="24">
        <v>0.27750170250573503</v>
      </c>
      <c r="M78" s="24">
        <f>+VLOOKUP(M$2,Participación!$C$42:$DG$80,$B78,0)</f>
        <v>0.22228285683323212</v>
      </c>
      <c r="N78" s="24">
        <v>2.3378725403999199</v>
      </c>
      <c r="O78" s="24">
        <f>+VLOOKUP(O$2,Participación!$C$42:$DG$80,$B78,0)</f>
        <v>0</v>
      </c>
      <c r="P78" s="24">
        <f>+VLOOKUP(P$2,Participación!$C$42:$DG$80,$B78,0)</f>
        <v>1.5350721543710806</v>
      </c>
      <c r="Q78" s="24">
        <v>21.886339458119501</v>
      </c>
      <c r="R78" s="24">
        <f>+VLOOKUP(R$2,Participación!$C$42:$DG$80,$B78,0)</f>
        <v>0.42351142624283561</v>
      </c>
      <c r="S78" s="24">
        <f>+VLOOKUP(S$2,Participación!$C$42:$DG$80,$B78,0)</f>
        <v>0</v>
      </c>
      <c r="T78" s="24">
        <v>1.3837372442471101</v>
      </c>
      <c r="U78" s="24">
        <f>+VLOOKUP(U$2,Participación!$C$42:$DG$80,$B78,0)</f>
        <v>0</v>
      </c>
      <c r="V78" s="24">
        <f>+VLOOKUP(V$2,Participación!$C$42:$DG$80,$B78,0)</f>
        <v>0</v>
      </c>
      <c r="W78" s="24">
        <f>+VLOOKUP(W$2,Participación!$C$42:$DG$80,$B78,0)</f>
        <v>0</v>
      </c>
      <c r="X78" s="24">
        <f>+VLOOKUP(X$2,Participación!$C$42:$DG$80,$B78,0)</f>
        <v>0</v>
      </c>
      <c r="Y78" s="24">
        <v>0.13468561166155499</v>
      </c>
      <c r="Z78" s="24">
        <f>+VLOOKUP(Z$2,Participación!$C$42:$DG$80,$B78,0)</f>
        <v>0</v>
      </c>
      <c r="AA78" s="24">
        <f>+VLOOKUP(AA$2,Participación!$C$42:$DG$80,$B78,0)</f>
        <v>0.98464710231180985</v>
      </c>
      <c r="AB78" s="24">
        <f>+VLOOKUP(AB$2,Participación!$C$42:$DG$80,$B78,0)</f>
        <v>0.18110614516147053</v>
      </c>
      <c r="AC78" s="24">
        <f>+VLOOKUP(AC$2,Participación!$C$42:$DG$80,$B78,0)</f>
        <v>7.8314894022851467E-2</v>
      </c>
      <c r="AD78" s="24">
        <f>+VLOOKUP(AD$2,Participación!$C$42:$DG$80,$B78,0)</f>
        <v>0.12411558476780413</v>
      </c>
      <c r="AE78" s="24">
        <f>+VLOOKUP(AE$2,Participación!$C$42:$DG$80,$B78,0)</f>
        <v>0</v>
      </c>
      <c r="AF78" s="24">
        <f>+VLOOKUP(AF$2,Participación!$C$42:$DG$80,$B78,0)</f>
        <v>0</v>
      </c>
      <c r="AG78" s="24">
        <f>+VLOOKUP(AG$2,Participación!$C$42:$DG$80,$B78,0)</f>
        <v>0.79788628722832611</v>
      </c>
      <c r="AH78" s="24">
        <v>4.1255718497037197</v>
      </c>
      <c r="AI78" s="24">
        <f>+VLOOKUP(AI$2,Participación!$C$42:$DG$80,$B78,0)</f>
        <v>1.5524043277088129</v>
      </c>
      <c r="AJ78" s="24">
        <f>+VLOOKUP(AJ$2,Participación!$C$42:$DG$80,$B78,0)</f>
        <v>3.5443733046292025</v>
      </c>
      <c r="AK78" s="24">
        <f>+VLOOKUP(AK$2,Participación!$C$42:$DG$80,$B78,0)</f>
        <v>0</v>
      </c>
      <c r="AL78" s="24">
        <f>+VLOOKUP(AL$2,Participación!$C$42:$DG$80,$B78,0)</f>
        <v>0</v>
      </c>
      <c r="AM78" s="24">
        <f>+VLOOKUP(AM$2,Participación!$C$42:$DG$80,$B78,0)</f>
        <v>6.1920906849130659E-2</v>
      </c>
      <c r="AN78" s="24">
        <v>0.63011630644382</v>
      </c>
      <c r="AO78" s="24">
        <v>0.26440330920556698</v>
      </c>
    </row>
    <row r="79" spans="2:41" ht="16.5" x14ac:dyDescent="0.3">
      <c r="B79">
        <v>89</v>
      </c>
      <c r="C79" s="3">
        <v>43220</v>
      </c>
      <c r="D79" s="24">
        <f>+VLOOKUP(D$2,Participación!$C$42:$DG$80,$B79,0)</f>
        <v>4.1297952723389066</v>
      </c>
      <c r="E79" s="24">
        <f>+VLOOKUP(E$2,Participación!$C$42:$DG$80,$B79,0)</f>
        <v>0.25480736077974236</v>
      </c>
      <c r="F79" s="24">
        <v>5.4833615423659801</v>
      </c>
      <c r="G79" s="24">
        <v>7.2765499142029002</v>
      </c>
      <c r="H79" s="24">
        <v>3.8870827811696</v>
      </c>
      <c r="I79" s="24">
        <v>5.0352466004563601</v>
      </c>
      <c r="J79" s="24">
        <v>1.54003490026895</v>
      </c>
      <c r="K79" s="24">
        <f>+VLOOKUP(K$2,Participación!$C$42:$DG$80,$B79,0)</f>
        <v>0.5277647653579125</v>
      </c>
      <c r="L79" s="24">
        <v>0.27447639951016101</v>
      </c>
      <c r="M79" s="24">
        <f>+VLOOKUP(M$2,Participación!$C$42:$DG$80,$B79,0)</f>
        <v>0.21948462837455521</v>
      </c>
      <c r="N79" s="24">
        <v>2.3049781971056902</v>
      </c>
      <c r="O79" s="24">
        <f>+VLOOKUP(O$2,Participación!$C$42:$DG$80,$B79,0)</f>
        <v>0</v>
      </c>
      <c r="P79" s="24">
        <f>+VLOOKUP(P$2,Participación!$C$42:$DG$80,$B79,0)</f>
        <v>1.5442052040585867</v>
      </c>
      <c r="Q79" s="24">
        <v>21.8353566591088</v>
      </c>
      <c r="R79" s="24">
        <f>+VLOOKUP(R$2,Participación!$C$42:$DG$80,$B79,0)</f>
        <v>0.42096095636309477</v>
      </c>
      <c r="S79" s="24">
        <f>+VLOOKUP(S$2,Participación!$C$42:$DG$80,$B79,0)</f>
        <v>0</v>
      </c>
      <c r="T79" s="24">
        <v>1.31404896321455</v>
      </c>
      <c r="U79" s="24">
        <f>+VLOOKUP(U$2,Participación!$C$42:$DG$80,$B79,0)</f>
        <v>0</v>
      </c>
      <c r="V79" s="24">
        <f>+VLOOKUP(V$2,Participación!$C$42:$DG$80,$B79,0)</f>
        <v>0</v>
      </c>
      <c r="W79" s="24">
        <f>+VLOOKUP(W$2,Participación!$C$42:$DG$80,$B79,0)</f>
        <v>0</v>
      </c>
      <c r="X79" s="24">
        <f>+VLOOKUP(X$2,Participación!$C$42:$DG$80,$B79,0)</f>
        <v>0</v>
      </c>
      <c r="Y79" s="24">
        <v>0.13375416677326901</v>
      </c>
      <c r="Z79" s="24">
        <f>+VLOOKUP(Z$2,Participación!$C$42:$DG$80,$B79,0)</f>
        <v>0</v>
      </c>
      <c r="AA79" s="24">
        <f>+VLOOKUP(AA$2,Participación!$C$42:$DG$80,$B79,0)</f>
        <v>1.0038176308240663</v>
      </c>
      <c r="AB79" s="24">
        <f>+VLOOKUP(AB$2,Participación!$C$42:$DG$80,$B79,0)</f>
        <v>0.18369266968122855</v>
      </c>
      <c r="AC79" s="24">
        <f>+VLOOKUP(AC$2,Participación!$C$42:$DG$80,$B79,0)</f>
        <v>7.9393364057355323E-2</v>
      </c>
      <c r="AD79" s="24">
        <f>+VLOOKUP(AD$2,Participación!$C$42:$DG$80,$B79,0)</f>
        <v>0.12264810633013995</v>
      </c>
      <c r="AE79" s="24">
        <f>+VLOOKUP(AE$2,Participación!$C$42:$DG$80,$B79,0)</f>
        <v>0</v>
      </c>
      <c r="AF79" s="24">
        <f>+VLOOKUP(AF$2,Participación!$C$42:$DG$80,$B79,0)</f>
        <v>0</v>
      </c>
      <c r="AG79" s="24">
        <f>+VLOOKUP(AG$2,Participación!$C$42:$DG$80,$B79,0)</f>
        <v>0.79336594650361736</v>
      </c>
      <c r="AH79" s="24">
        <v>4.19990493594507</v>
      </c>
      <c r="AI79" s="24">
        <f>+VLOOKUP(AI$2,Participación!$C$42:$DG$80,$B79,0)</f>
        <v>1.5698046060119055</v>
      </c>
      <c r="AJ79" s="24">
        <f>+VLOOKUP(AJ$2,Participación!$C$42:$DG$80,$B79,0)</f>
        <v>3.5442107672086607</v>
      </c>
      <c r="AK79" s="24">
        <f>+VLOOKUP(AK$2,Participación!$C$42:$DG$80,$B79,0)</f>
        <v>0</v>
      </c>
      <c r="AL79" s="24">
        <f>+VLOOKUP(AL$2,Participación!$C$42:$DG$80,$B79,0)</f>
        <v>0</v>
      </c>
      <c r="AM79" s="24">
        <f>+VLOOKUP(AM$2,Participación!$C$42:$DG$80,$B79,0)</f>
        <v>6.348072788859048E-2</v>
      </c>
      <c r="AN79" s="24">
        <v>0.61647944454735704</v>
      </c>
      <c r="AO79" s="24">
        <v>0.26715640820351799</v>
      </c>
    </row>
    <row r="80" spans="2:41" ht="16.5" x14ac:dyDescent="0.3">
      <c r="B80">
        <v>90</v>
      </c>
      <c r="C80" s="3">
        <v>43251</v>
      </c>
      <c r="D80" s="24">
        <f>+VLOOKUP(D$2,Participación!$C$42:$DG$80,$B80,0)</f>
        <v>4.0086168539699631</v>
      </c>
      <c r="E80" s="24">
        <f>+VLOOKUP(E$2,Participación!$C$42:$DG$80,$B80,0)</f>
        <v>0.25929810104430723</v>
      </c>
      <c r="F80" s="24">
        <v>5.4876151125653596</v>
      </c>
      <c r="G80" s="24">
        <v>7.32760262995708</v>
      </c>
      <c r="H80" s="24">
        <v>3.9215042610701398</v>
      </c>
      <c r="I80" s="24">
        <v>5.1141984219163703</v>
      </c>
      <c r="J80" s="24">
        <v>1.54913740496463</v>
      </c>
      <c r="K80" s="24">
        <f>+VLOOKUP(K$2,Participación!$C$42:$DG$80,$B80,0)</f>
        <v>0.53154327061182682</v>
      </c>
      <c r="L80" s="24">
        <v>0.27041416248907901</v>
      </c>
      <c r="M80" s="24">
        <f>+VLOOKUP(M$2,Participación!$C$42:$DG$80,$B80,0)</f>
        <v>0.2182778550117572</v>
      </c>
      <c r="N80" s="24">
        <v>2.33536760936577</v>
      </c>
      <c r="O80" s="24">
        <f>+VLOOKUP(O$2,Participación!$C$42:$DG$80,$B80,0)</f>
        <v>0</v>
      </c>
      <c r="P80" s="24">
        <f>+VLOOKUP(P$2,Participación!$C$42:$DG$80,$B80,0)</f>
        <v>1.5403175706457448</v>
      </c>
      <c r="Q80" s="24">
        <v>21.818438289351899</v>
      </c>
      <c r="R80" s="24">
        <f>+VLOOKUP(R$2,Participación!$C$42:$DG$80,$B80,0)</f>
        <v>0.41833622330105824</v>
      </c>
      <c r="S80" s="24">
        <f>+VLOOKUP(S$2,Participación!$C$42:$DG$80,$B80,0)</f>
        <v>0</v>
      </c>
      <c r="T80" s="24">
        <v>1.28427883251371</v>
      </c>
      <c r="U80" s="24">
        <f>+VLOOKUP(U$2,Participación!$C$42:$DG$80,$B80,0)</f>
        <v>0</v>
      </c>
      <c r="V80" s="24">
        <f>+VLOOKUP(V$2,Participación!$C$42:$DG$80,$B80,0)</f>
        <v>0</v>
      </c>
      <c r="W80" s="24">
        <f>+VLOOKUP(W$2,Participación!$C$42:$DG$80,$B80,0)</f>
        <v>0</v>
      </c>
      <c r="X80" s="24">
        <f>+VLOOKUP(X$2,Participación!$C$42:$DG$80,$B80,0)</f>
        <v>0</v>
      </c>
      <c r="Y80" s="24">
        <v>0.13314329903207001</v>
      </c>
      <c r="Z80" s="24">
        <f>+VLOOKUP(Z$2,Participación!$C$42:$DG$80,$B80,0)</f>
        <v>0</v>
      </c>
      <c r="AA80" s="24">
        <f>+VLOOKUP(AA$2,Participación!$C$42:$DG$80,$B80,0)</f>
        <v>1.0170001330468479</v>
      </c>
      <c r="AB80" s="24">
        <f>+VLOOKUP(AB$2,Participación!$C$42:$DG$80,$B80,0)</f>
        <v>0.18410128776339615</v>
      </c>
      <c r="AC80" s="24">
        <f>+VLOOKUP(AC$2,Participación!$C$42:$DG$80,$B80,0)</f>
        <v>7.9725577814747317E-2</v>
      </c>
      <c r="AD80" s="24">
        <f>+VLOOKUP(AD$2,Participación!$C$42:$DG$80,$B80,0)</f>
        <v>0.11988525871904612</v>
      </c>
      <c r="AE80" s="24">
        <f>+VLOOKUP(AE$2,Participación!$C$42:$DG$80,$B80,0)</f>
        <v>0</v>
      </c>
      <c r="AF80" s="24">
        <f>+VLOOKUP(AF$2,Participación!$C$42:$DG$80,$B80,0)</f>
        <v>0</v>
      </c>
      <c r="AG80" s="24">
        <f>+VLOOKUP(AG$2,Participación!$C$42:$DG$80,$B80,0)</f>
        <v>0.78610033680067692</v>
      </c>
      <c r="AH80" s="24">
        <v>4.2549480438353404</v>
      </c>
      <c r="AI80" s="24">
        <f>+VLOOKUP(AI$2,Participación!$C$42:$DG$80,$B80,0)</f>
        <v>1.5778983044031751</v>
      </c>
      <c r="AJ80" s="24">
        <f>+VLOOKUP(AJ$2,Participación!$C$42:$DG$80,$B80,0)</f>
        <v>3.5304324505556179</v>
      </c>
      <c r="AK80" s="24">
        <f>+VLOOKUP(AK$2,Participación!$C$42:$DG$80,$B80,0)</f>
        <v>0</v>
      </c>
      <c r="AL80" s="24">
        <f>+VLOOKUP(AL$2,Participación!$C$42:$DG$80,$B80,0)</f>
        <v>0</v>
      </c>
      <c r="AM80" s="24">
        <f>+VLOOKUP(AM$2,Participación!$C$42:$DG$80,$B80,0)</f>
        <v>6.3599333129466057E-2</v>
      </c>
      <c r="AN80" s="24">
        <v>0.60271089778498499</v>
      </c>
      <c r="AO80" s="24">
        <v>0.26802460661823602</v>
      </c>
    </row>
    <row r="81" spans="2:41" ht="16.5" x14ac:dyDescent="0.3">
      <c r="B81">
        <v>91</v>
      </c>
      <c r="C81" s="3">
        <v>43281</v>
      </c>
      <c r="D81" s="24">
        <f>+VLOOKUP(D$2,Participación!$C$42:$DG$80,$B81,0)</f>
        <v>3.9370333402127393</v>
      </c>
      <c r="E81" s="24">
        <f>+VLOOKUP(E$2,Participación!$C$42:$DG$80,$B81,0)</f>
        <v>0.2645896730047399</v>
      </c>
      <c r="F81" s="24">
        <v>5.5228390540227501</v>
      </c>
      <c r="G81" s="24">
        <v>7.3897799834615201</v>
      </c>
      <c r="H81" s="24">
        <v>3.95368014911134</v>
      </c>
      <c r="I81" s="24">
        <v>5.1555614842419804</v>
      </c>
      <c r="J81" s="24">
        <v>1.54448565830664</v>
      </c>
      <c r="K81" s="24">
        <f>+VLOOKUP(K$2,Participación!$C$42:$DG$80,$B81,0)</f>
        <v>0.53343684537744596</v>
      </c>
      <c r="L81" s="24">
        <v>0.26273931381853299</v>
      </c>
      <c r="M81" s="24">
        <f>+VLOOKUP(M$2,Participación!$C$42:$DG$80,$B81,0)</f>
        <v>0.21802533898571574</v>
      </c>
      <c r="N81" s="24">
        <v>2.3521207521894198</v>
      </c>
      <c r="O81" s="24">
        <f>+VLOOKUP(O$2,Participación!$C$42:$DG$80,$B81,0)</f>
        <v>0</v>
      </c>
      <c r="P81" s="24">
        <f>+VLOOKUP(P$2,Participación!$C$42:$DG$80,$B81,0)</f>
        <v>1.5431261863086363</v>
      </c>
      <c r="Q81" s="24">
        <v>21.946362996293299</v>
      </c>
      <c r="R81" s="24">
        <f>+VLOOKUP(R$2,Participación!$C$42:$DG$80,$B81,0)</f>
        <v>0.41381818861000441</v>
      </c>
      <c r="S81" s="24">
        <f>+VLOOKUP(S$2,Participación!$C$42:$DG$80,$B81,0)</f>
        <v>0</v>
      </c>
      <c r="T81" s="24">
        <v>1.22609890717967</v>
      </c>
      <c r="U81" s="24">
        <f>+VLOOKUP(U$2,Participación!$C$42:$DG$80,$B81,0)</f>
        <v>0</v>
      </c>
      <c r="V81" s="24">
        <f>+VLOOKUP(V$2,Participación!$C$42:$DG$80,$B81,0)</f>
        <v>0</v>
      </c>
      <c r="W81" s="24">
        <f>+VLOOKUP(W$2,Participación!$C$42:$DG$80,$B81,0)</f>
        <v>0</v>
      </c>
      <c r="X81" s="24">
        <f>+VLOOKUP(X$2,Participación!$C$42:$DG$80,$B81,0)</f>
        <v>0</v>
      </c>
      <c r="Y81" s="24">
        <v>0.132219341788438</v>
      </c>
      <c r="Z81" s="24">
        <f>+VLOOKUP(Z$2,Participación!$C$42:$DG$80,$B81,0)</f>
        <v>0</v>
      </c>
      <c r="AA81" s="24">
        <f>+VLOOKUP(AA$2,Participación!$C$42:$DG$80,$B81,0)</f>
        <v>1.0259075994612259</v>
      </c>
      <c r="AB81" s="24">
        <f>+VLOOKUP(AB$2,Participación!$C$42:$DG$80,$B81,0)</f>
        <v>0.18604509276663397</v>
      </c>
      <c r="AC81" s="24">
        <f>+VLOOKUP(AC$2,Participación!$C$42:$DG$80,$B81,0)</f>
        <v>7.8632025012546236E-2</v>
      </c>
      <c r="AD81" s="24">
        <f>+VLOOKUP(AD$2,Participación!$C$42:$DG$80,$B81,0)</f>
        <v>0.11748772457717194</v>
      </c>
      <c r="AE81" s="24">
        <f>+VLOOKUP(AE$2,Participación!$C$42:$DG$80,$B81,0)</f>
        <v>0</v>
      </c>
      <c r="AF81" s="24">
        <f>+VLOOKUP(AF$2,Participación!$C$42:$DG$80,$B81,0)</f>
        <v>0</v>
      </c>
      <c r="AG81" s="24">
        <f>+VLOOKUP(AG$2,Participación!$C$42:$DG$80,$B81,0)</f>
        <v>0.78343163617768752</v>
      </c>
      <c r="AH81" s="24">
        <v>4.3292566924968598</v>
      </c>
      <c r="AI81" s="24">
        <f>+VLOOKUP(AI$2,Participación!$C$42:$DG$80,$B81,0)</f>
        <v>1.5957819460065554</v>
      </c>
      <c r="AJ81" s="24">
        <f>+VLOOKUP(AJ$2,Participación!$C$42:$DG$80,$B81,0)</f>
        <v>3.5193830206928776</v>
      </c>
      <c r="AK81" s="24">
        <f>+VLOOKUP(AK$2,Participación!$C$42:$DG$80,$B81,0)</f>
        <v>0</v>
      </c>
      <c r="AL81" s="24">
        <f>+VLOOKUP(AL$2,Participación!$C$42:$DG$80,$B81,0)</f>
        <v>0</v>
      </c>
      <c r="AM81" s="24">
        <f>+VLOOKUP(AM$2,Participación!$C$42:$DG$80,$B81,0)</f>
        <v>6.3358572204973304E-2</v>
      </c>
      <c r="AN81" s="24">
        <v>0.58297448816747</v>
      </c>
      <c r="AO81" s="24">
        <v>0.26962740129241097</v>
      </c>
    </row>
    <row r="82" spans="2:41" ht="16.5" x14ac:dyDescent="0.3">
      <c r="B82">
        <v>92</v>
      </c>
      <c r="C82" s="3">
        <v>43312</v>
      </c>
      <c r="D82" s="24">
        <f>+VLOOKUP(D$2,Participación!$C$42:$DG$80,$B82,0)</f>
        <v>3.8414621983048036</v>
      </c>
      <c r="E82" s="24">
        <f>+VLOOKUP(E$2,Participación!$C$42:$DG$80,$B82,0)</f>
        <v>0.27151896228549222</v>
      </c>
      <c r="F82" s="24">
        <v>5.4887079420318301</v>
      </c>
      <c r="G82" s="24">
        <v>7.4224300342020202</v>
      </c>
      <c r="H82" s="24">
        <v>3.9999187518069101</v>
      </c>
      <c r="I82" s="24">
        <v>5.2298529495922699</v>
      </c>
      <c r="J82" s="24">
        <v>1.5719692951151301</v>
      </c>
      <c r="K82" s="24">
        <f>+VLOOKUP(K$2,Participación!$C$42:$DG$80,$B82,0)</f>
        <v>0.54378582738393855</v>
      </c>
      <c r="L82" s="24">
        <v>0.26180537495434397</v>
      </c>
      <c r="M82" s="24">
        <f>+VLOOKUP(M$2,Participación!$C$42:$DG$80,$B82,0)</f>
        <v>0.21125985207953876</v>
      </c>
      <c r="N82" s="24">
        <v>2.3567345171718199</v>
      </c>
      <c r="O82" s="24">
        <f>+VLOOKUP(O$2,Participación!$C$42:$DG$80,$B82,0)</f>
        <v>0</v>
      </c>
      <c r="P82" s="24">
        <f>+VLOOKUP(P$2,Participación!$C$42:$DG$80,$B82,0)</f>
        <v>1.5462235695715225</v>
      </c>
      <c r="Q82" s="24">
        <v>22.0121753690802</v>
      </c>
      <c r="R82" s="24">
        <f>+VLOOKUP(R$2,Participación!$C$42:$DG$80,$B82,0)</f>
        <v>0.41422607021894253</v>
      </c>
      <c r="S82" s="24">
        <f>+VLOOKUP(S$2,Participación!$C$42:$DG$80,$B82,0)</f>
        <v>0</v>
      </c>
      <c r="T82" s="24">
        <v>1.20067965414974</v>
      </c>
      <c r="U82" s="24">
        <f>+VLOOKUP(U$2,Participación!$C$42:$DG$80,$B82,0)</f>
        <v>0</v>
      </c>
      <c r="V82" s="24">
        <f>+VLOOKUP(V$2,Participación!$C$42:$DG$80,$B82,0)</f>
        <v>0</v>
      </c>
      <c r="W82" s="24">
        <f>+VLOOKUP(W$2,Participación!$C$42:$DG$80,$B82,0)</f>
        <v>0</v>
      </c>
      <c r="X82" s="24">
        <f>+VLOOKUP(X$2,Participación!$C$42:$DG$80,$B82,0)</f>
        <v>0</v>
      </c>
      <c r="Y82" s="24">
        <v>0.130548596110066</v>
      </c>
      <c r="Z82" s="24">
        <f>+VLOOKUP(Z$2,Participación!$C$42:$DG$80,$B82,0)</f>
        <v>0</v>
      </c>
      <c r="AA82" s="24">
        <f>+VLOOKUP(AA$2,Participación!$C$42:$DG$80,$B82,0)</f>
        <v>1.0463425698403053</v>
      </c>
      <c r="AB82" s="24">
        <f>+VLOOKUP(AB$2,Participación!$C$42:$DG$80,$B82,0)</f>
        <v>0.18630938614144263</v>
      </c>
      <c r="AC82" s="24">
        <f>+VLOOKUP(AC$2,Participación!$C$42:$DG$80,$B82,0)</f>
        <v>7.70216280449251E-2</v>
      </c>
      <c r="AD82" s="24">
        <f>+VLOOKUP(AD$2,Participación!$C$42:$DG$80,$B82,0)</f>
        <v>0.11729011038662387</v>
      </c>
      <c r="AE82" s="24">
        <f>+VLOOKUP(AE$2,Participación!$C$42:$DG$80,$B82,0)</f>
        <v>0</v>
      </c>
      <c r="AF82" s="24">
        <f>+VLOOKUP(AF$2,Participación!$C$42:$DG$80,$B82,0)</f>
        <v>0</v>
      </c>
      <c r="AG82" s="24">
        <f>+VLOOKUP(AG$2,Participación!$C$42:$DG$80,$B82,0)</f>
        <v>0.78736940356674612</v>
      </c>
      <c r="AH82" s="24">
        <v>4.42063563627769</v>
      </c>
      <c r="AI82" s="24">
        <f>+VLOOKUP(AI$2,Participación!$C$42:$DG$80,$B82,0)</f>
        <v>1.5916063897820436</v>
      </c>
      <c r="AJ82" s="24">
        <f>+VLOOKUP(AJ$2,Participación!$C$42:$DG$80,$B82,0)</f>
        <v>3.5154937313566772</v>
      </c>
      <c r="AK82" s="24">
        <f>+VLOOKUP(AK$2,Participación!$C$42:$DG$80,$B82,0)</f>
        <v>0</v>
      </c>
      <c r="AL82" s="24">
        <f>+VLOOKUP(AL$2,Participación!$C$42:$DG$80,$B82,0)</f>
        <v>0</v>
      </c>
      <c r="AM82" s="24">
        <f>+VLOOKUP(AM$2,Participación!$C$42:$DG$80,$B82,0)</f>
        <v>6.366960578181434E-2</v>
      </c>
      <c r="AN82" s="24">
        <v>0.57035032548877596</v>
      </c>
      <c r="AO82" s="24">
        <v>0.26989613817187402</v>
      </c>
    </row>
    <row r="83" spans="2:41" ht="16.5" x14ac:dyDescent="0.3">
      <c r="B83">
        <v>93</v>
      </c>
      <c r="C83" s="3">
        <v>43343</v>
      </c>
      <c r="D83" s="24">
        <f>+VLOOKUP(D$2,Participación!$C$42:$DG$80,$B83,0)</f>
        <v>3.7421134143273629</v>
      </c>
      <c r="E83" s="24">
        <f>+VLOOKUP(E$2,Participación!$C$42:$DG$80,$B83,0)</f>
        <v>0.27814859004689696</v>
      </c>
      <c r="F83" s="24">
        <v>5.5137179720710998</v>
      </c>
      <c r="G83" s="24">
        <v>7.4717405779069397</v>
      </c>
      <c r="H83" s="24">
        <v>4.0255603590963496</v>
      </c>
      <c r="I83" s="24">
        <v>5.3025804376420203</v>
      </c>
      <c r="J83" s="24">
        <v>1.58836276902187</v>
      </c>
      <c r="K83" s="24">
        <f>+VLOOKUP(K$2,Participación!$C$42:$DG$80,$B83,0)</f>
        <v>0.54106570789065089</v>
      </c>
      <c r="L83" s="24">
        <v>0.25770204589811901</v>
      </c>
      <c r="M83" s="24">
        <f>+VLOOKUP(M$2,Participación!$C$42:$DG$80,$B83,0)</f>
        <v>0.2015950712238303</v>
      </c>
      <c r="N83" s="24">
        <v>2.36572371577362</v>
      </c>
      <c r="O83" s="24">
        <f>+VLOOKUP(O$2,Participación!$C$42:$DG$80,$B83,0)</f>
        <v>0</v>
      </c>
      <c r="P83" s="24">
        <f>+VLOOKUP(P$2,Participación!$C$42:$DG$80,$B83,0)</f>
        <v>1.5365039393806028</v>
      </c>
      <c r="Q83" s="24">
        <v>22.081495367130401</v>
      </c>
      <c r="R83" s="24">
        <f>+VLOOKUP(R$2,Participación!$C$42:$DG$80,$B83,0)</f>
        <v>0.41271124312835572</v>
      </c>
      <c r="S83" s="24">
        <f>+VLOOKUP(S$2,Participación!$C$42:$DG$80,$B83,0)</f>
        <v>0</v>
      </c>
      <c r="T83" s="24">
        <v>1.2082854132449401</v>
      </c>
      <c r="U83" s="24">
        <f>+VLOOKUP(U$2,Participación!$C$42:$DG$80,$B83,0)</f>
        <v>0</v>
      </c>
      <c r="V83" s="24">
        <f>+VLOOKUP(V$2,Participación!$C$42:$DG$80,$B83,0)</f>
        <v>0</v>
      </c>
      <c r="W83" s="24">
        <f>+VLOOKUP(W$2,Participación!$C$42:$DG$80,$B83,0)</f>
        <v>0</v>
      </c>
      <c r="X83" s="24">
        <f>+VLOOKUP(X$2,Participación!$C$42:$DG$80,$B83,0)</f>
        <v>0</v>
      </c>
      <c r="Y83" s="24">
        <v>0.129528341759512</v>
      </c>
      <c r="Z83" s="24">
        <f>+VLOOKUP(Z$2,Participación!$C$42:$DG$80,$B83,0)</f>
        <v>0</v>
      </c>
      <c r="AA83" s="24">
        <f>+VLOOKUP(AA$2,Participación!$C$42:$DG$80,$B83,0)</f>
        <v>1.0606801824348013</v>
      </c>
      <c r="AB83" s="24">
        <f>+VLOOKUP(AB$2,Participación!$C$42:$DG$80,$B83,0)</f>
        <v>0.19125269250920993</v>
      </c>
      <c r="AC83" s="24">
        <f>+VLOOKUP(AC$2,Participación!$C$42:$DG$80,$B83,0)</f>
        <v>7.6070035631046182E-2</v>
      </c>
      <c r="AD83" s="24">
        <f>+VLOOKUP(AD$2,Participación!$C$42:$DG$80,$B83,0)</f>
        <v>0.11451829073549796</v>
      </c>
      <c r="AE83" s="24">
        <f>+VLOOKUP(AE$2,Participación!$C$42:$DG$80,$B83,0)</f>
        <v>0</v>
      </c>
      <c r="AF83" s="24">
        <f>+VLOOKUP(AF$2,Participación!$C$42:$DG$80,$B83,0)</f>
        <v>0</v>
      </c>
      <c r="AG83" s="24">
        <f>+VLOOKUP(AG$2,Participación!$C$42:$DG$80,$B83,0)</f>
        <v>0.79245296826656697</v>
      </c>
      <c r="AH83" s="24">
        <v>4.4951324484410797</v>
      </c>
      <c r="AI83" s="24">
        <f>+VLOOKUP(AI$2,Participación!$C$42:$DG$80,$B83,0)</f>
        <v>1.5974071445438414</v>
      </c>
      <c r="AJ83" s="24">
        <f>+VLOOKUP(AJ$2,Participación!$C$42:$DG$80,$B83,0)</f>
        <v>3.5036420143595439</v>
      </c>
      <c r="AK83" s="24">
        <f>+VLOOKUP(AK$2,Participación!$C$42:$DG$80,$B83,0)</f>
        <v>0</v>
      </c>
      <c r="AL83" s="24">
        <f>+VLOOKUP(AL$2,Participación!$C$42:$DG$80,$B83,0)</f>
        <v>0</v>
      </c>
      <c r="AM83" s="24">
        <f>+VLOOKUP(AM$2,Participación!$C$42:$DG$80,$B83,0)</f>
        <v>6.3690055783488922E-2</v>
      </c>
      <c r="AN83" s="24">
        <v>0.57667012187557698</v>
      </c>
      <c r="AO83" s="24">
        <v>0.27214079347710202</v>
      </c>
    </row>
    <row r="84" spans="2:41" ht="16.5" x14ac:dyDescent="0.3">
      <c r="B84">
        <v>94</v>
      </c>
      <c r="C84" s="3">
        <v>43373</v>
      </c>
      <c r="D84" s="24">
        <f>+VLOOKUP(D$2,Participación!$C$42:$DG$80,$B84,0)</f>
        <v>3.672303471392746</v>
      </c>
      <c r="E84" s="24">
        <f>+VLOOKUP(E$2,Participación!$C$42:$DG$80,$B84,0)</f>
        <v>0.28248652205089131</v>
      </c>
      <c r="F84" s="24">
        <v>5.5548323493804599</v>
      </c>
      <c r="G84" s="24">
        <v>7.5433603188562302</v>
      </c>
      <c r="H84" s="24">
        <v>4.0397720629592202</v>
      </c>
      <c r="I84" s="24">
        <v>5.3990238068219103</v>
      </c>
      <c r="J84" s="24">
        <v>1.6053445096249599</v>
      </c>
      <c r="K84" s="24">
        <f>+VLOOKUP(K$2,Participación!$C$42:$DG$80,$B84,0)</f>
        <v>0.54045740609201631</v>
      </c>
      <c r="L84" s="24">
        <v>0.25531311104517801</v>
      </c>
      <c r="M84" s="24">
        <f>+VLOOKUP(M$2,Participación!$C$42:$DG$80,$B84,0)</f>
        <v>0.20030308464317872</v>
      </c>
      <c r="N84" s="24">
        <v>2.3638528153020699</v>
      </c>
      <c r="O84" s="24">
        <f>+VLOOKUP(O$2,Participación!$C$42:$DG$80,$B84,0)</f>
        <v>0</v>
      </c>
      <c r="P84" s="24">
        <f>+VLOOKUP(P$2,Participación!$C$42:$DG$80,$B84,0)</f>
        <v>1.533550292682744</v>
      </c>
      <c r="Q84" s="24">
        <v>22.1298274877994</v>
      </c>
      <c r="R84" s="24">
        <f>+VLOOKUP(R$2,Participación!$C$42:$DG$80,$B84,0)</f>
        <v>0.41055469736271633</v>
      </c>
      <c r="S84" s="24">
        <f>+VLOOKUP(S$2,Participación!$C$42:$DG$80,$B84,0)</f>
        <v>0</v>
      </c>
      <c r="T84" s="24">
        <v>1.2371632537325801</v>
      </c>
      <c r="U84" s="24">
        <f>+VLOOKUP(U$2,Participación!$C$42:$DG$80,$B84,0)</f>
        <v>0</v>
      </c>
      <c r="V84" s="24">
        <f>+VLOOKUP(V$2,Participación!$C$42:$DG$80,$B84,0)</f>
        <v>0</v>
      </c>
      <c r="W84" s="24">
        <f>+VLOOKUP(W$2,Participación!$C$42:$DG$80,$B84,0)</f>
        <v>0</v>
      </c>
      <c r="X84" s="24">
        <f>+VLOOKUP(X$2,Participación!$C$42:$DG$80,$B84,0)</f>
        <v>0</v>
      </c>
      <c r="Y84" s="24">
        <v>0.12957092384163599</v>
      </c>
      <c r="Z84" s="24">
        <f>+VLOOKUP(Z$2,Participación!$C$42:$DG$80,$B84,0)</f>
        <v>0</v>
      </c>
      <c r="AA84" s="24">
        <f>+VLOOKUP(AA$2,Participación!$C$42:$DG$80,$B84,0)</f>
        <v>1.075223430948167</v>
      </c>
      <c r="AB84" s="24">
        <f>+VLOOKUP(AB$2,Participación!$C$42:$DG$80,$B84,0)</f>
        <v>0.18907829921715327</v>
      </c>
      <c r="AC84" s="24">
        <f>+VLOOKUP(AC$2,Participación!$C$42:$DG$80,$B84,0)</f>
        <v>7.3816772419426829E-2</v>
      </c>
      <c r="AD84" s="24">
        <f>+VLOOKUP(AD$2,Participación!$C$42:$DG$80,$B84,0)</f>
        <v>0.11230709971003182</v>
      </c>
      <c r="AE84" s="24">
        <f>+VLOOKUP(AE$2,Participación!$C$42:$DG$80,$B84,0)</f>
        <v>0</v>
      </c>
      <c r="AF84" s="24">
        <f>+VLOOKUP(AF$2,Participación!$C$42:$DG$80,$B84,0)</f>
        <v>0</v>
      </c>
      <c r="AG84" s="24">
        <f>+VLOOKUP(AG$2,Participación!$C$42:$DG$80,$B84,0)</f>
        <v>0.80176508144635084</v>
      </c>
      <c r="AH84" s="24">
        <v>4.5438025179099499</v>
      </c>
      <c r="AI84" s="24">
        <f>+VLOOKUP(AI$2,Participación!$C$42:$DG$80,$B84,0)</f>
        <v>1.5837773902158494</v>
      </c>
      <c r="AJ84" s="24">
        <f>+VLOOKUP(AJ$2,Participación!$C$42:$DG$80,$B84,0)</f>
        <v>3.5094026248828936</v>
      </c>
      <c r="AK84" s="24">
        <f>+VLOOKUP(AK$2,Participación!$C$42:$DG$80,$B84,0)</f>
        <v>0</v>
      </c>
      <c r="AL84" s="24">
        <f>+VLOOKUP(AL$2,Participación!$C$42:$DG$80,$B84,0)</f>
        <v>0</v>
      </c>
      <c r="AM84" s="24">
        <f>+VLOOKUP(AM$2,Participación!$C$42:$DG$80,$B84,0)</f>
        <v>6.2836133920793555E-2</v>
      </c>
      <c r="AN84" s="24">
        <v>0.58949656569670295</v>
      </c>
      <c r="AO84" s="24">
        <v>0.27436293318625399</v>
      </c>
    </row>
    <row r="85" spans="2:41" ht="16.5" x14ac:dyDescent="0.3">
      <c r="B85">
        <v>95</v>
      </c>
      <c r="C85" s="3">
        <v>43404</v>
      </c>
      <c r="D85" s="24">
        <f>+VLOOKUP(D$2,Participación!$C$42:$DG$80,$B85,0)</f>
        <v>3.6236086725815797</v>
      </c>
      <c r="E85" s="24">
        <f>+VLOOKUP(E$2,Participación!$C$42:$DG$80,$B85,0)</f>
        <v>0.29079406143470693</v>
      </c>
      <c r="F85" s="24">
        <v>5.5757366244065496</v>
      </c>
      <c r="G85" s="24">
        <v>7.5516057058430697</v>
      </c>
      <c r="H85" s="24">
        <v>4.0677495810646098</v>
      </c>
      <c r="I85" s="24">
        <v>5.4576316033974397</v>
      </c>
      <c r="J85" s="24">
        <v>1.61574536935797</v>
      </c>
      <c r="K85" s="24">
        <f>+VLOOKUP(K$2,Participación!$C$42:$DG$80,$B85,0)</f>
        <v>0.54410028192880633</v>
      </c>
      <c r="L85" s="24">
        <v>0.25284488441594499</v>
      </c>
      <c r="M85" s="24">
        <f>+VLOOKUP(M$2,Participación!$C$42:$DG$80,$B85,0)</f>
        <v>0.19498734669959591</v>
      </c>
      <c r="N85" s="24">
        <v>2.35595005303822</v>
      </c>
      <c r="O85" s="24">
        <f>+VLOOKUP(O$2,Participación!$C$42:$DG$80,$B85,0)</f>
        <v>0</v>
      </c>
      <c r="P85" s="24">
        <f>+VLOOKUP(P$2,Participación!$C$42:$DG$80,$B85,0)</f>
        <v>1.5145352154568401</v>
      </c>
      <c r="Q85" s="24">
        <v>22.2224493833126</v>
      </c>
      <c r="R85" s="24">
        <f>+VLOOKUP(R$2,Participación!$C$42:$DG$80,$B85,0)</f>
        <v>0.40176267881325739</v>
      </c>
      <c r="S85" s="24">
        <f>+VLOOKUP(S$2,Participación!$C$42:$DG$80,$B85,0)</f>
        <v>0</v>
      </c>
      <c r="T85" s="24">
        <v>1.25638357303793</v>
      </c>
      <c r="U85" s="24">
        <f>+VLOOKUP(U$2,Participación!$C$42:$DG$80,$B85,0)</f>
        <v>0</v>
      </c>
      <c r="V85" s="24">
        <f>+VLOOKUP(V$2,Participación!$C$42:$DG$80,$B85,0)</f>
        <v>0</v>
      </c>
      <c r="W85" s="24">
        <f>+VLOOKUP(W$2,Participación!$C$42:$DG$80,$B85,0)</f>
        <v>0</v>
      </c>
      <c r="X85" s="24">
        <f>+VLOOKUP(X$2,Participación!$C$42:$DG$80,$B85,0)</f>
        <v>0</v>
      </c>
      <c r="Y85" s="24">
        <v>0.12756321504739199</v>
      </c>
      <c r="Z85" s="24">
        <f>+VLOOKUP(Z$2,Participación!$C$42:$DG$80,$B85,0)</f>
        <v>0</v>
      </c>
      <c r="AA85" s="24">
        <f>+VLOOKUP(AA$2,Participación!$C$42:$DG$80,$B85,0)</f>
        <v>1.0871350873732137</v>
      </c>
      <c r="AB85" s="24">
        <f>+VLOOKUP(AB$2,Participación!$C$42:$DG$80,$B85,0)</f>
        <v>0.18562345468417402</v>
      </c>
      <c r="AC85" s="24">
        <f>+VLOOKUP(AC$2,Participación!$C$42:$DG$80,$B85,0)</f>
        <v>7.1155311343380032E-2</v>
      </c>
      <c r="AD85" s="24">
        <f>+VLOOKUP(AD$2,Participación!$C$42:$DG$80,$B85,0)</f>
        <v>0.1121862088295575</v>
      </c>
      <c r="AE85" s="24">
        <f>+VLOOKUP(AE$2,Participación!$C$42:$DG$80,$B85,0)</f>
        <v>0</v>
      </c>
      <c r="AF85" s="24">
        <f>+VLOOKUP(AF$2,Participación!$C$42:$DG$80,$B85,0)</f>
        <v>0</v>
      </c>
      <c r="AG85" s="24">
        <f>+VLOOKUP(AG$2,Participación!$C$42:$DG$80,$B85,0)</f>
        <v>0.80376398832816032</v>
      </c>
      <c r="AH85" s="24">
        <v>4.6366335358196196</v>
      </c>
      <c r="AI85" s="24">
        <f>+VLOOKUP(AI$2,Participación!$C$42:$DG$80,$B85,0)</f>
        <v>1.585294755372918</v>
      </c>
      <c r="AJ85" s="24">
        <f>+VLOOKUP(AJ$2,Participación!$C$42:$DG$80,$B85,0)</f>
        <v>3.5206237428841698</v>
      </c>
      <c r="AK85" s="24">
        <f>+VLOOKUP(AK$2,Participación!$C$42:$DG$80,$B85,0)</f>
        <v>0</v>
      </c>
      <c r="AL85" s="24">
        <f>+VLOOKUP(AL$2,Participación!$C$42:$DG$80,$B85,0)</f>
        <v>0</v>
      </c>
      <c r="AM85" s="24">
        <f>+VLOOKUP(AM$2,Participación!$C$42:$DG$80,$B85,0)</f>
        <v>6.253813884304768E-2</v>
      </c>
      <c r="AN85" s="24">
        <v>0.60838149279938802</v>
      </c>
      <c r="AO85" s="24">
        <v>0.27597468006251202</v>
      </c>
    </row>
    <row r="86" spans="2:41" ht="16.5" x14ac:dyDescent="0.3">
      <c r="B86">
        <v>96</v>
      </c>
      <c r="C86" s="3">
        <v>43434</v>
      </c>
      <c r="D86" s="24">
        <f>+VLOOKUP(D$2,Participación!$C$42:$DG$80,$B86,0)</f>
        <v>3.5600361362779749</v>
      </c>
      <c r="E86" s="24">
        <f>+VLOOKUP(E$2,Participación!$C$42:$DG$80,$B86,0)</f>
        <v>0.29813569494994629</v>
      </c>
      <c r="F86" s="24">
        <v>5.5647636497623996</v>
      </c>
      <c r="G86" s="24">
        <v>7.5808093178828297</v>
      </c>
      <c r="H86" s="24">
        <v>4.0792198568539799</v>
      </c>
      <c r="I86" s="24">
        <v>5.5211960961662703</v>
      </c>
      <c r="J86" s="24">
        <v>1.62280637441539</v>
      </c>
      <c r="K86" s="24">
        <f>+VLOOKUP(K$2,Participación!$C$42:$DG$80,$B86,0)</f>
        <v>0.54835593927060389</v>
      </c>
      <c r="L86" s="24">
        <v>0.23569602358866901</v>
      </c>
      <c r="M86" s="24">
        <f>+VLOOKUP(M$2,Participación!$C$42:$DG$80,$B86,0)</f>
        <v>0.19206234104145334</v>
      </c>
      <c r="N86" s="24">
        <v>2.36568727124267</v>
      </c>
      <c r="O86" s="24">
        <f>+VLOOKUP(O$2,Participación!$C$42:$DG$80,$B86,0)</f>
        <v>0</v>
      </c>
      <c r="P86" s="24">
        <f>+VLOOKUP(P$2,Participación!$C$42:$DG$80,$B86,0)</f>
        <v>1.4288206172745506</v>
      </c>
      <c r="Q86" s="24">
        <v>22.246812850355902</v>
      </c>
      <c r="R86" s="24">
        <f>+VLOOKUP(R$2,Participación!$C$42:$DG$80,$B86,0)</f>
        <v>0.39825214592033154</v>
      </c>
      <c r="S86" s="24">
        <f>+VLOOKUP(S$2,Participación!$C$42:$DG$80,$B86,0)</f>
        <v>0</v>
      </c>
      <c r="T86" s="24">
        <v>1.30803692520023</v>
      </c>
      <c r="U86" s="24">
        <f>+VLOOKUP(U$2,Participación!$C$42:$DG$80,$B86,0)</f>
        <v>0</v>
      </c>
      <c r="V86" s="24">
        <f>+VLOOKUP(V$2,Participación!$C$42:$DG$80,$B86,0)</f>
        <v>0</v>
      </c>
      <c r="W86" s="24">
        <f>+VLOOKUP(W$2,Participación!$C$42:$DG$80,$B86,0)</f>
        <v>0</v>
      </c>
      <c r="X86" s="24">
        <f>+VLOOKUP(X$2,Participación!$C$42:$DG$80,$B86,0)</f>
        <v>0</v>
      </c>
      <c r="Y86" s="24">
        <v>0.12629821775005001</v>
      </c>
      <c r="Z86" s="24">
        <f>+VLOOKUP(Z$2,Participación!$C$42:$DG$80,$B86,0)</f>
        <v>0</v>
      </c>
      <c r="AA86" s="24">
        <f>+VLOOKUP(AA$2,Participación!$C$42:$DG$80,$B86,0)</f>
        <v>1.0974473475071174</v>
      </c>
      <c r="AB86" s="24">
        <f>+VLOOKUP(AB$2,Participación!$C$42:$DG$80,$B86,0)</f>
        <v>0.18437618796701166</v>
      </c>
      <c r="AC86" s="24">
        <f>+VLOOKUP(AC$2,Participación!$C$42:$DG$80,$B86,0)</f>
        <v>7.1248605418889999E-2</v>
      </c>
      <c r="AD86" s="24">
        <f>+VLOOKUP(AD$2,Participación!$C$42:$DG$80,$B86,0)</f>
        <v>0.11330201145470158</v>
      </c>
      <c r="AE86" s="24">
        <f>+VLOOKUP(AE$2,Participación!$C$42:$DG$80,$B86,0)</f>
        <v>0</v>
      </c>
      <c r="AF86" s="24">
        <f>+VLOOKUP(AF$2,Participación!$C$42:$DG$80,$B86,0)</f>
        <v>0</v>
      </c>
      <c r="AG86" s="24">
        <f>+VLOOKUP(AG$2,Participación!$C$42:$DG$80,$B86,0)</f>
        <v>0.80186385260868942</v>
      </c>
      <c r="AH86" s="24">
        <v>4.7359480678423802</v>
      </c>
      <c r="AI86" s="24">
        <f>+VLOOKUP(AI$2,Participación!$C$42:$DG$80,$B86,0)</f>
        <v>1.5439204453699809</v>
      </c>
      <c r="AJ86" s="24">
        <f>+VLOOKUP(AJ$2,Participación!$C$42:$DG$80,$B86,0)</f>
        <v>3.5217251093643216</v>
      </c>
      <c r="AK86" s="24">
        <f>+VLOOKUP(AK$2,Participación!$C$42:$DG$80,$B86,0)</f>
        <v>0</v>
      </c>
      <c r="AL86" s="24">
        <f>+VLOOKUP(AL$2,Participación!$C$42:$DG$80,$B86,0)</f>
        <v>0</v>
      </c>
      <c r="AM86" s="24">
        <f>+VLOOKUP(AM$2,Participación!$C$42:$DG$80,$B86,0)</f>
        <v>6.2615009339898817E-2</v>
      </c>
      <c r="AN86" s="24">
        <v>0.61373799884080504</v>
      </c>
      <c r="AO86" s="24">
        <v>0.277722683772467</v>
      </c>
    </row>
    <row r="87" spans="2:41" ht="16.5" x14ac:dyDescent="0.3">
      <c r="B87">
        <v>97</v>
      </c>
      <c r="C87" s="3">
        <v>43465</v>
      </c>
      <c r="D87" s="24">
        <f>+VLOOKUP(D$2,Participación!$C$42:$DG$80,$B87,0)</f>
        <v>3.4712808102137234</v>
      </c>
      <c r="E87" s="24">
        <f>+VLOOKUP(E$2,Participación!$C$42:$DG$80,$B87,0)</f>
        <v>0.30488396785680177</v>
      </c>
      <c r="F87" s="24">
        <v>5.5873758547440699</v>
      </c>
      <c r="G87" s="24">
        <v>7.6959597098936596</v>
      </c>
      <c r="H87" s="24">
        <v>4.14143055991231</v>
      </c>
      <c r="I87" s="24">
        <v>5.6462874999705797</v>
      </c>
      <c r="J87" s="24">
        <v>1.6221573948031101</v>
      </c>
      <c r="K87" s="24">
        <f>+VLOOKUP(K$2,Participación!$C$42:$DG$80,$B87,0)</f>
        <v>0.5510003617942959</v>
      </c>
      <c r="L87" s="24">
        <v>0.23663592504789299</v>
      </c>
      <c r="M87" s="24">
        <f>+VLOOKUP(M$2,Participación!$C$42:$DG$80,$B87,0)</f>
        <v>0.18880261602716952</v>
      </c>
      <c r="N87" s="24">
        <v>2.38464346627091</v>
      </c>
      <c r="O87" s="24">
        <f>+VLOOKUP(O$2,Participación!$C$42:$DG$80,$B87,0)</f>
        <v>0</v>
      </c>
      <c r="P87" s="24">
        <f>+VLOOKUP(P$2,Participación!$C$42:$DG$80,$B87,0)</f>
        <v>1.364564001987145</v>
      </c>
      <c r="Q87" s="24">
        <v>22.260229419443899</v>
      </c>
      <c r="R87" s="24">
        <f>+VLOOKUP(R$2,Participación!$C$42:$DG$80,$B87,0)</f>
        <v>0.39988422956000458</v>
      </c>
      <c r="S87" s="24">
        <f>+VLOOKUP(S$2,Participación!$C$42:$DG$80,$B87,0)</f>
        <v>0</v>
      </c>
      <c r="T87" s="24">
        <v>1.30588325111083</v>
      </c>
      <c r="U87" s="24">
        <f>+VLOOKUP(U$2,Participación!$C$42:$DG$80,$B87,0)</f>
        <v>0</v>
      </c>
      <c r="V87" s="24">
        <f>+VLOOKUP(V$2,Participación!$C$42:$DG$80,$B87,0)</f>
        <v>0</v>
      </c>
      <c r="W87" s="24">
        <f>+VLOOKUP(W$2,Participación!$C$42:$DG$80,$B87,0)</f>
        <v>0</v>
      </c>
      <c r="X87" s="24">
        <f>+VLOOKUP(X$2,Participación!$C$42:$DG$80,$B87,0)</f>
        <v>0</v>
      </c>
      <c r="Y87" s="24">
        <v>0.12647407136285499</v>
      </c>
      <c r="Z87" s="24">
        <f>+VLOOKUP(Z$2,Participación!$C$42:$DG$80,$B87,0)</f>
        <v>0</v>
      </c>
      <c r="AA87" s="24">
        <f>+VLOOKUP(AA$2,Participación!$C$42:$DG$80,$B87,0)</f>
        <v>1.1238528809284773</v>
      </c>
      <c r="AB87" s="24">
        <f>+VLOOKUP(AB$2,Participación!$C$42:$DG$80,$B87,0)</f>
        <v>0.17602028981306689</v>
      </c>
      <c r="AC87" s="24">
        <f>+VLOOKUP(AC$2,Participación!$C$42:$DG$80,$B87,0)</f>
        <v>6.902260406662189E-2</v>
      </c>
      <c r="AD87" s="24">
        <f>+VLOOKUP(AD$2,Participación!$C$42:$DG$80,$B87,0)</f>
        <v>0.11096455459948502</v>
      </c>
      <c r="AE87" s="24">
        <f>+VLOOKUP(AE$2,Participación!$C$42:$DG$80,$B87,0)</f>
        <v>0</v>
      </c>
      <c r="AF87" s="24">
        <f>+VLOOKUP(AF$2,Participación!$C$42:$DG$80,$B87,0)</f>
        <v>0</v>
      </c>
      <c r="AG87" s="24">
        <f>+VLOOKUP(AG$2,Participación!$C$42:$DG$80,$B87,0)</f>
        <v>0.80638827229567878</v>
      </c>
      <c r="AH87" s="24">
        <v>4.8330188606624702</v>
      </c>
      <c r="AI87" s="24">
        <f>+VLOOKUP(AI$2,Participación!$C$42:$DG$80,$B87,0)</f>
        <v>1.5405208214994719</v>
      </c>
      <c r="AJ87" s="24">
        <f>+VLOOKUP(AJ$2,Participación!$C$42:$DG$80,$B87,0)</f>
        <v>3.5469351791054864</v>
      </c>
      <c r="AK87" s="24">
        <f>+VLOOKUP(AK$2,Participación!$C$42:$DG$80,$B87,0)</f>
        <v>0</v>
      </c>
      <c r="AL87" s="24">
        <f>+VLOOKUP(AL$2,Participación!$C$42:$DG$80,$B87,0)</f>
        <v>0</v>
      </c>
      <c r="AM87" s="24">
        <f>+VLOOKUP(AM$2,Participación!$C$42:$DG$80,$B87,0)</f>
        <v>6.3501185012988237E-2</v>
      </c>
      <c r="AN87" s="24">
        <v>0.62750224588709302</v>
      </c>
      <c r="AO87" s="24">
        <v>0.27992780619430502</v>
      </c>
    </row>
    <row r="88" spans="2:41" ht="16.5" x14ac:dyDescent="0.3">
      <c r="B88">
        <v>98</v>
      </c>
      <c r="C88" s="3">
        <v>43496</v>
      </c>
      <c r="D88" s="24">
        <f>+VLOOKUP(D$2,Participación!$C$42:$DG$80,$B88,0)</f>
        <v>3.4383270563036352</v>
      </c>
      <c r="E88" s="24">
        <f>+VLOOKUP(E$2,Participación!$C$42:$DG$80,$B88,0)</f>
        <v>0.31513097870444629</v>
      </c>
      <c r="F88" s="24">
        <v>5.6124323705136501</v>
      </c>
      <c r="G88" s="24">
        <v>7.7532483237990197</v>
      </c>
      <c r="H88" s="24">
        <v>4.1916854843803701</v>
      </c>
      <c r="I88" s="24">
        <v>5.7562404740345601</v>
      </c>
      <c r="J88" s="24">
        <v>1.62645083166858</v>
      </c>
      <c r="K88" s="24">
        <f>+VLOOKUP(K$2,Participación!$C$42:$DG$80,$B88,0)</f>
        <v>0.55931456413014791</v>
      </c>
      <c r="L88" s="24">
        <v>0.23378729070427201</v>
      </c>
      <c r="M88" s="24">
        <f>+VLOOKUP(M$2,Participación!$C$42:$DG$80,$B88,0)</f>
        <v>0.18663892478538521</v>
      </c>
      <c r="N88" s="24">
        <v>2.3937965331991999</v>
      </c>
      <c r="O88" s="24">
        <f>+VLOOKUP(O$2,Participación!$C$42:$DG$80,$B88,0)</f>
        <v>0</v>
      </c>
      <c r="P88" s="24">
        <f>+VLOOKUP(P$2,Participación!$C$42:$DG$80,$B88,0)</f>
        <v>1.3691770444958593</v>
      </c>
      <c r="Q88" s="24">
        <v>22.3073632163307</v>
      </c>
      <c r="R88" s="24">
        <f>+VLOOKUP(R$2,Participación!$C$42:$DG$80,$B88,0)</f>
        <v>0.40365321912550783</v>
      </c>
      <c r="S88" s="24">
        <f>+VLOOKUP(S$2,Participación!$C$42:$DG$80,$B88,0)</f>
        <v>0</v>
      </c>
      <c r="T88" s="24">
        <v>1.3455065923374001</v>
      </c>
      <c r="U88" s="24">
        <f>+VLOOKUP(U$2,Participación!$C$42:$DG$80,$B88,0)</f>
        <v>0</v>
      </c>
      <c r="V88" s="24">
        <f>+VLOOKUP(V$2,Participación!$C$42:$DG$80,$B88,0)</f>
        <v>0</v>
      </c>
      <c r="W88" s="24">
        <f>+VLOOKUP(W$2,Participación!$C$42:$DG$80,$B88,0)</f>
        <v>0</v>
      </c>
      <c r="X88" s="24">
        <f>+VLOOKUP(X$2,Participación!$C$42:$DG$80,$B88,0)</f>
        <v>0</v>
      </c>
      <c r="Y88" s="24">
        <v>0.124883757718581</v>
      </c>
      <c r="Z88" s="24">
        <f>+VLOOKUP(Z$2,Participación!$C$42:$DG$80,$B88,0)</f>
        <v>0</v>
      </c>
      <c r="AA88" s="24">
        <f>+VLOOKUP(AA$2,Participación!$C$42:$DG$80,$B88,0)</f>
        <v>1.1455613968897371</v>
      </c>
      <c r="AB88" s="24">
        <f>+VLOOKUP(AB$2,Participación!$C$42:$DG$80,$B88,0)</f>
        <v>0.17582379175805021</v>
      </c>
      <c r="AC88" s="24">
        <f>+VLOOKUP(AC$2,Participación!$C$42:$DG$80,$B88,0)</f>
        <v>6.921072362053575E-2</v>
      </c>
      <c r="AD88" s="24">
        <f>+VLOOKUP(AD$2,Participación!$C$42:$DG$80,$B88,0)</f>
        <v>0.11237814370162276</v>
      </c>
      <c r="AE88" s="24">
        <f>+VLOOKUP(AE$2,Participación!$C$42:$DG$80,$B88,0)</f>
        <v>0</v>
      </c>
      <c r="AF88" s="24">
        <f>+VLOOKUP(AF$2,Participación!$C$42:$DG$80,$B88,0)</f>
        <v>0</v>
      </c>
      <c r="AG88" s="24">
        <f>+VLOOKUP(AG$2,Participación!$C$42:$DG$80,$B88,0)</f>
        <v>0.8177594740239521</v>
      </c>
      <c r="AH88" s="24">
        <v>4.8909616023304903</v>
      </c>
      <c r="AI88" s="24">
        <f>+VLOOKUP(AI$2,Participación!$C$42:$DG$80,$B88,0)</f>
        <v>1.5334762031073892</v>
      </c>
      <c r="AJ88" s="24">
        <f>+VLOOKUP(AJ$2,Participación!$C$42:$DG$80,$B88,0)</f>
        <v>3.5703484711550391</v>
      </c>
      <c r="AK88" s="24">
        <f>+VLOOKUP(AK$2,Participación!$C$42:$DG$80,$B88,0)</f>
        <v>0</v>
      </c>
      <c r="AL88" s="24">
        <f>+VLOOKUP(AL$2,Participación!$C$42:$DG$80,$B88,0)</f>
        <v>0</v>
      </c>
      <c r="AM88" s="24">
        <f>+VLOOKUP(AM$2,Participación!$C$42:$DG$80,$B88,0)</f>
        <v>6.5154539834613751E-2</v>
      </c>
      <c r="AN88" s="24">
        <v>0.64288090676555198</v>
      </c>
      <c r="AO88" s="24">
        <v>0.28182771283283697</v>
      </c>
    </row>
    <row r="89" spans="2:41" ht="16.5" x14ac:dyDescent="0.3">
      <c r="B89">
        <v>99</v>
      </c>
      <c r="C89" s="3">
        <v>43524</v>
      </c>
      <c r="D89" s="24">
        <f>+VLOOKUP(D$2,Participación!$C$42:$DG$80,$B89,0)</f>
        <v>3.4215338745101187</v>
      </c>
      <c r="E89" s="24">
        <f>+VLOOKUP(E$2,Participación!$C$42:$DG$80,$B89,0)</f>
        <v>0.32376997432227655</v>
      </c>
      <c r="F89" s="24">
        <v>5.6569251941161403</v>
      </c>
      <c r="G89" s="24">
        <v>7.77928223864195</v>
      </c>
      <c r="H89" s="24">
        <v>4.2080902915020104</v>
      </c>
      <c r="I89" s="24">
        <v>5.8216414944507404</v>
      </c>
      <c r="J89" s="24">
        <v>1.63135079450626</v>
      </c>
      <c r="K89" s="24">
        <f>+VLOOKUP(K$2,Participación!$C$42:$DG$80,$B89,0)</f>
        <v>0.56638723873037011</v>
      </c>
      <c r="L89" s="24">
        <v>0.229099751277661</v>
      </c>
      <c r="M89" s="24">
        <f>+VLOOKUP(M$2,Participación!$C$42:$DG$80,$B89,0)</f>
        <v>0.17493604234626467</v>
      </c>
      <c r="N89" s="24">
        <v>2.3853555899798899</v>
      </c>
      <c r="O89" s="24">
        <f>+VLOOKUP(O$2,Participación!$C$42:$DG$80,$B89,0)</f>
        <v>0</v>
      </c>
      <c r="P89" s="24">
        <f>+VLOOKUP(P$2,Participación!$C$42:$DG$80,$B89,0)</f>
        <v>1.3701557442161658</v>
      </c>
      <c r="Q89" s="24">
        <v>22.159470032224899</v>
      </c>
      <c r="R89" s="24">
        <f>+VLOOKUP(R$2,Participación!$C$42:$DG$80,$B89,0)</f>
        <v>0.40271860294441686</v>
      </c>
      <c r="S89" s="24">
        <f>+VLOOKUP(S$2,Participación!$C$42:$DG$80,$B89,0)</f>
        <v>0</v>
      </c>
      <c r="T89" s="24">
        <v>1.30301344678506</v>
      </c>
      <c r="U89" s="24">
        <f>+VLOOKUP(U$2,Participación!$C$42:$DG$80,$B89,0)</f>
        <v>0</v>
      </c>
      <c r="V89" s="24">
        <f>+VLOOKUP(V$2,Participación!$C$42:$DG$80,$B89,0)</f>
        <v>0</v>
      </c>
      <c r="W89" s="24">
        <f>+VLOOKUP(W$2,Participación!$C$42:$DG$80,$B89,0)</f>
        <v>0</v>
      </c>
      <c r="X89" s="24">
        <f>+VLOOKUP(X$2,Participación!$C$42:$DG$80,$B89,0)</f>
        <v>0</v>
      </c>
      <c r="Y89" s="24">
        <v>0.122905332420366</v>
      </c>
      <c r="Z89" s="24">
        <f>+VLOOKUP(Z$2,Participación!$C$42:$DG$80,$B89,0)</f>
        <v>0</v>
      </c>
      <c r="AA89" s="24">
        <f>+VLOOKUP(AA$2,Participación!$C$42:$DG$80,$B89,0)</f>
        <v>1.1473859561296622</v>
      </c>
      <c r="AB89" s="24">
        <f>+VLOOKUP(AB$2,Participación!$C$42:$DG$80,$B89,0)</f>
        <v>0.17334761602964394</v>
      </c>
      <c r="AC89" s="24">
        <f>+VLOOKUP(AC$2,Participación!$C$42:$DG$80,$B89,0)</f>
        <v>6.7239531253672061E-2</v>
      </c>
      <c r="AD89" s="24">
        <f>+VLOOKUP(AD$2,Participación!$C$42:$DG$80,$B89,0)</f>
        <v>0.11387639176447586</v>
      </c>
      <c r="AE89" s="24">
        <f>+VLOOKUP(AE$2,Participación!$C$42:$DG$80,$B89,0)</f>
        <v>0</v>
      </c>
      <c r="AF89" s="24">
        <f>+VLOOKUP(AF$2,Participación!$C$42:$DG$80,$B89,0)</f>
        <v>0</v>
      </c>
      <c r="AG89" s="24">
        <f>+VLOOKUP(AG$2,Participación!$C$42:$DG$80,$B89,0)</f>
        <v>0.8233779952343725</v>
      </c>
      <c r="AH89" s="24">
        <v>4.9425336591340701</v>
      </c>
      <c r="AI89" s="24">
        <f>+VLOOKUP(AI$2,Participación!$C$42:$DG$80,$B89,0)</f>
        <v>1.5310178942963797</v>
      </c>
      <c r="AJ89" s="24">
        <f>+VLOOKUP(AJ$2,Participación!$C$42:$DG$80,$B89,0)</f>
        <v>3.5768228989771971</v>
      </c>
      <c r="AK89" s="24">
        <f>+VLOOKUP(AK$2,Participación!$C$42:$DG$80,$B89,0)</f>
        <v>0</v>
      </c>
      <c r="AL89" s="24">
        <f>+VLOOKUP(AL$2,Participación!$C$42:$DG$80,$B89,0)</f>
        <v>0</v>
      </c>
      <c r="AM89" s="24">
        <f>+VLOOKUP(AM$2,Participación!$C$42:$DG$80,$B89,0)</f>
        <v>6.464837586412106E-2</v>
      </c>
      <c r="AN89" s="24">
        <v>0.63082483420992796</v>
      </c>
      <c r="AO89" s="24">
        <v>0.281995590578906</v>
      </c>
    </row>
    <row r="90" spans="2:41" ht="16.5" x14ac:dyDescent="0.3">
      <c r="B90">
        <v>100</v>
      </c>
      <c r="C90" s="3">
        <v>43555</v>
      </c>
      <c r="D90" s="24">
        <f>+VLOOKUP(D$2,Participación!$C$42:$DG$80,$B90,0)</f>
        <v>3.3989732114103082</v>
      </c>
      <c r="E90" s="24">
        <f>+VLOOKUP(E$2,Participación!$C$42:$DG$80,$B90,0)</f>
        <v>0.3211503768163636</v>
      </c>
      <c r="F90" s="24">
        <v>5.6661001360247303</v>
      </c>
      <c r="G90" s="24">
        <v>7.7843227722498103</v>
      </c>
      <c r="H90" s="24">
        <v>4.2238139442655003</v>
      </c>
      <c r="I90" s="24">
        <v>5.8669450456312502</v>
      </c>
      <c r="J90" s="24">
        <v>1.63883427916548</v>
      </c>
      <c r="K90" s="24">
        <f>+VLOOKUP(K$2,Participación!$C$42:$DG$80,$B90,0)</f>
        <v>0.56144097691507233</v>
      </c>
      <c r="L90" s="24">
        <v>0.224080012881578</v>
      </c>
      <c r="M90" s="24">
        <f>+VLOOKUP(M$2,Participación!$C$42:$DG$80,$B90,0)</f>
        <v>0.16833422097955827</v>
      </c>
      <c r="N90" s="24">
        <v>2.3838728829203202</v>
      </c>
      <c r="O90" s="24">
        <f>+VLOOKUP(O$2,Participación!$C$42:$DG$80,$B90,0)</f>
        <v>0</v>
      </c>
      <c r="P90" s="24">
        <f>+VLOOKUP(P$2,Participación!$C$42:$DG$80,$B90,0)</f>
        <v>1.3688674321355441</v>
      </c>
      <c r="Q90" s="24">
        <v>21.9950115743714</v>
      </c>
      <c r="R90" s="24">
        <f>+VLOOKUP(R$2,Participación!$C$42:$DG$80,$B90,0)</f>
        <v>0.39231491620518399</v>
      </c>
      <c r="S90" s="24">
        <f>+VLOOKUP(S$2,Participación!$C$42:$DG$80,$B90,0)</f>
        <v>0</v>
      </c>
      <c r="T90" s="24">
        <v>1.2441156863146501</v>
      </c>
      <c r="U90" s="24">
        <f>+VLOOKUP(U$2,Participación!$C$42:$DG$80,$B90,0)</f>
        <v>0</v>
      </c>
      <c r="V90" s="24">
        <f>+VLOOKUP(V$2,Participación!$C$42:$DG$80,$B90,0)</f>
        <v>0</v>
      </c>
      <c r="W90" s="24">
        <f>+VLOOKUP(W$2,Participación!$C$42:$DG$80,$B90,0)</f>
        <v>0</v>
      </c>
      <c r="X90" s="24">
        <f>+VLOOKUP(X$2,Participación!$C$42:$DG$80,$B90,0)</f>
        <v>0</v>
      </c>
      <c r="Y90" s="24">
        <v>0.118565840684053</v>
      </c>
      <c r="Z90" s="24">
        <f>+VLOOKUP(Z$2,Participación!$C$42:$DG$80,$B90,0)</f>
        <v>0</v>
      </c>
      <c r="AA90" s="24">
        <f>+VLOOKUP(AA$2,Participación!$C$42:$DG$80,$B90,0)</f>
        <v>1.149659126967332</v>
      </c>
      <c r="AB90" s="24">
        <f>+VLOOKUP(AB$2,Participación!$C$42:$DG$80,$B90,0)</f>
        <v>0.17161568792767981</v>
      </c>
      <c r="AC90" s="24">
        <f>+VLOOKUP(AC$2,Participación!$C$42:$DG$80,$B90,0)</f>
        <v>6.655914019743539E-2</v>
      </c>
      <c r="AD90" s="24">
        <f>+VLOOKUP(AD$2,Participación!$C$42:$DG$80,$B90,0)</f>
        <v>0.11319610873781298</v>
      </c>
      <c r="AE90" s="24">
        <f>+VLOOKUP(AE$2,Participación!$C$42:$DG$80,$B90,0)</f>
        <v>0</v>
      </c>
      <c r="AF90" s="24">
        <f>+VLOOKUP(AF$2,Participación!$C$42:$DG$80,$B90,0)</f>
        <v>0</v>
      </c>
      <c r="AG90" s="24">
        <f>+VLOOKUP(AG$2,Participación!$C$42:$DG$80,$B90,0)</f>
        <v>0.82409080605976914</v>
      </c>
      <c r="AH90" s="24">
        <v>4.9670168746199597</v>
      </c>
      <c r="AI90" s="24">
        <f>+VLOOKUP(AI$2,Participación!$C$42:$DG$80,$B90,0)</f>
        <v>1.5256052641736983</v>
      </c>
      <c r="AJ90" s="24">
        <f>+VLOOKUP(AJ$2,Participación!$C$42:$DG$80,$B90,0)</f>
        <v>3.5466722860079893</v>
      </c>
      <c r="AK90" s="24">
        <f>+VLOOKUP(AK$2,Participación!$C$42:$DG$80,$B90,0)</f>
        <v>0</v>
      </c>
      <c r="AL90" s="24">
        <f>+VLOOKUP(AL$2,Participación!$C$42:$DG$80,$B90,0)</f>
        <v>0</v>
      </c>
      <c r="AM90" s="24">
        <f>+VLOOKUP(AM$2,Participación!$C$42:$DG$80,$B90,0)</f>
        <v>6.4549470047001373E-2</v>
      </c>
      <c r="AN90" s="24">
        <v>0.626546775141121</v>
      </c>
      <c r="AO90" s="24">
        <v>0.28323403292756499</v>
      </c>
    </row>
    <row r="91" spans="2:41" ht="16.5" x14ac:dyDescent="0.3">
      <c r="B91">
        <v>101</v>
      </c>
      <c r="C91" s="3">
        <v>43585</v>
      </c>
      <c r="D91" s="24">
        <f>+VLOOKUP(D$2,Participación!$C$42:$DG$80,$B91,0)</f>
        <v>3.3677729658871129</v>
      </c>
      <c r="E91" s="24">
        <f>+VLOOKUP(E$2,Participación!$C$42:$DG$80,$B91,0)</f>
        <v>0.32642169100202678</v>
      </c>
      <c r="F91" s="24">
        <v>5.6641426702908202</v>
      </c>
      <c r="G91" s="24">
        <v>7.8004501736531697</v>
      </c>
      <c r="H91" s="24">
        <v>4.2580759919410598</v>
      </c>
      <c r="I91" s="24">
        <v>5.94449595819348</v>
      </c>
      <c r="J91" s="24">
        <v>1.6449423816533599</v>
      </c>
      <c r="K91" s="24">
        <f>+VLOOKUP(K$2,Participación!$C$42:$DG$80,$B91,0)</f>
        <v>0.55868923173470941</v>
      </c>
      <c r="L91" s="24">
        <v>0.218854274535107</v>
      </c>
      <c r="M91" s="24">
        <f>+VLOOKUP(M$2,Participación!$C$42:$DG$80,$B91,0)</f>
        <v>0.1647084937422634</v>
      </c>
      <c r="N91" s="24">
        <v>2.3605803193170498</v>
      </c>
      <c r="O91" s="24">
        <f>+VLOOKUP(O$2,Participación!$C$42:$DG$80,$B91,0)</f>
        <v>0</v>
      </c>
      <c r="P91" s="24">
        <f>+VLOOKUP(P$2,Participación!$C$42:$DG$80,$B91,0)</f>
        <v>1.348690620324916</v>
      </c>
      <c r="Q91" s="24">
        <v>21.899729531699201</v>
      </c>
      <c r="R91" s="24">
        <f>+VLOOKUP(R$2,Participación!$C$42:$DG$80,$B91,0)</f>
        <v>0.38529070052100112</v>
      </c>
      <c r="S91" s="24">
        <f>+VLOOKUP(S$2,Participación!$C$42:$DG$80,$B91,0)</f>
        <v>0</v>
      </c>
      <c r="T91" s="24">
        <v>1.1832827895313001</v>
      </c>
      <c r="U91" s="24">
        <f>+VLOOKUP(U$2,Participación!$C$42:$DG$80,$B91,0)</f>
        <v>0</v>
      </c>
      <c r="V91" s="24">
        <f>+VLOOKUP(V$2,Participación!$C$42:$DG$80,$B91,0)</f>
        <v>0</v>
      </c>
      <c r="W91" s="24">
        <f>+VLOOKUP(W$2,Participación!$C$42:$DG$80,$B91,0)</f>
        <v>0</v>
      </c>
      <c r="X91" s="24">
        <f>+VLOOKUP(X$2,Participación!$C$42:$DG$80,$B91,0)</f>
        <v>0</v>
      </c>
      <c r="Y91" s="24">
        <v>0.11407067455921401</v>
      </c>
      <c r="Z91" s="24">
        <f>+VLOOKUP(Z$2,Participación!$C$42:$DG$80,$B91,0)</f>
        <v>0</v>
      </c>
      <c r="AA91" s="24">
        <f>+VLOOKUP(AA$2,Participación!$C$42:$DG$80,$B91,0)</f>
        <v>1.1639309635427288</v>
      </c>
      <c r="AB91" s="24">
        <f>+VLOOKUP(AB$2,Participación!$C$42:$DG$80,$B91,0)</f>
        <v>0.16951767903887455</v>
      </c>
      <c r="AC91" s="24">
        <f>+VLOOKUP(AC$2,Participación!$C$42:$DG$80,$B91,0)</f>
        <v>6.6176316356878068E-2</v>
      </c>
      <c r="AD91" s="24">
        <f>+VLOOKUP(AD$2,Participación!$C$42:$DG$80,$B91,0)</f>
        <v>0.11539462639828081</v>
      </c>
      <c r="AE91" s="24">
        <f>+VLOOKUP(AE$2,Participación!$C$42:$DG$80,$B91,0)</f>
        <v>0</v>
      </c>
      <c r="AF91" s="24">
        <f>+VLOOKUP(AF$2,Participación!$C$42:$DG$80,$B91,0)</f>
        <v>0</v>
      </c>
      <c r="AG91" s="24">
        <f>+VLOOKUP(AG$2,Participación!$C$42:$DG$80,$B91,0)</f>
        <v>0.82303308871497316</v>
      </c>
      <c r="AH91" s="24">
        <v>5.0282826924891904</v>
      </c>
      <c r="AI91" s="24">
        <f>+VLOOKUP(AI$2,Participación!$C$42:$DG$80,$B91,0)</f>
        <v>1.5178894317268623</v>
      </c>
      <c r="AJ91" s="24">
        <f>+VLOOKUP(AJ$2,Participación!$C$42:$DG$80,$B91,0)</f>
        <v>3.5413641585820006</v>
      </c>
      <c r="AK91" s="24">
        <f>+VLOOKUP(AK$2,Participación!$C$42:$DG$80,$B91,0)</f>
        <v>0</v>
      </c>
      <c r="AL91" s="24">
        <f>+VLOOKUP(AL$2,Participación!$C$42:$DG$80,$B91,0)</f>
        <v>0</v>
      </c>
      <c r="AM91" s="24">
        <f>+VLOOKUP(AM$2,Participación!$C$42:$DG$80,$B91,0)</f>
        <v>6.3518801386255541E-2</v>
      </c>
      <c r="AN91" s="24">
        <v>0.71359180175620496</v>
      </c>
      <c r="AO91" s="24">
        <v>0.28328187131542099</v>
      </c>
    </row>
    <row r="92" spans="2:41" ht="16.5" x14ac:dyDescent="0.3">
      <c r="B92">
        <v>102</v>
      </c>
      <c r="C92" s="3">
        <v>43616</v>
      </c>
      <c r="D92" s="24">
        <f>+VLOOKUP(D$2,Participación!$C$42:$DG$80,$B92,0)</f>
        <v>3.3827081657685976</v>
      </c>
      <c r="E92" s="24">
        <f>+VLOOKUP(E$2,Participación!$C$42:$DG$80,$B92,0)</f>
        <v>0.33205419544378301</v>
      </c>
      <c r="F92" s="24">
        <v>5.6671217267012803</v>
      </c>
      <c r="G92" s="24">
        <v>7.8619175243802601</v>
      </c>
      <c r="H92" s="24">
        <v>4.2806802095694803</v>
      </c>
      <c r="I92" s="24">
        <v>6.0001827629698399</v>
      </c>
      <c r="J92" s="24">
        <v>1.6562669651159101</v>
      </c>
      <c r="K92" s="24">
        <f>+VLOOKUP(K$2,Participación!$C$42:$DG$80,$B92,0)</f>
        <v>0.55426826995035283</v>
      </c>
      <c r="L92" s="24">
        <v>0.21454067319151601</v>
      </c>
      <c r="M92" s="24">
        <f>+VLOOKUP(M$2,Participación!$C$42:$DG$80,$B92,0)</f>
        <v>0.16195496727063435</v>
      </c>
      <c r="N92" s="24">
        <v>2.3899863607874998</v>
      </c>
      <c r="O92" s="24">
        <f>+VLOOKUP(O$2,Participación!$C$42:$DG$80,$B92,0)</f>
        <v>0</v>
      </c>
      <c r="P92" s="24">
        <f>+VLOOKUP(P$2,Participación!$C$42:$DG$80,$B92,0)</f>
        <v>1.3430419847375448</v>
      </c>
      <c r="Q92" s="24">
        <v>21.811247710214801</v>
      </c>
      <c r="R92" s="24">
        <f>+VLOOKUP(R$2,Participación!$C$42:$DG$80,$B92,0)</f>
        <v>0.37519224455459865</v>
      </c>
      <c r="S92" s="24">
        <f>+VLOOKUP(S$2,Participación!$C$42:$DG$80,$B92,0)</f>
        <v>0</v>
      </c>
      <c r="T92" s="24">
        <v>1.12138730075656</v>
      </c>
      <c r="U92" s="24">
        <f>+VLOOKUP(U$2,Participación!$C$42:$DG$80,$B92,0)</f>
        <v>0</v>
      </c>
      <c r="V92" s="24">
        <f>+VLOOKUP(V$2,Participación!$C$42:$DG$80,$B92,0)</f>
        <v>0</v>
      </c>
      <c r="W92" s="24">
        <f>+VLOOKUP(W$2,Participación!$C$42:$DG$80,$B92,0)</f>
        <v>0</v>
      </c>
      <c r="X92" s="24">
        <f>+VLOOKUP(X$2,Participación!$C$42:$DG$80,$B92,0)</f>
        <v>0</v>
      </c>
      <c r="Y92" s="24">
        <v>0.110121163709661</v>
      </c>
      <c r="Z92" s="24">
        <f>+VLOOKUP(Z$2,Participación!$C$42:$DG$80,$B92,0)</f>
        <v>0</v>
      </c>
      <c r="AA92" s="24">
        <f>+VLOOKUP(AA$2,Participación!$C$42:$DG$80,$B92,0)</f>
        <v>1.1733480589458933</v>
      </c>
      <c r="AB92" s="24">
        <f>+VLOOKUP(AB$2,Participación!$C$42:$DG$80,$B92,0)</f>
        <v>0.16810561040166516</v>
      </c>
      <c r="AC92" s="24">
        <f>+VLOOKUP(AC$2,Participación!$C$42:$DG$80,$B92,0)</f>
        <v>6.3032624968115805E-2</v>
      </c>
      <c r="AD92" s="24">
        <f>+VLOOKUP(AD$2,Participación!$C$42:$DG$80,$B92,0)</f>
        <v>0.11719499572829385</v>
      </c>
      <c r="AE92" s="24">
        <f>+VLOOKUP(AE$2,Participación!$C$42:$DG$80,$B92,0)</f>
        <v>0</v>
      </c>
      <c r="AF92" s="24">
        <f>+VLOOKUP(AF$2,Participación!$C$42:$DG$80,$B92,0)</f>
        <v>0</v>
      </c>
      <c r="AG92" s="24">
        <f>+VLOOKUP(AG$2,Participación!$C$42:$DG$80,$B92,0)</f>
        <v>0.81858972248462003</v>
      </c>
      <c r="AH92" s="24">
        <v>5.1091437965486897</v>
      </c>
      <c r="AI92" s="24">
        <f>+VLOOKUP(AI$2,Participación!$C$42:$DG$80,$B92,0)</f>
        <v>1.5159361389642474</v>
      </c>
      <c r="AJ92" s="24">
        <f>+VLOOKUP(AJ$2,Participación!$C$42:$DG$80,$B92,0)</f>
        <v>3.5368721948510222</v>
      </c>
      <c r="AK92" s="24">
        <f>+VLOOKUP(AK$2,Participación!$C$42:$DG$80,$B92,0)</f>
        <v>0</v>
      </c>
      <c r="AL92" s="24">
        <f>+VLOOKUP(AL$2,Participación!$C$42:$DG$80,$B92,0)</f>
        <v>0</v>
      </c>
      <c r="AM92" s="24">
        <f>+VLOOKUP(AM$2,Participación!$C$42:$DG$80,$B92,0)</f>
        <v>6.0411679184262948E-2</v>
      </c>
      <c r="AN92" s="24">
        <v>0.74594753510449596</v>
      </c>
      <c r="AO92" s="24">
        <v>0.28364655442476799</v>
      </c>
    </row>
    <row r="93" spans="2:41" ht="16.5" x14ac:dyDescent="0.3">
      <c r="B93">
        <v>103</v>
      </c>
      <c r="C93" s="3">
        <v>43646</v>
      </c>
      <c r="D93" s="24">
        <f>+VLOOKUP(D$2,Participación!$C$42:$DG$80,$B93,0)</f>
        <v>3.4199821107171298</v>
      </c>
      <c r="E93" s="24">
        <f>+VLOOKUP(E$2,Participación!$C$42:$DG$80,$B93,0)</f>
        <v>0.3285854898590565</v>
      </c>
      <c r="F93" s="24">
        <v>5.6482040016523598</v>
      </c>
      <c r="G93" s="24">
        <v>7.8957658995185804</v>
      </c>
      <c r="H93" s="24">
        <v>4.2966192170928998</v>
      </c>
      <c r="I93" s="24">
        <v>6.0962325308675798</v>
      </c>
      <c r="J93" s="24">
        <v>1.6605861116074601</v>
      </c>
      <c r="K93" s="24">
        <f>+VLOOKUP(K$2,Participación!$C$42:$DG$80,$B93,0)</f>
        <v>0.55136517109379268</v>
      </c>
      <c r="L93" s="24">
        <v>0.21044544341893401</v>
      </c>
      <c r="M93" s="24">
        <f>+VLOOKUP(M$2,Participación!$C$42:$DG$80,$B93,0)</f>
        <v>0.15859592773997014</v>
      </c>
      <c r="N93" s="24">
        <v>2.4153446840871702</v>
      </c>
      <c r="O93" s="24">
        <f>+VLOOKUP(O$2,Participación!$C$42:$DG$80,$B93,0)</f>
        <v>0</v>
      </c>
      <c r="P93" s="24">
        <f>+VLOOKUP(P$2,Participación!$C$42:$DG$80,$B93,0)</f>
        <v>1.3393623261878653</v>
      </c>
      <c r="Q93" s="24">
        <v>21.735425587014898</v>
      </c>
      <c r="R93" s="24">
        <f>+VLOOKUP(R$2,Participación!$C$42:$DG$80,$B93,0)</f>
        <v>0.36520009012174504</v>
      </c>
      <c r="S93" s="24">
        <f>+VLOOKUP(S$2,Participación!$C$42:$DG$80,$B93,0)</f>
        <v>0</v>
      </c>
      <c r="T93" s="24">
        <v>1.09930809702249</v>
      </c>
      <c r="U93" s="24">
        <f>+VLOOKUP(U$2,Participación!$C$42:$DG$80,$B93,0)</f>
        <v>0</v>
      </c>
      <c r="V93" s="24">
        <f>+VLOOKUP(V$2,Participación!$C$42:$DG$80,$B93,0)</f>
        <v>0</v>
      </c>
      <c r="W93" s="24">
        <f>+VLOOKUP(W$2,Participación!$C$42:$DG$80,$B93,0)</f>
        <v>0</v>
      </c>
      <c r="X93" s="24">
        <f>+VLOOKUP(X$2,Participación!$C$42:$DG$80,$B93,0)</f>
        <v>0</v>
      </c>
      <c r="Y93" s="24">
        <v>0.106180433177831</v>
      </c>
      <c r="Z93" s="24">
        <f>+VLOOKUP(Z$2,Participación!$C$42:$DG$80,$B93,0)</f>
        <v>0</v>
      </c>
      <c r="AA93" s="24">
        <f>+VLOOKUP(AA$2,Participación!$C$42:$DG$80,$B93,0)</f>
        <v>1.154996367618176</v>
      </c>
      <c r="AB93" s="24">
        <f>+VLOOKUP(AB$2,Participación!$C$42:$DG$80,$B93,0)</f>
        <v>0.16984929413564109</v>
      </c>
      <c r="AC93" s="24">
        <f>+VLOOKUP(AC$2,Participación!$C$42:$DG$80,$B93,0)</f>
        <v>6.4160691019372051E-2</v>
      </c>
      <c r="AD93" s="24">
        <f>+VLOOKUP(AD$2,Participación!$C$42:$DG$80,$B93,0)</f>
        <v>0.12061493613679812</v>
      </c>
      <c r="AE93" s="24">
        <f>+VLOOKUP(AE$2,Participación!$C$42:$DG$80,$B93,0)</f>
        <v>0</v>
      </c>
      <c r="AF93" s="24">
        <f>+VLOOKUP(AF$2,Participación!$C$42:$DG$80,$B93,0)</f>
        <v>0</v>
      </c>
      <c r="AG93" s="24">
        <f>+VLOOKUP(AG$2,Participación!$C$42:$DG$80,$B93,0)</f>
        <v>0.83148319507095492</v>
      </c>
      <c r="AH93" s="24">
        <v>5.1734991433375503</v>
      </c>
      <c r="AI93" s="24">
        <f>+VLOOKUP(AI$2,Participación!$C$42:$DG$80,$B93,0)</f>
        <v>1.493238544365173</v>
      </c>
      <c r="AJ93" s="24">
        <f>+VLOOKUP(AJ$2,Participación!$C$42:$DG$80,$B93,0)</f>
        <v>3.5217753729864549</v>
      </c>
      <c r="AK93" s="24">
        <f>+VLOOKUP(AK$2,Participación!$C$42:$DG$80,$B93,0)</f>
        <v>0</v>
      </c>
      <c r="AL93" s="24">
        <f>+VLOOKUP(AL$2,Participación!$C$42:$DG$80,$B93,0)</f>
        <v>0</v>
      </c>
      <c r="AM93" s="24">
        <f>+VLOOKUP(AM$2,Participación!$C$42:$DG$80,$B93,0)</f>
        <v>6.1863570645075625E-2</v>
      </c>
      <c r="AN93" s="24">
        <v>0.79247076131405902</v>
      </c>
      <c r="AO93" s="24">
        <v>0.28470425920651599</v>
      </c>
    </row>
    <row r="94" spans="2:41" ht="16.5" x14ac:dyDescent="0.3">
      <c r="B94">
        <v>104</v>
      </c>
      <c r="C94" s="3">
        <v>43677</v>
      </c>
      <c r="D94" s="24">
        <f>+VLOOKUP(D$2,Participación!$C$42:$DG$80,$B94,0)</f>
        <v>3.4322991245288965</v>
      </c>
      <c r="E94" s="24">
        <f>+VLOOKUP(E$2,Participación!$C$42:$DG$80,$B94,0)</f>
        <v>0.32406813909264387</v>
      </c>
      <c r="F94" s="24">
        <v>5.6912854605213496</v>
      </c>
      <c r="G94" s="24">
        <v>7.9078575436004304</v>
      </c>
      <c r="H94" s="24">
        <v>4.2852281624500099</v>
      </c>
      <c r="I94" s="24">
        <v>6.1445175662371403</v>
      </c>
      <c r="J94" s="24">
        <v>1.65498623199826</v>
      </c>
      <c r="K94" s="24">
        <f>+VLOOKUP(K$2,Participación!$C$42:$DG$80,$B94,0)</f>
        <v>0.5423573773092345</v>
      </c>
      <c r="L94" s="24">
        <v>0.20427594543539199</v>
      </c>
      <c r="M94" s="24">
        <f>+VLOOKUP(M$2,Participación!$C$42:$DG$80,$B94,0)</f>
        <v>0.16318648270503081</v>
      </c>
      <c r="N94" s="24">
        <v>2.43145639270934</v>
      </c>
      <c r="O94" s="24">
        <f>+VLOOKUP(O$2,Participación!$C$42:$DG$80,$B94,0)</f>
        <v>0</v>
      </c>
      <c r="P94" s="24">
        <f>+VLOOKUP(P$2,Participación!$C$42:$DG$80,$B94,0)</f>
        <v>1.3205357198654126</v>
      </c>
      <c r="Q94" s="24">
        <v>21.661051511573099</v>
      </c>
      <c r="R94" s="24">
        <f>+VLOOKUP(R$2,Participación!$C$42:$DG$80,$B94,0)</f>
        <v>0.35206855025236217</v>
      </c>
      <c r="S94" s="24">
        <f>+VLOOKUP(S$2,Participación!$C$42:$DG$80,$B94,0)</f>
        <v>0</v>
      </c>
      <c r="T94" s="24">
        <v>1.0897892700698599</v>
      </c>
      <c r="U94" s="24">
        <f>+VLOOKUP(U$2,Participación!$C$42:$DG$80,$B94,0)</f>
        <v>0</v>
      </c>
      <c r="V94" s="24">
        <f>+VLOOKUP(V$2,Participación!$C$42:$DG$80,$B94,0)</f>
        <v>0</v>
      </c>
      <c r="W94" s="24">
        <f>+VLOOKUP(W$2,Participación!$C$42:$DG$80,$B94,0)</f>
        <v>0</v>
      </c>
      <c r="X94" s="24">
        <f>+VLOOKUP(X$2,Participación!$C$42:$DG$80,$B94,0)</f>
        <v>0</v>
      </c>
      <c r="Y94" s="24">
        <v>0.101976386494241</v>
      </c>
      <c r="Z94" s="24">
        <f>+VLOOKUP(Z$2,Participación!$C$42:$DG$80,$B94,0)</f>
        <v>0</v>
      </c>
      <c r="AA94" s="24">
        <f>+VLOOKUP(AA$2,Participación!$C$42:$DG$80,$B94,0)</f>
        <v>1.1260050360678009</v>
      </c>
      <c r="AB94" s="24">
        <f>+VLOOKUP(AB$2,Participación!$C$42:$DG$80,$B94,0)</f>
        <v>0.17046560752477721</v>
      </c>
      <c r="AC94" s="24">
        <f>+VLOOKUP(AC$2,Participación!$C$42:$DG$80,$B94,0)</f>
        <v>5.9213100967676471E-2</v>
      </c>
      <c r="AD94" s="24">
        <f>+VLOOKUP(AD$2,Participación!$C$42:$DG$80,$B94,0)</f>
        <v>0.12480883137817773</v>
      </c>
      <c r="AE94" s="24">
        <f>+VLOOKUP(AE$2,Participación!$C$42:$DG$80,$B94,0)</f>
        <v>0</v>
      </c>
      <c r="AF94" s="24">
        <f>+VLOOKUP(AF$2,Participación!$C$42:$DG$80,$B94,0)</f>
        <v>0</v>
      </c>
      <c r="AG94" s="24">
        <f>+VLOOKUP(AG$2,Participación!$C$42:$DG$80,$B94,0)</f>
        <v>0.83058126841009106</v>
      </c>
      <c r="AH94" s="24">
        <v>5.2030521277886299</v>
      </c>
      <c r="AI94" s="24">
        <f>+VLOOKUP(AI$2,Participación!$C$42:$DG$80,$B94,0)</f>
        <v>1.5015434086668686</v>
      </c>
      <c r="AJ94" s="24">
        <f>+VLOOKUP(AJ$2,Participación!$C$42:$DG$80,$B94,0)</f>
        <v>3.4897367732625346</v>
      </c>
      <c r="AK94" s="24">
        <f>+VLOOKUP(AK$2,Participación!$C$42:$DG$80,$B94,0)</f>
        <v>0</v>
      </c>
      <c r="AL94" s="24">
        <f>+VLOOKUP(AL$2,Participación!$C$42:$DG$80,$B94,0)</f>
        <v>0</v>
      </c>
      <c r="AM94" s="24">
        <f>+VLOOKUP(AM$2,Participación!$C$42:$DG$80,$B94,0)</f>
        <v>6.2587686339965601E-2</v>
      </c>
      <c r="AN94" s="24">
        <v>0.82913928176780505</v>
      </c>
      <c r="AO94" s="24">
        <v>0.28617038281197898</v>
      </c>
    </row>
    <row r="95" spans="2:41" ht="16.5" x14ac:dyDescent="0.3">
      <c r="B95">
        <v>105</v>
      </c>
      <c r="C95" s="3">
        <v>43708</v>
      </c>
      <c r="D95" s="24">
        <f>+VLOOKUP(D$2,Participación!$C$42:$DG$80,$B95,0)</f>
        <v>3.4394544857398208</v>
      </c>
      <c r="E95" s="24">
        <f>+VLOOKUP(E$2,Participación!$C$42:$DG$80,$B95,0)</f>
        <v>0.32407476658325612</v>
      </c>
      <c r="F95" s="24">
        <v>5.6736081840593302</v>
      </c>
      <c r="G95" s="24">
        <v>8.0060794494488796</v>
      </c>
      <c r="H95" s="24">
        <v>4.2899853385126399</v>
      </c>
      <c r="I95" s="24">
        <v>6.1961122436684004</v>
      </c>
      <c r="J95" s="24">
        <v>1.6512611300921101</v>
      </c>
      <c r="K95" s="24">
        <f>+VLOOKUP(K$2,Participación!$C$42:$DG$80,$B95,0)</f>
        <v>0.53723631420242279</v>
      </c>
      <c r="L95" s="24">
        <v>0.20040935740636601</v>
      </c>
      <c r="M95" s="24">
        <f>+VLOOKUP(M$2,Participación!$C$42:$DG$80,$B95,0)</f>
        <v>0.16277106183370643</v>
      </c>
      <c r="N95" s="24">
        <v>2.43411459226061</v>
      </c>
      <c r="O95" s="24">
        <f>+VLOOKUP(O$2,Participación!$C$42:$DG$80,$B95,0)</f>
        <v>0</v>
      </c>
      <c r="P95" s="24">
        <f>+VLOOKUP(P$2,Participación!$C$42:$DG$80,$B95,0)</f>
        <v>1.3062970584329963</v>
      </c>
      <c r="Q95" s="24">
        <v>21.703834423597701</v>
      </c>
      <c r="R95" s="24">
        <f>+VLOOKUP(R$2,Participación!$C$42:$DG$80,$B95,0)</f>
        <v>0.34222993384289069</v>
      </c>
      <c r="S95" s="24">
        <f>+VLOOKUP(S$2,Participación!$C$42:$DG$80,$B95,0)</f>
        <v>0</v>
      </c>
      <c r="T95" s="24">
        <v>1.10737564121579</v>
      </c>
      <c r="U95" s="24">
        <f>+VLOOKUP(U$2,Participación!$C$42:$DG$80,$B95,0)</f>
        <v>0</v>
      </c>
      <c r="V95" s="24">
        <f>+VLOOKUP(V$2,Participación!$C$42:$DG$80,$B95,0)</f>
        <v>0</v>
      </c>
      <c r="W95" s="24">
        <f>+VLOOKUP(W$2,Participación!$C$42:$DG$80,$B95,0)</f>
        <v>0</v>
      </c>
      <c r="X95" s="24">
        <f>+VLOOKUP(X$2,Participación!$C$42:$DG$80,$B95,0)</f>
        <v>0</v>
      </c>
      <c r="Y95" s="24">
        <v>9.6654452458465101E-2</v>
      </c>
      <c r="Z95" s="24">
        <f>+VLOOKUP(Z$2,Participación!$C$42:$DG$80,$B95,0)</f>
        <v>0</v>
      </c>
      <c r="AA95" s="24">
        <f>+VLOOKUP(AA$2,Participación!$C$42:$DG$80,$B95,0)</f>
        <v>1.1164888536667372</v>
      </c>
      <c r="AB95" s="24">
        <f>+VLOOKUP(AB$2,Participación!$C$42:$DG$80,$B95,0)</f>
        <v>0.16961067613771871</v>
      </c>
      <c r="AC95" s="24">
        <f>+VLOOKUP(AC$2,Participación!$C$42:$DG$80,$B95,0)</f>
        <v>5.5932701106324395E-2</v>
      </c>
      <c r="AD95" s="24">
        <f>+VLOOKUP(AD$2,Participación!$C$42:$DG$80,$B95,0)</f>
        <v>0.12954037225604995</v>
      </c>
      <c r="AE95" s="24">
        <f>+VLOOKUP(AE$2,Participación!$C$42:$DG$80,$B95,0)</f>
        <v>0</v>
      </c>
      <c r="AF95" s="24">
        <f>+VLOOKUP(AF$2,Participación!$C$42:$DG$80,$B95,0)</f>
        <v>0</v>
      </c>
      <c r="AG95" s="24">
        <f>+VLOOKUP(AG$2,Participación!$C$42:$DG$80,$B95,0)</f>
        <v>0.8442781893531297</v>
      </c>
      <c r="AH95" s="24">
        <v>5.25926671796823</v>
      </c>
      <c r="AI95" s="24">
        <f>+VLOOKUP(AI$2,Participación!$C$42:$DG$80,$B95,0)</f>
        <v>1.4871779251238126</v>
      </c>
      <c r="AJ95" s="24">
        <f>+VLOOKUP(AJ$2,Participación!$C$42:$DG$80,$B95,0)</f>
        <v>3.4443294574668077</v>
      </c>
      <c r="AK95" s="24">
        <f>+VLOOKUP(AK$2,Participación!$C$42:$DG$80,$B95,0)</f>
        <v>0</v>
      </c>
      <c r="AL95" s="24">
        <f>+VLOOKUP(AL$2,Participación!$C$42:$DG$80,$B95,0)</f>
        <v>0</v>
      </c>
      <c r="AM95" s="24">
        <f>+VLOOKUP(AM$2,Participación!$C$42:$DG$80,$B95,0)</f>
        <v>6.1510899152206297E-2</v>
      </c>
      <c r="AN95" s="24">
        <v>0.85715458323226601</v>
      </c>
      <c r="AO95" s="24">
        <v>0.28618227319950001</v>
      </c>
    </row>
    <row r="96" spans="2:41" ht="16.5" x14ac:dyDescent="0.3">
      <c r="B96">
        <v>106</v>
      </c>
      <c r="C96" s="3">
        <v>43738</v>
      </c>
      <c r="D96" s="24">
        <f>+VLOOKUP(D$2,Participación!$C$42:$DG$80,$B96,0)</f>
        <v>3.4508459684973967</v>
      </c>
      <c r="E96" s="24">
        <f>+VLOOKUP(E$2,Participación!$C$42:$DG$80,$B96,0)</f>
        <v>0.32514780587536202</v>
      </c>
      <c r="F96" s="24">
        <v>5.6573275321144996</v>
      </c>
      <c r="G96" s="24">
        <v>8.1074203839493197</v>
      </c>
      <c r="H96" s="24">
        <v>4.3027808741296596</v>
      </c>
      <c r="I96" s="24">
        <v>6.2045091621133803</v>
      </c>
      <c r="J96" s="24">
        <v>1.6459397489472101</v>
      </c>
      <c r="K96" s="24">
        <f>+VLOOKUP(K$2,Participación!$C$42:$DG$80,$B96,0)</f>
        <v>0.52890540056005131</v>
      </c>
      <c r="L96" s="24">
        <v>0.19958409380159101</v>
      </c>
      <c r="M96" s="24">
        <f>+VLOOKUP(M$2,Participación!$C$42:$DG$80,$B96,0)</f>
        <v>0.16232827201569838</v>
      </c>
      <c r="N96" s="24">
        <v>2.4455745346684798</v>
      </c>
      <c r="O96" s="24">
        <f>+VLOOKUP(O$2,Participación!$C$42:$DG$80,$B96,0)</f>
        <v>0</v>
      </c>
      <c r="P96" s="24">
        <f>+VLOOKUP(P$2,Participación!$C$42:$DG$80,$B96,0)</f>
        <v>1.295047174763347</v>
      </c>
      <c r="Q96" s="24">
        <v>21.789864622551701</v>
      </c>
      <c r="R96" s="24">
        <f>+VLOOKUP(R$2,Participación!$C$42:$DG$80,$B96,0)</f>
        <v>0.33480476191933795</v>
      </c>
      <c r="S96" s="24">
        <f>+VLOOKUP(S$2,Participación!$C$42:$DG$80,$B96,0)</f>
        <v>0</v>
      </c>
      <c r="T96" s="24">
        <v>1.1397599608356701</v>
      </c>
      <c r="U96" s="24">
        <f>+VLOOKUP(U$2,Participación!$C$42:$DG$80,$B96,0)</f>
        <v>0</v>
      </c>
      <c r="V96" s="24">
        <f>+VLOOKUP(V$2,Participación!$C$42:$DG$80,$B96,0)</f>
        <v>0</v>
      </c>
      <c r="W96" s="24">
        <f>+VLOOKUP(W$2,Participación!$C$42:$DG$80,$B96,0)</f>
        <v>0</v>
      </c>
      <c r="X96" s="24">
        <f>+VLOOKUP(X$2,Participación!$C$42:$DG$80,$B96,0)</f>
        <v>0</v>
      </c>
      <c r="Y96" s="24">
        <v>9.1624737536892695E-2</v>
      </c>
      <c r="Z96" s="24">
        <f>+VLOOKUP(Z$2,Participación!$C$42:$DG$80,$B96,0)</f>
        <v>0</v>
      </c>
      <c r="AA96" s="24">
        <f>+VLOOKUP(AA$2,Participación!$C$42:$DG$80,$B96,0)</f>
        <v>1.1030194870207299</v>
      </c>
      <c r="AB96" s="24">
        <f>+VLOOKUP(AB$2,Participación!$C$42:$DG$80,$B96,0)</f>
        <v>0.17075522410886332</v>
      </c>
      <c r="AC96" s="24">
        <f>+VLOOKUP(AC$2,Participación!$C$42:$DG$80,$B96,0)</f>
        <v>5.4138058135377878E-2</v>
      </c>
      <c r="AD96" s="24">
        <f>+VLOOKUP(AD$2,Participación!$C$42:$DG$80,$B96,0)</f>
        <v>0.13088015123376062</v>
      </c>
      <c r="AE96" s="24">
        <f>+VLOOKUP(AE$2,Participación!$C$42:$DG$80,$B96,0)</f>
        <v>0</v>
      </c>
      <c r="AF96" s="24">
        <f>+VLOOKUP(AF$2,Participación!$C$42:$DG$80,$B96,0)</f>
        <v>0</v>
      </c>
      <c r="AG96" s="24">
        <f>+VLOOKUP(AG$2,Participación!$C$42:$DG$80,$B96,0)</f>
        <v>0.86301941445071106</v>
      </c>
      <c r="AH96" s="24">
        <v>5.3381551210085201</v>
      </c>
      <c r="AI96" s="24">
        <f>+VLOOKUP(AI$2,Participación!$C$42:$DG$80,$B96,0)</f>
        <v>1.4782693350562821</v>
      </c>
      <c r="AJ96" s="24">
        <f>+VLOOKUP(AJ$2,Participación!$C$42:$DG$80,$B96,0)</f>
        <v>3.4285153046919987</v>
      </c>
      <c r="AK96" s="24">
        <f>+VLOOKUP(AK$2,Participación!$C$42:$DG$80,$B96,0)</f>
        <v>0</v>
      </c>
      <c r="AL96" s="24">
        <f>+VLOOKUP(AL$2,Participación!$C$42:$DG$80,$B96,0)</f>
        <v>0</v>
      </c>
      <c r="AM96" s="24">
        <f>+VLOOKUP(AM$2,Participación!$C$42:$DG$80,$B96,0)</f>
        <v>6.0386178150706495E-2</v>
      </c>
      <c r="AN96" s="24">
        <v>0.93952362410867896</v>
      </c>
      <c r="AO96" s="24">
        <v>0.28761168221532901</v>
      </c>
    </row>
    <row r="97" spans="2:41" ht="16.5" x14ac:dyDescent="0.3">
      <c r="B97">
        <v>107</v>
      </c>
      <c r="C97" s="3">
        <v>43769</v>
      </c>
      <c r="D97" s="24">
        <f>+VLOOKUP(D$2,Participación!$C$42:$DG$80,$B97,0)</f>
        <v>3.4669922080915851</v>
      </c>
      <c r="E97" s="24">
        <f>+VLOOKUP(E$2,Participación!$C$42:$DG$80,$B97,0)</f>
        <v>0.3213515211549744</v>
      </c>
      <c r="F97" s="24">
        <v>5.6279204200408204</v>
      </c>
      <c r="G97" s="24">
        <v>8.09642990579996</v>
      </c>
      <c r="H97" s="24">
        <v>4.3005005429336203</v>
      </c>
      <c r="I97" s="24">
        <v>6.2970289774858799</v>
      </c>
      <c r="J97" s="24">
        <v>1.64325805828361</v>
      </c>
      <c r="K97" s="24">
        <f>+VLOOKUP(K$2,Participación!$C$42:$DG$80,$B97,0)</f>
        <v>0.52758645173887675</v>
      </c>
      <c r="L97" s="24">
        <v>0.201512966712278</v>
      </c>
      <c r="M97" s="24">
        <f>+VLOOKUP(M$2,Participación!$C$42:$DG$80,$B97,0)</f>
        <v>0.16121978430182149</v>
      </c>
      <c r="N97" s="24">
        <v>2.44718524822758</v>
      </c>
      <c r="O97" s="24">
        <f>+VLOOKUP(O$2,Participación!$C$42:$DG$80,$B97,0)</f>
        <v>0</v>
      </c>
      <c r="P97" s="24">
        <f>+VLOOKUP(P$2,Participación!$C$42:$DG$80,$B97,0)</f>
        <v>1.2706557821167364</v>
      </c>
      <c r="Q97" s="24">
        <v>21.724470608938802</v>
      </c>
      <c r="R97" s="24">
        <f>+VLOOKUP(R$2,Participación!$C$42:$DG$80,$B97,0)</f>
        <v>0.32720164432169391</v>
      </c>
      <c r="S97" s="24">
        <f>+VLOOKUP(S$2,Participación!$C$42:$DG$80,$B97,0)</f>
        <v>0</v>
      </c>
      <c r="T97" s="24">
        <v>1.1516560610759701</v>
      </c>
      <c r="U97" s="24">
        <f>+VLOOKUP(U$2,Participación!$C$42:$DG$80,$B97,0)</f>
        <v>0</v>
      </c>
      <c r="V97" s="24">
        <f>+VLOOKUP(V$2,Participación!$C$42:$DG$80,$B97,0)</f>
        <v>0</v>
      </c>
      <c r="W97" s="24">
        <f>+VLOOKUP(W$2,Participación!$C$42:$DG$80,$B97,0)</f>
        <v>0</v>
      </c>
      <c r="X97" s="24">
        <f>+VLOOKUP(X$2,Participación!$C$42:$DG$80,$B97,0)</f>
        <v>0</v>
      </c>
      <c r="Y97" s="24">
        <v>8.2854307083367204E-2</v>
      </c>
      <c r="Z97" s="24">
        <f>+VLOOKUP(Z$2,Participación!$C$42:$DG$80,$B97,0)</f>
        <v>0</v>
      </c>
      <c r="AA97" s="24">
        <f>+VLOOKUP(AA$2,Participación!$C$42:$DG$80,$B97,0)</f>
        <v>1.0833097531225218</v>
      </c>
      <c r="AB97" s="24">
        <f>+VLOOKUP(AB$2,Participación!$C$42:$DG$80,$B97,0)</f>
        <v>0.17053395909638427</v>
      </c>
      <c r="AC97" s="24">
        <f>+VLOOKUP(AC$2,Participación!$C$42:$DG$80,$B97,0)</f>
        <v>5.3624080814000427E-2</v>
      </c>
      <c r="AD97" s="24">
        <f>+VLOOKUP(AD$2,Participación!$C$42:$DG$80,$B97,0)</f>
        <v>0.12948354009796062</v>
      </c>
      <c r="AE97" s="24">
        <f>+VLOOKUP(AE$2,Participación!$C$42:$DG$80,$B97,0)</f>
        <v>0</v>
      </c>
      <c r="AF97" s="24">
        <f>+VLOOKUP(AF$2,Participación!$C$42:$DG$80,$B97,0)</f>
        <v>0</v>
      </c>
      <c r="AG97" s="24">
        <f>+VLOOKUP(AG$2,Participación!$C$42:$DG$80,$B97,0)</f>
        <v>0.88084286250389909</v>
      </c>
      <c r="AH97" s="24">
        <v>5.3855360067437701</v>
      </c>
      <c r="AI97" s="24">
        <f>+VLOOKUP(AI$2,Participación!$C$42:$DG$80,$B97,0)</f>
        <v>1.4666172855188877</v>
      </c>
      <c r="AJ97" s="24">
        <f>+VLOOKUP(AJ$2,Participación!$C$42:$DG$80,$B97,0)</f>
        <v>3.4168931294558225</v>
      </c>
      <c r="AK97" s="24">
        <f>+VLOOKUP(AK$2,Participación!$C$42:$DG$80,$B97,0)</f>
        <v>0</v>
      </c>
      <c r="AL97" s="24">
        <f>+VLOOKUP(AL$2,Participación!$C$42:$DG$80,$B97,0)</f>
        <v>0</v>
      </c>
      <c r="AM97" s="24">
        <f>+VLOOKUP(AM$2,Participación!$C$42:$DG$80,$B97,0)</f>
        <v>5.9679106203167985E-2</v>
      </c>
      <c r="AN97" s="24">
        <v>1.0358830635090901</v>
      </c>
      <c r="AO97" s="24">
        <v>0.28819585892316402</v>
      </c>
    </row>
    <row r="98" spans="2:41" ht="16.5" x14ac:dyDescent="0.3">
      <c r="B98">
        <v>108</v>
      </c>
      <c r="C98" s="3">
        <v>43799</v>
      </c>
      <c r="D98" s="24">
        <f>+VLOOKUP(D$2,Participación!$C$42:$DG$80,$B98,0)</f>
        <v>3.4537417456261736</v>
      </c>
      <c r="E98" s="24">
        <f>+VLOOKUP(E$2,Participación!$C$42:$DG$80,$B98,0)</f>
        <v>0.32033674883944929</v>
      </c>
      <c r="F98" s="24">
        <v>5.6307062394589904</v>
      </c>
      <c r="G98" s="24">
        <v>8.0944995324607998</v>
      </c>
      <c r="H98" s="24">
        <v>4.2876245250375797</v>
      </c>
      <c r="I98" s="24">
        <v>6.34344820302928</v>
      </c>
      <c r="J98" s="24">
        <v>1.6405957122075401</v>
      </c>
      <c r="K98" s="24">
        <f>+VLOOKUP(K$2,Participación!$C$42:$DG$80,$B98,0)</f>
        <v>0.52528348486826382</v>
      </c>
      <c r="L98" s="24">
        <v>0.20297851541351</v>
      </c>
      <c r="M98" s="24">
        <f>+VLOOKUP(M$2,Participación!$C$42:$DG$80,$B98,0)</f>
        <v>0.16110312323232784</v>
      </c>
      <c r="N98" s="24">
        <v>2.4516773331864599</v>
      </c>
      <c r="O98" s="24">
        <f>+VLOOKUP(O$2,Participación!$C$42:$DG$80,$B98,0)</f>
        <v>0</v>
      </c>
      <c r="P98" s="24">
        <f>+VLOOKUP(P$2,Participación!$C$42:$DG$80,$B98,0)</f>
        <v>1.2505546106196541</v>
      </c>
      <c r="Q98" s="24">
        <v>21.759305924220101</v>
      </c>
      <c r="R98" s="24">
        <f>+VLOOKUP(R$2,Participación!$C$42:$DG$80,$B98,0)</f>
        <v>0.31868120478562645</v>
      </c>
      <c r="S98" s="24">
        <f>+VLOOKUP(S$2,Participación!$C$42:$DG$80,$B98,0)</f>
        <v>0</v>
      </c>
      <c r="T98" s="24">
        <v>1.12825310723686</v>
      </c>
      <c r="U98" s="24">
        <f>+VLOOKUP(U$2,Participación!$C$42:$DG$80,$B98,0)</f>
        <v>0</v>
      </c>
      <c r="V98" s="24">
        <f>+VLOOKUP(V$2,Participación!$C$42:$DG$80,$B98,0)</f>
        <v>0</v>
      </c>
      <c r="W98" s="24">
        <f>+VLOOKUP(W$2,Participación!$C$42:$DG$80,$B98,0)</f>
        <v>0</v>
      </c>
      <c r="X98" s="24">
        <f>+VLOOKUP(X$2,Participación!$C$42:$DG$80,$B98,0)</f>
        <v>0</v>
      </c>
      <c r="Y98" s="24">
        <v>7.4267761179570305E-2</v>
      </c>
      <c r="Z98" s="24">
        <f>+VLOOKUP(Z$2,Participación!$C$42:$DG$80,$B98,0)</f>
        <v>0</v>
      </c>
      <c r="AA98" s="24">
        <f>+VLOOKUP(AA$2,Participación!$C$42:$DG$80,$B98,0)</f>
        <v>1.0507176785335983</v>
      </c>
      <c r="AB98" s="24">
        <f>+VLOOKUP(AB$2,Participación!$C$42:$DG$80,$B98,0)</f>
        <v>0.17156141857524876</v>
      </c>
      <c r="AC98" s="24">
        <f>+VLOOKUP(AC$2,Participación!$C$42:$DG$80,$B98,0)</f>
        <v>5.2961207870011018E-2</v>
      </c>
      <c r="AD98" s="24">
        <f>+VLOOKUP(AD$2,Participación!$C$42:$DG$80,$B98,0)</f>
        <v>0.12920493368295385</v>
      </c>
      <c r="AE98" s="24">
        <f>+VLOOKUP(AE$2,Participación!$C$42:$DG$80,$B98,0)</f>
        <v>0</v>
      </c>
      <c r="AF98" s="24">
        <f>+VLOOKUP(AF$2,Participación!$C$42:$DG$80,$B98,0)</f>
        <v>0</v>
      </c>
      <c r="AG98" s="24">
        <f>+VLOOKUP(AG$2,Participación!$C$42:$DG$80,$B98,0)</f>
        <v>0.90376980514217753</v>
      </c>
      <c r="AH98" s="24">
        <v>5.4683734143290801</v>
      </c>
      <c r="AI98" s="24">
        <f>+VLOOKUP(AI$2,Participación!$C$42:$DG$80,$B98,0)</f>
        <v>1.4484367183453728</v>
      </c>
      <c r="AJ98" s="24">
        <f>+VLOOKUP(AJ$2,Participación!$C$42:$DG$80,$B98,0)</f>
        <v>3.4053226939045125</v>
      </c>
      <c r="AK98" s="24">
        <f>+VLOOKUP(AK$2,Participación!$C$42:$DG$80,$B98,0)</f>
        <v>0</v>
      </c>
      <c r="AL98" s="24">
        <f>+VLOOKUP(AL$2,Participación!$C$42:$DG$80,$B98,0)</f>
        <v>0</v>
      </c>
      <c r="AM98" s="24">
        <f>+VLOOKUP(AM$2,Participación!$C$42:$DG$80,$B98,0)</f>
        <v>5.73838031422556E-2</v>
      </c>
      <c r="AN98" s="24">
        <v>1.01838093202183</v>
      </c>
      <c r="AO98" s="24">
        <v>0.289528934294152</v>
      </c>
    </row>
    <row r="99" spans="2:41" ht="16.5" x14ac:dyDescent="0.3">
      <c r="B99">
        <v>109</v>
      </c>
      <c r="C99" s="3">
        <v>43830</v>
      </c>
      <c r="D99" s="24">
        <f>+VLOOKUP(D$2,Participación!$C$42:$DG$80,$B99,0)</f>
        <v>3.4395697025933583</v>
      </c>
      <c r="E99" s="24">
        <f>+VLOOKUP(E$2,Participación!$C$42:$DG$80,$B99,0)</f>
        <v>0.3149338809341965</v>
      </c>
      <c r="F99" s="24">
        <v>5.6376737322509003</v>
      </c>
      <c r="G99" s="24">
        <v>8.1476747363243405</v>
      </c>
      <c r="H99" s="24">
        <v>4.2707188581047504</v>
      </c>
      <c r="I99" s="24">
        <v>6.4016582375624296</v>
      </c>
      <c r="J99" s="24">
        <v>1.64074786485035</v>
      </c>
      <c r="K99" s="24">
        <f>+VLOOKUP(K$2,Participación!$C$42:$DG$80,$B99,0)</f>
        <v>0.51497213742481063</v>
      </c>
      <c r="L99" s="24">
        <v>0.20703276270488999</v>
      </c>
      <c r="M99" s="24">
        <f>+VLOOKUP(M$2,Participación!$C$42:$DG$80,$B99,0)</f>
        <v>0.1555210967439877</v>
      </c>
      <c r="N99" s="24">
        <v>2.45953533631649</v>
      </c>
      <c r="O99" s="24">
        <f>+VLOOKUP(O$2,Participación!$C$42:$DG$80,$B99,0)</f>
        <v>0</v>
      </c>
      <c r="P99" s="24">
        <f>+VLOOKUP(P$2,Participación!$C$42:$DG$80,$B99,0)</f>
        <v>1.22157194442609</v>
      </c>
      <c r="Q99" s="24">
        <v>21.788146942005699</v>
      </c>
      <c r="R99" s="24">
        <f>+VLOOKUP(R$2,Participación!$C$42:$DG$80,$B99,0)</f>
        <v>0.31781599128991667</v>
      </c>
      <c r="S99" s="24">
        <f>+VLOOKUP(S$2,Participación!$C$42:$DG$80,$B99,0)</f>
        <v>0</v>
      </c>
      <c r="T99" s="24">
        <v>1.13414604841016</v>
      </c>
      <c r="U99" s="24">
        <f>+VLOOKUP(U$2,Participación!$C$42:$DG$80,$B99,0)</f>
        <v>0</v>
      </c>
      <c r="V99" s="24">
        <f>+VLOOKUP(V$2,Participación!$C$42:$DG$80,$B99,0)</f>
        <v>0</v>
      </c>
      <c r="W99" s="24">
        <f>+VLOOKUP(W$2,Participación!$C$42:$DG$80,$B99,0)</f>
        <v>0</v>
      </c>
      <c r="X99" s="24">
        <f>+VLOOKUP(X$2,Participación!$C$42:$DG$80,$B99,0)</f>
        <v>0</v>
      </c>
      <c r="Y99" s="24">
        <v>7.0559100574332997E-2</v>
      </c>
      <c r="Z99" s="24">
        <f>+VLOOKUP(Z$2,Participación!$C$42:$DG$80,$B99,0)</f>
        <v>0</v>
      </c>
      <c r="AA99" s="24">
        <f>+VLOOKUP(AA$2,Participación!$C$42:$DG$80,$B99,0)</f>
        <v>1.0173604677200057</v>
      </c>
      <c r="AB99" s="24">
        <f>+VLOOKUP(AB$2,Participación!$C$42:$DG$80,$B99,0)</f>
        <v>0.16926933746891284</v>
      </c>
      <c r="AC99" s="24">
        <f>+VLOOKUP(AC$2,Participación!$C$42:$DG$80,$B99,0)</f>
        <v>4.9807499919135696E-2</v>
      </c>
      <c r="AD99" s="24">
        <f>+VLOOKUP(AD$2,Participación!$C$42:$DG$80,$B99,0)</f>
        <v>0.12642384972179241</v>
      </c>
      <c r="AE99" s="24">
        <f>+VLOOKUP(AE$2,Participación!$C$42:$DG$80,$B99,0)</f>
        <v>0</v>
      </c>
      <c r="AF99" s="24">
        <f>+VLOOKUP(AF$2,Participación!$C$42:$DG$80,$B99,0)</f>
        <v>0</v>
      </c>
      <c r="AG99" s="24">
        <f>+VLOOKUP(AG$2,Participación!$C$42:$DG$80,$B99,0)</f>
        <v>0.92822563999144914</v>
      </c>
      <c r="AH99" s="24">
        <v>5.5705041142734002</v>
      </c>
      <c r="AI99" s="24">
        <f>+VLOOKUP(AI$2,Participación!$C$42:$DG$80,$B99,0)</f>
        <v>1.4429794404179896</v>
      </c>
      <c r="AJ99" s="24">
        <f>+VLOOKUP(AJ$2,Participación!$C$42:$DG$80,$B99,0)</f>
        <v>3.4125364106410747</v>
      </c>
      <c r="AK99" s="24">
        <f>+VLOOKUP(AK$2,Participación!$C$42:$DG$80,$B99,0)</f>
        <v>0</v>
      </c>
      <c r="AL99" s="24">
        <f>+VLOOKUP(AL$2,Participación!$C$42:$DG$80,$B99,0)</f>
        <v>0</v>
      </c>
      <c r="AM99" s="24">
        <f>+VLOOKUP(AM$2,Participación!$C$42:$DG$80,$B99,0)</f>
        <v>5.7669850177568135E-2</v>
      </c>
      <c r="AN99" s="24">
        <v>1.0734695616638199</v>
      </c>
      <c r="AO99" s="24">
        <v>0.29013411720418097</v>
      </c>
    </row>
    <row r="102" spans="2:41" x14ac:dyDescent="0.25">
      <c r="C102" t="s">
        <v>115</v>
      </c>
    </row>
    <row r="103" spans="2:41" ht="16.5" x14ac:dyDescent="0.3">
      <c r="D103" s="1" t="s">
        <v>60</v>
      </c>
      <c r="E103" s="1" t="s">
        <v>47</v>
      </c>
      <c r="F103" s="1" t="s">
        <v>61</v>
      </c>
      <c r="G103" s="1" t="s">
        <v>43</v>
      </c>
      <c r="H103" s="1" t="s">
        <v>42</v>
      </c>
      <c r="I103" s="1" t="s">
        <v>26</v>
      </c>
      <c r="J103" s="1" t="s">
        <v>38</v>
      </c>
      <c r="K103" s="1" t="s">
        <v>55</v>
      </c>
      <c r="L103" s="1" t="s">
        <v>58</v>
      </c>
      <c r="M103" s="1" t="s">
        <v>45</v>
      </c>
      <c r="N103" s="1" t="s">
        <v>59</v>
      </c>
      <c r="O103" s="1" t="s">
        <v>31</v>
      </c>
      <c r="P103" s="1" t="s">
        <v>24</v>
      </c>
      <c r="Q103" s="1" t="s">
        <v>48</v>
      </c>
      <c r="R103" s="1" t="s">
        <v>53</v>
      </c>
      <c r="S103" s="1" t="s">
        <v>32</v>
      </c>
      <c r="T103" s="1" t="s">
        <v>51</v>
      </c>
      <c r="U103" s="1" t="s">
        <v>29</v>
      </c>
      <c r="V103" s="1" t="s">
        <v>36</v>
      </c>
      <c r="W103" s="1" t="s">
        <v>33</v>
      </c>
      <c r="X103" s="1" t="s">
        <v>37</v>
      </c>
      <c r="Y103" s="1" t="s">
        <v>56</v>
      </c>
      <c r="Z103" s="1" t="s">
        <v>30</v>
      </c>
      <c r="AA103" s="1" t="s">
        <v>39</v>
      </c>
      <c r="AB103" s="1" t="s">
        <v>54</v>
      </c>
      <c r="AC103" s="1" t="s">
        <v>40</v>
      </c>
      <c r="AD103" s="1" t="s">
        <v>28</v>
      </c>
      <c r="AE103" s="1" t="s">
        <v>52</v>
      </c>
      <c r="AF103" s="1" t="s">
        <v>34</v>
      </c>
      <c r="AG103" s="1" t="s">
        <v>49</v>
      </c>
      <c r="AH103" s="1" t="s">
        <v>50</v>
      </c>
      <c r="AI103" s="1" t="s">
        <v>44</v>
      </c>
      <c r="AJ103" s="1" t="s">
        <v>27</v>
      </c>
      <c r="AK103" s="1" t="s">
        <v>35</v>
      </c>
      <c r="AL103" s="1" t="s">
        <v>25</v>
      </c>
      <c r="AM103" s="1" t="s">
        <v>41</v>
      </c>
      <c r="AN103" s="1" t="s">
        <v>46</v>
      </c>
      <c r="AO103" s="1" t="s">
        <v>57</v>
      </c>
    </row>
    <row r="104" spans="2:41" ht="16.5" x14ac:dyDescent="0.3">
      <c r="C104" s="3">
        <v>40574</v>
      </c>
      <c r="D104" s="13">
        <v>0.27414983568491302</v>
      </c>
      <c r="E104" s="13">
        <v>0.19465861717156499</v>
      </c>
      <c r="F104" s="13">
        <v>0.31156305393198802</v>
      </c>
      <c r="G104" s="13">
        <v>0.4659518588082</v>
      </c>
      <c r="H104" s="13">
        <v>0.25953805195820201</v>
      </c>
      <c r="I104" s="13">
        <v>0.23347538165544801</v>
      </c>
      <c r="J104" s="13">
        <v>0.12558787518225001</v>
      </c>
      <c r="K104" s="13">
        <v>0.12311468457790101</v>
      </c>
      <c r="L104" s="13">
        <v>9.6327896962639797E-2</v>
      </c>
      <c r="M104" s="13">
        <v>6.3980117598075606E-2</v>
      </c>
      <c r="N104" s="13">
        <v>0.34591269361167598</v>
      </c>
      <c r="O104" s="13">
        <v>5.1912162063576196E-3</v>
      </c>
      <c r="P104" s="13">
        <v>0.110069287803595</v>
      </c>
      <c r="Q104" s="13">
        <v>0.32602454645159201</v>
      </c>
      <c r="R104" s="13">
        <v>4.7279267190711899E-6</v>
      </c>
      <c r="S104" s="13">
        <v>8.2006917488630496E-2</v>
      </c>
      <c r="T104" s="13">
        <v>1.0224666018812299E-2</v>
      </c>
      <c r="U104" s="13">
        <v>1.36204309153416E-2</v>
      </c>
      <c r="V104" s="13">
        <v>0.20427929041523801</v>
      </c>
      <c r="W104" s="13">
        <v>0.123497621775604</v>
      </c>
      <c r="X104" s="13">
        <v>1.8272950664968101E-2</v>
      </c>
      <c r="Y104" s="13">
        <v>6.6403290002331897E-3</v>
      </c>
      <c r="Z104" s="13">
        <v>2.0934953015785501E-2</v>
      </c>
      <c r="AA104" s="13">
        <v>6.89871094708276E-3</v>
      </c>
      <c r="AB104" s="13">
        <v>1.2476716476767799E-2</v>
      </c>
      <c r="AC104" s="13"/>
      <c r="AD104" s="13"/>
      <c r="AE104" s="13">
        <v>1.8703225828534399E-4</v>
      </c>
      <c r="AF104" s="13">
        <v>0.18118018883105</v>
      </c>
      <c r="AG104" s="13">
        <v>1.5564914433366E-2</v>
      </c>
      <c r="AH104" s="13">
        <v>3.5582923980686097E-2</v>
      </c>
      <c r="AI104" s="13">
        <v>2.4021163727933399E-2</v>
      </c>
      <c r="AJ104" s="13">
        <v>8.7218494989170697E-2</v>
      </c>
      <c r="AK104" s="13">
        <v>7.4323836544538197E-2</v>
      </c>
      <c r="AL104" s="13">
        <v>5.1468486605547497E-3</v>
      </c>
      <c r="AM104" s="13">
        <v>1.6037931350248899E-5</v>
      </c>
      <c r="AN104" s="13">
        <v>9.9471406739441697E-3</v>
      </c>
      <c r="AO104" s="13">
        <v>2.7602289657488702E-3</v>
      </c>
    </row>
    <row r="105" spans="2:41" ht="16.5" x14ac:dyDescent="0.3">
      <c r="C105" s="3">
        <v>40602</v>
      </c>
      <c r="D105" s="13">
        <v>0.270508064341418</v>
      </c>
      <c r="E105" s="13">
        <v>0.19493747321911301</v>
      </c>
      <c r="F105" s="13">
        <v>0.306062742313366</v>
      </c>
      <c r="G105" s="13">
        <v>0.47191839824478798</v>
      </c>
      <c r="H105" s="13">
        <v>0.26109362883686699</v>
      </c>
      <c r="I105" s="13">
        <v>0.23574734270872799</v>
      </c>
      <c r="J105" s="13">
        <v>0.125390514132004</v>
      </c>
      <c r="K105" s="13">
        <v>0.122187367250915</v>
      </c>
      <c r="L105" s="13">
        <v>9.4643375230636304E-2</v>
      </c>
      <c r="M105" s="13">
        <v>6.3306587220207503E-2</v>
      </c>
      <c r="N105" s="13">
        <v>0.33871277210761802</v>
      </c>
      <c r="O105" s="13">
        <v>5.0822761375080502E-3</v>
      </c>
      <c r="P105" s="13">
        <v>0.111445263470298</v>
      </c>
      <c r="Q105" s="13">
        <v>0.33027909384992998</v>
      </c>
      <c r="R105" s="13">
        <v>8.3274395511339502E-5</v>
      </c>
      <c r="S105" s="13">
        <v>7.9806170883893801E-2</v>
      </c>
      <c r="T105" s="13">
        <v>9.9589977485868494E-3</v>
      </c>
      <c r="U105" s="13">
        <v>1.27495448965525E-2</v>
      </c>
      <c r="V105" s="13">
        <v>0.20250673805182801</v>
      </c>
      <c r="W105" s="13">
        <v>0.12663724906118601</v>
      </c>
      <c r="X105" s="13">
        <v>1.9104695257503398E-2</v>
      </c>
      <c r="Y105" s="13">
        <v>6.3212258265595402E-3</v>
      </c>
      <c r="Z105" s="13">
        <v>2.04660083576679E-2</v>
      </c>
      <c r="AA105" s="13">
        <v>7.0131393535152403E-3</v>
      </c>
      <c r="AB105" s="13">
        <v>1.1809668284027601E-2</v>
      </c>
      <c r="AC105" s="13"/>
      <c r="AD105" s="13"/>
      <c r="AE105" s="13">
        <v>1.9874162295905701E-4</v>
      </c>
      <c r="AF105" s="13">
        <v>0.16714203850165499</v>
      </c>
      <c r="AG105" s="13">
        <v>1.5203194289506301E-2</v>
      </c>
      <c r="AH105" s="13">
        <v>3.5361005543644602E-2</v>
      </c>
      <c r="AI105" s="13">
        <v>2.3839269582328002E-2</v>
      </c>
      <c r="AJ105" s="13">
        <v>8.8067657884939907E-2</v>
      </c>
      <c r="AK105" s="13">
        <v>7.40426958343431E-2</v>
      </c>
      <c r="AL105" s="13">
        <v>5.1376294334874598E-3</v>
      </c>
      <c r="AM105" s="13">
        <v>1.3041688220266499E-5</v>
      </c>
      <c r="AN105" s="13">
        <v>9.90377082796862E-3</v>
      </c>
      <c r="AO105" s="13">
        <v>2.7540155837518102E-3</v>
      </c>
    </row>
    <row r="106" spans="2:41" ht="16.5" x14ac:dyDescent="0.3">
      <c r="C106" s="3">
        <v>40633</v>
      </c>
      <c r="D106" s="13">
        <v>0.27882545256688301</v>
      </c>
      <c r="E106" s="13">
        <v>0.19351327104090099</v>
      </c>
      <c r="F106" s="13">
        <v>0.30282318229313498</v>
      </c>
      <c r="G106" s="13">
        <v>0.47354550694543202</v>
      </c>
      <c r="H106" s="13">
        <v>0.26430316818389299</v>
      </c>
      <c r="I106" s="13">
        <v>0.238744247260609</v>
      </c>
      <c r="J106" s="13">
        <v>0.12508945890929701</v>
      </c>
      <c r="K106" s="13">
        <v>0.121657282954249</v>
      </c>
      <c r="L106" s="13">
        <v>9.2804042841220097E-2</v>
      </c>
      <c r="M106" s="13">
        <v>6.0995012944282598E-2</v>
      </c>
      <c r="N106" s="13">
        <v>0.33214836106666901</v>
      </c>
      <c r="O106" s="13">
        <v>5.0652372564650603E-3</v>
      </c>
      <c r="P106" s="13">
        <v>0.111327495981734</v>
      </c>
      <c r="Q106" s="13">
        <v>0.32891232782255397</v>
      </c>
      <c r="R106" s="13">
        <v>2.58151834402575E-4</v>
      </c>
      <c r="S106" s="13">
        <v>7.9083826103773597E-2</v>
      </c>
      <c r="T106" s="13">
        <v>7.7530848330916299E-3</v>
      </c>
      <c r="U106" s="13">
        <v>1.25304157248165E-2</v>
      </c>
      <c r="V106" s="13">
        <v>0.19673577969299899</v>
      </c>
      <c r="W106" s="13">
        <v>0.13544692879390399</v>
      </c>
      <c r="X106" s="13">
        <v>1.78997259988244E-2</v>
      </c>
      <c r="Y106" s="13">
        <v>6.0897535336293203E-3</v>
      </c>
      <c r="Z106" s="13">
        <v>2.01961280034141E-2</v>
      </c>
      <c r="AA106" s="13">
        <v>7.0817020892893099E-3</v>
      </c>
      <c r="AB106" s="13">
        <v>1.26028175081525E-2</v>
      </c>
      <c r="AC106" s="13"/>
      <c r="AD106" s="13"/>
      <c r="AE106" s="13">
        <v>1.9318818532458701E-4</v>
      </c>
      <c r="AF106" s="13">
        <v>0.15386810360321501</v>
      </c>
      <c r="AG106" s="13">
        <v>1.48914910623268E-2</v>
      </c>
      <c r="AH106" s="13">
        <v>3.4533717881279298E-2</v>
      </c>
      <c r="AI106" s="13">
        <v>2.3066140575953398E-2</v>
      </c>
      <c r="AJ106" s="13">
        <v>8.6649285879103602E-2</v>
      </c>
      <c r="AK106" s="13">
        <v>7.3232256414857297E-2</v>
      </c>
      <c r="AL106" s="13">
        <v>5.0440573869632802E-3</v>
      </c>
      <c r="AM106" s="13">
        <v>1.1539177360367399E-5</v>
      </c>
      <c r="AN106" s="13">
        <v>9.1099273165123704E-3</v>
      </c>
      <c r="AO106" s="13">
        <v>2.7449929414902902E-3</v>
      </c>
    </row>
    <row r="107" spans="2:41" ht="16.5" x14ac:dyDescent="0.3">
      <c r="C107" s="3">
        <v>40663</v>
      </c>
      <c r="D107" s="13">
        <v>0.274489128683509</v>
      </c>
      <c r="E107" s="13">
        <v>0.19000739165533401</v>
      </c>
      <c r="F107" s="13">
        <v>0.294116918820236</v>
      </c>
      <c r="G107" s="13">
        <v>0.46971897202787999</v>
      </c>
      <c r="H107" s="13">
        <v>0.25901848557151802</v>
      </c>
      <c r="I107" s="13">
        <v>0.23663978200255101</v>
      </c>
      <c r="J107" s="13">
        <v>0.123194065216763</v>
      </c>
      <c r="K107" s="13">
        <v>0.120420054734617</v>
      </c>
      <c r="L107" s="13">
        <v>8.6529949475883203E-2</v>
      </c>
      <c r="M107" s="13">
        <v>6.0343622766606E-2</v>
      </c>
      <c r="N107" s="13">
        <v>0.32440421470738701</v>
      </c>
      <c r="O107" s="13">
        <v>4.9669848554658403E-3</v>
      </c>
      <c r="P107" s="13">
        <v>0.11056176711952501</v>
      </c>
      <c r="Q107" s="13">
        <v>0.32314996428651299</v>
      </c>
      <c r="R107" s="13">
        <v>5.1247838055108101E-4</v>
      </c>
      <c r="S107" s="13">
        <v>7.6463915660722401E-2</v>
      </c>
      <c r="T107" s="13">
        <v>7.4655579765081203E-3</v>
      </c>
      <c r="U107" s="13">
        <v>1.2591313305211901E-2</v>
      </c>
      <c r="V107" s="13">
        <v>0.18988984737776601</v>
      </c>
      <c r="W107" s="13">
        <v>0.13323584460158899</v>
      </c>
      <c r="X107" s="13">
        <v>1.6675955338798999E-2</v>
      </c>
      <c r="Y107" s="13">
        <v>5.8861890047602998E-3</v>
      </c>
      <c r="Z107" s="13">
        <v>1.9212886978239498E-2</v>
      </c>
      <c r="AA107" s="13">
        <v>6.9536996793877004E-3</v>
      </c>
      <c r="AB107" s="13">
        <v>1.1594361194742201E-2</v>
      </c>
      <c r="AC107" s="13"/>
      <c r="AD107" s="13"/>
      <c r="AE107" s="13">
        <v>1.80332088973129E-4</v>
      </c>
      <c r="AF107" s="13">
        <v>0.14132425024581</v>
      </c>
      <c r="AG107" s="13">
        <v>1.44708696996364E-2</v>
      </c>
      <c r="AH107" s="13">
        <v>3.3833580797419702E-2</v>
      </c>
      <c r="AI107" s="13">
        <v>2.32766250565879E-2</v>
      </c>
      <c r="AJ107" s="13">
        <v>8.4887007723951094E-2</v>
      </c>
      <c r="AK107" s="13">
        <v>7.2636310925941402E-2</v>
      </c>
      <c r="AL107" s="13">
        <v>4.8382239864080204E-3</v>
      </c>
      <c r="AM107" s="13">
        <v>1.6449415135842099E-5</v>
      </c>
      <c r="AN107" s="13">
        <v>8.7127066838630605E-3</v>
      </c>
      <c r="AO107" s="13">
        <v>2.6225482707043701E-3</v>
      </c>
    </row>
    <row r="108" spans="2:41" ht="16.5" x14ac:dyDescent="0.3">
      <c r="C108" s="3">
        <v>40694</v>
      </c>
      <c r="D108" s="13">
        <v>0.27471404530207399</v>
      </c>
      <c r="E108" s="13">
        <v>0.18623471290221599</v>
      </c>
      <c r="F108" s="13">
        <v>0.28881171048439003</v>
      </c>
      <c r="G108" s="13">
        <v>0.471356784697542</v>
      </c>
      <c r="H108" s="13">
        <v>0.26006089444944003</v>
      </c>
      <c r="I108" s="13">
        <v>0.239283773616352</v>
      </c>
      <c r="J108" s="13">
        <v>0.122723831786114</v>
      </c>
      <c r="K108" s="13">
        <v>0.120563659436214</v>
      </c>
      <c r="L108" s="13">
        <v>8.3707404750444594E-2</v>
      </c>
      <c r="M108" s="13">
        <v>5.8563822138813601E-2</v>
      </c>
      <c r="N108" s="13">
        <v>0.32588147726967598</v>
      </c>
      <c r="O108" s="13">
        <v>4.8781813024092501E-3</v>
      </c>
      <c r="P108" s="13">
        <v>0.10963834722570399</v>
      </c>
      <c r="Q108" s="13">
        <v>0.31459663871523202</v>
      </c>
      <c r="R108" s="13">
        <v>1.0385902483872E-3</v>
      </c>
      <c r="S108" s="13">
        <v>7.4600353546684706E-2</v>
      </c>
      <c r="T108" s="13">
        <v>7.6474519940082997E-3</v>
      </c>
      <c r="U108" s="13">
        <v>1.21722454463726E-2</v>
      </c>
      <c r="V108" s="13">
        <v>0.18271220245633901</v>
      </c>
      <c r="W108" s="13">
        <v>0.13367382781593401</v>
      </c>
      <c r="X108" s="13">
        <v>1.65693492285055E-2</v>
      </c>
      <c r="Y108" s="13">
        <v>5.8065802914549196E-3</v>
      </c>
      <c r="Z108" s="13">
        <v>1.9185555241512799E-2</v>
      </c>
      <c r="AA108" s="13">
        <v>7.1460153450115397E-3</v>
      </c>
      <c r="AB108" s="13">
        <v>1.14217045457819E-2</v>
      </c>
      <c r="AC108" s="13"/>
      <c r="AD108" s="13"/>
      <c r="AE108" s="13">
        <v>1.6675105088635199E-4</v>
      </c>
      <c r="AF108" s="13">
        <v>0.13194547800227099</v>
      </c>
      <c r="AG108" s="13">
        <v>1.4098362278358799E-2</v>
      </c>
      <c r="AH108" s="13">
        <v>3.3698675964764703E-2</v>
      </c>
      <c r="AI108" s="13">
        <v>2.3055443734940902E-2</v>
      </c>
      <c r="AJ108" s="13">
        <v>8.3066867178683598E-2</v>
      </c>
      <c r="AK108" s="13">
        <v>7.1816061772456197E-2</v>
      </c>
      <c r="AL108" s="13">
        <v>4.6218725789326899E-3</v>
      </c>
      <c r="AM108" s="13">
        <v>1.40165741501567E-5</v>
      </c>
      <c r="AN108" s="13">
        <v>8.2621434533290909E-3</v>
      </c>
      <c r="AO108" s="13">
        <v>2.9461935514504601E-3</v>
      </c>
    </row>
    <row r="109" spans="2:41" ht="16.5" x14ac:dyDescent="0.3">
      <c r="C109" s="3">
        <v>40724</v>
      </c>
      <c r="D109" s="13">
        <v>0.27210355135097702</v>
      </c>
      <c r="E109" s="13">
        <v>0.18689689231773701</v>
      </c>
      <c r="F109" s="13">
        <v>0.29142275776627102</v>
      </c>
      <c r="G109" s="13">
        <v>0.47794475168338202</v>
      </c>
      <c r="H109" s="13">
        <v>0.26474041579933899</v>
      </c>
      <c r="I109" s="13">
        <v>0.24743135424131099</v>
      </c>
      <c r="J109" s="13">
        <v>0.12651216255431899</v>
      </c>
      <c r="K109" s="13">
        <v>0.12263503609847801</v>
      </c>
      <c r="L109" s="13">
        <v>8.2007086588329295E-2</v>
      </c>
      <c r="M109" s="13">
        <v>6.0422617737062298E-2</v>
      </c>
      <c r="N109" s="13">
        <v>0.323668578349391</v>
      </c>
      <c r="O109" s="13">
        <v>4.8889293281824901E-3</v>
      </c>
      <c r="P109" s="13">
        <v>0.109223905503795</v>
      </c>
      <c r="Q109" s="13">
        <v>0.31426397835411801</v>
      </c>
      <c r="R109" s="13">
        <v>2.1158762412793199E-3</v>
      </c>
      <c r="S109" s="13">
        <v>7.1911632264560904E-2</v>
      </c>
      <c r="T109" s="13">
        <v>7.3482091169931804E-3</v>
      </c>
      <c r="U109" s="13">
        <v>1.2010614177542201E-2</v>
      </c>
      <c r="V109" s="13">
        <v>0.18129421294536099</v>
      </c>
      <c r="W109" s="13">
        <v>0.13620055678228901</v>
      </c>
      <c r="X109" s="13">
        <v>1.6224321989861599E-2</v>
      </c>
      <c r="Y109" s="13">
        <v>5.8291275831328301E-3</v>
      </c>
      <c r="Z109" s="13">
        <v>1.8607035742433001E-2</v>
      </c>
      <c r="AA109" s="13">
        <v>7.8707784197515705E-3</v>
      </c>
      <c r="AB109" s="13">
        <v>1.19367478380158E-2</v>
      </c>
      <c r="AC109" s="13"/>
      <c r="AD109" s="13"/>
      <c r="AE109" s="13">
        <v>1.3640083012394699E-4</v>
      </c>
      <c r="AF109" s="13">
        <v>0.125257051884995</v>
      </c>
      <c r="AG109" s="13">
        <v>1.3790053707790901E-2</v>
      </c>
      <c r="AH109" s="13">
        <v>3.4927551018330401E-2</v>
      </c>
      <c r="AI109" s="13">
        <v>2.1862993616422299E-2</v>
      </c>
      <c r="AJ109" s="13">
        <v>8.2763147564611006E-2</v>
      </c>
      <c r="AK109" s="13">
        <v>7.2092141811482199E-2</v>
      </c>
      <c r="AL109" s="13">
        <v>4.6008432545464797E-3</v>
      </c>
      <c r="AM109" s="13">
        <v>1.0600631511984501E-5</v>
      </c>
      <c r="AN109" s="13">
        <v>8.6197333989107595E-3</v>
      </c>
      <c r="AO109" s="13">
        <v>3.0872980228206599E-3</v>
      </c>
    </row>
    <row r="110" spans="2:41" ht="16.5" x14ac:dyDescent="0.3">
      <c r="C110" s="3">
        <v>40755</v>
      </c>
      <c r="D110" s="13">
        <v>0.27541739014410899</v>
      </c>
      <c r="E110" s="13">
        <v>0.18350424123820999</v>
      </c>
      <c r="F110" s="13">
        <v>0.29037330558312502</v>
      </c>
      <c r="G110" s="13">
        <v>0.48555432577482299</v>
      </c>
      <c r="H110" s="13">
        <v>0.27095071472519999</v>
      </c>
      <c r="I110" s="13">
        <v>0.25004171917015</v>
      </c>
      <c r="J110" s="13">
        <v>0.127956461222301</v>
      </c>
      <c r="K110" s="13">
        <v>0.122688710796827</v>
      </c>
      <c r="L110" s="13">
        <v>8.1307919442583795E-2</v>
      </c>
      <c r="M110" s="13">
        <v>6.1509136635890201E-2</v>
      </c>
      <c r="N110" s="13">
        <v>0.32152870464715999</v>
      </c>
      <c r="O110" s="13">
        <v>4.9725773992754102E-3</v>
      </c>
      <c r="P110" s="13">
        <v>0.110401168014833</v>
      </c>
      <c r="Q110" s="13">
        <v>0.31014230613378702</v>
      </c>
      <c r="R110" s="13">
        <v>3.4611058420538298E-3</v>
      </c>
      <c r="S110" s="13">
        <v>7.38828706774671E-2</v>
      </c>
      <c r="T110" s="13">
        <v>8.1202391344512605E-3</v>
      </c>
      <c r="U110" s="13">
        <v>1.20814064571322E-2</v>
      </c>
      <c r="V110" s="13">
        <v>0.17734437449978099</v>
      </c>
      <c r="W110" s="13">
        <v>0.13776947486899299</v>
      </c>
      <c r="X110" s="13">
        <v>1.5774911509801998E-2</v>
      </c>
      <c r="Y110" s="13">
        <v>5.8430364049472201E-3</v>
      </c>
      <c r="Z110" s="13">
        <v>1.8304341695300399E-2</v>
      </c>
      <c r="AA110" s="13">
        <v>8.5528988583639595E-3</v>
      </c>
      <c r="AB110" s="13">
        <v>1.1330627643934801E-2</v>
      </c>
      <c r="AC110" s="13"/>
      <c r="AD110" s="13"/>
      <c r="AE110" s="13">
        <v>1.24442153005816E-4</v>
      </c>
      <c r="AF110" s="13">
        <v>0.119718459761136</v>
      </c>
      <c r="AG110" s="13">
        <v>1.35425916534884E-2</v>
      </c>
      <c r="AH110" s="13">
        <v>3.5417386568129698E-2</v>
      </c>
      <c r="AI110" s="13">
        <v>2.03332985721109E-2</v>
      </c>
      <c r="AJ110" s="13">
        <v>8.4756551294561694E-2</v>
      </c>
      <c r="AK110" s="13">
        <v>7.1556931164990997E-2</v>
      </c>
      <c r="AL110" s="13">
        <v>4.4889610032270598E-3</v>
      </c>
      <c r="AM110" s="13">
        <v>7.5529208428457202E-6</v>
      </c>
      <c r="AN110" s="13">
        <v>8.3499527715228308E-3</v>
      </c>
      <c r="AO110" s="13">
        <v>3.3421697350902299E-3</v>
      </c>
    </row>
    <row r="111" spans="2:41" ht="16.5" x14ac:dyDescent="0.3">
      <c r="C111" s="3">
        <v>40786</v>
      </c>
      <c r="D111" s="13">
        <v>0.27483572643341703</v>
      </c>
      <c r="E111" s="13">
        <v>0.180428970807785</v>
      </c>
      <c r="F111" s="13">
        <v>0.29543104645603202</v>
      </c>
      <c r="G111" s="13">
        <v>0.49314125034290102</v>
      </c>
      <c r="H111" s="13">
        <v>0.27260444594799599</v>
      </c>
      <c r="I111" s="13">
        <v>0.25592106022193301</v>
      </c>
      <c r="J111" s="13">
        <v>0.12869844641009601</v>
      </c>
      <c r="K111" s="13">
        <v>0.120926596864308</v>
      </c>
      <c r="L111" s="13">
        <v>8.0896553850501304E-2</v>
      </c>
      <c r="M111" s="13">
        <v>5.9654143778410197E-2</v>
      </c>
      <c r="N111" s="13">
        <v>0.32338713420513898</v>
      </c>
      <c r="O111" s="13">
        <v>5.0424504608718003E-3</v>
      </c>
      <c r="P111" s="13">
        <v>0.11098956371992599</v>
      </c>
      <c r="Q111" s="13">
        <v>0.31183535066971402</v>
      </c>
      <c r="R111" s="13">
        <v>4.52127465961168E-3</v>
      </c>
      <c r="S111" s="13">
        <v>7.4720144156409596E-2</v>
      </c>
      <c r="T111" s="13">
        <v>8.5798316339447799E-3</v>
      </c>
      <c r="U111" s="13">
        <v>1.3079829227548599E-2</v>
      </c>
      <c r="V111" s="13">
        <v>0.175109561611859</v>
      </c>
      <c r="W111" s="13">
        <v>0.136363177955344</v>
      </c>
      <c r="X111" s="13">
        <v>1.5495666146894399E-2</v>
      </c>
      <c r="Y111" s="13">
        <v>5.8863312176449497E-3</v>
      </c>
      <c r="Z111" s="13">
        <v>1.8679275539367299E-2</v>
      </c>
      <c r="AA111" s="13">
        <v>9.1668507071512202E-3</v>
      </c>
      <c r="AB111" s="13">
        <v>1.05766120146906E-2</v>
      </c>
      <c r="AC111" s="13"/>
      <c r="AD111" s="13"/>
      <c r="AE111" s="13">
        <v>1.08344588760465E-4</v>
      </c>
      <c r="AF111" s="13">
        <v>0.115341380915526</v>
      </c>
      <c r="AG111" s="13">
        <v>1.3621168744683901E-2</v>
      </c>
      <c r="AH111" s="13">
        <v>3.6115847526945098E-2</v>
      </c>
      <c r="AI111" s="13">
        <v>1.9264327291360898E-2</v>
      </c>
      <c r="AJ111" s="13">
        <v>8.7862840270132997E-2</v>
      </c>
      <c r="AK111" s="13">
        <v>7.1723208548392703E-2</v>
      </c>
      <c r="AL111" s="13">
        <v>4.4894936983000504E-3</v>
      </c>
      <c r="AM111" s="13">
        <v>1.2858890550933E-5</v>
      </c>
      <c r="AN111" s="13">
        <v>8.5365174134792304E-3</v>
      </c>
      <c r="AO111" s="13">
        <v>3.4185016469489701E-3</v>
      </c>
    </row>
    <row r="112" spans="2:41" ht="16.5" x14ac:dyDescent="0.3">
      <c r="C112" s="3">
        <v>40816</v>
      </c>
      <c r="D112" s="13">
        <v>0.28059406452909502</v>
      </c>
      <c r="E112" s="13">
        <v>0.17444658876285099</v>
      </c>
      <c r="F112" s="13">
        <v>0.29678573064845798</v>
      </c>
      <c r="G112" s="13">
        <v>0.49987973577182498</v>
      </c>
      <c r="H112" s="13">
        <v>0.283544840820455</v>
      </c>
      <c r="I112" s="13">
        <v>0.25939811785796402</v>
      </c>
      <c r="J112" s="13">
        <v>0.128858867518159</v>
      </c>
      <c r="K112" s="13">
        <v>0.121542783352784</v>
      </c>
      <c r="L112" s="13">
        <v>8.0478924241645503E-2</v>
      </c>
      <c r="M112" s="13">
        <v>5.7706362190442097E-2</v>
      </c>
      <c r="N112" s="13">
        <v>0.32147006968612901</v>
      </c>
      <c r="O112" s="13">
        <v>5.2137185463143401E-3</v>
      </c>
      <c r="P112" s="13">
        <v>0.11180160859493</v>
      </c>
      <c r="Q112" s="13">
        <v>0.29872974116539103</v>
      </c>
      <c r="R112" s="13">
        <v>5.8032917973315197E-3</v>
      </c>
      <c r="S112" s="13">
        <v>7.4874231829667404E-2</v>
      </c>
      <c r="T112" s="13">
        <v>8.0874604616416705E-3</v>
      </c>
      <c r="U112" s="13">
        <v>1.24470397473439E-2</v>
      </c>
      <c r="V112" s="13">
        <v>0.17278612405193</v>
      </c>
      <c r="W112" s="13">
        <v>0.137898438329599</v>
      </c>
      <c r="X112" s="13">
        <v>1.5494881083721801E-2</v>
      </c>
      <c r="Y112" s="13">
        <v>6.0570638550630903E-3</v>
      </c>
      <c r="Z112" s="13">
        <v>1.9526688313113001E-2</v>
      </c>
      <c r="AA112" s="13">
        <v>9.6623307064779007E-3</v>
      </c>
      <c r="AB112" s="13">
        <v>1.10197081149459E-2</v>
      </c>
      <c r="AC112" s="13"/>
      <c r="AD112" s="13"/>
      <c r="AE112" s="13">
        <v>1.10003820844806E-4</v>
      </c>
      <c r="AF112" s="13">
        <v>0.110972453301838</v>
      </c>
      <c r="AG112" s="13">
        <v>1.3608147095441199E-2</v>
      </c>
      <c r="AH112" s="13">
        <v>3.6511815889372197E-2</v>
      </c>
      <c r="AI112" s="13">
        <v>1.9528089194775101E-2</v>
      </c>
      <c r="AJ112" s="13">
        <v>9.1357726057694696E-2</v>
      </c>
      <c r="AK112" s="13">
        <v>7.1738462434864494E-2</v>
      </c>
      <c r="AL112" s="13">
        <v>4.4194577937840497E-3</v>
      </c>
      <c r="AM112" s="13">
        <v>1.1835666167526899E-5</v>
      </c>
      <c r="AN112" s="13">
        <v>9.0924279522629596E-3</v>
      </c>
      <c r="AO112" s="13">
        <v>3.6186027986561298E-3</v>
      </c>
    </row>
    <row r="113" spans="3:41" ht="16.5" x14ac:dyDescent="0.3">
      <c r="C113" s="3">
        <v>40847</v>
      </c>
      <c r="D113" s="13">
        <v>0.28719591538936901</v>
      </c>
      <c r="E113" s="13">
        <v>0.18014291486782399</v>
      </c>
      <c r="F113" s="13">
        <v>0.29947819220663902</v>
      </c>
      <c r="G113" s="13">
        <v>0.50518746410021498</v>
      </c>
      <c r="H113" s="13">
        <v>0.28536800891464897</v>
      </c>
      <c r="I113" s="13">
        <v>0.26448272223826502</v>
      </c>
      <c r="J113" s="13">
        <v>0.129226858159565</v>
      </c>
      <c r="K113" s="13">
        <v>0.122751445001914</v>
      </c>
      <c r="L113" s="13">
        <v>7.9237786281010594E-2</v>
      </c>
      <c r="M113" s="13">
        <v>5.60228926714759E-2</v>
      </c>
      <c r="N113" s="13">
        <v>0.32395853859757001</v>
      </c>
      <c r="O113" s="13">
        <v>5.0452441712726202E-3</v>
      </c>
      <c r="P113" s="13">
        <v>0.112007590285966</v>
      </c>
      <c r="Q113" s="13">
        <v>0.30602383098413599</v>
      </c>
      <c r="R113" s="13">
        <v>7.0978256716667703E-3</v>
      </c>
      <c r="S113" s="13">
        <v>7.4724471393303807E-2</v>
      </c>
      <c r="T113" s="13">
        <v>8.3069870575359205E-3</v>
      </c>
      <c r="U113" s="13">
        <v>1.28656559710863E-2</v>
      </c>
      <c r="V113" s="13">
        <v>0.16952343718878701</v>
      </c>
      <c r="W113" s="13">
        <v>0.14168604192131601</v>
      </c>
      <c r="X113" s="13">
        <v>1.6153827897970201E-2</v>
      </c>
      <c r="Y113" s="13">
        <v>6.1643504304094501E-3</v>
      </c>
      <c r="Z113" s="13">
        <v>2.01483350127316E-2</v>
      </c>
      <c r="AA113" s="13">
        <v>1.02182321415238E-2</v>
      </c>
      <c r="AB113" s="13">
        <v>1.0396881585082399E-2</v>
      </c>
      <c r="AC113" s="13"/>
      <c r="AD113" s="13"/>
      <c r="AE113" s="13">
        <v>1.04434299308203E-4</v>
      </c>
      <c r="AF113" s="13">
        <v>0.108132086108293</v>
      </c>
      <c r="AG113" s="13">
        <v>1.35123971909645E-2</v>
      </c>
      <c r="AH113" s="13">
        <v>3.7914584147098397E-2</v>
      </c>
      <c r="AI113" s="13">
        <v>1.91495051752705E-2</v>
      </c>
      <c r="AJ113" s="13">
        <v>9.3833182504769602E-2</v>
      </c>
      <c r="AK113" s="13">
        <v>7.2383559067749001E-2</v>
      </c>
      <c r="AL113" s="13">
        <v>4.5787377477091596E-3</v>
      </c>
      <c r="AM113" s="13">
        <v>9.1590919550108495E-6</v>
      </c>
      <c r="AN113" s="13">
        <v>9.7685841479649496E-3</v>
      </c>
      <c r="AO113" s="13">
        <v>3.62608783092906E-3</v>
      </c>
    </row>
    <row r="114" spans="3:41" ht="16.5" x14ac:dyDescent="0.3">
      <c r="C114" s="3">
        <v>40877</v>
      </c>
      <c r="D114" s="13">
        <v>0.29091594994133302</v>
      </c>
      <c r="E114" s="13">
        <v>0.18086121180737599</v>
      </c>
      <c r="F114" s="13">
        <v>0.30178243144817102</v>
      </c>
      <c r="G114" s="13">
        <v>0.51252137112454499</v>
      </c>
      <c r="H114" s="13">
        <v>0.28709216032304702</v>
      </c>
      <c r="I114" s="13">
        <v>0.27146670372099002</v>
      </c>
      <c r="J114" s="13">
        <v>0.12936796436989201</v>
      </c>
      <c r="K114" s="13">
        <v>0.123784375592124</v>
      </c>
      <c r="L114" s="13">
        <v>7.7912111934254305E-2</v>
      </c>
      <c r="M114" s="13">
        <v>5.3913659838807103E-2</v>
      </c>
      <c r="N114" s="13">
        <v>0.32121544793614198</v>
      </c>
      <c r="O114" s="13">
        <v>4.9577672687170903E-3</v>
      </c>
      <c r="P114" s="13">
        <v>0.11312372239688299</v>
      </c>
      <c r="Q114" s="13">
        <v>0.31371211856244202</v>
      </c>
      <c r="R114" s="13">
        <v>8.2985956930262308E-3</v>
      </c>
      <c r="S114" s="13">
        <v>7.3742571828455603E-2</v>
      </c>
      <c r="T114" s="13">
        <v>8.6683322291079504E-3</v>
      </c>
      <c r="U114" s="13">
        <v>1.3235605260672099E-2</v>
      </c>
      <c r="V114" s="13">
        <v>0.165519274620259</v>
      </c>
      <c r="W114" s="13">
        <v>0.14196082314196901</v>
      </c>
      <c r="X114" s="13">
        <v>1.65254048027394E-2</v>
      </c>
      <c r="Y114" s="13">
        <v>6.2400710614187102E-3</v>
      </c>
      <c r="Z114" s="13">
        <v>1.9551914683193401E-2</v>
      </c>
      <c r="AA114" s="13">
        <v>1.07184384297554E-2</v>
      </c>
      <c r="AB114" s="13">
        <v>1.1090678356328499E-2</v>
      </c>
      <c r="AC114" s="13">
        <v>1.3309112759035699E-3</v>
      </c>
      <c r="AD114" s="13"/>
      <c r="AE114" s="13">
        <v>1.0885271038495E-4</v>
      </c>
      <c r="AF114" s="13">
        <v>0.106202312257868</v>
      </c>
      <c r="AG114" s="13">
        <v>1.3355541435852301E-2</v>
      </c>
      <c r="AH114" s="13">
        <v>3.9869851596238397E-2</v>
      </c>
      <c r="AI114" s="13">
        <v>1.8823079776344301E-2</v>
      </c>
      <c r="AJ114" s="13">
        <v>9.5974353082051003E-2</v>
      </c>
      <c r="AK114" s="13">
        <v>7.3141123256681401E-2</v>
      </c>
      <c r="AL114" s="13">
        <v>4.5553065930934999E-3</v>
      </c>
      <c r="AM114" s="13">
        <v>5.2782528192384101E-6</v>
      </c>
      <c r="AN114" s="13">
        <v>1.12059890388453E-2</v>
      </c>
      <c r="AO114" s="13">
        <v>3.75090749516195E-3</v>
      </c>
    </row>
    <row r="115" spans="3:41" ht="16.5" x14ac:dyDescent="0.3">
      <c r="C115" s="3">
        <v>40908</v>
      </c>
      <c r="D115" s="13">
        <v>0.29157631594412697</v>
      </c>
      <c r="E115" s="13">
        <v>0.18777217254901801</v>
      </c>
      <c r="F115" s="13">
        <v>0.29441351006385003</v>
      </c>
      <c r="G115" s="13">
        <v>0.51099487472934302</v>
      </c>
      <c r="H115" s="13">
        <v>0.29113300719769197</v>
      </c>
      <c r="I115" s="13">
        <v>0.279449875568614</v>
      </c>
      <c r="J115" s="13">
        <v>0.130154351388718</v>
      </c>
      <c r="K115" s="13">
        <v>0.119761050675285</v>
      </c>
      <c r="L115" s="13">
        <v>7.6754584562568506E-2</v>
      </c>
      <c r="M115" s="13">
        <v>5.1050195564161099E-2</v>
      </c>
      <c r="N115" s="13">
        <v>0.31254484425446799</v>
      </c>
      <c r="O115" s="13">
        <v>4.8963287632456196E-3</v>
      </c>
      <c r="P115" s="13">
        <v>0.113449198448349</v>
      </c>
      <c r="Q115" s="13">
        <v>0.32294559219764302</v>
      </c>
      <c r="R115" s="13">
        <v>8.3435643317609897E-3</v>
      </c>
      <c r="S115" s="13">
        <v>7.3356622736750102E-2</v>
      </c>
      <c r="T115" s="13">
        <v>8.7042565214156698E-3</v>
      </c>
      <c r="U115" s="13">
        <v>1.38836078210424E-2</v>
      </c>
      <c r="V115" s="13">
        <v>7.9642714707976403E-2</v>
      </c>
      <c r="W115" s="13">
        <v>0.142775983984302</v>
      </c>
      <c r="X115" s="13">
        <v>1.8372712658607099E-2</v>
      </c>
      <c r="Y115" s="13">
        <v>6.2550047592973296E-3</v>
      </c>
      <c r="Z115" s="13">
        <v>1.84297797990675E-2</v>
      </c>
      <c r="AA115" s="13">
        <v>1.10083976281528E-2</v>
      </c>
      <c r="AB115" s="13">
        <v>1.1058842908365601E-2</v>
      </c>
      <c r="AC115" s="13">
        <v>1.5284289082135799E-3</v>
      </c>
      <c r="AD115" s="13"/>
      <c r="AE115" s="13">
        <v>1.03951641886603E-4</v>
      </c>
      <c r="AF115" s="13">
        <v>0.104958025672598</v>
      </c>
      <c r="AG115" s="13">
        <v>1.3435969646750799E-2</v>
      </c>
      <c r="AH115" s="13">
        <v>4.1802289464074001E-2</v>
      </c>
      <c r="AI115" s="13">
        <v>1.8284556884020201E-2</v>
      </c>
      <c r="AJ115" s="13">
        <v>9.6505439112428801E-2</v>
      </c>
      <c r="AK115" s="13">
        <v>7.2848925568686496E-2</v>
      </c>
      <c r="AL115" s="13">
        <v>4.7682130742261897E-3</v>
      </c>
      <c r="AM115" s="13">
        <v>3.9029070605895097E-6</v>
      </c>
      <c r="AN115" s="13">
        <v>1.25126395074136E-2</v>
      </c>
      <c r="AO115" s="13">
        <v>3.36840831638945E-3</v>
      </c>
    </row>
    <row r="116" spans="3:41" ht="16.5" x14ac:dyDescent="0.3">
      <c r="C116" s="3">
        <v>40939</v>
      </c>
      <c r="D116" s="13">
        <v>0.29524846150386003</v>
      </c>
      <c r="E116" s="13">
        <v>0.192385907932381</v>
      </c>
      <c r="F116" s="13">
        <v>0.29163556986080402</v>
      </c>
      <c r="G116" s="13">
        <v>0.51365556770165999</v>
      </c>
      <c r="H116" s="13">
        <v>0.28805894181285202</v>
      </c>
      <c r="I116" s="13">
        <v>0.28043674597402701</v>
      </c>
      <c r="J116" s="13">
        <v>0.12976679105038799</v>
      </c>
      <c r="K116" s="13">
        <v>0.118629959914223</v>
      </c>
      <c r="L116" s="13">
        <v>7.5579964120208898E-2</v>
      </c>
      <c r="M116" s="13">
        <v>4.8722804434351299E-2</v>
      </c>
      <c r="N116" s="13">
        <v>0.31182012666453002</v>
      </c>
      <c r="O116" s="13">
        <v>4.8262268987321897E-3</v>
      </c>
      <c r="P116" s="13">
        <v>0.113509758459391</v>
      </c>
      <c r="Q116" s="13">
        <v>0.32430268108635302</v>
      </c>
      <c r="R116" s="13">
        <v>1.1582475051983799E-3</v>
      </c>
      <c r="S116" s="13">
        <v>6.9788323566405505E-2</v>
      </c>
      <c r="T116" s="13">
        <v>8.2105802662958208E-3</v>
      </c>
      <c r="U116" s="13">
        <v>1.38639576898478E-2</v>
      </c>
      <c r="V116" s="13">
        <v>7.7238987836072803E-2</v>
      </c>
      <c r="W116" s="13">
        <v>0.14282085113742499</v>
      </c>
      <c r="X116" s="13">
        <v>1.82768146377199E-2</v>
      </c>
      <c r="Y116" s="13">
        <v>6.1767633072388204E-3</v>
      </c>
      <c r="Z116" s="13">
        <v>1.8159603929310202E-2</v>
      </c>
      <c r="AA116" s="13">
        <v>1.1316451200925901E-2</v>
      </c>
      <c r="AB116" s="13">
        <v>1.2551495929455E-2</v>
      </c>
      <c r="AC116" s="13">
        <v>1.70629533898023E-3</v>
      </c>
      <c r="AD116" s="13"/>
      <c r="AE116" s="13">
        <v>1.13995567396109E-4</v>
      </c>
      <c r="AF116" s="13">
        <v>0.104319978585448</v>
      </c>
      <c r="AG116" s="13">
        <v>1.33410495228647E-2</v>
      </c>
      <c r="AH116" s="13">
        <v>4.3656543881788301E-2</v>
      </c>
      <c r="AI116" s="13">
        <v>1.80124408268473E-2</v>
      </c>
      <c r="AJ116" s="13">
        <v>9.8058883146399795E-2</v>
      </c>
      <c r="AK116" s="13">
        <v>7.2165432764317194E-2</v>
      </c>
      <c r="AL116" s="13">
        <v>4.9028424344877896E-3</v>
      </c>
      <c r="AM116" s="13">
        <v>3.32909008253135E-6</v>
      </c>
      <c r="AN116" s="13">
        <v>1.3620580360901101E-2</v>
      </c>
      <c r="AO116" s="13">
        <v>3.3322326461672201E-3</v>
      </c>
    </row>
    <row r="117" spans="3:41" ht="16.5" x14ac:dyDescent="0.3">
      <c r="C117" s="3">
        <v>40968</v>
      </c>
      <c r="D117" s="13">
        <v>0.30234571206645799</v>
      </c>
      <c r="E117" s="13">
        <v>0.195558571912472</v>
      </c>
      <c r="F117" s="13">
        <v>0.28532693037740797</v>
      </c>
      <c r="G117" s="13">
        <v>0.52334471339201705</v>
      </c>
      <c r="H117" s="13">
        <v>0.29307661547064501</v>
      </c>
      <c r="I117" s="13">
        <v>0.28621042818366399</v>
      </c>
      <c r="J117" s="13">
        <v>0.13087900755010701</v>
      </c>
      <c r="K117" s="13">
        <v>0.119193051561887</v>
      </c>
      <c r="L117" s="13">
        <v>7.3941436091104304E-2</v>
      </c>
      <c r="M117" s="13">
        <v>4.9667079997838197E-2</v>
      </c>
      <c r="N117" s="13">
        <v>0.31045495358891101</v>
      </c>
      <c r="O117" s="13">
        <v>5.0561289157954204E-3</v>
      </c>
      <c r="P117" s="13">
        <v>0.114015209575654</v>
      </c>
      <c r="Q117" s="13">
        <v>0.31119368471241698</v>
      </c>
      <c r="R117" s="13">
        <v>7.90715175357261E-3</v>
      </c>
      <c r="S117" s="13">
        <v>6.9731635239167505E-2</v>
      </c>
      <c r="T117" s="13">
        <v>7.3610622997104802E-3</v>
      </c>
      <c r="U117" s="13">
        <v>1.3695445250157199E-2</v>
      </c>
      <c r="V117" s="13">
        <v>7.4324110535061202E-2</v>
      </c>
      <c r="W117" s="13">
        <v>0.145712789533996</v>
      </c>
      <c r="X117" s="13">
        <v>1.91327020694812E-2</v>
      </c>
      <c r="Y117" s="13">
        <v>6.3260241873984904E-3</v>
      </c>
      <c r="Z117" s="13">
        <v>1.78672110548505E-2</v>
      </c>
      <c r="AA117" s="13">
        <v>1.14652988503317E-2</v>
      </c>
      <c r="AB117" s="13">
        <v>1.34017916650125E-2</v>
      </c>
      <c r="AC117" s="13">
        <v>2.0219417261059598E-3</v>
      </c>
      <c r="AD117" s="13"/>
      <c r="AE117" s="13">
        <v>1.14884540648702E-4</v>
      </c>
      <c r="AF117" s="13">
        <v>0.10439937792318101</v>
      </c>
      <c r="AG117" s="13">
        <v>1.3450385713233899E-2</v>
      </c>
      <c r="AH117" s="13">
        <v>4.6742018840743402E-2</v>
      </c>
      <c r="AI117" s="13">
        <v>1.8965421177665202E-2</v>
      </c>
      <c r="AJ117" s="13">
        <v>9.9603280612722098E-2</v>
      </c>
      <c r="AK117" s="13">
        <v>7.3931705099273798E-2</v>
      </c>
      <c r="AL117" s="13">
        <v>5.7226274808737203E-3</v>
      </c>
      <c r="AM117" s="13">
        <v>2.5841911778267201E-6</v>
      </c>
      <c r="AN117" s="13">
        <v>1.3678871395032899E-2</v>
      </c>
      <c r="AO117" s="13">
        <v>3.17356793826311E-3</v>
      </c>
    </row>
    <row r="118" spans="3:41" ht="16.5" x14ac:dyDescent="0.3">
      <c r="C118" s="3">
        <v>40999</v>
      </c>
      <c r="D118" s="13">
        <v>0.304454420667915</v>
      </c>
      <c r="E118" s="13">
        <v>0.20012954464522201</v>
      </c>
      <c r="F118" s="13">
        <v>0.28120339967916302</v>
      </c>
      <c r="G118" s="13">
        <v>0.52777793701164999</v>
      </c>
      <c r="H118" s="13">
        <v>0.29553306249539602</v>
      </c>
      <c r="I118" s="13">
        <v>0.29064335631122801</v>
      </c>
      <c r="J118" s="13">
        <v>0.13122354883526399</v>
      </c>
      <c r="K118" s="13">
        <v>0.11805568807762699</v>
      </c>
      <c r="L118" s="13">
        <v>7.4362694945158805E-2</v>
      </c>
      <c r="M118" s="13">
        <v>4.9184952550982902E-2</v>
      </c>
      <c r="N118" s="13">
        <v>0.30743946719478399</v>
      </c>
      <c r="O118" s="13">
        <v>4.7334464607434899E-3</v>
      </c>
      <c r="P118" s="13">
        <v>0.11309303753527</v>
      </c>
      <c r="Q118" s="13">
        <v>0.32106299924556297</v>
      </c>
      <c r="R118" s="13">
        <v>9.7268123989112006E-3</v>
      </c>
      <c r="S118" s="13">
        <v>6.8991789624643404E-2</v>
      </c>
      <c r="T118" s="13">
        <v>6.9007240278371601E-3</v>
      </c>
      <c r="U118" s="13">
        <v>1.31346559465542E-2</v>
      </c>
      <c r="V118" s="13">
        <v>7.1612045415227796E-2</v>
      </c>
      <c r="W118" s="13">
        <v>0.14597511062959101</v>
      </c>
      <c r="X118" s="13">
        <v>1.9023877562787402E-2</v>
      </c>
      <c r="Y118" s="13">
        <v>6.4427765187593496E-3</v>
      </c>
      <c r="Z118" s="13">
        <v>1.7295479518458799E-2</v>
      </c>
      <c r="AA118" s="13">
        <v>1.1644632981214501E-2</v>
      </c>
      <c r="AB118" s="13">
        <v>1.43145306977553E-2</v>
      </c>
      <c r="AC118" s="13">
        <v>2.24113532863684E-3</v>
      </c>
      <c r="AD118" s="13"/>
      <c r="AE118" s="13">
        <v>1.3090887573691701E-4</v>
      </c>
      <c r="AF118" s="13">
        <v>0.107744713155908</v>
      </c>
      <c r="AG118" s="13">
        <v>1.3366957650236299E-2</v>
      </c>
      <c r="AH118" s="13">
        <v>4.98158773528765E-2</v>
      </c>
      <c r="AI118" s="13">
        <v>2.0253091289905999E-2</v>
      </c>
      <c r="AJ118" s="13">
        <v>9.8608399951436304E-2</v>
      </c>
      <c r="AK118" s="13">
        <v>7.4493061330268506E-2</v>
      </c>
      <c r="AL118" s="13">
        <v>5.7518714530880302E-3</v>
      </c>
      <c r="AM118" s="13">
        <v>3.3472717169605599E-6</v>
      </c>
      <c r="AN118" s="13">
        <v>1.44386423763671E-2</v>
      </c>
      <c r="AO118" s="13">
        <v>3.1121470293820901E-3</v>
      </c>
    </row>
    <row r="119" spans="3:41" ht="16.5" x14ac:dyDescent="0.3">
      <c r="C119" s="3">
        <v>41029</v>
      </c>
      <c r="D119" s="13">
        <v>0.31160989343926399</v>
      </c>
      <c r="E119" s="13">
        <v>0.20984309933995501</v>
      </c>
      <c r="F119" s="13">
        <v>0.276111031092941</v>
      </c>
      <c r="G119" s="13">
        <v>0.53170219262099805</v>
      </c>
      <c r="H119" s="13">
        <v>0.30198115916263002</v>
      </c>
      <c r="I119" s="13">
        <v>0.29631837019388302</v>
      </c>
      <c r="J119" s="13">
        <v>0.13185259466316199</v>
      </c>
      <c r="K119" s="13">
        <v>0.11722575486615899</v>
      </c>
      <c r="L119" s="13">
        <v>7.4079834920091098E-2</v>
      </c>
      <c r="M119" s="13">
        <v>4.87837294427459E-2</v>
      </c>
      <c r="N119" s="13">
        <v>0.30616549266195497</v>
      </c>
      <c r="O119" s="13">
        <v>4.7701936147916298E-3</v>
      </c>
      <c r="P119" s="13">
        <v>0.113949616843315</v>
      </c>
      <c r="Q119" s="13">
        <v>0.32937486119812198</v>
      </c>
      <c r="R119" s="13">
        <v>9.6859488189274309E-3</v>
      </c>
      <c r="S119" s="13">
        <v>6.80934523514901E-2</v>
      </c>
      <c r="T119" s="13">
        <v>7.0377330146474196E-3</v>
      </c>
      <c r="U119" s="13">
        <v>1.2942771995744E-2</v>
      </c>
      <c r="V119" s="13">
        <v>7.0155224296053503E-2</v>
      </c>
      <c r="W119" s="13">
        <v>0.14745312119888199</v>
      </c>
      <c r="X119" s="13">
        <v>1.9193112985221202E-2</v>
      </c>
      <c r="Y119" s="13">
        <v>6.3437436060647598E-3</v>
      </c>
      <c r="Z119" s="13">
        <v>1.78188266342044E-2</v>
      </c>
      <c r="AA119" s="13">
        <v>1.16487615131531E-2</v>
      </c>
      <c r="AB119" s="13">
        <v>1.5787574168314999E-2</v>
      </c>
      <c r="AC119" s="13">
        <v>2.25687791728506E-3</v>
      </c>
      <c r="AD119" s="13"/>
      <c r="AE119" s="13">
        <v>1.2891840005172501E-4</v>
      </c>
      <c r="AF119" s="13">
        <v>0.10940003117107699</v>
      </c>
      <c r="AG119" s="13">
        <v>1.34858205870432E-2</v>
      </c>
      <c r="AH119" s="13">
        <v>5.32926641606008E-2</v>
      </c>
      <c r="AI119" s="13">
        <v>2.0147760570497001E-2</v>
      </c>
      <c r="AJ119" s="13">
        <v>9.7223903549937804E-2</v>
      </c>
      <c r="AK119" s="13">
        <v>7.5511988547350903E-2</v>
      </c>
      <c r="AL119" s="13">
        <v>5.8816625853175403E-3</v>
      </c>
      <c r="AM119" s="13">
        <v>2.8003063936563399E-6</v>
      </c>
      <c r="AN119" s="13">
        <v>1.48919813067779E-2</v>
      </c>
      <c r="AO119" s="13">
        <v>3.0350296059167702E-3</v>
      </c>
    </row>
    <row r="120" spans="3:41" ht="16.5" x14ac:dyDescent="0.3">
      <c r="C120" s="3">
        <v>41060</v>
      </c>
      <c r="D120" s="13">
        <v>0.31273353117547198</v>
      </c>
      <c r="E120" s="13">
        <v>0.22113711218968399</v>
      </c>
      <c r="F120" s="13">
        <v>0.27217149984962602</v>
      </c>
      <c r="G120" s="13">
        <v>0.53229924309153898</v>
      </c>
      <c r="H120" s="13">
        <v>0.30190055584143299</v>
      </c>
      <c r="I120" s="13">
        <v>0.29819943821880701</v>
      </c>
      <c r="J120" s="13">
        <v>0.13093792625380299</v>
      </c>
      <c r="K120" s="13">
        <v>0.115233734833778</v>
      </c>
      <c r="L120" s="13">
        <v>7.2067139233279995E-2</v>
      </c>
      <c r="M120" s="13">
        <v>4.7098371003980302E-2</v>
      </c>
      <c r="N120" s="13">
        <v>0.30264565957150602</v>
      </c>
      <c r="O120" s="13">
        <v>4.73915773006847E-3</v>
      </c>
      <c r="P120" s="13">
        <v>0.11265865825005</v>
      </c>
      <c r="Q120" s="13">
        <v>0.33438055628826802</v>
      </c>
      <c r="R120" s="13">
        <v>1.0304885340184001E-2</v>
      </c>
      <c r="S120" s="13">
        <v>6.4910265636301701E-2</v>
      </c>
      <c r="T120" s="13">
        <v>7.3431253188278103E-3</v>
      </c>
      <c r="U120" s="13">
        <v>1.2240558718324E-2</v>
      </c>
      <c r="V120" s="13">
        <v>6.6988357377573998E-2</v>
      </c>
      <c r="W120" s="13">
        <v>0.152213041901402</v>
      </c>
      <c r="X120" s="13">
        <v>1.9954293650894E-2</v>
      </c>
      <c r="Y120" s="13">
        <v>6.2221955430855798E-3</v>
      </c>
      <c r="Z120" s="13">
        <v>1.6713704412953601E-2</v>
      </c>
      <c r="AA120" s="13">
        <v>1.17055058125894E-2</v>
      </c>
      <c r="AB120" s="13">
        <v>1.67675109077428E-2</v>
      </c>
      <c r="AC120" s="13">
        <v>2.3394132799216898E-3</v>
      </c>
      <c r="AD120" s="13"/>
      <c r="AE120" s="13">
        <v>1.3531154103859901E-4</v>
      </c>
      <c r="AF120" s="13">
        <v>0.111267680354528</v>
      </c>
      <c r="AG120" s="13">
        <v>1.32048329882753E-2</v>
      </c>
      <c r="AH120" s="13">
        <v>5.5905534253322703E-2</v>
      </c>
      <c r="AI120" s="13">
        <v>2.1057146424848901E-2</v>
      </c>
      <c r="AJ120" s="13">
        <v>9.36620890376305E-2</v>
      </c>
      <c r="AK120" s="13">
        <v>7.3962164554336907E-2</v>
      </c>
      <c r="AL120" s="13">
        <v>6.0239499799253204E-3</v>
      </c>
      <c r="AM120" s="13">
        <v>2.1871211988524902E-6</v>
      </c>
      <c r="AN120" s="13">
        <v>1.1677253065591199E-2</v>
      </c>
      <c r="AO120" s="13">
        <v>2.8804959555866201E-3</v>
      </c>
    </row>
    <row r="121" spans="3:41" ht="16.5" x14ac:dyDescent="0.3">
      <c r="C121" s="3">
        <v>41090</v>
      </c>
      <c r="D121" s="13">
        <v>0.31265921132107899</v>
      </c>
      <c r="E121" s="13">
        <v>0.21922389402179901</v>
      </c>
      <c r="F121" s="13">
        <v>0.26633580121987499</v>
      </c>
      <c r="G121" s="13">
        <v>0.53223586438650705</v>
      </c>
      <c r="H121" s="13">
        <v>0.29974211653843802</v>
      </c>
      <c r="I121" s="13">
        <v>0.30211656901989797</v>
      </c>
      <c r="J121" s="13">
        <v>0.131686261756947</v>
      </c>
      <c r="K121" s="13">
        <v>0.110010334679711</v>
      </c>
      <c r="L121" s="13">
        <v>7.0660026638204906E-2</v>
      </c>
      <c r="M121" s="13">
        <v>4.6308972457268401E-2</v>
      </c>
      <c r="N121" s="13">
        <v>0.30128934162792298</v>
      </c>
      <c r="O121" s="13">
        <v>4.7348208033011702E-3</v>
      </c>
      <c r="P121" s="13">
        <v>0.110920354869965</v>
      </c>
      <c r="Q121" s="13">
        <v>0.34777576389381398</v>
      </c>
      <c r="R121" s="13">
        <v>1.13307468600693E-2</v>
      </c>
      <c r="S121" s="13">
        <v>6.7044465541103798E-2</v>
      </c>
      <c r="T121" s="13">
        <v>7.8322949394365703E-3</v>
      </c>
      <c r="U121" s="13">
        <v>1.22615292056584E-2</v>
      </c>
      <c r="V121" s="13">
        <v>6.4293628420452803E-2</v>
      </c>
      <c r="W121" s="13">
        <v>0.15043915912157399</v>
      </c>
      <c r="X121" s="13">
        <v>1.97736253143596E-2</v>
      </c>
      <c r="Y121" s="13">
        <v>6.3243850048552699E-3</v>
      </c>
      <c r="Z121" s="13">
        <v>1.62301769733234E-2</v>
      </c>
      <c r="AA121" s="13">
        <v>1.1420135568520199E-2</v>
      </c>
      <c r="AB121" s="13">
        <v>1.7587980795556402E-2</v>
      </c>
      <c r="AC121" s="13">
        <v>2.4397749768727901E-3</v>
      </c>
      <c r="AD121" s="13"/>
      <c r="AE121" s="13">
        <v>1.3295346241501001E-4</v>
      </c>
      <c r="AF121" s="13">
        <v>0.11362128106402899</v>
      </c>
      <c r="AG121" s="13">
        <v>1.3116952003762601E-2</v>
      </c>
      <c r="AH121" s="13">
        <v>5.7685935112379703E-2</v>
      </c>
      <c r="AI121" s="13">
        <v>2.1112334819238202E-2</v>
      </c>
      <c r="AJ121" s="13">
        <v>9.1641973532343698E-2</v>
      </c>
      <c r="AK121" s="13">
        <v>7.3063389353344499E-2</v>
      </c>
      <c r="AL121" s="13">
        <v>5.88867821739315E-3</v>
      </c>
      <c r="AM121" s="13">
        <v>1.7137242054103301E-6</v>
      </c>
      <c r="AN121" s="13">
        <v>1.20543556584983E-2</v>
      </c>
      <c r="AO121" s="13">
        <v>2.8164265011300202E-3</v>
      </c>
    </row>
    <row r="122" spans="3:41" ht="16.5" x14ac:dyDescent="0.3">
      <c r="C122" s="3">
        <v>41121</v>
      </c>
      <c r="D122" s="13">
        <v>0.31483420248547</v>
      </c>
      <c r="E122" s="13">
        <v>0.218936456110639</v>
      </c>
      <c r="F122" s="13">
        <v>0.26361743622925798</v>
      </c>
      <c r="G122" s="13">
        <v>0.53685150132804205</v>
      </c>
      <c r="H122" s="13">
        <v>0.30734779270796703</v>
      </c>
      <c r="I122" s="13">
        <v>0.31060753170862299</v>
      </c>
      <c r="J122" s="13">
        <v>0.13261211413452201</v>
      </c>
      <c r="K122" s="13">
        <v>0.110524088613612</v>
      </c>
      <c r="L122" s="13">
        <v>6.9920220244956102E-2</v>
      </c>
      <c r="M122" s="13">
        <v>4.5222069316531402E-2</v>
      </c>
      <c r="N122" s="13">
        <v>0.29947519162501501</v>
      </c>
      <c r="O122" s="13">
        <v>4.7831198236257897E-3</v>
      </c>
      <c r="P122" s="13">
        <v>0.11093313370859</v>
      </c>
      <c r="Q122" s="13">
        <v>0.35363695676686902</v>
      </c>
      <c r="R122" s="13">
        <v>1.05153167097906E-2</v>
      </c>
      <c r="S122" s="13">
        <v>6.8051184751969904E-2</v>
      </c>
      <c r="T122" s="13">
        <v>7.5621513609437597E-3</v>
      </c>
      <c r="U122" s="13">
        <v>1.21473265247596E-2</v>
      </c>
      <c r="V122" s="13">
        <v>6.21303902047909E-2</v>
      </c>
      <c r="W122" s="13">
        <v>0.15142469243325801</v>
      </c>
      <c r="X122" s="13">
        <v>1.8311440633024902E-2</v>
      </c>
      <c r="Y122" s="13">
        <v>6.3834061833323201E-3</v>
      </c>
      <c r="Z122" s="13">
        <v>1.5663359388416499E-2</v>
      </c>
      <c r="AA122" s="13">
        <v>1.18198423653467E-2</v>
      </c>
      <c r="AB122" s="13">
        <v>1.78851271812994E-2</v>
      </c>
      <c r="AC122" s="13">
        <v>2.58089667588413E-3</v>
      </c>
      <c r="AD122" s="13"/>
      <c r="AE122" s="13">
        <v>1.33591772899659E-4</v>
      </c>
      <c r="AF122" s="13">
        <v>0.11837818042472301</v>
      </c>
      <c r="AG122" s="13">
        <v>1.2920277581339699E-2</v>
      </c>
      <c r="AH122" s="13">
        <v>6.0826783925848803E-2</v>
      </c>
      <c r="AI122" s="13">
        <v>2.0949162597869501E-2</v>
      </c>
      <c r="AJ122" s="13">
        <v>8.9629206270022896E-2</v>
      </c>
      <c r="AK122" s="13">
        <v>7.2607842956025404E-2</v>
      </c>
      <c r="AL122" s="13">
        <v>6.00347587793901E-3</v>
      </c>
      <c r="AM122" s="13">
        <v>1.03900401203229E-6</v>
      </c>
      <c r="AN122" s="13">
        <v>1.29071074241688E-2</v>
      </c>
      <c r="AO122" s="13">
        <v>2.6107544078541401E-3</v>
      </c>
    </row>
    <row r="123" spans="3:41" ht="16.5" x14ac:dyDescent="0.3">
      <c r="C123" s="3">
        <v>41152</v>
      </c>
      <c r="D123" s="13">
        <v>0.32020731217986098</v>
      </c>
      <c r="E123" s="13">
        <v>0.21587216478149199</v>
      </c>
      <c r="F123" s="13">
        <v>0.26053827044616201</v>
      </c>
      <c r="G123" s="13">
        <v>0.543260259755875</v>
      </c>
      <c r="H123" s="13">
        <v>0.30623327269940398</v>
      </c>
      <c r="I123" s="13">
        <v>0.31826594769509098</v>
      </c>
      <c r="J123" s="13">
        <v>0.13388789448024599</v>
      </c>
      <c r="K123" s="13">
        <v>0.109400092987888</v>
      </c>
      <c r="L123" s="13">
        <v>6.8117868882139596E-2</v>
      </c>
      <c r="M123" s="13">
        <v>4.5259188210033802E-2</v>
      </c>
      <c r="N123" s="13">
        <v>0.29747252953081699</v>
      </c>
      <c r="O123" s="13">
        <v>4.8090030323478996E-3</v>
      </c>
      <c r="P123" s="13">
        <v>0.10995459267680401</v>
      </c>
      <c r="Q123" s="13">
        <v>0.36226606733643701</v>
      </c>
      <c r="R123" s="13">
        <v>9.8799646267668604E-3</v>
      </c>
      <c r="S123" s="13">
        <v>6.8208815476755294E-2</v>
      </c>
      <c r="T123" s="13">
        <v>7.6410781691101598E-3</v>
      </c>
      <c r="U123" s="13">
        <v>1.1521483757317701E-2</v>
      </c>
      <c r="V123" s="13">
        <v>5.6364125658182197E-2</v>
      </c>
      <c r="W123" s="13">
        <v>0.15949952419004901</v>
      </c>
      <c r="X123" s="13">
        <v>1.8198962098408E-2</v>
      </c>
      <c r="Y123" s="13">
        <v>6.40473653429192E-3</v>
      </c>
      <c r="Z123" s="13">
        <v>1.5945717559374298E-2</v>
      </c>
      <c r="AA123" s="13">
        <v>1.20792870514144E-2</v>
      </c>
      <c r="AB123" s="13">
        <v>1.9352874233010998E-2</v>
      </c>
      <c r="AC123" s="13">
        <v>2.56896182645696E-3</v>
      </c>
      <c r="AD123" s="13"/>
      <c r="AE123" s="13">
        <v>1.6122040811173999E-4</v>
      </c>
      <c r="AF123" s="13">
        <v>0.122947173495656</v>
      </c>
      <c r="AG123" s="13">
        <v>1.2665646772903501E-2</v>
      </c>
      <c r="AH123" s="13">
        <v>6.4083247324425899E-2</v>
      </c>
      <c r="AI123" s="13">
        <v>2.3355137322649999E-2</v>
      </c>
      <c r="AJ123" s="13">
        <v>8.9007112932029203E-2</v>
      </c>
      <c r="AK123" s="13">
        <v>7.2486484892958294E-2</v>
      </c>
      <c r="AL123" s="13">
        <v>6.0770688994371998E-3</v>
      </c>
      <c r="AM123" s="13">
        <v>7.6788441476055299E-7</v>
      </c>
      <c r="AN123" s="13">
        <v>1.2240894405221E-2</v>
      </c>
      <c r="AO123" s="13">
        <v>2.5221609028874001E-3</v>
      </c>
    </row>
    <row r="124" spans="3:41" ht="16.5" x14ac:dyDescent="0.3">
      <c r="C124" s="3">
        <v>41182</v>
      </c>
      <c r="D124" s="13">
        <v>0.32115802041802999</v>
      </c>
      <c r="E124" s="13">
        <v>0.21209425909872101</v>
      </c>
      <c r="F124" s="13">
        <v>0.25935392902366</v>
      </c>
      <c r="G124" s="13">
        <v>0.54743917182587798</v>
      </c>
      <c r="H124" s="13">
        <v>0.30743516368881002</v>
      </c>
      <c r="I124" s="13">
        <v>0.32407489585289601</v>
      </c>
      <c r="J124" s="13">
        <v>0.13504504860694699</v>
      </c>
      <c r="K124" s="13">
        <v>0.10754507506593899</v>
      </c>
      <c r="L124" s="13">
        <v>6.6496424707112006E-2</v>
      </c>
      <c r="M124" s="13">
        <v>4.4474537471414402E-2</v>
      </c>
      <c r="N124" s="13">
        <v>0.29580629790291402</v>
      </c>
      <c r="O124" s="13">
        <v>4.7913575870476097E-3</v>
      </c>
      <c r="P124" s="13">
        <v>0.10864910297977801</v>
      </c>
      <c r="Q124" s="13">
        <v>0.374150140329298</v>
      </c>
      <c r="R124" s="13">
        <v>9.8363106755680503E-3</v>
      </c>
      <c r="S124" s="13">
        <v>6.8730338827078297E-2</v>
      </c>
      <c r="T124" s="13">
        <v>7.5243218246036896E-3</v>
      </c>
      <c r="U124" s="13">
        <v>1.1243404492347E-2</v>
      </c>
      <c r="V124" s="13">
        <v>5.3610856399948198E-2</v>
      </c>
      <c r="W124" s="13">
        <v>0.16297905543825</v>
      </c>
      <c r="X124" s="13">
        <v>1.7649613109106201E-2</v>
      </c>
      <c r="Y124" s="13">
        <v>6.4225435710199797E-3</v>
      </c>
      <c r="Z124" s="13">
        <v>1.6213834562337999E-2</v>
      </c>
      <c r="AA124" s="13">
        <v>1.2254875200722E-2</v>
      </c>
      <c r="AB124" s="13">
        <v>1.9230412098058099E-2</v>
      </c>
      <c r="AC124" s="13">
        <v>2.6091723732526301E-3</v>
      </c>
      <c r="AD124" s="13"/>
      <c r="AE124" s="13">
        <v>1.68439038155127E-4</v>
      </c>
      <c r="AF124" s="13">
        <v>0.12791041962507799</v>
      </c>
      <c r="AG124" s="13">
        <v>1.26664627152275E-2</v>
      </c>
      <c r="AH124" s="13">
        <v>6.7504018053291204E-2</v>
      </c>
      <c r="AI124" s="13">
        <v>2.28706932954305E-2</v>
      </c>
      <c r="AJ124" s="13">
        <v>8.7231092335872298E-2</v>
      </c>
      <c r="AK124" s="13">
        <v>7.2465933739970304E-2</v>
      </c>
      <c r="AL124" s="13">
        <v>6.2442966422288299E-3</v>
      </c>
      <c r="AM124" s="13">
        <v>2.97067698723503E-7</v>
      </c>
      <c r="AN124" s="13">
        <v>1.17846577532363E-2</v>
      </c>
      <c r="AO124" s="13">
        <v>2.8580081793082202E-3</v>
      </c>
    </row>
    <row r="125" spans="3:41" ht="16.5" x14ac:dyDescent="0.3">
      <c r="C125" s="3">
        <v>41213</v>
      </c>
      <c r="D125" s="13">
        <v>0.32503463155462498</v>
      </c>
      <c r="E125" s="13">
        <v>0.23187102010406799</v>
      </c>
      <c r="F125" s="13">
        <v>0.261453896025718</v>
      </c>
      <c r="G125" s="13">
        <v>0.55179667830528001</v>
      </c>
      <c r="H125" s="13">
        <v>0.30906171151032702</v>
      </c>
      <c r="I125" s="13">
        <v>0.32967699198575401</v>
      </c>
      <c r="J125" s="13">
        <v>0.13628893806151601</v>
      </c>
      <c r="K125" s="13">
        <v>0.104236648805988</v>
      </c>
      <c r="L125" s="13">
        <v>6.5033114356417607E-2</v>
      </c>
      <c r="M125" s="13">
        <v>4.3825962916476897E-2</v>
      </c>
      <c r="N125" s="13">
        <v>0.29424279653547097</v>
      </c>
      <c r="O125" s="13">
        <v>4.7754594099476497E-3</v>
      </c>
      <c r="P125" s="13">
        <v>0.10656321033145701</v>
      </c>
      <c r="Q125" s="13">
        <v>0.39097185382522998</v>
      </c>
      <c r="R125" s="13">
        <v>9.9928466248261297E-3</v>
      </c>
      <c r="S125" s="13">
        <v>6.9769673983855002E-2</v>
      </c>
      <c r="T125" s="13">
        <v>7.47735086106633E-3</v>
      </c>
      <c r="U125" s="13">
        <v>1.0734081024335301E-2</v>
      </c>
      <c r="V125" s="13">
        <v>5.3371404709837401E-2</v>
      </c>
      <c r="W125" s="13">
        <v>0.16717560648473601</v>
      </c>
      <c r="X125" s="13">
        <v>1.6163660425040999E-2</v>
      </c>
      <c r="Y125" s="13">
        <v>6.4004599584563003E-3</v>
      </c>
      <c r="Z125" s="13">
        <v>1.4984858773715E-2</v>
      </c>
      <c r="AA125" s="13">
        <v>1.22189655621045E-2</v>
      </c>
      <c r="AB125" s="13">
        <v>1.9383276155960302E-2</v>
      </c>
      <c r="AC125" s="13">
        <v>2.6900384062115601E-3</v>
      </c>
      <c r="AD125" s="13"/>
      <c r="AE125" s="13">
        <v>1.4924818820370901E-4</v>
      </c>
      <c r="AF125" s="13">
        <v>0.13227519383588501</v>
      </c>
      <c r="AG125" s="13">
        <v>1.2948582960863399E-2</v>
      </c>
      <c r="AH125" s="13">
        <v>7.1936688508427299E-2</v>
      </c>
      <c r="AI125" s="13">
        <v>2.2225524544521699E-2</v>
      </c>
      <c r="AJ125" s="13">
        <v>8.6656483363553499E-2</v>
      </c>
      <c r="AK125" s="13">
        <v>7.1663833571454796E-2</v>
      </c>
      <c r="AL125" s="13">
        <v>6.2590682647636299E-3</v>
      </c>
      <c r="AM125" s="13">
        <v>1.6129838314827799E-6</v>
      </c>
      <c r="AN125" s="13">
        <v>1.28801172620026E-2</v>
      </c>
      <c r="AO125" s="13">
        <v>3.08506141917068E-3</v>
      </c>
    </row>
    <row r="126" spans="3:41" ht="16.5" x14ac:dyDescent="0.3">
      <c r="C126" s="3">
        <v>41243</v>
      </c>
      <c r="D126" s="13">
        <v>0.32799041556474301</v>
      </c>
      <c r="E126" s="13">
        <v>0.239319873281165</v>
      </c>
      <c r="F126" s="13">
        <v>0.26179889718264299</v>
      </c>
      <c r="G126" s="13">
        <v>0.55150107197702003</v>
      </c>
      <c r="H126" s="13">
        <v>0.31505538341712302</v>
      </c>
      <c r="I126" s="13">
        <v>0.33231897991811399</v>
      </c>
      <c r="J126" s="13">
        <v>0.13707782694489301</v>
      </c>
      <c r="K126" s="13">
        <v>0.102922108156699</v>
      </c>
      <c r="L126" s="13">
        <v>6.4199688133369598E-2</v>
      </c>
      <c r="M126" s="13">
        <v>4.3991524880228998E-2</v>
      </c>
      <c r="N126" s="13">
        <v>0.29004046888359503</v>
      </c>
      <c r="O126" s="13">
        <v>4.7364695562981396E-3</v>
      </c>
      <c r="P126" s="13">
        <v>0.105503294949576</v>
      </c>
      <c r="Q126" s="13">
        <v>0.40197001950363997</v>
      </c>
      <c r="R126" s="13">
        <v>9.7356788208851196E-3</v>
      </c>
      <c r="S126" s="13">
        <v>7.0916997357481706E-2</v>
      </c>
      <c r="T126" s="13">
        <v>6.82893061466462E-3</v>
      </c>
      <c r="U126" s="13">
        <v>1.0708586214996599E-2</v>
      </c>
      <c r="V126" s="13">
        <v>4.8349219226815503E-2</v>
      </c>
      <c r="W126" s="13">
        <v>0.17474609385493201</v>
      </c>
      <c r="X126" s="13">
        <v>1.5847859183107001E-2</v>
      </c>
      <c r="Y126" s="13">
        <v>6.3407466324285197E-3</v>
      </c>
      <c r="Z126" s="13">
        <v>1.4330078314688501E-2</v>
      </c>
      <c r="AA126" s="13">
        <v>1.2206046437960701E-2</v>
      </c>
      <c r="AB126" s="13">
        <v>2.0397989272889199E-2</v>
      </c>
      <c r="AC126" s="13">
        <v>2.7263447736444102E-3</v>
      </c>
      <c r="AD126" s="13"/>
      <c r="AE126" s="13">
        <v>3.1047380627101899E-4</v>
      </c>
      <c r="AF126" s="13">
        <v>0.13701469154852799</v>
      </c>
      <c r="AG126" s="13">
        <v>1.20765576299819E-2</v>
      </c>
      <c r="AH126" s="13">
        <v>7.6661503694828395E-2</v>
      </c>
      <c r="AI126" s="13">
        <v>2.2841089474565899E-2</v>
      </c>
      <c r="AJ126" s="13">
        <v>8.7834829241537099E-2</v>
      </c>
      <c r="AK126" s="13">
        <v>7.06530931887559E-2</v>
      </c>
      <c r="AL126" s="13">
        <v>6.2621227896223304E-3</v>
      </c>
      <c r="AM126" s="13">
        <v>1.34118132429038E-6</v>
      </c>
      <c r="AN126" s="13">
        <v>1.28697638376267E-2</v>
      </c>
      <c r="AO126" s="13">
        <v>3.5255388011988398E-3</v>
      </c>
    </row>
    <row r="127" spans="3:41" ht="16.5" x14ac:dyDescent="0.3">
      <c r="C127" s="3">
        <v>41274</v>
      </c>
      <c r="D127" s="13">
        <v>0.32318586648408598</v>
      </c>
      <c r="E127" s="13">
        <v>0.24059090839302399</v>
      </c>
      <c r="F127" s="13">
        <v>0.26615938757598101</v>
      </c>
      <c r="G127" s="13">
        <v>0.55434061024880099</v>
      </c>
      <c r="H127" s="13">
        <v>0.31592209177241698</v>
      </c>
      <c r="I127" s="13">
        <v>0.33201420680346899</v>
      </c>
      <c r="J127" s="13">
        <v>0.13723575157085399</v>
      </c>
      <c r="K127" s="13">
        <v>0.101445996307374</v>
      </c>
      <c r="L127" s="13">
        <v>6.3520394610208197E-2</v>
      </c>
      <c r="M127" s="13">
        <v>4.3814759378389502E-2</v>
      </c>
      <c r="N127" s="13">
        <v>0.282251152522485</v>
      </c>
      <c r="O127" s="13">
        <v>4.6807064235484998E-3</v>
      </c>
      <c r="P127" s="13">
        <v>0.10378925827624599</v>
      </c>
      <c r="Q127" s="13">
        <v>0.42494309277725401</v>
      </c>
      <c r="R127" s="13">
        <v>8.5304159820225895E-3</v>
      </c>
      <c r="S127" s="13">
        <v>7.0560507188052499E-2</v>
      </c>
      <c r="T127" s="13">
        <v>7.0108593129539903E-3</v>
      </c>
      <c r="U127" s="13">
        <v>1.03086107417402E-2</v>
      </c>
      <c r="V127" s="13">
        <v>5.3299417814824598E-2</v>
      </c>
      <c r="W127" s="13">
        <v>0.18045332724544799</v>
      </c>
      <c r="X127" s="13"/>
      <c r="Y127" s="13">
        <v>6.47003124523725E-3</v>
      </c>
      <c r="Z127" s="13">
        <v>1.41409943370185E-2</v>
      </c>
      <c r="AA127" s="13">
        <v>1.22956459070028E-2</v>
      </c>
      <c r="AB127" s="13">
        <v>2.08398018932681E-2</v>
      </c>
      <c r="AC127" s="13">
        <v>2.7530029393373402E-3</v>
      </c>
      <c r="AD127" s="13"/>
      <c r="AE127" s="13">
        <v>2.9525255397967E-4</v>
      </c>
      <c r="AF127" s="13">
        <v>0.14202140227673901</v>
      </c>
      <c r="AG127" s="13">
        <v>1.1347857080942001E-2</v>
      </c>
      <c r="AH127" s="13">
        <v>8.2440825896225103E-2</v>
      </c>
      <c r="AI127" s="13">
        <v>2.34058308253795E-2</v>
      </c>
      <c r="AJ127" s="13">
        <v>8.9707868353528702E-2</v>
      </c>
      <c r="AK127" s="13">
        <v>6.9627406890782395E-2</v>
      </c>
      <c r="AL127" s="13">
        <v>6.1076765152637304E-3</v>
      </c>
      <c r="AM127" s="13">
        <v>1.21893103336843E-6</v>
      </c>
      <c r="AN127" s="13">
        <v>6.94356874731826E-3</v>
      </c>
      <c r="AO127" s="13">
        <v>3.6320421013543601E-3</v>
      </c>
    </row>
    <row r="128" spans="3:41" ht="16.5" x14ac:dyDescent="0.3">
      <c r="C128" s="3">
        <v>41305</v>
      </c>
      <c r="D128" s="13">
        <v>0.33351417366248298</v>
      </c>
      <c r="E128" s="13">
        <v>0.235120622066124</v>
      </c>
      <c r="F128" s="13">
        <v>0.26838179002492801</v>
      </c>
      <c r="G128" s="13">
        <v>0.55706201724983795</v>
      </c>
      <c r="H128" s="13">
        <v>0.32168127639726402</v>
      </c>
      <c r="I128" s="13">
        <v>0.33813944239185101</v>
      </c>
      <c r="J128" s="13">
        <v>0.137942449746077</v>
      </c>
      <c r="K128" s="13">
        <v>0.100597230030975</v>
      </c>
      <c r="L128" s="13">
        <v>6.2674166144997698E-2</v>
      </c>
      <c r="M128" s="13">
        <v>4.327059873525E-2</v>
      </c>
      <c r="N128" s="13">
        <v>0.28201632180403602</v>
      </c>
      <c r="O128" s="13">
        <v>4.6157908451212003E-3</v>
      </c>
      <c r="P128" s="13">
        <v>0.103086987873494</v>
      </c>
      <c r="Q128" s="13">
        <v>0.42610150781996597</v>
      </c>
      <c r="R128" s="13">
        <v>7.1051647826728499E-3</v>
      </c>
      <c r="S128" s="13">
        <v>7.1791776592934203E-2</v>
      </c>
      <c r="T128" s="13">
        <v>6.6863222472926297E-3</v>
      </c>
      <c r="U128" s="13">
        <v>9.5307961429929901E-3</v>
      </c>
      <c r="V128" s="13">
        <v>5.4340104576739802E-2</v>
      </c>
      <c r="W128" s="13">
        <v>0.18880561288636599</v>
      </c>
      <c r="X128" s="13"/>
      <c r="Y128" s="13">
        <v>6.5339450470483498E-3</v>
      </c>
      <c r="Z128" s="13">
        <v>1.4024504076710499E-2</v>
      </c>
      <c r="AA128" s="13">
        <v>1.22765567951807E-2</v>
      </c>
      <c r="AB128" s="13">
        <v>2.0203182007379999E-2</v>
      </c>
      <c r="AC128" s="13">
        <v>2.8237286997325598E-3</v>
      </c>
      <c r="AD128" s="13"/>
      <c r="AE128" s="13">
        <v>2.9438706532193001E-4</v>
      </c>
      <c r="AF128" s="13">
        <v>0.14715468334766699</v>
      </c>
      <c r="AG128" s="13">
        <v>1.17343023937831E-2</v>
      </c>
      <c r="AH128" s="13">
        <v>8.7799080540358704E-2</v>
      </c>
      <c r="AI128" s="13">
        <v>2.4055714994542399E-2</v>
      </c>
      <c r="AJ128" s="13">
        <v>9.1837145336111106E-2</v>
      </c>
      <c r="AK128" s="13">
        <v>7.1093097558296306E-2</v>
      </c>
      <c r="AL128" s="13">
        <v>6.0856319084418402E-3</v>
      </c>
      <c r="AM128" s="13">
        <v>1.1054548076906001E-6</v>
      </c>
      <c r="AN128" s="13">
        <v>7.6826938973795396E-3</v>
      </c>
      <c r="AO128" s="13">
        <v>3.82624319750679E-3</v>
      </c>
    </row>
    <row r="129" spans="3:41" ht="16.5" x14ac:dyDescent="0.3">
      <c r="C129" s="3">
        <v>41333</v>
      </c>
      <c r="D129" s="13">
        <v>0.32786320454713602</v>
      </c>
      <c r="E129" s="13">
        <v>0.23766513681957399</v>
      </c>
      <c r="F129" s="13">
        <v>0.29839436206416498</v>
      </c>
      <c r="G129" s="13">
        <v>0.55401776114899004</v>
      </c>
      <c r="H129" s="13">
        <v>0.31897691496195202</v>
      </c>
      <c r="I129" s="13">
        <v>0.33783361815354501</v>
      </c>
      <c r="J129" s="13">
        <v>0.137848460639725</v>
      </c>
      <c r="K129" s="13">
        <v>9.7964412320700897E-2</v>
      </c>
      <c r="L129" s="13">
        <v>6.1973726262231799E-2</v>
      </c>
      <c r="M129" s="13">
        <v>4.2561109753544601E-2</v>
      </c>
      <c r="N129" s="13">
        <v>0.279499852071664</v>
      </c>
      <c r="O129" s="13">
        <v>4.7705593312122596E-3</v>
      </c>
      <c r="P129" s="13">
        <v>0.101114449042311</v>
      </c>
      <c r="Q129" s="13">
        <v>0.43911090755152099</v>
      </c>
      <c r="R129" s="13">
        <v>2.3954102899169799E-2</v>
      </c>
      <c r="S129" s="13">
        <v>7.12110053179833E-2</v>
      </c>
      <c r="T129" s="13">
        <v>5.5365527899946098E-3</v>
      </c>
      <c r="U129" s="13">
        <v>9.1830407248955602E-3</v>
      </c>
      <c r="V129" s="13">
        <v>4.6298020885578599E-2</v>
      </c>
      <c r="W129" s="13">
        <v>0.187455304857397</v>
      </c>
      <c r="X129" s="13"/>
      <c r="Y129" s="13">
        <v>6.4931131488232298E-3</v>
      </c>
      <c r="Z129" s="13">
        <v>1.33732276926134E-2</v>
      </c>
      <c r="AA129" s="13">
        <v>1.19822231903929E-2</v>
      </c>
      <c r="AB129" s="13">
        <v>2.0214086968626602E-2</v>
      </c>
      <c r="AC129" s="13">
        <v>2.8602228439576498E-3</v>
      </c>
      <c r="AD129" s="13"/>
      <c r="AE129" s="13">
        <v>3.1150506628805101E-4</v>
      </c>
      <c r="AF129" s="13">
        <v>0.15058116385721201</v>
      </c>
      <c r="AG129" s="13">
        <v>1.20520959917403E-2</v>
      </c>
      <c r="AH129" s="13">
        <v>8.9151717379236398E-2</v>
      </c>
      <c r="AI129" s="13">
        <v>2.3048104070810201E-2</v>
      </c>
      <c r="AJ129" s="13">
        <v>9.3227166254292407E-2</v>
      </c>
      <c r="AK129" s="13">
        <v>7.1977409371872594E-2</v>
      </c>
      <c r="AL129" s="13">
        <v>5.9417879593095697E-3</v>
      </c>
      <c r="AM129" s="13">
        <v>3.2314149525217199E-6</v>
      </c>
      <c r="AN129" s="13">
        <v>6.9894438273855096E-3</v>
      </c>
      <c r="AO129" s="13">
        <v>4.0953640708138103E-3</v>
      </c>
    </row>
    <row r="130" spans="3:41" ht="16.5" x14ac:dyDescent="0.3">
      <c r="C130" s="3">
        <v>41364</v>
      </c>
      <c r="D130" s="13">
        <v>0.324984823772973</v>
      </c>
      <c r="E130" s="13">
        <v>0.23436228665641801</v>
      </c>
      <c r="F130" s="13">
        <v>0.290061256302929</v>
      </c>
      <c r="G130" s="13">
        <v>0.55407203491985402</v>
      </c>
      <c r="H130" s="13">
        <v>0.31892552210052999</v>
      </c>
      <c r="I130" s="13">
        <v>0.33777322119276199</v>
      </c>
      <c r="J130" s="13">
        <v>0.138335189270202</v>
      </c>
      <c r="K130" s="13">
        <v>9.36803601075821E-2</v>
      </c>
      <c r="L130" s="13">
        <v>5.8787829166305199E-2</v>
      </c>
      <c r="M130" s="13">
        <v>4.2014539060872803E-2</v>
      </c>
      <c r="N130" s="13">
        <v>0.27721538950006003</v>
      </c>
      <c r="O130" s="13">
        <v>4.7790457269176797E-3</v>
      </c>
      <c r="P130" s="13">
        <v>0.100055691126006</v>
      </c>
      <c r="Q130" s="13">
        <v>0.44242597538883099</v>
      </c>
      <c r="R130" s="13">
        <v>2.5747978960185901E-2</v>
      </c>
      <c r="S130" s="13">
        <v>7.1792743602509201E-2</v>
      </c>
      <c r="T130" s="13">
        <v>4.8311212196771999E-3</v>
      </c>
      <c r="U130" s="13">
        <v>8.9757822875548999E-3</v>
      </c>
      <c r="V130" s="13">
        <v>4.6872142971914998E-2</v>
      </c>
      <c r="W130" s="13">
        <v>0.18737656185915</v>
      </c>
      <c r="X130" s="13"/>
      <c r="Y130" s="13">
        <v>6.3827439345980098E-3</v>
      </c>
      <c r="Z130" s="13">
        <v>1.3072807450729499E-2</v>
      </c>
      <c r="AA130" s="13">
        <v>1.25191204601777E-2</v>
      </c>
      <c r="AB130" s="13">
        <v>2.0148143497820702E-2</v>
      </c>
      <c r="AC130" s="13">
        <v>2.9587315943029298E-3</v>
      </c>
      <c r="AD130" s="13"/>
      <c r="AE130" s="13">
        <v>3.0616866459924998E-4</v>
      </c>
      <c r="AF130" s="13">
        <v>0.15490867154392499</v>
      </c>
      <c r="AG130" s="13">
        <v>1.17645997524403E-2</v>
      </c>
      <c r="AH130" s="13">
        <v>9.0664865703896605E-2</v>
      </c>
      <c r="AI130" s="13">
        <v>2.3735344862996902E-2</v>
      </c>
      <c r="AJ130" s="13">
        <v>9.3803468537437595E-2</v>
      </c>
      <c r="AK130" s="13">
        <v>7.3031225645274506E-2</v>
      </c>
      <c r="AL130" s="13">
        <v>5.6248778598490898E-3</v>
      </c>
      <c r="AM130" s="13">
        <v>2.9211533755174101E-6</v>
      </c>
      <c r="AN130" s="13">
        <v>6.6991242130846002E-3</v>
      </c>
      <c r="AO130" s="13">
        <v>4.3508718479987598E-3</v>
      </c>
    </row>
    <row r="131" spans="3:41" ht="16.5" x14ac:dyDescent="0.3">
      <c r="C131" s="3">
        <v>41394</v>
      </c>
      <c r="D131" s="13">
        <v>0.32278016293156497</v>
      </c>
      <c r="E131" s="13">
        <v>0.21907521472459199</v>
      </c>
      <c r="F131" s="13">
        <v>0.28905476466935898</v>
      </c>
      <c r="G131" s="13">
        <v>0.55464285507368205</v>
      </c>
      <c r="H131" s="13">
        <v>0.31972625755093098</v>
      </c>
      <c r="I131" s="13">
        <v>0.34167786493784802</v>
      </c>
      <c r="J131" s="13">
        <v>0.137716517579175</v>
      </c>
      <c r="K131" s="13">
        <v>9.7431250083943002E-2</v>
      </c>
      <c r="L131" s="13">
        <v>5.6998293630460502E-2</v>
      </c>
      <c r="M131" s="13">
        <v>4.0454506206726901E-2</v>
      </c>
      <c r="N131" s="13">
        <v>0.27362351489557202</v>
      </c>
      <c r="O131" s="13">
        <v>4.7676114233334401E-3</v>
      </c>
      <c r="P131" s="13">
        <v>9.8194952979294897E-2</v>
      </c>
      <c r="Q131" s="13">
        <v>0.44449265102926999</v>
      </c>
      <c r="R131" s="13">
        <v>2.5655540148899501E-2</v>
      </c>
      <c r="S131" s="13">
        <v>7.3571337752668706E-2</v>
      </c>
      <c r="T131" s="13">
        <v>4.6140744719444897E-3</v>
      </c>
      <c r="U131" s="13">
        <v>8.6692710274029004E-3</v>
      </c>
      <c r="V131" s="13">
        <v>4.7839621784361901E-2</v>
      </c>
      <c r="W131" s="13">
        <v>0.19281199615089201</v>
      </c>
      <c r="X131" s="13"/>
      <c r="Y131" s="13">
        <v>6.3638569746619503E-3</v>
      </c>
      <c r="Z131" s="13">
        <v>1.25345547345569E-2</v>
      </c>
      <c r="AA131" s="13">
        <v>1.28133797728823E-2</v>
      </c>
      <c r="AB131" s="13">
        <v>2.0502059044443698E-2</v>
      </c>
      <c r="AC131" s="13">
        <v>2.9052995679331702E-3</v>
      </c>
      <c r="AD131" s="13"/>
      <c r="AE131" s="13">
        <v>2.8257398164312198E-4</v>
      </c>
      <c r="AF131" s="13">
        <v>0.158472309481659</v>
      </c>
      <c r="AG131" s="13">
        <v>1.1529279692393099E-2</v>
      </c>
      <c r="AH131" s="13">
        <v>9.3337431636624404E-2</v>
      </c>
      <c r="AI131" s="13">
        <v>2.42476297562518E-2</v>
      </c>
      <c r="AJ131" s="13">
        <v>9.4182398555038696E-2</v>
      </c>
      <c r="AK131" s="13">
        <v>7.4305040216290599E-2</v>
      </c>
      <c r="AL131" s="13">
        <v>5.3773663788819698E-3</v>
      </c>
      <c r="AM131" s="13">
        <v>2.59731209100868E-6</v>
      </c>
      <c r="AN131" s="13">
        <v>6.3359604481173504E-3</v>
      </c>
      <c r="AO131" s="13">
        <v>4.5895400408528303E-3</v>
      </c>
    </row>
    <row r="132" spans="3:41" ht="16.5" x14ac:dyDescent="0.3">
      <c r="C132" s="3">
        <v>41425</v>
      </c>
      <c r="D132" s="13">
        <v>0.32259682612321899</v>
      </c>
      <c r="E132" s="13">
        <v>0.213571008820992</v>
      </c>
      <c r="F132" s="13">
        <v>0.30247605048255</v>
      </c>
      <c r="G132" s="13">
        <v>0.55388715882052397</v>
      </c>
      <c r="H132" s="13">
        <v>0.31820964686426401</v>
      </c>
      <c r="I132" s="13">
        <v>0.344407673075666</v>
      </c>
      <c r="J132" s="13">
        <v>0.13682377713569299</v>
      </c>
      <c r="K132" s="13">
        <v>9.6093119342278599E-2</v>
      </c>
      <c r="L132" s="13">
        <v>5.4153623519979502E-2</v>
      </c>
      <c r="M132" s="13">
        <v>3.9835790331637699E-2</v>
      </c>
      <c r="N132" s="13">
        <v>0.270741565323528</v>
      </c>
      <c r="O132" s="13">
        <v>4.7796598454177596E-3</v>
      </c>
      <c r="P132" s="13">
        <v>9.8236282292575597E-2</v>
      </c>
      <c r="Q132" s="13">
        <v>0.44940695632146299</v>
      </c>
      <c r="R132" s="13">
        <v>2.8856869417405898E-2</v>
      </c>
      <c r="S132" s="13">
        <v>7.6736260636585799E-2</v>
      </c>
      <c r="T132" s="13">
        <v>4.3712670002158003E-3</v>
      </c>
      <c r="U132" s="13">
        <v>8.4478614666557098E-3</v>
      </c>
      <c r="V132" s="13"/>
      <c r="W132" s="13">
        <v>0.196531597958361</v>
      </c>
      <c r="X132" s="13"/>
      <c r="Y132" s="13">
        <v>6.3149919423763096E-3</v>
      </c>
      <c r="Z132" s="13">
        <v>1.1977854904799299E-2</v>
      </c>
      <c r="AA132" s="13">
        <v>1.3027682383656701E-2</v>
      </c>
      <c r="AB132" s="13">
        <v>1.91408792163505E-2</v>
      </c>
      <c r="AC132" s="13">
        <v>2.8285804882391299E-3</v>
      </c>
      <c r="AD132" s="13"/>
      <c r="AE132" s="13">
        <v>2.8786419766250603E-4</v>
      </c>
      <c r="AF132" s="13">
        <v>0.16180497021212301</v>
      </c>
      <c r="AG132" s="13">
        <v>1.1530912954310401E-2</v>
      </c>
      <c r="AH132" s="13">
        <v>9.4624387513507505E-2</v>
      </c>
      <c r="AI132" s="13">
        <v>2.3357731047210301E-2</v>
      </c>
      <c r="AJ132" s="13">
        <v>0.13655727620432501</v>
      </c>
      <c r="AK132" s="13">
        <v>7.4997596558622204E-2</v>
      </c>
      <c r="AL132" s="13">
        <v>5.2896151730408604E-3</v>
      </c>
      <c r="AM132" s="13">
        <v>2.2621000752747799E-6</v>
      </c>
      <c r="AN132" s="13">
        <v>6.7483247742829901E-3</v>
      </c>
      <c r="AO132" s="13">
        <v>4.8616771257643503E-3</v>
      </c>
    </row>
    <row r="133" spans="3:41" ht="16.5" x14ac:dyDescent="0.3">
      <c r="C133" s="3">
        <v>41455</v>
      </c>
      <c r="D133" s="13">
        <v>0.32244613719432302</v>
      </c>
      <c r="E133" s="13">
        <v>0.19962505369172301</v>
      </c>
      <c r="F133" s="13">
        <v>0.31626729857397401</v>
      </c>
      <c r="G133" s="13">
        <v>0.55977447150484905</v>
      </c>
      <c r="H133" s="13">
        <v>0.31941029942528198</v>
      </c>
      <c r="I133" s="13">
        <v>0.34557347009601802</v>
      </c>
      <c r="J133" s="13">
        <v>0.135558376387209</v>
      </c>
      <c r="K133" s="13">
        <v>9.5375444364966699E-2</v>
      </c>
      <c r="L133" s="13">
        <v>5.2715224991993E-2</v>
      </c>
      <c r="M133" s="13">
        <v>3.8560139448544903E-2</v>
      </c>
      <c r="N133" s="13">
        <v>0.26893494599538897</v>
      </c>
      <c r="O133" s="13">
        <v>4.7331539914688301E-3</v>
      </c>
      <c r="P133" s="13">
        <v>9.8567718018008496E-2</v>
      </c>
      <c r="Q133" s="13">
        <v>0.45184101582085001</v>
      </c>
      <c r="R133" s="13">
        <v>3.0100068594399301E-2</v>
      </c>
      <c r="S133" s="13">
        <v>7.6184638568885105E-2</v>
      </c>
      <c r="T133" s="13">
        <v>4.6562428345992696E-3</v>
      </c>
      <c r="U133" s="13">
        <v>8.6358879782729506E-3</v>
      </c>
      <c r="V133" s="13"/>
      <c r="W133" s="13">
        <v>0.22900172421395201</v>
      </c>
      <c r="X133" s="13"/>
      <c r="Y133" s="13">
        <v>6.1554876631536703E-3</v>
      </c>
      <c r="Z133" s="13">
        <v>1.1785886765292301E-2</v>
      </c>
      <c r="AA133" s="13">
        <v>1.3342549271631801E-2</v>
      </c>
      <c r="AB133" s="13">
        <v>1.9056669282139099E-2</v>
      </c>
      <c r="AC133" s="13">
        <v>2.8708616832264699E-3</v>
      </c>
      <c r="AD133" s="13"/>
      <c r="AE133" s="13">
        <v>8.2612730131988404E-4</v>
      </c>
      <c r="AF133" s="13">
        <v>0.16570886781913399</v>
      </c>
      <c r="AG133" s="13">
        <v>1.1821542755405E-2</v>
      </c>
      <c r="AH133" s="13">
        <v>9.7349137522791507E-2</v>
      </c>
      <c r="AI133" s="13">
        <v>2.4028113861716702E-2</v>
      </c>
      <c r="AJ133" s="13">
        <v>0.137121218777463</v>
      </c>
      <c r="AK133" s="13">
        <v>7.6185390023934998E-2</v>
      </c>
      <c r="AL133" s="13">
        <v>5.3422782309490401E-3</v>
      </c>
      <c r="AM133" s="13">
        <v>1.7204041127698599E-6</v>
      </c>
      <c r="AN133" s="13">
        <v>6.9656922992516503E-3</v>
      </c>
      <c r="AO133" s="13">
        <v>5.0692465906144596E-3</v>
      </c>
    </row>
    <row r="134" spans="3:41" ht="16.5" x14ac:dyDescent="0.3">
      <c r="C134" s="3">
        <v>41486</v>
      </c>
      <c r="D134" s="13">
        <v>0.32030247700766701</v>
      </c>
      <c r="E134" s="13">
        <v>0.19566624540979699</v>
      </c>
      <c r="F134" s="13">
        <v>0.31617728152353702</v>
      </c>
      <c r="G134" s="13">
        <v>0.54736194138574301</v>
      </c>
      <c r="H134" s="13">
        <v>0.31767906179606897</v>
      </c>
      <c r="I134" s="13">
        <v>0.34808170736277499</v>
      </c>
      <c r="J134" s="13">
        <v>0.13401435640644899</v>
      </c>
      <c r="K134" s="13">
        <v>9.4217556523493104E-2</v>
      </c>
      <c r="L134" s="13">
        <v>5.0005507834460297E-2</v>
      </c>
      <c r="M134" s="13">
        <v>3.7923063032264899E-2</v>
      </c>
      <c r="N134" s="13">
        <v>0.268516046850444</v>
      </c>
      <c r="O134" s="13">
        <v>4.5918608889366297E-3</v>
      </c>
      <c r="P134" s="13">
        <v>9.7126839603722995E-2</v>
      </c>
      <c r="Q134" s="13">
        <v>0.46348461218794701</v>
      </c>
      <c r="R134" s="13">
        <v>2.93843825948122E-2</v>
      </c>
      <c r="S134" s="13">
        <v>7.6104132664926299E-2</v>
      </c>
      <c r="T134" s="13">
        <v>3.9114629510869697E-3</v>
      </c>
      <c r="U134" s="13">
        <v>7.9091731860575307E-3</v>
      </c>
      <c r="V134" s="13"/>
      <c r="W134" s="13">
        <v>0.234068382370861</v>
      </c>
      <c r="X134" s="13"/>
      <c r="Y134" s="13">
        <v>6.1529477504484401E-3</v>
      </c>
      <c r="Z134" s="13">
        <v>1.1414797147487801E-2</v>
      </c>
      <c r="AA134" s="13">
        <v>1.36249952551536E-2</v>
      </c>
      <c r="AB134" s="13">
        <v>1.9351249174671799E-2</v>
      </c>
      <c r="AC134" s="13">
        <v>2.9598297719658499E-3</v>
      </c>
      <c r="AD134" s="13"/>
      <c r="AE134" s="13">
        <v>7.1192853217919298E-4</v>
      </c>
      <c r="AF134" s="13">
        <v>0.16904054036517799</v>
      </c>
      <c r="AG134" s="13">
        <v>1.2664653331255901E-2</v>
      </c>
      <c r="AH134" s="13">
        <v>0.100351106331681</v>
      </c>
      <c r="AI134" s="13">
        <v>2.2600017517743501E-2</v>
      </c>
      <c r="AJ134" s="13">
        <v>0.135607471832042</v>
      </c>
      <c r="AK134" s="13">
        <v>7.7394820665697694E-2</v>
      </c>
      <c r="AL134" s="13">
        <v>5.2128846488253503E-3</v>
      </c>
      <c r="AM134" s="13">
        <v>1.5222528795132201E-6</v>
      </c>
      <c r="AN134" s="13">
        <v>7.0450465573235104E-3</v>
      </c>
      <c r="AO134" s="13">
        <v>5.2931318423804696E-3</v>
      </c>
    </row>
    <row r="135" spans="3:41" ht="16.5" x14ac:dyDescent="0.3">
      <c r="C135" s="3">
        <v>41517</v>
      </c>
      <c r="D135" s="13">
        <v>0.32102029018843498</v>
      </c>
      <c r="E135" s="13">
        <v>0.196303238491117</v>
      </c>
      <c r="F135" s="13">
        <v>0.31634155940523601</v>
      </c>
      <c r="G135" s="13">
        <v>0.53521128381938898</v>
      </c>
      <c r="H135" s="13">
        <v>0.31819382036622501</v>
      </c>
      <c r="I135" s="13">
        <v>0.34597427311956502</v>
      </c>
      <c r="J135" s="13">
        <v>0.132931003547476</v>
      </c>
      <c r="K135" s="13">
        <v>9.4367025461043003E-2</v>
      </c>
      <c r="L135" s="13">
        <v>4.92482918384156E-2</v>
      </c>
      <c r="M135" s="13">
        <v>3.6676960133404199E-2</v>
      </c>
      <c r="N135" s="13">
        <v>0.26621288556007699</v>
      </c>
      <c r="O135" s="13">
        <v>4.5087804541602003E-3</v>
      </c>
      <c r="P135" s="13">
        <v>9.6121573596529994E-2</v>
      </c>
      <c r="Q135" s="13">
        <v>0.464270823635203</v>
      </c>
      <c r="R135" s="13">
        <v>2.7590278079375901E-2</v>
      </c>
      <c r="S135" s="13">
        <v>7.1938790226273294E-2</v>
      </c>
      <c r="T135" s="13">
        <v>3.79021185132622E-3</v>
      </c>
      <c r="U135" s="13">
        <v>7.4390448326960698E-3</v>
      </c>
      <c r="V135" s="13"/>
      <c r="W135" s="13">
        <v>0.24090380495135899</v>
      </c>
      <c r="X135" s="13"/>
      <c r="Y135" s="13">
        <v>6.0244929323453001E-3</v>
      </c>
      <c r="Z135" s="13">
        <v>1.09085420225486E-2</v>
      </c>
      <c r="AA135" s="13">
        <v>1.3510182709544301E-2</v>
      </c>
      <c r="AB135" s="13">
        <v>1.8588429728614599E-2</v>
      </c>
      <c r="AC135" s="13">
        <v>2.8891406756834E-3</v>
      </c>
      <c r="AD135" s="13"/>
      <c r="AE135" s="13">
        <v>7.3444384878925502E-4</v>
      </c>
      <c r="AF135" s="13">
        <v>0.172641411086149</v>
      </c>
      <c r="AG135" s="13">
        <v>1.28489184926195E-2</v>
      </c>
      <c r="AH135" s="13">
        <v>0.10341503706165101</v>
      </c>
      <c r="AI135" s="13">
        <v>2.0532274427181099E-2</v>
      </c>
      <c r="AJ135" s="13">
        <v>0.138213030917166</v>
      </c>
      <c r="AK135" s="13">
        <v>7.7061311180034495E-2</v>
      </c>
      <c r="AL135" s="13">
        <v>5.2636481286971E-3</v>
      </c>
      <c r="AM135" s="13">
        <v>1.32390930909616E-6</v>
      </c>
      <c r="AN135" s="13">
        <v>6.6261300153839598E-3</v>
      </c>
      <c r="AO135" s="13">
        <v>5.4614954774923402E-3</v>
      </c>
    </row>
    <row r="136" spans="3:41" ht="16.5" x14ac:dyDescent="0.3">
      <c r="C136" s="3">
        <v>41547</v>
      </c>
      <c r="D136" s="13">
        <v>0.32182217863896001</v>
      </c>
      <c r="E136" s="13">
        <v>0.187541601496231</v>
      </c>
      <c r="F136" s="13">
        <v>0.32926175121698797</v>
      </c>
      <c r="G136" s="13">
        <v>0.53181822276384105</v>
      </c>
      <c r="H136" s="13">
        <v>0.31655627654163798</v>
      </c>
      <c r="I136" s="13">
        <v>0.34705172898759701</v>
      </c>
      <c r="J136" s="13">
        <v>0.13207411833375601</v>
      </c>
      <c r="K136" s="13">
        <v>9.2789249123351E-2</v>
      </c>
      <c r="L136" s="13">
        <v>4.7471623798573302E-2</v>
      </c>
      <c r="M136" s="13">
        <v>3.5707001398413298E-2</v>
      </c>
      <c r="N136" s="13">
        <v>0.26573780034238598</v>
      </c>
      <c r="O136" s="13">
        <v>4.5097511490182502E-3</v>
      </c>
      <c r="P136" s="13">
        <v>9.59608566237765E-2</v>
      </c>
      <c r="Q136" s="13">
        <v>0.472789904834374</v>
      </c>
      <c r="R136" s="13">
        <v>3.05207073922724E-2</v>
      </c>
      <c r="S136" s="13">
        <v>7.2445629878439596E-2</v>
      </c>
      <c r="T136" s="13">
        <v>3.7227498219385498E-3</v>
      </c>
      <c r="U136" s="13">
        <v>7.8112576246883699E-3</v>
      </c>
      <c r="V136" s="13"/>
      <c r="W136" s="13">
        <v>0.24793873712037001</v>
      </c>
      <c r="X136" s="13"/>
      <c r="Y136" s="13">
        <v>5.8734684425847498E-3</v>
      </c>
      <c r="Z136" s="13">
        <v>1.03865405642909E-2</v>
      </c>
      <c r="AA136" s="13">
        <v>1.3552796320353E-2</v>
      </c>
      <c r="AB136" s="13">
        <v>1.8556021877770199E-2</v>
      </c>
      <c r="AC136" s="13">
        <v>2.8834886053382999E-3</v>
      </c>
      <c r="AD136" s="13"/>
      <c r="AE136" s="13">
        <v>7.7050911463438104E-4</v>
      </c>
      <c r="AF136" s="13">
        <v>0.17750746225615099</v>
      </c>
      <c r="AG136" s="13">
        <v>1.3048989594159399E-2</v>
      </c>
      <c r="AH136" s="13">
        <v>0.106505312393063</v>
      </c>
      <c r="AI136" s="13">
        <v>1.9400111635809399E-2</v>
      </c>
      <c r="AJ136" s="13">
        <v>0.140599859838964</v>
      </c>
      <c r="AK136" s="13">
        <v>7.7185332809256602E-2</v>
      </c>
      <c r="AL136" s="13">
        <v>4.5227720123154503E-3</v>
      </c>
      <c r="AM136" s="13">
        <v>1.3138117988400001E-6</v>
      </c>
      <c r="AN136" s="13">
        <v>5.9424231660359997E-3</v>
      </c>
      <c r="AO136" s="13">
        <v>5.5326756204268296E-3</v>
      </c>
    </row>
    <row r="137" spans="3:41" ht="16.5" x14ac:dyDescent="0.3">
      <c r="C137" s="3">
        <v>41578</v>
      </c>
      <c r="D137" s="13">
        <v>0.31374777547786198</v>
      </c>
      <c r="E137" s="13">
        <v>0.17954578368018601</v>
      </c>
      <c r="F137" s="13">
        <v>0.32677478343073801</v>
      </c>
      <c r="G137" s="13">
        <v>0.52884635761027499</v>
      </c>
      <c r="H137" s="13">
        <v>0.31697555652116799</v>
      </c>
      <c r="I137" s="13">
        <v>0.34860343520783099</v>
      </c>
      <c r="J137" s="13">
        <v>0.13078169344026699</v>
      </c>
      <c r="K137" s="13">
        <v>9.4543144076029401E-2</v>
      </c>
      <c r="L137" s="13">
        <v>4.63013522852267E-2</v>
      </c>
      <c r="M137" s="13">
        <v>3.5206620257632701E-2</v>
      </c>
      <c r="N137" s="13">
        <v>0.26412544420721401</v>
      </c>
      <c r="O137" s="13">
        <v>4.5758322261097197E-3</v>
      </c>
      <c r="P137" s="13">
        <v>9.6908160990447995E-2</v>
      </c>
      <c r="Q137" s="13">
        <v>0.47450547430079898</v>
      </c>
      <c r="R137" s="13">
        <v>3.3383358045350302E-2</v>
      </c>
      <c r="S137" s="13">
        <v>7.2036948473925902E-2</v>
      </c>
      <c r="T137" s="13">
        <v>2.7017618472985499E-3</v>
      </c>
      <c r="U137" s="13">
        <v>7.6008220560819604E-3</v>
      </c>
      <c r="V137" s="13"/>
      <c r="W137" s="13">
        <v>0.248501048695694</v>
      </c>
      <c r="X137" s="13"/>
      <c r="Y137" s="13">
        <v>5.7772673722469199E-3</v>
      </c>
      <c r="Z137" s="13">
        <v>9.9175666564371903E-3</v>
      </c>
      <c r="AA137" s="13">
        <v>1.3572397683196E-2</v>
      </c>
      <c r="AB137" s="13">
        <v>1.9617622680520599E-2</v>
      </c>
      <c r="AC137" s="13">
        <v>3.00487795882904E-3</v>
      </c>
      <c r="AD137" s="13"/>
      <c r="AE137" s="13">
        <v>8.7532724417804797E-4</v>
      </c>
      <c r="AF137" s="13">
        <v>0.180566411046925</v>
      </c>
      <c r="AG137" s="13">
        <v>1.3397590127239499E-2</v>
      </c>
      <c r="AH137" s="13">
        <v>0.111162072383132</v>
      </c>
      <c r="AI137" s="13">
        <v>1.86915786809283E-2</v>
      </c>
      <c r="AJ137" s="13">
        <v>0.14138109935743001</v>
      </c>
      <c r="AK137" s="13">
        <v>7.7124714662809901E-2</v>
      </c>
      <c r="AL137" s="13">
        <v>4.3969275036813103E-3</v>
      </c>
      <c r="AM137" s="13">
        <v>7.2881433328488304E-7</v>
      </c>
      <c r="AN137" s="13">
        <v>5.8348321735994402E-3</v>
      </c>
      <c r="AO137" s="13">
        <v>5.6515920631490897E-3</v>
      </c>
    </row>
    <row r="138" spans="3:41" ht="16.5" x14ac:dyDescent="0.3">
      <c r="C138" s="3">
        <v>41608</v>
      </c>
      <c r="D138" s="13">
        <v>0.30890971483351798</v>
      </c>
      <c r="E138" s="13">
        <v>0.177224640628249</v>
      </c>
      <c r="F138" s="13">
        <v>0.32197554727351002</v>
      </c>
      <c r="G138" s="13">
        <v>0.52362789483166805</v>
      </c>
      <c r="H138" s="13">
        <v>0.31629175045980701</v>
      </c>
      <c r="I138" s="13">
        <v>0.35003694263609503</v>
      </c>
      <c r="J138" s="13">
        <v>0.13089136036569801</v>
      </c>
      <c r="K138" s="13">
        <v>9.2008676391074601E-2</v>
      </c>
      <c r="L138" s="13">
        <v>4.4556011411329297E-2</v>
      </c>
      <c r="M138" s="13">
        <v>3.3401527210452198E-2</v>
      </c>
      <c r="N138" s="13">
        <v>0.261581697609997</v>
      </c>
      <c r="O138" s="13">
        <v>4.7084110171496298E-3</v>
      </c>
      <c r="P138" s="13">
        <v>9.6297809121087305E-2</v>
      </c>
      <c r="Q138" s="13">
        <v>0.47414734182386198</v>
      </c>
      <c r="R138" s="13">
        <v>3.2474248358062598E-2</v>
      </c>
      <c r="S138" s="13">
        <v>7.1153652904518097E-2</v>
      </c>
      <c r="T138" s="13">
        <v>3.08205285918848E-3</v>
      </c>
      <c r="U138" s="13">
        <v>7.3058697178042904E-3</v>
      </c>
      <c r="V138" s="13"/>
      <c r="W138" s="13">
        <v>0.24953578403712701</v>
      </c>
      <c r="X138" s="13"/>
      <c r="Y138" s="13">
        <v>5.5732922354213704E-3</v>
      </c>
      <c r="Z138" s="13">
        <v>9.4089571590572907E-3</v>
      </c>
      <c r="AA138" s="13">
        <v>1.3337794832374201E-2</v>
      </c>
      <c r="AB138" s="13">
        <v>1.83375898606223E-2</v>
      </c>
      <c r="AC138" s="13">
        <v>3.00885121913858E-3</v>
      </c>
      <c r="AD138" s="13"/>
      <c r="AE138" s="13">
        <v>8.3933486811387696E-4</v>
      </c>
      <c r="AF138" s="13">
        <v>0.18156749845231099</v>
      </c>
      <c r="AG138" s="13">
        <v>1.37223249504081E-2</v>
      </c>
      <c r="AH138" s="13">
        <v>0.116208304527966</v>
      </c>
      <c r="AI138" s="13">
        <v>1.7578558886792099E-2</v>
      </c>
      <c r="AJ138" s="13">
        <v>0.139686028833201</v>
      </c>
      <c r="AK138" s="13">
        <v>7.6625940385075197E-2</v>
      </c>
      <c r="AL138" s="13">
        <v>4.1956910723141699E-3</v>
      </c>
      <c r="AM138" s="13">
        <v>5.3833982900818197E-7</v>
      </c>
      <c r="AN138" s="13">
        <v>5.1599248785166897E-3</v>
      </c>
      <c r="AO138" s="13">
        <v>5.8100249874383399E-3</v>
      </c>
    </row>
    <row r="139" spans="3:41" ht="16.5" x14ac:dyDescent="0.3">
      <c r="C139" s="3">
        <v>41639</v>
      </c>
      <c r="D139" s="13">
        <v>0.31015846159039401</v>
      </c>
      <c r="E139" s="13">
        <v>0.17516786145951099</v>
      </c>
      <c r="F139" s="13">
        <v>0.32474090189108401</v>
      </c>
      <c r="G139" s="13">
        <v>0.51903655202285104</v>
      </c>
      <c r="H139" s="13">
        <v>0.31683010223600999</v>
      </c>
      <c r="I139" s="13">
        <v>0.35450734650572802</v>
      </c>
      <c r="J139" s="13">
        <v>0.13014584711593799</v>
      </c>
      <c r="K139" s="13">
        <v>9.0754933351830602E-2</v>
      </c>
      <c r="L139" s="13">
        <v>4.3132671664484402E-2</v>
      </c>
      <c r="M139" s="13">
        <v>3.3778996569216103E-2</v>
      </c>
      <c r="N139" s="13">
        <v>0.26270239641457499</v>
      </c>
      <c r="O139" s="13">
        <v>4.81995865187544E-3</v>
      </c>
      <c r="P139" s="13">
        <v>9.6559069887112201E-2</v>
      </c>
      <c r="Q139" s="13">
        <v>0.46099703609415998</v>
      </c>
      <c r="R139" s="13">
        <v>3.5789034164866403E-2</v>
      </c>
      <c r="S139" s="13">
        <v>7.1858036034270295E-2</v>
      </c>
      <c r="T139" s="13">
        <v>2.7374475525114902E-3</v>
      </c>
      <c r="U139" s="13">
        <v>7.0474784874433602E-3</v>
      </c>
      <c r="V139" s="13"/>
      <c r="W139" s="13">
        <v>0.24780066545968599</v>
      </c>
      <c r="X139" s="13"/>
      <c r="Y139" s="13">
        <v>5.4214698074908597E-3</v>
      </c>
      <c r="Z139" s="13">
        <v>9.2447381399674705E-3</v>
      </c>
      <c r="AA139" s="13">
        <v>1.33788200428194E-2</v>
      </c>
      <c r="AB139" s="13">
        <v>1.80480110563222E-2</v>
      </c>
      <c r="AC139" s="13">
        <v>3.0190491863263101E-3</v>
      </c>
      <c r="AD139" s="13"/>
      <c r="AE139" s="13">
        <v>8.3588840688990395E-4</v>
      </c>
      <c r="AF139" s="13">
        <v>0.18466640660789399</v>
      </c>
      <c r="AG139" s="13">
        <v>1.3868781312681801E-2</v>
      </c>
      <c r="AH139" s="13">
        <v>6.5910146339280606E-2</v>
      </c>
      <c r="AI139" s="13">
        <v>1.72059559158401E-2</v>
      </c>
      <c r="AJ139" s="13">
        <v>0.138597873662508</v>
      </c>
      <c r="AK139" s="13">
        <v>7.7434929265045305E-2</v>
      </c>
      <c r="AL139" s="13">
        <v>4.0391499699670404E-3</v>
      </c>
      <c r="AM139" s="13">
        <v>3.5824857906922298E-7</v>
      </c>
      <c r="AN139" s="13">
        <v>4.84300001936009E-3</v>
      </c>
      <c r="AO139" s="13">
        <v>5.8981493125383503E-3</v>
      </c>
    </row>
    <row r="140" spans="3:41" ht="16.5" x14ac:dyDescent="0.3">
      <c r="C140" s="3">
        <v>41670</v>
      </c>
      <c r="D140" s="13">
        <v>0.30677682759177599</v>
      </c>
      <c r="E140" s="13">
        <v>0.17413174993398201</v>
      </c>
      <c r="F140" s="13">
        <v>0.32310406671033698</v>
      </c>
      <c r="G140" s="13">
        <v>0.517672834372363</v>
      </c>
      <c r="H140" s="13">
        <v>0.319216099080539</v>
      </c>
      <c r="I140" s="13">
        <v>0.35380559486519703</v>
      </c>
      <c r="J140" s="13">
        <v>0.12956460347482199</v>
      </c>
      <c r="K140" s="13">
        <v>8.7938831526673603E-2</v>
      </c>
      <c r="L140" s="13">
        <v>4.1989258010456797E-2</v>
      </c>
      <c r="M140" s="13">
        <v>3.3078803225368297E-2</v>
      </c>
      <c r="N140" s="13">
        <v>0.26032199781583398</v>
      </c>
      <c r="O140" s="13">
        <v>4.8755739517516196E-3</v>
      </c>
      <c r="P140" s="13">
        <v>9.6565523810901999E-2</v>
      </c>
      <c r="Q140" s="13">
        <v>0.46140819632643398</v>
      </c>
      <c r="R140" s="13">
        <v>2.7996316884797E-2</v>
      </c>
      <c r="S140" s="13">
        <v>7.7538954417515599E-2</v>
      </c>
      <c r="T140" s="13">
        <v>2.3010646683152901E-3</v>
      </c>
      <c r="U140" s="13">
        <v>6.9950310638199698E-3</v>
      </c>
      <c r="V140" s="13"/>
      <c r="W140" s="13">
        <v>0.24796280069395499</v>
      </c>
      <c r="X140" s="13"/>
      <c r="Y140" s="13">
        <v>5.2312957613211203E-3</v>
      </c>
      <c r="Z140" s="13">
        <v>8.7877193775704101E-3</v>
      </c>
      <c r="AA140" s="13">
        <v>1.3308307115486299E-2</v>
      </c>
      <c r="AB140" s="13">
        <v>1.7734042274370799E-2</v>
      </c>
      <c r="AC140" s="13">
        <v>2.9183228968116801E-3</v>
      </c>
      <c r="AD140" s="13"/>
      <c r="AE140" s="13">
        <v>8.6401450160623699E-4</v>
      </c>
      <c r="AF140" s="13">
        <v>0.18590666281596699</v>
      </c>
      <c r="AG140" s="13">
        <v>1.40173050215892E-2</v>
      </c>
      <c r="AH140" s="13">
        <v>7.1719573441997003E-2</v>
      </c>
      <c r="AI140" s="13">
        <v>1.7440429626127199E-2</v>
      </c>
      <c r="AJ140" s="13">
        <v>0.136846708628134</v>
      </c>
      <c r="AK140" s="13">
        <v>7.6975511971508495E-2</v>
      </c>
      <c r="AL140" s="13">
        <v>3.8119828948061599E-3</v>
      </c>
      <c r="AM140" s="13"/>
      <c r="AN140" s="13">
        <v>4.7461116929082897E-3</v>
      </c>
      <c r="AO140" s="13">
        <v>5.9889733880032804E-3</v>
      </c>
    </row>
    <row r="141" spans="3:41" ht="16.5" x14ac:dyDescent="0.3">
      <c r="C141" s="3">
        <v>41698</v>
      </c>
      <c r="D141" s="13">
        <v>0.30655864864785898</v>
      </c>
      <c r="E141" s="13">
        <v>0.16809947532220701</v>
      </c>
      <c r="F141" s="13">
        <v>0.32144675252780702</v>
      </c>
      <c r="G141" s="13">
        <v>0.51492778235762404</v>
      </c>
      <c r="H141" s="13">
        <v>0.31754945707834598</v>
      </c>
      <c r="I141" s="13">
        <v>0.35527667615949199</v>
      </c>
      <c r="J141" s="13">
        <v>0.12769680118950799</v>
      </c>
      <c r="K141" s="13">
        <v>8.9779656593044904E-2</v>
      </c>
      <c r="L141" s="13">
        <v>4.0492559979701997E-2</v>
      </c>
      <c r="M141" s="13">
        <v>3.23899771112722E-2</v>
      </c>
      <c r="N141" s="13">
        <v>0.260904705629455</v>
      </c>
      <c r="O141" s="13">
        <v>4.71741481529499E-3</v>
      </c>
      <c r="P141" s="13">
        <v>9.6232552993607307E-2</v>
      </c>
      <c r="Q141" s="13">
        <v>0.46561518064093599</v>
      </c>
      <c r="R141" s="13">
        <v>3.5278792439635401E-2</v>
      </c>
      <c r="S141" s="13">
        <v>7.5229705407031194E-2</v>
      </c>
      <c r="T141" s="13">
        <v>2.2194644143540701E-3</v>
      </c>
      <c r="U141" s="13">
        <v>6.9436928738238497E-3</v>
      </c>
      <c r="V141" s="13"/>
      <c r="W141" s="13">
        <v>0.25150686114028198</v>
      </c>
      <c r="X141" s="13"/>
      <c r="Y141" s="13">
        <v>5.1442226534984302E-3</v>
      </c>
      <c r="Z141" s="13">
        <v>8.5920224417105704E-3</v>
      </c>
      <c r="AA141" s="13">
        <v>1.32706421297407E-2</v>
      </c>
      <c r="AB141" s="13">
        <v>1.8163689395414899E-2</v>
      </c>
      <c r="AC141" s="13">
        <v>2.9578193742939001E-3</v>
      </c>
      <c r="AD141" s="13"/>
      <c r="AE141" s="13">
        <v>8.6570583498861604E-4</v>
      </c>
      <c r="AF141" s="13">
        <v>0.18879395561849099</v>
      </c>
      <c r="AG141" s="13">
        <v>1.38927145047204E-2</v>
      </c>
      <c r="AH141" s="13">
        <v>7.5266977404362598E-2</v>
      </c>
      <c r="AI141" s="13">
        <v>1.7454661858811699E-2</v>
      </c>
      <c r="AJ141" s="13">
        <v>0.13371413716243899</v>
      </c>
      <c r="AK141" s="13">
        <v>7.5325478796952297E-2</v>
      </c>
      <c r="AL141" s="13">
        <v>3.488049643056E-3</v>
      </c>
      <c r="AM141" s="13"/>
      <c r="AN141" s="13">
        <v>4.4379269104108596E-3</v>
      </c>
      <c r="AO141" s="13">
        <v>6.0210582874588902E-3</v>
      </c>
    </row>
    <row r="142" spans="3:41" ht="16.5" x14ac:dyDescent="0.3">
      <c r="C142" s="3">
        <v>41729</v>
      </c>
      <c r="D142" s="13">
        <v>0.31049631727275101</v>
      </c>
      <c r="E142" s="13">
        <v>0.167993914918842</v>
      </c>
      <c r="F142" s="13">
        <v>0.32130644818597898</v>
      </c>
      <c r="G142" s="13">
        <v>0.50868077259217104</v>
      </c>
      <c r="H142" s="13">
        <v>0.31954702512601002</v>
      </c>
      <c r="I142" s="13">
        <v>0.358622020777152</v>
      </c>
      <c r="J142" s="13">
        <v>0.12581155983696099</v>
      </c>
      <c r="K142" s="13">
        <v>8.8580373218551806E-2</v>
      </c>
      <c r="L142" s="13">
        <v>3.9124070545047102E-2</v>
      </c>
      <c r="M142" s="13">
        <v>3.2434074713870699E-2</v>
      </c>
      <c r="N142" s="13">
        <v>0.26223085120810102</v>
      </c>
      <c r="O142" s="13">
        <v>4.7458285116727403E-3</v>
      </c>
      <c r="P142" s="13">
        <v>9.5374143987167995E-2</v>
      </c>
      <c r="Q142" s="13">
        <v>0.43315615249289302</v>
      </c>
      <c r="R142" s="13">
        <v>3.8976980271724103E-2</v>
      </c>
      <c r="S142" s="13">
        <v>7.4953613545160003E-2</v>
      </c>
      <c r="T142" s="13">
        <v>2.4754287188034599E-3</v>
      </c>
      <c r="U142" s="13">
        <v>6.9117063202928904E-3</v>
      </c>
      <c r="V142" s="13"/>
      <c r="W142" s="13">
        <v>0.25337056815798997</v>
      </c>
      <c r="X142" s="13"/>
      <c r="Y142" s="13">
        <v>5.1954101902999704E-3</v>
      </c>
      <c r="Z142" s="13">
        <v>8.2668973135152403E-3</v>
      </c>
      <c r="AA142" s="13">
        <v>1.3074271256435699E-2</v>
      </c>
      <c r="AB142" s="13">
        <v>1.6837112767180001E-2</v>
      </c>
      <c r="AC142" s="13">
        <v>3.02925045512414E-3</v>
      </c>
      <c r="AD142" s="13"/>
      <c r="AE142" s="13">
        <v>8.6306344425033505E-4</v>
      </c>
      <c r="AF142" s="13">
        <v>0.19146440611680099</v>
      </c>
      <c r="AG142" s="13">
        <v>1.3948639497608399E-2</v>
      </c>
      <c r="AH142" s="13">
        <v>7.3836100438373395E-2</v>
      </c>
      <c r="AI142" s="13">
        <v>1.6117101862294401E-2</v>
      </c>
      <c r="AJ142" s="13">
        <v>0.12993075129842099</v>
      </c>
      <c r="AK142" s="13">
        <v>7.3521402135249395E-2</v>
      </c>
      <c r="AL142" s="13">
        <v>3.2461037551871101E-3</v>
      </c>
      <c r="AM142" s="13"/>
      <c r="AN142" s="13">
        <v>4.0563945409306402E-3</v>
      </c>
      <c r="AO142" s="13">
        <v>6.0146961429811104E-3</v>
      </c>
    </row>
    <row r="143" spans="3:41" ht="16.5" x14ac:dyDescent="0.3">
      <c r="C143" s="3">
        <v>41759</v>
      </c>
      <c r="D143" s="13">
        <v>0.31136801480818899</v>
      </c>
      <c r="E143" s="13">
        <v>0.17356104320570501</v>
      </c>
      <c r="F143" s="13">
        <v>0.32483176382069301</v>
      </c>
      <c r="G143" s="13">
        <v>0.50439930882226702</v>
      </c>
      <c r="H143" s="13">
        <v>0.31895294798102602</v>
      </c>
      <c r="I143" s="13">
        <v>0.359054398406218</v>
      </c>
      <c r="J143" s="13">
        <v>0.125091023609261</v>
      </c>
      <c r="K143" s="13">
        <v>8.6116742431131696E-2</v>
      </c>
      <c r="L143" s="13">
        <v>3.7165669722826297E-2</v>
      </c>
      <c r="M143" s="13">
        <v>3.4097171775754699E-2</v>
      </c>
      <c r="N143" s="13">
        <v>0.26135850178964698</v>
      </c>
      <c r="O143" s="13">
        <v>4.7160855423915996E-3</v>
      </c>
      <c r="P143" s="13">
        <v>9.2604140871872798E-2</v>
      </c>
      <c r="Q143" s="13">
        <v>0.42850181195883502</v>
      </c>
      <c r="R143" s="13">
        <v>4.1840004866915803E-2</v>
      </c>
      <c r="S143" s="13">
        <v>7.2269438032218206E-2</v>
      </c>
      <c r="T143" s="13">
        <v>2.2183930261620599E-3</v>
      </c>
      <c r="U143" s="13">
        <v>6.8456598086464298E-3</v>
      </c>
      <c r="V143" s="13"/>
      <c r="W143" s="13">
        <v>0.25109655776056</v>
      </c>
      <c r="X143" s="13"/>
      <c r="Y143" s="13">
        <v>4.9826280785550099E-3</v>
      </c>
      <c r="Z143" s="13">
        <v>8.0902486781660402E-3</v>
      </c>
      <c r="AA143" s="13">
        <v>1.26973463190088E-2</v>
      </c>
      <c r="AB143" s="13">
        <v>1.65752237454353E-2</v>
      </c>
      <c r="AC143" s="13">
        <v>3.0162788184467599E-3</v>
      </c>
      <c r="AD143" s="13"/>
      <c r="AE143" s="13">
        <v>8.5422499563956602E-4</v>
      </c>
      <c r="AF143" s="13">
        <v>0.19443321807032601</v>
      </c>
      <c r="AG143" s="13">
        <v>1.4010272486563001E-2</v>
      </c>
      <c r="AH143" s="13">
        <v>7.0790171446538194E-2</v>
      </c>
      <c r="AI143" s="13">
        <v>1.67139077448069E-2</v>
      </c>
      <c r="AJ143" s="13">
        <v>0.12533301029410401</v>
      </c>
      <c r="AK143" s="13">
        <v>7.3550149545612897E-2</v>
      </c>
      <c r="AL143" s="13">
        <v>3.1924413829519998E-3</v>
      </c>
      <c r="AM143" s="13"/>
      <c r="AN143" s="13">
        <v>3.9499358892333197E-3</v>
      </c>
      <c r="AO143" s="13">
        <v>6.0427373514948101E-3</v>
      </c>
    </row>
    <row r="144" spans="3:41" ht="16.5" x14ac:dyDescent="0.3">
      <c r="C144" s="3">
        <v>41790</v>
      </c>
      <c r="D144" s="13">
        <v>0.31193355110951898</v>
      </c>
      <c r="E144" s="13">
        <v>0.176992847613411</v>
      </c>
      <c r="F144" s="13">
        <v>0.32587030352219298</v>
      </c>
      <c r="G144" s="13">
        <v>0.50263471391902803</v>
      </c>
      <c r="H144" s="13">
        <v>0.32039132636696699</v>
      </c>
      <c r="I144" s="13">
        <v>0.36404448316251198</v>
      </c>
      <c r="J144" s="13">
        <v>0.127681584582303</v>
      </c>
      <c r="K144" s="13">
        <v>8.5961527061489199E-2</v>
      </c>
      <c r="L144" s="13">
        <v>3.6294020841889797E-2</v>
      </c>
      <c r="M144" s="13">
        <v>3.3300616750808303E-2</v>
      </c>
      <c r="N144" s="13">
        <v>0.26368616960514502</v>
      </c>
      <c r="O144" s="13"/>
      <c r="P144" s="13">
        <v>9.2689099656426396E-2</v>
      </c>
      <c r="Q144" s="13">
        <v>0.42477760903126699</v>
      </c>
      <c r="R144" s="13">
        <v>4.3524855874398798E-2</v>
      </c>
      <c r="S144" s="13">
        <v>7.1454335556806997E-2</v>
      </c>
      <c r="T144" s="13">
        <v>1.7042162829096999E-3</v>
      </c>
      <c r="U144" s="13">
        <v>7.0692514961439397E-3</v>
      </c>
      <c r="V144" s="13"/>
      <c r="W144" s="13">
        <v>0.25256490166442402</v>
      </c>
      <c r="X144" s="13"/>
      <c r="Y144" s="13">
        <v>4.8624402012036397E-3</v>
      </c>
      <c r="Z144" s="13">
        <v>7.91485366640419E-3</v>
      </c>
      <c r="AA144" s="13">
        <v>1.22906120049772E-2</v>
      </c>
      <c r="AB144" s="13">
        <v>1.8039565996138401E-2</v>
      </c>
      <c r="AC144" s="13">
        <v>3.1719596504331598E-3</v>
      </c>
      <c r="AD144" s="13"/>
      <c r="AE144" s="13">
        <v>8.1506862044452698E-4</v>
      </c>
      <c r="AF144" s="13">
        <v>0.201220838888269</v>
      </c>
      <c r="AG144" s="13">
        <v>1.4222668489203101E-2</v>
      </c>
      <c r="AH144" s="13">
        <v>6.8938743240173003E-2</v>
      </c>
      <c r="AI144" s="13">
        <v>1.6225905574572302E-2</v>
      </c>
      <c r="AJ144" s="13">
        <v>0.119654928507463</v>
      </c>
      <c r="AK144" s="13">
        <v>7.4260907117659994E-2</v>
      </c>
      <c r="AL144" s="13">
        <v>3.0449495464245501E-3</v>
      </c>
      <c r="AM144" s="13"/>
      <c r="AN144" s="13">
        <v>3.86332269006744E-3</v>
      </c>
      <c r="AO144" s="13">
        <v>6.1067937986718198E-3</v>
      </c>
    </row>
    <row r="145" spans="3:41" ht="16.5" x14ac:dyDescent="0.3">
      <c r="C145" s="3">
        <v>41820</v>
      </c>
      <c r="D145" s="13">
        <v>0.31913020626487798</v>
      </c>
      <c r="E145" s="13">
        <v>0.17873585909977199</v>
      </c>
      <c r="F145" s="13">
        <v>0.32579918993151402</v>
      </c>
      <c r="G145" s="13">
        <v>0.49695056162269602</v>
      </c>
      <c r="H145" s="13">
        <v>0.31436589389292202</v>
      </c>
      <c r="I145" s="13">
        <v>0.36232874470259002</v>
      </c>
      <c r="J145" s="13">
        <v>0.123584319882966</v>
      </c>
      <c r="K145" s="13">
        <v>8.38976517929962E-2</v>
      </c>
      <c r="L145" s="13">
        <v>3.4297125524758602E-2</v>
      </c>
      <c r="M145" s="13">
        <v>3.2150250730860197E-2</v>
      </c>
      <c r="N145" s="13">
        <v>0.26368921267789902</v>
      </c>
      <c r="O145" s="13"/>
      <c r="P145" s="13">
        <v>9.1802997198090902E-2</v>
      </c>
      <c r="Q145" s="13">
        <v>0.41870480942930699</v>
      </c>
      <c r="R145" s="13">
        <v>4.6506487579173798E-2</v>
      </c>
      <c r="S145" s="13">
        <v>6.9693522043362502E-2</v>
      </c>
      <c r="T145" s="13">
        <v>1.78438633793571E-3</v>
      </c>
      <c r="U145" s="13">
        <v>7.0697253270321E-3</v>
      </c>
      <c r="V145" s="13"/>
      <c r="W145" s="13">
        <v>0.22498821462875601</v>
      </c>
      <c r="X145" s="13"/>
      <c r="Y145" s="13">
        <v>4.7413029546060003E-3</v>
      </c>
      <c r="Z145" s="13">
        <v>7.8333402793059996E-3</v>
      </c>
      <c r="AA145" s="13">
        <v>1.18934524854554E-2</v>
      </c>
      <c r="AB145" s="13">
        <v>1.6269787077745401E-2</v>
      </c>
      <c r="AC145" s="13">
        <v>3.81351726999504E-3</v>
      </c>
      <c r="AD145" s="13"/>
      <c r="AE145" s="13">
        <v>8.4630400744770205E-4</v>
      </c>
      <c r="AF145" s="13">
        <v>0.20291838097888801</v>
      </c>
      <c r="AG145" s="13">
        <v>1.41231202182722E-2</v>
      </c>
      <c r="AH145" s="13">
        <v>6.5775688024045806E-2</v>
      </c>
      <c r="AI145" s="13">
        <v>1.5299796470912201E-2</v>
      </c>
      <c r="AJ145" s="13">
        <v>0.113998157071177</v>
      </c>
      <c r="AK145" s="13">
        <v>7.26383132546745E-2</v>
      </c>
      <c r="AL145" s="13">
        <v>2.8461030259103702E-3</v>
      </c>
      <c r="AM145" s="13"/>
      <c r="AN145" s="13">
        <v>3.6447224922561399E-3</v>
      </c>
      <c r="AO145" s="13">
        <v>6.1388431946462398E-3</v>
      </c>
    </row>
    <row r="146" spans="3:41" ht="16.5" x14ac:dyDescent="0.3">
      <c r="C146" s="3">
        <v>41851</v>
      </c>
      <c r="D146" s="13">
        <v>0.32153511446001698</v>
      </c>
      <c r="E146" s="13">
        <v>0.17896357241018801</v>
      </c>
      <c r="F146" s="13">
        <v>0.325590394069603</v>
      </c>
      <c r="G146" s="13">
        <v>0.49116307482326999</v>
      </c>
      <c r="H146" s="13">
        <v>0.31679632312367201</v>
      </c>
      <c r="I146" s="13">
        <v>0.36606464689302998</v>
      </c>
      <c r="J146" s="13">
        <v>0.124449290053887</v>
      </c>
      <c r="K146" s="13">
        <v>8.3793224638336702E-2</v>
      </c>
      <c r="L146" s="13">
        <v>3.2986648935570302E-2</v>
      </c>
      <c r="M146" s="13">
        <v>3.2695140630197697E-2</v>
      </c>
      <c r="N146" s="13">
        <v>0.262530609889501</v>
      </c>
      <c r="O146" s="13"/>
      <c r="P146" s="13">
        <v>8.9480962762686106E-2</v>
      </c>
      <c r="Q146" s="13">
        <v>0.418788250014621</v>
      </c>
      <c r="R146" s="13">
        <v>4.8072546667780901E-2</v>
      </c>
      <c r="S146" s="13">
        <v>6.9884243515028005E-2</v>
      </c>
      <c r="T146" s="13">
        <v>1.75773104037408E-3</v>
      </c>
      <c r="U146" s="13">
        <v>6.94631437145634E-3</v>
      </c>
      <c r="V146" s="13"/>
      <c r="W146" s="13">
        <v>0.21023572854574701</v>
      </c>
      <c r="X146" s="13"/>
      <c r="Y146" s="13">
        <v>4.6540226966481201E-3</v>
      </c>
      <c r="Z146" s="13">
        <v>7.90549065945104E-3</v>
      </c>
      <c r="AA146" s="13">
        <v>1.16156107998022E-2</v>
      </c>
      <c r="AB146" s="13">
        <v>1.5691846521893899E-2</v>
      </c>
      <c r="AC146" s="13">
        <v>3.82712701553447E-3</v>
      </c>
      <c r="AD146" s="13"/>
      <c r="AE146" s="13">
        <v>8.2719338343629405E-4</v>
      </c>
      <c r="AF146" s="13">
        <v>0.206734568057278</v>
      </c>
      <c r="AG146" s="13">
        <v>1.4142931109595599E-2</v>
      </c>
      <c r="AH146" s="13">
        <v>6.3960029764454598E-2</v>
      </c>
      <c r="AI146" s="13">
        <v>1.54609516491556E-2</v>
      </c>
      <c r="AJ146" s="13">
        <v>0.11135781052300001</v>
      </c>
      <c r="AK146" s="13">
        <v>7.1942861789945897E-2</v>
      </c>
      <c r="AL146" s="13">
        <v>2.7177978618423901E-3</v>
      </c>
      <c r="AM146" s="13"/>
      <c r="AN146" s="13">
        <v>3.55122696492892E-3</v>
      </c>
      <c r="AO146" s="13">
        <v>6.1712125201088897E-3</v>
      </c>
    </row>
    <row r="147" spans="3:41" ht="16.5" x14ac:dyDescent="0.3">
      <c r="C147" s="3">
        <v>41882</v>
      </c>
      <c r="D147" s="13">
        <v>0.32400785323175901</v>
      </c>
      <c r="E147" s="13">
        <v>0.17162117041698799</v>
      </c>
      <c r="F147" s="13">
        <v>0.32887557079186702</v>
      </c>
      <c r="G147" s="13">
        <v>0.48807198803623097</v>
      </c>
      <c r="H147" s="13">
        <v>0.31828422282901803</v>
      </c>
      <c r="I147" s="13">
        <v>0.36963651066425601</v>
      </c>
      <c r="J147" s="13">
        <v>0.12884804031552599</v>
      </c>
      <c r="K147" s="13">
        <v>8.3159372634316095E-2</v>
      </c>
      <c r="L147" s="13">
        <v>3.1981836501125301E-2</v>
      </c>
      <c r="M147" s="13">
        <v>3.1758719453733E-2</v>
      </c>
      <c r="N147" s="13">
        <v>0.26122917890077502</v>
      </c>
      <c r="O147" s="13"/>
      <c r="P147" s="13">
        <v>8.86322651018802E-2</v>
      </c>
      <c r="Q147" s="13">
        <v>0.42146790844058701</v>
      </c>
      <c r="R147" s="13">
        <v>4.8928863520635801E-2</v>
      </c>
      <c r="S147" s="13">
        <v>7.0855496757497194E-2</v>
      </c>
      <c r="T147" s="13">
        <v>1.58133848347624E-3</v>
      </c>
      <c r="U147" s="13">
        <v>6.9067776070342304E-3</v>
      </c>
      <c r="V147" s="13"/>
      <c r="W147" s="13">
        <v>0.20549108496749399</v>
      </c>
      <c r="X147" s="13"/>
      <c r="Y147" s="13">
        <v>4.7717189143547103E-3</v>
      </c>
      <c r="Z147" s="13">
        <v>7.64378460371694E-3</v>
      </c>
      <c r="AA147" s="13">
        <v>1.14195617924692E-2</v>
      </c>
      <c r="AB147" s="13">
        <v>1.7195303044002901E-2</v>
      </c>
      <c r="AC147" s="13">
        <v>3.8346671077663201E-3</v>
      </c>
      <c r="AD147" s="13"/>
      <c r="AE147" s="13">
        <v>6.3003643555121201E-4</v>
      </c>
      <c r="AF147" s="13">
        <v>0.21093922383573799</v>
      </c>
      <c r="AG147" s="13">
        <v>1.4066837398069E-2</v>
      </c>
      <c r="AH147" s="13">
        <v>6.2065887003951201E-2</v>
      </c>
      <c r="AI147" s="13">
        <v>1.40355444694825E-2</v>
      </c>
      <c r="AJ147" s="13">
        <v>0.10888949640767399</v>
      </c>
      <c r="AK147" s="13">
        <v>7.0513974015906797E-2</v>
      </c>
      <c r="AL147" s="13">
        <v>2.59350082146128E-3</v>
      </c>
      <c r="AM147" s="13"/>
      <c r="AN147" s="13">
        <v>3.8258153260730598E-3</v>
      </c>
      <c r="AO147" s="13">
        <v>6.2266534174384098E-3</v>
      </c>
    </row>
    <row r="148" spans="3:41" ht="16.5" x14ac:dyDescent="0.3">
      <c r="C148" s="3">
        <v>41912</v>
      </c>
      <c r="D148" s="13">
        <v>0.32836406322122702</v>
      </c>
      <c r="E148" s="13">
        <v>0.174406593732468</v>
      </c>
      <c r="F148" s="13">
        <v>0.32294997775844902</v>
      </c>
      <c r="G148" s="13">
        <v>0.48110713773099401</v>
      </c>
      <c r="H148" s="13">
        <v>0.31722009549549102</v>
      </c>
      <c r="I148" s="13">
        <v>0.37348742932080098</v>
      </c>
      <c r="J148" s="13">
        <v>0.126358805359708</v>
      </c>
      <c r="K148" s="13">
        <v>8.3392814280981206E-2</v>
      </c>
      <c r="L148" s="13">
        <v>3.12580095655626E-2</v>
      </c>
      <c r="M148" s="13">
        <v>3.0913014984161099E-2</v>
      </c>
      <c r="N148" s="13">
        <v>0.26189523768803702</v>
      </c>
      <c r="O148" s="13"/>
      <c r="P148" s="13">
        <v>8.7045655658475302E-2</v>
      </c>
      <c r="Q148" s="13">
        <v>0.42551021110522802</v>
      </c>
      <c r="R148" s="13">
        <v>4.7973891408348297E-2</v>
      </c>
      <c r="S148" s="13">
        <v>6.9521074498038807E-2</v>
      </c>
      <c r="T148" s="13">
        <v>1.54716391315345E-3</v>
      </c>
      <c r="U148" s="13">
        <v>6.3758589463958496E-3</v>
      </c>
      <c r="V148" s="13"/>
      <c r="W148" s="13">
        <v>0.19707942688889499</v>
      </c>
      <c r="X148" s="13"/>
      <c r="Y148" s="13">
        <v>4.5729109976958898E-3</v>
      </c>
      <c r="Z148" s="13">
        <v>7.3114065599328001E-3</v>
      </c>
      <c r="AA148" s="13">
        <v>1.1146476939183299E-2</v>
      </c>
      <c r="AB148" s="13">
        <v>1.7397233663783401E-2</v>
      </c>
      <c r="AC148" s="13">
        <v>3.8892590221819702E-3</v>
      </c>
      <c r="AD148" s="13">
        <v>6.1640266928002297E-5</v>
      </c>
      <c r="AE148" s="13">
        <v>8.7823336251199196E-4</v>
      </c>
      <c r="AF148" s="13">
        <v>0.21367476251114301</v>
      </c>
      <c r="AG148" s="13">
        <v>1.3941432018467301E-2</v>
      </c>
      <c r="AH148" s="13">
        <v>5.8565878179705898E-2</v>
      </c>
      <c r="AI148" s="13">
        <v>1.31399509653915E-2</v>
      </c>
      <c r="AJ148" s="13">
        <v>0.10693706309433799</v>
      </c>
      <c r="AK148" s="13">
        <v>6.8137038131783595E-2</v>
      </c>
      <c r="AL148" s="13">
        <v>2.4353027923610798E-3</v>
      </c>
      <c r="AM148" s="13"/>
      <c r="AN148" s="13">
        <v>4.1600757166946603E-3</v>
      </c>
      <c r="AO148" s="13">
        <v>6.22392748790262E-3</v>
      </c>
    </row>
    <row r="149" spans="3:41" ht="16.5" x14ac:dyDescent="0.3">
      <c r="C149" s="3">
        <v>41943</v>
      </c>
      <c r="D149" s="13">
        <v>0.330847569770091</v>
      </c>
      <c r="E149" s="13">
        <v>0.168045548204279</v>
      </c>
      <c r="F149" s="13">
        <v>0.32294354996540597</v>
      </c>
      <c r="G149" s="13">
        <v>0.473564809612464</v>
      </c>
      <c r="H149" s="13">
        <v>0.31548373627013099</v>
      </c>
      <c r="I149" s="13">
        <v>0.37207991951466601</v>
      </c>
      <c r="J149" s="13">
        <v>0.126219075556533</v>
      </c>
      <c r="K149" s="13">
        <v>8.2442599985543805E-2</v>
      </c>
      <c r="L149" s="13">
        <v>3.0326271496053901E-2</v>
      </c>
      <c r="M149" s="13">
        <v>3.1422036755494299E-2</v>
      </c>
      <c r="N149" s="13">
        <v>0.26326168026674501</v>
      </c>
      <c r="O149" s="13"/>
      <c r="P149" s="13">
        <v>8.5206730808529196E-2</v>
      </c>
      <c r="Q149" s="13">
        <v>0.42043876654759699</v>
      </c>
      <c r="R149" s="13">
        <v>4.63656525340976E-2</v>
      </c>
      <c r="S149" s="13">
        <v>6.8308567081481295E-2</v>
      </c>
      <c r="T149" s="13">
        <v>1.5108381909123001E-3</v>
      </c>
      <c r="U149" s="13">
        <v>6.4464711630267497E-3</v>
      </c>
      <c r="V149" s="13"/>
      <c r="W149" s="13">
        <v>0.18874973007403001</v>
      </c>
      <c r="X149" s="13"/>
      <c r="Y149" s="13">
        <v>4.5778742385010002E-3</v>
      </c>
      <c r="Z149" s="13">
        <v>7.1241042066287098E-3</v>
      </c>
      <c r="AA149" s="13">
        <v>1.0720456708331799E-2</v>
      </c>
      <c r="AB149" s="13">
        <v>1.7557613990141101E-2</v>
      </c>
      <c r="AC149" s="13">
        <v>3.8401024450365898E-3</v>
      </c>
      <c r="AD149" s="13">
        <v>1.6147756210628701E-4</v>
      </c>
      <c r="AE149" s="13">
        <v>7.2010183201842996E-4</v>
      </c>
      <c r="AF149" s="13">
        <v>0.21668700578953801</v>
      </c>
      <c r="AG149" s="13">
        <v>1.39755457776278E-2</v>
      </c>
      <c r="AH149" s="13">
        <v>5.5941614632539098E-2</v>
      </c>
      <c r="AI149" s="13">
        <v>1.2729304691941799E-2</v>
      </c>
      <c r="AJ149" s="13">
        <v>0.10510699729957899</v>
      </c>
      <c r="AK149" s="13">
        <v>6.6394186859202606E-2</v>
      </c>
      <c r="AL149" s="13">
        <v>2.3428580319784201E-3</v>
      </c>
      <c r="AM149" s="13"/>
      <c r="AN149" s="13">
        <v>4.0122091112114802E-3</v>
      </c>
      <c r="AO149" s="13">
        <v>6.1287450419766501E-3</v>
      </c>
    </row>
    <row r="150" spans="3:41" ht="16.5" x14ac:dyDescent="0.3">
      <c r="C150" s="3">
        <v>41973</v>
      </c>
      <c r="D150" s="13">
        <v>0.33384409446783098</v>
      </c>
      <c r="E150" s="13">
        <v>0.166343713717897</v>
      </c>
      <c r="F150" s="13">
        <v>0.32932694648175798</v>
      </c>
      <c r="G150" s="13">
        <v>0.47080273698556901</v>
      </c>
      <c r="H150" s="13">
        <v>0.31460328920271202</v>
      </c>
      <c r="I150" s="13">
        <v>0.374427285743199</v>
      </c>
      <c r="J150" s="13">
        <v>0.124476516445162</v>
      </c>
      <c r="K150" s="13">
        <v>8.1828143671095602E-2</v>
      </c>
      <c r="L150" s="13">
        <v>2.9832353999819601E-2</v>
      </c>
      <c r="M150" s="13">
        <v>3.2082958087206397E-2</v>
      </c>
      <c r="N150" s="13">
        <v>0.266179577703959</v>
      </c>
      <c r="O150" s="13"/>
      <c r="P150" s="13">
        <v>8.2690839878515804E-2</v>
      </c>
      <c r="Q150" s="13">
        <v>0.42085806014118798</v>
      </c>
      <c r="R150" s="13">
        <v>4.4625454792017898E-2</v>
      </c>
      <c r="S150" s="13">
        <v>6.8045916137885701E-2</v>
      </c>
      <c r="T150" s="13">
        <v>1.5280827614447101E-3</v>
      </c>
      <c r="U150" s="13">
        <v>6.1077319824029298E-3</v>
      </c>
      <c r="V150" s="13"/>
      <c r="W150" s="13">
        <v>0.17991072910297601</v>
      </c>
      <c r="X150" s="13"/>
      <c r="Y150" s="13">
        <v>4.4488933987259201E-3</v>
      </c>
      <c r="Z150" s="13">
        <v>7.0985212704073597E-3</v>
      </c>
      <c r="AA150" s="13">
        <v>1.0682159079617301E-2</v>
      </c>
      <c r="AB150" s="13">
        <v>1.7334202949748599E-2</v>
      </c>
      <c r="AC150" s="13">
        <v>3.8346573520554E-3</v>
      </c>
      <c r="AD150" s="13">
        <v>3.1339293901094703E-4</v>
      </c>
      <c r="AE150" s="13">
        <v>6.7664442689403597E-4</v>
      </c>
      <c r="AF150" s="13">
        <v>0.220020905012727</v>
      </c>
      <c r="AG150" s="13">
        <v>1.37770290959903E-2</v>
      </c>
      <c r="AH150" s="13">
        <v>5.46914624116644E-2</v>
      </c>
      <c r="AI150" s="13">
        <v>1.23607067986317E-2</v>
      </c>
      <c r="AJ150" s="13">
        <v>0.102920052830355</v>
      </c>
      <c r="AK150" s="13">
        <v>6.5337026165504394E-2</v>
      </c>
      <c r="AL150" s="13">
        <v>2.3365201842198298E-3</v>
      </c>
      <c r="AM150" s="13"/>
      <c r="AN150" s="13">
        <v>4.5908718349110204E-3</v>
      </c>
      <c r="AO150" s="13">
        <v>6.0686461459059501E-3</v>
      </c>
    </row>
    <row r="151" spans="3:41" ht="16.5" x14ac:dyDescent="0.3">
      <c r="C151" s="3">
        <v>42004</v>
      </c>
      <c r="D151" s="13">
        <v>0.33474770247860097</v>
      </c>
      <c r="E151" s="13">
        <v>0.163206613573183</v>
      </c>
      <c r="F151" s="13">
        <v>0.33033687995870797</v>
      </c>
      <c r="G151" s="13">
        <v>0.48097797198672398</v>
      </c>
      <c r="H151" s="13">
        <v>0.31504091512557297</v>
      </c>
      <c r="I151" s="13">
        <v>0.37360308356421201</v>
      </c>
      <c r="J151" s="13">
        <v>0.124100985117178</v>
      </c>
      <c r="K151" s="13">
        <v>8.02406488584292E-2</v>
      </c>
      <c r="L151" s="13">
        <v>2.8766098650942502E-2</v>
      </c>
      <c r="M151" s="13">
        <v>3.2080796943966497E-2</v>
      </c>
      <c r="N151" s="13">
        <v>0.27420494395081402</v>
      </c>
      <c r="O151" s="13"/>
      <c r="P151" s="13">
        <v>7.8246748163087396E-2</v>
      </c>
      <c r="Q151" s="13">
        <v>0.41490049145142199</v>
      </c>
      <c r="R151" s="13">
        <v>4.0413452869909397E-2</v>
      </c>
      <c r="S151" s="13">
        <v>6.7085434653306103E-2</v>
      </c>
      <c r="T151" s="13">
        <v>1.3782680900537401E-3</v>
      </c>
      <c r="U151" s="13">
        <v>5.8470599051599296E-3</v>
      </c>
      <c r="V151" s="13"/>
      <c r="W151" s="13">
        <v>0.17410743444774099</v>
      </c>
      <c r="X151" s="13"/>
      <c r="Y151" s="13">
        <v>4.1987172081867996E-3</v>
      </c>
      <c r="Z151" s="13">
        <v>7.05672179125778E-3</v>
      </c>
      <c r="AA151" s="13">
        <v>1.0249315696654699E-2</v>
      </c>
      <c r="AB151" s="13">
        <v>1.6782191166375401E-2</v>
      </c>
      <c r="AC151" s="13">
        <v>3.7166057933805301E-3</v>
      </c>
      <c r="AD151" s="13">
        <v>4.72218321769045E-4</v>
      </c>
      <c r="AE151" s="13">
        <v>6.4140425299377799E-4</v>
      </c>
      <c r="AF151" s="13">
        <v>0.22006084881847501</v>
      </c>
      <c r="AG151" s="13">
        <v>1.35951454267984E-2</v>
      </c>
      <c r="AH151" s="13">
        <v>5.3918172333246701E-2</v>
      </c>
      <c r="AI151" s="13">
        <v>1.22595588688473E-2</v>
      </c>
      <c r="AJ151" s="13">
        <v>0.100756799390619</v>
      </c>
      <c r="AK151" s="13">
        <v>6.3740454003035296E-2</v>
      </c>
      <c r="AL151" s="13">
        <v>2.3255479692050199E-3</v>
      </c>
      <c r="AM151" s="13"/>
      <c r="AN151" s="13">
        <v>5.3458684587358403E-3</v>
      </c>
      <c r="AO151" s="13">
        <v>5.9176616226951197E-3</v>
      </c>
    </row>
    <row r="152" spans="3:41" ht="16.5" x14ac:dyDescent="0.3">
      <c r="C152" s="3">
        <v>42035</v>
      </c>
      <c r="D152" s="13">
        <v>0.339948600360229</v>
      </c>
      <c r="E152" s="13">
        <v>0.16218779530741501</v>
      </c>
      <c r="F152" s="13">
        <v>0.32944550926056099</v>
      </c>
      <c r="G152" s="13">
        <v>0.47861612227098299</v>
      </c>
      <c r="H152" s="13">
        <v>0.31142436221811398</v>
      </c>
      <c r="I152" s="13">
        <v>0.37324783936200601</v>
      </c>
      <c r="J152" s="13">
        <v>0.12202830195047901</v>
      </c>
      <c r="K152" s="13">
        <v>7.9128128412367396E-2</v>
      </c>
      <c r="L152" s="13">
        <v>2.7568963706546001E-2</v>
      </c>
      <c r="M152" s="13">
        <v>3.3042268570204397E-2</v>
      </c>
      <c r="N152" s="13">
        <v>0.27307442279901101</v>
      </c>
      <c r="O152" s="13"/>
      <c r="P152" s="13">
        <v>7.6850411972107402E-2</v>
      </c>
      <c r="Q152" s="13">
        <v>0.40552429531384498</v>
      </c>
      <c r="R152" s="13">
        <v>3.6332914002747498E-2</v>
      </c>
      <c r="S152" s="13">
        <v>6.5515529815553794E-2</v>
      </c>
      <c r="T152" s="13">
        <v>1.33033881930655E-3</v>
      </c>
      <c r="U152" s="13">
        <v>5.6321193982267802E-3</v>
      </c>
      <c r="V152" s="13"/>
      <c r="W152" s="13">
        <v>0.17158221051408101</v>
      </c>
      <c r="X152" s="13"/>
      <c r="Y152" s="13">
        <v>3.9951726765952598E-3</v>
      </c>
      <c r="Z152" s="13">
        <v>7.1179087402670404E-3</v>
      </c>
      <c r="AA152" s="13">
        <v>9.9082658929986207E-3</v>
      </c>
      <c r="AB152" s="13">
        <v>1.6277104863055499E-2</v>
      </c>
      <c r="AC152" s="13">
        <v>3.8504806057028601E-3</v>
      </c>
      <c r="AD152" s="13">
        <v>5.7924096305154201E-4</v>
      </c>
      <c r="AE152" s="13">
        <v>6.3971054296581102E-4</v>
      </c>
      <c r="AF152" s="13">
        <v>0.22117775220271799</v>
      </c>
      <c r="AG152" s="13">
        <v>1.3475397160055301E-2</v>
      </c>
      <c r="AH152" s="13">
        <v>5.3127377610652997E-2</v>
      </c>
      <c r="AI152" s="13">
        <v>1.21580723182715E-2</v>
      </c>
      <c r="AJ152" s="13">
        <v>0.100148312152272</v>
      </c>
      <c r="AK152" s="13">
        <v>6.2788408424983205E-2</v>
      </c>
      <c r="AL152" s="13">
        <v>2.2600843565959402E-3</v>
      </c>
      <c r="AM152" s="13"/>
      <c r="AN152" s="13">
        <v>5.8822886714236097E-3</v>
      </c>
      <c r="AO152" s="13">
        <v>6.07888373873586E-3</v>
      </c>
    </row>
    <row r="153" spans="3:41" ht="16.5" x14ac:dyDescent="0.3">
      <c r="C153" s="3">
        <v>42063</v>
      </c>
      <c r="D153" s="13">
        <v>0.34699387862331599</v>
      </c>
      <c r="E153" s="13">
        <v>0.160047103265895</v>
      </c>
      <c r="F153" s="13">
        <v>0.33046989354934098</v>
      </c>
      <c r="G153" s="13">
        <v>0.47155476415112901</v>
      </c>
      <c r="H153" s="13">
        <v>0.313625189006977</v>
      </c>
      <c r="I153" s="13">
        <v>0.37824621371688799</v>
      </c>
      <c r="J153" s="13">
        <v>0.12242735474045401</v>
      </c>
      <c r="K153" s="13">
        <v>7.6695337189742196E-2</v>
      </c>
      <c r="L153" s="13">
        <v>2.62342176758672E-2</v>
      </c>
      <c r="M153" s="13">
        <v>3.2259739394286599E-2</v>
      </c>
      <c r="N153" s="13">
        <v>0.267299302572511</v>
      </c>
      <c r="O153" s="13"/>
      <c r="P153" s="13">
        <v>7.4134737763304898E-2</v>
      </c>
      <c r="Q153" s="13">
        <v>0.38961549875241702</v>
      </c>
      <c r="R153" s="13">
        <v>3.7152430532269201E-2</v>
      </c>
      <c r="S153" s="13">
        <v>6.1291683597890903E-2</v>
      </c>
      <c r="T153" s="13">
        <v>2.69386413970943E-3</v>
      </c>
      <c r="U153" s="13">
        <v>5.9269732482432804E-3</v>
      </c>
      <c r="V153" s="13"/>
      <c r="W153" s="13">
        <v>0.165877950665129</v>
      </c>
      <c r="X153" s="13"/>
      <c r="Y153" s="13">
        <v>3.8796672445491299E-3</v>
      </c>
      <c r="Z153" s="13">
        <v>7.0202677939924501E-3</v>
      </c>
      <c r="AA153" s="13">
        <v>9.2493826215606905E-3</v>
      </c>
      <c r="AB153" s="13">
        <v>1.5747732536423701E-2</v>
      </c>
      <c r="AC153" s="13">
        <v>3.8713694701087301E-3</v>
      </c>
      <c r="AD153" s="13">
        <v>8.1867104706239303E-4</v>
      </c>
      <c r="AE153" s="13">
        <v>6.3256342425291995E-4</v>
      </c>
      <c r="AF153" s="13">
        <v>0.22110804378151699</v>
      </c>
      <c r="AG153" s="13">
        <v>1.32267355392952E-2</v>
      </c>
      <c r="AH153" s="13">
        <v>5.0889302220648802E-2</v>
      </c>
      <c r="AI153" s="13">
        <v>1.2376160948449601E-2</v>
      </c>
      <c r="AJ153" s="13">
        <v>0.100202256044385</v>
      </c>
      <c r="AK153" s="13">
        <v>6.1760897340366001E-2</v>
      </c>
      <c r="AL153" s="13">
        <v>2.1877017144899201E-3</v>
      </c>
      <c r="AM153" s="13"/>
      <c r="AN153" s="13">
        <v>7.1005513968444602E-3</v>
      </c>
      <c r="AO153" s="13">
        <v>6.3632917437291296E-3</v>
      </c>
    </row>
    <row r="154" spans="3:41" ht="16.5" x14ac:dyDescent="0.3">
      <c r="C154" s="3">
        <v>42094</v>
      </c>
      <c r="D154" s="13">
        <v>0.348060191712523</v>
      </c>
      <c r="E154" s="13">
        <v>0.153937262717778</v>
      </c>
      <c r="F154" s="13">
        <v>0.32875621496727903</v>
      </c>
      <c r="G154" s="13">
        <v>0.470411022530491</v>
      </c>
      <c r="H154" s="13">
        <v>0.30845866751496398</v>
      </c>
      <c r="I154" s="13">
        <v>0.374080005061876</v>
      </c>
      <c r="J154" s="13">
        <v>0.12144343350186</v>
      </c>
      <c r="K154" s="13">
        <v>7.5157894434627504E-2</v>
      </c>
      <c r="L154" s="13">
        <v>2.5549050487789601E-2</v>
      </c>
      <c r="M154" s="13">
        <v>3.1605432551308203E-2</v>
      </c>
      <c r="N154" s="13">
        <v>0.263415157556114</v>
      </c>
      <c r="O154" s="13"/>
      <c r="P154" s="13">
        <v>7.2838299456077907E-2</v>
      </c>
      <c r="Q154" s="13">
        <v>0.58809888507550501</v>
      </c>
      <c r="R154" s="13">
        <v>3.6621438387703799E-2</v>
      </c>
      <c r="S154" s="13">
        <v>6.4802761391125605E-2</v>
      </c>
      <c r="T154" s="13">
        <v>2.2930227124640002E-3</v>
      </c>
      <c r="U154" s="13">
        <v>5.9084076820808502E-3</v>
      </c>
      <c r="V154" s="13"/>
      <c r="W154" s="13">
        <v>0.16752179915360901</v>
      </c>
      <c r="X154" s="13"/>
      <c r="Y154" s="13">
        <v>3.6724658749629499E-3</v>
      </c>
      <c r="Z154" s="13">
        <v>6.7849818985313897E-3</v>
      </c>
      <c r="AA154" s="13">
        <v>8.6638539031861604E-3</v>
      </c>
      <c r="AB154" s="13">
        <v>1.4836579605410001E-2</v>
      </c>
      <c r="AC154" s="13">
        <v>3.8930023831236699E-3</v>
      </c>
      <c r="AD154" s="13">
        <v>8.7271398033378095E-4</v>
      </c>
      <c r="AE154" s="13">
        <v>6.2648639306798798E-4</v>
      </c>
      <c r="AF154" s="13"/>
      <c r="AG154" s="13">
        <v>1.2920279701191599E-2</v>
      </c>
      <c r="AH154" s="13">
        <v>4.6919881973799399E-2</v>
      </c>
      <c r="AI154" s="13">
        <v>1.27516047399361E-2</v>
      </c>
      <c r="AJ154" s="13">
        <v>9.8297141237588204E-2</v>
      </c>
      <c r="AK154" s="13">
        <v>6.0565388153888997E-2</v>
      </c>
      <c r="AL154" s="13">
        <v>2.3638506018683401E-3</v>
      </c>
      <c r="AM154" s="13"/>
      <c r="AN154" s="13">
        <v>6.7848792369836503E-3</v>
      </c>
      <c r="AO154" s="13">
        <v>6.4878359391827003E-3</v>
      </c>
    </row>
    <row r="155" spans="3:41" ht="16.5" x14ac:dyDescent="0.3">
      <c r="C155" s="3">
        <v>42124</v>
      </c>
      <c r="D155" s="13">
        <v>0.34408932391615699</v>
      </c>
      <c r="E155" s="13">
        <v>0.15091583723983301</v>
      </c>
      <c r="F155" s="13">
        <v>0.32994944699358097</v>
      </c>
      <c r="G155" s="13">
        <v>0.47030626707753898</v>
      </c>
      <c r="H155" s="13">
        <v>0.30725274558895999</v>
      </c>
      <c r="I155" s="13">
        <v>0.37468835123000199</v>
      </c>
      <c r="J155" s="13">
        <v>0.121042975484754</v>
      </c>
      <c r="K155" s="13">
        <v>7.4406712340892703E-2</v>
      </c>
      <c r="L155" s="13">
        <v>2.4125960289150799E-2</v>
      </c>
      <c r="M155" s="13">
        <v>3.1405613963631E-2</v>
      </c>
      <c r="N155" s="13">
        <v>0.25730609421733402</v>
      </c>
      <c r="O155" s="13"/>
      <c r="P155" s="13">
        <v>7.1894582571659302E-2</v>
      </c>
      <c r="Q155" s="13">
        <v>0.56912600339653596</v>
      </c>
      <c r="R155" s="13">
        <v>3.5542860364549497E-2</v>
      </c>
      <c r="S155" s="13">
        <v>6.7472427074297694E-2</v>
      </c>
      <c r="T155" s="13">
        <v>2.0502517101392299E-3</v>
      </c>
      <c r="U155" s="13">
        <v>5.6764348538507897E-3</v>
      </c>
      <c r="V155" s="13"/>
      <c r="W155" s="13">
        <v>0.166383306921462</v>
      </c>
      <c r="X155" s="13"/>
      <c r="Y155" s="13">
        <v>3.5699722021918599E-3</v>
      </c>
      <c r="Z155" s="13">
        <v>6.6869279987793098E-3</v>
      </c>
      <c r="AA155" s="13">
        <v>8.1041183001778396E-3</v>
      </c>
      <c r="AB155" s="13">
        <v>1.31865573378846E-2</v>
      </c>
      <c r="AC155" s="13">
        <v>3.8965059718266402E-3</v>
      </c>
      <c r="AD155" s="13">
        <v>9.6488581258975998E-4</v>
      </c>
      <c r="AE155" s="13">
        <v>5.9617764702734504E-4</v>
      </c>
      <c r="AF155" s="13"/>
      <c r="AG155" s="13">
        <v>1.27432630400563E-2</v>
      </c>
      <c r="AH155" s="13">
        <v>4.3540984020724503E-2</v>
      </c>
      <c r="AI155" s="13">
        <v>1.34406235160328E-2</v>
      </c>
      <c r="AJ155" s="13">
        <v>9.6834086120397997E-2</v>
      </c>
      <c r="AK155" s="13">
        <v>5.9448266989437601E-2</v>
      </c>
      <c r="AL155" s="13">
        <v>2.45422468161438E-3</v>
      </c>
      <c r="AM155" s="13"/>
      <c r="AN155" s="13">
        <v>6.3232291228402498E-3</v>
      </c>
      <c r="AO155" s="13">
        <v>6.5611154859206103E-3</v>
      </c>
    </row>
    <row r="156" spans="3:41" ht="16.5" x14ac:dyDescent="0.3">
      <c r="C156" s="3">
        <v>42155</v>
      </c>
      <c r="D156" s="13">
        <v>0.34791711190792801</v>
      </c>
      <c r="E156" s="13">
        <v>0.14893615349892</v>
      </c>
      <c r="F156" s="13">
        <v>0.33023338799538099</v>
      </c>
      <c r="G156" s="13">
        <v>0.47060139446260402</v>
      </c>
      <c r="H156" s="13">
        <v>0.308267142689792</v>
      </c>
      <c r="I156" s="13">
        <v>0.37446890867843002</v>
      </c>
      <c r="J156" s="13">
        <v>0.120794131513504</v>
      </c>
      <c r="K156" s="13">
        <v>7.2934608020789798E-2</v>
      </c>
      <c r="L156" s="13">
        <v>2.5111896179417E-2</v>
      </c>
      <c r="M156" s="13">
        <v>3.0691725401125899E-2</v>
      </c>
      <c r="N156" s="13">
        <v>0.25302701915596998</v>
      </c>
      <c r="O156" s="13"/>
      <c r="P156" s="13">
        <v>7.05402713811972E-2</v>
      </c>
      <c r="Q156" s="13">
        <v>0.557708680127318</v>
      </c>
      <c r="R156" s="13">
        <v>3.53943705370586E-2</v>
      </c>
      <c r="S156" s="13">
        <v>6.7433637965429505E-2</v>
      </c>
      <c r="T156" s="13">
        <v>2.04255278750278E-3</v>
      </c>
      <c r="U156" s="13">
        <v>5.5701800085041202E-3</v>
      </c>
      <c r="V156" s="13"/>
      <c r="W156" s="13">
        <v>0.16468446007871301</v>
      </c>
      <c r="X156" s="13"/>
      <c r="Y156" s="13">
        <v>3.5253410910078202E-3</v>
      </c>
      <c r="Z156" s="13">
        <v>6.6334131710225003E-3</v>
      </c>
      <c r="AA156" s="13">
        <v>7.9341087080318194E-3</v>
      </c>
      <c r="AB156" s="13">
        <v>1.1081191788554301E-2</v>
      </c>
      <c r="AC156" s="13">
        <v>3.8872494107713598E-3</v>
      </c>
      <c r="AD156" s="13">
        <v>1.08016772586773E-3</v>
      </c>
      <c r="AE156" s="13">
        <v>5.6760985012265202E-4</v>
      </c>
      <c r="AF156" s="13"/>
      <c r="AG156" s="13">
        <v>1.2419075961759099E-2</v>
      </c>
      <c r="AH156" s="13">
        <v>4.06827261564012E-2</v>
      </c>
      <c r="AI156" s="13">
        <v>1.3300078361087301E-2</v>
      </c>
      <c r="AJ156" s="13">
        <v>9.5431905895223199E-2</v>
      </c>
      <c r="AK156" s="13">
        <v>5.9207256040780198E-2</v>
      </c>
      <c r="AL156" s="13">
        <v>2.5507860248609399E-3</v>
      </c>
      <c r="AM156" s="13"/>
      <c r="AN156" s="13">
        <v>8.88710443246956E-3</v>
      </c>
      <c r="AO156" s="13">
        <v>6.6686203158570403E-3</v>
      </c>
    </row>
    <row r="157" spans="3:41" ht="16.5" x14ac:dyDescent="0.3">
      <c r="C157" s="3">
        <v>42185</v>
      </c>
      <c r="D157" s="13">
        <v>0.34888374354142898</v>
      </c>
      <c r="E157" s="13">
        <v>0.14937905247195299</v>
      </c>
      <c r="F157" s="13">
        <v>0.32552985612191998</v>
      </c>
      <c r="G157" s="13">
        <v>0.47347518759516299</v>
      </c>
      <c r="H157" s="13">
        <v>0.30849340328389702</v>
      </c>
      <c r="I157" s="13">
        <v>0.38040690884698902</v>
      </c>
      <c r="J157" s="13">
        <v>0.12004360799442999</v>
      </c>
      <c r="K157" s="13">
        <v>7.2566919141810599E-2</v>
      </c>
      <c r="L157" s="13">
        <v>2.5570696217519801E-2</v>
      </c>
      <c r="M157" s="13">
        <v>3.02289682496658E-2</v>
      </c>
      <c r="N157" s="13">
        <v>0.25095708874743899</v>
      </c>
      <c r="O157" s="13"/>
      <c r="P157" s="13">
        <v>6.8622955817124201E-2</v>
      </c>
      <c r="Q157" s="13">
        <v>0.55590232219634494</v>
      </c>
      <c r="R157" s="13">
        <v>3.3624252816195098E-2</v>
      </c>
      <c r="S157" s="13">
        <v>6.7936996964249097E-2</v>
      </c>
      <c r="T157" s="13">
        <v>8.3535260124947797E-4</v>
      </c>
      <c r="U157" s="13">
        <v>5.2360637842927202E-3</v>
      </c>
      <c r="V157" s="13"/>
      <c r="W157" s="13"/>
      <c r="X157" s="13"/>
      <c r="Y157" s="13">
        <v>3.4354707955392299E-3</v>
      </c>
      <c r="Z157" s="13">
        <v>6.3850316016256002E-3</v>
      </c>
      <c r="AA157" s="13">
        <v>7.9081764486177396E-3</v>
      </c>
      <c r="AB157" s="13">
        <v>1.22531574117037E-2</v>
      </c>
      <c r="AC157" s="13">
        <v>4.1054395880833396E-3</v>
      </c>
      <c r="AD157" s="13">
        <v>1.1180048249131999E-3</v>
      </c>
      <c r="AE157" s="13">
        <v>5.3274042752157703E-4</v>
      </c>
      <c r="AF157" s="13"/>
      <c r="AG157" s="13">
        <v>1.22965701923485E-2</v>
      </c>
      <c r="AH157" s="13">
        <v>3.8018328681826502E-2</v>
      </c>
      <c r="AI157" s="13">
        <v>1.32562682119108E-2</v>
      </c>
      <c r="AJ157" s="13">
        <v>9.4858275361197605E-2</v>
      </c>
      <c r="AK157" s="13">
        <v>5.9260042166201198E-2</v>
      </c>
      <c r="AL157" s="13">
        <v>2.59736224289804E-3</v>
      </c>
      <c r="AM157" s="13"/>
      <c r="AN157" s="13">
        <v>7.7021718892214003E-3</v>
      </c>
      <c r="AO157" s="13">
        <v>6.7966574431245104E-3</v>
      </c>
    </row>
    <row r="158" spans="3:41" ht="16.5" x14ac:dyDescent="0.3">
      <c r="C158" s="3">
        <v>42216</v>
      </c>
      <c r="D158" s="13">
        <v>0.34930990545332202</v>
      </c>
      <c r="E158" s="13">
        <v>0.155945329441355</v>
      </c>
      <c r="F158" s="13">
        <v>0.328831301386596</v>
      </c>
      <c r="G158" s="13">
        <v>0.48612068827060501</v>
      </c>
      <c r="H158" s="13">
        <v>0.30837369133860298</v>
      </c>
      <c r="I158" s="13">
        <v>0.38031587607845602</v>
      </c>
      <c r="J158" s="13">
        <v>0.119711785129933</v>
      </c>
      <c r="K158" s="13">
        <v>7.2843072291156899E-2</v>
      </c>
      <c r="L158" s="13">
        <v>2.4939050237031801E-2</v>
      </c>
      <c r="M158" s="13">
        <v>2.8826191318808599E-2</v>
      </c>
      <c r="N158" s="13">
        <v>0.244142891781751</v>
      </c>
      <c r="O158" s="13"/>
      <c r="P158" s="13">
        <v>6.7915460783732506E-2</v>
      </c>
      <c r="Q158" s="13">
        <v>0.55467694859263605</v>
      </c>
      <c r="R158" s="13">
        <v>3.3763545864969803E-2</v>
      </c>
      <c r="S158" s="13">
        <v>6.6520637308243397E-2</v>
      </c>
      <c r="T158" s="13">
        <v>7.4939758792008497E-4</v>
      </c>
      <c r="U158" s="13">
        <v>5.0079212553235698E-3</v>
      </c>
      <c r="V158" s="13"/>
      <c r="W158" s="13"/>
      <c r="X158" s="13"/>
      <c r="Y158" s="13">
        <v>3.3820361393839399E-3</v>
      </c>
      <c r="Z158" s="13">
        <v>5.9960822834330798E-3</v>
      </c>
      <c r="AA158" s="13">
        <v>7.8359818802070796E-3</v>
      </c>
      <c r="AB158" s="13">
        <v>1.29220021706645E-2</v>
      </c>
      <c r="AC158" s="13">
        <v>3.9205819992974098E-3</v>
      </c>
      <c r="AD158" s="13">
        <v>1.2478852960919799E-3</v>
      </c>
      <c r="AE158" s="13">
        <v>4.8899073240295395E-4</v>
      </c>
      <c r="AF158" s="13"/>
      <c r="AG158" s="13">
        <v>1.20457439906448E-2</v>
      </c>
      <c r="AH158" s="13">
        <v>3.4464134469405897E-2</v>
      </c>
      <c r="AI158" s="13">
        <v>1.2485018135041499E-2</v>
      </c>
      <c r="AJ158" s="13">
        <v>9.4211088486501296E-2</v>
      </c>
      <c r="AK158" s="13">
        <v>5.8554278289226498E-2</v>
      </c>
      <c r="AL158" s="13">
        <v>2.6578999124512201E-3</v>
      </c>
      <c r="AM158" s="13"/>
      <c r="AN158" s="13">
        <v>6.9643945147817897E-3</v>
      </c>
      <c r="AO158" s="13">
        <v>6.96124453727473E-3</v>
      </c>
    </row>
    <row r="159" spans="3:41" ht="16.5" x14ac:dyDescent="0.3">
      <c r="C159" s="3">
        <v>42247</v>
      </c>
      <c r="D159" s="13">
        <v>0.34758538038847397</v>
      </c>
      <c r="E159" s="13">
        <v>0.151332477675682</v>
      </c>
      <c r="F159" s="13">
        <v>0.32283771370397801</v>
      </c>
      <c r="G159" s="13">
        <v>0.49372316713240999</v>
      </c>
      <c r="H159" s="13">
        <v>0.30609240165014301</v>
      </c>
      <c r="I159" s="13">
        <v>0.37977859376484402</v>
      </c>
      <c r="J159" s="13">
        <v>0.118075453587243</v>
      </c>
      <c r="K159" s="13">
        <v>6.8364761869420296E-2</v>
      </c>
      <c r="L159" s="13">
        <v>2.4023897618535899E-2</v>
      </c>
      <c r="M159" s="13">
        <v>2.8200338285770399E-2</v>
      </c>
      <c r="N159" s="13">
        <v>0.24069872353218799</v>
      </c>
      <c r="O159" s="13"/>
      <c r="P159" s="13">
        <v>6.6888874042350902E-2</v>
      </c>
      <c r="Q159" s="13">
        <v>0.55140152165668199</v>
      </c>
      <c r="R159" s="13">
        <v>3.3688869192834502E-2</v>
      </c>
      <c r="S159" s="13">
        <v>6.7344769440500898E-2</v>
      </c>
      <c r="T159" s="13">
        <v>7.9895746537332005E-4</v>
      </c>
      <c r="U159" s="13">
        <v>4.7202521488595101E-3</v>
      </c>
      <c r="V159" s="13"/>
      <c r="W159" s="13"/>
      <c r="X159" s="13"/>
      <c r="Y159" s="13">
        <v>3.1115615408654801E-3</v>
      </c>
      <c r="Z159" s="13">
        <v>5.3776245157499698E-3</v>
      </c>
      <c r="AA159" s="13">
        <v>7.9097986148890208E-3</v>
      </c>
      <c r="AB159" s="13">
        <v>1.2111378606715699E-2</v>
      </c>
      <c r="AC159" s="13">
        <v>3.88695130597983E-3</v>
      </c>
      <c r="AD159" s="13">
        <v>1.38882755537284E-3</v>
      </c>
      <c r="AE159" s="13">
        <v>4.9353139168201599E-4</v>
      </c>
      <c r="AF159" s="13"/>
      <c r="AG159" s="13">
        <v>1.18585774146572E-2</v>
      </c>
      <c r="AH159" s="13">
        <v>3.0858149742699102E-2</v>
      </c>
      <c r="AI159" s="13">
        <v>1.14527895016402E-2</v>
      </c>
      <c r="AJ159" s="13">
        <v>9.4900807733632603E-2</v>
      </c>
      <c r="AK159" s="13">
        <v>5.7614924792579403E-2</v>
      </c>
      <c r="AL159" s="13">
        <v>2.68399760572265E-3</v>
      </c>
      <c r="AM159" s="13"/>
      <c r="AN159" s="13">
        <v>6.8358371431936002E-3</v>
      </c>
      <c r="AO159" s="13">
        <v>6.9464088681116002E-3</v>
      </c>
    </row>
    <row r="160" spans="3:41" ht="16.5" x14ac:dyDescent="0.3">
      <c r="C160" s="3">
        <v>42277</v>
      </c>
      <c r="D160" s="13">
        <v>0.34612285414678001</v>
      </c>
      <c r="E160" s="13">
        <v>0.14423435764331599</v>
      </c>
      <c r="F160" s="13">
        <v>0.31931891178745198</v>
      </c>
      <c r="G160" s="13">
        <v>0.50368516418889997</v>
      </c>
      <c r="H160" s="13">
        <v>0.30695581580454601</v>
      </c>
      <c r="I160" s="13">
        <v>0.37997617626777302</v>
      </c>
      <c r="J160" s="13">
        <v>0.117718270021856</v>
      </c>
      <c r="K160" s="13">
        <v>6.8989373794581699E-2</v>
      </c>
      <c r="L160" s="13">
        <v>2.33773858596996E-2</v>
      </c>
      <c r="M160" s="13">
        <v>2.7866179813426199E-2</v>
      </c>
      <c r="N160" s="13">
        <v>0.23559824805368201</v>
      </c>
      <c r="O160" s="13"/>
      <c r="P160" s="13">
        <v>6.5314945601746E-2</v>
      </c>
      <c r="Q160" s="13">
        <v>0.54418402838767599</v>
      </c>
      <c r="R160" s="13">
        <v>3.4463787001278598E-2</v>
      </c>
      <c r="S160" s="13"/>
      <c r="T160" s="13">
        <v>7.3829243292216295E-4</v>
      </c>
      <c r="U160" s="13">
        <v>4.7887739502241802E-3</v>
      </c>
      <c r="V160" s="13"/>
      <c r="W160" s="13"/>
      <c r="X160" s="13"/>
      <c r="Y160" s="13">
        <v>3.0269560562344801E-3</v>
      </c>
      <c r="Z160" s="13">
        <v>5.5193204733726096E-3</v>
      </c>
      <c r="AA160" s="13">
        <v>7.7473155534006199E-3</v>
      </c>
      <c r="AB160" s="13">
        <v>1.1371350986025E-2</v>
      </c>
      <c r="AC160" s="13">
        <v>3.8677036747210699E-3</v>
      </c>
      <c r="AD160" s="13">
        <v>1.48318913271689E-3</v>
      </c>
      <c r="AE160" s="13">
        <v>4.8707271897570998E-4</v>
      </c>
      <c r="AF160" s="13"/>
      <c r="AG160" s="13">
        <v>1.1825895721157401E-2</v>
      </c>
      <c r="AH160" s="13">
        <v>2.8237205654413001E-2</v>
      </c>
      <c r="AI160" s="13">
        <v>7.4489540963696796E-2</v>
      </c>
      <c r="AJ160" s="13">
        <v>9.5645161671946005E-2</v>
      </c>
      <c r="AK160" s="13">
        <v>6.3969061136375405E-2</v>
      </c>
      <c r="AL160" s="13">
        <v>2.7729872758550599E-3</v>
      </c>
      <c r="AM160" s="13"/>
      <c r="AN160" s="13">
        <v>8.6766779865056695E-3</v>
      </c>
      <c r="AO160" s="13">
        <v>7.4499182460899798E-3</v>
      </c>
    </row>
    <row r="161" spans="3:41" ht="16.5" x14ac:dyDescent="0.3">
      <c r="C161" s="3">
        <v>42308</v>
      </c>
      <c r="D161" s="13">
        <v>0.34921283077670101</v>
      </c>
      <c r="E161" s="13">
        <v>0.14387703549185701</v>
      </c>
      <c r="F161" s="13">
        <v>0.30657696614928698</v>
      </c>
      <c r="G161" s="13">
        <v>0.50881565751409996</v>
      </c>
      <c r="H161" s="13">
        <v>0.30899788604279399</v>
      </c>
      <c r="I161" s="13">
        <v>0.385539874354483</v>
      </c>
      <c r="J161" s="13">
        <v>0.117969359613355</v>
      </c>
      <c r="K161" s="13">
        <v>6.8196676963449096E-2</v>
      </c>
      <c r="L161" s="13">
        <v>2.21737584454266E-2</v>
      </c>
      <c r="M161" s="13">
        <v>2.6741265617877801E-2</v>
      </c>
      <c r="N161" s="13">
        <v>0.23151310361176899</v>
      </c>
      <c r="O161" s="13"/>
      <c r="P161" s="13">
        <v>6.46856299294509E-2</v>
      </c>
      <c r="Q161" s="13">
        <v>0.54497592738679002</v>
      </c>
      <c r="R161" s="13">
        <v>3.5264637814180502E-2</v>
      </c>
      <c r="S161" s="13"/>
      <c r="T161" s="13">
        <v>1.83290854350635E-3</v>
      </c>
      <c r="U161" s="13"/>
      <c r="V161" s="13"/>
      <c r="W161" s="13"/>
      <c r="X161" s="13"/>
      <c r="Y161" s="13">
        <v>2.8248138449724898E-3</v>
      </c>
      <c r="Z161" s="13">
        <v>5.5189513661165097E-3</v>
      </c>
      <c r="AA161" s="13">
        <v>7.6620752401072804E-3</v>
      </c>
      <c r="AB161" s="13">
        <v>1.1446555135809E-2</v>
      </c>
      <c r="AC161" s="13">
        <v>3.7880092472782601E-3</v>
      </c>
      <c r="AD161" s="13">
        <v>1.5432579957483799E-3</v>
      </c>
      <c r="AE161" s="13">
        <v>3.8812285672101799E-4</v>
      </c>
      <c r="AF161" s="13"/>
      <c r="AG161" s="13">
        <v>1.18554709335246E-2</v>
      </c>
      <c r="AH161" s="13">
        <v>2.62212204498888E-2</v>
      </c>
      <c r="AI161" s="13">
        <v>7.0363463913500401E-2</v>
      </c>
      <c r="AJ161" s="13">
        <v>9.6013174049616207E-2</v>
      </c>
      <c r="AK161" s="13">
        <v>6.3129565880233302E-2</v>
      </c>
      <c r="AL161" s="13">
        <v>2.8381794191192199E-3</v>
      </c>
      <c r="AM161" s="13"/>
      <c r="AN161" s="13">
        <v>9.4040538766517294E-3</v>
      </c>
      <c r="AO161" s="13">
        <v>7.8417089074193907E-3</v>
      </c>
    </row>
    <row r="162" spans="3:41" ht="16.5" x14ac:dyDescent="0.3">
      <c r="C162" s="3">
        <v>42338</v>
      </c>
      <c r="D162" s="13">
        <v>0.34043638335569298</v>
      </c>
      <c r="E162" s="13">
        <v>0.14546732692516801</v>
      </c>
      <c r="F162" s="13">
        <v>0.30059167210954402</v>
      </c>
      <c r="G162" s="13">
        <v>0.515915163005083</v>
      </c>
      <c r="H162" s="13">
        <v>0.30817907778221199</v>
      </c>
      <c r="I162" s="13">
        <v>0.386105201704115</v>
      </c>
      <c r="J162" s="13">
        <v>0.117791941154756</v>
      </c>
      <c r="K162" s="13">
        <v>6.71488317364861E-2</v>
      </c>
      <c r="L162" s="13">
        <v>2.15375708685984E-2</v>
      </c>
      <c r="M162" s="13">
        <v>2.5447025751524702E-2</v>
      </c>
      <c r="N162" s="13">
        <v>0.22886559805508699</v>
      </c>
      <c r="O162" s="13"/>
      <c r="P162" s="13">
        <v>6.3614948944036798E-2</v>
      </c>
      <c r="Q162" s="13">
        <v>0.54311266818234605</v>
      </c>
      <c r="R162" s="13">
        <v>3.6525477548094397E-2</v>
      </c>
      <c r="S162" s="13"/>
      <c r="T162" s="13">
        <v>2.2924686781719099E-3</v>
      </c>
      <c r="U162" s="13"/>
      <c r="V162" s="13"/>
      <c r="W162" s="13"/>
      <c r="X162" s="13"/>
      <c r="Y162" s="13">
        <v>2.6164444508546998E-3</v>
      </c>
      <c r="Z162" s="13">
        <v>5.2387211518114497E-3</v>
      </c>
      <c r="AA162" s="13">
        <v>7.5842081404459798E-3</v>
      </c>
      <c r="AB162" s="13">
        <v>1.08636188390655E-2</v>
      </c>
      <c r="AC162" s="13">
        <v>3.70273704041454E-3</v>
      </c>
      <c r="AD162" s="13">
        <v>1.7363125762699699E-3</v>
      </c>
      <c r="AE162" s="13">
        <v>3.6729917920094799E-4</v>
      </c>
      <c r="AF162" s="13"/>
      <c r="AG162" s="13">
        <v>1.1389694904587799E-2</v>
      </c>
      <c r="AH162" s="13">
        <v>2.4315621311405002E-2</v>
      </c>
      <c r="AI162" s="13">
        <v>6.5377860642223395E-2</v>
      </c>
      <c r="AJ162" s="13">
        <v>9.6880943279287299E-2</v>
      </c>
      <c r="AK162" s="13">
        <v>6.6466515919768002E-2</v>
      </c>
      <c r="AL162" s="13">
        <v>2.86330276722329E-3</v>
      </c>
      <c r="AM162" s="13">
        <v>6.3270918185386103E-5</v>
      </c>
      <c r="AN162" s="13">
        <v>9.82493733830638E-3</v>
      </c>
      <c r="AO162" s="13">
        <v>8.2808611317877496E-3</v>
      </c>
    </row>
    <row r="163" spans="3:41" ht="16.5" x14ac:dyDescent="0.3">
      <c r="C163" s="3">
        <v>42369</v>
      </c>
      <c r="D163" s="13">
        <v>0.37121638901298498</v>
      </c>
      <c r="E163" s="13">
        <v>0.120162117339232</v>
      </c>
      <c r="F163" s="13">
        <v>0.290847985378269</v>
      </c>
      <c r="G163" s="13">
        <v>0.518884803626256</v>
      </c>
      <c r="H163" s="13">
        <v>0.30666363604382402</v>
      </c>
      <c r="I163" s="13">
        <v>0.38938786822236698</v>
      </c>
      <c r="J163" s="13">
        <v>0.120434555312672</v>
      </c>
      <c r="K163" s="13">
        <v>6.7741766601178297E-2</v>
      </c>
      <c r="L163" s="13">
        <v>2.0751979357790599E-2</v>
      </c>
      <c r="M163" s="13">
        <v>2.4746161616733299E-2</v>
      </c>
      <c r="N163" s="13">
        <v>0.224485923671326</v>
      </c>
      <c r="O163" s="13"/>
      <c r="P163" s="13">
        <v>6.4196138960579796E-2</v>
      </c>
      <c r="Q163" s="13">
        <v>0.54737403578852895</v>
      </c>
      <c r="R163" s="13">
        <v>3.6338271795453098E-2</v>
      </c>
      <c r="S163" s="13"/>
      <c r="T163" s="13">
        <v>2.3898579755785299E-3</v>
      </c>
      <c r="U163" s="13"/>
      <c r="V163" s="13"/>
      <c r="W163" s="13"/>
      <c r="X163" s="13"/>
      <c r="Y163" s="13">
        <v>2.9915651295368902E-3</v>
      </c>
      <c r="Z163" s="13">
        <v>5.0343681198178501E-3</v>
      </c>
      <c r="AA163" s="13">
        <v>7.3082903430724804E-3</v>
      </c>
      <c r="AB163" s="13">
        <v>1.0870096767248099E-2</v>
      </c>
      <c r="AC163" s="13">
        <v>3.6335532743629801E-3</v>
      </c>
      <c r="AD163" s="13">
        <v>1.89627250728445E-3</v>
      </c>
      <c r="AE163" s="13">
        <v>3.5583988610337302E-4</v>
      </c>
      <c r="AF163" s="13"/>
      <c r="AG163" s="13">
        <v>1.3052565255283101E-2</v>
      </c>
      <c r="AH163" s="13">
        <v>2.2440322549413201E-2</v>
      </c>
      <c r="AI163" s="13">
        <v>6.6907428637185198E-2</v>
      </c>
      <c r="AJ163" s="13">
        <v>9.7597481163761504E-2</v>
      </c>
      <c r="AK163" s="13">
        <v>6.7489135159149796E-2</v>
      </c>
      <c r="AL163" s="13">
        <v>2.8024427233029098E-3</v>
      </c>
      <c r="AM163" s="13">
        <v>1.7167562573818399E-4</v>
      </c>
      <c r="AN163" s="13">
        <v>9.4618451846049199E-3</v>
      </c>
      <c r="AO163" s="13">
        <v>8.7280498265751294E-3</v>
      </c>
    </row>
    <row r="164" spans="3:41" ht="16.5" x14ac:dyDescent="0.3">
      <c r="C164" s="3">
        <v>42400</v>
      </c>
      <c r="D164" s="13">
        <v>0.35940372851687802</v>
      </c>
      <c r="E164" s="13">
        <v>0.11768750260439299</v>
      </c>
      <c r="F164" s="13">
        <v>0.284098735489828</v>
      </c>
      <c r="G164" s="13">
        <v>0.51736539281612004</v>
      </c>
      <c r="H164" s="13">
        <v>0.30576185071234602</v>
      </c>
      <c r="I164" s="13">
        <v>0.39336497307225798</v>
      </c>
      <c r="J164" s="13">
        <v>0.124052678248163</v>
      </c>
      <c r="K164" s="13">
        <v>6.6444584652833399E-2</v>
      </c>
      <c r="L164" s="13">
        <v>2.0121281311185998E-2</v>
      </c>
      <c r="M164" s="13">
        <v>2.3533216620005501E-2</v>
      </c>
      <c r="N164" s="13">
        <v>0.22162631611164099</v>
      </c>
      <c r="O164" s="13"/>
      <c r="P164" s="13">
        <v>6.27216233349073E-2</v>
      </c>
      <c r="Q164" s="13">
        <v>0.53869455786057596</v>
      </c>
      <c r="R164" s="13">
        <v>3.6941366747208999E-2</v>
      </c>
      <c r="S164" s="13"/>
      <c r="T164" s="13">
        <v>2.3444760598196001E-3</v>
      </c>
      <c r="U164" s="13"/>
      <c r="V164" s="13"/>
      <c r="W164" s="13"/>
      <c r="X164" s="13"/>
      <c r="Y164" s="13">
        <v>2.78433961933783E-3</v>
      </c>
      <c r="Z164" s="13">
        <v>4.6550207634882598E-3</v>
      </c>
      <c r="AA164" s="13">
        <v>7.1102818638728903E-3</v>
      </c>
      <c r="AB164" s="13">
        <v>1.11366279039119E-2</v>
      </c>
      <c r="AC164" s="13">
        <v>3.6023865648263302E-3</v>
      </c>
      <c r="AD164" s="13">
        <v>2.0290547664810099E-3</v>
      </c>
      <c r="AE164" s="13">
        <v>3.56698722630614E-4</v>
      </c>
      <c r="AF164" s="13"/>
      <c r="AG164" s="13">
        <v>1.28782374090379E-2</v>
      </c>
      <c r="AH164" s="13">
        <v>2.12295737807872E-2</v>
      </c>
      <c r="AI164" s="13">
        <v>6.8554117278321405E-2</v>
      </c>
      <c r="AJ164" s="13">
        <v>9.72066044888098E-2</v>
      </c>
      <c r="AK164" s="13">
        <v>6.7362145504262602E-2</v>
      </c>
      <c r="AL164" s="13">
        <v>2.8674183107730501E-3</v>
      </c>
      <c r="AM164" s="13">
        <v>3.3059096450866501E-4</v>
      </c>
      <c r="AN164" s="13">
        <v>9.6744369558236301E-3</v>
      </c>
      <c r="AO164" s="13">
        <v>9.0781928546061E-3</v>
      </c>
    </row>
    <row r="165" spans="3:41" ht="16.5" x14ac:dyDescent="0.3">
      <c r="C165" s="3">
        <v>42429</v>
      </c>
      <c r="D165" s="13">
        <v>0.35380764770636303</v>
      </c>
      <c r="E165" s="13">
        <v>0.11773949196269</v>
      </c>
      <c r="F165" s="13">
        <v>0.28514551532063198</v>
      </c>
      <c r="G165" s="13">
        <v>0.52272225735890099</v>
      </c>
      <c r="H165" s="13">
        <v>0.30688298046270102</v>
      </c>
      <c r="I165" s="13">
        <v>0.39644728684778002</v>
      </c>
      <c r="J165" s="13">
        <v>0.124105773846077</v>
      </c>
      <c r="K165" s="13">
        <v>6.6457866647700203E-2</v>
      </c>
      <c r="L165" s="13">
        <v>1.8958542817356198E-2</v>
      </c>
      <c r="M165" s="13">
        <v>2.2009568075475699E-2</v>
      </c>
      <c r="N165" s="13">
        <v>0.21824186924386099</v>
      </c>
      <c r="O165" s="13"/>
      <c r="P165" s="13">
        <v>6.3023838840270199E-2</v>
      </c>
      <c r="Q165" s="13">
        <v>0.53465619828361199</v>
      </c>
      <c r="R165" s="13">
        <v>3.9012804749008902E-2</v>
      </c>
      <c r="S165" s="13"/>
      <c r="T165" s="13">
        <v>1.9739417941961601E-3</v>
      </c>
      <c r="U165" s="13"/>
      <c r="V165" s="13"/>
      <c r="W165" s="13"/>
      <c r="X165" s="13"/>
      <c r="Y165" s="13">
        <v>2.7071265842083E-3</v>
      </c>
      <c r="Z165" s="13">
        <v>4.4647052485004002E-3</v>
      </c>
      <c r="AA165" s="13">
        <v>6.8081736042599397E-3</v>
      </c>
      <c r="AB165" s="13">
        <v>1.12710109406028E-2</v>
      </c>
      <c r="AC165" s="13">
        <v>3.6645310373474098E-3</v>
      </c>
      <c r="AD165" s="13">
        <v>2.11617871301403E-3</v>
      </c>
      <c r="AE165" s="13">
        <v>3.5032869343579399E-4</v>
      </c>
      <c r="AF165" s="13"/>
      <c r="AG165" s="13">
        <v>1.2747559166203E-2</v>
      </c>
      <c r="AH165" s="13">
        <v>2.0306840349345701E-2</v>
      </c>
      <c r="AI165" s="13">
        <v>6.9769934026331207E-2</v>
      </c>
      <c r="AJ165" s="13">
        <v>9.6553328494554697E-2</v>
      </c>
      <c r="AK165" s="13">
        <v>6.7697361596682201E-2</v>
      </c>
      <c r="AL165" s="13">
        <v>2.9383807656216902E-3</v>
      </c>
      <c r="AM165" s="13">
        <v>3.9325509139083898E-4</v>
      </c>
      <c r="AN165" s="13">
        <v>9.6602219604661702E-3</v>
      </c>
      <c r="AO165" s="13">
        <v>9.6299804895357104E-3</v>
      </c>
    </row>
    <row r="166" spans="3:41" ht="16.5" x14ac:dyDescent="0.3">
      <c r="C166" s="3">
        <v>42460</v>
      </c>
      <c r="D166" s="13">
        <v>0.36463289338013299</v>
      </c>
      <c r="E166" s="13">
        <v>0.117738617477636</v>
      </c>
      <c r="F166" s="13">
        <v>0.28567906400284598</v>
      </c>
      <c r="G166" s="13">
        <v>0.53076379105302895</v>
      </c>
      <c r="H166" s="13">
        <v>0.31160636147283699</v>
      </c>
      <c r="I166" s="13">
        <v>0.40731749655563998</v>
      </c>
      <c r="J166" s="13">
        <v>0.12583455774743299</v>
      </c>
      <c r="K166" s="13">
        <v>6.6768099268448594E-2</v>
      </c>
      <c r="L166" s="13">
        <v>1.8760716049815E-2</v>
      </c>
      <c r="M166" s="13">
        <v>2.1937126319466201E-2</v>
      </c>
      <c r="N166" s="13">
        <v>0.226339287984822</v>
      </c>
      <c r="O166" s="13"/>
      <c r="P166" s="13">
        <v>6.3952449274944298E-2</v>
      </c>
      <c r="Q166" s="13">
        <v>0.53745811785660103</v>
      </c>
      <c r="R166" s="13">
        <v>4.0649177342507101E-2</v>
      </c>
      <c r="S166" s="13"/>
      <c r="T166" s="13">
        <v>1.74221585111243E-3</v>
      </c>
      <c r="U166" s="13"/>
      <c r="V166" s="13"/>
      <c r="W166" s="13"/>
      <c r="X166" s="13"/>
      <c r="Y166" s="13">
        <v>2.6729258188234301E-3</v>
      </c>
      <c r="Z166" s="13">
        <v>4.5639872529364698E-3</v>
      </c>
      <c r="AA166" s="13">
        <v>6.79330480706101E-3</v>
      </c>
      <c r="AB166" s="13">
        <v>1.1927554440011E-2</v>
      </c>
      <c r="AC166" s="13">
        <v>3.6462844755173699E-3</v>
      </c>
      <c r="AD166" s="13">
        <v>2.36950987945375E-3</v>
      </c>
      <c r="AE166" s="13">
        <v>3.5206950860745302E-4</v>
      </c>
      <c r="AF166" s="13"/>
      <c r="AG166" s="13">
        <v>1.28793987543126E-2</v>
      </c>
      <c r="AH166" s="13">
        <v>1.9814350199195498E-2</v>
      </c>
      <c r="AI166" s="13">
        <v>7.0946528731756997E-2</v>
      </c>
      <c r="AJ166" s="13">
        <v>9.77972466237058E-2</v>
      </c>
      <c r="AK166" s="13">
        <v>6.7807836289818402E-2</v>
      </c>
      <c r="AL166" s="13">
        <v>2.9530099993312501E-3</v>
      </c>
      <c r="AM166" s="13">
        <v>4.6443634945950499E-4</v>
      </c>
      <c r="AN166" s="13">
        <v>1.0439144404878101E-2</v>
      </c>
      <c r="AO166" s="13">
        <v>1.03255231267809E-2</v>
      </c>
    </row>
    <row r="167" spans="3:41" ht="16.5" x14ac:dyDescent="0.3">
      <c r="C167" s="3">
        <v>42490</v>
      </c>
      <c r="D167" s="13">
        <v>0.37309706327480302</v>
      </c>
      <c r="E167" s="13">
        <v>0.116904890923861</v>
      </c>
      <c r="F167" s="13">
        <v>0.28371747027859501</v>
      </c>
      <c r="G167" s="13">
        <v>0.54578789794468596</v>
      </c>
      <c r="H167" s="13">
        <v>0.31489344436934502</v>
      </c>
      <c r="I167" s="13">
        <v>0.41323127437914903</v>
      </c>
      <c r="J167" s="13">
        <v>0.12718340729052199</v>
      </c>
      <c r="K167" s="13">
        <v>6.5990528861153697E-2</v>
      </c>
      <c r="L167" s="13">
        <v>2.1129659831880199E-2</v>
      </c>
      <c r="M167" s="13">
        <v>1.9327599191974899E-2</v>
      </c>
      <c r="N167" s="13">
        <v>0.22399109783729099</v>
      </c>
      <c r="O167" s="13"/>
      <c r="P167" s="13">
        <v>6.4021845659284204E-2</v>
      </c>
      <c r="Q167" s="13">
        <v>0.53693283699591698</v>
      </c>
      <c r="R167" s="13">
        <v>4.2662819297070401E-2</v>
      </c>
      <c r="S167" s="13"/>
      <c r="T167" s="13">
        <v>1.52453231291217E-3</v>
      </c>
      <c r="U167" s="13"/>
      <c r="V167" s="13"/>
      <c r="W167" s="13"/>
      <c r="X167" s="13"/>
      <c r="Y167" s="13">
        <v>2.7333997322404398E-3</v>
      </c>
      <c r="Z167" s="13">
        <v>4.3186792191074698E-3</v>
      </c>
      <c r="AA167" s="13">
        <v>6.8211791640718196E-3</v>
      </c>
      <c r="AB167" s="13">
        <v>1.22120029825092E-2</v>
      </c>
      <c r="AC167" s="13">
        <v>3.6582779095673599E-3</v>
      </c>
      <c r="AD167" s="13">
        <v>2.6601069433296399E-3</v>
      </c>
      <c r="AE167" s="13">
        <v>3.4375290494466202E-4</v>
      </c>
      <c r="AF167" s="13"/>
      <c r="AG167" s="13">
        <v>1.2810179265404301E-2</v>
      </c>
      <c r="AH167" s="13">
        <v>1.9193419466591199E-2</v>
      </c>
      <c r="AI167" s="13">
        <v>7.4160141534818202E-2</v>
      </c>
      <c r="AJ167" s="13">
        <v>9.7870365176886701E-2</v>
      </c>
      <c r="AK167" s="13">
        <v>6.7261198839436695E-2</v>
      </c>
      <c r="AL167" s="13">
        <v>3.0204492311782802E-3</v>
      </c>
      <c r="AM167" s="13">
        <v>5.96843343982927E-4</v>
      </c>
      <c r="AN167" s="13">
        <v>1.1704621515598699E-2</v>
      </c>
      <c r="AO167" s="13">
        <v>1.0759803432424501E-2</v>
      </c>
    </row>
    <row r="168" spans="3:41" ht="16.5" x14ac:dyDescent="0.3">
      <c r="C168" s="3">
        <v>42521</v>
      </c>
      <c r="D168" s="13">
        <v>0.37751991601359502</v>
      </c>
      <c r="E168" s="13">
        <v>0.115817247721467</v>
      </c>
      <c r="F168" s="13">
        <v>0.28514428537223802</v>
      </c>
      <c r="G168" s="13">
        <v>0.55359926269431603</v>
      </c>
      <c r="H168" s="13">
        <v>0.31656665468373502</v>
      </c>
      <c r="I168" s="13">
        <v>0.420951842678356</v>
      </c>
      <c r="J168" s="13">
        <v>0.12763869808022099</v>
      </c>
      <c r="K168" s="13">
        <v>6.5720668582685798E-2</v>
      </c>
      <c r="L168" s="13">
        <v>1.94055226893372E-2</v>
      </c>
      <c r="M168" s="13">
        <v>1.82878660633078E-2</v>
      </c>
      <c r="N168" s="13">
        <v>0.222375749433769</v>
      </c>
      <c r="O168" s="13"/>
      <c r="P168" s="13">
        <v>6.3992951420866195E-2</v>
      </c>
      <c r="Q168" s="13">
        <v>0.53632854066356594</v>
      </c>
      <c r="R168" s="13">
        <v>4.37575711245567E-2</v>
      </c>
      <c r="S168" s="13"/>
      <c r="T168" s="13">
        <v>5.3343994992632801E-2</v>
      </c>
      <c r="U168" s="13"/>
      <c r="V168" s="13"/>
      <c r="W168" s="13"/>
      <c r="X168" s="13"/>
      <c r="Y168" s="13">
        <v>2.7060227229487701E-3</v>
      </c>
      <c r="Z168" s="13">
        <v>3.7429214746040802E-3</v>
      </c>
      <c r="AA168" s="13">
        <v>6.7846008127577396E-3</v>
      </c>
      <c r="AB168" s="13">
        <v>1.24438133332763E-2</v>
      </c>
      <c r="AC168" s="13">
        <v>3.6809364416126099E-3</v>
      </c>
      <c r="AD168" s="13">
        <v>2.9650785768967399E-3</v>
      </c>
      <c r="AE168" s="13">
        <v>3.14103609216119E-4</v>
      </c>
      <c r="AF168" s="13"/>
      <c r="AG168" s="13">
        <v>1.26561449900856E-2</v>
      </c>
      <c r="AH168" s="13">
        <v>1.88805778053177E-2</v>
      </c>
      <c r="AI168" s="13">
        <v>7.4210057377622096E-2</v>
      </c>
      <c r="AJ168" s="13">
        <v>9.5751562604788398E-2</v>
      </c>
      <c r="AK168" s="13"/>
      <c r="AL168" s="13">
        <v>3.0253967640786802E-3</v>
      </c>
      <c r="AM168" s="13">
        <v>7.28679005868303E-4</v>
      </c>
      <c r="AN168" s="13">
        <v>1.24343888657465E-2</v>
      </c>
      <c r="AO168" s="13">
        <v>1.11257313850688E-2</v>
      </c>
    </row>
    <row r="169" spans="3:41" ht="16.5" x14ac:dyDescent="0.3">
      <c r="C169" s="3">
        <v>42551</v>
      </c>
      <c r="D169" s="13">
        <v>0.37859915442853997</v>
      </c>
      <c r="E169" s="13">
        <v>0.113500634301557</v>
      </c>
      <c r="F169" s="13">
        <v>0.28770970750173103</v>
      </c>
      <c r="G169" s="13">
        <v>0.56360718236631702</v>
      </c>
      <c r="H169" s="13">
        <v>0.32208058182829402</v>
      </c>
      <c r="I169" s="13">
        <v>0.42786108886728802</v>
      </c>
      <c r="J169" s="13">
        <v>0.12869594856580899</v>
      </c>
      <c r="K169" s="13">
        <v>6.5977323444470798E-2</v>
      </c>
      <c r="L169" s="13">
        <v>1.95170828844047E-2</v>
      </c>
      <c r="M169" s="13">
        <v>1.79237434172731E-2</v>
      </c>
      <c r="N169" s="13">
        <v>0.22021770395938001</v>
      </c>
      <c r="O169" s="13"/>
      <c r="P169" s="13">
        <v>6.4097035965856294E-2</v>
      </c>
      <c r="Q169" s="13">
        <v>0.53977155674649102</v>
      </c>
      <c r="R169" s="13">
        <v>4.5101274920704502E-2</v>
      </c>
      <c r="S169" s="13"/>
      <c r="T169" s="13">
        <v>5.9299000838570301E-2</v>
      </c>
      <c r="U169" s="13"/>
      <c r="V169" s="13"/>
      <c r="W169" s="13"/>
      <c r="X169" s="13"/>
      <c r="Y169" s="13">
        <v>2.6872345909704802E-3</v>
      </c>
      <c r="Z169" s="13">
        <v>3.3220515110814202E-3</v>
      </c>
      <c r="AA169" s="13">
        <v>6.9290840178264897E-3</v>
      </c>
      <c r="AB169" s="13">
        <v>1.24756038135198E-2</v>
      </c>
      <c r="AC169" s="13">
        <v>3.6455313828578501E-3</v>
      </c>
      <c r="AD169" s="13">
        <v>3.4431357599019699E-3</v>
      </c>
      <c r="AE169" s="13"/>
      <c r="AF169" s="13"/>
      <c r="AG169" s="13">
        <v>1.2899826176035E-2</v>
      </c>
      <c r="AH169" s="13">
        <v>1.8352802958476501E-2</v>
      </c>
      <c r="AI169" s="13">
        <v>7.6260039410236596E-2</v>
      </c>
      <c r="AJ169" s="13">
        <v>9.5222810178213796E-2</v>
      </c>
      <c r="AK169" s="13"/>
      <c r="AL169" s="13">
        <v>3.15490696059846E-3</v>
      </c>
      <c r="AM169" s="13">
        <v>8.0069421721984803E-4</v>
      </c>
      <c r="AN169" s="13">
        <v>1.2937812604505E-2</v>
      </c>
      <c r="AO169" s="13">
        <v>1.14658200262096E-2</v>
      </c>
    </row>
    <row r="170" spans="3:41" ht="16.5" x14ac:dyDescent="0.3">
      <c r="C170" s="3">
        <v>42582</v>
      </c>
      <c r="D170" s="13">
        <v>0.37821108712165502</v>
      </c>
      <c r="E170" s="13">
        <v>0.109482437997361</v>
      </c>
      <c r="F170" s="13">
        <v>0.28895757116716497</v>
      </c>
      <c r="G170" s="13">
        <v>0.55944789398750405</v>
      </c>
      <c r="H170" s="13">
        <v>0.32239008625646598</v>
      </c>
      <c r="I170" s="13">
        <v>0.42926050665122001</v>
      </c>
      <c r="J170" s="13">
        <v>0.12731009287547701</v>
      </c>
      <c r="K170" s="13">
        <v>6.5969415613305396E-2</v>
      </c>
      <c r="L170" s="13">
        <v>1.8521232358239801E-2</v>
      </c>
      <c r="M170" s="13">
        <v>1.74674515861621E-2</v>
      </c>
      <c r="N170" s="13">
        <v>0.22359562214232401</v>
      </c>
      <c r="O170" s="13"/>
      <c r="P170" s="13">
        <v>6.4667445917127406E-2</v>
      </c>
      <c r="Q170" s="13">
        <v>0.54027157181130703</v>
      </c>
      <c r="R170" s="13">
        <v>4.4997189953111902E-2</v>
      </c>
      <c r="S170" s="13"/>
      <c r="T170" s="13">
        <v>7.25684803933421E-2</v>
      </c>
      <c r="U170" s="13"/>
      <c r="V170" s="13"/>
      <c r="W170" s="13"/>
      <c r="X170" s="13"/>
      <c r="Y170" s="13">
        <v>2.5272100294064402E-3</v>
      </c>
      <c r="Z170" s="13">
        <v>3.2640789656412498E-3</v>
      </c>
      <c r="AA170" s="13">
        <v>7.1813825257754597E-3</v>
      </c>
      <c r="AB170" s="13">
        <v>1.1965853889911501E-2</v>
      </c>
      <c r="AC170" s="13">
        <v>3.4786510696102001E-3</v>
      </c>
      <c r="AD170" s="13">
        <v>3.7814153374505399E-3</v>
      </c>
      <c r="AE170" s="13"/>
      <c r="AF170" s="13"/>
      <c r="AG170" s="13">
        <v>1.27647778798681E-2</v>
      </c>
      <c r="AH170" s="13">
        <v>1.7777029087692801E-2</v>
      </c>
      <c r="AI170" s="13">
        <v>7.0812226720602903E-2</v>
      </c>
      <c r="AJ170" s="13">
        <v>9.3610766881082205E-2</v>
      </c>
      <c r="AK170" s="13"/>
      <c r="AL170" s="13">
        <v>3.2902081582325501E-3</v>
      </c>
      <c r="AM170" s="13">
        <v>8.5414316421366103E-4</v>
      </c>
      <c r="AN170" s="13">
        <v>1.41871498065314E-2</v>
      </c>
      <c r="AO170" s="13">
        <v>1.18361922556879E-2</v>
      </c>
    </row>
    <row r="171" spans="3:41" ht="16.5" x14ac:dyDescent="0.3">
      <c r="C171" s="3">
        <v>42613</v>
      </c>
      <c r="D171" s="13">
        <v>0.38083398869492602</v>
      </c>
      <c r="E171" s="13">
        <v>0.10624834088736999</v>
      </c>
      <c r="F171" s="13">
        <v>0.29645261788257499</v>
      </c>
      <c r="G171" s="13">
        <v>0.56282273758687995</v>
      </c>
      <c r="H171" s="13">
        <v>0.32615410012270102</v>
      </c>
      <c r="I171" s="13">
        <v>0.43744848921729801</v>
      </c>
      <c r="J171" s="13">
        <v>0.12650885732711001</v>
      </c>
      <c r="K171" s="13">
        <v>6.5163047576224598E-2</v>
      </c>
      <c r="L171" s="13">
        <v>1.7146122012755199E-2</v>
      </c>
      <c r="M171" s="13">
        <v>1.73497853210824E-2</v>
      </c>
      <c r="N171" s="13">
        <v>0.22369321267526099</v>
      </c>
      <c r="O171" s="13"/>
      <c r="P171" s="13">
        <v>6.5244342348720202E-2</v>
      </c>
      <c r="Q171" s="13">
        <v>0.54703297547496799</v>
      </c>
      <c r="R171" s="13">
        <v>4.48213432674021E-2</v>
      </c>
      <c r="S171" s="13"/>
      <c r="T171" s="13">
        <v>7.5353611862295194E-2</v>
      </c>
      <c r="U171" s="13"/>
      <c r="V171" s="13"/>
      <c r="W171" s="13"/>
      <c r="X171" s="13"/>
      <c r="Y171" s="13">
        <v>2.51013841279257E-3</v>
      </c>
      <c r="Z171" s="13"/>
      <c r="AA171" s="13">
        <v>7.5687493421744004E-3</v>
      </c>
      <c r="AB171" s="13">
        <v>1.2450478957467599E-2</v>
      </c>
      <c r="AC171" s="13">
        <v>3.4476721754239299E-3</v>
      </c>
      <c r="AD171" s="13">
        <v>4.1759644513690601E-3</v>
      </c>
      <c r="AE171" s="13"/>
      <c r="AF171" s="13"/>
      <c r="AG171" s="13">
        <v>1.1733728901476601E-2</v>
      </c>
      <c r="AH171" s="13">
        <v>1.7325672620012601E-2</v>
      </c>
      <c r="AI171" s="13">
        <v>6.8909395393797507E-2</v>
      </c>
      <c r="AJ171" s="13">
        <v>9.4296025412223802E-2</v>
      </c>
      <c r="AK171" s="13"/>
      <c r="AL171" s="13">
        <v>3.5459511783702499E-3</v>
      </c>
      <c r="AM171" s="13">
        <v>8.4104665575737898E-4</v>
      </c>
      <c r="AN171" s="13">
        <v>1.43759380801741E-2</v>
      </c>
      <c r="AO171" s="13">
        <v>1.17734197536426E-2</v>
      </c>
    </row>
    <row r="172" spans="3:41" ht="16.5" x14ac:dyDescent="0.3">
      <c r="C172" s="3">
        <v>42643</v>
      </c>
      <c r="D172" s="13">
        <v>0.39002752570122801</v>
      </c>
      <c r="E172" s="13">
        <v>0.105400266129379</v>
      </c>
      <c r="F172" s="13">
        <v>0.30179318839652097</v>
      </c>
      <c r="G172" s="13">
        <v>0.56764935724209598</v>
      </c>
      <c r="H172" s="13">
        <v>0.33158080788299799</v>
      </c>
      <c r="I172" s="13">
        <v>0.44404884750133899</v>
      </c>
      <c r="J172" s="13">
        <v>0.12659120359442</v>
      </c>
      <c r="K172" s="13">
        <v>6.4278736367066297E-2</v>
      </c>
      <c r="L172" s="13">
        <v>1.72022141583951E-2</v>
      </c>
      <c r="M172" s="13">
        <v>1.6938371618941898E-2</v>
      </c>
      <c r="N172" s="13">
        <v>0.21872023108035499</v>
      </c>
      <c r="O172" s="13"/>
      <c r="P172" s="13">
        <v>6.5866314618398994E-2</v>
      </c>
      <c r="Q172" s="13">
        <v>0.55240475229938601</v>
      </c>
      <c r="R172" s="13">
        <v>4.3935936720890301E-2</v>
      </c>
      <c r="S172" s="13"/>
      <c r="T172" s="13">
        <v>7.9532561950164796E-2</v>
      </c>
      <c r="U172" s="13"/>
      <c r="V172" s="13"/>
      <c r="W172" s="13"/>
      <c r="X172" s="13"/>
      <c r="Y172" s="13">
        <v>2.5485879819506299E-3</v>
      </c>
      <c r="Z172" s="13"/>
      <c r="AA172" s="13">
        <v>7.9697792944102407E-3</v>
      </c>
      <c r="AB172" s="13">
        <v>1.25898026333054E-2</v>
      </c>
      <c r="AC172" s="13">
        <v>3.6455131090224898E-3</v>
      </c>
      <c r="AD172" s="13">
        <v>4.48761031960704E-3</v>
      </c>
      <c r="AE172" s="13"/>
      <c r="AF172" s="13"/>
      <c r="AG172" s="13">
        <v>1.1953518968829201E-2</v>
      </c>
      <c r="AH172" s="13">
        <v>1.6942983998999201E-2</v>
      </c>
      <c r="AI172" s="13">
        <v>6.6761538762854303E-2</v>
      </c>
      <c r="AJ172" s="13">
        <v>9.4290154690951797E-2</v>
      </c>
      <c r="AK172" s="13"/>
      <c r="AL172" s="13">
        <v>3.8235540027655099E-3</v>
      </c>
      <c r="AM172" s="13">
        <v>8.0463404796020301E-4</v>
      </c>
      <c r="AN172" s="13">
        <v>1.3829810967942301E-2</v>
      </c>
      <c r="AO172" s="13">
        <v>1.19130274974173E-2</v>
      </c>
    </row>
    <row r="173" spans="3:41" ht="16.5" x14ac:dyDescent="0.3">
      <c r="C173" s="3">
        <v>42674</v>
      </c>
      <c r="D173" s="13">
        <v>0.39642408177970101</v>
      </c>
      <c r="E173" s="13">
        <v>0.10491869432904299</v>
      </c>
      <c r="F173" s="13">
        <v>0.32061539998336103</v>
      </c>
      <c r="G173" s="13">
        <v>0.57519803752089005</v>
      </c>
      <c r="H173" s="13">
        <v>0.33608343358060699</v>
      </c>
      <c r="I173" s="13">
        <v>0.45347870781361499</v>
      </c>
      <c r="J173" s="13">
        <v>0.12698291825247901</v>
      </c>
      <c r="K173" s="13">
        <v>6.3861098515640896E-2</v>
      </c>
      <c r="L173" s="13">
        <v>1.69093238846416E-2</v>
      </c>
      <c r="M173" s="13">
        <v>1.70299452645854E-2</v>
      </c>
      <c r="N173" s="13">
        <v>0.22698737440048899</v>
      </c>
      <c r="O173" s="13"/>
      <c r="P173" s="13">
        <v>6.6171276242877206E-2</v>
      </c>
      <c r="Q173" s="13">
        <v>0.55969322940669597</v>
      </c>
      <c r="R173" s="13">
        <v>4.2850387803909998E-2</v>
      </c>
      <c r="S173" s="13"/>
      <c r="T173" s="13">
        <v>7.7302780818634204E-2</v>
      </c>
      <c r="U173" s="13"/>
      <c r="V173" s="13"/>
      <c r="W173" s="13"/>
      <c r="X173" s="13"/>
      <c r="Y173" s="13">
        <v>2.3967199258771699E-3</v>
      </c>
      <c r="Z173" s="13"/>
      <c r="AA173" s="13">
        <v>9.4593857445165706E-3</v>
      </c>
      <c r="AB173" s="13">
        <v>1.2193058096983501E-2</v>
      </c>
      <c r="AC173" s="13">
        <v>3.84020351637089E-3</v>
      </c>
      <c r="AD173" s="13">
        <v>4.8636381730005201E-3</v>
      </c>
      <c r="AE173" s="13"/>
      <c r="AF173" s="13"/>
      <c r="AG173" s="13">
        <v>1.2095663453607399E-2</v>
      </c>
      <c r="AH173" s="13">
        <v>1.6890196999664601E-2</v>
      </c>
      <c r="AI173" s="13">
        <v>6.6785232299884006E-2</v>
      </c>
      <c r="AJ173" s="13">
        <v>9.4524527451253296E-2</v>
      </c>
      <c r="AK173" s="13"/>
      <c r="AL173" s="13">
        <v>4.1319397837038399E-3</v>
      </c>
      <c r="AM173" s="13">
        <v>7.8495065602222902E-4</v>
      </c>
      <c r="AN173" s="13">
        <v>1.7378209655221799E-2</v>
      </c>
      <c r="AO173" s="13">
        <v>1.19827503687549E-2</v>
      </c>
    </row>
    <row r="174" spans="3:41" ht="16.5" x14ac:dyDescent="0.3">
      <c r="C174" s="3">
        <v>42704</v>
      </c>
      <c r="D174" s="13">
        <v>0.39147544278674601</v>
      </c>
      <c r="E174" s="13">
        <v>0.104915627316902</v>
      </c>
      <c r="F174" s="13">
        <v>0.33067357820326099</v>
      </c>
      <c r="G174" s="13">
        <v>0.57414684228597102</v>
      </c>
      <c r="H174" s="13">
        <v>0.33805129817044899</v>
      </c>
      <c r="I174" s="13">
        <v>0.46275532849093998</v>
      </c>
      <c r="J174" s="13">
        <v>0.125596391204818</v>
      </c>
      <c r="K174" s="13">
        <v>6.1972884383064399E-2</v>
      </c>
      <c r="L174" s="13">
        <v>1.59981500638612E-2</v>
      </c>
      <c r="M174" s="13">
        <v>1.6672185346102101E-2</v>
      </c>
      <c r="N174" s="13">
        <v>0.228210998836366</v>
      </c>
      <c r="O174" s="13"/>
      <c r="P174" s="13">
        <v>6.7284480309821607E-2</v>
      </c>
      <c r="Q174" s="13">
        <v>0.56258087947387903</v>
      </c>
      <c r="R174" s="13">
        <v>5.6103015802951399E-2</v>
      </c>
      <c r="S174" s="13"/>
      <c r="T174" s="13">
        <v>8.6750220206629994E-2</v>
      </c>
      <c r="U174" s="13"/>
      <c r="V174" s="13"/>
      <c r="W174" s="13"/>
      <c r="X174" s="13"/>
      <c r="Y174" s="13">
        <v>2.3530687397972801E-3</v>
      </c>
      <c r="Z174" s="13"/>
      <c r="AA174" s="13">
        <v>9.2763074746333007E-3</v>
      </c>
      <c r="AB174" s="13">
        <v>1.2839222712855701E-2</v>
      </c>
      <c r="AC174" s="13">
        <v>3.7317959840101E-3</v>
      </c>
      <c r="AD174" s="13">
        <v>5.2023259449509801E-3</v>
      </c>
      <c r="AE174" s="13"/>
      <c r="AF174" s="13"/>
      <c r="AG174" s="13">
        <v>1.20580583936175E-2</v>
      </c>
      <c r="AH174" s="13">
        <v>1.6811187505404699E-2</v>
      </c>
      <c r="AI174" s="13">
        <v>6.5578994569236798E-2</v>
      </c>
      <c r="AJ174" s="13">
        <v>9.4082431895298801E-2</v>
      </c>
      <c r="AK174" s="13"/>
      <c r="AL174" s="13">
        <v>4.3795734944057901E-3</v>
      </c>
      <c r="AM174" s="13">
        <v>7.5716248123184596E-4</v>
      </c>
      <c r="AN174" s="13">
        <v>1.9705606138834E-2</v>
      </c>
      <c r="AO174" s="13">
        <v>1.20256124606041E-2</v>
      </c>
    </row>
    <row r="175" spans="3:41" ht="16.5" x14ac:dyDescent="0.3">
      <c r="C175" s="3">
        <v>42735</v>
      </c>
      <c r="D175" s="13">
        <v>0.418628021584732</v>
      </c>
      <c r="E175" s="13">
        <v>0.106332979963831</v>
      </c>
      <c r="F175" s="13">
        <v>0.35101924863891898</v>
      </c>
      <c r="G175" s="13">
        <v>0.58261174226791701</v>
      </c>
      <c r="H175" s="13">
        <v>0.343279223292078</v>
      </c>
      <c r="I175" s="13">
        <v>0.472749354297888</v>
      </c>
      <c r="J175" s="13">
        <v>0.12513187125629099</v>
      </c>
      <c r="K175" s="13">
        <v>6.3716333060670205E-2</v>
      </c>
      <c r="L175" s="13">
        <v>1.56004258700791E-2</v>
      </c>
      <c r="M175" s="13">
        <v>1.6278712860206299E-2</v>
      </c>
      <c r="N175" s="13">
        <v>0.23260773767267501</v>
      </c>
      <c r="O175" s="13"/>
      <c r="P175" s="13">
        <v>6.7791609205019504E-2</v>
      </c>
      <c r="Q175" s="13">
        <v>0.56668804448059396</v>
      </c>
      <c r="R175" s="13">
        <v>5.4753781214564597E-2</v>
      </c>
      <c r="S175" s="13"/>
      <c r="T175" s="13">
        <v>9.0580272254120506E-2</v>
      </c>
      <c r="U175" s="13"/>
      <c r="V175" s="13"/>
      <c r="W175" s="13"/>
      <c r="X175" s="13"/>
      <c r="Y175" s="13">
        <v>2.7199834673000902E-3</v>
      </c>
      <c r="Z175" s="13"/>
      <c r="AA175" s="13">
        <v>9.0743511549952402E-3</v>
      </c>
      <c r="AB175" s="13">
        <v>1.31190838498893E-2</v>
      </c>
      <c r="AC175" s="13">
        <v>3.7442258408378801E-3</v>
      </c>
      <c r="AD175" s="13">
        <v>5.7062988421551003E-3</v>
      </c>
      <c r="AE175" s="13"/>
      <c r="AF175" s="13"/>
      <c r="AG175" s="13">
        <v>1.1990745116620599E-2</v>
      </c>
      <c r="AH175" s="13">
        <v>1.70747976075919E-2</v>
      </c>
      <c r="AI175" s="13">
        <v>7.11561762249769E-2</v>
      </c>
      <c r="AJ175" s="13">
        <v>9.3977632111336099E-2</v>
      </c>
      <c r="AK175" s="13"/>
      <c r="AL175" s="13">
        <v>4.7829541602006E-3</v>
      </c>
      <c r="AM175" s="13">
        <v>7.3188048879790305E-4</v>
      </c>
      <c r="AN175" s="13">
        <v>2.2832610000532601E-2</v>
      </c>
      <c r="AO175" s="13">
        <v>1.2072982806476E-2</v>
      </c>
    </row>
    <row r="176" spans="3:41" ht="16.5" x14ac:dyDescent="0.3">
      <c r="C176" s="3">
        <v>42766</v>
      </c>
      <c r="D176" s="13">
        <v>0.42371348413294202</v>
      </c>
      <c r="E176" s="13">
        <v>0.105678126607266</v>
      </c>
      <c r="F176" s="13">
        <v>0.36436164806030302</v>
      </c>
      <c r="G176" s="13">
        <v>0.58793459497686396</v>
      </c>
      <c r="H176" s="13">
        <v>0.34800183636106102</v>
      </c>
      <c r="I176" s="13">
        <v>0.48316712270970902</v>
      </c>
      <c r="J176" s="13">
        <v>0.123923752024861</v>
      </c>
      <c r="K176" s="13">
        <v>6.3125598874843203E-2</v>
      </c>
      <c r="L176" s="13">
        <v>1.5166120456011799E-2</v>
      </c>
      <c r="M176" s="13">
        <v>1.5983645117408601E-2</v>
      </c>
      <c r="N176" s="13">
        <v>0.23471819873632599</v>
      </c>
      <c r="O176" s="13"/>
      <c r="P176" s="13">
        <v>6.8606681030325703E-2</v>
      </c>
      <c r="Q176" s="13">
        <v>0.56758653372299805</v>
      </c>
      <c r="R176" s="13">
        <v>5.2878864406222303E-2</v>
      </c>
      <c r="S176" s="13"/>
      <c r="T176" s="13">
        <v>9.2795329181630706E-2</v>
      </c>
      <c r="U176" s="13"/>
      <c r="V176" s="13"/>
      <c r="W176" s="13"/>
      <c r="X176" s="13"/>
      <c r="Y176" s="13">
        <v>3.1431181523875499E-3</v>
      </c>
      <c r="Z176" s="13"/>
      <c r="AA176" s="13">
        <v>1.2440383305036501E-2</v>
      </c>
      <c r="AB176" s="13">
        <v>1.30310556666409E-2</v>
      </c>
      <c r="AC176" s="13">
        <v>3.7319539249362102E-3</v>
      </c>
      <c r="AD176" s="13">
        <v>6.1451290870854301E-3</v>
      </c>
      <c r="AE176" s="13"/>
      <c r="AF176" s="13"/>
      <c r="AG176" s="13">
        <v>1.19321237558918E-2</v>
      </c>
      <c r="AH176" s="13">
        <v>1.6824944514143601E-2</v>
      </c>
      <c r="AI176" s="13">
        <v>7.2927001877543696E-2</v>
      </c>
      <c r="AJ176" s="13">
        <v>9.3518256436364799E-2</v>
      </c>
      <c r="AK176" s="13"/>
      <c r="AL176" s="13">
        <v>5.0731789538958297E-3</v>
      </c>
      <c r="AM176" s="13">
        <v>7.1586509555188096E-4</v>
      </c>
      <c r="AN176" s="13">
        <v>2.3103180879613501E-2</v>
      </c>
      <c r="AO176" s="13">
        <v>1.20617547203256E-2</v>
      </c>
    </row>
    <row r="177" spans="3:41" ht="16.5" x14ac:dyDescent="0.3">
      <c r="C177" s="3">
        <v>42794</v>
      </c>
      <c r="D177" s="13">
        <v>0.42687207467718602</v>
      </c>
      <c r="E177" s="13">
        <v>0.10627949983783901</v>
      </c>
      <c r="F177" s="13">
        <v>0.37044900341964998</v>
      </c>
      <c r="G177" s="13">
        <v>0.59654050271924997</v>
      </c>
      <c r="H177" s="13">
        <v>0.35100641532293197</v>
      </c>
      <c r="I177" s="13">
        <v>0.48853781420440101</v>
      </c>
      <c r="J177" s="13">
        <v>0.123148129583331</v>
      </c>
      <c r="K177" s="13">
        <v>6.3584247929840798E-2</v>
      </c>
      <c r="L177" s="13">
        <v>1.4882013878155201E-2</v>
      </c>
      <c r="M177" s="13">
        <v>1.5961442404343499E-2</v>
      </c>
      <c r="N177" s="13">
        <v>0.23765148581498</v>
      </c>
      <c r="O177" s="13"/>
      <c r="P177" s="13">
        <v>7.0390840848492994E-2</v>
      </c>
      <c r="Q177" s="13">
        <v>0.56666160969054402</v>
      </c>
      <c r="R177" s="13">
        <v>5.16635433868382E-2</v>
      </c>
      <c r="S177" s="13"/>
      <c r="T177" s="13">
        <v>9.3844240199532095E-2</v>
      </c>
      <c r="U177" s="13"/>
      <c r="V177" s="13"/>
      <c r="W177" s="13"/>
      <c r="X177" s="13"/>
      <c r="Y177" s="13">
        <v>3.5584366073244601E-3</v>
      </c>
      <c r="Z177" s="13"/>
      <c r="AA177" s="13">
        <v>1.4960733019659E-2</v>
      </c>
      <c r="AB177" s="13">
        <v>1.2790629301543699E-2</v>
      </c>
      <c r="AC177" s="13">
        <v>3.82002644137539E-3</v>
      </c>
      <c r="AD177" s="13">
        <v>6.6118978939915304E-3</v>
      </c>
      <c r="AE177" s="13"/>
      <c r="AF177" s="13"/>
      <c r="AG177" s="13">
        <v>1.1855512216140601E-2</v>
      </c>
      <c r="AH177" s="13">
        <v>1.6676546706841201E-2</v>
      </c>
      <c r="AI177" s="13">
        <v>7.4158590467458804E-2</v>
      </c>
      <c r="AJ177" s="13">
        <v>9.3346275031995704E-2</v>
      </c>
      <c r="AK177" s="13"/>
      <c r="AL177" s="13">
        <v>5.0931586773826903E-3</v>
      </c>
      <c r="AM177" s="13">
        <v>7.0026974691938604E-4</v>
      </c>
      <c r="AN177" s="13">
        <v>2.2131705410513201E-2</v>
      </c>
      <c r="AO177" s="13">
        <v>1.2027350166522101E-2</v>
      </c>
    </row>
    <row r="178" spans="3:41" ht="16.5" x14ac:dyDescent="0.3">
      <c r="C178" s="3">
        <v>42825</v>
      </c>
      <c r="D178" s="13">
        <v>0.43064753126310501</v>
      </c>
      <c r="E178" s="13">
        <v>0.105908179402247</v>
      </c>
      <c r="F178" s="13">
        <v>0.37845274352256297</v>
      </c>
      <c r="G178" s="13">
        <v>0.601295516834642</v>
      </c>
      <c r="H178" s="13">
        <v>0.353145719341381</v>
      </c>
      <c r="I178" s="13">
        <v>0.49382278405514402</v>
      </c>
      <c r="J178" s="13">
        <v>0.12291493756145</v>
      </c>
      <c r="K178" s="13">
        <v>6.2121814289375098E-2</v>
      </c>
      <c r="L178" s="13">
        <v>1.4436431041350501E-2</v>
      </c>
      <c r="M178" s="13">
        <v>1.55792619045354E-2</v>
      </c>
      <c r="N178" s="13">
        <v>0.23967659754791401</v>
      </c>
      <c r="O178" s="13"/>
      <c r="P178" s="13">
        <v>7.1390250700516605E-2</v>
      </c>
      <c r="Q178" s="13">
        <v>0.56699763367730105</v>
      </c>
      <c r="R178" s="13">
        <v>5.0903388135255703E-2</v>
      </c>
      <c r="S178" s="13"/>
      <c r="T178" s="13">
        <v>8.9212784732224701E-2</v>
      </c>
      <c r="U178" s="13"/>
      <c r="V178" s="13"/>
      <c r="W178" s="13"/>
      <c r="X178" s="13"/>
      <c r="Y178" s="13">
        <v>3.6302750533624599E-3</v>
      </c>
      <c r="Z178" s="13"/>
      <c r="AA178" s="13">
        <v>1.6567665067721001E-2</v>
      </c>
      <c r="AB178" s="13">
        <v>1.29494188226258E-2</v>
      </c>
      <c r="AC178" s="13">
        <v>4.0678340731305704E-3</v>
      </c>
      <c r="AD178" s="13">
        <v>7.1049930946761502E-3</v>
      </c>
      <c r="AE178" s="13"/>
      <c r="AF178" s="13"/>
      <c r="AG178" s="13">
        <v>1.16631247495129E-2</v>
      </c>
      <c r="AH178" s="13">
        <v>1.6522402377697101E-2</v>
      </c>
      <c r="AI178" s="13">
        <v>8.0010993309614406E-2</v>
      </c>
      <c r="AJ178" s="13">
        <v>9.3210407211542806E-2</v>
      </c>
      <c r="AK178" s="13"/>
      <c r="AL178" s="13">
        <v>5.17070823670422E-3</v>
      </c>
      <c r="AM178" s="13">
        <v>6.7537276914139905E-4</v>
      </c>
      <c r="AN178" s="13">
        <v>3.77124962740902E-2</v>
      </c>
      <c r="AO178" s="13">
        <v>1.19317654400708E-2</v>
      </c>
    </row>
    <row r="179" spans="3:41" ht="16.5" x14ac:dyDescent="0.3">
      <c r="C179" s="3">
        <v>42855</v>
      </c>
      <c r="D179" s="13">
        <v>0.43891195159167601</v>
      </c>
      <c r="E179" s="13">
        <v>0.103924880648398</v>
      </c>
      <c r="F179" s="13">
        <v>0.39112977133197102</v>
      </c>
      <c r="G179" s="13">
        <v>0.60143832448243195</v>
      </c>
      <c r="H179" s="13">
        <v>0.35608315862205803</v>
      </c>
      <c r="I179" s="13">
        <v>0.50117893734808405</v>
      </c>
      <c r="J179" s="13">
        <v>0.121928933511133</v>
      </c>
      <c r="K179" s="13">
        <v>6.3022522331205102E-2</v>
      </c>
      <c r="L179" s="13">
        <v>1.39470092692406E-2</v>
      </c>
      <c r="M179" s="13">
        <v>1.51610120581344E-2</v>
      </c>
      <c r="N179" s="13">
        <v>0.247010875412391</v>
      </c>
      <c r="O179" s="13"/>
      <c r="P179" s="13">
        <v>7.2798540237725695E-2</v>
      </c>
      <c r="Q179" s="13">
        <v>0.55977533721888495</v>
      </c>
      <c r="R179" s="13">
        <v>5.0356594672909302E-2</v>
      </c>
      <c r="S179" s="13"/>
      <c r="T179" s="13">
        <v>8.4810626285507604E-2</v>
      </c>
      <c r="U179" s="13"/>
      <c r="V179" s="13"/>
      <c r="W179" s="13"/>
      <c r="X179" s="13"/>
      <c r="Y179" s="13">
        <v>3.8143612816705498E-3</v>
      </c>
      <c r="Z179" s="13"/>
      <c r="AA179" s="13">
        <v>2.1690010733190799E-2</v>
      </c>
      <c r="AB179" s="13">
        <v>1.3576865994485101E-2</v>
      </c>
      <c r="AC179" s="13">
        <v>3.9537545691368204E-3</v>
      </c>
      <c r="AD179" s="13">
        <v>7.4720188429592098E-3</v>
      </c>
      <c r="AE179" s="13"/>
      <c r="AF179" s="13"/>
      <c r="AG179" s="13">
        <v>1.16177310574847E-2</v>
      </c>
      <c r="AH179" s="13">
        <v>1.6309741716500601E-2</v>
      </c>
      <c r="AI179" s="13">
        <v>8.8155294172027901E-2</v>
      </c>
      <c r="AJ179" s="13">
        <v>9.3254896828616596E-2</v>
      </c>
      <c r="AK179" s="13"/>
      <c r="AL179" s="13">
        <v>4.9355328176591204E-3</v>
      </c>
      <c r="AM179" s="13">
        <v>6.78246467497307E-4</v>
      </c>
      <c r="AN179" s="13">
        <v>4.8718385643698001E-2</v>
      </c>
      <c r="AO179" s="13">
        <v>1.2048861790673399E-2</v>
      </c>
    </row>
    <row r="180" spans="3:41" ht="16.5" x14ac:dyDescent="0.3">
      <c r="C180" s="3">
        <v>42886</v>
      </c>
      <c r="D180" s="13">
        <v>0.44599107367516</v>
      </c>
      <c r="E180" s="13">
        <v>0.101556515950669</v>
      </c>
      <c r="F180" s="13">
        <v>0.40456742130530998</v>
      </c>
      <c r="G180" s="13">
        <v>0.60535884437993503</v>
      </c>
      <c r="H180" s="13">
        <v>0.35895586617696401</v>
      </c>
      <c r="I180" s="13">
        <v>0.50401288959590496</v>
      </c>
      <c r="J180" s="13">
        <v>0.120724064259198</v>
      </c>
      <c r="K180" s="13">
        <v>6.3332828843391198E-2</v>
      </c>
      <c r="L180" s="13">
        <v>1.3780463431808601E-2</v>
      </c>
      <c r="M180" s="13">
        <v>1.5155742432338099E-2</v>
      </c>
      <c r="N180" s="13">
        <v>0.25350769623723102</v>
      </c>
      <c r="O180" s="13"/>
      <c r="P180" s="13">
        <v>7.4101653358387504E-2</v>
      </c>
      <c r="Q180" s="13">
        <v>0.55450852229722203</v>
      </c>
      <c r="R180" s="13">
        <v>4.9535328186368403E-2</v>
      </c>
      <c r="S180" s="13"/>
      <c r="T180" s="13">
        <v>8.5845131941634206E-2</v>
      </c>
      <c r="U180" s="13"/>
      <c r="V180" s="13"/>
      <c r="W180" s="13"/>
      <c r="X180" s="13"/>
      <c r="Y180" s="13">
        <v>3.9048493041045299E-3</v>
      </c>
      <c r="Z180" s="13"/>
      <c r="AA180" s="13">
        <v>2.82832086712347E-2</v>
      </c>
      <c r="AB180" s="13">
        <v>1.32703775891959E-2</v>
      </c>
      <c r="AC180" s="13">
        <v>4.1286946285495297E-3</v>
      </c>
      <c r="AD180" s="13">
        <v>8.0559363605874606E-3</v>
      </c>
      <c r="AE180" s="13"/>
      <c r="AF180" s="13"/>
      <c r="AG180" s="13">
        <v>1.1646299331405799E-2</v>
      </c>
      <c r="AH180" s="13">
        <v>1.5954996816225399E-2</v>
      </c>
      <c r="AI180" s="13">
        <v>9.0889583477984995E-2</v>
      </c>
      <c r="AJ180" s="13">
        <v>9.3241621251504397E-2</v>
      </c>
      <c r="AK180" s="13"/>
      <c r="AL180" s="13">
        <v>4.9827049478712599E-3</v>
      </c>
      <c r="AM180" s="13">
        <v>6.6319729140780904E-4</v>
      </c>
      <c r="AN180" s="13">
        <v>4.0801481650080601E-2</v>
      </c>
      <c r="AO180" s="13">
        <v>1.23726350770621E-2</v>
      </c>
    </row>
    <row r="181" spans="3:41" ht="16.5" x14ac:dyDescent="0.3">
      <c r="C181" s="3">
        <v>42916</v>
      </c>
      <c r="D181" s="13">
        <v>0.450732667338265</v>
      </c>
      <c r="E181" s="13">
        <v>0.100277766198451</v>
      </c>
      <c r="F181" s="13">
        <v>0.42266109455077899</v>
      </c>
      <c r="G181" s="13">
        <v>0.61197939378447197</v>
      </c>
      <c r="H181" s="13">
        <v>0.35932572821697001</v>
      </c>
      <c r="I181" s="13">
        <v>0.50552838315456405</v>
      </c>
      <c r="J181" s="13">
        <v>0.12037027675386799</v>
      </c>
      <c r="K181" s="13">
        <v>6.2460622844634099E-2</v>
      </c>
      <c r="L181" s="13">
        <v>1.34084269889182E-2</v>
      </c>
      <c r="M181" s="13">
        <v>1.4981199213797499E-2</v>
      </c>
      <c r="N181" s="13">
        <v>0.25827361458939901</v>
      </c>
      <c r="O181" s="13"/>
      <c r="P181" s="13">
        <v>7.5833731224862505E-2</v>
      </c>
      <c r="Q181" s="13">
        <v>0.55739861745352104</v>
      </c>
      <c r="R181" s="13">
        <v>4.9927749648815099E-2</v>
      </c>
      <c r="S181" s="13"/>
      <c r="T181" s="13">
        <v>9.8923996636832906E-2</v>
      </c>
      <c r="U181" s="13"/>
      <c r="V181" s="13"/>
      <c r="W181" s="13"/>
      <c r="X181" s="13"/>
      <c r="Y181" s="13">
        <v>4.0561398192014396E-3</v>
      </c>
      <c r="Z181" s="13"/>
      <c r="AA181" s="13">
        <v>1.4130701316719301E-2</v>
      </c>
      <c r="AB181" s="13">
        <v>1.3539739022978199E-2</v>
      </c>
      <c r="AC181" s="13">
        <v>4.2603993633423898E-3</v>
      </c>
      <c r="AD181" s="13">
        <v>8.4518076159642592E-3</v>
      </c>
      <c r="AE181" s="13"/>
      <c r="AF181" s="13"/>
      <c r="AG181" s="13">
        <v>1.1499676145788401E-2</v>
      </c>
      <c r="AH181" s="13">
        <v>1.60022965507438E-2</v>
      </c>
      <c r="AI181" s="13">
        <v>9.1499965202045896E-2</v>
      </c>
      <c r="AJ181" s="13">
        <v>9.3824127399464496E-2</v>
      </c>
      <c r="AK181" s="13"/>
      <c r="AL181" s="13"/>
      <c r="AM181" s="13">
        <v>6.3570953080718503E-4</v>
      </c>
      <c r="AN181" s="13">
        <v>4.9021113515643297E-2</v>
      </c>
      <c r="AO181" s="13">
        <v>1.2580607572057799E-2</v>
      </c>
    </row>
    <row r="182" spans="3:41" ht="16.5" x14ac:dyDescent="0.3">
      <c r="C182" s="3">
        <v>42947</v>
      </c>
      <c r="D182" s="13">
        <v>0.457392629269327</v>
      </c>
      <c r="E182" s="13">
        <v>9.8381718797997397E-2</v>
      </c>
      <c r="F182" s="13">
        <v>0.43513408272439602</v>
      </c>
      <c r="G182" s="13">
        <v>0.61416012487469196</v>
      </c>
      <c r="H182" s="13">
        <v>0.36168348904277398</v>
      </c>
      <c r="I182" s="13">
        <v>0.50903197987090698</v>
      </c>
      <c r="J182" s="13">
        <v>0.120155983639362</v>
      </c>
      <c r="K182" s="13">
        <v>6.23165734391877E-2</v>
      </c>
      <c r="L182" s="13">
        <v>1.2961448856250999E-2</v>
      </c>
      <c r="M182" s="13">
        <v>1.4713760772142301E-2</v>
      </c>
      <c r="N182" s="13">
        <v>0.26483937644821498</v>
      </c>
      <c r="O182" s="13"/>
      <c r="P182" s="13">
        <v>7.7073339848525199E-2</v>
      </c>
      <c r="Q182" s="13">
        <v>0.55413551069613198</v>
      </c>
      <c r="R182" s="13">
        <v>4.9340774865436199E-2</v>
      </c>
      <c r="S182" s="13"/>
      <c r="T182" s="13">
        <v>0.102001695509374</v>
      </c>
      <c r="U182" s="13"/>
      <c r="V182" s="13"/>
      <c r="W182" s="13"/>
      <c r="X182" s="13"/>
      <c r="Y182" s="13">
        <v>4.2675002892550397E-3</v>
      </c>
      <c r="Z182" s="13"/>
      <c r="AA182" s="13">
        <v>1.4865547903772701E-2</v>
      </c>
      <c r="AB182" s="13">
        <v>1.3362365509258E-2</v>
      </c>
      <c r="AC182" s="13">
        <v>4.1300350269055002E-3</v>
      </c>
      <c r="AD182" s="13">
        <v>8.7607679524130695E-3</v>
      </c>
      <c r="AE182" s="13"/>
      <c r="AF182" s="13"/>
      <c r="AG182" s="13">
        <v>1.12841341803845E-2</v>
      </c>
      <c r="AH182" s="13">
        <v>1.6073694846048599E-2</v>
      </c>
      <c r="AI182" s="13">
        <v>8.8741648039768403E-2</v>
      </c>
      <c r="AJ182" s="13">
        <v>9.34591771512224E-2</v>
      </c>
      <c r="AK182" s="13"/>
      <c r="AL182" s="13"/>
      <c r="AM182" s="13">
        <v>5.66777810889632E-4</v>
      </c>
      <c r="AN182" s="13">
        <v>5.5317660989668102E-2</v>
      </c>
      <c r="AO182" s="13">
        <v>1.2659288295259899E-2</v>
      </c>
    </row>
    <row r="183" spans="3:41" ht="16.5" x14ac:dyDescent="0.3">
      <c r="C183" s="3">
        <v>42978</v>
      </c>
      <c r="D183" s="13">
        <v>0.45889681270199201</v>
      </c>
      <c r="E183" s="13">
        <v>9.6395314409621305E-2</v>
      </c>
      <c r="F183" s="13">
        <v>0.44393922061116298</v>
      </c>
      <c r="G183" s="13">
        <v>0.61628864608448597</v>
      </c>
      <c r="H183" s="13">
        <v>0.36557629681070097</v>
      </c>
      <c r="I183" s="13">
        <v>0.51415955496134402</v>
      </c>
      <c r="J183" s="13">
        <v>0.12051795401755901</v>
      </c>
      <c r="K183" s="13">
        <v>6.1908363032841002E-2</v>
      </c>
      <c r="L183" s="13">
        <v>1.3033986028977601E-2</v>
      </c>
      <c r="M183" s="13">
        <v>1.45005866232257E-2</v>
      </c>
      <c r="N183" s="13">
        <v>0.27088529700817499</v>
      </c>
      <c r="O183" s="13"/>
      <c r="P183" s="13">
        <v>7.8642811453684597E-2</v>
      </c>
      <c r="Q183" s="13">
        <v>0.55415480808995798</v>
      </c>
      <c r="R183" s="13">
        <v>4.9445215627306E-2</v>
      </c>
      <c r="S183" s="13"/>
      <c r="T183" s="13">
        <v>0.11170044753071599</v>
      </c>
      <c r="U183" s="13"/>
      <c r="V183" s="13"/>
      <c r="W183" s="13"/>
      <c r="X183" s="13"/>
      <c r="Y183" s="13">
        <v>4.43437303091254E-3</v>
      </c>
      <c r="Z183" s="13"/>
      <c r="AA183" s="13">
        <v>1.59835842242207E-2</v>
      </c>
      <c r="AB183" s="13">
        <v>1.2334768538257899E-2</v>
      </c>
      <c r="AC183" s="13">
        <v>4.2727829246216199E-3</v>
      </c>
      <c r="AD183" s="13">
        <v>9.2617627514205506E-3</v>
      </c>
      <c r="AE183" s="13"/>
      <c r="AF183" s="13"/>
      <c r="AG183" s="13">
        <v>1.1247432018507199E-2</v>
      </c>
      <c r="AH183" s="13">
        <v>1.6927891697506199E-2</v>
      </c>
      <c r="AI183" s="13">
        <v>8.6094848499005006E-2</v>
      </c>
      <c r="AJ183" s="13">
        <v>9.4293186473572599E-2</v>
      </c>
      <c r="AK183" s="13"/>
      <c r="AL183" s="13"/>
      <c r="AM183" s="13">
        <v>5.2686393325635395E-4</v>
      </c>
      <c r="AN183" s="13">
        <v>5.1989259959298602E-2</v>
      </c>
      <c r="AO183" s="13">
        <v>1.28623175981717E-2</v>
      </c>
    </row>
    <row r="184" spans="3:41" ht="16.5" x14ac:dyDescent="0.3">
      <c r="C184" s="3">
        <v>43008</v>
      </c>
      <c r="D184" s="13">
        <v>0.45497048442668198</v>
      </c>
      <c r="E184" s="13">
        <v>0.11130714951397901</v>
      </c>
      <c r="F184" s="13">
        <v>0.45446880883099799</v>
      </c>
      <c r="G184" s="13">
        <v>0.62854472627183799</v>
      </c>
      <c r="H184" s="13">
        <v>0.366401783937988</v>
      </c>
      <c r="I184" s="13">
        <v>0.51752369975407497</v>
      </c>
      <c r="J184" s="13">
        <v>0.11947701224514901</v>
      </c>
      <c r="K184" s="13">
        <v>6.1569040021362202E-2</v>
      </c>
      <c r="L184" s="13">
        <v>1.26335623591174E-2</v>
      </c>
      <c r="M184" s="13">
        <v>1.39859928448709E-2</v>
      </c>
      <c r="N184" s="13">
        <v>0.271118750522791</v>
      </c>
      <c r="O184" s="13"/>
      <c r="P184" s="13">
        <v>8.0419792058489606E-2</v>
      </c>
      <c r="Q184" s="13">
        <v>0.54784194304450595</v>
      </c>
      <c r="R184" s="13">
        <v>4.8456537719057197E-2</v>
      </c>
      <c r="S184" s="13"/>
      <c r="T184" s="13">
        <v>0.11869055750334</v>
      </c>
      <c r="U184" s="13"/>
      <c r="V184" s="13"/>
      <c r="W184" s="13"/>
      <c r="X184" s="13"/>
      <c r="Y184" s="13">
        <v>4.6516050583079701E-3</v>
      </c>
      <c r="Z184" s="13"/>
      <c r="AA184" s="13">
        <v>1.58544746196079E-2</v>
      </c>
      <c r="AB184" s="13">
        <v>1.2060596502537E-2</v>
      </c>
      <c r="AC184" s="13">
        <v>4.5986924154801604E-3</v>
      </c>
      <c r="AD184" s="13">
        <v>9.6733696815332997E-3</v>
      </c>
      <c r="AE184" s="13"/>
      <c r="AF184" s="13"/>
      <c r="AG184" s="13">
        <v>1.1226680387532301E-2</v>
      </c>
      <c r="AH184" s="13">
        <v>1.7850482160135801E-2</v>
      </c>
      <c r="AI184" s="13">
        <v>8.3882165518946394E-2</v>
      </c>
      <c r="AJ184" s="13">
        <v>9.4795108654088106E-2</v>
      </c>
      <c r="AK184" s="13"/>
      <c r="AL184" s="13"/>
      <c r="AM184" s="13">
        <v>5.0418929757670703E-4</v>
      </c>
      <c r="AN184" s="13">
        <v>7.0927609929352695E-2</v>
      </c>
      <c r="AO184" s="13">
        <v>1.28872084446234E-2</v>
      </c>
    </row>
    <row r="185" spans="3:41" ht="16.5" x14ac:dyDescent="0.3">
      <c r="C185" s="3">
        <v>43039</v>
      </c>
      <c r="D185" s="13">
        <v>0.45354428886063097</v>
      </c>
      <c r="E185" s="13">
        <v>0.11043057742906</v>
      </c>
      <c r="F185" s="13">
        <v>0.459144113357628</v>
      </c>
      <c r="G185" s="13">
        <v>0.62230222026644999</v>
      </c>
      <c r="H185" s="13">
        <v>0.36856442398394901</v>
      </c>
      <c r="I185" s="13">
        <v>0.51109117927895198</v>
      </c>
      <c r="J185" s="13">
        <v>0.11849421048120599</v>
      </c>
      <c r="K185" s="13">
        <v>6.0355082350564498E-2</v>
      </c>
      <c r="L185" s="13">
        <v>1.27688291089202E-2</v>
      </c>
      <c r="M185" s="13">
        <v>1.3787743097185799E-2</v>
      </c>
      <c r="N185" s="13">
        <v>0.27149701630162298</v>
      </c>
      <c r="O185" s="13"/>
      <c r="P185" s="13">
        <v>8.0668984361913901E-2</v>
      </c>
      <c r="Q185" s="13">
        <v>0.54509151740793904</v>
      </c>
      <c r="R185" s="13">
        <v>4.7226584104505302E-2</v>
      </c>
      <c r="S185" s="13"/>
      <c r="T185" s="13">
        <v>0.112826930480869</v>
      </c>
      <c r="U185" s="13"/>
      <c r="V185" s="13"/>
      <c r="W185" s="13"/>
      <c r="X185" s="13"/>
      <c r="Y185" s="13">
        <v>4.8117745858782899E-3</v>
      </c>
      <c r="Z185" s="13"/>
      <c r="AA185" s="13">
        <v>1.54763844869194E-2</v>
      </c>
      <c r="AB185" s="13">
        <v>1.23826872775054E-2</v>
      </c>
      <c r="AC185" s="13">
        <v>4.8697469586311999E-3</v>
      </c>
      <c r="AD185" s="13">
        <v>1.02506518386521E-2</v>
      </c>
      <c r="AE185" s="13"/>
      <c r="AF185" s="13"/>
      <c r="AG185" s="13">
        <v>1.09312860861217E-2</v>
      </c>
      <c r="AH185" s="13">
        <v>1.8452464964122599E-2</v>
      </c>
      <c r="AI185" s="13">
        <v>8.3032572510154695E-2</v>
      </c>
      <c r="AJ185" s="13">
        <v>9.5245939702057802E-2</v>
      </c>
      <c r="AK185" s="13"/>
      <c r="AL185" s="13"/>
      <c r="AM185" s="13">
        <v>4.7203938224655201E-4</v>
      </c>
      <c r="AN185" s="13">
        <v>7.8513819367693596E-2</v>
      </c>
      <c r="AO185" s="13">
        <v>1.2814089856111001E-2</v>
      </c>
    </row>
    <row r="186" spans="3:41" ht="16.5" x14ac:dyDescent="0.3">
      <c r="C186" s="3">
        <v>43069</v>
      </c>
      <c r="D186" s="13">
        <v>0.44843485293154001</v>
      </c>
      <c r="E186" s="13">
        <v>0.110879654220409</v>
      </c>
      <c r="F186" s="13">
        <v>0.468895743080672</v>
      </c>
      <c r="G186" s="13">
        <v>0.62605996611912496</v>
      </c>
      <c r="H186" s="13">
        <v>0.37061916960379299</v>
      </c>
      <c r="I186" s="13">
        <v>0.51787358515332904</v>
      </c>
      <c r="J186" s="13">
        <v>0.11843835196965601</v>
      </c>
      <c r="K186" s="13">
        <v>6.1243899702795999E-2</v>
      </c>
      <c r="L186" s="13">
        <v>1.2517553447297301E-2</v>
      </c>
      <c r="M186" s="13">
        <v>1.25770969132312E-2</v>
      </c>
      <c r="N186" s="13">
        <v>0.27400303126459502</v>
      </c>
      <c r="O186" s="13"/>
      <c r="P186" s="13">
        <v>8.0195846453597799E-2</v>
      </c>
      <c r="Q186" s="13">
        <v>0.53893247631181196</v>
      </c>
      <c r="R186" s="13">
        <v>4.6150348263638598E-2</v>
      </c>
      <c r="S186" s="13"/>
      <c r="T186" s="13">
        <v>0.12315601049503699</v>
      </c>
      <c r="U186" s="13"/>
      <c r="V186" s="13"/>
      <c r="W186" s="13"/>
      <c r="X186" s="13"/>
      <c r="Y186" s="13">
        <v>4.82614422326221E-3</v>
      </c>
      <c r="Z186" s="13"/>
      <c r="AA186" s="13">
        <v>1.63821067874616E-2</v>
      </c>
      <c r="AB186" s="13">
        <v>1.2197095109946701E-2</v>
      </c>
      <c r="AC186" s="13">
        <v>4.73627606463594E-3</v>
      </c>
      <c r="AD186" s="13">
        <v>1.11796272985672E-2</v>
      </c>
      <c r="AE186" s="13"/>
      <c r="AF186" s="13"/>
      <c r="AG186" s="13">
        <v>1.05576023940749E-2</v>
      </c>
      <c r="AH186" s="13">
        <v>1.9025347930211298E-2</v>
      </c>
      <c r="AI186" s="13">
        <v>8.2061532647865296E-2</v>
      </c>
      <c r="AJ186" s="13">
        <v>9.5283466233736097E-2</v>
      </c>
      <c r="AK186" s="13"/>
      <c r="AL186" s="13"/>
      <c r="AM186" s="13">
        <v>4.1617358098653502E-4</v>
      </c>
      <c r="AN186" s="13">
        <v>7.7169710458730598E-2</v>
      </c>
      <c r="AO186" s="13">
        <v>1.28533967760017E-2</v>
      </c>
    </row>
    <row r="187" spans="3:41" ht="16.5" x14ac:dyDescent="0.3">
      <c r="C187" s="3">
        <v>43100</v>
      </c>
      <c r="D187" s="13">
        <v>0.43638005361969301</v>
      </c>
      <c r="E187" s="13">
        <v>0.107368037409693</v>
      </c>
      <c r="F187" s="13">
        <v>0.47461133916568699</v>
      </c>
      <c r="G187" s="13">
        <v>0.61976596512654203</v>
      </c>
      <c r="H187" s="13">
        <v>0.37220985540391299</v>
      </c>
      <c r="I187" s="13">
        <v>0.52362960812304904</v>
      </c>
      <c r="J187" s="13">
        <v>0.117119590497217</v>
      </c>
      <c r="K187" s="13">
        <v>6.1270396150385403E-2</v>
      </c>
      <c r="L187" s="13">
        <v>1.23599811019859E-2</v>
      </c>
      <c r="M187" s="13">
        <v>1.23846960133169E-2</v>
      </c>
      <c r="N187" s="13">
        <v>0.27067314825260902</v>
      </c>
      <c r="O187" s="13"/>
      <c r="P187" s="13">
        <v>8.1860576362891901E-2</v>
      </c>
      <c r="Q187" s="13">
        <v>0.53306660932721595</v>
      </c>
      <c r="R187" s="13">
        <v>4.4701695705310199E-2</v>
      </c>
      <c r="S187" s="13"/>
      <c r="T187" s="13">
        <v>0.126188882233389</v>
      </c>
      <c r="U187" s="13"/>
      <c r="V187" s="13"/>
      <c r="W187" s="13"/>
      <c r="X187" s="13"/>
      <c r="Y187" s="13">
        <v>4.8840118524411903E-3</v>
      </c>
      <c r="Z187" s="13"/>
      <c r="AA187" s="13">
        <v>1.5827489472236101E-2</v>
      </c>
      <c r="AB187" s="13">
        <v>1.27405543900107E-2</v>
      </c>
      <c r="AC187" s="13">
        <v>4.64321381473162E-3</v>
      </c>
      <c r="AD187" s="13">
        <v>1.17978044324076E-2</v>
      </c>
      <c r="AE187" s="13"/>
      <c r="AF187" s="13"/>
      <c r="AG187" s="13">
        <v>1.02548318382329E-2</v>
      </c>
      <c r="AH187" s="13">
        <v>1.9729147069892101E-2</v>
      </c>
      <c r="AI187" s="13">
        <v>8.3150703947969098E-2</v>
      </c>
      <c r="AJ187" s="13">
        <v>9.5288785141295004E-2</v>
      </c>
      <c r="AK187" s="13"/>
      <c r="AL187" s="13"/>
      <c r="AM187" s="13">
        <v>3.6209493566648199E-4</v>
      </c>
      <c r="AN187" s="13">
        <v>8.06093228286731E-2</v>
      </c>
      <c r="AO187" s="13">
        <v>1.2818422114315E-2</v>
      </c>
    </row>
    <row r="188" spans="3:41" ht="16.5" x14ac:dyDescent="0.3">
      <c r="C188" s="3">
        <v>43131</v>
      </c>
      <c r="D188" s="13">
        <v>0.43216571956765398</v>
      </c>
      <c r="E188" s="13">
        <v>0.107873791344602</v>
      </c>
      <c r="F188" s="13">
        <v>0.48188317828507499</v>
      </c>
      <c r="G188" s="13">
        <v>0.61888142112520395</v>
      </c>
      <c r="H188" s="13">
        <v>0.37614425508786697</v>
      </c>
      <c r="I188" s="13">
        <v>0.52574031830873802</v>
      </c>
      <c r="J188" s="13">
        <v>0.116117587699701</v>
      </c>
      <c r="K188" s="13">
        <v>6.2569170218575998E-2</v>
      </c>
      <c r="L188" s="13">
        <v>1.22987703624315E-2</v>
      </c>
      <c r="M188" s="13">
        <v>1.21305606545122E-2</v>
      </c>
      <c r="N188" s="13">
        <v>0.27251229411446798</v>
      </c>
      <c r="O188" s="13"/>
      <c r="P188" s="13">
        <v>8.3822294523831206E-2</v>
      </c>
      <c r="Q188" s="13">
        <v>0.52720388477059799</v>
      </c>
      <c r="R188" s="13">
        <v>4.4168873683934497E-2</v>
      </c>
      <c r="S188" s="13"/>
      <c r="T188" s="13">
        <v>0.13025642253195699</v>
      </c>
      <c r="U188" s="13"/>
      <c r="V188" s="13"/>
      <c r="W188" s="13"/>
      <c r="X188" s="13"/>
      <c r="Y188" s="13">
        <v>4.6478296349843004E-3</v>
      </c>
      <c r="Z188" s="13"/>
      <c r="AA188" s="13">
        <v>1.50985489424514E-2</v>
      </c>
      <c r="AB188" s="13">
        <v>1.26582336679759E-2</v>
      </c>
      <c r="AC188" s="13">
        <v>4.7453220814361397E-3</v>
      </c>
      <c r="AD188" s="13">
        <v>1.24976896331346E-2</v>
      </c>
      <c r="AE188" s="13"/>
      <c r="AF188" s="13"/>
      <c r="AG188" s="13">
        <v>1.0156723275272299E-2</v>
      </c>
      <c r="AH188" s="13">
        <v>2.05916198465598E-2</v>
      </c>
      <c r="AI188" s="13">
        <v>8.6018278353436006E-2</v>
      </c>
      <c r="AJ188" s="13">
        <v>9.5818872423947002E-2</v>
      </c>
      <c r="AK188" s="13"/>
      <c r="AL188" s="13"/>
      <c r="AM188" s="13">
        <v>3.1940871596465098E-4</v>
      </c>
      <c r="AN188" s="13">
        <v>9.8636648202951899E-2</v>
      </c>
      <c r="AO188" s="13">
        <v>1.28930177224415E-2</v>
      </c>
    </row>
    <row r="189" spans="3:41" ht="16.5" x14ac:dyDescent="0.3">
      <c r="C189" s="3">
        <v>43159</v>
      </c>
      <c r="D189" s="13">
        <v>0.42320396368496499</v>
      </c>
      <c r="E189" s="13">
        <v>0.11024691108061099</v>
      </c>
      <c r="F189" s="13">
        <v>0.48066976099122499</v>
      </c>
      <c r="G189" s="13">
        <v>0.61655640160890002</v>
      </c>
      <c r="H189" s="13">
        <v>0.37923124277937997</v>
      </c>
      <c r="I189" s="13">
        <v>0.52940657286133497</v>
      </c>
      <c r="J189" s="13">
        <v>0.116059840234659</v>
      </c>
      <c r="K189" s="13">
        <v>6.2154944118025197E-2</v>
      </c>
      <c r="L189" s="13">
        <v>1.19496216937809E-2</v>
      </c>
      <c r="M189" s="13">
        <v>1.19435576794045E-2</v>
      </c>
      <c r="N189" s="13">
        <v>0.27014274007348699</v>
      </c>
      <c r="O189" s="13"/>
      <c r="P189" s="13">
        <v>8.4081248264125899E-2</v>
      </c>
      <c r="Q189" s="13">
        <v>0.51982863641432797</v>
      </c>
      <c r="R189" s="13">
        <v>4.3815734560079797E-2</v>
      </c>
      <c r="S189" s="13"/>
      <c r="T189" s="13">
        <v>0.12711549483901899</v>
      </c>
      <c r="U189" s="13"/>
      <c r="V189" s="13"/>
      <c r="W189" s="13"/>
      <c r="X189" s="13"/>
      <c r="Y189" s="13">
        <v>4.5131291020329197E-3</v>
      </c>
      <c r="Z189" s="13"/>
      <c r="AA189" s="13">
        <v>1.44623941259056E-2</v>
      </c>
      <c r="AB189" s="13">
        <v>1.2928079937326E-2</v>
      </c>
      <c r="AC189" s="13">
        <v>4.7547054083405104E-3</v>
      </c>
      <c r="AD189" s="13">
        <v>1.2849498407478401E-2</v>
      </c>
      <c r="AE189" s="13"/>
      <c r="AF189" s="13"/>
      <c r="AG189" s="13">
        <v>9.9864280896094504E-3</v>
      </c>
      <c r="AH189" s="13">
        <v>2.12618252663467E-2</v>
      </c>
      <c r="AI189" s="13">
        <v>9.1481846291329605E-2</v>
      </c>
      <c r="AJ189" s="13">
        <v>9.5787794490733102E-2</v>
      </c>
      <c r="AK189" s="13"/>
      <c r="AL189" s="13"/>
      <c r="AM189" s="13">
        <v>2.9806081910968102E-4</v>
      </c>
      <c r="AN189" s="13">
        <v>0.10332026533930801</v>
      </c>
      <c r="AO189" s="13">
        <v>1.28985047156657E-2</v>
      </c>
    </row>
    <row r="190" spans="3:41" ht="16.5" x14ac:dyDescent="0.3">
      <c r="C190" s="3">
        <v>43190</v>
      </c>
      <c r="D190" s="13">
        <v>0.41847392753205698</v>
      </c>
      <c r="E190" s="13">
        <v>0.108768732780537</v>
      </c>
      <c r="F190" s="13">
        <v>0.48817796401618202</v>
      </c>
      <c r="G190" s="13">
        <v>0.61583223300214596</v>
      </c>
      <c r="H190" s="13">
        <v>0.38021763421967802</v>
      </c>
      <c r="I190" s="13">
        <v>0.52570028935784197</v>
      </c>
      <c r="J190" s="13">
        <v>0.115362313009471</v>
      </c>
      <c r="K190" s="13">
        <v>6.2159164788304397E-2</v>
      </c>
      <c r="L190" s="13">
        <v>1.1773000891308999E-2</v>
      </c>
      <c r="M190" s="13">
        <v>1.1807517921238899E-2</v>
      </c>
      <c r="N190" s="13">
        <v>0.26832172559468898</v>
      </c>
      <c r="O190" s="13"/>
      <c r="P190" s="13">
        <v>8.5104019552236607E-2</v>
      </c>
      <c r="Q190" s="13">
        <v>0.51424211442442702</v>
      </c>
      <c r="R190" s="13">
        <v>4.3537692186238999E-2</v>
      </c>
      <c r="S190" s="13"/>
      <c r="T190" s="13">
        <v>0.113927488848711</v>
      </c>
      <c r="U190" s="13"/>
      <c r="V190" s="13"/>
      <c r="W190" s="13"/>
      <c r="X190" s="13"/>
      <c r="Y190" s="13">
        <v>4.4754620114764001E-3</v>
      </c>
      <c r="Z190" s="13"/>
      <c r="AA190" s="13">
        <v>1.41784736595449E-2</v>
      </c>
      <c r="AB190" s="13">
        <v>1.2992550763927401E-2</v>
      </c>
      <c r="AC190" s="13">
        <v>4.5845191457759499E-3</v>
      </c>
      <c r="AD190" s="13">
        <v>1.31454663907388E-2</v>
      </c>
      <c r="AE190" s="13"/>
      <c r="AF190" s="13"/>
      <c r="AG190" s="13">
        <v>1.0128774438268699E-2</v>
      </c>
      <c r="AH190" s="13">
        <v>2.1830318006420601E-2</v>
      </c>
      <c r="AI190" s="13">
        <v>9.1539538522587505E-2</v>
      </c>
      <c r="AJ190" s="13">
        <v>9.6176370851826898E-2</v>
      </c>
      <c r="AK190" s="13"/>
      <c r="AL190" s="13"/>
      <c r="AM190" s="13">
        <v>2.6615388177908902E-4</v>
      </c>
      <c r="AN190" s="13">
        <v>0.10349723011947801</v>
      </c>
      <c r="AO190" s="13">
        <v>1.29597673025532E-2</v>
      </c>
    </row>
    <row r="191" spans="3:41" ht="16.5" x14ac:dyDescent="0.3">
      <c r="C191" s="3">
        <v>43220</v>
      </c>
      <c r="D191" s="13">
        <v>0.40629902870197998</v>
      </c>
      <c r="E191" s="13">
        <v>0.107477881467237</v>
      </c>
      <c r="F191" s="13">
        <v>0.48156747813636702</v>
      </c>
      <c r="G191" s="13">
        <v>0.61238822190806397</v>
      </c>
      <c r="H191" s="13">
        <v>0.38245159234112103</v>
      </c>
      <c r="I191" s="13">
        <v>0.52527495745378605</v>
      </c>
      <c r="J191" s="13">
        <v>0.114651734073436</v>
      </c>
      <c r="K191" s="13">
        <v>6.1943453109265599E-2</v>
      </c>
      <c r="L191" s="13">
        <v>1.15585397264576E-2</v>
      </c>
      <c r="M191" s="13">
        <v>1.18937638844168E-2</v>
      </c>
      <c r="N191" s="13">
        <v>0.26472899180928799</v>
      </c>
      <c r="O191" s="13"/>
      <c r="P191" s="13">
        <v>8.5620765497386106E-2</v>
      </c>
      <c r="Q191" s="13">
        <v>0.50593979909865605</v>
      </c>
      <c r="R191" s="13">
        <v>4.3174296560451401E-2</v>
      </c>
      <c r="S191" s="13"/>
      <c r="T191" s="13">
        <v>0.110418204075438</v>
      </c>
      <c r="U191" s="13"/>
      <c r="V191" s="13"/>
      <c r="W191" s="13"/>
      <c r="X191" s="13"/>
      <c r="Y191" s="13">
        <v>4.3894831790846E-3</v>
      </c>
      <c r="Z191" s="13"/>
      <c r="AA191" s="13">
        <v>1.4003358194727899E-2</v>
      </c>
      <c r="AB191" s="13">
        <v>1.3169117617419001E-2</v>
      </c>
      <c r="AC191" s="13">
        <v>4.1729200416746404E-3</v>
      </c>
      <c r="AD191" s="13">
        <v>1.34038732112414E-2</v>
      </c>
      <c r="AE191" s="13"/>
      <c r="AF191" s="13"/>
      <c r="AG191" s="13">
        <v>1.0182082221269401E-2</v>
      </c>
      <c r="AH191" s="13">
        <v>2.25607188415025E-2</v>
      </c>
      <c r="AI191" s="13">
        <v>9.3241059961564496E-2</v>
      </c>
      <c r="AJ191" s="13">
        <v>9.65754988553187E-2</v>
      </c>
      <c r="AK191" s="13"/>
      <c r="AL191" s="13"/>
      <c r="AM191" s="13">
        <v>2.4158392248458801E-4</v>
      </c>
      <c r="AN191" s="13">
        <v>0.111432830612391</v>
      </c>
      <c r="AO191" s="13">
        <v>1.30103065647718E-2</v>
      </c>
    </row>
    <row r="192" spans="3:41" ht="16.5" x14ac:dyDescent="0.3">
      <c r="C192" s="3">
        <v>43251</v>
      </c>
      <c r="D192" s="13">
        <v>0.39432328428279201</v>
      </c>
      <c r="E192" s="13">
        <v>0.106130426437107</v>
      </c>
      <c r="F192" s="13">
        <v>0.47975673725268397</v>
      </c>
      <c r="G192" s="13">
        <v>0.61162522898466998</v>
      </c>
      <c r="H192" s="13">
        <v>0.38524687604490299</v>
      </c>
      <c r="I192" s="13">
        <v>0.52588387525075697</v>
      </c>
      <c r="J192" s="13">
        <v>0.11503747246917401</v>
      </c>
      <c r="K192" s="13">
        <v>6.0717435459691299E-2</v>
      </c>
      <c r="L192" s="13">
        <v>1.1240410058704599E-2</v>
      </c>
      <c r="M192" s="13">
        <v>1.17065624877341E-2</v>
      </c>
      <c r="N192" s="13">
        <v>0.25913448557888002</v>
      </c>
      <c r="O192" s="13"/>
      <c r="P192" s="13">
        <v>8.7623807324906697E-2</v>
      </c>
      <c r="Q192" s="13">
        <v>0.50014783830046305</v>
      </c>
      <c r="R192" s="13">
        <v>4.3040585955754898E-2</v>
      </c>
      <c r="S192" s="13"/>
      <c r="T192" s="13">
        <v>0.1030056782226</v>
      </c>
      <c r="U192" s="13"/>
      <c r="V192" s="13"/>
      <c r="W192" s="13"/>
      <c r="X192" s="13"/>
      <c r="Y192" s="13">
        <v>4.4348457221947898E-3</v>
      </c>
      <c r="Z192" s="13"/>
      <c r="AA192" s="13">
        <v>1.40198459472138E-2</v>
      </c>
      <c r="AB192" s="13">
        <v>1.32438284952144E-2</v>
      </c>
      <c r="AC192" s="13">
        <v>4.0106964598012104E-3</v>
      </c>
      <c r="AD192" s="13">
        <v>1.37854903744723E-2</v>
      </c>
      <c r="AE192" s="13"/>
      <c r="AF192" s="13"/>
      <c r="AG192" s="13">
        <v>1.0190199295611799E-2</v>
      </c>
      <c r="AH192" s="13">
        <v>2.3476957010436301E-2</v>
      </c>
      <c r="AI192" s="13">
        <v>9.1980755974904502E-2</v>
      </c>
      <c r="AJ192" s="13">
        <v>9.6903744007723697E-2</v>
      </c>
      <c r="AK192" s="13"/>
      <c r="AL192" s="13"/>
      <c r="AM192" s="13">
        <v>2.2243954340699901E-4</v>
      </c>
      <c r="AN192" s="13">
        <v>0.115663658666787</v>
      </c>
      <c r="AO192" s="13">
        <v>1.28798846618786E-2</v>
      </c>
    </row>
    <row r="193" spans="3:41" ht="16.5" x14ac:dyDescent="0.3">
      <c r="C193" s="3">
        <v>43281</v>
      </c>
      <c r="D193" s="13">
        <v>0.382867070311733</v>
      </c>
      <c r="E193" s="13">
        <v>0.104344342837928</v>
      </c>
      <c r="F193" s="13">
        <v>0.47614799436907002</v>
      </c>
      <c r="G193" s="13">
        <v>0.61026589696668598</v>
      </c>
      <c r="H193" s="13">
        <v>0.38487811708912001</v>
      </c>
      <c r="I193" s="13">
        <v>0.52978754226235103</v>
      </c>
      <c r="J193" s="13">
        <v>0.114524832374753</v>
      </c>
      <c r="K193" s="13">
        <v>6.0412095445097798E-2</v>
      </c>
      <c r="L193" s="13">
        <v>1.1309021043418599E-2</v>
      </c>
      <c r="M193" s="13">
        <v>1.13349941310108E-2</v>
      </c>
      <c r="N193" s="13">
        <v>0.25492434743390502</v>
      </c>
      <c r="O193" s="13"/>
      <c r="P193" s="13">
        <v>8.8898825334524395E-2</v>
      </c>
      <c r="Q193" s="13">
        <v>0.49294988106302301</v>
      </c>
      <c r="R193" s="13">
        <v>4.2375636819613899E-2</v>
      </c>
      <c r="S193" s="13"/>
      <c r="T193" s="13">
        <v>0.102890419044166</v>
      </c>
      <c r="U193" s="13"/>
      <c r="V193" s="13"/>
      <c r="W193" s="13"/>
      <c r="X193" s="13"/>
      <c r="Y193" s="13">
        <v>4.5232263675093701E-3</v>
      </c>
      <c r="Z193" s="13"/>
      <c r="AA193" s="13">
        <v>1.44881701519767E-2</v>
      </c>
      <c r="AB193" s="13">
        <v>1.32380836377684E-2</v>
      </c>
      <c r="AC193" s="13">
        <v>3.9765610856549501E-3</v>
      </c>
      <c r="AD193" s="13">
        <v>1.39441714422013E-2</v>
      </c>
      <c r="AE193" s="13"/>
      <c r="AF193" s="13"/>
      <c r="AG193" s="13">
        <v>1.0275457673149401E-2</v>
      </c>
      <c r="AH193" s="13">
        <v>2.38092363118983E-2</v>
      </c>
      <c r="AI193" s="13">
        <v>9.0055001542186403E-2</v>
      </c>
      <c r="AJ193" s="13">
        <v>9.6663812346979294E-2</v>
      </c>
      <c r="AK193" s="13"/>
      <c r="AL193" s="13"/>
      <c r="AM193" s="13">
        <v>2.0848403617779499E-4</v>
      </c>
      <c r="AN193" s="13">
        <v>0.119885207637748</v>
      </c>
      <c r="AO193" s="13">
        <v>1.28849131469466E-2</v>
      </c>
    </row>
    <row r="194" spans="3:41" ht="16.5" x14ac:dyDescent="0.3">
      <c r="C194" s="3">
        <v>43312</v>
      </c>
      <c r="D194" s="13">
        <v>0.376243570569254</v>
      </c>
      <c r="E194" s="13">
        <v>0.103044020558507</v>
      </c>
      <c r="F194" s="13">
        <v>0.48570401822777298</v>
      </c>
      <c r="G194" s="13">
        <v>0.60873268768970901</v>
      </c>
      <c r="H194" s="13">
        <v>0.38997694835848501</v>
      </c>
      <c r="I194" s="13">
        <v>0.53592369142627305</v>
      </c>
      <c r="J194" s="13">
        <v>0.115297598932822</v>
      </c>
      <c r="K194" s="13">
        <v>6.0234462464050197E-2</v>
      </c>
      <c r="L194" s="13">
        <v>1.13132370119559E-2</v>
      </c>
      <c r="M194" s="13">
        <v>1.1309762363663701E-2</v>
      </c>
      <c r="N194" s="13">
        <v>0.24929579097273799</v>
      </c>
      <c r="O194" s="13"/>
      <c r="P194" s="13">
        <v>9.0587888170768696E-2</v>
      </c>
      <c r="Q194" s="13">
        <v>0.49331780510988599</v>
      </c>
      <c r="R194" s="13">
        <v>4.2537747512428198E-2</v>
      </c>
      <c r="S194" s="13"/>
      <c r="T194" s="13">
        <v>0.10261156409983101</v>
      </c>
      <c r="U194" s="13"/>
      <c r="V194" s="13"/>
      <c r="W194" s="13"/>
      <c r="X194" s="13"/>
      <c r="Y194" s="13">
        <v>4.6239236133657404E-3</v>
      </c>
      <c r="Z194" s="13"/>
      <c r="AA194" s="13">
        <v>1.4992931399746799E-2</v>
      </c>
      <c r="AB194" s="13">
        <v>1.37989054091878E-2</v>
      </c>
      <c r="AC194" s="13">
        <v>3.8706271304767199E-3</v>
      </c>
      <c r="AD194" s="13">
        <v>1.4499744721424001E-2</v>
      </c>
      <c r="AE194" s="13"/>
      <c r="AF194" s="13"/>
      <c r="AG194" s="13">
        <v>1.0625330773669501E-2</v>
      </c>
      <c r="AH194" s="13">
        <v>2.49409229330824E-2</v>
      </c>
      <c r="AI194" s="13">
        <v>8.9460268365070802E-2</v>
      </c>
      <c r="AJ194" s="13">
        <v>9.7687492627540506E-2</v>
      </c>
      <c r="AK194" s="13"/>
      <c r="AL194" s="13"/>
      <c r="AM194" s="13">
        <v>1.96942510490108E-4</v>
      </c>
      <c r="AN194" s="13">
        <v>0.12893519824315999</v>
      </c>
      <c r="AO194" s="13">
        <v>1.29691568256343E-2</v>
      </c>
    </row>
    <row r="195" spans="3:41" ht="16.5" x14ac:dyDescent="0.3">
      <c r="C195" s="3">
        <v>43343</v>
      </c>
      <c r="D195" s="13">
        <v>0.37028116208704598</v>
      </c>
      <c r="E195" s="13">
        <v>0.101909036742065</v>
      </c>
      <c r="F195" s="13">
        <v>0.49351325569148802</v>
      </c>
      <c r="G195" s="13">
        <v>0.60657124519373695</v>
      </c>
      <c r="H195" s="13">
        <v>0.39362589002624498</v>
      </c>
      <c r="I195" s="13">
        <v>0.53722705428789297</v>
      </c>
      <c r="J195" s="13">
        <v>0.11711596273067</v>
      </c>
      <c r="K195" s="13">
        <v>6.0894076747376E-2</v>
      </c>
      <c r="L195" s="13">
        <v>1.13386847596539E-2</v>
      </c>
      <c r="M195" s="13">
        <v>1.0806756406000701E-2</v>
      </c>
      <c r="N195" s="13">
        <v>0.24669908295509799</v>
      </c>
      <c r="O195" s="13"/>
      <c r="P195" s="13">
        <v>9.1813735019564899E-2</v>
      </c>
      <c r="Q195" s="13">
        <v>0.48832732420106301</v>
      </c>
      <c r="R195" s="13">
        <v>4.2429494928167097E-2</v>
      </c>
      <c r="S195" s="13"/>
      <c r="T195" s="13">
        <v>0.10703287059960701</v>
      </c>
      <c r="U195" s="13"/>
      <c r="V195" s="13"/>
      <c r="W195" s="13"/>
      <c r="X195" s="13"/>
      <c r="Y195" s="13">
        <v>4.6610439530157203E-3</v>
      </c>
      <c r="Z195" s="13"/>
      <c r="AA195" s="13">
        <v>1.5895401089806801E-2</v>
      </c>
      <c r="AB195" s="13">
        <v>1.55382935001575E-2</v>
      </c>
      <c r="AC195" s="13">
        <v>3.8234723220790202E-3</v>
      </c>
      <c r="AD195" s="13">
        <v>1.53334036173523E-2</v>
      </c>
      <c r="AE195" s="13"/>
      <c r="AF195" s="13"/>
      <c r="AG195" s="13">
        <v>1.09529503774167E-2</v>
      </c>
      <c r="AH195" s="13">
        <v>2.6327019096553099E-2</v>
      </c>
      <c r="AI195" s="13">
        <v>8.7026335026385002E-2</v>
      </c>
      <c r="AJ195" s="13">
        <v>9.8201941087824707E-2</v>
      </c>
      <c r="AK195" s="13"/>
      <c r="AL195" s="13"/>
      <c r="AM195" s="13">
        <v>1.97750285589039E-4</v>
      </c>
      <c r="AN195" s="13">
        <v>0.13499776788682</v>
      </c>
      <c r="AO195" s="13">
        <v>1.30289582674529E-2</v>
      </c>
    </row>
    <row r="196" spans="3:41" ht="16.5" x14ac:dyDescent="0.3">
      <c r="C196" s="3">
        <v>43373</v>
      </c>
      <c r="D196" s="13">
        <v>0.359059347161586</v>
      </c>
      <c r="E196" s="13">
        <v>9.88919841946269E-2</v>
      </c>
      <c r="F196" s="13">
        <v>0.499508333113239</v>
      </c>
      <c r="G196" s="13">
        <v>0.60436405885407096</v>
      </c>
      <c r="H196" s="13">
        <v>0.39345886769105198</v>
      </c>
      <c r="I196" s="13">
        <v>0.54094473374297203</v>
      </c>
      <c r="J196" s="13">
        <v>0.116168477126788</v>
      </c>
      <c r="K196" s="13">
        <v>6.1539172997214599E-2</v>
      </c>
      <c r="L196" s="13">
        <v>1.1329996982877601E-2</v>
      </c>
      <c r="M196" s="13">
        <v>1.0646268687685201E-2</v>
      </c>
      <c r="N196" s="13">
        <v>0.245862301537216</v>
      </c>
      <c r="O196" s="13"/>
      <c r="P196" s="13">
        <v>9.1646879252989602E-2</v>
      </c>
      <c r="Q196" s="13">
        <v>0.49049109025460902</v>
      </c>
      <c r="R196" s="13">
        <v>4.1972843287563899E-2</v>
      </c>
      <c r="S196" s="13"/>
      <c r="T196" s="13">
        <v>0.114482338715442</v>
      </c>
      <c r="U196" s="13"/>
      <c r="V196" s="13"/>
      <c r="W196" s="13"/>
      <c r="X196" s="13"/>
      <c r="Y196" s="13">
        <v>4.6107510437744898E-3</v>
      </c>
      <c r="Z196" s="13"/>
      <c r="AA196" s="13">
        <v>1.6242677374352501E-2</v>
      </c>
      <c r="AB196" s="13">
        <v>1.54481995989893E-2</v>
      </c>
      <c r="AC196" s="13">
        <v>3.9987143970247798E-3</v>
      </c>
      <c r="AD196" s="13">
        <v>1.59036144136597E-2</v>
      </c>
      <c r="AE196" s="13"/>
      <c r="AF196" s="13"/>
      <c r="AG196" s="13">
        <v>1.1331163753783201E-2</v>
      </c>
      <c r="AH196" s="13">
        <v>2.63975214413887E-2</v>
      </c>
      <c r="AI196" s="13">
        <v>8.7544343965671206E-2</v>
      </c>
      <c r="AJ196" s="13">
        <v>9.8339274011763803E-2</v>
      </c>
      <c r="AK196" s="13"/>
      <c r="AL196" s="13"/>
      <c r="AM196" s="13">
        <v>1.7815951119425601E-4</v>
      </c>
      <c r="AN196" s="13">
        <v>0.13349969864899799</v>
      </c>
      <c r="AO196" s="13">
        <v>1.30105855910155E-2</v>
      </c>
    </row>
    <row r="197" spans="3:41" ht="16.5" x14ac:dyDescent="0.3">
      <c r="C197" s="3">
        <v>43404</v>
      </c>
      <c r="D197" s="13">
        <v>0.34810436691774599</v>
      </c>
      <c r="E197" s="13">
        <v>9.3795039053137505E-2</v>
      </c>
      <c r="F197" s="13">
        <v>0.50477228252671402</v>
      </c>
      <c r="G197" s="13">
        <v>0.60524953162652395</v>
      </c>
      <c r="H197" s="13">
        <v>0.39214840462165801</v>
      </c>
      <c r="I197" s="13">
        <v>0.54065248592428705</v>
      </c>
      <c r="J197" s="13">
        <v>0.116504055300627</v>
      </c>
      <c r="K197" s="13">
        <v>6.1630387327076798E-2</v>
      </c>
      <c r="L197" s="13">
        <v>1.12259478884181E-2</v>
      </c>
      <c r="M197" s="13">
        <v>1.0683983964477201E-2</v>
      </c>
      <c r="N197" s="13">
        <v>0.24367881807331301</v>
      </c>
      <c r="O197" s="13"/>
      <c r="P197" s="13">
        <v>9.1369509748318894E-2</v>
      </c>
      <c r="Q197" s="13">
        <v>0.486971030170538</v>
      </c>
      <c r="R197" s="13">
        <v>4.07695326823325E-2</v>
      </c>
      <c r="S197" s="13"/>
      <c r="T197" s="13">
        <v>0.109021171290016</v>
      </c>
      <c r="U197" s="13"/>
      <c r="V197" s="13"/>
      <c r="W197" s="13"/>
      <c r="X197" s="13"/>
      <c r="Y197" s="13">
        <v>4.6279171692438998E-3</v>
      </c>
      <c r="Z197" s="13"/>
      <c r="AA197" s="13">
        <v>1.57127955646079E-2</v>
      </c>
      <c r="AB197" s="13">
        <v>1.50146087649941E-2</v>
      </c>
      <c r="AC197" s="13">
        <v>4.0743322221953003E-3</v>
      </c>
      <c r="AD197" s="13">
        <v>1.6174392229501899E-2</v>
      </c>
      <c r="AE197" s="13"/>
      <c r="AF197" s="13"/>
      <c r="AG197" s="13">
        <v>1.1635832734121301E-2</v>
      </c>
      <c r="AH197" s="13">
        <v>2.7010952129293799E-2</v>
      </c>
      <c r="AI197" s="13">
        <v>8.5641732954775701E-2</v>
      </c>
      <c r="AJ197" s="13">
        <v>9.83386615862194E-2</v>
      </c>
      <c r="AK197" s="13"/>
      <c r="AL197" s="13"/>
      <c r="AM197" s="13">
        <v>1.7688166519756201E-4</v>
      </c>
      <c r="AN197" s="13">
        <v>0.145076152016962</v>
      </c>
      <c r="AO197" s="13">
        <v>1.3041375777177301E-2</v>
      </c>
    </row>
    <row r="198" spans="3:41" ht="16.5" x14ac:dyDescent="0.3">
      <c r="C198" s="3">
        <v>43434</v>
      </c>
      <c r="D198" s="13">
        <v>0.34463077297145001</v>
      </c>
      <c r="E198" s="13">
        <v>9.1863294588769295E-2</v>
      </c>
      <c r="F198" s="13">
        <v>0.50803893437545999</v>
      </c>
      <c r="G198" s="13">
        <v>0.60500668234909605</v>
      </c>
      <c r="H198" s="13">
        <v>0.40049281726602498</v>
      </c>
      <c r="I198" s="13">
        <v>0.54625179122638701</v>
      </c>
      <c r="J198" s="13">
        <v>0.117756936706076</v>
      </c>
      <c r="K198" s="13">
        <v>6.1836265264950799E-2</v>
      </c>
      <c r="L198" s="13">
        <v>1.14505410527352E-2</v>
      </c>
      <c r="M198" s="13">
        <v>1.0693847973075999E-2</v>
      </c>
      <c r="N198" s="13">
        <v>0.24106838814474099</v>
      </c>
      <c r="O198" s="13"/>
      <c r="P198" s="13">
        <v>0.100250420630437</v>
      </c>
      <c r="Q198" s="13">
        <v>0.49003624247247402</v>
      </c>
      <c r="R198" s="13">
        <v>3.9941721292419297E-2</v>
      </c>
      <c r="S198" s="13"/>
      <c r="T198" s="13">
        <v>0.108187008346363</v>
      </c>
      <c r="U198" s="13"/>
      <c r="V198" s="13"/>
      <c r="W198" s="13"/>
      <c r="X198" s="13"/>
      <c r="Y198" s="13">
        <v>4.51982834143523E-3</v>
      </c>
      <c r="Z198" s="13"/>
      <c r="AA198" s="13">
        <v>1.48908342153658E-2</v>
      </c>
      <c r="AB198" s="13">
        <v>1.4937611401643401E-2</v>
      </c>
      <c r="AC198" s="13">
        <v>4.0760745024479997E-3</v>
      </c>
      <c r="AD198" s="13">
        <v>1.66599841995018E-2</v>
      </c>
      <c r="AE198" s="13"/>
      <c r="AF198" s="13"/>
      <c r="AG198" s="13">
        <v>1.22554113619952E-2</v>
      </c>
      <c r="AH198" s="13">
        <v>2.7934752504805999E-2</v>
      </c>
      <c r="AI198" s="13">
        <v>8.7086330113514396E-2</v>
      </c>
      <c r="AJ198" s="13">
        <v>9.9578451707906801E-2</v>
      </c>
      <c r="AK198" s="13"/>
      <c r="AL198" s="13"/>
      <c r="AM198" s="13">
        <v>1.6896836395242901E-4</v>
      </c>
      <c r="AN198" s="13">
        <v>0.15936472344399799</v>
      </c>
      <c r="AO198" s="13">
        <v>1.3115919619580601E-2</v>
      </c>
    </row>
    <row r="199" spans="3:41" ht="16.5" x14ac:dyDescent="0.3">
      <c r="C199" s="3">
        <v>43465</v>
      </c>
      <c r="D199" s="13">
        <v>0.32090820085146998</v>
      </c>
      <c r="E199" s="13">
        <v>9.1694448372644496E-2</v>
      </c>
      <c r="F199" s="13">
        <v>0.50202412885542202</v>
      </c>
      <c r="G199" s="13">
        <v>0.60947765817366795</v>
      </c>
      <c r="H199" s="13">
        <v>0.39492338967023999</v>
      </c>
      <c r="I199" s="13">
        <v>0.53635212065932203</v>
      </c>
      <c r="J199" s="13">
        <v>0.116140616860523</v>
      </c>
      <c r="K199" s="13">
        <v>6.0894418222136301E-2</v>
      </c>
      <c r="L199" s="13">
        <v>1.14367684827272E-2</v>
      </c>
      <c r="M199" s="13">
        <v>1.0353715938176701E-2</v>
      </c>
      <c r="N199" s="13">
        <v>0.23422193090712101</v>
      </c>
      <c r="O199" s="13"/>
      <c r="P199" s="13">
        <v>0.10619103445332401</v>
      </c>
      <c r="Q199" s="13">
        <v>0.482946317935181</v>
      </c>
      <c r="R199" s="13">
        <v>3.9074423898018101E-2</v>
      </c>
      <c r="S199" s="13"/>
      <c r="T199" s="13">
        <v>0.109181280642629</v>
      </c>
      <c r="U199" s="13"/>
      <c r="V199" s="13"/>
      <c r="W199" s="13"/>
      <c r="X199" s="13"/>
      <c r="Y199" s="13">
        <v>4.2598597102868297E-3</v>
      </c>
      <c r="Z199" s="13"/>
      <c r="AA199" s="13">
        <v>1.4205814959994401E-2</v>
      </c>
      <c r="AB199" s="13">
        <v>1.46103603026466E-2</v>
      </c>
      <c r="AC199" s="13">
        <v>3.9795186258323803E-3</v>
      </c>
      <c r="AD199" s="13">
        <v>1.6775522558593201E-2</v>
      </c>
      <c r="AE199" s="13"/>
      <c r="AF199" s="13"/>
      <c r="AG199" s="13">
        <v>1.2927816511075199E-2</v>
      </c>
      <c r="AH199" s="13">
        <v>2.8512941422723301E-2</v>
      </c>
      <c r="AI199" s="13">
        <v>8.7163047060931295E-2</v>
      </c>
      <c r="AJ199" s="13">
        <v>9.8841581482893695E-2</v>
      </c>
      <c r="AK199" s="13"/>
      <c r="AL199" s="13"/>
      <c r="AM199" s="13">
        <v>1.5536130067230001E-4</v>
      </c>
      <c r="AN199" s="13">
        <v>0.16688763629884501</v>
      </c>
      <c r="AO199" s="13">
        <v>1.3167748485697701E-2</v>
      </c>
    </row>
    <row r="200" spans="3:41" ht="16.5" x14ac:dyDescent="0.3">
      <c r="C200" s="3">
        <v>43496</v>
      </c>
      <c r="D200" s="13">
        <v>0.31994642637756598</v>
      </c>
      <c r="E200" s="13">
        <v>9.1902793351453502E-2</v>
      </c>
      <c r="F200" s="13">
        <v>0.51139306384307104</v>
      </c>
      <c r="G200" s="13">
        <v>0.61636597362339396</v>
      </c>
      <c r="H200" s="13">
        <v>0.403537431171831</v>
      </c>
      <c r="I200" s="13">
        <v>0.55247693567311495</v>
      </c>
      <c r="J200" s="13">
        <v>0.122153862406717</v>
      </c>
      <c r="K200" s="13">
        <v>6.0922023965214199E-2</v>
      </c>
      <c r="L200" s="13">
        <v>1.1420850897050101E-2</v>
      </c>
      <c r="M200" s="13">
        <v>1.05403370816322E-2</v>
      </c>
      <c r="N200" s="13">
        <v>0.237356096123293</v>
      </c>
      <c r="O200" s="13"/>
      <c r="P200" s="13">
        <v>0.10739901720853</v>
      </c>
      <c r="Q200" s="13">
        <v>0.48705842125610199</v>
      </c>
      <c r="R200" s="13">
        <v>3.8713555002768102E-2</v>
      </c>
      <c r="S200" s="13"/>
      <c r="T200" s="13">
        <v>0.109830235756845</v>
      </c>
      <c r="U200" s="13"/>
      <c r="V200" s="13"/>
      <c r="W200" s="13"/>
      <c r="X200" s="13"/>
      <c r="Y200" s="13">
        <v>4.0733157141865399E-3</v>
      </c>
      <c r="Z200" s="13"/>
      <c r="AA200" s="13">
        <v>1.3907321760534001E-2</v>
      </c>
      <c r="AB200" s="13">
        <v>1.4979249923694499E-2</v>
      </c>
      <c r="AC200" s="13">
        <v>4.2034058527435896E-3</v>
      </c>
      <c r="AD200" s="13">
        <v>1.73883539946246E-2</v>
      </c>
      <c r="AE200" s="13"/>
      <c r="AF200" s="13"/>
      <c r="AG200" s="13">
        <v>1.33380067321102E-2</v>
      </c>
      <c r="AH200" s="13">
        <v>2.9820376353493001E-2</v>
      </c>
      <c r="AI200" s="13">
        <v>8.7218209826669002E-2</v>
      </c>
      <c r="AJ200" s="13">
        <v>0.10208850238280801</v>
      </c>
      <c r="AK200" s="13"/>
      <c r="AL200" s="13"/>
      <c r="AM200" s="13">
        <v>4.9973291324256703E-6</v>
      </c>
      <c r="AN200" s="13">
        <v>0.17588719429734501</v>
      </c>
      <c r="AO200" s="13">
        <v>1.32730666665484E-2</v>
      </c>
    </row>
    <row r="201" spans="3:41" ht="16.5" x14ac:dyDescent="0.3">
      <c r="C201" s="3">
        <v>43524</v>
      </c>
      <c r="D201" s="13">
        <v>0.31585056978311599</v>
      </c>
      <c r="E201" s="13">
        <v>9.1068899620493804E-2</v>
      </c>
      <c r="F201" s="13">
        <v>0.51890160421814102</v>
      </c>
      <c r="G201" s="13">
        <v>0.62294082063398903</v>
      </c>
      <c r="H201" s="13">
        <v>0.40988777198640802</v>
      </c>
      <c r="I201" s="13">
        <v>0.56325307596143104</v>
      </c>
      <c r="J201" s="13">
        <v>0.12500023166261801</v>
      </c>
      <c r="K201" s="13">
        <v>6.0981651249043298E-2</v>
      </c>
      <c r="L201" s="13">
        <v>1.1609463486563601E-2</v>
      </c>
      <c r="M201" s="13">
        <v>1.03737020792317E-2</v>
      </c>
      <c r="N201" s="13">
        <v>0.238814871165446</v>
      </c>
      <c r="O201" s="13"/>
      <c r="P201" s="13">
        <v>0.10685504373048101</v>
      </c>
      <c r="Q201" s="13">
        <v>0.48959934779845998</v>
      </c>
      <c r="R201" s="13">
        <v>3.9253247439726302E-2</v>
      </c>
      <c r="S201" s="13"/>
      <c r="T201" s="13">
        <v>0.111218775789809</v>
      </c>
      <c r="U201" s="13"/>
      <c r="V201" s="13"/>
      <c r="W201" s="13"/>
      <c r="X201" s="13"/>
      <c r="Y201" s="13">
        <v>3.9910902259024904E-3</v>
      </c>
      <c r="Z201" s="13"/>
      <c r="AA201" s="13">
        <v>1.27365595442366E-2</v>
      </c>
      <c r="AB201" s="13">
        <v>1.4880483308612601E-2</v>
      </c>
      <c r="AC201" s="13">
        <v>4.2541920854521596E-3</v>
      </c>
      <c r="AD201" s="13">
        <v>1.7797040570627001E-2</v>
      </c>
      <c r="AE201" s="13"/>
      <c r="AF201" s="13"/>
      <c r="AG201" s="13">
        <v>1.4018406313034E-2</v>
      </c>
      <c r="AH201" s="13">
        <v>3.0578711143945399E-2</v>
      </c>
      <c r="AI201" s="13">
        <v>8.8097435218565306E-2</v>
      </c>
      <c r="AJ201" s="13">
        <v>0.10428555634358699</v>
      </c>
      <c r="AK201" s="13"/>
      <c r="AL201" s="13"/>
      <c r="AM201" s="13"/>
      <c r="AN201" s="13">
        <v>0.17542624201770199</v>
      </c>
      <c r="AO201" s="13">
        <v>1.34452957686224E-2</v>
      </c>
    </row>
    <row r="202" spans="3:41" ht="16.5" x14ac:dyDescent="0.3">
      <c r="C202" s="3">
        <v>43555</v>
      </c>
      <c r="D202" s="13">
        <v>0.309003633337044</v>
      </c>
      <c r="E202" s="13">
        <v>8.9150132136552498E-2</v>
      </c>
      <c r="F202" s="13">
        <v>0.52342371524832998</v>
      </c>
      <c r="G202" s="13">
        <v>0.61460071356194201</v>
      </c>
      <c r="H202" s="13">
        <v>0.40828644198090902</v>
      </c>
      <c r="I202" s="13">
        <v>0.56144639624510295</v>
      </c>
      <c r="J202" s="13">
        <v>0.12500419518543601</v>
      </c>
      <c r="K202" s="13">
        <v>6.1436740995383501E-2</v>
      </c>
      <c r="L202" s="13">
        <v>1.1360495188291299E-2</v>
      </c>
      <c r="M202" s="13">
        <v>1.04147260063422E-2</v>
      </c>
      <c r="N202" s="13">
        <v>0.23551029961549</v>
      </c>
      <c r="O202" s="13"/>
      <c r="P202" s="13">
        <v>0.105991463803829</v>
      </c>
      <c r="Q202" s="13">
        <v>0.48156847140370601</v>
      </c>
      <c r="R202" s="13">
        <v>3.9442645787621099E-2</v>
      </c>
      <c r="S202" s="13"/>
      <c r="T202" s="13">
        <v>0.104603864878914</v>
      </c>
      <c r="U202" s="13"/>
      <c r="V202" s="13"/>
      <c r="W202" s="13"/>
      <c r="X202" s="13"/>
      <c r="Y202" s="13">
        <v>3.75274732078892E-3</v>
      </c>
      <c r="Z202" s="13"/>
      <c r="AA202" s="13">
        <v>1.18567615199022E-2</v>
      </c>
      <c r="AB202" s="13">
        <v>1.5239619839409701E-2</v>
      </c>
      <c r="AC202" s="13">
        <v>4.0331387837903698E-3</v>
      </c>
      <c r="AD202" s="13">
        <v>1.7446931310287201E-2</v>
      </c>
      <c r="AE202" s="13"/>
      <c r="AF202" s="13"/>
      <c r="AG202" s="13">
        <v>1.4341749749028E-2</v>
      </c>
      <c r="AH202" s="13">
        <v>3.1480434872023698E-2</v>
      </c>
      <c r="AI202" s="13">
        <v>8.7413634123912398E-2</v>
      </c>
      <c r="AJ202" s="13">
        <v>0.105888950528487</v>
      </c>
      <c r="AK202" s="13"/>
      <c r="AL202" s="13"/>
      <c r="AM202" s="13">
        <v>4.35532995906242E-6</v>
      </c>
      <c r="AN202" s="13">
        <v>0.176978249929161</v>
      </c>
      <c r="AO202" s="13">
        <v>1.3420083989425499E-2</v>
      </c>
    </row>
    <row r="203" spans="3:41" ht="16.5" x14ac:dyDescent="0.3">
      <c r="C203" s="3">
        <v>43585</v>
      </c>
      <c r="D203" s="13">
        <v>0.30293151569910598</v>
      </c>
      <c r="E203" s="13">
        <v>8.8590918324538401E-2</v>
      </c>
      <c r="F203" s="13">
        <v>0.52872071378507401</v>
      </c>
      <c r="G203" s="13">
        <v>0.612769670608594</v>
      </c>
      <c r="H203" s="13">
        <v>0.41021859717617598</v>
      </c>
      <c r="I203" s="13">
        <v>0.563799410089039</v>
      </c>
      <c r="J203" s="13">
        <v>0.12691421038943099</v>
      </c>
      <c r="K203" s="13">
        <v>6.1549363240350201E-2</v>
      </c>
      <c r="L203" s="13">
        <v>1.1257673999786199E-2</v>
      </c>
      <c r="M203" s="13">
        <v>1.0422770519090701E-2</v>
      </c>
      <c r="N203" s="13">
        <v>0.23298981489132201</v>
      </c>
      <c r="O203" s="13"/>
      <c r="P203" s="13">
        <v>0.1061347879463</v>
      </c>
      <c r="Q203" s="13">
        <v>0.48326929092759502</v>
      </c>
      <c r="R203" s="13">
        <v>3.9478605439913203E-2</v>
      </c>
      <c r="S203" s="13"/>
      <c r="T203" s="13">
        <v>0.10066660600293501</v>
      </c>
      <c r="U203" s="13"/>
      <c r="V203" s="13"/>
      <c r="W203" s="13"/>
      <c r="X203" s="13"/>
      <c r="Y203" s="13">
        <v>3.5288005950403498E-3</v>
      </c>
      <c r="Z203" s="13"/>
      <c r="AA203" s="13">
        <v>1.08620019315433E-2</v>
      </c>
      <c r="AB203" s="13">
        <v>1.506886865315E-2</v>
      </c>
      <c r="AC203" s="13">
        <v>4.1575492687026001E-3</v>
      </c>
      <c r="AD203" s="13">
        <v>1.7539955552585602E-2</v>
      </c>
      <c r="AE203" s="13"/>
      <c r="AF203" s="13"/>
      <c r="AG203" s="13">
        <v>1.45828187295133E-2</v>
      </c>
      <c r="AH203" s="13">
        <v>3.2964435251972499E-2</v>
      </c>
      <c r="AI203" s="13">
        <v>8.6189097931476194E-2</v>
      </c>
      <c r="AJ203" s="13">
        <v>0.107912255682967</v>
      </c>
      <c r="AK203" s="13"/>
      <c r="AL203" s="13"/>
      <c r="AM203" s="13">
        <v>3.96650864398235E-6</v>
      </c>
      <c r="AN203" s="13">
        <v>0.17211395101568799</v>
      </c>
      <c r="AO203" s="13">
        <v>1.3384128737813099E-2</v>
      </c>
    </row>
    <row r="204" spans="3:41" ht="16.5" x14ac:dyDescent="0.3">
      <c r="C204" s="3">
        <v>43616</v>
      </c>
      <c r="D204" s="13">
        <v>0.29534197264114198</v>
      </c>
      <c r="E204" s="13">
        <v>8.84412831232812E-2</v>
      </c>
      <c r="F204" s="13">
        <v>0.53003097911160202</v>
      </c>
      <c r="G204" s="13">
        <v>0.61127260054295396</v>
      </c>
      <c r="H204" s="13">
        <v>0.41153748708647903</v>
      </c>
      <c r="I204" s="13">
        <v>0.56693847754400395</v>
      </c>
      <c r="J204" s="13">
        <v>0.12794273663933201</v>
      </c>
      <c r="K204" s="13">
        <v>6.2580198941682999E-2</v>
      </c>
      <c r="L204" s="13">
        <v>1.09769403583071E-2</v>
      </c>
      <c r="M204" s="13">
        <v>1.01079908718968E-2</v>
      </c>
      <c r="N204" s="13">
        <v>0.23366985174049701</v>
      </c>
      <c r="O204" s="13"/>
      <c r="P204" s="13">
        <v>0.105568366593965</v>
      </c>
      <c r="Q204" s="13">
        <v>0.48219436605240301</v>
      </c>
      <c r="R204" s="13">
        <v>3.9243250040478302E-2</v>
      </c>
      <c r="S204" s="13"/>
      <c r="T204" s="13">
        <v>9.8567406712276401E-2</v>
      </c>
      <c r="U204" s="13"/>
      <c r="V204" s="13"/>
      <c r="W204" s="13"/>
      <c r="X204" s="13"/>
      <c r="Y204" s="13">
        <v>3.3117259049642899E-3</v>
      </c>
      <c r="Z204" s="13"/>
      <c r="AA204" s="13">
        <v>1.0541322441113001E-2</v>
      </c>
      <c r="AB204" s="13">
        <v>1.5911231983031598E-2</v>
      </c>
      <c r="AC204" s="13">
        <v>4.1015620111585398E-3</v>
      </c>
      <c r="AD204" s="13">
        <v>1.7960536275673698E-2</v>
      </c>
      <c r="AE204" s="13"/>
      <c r="AF204" s="13"/>
      <c r="AG204" s="13">
        <v>1.54111930163351E-2</v>
      </c>
      <c r="AH204" s="13">
        <v>3.4335222864297799E-2</v>
      </c>
      <c r="AI204" s="13">
        <v>8.6069959531885495E-2</v>
      </c>
      <c r="AJ204" s="13">
        <v>0.110676830293557</v>
      </c>
      <c r="AK204" s="13"/>
      <c r="AL204" s="13"/>
      <c r="AM204" s="13">
        <v>3.5276113465696201E-6</v>
      </c>
      <c r="AN204" s="13">
        <v>0.18151664570276799</v>
      </c>
      <c r="AO204" s="13">
        <v>1.33004252638537E-2</v>
      </c>
    </row>
    <row r="205" spans="3:41" ht="16.5" x14ac:dyDescent="0.3">
      <c r="C205" s="3">
        <v>43646</v>
      </c>
      <c r="D205" s="13">
        <v>0.29178453550057898</v>
      </c>
      <c r="E205" s="13">
        <v>8.9191193061829099E-2</v>
      </c>
      <c r="F205" s="13">
        <v>0.52482906149326802</v>
      </c>
      <c r="G205" s="13">
        <v>0.61233217760716097</v>
      </c>
      <c r="H205" s="13">
        <v>0.41652636362909501</v>
      </c>
      <c r="I205" s="13">
        <v>0.57165537102229802</v>
      </c>
      <c r="J205" s="13">
        <v>0.12967212900708999</v>
      </c>
      <c r="K205" s="13">
        <v>6.3524517578877407E-2</v>
      </c>
      <c r="L205" s="13">
        <v>1.0484136349327501E-2</v>
      </c>
      <c r="M205" s="13">
        <v>1.0238915039229199E-2</v>
      </c>
      <c r="N205" s="13">
        <v>0.23311939650063401</v>
      </c>
      <c r="O205" s="13"/>
      <c r="P205" s="13">
        <v>0.106058069858355</v>
      </c>
      <c r="Q205" s="13">
        <v>0.48386584448860698</v>
      </c>
      <c r="R205" s="13">
        <v>3.9415299411782401E-2</v>
      </c>
      <c r="S205" s="13"/>
      <c r="T205" s="13">
        <v>9.6680536866022904E-2</v>
      </c>
      <c r="U205" s="13"/>
      <c r="V205" s="13"/>
      <c r="W205" s="13"/>
      <c r="X205" s="13"/>
      <c r="Y205" s="13">
        <v>3.2790980997061698E-3</v>
      </c>
      <c r="Z205" s="13"/>
      <c r="AA205" s="13">
        <v>1.03690405696316E-2</v>
      </c>
      <c r="AB205" s="13">
        <v>1.6635394057628199E-2</v>
      </c>
      <c r="AC205" s="13">
        <v>4.1103682914747997E-3</v>
      </c>
      <c r="AD205" s="13">
        <v>1.8395554966212899E-2</v>
      </c>
      <c r="AE205" s="13"/>
      <c r="AF205" s="13"/>
      <c r="AG205" s="13">
        <v>1.6050312885101899E-2</v>
      </c>
      <c r="AH205" s="13">
        <v>3.61902224021639E-2</v>
      </c>
      <c r="AI205" s="13">
        <v>8.5565641671037904E-2</v>
      </c>
      <c r="AJ205" s="13">
        <v>0.11460439093121499</v>
      </c>
      <c r="AK205" s="13"/>
      <c r="AL205" s="13"/>
      <c r="AM205" s="13">
        <v>1.9044317714945301E-5</v>
      </c>
      <c r="AN205" s="13">
        <v>0.17925263167626301</v>
      </c>
      <c r="AO205" s="13">
        <v>1.3116948855273401E-2</v>
      </c>
    </row>
    <row r="206" spans="3:41" ht="16.5" x14ac:dyDescent="0.3">
      <c r="C206" s="3">
        <v>43677</v>
      </c>
      <c r="D206" s="13">
        <v>0.28707844228879198</v>
      </c>
      <c r="E206" s="13">
        <v>8.8716045270213997E-2</v>
      </c>
      <c r="F206" s="13">
        <v>0.52106847651171495</v>
      </c>
      <c r="G206" s="13">
        <v>0.61379942695796996</v>
      </c>
      <c r="H206" s="13">
        <v>0.42327445481662102</v>
      </c>
      <c r="I206" s="13">
        <v>0.573794915463547</v>
      </c>
      <c r="J206" s="13">
        <v>0.13037890488858001</v>
      </c>
      <c r="K206" s="13">
        <v>6.4245309472795706E-2</v>
      </c>
      <c r="L206" s="13">
        <v>9.9925405150502102E-3</v>
      </c>
      <c r="M206" s="13">
        <v>1.0023463531547001E-2</v>
      </c>
      <c r="N206" s="13">
        <v>0.23069801173823801</v>
      </c>
      <c r="O206" s="13"/>
      <c r="P206" s="13">
        <v>0.10587430008097699</v>
      </c>
      <c r="Q206" s="13">
        <v>0.48721824544776599</v>
      </c>
      <c r="R206" s="13">
        <v>3.8912043766047698E-2</v>
      </c>
      <c r="S206" s="13"/>
      <c r="T206" s="13">
        <v>9.3154172801151999E-2</v>
      </c>
      <c r="U206" s="13"/>
      <c r="V206" s="13"/>
      <c r="W206" s="13"/>
      <c r="X206" s="13"/>
      <c r="Y206" s="13">
        <v>3.1866715943989201E-3</v>
      </c>
      <c r="Z206" s="13"/>
      <c r="AA206" s="13">
        <v>1.0506788513241E-2</v>
      </c>
      <c r="AB206" s="13">
        <v>1.6562903702593099E-2</v>
      </c>
      <c r="AC206" s="13">
        <v>4.3671685453295804E-3</v>
      </c>
      <c r="AD206" s="13">
        <v>1.7744606469678001E-2</v>
      </c>
      <c r="AE206" s="13"/>
      <c r="AF206" s="13"/>
      <c r="AG206" s="13">
        <v>1.8017184820005399E-2</v>
      </c>
      <c r="AH206" s="13">
        <v>3.8279785041919798E-2</v>
      </c>
      <c r="AI206" s="13">
        <v>8.3324397960521601E-2</v>
      </c>
      <c r="AJ206" s="13">
        <v>0.118115324488754</v>
      </c>
      <c r="AK206" s="13"/>
      <c r="AL206" s="13"/>
      <c r="AM206" s="13">
        <v>1.7007247835039398E-5</v>
      </c>
      <c r="AN206" s="13">
        <v>0.182419347422905</v>
      </c>
      <c r="AO206" s="13">
        <v>1.3168623394882501E-2</v>
      </c>
    </row>
    <row r="207" spans="3:41" ht="16.5" x14ac:dyDescent="0.3">
      <c r="C207" s="3">
        <v>43708</v>
      </c>
      <c r="D207" s="13">
        <v>0.281485507598003</v>
      </c>
      <c r="E207" s="13">
        <v>8.3351072540540194E-2</v>
      </c>
      <c r="F207" s="13">
        <v>0.51913654370888895</v>
      </c>
      <c r="G207" s="13">
        <v>0.61354679349643304</v>
      </c>
      <c r="H207" s="13">
        <v>0.42383437407530999</v>
      </c>
      <c r="I207" s="13">
        <v>0.574403845228179</v>
      </c>
      <c r="J207" s="13">
        <v>0.131862476204297</v>
      </c>
      <c r="K207" s="13">
        <v>6.4122945508242601E-2</v>
      </c>
      <c r="L207" s="13">
        <v>1.0142739258328501E-2</v>
      </c>
      <c r="M207" s="13">
        <v>1.0016482478717999E-2</v>
      </c>
      <c r="N207" s="13">
        <v>0.22633824542772599</v>
      </c>
      <c r="O207" s="13"/>
      <c r="P207" s="13">
        <v>0.104857019738149</v>
      </c>
      <c r="Q207" s="13">
        <v>0.48946039221357102</v>
      </c>
      <c r="R207" s="13">
        <v>3.8352023201734101E-2</v>
      </c>
      <c r="S207" s="13"/>
      <c r="T207" s="13">
        <v>9.5817345804034906E-2</v>
      </c>
      <c r="U207" s="13"/>
      <c r="V207" s="13"/>
      <c r="W207" s="13"/>
      <c r="X207" s="13"/>
      <c r="Y207" s="13">
        <v>2.9985253599322599E-3</v>
      </c>
      <c r="Z207" s="13"/>
      <c r="AA207" s="13">
        <v>1.0558343290401799E-2</v>
      </c>
      <c r="AB207" s="13">
        <v>1.6034000218094199E-2</v>
      </c>
      <c r="AC207" s="13">
        <v>4.3723852617749198E-3</v>
      </c>
      <c r="AD207" s="13">
        <v>1.72181356834188E-2</v>
      </c>
      <c r="AE207" s="13"/>
      <c r="AF207" s="13"/>
      <c r="AG207" s="13">
        <v>1.64364126673213E-2</v>
      </c>
      <c r="AH207" s="13">
        <v>4.0485930602746099E-2</v>
      </c>
      <c r="AI207" s="13">
        <v>8.0834607706686407E-2</v>
      </c>
      <c r="AJ207" s="13">
        <v>0.121147486991539</v>
      </c>
      <c r="AK207" s="13"/>
      <c r="AL207" s="13"/>
      <c r="AM207" s="13">
        <v>1.48014430401763E-5</v>
      </c>
      <c r="AN207" s="13">
        <v>0.179763486199569</v>
      </c>
      <c r="AO207" s="13">
        <v>1.3127706677384899E-2</v>
      </c>
    </row>
    <row r="208" spans="3:41" ht="16.5" x14ac:dyDescent="0.3">
      <c r="C208" s="3">
        <v>43738</v>
      </c>
      <c r="D208" s="13">
        <v>0.27886848746528903</v>
      </c>
      <c r="E208" s="13">
        <v>7.8762059171829796E-2</v>
      </c>
      <c r="F208" s="13">
        <v>0.51398633616692802</v>
      </c>
      <c r="G208" s="13">
        <v>0.61192003564269304</v>
      </c>
      <c r="H208" s="13">
        <v>0.429367324911126</v>
      </c>
      <c r="I208" s="13">
        <v>0.57396430621754202</v>
      </c>
      <c r="J208" s="13">
        <v>0.133290121806309</v>
      </c>
      <c r="K208" s="13">
        <v>6.3487496999481197E-2</v>
      </c>
      <c r="L208" s="13">
        <v>1.02484065166692E-2</v>
      </c>
      <c r="M208" s="13">
        <v>9.97363141747965E-3</v>
      </c>
      <c r="N208" s="13">
        <v>0.226194865967388</v>
      </c>
      <c r="O208" s="13"/>
      <c r="P208" s="13">
        <v>0.103804819707465</v>
      </c>
      <c r="Q208" s="13">
        <v>0.49350879587480401</v>
      </c>
      <c r="R208" s="13">
        <v>3.81376371235757E-2</v>
      </c>
      <c r="S208" s="13"/>
      <c r="T208" s="13">
        <v>9.2254582610100402E-2</v>
      </c>
      <c r="U208" s="13"/>
      <c r="V208" s="13"/>
      <c r="W208" s="13"/>
      <c r="X208" s="13"/>
      <c r="Y208" s="13">
        <v>2.8083766974215502E-3</v>
      </c>
      <c r="Z208" s="13"/>
      <c r="AA208" s="13">
        <v>1.01537080071619E-2</v>
      </c>
      <c r="AB208" s="13">
        <v>1.5518639216766701E-2</v>
      </c>
      <c r="AC208" s="13">
        <v>4.5173912896118804E-3</v>
      </c>
      <c r="AD208" s="13">
        <v>1.70867974525271E-2</v>
      </c>
      <c r="AE208" s="13"/>
      <c r="AF208" s="13"/>
      <c r="AG208" s="13">
        <v>1.6270554611068799E-2</v>
      </c>
      <c r="AH208" s="13">
        <v>4.1987164796313398E-2</v>
      </c>
      <c r="AI208" s="13">
        <v>7.8708440546899794E-2</v>
      </c>
      <c r="AJ208" s="13">
        <v>0.124195497142867</v>
      </c>
      <c r="AK208" s="13"/>
      <c r="AL208" s="13"/>
      <c r="AM208" s="13">
        <v>1.27588283570817E-5</v>
      </c>
      <c r="AN208" s="13">
        <v>0.1738561642923</v>
      </c>
      <c r="AO208" s="13">
        <v>1.3286468165465099E-2</v>
      </c>
    </row>
    <row r="209" spans="3:41" ht="16.5" x14ac:dyDescent="0.3">
      <c r="C209" s="3">
        <v>43769</v>
      </c>
      <c r="D209" s="13">
        <v>0.27188963976616998</v>
      </c>
      <c r="E209" s="13">
        <v>7.6660420105399196E-2</v>
      </c>
      <c r="F209" s="13">
        <v>0.50924522708890596</v>
      </c>
      <c r="G209" s="13">
        <v>0.61487049366336399</v>
      </c>
      <c r="H209" s="13">
        <v>0.432050364791427</v>
      </c>
      <c r="I209" s="13">
        <v>0.57748302844699395</v>
      </c>
      <c r="J209" s="13">
        <v>0.135014055222761</v>
      </c>
      <c r="K209" s="13">
        <v>6.3086467500305998E-2</v>
      </c>
      <c r="L209" s="13">
        <v>1.01289265301517E-2</v>
      </c>
      <c r="M209" s="13">
        <v>9.7864488470316598E-3</v>
      </c>
      <c r="N209" s="13">
        <v>0.22519267698894399</v>
      </c>
      <c r="O209" s="13"/>
      <c r="P209" s="13">
        <v>0.10198939267667401</v>
      </c>
      <c r="Q209" s="13">
        <v>0.49668343769397899</v>
      </c>
      <c r="R209" s="13">
        <v>3.8052714252429599E-2</v>
      </c>
      <c r="S209" s="13"/>
      <c r="T209" s="13">
        <v>9.7094973822641303E-2</v>
      </c>
      <c r="U209" s="13"/>
      <c r="V209" s="13"/>
      <c r="W209" s="13"/>
      <c r="X209" s="13"/>
      <c r="Y209" s="13">
        <v>2.6476340118954601E-3</v>
      </c>
      <c r="Z209" s="13"/>
      <c r="AA209" s="13">
        <v>9.8466726147623009E-3</v>
      </c>
      <c r="AB209" s="13">
        <v>1.5040583724815801E-2</v>
      </c>
      <c r="AC209" s="13">
        <v>4.4461938449136401E-3</v>
      </c>
      <c r="AD209" s="13">
        <v>1.7173387809349301E-2</v>
      </c>
      <c r="AE209" s="13"/>
      <c r="AF209" s="13"/>
      <c r="AG209" s="13">
        <v>1.6477786129422699E-2</v>
      </c>
      <c r="AH209" s="13">
        <v>4.3799159550403199E-2</v>
      </c>
      <c r="AI209" s="13">
        <v>7.7834631734468196E-2</v>
      </c>
      <c r="AJ209" s="13">
        <v>0.127395590038242</v>
      </c>
      <c r="AK209" s="13"/>
      <c r="AL209" s="13"/>
      <c r="AM209" s="13">
        <v>1.4014901296745601E-5</v>
      </c>
      <c r="AN209" s="13">
        <v>0.168104815605404</v>
      </c>
      <c r="AO209" s="13">
        <v>1.3408446428411E-2</v>
      </c>
    </row>
    <row r="210" spans="3:41" ht="16.5" x14ac:dyDescent="0.3">
      <c r="C210" s="3">
        <v>43799</v>
      </c>
      <c r="D210" s="13">
        <v>0.26562391407649999</v>
      </c>
      <c r="E210" s="13">
        <v>7.5759854035392302E-2</v>
      </c>
      <c r="F210" s="13">
        <v>0.50360140961924604</v>
      </c>
      <c r="G210" s="13">
        <v>0.60864721875637595</v>
      </c>
      <c r="H210" s="13">
        <v>0.43707414702789799</v>
      </c>
      <c r="I210" s="13">
        <v>0.57923991545874998</v>
      </c>
      <c r="J210" s="13">
        <v>0.136066675266866</v>
      </c>
      <c r="K210" s="13">
        <v>6.2271953911623802E-2</v>
      </c>
      <c r="L210" s="13">
        <v>1.00715092876999E-2</v>
      </c>
      <c r="M210" s="13">
        <v>9.8676100512696194E-3</v>
      </c>
      <c r="N210" s="13">
        <v>0.224699804776928</v>
      </c>
      <c r="O210" s="13"/>
      <c r="P210" s="13">
        <v>9.9404917959251396E-2</v>
      </c>
      <c r="Q210" s="13">
        <v>0.49984412924822402</v>
      </c>
      <c r="R210" s="13">
        <v>3.7827206076323699E-2</v>
      </c>
      <c r="S210" s="13"/>
      <c r="T210" s="13">
        <v>0.10150029930568499</v>
      </c>
      <c r="U210" s="13"/>
      <c r="V210" s="13"/>
      <c r="W210" s="13"/>
      <c r="X210" s="13"/>
      <c r="Y210" s="13">
        <v>2.4629482074422799E-3</v>
      </c>
      <c r="Z210" s="13"/>
      <c r="AA210" s="13">
        <v>9.2119304277063999E-3</v>
      </c>
      <c r="AB210" s="13">
        <v>1.4771161928743899E-2</v>
      </c>
      <c r="AC210" s="13">
        <v>4.6316425984906104E-3</v>
      </c>
      <c r="AD210" s="13">
        <v>1.7430120065318799E-2</v>
      </c>
      <c r="AE210" s="13"/>
      <c r="AF210" s="13"/>
      <c r="AG210" s="13">
        <v>1.5842443960671901E-2</v>
      </c>
      <c r="AH210" s="13">
        <v>4.5850628673787898E-2</v>
      </c>
      <c r="AI210" s="13">
        <v>7.7463025348077905E-2</v>
      </c>
      <c r="AJ210" s="13">
        <v>0.13022294828213901</v>
      </c>
      <c r="AK210" s="13"/>
      <c r="AL210" s="13"/>
      <c r="AM210" s="13">
        <v>1.1898193369586201E-5</v>
      </c>
      <c r="AN210" s="13">
        <v>0.176691556462576</v>
      </c>
      <c r="AO210" s="13">
        <v>1.34281375387947E-2</v>
      </c>
    </row>
    <row r="211" spans="3:41" ht="16.5" x14ac:dyDescent="0.3">
      <c r="C211" s="3">
        <v>43830</v>
      </c>
      <c r="D211" s="13">
        <v>0.26251668290761199</v>
      </c>
      <c r="E211" s="13">
        <v>7.9341931482188197E-2</v>
      </c>
      <c r="F211" s="13">
        <v>0.50612848579305303</v>
      </c>
      <c r="G211" s="13">
        <v>0.624083586325062</v>
      </c>
      <c r="H211" s="13">
        <v>0.44153325085588102</v>
      </c>
      <c r="I211" s="13">
        <v>0.58169119552919601</v>
      </c>
      <c r="J211" s="13">
        <v>0.137839306032086</v>
      </c>
      <c r="K211" s="13">
        <v>6.2749322870224403E-2</v>
      </c>
      <c r="L211" s="13">
        <v>1.0133498376709999E-2</v>
      </c>
      <c r="M211" s="13">
        <v>1.01358219524804E-2</v>
      </c>
      <c r="N211" s="13">
        <v>0.227156161063366</v>
      </c>
      <c r="O211" s="13"/>
      <c r="P211" s="13">
        <v>9.8020553642547401E-2</v>
      </c>
      <c r="Q211" s="13">
        <v>0.50912532919781395</v>
      </c>
      <c r="R211" s="13">
        <v>3.7701127691320599E-2</v>
      </c>
      <c r="S211" s="13"/>
      <c r="T211" s="13">
        <v>0.103216215761747</v>
      </c>
      <c r="U211" s="13"/>
      <c r="V211" s="13"/>
      <c r="W211" s="13"/>
      <c r="X211" s="13"/>
      <c r="Y211" s="13">
        <v>2.3689130586216898E-3</v>
      </c>
      <c r="Z211" s="13"/>
      <c r="AA211" s="13">
        <v>8.5576363832167608E-3</v>
      </c>
      <c r="AB211" s="13">
        <v>1.42853141329372E-2</v>
      </c>
      <c r="AC211" s="13">
        <v>5.2037976130729002E-3</v>
      </c>
      <c r="AD211" s="13">
        <v>1.7611170697856199E-2</v>
      </c>
      <c r="AE211" s="13"/>
      <c r="AF211" s="13"/>
      <c r="AG211" s="13">
        <v>1.5949148621134099E-2</v>
      </c>
      <c r="AH211" s="13">
        <v>4.7728059335569298E-2</v>
      </c>
      <c r="AI211" s="13">
        <v>7.6611014780969502E-2</v>
      </c>
      <c r="AJ211" s="13">
        <v>0.135045632530574</v>
      </c>
      <c r="AK211" s="13"/>
      <c r="AL211" s="13"/>
      <c r="AM211" s="13">
        <v>6.9308829848816096E-5</v>
      </c>
      <c r="AN211" s="13">
        <v>0.17755561673957901</v>
      </c>
      <c r="AO211" s="13">
        <v>1.3575019854197399E-2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W130"/>
  <sheetViews>
    <sheetView topLeftCell="CX106" zoomScale="73" zoomScaleNormal="73" workbookViewId="0">
      <selection activeCell="O13" sqref="O13"/>
    </sheetView>
  </sheetViews>
  <sheetFormatPr baseColWidth="10" defaultColWidth="11.5703125" defaultRowHeight="16.5" x14ac:dyDescent="0.3"/>
  <cols>
    <col min="1" max="2" width="11.7109375" style="1" bestFit="1" customWidth="1"/>
    <col min="3" max="3" width="21.42578125" style="1" customWidth="1"/>
    <col min="4" max="111" width="25.140625" style="1" customWidth="1"/>
    <col min="112" max="113" width="11.5703125" style="1"/>
    <col min="114" max="114" width="13.85546875" style="1" bestFit="1" customWidth="1"/>
    <col min="115" max="115" width="13" style="1" bestFit="1" customWidth="1"/>
    <col min="116" max="117" width="11.7109375" style="1" bestFit="1" customWidth="1"/>
    <col min="118" max="16384" width="11.5703125" style="1"/>
  </cols>
  <sheetData>
    <row r="1" spans="1:117" x14ac:dyDescent="0.3">
      <c r="A1" s="2" t="s">
        <v>7</v>
      </c>
      <c r="D1" s="6">
        <f>+D27+D9</f>
        <v>25056232176.959999</v>
      </c>
      <c r="E1" s="6">
        <f t="shared" ref="E1:AA1" si="0">+E27+E9</f>
        <v>25572005684.650002</v>
      </c>
      <c r="F1" s="6">
        <f t="shared" si="0"/>
        <v>26359594312.310001</v>
      </c>
      <c r="G1" s="6">
        <f t="shared" si="0"/>
        <v>27163103083.439999</v>
      </c>
      <c r="H1" s="6">
        <f t="shared" si="0"/>
        <v>27862917446.84</v>
      </c>
      <c r="I1" s="6">
        <f t="shared" si="0"/>
        <v>28452987274.580002</v>
      </c>
      <c r="J1" s="6">
        <f t="shared" si="0"/>
        <v>28813875067.41</v>
      </c>
      <c r="K1" s="6">
        <f t="shared" si="0"/>
        <v>29238000899.550003</v>
      </c>
      <c r="L1" s="6">
        <f t="shared" si="0"/>
        <v>29792042230.77</v>
      </c>
      <c r="M1" s="6">
        <f t="shared" si="0"/>
        <v>29567085297.290001</v>
      </c>
      <c r="N1" s="6">
        <f t="shared" si="0"/>
        <v>30006574333.970001</v>
      </c>
      <c r="O1" s="6">
        <f t="shared" si="0"/>
        <v>30516514717.639999</v>
      </c>
      <c r="P1" s="6">
        <f t="shared" si="0"/>
        <v>30976017392.490002</v>
      </c>
      <c r="Q1" s="6">
        <f t="shared" si="0"/>
        <v>30700821210.889999</v>
      </c>
      <c r="R1" s="6">
        <f t="shared" si="0"/>
        <v>31149789090.82</v>
      </c>
      <c r="S1" s="6">
        <f t="shared" si="0"/>
        <v>31061814446.889999</v>
      </c>
      <c r="T1" s="6">
        <f t="shared" si="0"/>
        <v>31826283910.839996</v>
      </c>
      <c r="U1" s="6">
        <f t="shared" si="0"/>
        <v>32109863275.439999</v>
      </c>
      <c r="V1" s="6">
        <f t="shared" si="0"/>
        <v>32153577569.700001</v>
      </c>
      <c r="W1" s="6">
        <f t="shared" si="0"/>
        <v>32533954735.23</v>
      </c>
      <c r="X1" s="6">
        <f t="shared" si="0"/>
        <v>32957089399.18</v>
      </c>
      <c r="Y1" s="6">
        <f t="shared" si="0"/>
        <v>33162188953.840004</v>
      </c>
      <c r="Z1" s="6">
        <f t="shared" si="0"/>
        <v>33499887439.610001</v>
      </c>
      <c r="AA1" s="6">
        <f t="shared" si="0"/>
        <v>33536420619.240002</v>
      </c>
    </row>
    <row r="2" spans="1:117" x14ac:dyDescent="0.3">
      <c r="A2" s="2"/>
    </row>
    <row r="3" spans="1:117" s="9" customFormat="1" ht="12.75" x14ac:dyDescent="0.2">
      <c r="B3" s="9" t="s">
        <v>107</v>
      </c>
    </row>
    <row r="4" spans="1:117" s="9" customFormat="1" ht="12.75" x14ac:dyDescent="0.2">
      <c r="O4" s="9">
        <v>1</v>
      </c>
      <c r="P4" s="9">
        <v>2</v>
      </c>
      <c r="Q4" s="9">
        <v>3</v>
      </c>
      <c r="R4" s="9">
        <v>4</v>
      </c>
      <c r="S4" s="9">
        <v>5</v>
      </c>
      <c r="T4" s="9">
        <v>6</v>
      </c>
      <c r="U4" s="9">
        <v>7</v>
      </c>
      <c r="V4" s="9">
        <v>8</v>
      </c>
      <c r="W4" s="9">
        <v>9</v>
      </c>
      <c r="X4" s="9">
        <v>10</v>
      </c>
      <c r="Y4" s="9">
        <v>11</v>
      </c>
      <c r="Z4" s="9">
        <v>12</v>
      </c>
      <c r="AA4" s="9">
        <v>13</v>
      </c>
      <c r="AB4" s="9">
        <v>14</v>
      </c>
      <c r="AC4" s="9">
        <v>15</v>
      </c>
      <c r="AD4" s="9">
        <v>16</v>
      </c>
      <c r="AE4" s="9">
        <v>17</v>
      </c>
      <c r="AF4" s="9">
        <v>18</v>
      </c>
      <c r="AG4" s="9">
        <v>19</v>
      </c>
      <c r="AH4" s="9">
        <v>20</v>
      </c>
      <c r="AI4" s="9">
        <v>21</v>
      </c>
      <c r="AJ4" s="9">
        <v>22</v>
      </c>
      <c r="AK4" s="9">
        <v>23</v>
      </c>
      <c r="AL4" s="9">
        <v>24</v>
      </c>
      <c r="AM4" s="9">
        <v>25</v>
      </c>
      <c r="AN4" s="9">
        <v>26</v>
      </c>
      <c r="AO4" s="9">
        <v>27</v>
      </c>
      <c r="AP4" s="9">
        <v>28</v>
      </c>
      <c r="AQ4" s="9">
        <v>29</v>
      </c>
      <c r="AR4" s="9">
        <v>30</v>
      </c>
      <c r="AS4" s="9">
        <v>31</v>
      </c>
      <c r="AT4" s="9">
        <v>32</v>
      </c>
      <c r="AU4" s="9">
        <v>33</v>
      </c>
      <c r="AV4" s="9">
        <v>34</v>
      </c>
      <c r="AW4" s="9">
        <v>35</v>
      </c>
      <c r="AX4" s="9">
        <v>36</v>
      </c>
      <c r="AY4" s="9">
        <v>37</v>
      </c>
      <c r="AZ4" s="9">
        <v>38</v>
      </c>
      <c r="BA4" s="9">
        <v>39</v>
      </c>
      <c r="BB4" s="9">
        <v>40</v>
      </c>
      <c r="BC4" s="9">
        <v>41</v>
      </c>
      <c r="BD4" s="9">
        <v>42</v>
      </c>
      <c r="BE4" s="9">
        <v>43</v>
      </c>
      <c r="BF4" s="9">
        <v>44</v>
      </c>
      <c r="BG4" s="9">
        <v>45</v>
      </c>
      <c r="BH4" s="9">
        <v>46</v>
      </c>
      <c r="BI4" s="9">
        <v>47</v>
      </c>
      <c r="BJ4" s="9">
        <v>48</v>
      </c>
      <c r="BK4" s="9">
        <v>49</v>
      </c>
      <c r="BL4" s="9">
        <v>50</v>
      </c>
      <c r="BM4" s="9">
        <v>51</v>
      </c>
      <c r="BN4" s="9">
        <v>52</v>
      </c>
      <c r="BO4" s="9">
        <v>53</v>
      </c>
      <c r="BP4" s="9">
        <v>54</v>
      </c>
      <c r="BQ4" s="9">
        <v>55</v>
      </c>
      <c r="BR4" s="9">
        <v>56</v>
      </c>
      <c r="BS4" s="9">
        <v>57</v>
      </c>
      <c r="BT4" s="9">
        <v>58</v>
      </c>
      <c r="BU4" s="9">
        <v>59</v>
      </c>
      <c r="BV4" s="9">
        <v>60</v>
      </c>
      <c r="BW4" s="9">
        <v>61</v>
      </c>
      <c r="BX4" s="9">
        <v>62</v>
      </c>
      <c r="BY4" s="9">
        <v>63</v>
      </c>
      <c r="BZ4" s="9">
        <v>64</v>
      </c>
      <c r="CA4" s="9">
        <v>65</v>
      </c>
      <c r="CB4" s="9">
        <v>66</v>
      </c>
      <c r="CC4" s="9">
        <v>67</v>
      </c>
      <c r="CD4" s="9">
        <v>68</v>
      </c>
      <c r="CE4" s="9">
        <v>69</v>
      </c>
      <c r="CF4" s="9">
        <v>70</v>
      </c>
      <c r="CG4" s="9">
        <v>71</v>
      </c>
      <c r="CH4" s="9">
        <v>72</v>
      </c>
      <c r="CI4" s="9">
        <v>73</v>
      </c>
      <c r="CJ4" s="9">
        <v>74</v>
      </c>
      <c r="CK4" s="9">
        <v>75</v>
      </c>
      <c r="CL4" s="9">
        <v>76</v>
      </c>
      <c r="CM4" s="9">
        <v>77</v>
      </c>
      <c r="CN4" s="9">
        <v>78</v>
      </c>
      <c r="CO4" s="9">
        <v>79</v>
      </c>
      <c r="CP4" s="9">
        <v>80</v>
      </c>
      <c r="CQ4" s="9">
        <v>81</v>
      </c>
      <c r="CR4" s="9">
        <v>82</v>
      </c>
      <c r="CS4" s="9">
        <v>83</v>
      </c>
      <c r="CT4" s="9">
        <v>84</v>
      </c>
      <c r="CU4" s="9">
        <v>85</v>
      </c>
      <c r="CV4" s="9">
        <v>86</v>
      </c>
      <c r="CW4" s="9">
        <v>87</v>
      </c>
      <c r="CX4" s="9">
        <v>88</v>
      </c>
      <c r="CY4" s="9">
        <v>89</v>
      </c>
      <c r="CZ4" s="9">
        <v>90</v>
      </c>
      <c r="DA4" s="9">
        <v>91</v>
      </c>
      <c r="DB4" s="9">
        <v>92</v>
      </c>
      <c r="DC4" s="9">
        <v>93</v>
      </c>
      <c r="DD4" s="9">
        <v>94</v>
      </c>
      <c r="DE4" s="9">
        <v>95</v>
      </c>
      <c r="DF4" s="9">
        <v>96</v>
      </c>
      <c r="DG4" s="9">
        <v>97</v>
      </c>
    </row>
    <row r="5" spans="1:117" s="9" customFormat="1" ht="12.75" x14ac:dyDescent="0.2">
      <c r="A5" s="9" t="s">
        <v>6</v>
      </c>
      <c r="B5" s="9" t="s">
        <v>103</v>
      </c>
      <c r="C5" s="9" t="s">
        <v>1</v>
      </c>
      <c r="D5" s="23">
        <v>40574</v>
      </c>
      <c r="E5" s="23">
        <v>40602</v>
      </c>
      <c r="F5" s="23">
        <v>40633</v>
      </c>
      <c r="G5" s="23">
        <v>40663</v>
      </c>
      <c r="H5" s="23">
        <v>40694</v>
      </c>
      <c r="I5" s="23">
        <v>40724</v>
      </c>
      <c r="J5" s="23">
        <v>40755</v>
      </c>
      <c r="K5" s="23">
        <v>40786</v>
      </c>
      <c r="L5" s="23">
        <v>40816</v>
      </c>
      <c r="M5" s="23">
        <v>40847</v>
      </c>
      <c r="N5" s="23">
        <v>40877</v>
      </c>
      <c r="O5" s="23">
        <v>40908</v>
      </c>
      <c r="P5" s="23">
        <v>40939</v>
      </c>
      <c r="Q5" s="23">
        <v>40968</v>
      </c>
      <c r="R5" s="23">
        <v>40999</v>
      </c>
      <c r="S5" s="23">
        <v>41029</v>
      </c>
      <c r="T5" s="23">
        <v>41060</v>
      </c>
      <c r="U5" s="23">
        <v>41090</v>
      </c>
      <c r="V5" s="23">
        <v>41121</v>
      </c>
      <c r="W5" s="23">
        <v>41152</v>
      </c>
      <c r="X5" s="23">
        <v>41182</v>
      </c>
      <c r="Y5" s="23">
        <v>41213</v>
      </c>
      <c r="Z5" s="23">
        <v>41243</v>
      </c>
      <c r="AA5" s="23">
        <v>41274</v>
      </c>
      <c r="AB5" s="23">
        <v>41305</v>
      </c>
      <c r="AC5" s="23">
        <v>41333</v>
      </c>
      <c r="AD5" s="23">
        <v>41364</v>
      </c>
      <c r="AE5" s="23">
        <v>41394</v>
      </c>
      <c r="AF5" s="23">
        <v>41425</v>
      </c>
      <c r="AG5" s="23">
        <v>41455</v>
      </c>
      <c r="AH5" s="23">
        <v>41486</v>
      </c>
      <c r="AI5" s="23">
        <v>41517</v>
      </c>
      <c r="AJ5" s="23">
        <v>41547</v>
      </c>
      <c r="AK5" s="23">
        <v>41578</v>
      </c>
      <c r="AL5" s="23">
        <v>41608</v>
      </c>
      <c r="AM5" s="23">
        <v>41639</v>
      </c>
      <c r="AN5" s="23">
        <v>41670</v>
      </c>
      <c r="AO5" s="23">
        <v>41698</v>
      </c>
      <c r="AP5" s="23">
        <v>41729</v>
      </c>
      <c r="AQ5" s="23">
        <v>41759</v>
      </c>
      <c r="AR5" s="23">
        <v>41790</v>
      </c>
      <c r="AS5" s="23">
        <v>41820</v>
      </c>
      <c r="AT5" s="23">
        <v>41851</v>
      </c>
      <c r="AU5" s="23">
        <v>41882</v>
      </c>
      <c r="AV5" s="23">
        <v>41912</v>
      </c>
      <c r="AW5" s="23">
        <v>41943</v>
      </c>
      <c r="AX5" s="23">
        <v>41973</v>
      </c>
      <c r="AY5" s="23">
        <v>42004</v>
      </c>
      <c r="AZ5" s="23">
        <v>42035</v>
      </c>
      <c r="BA5" s="23">
        <v>42063</v>
      </c>
      <c r="BB5" s="23">
        <v>42094</v>
      </c>
      <c r="BC5" s="23">
        <v>42124</v>
      </c>
      <c r="BD5" s="23">
        <v>42155</v>
      </c>
      <c r="BE5" s="23">
        <v>42185</v>
      </c>
      <c r="BF5" s="23">
        <v>42216</v>
      </c>
      <c r="BG5" s="23">
        <v>42247</v>
      </c>
      <c r="BH5" s="23">
        <v>42277</v>
      </c>
      <c r="BI5" s="23">
        <v>42308</v>
      </c>
      <c r="BJ5" s="23">
        <v>42338</v>
      </c>
      <c r="BK5" s="23">
        <v>42369</v>
      </c>
      <c r="BL5" s="23">
        <v>42400</v>
      </c>
      <c r="BM5" s="23">
        <v>42429</v>
      </c>
      <c r="BN5" s="23">
        <v>42460</v>
      </c>
      <c r="BO5" s="23">
        <v>42490</v>
      </c>
      <c r="BP5" s="23">
        <v>42521</v>
      </c>
      <c r="BQ5" s="23">
        <v>42551</v>
      </c>
      <c r="BR5" s="23">
        <v>42582</v>
      </c>
      <c r="BS5" s="23">
        <v>42613</v>
      </c>
      <c r="BT5" s="23">
        <v>42643</v>
      </c>
      <c r="BU5" s="23">
        <v>42674</v>
      </c>
      <c r="BV5" s="23">
        <v>42704</v>
      </c>
      <c r="BW5" s="23">
        <v>42735</v>
      </c>
      <c r="BX5" s="23">
        <v>42766</v>
      </c>
      <c r="BY5" s="23">
        <v>42794</v>
      </c>
      <c r="BZ5" s="23">
        <v>42825</v>
      </c>
      <c r="CA5" s="23">
        <v>42855</v>
      </c>
      <c r="CB5" s="23">
        <v>42886</v>
      </c>
      <c r="CC5" s="23">
        <v>42916</v>
      </c>
      <c r="CD5" s="23">
        <v>42947</v>
      </c>
      <c r="CE5" s="23">
        <v>42978</v>
      </c>
      <c r="CF5" s="23">
        <v>43008</v>
      </c>
      <c r="CG5" s="23">
        <v>43039</v>
      </c>
      <c r="CH5" s="23">
        <v>43069</v>
      </c>
      <c r="CI5" s="23">
        <v>43100</v>
      </c>
      <c r="CJ5" s="23">
        <v>43131</v>
      </c>
      <c r="CK5" s="23">
        <v>43159</v>
      </c>
      <c r="CL5" s="23">
        <v>43190</v>
      </c>
      <c r="CM5" s="23">
        <v>43220</v>
      </c>
      <c r="CN5" s="23">
        <v>43251</v>
      </c>
      <c r="CO5" s="23">
        <v>43281</v>
      </c>
      <c r="CP5" s="23">
        <v>43312</v>
      </c>
      <c r="CQ5" s="23">
        <v>43343</v>
      </c>
      <c r="CR5" s="23">
        <v>43373</v>
      </c>
      <c r="CS5" s="23">
        <v>43404</v>
      </c>
      <c r="CT5" s="23">
        <v>43434</v>
      </c>
      <c r="CU5" s="23">
        <v>43465</v>
      </c>
      <c r="CV5" s="23">
        <v>43496</v>
      </c>
      <c r="CW5" s="23">
        <v>43524</v>
      </c>
      <c r="CX5" s="23">
        <v>43555</v>
      </c>
      <c r="CY5" s="23">
        <v>43585</v>
      </c>
      <c r="CZ5" s="23">
        <v>43616</v>
      </c>
      <c r="DA5" s="23">
        <v>43646</v>
      </c>
      <c r="DB5" s="23">
        <v>43677</v>
      </c>
      <c r="DC5" s="23">
        <v>43708</v>
      </c>
      <c r="DD5" s="23">
        <v>43738</v>
      </c>
      <c r="DE5" s="23">
        <v>43769</v>
      </c>
      <c r="DF5" s="23">
        <v>43799</v>
      </c>
      <c r="DG5" s="23">
        <v>43830</v>
      </c>
      <c r="DI5" s="16"/>
      <c r="DJ5" s="16" t="s">
        <v>19</v>
      </c>
      <c r="DK5" s="16" t="s">
        <v>104</v>
      </c>
      <c r="DL5" s="16" t="s">
        <v>108</v>
      </c>
      <c r="DM5" s="16" t="s">
        <v>109</v>
      </c>
    </row>
    <row r="6" spans="1:117" s="9" customFormat="1" ht="12.75" x14ac:dyDescent="0.2">
      <c r="A6" s="9">
        <v>2</v>
      </c>
      <c r="B6" s="9">
        <v>1</v>
      </c>
      <c r="C6" s="9" t="s">
        <v>12</v>
      </c>
      <c r="D6" s="27">
        <v>17545017012.93</v>
      </c>
      <c r="E6" s="27">
        <v>17511251878.669998</v>
      </c>
      <c r="F6" s="27">
        <v>17766188435.010002</v>
      </c>
      <c r="G6" s="27">
        <v>18845443334.559998</v>
      </c>
      <c r="H6" s="27">
        <v>20096627502.790001</v>
      </c>
      <c r="I6" s="27">
        <v>20359356774.330002</v>
      </c>
      <c r="J6" s="27">
        <v>19873550043.959999</v>
      </c>
      <c r="K6" s="27">
        <v>19541884575.450001</v>
      </c>
      <c r="L6" s="27">
        <v>19054524651.860001</v>
      </c>
      <c r="M6" s="27">
        <v>18537611398.800003</v>
      </c>
      <c r="N6" s="27">
        <v>18868808342.519997</v>
      </c>
      <c r="O6" s="27">
        <v>18578218858.16</v>
      </c>
      <c r="P6" s="27">
        <v>19210763952</v>
      </c>
      <c r="Q6" s="27">
        <v>18597857004.98</v>
      </c>
      <c r="R6" s="27">
        <v>18856746573.73</v>
      </c>
      <c r="S6" s="27">
        <v>18552552328.190002</v>
      </c>
      <c r="T6" s="27">
        <v>19328451249.400002</v>
      </c>
      <c r="U6" s="27">
        <v>19760298881.760002</v>
      </c>
      <c r="V6" s="27">
        <v>19687870034.510002</v>
      </c>
      <c r="W6" s="27">
        <v>19455361986.879997</v>
      </c>
      <c r="X6" s="27">
        <v>19719148322.120003</v>
      </c>
      <c r="Y6" s="27">
        <v>19297629040.970001</v>
      </c>
      <c r="Z6" s="27">
        <v>19562602535.34</v>
      </c>
      <c r="AA6" s="27">
        <v>20023573027.669998</v>
      </c>
      <c r="AB6" s="27">
        <v>20280379977</v>
      </c>
      <c r="AC6" s="27">
        <v>20577599745.889999</v>
      </c>
      <c r="AD6" s="27">
        <v>20250043581.5</v>
      </c>
      <c r="AE6" s="27">
        <v>19957674041.68</v>
      </c>
      <c r="AF6" s="27">
        <v>20526848421.190002</v>
      </c>
      <c r="AG6" s="27">
        <v>20376026837</v>
      </c>
      <c r="AH6" s="27">
        <v>21800258204.110001</v>
      </c>
      <c r="AI6" s="27">
        <v>22199773611.970001</v>
      </c>
      <c r="AJ6" s="27">
        <v>22189436905.25</v>
      </c>
      <c r="AK6" s="27">
        <v>22923915327.84</v>
      </c>
      <c r="AL6" s="27">
        <v>22940737609.489998</v>
      </c>
      <c r="AM6" s="27">
        <v>23004028731.799999</v>
      </c>
      <c r="AN6" s="27">
        <v>23805122331.689999</v>
      </c>
      <c r="AO6" s="27">
        <v>24167282050.169998</v>
      </c>
      <c r="AP6" s="27">
        <v>23438529710.419998</v>
      </c>
      <c r="AQ6" s="27">
        <v>24276755886.32</v>
      </c>
      <c r="AR6" s="27">
        <v>24399219360.419998</v>
      </c>
      <c r="AS6" s="27">
        <v>25202787042.699997</v>
      </c>
      <c r="AT6" s="27">
        <v>26473191119.580002</v>
      </c>
      <c r="AU6" s="27">
        <v>26854645419.91</v>
      </c>
      <c r="AV6" s="27">
        <v>26708724224.739998</v>
      </c>
      <c r="AW6" s="27">
        <v>27522217215.120003</v>
      </c>
      <c r="AX6" s="27">
        <v>27561125797.290001</v>
      </c>
      <c r="AY6" s="27">
        <v>28635116035.93</v>
      </c>
      <c r="AZ6" s="27">
        <v>29631927604.93</v>
      </c>
      <c r="BA6" s="27">
        <v>29376897008.879997</v>
      </c>
      <c r="BB6" s="27">
        <v>29900083602.09</v>
      </c>
      <c r="BC6" s="27">
        <v>31004869614.899998</v>
      </c>
      <c r="BD6" s="27">
        <v>31454987744.580002</v>
      </c>
      <c r="BE6" s="27">
        <v>30197105083.889999</v>
      </c>
      <c r="BF6" s="27">
        <v>30859886124.349998</v>
      </c>
      <c r="BG6" s="27">
        <v>32776155852.629997</v>
      </c>
      <c r="BH6" s="27">
        <v>32683655677.279999</v>
      </c>
      <c r="BI6" s="27">
        <v>33301859362.650002</v>
      </c>
      <c r="BJ6" s="27">
        <v>33852370103.779999</v>
      </c>
      <c r="BK6" s="27">
        <v>32826916335.77</v>
      </c>
      <c r="BL6" s="27">
        <v>34059902591.550003</v>
      </c>
      <c r="BM6" s="27">
        <v>33833624292.84</v>
      </c>
      <c r="BN6" s="27">
        <v>34370683715.82</v>
      </c>
      <c r="BO6" s="27">
        <v>34201399073.459999</v>
      </c>
      <c r="BP6" s="27">
        <v>33763160316.730003</v>
      </c>
      <c r="BQ6" s="27">
        <v>32921662835.5</v>
      </c>
      <c r="BR6" s="27">
        <v>33767013702.779999</v>
      </c>
      <c r="BS6" s="27">
        <v>33717274172.450001</v>
      </c>
      <c r="BT6" s="27">
        <v>33994277761.259998</v>
      </c>
      <c r="BU6" s="27">
        <v>33080256548.100002</v>
      </c>
      <c r="BV6" s="27">
        <v>34004152129.120003</v>
      </c>
      <c r="BW6" s="27">
        <v>32815048112.719997</v>
      </c>
      <c r="BX6" s="27">
        <v>33120446377.849998</v>
      </c>
      <c r="BY6" s="27">
        <v>33543302063.93</v>
      </c>
      <c r="BZ6" s="27">
        <v>31651021164.839996</v>
      </c>
      <c r="CA6" s="27">
        <v>33249617326.650002</v>
      </c>
      <c r="CB6" s="27">
        <v>32978664641.300003</v>
      </c>
      <c r="CC6" s="27">
        <v>31265183921.450001</v>
      </c>
      <c r="CD6" s="27">
        <v>33634407301.110001</v>
      </c>
      <c r="CE6" s="27">
        <v>33133614376.690002</v>
      </c>
      <c r="CF6" s="27">
        <v>32701784170.709999</v>
      </c>
      <c r="CG6" s="27">
        <v>33645302860.18</v>
      </c>
      <c r="CH6" s="27">
        <v>34961422635.760002</v>
      </c>
      <c r="CI6" s="27">
        <v>35643430321.900002</v>
      </c>
      <c r="CJ6" s="27">
        <v>35758763810.419998</v>
      </c>
      <c r="CK6" s="27">
        <v>35773116905.800003</v>
      </c>
      <c r="CL6" s="27">
        <v>35366128247.510002</v>
      </c>
      <c r="CM6" s="27">
        <v>36115827377.599998</v>
      </c>
      <c r="CN6" s="27">
        <v>36480208824.020004</v>
      </c>
      <c r="CO6" s="27">
        <v>35141491557.869995</v>
      </c>
      <c r="CP6" s="27">
        <v>35657903266.389999</v>
      </c>
      <c r="CQ6" s="27">
        <v>36371911891.080002</v>
      </c>
      <c r="CR6" s="27">
        <v>35612673862.809998</v>
      </c>
      <c r="CS6" s="27">
        <v>36427684285.409996</v>
      </c>
      <c r="CT6" s="27">
        <v>36527140874.029999</v>
      </c>
      <c r="CU6" s="27">
        <v>38805158587.690002</v>
      </c>
      <c r="CV6" s="27">
        <v>36274619222.779999</v>
      </c>
      <c r="CW6" s="27">
        <v>35003164769.979996</v>
      </c>
      <c r="CX6" s="27">
        <v>36261929446.849998</v>
      </c>
      <c r="CY6" s="27">
        <v>35909618732.040001</v>
      </c>
      <c r="CZ6" s="27">
        <v>37291496834.150002</v>
      </c>
      <c r="DA6" s="27">
        <v>36287160177.360001</v>
      </c>
      <c r="DB6" s="27">
        <v>38076044819.479996</v>
      </c>
      <c r="DC6" s="27">
        <v>38827925665.059998</v>
      </c>
      <c r="DD6" s="27">
        <v>37976557338.470001</v>
      </c>
      <c r="DE6" s="27">
        <v>39857047017.099998</v>
      </c>
      <c r="DF6" s="27">
        <v>39147163415.57</v>
      </c>
      <c r="DG6" s="27">
        <v>38000350873.119995</v>
      </c>
      <c r="DI6" s="16" t="s">
        <v>14</v>
      </c>
      <c r="DJ6" s="28">
        <v>77071588536.906387</v>
      </c>
      <c r="DK6" s="28">
        <v>20388582109.826561</v>
      </c>
      <c r="DL6" s="28">
        <v>77071588.536906391</v>
      </c>
      <c r="DM6" s="28">
        <v>20388582.109826561</v>
      </c>
    </row>
    <row r="7" spans="1:117" s="9" customFormat="1" ht="12.75" x14ac:dyDescent="0.2">
      <c r="A7" s="9">
        <v>2</v>
      </c>
      <c r="B7" s="9">
        <v>2</v>
      </c>
      <c r="C7" s="9" t="s">
        <v>10</v>
      </c>
      <c r="D7" s="27">
        <v>3365225332.6599998</v>
      </c>
      <c r="E7" s="27">
        <v>3315792210.8600001</v>
      </c>
      <c r="F7" s="27">
        <v>3462691414.0799999</v>
      </c>
      <c r="G7" s="27">
        <v>3720453254.7200003</v>
      </c>
      <c r="H7" s="27">
        <v>3880284877.5</v>
      </c>
      <c r="I7" s="27">
        <v>3878425171.29</v>
      </c>
      <c r="J7" s="27">
        <v>3927135180.21</v>
      </c>
      <c r="K7" s="27">
        <v>4045313007.5900002</v>
      </c>
      <c r="L7" s="27">
        <v>4031467854.5500002</v>
      </c>
      <c r="M7" s="27">
        <v>3845971615.8499999</v>
      </c>
      <c r="N7" s="27">
        <v>3734714479.8200002</v>
      </c>
      <c r="O7" s="27">
        <v>4267852487.79</v>
      </c>
      <c r="P7" s="27">
        <v>3965693747.2299995</v>
      </c>
      <c r="Q7" s="27">
        <v>3712630232.0599999</v>
      </c>
      <c r="R7" s="27">
        <v>3939626262.1999998</v>
      </c>
      <c r="S7" s="27">
        <v>4245152520.3499999</v>
      </c>
      <c r="T7" s="27">
        <v>4198610070.6399999</v>
      </c>
      <c r="U7" s="27">
        <v>4247688459.52</v>
      </c>
      <c r="V7" s="27">
        <v>4456104115.3800001</v>
      </c>
      <c r="W7" s="27">
        <v>4556058180.9300003</v>
      </c>
      <c r="X7" s="27">
        <v>4327531911</v>
      </c>
      <c r="Y7" s="27">
        <v>4361637732.6900005</v>
      </c>
      <c r="Z7" s="27">
        <v>4433919781.4099998</v>
      </c>
      <c r="AA7" s="27">
        <v>4478658323.5100002</v>
      </c>
      <c r="AB7" s="27">
        <v>4123328958.1199999</v>
      </c>
      <c r="AC7" s="27">
        <v>4285896249.2199998</v>
      </c>
      <c r="AD7" s="27">
        <v>4563056725.0699997</v>
      </c>
      <c r="AE7" s="27">
        <v>4658441886.6599998</v>
      </c>
      <c r="AF7" s="27">
        <v>5150237385.71</v>
      </c>
      <c r="AG7" s="27">
        <v>5238832298.9300003</v>
      </c>
      <c r="AH7" s="27">
        <v>5388706547.3700008</v>
      </c>
      <c r="AI7" s="27">
        <v>5627859126.5900002</v>
      </c>
      <c r="AJ7" s="27">
        <v>5691009643.3099995</v>
      </c>
      <c r="AK7" s="27">
        <v>5626624221.9700003</v>
      </c>
      <c r="AL7" s="27">
        <v>5700772525.6300001</v>
      </c>
      <c r="AM7" s="27">
        <v>5899388119.1300001</v>
      </c>
      <c r="AN7" s="27">
        <v>5934576424.2399998</v>
      </c>
      <c r="AO7" s="27">
        <v>5809288797.9300003</v>
      </c>
      <c r="AP7" s="27">
        <v>5865516595.8000002</v>
      </c>
      <c r="AQ7" s="27">
        <v>6010902912.1800003</v>
      </c>
      <c r="AR7" s="27">
        <v>6043445445.8599997</v>
      </c>
      <c r="AS7" s="27">
        <v>6218161426.9499998</v>
      </c>
      <c r="AT7" s="27">
        <v>6154125874.0599995</v>
      </c>
      <c r="AU7" s="27">
        <v>6102058072.5300007</v>
      </c>
      <c r="AV7" s="27">
        <v>6357428842.71</v>
      </c>
      <c r="AW7" s="27">
        <v>6216923115.75</v>
      </c>
      <c r="AX7" s="27">
        <v>6186241981.8400002</v>
      </c>
      <c r="AY7" s="27">
        <v>6001242336.8699999</v>
      </c>
      <c r="AZ7" s="27">
        <v>6138076638.6700001</v>
      </c>
      <c r="BA7" s="27">
        <v>6153046208.8800001</v>
      </c>
      <c r="BB7" s="27">
        <v>6187229141.4499998</v>
      </c>
      <c r="BC7" s="27">
        <v>6285760215.5200005</v>
      </c>
      <c r="BD7" s="27">
        <v>6043445308.5100002</v>
      </c>
      <c r="BE7" s="27">
        <v>6168351077.1700001</v>
      </c>
      <c r="BF7" s="27">
        <v>6596816758.4699993</v>
      </c>
      <c r="BG7" s="27">
        <v>6695085356.3500004</v>
      </c>
      <c r="BH7" s="27">
        <v>7209645374.9099998</v>
      </c>
      <c r="BI7" s="27">
        <v>7438456638.3400002</v>
      </c>
      <c r="BJ7" s="27">
        <v>7382067209.3800001</v>
      </c>
      <c r="BK7" s="27">
        <v>7121513629.79</v>
      </c>
      <c r="BL7" s="27">
        <v>7477278092.46</v>
      </c>
      <c r="BM7" s="27">
        <v>7516203391.5200005</v>
      </c>
      <c r="BN7" s="27">
        <v>6899176886.79</v>
      </c>
      <c r="BO7" s="27">
        <v>7295753235.9300003</v>
      </c>
      <c r="BP7" s="27">
        <v>7278318928.9700003</v>
      </c>
      <c r="BQ7" s="27">
        <v>7584746983.0799999</v>
      </c>
      <c r="BR7" s="27">
        <v>7816563422.1099997</v>
      </c>
      <c r="BS7" s="27">
        <v>7750344360.4400005</v>
      </c>
      <c r="BT7" s="27">
        <v>7434407343</v>
      </c>
      <c r="BU7" s="27">
        <v>7411588729.75</v>
      </c>
      <c r="BV7" s="27">
        <v>7379707608.4099998</v>
      </c>
      <c r="BW7" s="27">
        <v>7632049337.46</v>
      </c>
      <c r="BX7" s="27">
        <v>7944136844.1000004</v>
      </c>
      <c r="BY7" s="27">
        <v>8158067105.5599995</v>
      </c>
      <c r="BZ7" s="27">
        <v>7983157863.8900003</v>
      </c>
      <c r="CA7" s="27">
        <v>8271283322.1800003</v>
      </c>
      <c r="CB7" s="27">
        <v>8044919197.0500002</v>
      </c>
      <c r="CC7" s="27">
        <v>8092607263.2299995</v>
      </c>
      <c r="CD7" s="27">
        <v>8068693003.2199993</v>
      </c>
      <c r="CE7" s="27">
        <v>8027259403.0799999</v>
      </c>
      <c r="CF7" s="27">
        <v>8143757050.9200001</v>
      </c>
      <c r="CG7" s="27">
        <v>8246629105.0900002</v>
      </c>
      <c r="CH7" s="27">
        <v>8220084122.8999996</v>
      </c>
      <c r="CI7" s="27">
        <v>8335156978.7900009</v>
      </c>
      <c r="CJ7" s="27">
        <v>8397999265.1399994</v>
      </c>
      <c r="CK7" s="27">
        <v>8764714024.7399998</v>
      </c>
      <c r="CL7" s="27">
        <v>8886400735.7900009</v>
      </c>
      <c r="CM7" s="27">
        <v>9205560608.4899998</v>
      </c>
      <c r="CN7" s="27">
        <v>9511648987.2700005</v>
      </c>
      <c r="CO7" s="27">
        <v>9454234210.8400002</v>
      </c>
      <c r="CP7" s="27">
        <v>9551041261.0100002</v>
      </c>
      <c r="CQ7" s="27">
        <v>9548234782.1300011</v>
      </c>
      <c r="CR7" s="27">
        <v>9828989536.8299999</v>
      </c>
      <c r="CS7" s="27">
        <v>9942572761.7099991</v>
      </c>
      <c r="CT7" s="27">
        <v>9973195954.5300007</v>
      </c>
      <c r="CU7" s="27">
        <v>10239640627.35</v>
      </c>
      <c r="CV7" s="27">
        <v>10329967316.189999</v>
      </c>
      <c r="CW7" s="27">
        <v>10600130423.580002</v>
      </c>
      <c r="CX7" s="27">
        <v>10435469889.83</v>
      </c>
      <c r="CY7" s="27">
        <v>10306741727.939999</v>
      </c>
      <c r="CZ7" s="27">
        <v>10463857775.049999</v>
      </c>
      <c r="DA7" s="27">
        <v>9975558182.2600002</v>
      </c>
      <c r="DB7" s="27">
        <v>10412439192.68</v>
      </c>
      <c r="DC7" s="27">
        <v>10666179286.360001</v>
      </c>
      <c r="DD7" s="27">
        <v>10558551367.83</v>
      </c>
      <c r="DE7" s="27">
        <v>10827228952.869999</v>
      </c>
      <c r="DF7" s="27">
        <v>10892775507.619999</v>
      </c>
      <c r="DG7" s="27">
        <v>11048868738.959999</v>
      </c>
      <c r="DI7" s="16" t="s">
        <v>16</v>
      </c>
      <c r="DJ7" s="28">
        <v>7256588326.2436066</v>
      </c>
      <c r="DK7" s="28">
        <v>2384645590.6815968</v>
      </c>
      <c r="DL7" s="28">
        <v>7256588.3262436064</v>
      </c>
      <c r="DM7" s="28">
        <v>2384645.5906815967</v>
      </c>
    </row>
    <row r="8" spans="1:117" s="9" customFormat="1" ht="12.75" x14ac:dyDescent="0.2">
      <c r="A8" s="9">
        <v>2</v>
      </c>
      <c r="B8" s="9">
        <v>4</v>
      </c>
      <c r="C8" s="9" t="s">
        <v>13</v>
      </c>
      <c r="D8" s="27">
        <v>6582551447.75</v>
      </c>
      <c r="E8" s="27">
        <v>6607113818.5900002</v>
      </c>
      <c r="F8" s="27">
        <v>7289773016.5900002</v>
      </c>
      <c r="G8" s="27">
        <v>7318222018.71</v>
      </c>
      <c r="H8" s="27">
        <v>7237956174.6599998</v>
      </c>
      <c r="I8" s="27">
        <v>6608325839.2600002</v>
      </c>
      <c r="J8" s="27">
        <v>6137896395.5500002</v>
      </c>
      <c r="K8" s="27">
        <v>6093232835.8899994</v>
      </c>
      <c r="L8" s="27">
        <v>5761680848.8099995</v>
      </c>
      <c r="M8" s="27">
        <v>5853385631.6100006</v>
      </c>
      <c r="N8" s="27">
        <v>5967687892.8400002</v>
      </c>
      <c r="O8" s="27">
        <v>6006158119.1700001</v>
      </c>
      <c r="P8" s="27">
        <v>6042610247.21</v>
      </c>
      <c r="Q8" s="27">
        <v>5844294794.2600002</v>
      </c>
      <c r="R8" s="27">
        <v>5842100270.5200005</v>
      </c>
      <c r="S8" s="27">
        <v>5938464197.1499996</v>
      </c>
      <c r="T8" s="27">
        <v>5708883950.0900002</v>
      </c>
      <c r="U8" s="27">
        <v>5766655828.5699997</v>
      </c>
      <c r="V8" s="27">
        <v>6891710426.3700008</v>
      </c>
      <c r="W8" s="27">
        <v>6818122655.5200005</v>
      </c>
      <c r="X8" s="27">
        <v>6432700358.4500008</v>
      </c>
      <c r="Y8" s="27">
        <v>6369359314.7600002</v>
      </c>
      <c r="Z8" s="27">
        <v>6253451398.6000004</v>
      </c>
      <c r="AA8" s="27">
        <v>6464591905.1800003</v>
      </c>
      <c r="AB8" s="27">
        <v>6548923125.21</v>
      </c>
      <c r="AC8" s="27">
        <v>6712551356.5100002</v>
      </c>
      <c r="AD8" s="27">
        <v>6753704548.8500004</v>
      </c>
      <c r="AE8" s="27">
        <v>7125904834.3699999</v>
      </c>
      <c r="AF8" s="27">
        <v>6869869482.5900002</v>
      </c>
      <c r="AG8" s="27">
        <v>7541009933.4799995</v>
      </c>
      <c r="AH8" s="27">
        <v>7713079252.9899998</v>
      </c>
      <c r="AI8" s="27">
        <v>8190437291.8699999</v>
      </c>
      <c r="AJ8" s="27">
        <v>8227388518.4699993</v>
      </c>
      <c r="AK8" s="27">
        <v>8195487334.2199993</v>
      </c>
      <c r="AL8" s="27">
        <v>8738956770.7399998</v>
      </c>
      <c r="AM8" s="27">
        <v>8864604799.2199993</v>
      </c>
      <c r="AN8" s="27">
        <v>8931944387.6599998</v>
      </c>
      <c r="AO8" s="27">
        <v>8619972026.6599998</v>
      </c>
      <c r="AP8" s="27">
        <v>9403821963.7700005</v>
      </c>
      <c r="AQ8" s="27">
        <v>9589265019.2800007</v>
      </c>
      <c r="AR8" s="27">
        <v>9485650306.7299995</v>
      </c>
      <c r="AS8" s="27">
        <v>9319058010.0900002</v>
      </c>
      <c r="AT8" s="27">
        <v>9520950247.4099998</v>
      </c>
      <c r="AU8" s="27">
        <v>9816307250.7200012</v>
      </c>
      <c r="AV8" s="27">
        <v>10073571082.43</v>
      </c>
      <c r="AW8" s="27">
        <v>9656395765.1500015</v>
      </c>
      <c r="AX8" s="27">
        <v>9616682155.0499992</v>
      </c>
      <c r="AY8" s="27">
        <v>9552221165.0400009</v>
      </c>
      <c r="AZ8" s="27">
        <v>10224185934.74</v>
      </c>
      <c r="BA8" s="27">
        <v>9582456857.2399998</v>
      </c>
      <c r="BB8" s="27">
        <v>11745892094.76</v>
      </c>
      <c r="BC8" s="27">
        <v>12761594878</v>
      </c>
      <c r="BD8" s="27">
        <v>14038601469.190001</v>
      </c>
      <c r="BE8" s="27">
        <v>14234314923.67</v>
      </c>
      <c r="BF8" s="27">
        <v>14530259681.290001</v>
      </c>
      <c r="BG8" s="27">
        <v>14558117303.02</v>
      </c>
      <c r="BH8" s="27">
        <v>15124948310.509998</v>
      </c>
      <c r="BI8" s="27">
        <v>14776957115</v>
      </c>
      <c r="BJ8" s="27">
        <v>15562611453.700001</v>
      </c>
      <c r="BK8" s="27">
        <v>15179115004.52</v>
      </c>
      <c r="BL8" s="27">
        <v>15696720034.85</v>
      </c>
      <c r="BM8" s="27">
        <v>15606021694.25</v>
      </c>
      <c r="BN8" s="27">
        <v>14771451425.24</v>
      </c>
      <c r="BO8" s="27">
        <v>15047654238.940001</v>
      </c>
      <c r="BP8" s="27">
        <v>15073611804.720001</v>
      </c>
      <c r="BQ8" s="27">
        <v>15134933555.68</v>
      </c>
      <c r="BR8" s="27">
        <v>15798648678.42</v>
      </c>
      <c r="BS8" s="27">
        <v>16627275549.240002</v>
      </c>
      <c r="BT8" s="27">
        <v>16950867719.049999</v>
      </c>
      <c r="BU8" s="27">
        <v>16823794470.5</v>
      </c>
      <c r="BV8" s="27">
        <v>17059306225.400002</v>
      </c>
      <c r="BW8" s="27">
        <v>16359170757.08</v>
      </c>
      <c r="BX8" s="27">
        <v>16275157955.380001</v>
      </c>
      <c r="BY8" s="27">
        <v>16193557245.290001</v>
      </c>
      <c r="BZ8" s="27">
        <v>17920075379.060001</v>
      </c>
      <c r="CA8" s="27">
        <v>18109197034.130001</v>
      </c>
      <c r="CB8" s="27">
        <v>18074643211.049999</v>
      </c>
      <c r="CC8" s="27">
        <v>18042099029.760002</v>
      </c>
      <c r="CD8" s="27">
        <v>19241891458</v>
      </c>
      <c r="CE8" s="27">
        <v>19351043496.52</v>
      </c>
      <c r="CF8" s="27">
        <v>18242809478.02</v>
      </c>
      <c r="CG8" s="27">
        <v>17944625935.470001</v>
      </c>
      <c r="CH8" s="27">
        <v>18595358513.029999</v>
      </c>
      <c r="CI8" s="27">
        <v>17666069512.300003</v>
      </c>
      <c r="CJ8" s="27">
        <v>18510345700.440002</v>
      </c>
      <c r="CK8" s="27">
        <v>19415616675.16</v>
      </c>
      <c r="CL8" s="27">
        <v>19904539534.34</v>
      </c>
      <c r="CM8" s="27">
        <v>20555804915.059998</v>
      </c>
      <c r="CN8" s="27">
        <v>20742997035.32</v>
      </c>
      <c r="CO8" s="27">
        <v>20661031462.010002</v>
      </c>
      <c r="CP8" s="27">
        <v>20724925112.91</v>
      </c>
      <c r="CQ8" s="27">
        <v>20248069134.459999</v>
      </c>
      <c r="CR8" s="27">
        <v>20523539596.220001</v>
      </c>
      <c r="CS8" s="27">
        <v>20738845240.540001</v>
      </c>
      <c r="CT8" s="27">
        <v>20613984981.16</v>
      </c>
      <c r="CU8" s="27">
        <v>21103289674.950001</v>
      </c>
      <c r="CV8" s="27">
        <v>20750900084.379997</v>
      </c>
      <c r="CW8" s="27">
        <v>20537797592.760002</v>
      </c>
      <c r="CX8" s="27">
        <v>20069373174.760002</v>
      </c>
      <c r="CY8" s="27">
        <v>21075175539.860001</v>
      </c>
      <c r="CZ8" s="27">
        <v>21517111846.739998</v>
      </c>
      <c r="DA8" s="27">
        <v>21254342182.489998</v>
      </c>
      <c r="DB8" s="27">
        <v>21187768558.299999</v>
      </c>
      <c r="DC8" s="27">
        <v>21447439501.27</v>
      </c>
      <c r="DD8" s="27">
        <v>21044031305.860001</v>
      </c>
      <c r="DE8" s="27">
        <v>21148209188.080002</v>
      </c>
      <c r="DF8" s="27">
        <v>21495711159.559998</v>
      </c>
      <c r="DG8" s="27">
        <v>21235477671.470001</v>
      </c>
      <c r="DI8" s="16" t="s">
        <v>17</v>
      </c>
      <c r="DJ8" s="28">
        <v>69815000210.662781</v>
      </c>
      <c r="DK8" s="28">
        <v>18041573699.691242</v>
      </c>
      <c r="DL8" s="28">
        <v>69815000.210662782</v>
      </c>
      <c r="DM8" s="28">
        <v>18041573.699691243</v>
      </c>
    </row>
    <row r="9" spans="1:117" s="9" customFormat="1" ht="12.75" x14ac:dyDescent="0.2">
      <c r="A9" s="9">
        <v>2</v>
      </c>
      <c r="B9" s="9">
        <v>6</v>
      </c>
      <c r="C9" s="9" t="s">
        <v>11</v>
      </c>
      <c r="D9" s="27">
        <v>9311699485.9799995</v>
      </c>
      <c r="E9" s="27">
        <v>9629968204.8100014</v>
      </c>
      <c r="F9" s="27">
        <v>9865182680.2800007</v>
      </c>
      <c r="G9" s="27">
        <v>10290021121.289999</v>
      </c>
      <c r="H9" s="27">
        <v>10623573173.389999</v>
      </c>
      <c r="I9" s="27">
        <v>10862802237.93</v>
      </c>
      <c r="J9" s="27">
        <v>11071571386.099998</v>
      </c>
      <c r="K9" s="27">
        <v>11155773408.83</v>
      </c>
      <c r="L9" s="27">
        <v>11159322658.689999</v>
      </c>
      <c r="M9" s="27">
        <v>10805361318.58</v>
      </c>
      <c r="N9" s="27">
        <v>10794766231.709999</v>
      </c>
      <c r="O9" s="27">
        <v>10963313703.93</v>
      </c>
      <c r="P9" s="27">
        <v>11234534678.189999</v>
      </c>
      <c r="Q9" s="27">
        <v>10993909437.18</v>
      </c>
      <c r="R9" s="27">
        <v>11040248964.4</v>
      </c>
      <c r="S9" s="27">
        <v>10930803688.880001</v>
      </c>
      <c r="T9" s="27">
        <v>11237311063.49</v>
      </c>
      <c r="U9" s="27">
        <v>11210445325.41</v>
      </c>
      <c r="V9" s="27">
        <v>11215407104.139999</v>
      </c>
      <c r="W9" s="27">
        <v>11247602788.66</v>
      </c>
      <c r="X9" s="27">
        <v>11209674116.119999</v>
      </c>
      <c r="Y9" s="27">
        <v>11224789441.65</v>
      </c>
      <c r="Z9" s="27">
        <v>11164201923.150002</v>
      </c>
      <c r="AA9" s="27">
        <v>11001310942.93</v>
      </c>
      <c r="AB9" s="27">
        <v>10550734006.049999</v>
      </c>
      <c r="AC9" s="27">
        <v>10335426106.370001</v>
      </c>
      <c r="AD9" s="27">
        <v>10754075964.209999</v>
      </c>
      <c r="AE9" s="27">
        <v>11342511472.950001</v>
      </c>
      <c r="AF9" s="27">
        <v>11707165551.220001</v>
      </c>
      <c r="AG9" s="27">
        <v>12041115029.950001</v>
      </c>
      <c r="AH9" s="27">
        <v>12146688245.059999</v>
      </c>
      <c r="AI9" s="27">
        <v>12700777428.290001</v>
      </c>
      <c r="AJ9" s="27">
        <v>12814766750.93</v>
      </c>
      <c r="AK9" s="27">
        <v>12925976979.23</v>
      </c>
      <c r="AL9" s="27">
        <v>14277191070.689999</v>
      </c>
      <c r="AM9" s="27">
        <v>14668867638.27</v>
      </c>
      <c r="AN9" s="27">
        <v>14210696125.08</v>
      </c>
      <c r="AO9" s="27">
        <v>14658561629.299999</v>
      </c>
      <c r="AP9" s="27">
        <v>13810653003.75</v>
      </c>
      <c r="AQ9" s="27">
        <v>14700374972.790001</v>
      </c>
      <c r="AR9" s="27">
        <v>15033972441.75</v>
      </c>
      <c r="AS9" s="27">
        <v>12475688713.57</v>
      </c>
      <c r="AT9" s="27">
        <v>15526100632.35</v>
      </c>
      <c r="AU9" s="27">
        <v>14922021402.919998</v>
      </c>
      <c r="AV9" s="27">
        <v>15701851880.790001</v>
      </c>
      <c r="AW9" s="27">
        <v>16754304305.17</v>
      </c>
      <c r="AX9" s="27">
        <v>16908668477.77</v>
      </c>
      <c r="AY9" s="27">
        <v>16771554175.93</v>
      </c>
      <c r="AZ9" s="27">
        <v>16682331063.799999</v>
      </c>
      <c r="BA9" s="27">
        <v>17200421841.27</v>
      </c>
      <c r="BB9" s="27">
        <v>17404797467.43</v>
      </c>
      <c r="BC9" s="27">
        <v>17486662864.970001</v>
      </c>
      <c r="BD9" s="27">
        <v>17924346949.029999</v>
      </c>
      <c r="BE9" s="27">
        <v>18571553017.299999</v>
      </c>
      <c r="BF9" s="27">
        <v>18718483311.540001</v>
      </c>
      <c r="BG9" s="27">
        <v>18665082300</v>
      </c>
      <c r="BH9" s="27">
        <v>19083304296.239998</v>
      </c>
      <c r="BI9" s="27">
        <v>19301318075.32</v>
      </c>
      <c r="BJ9" s="27">
        <v>19969930421.370003</v>
      </c>
      <c r="BK9" s="27">
        <v>20207611886.769997</v>
      </c>
      <c r="BL9" s="27">
        <v>19638285447.34</v>
      </c>
      <c r="BM9" s="27">
        <v>20618147491.639999</v>
      </c>
      <c r="BN9" s="27">
        <v>20374818391.380001</v>
      </c>
      <c r="BO9" s="27">
        <v>20212621531.610001</v>
      </c>
      <c r="BP9" s="27">
        <v>20359926308.629997</v>
      </c>
      <c r="BQ9" s="27">
        <v>19656150683.129997</v>
      </c>
      <c r="BR9" s="27">
        <v>20264978170.449997</v>
      </c>
      <c r="BS9" s="27">
        <v>20264822166.549999</v>
      </c>
      <c r="BT9" s="27">
        <v>19896951516.82</v>
      </c>
      <c r="BU9" s="27">
        <v>20194218230.700001</v>
      </c>
      <c r="BV9" s="27">
        <v>20084409312.230003</v>
      </c>
      <c r="BW9" s="27">
        <v>21088723337.620003</v>
      </c>
      <c r="BX9" s="27">
        <v>20265052399.040001</v>
      </c>
      <c r="BY9" s="27">
        <v>19557425647.940002</v>
      </c>
      <c r="BZ9" s="27">
        <v>19352089190.019997</v>
      </c>
      <c r="CA9" s="27">
        <v>18346436178.790001</v>
      </c>
      <c r="CB9" s="27">
        <v>18748115860.209999</v>
      </c>
      <c r="CC9" s="27">
        <v>18979829078.260002</v>
      </c>
      <c r="CD9" s="27">
        <v>18769522682.700001</v>
      </c>
      <c r="CE9" s="27">
        <v>19204876167.110001</v>
      </c>
      <c r="CF9" s="27">
        <v>20717366593.309998</v>
      </c>
      <c r="CG9" s="27">
        <v>20210042072.52</v>
      </c>
      <c r="CH9" s="27">
        <v>20114633366.360001</v>
      </c>
      <c r="CI9" s="27">
        <v>19883626665.07</v>
      </c>
      <c r="CJ9" s="27">
        <v>19783012564.029999</v>
      </c>
      <c r="CK9" s="27">
        <v>19766214965.260002</v>
      </c>
      <c r="CL9" s="27">
        <v>20114499336</v>
      </c>
      <c r="CM9" s="27">
        <v>19718692021.809998</v>
      </c>
      <c r="CN9" s="27">
        <v>19950642035.73</v>
      </c>
      <c r="CO9" s="27">
        <v>20092196451.73</v>
      </c>
      <c r="CP9" s="27">
        <v>20168535746.549999</v>
      </c>
      <c r="CQ9" s="27">
        <v>19955263329.240002</v>
      </c>
      <c r="CR9" s="27">
        <v>20623371987.849998</v>
      </c>
      <c r="CS9" s="27">
        <v>20844636741.529999</v>
      </c>
      <c r="CT9" s="27">
        <v>20591665483.139999</v>
      </c>
      <c r="CU9" s="27">
        <v>20165774577.66</v>
      </c>
      <c r="CV9" s="27">
        <v>20437106401.25</v>
      </c>
      <c r="CW9" s="27">
        <v>20009310414.510002</v>
      </c>
      <c r="CX9" s="27">
        <v>21731749553.07</v>
      </c>
      <c r="CY9" s="27">
        <v>20852825467.889999</v>
      </c>
      <c r="CZ9" s="27">
        <v>21069235009.970001</v>
      </c>
      <c r="DA9" s="27">
        <v>21944441946.080002</v>
      </c>
      <c r="DB9" s="27">
        <v>21523461345.740002</v>
      </c>
      <c r="DC9" s="27">
        <v>22555945026.239998</v>
      </c>
      <c r="DD9" s="27">
        <v>22958041232.040001</v>
      </c>
      <c r="DE9" s="27">
        <v>22626406892.25</v>
      </c>
      <c r="DF9" s="27">
        <v>23752497685.790001</v>
      </c>
      <c r="DG9" s="27">
        <v>23142451247.459999</v>
      </c>
    </row>
    <row r="10" spans="1:117" s="9" customFormat="1" ht="12.75" x14ac:dyDescent="0.2">
      <c r="A10" s="9">
        <v>2</v>
      </c>
      <c r="B10" s="9">
        <v>52</v>
      </c>
      <c r="C10" s="9" t="s">
        <v>9</v>
      </c>
      <c r="D10" s="27">
        <v>851011770.35000002</v>
      </c>
      <c r="E10" s="27">
        <v>853229891.74000001</v>
      </c>
      <c r="F10" s="27">
        <v>882145619.16000009</v>
      </c>
      <c r="G10" s="27">
        <v>891301511.76999998</v>
      </c>
      <c r="H10" s="27">
        <v>797321703.58999991</v>
      </c>
      <c r="I10" s="27">
        <v>812072074.16999996</v>
      </c>
      <c r="J10" s="27">
        <v>878005818.86000001</v>
      </c>
      <c r="K10" s="27">
        <v>870574876.69000006</v>
      </c>
      <c r="L10" s="27">
        <v>973142555.72000003</v>
      </c>
      <c r="M10" s="27">
        <v>956201654.30999994</v>
      </c>
      <c r="N10" s="27">
        <v>967007715.5999999</v>
      </c>
      <c r="O10" s="27">
        <v>1178162385.3</v>
      </c>
      <c r="P10" s="27">
        <v>1095903220.8400002</v>
      </c>
      <c r="Q10" s="27">
        <v>1101741302.99</v>
      </c>
      <c r="R10" s="27">
        <v>1090130596.0699999</v>
      </c>
      <c r="S10" s="27">
        <v>1133050317.4300001</v>
      </c>
      <c r="T10" s="27">
        <v>1190915055.27</v>
      </c>
      <c r="U10" s="27">
        <v>1220885434.9400001</v>
      </c>
      <c r="V10" s="27">
        <v>1188063882.0999999</v>
      </c>
      <c r="W10" s="27">
        <v>1259997061.9400001</v>
      </c>
      <c r="X10" s="27">
        <v>1176183096.71</v>
      </c>
      <c r="Y10" s="27">
        <v>1217100205.8299999</v>
      </c>
      <c r="Z10" s="27">
        <v>1213721171.3900001</v>
      </c>
      <c r="AA10" s="27">
        <v>1420949704.9000001</v>
      </c>
      <c r="AB10" s="27">
        <v>1322513173.8299999</v>
      </c>
      <c r="AC10" s="27">
        <v>1277870387.5599999</v>
      </c>
      <c r="AD10" s="27">
        <v>1296418677.25</v>
      </c>
      <c r="AE10" s="27">
        <v>1200402896.02</v>
      </c>
      <c r="AF10" s="27">
        <v>1217047627.6099999</v>
      </c>
      <c r="AG10" s="27">
        <v>1232001820.6099999</v>
      </c>
      <c r="AH10" s="27">
        <v>1363154581.6999998</v>
      </c>
      <c r="AI10" s="27">
        <v>1401834849.3099999</v>
      </c>
      <c r="AJ10" s="27">
        <v>1476051166.1700001</v>
      </c>
      <c r="AK10" s="27">
        <v>1408349445.22</v>
      </c>
      <c r="AL10" s="27">
        <v>1413231735.4099998</v>
      </c>
      <c r="AM10" s="27">
        <v>1493048506.48</v>
      </c>
      <c r="AN10" s="27">
        <v>1507699935.45</v>
      </c>
      <c r="AO10" s="27">
        <v>1609276058.1100001</v>
      </c>
      <c r="AP10" s="27">
        <v>1580545583.1600001</v>
      </c>
      <c r="AQ10" s="27">
        <v>1663398510.6900001</v>
      </c>
      <c r="AR10" s="27">
        <v>1590066515.1399999</v>
      </c>
      <c r="AS10" s="27">
        <v>1637424900.2</v>
      </c>
      <c r="AT10" s="27">
        <v>1678069746.2600002</v>
      </c>
      <c r="AU10" s="27">
        <v>1659989524.3599999</v>
      </c>
      <c r="AV10" s="27">
        <v>1653844679.03</v>
      </c>
      <c r="AW10" s="27">
        <v>1779054797.1600001</v>
      </c>
      <c r="AX10" s="27">
        <v>1851025756.29</v>
      </c>
      <c r="AY10" s="27">
        <v>1765818319.8399999</v>
      </c>
      <c r="AZ10" s="27">
        <v>1613813670.9400001</v>
      </c>
      <c r="BA10" s="27">
        <v>1828780928.5699999</v>
      </c>
      <c r="BB10" s="27">
        <v>2062007934.7</v>
      </c>
      <c r="BC10" s="27">
        <v>2020793730.7800002</v>
      </c>
      <c r="BD10" s="27">
        <v>1905508685.1500001</v>
      </c>
      <c r="BE10" s="27">
        <v>1946538057.8200002</v>
      </c>
      <c r="BF10" s="27">
        <v>2012948009.8899999</v>
      </c>
      <c r="BG10" s="27">
        <v>1951601164.54</v>
      </c>
      <c r="BH10" s="27">
        <v>1989342824.5799999</v>
      </c>
      <c r="BI10" s="27">
        <v>2024090268.4000001</v>
      </c>
      <c r="BJ10" s="27">
        <v>2080887304.6500001</v>
      </c>
      <c r="BK10" s="27">
        <v>2088701378.48</v>
      </c>
      <c r="BL10" s="27">
        <v>2182630461.1300001</v>
      </c>
      <c r="BM10" s="27">
        <v>1898864527.0500002</v>
      </c>
      <c r="BN10" s="27">
        <v>1866318288.5799999</v>
      </c>
      <c r="BO10" s="27">
        <v>1912111530.02</v>
      </c>
      <c r="BP10" s="27">
        <v>1997404785.4400001</v>
      </c>
      <c r="BQ10" s="27">
        <v>2164398400.1799998</v>
      </c>
      <c r="BR10" s="27">
        <v>2189833091.1400003</v>
      </c>
      <c r="BS10" s="27">
        <v>1956836654.8600001</v>
      </c>
      <c r="BT10" s="27">
        <v>2000764365.8</v>
      </c>
      <c r="BU10" s="27">
        <v>1935369006.6100001</v>
      </c>
      <c r="BV10" s="27">
        <v>2135255005.8800001</v>
      </c>
      <c r="BW10" s="27">
        <v>1689350378.76</v>
      </c>
      <c r="BX10" s="27">
        <v>1640356229.8600001</v>
      </c>
      <c r="BY10" s="27">
        <v>1585493656.9000001</v>
      </c>
      <c r="BZ10" s="27">
        <v>1493398371.5799999</v>
      </c>
      <c r="CA10" s="27">
        <v>1610835283.9400001</v>
      </c>
      <c r="CB10" s="27">
        <v>1488997615.5</v>
      </c>
      <c r="CC10" s="27">
        <v>1467262208.6999998</v>
      </c>
      <c r="CD10" s="27">
        <v>1505103702.5999999</v>
      </c>
      <c r="CE10" s="27">
        <v>1466778605.05</v>
      </c>
      <c r="CF10" s="27">
        <v>1404639105.5799999</v>
      </c>
      <c r="CG10" s="27">
        <v>1339877594.9099998</v>
      </c>
      <c r="CH10" s="27">
        <v>1416433387.8899999</v>
      </c>
      <c r="CI10" s="27">
        <v>1454669582.8099999</v>
      </c>
      <c r="CJ10" s="27">
        <v>1437554272.28</v>
      </c>
      <c r="CK10" s="27">
        <v>1259019336.8699999</v>
      </c>
      <c r="CL10" s="27">
        <v>1318031824.3600001</v>
      </c>
      <c r="CM10" s="27">
        <v>1292665671.8799999</v>
      </c>
      <c r="CN10" s="27">
        <v>1478227610.4000001</v>
      </c>
      <c r="CO10" s="27">
        <v>1563048889.73</v>
      </c>
      <c r="CP10" s="27">
        <v>1690508129.4299998</v>
      </c>
      <c r="CQ10" s="27">
        <v>2047561614.4200001</v>
      </c>
      <c r="CR10" s="27">
        <v>1865615745.8499999</v>
      </c>
      <c r="CS10" s="27">
        <v>1914224753.02</v>
      </c>
      <c r="CT10" s="27">
        <v>2028270897.1900001</v>
      </c>
      <c r="CU10" s="27">
        <v>1986994274.25</v>
      </c>
      <c r="CV10" s="27">
        <v>1978520094.5699999</v>
      </c>
      <c r="CW10" s="27">
        <v>1962527264.28</v>
      </c>
      <c r="CX10" s="27">
        <v>2008690665.96</v>
      </c>
      <c r="CY10" s="27">
        <v>2065305819.4200001</v>
      </c>
      <c r="CZ10" s="27">
        <v>1948573296.8</v>
      </c>
      <c r="DA10" s="27">
        <v>1999014244.1100001</v>
      </c>
      <c r="DB10" s="27">
        <v>1889726347.46</v>
      </c>
      <c r="DC10" s="27">
        <v>1695553506.22</v>
      </c>
      <c r="DD10" s="27">
        <v>1694018586.7</v>
      </c>
      <c r="DE10" s="27">
        <v>1560162260.53</v>
      </c>
      <c r="DF10" s="27">
        <v>1443111892.9200001</v>
      </c>
      <c r="DG10" s="27">
        <v>1265564126.21</v>
      </c>
    </row>
    <row r="11" spans="1:117" s="9" customFormat="1" ht="12.75" x14ac:dyDescent="0.2">
      <c r="A11" s="9">
        <v>1</v>
      </c>
      <c r="B11" s="9">
        <v>55</v>
      </c>
      <c r="C11" s="9" t="s">
        <v>3</v>
      </c>
      <c r="D11" s="27">
        <v>1319388723.5599999</v>
      </c>
      <c r="E11" s="27">
        <v>1420985947.5799999</v>
      </c>
      <c r="F11" s="27">
        <v>1447553355.3099999</v>
      </c>
      <c r="G11" s="27">
        <v>1458788963.46</v>
      </c>
      <c r="H11" s="27">
        <v>1466729680.26</v>
      </c>
      <c r="I11" s="27">
        <v>1464870080.5999999</v>
      </c>
      <c r="J11" s="27">
        <v>1465443662.22</v>
      </c>
      <c r="K11" s="27">
        <v>1444461627.28</v>
      </c>
      <c r="L11" s="27">
        <v>1458831185.6300001</v>
      </c>
      <c r="M11" s="27">
        <v>1437826742.3900001</v>
      </c>
      <c r="N11" s="27">
        <v>1414732193.4300001</v>
      </c>
      <c r="O11" s="27">
        <v>1417478705.6499999</v>
      </c>
      <c r="P11" s="27">
        <v>1467736272.27</v>
      </c>
      <c r="Q11" s="27">
        <v>1457044123.8400002</v>
      </c>
      <c r="R11" s="27">
        <v>1430100627.1600001</v>
      </c>
      <c r="S11" s="27">
        <v>1390754928.6700001</v>
      </c>
      <c r="T11" s="27">
        <v>1389017435.05</v>
      </c>
      <c r="U11" s="27">
        <v>1434592534.9000001</v>
      </c>
      <c r="V11" s="27">
        <v>1418026798.6100001</v>
      </c>
      <c r="W11" s="27">
        <v>1408476861.47</v>
      </c>
      <c r="X11" s="27">
        <v>1416064151.99</v>
      </c>
      <c r="Y11" s="27">
        <v>1409643835.5700002</v>
      </c>
      <c r="Z11" s="27">
        <v>1453191852.9299998</v>
      </c>
      <c r="AA11" s="27">
        <v>1379973830.6199999</v>
      </c>
      <c r="AB11" s="27">
        <v>1404335124.24</v>
      </c>
      <c r="AC11" s="27">
        <v>1457680658.3299999</v>
      </c>
      <c r="AD11" s="27">
        <v>1527574445.77</v>
      </c>
      <c r="AE11" s="27">
        <v>1571841999.7600002</v>
      </c>
      <c r="AF11" s="27">
        <v>1726672176.04</v>
      </c>
      <c r="AG11" s="27">
        <v>1749285008.47</v>
      </c>
      <c r="AH11" s="27">
        <v>1775481020.7800002</v>
      </c>
      <c r="AI11" s="27">
        <v>1761142145.6600001</v>
      </c>
      <c r="AJ11" s="27">
        <v>1812973146.29</v>
      </c>
      <c r="AK11" s="27">
        <v>1825088776.1700001</v>
      </c>
      <c r="AL11" s="27">
        <v>1836943674.1900001</v>
      </c>
      <c r="AM11" s="27">
        <v>1815272850.9100001</v>
      </c>
      <c r="AN11" s="27">
        <v>1896626826.6000001</v>
      </c>
      <c r="AO11" s="27">
        <v>1929103843.8199999</v>
      </c>
      <c r="AP11" s="27">
        <v>1943131410.8600001</v>
      </c>
      <c r="AQ11" s="27">
        <v>1937699065.3399999</v>
      </c>
      <c r="AR11" s="27">
        <v>1957016047.6299999</v>
      </c>
      <c r="AS11" s="27">
        <v>1974970236.5</v>
      </c>
      <c r="AT11" s="27">
        <v>1971016276</v>
      </c>
      <c r="AU11" s="27">
        <v>2030528121.77</v>
      </c>
      <c r="AV11" s="27">
        <v>2090731960.1500001</v>
      </c>
      <c r="AW11" s="27">
        <v>2082950683.8000002</v>
      </c>
      <c r="AX11" s="27">
        <v>2071609400.1900001</v>
      </c>
      <c r="AY11" s="27">
        <v>2191133648.6500001</v>
      </c>
      <c r="AZ11" s="27">
        <v>2263516658.6300001</v>
      </c>
      <c r="BA11" s="27">
        <v>2396288876.7399998</v>
      </c>
      <c r="BB11" s="27">
        <v>2426200448.77</v>
      </c>
      <c r="BC11" s="27">
        <v>2426656087.4900002</v>
      </c>
      <c r="BD11" s="27">
        <v>2484248511.1400003</v>
      </c>
      <c r="BE11" s="27">
        <v>2386788952.46</v>
      </c>
      <c r="BF11" s="27">
        <v>2402413895.73</v>
      </c>
      <c r="BG11" s="27">
        <v>2587974257.5</v>
      </c>
      <c r="BH11" s="27">
        <v>2624182838.5700002</v>
      </c>
      <c r="BI11" s="27">
        <v>2675450241.6900001</v>
      </c>
      <c r="BJ11" s="27">
        <v>2782448398.4400001</v>
      </c>
      <c r="BK11" s="27">
        <v>2722656675.8899999</v>
      </c>
      <c r="BL11" s="27">
        <v>2785269496</v>
      </c>
      <c r="BM11" s="27">
        <v>2867935000.0299997</v>
      </c>
      <c r="BN11" s="27">
        <v>2867620552.4200001</v>
      </c>
      <c r="BO11" s="27">
        <v>2871141283.8000002</v>
      </c>
      <c r="BP11" s="27">
        <v>2922569171.54</v>
      </c>
      <c r="BQ11" s="27">
        <v>2922931633.7200003</v>
      </c>
      <c r="BR11" s="27">
        <v>3009556839.7600002</v>
      </c>
      <c r="BS11" s="27">
        <v>3026414531</v>
      </c>
      <c r="BT11" s="27">
        <v>3042150551.8299999</v>
      </c>
      <c r="BU11" s="27">
        <v>3033720057.96</v>
      </c>
      <c r="BV11" s="27">
        <v>3091382740.0500002</v>
      </c>
      <c r="BW11" s="27">
        <v>3037864294.9499998</v>
      </c>
      <c r="BX11" s="27">
        <v>3156598507.0799999</v>
      </c>
      <c r="BY11" s="27">
        <v>3119799341.5</v>
      </c>
      <c r="BZ11" s="27">
        <v>3250714433.0999999</v>
      </c>
      <c r="CA11" s="27">
        <v>3313738604.3499999</v>
      </c>
      <c r="CB11" s="27">
        <v>3293080365.1300001</v>
      </c>
      <c r="CC11" s="27">
        <v>3241498906.5600004</v>
      </c>
      <c r="CD11" s="27">
        <v>3288451209.7399998</v>
      </c>
      <c r="CE11" s="27">
        <v>3223619414.7800002</v>
      </c>
      <c r="CF11" s="27">
        <v>3207274126.1199999</v>
      </c>
      <c r="CG11" s="27">
        <v>3234044897.5299997</v>
      </c>
      <c r="CH11" s="27">
        <v>3220287485.8499999</v>
      </c>
      <c r="CI11" s="27">
        <v>3956074843.0900002</v>
      </c>
      <c r="CJ11" s="27">
        <v>3980909803.2599998</v>
      </c>
      <c r="CK11" s="27">
        <v>4210148259.73</v>
      </c>
      <c r="CL11" s="27">
        <v>4174923653.5299997</v>
      </c>
      <c r="CM11" s="27">
        <v>4325111798.4300003</v>
      </c>
      <c r="CN11" s="27">
        <v>4353590530.9499998</v>
      </c>
      <c r="CO11" s="27">
        <v>4471171371.5200005</v>
      </c>
      <c r="CP11" s="27">
        <v>4511518402.5199995</v>
      </c>
      <c r="CQ11" s="27">
        <v>4578915846.1999998</v>
      </c>
      <c r="CR11" s="27">
        <v>4659725488.8400002</v>
      </c>
      <c r="CS11" s="27">
        <v>4666498766.6700001</v>
      </c>
      <c r="CT11" s="27">
        <v>4730283836.8599997</v>
      </c>
      <c r="CU11" s="27">
        <v>4620868899.6199999</v>
      </c>
      <c r="CV11" s="27">
        <v>4650525269.6300001</v>
      </c>
      <c r="CW11" s="27">
        <v>4644692161.2399998</v>
      </c>
      <c r="CX11" s="27">
        <v>4568284921.7700005</v>
      </c>
      <c r="CY11" s="27">
        <v>4665102638.5799999</v>
      </c>
      <c r="CZ11" s="27">
        <v>4665431921.0100002</v>
      </c>
      <c r="DA11" s="27">
        <v>4664450197.6300001</v>
      </c>
      <c r="DB11" s="27">
        <v>4670574752.4399996</v>
      </c>
      <c r="DC11" s="27">
        <v>4762491304.0900002</v>
      </c>
      <c r="DD11" s="27">
        <v>4743927007.1400003</v>
      </c>
      <c r="DE11" s="27">
        <v>4725092492.9399996</v>
      </c>
      <c r="DF11" s="27">
        <v>4736970532.5799999</v>
      </c>
      <c r="DG11" s="27">
        <v>4680237948.0900002</v>
      </c>
    </row>
    <row r="12" spans="1:117" s="9" customFormat="1" ht="12.75" x14ac:dyDescent="0.2">
      <c r="A12" s="9">
        <v>1</v>
      </c>
      <c r="B12" s="9">
        <v>82</v>
      </c>
      <c r="C12" s="9" t="s">
        <v>4</v>
      </c>
      <c r="D12" s="27">
        <v>523246846.64999998</v>
      </c>
      <c r="E12" s="27">
        <v>535515205.13999999</v>
      </c>
      <c r="F12" s="27">
        <v>530342315.52999997</v>
      </c>
      <c r="G12" s="27">
        <v>568522376.20000005</v>
      </c>
      <c r="H12" s="27">
        <v>544014788.50999999</v>
      </c>
      <c r="I12" s="27">
        <v>548191566.75</v>
      </c>
      <c r="J12" s="27">
        <v>579425612.49000001</v>
      </c>
      <c r="K12" s="27">
        <v>576034637.84000003</v>
      </c>
      <c r="L12" s="27">
        <v>620241451.74000001</v>
      </c>
      <c r="M12" s="27">
        <v>620028234.87</v>
      </c>
      <c r="N12" s="27">
        <v>639905789.52999997</v>
      </c>
      <c r="O12" s="27">
        <v>600682459.11000001</v>
      </c>
      <c r="P12" s="27">
        <v>591629613.57000005</v>
      </c>
      <c r="Q12" s="27">
        <v>599877551.4000001</v>
      </c>
      <c r="R12" s="27">
        <v>589726779</v>
      </c>
      <c r="S12" s="27">
        <v>576656324.23000002</v>
      </c>
      <c r="T12" s="27">
        <v>572210494.04999995</v>
      </c>
      <c r="U12" s="27">
        <v>644594472.63</v>
      </c>
      <c r="V12" s="27">
        <v>680727429.81999993</v>
      </c>
      <c r="W12" s="27">
        <v>684748895.38</v>
      </c>
      <c r="X12" s="27">
        <v>730907783.37999988</v>
      </c>
      <c r="Y12" s="27">
        <v>703767567.36999989</v>
      </c>
      <c r="Z12" s="27">
        <v>721106546.66999996</v>
      </c>
      <c r="AA12" s="27">
        <v>710200068.40999997</v>
      </c>
      <c r="AB12" s="27">
        <v>738899766.33999991</v>
      </c>
      <c r="AC12" s="27">
        <v>739773164.10000002</v>
      </c>
      <c r="AD12" s="27">
        <v>882338649.99000001</v>
      </c>
      <c r="AE12" s="27">
        <v>853617139.8499999</v>
      </c>
      <c r="AF12" s="27">
        <v>959980569.55999994</v>
      </c>
      <c r="AG12" s="27">
        <v>1089843900.3499999</v>
      </c>
      <c r="AH12" s="27">
        <v>1190265104.47</v>
      </c>
      <c r="AI12" s="27">
        <v>1200980145.7</v>
      </c>
      <c r="AJ12" s="27">
        <v>1167943195.21</v>
      </c>
      <c r="AK12" s="27">
        <v>1158271234.8699999</v>
      </c>
      <c r="AL12" s="27">
        <v>1176887489.24</v>
      </c>
      <c r="AM12" s="27">
        <v>1145001982.6500001</v>
      </c>
      <c r="AN12" s="27">
        <v>1183901185.1599998</v>
      </c>
      <c r="AO12" s="27">
        <v>1196909310.05</v>
      </c>
      <c r="AP12" s="27">
        <v>1283085350.5700002</v>
      </c>
      <c r="AQ12" s="27">
        <v>1332061499.96</v>
      </c>
      <c r="AR12" s="27">
        <v>1334154185</v>
      </c>
      <c r="AS12" s="27">
        <v>1371686867.1399999</v>
      </c>
      <c r="AT12" s="27">
        <v>1476811241.52</v>
      </c>
      <c r="AU12" s="27">
        <v>1565208511.04</v>
      </c>
      <c r="AV12" s="27">
        <v>1586761534.8199999</v>
      </c>
      <c r="AW12" s="27">
        <v>1574995400.3800001</v>
      </c>
      <c r="AX12" s="27">
        <v>1576333108.1900001</v>
      </c>
      <c r="AY12" s="27">
        <v>1548915719.24</v>
      </c>
      <c r="AZ12" s="27">
        <v>1597437204.8599999</v>
      </c>
      <c r="BA12" s="27">
        <v>1615671523.0800002</v>
      </c>
      <c r="BB12" s="27">
        <v>1697277966.1099999</v>
      </c>
      <c r="BC12" s="27">
        <v>1644690210.96</v>
      </c>
      <c r="BD12" s="27">
        <v>1602107727.54</v>
      </c>
      <c r="BE12" s="27">
        <v>1605519367.0900002</v>
      </c>
      <c r="BF12" s="27">
        <v>1780637635.3299999</v>
      </c>
      <c r="BG12" s="27">
        <v>1743508888.1700001</v>
      </c>
      <c r="BH12" s="27">
        <v>1749099578.4699998</v>
      </c>
      <c r="BI12" s="27">
        <v>1820573062.4300001</v>
      </c>
      <c r="BJ12" s="27">
        <v>1866500701.6599998</v>
      </c>
      <c r="BK12" s="27">
        <v>1813695016.48</v>
      </c>
      <c r="BL12" s="27">
        <v>1751556312.3400002</v>
      </c>
      <c r="BM12" s="27">
        <v>1699200508.77</v>
      </c>
      <c r="BN12" s="27">
        <v>1660213101.97</v>
      </c>
      <c r="BO12" s="27">
        <v>1680267859.0900002</v>
      </c>
      <c r="BP12" s="27">
        <v>1781382281.4400001</v>
      </c>
      <c r="BQ12" s="27">
        <v>1687078448.3699999</v>
      </c>
      <c r="BR12" s="27">
        <v>1777971985.96</v>
      </c>
      <c r="BS12" s="27">
        <v>1897101098.74</v>
      </c>
      <c r="BT12" s="27">
        <v>1845915205.26</v>
      </c>
      <c r="BU12" s="27">
        <v>1899288018.9400001</v>
      </c>
      <c r="BV12" s="27">
        <v>1842681007.49</v>
      </c>
      <c r="BW12" s="27">
        <v>1671662334.6700001</v>
      </c>
      <c r="BX12" s="27">
        <v>1583397429.25</v>
      </c>
      <c r="BY12" s="27">
        <v>1568440801.6700001</v>
      </c>
      <c r="BZ12" s="27">
        <v>1559349729.8000002</v>
      </c>
      <c r="CA12" s="27">
        <v>1657900973.01</v>
      </c>
      <c r="CB12" s="27">
        <v>1652634420.8199999</v>
      </c>
      <c r="CC12" s="27">
        <v>1736454134.7399998</v>
      </c>
      <c r="CD12" s="27">
        <v>1688859705.46</v>
      </c>
      <c r="CE12" s="27">
        <v>1726724294.5599999</v>
      </c>
      <c r="CF12" s="27">
        <v>1686310524.51</v>
      </c>
      <c r="CG12" s="27">
        <v>1663272763.6200001</v>
      </c>
      <c r="CH12" s="27">
        <v>1708142363.6900001</v>
      </c>
      <c r="CI12" s="27">
        <v>1652611637.55</v>
      </c>
      <c r="CJ12" s="27">
        <v>1613568132.79</v>
      </c>
      <c r="CK12" s="27">
        <v>1636893281.28</v>
      </c>
      <c r="CL12" s="27">
        <v>1584661278.9900002</v>
      </c>
      <c r="CM12" s="27">
        <v>1717598643.26</v>
      </c>
      <c r="CN12" s="27">
        <v>1769105331.1500001</v>
      </c>
      <c r="CO12" s="27">
        <v>1836578237.0900002</v>
      </c>
      <c r="CP12" s="27">
        <v>1821625977.97</v>
      </c>
      <c r="CQ12" s="27">
        <v>1831853733.98</v>
      </c>
      <c r="CR12" s="27">
        <v>1855255233.8600001</v>
      </c>
      <c r="CS12" s="27">
        <v>1840362785.9000001</v>
      </c>
      <c r="CT12" s="27">
        <v>1884935216.5500002</v>
      </c>
      <c r="CU12" s="27">
        <v>1863772090.71</v>
      </c>
      <c r="CV12" s="27">
        <v>1802247810.4299998</v>
      </c>
      <c r="CW12" s="27">
        <v>1842706902.8399999</v>
      </c>
      <c r="CX12" s="27">
        <v>1893287549.5099998</v>
      </c>
      <c r="CY12" s="27">
        <v>1846205832.5300002</v>
      </c>
      <c r="CZ12" s="27">
        <v>2018838590.1399999</v>
      </c>
      <c r="DA12" s="27">
        <v>2008561235.0700002</v>
      </c>
      <c r="DB12" s="27">
        <v>1984562734.2900002</v>
      </c>
      <c r="DC12" s="27">
        <v>1968898446.26</v>
      </c>
      <c r="DD12" s="27">
        <v>1927203927.1300001</v>
      </c>
      <c r="DE12" s="27">
        <v>1786346149.77</v>
      </c>
      <c r="DF12" s="27">
        <v>1818398697.7600002</v>
      </c>
      <c r="DG12" s="27">
        <v>1780857036.3999999</v>
      </c>
    </row>
    <row r="13" spans="1:117" s="9" customFormat="1" ht="12.75" x14ac:dyDescent="0.2">
      <c r="A13" s="9">
        <v>1</v>
      </c>
      <c r="B13" s="9">
        <v>126</v>
      </c>
      <c r="C13" s="9" t="s">
        <v>5</v>
      </c>
      <c r="D13" s="27">
        <v>524232467.98000002</v>
      </c>
      <c r="E13" s="27">
        <v>501698806.21000004</v>
      </c>
      <c r="F13" s="27">
        <v>512942219.97999996</v>
      </c>
      <c r="G13" s="27">
        <v>501284444.77999997</v>
      </c>
      <c r="H13" s="27">
        <v>545683879.58000004</v>
      </c>
      <c r="I13" s="27">
        <v>564688738.38</v>
      </c>
      <c r="J13" s="27">
        <v>565429725</v>
      </c>
      <c r="K13" s="27">
        <v>580930699.00999999</v>
      </c>
      <c r="L13" s="27">
        <v>592458191.63</v>
      </c>
      <c r="M13" s="27">
        <v>572792902.13</v>
      </c>
      <c r="N13" s="27">
        <v>585376943.10000002</v>
      </c>
      <c r="O13" s="27">
        <v>635130725</v>
      </c>
      <c r="P13" s="27">
        <v>601733337.49000001</v>
      </c>
      <c r="Q13" s="27">
        <v>678219396.30999994</v>
      </c>
      <c r="R13" s="27">
        <v>663638585.07000005</v>
      </c>
      <c r="S13" s="27">
        <v>721603289.28999996</v>
      </c>
      <c r="T13" s="27">
        <v>767782866.86000001</v>
      </c>
      <c r="U13" s="27">
        <v>752993509</v>
      </c>
      <c r="V13" s="27">
        <v>723678868.24000001</v>
      </c>
      <c r="W13" s="27">
        <v>609377356.10000002</v>
      </c>
      <c r="X13" s="27">
        <v>582135216.83000004</v>
      </c>
      <c r="Y13" s="27">
        <v>540338715.21000004</v>
      </c>
      <c r="Z13" s="27">
        <v>557765366.10000002</v>
      </c>
      <c r="AA13" s="27">
        <v>535969741.60000002</v>
      </c>
      <c r="AB13" s="27">
        <v>507940711.73000002</v>
      </c>
      <c r="AC13" s="27">
        <v>491680269.18000001</v>
      </c>
      <c r="AD13" s="27">
        <v>504719153.25999999</v>
      </c>
      <c r="AE13" s="27">
        <v>533997159.98000002</v>
      </c>
      <c r="AF13" s="27">
        <v>464190664.81</v>
      </c>
      <c r="AG13" s="27">
        <v>546918685.56999993</v>
      </c>
      <c r="AH13" s="27">
        <v>562942273.11000001</v>
      </c>
      <c r="AI13" s="27">
        <v>586631816.98000002</v>
      </c>
      <c r="AJ13" s="27">
        <v>578630427.27999997</v>
      </c>
      <c r="AK13" s="27">
        <v>512966874.38999999</v>
      </c>
      <c r="AL13" s="27">
        <v>499302063.94999999</v>
      </c>
      <c r="AM13" s="27">
        <v>506111986.91999996</v>
      </c>
      <c r="AN13" s="27">
        <v>481448566.15999997</v>
      </c>
      <c r="AO13" s="27">
        <v>468464584.09000003</v>
      </c>
      <c r="AP13" s="27">
        <v>545696997.48000002</v>
      </c>
      <c r="AQ13" s="27">
        <v>524233292.01999998</v>
      </c>
      <c r="AR13" s="27">
        <v>518717987.02999997</v>
      </c>
      <c r="AS13" s="27">
        <v>517672307.90999997</v>
      </c>
      <c r="AT13" s="27">
        <v>505255159.06999999</v>
      </c>
      <c r="AU13" s="27">
        <v>504038988.76999998</v>
      </c>
      <c r="AV13" s="27">
        <v>497775273.72000003</v>
      </c>
      <c r="AW13" s="27">
        <v>525260842.83000004</v>
      </c>
      <c r="AX13" s="27">
        <v>539496980.81000006</v>
      </c>
      <c r="AY13" s="27">
        <v>637571430.63</v>
      </c>
      <c r="AZ13" s="27">
        <v>655854216.29999995</v>
      </c>
      <c r="BA13" s="27">
        <v>640044601.63</v>
      </c>
      <c r="BB13" s="27">
        <v>676535368.63999999</v>
      </c>
      <c r="BC13" s="27">
        <v>706263575.38999999</v>
      </c>
      <c r="BD13" s="27">
        <v>692035831.11000001</v>
      </c>
      <c r="BE13" s="27">
        <v>747705757.12</v>
      </c>
      <c r="BF13" s="27">
        <v>805801982.60000002</v>
      </c>
      <c r="BG13" s="27">
        <v>755011806.97000003</v>
      </c>
      <c r="BH13" s="27">
        <v>794581659.5</v>
      </c>
      <c r="BI13" s="27">
        <v>789324653.86000001</v>
      </c>
      <c r="BJ13" s="27">
        <v>844290974.50999999</v>
      </c>
      <c r="BK13" s="27">
        <v>837089143.63999999</v>
      </c>
      <c r="BL13" s="27">
        <v>833046943</v>
      </c>
      <c r="BM13" s="27">
        <v>823304340.90999997</v>
      </c>
      <c r="BN13" s="27">
        <v>830862626.50999999</v>
      </c>
      <c r="BO13" s="27">
        <v>788901823.88</v>
      </c>
      <c r="BP13" s="27">
        <v>789925627.25</v>
      </c>
      <c r="BQ13" s="27">
        <v>825028929.83000004</v>
      </c>
      <c r="BR13" s="27">
        <v>858562821.71000004</v>
      </c>
      <c r="BS13" s="27">
        <v>874658506.50999999</v>
      </c>
      <c r="BT13" s="27">
        <v>806897486.94000006</v>
      </c>
      <c r="BU13" s="27">
        <v>843996912.43000007</v>
      </c>
      <c r="BV13" s="27">
        <v>856378140.8499999</v>
      </c>
      <c r="BW13" s="27">
        <v>781767901.52999997</v>
      </c>
      <c r="BX13" s="27">
        <v>768862235.45000005</v>
      </c>
      <c r="BY13" s="27">
        <v>826553511.25999999</v>
      </c>
      <c r="BZ13" s="27">
        <v>813555469.18000007</v>
      </c>
      <c r="CA13" s="27">
        <v>806377864.80999994</v>
      </c>
      <c r="CB13" s="27">
        <v>819349882.25</v>
      </c>
      <c r="CC13" s="27">
        <v>813157590.60000002</v>
      </c>
      <c r="CD13" s="27">
        <v>828720478.37000012</v>
      </c>
      <c r="CE13" s="27">
        <v>825531693.25999999</v>
      </c>
      <c r="CF13" s="27">
        <v>837172192.19000006</v>
      </c>
      <c r="CG13" s="27">
        <v>883870910.51999998</v>
      </c>
      <c r="CH13" s="27">
        <v>829491869.11000001</v>
      </c>
      <c r="CI13" s="27">
        <v>805024245.19000006</v>
      </c>
      <c r="CJ13" s="27">
        <v>775000022.12</v>
      </c>
      <c r="CK13" s="27">
        <v>786387293.63</v>
      </c>
      <c r="CL13" s="27">
        <v>806597517.90999997</v>
      </c>
      <c r="CM13" s="27">
        <v>801488173.45000005</v>
      </c>
      <c r="CN13" s="27">
        <v>781136187.45000005</v>
      </c>
      <c r="CO13" s="27">
        <v>794803500.26999998</v>
      </c>
      <c r="CP13" s="27">
        <v>805051339.31999993</v>
      </c>
      <c r="CQ13" s="27">
        <v>803524127.76999998</v>
      </c>
      <c r="CR13" s="27">
        <v>841676030.56999993</v>
      </c>
      <c r="CS13" s="27">
        <v>840212360.25</v>
      </c>
      <c r="CT13" s="27">
        <v>841450854.91999996</v>
      </c>
      <c r="CU13" s="27">
        <v>803892492.54999995</v>
      </c>
      <c r="CV13" s="27">
        <v>810988535.30999994</v>
      </c>
      <c r="CW13" s="27">
        <v>796104651.63</v>
      </c>
      <c r="CX13" s="27">
        <v>767808339.31999993</v>
      </c>
      <c r="CY13" s="27">
        <v>808907717.44000006</v>
      </c>
      <c r="CZ13" s="27">
        <v>775227440.59000003</v>
      </c>
      <c r="DA13" s="27">
        <v>791161029.79999995</v>
      </c>
      <c r="DB13" s="27">
        <v>798964324.63999999</v>
      </c>
      <c r="DC13" s="27">
        <v>822634011.41000009</v>
      </c>
      <c r="DD13" s="27">
        <v>791607287.74000001</v>
      </c>
      <c r="DE13" s="27">
        <v>790054746.42000008</v>
      </c>
      <c r="DF13" s="27">
        <v>789291395.6400001</v>
      </c>
      <c r="DG13" s="27">
        <v>782473047.72000003</v>
      </c>
    </row>
    <row r="14" spans="1:117" s="9" customFormat="1" ht="12.75" x14ac:dyDescent="0.2">
      <c r="A14" s="9">
        <v>1</v>
      </c>
      <c r="B14" s="9">
        <v>127</v>
      </c>
      <c r="C14" s="9" t="s">
        <v>2</v>
      </c>
      <c r="D14" s="27">
        <v>616312010.63999999</v>
      </c>
      <c r="E14" s="27">
        <v>619075386.13999999</v>
      </c>
      <c r="F14" s="27">
        <v>716138186.41000009</v>
      </c>
      <c r="G14" s="27">
        <v>733337891.13999999</v>
      </c>
      <c r="H14" s="27">
        <v>782379771.97000003</v>
      </c>
      <c r="I14" s="27">
        <v>787266751.28999996</v>
      </c>
      <c r="J14" s="27">
        <v>808284860.12</v>
      </c>
      <c r="K14" s="27">
        <v>786570612.88999999</v>
      </c>
      <c r="L14" s="27">
        <v>868066746.91000009</v>
      </c>
      <c r="M14" s="27">
        <v>954403387.08000004</v>
      </c>
      <c r="N14" s="27">
        <v>1004053451.5600001</v>
      </c>
      <c r="O14" s="27">
        <v>1053692669.8</v>
      </c>
      <c r="P14" s="27">
        <v>1036724466.3699999</v>
      </c>
      <c r="Q14" s="27">
        <v>1073380659.0599999</v>
      </c>
      <c r="R14" s="27">
        <v>1046312326.3600001</v>
      </c>
      <c r="S14" s="27">
        <v>1054751905.71</v>
      </c>
      <c r="T14" s="27">
        <v>1096165193.49</v>
      </c>
      <c r="U14" s="27">
        <v>1107843758.71</v>
      </c>
      <c r="V14" s="27">
        <v>1098208909.6500001</v>
      </c>
      <c r="W14" s="27">
        <v>1071377616.8199999</v>
      </c>
      <c r="X14" s="27">
        <v>1134649917.4300001</v>
      </c>
      <c r="Y14" s="27">
        <v>1200820577.8800001</v>
      </c>
      <c r="Z14" s="27">
        <v>1272975918.21</v>
      </c>
      <c r="AA14" s="27">
        <v>1344604124.49</v>
      </c>
      <c r="AB14" s="27">
        <v>1332602647.47</v>
      </c>
      <c r="AC14" s="27">
        <v>1313713491.02</v>
      </c>
      <c r="AD14" s="27">
        <v>1391766432.5599999</v>
      </c>
      <c r="AE14" s="27">
        <v>1392961608.6299999</v>
      </c>
      <c r="AF14" s="27">
        <v>1441325749.52</v>
      </c>
      <c r="AG14" s="27">
        <v>1395142942.4699998</v>
      </c>
      <c r="AH14" s="27">
        <v>1371730780.8400002</v>
      </c>
      <c r="AI14" s="27">
        <v>1393074315.3600001</v>
      </c>
      <c r="AJ14" s="27">
        <v>1438729011.0599999</v>
      </c>
      <c r="AK14" s="27">
        <v>1465447607.4100001</v>
      </c>
      <c r="AL14" s="27">
        <v>1533746293.6199999</v>
      </c>
      <c r="AM14" s="27">
        <v>1533855417.3099999</v>
      </c>
      <c r="AN14" s="27">
        <v>1520068315.8299999</v>
      </c>
      <c r="AO14" s="27">
        <v>1523196855.5999999</v>
      </c>
      <c r="AP14" s="27">
        <v>1555364157.46</v>
      </c>
      <c r="AQ14" s="27">
        <v>1530671581.5799999</v>
      </c>
      <c r="AR14" s="27">
        <v>1542730172.9000001</v>
      </c>
      <c r="AS14" s="27">
        <v>1593453558.5799999</v>
      </c>
      <c r="AT14" s="27">
        <v>1638682130.25</v>
      </c>
      <c r="AU14" s="27">
        <v>1640709104.99</v>
      </c>
      <c r="AV14" s="27">
        <v>1773332925.0999999</v>
      </c>
      <c r="AW14" s="27">
        <v>1783725470.79</v>
      </c>
      <c r="AX14" s="27">
        <v>1825159573.6700001</v>
      </c>
      <c r="AY14" s="27">
        <v>1763241275.78</v>
      </c>
      <c r="AZ14" s="27">
        <v>1790285210.5900002</v>
      </c>
      <c r="BA14" s="27">
        <v>1791229993.71</v>
      </c>
      <c r="BB14" s="27">
        <v>1852837425.23</v>
      </c>
      <c r="BC14" s="27">
        <v>1861192733.9000001</v>
      </c>
      <c r="BD14" s="27">
        <v>2019289185.6500001</v>
      </c>
      <c r="BE14" s="27">
        <v>2090497174.0999999</v>
      </c>
      <c r="BF14" s="27">
        <v>2350004363.0599999</v>
      </c>
      <c r="BG14" s="27">
        <v>2453623403.9700003</v>
      </c>
      <c r="BH14" s="27">
        <v>2436984229.98</v>
      </c>
      <c r="BI14" s="27">
        <v>2543031593.6099997</v>
      </c>
      <c r="BJ14" s="27">
        <v>2612265828.5599999</v>
      </c>
      <c r="BK14" s="27">
        <v>2387475428.8099999</v>
      </c>
      <c r="BL14" s="27">
        <v>2430460089.6700001</v>
      </c>
      <c r="BM14" s="27">
        <v>2334328719.9099998</v>
      </c>
      <c r="BN14" s="27">
        <v>2346711290.54</v>
      </c>
      <c r="BO14" s="27">
        <v>2441860381.52</v>
      </c>
      <c r="BP14" s="27">
        <v>2470747919.8400002</v>
      </c>
      <c r="BQ14" s="27">
        <v>2468685406.8699999</v>
      </c>
      <c r="BR14" s="27">
        <v>2525428944.75</v>
      </c>
      <c r="BS14" s="27">
        <v>2472934342.1300001</v>
      </c>
      <c r="BT14" s="27">
        <v>2387112285.6399999</v>
      </c>
      <c r="BU14" s="27">
        <v>2371542959.1900001</v>
      </c>
      <c r="BV14" s="27">
        <v>2323111390.0900002</v>
      </c>
      <c r="BW14" s="27">
        <v>2337649412.6599998</v>
      </c>
      <c r="BX14" s="27">
        <v>2289338779.3400002</v>
      </c>
      <c r="BY14" s="27">
        <v>2246957361.3099999</v>
      </c>
      <c r="BZ14" s="27">
        <v>2469516694.8400002</v>
      </c>
      <c r="CA14" s="27">
        <v>2568992133.6999998</v>
      </c>
      <c r="CB14" s="27">
        <v>2555521996.2799997</v>
      </c>
      <c r="CC14" s="27">
        <v>2538722545.1800003</v>
      </c>
      <c r="CD14" s="27">
        <v>2529507388.5700002</v>
      </c>
      <c r="CE14" s="27">
        <v>2660210953.5900002</v>
      </c>
      <c r="CF14" s="27">
        <v>2567727915.6300001</v>
      </c>
      <c r="CG14" s="27">
        <v>2472047173.5200005</v>
      </c>
      <c r="CH14" s="27">
        <v>2517471170.7399998</v>
      </c>
      <c r="CI14" s="27">
        <v>2636927293.1599998</v>
      </c>
      <c r="CJ14" s="27">
        <v>2600722458.1599998</v>
      </c>
      <c r="CK14" s="27">
        <v>2616555402.6400003</v>
      </c>
      <c r="CL14" s="27">
        <v>2655546055.3899999</v>
      </c>
      <c r="CM14" s="27">
        <v>2803444599.9899998</v>
      </c>
      <c r="CN14" s="27">
        <v>2930411775.3699999</v>
      </c>
      <c r="CO14" s="27">
        <v>2974064758.6700001</v>
      </c>
      <c r="CP14" s="27">
        <v>3041224537.6199999</v>
      </c>
      <c r="CQ14" s="27">
        <v>3047146141.0799999</v>
      </c>
      <c r="CR14" s="27">
        <v>3093217113.25</v>
      </c>
      <c r="CS14" s="27">
        <v>3367910981.3600001</v>
      </c>
      <c r="CT14" s="27">
        <v>3475218448.3899999</v>
      </c>
      <c r="CU14" s="27">
        <v>3380434601.8599997</v>
      </c>
      <c r="CV14" s="27">
        <v>3403175635.9300003</v>
      </c>
      <c r="CW14" s="27">
        <v>3428992508.5299997</v>
      </c>
      <c r="CX14" s="27">
        <v>3530111090.5900002</v>
      </c>
      <c r="CY14" s="27">
        <v>3428801612.6599998</v>
      </c>
      <c r="CZ14" s="27">
        <v>3456257296.1400003</v>
      </c>
      <c r="DA14" s="27">
        <v>3315541358.02</v>
      </c>
      <c r="DB14" s="27">
        <v>3409962034.7399998</v>
      </c>
      <c r="DC14" s="27">
        <v>3550902921.6100001</v>
      </c>
      <c r="DD14" s="27">
        <v>3589149942.4099998</v>
      </c>
      <c r="DE14" s="27">
        <v>3605109203.0600004</v>
      </c>
      <c r="DF14" s="27">
        <v>3597175886.6999998</v>
      </c>
      <c r="DG14" s="27">
        <v>3567961861.54</v>
      </c>
    </row>
    <row r="15" spans="1:117" s="9" customFormat="1" ht="12.75" x14ac:dyDescent="0.2">
      <c r="A15" s="9">
        <v>2</v>
      </c>
      <c r="B15" s="9">
        <v>137</v>
      </c>
      <c r="C15" s="9" t="s">
        <v>8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3166199.71</v>
      </c>
      <c r="AQ15" s="27">
        <v>18718339.579999998</v>
      </c>
      <c r="AR15" s="27">
        <v>15213000</v>
      </c>
      <c r="AS15" s="27">
        <v>18737548.23</v>
      </c>
      <c r="AT15" s="27">
        <v>20185092.899999999</v>
      </c>
      <c r="AU15" s="27">
        <v>37563657.799999997</v>
      </c>
      <c r="AV15" s="27">
        <v>49852500</v>
      </c>
      <c r="AW15" s="27">
        <v>58621483.340000004</v>
      </c>
      <c r="AX15" s="27">
        <v>83685650.00999999</v>
      </c>
      <c r="AY15" s="27">
        <v>91199766.680000007</v>
      </c>
      <c r="AZ15" s="27">
        <v>95625350.020000011</v>
      </c>
      <c r="BA15" s="27">
        <v>89321750.020000011</v>
      </c>
      <c r="BB15" s="27">
        <v>93356629.409999996</v>
      </c>
      <c r="BC15" s="27">
        <v>81071500</v>
      </c>
      <c r="BD15" s="27">
        <v>80958850</v>
      </c>
      <c r="BE15" s="27">
        <v>86581900</v>
      </c>
      <c r="BF15" s="27">
        <v>103572550</v>
      </c>
      <c r="BG15" s="27">
        <v>106404806.66</v>
      </c>
      <c r="BH15" s="27">
        <v>94523729.99000001</v>
      </c>
      <c r="BI15" s="27">
        <v>86301524.969999999</v>
      </c>
      <c r="BJ15" s="27">
        <v>73347599.979999989</v>
      </c>
      <c r="BK15" s="27">
        <v>81947699.969999999</v>
      </c>
      <c r="BL15" s="27">
        <v>70153316.199999988</v>
      </c>
      <c r="BM15" s="27">
        <v>75963410.400000006</v>
      </c>
      <c r="BN15" s="27">
        <v>89444001.75</v>
      </c>
      <c r="BO15" s="27">
        <v>84983471.859999999</v>
      </c>
      <c r="BP15" s="27">
        <v>92659441.180000007</v>
      </c>
      <c r="BQ15" s="27">
        <v>70928841.409999996</v>
      </c>
      <c r="BR15" s="27">
        <v>89124023.930000007</v>
      </c>
      <c r="BS15" s="27">
        <v>94550366.49000001</v>
      </c>
      <c r="BT15" s="27">
        <v>78738176.5</v>
      </c>
      <c r="BU15" s="27">
        <v>75347431</v>
      </c>
      <c r="BV15" s="27">
        <v>76983619.129999995</v>
      </c>
      <c r="BW15" s="27">
        <v>53365824.539999999</v>
      </c>
      <c r="BX15" s="27">
        <v>71703393.189999998</v>
      </c>
      <c r="BY15" s="27">
        <v>70918537.700000003</v>
      </c>
      <c r="BZ15" s="27">
        <v>72662363.430000007</v>
      </c>
      <c r="CA15" s="27">
        <v>95432141.379999995</v>
      </c>
      <c r="CB15" s="27">
        <v>75389053.960000008</v>
      </c>
      <c r="CC15" s="27">
        <v>47252094.049999997</v>
      </c>
      <c r="CD15" s="27">
        <v>62799537.949999996</v>
      </c>
      <c r="CE15" s="27">
        <v>78566788.580000013</v>
      </c>
      <c r="CF15" s="27">
        <v>85161593.799999997</v>
      </c>
      <c r="CG15" s="27">
        <v>77604493.179999992</v>
      </c>
      <c r="CH15" s="27">
        <v>74045578.859999999</v>
      </c>
      <c r="CI15" s="27">
        <v>78030431.450000003</v>
      </c>
      <c r="CJ15" s="27">
        <v>98672110.430000007</v>
      </c>
      <c r="CK15" s="27">
        <v>116453213.64</v>
      </c>
      <c r="CL15" s="27">
        <v>130566985.87</v>
      </c>
      <c r="CM15" s="27">
        <v>116026475.83</v>
      </c>
      <c r="CN15" s="27">
        <v>161692857.66999999</v>
      </c>
      <c r="CO15" s="27">
        <v>186278156.56999999</v>
      </c>
      <c r="CP15" s="27">
        <v>196080739.87</v>
      </c>
      <c r="CQ15" s="27">
        <v>213250383.06999999</v>
      </c>
      <c r="CR15" s="27">
        <v>228568096.18000001</v>
      </c>
      <c r="CS15" s="27">
        <v>227660971.46000001</v>
      </c>
      <c r="CT15" s="27">
        <v>291509913.24000001</v>
      </c>
      <c r="CU15" s="27">
        <v>336906205.04000002</v>
      </c>
      <c r="CV15" s="27">
        <v>352429727.22000003</v>
      </c>
      <c r="CW15" s="27">
        <v>371868359.50999999</v>
      </c>
      <c r="CX15" s="27">
        <v>348637028.54000002</v>
      </c>
      <c r="CY15" s="27">
        <v>367383464.10000002</v>
      </c>
      <c r="CZ15" s="27">
        <v>425651701.38999999</v>
      </c>
      <c r="DA15" s="27">
        <v>360264770.07999998</v>
      </c>
      <c r="DB15" s="27">
        <v>395003125.74000001</v>
      </c>
      <c r="DC15" s="27">
        <v>388419367.56999999</v>
      </c>
      <c r="DD15" s="27">
        <v>353961765.01999998</v>
      </c>
      <c r="DE15" s="27">
        <v>360464643.31</v>
      </c>
      <c r="DF15" s="27">
        <v>434953837.40999997</v>
      </c>
      <c r="DG15" s="27">
        <v>431127991.09999996</v>
      </c>
    </row>
    <row r="16" spans="1:117" s="9" customFormat="1" ht="12.75" x14ac:dyDescent="0.2">
      <c r="C16" s="9" t="s">
        <v>14</v>
      </c>
      <c r="D16" s="27">
        <v>40638685098.5</v>
      </c>
      <c r="E16" s="27">
        <v>40994631349.739998</v>
      </c>
      <c r="F16" s="27">
        <v>42472957242.350014</v>
      </c>
      <c r="G16" s="27">
        <v>44327374916.62999</v>
      </c>
      <c r="H16" s="27">
        <v>45974571552.25</v>
      </c>
      <c r="I16" s="27">
        <v>45885999234</v>
      </c>
      <c r="J16" s="27">
        <v>45306742684.509995</v>
      </c>
      <c r="K16" s="27">
        <v>45094776281.470001</v>
      </c>
      <c r="L16" s="27">
        <v>44519736145.540001</v>
      </c>
      <c r="M16" s="27">
        <v>43583582885.620003</v>
      </c>
      <c r="N16" s="27">
        <v>43977053040.109993</v>
      </c>
      <c r="O16" s="27">
        <v>44700690113.910011</v>
      </c>
      <c r="P16" s="27">
        <v>45247329535.169998</v>
      </c>
      <c r="Q16" s="27">
        <v>44058954502.079994</v>
      </c>
      <c r="R16" s="27">
        <v>44498630984.510002</v>
      </c>
      <c r="S16" s="27">
        <v>44543789499.900009</v>
      </c>
      <c r="T16" s="27">
        <v>45489347378.340004</v>
      </c>
      <c r="U16" s="27">
        <v>46145998205.440002</v>
      </c>
      <c r="V16" s="27">
        <v>47359797568.82</v>
      </c>
      <c r="W16" s="27">
        <v>47111123403.699997</v>
      </c>
      <c r="X16" s="27">
        <v>46728994874.029999</v>
      </c>
      <c r="Y16" s="27">
        <v>46325086431.930008</v>
      </c>
      <c r="Z16" s="27">
        <v>46632936493.799995</v>
      </c>
      <c r="AA16" s="27">
        <v>47359831669.310005</v>
      </c>
      <c r="AB16" s="27">
        <v>46809657489.989998</v>
      </c>
      <c r="AC16" s="27">
        <v>47192191428.18</v>
      </c>
      <c r="AD16" s="27">
        <v>47923698178.459991</v>
      </c>
      <c r="AE16" s="27">
        <v>48637353039.900002</v>
      </c>
      <c r="AF16" s="27">
        <v>50063337628.25</v>
      </c>
      <c r="AG16" s="27">
        <v>51210176456.830002</v>
      </c>
      <c r="AH16" s="27">
        <v>53312306010.429993</v>
      </c>
      <c r="AI16" s="27">
        <v>55062510731.730003</v>
      </c>
      <c r="AJ16" s="27">
        <v>55396928763.969994</v>
      </c>
      <c r="AK16" s="27">
        <v>56042127801.32</v>
      </c>
      <c r="AL16" s="27">
        <v>58117769232.960007</v>
      </c>
      <c r="AM16" s="27">
        <v>58930180032.690002</v>
      </c>
      <c r="AN16" s="27">
        <v>59472084097.869995</v>
      </c>
      <c r="AO16" s="27">
        <v>59982055155.729996</v>
      </c>
      <c r="AP16" s="27">
        <v>59429510972.980003</v>
      </c>
      <c r="AQ16" s="27">
        <v>61584081079.739998</v>
      </c>
      <c r="AR16" s="27">
        <v>61920185462.459991</v>
      </c>
      <c r="AS16" s="27">
        <v>60329640611.870003</v>
      </c>
      <c r="AT16" s="27">
        <v>64964387519.400002</v>
      </c>
      <c r="AU16" s="27">
        <v>65133070054.809998</v>
      </c>
      <c r="AV16" s="27">
        <v>66493874903.489998</v>
      </c>
      <c r="AW16" s="27">
        <v>67954449079.490005</v>
      </c>
      <c r="AX16" s="27">
        <v>68220028881.110001</v>
      </c>
      <c r="AY16" s="27">
        <v>68958013874.589996</v>
      </c>
      <c r="AZ16" s="27">
        <v>70693053553.479996</v>
      </c>
      <c r="BA16" s="27">
        <v>70674159590.020004</v>
      </c>
      <c r="BB16" s="27">
        <v>74046218078.589996</v>
      </c>
      <c r="BC16" s="27">
        <v>76279555411.910004</v>
      </c>
      <c r="BD16" s="27">
        <v>78245530261.899979</v>
      </c>
      <c r="BE16" s="27">
        <v>78034955310.62001</v>
      </c>
      <c r="BF16" s="27">
        <v>80160824312.259995</v>
      </c>
      <c r="BG16" s="27">
        <v>82292565139.809998</v>
      </c>
      <c r="BH16" s="27">
        <v>83790268520.030014</v>
      </c>
      <c r="BI16" s="27">
        <v>84757362536.269989</v>
      </c>
      <c r="BJ16" s="27">
        <v>87026719996.029999</v>
      </c>
      <c r="BK16" s="27">
        <v>85266722200.119995</v>
      </c>
      <c r="BL16" s="27">
        <v>86925302784.539993</v>
      </c>
      <c r="BM16" s="27">
        <v>87273593377.320007</v>
      </c>
      <c r="BN16" s="27">
        <v>86077300280.999985</v>
      </c>
      <c r="BO16" s="27">
        <v>86536694430.110016</v>
      </c>
      <c r="BP16" s="27">
        <v>86529706585.73999</v>
      </c>
      <c r="BQ16" s="27">
        <v>85436545717.769989</v>
      </c>
      <c r="BR16" s="27">
        <v>88097681681.009995</v>
      </c>
      <c r="BS16" s="27">
        <v>88682211748.410019</v>
      </c>
      <c r="BT16" s="27">
        <v>88438082412.100006</v>
      </c>
      <c r="BU16" s="27">
        <v>87669122365.180008</v>
      </c>
      <c r="BV16" s="27">
        <v>88853367178.650024</v>
      </c>
      <c r="BW16" s="27">
        <v>87466651691.98999</v>
      </c>
      <c r="BX16" s="27">
        <v>87115050150.539993</v>
      </c>
      <c r="BY16" s="27">
        <v>86870515273.059982</v>
      </c>
      <c r="BZ16" s="27">
        <v>86565540659.73999</v>
      </c>
      <c r="CA16" s="27">
        <v>88029810862.940002</v>
      </c>
      <c r="CB16" s="27">
        <v>87731316243.550034</v>
      </c>
      <c r="CC16" s="27">
        <v>86224066772.530014</v>
      </c>
      <c r="CD16" s="27">
        <v>89617956467.720016</v>
      </c>
      <c r="CE16" s="27">
        <v>89698225193.220001</v>
      </c>
      <c r="CF16" s="27">
        <v>89594002750.789993</v>
      </c>
      <c r="CG16" s="27">
        <v>89717317806.540009</v>
      </c>
      <c r="CH16" s="27">
        <v>91657370494.190018</v>
      </c>
      <c r="CI16" s="27">
        <v>92111621511.309998</v>
      </c>
      <c r="CJ16" s="27">
        <v>92956548139.069977</v>
      </c>
      <c r="CK16" s="27">
        <v>94345119358.749985</v>
      </c>
      <c r="CL16" s="27">
        <v>94941895169.690002</v>
      </c>
      <c r="CM16" s="27">
        <v>96652220285.799988</v>
      </c>
      <c r="CN16" s="27">
        <v>98159661175.329987</v>
      </c>
      <c r="CO16" s="27">
        <v>97174898596.300003</v>
      </c>
      <c r="CP16" s="27">
        <v>98168414513.589996</v>
      </c>
      <c r="CQ16" s="27">
        <v>98645730983.430008</v>
      </c>
      <c r="CR16" s="27">
        <v>99132632692.259995</v>
      </c>
      <c r="CS16" s="27">
        <v>100810609647.85001</v>
      </c>
      <c r="CT16" s="27">
        <v>100957656460.01001</v>
      </c>
      <c r="CU16" s="27">
        <v>103306732031.68001</v>
      </c>
      <c r="CV16" s="27">
        <v>100790480097.69</v>
      </c>
      <c r="CW16" s="27">
        <v>99197295048.860001</v>
      </c>
      <c r="CX16" s="27">
        <v>101615341660.20001</v>
      </c>
      <c r="CY16" s="27">
        <v>101326068552.46001</v>
      </c>
      <c r="CZ16" s="27">
        <v>103631681711.98</v>
      </c>
      <c r="DA16" s="27">
        <v>102600495322.90002</v>
      </c>
      <c r="DB16" s="27">
        <v>104348507235.51001</v>
      </c>
      <c r="DC16" s="27">
        <v>106686389036.09</v>
      </c>
      <c r="DD16" s="27">
        <v>105637049760.34003</v>
      </c>
      <c r="DE16" s="27">
        <v>107286121546.33</v>
      </c>
      <c r="DF16" s="27">
        <v>108108050011.55</v>
      </c>
      <c r="DG16" s="27">
        <v>105935370542.06998</v>
      </c>
    </row>
    <row r="17" spans="1:117" s="9" customFormat="1" ht="12.75" x14ac:dyDescent="0.2">
      <c r="C17" s="9" t="s">
        <v>16</v>
      </c>
      <c r="D17" s="27">
        <v>2983180048.8299999</v>
      </c>
      <c r="E17" s="27">
        <v>3077275345.0699997</v>
      </c>
      <c r="F17" s="27">
        <v>3206976077.2299995</v>
      </c>
      <c r="G17" s="27">
        <v>3261933675.5799999</v>
      </c>
      <c r="H17" s="27">
        <v>3338808120.3199997</v>
      </c>
      <c r="I17" s="27">
        <v>3365017137.02</v>
      </c>
      <c r="J17" s="27">
        <v>3418583859.8299999</v>
      </c>
      <c r="K17" s="27">
        <v>3387997577.02</v>
      </c>
      <c r="L17" s="27">
        <v>3539597575.9099998</v>
      </c>
      <c r="M17" s="27">
        <v>3585051266.4700003</v>
      </c>
      <c r="N17" s="27">
        <v>3644068377.6199999</v>
      </c>
      <c r="O17" s="27">
        <v>3706984559.5599995</v>
      </c>
      <c r="P17" s="27">
        <v>3697823689.6999998</v>
      </c>
      <c r="Q17" s="27">
        <v>3808521730.6100001</v>
      </c>
      <c r="R17" s="27">
        <v>3729778317.5900002</v>
      </c>
      <c r="S17" s="27">
        <v>3743766447.9000001</v>
      </c>
      <c r="T17" s="27">
        <v>3825175989.4499998</v>
      </c>
      <c r="U17" s="27">
        <v>3940024275.2400002</v>
      </c>
      <c r="V17" s="27">
        <v>3920642006.3200002</v>
      </c>
      <c r="W17" s="27">
        <v>3773980729.7699995</v>
      </c>
      <c r="X17" s="27">
        <v>3863757069.6300001</v>
      </c>
      <c r="Y17" s="27">
        <v>3854570696.0300002</v>
      </c>
      <c r="Z17" s="27">
        <v>4005039683.9099998</v>
      </c>
      <c r="AA17" s="27">
        <v>3970747765.1199999</v>
      </c>
      <c r="AB17" s="27">
        <v>3983778249.7799997</v>
      </c>
      <c r="AC17" s="27">
        <v>4002847582.6299996</v>
      </c>
      <c r="AD17" s="27">
        <v>4306398681.5799999</v>
      </c>
      <c r="AE17" s="27">
        <v>4352417908.2200003</v>
      </c>
      <c r="AF17" s="27">
        <v>4592169159.9300003</v>
      </c>
      <c r="AG17" s="27">
        <v>4781190536.8599987</v>
      </c>
      <c r="AH17" s="27">
        <v>4900419179.2000008</v>
      </c>
      <c r="AI17" s="27">
        <v>4941828423.7000008</v>
      </c>
      <c r="AJ17" s="27">
        <v>4998275779.8400002</v>
      </c>
      <c r="AK17" s="27">
        <v>4961774492.8400002</v>
      </c>
      <c r="AL17" s="27">
        <v>5046879521</v>
      </c>
      <c r="AM17" s="27">
        <v>5000242237.7900009</v>
      </c>
      <c r="AN17" s="27">
        <v>5082044893.75</v>
      </c>
      <c r="AO17" s="27">
        <v>5117674593.5599995</v>
      </c>
      <c r="AP17" s="27">
        <v>5327277916.3700008</v>
      </c>
      <c r="AQ17" s="27">
        <v>5324665438.8999996</v>
      </c>
      <c r="AR17" s="27">
        <v>5352618392.5599995</v>
      </c>
      <c r="AS17" s="27">
        <v>5457782970.1299992</v>
      </c>
      <c r="AT17" s="27">
        <v>5591764806.8400002</v>
      </c>
      <c r="AU17" s="27">
        <v>5740484726.5699997</v>
      </c>
      <c r="AV17" s="27">
        <v>5948601693.7900009</v>
      </c>
      <c r="AW17" s="27">
        <v>5966932397.8000002</v>
      </c>
      <c r="AX17" s="27">
        <v>6012599062.8600006</v>
      </c>
      <c r="AY17" s="27">
        <v>6140862074.3000002</v>
      </c>
      <c r="AZ17" s="27">
        <v>6307093290.3800001</v>
      </c>
      <c r="BA17" s="27">
        <v>6443234995.1599998</v>
      </c>
      <c r="BB17" s="27">
        <v>6652851208.75</v>
      </c>
      <c r="BC17" s="27">
        <v>6638802607.7399998</v>
      </c>
      <c r="BD17" s="27">
        <v>6797681255.4400005</v>
      </c>
      <c r="BE17" s="27">
        <v>6830511250.7700005</v>
      </c>
      <c r="BF17" s="27">
        <v>7338857876.7199993</v>
      </c>
      <c r="BG17" s="27">
        <v>7540118356.6100006</v>
      </c>
      <c r="BH17" s="27">
        <v>7604848306.5200005</v>
      </c>
      <c r="BI17" s="27">
        <v>7828379551.5899992</v>
      </c>
      <c r="BJ17" s="27">
        <v>8105505903.1700001</v>
      </c>
      <c r="BK17" s="27">
        <v>7760916264.8199997</v>
      </c>
      <c r="BL17" s="27">
        <v>7800332841.0100002</v>
      </c>
      <c r="BM17" s="27">
        <v>7724768569.6199989</v>
      </c>
      <c r="BN17" s="27">
        <v>7705407571.4400005</v>
      </c>
      <c r="BO17" s="27">
        <v>7782171348.2900009</v>
      </c>
      <c r="BP17" s="27">
        <v>7964625000.0699997</v>
      </c>
      <c r="BQ17" s="27">
        <v>7903724418.79</v>
      </c>
      <c r="BR17" s="27">
        <v>8171520592.1800003</v>
      </c>
      <c r="BS17" s="27">
        <v>8271108478.3800001</v>
      </c>
      <c r="BT17" s="27">
        <v>8082075529.6700001</v>
      </c>
      <c r="BU17" s="27">
        <v>8148547948.5200005</v>
      </c>
      <c r="BV17" s="27">
        <v>8113553278.4799995</v>
      </c>
      <c r="BW17" s="27">
        <v>7828943943.8099995</v>
      </c>
      <c r="BX17" s="27">
        <v>7798196951.1199999</v>
      </c>
      <c r="BY17" s="27">
        <v>7761751015.7399998</v>
      </c>
      <c r="BZ17" s="27">
        <v>8093136326.9200001</v>
      </c>
      <c r="CA17" s="27">
        <v>8347009575.8699999</v>
      </c>
      <c r="CB17" s="27">
        <v>8320586664.4799995</v>
      </c>
      <c r="CC17" s="27">
        <v>8329833177.0800009</v>
      </c>
      <c r="CD17" s="27">
        <v>8335538782.1399994</v>
      </c>
      <c r="CE17" s="27">
        <v>8436086356.1900005</v>
      </c>
      <c r="CF17" s="27">
        <v>8298484758.4499998</v>
      </c>
      <c r="CG17" s="27">
        <v>8253235745.1900005</v>
      </c>
      <c r="CH17" s="27">
        <v>8275392889.3899994</v>
      </c>
      <c r="CI17" s="27">
        <v>9050638018.9899998</v>
      </c>
      <c r="CJ17" s="27">
        <v>8970200416.329998</v>
      </c>
      <c r="CK17" s="27">
        <v>9249984237.2800007</v>
      </c>
      <c r="CL17" s="27">
        <v>9221728505.8199997</v>
      </c>
      <c r="CM17" s="27">
        <v>9647643215.1300011</v>
      </c>
      <c r="CN17" s="27">
        <v>9834243824.9200001</v>
      </c>
      <c r="CO17" s="27">
        <v>10076617867.550001</v>
      </c>
      <c r="CP17" s="27">
        <v>10179420257.43</v>
      </c>
      <c r="CQ17" s="27">
        <v>10261439849.030001</v>
      </c>
      <c r="CR17" s="27">
        <v>10449873866.52</v>
      </c>
      <c r="CS17" s="27">
        <v>10714984894.18</v>
      </c>
      <c r="CT17" s="27">
        <v>10931888356.719999</v>
      </c>
      <c r="CU17" s="27">
        <v>10668968084.74</v>
      </c>
      <c r="CV17" s="27">
        <v>10666937251.299999</v>
      </c>
      <c r="CW17" s="27">
        <v>10712496224.24</v>
      </c>
      <c r="CX17" s="27">
        <v>10759491901.190001</v>
      </c>
      <c r="CY17" s="27">
        <v>10749017801.210001</v>
      </c>
      <c r="CZ17" s="27">
        <v>10915755247.880001</v>
      </c>
      <c r="DA17" s="27">
        <v>10779713820.52</v>
      </c>
      <c r="DB17" s="27">
        <v>10864063846.110001</v>
      </c>
      <c r="DC17" s="27">
        <v>11104926683.370001</v>
      </c>
      <c r="DD17" s="27">
        <v>11051888164.42</v>
      </c>
      <c r="DE17" s="27">
        <v>10906602592.189999</v>
      </c>
      <c r="DF17" s="27">
        <v>10941836512.68</v>
      </c>
      <c r="DG17" s="27">
        <v>10811529893.75</v>
      </c>
    </row>
    <row r="18" spans="1:117" s="9" customFormat="1" ht="12.75" x14ac:dyDescent="0.2">
      <c r="C18" s="9" t="s">
        <v>17</v>
      </c>
      <c r="D18" s="27">
        <v>37655505049.669998</v>
      </c>
      <c r="E18" s="27">
        <v>37917356004.669998</v>
      </c>
      <c r="F18" s="27">
        <v>39265981165.12001</v>
      </c>
      <c r="G18" s="27">
        <v>41065441241.049988</v>
      </c>
      <c r="H18" s="27">
        <v>42635763431.93</v>
      </c>
      <c r="I18" s="27">
        <v>42520982096.980003</v>
      </c>
      <c r="J18" s="27">
        <v>41888158824.679993</v>
      </c>
      <c r="K18" s="27">
        <v>41706778704.450005</v>
      </c>
      <c r="L18" s="27">
        <v>40980138569.630005</v>
      </c>
      <c r="M18" s="27">
        <v>39998531619.150002</v>
      </c>
      <c r="N18" s="27">
        <v>40332984662.48999</v>
      </c>
      <c r="O18" s="27">
        <v>40993705554.350014</v>
      </c>
      <c r="P18" s="27">
        <v>41549505845.470001</v>
      </c>
      <c r="Q18" s="27">
        <v>40250432771.469994</v>
      </c>
      <c r="R18" s="27">
        <v>40768852666.919998</v>
      </c>
      <c r="S18" s="27">
        <v>40800023052.000008</v>
      </c>
      <c r="T18" s="27">
        <v>41664171388.890007</v>
      </c>
      <c r="U18" s="27">
        <v>42205973930.200005</v>
      </c>
      <c r="V18" s="27">
        <v>43439155562.5</v>
      </c>
      <c r="W18" s="27">
        <v>43337142673.93</v>
      </c>
      <c r="X18" s="27">
        <v>42865237804.400002</v>
      </c>
      <c r="Y18" s="27">
        <v>42470515735.900009</v>
      </c>
      <c r="Z18" s="27">
        <v>42627896809.889999</v>
      </c>
      <c r="AA18" s="27">
        <v>43389083904.190002</v>
      </c>
      <c r="AB18" s="27">
        <v>42825879240.209999</v>
      </c>
      <c r="AC18" s="27">
        <v>43189343845.550003</v>
      </c>
      <c r="AD18" s="27">
        <v>43617299496.87999</v>
      </c>
      <c r="AE18" s="27">
        <v>44284935131.68</v>
      </c>
      <c r="AF18" s="27">
        <v>45471168468.32</v>
      </c>
      <c r="AG18" s="27">
        <v>46428985919.970001</v>
      </c>
      <c r="AH18" s="27">
        <v>48411886831.229996</v>
      </c>
      <c r="AI18" s="27">
        <v>50120682308.029999</v>
      </c>
      <c r="AJ18" s="27">
        <v>50398652984.12999</v>
      </c>
      <c r="AK18" s="27">
        <v>51080353308.479996</v>
      </c>
      <c r="AL18" s="27">
        <v>53070889711.960007</v>
      </c>
      <c r="AM18" s="27">
        <v>53929937794.900002</v>
      </c>
      <c r="AN18" s="27">
        <v>54390039204.119995</v>
      </c>
      <c r="AO18" s="27">
        <v>54864380562.169998</v>
      </c>
      <c r="AP18" s="27">
        <v>54102233056.610001</v>
      </c>
      <c r="AQ18" s="27">
        <v>56259415640.839996</v>
      </c>
      <c r="AR18" s="27">
        <v>56567567069.899994</v>
      </c>
      <c r="AS18" s="27">
        <v>54871857641.740005</v>
      </c>
      <c r="AT18" s="27">
        <v>59372622712.559998</v>
      </c>
      <c r="AU18" s="27">
        <v>59392585328.239998</v>
      </c>
      <c r="AV18" s="27">
        <v>60545273209.699997</v>
      </c>
      <c r="AW18" s="27">
        <v>61987516681.690002</v>
      </c>
      <c r="AX18" s="27">
        <v>62207429818.25</v>
      </c>
      <c r="AY18" s="27">
        <v>62817151800.289993</v>
      </c>
      <c r="AZ18" s="27">
        <v>64385960263.099998</v>
      </c>
      <c r="BA18" s="27">
        <v>64230924594.860001</v>
      </c>
      <c r="BB18" s="27">
        <v>67393366869.839996</v>
      </c>
      <c r="BC18" s="27">
        <v>69640752804.169998</v>
      </c>
      <c r="BD18" s="27">
        <v>71447849006.459976</v>
      </c>
      <c r="BE18" s="27">
        <v>71204444059.850006</v>
      </c>
      <c r="BF18" s="27">
        <v>72821966435.539993</v>
      </c>
      <c r="BG18" s="27">
        <v>74752446783.199997</v>
      </c>
      <c r="BH18" s="27">
        <v>76185420213.51001</v>
      </c>
      <c r="BI18" s="27">
        <v>76928982984.679993</v>
      </c>
      <c r="BJ18" s="27">
        <v>78921214092.860001</v>
      </c>
      <c r="BK18" s="27">
        <v>77505805935.299988</v>
      </c>
      <c r="BL18" s="27">
        <v>79124969943.529999</v>
      </c>
      <c r="BM18" s="27">
        <v>79548824807.700012</v>
      </c>
      <c r="BN18" s="27">
        <v>78371892709.559982</v>
      </c>
      <c r="BO18" s="27">
        <v>78754523081.820007</v>
      </c>
      <c r="BP18" s="27">
        <v>78565081585.669983</v>
      </c>
      <c r="BQ18" s="27">
        <v>77532821298.979996</v>
      </c>
      <c r="BR18" s="27">
        <v>79926161088.829987</v>
      </c>
      <c r="BS18" s="27">
        <v>80411103270.030014</v>
      </c>
      <c r="BT18" s="27">
        <v>80356006882.430008</v>
      </c>
      <c r="BU18" s="27">
        <v>79520574416.660004</v>
      </c>
      <c r="BV18" s="27">
        <v>80739813900.170029</v>
      </c>
      <c r="BW18" s="27">
        <v>79637707748.179993</v>
      </c>
      <c r="BX18" s="27">
        <v>79316853199.419998</v>
      </c>
      <c r="BY18" s="27">
        <v>79108764257.319977</v>
      </c>
      <c r="BZ18" s="27">
        <v>78472404332.819992</v>
      </c>
      <c r="CA18" s="27">
        <v>79682801287.070007</v>
      </c>
      <c r="CB18" s="27">
        <v>79410729579.070038</v>
      </c>
      <c r="CC18" s="27">
        <v>77894233595.450012</v>
      </c>
      <c r="CD18" s="27">
        <v>81282417685.580017</v>
      </c>
      <c r="CE18" s="27">
        <v>81262138837.029999</v>
      </c>
      <c r="CF18" s="27">
        <v>81295517992.339996</v>
      </c>
      <c r="CG18" s="27">
        <v>81464082061.350006</v>
      </c>
      <c r="CH18" s="27">
        <v>83381977604.800018</v>
      </c>
      <c r="CI18" s="27">
        <v>83060983492.319992</v>
      </c>
      <c r="CJ18" s="27">
        <v>83986347722.739975</v>
      </c>
      <c r="CK18" s="27">
        <v>85095135121.469986</v>
      </c>
      <c r="CL18" s="27">
        <v>85720166663.869995</v>
      </c>
      <c r="CM18" s="27">
        <v>87004577070.669983</v>
      </c>
      <c r="CN18" s="27">
        <v>88325417350.409988</v>
      </c>
      <c r="CO18" s="27">
        <v>87098280728.75</v>
      </c>
      <c r="CP18" s="27">
        <v>87988994256.160004</v>
      </c>
      <c r="CQ18" s="27">
        <v>88384291134.400009</v>
      </c>
      <c r="CR18" s="27">
        <v>88682758825.73999</v>
      </c>
      <c r="CS18" s="27">
        <v>90095624753.670013</v>
      </c>
      <c r="CT18" s="27">
        <v>90025768103.290009</v>
      </c>
      <c r="CU18" s="27">
        <v>92637763946.940002</v>
      </c>
      <c r="CV18" s="27">
        <v>90123542846.389999</v>
      </c>
      <c r="CW18" s="27">
        <v>88484798824.619995</v>
      </c>
      <c r="CX18" s="27">
        <v>90855849759.01001</v>
      </c>
      <c r="CY18" s="27">
        <v>90577050751.25</v>
      </c>
      <c r="CZ18" s="27">
        <v>92715926464.099991</v>
      </c>
      <c r="DA18" s="27">
        <v>91820781502.38002</v>
      </c>
      <c r="DB18" s="27">
        <v>93484443389.400009</v>
      </c>
      <c r="DC18" s="27">
        <v>95581462352.720001</v>
      </c>
      <c r="DD18" s="27">
        <v>94585161595.920029</v>
      </c>
      <c r="DE18" s="27">
        <v>96379518954.139999</v>
      </c>
      <c r="DF18" s="27">
        <v>97166213498.869995</v>
      </c>
      <c r="DG18" s="27">
        <v>95123840648.319977</v>
      </c>
    </row>
    <row r="19" spans="1:117" x14ac:dyDescent="0.3">
      <c r="D19" s="39">
        <f>+D34/(D16+D34)</f>
        <v>0.60273788288233554</v>
      </c>
      <c r="E19" s="39">
        <f t="shared" ref="E19:BP19" si="1">+E34/(E16+E34)</f>
        <v>0.60375984838912411</v>
      </c>
      <c r="F19" s="39">
        <f t="shared" si="1"/>
        <v>0.59994757398361509</v>
      </c>
      <c r="G19" s="39">
        <f t="shared" si="1"/>
        <v>0.59548513418206805</v>
      </c>
      <c r="H19" s="39">
        <f t="shared" si="1"/>
        <v>0.58881315445834204</v>
      </c>
      <c r="I19" s="39">
        <f t="shared" si="1"/>
        <v>0.59156918694841532</v>
      </c>
      <c r="J19" s="39">
        <f t="shared" si="1"/>
        <v>0.59993359943649061</v>
      </c>
      <c r="K19" s="39">
        <f t="shared" si="1"/>
        <v>0.6037654428317879</v>
      </c>
      <c r="L19" s="39">
        <f t="shared" si="1"/>
        <v>0.61491536428670257</v>
      </c>
      <c r="M19" s="39">
        <f t="shared" si="1"/>
        <v>0.62280582806264917</v>
      </c>
      <c r="N19" s="39">
        <f t="shared" si="1"/>
        <v>0.62455227559034665</v>
      </c>
      <c r="O19" s="39">
        <f t="shared" si="1"/>
        <v>0.62707624223398584</v>
      </c>
      <c r="P19" s="39">
        <f t="shared" si="1"/>
        <v>0.62512747998658569</v>
      </c>
      <c r="Q19" s="39">
        <f t="shared" si="1"/>
        <v>0.63329983525005218</v>
      </c>
      <c r="R19" s="39">
        <f t="shared" si="1"/>
        <v>0.63450773482262246</v>
      </c>
      <c r="S19" s="39">
        <f t="shared" si="1"/>
        <v>0.63578384574746338</v>
      </c>
      <c r="T19" s="39">
        <f t="shared" si="1"/>
        <v>0.63833768591723272</v>
      </c>
      <c r="U19" s="39">
        <f t="shared" si="1"/>
        <v>0.63812759723817492</v>
      </c>
      <c r="V19" s="39">
        <f t="shared" si="1"/>
        <v>0.63071087242992507</v>
      </c>
      <c r="W19" s="39">
        <f t="shared" si="1"/>
        <v>0.63593942067024778</v>
      </c>
      <c r="X19" s="39">
        <f t="shared" si="1"/>
        <v>0.64251207778774599</v>
      </c>
      <c r="Y19" s="39">
        <f t="shared" si="1"/>
        <v>0.64689676877272317</v>
      </c>
      <c r="Z19" s="39">
        <f t="shared" si="1"/>
        <v>0.64958722027978189</v>
      </c>
      <c r="AA19" s="39">
        <f t="shared" si="1"/>
        <v>0.64764155499327658</v>
      </c>
      <c r="AB19" s="39">
        <f t="shared" si="1"/>
        <v>0.652941065790269</v>
      </c>
      <c r="AC19" s="39">
        <f t="shared" si="1"/>
        <v>0.65348421660648182</v>
      </c>
      <c r="AD19" s="39">
        <f t="shared" si="1"/>
        <v>0.65303088231514117</v>
      </c>
      <c r="AE19" s="39">
        <f t="shared" si="1"/>
        <v>0.65376916866038326</v>
      </c>
      <c r="AF19" s="39">
        <f t="shared" si="1"/>
        <v>0.65190030963874579</v>
      </c>
      <c r="AG19" s="39">
        <f t="shared" si="1"/>
        <v>0.64760844772015236</v>
      </c>
      <c r="AH19" s="39">
        <f t="shared" si="1"/>
        <v>0.64006749835735044</v>
      </c>
      <c r="AI19" s="39">
        <f t="shared" si="1"/>
        <v>0.63635618596354582</v>
      </c>
      <c r="AJ19" s="39">
        <f t="shared" si="1"/>
        <v>0.63646816327862898</v>
      </c>
      <c r="AK19" s="39">
        <f t="shared" si="1"/>
        <v>0.63645203480836965</v>
      </c>
      <c r="AL19" s="39">
        <f t="shared" si="1"/>
        <v>0.63309612174920371</v>
      </c>
      <c r="AM19" s="39">
        <f t="shared" si="1"/>
        <v>0.63064276119398632</v>
      </c>
      <c r="AN19" s="39">
        <f t="shared" si="1"/>
        <v>0.63149870345594383</v>
      </c>
      <c r="AO19" s="39">
        <f t="shared" si="1"/>
        <v>0.63055006295025917</v>
      </c>
      <c r="AP19" s="39">
        <f t="shared" si="1"/>
        <v>0.63881823092565437</v>
      </c>
      <c r="AQ19" s="39">
        <f t="shared" si="1"/>
        <v>0.63048232361942924</v>
      </c>
      <c r="AR19" s="39">
        <f t="shared" si="1"/>
        <v>0.62961341518441949</v>
      </c>
      <c r="AS19" s="39">
        <f t="shared" si="1"/>
        <v>0.6464909204609085</v>
      </c>
      <c r="AT19" s="39">
        <f t="shared" si="1"/>
        <v>0.62229587167853717</v>
      </c>
      <c r="AU19" s="39">
        <f t="shared" si="1"/>
        <v>0.6251033684399675</v>
      </c>
      <c r="AV19" s="39">
        <f t="shared" si="1"/>
        <v>0.62132657076792108</v>
      </c>
      <c r="AW19" s="39">
        <f t="shared" si="1"/>
        <v>0.61767492439439797</v>
      </c>
      <c r="AX19" s="39">
        <f t="shared" si="1"/>
        <v>0.6195381450368479</v>
      </c>
      <c r="AY19" s="39">
        <f t="shared" si="1"/>
        <v>0.62257881480612254</v>
      </c>
      <c r="AZ19" s="39">
        <f t="shared" si="1"/>
        <v>0.61841884864144359</v>
      </c>
      <c r="BA19" s="39">
        <f t="shared" si="1"/>
        <v>0.6211024874836778</v>
      </c>
      <c r="BB19" s="39">
        <f t="shared" si="1"/>
        <v>0.60919559969457271</v>
      </c>
      <c r="BC19" s="39">
        <f t="shared" si="1"/>
        <v>0.60492307950583746</v>
      </c>
      <c r="BD19" s="39">
        <f t="shared" si="1"/>
        <v>0.59817624948518833</v>
      </c>
      <c r="BE19" s="39">
        <f t="shared" si="1"/>
        <v>0.60147632627763403</v>
      </c>
      <c r="BF19" s="39">
        <f t="shared" si="1"/>
        <v>0.59634500054497841</v>
      </c>
      <c r="BG19" s="39">
        <f t="shared" si="1"/>
        <v>0.59428657538408147</v>
      </c>
      <c r="BH19" s="39">
        <f t="shared" si="1"/>
        <v>0.59220597081186066</v>
      </c>
      <c r="BI19" s="39">
        <f t="shared" si="1"/>
        <v>0.59069713143893532</v>
      </c>
      <c r="BJ19" s="39">
        <f t="shared" si="1"/>
        <v>0.58767072401996134</v>
      </c>
      <c r="BK19" s="39">
        <f t="shared" si="1"/>
        <v>0.59628980385000374</v>
      </c>
      <c r="BL19" s="39">
        <f t="shared" si="1"/>
        <v>0.59231106570163505</v>
      </c>
      <c r="BM19" s="39">
        <f t="shared" si="1"/>
        <v>0.59286286022731971</v>
      </c>
      <c r="BN19" s="39">
        <f t="shared" si="1"/>
        <v>0.59401286967460876</v>
      </c>
      <c r="BO19" s="39">
        <f t="shared" si="1"/>
        <v>0.59260676418656566</v>
      </c>
      <c r="BP19" s="39">
        <f t="shared" si="1"/>
        <v>0.59461845016804427</v>
      </c>
      <c r="BQ19" s="39">
        <f t="shared" ref="BQ19:DG19" si="2">+BQ34/(BQ16+BQ34)</f>
        <v>0.5984337363119322</v>
      </c>
      <c r="BR19" s="39">
        <f t="shared" si="2"/>
        <v>0.59226521818955735</v>
      </c>
      <c r="BS19" s="39">
        <f t="shared" si="2"/>
        <v>0.59128092164500357</v>
      </c>
      <c r="BT19" s="39">
        <f t="shared" si="2"/>
        <v>0.5934438240053127</v>
      </c>
      <c r="BU19" s="39">
        <f t="shared" si="2"/>
        <v>0.59481844990918997</v>
      </c>
      <c r="BV19" s="39">
        <f t="shared" si="2"/>
        <v>0.59390701497975718</v>
      </c>
      <c r="BW19" s="39">
        <f t="shared" si="2"/>
        <v>0.60019837827007039</v>
      </c>
      <c r="BX19" s="39">
        <f t="shared" si="2"/>
        <v>0.59685196963663423</v>
      </c>
      <c r="BY19" s="39">
        <f t="shared" si="2"/>
        <v>0.59779662597212524</v>
      </c>
      <c r="BZ19" s="39">
        <f t="shared" si="2"/>
        <v>0.59968179067562544</v>
      </c>
      <c r="CA19" s="39">
        <f t="shared" si="2"/>
        <v>0.59408837088421795</v>
      </c>
      <c r="CB19" s="39">
        <f t="shared" si="2"/>
        <v>0.59699981675030445</v>
      </c>
      <c r="CC19" s="39">
        <f t="shared" si="2"/>
        <v>0.60207612208765571</v>
      </c>
      <c r="CD19" s="39">
        <f t="shared" si="2"/>
        <v>0.59033154448255609</v>
      </c>
      <c r="CE19" s="39">
        <f t="shared" si="2"/>
        <v>0.59118697140649279</v>
      </c>
      <c r="CF19" s="39">
        <f t="shared" si="2"/>
        <v>0.59568624256780478</v>
      </c>
      <c r="CG19" s="39">
        <f t="shared" si="2"/>
        <v>0.59801987399568168</v>
      </c>
      <c r="CH19" s="39">
        <f t="shared" si="2"/>
        <v>0.59474087977870682</v>
      </c>
      <c r="CI19" s="39">
        <f t="shared" si="2"/>
        <v>0.59605979269362608</v>
      </c>
      <c r="CJ19" s="39">
        <f t="shared" si="2"/>
        <v>0.5910793446191801</v>
      </c>
      <c r="CK19" s="39">
        <f t="shared" si="2"/>
        <v>0.58845521974812376</v>
      </c>
      <c r="CL19" s="39">
        <f t="shared" si="2"/>
        <v>0.58962228778324821</v>
      </c>
      <c r="CM19" s="39">
        <f t="shared" si="2"/>
        <v>0.58795597253279575</v>
      </c>
      <c r="CN19" s="39">
        <f t="shared" si="2"/>
        <v>0.58704708418287266</v>
      </c>
      <c r="CO19" s="39">
        <f t="shared" si="2"/>
        <v>0.59332309265238914</v>
      </c>
      <c r="CP19" s="39">
        <f t="shared" si="2"/>
        <v>0.59077015184252524</v>
      </c>
      <c r="CQ19" s="39">
        <f t="shared" si="2"/>
        <v>0.59112328995985031</v>
      </c>
      <c r="CR19" s="39">
        <f t="shared" si="2"/>
        <v>0.59402692074138086</v>
      </c>
      <c r="CS19" s="39">
        <f t="shared" si="2"/>
        <v>0.59291195778550521</v>
      </c>
      <c r="CT19" s="39">
        <f t="shared" si="2"/>
        <v>0.59533230385158598</v>
      </c>
      <c r="CU19" s="39">
        <f t="shared" si="2"/>
        <v>0.59162726511159225</v>
      </c>
      <c r="CV19" s="39">
        <f t="shared" si="2"/>
        <v>0.59637569818979053</v>
      </c>
      <c r="CW19" s="39">
        <f t="shared" si="2"/>
        <v>0.59999733876268113</v>
      </c>
      <c r="CX19" s="39">
        <f t="shared" si="2"/>
        <v>0.59772505722909119</v>
      </c>
      <c r="CY19" s="39">
        <f t="shared" si="2"/>
        <v>0.6006980610464604</v>
      </c>
      <c r="CZ19" s="39">
        <f t="shared" si="2"/>
        <v>0.5970706373672785</v>
      </c>
      <c r="DA19" s="39">
        <f t="shared" si="2"/>
        <v>0.60049497530839768</v>
      </c>
      <c r="DB19" s="39">
        <f t="shared" si="2"/>
        <v>0.59581619878299064</v>
      </c>
      <c r="DC19" s="39">
        <f t="shared" si="2"/>
        <v>0.5932016829630482</v>
      </c>
      <c r="DD19" s="39">
        <f t="shared" si="2"/>
        <v>0.59817233350788668</v>
      </c>
      <c r="DE19" s="39">
        <f t="shared" si="2"/>
        <v>0.59627274625495519</v>
      </c>
      <c r="DF19" s="39">
        <f t="shared" si="2"/>
        <v>0.59837771513550209</v>
      </c>
      <c r="DG19" s="39">
        <f t="shared" si="2"/>
        <v>0.60469171141413947</v>
      </c>
    </row>
    <row r="21" spans="1:117" s="9" customFormat="1" ht="12.75" x14ac:dyDescent="0.2">
      <c r="B21" s="9" t="s">
        <v>110</v>
      </c>
    </row>
    <row r="22" spans="1:117" s="9" customFormat="1" ht="12.75" x14ac:dyDescent="0.2"/>
    <row r="23" spans="1:117" s="9" customFormat="1" ht="12.75" x14ac:dyDescent="0.2">
      <c r="A23" s="9" t="s">
        <v>6</v>
      </c>
      <c r="B23" s="9" t="s">
        <v>103</v>
      </c>
      <c r="C23" s="9" t="s">
        <v>1</v>
      </c>
      <c r="D23" s="23">
        <v>40574</v>
      </c>
      <c r="E23" s="23">
        <v>40602</v>
      </c>
      <c r="F23" s="23">
        <v>40633</v>
      </c>
      <c r="G23" s="23">
        <v>40663</v>
      </c>
      <c r="H23" s="23">
        <v>40694</v>
      </c>
      <c r="I23" s="23">
        <v>40724</v>
      </c>
      <c r="J23" s="23">
        <v>40755</v>
      </c>
      <c r="K23" s="23">
        <v>40786</v>
      </c>
      <c r="L23" s="23">
        <v>40816</v>
      </c>
      <c r="M23" s="23">
        <v>40847</v>
      </c>
      <c r="N23" s="23">
        <v>40877</v>
      </c>
      <c r="O23" s="23">
        <v>40908</v>
      </c>
      <c r="P23" s="23">
        <v>40939</v>
      </c>
      <c r="Q23" s="23">
        <v>40968</v>
      </c>
      <c r="R23" s="23">
        <v>40999</v>
      </c>
      <c r="S23" s="23">
        <v>41029</v>
      </c>
      <c r="T23" s="23">
        <v>41060</v>
      </c>
      <c r="U23" s="23">
        <v>41090</v>
      </c>
      <c r="V23" s="23">
        <v>41121</v>
      </c>
      <c r="W23" s="23">
        <v>41152</v>
      </c>
      <c r="X23" s="23">
        <v>41182</v>
      </c>
      <c r="Y23" s="23">
        <v>41213</v>
      </c>
      <c r="Z23" s="23">
        <v>41243</v>
      </c>
      <c r="AA23" s="23">
        <v>41274</v>
      </c>
      <c r="AB23" s="23">
        <v>41305</v>
      </c>
      <c r="AC23" s="23">
        <v>41333</v>
      </c>
      <c r="AD23" s="23">
        <v>41364</v>
      </c>
      <c r="AE23" s="23">
        <v>41394</v>
      </c>
      <c r="AF23" s="23">
        <v>41425</v>
      </c>
      <c r="AG23" s="23">
        <v>41455</v>
      </c>
      <c r="AH23" s="23">
        <v>41486</v>
      </c>
      <c r="AI23" s="23">
        <v>41517</v>
      </c>
      <c r="AJ23" s="23">
        <v>41547</v>
      </c>
      <c r="AK23" s="23">
        <v>41578</v>
      </c>
      <c r="AL23" s="23">
        <v>41608</v>
      </c>
      <c r="AM23" s="23">
        <v>41639</v>
      </c>
      <c r="AN23" s="23">
        <v>41670</v>
      </c>
      <c r="AO23" s="23">
        <v>41698</v>
      </c>
      <c r="AP23" s="23">
        <v>41729</v>
      </c>
      <c r="AQ23" s="23">
        <v>41759</v>
      </c>
      <c r="AR23" s="23">
        <v>41790</v>
      </c>
      <c r="AS23" s="23">
        <v>41820</v>
      </c>
      <c r="AT23" s="23">
        <v>41851</v>
      </c>
      <c r="AU23" s="23">
        <v>41882</v>
      </c>
      <c r="AV23" s="23">
        <v>41912</v>
      </c>
      <c r="AW23" s="23">
        <v>41943</v>
      </c>
      <c r="AX23" s="23">
        <v>41973</v>
      </c>
      <c r="AY23" s="23">
        <v>42004</v>
      </c>
      <c r="AZ23" s="23">
        <v>42035</v>
      </c>
      <c r="BA23" s="23">
        <v>42063</v>
      </c>
      <c r="BB23" s="23">
        <v>42094</v>
      </c>
      <c r="BC23" s="23">
        <v>42124</v>
      </c>
      <c r="BD23" s="23">
        <v>42155</v>
      </c>
      <c r="BE23" s="23">
        <v>42185</v>
      </c>
      <c r="BF23" s="23">
        <v>42216</v>
      </c>
      <c r="BG23" s="23">
        <v>42247</v>
      </c>
      <c r="BH23" s="23">
        <v>42277</v>
      </c>
      <c r="BI23" s="23">
        <v>42308</v>
      </c>
      <c r="BJ23" s="23">
        <v>42338</v>
      </c>
      <c r="BK23" s="23">
        <v>42369</v>
      </c>
      <c r="BL23" s="23">
        <v>42400</v>
      </c>
      <c r="BM23" s="23">
        <v>42429</v>
      </c>
      <c r="BN23" s="23">
        <v>42460</v>
      </c>
      <c r="BO23" s="23">
        <v>42490</v>
      </c>
      <c r="BP23" s="23">
        <v>42521</v>
      </c>
      <c r="BQ23" s="23">
        <v>42551</v>
      </c>
      <c r="BR23" s="23">
        <v>42582</v>
      </c>
      <c r="BS23" s="23">
        <v>42613</v>
      </c>
      <c r="BT23" s="23">
        <v>42643</v>
      </c>
      <c r="BU23" s="23">
        <v>42674</v>
      </c>
      <c r="BV23" s="23">
        <v>42704</v>
      </c>
      <c r="BW23" s="23">
        <v>42735</v>
      </c>
      <c r="BX23" s="23">
        <v>42766</v>
      </c>
      <c r="BY23" s="23">
        <v>42794</v>
      </c>
      <c r="BZ23" s="23">
        <v>42825</v>
      </c>
      <c r="CA23" s="23">
        <v>42855</v>
      </c>
      <c r="CB23" s="23">
        <v>42886</v>
      </c>
      <c r="CC23" s="23">
        <v>42916</v>
      </c>
      <c r="CD23" s="23">
        <v>42947</v>
      </c>
      <c r="CE23" s="23">
        <v>42978</v>
      </c>
      <c r="CF23" s="23">
        <v>43008</v>
      </c>
      <c r="CG23" s="23">
        <v>43039</v>
      </c>
      <c r="CH23" s="23">
        <v>43069</v>
      </c>
      <c r="CI23" s="23">
        <v>43100</v>
      </c>
      <c r="CJ23" s="23">
        <v>43131</v>
      </c>
      <c r="CK23" s="23">
        <v>43159</v>
      </c>
      <c r="CL23" s="23">
        <v>43190</v>
      </c>
      <c r="CM23" s="23">
        <v>43220</v>
      </c>
      <c r="CN23" s="23">
        <v>43251</v>
      </c>
      <c r="CO23" s="23">
        <v>43281</v>
      </c>
      <c r="CP23" s="23">
        <v>43312</v>
      </c>
      <c r="CQ23" s="23">
        <v>43343</v>
      </c>
      <c r="CR23" s="23">
        <v>43373</v>
      </c>
      <c r="CS23" s="23">
        <v>43404</v>
      </c>
      <c r="CT23" s="23">
        <v>43434</v>
      </c>
      <c r="CU23" s="23">
        <v>43465</v>
      </c>
      <c r="CV23" s="23">
        <v>43496</v>
      </c>
      <c r="CW23" s="23">
        <v>43524</v>
      </c>
      <c r="CX23" s="23">
        <v>43555</v>
      </c>
      <c r="CY23" s="23">
        <v>43585</v>
      </c>
      <c r="CZ23" s="23">
        <v>43616</v>
      </c>
      <c r="DA23" s="23">
        <v>43646</v>
      </c>
      <c r="DB23" s="23">
        <v>43677</v>
      </c>
      <c r="DC23" s="23">
        <v>43708</v>
      </c>
      <c r="DD23" s="23">
        <v>43738</v>
      </c>
      <c r="DE23" s="23">
        <v>43769</v>
      </c>
      <c r="DF23" s="23">
        <v>43799</v>
      </c>
      <c r="DG23" s="23">
        <v>43830</v>
      </c>
      <c r="DI23" s="16"/>
      <c r="DJ23" s="16" t="s">
        <v>19</v>
      </c>
      <c r="DK23" s="16" t="s">
        <v>104</v>
      </c>
      <c r="DL23" s="16" t="s">
        <v>108</v>
      </c>
      <c r="DM23" s="16" t="s">
        <v>109</v>
      </c>
    </row>
    <row r="24" spans="1:117" s="9" customFormat="1" ht="12.75" x14ac:dyDescent="0.2">
      <c r="A24" s="9">
        <v>2</v>
      </c>
      <c r="B24" s="9">
        <v>1</v>
      </c>
      <c r="C24" s="9" t="s">
        <v>12</v>
      </c>
      <c r="D24" s="27">
        <v>20764354172.139999</v>
      </c>
      <c r="E24" s="27">
        <v>21005224118.459999</v>
      </c>
      <c r="F24" s="27">
        <v>21313238775.32</v>
      </c>
      <c r="G24" s="27">
        <v>21357820666.139999</v>
      </c>
      <c r="H24" s="27">
        <v>21508754989.129997</v>
      </c>
      <c r="I24" s="27">
        <v>21553450991.889999</v>
      </c>
      <c r="J24" s="27">
        <v>22255982007.809998</v>
      </c>
      <c r="K24" s="27">
        <v>22610018493.189999</v>
      </c>
      <c r="L24" s="27">
        <v>23321972964.839996</v>
      </c>
      <c r="M24" s="27">
        <v>23878132997.169998</v>
      </c>
      <c r="N24" s="27">
        <v>24248978483.710007</v>
      </c>
      <c r="O24" s="27">
        <v>24837096119.329998</v>
      </c>
      <c r="P24" s="27">
        <v>24922772800.830002</v>
      </c>
      <c r="Q24" s="27">
        <v>25128170191.130001</v>
      </c>
      <c r="R24" s="27">
        <v>25632149224.09</v>
      </c>
      <c r="S24" s="27">
        <v>25983429342.82</v>
      </c>
      <c r="T24" s="27">
        <v>26947772914.779999</v>
      </c>
      <c r="U24" s="27">
        <v>27419590162.779999</v>
      </c>
      <c r="V24" s="27">
        <v>27358684589.959999</v>
      </c>
      <c r="W24" s="27">
        <v>27971641337.910004</v>
      </c>
      <c r="X24" s="27">
        <v>28698824062.790001</v>
      </c>
      <c r="Y24" s="27">
        <v>28954701331.489998</v>
      </c>
      <c r="Z24" s="27">
        <v>29775440981.52</v>
      </c>
      <c r="AA24" s="27">
        <v>29917514971.419998</v>
      </c>
      <c r="AB24" s="27">
        <v>30349699820.879997</v>
      </c>
      <c r="AC24" s="27">
        <v>30557630307.129997</v>
      </c>
      <c r="AD24" s="27">
        <v>30870479867.93</v>
      </c>
      <c r="AE24" s="27">
        <v>31511570909.480003</v>
      </c>
      <c r="AF24" s="27">
        <v>32231705167.199997</v>
      </c>
      <c r="AG24" s="27">
        <v>32603091020.449997</v>
      </c>
      <c r="AH24" s="27">
        <v>32552533770.909996</v>
      </c>
      <c r="AI24" s="27">
        <v>33000128172.32</v>
      </c>
      <c r="AJ24" s="27">
        <v>33264305723.010002</v>
      </c>
      <c r="AK24" s="27">
        <v>33637222162.749996</v>
      </c>
      <c r="AL24" s="27">
        <v>34164341038.410004</v>
      </c>
      <c r="AM24" s="27">
        <v>33842154377.560001</v>
      </c>
      <c r="AN24" s="27">
        <v>34101399942.790005</v>
      </c>
      <c r="AO24" s="27">
        <v>34277235610.669998</v>
      </c>
      <c r="AP24" s="27">
        <v>34606846572.849998</v>
      </c>
      <c r="AQ24" s="27">
        <v>34935743988.900002</v>
      </c>
      <c r="AR24" s="27">
        <v>34851187923.590004</v>
      </c>
      <c r="AS24" s="27">
        <v>35665444579.920006</v>
      </c>
      <c r="AT24" s="27">
        <v>34892094602.07</v>
      </c>
      <c r="AU24" s="27">
        <v>35302368185.520004</v>
      </c>
      <c r="AV24" s="27">
        <v>35942675861.800003</v>
      </c>
      <c r="AW24" s="27">
        <v>36650623485.989998</v>
      </c>
      <c r="AX24" s="27">
        <v>36971800149.209999</v>
      </c>
      <c r="AY24" s="27">
        <v>37660587026.830002</v>
      </c>
      <c r="AZ24" s="27">
        <v>37800463903.169998</v>
      </c>
      <c r="BA24" s="27">
        <v>38198086404.050003</v>
      </c>
      <c r="BB24" s="27">
        <v>38929378193.839996</v>
      </c>
      <c r="BC24" s="27">
        <v>39267552284.700012</v>
      </c>
      <c r="BD24" s="27">
        <v>39546573762.009995</v>
      </c>
      <c r="BE24" s="27">
        <v>40175230915.169998</v>
      </c>
      <c r="BF24" s="27">
        <v>40069011687.900002</v>
      </c>
      <c r="BG24" s="27">
        <v>41340750504.230003</v>
      </c>
      <c r="BH24" s="27">
        <v>42079656143.320007</v>
      </c>
      <c r="BI24" s="27">
        <v>41590302839.810005</v>
      </c>
      <c r="BJ24" s="27">
        <v>42292436459.279999</v>
      </c>
      <c r="BK24" s="27">
        <v>43143482721.62999</v>
      </c>
      <c r="BL24" s="27">
        <v>43430126270.649994</v>
      </c>
      <c r="BM24" s="27">
        <v>43739804638.130005</v>
      </c>
      <c r="BN24" s="27">
        <v>43288398809.959999</v>
      </c>
      <c r="BO24" s="27">
        <v>43173625144.010002</v>
      </c>
      <c r="BP24" s="27">
        <v>43672844396.549995</v>
      </c>
      <c r="BQ24" s="27">
        <v>43903287499.179993</v>
      </c>
      <c r="BR24" s="27">
        <v>43488206450.930008</v>
      </c>
      <c r="BS24" s="27">
        <v>43686195238.26001</v>
      </c>
      <c r="BT24" s="27">
        <v>44113063577.37001</v>
      </c>
      <c r="BU24" s="27">
        <v>44083704285.279999</v>
      </c>
      <c r="BV24" s="27">
        <v>44593438539.549995</v>
      </c>
      <c r="BW24" s="27">
        <v>45620868465.520004</v>
      </c>
      <c r="BX24" s="27">
        <v>44567768378.560005</v>
      </c>
      <c r="BY24" s="27">
        <v>44582134031.230003</v>
      </c>
      <c r="BZ24" s="27">
        <v>44666900851.37001</v>
      </c>
      <c r="CA24" s="27">
        <v>44089587522.040001</v>
      </c>
      <c r="CB24" s="27">
        <v>44417466516.440002</v>
      </c>
      <c r="CC24" s="27">
        <v>45006907895.850006</v>
      </c>
      <c r="CD24" s="27">
        <v>44154956525.970001</v>
      </c>
      <c r="CE24" s="27">
        <v>43979402522.759995</v>
      </c>
      <c r="CF24" s="27">
        <v>44481067368.790001</v>
      </c>
      <c r="CG24" s="27">
        <v>45461197313.560005</v>
      </c>
      <c r="CH24" s="27">
        <v>45556293968.400002</v>
      </c>
      <c r="CI24" s="27">
        <v>46572959644.939995</v>
      </c>
      <c r="CJ24" s="27">
        <v>46152242355.029999</v>
      </c>
      <c r="CK24" s="27">
        <v>46777819097.220001</v>
      </c>
      <c r="CL24" s="27">
        <v>47370765627.450005</v>
      </c>
      <c r="CM24" s="27">
        <v>47781723780.220009</v>
      </c>
      <c r="CN24" s="27">
        <v>48241149371.589996</v>
      </c>
      <c r="CO24" s="27">
        <v>49077882111.590012</v>
      </c>
      <c r="CP24" s="27">
        <v>49073711873.509995</v>
      </c>
      <c r="CQ24" s="27">
        <v>49465783573.929993</v>
      </c>
      <c r="CR24" s="27">
        <v>50530014479.710007</v>
      </c>
      <c r="CS24" s="27">
        <v>51425807071.620003</v>
      </c>
      <c r="CT24" s="27">
        <v>52120079871.800003</v>
      </c>
      <c r="CU24" s="27">
        <v>52884893908.839996</v>
      </c>
      <c r="CV24" s="27">
        <v>52012295114.860001</v>
      </c>
      <c r="CW24" s="27">
        <v>52071702752.410004</v>
      </c>
      <c r="CX24" s="27">
        <v>53031849325.099998</v>
      </c>
      <c r="CY24" s="27">
        <v>53227972920.010002</v>
      </c>
      <c r="CZ24" s="27">
        <v>53457664423.579994</v>
      </c>
      <c r="DA24" s="27">
        <v>53634906711.020004</v>
      </c>
      <c r="DB24" s="27">
        <v>53193514496.169998</v>
      </c>
      <c r="DC24" s="27">
        <v>53646993160.990005</v>
      </c>
      <c r="DD24" s="27">
        <v>54436375160.009995</v>
      </c>
      <c r="DE24" s="27">
        <v>55083166040.82</v>
      </c>
      <c r="DF24" s="27">
        <v>56270058985.439995</v>
      </c>
      <c r="DG24" s="27">
        <v>56896476167.150009</v>
      </c>
      <c r="DI24" s="16" t="s">
        <v>14</v>
      </c>
      <c r="DJ24" s="28">
        <v>119229890967.03548</v>
      </c>
      <c r="DK24" s="28">
        <v>23565808049.638138</v>
      </c>
      <c r="DL24" s="28">
        <v>119229890.96703547</v>
      </c>
      <c r="DM24" s="28">
        <v>23565808.049638137</v>
      </c>
    </row>
    <row r="25" spans="1:117" s="9" customFormat="1" ht="12.75" x14ac:dyDescent="0.2">
      <c r="A25" s="9">
        <v>2</v>
      </c>
      <c r="B25" s="9">
        <v>2</v>
      </c>
      <c r="C25" s="9" t="s">
        <v>10</v>
      </c>
      <c r="D25" s="27">
        <v>9069632591.0200005</v>
      </c>
      <c r="E25" s="27">
        <v>9162126730.0799999</v>
      </c>
      <c r="F25" s="27">
        <v>9270816025.7600002</v>
      </c>
      <c r="G25" s="27">
        <v>9213951889.0499992</v>
      </c>
      <c r="H25" s="27">
        <v>9207208597.4699993</v>
      </c>
      <c r="I25" s="27">
        <v>9366551045.8699989</v>
      </c>
      <c r="J25" s="27">
        <v>8976231717.1599998</v>
      </c>
      <c r="K25" s="27">
        <v>9038875883.3500004</v>
      </c>
      <c r="L25" s="27">
        <v>9373321127.7000008</v>
      </c>
      <c r="M25" s="27">
        <v>9493065897.3899994</v>
      </c>
      <c r="N25" s="27">
        <v>9729479087</v>
      </c>
      <c r="O25" s="27">
        <v>10159953746.459999</v>
      </c>
      <c r="P25" s="27">
        <v>9964777592.6700001</v>
      </c>
      <c r="Q25" s="27">
        <v>10137304428.08</v>
      </c>
      <c r="R25" s="27">
        <v>10293471938.099998</v>
      </c>
      <c r="S25" s="27">
        <v>10289371709.529999</v>
      </c>
      <c r="T25" s="27">
        <v>10477744097.49</v>
      </c>
      <c r="U25" s="27">
        <v>10597301772.77</v>
      </c>
      <c r="V25" s="27">
        <v>10682762878.959999</v>
      </c>
      <c r="W25" s="27">
        <v>10829008343.039999</v>
      </c>
      <c r="X25" s="27">
        <v>10959835814.73</v>
      </c>
      <c r="Y25" s="27">
        <v>11150546306.76</v>
      </c>
      <c r="Z25" s="27">
        <v>11197828674.040001</v>
      </c>
      <c r="AA25" s="27">
        <v>11355874341.83</v>
      </c>
      <c r="AB25" s="27">
        <v>11386966164.380001</v>
      </c>
      <c r="AC25" s="27">
        <v>11577897381.140001</v>
      </c>
      <c r="AD25" s="27">
        <v>11724970971.32</v>
      </c>
      <c r="AE25" s="27">
        <v>11889279865.370001</v>
      </c>
      <c r="AF25" s="27">
        <v>11989412725.18</v>
      </c>
      <c r="AG25" s="27">
        <v>12017163039.049999</v>
      </c>
      <c r="AH25" s="27">
        <v>12331832621.370001</v>
      </c>
      <c r="AI25" s="27">
        <v>12707314133.119999</v>
      </c>
      <c r="AJ25" s="27">
        <v>12924348543.699999</v>
      </c>
      <c r="AK25" s="27">
        <v>13220453905.610001</v>
      </c>
      <c r="AL25" s="27">
        <v>13635757028.099998</v>
      </c>
      <c r="AM25" s="27">
        <v>13878887977.869999</v>
      </c>
      <c r="AN25" s="27">
        <v>13966772914.039999</v>
      </c>
      <c r="AO25" s="27">
        <v>14113905231.509998</v>
      </c>
      <c r="AP25" s="27">
        <v>14554098426</v>
      </c>
      <c r="AQ25" s="27">
        <v>14723370424.619999</v>
      </c>
      <c r="AR25" s="27">
        <v>14776928021.5</v>
      </c>
      <c r="AS25" s="27">
        <v>15045537357.290001</v>
      </c>
      <c r="AT25" s="27">
        <v>15124971115.050001</v>
      </c>
      <c r="AU25" s="27">
        <v>15295742466.389997</v>
      </c>
      <c r="AV25" s="27">
        <v>15179854846.73</v>
      </c>
      <c r="AW25" s="27">
        <v>15352719549.459999</v>
      </c>
      <c r="AX25" s="27">
        <v>15481902930.360001</v>
      </c>
      <c r="AY25" s="27">
        <v>15754494960.380001</v>
      </c>
      <c r="AZ25" s="27">
        <v>15932199666.059999</v>
      </c>
      <c r="BA25" s="27">
        <v>16148339616.669998</v>
      </c>
      <c r="BB25" s="27">
        <v>16436029770.459999</v>
      </c>
      <c r="BC25" s="27">
        <v>16726894052.599998</v>
      </c>
      <c r="BD25" s="27">
        <v>17065730026.109999</v>
      </c>
      <c r="BE25" s="27">
        <v>17452921416.699997</v>
      </c>
      <c r="BF25" s="27">
        <v>17194869545.459999</v>
      </c>
      <c r="BG25" s="27">
        <v>17295404185.150002</v>
      </c>
      <c r="BH25" s="27">
        <v>17320024462.139999</v>
      </c>
      <c r="BI25" s="27">
        <v>17702404982.16</v>
      </c>
      <c r="BJ25" s="27">
        <v>17837944724.09</v>
      </c>
      <c r="BK25" s="27">
        <v>17958531293.799999</v>
      </c>
      <c r="BL25" s="27">
        <v>17916791818.150002</v>
      </c>
      <c r="BM25" s="27">
        <v>18131105347.450001</v>
      </c>
      <c r="BN25" s="27">
        <v>18324219601.649998</v>
      </c>
      <c r="BO25" s="27">
        <v>17952904416.900002</v>
      </c>
      <c r="BP25" s="27">
        <v>18228982651.399998</v>
      </c>
      <c r="BQ25" s="27">
        <v>18150411013.080002</v>
      </c>
      <c r="BR25" s="27">
        <v>18218976559.389999</v>
      </c>
      <c r="BS25" s="27">
        <v>18631855521.029999</v>
      </c>
      <c r="BT25" s="27">
        <v>18645454562.139999</v>
      </c>
      <c r="BU25" s="27">
        <v>18588455339.970001</v>
      </c>
      <c r="BV25" s="27">
        <v>18655348160.759998</v>
      </c>
      <c r="BW25" s="27">
        <v>18595209918.130001</v>
      </c>
      <c r="BX25" s="27">
        <v>18253796611.110001</v>
      </c>
      <c r="BY25" s="27">
        <v>18301403942.480003</v>
      </c>
      <c r="BZ25" s="27">
        <v>18449772978.82</v>
      </c>
      <c r="CA25" s="27">
        <v>18447989645.739998</v>
      </c>
      <c r="CB25" s="27">
        <v>18862036464.139999</v>
      </c>
      <c r="CC25" s="27">
        <v>18518356083.790001</v>
      </c>
      <c r="CD25" s="27">
        <v>18718894035.18</v>
      </c>
      <c r="CE25" s="27">
        <v>18813558059.809998</v>
      </c>
      <c r="CF25" s="27">
        <v>19036065683.690002</v>
      </c>
      <c r="CG25" s="27">
        <v>19333146629.630001</v>
      </c>
      <c r="CH25" s="27">
        <v>19418432054.389999</v>
      </c>
      <c r="CI25" s="27">
        <v>19541100041.389999</v>
      </c>
      <c r="CJ25" s="27">
        <v>19711107767.810001</v>
      </c>
      <c r="CK25" s="27">
        <v>19386501794.360001</v>
      </c>
      <c r="CL25" s="27">
        <v>19633389135.649998</v>
      </c>
      <c r="CM25" s="27">
        <v>20120019751.959999</v>
      </c>
      <c r="CN25" s="27">
        <v>20467113749.149998</v>
      </c>
      <c r="CO25" s="27">
        <v>20683645988.25</v>
      </c>
      <c r="CP25" s="27">
        <v>20687353901.18</v>
      </c>
      <c r="CQ25" s="27">
        <v>20802604960.099998</v>
      </c>
      <c r="CR25" s="27">
        <v>21340151769.82</v>
      </c>
      <c r="CS25" s="27">
        <v>21582287615.91</v>
      </c>
      <c r="CT25" s="27">
        <v>22097137995.120003</v>
      </c>
      <c r="CU25" s="27">
        <v>22278336674.110001</v>
      </c>
      <c r="CV25" s="27">
        <v>22463082353.760002</v>
      </c>
      <c r="CW25" s="27">
        <v>22745354361.609997</v>
      </c>
      <c r="CX25" s="27">
        <v>22861697763.589996</v>
      </c>
      <c r="CY25" s="27">
        <v>23230310961.760002</v>
      </c>
      <c r="CZ25" s="27">
        <v>23488018342.830002</v>
      </c>
      <c r="DA25" s="27">
        <v>23906725363.980003</v>
      </c>
      <c r="DB25" s="27">
        <v>24000906709.559998</v>
      </c>
      <c r="DC25" s="27">
        <v>24213051093.940002</v>
      </c>
      <c r="DD25" s="27">
        <v>24495050476.199997</v>
      </c>
      <c r="DE25" s="27">
        <v>24652953588.869999</v>
      </c>
      <c r="DF25" s="27">
        <v>24853234865.009998</v>
      </c>
      <c r="DG25" s="27">
        <v>25116916578.889999</v>
      </c>
      <c r="DI25" s="16" t="s">
        <v>16</v>
      </c>
      <c r="DJ25" s="28">
        <v>11840076524.16041</v>
      </c>
      <c r="DK25" s="28">
        <v>2686681061.8480849</v>
      </c>
      <c r="DL25" s="28">
        <v>11840076.524160409</v>
      </c>
      <c r="DM25" s="28">
        <v>2686681.0618480849</v>
      </c>
    </row>
    <row r="26" spans="1:117" s="9" customFormat="1" ht="12.75" x14ac:dyDescent="0.2">
      <c r="A26" s="9">
        <v>2</v>
      </c>
      <c r="B26" s="9">
        <v>4</v>
      </c>
      <c r="C26" s="9" t="s">
        <v>13</v>
      </c>
      <c r="D26" s="27">
        <v>9951531825.3400002</v>
      </c>
      <c r="E26" s="27">
        <v>10137901315.619999</v>
      </c>
      <c r="F26" s="27">
        <v>10197670145.450001</v>
      </c>
      <c r="G26" s="27">
        <v>10832077745.120003</v>
      </c>
      <c r="H26" s="27">
        <v>11017913038.389999</v>
      </c>
      <c r="I26" s="27">
        <v>11217961976.050001</v>
      </c>
      <c r="J26" s="27">
        <v>12193375151.049999</v>
      </c>
      <c r="K26" s="27">
        <v>12082952437.830002</v>
      </c>
      <c r="L26" s="27">
        <v>12601956738.789999</v>
      </c>
      <c r="M26" s="27">
        <v>12617350762.239998</v>
      </c>
      <c r="N26" s="27">
        <v>12665590271.549999</v>
      </c>
      <c r="O26" s="27">
        <v>13260655080.789999</v>
      </c>
      <c r="P26" s="27">
        <v>13429220660.959999</v>
      </c>
      <c r="Q26" s="27">
        <v>13615638908.74</v>
      </c>
      <c r="R26" s="27">
        <v>13525326330.419998</v>
      </c>
      <c r="S26" s="27">
        <v>13582331661.969999</v>
      </c>
      <c r="T26" s="27">
        <v>14251937103.650002</v>
      </c>
      <c r="U26" s="27">
        <v>14357597139.060001</v>
      </c>
      <c r="V26" s="27">
        <v>13712567264.039999</v>
      </c>
      <c r="W26" s="27">
        <v>13860217935</v>
      </c>
      <c r="X26" s="27">
        <v>14030852551.860001</v>
      </c>
      <c r="Y26" s="27">
        <v>14201288775.26</v>
      </c>
      <c r="Z26" s="27">
        <v>14441694018.030001</v>
      </c>
      <c r="AA26" s="27">
        <v>14466094270.73</v>
      </c>
      <c r="AB26" s="27">
        <v>14704272882.110001</v>
      </c>
      <c r="AC26" s="27">
        <v>14972910749.809999</v>
      </c>
      <c r="AD26" s="27">
        <v>15001191002.449999</v>
      </c>
      <c r="AE26" s="27">
        <v>15314932096.420002</v>
      </c>
      <c r="AF26" s="27">
        <v>15769933990.860001</v>
      </c>
      <c r="AG26" s="27">
        <v>15630113233.52</v>
      </c>
      <c r="AH26" s="27">
        <v>15787669276.33</v>
      </c>
      <c r="AI26" s="27">
        <v>16017781632.490002</v>
      </c>
      <c r="AJ26" s="27">
        <v>16050976111.17</v>
      </c>
      <c r="AK26" s="27">
        <v>16123256462.610003</v>
      </c>
      <c r="AL26" s="27">
        <v>16639257624.85</v>
      </c>
      <c r="AM26" s="27">
        <v>16855967416.530001</v>
      </c>
      <c r="AN26" s="27">
        <v>17205139829.450001</v>
      </c>
      <c r="AO26" s="27">
        <v>17374237123.43</v>
      </c>
      <c r="AP26" s="27">
        <v>17638571973.889999</v>
      </c>
      <c r="AQ26" s="27">
        <v>17800991246.580002</v>
      </c>
      <c r="AR26" s="27">
        <v>17892595089.43</v>
      </c>
      <c r="AS26" s="27">
        <v>18251179099.720001</v>
      </c>
      <c r="AT26" s="27">
        <v>18546384930.299999</v>
      </c>
      <c r="AU26" s="27">
        <v>18818905735.32</v>
      </c>
      <c r="AV26" s="27">
        <v>19037564237.419998</v>
      </c>
      <c r="AW26" s="27">
        <v>19173258691.539997</v>
      </c>
      <c r="AX26" s="27">
        <v>19558071128.959999</v>
      </c>
      <c r="AY26" s="27">
        <v>20513311419.59</v>
      </c>
      <c r="AZ26" s="27">
        <v>21040328842.669998</v>
      </c>
      <c r="BA26" s="27">
        <v>21267490019.519997</v>
      </c>
      <c r="BB26" s="27">
        <v>19389088730.529999</v>
      </c>
      <c r="BC26" s="27">
        <v>19456174347.07</v>
      </c>
      <c r="BD26" s="27">
        <v>18973090458.909996</v>
      </c>
      <c r="BE26" s="27">
        <v>18988627769.110001</v>
      </c>
      <c r="BF26" s="27">
        <v>20095045721.779999</v>
      </c>
      <c r="BG26" s="27">
        <v>20535436528.569996</v>
      </c>
      <c r="BH26" s="27">
        <v>20910738503.990002</v>
      </c>
      <c r="BI26" s="27">
        <v>21342398470.540001</v>
      </c>
      <c r="BJ26" s="27">
        <v>21543418613.929996</v>
      </c>
      <c r="BK26" s="27">
        <v>21788316966.23</v>
      </c>
      <c r="BL26" s="27">
        <v>21963356185.529999</v>
      </c>
      <c r="BM26" s="27">
        <v>21975253751.980003</v>
      </c>
      <c r="BN26" s="27">
        <v>21485973249.970001</v>
      </c>
      <c r="BO26" s="27">
        <v>21753464114.720001</v>
      </c>
      <c r="BP26" s="27">
        <v>21640318000.199997</v>
      </c>
      <c r="BQ26" s="27">
        <v>21616218781.159996</v>
      </c>
      <c r="BR26" s="27">
        <v>22106967569.970001</v>
      </c>
      <c r="BS26" s="27">
        <v>21695714392.84</v>
      </c>
      <c r="BT26" s="27">
        <v>21876817965.280003</v>
      </c>
      <c r="BU26" s="27">
        <v>21858478876.93</v>
      </c>
      <c r="BV26" s="27">
        <v>22121950480.18</v>
      </c>
      <c r="BW26" s="27">
        <v>22266671428.119995</v>
      </c>
      <c r="BX26" s="27">
        <v>22167948511.939999</v>
      </c>
      <c r="BY26" s="27">
        <v>22467766093.290001</v>
      </c>
      <c r="BZ26" s="27">
        <v>22724092788.249996</v>
      </c>
      <c r="CA26" s="27">
        <v>22730710905.009998</v>
      </c>
      <c r="CB26" s="27">
        <v>22724263825.310001</v>
      </c>
      <c r="CC26" s="27">
        <v>22640167096.509995</v>
      </c>
      <c r="CD26" s="27">
        <v>22689235985.650002</v>
      </c>
      <c r="CE26" s="27">
        <v>22781393162.240002</v>
      </c>
      <c r="CF26" s="27">
        <v>23013416586.630001</v>
      </c>
      <c r="CG26" s="27">
        <v>22993780885.139999</v>
      </c>
      <c r="CH26" s="27">
        <v>23416385749.5</v>
      </c>
      <c r="CI26" s="27">
        <v>23499576868.099998</v>
      </c>
      <c r="CJ26" s="27">
        <v>23187997860.709999</v>
      </c>
      <c r="CK26" s="27">
        <v>23479081152.09</v>
      </c>
      <c r="CL26" s="27">
        <v>23487521116.170002</v>
      </c>
      <c r="CM26" s="27">
        <v>23725652841.490005</v>
      </c>
      <c r="CN26" s="27">
        <v>24084348335.629997</v>
      </c>
      <c r="CO26" s="27">
        <v>24469691563.439995</v>
      </c>
      <c r="CP26" s="27">
        <v>24678880793.600002</v>
      </c>
      <c r="CQ26" s="27">
        <v>24839733975.090004</v>
      </c>
      <c r="CR26" s="27">
        <v>24986184717.129997</v>
      </c>
      <c r="CS26" s="27">
        <v>25059255756.989998</v>
      </c>
      <c r="CT26" s="27">
        <v>24891132704.500004</v>
      </c>
      <c r="CU26" s="27">
        <v>24911695010.119999</v>
      </c>
      <c r="CV26" s="27">
        <v>25035974045.620003</v>
      </c>
      <c r="CW26" s="27">
        <v>25165420966.449997</v>
      </c>
      <c r="CX26" s="27">
        <v>25378751049.32</v>
      </c>
      <c r="CY26" s="27">
        <v>25864522904.529999</v>
      </c>
      <c r="CZ26" s="27">
        <v>26286232611.300003</v>
      </c>
      <c r="DA26" s="27">
        <v>26528067894.480003</v>
      </c>
      <c r="DB26" s="27">
        <v>26622403796.09</v>
      </c>
      <c r="DC26" s="27">
        <v>26982109255.350002</v>
      </c>
      <c r="DD26" s="27">
        <v>27227283852.409996</v>
      </c>
      <c r="DE26" s="27">
        <v>27450950520.830002</v>
      </c>
      <c r="DF26" s="27">
        <v>27854867496.080002</v>
      </c>
      <c r="DG26" s="27">
        <v>27929514949.089996</v>
      </c>
      <c r="DI26" s="16" t="s">
        <v>17</v>
      </c>
      <c r="DJ26" s="28">
        <v>107389814442.87508</v>
      </c>
      <c r="DK26" s="28">
        <v>20933790490.578194</v>
      </c>
      <c r="DL26" s="28">
        <v>107389814.44287507</v>
      </c>
      <c r="DM26" s="28">
        <v>20933790.490578193</v>
      </c>
    </row>
    <row r="27" spans="1:117" s="9" customFormat="1" ht="12.75" x14ac:dyDescent="0.2">
      <c r="A27" s="9">
        <v>2</v>
      </c>
      <c r="B27" s="9">
        <v>6</v>
      </c>
      <c r="C27" s="9" t="s">
        <v>11</v>
      </c>
      <c r="D27" s="27">
        <v>15744532690.98</v>
      </c>
      <c r="E27" s="27">
        <v>15942037479.84</v>
      </c>
      <c r="F27" s="27">
        <v>16494411632.030001</v>
      </c>
      <c r="G27" s="27">
        <v>16873081962.15</v>
      </c>
      <c r="H27" s="27">
        <v>17239344273.450001</v>
      </c>
      <c r="I27" s="27">
        <v>17590185036.650002</v>
      </c>
      <c r="J27" s="27">
        <v>17742303681.310001</v>
      </c>
      <c r="K27" s="27">
        <v>18082227490.720001</v>
      </c>
      <c r="L27" s="27">
        <v>18632719572.080002</v>
      </c>
      <c r="M27" s="27">
        <v>18761723978.709999</v>
      </c>
      <c r="N27" s="27">
        <v>19211808102.260002</v>
      </c>
      <c r="O27" s="27">
        <v>19553201013.709999</v>
      </c>
      <c r="P27" s="27">
        <v>19741482714.300003</v>
      </c>
      <c r="Q27" s="27">
        <v>19706911773.709999</v>
      </c>
      <c r="R27" s="27">
        <v>20109540126.419998</v>
      </c>
      <c r="S27" s="27">
        <v>20131010758.009998</v>
      </c>
      <c r="T27" s="27">
        <v>20588972847.349998</v>
      </c>
      <c r="U27" s="27">
        <v>20899417950.029999</v>
      </c>
      <c r="V27" s="27">
        <v>20938170465.560001</v>
      </c>
      <c r="W27" s="27">
        <v>21286351946.57</v>
      </c>
      <c r="X27" s="27">
        <v>21747415283.060001</v>
      </c>
      <c r="Y27" s="27">
        <v>21937399512.190002</v>
      </c>
      <c r="Z27" s="27">
        <v>22335685516.459999</v>
      </c>
      <c r="AA27" s="27">
        <v>22535109676.310001</v>
      </c>
      <c r="AB27" s="27">
        <v>22694471261.760002</v>
      </c>
      <c r="AC27" s="27">
        <v>22886542855.519997</v>
      </c>
      <c r="AD27" s="27">
        <v>23241099370.600002</v>
      </c>
      <c r="AE27" s="27">
        <v>23511507387.780003</v>
      </c>
      <c r="AF27" s="27">
        <v>23850252904.409996</v>
      </c>
      <c r="AG27" s="27">
        <v>24009094065.91</v>
      </c>
      <c r="AH27" s="27">
        <v>24057473017.060005</v>
      </c>
      <c r="AI27" s="27">
        <v>24348663383.799995</v>
      </c>
      <c r="AJ27" s="27">
        <v>24349156504.25</v>
      </c>
      <c r="AK27" s="27">
        <v>24549882532.939999</v>
      </c>
      <c r="AL27" s="27">
        <v>25011324014.530003</v>
      </c>
      <c r="AM27" s="27">
        <v>25125407458.619999</v>
      </c>
      <c r="AN27" s="27">
        <v>25658913386.959999</v>
      </c>
      <c r="AO27" s="27">
        <v>25496087283.219997</v>
      </c>
      <c r="AP27" s="27">
        <v>27094626878.540001</v>
      </c>
      <c r="AQ27" s="27">
        <v>26280103322.229996</v>
      </c>
      <c r="AR27" s="27">
        <v>26235738530.209999</v>
      </c>
      <c r="AS27" s="27">
        <v>29631732025.75</v>
      </c>
      <c r="AT27" s="27">
        <v>26695296292.160004</v>
      </c>
      <c r="AU27" s="27">
        <v>27412934788.669998</v>
      </c>
      <c r="AV27" s="27">
        <v>26844392967.589996</v>
      </c>
      <c r="AW27" s="27">
        <v>26199788465.459999</v>
      </c>
      <c r="AX27" s="27">
        <v>26516362761.069996</v>
      </c>
      <c r="AY27" s="27">
        <v>27008637213.260002</v>
      </c>
      <c r="AZ27" s="27">
        <v>26853219051.59</v>
      </c>
      <c r="BA27" s="27">
        <v>27181575190.179996</v>
      </c>
      <c r="BB27" s="27">
        <v>27488234611.07</v>
      </c>
      <c r="BC27" s="27">
        <v>27976432677.919998</v>
      </c>
      <c r="BD27" s="27">
        <v>28428406775.82</v>
      </c>
      <c r="BE27" s="27">
        <v>28568168219.990002</v>
      </c>
      <c r="BF27" s="27">
        <v>28572296624.309998</v>
      </c>
      <c r="BG27" s="27">
        <v>28597128224.769997</v>
      </c>
      <c r="BH27" s="27">
        <v>28547515981.480003</v>
      </c>
      <c r="BI27" s="27">
        <v>28738938678.230003</v>
      </c>
      <c r="BJ27" s="27">
        <v>29043727392.619995</v>
      </c>
      <c r="BK27" s="27">
        <v>29512655227.07</v>
      </c>
      <c r="BL27" s="27">
        <v>29454271046.41</v>
      </c>
      <c r="BM27" s="27">
        <v>29658641535.720001</v>
      </c>
      <c r="BN27" s="27">
        <v>29269007621.819996</v>
      </c>
      <c r="BO27" s="27">
        <v>29380670622.199997</v>
      </c>
      <c r="BP27" s="27">
        <v>29531431370.620003</v>
      </c>
      <c r="BQ27" s="27">
        <v>29917930099.780006</v>
      </c>
      <c r="BR27" s="27">
        <v>30216837208.760002</v>
      </c>
      <c r="BS27" s="27">
        <v>30114840895.740002</v>
      </c>
      <c r="BT27" s="27">
        <v>30285516351.410004</v>
      </c>
      <c r="BU27" s="27">
        <v>30085332001.999996</v>
      </c>
      <c r="BV27" s="27">
        <v>30470490948.57</v>
      </c>
      <c r="BW27" s="27">
        <v>30818722389.119995</v>
      </c>
      <c r="BX27" s="27">
        <v>30120552038.769997</v>
      </c>
      <c r="BY27" s="27">
        <v>29833812871.759995</v>
      </c>
      <c r="BZ27" s="27">
        <v>29782207812.43</v>
      </c>
      <c r="CA27" s="27">
        <v>29612142095.190002</v>
      </c>
      <c r="CB27" s="27">
        <v>29728317426.340004</v>
      </c>
      <c r="CC27" s="27">
        <v>30011666958.379997</v>
      </c>
      <c r="CD27" s="27">
        <v>29315401455.810001</v>
      </c>
      <c r="CE27" s="27">
        <v>29596564410.309998</v>
      </c>
      <c r="CF27" s="27">
        <v>30730246950.100006</v>
      </c>
      <c r="CG27" s="27">
        <v>30976905848.380001</v>
      </c>
      <c r="CH27" s="27">
        <v>31219560156.010002</v>
      </c>
      <c r="CI27" s="27">
        <v>32047948654.220001</v>
      </c>
      <c r="CJ27" s="27">
        <v>31133252032.840004</v>
      </c>
      <c r="CK27" s="27">
        <v>31186148251.720001</v>
      </c>
      <c r="CL27" s="27">
        <v>31943468234.43</v>
      </c>
      <c r="CM27" s="27">
        <v>32166059325.650002</v>
      </c>
      <c r="CN27" s="27">
        <v>32355355101.310001</v>
      </c>
      <c r="CO27" s="27">
        <v>33056037202.609997</v>
      </c>
      <c r="CP27" s="27">
        <v>32712494820.740002</v>
      </c>
      <c r="CQ27" s="27">
        <v>32761014963.02</v>
      </c>
      <c r="CR27" s="27">
        <v>33371440086.25</v>
      </c>
      <c r="CS27" s="27">
        <v>33687296166.93</v>
      </c>
      <c r="CT27" s="27">
        <v>34043704363.199997</v>
      </c>
      <c r="CU27" s="27">
        <v>34039925571.329998</v>
      </c>
      <c r="CV27" s="27">
        <v>33642955267.620003</v>
      </c>
      <c r="CW27" s="27">
        <v>33042727812.639999</v>
      </c>
      <c r="CX27" s="27">
        <v>34052212832.889999</v>
      </c>
      <c r="CY27" s="27">
        <v>34298694740.669998</v>
      </c>
      <c r="CZ27" s="27">
        <v>34582872283.229996</v>
      </c>
      <c r="DA27" s="27">
        <v>34364487958.529999</v>
      </c>
      <c r="DB27" s="27">
        <v>34127917006.41</v>
      </c>
      <c r="DC27" s="27">
        <v>34724385267.279999</v>
      </c>
      <c r="DD27" s="27">
        <v>35081957330.349998</v>
      </c>
      <c r="DE27" s="27">
        <v>35108343274.029999</v>
      </c>
      <c r="DF27" s="27">
        <v>35888090902.720001</v>
      </c>
      <c r="DG27" s="27">
        <v>35642919770.309998</v>
      </c>
    </row>
    <row r="28" spans="1:117" s="9" customFormat="1" ht="12.75" x14ac:dyDescent="0.2">
      <c r="A28" s="9">
        <v>2</v>
      </c>
      <c r="B28" s="9">
        <v>52</v>
      </c>
      <c r="C28" s="9" t="s">
        <v>9</v>
      </c>
      <c r="D28" s="27">
        <v>1001919791.61</v>
      </c>
      <c r="E28" s="27">
        <v>999931726.81999993</v>
      </c>
      <c r="F28" s="27">
        <v>1026390129.1599998</v>
      </c>
      <c r="G28" s="27">
        <v>1461761462.4200001</v>
      </c>
      <c r="H28" s="27">
        <v>1327212771.5600002</v>
      </c>
      <c r="I28" s="27">
        <v>1103500967.46</v>
      </c>
      <c r="J28" s="27">
        <v>1125194078.98</v>
      </c>
      <c r="K28" s="27">
        <v>1128413505.04</v>
      </c>
      <c r="L28" s="27">
        <v>1162440762.22</v>
      </c>
      <c r="M28" s="27">
        <v>1127024301.29</v>
      </c>
      <c r="N28" s="27">
        <v>1131997766.26</v>
      </c>
      <c r="O28" s="27">
        <v>1056793614.74</v>
      </c>
      <c r="P28" s="27">
        <v>1041442397.1899998</v>
      </c>
      <c r="Q28" s="27">
        <v>1029791381.55</v>
      </c>
      <c r="R28" s="27">
        <v>1007102471.99</v>
      </c>
      <c r="S28" s="27">
        <v>1008043705.8199999</v>
      </c>
      <c r="T28" s="27">
        <v>1000624049.25</v>
      </c>
      <c r="U28" s="27">
        <v>987830666.38000011</v>
      </c>
      <c r="V28" s="27">
        <v>996371163.51999998</v>
      </c>
      <c r="W28" s="27">
        <v>1015025324.79</v>
      </c>
      <c r="X28" s="27">
        <v>1005455877.3099999</v>
      </c>
      <c r="Y28" s="27">
        <v>970887306.88999987</v>
      </c>
      <c r="Z28" s="27">
        <v>999513342.12000012</v>
      </c>
      <c r="AA28" s="27">
        <v>991767803.86000013</v>
      </c>
      <c r="AB28" s="27">
        <v>999774317.67000008</v>
      </c>
      <c r="AC28" s="27">
        <v>1014346824.9500003</v>
      </c>
      <c r="AD28" s="27">
        <v>1031271591.6999998</v>
      </c>
      <c r="AE28" s="27">
        <v>1041463854.5100002</v>
      </c>
      <c r="AF28" s="27">
        <v>1040377355.3599999</v>
      </c>
      <c r="AG28" s="27">
        <v>1031933972.7</v>
      </c>
      <c r="AH28" s="27">
        <v>1127425302.6300001</v>
      </c>
      <c r="AI28" s="27">
        <v>1160706029.1100001</v>
      </c>
      <c r="AJ28" s="27">
        <v>1121829485.0299997</v>
      </c>
      <c r="AK28" s="27">
        <v>1146953740.74</v>
      </c>
      <c r="AL28" s="27">
        <v>1188756718.5500002</v>
      </c>
      <c r="AM28" s="27">
        <v>1202294881.3699999</v>
      </c>
      <c r="AN28" s="27">
        <v>1185886646.8</v>
      </c>
      <c r="AO28" s="27">
        <v>1190551806.5099998</v>
      </c>
      <c r="AP28" s="27">
        <v>1140837156.5899999</v>
      </c>
      <c r="AQ28" s="27">
        <v>1075591777.8600001</v>
      </c>
      <c r="AR28" s="27">
        <v>1071068457.5700002</v>
      </c>
      <c r="AS28" s="27">
        <v>1090577037.3700001</v>
      </c>
      <c r="AT28" s="27">
        <v>1068485611.0799999</v>
      </c>
      <c r="AU28" s="27">
        <v>1069599081.0899999</v>
      </c>
      <c r="AV28" s="27">
        <v>1076228481.4100001</v>
      </c>
      <c r="AW28" s="27">
        <v>1107987504.3299997</v>
      </c>
      <c r="AX28" s="27">
        <v>1173565641.6900001</v>
      </c>
      <c r="AY28" s="27">
        <v>1252555569.6900003</v>
      </c>
      <c r="AZ28" s="27">
        <v>1274450654.3899999</v>
      </c>
      <c r="BA28" s="27">
        <v>1293221821.51</v>
      </c>
      <c r="BB28" s="27">
        <v>1319086763.45</v>
      </c>
      <c r="BC28" s="27">
        <v>1313206596.5</v>
      </c>
      <c r="BD28" s="27">
        <v>308256025.17000008</v>
      </c>
      <c r="BE28" s="27">
        <v>226365212.06999969</v>
      </c>
      <c r="BF28" s="27">
        <v>227272406.09000015</v>
      </c>
      <c r="BG28" s="27">
        <v>227532660.34000015</v>
      </c>
      <c r="BH28" s="27">
        <v>227807379.1500001</v>
      </c>
      <c r="BI28" s="27">
        <v>229053540.58999968</v>
      </c>
      <c r="BJ28" s="27">
        <v>274694284.23999977</v>
      </c>
      <c r="BK28" s="27">
        <v>187606390.01999998</v>
      </c>
      <c r="BL28" s="27">
        <v>203426742.25</v>
      </c>
      <c r="BM28" s="27">
        <v>213746391.53999972</v>
      </c>
      <c r="BN28" s="27">
        <v>278757523.59000015</v>
      </c>
      <c r="BO28" s="27">
        <v>310046218.84000015</v>
      </c>
      <c r="BP28" s="27">
        <v>411257982.48000002</v>
      </c>
      <c r="BQ28" s="27">
        <v>346518320.24000025</v>
      </c>
      <c r="BR28" s="27">
        <v>415586263.82999945</v>
      </c>
      <c r="BS28" s="27">
        <v>496046200.48000002</v>
      </c>
      <c r="BT28" s="27">
        <v>464612977.24000001</v>
      </c>
      <c r="BU28" s="27">
        <v>467114380.5999999</v>
      </c>
      <c r="BV28" s="27">
        <v>459949482.29999971</v>
      </c>
      <c r="BW28" s="27">
        <v>548804114.16999984</v>
      </c>
      <c r="BX28" s="27">
        <v>519348298.37999964</v>
      </c>
      <c r="BY28" s="27">
        <v>512112829.43999982</v>
      </c>
      <c r="BZ28" s="27">
        <v>548940753.94000006</v>
      </c>
      <c r="CA28" s="27">
        <v>471720352.16999984</v>
      </c>
      <c r="CB28" s="27">
        <v>444485402.27999997</v>
      </c>
      <c r="CC28" s="27">
        <v>420059907.3900001</v>
      </c>
      <c r="CD28" s="27">
        <v>325122284.50999999</v>
      </c>
      <c r="CE28" s="27">
        <v>395709231.56999993</v>
      </c>
      <c r="CF28" s="27">
        <v>454561358.66000009</v>
      </c>
      <c r="CG28" s="27">
        <v>464132152.46000004</v>
      </c>
      <c r="CH28" s="27">
        <v>521118890.08000016</v>
      </c>
      <c r="CI28" s="27">
        <v>545813933.02999997</v>
      </c>
      <c r="CJ28" s="27">
        <v>465566804.41000009</v>
      </c>
      <c r="CK28" s="27">
        <v>388267907.6400001</v>
      </c>
      <c r="CL28" s="27">
        <v>395314748.89999986</v>
      </c>
      <c r="CM28" s="27">
        <v>466460964.46000004</v>
      </c>
      <c r="CN28" s="27">
        <v>568744865.26999998</v>
      </c>
      <c r="CO28" s="27">
        <v>596752099.5</v>
      </c>
      <c r="CP28" s="27">
        <v>639313260.67000008</v>
      </c>
      <c r="CQ28" s="27">
        <v>679501708.51999998</v>
      </c>
      <c r="CR28" s="27">
        <v>627088051.91000032</v>
      </c>
      <c r="CS28" s="27">
        <v>714265784.19999981</v>
      </c>
      <c r="CT28" s="27">
        <v>712122942.96000004</v>
      </c>
      <c r="CU28" s="27">
        <v>758053781.19999981</v>
      </c>
      <c r="CV28" s="27">
        <v>825505847.46000028</v>
      </c>
      <c r="CW28" s="27">
        <v>777237605.75000024</v>
      </c>
      <c r="CX28" s="27">
        <v>582356059.86999989</v>
      </c>
      <c r="CY28" s="27">
        <v>667074537.21999979</v>
      </c>
      <c r="CZ28" s="27">
        <v>652726132.06999993</v>
      </c>
      <c r="DA28" s="27">
        <v>642421443.53999996</v>
      </c>
      <c r="DB28" s="27">
        <v>589902913.6500001</v>
      </c>
      <c r="DC28" s="27">
        <v>535878570.85000014</v>
      </c>
      <c r="DD28" s="27">
        <v>455688657.33000016</v>
      </c>
      <c r="DE28" s="27">
        <v>356196045.70000005</v>
      </c>
      <c r="DF28" s="27">
        <v>383477034.47000003</v>
      </c>
      <c r="DG28" s="27">
        <v>589138270.40999985</v>
      </c>
    </row>
    <row r="29" spans="1:117" s="9" customFormat="1" ht="12.75" x14ac:dyDescent="0.2">
      <c r="A29" s="9">
        <v>1</v>
      </c>
      <c r="B29" s="9">
        <v>55</v>
      </c>
      <c r="C29" s="9" t="s">
        <v>3</v>
      </c>
      <c r="D29" s="27">
        <v>1709232777.8000002</v>
      </c>
      <c r="E29" s="27">
        <v>1699033642.96</v>
      </c>
      <c r="F29" s="27">
        <v>1750209754.3600001</v>
      </c>
      <c r="G29" s="27">
        <v>1845307407.6900001</v>
      </c>
      <c r="H29" s="27">
        <v>1886098931.8799999</v>
      </c>
      <c r="I29" s="27">
        <v>1927462178.5700002</v>
      </c>
      <c r="J29" s="27">
        <v>1954623424.74</v>
      </c>
      <c r="K29" s="27">
        <v>2008019261.3599999</v>
      </c>
      <c r="L29" s="27">
        <v>2086085065.5499997</v>
      </c>
      <c r="M29" s="27">
        <v>2109533089.2899997</v>
      </c>
      <c r="N29" s="27">
        <v>2118596177.72</v>
      </c>
      <c r="O29" s="27">
        <v>2137985180.74</v>
      </c>
      <c r="P29" s="27">
        <v>2168710412.8099999</v>
      </c>
      <c r="Q29" s="27">
        <v>2198412630.1900001</v>
      </c>
      <c r="R29" s="27">
        <v>2273086453.5900002</v>
      </c>
      <c r="S29" s="27">
        <v>2311402981.7399998</v>
      </c>
      <c r="T29" s="27">
        <v>2429443668.7700005</v>
      </c>
      <c r="U29" s="27">
        <v>2476010641.2599998</v>
      </c>
      <c r="V29" s="27">
        <v>2502326582.1099997</v>
      </c>
      <c r="W29" s="27">
        <v>2553131083.0799999</v>
      </c>
      <c r="X29" s="27">
        <v>2638072695.54</v>
      </c>
      <c r="Y29" s="27">
        <v>2728895949.6999998</v>
      </c>
      <c r="Z29" s="27">
        <v>2714317177.8800001</v>
      </c>
      <c r="AA29" s="27">
        <v>2752543650.4900002</v>
      </c>
      <c r="AB29" s="27">
        <v>2846789844.6300001</v>
      </c>
      <c r="AC29" s="27">
        <v>2891599260.9800005</v>
      </c>
      <c r="AD29" s="27">
        <v>2950675538.9299998</v>
      </c>
      <c r="AE29" s="27">
        <v>3073289805.9200001</v>
      </c>
      <c r="AF29" s="27">
        <v>3195803149.0900002</v>
      </c>
      <c r="AG29" s="27">
        <v>3187898541.9699993</v>
      </c>
      <c r="AH29" s="27">
        <v>3334036940.4199996</v>
      </c>
      <c r="AI29" s="27">
        <v>3436427293.1300001</v>
      </c>
      <c r="AJ29" s="27">
        <v>3555771344.3400002</v>
      </c>
      <c r="AK29" s="27">
        <v>3668246447.54</v>
      </c>
      <c r="AL29" s="27">
        <v>3776705281.1500001</v>
      </c>
      <c r="AM29" s="27">
        <v>3827250851.5900002</v>
      </c>
      <c r="AN29" s="27">
        <v>3914842671.1799994</v>
      </c>
      <c r="AO29" s="27">
        <v>3972865453.6900005</v>
      </c>
      <c r="AP29" s="27">
        <v>4059639108.0399995</v>
      </c>
      <c r="AQ29" s="27">
        <v>4138656139.1599998</v>
      </c>
      <c r="AR29" s="27">
        <v>4210611500.7699995</v>
      </c>
      <c r="AS29" s="27">
        <v>4321292473.8999996</v>
      </c>
      <c r="AT29" s="27">
        <v>4359042244.0299997</v>
      </c>
      <c r="AU29" s="27">
        <v>4373103465.8099995</v>
      </c>
      <c r="AV29" s="27">
        <v>4473897704.6900005</v>
      </c>
      <c r="AW29" s="27">
        <v>4547827261.6999998</v>
      </c>
      <c r="AX29" s="27">
        <v>4599193600.4400005</v>
      </c>
      <c r="AY29" s="27">
        <v>4589494156.2399998</v>
      </c>
      <c r="AZ29" s="27">
        <v>4655485166.0100002</v>
      </c>
      <c r="BA29" s="27">
        <v>4718655100.2600002</v>
      </c>
      <c r="BB29" s="27">
        <v>4792853438.1399994</v>
      </c>
      <c r="BC29" s="27">
        <v>4851816898.8299999</v>
      </c>
      <c r="BD29" s="27">
        <v>4885644793.6799994</v>
      </c>
      <c r="BE29" s="27">
        <v>4975380913.3999996</v>
      </c>
      <c r="BF29" s="27">
        <v>5005718248.9899998</v>
      </c>
      <c r="BG29" s="27">
        <v>5186658792.6099997</v>
      </c>
      <c r="BH29" s="27">
        <v>5196016142.9599991</v>
      </c>
      <c r="BI29" s="27">
        <v>5278277652.1399994</v>
      </c>
      <c r="BJ29" s="27">
        <v>5331650495.0799999</v>
      </c>
      <c r="BK29" s="27">
        <v>5419466691</v>
      </c>
      <c r="BL29" s="27">
        <v>5461604086.3000002</v>
      </c>
      <c r="BM29" s="27">
        <v>5477667274.9200001</v>
      </c>
      <c r="BN29" s="27">
        <v>5470848211.9399996</v>
      </c>
      <c r="BO29" s="27">
        <v>5495818675.9899998</v>
      </c>
      <c r="BP29" s="27">
        <v>5605333027.71</v>
      </c>
      <c r="BQ29" s="27">
        <v>5523646587.1999998</v>
      </c>
      <c r="BR29" s="27">
        <v>5531247357.3699999</v>
      </c>
      <c r="BS29" s="27">
        <v>5546405069.0600004</v>
      </c>
      <c r="BT29" s="27">
        <v>5572592714.6900005</v>
      </c>
      <c r="BU29" s="27">
        <v>5536816012.6700001</v>
      </c>
      <c r="BV29" s="27">
        <v>5524369372.6699991</v>
      </c>
      <c r="BW29" s="27">
        <v>5466130335.1300001</v>
      </c>
      <c r="BX29" s="27">
        <v>5427371275.7600002</v>
      </c>
      <c r="BY29" s="27">
        <v>5429841503.3800001</v>
      </c>
      <c r="BZ29" s="27">
        <v>5419822884.3699989</v>
      </c>
      <c r="CA29" s="27">
        <v>5435425752.1599998</v>
      </c>
      <c r="CB29" s="27">
        <v>5579467236.2400007</v>
      </c>
      <c r="CC29" s="27">
        <v>5687980337.0199995</v>
      </c>
      <c r="CD29" s="27">
        <v>5777417294.6800003</v>
      </c>
      <c r="CE29" s="27">
        <v>5896478886.6099987</v>
      </c>
      <c r="CF29" s="27">
        <v>6026836741.4900007</v>
      </c>
      <c r="CG29" s="27">
        <v>6078787574.3699999</v>
      </c>
      <c r="CH29" s="27">
        <v>6077623631</v>
      </c>
      <c r="CI29" s="27">
        <v>5353265087.3299999</v>
      </c>
      <c r="CJ29" s="27">
        <v>5313125956.4499989</v>
      </c>
      <c r="CK29" s="27">
        <v>5258247556.3900013</v>
      </c>
      <c r="CL29" s="27">
        <v>5309289513.4399996</v>
      </c>
      <c r="CM29" s="27">
        <v>5311427985.5799999</v>
      </c>
      <c r="CN29" s="27">
        <v>5394244297.8699999</v>
      </c>
      <c r="CO29" s="27">
        <v>5390599826.6499996</v>
      </c>
      <c r="CP29" s="27">
        <v>5363309891.5200014</v>
      </c>
      <c r="CQ29" s="27">
        <v>5384562478.920001</v>
      </c>
      <c r="CR29" s="27">
        <v>5347496575.7600002</v>
      </c>
      <c r="CS29" s="27">
        <v>5367184886.4799995</v>
      </c>
      <c r="CT29" s="27">
        <v>5435357695.0700006</v>
      </c>
      <c r="CU29" s="27">
        <v>5489329331.5299997</v>
      </c>
      <c r="CV29" s="27">
        <v>5517947454.8200006</v>
      </c>
      <c r="CW29" s="27">
        <v>5563414229.3700008</v>
      </c>
      <c r="CX29" s="27">
        <v>5623397611.9799995</v>
      </c>
      <c r="CY29" s="27">
        <v>5608144407.1599998</v>
      </c>
      <c r="CZ29" s="27">
        <v>5530640201.8999996</v>
      </c>
      <c r="DA29" s="27">
        <v>5548471207.249999</v>
      </c>
      <c r="DB29" s="27">
        <v>5545303524.2600012</v>
      </c>
      <c r="DC29" s="27">
        <v>5642853009.8799992</v>
      </c>
      <c r="DD29" s="27">
        <v>5686079370.3000002</v>
      </c>
      <c r="DE29" s="27">
        <v>5709262927.250001</v>
      </c>
      <c r="DF29" s="27">
        <v>5770122187.5100002</v>
      </c>
      <c r="DG29" s="27">
        <v>5870840469.0100002</v>
      </c>
    </row>
    <row r="30" spans="1:117" s="9" customFormat="1" ht="12.75" x14ac:dyDescent="0.2">
      <c r="A30" s="9">
        <v>1</v>
      </c>
      <c r="B30" s="9">
        <v>82</v>
      </c>
      <c r="C30" s="9" t="s">
        <v>4</v>
      </c>
      <c r="D30" s="27">
        <v>1993492246.27</v>
      </c>
      <c r="E30" s="27">
        <v>2042048888.1400003</v>
      </c>
      <c r="F30" s="27">
        <v>2117723610.8599999</v>
      </c>
      <c r="G30" s="27">
        <v>2144178064.26</v>
      </c>
      <c r="H30" s="27">
        <v>2173293467.4700003</v>
      </c>
      <c r="I30" s="27">
        <v>2208195558.6100001</v>
      </c>
      <c r="J30" s="27">
        <v>2184527488.04</v>
      </c>
      <c r="K30" s="27">
        <v>2224003257.46</v>
      </c>
      <c r="L30" s="27">
        <v>2308343669.04</v>
      </c>
      <c r="M30" s="27">
        <v>2381499554.3499999</v>
      </c>
      <c r="N30" s="27">
        <v>2416648389.3299999</v>
      </c>
      <c r="O30" s="27">
        <v>2478083648.6900001</v>
      </c>
      <c r="P30" s="27">
        <v>2495162508.1099997</v>
      </c>
      <c r="Q30" s="27">
        <v>2526513006.1500001</v>
      </c>
      <c r="R30" s="27">
        <v>2645943237.6199999</v>
      </c>
      <c r="S30" s="27">
        <v>2630744391</v>
      </c>
      <c r="T30" s="27">
        <v>2718974764.2200003</v>
      </c>
      <c r="U30" s="27">
        <v>2726360144.2199998</v>
      </c>
      <c r="V30" s="27">
        <v>2726523147.1099997</v>
      </c>
      <c r="W30" s="27">
        <v>2770483275.1300001</v>
      </c>
      <c r="X30" s="27">
        <v>2834200463.1999998</v>
      </c>
      <c r="Y30" s="27">
        <v>2904909523.5100002</v>
      </c>
      <c r="Z30" s="27">
        <v>2972084480.54</v>
      </c>
      <c r="AA30" s="27">
        <v>2993773022.8299999</v>
      </c>
      <c r="AB30" s="27">
        <v>3030258844.6800003</v>
      </c>
      <c r="AC30" s="27">
        <v>3042778033.3299999</v>
      </c>
      <c r="AD30" s="27">
        <v>3288966437.7600002</v>
      </c>
      <c r="AE30" s="27">
        <v>3378260399.2600002</v>
      </c>
      <c r="AF30" s="27">
        <v>3451533296.6399999</v>
      </c>
      <c r="AG30" s="27">
        <v>3401295736.1500001</v>
      </c>
      <c r="AH30" s="27">
        <v>3407920167.0599995</v>
      </c>
      <c r="AI30" s="27">
        <v>3433510822.4899998</v>
      </c>
      <c r="AJ30" s="27">
        <v>3459003220.5100002</v>
      </c>
      <c r="AK30" s="27">
        <v>3482132566.8500004</v>
      </c>
      <c r="AL30" s="27">
        <v>3541546187.9200001</v>
      </c>
      <c r="AM30" s="27">
        <v>3549676240.1900001</v>
      </c>
      <c r="AN30" s="27">
        <v>3507707136.8900003</v>
      </c>
      <c r="AO30" s="27">
        <v>3535703655.5999994</v>
      </c>
      <c r="AP30" s="27">
        <v>3515638245.7099996</v>
      </c>
      <c r="AQ30" s="27">
        <v>3525975269.3999996</v>
      </c>
      <c r="AR30" s="27">
        <v>3534603328.3400002</v>
      </c>
      <c r="AS30" s="27">
        <v>3581657194.5000005</v>
      </c>
      <c r="AT30" s="27">
        <v>3496773499.2099996</v>
      </c>
      <c r="AU30" s="27">
        <v>3456820168.2700005</v>
      </c>
      <c r="AV30" s="27">
        <v>3503810408.0100002</v>
      </c>
      <c r="AW30" s="27">
        <v>3579000926.9099998</v>
      </c>
      <c r="AX30" s="27">
        <v>3588885506.73</v>
      </c>
      <c r="AY30" s="27">
        <v>3677997135.6900005</v>
      </c>
      <c r="AZ30" s="27">
        <v>3705295596.29</v>
      </c>
      <c r="BA30" s="27">
        <v>3710439058.5699997</v>
      </c>
      <c r="BB30" s="27">
        <v>3753838814.3900003</v>
      </c>
      <c r="BC30" s="27">
        <v>3884621755.4700003</v>
      </c>
      <c r="BD30" s="27">
        <v>4047541159.4700003</v>
      </c>
      <c r="BE30" s="27">
        <v>4119924237.1599998</v>
      </c>
      <c r="BF30" s="27">
        <v>4147724430.1999998</v>
      </c>
      <c r="BG30" s="27">
        <v>4159079743.7200003</v>
      </c>
      <c r="BH30" s="27">
        <v>4205796551.8000007</v>
      </c>
      <c r="BI30" s="27">
        <v>4311516295.2999992</v>
      </c>
      <c r="BJ30" s="27">
        <v>4523715611.4200001</v>
      </c>
      <c r="BK30" s="27">
        <v>4527758052.9200001</v>
      </c>
      <c r="BL30" s="27">
        <v>4464035184.8400002</v>
      </c>
      <c r="BM30" s="27">
        <v>4429794817.0900002</v>
      </c>
      <c r="BN30" s="27">
        <v>4366069154.8000002</v>
      </c>
      <c r="BO30" s="27">
        <v>4380440561.3199997</v>
      </c>
      <c r="BP30" s="27">
        <v>4454376678.3999996</v>
      </c>
      <c r="BQ30" s="27">
        <v>4499133330.4899998</v>
      </c>
      <c r="BR30" s="27">
        <v>4527889679.3699999</v>
      </c>
      <c r="BS30" s="27">
        <v>4627129919.4300003</v>
      </c>
      <c r="BT30" s="27">
        <v>4666130405.25</v>
      </c>
      <c r="BU30" s="27">
        <v>4608501047.7399998</v>
      </c>
      <c r="BV30" s="27">
        <v>4686105453.1900005</v>
      </c>
      <c r="BW30" s="27">
        <v>4599688388.7699995</v>
      </c>
      <c r="BX30" s="27">
        <v>4547495632.3199997</v>
      </c>
      <c r="BY30" s="27">
        <v>4580871634.8099995</v>
      </c>
      <c r="BZ30" s="27">
        <v>4622124096.8899994</v>
      </c>
      <c r="CA30" s="27">
        <v>4548491846.3400002</v>
      </c>
      <c r="CB30" s="27">
        <v>4631556511.6800003</v>
      </c>
      <c r="CC30" s="27">
        <v>4612249595.46</v>
      </c>
      <c r="CD30" s="27">
        <v>4612236771.1000004</v>
      </c>
      <c r="CE30" s="27">
        <v>4654907846.5400009</v>
      </c>
      <c r="CF30" s="27">
        <v>4733804056.4200001</v>
      </c>
      <c r="CG30" s="27">
        <v>4707223363.7200003</v>
      </c>
      <c r="CH30" s="27">
        <v>4788191523.289999</v>
      </c>
      <c r="CI30" s="27">
        <v>4806541633.3699999</v>
      </c>
      <c r="CJ30" s="27">
        <v>4845893692.54</v>
      </c>
      <c r="CK30" s="27">
        <v>4882022997.04</v>
      </c>
      <c r="CL30" s="27">
        <v>4892252325.3699989</v>
      </c>
      <c r="CM30" s="27">
        <v>4928302433.3400002</v>
      </c>
      <c r="CN30" s="27">
        <v>5021610610.6700001</v>
      </c>
      <c r="CO30" s="27">
        <v>5068173464.9200001</v>
      </c>
      <c r="CP30" s="27">
        <v>5111878866.21</v>
      </c>
      <c r="CQ30" s="27">
        <v>5199298561.2299995</v>
      </c>
      <c r="CR30" s="27">
        <v>5226713482.7800007</v>
      </c>
      <c r="CS30" s="27">
        <v>5374934605.1700001</v>
      </c>
      <c r="CT30" s="27">
        <v>5495340681.21</v>
      </c>
      <c r="CU30" s="27">
        <v>5537481704.7600002</v>
      </c>
      <c r="CV30" s="27">
        <v>5719612993.3999996</v>
      </c>
      <c r="CW30" s="27">
        <v>5703173455.6399994</v>
      </c>
      <c r="CX30" s="27">
        <v>5715270997.7600002</v>
      </c>
      <c r="CY30" s="27">
        <v>5816309168.6000004</v>
      </c>
      <c r="CZ30" s="27">
        <v>5780382714.7000008</v>
      </c>
      <c r="DA30" s="27">
        <v>5721918792.4799995</v>
      </c>
      <c r="DB30" s="27">
        <v>5810783793.8999996</v>
      </c>
      <c r="DC30" s="27">
        <v>5875539020.0299997</v>
      </c>
      <c r="DD30" s="27">
        <v>5872396740.5599995</v>
      </c>
      <c r="DE30" s="27">
        <v>5968819912.2999992</v>
      </c>
      <c r="DF30" s="27">
        <v>5974284586.4499998</v>
      </c>
      <c r="DG30" s="27">
        <v>5926850928.8900003</v>
      </c>
    </row>
    <row r="31" spans="1:117" s="9" customFormat="1" ht="12.75" x14ac:dyDescent="0.2">
      <c r="A31" s="9">
        <v>1</v>
      </c>
      <c r="B31" s="9">
        <v>126</v>
      </c>
      <c r="C31" s="9" t="s">
        <v>5</v>
      </c>
      <c r="D31" s="27">
        <v>1315689926.3</v>
      </c>
      <c r="E31" s="27">
        <v>1349938807.55</v>
      </c>
      <c r="F31" s="27">
        <v>1372771632.72</v>
      </c>
      <c r="G31" s="27">
        <v>1385636202.6500001</v>
      </c>
      <c r="H31" s="27">
        <v>1350495810.8299999</v>
      </c>
      <c r="I31" s="27">
        <v>1356523416.3699999</v>
      </c>
      <c r="J31" s="27">
        <v>1382639562.99</v>
      </c>
      <c r="K31" s="27">
        <v>1410555160.8199999</v>
      </c>
      <c r="L31" s="27">
        <v>1464706908.2800002</v>
      </c>
      <c r="M31" s="27">
        <v>1462864647.27</v>
      </c>
      <c r="N31" s="27">
        <v>1482472536.6999998</v>
      </c>
      <c r="O31" s="27">
        <v>1531342449</v>
      </c>
      <c r="P31" s="27">
        <v>1538880543.1800001</v>
      </c>
      <c r="Q31" s="27">
        <v>1608356159.4700003</v>
      </c>
      <c r="R31" s="27">
        <v>1626742622.8099999</v>
      </c>
      <c r="S31" s="27">
        <v>1663656592.3499999</v>
      </c>
      <c r="T31" s="27">
        <v>1706859460.8499999</v>
      </c>
      <c r="U31" s="27">
        <v>1738088718.7800002</v>
      </c>
      <c r="V31" s="27">
        <v>1765414016.55</v>
      </c>
      <c r="W31" s="27">
        <v>1782918793.25</v>
      </c>
      <c r="X31" s="27">
        <v>1822296086.6100001</v>
      </c>
      <c r="Y31" s="27">
        <v>1822669201.1999998</v>
      </c>
      <c r="Z31" s="27">
        <v>1834069799.6600003</v>
      </c>
      <c r="AA31" s="27">
        <v>1834743637.5500002</v>
      </c>
      <c r="AB31" s="27">
        <v>1831752081.1199999</v>
      </c>
      <c r="AC31" s="27">
        <v>1844529154.0699999</v>
      </c>
      <c r="AD31" s="27">
        <v>1857663356.2500002</v>
      </c>
      <c r="AE31" s="27">
        <v>1870498288.71</v>
      </c>
      <c r="AF31" s="27">
        <v>1981854526.4700003</v>
      </c>
      <c r="AG31" s="27">
        <v>1976660846.5200002</v>
      </c>
      <c r="AH31" s="27">
        <v>1976381012.5</v>
      </c>
      <c r="AI31" s="27">
        <v>2014361284.52</v>
      </c>
      <c r="AJ31" s="27">
        <v>2039620206.3599999</v>
      </c>
      <c r="AK31" s="27">
        <v>2058537217.2800002</v>
      </c>
      <c r="AL31" s="27">
        <v>2112685309.1400001</v>
      </c>
      <c r="AM31" s="27">
        <v>2130829241.3299999</v>
      </c>
      <c r="AN31" s="27">
        <v>2185738247.8299999</v>
      </c>
      <c r="AO31" s="27">
        <v>2195871078.04</v>
      </c>
      <c r="AP31" s="27">
        <v>2238350869.7199998</v>
      </c>
      <c r="AQ31" s="27">
        <v>2273570455.4000001</v>
      </c>
      <c r="AR31" s="27">
        <v>2303639055.5299997</v>
      </c>
      <c r="AS31" s="27">
        <v>2360951989.2400002</v>
      </c>
      <c r="AT31" s="27">
        <v>2432457108.9699998</v>
      </c>
      <c r="AU31" s="27">
        <v>2474481062.7199998</v>
      </c>
      <c r="AV31" s="27">
        <v>2564567612.4700003</v>
      </c>
      <c r="AW31" s="27">
        <v>2652340986.21</v>
      </c>
      <c r="AX31" s="27">
        <v>2642650698.7200003</v>
      </c>
      <c r="AY31" s="27">
        <v>2601760296.98</v>
      </c>
      <c r="AZ31" s="27">
        <v>2592797591.2799997</v>
      </c>
      <c r="BA31" s="27">
        <v>2621935523.5899997</v>
      </c>
      <c r="BB31" s="27">
        <v>2634656052.5300002</v>
      </c>
      <c r="BC31" s="27">
        <v>2618781945.77</v>
      </c>
      <c r="BD31" s="27">
        <v>2702866785.8699999</v>
      </c>
      <c r="BE31" s="27">
        <v>2795967610.1199999</v>
      </c>
      <c r="BF31" s="27">
        <v>2772577576.79</v>
      </c>
      <c r="BG31" s="27">
        <v>2833112089.7200003</v>
      </c>
      <c r="BH31" s="27">
        <v>2843363574.8099999</v>
      </c>
      <c r="BI31" s="27">
        <v>2850195709.8099999</v>
      </c>
      <c r="BJ31" s="27">
        <v>2862688589.1599998</v>
      </c>
      <c r="BK31" s="27">
        <v>2890745374.0599999</v>
      </c>
      <c r="BL31" s="27">
        <v>2885297644.5500002</v>
      </c>
      <c r="BM31" s="27">
        <v>2911088868.4900002</v>
      </c>
      <c r="BN31" s="27">
        <v>2956331793.6499996</v>
      </c>
      <c r="BO31" s="27">
        <v>2953467314.2999997</v>
      </c>
      <c r="BP31" s="27">
        <v>2915289062.5599999</v>
      </c>
      <c r="BQ31" s="27">
        <v>2873606462.9700003</v>
      </c>
      <c r="BR31" s="27">
        <v>2913619248.3299999</v>
      </c>
      <c r="BS31" s="27">
        <v>2916049933.5600004</v>
      </c>
      <c r="BT31" s="27">
        <v>2903258699.0499997</v>
      </c>
      <c r="BU31" s="27">
        <v>2906550257.0599995</v>
      </c>
      <c r="BV31" s="27">
        <v>2944944073.8600001</v>
      </c>
      <c r="BW31" s="27">
        <v>2930526913.3800001</v>
      </c>
      <c r="BX31" s="27">
        <v>2922663202.79</v>
      </c>
      <c r="BY31" s="27">
        <v>2969264991.6199999</v>
      </c>
      <c r="BZ31" s="27">
        <v>2991659464.6700001</v>
      </c>
      <c r="CA31" s="27">
        <v>3000885415.5500002</v>
      </c>
      <c r="CB31" s="27">
        <v>3072522758.3000002</v>
      </c>
      <c r="CC31" s="27">
        <v>3054398532.2800002</v>
      </c>
      <c r="CD31" s="27">
        <v>3014919435.9300003</v>
      </c>
      <c r="CE31" s="27">
        <v>3065807504.1999998</v>
      </c>
      <c r="CF31" s="27">
        <v>3058552487.7999997</v>
      </c>
      <c r="CG31" s="27">
        <v>3009798650.4099998</v>
      </c>
      <c r="CH31" s="27">
        <v>3046521534.2399998</v>
      </c>
      <c r="CI31" s="27">
        <v>3094818173.2399998</v>
      </c>
      <c r="CJ31" s="27">
        <v>3118750697.0700002</v>
      </c>
      <c r="CK31" s="27">
        <v>3098748481.0599999</v>
      </c>
      <c r="CL31" s="27">
        <v>2936639684.7800002</v>
      </c>
      <c r="CM31" s="27">
        <v>2983064839.3199997</v>
      </c>
      <c r="CN31" s="27">
        <v>2989036255.0100002</v>
      </c>
      <c r="CO31" s="27">
        <v>2923522542.9200001</v>
      </c>
      <c r="CP31" s="27">
        <v>2929124034.7300005</v>
      </c>
      <c r="CQ31" s="27">
        <v>2934928470.3699999</v>
      </c>
      <c r="CR31" s="27">
        <v>2962405232.7799997</v>
      </c>
      <c r="CS31" s="27">
        <v>2977542386.8600001</v>
      </c>
      <c r="CT31" s="27">
        <v>2998335209.1300001</v>
      </c>
      <c r="CU31" s="27">
        <v>2988554835.9899998</v>
      </c>
      <c r="CV31" s="27">
        <v>2990553446.6500001</v>
      </c>
      <c r="CW31" s="27">
        <v>2991757408.3199997</v>
      </c>
      <c r="CX31" s="27">
        <v>3003659386.6599998</v>
      </c>
      <c r="CY31" s="27">
        <v>2982810309.29</v>
      </c>
      <c r="CZ31" s="27">
        <v>3007265078.96</v>
      </c>
      <c r="DA31" s="27">
        <v>3039570232.2300005</v>
      </c>
      <c r="DB31" s="27">
        <v>3036978529.8900003</v>
      </c>
      <c r="DC31" s="27">
        <v>3060922802.1099997</v>
      </c>
      <c r="DD31" s="27">
        <v>3094136529.8100004</v>
      </c>
      <c r="DE31" s="27">
        <v>3157278132.0999999</v>
      </c>
      <c r="DF31" s="27">
        <v>3075704975.8800001</v>
      </c>
      <c r="DG31" s="27">
        <v>3040487251.5100002</v>
      </c>
    </row>
    <row r="32" spans="1:117" s="9" customFormat="1" ht="12.75" x14ac:dyDescent="0.2">
      <c r="A32" s="9">
        <v>1</v>
      </c>
      <c r="B32" s="9">
        <v>127</v>
      </c>
      <c r="C32" s="9" t="s">
        <v>2</v>
      </c>
      <c r="D32" s="27">
        <v>107833989.83000004</v>
      </c>
      <c r="E32" s="27">
        <v>126180211.49000001</v>
      </c>
      <c r="F32" s="27">
        <v>152289181.92999995</v>
      </c>
      <c r="G32" s="27">
        <v>140381740.58000004</v>
      </c>
      <c r="H32" s="27">
        <v>124548067.78999996</v>
      </c>
      <c r="I32" s="27">
        <v>137225124.36000001</v>
      </c>
      <c r="J32" s="27">
        <v>126437577.62</v>
      </c>
      <c r="K32" s="27">
        <v>128445430.53999996</v>
      </c>
      <c r="L32" s="27">
        <v>138980392.54999995</v>
      </c>
      <c r="M32" s="27">
        <v>132030740.48999989</v>
      </c>
      <c r="N32" s="27">
        <v>149669620.45999992</v>
      </c>
      <c r="O32" s="27">
        <v>149692134.19000006</v>
      </c>
      <c r="P32" s="27">
        <v>150798016.46000004</v>
      </c>
      <c r="Q32" s="27">
        <v>139755329.25</v>
      </c>
      <c r="R32" s="27">
        <v>137863513.47999978</v>
      </c>
      <c r="S32" s="27">
        <v>156641729.15999985</v>
      </c>
      <c r="T32" s="27">
        <v>166834793.25999999</v>
      </c>
      <c r="U32" s="27">
        <v>171885857.89999986</v>
      </c>
      <c r="V32" s="27">
        <v>203230990.63999987</v>
      </c>
      <c r="W32" s="27">
        <v>224725365.61000013</v>
      </c>
      <c r="X32" s="27">
        <v>248943537.70000005</v>
      </c>
      <c r="Y32" s="27">
        <v>197788738.77999997</v>
      </c>
      <c r="Z32" s="27">
        <v>176440270.78999996</v>
      </c>
      <c r="AA32" s="27">
        <v>200854212.49000001</v>
      </c>
      <c r="AB32" s="27">
        <v>221598572.99000001</v>
      </c>
      <c r="AC32" s="27">
        <v>210171056.52999997</v>
      </c>
      <c r="AD32" s="27">
        <v>230916458.75999999</v>
      </c>
      <c r="AE32" s="27">
        <v>248510892.47000003</v>
      </c>
      <c r="AF32" s="27">
        <v>244755531.0999999</v>
      </c>
      <c r="AG32" s="27">
        <v>254378123.1400001</v>
      </c>
      <c r="AH32" s="27">
        <v>229932156.47999978</v>
      </c>
      <c r="AI32" s="27">
        <v>237398670.23999977</v>
      </c>
      <c r="AJ32" s="27">
        <v>223417219.57000017</v>
      </c>
      <c r="AK32" s="27">
        <v>224512630.0999999</v>
      </c>
      <c r="AL32" s="27">
        <v>212388815.34000015</v>
      </c>
      <c r="AM32" s="27">
        <v>205273807.97000003</v>
      </c>
      <c r="AN32" s="27">
        <v>190592059.22000003</v>
      </c>
      <c r="AO32" s="27">
        <v>216516363.33000016</v>
      </c>
      <c r="AP32" s="27">
        <v>263714576.78999996</v>
      </c>
      <c r="AQ32" s="27">
        <v>322633810.24000001</v>
      </c>
      <c r="AR32" s="27">
        <v>380624529.04999995</v>
      </c>
      <c r="AS32" s="27">
        <v>381368403.71000004</v>
      </c>
      <c r="AT32" s="27">
        <v>418194067.42000008</v>
      </c>
      <c r="AU32" s="27">
        <v>399052010.22000003</v>
      </c>
      <c r="AV32" s="27">
        <v>480018763.53000021</v>
      </c>
      <c r="AW32" s="27">
        <v>521978262.86999989</v>
      </c>
      <c r="AX32" s="27">
        <v>555997594.96000004</v>
      </c>
      <c r="AY32" s="27">
        <v>676599804.37000012</v>
      </c>
      <c r="AZ32" s="27">
        <v>700905038.11999989</v>
      </c>
      <c r="BA32" s="27">
        <v>696427264.94000006</v>
      </c>
      <c r="BB32" s="27">
        <v>666436332.55999994</v>
      </c>
      <c r="BC32" s="27">
        <v>684533958.6500001</v>
      </c>
      <c r="BD32" s="27">
        <v>506571514.61000013</v>
      </c>
      <c r="BE32" s="27">
        <v>456660615.18000031</v>
      </c>
      <c r="BF32" s="27">
        <v>321752314.90999985</v>
      </c>
      <c r="BG32" s="27">
        <v>332895548.03999996</v>
      </c>
      <c r="BH32" s="27">
        <v>317337669.80999994</v>
      </c>
      <c r="BI32" s="27">
        <v>230931692.37000036</v>
      </c>
      <c r="BJ32" s="27">
        <v>276987751.61000013</v>
      </c>
      <c r="BK32" s="27">
        <v>464711130.76000023</v>
      </c>
      <c r="BL32" s="27">
        <v>461979283.09000015</v>
      </c>
      <c r="BM32" s="27">
        <v>499172431.64000034</v>
      </c>
      <c r="BN32" s="27">
        <v>443155383.44999981</v>
      </c>
      <c r="BO32" s="27">
        <v>401610306.51999998</v>
      </c>
      <c r="BP32" s="27">
        <v>384905501.10999966</v>
      </c>
      <c r="BQ32" s="27">
        <v>414081579.8499999</v>
      </c>
      <c r="BR32" s="27">
        <v>435846454.51000023</v>
      </c>
      <c r="BS32" s="27">
        <v>465231060.61999989</v>
      </c>
      <c r="BT32" s="27">
        <v>441808539.5</v>
      </c>
      <c r="BU32" s="27">
        <v>447546307.01999998</v>
      </c>
      <c r="BV32" s="27">
        <v>378960135.80999994</v>
      </c>
      <c r="BW32" s="27">
        <v>350046492.51000023</v>
      </c>
      <c r="BX32" s="27">
        <v>340171214.67999983</v>
      </c>
      <c r="BY32" s="27">
        <v>324706127.6500001</v>
      </c>
      <c r="BZ32" s="27">
        <v>331747643.53999996</v>
      </c>
      <c r="CA32" s="27">
        <v>338736179.25</v>
      </c>
      <c r="CB32" s="27">
        <v>339504199.28000021</v>
      </c>
      <c r="CC32" s="27">
        <v>349788960.80999947</v>
      </c>
      <c r="CD32" s="27">
        <v>368936635.48000002</v>
      </c>
      <c r="CE32" s="27">
        <v>364243254.40999985</v>
      </c>
      <c r="CF32" s="27">
        <v>306130499.10999966</v>
      </c>
      <c r="CG32" s="27">
        <v>314381842.68999958</v>
      </c>
      <c r="CH32" s="27">
        <v>354269131.27000046</v>
      </c>
      <c r="CI32" s="27">
        <v>349438794.82999992</v>
      </c>
      <c r="CJ32" s="27">
        <v>338083709.36000013</v>
      </c>
      <c r="CK32" s="27">
        <v>351943362.06999969</v>
      </c>
      <c r="CL32" s="27">
        <v>368395627.26000023</v>
      </c>
      <c r="CM32" s="27">
        <v>388681917.86000013</v>
      </c>
      <c r="CN32" s="27">
        <v>376381204.24000025</v>
      </c>
      <c r="CO32" s="27">
        <v>433694888.19999981</v>
      </c>
      <c r="CP32" s="27">
        <v>389919674.36999989</v>
      </c>
      <c r="CQ32" s="27">
        <v>415504265.55999994</v>
      </c>
      <c r="CR32" s="27">
        <v>529789403.92000008</v>
      </c>
      <c r="CS32" s="27">
        <v>530303460.23999977</v>
      </c>
      <c r="CT32" s="27">
        <v>557465743.13000011</v>
      </c>
      <c r="CU32" s="27">
        <v>557018861.67000055</v>
      </c>
      <c r="CV32" s="27">
        <v>544398175.67999983</v>
      </c>
      <c r="CW32" s="27">
        <v>547098267.36000013</v>
      </c>
      <c r="CX32" s="27">
        <v>550759341.35999966</v>
      </c>
      <c r="CY32" s="27">
        <v>550089029.39000034</v>
      </c>
      <c r="CZ32" s="27">
        <v>579710214.15999985</v>
      </c>
      <c r="DA32" s="27">
        <v>618958381.5</v>
      </c>
      <c r="DB32" s="27">
        <v>709263763.95000029</v>
      </c>
      <c r="DC32" s="27">
        <v>707819682.36999989</v>
      </c>
      <c r="DD32" s="27">
        <v>723484554.86999989</v>
      </c>
      <c r="DE32" s="27">
        <v>792288688.09999943</v>
      </c>
      <c r="DF32" s="27">
        <v>825483417.65999985</v>
      </c>
      <c r="DG32" s="27">
        <v>824172025.42000008</v>
      </c>
    </row>
    <row r="33" spans="1:179" s="9" customFormat="1" ht="12.75" x14ac:dyDescent="0.2">
      <c r="A33" s="9">
        <v>2</v>
      </c>
      <c r="B33" s="9">
        <v>137</v>
      </c>
      <c r="C33" s="9" t="s">
        <v>8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14930000</v>
      </c>
      <c r="AZ33" s="27">
        <v>15284999.999999985</v>
      </c>
      <c r="BA33" s="27">
        <v>15464999.999999985</v>
      </c>
      <c r="BB33" s="27">
        <v>15480000</v>
      </c>
      <c r="BC33" s="27">
        <v>15630000</v>
      </c>
      <c r="BD33" s="27">
        <v>15785000</v>
      </c>
      <c r="BE33" s="27">
        <v>15885000</v>
      </c>
      <c r="BF33" s="27">
        <v>20375193.109999999</v>
      </c>
      <c r="BG33" s="27">
        <v>33654400</v>
      </c>
      <c r="BH33" s="27">
        <v>33508799.999999985</v>
      </c>
      <c r="BI33" s="27">
        <v>45990000</v>
      </c>
      <c r="BJ33" s="27">
        <v>47236000.000000015</v>
      </c>
      <c r="BK33" s="27">
        <v>47754000</v>
      </c>
      <c r="BL33" s="27">
        <v>48580000.000000015</v>
      </c>
      <c r="BM33" s="27">
        <v>49336000</v>
      </c>
      <c r="BN33" s="27">
        <v>59714000</v>
      </c>
      <c r="BO33" s="27">
        <v>76897000.000000015</v>
      </c>
      <c r="BP33" s="27">
        <v>78058000</v>
      </c>
      <c r="BQ33" s="27">
        <v>76896000</v>
      </c>
      <c r="BR33" s="27">
        <v>113284546.84</v>
      </c>
      <c r="BS33" s="27">
        <v>114273541.84</v>
      </c>
      <c r="BT33" s="27">
        <v>122458744.02000001</v>
      </c>
      <c r="BU33" s="27">
        <v>118355363.44</v>
      </c>
      <c r="BV33" s="27">
        <v>111622985.73000002</v>
      </c>
      <c r="BW33" s="27">
        <v>111809672.59999999</v>
      </c>
      <c r="BX33" s="27">
        <v>104838935.22999999</v>
      </c>
      <c r="BY33" s="27">
        <v>114111050.48999999</v>
      </c>
      <c r="BZ33" s="27">
        <v>139016301.75999999</v>
      </c>
      <c r="CA33" s="27">
        <v>163897954.27000001</v>
      </c>
      <c r="CB33" s="27">
        <v>164538232.62</v>
      </c>
      <c r="CC33" s="27">
        <v>159185181.45999998</v>
      </c>
      <c r="CD33" s="27">
        <v>162201733.5</v>
      </c>
      <c r="CE33" s="27">
        <v>165076297.5</v>
      </c>
      <c r="CF33" s="27">
        <v>160552146.12</v>
      </c>
      <c r="CG33" s="27">
        <v>131769357.63000001</v>
      </c>
      <c r="CH33" s="27">
        <v>114023800.75000001</v>
      </c>
      <c r="CI33" s="27">
        <v>109728052.79000001</v>
      </c>
      <c r="CJ33" s="27">
        <v>99154443.50999999</v>
      </c>
      <c r="CK33" s="27">
        <v>92402961.61999999</v>
      </c>
      <c r="CL33" s="27">
        <v>73533493.460000008</v>
      </c>
      <c r="CM33" s="27">
        <v>44087000.609999999</v>
      </c>
      <c r="CN33" s="27">
        <v>44178693.650000006</v>
      </c>
      <c r="CO33" s="27">
        <v>73753189.550000012</v>
      </c>
      <c r="CP33" s="27">
        <v>131361726.55000001</v>
      </c>
      <c r="CQ33" s="27">
        <v>131668480.68000001</v>
      </c>
      <c r="CR33" s="27">
        <v>131320798.02999997</v>
      </c>
      <c r="CS33" s="27">
        <v>108859102.84</v>
      </c>
      <c r="CT33" s="27">
        <v>174531956.49000001</v>
      </c>
      <c r="CU33" s="27">
        <v>219646585.65000004</v>
      </c>
      <c r="CV33" s="27">
        <v>170801756</v>
      </c>
      <c r="CW33" s="27">
        <v>186405802.57000005</v>
      </c>
      <c r="CX33" s="27">
        <v>186421990.94999999</v>
      </c>
      <c r="CY33" s="27">
        <v>186020318.77999997</v>
      </c>
      <c r="CZ33" s="27">
        <v>198462205.86000001</v>
      </c>
      <c r="DA33" s="27">
        <v>213012703.21999997</v>
      </c>
      <c r="DB33" s="27">
        <v>185446707.49000001</v>
      </c>
      <c r="DC33" s="27">
        <v>182737586.25000006</v>
      </c>
      <c r="DD33" s="27">
        <v>181927325.59000003</v>
      </c>
      <c r="DE33" s="27">
        <v>173730446.64999998</v>
      </c>
      <c r="DF33" s="27">
        <v>175040395.42000008</v>
      </c>
      <c r="DG33" s="27">
        <v>208970909.86000007</v>
      </c>
    </row>
    <row r="34" spans="1:179" s="9" customFormat="1" ht="12.75" x14ac:dyDescent="0.2">
      <c r="C34" s="9" t="s">
        <v>14</v>
      </c>
      <c r="D34" s="27">
        <v>61658220011.290001</v>
      </c>
      <c r="E34" s="27">
        <v>62464422920.959999</v>
      </c>
      <c r="F34" s="27">
        <v>63695520887.590004</v>
      </c>
      <c r="G34" s="27">
        <v>65254197140.060005</v>
      </c>
      <c r="H34" s="27">
        <v>65834869947.970001</v>
      </c>
      <c r="I34" s="27">
        <v>66461056295.830002</v>
      </c>
      <c r="J34" s="27">
        <v>67941314689.700005</v>
      </c>
      <c r="K34" s="27">
        <v>68713510920.310005</v>
      </c>
      <c r="L34" s="27">
        <v>71090527201.050003</v>
      </c>
      <c r="M34" s="27">
        <v>71963225968.200012</v>
      </c>
      <c r="N34" s="27">
        <v>73155240434.990021</v>
      </c>
      <c r="O34" s="27">
        <v>75164802987.650009</v>
      </c>
      <c r="P34" s="27">
        <v>75453247646.509995</v>
      </c>
      <c r="Q34" s="27">
        <v>76090853808.269989</v>
      </c>
      <c r="R34" s="27">
        <v>77251225918.519989</v>
      </c>
      <c r="S34" s="27">
        <v>77756632872.400024</v>
      </c>
      <c r="T34" s="27">
        <v>80289163699.619995</v>
      </c>
      <c r="U34" s="27">
        <v>81374083053.179993</v>
      </c>
      <c r="V34" s="27">
        <v>80886051098.450012</v>
      </c>
      <c r="W34" s="27">
        <v>82293503404.380005</v>
      </c>
      <c r="X34" s="27">
        <v>83985896372.799988</v>
      </c>
      <c r="Y34" s="27">
        <v>84869086645.779999</v>
      </c>
      <c r="Z34" s="27">
        <v>86447074261.039978</v>
      </c>
      <c r="AA34" s="27">
        <v>87048275587.51001</v>
      </c>
      <c r="AB34" s="27">
        <v>88065583790.220016</v>
      </c>
      <c r="AC34" s="27">
        <v>88998405623.459991</v>
      </c>
      <c r="AD34" s="27">
        <v>90197234595.699982</v>
      </c>
      <c r="AE34" s="27">
        <v>91839313499.919998</v>
      </c>
      <c r="AF34" s="27">
        <v>93755628646.309998</v>
      </c>
      <c r="AG34" s="27">
        <v>94111628579.410004</v>
      </c>
      <c r="AH34" s="27">
        <v>94805204264.76001</v>
      </c>
      <c r="AI34" s="27">
        <v>96356291421.220032</v>
      </c>
      <c r="AJ34" s="27">
        <v>96988428357.940002</v>
      </c>
      <c r="AK34" s="27">
        <v>98111197666.420013</v>
      </c>
      <c r="AL34" s="27">
        <v>100282762017.98999</v>
      </c>
      <c r="AM34" s="27">
        <v>100617742253.03</v>
      </c>
      <c r="AN34" s="27">
        <v>101916992835.15999</v>
      </c>
      <c r="AO34" s="27">
        <v>102372973605.99998</v>
      </c>
      <c r="AP34" s="27">
        <v>105112323808.12999</v>
      </c>
      <c r="AQ34" s="27">
        <v>105076636434.39</v>
      </c>
      <c r="AR34" s="27">
        <v>105256996435.99002</v>
      </c>
      <c r="AS34" s="27">
        <v>110329740161.40001</v>
      </c>
      <c r="AT34" s="27">
        <v>107033699470.29001</v>
      </c>
      <c r="AU34" s="27">
        <v>108603006964.01001</v>
      </c>
      <c r="AV34" s="27">
        <v>109103010883.64999</v>
      </c>
      <c r="AW34" s="27">
        <v>109785525134.46999</v>
      </c>
      <c r="AX34" s="27">
        <v>111088430012.14</v>
      </c>
      <c r="AY34" s="27">
        <v>113750367583.03</v>
      </c>
      <c r="AZ34" s="27">
        <v>114570430509.57997</v>
      </c>
      <c r="BA34" s="27">
        <v>115851634999.28998</v>
      </c>
      <c r="BB34" s="27">
        <v>115425082706.96999</v>
      </c>
      <c r="BC34" s="27">
        <v>116795644517.51001</v>
      </c>
      <c r="BD34" s="27">
        <v>116480466301.64999</v>
      </c>
      <c r="BE34" s="27">
        <v>117775131908.89999</v>
      </c>
      <c r="BF34" s="27">
        <v>118426643749.53999</v>
      </c>
      <c r="BG34" s="27">
        <v>120541652677.14999</v>
      </c>
      <c r="BH34" s="27">
        <v>121681765209.46001</v>
      </c>
      <c r="BI34" s="27">
        <v>122320009860.95001</v>
      </c>
      <c r="BJ34" s="27">
        <v>124034499921.42999</v>
      </c>
      <c r="BK34" s="27">
        <v>125941027847.48997</v>
      </c>
      <c r="BL34" s="27">
        <v>126289468261.76999</v>
      </c>
      <c r="BM34" s="27">
        <v>127085611056.95999</v>
      </c>
      <c r="BN34" s="27">
        <v>125942475350.82999</v>
      </c>
      <c r="BO34" s="27">
        <v>125878944374.80002</v>
      </c>
      <c r="BP34" s="27">
        <v>126922796671.02998</v>
      </c>
      <c r="BQ34" s="27">
        <v>127321729673.95</v>
      </c>
      <c r="BR34" s="27">
        <v>127968461339.3</v>
      </c>
      <c r="BS34" s="27">
        <v>128293741772.85999</v>
      </c>
      <c r="BT34" s="27">
        <v>129091714535.95003</v>
      </c>
      <c r="BU34" s="27">
        <v>128700853872.71001</v>
      </c>
      <c r="BV34" s="27">
        <v>129947179632.62</v>
      </c>
      <c r="BW34" s="27">
        <v>131308478117.45001</v>
      </c>
      <c r="BX34" s="27">
        <v>128971954099.53998</v>
      </c>
      <c r="BY34" s="27">
        <v>129116025076.14999</v>
      </c>
      <c r="BZ34" s="27">
        <v>129676285576.03998</v>
      </c>
      <c r="CA34" s="27">
        <v>128839587667.72</v>
      </c>
      <c r="CB34" s="27">
        <v>129964158572.63002</v>
      </c>
      <c r="CC34" s="27">
        <v>130460760548.95001</v>
      </c>
      <c r="CD34" s="27">
        <v>129139322157.80998</v>
      </c>
      <c r="CE34" s="27">
        <v>129713141175.95</v>
      </c>
      <c r="CF34" s="27">
        <v>132001233878.81001</v>
      </c>
      <c r="CG34" s="27">
        <v>133471123617.99002</v>
      </c>
      <c r="CH34" s="27">
        <v>134512420438.93002</v>
      </c>
      <c r="CI34" s="27">
        <v>135921190883.23999</v>
      </c>
      <c r="CJ34" s="27">
        <v>134365175319.72998</v>
      </c>
      <c r="CK34" s="27">
        <v>134901183561.20999</v>
      </c>
      <c r="CL34" s="27">
        <v>136410569506.91</v>
      </c>
      <c r="CM34" s="27">
        <v>137915480840.48999</v>
      </c>
      <c r="CN34" s="27">
        <v>139542162484.38998</v>
      </c>
      <c r="CO34" s="27">
        <v>141773752877.63</v>
      </c>
      <c r="CP34" s="27">
        <v>141717348843.08002</v>
      </c>
      <c r="CQ34" s="27">
        <v>142614601437.41998</v>
      </c>
      <c r="CR34" s="27">
        <v>145052604598.09003</v>
      </c>
      <c r="CS34" s="27">
        <v>146827736837.23996</v>
      </c>
      <c r="CT34" s="27">
        <v>148525209162.61002</v>
      </c>
      <c r="CU34" s="27">
        <v>149664936265.20001</v>
      </c>
      <c r="CV34" s="27">
        <v>148923126455.86996</v>
      </c>
      <c r="CW34" s="27">
        <v>148794292662.12</v>
      </c>
      <c r="CX34" s="27">
        <v>150986376359.48001</v>
      </c>
      <c r="CY34" s="27">
        <v>152431949297.41003</v>
      </c>
      <c r="CZ34" s="27">
        <v>153563974208.59</v>
      </c>
      <c r="DA34" s="27">
        <v>154218540688.23004</v>
      </c>
      <c r="DB34" s="27">
        <v>153822421241.37</v>
      </c>
      <c r="DC34" s="27">
        <v>155572289449.04999</v>
      </c>
      <c r="DD34" s="27">
        <v>157254379997.42996</v>
      </c>
      <c r="DE34" s="27">
        <v>158452989576.64999</v>
      </c>
      <c r="DF34" s="27">
        <v>161070364846.64005</v>
      </c>
      <c r="DG34" s="27">
        <v>162046287320.54004</v>
      </c>
    </row>
    <row r="35" spans="1:179" s="9" customFormat="1" ht="12.75" x14ac:dyDescent="0.2">
      <c r="C35" s="9" t="s">
        <v>16</v>
      </c>
      <c r="D35" s="27">
        <v>5126248940.1999998</v>
      </c>
      <c r="E35" s="27">
        <v>5217201550.1400003</v>
      </c>
      <c r="F35" s="27">
        <v>5392994179.8700008</v>
      </c>
      <c r="G35" s="27">
        <v>5515503415.1800003</v>
      </c>
      <c r="H35" s="27">
        <v>5534436277.9700003</v>
      </c>
      <c r="I35" s="27">
        <v>5629406277.9099998</v>
      </c>
      <c r="J35" s="27">
        <v>5648228053.3899994</v>
      </c>
      <c r="K35" s="27">
        <v>5771023110.1799994</v>
      </c>
      <c r="L35" s="27">
        <v>5998116035.420001</v>
      </c>
      <c r="M35" s="27">
        <v>6085928031.3999996</v>
      </c>
      <c r="N35" s="27">
        <v>6167386724.21</v>
      </c>
      <c r="O35" s="27">
        <v>6297103412.6200008</v>
      </c>
      <c r="P35" s="27">
        <v>6353551480.5600004</v>
      </c>
      <c r="Q35" s="27">
        <v>6473037125.0600004</v>
      </c>
      <c r="R35" s="27">
        <v>6683635827.5</v>
      </c>
      <c r="S35" s="27">
        <v>6762445694.25</v>
      </c>
      <c r="T35" s="27">
        <v>7022112687.1000004</v>
      </c>
      <c r="U35" s="27">
        <v>7112345362.1599998</v>
      </c>
      <c r="V35" s="27">
        <v>7197494736.4099998</v>
      </c>
      <c r="W35" s="27">
        <v>7331258517.0699997</v>
      </c>
      <c r="X35" s="27">
        <v>7543512783.0500002</v>
      </c>
      <c r="Y35" s="27">
        <v>7654263413.1899996</v>
      </c>
      <c r="Z35" s="27">
        <v>7696911728.8699999</v>
      </c>
      <c r="AA35" s="27">
        <v>7781914523.3599997</v>
      </c>
      <c r="AB35" s="27">
        <v>7930399343.4200001</v>
      </c>
      <c r="AC35" s="27">
        <v>7989077504.9099998</v>
      </c>
      <c r="AD35" s="27">
        <v>8328221791.7000008</v>
      </c>
      <c r="AE35" s="27">
        <v>8570559386.3600006</v>
      </c>
      <c r="AF35" s="27">
        <v>8873946503.3000011</v>
      </c>
      <c r="AG35" s="27">
        <v>8820233247.7799988</v>
      </c>
      <c r="AH35" s="27">
        <v>8948270276.4599991</v>
      </c>
      <c r="AI35" s="27">
        <v>9121698070.3799992</v>
      </c>
      <c r="AJ35" s="27">
        <v>9277811990.7800007</v>
      </c>
      <c r="AK35" s="27">
        <v>9433428861.7700005</v>
      </c>
      <c r="AL35" s="27">
        <v>9643325593.5499992</v>
      </c>
      <c r="AM35" s="27">
        <v>9713030141.0799999</v>
      </c>
      <c r="AN35" s="27">
        <v>9798880115.1199989</v>
      </c>
      <c r="AO35" s="27">
        <v>9920956550.6599998</v>
      </c>
      <c r="AP35" s="27">
        <v>10077342800.259998</v>
      </c>
      <c r="AQ35" s="27">
        <v>10260835674.199999</v>
      </c>
      <c r="AR35" s="27">
        <v>10429478413.689999</v>
      </c>
      <c r="AS35" s="27">
        <v>10645270061.349998</v>
      </c>
      <c r="AT35" s="27">
        <v>10706466919.629999</v>
      </c>
      <c r="AU35" s="27">
        <v>10703456707.019999</v>
      </c>
      <c r="AV35" s="27">
        <v>11022294488.700003</v>
      </c>
      <c r="AW35" s="27">
        <v>11301147437.689999</v>
      </c>
      <c r="AX35" s="27">
        <v>11386727400.849998</v>
      </c>
      <c r="AY35" s="27">
        <v>11545851393.280001</v>
      </c>
      <c r="AZ35" s="27">
        <v>11654483391.700001</v>
      </c>
      <c r="BA35" s="27">
        <v>11747456947.360001</v>
      </c>
      <c r="BB35" s="27">
        <v>11847784637.619999</v>
      </c>
      <c r="BC35" s="27">
        <v>12039754558.719999</v>
      </c>
      <c r="BD35" s="27">
        <v>12142624253.630001</v>
      </c>
      <c r="BE35" s="27">
        <v>12347933375.860001</v>
      </c>
      <c r="BF35" s="27">
        <v>12247772570.889999</v>
      </c>
      <c r="BG35" s="27">
        <v>12511746174.09</v>
      </c>
      <c r="BH35" s="27">
        <v>12562513939.379999</v>
      </c>
      <c r="BI35" s="27">
        <v>12670921349.619999</v>
      </c>
      <c r="BJ35" s="27">
        <v>12995042447.27</v>
      </c>
      <c r="BK35" s="27">
        <v>13302681248.74</v>
      </c>
      <c r="BL35" s="27">
        <v>13272916198.779999</v>
      </c>
      <c r="BM35" s="27">
        <v>13317723392.139999</v>
      </c>
      <c r="BN35" s="27">
        <v>13236404543.84</v>
      </c>
      <c r="BO35" s="27">
        <v>13231336858.129999</v>
      </c>
      <c r="BP35" s="27">
        <v>13359904269.779999</v>
      </c>
      <c r="BQ35" s="27">
        <v>13310467960.51</v>
      </c>
      <c r="BR35" s="27">
        <v>13408602739.58</v>
      </c>
      <c r="BS35" s="27">
        <v>13554815982.670002</v>
      </c>
      <c r="BT35" s="27">
        <v>13583790358.49</v>
      </c>
      <c r="BU35" s="27">
        <v>13499413624.49</v>
      </c>
      <c r="BV35" s="27">
        <v>13534379035.530001</v>
      </c>
      <c r="BW35" s="27">
        <v>13346392129.789999</v>
      </c>
      <c r="BX35" s="27">
        <v>13237701325.549999</v>
      </c>
      <c r="BY35" s="27">
        <v>13304684257.459997</v>
      </c>
      <c r="BZ35" s="27">
        <v>13365354089.469997</v>
      </c>
      <c r="CA35" s="27">
        <v>13323539193.299999</v>
      </c>
      <c r="CB35" s="27">
        <v>13623050705.500002</v>
      </c>
      <c r="CC35" s="27">
        <v>13704417425.57</v>
      </c>
      <c r="CD35" s="27">
        <v>13773510137.190001</v>
      </c>
      <c r="CE35" s="27">
        <v>13981437491.759998</v>
      </c>
      <c r="CF35" s="27">
        <v>14125323784.82</v>
      </c>
      <c r="CG35" s="27">
        <v>14110191431.189999</v>
      </c>
      <c r="CH35" s="27">
        <v>14266605819.799999</v>
      </c>
      <c r="CI35" s="27">
        <v>13604063688.77</v>
      </c>
      <c r="CJ35" s="27">
        <v>13615854055.419998</v>
      </c>
      <c r="CK35" s="27">
        <v>13590962396.559999</v>
      </c>
      <c r="CL35" s="27">
        <v>13506577150.849998</v>
      </c>
      <c r="CM35" s="27">
        <v>13611477176.1</v>
      </c>
      <c r="CN35" s="27">
        <v>13781272367.790001</v>
      </c>
      <c r="CO35" s="27">
        <v>13815990722.689999</v>
      </c>
      <c r="CP35" s="27">
        <v>13794232466.830002</v>
      </c>
      <c r="CQ35" s="27">
        <v>13934293776.08</v>
      </c>
      <c r="CR35" s="27">
        <v>14066404695.24</v>
      </c>
      <c r="CS35" s="27">
        <v>14249965338.75</v>
      </c>
      <c r="CT35" s="27">
        <v>14486499328.540001</v>
      </c>
      <c r="CU35" s="27">
        <v>14572384733.950001</v>
      </c>
      <c r="CV35" s="27">
        <v>14772512070.550001</v>
      </c>
      <c r="CW35" s="27">
        <v>14805443360.690001</v>
      </c>
      <c r="CX35" s="27">
        <v>14893087337.759998</v>
      </c>
      <c r="CY35" s="27">
        <v>14957352914.439999</v>
      </c>
      <c r="CZ35" s="27">
        <v>14897998209.720001</v>
      </c>
      <c r="DA35" s="27">
        <v>14928918613.459999</v>
      </c>
      <c r="DB35" s="27">
        <v>15102329612</v>
      </c>
      <c r="DC35" s="27">
        <v>15287134514.389999</v>
      </c>
      <c r="DD35" s="27">
        <v>15376097195.540001</v>
      </c>
      <c r="DE35" s="27">
        <v>15627649659.75</v>
      </c>
      <c r="DF35" s="27">
        <v>15645595167.5</v>
      </c>
      <c r="DG35" s="27">
        <v>15662350674.830002</v>
      </c>
    </row>
    <row r="36" spans="1:179" s="9" customFormat="1" ht="12.75" x14ac:dyDescent="0.2">
      <c r="C36" s="9" t="s">
        <v>17</v>
      </c>
      <c r="D36" s="27">
        <v>56531971071.090004</v>
      </c>
      <c r="E36" s="27">
        <v>57247221370.82</v>
      </c>
      <c r="F36" s="27">
        <v>58302526707.720001</v>
      </c>
      <c r="G36" s="27">
        <v>59738693724.880005</v>
      </c>
      <c r="H36" s="27">
        <v>60300433670</v>
      </c>
      <c r="I36" s="27">
        <v>60831650017.919998</v>
      </c>
      <c r="J36" s="27">
        <v>62293086636.310005</v>
      </c>
      <c r="K36" s="27">
        <v>62942487810.130005</v>
      </c>
      <c r="L36" s="27">
        <v>65092411165.630005</v>
      </c>
      <c r="M36" s="27">
        <v>65877297936.800011</v>
      </c>
      <c r="N36" s="27">
        <v>66987853710.780022</v>
      </c>
      <c r="O36" s="27">
        <v>68867699575.030014</v>
      </c>
      <c r="P36" s="27">
        <v>69099696165.949997</v>
      </c>
      <c r="Q36" s="27">
        <v>69617816683.209991</v>
      </c>
      <c r="R36" s="27">
        <v>70567590091.019989</v>
      </c>
      <c r="S36" s="27">
        <v>70994187178.150024</v>
      </c>
      <c r="T36" s="27">
        <v>73267051012.519989</v>
      </c>
      <c r="U36" s="27">
        <v>74261737691.019989</v>
      </c>
      <c r="V36" s="27">
        <v>73688556362.040009</v>
      </c>
      <c r="W36" s="27">
        <v>74962244887.309998</v>
      </c>
      <c r="X36" s="27">
        <v>76442383589.749985</v>
      </c>
      <c r="Y36" s="27">
        <v>77214823232.589996</v>
      </c>
      <c r="Z36" s="27">
        <v>78750162532.169983</v>
      </c>
      <c r="AA36" s="27">
        <v>79266361064.150009</v>
      </c>
      <c r="AB36" s="27">
        <v>80135184446.800018</v>
      </c>
      <c r="AC36" s="27">
        <v>81009328118.549988</v>
      </c>
      <c r="AD36" s="27">
        <v>81869012803.999985</v>
      </c>
      <c r="AE36" s="27">
        <v>83268754113.559998</v>
      </c>
      <c r="AF36" s="27">
        <v>84881682143.009995</v>
      </c>
      <c r="AG36" s="27">
        <v>85291395331.630005</v>
      </c>
      <c r="AH36" s="27">
        <v>85856933988.300018</v>
      </c>
      <c r="AI36" s="27">
        <v>87234593350.840027</v>
      </c>
      <c r="AJ36" s="27">
        <v>87710616367.160004</v>
      </c>
      <c r="AK36" s="27">
        <v>88677768804.650009</v>
      </c>
      <c r="AL36" s="27">
        <v>90639436424.439987</v>
      </c>
      <c r="AM36" s="27">
        <v>90904712111.949997</v>
      </c>
      <c r="AN36" s="27">
        <v>92118112720.039993</v>
      </c>
      <c r="AO36" s="27">
        <v>92452017055.339981</v>
      </c>
      <c r="AP36" s="27">
        <v>95034981007.869995</v>
      </c>
      <c r="AQ36" s="27">
        <v>94815800760.190002</v>
      </c>
      <c r="AR36" s="27">
        <v>94827518022.300018</v>
      </c>
      <c r="AS36" s="27">
        <v>99684470100.050018</v>
      </c>
      <c r="AT36" s="27">
        <v>96327232550.660004</v>
      </c>
      <c r="AU36" s="27">
        <v>97899550256.990005</v>
      </c>
      <c r="AV36" s="27">
        <v>98080716394.949997</v>
      </c>
      <c r="AW36" s="27">
        <v>98484377696.779984</v>
      </c>
      <c r="AX36" s="27">
        <v>99701702611.290009</v>
      </c>
      <c r="AY36" s="27">
        <v>102204516189.75</v>
      </c>
      <c r="AZ36" s="27">
        <v>102915947117.87997</v>
      </c>
      <c r="BA36" s="27">
        <v>104104178051.92998</v>
      </c>
      <c r="BB36" s="27">
        <v>103577298069.34999</v>
      </c>
      <c r="BC36" s="27">
        <v>104755889958.79001</v>
      </c>
      <c r="BD36" s="27">
        <v>104337842048.01999</v>
      </c>
      <c r="BE36" s="27">
        <v>105427198533.03999</v>
      </c>
      <c r="BF36" s="27">
        <v>106178871178.64999</v>
      </c>
      <c r="BG36" s="27">
        <v>108029906503.06</v>
      </c>
      <c r="BH36" s="27">
        <v>109119251270.08</v>
      </c>
      <c r="BI36" s="27">
        <v>109649088511.33002</v>
      </c>
      <c r="BJ36" s="27">
        <v>111039457474.15999</v>
      </c>
      <c r="BK36" s="27">
        <v>112638346598.74997</v>
      </c>
      <c r="BL36" s="27">
        <v>113016552062.98999</v>
      </c>
      <c r="BM36" s="27">
        <v>113767887664.81999</v>
      </c>
      <c r="BN36" s="27">
        <v>112706070806.98999</v>
      </c>
      <c r="BO36" s="27">
        <v>112647607516.67001</v>
      </c>
      <c r="BP36" s="27">
        <v>113562892401.24998</v>
      </c>
      <c r="BQ36" s="27">
        <v>114011261713.44</v>
      </c>
      <c r="BR36" s="27">
        <v>114559858599.72</v>
      </c>
      <c r="BS36" s="27">
        <v>114738925790.18999</v>
      </c>
      <c r="BT36" s="27">
        <v>115507924177.46002</v>
      </c>
      <c r="BU36" s="27">
        <v>115201440248.22</v>
      </c>
      <c r="BV36" s="27">
        <v>116412800597.09</v>
      </c>
      <c r="BW36" s="27">
        <v>117962085987.66002</v>
      </c>
      <c r="BX36" s="27">
        <v>115734252773.98997</v>
      </c>
      <c r="BY36" s="27">
        <v>115811340818.69</v>
      </c>
      <c r="BZ36" s="27">
        <v>116310931486.56998</v>
      </c>
      <c r="CA36" s="27">
        <v>115516048474.42</v>
      </c>
      <c r="CB36" s="27">
        <v>116341107867.13002</v>
      </c>
      <c r="CC36" s="27">
        <v>116756343123.38</v>
      </c>
      <c r="CD36" s="27">
        <v>115365812020.61998</v>
      </c>
      <c r="CE36" s="27">
        <v>115731703684.19</v>
      </c>
      <c r="CF36" s="27">
        <v>117875910093.99002</v>
      </c>
      <c r="CG36" s="27">
        <v>119360932186.80002</v>
      </c>
      <c r="CH36" s="27">
        <v>120245814619.13002</v>
      </c>
      <c r="CI36" s="27">
        <v>122317127194.46999</v>
      </c>
      <c r="CJ36" s="27">
        <v>120749321264.30998</v>
      </c>
      <c r="CK36" s="27">
        <v>121310221164.64999</v>
      </c>
      <c r="CL36" s="27">
        <v>122903992356.06</v>
      </c>
      <c r="CM36" s="27">
        <v>124304003664.38998</v>
      </c>
      <c r="CN36" s="27">
        <v>125760890116.59998</v>
      </c>
      <c r="CO36" s="27">
        <v>127957762154.94</v>
      </c>
      <c r="CP36" s="27">
        <v>127923116376.25002</v>
      </c>
      <c r="CQ36" s="27">
        <v>128680307661.33998</v>
      </c>
      <c r="CR36" s="27">
        <v>130986199902.85002</v>
      </c>
      <c r="CS36" s="27">
        <v>132577771498.48996</v>
      </c>
      <c r="CT36" s="27">
        <v>134038709834.07001</v>
      </c>
      <c r="CU36" s="27">
        <v>135092551531.25002</v>
      </c>
      <c r="CV36" s="27">
        <v>134150614385.31996</v>
      </c>
      <c r="CW36" s="27">
        <v>133988849301.42999</v>
      </c>
      <c r="CX36" s="27">
        <v>136093289021.72002</v>
      </c>
      <c r="CY36" s="27">
        <v>137474596382.97003</v>
      </c>
      <c r="CZ36" s="27">
        <v>138665975998.87</v>
      </c>
      <c r="DA36" s="27">
        <v>139289622074.77005</v>
      </c>
      <c r="DB36" s="27">
        <v>138720091629.37</v>
      </c>
      <c r="DC36" s="27">
        <v>140285154934.65997</v>
      </c>
      <c r="DD36" s="27">
        <v>141878282801.88995</v>
      </c>
      <c r="DE36" s="27">
        <v>142825339916.89999</v>
      </c>
      <c r="DF36" s="27">
        <v>145424769679.14005</v>
      </c>
      <c r="DG36" s="27">
        <v>146383936645.71002</v>
      </c>
    </row>
    <row r="37" spans="1:179" s="9" customFormat="1" ht="12.75" x14ac:dyDescent="0.2"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</row>
    <row r="38" spans="1:179" s="9" customFormat="1" ht="12.75" x14ac:dyDescent="0.2"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</row>
    <row r="39" spans="1:179" s="9" customFormat="1" ht="12.75" x14ac:dyDescent="0.2"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</row>
    <row r="40" spans="1:179" s="9" customFormat="1" ht="12.75" x14ac:dyDescent="0.2"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</row>
    <row r="41" spans="1:179" x14ac:dyDescent="0.3">
      <c r="A41" s="2" t="s">
        <v>23</v>
      </c>
    </row>
    <row r="43" spans="1:179" x14ac:dyDescent="0.3">
      <c r="B43" s="1" t="s">
        <v>111</v>
      </c>
    </row>
    <row r="44" spans="1:179" x14ac:dyDescent="0.3">
      <c r="A44" s="1" t="s">
        <v>6</v>
      </c>
      <c r="B44" s="1" t="s">
        <v>103</v>
      </c>
      <c r="C44" s="1" t="s">
        <v>1</v>
      </c>
      <c r="D44" s="3">
        <v>40574</v>
      </c>
      <c r="E44" s="3">
        <v>40602</v>
      </c>
      <c r="F44" s="3">
        <v>40633</v>
      </c>
      <c r="G44" s="3">
        <v>40663</v>
      </c>
      <c r="H44" s="3">
        <v>40694</v>
      </c>
      <c r="I44" s="3">
        <v>40724</v>
      </c>
      <c r="J44" s="3">
        <v>40755</v>
      </c>
      <c r="K44" s="3">
        <v>40786</v>
      </c>
      <c r="L44" s="3">
        <v>40816</v>
      </c>
      <c r="M44" s="3">
        <v>40847</v>
      </c>
      <c r="N44" s="3">
        <v>40877</v>
      </c>
      <c r="O44" s="3">
        <v>40908</v>
      </c>
      <c r="P44" s="3">
        <v>40939</v>
      </c>
      <c r="Q44" s="3">
        <v>40968</v>
      </c>
      <c r="R44" s="3">
        <v>40999</v>
      </c>
      <c r="S44" s="3">
        <v>41029</v>
      </c>
      <c r="T44" s="3">
        <v>41060</v>
      </c>
      <c r="U44" s="3">
        <v>41090</v>
      </c>
      <c r="V44" s="3">
        <v>41121</v>
      </c>
      <c r="W44" s="3">
        <v>41152</v>
      </c>
      <c r="X44" s="3">
        <v>41182</v>
      </c>
      <c r="Y44" s="3">
        <v>41213</v>
      </c>
      <c r="Z44" s="3">
        <v>41243</v>
      </c>
      <c r="AA44" s="3">
        <v>41274</v>
      </c>
      <c r="AB44" s="3">
        <v>41305</v>
      </c>
      <c r="AC44" s="3">
        <v>41333</v>
      </c>
      <c r="AD44" s="3">
        <v>41364</v>
      </c>
      <c r="AE44" s="3">
        <v>41394</v>
      </c>
      <c r="AF44" s="3">
        <v>41425</v>
      </c>
      <c r="AG44" s="3">
        <v>41455</v>
      </c>
      <c r="AH44" s="3">
        <v>41486</v>
      </c>
      <c r="AI44" s="3">
        <v>41517</v>
      </c>
      <c r="AJ44" s="3">
        <v>41547</v>
      </c>
      <c r="AK44" s="3">
        <v>41578</v>
      </c>
      <c r="AL44" s="3">
        <v>41608</v>
      </c>
      <c r="AM44" s="3">
        <v>41639</v>
      </c>
      <c r="AN44" s="3">
        <v>41670</v>
      </c>
      <c r="AO44" s="3">
        <v>41698</v>
      </c>
      <c r="AP44" s="3">
        <v>41729</v>
      </c>
      <c r="AQ44" s="3">
        <v>41759</v>
      </c>
      <c r="AR44" s="3">
        <v>41790</v>
      </c>
      <c r="AS44" s="3">
        <v>41820</v>
      </c>
      <c r="AT44" s="3">
        <v>41851</v>
      </c>
      <c r="AU44" s="3">
        <v>41882</v>
      </c>
      <c r="AV44" s="3">
        <v>41912</v>
      </c>
      <c r="AW44" s="3">
        <v>41943</v>
      </c>
      <c r="AX44" s="3">
        <v>41973</v>
      </c>
      <c r="AY44" s="3">
        <v>42004</v>
      </c>
      <c r="AZ44" s="3">
        <v>42035</v>
      </c>
      <c r="BA44" s="3">
        <v>42063</v>
      </c>
      <c r="BB44" s="3">
        <v>42094</v>
      </c>
      <c r="BC44" s="3">
        <v>42124</v>
      </c>
      <c r="BD44" s="3">
        <v>42155</v>
      </c>
      <c r="BE44" s="3">
        <v>42185</v>
      </c>
      <c r="BF44" s="3">
        <v>42216</v>
      </c>
      <c r="BG44" s="3">
        <v>42247</v>
      </c>
      <c r="BH44" s="3">
        <v>42277</v>
      </c>
      <c r="BI44" s="3">
        <v>42308</v>
      </c>
      <c r="BJ44" s="3">
        <v>42338</v>
      </c>
      <c r="BK44" s="3">
        <v>42369</v>
      </c>
      <c r="BL44" s="3">
        <v>42400</v>
      </c>
      <c r="BM44" s="3">
        <v>42429</v>
      </c>
      <c r="BN44" s="3">
        <v>42460</v>
      </c>
      <c r="BO44" s="3">
        <v>42490</v>
      </c>
      <c r="BP44" s="3">
        <v>42521</v>
      </c>
      <c r="BQ44" s="3">
        <v>42551</v>
      </c>
      <c r="BR44" s="3">
        <v>42582</v>
      </c>
      <c r="BS44" s="3">
        <v>42613</v>
      </c>
      <c r="BT44" s="3">
        <v>42643</v>
      </c>
      <c r="BU44" s="3">
        <v>42674</v>
      </c>
      <c r="BV44" s="3">
        <v>42704</v>
      </c>
      <c r="BW44" s="3">
        <v>42735</v>
      </c>
      <c r="BX44" s="3">
        <v>42766</v>
      </c>
      <c r="BY44" s="3">
        <v>42794</v>
      </c>
      <c r="BZ44" s="3">
        <v>42825</v>
      </c>
      <c r="CA44" s="3">
        <v>42855</v>
      </c>
      <c r="CB44" s="3">
        <v>42886</v>
      </c>
      <c r="CC44" s="3">
        <v>42916</v>
      </c>
      <c r="CD44" s="3">
        <v>42947</v>
      </c>
      <c r="CE44" s="3">
        <v>42978</v>
      </c>
      <c r="CF44" s="3">
        <v>43008</v>
      </c>
      <c r="CG44" s="3">
        <v>43039</v>
      </c>
      <c r="CH44" s="3">
        <v>43069</v>
      </c>
      <c r="CI44" s="3">
        <v>43100</v>
      </c>
      <c r="CJ44" s="3">
        <v>43131</v>
      </c>
      <c r="CK44" s="3">
        <v>43159</v>
      </c>
      <c r="CL44" s="3">
        <v>43190</v>
      </c>
      <c r="CM44" s="3">
        <v>43220</v>
      </c>
      <c r="CN44" s="3">
        <v>43251</v>
      </c>
      <c r="CO44" s="3">
        <v>43281</v>
      </c>
      <c r="CP44" s="3">
        <v>43312</v>
      </c>
      <c r="CQ44" s="3">
        <v>43343</v>
      </c>
      <c r="CR44" s="3">
        <v>43373</v>
      </c>
      <c r="CS44" s="3">
        <v>43404</v>
      </c>
      <c r="CT44" s="3">
        <v>43434</v>
      </c>
      <c r="CU44" s="3">
        <v>43465</v>
      </c>
      <c r="CV44" s="3">
        <v>43496</v>
      </c>
      <c r="CW44" s="3">
        <v>43524</v>
      </c>
      <c r="CX44" s="3">
        <v>43555</v>
      </c>
      <c r="CY44" s="3">
        <v>43585</v>
      </c>
      <c r="CZ44" s="3">
        <v>43616</v>
      </c>
      <c r="DA44" s="3">
        <v>43646</v>
      </c>
      <c r="DB44" s="3">
        <v>43677</v>
      </c>
      <c r="DC44" s="3">
        <v>43708</v>
      </c>
      <c r="DD44" s="3">
        <v>43738</v>
      </c>
      <c r="DE44" s="3">
        <v>43769</v>
      </c>
      <c r="DF44" s="3">
        <v>43799</v>
      </c>
      <c r="DG44" s="3">
        <v>43830</v>
      </c>
      <c r="DH44" s="3"/>
      <c r="DI44" s="16"/>
      <c r="DJ44" s="16" t="s">
        <v>19</v>
      </c>
      <c r="DK44" s="16" t="s">
        <v>104</v>
      </c>
      <c r="DL44" s="16" t="s">
        <v>108</v>
      </c>
      <c r="DM44" s="16" t="s">
        <v>109</v>
      </c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</row>
    <row r="45" spans="1:179" x14ac:dyDescent="0.3">
      <c r="A45" s="1">
        <v>2</v>
      </c>
      <c r="B45" s="1">
        <v>101</v>
      </c>
      <c r="C45" s="1" t="s">
        <v>60</v>
      </c>
      <c r="D45" s="6">
        <v>617495247.12</v>
      </c>
      <c r="E45" s="6">
        <v>628157685.17000008</v>
      </c>
      <c r="F45" s="6">
        <v>645302279.89999998</v>
      </c>
      <c r="G45" s="6">
        <v>662099312.15999997</v>
      </c>
      <c r="H45" s="6">
        <v>679120898.62</v>
      </c>
      <c r="I45" s="6">
        <v>670237904.25999999</v>
      </c>
      <c r="J45" s="6">
        <v>660184869.44000006</v>
      </c>
      <c r="K45" s="6">
        <v>677684644.91000009</v>
      </c>
      <c r="L45" s="6">
        <v>695027342.20000005</v>
      </c>
      <c r="M45" s="6">
        <v>708905816.89999998</v>
      </c>
      <c r="N45" s="6">
        <v>710063585.51999998</v>
      </c>
      <c r="O45" s="6">
        <v>713695126.20000005</v>
      </c>
      <c r="P45" s="6">
        <v>694146851.32999992</v>
      </c>
      <c r="Q45" s="6">
        <v>688743998.00999999</v>
      </c>
      <c r="R45" s="6">
        <v>687975174.69000006</v>
      </c>
      <c r="S45" s="6">
        <v>699158101.62</v>
      </c>
      <c r="T45" s="6">
        <v>707405647.19000006</v>
      </c>
      <c r="U45" s="6">
        <v>702348995.81999993</v>
      </c>
      <c r="V45" s="6">
        <v>700095691.20000005</v>
      </c>
      <c r="W45" s="6">
        <v>711053355.46000004</v>
      </c>
      <c r="X45" s="6">
        <v>728568040.8599999</v>
      </c>
      <c r="Y45" s="6">
        <v>748810529.45000005</v>
      </c>
      <c r="Z45" s="6">
        <v>761331621.11000001</v>
      </c>
      <c r="AA45" s="6">
        <v>739431340.99000001</v>
      </c>
      <c r="AB45" s="6">
        <v>732095790.22000003</v>
      </c>
      <c r="AC45" s="6">
        <v>729838352.95000005</v>
      </c>
      <c r="AD45" s="6">
        <v>720161183.86000001</v>
      </c>
      <c r="AE45" s="6">
        <v>725805262.89999998</v>
      </c>
      <c r="AF45" s="6">
        <v>724531809.12</v>
      </c>
      <c r="AG45" s="6">
        <v>722417197.02999997</v>
      </c>
      <c r="AH45" s="6">
        <v>729103291.07999992</v>
      </c>
      <c r="AI45" s="6">
        <v>728744276.48000002</v>
      </c>
      <c r="AJ45" s="6">
        <v>730171202.55999994</v>
      </c>
      <c r="AK45" s="6">
        <v>737082390.57999992</v>
      </c>
      <c r="AL45" s="6">
        <v>710608969.57999992</v>
      </c>
      <c r="AM45" s="6">
        <v>713252617.34000003</v>
      </c>
      <c r="AN45" s="6">
        <v>690106657</v>
      </c>
      <c r="AO45" s="6">
        <v>682762023.06999993</v>
      </c>
      <c r="AP45" s="6">
        <v>695872552.50999999</v>
      </c>
      <c r="AQ45" s="6">
        <v>719479303.93000007</v>
      </c>
      <c r="AR45" s="6">
        <v>719480303.93000007</v>
      </c>
      <c r="AS45" s="6">
        <v>756738892.78999996</v>
      </c>
      <c r="AT45" s="6">
        <v>791170489.13999999</v>
      </c>
      <c r="AU45" s="6">
        <v>823943173.46000004</v>
      </c>
      <c r="AV45" s="6">
        <v>861002045.37</v>
      </c>
      <c r="AW45" s="6">
        <v>899740506.63</v>
      </c>
      <c r="AX45" s="6">
        <v>939955019.44000006</v>
      </c>
      <c r="AY45" s="6">
        <v>954275881.27999997</v>
      </c>
      <c r="AZ45" s="6">
        <v>957026988.75999999</v>
      </c>
      <c r="BA45" s="6">
        <v>978661448.48000002</v>
      </c>
      <c r="BB45" s="6">
        <v>1001335578.6</v>
      </c>
      <c r="BC45" s="6">
        <v>1027634227.74</v>
      </c>
      <c r="BD45" s="6">
        <v>1048990886.34</v>
      </c>
      <c r="BE45" s="6">
        <v>1066107038.9400001</v>
      </c>
      <c r="BF45" s="6">
        <v>1075961744.98</v>
      </c>
      <c r="BG45" s="6">
        <v>1083549729.4099998</v>
      </c>
      <c r="BH45" s="6">
        <v>1087771125.1799998</v>
      </c>
      <c r="BI45" s="6">
        <v>1098558701.98</v>
      </c>
      <c r="BJ45" s="6">
        <v>1130654549.3499999</v>
      </c>
      <c r="BK45" s="6">
        <v>1141600014.3</v>
      </c>
      <c r="BL45" s="6">
        <v>1130044372.29</v>
      </c>
      <c r="BM45" s="6">
        <v>1171278041.8099999</v>
      </c>
      <c r="BN45" s="6">
        <v>1193191464.1100001</v>
      </c>
      <c r="BO45" s="6">
        <v>1224276620.9400001</v>
      </c>
      <c r="BP45" s="6">
        <v>1242167296.8199999</v>
      </c>
      <c r="BQ45" s="6">
        <v>1265756456.6100001</v>
      </c>
      <c r="BR45" s="6">
        <v>1299626787.1700001</v>
      </c>
      <c r="BS45" s="6">
        <v>1328615029.21</v>
      </c>
      <c r="BT45" s="6">
        <v>1373643962.8899999</v>
      </c>
      <c r="BU45" s="6">
        <v>1418398415.0900002</v>
      </c>
      <c r="BV45" s="6">
        <v>1476889884.46</v>
      </c>
      <c r="BW45" s="6">
        <v>1539783828.74</v>
      </c>
      <c r="BX45" s="6">
        <v>1544308435.8499999</v>
      </c>
      <c r="BY45" s="6">
        <v>1585107793.2</v>
      </c>
      <c r="BZ45" s="6">
        <v>1595514890.98</v>
      </c>
      <c r="CA45" s="6">
        <v>1618118314.0100002</v>
      </c>
      <c r="CB45" s="6">
        <v>1650406870.26</v>
      </c>
      <c r="CC45" s="6">
        <v>1639790574.6500001</v>
      </c>
      <c r="CD45" s="6">
        <v>1648487127.0799999</v>
      </c>
      <c r="CE45" s="6">
        <v>1658773743</v>
      </c>
      <c r="CF45" s="6">
        <v>1660117639.46</v>
      </c>
      <c r="CG45" s="6">
        <v>1663373137.47</v>
      </c>
      <c r="CH45" s="6">
        <v>1661105857.0800002</v>
      </c>
      <c r="CI45" s="6">
        <v>1625759611.1499999</v>
      </c>
      <c r="CJ45" s="6">
        <v>1588186800.5</v>
      </c>
      <c r="CK45" s="6">
        <v>1571392083.4199998</v>
      </c>
      <c r="CL45" s="6">
        <v>1559629670.4199998</v>
      </c>
      <c r="CM45" s="6">
        <v>1546623248.48</v>
      </c>
      <c r="CN45" s="6">
        <v>1512509258.9000001</v>
      </c>
      <c r="CO45" s="6">
        <v>1486300216.0799999</v>
      </c>
      <c r="CP45" s="6">
        <v>1452135305.6700001</v>
      </c>
      <c r="CQ45" s="6">
        <v>1424921947.01</v>
      </c>
      <c r="CR45" s="6">
        <v>1406197972.4099998</v>
      </c>
      <c r="CS45" s="6">
        <v>1401392936.6699998</v>
      </c>
      <c r="CT45" s="6">
        <v>1401392936.6699998</v>
      </c>
      <c r="CU45" s="6">
        <v>1365927486.4300001</v>
      </c>
      <c r="CV45" s="6">
        <v>1342248075.4100001</v>
      </c>
      <c r="CW45" s="6">
        <v>1338974073.8800001</v>
      </c>
      <c r="CX45" s="6">
        <v>1341409759.01</v>
      </c>
      <c r="CY45" s="6">
        <v>1331628798.8499999</v>
      </c>
      <c r="CZ45" s="6">
        <v>1347948201.9400001</v>
      </c>
      <c r="DA45" s="6">
        <v>1365405124.3699999</v>
      </c>
      <c r="DB45" s="6">
        <v>1379685426.73</v>
      </c>
      <c r="DC45" s="6">
        <v>1396217182.3800001</v>
      </c>
      <c r="DD45" s="6">
        <v>1412440156.75</v>
      </c>
      <c r="DE45" s="6">
        <v>1439926414.6900001</v>
      </c>
      <c r="DF45" s="6">
        <v>1462867585.1099999</v>
      </c>
      <c r="DG45" s="6">
        <v>1463543953.98</v>
      </c>
      <c r="DI45" s="16" t="s">
        <v>14</v>
      </c>
      <c r="DJ45" s="28">
        <v>21220447461.074947</v>
      </c>
      <c r="DK45" s="28">
        <v>4389453974.8270407</v>
      </c>
      <c r="DL45" s="28">
        <v>21220447.461074948</v>
      </c>
      <c r="DM45" s="28">
        <v>4389453.9748270409</v>
      </c>
    </row>
    <row r="46" spans="1:179" x14ac:dyDescent="0.3">
      <c r="A46" s="1">
        <v>1</v>
      </c>
      <c r="B46" s="1">
        <v>102</v>
      </c>
      <c r="C46" s="1" t="s">
        <v>47</v>
      </c>
      <c r="D46" s="6">
        <v>368228915.5</v>
      </c>
      <c r="E46" s="6">
        <v>362627070.16999996</v>
      </c>
      <c r="F46" s="6">
        <v>355316911.19</v>
      </c>
      <c r="G46" s="6">
        <v>346098695.64999998</v>
      </c>
      <c r="H46" s="6">
        <v>339684570.28999996</v>
      </c>
      <c r="I46" s="6">
        <v>338134778.65999997</v>
      </c>
      <c r="J46" s="6">
        <v>338303466.69999999</v>
      </c>
      <c r="K46" s="6">
        <v>337782832.33999997</v>
      </c>
      <c r="L46" s="6">
        <v>338601959.13999999</v>
      </c>
      <c r="M46" s="6">
        <v>338144678.22000003</v>
      </c>
      <c r="N46" s="6">
        <v>337979557.54000002</v>
      </c>
      <c r="O46" s="6">
        <v>336131232.91000003</v>
      </c>
      <c r="P46" s="6">
        <v>334312485.71999997</v>
      </c>
      <c r="Q46" s="6">
        <v>333830858.31</v>
      </c>
      <c r="R46" s="6">
        <v>337495161.16000003</v>
      </c>
      <c r="S46" s="6">
        <v>343135040.44</v>
      </c>
      <c r="T46" s="6">
        <v>352241856.76999998</v>
      </c>
      <c r="U46" s="6">
        <v>354785316.93000001</v>
      </c>
      <c r="V46" s="6">
        <v>360707328.55000001</v>
      </c>
      <c r="W46" s="6">
        <v>366526226.75999999</v>
      </c>
      <c r="X46" s="6">
        <v>375309020.50999999</v>
      </c>
      <c r="Y46" s="6">
        <v>384200051.75999999</v>
      </c>
      <c r="Z46" s="6">
        <v>388733024.43000001</v>
      </c>
      <c r="AA46" s="6">
        <v>343512000.33000004</v>
      </c>
      <c r="AB46" s="6">
        <v>339386079.88999999</v>
      </c>
      <c r="AC46" s="6">
        <v>336099964.15999997</v>
      </c>
      <c r="AD46" s="6">
        <v>335970442.06999999</v>
      </c>
      <c r="AE46" s="6">
        <v>332821669.27999997</v>
      </c>
      <c r="AF46" s="6">
        <v>324263116.01999998</v>
      </c>
      <c r="AG46" s="6">
        <v>315578467.17000002</v>
      </c>
      <c r="AH46" s="6">
        <v>296415619.42000002</v>
      </c>
      <c r="AI46" s="6">
        <v>281645577.57999998</v>
      </c>
      <c r="AJ46" s="6">
        <v>265321248.47</v>
      </c>
      <c r="AK46" s="6">
        <v>251432092.99000001</v>
      </c>
      <c r="AL46" s="6">
        <v>241505224.87</v>
      </c>
      <c r="AM46" s="6">
        <v>232999616.50999999</v>
      </c>
      <c r="AN46" s="6">
        <v>230454552.03999999</v>
      </c>
      <c r="AO46" s="6">
        <v>220003683.53999999</v>
      </c>
      <c r="AP46" s="6">
        <v>215588723.38</v>
      </c>
      <c r="AQ46" s="6">
        <v>210014666.98000002</v>
      </c>
      <c r="AR46" s="6">
        <v>202538398.84999999</v>
      </c>
      <c r="AS46" s="6">
        <v>197344837.57999998</v>
      </c>
      <c r="AT46" s="6">
        <v>195652428.42999998</v>
      </c>
      <c r="AU46" s="6">
        <v>197274964.32999998</v>
      </c>
      <c r="AV46" s="6">
        <v>196836351.59</v>
      </c>
      <c r="AW46" s="6">
        <v>198237317.43000001</v>
      </c>
      <c r="AX46" s="6">
        <v>200446293.44</v>
      </c>
      <c r="AY46" s="6">
        <v>195364705.54000002</v>
      </c>
      <c r="AZ46" s="6">
        <v>193382733.91999999</v>
      </c>
      <c r="BA46" s="6">
        <v>187139267.22</v>
      </c>
      <c r="BB46" s="6">
        <v>180060690.88999999</v>
      </c>
      <c r="BC46" s="6">
        <v>174728148.45999998</v>
      </c>
      <c r="BD46" s="6">
        <v>171100680.84999999</v>
      </c>
      <c r="BE46" s="6">
        <v>167096107.5</v>
      </c>
      <c r="BF46" s="6">
        <v>166325308.94999999</v>
      </c>
      <c r="BG46" s="6">
        <v>164791409</v>
      </c>
      <c r="BH46" s="6">
        <v>165187539.37</v>
      </c>
      <c r="BI46" s="6">
        <v>167080026.97</v>
      </c>
      <c r="BJ46" s="6">
        <v>170301378.50999999</v>
      </c>
      <c r="BK46" s="6">
        <v>168030812.68000001</v>
      </c>
      <c r="BL46" s="6">
        <v>166743486.31999999</v>
      </c>
      <c r="BM46" s="6">
        <v>166786753.68000001</v>
      </c>
      <c r="BN46" s="6">
        <v>164879920.75999999</v>
      </c>
      <c r="BO46" s="6">
        <v>160694362.21000001</v>
      </c>
      <c r="BP46" s="6">
        <v>158724309.73000002</v>
      </c>
      <c r="BQ46" s="6">
        <v>150487313.61000001</v>
      </c>
      <c r="BR46" s="6">
        <v>146429715.51999998</v>
      </c>
      <c r="BS46" s="6">
        <v>144826356.56999999</v>
      </c>
      <c r="BT46" s="6">
        <v>143552452.55000001</v>
      </c>
      <c r="BU46" s="6">
        <v>144226341.21000001</v>
      </c>
      <c r="BV46" s="6">
        <v>138150752.99000001</v>
      </c>
      <c r="BW46" s="6">
        <v>129233161.09</v>
      </c>
      <c r="BX46" s="6">
        <v>123675521.34999999</v>
      </c>
      <c r="BY46" s="6">
        <v>120054183.36</v>
      </c>
      <c r="BZ46" s="6">
        <v>117622036.39</v>
      </c>
      <c r="CA46" s="6">
        <v>112341041.99000001</v>
      </c>
      <c r="CB46" s="6">
        <v>112731029.96000001</v>
      </c>
      <c r="CC46" s="6">
        <v>111911612.89</v>
      </c>
      <c r="CD46" s="6">
        <v>111414243.36</v>
      </c>
      <c r="CE46" s="6">
        <v>104215735.77</v>
      </c>
      <c r="CF46" s="6">
        <v>105233606.61</v>
      </c>
      <c r="CG46" s="6">
        <v>107506997.13</v>
      </c>
      <c r="CH46" s="6">
        <v>105085476.38</v>
      </c>
      <c r="CI46" s="6">
        <v>108922084.88</v>
      </c>
      <c r="CJ46" s="6">
        <v>109574084.52</v>
      </c>
      <c r="CK46" s="6">
        <v>97017360.480000004</v>
      </c>
      <c r="CL46" s="6">
        <v>94291473.579999998</v>
      </c>
      <c r="CM46" s="6">
        <v>95426277.109999999</v>
      </c>
      <c r="CN46" s="6">
        <v>97836933.020000011</v>
      </c>
      <c r="CO46" s="6">
        <v>99887314.680000007</v>
      </c>
      <c r="CP46" s="6">
        <v>102638592.00999999</v>
      </c>
      <c r="CQ46" s="6">
        <v>105913420.2</v>
      </c>
      <c r="CR46" s="6">
        <v>108169702.64999999</v>
      </c>
      <c r="CS46" s="6">
        <v>112461576.44</v>
      </c>
      <c r="CT46" s="6">
        <v>117359835.98999999</v>
      </c>
      <c r="CU46" s="6">
        <v>119969951.91</v>
      </c>
      <c r="CV46" s="6">
        <v>123020277.81</v>
      </c>
      <c r="CW46" s="6">
        <v>126703290.81</v>
      </c>
      <c r="CX46" s="6">
        <v>126742466.84999999</v>
      </c>
      <c r="CY46" s="6">
        <v>129068238.47999999</v>
      </c>
      <c r="CZ46" s="6">
        <v>132317608.78</v>
      </c>
      <c r="DA46" s="6">
        <v>131185572.65000001</v>
      </c>
      <c r="DB46" s="6">
        <v>130266061.47999999</v>
      </c>
      <c r="DC46" s="6">
        <v>131555384.54000001</v>
      </c>
      <c r="DD46" s="6">
        <v>133083835.7</v>
      </c>
      <c r="DE46" s="6">
        <v>133465123.64</v>
      </c>
      <c r="DF46" s="6">
        <v>135681901.16999999</v>
      </c>
      <c r="DG46" s="6">
        <v>134005011.44</v>
      </c>
      <c r="DI46" s="16" t="s">
        <v>16</v>
      </c>
      <c r="DJ46" s="28">
        <v>17199459215.9202</v>
      </c>
      <c r="DK46" s="28">
        <v>3629379793.7619619</v>
      </c>
      <c r="DL46" s="28">
        <v>17199459.215920199</v>
      </c>
      <c r="DM46" s="28">
        <v>3629379.7937619621</v>
      </c>
    </row>
    <row r="47" spans="1:179" x14ac:dyDescent="0.3">
      <c r="A47" s="1">
        <v>2</v>
      </c>
      <c r="B47" s="1">
        <v>103</v>
      </c>
      <c r="C47" s="1" t="s">
        <v>61</v>
      </c>
      <c r="D47" s="6">
        <v>933620198.1500001</v>
      </c>
      <c r="E47" s="6">
        <v>964770127.06999993</v>
      </c>
      <c r="F47" s="6">
        <v>991912384.15999997</v>
      </c>
      <c r="G47" s="6">
        <v>1009215054.3700001</v>
      </c>
      <c r="H47" s="6">
        <v>1029932801.34</v>
      </c>
      <c r="I47" s="6">
        <v>1035161256.29</v>
      </c>
      <c r="J47" s="6">
        <v>1041325905.17</v>
      </c>
      <c r="K47" s="6">
        <v>1051736050.8199999</v>
      </c>
      <c r="L47" s="6">
        <v>1068588557.8799999</v>
      </c>
      <c r="M47" s="6">
        <v>1082263810.9400001</v>
      </c>
      <c r="N47" s="6">
        <v>1109333983.5900002</v>
      </c>
      <c r="O47" s="6">
        <v>1106796055.1700001</v>
      </c>
      <c r="P47" s="6">
        <v>1110881353.8299999</v>
      </c>
      <c r="Q47" s="6">
        <v>1136009465.3499999</v>
      </c>
      <c r="R47" s="6">
        <v>1153471944.75</v>
      </c>
      <c r="S47" s="6">
        <v>1163033359.29</v>
      </c>
      <c r="T47" s="6">
        <v>1180267711.9200001</v>
      </c>
      <c r="U47" s="6">
        <v>1175432751.78</v>
      </c>
      <c r="V47" s="6">
        <v>1182375380.22</v>
      </c>
      <c r="W47" s="6">
        <v>1191278852.1100001</v>
      </c>
      <c r="X47" s="6">
        <v>1209287247.5899999</v>
      </c>
      <c r="Y47" s="6">
        <v>1223138735.6100001</v>
      </c>
      <c r="Z47" s="6">
        <v>1245809707.1800001</v>
      </c>
      <c r="AA47" s="6">
        <v>1210757698.3199999</v>
      </c>
      <c r="AB47" s="6">
        <v>1218619851.54</v>
      </c>
      <c r="AC47" s="6">
        <v>1195053404.0700002</v>
      </c>
      <c r="AD47" s="6">
        <v>1203003455.52</v>
      </c>
      <c r="AE47" s="6">
        <v>1216456823.46</v>
      </c>
      <c r="AF47" s="6">
        <v>1236280504.6799998</v>
      </c>
      <c r="AG47" s="6">
        <v>1253003098.9000001</v>
      </c>
      <c r="AH47" s="6">
        <v>1250199580.55</v>
      </c>
      <c r="AI47" s="6">
        <v>1273944411.46</v>
      </c>
      <c r="AJ47" s="6">
        <v>1280446945.1900001</v>
      </c>
      <c r="AK47" s="6">
        <v>1302352991.27</v>
      </c>
      <c r="AL47" s="6">
        <v>1327033160.01</v>
      </c>
      <c r="AM47" s="6">
        <v>1326399783.0700002</v>
      </c>
      <c r="AN47" s="6">
        <v>1320133370.5799999</v>
      </c>
      <c r="AO47" s="6">
        <v>1326695240.1099999</v>
      </c>
      <c r="AP47" s="6">
        <v>1334743035.8600001</v>
      </c>
      <c r="AQ47" s="6">
        <v>1344788357.05</v>
      </c>
      <c r="AR47" s="6">
        <v>1349868066.3</v>
      </c>
      <c r="AS47" s="6">
        <v>1349563888.1399999</v>
      </c>
      <c r="AT47" s="6">
        <v>1344587658.52</v>
      </c>
      <c r="AU47" s="6">
        <v>1343893803.71</v>
      </c>
      <c r="AV47" s="6">
        <v>1355145863.8500001</v>
      </c>
      <c r="AW47" s="6">
        <v>1361604335.78</v>
      </c>
      <c r="AX47" s="6">
        <v>1379045173.5699999</v>
      </c>
      <c r="AY47" s="6">
        <v>1358419043.5999999</v>
      </c>
      <c r="AZ47" s="6">
        <v>1350919233.49</v>
      </c>
      <c r="BA47" s="6">
        <v>1375970733.77</v>
      </c>
      <c r="BB47" s="6">
        <v>1385721025.46</v>
      </c>
      <c r="BC47" s="6">
        <v>1400421009.5999999</v>
      </c>
      <c r="BD47" s="6">
        <v>1411820361.71</v>
      </c>
      <c r="BE47" s="6">
        <v>1384211402.79</v>
      </c>
      <c r="BF47" s="6">
        <v>1367858046.9200001</v>
      </c>
      <c r="BG47" s="6">
        <v>1380685604.7</v>
      </c>
      <c r="BH47" s="6">
        <v>1387461527.21</v>
      </c>
      <c r="BI47" s="6">
        <v>1409142876.04</v>
      </c>
      <c r="BJ47" s="6">
        <v>1422050959.04</v>
      </c>
      <c r="BK47" s="6">
        <v>1393926522.75</v>
      </c>
      <c r="BL47" s="6">
        <v>1393586417.1200001</v>
      </c>
      <c r="BM47" s="6">
        <v>1417298642.1499999</v>
      </c>
      <c r="BN47" s="6">
        <v>1440401106.9499998</v>
      </c>
      <c r="BO47" s="6">
        <v>1478631154.23</v>
      </c>
      <c r="BP47" s="6">
        <v>1509894785.3800001</v>
      </c>
      <c r="BQ47" s="6">
        <v>1493260259.5999999</v>
      </c>
      <c r="BR47" s="6">
        <v>1511203318.3299999</v>
      </c>
      <c r="BS47" s="6">
        <v>1528987400.6700001</v>
      </c>
      <c r="BT47" s="6">
        <v>1575690056.72</v>
      </c>
      <c r="BU47" s="6">
        <v>1625573015.0899999</v>
      </c>
      <c r="BV47" s="6">
        <v>1673964477.6800001</v>
      </c>
      <c r="BW47" s="6">
        <v>1704249673.9900002</v>
      </c>
      <c r="BX47" s="6">
        <v>1717511936.03</v>
      </c>
      <c r="BY47" s="6">
        <v>1758467749.79</v>
      </c>
      <c r="BZ47" s="6">
        <v>1759171507.24</v>
      </c>
      <c r="CA47" s="6">
        <v>1773787187.22</v>
      </c>
      <c r="CB47" s="6">
        <v>1808017610.48</v>
      </c>
      <c r="CC47" s="6">
        <v>1837170974.6799998</v>
      </c>
      <c r="CD47" s="6">
        <v>1867926534.55</v>
      </c>
      <c r="CE47" s="6">
        <v>1882894875.8200002</v>
      </c>
      <c r="CF47" s="6">
        <v>1916433215.8299999</v>
      </c>
      <c r="CG47" s="6">
        <v>1936894992.4400001</v>
      </c>
      <c r="CH47" s="6">
        <v>1972754311.8600001</v>
      </c>
      <c r="CI47" s="6">
        <v>1981135864.1300001</v>
      </c>
      <c r="CJ47" s="6">
        <v>1985408760.2400002</v>
      </c>
      <c r="CK47" s="6">
        <v>2014872443.21</v>
      </c>
      <c r="CL47" s="6">
        <v>2044491158.7399998</v>
      </c>
      <c r="CM47" s="6">
        <v>2073498421.03</v>
      </c>
      <c r="CN47" s="6">
        <v>2100017134.9400001</v>
      </c>
      <c r="CO47" s="6">
        <v>2098251051.8799999</v>
      </c>
      <c r="CP47" s="6">
        <v>2071559617.6500001</v>
      </c>
      <c r="CQ47" s="6">
        <v>2092013913.9100001</v>
      </c>
      <c r="CR47" s="6">
        <v>2119190581.0999999</v>
      </c>
      <c r="CS47" s="6">
        <v>2147489481.8699999</v>
      </c>
      <c r="CT47" s="6">
        <v>2173866990.04</v>
      </c>
      <c r="CU47" s="6">
        <v>2170720894.7399998</v>
      </c>
      <c r="CV47" s="6">
        <v>2171477425.8299999</v>
      </c>
      <c r="CW47" s="6">
        <v>2225890829.6999998</v>
      </c>
      <c r="CX47" s="6">
        <v>2250943016.5299997</v>
      </c>
      <c r="CY47" s="6">
        <v>2261014967.48</v>
      </c>
      <c r="CZ47" s="6">
        <v>2290068933.98</v>
      </c>
      <c r="DA47" s="6">
        <v>2269324686.3200002</v>
      </c>
      <c r="DB47" s="6">
        <v>2284726783.4899998</v>
      </c>
      <c r="DC47" s="6">
        <v>2295141429.5299997</v>
      </c>
      <c r="DD47" s="6">
        <v>2307607981.79</v>
      </c>
      <c r="DE47" s="6">
        <v>2326904958.9499998</v>
      </c>
      <c r="DF47" s="6">
        <v>2365345063.8099999</v>
      </c>
      <c r="DG47" s="6">
        <v>2369124411.9300003</v>
      </c>
      <c r="DI47" s="16" t="s">
        <v>17</v>
      </c>
      <c r="DJ47" s="28">
        <v>4020988245.1547413</v>
      </c>
      <c r="DK47" s="28">
        <v>785383119.54203355</v>
      </c>
      <c r="DL47" s="28">
        <v>4020988.2451547412</v>
      </c>
      <c r="DM47" s="28">
        <v>785383.11954203353</v>
      </c>
    </row>
    <row r="48" spans="1:179" x14ac:dyDescent="0.3">
      <c r="A48" s="1">
        <v>1</v>
      </c>
      <c r="B48" s="1">
        <v>104</v>
      </c>
      <c r="C48" s="1" t="s">
        <v>43</v>
      </c>
      <c r="D48" s="6">
        <v>1090161007.9300001</v>
      </c>
      <c r="E48" s="6">
        <v>1113014631.8800001</v>
      </c>
      <c r="F48" s="6">
        <v>1140436220.4099998</v>
      </c>
      <c r="G48" s="6">
        <v>1163915962.1199999</v>
      </c>
      <c r="H48" s="6">
        <v>1183681765.45</v>
      </c>
      <c r="I48" s="6">
        <v>1199983580.5900002</v>
      </c>
      <c r="J48" s="6">
        <v>1223561321.8299999</v>
      </c>
      <c r="K48" s="6">
        <v>1247346557.28</v>
      </c>
      <c r="L48" s="6">
        <v>1274277292.03</v>
      </c>
      <c r="M48" s="6">
        <v>1303339935.8400002</v>
      </c>
      <c r="N48" s="6">
        <v>1349664868.25</v>
      </c>
      <c r="O48" s="6">
        <v>1382872495.6599998</v>
      </c>
      <c r="P48" s="6">
        <v>1387535550.53</v>
      </c>
      <c r="Q48" s="6">
        <v>1420095004.5700002</v>
      </c>
      <c r="R48" s="6">
        <v>1456944637.71</v>
      </c>
      <c r="S48" s="6">
        <v>1483009478.3800001</v>
      </c>
      <c r="T48" s="6">
        <v>1524066216.9000001</v>
      </c>
      <c r="U48" s="6">
        <v>1551482114.6199999</v>
      </c>
      <c r="V48" s="6">
        <v>1585137894.3499999</v>
      </c>
      <c r="W48" s="6">
        <v>1621194423.75</v>
      </c>
      <c r="X48" s="6">
        <v>1643893639.6300001</v>
      </c>
      <c r="Y48" s="6">
        <v>1676059861.6999998</v>
      </c>
      <c r="Z48" s="6">
        <v>1721531725.1599998</v>
      </c>
      <c r="AA48" s="6">
        <v>1726825994.4400001</v>
      </c>
      <c r="AB48" s="6">
        <v>1726423011.1799998</v>
      </c>
      <c r="AC48" s="6">
        <v>1748041190.1100001</v>
      </c>
      <c r="AD48" s="6">
        <v>1769779188.0900002</v>
      </c>
      <c r="AE48" s="6">
        <v>1818823498.3299999</v>
      </c>
      <c r="AF48" s="6">
        <v>1865984559.9699998</v>
      </c>
      <c r="AG48" s="6">
        <v>1884865601.46</v>
      </c>
      <c r="AH48" s="6">
        <v>1879545181.2199998</v>
      </c>
      <c r="AI48" s="6">
        <v>1892635578.0999999</v>
      </c>
      <c r="AJ48" s="6">
        <v>1890629739.27</v>
      </c>
      <c r="AK48" s="6">
        <v>1918095416.48</v>
      </c>
      <c r="AL48" s="6">
        <v>1950802528.0700002</v>
      </c>
      <c r="AM48" s="6">
        <v>1977321116.0900002</v>
      </c>
      <c r="AN48" s="6">
        <v>1976878803.9499998</v>
      </c>
      <c r="AO48" s="6">
        <v>2002522023.6399999</v>
      </c>
      <c r="AP48" s="6">
        <v>2010381687.6299999</v>
      </c>
      <c r="AQ48" s="6">
        <v>2014651626.45</v>
      </c>
      <c r="AR48" s="6">
        <v>2013572046.6700001</v>
      </c>
      <c r="AS48" s="6">
        <v>1998471058.54</v>
      </c>
      <c r="AT48" s="6">
        <v>2000068980.6100001</v>
      </c>
      <c r="AU48" s="6">
        <v>2003861377.27</v>
      </c>
      <c r="AV48" s="6">
        <v>1968759368.6400001</v>
      </c>
      <c r="AW48" s="6">
        <v>1958433616.1199999</v>
      </c>
      <c r="AX48" s="6">
        <v>1944867855.5899999</v>
      </c>
      <c r="AY48" s="6">
        <v>1917396525.1200001</v>
      </c>
      <c r="AZ48" s="6">
        <v>1902417656.1100001</v>
      </c>
      <c r="BA48" s="6">
        <v>1909397604.3099999</v>
      </c>
      <c r="BB48" s="6">
        <v>1919704305.27</v>
      </c>
      <c r="BC48" s="6">
        <v>1925626671.8800001</v>
      </c>
      <c r="BD48" s="6">
        <v>1936060765.5899999</v>
      </c>
      <c r="BE48" s="6">
        <v>1938066465.5799999</v>
      </c>
      <c r="BF48" s="6">
        <v>1905022349.1399999</v>
      </c>
      <c r="BG48" s="6">
        <v>1934780266.48</v>
      </c>
      <c r="BH48" s="6">
        <v>1961439833.1900001</v>
      </c>
      <c r="BI48" s="6">
        <v>1994475820.8299999</v>
      </c>
      <c r="BJ48" s="6">
        <v>2027505925.8700001</v>
      </c>
      <c r="BK48" s="6">
        <v>2050848344.9299998</v>
      </c>
      <c r="BL48" s="6">
        <v>2066113365.71</v>
      </c>
      <c r="BM48" s="6">
        <v>2067270429.6100001</v>
      </c>
      <c r="BN48" s="6">
        <v>2071727242.1500001</v>
      </c>
      <c r="BO48" s="6">
        <v>2095019725.24</v>
      </c>
      <c r="BP48" s="6">
        <v>2104662327.8600001</v>
      </c>
      <c r="BQ48" s="6">
        <v>2144597111.7399998</v>
      </c>
      <c r="BR48" s="6">
        <v>2173325779.0500002</v>
      </c>
      <c r="BS48" s="6">
        <v>2194259978.1099997</v>
      </c>
      <c r="BT48" s="6">
        <v>2229385280.8699999</v>
      </c>
      <c r="BU48" s="6">
        <v>2270441260.4200001</v>
      </c>
      <c r="BV48" s="6">
        <v>2314022532.5</v>
      </c>
      <c r="BW48" s="6">
        <v>2340405322.29</v>
      </c>
      <c r="BX48" s="6">
        <v>2344490513.02</v>
      </c>
      <c r="BY48" s="6">
        <v>2366467930.27</v>
      </c>
      <c r="BZ48" s="6">
        <v>2389390596.4099998</v>
      </c>
      <c r="CA48" s="6">
        <v>2410031274.5999999</v>
      </c>
      <c r="CB48" s="6">
        <v>2425101457.9400001</v>
      </c>
      <c r="CC48" s="6">
        <v>2444846945.1900001</v>
      </c>
      <c r="CD48" s="6">
        <v>2473709429.0799999</v>
      </c>
      <c r="CE48" s="6">
        <v>2498207553.1999998</v>
      </c>
      <c r="CF48" s="6">
        <v>2530956098.7199998</v>
      </c>
      <c r="CG48" s="6">
        <v>2572581871.3900003</v>
      </c>
      <c r="CH48" s="6">
        <v>2611125438.6100001</v>
      </c>
      <c r="CI48" s="6">
        <v>2633027597.0599999</v>
      </c>
      <c r="CJ48" s="6">
        <v>2651961936.6399999</v>
      </c>
      <c r="CK48" s="6">
        <v>2676275584.2600002</v>
      </c>
      <c r="CL48" s="6">
        <v>2705443836.1000004</v>
      </c>
      <c r="CM48" s="6">
        <v>2737801256.0099998</v>
      </c>
      <c r="CN48" s="6">
        <v>2770481644.8499999</v>
      </c>
      <c r="CO48" s="6">
        <v>2795699279.7199998</v>
      </c>
      <c r="CP48" s="6">
        <v>2821386881.1199999</v>
      </c>
      <c r="CQ48" s="6">
        <v>2849806514.3000002</v>
      </c>
      <c r="CR48" s="6">
        <v>2880294897.5699997</v>
      </c>
      <c r="CS48" s="6">
        <v>2910816536.96</v>
      </c>
      <c r="CT48" s="6">
        <v>2956580964.3400002</v>
      </c>
      <c r="CU48" s="6">
        <v>3009152432.3000002</v>
      </c>
      <c r="CV48" s="6">
        <v>3025199023.6199999</v>
      </c>
      <c r="CW48" s="6">
        <v>3054177348.6199999</v>
      </c>
      <c r="CX48" s="6">
        <v>3082063384.0900002</v>
      </c>
      <c r="CY48" s="6">
        <v>3097943007.3899999</v>
      </c>
      <c r="CZ48" s="6">
        <v>3137679681.46</v>
      </c>
      <c r="DA48" s="6">
        <v>3159053525.3299999</v>
      </c>
      <c r="DB48" s="6">
        <v>3196620456.4000001</v>
      </c>
      <c r="DC48" s="6">
        <v>3256162935.7800002</v>
      </c>
      <c r="DD48" s="6">
        <v>3309498802.0799999</v>
      </c>
      <c r="DE48" s="6">
        <v>3352220948.21</v>
      </c>
      <c r="DF48" s="6">
        <v>3396260651.9400001</v>
      </c>
      <c r="DG48" s="6">
        <v>3444505522.8599997</v>
      </c>
    </row>
    <row r="49" spans="1:111" x14ac:dyDescent="0.3">
      <c r="A49" s="1">
        <v>1</v>
      </c>
      <c r="B49" s="1">
        <v>106</v>
      </c>
      <c r="C49" s="1" t="s">
        <v>42</v>
      </c>
      <c r="D49" s="6">
        <v>465395832.40999997</v>
      </c>
      <c r="E49" s="6">
        <v>474494035.60000002</v>
      </c>
      <c r="F49" s="6">
        <v>483564828.86000001</v>
      </c>
      <c r="G49" s="6">
        <v>489783864.06999999</v>
      </c>
      <c r="H49" s="6">
        <v>499638841.78000003</v>
      </c>
      <c r="I49" s="6">
        <v>499565195.88999999</v>
      </c>
      <c r="J49" s="6">
        <v>504544435.59000003</v>
      </c>
      <c r="K49" s="6">
        <v>512035504.11000001</v>
      </c>
      <c r="L49" s="6">
        <v>515954701.81999999</v>
      </c>
      <c r="M49" s="6">
        <v>523586298.46999997</v>
      </c>
      <c r="N49" s="6">
        <v>532058227.13999999</v>
      </c>
      <c r="O49" s="6">
        <v>535895328.01999998</v>
      </c>
      <c r="P49" s="6">
        <v>518188339.60000002</v>
      </c>
      <c r="Q49" s="6">
        <v>521905279.57000005</v>
      </c>
      <c r="R49" s="6">
        <v>534291186.84000003</v>
      </c>
      <c r="S49" s="6">
        <v>540426807.57999992</v>
      </c>
      <c r="T49" s="6">
        <v>553365356.38</v>
      </c>
      <c r="U49" s="6">
        <v>554693197.51999998</v>
      </c>
      <c r="V49" s="6">
        <v>564323282.81999993</v>
      </c>
      <c r="W49" s="6">
        <v>570780763.36000001</v>
      </c>
      <c r="X49" s="6">
        <v>578349885.45000005</v>
      </c>
      <c r="Y49" s="6">
        <v>586641095.63999999</v>
      </c>
      <c r="Z49" s="6">
        <v>593369461.39999998</v>
      </c>
      <c r="AA49" s="6">
        <v>607729020.41999996</v>
      </c>
      <c r="AB49" s="6">
        <v>599498904.00999999</v>
      </c>
      <c r="AC49" s="6">
        <v>605285496.68000007</v>
      </c>
      <c r="AD49" s="6">
        <v>613077246.09000003</v>
      </c>
      <c r="AE49" s="6">
        <v>625798557.13</v>
      </c>
      <c r="AF49" s="6">
        <v>637736940.18999994</v>
      </c>
      <c r="AG49" s="6">
        <v>642913539.45000005</v>
      </c>
      <c r="AH49" s="6">
        <v>653068348.63999999</v>
      </c>
      <c r="AI49" s="6">
        <v>661654320.87</v>
      </c>
      <c r="AJ49" s="6">
        <v>672641700.26999998</v>
      </c>
      <c r="AK49" s="6">
        <v>688724090.74000001</v>
      </c>
      <c r="AL49" s="6">
        <v>700595645.59000003</v>
      </c>
      <c r="AM49" s="6">
        <v>708628239.75</v>
      </c>
      <c r="AN49" s="6">
        <v>704470348.51999998</v>
      </c>
      <c r="AO49" s="6">
        <v>718936117.88</v>
      </c>
      <c r="AP49" s="6">
        <v>737171284.06999993</v>
      </c>
      <c r="AQ49" s="6">
        <v>745211547.47000003</v>
      </c>
      <c r="AR49" s="6">
        <v>758219847.81999993</v>
      </c>
      <c r="AS49" s="6">
        <v>768501312.74000001</v>
      </c>
      <c r="AT49" s="6">
        <v>781694119.54000008</v>
      </c>
      <c r="AU49" s="6">
        <v>802628761.67000008</v>
      </c>
      <c r="AV49" s="6">
        <v>810958937.11000001</v>
      </c>
      <c r="AW49" s="6">
        <v>828832858.91999996</v>
      </c>
      <c r="AX49" s="6">
        <v>853973475.79000008</v>
      </c>
      <c r="AY49" s="6">
        <v>871663023.48000002</v>
      </c>
      <c r="AZ49" s="6">
        <v>867790643.00999999</v>
      </c>
      <c r="BA49" s="6">
        <v>879569444.95000005</v>
      </c>
      <c r="BB49" s="6">
        <v>905090520.74000001</v>
      </c>
      <c r="BC49" s="6">
        <v>918989233.68000007</v>
      </c>
      <c r="BD49" s="6">
        <v>935480359.17000008</v>
      </c>
      <c r="BE49" s="6">
        <v>936701387.49000001</v>
      </c>
      <c r="BF49" s="6">
        <v>942832926.25</v>
      </c>
      <c r="BG49" s="6">
        <v>955023541.67999995</v>
      </c>
      <c r="BH49" s="6">
        <v>977031262.63999999</v>
      </c>
      <c r="BI49" s="6">
        <v>989286150.83000004</v>
      </c>
      <c r="BJ49" s="6">
        <v>1000718821.4300001</v>
      </c>
      <c r="BK49" s="6">
        <v>1016060620.46</v>
      </c>
      <c r="BL49" s="6">
        <v>1007433487.9599999</v>
      </c>
      <c r="BM49" s="6">
        <v>1012535903.1200001</v>
      </c>
      <c r="BN49" s="6">
        <v>1021959295.01</v>
      </c>
      <c r="BO49" s="6">
        <v>1036792861.2</v>
      </c>
      <c r="BP49" s="6">
        <v>1052745792.1600001</v>
      </c>
      <c r="BQ49" s="6">
        <v>1065825402.3499999</v>
      </c>
      <c r="BR49" s="6">
        <v>1074656093.6800001</v>
      </c>
      <c r="BS49" s="6">
        <v>1088099661.1700001</v>
      </c>
      <c r="BT49" s="6">
        <v>1104995044.79</v>
      </c>
      <c r="BU49" s="6">
        <v>1120306081.3000002</v>
      </c>
      <c r="BV49" s="6">
        <v>1144782694.0799999</v>
      </c>
      <c r="BW49" s="6">
        <v>1164376972.3099999</v>
      </c>
      <c r="BX49" s="6">
        <v>1170017141.24</v>
      </c>
      <c r="BY49" s="6">
        <v>1187237977.3099999</v>
      </c>
      <c r="BZ49" s="6">
        <v>1195497101.6500001</v>
      </c>
      <c r="CA49" s="6">
        <v>1213839118.02</v>
      </c>
      <c r="CB49" s="6">
        <v>1230490099.96</v>
      </c>
      <c r="CC49" s="6">
        <v>1248667940.49</v>
      </c>
      <c r="CD49" s="6">
        <v>1271373927.8899999</v>
      </c>
      <c r="CE49" s="6">
        <v>1302785162.0900002</v>
      </c>
      <c r="CF49" s="6">
        <v>1334137941.79</v>
      </c>
      <c r="CG49" s="6">
        <v>1355293114.01</v>
      </c>
      <c r="CH49" s="6">
        <v>1385099969.3099999</v>
      </c>
      <c r="CI49" s="6">
        <v>1408158076.03</v>
      </c>
      <c r="CJ49" s="6">
        <v>1414966562.4100001</v>
      </c>
      <c r="CK49" s="6">
        <v>1431793115.5500002</v>
      </c>
      <c r="CL49" s="6">
        <v>1439671403.9200001</v>
      </c>
      <c r="CM49" s="6">
        <v>1460393474.48</v>
      </c>
      <c r="CN49" s="6">
        <v>1484139801.02</v>
      </c>
      <c r="CO49" s="6">
        <v>1497317894.54</v>
      </c>
      <c r="CP49" s="6">
        <v>1519557654.95</v>
      </c>
      <c r="CQ49" s="6">
        <v>1541087849.8299999</v>
      </c>
      <c r="CR49" s="6">
        <v>1547531086.6299999</v>
      </c>
      <c r="CS49" s="6">
        <v>1567410776.25</v>
      </c>
      <c r="CT49" s="6">
        <v>1594312549.77</v>
      </c>
      <c r="CU49" s="6">
        <v>1620935398.1100001</v>
      </c>
      <c r="CV49" s="6">
        <v>1632113110.3800001</v>
      </c>
      <c r="CW49" s="6">
        <v>1647647165.6300001</v>
      </c>
      <c r="CX49" s="6">
        <v>1663821637.29</v>
      </c>
      <c r="CY49" s="6">
        <v>1688974936.54</v>
      </c>
      <c r="CZ49" s="6">
        <v>1710516877.1500001</v>
      </c>
      <c r="DA49" s="6">
        <v>1720787985.1500001</v>
      </c>
      <c r="DB49" s="6">
        <v>1731740105.4400001</v>
      </c>
      <c r="DC49" s="6">
        <v>1750988225.3600001</v>
      </c>
      <c r="DD49" s="6">
        <v>1761617638.5</v>
      </c>
      <c r="DE49" s="6">
        <v>1779505243.04</v>
      </c>
      <c r="DF49" s="6">
        <v>1803197624.4299998</v>
      </c>
      <c r="DG49" s="6">
        <v>1806649912.0099998</v>
      </c>
    </row>
    <row r="50" spans="1:111" x14ac:dyDescent="0.3">
      <c r="A50" s="1">
        <v>1</v>
      </c>
      <c r="B50" s="1">
        <v>107</v>
      </c>
      <c r="C50" s="1" t="s">
        <v>26</v>
      </c>
      <c r="D50" s="6">
        <v>410915200.19</v>
      </c>
      <c r="E50" s="6">
        <v>416096225.78999996</v>
      </c>
      <c r="F50" s="6">
        <v>426965406.19999999</v>
      </c>
      <c r="G50" s="6">
        <v>433847856.81999999</v>
      </c>
      <c r="H50" s="6">
        <v>438580603.45999998</v>
      </c>
      <c r="I50" s="6">
        <v>441878530.61000001</v>
      </c>
      <c r="J50" s="6">
        <v>450932318.63</v>
      </c>
      <c r="K50" s="6">
        <v>452333022.59000003</v>
      </c>
      <c r="L50" s="6">
        <v>462398246.51999998</v>
      </c>
      <c r="M50" s="6">
        <v>475703920.08000004</v>
      </c>
      <c r="N50" s="6">
        <v>490078195.97000003</v>
      </c>
      <c r="O50" s="6">
        <v>506026380.18000001</v>
      </c>
      <c r="P50" s="6">
        <v>497187863.87</v>
      </c>
      <c r="Q50" s="6">
        <v>496949658.51999998</v>
      </c>
      <c r="R50" s="6">
        <v>503165818.05999994</v>
      </c>
      <c r="S50" s="6">
        <v>505742924.77999997</v>
      </c>
      <c r="T50" s="6">
        <v>515799227.00999999</v>
      </c>
      <c r="U50" s="6">
        <v>523125750.77999997</v>
      </c>
      <c r="V50" s="6">
        <v>534810122.43999994</v>
      </c>
      <c r="W50" s="6">
        <v>536360673.12</v>
      </c>
      <c r="X50" s="6">
        <v>546245137.99000001</v>
      </c>
      <c r="Y50" s="6">
        <v>560140342.53999996</v>
      </c>
      <c r="Z50" s="6">
        <v>577212680.0999999</v>
      </c>
      <c r="AA50" s="6">
        <v>592755450.5</v>
      </c>
      <c r="AB50" s="6">
        <v>583641732.51999998</v>
      </c>
      <c r="AC50" s="6">
        <v>586811671.17000008</v>
      </c>
      <c r="AD50" s="6">
        <v>592110116.0999999</v>
      </c>
      <c r="AE50" s="6">
        <v>604965126.49000001</v>
      </c>
      <c r="AF50" s="6">
        <v>618154074.37</v>
      </c>
      <c r="AG50" s="6">
        <v>625044437</v>
      </c>
      <c r="AH50" s="6">
        <v>631585842.97000003</v>
      </c>
      <c r="AI50" s="6">
        <v>632796830.87</v>
      </c>
      <c r="AJ50" s="6">
        <v>639543920.39999998</v>
      </c>
      <c r="AK50" s="6">
        <v>656562256.88999999</v>
      </c>
      <c r="AL50" s="6">
        <v>681107154.57999992</v>
      </c>
      <c r="AM50" s="6">
        <v>694957108.08000004</v>
      </c>
      <c r="AN50" s="6">
        <v>685965715.34000003</v>
      </c>
      <c r="AO50" s="6">
        <v>693853158.63999999</v>
      </c>
      <c r="AP50" s="6">
        <v>706615708.86000001</v>
      </c>
      <c r="AQ50" s="6">
        <v>712919065.75</v>
      </c>
      <c r="AR50" s="6">
        <v>728116804.08999991</v>
      </c>
      <c r="AS50" s="6">
        <v>738177120.98000002</v>
      </c>
      <c r="AT50" s="6">
        <v>743137854.95000005</v>
      </c>
      <c r="AU50" s="6">
        <v>752304515.75999999</v>
      </c>
      <c r="AV50" s="6">
        <v>763606871.13</v>
      </c>
      <c r="AW50" s="6">
        <v>786473879.09000003</v>
      </c>
      <c r="AX50" s="6">
        <v>818160025.77999997</v>
      </c>
      <c r="AY50" s="6">
        <v>850414693.12</v>
      </c>
      <c r="AZ50" s="6">
        <v>838678610.35000002</v>
      </c>
      <c r="BA50" s="6">
        <v>850681300.01999998</v>
      </c>
      <c r="BB50" s="6">
        <v>873344075.81999993</v>
      </c>
      <c r="BC50" s="6">
        <v>889990607.94000006</v>
      </c>
      <c r="BD50" s="6">
        <v>913097813.15999997</v>
      </c>
      <c r="BE50" s="6">
        <v>922042837.81999993</v>
      </c>
      <c r="BF50" s="6">
        <v>932620326.41000009</v>
      </c>
      <c r="BG50" s="6">
        <v>947606505.83999991</v>
      </c>
      <c r="BH50" s="6">
        <v>961124071.21000004</v>
      </c>
      <c r="BI50" s="6">
        <v>990170548.1400001</v>
      </c>
      <c r="BJ50" s="6">
        <v>1035392537.28</v>
      </c>
      <c r="BK50" s="6">
        <v>1073027499.8</v>
      </c>
      <c r="BL50" s="6">
        <v>1074449003.24</v>
      </c>
      <c r="BM50" s="6">
        <v>1092472445.23</v>
      </c>
      <c r="BN50" s="6">
        <v>1111683179.3399999</v>
      </c>
      <c r="BO50" s="6">
        <v>1126467003.26</v>
      </c>
      <c r="BP50" s="6">
        <v>1149612996.1299999</v>
      </c>
      <c r="BQ50" s="6">
        <v>1178241088.8599999</v>
      </c>
      <c r="BR50" s="6">
        <v>1205960334.8299999</v>
      </c>
      <c r="BS50" s="6">
        <v>1232861108.8900001</v>
      </c>
      <c r="BT50" s="6">
        <v>1257211971.6300001</v>
      </c>
      <c r="BU50" s="6">
        <v>1298796523.4000001</v>
      </c>
      <c r="BV50" s="6">
        <v>1358666793.8099999</v>
      </c>
      <c r="BW50" s="6">
        <v>1414602081.8399999</v>
      </c>
      <c r="BX50" s="6">
        <v>1407165959.5799999</v>
      </c>
      <c r="BY50" s="6">
        <v>1431481475.6100001</v>
      </c>
      <c r="BZ50" s="6">
        <v>1463535635.6900001</v>
      </c>
      <c r="CA50" s="6">
        <v>1489355872.73</v>
      </c>
      <c r="CB50" s="6">
        <v>1522890768.01</v>
      </c>
      <c r="CC50" s="6">
        <v>1557858805.4200001</v>
      </c>
      <c r="CD50" s="6">
        <v>1584933186.3</v>
      </c>
      <c r="CE50" s="6">
        <v>1615822080.75</v>
      </c>
      <c r="CF50" s="6">
        <v>1654323592.26</v>
      </c>
      <c r="CG50" s="6">
        <v>1696579484.76</v>
      </c>
      <c r="CH50" s="6">
        <v>1763631139.0500002</v>
      </c>
      <c r="CI50" s="6">
        <v>1823720141.25</v>
      </c>
      <c r="CJ50" s="6">
        <v>1813161297.8699999</v>
      </c>
      <c r="CK50" s="6">
        <v>1836958310.45</v>
      </c>
      <c r="CL50" s="6">
        <v>1861554929.99</v>
      </c>
      <c r="CM50" s="6">
        <v>1890963903.9299998</v>
      </c>
      <c r="CN50" s="6">
        <v>1930630729.29</v>
      </c>
      <c r="CO50" s="6">
        <v>1949535142.1800001</v>
      </c>
      <c r="CP50" s="6">
        <v>1978113242.25</v>
      </c>
      <c r="CQ50" s="6">
        <v>2001859933.6700001</v>
      </c>
      <c r="CR50" s="6">
        <v>2034420749.9100001</v>
      </c>
      <c r="CS50" s="6">
        <v>2084133785.48</v>
      </c>
      <c r="CT50" s="6">
        <v>2172170523.7799997</v>
      </c>
      <c r="CU50" s="6">
        <v>2259604052.4299998</v>
      </c>
      <c r="CV50" s="6">
        <v>2259454931.1700001</v>
      </c>
      <c r="CW50" s="6">
        <v>2290220293.1700001</v>
      </c>
      <c r="CX50" s="6">
        <v>2325493365.3400002</v>
      </c>
      <c r="CY50" s="6">
        <v>2357153673.8299999</v>
      </c>
      <c r="CZ50" s="6">
        <v>2391383548.2600002</v>
      </c>
      <c r="DA50" s="6">
        <v>2437668888.1799998</v>
      </c>
      <c r="DB50" s="6">
        <v>2471669565.0700002</v>
      </c>
      <c r="DC50" s="6">
        <v>2493978205.7200003</v>
      </c>
      <c r="DD50" s="6">
        <v>2499387926.7600002</v>
      </c>
      <c r="DE50" s="6">
        <v>2582996852.2200003</v>
      </c>
      <c r="DF50" s="6">
        <v>2685298327.6599998</v>
      </c>
      <c r="DG50" s="6">
        <v>2769328715</v>
      </c>
    </row>
    <row r="51" spans="1:111" x14ac:dyDescent="0.3">
      <c r="A51" s="1">
        <v>1</v>
      </c>
      <c r="B51" s="1">
        <v>108</v>
      </c>
      <c r="C51" s="1" t="s">
        <v>38</v>
      </c>
      <c r="D51" s="6">
        <v>308217595.10000002</v>
      </c>
      <c r="E51" s="6">
        <v>313028098.72000003</v>
      </c>
      <c r="F51" s="6">
        <v>320349703.11000001</v>
      </c>
      <c r="G51" s="6">
        <v>320196753.31</v>
      </c>
      <c r="H51" s="6">
        <v>324166374.26999998</v>
      </c>
      <c r="I51" s="6">
        <v>330342521.03999996</v>
      </c>
      <c r="J51" s="6">
        <v>336168644.06</v>
      </c>
      <c r="K51" s="6">
        <v>340474290.93000001</v>
      </c>
      <c r="L51" s="6">
        <v>348226358.04999995</v>
      </c>
      <c r="M51" s="6">
        <v>353393715.72000003</v>
      </c>
      <c r="N51" s="6">
        <v>364203120.75</v>
      </c>
      <c r="O51" s="6">
        <v>371452126.26999998</v>
      </c>
      <c r="P51" s="6">
        <v>367747006.60000002</v>
      </c>
      <c r="Q51" s="6">
        <v>368308406.31</v>
      </c>
      <c r="R51" s="6">
        <v>369195714.94</v>
      </c>
      <c r="S51" s="6">
        <v>369873593.07999998</v>
      </c>
      <c r="T51" s="6">
        <v>376574077.54999995</v>
      </c>
      <c r="U51" s="6">
        <v>380903660.14999998</v>
      </c>
      <c r="V51" s="6">
        <v>385531252.77999997</v>
      </c>
      <c r="W51" s="6">
        <v>388126776.56</v>
      </c>
      <c r="X51" s="6">
        <v>393243880.43000001</v>
      </c>
      <c r="Y51" s="6">
        <v>404346666.64999998</v>
      </c>
      <c r="Z51" s="6">
        <v>421134988.17999995</v>
      </c>
      <c r="AA51" s="6">
        <v>422853882.91999996</v>
      </c>
      <c r="AB51" s="6">
        <v>419181056.35000002</v>
      </c>
      <c r="AC51" s="6">
        <v>416863566.16999996</v>
      </c>
      <c r="AD51" s="6">
        <v>415342281.52999997</v>
      </c>
      <c r="AE51" s="6">
        <v>418006018.19</v>
      </c>
      <c r="AF51" s="6">
        <v>422350315.20000005</v>
      </c>
      <c r="AG51" s="6">
        <v>426559778.82999998</v>
      </c>
      <c r="AH51" s="6">
        <v>432186558.83000004</v>
      </c>
      <c r="AI51" s="6">
        <v>436159874.86000001</v>
      </c>
      <c r="AJ51" s="6">
        <v>438148103.87</v>
      </c>
      <c r="AK51" s="6">
        <v>442749553.17999995</v>
      </c>
      <c r="AL51" s="6">
        <v>449075205.75999999</v>
      </c>
      <c r="AM51" s="6">
        <v>453351479.96000004</v>
      </c>
      <c r="AN51" s="6">
        <v>445461170.65999997</v>
      </c>
      <c r="AO51" s="6">
        <v>444945316.65999997</v>
      </c>
      <c r="AP51" s="6">
        <v>443079552.07999998</v>
      </c>
      <c r="AQ51" s="6">
        <v>439060644.38999999</v>
      </c>
      <c r="AR51" s="6">
        <v>435163889.56999999</v>
      </c>
      <c r="AS51" s="6">
        <v>431424980.38999999</v>
      </c>
      <c r="AT51" s="6">
        <v>430499180.22000003</v>
      </c>
      <c r="AU51" s="6">
        <v>427826447.13</v>
      </c>
      <c r="AV51" s="6">
        <v>426551241.38999999</v>
      </c>
      <c r="AW51" s="6">
        <v>429224712.22000003</v>
      </c>
      <c r="AX51" s="6">
        <v>430330896.48000002</v>
      </c>
      <c r="AY51" s="6">
        <v>432560875.60000002</v>
      </c>
      <c r="AZ51" s="6">
        <v>421834298.17000002</v>
      </c>
      <c r="BA51" s="6">
        <v>417764255.69000006</v>
      </c>
      <c r="BB51" s="6">
        <v>418971009.40999997</v>
      </c>
      <c r="BC51" s="6">
        <v>418421339.25</v>
      </c>
      <c r="BD51" s="6">
        <v>416830186.22000003</v>
      </c>
      <c r="BE51" s="6">
        <v>409090557.38999999</v>
      </c>
      <c r="BF51" s="6">
        <v>408531087.09000003</v>
      </c>
      <c r="BG51" s="6">
        <v>401928123.13999999</v>
      </c>
      <c r="BH51" s="6">
        <v>399739488.83999997</v>
      </c>
      <c r="BI51" s="6">
        <v>400762666.01999998</v>
      </c>
      <c r="BJ51" s="6">
        <v>400755304.08000004</v>
      </c>
      <c r="BK51" s="6">
        <v>395838239.92999995</v>
      </c>
      <c r="BL51" s="6">
        <v>388702443.11000001</v>
      </c>
      <c r="BM51" s="6">
        <v>382103675.91999996</v>
      </c>
      <c r="BN51" s="6">
        <v>376391839.86000001</v>
      </c>
      <c r="BO51" s="6">
        <v>376776981.74000001</v>
      </c>
      <c r="BP51" s="6">
        <v>376930333.23000002</v>
      </c>
      <c r="BQ51" s="6">
        <v>378440201.56</v>
      </c>
      <c r="BR51" s="6">
        <v>380053203.13999999</v>
      </c>
      <c r="BS51" s="6">
        <v>381501166.01999998</v>
      </c>
      <c r="BT51" s="6">
        <v>386200733.64999998</v>
      </c>
      <c r="BU51" s="6">
        <v>394133336.27999997</v>
      </c>
      <c r="BV51" s="6">
        <v>406560558.89999998</v>
      </c>
      <c r="BW51" s="6">
        <v>419847377.63999999</v>
      </c>
      <c r="BX51" s="6">
        <v>422918139.46999997</v>
      </c>
      <c r="BY51" s="6">
        <v>435661006.31</v>
      </c>
      <c r="BZ51" s="6">
        <v>445244707.27000004</v>
      </c>
      <c r="CA51" s="6">
        <v>450277654.58000004</v>
      </c>
      <c r="CB51" s="6">
        <v>461177043.94999999</v>
      </c>
      <c r="CC51" s="6">
        <v>472088461.16000003</v>
      </c>
      <c r="CD51" s="6">
        <v>487589721.88</v>
      </c>
      <c r="CE51" s="6">
        <v>498908933.41000003</v>
      </c>
      <c r="CF51" s="6">
        <v>508604534.48000002</v>
      </c>
      <c r="CG51" s="6">
        <v>523095976.33000004</v>
      </c>
      <c r="CH51" s="6">
        <v>542516451.74000001</v>
      </c>
      <c r="CI51" s="6">
        <v>552132094.62</v>
      </c>
      <c r="CJ51" s="6">
        <v>556023413.63</v>
      </c>
      <c r="CK51" s="6">
        <v>566325380.36000001</v>
      </c>
      <c r="CL51" s="6">
        <v>570888544.36000001</v>
      </c>
      <c r="CM51" s="6">
        <v>577785960.30999994</v>
      </c>
      <c r="CN51" s="6">
        <v>584284776.04999995</v>
      </c>
      <c r="CO51" s="6">
        <v>582498904.25999999</v>
      </c>
      <c r="CP51" s="6">
        <v>597115242.39999998</v>
      </c>
      <c r="CQ51" s="6">
        <v>605156759.65999997</v>
      </c>
      <c r="CR51" s="6">
        <v>608902055.87</v>
      </c>
      <c r="CS51" s="6">
        <v>621145644.97000003</v>
      </c>
      <c r="CT51" s="6">
        <v>638179993.23000002</v>
      </c>
      <c r="CU51" s="6">
        <v>640107393.28999996</v>
      </c>
      <c r="CV51" s="6">
        <v>633292552.42000008</v>
      </c>
      <c r="CW51" s="6">
        <v>643008740.75999999</v>
      </c>
      <c r="CX51" s="6">
        <v>648696735.61000001</v>
      </c>
      <c r="CY51" s="6">
        <v>651513790.73000002</v>
      </c>
      <c r="CZ51" s="6">
        <v>659967015.29999995</v>
      </c>
      <c r="DA51" s="6">
        <v>662561130.20000005</v>
      </c>
      <c r="DB51" s="6">
        <v>668326282.12</v>
      </c>
      <c r="DC51" s="6">
        <v>670542451.73000002</v>
      </c>
      <c r="DD51" s="6">
        <v>667213134.01999998</v>
      </c>
      <c r="DE51" s="6">
        <v>678567755.27999997</v>
      </c>
      <c r="DF51" s="6">
        <v>694424773.45000005</v>
      </c>
      <c r="DG51" s="6">
        <v>699825213.80999994</v>
      </c>
    </row>
    <row r="52" spans="1:111" x14ac:dyDescent="0.3">
      <c r="A52" s="1">
        <v>2</v>
      </c>
      <c r="B52" s="1">
        <v>109</v>
      </c>
      <c r="C52" s="1" t="s">
        <v>55</v>
      </c>
      <c r="D52" s="6">
        <v>129112286.18000001</v>
      </c>
      <c r="E52" s="6">
        <v>130688906.72</v>
      </c>
      <c r="F52" s="6">
        <v>130316989.93000001</v>
      </c>
      <c r="G52" s="6">
        <v>132989325.77000001</v>
      </c>
      <c r="H52" s="6">
        <v>133361203.71000001</v>
      </c>
      <c r="I52" s="6">
        <v>133245483.77</v>
      </c>
      <c r="J52" s="6">
        <v>136923004.09999999</v>
      </c>
      <c r="K52" s="6">
        <v>137371279.91999999</v>
      </c>
      <c r="L52" s="6">
        <v>141557708.28999999</v>
      </c>
      <c r="M52" s="6">
        <v>143454790.34</v>
      </c>
      <c r="N52" s="6">
        <v>146745151.60000002</v>
      </c>
      <c r="O52" s="6">
        <v>147003841.97</v>
      </c>
      <c r="P52" s="6">
        <v>145525081.06</v>
      </c>
      <c r="Q52" s="6">
        <v>148494123</v>
      </c>
      <c r="R52" s="6">
        <v>148763412.31999999</v>
      </c>
      <c r="S52" s="6">
        <v>149564764.47</v>
      </c>
      <c r="T52" s="6">
        <v>152823822.58000001</v>
      </c>
      <c r="U52" s="6">
        <v>151715565.45999998</v>
      </c>
      <c r="V52" s="6">
        <v>153991768.50999999</v>
      </c>
      <c r="W52" s="6">
        <v>157957747.75999999</v>
      </c>
      <c r="X52" s="6">
        <v>159105294.81</v>
      </c>
      <c r="Y52" s="6">
        <v>161184984.06999999</v>
      </c>
      <c r="Z52" s="6">
        <v>166210201.73000002</v>
      </c>
      <c r="AA52" s="6">
        <v>165241818.47</v>
      </c>
      <c r="AB52" s="6">
        <v>163554599.36000001</v>
      </c>
      <c r="AC52" s="6">
        <v>163048390.81</v>
      </c>
      <c r="AD52" s="6">
        <v>162799430.38</v>
      </c>
      <c r="AE52" s="6">
        <v>167147486.31</v>
      </c>
      <c r="AF52" s="6">
        <v>169715844</v>
      </c>
      <c r="AG52" s="6">
        <v>167761709.30000001</v>
      </c>
      <c r="AH52" s="6">
        <v>169239024.75999999</v>
      </c>
      <c r="AI52" s="6">
        <v>167295432.59</v>
      </c>
      <c r="AJ52" s="6">
        <v>165598944.64000002</v>
      </c>
      <c r="AK52" s="6">
        <v>165955607.32999998</v>
      </c>
      <c r="AL52" s="6">
        <v>168791190.05000001</v>
      </c>
      <c r="AM52" s="6">
        <v>164980664.53</v>
      </c>
      <c r="AN52" s="6">
        <v>163471702.31</v>
      </c>
      <c r="AO52" s="6">
        <v>162410214.53999999</v>
      </c>
      <c r="AP52" s="6">
        <v>159661598.31999999</v>
      </c>
      <c r="AQ52" s="6">
        <v>159838672.91</v>
      </c>
      <c r="AR52" s="6">
        <v>158646293.50999999</v>
      </c>
      <c r="AS52" s="6">
        <v>156153365.78999999</v>
      </c>
      <c r="AT52" s="6">
        <v>157202882.15000001</v>
      </c>
      <c r="AU52" s="6">
        <v>159786674.05000001</v>
      </c>
      <c r="AV52" s="6">
        <v>161677306.75</v>
      </c>
      <c r="AW52" s="6">
        <v>164138926.75999999</v>
      </c>
      <c r="AX52" s="6">
        <v>165249539.06</v>
      </c>
      <c r="AY52" s="6">
        <v>163736571.12</v>
      </c>
      <c r="AZ52" s="6">
        <v>163158861.75999999</v>
      </c>
      <c r="BA52" s="6">
        <v>156273317.25</v>
      </c>
      <c r="BB52" s="6">
        <v>157047714.32999998</v>
      </c>
      <c r="BC52" s="6">
        <v>159135655.75999999</v>
      </c>
      <c r="BD52" s="6">
        <v>162442616.38</v>
      </c>
      <c r="BE52" s="6">
        <v>163844988.18000001</v>
      </c>
      <c r="BF52" s="6">
        <v>167026182.13</v>
      </c>
      <c r="BG52" s="6">
        <v>169520487.26999998</v>
      </c>
      <c r="BH52" s="6">
        <v>172777199.80000001</v>
      </c>
      <c r="BI52" s="6">
        <v>173465098.16</v>
      </c>
      <c r="BJ52" s="6">
        <v>177164832.78</v>
      </c>
      <c r="BK52" s="6">
        <v>177881462.58000001</v>
      </c>
      <c r="BL52" s="6">
        <v>177139064.78</v>
      </c>
      <c r="BM52" s="6">
        <v>177503659.59</v>
      </c>
      <c r="BN52" s="6">
        <v>174805072.05000001</v>
      </c>
      <c r="BO52" s="6">
        <v>180149053.89999998</v>
      </c>
      <c r="BP52" s="6">
        <v>179119593.31</v>
      </c>
      <c r="BQ52" s="6">
        <v>178523545.83000001</v>
      </c>
      <c r="BR52" s="6">
        <v>180984644.41999999</v>
      </c>
      <c r="BS52" s="6">
        <v>182565824.84</v>
      </c>
      <c r="BT52" s="6">
        <v>182416539.87</v>
      </c>
      <c r="BU52" s="6">
        <v>183444546.59999999</v>
      </c>
      <c r="BV52" s="6">
        <v>187329435.64000002</v>
      </c>
      <c r="BW52" s="6">
        <v>187836075.51999998</v>
      </c>
      <c r="BX52" s="6">
        <v>189384042.06999999</v>
      </c>
      <c r="BY52" s="6">
        <v>189916370.46000001</v>
      </c>
      <c r="BZ52" s="6">
        <v>188866487.66999999</v>
      </c>
      <c r="CA52" s="6">
        <v>187947032.49000001</v>
      </c>
      <c r="CB52" s="6">
        <v>187759763.62</v>
      </c>
      <c r="CC52" s="6">
        <v>184045778.37</v>
      </c>
      <c r="CD52" s="6">
        <v>182649885.13999999</v>
      </c>
      <c r="CE52" s="6">
        <v>183698396.5</v>
      </c>
      <c r="CF52" s="6">
        <v>184419550.69</v>
      </c>
      <c r="CG52" s="6">
        <v>187207826.25999999</v>
      </c>
      <c r="CH52" s="6">
        <v>189316945.35999998</v>
      </c>
      <c r="CI52" s="6">
        <v>187893132.59999999</v>
      </c>
      <c r="CJ52" s="6">
        <v>190076087.42000002</v>
      </c>
      <c r="CK52" s="6">
        <v>194098610.81</v>
      </c>
      <c r="CL52" s="6">
        <v>193232452.56999999</v>
      </c>
      <c r="CM52" s="6">
        <v>197649811.19</v>
      </c>
      <c r="CN52" s="6">
        <v>200558982.70999998</v>
      </c>
      <c r="CO52" s="6">
        <v>201381911.20999998</v>
      </c>
      <c r="CP52" s="6">
        <v>205559903.47000003</v>
      </c>
      <c r="CQ52" s="6">
        <v>206027000.41</v>
      </c>
      <c r="CR52" s="6">
        <v>206951880.35000002</v>
      </c>
      <c r="CS52" s="6">
        <v>210425120.59999996</v>
      </c>
      <c r="CT52" s="6">
        <v>215857960.61000001</v>
      </c>
      <c r="CU52" s="6">
        <v>216815227.68000001</v>
      </c>
      <c r="CV52" s="6">
        <v>218344236.88</v>
      </c>
      <c r="CW52" s="6">
        <v>221648493.41</v>
      </c>
      <c r="CX52" s="6">
        <v>221573504.31999999</v>
      </c>
      <c r="CY52" s="6">
        <v>220907608.12</v>
      </c>
      <c r="CZ52" s="6">
        <v>220865910.17000002</v>
      </c>
      <c r="DA52" s="6">
        <v>220128879.51999998</v>
      </c>
      <c r="DB52" s="6">
        <v>218012050.35000002</v>
      </c>
      <c r="DC52" s="6">
        <v>218086494.81999999</v>
      </c>
      <c r="DD52" s="6">
        <v>216482344.82000002</v>
      </c>
      <c r="DE52" s="6">
        <v>219119519.82999998</v>
      </c>
      <c r="DF52" s="6">
        <v>222489184.07999998</v>
      </c>
      <c r="DG52" s="6">
        <v>219121699.32999998</v>
      </c>
    </row>
    <row r="53" spans="1:111" x14ac:dyDescent="0.3">
      <c r="A53" s="1">
        <v>2</v>
      </c>
      <c r="B53" s="1">
        <v>110</v>
      </c>
      <c r="C53" s="1" t="s">
        <v>58</v>
      </c>
      <c r="D53" s="6">
        <v>146445936.75999999</v>
      </c>
      <c r="E53" s="6">
        <v>147653726.72</v>
      </c>
      <c r="F53" s="6">
        <v>149653037.35000002</v>
      </c>
      <c r="G53" s="6">
        <v>145013129.15000001</v>
      </c>
      <c r="H53" s="6">
        <v>139289087.80000001</v>
      </c>
      <c r="I53" s="6">
        <v>136080247.68000001</v>
      </c>
      <c r="J53" s="6">
        <v>135511866.44</v>
      </c>
      <c r="K53" s="6">
        <v>135379634.86000001</v>
      </c>
      <c r="L53" s="6">
        <v>136051469.23000002</v>
      </c>
      <c r="M53" s="6">
        <v>137441854.53</v>
      </c>
      <c r="N53" s="6">
        <v>138368934.13</v>
      </c>
      <c r="O53" s="6">
        <v>137533788.13</v>
      </c>
      <c r="P53" s="6">
        <v>133658959.67000002</v>
      </c>
      <c r="Q53" s="6">
        <v>133778677.8</v>
      </c>
      <c r="R53" s="6">
        <v>133412733.97999999</v>
      </c>
      <c r="S53" s="6">
        <v>132916257.58</v>
      </c>
      <c r="T53" s="6">
        <v>133712242.76000001</v>
      </c>
      <c r="U53" s="6">
        <v>132630893.8</v>
      </c>
      <c r="V53" s="6">
        <v>131763528.96000001</v>
      </c>
      <c r="W53" s="6">
        <v>129228938.80000001</v>
      </c>
      <c r="X53" s="6">
        <v>127106538.87</v>
      </c>
      <c r="Y53" s="6">
        <v>129114766.84</v>
      </c>
      <c r="Z53" s="6">
        <v>132310421.47</v>
      </c>
      <c r="AA53" s="6">
        <v>130426709.47</v>
      </c>
      <c r="AB53" s="6">
        <v>128952447.02000001</v>
      </c>
      <c r="AC53" s="6">
        <v>129322772.16999999</v>
      </c>
      <c r="AD53" s="6">
        <v>131076256.52</v>
      </c>
      <c r="AE53" s="6">
        <v>132371931.80000001</v>
      </c>
      <c r="AF53" s="6">
        <v>132567153.78</v>
      </c>
      <c r="AG53" s="6">
        <v>123608884.41</v>
      </c>
      <c r="AH53" s="6">
        <v>122530777.36</v>
      </c>
      <c r="AI53" s="6">
        <v>123324881.84999999</v>
      </c>
      <c r="AJ53" s="6">
        <v>128012636.28999999</v>
      </c>
      <c r="AK53" s="6">
        <v>129024923.47</v>
      </c>
      <c r="AL53" s="6">
        <v>132114109.59</v>
      </c>
      <c r="AM53" s="6">
        <v>130999946.73</v>
      </c>
      <c r="AN53" s="6">
        <v>130437436.32000001</v>
      </c>
      <c r="AO53" s="6">
        <v>131238832.40000001</v>
      </c>
      <c r="AP53" s="6">
        <v>132884820.76000001</v>
      </c>
      <c r="AQ53" s="6">
        <v>132007244.59999999</v>
      </c>
      <c r="AR53" s="6">
        <v>132072746.96000001</v>
      </c>
      <c r="AS53" s="6">
        <v>127876872.26000001</v>
      </c>
      <c r="AT53" s="6">
        <v>128374238.93000001</v>
      </c>
      <c r="AU53" s="6">
        <v>130500159.78</v>
      </c>
      <c r="AV53" s="6">
        <v>130789082.33000001</v>
      </c>
      <c r="AW53" s="6">
        <v>133882991.84</v>
      </c>
      <c r="AX53" s="6">
        <v>135142004.03</v>
      </c>
      <c r="AY53" s="6">
        <v>130816207.62</v>
      </c>
      <c r="AZ53" s="6">
        <v>129426934.06999999</v>
      </c>
      <c r="BA53" s="6">
        <v>129846901.12</v>
      </c>
      <c r="BB53" s="6">
        <v>132050181.41</v>
      </c>
      <c r="BC53" s="6">
        <v>133528815.83000001</v>
      </c>
      <c r="BD53" s="6">
        <v>133626601.31</v>
      </c>
      <c r="BE53" s="6">
        <v>131962117.72</v>
      </c>
      <c r="BF53" s="6">
        <v>130034666.88</v>
      </c>
      <c r="BG53" s="6">
        <v>130895110.81999999</v>
      </c>
      <c r="BH53" s="6">
        <v>130937674.02</v>
      </c>
      <c r="BI53" s="6">
        <v>128488744.59</v>
      </c>
      <c r="BJ53" s="6">
        <v>127068395.84</v>
      </c>
      <c r="BK53" s="6">
        <v>121185708.66</v>
      </c>
      <c r="BL53" s="6">
        <v>119355138.72</v>
      </c>
      <c r="BM53" s="6">
        <v>120012957.83</v>
      </c>
      <c r="BN53" s="6">
        <v>120874399.15000001</v>
      </c>
      <c r="BO53" s="6">
        <v>117906360.53</v>
      </c>
      <c r="BP53" s="6">
        <v>118407409.24000001</v>
      </c>
      <c r="BQ53" s="6">
        <v>118258163.58</v>
      </c>
      <c r="BR53" s="6">
        <v>117956103.64</v>
      </c>
      <c r="BS53" s="6">
        <v>109667374.03</v>
      </c>
      <c r="BT53" s="6">
        <v>110550832.05</v>
      </c>
      <c r="BU53" s="6">
        <v>110121457.72</v>
      </c>
      <c r="BV53" s="6">
        <v>111287085.31999999</v>
      </c>
      <c r="BW53" s="6">
        <v>110542202.59999999</v>
      </c>
      <c r="BX53" s="6">
        <v>110022007.46000001</v>
      </c>
      <c r="BY53" s="6">
        <v>110606451.8</v>
      </c>
      <c r="BZ53" s="6">
        <v>110425079.31999999</v>
      </c>
      <c r="CA53" s="6">
        <v>113152600.47999999</v>
      </c>
      <c r="CB53" s="6">
        <v>114286239.41</v>
      </c>
      <c r="CC53" s="6">
        <v>112543423.71000001</v>
      </c>
      <c r="CD53" s="6">
        <v>110148026.31999999</v>
      </c>
      <c r="CE53" s="6">
        <v>110310532.38999999</v>
      </c>
      <c r="CF53" s="6">
        <v>109028342.16</v>
      </c>
      <c r="CG53" s="6">
        <v>108195548.29000001</v>
      </c>
      <c r="CH53" s="6">
        <v>105651673.38</v>
      </c>
      <c r="CI53" s="6">
        <v>105463468.83000001</v>
      </c>
      <c r="CJ53" s="6">
        <v>105201716.52000001</v>
      </c>
      <c r="CK53" s="6">
        <v>104884293</v>
      </c>
      <c r="CL53" s="6">
        <v>104907327.83</v>
      </c>
      <c r="CM53" s="6">
        <v>104640309.58000001</v>
      </c>
      <c r="CN53" s="6">
        <v>104681398.90000001</v>
      </c>
      <c r="CO53" s="6">
        <v>100446369.81</v>
      </c>
      <c r="CP53" s="6">
        <v>99302354.069999993</v>
      </c>
      <c r="CQ53" s="6">
        <v>98369431.340000004</v>
      </c>
      <c r="CR53" s="6">
        <v>97343674.980000004</v>
      </c>
      <c r="CS53" s="6">
        <v>97032151.450000003</v>
      </c>
      <c r="CT53" s="6">
        <v>91491889.519999996</v>
      </c>
      <c r="CU53" s="6">
        <v>90253035.689999998</v>
      </c>
      <c r="CV53" s="6">
        <v>89728124.310000002</v>
      </c>
      <c r="CW53" s="6">
        <v>89332836.400000006</v>
      </c>
      <c r="CX53" s="6">
        <v>89614753.099999994</v>
      </c>
      <c r="CY53" s="6">
        <v>88119308.24000001</v>
      </c>
      <c r="CZ53" s="6">
        <v>87809460.219999999</v>
      </c>
      <c r="DA53" s="6">
        <v>85103007.550000012</v>
      </c>
      <c r="DB53" s="6">
        <v>82439275.479999989</v>
      </c>
      <c r="DC53" s="6">
        <v>81568063.269999996</v>
      </c>
      <c r="DD53" s="6">
        <v>81278257.780000001</v>
      </c>
      <c r="DE53" s="6">
        <v>83041609.569999993</v>
      </c>
      <c r="DF53" s="6">
        <v>84713244.430000007</v>
      </c>
      <c r="DG53" s="6">
        <v>85360726.400000006</v>
      </c>
    </row>
    <row r="54" spans="1:111" x14ac:dyDescent="0.3">
      <c r="A54" s="1">
        <v>1</v>
      </c>
      <c r="B54" s="1">
        <v>111</v>
      </c>
      <c r="C54" s="1" t="s">
        <v>45</v>
      </c>
      <c r="D54" s="6">
        <v>110039071.72</v>
      </c>
      <c r="E54" s="6">
        <v>110220030.97</v>
      </c>
      <c r="F54" s="6">
        <v>112881781.97999999</v>
      </c>
      <c r="G54" s="6">
        <v>107254560.44</v>
      </c>
      <c r="H54" s="6">
        <v>107804899.81999999</v>
      </c>
      <c r="I54" s="6">
        <v>109531627</v>
      </c>
      <c r="J54" s="6">
        <v>110184279.78999999</v>
      </c>
      <c r="K54" s="6">
        <v>112740929.49000001</v>
      </c>
      <c r="L54" s="6">
        <v>112908427.90000001</v>
      </c>
      <c r="M54" s="6">
        <v>115027456.81</v>
      </c>
      <c r="N54" s="6">
        <v>117623186.71000001</v>
      </c>
      <c r="O54" s="6">
        <v>119239476.16</v>
      </c>
      <c r="P54" s="6">
        <v>114760081.59</v>
      </c>
      <c r="Q54" s="6">
        <v>112081163.66</v>
      </c>
      <c r="R54" s="6">
        <v>104294116.00999999</v>
      </c>
      <c r="S54" s="6">
        <v>102855016.61</v>
      </c>
      <c r="T54" s="6">
        <v>102617586.75</v>
      </c>
      <c r="U54" s="6">
        <v>101769917.00999999</v>
      </c>
      <c r="V54" s="6">
        <v>102753398.78</v>
      </c>
      <c r="W54" s="6">
        <v>103217409.34999999</v>
      </c>
      <c r="X54" s="6">
        <v>105100192.93000001</v>
      </c>
      <c r="Y54" s="6">
        <v>105815161.84</v>
      </c>
      <c r="Z54" s="6">
        <v>107078441.46000001</v>
      </c>
      <c r="AA54" s="6">
        <v>104845144.37</v>
      </c>
      <c r="AB54" s="6">
        <v>100410155.97</v>
      </c>
      <c r="AC54" s="6">
        <v>99165493.959999993</v>
      </c>
      <c r="AD54" s="6">
        <v>97656334.590000004</v>
      </c>
      <c r="AE54" s="6">
        <v>95983584.890000001</v>
      </c>
      <c r="AF54" s="6">
        <v>97109660.420000002</v>
      </c>
      <c r="AG54" s="6">
        <v>97852279.129999995</v>
      </c>
      <c r="AH54" s="6">
        <v>98853285.120000005</v>
      </c>
      <c r="AI54" s="6">
        <v>99399360.390000001</v>
      </c>
      <c r="AJ54" s="6">
        <v>101695741.5</v>
      </c>
      <c r="AK54" s="6">
        <v>103599442.67</v>
      </c>
      <c r="AL54" s="6">
        <v>106734714.31</v>
      </c>
      <c r="AM54" s="6">
        <v>106157318.7</v>
      </c>
      <c r="AN54" s="6">
        <v>105220854.50999999</v>
      </c>
      <c r="AO54" s="6">
        <v>106496940.48</v>
      </c>
      <c r="AP54" s="6">
        <v>105335118.38</v>
      </c>
      <c r="AQ54" s="6">
        <v>104992460.91</v>
      </c>
      <c r="AR54" s="6">
        <v>104582078.39</v>
      </c>
      <c r="AS54" s="6">
        <v>104929863.09</v>
      </c>
      <c r="AT54" s="6">
        <v>104788328.86</v>
      </c>
      <c r="AU54" s="6">
        <v>104756753.16</v>
      </c>
      <c r="AV54" s="6">
        <v>105054603.41999999</v>
      </c>
      <c r="AW54" s="6">
        <v>103852354.40000001</v>
      </c>
      <c r="AX54" s="6">
        <v>101434844.37</v>
      </c>
      <c r="AY54" s="6">
        <v>100661278.95</v>
      </c>
      <c r="AZ54" s="6">
        <v>98428641.629999995</v>
      </c>
      <c r="BA54" s="6">
        <v>98306130.489999995</v>
      </c>
      <c r="BB54" s="6">
        <v>99526789.289999992</v>
      </c>
      <c r="BC54" s="6">
        <v>99918659.430000007</v>
      </c>
      <c r="BD54" s="6">
        <v>99409144.669999987</v>
      </c>
      <c r="BE54" s="6">
        <v>98529136.530000001</v>
      </c>
      <c r="BF54" s="6">
        <v>97389666.319999993</v>
      </c>
      <c r="BG54" s="6">
        <v>97268571.090000004</v>
      </c>
      <c r="BH54" s="6">
        <v>98205821.620000005</v>
      </c>
      <c r="BI54" s="6">
        <v>100014618.71000001</v>
      </c>
      <c r="BJ54" s="6">
        <v>102037860.84999999</v>
      </c>
      <c r="BK54" s="6">
        <v>101899613.33000001</v>
      </c>
      <c r="BL54" s="6">
        <v>98849051.200000003</v>
      </c>
      <c r="BM54" s="6">
        <v>99375549.659999996</v>
      </c>
      <c r="BN54" s="6">
        <v>99351669.539999992</v>
      </c>
      <c r="BO54" s="6">
        <v>100198795.06999999</v>
      </c>
      <c r="BP54" s="6">
        <v>100097821.34</v>
      </c>
      <c r="BQ54" s="6">
        <v>99027548.25999999</v>
      </c>
      <c r="BR54" s="6">
        <v>99459678.5</v>
      </c>
      <c r="BS54" s="6">
        <v>100071921.46000001</v>
      </c>
      <c r="BT54" s="6">
        <v>100675167.78</v>
      </c>
      <c r="BU54" s="6">
        <v>102521638.58</v>
      </c>
      <c r="BV54" s="6">
        <v>103491836.29000001</v>
      </c>
      <c r="BW54" s="6">
        <v>100809267.88</v>
      </c>
      <c r="BX54" s="6">
        <v>99843161.480000004</v>
      </c>
      <c r="BY54" s="6">
        <v>99241829.219999999</v>
      </c>
      <c r="BZ54" s="6">
        <v>96214883.25</v>
      </c>
      <c r="CA54" s="6">
        <v>97731217.890000001</v>
      </c>
      <c r="CB54" s="6">
        <v>99496298.659999996</v>
      </c>
      <c r="CC54" s="6">
        <v>101266802.43000001</v>
      </c>
      <c r="CD54" s="6">
        <v>101973181.75</v>
      </c>
      <c r="CE54" s="6">
        <v>99105335.400000006</v>
      </c>
      <c r="CF54" s="6">
        <v>99014538.300000012</v>
      </c>
      <c r="CG54" s="6">
        <v>97142343.269999996</v>
      </c>
      <c r="CH54" s="6">
        <v>86357347.280000001</v>
      </c>
      <c r="CI54" s="6">
        <v>85208959.620000005</v>
      </c>
      <c r="CJ54" s="6">
        <v>83873701.969999999</v>
      </c>
      <c r="CK54" s="6">
        <v>83666962.939999998</v>
      </c>
      <c r="CL54" s="6">
        <v>82922589.299999997</v>
      </c>
      <c r="CM54" s="6">
        <v>82197786.219999999</v>
      </c>
      <c r="CN54" s="6">
        <v>82359399.450000003</v>
      </c>
      <c r="CO54" s="6">
        <v>82308449.140000001</v>
      </c>
      <c r="CP54" s="6">
        <v>79859666.460000008</v>
      </c>
      <c r="CQ54" s="6">
        <v>76763371.280000001</v>
      </c>
      <c r="CR54" s="6">
        <v>76700031.379999995</v>
      </c>
      <c r="CS54" s="6">
        <v>75409326.75</v>
      </c>
      <c r="CT54" s="6">
        <v>75604515.75</v>
      </c>
      <c r="CU54" s="6">
        <v>74292659.349999994</v>
      </c>
      <c r="CV54" s="6">
        <v>72859775.549999997</v>
      </c>
      <c r="CW54" s="6">
        <v>68459011.040000007</v>
      </c>
      <c r="CX54" s="6">
        <v>66433347</v>
      </c>
      <c r="CY54" s="6">
        <v>65126294.409999996</v>
      </c>
      <c r="CZ54" s="6">
        <v>64536133.839999996</v>
      </c>
      <c r="DA54" s="6">
        <v>63318369.930000007</v>
      </c>
      <c r="DB54" s="6">
        <v>65596267.650000006</v>
      </c>
      <c r="DC54" s="6">
        <v>66075522.810000002</v>
      </c>
      <c r="DD54" s="6">
        <v>66441380.480000004</v>
      </c>
      <c r="DE54" s="6">
        <v>66958508.140000001</v>
      </c>
      <c r="DF54" s="6">
        <v>68236872.99000001</v>
      </c>
      <c r="DG54" s="6">
        <v>66174545.230000004</v>
      </c>
    </row>
    <row r="55" spans="1:111" x14ac:dyDescent="0.3">
      <c r="A55" s="1">
        <v>2</v>
      </c>
      <c r="B55" s="1">
        <v>112</v>
      </c>
      <c r="C55" s="1" t="s">
        <v>59</v>
      </c>
      <c r="D55" s="6">
        <v>711501697.19000006</v>
      </c>
      <c r="E55" s="6">
        <v>718000920.33999991</v>
      </c>
      <c r="F55" s="6">
        <v>715183806.63999999</v>
      </c>
      <c r="G55" s="6">
        <v>720677569.07999992</v>
      </c>
      <c r="H55" s="6">
        <v>728533919.10000002</v>
      </c>
      <c r="I55" s="6">
        <v>727751869.05000007</v>
      </c>
      <c r="J55" s="6">
        <v>737155685.73000002</v>
      </c>
      <c r="K55" s="6">
        <v>745373665.44000006</v>
      </c>
      <c r="L55" s="6">
        <v>754111028.63</v>
      </c>
      <c r="M55" s="6">
        <v>774741299.10000002</v>
      </c>
      <c r="N55" s="6">
        <v>785848791.74000001</v>
      </c>
      <c r="O55" s="6">
        <v>789872979.26999998</v>
      </c>
      <c r="P55" s="6">
        <v>781139878.25</v>
      </c>
      <c r="Q55" s="6">
        <v>773687238.73000002</v>
      </c>
      <c r="R55" s="6">
        <v>780038390.91999996</v>
      </c>
      <c r="S55" s="6">
        <v>787727308.34000003</v>
      </c>
      <c r="T55" s="6">
        <v>789926428.88000011</v>
      </c>
      <c r="U55" s="6">
        <v>789527445.74000001</v>
      </c>
      <c r="V55" s="6">
        <v>791319140.82000005</v>
      </c>
      <c r="W55" s="6">
        <v>789623958.12</v>
      </c>
      <c r="X55" s="6">
        <v>788994821.88999999</v>
      </c>
      <c r="Y55" s="6">
        <v>797459930.50999999</v>
      </c>
      <c r="Z55" s="6">
        <v>808074198.55000007</v>
      </c>
      <c r="AA55" s="6">
        <v>805635763.49000001</v>
      </c>
      <c r="AB55" s="6">
        <v>813406219.71999991</v>
      </c>
      <c r="AC55" s="6">
        <v>828408215.82000005</v>
      </c>
      <c r="AD55" s="6">
        <v>834510755.00999999</v>
      </c>
      <c r="AE55" s="6">
        <v>842087472.97000003</v>
      </c>
      <c r="AF55" s="6">
        <v>841426241.47000003</v>
      </c>
      <c r="AG55" s="6">
        <v>842064917.66999996</v>
      </c>
      <c r="AH55" s="6">
        <v>844994719.18999994</v>
      </c>
      <c r="AI55" s="6">
        <v>840072776.64999998</v>
      </c>
      <c r="AJ55" s="6">
        <v>844954122.46000004</v>
      </c>
      <c r="AK55" s="6">
        <v>843797155.26999998</v>
      </c>
      <c r="AL55" s="6">
        <v>838563546.53999996</v>
      </c>
      <c r="AM55" s="6">
        <v>844180772.3599999</v>
      </c>
      <c r="AN55" s="6">
        <v>835063995.93000007</v>
      </c>
      <c r="AO55" s="6">
        <v>840701892.44999993</v>
      </c>
      <c r="AP55" s="6">
        <v>836097614.89999998</v>
      </c>
      <c r="AQ55" s="6">
        <v>839397082.29999995</v>
      </c>
      <c r="AR55" s="6">
        <v>838893744.96999991</v>
      </c>
      <c r="AS55" s="6">
        <v>831784211.54000008</v>
      </c>
      <c r="AT55" s="6">
        <v>831337925.62</v>
      </c>
      <c r="AU55" s="6">
        <v>835346114.85000002</v>
      </c>
      <c r="AV55" s="6">
        <v>832353211.57000005</v>
      </c>
      <c r="AW55" s="6">
        <v>832608903.03999996</v>
      </c>
      <c r="AX55" s="6">
        <v>852995903.63999999</v>
      </c>
      <c r="AY55" s="6">
        <v>858754695.46000004</v>
      </c>
      <c r="AZ55" s="6">
        <v>861864493.8499999</v>
      </c>
      <c r="BA55" s="6">
        <v>871256992.8499999</v>
      </c>
      <c r="BB55" s="6">
        <v>871476989.69000006</v>
      </c>
      <c r="BC55" s="6">
        <v>874011308.10000002</v>
      </c>
      <c r="BD55" s="6">
        <v>865290885.41999996</v>
      </c>
      <c r="BE55" s="6">
        <v>847172488.38000011</v>
      </c>
      <c r="BF55" s="6">
        <v>836042185.05999994</v>
      </c>
      <c r="BG55" s="6">
        <v>833215473.49000001</v>
      </c>
      <c r="BH55" s="6">
        <v>830366519.17999995</v>
      </c>
      <c r="BI55" s="6">
        <v>839882012.41000009</v>
      </c>
      <c r="BJ55" s="6">
        <v>850808827.77999997</v>
      </c>
      <c r="BK55" s="6">
        <v>847090419.3599999</v>
      </c>
      <c r="BL55" s="6">
        <v>848550376.78999996</v>
      </c>
      <c r="BM55" s="6">
        <v>857297074.11000001</v>
      </c>
      <c r="BN55" s="6">
        <v>852751198.32000005</v>
      </c>
      <c r="BO55" s="6">
        <v>863728676.33999991</v>
      </c>
      <c r="BP55" s="6">
        <v>863001806.35000002</v>
      </c>
      <c r="BQ55" s="6">
        <v>847999770.82999992</v>
      </c>
      <c r="BR55" s="6">
        <v>844226309.05999994</v>
      </c>
      <c r="BS55" s="6">
        <v>857530860.37</v>
      </c>
      <c r="BT55" s="6">
        <v>873809616.73000002</v>
      </c>
      <c r="BU55" s="6">
        <v>884381081.83000004</v>
      </c>
      <c r="BV55" s="6">
        <v>896030671.65999997</v>
      </c>
      <c r="BW55" s="6">
        <v>885027464.11000001</v>
      </c>
      <c r="BX55" s="6">
        <v>882686758.13999999</v>
      </c>
      <c r="BY55" s="6">
        <v>884234117.38999999</v>
      </c>
      <c r="BZ55" s="6">
        <v>874778798.09000003</v>
      </c>
      <c r="CA55" s="6">
        <v>877315143.38999999</v>
      </c>
      <c r="CB55" s="6">
        <v>879453116.47000003</v>
      </c>
      <c r="CC55" s="6">
        <v>870722486.06000006</v>
      </c>
      <c r="CD55" s="6">
        <v>864420014.31000006</v>
      </c>
      <c r="CE55" s="6">
        <v>869441933.38999999</v>
      </c>
      <c r="CF55" s="6">
        <v>873823105.05999994</v>
      </c>
      <c r="CG55" s="6">
        <v>880742798.74000001</v>
      </c>
      <c r="CH55" s="6">
        <v>889146330.31000006</v>
      </c>
      <c r="CI55" s="6">
        <v>881021508.72000003</v>
      </c>
      <c r="CJ55" s="6">
        <v>877678921.25</v>
      </c>
      <c r="CK55" s="6">
        <v>877243555.67999995</v>
      </c>
      <c r="CL55" s="6">
        <v>873314929.73000002</v>
      </c>
      <c r="CM55" s="6">
        <v>871780981.33999991</v>
      </c>
      <c r="CN55" s="6">
        <v>882272377.17999995</v>
      </c>
      <c r="CO55" s="6">
        <v>887262351.22000003</v>
      </c>
      <c r="CP55" s="6">
        <v>889071236.52999997</v>
      </c>
      <c r="CQ55" s="6">
        <v>898173101.26999998</v>
      </c>
      <c r="CR55" s="6">
        <v>901679547.77999997</v>
      </c>
      <c r="CS55" s="6">
        <v>909049916.99000001</v>
      </c>
      <c r="CT55" s="6">
        <v>930793952.96000004</v>
      </c>
      <c r="CU55" s="6">
        <v>931233686.92000008</v>
      </c>
      <c r="CV55" s="6">
        <v>936306468.98000002</v>
      </c>
      <c r="CW55" s="6">
        <v>939630766</v>
      </c>
      <c r="CX55" s="6">
        <v>940749884.6400001</v>
      </c>
      <c r="CY55" s="6">
        <v>941835028.86000001</v>
      </c>
      <c r="CZ55" s="6">
        <v>953004001.75999999</v>
      </c>
      <c r="DA55" s="6">
        <v>963597320.92999995</v>
      </c>
      <c r="DB55" s="6">
        <v>975898075.63</v>
      </c>
      <c r="DC55" s="6">
        <v>986004743.16000009</v>
      </c>
      <c r="DD55" s="6">
        <v>997855772.60000002</v>
      </c>
      <c r="DE55" s="6">
        <v>1014331953.29</v>
      </c>
      <c r="DF55" s="6">
        <v>1037952892.38</v>
      </c>
      <c r="DG55" s="6">
        <v>1038658423.6200001</v>
      </c>
    </row>
    <row r="56" spans="1:111" x14ac:dyDescent="0.3">
      <c r="A56" s="1">
        <v>1</v>
      </c>
      <c r="B56" s="1">
        <v>113</v>
      </c>
      <c r="C56" s="1" t="s">
        <v>31</v>
      </c>
      <c r="D56" s="6">
        <v>27951717.579999998</v>
      </c>
      <c r="E56" s="6">
        <v>28367354.879999999</v>
      </c>
      <c r="F56" s="6">
        <v>29455749.039999999</v>
      </c>
      <c r="G56" s="6">
        <v>29761068.77</v>
      </c>
      <c r="H56" s="6">
        <v>30793185.93</v>
      </c>
      <c r="I56" s="6">
        <v>31624930.77</v>
      </c>
      <c r="J56" s="6">
        <v>32930441.120000001</v>
      </c>
      <c r="K56" s="6">
        <v>34608311.600000001</v>
      </c>
      <c r="L56" s="6">
        <v>35983412.18</v>
      </c>
      <c r="M56" s="6">
        <v>36974507.07</v>
      </c>
      <c r="N56" s="6">
        <v>38219617.240000002</v>
      </c>
      <c r="O56" s="6">
        <v>38418065.710000001</v>
      </c>
      <c r="P56" s="6">
        <v>38679179.82</v>
      </c>
      <c r="Q56" s="6">
        <v>39322377.020000003</v>
      </c>
      <c r="R56" s="6">
        <v>39766125.590000004</v>
      </c>
      <c r="S56" s="6">
        <v>39847616.469999999</v>
      </c>
      <c r="T56" s="6">
        <v>40135676.590000004</v>
      </c>
      <c r="U56" s="6">
        <v>40515918.329999998</v>
      </c>
      <c r="V56" s="6">
        <v>41383236.450000003</v>
      </c>
      <c r="W56" s="6">
        <v>41264207.960000001</v>
      </c>
      <c r="X56" s="6">
        <v>41896693.640000001</v>
      </c>
      <c r="Y56" s="6">
        <v>41758462.640000001</v>
      </c>
      <c r="Z56" s="6">
        <v>41975602.609999999</v>
      </c>
      <c r="AA56" s="6">
        <v>42034981.659999996</v>
      </c>
      <c r="AB56" s="6">
        <v>42197041.079999998</v>
      </c>
      <c r="AC56" s="6">
        <v>41440703.519999996</v>
      </c>
      <c r="AD56" s="6">
        <v>41254174.829999998</v>
      </c>
      <c r="AE56" s="6">
        <v>41046586.100000001</v>
      </c>
      <c r="AF56" s="6">
        <v>40341189.109999999</v>
      </c>
      <c r="AG56" s="6">
        <v>39146195.620000005</v>
      </c>
      <c r="AH56" s="6">
        <v>38818464.150000006</v>
      </c>
      <c r="AI56" s="6">
        <v>37840790</v>
      </c>
      <c r="AJ56" s="6">
        <v>37766731.25</v>
      </c>
      <c r="AK56" s="6">
        <v>37909983.350000001</v>
      </c>
      <c r="AL56" s="6">
        <v>38131545.920000002</v>
      </c>
      <c r="AM56" s="6">
        <v>37567386.390000001</v>
      </c>
      <c r="AN56" s="6">
        <v>38051274.729999997</v>
      </c>
      <c r="AO56" s="6">
        <v>38592945.990000002</v>
      </c>
      <c r="AP56" s="6">
        <v>38679087.490000002</v>
      </c>
      <c r="AQ56" s="6">
        <v>37121909.759999998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</row>
    <row r="57" spans="1:111" x14ac:dyDescent="0.3">
      <c r="A57" s="1">
        <v>1</v>
      </c>
      <c r="B57" s="1">
        <v>114</v>
      </c>
      <c r="C57" s="1" t="s">
        <v>24</v>
      </c>
      <c r="D57" s="6">
        <v>318959560.09000003</v>
      </c>
      <c r="E57" s="6">
        <v>322787916.57000005</v>
      </c>
      <c r="F57" s="6">
        <v>329586807.5</v>
      </c>
      <c r="G57" s="6">
        <v>334249455.06999999</v>
      </c>
      <c r="H57" s="6">
        <v>336916495.71000004</v>
      </c>
      <c r="I57" s="6">
        <v>345614094.90999997</v>
      </c>
      <c r="J57" s="6">
        <v>354492460.31</v>
      </c>
      <c r="K57" s="6">
        <v>363486051.06</v>
      </c>
      <c r="L57" s="6">
        <v>375288148.30000001</v>
      </c>
      <c r="M57" s="6">
        <v>385210271.21000004</v>
      </c>
      <c r="N57" s="6">
        <v>392809018.21000004</v>
      </c>
      <c r="O57" s="6">
        <v>397355170.19</v>
      </c>
      <c r="P57" s="6">
        <v>396963865.10000002</v>
      </c>
      <c r="Q57" s="6">
        <v>402219552.02999997</v>
      </c>
      <c r="R57" s="6">
        <v>403898181.69</v>
      </c>
      <c r="S57" s="6">
        <v>405634675.31999999</v>
      </c>
      <c r="T57" s="6">
        <v>414245123.73000002</v>
      </c>
      <c r="U57" s="6">
        <v>419501348.80000001</v>
      </c>
      <c r="V57" s="6">
        <v>427223386.44</v>
      </c>
      <c r="W57" s="6">
        <v>433996599.36000001</v>
      </c>
      <c r="X57" s="6">
        <v>441619757.73000002</v>
      </c>
      <c r="Y57" s="6">
        <v>449330421.07999998</v>
      </c>
      <c r="Z57" s="6">
        <v>460152597.25</v>
      </c>
      <c r="AA57" s="6">
        <v>468729196.17000002</v>
      </c>
      <c r="AB57" s="6">
        <v>467177042.56000006</v>
      </c>
      <c r="AC57" s="6">
        <v>474158277.07000005</v>
      </c>
      <c r="AD57" s="6">
        <v>476331131.98000002</v>
      </c>
      <c r="AE57" s="6">
        <v>480420756.35000002</v>
      </c>
      <c r="AF57" s="6">
        <v>484757852.63999999</v>
      </c>
      <c r="AG57" s="6">
        <v>490623339.34000003</v>
      </c>
      <c r="AH57" s="6">
        <v>495065998.64999998</v>
      </c>
      <c r="AI57" s="6">
        <v>505207410.21000004</v>
      </c>
      <c r="AJ57" s="6">
        <v>513893185.43999994</v>
      </c>
      <c r="AK57" s="6">
        <v>523026478.12</v>
      </c>
      <c r="AL57" s="6">
        <v>542150002.89999998</v>
      </c>
      <c r="AM57" s="6">
        <v>546383397.76999998</v>
      </c>
      <c r="AN57" s="6">
        <v>551404778.16000009</v>
      </c>
      <c r="AO57" s="6">
        <v>557135471.38</v>
      </c>
      <c r="AP57" s="6">
        <v>560299904.03999996</v>
      </c>
      <c r="AQ57" s="6">
        <v>557783905.32000005</v>
      </c>
      <c r="AR57" s="6">
        <v>560160285.83999991</v>
      </c>
      <c r="AS57" s="6">
        <v>561646450.94000006</v>
      </c>
      <c r="AT57" s="6">
        <v>554379678.8499999</v>
      </c>
      <c r="AU57" s="6">
        <v>550370499.60000002</v>
      </c>
      <c r="AV57" s="6">
        <v>550146154.10000002</v>
      </c>
      <c r="AW57" s="6">
        <v>543199111.83000004</v>
      </c>
      <c r="AX57" s="6">
        <v>538992919.32000005</v>
      </c>
      <c r="AY57" s="6">
        <v>514588350.58999997</v>
      </c>
      <c r="AZ57" s="6">
        <v>503568391.67000002</v>
      </c>
      <c r="BA57" s="6">
        <v>497258319.57000005</v>
      </c>
      <c r="BB57" s="6">
        <v>493748789.98000002</v>
      </c>
      <c r="BC57" s="6">
        <v>492146719.33000004</v>
      </c>
      <c r="BD57" s="6">
        <v>487084072.77999997</v>
      </c>
      <c r="BE57" s="6">
        <v>481774853.96000004</v>
      </c>
      <c r="BF57" s="6">
        <v>478044414.07999998</v>
      </c>
      <c r="BG57" s="6">
        <v>478250027.19999999</v>
      </c>
      <c r="BH57" s="6">
        <v>481255755.38999999</v>
      </c>
      <c r="BI57" s="6">
        <v>473313522.99000001</v>
      </c>
      <c r="BJ57" s="6">
        <v>476247035.5</v>
      </c>
      <c r="BK57" s="6">
        <v>475226943.43000001</v>
      </c>
      <c r="BL57" s="6">
        <v>474020656.31</v>
      </c>
      <c r="BM57" s="6">
        <v>476506811.27999997</v>
      </c>
      <c r="BN57" s="6">
        <v>485714531.94999999</v>
      </c>
      <c r="BO57" s="6">
        <v>490248357.70000005</v>
      </c>
      <c r="BP57" s="6">
        <v>495804670.38999999</v>
      </c>
      <c r="BQ57" s="6">
        <v>471306556.16000003</v>
      </c>
      <c r="BR57" s="6">
        <v>477675602.30000001</v>
      </c>
      <c r="BS57" s="6">
        <v>486364625.88999999</v>
      </c>
      <c r="BT57" s="6">
        <v>497594489.14999998</v>
      </c>
      <c r="BU57" s="6">
        <v>507551521.86000001</v>
      </c>
      <c r="BV57" s="6">
        <v>517164171.31999993</v>
      </c>
      <c r="BW57" s="6">
        <v>519486868.48000002</v>
      </c>
      <c r="BX57" s="6">
        <v>517734497.38999999</v>
      </c>
      <c r="BY57" s="6">
        <v>520802591.79000002</v>
      </c>
      <c r="BZ57" s="6">
        <v>527296237.75999999</v>
      </c>
      <c r="CA57" s="6">
        <v>528422318.36000001</v>
      </c>
      <c r="CB57" s="6">
        <v>528908305.02999997</v>
      </c>
      <c r="CC57" s="6">
        <v>533086490.85000002</v>
      </c>
      <c r="CD57" s="6">
        <v>533990414.48000002</v>
      </c>
      <c r="CE57" s="6">
        <v>537426860.75</v>
      </c>
      <c r="CF57" s="6">
        <v>545363849.25</v>
      </c>
      <c r="CG57" s="6">
        <v>556955680.86000001</v>
      </c>
      <c r="CH57" s="6">
        <v>559721843.79999995</v>
      </c>
      <c r="CI57" s="6">
        <v>564939947.66000009</v>
      </c>
      <c r="CJ57" s="6">
        <v>564418390.97000003</v>
      </c>
      <c r="CK57" s="6">
        <v>568497399.77999997</v>
      </c>
      <c r="CL57" s="6">
        <v>572658456.96000004</v>
      </c>
      <c r="CM57" s="6">
        <v>578310427.39999998</v>
      </c>
      <c r="CN57" s="6">
        <v>581184152.06999993</v>
      </c>
      <c r="CO57" s="6">
        <v>582557622.95000005</v>
      </c>
      <c r="CP57" s="6">
        <v>584497704.24000001</v>
      </c>
      <c r="CQ57" s="6">
        <v>585069970.49000001</v>
      </c>
      <c r="CR57" s="6">
        <v>587226880.61000001</v>
      </c>
      <c r="CS57" s="6">
        <v>585730730.06999993</v>
      </c>
      <c r="CT57" s="6">
        <v>562449100</v>
      </c>
      <c r="CU57" s="6">
        <v>536947478.24000001</v>
      </c>
      <c r="CV57" s="6">
        <v>534496929.11000001</v>
      </c>
      <c r="CW57" s="6">
        <v>536193147.86000001</v>
      </c>
      <c r="CX57" s="6">
        <v>540225538.13999999</v>
      </c>
      <c r="CY57" s="6">
        <v>533276823.87</v>
      </c>
      <c r="CZ57" s="6">
        <v>535178011.14999998</v>
      </c>
      <c r="DA57" s="6">
        <v>534731505.70999998</v>
      </c>
      <c r="DB57" s="6">
        <v>530817339.06999999</v>
      </c>
      <c r="DC57" s="6">
        <v>530280137.69</v>
      </c>
      <c r="DD57" s="6">
        <v>530066149.35000002</v>
      </c>
      <c r="DE57" s="6">
        <v>527734334.20999998</v>
      </c>
      <c r="DF57" s="6">
        <v>529685175.67999995</v>
      </c>
      <c r="DG57" s="6">
        <v>519781364.58999997</v>
      </c>
    </row>
    <row r="58" spans="1:111" x14ac:dyDescent="0.3">
      <c r="A58" s="1">
        <v>1</v>
      </c>
      <c r="B58" s="1">
        <v>123</v>
      </c>
      <c r="C58" s="1" t="s">
        <v>48</v>
      </c>
      <c r="D58" s="6">
        <v>3289602658.6300001</v>
      </c>
      <c r="E58" s="6">
        <v>3314285232.0199995</v>
      </c>
      <c r="F58" s="6">
        <v>3371054893.7600002</v>
      </c>
      <c r="G58" s="6">
        <v>3406854248.04</v>
      </c>
      <c r="H58" s="6">
        <v>3465312676.6900001</v>
      </c>
      <c r="I58" s="6">
        <v>3489877301.0900002</v>
      </c>
      <c r="J58" s="6">
        <v>3504504102.3000002</v>
      </c>
      <c r="K58" s="6">
        <v>3543370041.3299999</v>
      </c>
      <c r="L58" s="6">
        <v>3633974552.4800005</v>
      </c>
      <c r="M58" s="6">
        <v>3692785953.04</v>
      </c>
      <c r="N58" s="6">
        <v>3754376110.9099998</v>
      </c>
      <c r="O58" s="6">
        <v>3782948666.9400001</v>
      </c>
      <c r="P58" s="6">
        <v>3778590381.4400005</v>
      </c>
      <c r="Q58" s="6">
        <v>3844868700.73</v>
      </c>
      <c r="R58" s="6">
        <v>3904362169.3699999</v>
      </c>
      <c r="S58" s="6">
        <v>3932549160.7199998</v>
      </c>
      <c r="T58" s="6">
        <v>3968452765.1099997</v>
      </c>
      <c r="U58" s="6">
        <v>3983626702.54</v>
      </c>
      <c r="V58" s="6">
        <v>3986605144.54</v>
      </c>
      <c r="W58" s="6">
        <v>3990382654.29</v>
      </c>
      <c r="X58" s="6">
        <v>4018737743.4699998</v>
      </c>
      <c r="Y58" s="6">
        <v>4060438558.6700001</v>
      </c>
      <c r="Z58" s="6">
        <v>4130733549.7199998</v>
      </c>
      <c r="AA58" s="6">
        <v>4139192359.21</v>
      </c>
      <c r="AB58" s="6">
        <v>4109376133.3800001</v>
      </c>
      <c r="AC58" s="6">
        <v>4091183118.9499998</v>
      </c>
      <c r="AD58" s="6">
        <v>4040785005.9699998</v>
      </c>
      <c r="AE58" s="6">
        <v>4025340815.25</v>
      </c>
      <c r="AF58" s="6">
        <v>4006866782.5600004</v>
      </c>
      <c r="AG58" s="6">
        <v>3954446099.5799999</v>
      </c>
      <c r="AH58" s="6">
        <v>3932329061.0799999</v>
      </c>
      <c r="AI58" s="6">
        <v>3914573314.5</v>
      </c>
      <c r="AJ58" s="6">
        <v>3882260692.1300001</v>
      </c>
      <c r="AK58" s="6">
        <v>3854760272.8099999</v>
      </c>
      <c r="AL58" s="6">
        <v>3842509640.6799998</v>
      </c>
      <c r="AM58" s="6">
        <v>3708147370.3299999</v>
      </c>
      <c r="AN58" s="6">
        <v>3652992520.4000001</v>
      </c>
      <c r="AO58" s="6">
        <v>3616731238.4200001</v>
      </c>
      <c r="AP58" s="6">
        <v>3582492411.4200001</v>
      </c>
      <c r="AQ58" s="6">
        <v>3569855439.3500004</v>
      </c>
      <c r="AR58" s="6">
        <v>3536191991.2799997</v>
      </c>
      <c r="AS58" s="6">
        <v>3487651759.7400002</v>
      </c>
      <c r="AT58" s="6">
        <v>3467103416.75</v>
      </c>
      <c r="AU58" s="6">
        <v>3421953412.21</v>
      </c>
      <c r="AV58" s="6">
        <v>3400016716.3999996</v>
      </c>
      <c r="AW58" s="6">
        <v>3396813133.2799997</v>
      </c>
      <c r="AX58" s="6">
        <v>3391725342.3299999</v>
      </c>
      <c r="AY58" s="6">
        <v>3346232538.5699997</v>
      </c>
      <c r="AZ58" s="6">
        <v>3318089625.27</v>
      </c>
      <c r="BA58" s="6">
        <v>3249015073.7800002</v>
      </c>
      <c r="BB58" s="6">
        <v>6208099036.0900002</v>
      </c>
      <c r="BC58" s="6">
        <v>6214099765.71</v>
      </c>
      <c r="BD58" s="6">
        <v>6232962030.8600006</v>
      </c>
      <c r="BE58" s="6">
        <v>6264349067.4799995</v>
      </c>
      <c r="BF58" s="6">
        <v>6311444167.54</v>
      </c>
      <c r="BG58" s="6">
        <v>6377225630.2299995</v>
      </c>
      <c r="BH58" s="6">
        <v>6393143502.1800003</v>
      </c>
      <c r="BI58" s="6">
        <v>6490013349.9300003</v>
      </c>
      <c r="BJ58" s="6">
        <v>6577288636.4300003</v>
      </c>
      <c r="BK58" s="6">
        <v>6615970654.3800001</v>
      </c>
      <c r="BL58" s="6">
        <v>6653609837.7700005</v>
      </c>
      <c r="BM58" s="6">
        <v>6706880184.25</v>
      </c>
      <c r="BN58" s="6">
        <v>6739433300.1800003</v>
      </c>
      <c r="BO58" s="6">
        <v>6808464740.9499989</v>
      </c>
      <c r="BP58" s="6">
        <v>6854405651.6999998</v>
      </c>
      <c r="BQ58" s="6">
        <v>6895995925.4799995</v>
      </c>
      <c r="BR58" s="6">
        <v>6940645668.6199999</v>
      </c>
      <c r="BS58" s="6">
        <v>6989196577.8400002</v>
      </c>
      <c r="BT58" s="6">
        <v>7087848724.9699993</v>
      </c>
      <c r="BU58" s="6">
        <v>7182915030.9000006</v>
      </c>
      <c r="BV58" s="6">
        <v>7279737025.25</v>
      </c>
      <c r="BW58" s="6">
        <v>7304195317.3799992</v>
      </c>
      <c r="BX58" s="6">
        <v>7330042926.1700001</v>
      </c>
      <c r="BY58" s="6">
        <v>7380919820.0300007</v>
      </c>
      <c r="BZ58" s="6">
        <v>7382627150.54</v>
      </c>
      <c r="CA58" s="6">
        <v>7410177888.8699999</v>
      </c>
      <c r="CB58" s="6">
        <v>7478088966.7800007</v>
      </c>
      <c r="CC58" s="6">
        <v>7541158745.5799999</v>
      </c>
      <c r="CD58" s="6">
        <v>7562315399.3999996</v>
      </c>
      <c r="CE58" s="6">
        <v>7627029196.5100002</v>
      </c>
      <c r="CF58" s="6">
        <v>7732913597.289999</v>
      </c>
      <c r="CG58" s="6">
        <v>7844023233.9499998</v>
      </c>
      <c r="CH58" s="6">
        <v>7999274193.1199999</v>
      </c>
      <c r="CI58" s="6">
        <v>8072873439.7600002</v>
      </c>
      <c r="CJ58" s="6">
        <v>8129839115.4799995</v>
      </c>
      <c r="CK58" s="6">
        <v>8194998196.79</v>
      </c>
      <c r="CL58" s="6">
        <v>8233661743.9499998</v>
      </c>
      <c r="CM58" s="6">
        <v>8304459526.9400005</v>
      </c>
      <c r="CN58" s="6">
        <v>8369060525.5299997</v>
      </c>
      <c r="CO58" s="6">
        <v>8402744933.0100002</v>
      </c>
      <c r="CP58" s="6">
        <v>8376857783.2800007</v>
      </c>
      <c r="CQ58" s="6">
        <v>8397997002.1700001</v>
      </c>
      <c r="CR58" s="6">
        <v>8396183065.4200001</v>
      </c>
      <c r="CS58" s="6">
        <v>8492447668.0400009</v>
      </c>
      <c r="CT58" s="6">
        <v>8633206479.4500008</v>
      </c>
      <c r="CU58" s="6">
        <v>8633965979.7999992</v>
      </c>
      <c r="CV58" s="6">
        <v>8656824867.1499996</v>
      </c>
      <c r="CW58" s="6">
        <v>8703067184.8400002</v>
      </c>
      <c r="CX58" s="6">
        <v>8740144493.4400005</v>
      </c>
      <c r="CY58" s="6">
        <v>8769053731.8600006</v>
      </c>
      <c r="CZ58" s="6">
        <v>8795341476.9599991</v>
      </c>
      <c r="DA58" s="6">
        <v>8776917582.9500008</v>
      </c>
      <c r="DB58" s="6">
        <v>8754868616.2900009</v>
      </c>
      <c r="DC58" s="6">
        <v>8797731877.7200012</v>
      </c>
      <c r="DD58" s="6">
        <v>8846657723.3299999</v>
      </c>
      <c r="DE58" s="6">
        <v>8932974049.7600002</v>
      </c>
      <c r="DF58" s="6">
        <v>9108897977.1500015</v>
      </c>
      <c r="DG58" s="6">
        <v>9160913400.9200001</v>
      </c>
    </row>
    <row r="59" spans="1:111" x14ac:dyDescent="0.3">
      <c r="A59" s="1">
        <v>1</v>
      </c>
      <c r="B59" s="1">
        <v>144</v>
      </c>
      <c r="C59" s="1" t="s">
        <v>53</v>
      </c>
      <c r="D59" s="6">
        <v>21082899.52</v>
      </c>
      <c r="E59" s="6">
        <v>23412133.109999999</v>
      </c>
      <c r="F59" s="6">
        <v>25830991.359999999</v>
      </c>
      <c r="G59" s="6">
        <v>28784179.739999998</v>
      </c>
      <c r="H59" s="6">
        <v>31550404.960000001</v>
      </c>
      <c r="I59" s="6">
        <v>34054071.090000004</v>
      </c>
      <c r="J59" s="6">
        <v>37002558.339999996</v>
      </c>
      <c r="K59" s="6">
        <v>38897473.719999999</v>
      </c>
      <c r="L59" s="6">
        <v>42721988.200000003</v>
      </c>
      <c r="M59" s="6">
        <v>49089359.009999998</v>
      </c>
      <c r="N59" s="6">
        <v>55689824.670000002</v>
      </c>
      <c r="O59" s="6">
        <v>58717473.840000004</v>
      </c>
      <c r="P59" s="6">
        <v>58162203.969999999</v>
      </c>
      <c r="Q59" s="6">
        <v>60936388.5</v>
      </c>
      <c r="R59" s="6">
        <v>65115067.439999998</v>
      </c>
      <c r="S59" s="6">
        <v>66808542.670000002</v>
      </c>
      <c r="T59" s="6">
        <v>66495223.380000003</v>
      </c>
      <c r="U59" s="6">
        <v>67613387.629999995</v>
      </c>
      <c r="V59" s="6">
        <v>66743774.480000004</v>
      </c>
      <c r="W59" s="6">
        <v>66764761.829999998</v>
      </c>
      <c r="X59" s="6">
        <v>66223220.120000005</v>
      </c>
      <c r="Y59" s="6">
        <v>62853085.140000001</v>
      </c>
      <c r="Z59" s="6">
        <v>60685565.420000002</v>
      </c>
      <c r="AA59" s="6">
        <v>41152574.75</v>
      </c>
      <c r="AB59" s="6">
        <v>228182036.26999998</v>
      </c>
      <c r="AC59" s="6">
        <v>218694408.57999998</v>
      </c>
      <c r="AD59" s="6">
        <v>216979776.12</v>
      </c>
      <c r="AE59" s="6">
        <v>213154747.25</v>
      </c>
      <c r="AF59" s="6">
        <v>211616000.61000001</v>
      </c>
      <c r="AG59" s="6">
        <v>208686307.00999999</v>
      </c>
      <c r="AH59" s="6">
        <v>199347744.25999999</v>
      </c>
      <c r="AI59" s="6">
        <v>192238423.31</v>
      </c>
      <c r="AJ59" s="6">
        <v>190140189.81</v>
      </c>
      <c r="AK59" s="6">
        <v>191573290.92000002</v>
      </c>
      <c r="AL59" s="6">
        <v>191570943.05000001</v>
      </c>
      <c r="AM59" s="6">
        <v>167245049.21000001</v>
      </c>
      <c r="AN59" s="6">
        <v>162114143.63</v>
      </c>
      <c r="AO59" s="6">
        <v>160056123.52000001</v>
      </c>
      <c r="AP59" s="6">
        <v>156488898.64999998</v>
      </c>
      <c r="AQ59" s="6">
        <v>153277741.41999999</v>
      </c>
      <c r="AR59" s="6">
        <v>148276377.66</v>
      </c>
      <c r="AS59" s="6">
        <v>143648093.78</v>
      </c>
      <c r="AT59" s="6">
        <v>137555122.48000002</v>
      </c>
      <c r="AU59" s="6">
        <v>137045094.28</v>
      </c>
      <c r="AV59" s="6">
        <v>135966526.31999999</v>
      </c>
      <c r="AW59" s="6">
        <v>137017586.53</v>
      </c>
      <c r="AX59" s="6">
        <v>134932643.91</v>
      </c>
      <c r="AY59" s="6">
        <v>135820578.04999998</v>
      </c>
      <c r="AZ59" s="6">
        <v>134637517.84</v>
      </c>
      <c r="BA59" s="6">
        <v>138045982.86000001</v>
      </c>
      <c r="BB59" s="6">
        <v>136110599.41</v>
      </c>
      <c r="BC59" s="6">
        <v>136180201.19</v>
      </c>
      <c r="BD59" s="6">
        <v>137037861.91</v>
      </c>
      <c r="BE59" s="6">
        <v>132877960.00999999</v>
      </c>
      <c r="BF59" s="6">
        <v>135723285.90000001</v>
      </c>
      <c r="BG59" s="6">
        <v>136628252.69999999</v>
      </c>
      <c r="BH59" s="6">
        <v>133574680.06999999</v>
      </c>
      <c r="BI59" s="6">
        <v>134215907.03</v>
      </c>
      <c r="BJ59" s="6">
        <v>137662710.90000001</v>
      </c>
      <c r="BK59" s="6">
        <v>140186356.92000002</v>
      </c>
      <c r="BL59" s="6">
        <v>140793918.66999999</v>
      </c>
      <c r="BM59" s="6">
        <v>142385616.41</v>
      </c>
      <c r="BN59" s="6">
        <v>142227879.81999999</v>
      </c>
      <c r="BO59" s="6">
        <v>143041997.40000001</v>
      </c>
      <c r="BP59" s="6">
        <v>144653498.41999999</v>
      </c>
      <c r="BQ59" s="6">
        <v>147168111.68000001</v>
      </c>
      <c r="BR59" s="6">
        <v>148980117.15000001</v>
      </c>
      <c r="BS59" s="6">
        <v>151147638.69999999</v>
      </c>
      <c r="BT59" s="6">
        <v>155567219.37</v>
      </c>
      <c r="BU59" s="6">
        <v>160345974.97</v>
      </c>
      <c r="BV59" s="6">
        <v>128196657.53</v>
      </c>
      <c r="BW59" s="6">
        <v>131901155.37</v>
      </c>
      <c r="BX59" s="6">
        <v>132900573.06</v>
      </c>
      <c r="BY59" s="6">
        <v>135427871.28999999</v>
      </c>
      <c r="BZ59" s="6">
        <v>137278750.44999999</v>
      </c>
      <c r="CA59" s="6">
        <v>138974062.25</v>
      </c>
      <c r="CB59" s="6">
        <v>142354363.81999999</v>
      </c>
      <c r="CC59" s="6">
        <v>145124200.75</v>
      </c>
      <c r="CD59" s="6">
        <v>146082940.87</v>
      </c>
      <c r="CE59" s="6">
        <v>146249724.76999998</v>
      </c>
      <c r="CF59" s="6">
        <v>145663214.88</v>
      </c>
      <c r="CG59" s="6">
        <v>147585516.12</v>
      </c>
      <c r="CH59" s="6">
        <v>150576545.94</v>
      </c>
      <c r="CI59" s="6">
        <v>153781870.04000002</v>
      </c>
      <c r="CJ59" s="6">
        <v>155256402.83999997</v>
      </c>
      <c r="CK59" s="6">
        <v>156566688.63</v>
      </c>
      <c r="CL59" s="6">
        <v>157990879.56</v>
      </c>
      <c r="CM59" s="6">
        <v>157651398.88999999</v>
      </c>
      <c r="CN59" s="6">
        <v>157844322.39999998</v>
      </c>
      <c r="CO59" s="6">
        <v>156223737.51999998</v>
      </c>
      <c r="CP59" s="6">
        <v>156584204.14999998</v>
      </c>
      <c r="CQ59" s="6">
        <v>157152187.28</v>
      </c>
      <c r="CR59" s="6">
        <v>157209551.84999999</v>
      </c>
      <c r="CS59" s="6">
        <v>155377534.16</v>
      </c>
      <c r="CT59" s="6">
        <v>156770246.97</v>
      </c>
      <c r="CU59" s="6">
        <v>157351966.14999998</v>
      </c>
      <c r="CV59" s="6">
        <v>157577434.5</v>
      </c>
      <c r="CW59" s="6">
        <v>157598839.63999999</v>
      </c>
      <c r="CX59" s="6">
        <v>154827656.61000001</v>
      </c>
      <c r="CY59" s="6">
        <v>152345243.56</v>
      </c>
      <c r="CZ59" s="6">
        <v>149507343.42000002</v>
      </c>
      <c r="DA59" s="6">
        <v>145803708.41999999</v>
      </c>
      <c r="DB59" s="6">
        <v>141521420.59</v>
      </c>
      <c r="DC59" s="6">
        <v>138925319.68000001</v>
      </c>
      <c r="DD59" s="6">
        <v>137036452.72</v>
      </c>
      <c r="DE59" s="6">
        <v>135894822.46000001</v>
      </c>
      <c r="DF59" s="6">
        <v>134980678.58000001</v>
      </c>
      <c r="DG59" s="6">
        <v>135231355.30000001</v>
      </c>
    </row>
    <row r="60" spans="1:111" x14ac:dyDescent="0.3">
      <c r="A60" s="1">
        <v>1</v>
      </c>
      <c r="B60" s="1">
        <v>154</v>
      </c>
      <c r="C60" s="1" t="s">
        <v>32</v>
      </c>
      <c r="D60" s="6">
        <v>98766347.020000011</v>
      </c>
      <c r="E60" s="6">
        <v>102785064.11</v>
      </c>
      <c r="F60" s="6">
        <v>107292809.97</v>
      </c>
      <c r="G60" s="6">
        <v>113501230.90000001</v>
      </c>
      <c r="H60" s="6">
        <v>116718725.25999999</v>
      </c>
      <c r="I60" s="6">
        <v>118711251.97</v>
      </c>
      <c r="J60" s="6">
        <v>120862883.74000001</v>
      </c>
      <c r="K60" s="6">
        <v>125790042.47</v>
      </c>
      <c r="L60" s="6">
        <v>132153456.12</v>
      </c>
      <c r="M60" s="6">
        <v>138520055.09</v>
      </c>
      <c r="N60" s="6">
        <v>143585636.74000001</v>
      </c>
      <c r="O60" s="6">
        <v>147174457.56</v>
      </c>
      <c r="P60" s="6">
        <v>151660466.47</v>
      </c>
      <c r="Q60" s="6">
        <v>155157259.91999999</v>
      </c>
      <c r="R60" s="6">
        <v>157066681.38</v>
      </c>
      <c r="S60" s="6">
        <v>158630488.18000001</v>
      </c>
      <c r="T60" s="6">
        <v>163780715.63</v>
      </c>
      <c r="U60" s="6">
        <v>164292650.38999999</v>
      </c>
      <c r="V60" s="6">
        <v>169745676.43000001</v>
      </c>
      <c r="W60" s="6">
        <v>177211085.5</v>
      </c>
      <c r="X60" s="6">
        <v>183435734.11000001</v>
      </c>
      <c r="Y60" s="6">
        <v>190793230.62</v>
      </c>
      <c r="Z60" s="6">
        <v>197313536.03999999</v>
      </c>
      <c r="AA60" s="6">
        <v>202294130.17000002</v>
      </c>
      <c r="AB60" s="6">
        <v>206205028.69999999</v>
      </c>
      <c r="AC60" s="6">
        <v>211439851.56</v>
      </c>
      <c r="AD60" s="6">
        <v>218945960.78</v>
      </c>
      <c r="AE60" s="6">
        <v>226275011.25999999</v>
      </c>
      <c r="AF60" s="6">
        <v>234177339.48000002</v>
      </c>
      <c r="AG60" s="6">
        <v>240882912.73999998</v>
      </c>
      <c r="AH60" s="6">
        <v>247069611.02000001</v>
      </c>
      <c r="AI60" s="6">
        <v>253294535.42000002</v>
      </c>
      <c r="AJ60" s="6">
        <v>259205100.83000001</v>
      </c>
      <c r="AK60" s="6">
        <v>268281245.69</v>
      </c>
      <c r="AL60" s="6">
        <v>278040125.36000001</v>
      </c>
      <c r="AM60" s="6">
        <v>283632933.73000002</v>
      </c>
      <c r="AN60" s="6">
        <v>280442463.37</v>
      </c>
      <c r="AO60" s="6">
        <v>284471579.23000002</v>
      </c>
      <c r="AP60" s="6">
        <v>289395087.82999998</v>
      </c>
      <c r="AQ60" s="6">
        <v>296649063.92000002</v>
      </c>
      <c r="AR60" s="6">
        <v>303147169.92000002</v>
      </c>
      <c r="AS60" s="6">
        <v>308601087.68000001</v>
      </c>
      <c r="AT60" s="6">
        <v>311288235.76999998</v>
      </c>
      <c r="AU60" s="6">
        <v>312800449.86000001</v>
      </c>
      <c r="AV60" s="6">
        <v>320083896.58999997</v>
      </c>
      <c r="AW60" s="6">
        <v>324089619.50999999</v>
      </c>
      <c r="AX60" s="6">
        <v>328886509.24000001</v>
      </c>
      <c r="AY60" s="6">
        <v>330797337.32999998</v>
      </c>
      <c r="AZ60" s="6">
        <v>328081086.38</v>
      </c>
      <c r="BA60" s="6">
        <v>331471647.97000003</v>
      </c>
      <c r="BB60" s="6">
        <v>336415020.12</v>
      </c>
      <c r="BC60" s="6">
        <v>341123311.40999997</v>
      </c>
      <c r="BD60" s="6">
        <v>342633734.38</v>
      </c>
      <c r="BE60" s="6">
        <v>341094968.13999999</v>
      </c>
      <c r="BF60" s="6">
        <v>341385803.57999998</v>
      </c>
      <c r="BG60" s="6">
        <v>341749322.45000005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D60" s="6">
        <v>0</v>
      </c>
      <c r="DE60" s="6">
        <v>0</v>
      </c>
      <c r="DF60" s="6">
        <v>0</v>
      </c>
      <c r="DG60" s="6">
        <v>0</v>
      </c>
    </row>
    <row r="61" spans="1:111" x14ac:dyDescent="0.3">
      <c r="A61" s="1">
        <v>1</v>
      </c>
      <c r="B61" s="1">
        <v>156</v>
      </c>
      <c r="C61" s="1" t="s">
        <v>51</v>
      </c>
      <c r="D61" s="6">
        <v>68940580.030000001</v>
      </c>
      <c r="E61" s="6">
        <v>69922265.310000002</v>
      </c>
      <c r="F61" s="6">
        <v>62632710.019999996</v>
      </c>
      <c r="G61" s="6">
        <v>63044406.719999999</v>
      </c>
      <c r="H61" s="6">
        <v>63639940.68</v>
      </c>
      <c r="I61" s="6">
        <v>63542464.030000001</v>
      </c>
      <c r="J61" s="6">
        <v>64676719.569999993</v>
      </c>
      <c r="K61" s="6">
        <v>65612285.859999999</v>
      </c>
      <c r="L61" s="6">
        <v>66832264.25</v>
      </c>
      <c r="M61" s="6">
        <v>59001842.140000001</v>
      </c>
      <c r="N61" s="6">
        <v>57925968.850000001</v>
      </c>
      <c r="O61" s="6">
        <v>56048436.149999999</v>
      </c>
      <c r="P61" s="6">
        <v>54666099.480000004</v>
      </c>
      <c r="Q61" s="6">
        <v>55448785.570000008</v>
      </c>
      <c r="R61" s="6">
        <v>57134414.730000004</v>
      </c>
      <c r="S61" s="6">
        <v>58609523.200000003</v>
      </c>
      <c r="T61" s="6">
        <v>60293372.030000001</v>
      </c>
      <c r="U61" s="6">
        <v>61117295.590000004</v>
      </c>
      <c r="V61" s="6">
        <v>62745743.829999998</v>
      </c>
      <c r="W61" s="6">
        <v>64481206.579999998</v>
      </c>
      <c r="X61" s="6">
        <v>66706211.789999992</v>
      </c>
      <c r="Y61" s="6">
        <v>67388713.560000002</v>
      </c>
      <c r="Z61" s="6">
        <v>68158764</v>
      </c>
      <c r="AA61" s="6">
        <v>66306720.57</v>
      </c>
      <c r="AB61" s="6">
        <v>67625716.609999999</v>
      </c>
      <c r="AC61" s="6">
        <v>67992829.629999995</v>
      </c>
      <c r="AD61" s="6">
        <v>68118328.150000006</v>
      </c>
      <c r="AE61" s="6">
        <v>68448960.219999999</v>
      </c>
      <c r="AF61" s="6">
        <v>68506918.079999998</v>
      </c>
      <c r="AG61" s="6">
        <v>66551503.630000003</v>
      </c>
      <c r="AH61" s="6">
        <v>63816719.43</v>
      </c>
      <c r="AI61" s="6">
        <v>59765908.650000006</v>
      </c>
      <c r="AJ61" s="6">
        <v>55719388.980000004</v>
      </c>
      <c r="AK61" s="6">
        <v>54541159.099999994</v>
      </c>
      <c r="AL61" s="6">
        <v>54682014.090000004</v>
      </c>
      <c r="AM61" s="6">
        <v>52962923.450000003</v>
      </c>
      <c r="AN61" s="6">
        <v>53122481.629999995</v>
      </c>
      <c r="AO61" s="6">
        <v>52851544.329999998</v>
      </c>
      <c r="AP61" s="6">
        <v>65983936.140000001</v>
      </c>
      <c r="AQ61" s="6">
        <v>65168637.450000003</v>
      </c>
      <c r="AR61" s="6">
        <v>63913174.099999994</v>
      </c>
      <c r="AS61" s="6">
        <v>69000438.340000004</v>
      </c>
      <c r="AT61" s="6">
        <v>69236099.24000001</v>
      </c>
      <c r="AU61" s="6">
        <v>68701075.090000004</v>
      </c>
      <c r="AV61" s="6">
        <v>72537082.270000011</v>
      </c>
      <c r="AW61" s="6">
        <v>75029464.019999996</v>
      </c>
      <c r="AX61" s="6">
        <v>76015020.340000004</v>
      </c>
      <c r="AY61" s="6">
        <v>74192119.039999992</v>
      </c>
      <c r="AZ61" s="6">
        <v>73698139.030000001</v>
      </c>
      <c r="BA61" s="6">
        <v>72426379.569999993</v>
      </c>
      <c r="BB61" s="6">
        <v>70336681.620000005</v>
      </c>
      <c r="BC61" s="6">
        <v>67230285.140000001</v>
      </c>
      <c r="BD61" s="6">
        <v>63741036.549999997</v>
      </c>
      <c r="BE61" s="6">
        <v>59887400.75</v>
      </c>
      <c r="BF61" s="6">
        <v>56696117.640000001</v>
      </c>
      <c r="BG61" s="6">
        <v>54651689.599999994</v>
      </c>
      <c r="BH61" s="6">
        <v>53693307.950000003</v>
      </c>
      <c r="BI61" s="6">
        <v>53210469.310000002</v>
      </c>
      <c r="BJ61" s="6">
        <v>52848688.950000003</v>
      </c>
      <c r="BK61" s="6">
        <v>52245761.520000003</v>
      </c>
      <c r="BL61" s="6">
        <v>44207704.719999999</v>
      </c>
      <c r="BM61" s="6">
        <v>42332592.280000001</v>
      </c>
      <c r="BN61" s="6">
        <v>40821881.25</v>
      </c>
      <c r="BO61" s="6">
        <v>33712712.519999996</v>
      </c>
      <c r="BP61" s="6">
        <v>406720876.37</v>
      </c>
      <c r="BQ61" s="6">
        <v>403277865.22000003</v>
      </c>
      <c r="BR61" s="6">
        <v>401620476.09000003</v>
      </c>
      <c r="BS61" s="6">
        <v>399488830</v>
      </c>
      <c r="BT61" s="6">
        <v>406706768.54000002</v>
      </c>
      <c r="BU61" s="6">
        <v>418439733.26999998</v>
      </c>
      <c r="BV61" s="6">
        <v>427797458.43000001</v>
      </c>
      <c r="BW61" s="6">
        <v>432124191.25</v>
      </c>
      <c r="BX61" s="6">
        <v>432970881.17000002</v>
      </c>
      <c r="BY61" s="6">
        <v>434497180.42999995</v>
      </c>
      <c r="BZ61" s="6">
        <v>431593826.25999999</v>
      </c>
      <c r="CA61" s="6">
        <v>441640430.75999999</v>
      </c>
      <c r="CB61" s="6">
        <v>443936648.19</v>
      </c>
      <c r="CC61" s="6">
        <v>437765707.09000003</v>
      </c>
      <c r="CD61" s="6">
        <v>422747361.46000004</v>
      </c>
      <c r="CE61" s="6">
        <v>434332417.68000001</v>
      </c>
      <c r="CF61" s="6">
        <v>443274068.13999999</v>
      </c>
      <c r="CG61" s="6">
        <v>456761381.96000004</v>
      </c>
      <c r="CH61" s="6">
        <v>470313928.86000001</v>
      </c>
      <c r="CI61" s="6">
        <v>486233133</v>
      </c>
      <c r="CJ61" s="6">
        <v>494688961.39999998</v>
      </c>
      <c r="CK61" s="6">
        <v>499132099.15999997</v>
      </c>
      <c r="CL61" s="6">
        <v>499294658.08999997</v>
      </c>
      <c r="CM61" s="6">
        <v>500880103.92000002</v>
      </c>
      <c r="CN61" s="6">
        <v>509716598.33000004</v>
      </c>
      <c r="CO61" s="6">
        <v>492185648.83000004</v>
      </c>
      <c r="CP61" s="6">
        <v>484426008.79000002</v>
      </c>
      <c r="CQ61" s="6">
        <v>477151194.07999998</v>
      </c>
      <c r="CR61" s="6">
        <v>482102453.75</v>
      </c>
      <c r="CS61" s="6">
        <v>487466015.14999998</v>
      </c>
      <c r="CT61" s="6">
        <v>499495807.57000005</v>
      </c>
      <c r="CU61" s="6">
        <v>490497374.51999998</v>
      </c>
      <c r="CV61" s="6">
        <v>487090621.33000004</v>
      </c>
      <c r="CW61" s="6">
        <v>479117566.75</v>
      </c>
      <c r="CX61" s="6">
        <v>476098295.47000003</v>
      </c>
      <c r="CY61" s="6">
        <v>475407512.51999998</v>
      </c>
      <c r="CZ61" s="6">
        <v>468066852.42999995</v>
      </c>
      <c r="DA61" s="6">
        <v>463470104.23000002</v>
      </c>
      <c r="DB61" s="6">
        <v>463561060</v>
      </c>
      <c r="DC61" s="6">
        <v>464352155.59000003</v>
      </c>
      <c r="DD61" s="6">
        <v>473776589.46000004</v>
      </c>
      <c r="DE61" s="6">
        <v>477777086.94999999</v>
      </c>
      <c r="DF61" s="6">
        <v>465676032.25999999</v>
      </c>
      <c r="DG61" s="6">
        <v>467669715.23000002</v>
      </c>
    </row>
    <row r="62" spans="1:111" x14ac:dyDescent="0.3">
      <c r="A62" s="1">
        <v>1</v>
      </c>
      <c r="B62" s="1">
        <v>157</v>
      </c>
      <c r="C62" s="1" t="s">
        <v>29</v>
      </c>
      <c r="D62" s="6">
        <v>13235275.800000001</v>
      </c>
      <c r="E62" s="6">
        <v>12825603.17</v>
      </c>
      <c r="F62" s="6">
        <v>12905744.01</v>
      </c>
      <c r="G62" s="6">
        <v>13155776.92</v>
      </c>
      <c r="H62" s="6">
        <v>13441260.010000002</v>
      </c>
      <c r="I62" s="6">
        <v>12935940.800000001</v>
      </c>
      <c r="J62" s="6">
        <v>12904982.030000001</v>
      </c>
      <c r="K62" s="6">
        <v>13073570.280000001</v>
      </c>
      <c r="L62" s="6">
        <v>12802001.08</v>
      </c>
      <c r="M62" s="6">
        <v>12883555.390000001</v>
      </c>
      <c r="N62" s="6">
        <v>14509717.879999999</v>
      </c>
      <c r="O62" s="6">
        <v>15343963.390000001</v>
      </c>
      <c r="P62" s="6">
        <v>15144746.34</v>
      </c>
      <c r="Q62" s="6">
        <v>15894738.350000001</v>
      </c>
      <c r="R62" s="6">
        <v>16279824.719999999</v>
      </c>
      <c r="S62" s="6">
        <v>16338717.039999999</v>
      </c>
      <c r="T62" s="6">
        <v>16335132.57</v>
      </c>
      <c r="U62" s="6">
        <v>16438067.880000001</v>
      </c>
      <c r="V62" s="6">
        <v>16648509.389999999</v>
      </c>
      <c r="W62" s="6">
        <v>16748236.74</v>
      </c>
      <c r="X62" s="6">
        <v>16929982.98</v>
      </c>
      <c r="Y62" s="6">
        <v>17600799.799999997</v>
      </c>
      <c r="Z62" s="6">
        <v>18287179.350000001</v>
      </c>
      <c r="AA62" s="6">
        <v>18205275.920000002</v>
      </c>
      <c r="AB62" s="6">
        <v>16753665.379999999</v>
      </c>
      <c r="AC62" s="6">
        <v>16932729.719999999</v>
      </c>
      <c r="AD62" s="6">
        <v>16553146.83</v>
      </c>
      <c r="AE62" s="6">
        <v>18182191.199999999</v>
      </c>
      <c r="AF62" s="6">
        <v>19714447.609999999</v>
      </c>
      <c r="AG62" s="6">
        <v>21113556.32</v>
      </c>
      <c r="AH62" s="6">
        <v>21076120.949999999</v>
      </c>
      <c r="AI62" s="6">
        <v>22004867.359999999</v>
      </c>
      <c r="AJ62" s="6">
        <v>23901843.390000001</v>
      </c>
      <c r="AK62" s="6">
        <v>25320431.02</v>
      </c>
      <c r="AL62" s="6">
        <v>27398010.550000001</v>
      </c>
      <c r="AM62" s="6">
        <v>27021649.27</v>
      </c>
      <c r="AN62" s="6">
        <v>25766295.439999998</v>
      </c>
      <c r="AO62" s="6">
        <v>25817966.970000003</v>
      </c>
      <c r="AP62" s="6">
        <v>26629097.849999998</v>
      </c>
      <c r="AQ62" s="6">
        <v>28035275.02</v>
      </c>
      <c r="AR62" s="6">
        <v>29521750.800000001</v>
      </c>
      <c r="AS62" s="6">
        <v>30725787.039999999</v>
      </c>
      <c r="AT62" s="6">
        <v>32089021.839999996</v>
      </c>
      <c r="AU62" s="6">
        <v>33728585.010000005</v>
      </c>
      <c r="AV62" s="6">
        <v>35748046.509999998</v>
      </c>
      <c r="AW62" s="6">
        <v>36427379.619999997</v>
      </c>
      <c r="AX62" s="6">
        <v>37277265.409999996</v>
      </c>
      <c r="AY62" s="6">
        <v>37070076.119999997</v>
      </c>
      <c r="AZ62" s="6">
        <v>37353060.229999997</v>
      </c>
      <c r="BA62" s="6">
        <v>37378265.409999996</v>
      </c>
      <c r="BB62" s="6">
        <v>38740182.670000002</v>
      </c>
      <c r="BC62" s="6">
        <v>40494211.079999998</v>
      </c>
      <c r="BD62" s="6">
        <v>40604057.93</v>
      </c>
      <c r="BE62" s="6">
        <v>39727147.299999997</v>
      </c>
      <c r="BF62" s="6">
        <v>39954766.939999998</v>
      </c>
      <c r="BG62" s="6">
        <v>39478740.890000001</v>
      </c>
      <c r="BH62" s="6">
        <v>40037032.189999998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</row>
    <row r="63" spans="1:111" x14ac:dyDescent="0.3">
      <c r="A63" s="1">
        <v>1</v>
      </c>
      <c r="B63" s="1">
        <v>158</v>
      </c>
      <c r="C63" s="1" t="s">
        <v>36</v>
      </c>
      <c r="D63" s="6">
        <v>508168462.01999998</v>
      </c>
      <c r="E63" s="6">
        <v>522298882.34999996</v>
      </c>
      <c r="F63" s="6">
        <v>533603032.59000003</v>
      </c>
      <c r="G63" s="6">
        <v>539126029.77999997</v>
      </c>
      <c r="H63" s="6">
        <v>547925383.13</v>
      </c>
      <c r="I63" s="6">
        <v>553487805.20000005</v>
      </c>
      <c r="J63" s="6">
        <v>554802940.27999997</v>
      </c>
      <c r="K63" s="6">
        <v>558016157.49000001</v>
      </c>
      <c r="L63" s="6">
        <v>571077858.28999996</v>
      </c>
      <c r="M63" s="6">
        <v>573438420.73000002</v>
      </c>
      <c r="N63" s="6">
        <v>585852886.40999997</v>
      </c>
      <c r="O63" s="6">
        <v>574597872.39999998</v>
      </c>
      <c r="P63" s="6">
        <v>574045014.82999992</v>
      </c>
      <c r="Q63" s="6">
        <v>579805533.45000005</v>
      </c>
      <c r="R63" s="6">
        <v>585273728.32999992</v>
      </c>
      <c r="S63" s="6">
        <v>581761024.08000004</v>
      </c>
      <c r="T63" s="6">
        <v>587463540.36000001</v>
      </c>
      <c r="U63" s="6">
        <v>591672537.52999997</v>
      </c>
      <c r="V63" s="6">
        <v>600030765.46000004</v>
      </c>
      <c r="W63" s="6">
        <v>606327959.23000002</v>
      </c>
      <c r="X63" s="6">
        <v>618195469.48000002</v>
      </c>
      <c r="Y63" s="6">
        <v>618186292.56999993</v>
      </c>
      <c r="Z63" s="6">
        <v>625900194.27999997</v>
      </c>
      <c r="AA63" s="6">
        <v>621079765.39999998</v>
      </c>
      <c r="AB63" s="6">
        <v>624547752.93000007</v>
      </c>
      <c r="AC63" s="6">
        <v>637167909.55999994</v>
      </c>
      <c r="AD63" s="6">
        <v>645971538.72000003</v>
      </c>
      <c r="AE63" s="6">
        <v>651972237.55999994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</row>
    <row r="64" spans="1:111" x14ac:dyDescent="0.3">
      <c r="A64" s="1">
        <v>1</v>
      </c>
      <c r="B64" s="1">
        <v>159</v>
      </c>
      <c r="C64" s="1" t="s">
        <v>33</v>
      </c>
      <c r="D64" s="6">
        <v>277159700.84999996</v>
      </c>
      <c r="E64" s="6">
        <v>280809320.55000001</v>
      </c>
      <c r="F64" s="6">
        <v>289895105.45000005</v>
      </c>
      <c r="G64" s="6">
        <v>297780151.31999999</v>
      </c>
      <c r="H64" s="6">
        <v>306010684.01999998</v>
      </c>
      <c r="I64" s="6">
        <v>321623377.25</v>
      </c>
      <c r="J64" s="6">
        <v>329194836.37</v>
      </c>
      <c r="K64" s="6">
        <v>336443303.37</v>
      </c>
      <c r="L64" s="6">
        <v>343726919.98000002</v>
      </c>
      <c r="M64" s="6">
        <v>348565454.45999998</v>
      </c>
      <c r="N64" s="6">
        <v>357031379.49000001</v>
      </c>
      <c r="O64" s="6">
        <v>368449884.84000003</v>
      </c>
      <c r="P64" s="6">
        <v>360249832.13999999</v>
      </c>
      <c r="Q64" s="6">
        <v>364418187.92000002</v>
      </c>
      <c r="R64" s="6">
        <v>368095475.34000003</v>
      </c>
      <c r="S64" s="6">
        <v>368552827.97000003</v>
      </c>
      <c r="T64" s="6">
        <v>367237582.08000004</v>
      </c>
      <c r="U64" s="6">
        <v>371053746.90999997</v>
      </c>
      <c r="V64" s="6">
        <v>377122362.63</v>
      </c>
      <c r="W64" s="6">
        <v>379599769.27999997</v>
      </c>
      <c r="X64" s="6">
        <v>378860715.12</v>
      </c>
      <c r="Y64" s="6">
        <v>385063089.80000001</v>
      </c>
      <c r="Z64" s="6">
        <v>380939455.30000001</v>
      </c>
      <c r="AA64" s="6">
        <v>377778977.70999998</v>
      </c>
      <c r="AB64" s="6">
        <v>371297834.51999998</v>
      </c>
      <c r="AC64" s="6">
        <v>364501409.63999999</v>
      </c>
      <c r="AD64" s="6">
        <v>356410901.38999999</v>
      </c>
      <c r="AE64" s="6">
        <v>353309681.06999999</v>
      </c>
      <c r="AF64" s="6">
        <v>355310177.31</v>
      </c>
      <c r="AG64" s="6">
        <v>358701918.98000002</v>
      </c>
      <c r="AH64" s="6">
        <v>357976661.31999999</v>
      </c>
      <c r="AI64" s="6">
        <v>354577860.56</v>
      </c>
      <c r="AJ64" s="6">
        <v>351847249.94</v>
      </c>
      <c r="AK64" s="6">
        <v>350508056.02999997</v>
      </c>
      <c r="AL64" s="6">
        <v>350255646.22000003</v>
      </c>
      <c r="AM64" s="6">
        <v>341165349.26999998</v>
      </c>
      <c r="AN64" s="6">
        <v>335084337.81999999</v>
      </c>
      <c r="AO64" s="6">
        <v>324723426.61000001</v>
      </c>
      <c r="AP64" s="6">
        <v>313649930.19999999</v>
      </c>
      <c r="AQ64" s="6">
        <v>313649930.19999999</v>
      </c>
      <c r="AR64" s="6">
        <v>303701664.19999999</v>
      </c>
      <c r="AS64" s="6">
        <v>304144580.13</v>
      </c>
      <c r="AT64" s="6">
        <v>296990790.26999998</v>
      </c>
      <c r="AU64" s="6">
        <v>292866551.80000001</v>
      </c>
      <c r="AV64" s="6">
        <v>288988463.06</v>
      </c>
      <c r="AW64" s="6">
        <v>284951004.94</v>
      </c>
      <c r="AX64" s="6">
        <v>274407672.73000002</v>
      </c>
      <c r="AY64" s="6">
        <v>274406571.52999997</v>
      </c>
      <c r="AZ64" s="6">
        <v>259944611.31999999</v>
      </c>
      <c r="BA64" s="6">
        <v>250997096.00999999</v>
      </c>
      <c r="BB64" s="6">
        <v>241751219.81</v>
      </c>
      <c r="BC64" s="6">
        <v>239259115.16</v>
      </c>
      <c r="BD64" s="6">
        <v>235559595.28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</row>
    <row r="65" spans="1:111" x14ac:dyDescent="0.3">
      <c r="A65" s="1">
        <v>1</v>
      </c>
      <c r="B65" s="1">
        <v>160</v>
      </c>
      <c r="C65" s="1" t="s">
        <v>37</v>
      </c>
      <c r="D65" s="6">
        <v>150252047.00999999</v>
      </c>
      <c r="E65" s="6">
        <v>157230927.12</v>
      </c>
      <c r="F65" s="6">
        <v>160927122.75</v>
      </c>
      <c r="G65" s="6">
        <v>159405314.99000001</v>
      </c>
      <c r="H65" s="6">
        <v>153708023.75999999</v>
      </c>
      <c r="I65" s="6">
        <v>143626077</v>
      </c>
      <c r="J65" s="6">
        <v>140302827.71000001</v>
      </c>
      <c r="K65" s="6">
        <v>141855013.05000001</v>
      </c>
      <c r="L65" s="6">
        <v>148057682.02999997</v>
      </c>
      <c r="M65" s="6">
        <v>156498613.60000002</v>
      </c>
      <c r="N65" s="6">
        <v>165560233.03</v>
      </c>
      <c r="O65" s="6">
        <v>171644260.19999999</v>
      </c>
      <c r="P65" s="6">
        <v>171898312.20999998</v>
      </c>
      <c r="Q65" s="6">
        <v>175544702.93000001</v>
      </c>
      <c r="R65" s="6">
        <v>179568551.86000001</v>
      </c>
      <c r="S65" s="6">
        <v>179858764.47</v>
      </c>
      <c r="T65" s="6">
        <v>178184078.12</v>
      </c>
      <c r="U65" s="6">
        <v>173820768.63999999</v>
      </c>
      <c r="V65" s="6">
        <v>172323520.61000001</v>
      </c>
      <c r="W65" s="6">
        <v>175159034.16000003</v>
      </c>
      <c r="X65" s="6">
        <v>178629694.25</v>
      </c>
      <c r="Y65" s="6">
        <v>185745697.12</v>
      </c>
      <c r="Z65" s="6">
        <v>191897855.5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</row>
    <row r="66" spans="1:111" x14ac:dyDescent="0.3">
      <c r="A66" s="1">
        <v>2</v>
      </c>
      <c r="B66" s="1">
        <v>162</v>
      </c>
      <c r="C66" s="1" t="s">
        <v>56</v>
      </c>
      <c r="D66" s="6">
        <v>21183140.84</v>
      </c>
      <c r="E66" s="6">
        <v>21759857.310000002</v>
      </c>
      <c r="F66" s="6">
        <v>21886936.010000002</v>
      </c>
      <c r="G66" s="6">
        <v>21117482.170000002</v>
      </c>
      <c r="H66" s="6">
        <v>20397305.149999999</v>
      </c>
      <c r="I66" s="6">
        <v>19665988.990000002</v>
      </c>
      <c r="J66" s="6">
        <v>19337542.010000002</v>
      </c>
      <c r="K66" s="6">
        <v>18305483.600000001</v>
      </c>
      <c r="L66" s="6">
        <v>18172777.18</v>
      </c>
      <c r="M66" s="6">
        <v>18300808.210000001</v>
      </c>
      <c r="N66" s="6">
        <v>18671146.199999999</v>
      </c>
      <c r="O66" s="6">
        <v>19358978.98</v>
      </c>
      <c r="P66" s="6">
        <v>20035613.82</v>
      </c>
      <c r="Q66" s="6">
        <v>21660390.939999998</v>
      </c>
      <c r="R66" s="6">
        <v>23187881.440000001</v>
      </c>
      <c r="S66" s="6">
        <v>23508764.890000001</v>
      </c>
      <c r="T66" s="6">
        <v>22855290.550000001</v>
      </c>
      <c r="U66" s="6">
        <v>22544746.210000001</v>
      </c>
      <c r="V66" s="6">
        <v>22418772.27</v>
      </c>
      <c r="W66" s="6">
        <v>21911539.669999998</v>
      </c>
      <c r="X66" s="6">
        <v>21660855.25</v>
      </c>
      <c r="Y66" s="6">
        <v>21689889.060000002</v>
      </c>
      <c r="Z66" s="6">
        <v>22040623.829999998</v>
      </c>
      <c r="AA66" s="6">
        <v>22279445.719999999</v>
      </c>
      <c r="AB66" s="6">
        <v>22705372.260000002</v>
      </c>
      <c r="AC66" s="6">
        <v>23354848.879999999</v>
      </c>
      <c r="AD66" s="6">
        <v>23187837.190000001</v>
      </c>
      <c r="AE66" s="6">
        <v>23664223.98</v>
      </c>
      <c r="AF66" s="6">
        <v>23660317.66</v>
      </c>
      <c r="AG66" s="6">
        <v>23112506.399999999</v>
      </c>
      <c r="AH66" s="6">
        <v>22863692.259999998</v>
      </c>
      <c r="AI66" s="6">
        <v>22485476.890000001</v>
      </c>
      <c r="AJ66" s="6">
        <v>21885942.239999998</v>
      </c>
      <c r="AK66" s="6">
        <v>22814385.300000001</v>
      </c>
      <c r="AL66" s="6">
        <v>24012519.469999999</v>
      </c>
      <c r="AM66" s="6">
        <v>23299818.380000003</v>
      </c>
      <c r="AN66" s="6">
        <v>24103082</v>
      </c>
      <c r="AO66" s="6">
        <v>25511136.280000001</v>
      </c>
      <c r="AP66" s="6">
        <v>26856620.509999998</v>
      </c>
      <c r="AQ66" s="6">
        <v>28446041.969999999</v>
      </c>
      <c r="AR66" s="6">
        <v>28978083.890000001</v>
      </c>
      <c r="AS66" s="6">
        <v>29265466.349999998</v>
      </c>
      <c r="AT66" s="6">
        <v>30084729.189999998</v>
      </c>
      <c r="AU66" s="6">
        <v>30215887.440000001</v>
      </c>
      <c r="AV66" s="6">
        <v>30962475.010000002</v>
      </c>
      <c r="AW66" s="6">
        <v>32614981.07</v>
      </c>
      <c r="AX66" s="6">
        <v>34499121.149999999</v>
      </c>
      <c r="AY66" s="6">
        <v>34347608.969999999</v>
      </c>
      <c r="AZ66" s="6">
        <v>34468762.289999999</v>
      </c>
      <c r="BA66" s="6">
        <v>34946388.659999996</v>
      </c>
      <c r="BB66" s="6">
        <v>35512574.960000001</v>
      </c>
      <c r="BC66" s="6">
        <v>35151107.68</v>
      </c>
      <c r="BD66" s="6">
        <v>34925065.5</v>
      </c>
      <c r="BE66" s="6">
        <v>34879463.630000003</v>
      </c>
      <c r="BF66" s="6">
        <v>34623848.719999999</v>
      </c>
      <c r="BG66" s="6">
        <v>33825659.600000001</v>
      </c>
      <c r="BH66" s="6">
        <v>31675812.159999996</v>
      </c>
      <c r="BI66" s="6">
        <v>33148783.840000004</v>
      </c>
      <c r="BJ66" s="6">
        <v>35357612.68</v>
      </c>
      <c r="BK66" s="6">
        <v>36523187.049999997</v>
      </c>
      <c r="BL66" s="6">
        <v>36604009.219999999</v>
      </c>
      <c r="BM66" s="6">
        <v>37354570.25</v>
      </c>
      <c r="BN66" s="6">
        <v>37610825.710000001</v>
      </c>
      <c r="BO66" s="6">
        <v>37933556.219999999</v>
      </c>
      <c r="BP66" s="6">
        <v>38210518.390000001</v>
      </c>
      <c r="BQ66" s="6">
        <v>38392020.719999999</v>
      </c>
      <c r="BR66" s="6">
        <v>39127609.57</v>
      </c>
      <c r="BS66" s="6">
        <v>39742791.880000003</v>
      </c>
      <c r="BT66" s="6">
        <v>40408357.120000005</v>
      </c>
      <c r="BU66" s="6">
        <v>42339814.280000001</v>
      </c>
      <c r="BV66" s="6">
        <v>44173953.780000001</v>
      </c>
      <c r="BW66" s="6">
        <v>43946514.170000002</v>
      </c>
      <c r="BX66" s="6">
        <v>44544761.060000002</v>
      </c>
      <c r="BY66" s="6">
        <v>45369448.329999998</v>
      </c>
      <c r="BZ66" s="6">
        <v>45614821.010000005</v>
      </c>
      <c r="CA66" s="6">
        <v>46493808.68</v>
      </c>
      <c r="CB66" s="6">
        <v>47080681.910000004</v>
      </c>
      <c r="CC66" s="6">
        <v>47084435.909999996</v>
      </c>
      <c r="CD66" s="6">
        <v>48232366.609999999</v>
      </c>
      <c r="CE66" s="6">
        <v>49087429.650000006</v>
      </c>
      <c r="CF66" s="6">
        <v>49184924.969999999</v>
      </c>
      <c r="CG66" s="6">
        <v>51033740.439999998</v>
      </c>
      <c r="CH66" s="6">
        <v>52964041.859999999</v>
      </c>
      <c r="CI66" s="6">
        <v>53677043.129999995</v>
      </c>
      <c r="CJ66" s="6">
        <v>52095409.030000001</v>
      </c>
      <c r="CK66" s="6">
        <v>51190081.229999997</v>
      </c>
      <c r="CL66" s="6">
        <v>50771359.799999997</v>
      </c>
      <c r="CM66" s="6">
        <v>50405184.060000002</v>
      </c>
      <c r="CN66" s="6">
        <v>50211523.609999999</v>
      </c>
      <c r="CO66" s="6">
        <v>49191564.490000002</v>
      </c>
      <c r="CP66" s="6">
        <v>48852072.319999993</v>
      </c>
      <c r="CQ66" s="6">
        <v>48633294.439999998</v>
      </c>
      <c r="CR66" s="6">
        <v>48375156.590000004</v>
      </c>
      <c r="CS66" s="6">
        <v>49016943.310000002</v>
      </c>
      <c r="CT66" s="6">
        <v>50383949.490000002</v>
      </c>
      <c r="CU66" s="6">
        <v>49980363.079999998</v>
      </c>
      <c r="CV66" s="6">
        <v>49730192.950000003</v>
      </c>
      <c r="CW66" s="6">
        <v>49073750.950000003</v>
      </c>
      <c r="CX66" s="6">
        <v>47206243.469999999</v>
      </c>
      <c r="CY66" s="6">
        <v>45264098.619999997</v>
      </c>
      <c r="CZ66" s="6">
        <v>43788663.289999999</v>
      </c>
      <c r="DA66" s="6">
        <v>41746716.390000001</v>
      </c>
      <c r="DB66" s="6">
        <v>40572509.100000001</v>
      </c>
      <c r="DC66" s="6">
        <v>38716464.799999997</v>
      </c>
      <c r="DD66" s="6">
        <v>36638627.369999997</v>
      </c>
      <c r="DE66" s="6">
        <v>34209953.719999999</v>
      </c>
      <c r="DF66" s="6">
        <v>31863524.809999999</v>
      </c>
      <c r="DG66" s="6">
        <v>30159860.039999999</v>
      </c>
    </row>
    <row r="67" spans="1:111" x14ac:dyDescent="0.3">
      <c r="A67" s="1">
        <v>1</v>
      </c>
      <c r="B67" s="1">
        <v>164</v>
      </c>
      <c r="C67" s="1" t="s">
        <v>30</v>
      </c>
      <c r="D67" s="6">
        <v>22043759.219999999</v>
      </c>
      <c r="E67" s="6">
        <v>23004307.890000001</v>
      </c>
      <c r="F67" s="6">
        <v>23153055.800000001</v>
      </c>
      <c r="G67" s="6">
        <v>23396380.899999999</v>
      </c>
      <c r="H67" s="6">
        <v>22781541.539999999</v>
      </c>
      <c r="I67" s="6">
        <v>22894618.280000001</v>
      </c>
      <c r="J67" s="6">
        <v>23162677.969999999</v>
      </c>
      <c r="K67" s="6">
        <v>24191341.699999999</v>
      </c>
      <c r="L67" s="6">
        <v>24584991.939999998</v>
      </c>
      <c r="M67" s="6">
        <v>24909443.899999999</v>
      </c>
      <c r="N67" s="6">
        <v>25201952.759999998</v>
      </c>
      <c r="O67" s="6">
        <v>26324931.370000001</v>
      </c>
      <c r="P67" s="6">
        <v>26339504.939999998</v>
      </c>
      <c r="Q67" s="6">
        <v>26111507.420000002</v>
      </c>
      <c r="R67" s="6">
        <v>26273930.93</v>
      </c>
      <c r="S67" s="6">
        <v>26129728.670000002</v>
      </c>
      <c r="T67" s="6">
        <v>25611099.439999998</v>
      </c>
      <c r="U67" s="6">
        <v>26494287.059999999</v>
      </c>
      <c r="V67" s="6">
        <v>28398286.18</v>
      </c>
      <c r="W67" s="6">
        <v>29453616.939999998</v>
      </c>
      <c r="X67" s="6">
        <v>29847257.839999996</v>
      </c>
      <c r="Y67" s="6">
        <v>31407976.07</v>
      </c>
      <c r="Z67" s="6">
        <v>32463548</v>
      </c>
      <c r="AA67" s="6">
        <v>31876635.210000001</v>
      </c>
      <c r="AB67" s="6">
        <v>32572078.640000001</v>
      </c>
      <c r="AC67" s="6">
        <v>33693055.909999996</v>
      </c>
      <c r="AD67" s="6">
        <v>34025397.600000001</v>
      </c>
      <c r="AE67" s="6">
        <v>34768163.019999996</v>
      </c>
      <c r="AF67" s="6">
        <v>35613097.049999997</v>
      </c>
      <c r="AG67" s="6">
        <v>34941756.200000003</v>
      </c>
      <c r="AH67" s="6">
        <v>34675851.829999998</v>
      </c>
      <c r="AI67" s="6">
        <v>34952535.729999997</v>
      </c>
      <c r="AJ67" s="6">
        <v>34605927.840000004</v>
      </c>
      <c r="AK67" s="6">
        <v>35783660.769999996</v>
      </c>
      <c r="AL67" s="6">
        <v>36071705.579999998</v>
      </c>
      <c r="AM67" s="6">
        <v>35269986.460000001</v>
      </c>
      <c r="AN67" s="6">
        <v>35061063.32</v>
      </c>
      <c r="AO67" s="6">
        <v>35811905.170000002</v>
      </c>
      <c r="AP67" s="6">
        <v>35504957.560000002</v>
      </c>
      <c r="AQ67" s="6">
        <v>34521288.780000001</v>
      </c>
      <c r="AR67" s="6">
        <v>33624806.439999998</v>
      </c>
      <c r="AS67" s="6">
        <v>33080351.080000002</v>
      </c>
      <c r="AT67" s="6">
        <v>32899512.399999999</v>
      </c>
      <c r="AU67" s="6">
        <v>34179923.600000001</v>
      </c>
      <c r="AV67" s="6">
        <v>35007227.270000003</v>
      </c>
      <c r="AW67" s="6">
        <v>35976779.219999999</v>
      </c>
      <c r="AX67" s="6">
        <v>36373081.649999999</v>
      </c>
      <c r="AY67" s="6">
        <v>36172185.18</v>
      </c>
      <c r="AZ67" s="6">
        <v>36001827.420000002</v>
      </c>
      <c r="BA67" s="6">
        <v>36505490.219999999</v>
      </c>
      <c r="BB67" s="6">
        <v>36186737.259999998</v>
      </c>
      <c r="BC67" s="6">
        <v>36587656.630000003</v>
      </c>
      <c r="BD67" s="6">
        <v>36639391.609999999</v>
      </c>
      <c r="BE67" s="6">
        <v>35863235.109999999</v>
      </c>
      <c r="BF67" s="6">
        <v>35580022.120000005</v>
      </c>
      <c r="BG67" s="6">
        <v>36168614.939999998</v>
      </c>
      <c r="BH67" s="6">
        <v>37119654.039999999</v>
      </c>
      <c r="BI67" s="6">
        <v>38101509.280000001</v>
      </c>
      <c r="BJ67" s="6">
        <v>38296095.380000003</v>
      </c>
      <c r="BK67" s="6">
        <v>38717683.57</v>
      </c>
      <c r="BL67" s="6">
        <v>39598657.5</v>
      </c>
      <c r="BM67" s="6">
        <v>39562060.359999999</v>
      </c>
      <c r="BN67" s="6">
        <v>40350314.480000004</v>
      </c>
      <c r="BO67" s="6">
        <v>40617068.719999999</v>
      </c>
      <c r="BP67" s="6">
        <v>39239695.629999995</v>
      </c>
      <c r="BQ67" s="6">
        <v>39596450.859999999</v>
      </c>
      <c r="BR67" s="6">
        <v>39490807.890000001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0</v>
      </c>
      <c r="DD67" s="6">
        <v>0</v>
      </c>
      <c r="DE67" s="6">
        <v>0</v>
      </c>
      <c r="DF67" s="6">
        <v>0</v>
      </c>
      <c r="DG67" s="6">
        <v>0</v>
      </c>
    </row>
    <row r="68" spans="1:111" x14ac:dyDescent="0.3">
      <c r="A68" s="1">
        <v>1</v>
      </c>
      <c r="B68" s="1">
        <v>169</v>
      </c>
      <c r="C68" s="1" t="s">
        <v>39</v>
      </c>
      <c r="D68" s="6">
        <v>46537747.300000004</v>
      </c>
      <c r="E68" s="6">
        <v>48682105.75</v>
      </c>
      <c r="F68" s="6">
        <v>50000786.920000002</v>
      </c>
      <c r="G68" s="6">
        <v>50684187.880000003</v>
      </c>
      <c r="H68" s="6">
        <v>51594914.530000001</v>
      </c>
      <c r="I68" s="6">
        <v>53420194.199999996</v>
      </c>
      <c r="J68" s="6">
        <v>56515935.43</v>
      </c>
      <c r="K68" s="6">
        <v>59863351.969999999</v>
      </c>
      <c r="L68" s="6">
        <v>62917163.5</v>
      </c>
      <c r="M68" s="6">
        <v>65232660.810000002</v>
      </c>
      <c r="N68" s="6">
        <v>68118638.609999999</v>
      </c>
      <c r="O68" s="6">
        <v>71669121.979999989</v>
      </c>
      <c r="P68" s="6">
        <v>73488556.790000007</v>
      </c>
      <c r="Q68" s="6">
        <v>74538045.510000005</v>
      </c>
      <c r="R68" s="6">
        <v>75770578.329999998</v>
      </c>
      <c r="S68" s="6">
        <v>75828010.719999999</v>
      </c>
      <c r="T68" s="6">
        <v>77262249.640000001</v>
      </c>
      <c r="U68" s="6">
        <v>77307118.849999994</v>
      </c>
      <c r="V68" s="6">
        <v>80205371.49000001</v>
      </c>
      <c r="W68" s="6">
        <v>82423158.920000002</v>
      </c>
      <c r="X68" s="6">
        <v>84360272.650000006</v>
      </c>
      <c r="Y68" s="6">
        <v>86354639.809999987</v>
      </c>
      <c r="Z68" s="6">
        <v>88261205.469999999</v>
      </c>
      <c r="AA68" s="6">
        <v>90939067.680000007</v>
      </c>
      <c r="AB68" s="6">
        <v>92964340.080000013</v>
      </c>
      <c r="AC68" s="6">
        <v>94584963.469999999</v>
      </c>
      <c r="AD68" s="6">
        <v>96668082.229999989</v>
      </c>
      <c r="AE68" s="6">
        <v>99081547.949999988</v>
      </c>
      <c r="AF68" s="6">
        <v>102153023.79000001</v>
      </c>
      <c r="AG68" s="6">
        <v>103907138.39</v>
      </c>
      <c r="AH68" s="6">
        <v>108323081.61</v>
      </c>
      <c r="AI68" s="6">
        <v>112642864.65000001</v>
      </c>
      <c r="AJ68" s="6">
        <v>115405411.41</v>
      </c>
      <c r="AK68" s="6">
        <v>118464881.81</v>
      </c>
      <c r="AL68" s="6">
        <v>119826907.72999999</v>
      </c>
      <c r="AM68" s="6">
        <v>123715834.54000001</v>
      </c>
      <c r="AN68" s="6">
        <v>125783713.19</v>
      </c>
      <c r="AO68" s="6">
        <v>128314058.24000001</v>
      </c>
      <c r="AP68" s="6">
        <v>129624892.93000001</v>
      </c>
      <c r="AQ68" s="6">
        <v>131253719.88000001</v>
      </c>
      <c r="AR68" s="6">
        <v>129567081.77</v>
      </c>
      <c r="AS68" s="6">
        <v>129155274.5</v>
      </c>
      <c r="AT68" s="6">
        <v>130069259.67999999</v>
      </c>
      <c r="AU68" s="6">
        <v>131357467.27</v>
      </c>
      <c r="AV68" s="6">
        <v>132433663</v>
      </c>
      <c r="AW68" s="6">
        <v>134461678.83000001</v>
      </c>
      <c r="AX68" s="6">
        <v>136265065.74000001</v>
      </c>
      <c r="AY68" s="6">
        <v>141037912.22</v>
      </c>
      <c r="AZ68" s="6">
        <v>142787979.16</v>
      </c>
      <c r="BA68" s="6">
        <v>142805913.72</v>
      </c>
      <c r="BB68" s="6">
        <v>140907745.12</v>
      </c>
      <c r="BC68" s="6">
        <v>138486489.75</v>
      </c>
      <c r="BD68" s="6">
        <v>137239558.84</v>
      </c>
      <c r="BE68" s="6">
        <v>136652723.26999998</v>
      </c>
      <c r="BF68" s="6">
        <v>136827340.54000002</v>
      </c>
      <c r="BG68" s="6">
        <v>136875881.02000001</v>
      </c>
      <c r="BH68" s="6">
        <v>136140752.91</v>
      </c>
      <c r="BI68" s="6">
        <v>134098285.39</v>
      </c>
      <c r="BJ68" s="6">
        <v>133732449.91</v>
      </c>
      <c r="BK68" s="6">
        <v>136211002.57999998</v>
      </c>
      <c r="BL68" s="6">
        <v>136553032.40000001</v>
      </c>
      <c r="BM68" s="6">
        <v>137480234.63999999</v>
      </c>
      <c r="BN68" s="6">
        <v>137478513.79000002</v>
      </c>
      <c r="BO68" s="6">
        <v>141865924.44999999</v>
      </c>
      <c r="BP68" s="6">
        <v>144841393.64000002</v>
      </c>
      <c r="BQ68" s="6">
        <v>147215490.28999999</v>
      </c>
      <c r="BR68" s="6">
        <v>150436988.12</v>
      </c>
      <c r="BS68" s="6">
        <v>155158077.34</v>
      </c>
      <c r="BT68" s="6">
        <v>160187247.81999999</v>
      </c>
      <c r="BU68" s="6">
        <v>160486485.70999998</v>
      </c>
      <c r="BV68" s="6">
        <v>164277437.31</v>
      </c>
      <c r="BW68" s="6">
        <v>170049099.11000001</v>
      </c>
      <c r="BX68" s="6">
        <v>170448719.31</v>
      </c>
      <c r="BY68" s="6">
        <v>172030438.09999999</v>
      </c>
      <c r="BZ68" s="6">
        <v>173734469.66</v>
      </c>
      <c r="CA68" s="6">
        <v>175330902.33000001</v>
      </c>
      <c r="CB68" s="6">
        <v>177856734.36000001</v>
      </c>
      <c r="CC68" s="6">
        <v>287626134.68000001</v>
      </c>
      <c r="CD68" s="6">
        <v>293660953.12</v>
      </c>
      <c r="CE68" s="6">
        <v>301738907.06999999</v>
      </c>
      <c r="CF68" s="6">
        <v>311229838.69999999</v>
      </c>
      <c r="CG68" s="6">
        <v>319623263.31</v>
      </c>
      <c r="CH68" s="6">
        <v>339512863.50999999</v>
      </c>
      <c r="CI68" s="6">
        <v>350026651.97000003</v>
      </c>
      <c r="CJ68" s="6">
        <v>354900438.97000003</v>
      </c>
      <c r="CK68" s="6">
        <v>361506215.74000001</v>
      </c>
      <c r="CL68" s="6">
        <v>367322466.67000002</v>
      </c>
      <c r="CM68" s="6">
        <v>375933329.06</v>
      </c>
      <c r="CN68" s="6">
        <v>383728895.41999996</v>
      </c>
      <c r="CO68" s="6">
        <v>387298393.23000002</v>
      </c>
      <c r="CP68" s="6">
        <v>395534541.02999997</v>
      </c>
      <c r="CQ68" s="6">
        <v>403885800.18000001</v>
      </c>
      <c r="CR68" s="6">
        <v>411724417.73000002</v>
      </c>
      <c r="CS68" s="6">
        <v>420438179.25999999</v>
      </c>
      <c r="CT68" s="6">
        <v>432005435.42000002</v>
      </c>
      <c r="CU68" s="6">
        <v>442229143.85000002</v>
      </c>
      <c r="CV68" s="6">
        <v>447202245.47000003</v>
      </c>
      <c r="CW68" s="6">
        <v>449015004.48000002</v>
      </c>
      <c r="CX68" s="6">
        <v>453714659.25999999</v>
      </c>
      <c r="CY68" s="6">
        <v>460222231.90999997</v>
      </c>
      <c r="CZ68" s="6">
        <v>467558041.89999998</v>
      </c>
      <c r="DA68" s="6">
        <v>461124622.26999998</v>
      </c>
      <c r="DB68" s="6">
        <v>452621605.02999997</v>
      </c>
      <c r="DC68" s="6">
        <v>453229117.55000001</v>
      </c>
      <c r="DD68" s="6">
        <v>451468721.39999998</v>
      </c>
      <c r="DE68" s="6">
        <v>449924959.5</v>
      </c>
      <c r="DF68" s="6">
        <v>445042202.40999997</v>
      </c>
      <c r="DG68" s="6">
        <v>432888962.95000005</v>
      </c>
    </row>
    <row r="69" spans="1:111" x14ac:dyDescent="0.3">
      <c r="A69" s="1">
        <v>1</v>
      </c>
      <c r="B69" s="1">
        <v>170</v>
      </c>
      <c r="C69" s="1" t="s">
        <v>54</v>
      </c>
      <c r="D69" s="6">
        <v>47502382.129999995</v>
      </c>
      <c r="E69" s="6">
        <v>49319792.719999999</v>
      </c>
      <c r="F69" s="6">
        <v>50506306.560000002</v>
      </c>
      <c r="G69" s="6">
        <v>52298737.079999998</v>
      </c>
      <c r="H69" s="6">
        <v>53418603.82</v>
      </c>
      <c r="I69" s="6">
        <v>53961980.909999996</v>
      </c>
      <c r="J69" s="6">
        <v>54850678.75</v>
      </c>
      <c r="K69" s="6">
        <v>57438835.899999999</v>
      </c>
      <c r="L69" s="6">
        <v>59903042.269999996</v>
      </c>
      <c r="M69" s="6">
        <v>63003484.799999997</v>
      </c>
      <c r="N69" s="6">
        <v>65852375.390000001</v>
      </c>
      <c r="O69" s="6">
        <v>67451739.25</v>
      </c>
      <c r="P69" s="6">
        <v>68116718.810000002</v>
      </c>
      <c r="Q69" s="6">
        <v>71165401.900000006</v>
      </c>
      <c r="R69" s="6">
        <v>74262127.909999996</v>
      </c>
      <c r="S69" s="6">
        <v>73826195.360000014</v>
      </c>
      <c r="T69" s="6">
        <v>75521109.430000007</v>
      </c>
      <c r="U69" s="6">
        <v>76028005.979999989</v>
      </c>
      <c r="V69" s="6">
        <v>77238599.849999994</v>
      </c>
      <c r="W69" s="6">
        <v>79871091.289999992</v>
      </c>
      <c r="X69" s="6">
        <v>82192431.150000006</v>
      </c>
      <c r="Y69" s="6">
        <v>84748360.150000006</v>
      </c>
      <c r="Z69" s="6">
        <v>85503175.00999999</v>
      </c>
      <c r="AA69" s="6">
        <v>85413783.050000012</v>
      </c>
      <c r="AB69" s="6">
        <v>87010244.75</v>
      </c>
      <c r="AC69" s="6">
        <v>88534224.030000001</v>
      </c>
      <c r="AD69" s="6">
        <v>89178730.659999996</v>
      </c>
      <c r="AE69" s="6">
        <v>88687543.430000007</v>
      </c>
      <c r="AF69" s="6">
        <v>90389107.930000007</v>
      </c>
      <c r="AG69" s="6">
        <v>91218624.539999992</v>
      </c>
      <c r="AH69" s="6">
        <v>91238182.359999999</v>
      </c>
      <c r="AI69" s="6">
        <v>92823287.799999997</v>
      </c>
      <c r="AJ69" s="6">
        <v>93735418.849999994</v>
      </c>
      <c r="AK69" s="6">
        <v>95802887.859999999</v>
      </c>
      <c r="AL69" s="6">
        <v>99474518.620000005</v>
      </c>
      <c r="AM69" s="6">
        <v>101847288.89</v>
      </c>
      <c r="AN69" s="6">
        <v>101452315.12</v>
      </c>
      <c r="AO69" s="6">
        <v>100432707.88</v>
      </c>
      <c r="AP69" s="6">
        <v>100062108.84</v>
      </c>
      <c r="AQ69" s="6">
        <v>99077086.219999999</v>
      </c>
      <c r="AR69" s="6">
        <v>99738332.920000002</v>
      </c>
      <c r="AS69" s="6">
        <v>100450585.05</v>
      </c>
      <c r="AT69" s="6">
        <v>95865758.00999999</v>
      </c>
      <c r="AU69" s="6">
        <v>93750337.050000012</v>
      </c>
      <c r="AV69" s="6">
        <v>94817200.590000004</v>
      </c>
      <c r="AW69" s="6">
        <v>93077637.00999999</v>
      </c>
      <c r="AX69" s="6">
        <v>90736903.670000002</v>
      </c>
      <c r="AY69" s="6">
        <v>87751271.719999999</v>
      </c>
      <c r="AZ69" s="6">
        <v>86299571.210000008</v>
      </c>
      <c r="BA69" s="6">
        <v>87479511.169999987</v>
      </c>
      <c r="BB69" s="6">
        <v>87126238.650000006</v>
      </c>
      <c r="BC69" s="6">
        <v>88148231.140000001</v>
      </c>
      <c r="BD69" s="6">
        <v>88431936.189999998</v>
      </c>
      <c r="BE69" s="6">
        <v>88502167.939999998</v>
      </c>
      <c r="BF69" s="6">
        <v>88706534.329999998</v>
      </c>
      <c r="BG69" s="6">
        <v>89168997.050000012</v>
      </c>
      <c r="BH69" s="6">
        <v>89175942.479999989</v>
      </c>
      <c r="BI69" s="6">
        <v>88675571.989999995</v>
      </c>
      <c r="BJ69" s="6">
        <v>90072656.400000006</v>
      </c>
      <c r="BK69" s="6">
        <v>92912969.849999994</v>
      </c>
      <c r="BL69" s="6">
        <v>92029662.079999998</v>
      </c>
      <c r="BM69" s="6">
        <v>91872917.539999992</v>
      </c>
      <c r="BN69" s="6">
        <v>92050603.030000001</v>
      </c>
      <c r="BO69" s="6">
        <v>92852503.229999989</v>
      </c>
      <c r="BP69" s="6">
        <v>92956909.300000012</v>
      </c>
      <c r="BQ69" s="6">
        <v>94179883.079999998</v>
      </c>
      <c r="BR69" s="6">
        <v>93878441.270000011</v>
      </c>
      <c r="BS69" s="6">
        <v>92050171.719999999</v>
      </c>
      <c r="BT69" s="6">
        <v>91627120.019999996</v>
      </c>
      <c r="BU69" s="6">
        <v>91663680.099999994</v>
      </c>
      <c r="BV69" s="6">
        <v>91358144.730000004</v>
      </c>
      <c r="BW69" s="6">
        <v>91706526.389999986</v>
      </c>
      <c r="BX69" s="6">
        <v>84643096.700000003</v>
      </c>
      <c r="BY69" s="6">
        <v>83301965.090000004</v>
      </c>
      <c r="BZ69" s="6">
        <v>80475507.969999999</v>
      </c>
      <c r="CA69" s="6">
        <v>78358580.419999987</v>
      </c>
      <c r="CB69" s="6">
        <v>73861817.930000007</v>
      </c>
      <c r="CC69" s="6">
        <v>72414898.329999998</v>
      </c>
      <c r="CD69" s="6">
        <v>71145271.210000008</v>
      </c>
      <c r="CE69" s="6">
        <v>69216895.420000002</v>
      </c>
      <c r="CF69" s="6">
        <v>68710605.5</v>
      </c>
      <c r="CG69" s="6">
        <v>67809178.280000001</v>
      </c>
      <c r="CH69" s="6">
        <v>67804614.739999995</v>
      </c>
      <c r="CI69" s="6">
        <v>67324713.590000004</v>
      </c>
      <c r="CJ69" s="6">
        <v>67130687.049999997</v>
      </c>
      <c r="CK69" s="6">
        <v>66986918.640000001</v>
      </c>
      <c r="CL69" s="6">
        <v>67561622.650000006</v>
      </c>
      <c r="CM69" s="6">
        <v>68793568.390000001</v>
      </c>
      <c r="CN69" s="6">
        <v>69464085.109999999</v>
      </c>
      <c r="CO69" s="6">
        <v>70235336.530000001</v>
      </c>
      <c r="CP69" s="6">
        <v>70427983.780000001</v>
      </c>
      <c r="CQ69" s="6">
        <v>72825200.310000002</v>
      </c>
      <c r="CR69" s="6">
        <v>72401837.99000001</v>
      </c>
      <c r="CS69" s="6">
        <v>71787938.980000004</v>
      </c>
      <c r="CT69" s="6">
        <v>72578894.599999994</v>
      </c>
      <c r="CU69" s="6">
        <v>69262893.200000003</v>
      </c>
      <c r="CV69" s="6">
        <v>68637782.920000002</v>
      </c>
      <c r="CW69" s="6">
        <v>67837400.460000008</v>
      </c>
      <c r="CX69" s="6">
        <v>67728382.74000001</v>
      </c>
      <c r="CY69" s="6">
        <v>67027862.510000005</v>
      </c>
      <c r="CZ69" s="6">
        <v>66987054.210000001</v>
      </c>
      <c r="DA69" s="6">
        <v>67811201.659999996</v>
      </c>
      <c r="DB69" s="6">
        <v>68522266.25</v>
      </c>
      <c r="DC69" s="6">
        <v>68852005.840000004</v>
      </c>
      <c r="DD69" s="6">
        <v>69890553.710000008</v>
      </c>
      <c r="DE69" s="6">
        <v>70826912.079999998</v>
      </c>
      <c r="DF69" s="6">
        <v>72666590.780000001</v>
      </c>
      <c r="DG69" s="6">
        <v>72024449.819999993</v>
      </c>
    </row>
    <row r="70" spans="1:111" x14ac:dyDescent="0.3">
      <c r="A70" s="1">
        <v>1</v>
      </c>
      <c r="B70" s="1">
        <v>171</v>
      </c>
      <c r="C70" s="1" t="s">
        <v>40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527000</v>
      </c>
      <c r="O70" s="6">
        <v>1688397.85</v>
      </c>
      <c r="P70" s="6">
        <v>2766588.2199999997</v>
      </c>
      <c r="Q70" s="6">
        <v>3737514.33</v>
      </c>
      <c r="R70" s="6">
        <v>4696671.7699999996</v>
      </c>
      <c r="S70" s="6">
        <v>5818770.9399999995</v>
      </c>
      <c r="T70" s="6">
        <v>6752264.4100000001</v>
      </c>
      <c r="U70" s="6">
        <v>7691279.0099999998</v>
      </c>
      <c r="V70" s="6">
        <v>8212387.8399999999</v>
      </c>
      <c r="W70" s="6">
        <v>8608521.1500000004</v>
      </c>
      <c r="X70" s="6">
        <v>9165367.2100000009</v>
      </c>
      <c r="Y70" s="6">
        <v>9613640.7599999998</v>
      </c>
      <c r="Z70" s="6">
        <v>9727385.1799999997</v>
      </c>
      <c r="AA70" s="6">
        <v>10068037.710000001</v>
      </c>
      <c r="AB70" s="6">
        <v>10281111.91</v>
      </c>
      <c r="AC70" s="6">
        <v>10890191.27</v>
      </c>
      <c r="AD70" s="6">
        <v>12210792.26</v>
      </c>
      <c r="AE70" s="6">
        <v>12649068.42</v>
      </c>
      <c r="AF70" s="6">
        <v>13378873.33</v>
      </c>
      <c r="AG70" s="6">
        <v>13802392.689999999</v>
      </c>
      <c r="AH70" s="6">
        <v>13881131.25</v>
      </c>
      <c r="AI70" s="6">
        <v>13826681.24</v>
      </c>
      <c r="AJ70" s="6">
        <v>13709300.310000001</v>
      </c>
      <c r="AK70" s="6">
        <v>14143983.27</v>
      </c>
      <c r="AL70" s="6">
        <v>14986950.27</v>
      </c>
      <c r="AM70" s="6">
        <v>15447632.5</v>
      </c>
      <c r="AN70" s="6">
        <v>15404565.41</v>
      </c>
      <c r="AO70" s="6">
        <v>14955394.879999999</v>
      </c>
      <c r="AP70" s="6">
        <v>14883670.25</v>
      </c>
      <c r="AQ70" s="6">
        <v>14819097.25</v>
      </c>
      <c r="AR70" s="6">
        <v>14687929.559999999</v>
      </c>
      <c r="AS70" s="6">
        <v>13514548.92</v>
      </c>
      <c r="AT70" s="6">
        <v>14152606.65</v>
      </c>
      <c r="AU70" s="6">
        <v>14468330.33</v>
      </c>
      <c r="AV70" s="6">
        <v>14467076.15</v>
      </c>
      <c r="AW70" s="6">
        <v>14638186.219999999</v>
      </c>
      <c r="AX70" s="6">
        <v>14737825.149999999</v>
      </c>
      <c r="AY70" s="6">
        <v>15036349.810000001</v>
      </c>
      <c r="AZ70" s="6">
        <v>15619552.02</v>
      </c>
      <c r="BA70" s="6">
        <v>16315954.82</v>
      </c>
      <c r="BB70" s="6">
        <v>16964620.199999999</v>
      </c>
      <c r="BC70" s="6">
        <v>17097571.16</v>
      </c>
      <c r="BD70" s="6">
        <v>17646729.25</v>
      </c>
      <c r="BE70" s="6">
        <v>17791345.210000001</v>
      </c>
      <c r="BF70" s="6">
        <v>18367377.469999999</v>
      </c>
      <c r="BG70" s="6">
        <v>19043756.27</v>
      </c>
      <c r="BH70" s="6">
        <v>19814844.23</v>
      </c>
      <c r="BI70" s="6">
        <v>20579537.109999999</v>
      </c>
      <c r="BJ70" s="6">
        <v>20440296.07</v>
      </c>
      <c r="BK70" s="6">
        <v>21066398.43</v>
      </c>
      <c r="BL70" s="6">
        <v>21570707.460000001</v>
      </c>
      <c r="BM70" s="6">
        <v>21569922.600000001</v>
      </c>
      <c r="BN70" s="6">
        <v>21647325.219999999</v>
      </c>
      <c r="BO70" s="6">
        <v>22119409.640000001</v>
      </c>
      <c r="BP70" s="6">
        <v>22366984.850000001</v>
      </c>
      <c r="BQ70" s="6">
        <v>22028314.75</v>
      </c>
      <c r="BR70" s="6">
        <v>22778877.09</v>
      </c>
      <c r="BS70" s="6">
        <v>23209427.010000002</v>
      </c>
      <c r="BT70" s="6">
        <v>23676688.649999999</v>
      </c>
      <c r="BU70" s="6">
        <v>23604755.75</v>
      </c>
      <c r="BV70" s="6">
        <v>24251645.84</v>
      </c>
      <c r="BW70" s="6">
        <v>24339613.380000003</v>
      </c>
      <c r="BX70" s="6">
        <v>24869833.229999997</v>
      </c>
      <c r="BY70" s="6">
        <v>24881301.890000001</v>
      </c>
      <c r="BZ70" s="6">
        <v>25250776.039999999</v>
      </c>
      <c r="CA70" s="6">
        <v>25882497.490000002</v>
      </c>
      <c r="CB70" s="6">
        <v>25913439.010000002</v>
      </c>
      <c r="CC70" s="6">
        <v>25794363.719999999</v>
      </c>
      <c r="CD70" s="6">
        <v>27172156.07</v>
      </c>
      <c r="CE70" s="6">
        <v>27312918.550000001</v>
      </c>
      <c r="CF70" s="6">
        <v>27136776.300000001</v>
      </c>
      <c r="CG70" s="6">
        <v>26952528.100000001</v>
      </c>
      <c r="CH70" s="6">
        <v>27247404.599999998</v>
      </c>
      <c r="CI70" s="6">
        <v>27543716.25</v>
      </c>
      <c r="CJ70" s="6">
        <v>27657222.43</v>
      </c>
      <c r="CK70" s="6">
        <v>28192742.43</v>
      </c>
      <c r="CL70" s="6">
        <v>29215360.490000002</v>
      </c>
      <c r="CM70" s="6">
        <v>29733101.649999999</v>
      </c>
      <c r="CN70" s="6">
        <v>30081616.43</v>
      </c>
      <c r="CO70" s="6">
        <v>29684990.109999999</v>
      </c>
      <c r="CP70" s="6">
        <v>29115430.43</v>
      </c>
      <c r="CQ70" s="6">
        <v>28965948.189999998</v>
      </c>
      <c r="CR70" s="6">
        <v>28265908.989999998</v>
      </c>
      <c r="CS70" s="6">
        <v>27518576.02</v>
      </c>
      <c r="CT70" s="6">
        <v>28046707.550000001</v>
      </c>
      <c r="CU70" s="6">
        <v>27159966.949999999</v>
      </c>
      <c r="CV70" s="6">
        <v>27018360.689999998</v>
      </c>
      <c r="CW70" s="6">
        <v>26313341.439999998</v>
      </c>
      <c r="CX70" s="6">
        <v>26267662.219999999</v>
      </c>
      <c r="CY70" s="6">
        <v>26166338.870000001</v>
      </c>
      <c r="CZ70" s="6">
        <v>25117364.349999998</v>
      </c>
      <c r="DA70" s="6">
        <v>25615729.399999999</v>
      </c>
      <c r="DB70" s="6">
        <v>23801961.75</v>
      </c>
      <c r="DC70" s="6">
        <v>22705402.459999997</v>
      </c>
      <c r="DD70" s="6">
        <v>22158846.850000001</v>
      </c>
      <c r="DE70" s="6">
        <v>22271388.510000002</v>
      </c>
      <c r="DF70" s="6">
        <v>22432260.420000002</v>
      </c>
      <c r="DG70" s="6">
        <v>21193193.240000002</v>
      </c>
    </row>
    <row r="71" spans="1:111" x14ac:dyDescent="0.3">
      <c r="A71" s="1">
        <v>1</v>
      </c>
      <c r="B71" s="1">
        <v>172</v>
      </c>
      <c r="C71" s="1" t="s">
        <v>28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325724.26</v>
      </c>
      <c r="AW71" s="6">
        <v>715213.73</v>
      </c>
      <c r="AX71" s="6">
        <v>1284767.3700000001</v>
      </c>
      <c r="AY71" s="6">
        <v>2014189.4900000002</v>
      </c>
      <c r="AZ71" s="6">
        <v>2545636.2600000002</v>
      </c>
      <c r="BA71" s="6">
        <v>2911913.52</v>
      </c>
      <c r="BB71" s="6">
        <v>3292064.95</v>
      </c>
      <c r="BC71" s="6">
        <v>3728219.52</v>
      </c>
      <c r="BD71" s="6">
        <v>4014739.34</v>
      </c>
      <c r="BE71" s="6">
        <v>4267352.45</v>
      </c>
      <c r="BF71" s="6">
        <v>4722999.21</v>
      </c>
      <c r="BG71" s="6">
        <v>5047081.21</v>
      </c>
      <c r="BH71" s="6">
        <v>5344913.1099999994</v>
      </c>
      <c r="BI71" s="6">
        <v>6276876.3200000003</v>
      </c>
      <c r="BJ71" s="6">
        <v>7449790.3900000006</v>
      </c>
      <c r="BK71" s="6">
        <v>8468791.1600000001</v>
      </c>
      <c r="BL71" s="6">
        <v>9017479.1199999992</v>
      </c>
      <c r="BM71" s="6">
        <v>9399012.3900000006</v>
      </c>
      <c r="BN71" s="6">
        <v>10270571.33</v>
      </c>
      <c r="BO71" s="6">
        <v>10953613.01</v>
      </c>
      <c r="BP71" s="6">
        <v>11988485.390000001</v>
      </c>
      <c r="BQ71" s="6">
        <v>12955349.379999999</v>
      </c>
      <c r="BR71" s="6">
        <v>14494546.42</v>
      </c>
      <c r="BS71" s="6">
        <v>15347316.549999999</v>
      </c>
      <c r="BT71" s="6">
        <v>17188818.870000001</v>
      </c>
      <c r="BU71" s="6">
        <v>18999125.68</v>
      </c>
      <c r="BV71" s="6">
        <v>21270808.979999997</v>
      </c>
      <c r="BW71" s="6">
        <v>22725952.890000001</v>
      </c>
      <c r="BX71" s="6">
        <v>24081739.100000001</v>
      </c>
      <c r="BY71" s="6">
        <v>25956547.73</v>
      </c>
      <c r="BZ71" s="6">
        <v>27736160.189999998</v>
      </c>
      <c r="CA71" s="6">
        <v>29738552.420000002</v>
      </c>
      <c r="CB71" s="6">
        <v>31410095.869999997</v>
      </c>
      <c r="CC71" s="6">
        <v>33457209.650000002</v>
      </c>
      <c r="CD71" s="6">
        <v>35388755.75</v>
      </c>
      <c r="CE71" s="6">
        <v>37287354.650000006</v>
      </c>
      <c r="CF71" s="6">
        <v>38872633.219999999</v>
      </c>
      <c r="CG71" s="6">
        <v>41399230.810000002</v>
      </c>
      <c r="CH71" s="6">
        <v>44089730.960000001</v>
      </c>
      <c r="CI71" s="6">
        <v>46338211.359999999</v>
      </c>
      <c r="CJ71" s="6">
        <v>46666412.549999997</v>
      </c>
      <c r="CK71" s="6">
        <v>46599932.609999999</v>
      </c>
      <c r="CL71" s="6">
        <v>46301301.899999999</v>
      </c>
      <c r="CM71" s="6">
        <v>45932158.890000001</v>
      </c>
      <c r="CN71" s="6">
        <v>45234446.299999997</v>
      </c>
      <c r="CO71" s="6">
        <v>44353708.829999998</v>
      </c>
      <c r="CP71" s="6">
        <v>44337572.910000004</v>
      </c>
      <c r="CQ71" s="6">
        <v>43606274.780000001</v>
      </c>
      <c r="CR71" s="6">
        <v>43004620.159999996</v>
      </c>
      <c r="CS71" s="6">
        <v>43386848.539999999</v>
      </c>
      <c r="CT71" s="6">
        <v>44600850.240000002</v>
      </c>
      <c r="CU71" s="6">
        <v>43663864.560000002</v>
      </c>
      <c r="CV71" s="6">
        <v>43869982.299999997</v>
      </c>
      <c r="CW71" s="6">
        <v>44564087.859999999</v>
      </c>
      <c r="CX71" s="6">
        <v>44673010.200000003</v>
      </c>
      <c r="CY71" s="6">
        <v>45627424.799999997</v>
      </c>
      <c r="CZ71" s="6">
        <v>46700092.359999999</v>
      </c>
      <c r="DA71" s="6">
        <v>48154711.5</v>
      </c>
      <c r="DB71" s="6">
        <v>50169556.769999996</v>
      </c>
      <c r="DC71" s="6">
        <v>52585808.099999994</v>
      </c>
      <c r="DD71" s="6">
        <v>53569583.519999996</v>
      </c>
      <c r="DE71" s="6">
        <v>53777671.959999993</v>
      </c>
      <c r="DF71" s="6">
        <v>54726069.07</v>
      </c>
      <c r="DG71" s="6">
        <v>53793607.019999996</v>
      </c>
    </row>
    <row r="72" spans="1:111" x14ac:dyDescent="0.3">
      <c r="A72" s="1">
        <v>1</v>
      </c>
      <c r="B72" s="1">
        <v>223</v>
      </c>
      <c r="C72" s="1" t="s">
        <v>52</v>
      </c>
      <c r="D72" s="6">
        <v>4686229.0199999996</v>
      </c>
      <c r="E72" s="6">
        <v>4683272.8899999997</v>
      </c>
      <c r="F72" s="6">
        <v>4306844.75</v>
      </c>
      <c r="G72" s="6">
        <v>4055157.25</v>
      </c>
      <c r="H72" s="6">
        <v>4070737.4699999997</v>
      </c>
      <c r="I72" s="6">
        <v>3699672.9699999997</v>
      </c>
      <c r="J72" s="6">
        <v>3436419.5700000003</v>
      </c>
      <c r="K72" s="6">
        <v>3340709.38</v>
      </c>
      <c r="L72" s="6">
        <v>3428381.6900000004</v>
      </c>
      <c r="M72" s="6">
        <v>3570277.4699999997</v>
      </c>
      <c r="N72" s="6">
        <v>3811239.54</v>
      </c>
      <c r="O72" s="6">
        <v>4138875.53</v>
      </c>
      <c r="P72" s="6">
        <v>4263057.26</v>
      </c>
      <c r="Q72" s="6">
        <v>4319321.0299999993</v>
      </c>
      <c r="R72" s="6">
        <v>4652514.5999999996</v>
      </c>
      <c r="S72" s="6">
        <v>4874469.8099999996</v>
      </c>
      <c r="T72" s="6">
        <v>5251780.13</v>
      </c>
      <c r="U72" s="6">
        <v>5510756</v>
      </c>
      <c r="V72" s="6">
        <v>5754623.1600000001</v>
      </c>
      <c r="W72" s="6">
        <v>6180041.3899999997</v>
      </c>
      <c r="X72" s="6">
        <v>6677375.2400000002</v>
      </c>
      <c r="Y72" s="6">
        <v>6982708.7400000002</v>
      </c>
      <c r="Z72" s="6">
        <v>7017932.9800000004</v>
      </c>
      <c r="AA72" s="6">
        <v>6953021.71</v>
      </c>
      <c r="AB72" s="6">
        <v>6674807.0800000001</v>
      </c>
      <c r="AC72" s="6">
        <v>6558399.2000000002</v>
      </c>
      <c r="AD72" s="6">
        <v>6554877.6500000004</v>
      </c>
      <c r="AE72" s="6">
        <v>6402474.2400000002</v>
      </c>
      <c r="AF72" s="6">
        <v>6256456.5199999996</v>
      </c>
      <c r="AG72" s="6">
        <v>5878938.6300000008</v>
      </c>
      <c r="AH72" s="6">
        <v>5870895.8700000001</v>
      </c>
      <c r="AI72" s="6">
        <v>5967529.29</v>
      </c>
      <c r="AJ72" s="6">
        <v>5881601.8900000006</v>
      </c>
      <c r="AK72" s="6">
        <v>5843575.1099999994</v>
      </c>
      <c r="AL72" s="6">
        <v>6117972.9699999997</v>
      </c>
      <c r="AM72" s="6">
        <v>6100158.3899999997</v>
      </c>
      <c r="AN72" s="6">
        <v>6111931.2000000002</v>
      </c>
      <c r="AO72" s="6">
        <v>6076464.8300000001</v>
      </c>
      <c r="AP72" s="6">
        <v>5979127.3499999996</v>
      </c>
      <c r="AQ72" s="6">
        <v>5903022.7599999998</v>
      </c>
      <c r="AR72" s="6">
        <v>5457972.0700000003</v>
      </c>
      <c r="AS72" s="6">
        <v>4984339.3599999994</v>
      </c>
      <c r="AT72" s="6">
        <v>4781497.72</v>
      </c>
      <c r="AU72" s="6">
        <v>4594763.95</v>
      </c>
      <c r="AV72" s="6">
        <v>4288406.9000000004</v>
      </c>
      <c r="AW72" s="6">
        <v>4157522.7399999998</v>
      </c>
      <c r="AX72" s="6">
        <v>3646851.7</v>
      </c>
      <c r="AY72" s="6">
        <v>3310550.8200000003</v>
      </c>
      <c r="AZ72" s="6">
        <v>3140167.81</v>
      </c>
      <c r="BA72" s="6">
        <v>3010871.08</v>
      </c>
      <c r="BB72" s="6">
        <v>1840029.08</v>
      </c>
      <c r="BC72" s="6">
        <v>1594885.34</v>
      </c>
      <c r="BD72" s="6">
        <v>1498505.35</v>
      </c>
      <c r="BE72" s="6">
        <v>1415255.06</v>
      </c>
      <c r="BF72" s="6">
        <v>1343817.77</v>
      </c>
      <c r="BG72" s="6">
        <v>1268319.43</v>
      </c>
      <c r="BH72" s="6">
        <v>1123404.5699999998</v>
      </c>
      <c r="BI72" s="6">
        <v>1080099.8399999999</v>
      </c>
      <c r="BJ72" s="6">
        <v>1020280.78</v>
      </c>
      <c r="BK72" s="6">
        <v>890945.68</v>
      </c>
      <c r="BL72" s="6">
        <v>762502.57</v>
      </c>
      <c r="BM72" s="6">
        <v>724223.3600000001</v>
      </c>
      <c r="BN72" s="6">
        <v>698567.52</v>
      </c>
      <c r="BO72" s="6">
        <v>667203.23</v>
      </c>
      <c r="BP72" s="6">
        <v>652598.9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D72" s="6">
        <v>0</v>
      </c>
      <c r="DE72" s="6">
        <v>0</v>
      </c>
      <c r="DF72" s="6">
        <v>0</v>
      </c>
      <c r="DG72" s="6">
        <v>0</v>
      </c>
    </row>
    <row r="73" spans="1:111" x14ac:dyDescent="0.3">
      <c r="A73" s="1">
        <v>1</v>
      </c>
      <c r="B73" s="1">
        <v>226</v>
      </c>
      <c r="C73" s="1" t="s">
        <v>34</v>
      </c>
      <c r="D73" s="6">
        <v>819459095.23000002</v>
      </c>
      <c r="E73" s="6">
        <v>856124097.03999996</v>
      </c>
      <c r="F73" s="6">
        <v>895368809.25</v>
      </c>
      <c r="G73" s="6">
        <v>925692478.28999996</v>
      </c>
      <c r="H73" s="6">
        <v>958003376.67999995</v>
      </c>
      <c r="I73" s="6">
        <v>988725789.72000003</v>
      </c>
      <c r="J73" s="6">
        <v>1017975640.51</v>
      </c>
      <c r="K73" s="6">
        <v>1049242274.29</v>
      </c>
      <c r="L73" s="6">
        <v>1089368321.3599999</v>
      </c>
      <c r="M73" s="6">
        <v>1134324377.8499999</v>
      </c>
      <c r="N73" s="6">
        <v>1193134579.3900001</v>
      </c>
      <c r="O73" s="6">
        <v>1235080936.3899999</v>
      </c>
      <c r="P73" s="6">
        <v>1252285220.22</v>
      </c>
      <c r="Q73" s="6">
        <v>1284592008.27</v>
      </c>
      <c r="R73" s="6">
        <v>1317201251.99</v>
      </c>
      <c r="S73" s="6">
        <v>1346907114.8199999</v>
      </c>
      <c r="T73" s="6">
        <v>1386786131.8399999</v>
      </c>
      <c r="U73" s="6">
        <v>1415022437.7</v>
      </c>
      <c r="V73" s="6">
        <v>1456325925.6500001</v>
      </c>
      <c r="W73" s="6">
        <v>1494768150.8899999</v>
      </c>
      <c r="X73" s="6">
        <v>1541322911.3200002</v>
      </c>
      <c r="Y73" s="6">
        <v>1597836565.1599998</v>
      </c>
      <c r="Z73" s="6">
        <v>1672032073.8299999</v>
      </c>
      <c r="AA73" s="6">
        <v>1713141248.7</v>
      </c>
      <c r="AB73" s="6">
        <v>1753935930.71</v>
      </c>
      <c r="AC73" s="6">
        <v>1801211207.8499999</v>
      </c>
      <c r="AD73" s="6">
        <v>1842123893.77</v>
      </c>
      <c r="AE73" s="6">
        <v>1898616157.75</v>
      </c>
      <c r="AF73" s="6">
        <v>1949891756.8400002</v>
      </c>
      <c r="AG73" s="6">
        <v>1981477311.22</v>
      </c>
      <c r="AH73" s="6">
        <v>2030841878.3199999</v>
      </c>
      <c r="AI73" s="6">
        <v>2073859676.73</v>
      </c>
      <c r="AJ73" s="6">
        <v>2120125810.98</v>
      </c>
      <c r="AK73" s="6">
        <v>2194388265.3800001</v>
      </c>
      <c r="AL73" s="6">
        <v>2274311251.02</v>
      </c>
      <c r="AM73" s="6">
        <v>2314768772.8600001</v>
      </c>
      <c r="AN73" s="6">
        <v>2353420754.3499999</v>
      </c>
      <c r="AO73" s="6">
        <v>2401196082.04</v>
      </c>
      <c r="AP73" s="6">
        <v>2455642269.6199999</v>
      </c>
      <c r="AQ73" s="6">
        <v>2522500119.8199997</v>
      </c>
      <c r="AR73" s="6">
        <v>2585859459.0999999</v>
      </c>
      <c r="AS73" s="6">
        <v>2628379139.4000001</v>
      </c>
      <c r="AT73" s="6">
        <v>2681315701.6199999</v>
      </c>
      <c r="AU73" s="6">
        <v>2730022685.9099998</v>
      </c>
      <c r="AV73" s="6">
        <v>2774303537.54</v>
      </c>
      <c r="AW73" s="6">
        <v>2858965234.9399996</v>
      </c>
      <c r="AX73" s="6">
        <v>2936232798.8199997</v>
      </c>
      <c r="AY73" s="6">
        <v>2976919451.27</v>
      </c>
      <c r="AZ73" s="6">
        <v>3000789602.1099997</v>
      </c>
      <c r="BA73" s="6">
        <v>3035117000.5699997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</row>
    <row r="74" spans="1:111" x14ac:dyDescent="0.3">
      <c r="A74" s="1">
        <v>1</v>
      </c>
      <c r="B74" s="1">
        <v>227</v>
      </c>
      <c r="C74" s="1" t="s">
        <v>49</v>
      </c>
      <c r="D74" s="6">
        <v>142859764.88999999</v>
      </c>
      <c r="E74" s="6">
        <v>146179591.55000001</v>
      </c>
      <c r="F74" s="6">
        <v>146137793.81999999</v>
      </c>
      <c r="G74" s="6">
        <v>147386411.31</v>
      </c>
      <c r="H74" s="6">
        <v>149723259.24000001</v>
      </c>
      <c r="I74" s="6">
        <v>151030218.55000001</v>
      </c>
      <c r="J74" s="6">
        <v>153639462.51999998</v>
      </c>
      <c r="K74" s="6">
        <v>152553652.37</v>
      </c>
      <c r="L74" s="6">
        <v>154706335.93000001</v>
      </c>
      <c r="M74" s="6">
        <v>157807066.74000001</v>
      </c>
      <c r="N74" s="6">
        <v>162004629.23000002</v>
      </c>
      <c r="O74" s="6">
        <v>166713107.69</v>
      </c>
      <c r="P74" s="6">
        <v>163487187.82999998</v>
      </c>
      <c r="Q74" s="6">
        <v>161457698.86000001</v>
      </c>
      <c r="R74" s="6">
        <v>163467087.02000001</v>
      </c>
      <c r="S74" s="6">
        <v>164189342</v>
      </c>
      <c r="T74" s="6">
        <v>167541072.75999999</v>
      </c>
      <c r="U74" s="6">
        <v>172308368.98000002</v>
      </c>
      <c r="V74" s="6">
        <v>177984665.88</v>
      </c>
      <c r="W74" s="6">
        <v>180245363.37</v>
      </c>
      <c r="X74" s="6">
        <v>184445407.72</v>
      </c>
      <c r="Y74" s="6">
        <v>190670637.06999999</v>
      </c>
      <c r="Z74" s="6">
        <v>197253110.06</v>
      </c>
      <c r="AA74" s="6">
        <v>201878829.93000001</v>
      </c>
      <c r="AB74" s="6">
        <v>201787651.82999998</v>
      </c>
      <c r="AC74" s="6">
        <v>202685525.44</v>
      </c>
      <c r="AD74" s="6">
        <v>204846588.63</v>
      </c>
      <c r="AE74" s="6">
        <v>208444939.41999999</v>
      </c>
      <c r="AF74" s="6">
        <v>211087336.29000002</v>
      </c>
      <c r="AG74" s="6">
        <v>214024078.56999999</v>
      </c>
      <c r="AH74" s="6">
        <v>216449895.13</v>
      </c>
      <c r="AI74" s="6">
        <v>220307986.06</v>
      </c>
      <c r="AJ74" s="6">
        <v>224896889.07999998</v>
      </c>
      <c r="AK74" s="6">
        <v>231243568.64000002</v>
      </c>
      <c r="AL74" s="6">
        <v>236976548.21000001</v>
      </c>
      <c r="AM74" s="6">
        <v>242805448.63999999</v>
      </c>
      <c r="AN74" s="6">
        <v>244586028.54999998</v>
      </c>
      <c r="AO74" s="6">
        <v>245483988.87</v>
      </c>
      <c r="AP74" s="6">
        <v>247795489.75</v>
      </c>
      <c r="AQ74" s="6">
        <v>250217090.40000001</v>
      </c>
      <c r="AR74" s="6">
        <v>251529269.35999998</v>
      </c>
      <c r="AS74" s="6">
        <v>252775487.30000001</v>
      </c>
      <c r="AT74" s="6">
        <v>254425427.90000001</v>
      </c>
      <c r="AU74" s="6">
        <v>256333918.22000003</v>
      </c>
      <c r="AV74" s="6">
        <v>258626843.19</v>
      </c>
      <c r="AW74" s="6">
        <v>262846030.5</v>
      </c>
      <c r="AX74" s="6">
        <v>266341159.83999997</v>
      </c>
      <c r="AY74" s="6">
        <v>267848687.75</v>
      </c>
      <c r="AZ74" s="6">
        <v>268472474.11000001</v>
      </c>
      <c r="BA74" s="6">
        <v>267907722.02000001</v>
      </c>
      <c r="BB74" s="6">
        <v>268039816.38999999</v>
      </c>
      <c r="BC74" s="6">
        <v>269063957.27999997</v>
      </c>
      <c r="BD74" s="6">
        <v>269734872.08999997</v>
      </c>
      <c r="BE74" s="6">
        <v>266551483.04999998</v>
      </c>
      <c r="BF74" s="6">
        <v>268571319.63</v>
      </c>
      <c r="BG74" s="6">
        <v>269581388.95999998</v>
      </c>
      <c r="BH74" s="6">
        <v>271487838.81999999</v>
      </c>
      <c r="BI74" s="6">
        <v>275836722.30000001</v>
      </c>
      <c r="BJ74" s="6">
        <v>278379842.13999999</v>
      </c>
      <c r="BK74" s="6">
        <v>275709882.86000001</v>
      </c>
      <c r="BL74" s="6">
        <v>273886725.01999998</v>
      </c>
      <c r="BM74" s="6">
        <v>272344269.26999998</v>
      </c>
      <c r="BN74" s="6">
        <v>273971466.97000003</v>
      </c>
      <c r="BO74" s="6">
        <v>275486735.22000003</v>
      </c>
      <c r="BP74" s="6">
        <v>278465625.62</v>
      </c>
      <c r="BQ74" s="6">
        <v>280359755.02999997</v>
      </c>
      <c r="BR74" s="6">
        <v>282727391.18000001</v>
      </c>
      <c r="BS74" s="6">
        <v>284803748.53999996</v>
      </c>
      <c r="BT74" s="6">
        <v>286292613.51999998</v>
      </c>
      <c r="BU74" s="6">
        <v>289207234.17000002</v>
      </c>
      <c r="BV74" s="6">
        <v>293150797.62</v>
      </c>
      <c r="BW74" s="6">
        <v>295823229.57999998</v>
      </c>
      <c r="BX74" s="6">
        <v>294114621.19</v>
      </c>
      <c r="BY74" s="6">
        <v>295719624.38</v>
      </c>
      <c r="BZ74" s="6">
        <v>297041112.51999998</v>
      </c>
      <c r="CA74" s="6">
        <v>297116962.31</v>
      </c>
      <c r="CB74" s="6">
        <v>297577428.58999997</v>
      </c>
      <c r="CC74" s="6">
        <v>295760410.51999998</v>
      </c>
      <c r="CD74" s="6">
        <v>294496382.47000003</v>
      </c>
      <c r="CE74" s="6">
        <v>295732115.60000002</v>
      </c>
      <c r="CF74" s="6">
        <v>297447179.63</v>
      </c>
      <c r="CG74" s="6">
        <v>296398249.83000004</v>
      </c>
      <c r="CH74" s="6">
        <v>297491987.10000002</v>
      </c>
      <c r="CI74" s="6">
        <v>298073682.81</v>
      </c>
      <c r="CJ74" s="6">
        <v>296147557.08999997</v>
      </c>
      <c r="CK74" s="6">
        <v>296437938.87</v>
      </c>
      <c r="CL74" s="6">
        <v>297651370.18000001</v>
      </c>
      <c r="CM74" s="6">
        <v>297118413.01999998</v>
      </c>
      <c r="CN74" s="6">
        <v>296607054.54000002</v>
      </c>
      <c r="CO74" s="6">
        <v>295759397.88</v>
      </c>
      <c r="CP74" s="6">
        <v>297638464.34000003</v>
      </c>
      <c r="CQ74" s="6">
        <v>301750241.49000001</v>
      </c>
      <c r="CR74" s="6">
        <v>307011781.75</v>
      </c>
      <c r="CS74" s="6">
        <v>310847356.25999999</v>
      </c>
      <c r="CT74" s="6">
        <v>315650262.01999998</v>
      </c>
      <c r="CU74" s="6">
        <v>317308787.75999999</v>
      </c>
      <c r="CV74" s="6">
        <v>319235506.74000001</v>
      </c>
      <c r="CW74" s="6">
        <v>322218580.63</v>
      </c>
      <c r="CX74" s="6">
        <v>325228644.29999995</v>
      </c>
      <c r="CY74" s="6">
        <v>325430061.48000002</v>
      </c>
      <c r="CZ74" s="6">
        <v>326193242.36000001</v>
      </c>
      <c r="DA74" s="6">
        <v>331964138.59000003</v>
      </c>
      <c r="DB74" s="6">
        <v>333869756.14999998</v>
      </c>
      <c r="DC74" s="6">
        <v>342727522.50999999</v>
      </c>
      <c r="DD74" s="6">
        <v>353236072.59000003</v>
      </c>
      <c r="DE74" s="6">
        <v>365835522.20000005</v>
      </c>
      <c r="DF74" s="6">
        <v>382800930.03999996</v>
      </c>
      <c r="DG74" s="6">
        <v>394961911.17000002</v>
      </c>
    </row>
    <row r="75" spans="1:111" x14ac:dyDescent="0.3">
      <c r="A75" s="1">
        <v>1</v>
      </c>
      <c r="B75" s="1">
        <v>228</v>
      </c>
      <c r="C75" s="1" t="s">
        <v>50</v>
      </c>
      <c r="D75" s="6">
        <v>322358068.93000001</v>
      </c>
      <c r="E75" s="6">
        <v>328218921.58999997</v>
      </c>
      <c r="F75" s="6">
        <v>329851503.43000001</v>
      </c>
      <c r="G75" s="6">
        <v>333483216.81</v>
      </c>
      <c r="H75" s="6">
        <v>348722081.79999995</v>
      </c>
      <c r="I75" s="6">
        <v>366791295.20000005</v>
      </c>
      <c r="J75" s="6">
        <v>373682943.08999997</v>
      </c>
      <c r="K75" s="6">
        <v>379850771.86000001</v>
      </c>
      <c r="L75" s="6">
        <v>398133172.35000002</v>
      </c>
      <c r="M75" s="6">
        <v>415757258.29999995</v>
      </c>
      <c r="N75" s="6">
        <v>433576763</v>
      </c>
      <c r="O75" s="6">
        <v>430398216.38999999</v>
      </c>
      <c r="P75" s="6">
        <v>427311780.66000003</v>
      </c>
      <c r="Q75" s="6">
        <v>433952592.88</v>
      </c>
      <c r="R75" s="6">
        <v>436923007.96000004</v>
      </c>
      <c r="S75" s="6">
        <v>434587588.76999998</v>
      </c>
      <c r="T75" s="6">
        <v>450175695.77999997</v>
      </c>
      <c r="U75" s="6">
        <v>459514277</v>
      </c>
      <c r="V75" s="6">
        <v>465630034.47000003</v>
      </c>
      <c r="W75" s="6">
        <v>464166139.51999998</v>
      </c>
      <c r="X75" s="6">
        <v>474802145.63999999</v>
      </c>
      <c r="Y75" s="6">
        <v>487266063.29999995</v>
      </c>
      <c r="Z75" s="6">
        <v>503048824.27999997</v>
      </c>
      <c r="AA75" s="6">
        <v>494158981.97000003</v>
      </c>
      <c r="AB75" s="6">
        <v>495589359.25999999</v>
      </c>
      <c r="AC75" s="6">
        <v>500087338.44999999</v>
      </c>
      <c r="AD75" s="6">
        <v>504182148.70999998</v>
      </c>
      <c r="AE75" s="6">
        <v>508378048.75</v>
      </c>
      <c r="AF75" s="6">
        <v>522192636.23000002</v>
      </c>
      <c r="AG75" s="6">
        <v>531489876.24000001</v>
      </c>
      <c r="AH75" s="6">
        <v>547375442.44000006</v>
      </c>
      <c r="AI75" s="6">
        <v>556345586.25999999</v>
      </c>
      <c r="AJ75" s="6">
        <v>582016275.30999994</v>
      </c>
      <c r="AK75" s="6">
        <v>611595726.68000007</v>
      </c>
      <c r="AL75" s="6">
        <v>640363448.23000002</v>
      </c>
      <c r="AM75" s="6">
        <v>736520702.91000009</v>
      </c>
      <c r="AN75" s="6">
        <v>732373041.63</v>
      </c>
      <c r="AO75" s="6">
        <v>741132378.94000006</v>
      </c>
      <c r="AP75" s="6">
        <v>753071350.17000008</v>
      </c>
      <c r="AQ75" s="6">
        <v>759643746.99000001</v>
      </c>
      <c r="AR75" s="6">
        <v>772494181.70000005</v>
      </c>
      <c r="AS75" s="6">
        <v>772626071.95000005</v>
      </c>
      <c r="AT75" s="6">
        <v>780390894.22000003</v>
      </c>
      <c r="AU75" s="6">
        <v>782801396.18000007</v>
      </c>
      <c r="AV75" s="6">
        <v>797332334.91000009</v>
      </c>
      <c r="AW75" s="6">
        <v>814610817.03999996</v>
      </c>
      <c r="AX75" s="6">
        <v>835138963.03999996</v>
      </c>
      <c r="AY75" s="6">
        <v>840976921.71000004</v>
      </c>
      <c r="AZ75" s="6">
        <v>838213243.55999994</v>
      </c>
      <c r="BA75" s="6">
        <v>846377486.63999999</v>
      </c>
      <c r="BB75" s="6">
        <v>846730680.83999991</v>
      </c>
      <c r="BC75" s="6">
        <v>842385999.44000006</v>
      </c>
      <c r="BD75" s="6">
        <v>850667410.17999995</v>
      </c>
      <c r="BE75" s="6">
        <v>859135209.98000002</v>
      </c>
      <c r="BF75" s="6">
        <v>870146430.88</v>
      </c>
      <c r="BG75" s="6">
        <v>879158374.05999994</v>
      </c>
      <c r="BH75" s="6">
        <v>909278843.57999992</v>
      </c>
      <c r="BI75" s="6">
        <v>940529179.61000001</v>
      </c>
      <c r="BJ75" s="6">
        <v>967018787.37000012</v>
      </c>
      <c r="BK75" s="6">
        <v>964216435.75</v>
      </c>
      <c r="BL75" s="6">
        <v>966357779.78999996</v>
      </c>
      <c r="BM75" s="6">
        <v>983297789.46000004</v>
      </c>
      <c r="BN75" s="6">
        <v>1004387279.5599999</v>
      </c>
      <c r="BO75" s="6">
        <v>1016224075.6300001</v>
      </c>
      <c r="BP75" s="6">
        <v>1036316184.5999999</v>
      </c>
      <c r="BQ75" s="6">
        <v>1058592507.6799999</v>
      </c>
      <c r="BR75" s="6">
        <v>1080802393.5700002</v>
      </c>
      <c r="BS75" s="6">
        <v>1094917298.1800001</v>
      </c>
      <c r="BT75" s="6">
        <v>1128807476.6099999</v>
      </c>
      <c r="BU75" s="6">
        <v>1168019247.49</v>
      </c>
      <c r="BV75" s="6">
        <v>1198304643.6300001</v>
      </c>
      <c r="BW75" s="6">
        <v>1216827415.98</v>
      </c>
      <c r="BX75" s="6">
        <v>1219574700.1100001</v>
      </c>
      <c r="BY75" s="6">
        <v>1230355700.3200002</v>
      </c>
      <c r="BZ75" s="6">
        <v>1255210760.24</v>
      </c>
      <c r="CA75" s="6">
        <v>1263669532.1300001</v>
      </c>
      <c r="CB75" s="6">
        <v>1274198863.6300001</v>
      </c>
      <c r="CC75" s="6">
        <v>1288027024.0599999</v>
      </c>
      <c r="CD75" s="6">
        <v>1319494883.3399999</v>
      </c>
      <c r="CE75" s="6">
        <v>1340965119.6599998</v>
      </c>
      <c r="CF75" s="6">
        <v>1375838154.8899999</v>
      </c>
      <c r="CG75" s="6">
        <v>1419514582.8400002</v>
      </c>
      <c r="CH75" s="6">
        <v>1471507092.72</v>
      </c>
      <c r="CI75" s="6">
        <v>1502479743.9200001</v>
      </c>
      <c r="CJ75" s="6">
        <v>1499454986.29</v>
      </c>
      <c r="CK75" s="6">
        <v>1515326884.1900001</v>
      </c>
      <c r="CL75" s="6">
        <v>1545953748.96</v>
      </c>
      <c r="CM75" s="6">
        <v>1569736766.4300001</v>
      </c>
      <c r="CN75" s="6">
        <v>1591140038.8499999</v>
      </c>
      <c r="CO75" s="6">
        <v>1619048924.45</v>
      </c>
      <c r="CP75" s="6">
        <v>1667273454.3400002</v>
      </c>
      <c r="CQ75" s="6">
        <v>1697268159.9200001</v>
      </c>
      <c r="CR75" s="6">
        <v>1725696329.6900001</v>
      </c>
      <c r="CS75" s="6">
        <v>1797362318.0699999</v>
      </c>
      <c r="CT75" s="6">
        <v>1882225761.8200002</v>
      </c>
      <c r="CU75" s="6">
        <v>1932151192.49</v>
      </c>
      <c r="CV75" s="6">
        <v>1917505735.6700001</v>
      </c>
      <c r="CW75" s="6">
        <v>1938762730.8099999</v>
      </c>
      <c r="CX75" s="6">
        <v>1967606076.55</v>
      </c>
      <c r="CY75" s="6">
        <v>1984761980.71</v>
      </c>
      <c r="CZ75" s="6">
        <v>2017655349.1799998</v>
      </c>
      <c r="DA75" s="6">
        <v>2045488933.6900001</v>
      </c>
      <c r="DB75" s="6">
        <v>2088088173.4400001</v>
      </c>
      <c r="DC75" s="6">
        <v>2118965264.6599998</v>
      </c>
      <c r="DD75" s="6">
        <v>2166447847.8299999</v>
      </c>
      <c r="DE75" s="6">
        <v>2240908494.0999999</v>
      </c>
      <c r="DF75" s="6">
        <v>2338426620.8200002</v>
      </c>
      <c r="DG75" s="6">
        <v>2409214834.5699997</v>
      </c>
    </row>
    <row r="76" spans="1:111" x14ac:dyDescent="0.3">
      <c r="A76" s="1">
        <v>1</v>
      </c>
      <c r="B76" s="1">
        <v>230</v>
      </c>
      <c r="C76" s="1" t="s">
        <v>44</v>
      </c>
      <c r="D76" s="6">
        <v>129794100.08</v>
      </c>
      <c r="E76" s="6">
        <v>130581369.91</v>
      </c>
      <c r="F76" s="6">
        <v>130383883.47</v>
      </c>
      <c r="G76" s="6">
        <v>129673879.53</v>
      </c>
      <c r="H76" s="6">
        <v>129219117.44999999</v>
      </c>
      <c r="I76" s="6">
        <v>127469967.57000001</v>
      </c>
      <c r="J76" s="6">
        <v>127969208.09999999</v>
      </c>
      <c r="K76" s="6">
        <v>128170219.64</v>
      </c>
      <c r="L76" s="6">
        <v>132406064.14</v>
      </c>
      <c r="M76" s="6">
        <v>136722442.06</v>
      </c>
      <c r="N76" s="6">
        <v>138027676.19</v>
      </c>
      <c r="O76" s="6">
        <v>137780534.37</v>
      </c>
      <c r="P76" s="6">
        <v>135595311.56</v>
      </c>
      <c r="Q76" s="6">
        <v>133595673.39</v>
      </c>
      <c r="R76" s="6">
        <v>134644856.45999998</v>
      </c>
      <c r="S76" s="6">
        <v>136836870.41</v>
      </c>
      <c r="T76" s="6">
        <v>140799768.24000001</v>
      </c>
      <c r="U76" s="6">
        <v>140799768.24000001</v>
      </c>
      <c r="V76" s="6">
        <v>140763289.34999999</v>
      </c>
      <c r="W76" s="6">
        <v>144266886.56999999</v>
      </c>
      <c r="X76" s="6">
        <v>146511629.72999999</v>
      </c>
      <c r="Y76" s="6">
        <v>147224255.50999999</v>
      </c>
      <c r="Z76" s="6">
        <v>146886217.40000001</v>
      </c>
      <c r="AA76" s="6">
        <v>147648419.43000001</v>
      </c>
      <c r="AB76" s="6">
        <v>145879099.24000001</v>
      </c>
      <c r="AC76" s="6">
        <v>147061595.35999998</v>
      </c>
      <c r="AD76" s="6">
        <v>147121588.84</v>
      </c>
      <c r="AE76" s="6">
        <v>146398586.40000001</v>
      </c>
      <c r="AF76" s="6">
        <v>145428382.28</v>
      </c>
      <c r="AG76" s="6">
        <v>145070581.51999998</v>
      </c>
      <c r="AH76" s="6">
        <v>146227981.47999999</v>
      </c>
      <c r="AI76" s="6">
        <v>148041495.63</v>
      </c>
      <c r="AJ76" s="6">
        <v>151678594.24000001</v>
      </c>
      <c r="AK76" s="6">
        <v>153654213.41</v>
      </c>
      <c r="AL76" s="6">
        <v>158886560.5</v>
      </c>
      <c r="AM76" s="6">
        <v>160714440.82999998</v>
      </c>
      <c r="AN76" s="6">
        <v>161972369.38999999</v>
      </c>
      <c r="AO76" s="6">
        <v>162237830.82999998</v>
      </c>
      <c r="AP76" s="6">
        <v>161174970.06</v>
      </c>
      <c r="AQ76" s="6">
        <v>159793857.59</v>
      </c>
      <c r="AR76" s="6">
        <v>157518935.53</v>
      </c>
      <c r="AS76" s="6">
        <v>154672635.91</v>
      </c>
      <c r="AT76" s="6">
        <v>153341724</v>
      </c>
      <c r="AU76" s="6">
        <v>152928065.81999999</v>
      </c>
      <c r="AV76" s="6">
        <v>151303187.67000002</v>
      </c>
      <c r="AW76" s="6">
        <v>151186509.36000001</v>
      </c>
      <c r="AX76" s="6">
        <v>149780540.67000002</v>
      </c>
      <c r="AY76" s="6">
        <v>147010562.94</v>
      </c>
      <c r="AZ76" s="6">
        <v>144848508.44</v>
      </c>
      <c r="BA76" s="6">
        <v>141258868.74000001</v>
      </c>
      <c r="BB76" s="6">
        <v>138490206.38999999</v>
      </c>
      <c r="BC76" s="6">
        <v>137529156.09999999</v>
      </c>
      <c r="BD76" s="6">
        <v>137540091.75</v>
      </c>
      <c r="BE76" s="6">
        <v>132633937.76000001</v>
      </c>
      <c r="BF76" s="6">
        <v>131720040.39000002</v>
      </c>
      <c r="BG76" s="6">
        <v>131138010.16</v>
      </c>
      <c r="BH76" s="6">
        <v>473585337.19999999</v>
      </c>
      <c r="BI76" s="6">
        <v>476408940.48000002</v>
      </c>
      <c r="BJ76" s="6">
        <v>482179709.14999998</v>
      </c>
      <c r="BK76" s="6">
        <v>489717042.03999996</v>
      </c>
      <c r="BL76" s="6">
        <v>486318477.09999996</v>
      </c>
      <c r="BM76" s="6">
        <v>490854918.01999998</v>
      </c>
      <c r="BN76" s="6">
        <v>497561164.68000001</v>
      </c>
      <c r="BO76" s="6">
        <v>505748651.63</v>
      </c>
      <c r="BP76" s="6">
        <v>495646842.03999996</v>
      </c>
      <c r="BQ76" s="6">
        <v>492270363.16000003</v>
      </c>
      <c r="BR76" s="6">
        <v>485526432.64999998</v>
      </c>
      <c r="BS76" s="6">
        <v>522187129.33000004</v>
      </c>
      <c r="BT76" s="6">
        <v>525799363.25999999</v>
      </c>
      <c r="BU76" s="6">
        <v>511673964.99000001</v>
      </c>
      <c r="BV76" s="6">
        <v>515709526.75999999</v>
      </c>
      <c r="BW76" s="6">
        <v>514512158.87</v>
      </c>
      <c r="BX76" s="6">
        <v>515095411.14999998</v>
      </c>
      <c r="BY76" s="6">
        <v>525898450.25</v>
      </c>
      <c r="BZ76" s="6">
        <v>537311501.84000003</v>
      </c>
      <c r="CA76" s="6">
        <v>545685514.99000001</v>
      </c>
      <c r="CB76" s="6">
        <v>550700572.77999997</v>
      </c>
      <c r="CC76" s="6">
        <v>549305321.81999993</v>
      </c>
      <c r="CD76" s="6">
        <v>542177925.68999994</v>
      </c>
      <c r="CE76" s="6">
        <v>539911858.07000005</v>
      </c>
      <c r="CF76" s="6">
        <v>545202574.64999998</v>
      </c>
      <c r="CG76" s="6">
        <v>550821107.23000002</v>
      </c>
      <c r="CH76" s="6">
        <v>557483674.42999995</v>
      </c>
      <c r="CI76" s="6">
        <v>565743123.08000004</v>
      </c>
      <c r="CJ76" s="6">
        <v>567429855.17000008</v>
      </c>
      <c r="CK76" s="6">
        <v>565272637.81999993</v>
      </c>
      <c r="CL76" s="6">
        <v>579124221.85000002</v>
      </c>
      <c r="CM76" s="6">
        <v>587897495.90999997</v>
      </c>
      <c r="CN76" s="6">
        <v>595363907.78999996</v>
      </c>
      <c r="CO76" s="6">
        <v>602436110.19000006</v>
      </c>
      <c r="CP76" s="6">
        <v>601653149.76999998</v>
      </c>
      <c r="CQ76" s="6">
        <v>608260692.97000003</v>
      </c>
      <c r="CR76" s="6">
        <v>606459834.33000004</v>
      </c>
      <c r="CS76" s="6">
        <v>613096245.61000001</v>
      </c>
      <c r="CT76" s="6">
        <v>607757653.03999996</v>
      </c>
      <c r="CU76" s="6">
        <v>606185396.26999998</v>
      </c>
      <c r="CV76" s="6">
        <v>598635745.99000001</v>
      </c>
      <c r="CW76" s="6">
        <v>599144518.88999999</v>
      </c>
      <c r="CX76" s="6">
        <v>602082353.25</v>
      </c>
      <c r="CY76" s="6">
        <v>600178605.03999996</v>
      </c>
      <c r="CZ76" s="6">
        <v>604073213.72000003</v>
      </c>
      <c r="DA76" s="6">
        <v>596165562.97000003</v>
      </c>
      <c r="DB76" s="6">
        <v>603577218.47000003</v>
      </c>
      <c r="DC76" s="6">
        <v>603707181.15999997</v>
      </c>
      <c r="DD76" s="6">
        <v>605059452.20000005</v>
      </c>
      <c r="DE76" s="6">
        <v>609121925.54999995</v>
      </c>
      <c r="DF76" s="6">
        <v>613500163.13</v>
      </c>
      <c r="DG76" s="6">
        <v>613990707.66000009</v>
      </c>
    </row>
    <row r="77" spans="1:111" x14ac:dyDescent="0.3">
      <c r="A77" s="1">
        <v>1</v>
      </c>
      <c r="B77" s="1">
        <v>231</v>
      </c>
      <c r="C77" s="1" t="s">
        <v>27</v>
      </c>
      <c r="D77" s="6">
        <v>292380139.71000004</v>
      </c>
      <c r="E77" s="6">
        <v>296964636.41000003</v>
      </c>
      <c r="F77" s="6">
        <v>297775067.55000001</v>
      </c>
      <c r="G77" s="6">
        <v>300255958.73000002</v>
      </c>
      <c r="H77" s="6">
        <v>300110626.72000003</v>
      </c>
      <c r="I77" s="6">
        <v>294692996.75</v>
      </c>
      <c r="J77" s="6">
        <v>293422840.31</v>
      </c>
      <c r="K77" s="6">
        <v>297630617.02999997</v>
      </c>
      <c r="L77" s="6">
        <v>306791122.10000002</v>
      </c>
      <c r="M77" s="6">
        <v>317281336.58999997</v>
      </c>
      <c r="N77" s="6">
        <v>329104156.43000001</v>
      </c>
      <c r="O77" s="6">
        <v>336387254.38999999</v>
      </c>
      <c r="P77" s="6">
        <v>334319309.88</v>
      </c>
      <c r="Q77" s="6">
        <v>337693807.08000004</v>
      </c>
      <c r="R77" s="6">
        <v>342415185.92999995</v>
      </c>
      <c r="S77" s="6">
        <v>342891070.25</v>
      </c>
      <c r="T77" s="6">
        <v>344963904.42000002</v>
      </c>
      <c r="U77" s="6">
        <v>345559965.25999999</v>
      </c>
      <c r="V77" s="6">
        <v>348573845.02999997</v>
      </c>
      <c r="W77" s="6">
        <v>356755666.18000001</v>
      </c>
      <c r="X77" s="6">
        <v>370818326.93000001</v>
      </c>
      <c r="Y77" s="6">
        <v>380134474.70000005</v>
      </c>
      <c r="Z77" s="6">
        <v>387518527.63</v>
      </c>
      <c r="AA77" s="6">
        <v>394361512.19</v>
      </c>
      <c r="AB77" s="6">
        <v>391972630.16999996</v>
      </c>
      <c r="AC77" s="6">
        <v>396980689.20000005</v>
      </c>
      <c r="AD77" s="6">
        <v>401047510.27999997</v>
      </c>
      <c r="AE77" s="6">
        <v>405646724.06</v>
      </c>
      <c r="AF77" s="6">
        <v>1053386693.9</v>
      </c>
      <c r="AG77" s="6">
        <v>1053729681.8</v>
      </c>
      <c r="AH77" s="6">
        <v>1043984264.3599999</v>
      </c>
      <c r="AI77" s="6">
        <v>1058254290.78</v>
      </c>
      <c r="AJ77" s="6">
        <v>1070909966.97</v>
      </c>
      <c r="AK77" s="6">
        <v>1087241911.77</v>
      </c>
      <c r="AL77" s="6">
        <v>1103019065.0899999</v>
      </c>
      <c r="AM77" s="6">
        <v>1100078421.3699999</v>
      </c>
      <c r="AN77" s="6">
        <v>1102432066.9400001</v>
      </c>
      <c r="AO77" s="6">
        <v>1090293625.45</v>
      </c>
      <c r="AP77" s="6">
        <v>1071806708.23</v>
      </c>
      <c r="AQ77" s="6">
        <v>1067013813.99</v>
      </c>
      <c r="AR77" s="6">
        <v>1067715885.2900001</v>
      </c>
      <c r="AS77" s="6">
        <v>1068328292.1799999</v>
      </c>
      <c r="AT77" s="6">
        <v>1072854973.3199999</v>
      </c>
      <c r="AU77" s="6">
        <v>1077719549.45</v>
      </c>
      <c r="AV77" s="6">
        <v>1089329960.99</v>
      </c>
      <c r="AW77" s="6">
        <v>1115498390.1300001</v>
      </c>
      <c r="AX77" s="6">
        <v>1146157268.8499999</v>
      </c>
      <c r="AY77" s="6">
        <v>1160987341.6300001</v>
      </c>
      <c r="AZ77" s="6">
        <v>1172771687.26</v>
      </c>
      <c r="BA77" s="6">
        <v>1185745049.9000001</v>
      </c>
      <c r="BB77" s="6">
        <v>1191267172.0599999</v>
      </c>
      <c r="BC77" s="6">
        <v>1198653952.6599998</v>
      </c>
      <c r="BD77" s="6">
        <v>1203835249.1999998</v>
      </c>
      <c r="BE77" s="6">
        <v>1212266476.51</v>
      </c>
      <c r="BF77" s="6">
        <v>1220557632.3600001</v>
      </c>
      <c r="BG77" s="6">
        <v>1233157694.01</v>
      </c>
      <c r="BH77" s="6">
        <v>1253999052.1999998</v>
      </c>
      <c r="BI77" s="6">
        <v>1275614026.5899999</v>
      </c>
      <c r="BJ77" s="6">
        <v>1297462528.3400002</v>
      </c>
      <c r="BK77" s="6">
        <v>1304908187.97</v>
      </c>
      <c r="BL77" s="6">
        <v>1307974272.1099999</v>
      </c>
      <c r="BM77" s="6">
        <v>1310481844.1099999</v>
      </c>
      <c r="BN77" s="6">
        <v>1305288948.8499999</v>
      </c>
      <c r="BO77" s="6">
        <v>1303486781.75</v>
      </c>
      <c r="BP77" s="6">
        <v>1299042488.8400002</v>
      </c>
      <c r="BQ77" s="6">
        <v>1289993022.1800001</v>
      </c>
      <c r="BR77" s="6">
        <v>1281917965.96</v>
      </c>
      <c r="BS77" s="6">
        <v>1273364465.02</v>
      </c>
      <c r="BT77" s="6">
        <v>1285717534.52</v>
      </c>
      <c r="BU77" s="6">
        <v>1294985205.4300001</v>
      </c>
      <c r="BV77" s="6">
        <v>1311912863.79</v>
      </c>
      <c r="BW77" s="6">
        <v>1313268564.8899999</v>
      </c>
      <c r="BX77" s="6">
        <v>1298020724.4000001</v>
      </c>
      <c r="BY77" s="6">
        <v>1295453637.3000002</v>
      </c>
      <c r="BZ77" s="6">
        <v>1287832132.1399999</v>
      </c>
      <c r="CA77" s="6">
        <v>1278605994.0599999</v>
      </c>
      <c r="CB77" s="6">
        <v>1285043789</v>
      </c>
      <c r="CC77" s="6">
        <v>1284131163.9299998</v>
      </c>
      <c r="CD77" s="6">
        <v>1280540417.75</v>
      </c>
      <c r="CE77" s="6">
        <v>1273279428.04</v>
      </c>
      <c r="CF77" s="6">
        <v>1285487275.5799999</v>
      </c>
      <c r="CG77" s="6">
        <v>1302076040.9200001</v>
      </c>
      <c r="CH77" s="6">
        <v>1323174157.21</v>
      </c>
      <c r="CI77" s="6">
        <v>1330776561.47</v>
      </c>
      <c r="CJ77" s="6">
        <v>1325762180.8800001</v>
      </c>
      <c r="CK77" s="6">
        <v>1322606201.3699999</v>
      </c>
      <c r="CL77" s="6">
        <v>1322227975.8899999</v>
      </c>
      <c r="CM77" s="6">
        <v>1327319735.8699999</v>
      </c>
      <c r="CN77" s="6">
        <v>1332083350.4200001</v>
      </c>
      <c r="CO77" s="6">
        <v>1328629780.8800001</v>
      </c>
      <c r="CP77" s="6">
        <v>1328913913.6700001</v>
      </c>
      <c r="CQ77" s="6">
        <v>1334116807.26</v>
      </c>
      <c r="CR77" s="6">
        <v>1343820001.24</v>
      </c>
      <c r="CS77" s="6">
        <v>1361564587.0599999</v>
      </c>
      <c r="CT77" s="6">
        <v>1386311965.4499998</v>
      </c>
      <c r="CU77" s="6">
        <v>1395697011.74</v>
      </c>
      <c r="CV77" s="6">
        <v>1393786363.3899999</v>
      </c>
      <c r="CW77" s="6">
        <v>1399744472.5799999</v>
      </c>
      <c r="CX77" s="6">
        <v>1399699415.25</v>
      </c>
      <c r="CY77" s="6">
        <v>1400267342.4099998</v>
      </c>
      <c r="CZ77" s="6">
        <v>1409379787.4099998</v>
      </c>
      <c r="DA77" s="6">
        <v>1406045407.6900001</v>
      </c>
      <c r="DB77" s="6">
        <v>1402773707.8</v>
      </c>
      <c r="DC77" s="6">
        <v>1398196135.53</v>
      </c>
      <c r="DD77" s="6">
        <v>1403300158.45</v>
      </c>
      <c r="DE77" s="6">
        <v>1419119045.55</v>
      </c>
      <c r="DF77" s="6">
        <v>1442359201.3099999</v>
      </c>
      <c r="DG77" s="6">
        <v>1452041232.8800001</v>
      </c>
    </row>
    <row r="78" spans="1:111" x14ac:dyDescent="0.3">
      <c r="A78" s="1">
        <v>1</v>
      </c>
      <c r="B78" s="1">
        <v>232</v>
      </c>
      <c r="C78" s="1" t="s">
        <v>35</v>
      </c>
      <c r="D78" s="6">
        <v>321776571.63999999</v>
      </c>
      <c r="E78" s="6">
        <v>324649613.45000005</v>
      </c>
      <c r="F78" s="6">
        <v>326217725.17999995</v>
      </c>
      <c r="G78" s="6">
        <v>325265178.33999997</v>
      </c>
      <c r="H78" s="6">
        <v>327425025.60000002</v>
      </c>
      <c r="I78" s="6">
        <v>331865923.50999999</v>
      </c>
      <c r="J78" s="6">
        <v>336726728.72000003</v>
      </c>
      <c r="K78" s="6">
        <v>336827664.69999999</v>
      </c>
      <c r="L78" s="6">
        <v>343128178.63</v>
      </c>
      <c r="M78" s="6">
        <v>347447255.11000001</v>
      </c>
      <c r="N78" s="6">
        <v>356987972.31</v>
      </c>
      <c r="O78" s="6">
        <v>356618030.80000001</v>
      </c>
      <c r="P78" s="6">
        <v>348163584.01999998</v>
      </c>
      <c r="Q78" s="6">
        <v>345628090.65999997</v>
      </c>
      <c r="R78" s="6">
        <v>343299447.63</v>
      </c>
      <c r="S78" s="6">
        <v>343991251.72000003</v>
      </c>
      <c r="T78" s="6">
        <v>348673101.36000001</v>
      </c>
      <c r="U78" s="6">
        <v>352788566.81999999</v>
      </c>
      <c r="V78" s="6">
        <v>353627253.26999998</v>
      </c>
      <c r="W78" s="6">
        <v>351186660.36000001</v>
      </c>
      <c r="X78" s="6">
        <v>352857122.81</v>
      </c>
      <c r="Y78" s="6">
        <v>355555822.00999999</v>
      </c>
      <c r="Z78" s="6">
        <v>363496727.62</v>
      </c>
      <c r="AA78" s="6">
        <v>359845793.93000001</v>
      </c>
      <c r="AB78" s="6">
        <v>353282397.62</v>
      </c>
      <c r="AC78" s="6">
        <v>350748026.88</v>
      </c>
      <c r="AD78" s="6">
        <v>347936038.31</v>
      </c>
      <c r="AE78" s="6">
        <v>346951311.33000004</v>
      </c>
      <c r="AF78" s="6">
        <v>343938737.88</v>
      </c>
      <c r="AG78" s="6">
        <v>340269899.48000002</v>
      </c>
      <c r="AH78" s="6">
        <v>335302667.96000004</v>
      </c>
      <c r="AI78" s="6">
        <v>338412128.07999998</v>
      </c>
      <c r="AJ78" s="6">
        <v>345634835.26999998</v>
      </c>
      <c r="AK78" s="6">
        <v>354840911.23000002</v>
      </c>
      <c r="AL78" s="6">
        <v>364380306.96000004</v>
      </c>
      <c r="AM78" s="6">
        <v>364194779.41999996</v>
      </c>
      <c r="AN78" s="6">
        <v>360220842.95000005</v>
      </c>
      <c r="AO78" s="6">
        <v>358738251.90999997</v>
      </c>
      <c r="AP78" s="6">
        <v>355136319.08000004</v>
      </c>
      <c r="AQ78" s="6">
        <v>350824547.30000001</v>
      </c>
      <c r="AR78" s="6">
        <v>348775946.56999999</v>
      </c>
      <c r="AS78" s="6">
        <v>344681420.93000001</v>
      </c>
      <c r="AT78" s="6">
        <v>346875117.13999999</v>
      </c>
      <c r="AU78" s="6">
        <v>350888901.64999998</v>
      </c>
      <c r="AV78" s="6">
        <v>357626065.56999999</v>
      </c>
      <c r="AW78" s="6">
        <v>371968003.50999999</v>
      </c>
      <c r="AX78" s="6">
        <v>386623919.21000004</v>
      </c>
      <c r="AY78" s="6">
        <v>391265857.47000003</v>
      </c>
      <c r="AZ78" s="6">
        <v>388236329.49000001</v>
      </c>
      <c r="BA78" s="6">
        <v>391001012.13999999</v>
      </c>
      <c r="BB78" s="6">
        <v>391001012.13999999</v>
      </c>
      <c r="BC78" s="6">
        <v>384866947.39999998</v>
      </c>
      <c r="BD78" s="6">
        <v>378126419.02999997</v>
      </c>
      <c r="BE78" s="6">
        <v>374024631.56</v>
      </c>
      <c r="BF78" s="6">
        <v>366961693.94999999</v>
      </c>
      <c r="BG78" s="6">
        <v>361926410.60000002</v>
      </c>
      <c r="BH78" s="6">
        <v>363793698.94999999</v>
      </c>
      <c r="BI78" s="6">
        <v>377717852.70000005</v>
      </c>
      <c r="BJ78" s="6">
        <v>383199318.00999999</v>
      </c>
      <c r="BK78" s="6">
        <v>386092590.5</v>
      </c>
      <c r="BL78" s="6">
        <v>375271633.44999999</v>
      </c>
      <c r="BM78" s="6">
        <v>368298158.81</v>
      </c>
      <c r="BN78" s="6">
        <v>367846675.97000003</v>
      </c>
      <c r="BO78" s="6">
        <v>374523850.63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0</v>
      </c>
      <c r="DB78" s="6">
        <v>0</v>
      </c>
      <c r="DC78" s="6">
        <v>0</v>
      </c>
      <c r="DD78" s="6">
        <v>0</v>
      </c>
      <c r="DE78" s="6">
        <v>0</v>
      </c>
      <c r="DF78" s="6">
        <v>0</v>
      </c>
      <c r="DG78" s="6">
        <v>0</v>
      </c>
    </row>
    <row r="79" spans="1:111" x14ac:dyDescent="0.3">
      <c r="A79" s="1">
        <v>1</v>
      </c>
      <c r="B79" s="1">
        <v>234</v>
      </c>
      <c r="C79" s="1" t="s">
        <v>25</v>
      </c>
      <c r="D79" s="6">
        <v>68401276.489999995</v>
      </c>
      <c r="E79" s="6">
        <v>70583267.079999998</v>
      </c>
      <c r="F79" s="6">
        <v>72899376.379999995</v>
      </c>
      <c r="G79" s="6">
        <v>73886687.090000004</v>
      </c>
      <c r="H79" s="6">
        <v>73261775.010000005</v>
      </c>
      <c r="I79" s="6">
        <v>73684799.680000007</v>
      </c>
      <c r="J79" s="6">
        <v>74519879.289999992</v>
      </c>
      <c r="K79" s="6">
        <v>77021283.219999999</v>
      </c>
      <c r="L79" s="6">
        <v>77709837.859999999</v>
      </c>
      <c r="M79" s="6">
        <v>78936091.75999999</v>
      </c>
      <c r="N79" s="6">
        <v>81205675.539999992</v>
      </c>
      <c r="O79" s="6">
        <v>83723280.560000002</v>
      </c>
      <c r="P79" s="6">
        <v>83063768.599999994</v>
      </c>
      <c r="Q79" s="6">
        <v>83229266.359999999</v>
      </c>
      <c r="R79" s="6">
        <v>84190475.430000007</v>
      </c>
      <c r="S79" s="6">
        <v>84351785.790000007</v>
      </c>
      <c r="T79" s="6">
        <v>84709218.520000011</v>
      </c>
      <c r="U79" s="6">
        <v>84632196.409999996</v>
      </c>
      <c r="V79" s="6">
        <v>83154636.780000001</v>
      </c>
      <c r="W79" s="6">
        <v>83096929.030000001</v>
      </c>
      <c r="X79" s="6">
        <v>83438781.519999996</v>
      </c>
      <c r="Y79" s="6">
        <v>84643365.480000004</v>
      </c>
      <c r="Z79" s="6">
        <v>83560916.049999997</v>
      </c>
      <c r="AA79" s="6">
        <v>76526522.599999994</v>
      </c>
      <c r="AB79" s="6">
        <v>76522792.289999992</v>
      </c>
      <c r="AC79" s="6">
        <v>72845015.159999996</v>
      </c>
      <c r="AD79" s="6">
        <v>71437801.170000002</v>
      </c>
      <c r="AE79" s="6">
        <v>70176771.659999996</v>
      </c>
      <c r="AF79" s="6">
        <v>70035201.189999998</v>
      </c>
      <c r="AG79" s="6">
        <v>69447822.109999999</v>
      </c>
      <c r="AH79" s="6">
        <v>68717142.599999994</v>
      </c>
      <c r="AI79" s="6">
        <v>71127907.25</v>
      </c>
      <c r="AJ79" s="6">
        <v>74495209.070000008</v>
      </c>
      <c r="AK79" s="6">
        <v>75871135.109999999</v>
      </c>
      <c r="AL79" s="6">
        <v>80359603.49000001</v>
      </c>
      <c r="AM79" s="6">
        <v>82855065.870000005</v>
      </c>
      <c r="AN79" s="6">
        <v>85086725.560000002</v>
      </c>
      <c r="AO79" s="6">
        <v>86416839.200000003</v>
      </c>
      <c r="AP79" s="6">
        <v>88159625.530000001</v>
      </c>
      <c r="AQ79" s="6">
        <v>87637415.170000002</v>
      </c>
      <c r="AR79" s="6">
        <v>87550984.359999999</v>
      </c>
      <c r="AS79" s="6">
        <v>87571164.629999995</v>
      </c>
      <c r="AT79" s="6">
        <v>89118594.680000007</v>
      </c>
      <c r="AU79" s="6">
        <v>89370690.449999988</v>
      </c>
      <c r="AV79" s="6">
        <v>88739520.25999999</v>
      </c>
      <c r="AW79" s="6">
        <v>87818055.939999998</v>
      </c>
      <c r="AX79" s="6">
        <v>88799354.930000007</v>
      </c>
      <c r="AY79" s="6">
        <v>89455236.050000012</v>
      </c>
      <c r="AZ79" s="6">
        <v>89055704.129999995</v>
      </c>
      <c r="BA79" s="6">
        <v>88402676.650000006</v>
      </c>
      <c r="BB79" s="6">
        <v>90938543.829999998</v>
      </c>
      <c r="BC79" s="6">
        <v>92747124.829999998</v>
      </c>
      <c r="BD79" s="6">
        <v>93233085.610000014</v>
      </c>
      <c r="BE79" s="6">
        <v>93555672.129999995</v>
      </c>
      <c r="BF79" s="6">
        <v>94795518.300000012</v>
      </c>
      <c r="BG79" s="6">
        <v>95846477</v>
      </c>
      <c r="BH79" s="6">
        <v>97285690.770000011</v>
      </c>
      <c r="BI79" s="6">
        <v>98310390.090000004</v>
      </c>
      <c r="BJ79" s="6">
        <v>98455494.849999994</v>
      </c>
      <c r="BK79" s="6">
        <v>99935960.140000001</v>
      </c>
      <c r="BL79" s="6">
        <v>99067818.109999999</v>
      </c>
      <c r="BM79" s="6">
        <v>99563159.099999994</v>
      </c>
      <c r="BN79" s="6">
        <v>100051831.63</v>
      </c>
      <c r="BO79" s="6">
        <v>101333092.73999999</v>
      </c>
      <c r="BP79" s="6">
        <v>99879992.849999994</v>
      </c>
      <c r="BQ79" s="6">
        <v>99864726.939999998</v>
      </c>
      <c r="BR79" s="6">
        <v>100569424.43000001</v>
      </c>
      <c r="BS79" s="6">
        <v>99963170.239999995</v>
      </c>
      <c r="BT79" s="6">
        <v>101356909.8</v>
      </c>
      <c r="BU79" s="6">
        <v>101633888.72999999</v>
      </c>
      <c r="BV79" s="6">
        <v>102121071.09</v>
      </c>
      <c r="BW79" s="6">
        <v>103891840.91999999</v>
      </c>
      <c r="BX79" s="6">
        <v>104345119.65000001</v>
      </c>
      <c r="BY79" s="6">
        <v>105145715.97</v>
      </c>
      <c r="BZ79" s="6">
        <v>106106821.42</v>
      </c>
      <c r="CA79" s="6">
        <v>106903054.98</v>
      </c>
      <c r="CB79" s="6">
        <v>108852650.06999999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</row>
    <row r="80" spans="1:111" x14ac:dyDescent="0.3">
      <c r="A80" s="1">
        <v>1</v>
      </c>
      <c r="B80" s="1">
        <v>235</v>
      </c>
      <c r="C80" s="1" t="s">
        <v>41</v>
      </c>
      <c r="D80" s="6">
        <v>27190641.729999997</v>
      </c>
      <c r="E80" s="6">
        <v>27157497.890000001</v>
      </c>
      <c r="F80" s="6">
        <v>27323989.109999999</v>
      </c>
      <c r="G80" s="6">
        <v>27804640.190000001</v>
      </c>
      <c r="H80" s="6">
        <v>27582471.260000002</v>
      </c>
      <c r="I80" s="6">
        <v>25591033.670000002</v>
      </c>
      <c r="J80" s="6">
        <v>25064435.93</v>
      </c>
      <c r="K80" s="6">
        <v>24899166</v>
      </c>
      <c r="L80" s="6">
        <v>25539024.979999997</v>
      </c>
      <c r="M80" s="6">
        <v>26040023.580000002</v>
      </c>
      <c r="N80" s="6">
        <v>26752073.299999997</v>
      </c>
      <c r="O80" s="6">
        <v>26915459.099999998</v>
      </c>
      <c r="P80" s="6">
        <v>26540429.57</v>
      </c>
      <c r="Q80" s="6">
        <v>25925902.780000001</v>
      </c>
      <c r="R80" s="6">
        <v>25263158.059999999</v>
      </c>
      <c r="S80" s="6">
        <v>24834708.170000002</v>
      </c>
      <c r="T80" s="6">
        <v>24401068.939999998</v>
      </c>
      <c r="U80" s="6">
        <v>23048907.57</v>
      </c>
      <c r="V80" s="6">
        <v>22366012.5</v>
      </c>
      <c r="W80" s="6">
        <v>22510646.809999999</v>
      </c>
      <c r="X80" s="6">
        <v>21952810.580000002</v>
      </c>
      <c r="Y80" s="6">
        <v>22567713.809999999</v>
      </c>
      <c r="Z80" s="6">
        <v>22934001.450000003</v>
      </c>
      <c r="AA80" s="6">
        <v>24541454.359999999</v>
      </c>
      <c r="AB80" s="6">
        <v>24037992.48</v>
      </c>
      <c r="AC80" s="6">
        <v>23614333.529999997</v>
      </c>
      <c r="AD80" s="6">
        <v>23800298.57</v>
      </c>
      <c r="AE80" s="6">
        <v>23736842.629999999</v>
      </c>
      <c r="AF80" s="6">
        <v>22856101.259999998</v>
      </c>
      <c r="AG80" s="6">
        <v>22632240.669999998</v>
      </c>
      <c r="AH80" s="6">
        <v>21706662.68</v>
      </c>
      <c r="AI80" s="6">
        <v>21082486.640000001</v>
      </c>
      <c r="AJ80" s="6">
        <v>21082486.640000001</v>
      </c>
      <c r="AK80" s="6">
        <v>20901053.32</v>
      </c>
      <c r="AL80" s="6">
        <v>21465092.399999999</v>
      </c>
      <c r="AM80" s="6">
        <v>22452831.23</v>
      </c>
      <c r="AN80" s="6">
        <v>22047398.989999998</v>
      </c>
      <c r="AO80" s="6">
        <v>21609211.950000003</v>
      </c>
      <c r="AP80" s="6">
        <v>20947072.460000001</v>
      </c>
      <c r="AQ80" s="6">
        <v>19773769.77</v>
      </c>
      <c r="AR80" s="6">
        <v>19619524.57</v>
      </c>
      <c r="AS80" s="6">
        <v>19834107.540000003</v>
      </c>
      <c r="AT80" s="6">
        <v>19442040.950000003</v>
      </c>
      <c r="AU80" s="6">
        <v>19831669.550000001</v>
      </c>
      <c r="AV80" s="6">
        <v>20271074.329999998</v>
      </c>
      <c r="AW80" s="6">
        <v>20689539.370000001</v>
      </c>
      <c r="AX80" s="6">
        <v>21297707.399999999</v>
      </c>
      <c r="AY80" s="6">
        <v>21402603.41</v>
      </c>
      <c r="AZ80" s="6">
        <v>21258848.440000001</v>
      </c>
      <c r="BA80" s="6">
        <v>21232858.09</v>
      </c>
      <c r="BB80" s="6">
        <v>21417111.48</v>
      </c>
      <c r="BC80" s="6">
        <v>21632700.899999999</v>
      </c>
      <c r="BD80" s="6">
        <v>21728840.300000001</v>
      </c>
      <c r="BE80" s="6">
        <v>21884202.75</v>
      </c>
      <c r="BF80" s="6">
        <v>21952485.290000003</v>
      </c>
      <c r="BG80" s="6">
        <v>22141834.079999998</v>
      </c>
      <c r="BH80" s="6">
        <v>22493044.41</v>
      </c>
      <c r="BI80" s="6">
        <v>22846102.52</v>
      </c>
      <c r="BJ80" s="6">
        <v>23373629.689999998</v>
      </c>
      <c r="BK80" s="6">
        <v>23774952.329999998</v>
      </c>
      <c r="BL80" s="6">
        <v>23393686.699999999</v>
      </c>
      <c r="BM80" s="6">
        <v>23482270.559999999</v>
      </c>
      <c r="BN80" s="6">
        <v>23495749.629999999</v>
      </c>
      <c r="BO80" s="6">
        <v>23467605.399999999</v>
      </c>
      <c r="BP80" s="6">
        <v>23427206.619999997</v>
      </c>
      <c r="BQ80" s="6">
        <v>23150070.699999999</v>
      </c>
      <c r="BR80" s="6">
        <v>22841289.890000001</v>
      </c>
      <c r="BS80" s="6">
        <v>23369524.66</v>
      </c>
      <c r="BT80" s="6">
        <v>23433729.490000002</v>
      </c>
      <c r="BU80" s="6">
        <v>23131303.890000001</v>
      </c>
      <c r="BV80" s="6">
        <v>22834195.789999999</v>
      </c>
      <c r="BW80" s="6">
        <v>23063767.09</v>
      </c>
      <c r="BX80" s="6">
        <v>22388002.580000002</v>
      </c>
      <c r="BY80" s="6">
        <v>22280672.120000001</v>
      </c>
      <c r="BZ80" s="6">
        <v>22295094.68</v>
      </c>
      <c r="CA80" s="6">
        <v>22105854.41</v>
      </c>
      <c r="CB80" s="6">
        <v>22369621.870000001</v>
      </c>
      <c r="CC80" s="6">
        <v>22403260.82</v>
      </c>
      <c r="CD80" s="6">
        <v>22349288.25</v>
      </c>
      <c r="CE80" s="6">
        <v>21758450.280000001</v>
      </c>
      <c r="CF80" s="6">
        <v>21820401.439999998</v>
      </c>
      <c r="CG80" s="6">
        <v>21790728.399999999</v>
      </c>
      <c r="CH80" s="6">
        <v>22185448.190000001</v>
      </c>
      <c r="CI80" s="6">
        <v>22743593.77</v>
      </c>
      <c r="CJ80" s="6">
        <v>23025154.670000002</v>
      </c>
      <c r="CK80" s="6">
        <v>23180271.709999997</v>
      </c>
      <c r="CL80" s="6">
        <v>23099585.82</v>
      </c>
      <c r="CM80" s="6">
        <v>23773761.920000002</v>
      </c>
      <c r="CN80" s="6">
        <v>23996950.5</v>
      </c>
      <c r="CO80" s="6">
        <v>23918989.609999999</v>
      </c>
      <c r="CP80" s="6">
        <v>24068148.450000003</v>
      </c>
      <c r="CQ80" s="6">
        <v>24251899.460000001</v>
      </c>
      <c r="CR80" s="6">
        <v>24061204.310000002</v>
      </c>
      <c r="CS80" s="6">
        <v>24185974.25</v>
      </c>
      <c r="CT80" s="6">
        <v>24648129.530000001</v>
      </c>
      <c r="CU80" s="6">
        <v>24987322.77</v>
      </c>
      <c r="CV80" s="6">
        <v>25434914.789999999</v>
      </c>
      <c r="CW80" s="6">
        <v>25299325.5</v>
      </c>
      <c r="CX80" s="6">
        <v>25474542.949999999</v>
      </c>
      <c r="CY80" s="6">
        <v>25115548.48</v>
      </c>
      <c r="CZ80" s="6">
        <v>24072964.720000003</v>
      </c>
      <c r="DA80" s="6">
        <v>24698619.359999999</v>
      </c>
      <c r="DB80" s="6">
        <v>25158447.909999996</v>
      </c>
      <c r="DC80" s="6">
        <v>24969824.329999998</v>
      </c>
      <c r="DD80" s="6">
        <v>24716218.489999998</v>
      </c>
      <c r="DE80" s="6">
        <v>24786188.219999999</v>
      </c>
      <c r="DF80" s="6">
        <v>24305495.810000002</v>
      </c>
      <c r="DG80" s="6">
        <v>24538639.379999999</v>
      </c>
    </row>
    <row r="81" spans="1:179" x14ac:dyDescent="0.3">
      <c r="A81" s="1">
        <v>1</v>
      </c>
      <c r="B81" s="1">
        <v>236</v>
      </c>
      <c r="C81" s="1" t="s">
        <v>46</v>
      </c>
      <c r="D81" s="6">
        <v>14106534.74</v>
      </c>
      <c r="E81" s="6">
        <v>15090266.770000001</v>
      </c>
      <c r="F81" s="6">
        <v>16928539.550000001</v>
      </c>
      <c r="G81" s="6">
        <v>17673383.299999997</v>
      </c>
      <c r="H81" s="6">
        <v>18264670.050000001</v>
      </c>
      <c r="I81" s="6">
        <v>19689917.059999999</v>
      </c>
      <c r="J81" s="6">
        <v>20534441.23</v>
      </c>
      <c r="K81" s="6">
        <v>22599867.989999998</v>
      </c>
      <c r="L81" s="6">
        <v>21761675.949999999</v>
      </c>
      <c r="M81" s="6">
        <v>21376159.27</v>
      </c>
      <c r="N81" s="6">
        <v>22626078.699999999</v>
      </c>
      <c r="O81" s="6">
        <v>22357219.5</v>
      </c>
      <c r="P81" s="6">
        <v>22408780.289999999</v>
      </c>
      <c r="Q81" s="6">
        <v>22072383.420000002</v>
      </c>
      <c r="R81" s="6">
        <v>20481375.850000001</v>
      </c>
      <c r="S81" s="6">
        <v>19103846.140000001</v>
      </c>
      <c r="T81" s="6">
        <v>24245665.919999998</v>
      </c>
      <c r="U81" s="6">
        <v>24381005.109999999</v>
      </c>
      <c r="V81" s="6">
        <v>25859900.699999999</v>
      </c>
      <c r="W81" s="6">
        <v>27518885.73</v>
      </c>
      <c r="X81" s="6">
        <v>28857283.229999997</v>
      </c>
      <c r="Y81" s="6">
        <v>28497727.690000001</v>
      </c>
      <c r="Z81" s="6">
        <v>32297397.460000001</v>
      </c>
      <c r="AA81" s="6">
        <v>42110894.68</v>
      </c>
      <c r="AB81" s="6">
        <v>44795997.879999995</v>
      </c>
      <c r="AC81" s="6">
        <v>47821143.189999998</v>
      </c>
      <c r="AD81" s="6">
        <v>49853536.799999997</v>
      </c>
      <c r="AE81" s="6">
        <v>55613677.130000003</v>
      </c>
      <c r="AF81" s="6">
        <v>56072225.010000005</v>
      </c>
      <c r="AG81" s="6">
        <v>61821108.030000001</v>
      </c>
      <c r="AH81" s="6">
        <v>65575932.780000001</v>
      </c>
      <c r="AI81" s="6">
        <v>71068796.379999995</v>
      </c>
      <c r="AJ81" s="6">
        <v>70005506.939999998</v>
      </c>
      <c r="AK81" s="6">
        <v>73201796.890000001</v>
      </c>
      <c r="AL81" s="6">
        <v>79555343.340000004</v>
      </c>
      <c r="AM81" s="6">
        <v>82139613.379999995</v>
      </c>
      <c r="AN81" s="6">
        <v>87719202.25</v>
      </c>
      <c r="AO81" s="6">
        <v>93158031.420000002</v>
      </c>
      <c r="AP81" s="6">
        <v>95402073.700000003</v>
      </c>
      <c r="AQ81" s="6">
        <v>91842001.959999993</v>
      </c>
      <c r="AR81" s="6">
        <v>94304182.729999989</v>
      </c>
      <c r="AS81" s="6">
        <v>98205340.290000007</v>
      </c>
      <c r="AT81" s="6">
        <v>99066947.569999993</v>
      </c>
      <c r="AU81" s="6">
        <v>102844628.81</v>
      </c>
      <c r="AV81" s="6">
        <v>104462583.95</v>
      </c>
      <c r="AW81" s="6">
        <v>107435522.30000001</v>
      </c>
      <c r="AX81" s="6">
        <v>109563322.31999999</v>
      </c>
      <c r="AY81" s="6">
        <v>114857952.78999999</v>
      </c>
      <c r="AZ81" s="6">
        <v>116843091.06999999</v>
      </c>
      <c r="BA81" s="6">
        <v>122428295.46000001</v>
      </c>
      <c r="BB81" s="6">
        <v>129615806.13999999</v>
      </c>
      <c r="BC81" s="6">
        <v>126965146.03999999</v>
      </c>
      <c r="BD81" s="6">
        <v>128926930.78999999</v>
      </c>
      <c r="BE81" s="6">
        <v>131369632.61</v>
      </c>
      <c r="BF81" s="6">
        <v>130305324.83</v>
      </c>
      <c r="BG81" s="6">
        <v>130946968.2</v>
      </c>
      <c r="BH81" s="6">
        <v>127710492.73</v>
      </c>
      <c r="BI81" s="6">
        <v>127964652.55999999</v>
      </c>
      <c r="BJ81" s="6">
        <v>133199821.39</v>
      </c>
      <c r="BK81" s="6">
        <v>133518618.28</v>
      </c>
      <c r="BL81" s="6">
        <v>139745769.38999999</v>
      </c>
      <c r="BM81" s="6">
        <v>146226836.99000001</v>
      </c>
      <c r="BN81" s="6">
        <v>155439365.61000001</v>
      </c>
      <c r="BO81" s="6">
        <v>161561611.75999999</v>
      </c>
      <c r="BP81" s="6">
        <v>166457277.46000001</v>
      </c>
      <c r="BQ81" s="6">
        <v>164351842.49000001</v>
      </c>
      <c r="BR81" s="6">
        <v>171713483.33999997</v>
      </c>
      <c r="BS81" s="6">
        <v>173653382.25</v>
      </c>
      <c r="BT81" s="6">
        <v>180363080.23000002</v>
      </c>
      <c r="BU81" s="6">
        <v>175889115.61000001</v>
      </c>
      <c r="BV81" s="6">
        <v>173498745.44999999</v>
      </c>
      <c r="BW81" s="6">
        <v>176638976.44</v>
      </c>
      <c r="BX81" s="6">
        <v>189550677.75999999</v>
      </c>
      <c r="BY81" s="6">
        <v>207200345.31999999</v>
      </c>
      <c r="BZ81" s="6">
        <v>204397685.33000001</v>
      </c>
      <c r="CA81" s="6">
        <v>204042182.5</v>
      </c>
      <c r="CB81" s="6">
        <v>261780709.03000003</v>
      </c>
      <c r="CC81" s="6">
        <v>264489285.12</v>
      </c>
      <c r="CD81" s="6">
        <v>257528408.02999997</v>
      </c>
      <c r="CE81" s="6">
        <v>269498585.80000001</v>
      </c>
      <c r="CF81" s="6">
        <v>251444022.22</v>
      </c>
      <c r="CG81" s="6">
        <v>248744299.95000002</v>
      </c>
      <c r="CH81" s="6">
        <v>256735788.12</v>
      </c>
      <c r="CI81" s="6">
        <v>268289655.34</v>
      </c>
      <c r="CJ81" s="6">
        <v>230536170.38999999</v>
      </c>
      <c r="CK81" s="6">
        <v>218390748.23000002</v>
      </c>
      <c r="CL81" s="6">
        <v>233945689.54999998</v>
      </c>
      <c r="CM81" s="6">
        <v>235871041.5</v>
      </c>
      <c r="CN81" s="6">
        <v>234640342.61000001</v>
      </c>
      <c r="CO81" s="6">
        <v>225038615.06999999</v>
      </c>
      <c r="CP81" s="6">
        <v>222224375.25</v>
      </c>
      <c r="CQ81" s="6">
        <v>227804245.94999999</v>
      </c>
      <c r="CR81" s="6">
        <v>228993854.92000002</v>
      </c>
      <c r="CS81" s="6">
        <v>231081280.74000001</v>
      </c>
      <c r="CT81" s="6">
        <v>234882488.59</v>
      </c>
      <c r="CU81" s="6">
        <v>235446476.09999999</v>
      </c>
      <c r="CV81" s="6">
        <v>240074932.16000003</v>
      </c>
      <c r="CW81" s="6">
        <v>242666473.94999999</v>
      </c>
      <c r="CX81" s="6">
        <v>244684930.07999998</v>
      </c>
      <c r="CY81" s="6">
        <v>288131250.83999997</v>
      </c>
      <c r="CZ81" s="6">
        <v>306931878.56</v>
      </c>
      <c r="DA81" s="6">
        <v>323543556.75999999</v>
      </c>
      <c r="DB81" s="6">
        <v>343685776.19999999</v>
      </c>
      <c r="DC81" s="6">
        <v>361735978.93000001</v>
      </c>
      <c r="DD81" s="6">
        <v>390610389.02999997</v>
      </c>
      <c r="DE81" s="6">
        <v>422956933.48000002</v>
      </c>
      <c r="DF81" s="6">
        <v>419995239.85000002</v>
      </c>
      <c r="DG81" s="6">
        <v>435992898.63999999</v>
      </c>
    </row>
    <row r="82" spans="1:179" x14ac:dyDescent="0.3">
      <c r="A82" s="1">
        <v>2</v>
      </c>
      <c r="B82" s="1">
        <v>238</v>
      </c>
      <c r="C82" s="1" t="s">
        <v>57</v>
      </c>
      <c r="D82" s="6">
        <v>66616614.409999996</v>
      </c>
      <c r="E82" s="6">
        <v>66566314.030000001</v>
      </c>
      <c r="F82" s="6">
        <v>65874587.980000004</v>
      </c>
      <c r="G82" s="6">
        <v>66044068.609999999</v>
      </c>
      <c r="H82" s="6">
        <v>65799665.409999996</v>
      </c>
      <c r="I82" s="6">
        <v>64763996.920000002</v>
      </c>
      <c r="J82" s="6">
        <v>64987654.759999998</v>
      </c>
      <c r="K82" s="6">
        <v>64878034.910000004</v>
      </c>
      <c r="L82" s="6">
        <v>62755179.400000006</v>
      </c>
      <c r="M82" s="6">
        <v>63715557.290000007</v>
      </c>
      <c r="N82" s="6">
        <v>64558511.940000005</v>
      </c>
      <c r="O82" s="6">
        <v>60424784.150000006</v>
      </c>
      <c r="P82" s="6">
        <v>55781941.290000007</v>
      </c>
      <c r="Q82" s="6">
        <v>54446818.719999999</v>
      </c>
      <c r="R82" s="6">
        <v>53828079.469999999</v>
      </c>
      <c r="S82" s="6">
        <v>53052343.049999997</v>
      </c>
      <c r="T82" s="6">
        <v>52482002.390000001</v>
      </c>
      <c r="U82" s="6">
        <v>51455018.950000003</v>
      </c>
      <c r="V82" s="6">
        <v>47819376.950000003</v>
      </c>
      <c r="W82" s="6">
        <v>48607729.93</v>
      </c>
      <c r="X82" s="6">
        <v>49179176.739999995</v>
      </c>
      <c r="Y82" s="6">
        <v>50727062.100000001</v>
      </c>
      <c r="Z82" s="6">
        <v>53574595.25</v>
      </c>
      <c r="AA82" s="6">
        <v>54184803.019999996</v>
      </c>
      <c r="AB82" s="6">
        <v>55723867.219999999</v>
      </c>
      <c r="AC82" s="6">
        <v>58010037</v>
      </c>
      <c r="AD82" s="6">
        <v>60013852.049999997</v>
      </c>
      <c r="AE82" s="6">
        <v>61416600.789999999</v>
      </c>
      <c r="AF82" s="6">
        <v>62971951</v>
      </c>
      <c r="AG82" s="6">
        <v>63278319.160000004</v>
      </c>
      <c r="AH82" s="6">
        <v>63810181.699999996</v>
      </c>
      <c r="AI82" s="6">
        <v>65043803.089999996</v>
      </c>
      <c r="AJ82" s="6">
        <v>65887183.479999997</v>
      </c>
      <c r="AK82" s="6">
        <v>66580637.770000003</v>
      </c>
      <c r="AL82" s="6">
        <v>68399381.390000001</v>
      </c>
      <c r="AM82" s="6">
        <v>67410447.510000005</v>
      </c>
      <c r="AN82" s="6">
        <v>67429690.519999996</v>
      </c>
      <c r="AO82" s="6">
        <v>68070924.340000004</v>
      </c>
      <c r="AP82" s="6">
        <v>67895657.310000002</v>
      </c>
      <c r="AQ82" s="6">
        <v>67676700.909999996</v>
      </c>
      <c r="AR82" s="6">
        <v>68164329.560000002</v>
      </c>
      <c r="AS82" s="6">
        <v>67734973.730000004</v>
      </c>
      <c r="AT82" s="6">
        <v>66424536.410000004</v>
      </c>
      <c r="AU82" s="6">
        <v>67095945.239999995</v>
      </c>
      <c r="AV82" s="6">
        <v>66662846.109999999</v>
      </c>
      <c r="AW82" s="6">
        <v>68260453.900000006</v>
      </c>
      <c r="AX82" s="6">
        <v>70062937.290000007</v>
      </c>
      <c r="AY82" s="6">
        <v>69619146.310000002</v>
      </c>
      <c r="AZ82" s="6">
        <v>70332858.340000004</v>
      </c>
      <c r="BA82" s="6">
        <v>71808651.829999998</v>
      </c>
      <c r="BB82" s="6">
        <v>72636892.219999999</v>
      </c>
      <c r="BC82" s="6">
        <v>73917198.760000005</v>
      </c>
      <c r="BD82" s="6">
        <v>74964794.570000008</v>
      </c>
      <c r="BE82" s="6">
        <v>74807876.269999996</v>
      </c>
      <c r="BF82" s="6">
        <v>75364666.50999999</v>
      </c>
      <c r="BG82" s="6">
        <v>75297592.170000002</v>
      </c>
      <c r="BH82" s="6">
        <v>74606381.800000012</v>
      </c>
      <c r="BI82" s="6">
        <v>74411646.530000001</v>
      </c>
      <c r="BJ82" s="6">
        <v>75159504.829999998</v>
      </c>
      <c r="BK82" s="6">
        <v>74625067.890000001</v>
      </c>
      <c r="BL82" s="6">
        <v>74459167.849999994</v>
      </c>
      <c r="BM82" s="6">
        <v>75646768.099999994</v>
      </c>
      <c r="BN82" s="6">
        <v>76243324.969999999</v>
      </c>
      <c r="BO82" s="6">
        <v>77018610.819999993</v>
      </c>
      <c r="BP82" s="6">
        <v>77459241.520000011</v>
      </c>
      <c r="BQ82" s="6">
        <v>76718811.090000004</v>
      </c>
      <c r="BR82" s="6">
        <v>76974367.960000008</v>
      </c>
      <c r="BS82" s="6">
        <v>77764189.939999998</v>
      </c>
      <c r="BT82" s="6">
        <v>77902368.090000004</v>
      </c>
      <c r="BU82" s="6">
        <v>78987348.030000001</v>
      </c>
      <c r="BV82" s="6">
        <v>80692588.810000002</v>
      </c>
      <c r="BW82" s="6">
        <v>81390373.530000001</v>
      </c>
      <c r="BX82" s="6">
        <v>81782216.730000004</v>
      </c>
      <c r="BY82" s="6">
        <v>84535791.25999999</v>
      </c>
      <c r="BZ82" s="6">
        <v>85422251.840000004</v>
      </c>
      <c r="CA82" s="6">
        <v>86898590.050000012</v>
      </c>
      <c r="CB82" s="6">
        <v>88873037.579999998</v>
      </c>
      <c r="CC82" s="6">
        <v>90054023.079999998</v>
      </c>
      <c r="CD82" s="6">
        <v>90043816.320000008</v>
      </c>
      <c r="CE82" s="6">
        <v>90796568.099999994</v>
      </c>
      <c r="CF82" s="6">
        <v>90832415.020000011</v>
      </c>
      <c r="CG82" s="6">
        <v>91803986.24000001</v>
      </c>
      <c r="CH82" s="6">
        <v>93790042.799999997</v>
      </c>
      <c r="CI82" s="6">
        <v>94754634.780000001</v>
      </c>
      <c r="CJ82" s="6">
        <v>96269375.049999997</v>
      </c>
      <c r="CK82" s="6">
        <v>99007869.25</v>
      </c>
      <c r="CL82" s="6">
        <v>99687170.25999999</v>
      </c>
      <c r="CM82" s="6">
        <v>102176887.45</v>
      </c>
      <c r="CN82" s="6">
        <v>103287222.30000001</v>
      </c>
      <c r="CO82" s="6">
        <v>103157525.95</v>
      </c>
      <c r="CP82" s="6">
        <v>102927243.34999999</v>
      </c>
      <c r="CQ82" s="6">
        <v>103810369.39</v>
      </c>
      <c r="CR82" s="6">
        <v>103549453.73</v>
      </c>
      <c r="CS82" s="6">
        <v>104538263.82000001</v>
      </c>
      <c r="CT82" s="6">
        <v>107028004.27</v>
      </c>
      <c r="CU82" s="6">
        <v>107570699.36999999</v>
      </c>
      <c r="CV82" s="6">
        <v>108989921.89999999</v>
      </c>
      <c r="CW82" s="6">
        <v>111604884.00999999</v>
      </c>
      <c r="CX82" s="6">
        <v>112986781.66</v>
      </c>
      <c r="CY82" s="6">
        <v>114459032.55000001</v>
      </c>
      <c r="CZ82" s="6">
        <v>115390544.8</v>
      </c>
      <c r="DA82" s="6">
        <v>115275477.35000001</v>
      </c>
      <c r="DB82" s="6">
        <v>116054480.00999999</v>
      </c>
      <c r="DC82" s="6">
        <v>116284321.48999999</v>
      </c>
      <c r="DD82" s="6">
        <v>116043365.91</v>
      </c>
      <c r="DE82" s="6">
        <v>117173874.56</v>
      </c>
      <c r="DF82" s="6">
        <v>120023103.34999999</v>
      </c>
      <c r="DG82" s="6">
        <v>120559009.28999999</v>
      </c>
    </row>
    <row r="83" spans="1:179" x14ac:dyDescent="0.3">
      <c r="C83" s="1" t="s">
        <v>14</v>
      </c>
      <c r="D83" s="6">
        <v>12412148303.159996</v>
      </c>
      <c r="E83" s="6">
        <v>12623041070.619999</v>
      </c>
      <c r="F83" s="6">
        <v>12853683521.939999</v>
      </c>
      <c r="G83" s="6">
        <v>13015471792.669998</v>
      </c>
      <c r="H83" s="6">
        <v>13220186917.52</v>
      </c>
      <c r="I83" s="6">
        <v>13334958702.93</v>
      </c>
      <c r="J83" s="6">
        <v>13472297037.440001</v>
      </c>
      <c r="K83" s="6">
        <v>13668223937.48</v>
      </c>
      <c r="L83" s="6">
        <v>13991626643.880007</v>
      </c>
      <c r="M83" s="6">
        <v>14283395852.429996</v>
      </c>
      <c r="N83" s="6">
        <v>14637688464.900002</v>
      </c>
      <c r="O83" s="6">
        <v>14804247949.459999</v>
      </c>
      <c r="P83" s="6">
        <v>14729110907.609999</v>
      </c>
      <c r="Q83" s="6">
        <v>14911626523.800003</v>
      </c>
      <c r="R83" s="6">
        <v>15116166142.609997</v>
      </c>
      <c r="S83" s="6">
        <v>15246765853.799999</v>
      </c>
      <c r="T83" s="6">
        <v>15489454808.059999</v>
      </c>
      <c r="U83" s="6">
        <v>15593154738.999996</v>
      </c>
      <c r="V83" s="6">
        <v>15757713891.059999</v>
      </c>
      <c r="W83" s="6">
        <v>15918855667.830002</v>
      </c>
      <c r="X83" s="6">
        <v>16154528079.209999</v>
      </c>
      <c r="Y83" s="6">
        <v>16441991379.029997</v>
      </c>
      <c r="Z83" s="6">
        <v>16806457031.739998</v>
      </c>
      <c r="AA83" s="6">
        <v>16582717257.169998</v>
      </c>
      <c r="AB83" s="6">
        <v>16754267772.630003</v>
      </c>
      <c r="AC83" s="6">
        <v>16820130351.120001</v>
      </c>
      <c r="AD83" s="6">
        <v>16871025629.249996</v>
      </c>
      <c r="AE83" s="6">
        <v>17049051098.969999</v>
      </c>
      <c r="AF83" s="6">
        <v>17200722824.779999</v>
      </c>
      <c r="AG83" s="6">
        <v>17237924019.219997</v>
      </c>
      <c r="AH83" s="6">
        <v>17280067494.630005</v>
      </c>
      <c r="AI83" s="6">
        <v>17383418964.209999</v>
      </c>
      <c r="AJ83" s="6">
        <v>17483855047.209991</v>
      </c>
      <c r="AK83" s="6">
        <v>17707669432.230003</v>
      </c>
      <c r="AL83" s="6">
        <v>17959876552.989998</v>
      </c>
      <c r="AM83" s="6">
        <v>17996975965.719994</v>
      </c>
      <c r="AN83" s="6">
        <v>17911847693.710003</v>
      </c>
      <c r="AO83" s="6">
        <v>17970384572.089996</v>
      </c>
      <c r="AP83" s="6">
        <v>18040992963.720001</v>
      </c>
      <c r="AQ83" s="6">
        <v>18134845895.939999</v>
      </c>
      <c r="AR83" s="6">
        <v>18151653540.280003</v>
      </c>
      <c r="AS83" s="6">
        <v>18171643800.610001</v>
      </c>
      <c r="AT83" s="6">
        <v>18248265773.629997</v>
      </c>
      <c r="AU83" s="6">
        <v>18337992573.940006</v>
      </c>
      <c r="AV83" s="6">
        <v>18437181496.100006</v>
      </c>
      <c r="AW83" s="6">
        <v>18669478257.77</v>
      </c>
      <c r="AX83" s="6">
        <v>18931379993.27</v>
      </c>
      <c r="AY83" s="6">
        <v>18947184901.66</v>
      </c>
      <c r="AZ83" s="6">
        <v>18871987369.98</v>
      </c>
      <c r="BA83" s="6">
        <v>18926715826.549999</v>
      </c>
      <c r="BB83" s="6">
        <v>18941497662.32</v>
      </c>
      <c r="BC83" s="6">
        <v>19021495631.320007</v>
      </c>
      <c r="BD83" s="6">
        <v>19112926310.110001</v>
      </c>
      <c r="BE83" s="6">
        <v>18870136591.25</v>
      </c>
      <c r="BF83" s="6">
        <v>18893440098.109997</v>
      </c>
      <c r="BG83" s="6">
        <v>19047841544.749996</v>
      </c>
      <c r="BH83" s="6">
        <v>19188382044.000004</v>
      </c>
      <c r="BI83" s="6">
        <v>19433680691.090004</v>
      </c>
      <c r="BJ83" s="6">
        <v>19753304281.969997</v>
      </c>
      <c r="BK83" s="6">
        <v>19858308691.110001</v>
      </c>
      <c r="BL83" s="6">
        <v>19866209704.579998</v>
      </c>
      <c r="BM83" s="6">
        <v>20040199292.490005</v>
      </c>
      <c r="BN83" s="6">
        <v>20180606509.390003</v>
      </c>
      <c r="BO83" s="6">
        <v>20421969697.309998</v>
      </c>
      <c r="BP83" s="6">
        <v>20583900614.079994</v>
      </c>
      <c r="BQ83" s="6">
        <v>20677833929.720001</v>
      </c>
      <c r="BR83" s="6">
        <v>20866083850.839996</v>
      </c>
      <c r="BS83" s="6">
        <v>21050715046.430004</v>
      </c>
      <c r="BT83" s="6">
        <v>21428610169.559998</v>
      </c>
      <c r="BU83" s="6">
        <v>21802217128.380001</v>
      </c>
      <c r="BV83" s="6">
        <v>22207628459.440002</v>
      </c>
      <c r="BW83" s="6">
        <v>22462604993.729992</v>
      </c>
      <c r="BX83" s="6">
        <v>22499132116.450001</v>
      </c>
      <c r="BY83" s="6">
        <v>22758253986.32</v>
      </c>
      <c r="BZ83" s="6">
        <v>22863486783.850002</v>
      </c>
      <c r="CA83" s="6">
        <v>23023943184.41</v>
      </c>
      <c r="CB83" s="6">
        <v>23330618024.169994</v>
      </c>
      <c r="CC83" s="6">
        <v>23498596480.960007</v>
      </c>
      <c r="CD83" s="6">
        <v>23651992018.479988</v>
      </c>
      <c r="CE83" s="6">
        <v>23885788112.319996</v>
      </c>
      <c r="CF83" s="6">
        <v>24206513697.040001</v>
      </c>
      <c r="CG83" s="6">
        <v>24571906839.330002</v>
      </c>
      <c r="CH83" s="6">
        <v>25045664298.319992</v>
      </c>
      <c r="CI83" s="6">
        <v>25298042260.820007</v>
      </c>
      <c r="CJ83" s="6">
        <v>25307391603.229996</v>
      </c>
      <c r="CK83" s="6">
        <v>25468420526.610001</v>
      </c>
      <c r="CL83" s="6">
        <v>25656815929.119999</v>
      </c>
      <c r="CM83" s="6">
        <v>25894754330.979996</v>
      </c>
      <c r="CN83" s="6">
        <v>26123417468.52</v>
      </c>
      <c r="CO83" s="6">
        <v>26193354164.250008</v>
      </c>
      <c r="CP83" s="6">
        <v>26251631746.679996</v>
      </c>
      <c r="CQ83" s="6">
        <v>26412642531.239998</v>
      </c>
      <c r="CR83" s="6">
        <v>26553468533.690006</v>
      </c>
      <c r="CS83" s="6">
        <v>26912613713.770004</v>
      </c>
      <c r="CT83" s="6">
        <v>27405653848.670002</v>
      </c>
      <c r="CU83" s="6">
        <v>27569418135.700005</v>
      </c>
      <c r="CV83" s="6">
        <v>27580155539.420006</v>
      </c>
      <c r="CW83" s="6">
        <v>27797914160.07</v>
      </c>
      <c r="CX83" s="6">
        <v>27986190539.370007</v>
      </c>
      <c r="CY83" s="6">
        <v>28146020742.959999</v>
      </c>
      <c r="CZ83" s="6">
        <v>28398039253.68</v>
      </c>
      <c r="DA83" s="6">
        <v>28486692069.069996</v>
      </c>
      <c r="DB83" s="6">
        <v>28644644244.669998</v>
      </c>
      <c r="DC83" s="6">
        <v>28880285157.139999</v>
      </c>
      <c r="DD83" s="6">
        <v>29133583983.489998</v>
      </c>
      <c r="DE83" s="6">
        <v>29582332049.670002</v>
      </c>
      <c r="DF83" s="6">
        <v>30163849386.920002</v>
      </c>
      <c r="DG83" s="6">
        <v>30441253278.310001</v>
      </c>
    </row>
    <row r="84" spans="1:179" x14ac:dyDescent="0.3">
      <c r="C84" s="1" t="s">
        <v>16</v>
      </c>
      <c r="D84" s="6">
        <v>9786173182.5099964</v>
      </c>
      <c r="E84" s="6">
        <v>9945443533.2599983</v>
      </c>
      <c r="F84" s="6">
        <v>10133553499.969997</v>
      </c>
      <c r="G84" s="6">
        <v>10258315851.359999</v>
      </c>
      <c r="H84" s="6">
        <v>10423752036.389999</v>
      </c>
      <c r="I84" s="6">
        <v>10548051955.970001</v>
      </c>
      <c r="J84" s="6">
        <v>10676870509.790001</v>
      </c>
      <c r="K84" s="6">
        <v>10837495143.02</v>
      </c>
      <c r="L84" s="6">
        <v>11115362581.070007</v>
      </c>
      <c r="M84" s="6">
        <v>11354571915.119997</v>
      </c>
      <c r="N84" s="6">
        <v>11664098360.18</v>
      </c>
      <c r="O84" s="6">
        <v>11829562395.59</v>
      </c>
      <c r="P84" s="6">
        <v>11787941228.359999</v>
      </c>
      <c r="Q84" s="6">
        <v>11954805811.250004</v>
      </c>
      <c r="R84" s="6">
        <v>12135488525.039997</v>
      </c>
      <c r="S84" s="6">
        <v>12237804954.559999</v>
      </c>
      <c r="T84" s="6">
        <v>12449981661.789999</v>
      </c>
      <c r="U84" s="6">
        <v>12567499321.239998</v>
      </c>
      <c r="V84" s="6">
        <v>12727930232.129999</v>
      </c>
      <c r="W84" s="6">
        <v>12869193545.980001</v>
      </c>
      <c r="X84" s="6">
        <v>13070626103.200001</v>
      </c>
      <c r="Y84" s="6">
        <v>13309865481.389996</v>
      </c>
      <c r="Z84" s="6">
        <v>13617105662.619997</v>
      </c>
      <c r="AA84" s="6">
        <v>13454759677.689999</v>
      </c>
      <c r="AB84" s="6">
        <v>13619209625.290003</v>
      </c>
      <c r="AC84" s="6">
        <v>13693094329.420002</v>
      </c>
      <c r="AD84" s="6">
        <v>13736272858.719995</v>
      </c>
      <c r="AE84" s="6">
        <v>13880101296.759998</v>
      </c>
      <c r="AF84" s="6">
        <v>14009569003.07</v>
      </c>
      <c r="AG84" s="6">
        <v>14042677386.349998</v>
      </c>
      <c r="AH84" s="6">
        <v>14077326227.730005</v>
      </c>
      <c r="AI84" s="6">
        <v>14162507905.199999</v>
      </c>
      <c r="AJ84" s="6">
        <v>14246898070.349991</v>
      </c>
      <c r="AK84" s="6">
        <v>14440061341.240004</v>
      </c>
      <c r="AL84" s="6">
        <v>14690353676.359997</v>
      </c>
      <c r="AM84" s="6">
        <v>14726451915.799994</v>
      </c>
      <c r="AN84" s="6">
        <v>14681101759.050003</v>
      </c>
      <c r="AO84" s="6">
        <v>14732994308.899998</v>
      </c>
      <c r="AP84" s="6">
        <v>14786981063.550001</v>
      </c>
      <c r="AQ84" s="6">
        <v>14843212492.269999</v>
      </c>
      <c r="AR84" s="6">
        <v>14855549971.160004</v>
      </c>
      <c r="AS84" s="6">
        <v>14852526130.01</v>
      </c>
      <c r="AT84" s="6">
        <v>14899083313.669998</v>
      </c>
      <c r="AU84" s="6">
        <v>14947210815.410007</v>
      </c>
      <c r="AV84" s="6">
        <v>14998588665.110006</v>
      </c>
      <c r="AW84" s="6">
        <v>15176627158.75</v>
      </c>
      <c r="AX84" s="6">
        <v>15354430295.09</v>
      </c>
      <c r="AY84" s="6">
        <v>15377215747.299999</v>
      </c>
      <c r="AZ84" s="6">
        <v>15304789237.419998</v>
      </c>
      <c r="BA84" s="6">
        <v>15307951392.59</v>
      </c>
      <c r="BB84" s="6">
        <v>15285716705.65</v>
      </c>
      <c r="BC84" s="6">
        <v>15317696307.850008</v>
      </c>
      <c r="BD84" s="6">
        <v>15380865098.880001</v>
      </c>
      <c r="BE84" s="6">
        <v>15167151215.34</v>
      </c>
      <c r="BF84" s="6">
        <v>15206528756.909996</v>
      </c>
      <c r="BG84" s="6">
        <v>15340851887.289997</v>
      </c>
      <c r="BH84" s="6">
        <v>15472785804.650003</v>
      </c>
      <c r="BI84" s="6">
        <v>15676582827.540005</v>
      </c>
      <c r="BJ84" s="6">
        <v>15935039599.669998</v>
      </c>
      <c r="BK84" s="6">
        <v>16065476308.52</v>
      </c>
      <c r="BL84" s="6">
        <v>16086471157.809998</v>
      </c>
      <c r="BM84" s="6">
        <v>16183807578.650005</v>
      </c>
      <c r="BN84" s="6">
        <v>16284729118.130003</v>
      </c>
      <c r="BO84" s="6">
        <v>16442325664.329998</v>
      </c>
      <c r="BP84" s="6">
        <v>16555639963.069994</v>
      </c>
      <c r="BQ84" s="6">
        <v>16658924901.460001</v>
      </c>
      <c r="BR84" s="6">
        <v>16795984710.689997</v>
      </c>
      <c r="BS84" s="6">
        <v>16925841575.490004</v>
      </c>
      <c r="BT84" s="6">
        <v>17194188436.089996</v>
      </c>
      <c r="BU84" s="6">
        <v>17458971449.740002</v>
      </c>
      <c r="BV84" s="6">
        <v>17737260362.090004</v>
      </c>
      <c r="BW84" s="6">
        <v>17909828861.069992</v>
      </c>
      <c r="BX84" s="6">
        <v>17928891959.110001</v>
      </c>
      <c r="BY84" s="6">
        <v>18100016264.09</v>
      </c>
      <c r="BZ84" s="6">
        <v>18203692947.700005</v>
      </c>
      <c r="CA84" s="6">
        <v>18320230508.09</v>
      </c>
      <c r="CB84" s="6">
        <v>18554740704.439995</v>
      </c>
      <c r="CC84" s="6">
        <v>18717184784.500008</v>
      </c>
      <c r="CD84" s="6">
        <v>18840084248.149986</v>
      </c>
      <c r="CE84" s="6">
        <v>19040784633.469994</v>
      </c>
      <c r="CF84" s="6">
        <v>19322674503.849998</v>
      </c>
      <c r="CG84" s="6">
        <v>19652654809.450001</v>
      </c>
      <c r="CH84" s="6">
        <v>20080935095.669991</v>
      </c>
      <c r="CI84" s="6">
        <v>20368336997.480007</v>
      </c>
      <c r="CJ84" s="6">
        <v>20412474533.219994</v>
      </c>
      <c r="CK84" s="6">
        <v>20555731590.010002</v>
      </c>
      <c r="CL84" s="6">
        <v>20730781859.77</v>
      </c>
      <c r="CM84" s="6">
        <v>20947979487.849998</v>
      </c>
      <c r="CN84" s="6">
        <v>21169879569.98</v>
      </c>
      <c r="CO84" s="6">
        <v>21267363173.610008</v>
      </c>
      <c r="CP84" s="6">
        <v>21382224013.619995</v>
      </c>
      <c r="CQ84" s="6">
        <v>21540693473.469997</v>
      </c>
      <c r="CR84" s="6">
        <v>21670180266.750008</v>
      </c>
      <c r="CS84" s="6">
        <v>21993668899.060005</v>
      </c>
      <c r="CT84" s="6">
        <v>22434838165.110001</v>
      </c>
      <c r="CU84" s="6">
        <v>22636916741.790005</v>
      </c>
      <c r="CV84" s="6">
        <v>22663331093.160004</v>
      </c>
      <c r="CW84" s="6">
        <v>22821758525.720001</v>
      </c>
      <c r="CX84" s="6">
        <v>22981706596.640007</v>
      </c>
      <c r="CY84" s="6">
        <v>23142791900.239998</v>
      </c>
      <c r="CZ84" s="6">
        <v>23339163537.52</v>
      </c>
      <c r="DA84" s="6">
        <v>23426110856.639996</v>
      </c>
      <c r="DB84" s="6">
        <v>23547255643.879997</v>
      </c>
      <c r="DC84" s="6">
        <v>23748266457.689999</v>
      </c>
      <c r="DD84" s="6">
        <v>23965237476.469997</v>
      </c>
      <c r="DE84" s="6">
        <v>24347623765.060001</v>
      </c>
      <c r="DF84" s="6">
        <v>24838594788.950005</v>
      </c>
      <c r="DG84" s="6">
        <v>25114725193.720001</v>
      </c>
    </row>
    <row r="85" spans="1:179" x14ac:dyDescent="0.3">
      <c r="C85" s="1" t="s">
        <v>17</v>
      </c>
      <c r="D85" s="6">
        <v>2625975120.6500001</v>
      </c>
      <c r="E85" s="6">
        <v>2677597537.3599997</v>
      </c>
      <c r="F85" s="6">
        <v>2720130021.9700003</v>
      </c>
      <c r="G85" s="6">
        <v>2757155941.3099999</v>
      </c>
      <c r="H85" s="6">
        <v>2796434881.1300001</v>
      </c>
      <c r="I85" s="6">
        <v>2786906746.96</v>
      </c>
      <c r="J85" s="6">
        <v>2795426527.6500001</v>
      </c>
      <c r="K85" s="6">
        <v>2830728794.46</v>
      </c>
      <c r="L85" s="6">
        <v>2876264062.8099995</v>
      </c>
      <c r="M85" s="6">
        <v>2928823937.3099999</v>
      </c>
      <c r="N85" s="6">
        <v>2973590104.7200003</v>
      </c>
      <c r="O85" s="6">
        <v>2974685553.8699999</v>
      </c>
      <c r="P85" s="6">
        <v>2941169679.25</v>
      </c>
      <c r="Q85" s="6">
        <v>2956820712.5500002</v>
      </c>
      <c r="R85" s="6">
        <v>2980677617.5700002</v>
      </c>
      <c r="S85" s="6">
        <v>3008960899.2399998</v>
      </c>
      <c r="T85" s="6">
        <v>3039473146.27</v>
      </c>
      <c r="U85" s="6">
        <v>3025655417.7599993</v>
      </c>
      <c r="V85" s="6">
        <v>3029783658.9300003</v>
      </c>
      <c r="W85" s="6">
        <v>3049662121.8500004</v>
      </c>
      <c r="X85" s="6">
        <v>3083901976.0099993</v>
      </c>
      <c r="Y85" s="6">
        <v>3132125897.6400003</v>
      </c>
      <c r="Z85" s="6">
        <v>3189351369.1200004</v>
      </c>
      <c r="AA85" s="6">
        <v>3127957579.4799995</v>
      </c>
      <c r="AB85" s="6">
        <v>3135058147.3400002</v>
      </c>
      <c r="AC85" s="6">
        <v>3127036021.6999998</v>
      </c>
      <c r="AD85" s="6">
        <v>3134752770.5300002</v>
      </c>
      <c r="AE85" s="6">
        <v>3168949802.21</v>
      </c>
      <c r="AF85" s="6">
        <v>3191153821.7099996</v>
      </c>
      <c r="AG85" s="6">
        <v>3195246632.8699999</v>
      </c>
      <c r="AH85" s="6">
        <v>3202741266.8999996</v>
      </c>
      <c r="AI85" s="6">
        <v>3220911059.0099998</v>
      </c>
      <c r="AJ85" s="6">
        <v>3236956976.8600001</v>
      </c>
      <c r="AK85" s="6">
        <v>3267608090.9899998</v>
      </c>
      <c r="AL85" s="6">
        <v>3269522876.6300001</v>
      </c>
      <c r="AM85" s="6">
        <v>3270524049.9200001</v>
      </c>
      <c r="AN85" s="6">
        <v>3230745934.6599998</v>
      </c>
      <c r="AO85" s="6">
        <v>3237390263.1899996</v>
      </c>
      <c r="AP85" s="6">
        <v>3254011900.1700001</v>
      </c>
      <c r="AQ85" s="6">
        <v>3291633403.6700001</v>
      </c>
      <c r="AR85" s="6">
        <v>3296103569.1199999</v>
      </c>
      <c r="AS85" s="6">
        <v>3319117670.5999999</v>
      </c>
      <c r="AT85" s="6">
        <v>3349182459.96</v>
      </c>
      <c r="AU85" s="6">
        <v>3390781758.5299997</v>
      </c>
      <c r="AV85" s="6">
        <v>3438592830.9899998</v>
      </c>
      <c r="AW85" s="6">
        <v>3492851099.0200005</v>
      </c>
      <c r="AX85" s="6">
        <v>3576949698.1799998</v>
      </c>
      <c r="AY85" s="6">
        <v>3569969154.3599997</v>
      </c>
      <c r="AZ85" s="6">
        <v>3567198132.5600004</v>
      </c>
      <c r="BA85" s="6">
        <v>3618764433.96</v>
      </c>
      <c r="BB85" s="6">
        <v>3655780956.6700001</v>
      </c>
      <c r="BC85" s="6">
        <v>3703799323.4699993</v>
      </c>
      <c r="BD85" s="6">
        <v>3732061211.23</v>
      </c>
      <c r="BE85" s="6">
        <v>3702985375.9100003</v>
      </c>
      <c r="BF85" s="6">
        <v>3686911341.2000003</v>
      </c>
      <c r="BG85" s="6">
        <v>3706989657.46</v>
      </c>
      <c r="BH85" s="6">
        <v>3715596239.3499999</v>
      </c>
      <c r="BI85" s="6">
        <v>3757097863.5500002</v>
      </c>
      <c r="BJ85" s="6">
        <v>3818264682.2999997</v>
      </c>
      <c r="BK85" s="6">
        <v>3792832382.5900002</v>
      </c>
      <c r="BL85" s="6">
        <v>3779738546.77</v>
      </c>
      <c r="BM85" s="6">
        <v>3856391713.8399997</v>
      </c>
      <c r="BN85" s="6">
        <v>3895877391.2599998</v>
      </c>
      <c r="BO85" s="6">
        <v>3979644032.98</v>
      </c>
      <c r="BP85" s="6">
        <v>4028260651.0100002</v>
      </c>
      <c r="BQ85" s="6">
        <v>4018909028.2599998</v>
      </c>
      <c r="BR85" s="6">
        <v>4070099140.1500001</v>
      </c>
      <c r="BS85" s="6">
        <v>4124873470.9400001</v>
      </c>
      <c r="BT85" s="6">
        <v>4234421733.4699998</v>
      </c>
      <c r="BU85" s="6">
        <v>4343245678.6400003</v>
      </c>
      <c r="BV85" s="6">
        <v>4470368097.3500004</v>
      </c>
      <c r="BW85" s="6">
        <v>4552776132.6599998</v>
      </c>
      <c r="BX85" s="6">
        <v>4570240157.3400002</v>
      </c>
      <c r="BY85" s="6">
        <v>4658237722.2299995</v>
      </c>
      <c r="BZ85" s="6">
        <v>4659793836.1499996</v>
      </c>
      <c r="CA85" s="6">
        <v>4703712676.3199997</v>
      </c>
      <c r="CB85" s="6">
        <v>4775877319.7300005</v>
      </c>
      <c r="CC85" s="6">
        <v>4781411696.46</v>
      </c>
      <c r="CD85" s="6">
        <v>4811907770.3299999</v>
      </c>
      <c r="CE85" s="6">
        <v>4845003478.8500004</v>
      </c>
      <c r="CF85" s="6">
        <v>4883839193.1900005</v>
      </c>
      <c r="CG85" s="6">
        <v>4919252029.8800001</v>
      </c>
      <c r="CH85" s="6">
        <v>4964729202.6499996</v>
      </c>
      <c r="CI85" s="6">
        <v>4929705263.3400002</v>
      </c>
      <c r="CJ85" s="6">
        <v>4894917070.0100002</v>
      </c>
      <c r="CK85" s="6">
        <v>4912688936.5999994</v>
      </c>
      <c r="CL85" s="6">
        <v>4926034069.3499994</v>
      </c>
      <c r="CM85" s="6">
        <v>4946774843.1299992</v>
      </c>
      <c r="CN85" s="6">
        <v>4953537898.5400009</v>
      </c>
      <c r="CO85" s="6">
        <v>4925990990.6399994</v>
      </c>
      <c r="CP85" s="6">
        <v>4869407733.0600004</v>
      </c>
      <c r="CQ85" s="6">
        <v>4871949057.7700005</v>
      </c>
      <c r="CR85" s="6">
        <v>4883288266.9399996</v>
      </c>
      <c r="CS85" s="6">
        <v>4918944814.71</v>
      </c>
      <c r="CT85" s="6">
        <v>4970815683.5599995</v>
      </c>
      <c r="CU85" s="6">
        <v>4932501393.9099998</v>
      </c>
      <c r="CV85" s="6">
        <v>4916824446.2600002</v>
      </c>
      <c r="CW85" s="6">
        <v>4976155634.3500004</v>
      </c>
      <c r="CX85" s="6">
        <v>5004483942.7299995</v>
      </c>
      <c r="CY85" s="6">
        <v>5003228842.7199993</v>
      </c>
      <c r="CZ85" s="6">
        <v>5058875716.1599998</v>
      </c>
      <c r="DA85" s="6">
        <v>5060581212.4300003</v>
      </c>
      <c r="DB85" s="6">
        <v>5097388600.79</v>
      </c>
      <c r="DC85" s="6">
        <v>5132018699.4499998</v>
      </c>
      <c r="DD85" s="6">
        <v>5168346507.0200005</v>
      </c>
      <c r="DE85" s="6">
        <v>5234708284.6099997</v>
      </c>
      <c r="DF85" s="6">
        <v>5325254597.9699993</v>
      </c>
      <c r="DG85" s="6">
        <v>5326528084.5900002</v>
      </c>
    </row>
    <row r="86" spans="1:179" x14ac:dyDescent="0.3">
      <c r="D86" s="12">
        <f>+D128/(D128+D83)</f>
        <v>0.2509302255824189</v>
      </c>
      <c r="E86" s="12">
        <f t="shared" ref="E86:BP86" si="3">+E128/(E128+E83)</f>
        <v>0.25022738971115388</v>
      </c>
      <c r="F86" s="12">
        <f t="shared" si="3"/>
        <v>0.25016625095106132</v>
      </c>
      <c r="G86" s="12">
        <f t="shared" si="3"/>
        <v>0.24933493522004266</v>
      </c>
      <c r="H86" s="12">
        <f t="shared" si="3"/>
        <v>0.24715970258818468</v>
      </c>
      <c r="I86" s="12">
        <f t="shared" si="3"/>
        <v>0.24711825814135854</v>
      </c>
      <c r="J86" s="12">
        <f t="shared" si="3"/>
        <v>0.24598900712876054</v>
      </c>
      <c r="K86" s="12">
        <f t="shared" si="3"/>
        <v>0.24500922485709609</v>
      </c>
      <c r="L86" s="12">
        <f t="shared" si="3"/>
        <v>0.24434455789615231</v>
      </c>
      <c r="M86" s="12">
        <f t="shared" si="3"/>
        <v>0.24324354769912884</v>
      </c>
      <c r="N86" s="12">
        <f t="shared" si="3"/>
        <v>0.24297374257245627</v>
      </c>
      <c r="O86" s="12">
        <f t="shared" si="3"/>
        <v>0.24124962675101586</v>
      </c>
      <c r="P86" s="12">
        <f t="shared" si="3"/>
        <v>0.24280090579846289</v>
      </c>
      <c r="Q86" s="12">
        <f t="shared" si="3"/>
        <v>0.24188754400972515</v>
      </c>
      <c r="R86" s="12">
        <f t="shared" si="3"/>
        <v>0.24236205109549966</v>
      </c>
      <c r="S86" s="12">
        <f t="shared" si="3"/>
        <v>0.2432439839959355</v>
      </c>
      <c r="T86" s="12">
        <f t="shared" si="3"/>
        <v>0.24448813268363648</v>
      </c>
      <c r="U86" s="12">
        <f t="shared" si="3"/>
        <v>0.24535645647179749</v>
      </c>
      <c r="V86" s="12">
        <f t="shared" si="3"/>
        <v>0.2451777065288531</v>
      </c>
      <c r="W86" s="12">
        <f t="shared" si="3"/>
        <v>0.24649489811692135</v>
      </c>
      <c r="X86" s="12">
        <f t="shared" si="3"/>
        <v>0.24736545325400222</v>
      </c>
      <c r="Y86" s="12">
        <f t="shared" si="3"/>
        <v>0.24838793860132652</v>
      </c>
      <c r="Z86" s="12">
        <f t="shared" si="3"/>
        <v>0.24913463279308334</v>
      </c>
      <c r="AA86" s="12">
        <f t="shared" si="3"/>
        <v>0.25424276893611553</v>
      </c>
      <c r="AB86" s="12">
        <f t="shared" si="3"/>
        <v>0.25550330903531526</v>
      </c>
      <c r="AC86" s="12">
        <f t="shared" si="3"/>
        <v>0.25850439971134637</v>
      </c>
      <c r="AD86" s="12">
        <f t="shared" si="3"/>
        <v>0.25885982232532101</v>
      </c>
      <c r="AE86" s="12">
        <f t="shared" si="3"/>
        <v>0.26011884110483896</v>
      </c>
      <c r="AF86" s="12">
        <f t="shared" si="3"/>
        <v>0.26291976565266528</v>
      </c>
      <c r="AG86" s="12">
        <f t="shared" si="3"/>
        <v>0.26685692304095288</v>
      </c>
      <c r="AH86" s="12">
        <f t="shared" si="3"/>
        <v>0.26905477804070654</v>
      </c>
      <c r="AI86" s="12">
        <f t="shared" si="3"/>
        <v>0.27157203120660461</v>
      </c>
      <c r="AJ86" s="12">
        <f t="shared" si="3"/>
        <v>0.27377108416271845</v>
      </c>
      <c r="AK86" s="12">
        <f t="shared" si="3"/>
        <v>0.27405552826363155</v>
      </c>
      <c r="AL86" s="12">
        <f t="shared" si="3"/>
        <v>0.27551386889786617</v>
      </c>
      <c r="AM86" s="12">
        <f t="shared" si="3"/>
        <v>0.27501747507050955</v>
      </c>
      <c r="AN86" s="12">
        <f t="shared" si="3"/>
        <v>0.27763354656480282</v>
      </c>
      <c r="AO86" s="12">
        <f t="shared" si="3"/>
        <v>0.27929153695954978</v>
      </c>
      <c r="AP86" s="12">
        <f t="shared" si="3"/>
        <v>0.2791006263124004</v>
      </c>
      <c r="AQ86" s="12">
        <f t="shared" si="3"/>
        <v>0.28003373507133045</v>
      </c>
      <c r="AR86" s="12">
        <f t="shared" si="3"/>
        <v>0.28053563043461893</v>
      </c>
      <c r="AS86" s="12">
        <f t="shared" si="3"/>
        <v>0.28108832741464818</v>
      </c>
      <c r="AT86" s="12">
        <f t="shared" si="3"/>
        <v>0.28026737898730997</v>
      </c>
      <c r="AU86" s="12">
        <f t="shared" si="3"/>
        <v>0.28078928334589903</v>
      </c>
      <c r="AV86" s="12">
        <f t="shared" si="3"/>
        <v>0.28169371782349001</v>
      </c>
      <c r="AW86" s="12">
        <f t="shared" si="3"/>
        <v>0.28081539827037588</v>
      </c>
      <c r="AX86" s="12">
        <f t="shared" si="3"/>
        <v>0.27962881740110085</v>
      </c>
      <c r="AY86" s="12">
        <f t="shared" si="3"/>
        <v>0.2835283195258626</v>
      </c>
      <c r="AZ86" s="12">
        <f t="shared" si="3"/>
        <v>0.28561275998241648</v>
      </c>
      <c r="BA86" s="12">
        <f t="shared" si="3"/>
        <v>0.28551059821537533</v>
      </c>
      <c r="BB86" s="12">
        <f t="shared" si="3"/>
        <v>0.28517644691863869</v>
      </c>
      <c r="BC86" s="12">
        <f t="shared" si="3"/>
        <v>0.28593661263310099</v>
      </c>
      <c r="BD86" s="12">
        <f t="shared" si="3"/>
        <v>0.2852734610412076</v>
      </c>
      <c r="BE86" s="12">
        <f t="shared" si="3"/>
        <v>0.27909896504754039</v>
      </c>
      <c r="BF86" s="12">
        <f t="shared" si="3"/>
        <v>0.28053086075431999</v>
      </c>
      <c r="BG86" s="12">
        <f t="shared" si="3"/>
        <v>0.28119464924672466</v>
      </c>
      <c r="BH86" s="12">
        <f t="shared" si="3"/>
        <v>0.28224565519460942</v>
      </c>
      <c r="BI86" s="12">
        <f t="shared" si="3"/>
        <v>0.28107770095420503</v>
      </c>
      <c r="BJ86" s="12">
        <f t="shared" si="3"/>
        <v>0.28047193700966655</v>
      </c>
      <c r="BK86" s="12">
        <f t="shared" si="3"/>
        <v>0.28115412510446031</v>
      </c>
      <c r="BL86" s="12">
        <f t="shared" si="3"/>
        <v>0.28133627956878671</v>
      </c>
      <c r="BM86" s="12">
        <f t="shared" si="3"/>
        <v>0.28140799770805941</v>
      </c>
      <c r="BN86" s="12">
        <f t="shared" si="3"/>
        <v>0.28129077005648323</v>
      </c>
      <c r="BO86" s="12">
        <f t="shared" si="3"/>
        <v>0.28120469353709365</v>
      </c>
      <c r="BP86" s="12">
        <f t="shared" si="3"/>
        <v>0.28085849900869819</v>
      </c>
      <c r="BQ86" s="12">
        <f t="shared" ref="BQ86:DG86" si="4">+BQ128/(BQ128+BQ83)</f>
        <v>0.28098298127640331</v>
      </c>
      <c r="BR86" s="12">
        <f t="shared" si="4"/>
        <v>0.2813838277895887</v>
      </c>
      <c r="BS86" s="12">
        <f t="shared" si="4"/>
        <v>0.28140479223719145</v>
      </c>
      <c r="BT86" s="12">
        <f t="shared" si="4"/>
        <v>0.28052476387550446</v>
      </c>
      <c r="BU86" s="12">
        <f t="shared" si="4"/>
        <v>0.28036701963865596</v>
      </c>
      <c r="BV86" s="12">
        <f t="shared" si="4"/>
        <v>0.28086215604277126</v>
      </c>
      <c r="BW86" s="12">
        <f t="shared" si="4"/>
        <v>0.28482544921544822</v>
      </c>
      <c r="BX86" s="12">
        <f t="shared" si="4"/>
        <v>0.2849523949171322</v>
      </c>
      <c r="BY86" s="12">
        <f t="shared" si="4"/>
        <v>0.28545469556384373</v>
      </c>
      <c r="BZ86" s="12">
        <f t="shared" si="4"/>
        <v>0.28743259310668817</v>
      </c>
      <c r="CA86" s="12">
        <f t="shared" si="4"/>
        <v>0.28919778534227586</v>
      </c>
      <c r="CB86" s="12">
        <f t="shared" si="4"/>
        <v>0.28838157929458474</v>
      </c>
      <c r="CC86" s="12">
        <f t="shared" si="4"/>
        <v>0.28827384071977286</v>
      </c>
      <c r="CD86" s="12">
        <f t="shared" si="4"/>
        <v>0.28964400350290082</v>
      </c>
      <c r="CE86" s="12">
        <f t="shared" si="4"/>
        <v>0.2894730814438663</v>
      </c>
      <c r="CF86" s="12">
        <f t="shared" si="4"/>
        <v>0.29214310101602226</v>
      </c>
      <c r="CG86" s="12">
        <f t="shared" si="4"/>
        <v>0.29037380364435161</v>
      </c>
      <c r="CH86" s="12">
        <f t="shared" si="4"/>
        <v>0.28977776744241246</v>
      </c>
      <c r="CI86" s="12">
        <f t="shared" si="4"/>
        <v>0.28986915142372616</v>
      </c>
      <c r="CJ86" s="12">
        <f t="shared" si="4"/>
        <v>0.29106178190717003</v>
      </c>
      <c r="CK86" s="12">
        <f t="shared" si="4"/>
        <v>0.29229216836809763</v>
      </c>
      <c r="CL86" s="12">
        <f t="shared" si="4"/>
        <v>0.29175066602994959</v>
      </c>
      <c r="CM86" s="12">
        <f t="shared" si="4"/>
        <v>0.29087943302328467</v>
      </c>
      <c r="CN86" s="12">
        <f t="shared" si="4"/>
        <v>0.28934010013767325</v>
      </c>
      <c r="CO86" s="12">
        <f t="shared" si="4"/>
        <v>0.28919440398702895</v>
      </c>
      <c r="CP86" s="12">
        <f t="shared" si="4"/>
        <v>0.28937957092832478</v>
      </c>
      <c r="CQ86" s="12">
        <f t="shared" si="4"/>
        <v>0.28983768864234238</v>
      </c>
      <c r="CR86" s="12">
        <f t="shared" si="4"/>
        <v>0.29190292457694522</v>
      </c>
      <c r="CS86" s="12">
        <f t="shared" si="4"/>
        <v>0.29130448598880893</v>
      </c>
      <c r="CT86" s="12">
        <f t="shared" si="4"/>
        <v>0.29055312214743317</v>
      </c>
      <c r="CU86" s="12">
        <f t="shared" si="4"/>
        <v>0.29101526105570669</v>
      </c>
      <c r="CV86" s="12">
        <f t="shared" si="4"/>
        <v>0.2922530853134504</v>
      </c>
      <c r="CW86" s="12">
        <f t="shared" si="4"/>
        <v>0.29234597009780561</v>
      </c>
      <c r="CX86" s="12">
        <f t="shared" si="4"/>
        <v>0.29299887663620838</v>
      </c>
      <c r="CY86" s="12">
        <f t="shared" si="4"/>
        <v>0.2919998860681744</v>
      </c>
      <c r="CZ86" s="12">
        <f t="shared" si="4"/>
        <v>0.29201572513753388</v>
      </c>
      <c r="DA86" s="12">
        <f t="shared" si="4"/>
        <v>0.2925312480870354</v>
      </c>
      <c r="DB86" s="12">
        <f t="shared" si="4"/>
        <v>0.29157636799200759</v>
      </c>
      <c r="DC86" s="12">
        <f t="shared" si="4"/>
        <v>0.29238692014159418</v>
      </c>
      <c r="DD86" s="12">
        <f t="shared" si="4"/>
        <v>0.29127022462449076</v>
      </c>
      <c r="DE86" s="12">
        <f t="shared" si="4"/>
        <v>0.28984525870328659</v>
      </c>
      <c r="DF86" s="12">
        <f t="shared" si="4"/>
        <v>0.28809479757980611</v>
      </c>
      <c r="DG86" s="12">
        <f t="shared" si="4"/>
        <v>0.2882146238795818</v>
      </c>
    </row>
    <row r="88" spans="1:179" x14ac:dyDescent="0.3">
      <c r="B88" s="1" t="s">
        <v>110</v>
      </c>
    </row>
    <row r="89" spans="1:179" x14ac:dyDescent="0.3">
      <c r="A89" s="1" t="s">
        <v>6</v>
      </c>
      <c r="B89" s="1" t="s">
        <v>103</v>
      </c>
      <c r="C89" s="1" t="s">
        <v>1</v>
      </c>
      <c r="D89" s="3">
        <v>40574</v>
      </c>
      <c r="E89" s="3">
        <v>40602</v>
      </c>
      <c r="F89" s="3">
        <v>40633</v>
      </c>
      <c r="G89" s="3">
        <v>40663</v>
      </c>
      <c r="H89" s="3">
        <v>40694</v>
      </c>
      <c r="I89" s="3">
        <v>40724</v>
      </c>
      <c r="J89" s="3">
        <v>40755</v>
      </c>
      <c r="K89" s="3">
        <v>40786</v>
      </c>
      <c r="L89" s="3">
        <v>40816</v>
      </c>
      <c r="M89" s="3">
        <v>40847</v>
      </c>
      <c r="N89" s="3">
        <v>40877</v>
      </c>
      <c r="O89" s="3">
        <v>40908</v>
      </c>
      <c r="P89" s="3">
        <v>40939</v>
      </c>
      <c r="Q89" s="3">
        <v>40968</v>
      </c>
      <c r="R89" s="3">
        <v>40999</v>
      </c>
      <c r="S89" s="3">
        <v>41029</v>
      </c>
      <c r="T89" s="3">
        <v>41060</v>
      </c>
      <c r="U89" s="3">
        <v>41090</v>
      </c>
      <c r="V89" s="3">
        <v>41121</v>
      </c>
      <c r="W89" s="3">
        <v>41152</v>
      </c>
      <c r="X89" s="3">
        <v>41182</v>
      </c>
      <c r="Y89" s="3">
        <v>41213</v>
      </c>
      <c r="Z89" s="3">
        <v>41243</v>
      </c>
      <c r="AA89" s="3">
        <v>41274</v>
      </c>
      <c r="AB89" s="3">
        <v>41305</v>
      </c>
      <c r="AC89" s="3">
        <v>41333</v>
      </c>
      <c r="AD89" s="3">
        <v>41364</v>
      </c>
      <c r="AE89" s="3">
        <v>41394</v>
      </c>
      <c r="AF89" s="3">
        <v>41425</v>
      </c>
      <c r="AG89" s="3">
        <v>41455</v>
      </c>
      <c r="AH89" s="3">
        <v>41486</v>
      </c>
      <c r="AI89" s="3">
        <v>41517</v>
      </c>
      <c r="AJ89" s="3">
        <v>41547</v>
      </c>
      <c r="AK89" s="3">
        <v>41578</v>
      </c>
      <c r="AL89" s="3">
        <v>41608</v>
      </c>
      <c r="AM89" s="3">
        <v>41639</v>
      </c>
      <c r="AN89" s="3">
        <v>41670</v>
      </c>
      <c r="AO89" s="3">
        <v>41698</v>
      </c>
      <c r="AP89" s="3">
        <v>41729</v>
      </c>
      <c r="AQ89" s="3">
        <v>41759</v>
      </c>
      <c r="AR89" s="3">
        <v>41790</v>
      </c>
      <c r="AS89" s="3">
        <v>41820</v>
      </c>
      <c r="AT89" s="3">
        <v>41851</v>
      </c>
      <c r="AU89" s="3">
        <v>41882</v>
      </c>
      <c r="AV89" s="3">
        <v>41912</v>
      </c>
      <c r="AW89" s="3">
        <v>41943</v>
      </c>
      <c r="AX89" s="3">
        <v>41973</v>
      </c>
      <c r="AY89" s="3">
        <v>42004</v>
      </c>
      <c r="AZ89" s="3">
        <v>42035</v>
      </c>
      <c r="BA89" s="3">
        <v>42063</v>
      </c>
      <c r="BB89" s="3">
        <v>42094</v>
      </c>
      <c r="BC89" s="3">
        <v>42124</v>
      </c>
      <c r="BD89" s="3">
        <v>42155</v>
      </c>
      <c r="BE89" s="3">
        <v>42185</v>
      </c>
      <c r="BF89" s="3">
        <v>42216</v>
      </c>
      <c r="BG89" s="3">
        <v>42247</v>
      </c>
      <c r="BH89" s="3">
        <v>42277</v>
      </c>
      <c r="BI89" s="3">
        <v>42308</v>
      </c>
      <c r="BJ89" s="3">
        <v>42338</v>
      </c>
      <c r="BK89" s="3">
        <v>42369</v>
      </c>
      <c r="BL89" s="3">
        <v>42400</v>
      </c>
      <c r="BM89" s="3">
        <v>42429</v>
      </c>
      <c r="BN89" s="3">
        <v>42460</v>
      </c>
      <c r="BO89" s="3">
        <v>42490</v>
      </c>
      <c r="BP89" s="3">
        <v>42521</v>
      </c>
      <c r="BQ89" s="3">
        <v>42551</v>
      </c>
      <c r="BR89" s="3">
        <v>42582</v>
      </c>
      <c r="BS89" s="3">
        <v>42613</v>
      </c>
      <c r="BT89" s="3">
        <v>42643</v>
      </c>
      <c r="BU89" s="3">
        <v>42674</v>
      </c>
      <c r="BV89" s="3">
        <v>42704</v>
      </c>
      <c r="BW89" s="3">
        <v>42735</v>
      </c>
      <c r="BX89" s="3">
        <v>42766</v>
      </c>
      <c r="BY89" s="3">
        <v>42794</v>
      </c>
      <c r="BZ89" s="3">
        <v>42825</v>
      </c>
      <c r="CA89" s="3">
        <v>42855</v>
      </c>
      <c r="CB89" s="3">
        <v>42886</v>
      </c>
      <c r="CC89" s="3">
        <v>42916</v>
      </c>
      <c r="CD89" s="3">
        <v>42947</v>
      </c>
      <c r="CE89" s="3">
        <v>42978</v>
      </c>
      <c r="CF89" s="3">
        <v>43008</v>
      </c>
      <c r="CG89" s="3">
        <v>43039</v>
      </c>
      <c r="CH89" s="3">
        <v>43069</v>
      </c>
      <c r="CI89" s="3">
        <v>43100</v>
      </c>
      <c r="CJ89" s="3">
        <v>43131</v>
      </c>
      <c r="CK89" s="3">
        <v>43159</v>
      </c>
      <c r="CL89" s="3">
        <v>43190</v>
      </c>
      <c r="CM89" s="3">
        <v>43220</v>
      </c>
      <c r="CN89" s="3">
        <v>43251</v>
      </c>
      <c r="CO89" s="3">
        <v>43281</v>
      </c>
      <c r="CP89" s="3">
        <v>43312</v>
      </c>
      <c r="CQ89" s="3">
        <v>43343</v>
      </c>
      <c r="CR89" s="3">
        <v>43373</v>
      </c>
      <c r="CS89" s="3">
        <v>43404</v>
      </c>
      <c r="CT89" s="3">
        <v>43434</v>
      </c>
      <c r="CU89" s="3">
        <v>43465</v>
      </c>
      <c r="CV89" s="3">
        <v>43496</v>
      </c>
      <c r="CW89" s="3">
        <v>43524</v>
      </c>
      <c r="CX89" s="3">
        <v>43555</v>
      </c>
      <c r="CY89" s="3">
        <v>43585</v>
      </c>
      <c r="CZ89" s="3">
        <v>43616</v>
      </c>
      <c r="DA89" s="3">
        <v>43646</v>
      </c>
      <c r="DB89" s="3">
        <v>43677</v>
      </c>
      <c r="DC89" s="3">
        <v>43708</v>
      </c>
      <c r="DD89" s="3">
        <v>43738</v>
      </c>
      <c r="DE89" s="3">
        <v>43769</v>
      </c>
      <c r="DF89" s="3">
        <v>43799</v>
      </c>
      <c r="DG89" s="3">
        <v>43830</v>
      </c>
      <c r="DH89" s="3"/>
      <c r="DI89" s="16"/>
      <c r="DJ89" s="16" t="s">
        <v>19</v>
      </c>
      <c r="DK89" s="16" t="s">
        <v>104</v>
      </c>
      <c r="DL89" s="16" t="s">
        <v>108</v>
      </c>
      <c r="DM89" s="16" t="s">
        <v>109</v>
      </c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spans="1:179" x14ac:dyDescent="0.3">
      <c r="A90" s="1">
        <v>2</v>
      </c>
      <c r="B90" s="1">
        <v>101</v>
      </c>
      <c r="C90" s="1" t="s">
        <v>60</v>
      </c>
      <c r="D90" s="6">
        <v>296374835.50999999</v>
      </c>
      <c r="E90" s="6">
        <v>299140878.55999994</v>
      </c>
      <c r="F90" s="6">
        <v>313508706.35000002</v>
      </c>
      <c r="G90" s="6">
        <v>319291530.03000009</v>
      </c>
      <c r="H90" s="6">
        <v>323037848.58000004</v>
      </c>
      <c r="I90" s="6">
        <v>319308925.70000005</v>
      </c>
      <c r="J90" s="6">
        <v>321447773.53999996</v>
      </c>
      <c r="K90" s="6">
        <v>321778533.20999992</v>
      </c>
      <c r="L90" s="6">
        <v>333376626.51999998</v>
      </c>
      <c r="M90" s="6">
        <v>347459800.54000008</v>
      </c>
      <c r="N90" s="6">
        <v>357851539.68000007</v>
      </c>
      <c r="O90" s="6">
        <v>368086094.86999989</v>
      </c>
      <c r="P90" s="6">
        <v>374533299.85000002</v>
      </c>
      <c r="Q90" s="6">
        <v>386012602.44000006</v>
      </c>
      <c r="R90" s="6">
        <v>390371517.8599999</v>
      </c>
      <c r="S90" s="6">
        <v>401365972.39999998</v>
      </c>
      <c r="T90" s="6">
        <v>410528404.88999987</v>
      </c>
      <c r="U90" s="6">
        <v>413439902.02999997</v>
      </c>
      <c r="V90" s="6">
        <v>414051811.76999998</v>
      </c>
      <c r="W90" s="6">
        <v>424130432.67000008</v>
      </c>
      <c r="X90" s="6">
        <v>430025152.72000003</v>
      </c>
      <c r="Y90" s="6">
        <v>445000453.31999993</v>
      </c>
      <c r="Z90" s="6">
        <v>457459939.99999988</v>
      </c>
      <c r="AA90" s="6">
        <v>456982535.21000004</v>
      </c>
      <c r="AB90" s="6">
        <v>473120258.75999999</v>
      </c>
      <c r="AC90" s="6">
        <v>475287145.46000004</v>
      </c>
      <c r="AD90" s="6">
        <v>472438945.10000002</v>
      </c>
      <c r="AE90" s="6">
        <v>477467434.01000011</v>
      </c>
      <c r="AF90" s="6">
        <v>484959113.70999992</v>
      </c>
      <c r="AG90" s="6">
        <v>489070024.47000003</v>
      </c>
      <c r="AH90" s="6">
        <v>488592752.86000013</v>
      </c>
      <c r="AI90" s="6">
        <v>499244987.45000005</v>
      </c>
      <c r="AJ90" s="6">
        <v>504732980.72000003</v>
      </c>
      <c r="AK90" s="6">
        <v>505699392.97000003</v>
      </c>
      <c r="AL90" s="6">
        <v>513885489.82000017</v>
      </c>
      <c r="AM90" s="6">
        <v>525415548.30000007</v>
      </c>
      <c r="AN90" s="6">
        <v>525185225.55999994</v>
      </c>
      <c r="AO90" s="6">
        <v>534203301.75999999</v>
      </c>
      <c r="AP90" s="6">
        <v>544636234.82999992</v>
      </c>
      <c r="AQ90" s="6">
        <v>552588914.23000002</v>
      </c>
      <c r="AR90" s="6">
        <v>552588914.23000002</v>
      </c>
      <c r="AS90" s="6">
        <v>576268639.79999995</v>
      </c>
      <c r="AT90" s="6">
        <v>578417359.11000001</v>
      </c>
      <c r="AU90" s="6">
        <v>586580424.37999988</v>
      </c>
      <c r="AV90" s="6">
        <v>601844240.04000008</v>
      </c>
      <c r="AW90" s="6">
        <v>622276950.90999997</v>
      </c>
      <c r="AX90" s="6">
        <v>637385716.26999998</v>
      </c>
      <c r="AY90" s="6">
        <v>657507563.57999992</v>
      </c>
      <c r="AZ90" s="6">
        <v>676744490.93000007</v>
      </c>
      <c r="BA90" s="6">
        <v>701056475.17000008</v>
      </c>
      <c r="BB90" s="6">
        <v>709786158.65999997</v>
      </c>
      <c r="BC90" s="6">
        <v>713600530.04999995</v>
      </c>
      <c r="BD90" s="6">
        <v>723314363.93999994</v>
      </c>
      <c r="BE90" s="6">
        <v>729005753.96000004</v>
      </c>
      <c r="BF90" s="6">
        <v>732304160.78999996</v>
      </c>
      <c r="BG90" s="6">
        <v>741525852.47000027</v>
      </c>
      <c r="BH90" s="6">
        <v>748436552.49000025</v>
      </c>
      <c r="BI90" s="6">
        <v>768000338.3499999</v>
      </c>
      <c r="BJ90" s="6">
        <v>767284779.98000002</v>
      </c>
      <c r="BK90" s="6">
        <v>847523718.63000011</v>
      </c>
      <c r="BL90" s="6">
        <v>829015338.04999995</v>
      </c>
      <c r="BM90" s="6">
        <v>825926884.63000011</v>
      </c>
      <c r="BN90" s="6">
        <v>838858831.11999989</v>
      </c>
      <c r="BO90" s="6">
        <v>858155463</v>
      </c>
      <c r="BP90" s="6">
        <v>866919746.72000003</v>
      </c>
      <c r="BQ90" s="6">
        <v>867425741.38999987</v>
      </c>
      <c r="BR90" s="6">
        <v>874128180.77999973</v>
      </c>
      <c r="BS90" s="6">
        <v>880918624.11999989</v>
      </c>
      <c r="BT90" s="6">
        <v>904895989.72000027</v>
      </c>
      <c r="BU90" s="6">
        <v>920910495.8499999</v>
      </c>
      <c r="BV90" s="6">
        <v>924710384.42999983</v>
      </c>
      <c r="BW90" s="6">
        <v>1000295313.7700002</v>
      </c>
      <c r="BX90" s="6">
        <v>1002469909.5700002</v>
      </c>
      <c r="BY90" s="6">
        <v>1014622615.3500001</v>
      </c>
      <c r="BZ90" s="6">
        <v>1019898796.9400001</v>
      </c>
      <c r="CA90" s="6">
        <v>1041280618.3899999</v>
      </c>
      <c r="CB90" s="6">
        <v>1053199711.55</v>
      </c>
      <c r="CC90" s="6">
        <v>1061093375.0699997</v>
      </c>
      <c r="CD90" s="6">
        <v>1084433932.29</v>
      </c>
      <c r="CE90" s="6">
        <v>1088361928.5900002</v>
      </c>
      <c r="CF90" s="6">
        <v>1090949566.5</v>
      </c>
      <c r="CG90" s="6">
        <v>1098815200.5899999</v>
      </c>
      <c r="CH90" s="6">
        <v>1105120689.8999999</v>
      </c>
      <c r="CI90" s="6">
        <v>1095645715.7100003</v>
      </c>
      <c r="CJ90" s="6">
        <v>1083542343.8600001</v>
      </c>
      <c r="CK90" s="6">
        <v>1074341588.9100001</v>
      </c>
      <c r="CL90" s="6">
        <v>1065944919.9200003</v>
      </c>
      <c r="CM90" s="6">
        <v>1047903265.6999998</v>
      </c>
      <c r="CN90" s="6">
        <v>1018788062.7599998</v>
      </c>
      <c r="CO90" s="6">
        <v>994790111.53000021</v>
      </c>
      <c r="CP90" s="6">
        <v>981494194.73000002</v>
      </c>
      <c r="CQ90" s="6">
        <v>970275584.18000007</v>
      </c>
      <c r="CR90" s="6">
        <v>953498454.55000019</v>
      </c>
      <c r="CS90" s="6">
        <v>937904163.06000018</v>
      </c>
      <c r="CT90" s="6">
        <v>937904163.06000018</v>
      </c>
      <c r="CU90" s="6">
        <v>894840321.87000012</v>
      </c>
      <c r="CV90" s="6">
        <v>883079621.83999991</v>
      </c>
      <c r="CW90" s="6">
        <v>869058935.44000006</v>
      </c>
      <c r="CX90" s="6">
        <v>860254450.1099999</v>
      </c>
      <c r="CY90" s="6">
        <v>847100926.98000002</v>
      </c>
      <c r="CZ90" s="6">
        <v>826265185.61999989</v>
      </c>
      <c r="DA90" s="6">
        <v>815806638.01999998</v>
      </c>
      <c r="DB90" s="6">
        <v>808435546.26999998</v>
      </c>
      <c r="DC90" s="6">
        <v>804490252.92999983</v>
      </c>
      <c r="DD90" s="6">
        <v>800838423.01000023</v>
      </c>
      <c r="DE90" s="6">
        <v>788364115.92000008</v>
      </c>
      <c r="DF90" s="6">
        <v>780991592.81000018</v>
      </c>
      <c r="DG90" s="6">
        <v>774464027.57999992</v>
      </c>
      <c r="DI90" s="16" t="s">
        <v>14</v>
      </c>
      <c r="DJ90" s="28">
        <v>8285793934.3098907</v>
      </c>
      <c r="DK90" s="28">
        <v>2180938315.7430191</v>
      </c>
      <c r="DL90" s="28">
        <v>8285793.9343098905</v>
      </c>
      <c r="DM90" s="28">
        <v>2180938.3157430189</v>
      </c>
    </row>
    <row r="91" spans="1:179" x14ac:dyDescent="0.3">
      <c r="A91" s="1">
        <v>1</v>
      </c>
      <c r="B91" s="1">
        <v>102</v>
      </c>
      <c r="C91" s="1" t="s">
        <v>47</v>
      </c>
      <c r="D91" s="6">
        <v>212218647.27999997</v>
      </c>
      <c r="E91" s="6">
        <v>212629259.46000004</v>
      </c>
      <c r="F91" s="6">
        <v>215972900.86999995</v>
      </c>
      <c r="G91" s="6">
        <v>216464531.76999998</v>
      </c>
      <c r="H91" s="6">
        <v>215289374.13999999</v>
      </c>
      <c r="I91" s="6">
        <v>215482976.20000005</v>
      </c>
      <c r="J91" s="6">
        <v>211859494.10999995</v>
      </c>
      <c r="K91" s="6">
        <v>211941024.24000007</v>
      </c>
      <c r="L91" s="6">
        <v>215793610.25</v>
      </c>
      <c r="M91" s="6">
        <v>218011976.48000002</v>
      </c>
      <c r="N91" s="6">
        <v>225999132.75999993</v>
      </c>
      <c r="O91" s="6">
        <v>242119724.59999996</v>
      </c>
      <c r="P91" s="6">
        <v>246152286.08999997</v>
      </c>
      <c r="Q91" s="6">
        <v>245780245.71999997</v>
      </c>
      <c r="R91" s="6">
        <v>253635828.13999993</v>
      </c>
      <c r="S91" s="6">
        <v>264537547.39000005</v>
      </c>
      <c r="T91" s="6">
        <v>285173265.17000008</v>
      </c>
      <c r="U91" s="6">
        <v>284494303.93000001</v>
      </c>
      <c r="V91" s="6">
        <v>285387046.54000002</v>
      </c>
      <c r="W91" s="6">
        <v>287809272</v>
      </c>
      <c r="X91" s="6">
        <v>296306522.62</v>
      </c>
      <c r="Y91" s="6">
        <v>319525038.58000004</v>
      </c>
      <c r="Z91" s="6">
        <v>339510321.16000003</v>
      </c>
      <c r="AA91" s="6">
        <v>346604198.61000001</v>
      </c>
      <c r="AB91" s="6">
        <v>335910604.80000007</v>
      </c>
      <c r="AC91" s="6">
        <v>337423494.08000004</v>
      </c>
      <c r="AD91" s="6">
        <v>334751171.23999995</v>
      </c>
      <c r="AE91" s="6">
        <v>316847082.84000003</v>
      </c>
      <c r="AF91" s="6">
        <v>315372083.78999996</v>
      </c>
      <c r="AG91" s="6">
        <v>296590232.81999999</v>
      </c>
      <c r="AH91" s="6">
        <v>296688372.08999997</v>
      </c>
      <c r="AI91" s="6">
        <v>308821104.14000005</v>
      </c>
      <c r="AJ91" s="6">
        <v>307659559</v>
      </c>
      <c r="AK91" s="6">
        <v>294168980.92999995</v>
      </c>
      <c r="AL91" s="6">
        <v>300747787.43999994</v>
      </c>
      <c r="AM91" s="6">
        <v>300502021.01999998</v>
      </c>
      <c r="AN91" s="6">
        <v>298601687.26999998</v>
      </c>
      <c r="AO91" s="6">
        <v>285788427.04999995</v>
      </c>
      <c r="AP91" s="6">
        <v>288490210.37</v>
      </c>
      <c r="AQ91" s="6">
        <v>300971056.70999998</v>
      </c>
      <c r="AR91" s="6">
        <v>307879454.94000006</v>
      </c>
      <c r="AS91" s="6">
        <v>315335409.34000003</v>
      </c>
      <c r="AT91" s="6">
        <v>320100076.14999998</v>
      </c>
      <c r="AU91" s="6">
        <v>316284284.49000001</v>
      </c>
      <c r="AV91" s="6">
        <v>334622002.03999996</v>
      </c>
      <c r="AW91" s="6">
        <v>325263092.64999998</v>
      </c>
      <c r="AX91" s="6">
        <v>325022119.05000001</v>
      </c>
      <c r="AY91" s="6">
        <v>321788096.07999998</v>
      </c>
      <c r="AZ91" s="6">
        <v>321343461.97000003</v>
      </c>
      <c r="BA91" s="6">
        <v>314813795.83000004</v>
      </c>
      <c r="BB91" s="6">
        <v>306513557.63999999</v>
      </c>
      <c r="BC91" s="6">
        <v>306220040.46000004</v>
      </c>
      <c r="BD91" s="6">
        <v>304430763.65999997</v>
      </c>
      <c r="BE91" s="6">
        <v>305051503.79000002</v>
      </c>
      <c r="BF91" s="6">
        <v>324693263.44</v>
      </c>
      <c r="BG91" s="6">
        <v>329378588.38</v>
      </c>
      <c r="BH91" s="6">
        <v>326111758.94999999</v>
      </c>
      <c r="BI91" s="6">
        <v>328579624.03999996</v>
      </c>
      <c r="BJ91" s="6">
        <v>336226568.79000002</v>
      </c>
      <c r="BK91" s="6">
        <v>272930866.56</v>
      </c>
      <c r="BL91" s="6">
        <v>268460774.79000002</v>
      </c>
      <c r="BM91" s="6">
        <v>268407187.74000001</v>
      </c>
      <c r="BN91" s="6">
        <v>264858353.19999999</v>
      </c>
      <c r="BO91" s="6">
        <v>263884561.37999997</v>
      </c>
      <c r="BP91" s="6">
        <v>261763315.47999996</v>
      </c>
      <c r="BQ91" s="6">
        <v>254685655.74000001</v>
      </c>
      <c r="BR91" s="6">
        <v>250663694.88</v>
      </c>
      <c r="BS91" s="6">
        <v>250766928.65000004</v>
      </c>
      <c r="BT91" s="6">
        <v>254039601.20999998</v>
      </c>
      <c r="BU91" s="6">
        <v>254388766.49999997</v>
      </c>
      <c r="BV91" s="6">
        <v>254399071.05000001</v>
      </c>
      <c r="BW91" s="6">
        <v>251178094.60999998</v>
      </c>
      <c r="BX91" s="6">
        <v>246296127.71000001</v>
      </c>
      <c r="BY91" s="6">
        <v>247757055.15999997</v>
      </c>
      <c r="BZ91" s="6">
        <v>246135616.49000001</v>
      </c>
      <c r="CA91" s="6">
        <v>242919265.09999996</v>
      </c>
      <c r="CB91" s="6">
        <v>236571078.22999999</v>
      </c>
      <c r="CC91" s="6">
        <v>232170962.13</v>
      </c>
      <c r="CD91" s="6">
        <v>230522094.61000001</v>
      </c>
      <c r="CE91" s="6">
        <v>232370803.16000003</v>
      </c>
      <c r="CF91" s="6">
        <v>275076911.02999997</v>
      </c>
      <c r="CG91" s="6">
        <v>279084817.29000002</v>
      </c>
      <c r="CH91" s="6">
        <v>280697841.94</v>
      </c>
      <c r="CI91" s="6">
        <v>265755876.39999998</v>
      </c>
      <c r="CJ91" s="6">
        <v>265886349.73000002</v>
      </c>
      <c r="CK91" s="6">
        <v>276060817.65999997</v>
      </c>
      <c r="CL91" s="6">
        <v>273391501.19</v>
      </c>
      <c r="CM91" s="6">
        <v>273979137.49000001</v>
      </c>
      <c r="CN91" s="6">
        <v>271055242.17999995</v>
      </c>
      <c r="CO91" s="6">
        <v>267235878.38</v>
      </c>
      <c r="CP91" s="6">
        <v>264996341.24000001</v>
      </c>
      <c r="CQ91" s="6">
        <v>270487947.57999998</v>
      </c>
      <c r="CR91" s="6">
        <v>268606176.43000001</v>
      </c>
      <c r="CS91" s="6">
        <v>263052876.79000002</v>
      </c>
      <c r="CT91" s="6">
        <v>257230040.57999998</v>
      </c>
      <c r="CU91" s="6">
        <v>251892046.44000003</v>
      </c>
      <c r="CV91" s="6">
        <v>249266134.25</v>
      </c>
      <c r="CW91" s="6">
        <v>248092684.52999997</v>
      </c>
      <c r="CX91" s="6">
        <v>245692246.02000001</v>
      </c>
      <c r="CY91" s="6">
        <v>245302057.97999999</v>
      </c>
      <c r="CZ91" s="6">
        <v>245033894.53</v>
      </c>
      <c r="DA91" s="6">
        <v>246111115.93999997</v>
      </c>
      <c r="DB91" s="6">
        <v>245804145.93000004</v>
      </c>
      <c r="DC91" s="6">
        <v>240571622.09999996</v>
      </c>
      <c r="DD91" s="6">
        <v>230741953.05000001</v>
      </c>
      <c r="DE91" s="6">
        <v>230941177.84000003</v>
      </c>
      <c r="DF91" s="6">
        <v>229444544.10999998</v>
      </c>
      <c r="DG91" s="6">
        <v>230668050.08999997</v>
      </c>
      <c r="DI91" s="16" t="s">
        <v>16</v>
      </c>
      <c r="DJ91" s="28">
        <v>5955910559.7431984</v>
      </c>
      <c r="DK91" s="28">
        <v>1537801920.5220156</v>
      </c>
      <c r="DL91" s="28">
        <v>5955910.5597431986</v>
      </c>
      <c r="DM91" s="28">
        <v>1537801.9205220155</v>
      </c>
    </row>
    <row r="92" spans="1:179" x14ac:dyDescent="0.3">
      <c r="A92" s="1">
        <v>2</v>
      </c>
      <c r="B92" s="1">
        <v>103</v>
      </c>
      <c r="C92" s="1" t="s">
        <v>61</v>
      </c>
      <c r="D92" s="6">
        <v>333657280.03999996</v>
      </c>
      <c r="E92" s="6">
        <v>332718553.18000007</v>
      </c>
      <c r="F92" s="6">
        <v>338995474.34000003</v>
      </c>
      <c r="G92" s="6">
        <v>340563687.66999984</v>
      </c>
      <c r="H92" s="6">
        <v>340065150.16999996</v>
      </c>
      <c r="I92" s="6">
        <v>345042851.5</v>
      </c>
      <c r="J92" s="6">
        <v>345559818.65999997</v>
      </c>
      <c r="K92" s="6">
        <v>350329639.22000003</v>
      </c>
      <c r="L92" s="6">
        <v>359006945.55000019</v>
      </c>
      <c r="M92" s="6">
        <v>364297883.12999988</v>
      </c>
      <c r="N92" s="6">
        <v>368796304.02999973</v>
      </c>
      <c r="O92" s="6">
        <v>363465940.91999984</v>
      </c>
      <c r="P92" s="6">
        <v>366349093.6400001</v>
      </c>
      <c r="Q92" s="6">
        <v>358068127.60000014</v>
      </c>
      <c r="R92" s="6">
        <v>358229977.52999997</v>
      </c>
      <c r="S92" s="6">
        <v>354354962.47000003</v>
      </c>
      <c r="T92" s="6">
        <v>358105993.24000001</v>
      </c>
      <c r="U92" s="6">
        <v>354809506.47000003</v>
      </c>
      <c r="V92" s="6">
        <v>353428599.70000005</v>
      </c>
      <c r="W92" s="6">
        <v>349948030.89999986</v>
      </c>
      <c r="X92" s="6">
        <v>353887203.36000013</v>
      </c>
      <c r="Y92" s="6">
        <v>359695462.00999975</v>
      </c>
      <c r="Z92" s="6">
        <v>363060779.52999997</v>
      </c>
      <c r="AA92" s="6">
        <v>368442139.23000002</v>
      </c>
      <c r="AB92" s="6">
        <v>376587316.28999996</v>
      </c>
      <c r="AC92" s="6">
        <v>425280977.76999974</v>
      </c>
      <c r="AD92" s="6">
        <v>417967262.88000011</v>
      </c>
      <c r="AE92" s="6">
        <v>426332233.56999993</v>
      </c>
      <c r="AF92" s="6">
        <v>456339612.55000019</v>
      </c>
      <c r="AG92" s="6">
        <v>482176000.89999986</v>
      </c>
      <c r="AH92" s="6">
        <v>491447966.60000014</v>
      </c>
      <c r="AI92" s="6">
        <v>499351894.83999991</v>
      </c>
      <c r="AJ92" s="6">
        <v>526345094.99000001</v>
      </c>
      <c r="AK92" s="6">
        <v>529357923.30999994</v>
      </c>
      <c r="AL92" s="6">
        <v>532944664.21000004</v>
      </c>
      <c r="AM92" s="6">
        <v>539777086.63999987</v>
      </c>
      <c r="AN92" s="6">
        <v>546311437.55000019</v>
      </c>
      <c r="AO92" s="6">
        <v>551652235.75</v>
      </c>
      <c r="AP92" s="6">
        <v>557591547.54999995</v>
      </c>
      <c r="AQ92" s="6">
        <v>575080811.33000016</v>
      </c>
      <c r="AR92" s="6">
        <v>579341759.5</v>
      </c>
      <c r="AS92" s="6">
        <v>590462320.37000012</v>
      </c>
      <c r="AT92" s="6">
        <v>595630141.82999992</v>
      </c>
      <c r="AU92" s="6">
        <v>603965381.3499999</v>
      </c>
      <c r="AV92" s="6">
        <v>603435609.16999984</v>
      </c>
      <c r="AW92" s="6">
        <v>610451195.61000013</v>
      </c>
      <c r="AX92" s="6">
        <v>626237133.79999995</v>
      </c>
      <c r="AY92" s="6">
        <v>638765372.94000006</v>
      </c>
      <c r="AZ92" s="6">
        <v>647454015.29999995</v>
      </c>
      <c r="BA92" s="6">
        <v>659552581.17000008</v>
      </c>
      <c r="BB92" s="6">
        <v>662740925.37999988</v>
      </c>
      <c r="BC92" s="6">
        <v>682371350.78000021</v>
      </c>
      <c r="BD92" s="6">
        <v>688804884.39999986</v>
      </c>
      <c r="BE92" s="6">
        <v>682708534.4000001</v>
      </c>
      <c r="BF92" s="6">
        <v>697855359.47000003</v>
      </c>
      <c r="BG92" s="6">
        <v>697488121.48000002</v>
      </c>
      <c r="BH92" s="6">
        <v>702351680.70000005</v>
      </c>
      <c r="BI92" s="6">
        <v>677326945.29999995</v>
      </c>
      <c r="BJ92" s="6">
        <v>675808310.24000001</v>
      </c>
      <c r="BK92" s="6">
        <v>656330026.29999995</v>
      </c>
      <c r="BL92" s="6">
        <v>647632927.4599998</v>
      </c>
      <c r="BM92" s="6">
        <v>660166681.1400001</v>
      </c>
      <c r="BN92" s="6">
        <v>650157350.88000011</v>
      </c>
      <c r="BO92" s="6">
        <v>650640492.67000008</v>
      </c>
      <c r="BP92" s="6">
        <v>656459870.17999983</v>
      </c>
      <c r="BQ92" s="6">
        <v>662451084.4000001</v>
      </c>
      <c r="BR92" s="6">
        <v>671810852.51999998</v>
      </c>
      <c r="BS92" s="6">
        <v>692109044.42999983</v>
      </c>
      <c r="BT92" s="6">
        <v>710325374.41000009</v>
      </c>
      <c r="BU92" s="6">
        <v>747573660.95000005</v>
      </c>
      <c r="BV92" s="6">
        <v>780584926.8599999</v>
      </c>
      <c r="BW92" s="6">
        <v>832028952.08999968</v>
      </c>
      <c r="BX92" s="6">
        <v>853727055.66000009</v>
      </c>
      <c r="BY92" s="6">
        <v>876614098.38000011</v>
      </c>
      <c r="BZ92" s="6">
        <v>888881416.74999976</v>
      </c>
      <c r="CA92" s="6">
        <v>924266331.81000018</v>
      </c>
      <c r="CB92" s="6">
        <v>957321611.61999989</v>
      </c>
      <c r="CC92" s="6">
        <v>1002056114.5800004</v>
      </c>
      <c r="CD92" s="6">
        <v>1031378341.9100001</v>
      </c>
      <c r="CE92" s="6">
        <v>1058507238.8299999</v>
      </c>
      <c r="CF92" s="6">
        <v>1100833988.1599998</v>
      </c>
      <c r="CG92" s="6">
        <v>1116687553.21</v>
      </c>
      <c r="CH92" s="6">
        <v>1156217718.54</v>
      </c>
      <c r="CI92" s="6">
        <v>1185359411.46</v>
      </c>
      <c r="CJ92" s="6">
        <v>1199510774.0899997</v>
      </c>
      <c r="CK92" s="6">
        <v>1218711513.4499998</v>
      </c>
      <c r="CL92" s="6">
        <v>1236087676.4000001</v>
      </c>
      <c r="CM92" s="6">
        <v>1236699035.5600002</v>
      </c>
      <c r="CN92" s="6">
        <v>1242045911.8299999</v>
      </c>
      <c r="CO92" s="6">
        <v>1248086317.6900003</v>
      </c>
      <c r="CP92" s="6">
        <v>1261132193.9299998</v>
      </c>
      <c r="CQ92" s="6">
        <v>1294875686.7499998</v>
      </c>
      <c r="CR92" s="6">
        <v>1335856331.1600003</v>
      </c>
      <c r="CS92" s="6">
        <v>1365432232.8800001</v>
      </c>
      <c r="CT92" s="6">
        <v>1384263117.8800001</v>
      </c>
      <c r="CU92" s="6">
        <v>1395633267.1300001</v>
      </c>
      <c r="CV92" s="6">
        <v>1403909411.6900001</v>
      </c>
      <c r="CW92" s="6">
        <v>1428797634.3200002</v>
      </c>
      <c r="CX92" s="6">
        <v>1450061265.46</v>
      </c>
      <c r="CY92" s="6">
        <v>1471627777.5999999</v>
      </c>
      <c r="CZ92" s="6">
        <v>1485978725.3400002</v>
      </c>
      <c r="DA92" s="6">
        <v>1482186196.79</v>
      </c>
      <c r="DB92" s="6">
        <v>1457138225.4500003</v>
      </c>
      <c r="DC92" s="6">
        <v>1482865469.1400003</v>
      </c>
      <c r="DD92" s="6">
        <v>1483840269.4400001</v>
      </c>
      <c r="DE92" s="6">
        <v>1482314993.5900002</v>
      </c>
      <c r="DF92" s="6">
        <v>1483437499.9200001</v>
      </c>
      <c r="DG92" s="6">
        <v>1491139340.6699996</v>
      </c>
      <c r="DI92" s="16" t="s">
        <v>17</v>
      </c>
      <c r="DJ92" s="28">
        <v>2329883374.5667019</v>
      </c>
      <c r="DK92" s="28">
        <v>661901080.3623507</v>
      </c>
      <c r="DL92" s="28">
        <v>2329883.3745667017</v>
      </c>
      <c r="DM92" s="28">
        <v>661901.08036235068</v>
      </c>
    </row>
    <row r="93" spans="1:179" x14ac:dyDescent="0.3">
      <c r="A93" s="1">
        <v>1</v>
      </c>
      <c r="B93" s="1">
        <v>104</v>
      </c>
      <c r="C93" s="1" t="s">
        <v>43</v>
      </c>
      <c r="D93" s="6">
        <v>498310850.58999991</v>
      </c>
      <c r="E93" s="6">
        <v>517786160.21999979</v>
      </c>
      <c r="F93" s="6">
        <v>531278200.27000022</v>
      </c>
      <c r="G93" s="6">
        <v>542807899.94000006</v>
      </c>
      <c r="H93" s="6">
        <v>553642774.69000006</v>
      </c>
      <c r="I93" s="6">
        <v>560012546.22999978</v>
      </c>
      <c r="J93" s="6">
        <v>572413787.27999997</v>
      </c>
      <c r="K93" s="6">
        <v>588204980.36000013</v>
      </c>
      <c r="L93" s="6">
        <v>602288529.67000008</v>
      </c>
      <c r="M93" s="6">
        <v>611682223.3499999</v>
      </c>
      <c r="N93" s="6">
        <v>628937327.97000003</v>
      </c>
      <c r="O93" s="6">
        <v>638318461.77000022</v>
      </c>
      <c r="P93" s="6">
        <v>645627761.3900001</v>
      </c>
      <c r="Q93" s="6">
        <v>662497463.01999974</v>
      </c>
      <c r="R93" s="6">
        <v>674266899.15999985</v>
      </c>
      <c r="S93" s="6">
        <v>680855561.5</v>
      </c>
      <c r="T93" s="6">
        <v>698075172.30999994</v>
      </c>
      <c r="U93" s="6">
        <v>701980518.75</v>
      </c>
      <c r="V93" s="6">
        <v>712624370.24000025</v>
      </c>
      <c r="W93" s="6">
        <v>732997778.8499999</v>
      </c>
      <c r="X93" s="6">
        <v>744054811.42000008</v>
      </c>
      <c r="Y93" s="6">
        <v>756575313.97000027</v>
      </c>
      <c r="Z93" s="6">
        <v>767933906.49000025</v>
      </c>
      <c r="AA93" s="6">
        <v>776331673.55999994</v>
      </c>
      <c r="AB93" s="6">
        <v>784495237.32000017</v>
      </c>
      <c r="AC93" s="6">
        <v>794701181.9000001</v>
      </c>
      <c r="AD93" s="6">
        <v>800738206.28999996</v>
      </c>
      <c r="AE93" s="6">
        <v>816445481.57000017</v>
      </c>
      <c r="AF93" s="6">
        <v>832062352.94000006</v>
      </c>
      <c r="AG93" s="6">
        <v>845570239.48000002</v>
      </c>
      <c r="AH93" s="6">
        <v>842099404</v>
      </c>
      <c r="AI93" s="6">
        <v>847217454.44000006</v>
      </c>
      <c r="AJ93" s="6">
        <v>847174797.36999989</v>
      </c>
      <c r="AK93" s="6">
        <v>855328441.44000006</v>
      </c>
      <c r="AL93" s="6">
        <v>870923172.73999977</v>
      </c>
      <c r="AM93" s="6">
        <v>871499730.81999969</v>
      </c>
      <c r="AN93" s="6">
        <v>880914467.8300004</v>
      </c>
      <c r="AO93" s="6">
        <v>885967199.69000006</v>
      </c>
      <c r="AP93" s="6">
        <v>885463400.38000035</v>
      </c>
      <c r="AQ93" s="6">
        <v>891711240.87000012</v>
      </c>
      <c r="AR93" s="6">
        <v>889482593.98999977</v>
      </c>
      <c r="AS93" s="6">
        <v>893388185.67999983</v>
      </c>
      <c r="AT93" s="6">
        <v>890058717.50999975</v>
      </c>
      <c r="AU93" s="6">
        <v>897567561.94000006</v>
      </c>
      <c r="AV93" s="6">
        <v>895809278.74000001</v>
      </c>
      <c r="AW93" s="6">
        <v>895696716.19000006</v>
      </c>
      <c r="AX93" s="6">
        <v>900713870.62999988</v>
      </c>
      <c r="AY93" s="6">
        <v>936947931.34999967</v>
      </c>
      <c r="AZ93" s="6">
        <v>947493326.82999992</v>
      </c>
      <c r="BA93" s="6">
        <v>939806969.61000013</v>
      </c>
      <c r="BB93" s="6">
        <v>950880722.90999985</v>
      </c>
      <c r="BC93" s="6">
        <v>971648378.53999996</v>
      </c>
      <c r="BD93" s="6">
        <v>977838657.7900002</v>
      </c>
      <c r="BE93" s="6">
        <v>986390639.94000006</v>
      </c>
      <c r="BF93" s="6">
        <v>1024894552.96</v>
      </c>
      <c r="BG93" s="6">
        <v>1066557465.1399999</v>
      </c>
      <c r="BH93" s="6">
        <v>1105176092.6599998</v>
      </c>
      <c r="BI93" s="6">
        <v>1126886389.5700002</v>
      </c>
      <c r="BJ93" s="6">
        <v>1166762006.3599999</v>
      </c>
      <c r="BK93" s="6">
        <v>1176171080.7000003</v>
      </c>
      <c r="BL93" s="6">
        <v>1187558184.1999998</v>
      </c>
      <c r="BM93" s="6">
        <v>1203554996.6399999</v>
      </c>
      <c r="BN93" s="6">
        <v>1210903746.3399997</v>
      </c>
      <c r="BO93" s="6">
        <v>1250398523.0400002</v>
      </c>
      <c r="BP93" s="6">
        <v>1270708648.1799998</v>
      </c>
      <c r="BQ93" s="6">
        <v>1291158074.71</v>
      </c>
      <c r="BR93" s="6">
        <v>1298031000.6699996</v>
      </c>
      <c r="BS93" s="6">
        <v>1313283773.8700004</v>
      </c>
      <c r="BT93" s="6">
        <v>1333146781.3600001</v>
      </c>
      <c r="BU93" s="6">
        <v>1346362251.02</v>
      </c>
      <c r="BV93" s="6">
        <v>1362747939.6100001</v>
      </c>
      <c r="BW93" s="6">
        <v>1383499697.4700003</v>
      </c>
      <c r="BX93" s="6">
        <v>1384568963.9400001</v>
      </c>
      <c r="BY93" s="6">
        <v>1399372003.4000001</v>
      </c>
      <c r="BZ93" s="6">
        <v>1414341780.02</v>
      </c>
      <c r="CA93" s="6">
        <v>1420146772.21</v>
      </c>
      <c r="CB93" s="6">
        <v>1429974739.3899999</v>
      </c>
      <c r="CC93" s="6">
        <v>1445580520.71</v>
      </c>
      <c r="CD93" s="6">
        <v>1460134998.5599999</v>
      </c>
      <c r="CE93" s="6">
        <v>1469055583.3400002</v>
      </c>
      <c r="CF93" s="6">
        <v>1520131442.5400004</v>
      </c>
      <c r="CG93" s="6">
        <v>1519389505.5199995</v>
      </c>
      <c r="CH93" s="6">
        <v>1550925527.2999997</v>
      </c>
      <c r="CI93" s="6">
        <v>1547084189.4500003</v>
      </c>
      <c r="CJ93" s="6">
        <v>1545727084.52</v>
      </c>
      <c r="CK93" s="6">
        <v>1546113241.4899998</v>
      </c>
      <c r="CL93" s="6">
        <v>1561331460.4699998</v>
      </c>
      <c r="CM93" s="6">
        <v>1571392948.1700006</v>
      </c>
      <c r="CN93" s="6">
        <v>1581977045.4100003</v>
      </c>
      <c r="CO93" s="6">
        <v>1595505843.3099999</v>
      </c>
      <c r="CP93" s="6">
        <v>1591243096.54</v>
      </c>
      <c r="CQ93" s="6">
        <v>1592390391.6399994</v>
      </c>
      <c r="CR93" s="6">
        <v>1612795907.6400003</v>
      </c>
      <c r="CS93" s="6">
        <v>1642951008.9399996</v>
      </c>
      <c r="CT93" s="6">
        <v>1656414574.8800001</v>
      </c>
      <c r="CU93" s="6">
        <v>1690157231.04</v>
      </c>
      <c r="CV93" s="6">
        <v>1695162798.4200001</v>
      </c>
      <c r="CW93" s="6">
        <v>1695545854.0200005</v>
      </c>
      <c r="CX93" s="6">
        <v>1705234593.0100002</v>
      </c>
      <c r="CY93" s="6">
        <v>1703805232.2599998</v>
      </c>
      <c r="CZ93" s="6">
        <v>1713663583.0500002</v>
      </c>
      <c r="DA93" s="6">
        <v>1725691585.46</v>
      </c>
      <c r="DB93" s="6">
        <v>1731178037.9100003</v>
      </c>
      <c r="DC93" s="6">
        <v>1753674164.2099996</v>
      </c>
      <c r="DD93" s="6">
        <v>1762501810.6099997</v>
      </c>
      <c r="DE93" s="6">
        <v>1795244071.3199997</v>
      </c>
      <c r="DF93" s="6">
        <v>1800677329.3499999</v>
      </c>
      <c r="DG93" s="6">
        <v>1832405966.6600008</v>
      </c>
    </row>
    <row r="94" spans="1:179" x14ac:dyDescent="0.3">
      <c r="A94" s="1">
        <v>1</v>
      </c>
      <c r="B94" s="1">
        <v>106</v>
      </c>
      <c r="C94" s="1" t="s">
        <v>42</v>
      </c>
      <c r="D94" s="6">
        <v>277392056.97000003</v>
      </c>
      <c r="E94" s="6">
        <v>285358589.42999995</v>
      </c>
      <c r="F94" s="6">
        <v>296397349.01999998</v>
      </c>
      <c r="G94" s="6">
        <v>298098636.91000003</v>
      </c>
      <c r="H94" s="6">
        <v>304925887.41000003</v>
      </c>
      <c r="I94" s="6">
        <v>313993450.63</v>
      </c>
      <c r="J94" s="6">
        <v>320468386.67999995</v>
      </c>
      <c r="K94" s="6">
        <v>322920933.92999995</v>
      </c>
      <c r="L94" s="6">
        <v>342205591.44</v>
      </c>
      <c r="M94" s="6">
        <v>343621764.32999998</v>
      </c>
      <c r="N94" s="6">
        <v>351765201.19000006</v>
      </c>
      <c r="O94" s="6">
        <v>366503331.45000005</v>
      </c>
      <c r="P94" s="6">
        <v>361512904.74000001</v>
      </c>
      <c r="Q94" s="6">
        <v>369681613.2299999</v>
      </c>
      <c r="R94" s="6">
        <v>377652010.77999997</v>
      </c>
      <c r="S94" s="6">
        <v>385124865.61000013</v>
      </c>
      <c r="T94" s="6">
        <v>395485335.61000001</v>
      </c>
      <c r="U94" s="6">
        <v>400153388.67000008</v>
      </c>
      <c r="V94" s="6">
        <v>409150151.83000004</v>
      </c>
      <c r="W94" s="6">
        <v>410344472.97000003</v>
      </c>
      <c r="X94" s="6">
        <v>418223251.57999992</v>
      </c>
      <c r="Y94" s="6">
        <v>421817005.44000006</v>
      </c>
      <c r="Z94" s="6">
        <v>437731640.09000003</v>
      </c>
      <c r="AA94" s="6">
        <v>445511497.5200001</v>
      </c>
      <c r="AB94" s="6">
        <v>451799907.44000006</v>
      </c>
      <c r="AC94" s="6">
        <v>456294198.32999992</v>
      </c>
      <c r="AD94" s="6">
        <v>461877300.2299999</v>
      </c>
      <c r="AE94" s="6">
        <v>468800972.81000006</v>
      </c>
      <c r="AF94" s="6">
        <v>477823941.39999998</v>
      </c>
      <c r="AG94" s="6">
        <v>488244511.55999994</v>
      </c>
      <c r="AH94" s="6">
        <v>489806044.13</v>
      </c>
      <c r="AI94" s="6">
        <v>500346164.86000001</v>
      </c>
      <c r="AJ94" s="6">
        <v>504061679.04999995</v>
      </c>
      <c r="AK94" s="6">
        <v>510966625.3599999</v>
      </c>
      <c r="AL94" s="6">
        <v>524412051.88999999</v>
      </c>
      <c r="AM94" s="6">
        <v>534820320.33999991</v>
      </c>
      <c r="AN94" s="6">
        <v>541227369.08999991</v>
      </c>
      <c r="AO94" s="6">
        <v>545695418.38999999</v>
      </c>
      <c r="AP94" s="6">
        <v>558312697.32000017</v>
      </c>
      <c r="AQ94" s="6">
        <v>562036867.74000001</v>
      </c>
      <c r="AR94" s="6">
        <v>567412753.99000001</v>
      </c>
      <c r="AS94" s="6">
        <v>571267221.05999994</v>
      </c>
      <c r="AT94" s="6">
        <v>574635134.00999987</v>
      </c>
      <c r="AU94" s="6">
        <v>582202089.08999991</v>
      </c>
      <c r="AV94" s="6">
        <v>589685482.13</v>
      </c>
      <c r="AW94" s="6">
        <v>595600761.01000011</v>
      </c>
      <c r="AX94" s="6">
        <v>598653507.90999997</v>
      </c>
      <c r="AY94" s="6">
        <v>615810898.74000001</v>
      </c>
      <c r="AZ94" s="6">
        <v>614273739.01999998</v>
      </c>
      <c r="BA94" s="6">
        <v>625238226.82999992</v>
      </c>
      <c r="BB94" s="6">
        <v>626676880.36999989</v>
      </c>
      <c r="BC94" s="6">
        <v>633415784.6099999</v>
      </c>
      <c r="BD94" s="6">
        <v>641808139.49000001</v>
      </c>
      <c r="BE94" s="6">
        <v>648047132.25</v>
      </c>
      <c r="BF94" s="6">
        <v>650213563.47000003</v>
      </c>
      <c r="BG94" s="6">
        <v>659150248.82000005</v>
      </c>
      <c r="BH94" s="6">
        <v>671937838.95999992</v>
      </c>
      <c r="BI94" s="6">
        <v>683666841.05000007</v>
      </c>
      <c r="BJ94" s="6">
        <v>691839136.46000004</v>
      </c>
      <c r="BK94" s="6">
        <v>696270015.0999999</v>
      </c>
      <c r="BL94" s="6">
        <v>699227608.38</v>
      </c>
      <c r="BM94" s="6">
        <v>708072196.3499999</v>
      </c>
      <c r="BN94" s="6">
        <v>714498900.70000005</v>
      </c>
      <c r="BO94" s="6">
        <v>720799715.40999985</v>
      </c>
      <c r="BP94" s="6">
        <v>729045375.42999983</v>
      </c>
      <c r="BQ94" s="6">
        <v>741915390.35000014</v>
      </c>
      <c r="BR94" s="6">
        <v>747955449.06999993</v>
      </c>
      <c r="BS94" s="6">
        <v>760454791.01999998</v>
      </c>
      <c r="BT94" s="6">
        <v>777069944.92000008</v>
      </c>
      <c r="BU94" s="6">
        <v>785911424.50999975</v>
      </c>
      <c r="BV94" s="6">
        <v>794787968.57000017</v>
      </c>
      <c r="BW94" s="6">
        <v>815240507.00999999</v>
      </c>
      <c r="BX94" s="6">
        <v>816866741.18000007</v>
      </c>
      <c r="BY94" s="6">
        <v>826191480.80999994</v>
      </c>
      <c r="BZ94" s="6">
        <v>834686524.5</v>
      </c>
      <c r="CA94" s="6">
        <v>840963770.61000013</v>
      </c>
      <c r="CB94" s="6">
        <v>851138655.17000008</v>
      </c>
      <c r="CC94" s="6">
        <v>851145205.61999989</v>
      </c>
      <c r="CD94" s="6">
        <v>860391219.77000022</v>
      </c>
      <c r="CE94" s="6">
        <v>872528181.15999985</v>
      </c>
      <c r="CF94" s="6">
        <v>885012439.49000025</v>
      </c>
      <c r="CG94" s="6">
        <v>898080167.02000022</v>
      </c>
      <c r="CH94" s="6">
        <v>908665106.49000025</v>
      </c>
      <c r="CI94" s="6">
        <v>928169940.98000026</v>
      </c>
      <c r="CJ94" s="6">
        <v>936722001.62000012</v>
      </c>
      <c r="CK94" s="6">
        <v>954922499.08999968</v>
      </c>
      <c r="CL94" s="6">
        <v>968008681.8499999</v>
      </c>
      <c r="CM94" s="6">
        <v>982545356.86000013</v>
      </c>
      <c r="CN94" s="6">
        <v>1000503166.5599999</v>
      </c>
      <c r="CO94" s="6">
        <v>1006933198.8899999</v>
      </c>
      <c r="CP94" s="6">
        <v>1020656566.24</v>
      </c>
      <c r="CQ94" s="6">
        <v>1036286084.02</v>
      </c>
      <c r="CR94" s="6">
        <v>1049687661.9300001</v>
      </c>
      <c r="CS94" s="6">
        <v>1061235550.0900002</v>
      </c>
      <c r="CT94" s="6">
        <v>1084405817.9000001</v>
      </c>
      <c r="CU94" s="6">
        <v>1093348521.1700001</v>
      </c>
      <c r="CV94" s="6">
        <v>1107354111.5</v>
      </c>
      <c r="CW94" s="6">
        <v>1120268762.4699998</v>
      </c>
      <c r="CX94" s="6">
        <v>1137043829.9099998</v>
      </c>
      <c r="CY94" s="6">
        <v>1142832991.2800002</v>
      </c>
      <c r="CZ94" s="6">
        <v>1158637363</v>
      </c>
      <c r="DA94" s="6">
        <v>1172896941.1500001</v>
      </c>
      <c r="DB94" s="6">
        <v>1195544824.5700002</v>
      </c>
      <c r="DC94" s="6">
        <v>1216225015.6799998</v>
      </c>
      <c r="DD94" s="6">
        <v>1237072465.3899999</v>
      </c>
      <c r="DE94" s="6">
        <v>1256865549.5599999</v>
      </c>
      <c r="DF94" s="6">
        <v>1278493752.46</v>
      </c>
      <c r="DG94" s="6">
        <v>1294195461.4700003</v>
      </c>
    </row>
    <row r="95" spans="1:179" x14ac:dyDescent="0.3">
      <c r="A95" s="1">
        <v>1</v>
      </c>
      <c r="B95" s="1">
        <v>107</v>
      </c>
      <c r="C95" s="1" t="s">
        <v>26</v>
      </c>
      <c r="D95" s="6">
        <v>250661153.73999995</v>
      </c>
      <c r="E95" s="6">
        <v>257135004.00999999</v>
      </c>
      <c r="F95" s="6">
        <v>266049308.06</v>
      </c>
      <c r="G95" s="6">
        <v>271111460.73999995</v>
      </c>
      <c r="H95" s="6">
        <v>278179473.08999997</v>
      </c>
      <c r="I95" s="6">
        <v>289998720.93999994</v>
      </c>
      <c r="J95" s="6">
        <v>293767425.63999999</v>
      </c>
      <c r="K95" s="6">
        <v>303474396.04999995</v>
      </c>
      <c r="L95" s="6">
        <v>312418749.96000004</v>
      </c>
      <c r="M95" s="6">
        <v>321194154.76999998</v>
      </c>
      <c r="N95" s="6">
        <v>336761985.74000001</v>
      </c>
      <c r="O95" s="6">
        <v>357132538.31999999</v>
      </c>
      <c r="P95" s="6">
        <v>353290605.24000001</v>
      </c>
      <c r="Q95" s="6">
        <v>360411571.97000003</v>
      </c>
      <c r="R95" s="6">
        <v>369175348.05000007</v>
      </c>
      <c r="S95" s="6">
        <v>376378210.76999998</v>
      </c>
      <c r="T95" s="6">
        <v>387456794.58000004</v>
      </c>
      <c r="U95" s="6">
        <v>398727104.52999997</v>
      </c>
      <c r="V95" s="6">
        <v>411035220.0200001</v>
      </c>
      <c r="W95" s="6">
        <v>426775658.91999996</v>
      </c>
      <c r="X95" s="6">
        <v>439755427.51999998</v>
      </c>
      <c r="Y95" s="6">
        <v>453143866.59000003</v>
      </c>
      <c r="Z95" s="6">
        <v>466950863.7700001</v>
      </c>
      <c r="AA95" s="6">
        <v>475086591.65999997</v>
      </c>
      <c r="AB95" s="6">
        <v>476479701.95000005</v>
      </c>
      <c r="AC95" s="6">
        <v>482986580.90999997</v>
      </c>
      <c r="AD95" s="6">
        <v>486671858.03000021</v>
      </c>
      <c r="AE95" s="6">
        <v>499461393.32999992</v>
      </c>
      <c r="AF95" s="6">
        <v>513521505.44999993</v>
      </c>
      <c r="AG95" s="6">
        <v>522659463.33999991</v>
      </c>
      <c r="AH95" s="6">
        <v>534039862.03999996</v>
      </c>
      <c r="AI95" s="6">
        <v>543958176.91999996</v>
      </c>
      <c r="AJ95" s="6">
        <v>550772874.10000002</v>
      </c>
      <c r="AK95" s="6">
        <v>564376044.10000002</v>
      </c>
      <c r="AL95" s="6">
        <v>585719590.21000004</v>
      </c>
      <c r="AM95" s="6">
        <v>606931991.24999988</v>
      </c>
      <c r="AN95" s="6">
        <v>601853175.33000004</v>
      </c>
      <c r="AO95" s="6">
        <v>610985424.00000012</v>
      </c>
      <c r="AP95" s="6">
        <v>624307278.07000005</v>
      </c>
      <c r="AQ95" s="6">
        <v>631829741.49000001</v>
      </c>
      <c r="AR95" s="6">
        <v>641298307.35000014</v>
      </c>
      <c r="AS95" s="6">
        <v>652476831.5999999</v>
      </c>
      <c r="AT95" s="6">
        <v>661488221.23000002</v>
      </c>
      <c r="AU95" s="6">
        <v>674935872.80999994</v>
      </c>
      <c r="AV95" s="6">
        <v>690711829.05000007</v>
      </c>
      <c r="AW95" s="6">
        <v>702577272.09000003</v>
      </c>
      <c r="AX95" s="6">
        <v>717049540.50999999</v>
      </c>
      <c r="AY95" s="6">
        <v>741072964.67999995</v>
      </c>
      <c r="AZ95" s="6">
        <v>739070103.40999997</v>
      </c>
      <c r="BA95" s="6">
        <v>755711434.50999999</v>
      </c>
      <c r="BB95" s="6">
        <v>758885305.5</v>
      </c>
      <c r="BC95" s="6">
        <v>772777549.0999999</v>
      </c>
      <c r="BD95" s="6">
        <v>776669021.18999994</v>
      </c>
      <c r="BE95" s="6">
        <v>793679609.24000001</v>
      </c>
      <c r="BF95" s="6">
        <v>799221414.07999992</v>
      </c>
      <c r="BG95" s="6">
        <v>814574970.48000002</v>
      </c>
      <c r="BH95" s="6">
        <v>825908704.21000004</v>
      </c>
      <c r="BI95" s="6">
        <v>849541345.94999981</v>
      </c>
      <c r="BJ95" s="6">
        <v>870236705.44000006</v>
      </c>
      <c r="BK95" s="6">
        <v>897424554.75</v>
      </c>
      <c r="BL95" s="6">
        <v>904171551.29999995</v>
      </c>
      <c r="BM95" s="6">
        <v>917624264.47000003</v>
      </c>
      <c r="BN95" s="6">
        <v>934776968.30000019</v>
      </c>
      <c r="BO95" s="6">
        <v>948152698</v>
      </c>
      <c r="BP95" s="6">
        <v>966848478.59000015</v>
      </c>
      <c r="BQ95" s="6">
        <v>981629941.06000018</v>
      </c>
      <c r="BR95" s="6">
        <v>992046839.96000004</v>
      </c>
      <c r="BS95" s="6">
        <v>1013894851.78</v>
      </c>
      <c r="BT95" s="6">
        <v>1030518862.4299998</v>
      </c>
      <c r="BU95" s="6">
        <v>1052428630.1199999</v>
      </c>
      <c r="BV95" s="6">
        <v>1090109574.1799998</v>
      </c>
      <c r="BW95" s="6">
        <v>1140745274.6600001</v>
      </c>
      <c r="BX95" s="6">
        <v>1141809135.9000001</v>
      </c>
      <c r="BY95" s="6">
        <v>1154379572.5799999</v>
      </c>
      <c r="BZ95" s="6">
        <v>1170577940.1500001</v>
      </c>
      <c r="CA95" s="6">
        <v>1187938126.1700001</v>
      </c>
      <c r="CB95" s="6">
        <v>1192526901.3799999</v>
      </c>
      <c r="CC95" s="6">
        <v>1195591877.54</v>
      </c>
      <c r="CD95" s="6">
        <v>1204542006.8399999</v>
      </c>
      <c r="CE95" s="6">
        <v>1218124816.0500002</v>
      </c>
      <c r="CF95" s="6">
        <v>1235352534.9300001</v>
      </c>
      <c r="CG95" s="6">
        <v>1233638093.03</v>
      </c>
      <c r="CH95" s="6">
        <v>1270969915.0899997</v>
      </c>
      <c r="CI95" s="6">
        <v>1327557817.54</v>
      </c>
      <c r="CJ95" s="6">
        <v>1319719513.0300002</v>
      </c>
      <c r="CK95" s="6">
        <v>1338697164.0399997</v>
      </c>
      <c r="CL95" s="6">
        <v>1343766000.8799999</v>
      </c>
      <c r="CM95" s="6">
        <v>1355320845.4300003</v>
      </c>
      <c r="CN95" s="6">
        <v>1363278229.3699999</v>
      </c>
      <c r="CO95" s="6">
        <v>1386106991.4599998</v>
      </c>
      <c r="CP95" s="6">
        <v>1393727774.9899998</v>
      </c>
      <c r="CQ95" s="6">
        <v>1402533013.3899999</v>
      </c>
      <c r="CR95" s="6">
        <v>1424418023.4199998</v>
      </c>
      <c r="CS95" s="6">
        <v>1448321738.3899999</v>
      </c>
      <c r="CT95" s="6">
        <v>1479573722.4900002</v>
      </c>
      <c r="CU95" s="6">
        <v>1511209829.8900003</v>
      </c>
      <c r="CV95" s="6">
        <v>1528912020.5599999</v>
      </c>
      <c r="CW95" s="6">
        <v>1546103979.6300001</v>
      </c>
      <c r="CX95" s="6">
        <v>1570547685.96</v>
      </c>
      <c r="CY95" s="6">
        <v>1577764358.3400002</v>
      </c>
      <c r="CZ95" s="6">
        <v>1593302569.29</v>
      </c>
      <c r="DA95" s="6">
        <v>1610838146.25</v>
      </c>
      <c r="DB95" s="6">
        <v>1609721140.3599997</v>
      </c>
      <c r="DC95" s="6">
        <v>1633347218.7499995</v>
      </c>
      <c r="DD95" s="6">
        <v>1632040789.6699996</v>
      </c>
      <c r="DE95" s="6">
        <v>1662714193.8799996</v>
      </c>
      <c r="DF95" s="6">
        <v>1694866666.1400003</v>
      </c>
      <c r="DG95" s="6">
        <v>1735902181.3199997</v>
      </c>
    </row>
    <row r="96" spans="1:179" x14ac:dyDescent="0.3">
      <c r="A96" s="1">
        <v>1</v>
      </c>
      <c r="B96" s="1">
        <v>108</v>
      </c>
      <c r="C96" s="1" t="s">
        <v>38</v>
      </c>
      <c r="D96" s="6">
        <v>134586016.25999999</v>
      </c>
      <c r="E96" s="6">
        <v>136871164.79999995</v>
      </c>
      <c r="F96" s="6">
        <v>139723126.39999998</v>
      </c>
      <c r="G96" s="6">
        <v>140799110.30000001</v>
      </c>
      <c r="H96" s="6">
        <v>142554258.23000002</v>
      </c>
      <c r="I96" s="6">
        <v>147553466.94000006</v>
      </c>
      <c r="J96" s="6">
        <v>150298989.44999999</v>
      </c>
      <c r="K96" s="6">
        <v>152759721.98000002</v>
      </c>
      <c r="L96" s="6">
        <v>156378114.85000002</v>
      </c>
      <c r="M96" s="6">
        <v>157732558.60999995</v>
      </c>
      <c r="N96" s="6">
        <v>160778102.01999998</v>
      </c>
      <c r="O96" s="6">
        <v>164972716.77000004</v>
      </c>
      <c r="P96" s="6">
        <v>163292948.33999997</v>
      </c>
      <c r="Q96" s="6">
        <v>164726972.83999997</v>
      </c>
      <c r="R96" s="6">
        <v>166869311.44</v>
      </c>
      <c r="S96" s="6">
        <v>167069157.67000002</v>
      </c>
      <c r="T96" s="6">
        <v>170123604.98000002</v>
      </c>
      <c r="U96" s="6">
        <v>173207911.24000001</v>
      </c>
      <c r="V96" s="6">
        <v>175421144.30000007</v>
      </c>
      <c r="W96" s="6">
        <v>179762864.60999995</v>
      </c>
      <c r="X96" s="6">
        <v>184797874.37999994</v>
      </c>
      <c r="Y96" s="6">
        <v>188329982.96000004</v>
      </c>
      <c r="Z96" s="6">
        <v>192923125.19000006</v>
      </c>
      <c r="AA96" s="6">
        <v>194546664.11000001</v>
      </c>
      <c r="AB96" s="6">
        <v>194114221.26999998</v>
      </c>
      <c r="AC96" s="6">
        <v>196612911.21000004</v>
      </c>
      <c r="AD96" s="6">
        <v>199149200.29000008</v>
      </c>
      <c r="AE96" s="6">
        <v>200695965.28000003</v>
      </c>
      <c r="AF96" s="6">
        <v>204439612.9799999</v>
      </c>
      <c r="AG96" s="6">
        <v>204918820.69999999</v>
      </c>
      <c r="AH96" s="6">
        <v>205903016.82999992</v>
      </c>
      <c r="AI96" s="6">
        <v>209372905.03999996</v>
      </c>
      <c r="AJ96" s="6">
        <v>211505273.66999996</v>
      </c>
      <c r="AK96" s="6">
        <v>212730674.67000008</v>
      </c>
      <c r="AL96" s="6">
        <v>219286052.19000006</v>
      </c>
      <c r="AM96" s="6">
        <v>220107195.56999993</v>
      </c>
      <c r="AN96" s="6">
        <v>219862203.23000002</v>
      </c>
      <c r="AO96" s="6">
        <v>218534558.28000009</v>
      </c>
      <c r="AP96" s="6">
        <v>218432551.69999999</v>
      </c>
      <c r="AQ96" s="6">
        <v>219420759.76999998</v>
      </c>
      <c r="AR96" s="6">
        <v>226047398.01000005</v>
      </c>
      <c r="AS96" s="6">
        <v>223276560.51999998</v>
      </c>
      <c r="AT96" s="6">
        <v>225957951.68999994</v>
      </c>
      <c r="AU96" s="6">
        <v>235856253.49000001</v>
      </c>
      <c r="AV96" s="6">
        <v>235867799.56000006</v>
      </c>
      <c r="AW96" s="6">
        <v>239484408.88999999</v>
      </c>
      <c r="AX96" s="6">
        <v>238404996.55999994</v>
      </c>
      <c r="AY96" s="6">
        <v>242040755.64999998</v>
      </c>
      <c r="AZ96" s="6">
        <v>240295572.56999999</v>
      </c>
      <c r="BA96" s="6">
        <v>242743831.56999993</v>
      </c>
      <c r="BB96" s="6">
        <v>245725399.69000006</v>
      </c>
      <c r="BC96" s="6">
        <v>249099916.13</v>
      </c>
      <c r="BD96" s="6">
        <v>252462766.62</v>
      </c>
      <c r="BE96" s="6">
        <v>252056056.25</v>
      </c>
      <c r="BF96" s="6">
        <v>253951185.63999999</v>
      </c>
      <c r="BG96" s="6">
        <v>254180013.72000003</v>
      </c>
      <c r="BH96" s="6">
        <v>258026414.05000001</v>
      </c>
      <c r="BI96" s="6">
        <v>260882104.63</v>
      </c>
      <c r="BJ96" s="6">
        <v>265432826.52999997</v>
      </c>
      <c r="BK96" s="6">
        <v>271633041.85000002</v>
      </c>
      <c r="BL96" s="6">
        <v>282828767.14999998</v>
      </c>
      <c r="BM96" s="6">
        <v>284258242.06000006</v>
      </c>
      <c r="BN96" s="6">
        <v>288430170.92999995</v>
      </c>
      <c r="BO96" s="6">
        <v>291591601.12</v>
      </c>
      <c r="BP96" s="6">
        <v>296082135.32999992</v>
      </c>
      <c r="BQ96" s="6">
        <v>297389131.21999997</v>
      </c>
      <c r="BR96" s="6">
        <v>297768259.21000004</v>
      </c>
      <c r="BS96" s="6">
        <v>294887217.23000002</v>
      </c>
      <c r="BT96" s="6">
        <v>296450150.39999998</v>
      </c>
      <c r="BU96" s="6">
        <v>295512661.46000004</v>
      </c>
      <c r="BV96" s="6">
        <v>295683580.70000005</v>
      </c>
      <c r="BW96" s="6">
        <v>294573541.55000007</v>
      </c>
      <c r="BX96" s="6">
        <v>289672751.95999998</v>
      </c>
      <c r="BY96" s="6">
        <v>287398479.74999994</v>
      </c>
      <c r="BZ96" s="6">
        <v>291430151.06999999</v>
      </c>
      <c r="CA96" s="6">
        <v>289028479.25</v>
      </c>
      <c r="CB96" s="6">
        <v>288887384.28000003</v>
      </c>
      <c r="CC96" s="6">
        <v>286469063.34999996</v>
      </c>
      <c r="CD96" s="6">
        <v>288116817.13999999</v>
      </c>
      <c r="CE96" s="6">
        <v>287951061.29000002</v>
      </c>
      <c r="CF96" s="6">
        <v>288170477.94999993</v>
      </c>
      <c r="CG96" s="6">
        <v>286260844.64999998</v>
      </c>
      <c r="CH96" s="6">
        <v>290512033.50999999</v>
      </c>
      <c r="CI96" s="6">
        <v>289322179.34000003</v>
      </c>
      <c r="CJ96" s="6">
        <v>287913706.58000004</v>
      </c>
      <c r="CK96" s="6">
        <v>289592464</v>
      </c>
      <c r="CL96" s="6">
        <v>295101458.16999996</v>
      </c>
      <c r="CM96" s="6">
        <v>295725003.32000005</v>
      </c>
      <c r="CN96" s="6">
        <v>301950842.1400001</v>
      </c>
      <c r="CO96" s="6">
        <v>301233935.40999997</v>
      </c>
      <c r="CP96" s="6">
        <v>303773782.13999999</v>
      </c>
      <c r="CQ96" s="6">
        <v>308896010.16000009</v>
      </c>
      <c r="CR96" s="6">
        <v>309686926.33000004</v>
      </c>
      <c r="CS96" s="6">
        <v>312208689.15999997</v>
      </c>
      <c r="CT96" s="6">
        <v>318557867.12</v>
      </c>
      <c r="CU96" s="6">
        <v>318811928.91000009</v>
      </c>
      <c r="CV96" s="6">
        <v>333592929.1099999</v>
      </c>
      <c r="CW96" s="6">
        <v>338504996.24000001</v>
      </c>
      <c r="CX96" s="6">
        <v>349911321.41999996</v>
      </c>
      <c r="CY96" s="6">
        <v>354964136.68999994</v>
      </c>
      <c r="CZ96" s="6">
        <v>364143444.5200001</v>
      </c>
      <c r="DA96" s="6">
        <v>367316216.55999994</v>
      </c>
      <c r="DB96" s="6">
        <v>370525958.48000002</v>
      </c>
      <c r="DC96" s="6">
        <v>379060076.68999994</v>
      </c>
      <c r="DD96" s="6">
        <v>383914478.84000003</v>
      </c>
      <c r="DE96" s="6">
        <v>388849101.93000007</v>
      </c>
      <c r="DF96" s="6">
        <v>397449889.22000003</v>
      </c>
      <c r="DG96" s="6">
        <v>400768732.62000012</v>
      </c>
    </row>
    <row r="97" spans="1:111" x14ac:dyDescent="0.3">
      <c r="A97" s="1">
        <v>2</v>
      </c>
      <c r="B97" s="1">
        <v>109</v>
      </c>
      <c r="C97" s="1" t="s">
        <v>55</v>
      </c>
      <c r="D97" s="6">
        <v>132116793.63</v>
      </c>
      <c r="E97" s="6">
        <v>133829124.00999999</v>
      </c>
      <c r="F97" s="6">
        <v>137070000.91</v>
      </c>
      <c r="G97" s="6">
        <v>138611351.15000001</v>
      </c>
      <c r="H97" s="6">
        <v>141331094.37999997</v>
      </c>
      <c r="I97" s="6">
        <v>144013301.21000004</v>
      </c>
      <c r="J97" s="6">
        <v>141200370.46000001</v>
      </c>
      <c r="K97" s="6">
        <v>142307361.27000001</v>
      </c>
      <c r="L97" s="6">
        <v>147277190.03999999</v>
      </c>
      <c r="M97" s="6">
        <v>150262224.05999997</v>
      </c>
      <c r="N97" s="6">
        <v>154601593.35999995</v>
      </c>
      <c r="O97" s="6">
        <v>149596351.61999997</v>
      </c>
      <c r="P97" s="6">
        <v>149535593.37</v>
      </c>
      <c r="Q97" s="6">
        <v>150754524.31</v>
      </c>
      <c r="R97" s="6">
        <v>151513194.70999998</v>
      </c>
      <c r="S97" s="6">
        <v>149521828.46000001</v>
      </c>
      <c r="T97" s="6">
        <v>150896232.29999998</v>
      </c>
      <c r="U97" s="6">
        <v>145408032.70000005</v>
      </c>
      <c r="V97" s="6">
        <v>143258495.88999999</v>
      </c>
      <c r="W97" s="6">
        <v>145631160.48000002</v>
      </c>
      <c r="X97" s="6">
        <v>146858524.87</v>
      </c>
      <c r="Y97" s="6">
        <v>144434115.75</v>
      </c>
      <c r="Z97" s="6">
        <v>145598749.56999999</v>
      </c>
      <c r="AA97" s="6">
        <v>142119174.83000001</v>
      </c>
      <c r="AB97" s="6">
        <v>141936550.01999998</v>
      </c>
      <c r="AC97" s="6">
        <v>140736967.99000001</v>
      </c>
      <c r="AD97" s="6">
        <v>136224806.38999999</v>
      </c>
      <c r="AE97" s="6">
        <v>142890669.13</v>
      </c>
      <c r="AF97" s="6">
        <v>144224118.60000002</v>
      </c>
      <c r="AG97" s="6">
        <v>144238189.46999997</v>
      </c>
      <c r="AH97" s="6">
        <v>141625982.66000003</v>
      </c>
      <c r="AI97" s="6">
        <v>147514300.97999999</v>
      </c>
      <c r="AJ97" s="6">
        <v>148238749.31999996</v>
      </c>
      <c r="AK97" s="6">
        <v>154259892.43000001</v>
      </c>
      <c r="AL97" s="6">
        <v>155039680.58999997</v>
      </c>
      <c r="AM97" s="6">
        <v>152527017.70000002</v>
      </c>
      <c r="AN97" s="6">
        <v>149818994.48000002</v>
      </c>
      <c r="AO97" s="6">
        <v>155201312.68000004</v>
      </c>
      <c r="AP97" s="6">
        <v>155271741.69</v>
      </c>
      <c r="AQ97" s="6">
        <v>151908918.17999998</v>
      </c>
      <c r="AR97" s="6">
        <v>152224851.56999999</v>
      </c>
      <c r="AS97" s="6">
        <v>150840011.16</v>
      </c>
      <c r="AT97" s="6">
        <v>148532692.55999997</v>
      </c>
      <c r="AU97" s="6">
        <v>151253987.15999997</v>
      </c>
      <c r="AV97" s="6">
        <v>155232852.56999999</v>
      </c>
      <c r="AW97" s="6">
        <v>156986631.49000001</v>
      </c>
      <c r="AX97" s="6">
        <v>157847633.94</v>
      </c>
      <c r="AY97" s="6">
        <v>156448787.75999999</v>
      </c>
      <c r="AZ97" s="6">
        <v>156810217.30000001</v>
      </c>
      <c r="BA97" s="6">
        <v>154231005.61000001</v>
      </c>
      <c r="BB97" s="6">
        <v>153180045.31999999</v>
      </c>
      <c r="BC97" s="6">
        <v>153713864.13999999</v>
      </c>
      <c r="BD97" s="6">
        <v>151920348.13999999</v>
      </c>
      <c r="BE97" s="6">
        <v>150880290.13999999</v>
      </c>
      <c r="BF97" s="6">
        <v>150442749.45999998</v>
      </c>
      <c r="BG97" s="6">
        <v>146260732.70000005</v>
      </c>
      <c r="BH97" s="6">
        <v>150946308.99000001</v>
      </c>
      <c r="BI97" s="6">
        <v>151770719.52000001</v>
      </c>
      <c r="BJ97" s="6">
        <v>152497865.79999998</v>
      </c>
      <c r="BK97" s="6">
        <v>153499205.91</v>
      </c>
      <c r="BL97" s="6">
        <v>152674689.89000002</v>
      </c>
      <c r="BM97" s="6">
        <v>154911093.43999997</v>
      </c>
      <c r="BN97" s="6">
        <v>153537338.19999999</v>
      </c>
      <c r="BO97" s="6">
        <v>151611769.75</v>
      </c>
      <c r="BP97" s="6">
        <v>151587143.67000002</v>
      </c>
      <c r="BQ97" s="6">
        <v>150736220.78</v>
      </c>
      <c r="BR97" s="6">
        <v>150166330.91999999</v>
      </c>
      <c r="BS97" s="6">
        <v>150773332.91999999</v>
      </c>
      <c r="BT97" s="6">
        <v>150179412.15999997</v>
      </c>
      <c r="BU97" s="6">
        <v>150003831.59999999</v>
      </c>
      <c r="BV97" s="6">
        <v>146995919.16</v>
      </c>
      <c r="BW97" s="6">
        <v>151016370.14000005</v>
      </c>
      <c r="BX97" s="6">
        <v>148834185.16000003</v>
      </c>
      <c r="BY97" s="6">
        <v>151425679.76000002</v>
      </c>
      <c r="BZ97" s="6">
        <v>147340502.84</v>
      </c>
      <c r="CA97" s="6">
        <v>149587154.30000001</v>
      </c>
      <c r="CB97" s="6">
        <v>150564533.60000002</v>
      </c>
      <c r="CC97" s="6">
        <v>146992030.10000002</v>
      </c>
      <c r="CD97" s="6">
        <v>145535349.83000004</v>
      </c>
      <c r="CE97" s="6">
        <v>146511812.26999998</v>
      </c>
      <c r="CF97" s="6">
        <v>148003851.41000003</v>
      </c>
      <c r="CG97" s="6">
        <v>147670640.34000003</v>
      </c>
      <c r="CH97" s="6">
        <v>151218413.43000004</v>
      </c>
      <c r="CI97" s="6">
        <v>152402279.15000001</v>
      </c>
      <c r="CJ97" s="6">
        <v>156414032.69</v>
      </c>
      <c r="CK97" s="6">
        <v>158455325.19999999</v>
      </c>
      <c r="CL97" s="6">
        <v>158813831.84000003</v>
      </c>
      <c r="CM97" s="6">
        <v>160108528.16000003</v>
      </c>
      <c r="CN97" s="6">
        <v>158331291.03000003</v>
      </c>
      <c r="CO97" s="6">
        <v>157239692.41000003</v>
      </c>
      <c r="CP97" s="6">
        <v>154746703.16999996</v>
      </c>
      <c r="CQ97" s="6">
        <v>158909609.57000002</v>
      </c>
      <c r="CR97" s="6">
        <v>163179076.64999998</v>
      </c>
      <c r="CS97" s="6">
        <v>167532045.41000003</v>
      </c>
      <c r="CT97" s="6">
        <v>168391661.96999997</v>
      </c>
      <c r="CU97" s="6">
        <v>168076599.59999996</v>
      </c>
      <c r="CV97" s="6">
        <v>167709262.19999999</v>
      </c>
      <c r="CW97" s="6">
        <v>168884907.61999997</v>
      </c>
      <c r="CX97" s="6">
        <v>171731706.24000001</v>
      </c>
      <c r="CY97" s="6">
        <v>172591259.25999999</v>
      </c>
      <c r="CZ97" s="6">
        <v>177066072.47999996</v>
      </c>
      <c r="DA97" s="6">
        <v>178026223.89000005</v>
      </c>
      <c r="DB97" s="6">
        <v>178079830.13999999</v>
      </c>
      <c r="DC97" s="6">
        <v>182251229.57999998</v>
      </c>
      <c r="DD97" s="6">
        <v>181748930.03</v>
      </c>
      <c r="DE97" s="6">
        <v>184466015.60000002</v>
      </c>
      <c r="DF97" s="6">
        <v>183197160.31999999</v>
      </c>
      <c r="DG97" s="6">
        <v>183189948.16000003</v>
      </c>
    </row>
    <row r="98" spans="1:111" x14ac:dyDescent="0.3">
      <c r="A98" s="1">
        <v>2</v>
      </c>
      <c r="B98" s="1">
        <v>110</v>
      </c>
      <c r="C98" s="1" t="s">
        <v>58</v>
      </c>
      <c r="D98" s="6">
        <v>103868303.02000001</v>
      </c>
      <c r="E98" s="6">
        <v>103524313.77000001</v>
      </c>
      <c r="F98" s="6">
        <v>104881294.00999999</v>
      </c>
      <c r="G98" s="6">
        <v>101400113.09999999</v>
      </c>
      <c r="H98" s="6">
        <v>98210055.319999993</v>
      </c>
      <c r="I98" s="6">
        <v>94501262.620000005</v>
      </c>
      <c r="J98" s="6">
        <v>94730744.719999999</v>
      </c>
      <c r="K98" s="6">
        <v>95306870.589999974</v>
      </c>
      <c r="L98" s="6">
        <v>97190051.419999987</v>
      </c>
      <c r="M98" s="6">
        <v>96335185.389999986</v>
      </c>
      <c r="N98" s="6">
        <v>96366155.520000011</v>
      </c>
      <c r="O98" s="6">
        <v>96125019.310000002</v>
      </c>
      <c r="P98" s="6">
        <v>95623783.849999994</v>
      </c>
      <c r="Q98" s="6">
        <v>93053427.269999996</v>
      </c>
      <c r="R98" s="6">
        <v>95548270.860000014</v>
      </c>
      <c r="S98" s="6">
        <v>95993791.63000001</v>
      </c>
      <c r="T98" s="6">
        <v>94721300.760000005</v>
      </c>
      <c r="U98" s="6">
        <v>91937231.640000001</v>
      </c>
      <c r="V98" s="6">
        <v>91855545.379999995</v>
      </c>
      <c r="W98" s="6">
        <v>90988782.25999999</v>
      </c>
      <c r="X98" s="6">
        <v>90691690.810000002</v>
      </c>
      <c r="Y98" s="6">
        <v>89668384.409999996</v>
      </c>
      <c r="Z98" s="6">
        <v>90110242.569999993</v>
      </c>
      <c r="AA98" s="6">
        <v>88911050.879999995</v>
      </c>
      <c r="AB98" s="6">
        <v>88378453.599999994</v>
      </c>
      <c r="AC98" s="6">
        <v>88000926.880000025</v>
      </c>
      <c r="AD98" s="6">
        <v>85095508.510000005</v>
      </c>
      <c r="AE98" s="6">
        <v>84569125.389999986</v>
      </c>
      <c r="AF98" s="6">
        <v>82012085.590000004</v>
      </c>
      <c r="AG98" s="6">
        <v>79144801.270000011</v>
      </c>
      <c r="AH98" s="6">
        <v>76523136.910000011</v>
      </c>
      <c r="AI98" s="6">
        <v>77583930.069999993</v>
      </c>
      <c r="AJ98" s="6">
        <v>76108135.680000007</v>
      </c>
      <c r="AK98" s="6">
        <v>75380470.020000011</v>
      </c>
      <c r="AL98" s="6">
        <v>74571665.99000001</v>
      </c>
      <c r="AM98" s="6">
        <v>71855494.279999986</v>
      </c>
      <c r="AN98" s="6">
        <v>70736811.420000002</v>
      </c>
      <c r="AO98" s="6">
        <v>68561107.75</v>
      </c>
      <c r="AP98" s="6">
        <v>67983987.409999982</v>
      </c>
      <c r="AQ98" s="6">
        <v>66021833.860000014</v>
      </c>
      <c r="AR98" s="6">
        <v>65429891.819999993</v>
      </c>
      <c r="AS98" s="6">
        <v>61871236.429999992</v>
      </c>
      <c r="AT98" s="6">
        <v>59987780.209999979</v>
      </c>
      <c r="AU98" s="6">
        <v>58820742.150000006</v>
      </c>
      <c r="AV98" s="6">
        <v>58660382.25</v>
      </c>
      <c r="AW98" s="6">
        <v>57711349.770000011</v>
      </c>
      <c r="AX98" s="6">
        <v>57054893.539999992</v>
      </c>
      <c r="AY98" s="6">
        <v>55101946.210000008</v>
      </c>
      <c r="AZ98" s="6">
        <v>53350843.770000011</v>
      </c>
      <c r="BA98" s="6">
        <v>51401873.979999989</v>
      </c>
      <c r="BB98" s="6">
        <v>51493858.520000011</v>
      </c>
      <c r="BC98" s="6">
        <v>50137766.389999986</v>
      </c>
      <c r="BD98" s="6">
        <v>53577884.439999998</v>
      </c>
      <c r="BE98" s="6">
        <v>53963588.479999989</v>
      </c>
      <c r="BF98" s="6">
        <v>53111571.25</v>
      </c>
      <c r="BG98" s="6">
        <v>52139304.050000012</v>
      </c>
      <c r="BH98" s="6">
        <v>51509816.760000005</v>
      </c>
      <c r="BI98" s="6">
        <v>49380533.569999993</v>
      </c>
      <c r="BJ98" s="6">
        <v>48194724.389999986</v>
      </c>
      <c r="BK98" s="6">
        <v>45845108.080000013</v>
      </c>
      <c r="BL98" s="6">
        <v>44781847.789999992</v>
      </c>
      <c r="BM98" s="6">
        <v>43147772.980000004</v>
      </c>
      <c r="BN98" s="6">
        <v>42929481.299999982</v>
      </c>
      <c r="BO98" s="6">
        <v>48985659.49000001</v>
      </c>
      <c r="BP98" s="6">
        <v>45944445.399999976</v>
      </c>
      <c r="BQ98" s="6">
        <v>45440012.470000014</v>
      </c>
      <c r="BR98" s="6">
        <v>43386968.709999993</v>
      </c>
      <c r="BS98" s="6">
        <v>40200431.580000013</v>
      </c>
      <c r="BT98" s="6">
        <v>40223396.980000004</v>
      </c>
      <c r="BU98" s="6">
        <v>39703352.140000015</v>
      </c>
      <c r="BV98" s="6">
        <v>37230928.379999995</v>
      </c>
      <c r="BW98" s="6">
        <v>36004268.819999993</v>
      </c>
      <c r="BX98" s="6">
        <v>34702979.560000002</v>
      </c>
      <c r="BY98" s="6">
        <v>34909394.049999997</v>
      </c>
      <c r="BZ98" s="6">
        <v>34354816.129999995</v>
      </c>
      <c r="CA98" s="6">
        <v>33568830.560000002</v>
      </c>
      <c r="CB98" s="6">
        <v>33511231.439999998</v>
      </c>
      <c r="CC98" s="6">
        <v>32052067.209999979</v>
      </c>
      <c r="CD98" s="6">
        <v>30874546.680000007</v>
      </c>
      <c r="CE98" s="6">
        <v>31159916.680000007</v>
      </c>
      <c r="CF98" s="6">
        <v>30217323.75</v>
      </c>
      <c r="CG98" s="6">
        <v>31132135.230000004</v>
      </c>
      <c r="CH98" s="6">
        <v>30314231.430000007</v>
      </c>
      <c r="CI98" s="6">
        <v>30067060.089999974</v>
      </c>
      <c r="CJ98" s="6">
        <v>30025214.869999975</v>
      </c>
      <c r="CK98" s="6">
        <v>30262603.099999994</v>
      </c>
      <c r="CL98" s="6">
        <v>30438589.109999999</v>
      </c>
      <c r="CM98" s="6">
        <v>30432649.329999983</v>
      </c>
      <c r="CN98" s="6">
        <v>29793374.769999981</v>
      </c>
      <c r="CO98" s="6">
        <v>29678462.840000004</v>
      </c>
      <c r="CP98" s="6">
        <v>29422624.790000007</v>
      </c>
      <c r="CQ98" s="6">
        <v>29713771.849999994</v>
      </c>
      <c r="CR98" s="6">
        <v>29865634.310000002</v>
      </c>
      <c r="CS98" s="6">
        <v>30261842.090000004</v>
      </c>
      <c r="CT98" s="6">
        <v>30691411.540000007</v>
      </c>
      <c r="CU98" s="6">
        <v>31083600.900000006</v>
      </c>
      <c r="CV98" s="6">
        <v>30859299.859999999</v>
      </c>
      <c r="CW98" s="6">
        <v>32073051.829999998</v>
      </c>
      <c r="CX98" s="6">
        <v>32256530.440000013</v>
      </c>
      <c r="CY98" s="6">
        <v>32234563.939999998</v>
      </c>
      <c r="CZ98" s="6">
        <v>31420276.439999998</v>
      </c>
      <c r="DA98" s="6">
        <v>29472166.129999995</v>
      </c>
      <c r="DB98" s="6">
        <v>27944501.13000001</v>
      </c>
      <c r="DC98" s="6">
        <v>28852754.410000011</v>
      </c>
      <c r="DD98" s="6">
        <v>29221655.679999992</v>
      </c>
      <c r="DE98" s="6">
        <v>29283593.99000001</v>
      </c>
      <c r="DF98" s="6">
        <v>29242336.569999993</v>
      </c>
      <c r="DG98" s="6">
        <v>29282172.839999989</v>
      </c>
    </row>
    <row r="99" spans="1:111" x14ac:dyDescent="0.3">
      <c r="A99" s="1">
        <v>1</v>
      </c>
      <c r="B99" s="1">
        <v>111</v>
      </c>
      <c r="C99" s="1" t="s">
        <v>45</v>
      </c>
      <c r="D99" s="6">
        <v>68092790.629999995</v>
      </c>
      <c r="E99" s="6">
        <v>70733162.629999995</v>
      </c>
      <c r="F99" s="6">
        <v>68903821.930000007</v>
      </c>
      <c r="G99" s="6">
        <v>69926630.379999995</v>
      </c>
      <c r="H99" s="6">
        <v>69854563.620000005</v>
      </c>
      <c r="I99" s="6">
        <v>71060004.330000013</v>
      </c>
      <c r="J99" s="6">
        <v>73163619.090000004</v>
      </c>
      <c r="K99" s="6">
        <v>70714957.669999987</v>
      </c>
      <c r="L99" s="6">
        <v>69477174.479999989</v>
      </c>
      <c r="M99" s="6">
        <v>66619351.030000001</v>
      </c>
      <c r="N99" s="6">
        <v>65406722.329999983</v>
      </c>
      <c r="O99" s="6">
        <v>62772212.229999989</v>
      </c>
      <c r="P99" s="6">
        <v>60959253.949999988</v>
      </c>
      <c r="Q99" s="6">
        <v>64096543.530000001</v>
      </c>
      <c r="R99" s="6">
        <v>63287696.870000005</v>
      </c>
      <c r="S99" s="6">
        <v>62608761.799999997</v>
      </c>
      <c r="T99" s="6">
        <v>62725917.800000012</v>
      </c>
      <c r="U99" s="6">
        <v>61303911.659999996</v>
      </c>
      <c r="V99" s="6">
        <v>60456569.5</v>
      </c>
      <c r="W99" s="6">
        <v>60584400.770000011</v>
      </c>
      <c r="X99" s="6">
        <v>60440164.590000004</v>
      </c>
      <c r="Y99" s="6">
        <v>59090355.109999985</v>
      </c>
      <c r="Z99" s="6">
        <v>60564136.48999998</v>
      </c>
      <c r="AA99" s="6">
        <v>60478479.109999985</v>
      </c>
      <c r="AB99" s="6">
        <v>60721532.349999994</v>
      </c>
      <c r="AC99" s="6">
        <v>62318543.769999996</v>
      </c>
      <c r="AD99" s="6">
        <v>61257339.99000001</v>
      </c>
      <c r="AE99" s="6">
        <v>59547157.489999995</v>
      </c>
      <c r="AF99" s="6">
        <v>60671529.13000001</v>
      </c>
      <c r="AG99" s="6">
        <v>58414410.99000001</v>
      </c>
      <c r="AH99" s="6">
        <v>58587873.699999988</v>
      </c>
      <c r="AI99" s="6">
        <v>57501768.890000001</v>
      </c>
      <c r="AJ99" s="6">
        <v>56912872.689999998</v>
      </c>
      <c r="AK99" s="6">
        <v>56166867.940000013</v>
      </c>
      <c r="AL99" s="6">
        <v>54996245.770000011</v>
      </c>
      <c r="AM99" s="6">
        <v>56028743.910000011</v>
      </c>
      <c r="AN99" s="6">
        <v>56103526.230000019</v>
      </c>
      <c r="AO99" s="6">
        <v>57010167.829999998</v>
      </c>
      <c r="AP99" s="6">
        <v>56998004.969999999</v>
      </c>
      <c r="AQ99" s="6">
        <v>60016089.640000015</v>
      </c>
      <c r="AR99" s="6">
        <v>59574225.309999987</v>
      </c>
      <c r="AS99" s="6">
        <v>57945934.25</v>
      </c>
      <c r="AT99" s="6">
        <v>59323633.549999997</v>
      </c>
      <c r="AU99" s="6">
        <v>57880185.300000012</v>
      </c>
      <c r="AV99" s="6">
        <v>57700455.5</v>
      </c>
      <c r="AW99" s="6">
        <v>58923612.629999995</v>
      </c>
      <c r="AX99" s="6">
        <v>60763320.25999999</v>
      </c>
      <c r="AY99" s="6">
        <v>61806947.609999999</v>
      </c>
      <c r="AZ99" s="6">
        <v>65160908.379999995</v>
      </c>
      <c r="BA99" s="6">
        <v>65776518.959999993</v>
      </c>
      <c r="BB99" s="6">
        <v>64426918.26000002</v>
      </c>
      <c r="BC99" s="6">
        <v>64414495.229999989</v>
      </c>
      <c r="BD99" s="6">
        <v>64284092.650000006</v>
      </c>
      <c r="BE99" s="6">
        <v>63115282.109999985</v>
      </c>
      <c r="BF99" s="6">
        <v>60838479.99000001</v>
      </c>
      <c r="BG99" s="6">
        <v>60517387.74000001</v>
      </c>
      <c r="BH99" s="6">
        <v>61395496.699999988</v>
      </c>
      <c r="BI99" s="6">
        <v>59003461.719999999</v>
      </c>
      <c r="BJ99" s="6">
        <v>57034591.219999999</v>
      </c>
      <c r="BK99" s="6">
        <v>55414691.519999981</v>
      </c>
      <c r="BL99" s="6">
        <v>53638476.809999987</v>
      </c>
      <c r="BM99" s="6">
        <v>51787968.229999989</v>
      </c>
      <c r="BN99" s="6">
        <v>50305569.310000002</v>
      </c>
      <c r="BO99" s="6">
        <v>43938080.560000002</v>
      </c>
      <c r="BP99" s="6">
        <v>42191705.979999989</v>
      </c>
      <c r="BQ99" s="6">
        <v>41270209.270000011</v>
      </c>
      <c r="BR99" s="6">
        <v>40597112.330000013</v>
      </c>
      <c r="BS99" s="6">
        <v>40416867.289999992</v>
      </c>
      <c r="BT99" s="6">
        <v>40058343.050000012</v>
      </c>
      <c r="BU99" s="6">
        <v>39830648.450000003</v>
      </c>
      <c r="BV99" s="6">
        <v>39151461.219999984</v>
      </c>
      <c r="BW99" s="6">
        <v>38094360.920000017</v>
      </c>
      <c r="BX99" s="6">
        <v>37256879.260000005</v>
      </c>
      <c r="BY99" s="6">
        <v>38139554.830000013</v>
      </c>
      <c r="BZ99" s="6">
        <v>36730966</v>
      </c>
      <c r="CA99" s="6">
        <v>35586316.349999994</v>
      </c>
      <c r="CB99" s="6">
        <v>35886184.620000005</v>
      </c>
      <c r="CC99" s="6">
        <v>35670542.689999998</v>
      </c>
      <c r="CD99" s="6">
        <v>35123116.75999999</v>
      </c>
      <c r="CE99" s="6">
        <v>34702216.819999993</v>
      </c>
      <c r="CF99" s="6">
        <v>34120619.129999995</v>
      </c>
      <c r="CG99" s="6">
        <v>33663398.890000001</v>
      </c>
      <c r="CH99" s="6">
        <v>30801527.75</v>
      </c>
      <c r="CI99" s="6">
        <v>30371067.739999995</v>
      </c>
      <c r="CJ99" s="6">
        <v>29864607.560000002</v>
      </c>
      <c r="CK99" s="6">
        <v>30410474.170000002</v>
      </c>
      <c r="CL99" s="6">
        <v>29953345.280000001</v>
      </c>
      <c r="CM99" s="6">
        <v>30407726.849999994</v>
      </c>
      <c r="CN99" s="6">
        <v>30319127.739999995</v>
      </c>
      <c r="CO99" s="6">
        <v>29966996.849999994</v>
      </c>
      <c r="CP99" s="6">
        <v>29742204.539999992</v>
      </c>
      <c r="CQ99" s="6">
        <v>28611322.159999996</v>
      </c>
      <c r="CR99" s="6">
        <v>28702871.800000012</v>
      </c>
      <c r="CS99" s="6">
        <v>28973808</v>
      </c>
      <c r="CT99" s="6">
        <v>28879847.650000006</v>
      </c>
      <c r="CU99" s="6">
        <v>28154052.74000001</v>
      </c>
      <c r="CV99" s="6">
        <v>28509832.510000005</v>
      </c>
      <c r="CW99" s="6">
        <v>28607426.459999993</v>
      </c>
      <c r="CX99" s="6">
        <v>28884890.650000006</v>
      </c>
      <c r="CY99" s="6">
        <v>28922403.960000008</v>
      </c>
      <c r="CZ99" s="6">
        <v>28391838.250000007</v>
      </c>
      <c r="DA99" s="6">
        <v>29201973.299999997</v>
      </c>
      <c r="DB99" s="6">
        <v>28499716.319999993</v>
      </c>
      <c r="DC99" s="6">
        <v>28922427.789999992</v>
      </c>
      <c r="DD99" s="6">
        <v>29022335.729999989</v>
      </c>
      <c r="DE99" s="6">
        <v>28513598.939999998</v>
      </c>
      <c r="DF99" s="6">
        <v>28775507.249999985</v>
      </c>
      <c r="DG99" s="6">
        <v>29136389.439999998</v>
      </c>
    </row>
    <row r="100" spans="1:111" x14ac:dyDescent="0.3">
      <c r="A100" s="1">
        <v>2</v>
      </c>
      <c r="B100" s="1">
        <v>112</v>
      </c>
      <c r="C100" s="1" t="s">
        <v>59</v>
      </c>
      <c r="D100" s="6">
        <v>372945845.39999986</v>
      </c>
      <c r="E100" s="6">
        <v>372902602.9000001</v>
      </c>
      <c r="F100" s="6">
        <v>373297333.51000011</v>
      </c>
      <c r="G100" s="6">
        <v>375658827.82000017</v>
      </c>
      <c r="H100" s="6">
        <v>379069031.44999993</v>
      </c>
      <c r="I100" s="6">
        <v>380726384.48999989</v>
      </c>
      <c r="J100" s="6">
        <v>379298583.37999988</v>
      </c>
      <c r="K100" s="6">
        <v>382909142.31999993</v>
      </c>
      <c r="L100" s="6">
        <v>386552306.40999997</v>
      </c>
      <c r="M100" s="6">
        <v>390025202.71999991</v>
      </c>
      <c r="N100" s="6">
        <v>392028926.9000001</v>
      </c>
      <c r="O100" s="6">
        <v>394200547.24000001</v>
      </c>
      <c r="P100" s="6">
        <v>394710956.86999989</v>
      </c>
      <c r="Q100" s="6">
        <v>394631482.3499999</v>
      </c>
      <c r="R100" s="6">
        <v>393978239.48000014</v>
      </c>
      <c r="S100" s="6">
        <v>392993514.96999991</v>
      </c>
      <c r="T100" s="6">
        <v>393346891.11999989</v>
      </c>
      <c r="U100" s="6">
        <v>399186806.57999992</v>
      </c>
      <c r="V100" s="6">
        <v>397715630.69999993</v>
      </c>
      <c r="W100" s="6">
        <v>398308956.81000006</v>
      </c>
      <c r="X100" s="6">
        <v>400524411.46999991</v>
      </c>
      <c r="Y100" s="6">
        <v>400741997.04999995</v>
      </c>
      <c r="Z100" s="6">
        <v>401405400.9799999</v>
      </c>
      <c r="AA100" s="6">
        <v>398828549.68000007</v>
      </c>
      <c r="AB100" s="6">
        <v>399234591.39999998</v>
      </c>
      <c r="AC100" s="6">
        <v>403412262.54999983</v>
      </c>
      <c r="AD100" s="6">
        <v>403073697.31999993</v>
      </c>
      <c r="AE100" s="6">
        <v>404187570.28999996</v>
      </c>
      <c r="AF100" s="6">
        <v>403495408.71000004</v>
      </c>
      <c r="AG100" s="6">
        <v>408030879.62</v>
      </c>
      <c r="AH100" s="6">
        <v>413501147.40999997</v>
      </c>
      <c r="AI100" s="6">
        <v>418012602.62</v>
      </c>
      <c r="AJ100" s="6">
        <v>420495358.71000004</v>
      </c>
      <c r="AK100" s="6">
        <v>423590742.92000008</v>
      </c>
      <c r="AL100" s="6">
        <v>432082436.03999996</v>
      </c>
      <c r="AM100" s="6">
        <v>444750055.28000021</v>
      </c>
      <c r="AN100" s="6">
        <v>444528559.70000005</v>
      </c>
      <c r="AO100" s="6">
        <v>452758495.74000013</v>
      </c>
      <c r="AP100" s="6">
        <v>460293304.04000008</v>
      </c>
      <c r="AQ100" s="6">
        <v>464543013.33000016</v>
      </c>
      <c r="AR100" s="6">
        <v>463880245.24000013</v>
      </c>
      <c r="AS100" s="6">
        <v>475549302.51999986</v>
      </c>
      <c r="AT100" s="6">
        <v>476456071.79000008</v>
      </c>
      <c r="AU100" s="6">
        <v>477077949.38</v>
      </c>
      <c r="AV100" s="6">
        <v>483098814.13999999</v>
      </c>
      <c r="AW100" s="6">
        <v>492560839.62000012</v>
      </c>
      <c r="AX100" s="6">
        <v>505126188.29000008</v>
      </c>
      <c r="AY100" s="6">
        <v>537996901.76999998</v>
      </c>
      <c r="AZ100" s="6">
        <v>541743694.91000009</v>
      </c>
      <c r="BA100" s="6">
        <v>538190028.75</v>
      </c>
      <c r="BB100" s="6">
        <v>537658590.78999996</v>
      </c>
      <c r="BC100" s="6">
        <v>535876687.92999995</v>
      </c>
      <c r="BD100" s="6">
        <v>523891836.32000005</v>
      </c>
      <c r="BE100" s="6">
        <v>523428855.56999993</v>
      </c>
      <c r="BF100" s="6">
        <v>515850659.03999996</v>
      </c>
      <c r="BG100" s="6">
        <v>517103125.79999995</v>
      </c>
      <c r="BH100" s="6">
        <v>511271695.89999998</v>
      </c>
      <c r="BI100" s="6">
        <v>506260046.38999987</v>
      </c>
      <c r="BJ100" s="6">
        <v>513129025.30999994</v>
      </c>
      <c r="BK100" s="6">
        <v>511784513.94000006</v>
      </c>
      <c r="BL100" s="6">
        <v>509337517.3900001</v>
      </c>
      <c r="BM100" s="6">
        <v>507959062.64999998</v>
      </c>
      <c r="BN100" s="6">
        <v>520946889.39999998</v>
      </c>
      <c r="BO100" s="6">
        <v>518376343.87000012</v>
      </c>
      <c r="BP100" s="6">
        <v>510117964.55000007</v>
      </c>
      <c r="BQ100" s="6">
        <v>504379940.10000014</v>
      </c>
      <c r="BR100" s="6">
        <v>520020277.13000011</v>
      </c>
      <c r="BS100" s="6">
        <v>520182843.34000003</v>
      </c>
      <c r="BT100" s="6">
        <v>508197116.98000002</v>
      </c>
      <c r="BU100" s="6">
        <v>523795061.31000006</v>
      </c>
      <c r="BV100" s="6">
        <v>536666135.13</v>
      </c>
      <c r="BW100" s="6">
        <v>554626945.63999999</v>
      </c>
      <c r="BX100" s="6">
        <v>553052237.99000013</v>
      </c>
      <c r="BY100" s="6">
        <v>563427589.57000005</v>
      </c>
      <c r="BZ100" s="6">
        <v>567933997.02999985</v>
      </c>
      <c r="CA100" s="6">
        <v>590107384.60000002</v>
      </c>
      <c r="CB100" s="6">
        <v>599642569.54999995</v>
      </c>
      <c r="CC100" s="6">
        <v>609003473.29999983</v>
      </c>
      <c r="CD100" s="6">
        <v>631533488.63</v>
      </c>
      <c r="CE100" s="6">
        <v>644427612.08000004</v>
      </c>
      <c r="CF100" s="6">
        <v>649769246.37000012</v>
      </c>
      <c r="CG100" s="6">
        <v>653135608.00999999</v>
      </c>
      <c r="CH100" s="6">
        <v>672564377.35000002</v>
      </c>
      <c r="CI100" s="6">
        <v>677637382.28999996</v>
      </c>
      <c r="CJ100" s="6">
        <v>680319653.95000005</v>
      </c>
      <c r="CK100" s="6">
        <v>684159889.03000009</v>
      </c>
      <c r="CL100" s="6">
        <v>684081727.5</v>
      </c>
      <c r="CM100" s="6">
        <v>687703900.71000004</v>
      </c>
      <c r="CN100" s="6">
        <v>672201855.26000011</v>
      </c>
      <c r="CO100" s="6">
        <v>664677335.32999992</v>
      </c>
      <c r="CP100" s="6">
        <v>653961339.00999999</v>
      </c>
      <c r="CQ100" s="6">
        <v>646987561.32999992</v>
      </c>
      <c r="CR100" s="6">
        <v>651540359.43000007</v>
      </c>
      <c r="CS100" s="6">
        <v>651547160.50999999</v>
      </c>
      <c r="CT100" s="6">
        <v>653797642.48000002</v>
      </c>
      <c r="CU100" s="6">
        <v>651072843.19999981</v>
      </c>
      <c r="CV100" s="6">
        <v>652159993.97000003</v>
      </c>
      <c r="CW100" s="6">
        <v>655895560.77999997</v>
      </c>
      <c r="CX100" s="6">
        <v>656307741.30999994</v>
      </c>
      <c r="CY100" s="6">
        <v>656164582.86000001</v>
      </c>
      <c r="CZ100" s="6">
        <v>657456102.53999996</v>
      </c>
      <c r="DA100" s="6">
        <v>654716283.49000013</v>
      </c>
      <c r="DB100" s="6">
        <v>653146334.09000003</v>
      </c>
      <c r="DC100" s="6">
        <v>646504466.17999983</v>
      </c>
      <c r="DD100" s="6">
        <v>647714322.16999996</v>
      </c>
      <c r="DE100" s="6">
        <v>647640234.37000012</v>
      </c>
      <c r="DF100" s="6">
        <v>658483870.33000004</v>
      </c>
      <c r="DG100" s="6">
        <v>668358911.2099998</v>
      </c>
    </row>
    <row r="101" spans="1:111" x14ac:dyDescent="0.3">
      <c r="A101" s="1">
        <v>1</v>
      </c>
      <c r="B101" s="1">
        <v>113</v>
      </c>
      <c r="C101" s="1" t="s">
        <v>31</v>
      </c>
      <c r="D101" s="6">
        <v>5662312.4400000051</v>
      </c>
      <c r="E101" s="6">
        <v>5605235.5999999978</v>
      </c>
      <c r="F101" s="6">
        <v>5651633.5900000036</v>
      </c>
      <c r="G101" s="6">
        <v>5683905.0400000028</v>
      </c>
      <c r="H101" s="6">
        <v>5665059.6199999973</v>
      </c>
      <c r="I101" s="6">
        <v>5723599.7500000037</v>
      </c>
      <c r="J101" s="6">
        <v>5808075.5500000007</v>
      </c>
      <c r="K101" s="6">
        <v>5921141.4799999967</v>
      </c>
      <c r="L101" s="6">
        <v>6172074.9100000039</v>
      </c>
      <c r="M101" s="6">
        <v>6165044.3699999973</v>
      </c>
      <c r="N101" s="6">
        <v>6258450.4899999946</v>
      </c>
      <c r="O101" s="6">
        <v>6156647.4299999997</v>
      </c>
      <c r="P101" s="6">
        <v>6179154.7299999967</v>
      </c>
      <c r="Q101" s="6">
        <v>6438179.349999994</v>
      </c>
      <c r="R101" s="6">
        <v>6019171.9699999988</v>
      </c>
      <c r="S101" s="6">
        <v>6050816.0600000024</v>
      </c>
      <c r="T101" s="6">
        <v>6146299.7599999979</v>
      </c>
      <c r="U101" s="6">
        <v>6239207.8900000006</v>
      </c>
      <c r="V101" s="6">
        <v>6288677.8399999961</v>
      </c>
      <c r="W101" s="6">
        <v>6387384.9499999955</v>
      </c>
      <c r="X101" s="6">
        <v>6393180.700000003</v>
      </c>
      <c r="Y101" s="6">
        <v>6609242.6499999985</v>
      </c>
      <c r="Z101" s="6">
        <v>6782353.1400000006</v>
      </c>
      <c r="AA101" s="6">
        <v>6593430.5100000054</v>
      </c>
      <c r="AB101" s="6">
        <v>6610240.9100000039</v>
      </c>
      <c r="AC101" s="6">
        <v>6897098.3900000006</v>
      </c>
      <c r="AD101" s="6">
        <v>6889039.7700000033</v>
      </c>
      <c r="AE101" s="6">
        <v>6953436.8799999952</v>
      </c>
      <c r="AF101" s="6">
        <v>7101222.799999997</v>
      </c>
      <c r="AG101" s="6">
        <v>7139255.9399999976</v>
      </c>
      <c r="AH101" s="6">
        <v>6993667.9299999923</v>
      </c>
      <c r="AI101" s="6">
        <v>7026608.0600000024</v>
      </c>
      <c r="AJ101" s="6">
        <v>7044515.0600000024</v>
      </c>
      <c r="AK101" s="6">
        <v>7470762.2599999979</v>
      </c>
      <c r="AL101" s="6">
        <v>8054337.9499999955</v>
      </c>
      <c r="AM101" s="6">
        <v>8130245.7599999979</v>
      </c>
      <c r="AN101" s="6">
        <v>8420283.9800000042</v>
      </c>
      <c r="AO101" s="6">
        <v>8200813.6299999952</v>
      </c>
      <c r="AP101" s="6">
        <v>8256768.1299999952</v>
      </c>
      <c r="AQ101" s="6">
        <v>8266945.4600000009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</row>
    <row r="102" spans="1:111" x14ac:dyDescent="0.3">
      <c r="A102" s="1">
        <v>1</v>
      </c>
      <c r="B102" s="1">
        <v>114</v>
      </c>
      <c r="C102" s="1" t="s">
        <v>24</v>
      </c>
      <c r="D102" s="6">
        <v>118467748.29999995</v>
      </c>
      <c r="E102" s="6">
        <v>122995859.47999996</v>
      </c>
      <c r="F102" s="6">
        <v>125232688.00999999</v>
      </c>
      <c r="G102" s="6">
        <v>127801167.74000001</v>
      </c>
      <c r="H102" s="6">
        <v>128104852.40999997</v>
      </c>
      <c r="I102" s="6">
        <v>127551121.78000003</v>
      </c>
      <c r="J102" s="6">
        <v>128762690.81</v>
      </c>
      <c r="K102" s="6">
        <v>130491080.31999999</v>
      </c>
      <c r="L102" s="6">
        <v>134459789.18000001</v>
      </c>
      <c r="M102" s="6">
        <v>136280743.42999995</v>
      </c>
      <c r="N102" s="6">
        <v>139618091.97999996</v>
      </c>
      <c r="O102" s="6">
        <v>143128320.44999999</v>
      </c>
      <c r="P102" s="6">
        <v>143383803.17999995</v>
      </c>
      <c r="Q102" s="6">
        <v>145117339.06000006</v>
      </c>
      <c r="R102" s="6">
        <v>144945968.09999996</v>
      </c>
      <c r="S102" s="6">
        <v>146025575.79000002</v>
      </c>
      <c r="T102" s="6">
        <v>147090313.68999994</v>
      </c>
      <c r="U102" s="6">
        <v>145846735.94999999</v>
      </c>
      <c r="V102" s="6">
        <v>145672385.77000004</v>
      </c>
      <c r="W102" s="6">
        <v>146342181.42999995</v>
      </c>
      <c r="X102" s="6">
        <v>147307266.28999996</v>
      </c>
      <c r="Y102" s="6">
        <v>146840369.95999998</v>
      </c>
      <c r="Z102" s="6">
        <v>147589684.25</v>
      </c>
      <c r="AA102" s="6">
        <v>146698829.44</v>
      </c>
      <c r="AB102" s="6">
        <v>145682959.67999995</v>
      </c>
      <c r="AC102" s="6">
        <v>145775661.0999999</v>
      </c>
      <c r="AD102" s="6">
        <v>145340994.85000002</v>
      </c>
      <c r="AE102" s="6">
        <v>144735979.20999992</v>
      </c>
      <c r="AF102" s="6">
        <v>147094123.61000001</v>
      </c>
      <c r="AG102" s="6">
        <v>148489749.65999997</v>
      </c>
      <c r="AH102" s="6">
        <v>147826691.64999998</v>
      </c>
      <c r="AI102" s="6">
        <v>150258174</v>
      </c>
      <c r="AJ102" s="6">
        <v>152339495.54000008</v>
      </c>
      <c r="AK102" s="6">
        <v>157408747.38999999</v>
      </c>
      <c r="AL102" s="6">
        <v>160718775.47000003</v>
      </c>
      <c r="AM102" s="6">
        <v>163398734.37</v>
      </c>
      <c r="AN102" s="6">
        <v>164588966.94999993</v>
      </c>
      <c r="AO102" s="6">
        <v>166465453.92999995</v>
      </c>
      <c r="AP102" s="6">
        <v>167281550.05000007</v>
      </c>
      <c r="AQ102" s="6">
        <v>164091639.27999997</v>
      </c>
      <c r="AR102" s="6">
        <v>163840228.38000011</v>
      </c>
      <c r="AS102" s="6">
        <v>164633394.75</v>
      </c>
      <c r="AT102" s="6">
        <v>160400023.95000005</v>
      </c>
      <c r="AU102" s="6">
        <v>161113054.43999994</v>
      </c>
      <c r="AV102" s="6">
        <v>161290262.89999998</v>
      </c>
      <c r="AW102" s="6">
        <v>161521629.29999995</v>
      </c>
      <c r="AX102" s="6">
        <v>158323502.65999997</v>
      </c>
      <c r="AY102" s="6">
        <v>153462961.94999999</v>
      </c>
      <c r="AZ102" s="6">
        <v>152346876.54000002</v>
      </c>
      <c r="BA102" s="6">
        <v>148780651.80999994</v>
      </c>
      <c r="BB102" s="6">
        <v>148769981.09000003</v>
      </c>
      <c r="BC102" s="6">
        <v>149055202.06999993</v>
      </c>
      <c r="BD102" s="6">
        <v>146685210.06000006</v>
      </c>
      <c r="BE102" s="6">
        <v>142554465.20999992</v>
      </c>
      <c r="BF102" s="6">
        <v>141607259.22999996</v>
      </c>
      <c r="BG102" s="6">
        <v>142846396.71999997</v>
      </c>
      <c r="BH102" s="6">
        <v>142353449.84000003</v>
      </c>
      <c r="BI102" s="6">
        <v>143081263.99000001</v>
      </c>
      <c r="BJ102" s="6">
        <v>143763615.97000003</v>
      </c>
      <c r="BK102" s="6">
        <v>146432529.19</v>
      </c>
      <c r="BL102" s="6">
        <v>144230522.30000001</v>
      </c>
      <c r="BM102" s="6">
        <v>146604193.92000008</v>
      </c>
      <c r="BN102" s="6">
        <v>147649166.27000004</v>
      </c>
      <c r="BO102" s="6">
        <v>147395456.54999995</v>
      </c>
      <c r="BP102" s="6">
        <v>147312040.74000001</v>
      </c>
      <c r="BQ102" s="6">
        <v>146301905.63999993</v>
      </c>
      <c r="BR102" s="6">
        <v>148339887.37999994</v>
      </c>
      <c r="BS102" s="6">
        <v>150389801.37</v>
      </c>
      <c r="BT102" s="6">
        <v>153373699.12</v>
      </c>
      <c r="BU102" s="6">
        <v>154017504.48000002</v>
      </c>
      <c r="BV102" s="6">
        <v>159218258.99000001</v>
      </c>
      <c r="BW102" s="6">
        <v>162132856.16999996</v>
      </c>
      <c r="BX102" s="6">
        <v>162234712.18000007</v>
      </c>
      <c r="BY102" s="6">
        <v>167456757.61999995</v>
      </c>
      <c r="BZ102" s="6">
        <v>170117186.96000004</v>
      </c>
      <c r="CA102" s="6">
        <v>172877164.12</v>
      </c>
      <c r="CB102" s="6">
        <v>175705861.92000008</v>
      </c>
      <c r="CC102" s="6">
        <v>178254109.09000003</v>
      </c>
      <c r="CD102" s="6">
        <v>181139178.92999995</v>
      </c>
      <c r="CE102" s="6">
        <v>184937813.07000005</v>
      </c>
      <c r="CF102" s="6">
        <v>192606951.72000003</v>
      </c>
      <c r="CG102" s="6">
        <v>194990964.47000003</v>
      </c>
      <c r="CH102" s="6">
        <v>198006434.62</v>
      </c>
      <c r="CI102" s="6">
        <v>206040844.64999986</v>
      </c>
      <c r="CJ102" s="6">
        <v>210622303.00999999</v>
      </c>
      <c r="CK102" s="6">
        <v>214584202.66000009</v>
      </c>
      <c r="CL102" s="6">
        <v>218613973.18999994</v>
      </c>
      <c r="CM102" s="6">
        <v>221005871.47000003</v>
      </c>
      <c r="CN102" s="6">
        <v>227564413.00000012</v>
      </c>
      <c r="CO102" s="6">
        <v>231143360.30999994</v>
      </c>
      <c r="CP102" s="6">
        <v>233990546.09000003</v>
      </c>
      <c r="CQ102" s="6">
        <v>237423753.56999993</v>
      </c>
      <c r="CR102" s="6">
        <v>242143513.87</v>
      </c>
      <c r="CS102" s="6">
        <v>244921318.60000002</v>
      </c>
      <c r="CT102" s="6">
        <v>273372755.03999996</v>
      </c>
      <c r="CU102" s="6">
        <v>297309297.09000003</v>
      </c>
      <c r="CV102" s="6">
        <v>297584956.01999998</v>
      </c>
      <c r="CW102" s="6">
        <v>296555057.56999993</v>
      </c>
      <c r="CX102" s="6">
        <v>297984530.69000006</v>
      </c>
      <c r="CY102" s="6">
        <v>296855225.00999999</v>
      </c>
      <c r="CZ102" s="6">
        <v>297092242.75</v>
      </c>
      <c r="DA102" s="6">
        <v>297179689.29000002</v>
      </c>
      <c r="DB102" s="6">
        <v>294944847.35999995</v>
      </c>
      <c r="DC102" s="6">
        <v>294932003.54000002</v>
      </c>
      <c r="DD102" s="6">
        <v>296074734.79999995</v>
      </c>
      <c r="DE102" s="6">
        <v>293825204.31999999</v>
      </c>
      <c r="DF102" s="6">
        <v>293003319.84000003</v>
      </c>
      <c r="DG102" s="6">
        <v>290796921.71999997</v>
      </c>
    </row>
    <row r="103" spans="1:111" x14ac:dyDescent="0.3">
      <c r="A103" s="1">
        <v>1</v>
      </c>
      <c r="B103" s="1">
        <v>123</v>
      </c>
      <c r="C103" s="1" t="s">
        <v>48</v>
      </c>
      <c r="D103" s="6">
        <v>354218253.71000004</v>
      </c>
      <c r="E103" s="6">
        <v>359514321.92000055</v>
      </c>
      <c r="F103" s="6">
        <v>366530125.87999964</v>
      </c>
      <c r="G103" s="6">
        <v>374811121.07000017</v>
      </c>
      <c r="H103" s="6">
        <v>369407800.82000017</v>
      </c>
      <c r="I103" s="6">
        <v>376438601.03999996</v>
      </c>
      <c r="J103" s="6">
        <v>369436454.21999979</v>
      </c>
      <c r="K103" s="6">
        <v>370117174.05999994</v>
      </c>
      <c r="L103" s="6">
        <v>356377764.97999954</v>
      </c>
      <c r="M103" s="6">
        <v>366417340.75</v>
      </c>
      <c r="N103" s="6">
        <v>380826075.91000032</v>
      </c>
      <c r="O103" s="6">
        <v>403518693.96999979</v>
      </c>
      <c r="P103" s="6">
        <v>412493468.0199995</v>
      </c>
      <c r="Q103" s="6">
        <v>390926364.30000019</v>
      </c>
      <c r="R103" s="6">
        <v>407561691.13000011</v>
      </c>
      <c r="S103" s="6">
        <v>423732764.96000051</v>
      </c>
      <c r="T103" s="6">
        <v>440184416.53000069</v>
      </c>
      <c r="U103" s="6">
        <v>469341873.2300005</v>
      </c>
      <c r="V103" s="6">
        <v>474518318.72000027</v>
      </c>
      <c r="W103" s="6">
        <v>486697789.28999996</v>
      </c>
      <c r="X103" s="6">
        <v>503415002.13999987</v>
      </c>
      <c r="Y103" s="6">
        <v>529820239.86999989</v>
      </c>
      <c r="Z103" s="6">
        <v>552077015.05999994</v>
      </c>
      <c r="AA103" s="6">
        <v>592823656.30000019</v>
      </c>
      <c r="AB103" s="6">
        <v>603967288.10999966</v>
      </c>
      <c r="AC103" s="6">
        <v>625774383.28999996</v>
      </c>
      <c r="AD103" s="6">
        <v>636784443.42000055</v>
      </c>
      <c r="AE103" s="6">
        <v>658695549.02000046</v>
      </c>
      <c r="AF103" s="6">
        <v>682282505.60999966</v>
      </c>
      <c r="AG103" s="6">
        <v>699340846.19000053</v>
      </c>
      <c r="AH103" s="6">
        <v>721395911.90999985</v>
      </c>
      <c r="AI103" s="6">
        <v>732225522.77999973</v>
      </c>
      <c r="AJ103" s="6">
        <v>745715315.89999962</v>
      </c>
      <c r="AK103" s="6">
        <v>758085125.1500001</v>
      </c>
      <c r="AL103" s="6">
        <v>774388102.1500001</v>
      </c>
      <c r="AM103" s="6">
        <v>765534561.19000053</v>
      </c>
      <c r="AN103" s="6">
        <v>784300279.37000036</v>
      </c>
      <c r="AO103" s="6">
        <v>798257331.89000034</v>
      </c>
      <c r="AP103" s="6">
        <v>754260333.48999977</v>
      </c>
      <c r="AQ103" s="6">
        <v>765004849.0199995</v>
      </c>
      <c r="AR103" s="6">
        <v>765497461.03000069</v>
      </c>
      <c r="AS103" s="6">
        <v>771615906.49999952</v>
      </c>
      <c r="AT103" s="6">
        <v>767808277.94000006</v>
      </c>
      <c r="AU103" s="6">
        <v>772920704.21999979</v>
      </c>
      <c r="AV103" s="6">
        <v>783820425.25000048</v>
      </c>
      <c r="AW103" s="6">
        <v>784678346.39000034</v>
      </c>
      <c r="AX103" s="6">
        <v>787368839.13999987</v>
      </c>
      <c r="AY103" s="6">
        <v>793956602.44000053</v>
      </c>
      <c r="AZ103" s="6">
        <v>797865678.34000015</v>
      </c>
      <c r="BA103" s="6">
        <v>776514138.57999992</v>
      </c>
      <c r="BB103" s="6">
        <v>1194520114.8000002</v>
      </c>
      <c r="BC103" s="6">
        <v>1190889797.7799997</v>
      </c>
      <c r="BD103" s="6">
        <v>1186085202.3199997</v>
      </c>
      <c r="BE103" s="6">
        <v>1185601731.9800005</v>
      </c>
      <c r="BF103" s="6">
        <v>1182100305.7300005</v>
      </c>
      <c r="BG103" s="6">
        <v>1188769256.6700001</v>
      </c>
      <c r="BH103" s="6">
        <v>1181181747.8199997</v>
      </c>
      <c r="BI103" s="6">
        <v>1190103338.2199993</v>
      </c>
      <c r="BJ103" s="6">
        <v>1198609950.9299994</v>
      </c>
      <c r="BK103" s="6">
        <v>1212329265.3699999</v>
      </c>
      <c r="BL103" s="6">
        <v>1224033720.5499992</v>
      </c>
      <c r="BM103" s="6">
        <v>1236578511.3400002</v>
      </c>
      <c r="BN103" s="6">
        <v>1236930762.79</v>
      </c>
      <c r="BO103" s="6">
        <v>1248953412.960001</v>
      </c>
      <c r="BP103" s="6">
        <v>1262969318.1599998</v>
      </c>
      <c r="BQ103" s="6">
        <v>1262458883.2800007</v>
      </c>
      <c r="BR103" s="6">
        <v>1264098667.6000004</v>
      </c>
      <c r="BS103" s="6">
        <v>1274490300.4700003</v>
      </c>
      <c r="BT103" s="6">
        <v>1282216529.9400005</v>
      </c>
      <c r="BU103" s="6">
        <v>1290522988.7399998</v>
      </c>
      <c r="BV103" s="6">
        <v>1303386811.7600002</v>
      </c>
      <c r="BW103" s="6">
        <v>1314780023.3600006</v>
      </c>
      <c r="BX103" s="6">
        <v>1323427042.7700005</v>
      </c>
      <c r="BY103" s="6">
        <v>1339406524.1700001</v>
      </c>
      <c r="BZ103" s="6">
        <v>1348373334.2699995</v>
      </c>
      <c r="CA103" s="6">
        <v>1342874693.9700003</v>
      </c>
      <c r="CB103" s="6">
        <v>1341253645.039999</v>
      </c>
      <c r="CC103" s="6">
        <v>1339380851.8899994</v>
      </c>
      <c r="CD103" s="6">
        <v>1325285303.9700012</v>
      </c>
      <c r="CE103" s="6">
        <v>1318636377.8699989</v>
      </c>
      <c r="CF103" s="6">
        <v>1309830197.6200008</v>
      </c>
      <c r="CG103" s="6">
        <v>1310891709.1099997</v>
      </c>
      <c r="CH103" s="6">
        <v>1306255855.8900003</v>
      </c>
      <c r="CI103" s="6">
        <v>1303313454.9200001</v>
      </c>
      <c r="CJ103" s="6">
        <v>1304488291.6700001</v>
      </c>
      <c r="CK103" s="6">
        <v>1316931060.6500006</v>
      </c>
      <c r="CL103" s="6">
        <v>1318899109.29</v>
      </c>
      <c r="CM103" s="6">
        <v>1318267396.7299995</v>
      </c>
      <c r="CN103" s="6">
        <v>1320482361.9900007</v>
      </c>
      <c r="CO103" s="6">
        <v>1306269564.789999</v>
      </c>
      <c r="CP103" s="6">
        <v>1294807056.7199993</v>
      </c>
      <c r="CQ103" s="6">
        <v>1279292531.3299999</v>
      </c>
      <c r="CR103" s="6">
        <v>1295168263.0200005</v>
      </c>
      <c r="CS103" s="6">
        <v>1302864069.4899998</v>
      </c>
      <c r="CT103" s="6">
        <v>1315818997.2199993</v>
      </c>
      <c r="CU103" s="6">
        <v>1315457829.6700001</v>
      </c>
      <c r="CV103" s="6">
        <v>1328663600.6700001</v>
      </c>
      <c r="CW103" s="6">
        <v>1347757977.0699997</v>
      </c>
      <c r="CX103" s="6">
        <v>1350899725.0199986</v>
      </c>
      <c r="CY103" s="6">
        <v>1363340495.1700001</v>
      </c>
      <c r="CZ103" s="6">
        <v>1376008857.8900013</v>
      </c>
      <c r="DA103" s="6">
        <v>1378679062.3699989</v>
      </c>
      <c r="DB103" s="6">
        <v>1378713277.1499996</v>
      </c>
      <c r="DC103" s="6">
        <v>1396145686.1999989</v>
      </c>
      <c r="DD103" s="6">
        <v>1408537405.0200005</v>
      </c>
      <c r="DE103" s="6">
        <v>1430621686.3199997</v>
      </c>
      <c r="DF103" s="6">
        <v>1452790064.3099976</v>
      </c>
      <c r="DG103" s="6">
        <v>1469412156.9799995</v>
      </c>
    </row>
    <row r="104" spans="1:111" x14ac:dyDescent="0.3">
      <c r="A104" s="1">
        <v>1</v>
      </c>
      <c r="B104" s="1">
        <v>144</v>
      </c>
      <c r="C104" s="1" t="s">
        <v>53</v>
      </c>
      <c r="D104" s="6">
        <v>33770.820000000298</v>
      </c>
      <c r="E104" s="6">
        <v>64459.080000001937</v>
      </c>
      <c r="F104" s="6">
        <v>168832.08000000194</v>
      </c>
      <c r="G104" s="6">
        <v>372526.53000000119</v>
      </c>
      <c r="H104" s="6">
        <v>732180.82999999821</v>
      </c>
      <c r="I104" s="6">
        <v>1402512.4599999934</v>
      </c>
      <c r="J104" s="6">
        <v>2238728.9700000063</v>
      </c>
      <c r="K104" s="6">
        <v>3267798.1600000039</v>
      </c>
      <c r="L104" s="6">
        <v>4139378.3099999949</v>
      </c>
      <c r="M104" s="6">
        <v>4924479.4800000042</v>
      </c>
      <c r="N104" s="6">
        <v>6025621.8099999949</v>
      </c>
      <c r="O104" s="6">
        <v>7006105.0299999937</v>
      </c>
      <c r="P104" s="6">
        <v>7263481.9100000039</v>
      </c>
      <c r="Q104" s="6">
        <v>7544369.7699999958</v>
      </c>
      <c r="R104" s="6">
        <v>8088240.4300000072</v>
      </c>
      <c r="S104" s="6">
        <v>8478197.5300000012</v>
      </c>
      <c r="T104" s="6">
        <v>8972072.3399999961</v>
      </c>
      <c r="U104" s="6">
        <v>9371843.1600000113</v>
      </c>
      <c r="V104" s="6">
        <v>9412873.4799999893</v>
      </c>
      <c r="W104" s="6">
        <v>10097352.629999995</v>
      </c>
      <c r="X104" s="6">
        <v>9945141.75</v>
      </c>
      <c r="Y104" s="6">
        <v>9936026.1700000018</v>
      </c>
      <c r="Z104" s="6">
        <v>9991584.950000003</v>
      </c>
      <c r="AA104" s="6">
        <v>10030520.310000002</v>
      </c>
      <c r="AB104" s="6">
        <v>32460792.890000015</v>
      </c>
      <c r="AC104" s="6">
        <v>31284620.150000006</v>
      </c>
      <c r="AD104" s="6">
        <v>30780957.019999981</v>
      </c>
      <c r="AE104" s="6">
        <v>31407142.25999999</v>
      </c>
      <c r="AF104" s="6">
        <v>35925646.179999977</v>
      </c>
      <c r="AG104" s="6">
        <v>35587386.600000024</v>
      </c>
      <c r="AH104" s="6">
        <v>38157416.230000019</v>
      </c>
      <c r="AI104" s="6">
        <v>40696740.120000005</v>
      </c>
      <c r="AJ104" s="6">
        <v>45073348.939999998</v>
      </c>
      <c r="AK104" s="6">
        <v>49660936.48999998</v>
      </c>
      <c r="AL104" s="6">
        <v>49666023.649999976</v>
      </c>
      <c r="AM104" s="6">
        <v>62212629.659999996</v>
      </c>
      <c r="AN104" s="6">
        <v>58506415.219999999</v>
      </c>
      <c r="AO104" s="6">
        <v>64789655.98999998</v>
      </c>
      <c r="AP104" s="6">
        <v>69516390.140000015</v>
      </c>
      <c r="AQ104" s="6">
        <v>74330659.310000002</v>
      </c>
      <c r="AR104" s="6">
        <v>77841091.629999995</v>
      </c>
      <c r="AS104" s="6">
        <v>80468865.49000001</v>
      </c>
      <c r="AT104" s="6">
        <v>83241086.469999969</v>
      </c>
      <c r="AU104" s="6">
        <v>85240132.439999998</v>
      </c>
      <c r="AV104" s="6">
        <v>84642139.480000019</v>
      </c>
      <c r="AW104" s="6">
        <v>83600458.039999992</v>
      </c>
      <c r="AX104" s="6">
        <v>81366760.969999999</v>
      </c>
      <c r="AY104" s="6">
        <v>81744551.610000014</v>
      </c>
      <c r="AZ104" s="6">
        <v>79562799.650000006</v>
      </c>
      <c r="BA104" s="6">
        <v>78223169.789999992</v>
      </c>
      <c r="BB104" s="6">
        <v>76335963.670000017</v>
      </c>
      <c r="BC104" s="6">
        <v>73583693.680000007</v>
      </c>
      <c r="BD104" s="6">
        <v>74300811.620000005</v>
      </c>
      <c r="BE104" s="6">
        <v>67942736.879999995</v>
      </c>
      <c r="BF104" s="6">
        <v>68875122.400000006</v>
      </c>
      <c r="BG104" s="6">
        <v>69479235.200000018</v>
      </c>
      <c r="BH104" s="6">
        <v>72743631.620000005</v>
      </c>
      <c r="BI104" s="6">
        <v>76510714.680000007</v>
      </c>
      <c r="BJ104" s="6">
        <v>81306152.639999986</v>
      </c>
      <c r="BK104" s="6">
        <v>85331449.74999997</v>
      </c>
      <c r="BL104" s="6">
        <v>88661292.910000026</v>
      </c>
      <c r="BM104" s="6">
        <v>93200691.180000007</v>
      </c>
      <c r="BN104" s="6">
        <v>94904442.530000001</v>
      </c>
      <c r="BO104" s="6">
        <v>98283244.400000006</v>
      </c>
      <c r="BP104" s="6">
        <v>101036972.10000002</v>
      </c>
      <c r="BQ104" s="6">
        <v>101414536.34</v>
      </c>
      <c r="BR104" s="6">
        <v>101776609.81</v>
      </c>
      <c r="BS104" s="6">
        <v>100854757.25</v>
      </c>
      <c r="BT104" s="6">
        <v>100152478.63</v>
      </c>
      <c r="BU104" s="6">
        <v>98999490.00999999</v>
      </c>
      <c r="BV104" s="6">
        <v>132748967.49000001</v>
      </c>
      <c r="BW104" s="6">
        <v>133397006.10999998</v>
      </c>
      <c r="BX104" s="6">
        <v>128006499.41</v>
      </c>
      <c r="BY104" s="6">
        <v>125072847.76000002</v>
      </c>
      <c r="BZ104" s="6">
        <v>121726714.55000001</v>
      </c>
      <c r="CA104" s="6">
        <v>119293771.19999999</v>
      </c>
      <c r="CB104" s="6">
        <v>117206628.49000001</v>
      </c>
      <c r="CC104" s="6">
        <v>116500492.19</v>
      </c>
      <c r="CD104" s="6">
        <v>114771996.84</v>
      </c>
      <c r="CE104" s="6">
        <v>114646054.17000002</v>
      </c>
      <c r="CF104" s="6">
        <v>114862372.75999999</v>
      </c>
      <c r="CG104" s="6">
        <v>114157036.56</v>
      </c>
      <c r="CH104" s="6">
        <v>114298483.34999999</v>
      </c>
      <c r="CI104" s="6">
        <v>113452852.79999998</v>
      </c>
      <c r="CJ104" s="6">
        <v>112622448.67000002</v>
      </c>
      <c r="CK104" s="6">
        <v>112888484.28000003</v>
      </c>
      <c r="CL104" s="6">
        <v>111761682.57999998</v>
      </c>
      <c r="CM104" s="6">
        <v>111125794.61000001</v>
      </c>
      <c r="CN104" s="6">
        <v>111188017.96000004</v>
      </c>
      <c r="CO104" s="6">
        <v>109894559.10000002</v>
      </c>
      <c r="CP104" s="6">
        <v>109209488.54000002</v>
      </c>
      <c r="CQ104" s="6">
        <v>109193256.81999999</v>
      </c>
      <c r="CR104" s="6">
        <v>110606840.42000002</v>
      </c>
      <c r="CS104" s="6">
        <v>109505073.22999999</v>
      </c>
      <c r="CT104" s="6">
        <v>109201661.97999999</v>
      </c>
      <c r="CU104" s="6">
        <v>109279646.94000003</v>
      </c>
      <c r="CV104" s="6">
        <v>108248326.94</v>
      </c>
      <c r="CW104" s="6">
        <v>109665105.89000002</v>
      </c>
      <c r="CX104" s="6">
        <v>110759575.10999998</v>
      </c>
      <c r="CY104" s="6">
        <v>110100322.59999999</v>
      </c>
      <c r="CZ104" s="6">
        <v>109819314.17999998</v>
      </c>
      <c r="DA104" s="6">
        <v>110251131.53</v>
      </c>
      <c r="DB104" s="6">
        <v>107986654.60999998</v>
      </c>
      <c r="DC104" s="6">
        <v>107818913.45999998</v>
      </c>
      <c r="DD104" s="6">
        <v>108897584.69</v>
      </c>
      <c r="DE104" s="6">
        <v>109888367.5</v>
      </c>
      <c r="DF104" s="6">
        <v>111723096.63999999</v>
      </c>
      <c r="DG104" s="6">
        <v>111031798.26999998</v>
      </c>
    </row>
    <row r="105" spans="1:111" x14ac:dyDescent="0.3">
      <c r="A105" s="1">
        <v>1</v>
      </c>
      <c r="B105" s="1">
        <v>154</v>
      </c>
      <c r="C105" s="1" t="s">
        <v>32</v>
      </c>
      <c r="D105" s="6">
        <v>86850687.719999999</v>
      </c>
      <c r="E105" s="6">
        <v>86930103.359999999</v>
      </c>
      <c r="F105" s="6">
        <v>87621032.520000011</v>
      </c>
      <c r="G105" s="6">
        <v>87823276.599999994</v>
      </c>
      <c r="H105" s="6">
        <v>88319604.860000014</v>
      </c>
      <c r="I105" s="6">
        <v>85591407.669999987</v>
      </c>
      <c r="J105" s="6">
        <v>88604732.25</v>
      </c>
      <c r="K105" s="6">
        <v>88803344.770000011</v>
      </c>
      <c r="L105" s="6">
        <v>90308807.099999994</v>
      </c>
      <c r="M105" s="6">
        <v>90821437.370000005</v>
      </c>
      <c r="N105" s="6">
        <v>89942295.909999996</v>
      </c>
      <c r="O105" s="6">
        <v>91613649.24000001</v>
      </c>
      <c r="P105" s="6">
        <v>86756527.729999989</v>
      </c>
      <c r="Q105" s="6">
        <v>87694607.890000015</v>
      </c>
      <c r="R105" s="6">
        <v>87117054.230000019</v>
      </c>
      <c r="S105" s="6">
        <v>86692678.620000005</v>
      </c>
      <c r="T105" s="6">
        <v>85821409.830000013</v>
      </c>
      <c r="U105" s="6">
        <v>89818204.330000013</v>
      </c>
      <c r="V105" s="6">
        <v>91864185.310000002</v>
      </c>
      <c r="W105" s="6">
        <v>91693040.069999993</v>
      </c>
      <c r="X105" s="6">
        <v>93437454.969999969</v>
      </c>
      <c r="Y105" s="6">
        <v>96044994.170000017</v>
      </c>
      <c r="Z105" s="6">
        <v>98116261.520000011</v>
      </c>
      <c r="AA105" s="6">
        <v>98720845.329999983</v>
      </c>
      <c r="AB105" s="6">
        <v>99826059.5</v>
      </c>
      <c r="AC105" s="6">
        <v>101681593.94</v>
      </c>
      <c r="AD105" s="6">
        <v>102764838.83000001</v>
      </c>
      <c r="AE105" s="6">
        <v>107697703.36000001</v>
      </c>
      <c r="AF105" s="6">
        <v>116226849.25999999</v>
      </c>
      <c r="AG105" s="6">
        <v>116827546.07000002</v>
      </c>
      <c r="AH105" s="6">
        <v>119010965.00999996</v>
      </c>
      <c r="AI105" s="6">
        <v>113469096.16999996</v>
      </c>
      <c r="AJ105" s="6">
        <v>115298813.21000001</v>
      </c>
      <c r="AK105" s="6">
        <v>116982698</v>
      </c>
      <c r="AL105" s="6">
        <v>117602806.58999997</v>
      </c>
      <c r="AM105" s="6">
        <v>120387901.76999998</v>
      </c>
      <c r="AN105" s="6">
        <v>130022643.75</v>
      </c>
      <c r="AO105" s="6">
        <v>129163660.81999999</v>
      </c>
      <c r="AP105" s="6">
        <v>129490262.67000002</v>
      </c>
      <c r="AQ105" s="6">
        <v>127150244.71999997</v>
      </c>
      <c r="AR105" s="6">
        <v>127590523.08999997</v>
      </c>
      <c r="AS105" s="6">
        <v>127044358.13</v>
      </c>
      <c r="AT105" s="6">
        <v>128611090.71000004</v>
      </c>
      <c r="AU105" s="6">
        <v>129927065.59999996</v>
      </c>
      <c r="AV105" s="6">
        <v>129159324.72000003</v>
      </c>
      <c r="AW105" s="6">
        <v>129698180</v>
      </c>
      <c r="AX105" s="6">
        <v>129299828.95999998</v>
      </c>
      <c r="AY105" s="6">
        <v>130263006.27000004</v>
      </c>
      <c r="AZ105" s="6">
        <v>127643807.78000003</v>
      </c>
      <c r="BA105" s="6">
        <v>122161155.70999998</v>
      </c>
      <c r="BB105" s="6">
        <v>130204717.56999999</v>
      </c>
      <c r="BC105" s="6">
        <v>138873910.90000004</v>
      </c>
      <c r="BD105" s="6">
        <v>141489214.91000003</v>
      </c>
      <c r="BE105" s="6">
        <v>143280496.50999999</v>
      </c>
      <c r="BF105" s="6">
        <v>142333287.73000002</v>
      </c>
      <c r="BG105" s="6">
        <v>145198500.67999995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D105" s="6">
        <v>0</v>
      </c>
      <c r="DE105" s="6">
        <v>0</v>
      </c>
      <c r="DF105" s="6">
        <v>0</v>
      </c>
      <c r="DG105" s="6">
        <v>0</v>
      </c>
    </row>
    <row r="106" spans="1:111" x14ac:dyDescent="0.3">
      <c r="A106" s="1">
        <v>1</v>
      </c>
      <c r="B106" s="1">
        <v>156</v>
      </c>
      <c r="C106" s="1" t="s">
        <v>51</v>
      </c>
      <c r="D106" s="6">
        <v>10310354.060000002</v>
      </c>
      <c r="E106" s="6">
        <v>11056033.230000004</v>
      </c>
      <c r="F106" s="6">
        <v>9192839.1000000089</v>
      </c>
      <c r="G106" s="6">
        <v>10165968.930000007</v>
      </c>
      <c r="H106" s="6">
        <v>10014635.330000006</v>
      </c>
      <c r="I106" s="6">
        <v>9212342.3599999994</v>
      </c>
      <c r="J106" s="6">
        <v>9986826.5200000107</v>
      </c>
      <c r="K106" s="6">
        <v>10015999.909999996</v>
      </c>
      <c r="L106" s="6">
        <v>9237891.6299999952</v>
      </c>
      <c r="M106" s="6">
        <v>8714244.4200000018</v>
      </c>
      <c r="N106" s="6">
        <v>9901255.5800000057</v>
      </c>
      <c r="O106" s="6">
        <v>9271865.3800000027</v>
      </c>
      <c r="P106" s="6">
        <v>9517159.9899999946</v>
      </c>
      <c r="Q106" s="6">
        <v>9491699.109999992</v>
      </c>
      <c r="R106" s="6">
        <v>9529662.5399999991</v>
      </c>
      <c r="S106" s="6">
        <v>10745515.86999999</v>
      </c>
      <c r="T106" s="6">
        <v>10921552.739999995</v>
      </c>
      <c r="U106" s="6">
        <v>10821303.219999999</v>
      </c>
      <c r="V106" s="6">
        <v>10404230.650000006</v>
      </c>
      <c r="W106" s="6">
        <v>9923638.9899999946</v>
      </c>
      <c r="X106" s="6">
        <v>9522891.0600000024</v>
      </c>
      <c r="Y106" s="6">
        <v>9157790.3400000036</v>
      </c>
      <c r="Z106" s="6">
        <v>8817356.0300000012</v>
      </c>
      <c r="AA106" s="6">
        <v>8366619.3699999973</v>
      </c>
      <c r="AB106" s="6">
        <v>8505864.1599999964</v>
      </c>
      <c r="AC106" s="6">
        <v>7998830.3700000048</v>
      </c>
      <c r="AD106" s="6">
        <v>7751823.2199999988</v>
      </c>
      <c r="AE106" s="6">
        <v>8177124.1099999994</v>
      </c>
      <c r="AF106" s="6">
        <v>7569127.700000003</v>
      </c>
      <c r="AG106" s="6">
        <v>7275996.7700000033</v>
      </c>
      <c r="AH106" s="6">
        <v>6248450.6900000051</v>
      </c>
      <c r="AI106" s="6">
        <v>5656127.109999992</v>
      </c>
      <c r="AJ106" s="6">
        <v>5428925.1599999964</v>
      </c>
      <c r="AK106" s="6">
        <v>4035953.3700000048</v>
      </c>
      <c r="AL106" s="6">
        <v>4719094.3599999994</v>
      </c>
      <c r="AM106" s="6">
        <v>3907825.8999999985</v>
      </c>
      <c r="AN106" s="6">
        <v>3480005.7700000033</v>
      </c>
      <c r="AO106" s="6">
        <v>3815384.9800000042</v>
      </c>
      <c r="AP106" s="6">
        <v>4857492.849999994</v>
      </c>
      <c r="AQ106" s="6">
        <v>4706925.700000003</v>
      </c>
      <c r="AR106" s="6">
        <v>3528813.5900000036</v>
      </c>
      <c r="AS106" s="6">
        <v>3274622.5699999928</v>
      </c>
      <c r="AT106" s="6">
        <v>3308945.099999994</v>
      </c>
      <c r="AU106" s="6">
        <v>2706908.6899999976</v>
      </c>
      <c r="AV106" s="6">
        <v>2623421.6199999899</v>
      </c>
      <c r="AW106" s="6">
        <v>2731532.6200000048</v>
      </c>
      <c r="AX106" s="6">
        <v>2705480.8599999994</v>
      </c>
      <c r="AY106" s="6">
        <v>2325405.3900000155</v>
      </c>
      <c r="AZ106" s="6">
        <v>2326403.0799999982</v>
      </c>
      <c r="BA106" s="6">
        <v>5239679.4400000125</v>
      </c>
      <c r="BB106" s="6">
        <v>5218986.5399999917</v>
      </c>
      <c r="BC106" s="6">
        <v>4981257.099999994</v>
      </c>
      <c r="BD106" s="6">
        <v>4898397.2800000012</v>
      </c>
      <c r="BE106" s="6">
        <v>1775447.1599999964</v>
      </c>
      <c r="BF106" s="6">
        <v>1666278.9399999976</v>
      </c>
      <c r="BG106" s="6">
        <v>1615038.1200000048</v>
      </c>
      <c r="BH106" s="6">
        <v>1496624.4799999967</v>
      </c>
      <c r="BI106" s="6">
        <v>3974064.9600000009</v>
      </c>
      <c r="BJ106" s="6">
        <v>4825377.9399999976</v>
      </c>
      <c r="BK106" s="6">
        <v>4762056.4199999943</v>
      </c>
      <c r="BL106" s="6">
        <v>4789607.2700000033</v>
      </c>
      <c r="BM106" s="6">
        <v>4436848.4900000021</v>
      </c>
      <c r="BN106" s="6">
        <v>4365478.1899999976</v>
      </c>
      <c r="BO106" s="6">
        <v>3946597.2600000054</v>
      </c>
      <c r="BP106" s="6">
        <v>138818189.17999995</v>
      </c>
      <c r="BQ106" s="6">
        <v>136919514.02999997</v>
      </c>
      <c r="BR106" s="6">
        <v>177917573.95999992</v>
      </c>
      <c r="BS106" s="6">
        <v>167832808.53999996</v>
      </c>
      <c r="BT106" s="6">
        <v>176879275.68000001</v>
      </c>
      <c r="BU106" s="6">
        <v>182019701.38999999</v>
      </c>
      <c r="BV106" s="6">
        <v>196185799.18000001</v>
      </c>
      <c r="BW106" s="6">
        <v>197439965.14999998</v>
      </c>
      <c r="BX106" s="6">
        <v>199078871.41000003</v>
      </c>
      <c r="BY106" s="6">
        <v>210802466.8900001</v>
      </c>
      <c r="BZ106" s="6">
        <v>220268843.13999999</v>
      </c>
      <c r="CA106" s="6">
        <v>214163328.61000001</v>
      </c>
      <c r="CB106" s="6">
        <v>220333414.00000006</v>
      </c>
      <c r="CC106" s="6">
        <v>237333516.71999991</v>
      </c>
      <c r="CD106" s="6">
        <v>259499704.13999999</v>
      </c>
      <c r="CE106" s="6">
        <v>262678394.14000005</v>
      </c>
      <c r="CF106" s="6">
        <v>281895494.85000002</v>
      </c>
      <c r="CG106" s="6">
        <v>278158483.67999995</v>
      </c>
      <c r="CH106" s="6">
        <v>295367849.08000004</v>
      </c>
      <c r="CI106" s="6">
        <v>297813930.80999994</v>
      </c>
      <c r="CJ106" s="6">
        <v>303118130.93000007</v>
      </c>
      <c r="CK106" s="6">
        <v>303450212.18000007</v>
      </c>
      <c r="CL106" s="6">
        <v>291463654.56999999</v>
      </c>
      <c r="CM106" s="6">
        <v>289095452.36999995</v>
      </c>
      <c r="CN106" s="6">
        <v>278128670.58999991</v>
      </c>
      <c r="CO106" s="6">
        <v>275480892.70999992</v>
      </c>
      <c r="CP106" s="6">
        <v>287631494.76999992</v>
      </c>
      <c r="CQ106" s="6">
        <v>285551991.79000002</v>
      </c>
      <c r="CR106" s="6">
        <v>310319679.25999999</v>
      </c>
      <c r="CS106" s="6">
        <v>296255850.17000008</v>
      </c>
      <c r="CT106" s="6">
        <v>291162370.41999996</v>
      </c>
      <c r="CU106" s="6">
        <v>292910355.11000001</v>
      </c>
      <c r="CV106" s="6">
        <v>283874256.74000001</v>
      </c>
      <c r="CW106" s="6">
        <v>285197280.37</v>
      </c>
      <c r="CX106" s="6">
        <v>287486586.48000002</v>
      </c>
      <c r="CY106" s="6">
        <v>279003003.05000007</v>
      </c>
      <c r="CZ106" s="6">
        <v>278479050.48000002</v>
      </c>
      <c r="DA106" s="6">
        <v>282318011.55999994</v>
      </c>
      <c r="DB106" s="6">
        <v>283616760.61000001</v>
      </c>
      <c r="DC106" s="6">
        <v>283612806.27999997</v>
      </c>
      <c r="DD106" s="6">
        <v>276110226.04999995</v>
      </c>
      <c r="DE106" s="6">
        <v>279554833.07999998</v>
      </c>
      <c r="DF106" s="6">
        <v>295910375.89999998</v>
      </c>
      <c r="DG106" s="6">
        <v>292550919.65999997</v>
      </c>
    </row>
    <row r="107" spans="1:111" x14ac:dyDescent="0.3">
      <c r="A107" s="1">
        <v>1</v>
      </c>
      <c r="B107" s="1">
        <v>157</v>
      </c>
      <c r="C107" s="1" t="s">
        <v>29</v>
      </c>
      <c r="D107" s="6">
        <v>14653260.629999999</v>
      </c>
      <c r="E107" s="6">
        <v>14095073.029999999</v>
      </c>
      <c r="F107" s="6">
        <v>14005466.470000001</v>
      </c>
      <c r="G107" s="6">
        <v>14363537.159999998</v>
      </c>
      <c r="H107" s="6">
        <v>14004185.579999998</v>
      </c>
      <c r="I107" s="6">
        <v>13732938.579999998</v>
      </c>
      <c r="J107" s="6">
        <v>14310839.469999999</v>
      </c>
      <c r="K107" s="6">
        <v>15505121.899999999</v>
      </c>
      <c r="L107" s="6">
        <v>15545628.639999999</v>
      </c>
      <c r="M107" s="6">
        <v>16055172.189999998</v>
      </c>
      <c r="N107" s="6">
        <v>16156093.870000001</v>
      </c>
      <c r="O107" s="6">
        <v>17121463.879999999</v>
      </c>
      <c r="P107" s="6">
        <v>17507626.489999998</v>
      </c>
      <c r="Q107" s="6">
        <v>17480671.939999998</v>
      </c>
      <c r="R107" s="6">
        <v>16731538.48</v>
      </c>
      <c r="S107" s="6">
        <v>16365965.780000001</v>
      </c>
      <c r="T107" s="6">
        <v>15727309.169999998</v>
      </c>
      <c r="U107" s="6">
        <v>15780229.359999998</v>
      </c>
      <c r="V107" s="6">
        <v>16196668.790000001</v>
      </c>
      <c r="W107" s="6">
        <v>15448480.35</v>
      </c>
      <c r="X107" s="6">
        <v>15827591.669999998</v>
      </c>
      <c r="Y107" s="6">
        <v>15171566.470000003</v>
      </c>
      <c r="Z107" s="6">
        <v>14827559.059999999</v>
      </c>
      <c r="AA107" s="6">
        <v>14241804.34</v>
      </c>
      <c r="AB107" s="6">
        <v>13462293.68</v>
      </c>
      <c r="AC107" s="6">
        <v>13308241.23</v>
      </c>
      <c r="AD107" s="6">
        <v>12961274.520000001</v>
      </c>
      <c r="AE107" s="6">
        <v>12604268.310000002</v>
      </c>
      <c r="AF107" s="6">
        <v>12434362.969999999</v>
      </c>
      <c r="AG107" s="6">
        <v>12721903.07</v>
      </c>
      <c r="AH107" s="6">
        <v>12216429.120000001</v>
      </c>
      <c r="AI107" s="6">
        <v>11703429.140000001</v>
      </c>
      <c r="AJ107" s="6">
        <v>12872950.299999997</v>
      </c>
      <c r="AK107" s="6">
        <v>12673145.040000003</v>
      </c>
      <c r="AL107" s="6">
        <v>12084794.809999999</v>
      </c>
      <c r="AM107" s="6">
        <v>11658937.209999997</v>
      </c>
      <c r="AN107" s="6">
        <v>11915419.910000004</v>
      </c>
      <c r="AO107" s="6">
        <v>12099861.889999997</v>
      </c>
      <c r="AP107" s="6">
        <v>12045954.470000003</v>
      </c>
      <c r="AQ107" s="6">
        <v>11962311.459999997</v>
      </c>
      <c r="AR107" s="6">
        <v>12266882.059999999</v>
      </c>
      <c r="AS107" s="6">
        <v>12380345.100000001</v>
      </c>
      <c r="AT107" s="6">
        <v>12626647.190000005</v>
      </c>
      <c r="AU107" s="6">
        <v>12632317.819999993</v>
      </c>
      <c r="AV107" s="6">
        <v>12265703.920000002</v>
      </c>
      <c r="AW107" s="6">
        <v>12567192.43</v>
      </c>
      <c r="AX107" s="6">
        <v>11615093.980000004</v>
      </c>
      <c r="AY107" s="6">
        <v>11211096.859999999</v>
      </c>
      <c r="AZ107" s="6">
        <v>11146743.290000007</v>
      </c>
      <c r="BA107" s="6">
        <v>11989566.32</v>
      </c>
      <c r="BB107" s="6">
        <v>11976090.399999999</v>
      </c>
      <c r="BC107" s="6">
        <v>11603987.740000002</v>
      </c>
      <c r="BD107" s="6">
        <v>11357608.689999998</v>
      </c>
      <c r="BE107" s="6">
        <v>10608473.590000004</v>
      </c>
      <c r="BF107" s="6">
        <v>10583809.870000005</v>
      </c>
      <c r="BG107" s="6">
        <v>10150909.329999998</v>
      </c>
      <c r="BH107" s="6">
        <v>10845630.400000006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</row>
    <row r="108" spans="1:111" x14ac:dyDescent="0.3">
      <c r="A108" s="1">
        <v>1</v>
      </c>
      <c r="B108" s="1">
        <v>158</v>
      </c>
      <c r="C108" s="1" t="s">
        <v>36</v>
      </c>
      <c r="D108" s="6">
        <v>219379803.62</v>
      </c>
      <c r="E108" s="6">
        <v>220334989.49000007</v>
      </c>
      <c r="F108" s="6">
        <v>219336989.70999992</v>
      </c>
      <c r="G108" s="6">
        <v>218406716.20000005</v>
      </c>
      <c r="H108" s="6">
        <v>214526311.32000005</v>
      </c>
      <c r="I108" s="6">
        <v>213866027.7299999</v>
      </c>
      <c r="J108" s="6">
        <v>210656002.32000005</v>
      </c>
      <c r="K108" s="6">
        <v>208901125.61000001</v>
      </c>
      <c r="L108" s="6">
        <v>208916520.66000009</v>
      </c>
      <c r="M108" s="6">
        <v>204894382.21000004</v>
      </c>
      <c r="N108" s="6">
        <v>202500216.12</v>
      </c>
      <c r="O108" s="6">
        <v>99753498.159999967</v>
      </c>
      <c r="P108" s="6">
        <v>97365589.740000129</v>
      </c>
      <c r="Q108" s="6">
        <v>93364769.669999957</v>
      </c>
      <c r="R108" s="6">
        <v>90991260.940000057</v>
      </c>
      <c r="S108" s="6">
        <v>89443385.159999967</v>
      </c>
      <c r="T108" s="6">
        <v>87837176.629999995</v>
      </c>
      <c r="U108" s="6">
        <v>85368216.930000067</v>
      </c>
      <c r="V108" s="6">
        <v>83072615.389999986</v>
      </c>
      <c r="W108" s="6">
        <v>76056780.110000014</v>
      </c>
      <c r="X108" s="6">
        <v>73061983.199999928</v>
      </c>
      <c r="Y108" s="6">
        <v>73061983.200000048</v>
      </c>
      <c r="Z108" s="6">
        <v>67098273.470000029</v>
      </c>
      <c r="AA108" s="6">
        <v>74787817.980000019</v>
      </c>
      <c r="AB108" s="6">
        <v>76619484.589999914</v>
      </c>
      <c r="AC108" s="6">
        <v>66034048.420000076</v>
      </c>
      <c r="AD108" s="6">
        <v>67512880.579999924</v>
      </c>
      <c r="AE108" s="6">
        <v>70128842.120000005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0</v>
      </c>
      <c r="DB108" s="6">
        <v>0</v>
      </c>
      <c r="DC108" s="6">
        <v>0</v>
      </c>
      <c r="DD108" s="6">
        <v>0</v>
      </c>
      <c r="DE108" s="6">
        <v>0</v>
      </c>
      <c r="DF108" s="6">
        <v>0</v>
      </c>
      <c r="DG108" s="6">
        <v>0</v>
      </c>
    </row>
    <row r="109" spans="1:111" x14ac:dyDescent="0.3">
      <c r="A109" s="1">
        <v>1</v>
      </c>
      <c r="B109" s="1">
        <v>159</v>
      </c>
      <c r="C109" s="1" t="s">
        <v>33</v>
      </c>
      <c r="D109" s="6">
        <v>136067243.14000005</v>
      </c>
      <c r="E109" s="6">
        <v>141274462.53999996</v>
      </c>
      <c r="F109" s="6">
        <v>152084829.88999993</v>
      </c>
      <c r="G109" s="6">
        <v>153662060.63999999</v>
      </c>
      <c r="H109" s="6">
        <v>153168763.19</v>
      </c>
      <c r="I109" s="6">
        <v>155946482.63</v>
      </c>
      <c r="J109" s="6">
        <v>162303703.46999997</v>
      </c>
      <c r="K109" s="6">
        <v>158199786.23000002</v>
      </c>
      <c r="L109" s="6">
        <v>164434184.53999996</v>
      </c>
      <c r="M109" s="6">
        <v>171449182.42000002</v>
      </c>
      <c r="N109" s="6">
        <v>176212945.63999999</v>
      </c>
      <c r="O109" s="6">
        <v>183502676.11000001</v>
      </c>
      <c r="P109" s="6">
        <v>184706947.06000006</v>
      </c>
      <c r="Q109" s="6">
        <v>187676193.77000004</v>
      </c>
      <c r="R109" s="6">
        <v>186801614.10000002</v>
      </c>
      <c r="S109" s="6">
        <v>188505275.89999998</v>
      </c>
      <c r="T109" s="6">
        <v>194778812.05999994</v>
      </c>
      <c r="U109" s="6">
        <v>193877767.76999998</v>
      </c>
      <c r="V109" s="6">
        <v>200802681.51999998</v>
      </c>
      <c r="W109" s="6">
        <v>209301534.26999998</v>
      </c>
      <c r="X109" s="6">
        <v>219048027.82000005</v>
      </c>
      <c r="Y109" s="6">
        <v>229120410.71999997</v>
      </c>
      <c r="Z109" s="6">
        <v>246049078.16000003</v>
      </c>
      <c r="AA109" s="6">
        <v>259823513.90000004</v>
      </c>
      <c r="AB109" s="6">
        <v>273121787.35000002</v>
      </c>
      <c r="AC109" s="6">
        <v>274133074.88</v>
      </c>
      <c r="AD109" s="6">
        <v>271816177.70000005</v>
      </c>
      <c r="AE109" s="6">
        <v>283415965.56999999</v>
      </c>
      <c r="AF109" s="6">
        <v>288101691.03000003</v>
      </c>
      <c r="AG109" s="6">
        <v>337817601.09000003</v>
      </c>
      <c r="AH109" s="6">
        <v>359570256.77000004</v>
      </c>
      <c r="AI109" s="6">
        <v>370915754.85999995</v>
      </c>
      <c r="AJ109" s="6">
        <v>390114474.39000005</v>
      </c>
      <c r="AK109" s="6">
        <v>401769886.62</v>
      </c>
      <c r="AL109" s="6">
        <v>419736688.05999994</v>
      </c>
      <c r="AM109" s="6">
        <v>427244377.85000002</v>
      </c>
      <c r="AN109" s="6">
        <v>432571400.04000002</v>
      </c>
      <c r="AO109" s="6">
        <v>442251480.29999995</v>
      </c>
      <c r="AP109" s="6">
        <v>443605316.20999998</v>
      </c>
      <c r="AQ109" s="6">
        <v>443604306.20999998</v>
      </c>
      <c r="AR109" s="6">
        <v>436486101.69</v>
      </c>
      <c r="AS109" s="6">
        <v>394537618.20000005</v>
      </c>
      <c r="AT109" s="6">
        <v>380073812.90999997</v>
      </c>
      <c r="AU109" s="6">
        <v>367820748.44999999</v>
      </c>
      <c r="AV109" s="6">
        <v>361980866.82999998</v>
      </c>
      <c r="AW109" s="6">
        <v>356802490.19999999</v>
      </c>
      <c r="AX109" s="6">
        <v>347917729.98000002</v>
      </c>
      <c r="AY109" s="6">
        <v>347917729.98000002</v>
      </c>
      <c r="AZ109" s="6">
        <v>347776289.60999995</v>
      </c>
      <c r="BA109" s="6">
        <v>338601374.5</v>
      </c>
      <c r="BB109" s="6">
        <v>341114810.63000005</v>
      </c>
      <c r="BC109" s="6">
        <v>343871795.89999998</v>
      </c>
      <c r="BD109" s="6">
        <v>334431330.38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</row>
    <row r="110" spans="1:111" x14ac:dyDescent="0.3">
      <c r="A110" s="1">
        <v>1</v>
      </c>
      <c r="B110" s="1">
        <v>160</v>
      </c>
      <c r="C110" s="1" t="s">
        <v>37</v>
      </c>
      <c r="D110" s="6">
        <v>19623704</v>
      </c>
      <c r="E110" s="6">
        <v>20786630.949999988</v>
      </c>
      <c r="F110" s="6">
        <v>19956065.050000012</v>
      </c>
      <c r="G110" s="6">
        <v>19180281.069999993</v>
      </c>
      <c r="H110" s="6">
        <v>19454427.909999996</v>
      </c>
      <c r="I110" s="6">
        <v>19139228.110000014</v>
      </c>
      <c r="J110" s="6">
        <v>18738005.109999985</v>
      </c>
      <c r="K110" s="6">
        <v>18485924.299999982</v>
      </c>
      <c r="L110" s="6">
        <v>18734934.080000043</v>
      </c>
      <c r="M110" s="6">
        <v>19524312.639999986</v>
      </c>
      <c r="N110" s="6">
        <v>20217573.159999996</v>
      </c>
      <c r="O110" s="6">
        <v>23012052.830000013</v>
      </c>
      <c r="P110" s="6">
        <v>23039308.070000023</v>
      </c>
      <c r="Q110" s="6">
        <v>24034197.099999994</v>
      </c>
      <c r="R110" s="6">
        <v>24172003.429999977</v>
      </c>
      <c r="S110" s="6">
        <v>24469980.879999995</v>
      </c>
      <c r="T110" s="6">
        <v>26164678.229999989</v>
      </c>
      <c r="U110" s="6">
        <v>26255154.310000002</v>
      </c>
      <c r="V110" s="6">
        <v>24483658.639999986</v>
      </c>
      <c r="W110" s="6">
        <v>24557365.919999987</v>
      </c>
      <c r="X110" s="6">
        <v>24053257.550000012</v>
      </c>
      <c r="Y110" s="6">
        <v>22127000.269999981</v>
      </c>
      <c r="Z110" s="6">
        <v>21993405.610000014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</row>
    <row r="111" spans="1:111" x14ac:dyDescent="0.3">
      <c r="A111" s="1">
        <v>2</v>
      </c>
      <c r="B111" s="1">
        <v>162</v>
      </c>
      <c r="C111" s="1" t="s">
        <v>56</v>
      </c>
      <c r="D111" s="6">
        <v>7156234.7699999996</v>
      </c>
      <c r="E111" s="6">
        <v>6988944.5899999961</v>
      </c>
      <c r="F111" s="6">
        <v>6976353.8499999978</v>
      </c>
      <c r="G111" s="6">
        <v>6956438.4699999988</v>
      </c>
      <c r="H111" s="6">
        <v>6950093.1900000013</v>
      </c>
      <c r="I111" s="6">
        <v>6936974.9499999993</v>
      </c>
      <c r="J111" s="6">
        <v>6887540.7599999979</v>
      </c>
      <c r="K111" s="6">
        <v>6944317.2099999972</v>
      </c>
      <c r="L111" s="6">
        <v>7129392.7300000004</v>
      </c>
      <c r="M111" s="6">
        <v>7344463.4800000004</v>
      </c>
      <c r="N111" s="6">
        <v>7498865.2300000004</v>
      </c>
      <c r="O111" s="6">
        <v>7640509.6999999993</v>
      </c>
      <c r="P111" s="6">
        <v>7800941.6600000001</v>
      </c>
      <c r="Q111" s="6">
        <v>8065108.9400000013</v>
      </c>
      <c r="R111" s="6">
        <v>8405330.3299999982</v>
      </c>
      <c r="S111" s="6">
        <v>8307330.8499999978</v>
      </c>
      <c r="T111" s="6">
        <v>8338697.2599999979</v>
      </c>
      <c r="U111" s="6">
        <v>8493708.9600000009</v>
      </c>
      <c r="V111" s="6">
        <v>8484267.8099999987</v>
      </c>
      <c r="W111" s="6">
        <v>8547762.4600000009</v>
      </c>
      <c r="X111" s="6">
        <v>8517287.629999999</v>
      </c>
      <c r="Y111" s="6">
        <v>8609946.4399999976</v>
      </c>
      <c r="Z111" s="6">
        <v>8636561.5700000003</v>
      </c>
      <c r="AA111" s="6">
        <v>8845241.7400000021</v>
      </c>
      <c r="AB111" s="6">
        <v>9216241.4799999967</v>
      </c>
      <c r="AC111" s="6">
        <v>9380032.1500000022</v>
      </c>
      <c r="AD111" s="6">
        <v>9420818.8299999982</v>
      </c>
      <c r="AE111" s="6">
        <v>9590815.9100000001</v>
      </c>
      <c r="AF111" s="6">
        <v>9744108.3200000003</v>
      </c>
      <c r="AG111" s="6">
        <v>9514397.3100000024</v>
      </c>
      <c r="AH111" s="6">
        <v>9489498.1100000031</v>
      </c>
      <c r="AI111" s="6">
        <v>9441949.5599999987</v>
      </c>
      <c r="AJ111" s="6">
        <v>9119282.5700000003</v>
      </c>
      <c r="AK111" s="6">
        <v>9100460.7199999988</v>
      </c>
      <c r="AL111" s="6">
        <v>9045410.0500000007</v>
      </c>
      <c r="AM111" s="6">
        <v>8852370.4899999984</v>
      </c>
      <c r="AN111" s="6">
        <v>8919918.8200000003</v>
      </c>
      <c r="AO111" s="6">
        <v>8922290.1899999976</v>
      </c>
      <c r="AP111" s="6">
        <v>9227561.3200000003</v>
      </c>
      <c r="AQ111" s="6">
        <v>9030354.8500000015</v>
      </c>
      <c r="AR111" s="6">
        <v>8893580.9099999964</v>
      </c>
      <c r="AS111" s="6">
        <v>8755052.0400000028</v>
      </c>
      <c r="AT111" s="6">
        <v>8464329.7100000009</v>
      </c>
      <c r="AU111" s="6">
        <v>8690017.2300000004</v>
      </c>
      <c r="AV111" s="6">
        <v>8296767.2799999975</v>
      </c>
      <c r="AW111" s="6">
        <v>8366712.6099999994</v>
      </c>
      <c r="AX111" s="6">
        <v>8284527.1000000015</v>
      </c>
      <c r="AY111" s="6">
        <v>7950285.7100000009</v>
      </c>
      <c r="AZ111" s="6">
        <v>7941539.7400000021</v>
      </c>
      <c r="BA111" s="6">
        <v>7792219.1800000072</v>
      </c>
      <c r="BB111" s="6">
        <v>7566757.0099999979</v>
      </c>
      <c r="BC111" s="6">
        <v>7555971.7400000021</v>
      </c>
      <c r="BD111" s="6">
        <v>7593711.9699999988</v>
      </c>
      <c r="BE111" s="6">
        <v>7361662.0299999937</v>
      </c>
      <c r="BF111" s="6">
        <v>7156591.9900000021</v>
      </c>
      <c r="BG111" s="6">
        <v>6668828.6099999994</v>
      </c>
      <c r="BH111" s="6">
        <v>6478315.650000006</v>
      </c>
      <c r="BI111" s="6">
        <v>6019873.4099999964</v>
      </c>
      <c r="BJ111" s="6">
        <v>5762277.200000003</v>
      </c>
      <c r="BK111" s="6">
        <v>6600395.6099999994</v>
      </c>
      <c r="BL111" s="6">
        <v>6438147.9200000018</v>
      </c>
      <c r="BM111" s="6">
        <v>6286502.1000000015</v>
      </c>
      <c r="BN111" s="6">
        <v>6188954.8500000015</v>
      </c>
      <c r="BO111" s="6">
        <v>6383387.9600000009</v>
      </c>
      <c r="BP111" s="6">
        <v>6443166.1700000018</v>
      </c>
      <c r="BQ111" s="6">
        <v>6315851.7700000033</v>
      </c>
      <c r="BR111" s="6">
        <v>5891304.5399999991</v>
      </c>
      <c r="BS111" s="6">
        <v>5817182.4399999976</v>
      </c>
      <c r="BT111" s="6">
        <v>5856479.0299999937</v>
      </c>
      <c r="BU111" s="6">
        <v>5400486.3500000015</v>
      </c>
      <c r="BV111" s="6">
        <v>5447172.3900000006</v>
      </c>
      <c r="BW111" s="6">
        <v>6330396.4600000009</v>
      </c>
      <c r="BX111" s="6">
        <v>7474074.599999994</v>
      </c>
      <c r="BY111" s="6">
        <v>8417539.3000000045</v>
      </c>
      <c r="BZ111" s="6">
        <v>8621314.3799999952</v>
      </c>
      <c r="CA111" s="6">
        <v>9119184.799999997</v>
      </c>
      <c r="CB111" s="6">
        <v>9539829.8799999952</v>
      </c>
      <c r="CC111" s="6">
        <v>9786707.0200000033</v>
      </c>
      <c r="CD111" s="6">
        <v>10194191.899999999</v>
      </c>
      <c r="CE111" s="6">
        <v>10524837.979999997</v>
      </c>
      <c r="CF111" s="6">
        <v>11057931.890000001</v>
      </c>
      <c r="CG111" s="6">
        <v>11345000.650000006</v>
      </c>
      <c r="CH111" s="6">
        <v>11693166.689999998</v>
      </c>
      <c r="CI111" s="6">
        <v>12024168.730000004</v>
      </c>
      <c r="CJ111" s="6">
        <v>11742049.909999996</v>
      </c>
      <c r="CK111" s="6">
        <v>11415363.980000004</v>
      </c>
      <c r="CL111" s="6">
        <v>11397490.82</v>
      </c>
      <c r="CM111" s="6">
        <v>11326909.519999996</v>
      </c>
      <c r="CN111" s="6">
        <v>11819884.060000002</v>
      </c>
      <c r="CO111" s="6">
        <v>12000765.379999995</v>
      </c>
      <c r="CP111" s="6">
        <v>12149885.580000006</v>
      </c>
      <c r="CQ111" s="6">
        <v>12208809.719999999</v>
      </c>
      <c r="CR111" s="6">
        <v>12144294.649999999</v>
      </c>
      <c r="CS111" s="6">
        <v>12193416.359999999</v>
      </c>
      <c r="CT111" s="6">
        <v>12126290.939999998</v>
      </c>
      <c r="CU111" s="6">
        <v>11733979.359999999</v>
      </c>
      <c r="CV111" s="6">
        <v>11335866.789999999</v>
      </c>
      <c r="CW111" s="6">
        <v>10937575.890000001</v>
      </c>
      <c r="CX111" s="6">
        <v>10435583.259999998</v>
      </c>
      <c r="CY111" s="6">
        <v>9828669.9600000009</v>
      </c>
      <c r="CZ111" s="6">
        <v>9530999.4299999997</v>
      </c>
      <c r="DA111" s="6">
        <v>9332499.700000003</v>
      </c>
      <c r="DB111" s="6">
        <v>9032279.0599999949</v>
      </c>
      <c r="DC111" s="6">
        <v>8568344.0800000057</v>
      </c>
      <c r="DD111" s="6">
        <v>7999036.450000003</v>
      </c>
      <c r="DE111" s="6">
        <v>7539068.5700000003</v>
      </c>
      <c r="DF111" s="6">
        <v>7154980.5599999987</v>
      </c>
      <c r="DG111" s="6">
        <v>6932693.8699999973</v>
      </c>
    </row>
    <row r="112" spans="1:111" x14ac:dyDescent="0.3">
      <c r="A112" s="1">
        <v>1</v>
      </c>
      <c r="B112" s="1">
        <v>164</v>
      </c>
      <c r="C112" s="1" t="s">
        <v>30</v>
      </c>
      <c r="D112" s="6">
        <v>22304195.300000004</v>
      </c>
      <c r="E112" s="6">
        <v>22094740.969999999</v>
      </c>
      <c r="F112" s="6">
        <v>21841960.379999999</v>
      </c>
      <c r="G112" s="6">
        <v>21600213.910000004</v>
      </c>
      <c r="H112" s="6">
        <v>22548318.480000004</v>
      </c>
      <c r="I112" s="6">
        <v>22381088.659999996</v>
      </c>
      <c r="J112" s="6">
        <v>22130010.82</v>
      </c>
      <c r="K112" s="6">
        <v>22620562.849999998</v>
      </c>
      <c r="L112" s="6">
        <v>23893455.900000006</v>
      </c>
      <c r="M112" s="6">
        <v>24619959.509999998</v>
      </c>
      <c r="N112" s="6">
        <v>24033004.960000001</v>
      </c>
      <c r="O112" s="6">
        <v>22805917.309999999</v>
      </c>
      <c r="P112" s="6">
        <v>22672132.480000004</v>
      </c>
      <c r="Q112" s="6">
        <v>22263197.579999998</v>
      </c>
      <c r="R112" s="6">
        <v>21317714.259999998</v>
      </c>
      <c r="S112" s="6">
        <v>22242514.68</v>
      </c>
      <c r="T112" s="6">
        <v>21899123.770000003</v>
      </c>
      <c r="U112" s="6">
        <v>21985926.860000003</v>
      </c>
      <c r="V112" s="6">
        <v>21339014.020000003</v>
      </c>
      <c r="W112" s="6">
        <v>21838720.060000002</v>
      </c>
      <c r="X112" s="6">
        <v>22358534.260000005</v>
      </c>
      <c r="Y112" s="6">
        <v>20737070.469999999</v>
      </c>
      <c r="Z112" s="6">
        <v>19979137.079999998</v>
      </c>
      <c r="AA112" s="6">
        <v>19601072.460000001</v>
      </c>
      <c r="AB112" s="6">
        <v>19584041.950000003</v>
      </c>
      <c r="AC112" s="6">
        <v>18919915.82</v>
      </c>
      <c r="AD112" s="6">
        <v>18265649.409999996</v>
      </c>
      <c r="AE112" s="6">
        <v>17990134.710000001</v>
      </c>
      <c r="AF112" s="6">
        <v>17978632.010000005</v>
      </c>
      <c r="AG112" s="6">
        <v>18275118.239999995</v>
      </c>
      <c r="AH112" s="6">
        <v>18014650.160000004</v>
      </c>
      <c r="AI112" s="6">
        <v>17529455.410000004</v>
      </c>
      <c r="AJ112" s="6">
        <v>16767512.629999995</v>
      </c>
      <c r="AK112" s="6">
        <v>16190421.760000005</v>
      </c>
      <c r="AL112" s="6">
        <v>15671100.160000004</v>
      </c>
      <c r="AM112" s="6">
        <v>15344573.799999997</v>
      </c>
      <c r="AN112" s="6">
        <v>14798606.490000002</v>
      </c>
      <c r="AO112" s="6">
        <v>14616187.960000001</v>
      </c>
      <c r="AP112" s="6">
        <v>13940852.68</v>
      </c>
      <c r="AQ112" s="6">
        <v>13955715.549999997</v>
      </c>
      <c r="AR112" s="6">
        <v>14005689.219999999</v>
      </c>
      <c r="AS112" s="6">
        <v>14438765.120000001</v>
      </c>
      <c r="AT112" s="6">
        <v>14682732.329999998</v>
      </c>
      <c r="AU112" s="6">
        <v>14279788.43</v>
      </c>
      <c r="AV112" s="6">
        <v>13778289.329999998</v>
      </c>
      <c r="AW112" s="6">
        <v>13598020.090000004</v>
      </c>
      <c r="AX112" s="6">
        <v>13592560.75</v>
      </c>
      <c r="AY112" s="6">
        <v>13575272.899999999</v>
      </c>
      <c r="AZ112" s="6">
        <v>13926869.289999999</v>
      </c>
      <c r="BA112" s="6">
        <v>13863503.390000001</v>
      </c>
      <c r="BB112" s="6">
        <v>13307122.620000005</v>
      </c>
      <c r="BC112" s="6">
        <v>13494248.25</v>
      </c>
      <c r="BD112" s="6">
        <v>13792899.07</v>
      </c>
      <c r="BE112" s="6">
        <v>13616449.240000002</v>
      </c>
      <c r="BF112" s="6">
        <v>12948247.799999997</v>
      </c>
      <c r="BG112" s="6">
        <v>11813165.25</v>
      </c>
      <c r="BH112" s="6">
        <v>12246107.590000004</v>
      </c>
      <c r="BI112" s="6">
        <v>12334824.359999999</v>
      </c>
      <c r="BJ112" s="6">
        <v>11859131.439999998</v>
      </c>
      <c r="BK112" s="6">
        <v>11260351.979999997</v>
      </c>
      <c r="BL112" s="6">
        <v>10537149.310000002</v>
      </c>
      <c r="BM112" s="6">
        <v>10197778.539999999</v>
      </c>
      <c r="BN112" s="6">
        <v>10097096.199999996</v>
      </c>
      <c r="BO112" s="6">
        <v>9694433.6000000015</v>
      </c>
      <c r="BP112" s="6">
        <v>8592662.2900000066</v>
      </c>
      <c r="BQ112" s="6">
        <v>7786403.1799999997</v>
      </c>
      <c r="BR112" s="6">
        <v>7769597.9900000021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D112" s="6">
        <v>0</v>
      </c>
      <c r="DE112" s="6">
        <v>0</v>
      </c>
      <c r="DF112" s="6">
        <v>0</v>
      </c>
      <c r="DG112" s="6">
        <v>0</v>
      </c>
    </row>
    <row r="113" spans="1:111" x14ac:dyDescent="0.3">
      <c r="A113" s="1">
        <v>1</v>
      </c>
      <c r="B113" s="1">
        <v>169</v>
      </c>
      <c r="C113" s="1" t="s">
        <v>39</v>
      </c>
      <c r="D113" s="6">
        <v>7573162.3899999931</v>
      </c>
      <c r="E113" s="6">
        <v>7910937.0399999991</v>
      </c>
      <c r="F113" s="6">
        <v>8034027.2699999958</v>
      </c>
      <c r="G113" s="6">
        <v>8117116.0799999982</v>
      </c>
      <c r="H113" s="6">
        <v>8400077.8999999985</v>
      </c>
      <c r="I113" s="6">
        <v>9101358.5800000057</v>
      </c>
      <c r="J113" s="6">
        <v>9884744.5</v>
      </c>
      <c r="K113" s="6">
        <v>10714004.680000007</v>
      </c>
      <c r="L113" s="6">
        <v>11452455.930000007</v>
      </c>
      <c r="M113" s="6">
        <v>12191875.370000005</v>
      </c>
      <c r="N113" s="6">
        <v>13074732.320000008</v>
      </c>
      <c r="O113" s="6">
        <v>13922254.300000012</v>
      </c>
      <c r="P113" s="6">
        <v>14552458.329999998</v>
      </c>
      <c r="Q113" s="6">
        <v>14921857.849999994</v>
      </c>
      <c r="R113" s="6">
        <v>15083575.710000008</v>
      </c>
      <c r="S113" s="6">
        <v>15090645.439999998</v>
      </c>
      <c r="T113" s="6">
        <v>15367173.239999995</v>
      </c>
      <c r="U113" s="6">
        <v>14936695.140000001</v>
      </c>
      <c r="V113" s="6">
        <v>15406279.629999995</v>
      </c>
      <c r="W113" s="6">
        <v>15939778.640000001</v>
      </c>
      <c r="X113" s="6">
        <v>16334559.269999996</v>
      </c>
      <c r="Y113" s="6">
        <v>16450557.300000012</v>
      </c>
      <c r="Z113" s="6">
        <v>16832216.659999996</v>
      </c>
      <c r="AA113" s="6">
        <v>17372777.449999988</v>
      </c>
      <c r="AB113" s="6">
        <v>17620751.219999984</v>
      </c>
      <c r="AC113" s="6">
        <v>17714867.769999996</v>
      </c>
      <c r="AD113" s="6">
        <v>18465572.890000015</v>
      </c>
      <c r="AE113" s="6">
        <v>19164589.530000016</v>
      </c>
      <c r="AF113" s="6">
        <v>19672499.189999998</v>
      </c>
      <c r="AG113" s="6">
        <v>20180683.019999996</v>
      </c>
      <c r="AH113" s="6">
        <v>20644922.480000004</v>
      </c>
      <c r="AI113" s="6">
        <v>20823765.019999996</v>
      </c>
      <c r="AJ113" s="6">
        <v>20959168.930000007</v>
      </c>
      <c r="AK113" s="6">
        <v>21375725.419999987</v>
      </c>
      <c r="AL113" s="6">
        <v>21814464.480000019</v>
      </c>
      <c r="AM113" s="6">
        <v>22477785.739999995</v>
      </c>
      <c r="AN113" s="6">
        <v>22963938.659999996</v>
      </c>
      <c r="AO113" s="6">
        <v>23610106.120000005</v>
      </c>
      <c r="AP113" s="6">
        <v>23510528.73999998</v>
      </c>
      <c r="AQ113" s="6">
        <v>23115790.12999998</v>
      </c>
      <c r="AR113" s="6">
        <v>22143074.790000007</v>
      </c>
      <c r="AS113" s="6">
        <v>21704550.969999999</v>
      </c>
      <c r="AT113" s="6">
        <v>20747048.570000008</v>
      </c>
      <c r="AU113" s="6">
        <v>20278943.579999998</v>
      </c>
      <c r="AV113" s="6">
        <v>19788301.340000004</v>
      </c>
      <c r="AW113" s="6">
        <v>19514571.769999981</v>
      </c>
      <c r="AX113" s="6">
        <v>19774349.459999979</v>
      </c>
      <c r="AY113" s="6">
        <v>19738540.610000014</v>
      </c>
      <c r="AZ113" s="6">
        <v>19735427.879999995</v>
      </c>
      <c r="BA113" s="6">
        <v>19198384.909999996</v>
      </c>
      <c r="BB113" s="6">
        <v>18343366.530000001</v>
      </c>
      <c r="BC113" s="6">
        <v>17629859.939999998</v>
      </c>
      <c r="BD113" s="6">
        <v>17170796.299999982</v>
      </c>
      <c r="BE113" s="6">
        <v>16996545.610000014</v>
      </c>
      <c r="BF113" s="6">
        <v>16299361.929999977</v>
      </c>
      <c r="BG113" s="6">
        <v>16199857.409999996</v>
      </c>
      <c r="BH113" s="6">
        <v>15825276.150000006</v>
      </c>
      <c r="BI113" s="6">
        <v>16095363.579999998</v>
      </c>
      <c r="BJ113" s="6">
        <v>16369115.390000015</v>
      </c>
      <c r="BK113" s="6">
        <v>16210443.790000021</v>
      </c>
      <c r="BL113" s="6">
        <v>16279742.48999998</v>
      </c>
      <c r="BM113" s="6">
        <v>16431440.190000027</v>
      </c>
      <c r="BN113" s="6">
        <v>16431440.189999968</v>
      </c>
      <c r="BO113" s="6">
        <v>16844259.910000026</v>
      </c>
      <c r="BP113" s="6">
        <v>16586693.229999989</v>
      </c>
      <c r="BQ113" s="6">
        <v>16576857.800000012</v>
      </c>
      <c r="BR113" s="6">
        <v>16403413.680000007</v>
      </c>
      <c r="BS113" s="6">
        <v>16418642.919999987</v>
      </c>
      <c r="BT113" s="6">
        <v>17158407.599999994</v>
      </c>
      <c r="BU113" s="6">
        <v>20766824.420000017</v>
      </c>
      <c r="BV113" s="6">
        <v>20766604.629999995</v>
      </c>
      <c r="BW113" s="6">
        <v>20962416.889999986</v>
      </c>
      <c r="BX113" s="6">
        <v>29196512.829999983</v>
      </c>
      <c r="BY113" s="6">
        <v>37080079.719999999</v>
      </c>
      <c r="BZ113" s="6">
        <v>41519723.5</v>
      </c>
      <c r="CA113" s="6">
        <v>55640331.00999999</v>
      </c>
      <c r="CB113" s="6">
        <v>72062372.649999976</v>
      </c>
      <c r="CC113" s="6">
        <v>35009784.279999971</v>
      </c>
      <c r="CD113" s="6">
        <v>34763876.029999971</v>
      </c>
      <c r="CE113" s="6">
        <v>34950969.519999981</v>
      </c>
      <c r="CF113" s="6">
        <v>35050796.24000001</v>
      </c>
      <c r="CG113" s="6">
        <v>35115879.170000017</v>
      </c>
      <c r="CH113" s="6">
        <v>38490993.5</v>
      </c>
      <c r="CI113" s="6">
        <v>38399353.299999952</v>
      </c>
      <c r="CJ113" s="6">
        <v>37843107.769999981</v>
      </c>
      <c r="CK113" s="6">
        <v>38371757.060000002</v>
      </c>
      <c r="CL113" s="6">
        <v>38267310.409999967</v>
      </c>
      <c r="CM113" s="6">
        <v>38797482.779999971</v>
      </c>
      <c r="CN113" s="6">
        <v>39062586.550000072</v>
      </c>
      <c r="CO113" s="6">
        <v>39591251.389999986</v>
      </c>
      <c r="CP113" s="6">
        <v>38483821.700000048</v>
      </c>
      <c r="CQ113" s="6">
        <v>38382204.00999999</v>
      </c>
      <c r="CR113" s="6">
        <v>39956349.349999964</v>
      </c>
      <c r="CS113" s="6">
        <v>39676382.290000021</v>
      </c>
      <c r="CT113" s="6">
        <v>38808504.769999981</v>
      </c>
      <c r="CU113" s="6">
        <v>38221172.620000005</v>
      </c>
      <c r="CV113" s="6">
        <v>38691026.469999969</v>
      </c>
      <c r="CW113" s="6">
        <v>36661394.169999957</v>
      </c>
      <c r="CX113" s="6">
        <v>34914209.269999981</v>
      </c>
      <c r="CY113" s="6">
        <v>32280951.290000021</v>
      </c>
      <c r="CZ113" s="6">
        <v>31686908.280000031</v>
      </c>
      <c r="DA113" s="6">
        <v>30413147.770000041</v>
      </c>
      <c r="DB113" s="6">
        <v>29099899.340000033</v>
      </c>
      <c r="DC113" s="6">
        <v>27933206.069999993</v>
      </c>
      <c r="DD113" s="6">
        <v>27141952.24000001</v>
      </c>
      <c r="DE113" s="6">
        <v>26798778.5</v>
      </c>
      <c r="DF113" s="6">
        <v>26056467.280000031</v>
      </c>
      <c r="DG113" s="6">
        <v>24326729.149999976</v>
      </c>
    </row>
    <row r="114" spans="1:111" x14ac:dyDescent="0.3">
      <c r="A114" s="1">
        <v>1</v>
      </c>
      <c r="B114" s="1">
        <v>170</v>
      </c>
      <c r="C114" s="1" t="s">
        <v>54</v>
      </c>
      <c r="D114" s="6">
        <v>13599892.200000003</v>
      </c>
      <c r="E114" s="6">
        <v>13240246.259999998</v>
      </c>
      <c r="F114" s="6">
        <v>14505530.129999995</v>
      </c>
      <c r="G114" s="6">
        <v>13388169.390000001</v>
      </c>
      <c r="H114" s="6">
        <v>12513328.729999997</v>
      </c>
      <c r="I114" s="6">
        <v>13373734.770000011</v>
      </c>
      <c r="J114" s="6">
        <v>12815030.299999997</v>
      </c>
      <c r="K114" s="6">
        <v>12303281.869999997</v>
      </c>
      <c r="L114" s="6">
        <v>13298700.980000004</v>
      </c>
      <c r="M114" s="6">
        <v>12836258.63000001</v>
      </c>
      <c r="N114" s="6">
        <v>14423871.799999997</v>
      </c>
      <c r="O114" s="6">
        <v>14226123.489999995</v>
      </c>
      <c r="P114" s="6">
        <v>16055300.25999999</v>
      </c>
      <c r="Q114" s="6">
        <v>17391274.379999995</v>
      </c>
      <c r="R114" s="6">
        <v>18745002.810000002</v>
      </c>
      <c r="S114" s="6">
        <v>20092515.809999987</v>
      </c>
      <c r="T114" s="6">
        <v>20575249.799999997</v>
      </c>
      <c r="U114" s="6">
        <v>22115736.210000008</v>
      </c>
      <c r="V114" s="6">
        <v>22746474.780000001</v>
      </c>
      <c r="W114" s="6">
        <v>25572522.440000013</v>
      </c>
      <c r="X114" s="6">
        <v>26153031.579999998</v>
      </c>
      <c r="Y114" s="6">
        <v>27236862.559999987</v>
      </c>
      <c r="Z114" s="6">
        <v>30052928.020000011</v>
      </c>
      <c r="AA114" s="6">
        <v>30060476.909999982</v>
      </c>
      <c r="AB114" s="6">
        <v>28857028.730000004</v>
      </c>
      <c r="AC114" s="6">
        <v>29823442.409999996</v>
      </c>
      <c r="AD114" s="6">
        <v>29769038.090000004</v>
      </c>
      <c r="AE114" s="6">
        <v>29814899.399999991</v>
      </c>
      <c r="AF114" s="6">
        <v>27099541.799999997</v>
      </c>
      <c r="AG114" s="6">
        <v>27339989.710000008</v>
      </c>
      <c r="AH114" s="6">
        <v>28395661.730000004</v>
      </c>
      <c r="AI114" s="6">
        <v>29078031.5</v>
      </c>
      <c r="AJ114" s="6">
        <v>29536461.330000013</v>
      </c>
      <c r="AK114" s="6">
        <v>32709446.109999999</v>
      </c>
      <c r="AL114" s="6">
        <v>32185783.799999997</v>
      </c>
      <c r="AM114" s="6">
        <v>31297434.290000007</v>
      </c>
      <c r="AN114" s="6">
        <v>30427674.709999993</v>
      </c>
      <c r="AO114" s="6">
        <v>32029148.270000011</v>
      </c>
      <c r="AP114" s="6">
        <v>29885224.489999995</v>
      </c>
      <c r="AQ114" s="6">
        <v>28839307.650000006</v>
      </c>
      <c r="AR114" s="6">
        <v>30342686.599999994</v>
      </c>
      <c r="AS114" s="6">
        <v>27831375.150000006</v>
      </c>
      <c r="AT114" s="6">
        <v>27117664.040000007</v>
      </c>
      <c r="AU114" s="6">
        <v>31471315.739999995</v>
      </c>
      <c r="AV114" s="6">
        <v>32302432.429999992</v>
      </c>
      <c r="AW114" s="6">
        <v>34443847.340000004</v>
      </c>
      <c r="AX114" s="6">
        <v>34733430.439999998</v>
      </c>
      <c r="AY114" s="6">
        <v>33804518.540000007</v>
      </c>
      <c r="AZ114" s="6">
        <v>32291906.809999987</v>
      </c>
      <c r="BA114" s="6">
        <v>31928518.950000018</v>
      </c>
      <c r="BB114" s="6">
        <v>30448455.829999998</v>
      </c>
      <c r="BC114" s="6">
        <v>26776743.75</v>
      </c>
      <c r="BD114" s="6">
        <v>22157720.700000003</v>
      </c>
      <c r="BE114" s="6">
        <v>24449449.670000002</v>
      </c>
      <c r="BF114" s="6">
        <v>25998054.390000001</v>
      </c>
      <c r="BG114" s="6">
        <v>26210947.939999983</v>
      </c>
      <c r="BH114" s="6">
        <v>24928893.530000016</v>
      </c>
      <c r="BI114" s="6">
        <v>26315665.079999998</v>
      </c>
      <c r="BJ114" s="6">
        <v>25533040.799999997</v>
      </c>
      <c r="BK114" s="6">
        <v>25466634.580000013</v>
      </c>
      <c r="BL114" s="6">
        <v>25461776.859999999</v>
      </c>
      <c r="BM114" s="6">
        <v>26007953.560000002</v>
      </c>
      <c r="BN114" s="6">
        <v>27562415.650000006</v>
      </c>
      <c r="BO114" s="6">
        <v>27485798.050000012</v>
      </c>
      <c r="BP114" s="6">
        <v>27816810.299999982</v>
      </c>
      <c r="BQ114" s="6">
        <v>27801414.780000001</v>
      </c>
      <c r="BR114" s="6">
        <v>26670180.729999989</v>
      </c>
      <c r="BS114" s="6">
        <v>29174492.430000007</v>
      </c>
      <c r="BT114" s="6">
        <v>29615569.790000007</v>
      </c>
      <c r="BU114" s="6">
        <v>29521344.840000004</v>
      </c>
      <c r="BV114" s="6">
        <v>31348808.539999992</v>
      </c>
      <c r="BW114" s="6">
        <v>32050472.640000015</v>
      </c>
      <c r="BX114" s="6">
        <v>30455226.829999998</v>
      </c>
      <c r="BY114" s="6">
        <v>29631612.329999998</v>
      </c>
      <c r="BZ114" s="6">
        <v>30787565.980000004</v>
      </c>
      <c r="CA114" s="6">
        <v>31579941.610000014</v>
      </c>
      <c r="CB114" s="6">
        <v>30880362.469999999</v>
      </c>
      <c r="CC114" s="6">
        <v>31618549.219999999</v>
      </c>
      <c r="CD114" s="6">
        <v>30656898.139999986</v>
      </c>
      <c r="CE114" s="6">
        <v>29583270.959999993</v>
      </c>
      <c r="CF114" s="6">
        <v>29348034.549999997</v>
      </c>
      <c r="CG114" s="6">
        <v>30983671.959999993</v>
      </c>
      <c r="CH114" s="6">
        <v>30889956.120000005</v>
      </c>
      <c r="CI114" s="6">
        <v>32609219.719999999</v>
      </c>
      <c r="CJ114" s="6">
        <v>31280533.760000005</v>
      </c>
      <c r="CK114" s="6">
        <v>31605557.719999999</v>
      </c>
      <c r="CL114" s="6">
        <v>33237639.319999993</v>
      </c>
      <c r="CM114" s="6">
        <v>33426563.150000006</v>
      </c>
      <c r="CN114" s="6">
        <v>33944247.799999997</v>
      </c>
      <c r="CO114" s="6">
        <v>34680979.429999992</v>
      </c>
      <c r="CP114" s="6">
        <v>35056996.920000002</v>
      </c>
      <c r="CQ114" s="6">
        <v>40977759.980000004</v>
      </c>
      <c r="CR114" s="6">
        <v>41529828.209999993</v>
      </c>
      <c r="CS114" s="6">
        <v>41543333.189999998</v>
      </c>
      <c r="CT114" s="6">
        <v>41605016.420000002</v>
      </c>
      <c r="CU114" s="6">
        <v>41434936.459999993</v>
      </c>
      <c r="CV114" s="6">
        <v>40702622.129999995</v>
      </c>
      <c r="CW114" s="6">
        <v>39268280.099999994</v>
      </c>
      <c r="CX114" s="6">
        <v>42574495.539999992</v>
      </c>
      <c r="CY114" s="6">
        <v>41608510.689999998</v>
      </c>
      <c r="CZ114" s="6">
        <v>44310061.520000003</v>
      </c>
      <c r="DA114" s="6">
        <v>47241513.530000001</v>
      </c>
      <c r="DB114" s="6">
        <v>45592751.25</v>
      </c>
      <c r="DC114" s="6">
        <v>45929987.069999993</v>
      </c>
      <c r="DD114" s="6">
        <v>45063680.949999988</v>
      </c>
      <c r="DE114" s="6">
        <v>44656059.159999996</v>
      </c>
      <c r="DF114" s="6">
        <v>44372243.019999996</v>
      </c>
      <c r="DG114" s="6">
        <v>42834616.150000006</v>
      </c>
    </row>
    <row r="115" spans="1:111" x14ac:dyDescent="0.3">
      <c r="A115" s="1">
        <v>1</v>
      </c>
      <c r="B115" s="1">
        <v>171</v>
      </c>
      <c r="C115" s="1" t="s">
        <v>40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1628268.5</v>
      </c>
      <c r="O115" s="6">
        <v>1914376.3599999999</v>
      </c>
      <c r="P115" s="6">
        <v>2150914.41</v>
      </c>
      <c r="Q115" s="6">
        <v>2539931.1500000004</v>
      </c>
      <c r="R115" s="6">
        <v>2847617.7200000007</v>
      </c>
      <c r="S115" s="6">
        <v>2877373.75</v>
      </c>
      <c r="T115" s="6">
        <v>3067510.0199999996</v>
      </c>
      <c r="U115" s="6">
        <v>3239500.4700000007</v>
      </c>
      <c r="V115" s="6">
        <v>3450836.8000000007</v>
      </c>
      <c r="W115" s="6">
        <v>3466512.83</v>
      </c>
      <c r="X115" s="6">
        <v>3555834.0399999991</v>
      </c>
      <c r="Y115" s="6">
        <v>3682487.6899999995</v>
      </c>
      <c r="Z115" s="6">
        <v>3783577.6899999995</v>
      </c>
      <c r="AA115" s="6">
        <v>3862914.2899999991</v>
      </c>
      <c r="AB115" s="6">
        <v>3981454.1999999993</v>
      </c>
      <c r="AC115" s="6">
        <v>4079485.26</v>
      </c>
      <c r="AD115" s="6">
        <v>4261646.26</v>
      </c>
      <c r="AE115" s="6">
        <v>4258923.6100000013</v>
      </c>
      <c r="AF115" s="6">
        <v>4248847.6100000013</v>
      </c>
      <c r="AG115" s="6">
        <v>4363318.8600000013</v>
      </c>
      <c r="AH115" s="6">
        <v>4584465.7800000012</v>
      </c>
      <c r="AI115" s="6">
        <v>4574276.9000000004</v>
      </c>
      <c r="AJ115" s="6">
        <v>4600415.7299999986</v>
      </c>
      <c r="AK115" s="6">
        <v>4852526.84</v>
      </c>
      <c r="AL115" s="6">
        <v>4988298.41</v>
      </c>
      <c r="AM115" s="6">
        <v>5072696.93</v>
      </c>
      <c r="AN115" s="6">
        <v>4962287.5100000016</v>
      </c>
      <c r="AO115" s="6">
        <v>5072626.6900000013</v>
      </c>
      <c r="AP115" s="6">
        <v>5266081.2100000009</v>
      </c>
      <c r="AQ115" s="6">
        <v>5314288.7600000016</v>
      </c>
      <c r="AR115" s="6">
        <v>5617127.3200000003</v>
      </c>
      <c r="AS115" s="6">
        <v>6889941.3899999987</v>
      </c>
      <c r="AT115" s="6">
        <v>6976141.709999999</v>
      </c>
      <c r="AU115" s="6">
        <v>7058185.1699999999</v>
      </c>
      <c r="AV115" s="6">
        <v>7243398.0800000001</v>
      </c>
      <c r="AW115" s="6">
        <v>7250639.2800000012</v>
      </c>
      <c r="AX115" s="6">
        <v>7308927.8600000031</v>
      </c>
      <c r="AY115" s="6">
        <v>7237700.0999999996</v>
      </c>
      <c r="AZ115" s="6">
        <v>7607114.6700000018</v>
      </c>
      <c r="BA115" s="6">
        <v>7707374.6699999981</v>
      </c>
      <c r="BB115" s="6">
        <v>7870923.8500000015</v>
      </c>
      <c r="BC115" s="6">
        <v>8031207.0300000012</v>
      </c>
      <c r="BD115" s="6">
        <v>8088834.2100000009</v>
      </c>
      <c r="BE115" s="6">
        <v>8581579.6400000006</v>
      </c>
      <c r="BF115" s="6">
        <v>8308906.7800000012</v>
      </c>
      <c r="BG115" s="6">
        <v>8412143.2199999988</v>
      </c>
      <c r="BH115" s="6">
        <v>8480185.7599999979</v>
      </c>
      <c r="BI115" s="6">
        <v>8374427.7600000016</v>
      </c>
      <c r="BJ115" s="6">
        <v>8342827.2699999996</v>
      </c>
      <c r="BK115" s="6">
        <v>8226001.6999999993</v>
      </c>
      <c r="BL115" s="6">
        <v>8240372.9499999993</v>
      </c>
      <c r="BM115" s="6">
        <v>8438960.5599999987</v>
      </c>
      <c r="BN115" s="6">
        <v>8320497.0100000016</v>
      </c>
      <c r="BO115" s="6">
        <v>8372976.2199999988</v>
      </c>
      <c r="BP115" s="6">
        <v>8476071.75</v>
      </c>
      <c r="BQ115" s="6">
        <v>8368930.7300000004</v>
      </c>
      <c r="BR115" s="6">
        <v>8106787.25</v>
      </c>
      <c r="BS115" s="6">
        <v>8069686.5799999982</v>
      </c>
      <c r="BT115" s="6">
        <v>8551851.25</v>
      </c>
      <c r="BU115" s="6">
        <v>8968798.8000000007</v>
      </c>
      <c r="BV115" s="6">
        <v>8819772.0800000019</v>
      </c>
      <c r="BW115" s="6">
        <v>8875560.129999999</v>
      </c>
      <c r="BX115" s="6">
        <v>8754582.0400000066</v>
      </c>
      <c r="BY115" s="6">
        <v>8968276.049999997</v>
      </c>
      <c r="BZ115" s="6">
        <v>9565198.0399999991</v>
      </c>
      <c r="CA115" s="6">
        <v>9333870.1799999997</v>
      </c>
      <c r="CB115" s="6">
        <v>9795113.0800000019</v>
      </c>
      <c r="CC115" s="6">
        <v>10073672.840000004</v>
      </c>
      <c r="CD115" s="6">
        <v>9859431.0799999982</v>
      </c>
      <c r="CE115" s="6">
        <v>10228609.529999997</v>
      </c>
      <c r="CF115" s="6">
        <v>11113130.529999997</v>
      </c>
      <c r="CG115" s="6">
        <v>11856490.280000001</v>
      </c>
      <c r="CH115" s="6">
        <v>11686427.500000004</v>
      </c>
      <c r="CI115" s="6">
        <v>11566736.68</v>
      </c>
      <c r="CJ115" s="6">
        <v>11797176.920000002</v>
      </c>
      <c r="CK115" s="6">
        <v>11931767.710000001</v>
      </c>
      <c r="CL115" s="6">
        <v>11608532.859999999</v>
      </c>
      <c r="CM115" s="6">
        <v>10712441.960000001</v>
      </c>
      <c r="CN115" s="6">
        <v>10430042.920000002</v>
      </c>
      <c r="CO115" s="6">
        <v>10399232.25</v>
      </c>
      <c r="CP115" s="6">
        <v>10156654.369999997</v>
      </c>
      <c r="CQ115" s="6">
        <v>10089671.810000002</v>
      </c>
      <c r="CR115" s="6">
        <v>10670175.34</v>
      </c>
      <c r="CS115" s="6">
        <v>11023814.010000002</v>
      </c>
      <c r="CT115" s="6">
        <v>11114329.370000001</v>
      </c>
      <c r="CU115" s="6">
        <v>11013673.849999998</v>
      </c>
      <c r="CV115" s="6">
        <v>11505125.700000003</v>
      </c>
      <c r="CW115" s="6">
        <v>11582555.840000004</v>
      </c>
      <c r="CX115" s="6">
        <v>11168688.560000002</v>
      </c>
      <c r="CY115" s="6">
        <v>11570665.52</v>
      </c>
      <c r="CZ115" s="6">
        <v>11564539.900000002</v>
      </c>
      <c r="DA115" s="6">
        <v>11580573.050000004</v>
      </c>
      <c r="DB115" s="6">
        <v>12364289.049999997</v>
      </c>
      <c r="DC115" s="6">
        <v>12567057.260000002</v>
      </c>
      <c r="DD115" s="6">
        <v>13015880.869999997</v>
      </c>
      <c r="DE115" s="6">
        <v>12939257.569999997</v>
      </c>
      <c r="DF115" s="6">
        <v>13647412.559999995</v>
      </c>
      <c r="DG115" s="6">
        <v>15250472.519999996</v>
      </c>
    </row>
    <row r="116" spans="1:111" x14ac:dyDescent="0.3">
      <c r="A116" s="1">
        <v>1</v>
      </c>
      <c r="B116" s="1">
        <v>172</v>
      </c>
      <c r="C116" s="1" t="s">
        <v>28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114799.5</v>
      </c>
      <c r="AW116" s="6">
        <v>304891.75</v>
      </c>
      <c r="AX116" s="6">
        <v>597332.74</v>
      </c>
      <c r="AY116" s="6">
        <v>919595.66999999993</v>
      </c>
      <c r="AZ116" s="6">
        <v>1144364.2699999996</v>
      </c>
      <c r="BA116" s="6">
        <v>1629863.6800000002</v>
      </c>
      <c r="BB116" s="6">
        <v>1764464.7000000002</v>
      </c>
      <c r="BC116" s="6">
        <v>1988755.5100000002</v>
      </c>
      <c r="BD116" s="6">
        <v>2247681.2599999998</v>
      </c>
      <c r="BE116" s="6">
        <v>2336959.84</v>
      </c>
      <c r="BF116" s="6">
        <v>2644648.83</v>
      </c>
      <c r="BG116" s="6">
        <v>3005701.74</v>
      </c>
      <c r="BH116" s="6">
        <v>3251986.3000000007</v>
      </c>
      <c r="BI116" s="6">
        <v>3411792.7799999993</v>
      </c>
      <c r="BJ116" s="6">
        <v>3912175.17</v>
      </c>
      <c r="BK116" s="6">
        <v>4292971.5600000005</v>
      </c>
      <c r="BL116" s="6">
        <v>4641414.16</v>
      </c>
      <c r="BM116" s="6">
        <v>4873297.16</v>
      </c>
      <c r="BN116" s="6">
        <v>5407010.8900000006</v>
      </c>
      <c r="BO116" s="6">
        <v>6088387.1399999987</v>
      </c>
      <c r="BP116" s="6">
        <v>6827669.8499999978</v>
      </c>
      <c r="BQ116" s="6">
        <v>7904297.5199999996</v>
      </c>
      <c r="BR116" s="6">
        <v>8812361.1800000016</v>
      </c>
      <c r="BS116" s="6">
        <v>9774341.2300000023</v>
      </c>
      <c r="BT116" s="6">
        <v>10527290.609999999</v>
      </c>
      <c r="BU116" s="6">
        <v>11359031.370000001</v>
      </c>
      <c r="BV116" s="6">
        <v>12295240.5</v>
      </c>
      <c r="BW116" s="6">
        <v>13526587.509999998</v>
      </c>
      <c r="BX116" s="6">
        <v>14415514.719999999</v>
      </c>
      <c r="BY116" s="6">
        <v>15522752.639999997</v>
      </c>
      <c r="BZ116" s="6">
        <v>16706843.200000003</v>
      </c>
      <c r="CA116" s="6">
        <v>17639651.789999999</v>
      </c>
      <c r="CB116" s="6">
        <v>19112289.650000006</v>
      </c>
      <c r="CC116" s="6">
        <v>19984216.870000001</v>
      </c>
      <c r="CD116" s="6">
        <v>20914153.82</v>
      </c>
      <c r="CE116" s="6">
        <v>22171721.899999991</v>
      </c>
      <c r="CF116" s="6">
        <v>23376518.850000001</v>
      </c>
      <c r="CG116" s="6">
        <v>24957509.07</v>
      </c>
      <c r="CH116" s="6">
        <v>27584942.710000001</v>
      </c>
      <c r="CI116" s="6">
        <v>29389578.579999998</v>
      </c>
      <c r="CJ116" s="6">
        <v>31070062.930000007</v>
      </c>
      <c r="CK116" s="6">
        <v>32245368.959999993</v>
      </c>
      <c r="CL116" s="6">
        <v>33285841.699999996</v>
      </c>
      <c r="CM116" s="6">
        <v>34409529.150000006</v>
      </c>
      <c r="CN116" s="6">
        <v>35849947.189999998</v>
      </c>
      <c r="CO116" s="6">
        <v>36465849.320000008</v>
      </c>
      <c r="CP116" s="6">
        <v>38047812.57</v>
      </c>
      <c r="CQ116" s="6">
        <v>40462960.679999992</v>
      </c>
      <c r="CR116" s="6">
        <v>42437227.939999998</v>
      </c>
      <c r="CS116" s="6">
        <v>43762629.539999999</v>
      </c>
      <c r="CT116" s="6">
        <v>45427175.479999997</v>
      </c>
      <c r="CU116" s="6">
        <v>46427759.609999999</v>
      </c>
      <c r="CV116" s="6">
        <v>47593595.63000001</v>
      </c>
      <c r="CW116" s="6">
        <v>48454609.489999995</v>
      </c>
      <c r="CX116" s="6">
        <v>48314564.060000002</v>
      </c>
      <c r="CY116" s="6">
        <v>48814564.980000004</v>
      </c>
      <c r="CZ116" s="6">
        <v>50640545.680000007</v>
      </c>
      <c r="DA116" s="6">
        <v>51827732.450000003</v>
      </c>
      <c r="DB116" s="6">
        <v>50238373.260000005</v>
      </c>
      <c r="DC116" s="6">
        <v>49488159</v>
      </c>
      <c r="DD116" s="6">
        <v>49231892</v>
      </c>
      <c r="DE116" s="6">
        <v>49977777.840000004</v>
      </c>
      <c r="DF116" s="6">
        <v>51358893.619999997</v>
      </c>
      <c r="DG116" s="6">
        <v>51612052.340000004</v>
      </c>
    </row>
    <row r="117" spans="1:111" x14ac:dyDescent="0.3">
      <c r="A117" s="1">
        <v>1</v>
      </c>
      <c r="B117" s="1">
        <v>223</v>
      </c>
      <c r="C117" s="1" t="s">
        <v>52</v>
      </c>
      <c r="D117" s="6">
        <v>204896.8900000006</v>
      </c>
      <c r="E117" s="6">
        <v>219275.31000000052</v>
      </c>
      <c r="F117" s="6">
        <v>212611.58999999985</v>
      </c>
      <c r="G117" s="6">
        <v>206455.61000000034</v>
      </c>
      <c r="H117" s="6">
        <v>202244.60000000056</v>
      </c>
      <c r="I117" s="6">
        <v>154546.0700000003</v>
      </c>
      <c r="J117" s="6">
        <v>143354.63999999966</v>
      </c>
      <c r="K117" s="6">
        <v>118349.41000000015</v>
      </c>
      <c r="L117" s="6">
        <v>117138.79999999981</v>
      </c>
      <c r="M117" s="6">
        <v>134743.99000000022</v>
      </c>
      <c r="N117" s="6">
        <v>143564.85999999987</v>
      </c>
      <c r="O117" s="6">
        <v>139988.43000000017</v>
      </c>
      <c r="P117" s="6">
        <v>147424.12000000011</v>
      </c>
      <c r="Q117" s="6">
        <v>146202.24000000022</v>
      </c>
      <c r="R117" s="6">
        <v>164311.13000000082</v>
      </c>
      <c r="S117" s="6">
        <v>164142.51000000071</v>
      </c>
      <c r="T117" s="6">
        <v>181805.00999999978</v>
      </c>
      <c r="U117" s="6">
        <v>169609.58999999985</v>
      </c>
      <c r="V117" s="6">
        <v>173284.89999999944</v>
      </c>
      <c r="W117" s="6">
        <v>199295.78000000026</v>
      </c>
      <c r="X117" s="6">
        <v>202259.46999999974</v>
      </c>
      <c r="Y117" s="6">
        <v>218231.05999999959</v>
      </c>
      <c r="Z117" s="6">
        <v>464659.6799999997</v>
      </c>
      <c r="AA117" s="6">
        <v>445431.33999999985</v>
      </c>
      <c r="AB117" s="6">
        <v>425842.62999999989</v>
      </c>
      <c r="AC117" s="6">
        <v>450100.75</v>
      </c>
      <c r="AD117" s="6">
        <v>435629.06999999937</v>
      </c>
      <c r="AE117" s="6">
        <v>413674.79000000004</v>
      </c>
      <c r="AF117" s="6">
        <v>443080.09000000078</v>
      </c>
      <c r="AG117" s="6">
        <v>1206352.2399999993</v>
      </c>
      <c r="AH117" s="6">
        <v>1069758.1499999994</v>
      </c>
      <c r="AI117" s="6">
        <v>1065259.1799999997</v>
      </c>
      <c r="AJ117" s="6">
        <v>1083138.5699999994</v>
      </c>
      <c r="AK117" s="6">
        <v>1509858.4200000009</v>
      </c>
      <c r="AL117" s="6">
        <v>1500635.17</v>
      </c>
      <c r="AM117" s="6">
        <v>1510065.3400000008</v>
      </c>
      <c r="AN117" s="6">
        <v>1507236.0300000003</v>
      </c>
      <c r="AO117" s="6">
        <v>1504079.2599999998</v>
      </c>
      <c r="AP117" s="6">
        <v>1482106.3800000008</v>
      </c>
      <c r="AQ117" s="6">
        <v>1503017</v>
      </c>
      <c r="AR117" s="6">
        <v>1479015.5999999996</v>
      </c>
      <c r="AS117" s="6">
        <v>1469057.1300000008</v>
      </c>
      <c r="AT117" s="6">
        <v>1462772.12</v>
      </c>
      <c r="AU117" s="6">
        <v>1062365.5300000003</v>
      </c>
      <c r="AV117" s="6">
        <v>1441162.0499999998</v>
      </c>
      <c r="AW117" s="6">
        <v>1452285.7500000005</v>
      </c>
      <c r="AX117" s="6">
        <v>1390835.4900000002</v>
      </c>
      <c r="AY117" s="6">
        <v>1342964.7999999998</v>
      </c>
      <c r="AZ117" s="6">
        <v>1296582.5900000003</v>
      </c>
      <c r="BA117" s="6">
        <v>1275807.21</v>
      </c>
      <c r="BB117" s="6">
        <v>1251229.48</v>
      </c>
      <c r="BC117" s="6">
        <v>1227154.1399999999</v>
      </c>
      <c r="BD117" s="6">
        <v>1210278.7799999998</v>
      </c>
      <c r="BE117" s="6">
        <v>1069906.1999999997</v>
      </c>
      <c r="BF117" s="6">
        <v>1005062.1099999999</v>
      </c>
      <c r="BG117" s="6">
        <v>977940.26</v>
      </c>
      <c r="BH117" s="6">
        <v>940596.64000000013</v>
      </c>
      <c r="BI117" s="6">
        <v>916215.8600000001</v>
      </c>
      <c r="BJ117" s="6">
        <v>892500.1399999999</v>
      </c>
      <c r="BK117" s="6">
        <v>866164.55999999994</v>
      </c>
      <c r="BL117" s="6">
        <v>842889.34</v>
      </c>
      <c r="BM117" s="6">
        <v>816720.17999999993</v>
      </c>
      <c r="BN117" s="6">
        <v>790996.91999999993</v>
      </c>
      <c r="BO117" s="6">
        <v>787027.02</v>
      </c>
      <c r="BP117" s="6">
        <v>733975.79999999993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  <c r="CY117" s="6">
        <v>0</v>
      </c>
      <c r="CZ117" s="6">
        <v>0</v>
      </c>
      <c r="DA117" s="6">
        <v>0</v>
      </c>
      <c r="DB117" s="6">
        <v>0</v>
      </c>
      <c r="DC117" s="6">
        <v>0</v>
      </c>
      <c r="DD117" s="6">
        <v>0</v>
      </c>
      <c r="DE117" s="6">
        <v>0</v>
      </c>
      <c r="DF117" s="6">
        <v>0</v>
      </c>
      <c r="DG117" s="6">
        <v>0</v>
      </c>
    </row>
    <row r="118" spans="1:111" x14ac:dyDescent="0.3">
      <c r="A118" s="1">
        <v>1</v>
      </c>
      <c r="B118" s="1">
        <v>226</v>
      </c>
      <c r="C118" s="1" t="s">
        <v>34</v>
      </c>
      <c r="D118" s="6">
        <v>195151404.12</v>
      </c>
      <c r="E118" s="6">
        <v>184505466.03000009</v>
      </c>
      <c r="F118" s="6">
        <v>174247232.25999999</v>
      </c>
      <c r="G118" s="6">
        <v>165083895.84000015</v>
      </c>
      <c r="H118" s="6">
        <v>155898199.50000012</v>
      </c>
      <c r="I118" s="6">
        <v>147846568.96000004</v>
      </c>
      <c r="J118" s="6">
        <v>140448644.32999992</v>
      </c>
      <c r="K118" s="6">
        <v>135539918.86000013</v>
      </c>
      <c r="L118" s="6">
        <v>132154625.9000001</v>
      </c>
      <c r="M118" s="6">
        <v>129806517.11000013</v>
      </c>
      <c r="N118" s="6">
        <v>129441145.26999998</v>
      </c>
      <c r="O118" s="6">
        <v>131088780.10000014</v>
      </c>
      <c r="P118" s="6">
        <v>131894013.39999986</v>
      </c>
      <c r="Q118" s="6">
        <v>133054868.98000002</v>
      </c>
      <c r="R118" s="6">
        <v>139058754.00999999</v>
      </c>
      <c r="S118" s="6">
        <v>141654192.02999997</v>
      </c>
      <c r="T118" s="6">
        <v>146818793</v>
      </c>
      <c r="U118" s="6">
        <v>150952099.96000004</v>
      </c>
      <c r="V118" s="6">
        <v>156323932.66999984</v>
      </c>
      <c r="W118" s="6">
        <v>163419871.74000025</v>
      </c>
      <c r="X118" s="6">
        <v>171691144.64999986</v>
      </c>
      <c r="Y118" s="6">
        <v>179846853.42000008</v>
      </c>
      <c r="Z118" s="6">
        <v>189430748.47000003</v>
      </c>
      <c r="AA118" s="6">
        <v>198714694.44000006</v>
      </c>
      <c r="AB118" s="6">
        <v>208104520.67000008</v>
      </c>
      <c r="AC118" s="6">
        <v>217899231.24000001</v>
      </c>
      <c r="AD118" s="6">
        <v>226639872.77999997</v>
      </c>
      <c r="AE118" s="6">
        <v>235931589.44000006</v>
      </c>
      <c r="AF118" s="6">
        <v>244584002.37999964</v>
      </c>
      <c r="AG118" s="6">
        <v>252000635.12999988</v>
      </c>
      <c r="AH118" s="6">
        <v>258590688.73000026</v>
      </c>
      <c r="AI118" s="6">
        <v>269246393.34000015</v>
      </c>
      <c r="AJ118" s="6">
        <v>278932240.94999981</v>
      </c>
      <c r="AK118" s="6">
        <v>289614090.88999987</v>
      </c>
      <c r="AL118" s="6">
        <v>299882608.90999985</v>
      </c>
      <c r="AM118" s="6">
        <v>309402925.35999966</v>
      </c>
      <c r="AN118" s="6">
        <v>317053247.07000017</v>
      </c>
      <c r="AO118" s="6">
        <v>328495095.78000021</v>
      </c>
      <c r="AP118" s="6">
        <v>338087550.42000008</v>
      </c>
      <c r="AQ118" s="6">
        <v>347910794.9000001</v>
      </c>
      <c r="AR118" s="6">
        <v>358585847.5</v>
      </c>
      <c r="AS118" s="6">
        <v>366827935.44000006</v>
      </c>
      <c r="AT118" s="6">
        <v>372182139.93000031</v>
      </c>
      <c r="AU118" s="6">
        <v>382449307.20000029</v>
      </c>
      <c r="AV118" s="6">
        <v>391951180.11999989</v>
      </c>
      <c r="AW118" s="6">
        <v>406357211.56000042</v>
      </c>
      <c r="AX118" s="6">
        <v>417784685.7300005</v>
      </c>
      <c r="AY118" s="6">
        <v>427331254.53999996</v>
      </c>
      <c r="AZ118" s="6">
        <v>438263328.10000038</v>
      </c>
      <c r="BA118" s="6">
        <v>446607429.9800005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D118" s="6">
        <v>0</v>
      </c>
      <c r="DE118" s="6">
        <v>0</v>
      </c>
      <c r="DF118" s="6">
        <v>0</v>
      </c>
      <c r="DG118" s="6">
        <v>0</v>
      </c>
    </row>
    <row r="119" spans="1:111" x14ac:dyDescent="0.3">
      <c r="A119" s="1">
        <v>1</v>
      </c>
      <c r="B119" s="1">
        <v>227</v>
      </c>
      <c r="C119" s="1" t="s">
        <v>49</v>
      </c>
      <c r="D119" s="6">
        <v>16415822.050000012</v>
      </c>
      <c r="E119" s="6">
        <v>16564614.179999977</v>
      </c>
      <c r="F119" s="6">
        <v>16679415.150000006</v>
      </c>
      <c r="G119" s="6">
        <v>16636002.829999983</v>
      </c>
      <c r="H119" s="6">
        <v>16448501.5</v>
      </c>
      <c r="I119" s="6">
        <v>16100380.039999992</v>
      </c>
      <c r="J119" s="6">
        <v>15796658.850000024</v>
      </c>
      <c r="K119" s="6">
        <v>16397947.719999999</v>
      </c>
      <c r="L119" s="6">
        <v>16774722.23999998</v>
      </c>
      <c r="M119" s="6">
        <v>16367466.469999999</v>
      </c>
      <c r="N119" s="6">
        <v>16382170.389999986</v>
      </c>
      <c r="O119" s="6">
        <v>17023964.689999998</v>
      </c>
      <c r="P119" s="6">
        <v>16554675.600000024</v>
      </c>
      <c r="Q119" s="6">
        <v>16914828.139999986</v>
      </c>
      <c r="R119" s="6">
        <v>17069033.299999982</v>
      </c>
      <c r="S119" s="6">
        <v>17160484.560000002</v>
      </c>
      <c r="T119" s="6">
        <v>17244615.140000015</v>
      </c>
      <c r="U119" s="6">
        <v>17244466.339999974</v>
      </c>
      <c r="V119" s="6">
        <v>17013961.75</v>
      </c>
      <c r="W119" s="6">
        <v>17227473.479999989</v>
      </c>
      <c r="X119" s="6">
        <v>17492695.039999992</v>
      </c>
      <c r="Y119" s="6">
        <v>17737338.360000014</v>
      </c>
      <c r="Z119" s="6">
        <v>16813903.210000008</v>
      </c>
      <c r="AA119" s="6">
        <v>16069803.090000004</v>
      </c>
      <c r="AB119" s="6">
        <v>16372001.830000013</v>
      </c>
      <c r="AC119" s="6">
        <v>17224697.060000002</v>
      </c>
      <c r="AD119" s="6">
        <v>17054688.599999994</v>
      </c>
      <c r="AE119" s="6">
        <v>16845620.980000019</v>
      </c>
      <c r="AF119" s="6">
        <v>17314093.339999974</v>
      </c>
      <c r="AG119" s="6">
        <v>17820872.710000008</v>
      </c>
      <c r="AH119" s="6">
        <v>19397360.599999994</v>
      </c>
      <c r="AI119" s="6">
        <v>20464610.75</v>
      </c>
      <c r="AJ119" s="6">
        <v>20878554.280000031</v>
      </c>
      <c r="AK119" s="6">
        <v>21561859.469999999</v>
      </c>
      <c r="AL119" s="6">
        <v>22808580.449999988</v>
      </c>
      <c r="AM119" s="6">
        <v>23423495.160000026</v>
      </c>
      <c r="AN119" s="6">
        <v>23740714.170000017</v>
      </c>
      <c r="AO119" s="6">
        <v>23932952.909999967</v>
      </c>
      <c r="AP119" s="6">
        <v>24461334.350000024</v>
      </c>
      <c r="AQ119" s="6">
        <v>24668531.229999989</v>
      </c>
      <c r="AR119" s="6">
        <v>25283172.849999994</v>
      </c>
      <c r="AS119" s="6">
        <v>25396920.329999983</v>
      </c>
      <c r="AT119" s="6">
        <v>25611553.99999997</v>
      </c>
      <c r="AU119" s="6">
        <v>25953566.849999964</v>
      </c>
      <c r="AV119" s="6">
        <v>25754837.709999979</v>
      </c>
      <c r="AW119" s="6">
        <v>26154356.660000026</v>
      </c>
      <c r="AX119" s="6">
        <v>26237134.530000031</v>
      </c>
      <c r="AY119" s="6">
        <v>26449268.470000029</v>
      </c>
      <c r="AZ119" s="6">
        <v>26630925.789999962</v>
      </c>
      <c r="BA119" s="6">
        <v>26575124.759999961</v>
      </c>
      <c r="BB119" s="6">
        <v>26439368.910000026</v>
      </c>
      <c r="BC119" s="6">
        <v>26374197.980000019</v>
      </c>
      <c r="BD119" s="6">
        <v>26046096.360000014</v>
      </c>
      <c r="BE119" s="6">
        <v>25705353.400000006</v>
      </c>
      <c r="BF119" s="6">
        <v>25414833.560000002</v>
      </c>
      <c r="BG119" s="6">
        <v>25667418.280000031</v>
      </c>
      <c r="BH119" s="6">
        <v>25589483.639999986</v>
      </c>
      <c r="BI119" s="6">
        <v>25842613.939999998</v>
      </c>
      <c r="BJ119" s="6">
        <v>25490866.090000033</v>
      </c>
      <c r="BK119" s="6">
        <v>29311456.959999979</v>
      </c>
      <c r="BL119" s="6">
        <v>29477883.25</v>
      </c>
      <c r="BM119" s="6">
        <v>29682943.950000048</v>
      </c>
      <c r="BN119" s="6">
        <v>29840768.25999999</v>
      </c>
      <c r="BO119" s="6">
        <v>29618719.629999995</v>
      </c>
      <c r="BP119" s="6">
        <v>29498886.050000012</v>
      </c>
      <c r="BQ119" s="6">
        <v>29702643.670000017</v>
      </c>
      <c r="BR119" s="6">
        <v>29680875.019999981</v>
      </c>
      <c r="BS119" s="6">
        <v>27476107.610000014</v>
      </c>
      <c r="BT119" s="6">
        <v>27695978.090000033</v>
      </c>
      <c r="BU119" s="6">
        <v>27780627.659999967</v>
      </c>
      <c r="BV119" s="6">
        <v>28136659.399999976</v>
      </c>
      <c r="BW119" s="6">
        <v>27997596.060000002</v>
      </c>
      <c r="BX119" s="6">
        <v>27918932.620000005</v>
      </c>
      <c r="BY119" s="6">
        <v>28141185.610000014</v>
      </c>
      <c r="BZ119" s="6">
        <v>27849598.319999993</v>
      </c>
      <c r="CA119" s="6">
        <v>27776593.829999983</v>
      </c>
      <c r="CB119" s="6">
        <v>28099605.580000043</v>
      </c>
      <c r="CC119" s="6">
        <v>27361066.360000014</v>
      </c>
      <c r="CD119" s="6">
        <v>26922196.339999974</v>
      </c>
      <c r="CE119" s="6">
        <v>27007520.349999964</v>
      </c>
      <c r="CF119" s="6">
        <v>26887015.449999988</v>
      </c>
      <c r="CG119" s="6">
        <v>26198383.809999943</v>
      </c>
      <c r="CH119" s="6">
        <v>25598115.5</v>
      </c>
      <c r="CI119" s="6">
        <v>25003247.50999999</v>
      </c>
      <c r="CJ119" s="6">
        <v>25090444.460000038</v>
      </c>
      <c r="CK119" s="6">
        <v>25266249.75</v>
      </c>
      <c r="CL119" s="6">
        <v>26034127.089999974</v>
      </c>
      <c r="CM119" s="6">
        <v>26503530.700000048</v>
      </c>
      <c r="CN119" s="6">
        <v>27030428.25999999</v>
      </c>
      <c r="CO119" s="6">
        <v>27084052.420000017</v>
      </c>
      <c r="CP119" s="6">
        <v>27954599.959999979</v>
      </c>
      <c r="CQ119" s="6">
        <v>29082839.019999981</v>
      </c>
      <c r="CR119" s="6">
        <v>29987009.870000005</v>
      </c>
      <c r="CS119" s="6">
        <v>31043095.460000038</v>
      </c>
      <c r="CT119" s="6">
        <v>32758457.710000038</v>
      </c>
      <c r="CU119" s="6">
        <v>34899102.220000029</v>
      </c>
      <c r="CV119" s="6">
        <v>36176765.829999983</v>
      </c>
      <c r="CW119" s="6">
        <v>38432595.100000024</v>
      </c>
      <c r="CX119" s="6">
        <v>40258824.190000057</v>
      </c>
      <c r="CY119" s="6">
        <v>41137346.659999967</v>
      </c>
      <c r="CZ119" s="6">
        <v>44375605.74000001</v>
      </c>
      <c r="DA119" s="6">
        <v>45669349.579999983</v>
      </c>
      <c r="DB119" s="6">
        <v>51241509.600000024</v>
      </c>
      <c r="DC119" s="6">
        <v>47597831.180000007</v>
      </c>
      <c r="DD119" s="6">
        <v>46453794.209999979</v>
      </c>
      <c r="DE119" s="6">
        <v>47354952.49999994</v>
      </c>
      <c r="DF119" s="6">
        <v>45708084.440000057</v>
      </c>
      <c r="DG119" s="6">
        <v>45496907.189999998</v>
      </c>
    </row>
    <row r="120" spans="1:111" x14ac:dyDescent="0.3">
      <c r="A120" s="1">
        <v>1</v>
      </c>
      <c r="B120" s="1">
        <v>228</v>
      </c>
      <c r="C120" s="1" t="s">
        <v>50</v>
      </c>
      <c r="D120" s="6">
        <v>36376206.389999986</v>
      </c>
      <c r="E120" s="6">
        <v>37139344.150000036</v>
      </c>
      <c r="F120" s="6">
        <v>37711206.120000005</v>
      </c>
      <c r="G120" s="6">
        <v>38214196.709999979</v>
      </c>
      <c r="H120" s="6">
        <v>39189955.270000041</v>
      </c>
      <c r="I120" s="6">
        <v>41179148.939999938</v>
      </c>
      <c r="J120" s="6">
        <v>42180634.780000031</v>
      </c>
      <c r="K120" s="6">
        <v>43687140.49000001</v>
      </c>
      <c r="L120" s="6">
        <v>46176556.479999959</v>
      </c>
      <c r="M120" s="6">
        <v>48287779.50000006</v>
      </c>
      <c r="N120" s="6">
        <v>50337648.279999971</v>
      </c>
      <c r="O120" s="6">
        <v>51394212.389999986</v>
      </c>
      <c r="P120" s="6">
        <v>52393082.589999974</v>
      </c>
      <c r="Q120" s="6">
        <v>56711028.090000033</v>
      </c>
      <c r="R120" s="6">
        <v>62053270.919999957</v>
      </c>
      <c r="S120" s="6">
        <v>66714693.439999998</v>
      </c>
      <c r="T120" s="6">
        <v>72757122.110000014</v>
      </c>
      <c r="U120" s="6">
        <v>76721624.110000014</v>
      </c>
      <c r="V120" s="6">
        <v>81617031.679999948</v>
      </c>
      <c r="W120" s="6">
        <v>87517897.100000024</v>
      </c>
      <c r="X120" s="6">
        <v>95927400.820000052</v>
      </c>
      <c r="Y120" s="6">
        <v>103466841.91000009</v>
      </c>
      <c r="Z120" s="6">
        <v>109560930.08000004</v>
      </c>
      <c r="AA120" s="6">
        <v>113445935.93999994</v>
      </c>
      <c r="AB120" s="6">
        <v>118080616.14999998</v>
      </c>
      <c r="AC120" s="6">
        <v>123013836.09999996</v>
      </c>
      <c r="AD120" s="6">
        <v>128408407.05000001</v>
      </c>
      <c r="AE120" s="6">
        <v>134531513.86000001</v>
      </c>
      <c r="AF120" s="6">
        <v>141721668.01999998</v>
      </c>
      <c r="AG120" s="6">
        <v>148615538.62</v>
      </c>
      <c r="AH120" s="6">
        <v>156022503.29999995</v>
      </c>
      <c r="AI120" s="6">
        <v>164968812.99000001</v>
      </c>
      <c r="AJ120" s="6">
        <v>176141710.59000003</v>
      </c>
      <c r="AK120" s="6">
        <v>187558703.32999992</v>
      </c>
      <c r="AL120" s="6">
        <v>197539759.39999998</v>
      </c>
      <c r="AM120" s="6">
        <v>108625155.55999994</v>
      </c>
      <c r="AN120" s="6">
        <v>117083295.11000001</v>
      </c>
      <c r="AO120" s="6">
        <v>125528410.55999994</v>
      </c>
      <c r="AP120" s="6">
        <v>126816290.52999997</v>
      </c>
      <c r="AQ120" s="6">
        <v>122893365.52999997</v>
      </c>
      <c r="AR120" s="6">
        <v>122112242.25</v>
      </c>
      <c r="AS120" s="6">
        <v>119644124.6099999</v>
      </c>
      <c r="AT120" s="6">
        <v>116895707.22000003</v>
      </c>
      <c r="AU120" s="6">
        <v>114221422.51999998</v>
      </c>
      <c r="AV120" s="6">
        <v>112260193.00999987</v>
      </c>
      <c r="AW120" s="6">
        <v>109683025.1500001</v>
      </c>
      <c r="AX120" s="6">
        <v>106458053.76999998</v>
      </c>
      <c r="AY120" s="6">
        <v>103117184.41999996</v>
      </c>
      <c r="AZ120" s="6">
        <v>101528965.82000005</v>
      </c>
      <c r="BA120" s="6">
        <v>99191722.669999957</v>
      </c>
      <c r="BB120" s="6">
        <v>94341634.840000033</v>
      </c>
      <c r="BC120" s="6">
        <v>88684285.209999919</v>
      </c>
      <c r="BD120" s="6">
        <v>84927604.879999995</v>
      </c>
      <c r="BE120" s="6">
        <v>80080480.539999962</v>
      </c>
      <c r="BF120" s="6">
        <v>73030132.639999986</v>
      </c>
      <c r="BG120" s="6">
        <v>66251542.030000091</v>
      </c>
      <c r="BH120" s="6">
        <v>63117981.130000114</v>
      </c>
      <c r="BI120" s="6">
        <v>59699187.610000014</v>
      </c>
      <c r="BJ120" s="6">
        <v>55740772.709999919</v>
      </c>
      <c r="BK120" s="6">
        <v>50080212.379999995</v>
      </c>
      <c r="BL120" s="6">
        <v>47524121.550000072</v>
      </c>
      <c r="BM120" s="6">
        <v>46233824.019999981</v>
      </c>
      <c r="BN120" s="6">
        <v>45214413.890000105</v>
      </c>
      <c r="BO120" s="6">
        <v>43510219.409999847</v>
      </c>
      <c r="BP120" s="6">
        <v>43574776.210000038</v>
      </c>
      <c r="BQ120" s="6">
        <v>42420992.429999948</v>
      </c>
      <c r="BR120" s="6">
        <v>41252273.419999838</v>
      </c>
      <c r="BS120" s="6">
        <v>39927810.74000001</v>
      </c>
      <c r="BT120" s="6">
        <v>40171232.190000057</v>
      </c>
      <c r="BU120" s="6">
        <v>40363317.960000038</v>
      </c>
      <c r="BV120" s="6">
        <v>40389175.579999924</v>
      </c>
      <c r="BW120" s="6">
        <v>40088918.599999905</v>
      </c>
      <c r="BX120" s="6">
        <v>39002722.929999828</v>
      </c>
      <c r="BY120" s="6">
        <v>39013377.639999866</v>
      </c>
      <c r="BZ120" s="6">
        <v>39019195.839999914</v>
      </c>
      <c r="CA120" s="6">
        <v>38222463.739999771</v>
      </c>
      <c r="CB120" s="6">
        <v>37887002.519999981</v>
      </c>
      <c r="CC120" s="6">
        <v>37995287.640000105</v>
      </c>
      <c r="CD120" s="6">
        <v>38026961.570000172</v>
      </c>
      <c r="CE120" s="6">
        <v>39707787.690000057</v>
      </c>
      <c r="CF120" s="6">
        <v>43298909.53000021</v>
      </c>
      <c r="CG120" s="6">
        <v>45736693.629999876</v>
      </c>
      <c r="CH120" s="6">
        <v>47727548.639999866</v>
      </c>
      <c r="CI120" s="6">
        <v>48965995.289999962</v>
      </c>
      <c r="CJ120" s="6">
        <v>51029460.799999952</v>
      </c>
      <c r="CK120" s="6">
        <v>53468217.970000029</v>
      </c>
      <c r="CL120" s="6">
        <v>55620886.039999962</v>
      </c>
      <c r="CM120" s="6">
        <v>57572239.970000029</v>
      </c>
      <c r="CN120" s="6">
        <v>60898104.28000021</v>
      </c>
      <c r="CO120" s="6">
        <v>62266578.690000057</v>
      </c>
      <c r="CP120" s="6">
        <v>64604397.999999762</v>
      </c>
      <c r="CQ120" s="6">
        <v>67913316.159999847</v>
      </c>
      <c r="CR120" s="6">
        <v>70576383.589999914</v>
      </c>
      <c r="CS120" s="6">
        <v>74313229.24000001</v>
      </c>
      <c r="CT120" s="6">
        <v>77569055.749999762</v>
      </c>
      <c r="CU120" s="6">
        <v>78918434.839999914</v>
      </c>
      <c r="CV120" s="6">
        <v>81606245.409999847</v>
      </c>
      <c r="CW120" s="6">
        <v>83571291.799999952</v>
      </c>
      <c r="CX120" s="6">
        <v>87804367.730000019</v>
      </c>
      <c r="CY120" s="6">
        <v>91249675</v>
      </c>
      <c r="CZ120" s="6">
        <v>96365401.900000095</v>
      </c>
      <c r="DA120" s="6">
        <v>101661969.12999988</v>
      </c>
      <c r="DB120" s="6">
        <v>106788442.84000015</v>
      </c>
      <c r="DC120" s="6">
        <v>113759535.1500001</v>
      </c>
      <c r="DD120" s="6">
        <v>121244177.28999996</v>
      </c>
      <c r="DE120" s="6">
        <v>129584824.11000013</v>
      </c>
      <c r="DF120" s="6">
        <v>137737238.51999998</v>
      </c>
      <c r="DG120" s="6">
        <v>140145568.0800004</v>
      </c>
    </row>
    <row r="121" spans="1:111" x14ac:dyDescent="0.3">
      <c r="A121" s="1">
        <v>1</v>
      </c>
      <c r="B121" s="1">
        <v>230</v>
      </c>
      <c r="C121" s="1" t="s">
        <v>44</v>
      </c>
      <c r="D121" s="6">
        <v>26354683.790000007</v>
      </c>
      <c r="E121" s="6">
        <v>25832454.580000013</v>
      </c>
      <c r="F121" s="6">
        <v>25456045.599999994</v>
      </c>
      <c r="G121" s="6">
        <v>25259141.939999998</v>
      </c>
      <c r="H121" s="6">
        <v>25466669.520000011</v>
      </c>
      <c r="I121" s="6">
        <v>23974189.089999989</v>
      </c>
      <c r="J121" s="6">
        <v>22836126.039999992</v>
      </c>
      <c r="K121" s="6">
        <v>23580859.679999992</v>
      </c>
      <c r="L121" s="6">
        <v>24687470.459999993</v>
      </c>
      <c r="M121" s="6">
        <v>24325933.400000006</v>
      </c>
      <c r="N121" s="6">
        <v>24581089.590000004</v>
      </c>
      <c r="O121" s="6">
        <v>23886493.889999986</v>
      </c>
      <c r="P121" s="6">
        <v>23325386.419999987</v>
      </c>
      <c r="Q121" s="6">
        <v>23868155.13000001</v>
      </c>
      <c r="R121" s="6">
        <v>25530480.410000026</v>
      </c>
      <c r="S121" s="6">
        <v>24037419.789999992</v>
      </c>
      <c r="T121" s="6">
        <v>25736583.189999998</v>
      </c>
      <c r="U121" s="6">
        <v>25736583.189999998</v>
      </c>
      <c r="V121" s="6">
        <v>26473061.860000014</v>
      </c>
      <c r="W121" s="6">
        <v>32334312.300000012</v>
      </c>
      <c r="X121" s="6">
        <v>32674608.630000025</v>
      </c>
      <c r="Y121" s="6">
        <v>32171841.070000023</v>
      </c>
      <c r="Z121" s="6">
        <v>34134428.810000002</v>
      </c>
      <c r="AA121" s="6">
        <v>34451968.079999983</v>
      </c>
      <c r="AB121" s="6">
        <v>35034389.620000005</v>
      </c>
      <c r="AC121" s="6">
        <v>33066681.99000001</v>
      </c>
      <c r="AD121" s="6">
        <v>33894486.569999993</v>
      </c>
      <c r="AE121" s="6">
        <v>32863282.210000008</v>
      </c>
      <c r="AF121" s="6">
        <v>32215577.330000013</v>
      </c>
      <c r="AG121" s="6">
        <v>33094642.75000003</v>
      </c>
      <c r="AH121" s="6">
        <v>33097138.370000005</v>
      </c>
      <c r="AI121" s="6">
        <v>33389273.75</v>
      </c>
      <c r="AJ121" s="6">
        <v>32535302.780000001</v>
      </c>
      <c r="AK121" s="6">
        <v>32170187.530000001</v>
      </c>
      <c r="AL121" s="6">
        <v>31603026.159999996</v>
      </c>
      <c r="AM121" s="6">
        <v>30574954.650000006</v>
      </c>
      <c r="AN121" s="6">
        <v>30777243.030000001</v>
      </c>
      <c r="AO121" s="6">
        <v>30095065.730000019</v>
      </c>
      <c r="AP121" s="6">
        <v>27723373.469999999</v>
      </c>
      <c r="AQ121" s="6">
        <v>27020086.870000005</v>
      </c>
      <c r="AR121" s="6">
        <v>26064198.99000001</v>
      </c>
      <c r="AS121" s="6">
        <v>24908984.960000008</v>
      </c>
      <c r="AT121" s="6">
        <v>26741697.949999988</v>
      </c>
      <c r="AU121" s="6">
        <v>26463402.349999994</v>
      </c>
      <c r="AV121" s="6">
        <v>25748052.079999983</v>
      </c>
      <c r="AW121" s="6">
        <v>25781895.649999976</v>
      </c>
      <c r="AX121" s="6">
        <v>25578575.039999992</v>
      </c>
      <c r="AY121" s="6">
        <v>25291433.75</v>
      </c>
      <c r="AZ121" s="6">
        <v>24897139.520000011</v>
      </c>
      <c r="BA121" s="6">
        <v>24754825.560000002</v>
      </c>
      <c r="BB121" s="6">
        <v>25363677.900000006</v>
      </c>
      <c r="BC121" s="6">
        <v>25545881.370000005</v>
      </c>
      <c r="BD121" s="6">
        <v>25163176.280000001</v>
      </c>
      <c r="BE121" s="6">
        <v>25171478.719999984</v>
      </c>
      <c r="BF121" s="6">
        <v>25313945.169999987</v>
      </c>
      <c r="BG121" s="6">
        <v>25279842.689999998</v>
      </c>
      <c r="BH121" s="6">
        <v>171101220.16000003</v>
      </c>
      <c r="BI121" s="6">
        <v>166224872.14999998</v>
      </c>
      <c r="BJ121" s="6">
        <v>158292777.22000003</v>
      </c>
      <c r="BK121" s="6">
        <v>159642410.95000005</v>
      </c>
      <c r="BL121" s="6">
        <v>161474576.03000003</v>
      </c>
      <c r="BM121" s="6">
        <v>161262942.94000006</v>
      </c>
      <c r="BN121" s="6">
        <v>159447033.54000002</v>
      </c>
      <c r="BO121" s="6">
        <v>158935619</v>
      </c>
      <c r="BP121" s="6">
        <v>157927476.44000006</v>
      </c>
      <c r="BQ121" s="6">
        <v>162236898.99999994</v>
      </c>
      <c r="BR121" s="6">
        <v>159399249.96000004</v>
      </c>
      <c r="BS121" s="6">
        <v>163330895.3499999</v>
      </c>
      <c r="BT121" s="6">
        <v>162794118.46000004</v>
      </c>
      <c r="BU121" s="6">
        <v>164631400.03999996</v>
      </c>
      <c r="BV121" s="6">
        <v>163689177.15999997</v>
      </c>
      <c r="BW121" s="6">
        <v>175167166.91999996</v>
      </c>
      <c r="BX121" s="6">
        <v>174299369.34000003</v>
      </c>
      <c r="BY121" s="6">
        <v>174645045.12</v>
      </c>
      <c r="BZ121" s="6">
        <v>185684073.04999995</v>
      </c>
      <c r="CA121" s="6">
        <v>199483257.14999998</v>
      </c>
      <c r="CB121" s="6">
        <v>204531056.69000006</v>
      </c>
      <c r="CC121" s="6">
        <v>206547216.01000011</v>
      </c>
      <c r="CD121" s="6">
        <v>206518659.63000011</v>
      </c>
      <c r="CE121" s="6">
        <v>207619296.90999997</v>
      </c>
      <c r="CF121" s="6">
        <v>208384278.67000008</v>
      </c>
      <c r="CG121" s="6">
        <v>209182831.18999994</v>
      </c>
      <c r="CH121" s="6">
        <v>208608444.16000009</v>
      </c>
      <c r="CI121" s="6">
        <v>211761905.38999999</v>
      </c>
      <c r="CJ121" s="6">
        <v>216355815.49999988</v>
      </c>
      <c r="CK121" s="6">
        <v>229959285.9000001</v>
      </c>
      <c r="CL121" s="6">
        <v>229865214.75</v>
      </c>
      <c r="CM121" s="6">
        <v>234762385.46000004</v>
      </c>
      <c r="CN121" s="6">
        <v>232235010.41000009</v>
      </c>
      <c r="CO121" s="6">
        <v>230998452.28999996</v>
      </c>
      <c r="CP121" s="6">
        <v>230810530.30000007</v>
      </c>
      <c r="CQ121" s="6">
        <v>230144626.67999995</v>
      </c>
      <c r="CR121" s="6">
        <v>237530419</v>
      </c>
      <c r="CS121" s="6">
        <v>235723151.64999998</v>
      </c>
      <c r="CT121" s="6">
        <v>239544442</v>
      </c>
      <c r="CU121" s="6">
        <v>243036296.11000001</v>
      </c>
      <c r="CV121" s="6">
        <v>241154458.24000001</v>
      </c>
      <c r="CW121" s="6">
        <v>240492434.06000006</v>
      </c>
      <c r="CX121" s="6">
        <v>240282271.21000004</v>
      </c>
      <c r="CY121" s="6">
        <v>239122490.00999999</v>
      </c>
      <c r="CZ121" s="6">
        <v>239193966.50999999</v>
      </c>
      <c r="DA121" s="6">
        <v>240192926.81999993</v>
      </c>
      <c r="DB121" s="6">
        <v>233338606.31999993</v>
      </c>
      <c r="DC121" s="6">
        <v>231946955.98000002</v>
      </c>
      <c r="DD121" s="6">
        <v>228818018.06999993</v>
      </c>
      <c r="DE121" s="6">
        <v>228027874.48000002</v>
      </c>
      <c r="DF121" s="6">
        <v>227458579.96000004</v>
      </c>
      <c r="DG121" s="6">
        <v>224549320.5999999</v>
      </c>
    </row>
    <row r="122" spans="1:111" x14ac:dyDescent="0.3">
      <c r="A122" s="1">
        <v>1</v>
      </c>
      <c r="B122" s="1">
        <v>231</v>
      </c>
      <c r="C122" s="1" t="s">
        <v>27</v>
      </c>
      <c r="D122" s="6">
        <v>88847319.589999974</v>
      </c>
      <c r="E122" s="6">
        <v>93140392.439999998</v>
      </c>
      <c r="F122" s="6">
        <v>95948128.329999983</v>
      </c>
      <c r="G122" s="6">
        <v>98385301.74000001</v>
      </c>
      <c r="H122" s="6">
        <v>100767619.5</v>
      </c>
      <c r="I122" s="6">
        <v>102279480.31</v>
      </c>
      <c r="J122" s="6">
        <v>104243746.08999997</v>
      </c>
      <c r="K122" s="6">
        <v>106686126.67000002</v>
      </c>
      <c r="L122" s="6">
        <v>110256853.44999999</v>
      </c>
      <c r="M122" s="6">
        <v>112230415.98000002</v>
      </c>
      <c r="N122" s="6">
        <v>115641832.94999999</v>
      </c>
      <c r="O122" s="6">
        <v>117114282.10000002</v>
      </c>
      <c r="P122" s="6">
        <v>118035137.73000002</v>
      </c>
      <c r="Q122" s="6">
        <v>121480287.28999996</v>
      </c>
      <c r="R122" s="6">
        <v>124387384.17000008</v>
      </c>
      <c r="S122" s="6">
        <v>124730311.13999999</v>
      </c>
      <c r="T122" s="6">
        <v>126857386.20999998</v>
      </c>
      <c r="U122" s="6">
        <v>127280020.04000002</v>
      </c>
      <c r="V122" s="6">
        <v>124026678.83000004</v>
      </c>
      <c r="W122" s="6">
        <v>121976479.48000002</v>
      </c>
      <c r="X122" s="6">
        <v>118618969.19999999</v>
      </c>
      <c r="Y122" s="6">
        <v>117538610.38999993</v>
      </c>
      <c r="Z122" s="6">
        <v>119909049.43000001</v>
      </c>
      <c r="AA122" s="6">
        <v>122151585.54000002</v>
      </c>
      <c r="AB122" s="6">
        <v>124970787.81000006</v>
      </c>
      <c r="AC122" s="6">
        <v>129348398.39999998</v>
      </c>
      <c r="AD122" s="6">
        <v>134168937.04000002</v>
      </c>
      <c r="AE122" s="6">
        <v>138539187.03000003</v>
      </c>
      <c r="AF122" s="6">
        <v>211322617.46999991</v>
      </c>
      <c r="AG122" s="6">
        <v>216821655.98000002</v>
      </c>
      <c r="AH122" s="6">
        <v>216556925.91000009</v>
      </c>
      <c r="AI122" s="6">
        <v>221089845.61000013</v>
      </c>
      <c r="AJ122" s="6">
        <v>223801002.67000008</v>
      </c>
      <c r="AK122" s="6">
        <v>226789415.58999991</v>
      </c>
      <c r="AL122" s="6">
        <v>227689462.05000019</v>
      </c>
      <c r="AM122" s="6">
        <v>226821266.5</v>
      </c>
      <c r="AN122" s="6">
        <v>227342055.46000004</v>
      </c>
      <c r="AO122" s="6">
        <v>225122340.73000002</v>
      </c>
      <c r="AP122" s="6">
        <v>225056662.75999999</v>
      </c>
      <c r="AQ122" s="6">
        <v>221360075.20000005</v>
      </c>
      <c r="AR122" s="6">
        <v>216905700.71999991</v>
      </c>
      <c r="AS122" s="6">
        <v>211824123.88999999</v>
      </c>
      <c r="AT122" s="6">
        <v>207391847.76999998</v>
      </c>
      <c r="AU122" s="6">
        <v>201173372.29999995</v>
      </c>
      <c r="AV122" s="6">
        <v>198661519.16000009</v>
      </c>
      <c r="AW122" s="6">
        <v>197807242.33999991</v>
      </c>
      <c r="AX122" s="6">
        <v>193419633.88000011</v>
      </c>
      <c r="AY122" s="6">
        <v>192396122.05999994</v>
      </c>
      <c r="AZ122" s="6">
        <v>195363683.03999996</v>
      </c>
      <c r="BA122" s="6">
        <v>198081767.07999992</v>
      </c>
      <c r="BB122" s="6">
        <v>198721810.61000013</v>
      </c>
      <c r="BC122" s="6">
        <v>199692263.37000012</v>
      </c>
      <c r="BD122" s="6">
        <v>201630627.0400002</v>
      </c>
      <c r="BE122" s="6">
        <v>201774968.75</v>
      </c>
      <c r="BF122" s="6">
        <v>201772486.90999985</v>
      </c>
      <c r="BG122" s="6">
        <v>204882586.9000001</v>
      </c>
      <c r="BH122" s="6">
        <v>209287832.88000011</v>
      </c>
      <c r="BI122" s="6">
        <v>212296311.37000012</v>
      </c>
      <c r="BJ122" s="6">
        <v>216229673.03999996</v>
      </c>
      <c r="BK122" s="6">
        <v>218269952.27999997</v>
      </c>
      <c r="BL122" s="6">
        <v>221376633.97000003</v>
      </c>
      <c r="BM122" s="6">
        <v>222506174.3900001</v>
      </c>
      <c r="BN122" s="6">
        <v>223576136.41000009</v>
      </c>
      <c r="BO122" s="6">
        <v>223748061.02999997</v>
      </c>
      <c r="BP122" s="6">
        <v>222235430.36999989</v>
      </c>
      <c r="BQ122" s="6">
        <v>220477703.79999995</v>
      </c>
      <c r="BR122" s="6">
        <v>218849107.5</v>
      </c>
      <c r="BS122" s="6">
        <v>219722815.52999997</v>
      </c>
      <c r="BT122" s="6">
        <v>220941507.3499999</v>
      </c>
      <c r="BU122" s="6">
        <v>221306753.61999989</v>
      </c>
      <c r="BV122" s="6">
        <v>221307876.1400001</v>
      </c>
      <c r="BW122" s="6">
        <v>221164703.1400001</v>
      </c>
      <c r="BX122" s="6">
        <v>219422815.67999983</v>
      </c>
      <c r="BY122" s="6">
        <v>219938583.7099998</v>
      </c>
      <c r="BZ122" s="6">
        <v>219293137.82000017</v>
      </c>
      <c r="CA122" s="6">
        <v>219119615.80999994</v>
      </c>
      <c r="CB122" s="6">
        <v>221810007.79999995</v>
      </c>
      <c r="CC122" s="6">
        <v>223037148.38000011</v>
      </c>
      <c r="CD122" s="6">
        <v>223377772.8900001</v>
      </c>
      <c r="CE122" s="6">
        <v>225116504.47000003</v>
      </c>
      <c r="CF122" s="6">
        <v>229256197.68000007</v>
      </c>
      <c r="CG122" s="6">
        <v>232640882.00999999</v>
      </c>
      <c r="CH122" s="6">
        <v>234519701.04999995</v>
      </c>
      <c r="CI122" s="6">
        <v>236127471.76999998</v>
      </c>
      <c r="CJ122" s="6">
        <v>238686439.33999991</v>
      </c>
      <c r="CK122" s="6">
        <v>241278695.56000018</v>
      </c>
      <c r="CL122" s="6">
        <v>243217904.08000016</v>
      </c>
      <c r="CM122" s="6">
        <v>246143240.46000004</v>
      </c>
      <c r="CN122" s="6">
        <v>251985453.81999993</v>
      </c>
      <c r="CO122" s="6">
        <v>253580557.97999978</v>
      </c>
      <c r="CP122" s="6">
        <v>257056470.43999982</v>
      </c>
      <c r="CQ122" s="6">
        <v>259226556.80999994</v>
      </c>
      <c r="CR122" s="6">
        <v>263017393.8599999</v>
      </c>
      <c r="CS122" s="6">
        <v>266819250.22000003</v>
      </c>
      <c r="CT122" s="6">
        <v>271077340.21000028</v>
      </c>
      <c r="CU122" s="6">
        <v>272070182.44000006</v>
      </c>
      <c r="CV122" s="6">
        <v>279926097.95000005</v>
      </c>
      <c r="CW122" s="6">
        <v>285094576.49000001</v>
      </c>
      <c r="CX122" s="6">
        <v>292499558.27999997</v>
      </c>
      <c r="CY122" s="6">
        <v>297684150.02000022</v>
      </c>
      <c r="CZ122" s="6">
        <v>311580407.88000011</v>
      </c>
      <c r="DA122" s="6">
        <v>323808417.15999985</v>
      </c>
      <c r="DB122" s="6">
        <v>335805725.47000003</v>
      </c>
      <c r="DC122" s="6">
        <v>349005685.50999999</v>
      </c>
      <c r="DD122" s="6">
        <v>358994393.5</v>
      </c>
      <c r="DE122" s="6">
        <v>371530462.46000004</v>
      </c>
      <c r="DF122" s="6">
        <v>383021979.45000005</v>
      </c>
      <c r="DG122" s="6">
        <v>393622803.27999997</v>
      </c>
    </row>
    <row r="123" spans="1:111" x14ac:dyDescent="0.3">
      <c r="A123" s="1">
        <v>1</v>
      </c>
      <c r="B123" s="1">
        <v>232</v>
      </c>
      <c r="C123" s="1" t="s">
        <v>35</v>
      </c>
      <c r="D123" s="6">
        <v>80197242.290000021</v>
      </c>
      <c r="E123" s="6">
        <v>81041287.709999979</v>
      </c>
      <c r="F123" s="6">
        <v>82458291.910000026</v>
      </c>
      <c r="G123" s="6">
        <v>83838360.640000045</v>
      </c>
      <c r="H123" s="6">
        <v>83773439.359999955</v>
      </c>
      <c r="I123" s="6">
        <v>84178519.720000029</v>
      </c>
      <c r="J123" s="6">
        <v>83621360.589999974</v>
      </c>
      <c r="K123" s="6">
        <v>84520482.720000029</v>
      </c>
      <c r="L123" s="6">
        <v>86245464.220000029</v>
      </c>
      <c r="M123" s="6">
        <v>87910351.209999979</v>
      </c>
      <c r="N123" s="6">
        <v>90222989.730000019</v>
      </c>
      <c r="O123" s="6">
        <v>92456574.680000007</v>
      </c>
      <c r="P123" s="6">
        <v>91436921.910000026</v>
      </c>
      <c r="Q123" s="6">
        <v>93427767.890000045</v>
      </c>
      <c r="R123" s="6">
        <v>95576795.290000021</v>
      </c>
      <c r="S123" s="6">
        <v>96552130.639999986</v>
      </c>
      <c r="T123" s="6">
        <v>96433869.25</v>
      </c>
      <c r="U123" s="6">
        <v>96028501.910000026</v>
      </c>
      <c r="V123" s="6">
        <v>95464300.629999995</v>
      </c>
      <c r="W123" s="6">
        <v>96618614.229999959</v>
      </c>
      <c r="X123" s="6">
        <v>98169582.790000021</v>
      </c>
      <c r="Y123" s="6">
        <v>98537428.00999999</v>
      </c>
      <c r="Z123" s="6">
        <v>98943068.680000007</v>
      </c>
      <c r="AA123" s="6">
        <v>99029238.399999976</v>
      </c>
      <c r="AB123" s="6">
        <v>100775191.30000001</v>
      </c>
      <c r="AC123" s="6">
        <v>103259921.89999998</v>
      </c>
      <c r="AD123" s="6">
        <v>106223801.08999997</v>
      </c>
      <c r="AE123" s="6">
        <v>109118467.21999997</v>
      </c>
      <c r="AF123" s="6">
        <v>112170639.66000003</v>
      </c>
      <c r="AG123" s="6">
        <v>114627925.82999998</v>
      </c>
      <c r="AH123" s="6">
        <v>117755294.06999993</v>
      </c>
      <c r="AI123" s="6">
        <v>120486848.63</v>
      </c>
      <c r="AJ123" s="6">
        <v>122373553.91000003</v>
      </c>
      <c r="AK123" s="6">
        <v>125028570.62</v>
      </c>
      <c r="AL123" s="6">
        <v>128363432.30999994</v>
      </c>
      <c r="AM123" s="6">
        <v>131985079.87000006</v>
      </c>
      <c r="AN123" s="6">
        <v>131577078.99999994</v>
      </c>
      <c r="AO123" s="6">
        <v>129933791.80000001</v>
      </c>
      <c r="AP123" s="6">
        <v>129068158.64999998</v>
      </c>
      <c r="AQ123" s="6">
        <v>129634792.24000001</v>
      </c>
      <c r="AR123" s="6">
        <v>131078816.29000002</v>
      </c>
      <c r="AS123" s="6">
        <v>129857712.23000002</v>
      </c>
      <c r="AT123" s="6">
        <v>128846788.21000004</v>
      </c>
      <c r="AU123" s="6">
        <v>128171937.38</v>
      </c>
      <c r="AV123" s="6">
        <v>126117736.44</v>
      </c>
      <c r="AW123" s="6">
        <v>125770232.62</v>
      </c>
      <c r="AX123" s="6">
        <v>125799445.51999998</v>
      </c>
      <c r="AY123" s="6">
        <v>126058281.11999995</v>
      </c>
      <c r="AZ123" s="6">
        <v>124709796.46999997</v>
      </c>
      <c r="BA123" s="6">
        <v>123663756.85000002</v>
      </c>
      <c r="BB123" s="6">
        <v>123663756.85000002</v>
      </c>
      <c r="BC123" s="6">
        <v>122436922.39000005</v>
      </c>
      <c r="BD123" s="6">
        <v>122874990.04000002</v>
      </c>
      <c r="BE123" s="6">
        <v>122552308.56999999</v>
      </c>
      <c r="BF123" s="6">
        <v>121954279.80000001</v>
      </c>
      <c r="BG123" s="6">
        <v>123138844.09999996</v>
      </c>
      <c r="BH123" s="6">
        <v>139377231.87</v>
      </c>
      <c r="BI123" s="6">
        <v>139961903.43999994</v>
      </c>
      <c r="BJ123" s="6">
        <v>151280213.49000001</v>
      </c>
      <c r="BK123" s="6">
        <v>155269091.24000001</v>
      </c>
      <c r="BL123" s="6">
        <v>154947649.55000001</v>
      </c>
      <c r="BM123" s="6">
        <v>156805102.75</v>
      </c>
      <c r="BN123" s="6">
        <v>156229788.50999999</v>
      </c>
      <c r="BO123" s="6">
        <v>153716663.72000003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</row>
    <row r="124" spans="1:111" x14ac:dyDescent="0.3">
      <c r="A124" s="1">
        <v>1</v>
      </c>
      <c r="B124" s="1">
        <v>234</v>
      </c>
      <c r="C124" s="1" t="s">
        <v>25</v>
      </c>
      <c r="D124" s="6">
        <v>5249184.3000000119</v>
      </c>
      <c r="E124" s="6">
        <v>5504935.3400000036</v>
      </c>
      <c r="F124" s="6">
        <v>5748580.0900000036</v>
      </c>
      <c r="G124" s="6">
        <v>5734096.2299999893</v>
      </c>
      <c r="H124" s="6">
        <v>5609550.7800000012</v>
      </c>
      <c r="I124" s="6">
        <v>5550197.9299999923</v>
      </c>
      <c r="J124" s="6">
        <v>5435567.8100000024</v>
      </c>
      <c r="K124" s="6">
        <v>5407699.5700000077</v>
      </c>
      <c r="L124" s="6">
        <v>5364445.650000006</v>
      </c>
      <c r="M124" s="6">
        <v>5491516.3000000119</v>
      </c>
      <c r="N124" s="6">
        <v>5496054.4100000113</v>
      </c>
      <c r="O124" s="6">
        <v>5664391.4899999946</v>
      </c>
      <c r="P124" s="6">
        <v>5866792.7199999988</v>
      </c>
      <c r="Q124" s="6">
        <v>7060342.6800000072</v>
      </c>
      <c r="R124" s="6">
        <v>7448773.7399999946</v>
      </c>
      <c r="S124" s="6">
        <v>7724964.849999994</v>
      </c>
      <c r="T124" s="6">
        <v>8164703.0299999863</v>
      </c>
      <c r="U124" s="6">
        <v>7986741.5900000036</v>
      </c>
      <c r="V124" s="6">
        <v>8182754.6299999952</v>
      </c>
      <c r="W124" s="6">
        <v>8286113.9399999976</v>
      </c>
      <c r="X124" s="6">
        <v>8568722.5400000066</v>
      </c>
      <c r="Y124" s="6">
        <v>8529776.4099999964</v>
      </c>
      <c r="Z124" s="6">
        <v>8608218.1099999994</v>
      </c>
      <c r="AA124" s="6">
        <v>8138399.5300000012</v>
      </c>
      <c r="AB124" s="6">
        <v>8138399.5300000012</v>
      </c>
      <c r="AC124" s="6">
        <v>8281086.4699999988</v>
      </c>
      <c r="AD124" s="6">
        <v>8208925.1499999911</v>
      </c>
      <c r="AE124" s="6">
        <v>8111865.3100000024</v>
      </c>
      <c r="AF124" s="6">
        <v>8202946.900000006</v>
      </c>
      <c r="AG124" s="6">
        <v>8272713.900000006</v>
      </c>
      <c r="AH124" s="6">
        <v>8223160.2800000012</v>
      </c>
      <c r="AI124" s="6">
        <v>8432101.7199999988</v>
      </c>
      <c r="AJ124" s="6">
        <v>7312668.0599999875</v>
      </c>
      <c r="AK124" s="6">
        <v>7103468.4099999964</v>
      </c>
      <c r="AL124" s="6">
        <v>6935570.1099999845</v>
      </c>
      <c r="AM124" s="6">
        <v>6463751.4599999934</v>
      </c>
      <c r="AN124" s="6">
        <v>6138859.9299999923</v>
      </c>
      <c r="AO124" s="6">
        <v>5810187.3900000006</v>
      </c>
      <c r="AP124" s="6">
        <v>5678336.3100000024</v>
      </c>
      <c r="AQ124" s="6">
        <v>5769862.9899999946</v>
      </c>
      <c r="AR124" s="6">
        <v>5543222.4800000042</v>
      </c>
      <c r="AS124" s="6">
        <v>5233471.3400000036</v>
      </c>
      <c r="AT124" s="6">
        <v>5042280.0699999928</v>
      </c>
      <c r="AU124" s="6">
        <v>4837958.9400000125</v>
      </c>
      <c r="AV124" s="6">
        <v>4629293.7400000095</v>
      </c>
      <c r="AW124" s="6">
        <v>4451574.25</v>
      </c>
      <c r="AX124" s="6">
        <v>4466494.3299999982</v>
      </c>
      <c r="AY124" s="6">
        <v>4325948.6299999952</v>
      </c>
      <c r="AZ124" s="6">
        <v>4225364.2300000042</v>
      </c>
      <c r="BA124" s="6">
        <v>4200234.2699999958</v>
      </c>
      <c r="BB124" s="6">
        <v>4779616.8799999952</v>
      </c>
      <c r="BC124" s="6">
        <v>5179130.150000006</v>
      </c>
      <c r="BD124" s="6">
        <v>5434118.4499999881</v>
      </c>
      <c r="BE124" s="6">
        <v>5515884.8800000101</v>
      </c>
      <c r="BF124" s="6">
        <v>5726006.1799999923</v>
      </c>
      <c r="BG124" s="6">
        <v>5899124.3900000006</v>
      </c>
      <c r="BH124" s="6">
        <v>6241673.9399999827</v>
      </c>
      <c r="BI124" s="6">
        <v>6345588.1199999899</v>
      </c>
      <c r="BJ124" s="6">
        <v>6500753.8500000089</v>
      </c>
      <c r="BK124" s="6">
        <v>6079944.4399999976</v>
      </c>
      <c r="BL124" s="6">
        <v>6196897.3400000036</v>
      </c>
      <c r="BM124" s="6">
        <v>6493531.5500000119</v>
      </c>
      <c r="BN124" s="6">
        <v>6715720.8200000077</v>
      </c>
      <c r="BO124" s="6">
        <v>7064767.6600000113</v>
      </c>
      <c r="BP124" s="6">
        <v>7103592.1900000125</v>
      </c>
      <c r="BQ124" s="6">
        <v>7356993.299999997</v>
      </c>
      <c r="BR124" s="6">
        <v>7793148</v>
      </c>
      <c r="BS124" s="6">
        <v>8442435.9699999988</v>
      </c>
      <c r="BT124" s="6">
        <v>9229448.5300000012</v>
      </c>
      <c r="BU124" s="6">
        <v>9789810.5300000161</v>
      </c>
      <c r="BV124" s="6">
        <v>10453840.209999993</v>
      </c>
      <c r="BW124" s="6">
        <v>10877667.430000007</v>
      </c>
      <c r="BX124" s="6">
        <v>11222604.429999992</v>
      </c>
      <c r="BY124" s="6">
        <v>11445275.150000006</v>
      </c>
      <c r="BZ124" s="6">
        <v>12103122.679999992</v>
      </c>
      <c r="CA124" s="6">
        <v>11906017.489999995</v>
      </c>
      <c r="CB124" s="6">
        <v>12038538.270000011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</row>
    <row r="125" spans="1:111" x14ac:dyDescent="0.3">
      <c r="A125" s="1">
        <v>1</v>
      </c>
      <c r="B125" s="1">
        <v>235</v>
      </c>
      <c r="C125" s="1" t="s">
        <v>41</v>
      </c>
      <c r="D125" s="6">
        <v>17223.470000002533</v>
      </c>
      <c r="E125" s="6">
        <v>14189.849999997765</v>
      </c>
      <c r="F125" s="6">
        <v>12864.810000002384</v>
      </c>
      <c r="G125" s="6">
        <v>18919.719999998808</v>
      </c>
      <c r="H125" s="6">
        <v>16457.160000000149</v>
      </c>
      <c r="I125" s="6">
        <v>12505.169999998063</v>
      </c>
      <c r="J125" s="6">
        <v>8971.6299999989569</v>
      </c>
      <c r="K125" s="6">
        <v>15340.320000000298</v>
      </c>
      <c r="L125" s="6">
        <v>14310.560000002384</v>
      </c>
      <c r="M125" s="6">
        <v>11070.129999998957</v>
      </c>
      <c r="N125" s="6">
        <v>6457.5400000028312</v>
      </c>
      <c r="O125" s="6">
        <v>4888.4400000013411</v>
      </c>
      <c r="P125" s="6">
        <v>4196.570000000298</v>
      </c>
      <c r="Q125" s="6">
        <v>3246.2199999988079</v>
      </c>
      <c r="R125" s="6">
        <v>4253.089999999851</v>
      </c>
      <c r="S125" s="6">
        <v>3570.2099999971688</v>
      </c>
      <c r="T125" s="6">
        <v>2867.8200000040233</v>
      </c>
      <c r="U125" s="6">
        <v>2275.4600000008941</v>
      </c>
      <c r="V125" s="6">
        <v>1389.2199999988079</v>
      </c>
      <c r="W125" s="6">
        <v>1036.1700000017881</v>
      </c>
      <c r="X125" s="6">
        <v>404.84999999776483</v>
      </c>
      <c r="Y125" s="6">
        <v>2208.070000000298</v>
      </c>
      <c r="Z125" s="6">
        <v>1861.2699999958277</v>
      </c>
      <c r="AA125" s="6">
        <v>1710.359999999404</v>
      </c>
      <c r="AB125" s="6">
        <v>1558.6900000013411</v>
      </c>
      <c r="AC125" s="6">
        <v>4608.9100000038743</v>
      </c>
      <c r="AD125" s="6">
        <v>4207.519999999553</v>
      </c>
      <c r="AE125" s="6">
        <v>3807.4400000013411</v>
      </c>
      <c r="AF125" s="6">
        <v>3397.9300000034273</v>
      </c>
      <c r="AG125" s="6">
        <v>2614.7800000011921</v>
      </c>
      <c r="AH125" s="6">
        <v>2357.8099999986589</v>
      </c>
      <c r="AI125" s="6">
        <v>2096.0999999977648</v>
      </c>
      <c r="AJ125" s="6">
        <v>2096.0999999977648</v>
      </c>
      <c r="AK125" s="6">
        <v>1176.9499999992549</v>
      </c>
      <c r="AL125" s="6">
        <v>892.5</v>
      </c>
      <c r="AM125" s="6">
        <v>601.9400000013411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142558.96000000089</v>
      </c>
      <c r="BK125" s="6">
        <v>388656.47000000253</v>
      </c>
      <c r="BL125" s="6">
        <v>756218.91000000015</v>
      </c>
      <c r="BM125" s="6">
        <v>905617.71000000089</v>
      </c>
      <c r="BN125" s="6">
        <v>1059802.4600000009</v>
      </c>
      <c r="BO125" s="6">
        <v>1366040.3200000003</v>
      </c>
      <c r="BP125" s="6">
        <v>1677925.070000004</v>
      </c>
      <c r="BQ125" s="6">
        <v>1838128.3100000024</v>
      </c>
      <c r="BR125" s="6">
        <v>1990529.3099999987</v>
      </c>
      <c r="BS125" s="6">
        <v>1968569.6799999997</v>
      </c>
      <c r="BT125" s="6">
        <v>1887556.1499999985</v>
      </c>
      <c r="BU125" s="6">
        <v>1833252.9699999988</v>
      </c>
      <c r="BV125" s="6">
        <v>1789487.0300000012</v>
      </c>
      <c r="BW125" s="6">
        <v>1734897.8300000019</v>
      </c>
      <c r="BX125" s="6">
        <v>1679307.8999999985</v>
      </c>
      <c r="BY125" s="6">
        <v>1644023.2799999975</v>
      </c>
      <c r="BZ125" s="6">
        <v>1588086.9699999988</v>
      </c>
      <c r="CA125" s="6">
        <v>1601177.9100000001</v>
      </c>
      <c r="CB125" s="6">
        <v>1573401.0500000007</v>
      </c>
      <c r="CC125" s="6">
        <v>1503129</v>
      </c>
      <c r="CD125" s="6">
        <v>1353041.0100000016</v>
      </c>
      <c r="CE125" s="6">
        <v>1261258.8900000006</v>
      </c>
      <c r="CF125" s="6">
        <v>1218416.2300000042</v>
      </c>
      <c r="CG125" s="6">
        <v>1149285.6600000001</v>
      </c>
      <c r="CH125" s="6">
        <v>1026878.9899999984</v>
      </c>
      <c r="CI125" s="6">
        <v>902016.78000000119</v>
      </c>
      <c r="CJ125" s="6">
        <v>794070.6799999997</v>
      </c>
      <c r="CK125" s="6">
        <v>747973.25000000373</v>
      </c>
      <c r="CL125" s="6">
        <v>673932.41999999806</v>
      </c>
      <c r="CM125" s="6">
        <v>620178.12999999896</v>
      </c>
      <c r="CN125" s="6">
        <v>578466.6099999994</v>
      </c>
      <c r="CO125" s="6">
        <v>545213.28000000119</v>
      </c>
      <c r="CP125" s="6">
        <v>516783.69999999553</v>
      </c>
      <c r="CQ125" s="6">
        <v>521838.6099999994</v>
      </c>
      <c r="CR125" s="6">
        <v>475401.09999999776</v>
      </c>
      <c r="CS125" s="6">
        <v>478584.08999999985</v>
      </c>
      <c r="CT125" s="6">
        <v>460730.05999999866</v>
      </c>
      <c r="CU125" s="6">
        <v>429976.30000000075</v>
      </c>
      <c r="CV125" s="6">
        <v>13678.170000001788</v>
      </c>
      <c r="CW125" s="6">
        <v>0</v>
      </c>
      <c r="CX125" s="6">
        <v>12060.910000000149</v>
      </c>
      <c r="CY125" s="6">
        <v>11038.989999998361</v>
      </c>
      <c r="CZ125" s="6">
        <v>9946.2599999979138</v>
      </c>
      <c r="DA125" s="6">
        <v>53655.560000002384</v>
      </c>
      <c r="DB125" s="6">
        <v>48150.770000003278</v>
      </c>
      <c r="DC125" s="6">
        <v>42542.130000002682</v>
      </c>
      <c r="DD125" s="6">
        <v>36761.790000002831</v>
      </c>
      <c r="DE125" s="6">
        <v>40785.990000002086</v>
      </c>
      <c r="DF125" s="6">
        <v>35058.739999998361</v>
      </c>
      <c r="DG125" s="6">
        <v>203119.4299999997</v>
      </c>
    </row>
    <row r="126" spans="1:111" x14ac:dyDescent="0.3">
      <c r="A126" s="1">
        <v>1</v>
      </c>
      <c r="B126" s="1">
        <v>236</v>
      </c>
      <c r="C126" s="1" t="s">
        <v>46</v>
      </c>
      <c r="D126" s="6">
        <v>9847353.0699999984</v>
      </c>
      <c r="E126" s="6">
        <v>10203416.589999998</v>
      </c>
      <c r="F126" s="6">
        <v>9594424.7300000004</v>
      </c>
      <c r="G126" s="6">
        <v>9632051.570000004</v>
      </c>
      <c r="H126" s="6">
        <v>9523175.5799999982</v>
      </c>
      <c r="I126" s="6">
        <v>10074506.560000002</v>
      </c>
      <c r="J126" s="6">
        <v>10027088.199999999</v>
      </c>
      <c r="K126" s="6">
        <v>10866439.970000003</v>
      </c>
      <c r="L126" s="6">
        <v>12208517.029999997</v>
      </c>
      <c r="M126" s="6">
        <v>12486240.750000004</v>
      </c>
      <c r="N126" s="6">
        <v>13419303.720000003</v>
      </c>
      <c r="O126" s="6">
        <v>16045616</v>
      </c>
      <c r="P126" s="6">
        <v>15858046.670000002</v>
      </c>
      <c r="Q126" s="6">
        <v>16346377.43</v>
      </c>
      <c r="R126" s="6">
        <v>17378492.609999999</v>
      </c>
      <c r="S126" s="6">
        <v>18202479.740000002</v>
      </c>
      <c r="T126" s="6">
        <v>15066653.610000003</v>
      </c>
      <c r="U126" s="6">
        <v>15920399.730000004</v>
      </c>
      <c r="V126" s="6">
        <v>17271782.720000003</v>
      </c>
      <c r="W126" s="6">
        <v>17590104.02</v>
      </c>
      <c r="X126" s="6">
        <v>17868217.330000006</v>
      </c>
      <c r="Y126" s="6">
        <v>18596918.309999999</v>
      </c>
      <c r="Z126" s="6">
        <v>17487185.75</v>
      </c>
      <c r="AA126" s="6">
        <v>9941236.8299999982</v>
      </c>
      <c r="AB126" s="6">
        <v>10051667.390000008</v>
      </c>
      <c r="AC126" s="6">
        <v>9516514.5399999991</v>
      </c>
      <c r="AD126" s="6">
        <v>9195577.5900000036</v>
      </c>
      <c r="AE126" s="6">
        <v>8909264.1099999994</v>
      </c>
      <c r="AF126" s="6">
        <v>10016199.679999992</v>
      </c>
      <c r="AG126" s="6">
        <v>10546896.400000006</v>
      </c>
      <c r="AH126" s="6">
        <v>10801861.390000001</v>
      </c>
      <c r="AI126" s="6">
        <v>11124325.420000002</v>
      </c>
      <c r="AJ126" s="6">
        <v>10552699.450000003</v>
      </c>
      <c r="AK126" s="6">
        <v>9908296.5900000036</v>
      </c>
      <c r="AL126" s="6">
        <v>8382127.3400000036</v>
      </c>
      <c r="AM126" s="6">
        <v>8273294.5600000024</v>
      </c>
      <c r="AN126" s="6">
        <v>7484279.9099999964</v>
      </c>
      <c r="AO126" s="6">
        <v>7316996.6899999976</v>
      </c>
      <c r="AP126" s="6">
        <v>6809107.8900000006</v>
      </c>
      <c r="AQ126" s="6">
        <v>6679297.9800000042</v>
      </c>
      <c r="AR126" s="6">
        <v>6757020.9300000072</v>
      </c>
      <c r="AS126" s="6">
        <v>6607415.2399999946</v>
      </c>
      <c r="AT126" s="6">
        <v>6333193.2300000042</v>
      </c>
      <c r="AU126" s="6">
        <v>7402566.2699999958</v>
      </c>
      <c r="AV126" s="6">
        <v>8591503.2599999905</v>
      </c>
      <c r="AW126" s="6">
        <v>7976655.9099999815</v>
      </c>
      <c r="AX126" s="6">
        <v>8562353.3200000077</v>
      </c>
      <c r="AY126" s="6">
        <v>10474095.970000014</v>
      </c>
      <c r="AZ126" s="6">
        <v>10856007.260000005</v>
      </c>
      <c r="BA126" s="6">
        <v>13733459.189999998</v>
      </c>
      <c r="BB126" s="6">
        <v>13404728.700000018</v>
      </c>
      <c r="BC126" s="6">
        <v>12612097.920000017</v>
      </c>
      <c r="BD126" s="6">
        <v>18223094.820000023</v>
      </c>
      <c r="BE126" s="6">
        <v>16167669.570000008</v>
      </c>
      <c r="BF126" s="6">
        <v>14321200.670000002</v>
      </c>
      <c r="BG126" s="6">
        <v>15413865.600000009</v>
      </c>
      <c r="BH126" s="6">
        <v>20946933.950000003</v>
      </c>
      <c r="BI126" s="6">
        <v>21798823.660000011</v>
      </c>
      <c r="BJ126" s="6">
        <v>21650286.970000014</v>
      </c>
      <c r="BK126" s="6">
        <v>21373177.710000008</v>
      </c>
      <c r="BL126" s="6">
        <v>20839315.700000018</v>
      </c>
      <c r="BM126" s="6">
        <v>21935400.659999996</v>
      </c>
      <c r="BN126" s="6">
        <v>23632074.559999973</v>
      </c>
      <c r="BO126" s="6">
        <v>26080358.650000006</v>
      </c>
      <c r="BP126" s="6">
        <v>28028635.359999985</v>
      </c>
      <c r="BQ126" s="6">
        <v>29879916.399999976</v>
      </c>
      <c r="BR126" s="6">
        <v>31934747.25000003</v>
      </c>
      <c r="BS126" s="6">
        <v>34742867.930000007</v>
      </c>
      <c r="BT126" s="6">
        <v>35260772.019999981</v>
      </c>
      <c r="BU126" s="6">
        <v>42422948.269999981</v>
      </c>
      <c r="BV126" s="6">
        <v>45638170.689999998</v>
      </c>
      <c r="BW126" s="6">
        <v>53471658.020000011</v>
      </c>
      <c r="BX126" s="6">
        <v>51747504.840000004</v>
      </c>
      <c r="BY126" s="6">
        <v>51772542.300000012</v>
      </c>
      <c r="BZ126" s="6">
        <v>88856436.569999963</v>
      </c>
      <c r="CA126" s="6">
        <v>113153157.91000003</v>
      </c>
      <c r="CB126" s="6">
        <v>94230781.669999957</v>
      </c>
      <c r="CC126" s="6">
        <v>115707764.93000001</v>
      </c>
      <c r="CD126" s="6">
        <v>128206879.20000005</v>
      </c>
      <c r="CE126" s="6">
        <v>127769005.63999999</v>
      </c>
      <c r="CF126" s="6">
        <v>183570561.00000003</v>
      </c>
      <c r="CG126" s="6">
        <v>198614699.32999995</v>
      </c>
      <c r="CH126" s="6">
        <v>187325355.17000002</v>
      </c>
      <c r="CI126" s="6">
        <v>197875928.47999999</v>
      </c>
      <c r="CJ126" s="6">
        <v>235743375.11000001</v>
      </c>
      <c r="CK126" s="6">
        <v>260181623.60999995</v>
      </c>
      <c r="CL126" s="6">
        <v>265124844.58000001</v>
      </c>
      <c r="CM126" s="6">
        <v>282658144.98000002</v>
      </c>
      <c r="CN126" s="6">
        <v>291055278.96999997</v>
      </c>
      <c r="CO126" s="6">
        <v>311365557.91000003</v>
      </c>
      <c r="CP126" s="6">
        <v>331065417.5</v>
      </c>
      <c r="CQ126" s="6">
        <v>364888032.53000003</v>
      </c>
      <c r="CR126" s="6">
        <v>377199156.57999998</v>
      </c>
      <c r="CS126" s="6">
        <v>407519285.71000004</v>
      </c>
      <c r="CT126" s="6">
        <v>428021266.13999999</v>
      </c>
      <c r="CU126" s="6">
        <v>452706260.04999995</v>
      </c>
      <c r="CV126" s="6">
        <v>464632742.66000003</v>
      </c>
      <c r="CW126" s="6">
        <v>481280034.21999997</v>
      </c>
      <c r="CX126" s="6">
        <v>497664925.92000002</v>
      </c>
      <c r="CY126" s="6">
        <v>475159212.10000008</v>
      </c>
      <c r="CZ126" s="6">
        <v>493643281.92000002</v>
      </c>
      <c r="DA126" s="6">
        <v>499693752.32000005</v>
      </c>
      <c r="DB126" s="6">
        <v>507820975.63000005</v>
      </c>
      <c r="DC126" s="6">
        <v>529422681.58999997</v>
      </c>
      <c r="DD126" s="6">
        <v>528575750.01999998</v>
      </c>
      <c r="DE126" s="6">
        <v>507366514.38</v>
      </c>
      <c r="DF126" s="6">
        <v>512166251.70999992</v>
      </c>
      <c r="DG126" s="6">
        <v>508417726.65999997</v>
      </c>
    </row>
    <row r="127" spans="1:111" x14ac:dyDescent="0.3">
      <c r="A127" s="1">
        <v>2</v>
      </c>
      <c r="B127" s="1">
        <v>238</v>
      </c>
      <c r="C127" s="1" t="s">
        <v>57</v>
      </c>
      <c r="D127" s="6">
        <v>3148122.3500000089</v>
      </c>
      <c r="E127" s="6">
        <v>3098521.6099999994</v>
      </c>
      <c r="F127" s="6">
        <v>3076325.3999999911</v>
      </c>
      <c r="G127" s="6">
        <v>3040851.049999997</v>
      </c>
      <c r="H127" s="6">
        <v>3361612.4900000095</v>
      </c>
      <c r="I127" s="6">
        <v>3490088.0300000012</v>
      </c>
      <c r="J127" s="6">
        <v>3695888.0599999949</v>
      </c>
      <c r="K127" s="6">
        <v>3846596.1199999973</v>
      </c>
      <c r="L127" s="6">
        <v>4188911.6799999923</v>
      </c>
      <c r="M127" s="6">
        <v>4565862</v>
      </c>
      <c r="N127" s="6">
        <v>4802711.1899999902</v>
      </c>
      <c r="O127" s="6">
        <v>4400845.4799999967</v>
      </c>
      <c r="P127" s="6">
        <v>4438009.849999994</v>
      </c>
      <c r="Q127" s="6">
        <v>4108411.3700000048</v>
      </c>
      <c r="R127" s="6">
        <v>3977989.7800000012</v>
      </c>
      <c r="S127" s="6">
        <v>3896788.0800000057</v>
      </c>
      <c r="T127" s="6">
        <v>3684572.9900000021</v>
      </c>
      <c r="U127" s="6">
        <v>3602850.0899999961</v>
      </c>
      <c r="V127" s="6">
        <v>3268059.5899999961</v>
      </c>
      <c r="W127" s="6">
        <v>3227755.450000003</v>
      </c>
      <c r="X127" s="6">
        <v>3735485.900000006</v>
      </c>
      <c r="Y127" s="6">
        <v>4369399.4399999976</v>
      </c>
      <c r="Z127" s="6">
        <v>5096423.07</v>
      </c>
      <c r="AA127" s="6">
        <v>5300405.2900000066</v>
      </c>
      <c r="AB127" s="6">
        <v>5636032.9200000018</v>
      </c>
      <c r="AC127" s="6">
        <v>6003632.9399999976</v>
      </c>
      <c r="AD127" s="6">
        <v>6318940.4700000063</v>
      </c>
      <c r="AE127" s="6">
        <v>6759019.8200000003</v>
      </c>
      <c r="AF127" s="6">
        <v>7178836.900000006</v>
      </c>
      <c r="AG127" s="6">
        <v>7494850.1999999955</v>
      </c>
      <c r="AH127" s="6">
        <v>7765666.0000000075</v>
      </c>
      <c r="AI127" s="6">
        <v>8280916.7100000009</v>
      </c>
      <c r="AJ127" s="6">
        <v>8507831.0899999961</v>
      </c>
      <c r="AK127" s="6">
        <v>9337966.9900000021</v>
      </c>
      <c r="AL127" s="6">
        <v>9946997.8100000024</v>
      </c>
      <c r="AM127" s="6">
        <v>10221635.679999992</v>
      </c>
      <c r="AN127" s="6">
        <v>10494988.590000004</v>
      </c>
      <c r="AO127" s="6">
        <v>10557520.700000003</v>
      </c>
      <c r="AP127" s="6">
        <v>10573188.929999992</v>
      </c>
      <c r="AQ127" s="6">
        <v>10677848.540000007</v>
      </c>
      <c r="AR127" s="6">
        <v>10722418.840000004</v>
      </c>
      <c r="AS127" s="6">
        <v>10931421.189999998</v>
      </c>
      <c r="AT127" s="6">
        <v>10809779.119999997</v>
      </c>
      <c r="AU127" s="6">
        <v>11092662.430000007</v>
      </c>
      <c r="AV127" s="6">
        <v>11264715.150000006</v>
      </c>
      <c r="AW127" s="6">
        <v>11705598.479999989</v>
      </c>
      <c r="AX127" s="6">
        <v>11810650.469999999</v>
      </c>
      <c r="AY127" s="6">
        <v>11760556.280000001</v>
      </c>
      <c r="AZ127" s="6">
        <v>12212148.560000002</v>
      </c>
      <c r="BA127" s="6">
        <v>12895948.820000008</v>
      </c>
      <c r="BB127" s="6">
        <v>13270700.450000003</v>
      </c>
      <c r="BC127" s="6">
        <v>13524927.420000002</v>
      </c>
      <c r="BD127" s="6">
        <v>13854664.309999987</v>
      </c>
      <c r="BE127" s="6">
        <v>14157824.960000008</v>
      </c>
      <c r="BF127" s="6">
        <v>14374001.170000017</v>
      </c>
      <c r="BG127" s="6">
        <v>14705552.629999995</v>
      </c>
      <c r="BH127" s="6">
        <v>16023561.839999989</v>
      </c>
      <c r="BI127" s="6">
        <v>17398507.120000005</v>
      </c>
      <c r="BJ127" s="6">
        <v>18884602.689999998</v>
      </c>
      <c r="BK127" s="6">
        <v>19937574.739999995</v>
      </c>
      <c r="BL127" s="6">
        <v>20974945.350000009</v>
      </c>
      <c r="BM127" s="6">
        <v>22432782.200000003</v>
      </c>
      <c r="BN127" s="6">
        <v>23784207.659999996</v>
      </c>
      <c r="BO127" s="6">
        <v>24604281.100000009</v>
      </c>
      <c r="BP127" s="6">
        <v>25649887.179999992</v>
      </c>
      <c r="BQ127" s="6">
        <v>26399148.909999996</v>
      </c>
      <c r="BR127" s="6">
        <v>27134504.889999986</v>
      </c>
      <c r="BS127" s="6">
        <v>27223003.320000008</v>
      </c>
      <c r="BT127" s="6">
        <v>27638720.140000001</v>
      </c>
      <c r="BU127" s="6">
        <v>27958453.060000002</v>
      </c>
      <c r="BV127" s="6">
        <v>28588245.489999995</v>
      </c>
      <c r="BW127" s="6">
        <v>28656870.25</v>
      </c>
      <c r="BX127" s="6">
        <v>28497295.140000001</v>
      </c>
      <c r="BY127" s="6">
        <v>28530063.890000015</v>
      </c>
      <c r="BZ127" s="6">
        <v>28189051.049999997</v>
      </c>
      <c r="CA127" s="6">
        <v>28370046.439999983</v>
      </c>
      <c r="CB127" s="6">
        <v>29389898.129999995</v>
      </c>
      <c r="CC127" s="6">
        <v>29829859.5</v>
      </c>
      <c r="CD127" s="6">
        <v>29901921.25999999</v>
      </c>
      <c r="CE127" s="6">
        <v>30677896.770000011</v>
      </c>
      <c r="CF127" s="6">
        <v>30994072.379999995</v>
      </c>
      <c r="CG127" s="6">
        <v>31105492.989999995</v>
      </c>
      <c r="CH127" s="6">
        <v>31793754.939999998</v>
      </c>
      <c r="CI127" s="6">
        <v>31818181.679999992</v>
      </c>
      <c r="CJ127" s="6">
        <v>32277525.409999996</v>
      </c>
      <c r="CK127" s="6">
        <v>32722183.549999997</v>
      </c>
      <c r="CL127" s="6">
        <v>32875835.890000015</v>
      </c>
      <c r="CM127" s="6">
        <v>33316077.469999984</v>
      </c>
      <c r="CN127" s="6">
        <v>33465691.359999985</v>
      </c>
      <c r="CO127" s="6">
        <v>33660487.249999985</v>
      </c>
      <c r="CP127" s="6">
        <v>33777292.210000008</v>
      </c>
      <c r="CQ127" s="6">
        <v>34432846.320000008</v>
      </c>
      <c r="CR127" s="6">
        <v>34689492.019999996</v>
      </c>
      <c r="CS127" s="6">
        <v>35183797.540000007</v>
      </c>
      <c r="CT127" s="6">
        <v>35774565.859999999</v>
      </c>
      <c r="CU127" s="6">
        <v>36223626.519999996</v>
      </c>
      <c r="CV127" s="6">
        <v>36571669.220000014</v>
      </c>
      <c r="CW127" s="6">
        <v>37087272.050000012</v>
      </c>
      <c r="CX127" s="6">
        <v>37188257.530000001</v>
      </c>
      <c r="CY127" s="6">
        <v>37162833.659999996</v>
      </c>
      <c r="CZ127" s="6">
        <v>37416389.320000008</v>
      </c>
      <c r="DA127" s="6">
        <v>36795137.549999997</v>
      </c>
      <c r="DB127" s="6">
        <v>37048119.99000001</v>
      </c>
      <c r="DC127" s="6">
        <v>37846529.510000005</v>
      </c>
      <c r="DD127" s="6">
        <v>38322169.370000005</v>
      </c>
      <c r="DE127" s="6">
        <v>38942488.620000005</v>
      </c>
      <c r="DF127" s="6">
        <v>39544756.670000017</v>
      </c>
      <c r="DG127" s="6">
        <v>39512684.150000006</v>
      </c>
    </row>
    <row r="128" spans="1:111" x14ac:dyDescent="0.3">
      <c r="C128" s="1" t="s">
        <v>14</v>
      </c>
      <c r="D128" s="6">
        <v>4157934654.4799991</v>
      </c>
      <c r="E128" s="6">
        <v>4212784748.3000016</v>
      </c>
      <c r="F128" s="6">
        <v>4288361015.5899987</v>
      </c>
      <c r="G128" s="6">
        <v>4323115552.5199995</v>
      </c>
      <c r="H128" s="6">
        <v>4340226576.5099993</v>
      </c>
      <c r="I128" s="6">
        <v>4376931440.6800003</v>
      </c>
      <c r="J128" s="6">
        <v>4395210419.1000004</v>
      </c>
      <c r="K128" s="6">
        <v>4435605125.7199993</v>
      </c>
      <c r="L128" s="6">
        <v>4524254886.6299992</v>
      </c>
      <c r="M128" s="6">
        <v>4591099117.5199995</v>
      </c>
      <c r="N128" s="6">
        <v>4698085322.71</v>
      </c>
      <c r="O128" s="6">
        <v>4707107130.4299994</v>
      </c>
      <c r="P128" s="6">
        <v>4722986988.9699984</v>
      </c>
      <c r="Q128" s="6">
        <v>4757785851.6000013</v>
      </c>
      <c r="R128" s="6">
        <v>4835535279.5099993</v>
      </c>
      <c r="S128" s="6">
        <v>4900765888.7400026</v>
      </c>
      <c r="T128" s="6">
        <v>5012479679.1900005</v>
      </c>
      <c r="U128" s="6">
        <v>5069785893.999999</v>
      </c>
      <c r="V128" s="6">
        <v>5118343993.5000019</v>
      </c>
      <c r="W128" s="6">
        <v>5207551609.3700008</v>
      </c>
      <c r="X128" s="6">
        <v>5309445570.4899998</v>
      </c>
      <c r="Y128" s="6">
        <v>5433643969.9200001</v>
      </c>
      <c r="Z128" s="6">
        <v>5576326574.670001</v>
      </c>
      <c r="AA128" s="6">
        <v>5653362483.5699987</v>
      </c>
      <c r="AB128" s="6">
        <v>5749885672.1899996</v>
      </c>
      <c r="AC128" s="6">
        <v>5863929196.3299971</v>
      </c>
      <c r="AD128" s="6">
        <v>5892583924.5900011</v>
      </c>
      <c r="AE128" s="6">
        <v>5993907751.9199972</v>
      </c>
      <c r="AF128" s="6">
        <v>6135573582.6400003</v>
      </c>
      <c r="AG128" s="6">
        <v>6274436065.6899986</v>
      </c>
      <c r="AH128" s="6">
        <v>6360647261.4099979</v>
      </c>
      <c r="AI128" s="6">
        <v>6480874705.0800009</v>
      </c>
      <c r="AJ128" s="6">
        <v>6590998853.4399996</v>
      </c>
      <c r="AK128" s="6">
        <v>6684925486.0500011</v>
      </c>
      <c r="AL128" s="6">
        <v>6829937609.039999</v>
      </c>
      <c r="AM128" s="6">
        <v>6827037506.1499996</v>
      </c>
      <c r="AN128" s="6">
        <v>6884220297.1699991</v>
      </c>
      <c r="AO128" s="6">
        <v>6963948093.1299992</v>
      </c>
      <c r="AP128" s="6">
        <v>6984681384.4700022</v>
      </c>
      <c r="AQ128" s="6">
        <v>7053620257.7299976</v>
      </c>
      <c r="AR128" s="6">
        <v>7077745312.7100029</v>
      </c>
      <c r="AS128" s="6">
        <v>7104957614.499999</v>
      </c>
      <c r="AT128" s="6">
        <v>7105963339.8899975</v>
      </c>
      <c r="AU128" s="6">
        <v>7159392475.1199999</v>
      </c>
      <c r="AV128" s="6">
        <v>7230395070.5899992</v>
      </c>
      <c r="AW128" s="6">
        <v>7289751421.0500002</v>
      </c>
      <c r="AX128" s="6">
        <v>7348655147.7399988</v>
      </c>
      <c r="AY128" s="6">
        <v>7497942544.4399986</v>
      </c>
      <c r="AZ128" s="6">
        <v>7545040136.7200012</v>
      </c>
      <c r="BA128" s="6">
        <v>7563132419.3100004</v>
      </c>
      <c r="BB128" s="6">
        <v>7556646642.8999987</v>
      </c>
      <c r="BC128" s="6">
        <v>7616889654.6999989</v>
      </c>
      <c r="BD128" s="6">
        <v>7628666828.369998</v>
      </c>
      <c r="BE128" s="6">
        <v>7305629119.079999</v>
      </c>
      <c r="BF128" s="6">
        <v>7366810783.420001</v>
      </c>
      <c r="BG128" s="6">
        <v>7451462508.5500011</v>
      </c>
      <c r="BH128" s="6">
        <v>7545530725.5599985</v>
      </c>
      <c r="BI128" s="6">
        <v>7598003702.1799965</v>
      </c>
      <c r="BJ128" s="6">
        <v>7699835210.4300013</v>
      </c>
      <c r="BK128" s="6">
        <v>7766957565.0200005</v>
      </c>
      <c r="BL128" s="6">
        <v>7777052560.9200001</v>
      </c>
      <c r="BM128" s="6">
        <v>7847947567.7200012</v>
      </c>
      <c r="BN128" s="6">
        <v>7898351807.2800007</v>
      </c>
      <c r="BO128" s="6">
        <v>7989414619.880002</v>
      </c>
      <c r="BP128" s="6">
        <v>8038979007.9499998</v>
      </c>
      <c r="BQ128" s="6">
        <v>8080642422.3800039</v>
      </c>
      <c r="BR128" s="6">
        <v>8170395785.6500006</v>
      </c>
      <c r="BS128" s="6">
        <v>8243545225.5900002</v>
      </c>
      <c r="BT128" s="6">
        <v>8355055888.1999998</v>
      </c>
      <c r="BU128" s="6">
        <v>8494083518.420001</v>
      </c>
      <c r="BV128" s="6">
        <v>8673277956.5500011</v>
      </c>
      <c r="BW128" s="6">
        <v>8945958089.3500023</v>
      </c>
      <c r="BX128" s="6">
        <v>8966090557.5600014</v>
      </c>
      <c r="BY128" s="6">
        <v>9091726476.8199997</v>
      </c>
      <c r="BZ128" s="6">
        <v>9222581934.2399998</v>
      </c>
      <c r="CA128" s="6">
        <v>9367547316.920002</v>
      </c>
      <c r="CB128" s="6">
        <v>9454674409.7199955</v>
      </c>
      <c r="CC128" s="6">
        <v>9517748604.2400017</v>
      </c>
      <c r="CD128" s="6">
        <v>9643978079.7700005</v>
      </c>
      <c r="CE128" s="6">
        <v>9731218490.1299973</v>
      </c>
      <c r="CF128" s="6">
        <v>9990389281.2100029</v>
      </c>
      <c r="CG128" s="6">
        <v>10054642977.349998</v>
      </c>
      <c r="CH128" s="6">
        <v>10218881290.640001</v>
      </c>
      <c r="CI128" s="6">
        <v>10326437807.24</v>
      </c>
      <c r="CJ128" s="6">
        <v>10390206519.370003</v>
      </c>
      <c r="CK128" s="6">
        <v>10518775584.929996</v>
      </c>
      <c r="CL128" s="6">
        <v>10568867172.199999</v>
      </c>
      <c r="CM128" s="6">
        <v>10621961636.489998</v>
      </c>
      <c r="CN128" s="6">
        <v>10635962754.82</v>
      </c>
      <c r="CO128" s="6">
        <v>10656882118.599997</v>
      </c>
      <c r="CP128" s="6">
        <v>10690216070.690001</v>
      </c>
      <c r="CQ128" s="6">
        <v>10779759978.469999</v>
      </c>
      <c r="CR128" s="6">
        <v>10946288851.730003</v>
      </c>
      <c r="CS128" s="6">
        <v>11062247396.110004</v>
      </c>
      <c r="CT128" s="6">
        <v>11223952826.920002</v>
      </c>
      <c r="CU128" s="6">
        <v>11316352772.080004</v>
      </c>
      <c r="CV128" s="6">
        <v>11388796450.48</v>
      </c>
      <c r="CW128" s="6">
        <v>11483871833.449997</v>
      </c>
      <c r="CX128" s="6">
        <v>11598174484.289999</v>
      </c>
      <c r="CY128" s="6">
        <v>11608239445.860001</v>
      </c>
      <c r="CZ128" s="6">
        <v>11713076574.700001</v>
      </c>
      <c r="DA128" s="6">
        <v>11778962056.349998</v>
      </c>
      <c r="DB128" s="6">
        <v>11789698922.960001</v>
      </c>
      <c r="DC128" s="6">
        <v>11933382621.469997</v>
      </c>
      <c r="DD128" s="6">
        <v>11973174890.940004</v>
      </c>
      <c r="DE128" s="6">
        <v>12073845582.339998</v>
      </c>
      <c r="DF128" s="6">
        <v>12206748951.699997</v>
      </c>
      <c r="DG128" s="6">
        <v>12326207672.110001</v>
      </c>
    </row>
    <row r="129" spans="3:111" x14ac:dyDescent="0.3">
      <c r="C129" s="1" t="s">
        <v>16</v>
      </c>
      <c r="D129" s="6">
        <v>2908667239.7599993</v>
      </c>
      <c r="E129" s="6">
        <v>2960581809.6800013</v>
      </c>
      <c r="F129" s="6">
        <v>3010555527.2199984</v>
      </c>
      <c r="G129" s="6">
        <v>3037592753.2299995</v>
      </c>
      <c r="H129" s="6">
        <v>3048201690.9299994</v>
      </c>
      <c r="I129" s="6">
        <v>3082911652.1800003</v>
      </c>
      <c r="J129" s="6">
        <v>3102389699.5200005</v>
      </c>
      <c r="K129" s="6">
        <v>3132182665.7799997</v>
      </c>
      <c r="L129" s="6">
        <v>3189533462.2799993</v>
      </c>
      <c r="M129" s="6">
        <v>3230808496.1999998</v>
      </c>
      <c r="N129" s="6">
        <v>3316139226.8000002</v>
      </c>
      <c r="O129" s="6">
        <v>3323591821.2899995</v>
      </c>
      <c r="P129" s="6">
        <v>3329995309.8799982</v>
      </c>
      <c r="Q129" s="6">
        <v>3363092167.3200011</v>
      </c>
      <c r="R129" s="6">
        <v>3433510758.9599991</v>
      </c>
      <c r="S129" s="6">
        <v>3494331699.880003</v>
      </c>
      <c r="T129" s="6">
        <v>3592857586.6300011</v>
      </c>
      <c r="U129" s="6">
        <v>3652907855.5299988</v>
      </c>
      <c r="V129" s="6">
        <v>3706281582.6600018</v>
      </c>
      <c r="W129" s="6">
        <v>3786768728.3400011</v>
      </c>
      <c r="X129" s="6">
        <v>3875205813.7299995</v>
      </c>
      <c r="Y129" s="6">
        <v>3981124211.5000005</v>
      </c>
      <c r="Z129" s="6">
        <v>4104958477.3800011</v>
      </c>
      <c r="AA129" s="6">
        <v>4183933386.7099986</v>
      </c>
      <c r="AB129" s="6">
        <v>4255776227.7199998</v>
      </c>
      <c r="AC129" s="6">
        <v>4315827250.5899973</v>
      </c>
      <c r="AD129" s="6">
        <v>4362043945.0900011</v>
      </c>
      <c r="AE129" s="6">
        <v>4442110883.7999973</v>
      </c>
      <c r="AF129" s="6">
        <v>4547620298.2600002</v>
      </c>
      <c r="AG129" s="6">
        <v>4654766922.4499989</v>
      </c>
      <c r="AH129" s="6">
        <v>4731701110.8599977</v>
      </c>
      <c r="AI129" s="6">
        <v>4821444122.8500013</v>
      </c>
      <c r="AJ129" s="6">
        <v>4897451420.3599997</v>
      </c>
      <c r="AK129" s="6">
        <v>4978198636.6900005</v>
      </c>
      <c r="AL129" s="6">
        <v>5102421264.5299988</v>
      </c>
      <c r="AM129" s="6">
        <v>5073638297.7799988</v>
      </c>
      <c r="AN129" s="6">
        <v>5128224361.0499992</v>
      </c>
      <c r="AO129" s="6">
        <v>5182091828.5599995</v>
      </c>
      <c r="AP129" s="6">
        <v>5179103818.7000027</v>
      </c>
      <c r="AQ129" s="6">
        <v>5223768563.4099979</v>
      </c>
      <c r="AR129" s="6">
        <v>5244663650.6000023</v>
      </c>
      <c r="AS129" s="6">
        <v>5230279630.9899988</v>
      </c>
      <c r="AT129" s="6">
        <v>5227665185.5599976</v>
      </c>
      <c r="AU129" s="6">
        <v>5261911311.04</v>
      </c>
      <c r="AV129" s="6">
        <v>5308561689.9899998</v>
      </c>
      <c r="AW129" s="6">
        <v>5329692142.5599995</v>
      </c>
      <c r="AX129" s="6">
        <v>5344908404.329999</v>
      </c>
      <c r="AY129" s="6">
        <v>5432411130.1899986</v>
      </c>
      <c r="AZ129" s="6">
        <v>5448783186.210001</v>
      </c>
      <c r="BA129" s="6">
        <v>5438012286.6300001</v>
      </c>
      <c r="BB129" s="6">
        <v>5420949606.7699986</v>
      </c>
      <c r="BC129" s="6">
        <v>5460108556.249999</v>
      </c>
      <c r="BD129" s="6">
        <v>5465709134.8499985</v>
      </c>
      <c r="BE129" s="6">
        <v>5144122609.539999</v>
      </c>
      <c r="BF129" s="6">
        <v>5195715690.250001</v>
      </c>
      <c r="BG129" s="6">
        <v>5275570990.8100014</v>
      </c>
      <c r="BH129" s="6">
        <v>5358512793.2299976</v>
      </c>
      <c r="BI129" s="6">
        <v>5421846738.5199966</v>
      </c>
      <c r="BJ129" s="6">
        <v>5518273624.8200016</v>
      </c>
      <c r="BK129" s="6">
        <v>5525437021.8100004</v>
      </c>
      <c r="BL129" s="6">
        <v>5566197147.0700006</v>
      </c>
      <c r="BM129" s="6">
        <v>5627116788.5800009</v>
      </c>
      <c r="BN129" s="6">
        <v>5661948753.8700008</v>
      </c>
      <c r="BO129" s="6">
        <v>5730657222.0400019</v>
      </c>
      <c r="BP129" s="6">
        <v>5775856784.0799999</v>
      </c>
      <c r="BQ129" s="6">
        <v>5817494422.5600033</v>
      </c>
      <c r="BR129" s="6">
        <v>5877857366.1600008</v>
      </c>
      <c r="BS129" s="6">
        <v>5926320763.4400005</v>
      </c>
      <c r="BT129" s="6">
        <v>6007739398.7799997</v>
      </c>
      <c r="BU129" s="6">
        <v>6078738177.1600008</v>
      </c>
      <c r="BV129" s="6">
        <v>6213054244.710001</v>
      </c>
      <c r="BW129" s="6">
        <v>6336998972.1800022</v>
      </c>
      <c r="BX129" s="6">
        <v>6337332819.8800011</v>
      </c>
      <c r="BY129" s="6">
        <v>6413779496.5199995</v>
      </c>
      <c r="BZ129" s="6">
        <v>6527362039.1199999</v>
      </c>
      <c r="CA129" s="6">
        <v>6591247766.0200024</v>
      </c>
      <c r="CB129" s="6">
        <v>6621505023.949996</v>
      </c>
      <c r="CC129" s="6">
        <v>6626934977.4600019</v>
      </c>
      <c r="CD129" s="6">
        <v>6680126307.2700005</v>
      </c>
      <c r="CE129" s="6">
        <v>6721047246.9299974</v>
      </c>
      <c r="CF129" s="6">
        <v>6928563300.7500029</v>
      </c>
      <c r="CG129" s="6">
        <v>6964751346.329998</v>
      </c>
      <c r="CH129" s="6">
        <v>7059958938.3600016</v>
      </c>
      <c r="CI129" s="6">
        <v>7141483608.1299992</v>
      </c>
      <c r="CJ129" s="6">
        <v>7196374924.590003</v>
      </c>
      <c r="CK129" s="6">
        <v>7308707117.7099962</v>
      </c>
      <c r="CL129" s="6">
        <v>7349227100.7199984</v>
      </c>
      <c r="CM129" s="6">
        <v>7414471270.0399981</v>
      </c>
      <c r="CN129" s="6">
        <v>7469516683.75</v>
      </c>
      <c r="CO129" s="6">
        <v>7516748946.1699963</v>
      </c>
      <c r="CP129" s="6">
        <v>7563531837.2700005</v>
      </c>
      <c r="CQ129" s="6">
        <v>7632356108.749999</v>
      </c>
      <c r="CR129" s="6">
        <v>7765515208.9600029</v>
      </c>
      <c r="CS129" s="6">
        <v>7862192738.260004</v>
      </c>
      <c r="CT129" s="6">
        <v>8001003973.1900015</v>
      </c>
      <c r="CU129" s="6">
        <v>8127688533.5000038</v>
      </c>
      <c r="CV129" s="6">
        <v>8203171324.9099998</v>
      </c>
      <c r="CW129" s="6">
        <v>8281136895.5199966</v>
      </c>
      <c r="CX129" s="6">
        <v>8379938949.9399996</v>
      </c>
      <c r="CY129" s="6">
        <v>8381528831.6000004</v>
      </c>
      <c r="CZ129" s="6">
        <v>8487942823.5300007</v>
      </c>
      <c r="DA129" s="6">
        <v>8572626910.7799988</v>
      </c>
      <c r="DB129" s="6">
        <v>8618874086.8300018</v>
      </c>
      <c r="DC129" s="6">
        <v>8742003575.6399975</v>
      </c>
      <c r="DD129" s="6">
        <v>8783490084.7900047</v>
      </c>
      <c r="DE129" s="6">
        <v>8895295071.6799984</v>
      </c>
      <c r="DF129" s="6">
        <v>9024696754.5199966</v>
      </c>
      <c r="DG129" s="6">
        <v>9133327893.6300011</v>
      </c>
    </row>
    <row r="130" spans="3:111" x14ac:dyDescent="0.3">
      <c r="C130" s="1" t="s">
        <v>17</v>
      </c>
      <c r="D130" s="6">
        <v>1249267414.7199998</v>
      </c>
      <c r="E130" s="6">
        <v>1252202938.6200001</v>
      </c>
      <c r="F130" s="6">
        <v>1277805488.3700001</v>
      </c>
      <c r="G130" s="6">
        <v>1285522799.29</v>
      </c>
      <c r="H130" s="6">
        <v>1292024885.5799999</v>
      </c>
      <c r="I130" s="6">
        <v>1294019788.5</v>
      </c>
      <c r="J130" s="6">
        <v>1292820719.5799999</v>
      </c>
      <c r="K130" s="6">
        <v>1303422459.9399998</v>
      </c>
      <c r="L130" s="6">
        <v>1334721424.3499999</v>
      </c>
      <c r="M130" s="6">
        <v>1360290621.3199997</v>
      </c>
      <c r="N130" s="6">
        <v>1381946095.9099998</v>
      </c>
      <c r="O130" s="6">
        <v>1383515309.1399999</v>
      </c>
      <c r="P130" s="6">
        <v>1392991679.0900002</v>
      </c>
      <c r="Q130" s="6">
        <v>1394693684.2800002</v>
      </c>
      <c r="R130" s="6">
        <v>1402024520.55</v>
      </c>
      <c r="S130" s="6">
        <v>1406434188.8599999</v>
      </c>
      <c r="T130" s="6">
        <v>1419622092.5599997</v>
      </c>
      <c r="U130" s="6">
        <v>1416878038.47</v>
      </c>
      <c r="V130" s="6">
        <v>1412062410.8399999</v>
      </c>
      <c r="W130" s="6">
        <v>1420782881.03</v>
      </c>
      <c r="X130" s="6">
        <v>1434239756.7600002</v>
      </c>
      <c r="Y130" s="6">
        <v>1452519758.4199996</v>
      </c>
      <c r="Z130" s="6">
        <v>1471368097.2899997</v>
      </c>
      <c r="AA130" s="6">
        <v>1469429096.8600001</v>
      </c>
      <c r="AB130" s="6">
        <v>1494109444.4699998</v>
      </c>
      <c r="AC130" s="6">
        <v>1548101945.7399998</v>
      </c>
      <c r="AD130" s="6">
        <v>1530539979.5</v>
      </c>
      <c r="AE130" s="6">
        <v>1551796868.1199999</v>
      </c>
      <c r="AF130" s="6">
        <v>1587953284.3800001</v>
      </c>
      <c r="AG130" s="6">
        <v>1619669143.2399998</v>
      </c>
      <c r="AH130" s="6">
        <v>1628946150.5500002</v>
      </c>
      <c r="AI130" s="6">
        <v>1659430582.2299998</v>
      </c>
      <c r="AJ130" s="6">
        <v>1693547433.0800002</v>
      </c>
      <c r="AK130" s="6">
        <v>1706726849.3600001</v>
      </c>
      <c r="AL130" s="6">
        <v>1727516344.5100002</v>
      </c>
      <c r="AM130" s="6">
        <v>1753399208.3700004</v>
      </c>
      <c r="AN130" s="6">
        <v>1755995936.1200004</v>
      </c>
      <c r="AO130" s="6">
        <v>1781856264.5700002</v>
      </c>
      <c r="AP130" s="6">
        <v>1805577565.77</v>
      </c>
      <c r="AQ130" s="6">
        <v>1829851694.3200002</v>
      </c>
      <c r="AR130" s="6">
        <v>1833081662.1100001</v>
      </c>
      <c r="AS130" s="6">
        <v>1874677983.51</v>
      </c>
      <c r="AT130" s="6">
        <v>1878298154.3299999</v>
      </c>
      <c r="AU130" s="6">
        <v>1897481164.0799997</v>
      </c>
      <c r="AV130" s="6">
        <v>1921833380.5999999</v>
      </c>
      <c r="AW130" s="6">
        <v>1960059278.4900002</v>
      </c>
      <c r="AX130" s="6">
        <v>2003746743.4100001</v>
      </c>
      <c r="AY130" s="6">
        <v>2065531414.25</v>
      </c>
      <c r="AZ130" s="6">
        <v>2096256950.51</v>
      </c>
      <c r="BA130" s="6">
        <v>2125120132.6800003</v>
      </c>
      <c r="BB130" s="6">
        <v>2135697036.1299996</v>
      </c>
      <c r="BC130" s="6">
        <v>2156781098.4499998</v>
      </c>
      <c r="BD130" s="6">
        <v>2162957693.52</v>
      </c>
      <c r="BE130" s="6">
        <v>2161506509.54</v>
      </c>
      <c r="BF130" s="6">
        <v>2171095093.1700001</v>
      </c>
      <c r="BG130" s="6">
        <v>2175891517.7400002</v>
      </c>
      <c r="BH130" s="6">
        <v>2187017932.3300004</v>
      </c>
      <c r="BI130" s="6">
        <v>2176156963.6599998</v>
      </c>
      <c r="BJ130" s="6">
        <v>2181561585.6099997</v>
      </c>
      <c r="BK130" s="6">
        <v>2241520543.21</v>
      </c>
      <c r="BL130" s="6">
        <v>2210855413.8499994</v>
      </c>
      <c r="BM130" s="6">
        <v>2220830779.1400003</v>
      </c>
      <c r="BN130" s="6">
        <v>2236403053.4099998</v>
      </c>
      <c r="BO130" s="6">
        <v>2258757397.8400002</v>
      </c>
      <c r="BP130" s="6">
        <v>2263122223.8699999</v>
      </c>
      <c r="BQ130" s="6">
        <v>2263147999.8200002</v>
      </c>
      <c r="BR130" s="6">
        <v>2292538419.4899998</v>
      </c>
      <c r="BS130" s="6">
        <v>2317224462.1499996</v>
      </c>
      <c r="BT130" s="6">
        <v>2347316489.4200001</v>
      </c>
      <c r="BU130" s="6">
        <v>2415345341.2600002</v>
      </c>
      <c r="BV130" s="6">
        <v>2460223711.8399997</v>
      </c>
      <c r="BW130" s="6">
        <v>2608959117.1700001</v>
      </c>
      <c r="BX130" s="6">
        <v>2628757737.6800003</v>
      </c>
      <c r="BY130" s="6">
        <v>2677946980.3000002</v>
      </c>
      <c r="BZ130" s="6">
        <v>2695219895.1199999</v>
      </c>
      <c r="CA130" s="6">
        <v>2776299550.9000001</v>
      </c>
      <c r="CB130" s="6">
        <v>2833169385.7699995</v>
      </c>
      <c r="CC130" s="6">
        <v>2890813626.7799997</v>
      </c>
      <c r="CD130" s="6">
        <v>2963851772.5</v>
      </c>
      <c r="CE130" s="6">
        <v>3010171243.1999998</v>
      </c>
      <c r="CF130" s="6">
        <v>3061825980.46</v>
      </c>
      <c r="CG130" s="6">
        <v>3089891631.02</v>
      </c>
      <c r="CH130" s="6">
        <v>3158922352.2799997</v>
      </c>
      <c r="CI130" s="6">
        <v>3184954199.1100006</v>
      </c>
      <c r="CJ130" s="6">
        <v>3193831594.7799997</v>
      </c>
      <c r="CK130" s="6">
        <v>3210068467.2200003</v>
      </c>
      <c r="CL130" s="6">
        <v>3219640071.4800005</v>
      </c>
      <c r="CM130" s="6">
        <v>3207490366.4499998</v>
      </c>
      <c r="CN130" s="6">
        <v>3166446071.0699997</v>
      </c>
      <c r="CO130" s="6">
        <v>3140133172.4300003</v>
      </c>
      <c r="CP130" s="6">
        <v>3126684233.4199996</v>
      </c>
      <c r="CQ130" s="6">
        <v>3147403869.7200003</v>
      </c>
      <c r="CR130" s="6">
        <v>3180773642.7700005</v>
      </c>
      <c r="CS130" s="6">
        <v>3200054657.8500004</v>
      </c>
      <c r="CT130" s="6">
        <v>3222948853.7300005</v>
      </c>
      <c r="CU130" s="6">
        <v>3188664238.5799999</v>
      </c>
      <c r="CV130" s="6">
        <v>3185625125.5699997</v>
      </c>
      <c r="CW130" s="6">
        <v>3202734937.9300003</v>
      </c>
      <c r="CX130" s="6">
        <v>3218235534.3499994</v>
      </c>
      <c r="CY130" s="6">
        <v>3226710614.2599998</v>
      </c>
      <c r="CZ130" s="6">
        <v>3225133751.1700001</v>
      </c>
      <c r="DA130" s="6">
        <v>3206335145.5700002</v>
      </c>
      <c r="DB130" s="6">
        <v>3170824836.1300001</v>
      </c>
      <c r="DC130" s="6">
        <v>3191379045.8299999</v>
      </c>
      <c r="DD130" s="6">
        <v>3189684806.1500001</v>
      </c>
      <c r="DE130" s="6">
        <v>3178550510.6600003</v>
      </c>
      <c r="DF130" s="6">
        <v>3182052197.1800003</v>
      </c>
      <c r="DG130" s="6">
        <v>3192879778.4799995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CV173"/>
  <sheetViews>
    <sheetView workbookViewId="0">
      <selection activeCell="D35" sqref="D35"/>
    </sheetView>
  </sheetViews>
  <sheetFormatPr baseColWidth="10" defaultRowHeight="15" x14ac:dyDescent="0.25"/>
  <cols>
    <col min="4" max="4" width="15" bestFit="1" customWidth="1"/>
    <col min="5" max="5" width="12.85546875" customWidth="1"/>
    <col min="6" max="7" width="14" customWidth="1"/>
    <col min="9" max="9" width="13.7109375" customWidth="1"/>
    <col min="18" max="18" width="15" bestFit="1" customWidth="1"/>
    <col min="19" max="19" width="12.7109375" customWidth="1"/>
    <col min="20" max="20" width="13" customWidth="1"/>
    <col min="34" max="34" width="12.7109375" customWidth="1"/>
  </cols>
  <sheetData>
    <row r="3" spans="3:100" x14ac:dyDescent="0.25">
      <c r="C3" s="40" t="s">
        <v>126</v>
      </c>
      <c r="D3" s="41" t="s">
        <v>127</v>
      </c>
      <c r="E3" s="41" t="s">
        <v>128</v>
      </c>
      <c r="F3" s="41" t="s">
        <v>129</v>
      </c>
      <c r="G3" s="41" t="s">
        <v>130</v>
      </c>
      <c r="H3" s="41" t="s">
        <v>131</v>
      </c>
      <c r="I3" s="41" t="s">
        <v>132</v>
      </c>
      <c r="J3" s="41" t="s">
        <v>133</v>
      </c>
      <c r="K3" s="41" t="s">
        <v>134</v>
      </c>
      <c r="L3" s="41" t="s">
        <v>135</v>
      </c>
      <c r="M3" s="41" t="s">
        <v>136</v>
      </c>
      <c r="N3" s="41" t="s">
        <v>137</v>
      </c>
      <c r="O3" s="41" t="s">
        <v>138</v>
      </c>
      <c r="P3" s="41" t="s">
        <v>139</v>
      </c>
      <c r="Q3" s="41" t="s">
        <v>140</v>
      </c>
      <c r="R3" s="41" t="s">
        <v>141</v>
      </c>
      <c r="S3" s="41" t="s">
        <v>142</v>
      </c>
      <c r="T3" s="41" t="s">
        <v>143</v>
      </c>
      <c r="U3" s="41" t="s">
        <v>144</v>
      </c>
      <c r="V3" s="41" t="s">
        <v>145</v>
      </c>
      <c r="W3" s="41" t="s">
        <v>146</v>
      </c>
      <c r="X3" s="41" t="s">
        <v>147</v>
      </c>
      <c r="Y3" s="41" t="s">
        <v>148</v>
      </c>
      <c r="Z3" s="41" t="s">
        <v>149</v>
      </c>
      <c r="AA3" s="41" t="s">
        <v>150</v>
      </c>
      <c r="AB3" s="41" t="s">
        <v>151</v>
      </c>
      <c r="AC3" s="41" t="s">
        <v>152</v>
      </c>
      <c r="AD3" s="41" t="s">
        <v>153</v>
      </c>
      <c r="AE3" s="41" t="s">
        <v>154</v>
      </c>
      <c r="AF3" s="41" t="s">
        <v>155</v>
      </c>
      <c r="AG3" s="41" t="s">
        <v>156</v>
      </c>
      <c r="AH3" s="41" t="s">
        <v>157</v>
      </c>
      <c r="AI3" s="41" t="s">
        <v>158</v>
      </c>
      <c r="AJ3" s="41" t="s">
        <v>159</v>
      </c>
      <c r="AK3" s="41" t="s">
        <v>160</v>
      </c>
      <c r="AL3" s="41" t="s">
        <v>161</v>
      </c>
      <c r="AM3" s="41" t="s">
        <v>162</v>
      </c>
      <c r="AN3" s="41" t="s">
        <v>163</v>
      </c>
      <c r="AO3" s="41" t="s">
        <v>164</v>
      </c>
      <c r="AP3" s="41" t="s">
        <v>165</v>
      </c>
      <c r="AQ3" s="41" t="s">
        <v>166</v>
      </c>
      <c r="AR3" s="41" t="s">
        <v>167</v>
      </c>
      <c r="AS3" s="41" t="s">
        <v>168</v>
      </c>
      <c r="AT3" s="41" t="s">
        <v>169</v>
      </c>
      <c r="AU3" s="41" t="s">
        <v>170</v>
      </c>
      <c r="AV3" s="41" t="s">
        <v>171</v>
      </c>
      <c r="AW3" s="41" t="s">
        <v>172</v>
      </c>
      <c r="AX3" s="41" t="s">
        <v>173</v>
      </c>
      <c r="AY3" s="41" t="s">
        <v>174</v>
      </c>
      <c r="AZ3" s="41" t="s">
        <v>175</v>
      </c>
      <c r="BA3" s="41" t="s">
        <v>176</v>
      </c>
      <c r="BB3" s="41" t="s">
        <v>177</v>
      </c>
      <c r="BC3" s="41" t="s">
        <v>178</v>
      </c>
      <c r="BD3" s="41" t="s">
        <v>179</v>
      </c>
      <c r="BE3" s="41" t="s">
        <v>180</v>
      </c>
      <c r="BF3" s="41" t="s">
        <v>181</v>
      </c>
      <c r="BG3" s="41" t="s">
        <v>182</v>
      </c>
      <c r="BH3" s="41" t="s">
        <v>183</v>
      </c>
      <c r="BI3" s="41" t="s">
        <v>184</v>
      </c>
      <c r="BJ3" s="41" t="s">
        <v>185</v>
      </c>
      <c r="BK3" s="41" t="s">
        <v>186</v>
      </c>
      <c r="BL3" s="41" t="s">
        <v>187</v>
      </c>
      <c r="BM3" s="41" t="s">
        <v>188</v>
      </c>
      <c r="BN3" s="41" t="s">
        <v>189</v>
      </c>
      <c r="BO3" s="41" t="s">
        <v>190</v>
      </c>
      <c r="BP3" s="41" t="s">
        <v>191</v>
      </c>
      <c r="BQ3" s="41" t="s">
        <v>192</v>
      </c>
      <c r="BR3" s="41" t="s">
        <v>193</v>
      </c>
      <c r="BS3" s="41" t="s">
        <v>194</v>
      </c>
      <c r="BT3" s="41" t="s">
        <v>195</v>
      </c>
      <c r="BU3" s="41" t="s">
        <v>196</v>
      </c>
      <c r="BV3" s="41" t="s">
        <v>197</v>
      </c>
      <c r="BW3" s="41" t="s">
        <v>198</v>
      </c>
      <c r="BX3" s="41" t="s">
        <v>199</v>
      </c>
      <c r="BY3" s="41" t="s">
        <v>200</v>
      </c>
      <c r="BZ3" s="41" t="s">
        <v>201</v>
      </c>
      <c r="CA3" s="41" t="s">
        <v>202</v>
      </c>
      <c r="CB3" s="41" t="s">
        <v>203</v>
      </c>
      <c r="CC3" s="41" t="s">
        <v>204</v>
      </c>
      <c r="CD3" s="41" t="s">
        <v>205</v>
      </c>
      <c r="CE3" s="41" t="s">
        <v>206</v>
      </c>
      <c r="CF3" s="41" t="s">
        <v>207</v>
      </c>
      <c r="CG3" s="41" t="s">
        <v>208</v>
      </c>
      <c r="CH3" s="41" t="s">
        <v>209</v>
      </c>
      <c r="CI3" s="41" t="s">
        <v>210</v>
      </c>
      <c r="CJ3" s="41" t="s">
        <v>211</v>
      </c>
      <c r="CK3" s="41" t="s">
        <v>212</v>
      </c>
      <c r="CL3" s="41" t="s">
        <v>213</v>
      </c>
      <c r="CM3" s="41" t="s">
        <v>214</v>
      </c>
      <c r="CN3" s="41" t="s">
        <v>215</v>
      </c>
      <c r="CO3" s="41" t="s">
        <v>216</v>
      </c>
      <c r="CP3" s="41" t="s">
        <v>217</v>
      </c>
      <c r="CQ3" s="41" t="s">
        <v>218</v>
      </c>
      <c r="CR3" s="41" t="s">
        <v>219</v>
      </c>
      <c r="CS3" s="41" t="s">
        <v>220</v>
      </c>
      <c r="CT3" s="41" t="s">
        <v>221</v>
      </c>
      <c r="CU3" s="41" t="s">
        <v>222</v>
      </c>
      <c r="CV3" s="41" t="s">
        <v>223</v>
      </c>
    </row>
    <row r="4" spans="3:100" x14ac:dyDescent="0.25">
      <c r="C4" s="42" t="s">
        <v>70</v>
      </c>
      <c r="D4" s="43">
        <v>246808967.69999999</v>
      </c>
      <c r="E4" s="43">
        <v>249669180.72</v>
      </c>
      <c r="F4" s="43">
        <v>254279282.91999999</v>
      </c>
      <c r="G4" s="43">
        <v>267195012.75</v>
      </c>
      <c r="H4" s="43">
        <v>269271030.91000003</v>
      </c>
      <c r="I4" s="43">
        <v>275628070.10000002</v>
      </c>
      <c r="J4" s="43">
        <v>279156311.49000001</v>
      </c>
      <c r="K4" s="43">
        <v>270151958.73000002</v>
      </c>
      <c r="L4" s="43">
        <v>275243764.62</v>
      </c>
      <c r="M4" s="43">
        <v>293282389.24000001</v>
      </c>
      <c r="N4" s="43">
        <v>320129989.08999997</v>
      </c>
      <c r="O4" s="43">
        <v>346458243.57999998</v>
      </c>
      <c r="P4" s="43">
        <v>366561457.47000003</v>
      </c>
      <c r="Q4" s="43">
        <v>383852833.63</v>
      </c>
      <c r="R4" s="43">
        <v>409927693.93000001</v>
      </c>
      <c r="S4" s="43">
        <v>433340163.56999999</v>
      </c>
      <c r="T4" s="43">
        <v>474265740.64999998</v>
      </c>
      <c r="U4" s="43">
        <v>495087275.06999999</v>
      </c>
      <c r="V4" s="43">
        <v>527592343.11000001</v>
      </c>
      <c r="W4" s="43">
        <v>563715643.33000004</v>
      </c>
      <c r="X4" s="43">
        <v>610841783.07000005</v>
      </c>
      <c r="Y4" s="43">
        <v>655842653.03999996</v>
      </c>
      <c r="Z4" s="43">
        <v>707782782.61000001</v>
      </c>
      <c r="AA4" s="43">
        <v>762308289.84000003</v>
      </c>
      <c r="AB4" s="43">
        <v>824061959.26999998</v>
      </c>
      <c r="AC4" s="43">
        <v>863256340.11000001</v>
      </c>
      <c r="AD4" s="43">
        <v>902179324.12</v>
      </c>
      <c r="AE4" s="43">
        <v>957636481.17999995</v>
      </c>
      <c r="AF4" s="43">
        <v>1005841159.97</v>
      </c>
      <c r="AG4" s="43">
        <v>1065384456.74</v>
      </c>
      <c r="AH4" s="43">
        <v>1121338140.73</v>
      </c>
      <c r="AI4" s="43">
        <v>1176561564.3699999</v>
      </c>
      <c r="AJ4" s="43">
        <v>1234560021.78</v>
      </c>
      <c r="AK4" s="43">
        <v>1260856059.1300001</v>
      </c>
      <c r="AL4" s="43">
        <v>1270038023.4100001</v>
      </c>
      <c r="AM4" s="43">
        <v>1269176160.02</v>
      </c>
      <c r="AN4" s="43">
        <v>1311125295.9100001</v>
      </c>
      <c r="AO4" s="43">
        <v>1305841798.3299999</v>
      </c>
      <c r="AP4" s="43">
        <v>1325180288.55</v>
      </c>
      <c r="AQ4" s="43">
        <v>1350892476.4400001</v>
      </c>
      <c r="AR4" s="43">
        <v>1387832799.6400001</v>
      </c>
      <c r="AS4" s="43">
        <v>1424241239.3499999</v>
      </c>
      <c r="AT4" s="43">
        <v>1445092668.1900001</v>
      </c>
      <c r="AU4" s="43">
        <v>1460643298.02</v>
      </c>
      <c r="AV4" s="43">
        <v>1484354234.55</v>
      </c>
      <c r="AW4" s="43">
        <v>1510559585.6800001</v>
      </c>
      <c r="AX4" s="43">
        <v>1544838686.3699999</v>
      </c>
      <c r="AY4" s="43">
        <v>1572662003.1700001</v>
      </c>
      <c r="AZ4" s="43">
        <v>1604036425.9400001</v>
      </c>
      <c r="BA4" s="43">
        <v>1619843823.9300001</v>
      </c>
      <c r="BB4" s="43">
        <v>1636464737.8</v>
      </c>
      <c r="BC4" s="43">
        <v>1628348278.75</v>
      </c>
      <c r="BD4" s="43">
        <v>1625225567.96</v>
      </c>
      <c r="BE4" s="43">
        <v>1655545455.4300001</v>
      </c>
      <c r="BF4" s="43">
        <v>1645297363.3</v>
      </c>
      <c r="BG4" s="43">
        <v>1662003761.5599999</v>
      </c>
      <c r="BH4" s="43">
        <v>1675668663.8099999</v>
      </c>
      <c r="BI4" s="43">
        <v>1691511241</v>
      </c>
      <c r="BJ4" s="43">
        <v>1692767157.1700001</v>
      </c>
      <c r="BK4" s="43">
        <v>1697026534.1800001</v>
      </c>
      <c r="BL4" s="43">
        <v>1680610552.7</v>
      </c>
      <c r="BM4" s="43">
        <v>1636542928.7</v>
      </c>
      <c r="BN4" s="43">
        <v>1637893576.3099999</v>
      </c>
      <c r="BO4" s="43">
        <v>1630556795.95</v>
      </c>
      <c r="BP4" s="43">
        <v>1624009720.6900001</v>
      </c>
      <c r="BQ4" s="43">
        <v>1623998438.3099999</v>
      </c>
      <c r="BR4" s="43">
        <v>1582112952.3</v>
      </c>
      <c r="BS4" s="43">
        <v>1557476124.6400001</v>
      </c>
      <c r="BT4" s="43">
        <v>1543514142.79</v>
      </c>
      <c r="BU4" s="43">
        <v>1539181047.46</v>
      </c>
      <c r="BV4" s="43">
        <v>1517306440.3499999</v>
      </c>
      <c r="BW4" s="43">
        <v>1488599820.47</v>
      </c>
      <c r="BX4" s="43">
        <v>1446056017.6600001</v>
      </c>
      <c r="BY4" s="43">
        <v>1419713544.6500001</v>
      </c>
      <c r="BZ4" s="43">
        <v>1401889754.6199999</v>
      </c>
      <c r="CA4" s="43">
        <v>1367585175.5</v>
      </c>
      <c r="CB4" s="43">
        <v>1311965899.52</v>
      </c>
      <c r="CC4" s="43">
        <v>1278148743.6300001</v>
      </c>
      <c r="CD4" s="43">
        <v>1238237172.29</v>
      </c>
      <c r="CE4" s="43">
        <v>1207642593.76</v>
      </c>
      <c r="CF4" s="43">
        <v>1176584450.6700001</v>
      </c>
      <c r="CG4" s="43">
        <v>1147756014.8099999</v>
      </c>
      <c r="CH4" s="43">
        <v>1133229578.05</v>
      </c>
      <c r="CI4" s="43">
        <v>1115890473.1600001</v>
      </c>
      <c r="CJ4" s="43">
        <v>1115890473.1600001</v>
      </c>
      <c r="CK4" s="43">
        <v>954398201.38</v>
      </c>
      <c r="CL4" s="43">
        <v>935827194.28999996</v>
      </c>
      <c r="CM4" s="43">
        <v>930892897.23000002</v>
      </c>
      <c r="CN4" s="43">
        <v>918253721.45000005</v>
      </c>
      <c r="CO4" s="43">
        <v>915227626.70000005</v>
      </c>
      <c r="CP4" s="43">
        <v>900183271.58000004</v>
      </c>
      <c r="CQ4" s="43">
        <v>890928409.61000001</v>
      </c>
      <c r="CR4" s="43">
        <v>891286516.91999996</v>
      </c>
      <c r="CS4" s="43">
        <v>880688038.61000001</v>
      </c>
      <c r="CT4" s="43">
        <v>864841144.73000002</v>
      </c>
      <c r="CU4" s="43">
        <v>866789004.21000004</v>
      </c>
      <c r="CV4" s="43">
        <v>819965252.5</v>
      </c>
    </row>
    <row r="5" spans="3:100" x14ac:dyDescent="0.25">
      <c r="C5" s="44" t="s">
        <v>69</v>
      </c>
      <c r="D5" s="45">
        <v>524166573.27999997</v>
      </c>
      <c r="E5" s="45">
        <v>507289851.80000001</v>
      </c>
      <c r="F5" s="45">
        <v>497693060.98000002</v>
      </c>
      <c r="G5" s="45">
        <v>502856581.08999997</v>
      </c>
      <c r="H5" s="45">
        <v>487069029.17000002</v>
      </c>
      <c r="I5" s="45">
        <v>496847586.43000001</v>
      </c>
      <c r="J5" s="45">
        <v>484535181.45999998</v>
      </c>
      <c r="K5" s="45">
        <v>470163661.51999998</v>
      </c>
      <c r="L5" s="45">
        <v>458362496.62</v>
      </c>
      <c r="M5" s="45">
        <v>449569720.19</v>
      </c>
      <c r="N5" s="45">
        <v>439293566.38999999</v>
      </c>
      <c r="O5" s="45">
        <v>441686901.68000001</v>
      </c>
      <c r="P5" s="45">
        <v>435919602.74000001</v>
      </c>
      <c r="Q5" s="45">
        <v>442058392.50999999</v>
      </c>
      <c r="R5" s="45">
        <v>432613356.47000003</v>
      </c>
      <c r="S5" s="45">
        <v>629050.63</v>
      </c>
      <c r="T5" s="45">
        <v>573851.25</v>
      </c>
      <c r="U5" s="45">
        <v>164466.43</v>
      </c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</row>
    <row r="6" spans="3:100" x14ac:dyDescent="0.25">
      <c r="C6" s="42" t="s">
        <v>72</v>
      </c>
      <c r="D6" s="43">
        <v>319420086.95999998</v>
      </c>
      <c r="E6" s="43">
        <v>317474813.37</v>
      </c>
      <c r="F6" s="43">
        <v>324361639.02999997</v>
      </c>
      <c r="G6" s="43">
        <v>347160730.75999999</v>
      </c>
      <c r="H6" s="43">
        <v>363893131.52999997</v>
      </c>
      <c r="I6" s="43">
        <v>390932334.88999999</v>
      </c>
      <c r="J6" s="43">
        <v>410004387.87</v>
      </c>
      <c r="K6" s="43">
        <v>422739171.88</v>
      </c>
      <c r="L6" s="43">
        <v>441062232.25</v>
      </c>
      <c r="M6" s="43">
        <v>456828560.74000001</v>
      </c>
      <c r="N6" s="43">
        <v>475963804.11000001</v>
      </c>
      <c r="O6" s="43">
        <v>495682060.81</v>
      </c>
      <c r="P6" s="43">
        <v>523625858.36000001</v>
      </c>
      <c r="Q6" s="43">
        <v>521331716.85000002</v>
      </c>
      <c r="R6" s="43">
        <v>521577923.38</v>
      </c>
      <c r="S6" s="43">
        <v>525898673.60000002</v>
      </c>
      <c r="T6" s="43">
        <v>530806273.47000003</v>
      </c>
      <c r="U6" s="43">
        <v>541794847.34000003</v>
      </c>
      <c r="V6" s="43">
        <v>541487613.71000004</v>
      </c>
      <c r="W6" s="43">
        <v>542016891.27999997</v>
      </c>
      <c r="X6" s="43">
        <v>547423943.85000002</v>
      </c>
      <c r="Y6" s="43">
        <v>555569258.29999995</v>
      </c>
      <c r="Z6" s="43">
        <v>572844487.78999996</v>
      </c>
      <c r="AA6" s="43">
        <v>590326842.01999998</v>
      </c>
      <c r="AB6" s="43">
        <v>628353329.24000001</v>
      </c>
      <c r="AC6" s="43">
        <v>635189537.54999995</v>
      </c>
      <c r="AD6" s="43">
        <v>642326594.77999997</v>
      </c>
      <c r="AE6" s="43">
        <v>650966929.88999999</v>
      </c>
      <c r="AF6" s="43">
        <v>653455835.34000003</v>
      </c>
      <c r="AG6" s="43">
        <v>657904045.38</v>
      </c>
      <c r="AH6" s="43">
        <v>651307241.42999995</v>
      </c>
      <c r="AI6" s="43">
        <v>639747937.25999999</v>
      </c>
      <c r="AJ6" s="43">
        <v>627992405.97000003</v>
      </c>
      <c r="AK6" s="43">
        <v>619019245.70000005</v>
      </c>
      <c r="AL6" s="43">
        <v>609648015.59000003</v>
      </c>
      <c r="AM6" s="43">
        <v>595910357.60000002</v>
      </c>
      <c r="AN6" s="43">
        <v>593443990.51999998</v>
      </c>
      <c r="AO6" s="43">
        <v>573882379.76999998</v>
      </c>
      <c r="AP6" s="43">
        <v>556985974.63999999</v>
      </c>
      <c r="AQ6" s="43">
        <v>547781652.80999994</v>
      </c>
      <c r="AR6" s="43">
        <v>534781103.97000003</v>
      </c>
      <c r="AS6" s="43">
        <v>525572629.31</v>
      </c>
      <c r="AT6" s="43">
        <v>505824110.38</v>
      </c>
      <c r="AU6" s="43">
        <v>488068430.39999998</v>
      </c>
      <c r="AV6" s="43">
        <v>469928220.63999999</v>
      </c>
      <c r="AW6" s="43">
        <v>455490869.91000003</v>
      </c>
      <c r="AX6" s="43">
        <v>443657682.48000002</v>
      </c>
      <c r="AY6" s="43">
        <v>432716327.45999998</v>
      </c>
      <c r="AZ6" s="43">
        <v>434113859.30000001</v>
      </c>
      <c r="BA6" s="43">
        <v>417417847.55000001</v>
      </c>
      <c r="BB6" s="43">
        <v>402277366.67000002</v>
      </c>
      <c r="BC6" s="43">
        <v>389454565.44999999</v>
      </c>
      <c r="BD6" s="43">
        <v>377343301.52999997</v>
      </c>
      <c r="BE6" s="43">
        <v>366440027.56999999</v>
      </c>
      <c r="BF6" s="43">
        <v>355587620.11000001</v>
      </c>
      <c r="BG6" s="43">
        <v>346387935.27999997</v>
      </c>
      <c r="BH6" s="43">
        <v>339606837.69999999</v>
      </c>
      <c r="BI6" s="43">
        <v>333956413.41000003</v>
      </c>
      <c r="BJ6" s="43">
        <v>333475719.20999998</v>
      </c>
      <c r="BK6" s="43">
        <v>339007831.10000002</v>
      </c>
      <c r="BL6" s="43">
        <v>360049557.75</v>
      </c>
      <c r="BM6" s="43">
        <v>361797151.74000001</v>
      </c>
      <c r="BN6" s="43">
        <v>369836360.10000002</v>
      </c>
      <c r="BO6" s="43">
        <v>379379899.98000002</v>
      </c>
      <c r="BP6" s="43">
        <v>379445169.50999999</v>
      </c>
      <c r="BQ6" s="43">
        <v>376794653.31999999</v>
      </c>
      <c r="BR6" s="43">
        <v>376487113.41000003</v>
      </c>
      <c r="BS6" s="43">
        <v>376415119.49000001</v>
      </c>
      <c r="BT6" s="43">
        <v>381387283.85000002</v>
      </c>
      <c r="BU6" s="43">
        <v>381660050.57999998</v>
      </c>
      <c r="BV6" s="43">
        <v>377652917</v>
      </c>
      <c r="BW6" s="43">
        <v>383831582.25</v>
      </c>
      <c r="BX6" s="43">
        <v>393606697.30000001</v>
      </c>
      <c r="BY6" s="43">
        <v>390526849.66000003</v>
      </c>
      <c r="BZ6" s="43">
        <v>388269471.41000003</v>
      </c>
      <c r="CA6" s="43">
        <v>384925570.32999998</v>
      </c>
      <c r="CB6" s="43">
        <v>374757264.98000002</v>
      </c>
      <c r="CC6" s="43">
        <v>368268757.51999998</v>
      </c>
      <c r="CD6" s="43">
        <v>360209676.63</v>
      </c>
      <c r="CE6" s="43">
        <v>350053606.70999998</v>
      </c>
      <c r="CF6" s="43">
        <v>346005279.20999998</v>
      </c>
      <c r="CG6" s="43">
        <v>344221772.42000002</v>
      </c>
      <c r="CH6" s="43">
        <v>344813571.83999997</v>
      </c>
      <c r="CI6" s="43">
        <v>347317261.85000002</v>
      </c>
      <c r="CJ6" s="43">
        <v>353699659.98000002</v>
      </c>
      <c r="CK6" s="43">
        <v>351808580.79000002</v>
      </c>
      <c r="CL6" s="43">
        <v>354758640.30000001</v>
      </c>
      <c r="CM6" s="43">
        <v>359458803.16000003</v>
      </c>
      <c r="CN6" s="43">
        <v>360839270.67000002</v>
      </c>
      <c r="CO6" s="43">
        <v>367167655.95999998</v>
      </c>
      <c r="CP6" s="43">
        <v>375829204.32999998</v>
      </c>
      <c r="CQ6" s="43">
        <v>392616974.25999999</v>
      </c>
      <c r="CR6" s="43">
        <v>410734500.82999998</v>
      </c>
      <c r="CS6" s="43">
        <v>425774904.57999998</v>
      </c>
      <c r="CT6" s="43">
        <v>442502498.45999998</v>
      </c>
      <c r="CU6" s="43">
        <v>451448085.92000002</v>
      </c>
      <c r="CV6" s="43">
        <v>468316371.14999998</v>
      </c>
    </row>
    <row r="7" spans="3:100" x14ac:dyDescent="0.25">
      <c r="C7" s="44" t="s">
        <v>11</v>
      </c>
      <c r="D7" s="45">
        <v>30516514717.639999</v>
      </c>
      <c r="E7" s="45">
        <v>30976017392.490002</v>
      </c>
      <c r="F7" s="45">
        <v>30700821210.889999</v>
      </c>
      <c r="G7" s="45">
        <v>31149789090.82</v>
      </c>
      <c r="H7" s="45">
        <v>31061814446.889999</v>
      </c>
      <c r="I7" s="45">
        <v>31826283910.84</v>
      </c>
      <c r="J7" s="45">
        <v>32109863275.439999</v>
      </c>
      <c r="K7" s="45">
        <v>32153577569.700001</v>
      </c>
      <c r="L7" s="45">
        <v>32533954735.23</v>
      </c>
      <c r="M7" s="45">
        <v>32957089399.18</v>
      </c>
      <c r="N7" s="45">
        <v>33162188953.84</v>
      </c>
      <c r="O7" s="45">
        <v>33499887439.610001</v>
      </c>
      <c r="P7" s="45">
        <v>33536420619.240002</v>
      </c>
      <c r="Q7" s="45">
        <v>33245205267.810001</v>
      </c>
      <c r="R7" s="45">
        <v>33221968961.889999</v>
      </c>
      <c r="S7" s="45">
        <v>33995175334.810001</v>
      </c>
      <c r="T7" s="45">
        <v>34854018860.730003</v>
      </c>
      <c r="U7" s="45">
        <v>35557418455.629997</v>
      </c>
      <c r="V7" s="45">
        <v>36050209095.860001</v>
      </c>
      <c r="W7" s="45">
        <v>36204161262.120003</v>
      </c>
      <c r="X7" s="45">
        <v>37049440812.089996</v>
      </c>
      <c r="Y7" s="45">
        <v>37163923255.18</v>
      </c>
      <c r="Z7" s="45">
        <v>37475859512.169998</v>
      </c>
      <c r="AA7" s="45">
        <v>39288515085.220001</v>
      </c>
      <c r="AB7" s="45">
        <v>39794275096.889999</v>
      </c>
      <c r="AC7" s="45">
        <v>39869609512.040001</v>
      </c>
      <c r="AD7" s="45">
        <v>40154648912.519997</v>
      </c>
      <c r="AE7" s="45">
        <v>40905279882.290001</v>
      </c>
      <c r="AF7" s="45">
        <v>40980478295.019997</v>
      </c>
      <c r="AG7" s="45">
        <v>41269710971.959999</v>
      </c>
      <c r="AH7" s="45">
        <v>42107420739.32</v>
      </c>
      <c r="AI7" s="45">
        <v>42221396924.510002</v>
      </c>
      <c r="AJ7" s="45">
        <v>42334956191.589996</v>
      </c>
      <c r="AK7" s="45">
        <v>42546244848.379997</v>
      </c>
      <c r="AL7" s="45">
        <v>42954092770.629997</v>
      </c>
      <c r="AM7" s="45">
        <v>43425031238.839996</v>
      </c>
      <c r="AN7" s="45">
        <v>43780191389.190002</v>
      </c>
      <c r="AO7" s="45">
        <v>43535550115.389999</v>
      </c>
      <c r="AP7" s="45">
        <v>44381997031.449997</v>
      </c>
      <c r="AQ7" s="45">
        <v>44893032078.5</v>
      </c>
      <c r="AR7" s="45">
        <v>45463095542.889999</v>
      </c>
      <c r="AS7" s="45">
        <v>46352753724.849998</v>
      </c>
      <c r="AT7" s="45">
        <v>47139721237.290001</v>
      </c>
      <c r="AU7" s="45">
        <v>47290779935.849998</v>
      </c>
      <c r="AV7" s="45">
        <v>47262210524.769997</v>
      </c>
      <c r="AW7" s="45">
        <v>47630820277.720001</v>
      </c>
      <c r="AX7" s="45">
        <v>48040256753.550003</v>
      </c>
      <c r="AY7" s="45">
        <v>49013657813.989998</v>
      </c>
      <c r="AZ7" s="45">
        <v>49720267113.839996</v>
      </c>
      <c r="BA7" s="45">
        <v>49092556493.75</v>
      </c>
      <c r="BB7" s="45">
        <v>50276789027.360001</v>
      </c>
      <c r="BC7" s="45">
        <v>49643826013.199997</v>
      </c>
      <c r="BD7" s="45">
        <v>49593292153.809998</v>
      </c>
      <c r="BE7" s="45">
        <v>49891357679.25</v>
      </c>
      <c r="BF7" s="45">
        <v>49574080782.910004</v>
      </c>
      <c r="BG7" s="45">
        <v>50481815379.209999</v>
      </c>
      <c r="BH7" s="45">
        <v>50379663062.290001</v>
      </c>
      <c r="BI7" s="45">
        <v>50182467868.230003</v>
      </c>
      <c r="BJ7" s="45">
        <v>50279550232.699997</v>
      </c>
      <c r="BK7" s="45">
        <v>50554900260.800003</v>
      </c>
      <c r="BL7" s="45">
        <v>51907445726.739998</v>
      </c>
      <c r="BM7" s="45">
        <v>50385604437.809998</v>
      </c>
      <c r="BN7" s="45">
        <v>49391238519.699997</v>
      </c>
      <c r="BO7" s="45">
        <v>49134297002.449997</v>
      </c>
      <c r="BP7" s="45">
        <v>47958578273.980003</v>
      </c>
      <c r="BQ7" s="45">
        <v>48476433286.550003</v>
      </c>
      <c r="BR7" s="45">
        <v>48991496036.639999</v>
      </c>
      <c r="BS7" s="45">
        <v>48084924138.510002</v>
      </c>
      <c r="BT7" s="45">
        <v>48801440577.419998</v>
      </c>
      <c r="BU7" s="45">
        <v>51447613543.410004</v>
      </c>
      <c r="BV7" s="45">
        <v>51186947920.900002</v>
      </c>
      <c r="BW7" s="45">
        <v>51334193522.370003</v>
      </c>
      <c r="BX7" s="45">
        <v>51931575319.290001</v>
      </c>
      <c r="BY7" s="45">
        <v>50916264596.870003</v>
      </c>
      <c r="BZ7" s="45">
        <v>50952363216.980003</v>
      </c>
      <c r="CA7" s="45">
        <v>52057967570.43</v>
      </c>
      <c r="CB7" s="45">
        <v>51884751347.459999</v>
      </c>
      <c r="CC7" s="45">
        <v>52305997137.040001</v>
      </c>
      <c r="CD7" s="45">
        <v>53148233654.339996</v>
      </c>
      <c r="CE7" s="45">
        <v>52881030567.290001</v>
      </c>
      <c r="CF7" s="45">
        <v>52716278292.260002</v>
      </c>
      <c r="CG7" s="45">
        <v>53994812074.099998</v>
      </c>
      <c r="CH7" s="45">
        <v>54531932908.459999</v>
      </c>
      <c r="CI7" s="45">
        <v>54635369846.339996</v>
      </c>
      <c r="CJ7" s="45">
        <v>54205700148.989998</v>
      </c>
      <c r="CK7" s="45">
        <v>54080061668.870003</v>
      </c>
      <c r="CL7" s="45">
        <v>53052038227.150002</v>
      </c>
      <c r="CM7" s="45">
        <v>55783962385.959999</v>
      </c>
      <c r="CN7" s="45">
        <v>55151520208.559998</v>
      </c>
      <c r="CO7" s="45">
        <v>55652107293.199997</v>
      </c>
      <c r="CP7" s="45">
        <v>56308929904.610001</v>
      </c>
      <c r="CQ7" s="45">
        <v>55651378352.150002</v>
      </c>
      <c r="CR7" s="45">
        <v>57280330293.519997</v>
      </c>
      <c r="CS7" s="45">
        <v>58039998562.389999</v>
      </c>
      <c r="CT7" s="45">
        <v>57734750166.279999</v>
      </c>
      <c r="CU7" s="45">
        <v>59640588588.510002</v>
      </c>
      <c r="CV7" s="45">
        <v>58785371017.769997</v>
      </c>
    </row>
    <row r="8" spans="3:100" x14ac:dyDescent="0.25">
      <c r="C8" s="42" t="s">
        <v>3</v>
      </c>
      <c r="D8" s="43">
        <v>3555463886.3899999</v>
      </c>
      <c r="E8" s="43">
        <v>3636446685.0799999</v>
      </c>
      <c r="F8" s="43">
        <v>3655456754.0300002</v>
      </c>
      <c r="G8" s="43">
        <v>3703187080.75</v>
      </c>
      <c r="H8" s="43">
        <v>3702157910.4099998</v>
      </c>
      <c r="I8" s="43">
        <v>3818461103.8200002</v>
      </c>
      <c r="J8" s="43">
        <v>3910603176.1599998</v>
      </c>
      <c r="K8" s="43">
        <v>3920353380.7199998</v>
      </c>
      <c r="L8" s="43">
        <v>3961607944.5500002</v>
      </c>
      <c r="M8" s="43">
        <v>4054136847.5300002</v>
      </c>
      <c r="N8" s="43">
        <v>4138539785.27</v>
      </c>
      <c r="O8" s="43">
        <v>4167509030.8099999</v>
      </c>
      <c r="P8" s="43">
        <v>4132517481.1100001</v>
      </c>
      <c r="Q8" s="43">
        <v>4251124968.8699999</v>
      </c>
      <c r="R8" s="43">
        <v>4349279919.3100004</v>
      </c>
      <c r="S8" s="43">
        <v>4478249984.6999998</v>
      </c>
      <c r="T8" s="43">
        <v>4645131805.6800003</v>
      </c>
      <c r="U8" s="43">
        <v>4922475325.1300001</v>
      </c>
      <c r="V8" s="43">
        <v>4937183550.4399996</v>
      </c>
      <c r="W8" s="43">
        <v>5109517961.1999998</v>
      </c>
      <c r="X8" s="43">
        <v>5197569438.79</v>
      </c>
      <c r="Y8" s="43">
        <v>5368744490.6300001</v>
      </c>
      <c r="Z8" s="43">
        <v>5493335223.71</v>
      </c>
      <c r="AA8" s="43">
        <v>5613648955.3400002</v>
      </c>
      <c r="AB8" s="43">
        <v>5642523702.5</v>
      </c>
      <c r="AC8" s="43">
        <v>5811469497.7799997</v>
      </c>
      <c r="AD8" s="43">
        <v>5901969297.5100002</v>
      </c>
      <c r="AE8" s="43">
        <v>6002770518.8999996</v>
      </c>
      <c r="AF8" s="43">
        <v>6076355204.5</v>
      </c>
      <c r="AG8" s="43">
        <v>6167627548.3999996</v>
      </c>
      <c r="AH8" s="43">
        <v>6296262710.3999996</v>
      </c>
      <c r="AI8" s="43">
        <v>6330058520.0299997</v>
      </c>
      <c r="AJ8" s="43">
        <v>6403631587.5799999</v>
      </c>
      <c r="AK8" s="43">
        <v>6564629664.8400002</v>
      </c>
      <c r="AL8" s="43">
        <v>6630777945.5</v>
      </c>
      <c r="AM8" s="43">
        <v>6670803000.6300001</v>
      </c>
      <c r="AN8" s="43">
        <v>6780627804.8900003</v>
      </c>
      <c r="AO8" s="43">
        <v>6919001824.6400003</v>
      </c>
      <c r="AP8" s="43">
        <v>7114943977</v>
      </c>
      <c r="AQ8" s="43">
        <v>7219053886.9099998</v>
      </c>
      <c r="AR8" s="43">
        <v>7278472986.3199997</v>
      </c>
      <c r="AS8" s="43">
        <v>7369893304.8199997</v>
      </c>
      <c r="AT8" s="43">
        <v>7362169865.8599997</v>
      </c>
      <c r="AU8" s="43">
        <v>7408132144.7200003</v>
      </c>
      <c r="AV8" s="43">
        <v>7774633050.1099997</v>
      </c>
      <c r="AW8" s="43">
        <v>7820198981.5299997</v>
      </c>
      <c r="AX8" s="43">
        <v>7953727893.8299999</v>
      </c>
      <c r="AY8" s="43">
        <v>8114098893.5200005</v>
      </c>
      <c r="AZ8" s="43">
        <v>8142123366.8900003</v>
      </c>
      <c r="BA8" s="43">
        <v>8246873582.3000002</v>
      </c>
      <c r="BB8" s="43">
        <v>8345602274.9499998</v>
      </c>
      <c r="BC8" s="43">
        <v>8338468764.3599997</v>
      </c>
      <c r="BD8" s="43">
        <v>8366959959.79</v>
      </c>
      <c r="BE8" s="43">
        <v>8527902199.25</v>
      </c>
      <c r="BF8" s="43">
        <v>8446578220.9200001</v>
      </c>
      <c r="BG8" s="43">
        <v>8540804197.1300001</v>
      </c>
      <c r="BH8" s="43">
        <v>8572819600.0600004</v>
      </c>
      <c r="BI8" s="43">
        <v>8614743266.5200005</v>
      </c>
      <c r="BJ8" s="43">
        <v>8570536070.6300001</v>
      </c>
      <c r="BK8" s="43">
        <v>8615752112.7199993</v>
      </c>
      <c r="BL8" s="43">
        <v>8503994630.0799999</v>
      </c>
      <c r="BM8" s="43">
        <v>8583969782.8400002</v>
      </c>
      <c r="BN8" s="43">
        <v>8549640844.8800001</v>
      </c>
      <c r="BO8" s="43">
        <v>8670537317.4699993</v>
      </c>
      <c r="BP8" s="43">
        <v>8749164356.5100002</v>
      </c>
      <c r="BQ8" s="43">
        <v>8872547601.3700008</v>
      </c>
      <c r="BR8" s="43">
        <v>8929479243.5799999</v>
      </c>
      <c r="BS8" s="43">
        <v>9065868504.4200001</v>
      </c>
      <c r="BT8" s="43">
        <v>9120098301.3899994</v>
      </c>
      <c r="BU8" s="43">
        <v>9234110867.6100006</v>
      </c>
      <c r="BV8" s="43">
        <v>9312832471.8999996</v>
      </c>
      <c r="BW8" s="43">
        <v>9297911116.8500004</v>
      </c>
      <c r="BX8" s="43">
        <v>9309339930.4200001</v>
      </c>
      <c r="BY8" s="43">
        <v>9294035759.7099991</v>
      </c>
      <c r="BZ8" s="43">
        <v>9468395816.1200008</v>
      </c>
      <c r="CA8" s="43">
        <v>9484213166.9699993</v>
      </c>
      <c r="CB8" s="43">
        <v>9636539784.0100002</v>
      </c>
      <c r="CC8" s="43">
        <v>9747834828.8199997</v>
      </c>
      <c r="CD8" s="43">
        <v>9861771198.1700001</v>
      </c>
      <c r="CE8" s="43">
        <v>9874828294.0400009</v>
      </c>
      <c r="CF8" s="43">
        <v>9963478325.1200008</v>
      </c>
      <c r="CG8" s="43">
        <v>10007222064.6</v>
      </c>
      <c r="CH8" s="43">
        <v>10033683653.15</v>
      </c>
      <c r="CI8" s="43">
        <v>10165641531.93</v>
      </c>
      <c r="CJ8" s="43">
        <v>10110198231.15</v>
      </c>
      <c r="CK8" s="43">
        <v>10168472724.450001</v>
      </c>
      <c r="CL8" s="43">
        <v>10208106390.610001</v>
      </c>
      <c r="CM8" s="43">
        <v>10191682533.75</v>
      </c>
      <c r="CN8" s="43">
        <v>10273247045.74</v>
      </c>
      <c r="CO8" s="43">
        <v>10196072122.91</v>
      </c>
      <c r="CP8" s="43">
        <v>10212921404.879999</v>
      </c>
      <c r="CQ8" s="43">
        <v>10215878276.700001</v>
      </c>
      <c r="CR8" s="43">
        <v>10405344313.969999</v>
      </c>
      <c r="CS8" s="43">
        <v>10430006377.440001</v>
      </c>
      <c r="CT8" s="43">
        <v>10434355420.190001</v>
      </c>
      <c r="CU8" s="43">
        <v>10507092720.09</v>
      </c>
      <c r="CV8" s="43">
        <v>10551078417.1</v>
      </c>
    </row>
    <row r="9" spans="3:100" x14ac:dyDescent="0.25">
      <c r="C9" s="44" t="s">
        <v>5</v>
      </c>
      <c r="D9" s="45">
        <v>2166473174</v>
      </c>
      <c r="E9" s="45">
        <v>2140613880.6700001</v>
      </c>
      <c r="F9" s="45">
        <v>2286575555.7800002</v>
      </c>
      <c r="G9" s="45">
        <v>2290381207.8800001</v>
      </c>
      <c r="H9" s="45">
        <v>2385259881.6399999</v>
      </c>
      <c r="I9" s="45">
        <v>2474642327.71</v>
      </c>
      <c r="J9" s="45">
        <v>2491082227.7800002</v>
      </c>
      <c r="K9" s="45">
        <v>2489092884.79</v>
      </c>
      <c r="L9" s="45">
        <v>2392296149.3499999</v>
      </c>
      <c r="M9" s="45">
        <v>2404431303.4400001</v>
      </c>
      <c r="N9" s="45">
        <v>2363007916.4099998</v>
      </c>
      <c r="O9" s="45">
        <v>2391835165.7600002</v>
      </c>
      <c r="P9" s="45">
        <v>2370713379.1500001</v>
      </c>
      <c r="Q9" s="45">
        <v>2339692792.8499999</v>
      </c>
      <c r="R9" s="45">
        <v>2336209423.25</v>
      </c>
      <c r="S9" s="45">
        <v>2362382509.5100002</v>
      </c>
      <c r="T9" s="45">
        <v>2404495448.6900001</v>
      </c>
      <c r="U9" s="45">
        <v>2446045191.2800002</v>
      </c>
      <c r="V9" s="45">
        <v>2523579532.0900002</v>
      </c>
      <c r="W9" s="45">
        <v>2539323285.6100001</v>
      </c>
      <c r="X9" s="45">
        <v>2600993101.5</v>
      </c>
      <c r="Y9" s="45">
        <v>2618250633.6399999</v>
      </c>
      <c r="Z9" s="45">
        <v>2571504091.6700001</v>
      </c>
      <c r="AA9" s="45">
        <v>2611987373.0900002</v>
      </c>
      <c r="AB9" s="45">
        <v>2636941228.25</v>
      </c>
      <c r="AC9" s="45">
        <v>2667186813.9899998</v>
      </c>
      <c r="AD9" s="45">
        <v>2664335662.1300001</v>
      </c>
      <c r="AE9" s="45">
        <v>2784047867.1999998</v>
      </c>
      <c r="AF9" s="45">
        <v>2797803747.4200001</v>
      </c>
      <c r="AG9" s="45">
        <v>2822357042.5599999</v>
      </c>
      <c r="AH9" s="45">
        <v>2878624297.1500001</v>
      </c>
      <c r="AI9" s="45">
        <v>2937712268.04</v>
      </c>
      <c r="AJ9" s="45">
        <v>2978520051.4899998</v>
      </c>
      <c r="AK9" s="45">
        <v>3062342886.1900001</v>
      </c>
      <c r="AL9" s="45">
        <v>3177601829.04</v>
      </c>
      <c r="AM9" s="45">
        <v>3182147679.5300002</v>
      </c>
      <c r="AN9" s="45">
        <v>3239331727.6100001</v>
      </c>
      <c r="AO9" s="45">
        <v>3248651807.5799999</v>
      </c>
      <c r="AP9" s="45">
        <v>3261980125.2199998</v>
      </c>
      <c r="AQ9" s="45">
        <v>3311191421.1700001</v>
      </c>
      <c r="AR9" s="45">
        <v>3325045521.1599998</v>
      </c>
      <c r="AS9" s="45">
        <v>3394902616.98</v>
      </c>
      <c r="AT9" s="45">
        <v>3543673367.2399998</v>
      </c>
      <c r="AU9" s="45">
        <v>3578379559.3899999</v>
      </c>
      <c r="AV9" s="45">
        <v>3588123896.6900001</v>
      </c>
      <c r="AW9" s="45">
        <v>3637945234.3099999</v>
      </c>
      <c r="AX9" s="45">
        <v>3639520363.6700001</v>
      </c>
      <c r="AY9" s="45">
        <v>3706979563.6700001</v>
      </c>
      <c r="AZ9" s="45">
        <v>3727834517.6999998</v>
      </c>
      <c r="BA9" s="45">
        <v>3718344587.5500002</v>
      </c>
      <c r="BB9" s="45">
        <v>3734393209.4000001</v>
      </c>
      <c r="BC9" s="45">
        <v>3787194420.1599998</v>
      </c>
      <c r="BD9" s="45">
        <v>3742369138.1799998</v>
      </c>
      <c r="BE9" s="45">
        <v>3705214689.8099999</v>
      </c>
      <c r="BF9" s="45">
        <v>3698635392.8000002</v>
      </c>
      <c r="BG9" s="45">
        <v>3772182070.04</v>
      </c>
      <c r="BH9" s="45">
        <v>3790708440.0700002</v>
      </c>
      <c r="BI9" s="45">
        <v>3710156185.9899998</v>
      </c>
      <c r="BJ9" s="45">
        <v>3750547169.4899998</v>
      </c>
      <c r="BK9" s="45">
        <v>3801322214.71</v>
      </c>
      <c r="BL9" s="45">
        <v>3712294814.9099998</v>
      </c>
      <c r="BM9" s="45">
        <v>3691525438.2399998</v>
      </c>
      <c r="BN9" s="45">
        <v>3795818502.8800001</v>
      </c>
      <c r="BO9" s="45">
        <v>3805214933.8499999</v>
      </c>
      <c r="BP9" s="45">
        <v>3807263280.3600001</v>
      </c>
      <c r="BQ9" s="45">
        <v>3891872640.5500002</v>
      </c>
      <c r="BR9" s="45">
        <v>3867556122.8800001</v>
      </c>
      <c r="BS9" s="45">
        <v>3843639914.3000002</v>
      </c>
      <c r="BT9" s="45">
        <v>3891339197.46</v>
      </c>
      <c r="BU9" s="45">
        <v>3895724679.9899998</v>
      </c>
      <c r="BV9" s="45">
        <v>3893669560.9299998</v>
      </c>
      <c r="BW9" s="45">
        <v>3876013403.3499999</v>
      </c>
      <c r="BX9" s="45">
        <v>3899842418.4299998</v>
      </c>
      <c r="BY9" s="45">
        <v>3893750719.1900001</v>
      </c>
      <c r="BZ9" s="45">
        <v>3885135774.6900001</v>
      </c>
      <c r="CA9" s="45">
        <v>3743237202.6900001</v>
      </c>
      <c r="CB9" s="45">
        <v>3784553012.77</v>
      </c>
      <c r="CC9" s="45">
        <v>3770172442.46</v>
      </c>
      <c r="CD9" s="45">
        <v>3718326043.1900001</v>
      </c>
      <c r="CE9" s="45">
        <v>3734175374.0500002</v>
      </c>
      <c r="CF9" s="45">
        <v>3738452598.1399999</v>
      </c>
      <c r="CG9" s="45">
        <v>3804081263.3499999</v>
      </c>
      <c r="CH9" s="45">
        <v>3817754747.1100001</v>
      </c>
      <c r="CI9" s="45">
        <v>3839786064.0500002</v>
      </c>
      <c r="CJ9" s="45">
        <v>3792447328.54</v>
      </c>
      <c r="CK9" s="45">
        <v>3801541981.96</v>
      </c>
      <c r="CL9" s="45">
        <v>3787862059.9499998</v>
      </c>
      <c r="CM9" s="45">
        <v>3771467725.98</v>
      </c>
      <c r="CN9" s="45">
        <v>3791718026.73</v>
      </c>
      <c r="CO9" s="45">
        <v>3782492519.5500002</v>
      </c>
      <c r="CP9" s="45">
        <v>3830731262.0300002</v>
      </c>
      <c r="CQ9" s="45">
        <v>3835942854.5300002</v>
      </c>
      <c r="CR9" s="45">
        <v>3883556813.52</v>
      </c>
      <c r="CS9" s="45">
        <v>3885743817.5500002</v>
      </c>
      <c r="CT9" s="45">
        <v>3947332878.52</v>
      </c>
      <c r="CU9" s="45">
        <v>3864996371.52</v>
      </c>
      <c r="CV9" s="45">
        <v>3822960299.23</v>
      </c>
    </row>
    <row r="10" spans="3:100" x14ac:dyDescent="0.25">
      <c r="C10" s="42" t="s">
        <v>8</v>
      </c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3">
        <v>3166199.71</v>
      </c>
      <c r="AF10" s="43">
        <v>18718339.579999998</v>
      </c>
      <c r="AG10" s="43">
        <v>15213000</v>
      </c>
      <c r="AH10" s="43">
        <v>18737548.23</v>
      </c>
      <c r="AI10" s="43">
        <v>20185092.899999999</v>
      </c>
      <c r="AJ10" s="43">
        <v>37563657.799999997</v>
      </c>
      <c r="AK10" s="43">
        <v>49852500</v>
      </c>
      <c r="AL10" s="43">
        <v>58621483.340000004</v>
      </c>
      <c r="AM10" s="43">
        <v>83685650.010000005</v>
      </c>
      <c r="AN10" s="43">
        <v>106129766.68000001</v>
      </c>
      <c r="AO10" s="43">
        <v>110910350.02</v>
      </c>
      <c r="AP10" s="43">
        <v>104786750.02</v>
      </c>
      <c r="AQ10" s="43">
        <v>108836629.41</v>
      </c>
      <c r="AR10" s="43">
        <v>96701500</v>
      </c>
      <c r="AS10" s="43">
        <v>96743850</v>
      </c>
      <c r="AT10" s="43">
        <v>102466900</v>
      </c>
      <c r="AU10" s="43">
        <v>123947743.11</v>
      </c>
      <c r="AV10" s="43">
        <v>140059206.66</v>
      </c>
      <c r="AW10" s="43">
        <v>128032529.98999999</v>
      </c>
      <c r="AX10" s="43">
        <v>132291524.97</v>
      </c>
      <c r="AY10" s="43">
        <v>120583599.98</v>
      </c>
      <c r="AZ10" s="43">
        <v>129701699.97</v>
      </c>
      <c r="BA10" s="43">
        <v>118733316.2</v>
      </c>
      <c r="BB10" s="43">
        <v>125299410.40000001</v>
      </c>
      <c r="BC10" s="43">
        <v>149158001.75</v>
      </c>
      <c r="BD10" s="43">
        <v>161880471.86000001</v>
      </c>
      <c r="BE10" s="43">
        <v>170717441.18000001</v>
      </c>
      <c r="BF10" s="43">
        <v>147824841.41</v>
      </c>
      <c r="BG10" s="43">
        <v>202408570.77000001</v>
      </c>
      <c r="BH10" s="43">
        <v>208823908.33000001</v>
      </c>
      <c r="BI10" s="43">
        <v>201196920.52000001</v>
      </c>
      <c r="BJ10" s="43">
        <v>193702794.44</v>
      </c>
      <c r="BK10" s="43">
        <v>188606604.86000001</v>
      </c>
      <c r="BL10" s="43">
        <v>165175497.13999999</v>
      </c>
      <c r="BM10" s="43">
        <v>176542328.41999999</v>
      </c>
      <c r="BN10" s="43">
        <v>185029588.19</v>
      </c>
      <c r="BO10" s="43">
        <v>211678665.19</v>
      </c>
      <c r="BP10" s="43">
        <v>259330095.65000001</v>
      </c>
      <c r="BQ10" s="43">
        <v>239927286.58000001</v>
      </c>
      <c r="BR10" s="43">
        <v>206437275.50999999</v>
      </c>
      <c r="BS10" s="43">
        <v>225001271.44999999</v>
      </c>
      <c r="BT10" s="43">
        <v>243643086.08000001</v>
      </c>
      <c r="BU10" s="43">
        <v>245713739.91999999</v>
      </c>
      <c r="BV10" s="43">
        <v>209373850.81</v>
      </c>
      <c r="BW10" s="43">
        <v>188069379.61000001</v>
      </c>
      <c r="BX10" s="43">
        <v>187758484.24000001</v>
      </c>
      <c r="BY10" s="43">
        <v>197826553.94</v>
      </c>
      <c r="BZ10" s="43">
        <v>208856175.25999999</v>
      </c>
      <c r="CA10" s="43">
        <v>204100479.33000001</v>
      </c>
      <c r="CB10" s="43">
        <v>160113476.44</v>
      </c>
      <c r="CC10" s="43">
        <v>205871551.31999999</v>
      </c>
      <c r="CD10" s="43">
        <v>260031346.12</v>
      </c>
      <c r="CE10" s="43">
        <v>327442466.42000002</v>
      </c>
      <c r="CF10" s="43">
        <v>344918863.75</v>
      </c>
      <c r="CG10" s="43">
        <v>359888894.20999998</v>
      </c>
      <c r="CH10" s="43">
        <v>336520074.30000001</v>
      </c>
      <c r="CI10" s="43">
        <v>466041869.73000002</v>
      </c>
      <c r="CJ10" s="43">
        <v>556552790.69000006</v>
      </c>
      <c r="CK10" s="43">
        <v>523231483.22000003</v>
      </c>
      <c r="CL10" s="43">
        <v>558274162.08000004</v>
      </c>
      <c r="CM10" s="43">
        <v>535059019.49000001</v>
      </c>
      <c r="CN10" s="43">
        <v>553403782.88</v>
      </c>
      <c r="CO10" s="43">
        <v>624113907.25</v>
      </c>
      <c r="CP10" s="43">
        <v>573277473.29999995</v>
      </c>
      <c r="CQ10" s="43">
        <v>580449833.23000002</v>
      </c>
      <c r="CR10" s="43">
        <v>571156953.82000005</v>
      </c>
      <c r="CS10" s="43">
        <v>535889090.61000001</v>
      </c>
      <c r="CT10" s="43">
        <v>534195089.95999998</v>
      </c>
      <c r="CU10" s="43">
        <v>609994232.83000004</v>
      </c>
      <c r="CV10" s="43">
        <v>640098900.96000004</v>
      </c>
    </row>
    <row r="11" spans="3:100" ht="25.5" x14ac:dyDescent="0.25">
      <c r="C11" s="44" t="s">
        <v>2</v>
      </c>
      <c r="D11" s="45">
        <v>1203384803.99</v>
      </c>
      <c r="E11" s="45">
        <v>1187522482.8299999</v>
      </c>
      <c r="F11" s="45">
        <v>1213135988.3099999</v>
      </c>
      <c r="G11" s="45">
        <v>1184175839.8399999</v>
      </c>
      <c r="H11" s="45">
        <v>1211393634.8699999</v>
      </c>
      <c r="I11" s="45">
        <v>1262999986.75</v>
      </c>
      <c r="J11" s="45">
        <v>1279729616.6099999</v>
      </c>
      <c r="K11" s="45">
        <v>1301439900.29</v>
      </c>
      <c r="L11" s="45">
        <v>1296102982.4300001</v>
      </c>
      <c r="M11" s="45">
        <v>1383593455.1300001</v>
      </c>
      <c r="N11" s="45">
        <v>1398609316.6600001</v>
      </c>
      <c r="O11" s="45">
        <v>1449416189</v>
      </c>
      <c r="P11" s="45">
        <v>1545458336.98</v>
      </c>
      <c r="Q11" s="45">
        <v>1554201220.46</v>
      </c>
      <c r="R11" s="45">
        <v>1523884547.55</v>
      </c>
      <c r="S11" s="45">
        <v>1622682891.3199999</v>
      </c>
      <c r="T11" s="45">
        <v>1641472501.0999999</v>
      </c>
      <c r="U11" s="45">
        <v>1686081280.6199999</v>
      </c>
      <c r="V11" s="45">
        <v>1649521065.6099999</v>
      </c>
      <c r="W11" s="45">
        <v>1601662937.3199999</v>
      </c>
      <c r="X11" s="45">
        <v>1630472985.5999999</v>
      </c>
      <c r="Y11" s="45">
        <v>1662146230.6300001</v>
      </c>
      <c r="Z11" s="45">
        <v>1689960237.51</v>
      </c>
      <c r="AA11" s="45">
        <v>1746135108.96</v>
      </c>
      <c r="AB11" s="45">
        <v>1739129225.28</v>
      </c>
      <c r="AC11" s="45">
        <v>1710660375.05</v>
      </c>
      <c r="AD11" s="45">
        <v>1739713218.9300001</v>
      </c>
      <c r="AE11" s="45">
        <v>1819078734.25</v>
      </c>
      <c r="AF11" s="45">
        <v>1853305391.8199999</v>
      </c>
      <c r="AG11" s="45">
        <v>1923354701.95</v>
      </c>
      <c r="AH11" s="45">
        <v>1974821962.29</v>
      </c>
      <c r="AI11" s="45">
        <v>2056876197.6700001</v>
      </c>
      <c r="AJ11" s="45">
        <v>2039761115.21</v>
      </c>
      <c r="AK11" s="45">
        <v>2253351688.6300001</v>
      </c>
      <c r="AL11" s="45">
        <v>2305703733.6599998</v>
      </c>
      <c r="AM11" s="45">
        <v>2381157168.6300001</v>
      </c>
      <c r="AN11" s="45">
        <v>2439841080.1500001</v>
      </c>
      <c r="AO11" s="45">
        <v>2491190248.71</v>
      </c>
      <c r="AP11" s="45">
        <v>2487657258.6500001</v>
      </c>
      <c r="AQ11" s="45">
        <v>2519273757.79</v>
      </c>
      <c r="AR11" s="45">
        <v>2545726692.5500002</v>
      </c>
      <c r="AS11" s="45">
        <v>2525860700.2600002</v>
      </c>
      <c r="AT11" s="45">
        <v>2547157789.2800002</v>
      </c>
      <c r="AU11" s="45">
        <v>2671756677.9699998</v>
      </c>
      <c r="AV11" s="45">
        <v>2786518952.0100002</v>
      </c>
      <c r="AW11" s="45">
        <v>2754321899.79</v>
      </c>
      <c r="AX11" s="45">
        <v>2773963285.98</v>
      </c>
      <c r="AY11" s="45">
        <v>2889253580.1700001</v>
      </c>
      <c r="AZ11" s="45">
        <v>2852186559.5700002</v>
      </c>
      <c r="BA11" s="45">
        <v>2892439372.7600002</v>
      </c>
      <c r="BB11" s="45">
        <v>2833501151.5500002</v>
      </c>
      <c r="BC11" s="45">
        <v>2789866673.9899998</v>
      </c>
      <c r="BD11" s="45">
        <v>2843470688.04</v>
      </c>
      <c r="BE11" s="45">
        <v>2855653420.9499998</v>
      </c>
      <c r="BF11" s="45">
        <v>2882766986.7199998</v>
      </c>
      <c r="BG11" s="45">
        <v>2961275399.2600002</v>
      </c>
      <c r="BH11" s="45">
        <v>2938165402.75</v>
      </c>
      <c r="BI11" s="45">
        <v>2828920825.1399999</v>
      </c>
      <c r="BJ11" s="45">
        <v>2819089266.21</v>
      </c>
      <c r="BK11" s="45">
        <v>2702071525.9000001</v>
      </c>
      <c r="BL11" s="45">
        <v>2687695905.1700001</v>
      </c>
      <c r="BM11" s="45">
        <v>2629509994.02</v>
      </c>
      <c r="BN11" s="45">
        <v>2571663488.96</v>
      </c>
      <c r="BO11" s="45">
        <v>2801264338.3800001</v>
      </c>
      <c r="BP11" s="45">
        <v>2907728312.9499998</v>
      </c>
      <c r="BQ11" s="45">
        <v>2895026195.5599999</v>
      </c>
      <c r="BR11" s="45">
        <v>2888511505.9899998</v>
      </c>
      <c r="BS11" s="45">
        <v>2898444024.0500002</v>
      </c>
      <c r="BT11" s="45">
        <v>3024454208</v>
      </c>
      <c r="BU11" s="45">
        <v>2873858414.7399998</v>
      </c>
      <c r="BV11" s="45">
        <v>2786429016.21</v>
      </c>
      <c r="BW11" s="45">
        <v>2871740302.0100002</v>
      </c>
      <c r="BX11" s="45">
        <v>2986366087.9899998</v>
      </c>
      <c r="BY11" s="45">
        <v>2938806167.52</v>
      </c>
      <c r="BZ11" s="45">
        <v>2968498764.71</v>
      </c>
      <c r="CA11" s="45">
        <v>3023941682.6500001</v>
      </c>
      <c r="CB11" s="45">
        <v>3192126517.8499999</v>
      </c>
      <c r="CC11" s="45">
        <v>3306792979.6100001</v>
      </c>
      <c r="CD11" s="45">
        <v>3407759646.8699999</v>
      </c>
      <c r="CE11" s="45">
        <v>3431144211.9899998</v>
      </c>
      <c r="CF11" s="45">
        <v>3462650406.6399999</v>
      </c>
      <c r="CG11" s="45">
        <v>3623006517.1700001</v>
      </c>
      <c r="CH11" s="45">
        <v>3898214441.5999999</v>
      </c>
      <c r="CI11" s="45">
        <v>4032684191.52</v>
      </c>
      <c r="CJ11" s="45">
        <v>3937453463.5300002</v>
      </c>
      <c r="CK11" s="45">
        <v>3947573811.6100001</v>
      </c>
      <c r="CL11" s="45">
        <v>3976090775.8899999</v>
      </c>
      <c r="CM11" s="45">
        <v>4080870431.9499998</v>
      </c>
      <c r="CN11" s="45">
        <v>3978890642.0500002</v>
      </c>
      <c r="CO11" s="45">
        <v>4035967510.3000002</v>
      </c>
      <c r="CP11" s="45">
        <v>3934499739.52</v>
      </c>
      <c r="CQ11" s="45">
        <v>4119225798.6900001</v>
      </c>
      <c r="CR11" s="45">
        <v>4258722603.98</v>
      </c>
      <c r="CS11" s="45">
        <v>4312634497.2799997</v>
      </c>
      <c r="CT11" s="45">
        <v>4397397891.1599998</v>
      </c>
      <c r="CU11" s="45">
        <v>4422659304.3599997</v>
      </c>
      <c r="CV11" s="45">
        <v>4392133886.96</v>
      </c>
    </row>
    <row r="12" spans="3:100" ht="25.5" x14ac:dyDescent="0.25">
      <c r="C12" s="42" t="s">
        <v>64</v>
      </c>
      <c r="D12" s="43">
        <v>1152360097.1800001</v>
      </c>
      <c r="E12" s="43">
        <v>1153797217.0999999</v>
      </c>
      <c r="F12" s="43">
        <v>1146962776.3900001</v>
      </c>
      <c r="G12" s="43">
        <v>1157927032.3399999</v>
      </c>
      <c r="H12" s="43">
        <v>1163077179.29</v>
      </c>
      <c r="I12" s="43">
        <v>1183545081.47</v>
      </c>
      <c r="J12" s="43">
        <v>1190905796</v>
      </c>
      <c r="K12" s="43">
        <v>1183322798.0999999</v>
      </c>
      <c r="L12" s="43">
        <v>1185275814.1500001</v>
      </c>
      <c r="M12" s="43">
        <v>1177783976.3699999</v>
      </c>
      <c r="N12" s="43">
        <v>1164606937.1199999</v>
      </c>
      <c r="O12" s="43">
        <v>1171548677.6600001</v>
      </c>
      <c r="P12" s="43">
        <v>1142452622.5799999</v>
      </c>
      <c r="Q12" s="43">
        <v>1134074983.26</v>
      </c>
      <c r="R12" s="43">
        <v>1142389866.5899999</v>
      </c>
      <c r="S12" s="43">
        <v>1146973859.45</v>
      </c>
      <c r="T12" s="43">
        <v>1164241390.74</v>
      </c>
      <c r="U12" s="43">
        <v>1180357094.4200001</v>
      </c>
      <c r="V12" s="43">
        <v>1195777083.8299999</v>
      </c>
      <c r="W12" s="43">
        <v>1174291217.26</v>
      </c>
      <c r="X12" s="43">
        <v>1155995843.6500001</v>
      </c>
      <c r="Y12" s="43">
        <v>1142218358.9000001</v>
      </c>
      <c r="Z12" s="43">
        <v>1127476316.8800001</v>
      </c>
      <c r="AA12" s="43">
        <v>1147107247.72</v>
      </c>
      <c r="AB12" s="43">
        <v>1156147508.72</v>
      </c>
      <c r="AC12" s="43">
        <v>1161041977.3699999</v>
      </c>
      <c r="AD12" s="43">
        <v>1152502395.8499999</v>
      </c>
      <c r="AE12" s="43">
        <v>1167338520.8800001</v>
      </c>
      <c r="AF12" s="43">
        <v>1144300409.02</v>
      </c>
      <c r="AG12" s="43">
        <v>1179397114.8</v>
      </c>
      <c r="AH12" s="43">
        <v>1162775319.8599999</v>
      </c>
      <c r="AI12" s="43">
        <v>1183065509.9100001</v>
      </c>
      <c r="AJ12" s="43">
        <v>1194688616.3499999</v>
      </c>
      <c r="AK12" s="43">
        <v>1180346377.8099999</v>
      </c>
      <c r="AL12" s="43">
        <v>1164321494.96</v>
      </c>
      <c r="AM12" s="43">
        <v>1139631302.8299999</v>
      </c>
      <c r="AN12" s="43">
        <v>1105986315.1199999</v>
      </c>
      <c r="AO12" s="43">
        <v>1101541144.1900001</v>
      </c>
      <c r="AP12" s="43">
        <v>1105744996.73</v>
      </c>
      <c r="AQ12" s="43">
        <v>1063584651.42</v>
      </c>
      <c r="AR12" s="43">
        <v>1098967305.6900001</v>
      </c>
      <c r="AS12" s="43">
        <v>1118795448.55</v>
      </c>
      <c r="AT12" s="43">
        <v>1148173658.76</v>
      </c>
      <c r="AU12" s="43">
        <v>1157055452.1300001</v>
      </c>
      <c r="AV12" s="43">
        <v>1194530577.45</v>
      </c>
      <c r="AW12" s="43">
        <v>1199447098.6099999</v>
      </c>
      <c r="AX12" s="43">
        <v>1193997217.6600001</v>
      </c>
      <c r="AY12" s="43">
        <v>1153871088.0699999</v>
      </c>
      <c r="AZ12" s="43">
        <v>1140753155.1099999</v>
      </c>
      <c r="BA12" s="43">
        <v>1171252046.46</v>
      </c>
      <c r="BB12" s="43">
        <v>1181542628.2</v>
      </c>
      <c r="BC12" s="43">
        <v>1160272253.28</v>
      </c>
      <c r="BD12" s="43">
        <v>1192330261.0599999</v>
      </c>
      <c r="BE12" s="43">
        <v>1220794547.5699999</v>
      </c>
      <c r="BF12" s="43">
        <v>1227110393.74</v>
      </c>
      <c r="BG12" s="43">
        <v>1212951630.76</v>
      </c>
      <c r="BH12" s="43">
        <v>1207826762.8900001</v>
      </c>
      <c r="BI12" s="43">
        <v>1231318100.6500001</v>
      </c>
      <c r="BJ12" s="43">
        <v>1223955779.45</v>
      </c>
      <c r="BK12" s="43">
        <v>1229407592.7</v>
      </c>
      <c r="BL12" s="43">
        <v>1270740593.05</v>
      </c>
      <c r="BM12" s="43">
        <v>1278183755.8800001</v>
      </c>
      <c r="BN12" s="43">
        <v>1306618532.5899999</v>
      </c>
      <c r="BO12" s="43">
        <v>1343021562.3399999</v>
      </c>
      <c r="BP12" s="43">
        <v>1349974033.8499999</v>
      </c>
      <c r="BQ12" s="43">
        <v>1358065321.72</v>
      </c>
      <c r="BR12" s="43">
        <v>1360432732.5899999</v>
      </c>
      <c r="BS12" s="43">
        <v>1373610971.9300001</v>
      </c>
      <c r="BT12" s="43">
        <v>1379094936.1300001</v>
      </c>
      <c r="BU12" s="43">
        <v>1380884113.26</v>
      </c>
      <c r="BV12" s="43">
        <v>1398554072.29</v>
      </c>
      <c r="BW12" s="43">
        <v>1420334587.72</v>
      </c>
      <c r="BX12" s="43">
        <v>1441049785</v>
      </c>
      <c r="BY12" s="43">
        <v>1411698301.3900001</v>
      </c>
      <c r="BZ12" s="43">
        <v>1391851885.4100001</v>
      </c>
      <c r="CA12" s="43">
        <v>1376969401.8299999</v>
      </c>
      <c r="CB12" s="43">
        <v>1398554009.5799999</v>
      </c>
      <c r="CC12" s="43">
        <v>1420968827.1300001</v>
      </c>
      <c r="CD12" s="43">
        <v>1444903854.8299999</v>
      </c>
      <c r="CE12" s="43">
        <v>1448547730.47</v>
      </c>
      <c r="CF12" s="43">
        <v>1462459896.24</v>
      </c>
      <c r="CG12" s="43">
        <v>1468921747.0799999</v>
      </c>
      <c r="CH12" s="43">
        <v>1481621605.96</v>
      </c>
      <c r="CI12" s="43">
        <v>1485642468.3599999</v>
      </c>
      <c r="CJ12" s="43">
        <v>1469722858.1700001</v>
      </c>
      <c r="CK12" s="43">
        <v>1475572059.3900001</v>
      </c>
      <c r="CL12" s="43">
        <v>1495091279.0999999</v>
      </c>
      <c r="CM12" s="43">
        <v>1504767759.6300001</v>
      </c>
      <c r="CN12" s="43">
        <v>1516784462.01</v>
      </c>
      <c r="CO12" s="43">
        <v>1545250926.98</v>
      </c>
      <c r="CP12" s="43">
        <v>1552531741.9400001</v>
      </c>
      <c r="CQ12" s="43">
        <v>1595729623.0699999</v>
      </c>
      <c r="CR12" s="43">
        <v>1623765526.8099999</v>
      </c>
      <c r="CS12" s="43">
        <v>1627343925.3</v>
      </c>
      <c r="CT12" s="43">
        <v>1646035331.3199999</v>
      </c>
      <c r="CU12" s="43">
        <v>1662420625.5799999</v>
      </c>
      <c r="CV12" s="43">
        <v>1644548397.4400001</v>
      </c>
    </row>
    <row r="13" spans="3:100" ht="25.5" x14ac:dyDescent="0.25">
      <c r="C13" s="44" t="s">
        <v>43</v>
      </c>
      <c r="D13" s="45">
        <v>2021190957.4300001</v>
      </c>
      <c r="E13" s="45">
        <v>2033163311.9200001</v>
      </c>
      <c r="F13" s="45">
        <v>2082592467.5899999</v>
      </c>
      <c r="G13" s="45">
        <v>2131211536.8699999</v>
      </c>
      <c r="H13" s="45">
        <v>2163865039.8800001</v>
      </c>
      <c r="I13" s="45">
        <v>2222141389.21</v>
      </c>
      <c r="J13" s="45">
        <v>2253462633.3699999</v>
      </c>
      <c r="K13" s="45">
        <v>2297762264.5900002</v>
      </c>
      <c r="L13" s="45">
        <v>2354192202.5999999</v>
      </c>
      <c r="M13" s="45">
        <v>2387948451.0500002</v>
      </c>
      <c r="N13" s="45">
        <v>2432635175.6700001</v>
      </c>
      <c r="O13" s="45">
        <v>2489465631.6500001</v>
      </c>
      <c r="P13" s="45">
        <v>2503157668</v>
      </c>
      <c r="Q13" s="45">
        <v>2510918248.5</v>
      </c>
      <c r="R13" s="45">
        <v>2542742372.0100002</v>
      </c>
      <c r="S13" s="45">
        <v>2570517394.3800001</v>
      </c>
      <c r="T13" s="45">
        <v>2635268979.9000001</v>
      </c>
      <c r="U13" s="45">
        <v>2698046912.9099998</v>
      </c>
      <c r="V13" s="45">
        <v>2730435840.9400001</v>
      </c>
      <c r="W13" s="45">
        <v>2721644585.2199998</v>
      </c>
      <c r="X13" s="45">
        <v>2739853032.54</v>
      </c>
      <c r="Y13" s="45">
        <v>2737804536.6399999</v>
      </c>
      <c r="Z13" s="45">
        <v>2773423857.9200001</v>
      </c>
      <c r="AA13" s="45">
        <v>2821725700.8099999</v>
      </c>
      <c r="AB13" s="45">
        <v>2848820846.9099998</v>
      </c>
      <c r="AC13" s="45">
        <v>2857793271.7800002</v>
      </c>
      <c r="AD13" s="45">
        <v>2888489223.3299999</v>
      </c>
      <c r="AE13" s="45">
        <v>2895845088.0100002</v>
      </c>
      <c r="AF13" s="45">
        <v>2906362867.3200002</v>
      </c>
      <c r="AG13" s="45">
        <v>2903054640.6599998</v>
      </c>
      <c r="AH13" s="45">
        <v>2891859244.2199998</v>
      </c>
      <c r="AI13" s="45">
        <v>2890127698.1199999</v>
      </c>
      <c r="AJ13" s="45">
        <v>2901428939.21</v>
      </c>
      <c r="AK13" s="45">
        <v>2864568647.3800001</v>
      </c>
      <c r="AL13" s="45">
        <v>2854130332.3099999</v>
      </c>
      <c r="AM13" s="45">
        <v>2845581726.2199998</v>
      </c>
      <c r="AN13" s="45">
        <v>2854344456.4699998</v>
      </c>
      <c r="AO13" s="45">
        <v>2849910982.9400001</v>
      </c>
      <c r="AP13" s="45">
        <v>2849204573.9200001</v>
      </c>
      <c r="AQ13" s="45">
        <v>2870585028.1799998</v>
      </c>
      <c r="AR13" s="45">
        <v>2897275050.4200001</v>
      </c>
      <c r="AS13" s="45">
        <v>2913899423.3800001</v>
      </c>
      <c r="AT13" s="45">
        <v>2924457105.52</v>
      </c>
      <c r="AU13" s="45">
        <v>2929916902.0999999</v>
      </c>
      <c r="AV13" s="45">
        <v>3001337731.6199999</v>
      </c>
      <c r="AW13" s="45">
        <v>3066615925.8499999</v>
      </c>
      <c r="AX13" s="45">
        <v>3121362210.4000001</v>
      </c>
      <c r="AY13" s="45">
        <v>3194267932.23</v>
      </c>
      <c r="AZ13" s="45">
        <v>3227019425.6300001</v>
      </c>
      <c r="BA13" s="45">
        <v>3253671549.9099998</v>
      </c>
      <c r="BB13" s="45">
        <v>3270825426.25</v>
      </c>
      <c r="BC13" s="45">
        <v>3282630988.4899998</v>
      </c>
      <c r="BD13" s="45">
        <v>3345418248.2800002</v>
      </c>
      <c r="BE13" s="45">
        <v>3375370976.04</v>
      </c>
      <c r="BF13" s="45">
        <v>3435755186.4499998</v>
      </c>
      <c r="BG13" s="45">
        <v>3471356779.7199998</v>
      </c>
      <c r="BH13" s="45">
        <v>3507543751.98</v>
      </c>
      <c r="BI13" s="45">
        <v>3562532062.23</v>
      </c>
      <c r="BJ13" s="45">
        <v>3616803511.4400001</v>
      </c>
      <c r="BK13" s="45">
        <v>3676770472.1100001</v>
      </c>
      <c r="BL13" s="45">
        <v>3723905019.7600002</v>
      </c>
      <c r="BM13" s="45">
        <v>3729059476.96</v>
      </c>
      <c r="BN13" s="45">
        <v>3765839933.6700001</v>
      </c>
      <c r="BO13" s="45">
        <v>3803732376.4299998</v>
      </c>
      <c r="BP13" s="45">
        <v>3830178046.8099999</v>
      </c>
      <c r="BQ13" s="45">
        <v>3855076197.3299999</v>
      </c>
      <c r="BR13" s="45">
        <v>3890427465.9000001</v>
      </c>
      <c r="BS13" s="45">
        <v>3933844427.6399999</v>
      </c>
      <c r="BT13" s="45">
        <v>3967263136.54</v>
      </c>
      <c r="BU13" s="45">
        <v>4051087541.2600002</v>
      </c>
      <c r="BV13" s="45">
        <v>4091971376.9099998</v>
      </c>
      <c r="BW13" s="45">
        <v>4162050965.9099998</v>
      </c>
      <c r="BX13" s="45">
        <v>4180111786.5100002</v>
      </c>
      <c r="BY13" s="45">
        <v>4197689021.1599998</v>
      </c>
      <c r="BZ13" s="45">
        <v>4222388825.75</v>
      </c>
      <c r="CA13" s="45">
        <v>4266775296.5700002</v>
      </c>
      <c r="CB13" s="45">
        <v>4309194204.1800003</v>
      </c>
      <c r="CC13" s="45">
        <v>4352458690.2600002</v>
      </c>
      <c r="CD13" s="45">
        <v>4391205123.0299997</v>
      </c>
      <c r="CE13" s="45">
        <v>4412629977.6599998</v>
      </c>
      <c r="CF13" s="45">
        <v>4442196905.9399996</v>
      </c>
      <c r="CG13" s="45">
        <v>4493090805.21</v>
      </c>
      <c r="CH13" s="45">
        <v>4553767545.8999996</v>
      </c>
      <c r="CI13" s="45">
        <v>4612995539.2200003</v>
      </c>
      <c r="CJ13" s="45">
        <v>4699309663.3400002</v>
      </c>
      <c r="CK13" s="45">
        <v>4720361822.04</v>
      </c>
      <c r="CL13" s="45">
        <v>4749723202.6400003</v>
      </c>
      <c r="CM13" s="45">
        <v>4787297977.1000004</v>
      </c>
      <c r="CN13" s="45">
        <v>4801748239.6499996</v>
      </c>
      <c r="CO13" s="45">
        <v>4851343264.5100002</v>
      </c>
      <c r="CP13" s="45">
        <v>4884745110.79</v>
      </c>
      <c r="CQ13" s="45">
        <v>4927798494.3100004</v>
      </c>
      <c r="CR13" s="45">
        <v>5009837099.9899998</v>
      </c>
      <c r="CS13" s="45">
        <v>5072000612.6899996</v>
      </c>
      <c r="CT13" s="45">
        <v>5147465019.5299997</v>
      </c>
      <c r="CU13" s="45">
        <v>5196937981.29</v>
      </c>
      <c r="CV13" s="45">
        <v>5276911489.5200005</v>
      </c>
    </row>
    <row r="14" spans="3:100" x14ac:dyDescent="0.25">
      <c r="C14" s="42" t="s">
        <v>42</v>
      </c>
      <c r="D14" s="43">
        <v>902398659.47000003</v>
      </c>
      <c r="E14" s="43">
        <v>879701244.34000003</v>
      </c>
      <c r="F14" s="43">
        <v>891586892.79999995</v>
      </c>
      <c r="G14" s="43">
        <v>911943197.62</v>
      </c>
      <c r="H14" s="43">
        <v>925551673.19000006</v>
      </c>
      <c r="I14" s="43">
        <v>948850691.99000001</v>
      </c>
      <c r="J14" s="43">
        <v>954846586.19000006</v>
      </c>
      <c r="K14" s="43">
        <v>973473434.64999998</v>
      </c>
      <c r="L14" s="43">
        <v>981125236.33000004</v>
      </c>
      <c r="M14" s="43">
        <v>996573137.02999997</v>
      </c>
      <c r="N14" s="43">
        <v>1008458101.08</v>
      </c>
      <c r="O14" s="43">
        <v>1031101101.49</v>
      </c>
      <c r="P14" s="43">
        <v>1053240517.9400001</v>
      </c>
      <c r="Q14" s="43">
        <v>1051298811.45</v>
      </c>
      <c r="R14" s="43">
        <v>1061579695.01</v>
      </c>
      <c r="S14" s="43">
        <v>1074954546.3199999</v>
      </c>
      <c r="T14" s="43">
        <v>1094599529.9400001</v>
      </c>
      <c r="U14" s="43">
        <v>1115560881.5899999</v>
      </c>
      <c r="V14" s="43">
        <v>1131158051.01</v>
      </c>
      <c r="W14" s="43">
        <v>1142874392.77</v>
      </c>
      <c r="X14" s="43">
        <v>1162000485.73</v>
      </c>
      <c r="Y14" s="43">
        <v>1176703379.3199999</v>
      </c>
      <c r="Z14" s="43">
        <v>1199690716.0999999</v>
      </c>
      <c r="AA14" s="43">
        <v>1225007697.48</v>
      </c>
      <c r="AB14" s="43">
        <v>1243448560.0899999</v>
      </c>
      <c r="AC14" s="43">
        <v>1245697717.6099999</v>
      </c>
      <c r="AD14" s="43">
        <v>1264631536.27</v>
      </c>
      <c r="AE14" s="43">
        <v>1295483981.3900001</v>
      </c>
      <c r="AF14" s="43">
        <v>1307248415.21</v>
      </c>
      <c r="AG14" s="43">
        <v>1325632601.8099999</v>
      </c>
      <c r="AH14" s="43">
        <v>1339768533.8</v>
      </c>
      <c r="AI14" s="43">
        <v>1356329253.55</v>
      </c>
      <c r="AJ14" s="43">
        <v>1384830850.76</v>
      </c>
      <c r="AK14" s="43">
        <v>1400644419.24</v>
      </c>
      <c r="AL14" s="43">
        <v>1424433619.9300001</v>
      </c>
      <c r="AM14" s="43">
        <v>1452626983.7</v>
      </c>
      <c r="AN14" s="43">
        <v>1487473922.22</v>
      </c>
      <c r="AO14" s="43">
        <v>1482064382.03</v>
      </c>
      <c r="AP14" s="43">
        <v>1504807671.78</v>
      </c>
      <c r="AQ14" s="43">
        <v>1531767401.1099999</v>
      </c>
      <c r="AR14" s="43">
        <v>1552405018.29</v>
      </c>
      <c r="AS14" s="43">
        <v>1577288498.6600001</v>
      </c>
      <c r="AT14" s="43">
        <v>1584748519.74</v>
      </c>
      <c r="AU14" s="43">
        <v>1593046489.72</v>
      </c>
      <c r="AV14" s="43">
        <v>1614173790.5</v>
      </c>
      <c r="AW14" s="43">
        <v>1648969101.5999999</v>
      </c>
      <c r="AX14" s="43">
        <v>1672952991.8800001</v>
      </c>
      <c r="AY14" s="43">
        <v>1692557957.8900001</v>
      </c>
      <c r="AZ14" s="43">
        <v>1712330635.5599999</v>
      </c>
      <c r="BA14" s="43">
        <v>1706661096.3399999</v>
      </c>
      <c r="BB14" s="43">
        <v>1720608099.47</v>
      </c>
      <c r="BC14" s="43">
        <v>1736458195.71</v>
      </c>
      <c r="BD14" s="43">
        <v>1757592576.6099999</v>
      </c>
      <c r="BE14" s="43">
        <v>1781791167.5899999</v>
      </c>
      <c r="BF14" s="43">
        <v>1807740792.7</v>
      </c>
      <c r="BG14" s="43">
        <v>1822611542.75</v>
      </c>
      <c r="BH14" s="43">
        <v>1848554452.1900001</v>
      </c>
      <c r="BI14" s="43">
        <v>1882064989.71</v>
      </c>
      <c r="BJ14" s="43">
        <v>1906217505.8099999</v>
      </c>
      <c r="BK14" s="43">
        <v>1939570662.6500001</v>
      </c>
      <c r="BL14" s="43">
        <v>1979617479.3199999</v>
      </c>
      <c r="BM14" s="43">
        <v>1986883882.4200001</v>
      </c>
      <c r="BN14" s="43">
        <v>2013429458.1199999</v>
      </c>
      <c r="BO14" s="43">
        <v>2030183626.1500001</v>
      </c>
      <c r="BP14" s="43">
        <v>2054802888.6300001</v>
      </c>
      <c r="BQ14" s="43">
        <v>2081628755.1300001</v>
      </c>
      <c r="BR14" s="43">
        <v>2099813146.1099999</v>
      </c>
      <c r="BS14" s="43">
        <v>2131765147.6600001</v>
      </c>
      <c r="BT14" s="43">
        <v>2175313343.25</v>
      </c>
      <c r="BU14" s="43">
        <v>2219150381.2800002</v>
      </c>
      <c r="BV14" s="43">
        <v>2253373281.0300002</v>
      </c>
      <c r="BW14" s="43">
        <v>2293765075.8000002</v>
      </c>
      <c r="BX14" s="43">
        <v>2336328017.0100002</v>
      </c>
      <c r="BY14" s="43">
        <v>2351688564.0300002</v>
      </c>
      <c r="BZ14" s="43">
        <v>2386715614.6399999</v>
      </c>
      <c r="CA14" s="43">
        <v>2407680085.77</v>
      </c>
      <c r="CB14" s="43">
        <v>2442938831.3400002</v>
      </c>
      <c r="CC14" s="43">
        <v>2484642967.5799999</v>
      </c>
      <c r="CD14" s="43">
        <v>2504251093.4299998</v>
      </c>
      <c r="CE14" s="43">
        <v>2540214221.1900001</v>
      </c>
      <c r="CF14" s="43">
        <v>2577373933.8499999</v>
      </c>
      <c r="CG14" s="43">
        <v>2597218748.5599999</v>
      </c>
      <c r="CH14" s="43">
        <v>2628646326.3400002</v>
      </c>
      <c r="CI14" s="43">
        <v>2678718367.6700001</v>
      </c>
      <c r="CJ14" s="43">
        <v>2714283919.2800002</v>
      </c>
      <c r="CK14" s="43">
        <v>2739467221.8800001</v>
      </c>
      <c r="CL14" s="43">
        <v>2767915928.0999999</v>
      </c>
      <c r="CM14" s="43">
        <v>2800865467.1999998</v>
      </c>
      <c r="CN14" s="43">
        <v>2831807927.8200002</v>
      </c>
      <c r="CO14" s="43">
        <v>2869154240.1500001</v>
      </c>
      <c r="CP14" s="43">
        <v>2893684926.3000002</v>
      </c>
      <c r="CQ14" s="43">
        <v>2927284930.0100002</v>
      </c>
      <c r="CR14" s="43">
        <v>2967213241.04</v>
      </c>
      <c r="CS14" s="43">
        <v>2998690103.8899999</v>
      </c>
      <c r="CT14" s="43">
        <v>3036370792.5999999</v>
      </c>
      <c r="CU14" s="43">
        <v>3081691376.8899999</v>
      </c>
      <c r="CV14" s="43">
        <v>3100845373.48</v>
      </c>
    </row>
    <row r="15" spans="3:100" ht="25.5" x14ac:dyDescent="0.25">
      <c r="C15" s="44" t="s">
        <v>45</v>
      </c>
      <c r="D15" s="45">
        <v>182011688.38999999</v>
      </c>
      <c r="E15" s="45">
        <v>175719335.53999999</v>
      </c>
      <c r="F15" s="45">
        <v>176177707.19</v>
      </c>
      <c r="G15" s="45">
        <v>167581812.88</v>
      </c>
      <c r="H15" s="45">
        <v>165463778.41</v>
      </c>
      <c r="I15" s="45">
        <v>165343504.55000001</v>
      </c>
      <c r="J15" s="45">
        <v>163073828.66999999</v>
      </c>
      <c r="K15" s="45">
        <v>163209968.28</v>
      </c>
      <c r="L15" s="45">
        <v>163801810.12</v>
      </c>
      <c r="M15" s="45">
        <v>165540357.52000001</v>
      </c>
      <c r="N15" s="45">
        <v>164905516.94999999</v>
      </c>
      <c r="O15" s="45">
        <v>167642577.94999999</v>
      </c>
      <c r="P15" s="45">
        <v>165323623.47999999</v>
      </c>
      <c r="Q15" s="45">
        <v>161131688.31999999</v>
      </c>
      <c r="R15" s="45">
        <v>161484037.72999999</v>
      </c>
      <c r="S15" s="45">
        <v>158913674.58000001</v>
      </c>
      <c r="T15" s="45">
        <v>155530742.38</v>
      </c>
      <c r="U15" s="45">
        <v>157781189.55000001</v>
      </c>
      <c r="V15" s="45">
        <v>156266690.12</v>
      </c>
      <c r="W15" s="45">
        <v>157441158.81999999</v>
      </c>
      <c r="X15" s="45">
        <v>156901129.28</v>
      </c>
      <c r="Y15" s="45">
        <v>158608614.19</v>
      </c>
      <c r="Z15" s="45">
        <v>159766310.61000001</v>
      </c>
      <c r="AA15" s="45">
        <v>161730960.08000001</v>
      </c>
      <c r="AB15" s="45">
        <v>162186062.61000001</v>
      </c>
      <c r="AC15" s="45">
        <v>161324380.74000001</v>
      </c>
      <c r="AD15" s="45">
        <v>163507108.31</v>
      </c>
      <c r="AE15" s="45">
        <v>162333123.34999999</v>
      </c>
      <c r="AF15" s="45">
        <v>165008550.55000001</v>
      </c>
      <c r="AG15" s="45">
        <v>164156303.69999999</v>
      </c>
      <c r="AH15" s="45">
        <v>162875797.34</v>
      </c>
      <c r="AI15" s="45">
        <v>164111962.41</v>
      </c>
      <c r="AJ15" s="45">
        <v>162636938.46000001</v>
      </c>
      <c r="AK15" s="45">
        <v>162755058.91999999</v>
      </c>
      <c r="AL15" s="45">
        <v>162775967.03</v>
      </c>
      <c r="AM15" s="45">
        <v>162198164.63</v>
      </c>
      <c r="AN15" s="45">
        <v>162468226.56</v>
      </c>
      <c r="AO15" s="45">
        <v>163589550.00999999</v>
      </c>
      <c r="AP15" s="45">
        <v>164082649.44999999</v>
      </c>
      <c r="AQ15" s="45">
        <v>163953707.55000001</v>
      </c>
      <c r="AR15" s="45">
        <v>164333154.66</v>
      </c>
      <c r="AS15" s="45">
        <v>163693237.31999999</v>
      </c>
      <c r="AT15" s="45">
        <v>161644418.63999999</v>
      </c>
      <c r="AU15" s="45">
        <v>158228146.31</v>
      </c>
      <c r="AV15" s="45">
        <v>157785958.83000001</v>
      </c>
      <c r="AW15" s="45">
        <v>159601318.31999999</v>
      </c>
      <c r="AX15" s="45">
        <v>159018080.43000001</v>
      </c>
      <c r="AY15" s="45">
        <v>159072452.06999999</v>
      </c>
      <c r="AZ15" s="45">
        <v>157314304.84999999</v>
      </c>
      <c r="BA15" s="45">
        <v>152487528.00999999</v>
      </c>
      <c r="BB15" s="45">
        <v>151163517.88999999</v>
      </c>
      <c r="BC15" s="45">
        <v>149657238.84999999</v>
      </c>
      <c r="BD15" s="45">
        <v>144136875.63</v>
      </c>
      <c r="BE15" s="45">
        <v>142289527.31999999</v>
      </c>
      <c r="BF15" s="45">
        <v>140297757.53</v>
      </c>
      <c r="BG15" s="45">
        <v>140056790.83000001</v>
      </c>
      <c r="BH15" s="45">
        <v>140488788.75</v>
      </c>
      <c r="BI15" s="45">
        <v>140733510.83000001</v>
      </c>
      <c r="BJ15" s="45">
        <v>142352287.03</v>
      </c>
      <c r="BK15" s="45">
        <v>142643297.50999999</v>
      </c>
      <c r="BL15" s="45">
        <v>138903628.80000001</v>
      </c>
      <c r="BM15" s="45">
        <v>137100040.74000001</v>
      </c>
      <c r="BN15" s="45">
        <v>137381384.05000001</v>
      </c>
      <c r="BO15" s="45">
        <v>132945849.25</v>
      </c>
      <c r="BP15" s="45">
        <v>133317534.23999999</v>
      </c>
      <c r="BQ15" s="45">
        <v>135382483.28</v>
      </c>
      <c r="BR15" s="45">
        <v>136937345.12</v>
      </c>
      <c r="BS15" s="45">
        <v>137096298.50999999</v>
      </c>
      <c r="BT15" s="45">
        <v>133807552.22</v>
      </c>
      <c r="BU15" s="45">
        <v>133135157.43000001</v>
      </c>
      <c r="BV15" s="45">
        <v>130805742.16</v>
      </c>
      <c r="BW15" s="45">
        <v>117158875.03</v>
      </c>
      <c r="BX15" s="45">
        <v>115580027.36</v>
      </c>
      <c r="BY15" s="45">
        <v>113738309.53</v>
      </c>
      <c r="BZ15" s="45">
        <v>114077437.11</v>
      </c>
      <c r="CA15" s="45">
        <v>112875934.58</v>
      </c>
      <c r="CB15" s="45">
        <v>112605513.06999999</v>
      </c>
      <c r="CC15" s="45">
        <v>112678527.19</v>
      </c>
      <c r="CD15" s="45">
        <v>112275445.98999999</v>
      </c>
      <c r="CE15" s="45">
        <v>109601871</v>
      </c>
      <c r="CF15" s="45">
        <v>105374693.44</v>
      </c>
      <c r="CG15" s="45">
        <v>105402903.18000001</v>
      </c>
      <c r="CH15" s="45">
        <v>104383134.75</v>
      </c>
      <c r="CI15" s="45">
        <v>104484363.40000001</v>
      </c>
      <c r="CJ15" s="45">
        <v>102446712.09</v>
      </c>
      <c r="CK15" s="45">
        <v>101369608.06</v>
      </c>
      <c r="CL15" s="45">
        <v>97066437.5</v>
      </c>
      <c r="CM15" s="45">
        <v>95318237.650000006</v>
      </c>
      <c r="CN15" s="45">
        <v>94048698.370000005</v>
      </c>
      <c r="CO15" s="45">
        <v>92927972.090000004</v>
      </c>
      <c r="CP15" s="45">
        <v>92520343.230000004</v>
      </c>
      <c r="CQ15" s="45">
        <v>94095983.969999999</v>
      </c>
      <c r="CR15" s="45">
        <v>94997950.599999994</v>
      </c>
      <c r="CS15" s="45">
        <v>95463716.209999993</v>
      </c>
      <c r="CT15" s="45">
        <v>95472107.079999998</v>
      </c>
      <c r="CU15" s="45">
        <v>97012380.239999995</v>
      </c>
      <c r="CV15" s="45">
        <v>95310934.670000002</v>
      </c>
    </row>
    <row r="16" spans="3:100" ht="25.5" x14ac:dyDescent="0.25">
      <c r="C16" s="42" t="s">
        <v>26</v>
      </c>
      <c r="D16" s="43">
        <v>863158918.5</v>
      </c>
      <c r="E16" s="43">
        <v>850478469.11000001</v>
      </c>
      <c r="F16" s="43">
        <v>857361230.49000001</v>
      </c>
      <c r="G16" s="43">
        <v>872341166.11000001</v>
      </c>
      <c r="H16" s="43">
        <v>882121135.54999995</v>
      </c>
      <c r="I16" s="43">
        <v>903256021.59000003</v>
      </c>
      <c r="J16" s="43">
        <v>921852855.30999994</v>
      </c>
      <c r="K16" s="43">
        <v>945845342.46000004</v>
      </c>
      <c r="L16" s="43">
        <v>963136332.03999996</v>
      </c>
      <c r="M16" s="43">
        <v>986000565.50999999</v>
      </c>
      <c r="N16" s="43">
        <v>1013284209.13</v>
      </c>
      <c r="O16" s="43">
        <v>1044163543.87</v>
      </c>
      <c r="P16" s="43">
        <v>1067842042.16</v>
      </c>
      <c r="Q16" s="43">
        <v>1060121434.47</v>
      </c>
      <c r="R16" s="43">
        <v>1069798252.08</v>
      </c>
      <c r="S16" s="43">
        <v>1078781974.1300001</v>
      </c>
      <c r="T16" s="43">
        <v>1104426519.8199999</v>
      </c>
      <c r="U16" s="43">
        <v>1131675579.8199999</v>
      </c>
      <c r="V16" s="43">
        <v>1147703900.3399999</v>
      </c>
      <c r="W16" s="43">
        <v>1165625705.01</v>
      </c>
      <c r="X16" s="43">
        <v>1176755007.79</v>
      </c>
      <c r="Y16" s="43">
        <v>1190316794.5</v>
      </c>
      <c r="Z16" s="43">
        <v>1220938300.99</v>
      </c>
      <c r="AA16" s="43">
        <v>1266826744.79</v>
      </c>
      <c r="AB16" s="43">
        <v>1301889099.3299999</v>
      </c>
      <c r="AC16" s="43">
        <v>1287818890.6700001</v>
      </c>
      <c r="AD16" s="43">
        <v>1304838582.6400001</v>
      </c>
      <c r="AE16" s="43">
        <v>1330922986.9300001</v>
      </c>
      <c r="AF16" s="43">
        <v>1344748807.24</v>
      </c>
      <c r="AG16" s="43">
        <v>1369415111.4400001</v>
      </c>
      <c r="AH16" s="43">
        <v>1390653952.5799999</v>
      </c>
      <c r="AI16" s="43">
        <v>1404626076.1800001</v>
      </c>
      <c r="AJ16" s="43">
        <v>1427240388.5699999</v>
      </c>
      <c r="AK16" s="43">
        <v>1454318700.1800001</v>
      </c>
      <c r="AL16" s="43">
        <v>1489051151.1800001</v>
      </c>
      <c r="AM16" s="43">
        <v>1535209566.29</v>
      </c>
      <c r="AN16" s="43">
        <v>1591487657.8</v>
      </c>
      <c r="AO16" s="43">
        <v>1577748713.76</v>
      </c>
      <c r="AP16" s="43">
        <v>1606392734.53</v>
      </c>
      <c r="AQ16" s="43">
        <v>1632229381.3199999</v>
      </c>
      <c r="AR16" s="43">
        <v>1662768157.04</v>
      </c>
      <c r="AS16" s="43">
        <v>1689766834.3499999</v>
      </c>
      <c r="AT16" s="43">
        <v>1715722447.0599999</v>
      </c>
      <c r="AU16" s="43">
        <v>1731841740.49</v>
      </c>
      <c r="AV16" s="43">
        <v>1762181476.3199999</v>
      </c>
      <c r="AW16" s="43">
        <v>1787032775.4200001</v>
      </c>
      <c r="AX16" s="43">
        <v>1839711894.0899999</v>
      </c>
      <c r="AY16" s="43">
        <v>1905629242.72</v>
      </c>
      <c r="AZ16" s="43">
        <v>1970452054.55</v>
      </c>
      <c r="BA16" s="43">
        <v>1978620554.54</v>
      </c>
      <c r="BB16" s="43">
        <v>2010096709.7</v>
      </c>
      <c r="BC16" s="43">
        <v>2046460147.6400001</v>
      </c>
      <c r="BD16" s="43">
        <v>2074619701.26</v>
      </c>
      <c r="BE16" s="43">
        <v>2116461474.72</v>
      </c>
      <c r="BF16" s="43">
        <v>2159871029.9200001</v>
      </c>
      <c r="BG16" s="43">
        <v>2198007174.79</v>
      </c>
      <c r="BH16" s="43">
        <v>2246755960.6700001</v>
      </c>
      <c r="BI16" s="43">
        <v>2287730834.0599999</v>
      </c>
      <c r="BJ16" s="43">
        <v>2351225153.52</v>
      </c>
      <c r="BK16" s="43">
        <v>2448776367.9899998</v>
      </c>
      <c r="BL16" s="43">
        <v>2555347356.5</v>
      </c>
      <c r="BM16" s="43">
        <v>2548975095.48</v>
      </c>
      <c r="BN16" s="43">
        <v>2585861048.1900001</v>
      </c>
      <c r="BO16" s="43">
        <v>2634113575.8400002</v>
      </c>
      <c r="BP16" s="43">
        <v>2677293998.9000001</v>
      </c>
      <c r="BQ16" s="43">
        <v>2715417669.3899999</v>
      </c>
      <c r="BR16" s="43">
        <v>2753450682.96</v>
      </c>
      <c r="BS16" s="43">
        <v>2789475193.1399999</v>
      </c>
      <c r="BT16" s="43">
        <v>2833946896.8000002</v>
      </c>
      <c r="BU16" s="43">
        <v>2889676127.1900001</v>
      </c>
      <c r="BV16" s="43">
        <v>2930217577.79</v>
      </c>
      <c r="BW16" s="43">
        <v>3034601054.1399999</v>
      </c>
      <c r="BX16" s="43">
        <v>3151277958.79</v>
      </c>
      <c r="BY16" s="43">
        <v>3132880810.9000001</v>
      </c>
      <c r="BZ16" s="43">
        <v>3175655474.4899998</v>
      </c>
      <c r="CA16" s="43">
        <v>3205320930.8699999</v>
      </c>
      <c r="CB16" s="43">
        <v>3246284749.3600001</v>
      </c>
      <c r="CC16" s="43">
        <v>3293908958.6599998</v>
      </c>
      <c r="CD16" s="43">
        <v>3335642133.6399999</v>
      </c>
      <c r="CE16" s="43">
        <v>3371841017.2399998</v>
      </c>
      <c r="CF16" s="43">
        <v>3404392947.0599999</v>
      </c>
      <c r="CG16" s="43">
        <v>3458838773.3299999</v>
      </c>
      <c r="CH16" s="43">
        <v>3532455523.8699999</v>
      </c>
      <c r="CI16" s="43">
        <v>3651744246.27</v>
      </c>
      <c r="CJ16" s="43">
        <v>3770813882.3200002</v>
      </c>
      <c r="CK16" s="43">
        <v>3788366951.73</v>
      </c>
      <c r="CL16" s="43">
        <v>3836324272.8000002</v>
      </c>
      <c r="CM16" s="43">
        <v>3896041051.3000002</v>
      </c>
      <c r="CN16" s="43">
        <v>3934918032.1700001</v>
      </c>
      <c r="CO16" s="43">
        <v>3984686117.5500002</v>
      </c>
      <c r="CP16" s="43">
        <v>4048507034.4299998</v>
      </c>
      <c r="CQ16" s="43">
        <v>4081390705.4299998</v>
      </c>
      <c r="CR16" s="43">
        <v>4127325424.4699998</v>
      </c>
      <c r="CS16" s="43">
        <v>4131428716.4299998</v>
      </c>
      <c r="CT16" s="43">
        <v>4245711046.0999999</v>
      </c>
      <c r="CU16" s="43">
        <v>4380164993.8000002</v>
      </c>
      <c r="CV16" s="43">
        <v>4505230896.3199997</v>
      </c>
    </row>
    <row r="17" spans="3:100" x14ac:dyDescent="0.25">
      <c r="C17" s="44" t="s">
        <v>38</v>
      </c>
      <c r="D17" s="45">
        <v>536424843.04000002</v>
      </c>
      <c r="E17" s="45">
        <v>531039954.94</v>
      </c>
      <c r="F17" s="45">
        <v>533035379.14999998</v>
      </c>
      <c r="G17" s="45">
        <v>536065026.38</v>
      </c>
      <c r="H17" s="45">
        <v>536942750.75</v>
      </c>
      <c r="I17" s="45">
        <v>546697682.52999997</v>
      </c>
      <c r="J17" s="45">
        <v>554111571.38999999</v>
      </c>
      <c r="K17" s="45">
        <v>560952397.08000004</v>
      </c>
      <c r="L17" s="45">
        <v>567889641.16999996</v>
      </c>
      <c r="M17" s="45">
        <v>578041754.80999994</v>
      </c>
      <c r="N17" s="45">
        <v>592676649.61000001</v>
      </c>
      <c r="O17" s="45">
        <v>614058113.37</v>
      </c>
      <c r="P17" s="45">
        <v>617400547.02999997</v>
      </c>
      <c r="Q17" s="45">
        <v>613295277.62</v>
      </c>
      <c r="R17" s="45">
        <v>613476477.38</v>
      </c>
      <c r="S17" s="45">
        <v>614491481.82000005</v>
      </c>
      <c r="T17" s="45">
        <v>618701983.47000003</v>
      </c>
      <c r="U17" s="45">
        <v>626789928.17999995</v>
      </c>
      <c r="V17" s="45">
        <v>631478599.52999997</v>
      </c>
      <c r="W17" s="45">
        <v>638089575.65999997</v>
      </c>
      <c r="X17" s="45">
        <v>645532779.89999998</v>
      </c>
      <c r="Y17" s="45">
        <v>649653377.53999996</v>
      </c>
      <c r="Z17" s="45">
        <v>655480227.85000002</v>
      </c>
      <c r="AA17" s="45">
        <v>668361257.95000005</v>
      </c>
      <c r="AB17" s="45">
        <v>673458675.52999997</v>
      </c>
      <c r="AC17" s="45">
        <v>665323373.88999999</v>
      </c>
      <c r="AD17" s="45">
        <v>663479874.94000006</v>
      </c>
      <c r="AE17" s="45">
        <v>661512103.77999997</v>
      </c>
      <c r="AF17" s="45">
        <v>658481404.15999997</v>
      </c>
      <c r="AG17" s="45">
        <v>661211287.58000004</v>
      </c>
      <c r="AH17" s="45">
        <v>654701540.90999997</v>
      </c>
      <c r="AI17" s="45">
        <v>656457131.90999997</v>
      </c>
      <c r="AJ17" s="45">
        <v>663682700.62</v>
      </c>
      <c r="AK17" s="45">
        <v>662419040.95000005</v>
      </c>
      <c r="AL17" s="45">
        <v>668709121.11000001</v>
      </c>
      <c r="AM17" s="45">
        <v>668735893.03999996</v>
      </c>
      <c r="AN17" s="45">
        <v>674601631.25</v>
      </c>
      <c r="AO17" s="45">
        <v>662129870.74000001</v>
      </c>
      <c r="AP17" s="45">
        <v>660508087.25999999</v>
      </c>
      <c r="AQ17" s="45">
        <v>664696409.10000002</v>
      </c>
      <c r="AR17" s="45">
        <v>667521255.38</v>
      </c>
      <c r="AS17" s="45">
        <v>669292952.84000003</v>
      </c>
      <c r="AT17" s="45">
        <v>661146613.63999999</v>
      </c>
      <c r="AU17" s="45">
        <v>662482272.73000002</v>
      </c>
      <c r="AV17" s="45">
        <v>656108136.86000001</v>
      </c>
      <c r="AW17" s="45">
        <v>657765902.88999999</v>
      </c>
      <c r="AX17" s="45">
        <v>661644770.64999998</v>
      </c>
      <c r="AY17" s="45">
        <v>666188130.61000001</v>
      </c>
      <c r="AZ17" s="45">
        <v>667471281.77999997</v>
      </c>
      <c r="BA17" s="45">
        <v>671531210.25999999</v>
      </c>
      <c r="BB17" s="45">
        <v>666361917.98000002</v>
      </c>
      <c r="BC17" s="45">
        <v>664822010.78999996</v>
      </c>
      <c r="BD17" s="45">
        <v>668368582.86000001</v>
      </c>
      <c r="BE17" s="45">
        <v>673012468.55999994</v>
      </c>
      <c r="BF17" s="45">
        <v>675829332.77999997</v>
      </c>
      <c r="BG17" s="45">
        <v>677821462.35000002</v>
      </c>
      <c r="BH17" s="45">
        <v>676388383.25</v>
      </c>
      <c r="BI17" s="45">
        <v>682650884.04999995</v>
      </c>
      <c r="BJ17" s="45">
        <v>689645997.74000001</v>
      </c>
      <c r="BK17" s="45">
        <v>702244139.60000002</v>
      </c>
      <c r="BL17" s="45">
        <v>714420919.19000006</v>
      </c>
      <c r="BM17" s="45">
        <v>712590891.42999995</v>
      </c>
      <c r="BN17" s="45">
        <v>723059486.05999994</v>
      </c>
      <c r="BO17" s="45">
        <v>736674858.34000003</v>
      </c>
      <c r="BP17" s="45">
        <v>739306133.83000004</v>
      </c>
      <c r="BQ17" s="45">
        <v>750064428.23000002</v>
      </c>
      <c r="BR17" s="45">
        <v>758557524.50999999</v>
      </c>
      <c r="BS17" s="45">
        <v>775706539.01999998</v>
      </c>
      <c r="BT17" s="45">
        <v>786859994.70000005</v>
      </c>
      <c r="BU17" s="45">
        <v>796775012.42999995</v>
      </c>
      <c r="BV17" s="45">
        <v>809356820.98000002</v>
      </c>
      <c r="BW17" s="45">
        <v>833028485.25</v>
      </c>
      <c r="BX17" s="45">
        <v>841454273.96000004</v>
      </c>
      <c r="BY17" s="45">
        <v>843937120.21000004</v>
      </c>
      <c r="BZ17" s="45">
        <v>855917844.36000001</v>
      </c>
      <c r="CA17" s="45">
        <v>865990002.52999997</v>
      </c>
      <c r="CB17" s="45">
        <v>873510963.63</v>
      </c>
      <c r="CC17" s="45">
        <v>886235618.19000006</v>
      </c>
      <c r="CD17" s="45">
        <v>883732839.66999996</v>
      </c>
      <c r="CE17" s="45">
        <v>900889024.53999996</v>
      </c>
      <c r="CF17" s="45">
        <v>914052769.82000005</v>
      </c>
      <c r="CG17" s="45">
        <v>918588982.20000005</v>
      </c>
      <c r="CH17" s="45">
        <v>933354334.13</v>
      </c>
      <c r="CI17" s="45">
        <v>956737860.35000002</v>
      </c>
      <c r="CJ17" s="45">
        <v>958919322.20000005</v>
      </c>
      <c r="CK17" s="45">
        <v>966885481.52999997</v>
      </c>
      <c r="CL17" s="45">
        <v>981513737</v>
      </c>
      <c r="CM17" s="45">
        <v>998608057.02999997</v>
      </c>
      <c r="CN17" s="45">
        <v>1006477927.42</v>
      </c>
      <c r="CO17" s="45">
        <v>1024110459.8200001</v>
      </c>
      <c r="CP17" s="45">
        <v>1029877346.76</v>
      </c>
      <c r="CQ17" s="45">
        <v>1038852240.6</v>
      </c>
      <c r="CR17" s="45">
        <v>1049602528.42</v>
      </c>
      <c r="CS17" s="45">
        <v>1051127612.86</v>
      </c>
      <c r="CT17" s="45">
        <v>1067416857.21</v>
      </c>
      <c r="CU17" s="45">
        <v>1091874662.6700001</v>
      </c>
      <c r="CV17" s="45">
        <v>1100593946.4300001</v>
      </c>
    </row>
    <row r="18" spans="3:100" x14ac:dyDescent="0.25">
      <c r="C18" s="42" t="s">
        <v>55</v>
      </c>
      <c r="D18" s="43">
        <v>296600193.58999997</v>
      </c>
      <c r="E18" s="43">
        <v>295060674.43000001</v>
      </c>
      <c r="F18" s="43">
        <v>299248647.31</v>
      </c>
      <c r="G18" s="43">
        <v>300276607.02999997</v>
      </c>
      <c r="H18" s="43">
        <v>299086592.93000001</v>
      </c>
      <c r="I18" s="43">
        <v>303720054.88</v>
      </c>
      <c r="J18" s="43">
        <v>297123598.16000003</v>
      </c>
      <c r="K18" s="43">
        <v>297250264.39999998</v>
      </c>
      <c r="L18" s="43">
        <v>303588908.24000001</v>
      </c>
      <c r="M18" s="43">
        <v>305963819.68000001</v>
      </c>
      <c r="N18" s="43">
        <v>305619099.81999999</v>
      </c>
      <c r="O18" s="43">
        <v>311808951.30000001</v>
      </c>
      <c r="P18" s="43">
        <v>307360993.30000001</v>
      </c>
      <c r="Q18" s="43">
        <v>305491149.38</v>
      </c>
      <c r="R18" s="43">
        <v>303785358.80000001</v>
      </c>
      <c r="S18" s="43">
        <v>299024236.76999998</v>
      </c>
      <c r="T18" s="43">
        <v>310038155.44</v>
      </c>
      <c r="U18" s="43">
        <v>313939962.60000002</v>
      </c>
      <c r="V18" s="43">
        <v>311999898.76999998</v>
      </c>
      <c r="W18" s="43">
        <v>310865007.42000002</v>
      </c>
      <c r="X18" s="43">
        <v>314809733.56999999</v>
      </c>
      <c r="Y18" s="43">
        <v>313837693.95999998</v>
      </c>
      <c r="Z18" s="43">
        <v>320215499.75999999</v>
      </c>
      <c r="AA18" s="43">
        <v>323830870.63999999</v>
      </c>
      <c r="AB18" s="43">
        <v>317507682.23000002</v>
      </c>
      <c r="AC18" s="43">
        <v>313290696.79000002</v>
      </c>
      <c r="AD18" s="43">
        <v>317611527.22000003</v>
      </c>
      <c r="AE18" s="43">
        <v>314933340.00999999</v>
      </c>
      <c r="AF18" s="43">
        <v>311747591.08999997</v>
      </c>
      <c r="AG18" s="43">
        <v>310871145.07999998</v>
      </c>
      <c r="AH18" s="43">
        <v>306993376.94999999</v>
      </c>
      <c r="AI18" s="43">
        <v>305735574.70999998</v>
      </c>
      <c r="AJ18" s="43">
        <v>311040661.20999998</v>
      </c>
      <c r="AK18" s="43">
        <v>316910159.31999999</v>
      </c>
      <c r="AL18" s="43">
        <v>321125558.25</v>
      </c>
      <c r="AM18" s="43">
        <v>323097173</v>
      </c>
      <c r="AN18" s="43">
        <v>320185358.88</v>
      </c>
      <c r="AO18" s="43">
        <v>319969079.06</v>
      </c>
      <c r="AP18" s="43">
        <v>310504322.86000001</v>
      </c>
      <c r="AQ18" s="43">
        <v>310227759.64999998</v>
      </c>
      <c r="AR18" s="43">
        <v>312849519.89999998</v>
      </c>
      <c r="AS18" s="43">
        <v>314362964.51999998</v>
      </c>
      <c r="AT18" s="43">
        <v>314725278.31999999</v>
      </c>
      <c r="AU18" s="43">
        <v>317468931.58999997</v>
      </c>
      <c r="AV18" s="43">
        <v>315781219.97000003</v>
      </c>
      <c r="AW18" s="43">
        <v>323723508.79000002</v>
      </c>
      <c r="AX18" s="43">
        <v>325235817.68000001</v>
      </c>
      <c r="AY18" s="43">
        <v>329662698.57999998</v>
      </c>
      <c r="AZ18" s="43">
        <v>331380668.49000001</v>
      </c>
      <c r="BA18" s="43">
        <v>329813754.67000002</v>
      </c>
      <c r="BB18" s="43">
        <v>332414753.02999997</v>
      </c>
      <c r="BC18" s="43">
        <v>328342410.25</v>
      </c>
      <c r="BD18" s="43">
        <v>331760823.64999998</v>
      </c>
      <c r="BE18" s="43">
        <v>330706736.98000002</v>
      </c>
      <c r="BF18" s="43">
        <v>329259766.61000001</v>
      </c>
      <c r="BG18" s="43">
        <v>331150975.33999997</v>
      </c>
      <c r="BH18" s="43">
        <v>333339157.75999999</v>
      </c>
      <c r="BI18" s="43">
        <v>332595952.02999997</v>
      </c>
      <c r="BJ18" s="43">
        <v>333448378.19999999</v>
      </c>
      <c r="BK18" s="43">
        <v>334325354.80000001</v>
      </c>
      <c r="BL18" s="43">
        <v>338852445.66000003</v>
      </c>
      <c r="BM18" s="43">
        <v>338218227.23000002</v>
      </c>
      <c r="BN18" s="43">
        <v>341342050.22000003</v>
      </c>
      <c r="BO18" s="43">
        <v>336206990.50999999</v>
      </c>
      <c r="BP18" s="43">
        <v>337534186.79000002</v>
      </c>
      <c r="BQ18" s="43">
        <v>338324297.22000003</v>
      </c>
      <c r="BR18" s="43">
        <v>331037808.47000003</v>
      </c>
      <c r="BS18" s="43">
        <v>328185234.97000003</v>
      </c>
      <c r="BT18" s="43">
        <v>330210208.76999998</v>
      </c>
      <c r="BU18" s="43">
        <v>332423402.10000002</v>
      </c>
      <c r="BV18" s="43">
        <v>334878466.60000002</v>
      </c>
      <c r="BW18" s="43">
        <v>340535358.79000002</v>
      </c>
      <c r="BX18" s="43">
        <v>340295411.75</v>
      </c>
      <c r="BY18" s="43">
        <v>346490120.11000001</v>
      </c>
      <c r="BZ18" s="43">
        <v>352553936.00999999</v>
      </c>
      <c r="CA18" s="43">
        <v>352046284.41000003</v>
      </c>
      <c r="CB18" s="43">
        <v>357758339.35000002</v>
      </c>
      <c r="CC18" s="43">
        <v>358890273.74000001</v>
      </c>
      <c r="CD18" s="43">
        <v>358621603.62</v>
      </c>
      <c r="CE18" s="43">
        <v>360306606.63999999</v>
      </c>
      <c r="CF18" s="43">
        <v>364936609.98000002</v>
      </c>
      <c r="CG18" s="43">
        <v>370130957</v>
      </c>
      <c r="CH18" s="43">
        <v>377957166.00999999</v>
      </c>
      <c r="CI18" s="43">
        <v>384249622.57999998</v>
      </c>
      <c r="CJ18" s="43">
        <v>384891827.27999997</v>
      </c>
      <c r="CK18" s="43">
        <v>386053499.07999998</v>
      </c>
      <c r="CL18" s="43">
        <v>390533401.02999997</v>
      </c>
      <c r="CM18" s="43">
        <v>393305210.56</v>
      </c>
      <c r="CN18" s="43">
        <v>393498867.38</v>
      </c>
      <c r="CO18" s="43">
        <v>397931982.64999998</v>
      </c>
      <c r="CP18" s="43">
        <v>398155103.41000003</v>
      </c>
      <c r="CQ18" s="43">
        <v>396091880.49000001</v>
      </c>
      <c r="CR18" s="43">
        <v>400337724.39999998</v>
      </c>
      <c r="CS18" s="43">
        <v>398231274.85000002</v>
      </c>
      <c r="CT18" s="43">
        <v>403585535.43000001</v>
      </c>
      <c r="CU18" s="43">
        <v>405686344.39999998</v>
      </c>
      <c r="CV18" s="43">
        <v>402311647.49000001</v>
      </c>
    </row>
    <row r="19" spans="3:100" x14ac:dyDescent="0.25">
      <c r="C19" s="44" t="s">
        <v>58</v>
      </c>
      <c r="D19" s="45">
        <v>233658807.44</v>
      </c>
      <c r="E19" s="45">
        <v>229282743.52000001</v>
      </c>
      <c r="F19" s="45">
        <v>226832105.06999999</v>
      </c>
      <c r="G19" s="45">
        <v>228961004.84</v>
      </c>
      <c r="H19" s="45">
        <v>228910049.21000001</v>
      </c>
      <c r="I19" s="45">
        <v>228433543.52000001</v>
      </c>
      <c r="J19" s="45">
        <v>224568125.44</v>
      </c>
      <c r="K19" s="45">
        <v>223619074.34</v>
      </c>
      <c r="L19" s="45">
        <v>220217721.06</v>
      </c>
      <c r="M19" s="45">
        <v>217798229.68000001</v>
      </c>
      <c r="N19" s="45">
        <v>218783151.25</v>
      </c>
      <c r="O19" s="45">
        <v>222420664.03999999</v>
      </c>
      <c r="P19" s="45">
        <v>219337760.34999999</v>
      </c>
      <c r="Q19" s="45">
        <v>217330900.62</v>
      </c>
      <c r="R19" s="45">
        <v>217323699.05000001</v>
      </c>
      <c r="S19" s="45">
        <v>216171765.03</v>
      </c>
      <c r="T19" s="45">
        <v>216941057.19</v>
      </c>
      <c r="U19" s="45">
        <v>214579239.37</v>
      </c>
      <c r="V19" s="45">
        <v>202753685.68000001</v>
      </c>
      <c r="W19" s="45">
        <v>199053914.27000001</v>
      </c>
      <c r="X19" s="45">
        <v>200908811.91999999</v>
      </c>
      <c r="Y19" s="45">
        <v>204120771.97</v>
      </c>
      <c r="Z19" s="45">
        <v>204405393.49000001</v>
      </c>
      <c r="AA19" s="45">
        <v>206685775.58000001</v>
      </c>
      <c r="AB19" s="45">
        <v>202855441.00999999</v>
      </c>
      <c r="AC19" s="45">
        <v>201174247.74000001</v>
      </c>
      <c r="AD19" s="45">
        <v>199799940.15000001</v>
      </c>
      <c r="AE19" s="45">
        <v>200868808.16999999</v>
      </c>
      <c r="AF19" s="45">
        <v>198029078.46000001</v>
      </c>
      <c r="AG19" s="45">
        <v>197502638.78</v>
      </c>
      <c r="AH19" s="45">
        <v>189748108.69</v>
      </c>
      <c r="AI19" s="45">
        <v>188362019.13999999</v>
      </c>
      <c r="AJ19" s="45">
        <v>189320901.93000001</v>
      </c>
      <c r="AK19" s="45">
        <v>189449464.58000001</v>
      </c>
      <c r="AL19" s="45">
        <v>191594341.61000001</v>
      </c>
      <c r="AM19" s="45">
        <v>192196897.56999999</v>
      </c>
      <c r="AN19" s="45">
        <v>185918153.83000001</v>
      </c>
      <c r="AO19" s="45">
        <v>182777777.84</v>
      </c>
      <c r="AP19" s="45">
        <v>181248775.09999999</v>
      </c>
      <c r="AQ19" s="45">
        <v>183544039.93000001</v>
      </c>
      <c r="AR19" s="45">
        <v>183666582.22</v>
      </c>
      <c r="AS19" s="45">
        <v>187204485.75</v>
      </c>
      <c r="AT19" s="45">
        <v>185925706.19999999</v>
      </c>
      <c r="AU19" s="45">
        <v>183146238.13</v>
      </c>
      <c r="AV19" s="45">
        <v>183034414.87</v>
      </c>
      <c r="AW19" s="45">
        <v>182447490.78</v>
      </c>
      <c r="AX19" s="45">
        <v>177869278.16</v>
      </c>
      <c r="AY19" s="45">
        <v>175263120.22999999</v>
      </c>
      <c r="AZ19" s="45">
        <v>167030816.74000001</v>
      </c>
      <c r="BA19" s="45">
        <v>164136986.50999999</v>
      </c>
      <c r="BB19" s="45">
        <v>163160730.81</v>
      </c>
      <c r="BC19" s="45">
        <v>163803880.44999999</v>
      </c>
      <c r="BD19" s="45">
        <v>166892020.02000001</v>
      </c>
      <c r="BE19" s="45">
        <v>164351854.63999999</v>
      </c>
      <c r="BF19" s="45">
        <v>163698176.05000001</v>
      </c>
      <c r="BG19" s="45">
        <v>161343072.34999999</v>
      </c>
      <c r="BH19" s="45">
        <v>149867805.61000001</v>
      </c>
      <c r="BI19" s="45">
        <v>150774229.03</v>
      </c>
      <c r="BJ19" s="45">
        <v>149824809.86000001</v>
      </c>
      <c r="BK19" s="45">
        <v>148518013.69999999</v>
      </c>
      <c r="BL19" s="45">
        <v>146546471.41999999</v>
      </c>
      <c r="BM19" s="45">
        <v>144724987.02000001</v>
      </c>
      <c r="BN19" s="45">
        <v>145515845.84999999</v>
      </c>
      <c r="BO19" s="45">
        <v>144779895.44999999</v>
      </c>
      <c r="BP19" s="45">
        <v>146721431.03999999</v>
      </c>
      <c r="BQ19" s="45">
        <v>147797470.84999999</v>
      </c>
      <c r="BR19" s="45">
        <v>144595490.91999999</v>
      </c>
      <c r="BS19" s="45">
        <v>141022573</v>
      </c>
      <c r="BT19" s="45">
        <v>141470449.06999999</v>
      </c>
      <c r="BU19" s="45">
        <v>139245665.91</v>
      </c>
      <c r="BV19" s="45">
        <v>139327683.52000001</v>
      </c>
      <c r="BW19" s="45">
        <v>135965904.81</v>
      </c>
      <c r="BX19" s="45">
        <v>135530528.91999999</v>
      </c>
      <c r="BY19" s="45">
        <v>135226931.38999999</v>
      </c>
      <c r="BZ19" s="45">
        <v>135146896.09999999</v>
      </c>
      <c r="CA19" s="45">
        <v>135345916.94</v>
      </c>
      <c r="CB19" s="45">
        <v>135072958.91</v>
      </c>
      <c r="CC19" s="45">
        <v>134474773.66999999</v>
      </c>
      <c r="CD19" s="45">
        <v>130124832.65000001</v>
      </c>
      <c r="CE19" s="45">
        <v>128724978.86</v>
      </c>
      <c r="CF19" s="45">
        <v>128083203.19</v>
      </c>
      <c r="CG19" s="45">
        <v>127209309.29000001</v>
      </c>
      <c r="CH19" s="45">
        <v>127293993.54000001</v>
      </c>
      <c r="CI19" s="45">
        <v>122183301.06</v>
      </c>
      <c r="CJ19" s="45">
        <v>121336636.59</v>
      </c>
      <c r="CK19" s="45">
        <v>120587424.17</v>
      </c>
      <c r="CL19" s="45">
        <v>121405888.23</v>
      </c>
      <c r="CM19" s="45">
        <v>121871283.54000001</v>
      </c>
      <c r="CN19" s="45">
        <v>120353872.18000001</v>
      </c>
      <c r="CO19" s="45">
        <v>119229736.66</v>
      </c>
      <c r="CP19" s="45">
        <v>114575173.68000001</v>
      </c>
      <c r="CQ19" s="45">
        <v>110383776.61</v>
      </c>
      <c r="CR19" s="45">
        <v>110420817.68000001</v>
      </c>
      <c r="CS19" s="45">
        <v>110499913.45999999</v>
      </c>
      <c r="CT19" s="45">
        <v>112325203.56</v>
      </c>
      <c r="CU19" s="45">
        <v>113955581</v>
      </c>
      <c r="CV19" s="45">
        <v>114642899.23999999</v>
      </c>
    </row>
    <row r="20" spans="3:100" x14ac:dyDescent="0.25">
      <c r="C20" s="42" t="s">
        <v>31</v>
      </c>
      <c r="D20" s="43">
        <v>44574713.140000001</v>
      </c>
      <c r="E20" s="43">
        <v>44858334.549999997</v>
      </c>
      <c r="F20" s="43">
        <v>45760556.369999997</v>
      </c>
      <c r="G20" s="43">
        <v>45785297.560000002</v>
      </c>
      <c r="H20" s="43">
        <v>45898432.530000001</v>
      </c>
      <c r="I20" s="43">
        <v>46281976.350000001</v>
      </c>
      <c r="J20" s="43">
        <v>46755126.219999999</v>
      </c>
      <c r="K20" s="43">
        <v>47671914.289999999</v>
      </c>
      <c r="L20" s="43">
        <v>47651592.909999996</v>
      </c>
      <c r="M20" s="43">
        <v>48289874.340000004</v>
      </c>
      <c r="N20" s="43">
        <v>48367705.289999999</v>
      </c>
      <c r="O20" s="43">
        <v>48757955.75</v>
      </c>
      <c r="P20" s="43">
        <v>48628412.170000002</v>
      </c>
      <c r="Q20" s="43">
        <v>48807281.990000002</v>
      </c>
      <c r="R20" s="43">
        <v>48337801.909999996</v>
      </c>
      <c r="S20" s="43">
        <v>48143214.600000001</v>
      </c>
      <c r="T20" s="43">
        <v>48000022.979999997</v>
      </c>
      <c r="U20" s="43">
        <v>47442411.909999996</v>
      </c>
      <c r="V20" s="43">
        <v>46285451.560000002</v>
      </c>
      <c r="W20" s="43">
        <v>45812132.079999998</v>
      </c>
      <c r="X20" s="43">
        <v>44867398.060000002</v>
      </c>
      <c r="Y20" s="43">
        <v>44811246.310000002</v>
      </c>
      <c r="Z20" s="43">
        <v>45380745.609999999</v>
      </c>
      <c r="AA20" s="43">
        <v>46185883.869999997</v>
      </c>
      <c r="AB20" s="43">
        <v>45697632.149999999</v>
      </c>
      <c r="AC20" s="43">
        <v>46471558.710000001</v>
      </c>
      <c r="AD20" s="43">
        <v>46793759.619999997</v>
      </c>
      <c r="AE20" s="43">
        <v>46935855.619999997</v>
      </c>
      <c r="AF20" s="43">
        <v>45388855.219999999</v>
      </c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</row>
    <row r="21" spans="3:100" x14ac:dyDescent="0.25">
      <c r="C21" s="44" t="s">
        <v>61</v>
      </c>
      <c r="D21" s="45">
        <v>1470261996.0899999</v>
      </c>
      <c r="E21" s="45">
        <v>1477230447.47</v>
      </c>
      <c r="F21" s="45">
        <v>1494077592.95</v>
      </c>
      <c r="G21" s="45">
        <v>1511701922.28</v>
      </c>
      <c r="H21" s="45">
        <v>1517388321.76</v>
      </c>
      <c r="I21" s="45">
        <v>1538373705.1600001</v>
      </c>
      <c r="J21" s="45">
        <v>1530242258.25</v>
      </c>
      <c r="K21" s="45">
        <v>1535803979.9200001</v>
      </c>
      <c r="L21" s="45">
        <v>1541226883.01</v>
      </c>
      <c r="M21" s="45">
        <v>1563174450.95</v>
      </c>
      <c r="N21" s="45">
        <v>1582834197.6199999</v>
      </c>
      <c r="O21" s="45">
        <v>1608870486.71</v>
      </c>
      <c r="P21" s="45">
        <v>1579199837.55</v>
      </c>
      <c r="Q21" s="45">
        <v>1595207167.8299999</v>
      </c>
      <c r="R21" s="45">
        <v>1620334381.8399999</v>
      </c>
      <c r="S21" s="45">
        <v>1620970718.4000001</v>
      </c>
      <c r="T21" s="45">
        <v>1642789057.03</v>
      </c>
      <c r="U21" s="45">
        <v>1692620117.23</v>
      </c>
      <c r="V21" s="45">
        <v>1735179099.8</v>
      </c>
      <c r="W21" s="45">
        <v>1741647547.1500001</v>
      </c>
      <c r="X21" s="45">
        <v>1773296306.3</v>
      </c>
      <c r="Y21" s="45">
        <v>1806792040.1800001</v>
      </c>
      <c r="Z21" s="45">
        <v>1831710914.5799999</v>
      </c>
      <c r="AA21" s="45">
        <v>1859977824.22</v>
      </c>
      <c r="AB21" s="45">
        <v>1866176869.71</v>
      </c>
      <c r="AC21" s="45">
        <v>1866444808.1300001</v>
      </c>
      <c r="AD21" s="45">
        <v>1878347475.8599999</v>
      </c>
      <c r="AE21" s="45">
        <v>1892334583.4100001</v>
      </c>
      <c r="AF21" s="45">
        <v>1919869168.3800001</v>
      </c>
      <c r="AG21" s="45">
        <v>1929209825.8</v>
      </c>
      <c r="AH21" s="45">
        <v>1940026208.51</v>
      </c>
      <c r="AI21" s="45">
        <v>1940217800.3499999</v>
      </c>
      <c r="AJ21" s="45">
        <v>1947859185.0599999</v>
      </c>
      <c r="AK21" s="45">
        <v>1958581473.02</v>
      </c>
      <c r="AL21" s="45">
        <v>1972055531.3900001</v>
      </c>
      <c r="AM21" s="45">
        <v>2005282307.3699999</v>
      </c>
      <c r="AN21" s="45">
        <v>1997184416.54</v>
      </c>
      <c r="AO21" s="45">
        <v>1998373248.79</v>
      </c>
      <c r="AP21" s="45">
        <v>2035523314.9400001</v>
      </c>
      <c r="AQ21" s="45">
        <v>2048461950.8399999</v>
      </c>
      <c r="AR21" s="45">
        <v>2082792360.3800001</v>
      </c>
      <c r="AS21" s="45">
        <v>2100625246.1099999</v>
      </c>
      <c r="AT21" s="45">
        <v>2066919937.1900001</v>
      </c>
      <c r="AU21" s="45">
        <v>2065713406.3900001</v>
      </c>
      <c r="AV21" s="45">
        <v>2078173726.1800001</v>
      </c>
      <c r="AW21" s="45">
        <v>2089813207.9100001</v>
      </c>
      <c r="AX21" s="45">
        <v>2086469821.3399999</v>
      </c>
      <c r="AY21" s="45">
        <v>2097859269.28</v>
      </c>
      <c r="AZ21" s="45">
        <v>2050256549.05</v>
      </c>
      <c r="BA21" s="45">
        <v>2041219344.5799999</v>
      </c>
      <c r="BB21" s="45">
        <v>2077465323.29</v>
      </c>
      <c r="BC21" s="45">
        <v>2090558457.8299999</v>
      </c>
      <c r="BD21" s="45">
        <v>2129271646.9000001</v>
      </c>
      <c r="BE21" s="45">
        <v>2166354655.5599999</v>
      </c>
      <c r="BF21" s="45">
        <v>2155711344</v>
      </c>
      <c r="BG21" s="45">
        <v>2183014170.8499999</v>
      </c>
      <c r="BH21" s="45">
        <v>2221096445.0999999</v>
      </c>
      <c r="BI21" s="45">
        <v>2286015431.1300001</v>
      </c>
      <c r="BJ21" s="45">
        <v>2373146676.04</v>
      </c>
      <c r="BK21" s="45">
        <v>2454549404.54</v>
      </c>
      <c r="BL21" s="45">
        <v>2536278626.0799999</v>
      </c>
      <c r="BM21" s="45">
        <v>2571238991.6900001</v>
      </c>
      <c r="BN21" s="45">
        <v>2635081848.1700001</v>
      </c>
      <c r="BO21" s="45">
        <v>2648052923.9899998</v>
      </c>
      <c r="BP21" s="45">
        <v>2698053519.0300002</v>
      </c>
      <c r="BQ21" s="45">
        <v>2765339222.0999999</v>
      </c>
      <c r="BR21" s="45">
        <v>2839227089.2600002</v>
      </c>
      <c r="BS21" s="45">
        <v>2899304876.46</v>
      </c>
      <c r="BT21" s="45">
        <v>2941402114.6500001</v>
      </c>
      <c r="BU21" s="45">
        <v>3017267203.9899998</v>
      </c>
      <c r="BV21" s="45">
        <v>3053582545.6500001</v>
      </c>
      <c r="BW21" s="45">
        <v>3128972030.4000001</v>
      </c>
      <c r="BX21" s="45">
        <v>3166495275.5900002</v>
      </c>
      <c r="BY21" s="45">
        <v>3184919534.3299999</v>
      </c>
      <c r="BZ21" s="45">
        <v>3233583956.6599998</v>
      </c>
      <c r="CA21" s="45">
        <v>3280578835.1399999</v>
      </c>
      <c r="CB21" s="45">
        <v>3310197456.5900002</v>
      </c>
      <c r="CC21" s="45">
        <v>3342063046.77</v>
      </c>
      <c r="CD21" s="45">
        <v>3346337369.5700002</v>
      </c>
      <c r="CE21" s="45">
        <v>3332691811.5799999</v>
      </c>
      <c r="CF21" s="45">
        <v>3386889600.6599998</v>
      </c>
      <c r="CG21" s="45">
        <v>3455046912.2600002</v>
      </c>
      <c r="CH21" s="45">
        <v>3512921714.75</v>
      </c>
      <c r="CI21" s="45">
        <v>3558130107.9200001</v>
      </c>
      <c r="CJ21" s="45">
        <v>3566354161.8699999</v>
      </c>
      <c r="CK21" s="45">
        <v>3575386837.52</v>
      </c>
      <c r="CL21" s="45">
        <v>3654688464.02</v>
      </c>
      <c r="CM21" s="45">
        <v>3701004281.9899998</v>
      </c>
      <c r="CN21" s="45">
        <v>3732642745.0799999</v>
      </c>
      <c r="CO21" s="45">
        <v>3776047659.3200002</v>
      </c>
      <c r="CP21" s="45">
        <v>3751510883.1100001</v>
      </c>
      <c r="CQ21" s="45">
        <v>3741865008.9400001</v>
      </c>
      <c r="CR21" s="45">
        <v>3778006898.6700001</v>
      </c>
      <c r="CS21" s="45">
        <v>3791448251.23</v>
      </c>
      <c r="CT21" s="45">
        <v>3809219952.54</v>
      </c>
      <c r="CU21" s="45">
        <v>3848782563.73</v>
      </c>
      <c r="CV21" s="45">
        <v>3860263752.5999999</v>
      </c>
    </row>
    <row r="22" spans="3:100" x14ac:dyDescent="0.25">
      <c r="C22" s="42" t="s">
        <v>60</v>
      </c>
      <c r="D22" s="43">
        <v>1081781221.0699999</v>
      </c>
      <c r="E22" s="43">
        <v>1068680151.1799999</v>
      </c>
      <c r="F22" s="43">
        <v>1074756600.45</v>
      </c>
      <c r="G22" s="43">
        <v>1078346692.55</v>
      </c>
      <c r="H22" s="43">
        <v>1100524074.02</v>
      </c>
      <c r="I22" s="43">
        <v>1117934052.0799999</v>
      </c>
      <c r="J22" s="43">
        <v>1115788897.8499999</v>
      </c>
      <c r="K22" s="43">
        <v>1114147502.97</v>
      </c>
      <c r="L22" s="43">
        <v>1135183788.1300001</v>
      </c>
      <c r="M22" s="43">
        <v>1158593193.5799999</v>
      </c>
      <c r="N22" s="43">
        <v>1193810982.77</v>
      </c>
      <c r="O22" s="43">
        <v>1218791561.1099999</v>
      </c>
      <c r="P22" s="43">
        <v>1196413876.2</v>
      </c>
      <c r="Q22" s="43">
        <v>1205216048.98</v>
      </c>
      <c r="R22" s="43">
        <v>1205125498.4100001</v>
      </c>
      <c r="S22" s="43">
        <v>1192600128.96</v>
      </c>
      <c r="T22" s="43">
        <v>1203272696.9100001</v>
      </c>
      <c r="U22" s="43">
        <v>1209490922.8299999</v>
      </c>
      <c r="V22" s="43">
        <v>1211487221.5</v>
      </c>
      <c r="W22" s="43">
        <v>1217696043.9400001</v>
      </c>
      <c r="X22" s="43">
        <v>1227989263.9300001</v>
      </c>
      <c r="Y22" s="43">
        <v>1234904183.28</v>
      </c>
      <c r="Z22" s="43">
        <v>1242781783.55</v>
      </c>
      <c r="AA22" s="43">
        <v>1224494459.4000001</v>
      </c>
      <c r="AB22" s="43">
        <v>1238668165.6400001</v>
      </c>
      <c r="AC22" s="43">
        <v>1215291882.5599999</v>
      </c>
      <c r="AD22" s="43">
        <v>1216965324.8299999</v>
      </c>
      <c r="AE22" s="43">
        <v>1240508787.3399999</v>
      </c>
      <c r="AF22" s="43">
        <v>1272068218.1600001</v>
      </c>
      <c r="AG22" s="43">
        <v>1272069218.1600001</v>
      </c>
      <c r="AH22" s="43">
        <v>1333007532.5899999</v>
      </c>
      <c r="AI22" s="43">
        <v>1369587848.25</v>
      </c>
      <c r="AJ22" s="43">
        <v>1410523597.8399999</v>
      </c>
      <c r="AK22" s="43">
        <v>1462846285.4100001</v>
      </c>
      <c r="AL22" s="43">
        <v>1522017457.54</v>
      </c>
      <c r="AM22" s="43">
        <v>1577340735.71</v>
      </c>
      <c r="AN22" s="43">
        <v>1611783444.8599999</v>
      </c>
      <c r="AO22" s="43">
        <v>1633771479.6900001</v>
      </c>
      <c r="AP22" s="43">
        <v>1679717923.6500001</v>
      </c>
      <c r="AQ22" s="43">
        <v>1711121737.26</v>
      </c>
      <c r="AR22" s="43">
        <v>1741234757.79</v>
      </c>
      <c r="AS22" s="43">
        <v>1772305250.28</v>
      </c>
      <c r="AT22" s="43">
        <v>1795112792.9000001</v>
      </c>
      <c r="AU22" s="43">
        <v>1808265905.77</v>
      </c>
      <c r="AV22" s="43">
        <v>1825075581.8800001</v>
      </c>
      <c r="AW22" s="43">
        <v>1836207677.6700001</v>
      </c>
      <c r="AX22" s="43">
        <v>1866559040.3299999</v>
      </c>
      <c r="AY22" s="43">
        <v>1897939329.3299999</v>
      </c>
      <c r="AZ22" s="43">
        <v>1989123732.9300001</v>
      </c>
      <c r="BA22" s="43">
        <v>1959059710.3399999</v>
      </c>
      <c r="BB22" s="43">
        <v>1997204926.4400001</v>
      </c>
      <c r="BC22" s="43">
        <v>2032050295.23</v>
      </c>
      <c r="BD22" s="43">
        <v>2082432083.9400001</v>
      </c>
      <c r="BE22" s="43">
        <v>2109087043.54</v>
      </c>
      <c r="BF22" s="43">
        <v>2133182198</v>
      </c>
      <c r="BG22" s="43">
        <v>2173754967.9499998</v>
      </c>
      <c r="BH22" s="43">
        <v>2209533653.3299999</v>
      </c>
      <c r="BI22" s="43">
        <v>2278539952.6100001</v>
      </c>
      <c r="BJ22" s="43">
        <v>2339308910.9400001</v>
      </c>
      <c r="BK22" s="43">
        <v>2401600268.8899999</v>
      </c>
      <c r="BL22" s="43">
        <v>2540079142.5100002</v>
      </c>
      <c r="BM22" s="43">
        <v>2546778345.4200001</v>
      </c>
      <c r="BN22" s="43">
        <v>2599730408.5500002</v>
      </c>
      <c r="BO22" s="43">
        <v>2615413687.9200001</v>
      </c>
      <c r="BP22" s="43">
        <v>2659398932.4000001</v>
      </c>
      <c r="BQ22" s="43">
        <v>2703606581.8099999</v>
      </c>
      <c r="BR22" s="43">
        <v>2700883949.7199998</v>
      </c>
      <c r="BS22" s="43">
        <v>2732921059.3699999</v>
      </c>
      <c r="BT22" s="43">
        <v>2747135671.5900002</v>
      </c>
      <c r="BU22" s="43">
        <v>2751067205.96</v>
      </c>
      <c r="BV22" s="43">
        <v>2762188338.0599999</v>
      </c>
      <c r="BW22" s="43">
        <v>2766226546.98</v>
      </c>
      <c r="BX22" s="43">
        <v>2721405326.8600001</v>
      </c>
      <c r="BY22" s="43">
        <v>2671729144.3600001</v>
      </c>
      <c r="BZ22" s="43">
        <v>2645733672.3299999</v>
      </c>
      <c r="CA22" s="43">
        <v>2625574590.3400002</v>
      </c>
      <c r="CB22" s="43">
        <v>2594526514.1799998</v>
      </c>
      <c r="CC22" s="43">
        <v>2531297321.6599998</v>
      </c>
      <c r="CD22" s="43">
        <v>2481090327.6100001</v>
      </c>
      <c r="CE22" s="43">
        <v>2433629500.4000001</v>
      </c>
      <c r="CF22" s="43">
        <v>2395197531.1900001</v>
      </c>
      <c r="CG22" s="43">
        <v>2359696426.96</v>
      </c>
      <c r="CH22" s="43">
        <v>2339297099.73</v>
      </c>
      <c r="CI22" s="43">
        <v>2339297099.73</v>
      </c>
      <c r="CJ22" s="43">
        <v>2260767808.3000002</v>
      </c>
      <c r="CK22" s="43">
        <v>2225327697.25</v>
      </c>
      <c r="CL22" s="43">
        <v>2208033009.3200002</v>
      </c>
      <c r="CM22" s="43">
        <v>2201664209.1199999</v>
      </c>
      <c r="CN22" s="43">
        <v>2178729725.8299999</v>
      </c>
      <c r="CO22" s="43">
        <v>2174213387.5599999</v>
      </c>
      <c r="CP22" s="43">
        <v>2181211762.3899999</v>
      </c>
      <c r="CQ22" s="43">
        <v>2188120973</v>
      </c>
      <c r="CR22" s="43">
        <v>2200707435.3099999</v>
      </c>
      <c r="CS22" s="43">
        <v>2213278579.7600002</v>
      </c>
      <c r="CT22" s="43">
        <v>2228290530.6100001</v>
      </c>
      <c r="CU22" s="43">
        <v>2243859177.9200001</v>
      </c>
      <c r="CV22" s="43">
        <v>2238007981.5599999</v>
      </c>
    </row>
    <row r="23" spans="3:100" x14ac:dyDescent="0.25">
      <c r="C23" s="44" t="s">
        <v>24</v>
      </c>
      <c r="D23" s="45">
        <v>540483490.63999999</v>
      </c>
      <c r="E23" s="45">
        <v>540347668.27999997</v>
      </c>
      <c r="F23" s="45">
        <v>547336891.09000003</v>
      </c>
      <c r="G23" s="45">
        <v>548844149.78999996</v>
      </c>
      <c r="H23" s="45">
        <v>551660251.11000001</v>
      </c>
      <c r="I23" s="45">
        <v>561335437.41999996</v>
      </c>
      <c r="J23" s="45">
        <v>565348084.75</v>
      </c>
      <c r="K23" s="45">
        <v>572895772.21000004</v>
      </c>
      <c r="L23" s="45">
        <v>580338780.78999996</v>
      </c>
      <c r="M23" s="45">
        <v>588927024.01999998</v>
      </c>
      <c r="N23" s="45">
        <v>596170791.03999996</v>
      </c>
      <c r="O23" s="45">
        <v>607742281.5</v>
      </c>
      <c r="P23" s="45">
        <v>615428025.61000001</v>
      </c>
      <c r="Q23" s="45">
        <v>612860002.24000001</v>
      </c>
      <c r="R23" s="45">
        <v>619933938.16999996</v>
      </c>
      <c r="S23" s="45">
        <v>621672126.83000004</v>
      </c>
      <c r="T23" s="45">
        <v>625156735.55999994</v>
      </c>
      <c r="U23" s="45">
        <v>631851976.25</v>
      </c>
      <c r="V23" s="45">
        <v>639113089</v>
      </c>
      <c r="W23" s="45">
        <v>642892690.29999995</v>
      </c>
      <c r="X23" s="45">
        <v>655465584.21000004</v>
      </c>
      <c r="Y23" s="45">
        <v>666232680.98000002</v>
      </c>
      <c r="Z23" s="45">
        <v>680435225.50999999</v>
      </c>
      <c r="AA23" s="45">
        <v>702868778.37</v>
      </c>
      <c r="AB23" s="45">
        <v>709782132.13999999</v>
      </c>
      <c r="AC23" s="45">
        <v>715993745.11000001</v>
      </c>
      <c r="AD23" s="45">
        <v>723600925.30999994</v>
      </c>
      <c r="AE23" s="45">
        <v>727581454.09000003</v>
      </c>
      <c r="AF23" s="45">
        <v>721875544.60000002</v>
      </c>
      <c r="AG23" s="45">
        <v>724000514.22000003</v>
      </c>
      <c r="AH23" s="45">
        <v>726279845.69000006</v>
      </c>
      <c r="AI23" s="45">
        <v>714779702.79999995</v>
      </c>
      <c r="AJ23" s="45">
        <v>711483554.03999996</v>
      </c>
      <c r="AK23" s="45">
        <v>711436417</v>
      </c>
      <c r="AL23" s="45">
        <v>704720741.13</v>
      </c>
      <c r="AM23" s="45">
        <v>697316421.98000002</v>
      </c>
      <c r="AN23" s="45">
        <v>668051312.53999996</v>
      </c>
      <c r="AO23" s="45">
        <v>655915268.21000004</v>
      </c>
      <c r="AP23" s="45">
        <v>646038971.38</v>
      </c>
      <c r="AQ23" s="45">
        <v>642518771.07000005</v>
      </c>
      <c r="AR23" s="45">
        <v>641201921.39999998</v>
      </c>
      <c r="AS23" s="45">
        <v>633769282.84000003</v>
      </c>
      <c r="AT23" s="45">
        <v>624329319.16999996</v>
      </c>
      <c r="AU23" s="45">
        <v>619651673.30999994</v>
      </c>
      <c r="AV23" s="45">
        <v>621096423.91999996</v>
      </c>
      <c r="AW23" s="45">
        <v>623609205.23000002</v>
      </c>
      <c r="AX23" s="45">
        <v>616394786.98000002</v>
      </c>
      <c r="AY23" s="45">
        <v>620010651.47000003</v>
      </c>
      <c r="AZ23" s="45">
        <v>621659472.62</v>
      </c>
      <c r="BA23" s="45">
        <v>618251178.61000001</v>
      </c>
      <c r="BB23" s="45">
        <v>623111005.20000005</v>
      </c>
      <c r="BC23" s="45">
        <v>633363698.22000003</v>
      </c>
      <c r="BD23" s="45">
        <v>637643814.25</v>
      </c>
      <c r="BE23" s="45">
        <v>643116711.13</v>
      </c>
      <c r="BF23" s="45">
        <v>617608461.79999995</v>
      </c>
      <c r="BG23" s="45">
        <v>626015489.67999995</v>
      </c>
      <c r="BH23" s="45">
        <v>636754427.25999999</v>
      </c>
      <c r="BI23" s="45">
        <v>650968188.26999998</v>
      </c>
      <c r="BJ23" s="45">
        <v>661569026.34000003</v>
      </c>
      <c r="BK23" s="45">
        <v>676382430.30999994</v>
      </c>
      <c r="BL23" s="45">
        <v>681619724.64999998</v>
      </c>
      <c r="BM23" s="45">
        <v>679969209.57000005</v>
      </c>
      <c r="BN23" s="45">
        <v>688259349.40999997</v>
      </c>
      <c r="BO23" s="45">
        <v>697413424.72000003</v>
      </c>
      <c r="BP23" s="45">
        <v>701299482.48000002</v>
      </c>
      <c r="BQ23" s="45">
        <v>704614166.95000005</v>
      </c>
      <c r="BR23" s="45">
        <v>711340599.94000006</v>
      </c>
      <c r="BS23" s="45">
        <v>715129593.40999997</v>
      </c>
      <c r="BT23" s="45">
        <v>722364673.82000005</v>
      </c>
      <c r="BU23" s="45">
        <v>737970800.97000003</v>
      </c>
      <c r="BV23" s="45">
        <v>751946645.33000004</v>
      </c>
      <c r="BW23" s="45">
        <v>757728278.41999996</v>
      </c>
      <c r="BX23" s="45">
        <v>770980792.30999994</v>
      </c>
      <c r="BY23" s="45">
        <v>775040693.98000002</v>
      </c>
      <c r="BZ23" s="45">
        <v>783081602.44000006</v>
      </c>
      <c r="CA23" s="45">
        <v>791272430.14999998</v>
      </c>
      <c r="CB23" s="45">
        <v>799316298.87</v>
      </c>
      <c r="CC23" s="45">
        <v>808748565.07000005</v>
      </c>
      <c r="CD23" s="45">
        <v>813700983.25999999</v>
      </c>
      <c r="CE23" s="45">
        <v>818488250.33000004</v>
      </c>
      <c r="CF23" s="45">
        <v>822493724.05999994</v>
      </c>
      <c r="CG23" s="45">
        <v>829370394.48000002</v>
      </c>
      <c r="CH23" s="45">
        <v>830652048.66999996</v>
      </c>
      <c r="CI23" s="45">
        <v>835821855.03999996</v>
      </c>
      <c r="CJ23" s="45">
        <v>834256775.33000004</v>
      </c>
      <c r="CK23" s="45">
        <v>832081885.13</v>
      </c>
      <c r="CL23" s="45">
        <v>832748205.42999995</v>
      </c>
      <c r="CM23" s="45">
        <v>838210068.83000004</v>
      </c>
      <c r="CN23" s="45">
        <v>830132048.88</v>
      </c>
      <c r="CO23" s="45">
        <v>832270253.89999998</v>
      </c>
      <c r="CP23" s="45">
        <v>831911195</v>
      </c>
      <c r="CQ23" s="45">
        <v>825762186.42999995</v>
      </c>
      <c r="CR23" s="45">
        <v>825212141.23000002</v>
      </c>
      <c r="CS23" s="45">
        <v>826140884.14999998</v>
      </c>
      <c r="CT23" s="45">
        <v>821559538.52999997</v>
      </c>
      <c r="CU23" s="45">
        <v>822688495.51999998</v>
      </c>
      <c r="CV23" s="45">
        <v>810578286.30999994</v>
      </c>
    </row>
    <row r="24" spans="3:100" x14ac:dyDescent="0.25">
      <c r="C24" s="42" t="s">
        <v>59</v>
      </c>
      <c r="D24" s="43">
        <v>1184073526.51</v>
      </c>
      <c r="E24" s="43">
        <v>1175850835.1199999</v>
      </c>
      <c r="F24" s="43">
        <v>1168318721.0799999</v>
      </c>
      <c r="G24" s="43">
        <v>1174016630.4000001</v>
      </c>
      <c r="H24" s="43">
        <v>1180720823.3099999</v>
      </c>
      <c r="I24" s="43">
        <v>1183273320</v>
      </c>
      <c r="J24" s="43">
        <v>1188714252.3199999</v>
      </c>
      <c r="K24" s="43">
        <v>1189034771.52</v>
      </c>
      <c r="L24" s="43">
        <v>1187932914.9300001</v>
      </c>
      <c r="M24" s="43">
        <v>1189519233.3599999</v>
      </c>
      <c r="N24" s="43">
        <v>1198201927.5599999</v>
      </c>
      <c r="O24" s="43">
        <v>1209479599.53</v>
      </c>
      <c r="P24" s="43">
        <v>1204464313.1700001</v>
      </c>
      <c r="Q24" s="43">
        <v>1212640811.1199999</v>
      </c>
      <c r="R24" s="43">
        <v>1231820478.3699999</v>
      </c>
      <c r="S24" s="43">
        <v>1237584452.3299999</v>
      </c>
      <c r="T24" s="43">
        <v>1246275043.26</v>
      </c>
      <c r="U24" s="43">
        <v>1244921650.1800001</v>
      </c>
      <c r="V24" s="43">
        <v>1250095797.29</v>
      </c>
      <c r="W24" s="43">
        <v>1258495866.5999999</v>
      </c>
      <c r="X24" s="43">
        <v>1258085379.27</v>
      </c>
      <c r="Y24" s="43">
        <v>1265449481.1700001</v>
      </c>
      <c r="Z24" s="43">
        <v>1267387898.1900001</v>
      </c>
      <c r="AA24" s="43">
        <v>1270645982.5799999</v>
      </c>
      <c r="AB24" s="43">
        <v>1288930827.6400001</v>
      </c>
      <c r="AC24" s="43">
        <v>1279592555.6300001</v>
      </c>
      <c r="AD24" s="43">
        <v>1293460388.1900001</v>
      </c>
      <c r="AE24" s="43">
        <v>1296390918.9400001</v>
      </c>
      <c r="AF24" s="43">
        <v>1303940095.6300001</v>
      </c>
      <c r="AG24" s="43">
        <v>1302773990.21</v>
      </c>
      <c r="AH24" s="43">
        <v>1307333514.0599999</v>
      </c>
      <c r="AI24" s="43">
        <v>1307793997.4100001</v>
      </c>
      <c r="AJ24" s="43">
        <v>1312424064.23</v>
      </c>
      <c r="AK24" s="43">
        <v>1315452025.71</v>
      </c>
      <c r="AL24" s="43">
        <v>1325169742.6600001</v>
      </c>
      <c r="AM24" s="43">
        <v>1358122091.9300001</v>
      </c>
      <c r="AN24" s="43">
        <v>1396751597.23</v>
      </c>
      <c r="AO24" s="43">
        <v>1403608188.76</v>
      </c>
      <c r="AP24" s="43">
        <v>1409447021.5999999</v>
      </c>
      <c r="AQ24" s="43">
        <v>1409135580.48</v>
      </c>
      <c r="AR24" s="43">
        <v>1409887996.03</v>
      </c>
      <c r="AS24" s="43">
        <v>1389182721.74</v>
      </c>
      <c r="AT24" s="43">
        <v>1370601343.95</v>
      </c>
      <c r="AU24" s="43">
        <v>1351892844.0999999</v>
      </c>
      <c r="AV24" s="43">
        <v>1350318599.29</v>
      </c>
      <c r="AW24" s="43">
        <v>1341638215.0799999</v>
      </c>
      <c r="AX24" s="43">
        <v>1346142058.8</v>
      </c>
      <c r="AY24" s="43">
        <v>1363937853.0899999</v>
      </c>
      <c r="AZ24" s="43">
        <v>1358874933.3</v>
      </c>
      <c r="BA24" s="43">
        <v>1357887894.1800001</v>
      </c>
      <c r="BB24" s="43">
        <v>1365256136.76</v>
      </c>
      <c r="BC24" s="43">
        <v>1373698087.72</v>
      </c>
      <c r="BD24" s="43">
        <v>1382105020.21</v>
      </c>
      <c r="BE24" s="43">
        <v>1373119770.9000001</v>
      </c>
      <c r="BF24" s="43">
        <v>1352379710.9300001</v>
      </c>
      <c r="BG24" s="43">
        <v>1364246586.1900001</v>
      </c>
      <c r="BH24" s="43">
        <v>1377713703.71</v>
      </c>
      <c r="BI24" s="43">
        <v>1382006733.71</v>
      </c>
      <c r="BJ24" s="43">
        <v>1408176143.1400001</v>
      </c>
      <c r="BK24" s="43">
        <v>1432696806.79</v>
      </c>
      <c r="BL24" s="43">
        <v>1439654409.75</v>
      </c>
      <c r="BM24" s="43">
        <v>1435738996.1300001</v>
      </c>
      <c r="BN24" s="43">
        <v>1447661706.96</v>
      </c>
      <c r="BO24" s="43">
        <v>1442712795.1199999</v>
      </c>
      <c r="BP24" s="43">
        <v>1467422527.99</v>
      </c>
      <c r="BQ24" s="43">
        <v>1479095686.02</v>
      </c>
      <c r="BR24" s="43">
        <v>1479725959.3599999</v>
      </c>
      <c r="BS24" s="43">
        <v>1495953502.9400001</v>
      </c>
      <c r="BT24" s="43">
        <v>1513869545.47</v>
      </c>
      <c r="BU24" s="43">
        <v>1523592351.4300001</v>
      </c>
      <c r="BV24" s="43">
        <v>1533878406.75</v>
      </c>
      <c r="BW24" s="43">
        <v>1561710707.6600001</v>
      </c>
      <c r="BX24" s="43">
        <v>1558658891.01</v>
      </c>
      <c r="BY24" s="43">
        <v>1557998575.2</v>
      </c>
      <c r="BZ24" s="43">
        <v>1561403444.71</v>
      </c>
      <c r="CA24" s="43">
        <v>1557396657.23</v>
      </c>
      <c r="CB24" s="43">
        <v>1559484882.05</v>
      </c>
      <c r="CC24" s="43">
        <v>1554474232.4400001</v>
      </c>
      <c r="CD24" s="43">
        <v>1551939686.55</v>
      </c>
      <c r="CE24" s="43">
        <v>1543032575.54</v>
      </c>
      <c r="CF24" s="43">
        <v>1545160662.5999999</v>
      </c>
      <c r="CG24" s="43">
        <v>1553219907.21</v>
      </c>
      <c r="CH24" s="43">
        <v>1560597077.5</v>
      </c>
      <c r="CI24" s="43">
        <v>1584591595.4400001</v>
      </c>
      <c r="CJ24" s="43">
        <v>1582306530.1199999</v>
      </c>
      <c r="CK24" s="43">
        <v>1588466462.95</v>
      </c>
      <c r="CL24" s="43">
        <v>1595526326.78</v>
      </c>
      <c r="CM24" s="43">
        <v>1597057625.95</v>
      </c>
      <c r="CN24" s="43">
        <v>1597999611.72</v>
      </c>
      <c r="CO24" s="43">
        <v>1610460104.3</v>
      </c>
      <c r="CP24" s="43">
        <v>1618313604.4200001</v>
      </c>
      <c r="CQ24" s="43">
        <v>1629044409.72</v>
      </c>
      <c r="CR24" s="43">
        <v>1632509209.3399999</v>
      </c>
      <c r="CS24" s="43">
        <v>1645570094.77</v>
      </c>
      <c r="CT24" s="43">
        <v>1661972187.6600001</v>
      </c>
      <c r="CU24" s="43">
        <v>1696436762.71</v>
      </c>
      <c r="CV24" s="43">
        <v>1707017334.8299999</v>
      </c>
    </row>
    <row r="25" spans="3:100" x14ac:dyDescent="0.25">
      <c r="C25" s="44" t="s">
        <v>47</v>
      </c>
      <c r="D25" s="45">
        <v>578250957.50999999</v>
      </c>
      <c r="E25" s="45">
        <v>580464771.80999994</v>
      </c>
      <c r="F25" s="45">
        <v>579611104.02999997</v>
      </c>
      <c r="G25" s="45">
        <v>591130989.29999995</v>
      </c>
      <c r="H25" s="45">
        <v>607672587.83000004</v>
      </c>
      <c r="I25" s="45">
        <v>637415121.94000006</v>
      </c>
      <c r="J25" s="45">
        <v>639279620.86000001</v>
      </c>
      <c r="K25" s="45">
        <v>646094375.09000003</v>
      </c>
      <c r="L25" s="45">
        <v>654335498.75999999</v>
      </c>
      <c r="M25" s="45">
        <v>671615543.13</v>
      </c>
      <c r="N25" s="45">
        <v>703725090.34000003</v>
      </c>
      <c r="O25" s="45">
        <v>728243345.59000003</v>
      </c>
      <c r="P25" s="45">
        <v>690116198.94000006</v>
      </c>
      <c r="Q25" s="45">
        <v>675296684.69000006</v>
      </c>
      <c r="R25" s="45">
        <v>673523458.24000001</v>
      </c>
      <c r="S25" s="45">
        <v>670721613.30999994</v>
      </c>
      <c r="T25" s="45">
        <v>649668752.12</v>
      </c>
      <c r="U25" s="45">
        <v>639635199.80999994</v>
      </c>
      <c r="V25" s="45">
        <v>612168699.99000001</v>
      </c>
      <c r="W25" s="45">
        <v>593103991.50999999</v>
      </c>
      <c r="X25" s="45">
        <v>590466681.72000003</v>
      </c>
      <c r="Y25" s="45">
        <v>572980807.47000003</v>
      </c>
      <c r="Z25" s="45">
        <v>545601073.91999996</v>
      </c>
      <c r="AA25" s="45">
        <v>542253012.30999994</v>
      </c>
      <c r="AB25" s="45">
        <v>533501637.52999997</v>
      </c>
      <c r="AC25" s="45">
        <v>529056239.31</v>
      </c>
      <c r="AD25" s="45">
        <v>505792110.58999997</v>
      </c>
      <c r="AE25" s="45">
        <v>504078933.75</v>
      </c>
      <c r="AF25" s="45">
        <v>510985723.69</v>
      </c>
      <c r="AG25" s="45">
        <v>510417853.79000002</v>
      </c>
      <c r="AH25" s="45">
        <v>512680246.92000002</v>
      </c>
      <c r="AI25" s="45">
        <v>515752504.57999998</v>
      </c>
      <c r="AJ25" s="45">
        <v>513559248.81999999</v>
      </c>
      <c r="AK25" s="45">
        <v>531458353.63</v>
      </c>
      <c r="AL25" s="45">
        <v>523500410.07999998</v>
      </c>
      <c r="AM25" s="45">
        <v>525468412.49000001</v>
      </c>
      <c r="AN25" s="45">
        <v>517152801.62</v>
      </c>
      <c r="AO25" s="45">
        <v>514726195.88999999</v>
      </c>
      <c r="AP25" s="45">
        <v>501953063.05000001</v>
      </c>
      <c r="AQ25" s="45">
        <v>486574248.52999997</v>
      </c>
      <c r="AR25" s="45">
        <v>480948188.92000002</v>
      </c>
      <c r="AS25" s="45">
        <v>475531444.50999999</v>
      </c>
      <c r="AT25" s="45">
        <v>472147611.29000002</v>
      </c>
      <c r="AU25" s="45">
        <v>491018572.38999999</v>
      </c>
      <c r="AV25" s="45">
        <v>494169997.38</v>
      </c>
      <c r="AW25" s="45">
        <v>491299298.31999999</v>
      </c>
      <c r="AX25" s="45">
        <v>495659651.00999999</v>
      </c>
      <c r="AY25" s="45">
        <v>506527947.30000001</v>
      </c>
      <c r="AZ25" s="45">
        <v>440961679.24000001</v>
      </c>
      <c r="BA25" s="45">
        <v>435204261.11000001</v>
      </c>
      <c r="BB25" s="45">
        <v>435193941.42000002</v>
      </c>
      <c r="BC25" s="45">
        <v>429738273.95999998</v>
      </c>
      <c r="BD25" s="45">
        <v>424578923.58999997</v>
      </c>
      <c r="BE25" s="45">
        <v>420487625.20999998</v>
      </c>
      <c r="BF25" s="45">
        <v>405172969.35000002</v>
      </c>
      <c r="BG25" s="45">
        <v>397093410.39999998</v>
      </c>
      <c r="BH25" s="45">
        <v>395593285.22000003</v>
      </c>
      <c r="BI25" s="45">
        <v>397592053.75999999</v>
      </c>
      <c r="BJ25" s="45">
        <v>398615107.70999998</v>
      </c>
      <c r="BK25" s="45">
        <v>392549824.04000002</v>
      </c>
      <c r="BL25" s="45">
        <v>380411255.69999999</v>
      </c>
      <c r="BM25" s="45">
        <v>369971649.06</v>
      </c>
      <c r="BN25" s="45">
        <v>367811238.51999998</v>
      </c>
      <c r="BO25" s="45">
        <v>363757652.88</v>
      </c>
      <c r="BP25" s="45">
        <v>355260307.08999997</v>
      </c>
      <c r="BQ25" s="45">
        <v>349302108.19</v>
      </c>
      <c r="BR25" s="45">
        <v>344082575.01999998</v>
      </c>
      <c r="BS25" s="45">
        <v>341936337.97000003</v>
      </c>
      <c r="BT25" s="45">
        <v>336586538.93000001</v>
      </c>
      <c r="BU25" s="45">
        <v>380310517.63999999</v>
      </c>
      <c r="BV25" s="45">
        <v>386591814.42000002</v>
      </c>
      <c r="BW25" s="45">
        <v>385783318.31999999</v>
      </c>
      <c r="BX25" s="45">
        <v>374677961.27999997</v>
      </c>
      <c r="BY25" s="45">
        <v>375460434.25</v>
      </c>
      <c r="BZ25" s="45">
        <v>373078178.13999999</v>
      </c>
      <c r="CA25" s="45">
        <v>367682974.76999998</v>
      </c>
      <c r="CB25" s="45">
        <v>369405414.60000002</v>
      </c>
      <c r="CC25" s="45">
        <v>368892175.19999999</v>
      </c>
      <c r="CD25" s="45">
        <v>367123193.06</v>
      </c>
      <c r="CE25" s="45">
        <v>367634933.25</v>
      </c>
      <c r="CF25" s="45">
        <v>376401367.77999997</v>
      </c>
      <c r="CG25" s="45">
        <v>376775879.07999998</v>
      </c>
      <c r="CH25" s="45">
        <v>375514453.23000002</v>
      </c>
      <c r="CI25" s="45">
        <v>374589876.56999999</v>
      </c>
      <c r="CJ25" s="45">
        <v>371861998.35000002</v>
      </c>
      <c r="CK25" s="45">
        <v>372286412.06</v>
      </c>
      <c r="CL25" s="45">
        <v>374795975.33999997</v>
      </c>
      <c r="CM25" s="45">
        <v>372434712.87</v>
      </c>
      <c r="CN25" s="45">
        <v>374370296.45999998</v>
      </c>
      <c r="CO25" s="45">
        <v>377351503.31</v>
      </c>
      <c r="CP25" s="45">
        <v>377296688.58999997</v>
      </c>
      <c r="CQ25" s="45">
        <v>376070207.41000003</v>
      </c>
      <c r="CR25" s="45">
        <v>372127006.63999999</v>
      </c>
      <c r="CS25" s="45">
        <v>363825788.75</v>
      </c>
      <c r="CT25" s="45">
        <v>364406301.48000002</v>
      </c>
      <c r="CU25" s="45">
        <v>365126445.27999997</v>
      </c>
      <c r="CV25" s="45">
        <v>364673061.52999997</v>
      </c>
    </row>
    <row r="26" spans="3:100" x14ac:dyDescent="0.25">
      <c r="C26" s="42" t="s">
        <v>71</v>
      </c>
      <c r="D26" s="47"/>
      <c r="E26" s="47"/>
      <c r="F26" s="47"/>
      <c r="G26" s="47"/>
      <c r="H26" s="47"/>
      <c r="I26" s="47"/>
      <c r="J26" s="47"/>
      <c r="K26" s="47"/>
      <c r="L26" s="43">
        <v>34862.17</v>
      </c>
      <c r="M26" s="43">
        <v>1398891.4</v>
      </c>
      <c r="N26" s="43">
        <v>4801190.42</v>
      </c>
      <c r="O26" s="43">
        <v>10672763.74</v>
      </c>
      <c r="P26" s="43">
        <v>18502119.120000001</v>
      </c>
      <c r="Q26" s="43">
        <v>137464837.15000001</v>
      </c>
      <c r="R26" s="43">
        <v>144382117.62</v>
      </c>
      <c r="S26" s="43">
        <v>151428517.12</v>
      </c>
      <c r="T26" s="43">
        <v>159203135.19999999</v>
      </c>
      <c r="U26" s="43">
        <v>172277729.09999999</v>
      </c>
      <c r="V26" s="43">
        <v>184314140.68000001</v>
      </c>
      <c r="W26" s="43">
        <v>193984032.13</v>
      </c>
      <c r="X26" s="43">
        <v>214542115.02000001</v>
      </c>
      <c r="Y26" s="43">
        <v>236022444.34999999</v>
      </c>
      <c r="Z26" s="43">
        <v>255094437.33000001</v>
      </c>
      <c r="AA26" s="43">
        <v>270057377.86000001</v>
      </c>
      <c r="AB26" s="43">
        <v>287020622.83999997</v>
      </c>
      <c r="AC26" s="43">
        <v>296172234.27999997</v>
      </c>
      <c r="AD26" s="43">
        <v>309412627.81999999</v>
      </c>
      <c r="AE26" s="43">
        <v>318288513.44999999</v>
      </c>
      <c r="AF26" s="43">
        <v>330055808.83999997</v>
      </c>
      <c r="AG26" s="43">
        <v>345607846.32999998</v>
      </c>
      <c r="AH26" s="43">
        <v>349727020.33999997</v>
      </c>
      <c r="AI26" s="43">
        <v>344869070.23000002</v>
      </c>
      <c r="AJ26" s="43">
        <v>339884903.58999997</v>
      </c>
      <c r="AK26" s="43">
        <v>332019897.57999998</v>
      </c>
      <c r="AL26" s="43">
        <v>321313906.10000002</v>
      </c>
      <c r="AM26" s="43">
        <v>318395488.45999998</v>
      </c>
      <c r="AN26" s="43">
        <v>332892546.62</v>
      </c>
      <c r="AO26" s="43">
        <v>319316677.51999998</v>
      </c>
      <c r="AP26" s="43">
        <v>317778055.24000001</v>
      </c>
      <c r="AQ26" s="43">
        <v>324431121.51999998</v>
      </c>
      <c r="AR26" s="43">
        <v>335041256.49000001</v>
      </c>
      <c r="AS26" s="43">
        <v>351119880.13</v>
      </c>
      <c r="AT26" s="43">
        <v>365105705.75</v>
      </c>
      <c r="AU26" s="43">
        <v>363870542.79000002</v>
      </c>
      <c r="AV26" s="43">
        <v>374811120.05000001</v>
      </c>
      <c r="AW26" s="43">
        <v>382905504.99000001</v>
      </c>
      <c r="AX26" s="43">
        <v>393980014.58999997</v>
      </c>
      <c r="AY26" s="43">
        <v>410097802.13</v>
      </c>
      <c r="AZ26" s="43">
        <v>444191608.61000001</v>
      </c>
      <c r="BA26" s="43">
        <v>446031977.81999999</v>
      </c>
      <c r="BB26" s="43">
        <v>457640503.88</v>
      </c>
      <c r="BC26" s="43">
        <v>473388530.61000001</v>
      </c>
      <c r="BD26" s="43">
        <v>484018988.26999998</v>
      </c>
      <c r="BE26" s="43">
        <v>514670927.33999997</v>
      </c>
      <c r="BF26" s="43">
        <v>534529875.79000002</v>
      </c>
      <c r="BG26" s="43">
        <v>521521587.91000003</v>
      </c>
      <c r="BH26" s="43">
        <v>513946157.19</v>
      </c>
      <c r="BI26" s="43">
        <v>505718850.02999997</v>
      </c>
      <c r="BJ26" s="43">
        <v>494946348.08999997</v>
      </c>
      <c r="BK26" s="43">
        <v>499201665.91000003</v>
      </c>
      <c r="BL26" s="43">
        <v>516622383.22000003</v>
      </c>
      <c r="BM26" s="43">
        <v>505765649.08999997</v>
      </c>
      <c r="BN26" s="43">
        <v>494406777.05000001</v>
      </c>
      <c r="BO26" s="43">
        <v>486618059.92000002</v>
      </c>
      <c r="BP26" s="43">
        <v>474145797.35000002</v>
      </c>
      <c r="BQ26" s="43">
        <v>489365005.01999998</v>
      </c>
      <c r="BR26" s="43">
        <v>495590330.66000003</v>
      </c>
      <c r="BS26" s="43">
        <v>506873150.05000001</v>
      </c>
      <c r="BT26" s="43">
        <v>515987985.04000002</v>
      </c>
      <c r="BU26" s="43">
        <v>528408113.79000002</v>
      </c>
      <c r="BV26" s="43">
        <v>549199747.08000004</v>
      </c>
      <c r="BW26" s="43">
        <v>570080765.87</v>
      </c>
      <c r="BX26" s="43">
        <v>615598380.16999996</v>
      </c>
      <c r="BY26" s="43">
        <v>631342093.76999998</v>
      </c>
      <c r="BZ26" s="43">
        <v>647628561.72000003</v>
      </c>
      <c r="CA26" s="43">
        <v>655633457.21000004</v>
      </c>
      <c r="CB26" s="43">
        <v>668974431.88999999</v>
      </c>
      <c r="CC26" s="43">
        <v>691056522.95000005</v>
      </c>
      <c r="CD26" s="43">
        <v>704371152.03999996</v>
      </c>
      <c r="CE26" s="43">
        <v>710401910.49000001</v>
      </c>
      <c r="CF26" s="43">
        <v>719922672.82000005</v>
      </c>
      <c r="CG26" s="43">
        <v>732402695.33000004</v>
      </c>
      <c r="CH26" s="43">
        <v>755342360.94000006</v>
      </c>
      <c r="CI26" s="43">
        <v>784277730.37</v>
      </c>
      <c r="CJ26" s="43">
        <v>816167051.00999999</v>
      </c>
      <c r="CK26" s="43">
        <v>815995501.08000004</v>
      </c>
      <c r="CL26" s="43">
        <v>820217748.03999996</v>
      </c>
      <c r="CM26" s="43">
        <v>825117985.96000004</v>
      </c>
      <c r="CN26" s="43">
        <v>831212181.40999997</v>
      </c>
      <c r="CO26" s="43">
        <v>837712445.90999997</v>
      </c>
      <c r="CP26" s="43">
        <v>832378650.55999994</v>
      </c>
      <c r="CQ26" s="43">
        <v>824050077.41999996</v>
      </c>
      <c r="CR26" s="43">
        <v>826654987.75</v>
      </c>
      <c r="CS26" s="43">
        <v>837121402.15999997</v>
      </c>
      <c r="CT26" s="43">
        <v>843811144.55999994</v>
      </c>
      <c r="CU26" s="43">
        <v>851510434.61000001</v>
      </c>
      <c r="CV26" s="43">
        <v>889202276.84000003</v>
      </c>
    </row>
    <row r="27" spans="3:100" ht="25.5" x14ac:dyDescent="0.25">
      <c r="C27" s="44" t="s">
        <v>30</v>
      </c>
      <c r="D27" s="45">
        <v>49130848.68</v>
      </c>
      <c r="E27" s="45">
        <v>49011637.420000002</v>
      </c>
      <c r="F27" s="45">
        <v>48374705</v>
      </c>
      <c r="G27" s="45">
        <v>47591645.189999998</v>
      </c>
      <c r="H27" s="45">
        <v>48372243.350000001</v>
      </c>
      <c r="I27" s="45">
        <v>47510223.210000001</v>
      </c>
      <c r="J27" s="45">
        <v>48480213.920000002</v>
      </c>
      <c r="K27" s="45">
        <v>49737300.200000003</v>
      </c>
      <c r="L27" s="45">
        <v>51292337</v>
      </c>
      <c r="M27" s="45">
        <v>52205792.100000001</v>
      </c>
      <c r="N27" s="45">
        <v>52145046.539999999</v>
      </c>
      <c r="O27" s="45">
        <v>52442685.079999998</v>
      </c>
      <c r="P27" s="45">
        <v>51477707.670000002</v>
      </c>
      <c r="Q27" s="45">
        <v>52156120.590000004</v>
      </c>
      <c r="R27" s="45">
        <v>52612971.729999997</v>
      </c>
      <c r="S27" s="45">
        <v>52291047.009999998</v>
      </c>
      <c r="T27" s="45">
        <v>52758297.729999997</v>
      </c>
      <c r="U27" s="45">
        <v>53591729.060000002</v>
      </c>
      <c r="V27" s="45">
        <v>53216874.439999998</v>
      </c>
      <c r="W27" s="45">
        <v>52690501.990000002</v>
      </c>
      <c r="X27" s="45">
        <v>52481991.140000001</v>
      </c>
      <c r="Y27" s="45">
        <v>51373440.469999999</v>
      </c>
      <c r="Z27" s="45">
        <v>51974082.530000001</v>
      </c>
      <c r="AA27" s="45">
        <v>51742805.740000002</v>
      </c>
      <c r="AB27" s="45">
        <v>50614560.259999998</v>
      </c>
      <c r="AC27" s="45">
        <v>49859669.810000002</v>
      </c>
      <c r="AD27" s="45">
        <v>50428093.130000003</v>
      </c>
      <c r="AE27" s="45">
        <v>49445810.240000002</v>
      </c>
      <c r="AF27" s="45">
        <v>48477004.329999998</v>
      </c>
      <c r="AG27" s="45">
        <v>47630495.659999996</v>
      </c>
      <c r="AH27" s="45">
        <v>47519116.200000003</v>
      </c>
      <c r="AI27" s="45">
        <v>47582244.729999997</v>
      </c>
      <c r="AJ27" s="45">
        <v>48459712.030000001</v>
      </c>
      <c r="AK27" s="45">
        <v>48785516.600000001</v>
      </c>
      <c r="AL27" s="45">
        <v>49574799.310000002</v>
      </c>
      <c r="AM27" s="45">
        <v>49965642.399999999</v>
      </c>
      <c r="AN27" s="45">
        <v>49747458.079999998</v>
      </c>
      <c r="AO27" s="45">
        <v>49928696.710000001</v>
      </c>
      <c r="AP27" s="45">
        <v>50368993.609999999</v>
      </c>
      <c r="AQ27" s="45">
        <v>49493859.880000003</v>
      </c>
      <c r="AR27" s="45">
        <v>50081904.880000003</v>
      </c>
      <c r="AS27" s="45">
        <v>50432290.68</v>
      </c>
      <c r="AT27" s="45">
        <v>49479684.350000001</v>
      </c>
      <c r="AU27" s="45">
        <v>48528269.920000002</v>
      </c>
      <c r="AV27" s="45">
        <v>47981780.189999998</v>
      </c>
      <c r="AW27" s="45">
        <v>49365761.630000003</v>
      </c>
      <c r="AX27" s="45">
        <v>50436333.640000001</v>
      </c>
      <c r="AY27" s="45">
        <v>50155226.82</v>
      </c>
      <c r="AZ27" s="45">
        <v>49978035.549999997</v>
      </c>
      <c r="BA27" s="45">
        <v>50135806.810000002</v>
      </c>
      <c r="BB27" s="45">
        <v>49759838.899999999</v>
      </c>
      <c r="BC27" s="45">
        <v>50447410.68</v>
      </c>
      <c r="BD27" s="45">
        <v>50311502.32</v>
      </c>
      <c r="BE27" s="45">
        <v>47832357.920000002</v>
      </c>
      <c r="BF27" s="45">
        <v>47382854.039999999</v>
      </c>
      <c r="BG27" s="45">
        <v>47260405.880000003</v>
      </c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</row>
    <row r="28" spans="3:100" ht="25.5" x14ac:dyDescent="0.25">
      <c r="C28" s="42" t="s">
        <v>32</v>
      </c>
      <c r="D28" s="43">
        <v>238788106.80000001</v>
      </c>
      <c r="E28" s="43">
        <v>238416994.19999999</v>
      </c>
      <c r="F28" s="43">
        <v>242851867.81</v>
      </c>
      <c r="G28" s="43">
        <v>244183735.61000001</v>
      </c>
      <c r="H28" s="43">
        <v>245323166.80000001</v>
      </c>
      <c r="I28" s="43">
        <v>249602125.46000001</v>
      </c>
      <c r="J28" s="43">
        <v>254110854.72</v>
      </c>
      <c r="K28" s="43">
        <v>261609861.74000001</v>
      </c>
      <c r="L28" s="43">
        <v>268904125.56999999</v>
      </c>
      <c r="M28" s="43">
        <v>276873189.07999998</v>
      </c>
      <c r="N28" s="43">
        <v>286838224.79000002</v>
      </c>
      <c r="O28" s="43">
        <v>295429797.56</v>
      </c>
      <c r="P28" s="43">
        <v>301014975.5</v>
      </c>
      <c r="Q28" s="43">
        <v>306031088.19999999</v>
      </c>
      <c r="R28" s="43">
        <v>313121445.5</v>
      </c>
      <c r="S28" s="43">
        <v>321710799.61000001</v>
      </c>
      <c r="T28" s="43">
        <v>333972714.62</v>
      </c>
      <c r="U28" s="43">
        <v>350404188.74000001</v>
      </c>
      <c r="V28" s="43">
        <v>357710458.81</v>
      </c>
      <c r="W28" s="43">
        <v>366080576.02999997</v>
      </c>
      <c r="X28" s="43">
        <v>366763631.58999997</v>
      </c>
      <c r="Y28" s="43">
        <v>374503914.04000002</v>
      </c>
      <c r="Z28" s="43">
        <v>385263943.69</v>
      </c>
      <c r="AA28" s="43">
        <v>395642931.94999999</v>
      </c>
      <c r="AB28" s="43">
        <v>404020835.5</v>
      </c>
      <c r="AC28" s="43">
        <v>410465107.12</v>
      </c>
      <c r="AD28" s="43">
        <v>413635240.05000001</v>
      </c>
      <c r="AE28" s="43">
        <v>418885350.5</v>
      </c>
      <c r="AF28" s="43">
        <v>423799308.63999999</v>
      </c>
      <c r="AG28" s="43">
        <v>430737693.00999999</v>
      </c>
      <c r="AH28" s="43">
        <v>435645445.81</v>
      </c>
      <c r="AI28" s="43">
        <v>439899326.48000002</v>
      </c>
      <c r="AJ28" s="43">
        <v>442727515.45999998</v>
      </c>
      <c r="AK28" s="43">
        <v>449243221.31</v>
      </c>
      <c r="AL28" s="43">
        <v>453787799.50999999</v>
      </c>
      <c r="AM28" s="43">
        <v>458186338.19999999</v>
      </c>
      <c r="AN28" s="43">
        <v>461060343.60000002</v>
      </c>
      <c r="AO28" s="43">
        <v>455724894.16000003</v>
      </c>
      <c r="AP28" s="43">
        <v>453632803.68000001</v>
      </c>
      <c r="AQ28" s="43">
        <v>466619737.69</v>
      </c>
      <c r="AR28" s="43">
        <v>479997222.31</v>
      </c>
      <c r="AS28" s="43">
        <v>484122949.29000002</v>
      </c>
      <c r="AT28" s="43">
        <v>484375464.64999998</v>
      </c>
      <c r="AU28" s="43">
        <v>483719091.31</v>
      </c>
      <c r="AV28" s="43">
        <v>486947823.13</v>
      </c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</row>
    <row r="29" spans="3:100" ht="25.5" x14ac:dyDescent="0.25">
      <c r="C29" s="44" t="s">
        <v>28</v>
      </c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5">
        <v>440523.76</v>
      </c>
      <c r="AL29" s="45">
        <v>1020105.48</v>
      </c>
      <c r="AM29" s="45">
        <v>1882100.11</v>
      </c>
      <c r="AN29" s="45">
        <v>2933785.16</v>
      </c>
      <c r="AO29" s="45">
        <v>3690000.53</v>
      </c>
      <c r="AP29" s="45">
        <v>4541777.2</v>
      </c>
      <c r="AQ29" s="45">
        <v>5056529.6500000004</v>
      </c>
      <c r="AR29" s="45">
        <v>5716975.0300000003</v>
      </c>
      <c r="AS29" s="45">
        <v>6262420.5999999996</v>
      </c>
      <c r="AT29" s="45">
        <v>6604312.29</v>
      </c>
      <c r="AU29" s="45">
        <v>7367648.04</v>
      </c>
      <c r="AV29" s="45">
        <v>8052782.9500000002</v>
      </c>
      <c r="AW29" s="45">
        <v>8596899.4100000001</v>
      </c>
      <c r="AX29" s="45">
        <v>9688669.0999999996</v>
      </c>
      <c r="AY29" s="45">
        <v>11361965.560000001</v>
      </c>
      <c r="AZ29" s="45">
        <v>12761762.720000001</v>
      </c>
      <c r="BA29" s="45">
        <v>13658893.279999999</v>
      </c>
      <c r="BB29" s="45">
        <v>14272309.550000001</v>
      </c>
      <c r="BC29" s="45">
        <v>15677582.220000001</v>
      </c>
      <c r="BD29" s="45">
        <v>17042000.149999999</v>
      </c>
      <c r="BE29" s="45">
        <v>18816155.239999998</v>
      </c>
      <c r="BF29" s="45">
        <v>20859646.899999999</v>
      </c>
      <c r="BG29" s="45">
        <v>23306907.600000001</v>
      </c>
      <c r="BH29" s="45">
        <v>25121657.780000001</v>
      </c>
      <c r="BI29" s="45">
        <v>27716109.48</v>
      </c>
      <c r="BJ29" s="45">
        <v>30358157.050000001</v>
      </c>
      <c r="BK29" s="45">
        <v>33566049.479999997</v>
      </c>
      <c r="BL29" s="45">
        <v>36252540.399999999</v>
      </c>
      <c r="BM29" s="45">
        <v>38497253.82</v>
      </c>
      <c r="BN29" s="45">
        <v>41479300.369999997</v>
      </c>
      <c r="BO29" s="45">
        <v>44443003.390000001</v>
      </c>
      <c r="BP29" s="45">
        <v>47378204.210000001</v>
      </c>
      <c r="BQ29" s="45">
        <v>50522385.520000003</v>
      </c>
      <c r="BR29" s="45">
        <v>53441426.520000003</v>
      </c>
      <c r="BS29" s="45">
        <v>56302909.57</v>
      </c>
      <c r="BT29" s="45">
        <v>59459076.549999997</v>
      </c>
      <c r="BU29" s="45">
        <v>62249152.07</v>
      </c>
      <c r="BV29" s="45">
        <v>66356739.880000003</v>
      </c>
      <c r="BW29" s="45">
        <v>71674673.670000002</v>
      </c>
      <c r="BX29" s="45">
        <v>75727789.939999998</v>
      </c>
      <c r="BY29" s="45">
        <v>77736475.480000004</v>
      </c>
      <c r="BZ29" s="45">
        <v>78845301.569999993</v>
      </c>
      <c r="CA29" s="45">
        <v>79587143.599999994</v>
      </c>
      <c r="CB29" s="45">
        <v>80341688.040000007</v>
      </c>
      <c r="CC29" s="45">
        <v>81084393.489999995</v>
      </c>
      <c r="CD29" s="45">
        <v>80819558.150000006</v>
      </c>
      <c r="CE29" s="45">
        <v>82385385.480000004</v>
      </c>
      <c r="CF29" s="45">
        <v>84069235.459999993</v>
      </c>
      <c r="CG29" s="45">
        <v>85441848.099999994</v>
      </c>
      <c r="CH29" s="45">
        <v>87149478.079999998</v>
      </c>
      <c r="CI29" s="45">
        <v>90028025.719999999</v>
      </c>
      <c r="CJ29" s="45">
        <v>90091624.170000002</v>
      </c>
      <c r="CK29" s="45">
        <v>91463577.930000007</v>
      </c>
      <c r="CL29" s="45">
        <v>93018697.349999994</v>
      </c>
      <c r="CM29" s="45">
        <v>92987574.260000005</v>
      </c>
      <c r="CN29" s="45">
        <v>94441989.780000001</v>
      </c>
      <c r="CO29" s="45">
        <v>97340638.040000007</v>
      </c>
      <c r="CP29" s="45">
        <v>99982443.950000003</v>
      </c>
      <c r="CQ29" s="45">
        <v>100407930.03</v>
      </c>
      <c r="CR29" s="45">
        <v>102073967.09999999</v>
      </c>
      <c r="CS29" s="45">
        <v>102801475.52</v>
      </c>
      <c r="CT29" s="45">
        <v>103755449.8</v>
      </c>
      <c r="CU29" s="45">
        <v>106084962.69</v>
      </c>
      <c r="CV29" s="45">
        <v>105405659.36</v>
      </c>
    </row>
    <row r="30" spans="3:100" x14ac:dyDescent="0.25">
      <c r="C30" s="42" t="s">
        <v>40</v>
      </c>
      <c r="D30" s="43">
        <v>3602774.21</v>
      </c>
      <c r="E30" s="43">
        <v>4917502.63</v>
      </c>
      <c r="F30" s="43">
        <v>6277445.4800000004</v>
      </c>
      <c r="G30" s="43">
        <v>7544289.4900000002</v>
      </c>
      <c r="H30" s="43">
        <v>8696144.6899999995</v>
      </c>
      <c r="I30" s="43">
        <v>9819774.4299999997</v>
      </c>
      <c r="J30" s="43">
        <v>10930779.48</v>
      </c>
      <c r="K30" s="43">
        <v>11663224.640000001</v>
      </c>
      <c r="L30" s="43">
        <v>12075033.98</v>
      </c>
      <c r="M30" s="43">
        <v>12721201.25</v>
      </c>
      <c r="N30" s="43">
        <v>13296128.449999999</v>
      </c>
      <c r="O30" s="43">
        <v>13510962.869999999</v>
      </c>
      <c r="P30" s="43">
        <v>13930952</v>
      </c>
      <c r="Q30" s="43">
        <v>14262566.109999999</v>
      </c>
      <c r="R30" s="43">
        <v>14969676.529999999</v>
      </c>
      <c r="S30" s="43">
        <v>16472438.52</v>
      </c>
      <c r="T30" s="43">
        <v>16907992.030000001</v>
      </c>
      <c r="U30" s="43">
        <v>17627720.940000001</v>
      </c>
      <c r="V30" s="43">
        <v>18165711.550000001</v>
      </c>
      <c r="W30" s="43">
        <v>18465597.030000001</v>
      </c>
      <c r="X30" s="43">
        <v>18400958.140000001</v>
      </c>
      <c r="Y30" s="43">
        <v>18309716.039999999</v>
      </c>
      <c r="Z30" s="43">
        <v>18996510.109999999</v>
      </c>
      <c r="AA30" s="43">
        <v>19975248.68</v>
      </c>
      <c r="AB30" s="43">
        <v>20520329.43</v>
      </c>
      <c r="AC30" s="43">
        <v>20366852.920000002</v>
      </c>
      <c r="AD30" s="43">
        <v>20028021.57</v>
      </c>
      <c r="AE30" s="43">
        <v>20149751.460000001</v>
      </c>
      <c r="AF30" s="43">
        <v>20133386.010000002</v>
      </c>
      <c r="AG30" s="43">
        <v>20305056.879999999</v>
      </c>
      <c r="AH30" s="43">
        <v>20404490.309999999</v>
      </c>
      <c r="AI30" s="43">
        <v>21128748.359999999</v>
      </c>
      <c r="AJ30" s="43">
        <v>21526515.5</v>
      </c>
      <c r="AK30" s="43">
        <v>21710474.23</v>
      </c>
      <c r="AL30" s="43">
        <v>21888825.5</v>
      </c>
      <c r="AM30" s="43">
        <v>22046753.010000002</v>
      </c>
      <c r="AN30" s="43">
        <v>22274049.91</v>
      </c>
      <c r="AO30" s="43">
        <v>23226666.690000001</v>
      </c>
      <c r="AP30" s="43">
        <v>24023329.489999998</v>
      </c>
      <c r="AQ30" s="43">
        <v>24835544.050000001</v>
      </c>
      <c r="AR30" s="43">
        <v>25128778.190000001</v>
      </c>
      <c r="AS30" s="43">
        <v>25735563.460000001</v>
      </c>
      <c r="AT30" s="43">
        <v>26372924.850000001</v>
      </c>
      <c r="AU30" s="43">
        <v>26676284.25</v>
      </c>
      <c r="AV30" s="43">
        <v>27455899.489999998</v>
      </c>
      <c r="AW30" s="43">
        <v>28295029.989999998</v>
      </c>
      <c r="AX30" s="43">
        <v>28953964.870000001</v>
      </c>
      <c r="AY30" s="43">
        <v>28783123.34</v>
      </c>
      <c r="AZ30" s="43">
        <v>29292400.129999999</v>
      </c>
      <c r="BA30" s="43">
        <v>29811080.41</v>
      </c>
      <c r="BB30" s="43">
        <v>30008883.16</v>
      </c>
      <c r="BC30" s="43">
        <v>29967822.23</v>
      </c>
      <c r="BD30" s="43">
        <v>30492385.859999999</v>
      </c>
      <c r="BE30" s="43">
        <v>30843056.600000001</v>
      </c>
      <c r="BF30" s="43">
        <v>30397245.48</v>
      </c>
      <c r="BG30" s="43">
        <v>30885664.34</v>
      </c>
      <c r="BH30" s="43">
        <v>31279113.59</v>
      </c>
      <c r="BI30" s="43">
        <v>32228539.899999999</v>
      </c>
      <c r="BJ30" s="43">
        <v>32573554.550000001</v>
      </c>
      <c r="BK30" s="43">
        <v>33071417.920000002</v>
      </c>
      <c r="BL30" s="43">
        <v>33215173.510000002</v>
      </c>
      <c r="BM30" s="43">
        <v>33624415.270000003</v>
      </c>
      <c r="BN30" s="43">
        <v>33849577.939999998</v>
      </c>
      <c r="BO30" s="43">
        <v>34815974.079999998</v>
      </c>
      <c r="BP30" s="43">
        <v>35216367.670000002</v>
      </c>
      <c r="BQ30" s="43">
        <v>35708552.090000004</v>
      </c>
      <c r="BR30" s="43">
        <v>35868036.560000002</v>
      </c>
      <c r="BS30" s="43">
        <v>37031587.149999999</v>
      </c>
      <c r="BT30" s="43">
        <v>37541528.079999998</v>
      </c>
      <c r="BU30" s="43">
        <v>38249906.829999998</v>
      </c>
      <c r="BV30" s="43">
        <v>38809018.380000003</v>
      </c>
      <c r="BW30" s="43">
        <v>38933832.100000001</v>
      </c>
      <c r="BX30" s="43">
        <v>39110452.93</v>
      </c>
      <c r="BY30" s="43">
        <v>39454399.350000001</v>
      </c>
      <c r="BZ30" s="43">
        <v>40124510.140000001</v>
      </c>
      <c r="CA30" s="43">
        <v>40823893.350000001</v>
      </c>
      <c r="CB30" s="43">
        <v>40445543.609999999</v>
      </c>
      <c r="CC30" s="43">
        <v>40511659.350000001</v>
      </c>
      <c r="CD30" s="43">
        <v>40084222.359999999</v>
      </c>
      <c r="CE30" s="43">
        <v>39272084.799999997</v>
      </c>
      <c r="CF30" s="43">
        <v>39055620</v>
      </c>
      <c r="CG30" s="43">
        <v>38936084.329999998</v>
      </c>
      <c r="CH30" s="43">
        <v>38542390.030000001</v>
      </c>
      <c r="CI30" s="43">
        <v>39161036.920000002</v>
      </c>
      <c r="CJ30" s="43">
        <v>38173640.799999997</v>
      </c>
      <c r="CK30" s="43">
        <v>38523486.390000001</v>
      </c>
      <c r="CL30" s="43">
        <v>37895897.280000001</v>
      </c>
      <c r="CM30" s="43">
        <v>37436350.780000001</v>
      </c>
      <c r="CN30" s="43">
        <v>37737004.390000001</v>
      </c>
      <c r="CO30" s="43">
        <v>36681904.25</v>
      </c>
      <c r="CP30" s="43">
        <v>37196302.450000003</v>
      </c>
      <c r="CQ30" s="43">
        <v>36166250.799999997</v>
      </c>
      <c r="CR30" s="43">
        <v>35272459.719999999</v>
      </c>
      <c r="CS30" s="43">
        <v>35174727.719999999</v>
      </c>
      <c r="CT30" s="43">
        <v>35210646.079999998</v>
      </c>
      <c r="CU30" s="43">
        <v>36079672.979999997</v>
      </c>
      <c r="CV30" s="43">
        <v>36443665.759999998</v>
      </c>
    </row>
    <row r="31" spans="3:100" ht="38.25" x14ac:dyDescent="0.25">
      <c r="C31" s="44" t="s">
        <v>29</v>
      </c>
      <c r="D31" s="45">
        <v>32465427.27</v>
      </c>
      <c r="E31" s="45">
        <v>32652372.829999998</v>
      </c>
      <c r="F31" s="45">
        <v>33375410.289999999</v>
      </c>
      <c r="G31" s="45">
        <v>33011363.199999999</v>
      </c>
      <c r="H31" s="45">
        <v>32704682.82</v>
      </c>
      <c r="I31" s="45">
        <v>32062441.739999998</v>
      </c>
      <c r="J31" s="45">
        <v>32218297.239999998</v>
      </c>
      <c r="K31" s="45">
        <v>32845178.18</v>
      </c>
      <c r="L31" s="45">
        <v>32196717.09</v>
      </c>
      <c r="M31" s="45">
        <v>32757574.649999999</v>
      </c>
      <c r="N31" s="45">
        <v>32772366.27</v>
      </c>
      <c r="O31" s="45">
        <v>33114738.41</v>
      </c>
      <c r="P31" s="45">
        <v>32447080.260000002</v>
      </c>
      <c r="Q31" s="45">
        <v>30215959.059999999</v>
      </c>
      <c r="R31" s="45">
        <v>30240970.949999999</v>
      </c>
      <c r="S31" s="45">
        <v>29514421.350000001</v>
      </c>
      <c r="T31" s="45">
        <v>30786459.510000002</v>
      </c>
      <c r="U31" s="45">
        <v>32148810.579999998</v>
      </c>
      <c r="V31" s="45">
        <v>33835459.390000001</v>
      </c>
      <c r="W31" s="45">
        <v>33292550.07</v>
      </c>
      <c r="X31" s="45">
        <v>33708296.5</v>
      </c>
      <c r="Y31" s="45">
        <v>36774793.689999998</v>
      </c>
      <c r="Z31" s="45">
        <v>37993576.060000002</v>
      </c>
      <c r="AA31" s="45">
        <v>39482805.359999999</v>
      </c>
      <c r="AB31" s="45">
        <v>38680586.479999997</v>
      </c>
      <c r="AC31" s="45">
        <v>37681715.350000001</v>
      </c>
      <c r="AD31" s="45">
        <v>37917828.859999999</v>
      </c>
      <c r="AE31" s="45">
        <v>38675052.32</v>
      </c>
      <c r="AF31" s="45">
        <v>39997586.479999997</v>
      </c>
      <c r="AG31" s="45">
        <v>41788632.859999999</v>
      </c>
      <c r="AH31" s="45">
        <v>43106132.140000001</v>
      </c>
      <c r="AI31" s="45">
        <v>44715669.030000001</v>
      </c>
      <c r="AJ31" s="45">
        <v>46360902.829999998</v>
      </c>
      <c r="AK31" s="45">
        <v>48013750.43</v>
      </c>
      <c r="AL31" s="45">
        <v>48994572.049999997</v>
      </c>
      <c r="AM31" s="45">
        <v>48892359.390000001</v>
      </c>
      <c r="AN31" s="45">
        <v>48281172.979999997</v>
      </c>
      <c r="AO31" s="45">
        <v>48499803.520000003</v>
      </c>
      <c r="AP31" s="45">
        <v>49367831.729999997</v>
      </c>
      <c r="AQ31" s="45">
        <v>50716273.07</v>
      </c>
      <c r="AR31" s="45">
        <v>52098198.82</v>
      </c>
      <c r="AS31" s="45">
        <v>51961666.619999997</v>
      </c>
      <c r="AT31" s="45">
        <v>50335620.890000001</v>
      </c>
      <c r="AU31" s="45">
        <v>50538576.810000002</v>
      </c>
      <c r="AV31" s="45">
        <v>49629650.219999999</v>
      </c>
      <c r="AW31" s="45">
        <v>50882662.590000004</v>
      </c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</row>
    <row r="32" spans="3:100" ht="25.5" x14ac:dyDescent="0.25">
      <c r="C32" s="42" t="s">
        <v>39</v>
      </c>
      <c r="D32" s="43">
        <v>85591376.280000001</v>
      </c>
      <c r="E32" s="43">
        <v>88041015.120000005</v>
      </c>
      <c r="F32" s="43">
        <v>89459903.359999999</v>
      </c>
      <c r="G32" s="43">
        <v>90854154.040000007</v>
      </c>
      <c r="H32" s="43">
        <v>90918656.159999996</v>
      </c>
      <c r="I32" s="43">
        <v>92629422.879999995</v>
      </c>
      <c r="J32" s="43">
        <v>92243813.989999995</v>
      </c>
      <c r="K32" s="43">
        <v>95611651.120000005</v>
      </c>
      <c r="L32" s="43">
        <v>98362937.560000002</v>
      </c>
      <c r="M32" s="43">
        <v>100694831.92</v>
      </c>
      <c r="N32" s="43">
        <v>102805197.11</v>
      </c>
      <c r="O32" s="43">
        <v>105093422.13</v>
      </c>
      <c r="P32" s="43">
        <v>108311845.13</v>
      </c>
      <c r="Q32" s="43">
        <v>110585091.3</v>
      </c>
      <c r="R32" s="43">
        <v>112299831.23999999</v>
      </c>
      <c r="S32" s="43">
        <v>115133655.12</v>
      </c>
      <c r="T32" s="43">
        <v>118246137.48</v>
      </c>
      <c r="U32" s="43">
        <v>121825522.98</v>
      </c>
      <c r="V32" s="43">
        <v>124087821.41</v>
      </c>
      <c r="W32" s="43">
        <v>128968004.09</v>
      </c>
      <c r="X32" s="43">
        <v>133466629.67</v>
      </c>
      <c r="Y32" s="43">
        <v>136364580.34</v>
      </c>
      <c r="Z32" s="43">
        <v>139840607.22999999</v>
      </c>
      <c r="AA32" s="43">
        <v>141641372.21000001</v>
      </c>
      <c r="AB32" s="43">
        <v>146193620.28</v>
      </c>
      <c r="AC32" s="43">
        <v>148747651.84999999</v>
      </c>
      <c r="AD32" s="43">
        <v>151924164.36000001</v>
      </c>
      <c r="AE32" s="43">
        <v>153135421.66999999</v>
      </c>
      <c r="AF32" s="43">
        <v>154369510.00999999</v>
      </c>
      <c r="AG32" s="43">
        <v>151710156.56</v>
      </c>
      <c r="AH32" s="43">
        <v>150859825.47</v>
      </c>
      <c r="AI32" s="43">
        <v>150816308.25</v>
      </c>
      <c r="AJ32" s="43">
        <v>151636410.84999999</v>
      </c>
      <c r="AK32" s="43">
        <v>152221964.34</v>
      </c>
      <c r="AL32" s="43">
        <v>153976250.59999999</v>
      </c>
      <c r="AM32" s="43">
        <v>156039415.19999999</v>
      </c>
      <c r="AN32" s="43">
        <v>160776452.83000001</v>
      </c>
      <c r="AO32" s="43">
        <v>162523407.03999999</v>
      </c>
      <c r="AP32" s="43">
        <v>162004298.63</v>
      </c>
      <c r="AQ32" s="43">
        <v>159251111.65000001</v>
      </c>
      <c r="AR32" s="43">
        <v>156116349.69</v>
      </c>
      <c r="AS32" s="43">
        <v>154410355.13999999</v>
      </c>
      <c r="AT32" s="43">
        <v>153649268.88</v>
      </c>
      <c r="AU32" s="43">
        <v>153126702.47</v>
      </c>
      <c r="AV32" s="43">
        <v>153075738.43000001</v>
      </c>
      <c r="AW32" s="43">
        <v>151966029.06</v>
      </c>
      <c r="AX32" s="43">
        <v>150193648.97</v>
      </c>
      <c r="AY32" s="43">
        <v>150101565.30000001</v>
      </c>
      <c r="AZ32" s="43">
        <v>152421446.37</v>
      </c>
      <c r="BA32" s="43">
        <v>152832774.88999999</v>
      </c>
      <c r="BB32" s="43">
        <v>153911674.83000001</v>
      </c>
      <c r="BC32" s="43">
        <v>153909953.97999999</v>
      </c>
      <c r="BD32" s="43">
        <v>158710184.36000001</v>
      </c>
      <c r="BE32" s="43">
        <v>161428086.87</v>
      </c>
      <c r="BF32" s="43">
        <v>163792348.09</v>
      </c>
      <c r="BG32" s="43">
        <v>166840401.80000001</v>
      </c>
      <c r="BH32" s="43">
        <v>171576720.25999999</v>
      </c>
      <c r="BI32" s="43">
        <v>177345655.41999999</v>
      </c>
      <c r="BJ32" s="43">
        <v>181253310.13</v>
      </c>
      <c r="BK32" s="43">
        <v>185044041.94</v>
      </c>
      <c r="BL32" s="43">
        <v>191011516</v>
      </c>
      <c r="BM32" s="43">
        <v>199645232.13999999</v>
      </c>
      <c r="BN32" s="43">
        <v>209110517.81999999</v>
      </c>
      <c r="BO32" s="43">
        <v>215254193.16</v>
      </c>
      <c r="BP32" s="43">
        <v>230971233.34</v>
      </c>
      <c r="BQ32" s="43">
        <v>249919107.00999999</v>
      </c>
      <c r="BR32" s="43">
        <v>322635918.95999998</v>
      </c>
      <c r="BS32" s="43">
        <v>328424829.14999998</v>
      </c>
      <c r="BT32" s="43">
        <v>336689876.58999997</v>
      </c>
      <c r="BU32" s="43">
        <v>346280634.94</v>
      </c>
      <c r="BV32" s="43">
        <v>354739142.48000002</v>
      </c>
      <c r="BW32" s="43">
        <v>378003857.00999999</v>
      </c>
      <c r="BX32" s="43">
        <v>388426005.26999998</v>
      </c>
      <c r="BY32" s="43">
        <v>392743546.74000001</v>
      </c>
      <c r="BZ32" s="43">
        <v>399877972.80000001</v>
      </c>
      <c r="CA32" s="43">
        <v>405589777.07999998</v>
      </c>
      <c r="CB32" s="43">
        <v>414730811.83999997</v>
      </c>
      <c r="CC32" s="43">
        <v>422791481.97000003</v>
      </c>
      <c r="CD32" s="43">
        <v>426889644.62</v>
      </c>
      <c r="CE32" s="43">
        <v>434018362.73000002</v>
      </c>
      <c r="CF32" s="43">
        <v>442268004.19</v>
      </c>
      <c r="CG32" s="43">
        <v>451680767.07999998</v>
      </c>
      <c r="CH32" s="43">
        <v>460114561.55000001</v>
      </c>
      <c r="CI32" s="43">
        <v>470813940.19</v>
      </c>
      <c r="CJ32" s="43">
        <v>480450316.47000003</v>
      </c>
      <c r="CK32" s="43">
        <v>485893271.94</v>
      </c>
      <c r="CL32" s="43">
        <v>485676398.64999998</v>
      </c>
      <c r="CM32" s="43">
        <v>488628868.52999997</v>
      </c>
      <c r="CN32" s="43">
        <v>492503183.19999999</v>
      </c>
      <c r="CO32" s="43">
        <v>499244950.18000001</v>
      </c>
      <c r="CP32" s="43">
        <v>491537770.04000002</v>
      </c>
      <c r="CQ32" s="43">
        <v>481721504.37</v>
      </c>
      <c r="CR32" s="43">
        <v>481162323.62</v>
      </c>
      <c r="CS32" s="43">
        <v>478610673.63999999</v>
      </c>
      <c r="CT32" s="43">
        <v>476723738</v>
      </c>
      <c r="CU32" s="43">
        <v>471098669.69</v>
      </c>
      <c r="CV32" s="43">
        <v>457215692.10000002</v>
      </c>
    </row>
    <row r="33" spans="3:100" ht="25.5" x14ac:dyDescent="0.25">
      <c r="C33" s="44" t="s">
        <v>36</v>
      </c>
      <c r="D33" s="45">
        <v>674351370.55999994</v>
      </c>
      <c r="E33" s="45">
        <v>671410604.57000005</v>
      </c>
      <c r="F33" s="45">
        <v>673170303.12</v>
      </c>
      <c r="G33" s="45">
        <v>676264989.26999998</v>
      </c>
      <c r="H33" s="45">
        <v>671204409.24000001</v>
      </c>
      <c r="I33" s="45">
        <v>675300716.99000001</v>
      </c>
      <c r="J33" s="45">
        <v>677040754.46000004</v>
      </c>
      <c r="K33" s="45">
        <v>683103380.85000002</v>
      </c>
      <c r="L33" s="45">
        <v>682384739.34000003</v>
      </c>
      <c r="M33" s="45">
        <v>691257452.67999995</v>
      </c>
      <c r="N33" s="45">
        <v>691248275.76999998</v>
      </c>
      <c r="O33" s="45">
        <v>692998467.75</v>
      </c>
      <c r="P33" s="45">
        <v>695867583.38</v>
      </c>
      <c r="Q33" s="45">
        <v>701167237.51999998</v>
      </c>
      <c r="R33" s="45">
        <v>703201957.98000002</v>
      </c>
      <c r="S33" s="45">
        <v>713484419.29999995</v>
      </c>
      <c r="T33" s="45">
        <v>722101079.67999995</v>
      </c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</row>
    <row r="34" spans="3:100" ht="25.5" x14ac:dyDescent="0.25">
      <c r="C34" s="42" t="s">
        <v>37</v>
      </c>
      <c r="D34" s="43">
        <v>194656313.03</v>
      </c>
      <c r="E34" s="43">
        <v>194937620.28</v>
      </c>
      <c r="F34" s="43">
        <v>199578900.03</v>
      </c>
      <c r="G34" s="43">
        <v>203740555.28999999</v>
      </c>
      <c r="H34" s="43">
        <v>204328745.34999999</v>
      </c>
      <c r="I34" s="43">
        <v>204348756.34999999</v>
      </c>
      <c r="J34" s="43">
        <v>200075922.94999999</v>
      </c>
      <c r="K34" s="43">
        <v>196807179.25</v>
      </c>
      <c r="L34" s="43">
        <v>199716400.08000001</v>
      </c>
      <c r="M34" s="43">
        <v>202682951.80000001</v>
      </c>
      <c r="N34" s="43">
        <v>207872697.38999999</v>
      </c>
      <c r="O34" s="43">
        <v>213891261.11000001</v>
      </c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</row>
    <row r="35" spans="3:100" ht="25.5" x14ac:dyDescent="0.25">
      <c r="C35" s="44" t="s">
        <v>54</v>
      </c>
      <c r="D35" s="45">
        <v>81677862.739999995</v>
      </c>
      <c r="E35" s="45">
        <v>84172019.069999993</v>
      </c>
      <c r="F35" s="45">
        <v>88556676.280000001</v>
      </c>
      <c r="G35" s="45">
        <v>93007130.719999999</v>
      </c>
      <c r="H35" s="45">
        <v>93918711.170000002</v>
      </c>
      <c r="I35" s="45">
        <v>96096359.230000004</v>
      </c>
      <c r="J35" s="45">
        <v>98143742.189999998</v>
      </c>
      <c r="K35" s="45">
        <v>99985074.629999995</v>
      </c>
      <c r="L35" s="45">
        <v>105443613.73</v>
      </c>
      <c r="M35" s="45">
        <v>108345462.73</v>
      </c>
      <c r="N35" s="45">
        <v>111985222.70999999</v>
      </c>
      <c r="O35" s="45">
        <v>115556103.03</v>
      </c>
      <c r="P35" s="45">
        <v>115474259.95999999</v>
      </c>
      <c r="Q35" s="45">
        <v>115867273.48</v>
      </c>
      <c r="R35" s="45">
        <v>118357666.44</v>
      </c>
      <c r="S35" s="45">
        <v>118947768.75</v>
      </c>
      <c r="T35" s="45">
        <v>118502442.83</v>
      </c>
      <c r="U35" s="45">
        <v>117488649.73</v>
      </c>
      <c r="V35" s="45">
        <v>118558614.25</v>
      </c>
      <c r="W35" s="45">
        <v>119633844.09</v>
      </c>
      <c r="X35" s="45">
        <v>121901319.3</v>
      </c>
      <c r="Y35" s="45">
        <v>123271880.18000001</v>
      </c>
      <c r="Z35" s="45">
        <v>128512333.97</v>
      </c>
      <c r="AA35" s="45">
        <v>131660302.42</v>
      </c>
      <c r="AB35" s="45">
        <v>133144723.18000001</v>
      </c>
      <c r="AC35" s="45">
        <v>131879989.83</v>
      </c>
      <c r="AD35" s="45">
        <v>132461856.15000001</v>
      </c>
      <c r="AE35" s="45">
        <v>129947333.33</v>
      </c>
      <c r="AF35" s="45">
        <v>127916393.87</v>
      </c>
      <c r="AG35" s="45">
        <v>130081019.52</v>
      </c>
      <c r="AH35" s="45">
        <v>128281960.2</v>
      </c>
      <c r="AI35" s="45">
        <v>122983422.05</v>
      </c>
      <c r="AJ35" s="45">
        <v>125221652.79000001</v>
      </c>
      <c r="AK35" s="45">
        <v>127119633.02</v>
      </c>
      <c r="AL35" s="45">
        <v>127521484.34999999</v>
      </c>
      <c r="AM35" s="45">
        <v>125470334.11</v>
      </c>
      <c r="AN35" s="45">
        <v>121555790.26000001</v>
      </c>
      <c r="AO35" s="45">
        <v>118591478.02</v>
      </c>
      <c r="AP35" s="45">
        <v>119408030.12</v>
      </c>
      <c r="AQ35" s="45">
        <v>117574694.48</v>
      </c>
      <c r="AR35" s="45">
        <v>114924974.89</v>
      </c>
      <c r="AS35" s="45">
        <v>110589656.89</v>
      </c>
      <c r="AT35" s="45">
        <v>112951617.61</v>
      </c>
      <c r="AU35" s="45">
        <v>114704588.72</v>
      </c>
      <c r="AV35" s="45">
        <v>115379944.98999999</v>
      </c>
      <c r="AW35" s="45">
        <v>114104836.01000001</v>
      </c>
      <c r="AX35" s="45">
        <v>114991237.06999999</v>
      </c>
      <c r="AY35" s="45">
        <v>115605697.2</v>
      </c>
      <c r="AZ35" s="45">
        <v>118379604.43000001</v>
      </c>
      <c r="BA35" s="45">
        <v>117491438.94</v>
      </c>
      <c r="BB35" s="45">
        <v>117880871.09999999</v>
      </c>
      <c r="BC35" s="45">
        <v>119613018.68000001</v>
      </c>
      <c r="BD35" s="45">
        <v>120338301.28</v>
      </c>
      <c r="BE35" s="45">
        <v>120773719.59999999</v>
      </c>
      <c r="BF35" s="45">
        <v>121981297.86</v>
      </c>
      <c r="BG35" s="45">
        <v>120548622</v>
      </c>
      <c r="BH35" s="45">
        <v>121224664.15000001</v>
      </c>
      <c r="BI35" s="45">
        <v>121242689.81</v>
      </c>
      <c r="BJ35" s="45">
        <v>121185024.94</v>
      </c>
      <c r="BK35" s="45">
        <v>122706953.27</v>
      </c>
      <c r="BL35" s="45">
        <v>123756999.03</v>
      </c>
      <c r="BM35" s="45">
        <v>115098323.53</v>
      </c>
      <c r="BN35" s="45">
        <v>112933577.42</v>
      </c>
      <c r="BO35" s="45">
        <v>111263073.95</v>
      </c>
      <c r="BP35" s="45">
        <v>109938522.03</v>
      </c>
      <c r="BQ35" s="45">
        <v>104742180.40000001</v>
      </c>
      <c r="BR35" s="45">
        <v>104033447.55</v>
      </c>
      <c r="BS35" s="45">
        <v>101802169.34999999</v>
      </c>
      <c r="BT35" s="45">
        <v>98800166.379999995</v>
      </c>
      <c r="BU35" s="45">
        <v>98058640.049999997</v>
      </c>
      <c r="BV35" s="45">
        <v>98792850.239999995</v>
      </c>
      <c r="BW35" s="45">
        <v>98694570.859999999</v>
      </c>
      <c r="BX35" s="45">
        <v>99933933.310000002</v>
      </c>
      <c r="BY35" s="45">
        <v>98411220.810000002</v>
      </c>
      <c r="BZ35" s="45">
        <v>98592476.359999999</v>
      </c>
      <c r="CA35" s="45">
        <v>100799261.97</v>
      </c>
      <c r="CB35" s="45">
        <v>102220131.54000001</v>
      </c>
      <c r="CC35" s="45">
        <v>103408332.91</v>
      </c>
      <c r="CD35" s="45">
        <v>104916315.95999999</v>
      </c>
      <c r="CE35" s="45">
        <v>105484980.7</v>
      </c>
      <c r="CF35" s="45">
        <v>113802960.29000001</v>
      </c>
      <c r="CG35" s="45">
        <v>113931666.2</v>
      </c>
      <c r="CH35" s="45">
        <v>113331272.17</v>
      </c>
      <c r="CI35" s="45">
        <v>114183911.02</v>
      </c>
      <c r="CJ35" s="45">
        <v>110697829.66</v>
      </c>
      <c r="CK35" s="45">
        <v>109340405.05</v>
      </c>
      <c r="CL35" s="45">
        <v>107105680.56</v>
      </c>
      <c r="CM35" s="45">
        <v>110302878.28</v>
      </c>
      <c r="CN35" s="45">
        <v>108636373.2</v>
      </c>
      <c r="CO35" s="45">
        <v>111297115.73</v>
      </c>
      <c r="CP35" s="45">
        <v>115052715.19</v>
      </c>
      <c r="CQ35" s="45">
        <v>114115017.5</v>
      </c>
      <c r="CR35" s="45">
        <v>114781992.91</v>
      </c>
      <c r="CS35" s="45">
        <v>114954234.66</v>
      </c>
      <c r="CT35" s="45">
        <v>115482971.23999999</v>
      </c>
      <c r="CU35" s="45">
        <v>117038833.8</v>
      </c>
      <c r="CV35" s="45">
        <v>114859065.97</v>
      </c>
    </row>
    <row r="36" spans="3:100" x14ac:dyDescent="0.25">
      <c r="C36" s="42" t="s">
        <v>51</v>
      </c>
      <c r="D36" s="43">
        <v>65320301.530000001</v>
      </c>
      <c r="E36" s="43">
        <v>64183259.469999999</v>
      </c>
      <c r="F36" s="43">
        <v>64940484.68</v>
      </c>
      <c r="G36" s="43">
        <v>66664077.270000003</v>
      </c>
      <c r="H36" s="43">
        <v>69355039.069999993</v>
      </c>
      <c r="I36" s="43">
        <v>71214924.769999996</v>
      </c>
      <c r="J36" s="43">
        <v>71938598.810000002</v>
      </c>
      <c r="K36" s="43">
        <v>73149974.480000004</v>
      </c>
      <c r="L36" s="43">
        <v>74404845.569999993</v>
      </c>
      <c r="M36" s="43">
        <v>76229102.849999994</v>
      </c>
      <c r="N36" s="43">
        <v>76546503.900000006</v>
      </c>
      <c r="O36" s="43">
        <v>76976120.030000001</v>
      </c>
      <c r="P36" s="43">
        <v>74673339.939999998</v>
      </c>
      <c r="Q36" s="43">
        <v>76131580.769999996</v>
      </c>
      <c r="R36" s="43">
        <v>75991660</v>
      </c>
      <c r="S36" s="43">
        <v>75870151.370000005</v>
      </c>
      <c r="T36" s="43">
        <v>76626084.329999998</v>
      </c>
      <c r="U36" s="43">
        <v>76076045.780000001</v>
      </c>
      <c r="V36" s="43">
        <v>73827500.400000006</v>
      </c>
      <c r="W36" s="43">
        <v>70065170.120000005</v>
      </c>
      <c r="X36" s="43">
        <v>65422035.759999998</v>
      </c>
      <c r="Y36" s="43">
        <v>61148314.140000001</v>
      </c>
      <c r="Z36" s="43">
        <v>58577112.469999999</v>
      </c>
      <c r="AA36" s="43">
        <v>59401108.450000003</v>
      </c>
      <c r="AB36" s="43">
        <v>56870749.350000001</v>
      </c>
      <c r="AC36" s="43">
        <v>56602487.399999999</v>
      </c>
      <c r="AD36" s="43">
        <v>56666929.310000002</v>
      </c>
      <c r="AE36" s="43">
        <v>70841428.989999995</v>
      </c>
      <c r="AF36" s="43">
        <v>69875563.150000006</v>
      </c>
      <c r="AG36" s="43">
        <v>67441987.689999998</v>
      </c>
      <c r="AH36" s="43">
        <v>72275060.909999996</v>
      </c>
      <c r="AI36" s="43">
        <v>72545044.340000004</v>
      </c>
      <c r="AJ36" s="43">
        <v>71407983.780000001</v>
      </c>
      <c r="AK36" s="43">
        <v>75160503.890000001</v>
      </c>
      <c r="AL36" s="43">
        <v>77760996.640000001</v>
      </c>
      <c r="AM36" s="43">
        <v>78720501.200000003</v>
      </c>
      <c r="AN36" s="43">
        <v>76517524.430000007</v>
      </c>
      <c r="AO36" s="43">
        <v>76024542.109999999</v>
      </c>
      <c r="AP36" s="43">
        <v>77666059.010000005</v>
      </c>
      <c r="AQ36" s="43">
        <v>75555668.159999996</v>
      </c>
      <c r="AR36" s="43">
        <v>72211542.239999995</v>
      </c>
      <c r="AS36" s="43">
        <v>68639433.829999998</v>
      </c>
      <c r="AT36" s="43">
        <v>61662847.909999996</v>
      </c>
      <c r="AU36" s="43">
        <v>58362396.579999998</v>
      </c>
      <c r="AV36" s="43">
        <v>56266727.719999999</v>
      </c>
      <c r="AW36" s="43">
        <v>55189932.43</v>
      </c>
      <c r="AX36" s="43">
        <v>57184534.270000003</v>
      </c>
      <c r="AY36" s="43">
        <v>57674066.890000001</v>
      </c>
      <c r="AZ36" s="43">
        <v>57007817.939999998</v>
      </c>
      <c r="BA36" s="43">
        <v>48997311.990000002</v>
      </c>
      <c r="BB36" s="43">
        <v>46769440.770000003</v>
      </c>
      <c r="BC36" s="43">
        <v>45187359.439999998</v>
      </c>
      <c r="BD36" s="43">
        <v>37659309.780000001</v>
      </c>
      <c r="BE36" s="43">
        <v>545539065.54999995</v>
      </c>
      <c r="BF36" s="43">
        <v>540197379.25</v>
      </c>
      <c r="BG36" s="43">
        <v>579538050.04999995</v>
      </c>
      <c r="BH36" s="43">
        <v>567321638.53999996</v>
      </c>
      <c r="BI36" s="43">
        <v>583586044.22000003</v>
      </c>
      <c r="BJ36" s="43">
        <v>600459434.65999997</v>
      </c>
      <c r="BK36" s="43">
        <v>623983257.61000001</v>
      </c>
      <c r="BL36" s="43">
        <v>629564156.39999998</v>
      </c>
      <c r="BM36" s="43">
        <v>632049752.58000004</v>
      </c>
      <c r="BN36" s="43">
        <v>645299647.32000005</v>
      </c>
      <c r="BO36" s="43">
        <v>651862669.39999998</v>
      </c>
      <c r="BP36" s="43">
        <v>655803759.37</v>
      </c>
      <c r="BQ36" s="43">
        <v>664270062.19000006</v>
      </c>
      <c r="BR36" s="43">
        <v>675099223.80999994</v>
      </c>
      <c r="BS36" s="43">
        <v>682247065.60000002</v>
      </c>
      <c r="BT36" s="43">
        <v>697010811.82000005</v>
      </c>
      <c r="BU36" s="43">
        <v>725169562.99000001</v>
      </c>
      <c r="BV36" s="43">
        <v>734919865.63999999</v>
      </c>
      <c r="BW36" s="43">
        <v>765681777.94000006</v>
      </c>
      <c r="BX36" s="43">
        <v>784047063.80999994</v>
      </c>
      <c r="BY36" s="43">
        <v>797807092.33000004</v>
      </c>
      <c r="BZ36" s="43">
        <v>802582311.34000003</v>
      </c>
      <c r="CA36" s="43">
        <v>790758312.65999997</v>
      </c>
      <c r="CB36" s="43">
        <v>789975556.28999996</v>
      </c>
      <c r="CC36" s="43">
        <v>787845268.91999996</v>
      </c>
      <c r="CD36" s="43">
        <v>767666541.53999996</v>
      </c>
      <c r="CE36" s="43">
        <v>772057503.55999994</v>
      </c>
      <c r="CF36" s="43">
        <v>762703185.87</v>
      </c>
      <c r="CG36" s="43">
        <v>792422133.00999999</v>
      </c>
      <c r="CH36" s="43">
        <v>783721865.32000005</v>
      </c>
      <c r="CI36" s="43">
        <v>790658177.99000001</v>
      </c>
      <c r="CJ36" s="43">
        <v>783407729.63</v>
      </c>
      <c r="CK36" s="43">
        <v>770964878.07000005</v>
      </c>
      <c r="CL36" s="43">
        <v>764314847.12</v>
      </c>
      <c r="CM36" s="43">
        <v>763584881.95000005</v>
      </c>
      <c r="CN36" s="43">
        <v>754410515.57000005</v>
      </c>
      <c r="CO36" s="43">
        <v>746545902.90999997</v>
      </c>
      <c r="CP36" s="43">
        <v>745788115.78999996</v>
      </c>
      <c r="CQ36" s="43">
        <v>747177820.61000001</v>
      </c>
      <c r="CR36" s="43">
        <v>747964961.87</v>
      </c>
      <c r="CS36" s="43">
        <v>749886815.50999999</v>
      </c>
      <c r="CT36" s="43">
        <v>757331920.02999997</v>
      </c>
      <c r="CU36" s="43">
        <v>761586408.15999997</v>
      </c>
      <c r="CV36" s="43">
        <v>760220634.88999999</v>
      </c>
    </row>
    <row r="37" spans="3:100" ht="25.5" x14ac:dyDescent="0.25">
      <c r="C37" s="44" t="s">
        <v>33</v>
      </c>
      <c r="D37" s="45">
        <v>551952560.95000005</v>
      </c>
      <c r="E37" s="45">
        <v>544956779.20000005</v>
      </c>
      <c r="F37" s="45">
        <v>552094381.69000006</v>
      </c>
      <c r="G37" s="45">
        <v>554897089.44000006</v>
      </c>
      <c r="H37" s="45">
        <v>557058103.87</v>
      </c>
      <c r="I37" s="45">
        <v>562016394.13999999</v>
      </c>
      <c r="J37" s="45">
        <v>564931514.67999995</v>
      </c>
      <c r="K37" s="45">
        <v>577925044.14999998</v>
      </c>
      <c r="L37" s="45">
        <v>588901303.54999995</v>
      </c>
      <c r="M37" s="45">
        <v>597908742.94000006</v>
      </c>
      <c r="N37" s="45">
        <v>614183500.51999998</v>
      </c>
      <c r="O37" s="45">
        <v>626988533.46000004</v>
      </c>
      <c r="P37" s="45">
        <v>637602491.61000001</v>
      </c>
      <c r="Q37" s="45">
        <v>644419621.87</v>
      </c>
      <c r="R37" s="45">
        <v>638634484.51999998</v>
      </c>
      <c r="S37" s="45">
        <v>628227079.09000003</v>
      </c>
      <c r="T37" s="45">
        <v>636725646.63999999</v>
      </c>
      <c r="U37" s="45">
        <v>643411868.34000003</v>
      </c>
      <c r="V37" s="45">
        <v>696519520.07000005</v>
      </c>
      <c r="W37" s="45">
        <v>717546918.09000003</v>
      </c>
      <c r="X37" s="45">
        <v>725493615.41999996</v>
      </c>
      <c r="Y37" s="45">
        <v>741961724.33000004</v>
      </c>
      <c r="Z37" s="45">
        <v>752277942.64999998</v>
      </c>
      <c r="AA37" s="45">
        <v>769992334.27999997</v>
      </c>
      <c r="AB37" s="45">
        <v>768409727.12</v>
      </c>
      <c r="AC37" s="45">
        <v>767655737.86000001</v>
      </c>
      <c r="AD37" s="45">
        <v>766974906.90999997</v>
      </c>
      <c r="AE37" s="45">
        <v>757255246.40999997</v>
      </c>
      <c r="AF37" s="45">
        <v>757254236.40999997</v>
      </c>
      <c r="AG37" s="45">
        <v>740187765.88999999</v>
      </c>
      <c r="AH37" s="45">
        <v>698682198.33000004</v>
      </c>
      <c r="AI37" s="45">
        <v>677064603.17999995</v>
      </c>
      <c r="AJ37" s="45">
        <v>660687300.25</v>
      </c>
      <c r="AK37" s="45">
        <v>650969329.88999999</v>
      </c>
      <c r="AL37" s="45">
        <v>641753495.13999999</v>
      </c>
      <c r="AM37" s="45">
        <v>622325402.71000004</v>
      </c>
      <c r="AN37" s="45">
        <v>622324301.50999999</v>
      </c>
      <c r="AO37" s="45">
        <v>607720900.92999995</v>
      </c>
      <c r="AP37" s="45">
        <v>589598470.50999999</v>
      </c>
      <c r="AQ37" s="45">
        <v>582866030.44000006</v>
      </c>
      <c r="AR37" s="45">
        <v>583130911.05999994</v>
      </c>
      <c r="AS37" s="45">
        <v>569990925.65999997</v>
      </c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</row>
    <row r="38" spans="3:100" ht="25.5" x14ac:dyDescent="0.25">
      <c r="C38" s="42" t="s">
        <v>56</v>
      </c>
      <c r="D38" s="43">
        <v>26999488.68</v>
      </c>
      <c r="E38" s="43">
        <v>27836555.48</v>
      </c>
      <c r="F38" s="43">
        <v>29725499.879999999</v>
      </c>
      <c r="G38" s="43">
        <v>31593211.77</v>
      </c>
      <c r="H38" s="43">
        <v>31816095.739999998</v>
      </c>
      <c r="I38" s="43">
        <v>31193987.809999999</v>
      </c>
      <c r="J38" s="43">
        <v>31038455.170000002</v>
      </c>
      <c r="K38" s="43">
        <v>30903040.079999998</v>
      </c>
      <c r="L38" s="43">
        <v>30459302.129999999</v>
      </c>
      <c r="M38" s="43">
        <v>30178142.879999999</v>
      </c>
      <c r="N38" s="43">
        <v>30299835.5</v>
      </c>
      <c r="O38" s="43">
        <v>30677185.399999999</v>
      </c>
      <c r="P38" s="43">
        <v>31124687.460000001</v>
      </c>
      <c r="Q38" s="43">
        <v>31921613.739999998</v>
      </c>
      <c r="R38" s="43">
        <v>32734881.030000001</v>
      </c>
      <c r="S38" s="43">
        <v>32608656.02</v>
      </c>
      <c r="T38" s="43">
        <v>33255039.890000001</v>
      </c>
      <c r="U38" s="43">
        <v>33404425.98</v>
      </c>
      <c r="V38" s="43">
        <v>32626903.710000001</v>
      </c>
      <c r="W38" s="43">
        <v>32353190.370000001</v>
      </c>
      <c r="X38" s="43">
        <v>31927426.449999999</v>
      </c>
      <c r="Y38" s="43">
        <v>31005224.809999999</v>
      </c>
      <c r="Z38" s="43">
        <v>31914846.02</v>
      </c>
      <c r="AA38" s="43">
        <v>33057929.52</v>
      </c>
      <c r="AB38" s="43">
        <v>32152188.870000001</v>
      </c>
      <c r="AC38" s="43">
        <v>33023000.82</v>
      </c>
      <c r="AD38" s="43">
        <v>34433426.469999999</v>
      </c>
      <c r="AE38" s="43">
        <v>36084181.829999998</v>
      </c>
      <c r="AF38" s="43">
        <v>37476396.82</v>
      </c>
      <c r="AG38" s="43">
        <v>37871664.799999997</v>
      </c>
      <c r="AH38" s="43">
        <v>38020518.390000001</v>
      </c>
      <c r="AI38" s="43">
        <v>38549058.899999999</v>
      </c>
      <c r="AJ38" s="43">
        <v>38905904.670000002</v>
      </c>
      <c r="AK38" s="43">
        <v>39259242.289999999</v>
      </c>
      <c r="AL38" s="43">
        <v>40981693.68</v>
      </c>
      <c r="AM38" s="43">
        <v>42783648.25</v>
      </c>
      <c r="AN38" s="43">
        <v>42297894.68</v>
      </c>
      <c r="AO38" s="43">
        <v>42410302.030000001</v>
      </c>
      <c r="AP38" s="43">
        <v>42738607.840000004</v>
      </c>
      <c r="AQ38" s="43">
        <v>43079331.969999999</v>
      </c>
      <c r="AR38" s="43">
        <v>42707079.420000002</v>
      </c>
      <c r="AS38" s="43">
        <v>42518777.469999999</v>
      </c>
      <c r="AT38" s="43">
        <v>42241125.659999996</v>
      </c>
      <c r="AU38" s="43">
        <v>41780440.710000001</v>
      </c>
      <c r="AV38" s="43">
        <v>40494488.210000001</v>
      </c>
      <c r="AW38" s="43">
        <v>38154127.810000002</v>
      </c>
      <c r="AX38" s="43">
        <v>39168657.25</v>
      </c>
      <c r="AY38" s="43">
        <v>41119889.880000003</v>
      </c>
      <c r="AZ38" s="43">
        <v>43123582.659999996</v>
      </c>
      <c r="BA38" s="43">
        <v>43042157.140000001</v>
      </c>
      <c r="BB38" s="43">
        <v>43641072.350000001</v>
      </c>
      <c r="BC38" s="43">
        <v>43799780.560000002</v>
      </c>
      <c r="BD38" s="43">
        <v>44316944.18</v>
      </c>
      <c r="BE38" s="43">
        <v>44653684.560000002</v>
      </c>
      <c r="BF38" s="43">
        <v>44707872.490000002</v>
      </c>
      <c r="BG38" s="43">
        <v>45018914.109999999</v>
      </c>
      <c r="BH38" s="43">
        <v>45559974.32</v>
      </c>
      <c r="BI38" s="43">
        <v>46264836.149999999</v>
      </c>
      <c r="BJ38" s="43">
        <v>47740300.630000003</v>
      </c>
      <c r="BK38" s="43">
        <v>49621126.170000002</v>
      </c>
      <c r="BL38" s="43">
        <v>50276910.630000003</v>
      </c>
      <c r="BM38" s="43">
        <v>52018835.659999996</v>
      </c>
      <c r="BN38" s="43">
        <v>53786987.630000003</v>
      </c>
      <c r="BO38" s="43">
        <v>54236135.390000001</v>
      </c>
      <c r="BP38" s="43">
        <v>55612993.479999997</v>
      </c>
      <c r="BQ38" s="43">
        <v>56620511.789999999</v>
      </c>
      <c r="BR38" s="43">
        <v>56871142.93</v>
      </c>
      <c r="BS38" s="43">
        <v>58426558.509999998</v>
      </c>
      <c r="BT38" s="43">
        <v>59612267.630000003</v>
      </c>
      <c r="BU38" s="43">
        <v>60242856.859999999</v>
      </c>
      <c r="BV38" s="43">
        <v>62378741.090000004</v>
      </c>
      <c r="BW38" s="43">
        <v>64657208.549999997</v>
      </c>
      <c r="BX38" s="43">
        <v>65701211.859999999</v>
      </c>
      <c r="BY38" s="43">
        <v>63837458.939999998</v>
      </c>
      <c r="BZ38" s="43">
        <v>62605445.210000001</v>
      </c>
      <c r="CA38" s="43">
        <v>62168850.619999997</v>
      </c>
      <c r="CB38" s="43">
        <v>61732093.579999998</v>
      </c>
      <c r="CC38" s="43">
        <v>62031407.670000002</v>
      </c>
      <c r="CD38" s="43">
        <v>61192329.869999997</v>
      </c>
      <c r="CE38" s="43">
        <v>61001957.899999999</v>
      </c>
      <c r="CF38" s="43">
        <v>60842104.159999996</v>
      </c>
      <c r="CG38" s="43">
        <v>60519451.240000002</v>
      </c>
      <c r="CH38" s="43">
        <v>61210359.670000002</v>
      </c>
      <c r="CI38" s="43">
        <v>62510240.43</v>
      </c>
      <c r="CJ38" s="43">
        <v>61714342.439999998</v>
      </c>
      <c r="CK38" s="43">
        <v>61066059.740000002</v>
      </c>
      <c r="CL38" s="43">
        <v>60011326.840000004</v>
      </c>
      <c r="CM38" s="43">
        <v>57641826.729999997</v>
      </c>
      <c r="CN38" s="43">
        <v>55092768.579999998</v>
      </c>
      <c r="CO38" s="43">
        <v>53319662.719999999</v>
      </c>
      <c r="CP38" s="43">
        <v>51079216.090000004</v>
      </c>
      <c r="CQ38" s="43">
        <v>49604788.159999996</v>
      </c>
      <c r="CR38" s="43">
        <v>47284808.880000003</v>
      </c>
      <c r="CS38" s="43">
        <v>44637663.82</v>
      </c>
      <c r="CT38" s="43">
        <v>41749022.289999999</v>
      </c>
      <c r="CU38" s="43">
        <v>39018505.369999997</v>
      </c>
      <c r="CV38" s="43">
        <v>37092553.909999996</v>
      </c>
    </row>
    <row r="39" spans="3:100" x14ac:dyDescent="0.25">
      <c r="C39" s="44" t="s">
        <v>9</v>
      </c>
      <c r="D39" s="45">
        <v>2234956000.04</v>
      </c>
      <c r="E39" s="45">
        <v>2137345618.03</v>
      </c>
      <c r="F39" s="45">
        <v>2131532684.54</v>
      </c>
      <c r="G39" s="45">
        <v>2097233068.0599999</v>
      </c>
      <c r="H39" s="45">
        <v>2141094023.25</v>
      </c>
      <c r="I39" s="45">
        <v>2191539104.52</v>
      </c>
      <c r="J39" s="45">
        <v>2208716101.3200002</v>
      </c>
      <c r="K39" s="45">
        <v>2184435045.6199999</v>
      </c>
      <c r="L39" s="45">
        <v>2275022386.73</v>
      </c>
      <c r="M39" s="45">
        <v>2181638974.02</v>
      </c>
      <c r="N39" s="45">
        <v>2187987512.7199998</v>
      </c>
      <c r="O39" s="45">
        <v>2213234513.5100002</v>
      </c>
      <c r="P39" s="45">
        <v>2412717508.7600002</v>
      </c>
      <c r="Q39" s="45">
        <v>2322287491.5</v>
      </c>
      <c r="R39" s="45">
        <v>2292217212.5100002</v>
      </c>
      <c r="S39" s="45">
        <v>2327690268.9499998</v>
      </c>
      <c r="T39" s="45">
        <v>2241866750.5300002</v>
      </c>
      <c r="U39" s="45">
        <v>2257424982.9699998</v>
      </c>
      <c r="V39" s="45">
        <v>2263935793.3099999</v>
      </c>
      <c r="W39" s="45">
        <v>2490579884.3299999</v>
      </c>
      <c r="X39" s="45">
        <v>2562540878.4200001</v>
      </c>
      <c r="Y39" s="45">
        <v>2597880651.1999998</v>
      </c>
      <c r="Z39" s="45">
        <v>2555303185.96</v>
      </c>
      <c r="AA39" s="45">
        <v>2601988453.96</v>
      </c>
      <c r="AB39" s="45">
        <v>2695343387.8499999</v>
      </c>
      <c r="AC39" s="45">
        <v>2693586582.25</v>
      </c>
      <c r="AD39" s="45">
        <v>2799827864.6199999</v>
      </c>
      <c r="AE39" s="45">
        <v>2721382739.75</v>
      </c>
      <c r="AF39" s="45">
        <v>2738990288.5500002</v>
      </c>
      <c r="AG39" s="45">
        <v>2661134972.71</v>
      </c>
      <c r="AH39" s="45">
        <v>2728001937.5700002</v>
      </c>
      <c r="AI39" s="45">
        <v>2746555357.3400002</v>
      </c>
      <c r="AJ39" s="45">
        <v>2729588605.4499998</v>
      </c>
      <c r="AK39" s="45">
        <v>2730073160.4400001</v>
      </c>
      <c r="AL39" s="45">
        <v>2887042301.4899998</v>
      </c>
      <c r="AM39" s="45">
        <v>3024591397.98</v>
      </c>
      <c r="AN39" s="45">
        <v>3018373889.5300002</v>
      </c>
      <c r="AO39" s="45">
        <v>2888264325.3299999</v>
      </c>
      <c r="AP39" s="45">
        <v>3122002750.0799999</v>
      </c>
      <c r="AQ39" s="45">
        <v>3381094698.1500001</v>
      </c>
      <c r="AR39" s="45">
        <v>3334000327.2800002</v>
      </c>
      <c r="AS39" s="45">
        <v>2213764710.3200002</v>
      </c>
      <c r="AT39" s="45">
        <v>2172903269.8899999</v>
      </c>
      <c r="AU39" s="45">
        <v>2240220415.98</v>
      </c>
      <c r="AV39" s="45">
        <v>2179133824.8800001</v>
      </c>
      <c r="AW39" s="45">
        <v>2217150203.73</v>
      </c>
      <c r="AX39" s="45">
        <v>2253143808.9899998</v>
      </c>
      <c r="AY39" s="45">
        <v>2355581588.8899999</v>
      </c>
      <c r="AZ39" s="45">
        <v>2276307768.5</v>
      </c>
      <c r="BA39" s="45">
        <v>2386057203.3800001</v>
      </c>
      <c r="BB39" s="45">
        <v>2112610918.5899999</v>
      </c>
      <c r="BC39" s="45">
        <v>2145075812.1700001</v>
      </c>
      <c r="BD39" s="45">
        <v>2222157748.8600001</v>
      </c>
      <c r="BE39" s="45">
        <v>2408662767.9200001</v>
      </c>
      <c r="BF39" s="45">
        <v>2510916720.4200001</v>
      </c>
      <c r="BG39" s="45">
        <v>2605419354.9699998</v>
      </c>
      <c r="BH39" s="45">
        <v>2452882855.3400002</v>
      </c>
      <c r="BI39" s="45">
        <v>2465377343.04</v>
      </c>
      <c r="BJ39" s="45">
        <v>2402483387.21</v>
      </c>
      <c r="BK39" s="45">
        <v>2595204488.1799998</v>
      </c>
      <c r="BL39" s="45">
        <v>2238154492.9299998</v>
      </c>
      <c r="BM39" s="45">
        <v>2159704528.2399998</v>
      </c>
      <c r="BN39" s="45">
        <v>2097606486.3399999</v>
      </c>
      <c r="BO39" s="45">
        <v>2042339125.52</v>
      </c>
      <c r="BP39" s="45">
        <v>2082555636.1099999</v>
      </c>
      <c r="BQ39" s="45">
        <v>1933483017.78</v>
      </c>
      <c r="BR39" s="45">
        <v>1887322116.0899999</v>
      </c>
      <c r="BS39" s="45">
        <v>1830225987.1099999</v>
      </c>
      <c r="BT39" s="45">
        <v>1862487836.6199999</v>
      </c>
      <c r="BU39" s="45">
        <v>1859200464.24</v>
      </c>
      <c r="BV39" s="45">
        <v>1804009747.3699999</v>
      </c>
      <c r="BW39" s="45">
        <v>1937552277.97</v>
      </c>
      <c r="BX39" s="45">
        <v>2000483515.8399999</v>
      </c>
      <c r="BY39" s="45">
        <v>1903121076.6900001</v>
      </c>
      <c r="BZ39" s="45">
        <v>1647287244.51</v>
      </c>
      <c r="CA39" s="45">
        <v>1713346573.26</v>
      </c>
      <c r="CB39" s="45">
        <v>1759126636.3399999</v>
      </c>
      <c r="CC39" s="45">
        <v>2046972475.6700001</v>
      </c>
      <c r="CD39" s="45">
        <v>2159800989.23</v>
      </c>
      <c r="CE39" s="45">
        <v>2329821390.0999999</v>
      </c>
      <c r="CF39" s="45">
        <v>2727063322.9400001</v>
      </c>
      <c r="CG39" s="45">
        <v>2492703797.7600002</v>
      </c>
      <c r="CH39" s="45">
        <v>2628490537.2199998</v>
      </c>
      <c r="CI39" s="45">
        <v>2740393840.1500001</v>
      </c>
      <c r="CJ39" s="45">
        <v>2745048055.4499998</v>
      </c>
      <c r="CK39" s="45">
        <v>2804025942.0300002</v>
      </c>
      <c r="CL39" s="45">
        <v>2739764870.0300002</v>
      </c>
      <c r="CM39" s="45">
        <v>2591046725.8299999</v>
      </c>
      <c r="CN39" s="45">
        <v>2732380356.6399999</v>
      </c>
      <c r="CO39" s="45">
        <v>2601299428.8699999</v>
      </c>
      <c r="CP39" s="45">
        <v>2641435687.6500001</v>
      </c>
      <c r="CQ39" s="45">
        <v>2479629261.1100001</v>
      </c>
      <c r="CR39" s="45">
        <v>2231432077.0700002</v>
      </c>
      <c r="CS39" s="45">
        <v>2149707244.0300002</v>
      </c>
      <c r="CT39" s="45">
        <v>1916358306.23</v>
      </c>
      <c r="CU39" s="45">
        <v>1826588927.3900001</v>
      </c>
      <c r="CV39" s="45">
        <v>1854702396.6199999</v>
      </c>
    </row>
    <row r="40" spans="3:100" x14ac:dyDescent="0.25">
      <c r="C40" s="42" t="s">
        <v>50</v>
      </c>
      <c r="D40" s="43">
        <v>481792428.77999997</v>
      </c>
      <c r="E40" s="43">
        <v>479704863.25</v>
      </c>
      <c r="F40" s="43">
        <v>490663620.97000003</v>
      </c>
      <c r="G40" s="43">
        <v>498976278.88</v>
      </c>
      <c r="H40" s="43">
        <v>501302282.20999998</v>
      </c>
      <c r="I40" s="43">
        <v>522932817.88999999</v>
      </c>
      <c r="J40" s="43">
        <v>536235901.11000001</v>
      </c>
      <c r="K40" s="43">
        <v>547247066.14999998</v>
      </c>
      <c r="L40" s="43">
        <v>551684036.62</v>
      </c>
      <c r="M40" s="43">
        <v>570729546.46000004</v>
      </c>
      <c r="N40" s="43">
        <v>590732905.21000004</v>
      </c>
      <c r="O40" s="43">
        <v>612609754.36000001</v>
      </c>
      <c r="P40" s="43">
        <v>607604917.90999997</v>
      </c>
      <c r="Q40" s="43">
        <v>613669975.40999997</v>
      </c>
      <c r="R40" s="43">
        <v>623101174.54999995</v>
      </c>
      <c r="S40" s="43">
        <v>632590555.75999999</v>
      </c>
      <c r="T40" s="43">
        <v>642909562.61000001</v>
      </c>
      <c r="U40" s="43">
        <v>663914304.25</v>
      </c>
      <c r="V40" s="43">
        <v>680105414.86000001</v>
      </c>
      <c r="W40" s="43">
        <v>703397945.74000001</v>
      </c>
      <c r="X40" s="43">
        <v>721314399.25</v>
      </c>
      <c r="Y40" s="43">
        <v>758157985.89999998</v>
      </c>
      <c r="Z40" s="43">
        <v>799154430.00999999</v>
      </c>
      <c r="AA40" s="43">
        <v>837903207.63</v>
      </c>
      <c r="AB40" s="43">
        <v>845145858.47000003</v>
      </c>
      <c r="AC40" s="43">
        <v>849456336.74000001</v>
      </c>
      <c r="AD40" s="43">
        <v>866660789.5</v>
      </c>
      <c r="AE40" s="43">
        <v>879887640.70000005</v>
      </c>
      <c r="AF40" s="43">
        <v>882537112.51999998</v>
      </c>
      <c r="AG40" s="43">
        <v>894606423.95000005</v>
      </c>
      <c r="AH40" s="43">
        <v>892270196.55999994</v>
      </c>
      <c r="AI40" s="43">
        <v>897286601.44000006</v>
      </c>
      <c r="AJ40" s="43">
        <v>897022818.70000005</v>
      </c>
      <c r="AK40" s="43">
        <v>909592527.91999996</v>
      </c>
      <c r="AL40" s="43">
        <v>924293842.19000006</v>
      </c>
      <c r="AM40" s="43">
        <v>941597016.80999994</v>
      </c>
      <c r="AN40" s="43">
        <v>944094106.13</v>
      </c>
      <c r="AO40" s="43">
        <v>939742209.38</v>
      </c>
      <c r="AP40" s="43">
        <v>945569209.30999994</v>
      </c>
      <c r="AQ40" s="43">
        <v>941072315.67999995</v>
      </c>
      <c r="AR40" s="43">
        <v>931070284.64999998</v>
      </c>
      <c r="AS40" s="43">
        <v>935595015.05999994</v>
      </c>
      <c r="AT40" s="43">
        <v>939215690.51999998</v>
      </c>
      <c r="AU40" s="43">
        <v>943176563.51999998</v>
      </c>
      <c r="AV40" s="43">
        <v>945409916.09000003</v>
      </c>
      <c r="AW40" s="43">
        <v>972396824.71000004</v>
      </c>
      <c r="AX40" s="43">
        <v>1000228367.22</v>
      </c>
      <c r="AY40" s="43">
        <v>1022759560.08</v>
      </c>
      <c r="AZ40" s="43">
        <v>1014296648.13</v>
      </c>
      <c r="BA40" s="43">
        <v>1013881901.34</v>
      </c>
      <c r="BB40" s="43">
        <v>1029531613.48</v>
      </c>
      <c r="BC40" s="43">
        <v>1049601693.45</v>
      </c>
      <c r="BD40" s="43">
        <v>1059734295.04</v>
      </c>
      <c r="BE40" s="43">
        <v>1079890960.8099999</v>
      </c>
      <c r="BF40" s="43">
        <v>1101013500.1099999</v>
      </c>
      <c r="BG40" s="43">
        <v>1122054666.99</v>
      </c>
      <c r="BH40" s="43">
        <v>1134845108.9200001</v>
      </c>
      <c r="BI40" s="43">
        <v>1168978708.8</v>
      </c>
      <c r="BJ40" s="43">
        <v>1208382565.45</v>
      </c>
      <c r="BK40" s="43">
        <v>1238693819.21</v>
      </c>
      <c r="BL40" s="43">
        <v>1256916334.5799999</v>
      </c>
      <c r="BM40" s="43">
        <v>1258577423.04</v>
      </c>
      <c r="BN40" s="43">
        <v>1269369077.96</v>
      </c>
      <c r="BO40" s="43">
        <v>1294229956.0799999</v>
      </c>
      <c r="BP40" s="43">
        <v>1301891995.8699999</v>
      </c>
      <c r="BQ40" s="43">
        <v>1312085866.1500001</v>
      </c>
      <c r="BR40" s="43">
        <v>1326022311.7</v>
      </c>
      <c r="BS40" s="43">
        <v>1357521844.9100001</v>
      </c>
      <c r="BT40" s="43">
        <v>1380672907.3499999</v>
      </c>
      <c r="BU40" s="43">
        <v>1419137064.4200001</v>
      </c>
      <c r="BV40" s="43">
        <v>1465251276.47</v>
      </c>
      <c r="BW40" s="43">
        <v>1519234641.3599999</v>
      </c>
      <c r="BX40" s="43">
        <v>1551445739.21</v>
      </c>
      <c r="BY40" s="43">
        <v>1550484447.0899999</v>
      </c>
      <c r="BZ40" s="43">
        <v>1568795102.1600001</v>
      </c>
      <c r="CA40" s="43">
        <v>1601574635</v>
      </c>
      <c r="CB40" s="43">
        <v>1627309006.4000001</v>
      </c>
      <c r="CC40" s="43">
        <v>1652038143.1300001</v>
      </c>
      <c r="CD40" s="43">
        <v>1681315503.1400001</v>
      </c>
      <c r="CE40" s="43">
        <v>1731877852.3399999</v>
      </c>
      <c r="CF40" s="43">
        <v>1765181476.0799999</v>
      </c>
      <c r="CG40" s="43">
        <v>1796272713.28</v>
      </c>
      <c r="CH40" s="43">
        <v>1871675547.3099999</v>
      </c>
      <c r="CI40" s="43">
        <v>1959794817.5699999</v>
      </c>
      <c r="CJ40" s="43">
        <v>2011069627.3299999</v>
      </c>
      <c r="CK40" s="43">
        <v>1999111981.0799999</v>
      </c>
      <c r="CL40" s="43">
        <v>2022334022.6099999</v>
      </c>
      <c r="CM40" s="43">
        <v>2055410444.28</v>
      </c>
      <c r="CN40" s="43">
        <v>2076011655.71</v>
      </c>
      <c r="CO40" s="43">
        <v>2114020751.0799999</v>
      </c>
      <c r="CP40" s="43">
        <v>2147150902.8199999</v>
      </c>
      <c r="CQ40" s="43">
        <v>2194876616.2800002</v>
      </c>
      <c r="CR40" s="43">
        <v>2232724799.8099999</v>
      </c>
      <c r="CS40" s="43">
        <v>2287692025.1199999</v>
      </c>
      <c r="CT40" s="43">
        <v>2370493318.21</v>
      </c>
      <c r="CU40" s="43">
        <v>2476163859.3400002</v>
      </c>
      <c r="CV40" s="43">
        <v>2549360402.6500001</v>
      </c>
    </row>
    <row r="41" spans="3:100" x14ac:dyDescent="0.25">
      <c r="C41" s="44" t="s">
        <v>27</v>
      </c>
      <c r="D41" s="45">
        <v>453501536.49000001</v>
      </c>
      <c r="E41" s="45">
        <v>452354447.61000001</v>
      </c>
      <c r="F41" s="45">
        <v>459174094.37</v>
      </c>
      <c r="G41" s="45">
        <v>466802570.10000002</v>
      </c>
      <c r="H41" s="45">
        <v>467621381.38999999</v>
      </c>
      <c r="I41" s="45">
        <v>471821290.63</v>
      </c>
      <c r="J41" s="45">
        <v>472839985.30000001</v>
      </c>
      <c r="K41" s="45">
        <v>472600523.86000001</v>
      </c>
      <c r="L41" s="45">
        <v>478732145.66000003</v>
      </c>
      <c r="M41" s="45">
        <v>489437296.13</v>
      </c>
      <c r="N41" s="45">
        <v>497673085.08999997</v>
      </c>
      <c r="O41" s="45">
        <v>507427577.06</v>
      </c>
      <c r="P41" s="45">
        <v>516513097.73000002</v>
      </c>
      <c r="Q41" s="45">
        <v>516943417.98000002</v>
      </c>
      <c r="R41" s="45">
        <v>526329087.60000002</v>
      </c>
      <c r="S41" s="45">
        <v>535216447.31999999</v>
      </c>
      <c r="T41" s="45">
        <v>544185911.09000003</v>
      </c>
      <c r="U41" s="45">
        <v>1264709311.3699999</v>
      </c>
      <c r="V41" s="45">
        <v>1270551337.78</v>
      </c>
      <c r="W41" s="45">
        <v>1260541190.27</v>
      </c>
      <c r="X41" s="45">
        <v>1279344136.3900001</v>
      </c>
      <c r="Y41" s="45">
        <v>1294710969.6400001</v>
      </c>
      <c r="Z41" s="45">
        <v>1314031327.3599999</v>
      </c>
      <c r="AA41" s="45">
        <v>1330708527.1400001</v>
      </c>
      <c r="AB41" s="45">
        <v>1326899687.8699999</v>
      </c>
      <c r="AC41" s="45">
        <v>1329774122.4000001</v>
      </c>
      <c r="AD41" s="45">
        <v>1315415966.1800001</v>
      </c>
      <c r="AE41" s="45">
        <v>1296863370.99</v>
      </c>
      <c r="AF41" s="45">
        <v>1288373889.1900001</v>
      </c>
      <c r="AG41" s="45">
        <v>1284621586.01</v>
      </c>
      <c r="AH41" s="45">
        <v>1280152416.0699999</v>
      </c>
      <c r="AI41" s="45">
        <v>1280246821.0899999</v>
      </c>
      <c r="AJ41" s="45">
        <v>1278892921.75</v>
      </c>
      <c r="AK41" s="45">
        <v>1287991480.1500001</v>
      </c>
      <c r="AL41" s="45">
        <v>1313305632.47</v>
      </c>
      <c r="AM41" s="45">
        <v>1339576902.73</v>
      </c>
      <c r="AN41" s="45">
        <v>1353383463.6900001</v>
      </c>
      <c r="AO41" s="45">
        <v>1368135370.3</v>
      </c>
      <c r="AP41" s="45">
        <v>1383826816.98</v>
      </c>
      <c r="AQ41" s="45">
        <v>1389988982.6700001</v>
      </c>
      <c r="AR41" s="45">
        <v>1398346216.03</v>
      </c>
      <c r="AS41" s="45">
        <v>1405465876.24</v>
      </c>
      <c r="AT41" s="45">
        <v>1414041445.26</v>
      </c>
      <c r="AU41" s="45">
        <v>1422330119.27</v>
      </c>
      <c r="AV41" s="45">
        <v>1438040280.9100001</v>
      </c>
      <c r="AW41" s="45">
        <v>1463286885.0799999</v>
      </c>
      <c r="AX41" s="45">
        <v>1487910337.96</v>
      </c>
      <c r="AY41" s="45">
        <v>1513692201.3800001</v>
      </c>
      <c r="AZ41" s="45">
        <v>1523178140.25</v>
      </c>
      <c r="BA41" s="45">
        <v>1529350906.0799999</v>
      </c>
      <c r="BB41" s="45">
        <v>1532988018.5</v>
      </c>
      <c r="BC41" s="45">
        <v>1528865085.26</v>
      </c>
      <c r="BD41" s="45">
        <v>1527234842.78</v>
      </c>
      <c r="BE41" s="45">
        <v>1521277919.21</v>
      </c>
      <c r="BF41" s="45">
        <v>1510470725.98</v>
      </c>
      <c r="BG41" s="45">
        <v>1500767073.46</v>
      </c>
      <c r="BH41" s="45">
        <v>1493087280.55</v>
      </c>
      <c r="BI41" s="45">
        <v>1506659041.8699999</v>
      </c>
      <c r="BJ41" s="45">
        <v>1516291959.05</v>
      </c>
      <c r="BK41" s="45">
        <v>1533220739.9300001</v>
      </c>
      <c r="BL41" s="45">
        <v>1534433268.03</v>
      </c>
      <c r="BM41" s="45">
        <v>1517443540.0799999</v>
      </c>
      <c r="BN41" s="45">
        <v>1515392221.01</v>
      </c>
      <c r="BO41" s="45">
        <v>1507125269.96</v>
      </c>
      <c r="BP41" s="45">
        <v>1497725609.8699999</v>
      </c>
      <c r="BQ41" s="45">
        <v>1506853796.8</v>
      </c>
      <c r="BR41" s="45">
        <v>1507168312.3099999</v>
      </c>
      <c r="BS41" s="45">
        <v>1503918190.6400001</v>
      </c>
      <c r="BT41" s="45">
        <v>1498395932.51</v>
      </c>
      <c r="BU41" s="45">
        <v>1514743473.26</v>
      </c>
      <c r="BV41" s="45">
        <v>1534716922.9300001</v>
      </c>
      <c r="BW41" s="45">
        <v>1557693858.26</v>
      </c>
      <c r="BX41" s="45">
        <v>1566904033.24</v>
      </c>
      <c r="BY41" s="45">
        <v>1564448620.22</v>
      </c>
      <c r="BZ41" s="45">
        <v>1563884896.9300001</v>
      </c>
      <c r="CA41" s="45">
        <v>1565445879.97</v>
      </c>
      <c r="CB41" s="45">
        <v>1573462976.3299999</v>
      </c>
      <c r="CC41" s="45">
        <v>1584068804.24</v>
      </c>
      <c r="CD41" s="45">
        <v>1582210338.8599999</v>
      </c>
      <c r="CE41" s="45">
        <v>1585970384.1099999</v>
      </c>
      <c r="CF41" s="45">
        <v>1593343364.0699999</v>
      </c>
      <c r="CG41" s="45">
        <v>1606837395.0999999</v>
      </c>
      <c r="CH41" s="45">
        <v>1628383837.28</v>
      </c>
      <c r="CI41" s="45">
        <v>1657389305.6600001</v>
      </c>
      <c r="CJ41" s="45">
        <v>1667767194.1800001</v>
      </c>
      <c r="CK41" s="45">
        <v>1673712461.3399999</v>
      </c>
      <c r="CL41" s="45">
        <v>1684839049.0699999</v>
      </c>
      <c r="CM41" s="45">
        <v>1692198973.53</v>
      </c>
      <c r="CN41" s="45">
        <v>1697951492.4300001</v>
      </c>
      <c r="CO41" s="45">
        <v>1720960195.29</v>
      </c>
      <c r="CP41" s="45">
        <v>1729853824.8499999</v>
      </c>
      <c r="CQ41" s="45">
        <v>1738579433.27</v>
      </c>
      <c r="CR41" s="45">
        <v>1747201821.04</v>
      </c>
      <c r="CS41" s="45">
        <v>1762294551.95</v>
      </c>
      <c r="CT41" s="45">
        <v>1790649508.01</v>
      </c>
      <c r="CU41" s="45">
        <v>1825381180.76</v>
      </c>
      <c r="CV41" s="45">
        <v>1845664036.1600001</v>
      </c>
    </row>
    <row r="42" spans="3:100" x14ac:dyDescent="0.25">
      <c r="C42" s="42" t="s">
        <v>44</v>
      </c>
      <c r="D42" s="43">
        <v>161667028.25999999</v>
      </c>
      <c r="E42" s="43">
        <v>158920697.97999999</v>
      </c>
      <c r="F42" s="43">
        <v>157463828.52000001</v>
      </c>
      <c r="G42" s="43">
        <v>160175336.87</v>
      </c>
      <c r="H42" s="43">
        <v>160874290.19999999</v>
      </c>
      <c r="I42" s="43">
        <v>166536351.43000001</v>
      </c>
      <c r="J42" s="43">
        <v>166536351.43000001</v>
      </c>
      <c r="K42" s="43">
        <v>167236351.21000001</v>
      </c>
      <c r="L42" s="43">
        <v>176601198.87</v>
      </c>
      <c r="M42" s="43">
        <v>179186238.36000001</v>
      </c>
      <c r="N42" s="43">
        <v>179396096.58000001</v>
      </c>
      <c r="O42" s="43">
        <v>181020646.21000001</v>
      </c>
      <c r="P42" s="43">
        <v>182100387.50999999</v>
      </c>
      <c r="Q42" s="43">
        <v>180913488.86000001</v>
      </c>
      <c r="R42" s="43">
        <v>180128277.34999999</v>
      </c>
      <c r="S42" s="43">
        <v>181016075.41</v>
      </c>
      <c r="T42" s="43">
        <v>179261868.61000001</v>
      </c>
      <c r="U42" s="43">
        <v>177643959.61000001</v>
      </c>
      <c r="V42" s="43">
        <v>178165224.27000001</v>
      </c>
      <c r="W42" s="43">
        <v>179325119.84999999</v>
      </c>
      <c r="X42" s="43">
        <v>181430769.38</v>
      </c>
      <c r="Y42" s="43">
        <v>184213897.02000001</v>
      </c>
      <c r="Z42" s="43">
        <v>185824400.94</v>
      </c>
      <c r="AA42" s="43">
        <v>190489586.66</v>
      </c>
      <c r="AB42" s="43">
        <v>191289395.47999999</v>
      </c>
      <c r="AC42" s="43">
        <v>192749612.41999999</v>
      </c>
      <c r="AD42" s="43">
        <v>192332896.56</v>
      </c>
      <c r="AE42" s="43">
        <v>188898343.53</v>
      </c>
      <c r="AF42" s="43">
        <v>186813944.46000001</v>
      </c>
      <c r="AG42" s="43">
        <v>183583134.52000001</v>
      </c>
      <c r="AH42" s="43">
        <v>179581620.87</v>
      </c>
      <c r="AI42" s="43">
        <v>180083421.94999999</v>
      </c>
      <c r="AJ42" s="43">
        <v>179391468.16999999</v>
      </c>
      <c r="AK42" s="43">
        <v>177051239.75</v>
      </c>
      <c r="AL42" s="43">
        <v>176968405.00999999</v>
      </c>
      <c r="AM42" s="43">
        <v>175359115.71000001</v>
      </c>
      <c r="AN42" s="43">
        <v>172301996.69</v>
      </c>
      <c r="AO42" s="43">
        <v>169745647.96000001</v>
      </c>
      <c r="AP42" s="43">
        <v>166013694.30000001</v>
      </c>
      <c r="AQ42" s="43">
        <v>163853884.28999999</v>
      </c>
      <c r="AR42" s="43">
        <v>163075037.47</v>
      </c>
      <c r="AS42" s="43">
        <v>162703268.03</v>
      </c>
      <c r="AT42" s="43">
        <v>157805416.47999999</v>
      </c>
      <c r="AU42" s="43">
        <v>157033985.56</v>
      </c>
      <c r="AV42" s="43">
        <v>156417852.84999999</v>
      </c>
      <c r="AW42" s="43">
        <v>644686557.36000001</v>
      </c>
      <c r="AX42" s="43">
        <v>642633812.63</v>
      </c>
      <c r="AY42" s="43">
        <v>640472486.37</v>
      </c>
      <c r="AZ42" s="43">
        <v>649359452.99000001</v>
      </c>
      <c r="BA42" s="43">
        <v>647793053.13</v>
      </c>
      <c r="BB42" s="43">
        <v>652117860.96000004</v>
      </c>
      <c r="BC42" s="43">
        <v>657008198.22000003</v>
      </c>
      <c r="BD42" s="43">
        <v>664684270.63</v>
      </c>
      <c r="BE42" s="43">
        <v>653574318.48000002</v>
      </c>
      <c r="BF42" s="43">
        <v>654507262.15999997</v>
      </c>
      <c r="BG42" s="43">
        <v>644925682.61000001</v>
      </c>
      <c r="BH42" s="43">
        <v>685518024.67999995</v>
      </c>
      <c r="BI42" s="43">
        <v>688593481.72000003</v>
      </c>
      <c r="BJ42" s="43">
        <v>676305365.02999997</v>
      </c>
      <c r="BK42" s="43">
        <v>679398703.91999996</v>
      </c>
      <c r="BL42" s="43">
        <v>689679325.78999996</v>
      </c>
      <c r="BM42" s="43">
        <v>689394780.49000001</v>
      </c>
      <c r="BN42" s="43">
        <v>700543495.37</v>
      </c>
      <c r="BO42" s="43">
        <v>722995574.88999999</v>
      </c>
      <c r="BP42" s="43">
        <v>745168772.13999999</v>
      </c>
      <c r="BQ42" s="43">
        <v>755231629.47000003</v>
      </c>
      <c r="BR42" s="43">
        <v>755852537.83000004</v>
      </c>
      <c r="BS42" s="43">
        <v>748696585.32000005</v>
      </c>
      <c r="BT42" s="43">
        <v>747531154.98000002</v>
      </c>
      <c r="BU42" s="43">
        <v>753586853.32000005</v>
      </c>
      <c r="BV42" s="43">
        <v>760003938.41999996</v>
      </c>
      <c r="BW42" s="43">
        <v>766092118.59000003</v>
      </c>
      <c r="BX42" s="43">
        <v>777505028.47000003</v>
      </c>
      <c r="BY42" s="43">
        <v>783785670.66999996</v>
      </c>
      <c r="BZ42" s="43">
        <v>795231923.72000003</v>
      </c>
      <c r="CA42" s="43">
        <v>808989436.60000002</v>
      </c>
      <c r="CB42" s="43">
        <v>822659881.37</v>
      </c>
      <c r="CC42" s="43">
        <v>827598918.20000005</v>
      </c>
      <c r="CD42" s="43">
        <v>833434562.48000002</v>
      </c>
      <c r="CE42" s="43">
        <v>832463680.07000005</v>
      </c>
      <c r="CF42" s="43">
        <v>838405319.64999998</v>
      </c>
      <c r="CG42" s="43">
        <v>843990253.33000004</v>
      </c>
      <c r="CH42" s="43">
        <v>848819397.25999999</v>
      </c>
      <c r="CI42" s="43">
        <v>847302095.03999996</v>
      </c>
      <c r="CJ42" s="43">
        <v>849221692.38</v>
      </c>
      <c r="CK42" s="43">
        <v>839790204.23000002</v>
      </c>
      <c r="CL42" s="43">
        <v>839636952.95000005</v>
      </c>
      <c r="CM42" s="43">
        <v>842364624.46000004</v>
      </c>
      <c r="CN42" s="43">
        <v>839301095.04999995</v>
      </c>
      <c r="CO42" s="43">
        <v>843267180.23000002</v>
      </c>
      <c r="CP42" s="43">
        <v>836358489.78999996</v>
      </c>
      <c r="CQ42" s="43">
        <v>836915824.78999996</v>
      </c>
      <c r="CR42" s="43">
        <v>835654137.13999999</v>
      </c>
      <c r="CS42" s="43">
        <v>833877470.26999998</v>
      </c>
      <c r="CT42" s="43">
        <v>837149800.02999997</v>
      </c>
      <c r="CU42" s="43">
        <v>840958743.09000003</v>
      </c>
      <c r="CV42" s="43">
        <v>838540028.25999999</v>
      </c>
    </row>
    <row r="43" spans="3:100" x14ac:dyDescent="0.25">
      <c r="C43" s="44" t="s">
        <v>66</v>
      </c>
      <c r="D43" s="45">
        <v>3172569611.5</v>
      </c>
      <c r="E43" s="45">
        <v>3211995578.25</v>
      </c>
      <c r="F43" s="45">
        <v>3264279763.1799998</v>
      </c>
      <c r="G43" s="45">
        <v>3313367204.1799998</v>
      </c>
      <c r="H43" s="45">
        <v>3330563177.9099998</v>
      </c>
      <c r="I43" s="45">
        <v>3363885560.8499999</v>
      </c>
      <c r="J43" s="45">
        <v>3341430443.9400001</v>
      </c>
      <c r="K43" s="45">
        <v>3332434750.0500002</v>
      </c>
      <c r="L43" s="45">
        <v>3351958594.0500002</v>
      </c>
      <c r="M43" s="45">
        <v>3360732617.3099999</v>
      </c>
      <c r="N43" s="45">
        <v>3394100927.1799998</v>
      </c>
      <c r="O43" s="45">
        <v>3411151901.73</v>
      </c>
      <c r="P43" s="45">
        <v>3402411336.2399998</v>
      </c>
      <c r="Q43" s="45">
        <v>3323710520.02</v>
      </c>
      <c r="R43" s="45">
        <v>3263178415.1700001</v>
      </c>
      <c r="S43" s="45">
        <v>3193918992.1100001</v>
      </c>
      <c r="T43" s="45">
        <v>3134059311.4400001</v>
      </c>
      <c r="U43" s="45">
        <v>3093433006.1999998</v>
      </c>
      <c r="V43" s="45">
        <v>3044115109.6900001</v>
      </c>
      <c r="W43" s="45">
        <v>3003514679.0300002</v>
      </c>
      <c r="X43" s="45">
        <v>2959639048.0799999</v>
      </c>
      <c r="Y43" s="45">
        <v>2922672899.25</v>
      </c>
      <c r="Z43" s="45">
        <v>2871666965.6399999</v>
      </c>
      <c r="AA43" s="45">
        <v>2872550964.3299999</v>
      </c>
      <c r="AB43" s="45">
        <v>2876617708.5799999</v>
      </c>
      <c r="AC43" s="45">
        <v>2851368844.5300002</v>
      </c>
      <c r="AD43" s="45">
        <v>2841015502.3200002</v>
      </c>
      <c r="AE43" s="45">
        <v>2842953842.1500001</v>
      </c>
      <c r="AF43" s="45">
        <v>2866190643.1399999</v>
      </c>
      <c r="AG43" s="45">
        <v>2911405757.8600001</v>
      </c>
      <c r="AH43" s="45">
        <v>2945836690.4299998</v>
      </c>
      <c r="AI43" s="45">
        <v>2968299862.6900001</v>
      </c>
      <c r="AJ43" s="45">
        <v>3007404745.3299999</v>
      </c>
      <c r="AK43" s="45">
        <v>3036492831.1300001</v>
      </c>
      <c r="AL43" s="45">
        <v>3085530758.2399998</v>
      </c>
      <c r="AM43" s="45">
        <v>3138982098.4099998</v>
      </c>
      <c r="AN43" s="45">
        <v>3170904593.9400001</v>
      </c>
      <c r="AO43" s="45">
        <v>3184559257.0500002</v>
      </c>
      <c r="AP43" s="45">
        <v>3175937113.1199999</v>
      </c>
      <c r="AQ43" s="45">
        <v>3197582903.5700002</v>
      </c>
      <c r="AR43" s="45">
        <v>3214910783.5300002</v>
      </c>
      <c r="AS43" s="45">
        <v>3240169553.7600002</v>
      </c>
      <c r="AT43" s="45">
        <v>3253627758.9699998</v>
      </c>
      <c r="AU43" s="45">
        <v>3259492958.6900001</v>
      </c>
      <c r="AV43" s="45">
        <v>3278154763.77</v>
      </c>
      <c r="AW43" s="45">
        <v>3271533088.6799998</v>
      </c>
      <c r="AX43" s="45">
        <v>3292917531.6999998</v>
      </c>
      <c r="AY43" s="45">
        <v>3344040278.1100001</v>
      </c>
      <c r="AZ43" s="45">
        <v>3361053517.9699998</v>
      </c>
      <c r="BA43" s="45">
        <v>3357225851.1199999</v>
      </c>
      <c r="BB43" s="45">
        <v>3379415900.9200001</v>
      </c>
      <c r="BC43" s="45">
        <v>3403850848.1900001</v>
      </c>
      <c r="BD43" s="45">
        <v>3398464513.3699999</v>
      </c>
      <c r="BE43" s="45">
        <v>3411977872.5599999</v>
      </c>
      <c r="BF43" s="45">
        <v>3390967052.75</v>
      </c>
      <c r="BG43" s="45">
        <v>3339483596.7399998</v>
      </c>
      <c r="BH43" s="45">
        <v>3326811671.0900002</v>
      </c>
      <c r="BI43" s="45">
        <v>3341311428.1300001</v>
      </c>
      <c r="BJ43" s="45">
        <v>3349687981.6999998</v>
      </c>
      <c r="BK43" s="45">
        <v>3404512031.0500002</v>
      </c>
      <c r="BL43" s="45">
        <v>3437780333.1900001</v>
      </c>
      <c r="BM43" s="45">
        <v>3479028951.4099998</v>
      </c>
      <c r="BN43" s="45">
        <v>3516398895.0599999</v>
      </c>
      <c r="BO43" s="45">
        <v>3543512606.21</v>
      </c>
      <c r="BP43" s="45">
        <v>3571366668.98</v>
      </c>
      <c r="BQ43" s="45">
        <v>3635522051.1300001</v>
      </c>
      <c r="BR43" s="45">
        <v>3675238865.4899998</v>
      </c>
      <c r="BS43" s="45">
        <v>3698363196.8400002</v>
      </c>
      <c r="BT43" s="45">
        <v>3733387510.9699998</v>
      </c>
      <c r="BU43" s="45">
        <v>3743316865.4099998</v>
      </c>
      <c r="BV43" s="45">
        <v>3781681865.5599999</v>
      </c>
      <c r="BW43" s="45">
        <v>3835607468.5999999</v>
      </c>
      <c r="BX43" s="45">
        <v>3922080724.3699999</v>
      </c>
      <c r="BY43" s="45">
        <v>3904837067.8299999</v>
      </c>
      <c r="BZ43" s="45">
        <v>3945479685.3699999</v>
      </c>
      <c r="CA43" s="45">
        <v>3966396915.3800001</v>
      </c>
      <c r="CB43" s="45">
        <v>4038453001.6900001</v>
      </c>
      <c r="CC43" s="45">
        <v>4065698113.77</v>
      </c>
      <c r="CD43" s="45">
        <v>4085849083.23</v>
      </c>
      <c r="CE43" s="45">
        <v>4073273954.6700001</v>
      </c>
      <c r="CF43" s="45">
        <v>4121559172.8200002</v>
      </c>
      <c r="CG43" s="45">
        <v>4131558210</v>
      </c>
      <c r="CH43" s="45">
        <v>4171498912.4200001</v>
      </c>
      <c r="CI43" s="45">
        <v>4240792879.54</v>
      </c>
      <c r="CJ43" s="45">
        <v>4280131691.3400002</v>
      </c>
      <c r="CK43" s="45">
        <v>4226114229.8299999</v>
      </c>
      <c r="CL43" s="45">
        <v>4249023837.9000001</v>
      </c>
      <c r="CM43" s="45">
        <v>4273307412.46</v>
      </c>
      <c r="CN43" s="45">
        <v>4308452704.96</v>
      </c>
      <c r="CO43" s="45">
        <v>4344400287.8000002</v>
      </c>
      <c r="CP43" s="45">
        <v>4398348451.0100002</v>
      </c>
      <c r="CQ43" s="45">
        <v>4439973325.4700003</v>
      </c>
      <c r="CR43" s="45">
        <v>4500296961.1599998</v>
      </c>
      <c r="CS43" s="45">
        <v>4549835250.2399998</v>
      </c>
      <c r="CT43" s="45">
        <v>4596328260.7299995</v>
      </c>
      <c r="CU43" s="45">
        <v>4661530592.3299999</v>
      </c>
      <c r="CV43" s="45">
        <v>4658531397.4499998</v>
      </c>
    </row>
    <row r="44" spans="3:100" x14ac:dyDescent="0.25">
      <c r="C44" s="42" t="s">
        <v>12</v>
      </c>
      <c r="D44" s="43">
        <v>43415314977.489998</v>
      </c>
      <c r="E44" s="43">
        <v>44133536752.830002</v>
      </c>
      <c r="F44" s="43">
        <v>43726027196.110001</v>
      </c>
      <c r="G44" s="43">
        <v>44488895797.82</v>
      </c>
      <c r="H44" s="43">
        <v>44535981671.010002</v>
      </c>
      <c r="I44" s="43">
        <v>46276224164.18</v>
      </c>
      <c r="J44" s="43">
        <v>47179889044.540001</v>
      </c>
      <c r="K44" s="43">
        <v>47046554624.470001</v>
      </c>
      <c r="L44" s="43">
        <v>47427003324.790001</v>
      </c>
      <c r="M44" s="43">
        <v>48417972384.910004</v>
      </c>
      <c r="N44" s="43">
        <v>48252330372.459999</v>
      </c>
      <c r="O44" s="43">
        <v>49338043516.860001</v>
      </c>
      <c r="P44" s="43">
        <v>49941087999.089996</v>
      </c>
      <c r="Q44" s="43">
        <v>50630079797.879997</v>
      </c>
      <c r="R44" s="43">
        <v>51135230053.019997</v>
      </c>
      <c r="S44" s="43">
        <v>51120523449.43</v>
      </c>
      <c r="T44" s="43">
        <v>51469244951.160004</v>
      </c>
      <c r="U44" s="43">
        <v>52758553588.389999</v>
      </c>
      <c r="V44" s="43">
        <v>52979117857.449997</v>
      </c>
      <c r="W44" s="43">
        <v>54352791975.019997</v>
      </c>
      <c r="X44" s="43">
        <v>55199901784.290001</v>
      </c>
      <c r="Y44" s="43">
        <v>55453742628.260002</v>
      </c>
      <c r="Z44" s="43">
        <v>56561137490.589996</v>
      </c>
      <c r="AA44" s="43">
        <v>57105078647.900002</v>
      </c>
      <c r="AB44" s="43">
        <v>56846183109.360001</v>
      </c>
      <c r="AC44" s="43">
        <v>57906522274.480003</v>
      </c>
      <c r="AD44" s="43">
        <v>58444517660.839996</v>
      </c>
      <c r="AE44" s="43">
        <v>58045376283.269997</v>
      </c>
      <c r="AF44" s="43">
        <v>59212499875.220001</v>
      </c>
      <c r="AG44" s="43">
        <v>59250407284.010002</v>
      </c>
      <c r="AH44" s="43">
        <v>60868231622.620003</v>
      </c>
      <c r="AI44" s="43">
        <v>61365285721.650002</v>
      </c>
      <c r="AJ44" s="43">
        <v>62157013605.43</v>
      </c>
      <c r="AK44" s="43">
        <v>62651400086.540001</v>
      </c>
      <c r="AL44" s="43">
        <v>64172840701.110001</v>
      </c>
      <c r="AM44" s="43">
        <v>64532925946.5</v>
      </c>
      <c r="AN44" s="43">
        <v>66295703062.760002</v>
      </c>
      <c r="AO44" s="43">
        <v>67432391508.099998</v>
      </c>
      <c r="AP44" s="43">
        <v>67574983412.93</v>
      </c>
      <c r="AQ44" s="43">
        <v>68829461795.929993</v>
      </c>
      <c r="AR44" s="43">
        <v>70272421899.600006</v>
      </c>
      <c r="AS44" s="43">
        <v>71001561506.589996</v>
      </c>
      <c r="AT44" s="43">
        <v>70372335999.059998</v>
      </c>
      <c r="AU44" s="43">
        <v>70928897812.25</v>
      </c>
      <c r="AV44" s="43">
        <v>74116906356.860001</v>
      </c>
      <c r="AW44" s="43">
        <v>74763311820.600006</v>
      </c>
      <c r="AX44" s="43">
        <v>74892162202.460007</v>
      </c>
      <c r="AY44" s="43">
        <v>76144806563.059998</v>
      </c>
      <c r="AZ44" s="43">
        <v>75970399057.399994</v>
      </c>
      <c r="BA44" s="43">
        <v>77490028862.199997</v>
      </c>
      <c r="BB44" s="43">
        <v>77573428930.970001</v>
      </c>
      <c r="BC44" s="43">
        <v>77659082525.779999</v>
      </c>
      <c r="BD44" s="43">
        <v>77375024217.470001</v>
      </c>
      <c r="BE44" s="43">
        <v>77436004713.279999</v>
      </c>
      <c r="BF44" s="43">
        <v>76824950334.679993</v>
      </c>
      <c r="BG44" s="43">
        <v>77255220153.710007</v>
      </c>
      <c r="BH44" s="43">
        <v>77403469410.710007</v>
      </c>
      <c r="BI44" s="43">
        <v>78107341338.630005</v>
      </c>
      <c r="BJ44" s="43">
        <v>77163960833.380005</v>
      </c>
      <c r="BK44" s="43">
        <v>78597590668.669998</v>
      </c>
      <c r="BL44" s="43">
        <v>78435916578.240005</v>
      </c>
      <c r="BM44" s="43">
        <v>77688214756.410004</v>
      </c>
      <c r="BN44" s="43">
        <v>78125436095.160004</v>
      </c>
      <c r="BO44" s="43">
        <v>76317922016.210007</v>
      </c>
      <c r="BP44" s="43">
        <v>77339204848.690002</v>
      </c>
      <c r="BQ44" s="43">
        <v>77396131157.740005</v>
      </c>
      <c r="BR44" s="43">
        <v>76272091817.300003</v>
      </c>
      <c r="BS44" s="43">
        <v>77789363827.080002</v>
      </c>
      <c r="BT44" s="43">
        <v>77113016899.449997</v>
      </c>
      <c r="BU44" s="43">
        <v>77182851539.5</v>
      </c>
      <c r="BV44" s="43">
        <v>79106500173.740005</v>
      </c>
      <c r="BW44" s="43">
        <v>80517716604.160004</v>
      </c>
      <c r="BX44" s="43">
        <v>82216389966.839996</v>
      </c>
      <c r="BY44" s="43">
        <v>81911006165.449997</v>
      </c>
      <c r="BZ44" s="43">
        <v>82550936003.020004</v>
      </c>
      <c r="CA44" s="43">
        <v>82736893874.960007</v>
      </c>
      <c r="CB44" s="43">
        <v>83897551157.820007</v>
      </c>
      <c r="CC44" s="43">
        <v>84721358195.610001</v>
      </c>
      <c r="CD44" s="43">
        <v>84219373669.460007</v>
      </c>
      <c r="CE44" s="43">
        <v>84731615139.899994</v>
      </c>
      <c r="CF44" s="43">
        <v>85837695465.009995</v>
      </c>
      <c r="CG44" s="43">
        <v>86142688342.520004</v>
      </c>
      <c r="CH44" s="43">
        <v>87853491357.029999</v>
      </c>
      <c r="CI44" s="43">
        <v>88647220745.830002</v>
      </c>
      <c r="CJ44" s="43">
        <v>91690052496.529999</v>
      </c>
      <c r="CK44" s="43">
        <v>88286914337.639999</v>
      </c>
      <c r="CL44" s="43">
        <v>87074867522.389999</v>
      </c>
      <c r="CM44" s="43">
        <v>89293778771.949997</v>
      </c>
      <c r="CN44" s="43">
        <v>89137591652.050003</v>
      </c>
      <c r="CO44" s="43">
        <v>90749161257.729996</v>
      </c>
      <c r="CP44" s="43">
        <v>89922066888.380005</v>
      </c>
      <c r="CQ44" s="43">
        <v>91269559315.649994</v>
      </c>
      <c r="CR44" s="43">
        <v>92474918826.050003</v>
      </c>
      <c r="CS44" s="43">
        <v>92412932498.479996</v>
      </c>
      <c r="CT44" s="43">
        <v>94940213057.919998</v>
      </c>
      <c r="CU44" s="43">
        <v>95417222401.009995</v>
      </c>
      <c r="CV44" s="43">
        <v>94896827040.270004</v>
      </c>
    </row>
    <row r="45" spans="3:100" ht="38.25" x14ac:dyDescent="0.25">
      <c r="C45" s="44" t="s">
        <v>46</v>
      </c>
      <c r="D45" s="45">
        <v>38402835.5</v>
      </c>
      <c r="E45" s="45">
        <v>38266826.960000001</v>
      </c>
      <c r="F45" s="45">
        <v>38418760.850000001</v>
      </c>
      <c r="G45" s="45">
        <v>37859868.460000001</v>
      </c>
      <c r="H45" s="45">
        <v>37306325.880000003</v>
      </c>
      <c r="I45" s="45">
        <v>39312319.530000001</v>
      </c>
      <c r="J45" s="45">
        <v>40301404.840000004</v>
      </c>
      <c r="K45" s="45">
        <v>43131683.420000002</v>
      </c>
      <c r="L45" s="45">
        <v>45108989.75</v>
      </c>
      <c r="M45" s="45">
        <v>46725500.560000002</v>
      </c>
      <c r="N45" s="45">
        <v>47094646</v>
      </c>
      <c r="O45" s="45">
        <v>49784583.210000001</v>
      </c>
      <c r="P45" s="45">
        <v>52052131.509999998</v>
      </c>
      <c r="Q45" s="45">
        <v>54847665.270000003</v>
      </c>
      <c r="R45" s="45">
        <v>57337657.729999997</v>
      </c>
      <c r="S45" s="45">
        <v>59049114.390000001</v>
      </c>
      <c r="T45" s="45">
        <v>64522941.240000002</v>
      </c>
      <c r="U45" s="45">
        <v>66088424.689999998</v>
      </c>
      <c r="V45" s="45">
        <v>72368004.430000007</v>
      </c>
      <c r="W45" s="45">
        <v>76377794.170000002</v>
      </c>
      <c r="X45" s="45">
        <v>82193121.799999997</v>
      </c>
      <c r="Y45" s="45">
        <v>80558206.390000001</v>
      </c>
      <c r="Z45" s="45">
        <v>83110093.480000004</v>
      </c>
      <c r="AA45" s="45">
        <v>87937470.680000007</v>
      </c>
      <c r="AB45" s="45">
        <v>90412907.939999998</v>
      </c>
      <c r="AC45" s="45">
        <v>95203482.159999996</v>
      </c>
      <c r="AD45" s="45">
        <v>100475028.11</v>
      </c>
      <c r="AE45" s="45">
        <v>102211181.59</v>
      </c>
      <c r="AF45" s="45">
        <v>98521299.939999998</v>
      </c>
      <c r="AG45" s="45">
        <v>101061203.66</v>
      </c>
      <c r="AH45" s="45">
        <v>104812755.53</v>
      </c>
      <c r="AI45" s="45">
        <v>105400140.8</v>
      </c>
      <c r="AJ45" s="45">
        <v>110247195.08</v>
      </c>
      <c r="AK45" s="45">
        <v>113054087.20999999</v>
      </c>
      <c r="AL45" s="45">
        <v>115412178.20999999</v>
      </c>
      <c r="AM45" s="45">
        <v>118125675.64</v>
      </c>
      <c r="AN45" s="45">
        <v>125332048.76000001</v>
      </c>
      <c r="AO45" s="45">
        <v>127699098.33</v>
      </c>
      <c r="AP45" s="45">
        <v>136161754.65000001</v>
      </c>
      <c r="AQ45" s="45">
        <v>143020534.84</v>
      </c>
      <c r="AR45" s="45">
        <v>139577243.96000001</v>
      </c>
      <c r="AS45" s="45">
        <v>147150025.61000001</v>
      </c>
      <c r="AT45" s="45">
        <v>147537302.18000001</v>
      </c>
      <c r="AU45" s="45">
        <v>144626525.5</v>
      </c>
      <c r="AV45" s="45">
        <v>146360833.80000001</v>
      </c>
      <c r="AW45" s="45">
        <v>148657426.68000001</v>
      </c>
      <c r="AX45" s="45">
        <v>149763476.22</v>
      </c>
      <c r="AY45" s="45">
        <v>154850108.36000001</v>
      </c>
      <c r="AZ45" s="45">
        <v>154891795.99000001</v>
      </c>
      <c r="BA45" s="45">
        <v>160585085.09</v>
      </c>
      <c r="BB45" s="45">
        <v>168162237.65000001</v>
      </c>
      <c r="BC45" s="45">
        <v>179071440.16999999</v>
      </c>
      <c r="BD45" s="45">
        <v>187641970.41</v>
      </c>
      <c r="BE45" s="45">
        <v>194485912.81999999</v>
      </c>
      <c r="BF45" s="45">
        <v>194231758.88999999</v>
      </c>
      <c r="BG45" s="45">
        <v>203648230.59</v>
      </c>
      <c r="BH45" s="45">
        <v>208396250.18000001</v>
      </c>
      <c r="BI45" s="45">
        <v>215623852.25</v>
      </c>
      <c r="BJ45" s="45">
        <v>218312063.88</v>
      </c>
      <c r="BK45" s="45">
        <v>219136916.13999999</v>
      </c>
      <c r="BL45" s="45">
        <v>230110634.46000001</v>
      </c>
      <c r="BM45" s="45">
        <v>241298182.59999999</v>
      </c>
      <c r="BN45" s="45">
        <v>258972887.62</v>
      </c>
      <c r="BO45" s="45">
        <v>293254121.89999998</v>
      </c>
      <c r="BP45" s="45">
        <v>317195340.41000003</v>
      </c>
      <c r="BQ45" s="45">
        <v>356011490.69999999</v>
      </c>
      <c r="BR45" s="45">
        <v>380197050.05000001</v>
      </c>
      <c r="BS45" s="45">
        <v>385735287.23000002</v>
      </c>
      <c r="BT45" s="45">
        <v>397267591.44</v>
      </c>
      <c r="BU45" s="45">
        <v>435014583.22000003</v>
      </c>
      <c r="BV45" s="45">
        <v>447358999.27999997</v>
      </c>
      <c r="BW45" s="45">
        <v>444061143.29000002</v>
      </c>
      <c r="BX45" s="45">
        <v>466165583.81999999</v>
      </c>
      <c r="BY45" s="45">
        <v>466279545.5</v>
      </c>
      <c r="BZ45" s="45">
        <v>478572371.83999997</v>
      </c>
      <c r="CA45" s="45">
        <v>499070534.13</v>
      </c>
      <c r="CB45" s="45">
        <v>518529186.48000002</v>
      </c>
      <c r="CC45" s="45">
        <v>525695621.57999998</v>
      </c>
      <c r="CD45" s="45">
        <v>536404172.98000002</v>
      </c>
      <c r="CE45" s="45">
        <v>553289792.75</v>
      </c>
      <c r="CF45" s="45">
        <v>592692278.48000002</v>
      </c>
      <c r="CG45" s="45">
        <v>606193011.5</v>
      </c>
      <c r="CH45" s="45">
        <v>638600566.45000005</v>
      </c>
      <c r="CI45" s="45">
        <v>662903754.73000002</v>
      </c>
      <c r="CJ45" s="45">
        <v>688152736.14999998</v>
      </c>
      <c r="CK45" s="45">
        <v>704707674.82000005</v>
      </c>
      <c r="CL45" s="45">
        <v>723946508.16999996</v>
      </c>
      <c r="CM45" s="45">
        <v>742349856</v>
      </c>
      <c r="CN45" s="45">
        <v>763290462.94000006</v>
      </c>
      <c r="CO45" s="45">
        <v>800575160.48000002</v>
      </c>
      <c r="CP45" s="45">
        <v>823237309.08000004</v>
      </c>
      <c r="CQ45" s="45">
        <v>851506751.83000004</v>
      </c>
      <c r="CR45" s="45">
        <v>891158660.51999998</v>
      </c>
      <c r="CS45" s="45">
        <v>919186139.04999995</v>
      </c>
      <c r="CT45" s="45">
        <v>930323447.86000001</v>
      </c>
      <c r="CU45" s="45">
        <v>932161491.55999994</v>
      </c>
      <c r="CV45" s="45">
        <v>944410625.29999995</v>
      </c>
    </row>
    <row r="46" spans="3:100" ht="25.5" x14ac:dyDescent="0.25">
      <c r="C46" s="42" t="s">
        <v>57</v>
      </c>
      <c r="D46" s="43">
        <v>64825629.630000003</v>
      </c>
      <c r="E46" s="43">
        <v>60219951.140000001</v>
      </c>
      <c r="F46" s="43">
        <v>58555230.090000004</v>
      </c>
      <c r="G46" s="43">
        <v>57806069.25</v>
      </c>
      <c r="H46" s="43">
        <v>56949131.130000003</v>
      </c>
      <c r="I46" s="43">
        <v>56166575.380000003</v>
      </c>
      <c r="J46" s="43">
        <v>55057869.039999999</v>
      </c>
      <c r="K46" s="43">
        <v>51087436.539999999</v>
      </c>
      <c r="L46" s="43">
        <v>51835485.380000003</v>
      </c>
      <c r="M46" s="43">
        <v>52914662.640000001</v>
      </c>
      <c r="N46" s="43">
        <v>55096461.539999999</v>
      </c>
      <c r="O46" s="43">
        <v>58671018.32</v>
      </c>
      <c r="P46" s="43">
        <v>59485208.310000002</v>
      </c>
      <c r="Q46" s="43">
        <v>61359900.140000001</v>
      </c>
      <c r="R46" s="43">
        <v>64013669.939999998</v>
      </c>
      <c r="S46" s="43">
        <v>66332792.520000003</v>
      </c>
      <c r="T46" s="43">
        <v>68175620.609999999</v>
      </c>
      <c r="U46" s="43">
        <v>70150787.900000006</v>
      </c>
      <c r="V46" s="43">
        <v>70773169.359999999</v>
      </c>
      <c r="W46" s="43">
        <v>71575847.700000003</v>
      </c>
      <c r="X46" s="43">
        <v>73324719.799999997</v>
      </c>
      <c r="Y46" s="43">
        <v>74395014.569999993</v>
      </c>
      <c r="Z46" s="43">
        <v>75918604.760000005</v>
      </c>
      <c r="AA46" s="43">
        <v>78346379.200000003</v>
      </c>
      <c r="AB46" s="43">
        <v>77632083.189999998</v>
      </c>
      <c r="AC46" s="43">
        <v>77924679.109999999</v>
      </c>
      <c r="AD46" s="43">
        <v>78628445.040000007</v>
      </c>
      <c r="AE46" s="43">
        <v>78468846.239999995</v>
      </c>
      <c r="AF46" s="43">
        <v>78354549.450000003</v>
      </c>
      <c r="AG46" s="43">
        <v>78886748.400000006</v>
      </c>
      <c r="AH46" s="43">
        <v>78666394.920000002</v>
      </c>
      <c r="AI46" s="43">
        <v>77234315.530000001</v>
      </c>
      <c r="AJ46" s="43">
        <v>78188607.670000002</v>
      </c>
      <c r="AK46" s="43">
        <v>77927561.260000005</v>
      </c>
      <c r="AL46" s="43">
        <v>79966052.379999995</v>
      </c>
      <c r="AM46" s="43">
        <v>81873587.760000005</v>
      </c>
      <c r="AN46" s="43">
        <v>81379702.590000004</v>
      </c>
      <c r="AO46" s="43">
        <v>82545006.900000006</v>
      </c>
      <c r="AP46" s="43">
        <v>84704600.650000006</v>
      </c>
      <c r="AQ46" s="43">
        <v>85907592.670000002</v>
      </c>
      <c r="AR46" s="43">
        <v>87442126.180000007</v>
      </c>
      <c r="AS46" s="43">
        <v>88819458.879999995</v>
      </c>
      <c r="AT46" s="43">
        <v>88965701.230000004</v>
      </c>
      <c r="AU46" s="43">
        <v>89738667.680000007</v>
      </c>
      <c r="AV46" s="43">
        <v>90003144.799999997</v>
      </c>
      <c r="AW46" s="43">
        <v>90629943.640000001</v>
      </c>
      <c r="AX46" s="43">
        <v>91810153.650000006</v>
      </c>
      <c r="AY46" s="43">
        <v>94044107.519999996</v>
      </c>
      <c r="AZ46" s="43">
        <v>94562642.629999995</v>
      </c>
      <c r="BA46" s="43">
        <v>95434113.200000003</v>
      </c>
      <c r="BB46" s="43">
        <v>98079550.299999997</v>
      </c>
      <c r="BC46" s="43">
        <v>100027532.63</v>
      </c>
      <c r="BD46" s="43">
        <v>101622891.92</v>
      </c>
      <c r="BE46" s="43">
        <v>103109128.7</v>
      </c>
      <c r="BF46" s="43">
        <v>103117960</v>
      </c>
      <c r="BG46" s="43">
        <v>104108872.84999999</v>
      </c>
      <c r="BH46" s="43">
        <v>104987193.26000001</v>
      </c>
      <c r="BI46" s="43">
        <v>105541088.23</v>
      </c>
      <c r="BJ46" s="43">
        <v>106945801.09</v>
      </c>
      <c r="BK46" s="43">
        <v>109280834.3</v>
      </c>
      <c r="BL46" s="43">
        <v>110047243.78</v>
      </c>
      <c r="BM46" s="43">
        <v>110279511.87</v>
      </c>
      <c r="BN46" s="43">
        <v>113065855.15000001</v>
      </c>
      <c r="BO46" s="43">
        <v>113611302.89</v>
      </c>
      <c r="BP46" s="43">
        <v>115268636.48999999</v>
      </c>
      <c r="BQ46" s="43">
        <v>118262935.70999999</v>
      </c>
      <c r="BR46" s="43">
        <v>119883882.58</v>
      </c>
      <c r="BS46" s="43">
        <v>119945737.58</v>
      </c>
      <c r="BT46" s="43">
        <v>121474464.87</v>
      </c>
      <c r="BU46" s="43">
        <v>121826487.40000001</v>
      </c>
      <c r="BV46" s="43">
        <v>122909479.23</v>
      </c>
      <c r="BW46" s="43">
        <v>125583797.73999999</v>
      </c>
      <c r="BX46" s="43">
        <v>126572816.45999999</v>
      </c>
      <c r="BY46" s="43">
        <v>128546900.45999999</v>
      </c>
      <c r="BZ46" s="43">
        <v>131730052.8</v>
      </c>
      <c r="CA46" s="43">
        <v>132563006.15000001</v>
      </c>
      <c r="CB46" s="43">
        <v>135492964.91999999</v>
      </c>
      <c r="CC46" s="43">
        <v>136752913.66</v>
      </c>
      <c r="CD46" s="43">
        <v>136818013.19999999</v>
      </c>
      <c r="CE46" s="43">
        <v>136704535.56</v>
      </c>
      <c r="CF46" s="43">
        <v>138243215.71000001</v>
      </c>
      <c r="CG46" s="43">
        <v>138238945.75</v>
      </c>
      <c r="CH46" s="43">
        <v>139722061.36000001</v>
      </c>
      <c r="CI46" s="43">
        <v>142802570.13</v>
      </c>
      <c r="CJ46" s="43">
        <v>143794325.88999999</v>
      </c>
      <c r="CK46" s="43">
        <v>145561591.12</v>
      </c>
      <c r="CL46" s="43">
        <v>148692156.06</v>
      </c>
      <c r="CM46" s="43">
        <v>150175039.19</v>
      </c>
      <c r="CN46" s="43">
        <v>151621866.21000001</v>
      </c>
      <c r="CO46" s="43">
        <v>152806934.12</v>
      </c>
      <c r="CP46" s="43">
        <v>152070614.90000001</v>
      </c>
      <c r="CQ46" s="43">
        <v>153102600</v>
      </c>
      <c r="CR46" s="43">
        <v>154130851</v>
      </c>
      <c r="CS46" s="43">
        <v>154365535.28</v>
      </c>
      <c r="CT46" s="43">
        <v>156116363.18000001</v>
      </c>
      <c r="CU46" s="43">
        <v>159567860.02000001</v>
      </c>
      <c r="CV46" s="43">
        <v>160071693.44</v>
      </c>
    </row>
    <row r="47" spans="3:100" ht="38.25" x14ac:dyDescent="0.25">
      <c r="C47" s="44" t="s">
        <v>76</v>
      </c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5">
        <v>683447.26</v>
      </c>
      <c r="AG47" s="45">
        <v>6998794.4400000004</v>
      </c>
      <c r="AH47" s="45">
        <v>14510532.359999999</v>
      </c>
      <c r="AI47" s="45">
        <v>132406976.91</v>
      </c>
      <c r="AJ47" s="45">
        <v>139645011.34</v>
      </c>
      <c r="AK47" s="45">
        <v>145868701.52000001</v>
      </c>
      <c r="AL47" s="45">
        <v>151162476.38999999</v>
      </c>
      <c r="AM47" s="45">
        <v>153880749</v>
      </c>
      <c r="AN47" s="45">
        <v>170252373.34</v>
      </c>
      <c r="AO47" s="45">
        <v>173259436.72</v>
      </c>
      <c r="AP47" s="45">
        <v>174826937.38999999</v>
      </c>
      <c r="AQ47" s="45">
        <v>175730293.99000001</v>
      </c>
      <c r="AR47" s="45">
        <v>175691164.03</v>
      </c>
      <c r="AS47" s="45">
        <v>174440395.37</v>
      </c>
      <c r="AT47" s="45">
        <v>174268309.69999999</v>
      </c>
      <c r="AU47" s="45">
        <v>173892991.03</v>
      </c>
      <c r="AV47" s="45">
        <v>177208700.38</v>
      </c>
      <c r="AW47" s="45">
        <v>176906219.13</v>
      </c>
      <c r="AX47" s="45">
        <v>181300640.66999999</v>
      </c>
      <c r="AY47" s="45">
        <v>193084632.69999999</v>
      </c>
      <c r="AZ47" s="45">
        <v>201991787.71000001</v>
      </c>
      <c r="BA47" s="45">
        <v>208390333</v>
      </c>
      <c r="BB47" s="45">
        <v>215766831.59999999</v>
      </c>
      <c r="BC47" s="45">
        <v>221870290.34999999</v>
      </c>
      <c r="BD47" s="45">
        <v>216100080.99000001</v>
      </c>
      <c r="BE47" s="45">
        <v>225956163.27000001</v>
      </c>
      <c r="BF47" s="45">
        <v>233235681.25999999</v>
      </c>
      <c r="BG47" s="45">
        <v>245693154.49000001</v>
      </c>
      <c r="BH47" s="45">
        <v>260955992.74000001</v>
      </c>
      <c r="BI47" s="45">
        <v>276134154.89999998</v>
      </c>
      <c r="BJ47" s="45">
        <v>287690494.67000002</v>
      </c>
      <c r="BK47" s="45">
        <v>306628111.81</v>
      </c>
      <c r="BL47" s="45">
        <v>323844748.38</v>
      </c>
      <c r="BM47" s="45">
        <v>334805513.52999997</v>
      </c>
      <c r="BN47" s="45">
        <v>348065602.81</v>
      </c>
      <c r="BO47" s="45">
        <v>360178368.58999997</v>
      </c>
      <c r="BP47" s="45">
        <v>372658702.02999997</v>
      </c>
      <c r="BQ47" s="45">
        <v>387500261</v>
      </c>
      <c r="BR47" s="45">
        <v>404565157</v>
      </c>
      <c r="BS47" s="45">
        <v>413948762.43000001</v>
      </c>
      <c r="BT47" s="45">
        <v>424116157.63999999</v>
      </c>
      <c r="BU47" s="45">
        <v>435332042.62</v>
      </c>
      <c r="BV47" s="45">
        <v>442036417.24000001</v>
      </c>
      <c r="BW47" s="45">
        <v>470909955.82999998</v>
      </c>
      <c r="BX47" s="45">
        <v>474266142.5</v>
      </c>
      <c r="BY47" s="45">
        <v>471559382.66000003</v>
      </c>
      <c r="BZ47" s="45">
        <v>415325817.70999998</v>
      </c>
      <c r="CA47" s="45">
        <v>427957974.11000001</v>
      </c>
      <c r="CB47" s="45">
        <v>441054127.56999999</v>
      </c>
      <c r="CC47" s="45">
        <v>453735368.02999997</v>
      </c>
      <c r="CD47" s="45">
        <v>468527811.13999999</v>
      </c>
      <c r="CE47" s="45">
        <v>454457889.29000002</v>
      </c>
      <c r="CF47" s="45">
        <v>448444072.29000002</v>
      </c>
      <c r="CG47" s="45">
        <v>463818823.56999999</v>
      </c>
      <c r="CH47" s="45">
        <v>482513545.36000001</v>
      </c>
      <c r="CI47" s="45">
        <v>503379710.85000002</v>
      </c>
      <c r="CJ47" s="45">
        <v>511667709.20999998</v>
      </c>
      <c r="CK47" s="45">
        <v>527423768.16000003</v>
      </c>
      <c r="CL47" s="45">
        <v>504972086.66000003</v>
      </c>
      <c r="CM47" s="45">
        <v>456318341.55000001</v>
      </c>
      <c r="CN47" s="45">
        <v>471998075.20999998</v>
      </c>
      <c r="CO47" s="45">
        <v>488590379.97000003</v>
      </c>
      <c r="CP47" s="45">
        <v>502639113.22000003</v>
      </c>
      <c r="CQ47" s="45">
        <v>509165559.94999999</v>
      </c>
      <c r="CR47" s="45">
        <v>519325634.79000002</v>
      </c>
      <c r="CS47" s="45">
        <v>523122741.77999997</v>
      </c>
      <c r="CT47" s="45">
        <v>520977539.86000001</v>
      </c>
      <c r="CU47" s="45">
        <v>535589587.98000002</v>
      </c>
      <c r="CV47" s="45">
        <v>541117213.98000002</v>
      </c>
    </row>
    <row r="48" spans="3:100" ht="25.5" x14ac:dyDescent="0.25">
      <c r="C48" s="42" t="s">
        <v>41</v>
      </c>
      <c r="D48" s="43">
        <v>26920347.539999999</v>
      </c>
      <c r="E48" s="43">
        <v>26544626.140000001</v>
      </c>
      <c r="F48" s="43">
        <v>25929149</v>
      </c>
      <c r="G48" s="43">
        <v>25267411.149999999</v>
      </c>
      <c r="H48" s="43">
        <v>24838278.379999999</v>
      </c>
      <c r="I48" s="43">
        <v>24403936.760000002</v>
      </c>
      <c r="J48" s="43">
        <v>23051183.030000001</v>
      </c>
      <c r="K48" s="43">
        <v>22367401.719999999</v>
      </c>
      <c r="L48" s="43">
        <v>22511682.98</v>
      </c>
      <c r="M48" s="43">
        <v>21953215.43</v>
      </c>
      <c r="N48" s="43">
        <v>22569921.879999999</v>
      </c>
      <c r="O48" s="43">
        <v>22935862.719999999</v>
      </c>
      <c r="P48" s="43">
        <v>24543164.719999999</v>
      </c>
      <c r="Q48" s="43">
        <v>24039551.170000002</v>
      </c>
      <c r="R48" s="43">
        <v>23618942.440000001</v>
      </c>
      <c r="S48" s="43">
        <v>23804506.09</v>
      </c>
      <c r="T48" s="43">
        <v>23740650.07</v>
      </c>
      <c r="U48" s="43">
        <v>22859499.190000001</v>
      </c>
      <c r="V48" s="43">
        <v>22634855.449999999</v>
      </c>
      <c r="W48" s="43">
        <v>21709020.489999998</v>
      </c>
      <c r="X48" s="43">
        <v>21084582.739999998</v>
      </c>
      <c r="Y48" s="43">
        <v>21084582.739999998</v>
      </c>
      <c r="Z48" s="43">
        <v>20902230.27</v>
      </c>
      <c r="AA48" s="43">
        <v>21465984.899999999</v>
      </c>
      <c r="AB48" s="43">
        <v>22453433.170000002</v>
      </c>
      <c r="AC48" s="43">
        <v>22047398.989999998</v>
      </c>
      <c r="AD48" s="43">
        <v>21609211.949999999</v>
      </c>
      <c r="AE48" s="43">
        <v>20947072.460000001</v>
      </c>
      <c r="AF48" s="43">
        <v>19773769.77</v>
      </c>
      <c r="AG48" s="43">
        <v>19619524.57</v>
      </c>
      <c r="AH48" s="43">
        <v>19834107.539999999</v>
      </c>
      <c r="AI48" s="43">
        <v>19442040.949999999</v>
      </c>
      <c r="AJ48" s="43">
        <v>19831669.550000001</v>
      </c>
      <c r="AK48" s="43">
        <v>20271074.329999998</v>
      </c>
      <c r="AL48" s="43">
        <v>20689539.370000001</v>
      </c>
      <c r="AM48" s="43">
        <v>21297707.399999999</v>
      </c>
      <c r="AN48" s="43">
        <v>21402603.41</v>
      </c>
      <c r="AO48" s="43">
        <v>21258848.440000001</v>
      </c>
      <c r="AP48" s="43">
        <v>21232858.09</v>
      </c>
      <c r="AQ48" s="43">
        <v>21417111.48</v>
      </c>
      <c r="AR48" s="43">
        <v>21632700.899999999</v>
      </c>
      <c r="AS48" s="43">
        <v>21728840.300000001</v>
      </c>
      <c r="AT48" s="43">
        <v>21884202.75</v>
      </c>
      <c r="AU48" s="43">
        <v>21952485.289999999</v>
      </c>
      <c r="AV48" s="43">
        <v>22141834.079999998</v>
      </c>
      <c r="AW48" s="43">
        <v>22493044.41</v>
      </c>
      <c r="AX48" s="43">
        <v>22846102.52</v>
      </c>
      <c r="AY48" s="43">
        <v>23516188.649999999</v>
      </c>
      <c r="AZ48" s="43">
        <v>24163608.800000001</v>
      </c>
      <c r="BA48" s="43">
        <v>24149905.609999999</v>
      </c>
      <c r="BB48" s="43">
        <v>24387888.27</v>
      </c>
      <c r="BC48" s="43">
        <v>24555552.09</v>
      </c>
      <c r="BD48" s="43">
        <v>24833645.719999999</v>
      </c>
      <c r="BE48" s="43">
        <v>25105131.690000001</v>
      </c>
      <c r="BF48" s="43">
        <v>24988199.010000002</v>
      </c>
      <c r="BG48" s="43">
        <v>24831819.199999999</v>
      </c>
      <c r="BH48" s="43">
        <v>25338094.34</v>
      </c>
      <c r="BI48" s="43">
        <v>25321285.640000001</v>
      </c>
      <c r="BJ48" s="43">
        <v>24964556.859999999</v>
      </c>
      <c r="BK48" s="43">
        <v>24623682.82</v>
      </c>
      <c r="BL48" s="43">
        <v>24798664.920000002</v>
      </c>
      <c r="BM48" s="43">
        <v>24067310.48</v>
      </c>
      <c r="BN48" s="43">
        <v>23924695.399999999</v>
      </c>
      <c r="BO48" s="43">
        <v>23883181.649999999</v>
      </c>
      <c r="BP48" s="43">
        <v>23707032.32</v>
      </c>
      <c r="BQ48" s="43">
        <v>23943022.920000002</v>
      </c>
      <c r="BR48" s="43">
        <v>23906389.82</v>
      </c>
      <c r="BS48" s="43">
        <v>23702329.260000002</v>
      </c>
      <c r="BT48" s="43">
        <v>23019709.170000002</v>
      </c>
      <c r="BU48" s="43">
        <v>23038817.670000002</v>
      </c>
      <c r="BV48" s="43">
        <v>22940014.059999999</v>
      </c>
      <c r="BW48" s="43">
        <v>23212327.18</v>
      </c>
      <c r="BX48" s="43">
        <v>23645610.550000001</v>
      </c>
      <c r="BY48" s="43">
        <v>23819225.350000001</v>
      </c>
      <c r="BZ48" s="43">
        <v>23928244.960000001</v>
      </c>
      <c r="CA48" s="43">
        <v>23773518.239999998</v>
      </c>
      <c r="CB48" s="43">
        <v>24393940.050000001</v>
      </c>
      <c r="CC48" s="43">
        <v>24575417.109999999</v>
      </c>
      <c r="CD48" s="43">
        <v>24464202.890000001</v>
      </c>
      <c r="CE48" s="43">
        <v>24584932.149999999</v>
      </c>
      <c r="CF48" s="43">
        <v>24773738.07</v>
      </c>
      <c r="CG48" s="43">
        <v>24536605.41</v>
      </c>
      <c r="CH48" s="43">
        <v>24664558.34</v>
      </c>
      <c r="CI48" s="43">
        <v>25108859.59</v>
      </c>
      <c r="CJ48" s="43">
        <v>25417299.07</v>
      </c>
      <c r="CK48" s="43">
        <v>25448592.960000001</v>
      </c>
      <c r="CL48" s="43">
        <v>25299325.5</v>
      </c>
      <c r="CM48" s="43">
        <v>25486603.859999999</v>
      </c>
      <c r="CN48" s="43">
        <v>25126587.469999999</v>
      </c>
      <c r="CO48" s="43">
        <v>24082910.98</v>
      </c>
      <c r="CP48" s="43">
        <v>24752274.920000002</v>
      </c>
      <c r="CQ48" s="43">
        <v>25206598.68</v>
      </c>
      <c r="CR48" s="43">
        <v>25012366.460000001</v>
      </c>
      <c r="CS48" s="43">
        <v>24752980.280000001</v>
      </c>
      <c r="CT48" s="43">
        <v>24826974.210000001</v>
      </c>
      <c r="CU48" s="43">
        <v>24340554.550000001</v>
      </c>
      <c r="CV48" s="43">
        <v>24741758.809999999</v>
      </c>
    </row>
    <row r="49" spans="3:100" x14ac:dyDescent="0.25">
      <c r="C49" s="44" t="s">
        <v>77</v>
      </c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5">
        <v>2019852.19</v>
      </c>
      <c r="AJ49" s="45">
        <v>4955455.04</v>
      </c>
      <c r="AK49" s="45">
        <v>8133559.0099999998</v>
      </c>
      <c r="AL49" s="45">
        <v>12657526.939999999</v>
      </c>
      <c r="AM49" s="45">
        <v>17653909.93</v>
      </c>
      <c r="AN49" s="45">
        <v>23996392.559999999</v>
      </c>
      <c r="AO49" s="45">
        <v>26657331.43</v>
      </c>
      <c r="AP49" s="45">
        <v>28586006.440000001</v>
      </c>
      <c r="AQ49" s="45">
        <v>30851984.27</v>
      </c>
      <c r="AR49" s="45">
        <v>33029865.34</v>
      </c>
      <c r="AS49" s="45">
        <v>36496126.950000003</v>
      </c>
      <c r="AT49" s="45">
        <v>39394824.880000003</v>
      </c>
      <c r="AU49" s="45">
        <v>41334648.109999999</v>
      </c>
      <c r="AV49" s="45">
        <v>43034462.329999998</v>
      </c>
      <c r="AW49" s="45">
        <v>44729576.520000003</v>
      </c>
      <c r="AX49" s="45">
        <v>45895682.590000004</v>
      </c>
      <c r="AY49" s="45">
        <v>46718599.469999999</v>
      </c>
      <c r="AZ49" s="45">
        <v>49722422.200000003</v>
      </c>
      <c r="BA49" s="45">
        <v>50075979.049999997</v>
      </c>
      <c r="BB49" s="45">
        <v>50332711.850000001</v>
      </c>
      <c r="BC49" s="45">
        <v>50779212.549999997</v>
      </c>
      <c r="BD49" s="45">
        <v>51539257.329999998</v>
      </c>
      <c r="BE49" s="45">
        <v>53782722.670000002</v>
      </c>
      <c r="BF49" s="45">
        <v>56275795.450000003</v>
      </c>
      <c r="BG49" s="45">
        <v>59299739.759999998</v>
      </c>
      <c r="BH49" s="45">
        <v>60269176.640000001</v>
      </c>
      <c r="BI49" s="45">
        <v>63132252.920000002</v>
      </c>
      <c r="BJ49" s="45">
        <v>67603685.730000004</v>
      </c>
      <c r="BK49" s="45">
        <v>77169598.560000002</v>
      </c>
      <c r="BL49" s="45">
        <v>86564962.609999999</v>
      </c>
      <c r="BM49" s="45">
        <v>90230667.390000001</v>
      </c>
      <c r="BN49" s="45">
        <v>94205275.849999994</v>
      </c>
      <c r="BO49" s="45">
        <v>98125878.140000001</v>
      </c>
      <c r="BP49" s="45">
        <v>101347940.69</v>
      </c>
      <c r="BQ49" s="45">
        <v>108533096.22</v>
      </c>
      <c r="BR49" s="45">
        <v>112929014.01000001</v>
      </c>
      <c r="BS49" s="45">
        <v>118537101.73</v>
      </c>
      <c r="BT49" s="45">
        <v>123976579.92</v>
      </c>
      <c r="BU49" s="45">
        <v>128950346.89</v>
      </c>
      <c r="BV49" s="45">
        <v>132593825.86</v>
      </c>
      <c r="BW49" s="45">
        <v>127867764.38</v>
      </c>
      <c r="BX49" s="45">
        <v>130852273.18000001</v>
      </c>
      <c r="BY49" s="45">
        <v>131559205.59</v>
      </c>
      <c r="BZ49" s="45">
        <v>129860989.36</v>
      </c>
      <c r="CA49" s="45">
        <v>122662952.51000001</v>
      </c>
      <c r="CB49" s="45">
        <v>111878558.87</v>
      </c>
      <c r="CC49" s="45">
        <v>106228577.55</v>
      </c>
      <c r="CD49" s="45">
        <v>96560090.969999999</v>
      </c>
      <c r="CE49" s="45">
        <v>92713153.189999998</v>
      </c>
      <c r="CF49" s="45">
        <v>86376555.450000003</v>
      </c>
      <c r="CG49" s="45">
        <v>79399145.670000002</v>
      </c>
      <c r="CH49" s="45">
        <v>74641223.189999998</v>
      </c>
      <c r="CI49" s="45">
        <v>75641229.900000006</v>
      </c>
      <c r="CJ49" s="45">
        <v>68627181.879999995</v>
      </c>
      <c r="CK49" s="45">
        <v>65961511.990000002</v>
      </c>
      <c r="CL49" s="45">
        <v>63019391.549999997</v>
      </c>
      <c r="CM49" s="45">
        <v>61259631.729999997</v>
      </c>
      <c r="CN49" s="45">
        <v>59632801.68</v>
      </c>
      <c r="CO49" s="45">
        <v>57680468.539999999</v>
      </c>
      <c r="CP49" s="45">
        <v>55605067.799999997</v>
      </c>
      <c r="CQ49" s="45">
        <v>54981236.100000001</v>
      </c>
      <c r="CR49" s="45">
        <v>51913415.619999997</v>
      </c>
      <c r="CS49" s="45">
        <v>52788530.229999997</v>
      </c>
      <c r="CT49" s="45">
        <v>53721086.659999996</v>
      </c>
      <c r="CU49" s="45">
        <v>45688154.25</v>
      </c>
      <c r="CV49" s="45">
        <v>42938743.890000001</v>
      </c>
    </row>
    <row r="50" spans="3:100" ht="38.25" x14ac:dyDescent="0.25">
      <c r="C50" s="42" t="s">
        <v>85</v>
      </c>
      <c r="D50" s="47"/>
      <c r="E50" s="47"/>
      <c r="F50" s="47"/>
      <c r="G50" s="47"/>
      <c r="H50" s="47"/>
      <c r="I50" s="43">
        <v>67065133.659999996</v>
      </c>
      <c r="J50" s="43">
        <v>68759513.019999996</v>
      </c>
      <c r="K50" s="43">
        <v>67007461.409999996</v>
      </c>
      <c r="L50" s="43">
        <v>67389143.450000003</v>
      </c>
      <c r="M50" s="43">
        <v>67555419.799999997</v>
      </c>
      <c r="N50" s="43">
        <v>67405151.609999999</v>
      </c>
      <c r="O50" s="43">
        <v>67453568.670000002</v>
      </c>
      <c r="P50" s="43">
        <v>67283162.640000001</v>
      </c>
      <c r="Q50" s="43">
        <v>67518487.75</v>
      </c>
      <c r="R50" s="43">
        <v>70119223.859999999</v>
      </c>
      <c r="S50" s="43">
        <v>68110181.859999999</v>
      </c>
      <c r="T50" s="43">
        <v>67847692.260000005</v>
      </c>
      <c r="U50" s="43">
        <v>65654948.380000003</v>
      </c>
      <c r="V50" s="43">
        <v>65957075.909999996</v>
      </c>
      <c r="W50" s="43">
        <v>64098462.740000002</v>
      </c>
      <c r="X50" s="43">
        <v>65584809.789999999</v>
      </c>
      <c r="Y50" s="43">
        <v>67024756.490000002</v>
      </c>
      <c r="Z50" s="43">
        <v>69377425.189999998</v>
      </c>
      <c r="AA50" s="43">
        <v>71041954.090000004</v>
      </c>
      <c r="AB50" s="43">
        <v>69733181.260000005</v>
      </c>
      <c r="AC50" s="43">
        <v>70887372.689999998</v>
      </c>
      <c r="AD50" s="43">
        <v>73854833.450000003</v>
      </c>
      <c r="AE50" s="43">
        <v>74364267.810000002</v>
      </c>
      <c r="AF50" s="43">
        <v>76379021.180000007</v>
      </c>
      <c r="AG50" s="43">
        <v>77537578.159999996</v>
      </c>
      <c r="AH50" s="43">
        <v>79602483.420000002</v>
      </c>
      <c r="AI50" s="43">
        <v>77670636.030000001</v>
      </c>
      <c r="AJ50" s="43">
        <v>79524068.25</v>
      </c>
      <c r="AK50" s="43">
        <v>81973215.609999999</v>
      </c>
      <c r="AL50" s="43">
        <v>84902110.75</v>
      </c>
      <c r="AM50" s="43">
        <v>85255560.489999995</v>
      </c>
      <c r="AN50" s="43">
        <v>82698886.310000002</v>
      </c>
      <c r="AO50" s="43">
        <v>78761780.340000004</v>
      </c>
      <c r="AP50" s="43">
        <v>80347492.870000005</v>
      </c>
      <c r="AQ50" s="43">
        <v>81915635.319999993</v>
      </c>
      <c r="AR50" s="43">
        <v>82445789.099999994</v>
      </c>
      <c r="AS50" s="43">
        <v>82798751.450000003</v>
      </c>
      <c r="AT50" s="43">
        <v>82549779.390000001</v>
      </c>
      <c r="AU50" s="43">
        <v>80552328.939999998</v>
      </c>
      <c r="AV50" s="43">
        <v>81565136.829999998</v>
      </c>
      <c r="AW50" s="43">
        <v>82753288.579999998</v>
      </c>
      <c r="AX50" s="43">
        <v>84567104.150000006</v>
      </c>
      <c r="AY50" s="43">
        <v>86661686.489999995</v>
      </c>
      <c r="AZ50" s="43">
        <v>84341731.680000007</v>
      </c>
      <c r="BA50" s="43">
        <v>85507089.099999994</v>
      </c>
      <c r="BB50" s="43">
        <v>87182738.730000004</v>
      </c>
      <c r="BC50" s="43">
        <v>88682652.719999999</v>
      </c>
      <c r="BD50" s="43">
        <v>90087287.599999994</v>
      </c>
      <c r="BE50" s="43">
        <v>90987612.819999993</v>
      </c>
      <c r="BF50" s="43">
        <v>91559124.299999997</v>
      </c>
      <c r="BG50" s="43">
        <v>89666232.489999995</v>
      </c>
      <c r="BH50" s="43">
        <v>91852463.879999995</v>
      </c>
      <c r="BI50" s="43">
        <v>95354986.859999999</v>
      </c>
      <c r="BJ50" s="43">
        <v>100335542.56</v>
      </c>
      <c r="BK50" s="43">
        <v>103985029.25</v>
      </c>
      <c r="BL50" s="43">
        <v>103807637.65000001</v>
      </c>
      <c r="BM50" s="43">
        <v>107718237.12</v>
      </c>
      <c r="BN50" s="43">
        <v>112158664.52</v>
      </c>
      <c r="BO50" s="43">
        <v>114695178.88</v>
      </c>
      <c r="BP50" s="43">
        <v>114756466.81999999</v>
      </c>
      <c r="BQ50" s="43">
        <v>115917808.7</v>
      </c>
      <c r="BR50" s="43">
        <v>116482743.23</v>
      </c>
      <c r="BS50" s="43">
        <v>115551843.27</v>
      </c>
      <c r="BT50" s="43">
        <v>116757155.23</v>
      </c>
      <c r="BU50" s="43">
        <v>116589659.52</v>
      </c>
      <c r="BV50" s="43">
        <v>118365845.33</v>
      </c>
      <c r="BW50" s="43">
        <v>118057605.61</v>
      </c>
      <c r="BX50" s="43">
        <v>114292515.84</v>
      </c>
      <c r="BY50" s="43">
        <v>113541333.8</v>
      </c>
      <c r="BZ50" s="43">
        <v>114631703.87</v>
      </c>
      <c r="CA50" s="43">
        <v>114158925.67</v>
      </c>
      <c r="CB50" s="43">
        <v>113381219.83</v>
      </c>
      <c r="CC50" s="43">
        <v>112253528.31999999</v>
      </c>
      <c r="CD50" s="43">
        <v>112552188.77</v>
      </c>
      <c r="CE50" s="43">
        <v>111533366.12</v>
      </c>
      <c r="CF50" s="43">
        <v>114610015.40000001</v>
      </c>
      <c r="CG50" s="43">
        <v>116990800.29000001</v>
      </c>
      <c r="CH50" s="43">
        <v>121151058.36</v>
      </c>
      <c r="CI50" s="43">
        <v>123233676.09999999</v>
      </c>
      <c r="CJ50" s="43">
        <v>122566117.31999999</v>
      </c>
      <c r="CK50" s="43">
        <v>123737296.13</v>
      </c>
      <c r="CL50" s="43">
        <v>127868148.27</v>
      </c>
      <c r="CM50" s="43">
        <v>130819174.94</v>
      </c>
      <c r="CN50" s="43">
        <v>131820572.97</v>
      </c>
      <c r="CO50" s="43">
        <v>131624848.73</v>
      </c>
      <c r="CP50" s="43">
        <v>129707746.70999999</v>
      </c>
      <c r="CQ50" s="43">
        <v>127132758.62</v>
      </c>
      <c r="CR50" s="43">
        <v>129819251.40000001</v>
      </c>
      <c r="CS50" s="43">
        <v>130267856.53</v>
      </c>
      <c r="CT50" s="43">
        <v>132483327.90000001</v>
      </c>
      <c r="CU50" s="43">
        <v>133676018.48999999</v>
      </c>
      <c r="CV50" s="43">
        <v>131508003.28</v>
      </c>
    </row>
    <row r="51" spans="3:100" ht="25.5" x14ac:dyDescent="0.25">
      <c r="C51" s="44" t="s">
        <v>84</v>
      </c>
      <c r="D51" s="45">
        <v>69093138.219999999</v>
      </c>
      <c r="E51" s="45">
        <v>69213095.290000007</v>
      </c>
      <c r="F51" s="45">
        <v>69155890.060000002</v>
      </c>
      <c r="G51" s="45">
        <v>71912415.659999996</v>
      </c>
      <c r="H51" s="45">
        <v>71402281.640000001</v>
      </c>
      <c r="I51" s="45">
        <v>71991675.439999998</v>
      </c>
      <c r="J51" s="45">
        <v>73376939.939999998</v>
      </c>
      <c r="K51" s="45">
        <v>73901717.640000001</v>
      </c>
      <c r="L51" s="45">
        <v>75022994.459999993</v>
      </c>
      <c r="M51" s="45">
        <v>76175515.459999993</v>
      </c>
      <c r="N51" s="45">
        <v>77053714.579999998</v>
      </c>
      <c r="O51" s="45">
        <v>78243926.400000006</v>
      </c>
      <c r="P51" s="45">
        <v>80194592.019999996</v>
      </c>
      <c r="Q51" s="45">
        <v>81951688.819999993</v>
      </c>
      <c r="R51" s="45">
        <v>84623668.530000001</v>
      </c>
      <c r="S51" s="45">
        <v>85657185.359999999</v>
      </c>
      <c r="T51" s="45">
        <v>87801695.170000002</v>
      </c>
      <c r="U51" s="45">
        <v>90726062.209999993</v>
      </c>
      <c r="V51" s="45">
        <v>92756233.859999999</v>
      </c>
      <c r="W51" s="45">
        <v>94859048.730000004</v>
      </c>
      <c r="X51" s="45">
        <v>97819149.819999993</v>
      </c>
      <c r="Y51" s="45">
        <v>100860942.20999999</v>
      </c>
      <c r="Z51" s="45">
        <v>104515580.73999999</v>
      </c>
      <c r="AA51" s="45">
        <v>108644831.63</v>
      </c>
      <c r="AB51" s="45">
        <v>113740452.87</v>
      </c>
      <c r="AC51" s="45">
        <v>118415275.33</v>
      </c>
      <c r="AD51" s="45">
        <v>122217008</v>
      </c>
      <c r="AE51" s="45">
        <v>129251514.87</v>
      </c>
      <c r="AF51" s="45">
        <v>132758288.90000001</v>
      </c>
      <c r="AG51" s="45">
        <v>137677337.09999999</v>
      </c>
      <c r="AH51" s="45">
        <v>141623754.09999999</v>
      </c>
      <c r="AI51" s="45">
        <v>146512305.05000001</v>
      </c>
      <c r="AJ51" s="45">
        <v>150823798.16</v>
      </c>
      <c r="AK51" s="45">
        <v>153577780.33000001</v>
      </c>
      <c r="AL51" s="45">
        <v>156944314.38999999</v>
      </c>
      <c r="AM51" s="45">
        <v>160068511.90000001</v>
      </c>
      <c r="AN51" s="45">
        <v>162811875.56</v>
      </c>
      <c r="AO51" s="45">
        <v>164365340.61000001</v>
      </c>
      <c r="AP51" s="45">
        <v>166773769.53999999</v>
      </c>
      <c r="AQ51" s="45">
        <v>169623275.34</v>
      </c>
      <c r="AR51" s="45">
        <v>172465882.28</v>
      </c>
      <c r="AS51" s="45">
        <v>173470020.56</v>
      </c>
      <c r="AT51" s="45">
        <v>173555410.15000001</v>
      </c>
      <c r="AU51" s="45">
        <v>171483590.90000001</v>
      </c>
      <c r="AV51" s="45">
        <v>162597056.56999999</v>
      </c>
      <c r="AW51" s="45">
        <v>166235027.88999999</v>
      </c>
      <c r="AX51" s="45">
        <v>161690970.19999999</v>
      </c>
      <c r="AY51" s="45">
        <v>164818407.40000001</v>
      </c>
      <c r="AZ51" s="45">
        <v>147465810.75</v>
      </c>
      <c r="BA51" s="45">
        <v>148025061.28999999</v>
      </c>
      <c r="BB51" s="45">
        <v>150205908.5</v>
      </c>
      <c r="BC51" s="45">
        <v>151353474.59999999</v>
      </c>
      <c r="BD51" s="45">
        <v>154774819.5</v>
      </c>
      <c r="BE51" s="45">
        <v>159904548.90000001</v>
      </c>
      <c r="BF51" s="45">
        <v>162220196.72999999</v>
      </c>
      <c r="BG51" s="45">
        <v>164678103.59</v>
      </c>
      <c r="BH51" s="45">
        <v>167755950.15000001</v>
      </c>
      <c r="BI51" s="45">
        <v>160781193.94999999</v>
      </c>
      <c r="BJ51" s="45">
        <v>163593014.46000001</v>
      </c>
      <c r="BK51" s="45">
        <v>166849352.34</v>
      </c>
      <c r="BL51" s="45">
        <v>161694846.03</v>
      </c>
      <c r="BM51" s="45">
        <v>164857565.31999999</v>
      </c>
      <c r="BN51" s="45">
        <v>146432191.41</v>
      </c>
      <c r="BO51" s="45">
        <v>146099603.21000001</v>
      </c>
      <c r="BP51" s="45">
        <v>145225193.72</v>
      </c>
      <c r="BQ51" s="45">
        <v>150255442.06999999</v>
      </c>
      <c r="BR51" s="45">
        <v>153427559.53</v>
      </c>
      <c r="BS51" s="45">
        <v>144744339.96000001</v>
      </c>
      <c r="BT51" s="45">
        <v>138902597.28999999</v>
      </c>
      <c r="BU51" s="45">
        <v>138559736.43000001</v>
      </c>
      <c r="BV51" s="45">
        <v>143035511.91999999</v>
      </c>
      <c r="BW51" s="45">
        <v>146896621.16</v>
      </c>
      <c r="BX51" s="45">
        <v>149767645.06999999</v>
      </c>
      <c r="BY51" s="45">
        <v>156063065.41999999</v>
      </c>
      <c r="BZ51" s="45">
        <v>157499426.25999999</v>
      </c>
      <c r="CA51" s="45">
        <v>162842376.84</v>
      </c>
      <c r="CB51" s="45">
        <v>161484274.56999999</v>
      </c>
      <c r="CC51" s="45">
        <v>166502972.00999999</v>
      </c>
      <c r="CD51" s="45">
        <v>156570772.49000001</v>
      </c>
      <c r="CE51" s="45">
        <v>167608660.88999999</v>
      </c>
      <c r="CF51" s="45">
        <v>148919146.05000001</v>
      </c>
      <c r="CG51" s="45">
        <v>157193103.44</v>
      </c>
      <c r="CH51" s="45">
        <v>148210312.62</v>
      </c>
      <c r="CI51" s="45">
        <v>140593565.41</v>
      </c>
      <c r="CJ51" s="45">
        <v>145332694.03999999</v>
      </c>
      <c r="CK51" s="45">
        <v>153389928.53999999</v>
      </c>
      <c r="CL51" s="45">
        <v>161257366.61000001</v>
      </c>
      <c r="CM51" s="45">
        <v>140792943.81999999</v>
      </c>
      <c r="CN51" s="45">
        <v>148726435.22999999</v>
      </c>
      <c r="CO51" s="45">
        <v>154995718.97</v>
      </c>
      <c r="CP51" s="45">
        <v>161515078.65000001</v>
      </c>
      <c r="CQ51" s="45">
        <v>167084428.47999999</v>
      </c>
      <c r="CR51" s="45">
        <v>171991008.41</v>
      </c>
      <c r="CS51" s="45">
        <v>168086433.36000001</v>
      </c>
      <c r="CT51" s="45">
        <v>166701225.69999999</v>
      </c>
      <c r="CU51" s="45">
        <v>173669139.94</v>
      </c>
      <c r="CV51" s="45">
        <v>172864543.41</v>
      </c>
    </row>
    <row r="52" spans="3:100" ht="25.5" x14ac:dyDescent="0.25">
      <c r="C52" s="42" t="s">
        <v>83</v>
      </c>
      <c r="D52" s="43">
        <v>19748799.48</v>
      </c>
      <c r="E52" s="43">
        <v>21560527.489999998</v>
      </c>
      <c r="F52" s="43">
        <v>23607810.43</v>
      </c>
      <c r="G52" s="43">
        <v>25433859.039999999</v>
      </c>
      <c r="H52" s="43">
        <v>27516831.82</v>
      </c>
      <c r="I52" s="43">
        <v>30337155.629999999</v>
      </c>
      <c r="J52" s="43">
        <v>31411216.199999999</v>
      </c>
      <c r="K52" s="43">
        <v>34574300.899999999</v>
      </c>
      <c r="L52" s="43">
        <v>36508964.020000003</v>
      </c>
      <c r="M52" s="43">
        <v>28057553.100000001</v>
      </c>
      <c r="N52" s="43">
        <v>28371504.960000001</v>
      </c>
      <c r="O52" s="43">
        <v>29864589.050000001</v>
      </c>
      <c r="P52" s="43">
        <v>35576331.350000001</v>
      </c>
      <c r="Q52" s="43">
        <v>37369401.479999997</v>
      </c>
      <c r="R52" s="43">
        <v>39378969.079999998</v>
      </c>
      <c r="S52" s="43">
        <v>29415403.43</v>
      </c>
      <c r="T52" s="43">
        <v>26977933.399999999</v>
      </c>
      <c r="U52" s="43">
        <v>26179610.84</v>
      </c>
      <c r="V52" s="43">
        <v>24176501.789999999</v>
      </c>
      <c r="W52" s="43">
        <v>24933256.350000001</v>
      </c>
      <c r="X52" s="43">
        <v>25709095.52</v>
      </c>
      <c r="Y52" s="43">
        <v>26477698.129999999</v>
      </c>
      <c r="Z52" s="43">
        <v>33114094.609999999</v>
      </c>
      <c r="AA52" s="43">
        <v>39921323.689999998</v>
      </c>
      <c r="AB52" s="43">
        <v>48551937.380000003</v>
      </c>
      <c r="AC52" s="43">
        <v>50604679.130000003</v>
      </c>
      <c r="AD52" s="43">
        <v>46808639.100000001</v>
      </c>
      <c r="AE52" s="43">
        <v>45669022.280000001</v>
      </c>
      <c r="AF52" s="43">
        <v>44241884.420000002</v>
      </c>
      <c r="AG52" s="43">
        <v>44912362.380000003</v>
      </c>
      <c r="AH52" s="43">
        <v>40098866.990000002</v>
      </c>
      <c r="AI52" s="43">
        <v>38297829.409999996</v>
      </c>
      <c r="AJ52" s="43">
        <v>36327117.409999996</v>
      </c>
      <c r="AK52" s="43">
        <v>31903090.920000002</v>
      </c>
      <c r="AL52" s="43">
        <v>32476960.420000002</v>
      </c>
      <c r="AM52" s="43">
        <v>35163413.759999998</v>
      </c>
      <c r="AN52" s="43">
        <v>34005756.259999998</v>
      </c>
      <c r="AO52" s="43">
        <v>33655114.5</v>
      </c>
      <c r="AP52" s="43">
        <v>33457081.210000001</v>
      </c>
      <c r="AQ52" s="43">
        <v>29586755.640000001</v>
      </c>
      <c r="AR52" s="43">
        <v>26746584.829999998</v>
      </c>
      <c r="AS52" s="43">
        <v>26064329.399999999</v>
      </c>
      <c r="AT52" s="43">
        <v>23936371.809999999</v>
      </c>
      <c r="AU52" s="43">
        <v>24225173.84</v>
      </c>
      <c r="AV52" s="43">
        <v>25012525.16</v>
      </c>
      <c r="AW52" s="43">
        <v>28648905.780000001</v>
      </c>
      <c r="AX52" s="43">
        <v>27855094.170000002</v>
      </c>
      <c r="AY52" s="43">
        <v>25543963.75</v>
      </c>
      <c r="AZ52" s="43">
        <v>30966660.199999999</v>
      </c>
      <c r="BA52" s="43">
        <v>29137857.579999998</v>
      </c>
      <c r="BB52" s="43">
        <v>26410363.09</v>
      </c>
      <c r="BC52" s="43">
        <v>24895918.59</v>
      </c>
      <c r="BD52" s="43">
        <v>24665941.059999999</v>
      </c>
      <c r="BE52" s="43">
        <v>29008730.640000001</v>
      </c>
      <c r="BF52" s="43">
        <v>28561961.210000001</v>
      </c>
      <c r="BG52" s="43">
        <v>27253327.18</v>
      </c>
      <c r="BH52" s="43">
        <v>28060131.57</v>
      </c>
      <c r="BI52" s="43">
        <v>27263358.710000001</v>
      </c>
      <c r="BJ52" s="43">
        <v>29394278.370000001</v>
      </c>
      <c r="BK52" s="43">
        <v>30641650.280000001</v>
      </c>
      <c r="BL52" s="43">
        <v>37452417.700000003</v>
      </c>
      <c r="BM52" s="43">
        <v>39048073.909999996</v>
      </c>
      <c r="BN52" s="43">
        <v>39092821.859999999</v>
      </c>
      <c r="BO52" s="43">
        <v>42046371.340000004</v>
      </c>
      <c r="BP52" s="43">
        <v>44503682.880000003</v>
      </c>
      <c r="BQ52" s="43">
        <v>48581917.920000002</v>
      </c>
      <c r="BR52" s="43">
        <v>48900736.43</v>
      </c>
      <c r="BS52" s="43">
        <v>49510729.299999997</v>
      </c>
      <c r="BT52" s="43">
        <v>47879422.390000001</v>
      </c>
      <c r="BU52" s="43">
        <v>46528745.530000001</v>
      </c>
      <c r="BV52" s="43">
        <v>47451937.049999997</v>
      </c>
      <c r="BW52" s="43">
        <v>49235451.579999998</v>
      </c>
      <c r="BX52" s="43">
        <v>53890994.210000001</v>
      </c>
      <c r="BY52" s="43">
        <v>54695364.740000002</v>
      </c>
      <c r="BZ52" s="43">
        <v>53458012.950000003</v>
      </c>
      <c r="CA52" s="43">
        <v>54164431.520000003</v>
      </c>
      <c r="CB52" s="43">
        <v>53495450.049999997</v>
      </c>
      <c r="CC52" s="43">
        <v>54584963.939999998</v>
      </c>
      <c r="CD52" s="43">
        <v>54673878.539999999</v>
      </c>
      <c r="CE52" s="43">
        <v>53345899.640000001</v>
      </c>
      <c r="CF52" s="43">
        <v>53476156.670000002</v>
      </c>
      <c r="CG52" s="43">
        <v>53497177.210000001</v>
      </c>
      <c r="CH52" s="43">
        <v>53150334.32</v>
      </c>
      <c r="CI52" s="43">
        <v>53117895.109999999</v>
      </c>
      <c r="CJ52" s="43">
        <v>57067773.100000001</v>
      </c>
      <c r="CK52" s="43">
        <v>56469676.479999997</v>
      </c>
      <c r="CL52" s="43">
        <v>55288595.93</v>
      </c>
      <c r="CM52" s="43">
        <v>54633959.359999999</v>
      </c>
      <c r="CN52" s="43">
        <v>54319602.219999999</v>
      </c>
      <c r="CO52" s="43">
        <v>55555185.880000003</v>
      </c>
      <c r="CP52" s="43">
        <v>55115058.520000003</v>
      </c>
      <c r="CQ52" s="43">
        <v>54686816.479999997</v>
      </c>
      <c r="CR52" s="43">
        <v>54430453.68</v>
      </c>
      <c r="CS52" s="43">
        <v>54539720</v>
      </c>
      <c r="CT52" s="43">
        <v>53928229.630000003</v>
      </c>
      <c r="CU52" s="43">
        <v>53556818.189999998</v>
      </c>
      <c r="CV52" s="43">
        <v>55706413.259999998</v>
      </c>
    </row>
    <row r="53" spans="3:100" x14ac:dyDescent="0.25">
      <c r="C53" s="44" t="s">
        <v>35</v>
      </c>
      <c r="D53" s="45">
        <v>449074605.48000002</v>
      </c>
      <c r="E53" s="45">
        <v>439600505.93000001</v>
      </c>
      <c r="F53" s="45">
        <v>439055858.55000001</v>
      </c>
      <c r="G53" s="45">
        <v>438876242.92000002</v>
      </c>
      <c r="H53" s="45">
        <v>440543382.36000001</v>
      </c>
      <c r="I53" s="45">
        <v>445106970.61000001</v>
      </c>
      <c r="J53" s="45">
        <v>448817068.73000002</v>
      </c>
      <c r="K53" s="45">
        <v>449091553.89999998</v>
      </c>
      <c r="L53" s="45">
        <v>447805274.58999997</v>
      </c>
      <c r="M53" s="45">
        <v>451026705.60000002</v>
      </c>
      <c r="N53" s="45">
        <v>454093250.01999998</v>
      </c>
      <c r="O53" s="45">
        <v>462439796.30000001</v>
      </c>
      <c r="P53" s="45">
        <v>458875032.32999998</v>
      </c>
      <c r="Q53" s="45">
        <v>454057588.92000002</v>
      </c>
      <c r="R53" s="45">
        <v>454007948.77999997</v>
      </c>
      <c r="S53" s="45">
        <v>454159839.39999998</v>
      </c>
      <c r="T53" s="45">
        <v>456069778.55000001</v>
      </c>
      <c r="U53" s="45">
        <v>456109377.54000002</v>
      </c>
      <c r="V53" s="45">
        <v>454897825.31</v>
      </c>
      <c r="W53" s="45">
        <v>453057962.02999997</v>
      </c>
      <c r="X53" s="45">
        <v>458898976.70999998</v>
      </c>
      <c r="Y53" s="45">
        <v>468008389.18000001</v>
      </c>
      <c r="Z53" s="45">
        <v>479869481.85000002</v>
      </c>
      <c r="AA53" s="45">
        <v>492743739.26999998</v>
      </c>
      <c r="AB53" s="45">
        <v>496179859.29000002</v>
      </c>
      <c r="AC53" s="45">
        <v>491797921.94999999</v>
      </c>
      <c r="AD53" s="45">
        <v>488672043.70999998</v>
      </c>
      <c r="AE53" s="45">
        <v>484204477.73000002</v>
      </c>
      <c r="AF53" s="45">
        <v>480459339.54000002</v>
      </c>
      <c r="AG53" s="45">
        <v>479854762.86000001</v>
      </c>
      <c r="AH53" s="45">
        <v>474539133.16000003</v>
      </c>
      <c r="AI53" s="45">
        <v>475721905.35000002</v>
      </c>
      <c r="AJ53" s="45">
        <v>479060839.02999997</v>
      </c>
      <c r="AK53" s="45">
        <v>483743802.00999999</v>
      </c>
      <c r="AL53" s="45">
        <v>497738236.13</v>
      </c>
      <c r="AM53" s="45">
        <v>512423364.73000002</v>
      </c>
      <c r="AN53" s="45">
        <v>517324138.58999997</v>
      </c>
      <c r="AO53" s="45">
        <v>512946125.95999998</v>
      </c>
      <c r="AP53" s="45">
        <v>514664768.99000001</v>
      </c>
      <c r="AQ53" s="45">
        <v>514664768.99000001</v>
      </c>
      <c r="AR53" s="45">
        <v>507303869.79000002</v>
      </c>
      <c r="AS53" s="45">
        <v>501001409.06999999</v>
      </c>
      <c r="AT53" s="45">
        <v>496576940.13</v>
      </c>
      <c r="AU53" s="45">
        <v>488915973.75</v>
      </c>
      <c r="AV53" s="45">
        <v>485065254.69999999</v>
      </c>
      <c r="AW53" s="45">
        <v>503170930.81999999</v>
      </c>
      <c r="AX53" s="45">
        <v>517679756.13999999</v>
      </c>
      <c r="AY53" s="45">
        <v>534479531.5</v>
      </c>
      <c r="AZ53" s="45">
        <v>541361681.74000001</v>
      </c>
      <c r="BA53" s="45">
        <v>530219283</v>
      </c>
      <c r="BB53" s="45">
        <v>525103261.56</v>
      </c>
      <c r="BC53" s="45">
        <v>524076464.48000002</v>
      </c>
      <c r="BD53" s="45">
        <v>528240514.35000002</v>
      </c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46"/>
      <c r="CV53" s="46"/>
    </row>
    <row r="54" spans="3:100" ht="25.5" x14ac:dyDescent="0.25">
      <c r="C54" s="42" t="s">
        <v>81</v>
      </c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3">
        <v>387237699.58999997</v>
      </c>
      <c r="BA54" s="43">
        <v>388441662.91000003</v>
      </c>
      <c r="BB54" s="43">
        <v>391217726.49000001</v>
      </c>
      <c r="BC54" s="43">
        <v>381708576.32999998</v>
      </c>
      <c r="BD54" s="43">
        <v>382137699.67000002</v>
      </c>
      <c r="BE54" s="43">
        <v>390827494.74000001</v>
      </c>
      <c r="BF54" s="43">
        <v>392053271.25</v>
      </c>
      <c r="BG54" s="43">
        <v>397865329.42000002</v>
      </c>
      <c r="BH54" s="43">
        <v>404652516.36000001</v>
      </c>
      <c r="BI54" s="43">
        <v>413023368.25999999</v>
      </c>
      <c r="BJ54" s="43">
        <v>420319131.22000003</v>
      </c>
      <c r="BK54" s="43">
        <v>431381817.18000001</v>
      </c>
      <c r="BL54" s="43">
        <v>431453814.07999998</v>
      </c>
      <c r="BM54" s="43">
        <v>435856607.54000002</v>
      </c>
      <c r="BN54" s="43">
        <v>441172141.16000003</v>
      </c>
      <c r="BO54" s="43">
        <v>448413124.58999997</v>
      </c>
      <c r="BP54" s="43">
        <v>453232423.50999999</v>
      </c>
      <c r="BQ54" s="43">
        <v>457849740.37</v>
      </c>
      <c r="BR54" s="43">
        <v>459792538.38999999</v>
      </c>
      <c r="BS54" s="43">
        <v>457072186</v>
      </c>
      <c r="BT54" s="43">
        <v>449912652.49000001</v>
      </c>
      <c r="BU54" s="43">
        <v>451648911.20999998</v>
      </c>
      <c r="BV54" s="43">
        <v>457543893.69999999</v>
      </c>
      <c r="BW54" s="43">
        <v>458320838.69</v>
      </c>
      <c r="BX54" s="43">
        <v>453651039.98000002</v>
      </c>
      <c r="BY54" s="43">
        <v>453422841.77999997</v>
      </c>
      <c r="BZ54" s="43">
        <v>454510334.31</v>
      </c>
      <c r="CA54" s="43">
        <v>457315598.66000003</v>
      </c>
      <c r="CB54" s="43">
        <v>462012699.86000001</v>
      </c>
      <c r="CC54" s="43">
        <v>467668716.23000002</v>
      </c>
      <c r="CD54" s="43">
        <v>462524091.5</v>
      </c>
      <c r="CE54" s="43">
        <v>458207466.44999999</v>
      </c>
      <c r="CF54" s="43">
        <v>460096962.39999998</v>
      </c>
      <c r="CG54" s="43">
        <v>460658748.54000002</v>
      </c>
      <c r="CH54" s="43">
        <v>459989412.67000002</v>
      </c>
      <c r="CI54" s="43">
        <v>465506691.99000001</v>
      </c>
      <c r="CJ54" s="43">
        <v>467192635.68000001</v>
      </c>
      <c r="CK54" s="43">
        <v>474957999.49000001</v>
      </c>
      <c r="CL54" s="43">
        <v>482489121.94</v>
      </c>
      <c r="CM54" s="43">
        <v>493399033.38</v>
      </c>
      <c r="CN54" s="43">
        <v>501034701.91000003</v>
      </c>
      <c r="CO54" s="43">
        <v>506628482.13</v>
      </c>
      <c r="CP54" s="43">
        <v>514734455.58999997</v>
      </c>
      <c r="CQ54" s="43">
        <v>517806900.38</v>
      </c>
      <c r="CR54" s="43">
        <v>534055619.17000002</v>
      </c>
      <c r="CS54" s="43">
        <v>546664150.14999998</v>
      </c>
      <c r="CT54" s="43">
        <v>543843070.92999995</v>
      </c>
      <c r="CU54" s="43">
        <v>558188184.14999998</v>
      </c>
      <c r="CV54" s="43">
        <v>564871981.44000006</v>
      </c>
    </row>
    <row r="55" spans="3:100" ht="25.5" x14ac:dyDescent="0.25">
      <c r="C55" s="44" t="s">
        <v>25</v>
      </c>
      <c r="D55" s="45">
        <v>89387672.049999997</v>
      </c>
      <c r="E55" s="45">
        <v>88930561.319999993</v>
      </c>
      <c r="F55" s="45">
        <v>90289609.040000007</v>
      </c>
      <c r="G55" s="45">
        <v>91639249.170000002</v>
      </c>
      <c r="H55" s="45">
        <v>92076750.640000001</v>
      </c>
      <c r="I55" s="45">
        <v>92873921.549999997</v>
      </c>
      <c r="J55" s="45">
        <v>92618938</v>
      </c>
      <c r="K55" s="45">
        <v>91337391.409999996</v>
      </c>
      <c r="L55" s="45">
        <v>91383042.969999999</v>
      </c>
      <c r="M55" s="45">
        <v>92007504.060000002</v>
      </c>
      <c r="N55" s="45">
        <v>93173141.890000001</v>
      </c>
      <c r="O55" s="45">
        <v>92169134.159999996</v>
      </c>
      <c r="P55" s="45">
        <v>84664922.129999995</v>
      </c>
      <c r="Q55" s="45">
        <v>84661191.819999993</v>
      </c>
      <c r="R55" s="45">
        <v>81126101.629999995</v>
      </c>
      <c r="S55" s="45">
        <v>79646726.319999993</v>
      </c>
      <c r="T55" s="45">
        <v>78288636.969999999</v>
      </c>
      <c r="U55" s="45">
        <v>78238148.090000004</v>
      </c>
      <c r="V55" s="45">
        <v>77720536.010000005</v>
      </c>
      <c r="W55" s="45">
        <v>76940302.879999995</v>
      </c>
      <c r="X55" s="45">
        <v>79560008.969999999</v>
      </c>
      <c r="Y55" s="45">
        <v>81807877.129999995</v>
      </c>
      <c r="Z55" s="45">
        <v>82974603.519999996</v>
      </c>
      <c r="AA55" s="45">
        <v>87295173.599999994</v>
      </c>
      <c r="AB55" s="45">
        <v>89318817.329999998</v>
      </c>
      <c r="AC55" s="45">
        <v>91225585.489999995</v>
      </c>
      <c r="AD55" s="45">
        <v>92227026.590000004</v>
      </c>
      <c r="AE55" s="45">
        <v>93837961.840000004</v>
      </c>
      <c r="AF55" s="45">
        <v>93407278.159999996</v>
      </c>
      <c r="AG55" s="45">
        <v>93094206.840000004</v>
      </c>
      <c r="AH55" s="45">
        <v>92804635.969999999</v>
      </c>
      <c r="AI55" s="45">
        <v>94160874.75</v>
      </c>
      <c r="AJ55" s="45">
        <v>94208649.390000001</v>
      </c>
      <c r="AK55" s="45">
        <v>93368814</v>
      </c>
      <c r="AL55" s="45">
        <v>92269630.189999998</v>
      </c>
      <c r="AM55" s="45">
        <v>93265849.260000005</v>
      </c>
      <c r="AN55" s="45">
        <v>93781184.680000007</v>
      </c>
      <c r="AO55" s="45">
        <v>93281068.359999999</v>
      </c>
      <c r="AP55" s="45">
        <v>92602910.920000002</v>
      </c>
      <c r="AQ55" s="45">
        <v>95718160.709999993</v>
      </c>
      <c r="AR55" s="45">
        <v>97926254.980000004</v>
      </c>
      <c r="AS55" s="45">
        <v>98667204.060000002</v>
      </c>
      <c r="AT55" s="45">
        <v>99071557.010000005</v>
      </c>
      <c r="AU55" s="45">
        <v>100521524.48</v>
      </c>
      <c r="AV55" s="45">
        <v>101745601.39</v>
      </c>
      <c r="AW55" s="45">
        <v>103527364.70999999</v>
      </c>
      <c r="AX55" s="45">
        <v>104655978.20999999</v>
      </c>
      <c r="AY55" s="45">
        <v>104956248.7</v>
      </c>
      <c r="AZ55" s="45">
        <v>106015904.58</v>
      </c>
      <c r="BA55" s="45">
        <v>105264715.45</v>
      </c>
      <c r="BB55" s="45">
        <v>106056690.65000001</v>
      </c>
      <c r="BC55" s="45">
        <v>106767552.45</v>
      </c>
      <c r="BD55" s="45">
        <v>108397860.40000001</v>
      </c>
      <c r="BE55" s="45">
        <v>106983585.04000001</v>
      </c>
      <c r="BF55" s="45">
        <v>107221720.23999999</v>
      </c>
      <c r="BG55" s="45">
        <v>108362572.43000001</v>
      </c>
      <c r="BH55" s="45">
        <v>108405606.20999999</v>
      </c>
      <c r="BI55" s="45">
        <v>110586358.33</v>
      </c>
      <c r="BJ55" s="45">
        <v>111423699.26000001</v>
      </c>
      <c r="BK55" s="45">
        <v>112574911.3</v>
      </c>
      <c r="BL55" s="45">
        <v>114769508.34999999</v>
      </c>
      <c r="BM55" s="45">
        <v>115567724.08</v>
      </c>
      <c r="BN55" s="45">
        <v>116590991.12</v>
      </c>
      <c r="BO55" s="45">
        <v>118209944.09999999</v>
      </c>
      <c r="BP55" s="45">
        <v>118809072.47</v>
      </c>
      <c r="BQ55" s="45">
        <v>120891188.34</v>
      </c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</row>
    <row r="56" spans="3:100" x14ac:dyDescent="0.25">
      <c r="C56" s="42" t="s">
        <v>34</v>
      </c>
      <c r="D56" s="43">
        <v>1366169716.49</v>
      </c>
      <c r="E56" s="43">
        <v>1384179233.6199999</v>
      </c>
      <c r="F56" s="43">
        <v>1417646877.25</v>
      </c>
      <c r="G56" s="43">
        <v>1456260006</v>
      </c>
      <c r="H56" s="43">
        <v>1488561306.8499999</v>
      </c>
      <c r="I56" s="43">
        <v>1533604924.8399999</v>
      </c>
      <c r="J56" s="43">
        <v>1565974537.6600001</v>
      </c>
      <c r="K56" s="43">
        <v>1612649858.3199999</v>
      </c>
      <c r="L56" s="43">
        <v>1658188022.6300001</v>
      </c>
      <c r="M56" s="43">
        <v>1713014055.97</v>
      </c>
      <c r="N56" s="43">
        <v>1777683418.5799999</v>
      </c>
      <c r="O56" s="43">
        <v>1861462822.3</v>
      </c>
      <c r="P56" s="43">
        <v>1911855943.1400001</v>
      </c>
      <c r="Q56" s="43">
        <v>1962040451.3800001</v>
      </c>
      <c r="R56" s="43">
        <v>2019110439.0899999</v>
      </c>
      <c r="S56" s="43">
        <v>2068763766.55</v>
      </c>
      <c r="T56" s="43">
        <v>2134547747.1900001</v>
      </c>
      <c r="U56" s="43">
        <v>2194475759.2199998</v>
      </c>
      <c r="V56" s="43">
        <v>2233477946.3499999</v>
      </c>
      <c r="W56" s="43">
        <v>2289432567.0500002</v>
      </c>
      <c r="X56" s="43">
        <v>2343106070.0700002</v>
      </c>
      <c r="Y56" s="43">
        <v>2399058051.9299998</v>
      </c>
      <c r="Z56" s="43">
        <v>2484002356.27</v>
      </c>
      <c r="AA56" s="43">
        <v>2574193859.9299998</v>
      </c>
      <c r="AB56" s="43">
        <v>2624171698.2199998</v>
      </c>
      <c r="AC56" s="43">
        <v>2670474001.4200001</v>
      </c>
      <c r="AD56" s="43">
        <v>2729691177.8200002</v>
      </c>
      <c r="AE56" s="43">
        <v>2793729820.04</v>
      </c>
      <c r="AF56" s="43">
        <v>2870410914.7199998</v>
      </c>
      <c r="AG56" s="43">
        <v>2944445306.5999999</v>
      </c>
      <c r="AH56" s="43">
        <v>2995207074.8400002</v>
      </c>
      <c r="AI56" s="43">
        <v>3053497841.5500002</v>
      </c>
      <c r="AJ56" s="43">
        <v>3112471993.1100001</v>
      </c>
      <c r="AK56" s="43">
        <v>3166254717.6599998</v>
      </c>
      <c r="AL56" s="43">
        <v>3265322446.5</v>
      </c>
      <c r="AM56" s="43">
        <v>3354017484.5500002</v>
      </c>
      <c r="AN56" s="43">
        <v>3404250705.8099999</v>
      </c>
      <c r="AO56" s="43">
        <v>3439052930.21</v>
      </c>
      <c r="AP56" s="43">
        <v>3481724430.5500002</v>
      </c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</row>
    <row r="57" spans="3:100" x14ac:dyDescent="0.25">
      <c r="C57" s="44" t="s">
        <v>82</v>
      </c>
      <c r="D57" s="45">
        <v>172911390.72</v>
      </c>
      <c r="E57" s="45">
        <v>172977679.18000001</v>
      </c>
      <c r="F57" s="45">
        <v>172987728.31999999</v>
      </c>
      <c r="G57" s="45">
        <v>173850703.59</v>
      </c>
      <c r="H57" s="45">
        <v>173820100.91999999</v>
      </c>
      <c r="I57" s="45">
        <v>180710973.36000001</v>
      </c>
      <c r="J57" s="45">
        <v>180751075.25</v>
      </c>
      <c r="K57" s="45">
        <v>184496210.33000001</v>
      </c>
      <c r="L57" s="45">
        <v>184759724.28999999</v>
      </c>
      <c r="M57" s="45">
        <v>184438208.84999999</v>
      </c>
      <c r="N57" s="45">
        <v>185182917.91</v>
      </c>
      <c r="O57" s="45">
        <v>189281066.84999999</v>
      </c>
      <c r="P57" s="45">
        <v>209386566.19</v>
      </c>
      <c r="Q57" s="45">
        <v>208324096.38</v>
      </c>
      <c r="R57" s="45">
        <v>210624530.66999999</v>
      </c>
      <c r="S57" s="45">
        <v>218542479.53999999</v>
      </c>
      <c r="T57" s="45">
        <v>229292633.09999999</v>
      </c>
      <c r="U57" s="45">
        <v>249662697.56</v>
      </c>
      <c r="V57" s="45">
        <v>255640602.66999999</v>
      </c>
      <c r="W57" s="45">
        <v>272667818.55000001</v>
      </c>
      <c r="X57" s="45">
        <v>280012636.94999999</v>
      </c>
      <c r="Y57" s="45">
        <v>285334588.22000003</v>
      </c>
      <c r="Z57" s="45">
        <v>290872293.33999997</v>
      </c>
      <c r="AA57" s="45">
        <v>296826021.32999998</v>
      </c>
      <c r="AB57" s="45">
        <v>322252558.74000001</v>
      </c>
      <c r="AC57" s="45">
        <v>322499382.44999999</v>
      </c>
      <c r="AD57" s="45">
        <v>323765384.30000001</v>
      </c>
      <c r="AE57" s="45">
        <v>330204293.31</v>
      </c>
      <c r="AF57" s="45">
        <v>337027491.07999998</v>
      </c>
      <c r="AG57" s="45">
        <v>353331202.72000003</v>
      </c>
      <c r="AH57" s="45">
        <v>356846319.39999998</v>
      </c>
      <c r="AI57" s="45">
        <v>359265078.39999998</v>
      </c>
      <c r="AJ57" s="45">
        <v>355959844.43000001</v>
      </c>
      <c r="AK57" s="45">
        <v>352145535.69</v>
      </c>
      <c r="AL57" s="45">
        <v>347179198.32999998</v>
      </c>
      <c r="AM57" s="45">
        <v>349146750.51999998</v>
      </c>
      <c r="AN57" s="45">
        <v>364429076.35000002</v>
      </c>
      <c r="AO57" s="45">
        <v>360353809.85000002</v>
      </c>
      <c r="AP57" s="45">
        <v>356305928.44</v>
      </c>
      <c r="AQ57" s="45">
        <v>355646390.04000002</v>
      </c>
      <c r="AR57" s="45">
        <v>354521910.81999999</v>
      </c>
      <c r="AS57" s="45">
        <v>361092369.22000003</v>
      </c>
      <c r="AT57" s="45">
        <v>361931912.5</v>
      </c>
      <c r="AU57" s="45">
        <v>371563967.55000001</v>
      </c>
      <c r="AV57" s="45">
        <v>375087676.81999999</v>
      </c>
      <c r="AW57" s="45">
        <v>376125291.05000001</v>
      </c>
      <c r="AX57" s="45">
        <v>377021286.63999999</v>
      </c>
      <c r="AY57" s="45">
        <v>380391189.20999998</v>
      </c>
      <c r="AZ57" s="45">
        <v>397243668.41000003</v>
      </c>
      <c r="BA57" s="45">
        <v>391953598.27999997</v>
      </c>
      <c r="BB57" s="45">
        <v>387412704.17000002</v>
      </c>
      <c r="BC57" s="45">
        <v>387703293.13999999</v>
      </c>
      <c r="BD57" s="45">
        <v>385713703.05000001</v>
      </c>
      <c r="BE57" s="45">
        <v>390729930.06999999</v>
      </c>
      <c r="BF57" s="45">
        <v>386541432.94999999</v>
      </c>
      <c r="BG57" s="45">
        <v>390831761.26999998</v>
      </c>
      <c r="BH57" s="45">
        <v>391294946.81999999</v>
      </c>
      <c r="BI57" s="45">
        <v>391092363.88999999</v>
      </c>
      <c r="BJ57" s="45">
        <v>392638420.94999999</v>
      </c>
      <c r="BK57" s="45">
        <v>399184241.19999999</v>
      </c>
      <c r="BL57" s="45">
        <v>437802011.87</v>
      </c>
      <c r="BM57" s="45">
        <v>437761392.66000003</v>
      </c>
      <c r="BN57" s="45">
        <v>436622555.98000002</v>
      </c>
      <c r="BO57" s="45">
        <v>436076065.86000001</v>
      </c>
      <c r="BP57" s="45">
        <v>424239596.56</v>
      </c>
      <c r="BQ57" s="45">
        <v>443023619.72000003</v>
      </c>
      <c r="BR57" s="45">
        <v>452025703.74000001</v>
      </c>
      <c r="BS57" s="45">
        <v>479398290.27999997</v>
      </c>
      <c r="BT57" s="45">
        <v>487533854.60000002</v>
      </c>
      <c r="BU57" s="45">
        <v>497575466.56</v>
      </c>
      <c r="BV57" s="45">
        <v>507778637.82999998</v>
      </c>
      <c r="BW57" s="45">
        <v>519676016.63</v>
      </c>
      <c r="BX57" s="45">
        <v>557796284.95000005</v>
      </c>
      <c r="BY57" s="45">
        <v>566454804.53999996</v>
      </c>
      <c r="BZ57" s="45">
        <v>573187898.12</v>
      </c>
      <c r="CA57" s="45">
        <v>582422095.5</v>
      </c>
      <c r="CB57" s="45">
        <v>593553192.30999994</v>
      </c>
      <c r="CC57" s="45">
        <v>618810714.38</v>
      </c>
      <c r="CD57" s="45">
        <v>639320293.99000001</v>
      </c>
      <c r="CE57" s="45">
        <v>658565136.19000006</v>
      </c>
      <c r="CF57" s="45">
        <v>676911312.57000005</v>
      </c>
      <c r="CG57" s="45">
        <v>693744807.63999999</v>
      </c>
      <c r="CH57" s="45">
        <v>707671039.95000005</v>
      </c>
      <c r="CI57" s="45">
        <v>721863852.96000004</v>
      </c>
      <c r="CJ57" s="45">
        <v>755247275.09000003</v>
      </c>
      <c r="CK57" s="45">
        <v>763302185.19000006</v>
      </c>
      <c r="CL57" s="45">
        <v>771885089.62</v>
      </c>
      <c r="CM57" s="45">
        <v>776437912.30999994</v>
      </c>
      <c r="CN57" s="45">
        <v>770878737.41999996</v>
      </c>
      <c r="CO57" s="45">
        <v>770599227.28999996</v>
      </c>
      <c r="CP57" s="45">
        <v>777006928.11000001</v>
      </c>
      <c r="CQ57" s="45">
        <v>781041810.36000001</v>
      </c>
      <c r="CR57" s="45">
        <v>784844260.44000006</v>
      </c>
      <c r="CS57" s="45">
        <v>789070084.64999998</v>
      </c>
      <c r="CT57" s="45">
        <v>798224557.80999994</v>
      </c>
      <c r="CU57" s="45">
        <v>811721581.83000004</v>
      </c>
      <c r="CV57" s="45">
        <v>850128795.27999997</v>
      </c>
    </row>
    <row r="58" spans="3:100" x14ac:dyDescent="0.25">
      <c r="C58" s="42" t="s">
        <v>73</v>
      </c>
      <c r="D58" s="43">
        <v>1806762412.02</v>
      </c>
      <c r="E58" s="43">
        <v>1783591818.29</v>
      </c>
      <c r="F58" s="43">
        <v>1790170220.5799999</v>
      </c>
      <c r="G58" s="43">
        <v>1817157977.8399999</v>
      </c>
      <c r="H58" s="43">
        <v>1859516087.51</v>
      </c>
      <c r="I58" s="43">
        <v>1972272780.47</v>
      </c>
      <c r="J58" s="43">
        <v>2067916422.5</v>
      </c>
      <c r="K58" s="43">
        <v>2079852919.53</v>
      </c>
      <c r="L58" s="43">
        <v>2122948220.51</v>
      </c>
      <c r="M58" s="43">
        <v>2151005456.7800002</v>
      </c>
      <c r="N58" s="43">
        <v>2185992442.1199999</v>
      </c>
      <c r="O58" s="43">
        <v>2219484485.5100002</v>
      </c>
      <c r="P58" s="43">
        <v>2285385084.5599999</v>
      </c>
      <c r="Q58" s="43">
        <v>2232508019.3299999</v>
      </c>
      <c r="R58" s="43">
        <v>2222863409.2600002</v>
      </c>
      <c r="S58" s="43">
        <v>2206632795.1999998</v>
      </c>
      <c r="T58" s="43">
        <v>2237949674.5700002</v>
      </c>
      <c r="U58" s="43">
        <v>2311469681.46</v>
      </c>
      <c r="V58" s="43">
        <v>2375393866.1700001</v>
      </c>
      <c r="W58" s="43">
        <v>2342506294.6599998</v>
      </c>
      <c r="X58" s="43">
        <v>2358067228.3699999</v>
      </c>
      <c r="Y58" s="43">
        <v>2354962496.6799998</v>
      </c>
      <c r="Z58" s="43">
        <v>2365244926.9200001</v>
      </c>
      <c r="AA58" s="43">
        <v>2396563597.6300001</v>
      </c>
      <c r="AB58" s="43">
        <v>2499149898.4099998</v>
      </c>
      <c r="AC58" s="43">
        <v>2462381810.1999998</v>
      </c>
      <c r="AD58" s="43">
        <v>2451494022.5799999</v>
      </c>
      <c r="AE58" s="43">
        <v>2444611383.1500001</v>
      </c>
      <c r="AF58" s="43">
        <v>2471886641.8899999</v>
      </c>
      <c r="AG58" s="43">
        <v>2528901509.3899999</v>
      </c>
      <c r="AH58" s="43">
        <v>2583908707.6300001</v>
      </c>
      <c r="AI58" s="43">
        <v>2549943327.8200002</v>
      </c>
      <c r="AJ58" s="43">
        <v>2564152614.1199999</v>
      </c>
      <c r="AK58" s="43">
        <v>2672782125.3899999</v>
      </c>
      <c r="AL58" s="43">
        <v>2803789885.46</v>
      </c>
      <c r="AM58" s="43">
        <v>2918009601.1199999</v>
      </c>
      <c r="AN58" s="43">
        <v>3037002027.2600002</v>
      </c>
      <c r="AO58" s="43">
        <v>3044017945.5999999</v>
      </c>
      <c r="AP58" s="43">
        <v>3054796534.54</v>
      </c>
      <c r="AQ58" s="43">
        <v>3139461309.3899999</v>
      </c>
      <c r="AR58" s="43">
        <v>3225758646.9899998</v>
      </c>
      <c r="AS58" s="43">
        <v>3354903824.4499998</v>
      </c>
      <c r="AT58" s="43">
        <v>3436199251.4299998</v>
      </c>
      <c r="AU58" s="43">
        <v>3455737796.1399999</v>
      </c>
      <c r="AV58" s="43">
        <v>3503162688.8099999</v>
      </c>
      <c r="AW58" s="43">
        <v>3559939128.7800002</v>
      </c>
      <c r="AX58" s="43">
        <v>3610031399.8800001</v>
      </c>
      <c r="AY58" s="43">
        <v>3697943889.4899998</v>
      </c>
      <c r="AZ58" s="43">
        <v>3856333645.0599999</v>
      </c>
      <c r="BA58" s="43">
        <v>3827182997.2800002</v>
      </c>
      <c r="BB58" s="43">
        <v>3835384232.3600001</v>
      </c>
      <c r="BC58" s="43">
        <v>3851586342.96</v>
      </c>
      <c r="BD58" s="43">
        <v>3858443019.48</v>
      </c>
      <c r="BE58" s="43">
        <v>3904808953.6199999</v>
      </c>
      <c r="BF58" s="43">
        <v>3932114079.9000001</v>
      </c>
      <c r="BG58" s="43">
        <v>3903176592.9699998</v>
      </c>
      <c r="BH58" s="43">
        <v>3874047120.75</v>
      </c>
      <c r="BI58" s="43">
        <v>3822542163.4099998</v>
      </c>
      <c r="BJ58" s="43">
        <v>3783936073.6300001</v>
      </c>
      <c r="BK58" s="43">
        <v>3836248352.4299998</v>
      </c>
      <c r="BL58" s="43">
        <v>3930592785.2800002</v>
      </c>
      <c r="BM58" s="43">
        <v>3851436545.0999999</v>
      </c>
      <c r="BN58" s="43">
        <v>3810246471.52</v>
      </c>
      <c r="BO58" s="43">
        <v>3780632199.79</v>
      </c>
      <c r="BP58" s="43">
        <v>3781890092.9299998</v>
      </c>
      <c r="BQ58" s="43">
        <v>3825976492.6700001</v>
      </c>
      <c r="BR58" s="43">
        <v>3781850714.6999998</v>
      </c>
      <c r="BS58" s="43">
        <v>3663454358.8699999</v>
      </c>
      <c r="BT58" s="43">
        <v>3547718542.3899999</v>
      </c>
      <c r="BU58" s="43">
        <v>3466105333.77</v>
      </c>
      <c r="BV58" s="43">
        <v>3419931868.5500002</v>
      </c>
      <c r="BW58" s="43">
        <v>3469576916.27</v>
      </c>
      <c r="BX58" s="43">
        <v>3522810619.0500002</v>
      </c>
      <c r="BY58" s="43">
        <v>3390022625.0500002</v>
      </c>
      <c r="BZ58" s="43">
        <v>3298656207.71</v>
      </c>
      <c r="CA58" s="43">
        <v>3246919740.9299998</v>
      </c>
      <c r="CB58" s="43">
        <v>3210488302.4200001</v>
      </c>
      <c r="CC58" s="43">
        <v>3254332046.96</v>
      </c>
      <c r="CD58" s="43">
        <v>3277088010.2199998</v>
      </c>
      <c r="CE58" s="43">
        <v>3159579890.5599999</v>
      </c>
      <c r="CF58" s="43">
        <v>3146748789.54</v>
      </c>
      <c r="CG58" s="43">
        <v>2989363631.3899999</v>
      </c>
      <c r="CH58" s="43">
        <v>2969427408.73</v>
      </c>
      <c r="CI58" s="43">
        <v>2987361102.3699999</v>
      </c>
      <c r="CJ58" s="43">
        <v>3055543445.1500001</v>
      </c>
      <c r="CK58" s="43">
        <v>3002269095.1300001</v>
      </c>
      <c r="CL58" s="43">
        <v>2971087282.1700001</v>
      </c>
      <c r="CM58" s="43">
        <v>2983487559.2800002</v>
      </c>
      <c r="CN58" s="43">
        <v>3004075593.3699999</v>
      </c>
      <c r="CO58" s="43">
        <v>3009491535.73</v>
      </c>
      <c r="CP58" s="43">
        <v>3014925154.0599999</v>
      </c>
      <c r="CQ58" s="43">
        <v>3036478266.3699999</v>
      </c>
      <c r="CR58" s="43">
        <v>3068448470.8400002</v>
      </c>
      <c r="CS58" s="43">
        <v>3072066160.3800001</v>
      </c>
      <c r="CT58" s="43">
        <v>3092870948.4099998</v>
      </c>
      <c r="CU58" s="43">
        <v>3177379417.7800002</v>
      </c>
      <c r="CV58" s="43">
        <v>3282284634.1900001</v>
      </c>
    </row>
    <row r="59" spans="3:100" x14ac:dyDescent="0.25">
      <c r="C59" s="44" t="s">
        <v>75</v>
      </c>
      <c r="D59" s="45">
        <v>87396497.439999998</v>
      </c>
      <c r="E59" s="45">
        <v>86452988.579999998</v>
      </c>
      <c r="F59" s="45">
        <v>87319284.340000004</v>
      </c>
      <c r="G59" s="45">
        <v>89874028.659999996</v>
      </c>
      <c r="H59" s="45">
        <v>93335917.969999999</v>
      </c>
      <c r="I59" s="45">
        <v>102212030.40000001</v>
      </c>
      <c r="J59" s="45">
        <v>105115441.55</v>
      </c>
      <c r="K59" s="45">
        <v>107550189.5</v>
      </c>
      <c r="L59" s="45">
        <v>109363227.59999999</v>
      </c>
      <c r="M59" s="45">
        <v>109175020.79000001</v>
      </c>
      <c r="N59" s="45">
        <v>110130702.19</v>
      </c>
      <c r="O59" s="45">
        <v>111802821.03</v>
      </c>
      <c r="P59" s="45">
        <v>128127680.53</v>
      </c>
      <c r="Q59" s="45">
        <v>129062270.56999999</v>
      </c>
      <c r="R59" s="45">
        <v>126267958.70999999</v>
      </c>
      <c r="S59" s="45">
        <v>132599167.40000001</v>
      </c>
      <c r="T59" s="45">
        <v>141509311.27000001</v>
      </c>
      <c r="U59" s="45">
        <v>161682607.12</v>
      </c>
      <c r="V59" s="45">
        <v>175301758.87</v>
      </c>
      <c r="W59" s="45">
        <v>191088330.53999999</v>
      </c>
      <c r="X59" s="45">
        <v>201330834.5</v>
      </c>
      <c r="Y59" s="45">
        <v>210901007.27000001</v>
      </c>
      <c r="Z59" s="45">
        <v>220311581.36000001</v>
      </c>
      <c r="AA59" s="45">
        <v>236348823.99000001</v>
      </c>
      <c r="AB59" s="45">
        <v>304004354.56999999</v>
      </c>
      <c r="AC59" s="45">
        <v>308861194.63999999</v>
      </c>
      <c r="AD59" s="45">
        <v>313731601.24000001</v>
      </c>
      <c r="AE59" s="45">
        <v>323032320.25</v>
      </c>
      <c r="AF59" s="45">
        <v>337955287.13999999</v>
      </c>
      <c r="AG59" s="45">
        <v>368932952.87</v>
      </c>
      <c r="AH59" s="45">
        <v>391621455.05000001</v>
      </c>
      <c r="AI59" s="45">
        <v>391045259.24000001</v>
      </c>
      <c r="AJ59" s="45">
        <v>390157238.35000002</v>
      </c>
      <c r="AK59" s="45">
        <v>393520968.94999999</v>
      </c>
      <c r="AL59" s="45">
        <v>400483280.20999998</v>
      </c>
      <c r="AM59" s="45">
        <v>404759468.19</v>
      </c>
      <c r="AN59" s="45">
        <v>443035878.42000002</v>
      </c>
      <c r="AO59" s="45">
        <v>432374484.25</v>
      </c>
      <c r="AP59" s="45">
        <v>430287744.05000001</v>
      </c>
      <c r="AQ59" s="45">
        <v>438749753.48000002</v>
      </c>
      <c r="AR59" s="45">
        <v>447723753.12</v>
      </c>
      <c r="AS59" s="45">
        <v>469184455.10000002</v>
      </c>
      <c r="AT59" s="45">
        <v>490757347.32999998</v>
      </c>
      <c r="AU59" s="45">
        <v>497994775.81</v>
      </c>
      <c r="AV59" s="45">
        <v>507681192.32999998</v>
      </c>
      <c r="AW59" s="45">
        <v>524426024.20999998</v>
      </c>
      <c r="AX59" s="45">
        <v>541223710.35000002</v>
      </c>
      <c r="AY59" s="45">
        <v>565813102.27999997</v>
      </c>
      <c r="AZ59" s="45">
        <v>614962379.70000005</v>
      </c>
      <c r="BA59" s="45">
        <v>624929928.88999999</v>
      </c>
      <c r="BB59" s="45">
        <v>629784946.71000004</v>
      </c>
      <c r="BC59" s="45">
        <v>645186535.39999998</v>
      </c>
      <c r="BD59" s="45">
        <v>652170327.78999996</v>
      </c>
      <c r="BE59" s="45">
        <v>682272615.88</v>
      </c>
      <c r="BF59" s="45">
        <v>709003689.32000005</v>
      </c>
      <c r="BG59" s="45">
        <v>719877017.97000003</v>
      </c>
      <c r="BH59" s="45">
        <v>740613736.57000005</v>
      </c>
      <c r="BI59" s="45">
        <v>750513311.84000003</v>
      </c>
      <c r="BJ59" s="45">
        <v>764640215.12</v>
      </c>
      <c r="BK59" s="45">
        <v>780798822.01999998</v>
      </c>
      <c r="BL59" s="45">
        <v>827554008.71000004</v>
      </c>
      <c r="BM59" s="45">
        <v>828196013.90999997</v>
      </c>
      <c r="BN59" s="45">
        <v>840156925.10000002</v>
      </c>
      <c r="BO59" s="45">
        <v>846500839.96000004</v>
      </c>
      <c r="BP59" s="45">
        <v>854693916.96000004</v>
      </c>
      <c r="BQ59" s="45">
        <v>884162675.94000006</v>
      </c>
      <c r="BR59" s="45">
        <v>905456163.61000001</v>
      </c>
      <c r="BS59" s="45">
        <v>916086525.15999997</v>
      </c>
      <c r="BT59" s="45">
        <v>922976986.57000005</v>
      </c>
      <c r="BU59" s="45">
        <v>923540525.92999995</v>
      </c>
      <c r="BV59" s="45">
        <v>933936995.25999999</v>
      </c>
      <c r="BW59" s="45">
        <v>951011722.25999999</v>
      </c>
      <c r="BX59" s="45">
        <v>999848973.61000001</v>
      </c>
      <c r="BY59" s="45">
        <v>1014280242.96</v>
      </c>
      <c r="BZ59" s="45">
        <v>1028159309.64</v>
      </c>
      <c r="CA59" s="45">
        <v>1041776543.58</v>
      </c>
      <c r="CB59" s="45">
        <v>1074501575.0899999</v>
      </c>
      <c r="CC59" s="45">
        <v>1110557003</v>
      </c>
      <c r="CD59" s="45">
        <v>1134095136.6600001</v>
      </c>
      <c r="CE59" s="45">
        <v>1148809412.6800001</v>
      </c>
      <c r="CF59" s="45">
        <v>1167418747.28</v>
      </c>
      <c r="CG59" s="45">
        <v>1171580021.9200001</v>
      </c>
      <c r="CH59" s="45">
        <v>1210143360.54</v>
      </c>
      <c r="CI59" s="45">
        <v>1260292200.79</v>
      </c>
      <c r="CJ59" s="45">
        <v>1331864990.52</v>
      </c>
      <c r="CK59" s="45">
        <v>1351472564.3599999</v>
      </c>
      <c r="CL59" s="45">
        <v>1368278256.53</v>
      </c>
      <c r="CM59" s="45">
        <v>1396584350.5</v>
      </c>
      <c r="CN59" s="45">
        <v>1444805561.0599999</v>
      </c>
      <c r="CO59" s="45">
        <v>1486828450.02</v>
      </c>
      <c r="CP59" s="45">
        <v>1501057627.79</v>
      </c>
      <c r="CQ59" s="45">
        <v>1527441561.74</v>
      </c>
      <c r="CR59" s="45">
        <v>1532881314.53</v>
      </c>
      <c r="CS59" s="45">
        <v>1547076006.3099999</v>
      </c>
      <c r="CT59" s="45">
        <v>1549260078.48</v>
      </c>
      <c r="CU59" s="45">
        <v>1565282451.6099999</v>
      </c>
      <c r="CV59" s="45">
        <v>1625085950.1700001</v>
      </c>
    </row>
    <row r="60" spans="3:100" ht="25.5" x14ac:dyDescent="0.25">
      <c r="C60" s="42" t="s">
        <v>53</v>
      </c>
      <c r="D60" s="43">
        <v>65723578.869999997</v>
      </c>
      <c r="E60" s="43">
        <v>65425685.880000003</v>
      </c>
      <c r="F60" s="43">
        <v>68480758.269999996</v>
      </c>
      <c r="G60" s="43">
        <v>73203307.870000005</v>
      </c>
      <c r="H60" s="43">
        <v>75286740.200000003</v>
      </c>
      <c r="I60" s="43">
        <v>75467295.719999999</v>
      </c>
      <c r="J60" s="43">
        <v>76985230.790000007</v>
      </c>
      <c r="K60" s="43">
        <v>76156647.959999993</v>
      </c>
      <c r="L60" s="43">
        <v>76862114.459999993</v>
      </c>
      <c r="M60" s="43">
        <v>76168361.870000005</v>
      </c>
      <c r="N60" s="43">
        <v>72789111.310000002</v>
      </c>
      <c r="O60" s="43">
        <v>70677150.370000005</v>
      </c>
      <c r="P60" s="43">
        <v>51183095.060000002</v>
      </c>
      <c r="Q60" s="43">
        <v>260642829.16</v>
      </c>
      <c r="R60" s="43">
        <v>249979028.72999999</v>
      </c>
      <c r="S60" s="43">
        <v>247760733.13999999</v>
      </c>
      <c r="T60" s="43">
        <v>244561889.50999999</v>
      </c>
      <c r="U60" s="43">
        <v>247541646.78999999</v>
      </c>
      <c r="V60" s="43">
        <v>244273693.61000001</v>
      </c>
      <c r="W60" s="43">
        <v>237505160.49000001</v>
      </c>
      <c r="X60" s="43">
        <v>232935163.43000001</v>
      </c>
      <c r="Y60" s="43">
        <v>235213538.75</v>
      </c>
      <c r="Z60" s="43">
        <v>241234227.41</v>
      </c>
      <c r="AA60" s="43">
        <v>241236966.69999999</v>
      </c>
      <c r="AB60" s="43">
        <v>229457678.87</v>
      </c>
      <c r="AC60" s="43">
        <v>220620558.84999999</v>
      </c>
      <c r="AD60" s="43">
        <v>224845779.50999999</v>
      </c>
      <c r="AE60" s="43">
        <v>226005288.78999999</v>
      </c>
      <c r="AF60" s="43">
        <v>227608400.72999999</v>
      </c>
      <c r="AG60" s="43">
        <v>226117469.28999999</v>
      </c>
      <c r="AH60" s="43">
        <v>224116959.27000001</v>
      </c>
      <c r="AI60" s="43">
        <v>220796208.94999999</v>
      </c>
      <c r="AJ60" s="43">
        <v>222285226.72</v>
      </c>
      <c r="AK60" s="43">
        <v>220608665.80000001</v>
      </c>
      <c r="AL60" s="43">
        <v>220618044.56999999</v>
      </c>
      <c r="AM60" s="43">
        <v>216299404.88</v>
      </c>
      <c r="AN60" s="43">
        <v>217565129.66</v>
      </c>
      <c r="AO60" s="43">
        <v>214200317.49000001</v>
      </c>
      <c r="AP60" s="43">
        <v>216269152.65000001</v>
      </c>
      <c r="AQ60" s="43">
        <v>212446563.08000001</v>
      </c>
      <c r="AR60" s="43">
        <v>209763894.87</v>
      </c>
      <c r="AS60" s="43">
        <v>211338673.53</v>
      </c>
      <c r="AT60" s="43">
        <v>200820696.88999999</v>
      </c>
      <c r="AU60" s="43">
        <v>204598408.30000001</v>
      </c>
      <c r="AV60" s="43">
        <v>206107487.90000001</v>
      </c>
      <c r="AW60" s="43">
        <v>206318311.69</v>
      </c>
      <c r="AX60" s="43">
        <v>210726621.71000001</v>
      </c>
      <c r="AY60" s="43">
        <v>218968863.53999999</v>
      </c>
      <c r="AZ60" s="43">
        <v>225517806.66999999</v>
      </c>
      <c r="BA60" s="43">
        <v>229455211.58000001</v>
      </c>
      <c r="BB60" s="43">
        <v>235586307.59</v>
      </c>
      <c r="BC60" s="43">
        <v>237132322.34999999</v>
      </c>
      <c r="BD60" s="43">
        <v>241325241.80000001</v>
      </c>
      <c r="BE60" s="43">
        <v>245690470.52000001</v>
      </c>
      <c r="BF60" s="43">
        <v>248582648.02000001</v>
      </c>
      <c r="BG60" s="43">
        <v>250756726.96000001</v>
      </c>
      <c r="BH60" s="43">
        <v>252002395.94999999</v>
      </c>
      <c r="BI60" s="43">
        <v>255719698</v>
      </c>
      <c r="BJ60" s="43">
        <v>259345464.97999999</v>
      </c>
      <c r="BK60" s="43">
        <v>260945625.02000001</v>
      </c>
      <c r="BL60" s="43">
        <v>265298161.47999999</v>
      </c>
      <c r="BM60" s="43">
        <v>260907072.47</v>
      </c>
      <c r="BN60" s="43">
        <v>260500719.05000001</v>
      </c>
      <c r="BO60" s="43">
        <v>259005465</v>
      </c>
      <c r="BP60" s="43">
        <v>258267833.44999999</v>
      </c>
      <c r="BQ60" s="43">
        <v>259560992.31</v>
      </c>
      <c r="BR60" s="43">
        <v>261624692.94</v>
      </c>
      <c r="BS60" s="43">
        <v>260854937.71000001</v>
      </c>
      <c r="BT60" s="43">
        <v>260895778.94</v>
      </c>
      <c r="BU60" s="43">
        <v>260525587.63999999</v>
      </c>
      <c r="BV60" s="43">
        <v>261742552.68000001</v>
      </c>
      <c r="BW60" s="43">
        <v>264875029.28999999</v>
      </c>
      <c r="BX60" s="43">
        <v>267234722.84</v>
      </c>
      <c r="BY60" s="43">
        <v>267878851.50999999</v>
      </c>
      <c r="BZ60" s="43">
        <v>269455172.91000003</v>
      </c>
      <c r="CA60" s="43">
        <v>269752562.13999999</v>
      </c>
      <c r="CB60" s="43">
        <v>268777193.5</v>
      </c>
      <c r="CC60" s="43">
        <v>269032340.36000001</v>
      </c>
      <c r="CD60" s="43">
        <v>266118296.62</v>
      </c>
      <c r="CE60" s="43">
        <v>265793692.69</v>
      </c>
      <c r="CF60" s="43">
        <v>266345444.09999999</v>
      </c>
      <c r="CG60" s="43">
        <v>267816392.27000001</v>
      </c>
      <c r="CH60" s="43">
        <v>264882607.38999999</v>
      </c>
      <c r="CI60" s="43">
        <v>265971908.94999999</v>
      </c>
      <c r="CJ60" s="43">
        <v>266631613.09</v>
      </c>
      <c r="CK60" s="43">
        <v>265825761.44</v>
      </c>
      <c r="CL60" s="43">
        <v>267263945.53</v>
      </c>
      <c r="CM60" s="43">
        <v>265587231.72</v>
      </c>
      <c r="CN60" s="43">
        <v>262445566.16</v>
      </c>
      <c r="CO60" s="43">
        <v>259326657.59999999</v>
      </c>
      <c r="CP60" s="43">
        <v>256054839.94999999</v>
      </c>
      <c r="CQ60" s="43">
        <v>249508075.19999999</v>
      </c>
      <c r="CR60" s="43">
        <v>246744233.13999999</v>
      </c>
      <c r="CS60" s="43">
        <v>245934037.41</v>
      </c>
      <c r="CT60" s="43">
        <v>245783189.96000001</v>
      </c>
      <c r="CU60" s="43">
        <v>246703775.22</v>
      </c>
      <c r="CV60" s="43">
        <v>246263153.56999999</v>
      </c>
    </row>
    <row r="61" spans="3:100" ht="25.5" x14ac:dyDescent="0.25">
      <c r="C61" s="44" t="s">
        <v>74</v>
      </c>
      <c r="D61" s="45">
        <v>287057868.31</v>
      </c>
      <c r="E61" s="45">
        <v>282105866.97000003</v>
      </c>
      <c r="F61" s="45">
        <v>279900059.14999998</v>
      </c>
      <c r="G61" s="45">
        <v>280599832.50999999</v>
      </c>
      <c r="H61" s="45">
        <v>273196989.62</v>
      </c>
      <c r="I61" s="45">
        <v>267684619.77000001</v>
      </c>
      <c r="J61" s="45">
        <v>272256518.35000002</v>
      </c>
      <c r="K61" s="45">
        <v>271001011.38</v>
      </c>
      <c r="L61" s="45">
        <v>272661110.30000001</v>
      </c>
      <c r="M61" s="45">
        <v>273148035.19999999</v>
      </c>
      <c r="N61" s="45">
        <v>275562550.88</v>
      </c>
      <c r="O61" s="45">
        <v>271636164.44999999</v>
      </c>
      <c r="P61" s="45">
        <v>265669633.44999999</v>
      </c>
      <c r="Q61" s="45">
        <v>262126626.09</v>
      </c>
      <c r="R61" s="45">
        <v>254651470.31</v>
      </c>
      <c r="S61" s="45">
        <v>241639948.47999999</v>
      </c>
      <c r="T61" s="45">
        <v>230881450.37</v>
      </c>
      <c r="U61" s="45">
        <v>229649516.59999999</v>
      </c>
      <c r="V61" s="45">
        <v>225223296.88</v>
      </c>
      <c r="W61" s="45">
        <v>226047086.25999999</v>
      </c>
      <c r="X61" s="45">
        <v>227512561.22</v>
      </c>
      <c r="Y61" s="45">
        <v>230361247.83000001</v>
      </c>
      <c r="Z61" s="45">
        <v>237698049.55000001</v>
      </c>
      <c r="AA61" s="45">
        <v>266976557.38999999</v>
      </c>
      <c r="AB61" s="45">
        <v>279278347.81999999</v>
      </c>
      <c r="AC61" s="45">
        <v>282598192.61000001</v>
      </c>
      <c r="AD61" s="45">
        <v>283751305.44999999</v>
      </c>
      <c r="AE61" s="45">
        <v>284158623.89999998</v>
      </c>
      <c r="AF61" s="45">
        <v>297087309.95999998</v>
      </c>
      <c r="AG61" s="45">
        <v>303035165.23000002</v>
      </c>
      <c r="AH61" s="45">
        <v>305550641.62</v>
      </c>
      <c r="AI61" s="45">
        <v>307864363.68000001</v>
      </c>
      <c r="AJ61" s="45">
        <v>326923036.13</v>
      </c>
      <c r="AK61" s="45">
        <v>368679086.58999997</v>
      </c>
      <c r="AL61" s="45">
        <v>375847568.82999998</v>
      </c>
      <c r="AM61" s="45">
        <v>377378154.29000002</v>
      </c>
      <c r="AN61" s="45">
        <v>389795908.58999997</v>
      </c>
      <c r="AO61" s="45">
        <v>405006815.70999998</v>
      </c>
      <c r="AP61" s="45">
        <v>413667391.48000002</v>
      </c>
      <c r="AQ61" s="45">
        <v>417564130.55000001</v>
      </c>
      <c r="AR61" s="45">
        <v>417321063.26999998</v>
      </c>
      <c r="AS61" s="45">
        <v>422727060.13999999</v>
      </c>
      <c r="AT61" s="45">
        <v>413902766.05000001</v>
      </c>
      <c r="AU61" s="45">
        <v>413118760.13</v>
      </c>
      <c r="AV61" s="45">
        <v>423520878.33999997</v>
      </c>
      <c r="AW61" s="45">
        <v>439604106.25</v>
      </c>
      <c r="AX61" s="45">
        <v>505708644.01999998</v>
      </c>
      <c r="AY61" s="45">
        <v>516104785.79000002</v>
      </c>
      <c r="AZ61" s="45">
        <v>541341192.38999999</v>
      </c>
      <c r="BA61" s="45">
        <v>542788370.98000002</v>
      </c>
      <c r="BB61" s="45">
        <v>549823230.63999999</v>
      </c>
      <c r="BC61" s="45">
        <v>549304561.17999995</v>
      </c>
      <c r="BD61" s="45">
        <v>565191209.11000001</v>
      </c>
      <c r="BE61" s="45">
        <v>580903798.89999998</v>
      </c>
      <c r="BF61" s="45">
        <v>585451506.98000002</v>
      </c>
      <c r="BG61" s="45">
        <v>583861261.41999996</v>
      </c>
      <c r="BH61" s="45">
        <v>593222361.80999994</v>
      </c>
      <c r="BI61" s="45">
        <v>614855096.09000003</v>
      </c>
      <c r="BJ61" s="45">
        <v>623827186.28999996</v>
      </c>
      <c r="BK61" s="45">
        <v>636895456.11000001</v>
      </c>
      <c r="BL61" s="45">
        <v>666956950.53999996</v>
      </c>
      <c r="BM61" s="45">
        <v>670613089.63999999</v>
      </c>
      <c r="BN61" s="45">
        <v>675956716.75</v>
      </c>
      <c r="BO61" s="45">
        <v>680254920.04999995</v>
      </c>
      <c r="BP61" s="45">
        <v>697031762.73000002</v>
      </c>
      <c r="BQ61" s="45">
        <v>670615510.45000005</v>
      </c>
      <c r="BR61" s="45">
        <v>672187085.34000003</v>
      </c>
      <c r="BS61" s="45">
        <v>685337050.34000003</v>
      </c>
      <c r="BT61" s="45">
        <v>699433760.36000001</v>
      </c>
      <c r="BU61" s="45">
        <v>713882490.64999998</v>
      </c>
      <c r="BV61" s="45">
        <v>715987783.12</v>
      </c>
      <c r="BW61" s="45">
        <v>741656653.13</v>
      </c>
      <c r="BX61" s="45">
        <v>751058698.79999995</v>
      </c>
      <c r="BY61" s="45">
        <v>753211465.65999997</v>
      </c>
      <c r="BZ61" s="45">
        <v>767805131.25999999</v>
      </c>
      <c r="CA61" s="45">
        <v>767805131.25999999</v>
      </c>
      <c r="CB61" s="45">
        <v>770781596.36000001</v>
      </c>
      <c r="CC61" s="45">
        <v>760016247.59000003</v>
      </c>
      <c r="CD61" s="45">
        <v>757221543.13</v>
      </c>
      <c r="CE61" s="45">
        <v>763428433.59000003</v>
      </c>
      <c r="CF61" s="45">
        <v>759582267.10000002</v>
      </c>
      <c r="CG61" s="45">
        <v>758181639.79999995</v>
      </c>
      <c r="CH61" s="45">
        <v>762009182.59000003</v>
      </c>
      <c r="CI61" s="45">
        <v>769427576.96000004</v>
      </c>
      <c r="CJ61" s="45">
        <v>769427576.96000004</v>
      </c>
      <c r="CK61" s="45">
        <v>762025056.60000002</v>
      </c>
      <c r="CL61" s="45">
        <v>774906200.01999998</v>
      </c>
      <c r="CM61" s="45">
        <v>779785869.19000006</v>
      </c>
      <c r="CN61" s="45">
        <v>788908518.22000003</v>
      </c>
      <c r="CO61" s="45">
        <v>791693919.16999996</v>
      </c>
      <c r="CP61" s="45">
        <v>796685617.13</v>
      </c>
      <c r="CQ61" s="45">
        <v>804922409</v>
      </c>
      <c r="CR61" s="45">
        <v>807891185.13999999</v>
      </c>
      <c r="CS61" s="45">
        <v>814861807.58000004</v>
      </c>
      <c r="CT61" s="45">
        <v>817552213.24000001</v>
      </c>
      <c r="CU61" s="45">
        <v>825052239.17999995</v>
      </c>
      <c r="CV61" s="46"/>
    </row>
    <row r="62" spans="3:100" x14ac:dyDescent="0.25">
      <c r="C62" s="42" t="s">
        <v>10</v>
      </c>
      <c r="D62" s="43">
        <v>14427806234.25</v>
      </c>
      <c r="E62" s="43">
        <v>13930471339.9</v>
      </c>
      <c r="F62" s="43">
        <v>13849934660.139999</v>
      </c>
      <c r="G62" s="43">
        <v>14233098200.299999</v>
      </c>
      <c r="H62" s="43">
        <v>14534524229.879999</v>
      </c>
      <c r="I62" s="43">
        <v>14676354168.129999</v>
      </c>
      <c r="J62" s="43">
        <v>14844990232.290001</v>
      </c>
      <c r="K62" s="43">
        <v>15138866994.34</v>
      </c>
      <c r="L62" s="43">
        <v>15385066523.969999</v>
      </c>
      <c r="M62" s="43">
        <v>15287367725.73</v>
      </c>
      <c r="N62" s="43">
        <v>15512184039.450001</v>
      </c>
      <c r="O62" s="43">
        <v>15631748455.450001</v>
      </c>
      <c r="P62" s="43">
        <v>15834532665.34</v>
      </c>
      <c r="Q62" s="43">
        <v>15510295122.5</v>
      </c>
      <c r="R62" s="43">
        <v>15863793630.360001</v>
      </c>
      <c r="S62" s="43">
        <v>16288027696.389999</v>
      </c>
      <c r="T62" s="43">
        <v>16547721752.030001</v>
      </c>
      <c r="U62" s="43">
        <v>17139650110.889999</v>
      </c>
      <c r="V62" s="43">
        <v>17255995337.98</v>
      </c>
      <c r="W62" s="43">
        <v>17720539168.740002</v>
      </c>
      <c r="X62" s="43">
        <v>18335173259.709999</v>
      </c>
      <c r="Y62" s="43">
        <v>18615358187.009998</v>
      </c>
      <c r="Z62" s="43">
        <v>18847078127.580002</v>
      </c>
      <c r="AA62" s="43">
        <v>19336529553.73</v>
      </c>
      <c r="AB62" s="43">
        <v>19778276097</v>
      </c>
      <c r="AC62" s="43">
        <v>19901349338.279999</v>
      </c>
      <c r="AD62" s="43">
        <v>19923194029.439999</v>
      </c>
      <c r="AE62" s="43">
        <v>20419615021.799999</v>
      </c>
      <c r="AF62" s="43">
        <v>20734273336.799999</v>
      </c>
      <c r="AG62" s="43">
        <v>20820373467.360001</v>
      </c>
      <c r="AH62" s="43">
        <v>21263698784.240002</v>
      </c>
      <c r="AI62" s="43">
        <v>21279096989.110001</v>
      </c>
      <c r="AJ62" s="43">
        <v>21397800538.919998</v>
      </c>
      <c r="AK62" s="43">
        <v>21537283689.439999</v>
      </c>
      <c r="AL62" s="43">
        <v>21569642665.209999</v>
      </c>
      <c r="AM62" s="43">
        <v>21668144912.200001</v>
      </c>
      <c r="AN62" s="43">
        <v>21755737297.25</v>
      </c>
      <c r="AO62" s="43">
        <v>22070276304.73</v>
      </c>
      <c r="AP62" s="43">
        <v>22301385825.549999</v>
      </c>
      <c r="AQ62" s="43">
        <v>22623258911.91</v>
      </c>
      <c r="AR62" s="43">
        <v>23012654268.119999</v>
      </c>
      <c r="AS62" s="43">
        <v>23109175334.619999</v>
      </c>
      <c r="AT62" s="43">
        <v>23621272493.869999</v>
      </c>
      <c r="AU62" s="43">
        <v>23791686303.93</v>
      </c>
      <c r="AV62" s="43">
        <v>23990489541.5</v>
      </c>
      <c r="AW62" s="43">
        <v>24529669837.049999</v>
      </c>
      <c r="AX62" s="43">
        <v>25140861620.5</v>
      </c>
      <c r="AY62" s="43">
        <v>25220011933.470001</v>
      </c>
      <c r="AZ62" s="43">
        <v>25080044923.59</v>
      </c>
      <c r="BA62" s="43">
        <v>25394069910.610001</v>
      </c>
      <c r="BB62" s="43">
        <v>25647308738.970001</v>
      </c>
      <c r="BC62" s="43">
        <v>25223396488.439999</v>
      </c>
      <c r="BD62" s="43">
        <v>25248657652.830002</v>
      </c>
      <c r="BE62" s="43">
        <v>25507301580.369999</v>
      </c>
      <c r="BF62" s="43">
        <v>25735157996.16</v>
      </c>
      <c r="BG62" s="43">
        <v>26035539981.5</v>
      </c>
      <c r="BH62" s="43">
        <v>26382199881.470001</v>
      </c>
      <c r="BI62" s="43">
        <v>26079861905.139999</v>
      </c>
      <c r="BJ62" s="43">
        <v>26000044069.720001</v>
      </c>
      <c r="BK62" s="43">
        <v>26035055769.169998</v>
      </c>
      <c r="BL62" s="43">
        <v>26227259255.59</v>
      </c>
      <c r="BM62" s="43">
        <v>26197933455.209999</v>
      </c>
      <c r="BN62" s="43">
        <v>26459471048.040001</v>
      </c>
      <c r="BO62" s="43">
        <v>26432930842.709999</v>
      </c>
      <c r="BP62" s="43">
        <v>26719272967.919998</v>
      </c>
      <c r="BQ62" s="43">
        <v>26906955661.189999</v>
      </c>
      <c r="BR62" s="43">
        <v>26610963347.02</v>
      </c>
      <c r="BS62" s="43">
        <v>26787587038.400002</v>
      </c>
      <c r="BT62" s="43">
        <v>26840817462.889999</v>
      </c>
      <c r="BU62" s="43">
        <v>27179822734.610001</v>
      </c>
      <c r="BV62" s="43">
        <v>27579775734.720001</v>
      </c>
      <c r="BW62" s="43">
        <v>27638516177.290001</v>
      </c>
      <c r="BX62" s="43">
        <v>27876257020.18</v>
      </c>
      <c r="BY62" s="43">
        <v>28109107032.950001</v>
      </c>
      <c r="BZ62" s="43">
        <v>28151215819.099998</v>
      </c>
      <c r="CA62" s="43">
        <v>28519789871.439999</v>
      </c>
      <c r="CB62" s="43">
        <v>29325580360.450001</v>
      </c>
      <c r="CC62" s="43">
        <v>29978762736.419998</v>
      </c>
      <c r="CD62" s="43">
        <v>30137880199.09</v>
      </c>
      <c r="CE62" s="43">
        <v>30238395162.189999</v>
      </c>
      <c r="CF62" s="43">
        <v>30350839742.23</v>
      </c>
      <c r="CG62" s="43">
        <v>31169141306.650002</v>
      </c>
      <c r="CH62" s="43">
        <v>31524860377.619999</v>
      </c>
      <c r="CI62" s="43">
        <v>32070333949.650002</v>
      </c>
      <c r="CJ62" s="43">
        <v>32517977301.459999</v>
      </c>
      <c r="CK62" s="43">
        <v>32793049669.950001</v>
      </c>
      <c r="CL62" s="43">
        <v>33345484785.189999</v>
      </c>
      <c r="CM62" s="43">
        <v>33297167653.419998</v>
      </c>
      <c r="CN62" s="43">
        <v>33537052689.700001</v>
      </c>
      <c r="CO62" s="43">
        <v>33951876117.880001</v>
      </c>
      <c r="CP62" s="43">
        <v>33882283546.240002</v>
      </c>
      <c r="CQ62" s="43">
        <v>34413345902.239998</v>
      </c>
      <c r="CR62" s="43">
        <v>34879230380.300003</v>
      </c>
      <c r="CS62" s="43">
        <v>35053601844.029999</v>
      </c>
      <c r="CT62" s="43">
        <v>35480182541.739998</v>
      </c>
      <c r="CU62" s="43">
        <v>35746010372.629997</v>
      </c>
      <c r="CV62" s="43">
        <v>36165785317.849998</v>
      </c>
    </row>
    <row r="63" spans="3:100" x14ac:dyDescent="0.25">
      <c r="C63" s="44" t="s">
        <v>78</v>
      </c>
      <c r="D63" s="45">
        <v>175986757.96000001</v>
      </c>
      <c r="E63" s="45">
        <v>184731567.93000001</v>
      </c>
      <c r="F63" s="45">
        <v>191239092.81</v>
      </c>
      <c r="G63" s="45">
        <v>198748136.74000001</v>
      </c>
      <c r="H63" s="45">
        <v>211357582.21000001</v>
      </c>
      <c r="I63" s="45">
        <v>219675982.13</v>
      </c>
      <c r="J63" s="45">
        <v>232481673.47999999</v>
      </c>
      <c r="K63" s="45">
        <v>229774422.49000001</v>
      </c>
      <c r="L63" s="45">
        <v>237231525.38999999</v>
      </c>
      <c r="M63" s="45">
        <v>237609537.18000001</v>
      </c>
      <c r="N63" s="45">
        <v>240968739.97999999</v>
      </c>
      <c r="O63" s="45">
        <v>245060519.22</v>
      </c>
      <c r="P63" s="45">
        <v>245863053.16</v>
      </c>
      <c r="Q63" s="45">
        <v>252464868.75</v>
      </c>
      <c r="R63" s="45">
        <v>260016376.21000001</v>
      </c>
      <c r="S63" s="45">
        <v>269411337.73000002</v>
      </c>
      <c r="T63" s="45">
        <v>277453012.70999998</v>
      </c>
      <c r="U63" s="45">
        <v>286389294.79000002</v>
      </c>
      <c r="V63" s="45">
        <v>272205904.68000001</v>
      </c>
      <c r="W63" s="45">
        <v>279221008.57999998</v>
      </c>
      <c r="X63" s="45">
        <v>281088421.39999998</v>
      </c>
      <c r="Y63" s="45">
        <v>283521932.13999999</v>
      </c>
      <c r="Z63" s="45">
        <v>287439733.49000001</v>
      </c>
      <c r="AA63" s="45">
        <v>294710172.69</v>
      </c>
      <c r="AB63" s="45">
        <v>296639814.30000001</v>
      </c>
      <c r="AC63" s="45">
        <v>299819143</v>
      </c>
      <c r="AD63" s="45">
        <v>293987048.05000001</v>
      </c>
      <c r="AE63" s="45">
        <v>295012441.13</v>
      </c>
      <c r="AF63" s="45">
        <v>290430323.86000001</v>
      </c>
      <c r="AG63" s="45">
        <v>286406584.10000002</v>
      </c>
      <c r="AH63" s="45">
        <v>292383025</v>
      </c>
      <c r="AI63" s="45">
        <v>296570630.26999998</v>
      </c>
      <c r="AJ63" s="45">
        <v>306353154.11000001</v>
      </c>
      <c r="AK63" s="45">
        <v>313298317.25999999</v>
      </c>
      <c r="AL63" s="45">
        <v>314904054.80000001</v>
      </c>
      <c r="AM63" s="45">
        <v>312527089.69999999</v>
      </c>
      <c r="AN63" s="45">
        <v>321570445.95999998</v>
      </c>
      <c r="AO63" s="45">
        <v>323451946.69</v>
      </c>
      <c r="AP63" s="45">
        <v>320052192.13999999</v>
      </c>
      <c r="AQ63" s="45">
        <v>310387956.91000003</v>
      </c>
      <c r="AR63" s="45">
        <v>308302287.79000002</v>
      </c>
      <c r="AS63" s="45">
        <v>307955542.75</v>
      </c>
      <c r="AT63" s="45">
        <v>302184189.22000003</v>
      </c>
      <c r="AU63" s="45">
        <v>302584225.55000001</v>
      </c>
      <c r="AV63" s="45">
        <v>301022764.23000002</v>
      </c>
      <c r="AW63" s="45">
        <v>300146831.75</v>
      </c>
      <c r="AX63" s="45">
        <v>300275011.05000001</v>
      </c>
      <c r="AY63" s="45">
        <v>301148443.85000002</v>
      </c>
      <c r="AZ63" s="45">
        <v>295963339.88999999</v>
      </c>
      <c r="BA63" s="45">
        <v>287017112.17000002</v>
      </c>
      <c r="BB63" s="45">
        <v>284703543.06999999</v>
      </c>
      <c r="BC63" s="45">
        <v>260595672.27000001</v>
      </c>
      <c r="BD63" s="45">
        <v>247048987.72</v>
      </c>
      <c r="BE63" s="45">
        <v>242636356.66</v>
      </c>
      <c r="BF63" s="45">
        <v>227665739.97</v>
      </c>
      <c r="BG63" s="45">
        <v>220399970.87</v>
      </c>
      <c r="BH63" s="45">
        <v>208502247.97</v>
      </c>
      <c r="BI63" s="45">
        <v>196393904.74000001</v>
      </c>
      <c r="BJ63" s="45">
        <v>185178343.5</v>
      </c>
      <c r="BK63" s="45">
        <v>179116206.34999999</v>
      </c>
      <c r="BL63" s="45">
        <v>166707928.75</v>
      </c>
      <c r="BM63" s="45">
        <v>150862009.18000001</v>
      </c>
      <c r="BN63" s="45">
        <v>138323391.15000001</v>
      </c>
      <c r="BO63" s="45">
        <v>41814332.490000002</v>
      </c>
      <c r="BP63" s="45">
        <v>36601600.549999997</v>
      </c>
      <c r="BQ63" s="45">
        <v>27712581.91</v>
      </c>
      <c r="BR63" s="45">
        <v>26166277.32</v>
      </c>
      <c r="BS63" s="45">
        <v>4919714.3099999996</v>
      </c>
      <c r="BT63" s="46"/>
      <c r="BU63" s="46"/>
      <c r="BV63" s="46"/>
      <c r="BW63" s="46"/>
      <c r="BX63" s="46"/>
      <c r="BY63" s="46"/>
      <c r="BZ63" s="46"/>
      <c r="CA63" s="46"/>
      <c r="CB63" s="46"/>
      <c r="CC63" s="46"/>
      <c r="CD63" s="46"/>
      <c r="CE63" s="46"/>
      <c r="CF63" s="46"/>
      <c r="CG63" s="46"/>
      <c r="CH63" s="46"/>
      <c r="CI63" s="46"/>
      <c r="CJ63" s="46"/>
      <c r="CK63" s="46"/>
      <c r="CL63" s="46"/>
      <c r="CM63" s="46"/>
      <c r="CN63" s="46"/>
      <c r="CO63" s="46"/>
      <c r="CP63" s="46"/>
      <c r="CQ63" s="46"/>
      <c r="CR63" s="46"/>
      <c r="CS63" s="46"/>
      <c r="CT63" s="46"/>
      <c r="CU63" s="46"/>
      <c r="CV63" s="46"/>
    </row>
    <row r="64" spans="3:100" x14ac:dyDescent="0.25">
      <c r="C64" s="42" t="s">
        <v>79</v>
      </c>
      <c r="D64" s="43">
        <v>136303424.28999999</v>
      </c>
      <c r="E64" s="43">
        <v>136958572.02000001</v>
      </c>
      <c r="F64" s="43">
        <v>140182932.08000001</v>
      </c>
      <c r="G64" s="43">
        <v>147978874.28</v>
      </c>
      <c r="H64" s="43">
        <v>148089070.61000001</v>
      </c>
      <c r="I64" s="43">
        <v>154696330.99000001</v>
      </c>
      <c r="J64" s="43">
        <v>155242261.38999999</v>
      </c>
      <c r="K64" s="43">
        <v>157047266.24000001</v>
      </c>
      <c r="L64" s="43">
        <v>157736064.58000001</v>
      </c>
      <c r="M64" s="43">
        <v>159222717.06</v>
      </c>
      <c r="N64" s="43">
        <v>166874068.88</v>
      </c>
      <c r="O64" s="43">
        <v>168113767.78999999</v>
      </c>
      <c r="P64" s="43">
        <v>167942089.11000001</v>
      </c>
      <c r="Q64" s="43">
        <v>170435270.68000001</v>
      </c>
      <c r="R64" s="43">
        <v>172590339.55000001</v>
      </c>
      <c r="S64" s="43">
        <v>177611688.44999999</v>
      </c>
      <c r="T64" s="43">
        <v>180245161.18000001</v>
      </c>
      <c r="U64" s="43">
        <v>193837946.03</v>
      </c>
      <c r="V64" s="43">
        <v>164749728.41</v>
      </c>
      <c r="W64" s="43">
        <v>167600258.19999999</v>
      </c>
      <c r="X64" s="43">
        <v>171021045.94</v>
      </c>
      <c r="Y64" s="43">
        <v>168413503</v>
      </c>
      <c r="Z64" s="43">
        <v>168822474.75999999</v>
      </c>
      <c r="AA64" s="43">
        <v>170608865.72999999</v>
      </c>
      <c r="AB64" s="43">
        <v>170236920.38</v>
      </c>
      <c r="AC64" s="43">
        <v>169338591.52000001</v>
      </c>
      <c r="AD64" s="43">
        <v>168564612.84999999</v>
      </c>
      <c r="AE64" s="43">
        <v>171777021.75999999</v>
      </c>
      <c r="AF64" s="43">
        <v>172363792.65000001</v>
      </c>
      <c r="AG64" s="43">
        <v>167722848.43000001</v>
      </c>
      <c r="AH64" s="43">
        <v>166987078.74000001</v>
      </c>
      <c r="AI64" s="43">
        <v>163714337.88999999</v>
      </c>
      <c r="AJ64" s="43">
        <v>166725882.97999999</v>
      </c>
      <c r="AK64" s="43">
        <v>167031335.96000001</v>
      </c>
      <c r="AL64" s="43">
        <v>168591921.11000001</v>
      </c>
      <c r="AM64" s="43">
        <v>167049558.34</v>
      </c>
      <c r="AN64" s="43">
        <v>169602070.09</v>
      </c>
      <c r="AO64" s="43">
        <v>171249808.66999999</v>
      </c>
      <c r="AP64" s="43">
        <v>169517543.77000001</v>
      </c>
      <c r="AQ64" s="43">
        <v>168235282.30000001</v>
      </c>
      <c r="AR64" s="43">
        <v>163570627.09999999</v>
      </c>
      <c r="AS64" s="43">
        <v>162065784.33000001</v>
      </c>
      <c r="AT64" s="43">
        <v>160977946.58000001</v>
      </c>
      <c r="AU64" s="43">
        <v>158440029.49000001</v>
      </c>
      <c r="AV64" s="43">
        <v>159580648.49000001</v>
      </c>
      <c r="AW64" s="43">
        <v>157744708.66999999</v>
      </c>
      <c r="AX64" s="43">
        <v>159048308.22999999</v>
      </c>
      <c r="AY64" s="43">
        <v>165023266.34</v>
      </c>
      <c r="AZ64" s="43">
        <v>165586330.77000001</v>
      </c>
      <c r="BA64" s="43">
        <v>165452909.63999999</v>
      </c>
      <c r="BB64" s="43">
        <v>166968920.59999999</v>
      </c>
      <c r="BC64" s="43">
        <v>159305006.46000001</v>
      </c>
      <c r="BD64" s="43">
        <v>157011358.96000001</v>
      </c>
      <c r="BE64" s="43">
        <v>162391200.38999999</v>
      </c>
      <c r="BF64" s="43">
        <v>156919236.34</v>
      </c>
      <c r="BG64" s="43">
        <v>159077780.12</v>
      </c>
      <c r="BH64" s="43">
        <v>164042897.78999999</v>
      </c>
      <c r="BI64" s="43">
        <v>169644455.09999999</v>
      </c>
      <c r="BJ64" s="43">
        <v>170042165.16999999</v>
      </c>
      <c r="BK64" s="43">
        <v>180753735.00999999</v>
      </c>
      <c r="BL64" s="43">
        <v>177012361.13999999</v>
      </c>
      <c r="BM64" s="43">
        <v>176307791.38</v>
      </c>
      <c r="BN64" s="43">
        <v>177067384.53</v>
      </c>
      <c r="BO64" s="43">
        <v>175315485.59999999</v>
      </c>
      <c r="BP64" s="43">
        <v>173870866.31999999</v>
      </c>
      <c r="BQ64" s="43">
        <v>178257448.38</v>
      </c>
      <c r="BR64" s="43">
        <v>179600801.43000001</v>
      </c>
      <c r="BS64" s="43">
        <v>176629952.44</v>
      </c>
      <c r="BT64" s="43">
        <v>179619160</v>
      </c>
      <c r="BU64" s="43">
        <v>182438663.31</v>
      </c>
      <c r="BV64" s="43">
        <v>184156147.31999999</v>
      </c>
      <c r="BW64" s="43">
        <v>184385166.74000001</v>
      </c>
      <c r="BX64" s="43">
        <v>190607271.38</v>
      </c>
      <c r="BY64" s="43">
        <v>196889394.5</v>
      </c>
      <c r="BZ64" s="43">
        <v>207419224.38999999</v>
      </c>
      <c r="CA64" s="43">
        <v>206224707.55000001</v>
      </c>
      <c r="CB64" s="43">
        <v>207812734.97999999</v>
      </c>
      <c r="CC64" s="43">
        <v>214262338.68000001</v>
      </c>
      <c r="CD64" s="43">
        <v>220152967.65000001</v>
      </c>
      <c r="CE64" s="43">
        <v>231914025.41999999</v>
      </c>
      <c r="CF64" s="43">
        <v>236703255.05000001</v>
      </c>
      <c r="CG64" s="43">
        <v>239360520.34999999</v>
      </c>
      <c r="CH64" s="43">
        <v>242550763.25</v>
      </c>
      <c r="CI64" s="43">
        <v>248089831.09</v>
      </c>
      <c r="CJ64" s="43">
        <v>244032946.77000001</v>
      </c>
      <c r="CK64" s="43">
        <v>237923033.77000001</v>
      </c>
      <c r="CL64" s="43">
        <v>241326098.12</v>
      </c>
      <c r="CM64" s="43">
        <v>251011101.31999999</v>
      </c>
      <c r="CN64" s="43">
        <v>249879101.74000001</v>
      </c>
      <c r="CO64" s="43">
        <v>255505877.34999999</v>
      </c>
      <c r="CP64" s="43">
        <v>251131077.86000001</v>
      </c>
      <c r="CQ64" s="43">
        <v>254131355.44999999</v>
      </c>
      <c r="CR64" s="43">
        <v>264687031.47</v>
      </c>
      <c r="CS64" s="43">
        <v>266679034.66</v>
      </c>
      <c r="CT64" s="43">
        <v>262402520.16999999</v>
      </c>
      <c r="CU64" s="43">
        <v>267389599.75999999</v>
      </c>
      <c r="CV64" s="43">
        <v>263102968.00999999</v>
      </c>
    </row>
    <row r="65" spans="1:100" x14ac:dyDescent="0.25">
      <c r="C65" s="44" t="s">
        <v>48</v>
      </c>
      <c r="D65" s="45">
        <v>4186467360.9099998</v>
      </c>
      <c r="E65" s="45">
        <v>4191083849.46</v>
      </c>
      <c r="F65" s="45">
        <v>4235795065.0300002</v>
      </c>
      <c r="G65" s="45">
        <v>4311923860.5</v>
      </c>
      <c r="H65" s="45">
        <v>4356281925.6800003</v>
      </c>
      <c r="I65" s="45">
        <v>4408637181.6400003</v>
      </c>
      <c r="J65" s="45">
        <v>4452968575.7700005</v>
      </c>
      <c r="K65" s="45">
        <v>4461123463.2600002</v>
      </c>
      <c r="L65" s="45">
        <v>4477080443.5799999</v>
      </c>
      <c r="M65" s="45">
        <v>4522152745.6099997</v>
      </c>
      <c r="N65" s="45">
        <v>4590258798.54</v>
      </c>
      <c r="O65" s="45">
        <v>4682810564.7799997</v>
      </c>
      <c r="P65" s="45">
        <v>4732016015.5100002</v>
      </c>
      <c r="Q65" s="45">
        <v>4713343421.4899998</v>
      </c>
      <c r="R65" s="45">
        <v>4716957502.2399998</v>
      </c>
      <c r="S65" s="45">
        <v>4677569449.3900003</v>
      </c>
      <c r="T65" s="45">
        <v>4684036364.2700005</v>
      </c>
      <c r="U65" s="45">
        <v>4689149288.1700001</v>
      </c>
      <c r="V65" s="45">
        <v>4653786945.7700005</v>
      </c>
      <c r="W65" s="45">
        <v>4653724972.9899998</v>
      </c>
      <c r="X65" s="45">
        <v>4646798837.2799997</v>
      </c>
      <c r="Y65" s="45">
        <v>4627976008.0299997</v>
      </c>
      <c r="Z65" s="45">
        <v>4612845397.96</v>
      </c>
      <c r="AA65" s="45">
        <v>4616897742.8299999</v>
      </c>
      <c r="AB65" s="45">
        <v>4473681931.5200005</v>
      </c>
      <c r="AC65" s="45">
        <v>4437292799.7700005</v>
      </c>
      <c r="AD65" s="45">
        <v>4414988570.3100004</v>
      </c>
      <c r="AE65" s="45">
        <v>4336752744.9099998</v>
      </c>
      <c r="AF65" s="45">
        <v>4334860288.3699999</v>
      </c>
      <c r="AG65" s="45">
        <v>4301689452.3100004</v>
      </c>
      <c r="AH65" s="45">
        <v>4259267666.2399998</v>
      </c>
      <c r="AI65" s="45">
        <v>4234911694.6900001</v>
      </c>
      <c r="AJ65" s="45">
        <v>4194874116.4299998</v>
      </c>
      <c r="AK65" s="45">
        <v>4183837141.6500001</v>
      </c>
      <c r="AL65" s="45">
        <v>4181491479.6700001</v>
      </c>
      <c r="AM65" s="45">
        <v>4179094181.4699998</v>
      </c>
      <c r="AN65" s="45">
        <v>4140189141.0100002</v>
      </c>
      <c r="AO65" s="45">
        <v>4115955303.6100001</v>
      </c>
      <c r="AP65" s="45">
        <v>4025529212.3600001</v>
      </c>
      <c r="AQ65" s="45">
        <v>7402619150.8900003</v>
      </c>
      <c r="AR65" s="45">
        <v>7404989563.4899998</v>
      </c>
      <c r="AS65" s="45">
        <v>7419047233.1800003</v>
      </c>
      <c r="AT65" s="45">
        <v>7449950799.46</v>
      </c>
      <c r="AU65" s="45">
        <v>7493544473.2700005</v>
      </c>
      <c r="AV65" s="45">
        <v>7565994886.8999996</v>
      </c>
      <c r="AW65" s="45">
        <v>7574325250</v>
      </c>
      <c r="AX65" s="45">
        <v>7680116688.1499996</v>
      </c>
      <c r="AY65" s="45">
        <v>7775898587.3599997</v>
      </c>
      <c r="AZ65" s="45">
        <v>7828299919.75</v>
      </c>
      <c r="BA65" s="45">
        <v>7877643558.3199997</v>
      </c>
      <c r="BB65" s="45">
        <v>7943458695.5900002</v>
      </c>
      <c r="BC65" s="45">
        <v>7976364062.9700003</v>
      </c>
      <c r="BD65" s="45">
        <v>8057418153.9099998</v>
      </c>
      <c r="BE65" s="45">
        <v>8117374969.8599997</v>
      </c>
      <c r="BF65" s="45">
        <v>8158454808.7600002</v>
      </c>
      <c r="BG65" s="45">
        <v>8204744336.2200003</v>
      </c>
      <c r="BH65" s="45">
        <v>8263686878.3100004</v>
      </c>
      <c r="BI65" s="45">
        <v>8370065254.9099998</v>
      </c>
      <c r="BJ65" s="45">
        <v>8473438019.6400003</v>
      </c>
      <c r="BK65" s="45">
        <v>8583123837.0100002</v>
      </c>
      <c r="BL65" s="45">
        <v>8618975340.7399998</v>
      </c>
      <c r="BM65" s="45">
        <v>8653469968.9400005</v>
      </c>
      <c r="BN65" s="45">
        <v>8720326344.2000008</v>
      </c>
      <c r="BO65" s="45">
        <v>8731000484.8099995</v>
      </c>
      <c r="BP65" s="45">
        <v>8753052582.8400002</v>
      </c>
      <c r="BQ65" s="45">
        <v>8819342611.8199997</v>
      </c>
      <c r="BR65" s="45">
        <v>8880539597.4699993</v>
      </c>
      <c r="BS65" s="45">
        <v>8887600703.3700008</v>
      </c>
      <c r="BT65" s="45">
        <v>8945665574.3799992</v>
      </c>
      <c r="BU65" s="45">
        <v>9042743794.9099998</v>
      </c>
      <c r="BV65" s="45">
        <v>9154914943.0599995</v>
      </c>
      <c r="BW65" s="45">
        <v>9305530049.0100002</v>
      </c>
      <c r="BX65" s="45">
        <v>9376186894.6800003</v>
      </c>
      <c r="BY65" s="45">
        <v>9434327407.1499996</v>
      </c>
      <c r="BZ65" s="45">
        <v>9511929257.4400005</v>
      </c>
      <c r="CA65" s="45">
        <v>9552560853.2399998</v>
      </c>
      <c r="CB65" s="45">
        <v>9622726923.6700001</v>
      </c>
      <c r="CC65" s="45">
        <v>9689542887.5200005</v>
      </c>
      <c r="CD65" s="45">
        <v>9709014497.7999992</v>
      </c>
      <c r="CE65" s="45">
        <v>9671664840</v>
      </c>
      <c r="CF65" s="45">
        <v>9677289533.5</v>
      </c>
      <c r="CG65" s="45">
        <v>9691351328.4400005</v>
      </c>
      <c r="CH65" s="45">
        <v>9795311737.5300007</v>
      </c>
      <c r="CI65" s="45">
        <v>9949025476.6700001</v>
      </c>
      <c r="CJ65" s="45">
        <v>9949423809.4699993</v>
      </c>
      <c r="CK65" s="45">
        <v>9985488467.8199997</v>
      </c>
      <c r="CL65" s="45">
        <v>10050825161.91</v>
      </c>
      <c r="CM65" s="45">
        <v>10091044218.459999</v>
      </c>
      <c r="CN65" s="45">
        <v>10132394227.030001</v>
      </c>
      <c r="CO65" s="45">
        <v>10171350334.85</v>
      </c>
      <c r="CP65" s="45">
        <v>10155596645.32</v>
      </c>
      <c r="CQ65" s="45">
        <v>10133581893.440001</v>
      </c>
      <c r="CR65" s="45">
        <v>10193877563.92</v>
      </c>
      <c r="CS65" s="45">
        <v>10255195128.35</v>
      </c>
      <c r="CT65" s="45">
        <v>10363595736.08</v>
      </c>
      <c r="CU65" s="45">
        <v>10561688041.459999</v>
      </c>
      <c r="CV65" s="45">
        <v>10630325557.9</v>
      </c>
    </row>
    <row r="66" spans="1:100" x14ac:dyDescent="0.25">
      <c r="C66" s="42" t="s">
        <v>80</v>
      </c>
      <c r="D66" s="43">
        <v>132681049.95</v>
      </c>
      <c r="E66" s="47"/>
      <c r="F66" s="43">
        <v>145439210.72</v>
      </c>
      <c r="G66" s="43">
        <v>159723166.78999999</v>
      </c>
      <c r="H66" s="43">
        <v>168770987.34999999</v>
      </c>
      <c r="I66" s="43">
        <v>191345694.72</v>
      </c>
      <c r="J66" s="43">
        <v>207809429.19999999</v>
      </c>
      <c r="K66" s="43">
        <v>222735418.08000001</v>
      </c>
      <c r="L66" s="43">
        <v>238097202.72999999</v>
      </c>
      <c r="M66" s="43">
        <v>250468268.18000001</v>
      </c>
      <c r="N66" s="43">
        <v>265625904.74000001</v>
      </c>
      <c r="O66" s="43">
        <v>284985625.47000003</v>
      </c>
      <c r="P66" s="43">
        <v>298099363.87</v>
      </c>
      <c r="Q66" s="43">
        <v>309774440.68000001</v>
      </c>
      <c r="R66" s="43">
        <v>316655345.06999999</v>
      </c>
      <c r="S66" s="43">
        <v>328584429.72000003</v>
      </c>
      <c r="T66" s="43">
        <v>348171408.39999998</v>
      </c>
      <c r="U66" s="43">
        <v>373042814.12</v>
      </c>
      <c r="V66" s="43">
        <v>392130925.58999997</v>
      </c>
      <c r="W66" s="43">
        <v>407047811.72000003</v>
      </c>
      <c r="X66" s="43">
        <v>420822681.31</v>
      </c>
      <c r="Y66" s="43">
        <v>424069985.92000002</v>
      </c>
      <c r="Z66" s="43">
        <v>435721958.31999999</v>
      </c>
      <c r="AA66" s="43">
        <v>454037840.51999998</v>
      </c>
      <c r="AB66" s="43">
        <v>464746164.58999997</v>
      </c>
      <c r="AC66" s="43">
        <v>481114676.29000002</v>
      </c>
      <c r="AD66" s="43">
        <v>494317053.99000001</v>
      </c>
      <c r="AE66" s="43">
        <v>507200837.06999999</v>
      </c>
      <c r="AF66" s="43">
        <v>515331291.48000002</v>
      </c>
      <c r="AG66" s="43">
        <v>513050718.51999998</v>
      </c>
      <c r="AH66" s="43">
        <v>519653106.61000001</v>
      </c>
      <c r="AI66" s="43">
        <v>521897793.38</v>
      </c>
      <c r="AJ66" s="43">
        <v>532073498.79000002</v>
      </c>
      <c r="AK66" s="43">
        <v>537373412.47000003</v>
      </c>
      <c r="AL66" s="43">
        <v>542105134</v>
      </c>
      <c r="AM66" s="43">
        <v>547805624.00999999</v>
      </c>
      <c r="AN66" s="43">
        <v>556357313.38999999</v>
      </c>
      <c r="AO66" s="43">
        <v>560916707.05999994</v>
      </c>
      <c r="AP66" s="43">
        <v>557866440.53999996</v>
      </c>
      <c r="AQ66" s="43">
        <v>559254748.71000004</v>
      </c>
      <c r="AR66" s="43">
        <v>559429175.52999997</v>
      </c>
      <c r="AS66" s="43">
        <v>565341786.75</v>
      </c>
      <c r="AT66" s="43">
        <v>567692871.64999998</v>
      </c>
      <c r="AU66" s="43">
        <v>572115750.01999998</v>
      </c>
      <c r="AV66" s="43">
        <v>583496838.13999999</v>
      </c>
      <c r="AW66" s="43">
        <v>580267339.38</v>
      </c>
      <c r="AX66" s="43">
        <v>590704258.70000005</v>
      </c>
      <c r="AY66" s="43">
        <v>604778814.36000001</v>
      </c>
      <c r="AZ66" s="43">
        <v>612121992.54999995</v>
      </c>
      <c r="BA66" s="43">
        <v>621175811.84000003</v>
      </c>
      <c r="BB66" s="43">
        <v>628945229.02999997</v>
      </c>
      <c r="BC66" s="43">
        <v>609417657.95000005</v>
      </c>
      <c r="BD66" s="43">
        <v>598555171.63</v>
      </c>
      <c r="BE66" s="43">
        <v>608308910.26999998</v>
      </c>
      <c r="BF66" s="43">
        <v>600658592.77999997</v>
      </c>
      <c r="BG66" s="43">
        <v>598492088.03999996</v>
      </c>
      <c r="BH66" s="43">
        <v>601127738.83000004</v>
      </c>
      <c r="BI66" s="43">
        <v>600965813.83000004</v>
      </c>
      <c r="BJ66" s="43">
        <v>602906635.63999999</v>
      </c>
      <c r="BK66" s="43">
        <v>610242024.70000005</v>
      </c>
      <c r="BL66" s="43">
        <v>604390896.00999999</v>
      </c>
      <c r="BM66" s="43">
        <v>594080973.46000004</v>
      </c>
      <c r="BN66" s="43">
        <v>587376457.77999997</v>
      </c>
      <c r="BO66" s="43">
        <v>580198784.00999999</v>
      </c>
      <c r="BP66" s="43">
        <v>571750624.10000002</v>
      </c>
      <c r="BQ66" s="43">
        <v>569036392.23000002</v>
      </c>
      <c r="BR66" s="43">
        <v>571611895.15999997</v>
      </c>
      <c r="BS66" s="43">
        <v>572091866.25</v>
      </c>
      <c r="BT66" s="43">
        <v>565674843.39999998</v>
      </c>
      <c r="BU66" s="43">
        <v>561234713.25</v>
      </c>
      <c r="BV66" s="43">
        <v>557386022.73000002</v>
      </c>
      <c r="BW66" s="43">
        <v>554457282.30999994</v>
      </c>
      <c r="BX66" s="43">
        <v>551524587.38</v>
      </c>
      <c r="BY66" s="43">
        <v>543167285.76999998</v>
      </c>
      <c r="BZ66" s="43">
        <v>540728317.22000003</v>
      </c>
      <c r="CA66" s="43">
        <v>537314963.63</v>
      </c>
      <c r="CB66" s="43">
        <v>542066511.86000001</v>
      </c>
      <c r="CC66" s="43">
        <v>549265288.25999999</v>
      </c>
      <c r="CD66" s="43">
        <v>556030639.70000005</v>
      </c>
      <c r="CE66" s="43">
        <v>554134817.65999997</v>
      </c>
      <c r="CF66" s="43">
        <v>557920081.75999999</v>
      </c>
      <c r="CG66" s="43">
        <v>564409469.99000001</v>
      </c>
      <c r="CH66" s="43">
        <v>575946770.96000004</v>
      </c>
      <c r="CI66" s="43">
        <v>592704948.15999997</v>
      </c>
      <c r="CJ66" s="43">
        <v>598462330.35000002</v>
      </c>
      <c r="CK66" s="43">
        <v>609363816.99000001</v>
      </c>
      <c r="CL66" s="43">
        <v>610286823.91999996</v>
      </c>
      <c r="CM66" s="43">
        <v>621959111.70000005</v>
      </c>
      <c r="CN66" s="43">
        <v>634415455.13999999</v>
      </c>
      <c r="CO66" s="43">
        <v>653343741.03999996</v>
      </c>
      <c r="CP66" s="43">
        <v>661747350.05999994</v>
      </c>
      <c r="CQ66" s="43">
        <v>680693210.78999996</v>
      </c>
      <c r="CR66" s="43">
        <v>706804973.80999994</v>
      </c>
      <c r="CS66" s="43">
        <v>726199309.83000004</v>
      </c>
      <c r="CT66" s="43">
        <v>747798822.33000004</v>
      </c>
      <c r="CU66" s="43">
        <v>781171030.44000006</v>
      </c>
      <c r="CV66" s="43">
        <v>785858999.27999997</v>
      </c>
    </row>
    <row r="67" spans="1:100" x14ac:dyDescent="0.25">
      <c r="C67" s="44" t="s">
        <v>65</v>
      </c>
      <c r="D67" s="45">
        <v>2881913865.8800001</v>
      </c>
      <c r="E67" s="45">
        <v>2901804178.2600002</v>
      </c>
      <c r="F67" s="45">
        <v>2916932144.1999998</v>
      </c>
      <c r="G67" s="45">
        <v>2925436928.54</v>
      </c>
      <c r="H67" s="45">
        <v>2930179257.4099998</v>
      </c>
      <c r="I67" s="45">
        <v>2932100850.0999999</v>
      </c>
      <c r="J67" s="45">
        <v>2919470287.5500002</v>
      </c>
      <c r="K67" s="45">
        <v>2919152510.0900002</v>
      </c>
      <c r="L67" s="45">
        <v>2928889827.48</v>
      </c>
      <c r="M67" s="45">
        <v>2934628879.8299999</v>
      </c>
      <c r="N67" s="45">
        <v>2935428369.98</v>
      </c>
      <c r="O67" s="45">
        <v>2937567314.3099999</v>
      </c>
      <c r="P67" s="45">
        <v>2926370528.7199998</v>
      </c>
      <c r="Q67" s="45">
        <v>2941024258.8600001</v>
      </c>
      <c r="R67" s="45">
        <v>2965802767.46</v>
      </c>
      <c r="S67" s="45">
        <v>2984385293.4200001</v>
      </c>
      <c r="T67" s="45">
        <v>3055467601.0300002</v>
      </c>
      <c r="U67" s="45">
        <v>3094363163.6700001</v>
      </c>
      <c r="V67" s="45">
        <v>3113982963.1500001</v>
      </c>
      <c r="W67" s="45">
        <v>3141276857.6399999</v>
      </c>
      <c r="X67" s="45">
        <v>3191431648.2800002</v>
      </c>
      <c r="Y67" s="45">
        <v>3224755773</v>
      </c>
      <c r="Z67" s="45">
        <v>3257201961.1599998</v>
      </c>
      <c r="AA67" s="45">
        <v>3281548360.3800001</v>
      </c>
      <c r="AB67" s="45">
        <v>3292435017.6599998</v>
      </c>
      <c r="AC67" s="45">
        <v>3336162228.5700002</v>
      </c>
      <c r="AD67" s="45">
        <v>3373478276.0500002</v>
      </c>
      <c r="AE67" s="45">
        <v>3410012884.52</v>
      </c>
      <c r="AF67" s="45">
        <v>3476683820.1500001</v>
      </c>
      <c r="AG67" s="45">
        <v>3523346718.48</v>
      </c>
      <c r="AH67" s="45">
        <v>3554531590.8200002</v>
      </c>
      <c r="AI67" s="45">
        <v>3568258995.4899998</v>
      </c>
      <c r="AJ67" s="45">
        <v>3596289482.6100001</v>
      </c>
      <c r="AK67" s="45">
        <v>3623260796.0599999</v>
      </c>
      <c r="AL67" s="45">
        <v>3649982030.8000002</v>
      </c>
      <c r="AM67" s="45">
        <v>3671035747.71</v>
      </c>
      <c r="AN67" s="45">
        <v>3677537910</v>
      </c>
      <c r="AO67" s="45">
        <v>3723961213.9200001</v>
      </c>
      <c r="AP67" s="45">
        <v>3761727593.3200002</v>
      </c>
      <c r="AQ67" s="45">
        <v>3802992252.8099999</v>
      </c>
      <c r="AR67" s="45">
        <v>3834732493.8099999</v>
      </c>
      <c r="AS67" s="45">
        <v>3860893307.04</v>
      </c>
      <c r="AT67" s="45">
        <v>3879014394.5</v>
      </c>
      <c r="AU67" s="45">
        <v>3892494556.8000002</v>
      </c>
      <c r="AV67" s="45">
        <v>3934642820.6500001</v>
      </c>
      <c r="AW67" s="45">
        <v>3968690405.21</v>
      </c>
      <c r="AX67" s="45">
        <v>3998293504.2399998</v>
      </c>
      <c r="AY67" s="45">
        <v>4018110797.02</v>
      </c>
      <c r="AZ67" s="45">
        <v>4031575983.6500001</v>
      </c>
      <c r="BA67" s="45">
        <v>4055076001.54</v>
      </c>
      <c r="BB67" s="45">
        <v>4087302777.2399998</v>
      </c>
      <c r="BC67" s="45">
        <v>4113780965.5999999</v>
      </c>
      <c r="BD67" s="45">
        <v>4140367866.3400002</v>
      </c>
      <c r="BE67" s="45">
        <v>4163350895.6599998</v>
      </c>
      <c r="BF67" s="45">
        <v>4185766900.54</v>
      </c>
      <c r="BG67" s="45">
        <v>4198373054.79</v>
      </c>
      <c r="BH67" s="45">
        <v>4232757242.1199999</v>
      </c>
      <c r="BI67" s="45">
        <v>4266034819.8699999</v>
      </c>
      <c r="BJ67" s="45">
        <v>4293482201.54</v>
      </c>
      <c r="BK67" s="45">
        <v>4328032417.9700003</v>
      </c>
      <c r="BL67" s="45">
        <v>4365920915.3999996</v>
      </c>
      <c r="BM67" s="45">
        <v>4419903773.3400002</v>
      </c>
      <c r="BN67" s="45">
        <v>4449627242.4099998</v>
      </c>
      <c r="BO67" s="45">
        <v>4470274386.7600002</v>
      </c>
      <c r="BP67" s="45">
        <v>4502593380.0299997</v>
      </c>
      <c r="BQ67" s="45">
        <v>4580367430.5500002</v>
      </c>
      <c r="BR67" s="45">
        <v>4644218637.1800003</v>
      </c>
      <c r="BS67" s="45">
        <v>4702040419.6700001</v>
      </c>
      <c r="BT67" s="45">
        <v>4863386053.2600002</v>
      </c>
      <c r="BU67" s="45">
        <v>4978886396.0600004</v>
      </c>
      <c r="BV67" s="45">
        <v>5062000364.04</v>
      </c>
      <c r="BW67" s="45">
        <v>5129314706.7700005</v>
      </c>
      <c r="BX67" s="45">
        <v>5198670969.2700005</v>
      </c>
      <c r="BY67" s="45">
        <v>5293884040.0900002</v>
      </c>
      <c r="BZ67" s="45">
        <v>5388134295.21</v>
      </c>
      <c r="CA67" s="45">
        <v>5487622364.6000004</v>
      </c>
      <c r="CB67" s="45">
        <v>5571289841.9200001</v>
      </c>
      <c r="CC67" s="45">
        <v>5650570218.9700003</v>
      </c>
      <c r="CD67" s="45">
        <v>5708727699.6300001</v>
      </c>
      <c r="CE67" s="45">
        <v>5754758956.9099998</v>
      </c>
      <c r="CF67" s="45">
        <v>5833349640.8900003</v>
      </c>
      <c r="CG67" s="45">
        <v>5875630218.6099997</v>
      </c>
      <c r="CH67" s="45">
        <v>5922343641.2600002</v>
      </c>
      <c r="CI67" s="45">
        <v>5963161938.3400002</v>
      </c>
      <c r="CJ67" s="45">
        <v>5978273699.6999998</v>
      </c>
      <c r="CK67" s="45">
        <v>6032383098.9499998</v>
      </c>
      <c r="CL67" s="45">
        <v>6073393818.6899996</v>
      </c>
      <c r="CM67" s="45">
        <v>6098944361.5200005</v>
      </c>
      <c r="CN67" s="45">
        <v>6064959384.1000004</v>
      </c>
      <c r="CO67" s="45">
        <v>6032510512.3599997</v>
      </c>
      <c r="CP67" s="45">
        <v>6007599657.9799995</v>
      </c>
      <c r="CQ67" s="45">
        <v>5987820153.3999996</v>
      </c>
      <c r="CR67" s="45">
        <v>6005086545.7200003</v>
      </c>
      <c r="CS67" s="45">
        <v>6000072755.6400003</v>
      </c>
      <c r="CT67" s="45">
        <v>5992449853.3999996</v>
      </c>
      <c r="CU67" s="45">
        <v>5981519111.0200005</v>
      </c>
      <c r="CV67" s="45">
        <v>5959841899.6899996</v>
      </c>
    </row>
    <row r="68" spans="1:100" ht="25.5" x14ac:dyDescent="0.25">
      <c r="C68" s="42" t="s">
        <v>52</v>
      </c>
      <c r="D68" s="43">
        <v>4278863.96</v>
      </c>
      <c r="E68" s="43">
        <v>4410481.38</v>
      </c>
      <c r="F68" s="43">
        <v>4465523.2699999996</v>
      </c>
      <c r="G68" s="43">
        <v>4816825.7300000004</v>
      </c>
      <c r="H68" s="43">
        <v>5038612.32</v>
      </c>
      <c r="I68" s="43">
        <v>5433585.1399999997</v>
      </c>
      <c r="J68" s="43">
        <v>5680365.5899999999</v>
      </c>
      <c r="K68" s="43">
        <v>5927908.0599999996</v>
      </c>
      <c r="L68" s="43">
        <v>6379337.1699999999</v>
      </c>
      <c r="M68" s="43">
        <v>6879634.71</v>
      </c>
      <c r="N68" s="43">
        <v>7200939.7999999998</v>
      </c>
      <c r="O68" s="43">
        <v>7482592.6600000001</v>
      </c>
      <c r="P68" s="43">
        <v>7398453.0499999998</v>
      </c>
      <c r="Q68" s="43">
        <v>7100649.71</v>
      </c>
      <c r="R68" s="43">
        <v>7008499.9500000002</v>
      </c>
      <c r="S68" s="43">
        <v>6990506.7199999997</v>
      </c>
      <c r="T68" s="43">
        <v>6816149.0300000003</v>
      </c>
      <c r="U68" s="43">
        <v>6699536.6100000003</v>
      </c>
      <c r="V68" s="43">
        <v>7085290.8700000001</v>
      </c>
      <c r="W68" s="43">
        <v>6940654.0199999996</v>
      </c>
      <c r="X68" s="43">
        <v>7032788.4699999997</v>
      </c>
      <c r="Y68" s="43">
        <v>6964740.46</v>
      </c>
      <c r="Z68" s="43">
        <v>7353433.5300000003</v>
      </c>
      <c r="AA68" s="43">
        <v>7618608.1399999997</v>
      </c>
      <c r="AB68" s="43">
        <v>7610223.7300000004</v>
      </c>
      <c r="AC68" s="43">
        <v>7619167.2300000004</v>
      </c>
      <c r="AD68" s="43">
        <v>7580544.0899999999</v>
      </c>
      <c r="AE68" s="43">
        <v>7461233.7300000004</v>
      </c>
      <c r="AF68" s="43">
        <v>7406039.7599999998</v>
      </c>
      <c r="AG68" s="43">
        <v>6936987.6699999999</v>
      </c>
      <c r="AH68" s="43">
        <v>6453396.4900000002</v>
      </c>
      <c r="AI68" s="43">
        <v>6244269.8399999999</v>
      </c>
      <c r="AJ68" s="43">
        <v>5657129.4800000004</v>
      </c>
      <c r="AK68" s="43">
        <v>5729568.9500000002</v>
      </c>
      <c r="AL68" s="43">
        <v>5609808.4900000002</v>
      </c>
      <c r="AM68" s="43">
        <v>5037687.1900000004</v>
      </c>
      <c r="AN68" s="43">
        <v>4653515.62</v>
      </c>
      <c r="AO68" s="43">
        <v>4436750.4000000004</v>
      </c>
      <c r="AP68" s="43">
        <v>4286678.29</v>
      </c>
      <c r="AQ68" s="43">
        <v>3091258.56</v>
      </c>
      <c r="AR68" s="43">
        <v>2822039.48</v>
      </c>
      <c r="AS68" s="43">
        <v>2708784.13</v>
      </c>
      <c r="AT68" s="43">
        <v>2485161.2599999998</v>
      </c>
      <c r="AU68" s="43">
        <v>2348879.88</v>
      </c>
      <c r="AV68" s="43">
        <v>2246259.69</v>
      </c>
      <c r="AW68" s="43">
        <v>2064001.21</v>
      </c>
      <c r="AX68" s="43">
        <v>1996315.7</v>
      </c>
      <c r="AY68" s="43">
        <v>1912780.92</v>
      </c>
      <c r="AZ68" s="43">
        <v>1757110.24</v>
      </c>
      <c r="BA68" s="43">
        <v>1605391.91</v>
      </c>
      <c r="BB68" s="43">
        <v>1540943.54</v>
      </c>
      <c r="BC68" s="43">
        <v>1489564.44</v>
      </c>
      <c r="BD68" s="43">
        <v>1454230.25</v>
      </c>
      <c r="BE68" s="43">
        <v>1386574.7</v>
      </c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</row>
    <row r="69" spans="1:100" x14ac:dyDescent="0.25">
      <c r="C69" s="44" t="s">
        <v>4</v>
      </c>
      <c r="D69" s="45">
        <v>3078766107.8000002</v>
      </c>
      <c r="E69" s="45">
        <v>3086792121.6799998</v>
      </c>
      <c r="F69" s="45">
        <v>3126390557.5500002</v>
      </c>
      <c r="G69" s="45">
        <v>3235670016.6199999</v>
      </c>
      <c r="H69" s="45">
        <v>3207400715.23</v>
      </c>
      <c r="I69" s="45">
        <v>3291185258.27</v>
      </c>
      <c r="J69" s="45">
        <v>3370954616.8499999</v>
      </c>
      <c r="K69" s="45">
        <v>3407250576.9299998</v>
      </c>
      <c r="L69" s="45">
        <v>3455232170.5100002</v>
      </c>
      <c r="M69" s="45">
        <v>3565108246.5799999</v>
      </c>
      <c r="N69" s="45">
        <v>3608677090.8800001</v>
      </c>
      <c r="O69" s="45">
        <v>3693191027.21</v>
      </c>
      <c r="P69" s="45">
        <v>3703973091.2399998</v>
      </c>
      <c r="Q69" s="45">
        <v>3769158611.02</v>
      </c>
      <c r="R69" s="45">
        <v>3782551197.4299998</v>
      </c>
      <c r="S69" s="45">
        <v>4171305087.75</v>
      </c>
      <c r="T69" s="45">
        <v>4231877539.1100001</v>
      </c>
      <c r="U69" s="45">
        <v>4411513866.1999998</v>
      </c>
      <c r="V69" s="45">
        <v>4491139636.5</v>
      </c>
      <c r="W69" s="45">
        <v>4598185271.5299997</v>
      </c>
      <c r="X69" s="45">
        <v>4634490968.1899996</v>
      </c>
      <c r="Y69" s="45">
        <v>4626946415.7200003</v>
      </c>
      <c r="Z69" s="45">
        <v>4640403801.7200003</v>
      </c>
      <c r="AA69" s="45">
        <v>4718433677.1599998</v>
      </c>
      <c r="AB69" s="45">
        <v>4694678222.8400002</v>
      </c>
      <c r="AC69" s="45">
        <v>4691608322.0500002</v>
      </c>
      <c r="AD69" s="45">
        <v>4732612965.6499996</v>
      </c>
      <c r="AE69" s="45">
        <v>4798723596.2799997</v>
      </c>
      <c r="AF69" s="45">
        <v>4858036769.3599997</v>
      </c>
      <c r="AG69" s="45">
        <v>4868757513.3400002</v>
      </c>
      <c r="AH69" s="45">
        <v>4953344061.6400003</v>
      </c>
      <c r="AI69" s="45">
        <v>4973584740.7299995</v>
      </c>
      <c r="AJ69" s="45">
        <v>5022028679.3100004</v>
      </c>
      <c r="AK69" s="45">
        <v>5090571942.8299999</v>
      </c>
      <c r="AL69" s="45">
        <v>5153996327.29</v>
      </c>
      <c r="AM69" s="45">
        <v>5165218614.9200001</v>
      </c>
      <c r="AN69" s="45">
        <v>5226912854.9300003</v>
      </c>
      <c r="AO69" s="45">
        <v>5302732801.1499996</v>
      </c>
      <c r="AP69" s="45">
        <v>5326110581.6499996</v>
      </c>
      <c r="AQ69" s="45">
        <v>5451116780.5</v>
      </c>
      <c r="AR69" s="45">
        <v>5529311966.4300003</v>
      </c>
      <c r="AS69" s="45">
        <v>5649648887.0100002</v>
      </c>
      <c r="AT69" s="45">
        <v>5725443604.25</v>
      </c>
      <c r="AU69" s="45">
        <v>5928362065.5299997</v>
      </c>
      <c r="AV69" s="45">
        <v>5902588631.8900003</v>
      </c>
      <c r="AW69" s="45">
        <v>5954896130.2700005</v>
      </c>
      <c r="AX69" s="45">
        <v>6132089357.7299995</v>
      </c>
      <c r="AY69" s="45">
        <v>6390216313.0799999</v>
      </c>
      <c r="AZ69" s="45">
        <v>6341453069.3999996</v>
      </c>
      <c r="BA69" s="45">
        <v>6215591497.1800003</v>
      </c>
      <c r="BB69" s="45">
        <v>6128995325.8599997</v>
      </c>
      <c r="BC69" s="45">
        <v>6026282256.7700005</v>
      </c>
      <c r="BD69" s="45">
        <v>6060708420.4099998</v>
      </c>
      <c r="BE69" s="45">
        <v>6235758959.8400002</v>
      </c>
      <c r="BF69" s="45">
        <v>6186211778.8599997</v>
      </c>
      <c r="BG69" s="45">
        <v>6305861665.3299999</v>
      </c>
      <c r="BH69" s="45">
        <v>6524231018.1700001</v>
      </c>
      <c r="BI69" s="45">
        <v>6512045610.5100002</v>
      </c>
      <c r="BJ69" s="45">
        <v>6507789066.6800003</v>
      </c>
      <c r="BK69" s="45">
        <v>6528786460.6800003</v>
      </c>
      <c r="BL69" s="45">
        <v>6271350723.4399996</v>
      </c>
      <c r="BM69" s="45">
        <v>6130893061.5699997</v>
      </c>
      <c r="BN69" s="45">
        <v>6149312436.4799995</v>
      </c>
      <c r="BO69" s="45">
        <v>6181473826.6899996</v>
      </c>
      <c r="BP69" s="45">
        <v>6206392819.3500004</v>
      </c>
      <c r="BQ69" s="45">
        <v>6284190932.5</v>
      </c>
      <c r="BR69" s="45">
        <v>6348703730.1999998</v>
      </c>
      <c r="BS69" s="45">
        <v>6301096476.5600004</v>
      </c>
      <c r="BT69" s="45">
        <v>6381632141.1000004</v>
      </c>
      <c r="BU69" s="45">
        <v>6420114580.9300003</v>
      </c>
      <c r="BV69" s="45">
        <v>6370496127.3400002</v>
      </c>
      <c r="BW69" s="45">
        <v>6496333886.9799995</v>
      </c>
      <c r="BX69" s="45">
        <v>6459153270.9200001</v>
      </c>
      <c r="BY69" s="45">
        <v>6459461825.3299999</v>
      </c>
      <c r="BZ69" s="45">
        <v>6518916278.3199997</v>
      </c>
      <c r="CA69" s="45">
        <v>6476913604.3599997</v>
      </c>
      <c r="CB69" s="45">
        <v>6645901076.6000004</v>
      </c>
      <c r="CC69" s="45">
        <v>6790715941.8199997</v>
      </c>
      <c r="CD69" s="45">
        <v>6904751702.0100002</v>
      </c>
      <c r="CE69" s="45">
        <v>6933504844.1800003</v>
      </c>
      <c r="CF69" s="45">
        <v>7031152295.21</v>
      </c>
      <c r="CG69" s="45">
        <v>7081968716.6400003</v>
      </c>
      <c r="CH69" s="45">
        <v>7215297391.0699997</v>
      </c>
      <c r="CI69" s="45">
        <v>7380275897.7600002</v>
      </c>
      <c r="CJ69" s="45">
        <v>7401253795.4700003</v>
      </c>
      <c r="CK69" s="45">
        <v>7521860803.8299999</v>
      </c>
      <c r="CL69" s="45">
        <v>7545880358.4799995</v>
      </c>
      <c r="CM69" s="45">
        <v>7608558547.2700005</v>
      </c>
      <c r="CN69" s="45">
        <v>7662515001.1300001</v>
      </c>
      <c r="CO69" s="45">
        <v>7799221304.8400002</v>
      </c>
      <c r="CP69" s="45">
        <v>7730480027.5500002</v>
      </c>
      <c r="CQ69" s="45">
        <v>7795346528.1899996</v>
      </c>
      <c r="CR69" s="45">
        <v>7844437466.29</v>
      </c>
      <c r="CS69" s="45">
        <v>7799600667.6899996</v>
      </c>
      <c r="CT69" s="45">
        <v>7755166062.0699997</v>
      </c>
      <c r="CU69" s="45">
        <v>7792683284.21</v>
      </c>
      <c r="CV69" s="45">
        <v>7707707965.29</v>
      </c>
    </row>
    <row r="70" spans="1:100" x14ac:dyDescent="0.25">
      <c r="C70" s="42" t="s">
        <v>49</v>
      </c>
      <c r="D70" s="43">
        <v>183737072.38</v>
      </c>
      <c r="E70" s="43">
        <v>180041863.43000001</v>
      </c>
      <c r="F70" s="43">
        <v>178372527</v>
      </c>
      <c r="G70" s="43">
        <v>180536120.31999999</v>
      </c>
      <c r="H70" s="43">
        <v>181349826.56</v>
      </c>
      <c r="I70" s="43">
        <v>184785687.90000001</v>
      </c>
      <c r="J70" s="43">
        <v>189552835.31999999</v>
      </c>
      <c r="K70" s="43">
        <v>194998627.63</v>
      </c>
      <c r="L70" s="43">
        <v>197472836.84999999</v>
      </c>
      <c r="M70" s="43">
        <v>201938102.75999999</v>
      </c>
      <c r="N70" s="43">
        <v>208407975.43000001</v>
      </c>
      <c r="O70" s="43">
        <v>214067013.27000001</v>
      </c>
      <c r="P70" s="43">
        <v>217948633.02000001</v>
      </c>
      <c r="Q70" s="43">
        <v>218159653.66</v>
      </c>
      <c r="R70" s="43">
        <v>219910222.5</v>
      </c>
      <c r="S70" s="43">
        <v>221901277.22999999</v>
      </c>
      <c r="T70" s="43">
        <v>225290560.40000001</v>
      </c>
      <c r="U70" s="43">
        <v>228401429.63</v>
      </c>
      <c r="V70" s="43">
        <v>231844951.28</v>
      </c>
      <c r="W70" s="43">
        <v>235847255.72999999</v>
      </c>
      <c r="X70" s="43">
        <v>240772596.81</v>
      </c>
      <c r="Y70" s="43">
        <v>245775443.36000001</v>
      </c>
      <c r="Z70" s="43">
        <v>252805428.11000001</v>
      </c>
      <c r="AA70" s="43">
        <v>259785128.66</v>
      </c>
      <c r="AB70" s="43">
        <v>266228943.80000001</v>
      </c>
      <c r="AC70" s="43">
        <v>268326742.72</v>
      </c>
      <c r="AD70" s="43">
        <v>269416941.77999997</v>
      </c>
      <c r="AE70" s="43">
        <v>272256824.10000002</v>
      </c>
      <c r="AF70" s="43">
        <v>274885621.63</v>
      </c>
      <c r="AG70" s="43">
        <v>276812442.20999998</v>
      </c>
      <c r="AH70" s="43">
        <v>278172407.63</v>
      </c>
      <c r="AI70" s="43">
        <v>280036981.89999998</v>
      </c>
      <c r="AJ70" s="43">
        <v>282287485.06999999</v>
      </c>
      <c r="AK70" s="43">
        <v>284381680.89999998</v>
      </c>
      <c r="AL70" s="43">
        <v>289000387.16000003</v>
      </c>
      <c r="AM70" s="43">
        <v>292578294.37</v>
      </c>
      <c r="AN70" s="43">
        <v>294297956.22000003</v>
      </c>
      <c r="AO70" s="43">
        <v>295103399.89999998</v>
      </c>
      <c r="AP70" s="43">
        <v>294482846.77999997</v>
      </c>
      <c r="AQ70" s="43">
        <v>294479185.30000001</v>
      </c>
      <c r="AR70" s="43">
        <v>295438155.25999999</v>
      </c>
      <c r="AS70" s="43">
        <v>295780968.44999999</v>
      </c>
      <c r="AT70" s="43">
        <v>292256836.44999999</v>
      </c>
      <c r="AU70" s="43">
        <v>293986153.19</v>
      </c>
      <c r="AV70" s="43">
        <v>295248807.24000001</v>
      </c>
      <c r="AW70" s="43">
        <v>297077322.45999998</v>
      </c>
      <c r="AX70" s="43">
        <v>301679336.24000001</v>
      </c>
      <c r="AY70" s="43">
        <v>303870708.23000002</v>
      </c>
      <c r="AZ70" s="43">
        <v>305021339.81999999</v>
      </c>
      <c r="BA70" s="43">
        <v>303364608.26999998</v>
      </c>
      <c r="BB70" s="43">
        <v>302027213.22000003</v>
      </c>
      <c r="BC70" s="43">
        <v>303812235.23000002</v>
      </c>
      <c r="BD70" s="43">
        <v>305105454.85000002</v>
      </c>
      <c r="BE70" s="43">
        <v>307964511.67000002</v>
      </c>
      <c r="BF70" s="43">
        <v>310062398.69999999</v>
      </c>
      <c r="BG70" s="43">
        <v>312408266.19999999</v>
      </c>
      <c r="BH70" s="43">
        <v>312279856.14999998</v>
      </c>
      <c r="BI70" s="43">
        <v>313988591.61000001</v>
      </c>
      <c r="BJ70" s="43">
        <v>316987861.82999998</v>
      </c>
      <c r="BK70" s="43">
        <v>321287457.01999998</v>
      </c>
      <c r="BL70" s="43">
        <v>323820825.63999999</v>
      </c>
      <c r="BM70" s="43">
        <v>322033553.81</v>
      </c>
      <c r="BN70" s="43">
        <v>323860809.99000001</v>
      </c>
      <c r="BO70" s="43">
        <v>324890710.83999997</v>
      </c>
      <c r="BP70" s="43">
        <v>324893556.13999999</v>
      </c>
      <c r="BQ70" s="43">
        <v>325677034.17000002</v>
      </c>
      <c r="BR70" s="43">
        <v>323121476.88</v>
      </c>
      <c r="BS70" s="43">
        <v>321418578.81</v>
      </c>
      <c r="BT70" s="43">
        <v>322739635.94999999</v>
      </c>
      <c r="BU70" s="43">
        <v>324334195.07999998</v>
      </c>
      <c r="BV70" s="43">
        <v>322596633.63999999</v>
      </c>
      <c r="BW70" s="43">
        <v>323090102.60000002</v>
      </c>
      <c r="BX70" s="43">
        <v>323076930.31999999</v>
      </c>
      <c r="BY70" s="43">
        <v>321238001.55000001</v>
      </c>
      <c r="BZ70" s="43">
        <v>321704188.62</v>
      </c>
      <c r="CA70" s="43">
        <v>323685497.26999998</v>
      </c>
      <c r="CB70" s="43">
        <v>323621943.72000003</v>
      </c>
      <c r="CC70" s="43">
        <v>323637482.80000001</v>
      </c>
      <c r="CD70" s="43">
        <v>322843450.30000001</v>
      </c>
      <c r="CE70" s="43">
        <v>325593064.30000001</v>
      </c>
      <c r="CF70" s="43">
        <v>330833080.50999999</v>
      </c>
      <c r="CG70" s="43">
        <v>336998791.62</v>
      </c>
      <c r="CH70" s="43">
        <v>341890451.72000003</v>
      </c>
      <c r="CI70" s="43">
        <v>348408719.73000002</v>
      </c>
      <c r="CJ70" s="43">
        <v>352207889.98000002</v>
      </c>
      <c r="CK70" s="43">
        <v>355412272.56999999</v>
      </c>
      <c r="CL70" s="43">
        <v>360651175.73000002</v>
      </c>
      <c r="CM70" s="43">
        <v>365487468.49000001</v>
      </c>
      <c r="CN70" s="43">
        <v>366567408.13999999</v>
      </c>
      <c r="CO70" s="43">
        <v>370568848.10000002</v>
      </c>
      <c r="CP70" s="43">
        <v>377633488.17000002</v>
      </c>
      <c r="CQ70" s="43">
        <v>385111265.75</v>
      </c>
      <c r="CR70" s="43">
        <v>390325353.69</v>
      </c>
      <c r="CS70" s="43">
        <v>399689866.80000001</v>
      </c>
      <c r="CT70" s="43">
        <v>413190474.69999999</v>
      </c>
      <c r="CU70" s="43">
        <v>428509014.48000002</v>
      </c>
      <c r="CV70" s="43">
        <v>440458818.36000001</v>
      </c>
    </row>
    <row r="71" spans="1:100" x14ac:dyDescent="0.25">
      <c r="C71" s="44" t="s">
        <v>67</v>
      </c>
      <c r="D71" s="45">
        <v>1025771971.5</v>
      </c>
      <c r="E71" s="45">
        <v>985706516.47000003</v>
      </c>
      <c r="F71" s="45">
        <v>975236242.53999996</v>
      </c>
      <c r="G71" s="45">
        <v>963624480.12</v>
      </c>
      <c r="H71" s="45">
        <v>951848655.84000003</v>
      </c>
      <c r="I71" s="45">
        <v>990590465.98000002</v>
      </c>
      <c r="J71" s="45">
        <v>1004731025.95</v>
      </c>
      <c r="K71" s="45">
        <v>996666358.08000004</v>
      </c>
      <c r="L71" s="45">
        <v>990937086.97000003</v>
      </c>
      <c r="M71" s="45">
        <v>970393065.29999995</v>
      </c>
      <c r="N71" s="45">
        <v>972754827.23000002</v>
      </c>
      <c r="O71" s="45">
        <v>994322797.09000003</v>
      </c>
      <c r="P71" s="45">
        <v>1043270528.53</v>
      </c>
      <c r="Q71" s="45">
        <v>1001979870.52</v>
      </c>
      <c r="R71" s="45">
        <v>984600056.61000001</v>
      </c>
      <c r="S71" s="45">
        <v>960126035.07000005</v>
      </c>
      <c r="T71" s="45">
        <v>948989282.5</v>
      </c>
      <c r="U71" s="45">
        <v>965603651.35000002</v>
      </c>
      <c r="V71" s="45">
        <v>967337816.36000001</v>
      </c>
      <c r="W71" s="45">
        <v>958488995.91999996</v>
      </c>
      <c r="X71" s="45">
        <v>950836324.51999998</v>
      </c>
      <c r="Y71" s="45">
        <v>939311498.95000005</v>
      </c>
      <c r="Z71" s="45">
        <v>934256224.71000004</v>
      </c>
      <c r="AA71" s="45">
        <v>949250688</v>
      </c>
      <c r="AB71" s="45">
        <v>1011420264.62</v>
      </c>
      <c r="AC71" s="45">
        <v>976045750.25999999</v>
      </c>
      <c r="AD71" s="45">
        <v>966738476.21000004</v>
      </c>
      <c r="AE71" s="45">
        <v>981391733.15999997</v>
      </c>
      <c r="AF71" s="45">
        <v>976185924.42999995</v>
      </c>
      <c r="AG71" s="45">
        <v>1010713584.36</v>
      </c>
      <c r="AH71" s="45">
        <v>1003004849.03</v>
      </c>
      <c r="AI71" s="45">
        <v>1002836107.8099999</v>
      </c>
      <c r="AJ71" s="45">
        <v>981867122.16999996</v>
      </c>
      <c r="AK71" s="45">
        <v>991226233.77999997</v>
      </c>
      <c r="AL71" s="45">
        <v>1033336597.03</v>
      </c>
      <c r="AM71" s="45">
        <v>1090833949.48</v>
      </c>
      <c r="AN71" s="45">
        <v>1177313747.1500001</v>
      </c>
      <c r="AO71" s="45">
        <v>1177853463.4000001</v>
      </c>
      <c r="AP71" s="45">
        <v>1191751152.1500001</v>
      </c>
      <c r="AQ71" s="45">
        <v>1208860349.22</v>
      </c>
      <c r="AR71" s="45">
        <v>1245550595.51</v>
      </c>
      <c r="AS71" s="45">
        <v>1302261668.54</v>
      </c>
      <c r="AT71" s="45">
        <v>1327621480.22</v>
      </c>
      <c r="AU71" s="45">
        <v>1339920242.6099999</v>
      </c>
      <c r="AV71" s="45">
        <v>1360265746.99</v>
      </c>
      <c r="AW71" s="45">
        <v>1382535425.9200001</v>
      </c>
      <c r="AX71" s="45">
        <v>1412923687.5599999</v>
      </c>
      <c r="AY71" s="45">
        <v>1444014411.6500001</v>
      </c>
      <c r="AZ71" s="45">
        <v>1540597349.3099999</v>
      </c>
      <c r="BA71" s="45">
        <v>1533101815.04</v>
      </c>
      <c r="BB71" s="45">
        <v>1549502787.5699999</v>
      </c>
      <c r="BC71" s="45">
        <v>1565832806.5999999</v>
      </c>
      <c r="BD71" s="45">
        <v>1587142987.27</v>
      </c>
      <c r="BE71" s="45">
        <v>1615696898.96</v>
      </c>
      <c r="BF71" s="45">
        <v>1646671701.75</v>
      </c>
      <c r="BG71" s="45">
        <v>1674074822.53</v>
      </c>
      <c r="BH71" s="45">
        <v>1661053405.55</v>
      </c>
      <c r="BI71" s="45">
        <v>1657359382.7</v>
      </c>
      <c r="BJ71" s="45">
        <v>1670282450.21</v>
      </c>
      <c r="BK71" s="45">
        <v>1695028861.46</v>
      </c>
      <c r="BL71" s="45">
        <v>1775707454.8399999</v>
      </c>
      <c r="BM71" s="45">
        <v>1740824777.49</v>
      </c>
      <c r="BN71" s="45">
        <v>1724830050.51</v>
      </c>
      <c r="BO71" s="45">
        <v>1717032195.53</v>
      </c>
      <c r="BP71" s="45">
        <v>1721538488.77</v>
      </c>
      <c r="BQ71" s="45">
        <v>1772053665.9300001</v>
      </c>
      <c r="BR71" s="45">
        <v>1793135961.1500001</v>
      </c>
      <c r="BS71" s="45">
        <v>1791878730.47</v>
      </c>
      <c r="BT71" s="45">
        <v>1800650000.8800001</v>
      </c>
      <c r="BU71" s="45">
        <v>1783568903.28</v>
      </c>
      <c r="BV71" s="45">
        <v>1781140512.3599999</v>
      </c>
      <c r="BW71" s="45">
        <v>1800416333.21</v>
      </c>
      <c r="BX71" s="45">
        <v>1853958098.5699999</v>
      </c>
      <c r="BY71" s="45">
        <v>1801500269.22</v>
      </c>
      <c r="BZ71" s="45">
        <v>1772336943.73</v>
      </c>
      <c r="CA71" s="45">
        <v>1749978807.05</v>
      </c>
      <c r="CB71" s="45">
        <v>1749538852.27</v>
      </c>
      <c r="CC71" s="45">
        <v>1762596690.6900001</v>
      </c>
      <c r="CD71" s="45">
        <v>1770474186.55</v>
      </c>
      <c r="CE71" s="45">
        <v>1764239996.28</v>
      </c>
      <c r="CF71" s="45">
        <v>1785202806.21</v>
      </c>
      <c r="CG71" s="45">
        <v>1790428364.23</v>
      </c>
      <c r="CH71" s="45">
        <v>1805115810.1300001</v>
      </c>
      <c r="CI71" s="45">
        <v>1841621433.8699999</v>
      </c>
      <c r="CJ71" s="45">
        <v>1911379146.9100001</v>
      </c>
      <c r="CK71" s="45">
        <v>1884589433.51</v>
      </c>
      <c r="CL71" s="45">
        <v>1868371824.4200001</v>
      </c>
      <c r="CM71" s="45">
        <v>1871922259.46</v>
      </c>
      <c r="CN71" s="45">
        <v>1883567554.53</v>
      </c>
      <c r="CO71" s="45">
        <v>1904767310.95</v>
      </c>
      <c r="CP71" s="45">
        <v>1908191184.78</v>
      </c>
      <c r="CQ71" s="45">
        <v>1884885069.77</v>
      </c>
      <c r="CR71" s="45">
        <v>1877024445.8099999</v>
      </c>
      <c r="CS71" s="45">
        <v>1872007580.05</v>
      </c>
      <c r="CT71" s="45">
        <v>1857422417.72</v>
      </c>
      <c r="CU71" s="45">
        <v>1888476451.8599999</v>
      </c>
      <c r="CV71" s="45">
        <v>1943720163.8699999</v>
      </c>
    </row>
    <row r="72" spans="1:100" x14ac:dyDescent="0.25">
      <c r="C72" s="42" t="s">
        <v>13</v>
      </c>
      <c r="D72" s="43">
        <v>19266813199.959999</v>
      </c>
      <c r="E72" s="43">
        <v>19471830908.169998</v>
      </c>
      <c r="F72" s="43">
        <v>19459933703</v>
      </c>
      <c r="G72" s="43">
        <v>19367426600.939999</v>
      </c>
      <c r="H72" s="43">
        <v>19520795859.119999</v>
      </c>
      <c r="I72" s="43">
        <v>19960821053.740002</v>
      </c>
      <c r="J72" s="43">
        <v>20124252967.630001</v>
      </c>
      <c r="K72" s="43">
        <v>20604277690.41</v>
      </c>
      <c r="L72" s="43">
        <v>20678340590.52</v>
      </c>
      <c r="M72" s="43">
        <v>20463552910.310001</v>
      </c>
      <c r="N72" s="43">
        <v>20570648090.02</v>
      </c>
      <c r="O72" s="43">
        <v>20695145416.630001</v>
      </c>
      <c r="P72" s="43">
        <v>20930686175.91</v>
      </c>
      <c r="Q72" s="43">
        <v>21253196007.32</v>
      </c>
      <c r="R72" s="43">
        <v>21685462106.32</v>
      </c>
      <c r="S72" s="43">
        <v>21754895551.299999</v>
      </c>
      <c r="T72" s="43">
        <v>22440836930.790001</v>
      </c>
      <c r="U72" s="43">
        <v>22639803473.450001</v>
      </c>
      <c r="V72" s="43">
        <v>23171123167</v>
      </c>
      <c r="W72" s="43">
        <v>23500748529.32</v>
      </c>
      <c r="X72" s="43">
        <v>24208218924.360001</v>
      </c>
      <c r="Y72" s="43">
        <v>24278364629.639999</v>
      </c>
      <c r="Z72" s="43">
        <v>24318743796.830002</v>
      </c>
      <c r="AA72" s="43">
        <v>25378214395.59</v>
      </c>
      <c r="AB72" s="43">
        <v>25720572215.75</v>
      </c>
      <c r="AC72" s="43">
        <v>26137084217.110001</v>
      </c>
      <c r="AD72" s="43">
        <v>25994209150.09</v>
      </c>
      <c r="AE72" s="43">
        <v>27042393937.66</v>
      </c>
      <c r="AF72" s="43">
        <v>27390256265.860001</v>
      </c>
      <c r="AG72" s="43">
        <v>27378245396.16</v>
      </c>
      <c r="AH72" s="43">
        <v>27570237109.810001</v>
      </c>
      <c r="AI72" s="43">
        <v>28067335177.709999</v>
      </c>
      <c r="AJ72" s="43">
        <v>28635212986.040001</v>
      </c>
      <c r="AK72" s="43">
        <v>29111135319.849998</v>
      </c>
      <c r="AL72" s="43">
        <v>28829654456.689999</v>
      </c>
      <c r="AM72" s="43">
        <v>29174753284.009998</v>
      </c>
      <c r="AN72" s="43">
        <v>30065532584.630001</v>
      </c>
      <c r="AO72" s="43">
        <v>31264514777.41</v>
      </c>
      <c r="AP72" s="43">
        <v>30849946876.759998</v>
      </c>
      <c r="AQ72" s="43">
        <v>31134980825.290001</v>
      </c>
      <c r="AR72" s="43">
        <v>32217769225.07</v>
      </c>
      <c r="AS72" s="43">
        <v>33011691928.099998</v>
      </c>
      <c r="AT72" s="43">
        <v>33222942692.779999</v>
      </c>
      <c r="AU72" s="43">
        <v>34625305403.07</v>
      </c>
      <c r="AV72" s="43">
        <v>35093553831.589996</v>
      </c>
      <c r="AW72" s="43">
        <v>36035686814.5</v>
      </c>
      <c r="AX72" s="43">
        <v>36119355585.540001</v>
      </c>
      <c r="AY72" s="43">
        <v>37106030067.629997</v>
      </c>
      <c r="AZ72" s="43">
        <v>36967431970.75</v>
      </c>
      <c r="BA72" s="43">
        <v>37660076220.379997</v>
      </c>
      <c r="BB72" s="43">
        <v>37581275446.230003</v>
      </c>
      <c r="BC72" s="43">
        <v>36257424675.209999</v>
      </c>
      <c r="BD72" s="43">
        <v>36801118353.660004</v>
      </c>
      <c r="BE72" s="43">
        <v>36713929804.919998</v>
      </c>
      <c r="BF72" s="43">
        <v>36751152336.839996</v>
      </c>
      <c r="BG72" s="43">
        <v>37905616248.389999</v>
      </c>
      <c r="BH72" s="43">
        <v>38322989942.080002</v>
      </c>
      <c r="BI72" s="43">
        <v>38827685684.330002</v>
      </c>
      <c r="BJ72" s="43">
        <v>38682273347.43</v>
      </c>
      <c r="BK72" s="43">
        <v>39181256705.580002</v>
      </c>
      <c r="BL72" s="43">
        <v>38625842185.199997</v>
      </c>
      <c r="BM72" s="43">
        <v>38443106467.32</v>
      </c>
      <c r="BN72" s="43">
        <v>38661323338.580002</v>
      </c>
      <c r="BO72" s="43">
        <v>40644168167.309998</v>
      </c>
      <c r="BP72" s="43">
        <v>40839907939.139999</v>
      </c>
      <c r="BQ72" s="43">
        <v>40798907036.360001</v>
      </c>
      <c r="BR72" s="43">
        <v>40682266126.269997</v>
      </c>
      <c r="BS72" s="43">
        <v>41931127443.650002</v>
      </c>
      <c r="BT72" s="43">
        <v>42132436658.760002</v>
      </c>
      <c r="BU72" s="43">
        <v>41256226064.650002</v>
      </c>
      <c r="BV72" s="43">
        <v>40938406820.610001</v>
      </c>
      <c r="BW72" s="43">
        <v>42011744262.529999</v>
      </c>
      <c r="BX72" s="43">
        <v>41165646380.400002</v>
      </c>
      <c r="BY72" s="43">
        <v>41698343561.150002</v>
      </c>
      <c r="BZ72" s="43">
        <v>42894697827.25</v>
      </c>
      <c r="CA72" s="43">
        <v>43392060650.510002</v>
      </c>
      <c r="CB72" s="43">
        <v>44281457756.550003</v>
      </c>
      <c r="CC72" s="43">
        <v>44827345370.949997</v>
      </c>
      <c r="CD72" s="43">
        <v>45130723025.449997</v>
      </c>
      <c r="CE72" s="43">
        <v>45403805906.510002</v>
      </c>
      <c r="CF72" s="43">
        <v>45087803109.550003</v>
      </c>
      <c r="CG72" s="43">
        <v>45509724313.349998</v>
      </c>
      <c r="CH72" s="43">
        <v>45798100997.529999</v>
      </c>
      <c r="CI72" s="43">
        <v>45505117685.660004</v>
      </c>
      <c r="CJ72" s="43">
        <v>46014984685.07</v>
      </c>
      <c r="CK72" s="43">
        <v>45786874130</v>
      </c>
      <c r="CL72" s="43">
        <v>45703218559.209999</v>
      </c>
      <c r="CM72" s="43">
        <v>45448124224.080002</v>
      </c>
      <c r="CN72" s="43">
        <v>46939698444.389999</v>
      </c>
      <c r="CO72" s="43">
        <v>47803344458.040001</v>
      </c>
      <c r="CP72" s="43">
        <v>47782410076.970001</v>
      </c>
      <c r="CQ72" s="43">
        <v>47810172354.389999</v>
      </c>
      <c r="CR72" s="43">
        <v>48429548756.620003</v>
      </c>
      <c r="CS72" s="43">
        <v>48271315158.269997</v>
      </c>
      <c r="CT72" s="43">
        <v>48599159708.910004</v>
      </c>
      <c r="CU72" s="43">
        <v>49350578655.639999</v>
      </c>
      <c r="CV72" s="43">
        <v>49164992620.559998</v>
      </c>
    </row>
    <row r="73" spans="1:100" x14ac:dyDescent="0.25">
      <c r="C73" s="44" t="s">
        <v>68</v>
      </c>
      <c r="D73" s="45">
        <v>197685569.87</v>
      </c>
      <c r="E73" s="45">
        <v>193024542.61000001</v>
      </c>
      <c r="F73" s="45">
        <v>235390322.38</v>
      </c>
      <c r="G73" s="45">
        <v>230989220.86000001</v>
      </c>
      <c r="H73" s="45">
        <v>225870448.87</v>
      </c>
      <c r="I73" s="45">
        <v>223608782.50999999</v>
      </c>
      <c r="J73" s="45">
        <v>218376425.66999999</v>
      </c>
      <c r="K73" s="45">
        <v>212903269.81999999</v>
      </c>
      <c r="L73" s="45">
        <v>208492863.59999999</v>
      </c>
      <c r="M73" s="45">
        <v>203834950.53999999</v>
      </c>
      <c r="N73" s="45">
        <v>261414428.38</v>
      </c>
      <c r="O73" s="45">
        <v>257283180.91</v>
      </c>
      <c r="P73" s="45">
        <v>250868275.90000001</v>
      </c>
      <c r="Q73" s="45">
        <v>247269419.74000001</v>
      </c>
      <c r="R73" s="45">
        <v>390488532.01999998</v>
      </c>
      <c r="S73" s="45">
        <v>387361896.55000001</v>
      </c>
      <c r="T73" s="45">
        <v>384834735.26999998</v>
      </c>
      <c r="U73" s="45">
        <v>385203717.69999999</v>
      </c>
      <c r="V73" s="45">
        <v>384340940.30000001</v>
      </c>
      <c r="W73" s="45">
        <v>379028186.24000001</v>
      </c>
      <c r="X73" s="45">
        <v>375416448.63</v>
      </c>
      <c r="Y73" s="45">
        <v>394307509.82999998</v>
      </c>
      <c r="Z73" s="45">
        <v>391053397.27999997</v>
      </c>
      <c r="AA73" s="45">
        <v>390141924.54000002</v>
      </c>
      <c r="AB73" s="45">
        <v>383850040.72000003</v>
      </c>
      <c r="AC73" s="45">
        <v>401512029.00999999</v>
      </c>
      <c r="AD73" s="45">
        <v>397975483.31</v>
      </c>
      <c r="AE73" s="45">
        <v>395834850.60000002</v>
      </c>
      <c r="AF73" s="45">
        <v>389442061.47000003</v>
      </c>
      <c r="AG73" s="45">
        <v>398576716.44</v>
      </c>
      <c r="AH73" s="45">
        <v>396688945</v>
      </c>
      <c r="AI73" s="45">
        <v>458814954.75</v>
      </c>
      <c r="AJ73" s="45">
        <v>457349228.99000001</v>
      </c>
      <c r="AK73" s="45">
        <v>455286638</v>
      </c>
      <c r="AL73" s="45">
        <v>450599935.63</v>
      </c>
      <c r="AM73" s="45">
        <v>446117790.25</v>
      </c>
      <c r="AN73" s="45">
        <v>442953967.74000001</v>
      </c>
      <c r="AO73" s="45">
        <v>442306377.08999997</v>
      </c>
      <c r="AP73" s="45">
        <v>434155870.12</v>
      </c>
      <c r="AQ73" s="45">
        <v>425094917.94999999</v>
      </c>
      <c r="AR73" s="45">
        <v>418124171.55000001</v>
      </c>
      <c r="AS73" s="45">
        <v>427063852.35000002</v>
      </c>
      <c r="AT73" s="45">
        <v>417010627.79000002</v>
      </c>
      <c r="AU73" s="45">
        <v>408065016.56999999</v>
      </c>
      <c r="AV73" s="45">
        <v>401241437.75</v>
      </c>
      <c r="AW73" s="45">
        <v>390994320.38</v>
      </c>
      <c r="AX73" s="45">
        <v>385365225.61000001</v>
      </c>
      <c r="AY73" s="45">
        <v>382106065.91000003</v>
      </c>
      <c r="AZ73" s="45">
        <v>378162161.31</v>
      </c>
      <c r="BA73" s="45">
        <v>376296408.05000001</v>
      </c>
      <c r="BB73" s="45">
        <v>374114586.33999997</v>
      </c>
      <c r="BC73" s="45">
        <v>362941320.51999998</v>
      </c>
      <c r="BD73" s="45">
        <v>356469612.64999998</v>
      </c>
      <c r="BE73" s="45">
        <v>355989044.29000002</v>
      </c>
      <c r="BF73" s="45">
        <v>349271963.13999999</v>
      </c>
      <c r="BG73" s="45">
        <v>345801701.51999998</v>
      </c>
      <c r="BH73" s="45">
        <v>343269290.94</v>
      </c>
      <c r="BI73" s="45">
        <v>327833148.04000002</v>
      </c>
      <c r="BJ73" s="45">
        <v>308615220.60000002</v>
      </c>
      <c r="BK73" s="45">
        <v>300504213.18000001</v>
      </c>
      <c r="BL73" s="45">
        <v>292211876.81999999</v>
      </c>
      <c r="BM73" s="45">
        <v>285361856.25999999</v>
      </c>
      <c r="BN73" s="45">
        <v>280739181.91000003</v>
      </c>
      <c r="BO73" s="45">
        <v>275236920.83999997</v>
      </c>
      <c r="BP73" s="45">
        <v>271583469.07999998</v>
      </c>
      <c r="BQ73" s="45">
        <v>268575363.13</v>
      </c>
      <c r="BR73" s="45">
        <v>263748789.78</v>
      </c>
      <c r="BS73" s="45">
        <v>258002652.93000001</v>
      </c>
      <c r="BT73" s="45">
        <v>252760542.50999999</v>
      </c>
      <c r="BU73" s="45">
        <v>248502565.75999999</v>
      </c>
      <c r="BV73" s="45">
        <v>244473108.38999999</v>
      </c>
      <c r="BW73" s="45">
        <v>241274250.16</v>
      </c>
      <c r="BX73" s="45">
        <v>237035700.12</v>
      </c>
      <c r="BY73" s="45">
        <v>233882456.81</v>
      </c>
      <c r="BZ73" s="45">
        <v>232101920.34999999</v>
      </c>
      <c r="CA73" s="45">
        <v>227730390.69999999</v>
      </c>
      <c r="CB73" s="45">
        <v>223229721.18000001</v>
      </c>
      <c r="CC73" s="45">
        <v>220374638.38</v>
      </c>
      <c r="CD73" s="45">
        <v>218005926.72999999</v>
      </c>
      <c r="CE73" s="45">
        <v>214128474.96000001</v>
      </c>
      <c r="CF73" s="45">
        <v>210638225.94</v>
      </c>
      <c r="CG73" s="45">
        <v>208021657.11000001</v>
      </c>
      <c r="CH73" s="45">
        <v>206763199.59</v>
      </c>
      <c r="CI73" s="45">
        <v>204562123.91</v>
      </c>
      <c r="CJ73" s="45">
        <v>198590951.81</v>
      </c>
      <c r="CK73" s="45">
        <v>195717151.44</v>
      </c>
      <c r="CL73" s="45">
        <v>193188245.80000001</v>
      </c>
      <c r="CM73" s="45">
        <v>191154253.02000001</v>
      </c>
      <c r="CN73" s="45">
        <v>188447644.44999999</v>
      </c>
      <c r="CO73" s="45">
        <v>186380512.11000001</v>
      </c>
      <c r="CP73" s="45">
        <v>183233962.33000001</v>
      </c>
      <c r="CQ73" s="45">
        <v>179396858.50999999</v>
      </c>
      <c r="CR73" s="45">
        <v>178658041.77000001</v>
      </c>
      <c r="CS73" s="45">
        <v>176062526.81</v>
      </c>
      <c r="CT73" s="45">
        <v>172741656.16999999</v>
      </c>
      <c r="CU73" s="45">
        <v>170943943.34999999</v>
      </c>
      <c r="CV73" s="45">
        <v>165781869.59999999</v>
      </c>
    </row>
    <row r="74" spans="1:100" x14ac:dyDescent="0.25">
      <c r="C74" s="42" t="s">
        <v>86</v>
      </c>
      <c r="D74" s="43">
        <v>30028165.629999999</v>
      </c>
      <c r="E74" s="43">
        <v>29833766.41</v>
      </c>
      <c r="F74" s="43">
        <v>29470613.329999998</v>
      </c>
      <c r="G74" s="43">
        <v>32986239.850000001</v>
      </c>
      <c r="H74" s="43">
        <v>32351485.440000001</v>
      </c>
      <c r="I74" s="43">
        <v>32921946.84</v>
      </c>
      <c r="J74" s="43">
        <v>35247716.920000002</v>
      </c>
      <c r="K74" s="43">
        <v>36011966.149999999</v>
      </c>
      <c r="L74" s="43">
        <v>37283912.909999996</v>
      </c>
      <c r="M74" s="43">
        <v>38862683.539999999</v>
      </c>
      <c r="N74" s="43">
        <v>43515503.810000002</v>
      </c>
      <c r="O74" s="43">
        <v>44976595.770000003</v>
      </c>
      <c r="P74" s="43">
        <v>47547560.57</v>
      </c>
      <c r="Q74" s="43">
        <v>48901853.170000002</v>
      </c>
      <c r="R74" s="43">
        <v>51555407.990000002</v>
      </c>
      <c r="S74" s="43">
        <v>53412996.350000001</v>
      </c>
      <c r="T74" s="43">
        <v>56098843.460000001</v>
      </c>
      <c r="U74" s="43">
        <v>56680097.969999999</v>
      </c>
      <c r="V74" s="43">
        <v>57695673.590000004</v>
      </c>
      <c r="W74" s="43">
        <v>59268057.32</v>
      </c>
      <c r="X74" s="43">
        <v>58800811.509999998</v>
      </c>
      <c r="Y74" s="43">
        <v>63254252.549999997</v>
      </c>
      <c r="Z74" s="43">
        <v>67072934.289999999</v>
      </c>
      <c r="AA74" s="43">
        <v>66957306.32</v>
      </c>
      <c r="AB74" s="43">
        <v>69709031.010000005</v>
      </c>
      <c r="AC74" s="43">
        <v>72274145.040000007</v>
      </c>
      <c r="AD74" s="43">
        <v>73097795.75</v>
      </c>
      <c r="AE74" s="43">
        <v>72149669.760000005</v>
      </c>
      <c r="AF74" s="43">
        <v>73614725.819999993</v>
      </c>
      <c r="AG74" s="43">
        <v>73735817.359999999</v>
      </c>
      <c r="AH74" s="43">
        <v>74138706.980000004</v>
      </c>
      <c r="AI74" s="43">
        <v>71991236.890000001</v>
      </c>
      <c r="AJ74" s="43">
        <v>72508128.530000001</v>
      </c>
      <c r="AK74" s="43">
        <v>73317858.030000001</v>
      </c>
      <c r="AL74" s="43">
        <v>18181110.32</v>
      </c>
      <c r="AM74" s="43">
        <v>18383281.260000002</v>
      </c>
      <c r="AN74" s="43">
        <v>18406267.27</v>
      </c>
      <c r="AO74" s="43">
        <v>18254432.690000001</v>
      </c>
      <c r="AP74" s="43">
        <v>18221569.5</v>
      </c>
      <c r="AQ74" s="43">
        <v>18177978.879999999</v>
      </c>
      <c r="AR74" s="43">
        <v>18175655.620000001</v>
      </c>
      <c r="AS74" s="43">
        <v>18888304.109999999</v>
      </c>
      <c r="AT74" s="43">
        <v>18046865.109999999</v>
      </c>
      <c r="AU74" s="43">
        <v>17986624.420000002</v>
      </c>
      <c r="AV74" s="43">
        <v>19493155.600000001</v>
      </c>
      <c r="AW74" s="43">
        <v>20823843.809999999</v>
      </c>
      <c r="AX74" s="43">
        <v>20637572.690000001</v>
      </c>
      <c r="AY74" s="43">
        <v>21844440.510000002</v>
      </c>
      <c r="AZ74" s="43">
        <v>23175426.960000001</v>
      </c>
      <c r="BA74" s="43">
        <v>23179715.890000001</v>
      </c>
      <c r="BB74" s="43">
        <v>23682972.370000001</v>
      </c>
      <c r="BC74" s="43">
        <v>23202507.390000001</v>
      </c>
      <c r="BD74" s="43">
        <v>22912928.109999999</v>
      </c>
      <c r="BE74" s="43">
        <v>22936273</v>
      </c>
      <c r="BF74" s="43">
        <v>23033781.449999999</v>
      </c>
      <c r="BG74" s="43">
        <v>23018962.670000002</v>
      </c>
      <c r="BH74" s="43">
        <v>22972375.969999999</v>
      </c>
      <c r="BI74" s="43">
        <v>13945582.439999999</v>
      </c>
      <c r="BJ74" s="43">
        <v>13921705.48</v>
      </c>
      <c r="BK74" s="43">
        <v>10303573.59</v>
      </c>
      <c r="BL74" s="43">
        <v>6465888.1699999999</v>
      </c>
      <c r="BM74" s="43">
        <v>6425390.96</v>
      </c>
      <c r="BN74" s="43">
        <v>6408258.5199999996</v>
      </c>
      <c r="BO74" s="43">
        <v>6390019.6699999999</v>
      </c>
      <c r="BP74" s="43">
        <v>10514928.66</v>
      </c>
      <c r="BQ74" s="43">
        <v>11041656.73</v>
      </c>
      <c r="BR74" s="43">
        <v>11027827.369999999</v>
      </c>
      <c r="BS74" s="43">
        <v>11008258.07</v>
      </c>
      <c r="BT74" s="43">
        <v>9996950.7200000007</v>
      </c>
      <c r="BU74" s="43">
        <v>9987235.3100000005</v>
      </c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</row>
    <row r="75" spans="1:100" x14ac:dyDescent="0.25">
      <c r="A75">
        <v>1000</v>
      </c>
    </row>
    <row r="76" spans="1:100" ht="16.5" x14ac:dyDescent="0.3">
      <c r="D76" s="9" t="s">
        <v>12</v>
      </c>
      <c r="E76" s="9" t="s">
        <v>10</v>
      </c>
      <c r="F76" s="9" t="s">
        <v>13</v>
      </c>
      <c r="G76" s="9" t="s">
        <v>11</v>
      </c>
      <c r="H76" s="9" t="s">
        <v>9</v>
      </c>
      <c r="I76" s="9" t="s">
        <v>3</v>
      </c>
      <c r="J76" s="9" t="s">
        <v>4</v>
      </c>
      <c r="K76" s="9" t="s">
        <v>5</v>
      </c>
      <c r="L76" s="9" t="s">
        <v>2</v>
      </c>
      <c r="M76" s="9" t="s">
        <v>8</v>
      </c>
      <c r="R76" s="9" t="s">
        <v>11</v>
      </c>
      <c r="S76" s="9" t="s">
        <v>12</v>
      </c>
      <c r="T76" s="38" t="s">
        <v>13</v>
      </c>
      <c r="U76" s="1" t="s">
        <v>60</v>
      </c>
      <c r="V76" s="1" t="s">
        <v>47</v>
      </c>
      <c r="W76" s="1" t="s">
        <v>61</v>
      </c>
      <c r="X76" s="1" t="s">
        <v>43</v>
      </c>
      <c r="Y76" s="1" t="s">
        <v>42</v>
      </c>
      <c r="Z76" s="1" t="s">
        <v>26</v>
      </c>
      <c r="AA76" s="1" t="s">
        <v>38</v>
      </c>
      <c r="AB76" s="1" t="s">
        <v>55</v>
      </c>
      <c r="AC76" s="1" t="s">
        <v>58</v>
      </c>
      <c r="AD76" s="1" t="s">
        <v>45</v>
      </c>
      <c r="AE76" s="1" t="s">
        <v>59</v>
      </c>
      <c r="AF76" s="1" t="s">
        <v>31</v>
      </c>
      <c r="AG76" s="1" t="s">
        <v>24</v>
      </c>
      <c r="AH76" s="1" t="s">
        <v>48</v>
      </c>
      <c r="AI76" s="1" t="s">
        <v>53</v>
      </c>
      <c r="AJ76" s="1" t="s">
        <v>32</v>
      </c>
      <c r="AK76" s="1" t="s">
        <v>51</v>
      </c>
      <c r="AL76" s="1" t="s">
        <v>29</v>
      </c>
      <c r="AM76" s="1" t="s">
        <v>36</v>
      </c>
      <c r="AN76" s="1" t="s">
        <v>33</v>
      </c>
      <c r="AO76" s="1" t="s">
        <v>37</v>
      </c>
      <c r="AP76" s="1" t="s">
        <v>56</v>
      </c>
      <c r="AQ76" s="1" t="s">
        <v>30</v>
      </c>
      <c r="AR76" s="1" t="s">
        <v>39</v>
      </c>
      <c r="AS76" s="1" t="s">
        <v>54</v>
      </c>
      <c r="AT76" s="1" t="s">
        <v>40</v>
      </c>
      <c r="AU76" s="1" t="s">
        <v>28</v>
      </c>
      <c r="AV76" s="1" t="s">
        <v>52</v>
      </c>
      <c r="AW76" s="1" t="s">
        <v>34</v>
      </c>
      <c r="AX76" s="1" t="s">
        <v>49</v>
      </c>
      <c r="AY76" s="1" t="s">
        <v>50</v>
      </c>
      <c r="AZ76" s="1" t="s">
        <v>44</v>
      </c>
      <c r="BA76" s="1" t="s">
        <v>27</v>
      </c>
      <c r="BB76" s="1" t="s">
        <v>35</v>
      </c>
      <c r="BC76" s="1" t="s">
        <v>25</v>
      </c>
      <c r="BD76" s="1" t="s">
        <v>41</v>
      </c>
      <c r="BE76" s="1" t="s">
        <v>46</v>
      </c>
      <c r="BF76" s="1" t="s">
        <v>57</v>
      </c>
    </row>
    <row r="77" spans="1:100" ht="16.5" x14ac:dyDescent="0.3">
      <c r="B77">
        <v>2</v>
      </c>
      <c r="C77" s="23">
        <v>40908</v>
      </c>
      <c r="D77" s="29">
        <f>+VLOOKUP(D$76,$C$3:$CV$74,$B77,0)/$A$75</f>
        <v>43415314.97749</v>
      </c>
      <c r="E77" s="29">
        <f t="shared" ref="E77:M77" si="0">+VLOOKUP(E$76,$C$3:$CV$74,$B77,0)/$A$75</f>
        <v>14427806.23425</v>
      </c>
      <c r="F77" s="29">
        <f t="shared" si="0"/>
        <v>19266813.199960001</v>
      </c>
      <c r="G77" s="29">
        <f t="shared" si="0"/>
        <v>30516514.717639998</v>
      </c>
      <c r="H77" s="29">
        <f t="shared" si="0"/>
        <v>2234956.0000399998</v>
      </c>
      <c r="I77" s="29">
        <f t="shared" si="0"/>
        <v>3555463.8863899997</v>
      </c>
      <c r="J77" s="29">
        <f t="shared" si="0"/>
        <v>3078766.1078000003</v>
      </c>
      <c r="K77" s="29">
        <f t="shared" si="0"/>
        <v>2166473.1740000001</v>
      </c>
      <c r="L77" s="29">
        <f t="shared" si="0"/>
        <v>1203384.8039899999</v>
      </c>
      <c r="M77" s="29">
        <f t="shared" si="0"/>
        <v>0</v>
      </c>
      <c r="P77">
        <v>2</v>
      </c>
      <c r="Q77" s="3">
        <v>40908</v>
      </c>
      <c r="R77" s="29">
        <f>+VLOOKUP(R$76,$C$3:$CV$74,$P77,0)/$A$75</f>
        <v>30516514.717639998</v>
      </c>
      <c r="S77" s="29">
        <f t="shared" ref="S77:BF83" si="1">+VLOOKUP(S$76,$C$3:$CV$74,$P77,0)/$A$75</f>
        <v>43415314.97749</v>
      </c>
      <c r="T77" s="29">
        <f t="shared" si="1"/>
        <v>19266813.199960001</v>
      </c>
      <c r="U77" s="29">
        <f t="shared" si="1"/>
        <v>1081781.22107</v>
      </c>
      <c r="V77" s="29">
        <f t="shared" si="1"/>
        <v>578250.95750999998</v>
      </c>
      <c r="W77" s="29">
        <f t="shared" si="1"/>
        <v>1470261.99609</v>
      </c>
      <c r="X77" s="29">
        <f t="shared" si="1"/>
        <v>2021190.95743</v>
      </c>
      <c r="Y77" s="29">
        <f t="shared" si="1"/>
        <v>902398.65947000007</v>
      </c>
      <c r="Z77" s="29">
        <f t="shared" si="1"/>
        <v>863158.91850000003</v>
      </c>
      <c r="AA77" s="29">
        <f t="shared" si="1"/>
        <v>536424.84304000007</v>
      </c>
      <c r="AB77" s="29">
        <f t="shared" si="1"/>
        <v>296600.19358999998</v>
      </c>
      <c r="AC77" s="29">
        <f t="shared" si="1"/>
        <v>233658.80744</v>
      </c>
      <c r="AD77" s="29">
        <f t="shared" si="1"/>
        <v>182011.68839</v>
      </c>
      <c r="AE77" s="29">
        <f t="shared" si="1"/>
        <v>1184073.52651</v>
      </c>
      <c r="AF77" s="29">
        <f t="shared" si="1"/>
        <v>44574.71314</v>
      </c>
      <c r="AG77" s="29">
        <f t="shared" si="1"/>
        <v>540483.49063999997</v>
      </c>
      <c r="AH77" s="29">
        <f t="shared" si="1"/>
        <v>4186467.3609099998</v>
      </c>
      <c r="AI77" s="29">
        <f t="shared" si="1"/>
        <v>65723.578869999998</v>
      </c>
      <c r="AJ77" s="29">
        <f t="shared" si="1"/>
        <v>238788.10680000001</v>
      </c>
      <c r="AK77" s="29">
        <f t="shared" si="1"/>
        <v>65320.301530000004</v>
      </c>
      <c r="AL77" s="29">
        <f t="shared" si="1"/>
        <v>32465.42727</v>
      </c>
      <c r="AM77" s="29">
        <f t="shared" si="1"/>
        <v>674351.37055999995</v>
      </c>
      <c r="AN77" s="29">
        <f t="shared" si="1"/>
        <v>551952.56095000007</v>
      </c>
      <c r="AO77" s="29">
        <f t="shared" si="1"/>
        <v>194656.31302999999</v>
      </c>
      <c r="AP77" s="29">
        <f t="shared" si="1"/>
        <v>26999.488679999999</v>
      </c>
      <c r="AQ77" s="29">
        <f t="shared" si="1"/>
        <v>49130.848680000003</v>
      </c>
      <c r="AR77" s="29">
        <f t="shared" si="1"/>
        <v>85591.376279999997</v>
      </c>
      <c r="AS77" s="29">
        <f t="shared" si="1"/>
        <v>81677.862739999997</v>
      </c>
      <c r="AT77" s="29">
        <f t="shared" si="1"/>
        <v>3602.77421</v>
      </c>
      <c r="AU77" s="29">
        <f t="shared" si="1"/>
        <v>0</v>
      </c>
      <c r="AV77" s="29">
        <f t="shared" si="1"/>
        <v>4278.8639599999997</v>
      </c>
      <c r="AW77" s="29">
        <f t="shared" si="1"/>
        <v>1366169.71649</v>
      </c>
      <c r="AX77" s="29">
        <f t="shared" si="1"/>
        <v>183737.07238</v>
      </c>
      <c r="AY77" s="29">
        <f t="shared" si="1"/>
        <v>481792.42877999996</v>
      </c>
      <c r="AZ77" s="29">
        <f t="shared" si="1"/>
        <v>161667.02825999999</v>
      </c>
      <c r="BA77" s="29">
        <f t="shared" si="1"/>
        <v>453501.53649000003</v>
      </c>
      <c r="BB77" s="29">
        <f t="shared" si="1"/>
        <v>449074.60548000003</v>
      </c>
      <c r="BC77" s="29">
        <f t="shared" si="1"/>
        <v>89387.672049999994</v>
      </c>
      <c r="BD77" s="29">
        <f t="shared" si="1"/>
        <v>26920.347539999999</v>
      </c>
      <c r="BE77" s="29">
        <f t="shared" si="1"/>
        <v>38402.835500000001</v>
      </c>
      <c r="BF77" s="29">
        <f t="shared" si="1"/>
        <v>64825.629630000003</v>
      </c>
    </row>
    <row r="78" spans="1:100" ht="16.5" x14ac:dyDescent="0.3">
      <c r="B78">
        <v>3</v>
      </c>
      <c r="C78" s="23">
        <v>40939</v>
      </c>
      <c r="D78" s="29">
        <f t="shared" ref="D78:M141" si="2">+VLOOKUP(D$76,$C$3:$CV$74,$B78,0)/$A$75</f>
        <v>44133536.752829999</v>
      </c>
      <c r="E78" s="29">
        <f t="shared" si="2"/>
        <v>13930471.3399</v>
      </c>
      <c r="F78" s="29">
        <f t="shared" si="2"/>
        <v>19471830.90817</v>
      </c>
      <c r="G78" s="29">
        <f t="shared" si="2"/>
        <v>30976017.392490003</v>
      </c>
      <c r="H78" s="29">
        <f t="shared" si="2"/>
        <v>2137345.61803</v>
      </c>
      <c r="I78" s="29">
        <f t="shared" si="2"/>
        <v>3636446.6850799997</v>
      </c>
      <c r="J78" s="29">
        <f t="shared" si="2"/>
        <v>3086792.1216799999</v>
      </c>
      <c r="K78" s="29">
        <f t="shared" si="2"/>
        <v>2140613.8806699999</v>
      </c>
      <c r="L78" s="29">
        <f t="shared" si="2"/>
        <v>1187522.4828299999</v>
      </c>
      <c r="M78" s="29">
        <f t="shared" si="2"/>
        <v>0</v>
      </c>
      <c r="P78">
        <v>3</v>
      </c>
      <c r="Q78" s="3">
        <v>40939</v>
      </c>
      <c r="R78" s="29">
        <f t="shared" ref="R78:AG99" si="3">+VLOOKUP(R$76,$C$3:$CV$74,$P78,0)/$A$75</f>
        <v>30976017.392490003</v>
      </c>
      <c r="S78" s="29">
        <f t="shared" si="1"/>
        <v>44133536.752829999</v>
      </c>
      <c r="T78" s="29">
        <f t="shared" si="1"/>
        <v>19471830.90817</v>
      </c>
      <c r="U78" s="29">
        <f t="shared" si="1"/>
        <v>1068680.15118</v>
      </c>
      <c r="V78" s="29">
        <f t="shared" si="1"/>
        <v>580464.77180999995</v>
      </c>
      <c r="W78" s="29">
        <f t="shared" si="1"/>
        <v>1477230.44747</v>
      </c>
      <c r="X78" s="29">
        <f t="shared" si="1"/>
        <v>2033163.31192</v>
      </c>
      <c r="Y78" s="29">
        <f t="shared" si="1"/>
        <v>879701.24433999998</v>
      </c>
      <c r="Z78" s="29">
        <f t="shared" si="1"/>
        <v>850478.46911000006</v>
      </c>
      <c r="AA78" s="29">
        <f t="shared" si="1"/>
        <v>531039.95493999997</v>
      </c>
      <c r="AB78" s="29">
        <f t="shared" si="1"/>
        <v>295060.67443000001</v>
      </c>
      <c r="AC78" s="29">
        <f t="shared" si="1"/>
        <v>229282.74352000002</v>
      </c>
      <c r="AD78" s="29">
        <f t="shared" si="1"/>
        <v>175719.33554</v>
      </c>
      <c r="AE78" s="29">
        <f t="shared" si="1"/>
        <v>1175850.8351199999</v>
      </c>
      <c r="AF78" s="29">
        <f t="shared" si="1"/>
        <v>44858.33455</v>
      </c>
      <c r="AG78" s="29">
        <f t="shared" si="1"/>
        <v>540347.66827999998</v>
      </c>
      <c r="AH78" s="29">
        <f t="shared" si="1"/>
        <v>4191083.8494600002</v>
      </c>
      <c r="AI78" s="29">
        <f t="shared" si="1"/>
        <v>65425.685880000005</v>
      </c>
      <c r="AJ78" s="29">
        <f t="shared" si="1"/>
        <v>238416.99419999999</v>
      </c>
      <c r="AK78" s="29">
        <f t="shared" si="1"/>
        <v>64183.259469999997</v>
      </c>
      <c r="AL78" s="29">
        <f t="shared" si="1"/>
        <v>32652.372829999997</v>
      </c>
      <c r="AM78" s="29">
        <f t="shared" si="1"/>
        <v>671410.60457000008</v>
      </c>
      <c r="AN78" s="29">
        <f t="shared" si="1"/>
        <v>544956.77919999999</v>
      </c>
      <c r="AO78" s="29">
        <f t="shared" si="1"/>
        <v>194937.62028</v>
      </c>
      <c r="AP78" s="29">
        <f t="shared" si="1"/>
        <v>27836.555479999999</v>
      </c>
      <c r="AQ78" s="29">
        <f t="shared" si="1"/>
        <v>49011.637419999999</v>
      </c>
      <c r="AR78" s="29">
        <f t="shared" si="1"/>
        <v>88041.015120000011</v>
      </c>
      <c r="AS78" s="29">
        <f t="shared" si="1"/>
        <v>84172.019069999995</v>
      </c>
      <c r="AT78" s="29">
        <f t="shared" si="1"/>
        <v>4917.50263</v>
      </c>
      <c r="AU78" s="29">
        <f t="shared" si="1"/>
        <v>0</v>
      </c>
      <c r="AV78" s="29">
        <f t="shared" si="1"/>
        <v>4410.4813800000002</v>
      </c>
      <c r="AW78" s="29">
        <f t="shared" si="1"/>
        <v>1384179.2336199998</v>
      </c>
      <c r="AX78" s="29">
        <f t="shared" si="1"/>
        <v>180041.86343</v>
      </c>
      <c r="AY78" s="29">
        <f t="shared" si="1"/>
        <v>479704.86324999999</v>
      </c>
      <c r="AZ78" s="29">
        <f t="shared" si="1"/>
        <v>158920.69798</v>
      </c>
      <c r="BA78" s="29">
        <f t="shared" si="1"/>
        <v>452354.44761000003</v>
      </c>
      <c r="BB78" s="29">
        <f t="shared" si="1"/>
        <v>439600.50592999998</v>
      </c>
      <c r="BC78" s="29">
        <f t="shared" si="1"/>
        <v>88930.561319999993</v>
      </c>
      <c r="BD78" s="29">
        <f t="shared" si="1"/>
        <v>26544.62614</v>
      </c>
      <c r="BE78" s="29">
        <f t="shared" si="1"/>
        <v>38266.826959999999</v>
      </c>
      <c r="BF78" s="29">
        <f t="shared" si="1"/>
        <v>60219.951139999997</v>
      </c>
    </row>
    <row r="79" spans="1:100" ht="16.5" x14ac:dyDescent="0.3">
      <c r="B79">
        <v>4</v>
      </c>
      <c r="C79" s="23">
        <v>40968</v>
      </c>
      <c r="D79" s="29">
        <f t="shared" si="2"/>
        <v>43726027.196110003</v>
      </c>
      <c r="E79" s="29">
        <f t="shared" si="2"/>
        <v>13849934.66014</v>
      </c>
      <c r="F79" s="29">
        <f t="shared" si="2"/>
        <v>19459933.703000002</v>
      </c>
      <c r="G79" s="29">
        <f t="shared" si="2"/>
        <v>30700821.210889999</v>
      </c>
      <c r="H79" s="29">
        <f t="shared" si="2"/>
        <v>2131532.6845399998</v>
      </c>
      <c r="I79" s="29">
        <f t="shared" si="2"/>
        <v>3655456.7540300004</v>
      </c>
      <c r="J79" s="29">
        <f t="shared" si="2"/>
        <v>3126390.55755</v>
      </c>
      <c r="K79" s="29">
        <f t="shared" si="2"/>
        <v>2286575.5557800001</v>
      </c>
      <c r="L79" s="29">
        <f t="shared" si="2"/>
        <v>1213135.9883099999</v>
      </c>
      <c r="M79" s="29">
        <f t="shared" si="2"/>
        <v>0</v>
      </c>
      <c r="P79">
        <v>4</v>
      </c>
      <c r="Q79" s="3">
        <v>40968</v>
      </c>
      <c r="R79" s="29">
        <f t="shared" si="3"/>
        <v>30700821.210889999</v>
      </c>
      <c r="S79" s="29">
        <f t="shared" si="1"/>
        <v>43726027.196110003</v>
      </c>
      <c r="T79" s="29">
        <f t="shared" si="1"/>
        <v>19459933.703000002</v>
      </c>
      <c r="U79" s="29">
        <f t="shared" si="1"/>
        <v>1074756.60045</v>
      </c>
      <c r="V79" s="29">
        <f t="shared" si="1"/>
        <v>579611.10402999993</v>
      </c>
      <c r="W79" s="29">
        <f t="shared" si="1"/>
        <v>1494077.59295</v>
      </c>
      <c r="X79" s="29">
        <f t="shared" si="1"/>
        <v>2082592.46759</v>
      </c>
      <c r="Y79" s="29">
        <f t="shared" si="1"/>
        <v>891586.89279999991</v>
      </c>
      <c r="Z79" s="29">
        <f t="shared" si="1"/>
        <v>857361.23048999999</v>
      </c>
      <c r="AA79" s="29">
        <f t="shared" si="1"/>
        <v>533035.37914999994</v>
      </c>
      <c r="AB79" s="29">
        <f t="shared" si="1"/>
        <v>299248.64731000003</v>
      </c>
      <c r="AC79" s="29">
        <f t="shared" si="1"/>
        <v>226832.10506999999</v>
      </c>
      <c r="AD79" s="29">
        <f t="shared" si="1"/>
        <v>176177.70718999999</v>
      </c>
      <c r="AE79" s="29">
        <f t="shared" si="1"/>
        <v>1168318.7210799998</v>
      </c>
      <c r="AF79" s="29">
        <f t="shared" si="1"/>
        <v>45760.556369999998</v>
      </c>
      <c r="AG79" s="29">
        <f t="shared" si="1"/>
        <v>547336.89109000005</v>
      </c>
      <c r="AH79" s="29">
        <f t="shared" si="1"/>
        <v>4235795.0650300002</v>
      </c>
      <c r="AI79" s="29">
        <f t="shared" si="1"/>
        <v>68480.758269999991</v>
      </c>
      <c r="AJ79" s="29">
        <f t="shared" si="1"/>
        <v>242851.86781</v>
      </c>
      <c r="AK79" s="29">
        <f t="shared" si="1"/>
        <v>64940.484680000001</v>
      </c>
      <c r="AL79" s="29">
        <f t="shared" si="1"/>
        <v>33375.41029</v>
      </c>
      <c r="AM79" s="29">
        <f t="shared" si="1"/>
        <v>673170.30312000006</v>
      </c>
      <c r="AN79" s="29">
        <f t="shared" si="1"/>
        <v>552094.38169000007</v>
      </c>
      <c r="AO79" s="29">
        <f t="shared" si="1"/>
        <v>199578.90002999999</v>
      </c>
      <c r="AP79" s="29">
        <f t="shared" si="1"/>
        <v>29725.499879999999</v>
      </c>
      <c r="AQ79" s="29">
        <f t="shared" si="1"/>
        <v>48374.705000000002</v>
      </c>
      <c r="AR79" s="29">
        <f t="shared" si="1"/>
        <v>89459.903359999997</v>
      </c>
      <c r="AS79" s="29">
        <f t="shared" si="1"/>
        <v>88556.67628</v>
      </c>
      <c r="AT79" s="29">
        <f t="shared" si="1"/>
        <v>6277.4454800000003</v>
      </c>
      <c r="AU79" s="29">
        <f t="shared" si="1"/>
        <v>0</v>
      </c>
      <c r="AV79" s="29">
        <f t="shared" si="1"/>
        <v>4465.5232699999997</v>
      </c>
      <c r="AW79" s="29">
        <f t="shared" si="1"/>
        <v>1417646.8772499999</v>
      </c>
      <c r="AX79" s="29">
        <f t="shared" si="1"/>
        <v>178372.527</v>
      </c>
      <c r="AY79" s="29">
        <f t="shared" si="1"/>
        <v>490663.62097000005</v>
      </c>
      <c r="AZ79" s="29">
        <f t="shared" si="1"/>
        <v>157463.82852000001</v>
      </c>
      <c r="BA79" s="29">
        <f t="shared" si="1"/>
        <v>459174.09437000001</v>
      </c>
      <c r="BB79" s="29">
        <f t="shared" si="1"/>
        <v>439055.85855</v>
      </c>
      <c r="BC79" s="29">
        <f t="shared" si="1"/>
        <v>90289.60904000001</v>
      </c>
      <c r="BD79" s="29">
        <f t="shared" si="1"/>
        <v>25929.149000000001</v>
      </c>
      <c r="BE79" s="29">
        <f t="shared" si="1"/>
        <v>38418.760849999999</v>
      </c>
      <c r="BF79" s="29">
        <f t="shared" si="1"/>
        <v>58555.230090000005</v>
      </c>
    </row>
    <row r="80" spans="1:100" ht="16.5" x14ac:dyDescent="0.3">
      <c r="B80">
        <v>5</v>
      </c>
      <c r="C80" s="23">
        <v>40999</v>
      </c>
      <c r="D80" s="29">
        <f t="shared" si="2"/>
        <v>44488895.797820002</v>
      </c>
      <c r="E80" s="29">
        <f t="shared" si="2"/>
        <v>14233098.200299999</v>
      </c>
      <c r="F80" s="29">
        <f t="shared" si="2"/>
        <v>19367426.60094</v>
      </c>
      <c r="G80" s="29">
        <f t="shared" si="2"/>
        <v>31149789.09082</v>
      </c>
      <c r="H80" s="29">
        <f t="shared" si="2"/>
        <v>2097233.06806</v>
      </c>
      <c r="I80" s="29">
        <f t="shared" si="2"/>
        <v>3703187.0807500002</v>
      </c>
      <c r="J80" s="29">
        <f t="shared" si="2"/>
        <v>3235670.0166199999</v>
      </c>
      <c r="K80" s="29">
        <f t="shared" si="2"/>
        <v>2290381.2078800001</v>
      </c>
      <c r="L80" s="29">
        <f t="shared" si="2"/>
        <v>1184175.83984</v>
      </c>
      <c r="M80" s="29">
        <f t="shared" si="2"/>
        <v>0</v>
      </c>
      <c r="P80">
        <v>5</v>
      </c>
      <c r="Q80" s="3">
        <v>40999</v>
      </c>
      <c r="R80" s="29">
        <f t="shared" si="3"/>
        <v>31149789.09082</v>
      </c>
      <c r="S80" s="29">
        <f t="shared" si="1"/>
        <v>44488895.797820002</v>
      </c>
      <c r="T80" s="29">
        <f t="shared" si="1"/>
        <v>19367426.60094</v>
      </c>
      <c r="U80" s="29">
        <f t="shared" si="1"/>
        <v>1078346.69255</v>
      </c>
      <c r="V80" s="29">
        <f t="shared" si="1"/>
        <v>591130.9892999999</v>
      </c>
      <c r="W80" s="29">
        <f t="shared" si="1"/>
        <v>1511701.9222800001</v>
      </c>
      <c r="X80" s="29">
        <f t="shared" si="1"/>
        <v>2131211.53687</v>
      </c>
      <c r="Y80" s="29">
        <f t="shared" si="1"/>
        <v>911943.19761999999</v>
      </c>
      <c r="Z80" s="29">
        <f t="shared" si="1"/>
        <v>872341.16610999999</v>
      </c>
      <c r="AA80" s="29">
        <f t="shared" si="1"/>
        <v>536065.02637999994</v>
      </c>
      <c r="AB80" s="29">
        <f t="shared" si="1"/>
        <v>300276.60702999996</v>
      </c>
      <c r="AC80" s="29">
        <f t="shared" si="1"/>
        <v>228961.00484000001</v>
      </c>
      <c r="AD80" s="29">
        <f t="shared" si="1"/>
        <v>167581.81287999998</v>
      </c>
      <c r="AE80" s="29">
        <f t="shared" si="1"/>
        <v>1174016.6304000001</v>
      </c>
      <c r="AF80" s="29">
        <f t="shared" si="1"/>
        <v>45785.297559999999</v>
      </c>
      <c r="AG80" s="29">
        <f t="shared" si="1"/>
        <v>548844.14978999994</v>
      </c>
      <c r="AH80" s="29">
        <f t="shared" si="1"/>
        <v>4311923.8605000004</v>
      </c>
      <c r="AI80" s="29">
        <f t="shared" si="1"/>
        <v>73203.307870000004</v>
      </c>
      <c r="AJ80" s="29">
        <f t="shared" si="1"/>
        <v>244183.73561</v>
      </c>
      <c r="AK80" s="29">
        <f t="shared" si="1"/>
        <v>66664.077270000009</v>
      </c>
      <c r="AL80" s="29">
        <f t="shared" si="1"/>
        <v>33011.3632</v>
      </c>
      <c r="AM80" s="29">
        <f t="shared" si="1"/>
        <v>676264.98927000002</v>
      </c>
      <c r="AN80" s="29">
        <f t="shared" si="1"/>
        <v>554897.08944000001</v>
      </c>
      <c r="AO80" s="29">
        <f t="shared" si="1"/>
        <v>203740.55528999999</v>
      </c>
      <c r="AP80" s="29">
        <f t="shared" si="1"/>
        <v>31593.211769999998</v>
      </c>
      <c r="AQ80" s="29">
        <f t="shared" si="1"/>
        <v>47591.645189999996</v>
      </c>
      <c r="AR80" s="29">
        <f t="shared" si="1"/>
        <v>90854.154040000009</v>
      </c>
      <c r="AS80" s="29">
        <f t="shared" si="1"/>
        <v>93007.130720000001</v>
      </c>
      <c r="AT80" s="29">
        <f t="shared" si="1"/>
        <v>7544.2894900000001</v>
      </c>
      <c r="AU80" s="29">
        <f t="shared" si="1"/>
        <v>0</v>
      </c>
      <c r="AV80" s="29">
        <f t="shared" si="1"/>
        <v>4816.8257300000005</v>
      </c>
      <c r="AW80" s="29">
        <f t="shared" si="1"/>
        <v>1456260.0060000001</v>
      </c>
      <c r="AX80" s="29">
        <f t="shared" si="1"/>
        <v>180536.12031999999</v>
      </c>
      <c r="AY80" s="29">
        <f t="shared" si="1"/>
        <v>498976.27888</v>
      </c>
      <c r="AZ80" s="29">
        <f t="shared" si="1"/>
        <v>160175.33687</v>
      </c>
      <c r="BA80" s="29">
        <f t="shared" si="1"/>
        <v>466802.57010000001</v>
      </c>
      <c r="BB80" s="29">
        <f t="shared" si="1"/>
        <v>438876.24291999999</v>
      </c>
      <c r="BC80" s="29">
        <f t="shared" si="1"/>
        <v>91639.249169999996</v>
      </c>
      <c r="BD80" s="29">
        <f t="shared" si="1"/>
        <v>25267.41115</v>
      </c>
      <c r="BE80" s="29">
        <f t="shared" si="1"/>
        <v>37859.868459999998</v>
      </c>
      <c r="BF80" s="29">
        <f t="shared" si="1"/>
        <v>57806.06925</v>
      </c>
    </row>
    <row r="81" spans="2:58" ht="16.5" x14ac:dyDescent="0.3">
      <c r="B81">
        <v>6</v>
      </c>
      <c r="C81" s="23">
        <v>41029</v>
      </c>
      <c r="D81" s="29">
        <f t="shared" si="2"/>
        <v>44535981.671010002</v>
      </c>
      <c r="E81" s="29">
        <f t="shared" si="2"/>
        <v>14534524.22988</v>
      </c>
      <c r="F81" s="29">
        <f t="shared" si="2"/>
        <v>19520795.85912</v>
      </c>
      <c r="G81" s="29">
        <f t="shared" si="2"/>
        <v>31061814.44689</v>
      </c>
      <c r="H81" s="29">
        <f t="shared" si="2"/>
        <v>2141094.0232500001</v>
      </c>
      <c r="I81" s="29">
        <f t="shared" si="2"/>
        <v>3702157.91041</v>
      </c>
      <c r="J81" s="29">
        <f t="shared" si="2"/>
        <v>3207400.7152300002</v>
      </c>
      <c r="K81" s="29">
        <f t="shared" si="2"/>
        <v>2385259.8816399998</v>
      </c>
      <c r="L81" s="29">
        <f t="shared" si="2"/>
        <v>1211393.63487</v>
      </c>
      <c r="M81" s="29">
        <f t="shared" si="2"/>
        <v>0</v>
      </c>
      <c r="P81">
        <v>6</v>
      </c>
      <c r="Q81" s="3">
        <v>41029</v>
      </c>
      <c r="R81" s="29">
        <f t="shared" si="3"/>
        <v>31061814.44689</v>
      </c>
      <c r="S81" s="29">
        <f t="shared" si="1"/>
        <v>44535981.671010002</v>
      </c>
      <c r="T81" s="29">
        <f t="shared" si="1"/>
        <v>19520795.85912</v>
      </c>
      <c r="U81" s="29">
        <f t="shared" si="1"/>
        <v>1100524.0740199999</v>
      </c>
      <c r="V81" s="29">
        <f t="shared" si="1"/>
        <v>607672.58783000009</v>
      </c>
      <c r="W81" s="29">
        <f t="shared" si="1"/>
        <v>1517388.32176</v>
      </c>
      <c r="X81" s="29">
        <f t="shared" si="1"/>
        <v>2163865.0398800001</v>
      </c>
      <c r="Y81" s="29">
        <f t="shared" si="1"/>
        <v>925551.67319</v>
      </c>
      <c r="Z81" s="29">
        <f t="shared" si="1"/>
        <v>882121.13555000001</v>
      </c>
      <c r="AA81" s="29">
        <f t="shared" si="1"/>
        <v>536942.75075000001</v>
      </c>
      <c r="AB81" s="29">
        <f t="shared" si="1"/>
        <v>299086.59292999998</v>
      </c>
      <c r="AC81" s="29">
        <f t="shared" si="1"/>
        <v>228910.04921</v>
      </c>
      <c r="AD81" s="29">
        <f t="shared" si="1"/>
        <v>165463.77841</v>
      </c>
      <c r="AE81" s="29">
        <f t="shared" si="1"/>
        <v>1180720.8233099999</v>
      </c>
      <c r="AF81" s="29">
        <f t="shared" si="1"/>
        <v>45898.432529999998</v>
      </c>
      <c r="AG81" s="29">
        <f t="shared" si="1"/>
        <v>551660.25111000007</v>
      </c>
      <c r="AH81" s="29">
        <f t="shared" si="1"/>
        <v>4356281.9256800003</v>
      </c>
      <c r="AI81" s="29">
        <f t="shared" si="1"/>
        <v>75286.7402</v>
      </c>
      <c r="AJ81" s="29">
        <f t="shared" si="1"/>
        <v>245323.16680000001</v>
      </c>
      <c r="AK81" s="29">
        <f t="shared" si="1"/>
        <v>69355.039069999999</v>
      </c>
      <c r="AL81" s="29">
        <f t="shared" si="1"/>
        <v>32704.682820000002</v>
      </c>
      <c r="AM81" s="29">
        <f t="shared" si="1"/>
        <v>671204.40924000007</v>
      </c>
      <c r="AN81" s="29">
        <f t="shared" si="1"/>
        <v>557058.10386999999</v>
      </c>
      <c r="AO81" s="29">
        <f t="shared" si="1"/>
        <v>204328.74534999998</v>
      </c>
      <c r="AP81" s="29">
        <f t="shared" si="1"/>
        <v>31816.095739999997</v>
      </c>
      <c r="AQ81" s="29">
        <f t="shared" si="1"/>
        <v>48372.243350000004</v>
      </c>
      <c r="AR81" s="29">
        <f t="shared" si="1"/>
        <v>90918.656159999999</v>
      </c>
      <c r="AS81" s="29">
        <f t="shared" si="1"/>
        <v>93918.711169999995</v>
      </c>
      <c r="AT81" s="29">
        <f t="shared" si="1"/>
        <v>8696.1446899999992</v>
      </c>
      <c r="AU81" s="29">
        <f t="shared" si="1"/>
        <v>0</v>
      </c>
      <c r="AV81" s="29">
        <f t="shared" si="1"/>
        <v>5038.6123200000002</v>
      </c>
      <c r="AW81" s="29">
        <f t="shared" si="1"/>
        <v>1488561.3068499998</v>
      </c>
      <c r="AX81" s="29">
        <f t="shared" si="1"/>
        <v>181349.82656000002</v>
      </c>
      <c r="AY81" s="29">
        <f t="shared" si="1"/>
        <v>501302.28220999998</v>
      </c>
      <c r="AZ81" s="29">
        <f t="shared" si="1"/>
        <v>160874.29019999999</v>
      </c>
      <c r="BA81" s="29">
        <f t="shared" si="1"/>
        <v>467621.38139</v>
      </c>
      <c r="BB81" s="29">
        <f t="shared" si="1"/>
        <v>440543.38235999999</v>
      </c>
      <c r="BC81" s="29">
        <f t="shared" si="1"/>
        <v>92076.750639999998</v>
      </c>
      <c r="BD81" s="29">
        <f t="shared" si="1"/>
        <v>24838.27838</v>
      </c>
      <c r="BE81" s="29">
        <f t="shared" si="1"/>
        <v>37306.325880000004</v>
      </c>
      <c r="BF81" s="29">
        <f t="shared" si="1"/>
        <v>56949.131130000002</v>
      </c>
    </row>
    <row r="82" spans="2:58" ht="16.5" x14ac:dyDescent="0.3">
      <c r="B82">
        <v>7</v>
      </c>
      <c r="C82" s="23">
        <v>41060</v>
      </c>
      <c r="D82" s="29">
        <f t="shared" si="2"/>
        <v>46276224.164180003</v>
      </c>
      <c r="E82" s="29">
        <f t="shared" si="2"/>
        <v>14676354.168129999</v>
      </c>
      <c r="F82" s="29">
        <f t="shared" si="2"/>
        <v>19960821.053740002</v>
      </c>
      <c r="G82" s="29">
        <f t="shared" si="2"/>
        <v>31826283.910840001</v>
      </c>
      <c r="H82" s="29">
        <f t="shared" si="2"/>
        <v>2191539.1045200001</v>
      </c>
      <c r="I82" s="29">
        <f t="shared" si="2"/>
        <v>3818461.1038200003</v>
      </c>
      <c r="J82" s="29">
        <f t="shared" si="2"/>
        <v>3291185.2582700001</v>
      </c>
      <c r="K82" s="29">
        <f t="shared" si="2"/>
        <v>2474642.3277099999</v>
      </c>
      <c r="L82" s="29">
        <f t="shared" si="2"/>
        <v>1262999.9867499999</v>
      </c>
      <c r="M82" s="29">
        <f t="shared" si="2"/>
        <v>0</v>
      </c>
      <c r="P82">
        <v>7</v>
      </c>
      <c r="Q82" s="3">
        <v>41060</v>
      </c>
      <c r="R82" s="29">
        <f t="shared" si="3"/>
        <v>31826283.910840001</v>
      </c>
      <c r="S82" s="29">
        <f t="shared" si="1"/>
        <v>46276224.164180003</v>
      </c>
      <c r="T82" s="29">
        <f t="shared" si="1"/>
        <v>19960821.053740002</v>
      </c>
      <c r="U82" s="29">
        <f t="shared" si="1"/>
        <v>1117934.0520799998</v>
      </c>
      <c r="V82" s="29">
        <f t="shared" si="1"/>
        <v>637415.1219400001</v>
      </c>
      <c r="W82" s="29">
        <f t="shared" si="1"/>
        <v>1538373.7051600001</v>
      </c>
      <c r="X82" s="29">
        <f t="shared" si="1"/>
        <v>2222141.3892100002</v>
      </c>
      <c r="Y82" s="29">
        <f t="shared" si="1"/>
        <v>948850.69198999996</v>
      </c>
      <c r="Z82" s="29">
        <f t="shared" si="1"/>
        <v>903256.02159000002</v>
      </c>
      <c r="AA82" s="29">
        <f t="shared" si="1"/>
        <v>546697.68252999999</v>
      </c>
      <c r="AB82" s="29">
        <f t="shared" si="1"/>
        <v>303720.05488000001</v>
      </c>
      <c r="AC82" s="29">
        <f t="shared" si="1"/>
        <v>228433.54352000001</v>
      </c>
      <c r="AD82" s="29">
        <f t="shared" si="1"/>
        <v>165343.50455000001</v>
      </c>
      <c r="AE82" s="29">
        <f t="shared" si="1"/>
        <v>1183273.32</v>
      </c>
      <c r="AF82" s="29">
        <f t="shared" si="1"/>
        <v>46281.976350000004</v>
      </c>
      <c r="AG82" s="29">
        <f t="shared" si="1"/>
        <v>561335.43741999997</v>
      </c>
      <c r="AH82" s="29">
        <f t="shared" si="1"/>
        <v>4408637.1816400001</v>
      </c>
      <c r="AI82" s="29">
        <f t="shared" si="1"/>
        <v>75467.295719999995</v>
      </c>
      <c r="AJ82" s="29">
        <f t="shared" si="1"/>
        <v>249602.12546000001</v>
      </c>
      <c r="AK82" s="29">
        <f t="shared" si="1"/>
        <v>71214.924769999998</v>
      </c>
      <c r="AL82" s="29">
        <f t="shared" si="1"/>
        <v>32062.441739999998</v>
      </c>
      <c r="AM82" s="29">
        <f t="shared" si="1"/>
        <v>675300.71698999999</v>
      </c>
      <c r="AN82" s="29">
        <f t="shared" si="1"/>
        <v>562016.39413999999</v>
      </c>
      <c r="AO82" s="29">
        <f t="shared" si="1"/>
        <v>204348.75634999998</v>
      </c>
      <c r="AP82" s="29">
        <f t="shared" si="1"/>
        <v>31193.987809999999</v>
      </c>
      <c r="AQ82" s="29">
        <f t="shared" si="1"/>
        <v>47510.223210000004</v>
      </c>
      <c r="AR82" s="29">
        <f t="shared" si="1"/>
        <v>92629.422879999998</v>
      </c>
      <c r="AS82" s="29">
        <f t="shared" si="1"/>
        <v>96096.359230000002</v>
      </c>
      <c r="AT82" s="29">
        <f t="shared" si="1"/>
        <v>9819.7744299999995</v>
      </c>
      <c r="AU82" s="29">
        <f t="shared" si="1"/>
        <v>0</v>
      </c>
      <c r="AV82" s="29">
        <f t="shared" si="1"/>
        <v>5433.5851399999992</v>
      </c>
      <c r="AW82" s="29">
        <f t="shared" si="1"/>
        <v>1533604.92484</v>
      </c>
      <c r="AX82" s="29">
        <f t="shared" si="1"/>
        <v>184785.68790000002</v>
      </c>
      <c r="AY82" s="29">
        <f t="shared" si="1"/>
        <v>522932.81789000001</v>
      </c>
      <c r="AZ82" s="29">
        <f t="shared" si="1"/>
        <v>166536.35143000001</v>
      </c>
      <c r="BA82" s="29">
        <f t="shared" si="1"/>
        <v>471821.29063</v>
      </c>
      <c r="BB82" s="29">
        <f t="shared" si="1"/>
        <v>445106.97061000002</v>
      </c>
      <c r="BC82" s="29">
        <f t="shared" si="1"/>
        <v>92873.921549999999</v>
      </c>
      <c r="BD82" s="29">
        <f t="shared" si="1"/>
        <v>24403.936760000001</v>
      </c>
      <c r="BE82" s="29">
        <f t="shared" si="1"/>
        <v>39312.319530000001</v>
      </c>
      <c r="BF82" s="29">
        <f t="shared" si="1"/>
        <v>56166.575380000002</v>
      </c>
    </row>
    <row r="83" spans="2:58" ht="16.5" x14ac:dyDescent="0.3">
      <c r="B83">
        <v>8</v>
      </c>
      <c r="C83" s="23">
        <v>41090</v>
      </c>
      <c r="D83" s="29">
        <f t="shared" si="2"/>
        <v>47179889.044540003</v>
      </c>
      <c r="E83" s="29">
        <f t="shared" si="2"/>
        <v>14844990.232290002</v>
      </c>
      <c r="F83" s="29">
        <f t="shared" si="2"/>
        <v>20124252.967630003</v>
      </c>
      <c r="G83" s="29">
        <f t="shared" si="2"/>
        <v>32109863.27544</v>
      </c>
      <c r="H83" s="29">
        <f t="shared" si="2"/>
        <v>2208716.1013200004</v>
      </c>
      <c r="I83" s="29">
        <f t="shared" si="2"/>
        <v>3910603.1761599998</v>
      </c>
      <c r="J83" s="29">
        <f t="shared" si="2"/>
        <v>3370954.6168499999</v>
      </c>
      <c r="K83" s="29">
        <f t="shared" si="2"/>
        <v>2491082.2277800003</v>
      </c>
      <c r="L83" s="29">
        <f t="shared" si="2"/>
        <v>1279729.6166099999</v>
      </c>
      <c r="M83" s="29">
        <f t="shared" si="2"/>
        <v>0</v>
      </c>
      <c r="P83">
        <v>8</v>
      </c>
      <c r="Q83" s="3">
        <v>41090</v>
      </c>
      <c r="R83" s="29">
        <f t="shared" si="3"/>
        <v>32109863.27544</v>
      </c>
      <c r="S83" s="29">
        <f t="shared" si="1"/>
        <v>47179889.044540003</v>
      </c>
      <c r="T83" s="29">
        <f t="shared" si="1"/>
        <v>20124252.967630003</v>
      </c>
      <c r="U83" s="29">
        <f t="shared" si="1"/>
        <v>1115788.8978499998</v>
      </c>
      <c r="V83" s="29">
        <f t="shared" si="1"/>
        <v>639279.62086000002</v>
      </c>
      <c r="W83" s="29">
        <f t="shared" si="1"/>
        <v>1530242.25825</v>
      </c>
      <c r="X83" s="29">
        <f t="shared" si="1"/>
        <v>2253462.6333699999</v>
      </c>
      <c r="Y83" s="29">
        <f t="shared" si="1"/>
        <v>954846.58619000006</v>
      </c>
      <c r="Z83" s="29">
        <f t="shared" si="1"/>
        <v>921852.8553099999</v>
      </c>
      <c r="AA83" s="29">
        <f t="shared" si="1"/>
        <v>554111.57138999994</v>
      </c>
      <c r="AB83" s="29">
        <f t="shared" si="1"/>
        <v>297123.59816000005</v>
      </c>
      <c r="AC83" s="29">
        <f t="shared" si="1"/>
        <v>224568.12544</v>
      </c>
      <c r="AD83" s="29">
        <f t="shared" si="1"/>
        <v>163073.82866999999</v>
      </c>
      <c r="AE83" s="29">
        <f t="shared" si="1"/>
        <v>1188714.25232</v>
      </c>
      <c r="AF83" s="29">
        <f t="shared" si="1"/>
        <v>46755.126219999998</v>
      </c>
      <c r="AG83" s="29">
        <f t="shared" si="1"/>
        <v>565348.08475000004</v>
      </c>
      <c r="AH83" s="29">
        <f t="shared" ref="AH83:AW98" si="4">+VLOOKUP(AH$76,$C$3:$CV$74,$P83,0)/$A$75</f>
        <v>4452968.57577</v>
      </c>
      <c r="AI83" s="29">
        <f t="shared" si="4"/>
        <v>76985.230790000001</v>
      </c>
      <c r="AJ83" s="29">
        <f t="shared" si="4"/>
        <v>254110.85472</v>
      </c>
      <c r="AK83" s="29">
        <f t="shared" si="4"/>
        <v>71938.598809999996</v>
      </c>
      <c r="AL83" s="29">
        <f t="shared" si="4"/>
        <v>32218.29724</v>
      </c>
      <c r="AM83" s="29">
        <f t="shared" si="4"/>
        <v>677040.75446000008</v>
      </c>
      <c r="AN83" s="29">
        <f t="shared" si="4"/>
        <v>564931.51467999991</v>
      </c>
      <c r="AO83" s="29">
        <f t="shared" si="4"/>
        <v>200075.92294999998</v>
      </c>
      <c r="AP83" s="29">
        <f t="shared" si="4"/>
        <v>31038.455170000001</v>
      </c>
      <c r="AQ83" s="29">
        <f t="shared" si="4"/>
        <v>48480.213920000002</v>
      </c>
      <c r="AR83" s="29">
        <f t="shared" si="4"/>
        <v>92243.813989999995</v>
      </c>
      <c r="AS83" s="29">
        <f t="shared" si="4"/>
        <v>98143.742190000004</v>
      </c>
      <c r="AT83" s="29">
        <f t="shared" si="4"/>
        <v>10930.779480000001</v>
      </c>
      <c r="AU83" s="29">
        <f t="shared" si="4"/>
        <v>0</v>
      </c>
      <c r="AV83" s="29">
        <f t="shared" si="4"/>
        <v>5680.3655899999994</v>
      </c>
      <c r="AW83" s="29">
        <f t="shared" si="4"/>
        <v>1565974.5376600001</v>
      </c>
      <c r="AX83" s="29">
        <f t="shared" ref="AX83:BF97" si="5">+VLOOKUP(AX$76,$C$3:$CV$74,$P83,0)/$A$75</f>
        <v>189552.83531999998</v>
      </c>
      <c r="AY83" s="29">
        <f t="shared" si="5"/>
        <v>536235.90110999998</v>
      </c>
      <c r="AZ83" s="29">
        <f t="shared" si="5"/>
        <v>166536.35143000001</v>
      </c>
      <c r="BA83" s="29">
        <f t="shared" si="5"/>
        <v>472839.9853</v>
      </c>
      <c r="BB83" s="29">
        <f t="shared" si="5"/>
        <v>448817.06873</v>
      </c>
      <c r="BC83" s="29">
        <f t="shared" si="5"/>
        <v>92618.937999999995</v>
      </c>
      <c r="BD83" s="29">
        <f t="shared" si="5"/>
        <v>23051.18303</v>
      </c>
      <c r="BE83" s="29">
        <f t="shared" si="5"/>
        <v>40301.404840000003</v>
      </c>
      <c r="BF83" s="29">
        <f t="shared" si="5"/>
        <v>55057.869039999998</v>
      </c>
    </row>
    <row r="84" spans="2:58" ht="16.5" x14ac:dyDescent="0.3">
      <c r="B84">
        <v>9</v>
      </c>
      <c r="C84" s="23">
        <v>41121</v>
      </c>
      <c r="D84" s="29">
        <f t="shared" si="2"/>
        <v>47046554.624470003</v>
      </c>
      <c r="E84" s="29">
        <f t="shared" si="2"/>
        <v>15138866.994340001</v>
      </c>
      <c r="F84" s="29">
        <f t="shared" si="2"/>
        <v>20604277.690409999</v>
      </c>
      <c r="G84" s="29">
        <f t="shared" si="2"/>
        <v>32153577.569699999</v>
      </c>
      <c r="H84" s="29">
        <f t="shared" si="2"/>
        <v>2184435.04562</v>
      </c>
      <c r="I84" s="29">
        <f t="shared" si="2"/>
        <v>3920353.3807199998</v>
      </c>
      <c r="J84" s="29">
        <f t="shared" si="2"/>
        <v>3407250.57693</v>
      </c>
      <c r="K84" s="29">
        <f t="shared" si="2"/>
        <v>2489092.88479</v>
      </c>
      <c r="L84" s="29">
        <f t="shared" si="2"/>
        <v>1301439.90029</v>
      </c>
      <c r="M84" s="29">
        <f t="shared" si="2"/>
        <v>0</v>
      </c>
      <c r="P84">
        <v>9</v>
      </c>
      <c r="Q84" s="3">
        <v>41121</v>
      </c>
      <c r="R84" s="29">
        <f t="shared" si="3"/>
        <v>32153577.569699999</v>
      </c>
      <c r="S84" s="29">
        <f t="shared" si="3"/>
        <v>47046554.624470003</v>
      </c>
      <c r="T84" s="29">
        <f t="shared" si="3"/>
        <v>20604277.690409999</v>
      </c>
      <c r="U84" s="29">
        <f t="shared" si="3"/>
        <v>1114147.50297</v>
      </c>
      <c r="V84" s="29">
        <f t="shared" si="3"/>
        <v>646094.37508999999</v>
      </c>
      <c r="W84" s="29">
        <f t="shared" si="3"/>
        <v>1535803.9799200001</v>
      </c>
      <c r="X84" s="29">
        <f t="shared" si="3"/>
        <v>2297762.2645900003</v>
      </c>
      <c r="Y84" s="29">
        <f t="shared" si="3"/>
        <v>973473.43464999995</v>
      </c>
      <c r="Z84" s="29">
        <f t="shared" si="3"/>
        <v>945845.34246000007</v>
      </c>
      <c r="AA84" s="29">
        <f t="shared" si="3"/>
        <v>560952.39708000002</v>
      </c>
      <c r="AB84" s="29">
        <f t="shared" si="3"/>
        <v>297250.26439999999</v>
      </c>
      <c r="AC84" s="29">
        <f t="shared" si="3"/>
        <v>223619.07433999999</v>
      </c>
      <c r="AD84" s="29">
        <f t="shared" si="3"/>
        <v>163209.96828</v>
      </c>
      <c r="AE84" s="29">
        <f t="shared" si="3"/>
        <v>1189034.77152</v>
      </c>
      <c r="AF84" s="29">
        <f t="shared" si="3"/>
        <v>47671.914290000001</v>
      </c>
      <c r="AG84" s="29">
        <f t="shared" si="3"/>
        <v>572895.77221000008</v>
      </c>
      <c r="AH84" s="29">
        <f t="shared" si="4"/>
        <v>4461123.4632600006</v>
      </c>
      <c r="AI84" s="29">
        <f t="shared" si="4"/>
        <v>76156.647959999988</v>
      </c>
      <c r="AJ84" s="29">
        <f t="shared" si="4"/>
        <v>261609.86174000002</v>
      </c>
      <c r="AK84" s="29">
        <f t="shared" si="4"/>
        <v>73149.974480000004</v>
      </c>
      <c r="AL84" s="29">
        <f t="shared" si="4"/>
        <v>32845.178180000003</v>
      </c>
      <c r="AM84" s="29">
        <f t="shared" si="4"/>
        <v>683103.38085000007</v>
      </c>
      <c r="AN84" s="29">
        <f t="shared" si="4"/>
        <v>577925.04414999997</v>
      </c>
      <c r="AO84" s="29">
        <f t="shared" si="4"/>
        <v>196807.17924999999</v>
      </c>
      <c r="AP84" s="29">
        <f t="shared" si="4"/>
        <v>30903.040079999999</v>
      </c>
      <c r="AQ84" s="29">
        <f t="shared" si="4"/>
        <v>49737.300200000005</v>
      </c>
      <c r="AR84" s="29">
        <f t="shared" si="4"/>
        <v>95611.65112000001</v>
      </c>
      <c r="AS84" s="29">
        <f t="shared" si="4"/>
        <v>99985.074629999988</v>
      </c>
      <c r="AT84" s="29">
        <f t="shared" si="4"/>
        <v>11663.22464</v>
      </c>
      <c r="AU84" s="29">
        <f t="shared" si="4"/>
        <v>0</v>
      </c>
      <c r="AV84" s="29">
        <f t="shared" si="4"/>
        <v>5927.9080599999998</v>
      </c>
      <c r="AW84" s="29">
        <f t="shared" si="4"/>
        <v>1612649.8583199999</v>
      </c>
      <c r="AX84" s="29">
        <f t="shared" si="5"/>
        <v>194998.62763</v>
      </c>
      <c r="AY84" s="29">
        <f t="shared" si="5"/>
        <v>547247.06614999997</v>
      </c>
      <c r="AZ84" s="29">
        <f t="shared" si="5"/>
        <v>167236.35121000002</v>
      </c>
      <c r="BA84" s="29">
        <f t="shared" si="5"/>
        <v>472600.52386000002</v>
      </c>
      <c r="BB84" s="29">
        <f t="shared" si="5"/>
        <v>449091.5539</v>
      </c>
      <c r="BC84" s="29">
        <f t="shared" si="5"/>
        <v>91337.391409999997</v>
      </c>
      <c r="BD84" s="29">
        <f t="shared" si="5"/>
        <v>22367.401719999998</v>
      </c>
      <c r="BE84" s="29">
        <f t="shared" si="5"/>
        <v>43131.683420000001</v>
      </c>
      <c r="BF84" s="29">
        <f t="shared" si="5"/>
        <v>51087.436540000002</v>
      </c>
    </row>
    <row r="85" spans="2:58" ht="16.5" x14ac:dyDescent="0.3">
      <c r="B85">
        <v>10</v>
      </c>
      <c r="C85" s="23">
        <v>41152</v>
      </c>
      <c r="D85" s="29">
        <f t="shared" si="2"/>
        <v>47427003.324790001</v>
      </c>
      <c r="E85" s="29">
        <f t="shared" si="2"/>
        <v>15385066.523969999</v>
      </c>
      <c r="F85" s="29">
        <f t="shared" si="2"/>
        <v>20678340.590520002</v>
      </c>
      <c r="G85" s="29">
        <f t="shared" si="2"/>
        <v>32533954.735229999</v>
      </c>
      <c r="H85" s="29">
        <f t="shared" si="2"/>
        <v>2275022.3867299999</v>
      </c>
      <c r="I85" s="29">
        <f t="shared" si="2"/>
        <v>3961607.9445500001</v>
      </c>
      <c r="J85" s="29">
        <f t="shared" si="2"/>
        <v>3455232.1705100001</v>
      </c>
      <c r="K85" s="29">
        <f t="shared" si="2"/>
        <v>2392296.1493500001</v>
      </c>
      <c r="L85" s="29">
        <f t="shared" si="2"/>
        <v>1296102.9824300001</v>
      </c>
      <c r="M85" s="29">
        <f t="shared" si="2"/>
        <v>0</v>
      </c>
      <c r="P85">
        <v>10</v>
      </c>
      <c r="Q85" s="3">
        <v>41152</v>
      </c>
      <c r="R85" s="29">
        <f t="shared" si="3"/>
        <v>32533954.735229999</v>
      </c>
      <c r="S85" s="29">
        <f t="shared" si="3"/>
        <v>47427003.324790001</v>
      </c>
      <c r="T85" s="29">
        <f t="shared" si="3"/>
        <v>20678340.590520002</v>
      </c>
      <c r="U85" s="29">
        <f t="shared" si="3"/>
        <v>1135183.78813</v>
      </c>
      <c r="V85" s="29">
        <f t="shared" si="3"/>
        <v>654335.49875999999</v>
      </c>
      <c r="W85" s="29">
        <f t="shared" si="3"/>
        <v>1541226.88301</v>
      </c>
      <c r="X85" s="29">
        <f t="shared" si="3"/>
        <v>2354192.2026</v>
      </c>
      <c r="Y85" s="29">
        <f t="shared" si="3"/>
        <v>981125.23632999999</v>
      </c>
      <c r="Z85" s="29">
        <f t="shared" si="3"/>
        <v>963136.33204000001</v>
      </c>
      <c r="AA85" s="29">
        <f t="shared" si="3"/>
        <v>567889.64116999996</v>
      </c>
      <c r="AB85" s="29">
        <f t="shared" si="3"/>
        <v>303588.90824000002</v>
      </c>
      <c r="AC85" s="29">
        <f t="shared" si="3"/>
        <v>220217.72106000001</v>
      </c>
      <c r="AD85" s="29">
        <f t="shared" si="3"/>
        <v>163801.81012000001</v>
      </c>
      <c r="AE85" s="29">
        <f t="shared" si="3"/>
        <v>1187932.91493</v>
      </c>
      <c r="AF85" s="29">
        <f t="shared" si="3"/>
        <v>47651.592909999999</v>
      </c>
      <c r="AG85" s="29">
        <f t="shared" si="3"/>
        <v>580338.78078999999</v>
      </c>
      <c r="AH85" s="29">
        <f t="shared" si="4"/>
        <v>4477080.4435799997</v>
      </c>
      <c r="AI85" s="29">
        <f t="shared" si="4"/>
        <v>76862.114459999997</v>
      </c>
      <c r="AJ85" s="29">
        <f t="shared" si="4"/>
        <v>268904.12556999997</v>
      </c>
      <c r="AK85" s="29">
        <f t="shared" si="4"/>
        <v>74404.84556999999</v>
      </c>
      <c r="AL85" s="29">
        <f t="shared" si="4"/>
        <v>32196.717089999998</v>
      </c>
      <c r="AM85" s="29">
        <f t="shared" si="4"/>
        <v>682384.73934000009</v>
      </c>
      <c r="AN85" s="29">
        <f t="shared" si="4"/>
        <v>588901.30354999995</v>
      </c>
      <c r="AO85" s="29">
        <f t="shared" si="4"/>
        <v>199716.40008000002</v>
      </c>
      <c r="AP85" s="29">
        <f t="shared" si="4"/>
        <v>30459.30213</v>
      </c>
      <c r="AQ85" s="29">
        <f t="shared" si="4"/>
        <v>51292.337</v>
      </c>
      <c r="AR85" s="29">
        <f t="shared" si="4"/>
        <v>98362.937560000006</v>
      </c>
      <c r="AS85" s="29">
        <f t="shared" si="4"/>
        <v>105443.61373</v>
      </c>
      <c r="AT85" s="29">
        <f t="shared" si="4"/>
        <v>12075.03398</v>
      </c>
      <c r="AU85" s="29">
        <f t="shared" si="4"/>
        <v>0</v>
      </c>
      <c r="AV85" s="29">
        <f t="shared" si="4"/>
        <v>6379.3371699999998</v>
      </c>
      <c r="AW85" s="29">
        <f t="shared" si="4"/>
        <v>1658188.02263</v>
      </c>
      <c r="AX85" s="29">
        <f t="shared" si="5"/>
        <v>197472.83684999999</v>
      </c>
      <c r="AY85" s="29">
        <f t="shared" si="5"/>
        <v>551684.03662000003</v>
      </c>
      <c r="AZ85" s="29">
        <f t="shared" si="5"/>
        <v>176601.19886999999</v>
      </c>
      <c r="BA85" s="29">
        <f t="shared" si="5"/>
        <v>478732.14566000004</v>
      </c>
      <c r="BB85" s="29">
        <f t="shared" si="5"/>
        <v>447805.27458999999</v>
      </c>
      <c r="BC85" s="29">
        <f t="shared" si="5"/>
        <v>91383.042969999995</v>
      </c>
      <c r="BD85" s="29">
        <f t="shared" si="5"/>
        <v>22511.682980000001</v>
      </c>
      <c r="BE85" s="29">
        <f t="shared" si="5"/>
        <v>45108.989750000001</v>
      </c>
      <c r="BF85" s="29">
        <f t="shared" si="5"/>
        <v>51835.485380000006</v>
      </c>
    </row>
    <row r="86" spans="2:58" ht="16.5" x14ac:dyDescent="0.3">
      <c r="B86">
        <v>11</v>
      </c>
      <c r="C86" s="23">
        <v>41182</v>
      </c>
      <c r="D86" s="29">
        <f t="shared" si="2"/>
        <v>48417972.384910002</v>
      </c>
      <c r="E86" s="29">
        <f t="shared" si="2"/>
        <v>15287367.72573</v>
      </c>
      <c r="F86" s="29">
        <f t="shared" si="2"/>
        <v>20463552.91031</v>
      </c>
      <c r="G86" s="29">
        <f t="shared" si="2"/>
        <v>32957089.399179999</v>
      </c>
      <c r="H86" s="29">
        <f t="shared" si="2"/>
        <v>2181638.9740200001</v>
      </c>
      <c r="I86" s="29">
        <f t="shared" si="2"/>
        <v>4054136.8475300004</v>
      </c>
      <c r="J86" s="29">
        <f t="shared" si="2"/>
        <v>3565108.24658</v>
      </c>
      <c r="K86" s="29">
        <f t="shared" si="2"/>
        <v>2404431.3034399999</v>
      </c>
      <c r="L86" s="29">
        <f t="shared" si="2"/>
        <v>1383593.4551300001</v>
      </c>
      <c r="M86" s="29">
        <f t="shared" si="2"/>
        <v>0</v>
      </c>
      <c r="P86">
        <v>11</v>
      </c>
      <c r="Q86" s="3">
        <v>41182</v>
      </c>
      <c r="R86" s="29">
        <f t="shared" si="3"/>
        <v>32957089.399179999</v>
      </c>
      <c r="S86" s="29">
        <f t="shared" si="3"/>
        <v>48417972.384910002</v>
      </c>
      <c r="T86" s="29">
        <f t="shared" si="3"/>
        <v>20463552.91031</v>
      </c>
      <c r="U86" s="29">
        <f t="shared" si="3"/>
        <v>1158593.19358</v>
      </c>
      <c r="V86" s="29">
        <f t="shared" si="3"/>
        <v>671615.54313000001</v>
      </c>
      <c r="W86" s="29">
        <f t="shared" si="3"/>
        <v>1563174.45095</v>
      </c>
      <c r="X86" s="29">
        <f t="shared" si="3"/>
        <v>2387948.4510500003</v>
      </c>
      <c r="Y86" s="29">
        <f t="shared" si="3"/>
        <v>996573.13702999998</v>
      </c>
      <c r="Z86" s="29">
        <f t="shared" si="3"/>
        <v>986000.56550999999</v>
      </c>
      <c r="AA86" s="29">
        <f t="shared" si="3"/>
        <v>578041.75480999995</v>
      </c>
      <c r="AB86" s="29">
        <f t="shared" si="3"/>
        <v>305963.81968000002</v>
      </c>
      <c r="AC86" s="29">
        <f t="shared" si="3"/>
        <v>217798.22968000002</v>
      </c>
      <c r="AD86" s="29">
        <f t="shared" si="3"/>
        <v>165540.35752000002</v>
      </c>
      <c r="AE86" s="29">
        <f t="shared" si="3"/>
        <v>1189519.23336</v>
      </c>
      <c r="AF86" s="29">
        <f t="shared" si="3"/>
        <v>48289.874340000002</v>
      </c>
      <c r="AG86" s="29">
        <f t="shared" si="3"/>
        <v>588927.02402000001</v>
      </c>
      <c r="AH86" s="29">
        <f t="shared" si="4"/>
        <v>4522152.7456099996</v>
      </c>
      <c r="AI86" s="29">
        <f t="shared" si="4"/>
        <v>76168.361870000008</v>
      </c>
      <c r="AJ86" s="29">
        <f t="shared" si="4"/>
        <v>276873.18907999998</v>
      </c>
      <c r="AK86" s="29">
        <f t="shared" si="4"/>
        <v>76229.102849999996</v>
      </c>
      <c r="AL86" s="29">
        <f t="shared" si="4"/>
        <v>32757.574649999999</v>
      </c>
      <c r="AM86" s="29">
        <f t="shared" si="4"/>
        <v>691257.45267999999</v>
      </c>
      <c r="AN86" s="29">
        <f t="shared" si="4"/>
        <v>597908.74294000003</v>
      </c>
      <c r="AO86" s="29">
        <f t="shared" si="4"/>
        <v>202682.95180000001</v>
      </c>
      <c r="AP86" s="29">
        <f t="shared" si="4"/>
        <v>30178.142879999999</v>
      </c>
      <c r="AQ86" s="29">
        <f t="shared" si="4"/>
        <v>52205.792099999999</v>
      </c>
      <c r="AR86" s="29">
        <f t="shared" si="4"/>
        <v>100694.83192</v>
      </c>
      <c r="AS86" s="29">
        <f t="shared" si="4"/>
        <v>108345.46273</v>
      </c>
      <c r="AT86" s="29">
        <f t="shared" si="4"/>
        <v>12721.20125</v>
      </c>
      <c r="AU86" s="29">
        <f t="shared" si="4"/>
        <v>0</v>
      </c>
      <c r="AV86" s="29">
        <f t="shared" si="4"/>
        <v>6879.6347100000003</v>
      </c>
      <c r="AW86" s="29">
        <f t="shared" si="4"/>
        <v>1713014.0559700001</v>
      </c>
      <c r="AX86" s="29">
        <f t="shared" si="5"/>
        <v>201938.10275999998</v>
      </c>
      <c r="AY86" s="29">
        <f t="shared" si="5"/>
        <v>570729.54645999998</v>
      </c>
      <c r="AZ86" s="29">
        <f t="shared" si="5"/>
        <v>179186.23836000002</v>
      </c>
      <c r="BA86" s="29">
        <f t="shared" si="5"/>
        <v>489437.29612999997</v>
      </c>
      <c r="BB86" s="29">
        <f t="shared" si="5"/>
        <v>451026.70560000004</v>
      </c>
      <c r="BC86" s="29">
        <f t="shared" si="5"/>
        <v>92007.504060000007</v>
      </c>
      <c r="BD86" s="29">
        <f t="shared" si="5"/>
        <v>21953.21543</v>
      </c>
      <c r="BE86" s="29">
        <f t="shared" si="5"/>
        <v>46725.50056</v>
      </c>
      <c r="BF86" s="29">
        <f t="shared" si="5"/>
        <v>52914.662640000002</v>
      </c>
    </row>
    <row r="87" spans="2:58" ht="16.5" x14ac:dyDescent="0.3">
      <c r="B87">
        <v>12</v>
      </c>
      <c r="C87" s="23">
        <v>41213</v>
      </c>
      <c r="D87" s="29">
        <f t="shared" si="2"/>
        <v>48252330.37246</v>
      </c>
      <c r="E87" s="29">
        <f t="shared" si="2"/>
        <v>15512184.039450001</v>
      </c>
      <c r="F87" s="29">
        <f t="shared" si="2"/>
        <v>20570648.090020001</v>
      </c>
      <c r="G87" s="29">
        <f t="shared" si="2"/>
        <v>33162188.953839999</v>
      </c>
      <c r="H87" s="29">
        <f t="shared" si="2"/>
        <v>2187987.51272</v>
      </c>
      <c r="I87" s="29">
        <f t="shared" si="2"/>
        <v>4138539.7852699999</v>
      </c>
      <c r="J87" s="29">
        <f t="shared" si="2"/>
        <v>3608677.09088</v>
      </c>
      <c r="K87" s="29">
        <f t="shared" si="2"/>
        <v>2363007.9164100001</v>
      </c>
      <c r="L87" s="29">
        <f t="shared" si="2"/>
        <v>1398609.31666</v>
      </c>
      <c r="M87" s="29">
        <f t="shared" si="2"/>
        <v>0</v>
      </c>
      <c r="P87">
        <v>12</v>
      </c>
      <c r="Q87" s="3">
        <v>41213</v>
      </c>
      <c r="R87" s="29">
        <f t="shared" si="3"/>
        <v>33162188.953839999</v>
      </c>
      <c r="S87" s="29">
        <f t="shared" si="3"/>
        <v>48252330.37246</v>
      </c>
      <c r="T87" s="29">
        <f t="shared" si="3"/>
        <v>20570648.090020001</v>
      </c>
      <c r="U87" s="29">
        <f t="shared" si="3"/>
        <v>1193810.9827699999</v>
      </c>
      <c r="V87" s="29">
        <f t="shared" si="3"/>
        <v>703725.09034</v>
      </c>
      <c r="W87" s="29">
        <f t="shared" si="3"/>
        <v>1582834.19762</v>
      </c>
      <c r="X87" s="29">
        <f t="shared" si="3"/>
        <v>2432635.1756700003</v>
      </c>
      <c r="Y87" s="29">
        <f t="shared" si="3"/>
        <v>1008458.1010800001</v>
      </c>
      <c r="Z87" s="29">
        <f t="shared" si="3"/>
        <v>1013284.20913</v>
      </c>
      <c r="AA87" s="29">
        <f t="shared" si="3"/>
        <v>592676.64960999996</v>
      </c>
      <c r="AB87" s="29">
        <f t="shared" si="3"/>
        <v>305619.09982</v>
      </c>
      <c r="AC87" s="29">
        <f t="shared" si="3"/>
        <v>218783.15125</v>
      </c>
      <c r="AD87" s="29">
        <f t="shared" si="3"/>
        <v>164905.51694999999</v>
      </c>
      <c r="AE87" s="29">
        <f t="shared" si="3"/>
        <v>1198201.92756</v>
      </c>
      <c r="AF87" s="29">
        <f t="shared" si="3"/>
        <v>48367.705289999998</v>
      </c>
      <c r="AG87" s="29">
        <f t="shared" si="3"/>
        <v>596170.79103999992</v>
      </c>
      <c r="AH87" s="29">
        <f t="shared" si="4"/>
        <v>4590258.7985399999</v>
      </c>
      <c r="AI87" s="29">
        <f t="shared" si="4"/>
        <v>72789.111310000008</v>
      </c>
      <c r="AJ87" s="29">
        <f t="shared" si="4"/>
        <v>286838.22479000001</v>
      </c>
      <c r="AK87" s="29">
        <f t="shared" si="4"/>
        <v>76546.503900000011</v>
      </c>
      <c r="AL87" s="29">
        <f t="shared" si="4"/>
        <v>32772.366269999999</v>
      </c>
      <c r="AM87" s="29">
        <f t="shared" si="4"/>
        <v>691248.27576999995</v>
      </c>
      <c r="AN87" s="29">
        <f t="shared" si="4"/>
        <v>614183.50052</v>
      </c>
      <c r="AO87" s="29">
        <f t="shared" si="4"/>
        <v>207872.69738999999</v>
      </c>
      <c r="AP87" s="29">
        <f t="shared" si="4"/>
        <v>30299.835500000001</v>
      </c>
      <c r="AQ87" s="29">
        <f t="shared" si="4"/>
        <v>52145.046539999996</v>
      </c>
      <c r="AR87" s="29">
        <f t="shared" si="4"/>
        <v>102805.19710999999</v>
      </c>
      <c r="AS87" s="29">
        <f t="shared" si="4"/>
        <v>111985.22270999999</v>
      </c>
      <c r="AT87" s="29">
        <f t="shared" si="4"/>
        <v>13296.12845</v>
      </c>
      <c r="AU87" s="29">
        <f t="shared" si="4"/>
        <v>0</v>
      </c>
      <c r="AV87" s="29">
        <f t="shared" si="4"/>
        <v>7200.9398000000001</v>
      </c>
      <c r="AW87" s="29">
        <f t="shared" si="4"/>
        <v>1777683.4185799998</v>
      </c>
      <c r="AX87" s="29">
        <f t="shared" si="5"/>
        <v>208407.97543000002</v>
      </c>
      <c r="AY87" s="29">
        <f t="shared" si="5"/>
        <v>590732.90521</v>
      </c>
      <c r="AZ87" s="29">
        <f t="shared" si="5"/>
        <v>179396.09658000001</v>
      </c>
      <c r="BA87" s="29">
        <f t="shared" si="5"/>
        <v>497673.08508999995</v>
      </c>
      <c r="BB87" s="29">
        <f t="shared" si="5"/>
        <v>454093.25001999998</v>
      </c>
      <c r="BC87" s="29">
        <f t="shared" si="5"/>
        <v>93173.141889999999</v>
      </c>
      <c r="BD87" s="29">
        <f t="shared" si="5"/>
        <v>22569.921879999998</v>
      </c>
      <c r="BE87" s="29">
        <f t="shared" si="5"/>
        <v>47094.646000000001</v>
      </c>
      <c r="BF87" s="29">
        <f t="shared" si="5"/>
        <v>55096.461539999997</v>
      </c>
    </row>
    <row r="88" spans="2:58" ht="16.5" x14ac:dyDescent="0.3">
      <c r="B88">
        <v>13</v>
      </c>
      <c r="C88" s="23">
        <v>41243</v>
      </c>
      <c r="D88" s="29">
        <f t="shared" si="2"/>
        <v>49338043.516860001</v>
      </c>
      <c r="E88" s="29">
        <f t="shared" si="2"/>
        <v>15631748.45545</v>
      </c>
      <c r="F88" s="29">
        <f t="shared" si="2"/>
        <v>20695145.41663</v>
      </c>
      <c r="G88" s="29">
        <f t="shared" si="2"/>
        <v>33499887.439610001</v>
      </c>
      <c r="H88" s="29">
        <f t="shared" si="2"/>
        <v>2213234.5135100004</v>
      </c>
      <c r="I88" s="29">
        <f t="shared" si="2"/>
        <v>4167509.0308099999</v>
      </c>
      <c r="J88" s="29">
        <f t="shared" si="2"/>
        <v>3693191.02721</v>
      </c>
      <c r="K88" s="29">
        <f t="shared" si="2"/>
        <v>2391835.1657600002</v>
      </c>
      <c r="L88" s="29">
        <f t="shared" si="2"/>
        <v>1449416.189</v>
      </c>
      <c r="M88" s="29">
        <f t="shared" si="2"/>
        <v>0</v>
      </c>
      <c r="P88">
        <v>13</v>
      </c>
      <c r="Q88" s="3">
        <v>41243</v>
      </c>
      <c r="R88" s="29">
        <f t="shared" si="3"/>
        <v>33499887.439610001</v>
      </c>
      <c r="S88" s="29">
        <f t="shared" si="3"/>
        <v>49338043.516860001</v>
      </c>
      <c r="T88" s="29">
        <f t="shared" si="3"/>
        <v>20695145.41663</v>
      </c>
      <c r="U88" s="29">
        <f t="shared" si="3"/>
        <v>1218791.5611099999</v>
      </c>
      <c r="V88" s="29">
        <f t="shared" si="3"/>
        <v>728243.34559000004</v>
      </c>
      <c r="W88" s="29">
        <f t="shared" si="3"/>
        <v>1608870.4867100001</v>
      </c>
      <c r="X88" s="29">
        <f t="shared" si="3"/>
        <v>2489465.6316499999</v>
      </c>
      <c r="Y88" s="29">
        <f t="shared" si="3"/>
        <v>1031101.10149</v>
      </c>
      <c r="Z88" s="29">
        <f t="shared" si="3"/>
        <v>1044163.5438700001</v>
      </c>
      <c r="AA88" s="29">
        <f t="shared" si="3"/>
        <v>614058.11337000004</v>
      </c>
      <c r="AB88" s="29">
        <f t="shared" si="3"/>
        <v>311808.95130000002</v>
      </c>
      <c r="AC88" s="29">
        <f t="shared" si="3"/>
        <v>222420.66404</v>
      </c>
      <c r="AD88" s="29">
        <f t="shared" si="3"/>
        <v>167642.57794999998</v>
      </c>
      <c r="AE88" s="29">
        <f t="shared" si="3"/>
        <v>1209479.59953</v>
      </c>
      <c r="AF88" s="29">
        <f t="shared" si="3"/>
        <v>48757.955750000001</v>
      </c>
      <c r="AG88" s="29">
        <f t="shared" si="3"/>
        <v>607742.28150000004</v>
      </c>
      <c r="AH88" s="29">
        <f t="shared" si="4"/>
        <v>4682810.5647799997</v>
      </c>
      <c r="AI88" s="29">
        <f t="shared" si="4"/>
        <v>70677.150370000003</v>
      </c>
      <c r="AJ88" s="29">
        <f t="shared" si="4"/>
        <v>295429.79755999998</v>
      </c>
      <c r="AK88" s="29">
        <f t="shared" si="4"/>
        <v>76976.120030000005</v>
      </c>
      <c r="AL88" s="29">
        <f t="shared" si="4"/>
        <v>33114.738409999998</v>
      </c>
      <c r="AM88" s="29">
        <f t="shared" si="4"/>
        <v>692998.46774999995</v>
      </c>
      <c r="AN88" s="29">
        <f t="shared" si="4"/>
        <v>626988.53346000006</v>
      </c>
      <c r="AO88" s="29">
        <f t="shared" si="4"/>
        <v>213891.26111000002</v>
      </c>
      <c r="AP88" s="29">
        <f t="shared" si="4"/>
        <v>30677.185399999998</v>
      </c>
      <c r="AQ88" s="29">
        <f t="shared" si="4"/>
        <v>52442.685079999996</v>
      </c>
      <c r="AR88" s="29">
        <f t="shared" si="4"/>
        <v>105093.42212999999</v>
      </c>
      <c r="AS88" s="29">
        <f t="shared" si="4"/>
        <v>115556.10303</v>
      </c>
      <c r="AT88" s="29">
        <f t="shared" si="4"/>
        <v>13510.962869999999</v>
      </c>
      <c r="AU88" s="29">
        <f t="shared" si="4"/>
        <v>0</v>
      </c>
      <c r="AV88" s="29">
        <f t="shared" si="4"/>
        <v>7482.5926600000003</v>
      </c>
      <c r="AW88" s="29">
        <f t="shared" si="4"/>
        <v>1861462.8222999999</v>
      </c>
      <c r="AX88" s="29">
        <f t="shared" si="5"/>
        <v>214067.01327000002</v>
      </c>
      <c r="AY88" s="29">
        <f t="shared" si="5"/>
        <v>612609.75436000002</v>
      </c>
      <c r="AZ88" s="29">
        <f t="shared" si="5"/>
        <v>181020.64621000001</v>
      </c>
      <c r="BA88" s="29">
        <f t="shared" si="5"/>
        <v>507427.57705999998</v>
      </c>
      <c r="BB88" s="29">
        <f t="shared" si="5"/>
        <v>462439.79629999999</v>
      </c>
      <c r="BC88" s="29">
        <f t="shared" si="5"/>
        <v>92169.134160000001</v>
      </c>
      <c r="BD88" s="29">
        <f t="shared" si="5"/>
        <v>22935.862719999997</v>
      </c>
      <c r="BE88" s="29">
        <f t="shared" si="5"/>
        <v>49784.583210000004</v>
      </c>
      <c r="BF88" s="29">
        <f t="shared" si="5"/>
        <v>58671.018320000003</v>
      </c>
    </row>
    <row r="89" spans="2:58" ht="16.5" x14ac:dyDescent="0.3">
      <c r="B89">
        <v>14</v>
      </c>
      <c r="C89" s="23">
        <v>41274</v>
      </c>
      <c r="D89" s="29">
        <f t="shared" si="2"/>
        <v>49941087.999089994</v>
      </c>
      <c r="E89" s="29">
        <f t="shared" si="2"/>
        <v>15834532.665340001</v>
      </c>
      <c r="F89" s="29">
        <f t="shared" si="2"/>
        <v>20930686.17591</v>
      </c>
      <c r="G89" s="29">
        <f t="shared" si="2"/>
        <v>33536420.619240001</v>
      </c>
      <c r="H89" s="29">
        <f t="shared" si="2"/>
        <v>2412717.5087600001</v>
      </c>
      <c r="I89" s="29">
        <f t="shared" si="2"/>
        <v>4132517.4811100001</v>
      </c>
      <c r="J89" s="29">
        <f t="shared" si="2"/>
        <v>3703973.09124</v>
      </c>
      <c r="K89" s="29">
        <f t="shared" si="2"/>
        <v>2370713.3791499999</v>
      </c>
      <c r="L89" s="29">
        <f t="shared" si="2"/>
        <v>1545458.3369799999</v>
      </c>
      <c r="M89" s="29">
        <f t="shared" si="2"/>
        <v>0</v>
      </c>
      <c r="P89">
        <v>14</v>
      </c>
      <c r="Q89" s="3">
        <v>41274</v>
      </c>
      <c r="R89" s="29">
        <f t="shared" si="3"/>
        <v>33536420.619240001</v>
      </c>
      <c r="S89" s="29">
        <f t="shared" si="3"/>
        <v>49941087.999089994</v>
      </c>
      <c r="T89" s="29">
        <f t="shared" si="3"/>
        <v>20930686.17591</v>
      </c>
      <c r="U89" s="29">
        <f t="shared" si="3"/>
        <v>1196413.8762000001</v>
      </c>
      <c r="V89" s="29">
        <f t="shared" si="3"/>
        <v>690116.19894000003</v>
      </c>
      <c r="W89" s="29">
        <f t="shared" si="3"/>
        <v>1579199.8375500001</v>
      </c>
      <c r="X89" s="29">
        <f t="shared" si="3"/>
        <v>2503157.6680000001</v>
      </c>
      <c r="Y89" s="29">
        <f t="shared" si="3"/>
        <v>1053240.5179400002</v>
      </c>
      <c r="Z89" s="29">
        <f t="shared" si="3"/>
        <v>1067842.04216</v>
      </c>
      <c r="AA89" s="29">
        <f t="shared" si="3"/>
        <v>617400.54703000002</v>
      </c>
      <c r="AB89" s="29">
        <f t="shared" si="3"/>
        <v>307360.99330000003</v>
      </c>
      <c r="AC89" s="29">
        <f t="shared" si="3"/>
        <v>219337.76035</v>
      </c>
      <c r="AD89" s="29">
        <f t="shared" si="3"/>
        <v>165323.62347999998</v>
      </c>
      <c r="AE89" s="29">
        <f t="shared" si="3"/>
        <v>1204464.31317</v>
      </c>
      <c r="AF89" s="29">
        <f t="shared" si="3"/>
        <v>48628.412170000003</v>
      </c>
      <c r="AG89" s="29">
        <f t="shared" si="3"/>
        <v>615428.02561000001</v>
      </c>
      <c r="AH89" s="29">
        <f t="shared" si="4"/>
        <v>4732016.0155100003</v>
      </c>
      <c r="AI89" s="29">
        <f t="shared" si="4"/>
        <v>51183.09506</v>
      </c>
      <c r="AJ89" s="29">
        <f t="shared" si="4"/>
        <v>301014.9755</v>
      </c>
      <c r="AK89" s="29">
        <f t="shared" si="4"/>
        <v>74673.339939999991</v>
      </c>
      <c r="AL89" s="29">
        <f t="shared" si="4"/>
        <v>32447.080260000002</v>
      </c>
      <c r="AM89" s="29">
        <f t="shared" si="4"/>
        <v>695867.58337999997</v>
      </c>
      <c r="AN89" s="29">
        <f t="shared" si="4"/>
        <v>637602.49161000003</v>
      </c>
      <c r="AO89" s="29">
        <f t="shared" si="4"/>
        <v>0</v>
      </c>
      <c r="AP89" s="29">
        <f t="shared" si="4"/>
        <v>31124.687460000001</v>
      </c>
      <c r="AQ89" s="29">
        <f t="shared" si="4"/>
        <v>51477.707670000003</v>
      </c>
      <c r="AR89" s="29">
        <f t="shared" si="4"/>
        <v>108311.84513</v>
      </c>
      <c r="AS89" s="29">
        <f t="shared" si="4"/>
        <v>115474.25996</v>
      </c>
      <c r="AT89" s="29">
        <f t="shared" si="4"/>
        <v>13930.951999999999</v>
      </c>
      <c r="AU89" s="29">
        <f t="shared" si="4"/>
        <v>0</v>
      </c>
      <c r="AV89" s="29">
        <f t="shared" si="4"/>
        <v>7398.4530500000001</v>
      </c>
      <c r="AW89" s="29">
        <f t="shared" si="4"/>
        <v>1911855.9431400001</v>
      </c>
      <c r="AX89" s="29">
        <f t="shared" si="5"/>
        <v>217948.63302000001</v>
      </c>
      <c r="AY89" s="29">
        <f t="shared" si="5"/>
        <v>607604.91790999996</v>
      </c>
      <c r="AZ89" s="29">
        <f t="shared" si="5"/>
        <v>182100.38751</v>
      </c>
      <c r="BA89" s="29">
        <f t="shared" si="5"/>
        <v>516513.09773000004</v>
      </c>
      <c r="BB89" s="29">
        <f t="shared" si="5"/>
        <v>458875.03232999996</v>
      </c>
      <c r="BC89" s="29">
        <f t="shared" si="5"/>
        <v>84664.922129999992</v>
      </c>
      <c r="BD89" s="29">
        <f t="shared" si="5"/>
        <v>24543.164719999997</v>
      </c>
      <c r="BE89" s="29">
        <f t="shared" si="5"/>
        <v>52052.131509999999</v>
      </c>
      <c r="BF89" s="29">
        <f t="shared" si="5"/>
        <v>59485.208310000002</v>
      </c>
    </row>
    <row r="90" spans="2:58" ht="16.5" x14ac:dyDescent="0.3">
      <c r="B90">
        <v>15</v>
      </c>
      <c r="C90" s="23">
        <v>41305</v>
      </c>
      <c r="D90" s="29">
        <f t="shared" si="2"/>
        <v>50630079.797879994</v>
      </c>
      <c r="E90" s="29">
        <f t="shared" si="2"/>
        <v>15510295.122500001</v>
      </c>
      <c r="F90" s="29">
        <f t="shared" si="2"/>
        <v>21253196.007319998</v>
      </c>
      <c r="G90" s="29">
        <f t="shared" si="2"/>
        <v>33245205.267810002</v>
      </c>
      <c r="H90" s="29">
        <f t="shared" si="2"/>
        <v>2322287.4915</v>
      </c>
      <c r="I90" s="29">
        <f t="shared" si="2"/>
        <v>4251124.96887</v>
      </c>
      <c r="J90" s="29">
        <f t="shared" si="2"/>
        <v>3769158.6110200002</v>
      </c>
      <c r="K90" s="29">
        <f t="shared" si="2"/>
        <v>2339692.7928499999</v>
      </c>
      <c r="L90" s="29">
        <f t="shared" si="2"/>
        <v>1554201.22046</v>
      </c>
      <c r="M90" s="29">
        <f t="shared" si="2"/>
        <v>0</v>
      </c>
      <c r="P90">
        <v>15</v>
      </c>
      <c r="Q90" s="3">
        <v>41305</v>
      </c>
      <c r="R90" s="29">
        <f t="shared" si="3"/>
        <v>33245205.267810002</v>
      </c>
      <c r="S90" s="29">
        <f t="shared" si="3"/>
        <v>50630079.797879994</v>
      </c>
      <c r="T90" s="29">
        <f t="shared" si="3"/>
        <v>21253196.007319998</v>
      </c>
      <c r="U90" s="29">
        <f t="shared" si="3"/>
        <v>1205216.04898</v>
      </c>
      <c r="V90" s="29">
        <f t="shared" si="3"/>
        <v>675296.68469000002</v>
      </c>
      <c r="W90" s="29">
        <f t="shared" si="3"/>
        <v>1595207.1678299999</v>
      </c>
      <c r="X90" s="29">
        <f t="shared" si="3"/>
        <v>2510918.2485000002</v>
      </c>
      <c r="Y90" s="29">
        <f t="shared" si="3"/>
        <v>1051298.8114500002</v>
      </c>
      <c r="Z90" s="29">
        <f t="shared" si="3"/>
        <v>1060121.43447</v>
      </c>
      <c r="AA90" s="29">
        <f t="shared" si="3"/>
        <v>613295.27761999995</v>
      </c>
      <c r="AB90" s="29">
        <f t="shared" si="3"/>
        <v>305491.14938000002</v>
      </c>
      <c r="AC90" s="29">
        <f t="shared" si="3"/>
        <v>217330.90062</v>
      </c>
      <c r="AD90" s="29">
        <f t="shared" si="3"/>
        <v>161131.68831999999</v>
      </c>
      <c r="AE90" s="29">
        <f t="shared" si="3"/>
        <v>1212640.81112</v>
      </c>
      <c r="AF90" s="29">
        <f t="shared" si="3"/>
        <v>48807.281990000003</v>
      </c>
      <c r="AG90" s="29">
        <f t="shared" si="3"/>
        <v>612860.00224000006</v>
      </c>
      <c r="AH90" s="29">
        <f t="shared" si="4"/>
        <v>4713343.4214899996</v>
      </c>
      <c r="AI90" s="29">
        <f t="shared" si="4"/>
        <v>260642.82915999999</v>
      </c>
      <c r="AJ90" s="29">
        <f t="shared" si="4"/>
        <v>306031.0882</v>
      </c>
      <c r="AK90" s="29">
        <f t="shared" si="4"/>
        <v>76131.58077</v>
      </c>
      <c r="AL90" s="29">
        <f t="shared" si="4"/>
        <v>30215.959059999997</v>
      </c>
      <c r="AM90" s="29">
        <f t="shared" si="4"/>
        <v>701167.23751999997</v>
      </c>
      <c r="AN90" s="29">
        <f t="shared" si="4"/>
        <v>644419.62187000003</v>
      </c>
      <c r="AO90" s="29">
        <f t="shared" si="4"/>
        <v>0</v>
      </c>
      <c r="AP90" s="29">
        <f t="shared" si="4"/>
        <v>31921.613739999997</v>
      </c>
      <c r="AQ90" s="29">
        <f t="shared" si="4"/>
        <v>52156.120590000006</v>
      </c>
      <c r="AR90" s="29">
        <f t="shared" si="4"/>
        <v>110585.0913</v>
      </c>
      <c r="AS90" s="29">
        <f t="shared" si="4"/>
        <v>115867.27348</v>
      </c>
      <c r="AT90" s="29">
        <f t="shared" si="4"/>
        <v>14262.56611</v>
      </c>
      <c r="AU90" s="29">
        <f t="shared" si="4"/>
        <v>0</v>
      </c>
      <c r="AV90" s="29">
        <f t="shared" si="4"/>
        <v>7100.6497099999997</v>
      </c>
      <c r="AW90" s="29">
        <f t="shared" si="4"/>
        <v>1962040.4513800002</v>
      </c>
      <c r="AX90" s="29">
        <f t="shared" si="5"/>
        <v>218159.65366000001</v>
      </c>
      <c r="AY90" s="29">
        <f t="shared" si="5"/>
        <v>613669.97540999996</v>
      </c>
      <c r="AZ90" s="29">
        <f t="shared" si="5"/>
        <v>180913.48886000001</v>
      </c>
      <c r="BA90" s="29">
        <f t="shared" si="5"/>
        <v>516943.41798000003</v>
      </c>
      <c r="BB90" s="29">
        <f t="shared" si="5"/>
        <v>454057.58892000001</v>
      </c>
      <c r="BC90" s="29">
        <f t="shared" si="5"/>
        <v>84661.191819999993</v>
      </c>
      <c r="BD90" s="29">
        <f t="shared" si="5"/>
        <v>24039.551170000002</v>
      </c>
      <c r="BE90" s="29">
        <f t="shared" si="5"/>
        <v>54847.665270000005</v>
      </c>
      <c r="BF90" s="29">
        <f t="shared" si="5"/>
        <v>61359.900139999998</v>
      </c>
    </row>
    <row r="91" spans="2:58" ht="16.5" x14ac:dyDescent="0.3">
      <c r="B91">
        <v>16</v>
      </c>
      <c r="C91" s="23">
        <v>41333</v>
      </c>
      <c r="D91" s="29">
        <f t="shared" si="2"/>
        <v>51135230.053019993</v>
      </c>
      <c r="E91" s="29">
        <f t="shared" si="2"/>
        <v>15863793.63036</v>
      </c>
      <c r="F91" s="29">
        <f t="shared" si="2"/>
        <v>21685462.106320001</v>
      </c>
      <c r="G91" s="29">
        <f t="shared" si="2"/>
        <v>33221968.961890001</v>
      </c>
      <c r="H91" s="29">
        <f t="shared" si="2"/>
        <v>2292217.2125100004</v>
      </c>
      <c r="I91" s="29">
        <f t="shared" si="2"/>
        <v>4349279.9193100007</v>
      </c>
      <c r="J91" s="29">
        <f t="shared" si="2"/>
        <v>3782551.1974299997</v>
      </c>
      <c r="K91" s="29">
        <f t="shared" si="2"/>
        <v>2336209.42325</v>
      </c>
      <c r="L91" s="29">
        <f t="shared" si="2"/>
        <v>1523884.54755</v>
      </c>
      <c r="M91" s="29">
        <f t="shared" si="2"/>
        <v>0</v>
      </c>
      <c r="P91">
        <v>16</v>
      </c>
      <c r="Q91" s="3">
        <v>41333</v>
      </c>
      <c r="R91" s="29">
        <f t="shared" si="3"/>
        <v>33221968.961890001</v>
      </c>
      <c r="S91" s="29">
        <f t="shared" si="3"/>
        <v>51135230.053019993</v>
      </c>
      <c r="T91" s="29">
        <f t="shared" si="3"/>
        <v>21685462.106320001</v>
      </c>
      <c r="U91" s="29">
        <f t="shared" si="3"/>
        <v>1205125.49841</v>
      </c>
      <c r="V91" s="29">
        <f t="shared" si="3"/>
        <v>673523.45824000007</v>
      </c>
      <c r="W91" s="29">
        <f t="shared" si="3"/>
        <v>1620334.3818399999</v>
      </c>
      <c r="X91" s="29">
        <f t="shared" si="3"/>
        <v>2542742.3720100001</v>
      </c>
      <c r="Y91" s="29">
        <f t="shared" si="3"/>
        <v>1061579.6950099999</v>
      </c>
      <c r="Z91" s="29">
        <f t="shared" si="3"/>
        <v>1069798.25208</v>
      </c>
      <c r="AA91" s="29">
        <f t="shared" si="3"/>
        <v>613476.47737999994</v>
      </c>
      <c r="AB91" s="29">
        <f t="shared" si="3"/>
        <v>303785.35879999999</v>
      </c>
      <c r="AC91" s="29">
        <f t="shared" si="3"/>
        <v>217323.69905000002</v>
      </c>
      <c r="AD91" s="29">
        <f t="shared" si="3"/>
        <v>161484.03772999998</v>
      </c>
      <c r="AE91" s="29">
        <f t="shared" si="3"/>
        <v>1231820.4783699999</v>
      </c>
      <c r="AF91" s="29">
        <f t="shared" si="3"/>
        <v>48337.801909999995</v>
      </c>
      <c r="AG91" s="29">
        <f t="shared" si="3"/>
        <v>619933.93816999998</v>
      </c>
      <c r="AH91" s="29">
        <f t="shared" si="4"/>
        <v>4716957.5022399994</v>
      </c>
      <c r="AI91" s="29">
        <f t="shared" si="4"/>
        <v>249979.02872999999</v>
      </c>
      <c r="AJ91" s="29">
        <f t="shared" si="4"/>
        <v>313121.44549999997</v>
      </c>
      <c r="AK91" s="29">
        <f t="shared" si="4"/>
        <v>75991.66</v>
      </c>
      <c r="AL91" s="29">
        <f t="shared" si="4"/>
        <v>30240.970949999999</v>
      </c>
      <c r="AM91" s="29">
        <f t="shared" si="4"/>
        <v>703201.95798000006</v>
      </c>
      <c r="AN91" s="29">
        <f t="shared" si="4"/>
        <v>638634.48451999994</v>
      </c>
      <c r="AO91" s="29">
        <f t="shared" si="4"/>
        <v>0</v>
      </c>
      <c r="AP91" s="29">
        <f t="shared" si="4"/>
        <v>32734.88103</v>
      </c>
      <c r="AQ91" s="29">
        <f t="shared" si="4"/>
        <v>52612.971729999997</v>
      </c>
      <c r="AR91" s="29">
        <f t="shared" si="4"/>
        <v>112299.83124</v>
      </c>
      <c r="AS91" s="29">
        <f t="shared" si="4"/>
        <v>118357.66644</v>
      </c>
      <c r="AT91" s="29">
        <f t="shared" si="4"/>
        <v>14969.676529999999</v>
      </c>
      <c r="AU91" s="29">
        <f t="shared" si="4"/>
        <v>0</v>
      </c>
      <c r="AV91" s="29">
        <f t="shared" si="4"/>
        <v>7008.4999500000004</v>
      </c>
      <c r="AW91" s="29">
        <f t="shared" si="4"/>
        <v>2019110.43909</v>
      </c>
      <c r="AX91" s="29">
        <f t="shared" si="5"/>
        <v>219910.2225</v>
      </c>
      <c r="AY91" s="29">
        <f t="shared" si="5"/>
        <v>623101.17455</v>
      </c>
      <c r="AZ91" s="29">
        <f t="shared" si="5"/>
        <v>180128.27734999999</v>
      </c>
      <c r="BA91" s="29">
        <f t="shared" si="5"/>
        <v>526329.08759999997</v>
      </c>
      <c r="BB91" s="29">
        <f t="shared" si="5"/>
        <v>454007.94877999998</v>
      </c>
      <c r="BC91" s="29">
        <f t="shared" si="5"/>
        <v>81126.10162999999</v>
      </c>
      <c r="BD91" s="29">
        <f t="shared" si="5"/>
        <v>23618.942440000003</v>
      </c>
      <c r="BE91" s="29">
        <f t="shared" si="5"/>
        <v>57337.657729999999</v>
      </c>
      <c r="BF91" s="29">
        <f t="shared" si="5"/>
        <v>64013.66994</v>
      </c>
    </row>
    <row r="92" spans="2:58" ht="16.5" x14ac:dyDescent="0.3">
      <c r="B92">
        <v>17</v>
      </c>
      <c r="C92" s="23">
        <v>41364</v>
      </c>
      <c r="D92" s="29">
        <f t="shared" si="2"/>
        <v>51120523.449430004</v>
      </c>
      <c r="E92" s="29">
        <f t="shared" si="2"/>
        <v>16288027.696389999</v>
      </c>
      <c r="F92" s="29">
        <f t="shared" si="2"/>
        <v>21754895.5513</v>
      </c>
      <c r="G92" s="29">
        <f t="shared" si="2"/>
        <v>33995175.334810004</v>
      </c>
      <c r="H92" s="29">
        <f t="shared" si="2"/>
        <v>2327690.2689499999</v>
      </c>
      <c r="I92" s="29">
        <f t="shared" si="2"/>
        <v>4478249.9846999999</v>
      </c>
      <c r="J92" s="29">
        <f t="shared" si="2"/>
        <v>4171305.0877499999</v>
      </c>
      <c r="K92" s="29">
        <f t="shared" si="2"/>
        <v>2362382.5095100002</v>
      </c>
      <c r="L92" s="29">
        <f t="shared" si="2"/>
        <v>1622682.8913199999</v>
      </c>
      <c r="M92" s="29">
        <f t="shared" si="2"/>
        <v>0</v>
      </c>
      <c r="P92">
        <v>17</v>
      </c>
      <c r="Q92" s="3">
        <v>41364</v>
      </c>
      <c r="R92" s="29">
        <f t="shared" si="3"/>
        <v>33995175.334810004</v>
      </c>
      <c r="S92" s="29">
        <f t="shared" si="3"/>
        <v>51120523.449430004</v>
      </c>
      <c r="T92" s="29">
        <f t="shared" si="3"/>
        <v>21754895.5513</v>
      </c>
      <c r="U92" s="29">
        <f t="shared" si="3"/>
        <v>1192600.1289600001</v>
      </c>
      <c r="V92" s="29">
        <f t="shared" si="3"/>
        <v>670721.61330999993</v>
      </c>
      <c r="W92" s="29">
        <f t="shared" si="3"/>
        <v>1620970.7184000001</v>
      </c>
      <c r="X92" s="29">
        <f t="shared" si="3"/>
        <v>2570517.39438</v>
      </c>
      <c r="Y92" s="29">
        <f t="shared" si="3"/>
        <v>1074954.54632</v>
      </c>
      <c r="Z92" s="29">
        <f t="shared" si="3"/>
        <v>1078781.9741300002</v>
      </c>
      <c r="AA92" s="29">
        <f t="shared" si="3"/>
        <v>614491.4818200001</v>
      </c>
      <c r="AB92" s="29">
        <f t="shared" si="3"/>
        <v>299024.23676999996</v>
      </c>
      <c r="AC92" s="29">
        <f t="shared" si="3"/>
        <v>216171.76503000001</v>
      </c>
      <c r="AD92" s="29">
        <f t="shared" si="3"/>
        <v>158913.67458000002</v>
      </c>
      <c r="AE92" s="29">
        <f t="shared" si="3"/>
        <v>1237584.45233</v>
      </c>
      <c r="AF92" s="29">
        <f t="shared" si="3"/>
        <v>48143.214599999999</v>
      </c>
      <c r="AG92" s="29">
        <f t="shared" si="3"/>
        <v>621672.12683000008</v>
      </c>
      <c r="AH92" s="29">
        <f t="shared" si="4"/>
        <v>4677569.4493900007</v>
      </c>
      <c r="AI92" s="29">
        <f t="shared" si="4"/>
        <v>247760.73314</v>
      </c>
      <c r="AJ92" s="29">
        <f t="shared" si="4"/>
        <v>321710.79960999999</v>
      </c>
      <c r="AK92" s="29">
        <f t="shared" si="4"/>
        <v>75870.151370000007</v>
      </c>
      <c r="AL92" s="29">
        <f t="shared" si="4"/>
        <v>29514.421350000001</v>
      </c>
      <c r="AM92" s="29">
        <f t="shared" si="4"/>
        <v>713484.41929999995</v>
      </c>
      <c r="AN92" s="29">
        <f t="shared" si="4"/>
        <v>628227.07909000001</v>
      </c>
      <c r="AO92" s="29">
        <f t="shared" si="4"/>
        <v>0</v>
      </c>
      <c r="AP92" s="29">
        <f t="shared" si="4"/>
        <v>32608.656019999999</v>
      </c>
      <c r="AQ92" s="29">
        <f t="shared" si="4"/>
        <v>52291.047009999995</v>
      </c>
      <c r="AR92" s="29">
        <f t="shared" si="4"/>
        <v>115133.65512000001</v>
      </c>
      <c r="AS92" s="29">
        <f t="shared" si="4"/>
        <v>118947.76875</v>
      </c>
      <c r="AT92" s="29">
        <f t="shared" si="4"/>
        <v>16472.43852</v>
      </c>
      <c r="AU92" s="29">
        <f t="shared" si="4"/>
        <v>0</v>
      </c>
      <c r="AV92" s="29">
        <f t="shared" si="4"/>
        <v>6990.5067199999994</v>
      </c>
      <c r="AW92" s="29">
        <f t="shared" si="4"/>
        <v>2068763.7665500001</v>
      </c>
      <c r="AX92" s="29">
        <f t="shared" si="5"/>
        <v>221901.27722999998</v>
      </c>
      <c r="AY92" s="29">
        <f t="shared" si="5"/>
        <v>632590.55576000002</v>
      </c>
      <c r="AZ92" s="29">
        <f t="shared" si="5"/>
        <v>181016.07540999999</v>
      </c>
      <c r="BA92" s="29">
        <f t="shared" si="5"/>
        <v>535216.44732000004</v>
      </c>
      <c r="BB92" s="29">
        <f t="shared" si="5"/>
        <v>454159.8394</v>
      </c>
      <c r="BC92" s="29">
        <f t="shared" si="5"/>
        <v>79646.726319999987</v>
      </c>
      <c r="BD92" s="29">
        <f t="shared" si="5"/>
        <v>23804.506089999999</v>
      </c>
      <c r="BE92" s="29">
        <f t="shared" si="5"/>
        <v>59049.114390000002</v>
      </c>
      <c r="BF92" s="29">
        <f t="shared" si="5"/>
        <v>66332.792520000003</v>
      </c>
    </row>
    <row r="93" spans="2:58" ht="16.5" x14ac:dyDescent="0.3">
      <c r="B93">
        <v>18</v>
      </c>
      <c r="C93" s="23">
        <v>41394</v>
      </c>
      <c r="D93" s="29">
        <f t="shared" si="2"/>
        <v>51469244.951160006</v>
      </c>
      <c r="E93" s="29">
        <f t="shared" si="2"/>
        <v>16547721.75203</v>
      </c>
      <c r="F93" s="29">
        <f t="shared" si="2"/>
        <v>22440836.93079</v>
      </c>
      <c r="G93" s="29">
        <f t="shared" si="2"/>
        <v>34854018.86073</v>
      </c>
      <c r="H93" s="29">
        <f t="shared" si="2"/>
        <v>2241866.7505300003</v>
      </c>
      <c r="I93" s="29">
        <f t="shared" si="2"/>
        <v>4645131.8056800002</v>
      </c>
      <c r="J93" s="29">
        <f t="shared" si="2"/>
        <v>4231877.5391100002</v>
      </c>
      <c r="K93" s="29">
        <f t="shared" si="2"/>
        <v>2404495.44869</v>
      </c>
      <c r="L93" s="29">
        <f t="shared" si="2"/>
        <v>1641472.5011</v>
      </c>
      <c r="M93" s="29">
        <f t="shared" si="2"/>
        <v>0</v>
      </c>
      <c r="P93">
        <v>18</v>
      </c>
      <c r="Q93" s="3">
        <v>41394</v>
      </c>
      <c r="R93" s="29">
        <f t="shared" si="3"/>
        <v>34854018.86073</v>
      </c>
      <c r="S93" s="29">
        <f t="shared" si="3"/>
        <v>51469244.951160006</v>
      </c>
      <c r="T93" s="29">
        <f t="shared" si="3"/>
        <v>22440836.93079</v>
      </c>
      <c r="U93" s="29">
        <f t="shared" si="3"/>
        <v>1203272.6969100002</v>
      </c>
      <c r="V93" s="29">
        <f t="shared" si="3"/>
        <v>649668.75211999996</v>
      </c>
      <c r="W93" s="29">
        <f t="shared" si="3"/>
        <v>1642789.05703</v>
      </c>
      <c r="X93" s="29">
        <f t="shared" si="3"/>
        <v>2635268.9799000002</v>
      </c>
      <c r="Y93" s="29">
        <f t="shared" si="3"/>
        <v>1094599.52994</v>
      </c>
      <c r="Z93" s="29">
        <f t="shared" si="3"/>
        <v>1104426.51982</v>
      </c>
      <c r="AA93" s="29">
        <f t="shared" si="3"/>
        <v>618701.98346999998</v>
      </c>
      <c r="AB93" s="29">
        <f t="shared" si="3"/>
        <v>310038.15544</v>
      </c>
      <c r="AC93" s="29">
        <f t="shared" si="3"/>
        <v>216941.05718999999</v>
      </c>
      <c r="AD93" s="29">
        <f t="shared" si="3"/>
        <v>155530.74237999998</v>
      </c>
      <c r="AE93" s="29">
        <f t="shared" si="3"/>
        <v>1246275.0432599999</v>
      </c>
      <c r="AF93" s="29">
        <f t="shared" si="3"/>
        <v>48000.022979999994</v>
      </c>
      <c r="AG93" s="29">
        <f t="shared" si="3"/>
        <v>625156.73555999994</v>
      </c>
      <c r="AH93" s="29">
        <f t="shared" si="4"/>
        <v>4684036.3642700007</v>
      </c>
      <c r="AI93" s="29">
        <f t="shared" si="4"/>
        <v>244561.88950999998</v>
      </c>
      <c r="AJ93" s="29">
        <f t="shared" si="4"/>
        <v>333972.71461999998</v>
      </c>
      <c r="AK93" s="29">
        <f t="shared" si="4"/>
        <v>76626.084329999998</v>
      </c>
      <c r="AL93" s="29">
        <f t="shared" si="4"/>
        <v>30786.459510000001</v>
      </c>
      <c r="AM93" s="29">
        <f t="shared" si="4"/>
        <v>722101.07967999997</v>
      </c>
      <c r="AN93" s="29">
        <f t="shared" si="4"/>
        <v>636725.64663999993</v>
      </c>
      <c r="AO93" s="29">
        <f t="shared" si="4"/>
        <v>0</v>
      </c>
      <c r="AP93" s="29">
        <f t="shared" si="4"/>
        <v>33255.03989</v>
      </c>
      <c r="AQ93" s="29">
        <f t="shared" si="4"/>
        <v>52758.297729999998</v>
      </c>
      <c r="AR93" s="29">
        <f t="shared" si="4"/>
        <v>118246.13748</v>
      </c>
      <c r="AS93" s="29">
        <f t="shared" si="4"/>
        <v>118502.44283</v>
      </c>
      <c r="AT93" s="29">
        <f t="shared" si="4"/>
        <v>16907.992030000001</v>
      </c>
      <c r="AU93" s="29">
        <f t="shared" si="4"/>
        <v>0</v>
      </c>
      <c r="AV93" s="29">
        <f t="shared" si="4"/>
        <v>6816.1490300000005</v>
      </c>
      <c r="AW93" s="29">
        <f t="shared" si="4"/>
        <v>2134547.74719</v>
      </c>
      <c r="AX93" s="29">
        <f t="shared" si="5"/>
        <v>225290.56040000002</v>
      </c>
      <c r="AY93" s="29">
        <f t="shared" si="5"/>
        <v>642909.56261000002</v>
      </c>
      <c r="AZ93" s="29">
        <f t="shared" si="5"/>
        <v>179261.86861</v>
      </c>
      <c r="BA93" s="29">
        <f t="shared" si="5"/>
        <v>544185.91109000007</v>
      </c>
      <c r="BB93" s="29">
        <f t="shared" si="5"/>
        <v>456069.77854999999</v>
      </c>
      <c r="BC93" s="29">
        <f t="shared" si="5"/>
        <v>78288.636969999992</v>
      </c>
      <c r="BD93" s="29">
        <f t="shared" si="5"/>
        <v>23740.65007</v>
      </c>
      <c r="BE93" s="29">
        <f t="shared" si="5"/>
        <v>64522.94124</v>
      </c>
      <c r="BF93" s="29">
        <f t="shared" si="5"/>
        <v>68175.620609999998</v>
      </c>
    </row>
    <row r="94" spans="2:58" ht="16.5" x14ac:dyDescent="0.3">
      <c r="B94">
        <v>19</v>
      </c>
      <c r="C94" s="23">
        <v>41425</v>
      </c>
      <c r="D94" s="29">
        <f t="shared" si="2"/>
        <v>52758553.58839</v>
      </c>
      <c r="E94" s="29">
        <f t="shared" si="2"/>
        <v>17139650.110890001</v>
      </c>
      <c r="F94" s="29">
        <f t="shared" si="2"/>
        <v>22639803.473450001</v>
      </c>
      <c r="G94" s="29">
        <f t="shared" si="2"/>
        <v>35557418.455629997</v>
      </c>
      <c r="H94" s="29">
        <f t="shared" si="2"/>
        <v>2257424.9829699998</v>
      </c>
      <c r="I94" s="29">
        <f t="shared" si="2"/>
        <v>4922475.3251299998</v>
      </c>
      <c r="J94" s="29">
        <f t="shared" si="2"/>
        <v>4411513.8662</v>
      </c>
      <c r="K94" s="29">
        <f t="shared" si="2"/>
        <v>2446045.1912800004</v>
      </c>
      <c r="L94" s="29">
        <f t="shared" si="2"/>
        <v>1686081.2806199999</v>
      </c>
      <c r="M94" s="29">
        <f t="shared" si="2"/>
        <v>0</v>
      </c>
      <c r="P94">
        <v>19</v>
      </c>
      <c r="Q94" s="3">
        <v>41425</v>
      </c>
      <c r="R94" s="29">
        <f t="shared" si="3"/>
        <v>35557418.455629997</v>
      </c>
      <c r="S94" s="29">
        <f t="shared" si="3"/>
        <v>52758553.58839</v>
      </c>
      <c r="T94" s="29">
        <f t="shared" si="3"/>
        <v>22639803.473450001</v>
      </c>
      <c r="U94" s="29">
        <f t="shared" si="3"/>
        <v>1209490.9228299998</v>
      </c>
      <c r="V94" s="29">
        <f t="shared" si="3"/>
        <v>639635.1998099999</v>
      </c>
      <c r="W94" s="29">
        <f t="shared" si="3"/>
        <v>1692620.11723</v>
      </c>
      <c r="X94" s="29">
        <f t="shared" si="3"/>
        <v>2698046.91291</v>
      </c>
      <c r="Y94" s="29">
        <f t="shared" si="3"/>
        <v>1115560.8815899999</v>
      </c>
      <c r="Z94" s="29">
        <f t="shared" si="3"/>
        <v>1131675.5798199999</v>
      </c>
      <c r="AA94" s="29">
        <f t="shared" si="3"/>
        <v>626789.92817999993</v>
      </c>
      <c r="AB94" s="29">
        <f t="shared" si="3"/>
        <v>313939.96260000003</v>
      </c>
      <c r="AC94" s="29">
        <f t="shared" si="3"/>
        <v>214579.23937</v>
      </c>
      <c r="AD94" s="29">
        <f t="shared" si="3"/>
        <v>157781.18955000001</v>
      </c>
      <c r="AE94" s="29">
        <f t="shared" si="3"/>
        <v>1244921.6501800001</v>
      </c>
      <c r="AF94" s="29">
        <f t="shared" si="3"/>
        <v>47442.411909999995</v>
      </c>
      <c r="AG94" s="29">
        <f t="shared" si="3"/>
        <v>631851.97624999995</v>
      </c>
      <c r="AH94" s="29">
        <f t="shared" si="4"/>
        <v>4689149.2881700005</v>
      </c>
      <c r="AI94" s="29">
        <f t="shared" si="4"/>
        <v>247541.64679</v>
      </c>
      <c r="AJ94" s="29">
        <f t="shared" si="4"/>
        <v>350404.18874000001</v>
      </c>
      <c r="AK94" s="29">
        <f t="shared" si="4"/>
        <v>76076.04578</v>
      </c>
      <c r="AL94" s="29">
        <f t="shared" si="4"/>
        <v>32148.810579999998</v>
      </c>
      <c r="AM94" s="29">
        <f t="shared" si="4"/>
        <v>0</v>
      </c>
      <c r="AN94" s="29">
        <f t="shared" si="4"/>
        <v>643411.86834000004</v>
      </c>
      <c r="AO94" s="29">
        <f t="shared" si="4"/>
        <v>0</v>
      </c>
      <c r="AP94" s="29">
        <f t="shared" si="4"/>
        <v>33404.42598</v>
      </c>
      <c r="AQ94" s="29">
        <f t="shared" si="4"/>
        <v>53591.729060000005</v>
      </c>
      <c r="AR94" s="29">
        <f t="shared" si="4"/>
        <v>121825.52298000001</v>
      </c>
      <c r="AS94" s="29">
        <f t="shared" si="4"/>
        <v>117488.64973</v>
      </c>
      <c r="AT94" s="29">
        <f t="shared" si="4"/>
        <v>17627.720940000003</v>
      </c>
      <c r="AU94" s="29">
        <f t="shared" si="4"/>
        <v>0</v>
      </c>
      <c r="AV94" s="29">
        <f t="shared" si="4"/>
        <v>6699.5366100000001</v>
      </c>
      <c r="AW94" s="29">
        <f t="shared" si="4"/>
        <v>2194475.7592199999</v>
      </c>
      <c r="AX94" s="29">
        <f t="shared" si="5"/>
        <v>228401.42963</v>
      </c>
      <c r="AY94" s="29">
        <f t="shared" si="5"/>
        <v>663914.30425000004</v>
      </c>
      <c r="AZ94" s="29">
        <f t="shared" si="5"/>
        <v>177643.95961000002</v>
      </c>
      <c r="BA94" s="29">
        <f t="shared" si="5"/>
        <v>1264709.3113699998</v>
      </c>
      <c r="BB94" s="29">
        <f t="shared" si="5"/>
        <v>456109.37754000002</v>
      </c>
      <c r="BC94" s="29">
        <f t="shared" si="5"/>
        <v>78238.148090000002</v>
      </c>
      <c r="BD94" s="29">
        <f t="shared" si="5"/>
        <v>22859.499190000002</v>
      </c>
      <c r="BE94" s="29">
        <f t="shared" si="5"/>
        <v>66088.42469</v>
      </c>
      <c r="BF94" s="29">
        <f t="shared" si="5"/>
        <v>70150.78790000001</v>
      </c>
    </row>
    <row r="95" spans="2:58" ht="16.5" x14ac:dyDescent="0.3">
      <c r="B95">
        <v>20</v>
      </c>
      <c r="C95" s="23">
        <v>41455</v>
      </c>
      <c r="D95" s="29">
        <f t="shared" si="2"/>
        <v>52979117.857449993</v>
      </c>
      <c r="E95" s="29">
        <f t="shared" si="2"/>
        <v>17255995.337979998</v>
      </c>
      <c r="F95" s="29">
        <f t="shared" si="2"/>
        <v>23171123.166999999</v>
      </c>
      <c r="G95" s="29">
        <f t="shared" si="2"/>
        <v>36050209.095859997</v>
      </c>
      <c r="H95" s="29">
        <f t="shared" si="2"/>
        <v>2263935.7933100001</v>
      </c>
      <c r="I95" s="29">
        <f t="shared" si="2"/>
        <v>4937183.5504399994</v>
      </c>
      <c r="J95" s="29">
        <f t="shared" si="2"/>
        <v>4491139.6365</v>
      </c>
      <c r="K95" s="29">
        <f t="shared" si="2"/>
        <v>2523579.5320900003</v>
      </c>
      <c r="L95" s="29">
        <f t="shared" si="2"/>
        <v>1649521.0656099999</v>
      </c>
      <c r="M95" s="29">
        <f t="shared" si="2"/>
        <v>0</v>
      </c>
      <c r="P95">
        <v>20</v>
      </c>
      <c r="Q95" s="3">
        <v>41455</v>
      </c>
      <c r="R95" s="29">
        <f t="shared" si="3"/>
        <v>36050209.095859997</v>
      </c>
      <c r="S95" s="29">
        <f t="shared" si="3"/>
        <v>52979117.857449993</v>
      </c>
      <c r="T95" s="29">
        <f t="shared" si="3"/>
        <v>23171123.166999999</v>
      </c>
      <c r="U95" s="29">
        <f t="shared" si="3"/>
        <v>1211487.2215</v>
      </c>
      <c r="V95" s="29">
        <f t="shared" si="3"/>
        <v>612168.69998999999</v>
      </c>
      <c r="W95" s="29">
        <f t="shared" si="3"/>
        <v>1735179.0998</v>
      </c>
      <c r="X95" s="29">
        <f t="shared" si="3"/>
        <v>2730435.84094</v>
      </c>
      <c r="Y95" s="29">
        <f t="shared" si="3"/>
        <v>1131158.0510100001</v>
      </c>
      <c r="Z95" s="29">
        <f t="shared" si="3"/>
        <v>1147703.9003399999</v>
      </c>
      <c r="AA95" s="29">
        <f t="shared" si="3"/>
        <v>631478.59953000001</v>
      </c>
      <c r="AB95" s="29">
        <f t="shared" si="3"/>
        <v>311999.89876999997</v>
      </c>
      <c r="AC95" s="29">
        <f t="shared" si="3"/>
        <v>202753.68568</v>
      </c>
      <c r="AD95" s="29">
        <f t="shared" si="3"/>
        <v>156266.69012000001</v>
      </c>
      <c r="AE95" s="29">
        <f t="shared" si="3"/>
        <v>1250095.7972899999</v>
      </c>
      <c r="AF95" s="29">
        <f t="shared" si="3"/>
        <v>46285.451560000001</v>
      </c>
      <c r="AG95" s="29">
        <f t="shared" si="3"/>
        <v>639113.08900000004</v>
      </c>
      <c r="AH95" s="29">
        <f t="shared" si="4"/>
        <v>4653786.9457700001</v>
      </c>
      <c r="AI95" s="29">
        <f t="shared" si="4"/>
        <v>244273.69361000002</v>
      </c>
      <c r="AJ95" s="29">
        <f t="shared" si="4"/>
        <v>357710.45880999998</v>
      </c>
      <c r="AK95" s="29">
        <f t="shared" si="4"/>
        <v>73827.500400000004</v>
      </c>
      <c r="AL95" s="29">
        <f t="shared" si="4"/>
        <v>33835.459390000004</v>
      </c>
      <c r="AM95" s="29">
        <f t="shared" si="4"/>
        <v>0</v>
      </c>
      <c r="AN95" s="29">
        <f t="shared" si="4"/>
        <v>696519.52007000009</v>
      </c>
      <c r="AO95" s="29">
        <f t="shared" si="4"/>
        <v>0</v>
      </c>
      <c r="AP95" s="29">
        <f t="shared" si="4"/>
        <v>32626.903710000002</v>
      </c>
      <c r="AQ95" s="29">
        <f t="shared" si="4"/>
        <v>53216.87444</v>
      </c>
      <c r="AR95" s="29">
        <f t="shared" si="4"/>
        <v>124087.82140999999</v>
      </c>
      <c r="AS95" s="29">
        <f t="shared" si="4"/>
        <v>118558.61425</v>
      </c>
      <c r="AT95" s="29">
        <f t="shared" si="4"/>
        <v>18165.71155</v>
      </c>
      <c r="AU95" s="29">
        <f t="shared" si="4"/>
        <v>0</v>
      </c>
      <c r="AV95" s="29">
        <f t="shared" si="4"/>
        <v>7085.2908699999998</v>
      </c>
      <c r="AW95" s="29">
        <f t="shared" si="4"/>
        <v>2233477.9463499999</v>
      </c>
      <c r="AX95" s="29">
        <f t="shared" si="5"/>
        <v>231844.95128000001</v>
      </c>
      <c r="AY95" s="29">
        <f t="shared" si="5"/>
        <v>680105.41486000002</v>
      </c>
      <c r="AZ95" s="29">
        <f t="shared" si="5"/>
        <v>178165.22427000001</v>
      </c>
      <c r="BA95" s="29">
        <f t="shared" si="5"/>
        <v>1270551.3377799999</v>
      </c>
      <c r="BB95" s="29">
        <f t="shared" si="5"/>
        <v>454897.82530999999</v>
      </c>
      <c r="BC95" s="29">
        <f t="shared" si="5"/>
        <v>77720.536010000011</v>
      </c>
      <c r="BD95" s="29">
        <f t="shared" si="5"/>
        <v>22634.855449999999</v>
      </c>
      <c r="BE95" s="29">
        <f t="shared" si="5"/>
        <v>72368.004430000001</v>
      </c>
      <c r="BF95" s="29">
        <f t="shared" si="5"/>
        <v>70773.16936</v>
      </c>
    </row>
    <row r="96" spans="2:58" ht="16.5" x14ac:dyDescent="0.3">
      <c r="B96">
        <v>21</v>
      </c>
      <c r="C96" s="23">
        <v>41486</v>
      </c>
      <c r="D96" s="29">
        <f t="shared" si="2"/>
        <v>54352791.975019999</v>
      </c>
      <c r="E96" s="29">
        <f t="shared" si="2"/>
        <v>17720539.168740001</v>
      </c>
      <c r="F96" s="29">
        <f t="shared" si="2"/>
        <v>23500748.529319998</v>
      </c>
      <c r="G96" s="29">
        <f t="shared" si="2"/>
        <v>36204161.262120001</v>
      </c>
      <c r="H96" s="29">
        <f t="shared" si="2"/>
        <v>2490579.8843299998</v>
      </c>
      <c r="I96" s="29">
        <f t="shared" si="2"/>
        <v>5109517.9611999998</v>
      </c>
      <c r="J96" s="29">
        <f t="shared" si="2"/>
        <v>4598185.2715299996</v>
      </c>
      <c r="K96" s="29">
        <f t="shared" si="2"/>
        <v>2539323.2856100001</v>
      </c>
      <c r="L96" s="29">
        <f t="shared" si="2"/>
        <v>1601662.93732</v>
      </c>
      <c r="M96" s="29">
        <f t="shared" si="2"/>
        <v>0</v>
      </c>
      <c r="P96">
        <v>21</v>
      </c>
      <c r="Q96" s="3">
        <v>41486</v>
      </c>
      <c r="R96" s="29">
        <f t="shared" si="3"/>
        <v>36204161.262120001</v>
      </c>
      <c r="S96" s="29">
        <f t="shared" si="3"/>
        <v>54352791.975019999</v>
      </c>
      <c r="T96" s="29">
        <f t="shared" si="3"/>
        <v>23500748.529319998</v>
      </c>
      <c r="U96" s="29">
        <f t="shared" si="3"/>
        <v>1217696.04394</v>
      </c>
      <c r="V96" s="29">
        <f t="shared" si="3"/>
        <v>593103.99150999996</v>
      </c>
      <c r="W96" s="29">
        <f t="shared" si="3"/>
        <v>1741647.54715</v>
      </c>
      <c r="X96" s="29">
        <f t="shared" si="3"/>
        <v>2721644.5852199998</v>
      </c>
      <c r="Y96" s="29">
        <f t="shared" si="3"/>
        <v>1142874.39277</v>
      </c>
      <c r="Z96" s="29">
        <f t="shared" si="3"/>
        <v>1165625.7050099999</v>
      </c>
      <c r="AA96" s="29">
        <f t="shared" si="3"/>
        <v>638089.57565999997</v>
      </c>
      <c r="AB96" s="29">
        <f t="shared" si="3"/>
        <v>310865.00742000004</v>
      </c>
      <c r="AC96" s="29">
        <f t="shared" si="3"/>
        <v>199053.91427000001</v>
      </c>
      <c r="AD96" s="29">
        <f t="shared" si="3"/>
        <v>157441.15881999998</v>
      </c>
      <c r="AE96" s="29">
        <f t="shared" si="3"/>
        <v>1258495.8665999998</v>
      </c>
      <c r="AF96" s="29">
        <f t="shared" si="3"/>
        <v>45812.132079999996</v>
      </c>
      <c r="AG96" s="29">
        <f t="shared" si="3"/>
        <v>642892.6902999999</v>
      </c>
      <c r="AH96" s="29">
        <f t="shared" si="4"/>
        <v>4653724.9729899997</v>
      </c>
      <c r="AI96" s="29">
        <f t="shared" si="4"/>
        <v>237505.16049000001</v>
      </c>
      <c r="AJ96" s="29">
        <f t="shared" si="4"/>
        <v>366080.57603</v>
      </c>
      <c r="AK96" s="29">
        <f t="shared" si="4"/>
        <v>70065.17012000001</v>
      </c>
      <c r="AL96" s="29">
        <f t="shared" si="4"/>
        <v>33292.550069999998</v>
      </c>
      <c r="AM96" s="29">
        <f t="shared" si="4"/>
        <v>0</v>
      </c>
      <c r="AN96" s="29">
        <f t="shared" si="4"/>
        <v>717546.91809000005</v>
      </c>
      <c r="AO96" s="29">
        <f t="shared" si="4"/>
        <v>0</v>
      </c>
      <c r="AP96" s="29">
        <f t="shared" si="4"/>
        <v>32353.19037</v>
      </c>
      <c r="AQ96" s="29">
        <f t="shared" si="4"/>
        <v>52690.501990000004</v>
      </c>
      <c r="AR96" s="29">
        <f t="shared" si="4"/>
        <v>128968.00409</v>
      </c>
      <c r="AS96" s="29">
        <f t="shared" si="4"/>
        <v>119633.84409</v>
      </c>
      <c r="AT96" s="29">
        <f t="shared" si="4"/>
        <v>18465.597030000001</v>
      </c>
      <c r="AU96" s="29">
        <f t="shared" si="4"/>
        <v>0</v>
      </c>
      <c r="AV96" s="29">
        <f t="shared" si="4"/>
        <v>6940.6540199999999</v>
      </c>
      <c r="AW96" s="29">
        <f t="shared" si="4"/>
        <v>2289432.5670500002</v>
      </c>
      <c r="AX96" s="29">
        <f t="shared" si="5"/>
        <v>235847.25572999998</v>
      </c>
      <c r="AY96" s="29">
        <f t="shared" si="5"/>
        <v>703397.94574</v>
      </c>
      <c r="AZ96" s="29">
        <f t="shared" si="5"/>
        <v>179325.11984999999</v>
      </c>
      <c r="BA96" s="29">
        <f t="shared" si="5"/>
        <v>1260541.1902699999</v>
      </c>
      <c r="BB96" s="29">
        <f t="shared" si="5"/>
        <v>453057.96203</v>
      </c>
      <c r="BC96" s="29">
        <f t="shared" si="5"/>
        <v>76940.302879999988</v>
      </c>
      <c r="BD96" s="29">
        <f t="shared" si="5"/>
        <v>21709.020489999999</v>
      </c>
      <c r="BE96" s="29">
        <f t="shared" si="5"/>
        <v>76377.794170000008</v>
      </c>
      <c r="BF96" s="29">
        <f t="shared" si="5"/>
        <v>71575.847699999998</v>
      </c>
    </row>
    <row r="97" spans="2:58" ht="16.5" x14ac:dyDescent="0.3">
      <c r="B97">
        <v>22</v>
      </c>
      <c r="C97" s="23">
        <v>41517</v>
      </c>
      <c r="D97" s="29">
        <f t="shared" si="2"/>
        <v>55199901.784290001</v>
      </c>
      <c r="E97" s="29">
        <f t="shared" si="2"/>
        <v>18335173.259709999</v>
      </c>
      <c r="F97" s="29">
        <f t="shared" si="2"/>
        <v>24208218.92436</v>
      </c>
      <c r="G97" s="29">
        <f t="shared" si="2"/>
        <v>37049440.812089995</v>
      </c>
      <c r="H97" s="29">
        <f t="shared" si="2"/>
        <v>2562540.87842</v>
      </c>
      <c r="I97" s="29">
        <f t="shared" si="2"/>
        <v>5197569.43879</v>
      </c>
      <c r="J97" s="29">
        <f t="shared" si="2"/>
        <v>4634490.9681899995</v>
      </c>
      <c r="K97" s="29">
        <f t="shared" si="2"/>
        <v>2600993.1014999999</v>
      </c>
      <c r="L97" s="29">
        <f t="shared" si="2"/>
        <v>1630472.9856</v>
      </c>
      <c r="M97" s="29">
        <f t="shared" si="2"/>
        <v>0</v>
      </c>
      <c r="P97">
        <v>22</v>
      </c>
      <c r="Q97" s="3">
        <v>41517</v>
      </c>
      <c r="R97" s="29">
        <f t="shared" si="3"/>
        <v>37049440.812089995</v>
      </c>
      <c r="S97" s="29">
        <f t="shared" si="3"/>
        <v>55199901.784290001</v>
      </c>
      <c r="T97" s="29">
        <f t="shared" si="3"/>
        <v>24208218.92436</v>
      </c>
      <c r="U97" s="29">
        <f t="shared" si="3"/>
        <v>1227989.2639300001</v>
      </c>
      <c r="V97" s="29">
        <f t="shared" si="3"/>
        <v>590466.68171999999</v>
      </c>
      <c r="W97" s="29">
        <f t="shared" si="3"/>
        <v>1773296.3063000001</v>
      </c>
      <c r="X97" s="29">
        <f t="shared" si="3"/>
        <v>2739853.03254</v>
      </c>
      <c r="Y97" s="29">
        <f t="shared" si="3"/>
        <v>1162000.4857300001</v>
      </c>
      <c r="Z97" s="29">
        <f t="shared" si="3"/>
        <v>1176755.0077899999</v>
      </c>
      <c r="AA97" s="29">
        <f t="shared" si="3"/>
        <v>645532.77989999996</v>
      </c>
      <c r="AB97" s="29">
        <f t="shared" si="3"/>
        <v>314809.73356999998</v>
      </c>
      <c r="AC97" s="29">
        <f t="shared" si="3"/>
        <v>200908.81191999998</v>
      </c>
      <c r="AD97" s="29">
        <f t="shared" si="3"/>
        <v>156901.12927999999</v>
      </c>
      <c r="AE97" s="29">
        <f t="shared" si="3"/>
        <v>1258085.3792699999</v>
      </c>
      <c r="AF97" s="29">
        <f t="shared" si="3"/>
        <v>44867.39806</v>
      </c>
      <c r="AG97" s="29">
        <f t="shared" si="3"/>
        <v>655465.58421</v>
      </c>
      <c r="AH97" s="29">
        <f t="shared" si="4"/>
        <v>4646798.8372799996</v>
      </c>
      <c r="AI97" s="29">
        <f t="shared" si="4"/>
        <v>232935.16343000002</v>
      </c>
      <c r="AJ97" s="29">
        <f t="shared" si="4"/>
        <v>366763.63158999995</v>
      </c>
      <c r="AK97" s="29">
        <f t="shared" si="4"/>
        <v>65422.035759999999</v>
      </c>
      <c r="AL97" s="29">
        <f t="shared" si="4"/>
        <v>33708.296499999997</v>
      </c>
      <c r="AM97" s="29">
        <f t="shared" si="4"/>
        <v>0</v>
      </c>
      <c r="AN97" s="29">
        <f t="shared" si="4"/>
        <v>725493.61541999993</v>
      </c>
      <c r="AO97" s="29">
        <f t="shared" si="4"/>
        <v>0</v>
      </c>
      <c r="AP97" s="29">
        <f t="shared" si="4"/>
        <v>31927.426449999999</v>
      </c>
      <c r="AQ97" s="29">
        <f t="shared" si="4"/>
        <v>52481.991139999998</v>
      </c>
      <c r="AR97" s="29">
        <f t="shared" si="4"/>
        <v>133466.62966999999</v>
      </c>
      <c r="AS97" s="29">
        <f t="shared" si="4"/>
        <v>121901.3193</v>
      </c>
      <c r="AT97" s="29">
        <f t="shared" si="4"/>
        <v>18400.958139999999</v>
      </c>
      <c r="AU97" s="29">
        <f t="shared" si="4"/>
        <v>0</v>
      </c>
      <c r="AV97" s="29">
        <f t="shared" si="4"/>
        <v>7032.7884699999995</v>
      </c>
      <c r="AW97" s="29">
        <f t="shared" si="4"/>
        <v>2343106.0700700004</v>
      </c>
      <c r="AX97" s="29">
        <f t="shared" si="5"/>
        <v>240772.59680999999</v>
      </c>
      <c r="AY97" s="29">
        <f t="shared" si="5"/>
        <v>721314.39925000002</v>
      </c>
      <c r="AZ97" s="29">
        <f t="shared" si="5"/>
        <v>181430.76937999998</v>
      </c>
      <c r="BA97" s="29">
        <f t="shared" si="5"/>
        <v>1279344.1363900001</v>
      </c>
      <c r="BB97" s="29">
        <f t="shared" si="5"/>
        <v>458898.97670999996</v>
      </c>
      <c r="BC97" s="29">
        <f t="shared" si="5"/>
        <v>79560.008969999995</v>
      </c>
      <c r="BD97" s="29">
        <f t="shared" si="5"/>
        <v>21084.582739999998</v>
      </c>
      <c r="BE97" s="29">
        <f t="shared" si="5"/>
        <v>82193.121799999994</v>
      </c>
      <c r="BF97" s="29">
        <f t="shared" si="5"/>
        <v>73324.719799999992</v>
      </c>
    </row>
    <row r="98" spans="2:58" ht="16.5" x14ac:dyDescent="0.3">
      <c r="B98">
        <v>23</v>
      </c>
      <c r="C98" s="23">
        <v>41547</v>
      </c>
      <c r="D98" s="29">
        <f t="shared" si="2"/>
        <v>55453742.628260002</v>
      </c>
      <c r="E98" s="29">
        <f t="shared" si="2"/>
        <v>18615358.187009998</v>
      </c>
      <c r="F98" s="29">
        <f t="shared" si="2"/>
        <v>24278364.629639998</v>
      </c>
      <c r="G98" s="29">
        <f t="shared" si="2"/>
        <v>37163923.255180001</v>
      </c>
      <c r="H98" s="29">
        <f t="shared" si="2"/>
        <v>2597880.6511999997</v>
      </c>
      <c r="I98" s="29">
        <f t="shared" si="2"/>
        <v>5368744.4906299999</v>
      </c>
      <c r="J98" s="29">
        <f t="shared" si="2"/>
        <v>4626946.4157199999</v>
      </c>
      <c r="K98" s="29">
        <f t="shared" si="2"/>
        <v>2618250.6336399997</v>
      </c>
      <c r="L98" s="29">
        <f t="shared" si="2"/>
        <v>1662146.2306300001</v>
      </c>
      <c r="M98" s="29">
        <f t="shared" si="2"/>
        <v>0</v>
      </c>
      <c r="P98">
        <v>23</v>
      </c>
      <c r="Q98" s="3">
        <v>41547</v>
      </c>
      <c r="R98" s="29">
        <f t="shared" si="3"/>
        <v>37163923.255180001</v>
      </c>
      <c r="S98" s="29">
        <f t="shared" si="3"/>
        <v>55453742.628260002</v>
      </c>
      <c r="T98" s="29">
        <f t="shared" si="3"/>
        <v>24278364.629639998</v>
      </c>
      <c r="U98" s="29">
        <f t="shared" si="3"/>
        <v>1234904.18328</v>
      </c>
      <c r="V98" s="29">
        <f t="shared" si="3"/>
        <v>572980.80747</v>
      </c>
      <c r="W98" s="29">
        <f t="shared" si="3"/>
        <v>1806792.04018</v>
      </c>
      <c r="X98" s="29">
        <f t="shared" si="3"/>
        <v>2737804.5366400001</v>
      </c>
      <c r="Y98" s="29">
        <f t="shared" si="3"/>
        <v>1176703.3793199998</v>
      </c>
      <c r="Z98" s="29">
        <f t="shared" si="3"/>
        <v>1190316.7945000001</v>
      </c>
      <c r="AA98" s="29">
        <f t="shared" si="3"/>
        <v>649653.37754000002</v>
      </c>
      <c r="AB98" s="29">
        <f t="shared" si="3"/>
        <v>313837.69396</v>
      </c>
      <c r="AC98" s="29">
        <f t="shared" si="3"/>
        <v>204120.77197</v>
      </c>
      <c r="AD98" s="29">
        <f t="shared" si="3"/>
        <v>158608.61418999999</v>
      </c>
      <c r="AE98" s="29">
        <f t="shared" si="3"/>
        <v>1265449.48117</v>
      </c>
      <c r="AF98" s="29">
        <f t="shared" si="3"/>
        <v>44811.246310000002</v>
      </c>
      <c r="AG98" s="29">
        <f t="shared" si="3"/>
        <v>666232.68098000006</v>
      </c>
      <c r="AH98" s="29">
        <f t="shared" si="4"/>
        <v>4627976.0080300001</v>
      </c>
      <c r="AI98" s="29">
        <f t="shared" si="4"/>
        <v>235213.53875000001</v>
      </c>
      <c r="AJ98" s="29">
        <f t="shared" si="4"/>
        <v>374503.91404</v>
      </c>
      <c r="AK98" s="29">
        <f t="shared" si="4"/>
        <v>61148.314140000002</v>
      </c>
      <c r="AL98" s="29">
        <f t="shared" si="4"/>
        <v>36774.793689999999</v>
      </c>
      <c r="AM98" s="29">
        <f t="shared" si="4"/>
        <v>0</v>
      </c>
      <c r="AN98" s="29">
        <f t="shared" si="4"/>
        <v>741961.72433</v>
      </c>
      <c r="AO98" s="29">
        <f t="shared" si="4"/>
        <v>0</v>
      </c>
      <c r="AP98" s="29">
        <f t="shared" si="4"/>
        <v>31005.22481</v>
      </c>
      <c r="AQ98" s="29">
        <f t="shared" si="4"/>
        <v>51373.440470000001</v>
      </c>
      <c r="AR98" s="29">
        <f t="shared" si="4"/>
        <v>136364.58034000001</v>
      </c>
      <c r="AS98" s="29">
        <f t="shared" si="4"/>
        <v>123271.88018000001</v>
      </c>
      <c r="AT98" s="29">
        <f t="shared" si="4"/>
        <v>18309.716039999999</v>
      </c>
      <c r="AU98" s="29">
        <f t="shared" si="4"/>
        <v>0</v>
      </c>
      <c r="AV98" s="29">
        <f t="shared" si="4"/>
        <v>6964.74046</v>
      </c>
      <c r="AW98" s="29">
        <f t="shared" ref="AW98:BF98" si="6">+VLOOKUP(AW$76,$C$3:$CV$74,$P98,0)/$A$75</f>
        <v>2399058.0519299996</v>
      </c>
      <c r="AX98" s="29">
        <f t="shared" si="6"/>
        <v>245775.44336</v>
      </c>
      <c r="AY98" s="29">
        <f t="shared" si="6"/>
        <v>758157.98589999997</v>
      </c>
      <c r="AZ98" s="29">
        <f t="shared" si="6"/>
        <v>184213.89702</v>
      </c>
      <c r="BA98" s="29">
        <f t="shared" si="6"/>
        <v>1294710.96964</v>
      </c>
      <c r="BB98" s="29">
        <f t="shared" si="6"/>
        <v>468008.38918</v>
      </c>
      <c r="BC98" s="29">
        <f t="shared" si="6"/>
        <v>81807.877129999993</v>
      </c>
      <c r="BD98" s="29">
        <f t="shared" si="6"/>
        <v>21084.582739999998</v>
      </c>
      <c r="BE98" s="29">
        <f t="shared" si="6"/>
        <v>80558.206390000007</v>
      </c>
      <c r="BF98" s="29">
        <f t="shared" si="6"/>
        <v>74395.014569999999</v>
      </c>
    </row>
    <row r="99" spans="2:58" ht="16.5" x14ac:dyDescent="0.3">
      <c r="B99">
        <v>24</v>
      </c>
      <c r="C99" s="23">
        <v>41578</v>
      </c>
      <c r="D99" s="29">
        <f t="shared" si="2"/>
        <v>56561137.490589999</v>
      </c>
      <c r="E99" s="29">
        <f t="shared" si="2"/>
        <v>18847078.127580002</v>
      </c>
      <c r="F99" s="29">
        <f t="shared" si="2"/>
        <v>24318743.796830002</v>
      </c>
      <c r="G99" s="29">
        <f t="shared" ref="E99:M114" si="7">+VLOOKUP(G$76,$C$3:$CV$74,$B99,0)/$A$75</f>
        <v>37475859.512170002</v>
      </c>
      <c r="H99" s="29">
        <f t="shared" si="7"/>
        <v>2555303.1859599999</v>
      </c>
      <c r="I99" s="29">
        <f t="shared" si="7"/>
        <v>5493335.2237099996</v>
      </c>
      <c r="J99" s="29">
        <f t="shared" si="7"/>
        <v>4640403.8017199999</v>
      </c>
      <c r="K99" s="29">
        <f t="shared" si="7"/>
        <v>2571504.09167</v>
      </c>
      <c r="L99" s="29">
        <f t="shared" si="7"/>
        <v>1689960.2375099999</v>
      </c>
      <c r="M99" s="29">
        <f t="shared" si="7"/>
        <v>0</v>
      </c>
      <c r="P99">
        <v>24</v>
      </c>
      <c r="Q99" s="3">
        <v>41578</v>
      </c>
      <c r="R99" s="29">
        <f t="shared" si="3"/>
        <v>37475859.512170002</v>
      </c>
      <c r="S99" s="29">
        <f t="shared" si="3"/>
        <v>56561137.490589999</v>
      </c>
      <c r="T99" s="29">
        <f t="shared" si="3"/>
        <v>24318743.796830002</v>
      </c>
      <c r="U99" s="29">
        <f t="shared" si="3"/>
        <v>1242781.7835500001</v>
      </c>
      <c r="V99" s="29">
        <f t="shared" si="3"/>
        <v>545601.07392</v>
      </c>
      <c r="W99" s="29">
        <f t="shared" si="3"/>
        <v>1831710.9145799999</v>
      </c>
      <c r="X99" s="29">
        <f t="shared" si="3"/>
        <v>2773423.8579199999</v>
      </c>
      <c r="Y99" s="29">
        <f t="shared" si="3"/>
        <v>1199690.7160999998</v>
      </c>
      <c r="Z99" s="29">
        <f t="shared" si="3"/>
        <v>1220938.3009899999</v>
      </c>
      <c r="AA99" s="29">
        <f t="shared" ref="AA99:AP114" si="8">+VLOOKUP(AA$76,$C$3:$CV$74,$P99,0)/$A$75</f>
        <v>655480.22785000002</v>
      </c>
      <c r="AB99" s="29">
        <f t="shared" si="8"/>
        <v>320215.49975999998</v>
      </c>
      <c r="AC99" s="29">
        <f t="shared" si="8"/>
        <v>204405.39349000002</v>
      </c>
      <c r="AD99" s="29">
        <f t="shared" si="8"/>
        <v>159766.31061000002</v>
      </c>
      <c r="AE99" s="29">
        <f t="shared" si="8"/>
        <v>1267387.8981900001</v>
      </c>
      <c r="AF99" s="29">
        <f t="shared" si="8"/>
        <v>45380.745609999998</v>
      </c>
      <c r="AG99" s="29">
        <f t="shared" si="8"/>
        <v>680435.22551000002</v>
      </c>
      <c r="AH99" s="29">
        <f t="shared" si="8"/>
        <v>4612845.3979599997</v>
      </c>
      <c r="AI99" s="29">
        <f t="shared" si="8"/>
        <v>241234.22740999999</v>
      </c>
      <c r="AJ99" s="29">
        <f t="shared" si="8"/>
        <v>385263.94368999999</v>
      </c>
      <c r="AK99" s="29">
        <f t="shared" si="8"/>
        <v>58577.11247</v>
      </c>
      <c r="AL99" s="29">
        <f t="shared" si="8"/>
        <v>37993.576059999999</v>
      </c>
      <c r="AM99" s="29">
        <f t="shared" si="8"/>
        <v>0</v>
      </c>
      <c r="AN99" s="29">
        <f t="shared" si="8"/>
        <v>752277.94264999998</v>
      </c>
      <c r="AO99" s="29">
        <f t="shared" si="8"/>
        <v>0</v>
      </c>
      <c r="AP99" s="29">
        <f t="shared" si="8"/>
        <v>31914.846020000001</v>
      </c>
      <c r="AQ99" s="29">
        <f t="shared" ref="AQ99:BF114" si="9">+VLOOKUP(AQ$76,$C$3:$CV$74,$P99,0)/$A$75</f>
        <v>51974.08253</v>
      </c>
      <c r="AR99" s="29">
        <f t="shared" si="9"/>
        <v>139840.60722999999</v>
      </c>
      <c r="AS99" s="29">
        <f t="shared" si="9"/>
        <v>128512.33396999999</v>
      </c>
      <c r="AT99" s="29">
        <f t="shared" si="9"/>
        <v>18996.510109999999</v>
      </c>
      <c r="AU99" s="29">
        <f t="shared" si="9"/>
        <v>0</v>
      </c>
      <c r="AV99" s="29">
        <f t="shared" si="9"/>
        <v>7353.4335300000002</v>
      </c>
      <c r="AW99" s="29">
        <f t="shared" si="9"/>
        <v>2484002.3562699999</v>
      </c>
      <c r="AX99" s="29">
        <f t="shared" si="9"/>
        <v>252805.42811000001</v>
      </c>
      <c r="AY99" s="29">
        <f t="shared" si="9"/>
        <v>799154.43001000001</v>
      </c>
      <c r="AZ99" s="29">
        <f t="shared" si="9"/>
        <v>185824.40093999999</v>
      </c>
      <c r="BA99" s="29">
        <f t="shared" si="9"/>
        <v>1314031.32736</v>
      </c>
      <c r="BB99" s="29">
        <f t="shared" si="9"/>
        <v>479869.48185000004</v>
      </c>
      <c r="BC99" s="29">
        <f t="shared" si="9"/>
        <v>82974.60351999999</v>
      </c>
      <c r="BD99" s="29">
        <f t="shared" si="9"/>
        <v>20902.23027</v>
      </c>
      <c r="BE99" s="29">
        <f t="shared" si="9"/>
        <v>83110.09348000001</v>
      </c>
      <c r="BF99" s="29">
        <f t="shared" si="9"/>
        <v>75918.604760000002</v>
      </c>
    </row>
    <row r="100" spans="2:58" ht="16.5" x14ac:dyDescent="0.3">
      <c r="B100">
        <v>25</v>
      </c>
      <c r="C100" s="23">
        <v>41608</v>
      </c>
      <c r="D100" s="29">
        <f t="shared" si="2"/>
        <v>57105078.6479</v>
      </c>
      <c r="E100" s="29">
        <f t="shared" si="7"/>
        <v>19336529.55373</v>
      </c>
      <c r="F100" s="29">
        <f t="shared" si="7"/>
        <v>25378214.39559</v>
      </c>
      <c r="G100" s="29">
        <f t="shared" si="7"/>
        <v>39288515.085220002</v>
      </c>
      <c r="H100" s="29">
        <f t="shared" si="7"/>
        <v>2601988.4539600001</v>
      </c>
      <c r="I100" s="29">
        <f t="shared" si="7"/>
        <v>5613648.9553399999</v>
      </c>
      <c r="J100" s="29">
        <f t="shared" si="7"/>
        <v>4718433.6771599995</v>
      </c>
      <c r="K100" s="29">
        <f t="shared" si="7"/>
        <v>2611987.3730900004</v>
      </c>
      <c r="L100" s="29">
        <f t="shared" si="7"/>
        <v>1746135.1089600001</v>
      </c>
      <c r="M100" s="29">
        <f t="shared" si="7"/>
        <v>0</v>
      </c>
      <c r="P100">
        <v>25</v>
      </c>
      <c r="Q100" s="3">
        <v>41608</v>
      </c>
      <c r="R100" s="29">
        <f t="shared" ref="R100:AG115" si="10">+VLOOKUP(R$76,$C$3:$CV$74,$P100,0)/$A$75</f>
        <v>39288515.085220002</v>
      </c>
      <c r="S100" s="29">
        <f t="shared" si="10"/>
        <v>57105078.6479</v>
      </c>
      <c r="T100" s="29">
        <f t="shared" si="10"/>
        <v>25378214.39559</v>
      </c>
      <c r="U100" s="29">
        <f t="shared" si="10"/>
        <v>1224494.4594000001</v>
      </c>
      <c r="V100" s="29">
        <f t="shared" si="10"/>
        <v>542253.0123099999</v>
      </c>
      <c r="W100" s="29">
        <f t="shared" si="10"/>
        <v>1859977.8242200001</v>
      </c>
      <c r="X100" s="29">
        <f t="shared" si="10"/>
        <v>2821725.7008099998</v>
      </c>
      <c r="Y100" s="29">
        <f t="shared" si="10"/>
        <v>1225007.6974800001</v>
      </c>
      <c r="Z100" s="29">
        <f t="shared" si="10"/>
        <v>1266826.7447899999</v>
      </c>
      <c r="AA100" s="29">
        <f t="shared" si="10"/>
        <v>668361.25795</v>
      </c>
      <c r="AB100" s="29">
        <f t="shared" si="10"/>
        <v>323830.87063999998</v>
      </c>
      <c r="AC100" s="29">
        <f t="shared" si="10"/>
        <v>206685.77558000002</v>
      </c>
      <c r="AD100" s="29">
        <f t="shared" si="10"/>
        <v>161730.96008000002</v>
      </c>
      <c r="AE100" s="29">
        <f t="shared" si="10"/>
        <v>1270645.9825799998</v>
      </c>
      <c r="AF100" s="29">
        <f t="shared" si="10"/>
        <v>46185.883869999998</v>
      </c>
      <c r="AG100" s="29">
        <f t="shared" si="10"/>
        <v>702868.77836999996</v>
      </c>
      <c r="AH100" s="29">
        <f t="shared" si="8"/>
        <v>4616897.7428299999</v>
      </c>
      <c r="AI100" s="29">
        <f t="shared" si="8"/>
        <v>241236.96669999999</v>
      </c>
      <c r="AJ100" s="29">
        <f t="shared" si="8"/>
        <v>395642.93195</v>
      </c>
      <c r="AK100" s="29">
        <f t="shared" si="8"/>
        <v>59401.10845</v>
      </c>
      <c r="AL100" s="29">
        <f t="shared" si="8"/>
        <v>39482.805359999998</v>
      </c>
      <c r="AM100" s="29">
        <f t="shared" si="8"/>
        <v>0</v>
      </c>
      <c r="AN100" s="29">
        <f t="shared" si="8"/>
        <v>769992.33427999995</v>
      </c>
      <c r="AO100" s="29">
        <f t="shared" si="8"/>
        <v>0</v>
      </c>
      <c r="AP100" s="29">
        <f t="shared" si="8"/>
        <v>33057.929519999998</v>
      </c>
      <c r="AQ100" s="29">
        <f t="shared" si="9"/>
        <v>51742.805740000003</v>
      </c>
      <c r="AR100" s="29">
        <f t="shared" si="9"/>
        <v>141641.37221</v>
      </c>
      <c r="AS100" s="29">
        <f t="shared" si="9"/>
        <v>131660.30241999999</v>
      </c>
      <c r="AT100" s="29">
        <f t="shared" si="9"/>
        <v>19975.248680000001</v>
      </c>
      <c r="AU100" s="29">
        <f t="shared" si="9"/>
        <v>0</v>
      </c>
      <c r="AV100" s="29">
        <f t="shared" si="9"/>
        <v>7618.6081399999994</v>
      </c>
      <c r="AW100" s="29">
        <f t="shared" si="9"/>
        <v>2574193.8599299998</v>
      </c>
      <c r="AX100" s="29">
        <f t="shared" si="9"/>
        <v>259785.12865999999</v>
      </c>
      <c r="AY100" s="29">
        <f t="shared" si="9"/>
        <v>837903.20762999996</v>
      </c>
      <c r="AZ100" s="29">
        <f t="shared" si="9"/>
        <v>190489.58666</v>
      </c>
      <c r="BA100" s="29">
        <f t="shared" si="9"/>
        <v>1330708.5271400001</v>
      </c>
      <c r="BB100" s="29">
        <f t="shared" si="9"/>
        <v>492743.73926999996</v>
      </c>
      <c r="BC100" s="29">
        <f t="shared" si="9"/>
        <v>87295.173599999995</v>
      </c>
      <c r="BD100" s="29">
        <f t="shared" si="9"/>
        <v>21465.984899999999</v>
      </c>
      <c r="BE100" s="29">
        <f t="shared" si="9"/>
        <v>87937.470680000013</v>
      </c>
      <c r="BF100" s="29">
        <f t="shared" si="9"/>
        <v>78346.379199999996</v>
      </c>
    </row>
    <row r="101" spans="2:58" ht="16.5" x14ac:dyDescent="0.3">
      <c r="B101">
        <v>26</v>
      </c>
      <c r="C101" s="23">
        <v>41639</v>
      </c>
      <c r="D101" s="29">
        <f t="shared" si="2"/>
        <v>56846183.109360002</v>
      </c>
      <c r="E101" s="29">
        <f t="shared" si="7"/>
        <v>19778276.096999999</v>
      </c>
      <c r="F101" s="29">
        <f t="shared" si="7"/>
        <v>25720572.215750001</v>
      </c>
      <c r="G101" s="29">
        <f t="shared" si="7"/>
        <v>39794275.096890002</v>
      </c>
      <c r="H101" s="29">
        <f t="shared" si="7"/>
        <v>2695343.3878500001</v>
      </c>
      <c r="I101" s="29">
        <f t="shared" si="7"/>
        <v>5642523.7024999997</v>
      </c>
      <c r="J101" s="29">
        <f t="shared" si="7"/>
        <v>4694678.2228399999</v>
      </c>
      <c r="K101" s="29">
        <f t="shared" si="7"/>
        <v>2636941.2282500002</v>
      </c>
      <c r="L101" s="29">
        <f t="shared" si="7"/>
        <v>1739129.2252799999</v>
      </c>
      <c r="M101" s="29">
        <f t="shared" si="7"/>
        <v>0</v>
      </c>
      <c r="P101">
        <v>26</v>
      </c>
      <c r="Q101" s="3">
        <v>41639</v>
      </c>
      <c r="R101" s="29">
        <f t="shared" si="10"/>
        <v>39794275.096890002</v>
      </c>
      <c r="S101" s="29">
        <f t="shared" si="10"/>
        <v>56846183.109360002</v>
      </c>
      <c r="T101" s="29">
        <f t="shared" si="10"/>
        <v>25720572.215750001</v>
      </c>
      <c r="U101" s="29">
        <f t="shared" si="10"/>
        <v>1238668.16564</v>
      </c>
      <c r="V101" s="29">
        <f t="shared" si="10"/>
        <v>533501.63752999995</v>
      </c>
      <c r="W101" s="29">
        <f t="shared" si="10"/>
        <v>1866176.86971</v>
      </c>
      <c r="X101" s="29">
        <f t="shared" si="10"/>
        <v>2848820.8469099998</v>
      </c>
      <c r="Y101" s="29">
        <f t="shared" si="10"/>
        <v>1243448.5600899998</v>
      </c>
      <c r="Z101" s="29">
        <f t="shared" si="10"/>
        <v>1301889.0993299999</v>
      </c>
      <c r="AA101" s="29">
        <f t="shared" si="10"/>
        <v>673458.67553000001</v>
      </c>
      <c r="AB101" s="29">
        <f t="shared" si="10"/>
        <v>317507.68223000003</v>
      </c>
      <c r="AC101" s="29">
        <f t="shared" si="10"/>
        <v>202855.44100999998</v>
      </c>
      <c r="AD101" s="29">
        <f t="shared" si="10"/>
        <v>162186.06261000002</v>
      </c>
      <c r="AE101" s="29">
        <f t="shared" si="10"/>
        <v>1288930.82764</v>
      </c>
      <c r="AF101" s="29">
        <f t="shared" si="10"/>
        <v>45697.632149999998</v>
      </c>
      <c r="AG101" s="29">
        <f t="shared" si="10"/>
        <v>709782.13214</v>
      </c>
      <c r="AH101" s="29">
        <f t="shared" si="8"/>
        <v>4473681.9315200001</v>
      </c>
      <c r="AI101" s="29">
        <f t="shared" si="8"/>
        <v>229457.67887</v>
      </c>
      <c r="AJ101" s="29">
        <f t="shared" si="8"/>
        <v>404020.83549999999</v>
      </c>
      <c r="AK101" s="29">
        <f t="shared" si="8"/>
        <v>56870.749349999998</v>
      </c>
      <c r="AL101" s="29">
        <f t="shared" si="8"/>
        <v>38680.586479999998</v>
      </c>
      <c r="AM101" s="29">
        <f t="shared" si="8"/>
        <v>0</v>
      </c>
      <c r="AN101" s="29">
        <f t="shared" si="8"/>
        <v>768409.72712000005</v>
      </c>
      <c r="AO101" s="29">
        <f t="shared" si="8"/>
        <v>0</v>
      </c>
      <c r="AP101" s="29">
        <f t="shared" si="8"/>
        <v>32152.188870000002</v>
      </c>
      <c r="AQ101" s="29">
        <f t="shared" si="9"/>
        <v>50614.560259999998</v>
      </c>
      <c r="AR101" s="29">
        <f t="shared" si="9"/>
        <v>146193.62028</v>
      </c>
      <c r="AS101" s="29">
        <f t="shared" si="9"/>
        <v>133144.72318</v>
      </c>
      <c r="AT101" s="29">
        <f t="shared" si="9"/>
        <v>20520.329429999998</v>
      </c>
      <c r="AU101" s="29">
        <f t="shared" si="9"/>
        <v>0</v>
      </c>
      <c r="AV101" s="29">
        <f t="shared" si="9"/>
        <v>7610.2237300000006</v>
      </c>
      <c r="AW101" s="29">
        <f t="shared" si="9"/>
        <v>2624171.6982199997</v>
      </c>
      <c r="AX101" s="29">
        <f t="shared" si="9"/>
        <v>266228.94380000001</v>
      </c>
      <c r="AY101" s="29">
        <f t="shared" si="9"/>
        <v>845145.85846999998</v>
      </c>
      <c r="AZ101" s="29">
        <f t="shared" si="9"/>
        <v>191289.39547999998</v>
      </c>
      <c r="BA101" s="29">
        <f t="shared" si="9"/>
        <v>1326899.6878699998</v>
      </c>
      <c r="BB101" s="29">
        <f t="shared" si="9"/>
        <v>496179.85928999999</v>
      </c>
      <c r="BC101" s="29">
        <f t="shared" si="9"/>
        <v>89318.817330000005</v>
      </c>
      <c r="BD101" s="29">
        <f t="shared" si="9"/>
        <v>22453.43317</v>
      </c>
      <c r="BE101" s="29">
        <f t="shared" si="9"/>
        <v>90412.907940000005</v>
      </c>
      <c r="BF101" s="29">
        <f t="shared" si="9"/>
        <v>77632.083190000005</v>
      </c>
    </row>
    <row r="102" spans="2:58" ht="16.5" x14ac:dyDescent="0.3">
      <c r="B102">
        <v>27</v>
      </c>
      <c r="C102" s="23">
        <v>41670</v>
      </c>
      <c r="D102" s="29">
        <f t="shared" si="2"/>
        <v>57906522.27448</v>
      </c>
      <c r="E102" s="29">
        <f t="shared" si="7"/>
        <v>19901349.33828</v>
      </c>
      <c r="F102" s="29">
        <f t="shared" si="7"/>
        <v>26137084.217110001</v>
      </c>
      <c r="G102" s="29">
        <f t="shared" si="7"/>
        <v>39869609.512040004</v>
      </c>
      <c r="H102" s="29">
        <f t="shared" si="7"/>
        <v>2693586.58225</v>
      </c>
      <c r="I102" s="29">
        <f t="shared" si="7"/>
        <v>5811469.4977799999</v>
      </c>
      <c r="J102" s="29">
        <f t="shared" si="7"/>
        <v>4691608.3220500005</v>
      </c>
      <c r="K102" s="29">
        <f t="shared" si="7"/>
        <v>2667186.8139899997</v>
      </c>
      <c r="L102" s="29">
        <f t="shared" si="7"/>
        <v>1710660.3750499999</v>
      </c>
      <c r="M102" s="29">
        <f t="shared" si="7"/>
        <v>0</v>
      </c>
      <c r="P102">
        <v>27</v>
      </c>
      <c r="Q102" s="3">
        <v>41670</v>
      </c>
      <c r="R102" s="29">
        <f t="shared" si="10"/>
        <v>39869609.512040004</v>
      </c>
      <c r="S102" s="29">
        <f t="shared" si="10"/>
        <v>57906522.27448</v>
      </c>
      <c r="T102" s="29">
        <f t="shared" si="10"/>
        <v>26137084.217110001</v>
      </c>
      <c r="U102" s="29">
        <f t="shared" si="10"/>
        <v>1215291.8825600001</v>
      </c>
      <c r="V102" s="29">
        <f t="shared" si="10"/>
        <v>529056.23930999998</v>
      </c>
      <c r="W102" s="29">
        <f t="shared" si="10"/>
        <v>1866444.80813</v>
      </c>
      <c r="X102" s="29">
        <f t="shared" si="10"/>
        <v>2857793.2717800001</v>
      </c>
      <c r="Y102" s="29">
        <f t="shared" si="10"/>
        <v>1245697.7176099999</v>
      </c>
      <c r="Z102" s="29">
        <f t="shared" si="10"/>
        <v>1287818.8906700001</v>
      </c>
      <c r="AA102" s="29">
        <f t="shared" si="10"/>
        <v>665323.37388999993</v>
      </c>
      <c r="AB102" s="29">
        <f t="shared" si="10"/>
        <v>313290.69679000002</v>
      </c>
      <c r="AC102" s="29">
        <f t="shared" si="10"/>
        <v>201174.24774000002</v>
      </c>
      <c r="AD102" s="29">
        <f t="shared" si="10"/>
        <v>161324.38074000002</v>
      </c>
      <c r="AE102" s="29">
        <f t="shared" si="10"/>
        <v>1279592.5556300001</v>
      </c>
      <c r="AF102" s="29">
        <f t="shared" si="10"/>
        <v>46471.558709999998</v>
      </c>
      <c r="AG102" s="29">
        <f t="shared" si="10"/>
        <v>715993.74511000002</v>
      </c>
      <c r="AH102" s="29">
        <f t="shared" si="8"/>
        <v>4437292.7997700004</v>
      </c>
      <c r="AI102" s="29">
        <f t="shared" si="8"/>
        <v>220620.55885</v>
      </c>
      <c r="AJ102" s="29">
        <f t="shared" si="8"/>
        <v>410465.10712</v>
      </c>
      <c r="AK102" s="29">
        <f t="shared" si="8"/>
        <v>56602.487399999998</v>
      </c>
      <c r="AL102" s="29">
        <f t="shared" si="8"/>
        <v>37681.715349999999</v>
      </c>
      <c r="AM102" s="29">
        <f t="shared" si="8"/>
        <v>0</v>
      </c>
      <c r="AN102" s="29">
        <f t="shared" si="8"/>
        <v>767655.73785999999</v>
      </c>
      <c r="AO102" s="29">
        <f t="shared" si="8"/>
        <v>0</v>
      </c>
      <c r="AP102" s="29">
        <f t="shared" si="8"/>
        <v>33023.000820000001</v>
      </c>
      <c r="AQ102" s="29">
        <f t="shared" si="9"/>
        <v>49859.669809999999</v>
      </c>
      <c r="AR102" s="29">
        <f t="shared" si="9"/>
        <v>148747.65184999999</v>
      </c>
      <c r="AS102" s="29">
        <f t="shared" si="9"/>
        <v>131879.98983000001</v>
      </c>
      <c r="AT102" s="29">
        <f t="shared" si="9"/>
        <v>20366.852920000001</v>
      </c>
      <c r="AU102" s="29">
        <f t="shared" si="9"/>
        <v>0</v>
      </c>
      <c r="AV102" s="29">
        <f t="shared" si="9"/>
        <v>7619.16723</v>
      </c>
      <c r="AW102" s="29">
        <f t="shared" si="9"/>
        <v>2670474.0014200001</v>
      </c>
      <c r="AX102" s="29">
        <f t="shared" si="9"/>
        <v>268326.74271999998</v>
      </c>
      <c r="AY102" s="29">
        <f t="shared" si="9"/>
        <v>849456.33674000006</v>
      </c>
      <c r="AZ102" s="29">
        <f t="shared" si="9"/>
        <v>192749.61241999999</v>
      </c>
      <c r="BA102" s="29">
        <f t="shared" si="9"/>
        <v>1329774.1224</v>
      </c>
      <c r="BB102" s="29">
        <f t="shared" si="9"/>
        <v>491797.92194999999</v>
      </c>
      <c r="BC102" s="29">
        <f t="shared" si="9"/>
        <v>91225.585489999998</v>
      </c>
      <c r="BD102" s="29">
        <f t="shared" si="9"/>
        <v>22047.398989999998</v>
      </c>
      <c r="BE102" s="29">
        <f t="shared" si="9"/>
        <v>95203.48216</v>
      </c>
      <c r="BF102" s="29">
        <f t="shared" si="9"/>
        <v>77924.679109999997</v>
      </c>
    </row>
    <row r="103" spans="2:58" ht="16.5" x14ac:dyDescent="0.3">
      <c r="B103">
        <v>28</v>
      </c>
      <c r="C103" s="23">
        <v>41698</v>
      </c>
      <c r="D103" s="29">
        <f t="shared" si="2"/>
        <v>58444517.660839997</v>
      </c>
      <c r="E103" s="29">
        <f t="shared" si="7"/>
        <v>19923194.029439997</v>
      </c>
      <c r="F103" s="29">
        <f t="shared" si="7"/>
        <v>25994209.150090002</v>
      </c>
      <c r="G103" s="29">
        <f t="shared" si="7"/>
        <v>40154648.912519999</v>
      </c>
      <c r="H103" s="29">
        <f t="shared" si="7"/>
        <v>2799827.8646199997</v>
      </c>
      <c r="I103" s="29">
        <f t="shared" si="7"/>
        <v>5901969.2975099999</v>
      </c>
      <c r="J103" s="29">
        <f t="shared" si="7"/>
        <v>4732612.9656499997</v>
      </c>
      <c r="K103" s="29">
        <f t="shared" si="7"/>
        <v>2664335.6621300001</v>
      </c>
      <c r="L103" s="29">
        <f t="shared" si="7"/>
        <v>1739713.21893</v>
      </c>
      <c r="M103" s="29">
        <f t="shared" si="7"/>
        <v>0</v>
      </c>
      <c r="P103">
        <v>28</v>
      </c>
      <c r="Q103" s="3">
        <v>41698</v>
      </c>
      <c r="R103" s="29">
        <f t="shared" si="10"/>
        <v>40154648.912519999</v>
      </c>
      <c r="S103" s="29">
        <f t="shared" si="10"/>
        <v>58444517.660839997</v>
      </c>
      <c r="T103" s="29">
        <f t="shared" si="10"/>
        <v>25994209.150090002</v>
      </c>
      <c r="U103" s="29">
        <f t="shared" si="10"/>
        <v>1216965.3248299998</v>
      </c>
      <c r="V103" s="29">
        <f t="shared" si="10"/>
        <v>505792.11059</v>
      </c>
      <c r="W103" s="29">
        <f t="shared" si="10"/>
        <v>1878347.4758599999</v>
      </c>
      <c r="X103" s="29">
        <f t="shared" si="10"/>
        <v>2888489.2233299999</v>
      </c>
      <c r="Y103" s="29">
        <f t="shared" si="10"/>
        <v>1264631.53627</v>
      </c>
      <c r="Z103" s="29">
        <f t="shared" si="10"/>
        <v>1304838.5826400002</v>
      </c>
      <c r="AA103" s="29">
        <f t="shared" si="10"/>
        <v>663479.87494000001</v>
      </c>
      <c r="AB103" s="29">
        <f t="shared" si="10"/>
        <v>317611.52722000005</v>
      </c>
      <c r="AC103" s="29">
        <f t="shared" si="10"/>
        <v>199799.94015000001</v>
      </c>
      <c r="AD103" s="29">
        <f t="shared" si="10"/>
        <v>163507.10831000001</v>
      </c>
      <c r="AE103" s="29">
        <f t="shared" si="10"/>
        <v>1293460.3881900001</v>
      </c>
      <c r="AF103" s="29">
        <f t="shared" si="10"/>
        <v>46793.759619999997</v>
      </c>
      <c r="AG103" s="29">
        <f t="shared" si="10"/>
        <v>723600.92530999996</v>
      </c>
      <c r="AH103" s="29">
        <f t="shared" si="8"/>
        <v>4414988.5703100003</v>
      </c>
      <c r="AI103" s="29">
        <f t="shared" si="8"/>
        <v>224845.77950999999</v>
      </c>
      <c r="AJ103" s="29">
        <f t="shared" si="8"/>
        <v>413635.24005000002</v>
      </c>
      <c r="AK103" s="29">
        <f t="shared" si="8"/>
        <v>56666.92931</v>
      </c>
      <c r="AL103" s="29">
        <f t="shared" si="8"/>
        <v>37917.828860000001</v>
      </c>
      <c r="AM103" s="29">
        <f t="shared" si="8"/>
        <v>0</v>
      </c>
      <c r="AN103" s="29">
        <f t="shared" si="8"/>
        <v>766974.90691000002</v>
      </c>
      <c r="AO103" s="29">
        <f t="shared" si="8"/>
        <v>0</v>
      </c>
      <c r="AP103" s="29">
        <f t="shared" si="8"/>
        <v>34433.426469999999</v>
      </c>
      <c r="AQ103" s="29">
        <f t="shared" si="9"/>
        <v>50428.093130000001</v>
      </c>
      <c r="AR103" s="29">
        <f t="shared" si="9"/>
        <v>151924.16436000002</v>
      </c>
      <c r="AS103" s="29">
        <f t="shared" si="9"/>
        <v>132461.85615000001</v>
      </c>
      <c r="AT103" s="29">
        <f t="shared" si="9"/>
        <v>20028.021570000001</v>
      </c>
      <c r="AU103" s="29">
        <f t="shared" si="9"/>
        <v>0</v>
      </c>
      <c r="AV103" s="29">
        <f t="shared" si="9"/>
        <v>7580.5440899999994</v>
      </c>
      <c r="AW103" s="29">
        <f t="shared" si="9"/>
        <v>2729691.1778200003</v>
      </c>
      <c r="AX103" s="29">
        <f t="shared" si="9"/>
        <v>269416.94177999999</v>
      </c>
      <c r="AY103" s="29">
        <f t="shared" si="9"/>
        <v>866660.78949999996</v>
      </c>
      <c r="AZ103" s="29">
        <f t="shared" si="9"/>
        <v>192332.89655999999</v>
      </c>
      <c r="BA103" s="29">
        <f t="shared" si="9"/>
        <v>1315415.96618</v>
      </c>
      <c r="BB103" s="29">
        <f t="shared" si="9"/>
        <v>488672.04371</v>
      </c>
      <c r="BC103" s="29">
        <f t="shared" si="9"/>
        <v>92227.026590000009</v>
      </c>
      <c r="BD103" s="29">
        <f t="shared" si="9"/>
        <v>21609.211950000001</v>
      </c>
      <c r="BE103" s="29">
        <f t="shared" si="9"/>
        <v>100475.02811</v>
      </c>
      <c r="BF103" s="29">
        <f t="shared" si="9"/>
        <v>78628.445040000006</v>
      </c>
    </row>
    <row r="104" spans="2:58" ht="16.5" x14ac:dyDescent="0.3">
      <c r="B104">
        <v>29</v>
      </c>
      <c r="C104" s="23">
        <v>41729</v>
      </c>
      <c r="D104" s="29">
        <f t="shared" si="2"/>
        <v>58045376.283269994</v>
      </c>
      <c r="E104" s="29">
        <f t="shared" si="7"/>
        <v>20419615.0218</v>
      </c>
      <c r="F104" s="29">
        <f t="shared" si="7"/>
        <v>27042393.937660001</v>
      </c>
      <c r="G104" s="29">
        <f t="shared" si="7"/>
        <v>40905279.882289998</v>
      </c>
      <c r="H104" s="29">
        <f t="shared" si="7"/>
        <v>2721382.7397500002</v>
      </c>
      <c r="I104" s="29">
        <f t="shared" si="7"/>
        <v>6002770.5188999996</v>
      </c>
      <c r="J104" s="29">
        <f t="shared" si="7"/>
        <v>4798723.5962800002</v>
      </c>
      <c r="K104" s="29">
        <f t="shared" si="7"/>
        <v>2784047.8671999997</v>
      </c>
      <c r="L104" s="29">
        <f t="shared" si="7"/>
        <v>1819078.73425</v>
      </c>
      <c r="M104" s="29">
        <f t="shared" si="7"/>
        <v>3166.1997099999999</v>
      </c>
      <c r="P104">
        <v>29</v>
      </c>
      <c r="Q104" s="3">
        <v>41729</v>
      </c>
      <c r="R104" s="29">
        <f t="shared" si="10"/>
        <v>40905279.882289998</v>
      </c>
      <c r="S104" s="29">
        <f t="shared" si="10"/>
        <v>58045376.283269994</v>
      </c>
      <c r="T104" s="29">
        <f t="shared" si="10"/>
        <v>27042393.937660001</v>
      </c>
      <c r="U104" s="29">
        <f t="shared" si="10"/>
        <v>1240508.7873399998</v>
      </c>
      <c r="V104" s="29">
        <f t="shared" si="10"/>
        <v>504078.93375000003</v>
      </c>
      <c r="W104" s="29">
        <f t="shared" si="10"/>
        <v>1892334.5834100002</v>
      </c>
      <c r="X104" s="29">
        <f t="shared" si="10"/>
        <v>2895845.0880100001</v>
      </c>
      <c r="Y104" s="29">
        <f t="shared" si="10"/>
        <v>1295483.9813900001</v>
      </c>
      <c r="Z104" s="29">
        <f t="shared" si="10"/>
        <v>1330922.9869300001</v>
      </c>
      <c r="AA104" s="29">
        <f t="shared" si="10"/>
        <v>661512.10378</v>
      </c>
      <c r="AB104" s="29">
        <f t="shared" si="10"/>
        <v>314933.34000999999</v>
      </c>
      <c r="AC104" s="29">
        <f t="shared" si="10"/>
        <v>200868.80816999997</v>
      </c>
      <c r="AD104" s="29">
        <f t="shared" si="10"/>
        <v>162333.12334999998</v>
      </c>
      <c r="AE104" s="29">
        <f t="shared" si="10"/>
        <v>1296390.91894</v>
      </c>
      <c r="AF104" s="29">
        <f t="shared" si="10"/>
        <v>46935.855619999995</v>
      </c>
      <c r="AG104" s="29">
        <f t="shared" si="10"/>
        <v>727581.45409000001</v>
      </c>
      <c r="AH104" s="29">
        <f t="shared" si="8"/>
        <v>4336752.7449099999</v>
      </c>
      <c r="AI104" s="29">
        <f t="shared" si="8"/>
        <v>226005.28878999999</v>
      </c>
      <c r="AJ104" s="29">
        <f t="shared" si="8"/>
        <v>418885.3505</v>
      </c>
      <c r="AK104" s="29">
        <f t="shared" si="8"/>
        <v>70841.42899</v>
      </c>
      <c r="AL104" s="29">
        <f t="shared" si="8"/>
        <v>38675.052320000003</v>
      </c>
      <c r="AM104" s="29">
        <f t="shared" si="8"/>
        <v>0</v>
      </c>
      <c r="AN104" s="29">
        <f t="shared" si="8"/>
        <v>757255.24641000002</v>
      </c>
      <c r="AO104" s="29">
        <f t="shared" si="8"/>
        <v>0</v>
      </c>
      <c r="AP104" s="29">
        <f t="shared" si="8"/>
        <v>36084.181830000001</v>
      </c>
      <c r="AQ104" s="29">
        <f t="shared" si="9"/>
        <v>49445.810239999999</v>
      </c>
      <c r="AR104" s="29">
        <f t="shared" si="9"/>
        <v>153135.42166999998</v>
      </c>
      <c r="AS104" s="29">
        <f t="shared" si="9"/>
        <v>129947.33332999999</v>
      </c>
      <c r="AT104" s="29">
        <f t="shared" si="9"/>
        <v>20149.751459999999</v>
      </c>
      <c r="AU104" s="29">
        <f t="shared" si="9"/>
        <v>0</v>
      </c>
      <c r="AV104" s="29">
        <f t="shared" si="9"/>
        <v>7461.2337300000008</v>
      </c>
      <c r="AW104" s="29">
        <f t="shared" si="9"/>
        <v>2793729.8200400001</v>
      </c>
      <c r="AX104" s="29">
        <f t="shared" si="9"/>
        <v>272256.82410000003</v>
      </c>
      <c r="AY104" s="29">
        <f t="shared" si="9"/>
        <v>879887.64070000011</v>
      </c>
      <c r="AZ104" s="29">
        <f t="shared" si="9"/>
        <v>188898.34353000001</v>
      </c>
      <c r="BA104" s="29">
        <f t="shared" si="9"/>
        <v>1296863.37099</v>
      </c>
      <c r="BB104" s="29">
        <f t="shared" si="9"/>
        <v>484204.47773000004</v>
      </c>
      <c r="BC104" s="29">
        <f t="shared" si="9"/>
        <v>93837.961840000004</v>
      </c>
      <c r="BD104" s="29">
        <f t="shared" si="9"/>
        <v>20947.072459999999</v>
      </c>
      <c r="BE104" s="29">
        <f t="shared" si="9"/>
        <v>102211.18159000001</v>
      </c>
      <c r="BF104" s="29">
        <f t="shared" si="9"/>
        <v>78468.846239999999</v>
      </c>
    </row>
    <row r="105" spans="2:58" ht="16.5" x14ac:dyDescent="0.3">
      <c r="B105">
        <v>30</v>
      </c>
      <c r="C105" s="23">
        <v>41759</v>
      </c>
      <c r="D105" s="29">
        <f t="shared" si="2"/>
        <v>59212499.875220001</v>
      </c>
      <c r="E105" s="29">
        <f t="shared" si="7"/>
        <v>20734273.336799998</v>
      </c>
      <c r="F105" s="29">
        <f t="shared" si="7"/>
        <v>27390256.265859999</v>
      </c>
      <c r="G105" s="29">
        <f t="shared" si="7"/>
        <v>40980478.295019999</v>
      </c>
      <c r="H105" s="29">
        <f t="shared" si="7"/>
        <v>2738990.2885500002</v>
      </c>
      <c r="I105" s="29">
        <f t="shared" si="7"/>
        <v>6076355.2045</v>
      </c>
      <c r="J105" s="29">
        <f t="shared" si="7"/>
        <v>4858036.7693599993</v>
      </c>
      <c r="K105" s="29">
        <f t="shared" si="7"/>
        <v>2797803.7474199999</v>
      </c>
      <c r="L105" s="29">
        <f t="shared" si="7"/>
        <v>1853305.39182</v>
      </c>
      <c r="M105" s="29">
        <f t="shared" si="7"/>
        <v>18718.33958</v>
      </c>
      <c r="P105">
        <v>30</v>
      </c>
      <c r="Q105" s="3">
        <v>41759</v>
      </c>
      <c r="R105" s="29">
        <f t="shared" si="10"/>
        <v>40980478.295019999</v>
      </c>
      <c r="S105" s="29">
        <f t="shared" si="10"/>
        <v>59212499.875220001</v>
      </c>
      <c r="T105" s="29">
        <f t="shared" si="10"/>
        <v>27390256.265859999</v>
      </c>
      <c r="U105" s="29">
        <f t="shared" si="10"/>
        <v>1272068.2181600002</v>
      </c>
      <c r="V105" s="29">
        <f t="shared" si="10"/>
        <v>510985.72369000001</v>
      </c>
      <c r="W105" s="29">
        <f t="shared" si="10"/>
        <v>1919869.1683800002</v>
      </c>
      <c r="X105" s="29">
        <f t="shared" si="10"/>
        <v>2906362.8673200002</v>
      </c>
      <c r="Y105" s="29">
        <f t="shared" si="10"/>
        <v>1307248.41521</v>
      </c>
      <c r="Z105" s="29">
        <f t="shared" si="10"/>
        <v>1344748.80724</v>
      </c>
      <c r="AA105" s="29">
        <f t="shared" si="10"/>
        <v>658481.40415999992</v>
      </c>
      <c r="AB105" s="29">
        <f t="shared" si="10"/>
        <v>311747.59109</v>
      </c>
      <c r="AC105" s="29">
        <f t="shared" si="10"/>
        <v>198029.07846000002</v>
      </c>
      <c r="AD105" s="29">
        <f t="shared" si="10"/>
        <v>165008.55055000001</v>
      </c>
      <c r="AE105" s="29">
        <f t="shared" si="10"/>
        <v>1303940.0956300001</v>
      </c>
      <c r="AF105" s="29">
        <f t="shared" si="10"/>
        <v>45388.855219999998</v>
      </c>
      <c r="AG105" s="29">
        <f t="shared" si="10"/>
        <v>721875.54460000002</v>
      </c>
      <c r="AH105" s="29">
        <f t="shared" si="8"/>
        <v>4334860.2883700002</v>
      </c>
      <c r="AI105" s="29">
        <f t="shared" si="8"/>
        <v>227608.40072999999</v>
      </c>
      <c r="AJ105" s="29">
        <f t="shared" si="8"/>
        <v>423799.30864</v>
      </c>
      <c r="AK105" s="29">
        <f t="shared" si="8"/>
        <v>69875.563150000002</v>
      </c>
      <c r="AL105" s="29">
        <f t="shared" si="8"/>
        <v>39997.586479999998</v>
      </c>
      <c r="AM105" s="29">
        <f t="shared" si="8"/>
        <v>0</v>
      </c>
      <c r="AN105" s="29">
        <f t="shared" si="8"/>
        <v>757254.23641000001</v>
      </c>
      <c r="AO105" s="29">
        <f t="shared" si="8"/>
        <v>0</v>
      </c>
      <c r="AP105" s="29">
        <f t="shared" si="8"/>
        <v>37476.396820000002</v>
      </c>
      <c r="AQ105" s="29">
        <f t="shared" si="9"/>
        <v>48477.004329999996</v>
      </c>
      <c r="AR105" s="29">
        <f t="shared" si="9"/>
        <v>154369.51001</v>
      </c>
      <c r="AS105" s="29">
        <f t="shared" si="9"/>
        <v>127916.39387</v>
      </c>
      <c r="AT105" s="29">
        <f t="shared" si="9"/>
        <v>20133.386010000002</v>
      </c>
      <c r="AU105" s="29">
        <f t="shared" si="9"/>
        <v>0</v>
      </c>
      <c r="AV105" s="29">
        <f t="shared" si="9"/>
        <v>7406.0397599999997</v>
      </c>
      <c r="AW105" s="29">
        <f t="shared" si="9"/>
        <v>2870410.9147199998</v>
      </c>
      <c r="AX105" s="29">
        <f t="shared" si="9"/>
        <v>274885.62163000001</v>
      </c>
      <c r="AY105" s="29">
        <f t="shared" si="9"/>
        <v>882537.11251999997</v>
      </c>
      <c r="AZ105" s="29">
        <f t="shared" si="9"/>
        <v>186813.94446</v>
      </c>
      <c r="BA105" s="29">
        <f t="shared" si="9"/>
        <v>1288373.88919</v>
      </c>
      <c r="BB105" s="29">
        <f t="shared" si="9"/>
        <v>480459.33954000002</v>
      </c>
      <c r="BC105" s="29">
        <f t="shared" si="9"/>
        <v>93407.278160000002</v>
      </c>
      <c r="BD105" s="29">
        <f t="shared" si="9"/>
        <v>19773.769769999999</v>
      </c>
      <c r="BE105" s="29">
        <f t="shared" si="9"/>
        <v>98521.299939999997</v>
      </c>
      <c r="BF105" s="29">
        <f t="shared" si="9"/>
        <v>78354.549450000006</v>
      </c>
    </row>
    <row r="106" spans="2:58" ht="16.5" x14ac:dyDescent="0.3">
      <c r="B106">
        <v>31</v>
      </c>
      <c r="C106" s="23">
        <v>41790</v>
      </c>
      <c r="D106" s="29">
        <f t="shared" si="2"/>
        <v>59250407.284010001</v>
      </c>
      <c r="E106" s="29">
        <f t="shared" si="7"/>
        <v>20820373.467360001</v>
      </c>
      <c r="F106" s="29">
        <f t="shared" si="7"/>
        <v>27378245.396159999</v>
      </c>
      <c r="G106" s="29">
        <f t="shared" si="7"/>
        <v>41269710.971960001</v>
      </c>
      <c r="H106" s="29">
        <f t="shared" si="7"/>
        <v>2661134.9727099999</v>
      </c>
      <c r="I106" s="29">
        <f t="shared" si="7"/>
        <v>6167627.5483999997</v>
      </c>
      <c r="J106" s="29">
        <f t="shared" si="7"/>
        <v>4868757.5133400001</v>
      </c>
      <c r="K106" s="29">
        <f t="shared" si="7"/>
        <v>2822357.04256</v>
      </c>
      <c r="L106" s="29">
        <f t="shared" si="7"/>
        <v>1923354.7019500001</v>
      </c>
      <c r="M106" s="29">
        <f t="shared" si="7"/>
        <v>15213</v>
      </c>
      <c r="P106">
        <v>31</v>
      </c>
      <c r="Q106" s="3">
        <v>41790</v>
      </c>
      <c r="R106" s="29">
        <f t="shared" si="10"/>
        <v>41269710.971960001</v>
      </c>
      <c r="S106" s="29">
        <f t="shared" si="10"/>
        <v>59250407.284010001</v>
      </c>
      <c r="T106" s="29">
        <f t="shared" si="10"/>
        <v>27378245.396159999</v>
      </c>
      <c r="U106" s="29">
        <f t="shared" si="10"/>
        <v>1272069.2181600002</v>
      </c>
      <c r="V106" s="29">
        <f t="shared" si="10"/>
        <v>510417.85379000002</v>
      </c>
      <c r="W106" s="29">
        <f t="shared" si="10"/>
        <v>1929209.8258</v>
      </c>
      <c r="X106" s="29">
        <f t="shared" si="10"/>
        <v>2903054.64066</v>
      </c>
      <c r="Y106" s="29">
        <f t="shared" si="10"/>
        <v>1325632.6018099999</v>
      </c>
      <c r="Z106" s="29">
        <f t="shared" si="10"/>
        <v>1369415.1114400001</v>
      </c>
      <c r="AA106" s="29">
        <f t="shared" si="10"/>
        <v>661211.28758</v>
      </c>
      <c r="AB106" s="29">
        <f t="shared" si="10"/>
        <v>310871.14507999999</v>
      </c>
      <c r="AC106" s="29">
        <f t="shared" si="10"/>
        <v>197502.63878000001</v>
      </c>
      <c r="AD106" s="29">
        <f t="shared" si="10"/>
        <v>164156.30369999999</v>
      </c>
      <c r="AE106" s="29">
        <f t="shared" si="10"/>
        <v>1302773.99021</v>
      </c>
      <c r="AF106" s="29">
        <f t="shared" si="10"/>
        <v>0</v>
      </c>
      <c r="AG106" s="29">
        <f t="shared" si="10"/>
        <v>724000.51422000001</v>
      </c>
      <c r="AH106" s="29">
        <f t="shared" si="8"/>
        <v>4301689.4523100005</v>
      </c>
      <c r="AI106" s="29">
        <f t="shared" si="8"/>
        <v>226117.46928999998</v>
      </c>
      <c r="AJ106" s="29">
        <f t="shared" si="8"/>
        <v>430737.69300999999</v>
      </c>
      <c r="AK106" s="29">
        <f t="shared" si="8"/>
        <v>67441.987689999994</v>
      </c>
      <c r="AL106" s="29">
        <f t="shared" si="8"/>
        <v>41788.632859999998</v>
      </c>
      <c r="AM106" s="29">
        <f t="shared" si="8"/>
        <v>0</v>
      </c>
      <c r="AN106" s="29">
        <f t="shared" si="8"/>
        <v>740187.76589000004</v>
      </c>
      <c r="AO106" s="29">
        <f t="shared" si="8"/>
        <v>0</v>
      </c>
      <c r="AP106" s="29">
        <f t="shared" si="8"/>
        <v>37871.664799999999</v>
      </c>
      <c r="AQ106" s="29">
        <f t="shared" si="9"/>
        <v>47630.495659999993</v>
      </c>
      <c r="AR106" s="29">
        <f t="shared" si="9"/>
        <v>151710.15656</v>
      </c>
      <c r="AS106" s="29">
        <f t="shared" si="9"/>
        <v>130081.01952</v>
      </c>
      <c r="AT106" s="29">
        <f t="shared" si="9"/>
        <v>20305.05688</v>
      </c>
      <c r="AU106" s="29">
        <f t="shared" si="9"/>
        <v>0</v>
      </c>
      <c r="AV106" s="29">
        <f t="shared" si="9"/>
        <v>6936.9876699999995</v>
      </c>
      <c r="AW106" s="29">
        <f t="shared" si="9"/>
        <v>2944445.3065999998</v>
      </c>
      <c r="AX106" s="29">
        <f t="shared" si="9"/>
        <v>276812.44220999995</v>
      </c>
      <c r="AY106" s="29">
        <f t="shared" si="9"/>
        <v>894606.42395000008</v>
      </c>
      <c r="AZ106" s="29">
        <f t="shared" si="9"/>
        <v>183583.13452000002</v>
      </c>
      <c r="BA106" s="29">
        <f t="shared" si="9"/>
        <v>1284621.58601</v>
      </c>
      <c r="BB106" s="29">
        <f t="shared" si="9"/>
        <v>479854.76286000002</v>
      </c>
      <c r="BC106" s="29">
        <f t="shared" si="9"/>
        <v>93094.206839999999</v>
      </c>
      <c r="BD106" s="29">
        <f t="shared" si="9"/>
        <v>19619.524570000001</v>
      </c>
      <c r="BE106" s="29">
        <f t="shared" si="9"/>
        <v>101061.20366</v>
      </c>
      <c r="BF106" s="29">
        <f t="shared" si="9"/>
        <v>78886.748400000011</v>
      </c>
    </row>
    <row r="107" spans="2:58" ht="16.5" x14ac:dyDescent="0.3">
      <c r="B107">
        <v>32</v>
      </c>
      <c r="C107" s="23">
        <v>41820</v>
      </c>
      <c r="D107" s="29">
        <f t="shared" si="2"/>
        <v>60868231.622620001</v>
      </c>
      <c r="E107" s="29">
        <f t="shared" si="7"/>
        <v>21263698.78424</v>
      </c>
      <c r="F107" s="29">
        <f t="shared" si="7"/>
        <v>27570237.109810002</v>
      </c>
      <c r="G107" s="29">
        <f t="shared" si="7"/>
        <v>42107420.739320002</v>
      </c>
      <c r="H107" s="29">
        <f t="shared" si="7"/>
        <v>2728001.9375700001</v>
      </c>
      <c r="I107" s="29">
        <f t="shared" si="7"/>
        <v>6296262.7103999993</v>
      </c>
      <c r="J107" s="29">
        <f t="shared" si="7"/>
        <v>4953344.06164</v>
      </c>
      <c r="K107" s="29">
        <f t="shared" si="7"/>
        <v>2878624.29715</v>
      </c>
      <c r="L107" s="29">
        <f t="shared" si="7"/>
        <v>1974821.9622899999</v>
      </c>
      <c r="M107" s="29">
        <f t="shared" si="7"/>
        <v>18737.54823</v>
      </c>
      <c r="P107">
        <v>32</v>
      </c>
      <c r="Q107" s="3">
        <v>41820</v>
      </c>
      <c r="R107" s="29">
        <f t="shared" si="10"/>
        <v>42107420.739320002</v>
      </c>
      <c r="S107" s="29">
        <f t="shared" si="10"/>
        <v>60868231.622620001</v>
      </c>
      <c r="T107" s="29">
        <f t="shared" si="10"/>
        <v>27570237.109810002</v>
      </c>
      <c r="U107" s="29">
        <f t="shared" si="10"/>
        <v>1333007.53259</v>
      </c>
      <c r="V107" s="29">
        <f t="shared" si="10"/>
        <v>512680.24692000001</v>
      </c>
      <c r="W107" s="29">
        <f t="shared" si="10"/>
        <v>1940026.20851</v>
      </c>
      <c r="X107" s="29">
        <f t="shared" si="10"/>
        <v>2891859.2442199998</v>
      </c>
      <c r="Y107" s="29">
        <f t="shared" si="10"/>
        <v>1339768.5337999999</v>
      </c>
      <c r="Z107" s="29">
        <f t="shared" si="10"/>
        <v>1390653.9525799998</v>
      </c>
      <c r="AA107" s="29">
        <f t="shared" si="10"/>
        <v>654701.54090999998</v>
      </c>
      <c r="AB107" s="29">
        <f t="shared" si="10"/>
        <v>306993.37695000001</v>
      </c>
      <c r="AC107" s="29">
        <f t="shared" si="10"/>
        <v>189748.10868999999</v>
      </c>
      <c r="AD107" s="29">
        <f t="shared" si="10"/>
        <v>162875.79733999999</v>
      </c>
      <c r="AE107" s="29">
        <f t="shared" si="10"/>
        <v>1307333.51406</v>
      </c>
      <c r="AF107" s="29">
        <f t="shared" si="10"/>
        <v>0</v>
      </c>
      <c r="AG107" s="29">
        <f t="shared" si="10"/>
        <v>726279.8456900001</v>
      </c>
      <c r="AH107" s="29">
        <f t="shared" si="8"/>
        <v>4259267.6662400002</v>
      </c>
      <c r="AI107" s="29">
        <f t="shared" si="8"/>
        <v>224116.95927000002</v>
      </c>
      <c r="AJ107" s="29">
        <f t="shared" si="8"/>
        <v>435645.44581</v>
      </c>
      <c r="AK107" s="29">
        <f t="shared" si="8"/>
        <v>72275.06091</v>
      </c>
      <c r="AL107" s="29">
        <f t="shared" si="8"/>
        <v>43106.132140000002</v>
      </c>
      <c r="AM107" s="29">
        <f t="shared" si="8"/>
        <v>0</v>
      </c>
      <c r="AN107" s="29">
        <f t="shared" si="8"/>
        <v>698682.19833000004</v>
      </c>
      <c r="AO107" s="29">
        <f t="shared" si="8"/>
        <v>0</v>
      </c>
      <c r="AP107" s="29">
        <f t="shared" si="8"/>
        <v>38020.518389999997</v>
      </c>
      <c r="AQ107" s="29">
        <f t="shared" si="9"/>
        <v>47519.116200000004</v>
      </c>
      <c r="AR107" s="29">
        <f t="shared" si="9"/>
        <v>150859.82547000001</v>
      </c>
      <c r="AS107" s="29">
        <f t="shared" si="9"/>
        <v>128281.9602</v>
      </c>
      <c r="AT107" s="29">
        <f t="shared" si="9"/>
        <v>20404.490309999997</v>
      </c>
      <c r="AU107" s="29">
        <f t="shared" si="9"/>
        <v>0</v>
      </c>
      <c r="AV107" s="29">
        <f t="shared" si="9"/>
        <v>6453.3964900000001</v>
      </c>
      <c r="AW107" s="29">
        <f t="shared" si="9"/>
        <v>2995207.0748400004</v>
      </c>
      <c r="AX107" s="29">
        <f t="shared" si="9"/>
        <v>278172.40762999997</v>
      </c>
      <c r="AY107" s="29">
        <f t="shared" si="9"/>
        <v>892270.19655999995</v>
      </c>
      <c r="AZ107" s="29">
        <f t="shared" si="9"/>
        <v>179581.62087000001</v>
      </c>
      <c r="BA107" s="29">
        <f t="shared" si="9"/>
        <v>1280152.41607</v>
      </c>
      <c r="BB107" s="29">
        <f t="shared" si="9"/>
        <v>474539.13316000003</v>
      </c>
      <c r="BC107" s="29">
        <f t="shared" si="9"/>
        <v>92804.635970000003</v>
      </c>
      <c r="BD107" s="29">
        <f t="shared" si="9"/>
        <v>19834.107540000001</v>
      </c>
      <c r="BE107" s="29">
        <f t="shared" si="9"/>
        <v>104812.75552999999</v>
      </c>
      <c r="BF107" s="29">
        <f t="shared" si="9"/>
        <v>78666.394920000006</v>
      </c>
    </row>
    <row r="108" spans="2:58" ht="16.5" x14ac:dyDescent="0.3">
      <c r="B108">
        <v>33</v>
      </c>
      <c r="C108" s="23">
        <v>41851</v>
      </c>
      <c r="D108" s="29">
        <f t="shared" si="2"/>
        <v>61365285.721650004</v>
      </c>
      <c r="E108" s="29">
        <f t="shared" si="7"/>
        <v>21279096.98911</v>
      </c>
      <c r="F108" s="29">
        <f t="shared" si="7"/>
        <v>28067335.17771</v>
      </c>
      <c r="G108" s="29">
        <f t="shared" si="7"/>
        <v>42221396.924510002</v>
      </c>
      <c r="H108" s="29">
        <f t="shared" si="7"/>
        <v>2746555.3573400001</v>
      </c>
      <c r="I108" s="29">
        <f t="shared" si="7"/>
        <v>6330058.5200299993</v>
      </c>
      <c r="J108" s="29">
        <f t="shared" si="7"/>
        <v>4973584.7407299997</v>
      </c>
      <c r="K108" s="29">
        <f t="shared" si="7"/>
        <v>2937712.26804</v>
      </c>
      <c r="L108" s="29">
        <f t="shared" si="7"/>
        <v>2056876.1976700001</v>
      </c>
      <c r="M108" s="29">
        <f t="shared" si="7"/>
        <v>20185.0929</v>
      </c>
      <c r="P108">
        <v>33</v>
      </c>
      <c r="Q108" s="3">
        <v>41851</v>
      </c>
      <c r="R108" s="29">
        <f t="shared" si="10"/>
        <v>42221396.924510002</v>
      </c>
      <c r="S108" s="29">
        <f t="shared" si="10"/>
        <v>61365285.721650004</v>
      </c>
      <c r="T108" s="29">
        <f t="shared" si="10"/>
        <v>28067335.17771</v>
      </c>
      <c r="U108" s="29">
        <f t="shared" si="10"/>
        <v>1369587.84825</v>
      </c>
      <c r="V108" s="29">
        <f t="shared" si="10"/>
        <v>515752.50458000001</v>
      </c>
      <c r="W108" s="29">
        <f t="shared" si="10"/>
        <v>1940217.8003499999</v>
      </c>
      <c r="X108" s="29">
        <f t="shared" si="10"/>
        <v>2890127.6981199998</v>
      </c>
      <c r="Y108" s="29">
        <f t="shared" si="10"/>
        <v>1356329.25355</v>
      </c>
      <c r="Z108" s="29">
        <f t="shared" si="10"/>
        <v>1404626.0761800001</v>
      </c>
      <c r="AA108" s="29">
        <f t="shared" si="10"/>
        <v>656457.13191</v>
      </c>
      <c r="AB108" s="29">
        <f t="shared" si="10"/>
        <v>305735.57470999996</v>
      </c>
      <c r="AC108" s="29">
        <f t="shared" si="10"/>
        <v>188362.01913999999</v>
      </c>
      <c r="AD108" s="29">
        <f t="shared" si="10"/>
        <v>164111.96241000001</v>
      </c>
      <c r="AE108" s="29">
        <f t="shared" si="10"/>
        <v>1307793.9974100001</v>
      </c>
      <c r="AF108" s="29">
        <f t="shared" si="10"/>
        <v>0</v>
      </c>
      <c r="AG108" s="29">
        <f t="shared" si="10"/>
        <v>714779.70279999997</v>
      </c>
      <c r="AH108" s="29">
        <f t="shared" si="8"/>
        <v>4234911.6946900003</v>
      </c>
      <c r="AI108" s="29">
        <f t="shared" si="8"/>
        <v>220796.20895</v>
      </c>
      <c r="AJ108" s="29">
        <f t="shared" si="8"/>
        <v>439899.32648000005</v>
      </c>
      <c r="AK108" s="29">
        <f t="shared" si="8"/>
        <v>72545.044340000008</v>
      </c>
      <c r="AL108" s="29">
        <f t="shared" si="8"/>
        <v>44715.669030000005</v>
      </c>
      <c r="AM108" s="29">
        <f t="shared" si="8"/>
        <v>0</v>
      </c>
      <c r="AN108" s="29">
        <f t="shared" si="8"/>
        <v>677064.60317999998</v>
      </c>
      <c r="AO108" s="29">
        <f t="shared" si="8"/>
        <v>0</v>
      </c>
      <c r="AP108" s="29">
        <f t="shared" si="8"/>
        <v>38549.058899999996</v>
      </c>
      <c r="AQ108" s="29">
        <f t="shared" si="9"/>
        <v>47582.244729999999</v>
      </c>
      <c r="AR108" s="29">
        <f t="shared" si="9"/>
        <v>150816.30825</v>
      </c>
      <c r="AS108" s="29">
        <f t="shared" si="9"/>
        <v>122983.42204999999</v>
      </c>
      <c r="AT108" s="29">
        <f t="shared" si="9"/>
        <v>21128.748359999998</v>
      </c>
      <c r="AU108" s="29">
        <f t="shared" si="9"/>
        <v>0</v>
      </c>
      <c r="AV108" s="29">
        <f t="shared" si="9"/>
        <v>6244.2698399999999</v>
      </c>
      <c r="AW108" s="29">
        <f t="shared" si="9"/>
        <v>3053497.84155</v>
      </c>
      <c r="AX108" s="29">
        <f t="shared" si="9"/>
        <v>280036.98189999996</v>
      </c>
      <c r="AY108" s="29">
        <f t="shared" si="9"/>
        <v>897286.60144000011</v>
      </c>
      <c r="AZ108" s="29">
        <f t="shared" si="9"/>
        <v>180083.42194999999</v>
      </c>
      <c r="BA108" s="29">
        <f t="shared" si="9"/>
        <v>1280246.82109</v>
      </c>
      <c r="BB108" s="29">
        <f t="shared" si="9"/>
        <v>475721.90535000002</v>
      </c>
      <c r="BC108" s="29">
        <f t="shared" si="9"/>
        <v>94160.874750000003</v>
      </c>
      <c r="BD108" s="29">
        <f t="shared" si="9"/>
        <v>19442.040949999999</v>
      </c>
      <c r="BE108" s="29">
        <f t="shared" si="9"/>
        <v>105400.14079999999</v>
      </c>
      <c r="BF108" s="29">
        <f t="shared" si="9"/>
        <v>77234.315530000007</v>
      </c>
    </row>
    <row r="109" spans="2:58" ht="16.5" x14ac:dyDescent="0.3">
      <c r="B109">
        <v>34</v>
      </c>
      <c r="C109" s="23">
        <v>41882</v>
      </c>
      <c r="D109" s="29">
        <f t="shared" si="2"/>
        <v>62157013.60543</v>
      </c>
      <c r="E109" s="29">
        <f t="shared" si="7"/>
        <v>21397800.538919996</v>
      </c>
      <c r="F109" s="29">
        <f t="shared" si="7"/>
        <v>28635212.98604</v>
      </c>
      <c r="G109" s="29">
        <f t="shared" si="7"/>
        <v>42334956.191589996</v>
      </c>
      <c r="H109" s="29">
        <f t="shared" si="7"/>
        <v>2729588.6054499997</v>
      </c>
      <c r="I109" s="29">
        <f t="shared" si="7"/>
        <v>6403631.5875800001</v>
      </c>
      <c r="J109" s="29">
        <f t="shared" si="7"/>
        <v>5022028.6793100005</v>
      </c>
      <c r="K109" s="29">
        <f t="shared" si="7"/>
        <v>2978520.05149</v>
      </c>
      <c r="L109" s="29">
        <f t="shared" si="7"/>
        <v>2039761.11521</v>
      </c>
      <c r="M109" s="29">
        <f t="shared" si="7"/>
        <v>37563.657799999994</v>
      </c>
      <c r="P109">
        <v>34</v>
      </c>
      <c r="Q109" s="3">
        <v>41882</v>
      </c>
      <c r="R109" s="29">
        <f t="shared" si="10"/>
        <v>42334956.191589996</v>
      </c>
      <c r="S109" s="29">
        <f t="shared" si="10"/>
        <v>62157013.60543</v>
      </c>
      <c r="T109" s="29">
        <f t="shared" si="10"/>
        <v>28635212.98604</v>
      </c>
      <c r="U109" s="29">
        <f t="shared" si="10"/>
        <v>1410523.5978399999</v>
      </c>
      <c r="V109" s="29">
        <f t="shared" si="10"/>
        <v>513559.24881999998</v>
      </c>
      <c r="W109" s="29">
        <f t="shared" si="10"/>
        <v>1947859.18506</v>
      </c>
      <c r="X109" s="29">
        <f t="shared" si="10"/>
        <v>2901428.93921</v>
      </c>
      <c r="Y109" s="29">
        <f t="shared" si="10"/>
        <v>1384830.8507600001</v>
      </c>
      <c r="Z109" s="29">
        <f t="shared" si="10"/>
        <v>1427240.38857</v>
      </c>
      <c r="AA109" s="29">
        <f t="shared" si="10"/>
        <v>663682.70062000002</v>
      </c>
      <c r="AB109" s="29">
        <f t="shared" si="10"/>
        <v>311040.66120999999</v>
      </c>
      <c r="AC109" s="29">
        <f t="shared" si="10"/>
        <v>189320.90192999999</v>
      </c>
      <c r="AD109" s="29">
        <f t="shared" si="10"/>
        <v>162636.93846</v>
      </c>
      <c r="AE109" s="29">
        <f t="shared" si="10"/>
        <v>1312424.0642300001</v>
      </c>
      <c r="AF109" s="29">
        <f t="shared" si="10"/>
        <v>0</v>
      </c>
      <c r="AG109" s="29">
        <f t="shared" si="10"/>
        <v>711483.55403999996</v>
      </c>
      <c r="AH109" s="29">
        <f t="shared" si="8"/>
        <v>4194874.1164299995</v>
      </c>
      <c r="AI109" s="29">
        <f t="shared" si="8"/>
        <v>222285.22672000001</v>
      </c>
      <c r="AJ109" s="29">
        <f t="shared" si="8"/>
        <v>442727.51545999997</v>
      </c>
      <c r="AK109" s="29">
        <f t="shared" si="8"/>
        <v>71407.983779999995</v>
      </c>
      <c r="AL109" s="29">
        <f t="shared" si="8"/>
        <v>46360.902829999999</v>
      </c>
      <c r="AM109" s="29">
        <f t="shared" si="8"/>
        <v>0</v>
      </c>
      <c r="AN109" s="29">
        <f t="shared" si="8"/>
        <v>660687.30024999997</v>
      </c>
      <c r="AO109" s="29">
        <f t="shared" si="8"/>
        <v>0</v>
      </c>
      <c r="AP109" s="29">
        <f t="shared" si="8"/>
        <v>38905.904670000004</v>
      </c>
      <c r="AQ109" s="29">
        <f t="shared" si="9"/>
        <v>48459.712030000002</v>
      </c>
      <c r="AR109" s="29">
        <f t="shared" si="9"/>
        <v>151636.41084999999</v>
      </c>
      <c r="AS109" s="29">
        <f t="shared" si="9"/>
        <v>125221.65279000001</v>
      </c>
      <c r="AT109" s="29">
        <f t="shared" si="9"/>
        <v>21526.515500000001</v>
      </c>
      <c r="AU109" s="29">
        <f t="shared" si="9"/>
        <v>0</v>
      </c>
      <c r="AV109" s="29">
        <f t="shared" si="9"/>
        <v>5657.1294800000005</v>
      </c>
      <c r="AW109" s="29">
        <f t="shared" si="9"/>
        <v>3112471.9931100002</v>
      </c>
      <c r="AX109" s="29">
        <f t="shared" si="9"/>
        <v>282287.48507</v>
      </c>
      <c r="AY109" s="29">
        <f t="shared" si="9"/>
        <v>897022.81870000006</v>
      </c>
      <c r="AZ109" s="29">
        <f t="shared" si="9"/>
        <v>179391.46816999998</v>
      </c>
      <c r="BA109" s="29">
        <f t="shared" si="9"/>
        <v>1278892.92175</v>
      </c>
      <c r="BB109" s="29">
        <f t="shared" si="9"/>
        <v>479060.83902999997</v>
      </c>
      <c r="BC109" s="29">
        <f t="shared" si="9"/>
        <v>94208.649390000006</v>
      </c>
      <c r="BD109" s="29">
        <f t="shared" si="9"/>
        <v>19831.669550000002</v>
      </c>
      <c r="BE109" s="29">
        <f t="shared" si="9"/>
        <v>110247.19508</v>
      </c>
      <c r="BF109" s="29">
        <f t="shared" si="9"/>
        <v>78188.607669999998</v>
      </c>
    </row>
    <row r="110" spans="2:58" ht="16.5" x14ac:dyDescent="0.3">
      <c r="B110">
        <v>35</v>
      </c>
      <c r="C110" s="23">
        <v>41912</v>
      </c>
      <c r="D110" s="29">
        <f t="shared" si="2"/>
        <v>62651400.086539999</v>
      </c>
      <c r="E110" s="29">
        <f t="shared" si="7"/>
        <v>21537283.689439997</v>
      </c>
      <c r="F110" s="29">
        <f t="shared" si="7"/>
        <v>29111135.319849998</v>
      </c>
      <c r="G110" s="29">
        <f t="shared" si="7"/>
        <v>42546244.848379999</v>
      </c>
      <c r="H110" s="29">
        <f t="shared" si="7"/>
        <v>2730073.1604400002</v>
      </c>
      <c r="I110" s="29">
        <f t="shared" si="7"/>
        <v>6564629.6648399998</v>
      </c>
      <c r="J110" s="29">
        <f t="shared" si="7"/>
        <v>5090571.9428300001</v>
      </c>
      <c r="K110" s="29">
        <f t="shared" si="7"/>
        <v>3062342.88619</v>
      </c>
      <c r="L110" s="29">
        <f t="shared" si="7"/>
        <v>2253351.6886300002</v>
      </c>
      <c r="M110" s="29">
        <f t="shared" si="7"/>
        <v>49852.5</v>
      </c>
      <c r="P110">
        <v>35</v>
      </c>
      <c r="Q110" s="3">
        <v>41912</v>
      </c>
      <c r="R110" s="29">
        <f t="shared" si="10"/>
        <v>42546244.848379999</v>
      </c>
      <c r="S110" s="29">
        <f t="shared" si="10"/>
        <v>62651400.086539999</v>
      </c>
      <c r="T110" s="29">
        <f t="shared" si="10"/>
        <v>29111135.319849998</v>
      </c>
      <c r="U110" s="29">
        <f t="shared" si="10"/>
        <v>1462846.28541</v>
      </c>
      <c r="V110" s="29">
        <f t="shared" si="10"/>
        <v>531458.35363000003</v>
      </c>
      <c r="W110" s="29">
        <f t="shared" si="10"/>
        <v>1958581.4730199999</v>
      </c>
      <c r="X110" s="29">
        <f t="shared" si="10"/>
        <v>2864568.64738</v>
      </c>
      <c r="Y110" s="29">
        <f t="shared" si="10"/>
        <v>1400644.41924</v>
      </c>
      <c r="Z110" s="29">
        <f t="shared" si="10"/>
        <v>1454318.7001800002</v>
      </c>
      <c r="AA110" s="29">
        <f t="shared" si="10"/>
        <v>662419.04095000005</v>
      </c>
      <c r="AB110" s="29">
        <f t="shared" si="10"/>
        <v>316910.15931999998</v>
      </c>
      <c r="AC110" s="29">
        <f t="shared" si="10"/>
        <v>189449.46458</v>
      </c>
      <c r="AD110" s="29">
        <f t="shared" si="10"/>
        <v>162755.05891999998</v>
      </c>
      <c r="AE110" s="29">
        <f t="shared" si="10"/>
        <v>1315452.02571</v>
      </c>
      <c r="AF110" s="29">
        <f t="shared" si="10"/>
        <v>0</v>
      </c>
      <c r="AG110" s="29">
        <f t="shared" si="10"/>
        <v>711436.41700000002</v>
      </c>
      <c r="AH110" s="29">
        <f t="shared" si="8"/>
        <v>4183837.1416500001</v>
      </c>
      <c r="AI110" s="29">
        <f t="shared" si="8"/>
        <v>220608.66580000002</v>
      </c>
      <c r="AJ110" s="29">
        <f t="shared" si="8"/>
        <v>449243.22130999999</v>
      </c>
      <c r="AK110" s="29">
        <f t="shared" si="8"/>
        <v>75160.503890000007</v>
      </c>
      <c r="AL110" s="29">
        <f t="shared" si="8"/>
        <v>48013.75043</v>
      </c>
      <c r="AM110" s="29">
        <f t="shared" si="8"/>
        <v>0</v>
      </c>
      <c r="AN110" s="29">
        <f t="shared" si="8"/>
        <v>650969.32988999994</v>
      </c>
      <c r="AO110" s="29">
        <f t="shared" si="8"/>
        <v>0</v>
      </c>
      <c r="AP110" s="29">
        <f t="shared" si="8"/>
        <v>39259.242290000002</v>
      </c>
      <c r="AQ110" s="29">
        <f t="shared" si="9"/>
        <v>48785.516600000003</v>
      </c>
      <c r="AR110" s="29">
        <f t="shared" si="9"/>
        <v>152221.96434000001</v>
      </c>
      <c r="AS110" s="29">
        <f t="shared" si="9"/>
        <v>127119.63301999999</v>
      </c>
      <c r="AT110" s="29">
        <f t="shared" si="9"/>
        <v>21710.47423</v>
      </c>
      <c r="AU110" s="29">
        <f t="shared" si="9"/>
        <v>440.52375999999998</v>
      </c>
      <c r="AV110" s="29">
        <f t="shared" si="9"/>
        <v>5729.5689499999999</v>
      </c>
      <c r="AW110" s="29">
        <f t="shared" si="9"/>
        <v>3166254.7176599996</v>
      </c>
      <c r="AX110" s="29">
        <f t="shared" si="9"/>
        <v>284381.68089999998</v>
      </c>
      <c r="AY110" s="29">
        <f t="shared" si="9"/>
        <v>909592.52791999991</v>
      </c>
      <c r="AZ110" s="29">
        <f t="shared" si="9"/>
        <v>177051.23975000001</v>
      </c>
      <c r="BA110" s="29">
        <f t="shared" si="9"/>
        <v>1287991.4801500002</v>
      </c>
      <c r="BB110" s="29">
        <f t="shared" si="9"/>
        <v>483743.80200999998</v>
      </c>
      <c r="BC110" s="29">
        <f t="shared" si="9"/>
        <v>93368.813999999998</v>
      </c>
      <c r="BD110" s="29">
        <f t="shared" si="9"/>
        <v>20271.074329999999</v>
      </c>
      <c r="BE110" s="29">
        <f t="shared" si="9"/>
        <v>113054.08721</v>
      </c>
      <c r="BF110" s="29">
        <f t="shared" si="9"/>
        <v>77927.561260000002</v>
      </c>
    </row>
    <row r="111" spans="2:58" ht="16.5" x14ac:dyDescent="0.3">
      <c r="B111">
        <v>36</v>
      </c>
      <c r="C111" s="23">
        <v>41943</v>
      </c>
      <c r="D111" s="29">
        <f t="shared" si="2"/>
        <v>64172840.701109998</v>
      </c>
      <c r="E111" s="29">
        <f t="shared" si="7"/>
        <v>21569642.665209997</v>
      </c>
      <c r="F111" s="29">
        <f t="shared" si="7"/>
        <v>28829654.456689999</v>
      </c>
      <c r="G111" s="29">
        <f t="shared" si="7"/>
        <v>42954092.770629995</v>
      </c>
      <c r="H111" s="29">
        <f t="shared" si="7"/>
        <v>2887042.30149</v>
      </c>
      <c r="I111" s="29">
        <f t="shared" si="7"/>
        <v>6630777.9455000004</v>
      </c>
      <c r="J111" s="29">
        <f t="shared" si="7"/>
        <v>5153996.3272900004</v>
      </c>
      <c r="K111" s="29">
        <f t="shared" si="7"/>
        <v>3177601.8290399997</v>
      </c>
      <c r="L111" s="29">
        <f t="shared" si="7"/>
        <v>2305703.7336599999</v>
      </c>
      <c r="M111" s="29">
        <f t="shared" si="7"/>
        <v>58621.483340000006</v>
      </c>
      <c r="P111">
        <v>36</v>
      </c>
      <c r="Q111" s="3">
        <v>41943</v>
      </c>
      <c r="R111" s="29">
        <f t="shared" si="10"/>
        <v>42954092.770629995</v>
      </c>
      <c r="S111" s="29">
        <f t="shared" si="10"/>
        <v>64172840.701109998</v>
      </c>
      <c r="T111" s="29">
        <f t="shared" si="10"/>
        <v>28829654.456689999</v>
      </c>
      <c r="U111" s="29">
        <f t="shared" si="10"/>
        <v>1522017.4575399999</v>
      </c>
      <c r="V111" s="29">
        <f t="shared" si="10"/>
        <v>523500.41008</v>
      </c>
      <c r="W111" s="29">
        <f t="shared" si="10"/>
        <v>1972055.5313900001</v>
      </c>
      <c r="X111" s="29">
        <f t="shared" si="10"/>
        <v>2854130.33231</v>
      </c>
      <c r="Y111" s="29">
        <f t="shared" si="10"/>
        <v>1424433.61993</v>
      </c>
      <c r="Z111" s="29">
        <f t="shared" si="10"/>
        <v>1489051.15118</v>
      </c>
      <c r="AA111" s="29">
        <f t="shared" si="10"/>
        <v>668709.12111000007</v>
      </c>
      <c r="AB111" s="29">
        <f t="shared" si="10"/>
        <v>321125.55825</v>
      </c>
      <c r="AC111" s="29">
        <f t="shared" si="10"/>
        <v>191594.34161</v>
      </c>
      <c r="AD111" s="29">
        <f t="shared" si="10"/>
        <v>162775.96703</v>
      </c>
      <c r="AE111" s="29">
        <f t="shared" si="10"/>
        <v>1325169.74266</v>
      </c>
      <c r="AF111" s="29">
        <f t="shared" si="10"/>
        <v>0</v>
      </c>
      <c r="AG111" s="29">
        <f t="shared" si="10"/>
        <v>704720.74112999998</v>
      </c>
      <c r="AH111" s="29">
        <f t="shared" si="8"/>
        <v>4181491.4796700003</v>
      </c>
      <c r="AI111" s="29">
        <f t="shared" si="8"/>
        <v>220618.04457</v>
      </c>
      <c r="AJ111" s="29">
        <f t="shared" si="8"/>
        <v>453787.79950999998</v>
      </c>
      <c r="AK111" s="29">
        <f t="shared" si="8"/>
        <v>77760.996639999998</v>
      </c>
      <c r="AL111" s="29">
        <f t="shared" si="8"/>
        <v>48994.572049999995</v>
      </c>
      <c r="AM111" s="29">
        <f t="shared" si="8"/>
        <v>0</v>
      </c>
      <c r="AN111" s="29">
        <f t="shared" si="8"/>
        <v>641753.49514000001</v>
      </c>
      <c r="AO111" s="29">
        <f t="shared" si="8"/>
        <v>0</v>
      </c>
      <c r="AP111" s="29">
        <f t="shared" si="8"/>
        <v>40981.693679999997</v>
      </c>
      <c r="AQ111" s="29">
        <f t="shared" si="9"/>
        <v>49574.799310000002</v>
      </c>
      <c r="AR111" s="29">
        <f t="shared" si="9"/>
        <v>153976.2506</v>
      </c>
      <c r="AS111" s="29">
        <f t="shared" si="9"/>
        <v>127521.48435</v>
      </c>
      <c r="AT111" s="29">
        <f t="shared" si="9"/>
        <v>21888.825499999999</v>
      </c>
      <c r="AU111" s="29">
        <f t="shared" si="9"/>
        <v>1020.1054799999999</v>
      </c>
      <c r="AV111" s="29">
        <f t="shared" si="9"/>
        <v>5609.8084900000003</v>
      </c>
      <c r="AW111" s="29">
        <f t="shared" si="9"/>
        <v>3265322.4465000001</v>
      </c>
      <c r="AX111" s="29">
        <f t="shared" si="9"/>
        <v>289000.38716000004</v>
      </c>
      <c r="AY111" s="29">
        <f t="shared" si="9"/>
        <v>924293.84219000011</v>
      </c>
      <c r="AZ111" s="29">
        <f t="shared" si="9"/>
        <v>176968.40500999999</v>
      </c>
      <c r="BA111" s="29">
        <f t="shared" si="9"/>
        <v>1313305.6324700001</v>
      </c>
      <c r="BB111" s="29">
        <f t="shared" si="9"/>
        <v>497738.23612999998</v>
      </c>
      <c r="BC111" s="29">
        <f t="shared" si="9"/>
        <v>92269.630189999996</v>
      </c>
      <c r="BD111" s="29">
        <f t="shared" si="9"/>
        <v>20689.539370000002</v>
      </c>
      <c r="BE111" s="29">
        <f t="shared" si="9"/>
        <v>115412.17821</v>
      </c>
      <c r="BF111" s="29">
        <f t="shared" si="9"/>
        <v>79966.052379999994</v>
      </c>
    </row>
    <row r="112" spans="2:58" ht="16.5" x14ac:dyDescent="0.3">
      <c r="B112">
        <v>37</v>
      </c>
      <c r="C112" s="23">
        <v>41973</v>
      </c>
      <c r="D112" s="29">
        <f t="shared" si="2"/>
        <v>64532925.946500003</v>
      </c>
      <c r="E112" s="29">
        <f t="shared" si="7"/>
        <v>21668144.9122</v>
      </c>
      <c r="F112" s="29">
        <f t="shared" si="7"/>
        <v>29174753.284009997</v>
      </c>
      <c r="G112" s="29">
        <f t="shared" si="7"/>
        <v>43425031.238839999</v>
      </c>
      <c r="H112" s="29">
        <f t="shared" si="7"/>
        <v>3024591.3979799999</v>
      </c>
      <c r="I112" s="29">
        <f t="shared" si="7"/>
        <v>6670803.0006299997</v>
      </c>
      <c r="J112" s="29">
        <f t="shared" si="7"/>
        <v>5165218.6149199996</v>
      </c>
      <c r="K112" s="29">
        <f t="shared" si="7"/>
        <v>3182147.6795300003</v>
      </c>
      <c r="L112" s="29">
        <f t="shared" si="7"/>
        <v>2381157.1686300002</v>
      </c>
      <c r="M112" s="29">
        <f t="shared" si="7"/>
        <v>83685.650010000012</v>
      </c>
      <c r="P112">
        <v>37</v>
      </c>
      <c r="Q112" s="3">
        <v>41973</v>
      </c>
      <c r="R112" s="29">
        <f t="shared" si="10"/>
        <v>43425031.238839999</v>
      </c>
      <c r="S112" s="29">
        <f t="shared" si="10"/>
        <v>64532925.946500003</v>
      </c>
      <c r="T112" s="29">
        <f t="shared" si="10"/>
        <v>29174753.284009997</v>
      </c>
      <c r="U112" s="29">
        <f t="shared" si="10"/>
        <v>1577340.7357100002</v>
      </c>
      <c r="V112" s="29">
        <f t="shared" si="10"/>
        <v>525468.41249000002</v>
      </c>
      <c r="W112" s="29">
        <f t="shared" si="10"/>
        <v>2005282.3073699998</v>
      </c>
      <c r="X112" s="29">
        <f t="shared" si="10"/>
        <v>2845581.7262199996</v>
      </c>
      <c r="Y112" s="29">
        <f t="shared" si="10"/>
        <v>1452626.9837</v>
      </c>
      <c r="Z112" s="29">
        <f t="shared" si="10"/>
        <v>1535209.56629</v>
      </c>
      <c r="AA112" s="29">
        <f t="shared" si="10"/>
        <v>668735.89304</v>
      </c>
      <c r="AB112" s="29">
        <f t="shared" si="10"/>
        <v>323097.17300000001</v>
      </c>
      <c r="AC112" s="29">
        <f t="shared" si="10"/>
        <v>192196.89757</v>
      </c>
      <c r="AD112" s="29">
        <f t="shared" si="10"/>
        <v>162198.16462999998</v>
      </c>
      <c r="AE112" s="29">
        <f t="shared" si="10"/>
        <v>1358122.0919300001</v>
      </c>
      <c r="AF112" s="29">
        <f t="shared" si="10"/>
        <v>0</v>
      </c>
      <c r="AG112" s="29">
        <f t="shared" si="10"/>
        <v>697316.42197999998</v>
      </c>
      <c r="AH112" s="29">
        <f t="shared" si="8"/>
        <v>4179094.1814699997</v>
      </c>
      <c r="AI112" s="29">
        <f t="shared" si="8"/>
        <v>216299.40487999999</v>
      </c>
      <c r="AJ112" s="29">
        <f t="shared" si="8"/>
        <v>458186.3382</v>
      </c>
      <c r="AK112" s="29">
        <f t="shared" si="8"/>
        <v>78720.501199999999</v>
      </c>
      <c r="AL112" s="29">
        <f t="shared" si="8"/>
        <v>48892.359389999998</v>
      </c>
      <c r="AM112" s="29">
        <f t="shared" si="8"/>
        <v>0</v>
      </c>
      <c r="AN112" s="29">
        <f t="shared" si="8"/>
        <v>622325.40271000005</v>
      </c>
      <c r="AO112" s="29">
        <f t="shared" si="8"/>
        <v>0</v>
      </c>
      <c r="AP112" s="29">
        <f t="shared" si="8"/>
        <v>42783.648249999998</v>
      </c>
      <c r="AQ112" s="29">
        <f t="shared" si="9"/>
        <v>49965.642399999997</v>
      </c>
      <c r="AR112" s="29">
        <f t="shared" si="9"/>
        <v>156039.41519999999</v>
      </c>
      <c r="AS112" s="29">
        <f t="shared" si="9"/>
        <v>125470.33411</v>
      </c>
      <c r="AT112" s="29">
        <f t="shared" si="9"/>
        <v>22046.75301</v>
      </c>
      <c r="AU112" s="29">
        <f t="shared" si="9"/>
        <v>1882.1001100000001</v>
      </c>
      <c r="AV112" s="29">
        <f t="shared" si="9"/>
        <v>5037.6871900000006</v>
      </c>
      <c r="AW112" s="29">
        <f t="shared" si="9"/>
        <v>3354017.4845500002</v>
      </c>
      <c r="AX112" s="29">
        <f t="shared" si="9"/>
        <v>292578.29437000002</v>
      </c>
      <c r="AY112" s="29">
        <f t="shared" si="9"/>
        <v>941597.01680999994</v>
      </c>
      <c r="AZ112" s="29">
        <f t="shared" si="9"/>
        <v>175359.11571000001</v>
      </c>
      <c r="BA112" s="29">
        <f t="shared" si="9"/>
        <v>1339576.90273</v>
      </c>
      <c r="BB112" s="29">
        <f t="shared" si="9"/>
        <v>512423.36473000003</v>
      </c>
      <c r="BC112" s="29">
        <f t="shared" si="9"/>
        <v>93265.849260000003</v>
      </c>
      <c r="BD112" s="29">
        <f t="shared" si="9"/>
        <v>21297.707399999999</v>
      </c>
      <c r="BE112" s="29">
        <f t="shared" si="9"/>
        <v>118125.67564</v>
      </c>
      <c r="BF112" s="29">
        <f t="shared" si="9"/>
        <v>81873.587760000009</v>
      </c>
    </row>
    <row r="113" spans="2:58" ht="16.5" x14ac:dyDescent="0.3">
      <c r="B113">
        <v>38</v>
      </c>
      <c r="C113" s="23">
        <v>42004</v>
      </c>
      <c r="D113" s="29">
        <f t="shared" si="2"/>
        <v>66295703.062760003</v>
      </c>
      <c r="E113" s="29">
        <f t="shared" si="7"/>
        <v>21755737.297249999</v>
      </c>
      <c r="F113" s="29">
        <f t="shared" si="7"/>
        <v>30065532.584630001</v>
      </c>
      <c r="G113" s="29">
        <f t="shared" si="7"/>
        <v>43780191.389190003</v>
      </c>
      <c r="H113" s="29">
        <f t="shared" si="7"/>
        <v>3018373.8895300003</v>
      </c>
      <c r="I113" s="29">
        <f t="shared" si="7"/>
        <v>6780627.8048900003</v>
      </c>
      <c r="J113" s="29">
        <f t="shared" si="7"/>
        <v>5226912.8549300004</v>
      </c>
      <c r="K113" s="29">
        <f t="shared" si="7"/>
        <v>3239331.7276099999</v>
      </c>
      <c r="L113" s="29">
        <f t="shared" si="7"/>
        <v>2439841.0801500003</v>
      </c>
      <c r="M113" s="29">
        <f t="shared" si="7"/>
        <v>106129.76668</v>
      </c>
      <c r="P113">
        <v>38</v>
      </c>
      <c r="Q113" s="3">
        <v>42004</v>
      </c>
      <c r="R113" s="29">
        <f t="shared" si="10"/>
        <v>43780191.389190003</v>
      </c>
      <c r="S113" s="29">
        <f t="shared" si="10"/>
        <v>66295703.062760003</v>
      </c>
      <c r="T113" s="29">
        <f t="shared" si="10"/>
        <v>30065532.584630001</v>
      </c>
      <c r="U113" s="29">
        <f t="shared" si="10"/>
        <v>1611783.4448599999</v>
      </c>
      <c r="V113" s="29">
        <f t="shared" si="10"/>
        <v>517152.80161999998</v>
      </c>
      <c r="W113" s="29">
        <f t="shared" si="10"/>
        <v>1997184.4165399999</v>
      </c>
      <c r="X113" s="29">
        <f t="shared" si="10"/>
        <v>2854344.4564699996</v>
      </c>
      <c r="Y113" s="29">
        <f t="shared" si="10"/>
        <v>1487473.9222200001</v>
      </c>
      <c r="Z113" s="29">
        <f t="shared" si="10"/>
        <v>1591487.6577999999</v>
      </c>
      <c r="AA113" s="29">
        <f t="shared" si="10"/>
        <v>674601.63124999998</v>
      </c>
      <c r="AB113" s="29">
        <f t="shared" si="10"/>
        <v>320185.35888000001</v>
      </c>
      <c r="AC113" s="29">
        <f t="shared" si="10"/>
        <v>185918.15383000002</v>
      </c>
      <c r="AD113" s="29">
        <f t="shared" si="10"/>
        <v>162468.22656000001</v>
      </c>
      <c r="AE113" s="29">
        <f t="shared" si="10"/>
        <v>1396751.59723</v>
      </c>
      <c r="AF113" s="29">
        <f t="shared" si="10"/>
        <v>0</v>
      </c>
      <c r="AG113" s="29">
        <f t="shared" si="10"/>
        <v>668051.31253999996</v>
      </c>
      <c r="AH113" s="29">
        <f t="shared" si="8"/>
        <v>4140189.1410100004</v>
      </c>
      <c r="AI113" s="29">
        <f t="shared" si="8"/>
        <v>217565.12966000001</v>
      </c>
      <c r="AJ113" s="29">
        <f t="shared" si="8"/>
        <v>461060.34360000002</v>
      </c>
      <c r="AK113" s="29">
        <f t="shared" si="8"/>
        <v>76517.524430000005</v>
      </c>
      <c r="AL113" s="29">
        <f t="shared" si="8"/>
        <v>48281.172979999996</v>
      </c>
      <c r="AM113" s="29">
        <f t="shared" si="8"/>
        <v>0</v>
      </c>
      <c r="AN113" s="29">
        <f t="shared" si="8"/>
        <v>622324.30151000002</v>
      </c>
      <c r="AO113" s="29">
        <f t="shared" si="8"/>
        <v>0</v>
      </c>
      <c r="AP113" s="29">
        <f t="shared" si="8"/>
        <v>42297.894679999998</v>
      </c>
      <c r="AQ113" s="29">
        <f t="shared" si="9"/>
        <v>49747.458079999997</v>
      </c>
      <c r="AR113" s="29">
        <f t="shared" si="9"/>
        <v>160776.45283000002</v>
      </c>
      <c r="AS113" s="29">
        <f t="shared" si="9"/>
        <v>121555.79026000001</v>
      </c>
      <c r="AT113" s="29">
        <f t="shared" si="9"/>
        <v>22274.049910000002</v>
      </c>
      <c r="AU113" s="29">
        <f t="shared" si="9"/>
        <v>2933.7851600000004</v>
      </c>
      <c r="AV113" s="29">
        <f t="shared" si="9"/>
        <v>4653.5156200000001</v>
      </c>
      <c r="AW113" s="29">
        <f t="shared" si="9"/>
        <v>3404250.7058099997</v>
      </c>
      <c r="AX113" s="29">
        <f t="shared" si="9"/>
        <v>294297.95622000005</v>
      </c>
      <c r="AY113" s="29">
        <f t="shared" si="9"/>
        <v>944094.10612999997</v>
      </c>
      <c r="AZ113" s="29">
        <f t="shared" si="9"/>
        <v>172301.99669</v>
      </c>
      <c r="BA113" s="29">
        <f t="shared" si="9"/>
        <v>1353383.4636900001</v>
      </c>
      <c r="BB113" s="29">
        <f t="shared" si="9"/>
        <v>517324.13858999999</v>
      </c>
      <c r="BC113" s="29">
        <f t="shared" si="9"/>
        <v>93781.184680000006</v>
      </c>
      <c r="BD113" s="29">
        <f t="shared" si="9"/>
        <v>21402.60341</v>
      </c>
      <c r="BE113" s="29">
        <f t="shared" si="9"/>
        <v>125332.04876000001</v>
      </c>
      <c r="BF113" s="29">
        <f t="shared" si="9"/>
        <v>81379.702590000001</v>
      </c>
    </row>
    <row r="114" spans="2:58" ht="16.5" x14ac:dyDescent="0.3">
      <c r="B114">
        <v>39</v>
      </c>
      <c r="C114" s="23">
        <v>42035</v>
      </c>
      <c r="D114" s="29">
        <f t="shared" si="2"/>
        <v>67432391.508100003</v>
      </c>
      <c r="E114" s="29">
        <f t="shared" si="7"/>
        <v>22070276.304729998</v>
      </c>
      <c r="F114" s="29">
        <f t="shared" si="7"/>
        <v>31264514.777410001</v>
      </c>
      <c r="G114" s="29">
        <f t="shared" si="7"/>
        <v>43535550.115390003</v>
      </c>
      <c r="H114" s="29">
        <f t="shared" si="7"/>
        <v>2888264.3253299999</v>
      </c>
      <c r="I114" s="29">
        <f t="shared" si="7"/>
        <v>6919001.8246400002</v>
      </c>
      <c r="J114" s="29">
        <f t="shared" si="7"/>
        <v>5302732.8011499997</v>
      </c>
      <c r="K114" s="29">
        <f t="shared" si="7"/>
        <v>3248651.8075799998</v>
      </c>
      <c r="L114" s="29">
        <f t="shared" si="7"/>
        <v>2491190.24871</v>
      </c>
      <c r="M114" s="29">
        <f t="shared" si="7"/>
        <v>110910.35002</v>
      </c>
      <c r="P114">
        <v>39</v>
      </c>
      <c r="Q114" s="3">
        <v>42035</v>
      </c>
      <c r="R114" s="29">
        <f t="shared" si="10"/>
        <v>43535550.115390003</v>
      </c>
      <c r="S114" s="29">
        <f t="shared" si="10"/>
        <v>67432391.508100003</v>
      </c>
      <c r="T114" s="29">
        <f t="shared" si="10"/>
        <v>31264514.777410001</v>
      </c>
      <c r="U114" s="29">
        <f t="shared" si="10"/>
        <v>1633771.4796899999</v>
      </c>
      <c r="V114" s="29">
        <f t="shared" si="10"/>
        <v>514726.19588999997</v>
      </c>
      <c r="W114" s="29">
        <f t="shared" si="10"/>
        <v>1998373.2487899999</v>
      </c>
      <c r="X114" s="29">
        <f t="shared" si="10"/>
        <v>2849910.98294</v>
      </c>
      <c r="Y114" s="29">
        <f t="shared" si="10"/>
        <v>1482064.38203</v>
      </c>
      <c r="Z114" s="29">
        <f t="shared" si="10"/>
        <v>1577748.71376</v>
      </c>
      <c r="AA114" s="29">
        <f t="shared" si="10"/>
        <v>662129.87074000004</v>
      </c>
      <c r="AB114" s="29">
        <f t="shared" si="10"/>
        <v>319969.07906000002</v>
      </c>
      <c r="AC114" s="29">
        <f t="shared" si="10"/>
        <v>182777.77784</v>
      </c>
      <c r="AD114" s="29">
        <f t="shared" si="10"/>
        <v>163589.55000999998</v>
      </c>
      <c r="AE114" s="29">
        <f t="shared" si="10"/>
        <v>1403608.18876</v>
      </c>
      <c r="AF114" s="29">
        <f t="shared" si="10"/>
        <v>0</v>
      </c>
      <c r="AG114" s="29">
        <f t="shared" si="10"/>
        <v>655915.26821000001</v>
      </c>
      <c r="AH114" s="29">
        <f t="shared" si="8"/>
        <v>4115955.3036100003</v>
      </c>
      <c r="AI114" s="29">
        <f t="shared" si="8"/>
        <v>214200.31749000002</v>
      </c>
      <c r="AJ114" s="29">
        <f t="shared" si="8"/>
        <v>455724.89416000003</v>
      </c>
      <c r="AK114" s="29">
        <f t="shared" si="8"/>
        <v>76024.542109999995</v>
      </c>
      <c r="AL114" s="29">
        <f t="shared" si="8"/>
        <v>48499.803520000001</v>
      </c>
      <c r="AM114" s="29">
        <f t="shared" si="8"/>
        <v>0</v>
      </c>
      <c r="AN114" s="29">
        <f t="shared" si="8"/>
        <v>607720.90093</v>
      </c>
      <c r="AO114" s="29">
        <f t="shared" si="8"/>
        <v>0</v>
      </c>
      <c r="AP114" s="29">
        <f t="shared" si="8"/>
        <v>42410.302029999999</v>
      </c>
      <c r="AQ114" s="29">
        <f t="shared" si="9"/>
        <v>49928.696710000004</v>
      </c>
      <c r="AR114" s="29">
        <f t="shared" si="9"/>
        <v>162523.40703999999</v>
      </c>
      <c r="AS114" s="29">
        <f t="shared" si="9"/>
        <v>118591.47802</v>
      </c>
      <c r="AT114" s="29">
        <f t="shared" si="9"/>
        <v>23226.666690000002</v>
      </c>
      <c r="AU114" s="29">
        <f t="shared" si="9"/>
        <v>3690.0005299999998</v>
      </c>
      <c r="AV114" s="29">
        <f t="shared" si="9"/>
        <v>4436.7504000000008</v>
      </c>
      <c r="AW114" s="29">
        <f t="shared" si="9"/>
        <v>3439052.9302099999</v>
      </c>
      <c r="AX114" s="29">
        <f t="shared" si="9"/>
        <v>295103.39989999996</v>
      </c>
      <c r="AY114" s="29">
        <f t="shared" si="9"/>
        <v>939742.20938000001</v>
      </c>
      <c r="AZ114" s="29">
        <f t="shared" si="9"/>
        <v>169745.64796</v>
      </c>
      <c r="BA114" s="29">
        <f t="shared" si="9"/>
        <v>1368135.3703000001</v>
      </c>
      <c r="BB114" s="29">
        <f t="shared" si="9"/>
        <v>512946.12595999998</v>
      </c>
      <c r="BC114" s="29">
        <f t="shared" si="9"/>
        <v>93281.068360000005</v>
      </c>
      <c r="BD114" s="29">
        <f t="shared" si="9"/>
        <v>21258.848440000002</v>
      </c>
      <c r="BE114" s="29">
        <f t="shared" si="9"/>
        <v>127699.09832999999</v>
      </c>
      <c r="BF114" s="29">
        <f t="shared" ref="AQ114:BF138" si="11">+VLOOKUP(BF$76,$C$3:$CV$74,$P114,0)/$A$75</f>
        <v>82545.006900000008</v>
      </c>
    </row>
    <row r="115" spans="2:58" ht="16.5" x14ac:dyDescent="0.3">
      <c r="B115">
        <v>40</v>
      </c>
      <c r="C115" s="23">
        <v>42063</v>
      </c>
      <c r="D115" s="29">
        <f t="shared" si="2"/>
        <v>67574983.412929997</v>
      </c>
      <c r="E115" s="29">
        <f t="shared" ref="E115:M130" si="12">+VLOOKUP(E$76,$C$3:$CV$74,$B115,0)/$A$75</f>
        <v>22301385.825549997</v>
      </c>
      <c r="F115" s="29">
        <f t="shared" si="12"/>
        <v>30849946.876759999</v>
      </c>
      <c r="G115" s="29">
        <f t="shared" si="12"/>
        <v>44381997.031449996</v>
      </c>
      <c r="H115" s="29">
        <f t="shared" si="12"/>
        <v>3122002.7500800001</v>
      </c>
      <c r="I115" s="29">
        <f t="shared" si="12"/>
        <v>7114943.977</v>
      </c>
      <c r="J115" s="29">
        <f t="shared" si="12"/>
        <v>5326110.5816500001</v>
      </c>
      <c r="K115" s="29">
        <f t="shared" si="12"/>
        <v>3261980.1252199998</v>
      </c>
      <c r="L115" s="29">
        <f t="shared" si="12"/>
        <v>2487657.2586500002</v>
      </c>
      <c r="M115" s="29">
        <f t="shared" si="12"/>
        <v>104786.75001999999</v>
      </c>
      <c r="P115">
        <v>40</v>
      </c>
      <c r="Q115" s="3">
        <v>42063</v>
      </c>
      <c r="R115" s="29">
        <f t="shared" si="10"/>
        <v>44381997.031449996</v>
      </c>
      <c r="S115" s="29">
        <f t="shared" si="10"/>
        <v>67574983.412929997</v>
      </c>
      <c r="T115" s="29">
        <f t="shared" si="10"/>
        <v>30849946.876759999</v>
      </c>
      <c r="U115" s="29">
        <f t="shared" si="10"/>
        <v>1679717.92365</v>
      </c>
      <c r="V115" s="29">
        <f t="shared" si="10"/>
        <v>501953.06305</v>
      </c>
      <c r="W115" s="29">
        <f t="shared" si="10"/>
        <v>2035523.31494</v>
      </c>
      <c r="X115" s="29">
        <f t="shared" si="10"/>
        <v>2849204.5739199999</v>
      </c>
      <c r="Y115" s="29">
        <f t="shared" si="10"/>
        <v>1504807.67178</v>
      </c>
      <c r="Z115" s="29">
        <f t="shared" si="10"/>
        <v>1606392.73453</v>
      </c>
      <c r="AA115" s="29">
        <f t="shared" si="10"/>
        <v>660508.08725999994</v>
      </c>
      <c r="AB115" s="29">
        <f t="shared" si="10"/>
        <v>310504.32286000001</v>
      </c>
      <c r="AC115" s="29">
        <f t="shared" si="10"/>
        <v>181248.7751</v>
      </c>
      <c r="AD115" s="29">
        <f t="shared" si="10"/>
        <v>164082.64945</v>
      </c>
      <c r="AE115" s="29">
        <f t="shared" si="10"/>
        <v>1409447.0215999999</v>
      </c>
      <c r="AF115" s="29">
        <f t="shared" si="10"/>
        <v>0</v>
      </c>
      <c r="AG115" s="29">
        <f t="shared" ref="AG115:AV115" si="13">+VLOOKUP(AG$76,$C$3:$CV$74,$P115,0)/$A$75</f>
        <v>646038.97138</v>
      </c>
      <c r="AH115" s="29">
        <f t="shared" si="13"/>
        <v>4025529.2123600002</v>
      </c>
      <c r="AI115" s="29">
        <f t="shared" si="13"/>
        <v>216269.15265</v>
      </c>
      <c r="AJ115" s="29">
        <f t="shared" si="13"/>
        <v>453632.80368000001</v>
      </c>
      <c r="AK115" s="29">
        <f t="shared" si="13"/>
        <v>77666.059010000012</v>
      </c>
      <c r="AL115" s="29">
        <f t="shared" si="13"/>
        <v>49367.831729999998</v>
      </c>
      <c r="AM115" s="29">
        <f t="shared" si="13"/>
        <v>0</v>
      </c>
      <c r="AN115" s="29">
        <f t="shared" si="13"/>
        <v>589598.47051000001</v>
      </c>
      <c r="AO115" s="29">
        <f t="shared" si="13"/>
        <v>0</v>
      </c>
      <c r="AP115" s="29">
        <f t="shared" si="13"/>
        <v>42738.607840000004</v>
      </c>
      <c r="AQ115" s="29">
        <f t="shared" si="13"/>
        <v>50368.993609999998</v>
      </c>
      <c r="AR115" s="29">
        <f t="shared" si="13"/>
        <v>162004.29863</v>
      </c>
      <c r="AS115" s="29">
        <f t="shared" si="13"/>
        <v>119408.03012000001</v>
      </c>
      <c r="AT115" s="29">
        <f t="shared" si="13"/>
        <v>24023.32949</v>
      </c>
      <c r="AU115" s="29">
        <f t="shared" si="13"/>
        <v>4541.7772000000004</v>
      </c>
      <c r="AV115" s="29">
        <f t="shared" si="13"/>
        <v>4286.6782899999998</v>
      </c>
      <c r="AW115" s="29">
        <f t="shared" ref="AH115:AW134" si="14">+VLOOKUP(AW$76,$C$3:$CV$74,$P115,0)/$A$75</f>
        <v>3481724.4305500002</v>
      </c>
      <c r="AX115" s="29">
        <f t="shared" si="11"/>
        <v>294482.84677999996</v>
      </c>
      <c r="AY115" s="29">
        <f t="shared" si="11"/>
        <v>945569.20930999995</v>
      </c>
      <c r="AZ115" s="29">
        <f t="shared" si="11"/>
        <v>166013.6943</v>
      </c>
      <c r="BA115" s="29">
        <f t="shared" si="11"/>
        <v>1383826.8169800001</v>
      </c>
      <c r="BB115" s="29">
        <f t="shared" si="11"/>
        <v>514664.76899000001</v>
      </c>
      <c r="BC115" s="29">
        <f t="shared" si="11"/>
        <v>92602.910919999995</v>
      </c>
      <c r="BD115" s="29">
        <f t="shared" si="11"/>
        <v>21232.858090000002</v>
      </c>
      <c r="BE115" s="29">
        <f t="shared" si="11"/>
        <v>136161.75465000002</v>
      </c>
      <c r="BF115" s="29">
        <f t="shared" si="11"/>
        <v>84704.600650000008</v>
      </c>
    </row>
    <row r="116" spans="2:58" ht="16.5" x14ac:dyDescent="0.3">
      <c r="B116">
        <v>41</v>
      </c>
      <c r="C116" s="23">
        <v>42094</v>
      </c>
      <c r="D116" s="29">
        <f t="shared" si="2"/>
        <v>68829461.795929998</v>
      </c>
      <c r="E116" s="29">
        <f t="shared" si="12"/>
        <v>22623258.911910001</v>
      </c>
      <c r="F116" s="29">
        <f t="shared" si="12"/>
        <v>31134980.825290002</v>
      </c>
      <c r="G116" s="29">
        <f t="shared" si="12"/>
        <v>44893032.078500003</v>
      </c>
      <c r="H116" s="29">
        <f t="shared" si="12"/>
        <v>3381094.6981500001</v>
      </c>
      <c r="I116" s="29">
        <f t="shared" si="12"/>
        <v>7219053.8869099999</v>
      </c>
      <c r="J116" s="29">
        <f t="shared" si="12"/>
        <v>5451116.7805000003</v>
      </c>
      <c r="K116" s="29">
        <f t="shared" si="12"/>
        <v>3311191.42117</v>
      </c>
      <c r="L116" s="29">
        <f t="shared" si="12"/>
        <v>2519273.7577900002</v>
      </c>
      <c r="M116" s="29">
        <f t="shared" si="12"/>
        <v>108836.62940999999</v>
      </c>
      <c r="P116">
        <v>41</v>
      </c>
      <c r="Q116" s="3">
        <v>42094</v>
      </c>
      <c r="R116" s="29">
        <f t="shared" ref="R116:AG131" si="15">+VLOOKUP(R$76,$C$3:$CV$74,$P116,0)/$A$75</f>
        <v>44893032.078500003</v>
      </c>
      <c r="S116" s="29">
        <f t="shared" si="15"/>
        <v>68829461.795929998</v>
      </c>
      <c r="T116" s="29">
        <f t="shared" si="15"/>
        <v>31134980.825290002</v>
      </c>
      <c r="U116" s="29">
        <f t="shared" si="15"/>
        <v>1711121.7372600001</v>
      </c>
      <c r="V116" s="29">
        <f t="shared" si="15"/>
        <v>486574.24852999998</v>
      </c>
      <c r="W116" s="29">
        <f t="shared" si="15"/>
        <v>2048461.9508399998</v>
      </c>
      <c r="X116" s="29">
        <f t="shared" si="15"/>
        <v>2870585.0281799999</v>
      </c>
      <c r="Y116" s="29">
        <f t="shared" si="15"/>
        <v>1531767.40111</v>
      </c>
      <c r="Z116" s="29">
        <f t="shared" si="15"/>
        <v>1632229.3813199999</v>
      </c>
      <c r="AA116" s="29">
        <f t="shared" si="15"/>
        <v>664696.40910000005</v>
      </c>
      <c r="AB116" s="29">
        <f t="shared" si="15"/>
        <v>310227.75964999996</v>
      </c>
      <c r="AC116" s="29">
        <f t="shared" si="15"/>
        <v>183544.03993</v>
      </c>
      <c r="AD116" s="29">
        <f t="shared" si="15"/>
        <v>163953.70755000002</v>
      </c>
      <c r="AE116" s="29">
        <f t="shared" si="15"/>
        <v>1409135.58048</v>
      </c>
      <c r="AF116" s="29">
        <f t="shared" si="15"/>
        <v>0</v>
      </c>
      <c r="AG116" s="29">
        <f t="shared" si="15"/>
        <v>642518.77107000002</v>
      </c>
      <c r="AH116" s="29">
        <f t="shared" si="14"/>
        <v>7402619.1508900002</v>
      </c>
      <c r="AI116" s="29">
        <f t="shared" si="14"/>
        <v>212446.56308000002</v>
      </c>
      <c r="AJ116" s="29">
        <f t="shared" si="14"/>
        <v>466619.73768999998</v>
      </c>
      <c r="AK116" s="29">
        <f t="shared" si="14"/>
        <v>75555.668160000001</v>
      </c>
      <c r="AL116" s="29">
        <f t="shared" si="14"/>
        <v>50716.273070000003</v>
      </c>
      <c r="AM116" s="29">
        <f t="shared" si="14"/>
        <v>0</v>
      </c>
      <c r="AN116" s="29">
        <f t="shared" si="14"/>
        <v>582866.03044</v>
      </c>
      <c r="AO116" s="29">
        <f t="shared" si="14"/>
        <v>0</v>
      </c>
      <c r="AP116" s="29">
        <f t="shared" si="14"/>
        <v>43079.331969999999</v>
      </c>
      <c r="AQ116" s="29">
        <f t="shared" si="14"/>
        <v>49493.859880000004</v>
      </c>
      <c r="AR116" s="29">
        <f t="shared" si="14"/>
        <v>159251.11165000001</v>
      </c>
      <c r="AS116" s="29">
        <f t="shared" si="14"/>
        <v>117574.69448000001</v>
      </c>
      <c r="AT116" s="29">
        <f t="shared" si="14"/>
        <v>24835.54405</v>
      </c>
      <c r="AU116" s="29">
        <f t="shared" si="14"/>
        <v>5056.5296500000004</v>
      </c>
      <c r="AV116" s="29">
        <f t="shared" si="14"/>
        <v>3091.2585600000002</v>
      </c>
      <c r="AW116" s="29">
        <f t="shared" si="14"/>
        <v>0</v>
      </c>
      <c r="AX116" s="29">
        <f t="shared" si="11"/>
        <v>294479.18530000001</v>
      </c>
      <c r="AY116" s="29">
        <f t="shared" si="11"/>
        <v>941072.31568</v>
      </c>
      <c r="AZ116" s="29">
        <f t="shared" si="11"/>
        <v>163853.88428999999</v>
      </c>
      <c r="BA116" s="29">
        <f t="shared" si="11"/>
        <v>1389988.9826700001</v>
      </c>
      <c r="BB116" s="29">
        <f t="shared" si="11"/>
        <v>514664.76899000001</v>
      </c>
      <c r="BC116" s="29">
        <f t="shared" si="11"/>
        <v>95718.160709999996</v>
      </c>
      <c r="BD116" s="29">
        <f t="shared" si="11"/>
        <v>21417.11148</v>
      </c>
      <c r="BE116" s="29">
        <f t="shared" si="11"/>
        <v>143020.53484000001</v>
      </c>
      <c r="BF116" s="29">
        <f t="shared" si="11"/>
        <v>85907.592669999998</v>
      </c>
    </row>
    <row r="117" spans="2:58" ht="16.5" x14ac:dyDescent="0.3">
      <c r="B117">
        <v>42</v>
      </c>
      <c r="C117" s="23">
        <v>42124</v>
      </c>
      <c r="D117" s="29">
        <f t="shared" si="2"/>
        <v>70272421.899599999</v>
      </c>
      <c r="E117" s="29">
        <f t="shared" si="12"/>
        <v>23012654.268119998</v>
      </c>
      <c r="F117" s="29">
        <f t="shared" si="12"/>
        <v>32217769.22507</v>
      </c>
      <c r="G117" s="29">
        <f t="shared" si="12"/>
        <v>45463095.542889997</v>
      </c>
      <c r="H117" s="29">
        <f t="shared" si="12"/>
        <v>3334000.3272800003</v>
      </c>
      <c r="I117" s="29">
        <f t="shared" si="12"/>
        <v>7278472.9863200001</v>
      </c>
      <c r="J117" s="29">
        <f t="shared" si="12"/>
        <v>5529311.96643</v>
      </c>
      <c r="K117" s="29">
        <f t="shared" si="12"/>
        <v>3325045.52116</v>
      </c>
      <c r="L117" s="29">
        <f t="shared" si="12"/>
        <v>2545726.6925500003</v>
      </c>
      <c r="M117" s="29">
        <f t="shared" si="12"/>
        <v>96701.5</v>
      </c>
      <c r="P117">
        <v>42</v>
      </c>
      <c r="Q117" s="3">
        <v>42124</v>
      </c>
      <c r="R117" s="29">
        <f t="shared" si="15"/>
        <v>45463095.542889997</v>
      </c>
      <c r="S117" s="29">
        <f t="shared" si="15"/>
        <v>70272421.899599999</v>
      </c>
      <c r="T117" s="29">
        <f t="shared" si="15"/>
        <v>32217769.22507</v>
      </c>
      <c r="U117" s="29">
        <f t="shared" si="15"/>
        <v>1741234.7577899999</v>
      </c>
      <c r="V117" s="29">
        <f t="shared" si="15"/>
        <v>480948.18892000004</v>
      </c>
      <c r="W117" s="29">
        <f t="shared" si="15"/>
        <v>2082792.3603800002</v>
      </c>
      <c r="X117" s="29">
        <f t="shared" si="15"/>
        <v>2897275.0504200002</v>
      </c>
      <c r="Y117" s="29">
        <f t="shared" si="15"/>
        <v>1552405.01829</v>
      </c>
      <c r="Z117" s="29">
        <f t="shared" si="15"/>
        <v>1662768.15704</v>
      </c>
      <c r="AA117" s="29">
        <f t="shared" si="15"/>
        <v>667521.25537999999</v>
      </c>
      <c r="AB117" s="29">
        <f t="shared" si="15"/>
        <v>312849.51989999996</v>
      </c>
      <c r="AC117" s="29">
        <f t="shared" si="15"/>
        <v>183666.58222000001</v>
      </c>
      <c r="AD117" s="29">
        <f t="shared" si="15"/>
        <v>164333.15466</v>
      </c>
      <c r="AE117" s="29">
        <f t="shared" si="15"/>
        <v>1409887.99603</v>
      </c>
      <c r="AF117" s="29">
        <f t="shared" si="15"/>
        <v>0</v>
      </c>
      <c r="AG117" s="29">
        <f t="shared" si="15"/>
        <v>641201.92139999999</v>
      </c>
      <c r="AH117" s="29">
        <f t="shared" si="14"/>
        <v>7404989.5634899996</v>
      </c>
      <c r="AI117" s="29">
        <f t="shared" si="14"/>
        <v>209763.89487000002</v>
      </c>
      <c r="AJ117" s="29">
        <f t="shared" si="14"/>
        <v>479997.22230999998</v>
      </c>
      <c r="AK117" s="29">
        <f t="shared" si="14"/>
        <v>72211.542239999995</v>
      </c>
      <c r="AL117" s="29">
        <f t="shared" si="14"/>
        <v>52098.198819999998</v>
      </c>
      <c r="AM117" s="29">
        <f t="shared" si="14"/>
        <v>0</v>
      </c>
      <c r="AN117" s="29">
        <f t="shared" si="14"/>
        <v>583130.91105999995</v>
      </c>
      <c r="AO117" s="29">
        <f t="shared" si="14"/>
        <v>0</v>
      </c>
      <c r="AP117" s="29">
        <f t="shared" si="14"/>
        <v>42707.079420000002</v>
      </c>
      <c r="AQ117" s="29">
        <f t="shared" si="14"/>
        <v>50081.904880000002</v>
      </c>
      <c r="AR117" s="29">
        <f t="shared" si="14"/>
        <v>156116.34969</v>
      </c>
      <c r="AS117" s="29">
        <f t="shared" si="14"/>
        <v>114924.97489</v>
      </c>
      <c r="AT117" s="29">
        <f t="shared" si="14"/>
        <v>25128.778190000001</v>
      </c>
      <c r="AU117" s="29">
        <f t="shared" si="14"/>
        <v>5716.9750300000005</v>
      </c>
      <c r="AV117" s="29">
        <f t="shared" si="14"/>
        <v>2822.0394799999999</v>
      </c>
      <c r="AW117" s="29">
        <f t="shared" si="14"/>
        <v>0</v>
      </c>
      <c r="AX117" s="29">
        <f t="shared" si="11"/>
        <v>295438.15525999997</v>
      </c>
      <c r="AY117" s="29">
        <f t="shared" si="11"/>
        <v>931070.28464999993</v>
      </c>
      <c r="AZ117" s="29">
        <f t="shared" si="11"/>
        <v>163075.03747000001</v>
      </c>
      <c r="BA117" s="29">
        <f t="shared" si="11"/>
        <v>1398346.21603</v>
      </c>
      <c r="BB117" s="29">
        <f t="shared" si="11"/>
        <v>507303.86979000003</v>
      </c>
      <c r="BC117" s="29">
        <f t="shared" si="11"/>
        <v>97926.254979999998</v>
      </c>
      <c r="BD117" s="29">
        <f t="shared" si="11"/>
        <v>21632.7009</v>
      </c>
      <c r="BE117" s="29">
        <f t="shared" si="11"/>
        <v>139577.24396000002</v>
      </c>
      <c r="BF117" s="29">
        <f t="shared" si="11"/>
        <v>87442.126180000007</v>
      </c>
    </row>
    <row r="118" spans="2:58" ht="16.5" x14ac:dyDescent="0.3">
      <c r="B118">
        <v>43</v>
      </c>
      <c r="C118" s="23">
        <v>42155</v>
      </c>
      <c r="D118" s="29">
        <f t="shared" si="2"/>
        <v>71001561.506589994</v>
      </c>
      <c r="E118" s="29">
        <f t="shared" si="12"/>
        <v>23109175.334619999</v>
      </c>
      <c r="F118" s="29">
        <f t="shared" si="12"/>
        <v>33011691.928099997</v>
      </c>
      <c r="G118" s="29">
        <f t="shared" si="12"/>
        <v>46352753.724849999</v>
      </c>
      <c r="H118" s="29">
        <f t="shared" si="12"/>
        <v>2213764.7103200001</v>
      </c>
      <c r="I118" s="29">
        <f t="shared" si="12"/>
        <v>7369893.3048199993</v>
      </c>
      <c r="J118" s="29">
        <f t="shared" si="12"/>
        <v>5649648.8870100006</v>
      </c>
      <c r="K118" s="29">
        <f t="shared" si="12"/>
        <v>3394902.6169799999</v>
      </c>
      <c r="L118" s="29">
        <f t="shared" si="12"/>
        <v>2525860.7002600003</v>
      </c>
      <c r="M118" s="29">
        <f t="shared" si="12"/>
        <v>96743.85</v>
      </c>
      <c r="P118">
        <v>43</v>
      </c>
      <c r="Q118" s="3">
        <v>42155</v>
      </c>
      <c r="R118" s="29">
        <f t="shared" si="15"/>
        <v>46352753.724849999</v>
      </c>
      <c r="S118" s="29">
        <f t="shared" si="15"/>
        <v>71001561.506589994</v>
      </c>
      <c r="T118" s="29">
        <f t="shared" si="15"/>
        <v>33011691.928099997</v>
      </c>
      <c r="U118" s="29">
        <f t="shared" si="15"/>
        <v>1772305.25028</v>
      </c>
      <c r="V118" s="29">
        <f t="shared" si="15"/>
        <v>475531.44451</v>
      </c>
      <c r="W118" s="29">
        <f t="shared" si="15"/>
        <v>2100625.2461099997</v>
      </c>
      <c r="X118" s="29">
        <f t="shared" si="15"/>
        <v>2913899.4233800001</v>
      </c>
      <c r="Y118" s="29">
        <f t="shared" si="15"/>
        <v>1577288.49866</v>
      </c>
      <c r="Z118" s="29">
        <f t="shared" si="15"/>
        <v>1689766.8343499999</v>
      </c>
      <c r="AA118" s="29">
        <f t="shared" si="15"/>
        <v>669292.95284000004</v>
      </c>
      <c r="AB118" s="29">
        <f t="shared" si="15"/>
        <v>314362.96451999998</v>
      </c>
      <c r="AC118" s="29">
        <f t="shared" si="15"/>
        <v>187204.48574999999</v>
      </c>
      <c r="AD118" s="29">
        <f t="shared" si="15"/>
        <v>163693.23731999999</v>
      </c>
      <c r="AE118" s="29">
        <f t="shared" si="15"/>
        <v>1389182.7217399999</v>
      </c>
      <c r="AF118" s="29">
        <f t="shared" si="15"/>
        <v>0</v>
      </c>
      <c r="AG118" s="29">
        <f t="shared" si="15"/>
        <v>633769.28284</v>
      </c>
      <c r="AH118" s="29">
        <f t="shared" si="14"/>
        <v>7419047.2331800004</v>
      </c>
      <c r="AI118" s="29">
        <f t="shared" si="14"/>
        <v>211338.67353</v>
      </c>
      <c r="AJ118" s="29">
        <f t="shared" si="14"/>
        <v>484122.94929000002</v>
      </c>
      <c r="AK118" s="29">
        <f t="shared" si="14"/>
        <v>68639.433829999994</v>
      </c>
      <c r="AL118" s="29">
        <f t="shared" si="14"/>
        <v>51961.666619999996</v>
      </c>
      <c r="AM118" s="29">
        <f t="shared" si="14"/>
        <v>0</v>
      </c>
      <c r="AN118" s="29">
        <f t="shared" si="14"/>
        <v>569990.92565999995</v>
      </c>
      <c r="AO118" s="29">
        <f t="shared" si="14"/>
        <v>0</v>
      </c>
      <c r="AP118" s="29">
        <f t="shared" si="14"/>
        <v>42518.777470000001</v>
      </c>
      <c r="AQ118" s="29">
        <f t="shared" si="14"/>
        <v>50432.290679999998</v>
      </c>
      <c r="AR118" s="29">
        <f t="shared" si="14"/>
        <v>154410.35514</v>
      </c>
      <c r="AS118" s="29">
        <f t="shared" si="14"/>
        <v>110589.65689</v>
      </c>
      <c r="AT118" s="29">
        <f t="shared" si="14"/>
        <v>25735.563460000001</v>
      </c>
      <c r="AU118" s="29">
        <f t="shared" si="14"/>
        <v>6262.4205999999995</v>
      </c>
      <c r="AV118" s="29">
        <f t="shared" si="14"/>
        <v>2708.78413</v>
      </c>
      <c r="AW118" s="29">
        <f t="shared" si="14"/>
        <v>0</v>
      </c>
      <c r="AX118" s="29">
        <f t="shared" si="11"/>
        <v>295780.96844999999</v>
      </c>
      <c r="AY118" s="29">
        <f t="shared" si="11"/>
        <v>935595.01505999989</v>
      </c>
      <c r="AZ118" s="29">
        <f t="shared" si="11"/>
        <v>162703.26803000001</v>
      </c>
      <c r="BA118" s="29">
        <f t="shared" si="11"/>
        <v>1405465.8762399999</v>
      </c>
      <c r="BB118" s="29">
        <f t="shared" si="11"/>
        <v>501001.40906999999</v>
      </c>
      <c r="BC118" s="29">
        <f t="shared" si="11"/>
        <v>98667.204060000004</v>
      </c>
      <c r="BD118" s="29">
        <f t="shared" si="11"/>
        <v>21728.8403</v>
      </c>
      <c r="BE118" s="29">
        <f t="shared" si="11"/>
        <v>147150.02561000001</v>
      </c>
      <c r="BF118" s="29">
        <f t="shared" si="11"/>
        <v>88819.458879999991</v>
      </c>
    </row>
    <row r="119" spans="2:58" ht="16.5" x14ac:dyDescent="0.3">
      <c r="B119">
        <v>44</v>
      </c>
      <c r="C119" s="23">
        <v>42185</v>
      </c>
      <c r="D119" s="29">
        <f t="shared" si="2"/>
        <v>70372335.999060005</v>
      </c>
      <c r="E119" s="29">
        <f t="shared" si="12"/>
        <v>23621272.493869998</v>
      </c>
      <c r="F119" s="29">
        <f t="shared" si="12"/>
        <v>33222942.692779999</v>
      </c>
      <c r="G119" s="29">
        <f t="shared" si="12"/>
        <v>47139721.237290002</v>
      </c>
      <c r="H119" s="29">
        <f t="shared" si="12"/>
        <v>2172903.2698899996</v>
      </c>
      <c r="I119" s="29">
        <f t="shared" si="12"/>
        <v>7362169.8658599993</v>
      </c>
      <c r="J119" s="29">
        <f t="shared" si="12"/>
        <v>5725443.6042499999</v>
      </c>
      <c r="K119" s="29">
        <f t="shared" si="12"/>
        <v>3543673.3672399996</v>
      </c>
      <c r="L119" s="29">
        <f t="shared" si="12"/>
        <v>2547157.7892800001</v>
      </c>
      <c r="M119" s="29">
        <f t="shared" si="12"/>
        <v>102466.9</v>
      </c>
      <c r="P119">
        <v>44</v>
      </c>
      <c r="Q119" s="3">
        <v>42185</v>
      </c>
      <c r="R119" s="29">
        <f t="shared" si="15"/>
        <v>47139721.237290002</v>
      </c>
      <c r="S119" s="29">
        <f t="shared" si="15"/>
        <v>70372335.999060005</v>
      </c>
      <c r="T119" s="29">
        <f t="shared" si="15"/>
        <v>33222942.692779999</v>
      </c>
      <c r="U119" s="29">
        <f t="shared" si="15"/>
        <v>1795112.7929</v>
      </c>
      <c r="V119" s="29">
        <f t="shared" si="15"/>
        <v>472147.61129000003</v>
      </c>
      <c r="W119" s="29">
        <f t="shared" si="15"/>
        <v>2066919.93719</v>
      </c>
      <c r="X119" s="29">
        <f t="shared" si="15"/>
        <v>2924457.1055199997</v>
      </c>
      <c r="Y119" s="29">
        <f t="shared" si="15"/>
        <v>1584748.5197399999</v>
      </c>
      <c r="Z119" s="29">
        <f t="shared" si="15"/>
        <v>1715722.4470599999</v>
      </c>
      <c r="AA119" s="29">
        <f t="shared" si="15"/>
        <v>661146.61364</v>
      </c>
      <c r="AB119" s="29">
        <f t="shared" si="15"/>
        <v>314725.27831999998</v>
      </c>
      <c r="AC119" s="29">
        <f t="shared" si="15"/>
        <v>185925.70619999999</v>
      </c>
      <c r="AD119" s="29">
        <f t="shared" si="15"/>
        <v>161644.41863999999</v>
      </c>
      <c r="AE119" s="29">
        <f t="shared" si="15"/>
        <v>1370601.3439500001</v>
      </c>
      <c r="AF119" s="29">
        <f t="shared" si="15"/>
        <v>0</v>
      </c>
      <c r="AG119" s="29">
        <f t="shared" si="15"/>
        <v>624329.31916999992</v>
      </c>
      <c r="AH119" s="29">
        <f t="shared" si="14"/>
        <v>7449950.7994600004</v>
      </c>
      <c r="AI119" s="29">
        <f t="shared" si="14"/>
        <v>200820.69688999999</v>
      </c>
      <c r="AJ119" s="29">
        <f t="shared" si="14"/>
        <v>484375.46464999998</v>
      </c>
      <c r="AK119" s="29">
        <f t="shared" si="14"/>
        <v>61662.847909999997</v>
      </c>
      <c r="AL119" s="29">
        <f t="shared" si="14"/>
        <v>50335.620889999998</v>
      </c>
      <c r="AM119" s="29">
        <f t="shared" si="14"/>
        <v>0</v>
      </c>
      <c r="AN119" s="29">
        <f t="shared" si="14"/>
        <v>0</v>
      </c>
      <c r="AO119" s="29">
        <f t="shared" si="14"/>
        <v>0</v>
      </c>
      <c r="AP119" s="29">
        <f t="shared" si="14"/>
        <v>42241.125659999998</v>
      </c>
      <c r="AQ119" s="29">
        <f t="shared" si="14"/>
        <v>49479.684350000003</v>
      </c>
      <c r="AR119" s="29">
        <f t="shared" si="14"/>
        <v>153649.26887999999</v>
      </c>
      <c r="AS119" s="29">
        <f t="shared" si="14"/>
        <v>112951.61761</v>
      </c>
      <c r="AT119" s="29">
        <f t="shared" si="14"/>
        <v>26372.924850000003</v>
      </c>
      <c r="AU119" s="29">
        <f t="shared" si="14"/>
        <v>6604.3122899999998</v>
      </c>
      <c r="AV119" s="29">
        <f t="shared" si="14"/>
        <v>2485.1612599999999</v>
      </c>
      <c r="AW119" s="29">
        <f t="shared" si="14"/>
        <v>0</v>
      </c>
      <c r="AX119" s="29">
        <f t="shared" si="11"/>
        <v>292256.83645</v>
      </c>
      <c r="AY119" s="29">
        <f t="shared" si="11"/>
        <v>939215.69051999995</v>
      </c>
      <c r="AZ119" s="29">
        <f t="shared" si="11"/>
        <v>157805.41647999999</v>
      </c>
      <c r="BA119" s="29">
        <f t="shared" si="11"/>
        <v>1414041.4452599999</v>
      </c>
      <c r="BB119" s="29">
        <f t="shared" si="11"/>
        <v>496576.94013</v>
      </c>
      <c r="BC119" s="29">
        <f t="shared" si="11"/>
        <v>99071.557010000004</v>
      </c>
      <c r="BD119" s="29">
        <f t="shared" si="11"/>
        <v>21884.20275</v>
      </c>
      <c r="BE119" s="29">
        <f t="shared" si="11"/>
        <v>147537.30218</v>
      </c>
      <c r="BF119" s="29">
        <f t="shared" si="11"/>
        <v>88965.701230000006</v>
      </c>
    </row>
    <row r="120" spans="2:58" ht="16.5" x14ac:dyDescent="0.3">
      <c r="B120">
        <v>45</v>
      </c>
      <c r="C120" s="23">
        <v>42216</v>
      </c>
      <c r="D120" s="29">
        <f t="shared" si="2"/>
        <v>70928897.812250003</v>
      </c>
      <c r="E120" s="29">
        <f t="shared" si="12"/>
        <v>23791686.303929999</v>
      </c>
      <c r="F120" s="29">
        <f t="shared" si="12"/>
        <v>34625305.403070003</v>
      </c>
      <c r="G120" s="29">
        <f t="shared" si="12"/>
        <v>47290779.935850002</v>
      </c>
      <c r="H120" s="29">
        <f t="shared" si="12"/>
        <v>2240220.41598</v>
      </c>
      <c r="I120" s="29">
        <f t="shared" si="12"/>
        <v>7408132.1447200002</v>
      </c>
      <c r="J120" s="29">
        <f t="shared" si="12"/>
        <v>5928362.0655299993</v>
      </c>
      <c r="K120" s="29">
        <f t="shared" si="12"/>
        <v>3578379.5593900001</v>
      </c>
      <c r="L120" s="29">
        <f t="shared" si="12"/>
        <v>2671756.6779699996</v>
      </c>
      <c r="M120" s="29">
        <f t="shared" si="12"/>
        <v>123947.74311</v>
      </c>
      <c r="P120">
        <v>45</v>
      </c>
      <c r="Q120" s="3">
        <v>42216</v>
      </c>
      <c r="R120" s="29">
        <f t="shared" si="15"/>
        <v>47290779.935850002</v>
      </c>
      <c r="S120" s="29">
        <f t="shared" si="15"/>
        <v>70928897.812250003</v>
      </c>
      <c r="T120" s="29">
        <f t="shared" si="15"/>
        <v>34625305.403070003</v>
      </c>
      <c r="U120" s="29">
        <f t="shared" si="15"/>
        <v>1808265.9057700001</v>
      </c>
      <c r="V120" s="29">
        <f t="shared" si="15"/>
        <v>491018.57238999999</v>
      </c>
      <c r="W120" s="29">
        <f t="shared" si="15"/>
        <v>2065713.4063900001</v>
      </c>
      <c r="X120" s="29">
        <f t="shared" si="15"/>
        <v>2929916.9021000001</v>
      </c>
      <c r="Y120" s="29">
        <f t="shared" si="15"/>
        <v>1593046.48972</v>
      </c>
      <c r="Z120" s="29">
        <f t="shared" si="15"/>
        <v>1731841.74049</v>
      </c>
      <c r="AA120" s="29">
        <f t="shared" si="15"/>
        <v>662482.27272999997</v>
      </c>
      <c r="AB120" s="29">
        <f t="shared" si="15"/>
        <v>317468.93158999999</v>
      </c>
      <c r="AC120" s="29">
        <f t="shared" si="15"/>
        <v>183146.23812999998</v>
      </c>
      <c r="AD120" s="29">
        <f t="shared" si="15"/>
        <v>158228.14631000001</v>
      </c>
      <c r="AE120" s="29">
        <f t="shared" si="15"/>
        <v>1351892.8440999999</v>
      </c>
      <c r="AF120" s="29">
        <f t="shared" si="15"/>
        <v>0</v>
      </c>
      <c r="AG120" s="29">
        <f t="shared" si="15"/>
        <v>619651.67330999998</v>
      </c>
      <c r="AH120" s="29">
        <f t="shared" si="14"/>
        <v>7493544.4732700009</v>
      </c>
      <c r="AI120" s="29">
        <f t="shared" si="14"/>
        <v>204598.40830000001</v>
      </c>
      <c r="AJ120" s="29">
        <f t="shared" si="14"/>
        <v>483719.09130999999</v>
      </c>
      <c r="AK120" s="29">
        <f t="shared" si="14"/>
        <v>58362.396580000001</v>
      </c>
      <c r="AL120" s="29">
        <f t="shared" si="14"/>
        <v>50538.576810000006</v>
      </c>
      <c r="AM120" s="29">
        <f t="shared" si="14"/>
        <v>0</v>
      </c>
      <c r="AN120" s="29">
        <f t="shared" si="14"/>
        <v>0</v>
      </c>
      <c r="AO120" s="29">
        <f t="shared" si="14"/>
        <v>0</v>
      </c>
      <c r="AP120" s="29">
        <f t="shared" si="14"/>
        <v>41780.440710000003</v>
      </c>
      <c r="AQ120" s="29">
        <f t="shared" si="14"/>
        <v>48528.269919999999</v>
      </c>
      <c r="AR120" s="29">
        <f t="shared" si="14"/>
        <v>153126.70246999999</v>
      </c>
      <c r="AS120" s="29">
        <f t="shared" si="14"/>
        <v>114704.58872</v>
      </c>
      <c r="AT120" s="29">
        <f t="shared" si="14"/>
        <v>26676.284250000001</v>
      </c>
      <c r="AU120" s="29">
        <f t="shared" si="14"/>
        <v>7367.64804</v>
      </c>
      <c r="AV120" s="29">
        <f t="shared" si="14"/>
        <v>2348.87988</v>
      </c>
      <c r="AW120" s="29">
        <f t="shared" si="14"/>
        <v>0</v>
      </c>
      <c r="AX120" s="29">
        <f t="shared" si="11"/>
        <v>293986.15318999998</v>
      </c>
      <c r="AY120" s="29">
        <f t="shared" si="11"/>
        <v>943176.56351999997</v>
      </c>
      <c r="AZ120" s="29">
        <f t="shared" si="11"/>
        <v>157033.98556</v>
      </c>
      <c r="BA120" s="29">
        <f t="shared" si="11"/>
        <v>1422330.1192699999</v>
      </c>
      <c r="BB120" s="29">
        <f t="shared" si="11"/>
        <v>488915.97375</v>
      </c>
      <c r="BC120" s="29">
        <f t="shared" si="11"/>
        <v>100521.52448000001</v>
      </c>
      <c r="BD120" s="29">
        <f t="shared" si="11"/>
        <v>21952.485290000001</v>
      </c>
      <c r="BE120" s="29">
        <f t="shared" si="11"/>
        <v>144626.52549999999</v>
      </c>
      <c r="BF120" s="29">
        <f t="shared" si="11"/>
        <v>89738.667680000013</v>
      </c>
    </row>
    <row r="121" spans="2:58" ht="16.5" x14ac:dyDescent="0.3">
      <c r="B121">
        <v>46</v>
      </c>
      <c r="C121" s="23">
        <v>42247</v>
      </c>
      <c r="D121" s="29">
        <f t="shared" si="2"/>
        <v>74116906.356859997</v>
      </c>
      <c r="E121" s="29">
        <f t="shared" si="12"/>
        <v>23990489.541499998</v>
      </c>
      <c r="F121" s="29">
        <f t="shared" si="12"/>
        <v>35093553.831589997</v>
      </c>
      <c r="G121" s="29">
        <f t="shared" si="12"/>
        <v>47262210.524769999</v>
      </c>
      <c r="H121" s="29">
        <f t="shared" si="12"/>
        <v>2179133.8248800002</v>
      </c>
      <c r="I121" s="29">
        <f t="shared" si="12"/>
        <v>7774633.0501099993</v>
      </c>
      <c r="J121" s="29">
        <f t="shared" si="12"/>
        <v>5902588.6318900008</v>
      </c>
      <c r="K121" s="29">
        <f t="shared" si="12"/>
        <v>3588123.8966899998</v>
      </c>
      <c r="L121" s="29">
        <f t="shared" si="12"/>
        <v>2786518.9520100001</v>
      </c>
      <c r="M121" s="29">
        <f t="shared" si="12"/>
        <v>140059.20666</v>
      </c>
      <c r="P121">
        <v>46</v>
      </c>
      <c r="Q121" s="3">
        <v>42247</v>
      </c>
      <c r="R121" s="29">
        <f t="shared" si="15"/>
        <v>47262210.524769999</v>
      </c>
      <c r="S121" s="29">
        <f t="shared" si="15"/>
        <v>74116906.356859997</v>
      </c>
      <c r="T121" s="29">
        <f t="shared" si="15"/>
        <v>35093553.831589997</v>
      </c>
      <c r="U121" s="29">
        <f t="shared" si="15"/>
        <v>1825075.5818800002</v>
      </c>
      <c r="V121" s="29">
        <f t="shared" si="15"/>
        <v>494169.99738000002</v>
      </c>
      <c r="W121" s="29">
        <f t="shared" si="15"/>
        <v>2078173.72618</v>
      </c>
      <c r="X121" s="29">
        <f t="shared" si="15"/>
        <v>3001337.7316199997</v>
      </c>
      <c r="Y121" s="29">
        <f t="shared" si="15"/>
        <v>1614173.7904999999</v>
      </c>
      <c r="Z121" s="29">
        <f t="shared" si="15"/>
        <v>1762181.4763199999</v>
      </c>
      <c r="AA121" s="29">
        <f t="shared" si="15"/>
        <v>656108.13685999997</v>
      </c>
      <c r="AB121" s="29">
        <f t="shared" si="15"/>
        <v>315781.21997000003</v>
      </c>
      <c r="AC121" s="29">
        <f t="shared" si="15"/>
        <v>183034.41487000001</v>
      </c>
      <c r="AD121" s="29">
        <f t="shared" si="15"/>
        <v>157785.95883000002</v>
      </c>
      <c r="AE121" s="29">
        <f t="shared" si="15"/>
        <v>1350318.59929</v>
      </c>
      <c r="AF121" s="29">
        <f t="shared" si="15"/>
        <v>0</v>
      </c>
      <c r="AG121" s="29">
        <f t="shared" si="15"/>
        <v>621096.42391999997</v>
      </c>
      <c r="AH121" s="29">
        <f t="shared" si="14"/>
        <v>7565994.8868999993</v>
      </c>
      <c r="AI121" s="29">
        <f t="shared" si="14"/>
        <v>206107.48790000001</v>
      </c>
      <c r="AJ121" s="29">
        <f t="shared" si="14"/>
        <v>486947.82312999998</v>
      </c>
      <c r="AK121" s="29">
        <f t="shared" si="14"/>
        <v>56266.727719999995</v>
      </c>
      <c r="AL121" s="29">
        <f t="shared" si="14"/>
        <v>49629.650219999996</v>
      </c>
      <c r="AM121" s="29">
        <f t="shared" si="14"/>
        <v>0</v>
      </c>
      <c r="AN121" s="29">
        <f t="shared" si="14"/>
        <v>0</v>
      </c>
      <c r="AO121" s="29">
        <f t="shared" si="14"/>
        <v>0</v>
      </c>
      <c r="AP121" s="29">
        <f t="shared" si="14"/>
        <v>40494.488210000003</v>
      </c>
      <c r="AQ121" s="29">
        <f t="shared" si="14"/>
        <v>47981.780189999998</v>
      </c>
      <c r="AR121" s="29">
        <f t="shared" si="14"/>
        <v>153075.73843</v>
      </c>
      <c r="AS121" s="29">
        <f t="shared" si="14"/>
        <v>115379.94498999999</v>
      </c>
      <c r="AT121" s="29">
        <f t="shared" si="14"/>
        <v>27455.89949</v>
      </c>
      <c r="AU121" s="29">
        <f t="shared" si="14"/>
        <v>8052.7829499999998</v>
      </c>
      <c r="AV121" s="29">
        <f t="shared" si="14"/>
        <v>2246.2596899999999</v>
      </c>
      <c r="AW121" s="29">
        <f t="shared" si="14"/>
        <v>0</v>
      </c>
      <c r="AX121" s="29">
        <f t="shared" si="11"/>
        <v>295248.80723999999</v>
      </c>
      <c r="AY121" s="29">
        <f t="shared" si="11"/>
        <v>945409.91609000007</v>
      </c>
      <c r="AZ121" s="29">
        <f t="shared" si="11"/>
        <v>156417.85285</v>
      </c>
      <c r="BA121" s="29">
        <f t="shared" si="11"/>
        <v>1438040.28091</v>
      </c>
      <c r="BB121" s="29">
        <f t="shared" si="11"/>
        <v>485065.25469999999</v>
      </c>
      <c r="BC121" s="29">
        <f t="shared" si="11"/>
        <v>101745.60139</v>
      </c>
      <c r="BD121" s="29">
        <f t="shared" si="11"/>
        <v>22141.834079999997</v>
      </c>
      <c r="BE121" s="29">
        <f t="shared" si="11"/>
        <v>146360.83380000002</v>
      </c>
      <c r="BF121" s="29">
        <f t="shared" si="11"/>
        <v>90003.144799999995</v>
      </c>
    </row>
    <row r="122" spans="2:58" ht="16.5" x14ac:dyDescent="0.3">
      <c r="B122">
        <v>47</v>
      </c>
      <c r="C122" s="23">
        <v>42277</v>
      </c>
      <c r="D122" s="29">
        <f t="shared" si="2"/>
        <v>74763311.820600003</v>
      </c>
      <c r="E122" s="29">
        <f t="shared" si="12"/>
        <v>24529669.837049998</v>
      </c>
      <c r="F122" s="29">
        <f t="shared" si="12"/>
        <v>36035686.814499997</v>
      </c>
      <c r="G122" s="29">
        <f t="shared" si="12"/>
        <v>47630820.277720004</v>
      </c>
      <c r="H122" s="29">
        <f t="shared" si="12"/>
        <v>2217150.2037300002</v>
      </c>
      <c r="I122" s="29">
        <f t="shared" si="12"/>
        <v>7820198.9815299995</v>
      </c>
      <c r="J122" s="29">
        <f t="shared" si="12"/>
        <v>5954896.1302700005</v>
      </c>
      <c r="K122" s="29">
        <f t="shared" si="12"/>
        <v>3637945.2343099997</v>
      </c>
      <c r="L122" s="29">
        <f t="shared" si="12"/>
        <v>2754321.8997900002</v>
      </c>
      <c r="M122" s="29">
        <f t="shared" si="12"/>
        <v>128032.52999</v>
      </c>
      <c r="P122">
        <v>47</v>
      </c>
      <c r="Q122" s="3">
        <v>42277</v>
      </c>
      <c r="R122" s="29">
        <f t="shared" si="15"/>
        <v>47630820.277720004</v>
      </c>
      <c r="S122" s="29">
        <f t="shared" si="15"/>
        <v>74763311.820600003</v>
      </c>
      <c r="T122" s="29">
        <f t="shared" si="15"/>
        <v>36035686.814499997</v>
      </c>
      <c r="U122" s="29">
        <f t="shared" si="15"/>
        <v>1836207.6776700001</v>
      </c>
      <c r="V122" s="29">
        <f t="shared" si="15"/>
        <v>491299.29832</v>
      </c>
      <c r="W122" s="29">
        <f t="shared" si="15"/>
        <v>2089813.2079100001</v>
      </c>
      <c r="X122" s="29">
        <f t="shared" si="15"/>
        <v>3066615.9258499998</v>
      </c>
      <c r="Y122" s="29">
        <f t="shared" si="15"/>
        <v>1648969.1015999999</v>
      </c>
      <c r="Z122" s="29">
        <f t="shared" si="15"/>
        <v>1787032.7754200001</v>
      </c>
      <c r="AA122" s="29">
        <f t="shared" si="15"/>
        <v>657765.90289000003</v>
      </c>
      <c r="AB122" s="29">
        <f t="shared" si="15"/>
        <v>323723.50878999999</v>
      </c>
      <c r="AC122" s="29">
        <f t="shared" si="15"/>
        <v>182447.49077999999</v>
      </c>
      <c r="AD122" s="29">
        <f t="shared" si="15"/>
        <v>159601.31831999999</v>
      </c>
      <c r="AE122" s="29">
        <f t="shared" si="15"/>
        <v>1341638.21508</v>
      </c>
      <c r="AF122" s="29">
        <f t="shared" si="15"/>
        <v>0</v>
      </c>
      <c r="AG122" s="29">
        <f t="shared" si="15"/>
        <v>623609.20522999996</v>
      </c>
      <c r="AH122" s="29">
        <f t="shared" si="14"/>
        <v>7574325.25</v>
      </c>
      <c r="AI122" s="29">
        <f t="shared" si="14"/>
        <v>206318.31169</v>
      </c>
      <c r="AJ122" s="29">
        <f t="shared" si="14"/>
        <v>0</v>
      </c>
      <c r="AK122" s="29">
        <f t="shared" si="14"/>
        <v>55189.932430000001</v>
      </c>
      <c r="AL122" s="29">
        <f t="shared" si="14"/>
        <v>50882.662590000007</v>
      </c>
      <c r="AM122" s="29">
        <f t="shared" si="14"/>
        <v>0</v>
      </c>
      <c r="AN122" s="29">
        <f t="shared" si="14"/>
        <v>0</v>
      </c>
      <c r="AO122" s="29">
        <f t="shared" si="14"/>
        <v>0</v>
      </c>
      <c r="AP122" s="29">
        <f t="shared" si="14"/>
        <v>38154.127810000005</v>
      </c>
      <c r="AQ122" s="29">
        <f t="shared" si="14"/>
        <v>49365.761630000001</v>
      </c>
      <c r="AR122" s="29">
        <f t="shared" si="14"/>
        <v>151966.02906</v>
      </c>
      <c r="AS122" s="29">
        <f t="shared" si="14"/>
        <v>114104.83601</v>
      </c>
      <c r="AT122" s="29">
        <f t="shared" si="14"/>
        <v>28295.029989999999</v>
      </c>
      <c r="AU122" s="29">
        <f t="shared" si="14"/>
        <v>8596.89941</v>
      </c>
      <c r="AV122" s="29">
        <f t="shared" si="14"/>
        <v>2064.0012099999999</v>
      </c>
      <c r="AW122" s="29">
        <f t="shared" si="14"/>
        <v>0</v>
      </c>
      <c r="AX122" s="29">
        <f t="shared" si="11"/>
        <v>297077.32246</v>
      </c>
      <c r="AY122" s="29">
        <f t="shared" si="11"/>
        <v>972396.82471000007</v>
      </c>
      <c r="AZ122" s="29">
        <f t="shared" si="11"/>
        <v>644686.55735999998</v>
      </c>
      <c r="BA122" s="29">
        <f t="shared" si="11"/>
        <v>1463286.8850799999</v>
      </c>
      <c r="BB122" s="29">
        <f t="shared" si="11"/>
        <v>503170.93082000001</v>
      </c>
      <c r="BC122" s="29">
        <f t="shared" si="11"/>
        <v>103527.36470999999</v>
      </c>
      <c r="BD122" s="29">
        <f t="shared" si="11"/>
        <v>22493.044409999999</v>
      </c>
      <c r="BE122" s="29">
        <f t="shared" si="11"/>
        <v>148657.42668</v>
      </c>
      <c r="BF122" s="29">
        <f t="shared" si="11"/>
        <v>90629.943639999998</v>
      </c>
    </row>
    <row r="123" spans="2:58" ht="16.5" x14ac:dyDescent="0.3">
      <c r="B123">
        <v>48</v>
      </c>
      <c r="C123" s="23">
        <v>42308</v>
      </c>
      <c r="D123" s="29">
        <f t="shared" si="2"/>
        <v>74892162.202460006</v>
      </c>
      <c r="E123" s="29">
        <f t="shared" si="12"/>
        <v>25140861.620499998</v>
      </c>
      <c r="F123" s="29">
        <f t="shared" si="12"/>
        <v>36119355.585540004</v>
      </c>
      <c r="G123" s="29">
        <f t="shared" si="12"/>
        <v>48040256.75355</v>
      </c>
      <c r="H123" s="29">
        <f t="shared" si="12"/>
        <v>2253143.8089899998</v>
      </c>
      <c r="I123" s="29">
        <f t="shared" si="12"/>
        <v>7953727.8938299995</v>
      </c>
      <c r="J123" s="29">
        <f t="shared" si="12"/>
        <v>6132089.3577299993</v>
      </c>
      <c r="K123" s="29">
        <f t="shared" si="12"/>
        <v>3639520.3636699999</v>
      </c>
      <c r="L123" s="29">
        <f t="shared" si="12"/>
        <v>2773963.2859800002</v>
      </c>
      <c r="M123" s="29">
        <f t="shared" si="12"/>
        <v>132291.52497</v>
      </c>
      <c r="P123">
        <v>48</v>
      </c>
      <c r="Q123" s="3">
        <v>42308</v>
      </c>
      <c r="R123" s="29">
        <f t="shared" si="15"/>
        <v>48040256.75355</v>
      </c>
      <c r="S123" s="29">
        <f t="shared" si="15"/>
        <v>74892162.202460006</v>
      </c>
      <c r="T123" s="29">
        <f t="shared" si="15"/>
        <v>36119355.585540004</v>
      </c>
      <c r="U123" s="29">
        <f t="shared" si="15"/>
        <v>1866559.04033</v>
      </c>
      <c r="V123" s="29">
        <f t="shared" si="15"/>
        <v>495659.65100999997</v>
      </c>
      <c r="W123" s="29">
        <f t="shared" si="15"/>
        <v>2086469.82134</v>
      </c>
      <c r="X123" s="29">
        <f t="shared" si="15"/>
        <v>3121362.2104000002</v>
      </c>
      <c r="Y123" s="29">
        <f t="shared" si="15"/>
        <v>1672952.9918800001</v>
      </c>
      <c r="Z123" s="29">
        <f t="shared" si="15"/>
        <v>1839711.8940899998</v>
      </c>
      <c r="AA123" s="29">
        <f t="shared" si="15"/>
        <v>661644.77064999996</v>
      </c>
      <c r="AB123" s="29">
        <f t="shared" si="15"/>
        <v>325235.81767999998</v>
      </c>
      <c r="AC123" s="29">
        <f t="shared" si="15"/>
        <v>177869.27815999999</v>
      </c>
      <c r="AD123" s="29">
        <f t="shared" si="15"/>
        <v>159018.08043</v>
      </c>
      <c r="AE123" s="29">
        <f t="shared" si="15"/>
        <v>1346142.0588</v>
      </c>
      <c r="AF123" s="29">
        <f t="shared" si="15"/>
        <v>0</v>
      </c>
      <c r="AG123" s="29">
        <f t="shared" si="15"/>
        <v>616394.78697999998</v>
      </c>
      <c r="AH123" s="29">
        <f t="shared" si="14"/>
        <v>7680116.6881499998</v>
      </c>
      <c r="AI123" s="29">
        <f t="shared" si="14"/>
        <v>210726.62171000001</v>
      </c>
      <c r="AJ123" s="29">
        <f t="shared" si="14"/>
        <v>0</v>
      </c>
      <c r="AK123" s="29">
        <f t="shared" si="14"/>
        <v>57184.534270000004</v>
      </c>
      <c r="AL123" s="29">
        <f t="shared" si="14"/>
        <v>0</v>
      </c>
      <c r="AM123" s="29">
        <f t="shared" si="14"/>
        <v>0</v>
      </c>
      <c r="AN123" s="29">
        <f t="shared" si="14"/>
        <v>0</v>
      </c>
      <c r="AO123" s="29">
        <f t="shared" si="14"/>
        <v>0</v>
      </c>
      <c r="AP123" s="29">
        <f t="shared" si="14"/>
        <v>39168.657249999997</v>
      </c>
      <c r="AQ123" s="29">
        <f t="shared" si="14"/>
        <v>50436.333639999997</v>
      </c>
      <c r="AR123" s="29">
        <f t="shared" si="14"/>
        <v>150193.64897000001</v>
      </c>
      <c r="AS123" s="29">
        <f t="shared" si="14"/>
        <v>114991.23706999999</v>
      </c>
      <c r="AT123" s="29">
        <f t="shared" si="14"/>
        <v>28953.96487</v>
      </c>
      <c r="AU123" s="29">
        <f t="shared" si="14"/>
        <v>9688.6690999999992</v>
      </c>
      <c r="AV123" s="29">
        <f t="shared" si="14"/>
        <v>1996.3156999999999</v>
      </c>
      <c r="AW123" s="29">
        <f t="shared" si="14"/>
        <v>0</v>
      </c>
      <c r="AX123" s="29">
        <f t="shared" si="11"/>
        <v>301679.33624000003</v>
      </c>
      <c r="AY123" s="29">
        <f t="shared" si="11"/>
        <v>1000228.36722</v>
      </c>
      <c r="AZ123" s="29">
        <f t="shared" si="11"/>
        <v>642633.81262999994</v>
      </c>
      <c r="BA123" s="29">
        <f t="shared" si="11"/>
        <v>1487910.3379600001</v>
      </c>
      <c r="BB123" s="29">
        <f t="shared" si="11"/>
        <v>517679.75614000001</v>
      </c>
      <c r="BC123" s="29">
        <f t="shared" si="11"/>
        <v>104655.97820999999</v>
      </c>
      <c r="BD123" s="29">
        <f t="shared" si="11"/>
        <v>22846.10252</v>
      </c>
      <c r="BE123" s="29">
        <f t="shared" si="11"/>
        <v>149763.47622000001</v>
      </c>
      <c r="BF123" s="29">
        <f t="shared" si="11"/>
        <v>91810.153650000007</v>
      </c>
    </row>
    <row r="124" spans="2:58" ht="16.5" x14ac:dyDescent="0.3">
      <c r="B124">
        <v>49</v>
      </c>
      <c r="C124" s="23">
        <v>42338</v>
      </c>
      <c r="D124" s="29">
        <f t="shared" si="2"/>
        <v>76144806.563060001</v>
      </c>
      <c r="E124" s="29">
        <f t="shared" si="12"/>
        <v>25220011.93347</v>
      </c>
      <c r="F124" s="29">
        <f t="shared" si="12"/>
        <v>37106030.06763</v>
      </c>
      <c r="G124" s="29">
        <f t="shared" si="12"/>
        <v>49013657.813989997</v>
      </c>
      <c r="H124" s="29">
        <f t="shared" si="12"/>
        <v>2355581.5888899998</v>
      </c>
      <c r="I124" s="29">
        <f t="shared" si="12"/>
        <v>8114098.8935200004</v>
      </c>
      <c r="J124" s="29">
        <f t="shared" si="12"/>
        <v>6390216.3130799998</v>
      </c>
      <c r="K124" s="29">
        <f t="shared" si="12"/>
        <v>3706979.5636700001</v>
      </c>
      <c r="L124" s="29">
        <f t="shared" si="12"/>
        <v>2889253.58017</v>
      </c>
      <c r="M124" s="29">
        <f t="shared" si="12"/>
        <v>120583.59998</v>
      </c>
      <c r="P124">
        <v>49</v>
      </c>
      <c r="Q124" s="3">
        <v>42338</v>
      </c>
      <c r="R124" s="29">
        <f t="shared" si="15"/>
        <v>49013657.813989997</v>
      </c>
      <c r="S124" s="29">
        <f t="shared" si="15"/>
        <v>76144806.563060001</v>
      </c>
      <c r="T124" s="29">
        <f t="shared" si="15"/>
        <v>37106030.06763</v>
      </c>
      <c r="U124" s="29">
        <f t="shared" si="15"/>
        <v>1897939.3293299999</v>
      </c>
      <c r="V124" s="29">
        <f t="shared" si="15"/>
        <v>506527.9473</v>
      </c>
      <c r="W124" s="29">
        <f t="shared" si="15"/>
        <v>2097859.2692800001</v>
      </c>
      <c r="X124" s="29">
        <f t="shared" si="15"/>
        <v>3194267.9322299999</v>
      </c>
      <c r="Y124" s="29">
        <f t="shared" si="15"/>
        <v>1692557.9578900002</v>
      </c>
      <c r="Z124" s="29">
        <f t="shared" si="15"/>
        <v>1905629.24272</v>
      </c>
      <c r="AA124" s="29">
        <f t="shared" si="15"/>
        <v>666188.13060999999</v>
      </c>
      <c r="AB124" s="29">
        <f t="shared" si="15"/>
        <v>329662.69857999997</v>
      </c>
      <c r="AC124" s="29">
        <f t="shared" si="15"/>
        <v>175263.12023</v>
      </c>
      <c r="AD124" s="29">
        <f t="shared" si="15"/>
        <v>159072.45207</v>
      </c>
      <c r="AE124" s="29">
        <f t="shared" si="15"/>
        <v>1363937.8530899999</v>
      </c>
      <c r="AF124" s="29">
        <f t="shared" si="15"/>
        <v>0</v>
      </c>
      <c r="AG124" s="29">
        <f t="shared" si="15"/>
        <v>620010.65147000004</v>
      </c>
      <c r="AH124" s="29">
        <f t="shared" si="14"/>
        <v>7775898.5873599993</v>
      </c>
      <c r="AI124" s="29">
        <f t="shared" si="14"/>
        <v>218968.86353999999</v>
      </c>
      <c r="AJ124" s="29">
        <f t="shared" si="14"/>
        <v>0</v>
      </c>
      <c r="AK124" s="29">
        <f t="shared" si="14"/>
        <v>57674.066890000002</v>
      </c>
      <c r="AL124" s="29">
        <f t="shared" si="14"/>
        <v>0</v>
      </c>
      <c r="AM124" s="29">
        <f t="shared" si="14"/>
        <v>0</v>
      </c>
      <c r="AN124" s="29">
        <f t="shared" si="14"/>
        <v>0</v>
      </c>
      <c r="AO124" s="29">
        <f t="shared" si="14"/>
        <v>0</v>
      </c>
      <c r="AP124" s="29">
        <f t="shared" si="14"/>
        <v>41119.889880000002</v>
      </c>
      <c r="AQ124" s="29">
        <f t="shared" si="14"/>
        <v>50155.226820000003</v>
      </c>
      <c r="AR124" s="29">
        <f t="shared" si="14"/>
        <v>150101.56530000002</v>
      </c>
      <c r="AS124" s="29">
        <f t="shared" si="14"/>
        <v>115605.69720000001</v>
      </c>
      <c r="AT124" s="29">
        <f t="shared" si="14"/>
        <v>28783.123339999998</v>
      </c>
      <c r="AU124" s="29">
        <f t="shared" si="14"/>
        <v>11361.965560000001</v>
      </c>
      <c r="AV124" s="29">
        <f t="shared" si="14"/>
        <v>1912.7809199999999</v>
      </c>
      <c r="AW124" s="29">
        <f t="shared" si="14"/>
        <v>0</v>
      </c>
      <c r="AX124" s="29">
        <f t="shared" si="11"/>
        <v>303870.70823000005</v>
      </c>
      <c r="AY124" s="29">
        <f t="shared" si="11"/>
        <v>1022759.5600800001</v>
      </c>
      <c r="AZ124" s="29">
        <f t="shared" si="11"/>
        <v>640472.48637000006</v>
      </c>
      <c r="BA124" s="29">
        <f t="shared" si="11"/>
        <v>1513692.2013800002</v>
      </c>
      <c r="BB124" s="29">
        <f t="shared" si="11"/>
        <v>534479.53150000004</v>
      </c>
      <c r="BC124" s="29">
        <f t="shared" si="11"/>
        <v>104956.2487</v>
      </c>
      <c r="BD124" s="29">
        <f t="shared" si="11"/>
        <v>23516.18865</v>
      </c>
      <c r="BE124" s="29">
        <f t="shared" si="11"/>
        <v>154850.10836000001</v>
      </c>
      <c r="BF124" s="29">
        <f t="shared" si="11"/>
        <v>94044.10751999999</v>
      </c>
    </row>
    <row r="125" spans="2:58" ht="16.5" x14ac:dyDescent="0.3">
      <c r="B125">
        <v>50</v>
      </c>
      <c r="C125" s="23">
        <v>42369</v>
      </c>
      <c r="D125" s="29">
        <f t="shared" si="2"/>
        <v>75970399.057399988</v>
      </c>
      <c r="E125" s="29">
        <f t="shared" si="12"/>
        <v>25080044.923590001</v>
      </c>
      <c r="F125" s="29">
        <f t="shared" si="12"/>
        <v>36967431.970749997</v>
      </c>
      <c r="G125" s="29">
        <f t="shared" si="12"/>
        <v>49720267.113839999</v>
      </c>
      <c r="H125" s="29">
        <f t="shared" si="12"/>
        <v>2276307.7684999998</v>
      </c>
      <c r="I125" s="29">
        <f t="shared" si="12"/>
        <v>8142123.3668900002</v>
      </c>
      <c r="J125" s="29">
        <f t="shared" si="12"/>
        <v>6341453.0693999995</v>
      </c>
      <c r="K125" s="29">
        <f t="shared" si="12"/>
        <v>3727834.5176999997</v>
      </c>
      <c r="L125" s="29">
        <f t="shared" si="12"/>
        <v>2852186.55957</v>
      </c>
      <c r="M125" s="29">
        <f t="shared" si="12"/>
        <v>129701.69997</v>
      </c>
      <c r="P125">
        <v>50</v>
      </c>
      <c r="Q125" s="3">
        <v>42369</v>
      </c>
      <c r="R125" s="29">
        <f t="shared" si="15"/>
        <v>49720267.113839999</v>
      </c>
      <c r="S125" s="29">
        <f t="shared" si="15"/>
        <v>75970399.057399988</v>
      </c>
      <c r="T125" s="29">
        <f t="shared" si="15"/>
        <v>36967431.970749997</v>
      </c>
      <c r="U125" s="29">
        <f t="shared" si="15"/>
        <v>1989123.7329300002</v>
      </c>
      <c r="V125" s="29">
        <f t="shared" si="15"/>
        <v>440961.67924000003</v>
      </c>
      <c r="W125" s="29">
        <f t="shared" si="15"/>
        <v>2050256.54905</v>
      </c>
      <c r="X125" s="29">
        <f t="shared" si="15"/>
        <v>3227019.42563</v>
      </c>
      <c r="Y125" s="29">
        <f t="shared" si="15"/>
        <v>1712330.6355599998</v>
      </c>
      <c r="Z125" s="29">
        <f t="shared" si="15"/>
        <v>1970452.05455</v>
      </c>
      <c r="AA125" s="29">
        <f t="shared" si="15"/>
        <v>667471.28177999996</v>
      </c>
      <c r="AB125" s="29">
        <f t="shared" si="15"/>
        <v>331380.66849000001</v>
      </c>
      <c r="AC125" s="29">
        <f t="shared" si="15"/>
        <v>167030.81674000001</v>
      </c>
      <c r="AD125" s="29">
        <f t="shared" si="15"/>
        <v>157314.30484999999</v>
      </c>
      <c r="AE125" s="29">
        <f t="shared" si="15"/>
        <v>1358874.9332999999</v>
      </c>
      <c r="AF125" s="29">
        <f t="shared" si="15"/>
        <v>0</v>
      </c>
      <c r="AG125" s="29">
        <f t="shared" si="15"/>
        <v>621659.47262000002</v>
      </c>
      <c r="AH125" s="29">
        <f t="shared" si="14"/>
        <v>7828299.9197500004</v>
      </c>
      <c r="AI125" s="29">
        <f t="shared" si="14"/>
        <v>225517.80666999999</v>
      </c>
      <c r="AJ125" s="29">
        <f t="shared" si="14"/>
        <v>0</v>
      </c>
      <c r="AK125" s="29">
        <f t="shared" si="14"/>
        <v>57007.817940000001</v>
      </c>
      <c r="AL125" s="29">
        <f t="shared" si="14"/>
        <v>0</v>
      </c>
      <c r="AM125" s="29">
        <f t="shared" si="14"/>
        <v>0</v>
      </c>
      <c r="AN125" s="29">
        <f t="shared" si="14"/>
        <v>0</v>
      </c>
      <c r="AO125" s="29">
        <f t="shared" si="14"/>
        <v>0</v>
      </c>
      <c r="AP125" s="29">
        <f t="shared" si="14"/>
        <v>43123.58266</v>
      </c>
      <c r="AQ125" s="29">
        <f t="shared" si="14"/>
        <v>49978.035550000001</v>
      </c>
      <c r="AR125" s="29">
        <f t="shared" si="14"/>
        <v>152421.44636999999</v>
      </c>
      <c r="AS125" s="29">
        <f t="shared" si="14"/>
        <v>118379.60443000001</v>
      </c>
      <c r="AT125" s="29">
        <f t="shared" si="14"/>
        <v>29292.400129999998</v>
      </c>
      <c r="AU125" s="29">
        <f t="shared" si="14"/>
        <v>12761.762720000001</v>
      </c>
      <c r="AV125" s="29">
        <f t="shared" si="14"/>
        <v>1757.11024</v>
      </c>
      <c r="AW125" s="29">
        <f t="shared" si="14"/>
        <v>0</v>
      </c>
      <c r="AX125" s="29">
        <f t="shared" si="11"/>
        <v>305021.33981999999</v>
      </c>
      <c r="AY125" s="29">
        <f t="shared" si="11"/>
        <v>1014296.64813</v>
      </c>
      <c r="AZ125" s="29">
        <f t="shared" si="11"/>
        <v>649359.45299000002</v>
      </c>
      <c r="BA125" s="29">
        <f t="shared" si="11"/>
        <v>1523178.1402499999</v>
      </c>
      <c r="BB125" s="29">
        <f t="shared" si="11"/>
        <v>541361.68174000003</v>
      </c>
      <c r="BC125" s="29">
        <f t="shared" si="11"/>
        <v>106015.90458</v>
      </c>
      <c r="BD125" s="29">
        <f t="shared" si="11"/>
        <v>24163.608800000002</v>
      </c>
      <c r="BE125" s="29">
        <f t="shared" si="11"/>
        <v>154891.79599000001</v>
      </c>
      <c r="BF125" s="29">
        <f t="shared" si="11"/>
        <v>94562.642630000002</v>
      </c>
    </row>
    <row r="126" spans="2:58" ht="16.5" x14ac:dyDescent="0.3">
      <c r="B126">
        <v>51</v>
      </c>
      <c r="C126" s="23">
        <v>42400</v>
      </c>
      <c r="D126" s="29">
        <f t="shared" si="2"/>
        <v>77490028.862199992</v>
      </c>
      <c r="E126" s="29">
        <f t="shared" si="12"/>
        <v>25394069.910610002</v>
      </c>
      <c r="F126" s="29">
        <f t="shared" si="12"/>
        <v>37660076.220380001</v>
      </c>
      <c r="G126" s="29">
        <f t="shared" si="12"/>
        <v>49092556.493749999</v>
      </c>
      <c r="H126" s="29">
        <f t="shared" si="12"/>
        <v>2386057.2033800003</v>
      </c>
      <c r="I126" s="29">
        <f t="shared" si="12"/>
        <v>8246873.5822999999</v>
      </c>
      <c r="J126" s="29">
        <f t="shared" si="12"/>
        <v>6215591.4971799999</v>
      </c>
      <c r="K126" s="29">
        <f t="shared" si="12"/>
        <v>3718344.5875500003</v>
      </c>
      <c r="L126" s="29">
        <f t="shared" si="12"/>
        <v>2892439.3727600002</v>
      </c>
      <c r="M126" s="29">
        <f t="shared" si="12"/>
        <v>118733.3162</v>
      </c>
      <c r="P126">
        <v>51</v>
      </c>
      <c r="Q126" s="3">
        <v>42400</v>
      </c>
      <c r="R126" s="29">
        <f t="shared" si="15"/>
        <v>49092556.493749999</v>
      </c>
      <c r="S126" s="29">
        <f t="shared" si="15"/>
        <v>77490028.862199992</v>
      </c>
      <c r="T126" s="29">
        <f t="shared" si="15"/>
        <v>37660076.220380001</v>
      </c>
      <c r="U126" s="29">
        <f t="shared" si="15"/>
        <v>1959059.71034</v>
      </c>
      <c r="V126" s="29">
        <f t="shared" si="15"/>
        <v>435204.26111000002</v>
      </c>
      <c r="W126" s="29">
        <f t="shared" si="15"/>
        <v>2041219.34458</v>
      </c>
      <c r="X126" s="29">
        <f t="shared" si="15"/>
        <v>3253671.5499100001</v>
      </c>
      <c r="Y126" s="29">
        <f t="shared" si="15"/>
        <v>1706661.0963399999</v>
      </c>
      <c r="Z126" s="29">
        <f t="shared" si="15"/>
        <v>1978620.5545399999</v>
      </c>
      <c r="AA126" s="29">
        <f t="shared" si="15"/>
        <v>671531.21025999996</v>
      </c>
      <c r="AB126" s="29">
        <f t="shared" si="15"/>
        <v>329813.75466999999</v>
      </c>
      <c r="AC126" s="29">
        <f t="shared" si="15"/>
        <v>164136.98650999999</v>
      </c>
      <c r="AD126" s="29">
        <f t="shared" si="15"/>
        <v>152487.52800999998</v>
      </c>
      <c r="AE126" s="29">
        <f t="shared" si="15"/>
        <v>1357887.8941800001</v>
      </c>
      <c r="AF126" s="29">
        <f t="shared" si="15"/>
        <v>0</v>
      </c>
      <c r="AG126" s="29">
        <f t="shared" si="15"/>
        <v>618251.17861000006</v>
      </c>
      <c r="AH126" s="29">
        <f t="shared" si="14"/>
        <v>7877643.5583199998</v>
      </c>
      <c r="AI126" s="29">
        <f t="shared" si="14"/>
        <v>229455.21158</v>
      </c>
      <c r="AJ126" s="29">
        <f t="shared" si="14"/>
        <v>0</v>
      </c>
      <c r="AK126" s="29">
        <f t="shared" si="14"/>
        <v>48997.311990000002</v>
      </c>
      <c r="AL126" s="29">
        <f t="shared" si="14"/>
        <v>0</v>
      </c>
      <c r="AM126" s="29">
        <f t="shared" si="14"/>
        <v>0</v>
      </c>
      <c r="AN126" s="29">
        <f t="shared" si="14"/>
        <v>0</v>
      </c>
      <c r="AO126" s="29">
        <f t="shared" si="14"/>
        <v>0</v>
      </c>
      <c r="AP126" s="29">
        <f t="shared" si="14"/>
        <v>43042.157140000003</v>
      </c>
      <c r="AQ126" s="29">
        <f t="shared" si="14"/>
        <v>50135.806810000002</v>
      </c>
      <c r="AR126" s="29">
        <f t="shared" si="14"/>
        <v>152832.77488999997</v>
      </c>
      <c r="AS126" s="29">
        <f t="shared" si="14"/>
        <v>117491.43893999999</v>
      </c>
      <c r="AT126" s="29">
        <f t="shared" si="14"/>
        <v>29811.080409999999</v>
      </c>
      <c r="AU126" s="29">
        <f t="shared" si="14"/>
        <v>13658.89328</v>
      </c>
      <c r="AV126" s="29">
        <f t="shared" si="14"/>
        <v>1605.3919099999998</v>
      </c>
      <c r="AW126" s="29">
        <f t="shared" si="14"/>
        <v>0</v>
      </c>
      <c r="AX126" s="29">
        <f t="shared" si="11"/>
        <v>303364.60826999997</v>
      </c>
      <c r="AY126" s="29">
        <f t="shared" si="11"/>
        <v>1013881.90134</v>
      </c>
      <c r="AZ126" s="29">
        <f t="shared" si="11"/>
        <v>647793.05313000001</v>
      </c>
      <c r="BA126" s="29">
        <f t="shared" si="11"/>
        <v>1529350.9060799999</v>
      </c>
      <c r="BB126" s="29">
        <f t="shared" si="11"/>
        <v>530219.28300000005</v>
      </c>
      <c r="BC126" s="29">
        <f t="shared" si="11"/>
        <v>105264.71545</v>
      </c>
      <c r="BD126" s="29">
        <f t="shared" si="11"/>
        <v>24149.905609999998</v>
      </c>
      <c r="BE126" s="29">
        <f t="shared" si="11"/>
        <v>160585.08509000001</v>
      </c>
      <c r="BF126" s="29">
        <f t="shared" si="11"/>
        <v>95434.113200000007</v>
      </c>
    </row>
    <row r="127" spans="2:58" ht="16.5" x14ac:dyDescent="0.3">
      <c r="B127">
        <v>52</v>
      </c>
      <c r="C127" s="23">
        <v>42429</v>
      </c>
      <c r="D127" s="29">
        <f t="shared" si="2"/>
        <v>77573428.930969998</v>
      </c>
      <c r="E127" s="29">
        <f t="shared" si="12"/>
        <v>25647308.73897</v>
      </c>
      <c r="F127" s="29">
        <f t="shared" si="12"/>
        <v>37581275.446230002</v>
      </c>
      <c r="G127" s="29">
        <f t="shared" si="12"/>
        <v>50276789.02736</v>
      </c>
      <c r="H127" s="29">
        <f t="shared" si="12"/>
        <v>2112610.9185899999</v>
      </c>
      <c r="I127" s="29">
        <f t="shared" si="12"/>
        <v>8345602.2749499995</v>
      </c>
      <c r="J127" s="29">
        <f t="shared" si="12"/>
        <v>6128995.3258599993</v>
      </c>
      <c r="K127" s="29">
        <f t="shared" si="12"/>
        <v>3734393.2094000001</v>
      </c>
      <c r="L127" s="29">
        <f t="shared" si="12"/>
        <v>2833501.1515500001</v>
      </c>
      <c r="M127" s="29">
        <f t="shared" si="12"/>
        <v>125299.41040000001</v>
      </c>
      <c r="P127">
        <v>52</v>
      </c>
      <c r="Q127" s="3">
        <v>42429</v>
      </c>
      <c r="R127" s="29">
        <f t="shared" si="15"/>
        <v>50276789.02736</v>
      </c>
      <c r="S127" s="29">
        <f t="shared" si="15"/>
        <v>77573428.930969998</v>
      </c>
      <c r="T127" s="29">
        <f t="shared" si="15"/>
        <v>37581275.446230002</v>
      </c>
      <c r="U127" s="29">
        <f t="shared" si="15"/>
        <v>1997204.9264400001</v>
      </c>
      <c r="V127" s="29">
        <f t="shared" si="15"/>
        <v>435193.94141999999</v>
      </c>
      <c r="W127" s="29">
        <f t="shared" si="15"/>
        <v>2077465.32329</v>
      </c>
      <c r="X127" s="29">
        <f t="shared" si="15"/>
        <v>3270825.42625</v>
      </c>
      <c r="Y127" s="29">
        <f t="shared" si="15"/>
        <v>1720608.09947</v>
      </c>
      <c r="Z127" s="29">
        <f t="shared" si="15"/>
        <v>2010096.7097</v>
      </c>
      <c r="AA127" s="29">
        <f t="shared" si="15"/>
        <v>666361.91798000003</v>
      </c>
      <c r="AB127" s="29">
        <f t="shared" si="15"/>
        <v>332414.75302999996</v>
      </c>
      <c r="AC127" s="29">
        <f t="shared" si="15"/>
        <v>163160.73081000001</v>
      </c>
      <c r="AD127" s="29">
        <f t="shared" si="15"/>
        <v>151163.51788999999</v>
      </c>
      <c r="AE127" s="29">
        <f t="shared" si="15"/>
        <v>1365256.1367599999</v>
      </c>
      <c r="AF127" s="29">
        <f t="shared" si="15"/>
        <v>0</v>
      </c>
      <c r="AG127" s="29">
        <f t="shared" si="15"/>
        <v>623111.00520000001</v>
      </c>
      <c r="AH127" s="29">
        <f t="shared" si="14"/>
        <v>7943458.6955900006</v>
      </c>
      <c r="AI127" s="29">
        <f t="shared" si="14"/>
        <v>235586.30759000001</v>
      </c>
      <c r="AJ127" s="29">
        <f t="shared" si="14"/>
        <v>0</v>
      </c>
      <c r="AK127" s="29">
        <f t="shared" si="14"/>
        <v>46769.440770000001</v>
      </c>
      <c r="AL127" s="29">
        <f t="shared" si="14"/>
        <v>0</v>
      </c>
      <c r="AM127" s="29">
        <f t="shared" si="14"/>
        <v>0</v>
      </c>
      <c r="AN127" s="29">
        <f t="shared" si="14"/>
        <v>0</v>
      </c>
      <c r="AO127" s="29">
        <f t="shared" si="14"/>
        <v>0</v>
      </c>
      <c r="AP127" s="29">
        <f t="shared" si="14"/>
        <v>43641.072350000002</v>
      </c>
      <c r="AQ127" s="29">
        <f t="shared" si="14"/>
        <v>49759.838899999995</v>
      </c>
      <c r="AR127" s="29">
        <f t="shared" si="14"/>
        <v>153911.67483</v>
      </c>
      <c r="AS127" s="29">
        <f t="shared" si="14"/>
        <v>117880.87109999999</v>
      </c>
      <c r="AT127" s="29">
        <f t="shared" si="14"/>
        <v>30008.883160000001</v>
      </c>
      <c r="AU127" s="29">
        <f t="shared" si="14"/>
        <v>14272.30955</v>
      </c>
      <c r="AV127" s="29">
        <f t="shared" si="14"/>
        <v>1540.94354</v>
      </c>
      <c r="AW127" s="29">
        <f t="shared" si="14"/>
        <v>0</v>
      </c>
      <c r="AX127" s="29">
        <f t="shared" si="11"/>
        <v>302027.21322000003</v>
      </c>
      <c r="AY127" s="29">
        <f t="shared" si="11"/>
        <v>1029531.6134800001</v>
      </c>
      <c r="AZ127" s="29">
        <f t="shared" si="11"/>
        <v>652117.86096000008</v>
      </c>
      <c r="BA127" s="29">
        <f t="shared" si="11"/>
        <v>1532988.0185</v>
      </c>
      <c r="BB127" s="29">
        <f t="shared" si="11"/>
        <v>525103.26156000001</v>
      </c>
      <c r="BC127" s="29">
        <f t="shared" si="11"/>
        <v>106056.69065</v>
      </c>
      <c r="BD127" s="29">
        <f t="shared" si="11"/>
        <v>24387.888269999999</v>
      </c>
      <c r="BE127" s="29">
        <f t="shared" si="11"/>
        <v>168162.23765</v>
      </c>
      <c r="BF127" s="29">
        <f t="shared" si="11"/>
        <v>98079.550300000003</v>
      </c>
    </row>
    <row r="128" spans="2:58" ht="16.5" x14ac:dyDescent="0.3">
      <c r="B128">
        <v>53</v>
      </c>
      <c r="C128" s="23">
        <v>42460</v>
      </c>
      <c r="D128" s="29">
        <f t="shared" si="2"/>
        <v>77659082.525779992</v>
      </c>
      <c r="E128" s="29">
        <f t="shared" si="12"/>
        <v>25223396.48844</v>
      </c>
      <c r="F128" s="29">
        <f t="shared" si="12"/>
        <v>36257424.675209999</v>
      </c>
      <c r="G128" s="29">
        <f t="shared" si="12"/>
        <v>49643826.0132</v>
      </c>
      <c r="H128" s="29">
        <f t="shared" si="12"/>
        <v>2145075.8121700003</v>
      </c>
      <c r="I128" s="29">
        <f t="shared" si="12"/>
        <v>8338468.7643599994</v>
      </c>
      <c r="J128" s="29">
        <f t="shared" si="12"/>
        <v>6026282.2567700008</v>
      </c>
      <c r="K128" s="29">
        <f t="shared" si="12"/>
        <v>3787194.4201599997</v>
      </c>
      <c r="L128" s="29">
        <f t="shared" si="12"/>
        <v>2789866.6739899996</v>
      </c>
      <c r="M128" s="29">
        <f t="shared" si="12"/>
        <v>149158.00175</v>
      </c>
      <c r="P128">
        <v>53</v>
      </c>
      <c r="Q128" s="3">
        <v>42460</v>
      </c>
      <c r="R128" s="29">
        <f t="shared" si="15"/>
        <v>49643826.0132</v>
      </c>
      <c r="S128" s="29">
        <f t="shared" si="15"/>
        <v>77659082.525779992</v>
      </c>
      <c r="T128" s="29">
        <f t="shared" si="15"/>
        <v>36257424.675209999</v>
      </c>
      <c r="U128" s="29">
        <f t="shared" si="15"/>
        <v>2032050.29523</v>
      </c>
      <c r="V128" s="29">
        <f t="shared" si="15"/>
        <v>429738.27395999996</v>
      </c>
      <c r="W128" s="29">
        <f t="shared" si="15"/>
        <v>2090558.45783</v>
      </c>
      <c r="X128" s="29">
        <f t="shared" si="15"/>
        <v>3282630.9884899999</v>
      </c>
      <c r="Y128" s="29">
        <f t="shared" si="15"/>
        <v>1736458.1957100001</v>
      </c>
      <c r="Z128" s="29">
        <f t="shared" si="15"/>
        <v>2046460.1476400001</v>
      </c>
      <c r="AA128" s="29">
        <f t="shared" si="15"/>
        <v>664822.01078999997</v>
      </c>
      <c r="AB128" s="29">
        <f t="shared" si="15"/>
        <v>328342.41025000002</v>
      </c>
      <c r="AC128" s="29">
        <f t="shared" si="15"/>
        <v>163803.88045</v>
      </c>
      <c r="AD128" s="29">
        <f t="shared" si="15"/>
        <v>149657.23884999999</v>
      </c>
      <c r="AE128" s="29">
        <f t="shared" si="15"/>
        <v>1373698.08772</v>
      </c>
      <c r="AF128" s="29">
        <f t="shared" si="15"/>
        <v>0</v>
      </c>
      <c r="AG128" s="29">
        <f t="shared" si="15"/>
        <v>633363.69822000002</v>
      </c>
      <c r="AH128" s="29">
        <f t="shared" si="14"/>
        <v>7976364.0629700003</v>
      </c>
      <c r="AI128" s="29">
        <f t="shared" si="14"/>
        <v>237132.32235</v>
      </c>
      <c r="AJ128" s="29">
        <f t="shared" si="14"/>
        <v>0</v>
      </c>
      <c r="AK128" s="29">
        <f t="shared" si="14"/>
        <v>45187.35944</v>
      </c>
      <c r="AL128" s="29">
        <f t="shared" si="14"/>
        <v>0</v>
      </c>
      <c r="AM128" s="29">
        <f t="shared" si="14"/>
        <v>0</v>
      </c>
      <c r="AN128" s="29">
        <f t="shared" si="14"/>
        <v>0</v>
      </c>
      <c r="AO128" s="29">
        <f t="shared" si="14"/>
        <v>0</v>
      </c>
      <c r="AP128" s="29">
        <f t="shared" si="14"/>
        <v>43799.780559999999</v>
      </c>
      <c r="AQ128" s="29">
        <f t="shared" si="14"/>
        <v>50447.410680000001</v>
      </c>
      <c r="AR128" s="29">
        <f t="shared" si="14"/>
        <v>153909.95397999999</v>
      </c>
      <c r="AS128" s="29">
        <f t="shared" si="14"/>
        <v>119613.01868000001</v>
      </c>
      <c r="AT128" s="29">
        <f t="shared" si="14"/>
        <v>29967.822230000002</v>
      </c>
      <c r="AU128" s="29">
        <f t="shared" si="14"/>
        <v>15677.58222</v>
      </c>
      <c r="AV128" s="29">
        <f t="shared" si="14"/>
        <v>1489.5644399999999</v>
      </c>
      <c r="AW128" s="29">
        <f t="shared" si="14"/>
        <v>0</v>
      </c>
      <c r="AX128" s="29">
        <f t="shared" si="11"/>
        <v>303812.23522999999</v>
      </c>
      <c r="AY128" s="29">
        <f t="shared" si="11"/>
        <v>1049601.6934500001</v>
      </c>
      <c r="AZ128" s="29">
        <f t="shared" si="11"/>
        <v>657008.19822000002</v>
      </c>
      <c r="BA128" s="29">
        <f t="shared" si="11"/>
        <v>1528865.0852600001</v>
      </c>
      <c r="BB128" s="29">
        <f t="shared" si="11"/>
        <v>524076.46448000002</v>
      </c>
      <c r="BC128" s="29">
        <f t="shared" si="11"/>
        <v>106767.55245</v>
      </c>
      <c r="BD128" s="29">
        <f t="shared" si="11"/>
        <v>24555.552090000001</v>
      </c>
      <c r="BE128" s="29">
        <f t="shared" si="11"/>
        <v>179071.44016999999</v>
      </c>
      <c r="BF128" s="29">
        <f t="shared" si="11"/>
        <v>100027.53263</v>
      </c>
    </row>
    <row r="129" spans="2:58" ht="16.5" x14ac:dyDescent="0.3">
      <c r="B129">
        <v>54</v>
      </c>
      <c r="C129" s="23">
        <v>42490</v>
      </c>
      <c r="D129" s="29">
        <f t="shared" si="2"/>
        <v>77375024.217470005</v>
      </c>
      <c r="E129" s="29">
        <f t="shared" si="12"/>
        <v>25248657.652830001</v>
      </c>
      <c r="F129" s="29">
        <f t="shared" si="12"/>
        <v>36801118.353660002</v>
      </c>
      <c r="G129" s="29">
        <f t="shared" si="12"/>
        <v>49593292.153809994</v>
      </c>
      <c r="H129" s="29">
        <f t="shared" si="12"/>
        <v>2222157.7488600002</v>
      </c>
      <c r="I129" s="29">
        <f t="shared" si="12"/>
        <v>8366959.9597899998</v>
      </c>
      <c r="J129" s="29">
        <f t="shared" si="12"/>
        <v>6060708.4204099998</v>
      </c>
      <c r="K129" s="29">
        <f t="shared" si="12"/>
        <v>3742369.1381799998</v>
      </c>
      <c r="L129" s="29">
        <f t="shared" si="12"/>
        <v>2843470.6880399999</v>
      </c>
      <c r="M129" s="29">
        <f t="shared" si="12"/>
        <v>161880.47186000002</v>
      </c>
      <c r="P129">
        <v>54</v>
      </c>
      <c r="Q129" s="3">
        <v>42490</v>
      </c>
      <c r="R129" s="29">
        <f t="shared" si="15"/>
        <v>49593292.153809994</v>
      </c>
      <c r="S129" s="29">
        <f t="shared" si="15"/>
        <v>77375024.217470005</v>
      </c>
      <c r="T129" s="29">
        <f t="shared" si="15"/>
        <v>36801118.353660002</v>
      </c>
      <c r="U129" s="29">
        <f t="shared" si="15"/>
        <v>2082432.08394</v>
      </c>
      <c r="V129" s="29">
        <f t="shared" si="15"/>
        <v>424578.92358999996</v>
      </c>
      <c r="W129" s="29">
        <f t="shared" si="15"/>
        <v>2129271.6469000001</v>
      </c>
      <c r="X129" s="29">
        <f t="shared" si="15"/>
        <v>3345418.2482800004</v>
      </c>
      <c r="Y129" s="29">
        <f t="shared" si="15"/>
        <v>1757592.5766099999</v>
      </c>
      <c r="Z129" s="29">
        <f t="shared" si="15"/>
        <v>2074619.70126</v>
      </c>
      <c r="AA129" s="29">
        <f t="shared" si="15"/>
        <v>668368.58285999997</v>
      </c>
      <c r="AB129" s="29">
        <f t="shared" si="15"/>
        <v>331760.82364999998</v>
      </c>
      <c r="AC129" s="29">
        <f t="shared" si="15"/>
        <v>166892.02002</v>
      </c>
      <c r="AD129" s="29">
        <f t="shared" si="15"/>
        <v>144136.87562999999</v>
      </c>
      <c r="AE129" s="29">
        <f t="shared" si="15"/>
        <v>1382105.02021</v>
      </c>
      <c r="AF129" s="29">
        <f t="shared" si="15"/>
        <v>0</v>
      </c>
      <c r="AG129" s="29">
        <f t="shared" si="15"/>
        <v>637643.81425000005</v>
      </c>
      <c r="AH129" s="29">
        <f t="shared" si="14"/>
        <v>8057418.1539099999</v>
      </c>
      <c r="AI129" s="29">
        <f t="shared" si="14"/>
        <v>241325.24180000002</v>
      </c>
      <c r="AJ129" s="29">
        <f t="shared" si="14"/>
        <v>0</v>
      </c>
      <c r="AK129" s="29">
        <f t="shared" si="14"/>
        <v>37659.309780000003</v>
      </c>
      <c r="AL129" s="29">
        <f t="shared" si="14"/>
        <v>0</v>
      </c>
      <c r="AM129" s="29">
        <f t="shared" si="14"/>
        <v>0</v>
      </c>
      <c r="AN129" s="29">
        <f t="shared" si="14"/>
        <v>0</v>
      </c>
      <c r="AO129" s="29">
        <f t="shared" si="14"/>
        <v>0</v>
      </c>
      <c r="AP129" s="29">
        <f t="shared" si="14"/>
        <v>44316.944179999999</v>
      </c>
      <c r="AQ129" s="29">
        <f t="shared" si="11"/>
        <v>50311.50232</v>
      </c>
      <c r="AR129" s="29">
        <f t="shared" si="11"/>
        <v>158710.18436000001</v>
      </c>
      <c r="AS129" s="29">
        <f t="shared" si="11"/>
        <v>120338.30128</v>
      </c>
      <c r="AT129" s="29">
        <f t="shared" si="11"/>
        <v>30492.385859999999</v>
      </c>
      <c r="AU129" s="29">
        <f t="shared" si="11"/>
        <v>17042.00015</v>
      </c>
      <c r="AV129" s="29">
        <f t="shared" si="11"/>
        <v>1454.2302500000001</v>
      </c>
      <c r="AW129" s="29">
        <f t="shared" si="11"/>
        <v>0</v>
      </c>
      <c r="AX129" s="29">
        <f t="shared" si="11"/>
        <v>305105.45485000004</v>
      </c>
      <c r="AY129" s="29">
        <f t="shared" si="11"/>
        <v>1059734.29504</v>
      </c>
      <c r="AZ129" s="29">
        <f t="shared" si="11"/>
        <v>664684.27063000004</v>
      </c>
      <c r="BA129" s="29">
        <f t="shared" si="11"/>
        <v>1527234.8427800001</v>
      </c>
      <c r="BB129" s="29">
        <f t="shared" si="11"/>
        <v>528240.51435000007</v>
      </c>
      <c r="BC129" s="29">
        <f t="shared" si="11"/>
        <v>108397.86040000001</v>
      </c>
      <c r="BD129" s="29">
        <f t="shared" si="11"/>
        <v>24833.64572</v>
      </c>
      <c r="BE129" s="29">
        <f t="shared" si="11"/>
        <v>187641.97041000001</v>
      </c>
      <c r="BF129" s="29">
        <f t="shared" si="11"/>
        <v>101622.89191999999</v>
      </c>
    </row>
    <row r="130" spans="2:58" ht="16.5" x14ac:dyDescent="0.3">
      <c r="B130">
        <v>55</v>
      </c>
      <c r="C130" s="23">
        <v>42521</v>
      </c>
      <c r="D130" s="29">
        <f t="shared" si="2"/>
        <v>77436004.713279992</v>
      </c>
      <c r="E130" s="29">
        <f t="shared" si="12"/>
        <v>25507301.580369998</v>
      </c>
      <c r="F130" s="29">
        <f t="shared" si="12"/>
        <v>36713929.804919995</v>
      </c>
      <c r="G130" s="29">
        <f t="shared" si="12"/>
        <v>49891357.679250002</v>
      </c>
      <c r="H130" s="29">
        <f t="shared" si="12"/>
        <v>2408662.76792</v>
      </c>
      <c r="I130" s="29">
        <f t="shared" si="12"/>
        <v>8527902.1992499996</v>
      </c>
      <c r="J130" s="29">
        <f t="shared" si="12"/>
        <v>6235758.9598400006</v>
      </c>
      <c r="K130" s="29">
        <f t="shared" si="12"/>
        <v>3705214.6898099999</v>
      </c>
      <c r="L130" s="29">
        <f t="shared" si="12"/>
        <v>2855653.4209499997</v>
      </c>
      <c r="M130" s="29">
        <f t="shared" si="12"/>
        <v>170717.44117999999</v>
      </c>
      <c r="P130">
        <v>55</v>
      </c>
      <c r="Q130" s="3">
        <v>42521</v>
      </c>
      <c r="R130" s="29">
        <f t="shared" si="15"/>
        <v>49891357.679250002</v>
      </c>
      <c r="S130" s="29">
        <f t="shared" si="15"/>
        <v>77436004.713279992</v>
      </c>
      <c r="T130" s="29">
        <f t="shared" si="15"/>
        <v>36713929.804919995</v>
      </c>
      <c r="U130" s="29">
        <f t="shared" si="15"/>
        <v>2109087.04354</v>
      </c>
      <c r="V130" s="29">
        <f t="shared" si="15"/>
        <v>420487.62520999997</v>
      </c>
      <c r="W130" s="29">
        <f t="shared" si="15"/>
        <v>2166354.6555599999</v>
      </c>
      <c r="X130" s="29">
        <f t="shared" si="15"/>
        <v>3375370.9760400001</v>
      </c>
      <c r="Y130" s="29">
        <f t="shared" si="15"/>
        <v>1781791.16759</v>
      </c>
      <c r="Z130" s="29">
        <f t="shared" si="15"/>
        <v>2116461.4747199998</v>
      </c>
      <c r="AA130" s="29">
        <f t="shared" si="15"/>
        <v>673012.46855999995</v>
      </c>
      <c r="AB130" s="29">
        <f t="shared" si="15"/>
        <v>330706.73698000005</v>
      </c>
      <c r="AC130" s="29">
        <f t="shared" si="15"/>
        <v>164351.85463999998</v>
      </c>
      <c r="AD130" s="29">
        <f t="shared" si="15"/>
        <v>142289.52731999999</v>
      </c>
      <c r="AE130" s="29">
        <f t="shared" si="15"/>
        <v>1373119.7709000001</v>
      </c>
      <c r="AF130" s="29">
        <f t="shared" si="15"/>
        <v>0</v>
      </c>
      <c r="AG130" s="29">
        <f t="shared" si="15"/>
        <v>643116.71112999995</v>
      </c>
      <c r="AH130" s="29">
        <f t="shared" si="14"/>
        <v>8117374.9698599996</v>
      </c>
      <c r="AI130" s="29">
        <f t="shared" si="14"/>
        <v>245690.47052</v>
      </c>
      <c r="AJ130" s="29">
        <f t="shared" si="14"/>
        <v>0</v>
      </c>
      <c r="AK130" s="29">
        <f t="shared" si="14"/>
        <v>545539.06554999994</v>
      </c>
      <c r="AL130" s="29">
        <f t="shared" si="14"/>
        <v>0</v>
      </c>
      <c r="AM130" s="29">
        <f t="shared" si="14"/>
        <v>0</v>
      </c>
      <c r="AN130" s="29">
        <f t="shared" si="14"/>
        <v>0</v>
      </c>
      <c r="AO130" s="29">
        <f t="shared" si="14"/>
        <v>0</v>
      </c>
      <c r="AP130" s="29">
        <f t="shared" si="14"/>
        <v>44653.684560000002</v>
      </c>
      <c r="AQ130" s="29">
        <f t="shared" si="11"/>
        <v>47832.357920000002</v>
      </c>
      <c r="AR130" s="29">
        <f t="shared" si="11"/>
        <v>161428.08687</v>
      </c>
      <c r="AS130" s="29">
        <f t="shared" si="11"/>
        <v>120773.7196</v>
      </c>
      <c r="AT130" s="29">
        <f t="shared" si="11"/>
        <v>30843.0566</v>
      </c>
      <c r="AU130" s="29">
        <f t="shared" si="11"/>
        <v>18816.15524</v>
      </c>
      <c r="AV130" s="29">
        <f t="shared" si="11"/>
        <v>1386.5746999999999</v>
      </c>
      <c r="AW130" s="29">
        <f t="shared" si="11"/>
        <v>0</v>
      </c>
      <c r="AX130" s="29">
        <f t="shared" si="11"/>
        <v>307964.51167000004</v>
      </c>
      <c r="AY130" s="29">
        <f t="shared" si="11"/>
        <v>1079890.9608099998</v>
      </c>
      <c r="AZ130" s="29">
        <f t="shared" si="11"/>
        <v>653574.31848000002</v>
      </c>
      <c r="BA130" s="29">
        <f t="shared" si="11"/>
        <v>1521277.91921</v>
      </c>
      <c r="BB130" s="29">
        <f t="shared" si="11"/>
        <v>0</v>
      </c>
      <c r="BC130" s="29">
        <f t="shared" si="11"/>
        <v>106983.58504000001</v>
      </c>
      <c r="BD130" s="29">
        <f t="shared" si="11"/>
        <v>25105.131690000002</v>
      </c>
      <c r="BE130" s="29">
        <f t="shared" si="11"/>
        <v>194485.91282</v>
      </c>
      <c r="BF130" s="29">
        <f t="shared" si="11"/>
        <v>103109.1287</v>
      </c>
    </row>
    <row r="131" spans="2:58" ht="16.5" x14ac:dyDescent="0.3">
      <c r="B131">
        <v>56</v>
      </c>
      <c r="C131" s="23">
        <v>42551</v>
      </c>
      <c r="D131" s="29">
        <f t="shared" si="2"/>
        <v>76824950.334679991</v>
      </c>
      <c r="E131" s="29">
        <f t="shared" ref="E131:M141" si="16">+VLOOKUP(E$76,$C$3:$CV$74,$B131,0)/$A$75</f>
        <v>25735157.996160001</v>
      </c>
      <c r="F131" s="29">
        <f t="shared" si="16"/>
        <v>36751152.336839996</v>
      </c>
      <c r="G131" s="29">
        <f t="shared" si="16"/>
        <v>49574080.782910004</v>
      </c>
      <c r="H131" s="29">
        <f t="shared" si="16"/>
        <v>2510916.7204200001</v>
      </c>
      <c r="I131" s="29">
        <f t="shared" si="16"/>
        <v>8446578.2209200002</v>
      </c>
      <c r="J131" s="29">
        <f t="shared" si="16"/>
        <v>6186211.77886</v>
      </c>
      <c r="K131" s="29">
        <f t="shared" si="16"/>
        <v>3698635.3928</v>
      </c>
      <c r="L131" s="29">
        <f t="shared" si="16"/>
        <v>2882766.9867199999</v>
      </c>
      <c r="M131" s="29">
        <f t="shared" si="16"/>
        <v>147824.84140999999</v>
      </c>
      <c r="P131">
        <v>56</v>
      </c>
      <c r="Q131" s="3">
        <v>42551</v>
      </c>
      <c r="R131" s="29">
        <f t="shared" si="15"/>
        <v>49574080.782910004</v>
      </c>
      <c r="S131" s="29">
        <f t="shared" si="15"/>
        <v>76824950.334679991</v>
      </c>
      <c r="T131" s="29">
        <f t="shared" si="15"/>
        <v>36751152.336839996</v>
      </c>
      <c r="U131" s="29">
        <f t="shared" si="15"/>
        <v>2133182.1979999999</v>
      </c>
      <c r="V131" s="29">
        <f t="shared" si="15"/>
        <v>405172.96935000003</v>
      </c>
      <c r="W131" s="29">
        <f t="shared" si="15"/>
        <v>2155711.344</v>
      </c>
      <c r="X131" s="29">
        <f t="shared" si="15"/>
        <v>3435755.1864499999</v>
      </c>
      <c r="Y131" s="29">
        <f t="shared" si="15"/>
        <v>1807740.7927000001</v>
      </c>
      <c r="Z131" s="29">
        <f t="shared" si="15"/>
        <v>2159871.0299200001</v>
      </c>
      <c r="AA131" s="29">
        <f t="shared" si="15"/>
        <v>675829.33277999994</v>
      </c>
      <c r="AB131" s="29">
        <f t="shared" si="15"/>
        <v>329259.76660999999</v>
      </c>
      <c r="AC131" s="29">
        <f t="shared" si="15"/>
        <v>163698.17605000001</v>
      </c>
      <c r="AD131" s="29">
        <f t="shared" si="15"/>
        <v>140297.75753</v>
      </c>
      <c r="AE131" s="29">
        <f t="shared" si="15"/>
        <v>1352379.7109300001</v>
      </c>
      <c r="AF131" s="29">
        <f t="shared" si="15"/>
        <v>0</v>
      </c>
      <c r="AG131" s="29">
        <f t="shared" ref="R131:AG147" si="17">+VLOOKUP(AG$76,$C$3:$CV$74,$P131,0)/$A$75</f>
        <v>617608.46179999993</v>
      </c>
      <c r="AH131" s="29">
        <f t="shared" si="14"/>
        <v>8158454.8087600004</v>
      </c>
      <c r="AI131" s="29">
        <f t="shared" si="14"/>
        <v>248582.64802000002</v>
      </c>
      <c r="AJ131" s="29">
        <f t="shared" si="14"/>
        <v>0</v>
      </c>
      <c r="AK131" s="29">
        <f t="shared" si="14"/>
        <v>540197.37925</v>
      </c>
      <c r="AL131" s="29">
        <f t="shared" si="14"/>
        <v>0</v>
      </c>
      <c r="AM131" s="29">
        <f t="shared" si="14"/>
        <v>0</v>
      </c>
      <c r="AN131" s="29">
        <f t="shared" si="14"/>
        <v>0</v>
      </c>
      <c r="AO131" s="29">
        <f t="shared" si="14"/>
        <v>0</v>
      </c>
      <c r="AP131" s="29">
        <f t="shared" si="14"/>
        <v>44707.872490000002</v>
      </c>
      <c r="AQ131" s="29">
        <f t="shared" si="11"/>
        <v>47382.854039999998</v>
      </c>
      <c r="AR131" s="29">
        <f t="shared" si="11"/>
        <v>163792.34809000001</v>
      </c>
      <c r="AS131" s="29">
        <f t="shared" si="11"/>
        <v>121981.29786000001</v>
      </c>
      <c r="AT131" s="29">
        <f t="shared" si="11"/>
        <v>30397.245480000001</v>
      </c>
      <c r="AU131" s="29">
        <f t="shared" si="11"/>
        <v>20859.6469</v>
      </c>
      <c r="AV131" s="29">
        <f t="shared" si="11"/>
        <v>0</v>
      </c>
      <c r="AW131" s="29">
        <f t="shared" si="11"/>
        <v>0</v>
      </c>
      <c r="AX131" s="29">
        <f t="shared" si="11"/>
        <v>310062.39869999996</v>
      </c>
      <c r="AY131" s="29">
        <f t="shared" si="11"/>
        <v>1101013.5001099999</v>
      </c>
      <c r="AZ131" s="29">
        <f t="shared" si="11"/>
        <v>654507.26215999993</v>
      </c>
      <c r="BA131" s="29">
        <f t="shared" si="11"/>
        <v>1510470.7259800001</v>
      </c>
      <c r="BB131" s="29">
        <f t="shared" si="11"/>
        <v>0</v>
      </c>
      <c r="BC131" s="29">
        <f t="shared" si="11"/>
        <v>107221.72024</v>
      </c>
      <c r="BD131" s="29">
        <f t="shared" si="11"/>
        <v>24988.19901</v>
      </c>
      <c r="BE131" s="29">
        <f t="shared" si="11"/>
        <v>194231.75889</v>
      </c>
      <c r="BF131" s="29">
        <f t="shared" si="11"/>
        <v>103117.96</v>
      </c>
    </row>
    <row r="132" spans="2:58" ht="16.5" x14ac:dyDescent="0.3">
      <c r="B132">
        <v>57</v>
      </c>
      <c r="C132" s="23">
        <v>42582</v>
      </c>
      <c r="D132" s="29">
        <f t="shared" si="2"/>
        <v>77255220.153710008</v>
      </c>
      <c r="E132" s="29">
        <f t="shared" si="16"/>
        <v>26035539.9815</v>
      </c>
      <c r="F132" s="29">
        <f t="shared" si="16"/>
        <v>37905616.248389997</v>
      </c>
      <c r="G132" s="29">
        <f t="shared" si="16"/>
        <v>50481815.379210003</v>
      </c>
      <c r="H132" s="29">
        <f t="shared" si="16"/>
        <v>2605419.3549699998</v>
      </c>
      <c r="I132" s="29">
        <f t="shared" si="16"/>
        <v>8540804.1971300002</v>
      </c>
      <c r="J132" s="29">
        <f t="shared" si="16"/>
        <v>6305861.6653300002</v>
      </c>
      <c r="K132" s="29">
        <f t="shared" si="16"/>
        <v>3772182.0700400001</v>
      </c>
      <c r="L132" s="29">
        <f t="shared" si="16"/>
        <v>2961275.3992600003</v>
      </c>
      <c r="M132" s="29">
        <f t="shared" si="16"/>
        <v>202408.57077000002</v>
      </c>
      <c r="P132">
        <v>57</v>
      </c>
      <c r="Q132" s="3">
        <v>42582</v>
      </c>
      <c r="R132" s="29">
        <f t="shared" si="17"/>
        <v>50481815.379210003</v>
      </c>
      <c r="S132" s="29">
        <f t="shared" si="17"/>
        <v>77255220.153710008</v>
      </c>
      <c r="T132" s="29">
        <f t="shared" si="17"/>
        <v>37905616.248389997</v>
      </c>
      <c r="U132" s="29">
        <f t="shared" si="17"/>
        <v>2173754.96795</v>
      </c>
      <c r="V132" s="29">
        <f t="shared" si="17"/>
        <v>397093.41039999999</v>
      </c>
      <c r="W132" s="29">
        <f t="shared" si="17"/>
        <v>2183014.1708499999</v>
      </c>
      <c r="X132" s="29">
        <f t="shared" si="17"/>
        <v>3471356.77972</v>
      </c>
      <c r="Y132" s="29">
        <f t="shared" si="17"/>
        <v>1822611.54275</v>
      </c>
      <c r="Z132" s="29">
        <f t="shared" si="17"/>
        <v>2198007.1747900001</v>
      </c>
      <c r="AA132" s="29">
        <f t="shared" si="17"/>
        <v>677821.46235000005</v>
      </c>
      <c r="AB132" s="29">
        <f t="shared" si="17"/>
        <v>331150.97533999995</v>
      </c>
      <c r="AC132" s="29">
        <f t="shared" si="17"/>
        <v>161343.07235</v>
      </c>
      <c r="AD132" s="29">
        <f t="shared" si="17"/>
        <v>140056.79083000001</v>
      </c>
      <c r="AE132" s="29">
        <f t="shared" si="17"/>
        <v>1364246.5861899999</v>
      </c>
      <c r="AF132" s="29">
        <f t="shared" si="17"/>
        <v>0</v>
      </c>
      <c r="AG132" s="29">
        <f t="shared" si="17"/>
        <v>626015.48968</v>
      </c>
      <c r="AH132" s="29">
        <f t="shared" si="14"/>
        <v>8204744.3362199999</v>
      </c>
      <c r="AI132" s="29">
        <f t="shared" si="14"/>
        <v>250756.72696</v>
      </c>
      <c r="AJ132" s="29">
        <f t="shared" si="14"/>
        <v>0</v>
      </c>
      <c r="AK132" s="29">
        <f t="shared" si="14"/>
        <v>579538.05004999996</v>
      </c>
      <c r="AL132" s="29">
        <f t="shared" si="14"/>
        <v>0</v>
      </c>
      <c r="AM132" s="29">
        <f t="shared" si="14"/>
        <v>0</v>
      </c>
      <c r="AN132" s="29">
        <f t="shared" si="14"/>
        <v>0</v>
      </c>
      <c r="AO132" s="29">
        <f t="shared" si="14"/>
        <v>0</v>
      </c>
      <c r="AP132" s="29">
        <f t="shared" si="14"/>
        <v>45018.914109999998</v>
      </c>
      <c r="AQ132" s="29">
        <f t="shared" si="11"/>
        <v>47260.405880000006</v>
      </c>
      <c r="AR132" s="29">
        <f t="shared" si="11"/>
        <v>166840.40180000002</v>
      </c>
      <c r="AS132" s="29">
        <f t="shared" si="11"/>
        <v>120548.622</v>
      </c>
      <c r="AT132" s="29">
        <f t="shared" si="11"/>
        <v>30885.664339999999</v>
      </c>
      <c r="AU132" s="29">
        <f t="shared" si="11"/>
        <v>23306.907600000002</v>
      </c>
      <c r="AV132" s="29">
        <f t="shared" si="11"/>
        <v>0</v>
      </c>
      <c r="AW132" s="29">
        <f t="shared" si="11"/>
        <v>0</v>
      </c>
      <c r="AX132" s="29">
        <f t="shared" si="11"/>
        <v>312408.26620000001</v>
      </c>
      <c r="AY132" s="29">
        <f t="shared" si="11"/>
        <v>1122054.6669900001</v>
      </c>
      <c r="AZ132" s="29">
        <f t="shared" si="11"/>
        <v>644925.68261000002</v>
      </c>
      <c r="BA132" s="29">
        <f t="shared" si="11"/>
        <v>1500767.0734600001</v>
      </c>
      <c r="BB132" s="29">
        <f t="shared" si="11"/>
        <v>0</v>
      </c>
      <c r="BC132" s="29">
        <f t="shared" si="11"/>
        <v>108362.57243</v>
      </c>
      <c r="BD132" s="29">
        <f t="shared" si="11"/>
        <v>24831.819199999998</v>
      </c>
      <c r="BE132" s="29">
        <f t="shared" si="11"/>
        <v>203648.23058999999</v>
      </c>
      <c r="BF132" s="29">
        <f t="shared" si="11"/>
        <v>104108.87285</v>
      </c>
    </row>
    <row r="133" spans="2:58" ht="16.5" x14ac:dyDescent="0.3">
      <c r="B133">
        <v>58</v>
      </c>
      <c r="C133" s="23">
        <v>42613</v>
      </c>
      <c r="D133" s="29">
        <f t="shared" si="2"/>
        <v>77403469.410710007</v>
      </c>
      <c r="E133" s="29">
        <f t="shared" si="16"/>
        <v>26382199.881470002</v>
      </c>
      <c r="F133" s="29">
        <f t="shared" si="16"/>
        <v>38322989.942079999</v>
      </c>
      <c r="G133" s="29">
        <f t="shared" si="16"/>
        <v>50379663.062289998</v>
      </c>
      <c r="H133" s="29">
        <f t="shared" si="16"/>
        <v>2452882.8553400002</v>
      </c>
      <c r="I133" s="29">
        <f t="shared" si="16"/>
        <v>8572819.600060001</v>
      </c>
      <c r="J133" s="29">
        <f t="shared" si="16"/>
        <v>6524231.0181700001</v>
      </c>
      <c r="K133" s="29">
        <f t="shared" si="16"/>
        <v>3790708.44007</v>
      </c>
      <c r="L133" s="29">
        <f t="shared" si="16"/>
        <v>2938165.4027499999</v>
      </c>
      <c r="M133" s="29">
        <f t="shared" si="16"/>
        <v>208823.90833000001</v>
      </c>
      <c r="P133">
        <v>58</v>
      </c>
      <c r="Q133" s="3">
        <v>42613</v>
      </c>
      <c r="R133" s="29">
        <f t="shared" si="17"/>
        <v>50379663.062289998</v>
      </c>
      <c r="S133" s="29">
        <f t="shared" si="17"/>
        <v>77403469.410710007</v>
      </c>
      <c r="T133" s="29">
        <f t="shared" si="17"/>
        <v>38322989.942079999</v>
      </c>
      <c r="U133" s="29">
        <f t="shared" si="17"/>
        <v>2209533.6533300001</v>
      </c>
      <c r="V133" s="29">
        <f t="shared" si="17"/>
        <v>395593.28522000002</v>
      </c>
      <c r="W133" s="29">
        <f t="shared" si="17"/>
        <v>2221096.4451000001</v>
      </c>
      <c r="X133" s="29">
        <f t="shared" si="17"/>
        <v>3507543.7519800002</v>
      </c>
      <c r="Y133" s="29">
        <f t="shared" si="17"/>
        <v>1848554.4521900001</v>
      </c>
      <c r="Z133" s="29">
        <f t="shared" si="17"/>
        <v>2246755.9606699999</v>
      </c>
      <c r="AA133" s="29">
        <f t="shared" si="17"/>
        <v>676388.38324999996</v>
      </c>
      <c r="AB133" s="29">
        <f t="shared" si="17"/>
        <v>333339.15775999997</v>
      </c>
      <c r="AC133" s="29">
        <f t="shared" si="17"/>
        <v>149867.80561000001</v>
      </c>
      <c r="AD133" s="29">
        <f t="shared" si="17"/>
        <v>140488.78875000001</v>
      </c>
      <c r="AE133" s="29">
        <f t="shared" si="17"/>
        <v>1377713.70371</v>
      </c>
      <c r="AF133" s="29">
        <f t="shared" si="17"/>
        <v>0</v>
      </c>
      <c r="AG133" s="29">
        <f t="shared" si="17"/>
        <v>636754.42726000003</v>
      </c>
      <c r="AH133" s="29">
        <f t="shared" si="14"/>
        <v>8263686.8783100005</v>
      </c>
      <c r="AI133" s="29">
        <f t="shared" si="14"/>
        <v>252002.39594999998</v>
      </c>
      <c r="AJ133" s="29">
        <f t="shared" si="14"/>
        <v>0</v>
      </c>
      <c r="AK133" s="29">
        <f t="shared" si="14"/>
        <v>567321.63853999996</v>
      </c>
      <c r="AL133" s="29">
        <f t="shared" si="14"/>
        <v>0</v>
      </c>
      <c r="AM133" s="29">
        <f t="shared" si="14"/>
        <v>0</v>
      </c>
      <c r="AN133" s="29">
        <f t="shared" si="14"/>
        <v>0</v>
      </c>
      <c r="AO133" s="29">
        <f t="shared" si="14"/>
        <v>0</v>
      </c>
      <c r="AP133" s="29">
        <f t="shared" si="14"/>
        <v>45559.974320000001</v>
      </c>
      <c r="AQ133" s="29">
        <f t="shared" si="11"/>
        <v>0</v>
      </c>
      <c r="AR133" s="29">
        <f t="shared" si="11"/>
        <v>171576.72026</v>
      </c>
      <c r="AS133" s="29">
        <f t="shared" si="11"/>
        <v>121224.66415000001</v>
      </c>
      <c r="AT133" s="29">
        <f t="shared" si="11"/>
        <v>31279.113590000001</v>
      </c>
      <c r="AU133" s="29">
        <f t="shared" si="11"/>
        <v>25121.657780000001</v>
      </c>
      <c r="AV133" s="29">
        <f t="shared" si="11"/>
        <v>0</v>
      </c>
      <c r="AW133" s="29">
        <f t="shared" si="11"/>
        <v>0</v>
      </c>
      <c r="AX133" s="29">
        <f t="shared" si="11"/>
        <v>312279.85614999995</v>
      </c>
      <c r="AY133" s="29">
        <f t="shared" si="11"/>
        <v>1134845.10892</v>
      </c>
      <c r="AZ133" s="29">
        <f t="shared" si="11"/>
        <v>685518.02467999991</v>
      </c>
      <c r="BA133" s="29">
        <f t="shared" si="11"/>
        <v>1493087.28055</v>
      </c>
      <c r="BB133" s="29">
        <f t="shared" si="11"/>
        <v>0</v>
      </c>
      <c r="BC133" s="29">
        <f t="shared" si="11"/>
        <v>108405.60621</v>
      </c>
      <c r="BD133" s="29">
        <f t="shared" si="11"/>
        <v>25338.09434</v>
      </c>
      <c r="BE133" s="29">
        <f t="shared" si="11"/>
        <v>208396.25018</v>
      </c>
      <c r="BF133" s="29">
        <f t="shared" si="11"/>
        <v>104987.19326</v>
      </c>
    </row>
    <row r="134" spans="2:58" ht="16.5" x14ac:dyDescent="0.3">
      <c r="B134">
        <v>59</v>
      </c>
      <c r="C134" s="23">
        <v>42643</v>
      </c>
      <c r="D134" s="29">
        <f t="shared" si="2"/>
        <v>78107341.338630006</v>
      </c>
      <c r="E134" s="29">
        <f t="shared" si="16"/>
        <v>26079861.905139998</v>
      </c>
      <c r="F134" s="29">
        <f t="shared" si="16"/>
        <v>38827685.684330001</v>
      </c>
      <c r="G134" s="29">
        <f t="shared" si="16"/>
        <v>50182467.86823</v>
      </c>
      <c r="H134" s="29">
        <f t="shared" si="16"/>
        <v>2465377.3430400002</v>
      </c>
      <c r="I134" s="29">
        <f t="shared" si="16"/>
        <v>8614743.266520001</v>
      </c>
      <c r="J134" s="29">
        <f t="shared" si="16"/>
        <v>6512045.61051</v>
      </c>
      <c r="K134" s="29">
        <f t="shared" si="16"/>
        <v>3710156.1859899997</v>
      </c>
      <c r="L134" s="29">
        <f t="shared" si="16"/>
        <v>2828920.8251399999</v>
      </c>
      <c r="M134" s="29">
        <f t="shared" si="16"/>
        <v>201196.92052000001</v>
      </c>
      <c r="P134">
        <v>59</v>
      </c>
      <c r="Q134" s="3">
        <v>42643</v>
      </c>
      <c r="R134" s="29">
        <f t="shared" si="17"/>
        <v>50182467.86823</v>
      </c>
      <c r="S134" s="29">
        <f t="shared" si="17"/>
        <v>78107341.338630006</v>
      </c>
      <c r="T134" s="29">
        <f t="shared" si="17"/>
        <v>38827685.684330001</v>
      </c>
      <c r="U134" s="29">
        <f t="shared" si="17"/>
        <v>2278539.95261</v>
      </c>
      <c r="V134" s="29">
        <f t="shared" si="17"/>
        <v>397592.05375999998</v>
      </c>
      <c r="W134" s="29">
        <f t="shared" si="17"/>
        <v>2286015.4311299999</v>
      </c>
      <c r="X134" s="29">
        <f t="shared" si="17"/>
        <v>3562532.0622299998</v>
      </c>
      <c r="Y134" s="29">
        <f t="shared" si="17"/>
        <v>1882064.9897100001</v>
      </c>
      <c r="Z134" s="29">
        <f t="shared" si="17"/>
        <v>2287730.8340599998</v>
      </c>
      <c r="AA134" s="29">
        <f t="shared" si="17"/>
        <v>682650.88404999999</v>
      </c>
      <c r="AB134" s="29">
        <f t="shared" si="17"/>
        <v>332595.95202999999</v>
      </c>
      <c r="AC134" s="29">
        <f t="shared" si="17"/>
        <v>150774.22902999999</v>
      </c>
      <c r="AD134" s="29">
        <f t="shared" si="17"/>
        <v>140733.51083000001</v>
      </c>
      <c r="AE134" s="29">
        <f t="shared" si="17"/>
        <v>1382006.7337100001</v>
      </c>
      <c r="AF134" s="29">
        <f t="shared" si="17"/>
        <v>0</v>
      </c>
      <c r="AG134" s="29">
        <f t="shared" si="17"/>
        <v>650968.18826999993</v>
      </c>
      <c r="AH134" s="29">
        <f t="shared" si="14"/>
        <v>8370065.2549099997</v>
      </c>
      <c r="AI134" s="29">
        <f t="shared" ref="AA134:AP169" si="18">+VLOOKUP(AI$76,$C$3:$CV$74,$P134,0)/$A$75</f>
        <v>255719.698</v>
      </c>
      <c r="AJ134" s="29">
        <f t="shared" si="18"/>
        <v>0</v>
      </c>
      <c r="AK134" s="29">
        <f t="shared" si="18"/>
        <v>583586.04422000004</v>
      </c>
      <c r="AL134" s="29">
        <f t="shared" si="18"/>
        <v>0</v>
      </c>
      <c r="AM134" s="29">
        <f t="shared" si="18"/>
        <v>0</v>
      </c>
      <c r="AN134" s="29">
        <f t="shared" si="18"/>
        <v>0</v>
      </c>
      <c r="AO134" s="29">
        <f t="shared" si="18"/>
        <v>0</v>
      </c>
      <c r="AP134" s="29">
        <f t="shared" si="18"/>
        <v>46264.836149999996</v>
      </c>
      <c r="AQ134" s="29">
        <f t="shared" si="11"/>
        <v>0</v>
      </c>
      <c r="AR134" s="29">
        <f t="shared" si="11"/>
        <v>177345.65542</v>
      </c>
      <c r="AS134" s="29">
        <f t="shared" si="11"/>
        <v>121242.68981</v>
      </c>
      <c r="AT134" s="29">
        <f t="shared" si="11"/>
        <v>32228.5399</v>
      </c>
      <c r="AU134" s="29">
        <f t="shared" si="11"/>
        <v>27716.109479999999</v>
      </c>
      <c r="AV134" s="29">
        <f t="shared" si="11"/>
        <v>0</v>
      </c>
      <c r="AW134" s="29">
        <f t="shared" si="11"/>
        <v>0</v>
      </c>
      <c r="AX134" s="29">
        <f t="shared" si="11"/>
        <v>313988.59161</v>
      </c>
      <c r="AY134" s="29">
        <f t="shared" si="11"/>
        <v>1168978.7087999999</v>
      </c>
      <c r="AZ134" s="29">
        <f t="shared" si="11"/>
        <v>688593.48172000004</v>
      </c>
      <c r="BA134" s="29">
        <f t="shared" si="11"/>
        <v>1506659.0418699998</v>
      </c>
      <c r="BB134" s="29">
        <f t="shared" si="11"/>
        <v>0</v>
      </c>
      <c r="BC134" s="29">
        <f t="shared" si="11"/>
        <v>110586.35833</v>
      </c>
      <c r="BD134" s="29">
        <f t="shared" si="11"/>
        <v>25321.285640000002</v>
      </c>
      <c r="BE134" s="29">
        <f t="shared" si="11"/>
        <v>215623.85225</v>
      </c>
      <c r="BF134" s="29">
        <f t="shared" si="11"/>
        <v>105541.08823000001</v>
      </c>
    </row>
    <row r="135" spans="2:58" ht="16.5" x14ac:dyDescent="0.3">
      <c r="B135">
        <v>60</v>
      </c>
      <c r="C135" s="23">
        <v>42674</v>
      </c>
      <c r="D135" s="29">
        <f t="shared" si="2"/>
        <v>77163960.833379999</v>
      </c>
      <c r="E135" s="29">
        <f t="shared" si="16"/>
        <v>26000044.06972</v>
      </c>
      <c r="F135" s="29">
        <f t="shared" si="16"/>
        <v>38682273.347429998</v>
      </c>
      <c r="G135" s="29">
        <f t="shared" si="16"/>
        <v>50279550.232699998</v>
      </c>
      <c r="H135" s="29">
        <f t="shared" si="16"/>
        <v>2402483.3872099998</v>
      </c>
      <c r="I135" s="29">
        <f t="shared" si="16"/>
        <v>8570536.0706300009</v>
      </c>
      <c r="J135" s="29">
        <f t="shared" si="16"/>
        <v>6507789.0666800002</v>
      </c>
      <c r="K135" s="29">
        <f t="shared" si="16"/>
        <v>3750547.1694899998</v>
      </c>
      <c r="L135" s="29">
        <f t="shared" si="16"/>
        <v>2819089.26621</v>
      </c>
      <c r="M135" s="29">
        <f t="shared" si="16"/>
        <v>193702.79444</v>
      </c>
      <c r="P135">
        <v>60</v>
      </c>
      <c r="Q135" s="3">
        <v>42674</v>
      </c>
      <c r="R135" s="29">
        <f t="shared" si="17"/>
        <v>50279550.232699998</v>
      </c>
      <c r="S135" s="29">
        <f t="shared" si="17"/>
        <v>77163960.833379999</v>
      </c>
      <c r="T135" s="29">
        <f t="shared" si="17"/>
        <v>38682273.347429998</v>
      </c>
      <c r="U135" s="29">
        <f t="shared" si="17"/>
        <v>2339308.9109399999</v>
      </c>
      <c r="V135" s="29">
        <f t="shared" si="17"/>
        <v>398615.10770999995</v>
      </c>
      <c r="W135" s="29">
        <f t="shared" si="17"/>
        <v>2373146.6760399998</v>
      </c>
      <c r="X135" s="29">
        <f t="shared" si="17"/>
        <v>3616803.51144</v>
      </c>
      <c r="Y135" s="29">
        <f t="shared" si="17"/>
        <v>1906217.50581</v>
      </c>
      <c r="Z135" s="29">
        <f t="shared" si="17"/>
        <v>2351225.1535200002</v>
      </c>
      <c r="AA135" s="29">
        <f t="shared" si="17"/>
        <v>689645.99774000002</v>
      </c>
      <c r="AB135" s="29">
        <f t="shared" si="17"/>
        <v>333448.37819999998</v>
      </c>
      <c r="AC135" s="29">
        <f t="shared" si="17"/>
        <v>149824.80986000001</v>
      </c>
      <c r="AD135" s="29">
        <f t="shared" si="17"/>
        <v>142352.28703000001</v>
      </c>
      <c r="AE135" s="29">
        <f t="shared" si="17"/>
        <v>1408176.1431400001</v>
      </c>
      <c r="AF135" s="29">
        <f t="shared" si="17"/>
        <v>0</v>
      </c>
      <c r="AG135" s="29">
        <f t="shared" si="17"/>
        <v>661569.02633999998</v>
      </c>
      <c r="AH135" s="29">
        <f t="shared" ref="AH135:AW150" si="19">+VLOOKUP(AH$76,$C$3:$CV$74,$P135,0)/$A$75</f>
        <v>8473438.0196400005</v>
      </c>
      <c r="AI135" s="29">
        <f t="shared" si="19"/>
        <v>259345.46497999999</v>
      </c>
      <c r="AJ135" s="29">
        <f t="shared" si="19"/>
        <v>0</v>
      </c>
      <c r="AK135" s="29">
        <f t="shared" si="19"/>
        <v>600459.43465999991</v>
      </c>
      <c r="AL135" s="29">
        <f t="shared" si="19"/>
        <v>0</v>
      </c>
      <c r="AM135" s="29">
        <f t="shared" si="19"/>
        <v>0</v>
      </c>
      <c r="AN135" s="29">
        <f t="shared" si="19"/>
        <v>0</v>
      </c>
      <c r="AO135" s="29">
        <f t="shared" si="19"/>
        <v>0</v>
      </c>
      <c r="AP135" s="29">
        <f t="shared" si="19"/>
        <v>47740.300630000005</v>
      </c>
      <c r="AQ135" s="29">
        <f t="shared" si="19"/>
        <v>0</v>
      </c>
      <c r="AR135" s="29">
        <f t="shared" si="19"/>
        <v>181253.31013</v>
      </c>
      <c r="AS135" s="29">
        <f t="shared" si="19"/>
        <v>121185.02494</v>
      </c>
      <c r="AT135" s="29">
        <f t="shared" si="19"/>
        <v>32573.554550000001</v>
      </c>
      <c r="AU135" s="29">
        <f t="shared" si="19"/>
        <v>30358.157050000002</v>
      </c>
      <c r="AV135" s="29">
        <f t="shared" si="19"/>
        <v>0</v>
      </c>
      <c r="AW135" s="29">
        <f t="shared" si="19"/>
        <v>0</v>
      </c>
      <c r="AX135" s="29">
        <f t="shared" si="11"/>
        <v>316987.86183000001</v>
      </c>
      <c r="AY135" s="29">
        <f t="shared" si="11"/>
        <v>1208382.5654500001</v>
      </c>
      <c r="AZ135" s="29">
        <f t="shared" si="11"/>
        <v>676305.36502999999</v>
      </c>
      <c r="BA135" s="29">
        <f t="shared" si="11"/>
        <v>1516291.9590499999</v>
      </c>
      <c r="BB135" s="29">
        <f t="shared" si="11"/>
        <v>0</v>
      </c>
      <c r="BC135" s="29">
        <f t="shared" si="11"/>
        <v>111423.69926000001</v>
      </c>
      <c r="BD135" s="29">
        <f t="shared" si="11"/>
        <v>24964.556860000001</v>
      </c>
      <c r="BE135" s="29">
        <f t="shared" si="11"/>
        <v>218312.06388</v>
      </c>
      <c r="BF135" s="29">
        <f t="shared" si="11"/>
        <v>106945.80109000001</v>
      </c>
    </row>
    <row r="136" spans="2:58" ht="16.5" x14ac:dyDescent="0.3">
      <c r="B136">
        <v>61</v>
      </c>
      <c r="C136" s="23">
        <v>42704</v>
      </c>
      <c r="D136" s="29">
        <f t="shared" si="2"/>
        <v>78597590.668669999</v>
      </c>
      <c r="E136" s="29">
        <f t="shared" si="16"/>
        <v>26035055.769169997</v>
      </c>
      <c r="F136" s="29">
        <f t="shared" si="16"/>
        <v>39181256.705580004</v>
      </c>
      <c r="G136" s="29">
        <f t="shared" si="16"/>
        <v>50554900.260800004</v>
      </c>
      <c r="H136" s="29">
        <f t="shared" si="16"/>
        <v>2595204.4881799999</v>
      </c>
      <c r="I136" s="29">
        <f t="shared" si="16"/>
        <v>8615752.1127199996</v>
      </c>
      <c r="J136" s="29">
        <f t="shared" si="16"/>
        <v>6528786.4606800005</v>
      </c>
      <c r="K136" s="29">
        <f t="shared" si="16"/>
        <v>3801322.21471</v>
      </c>
      <c r="L136" s="29">
        <f t="shared" si="16"/>
        <v>2702071.5259000002</v>
      </c>
      <c r="M136" s="29">
        <f t="shared" si="16"/>
        <v>188606.60486000002</v>
      </c>
      <c r="P136">
        <v>61</v>
      </c>
      <c r="Q136" s="3">
        <v>42704</v>
      </c>
      <c r="R136" s="29">
        <f t="shared" si="17"/>
        <v>50554900.260800004</v>
      </c>
      <c r="S136" s="29">
        <f t="shared" si="17"/>
        <v>78597590.668669999</v>
      </c>
      <c r="T136" s="29">
        <f t="shared" si="17"/>
        <v>39181256.705580004</v>
      </c>
      <c r="U136" s="29">
        <f t="shared" si="17"/>
        <v>2401600.2688899999</v>
      </c>
      <c r="V136" s="29">
        <f t="shared" si="17"/>
        <v>392549.82404000004</v>
      </c>
      <c r="W136" s="29">
        <f t="shared" si="17"/>
        <v>2454549.40454</v>
      </c>
      <c r="X136" s="29">
        <f t="shared" si="17"/>
        <v>3676770.47211</v>
      </c>
      <c r="Y136" s="29">
        <f t="shared" si="17"/>
        <v>1939570.6626500001</v>
      </c>
      <c r="Z136" s="29">
        <f t="shared" si="17"/>
        <v>2448776.3679899997</v>
      </c>
      <c r="AA136" s="29">
        <f t="shared" si="17"/>
        <v>702244.13959999999</v>
      </c>
      <c r="AB136" s="29">
        <f t="shared" si="17"/>
        <v>334325.35480000003</v>
      </c>
      <c r="AC136" s="29">
        <f t="shared" si="17"/>
        <v>148518.01369999998</v>
      </c>
      <c r="AD136" s="29">
        <f t="shared" si="17"/>
        <v>142643.29751</v>
      </c>
      <c r="AE136" s="29">
        <f t="shared" si="17"/>
        <v>1432696.8067900001</v>
      </c>
      <c r="AF136" s="29">
        <f t="shared" si="17"/>
        <v>0</v>
      </c>
      <c r="AG136" s="29">
        <f t="shared" si="17"/>
        <v>676382.43030999997</v>
      </c>
      <c r="AH136" s="29">
        <f t="shared" si="19"/>
        <v>8583123.8370099999</v>
      </c>
      <c r="AI136" s="29">
        <f t="shared" si="19"/>
        <v>260945.62502000001</v>
      </c>
      <c r="AJ136" s="29">
        <f t="shared" si="19"/>
        <v>0</v>
      </c>
      <c r="AK136" s="29">
        <f t="shared" si="19"/>
        <v>623983.25760999997</v>
      </c>
      <c r="AL136" s="29">
        <f t="shared" si="19"/>
        <v>0</v>
      </c>
      <c r="AM136" s="29">
        <f t="shared" si="19"/>
        <v>0</v>
      </c>
      <c r="AN136" s="29">
        <f t="shared" si="19"/>
        <v>0</v>
      </c>
      <c r="AO136" s="29">
        <f t="shared" si="19"/>
        <v>0</v>
      </c>
      <c r="AP136" s="29">
        <f t="shared" si="19"/>
        <v>49621.126170000003</v>
      </c>
      <c r="AQ136" s="29">
        <f t="shared" si="19"/>
        <v>0</v>
      </c>
      <c r="AR136" s="29">
        <f t="shared" si="19"/>
        <v>185044.04194</v>
      </c>
      <c r="AS136" s="29">
        <f t="shared" si="19"/>
        <v>122706.95327</v>
      </c>
      <c r="AT136" s="29">
        <f t="shared" si="19"/>
        <v>33071.41792</v>
      </c>
      <c r="AU136" s="29">
        <f t="shared" si="19"/>
        <v>33566.049479999994</v>
      </c>
      <c r="AV136" s="29">
        <f t="shared" si="19"/>
        <v>0</v>
      </c>
      <c r="AW136" s="29">
        <f t="shared" si="19"/>
        <v>0</v>
      </c>
      <c r="AX136" s="29">
        <f t="shared" si="11"/>
        <v>321287.45701999997</v>
      </c>
      <c r="AY136" s="29">
        <f t="shared" si="11"/>
        <v>1238693.8192100001</v>
      </c>
      <c r="AZ136" s="29">
        <f t="shared" si="11"/>
        <v>679398.70392</v>
      </c>
      <c r="BA136" s="29">
        <f t="shared" si="11"/>
        <v>1533220.7399300002</v>
      </c>
      <c r="BB136" s="29">
        <f t="shared" si="11"/>
        <v>0</v>
      </c>
      <c r="BC136" s="29">
        <f t="shared" si="11"/>
        <v>112574.91129999999</v>
      </c>
      <c r="BD136" s="29">
        <f t="shared" si="11"/>
        <v>24623.682820000002</v>
      </c>
      <c r="BE136" s="29">
        <f t="shared" si="11"/>
        <v>219136.91613999999</v>
      </c>
      <c r="BF136" s="29">
        <f t="shared" si="11"/>
        <v>109280.8343</v>
      </c>
    </row>
    <row r="137" spans="2:58" ht="16.5" x14ac:dyDescent="0.3">
      <c r="B137">
        <v>62</v>
      </c>
      <c r="C137" s="23">
        <v>42735</v>
      </c>
      <c r="D137" s="29">
        <f t="shared" si="2"/>
        <v>78435916.578240007</v>
      </c>
      <c r="E137" s="29">
        <f t="shared" si="16"/>
        <v>26227259.255589999</v>
      </c>
      <c r="F137" s="29">
        <f t="shared" si="16"/>
        <v>38625842.185199998</v>
      </c>
      <c r="G137" s="29">
        <f t="shared" si="16"/>
        <v>51907445.726739995</v>
      </c>
      <c r="H137" s="29">
        <f t="shared" si="16"/>
        <v>2238154.4929299997</v>
      </c>
      <c r="I137" s="29">
        <f t="shared" si="16"/>
        <v>8503994.6300799996</v>
      </c>
      <c r="J137" s="29">
        <f t="shared" si="16"/>
        <v>6271350.7234399999</v>
      </c>
      <c r="K137" s="29">
        <f t="shared" si="16"/>
        <v>3712294.8149099997</v>
      </c>
      <c r="L137" s="29">
        <f t="shared" si="16"/>
        <v>2687695.9051700002</v>
      </c>
      <c r="M137" s="29">
        <f t="shared" si="16"/>
        <v>165175.49713999999</v>
      </c>
      <c r="P137">
        <v>62</v>
      </c>
      <c r="Q137" s="3">
        <v>42735</v>
      </c>
      <c r="R137" s="29">
        <f t="shared" si="17"/>
        <v>51907445.726739995</v>
      </c>
      <c r="S137" s="29">
        <f t="shared" si="17"/>
        <v>78435916.578240007</v>
      </c>
      <c r="T137" s="29">
        <f t="shared" si="17"/>
        <v>38625842.185199998</v>
      </c>
      <c r="U137" s="29">
        <f t="shared" si="17"/>
        <v>2540079.1425100002</v>
      </c>
      <c r="V137" s="29">
        <f t="shared" si="17"/>
        <v>380411.25569999998</v>
      </c>
      <c r="W137" s="29">
        <f t="shared" si="17"/>
        <v>2536278.6260799998</v>
      </c>
      <c r="X137" s="29">
        <f t="shared" si="17"/>
        <v>3723905.0197600001</v>
      </c>
      <c r="Y137" s="29">
        <f t="shared" si="17"/>
        <v>1979617.4793199999</v>
      </c>
      <c r="Z137" s="29">
        <f t="shared" si="17"/>
        <v>2555347.3565000002</v>
      </c>
      <c r="AA137" s="29">
        <f t="shared" si="17"/>
        <v>714420.91919000004</v>
      </c>
      <c r="AB137" s="29">
        <f t="shared" si="17"/>
        <v>338852.44566000003</v>
      </c>
      <c r="AC137" s="29">
        <f t="shared" si="17"/>
        <v>146546.47141999999</v>
      </c>
      <c r="AD137" s="29">
        <f t="shared" si="17"/>
        <v>138903.62880000001</v>
      </c>
      <c r="AE137" s="29">
        <f t="shared" si="17"/>
        <v>1439654.4097500001</v>
      </c>
      <c r="AF137" s="29">
        <f t="shared" si="17"/>
        <v>0</v>
      </c>
      <c r="AG137" s="29">
        <f t="shared" si="17"/>
        <v>681619.72464999999</v>
      </c>
      <c r="AH137" s="29">
        <f t="shared" si="19"/>
        <v>8618975.340739999</v>
      </c>
      <c r="AI137" s="29">
        <f t="shared" si="19"/>
        <v>265298.16148000001</v>
      </c>
      <c r="AJ137" s="29">
        <f t="shared" si="19"/>
        <v>0</v>
      </c>
      <c r="AK137" s="29">
        <f t="shared" si="19"/>
        <v>629564.15639999998</v>
      </c>
      <c r="AL137" s="29">
        <f t="shared" si="19"/>
        <v>0</v>
      </c>
      <c r="AM137" s="29">
        <f t="shared" si="19"/>
        <v>0</v>
      </c>
      <c r="AN137" s="29">
        <f t="shared" si="19"/>
        <v>0</v>
      </c>
      <c r="AO137" s="29">
        <f t="shared" si="19"/>
        <v>0</v>
      </c>
      <c r="AP137" s="29">
        <f t="shared" si="19"/>
        <v>50276.910630000006</v>
      </c>
      <c r="AQ137" s="29">
        <f t="shared" si="19"/>
        <v>0</v>
      </c>
      <c r="AR137" s="29">
        <f t="shared" si="19"/>
        <v>191011.516</v>
      </c>
      <c r="AS137" s="29">
        <f t="shared" si="19"/>
        <v>123756.99903000001</v>
      </c>
      <c r="AT137" s="29">
        <f t="shared" si="19"/>
        <v>33215.173510000001</v>
      </c>
      <c r="AU137" s="29">
        <f t="shared" si="19"/>
        <v>36252.540399999998</v>
      </c>
      <c r="AV137" s="29">
        <f t="shared" si="19"/>
        <v>0</v>
      </c>
      <c r="AW137" s="29">
        <f t="shared" si="19"/>
        <v>0</v>
      </c>
      <c r="AX137" s="29">
        <f t="shared" si="11"/>
        <v>323820.82564</v>
      </c>
      <c r="AY137" s="29">
        <f t="shared" si="11"/>
        <v>1256916.33458</v>
      </c>
      <c r="AZ137" s="29">
        <f t="shared" si="11"/>
        <v>689679.32578999992</v>
      </c>
      <c r="BA137" s="29">
        <f t="shared" si="11"/>
        <v>1534433.2680299999</v>
      </c>
      <c r="BB137" s="29">
        <f t="shared" si="11"/>
        <v>0</v>
      </c>
      <c r="BC137" s="29">
        <f t="shared" si="11"/>
        <v>114769.50834999999</v>
      </c>
      <c r="BD137" s="29">
        <f t="shared" si="11"/>
        <v>24798.664920000003</v>
      </c>
      <c r="BE137" s="29">
        <f t="shared" si="11"/>
        <v>230110.63446</v>
      </c>
      <c r="BF137" s="29">
        <f t="shared" si="11"/>
        <v>110047.24378</v>
      </c>
    </row>
    <row r="138" spans="2:58" ht="16.5" x14ac:dyDescent="0.3">
      <c r="B138">
        <v>63</v>
      </c>
      <c r="C138" s="23">
        <v>42766</v>
      </c>
      <c r="D138" s="29">
        <f t="shared" si="2"/>
        <v>77688214.756410003</v>
      </c>
      <c r="E138" s="29">
        <f t="shared" si="16"/>
        <v>26197933.45521</v>
      </c>
      <c r="F138" s="29">
        <f t="shared" si="16"/>
        <v>38443106.467320003</v>
      </c>
      <c r="G138" s="29">
        <f t="shared" si="16"/>
        <v>50385604.437809996</v>
      </c>
      <c r="H138" s="29">
        <f t="shared" si="16"/>
        <v>2159704.5282399999</v>
      </c>
      <c r="I138" s="29">
        <f t="shared" si="16"/>
        <v>8583969.7828400005</v>
      </c>
      <c r="J138" s="29">
        <f t="shared" si="16"/>
        <v>6130893.0615699999</v>
      </c>
      <c r="K138" s="29">
        <f t="shared" si="16"/>
        <v>3691525.4382399996</v>
      </c>
      <c r="L138" s="29">
        <f t="shared" si="16"/>
        <v>2629509.9940200001</v>
      </c>
      <c r="M138" s="29">
        <f t="shared" si="16"/>
        <v>176542.32841999998</v>
      </c>
      <c r="P138">
        <v>63</v>
      </c>
      <c r="Q138" s="3">
        <v>42766</v>
      </c>
      <c r="R138" s="29">
        <f t="shared" si="17"/>
        <v>50385604.437809996</v>
      </c>
      <c r="S138" s="29">
        <f t="shared" si="17"/>
        <v>77688214.756410003</v>
      </c>
      <c r="T138" s="29">
        <f t="shared" si="17"/>
        <v>38443106.467320003</v>
      </c>
      <c r="U138" s="29">
        <f t="shared" si="17"/>
        <v>2546778.3454200001</v>
      </c>
      <c r="V138" s="29">
        <f t="shared" si="17"/>
        <v>369971.64906000003</v>
      </c>
      <c r="W138" s="29">
        <f t="shared" si="17"/>
        <v>2571238.9916900001</v>
      </c>
      <c r="X138" s="29">
        <f t="shared" si="17"/>
        <v>3729059.4769600001</v>
      </c>
      <c r="Y138" s="29">
        <f t="shared" si="17"/>
        <v>1986883.8824200002</v>
      </c>
      <c r="Z138" s="29">
        <f t="shared" si="17"/>
        <v>2548975.0954800001</v>
      </c>
      <c r="AA138" s="29">
        <f t="shared" si="17"/>
        <v>712590.89142999996</v>
      </c>
      <c r="AB138" s="29">
        <f t="shared" si="17"/>
        <v>338218.22723000002</v>
      </c>
      <c r="AC138" s="29">
        <f t="shared" si="17"/>
        <v>144724.98702</v>
      </c>
      <c r="AD138" s="29">
        <f t="shared" si="17"/>
        <v>137100.04074</v>
      </c>
      <c r="AE138" s="29">
        <f t="shared" si="17"/>
        <v>1435738.9961300001</v>
      </c>
      <c r="AF138" s="29">
        <f t="shared" si="17"/>
        <v>0</v>
      </c>
      <c r="AG138" s="29">
        <f t="shared" si="17"/>
        <v>679969.20957000006</v>
      </c>
      <c r="AH138" s="29">
        <f t="shared" si="19"/>
        <v>8653469.968940001</v>
      </c>
      <c r="AI138" s="29">
        <f t="shared" si="19"/>
        <v>260907.07246999998</v>
      </c>
      <c r="AJ138" s="29">
        <f t="shared" si="19"/>
        <v>0</v>
      </c>
      <c r="AK138" s="29">
        <f t="shared" si="19"/>
        <v>632049.75258000009</v>
      </c>
      <c r="AL138" s="29">
        <f t="shared" si="19"/>
        <v>0</v>
      </c>
      <c r="AM138" s="29">
        <f t="shared" si="19"/>
        <v>0</v>
      </c>
      <c r="AN138" s="29">
        <f t="shared" si="19"/>
        <v>0</v>
      </c>
      <c r="AO138" s="29">
        <f t="shared" si="19"/>
        <v>0</v>
      </c>
      <c r="AP138" s="29">
        <f t="shared" si="19"/>
        <v>52018.835659999997</v>
      </c>
      <c r="AQ138" s="29">
        <f t="shared" si="19"/>
        <v>0</v>
      </c>
      <c r="AR138" s="29">
        <f t="shared" si="19"/>
        <v>199645.23213999998</v>
      </c>
      <c r="AS138" s="29">
        <f t="shared" si="19"/>
        <v>115098.32352999999</v>
      </c>
      <c r="AT138" s="29">
        <f t="shared" si="19"/>
        <v>33624.415270000005</v>
      </c>
      <c r="AU138" s="29">
        <f t="shared" si="19"/>
        <v>38497.253819999998</v>
      </c>
      <c r="AV138" s="29">
        <f t="shared" si="19"/>
        <v>0</v>
      </c>
      <c r="AW138" s="29">
        <f t="shared" si="19"/>
        <v>0</v>
      </c>
      <c r="AX138" s="29">
        <f t="shared" si="11"/>
        <v>322033.55381000001</v>
      </c>
      <c r="AY138" s="29">
        <f t="shared" si="11"/>
        <v>1258577.42304</v>
      </c>
      <c r="AZ138" s="29">
        <f t="shared" si="11"/>
        <v>689394.78049000003</v>
      </c>
      <c r="BA138" s="29">
        <f t="shared" si="11"/>
        <v>1517443.5400799999</v>
      </c>
      <c r="BB138" s="29">
        <f t="shared" si="11"/>
        <v>0</v>
      </c>
      <c r="BC138" s="29">
        <f t="shared" ref="BC138:BF138" si="20">+VLOOKUP(BC$76,$C$3:$CV$74,$P138,0)/$A$75</f>
        <v>115567.72408</v>
      </c>
      <c r="BD138" s="29">
        <f t="shared" si="20"/>
        <v>24067.31048</v>
      </c>
      <c r="BE138" s="29">
        <f t="shared" si="20"/>
        <v>241298.1826</v>
      </c>
      <c r="BF138" s="29">
        <f t="shared" si="20"/>
        <v>110279.51187</v>
      </c>
    </row>
    <row r="139" spans="2:58" ht="16.5" x14ac:dyDescent="0.3">
      <c r="B139">
        <v>64</v>
      </c>
      <c r="C139" s="23">
        <v>42794</v>
      </c>
      <c r="D139" s="29">
        <f t="shared" si="2"/>
        <v>78125436.095160007</v>
      </c>
      <c r="E139" s="29">
        <f t="shared" si="16"/>
        <v>26459471.048040003</v>
      </c>
      <c r="F139" s="29">
        <f t="shared" si="16"/>
        <v>38661323.338580005</v>
      </c>
      <c r="G139" s="29">
        <f t="shared" si="16"/>
        <v>49391238.519699998</v>
      </c>
      <c r="H139" s="29">
        <f t="shared" si="16"/>
        <v>2097606.4863399998</v>
      </c>
      <c r="I139" s="29">
        <f t="shared" si="16"/>
        <v>8549640.8448799998</v>
      </c>
      <c r="J139" s="29">
        <f t="shared" si="16"/>
        <v>6149312.4364799997</v>
      </c>
      <c r="K139" s="29">
        <f t="shared" si="16"/>
        <v>3795818.50288</v>
      </c>
      <c r="L139" s="29">
        <f t="shared" si="16"/>
        <v>2571663.4889600002</v>
      </c>
      <c r="M139" s="29">
        <f t="shared" si="16"/>
        <v>185029.58819000001</v>
      </c>
      <c r="P139">
        <v>64</v>
      </c>
      <c r="Q139" s="3">
        <v>42794</v>
      </c>
      <c r="R139" s="29">
        <f t="shared" si="17"/>
        <v>49391238.519699998</v>
      </c>
      <c r="S139" s="29">
        <f t="shared" si="17"/>
        <v>78125436.095160007</v>
      </c>
      <c r="T139" s="29">
        <f t="shared" si="17"/>
        <v>38661323.338580005</v>
      </c>
      <c r="U139" s="29">
        <f t="shared" si="17"/>
        <v>2599730.4085500003</v>
      </c>
      <c r="V139" s="29">
        <f t="shared" si="17"/>
        <v>367811.23851999996</v>
      </c>
      <c r="W139" s="29">
        <f t="shared" si="17"/>
        <v>2635081.8481700001</v>
      </c>
      <c r="X139" s="29">
        <f t="shared" si="17"/>
        <v>3765839.9336700002</v>
      </c>
      <c r="Y139" s="29">
        <f t="shared" si="17"/>
        <v>2013429.4581199999</v>
      </c>
      <c r="Z139" s="29">
        <f t="shared" si="17"/>
        <v>2585861.04819</v>
      </c>
      <c r="AA139" s="29">
        <f t="shared" si="17"/>
        <v>723059.48605999991</v>
      </c>
      <c r="AB139" s="29">
        <f t="shared" si="17"/>
        <v>341342.05022000003</v>
      </c>
      <c r="AC139" s="29">
        <f t="shared" si="17"/>
        <v>145515.84584999998</v>
      </c>
      <c r="AD139" s="29">
        <f t="shared" si="17"/>
        <v>137381.38405000002</v>
      </c>
      <c r="AE139" s="29">
        <f t="shared" si="17"/>
        <v>1447661.7069600001</v>
      </c>
      <c r="AF139" s="29">
        <f t="shared" si="17"/>
        <v>0</v>
      </c>
      <c r="AG139" s="29">
        <f t="shared" si="17"/>
        <v>688259.34941000002</v>
      </c>
      <c r="AH139" s="29">
        <f t="shared" si="19"/>
        <v>8720326.3442000002</v>
      </c>
      <c r="AI139" s="29">
        <f t="shared" si="19"/>
        <v>260500.71905000001</v>
      </c>
      <c r="AJ139" s="29">
        <f t="shared" si="19"/>
        <v>0</v>
      </c>
      <c r="AK139" s="29">
        <f t="shared" si="19"/>
        <v>645299.64732000011</v>
      </c>
      <c r="AL139" s="29">
        <f t="shared" si="19"/>
        <v>0</v>
      </c>
      <c r="AM139" s="29">
        <f t="shared" si="19"/>
        <v>0</v>
      </c>
      <c r="AN139" s="29">
        <f t="shared" si="19"/>
        <v>0</v>
      </c>
      <c r="AO139" s="29">
        <f t="shared" si="19"/>
        <v>0</v>
      </c>
      <c r="AP139" s="29">
        <f t="shared" si="19"/>
        <v>53786.987630000003</v>
      </c>
      <c r="AQ139" s="29">
        <f t="shared" si="19"/>
        <v>0</v>
      </c>
      <c r="AR139" s="29">
        <f t="shared" si="19"/>
        <v>209110.51781999998</v>
      </c>
      <c r="AS139" s="29">
        <f t="shared" si="19"/>
        <v>112933.57742</v>
      </c>
      <c r="AT139" s="29">
        <f t="shared" si="19"/>
        <v>33849.577939999996</v>
      </c>
      <c r="AU139" s="29">
        <f t="shared" si="19"/>
        <v>41479.300369999997</v>
      </c>
      <c r="AV139" s="29">
        <f t="shared" si="19"/>
        <v>0</v>
      </c>
      <c r="AW139" s="29">
        <f t="shared" si="19"/>
        <v>0</v>
      </c>
      <c r="AX139" s="29">
        <f t="shared" ref="AQ139:BF163" si="21">+VLOOKUP(AX$76,$C$3:$CV$74,$P139,0)/$A$75</f>
        <v>323860.80999000004</v>
      </c>
      <c r="AY139" s="29">
        <f t="shared" si="21"/>
        <v>1269369.0779600001</v>
      </c>
      <c r="AZ139" s="29">
        <f t="shared" si="21"/>
        <v>700543.49537000002</v>
      </c>
      <c r="BA139" s="29">
        <f t="shared" si="21"/>
        <v>1515392.22101</v>
      </c>
      <c r="BB139" s="29">
        <f t="shared" si="21"/>
        <v>0</v>
      </c>
      <c r="BC139" s="29">
        <f t="shared" si="21"/>
        <v>116590.99112000001</v>
      </c>
      <c r="BD139" s="29">
        <f t="shared" si="21"/>
        <v>23924.695399999997</v>
      </c>
      <c r="BE139" s="29">
        <f t="shared" si="21"/>
        <v>258972.88761999999</v>
      </c>
      <c r="BF139" s="29">
        <f t="shared" si="21"/>
        <v>113065.85515</v>
      </c>
    </row>
    <row r="140" spans="2:58" ht="16.5" x14ac:dyDescent="0.3">
      <c r="B140">
        <v>65</v>
      </c>
      <c r="C140" s="23">
        <v>42825</v>
      </c>
      <c r="D140" s="29">
        <f t="shared" si="2"/>
        <v>76317922.016210005</v>
      </c>
      <c r="E140" s="29">
        <f t="shared" si="16"/>
        <v>26432930.84271</v>
      </c>
      <c r="F140" s="29">
        <f t="shared" si="16"/>
        <v>40644168.167309999</v>
      </c>
      <c r="G140" s="29">
        <f t="shared" si="16"/>
        <v>49134297.002449997</v>
      </c>
      <c r="H140" s="29">
        <f t="shared" si="16"/>
        <v>2042339.12552</v>
      </c>
      <c r="I140" s="29">
        <f t="shared" si="16"/>
        <v>8670537.3174699992</v>
      </c>
      <c r="J140" s="29">
        <f t="shared" si="16"/>
        <v>6181473.8266899996</v>
      </c>
      <c r="K140" s="29">
        <f t="shared" si="16"/>
        <v>3805214.9338499997</v>
      </c>
      <c r="L140" s="29">
        <f t="shared" si="16"/>
        <v>2801264.3383800001</v>
      </c>
      <c r="M140" s="29">
        <f t="shared" si="16"/>
        <v>211678.66519</v>
      </c>
      <c r="P140">
        <v>65</v>
      </c>
      <c r="Q140" s="3">
        <v>42825</v>
      </c>
      <c r="R140" s="29">
        <f t="shared" si="17"/>
        <v>49134297.002449997</v>
      </c>
      <c r="S140" s="29">
        <f t="shared" si="17"/>
        <v>76317922.016210005</v>
      </c>
      <c r="T140" s="29">
        <f t="shared" si="17"/>
        <v>40644168.167309999</v>
      </c>
      <c r="U140" s="29">
        <f t="shared" si="17"/>
        <v>2615413.6879199999</v>
      </c>
      <c r="V140" s="29">
        <f t="shared" si="17"/>
        <v>363757.65288000001</v>
      </c>
      <c r="W140" s="29">
        <f t="shared" si="17"/>
        <v>2648052.9239899996</v>
      </c>
      <c r="X140" s="29">
        <f t="shared" si="17"/>
        <v>3803732.3764299997</v>
      </c>
      <c r="Y140" s="29">
        <f t="shared" si="17"/>
        <v>2030183.6261500001</v>
      </c>
      <c r="Z140" s="29">
        <f t="shared" si="17"/>
        <v>2634113.5758400001</v>
      </c>
      <c r="AA140" s="29">
        <f t="shared" si="17"/>
        <v>736674.85834000004</v>
      </c>
      <c r="AB140" s="29">
        <f t="shared" si="17"/>
        <v>336206.99050999997</v>
      </c>
      <c r="AC140" s="29">
        <f t="shared" si="17"/>
        <v>144779.89544999998</v>
      </c>
      <c r="AD140" s="29">
        <f t="shared" si="17"/>
        <v>132945.84925</v>
      </c>
      <c r="AE140" s="29">
        <f t="shared" si="17"/>
        <v>1442712.7951199999</v>
      </c>
      <c r="AF140" s="29">
        <f t="shared" si="17"/>
        <v>0</v>
      </c>
      <c r="AG140" s="29">
        <f t="shared" si="17"/>
        <v>697413.42472000001</v>
      </c>
      <c r="AH140" s="29">
        <f t="shared" si="19"/>
        <v>8731000.4848100003</v>
      </c>
      <c r="AI140" s="29">
        <f t="shared" si="19"/>
        <v>259005.465</v>
      </c>
      <c r="AJ140" s="29">
        <f t="shared" si="19"/>
        <v>0</v>
      </c>
      <c r="AK140" s="29">
        <f t="shared" si="19"/>
        <v>651862.66940000001</v>
      </c>
      <c r="AL140" s="29">
        <f t="shared" si="19"/>
        <v>0</v>
      </c>
      <c r="AM140" s="29">
        <f t="shared" si="19"/>
        <v>0</v>
      </c>
      <c r="AN140" s="29">
        <f t="shared" si="19"/>
        <v>0</v>
      </c>
      <c r="AO140" s="29">
        <f t="shared" si="19"/>
        <v>0</v>
      </c>
      <c r="AP140" s="29">
        <f t="shared" si="19"/>
        <v>54236.135390000003</v>
      </c>
      <c r="AQ140" s="29">
        <f t="shared" si="19"/>
        <v>0</v>
      </c>
      <c r="AR140" s="29">
        <f t="shared" si="19"/>
        <v>215254.19316</v>
      </c>
      <c r="AS140" s="29">
        <f t="shared" si="19"/>
        <v>111263.07395000001</v>
      </c>
      <c r="AT140" s="29">
        <f t="shared" si="19"/>
        <v>34815.97408</v>
      </c>
      <c r="AU140" s="29">
        <f t="shared" si="19"/>
        <v>44443.003389999998</v>
      </c>
      <c r="AV140" s="29">
        <f t="shared" si="19"/>
        <v>0</v>
      </c>
      <c r="AW140" s="29">
        <f t="shared" si="19"/>
        <v>0</v>
      </c>
      <c r="AX140" s="29">
        <f t="shared" si="21"/>
        <v>324890.71083999996</v>
      </c>
      <c r="AY140" s="29">
        <f t="shared" si="21"/>
        <v>1294229.9560799999</v>
      </c>
      <c r="AZ140" s="29">
        <f t="shared" si="21"/>
        <v>722995.57488999993</v>
      </c>
      <c r="BA140" s="29">
        <f t="shared" si="21"/>
        <v>1507125.2699599999</v>
      </c>
      <c r="BB140" s="29">
        <f t="shared" si="21"/>
        <v>0</v>
      </c>
      <c r="BC140" s="29">
        <f t="shared" si="21"/>
        <v>118209.94409999999</v>
      </c>
      <c r="BD140" s="29">
        <f t="shared" si="21"/>
        <v>23883.181649999999</v>
      </c>
      <c r="BE140" s="29">
        <f t="shared" si="21"/>
        <v>293254.12189999997</v>
      </c>
      <c r="BF140" s="29">
        <f t="shared" si="21"/>
        <v>113611.30289000001</v>
      </c>
    </row>
    <row r="141" spans="2:58" ht="16.5" x14ac:dyDescent="0.3">
      <c r="B141">
        <v>66</v>
      </c>
      <c r="C141" s="23">
        <v>42855</v>
      </c>
      <c r="D141" s="29">
        <f t="shared" si="2"/>
        <v>77339204.848690003</v>
      </c>
      <c r="E141" s="29">
        <f t="shared" si="16"/>
        <v>26719272.967919998</v>
      </c>
      <c r="F141" s="29">
        <f t="shared" si="16"/>
        <v>40839907.939139999</v>
      </c>
      <c r="G141" s="29">
        <f t="shared" si="16"/>
        <v>47958578.273980007</v>
      </c>
      <c r="H141" s="29">
        <f t="shared" si="16"/>
        <v>2082555.6361099998</v>
      </c>
      <c r="I141" s="29">
        <f t="shared" si="16"/>
        <v>8749164.3565100003</v>
      </c>
      <c r="J141" s="29">
        <f t="shared" si="16"/>
        <v>6206392.8193500005</v>
      </c>
      <c r="K141" s="29">
        <f t="shared" si="16"/>
        <v>3807263.2803600002</v>
      </c>
      <c r="L141" s="29">
        <f t="shared" si="16"/>
        <v>2907728.3129499997</v>
      </c>
      <c r="M141" s="29">
        <f t="shared" si="16"/>
        <v>259330.09565</v>
      </c>
      <c r="P141">
        <v>66</v>
      </c>
      <c r="Q141" s="3">
        <v>42855</v>
      </c>
      <c r="R141" s="29">
        <f t="shared" si="17"/>
        <v>47958578.273980007</v>
      </c>
      <c r="S141" s="29">
        <f t="shared" si="17"/>
        <v>77339204.848690003</v>
      </c>
      <c r="T141" s="29">
        <f t="shared" si="17"/>
        <v>40839907.939139999</v>
      </c>
      <c r="U141" s="29">
        <f t="shared" si="17"/>
        <v>2659398.9324000003</v>
      </c>
      <c r="V141" s="29">
        <f t="shared" si="17"/>
        <v>355260.30708999996</v>
      </c>
      <c r="W141" s="29">
        <f t="shared" si="17"/>
        <v>2698053.5190300001</v>
      </c>
      <c r="X141" s="29">
        <f t="shared" si="17"/>
        <v>3830178.0468099997</v>
      </c>
      <c r="Y141" s="29">
        <f t="shared" si="17"/>
        <v>2054802.8886300002</v>
      </c>
      <c r="Z141" s="29">
        <f t="shared" si="17"/>
        <v>2677293.9989</v>
      </c>
      <c r="AA141" s="29">
        <f t="shared" si="17"/>
        <v>739306.13383000006</v>
      </c>
      <c r="AB141" s="29">
        <f t="shared" si="17"/>
        <v>337534.18679000001</v>
      </c>
      <c r="AC141" s="29">
        <f t="shared" si="17"/>
        <v>146721.43104</v>
      </c>
      <c r="AD141" s="29">
        <f t="shared" si="17"/>
        <v>133317.53424000001</v>
      </c>
      <c r="AE141" s="29">
        <f t="shared" si="17"/>
        <v>1467422.5279900001</v>
      </c>
      <c r="AF141" s="29">
        <f t="shared" si="17"/>
        <v>0</v>
      </c>
      <c r="AG141" s="29">
        <f t="shared" si="17"/>
        <v>701299.48248000001</v>
      </c>
      <c r="AH141" s="29">
        <f t="shared" si="19"/>
        <v>8753052.5828399993</v>
      </c>
      <c r="AI141" s="29">
        <f t="shared" si="19"/>
        <v>258267.83344999998</v>
      </c>
      <c r="AJ141" s="29">
        <f t="shared" si="19"/>
        <v>0</v>
      </c>
      <c r="AK141" s="29">
        <f t="shared" si="19"/>
        <v>655803.75936999999</v>
      </c>
      <c r="AL141" s="29">
        <f t="shared" si="19"/>
        <v>0</v>
      </c>
      <c r="AM141" s="29">
        <f t="shared" si="19"/>
        <v>0</v>
      </c>
      <c r="AN141" s="29">
        <f t="shared" si="19"/>
        <v>0</v>
      </c>
      <c r="AO141" s="29">
        <f t="shared" si="19"/>
        <v>0</v>
      </c>
      <c r="AP141" s="29">
        <f t="shared" si="19"/>
        <v>55612.993479999997</v>
      </c>
      <c r="AQ141" s="29">
        <f t="shared" si="19"/>
        <v>0</v>
      </c>
      <c r="AR141" s="29">
        <f t="shared" si="19"/>
        <v>230971.23334000001</v>
      </c>
      <c r="AS141" s="29">
        <f t="shared" si="19"/>
        <v>109938.52203000001</v>
      </c>
      <c r="AT141" s="29">
        <f t="shared" si="19"/>
        <v>35216.36767</v>
      </c>
      <c r="AU141" s="29">
        <f t="shared" si="19"/>
        <v>47378.204210000004</v>
      </c>
      <c r="AV141" s="29">
        <f t="shared" si="19"/>
        <v>0</v>
      </c>
      <c r="AW141" s="29">
        <f t="shared" si="19"/>
        <v>0</v>
      </c>
      <c r="AX141" s="29">
        <f t="shared" si="21"/>
        <v>324893.55614</v>
      </c>
      <c r="AY141" s="29">
        <f t="shared" si="21"/>
        <v>1301891.99587</v>
      </c>
      <c r="AZ141" s="29">
        <f t="shared" si="21"/>
        <v>745168.77214000002</v>
      </c>
      <c r="BA141" s="29">
        <f t="shared" si="21"/>
        <v>1497725.6098699998</v>
      </c>
      <c r="BB141" s="29">
        <f t="shared" si="21"/>
        <v>0</v>
      </c>
      <c r="BC141" s="29">
        <f t="shared" si="21"/>
        <v>118809.07247</v>
      </c>
      <c r="BD141" s="29">
        <f t="shared" si="21"/>
        <v>23707.032320000002</v>
      </c>
      <c r="BE141" s="29">
        <f t="shared" si="21"/>
        <v>317195.34041</v>
      </c>
      <c r="BF141" s="29">
        <f t="shared" si="21"/>
        <v>115268.63648999999</v>
      </c>
    </row>
    <row r="142" spans="2:58" ht="16.5" x14ac:dyDescent="0.3">
      <c r="B142">
        <v>67</v>
      </c>
      <c r="C142" s="23">
        <v>42886</v>
      </c>
      <c r="D142" s="29">
        <f t="shared" ref="D142:M173" si="22">+VLOOKUP(D$76,$C$3:$CV$74,$B142,0)/$A$75</f>
        <v>77396131.157740012</v>
      </c>
      <c r="E142" s="29">
        <f t="shared" si="22"/>
        <v>26906955.661189999</v>
      </c>
      <c r="F142" s="29">
        <f t="shared" si="22"/>
        <v>40798907.036360003</v>
      </c>
      <c r="G142" s="29">
        <f t="shared" si="22"/>
        <v>48476433.28655</v>
      </c>
      <c r="H142" s="29">
        <f t="shared" si="22"/>
        <v>1933483.0177799999</v>
      </c>
      <c r="I142" s="29">
        <f t="shared" si="22"/>
        <v>8872547.6013700012</v>
      </c>
      <c r="J142" s="29">
        <f t="shared" si="22"/>
        <v>6284190.9325000001</v>
      </c>
      <c r="K142" s="29">
        <f t="shared" si="22"/>
        <v>3891872.6405500001</v>
      </c>
      <c r="L142" s="29">
        <f t="shared" si="22"/>
        <v>2895026.1955599999</v>
      </c>
      <c r="M142" s="29">
        <f t="shared" si="22"/>
        <v>239927.28658000001</v>
      </c>
      <c r="P142">
        <v>67</v>
      </c>
      <c r="Q142" s="3">
        <v>42886</v>
      </c>
      <c r="R142" s="29">
        <f t="shared" si="17"/>
        <v>48476433.28655</v>
      </c>
      <c r="S142" s="29">
        <f t="shared" si="17"/>
        <v>77396131.157740012</v>
      </c>
      <c r="T142" s="29">
        <f t="shared" si="17"/>
        <v>40798907.036360003</v>
      </c>
      <c r="U142" s="29">
        <f t="shared" si="17"/>
        <v>2703606.5818099999</v>
      </c>
      <c r="V142" s="29">
        <f t="shared" si="17"/>
        <v>349302.10819</v>
      </c>
      <c r="W142" s="29">
        <f t="shared" si="17"/>
        <v>2765339.2220999999</v>
      </c>
      <c r="X142" s="29">
        <f t="shared" si="17"/>
        <v>3855076.1973299999</v>
      </c>
      <c r="Y142" s="29">
        <f t="shared" si="17"/>
        <v>2081628.7551300002</v>
      </c>
      <c r="Z142" s="29">
        <f t="shared" si="17"/>
        <v>2715417.6693899999</v>
      </c>
      <c r="AA142" s="29">
        <f t="shared" si="17"/>
        <v>750064.42822999996</v>
      </c>
      <c r="AB142" s="29">
        <f t="shared" si="17"/>
        <v>338324.29722000001</v>
      </c>
      <c r="AC142" s="29">
        <f t="shared" si="17"/>
        <v>147797.47084999998</v>
      </c>
      <c r="AD142" s="29">
        <f t="shared" si="17"/>
        <v>135382.48328000001</v>
      </c>
      <c r="AE142" s="29">
        <f t="shared" si="17"/>
        <v>1479095.6860199999</v>
      </c>
      <c r="AF142" s="29">
        <f t="shared" si="17"/>
        <v>0</v>
      </c>
      <c r="AG142" s="29">
        <f t="shared" si="17"/>
        <v>704614.1669500001</v>
      </c>
      <c r="AH142" s="29">
        <f t="shared" si="19"/>
        <v>8819342.6118199993</v>
      </c>
      <c r="AI142" s="29">
        <f t="shared" si="19"/>
        <v>259560.99231</v>
      </c>
      <c r="AJ142" s="29">
        <f t="shared" si="19"/>
        <v>0</v>
      </c>
      <c r="AK142" s="29">
        <f t="shared" si="19"/>
        <v>664270.06219000008</v>
      </c>
      <c r="AL142" s="29">
        <f t="shared" si="19"/>
        <v>0</v>
      </c>
      <c r="AM142" s="29">
        <f t="shared" si="19"/>
        <v>0</v>
      </c>
      <c r="AN142" s="29">
        <f t="shared" si="19"/>
        <v>0</v>
      </c>
      <c r="AO142" s="29">
        <f t="shared" si="19"/>
        <v>0</v>
      </c>
      <c r="AP142" s="29">
        <f t="shared" si="19"/>
        <v>56620.511789999997</v>
      </c>
      <c r="AQ142" s="29">
        <f t="shared" si="19"/>
        <v>0</v>
      </c>
      <c r="AR142" s="29">
        <f t="shared" si="19"/>
        <v>249919.10700999998</v>
      </c>
      <c r="AS142" s="29">
        <f t="shared" si="19"/>
        <v>104742.18040000001</v>
      </c>
      <c r="AT142" s="29">
        <f t="shared" si="19"/>
        <v>35708.552090000005</v>
      </c>
      <c r="AU142" s="29">
        <f t="shared" si="19"/>
        <v>50522.385520000003</v>
      </c>
      <c r="AV142" s="29">
        <f t="shared" si="19"/>
        <v>0</v>
      </c>
      <c r="AW142" s="29">
        <f t="shared" si="19"/>
        <v>0</v>
      </c>
      <c r="AX142" s="29">
        <f t="shared" si="21"/>
        <v>325677.03417</v>
      </c>
      <c r="AY142" s="29">
        <f t="shared" si="21"/>
        <v>1312085.8661500001</v>
      </c>
      <c r="AZ142" s="29">
        <f t="shared" si="21"/>
        <v>755231.62947000004</v>
      </c>
      <c r="BA142" s="29">
        <f t="shared" si="21"/>
        <v>1506853.7967999999</v>
      </c>
      <c r="BB142" s="29">
        <f t="shared" si="21"/>
        <v>0</v>
      </c>
      <c r="BC142" s="29">
        <f t="shared" si="21"/>
        <v>120891.18834000001</v>
      </c>
      <c r="BD142" s="29">
        <f t="shared" si="21"/>
        <v>23943.022920000003</v>
      </c>
      <c r="BE142" s="29">
        <f t="shared" si="21"/>
        <v>356011.49069999997</v>
      </c>
      <c r="BF142" s="29">
        <f t="shared" si="21"/>
        <v>118262.93570999999</v>
      </c>
    </row>
    <row r="143" spans="2:58" ht="16.5" x14ac:dyDescent="0.3">
      <c r="B143">
        <v>68</v>
      </c>
      <c r="C143" s="23">
        <v>42916</v>
      </c>
      <c r="D143" s="29">
        <f t="shared" si="22"/>
        <v>76272091.817300007</v>
      </c>
      <c r="E143" s="29">
        <f t="shared" si="22"/>
        <v>26610963.34702</v>
      </c>
      <c r="F143" s="29">
        <f t="shared" si="22"/>
        <v>40682266.126269996</v>
      </c>
      <c r="G143" s="29">
        <f t="shared" si="22"/>
        <v>48991496.036639996</v>
      </c>
      <c r="H143" s="29">
        <f t="shared" si="22"/>
        <v>1887322.1160899999</v>
      </c>
      <c r="I143" s="29">
        <f t="shared" si="22"/>
        <v>8929479.2435800005</v>
      </c>
      <c r="J143" s="29">
        <f t="shared" si="22"/>
        <v>6348703.7302000001</v>
      </c>
      <c r="K143" s="29">
        <f t="shared" si="22"/>
        <v>3867556.1228800002</v>
      </c>
      <c r="L143" s="29">
        <f t="shared" si="22"/>
        <v>2888511.50599</v>
      </c>
      <c r="M143" s="29">
        <f t="shared" si="22"/>
        <v>206437.27550999998</v>
      </c>
      <c r="P143">
        <v>68</v>
      </c>
      <c r="Q143" s="3">
        <v>42916</v>
      </c>
      <c r="R143" s="29">
        <f t="shared" si="17"/>
        <v>48991496.036639996</v>
      </c>
      <c r="S143" s="29">
        <f t="shared" si="17"/>
        <v>76272091.817300007</v>
      </c>
      <c r="T143" s="29">
        <f t="shared" si="17"/>
        <v>40682266.126269996</v>
      </c>
      <c r="U143" s="29">
        <f t="shared" si="17"/>
        <v>2700883.9497199999</v>
      </c>
      <c r="V143" s="29">
        <f t="shared" si="17"/>
        <v>344082.57501999999</v>
      </c>
      <c r="W143" s="29">
        <f t="shared" si="17"/>
        <v>2839227.0892600003</v>
      </c>
      <c r="X143" s="29">
        <f t="shared" si="17"/>
        <v>3890427.4659000002</v>
      </c>
      <c r="Y143" s="29">
        <f t="shared" si="17"/>
        <v>2099813.1461100001</v>
      </c>
      <c r="Z143" s="29">
        <f t="shared" si="17"/>
        <v>2753450.6829599999</v>
      </c>
      <c r="AA143" s="29">
        <f t="shared" si="17"/>
        <v>758557.52451000002</v>
      </c>
      <c r="AB143" s="29">
        <f t="shared" si="17"/>
        <v>331037.80847000005</v>
      </c>
      <c r="AC143" s="29">
        <f t="shared" si="17"/>
        <v>144595.49091999998</v>
      </c>
      <c r="AD143" s="29">
        <f t="shared" si="17"/>
        <v>136937.34512000001</v>
      </c>
      <c r="AE143" s="29">
        <f t="shared" si="17"/>
        <v>1479725.95936</v>
      </c>
      <c r="AF143" s="29">
        <f t="shared" si="17"/>
        <v>0</v>
      </c>
      <c r="AG143" s="29">
        <f t="shared" si="17"/>
        <v>711340.5999400001</v>
      </c>
      <c r="AH143" s="29">
        <f t="shared" si="19"/>
        <v>8880539.5974699985</v>
      </c>
      <c r="AI143" s="29">
        <f t="shared" si="19"/>
        <v>261624.69294000001</v>
      </c>
      <c r="AJ143" s="29">
        <f t="shared" si="19"/>
        <v>0</v>
      </c>
      <c r="AK143" s="29">
        <f t="shared" si="19"/>
        <v>675099.22381</v>
      </c>
      <c r="AL143" s="29">
        <f t="shared" si="19"/>
        <v>0</v>
      </c>
      <c r="AM143" s="29">
        <f t="shared" si="19"/>
        <v>0</v>
      </c>
      <c r="AN143" s="29">
        <f t="shared" si="19"/>
        <v>0</v>
      </c>
      <c r="AO143" s="29">
        <f t="shared" si="19"/>
        <v>0</v>
      </c>
      <c r="AP143" s="29">
        <f t="shared" si="19"/>
        <v>56871.142930000002</v>
      </c>
      <c r="AQ143" s="29">
        <f t="shared" si="19"/>
        <v>0</v>
      </c>
      <c r="AR143" s="29">
        <f t="shared" si="19"/>
        <v>322635.91895999998</v>
      </c>
      <c r="AS143" s="29">
        <f t="shared" si="19"/>
        <v>104033.44755</v>
      </c>
      <c r="AT143" s="29">
        <f t="shared" si="19"/>
        <v>35868.03656</v>
      </c>
      <c r="AU143" s="29">
        <f t="shared" si="19"/>
        <v>53441.426520000001</v>
      </c>
      <c r="AV143" s="29">
        <f t="shared" si="19"/>
        <v>0</v>
      </c>
      <c r="AW143" s="29">
        <f t="shared" si="19"/>
        <v>0</v>
      </c>
      <c r="AX143" s="29">
        <f t="shared" si="21"/>
        <v>323121.47687999997</v>
      </c>
      <c r="AY143" s="29">
        <f t="shared" si="21"/>
        <v>1326022.3117</v>
      </c>
      <c r="AZ143" s="29">
        <f t="shared" si="21"/>
        <v>755852.53783000004</v>
      </c>
      <c r="BA143" s="29">
        <f t="shared" si="21"/>
        <v>1507168.31231</v>
      </c>
      <c r="BB143" s="29">
        <f t="shared" si="21"/>
        <v>0</v>
      </c>
      <c r="BC143" s="29">
        <f t="shared" si="21"/>
        <v>0</v>
      </c>
      <c r="BD143" s="29">
        <f t="shared" si="21"/>
        <v>23906.38982</v>
      </c>
      <c r="BE143" s="29">
        <f t="shared" si="21"/>
        <v>380197.05005000002</v>
      </c>
      <c r="BF143" s="29">
        <f t="shared" si="21"/>
        <v>119883.88258</v>
      </c>
    </row>
    <row r="144" spans="2:58" ht="16.5" x14ac:dyDescent="0.3">
      <c r="B144">
        <v>69</v>
      </c>
      <c r="C144" s="23">
        <v>42947</v>
      </c>
      <c r="D144" s="29">
        <f t="shared" si="22"/>
        <v>77789363.827079996</v>
      </c>
      <c r="E144" s="29">
        <f t="shared" si="22"/>
        <v>26787587.038400002</v>
      </c>
      <c r="F144" s="29">
        <f t="shared" si="22"/>
        <v>41931127.44365</v>
      </c>
      <c r="G144" s="29">
        <f t="shared" si="22"/>
        <v>48084924.138510004</v>
      </c>
      <c r="H144" s="29">
        <f t="shared" si="22"/>
        <v>1830225.9871099999</v>
      </c>
      <c r="I144" s="29">
        <f t="shared" si="22"/>
        <v>9065868.5044199992</v>
      </c>
      <c r="J144" s="29">
        <f t="shared" si="22"/>
        <v>6301096.4765600003</v>
      </c>
      <c r="K144" s="29">
        <f t="shared" si="22"/>
        <v>3843639.9143000003</v>
      </c>
      <c r="L144" s="29">
        <f t="shared" si="22"/>
        <v>2898444.0240500001</v>
      </c>
      <c r="M144" s="29">
        <f t="shared" si="22"/>
        <v>225001.27145</v>
      </c>
      <c r="P144">
        <v>69</v>
      </c>
      <c r="Q144" s="3">
        <v>42947</v>
      </c>
      <c r="R144" s="29">
        <f t="shared" si="17"/>
        <v>48084924.138510004</v>
      </c>
      <c r="S144" s="29">
        <f t="shared" si="17"/>
        <v>77789363.827079996</v>
      </c>
      <c r="T144" s="29">
        <f t="shared" si="17"/>
        <v>41931127.44365</v>
      </c>
      <c r="U144" s="29">
        <f t="shared" si="17"/>
        <v>2732921.0593699999</v>
      </c>
      <c r="V144" s="29">
        <f t="shared" si="17"/>
        <v>341936.33797000005</v>
      </c>
      <c r="W144" s="29">
        <f t="shared" si="17"/>
        <v>2899304.8764599999</v>
      </c>
      <c r="X144" s="29">
        <f t="shared" si="17"/>
        <v>3933844.4276399999</v>
      </c>
      <c r="Y144" s="29">
        <f t="shared" si="17"/>
        <v>2131765.1476600002</v>
      </c>
      <c r="Z144" s="29">
        <f t="shared" si="17"/>
        <v>2789475.1931399996</v>
      </c>
      <c r="AA144" s="29">
        <f t="shared" si="17"/>
        <v>775706.53902000003</v>
      </c>
      <c r="AB144" s="29">
        <f t="shared" si="17"/>
        <v>328185.23497000005</v>
      </c>
      <c r="AC144" s="29">
        <f t="shared" si="17"/>
        <v>141022.573</v>
      </c>
      <c r="AD144" s="29">
        <f t="shared" si="17"/>
        <v>137096.29850999999</v>
      </c>
      <c r="AE144" s="29">
        <f t="shared" si="17"/>
        <v>1495953.50294</v>
      </c>
      <c r="AF144" s="29">
        <f t="shared" si="17"/>
        <v>0</v>
      </c>
      <c r="AG144" s="29">
        <f t="shared" si="17"/>
        <v>715129.59340999997</v>
      </c>
      <c r="AH144" s="29">
        <f t="shared" si="19"/>
        <v>8887600.7033700012</v>
      </c>
      <c r="AI144" s="29">
        <f t="shared" si="19"/>
        <v>260854.93771</v>
      </c>
      <c r="AJ144" s="29">
        <f t="shared" si="19"/>
        <v>0</v>
      </c>
      <c r="AK144" s="29">
        <f t="shared" si="19"/>
        <v>682247.06559999997</v>
      </c>
      <c r="AL144" s="29">
        <f t="shared" si="19"/>
        <v>0</v>
      </c>
      <c r="AM144" s="29">
        <f t="shared" si="19"/>
        <v>0</v>
      </c>
      <c r="AN144" s="29">
        <f t="shared" si="19"/>
        <v>0</v>
      </c>
      <c r="AO144" s="29">
        <f t="shared" si="19"/>
        <v>0</v>
      </c>
      <c r="AP144" s="29">
        <f t="shared" si="19"/>
        <v>58426.558509999995</v>
      </c>
      <c r="AQ144" s="29">
        <f t="shared" si="19"/>
        <v>0</v>
      </c>
      <c r="AR144" s="29">
        <f t="shared" si="19"/>
        <v>328424.82915000001</v>
      </c>
      <c r="AS144" s="29">
        <f t="shared" si="19"/>
        <v>101802.16935</v>
      </c>
      <c r="AT144" s="29">
        <f t="shared" si="19"/>
        <v>37031.587149999999</v>
      </c>
      <c r="AU144" s="29">
        <f t="shared" si="19"/>
        <v>56302.909570000003</v>
      </c>
      <c r="AV144" s="29">
        <f t="shared" si="19"/>
        <v>0</v>
      </c>
      <c r="AW144" s="29">
        <f t="shared" si="19"/>
        <v>0</v>
      </c>
      <c r="AX144" s="29">
        <f t="shared" si="21"/>
        <v>321418.57880999998</v>
      </c>
      <c r="AY144" s="29">
        <f t="shared" si="21"/>
        <v>1357521.84491</v>
      </c>
      <c r="AZ144" s="29">
        <f t="shared" si="21"/>
        <v>748696.58532000007</v>
      </c>
      <c r="BA144" s="29">
        <f t="shared" si="21"/>
        <v>1503918.1906400002</v>
      </c>
      <c r="BB144" s="29">
        <f t="shared" si="21"/>
        <v>0</v>
      </c>
      <c r="BC144" s="29">
        <f t="shared" si="21"/>
        <v>0</v>
      </c>
      <c r="BD144" s="29">
        <f t="shared" si="21"/>
        <v>23702.329260000002</v>
      </c>
      <c r="BE144" s="29">
        <f t="shared" si="21"/>
        <v>385735.28723000002</v>
      </c>
      <c r="BF144" s="29">
        <f t="shared" si="21"/>
        <v>119945.73758</v>
      </c>
    </row>
    <row r="145" spans="2:58" ht="16.5" x14ac:dyDescent="0.3">
      <c r="B145">
        <v>70</v>
      </c>
      <c r="C145" s="23">
        <v>42978</v>
      </c>
      <c r="D145" s="29">
        <f t="shared" si="22"/>
        <v>77113016.899450004</v>
      </c>
      <c r="E145" s="29">
        <f t="shared" si="22"/>
        <v>26840817.462889999</v>
      </c>
      <c r="F145" s="29">
        <f t="shared" si="22"/>
        <v>42132436.658760004</v>
      </c>
      <c r="G145" s="29">
        <f t="shared" si="22"/>
        <v>48801440.577419996</v>
      </c>
      <c r="H145" s="29">
        <f t="shared" si="22"/>
        <v>1862487.83662</v>
      </c>
      <c r="I145" s="29">
        <f t="shared" si="22"/>
        <v>9120098.3013899997</v>
      </c>
      <c r="J145" s="29">
        <f t="shared" si="22"/>
        <v>6381632.1411000006</v>
      </c>
      <c r="K145" s="29">
        <f t="shared" si="22"/>
        <v>3891339.1974599999</v>
      </c>
      <c r="L145" s="29">
        <f t="shared" si="22"/>
        <v>3024454.2080000001</v>
      </c>
      <c r="M145" s="29">
        <f t="shared" si="22"/>
        <v>243643.08608000001</v>
      </c>
      <c r="P145">
        <v>70</v>
      </c>
      <c r="Q145" s="3">
        <v>42978</v>
      </c>
      <c r="R145" s="29">
        <f t="shared" si="17"/>
        <v>48801440.577419996</v>
      </c>
      <c r="S145" s="29">
        <f t="shared" si="17"/>
        <v>77113016.899450004</v>
      </c>
      <c r="T145" s="29">
        <f t="shared" si="17"/>
        <v>42132436.658760004</v>
      </c>
      <c r="U145" s="29">
        <f t="shared" si="17"/>
        <v>2747135.6715899999</v>
      </c>
      <c r="V145" s="29">
        <f t="shared" si="17"/>
        <v>336586.53892999998</v>
      </c>
      <c r="W145" s="29">
        <f t="shared" si="17"/>
        <v>2941402.1146499999</v>
      </c>
      <c r="X145" s="29">
        <f t="shared" si="17"/>
        <v>3967263.1365399999</v>
      </c>
      <c r="Y145" s="29">
        <f t="shared" si="17"/>
        <v>2175313.3432499999</v>
      </c>
      <c r="Z145" s="29">
        <f t="shared" si="17"/>
        <v>2833946.8968000002</v>
      </c>
      <c r="AA145" s="29">
        <f t="shared" si="17"/>
        <v>786859.99470000004</v>
      </c>
      <c r="AB145" s="29">
        <f t="shared" si="17"/>
        <v>330210.20876999997</v>
      </c>
      <c r="AC145" s="29">
        <f t="shared" si="17"/>
        <v>141470.44907</v>
      </c>
      <c r="AD145" s="29">
        <f t="shared" si="17"/>
        <v>133807.55222000001</v>
      </c>
      <c r="AE145" s="29">
        <f t="shared" si="17"/>
        <v>1513869.54547</v>
      </c>
      <c r="AF145" s="29">
        <f t="shared" si="17"/>
        <v>0</v>
      </c>
      <c r="AG145" s="29">
        <f t="shared" si="17"/>
        <v>722364.67382000003</v>
      </c>
      <c r="AH145" s="29">
        <f t="shared" si="19"/>
        <v>8945665.5743799992</v>
      </c>
      <c r="AI145" s="29">
        <f t="shared" si="19"/>
        <v>260895.77893999999</v>
      </c>
      <c r="AJ145" s="29">
        <f t="shared" si="19"/>
        <v>0</v>
      </c>
      <c r="AK145" s="29">
        <f t="shared" si="19"/>
        <v>697010.81182000006</v>
      </c>
      <c r="AL145" s="29">
        <f t="shared" si="19"/>
        <v>0</v>
      </c>
      <c r="AM145" s="29">
        <f t="shared" si="19"/>
        <v>0</v>
      </c>
      <c r="AN145" s="29">
        <f t="shared" si="19"/>
        <v>0</v>
      </c>
      <c r="AO145" s="29">
        <f t="shared" si="19"/>
        <v>0</v>
      </c>
      <c r="AP145" s="29">
        <f t="shared" si="19"/>
        <v>59612.267630000002</v>
      </c>
      <c r="AQ145" s="29">
        <f t="shared" si="19"/>
        <v>0</v>
      </c>
      <c r="AR145" s="29">
        <f t="shared" si="19"/>
        <v>336689.87659</v>
      </c>
      <c r="AS145" s="29">
        <f t="shared" si="19"/>
        <v>98800.166379999995</v>
      </c>
      <c r="AT145" s="29">
        <f t="shared" si="19"/>
        <v>37541.528079999996</v>
      </c>
      <c r="AU145" s="29">
        <f t="shared" si="19"/>
        <v>59459.076549999998</v>
      </c>
      <c r="AV145" s="29">
        <f t="shared" si="19"/>
        <v>0</v>
      </c>
      <c r="AW145" s="29">
        <f t="shared" si="19"/>
        <v>0</v>
      </c>
      <c r="AX145" s="29">
        <f t="shared" si="21"/>
        <v>322739.63594999997</v>
      </c>
      <c r="AY145" s="29">
        <f t="shared" si="21"/>
        <v>1380672.90735</v>
      </c>
      <c r="AZ145" s="29">
        <f t="shared" si="21"/>
        <v>747531.15497999999</v>
      </c>
      <c r="BA145" s="29">
        <f t="shared" si="21"/>
        <v>1498395.93251</v>
      </c>
      <c r="BB145" s="29">
        <f t="shared" si="21"/>
        <v>0</v>
      </c>
      <c r="BC145" s="29">
        <f t="shared" si="21"/>
        <v>0</v>
      </c>
      <c r="BD145" s="29">
        <f t="shared" si="21"/>
        <v>23019.709170000002</v>
      </c>
      <c r="BE145" s="29">
        <f t="shared" si="21"/>
        <v>397267.59143999999</v>
      </c>
      <c r="BF145" s="29">
        <f t="shared" si="21"/>
        <v>121474.46487000001</v>
      </c>
    </row>
    <row r="146" spans="2:58" ht="16.5" x14ac:dyDescent="0.3">
      <c r="B146">
        <v>71</v>
      </c>
      <c r="C146" s="23">
        <v>43008</v>
      </c>
      <c r="D146" s="29">
        <f t="shared" si="22"/>
        <v>77182851.539499998</v>
      </c>
      <c r="E146" s="29">
        <f t="shared" si="22"/>
        <v>27179822.734609999</v>
      </c>
      <c r="F146" s="29">
        <f t="shared" si="22"/>
        <v>41256226.064649999</v>
      </c>
      <c r="G146" s="29">
        <f t="shared" si="22"/>
        <v>51447613.543410003</v>
      </c>
      <c r="H146" s="29">
        <f t="shared" si="22"/>
        <v>1859200.4642400001</v>
      </c>
      <c r="I146" s="29">
        <f t="shared" si="22"/>
        <v>9234110.8676100001</v>
      </c>
      <c r="J146" s="29">
        <f t="shared" si="22"/>
        <v>6420114.5809300002</v>
      </c>
      <c r="K146" s="29">
        <f t="shared" si="22"/>
        <v>3895724.6799899996</v>
      </c>
      <c r="L146" s="29">
        <f t="shared" si="22"/>
        <v>2873858.4147399999</v>
      </c>
      <c r="M146" s="29">
        <f t="shared" si="22"/>
        <v>245713.73991999999</v>
      </c>
      <c r="P146">
        <v>71</v>
      </c>
      <c r="Q146" s="3">
        <v>43008</v>
      </c>
      <c r="R146" s="29">
        <f t="shared" si="17"/>
        <v>51447613.543410003</v>
      </c>
      <c r="S146" s="29">
        <f t="shared" si="17"/>
        <v>77182851.539499998</v>
      </c>
      <c r="T146" s="29">
        <f t="shared" si="17"/>
        <v>41256226.064649999</v>
      </c>
      <c r="U146" s="29">
        <f t="shared" si="17"/>
        <v>2751067.2059599999</v>
      </c>
      <c r="V146" s="29">
        <f t="shared" si="17"/>
        <v>380310.51763999998</v>
      </c>
      <c r="W146" s="29">
        <f t="shared" si="17"/>
        <v>3017267.2039899998</v>
      </c>
      <c r="X146" s="29">
        <f t="shared" si="17"/>
        <v>4051087.5412600003</v>
      </c>
      <c r="Y146" s="29">
        <f t="shared" si="17"/>
        <v>2219150.3812800003</v>
      </c>
      <c r="Z146" s="29">
        <f t="shared" si="17"/>
        <v>2889676.1271899999</v>
      </c>
      <c r="AA146" s="29">
        <f t="shared" si="17"/>
        <v>796775.01243</v>
      </c>
      <c r="AB146" s="29">
        <f t="shared" si="17"/>
        <v>332423.40210000001</v>
      </c>
      <c r="AC146" s="29">
        <f t="shared" si="17"/>
        <v>139245.66591000001</v>
      </c>
      <c r="AD146" s="29">
        <f t="shared" si="17"/>
        <v>133135.15743000002</v>
      </c>
      <c r="AE146" s="29">
        <f t="shared" si="17"/>
        <v>1523592.35143</v>
      </c>
      <c r="AF146" s="29">
        <f t="shared" si="17"/>
        <v>0</v>
      </c>
      <c r="AG146" s="29">
        <f t="shared" si="17"/>
        <v>737970.80096999998</v>
      </c>
      <c r="AH146" s="29">
        <f t="shared" si="19"/>
        <v>9042743.7949100006</v>
      </c>
      <c r="AI146" s="29">
        <f t="shared" si="19"/>
        <v>260525.58763999998</v>
      </c>
      <c r="AJ146" s="29">
        <f t="shared" si="19"/>
        <v>0</v>
      </c>
      <c r="AK146" s="29">
        <f t="shared" si="19"/>
        <v>725169.56299000001</v>
      </c>
      <c r="AL146" s="29">
        <f t="shared" si="19"/>
        <v>0</v>
      </c>
      <c r="AM146" s="29">
        <f t="shared" si="19"/>
        <v>0</v>
      </c>
      <c r="AN146" s="29">
        <f t="shared" si="19"/>
        <v>0</v>
      </c>
      <c r="AO146" s="29">
        <f t="shared" si="19"/>
        <v>0</v>
      </c>
      <c r="AP146" s="29">
        <f t="shared" si="19"/>
        <v>60242.85686</v>
      </c>
      <c r="AQ146" s="29">
        <f t="shared" si="19"/>
        <v>0</v>
      </c>
      <c r="AR146" s="29">
        <f t="shared" si="19"/>
        <v>346280.63494000002</v>
      </c>
      <c r="AS146" s="29">
        <f t="shared" si="19"/>
        <v>98058.640050000002</v>
      </c>
      <c r="AT146" s="29">
        <f t="shared" si="19"/>
        <v>38249.90683</v>
      </c>
      <c r="AU146" s="29">
        <f t="shared" si="19"/>
        <v>62249.152070000004</v>
      </c>
      <c r="AV146" s="29">
        <f t="shared" si="19"/>
        <v>0</v>
      </c>
      <c r="AW146" s="29">
        <f t="shared" si="19"/>
        <v>0</v>
      </c>
      <c r="AX146" s="29">
        <f t="shared" si="21"/>
        <v>324334.19507999998</v>
      </c>
      <c r="AY146" s="29">
        <f t="shared" si="21"/>
        <v>1419137.0644200002</v>
      </c>
      <c r="AZ146" s="29">
        <f t="shared" si="21"/>
        <v>753586.85331999999</v>
      </c>
      <c r="BA146" s="29">
        <f t="shared" si="21"/>
        <v>1514743.4732599999</v>
      </c>
      <c r="BB146" s="29">
        <f t="shared" si="21"/>
        <v>0</v>
      </c>
      <c r="BC146" s="29">
        <f t="shared" si="21"/>
        <v>0</v>
      </c>
      <c r="BD146" s="29">
        <f t="shared" si="21"/>
        <v>23038.81767</v>
      </c>
      <c r="BE146" s="29">
        <f t="shared" si="21"/>
        <v>435014.58322000003</v>
      </c>
      <c r="BF146" s="29">
        <f t="shared" si="21"/>
        <v>121826.48740000001</v>
      </c>
    </row>
    <row r="147" spans="2:58" ht="16.5" x14ac:dyDescent="0.3">
      <c r="B147">
        <v>72</v>
      </c>
      <c r="C147" s="23">
        <v>43039</v>
      </c>
      <c r="D147" s="29">
        <f t="shared" si="22"/>
        <v>79106500.17374</v>
      </c>
      <c r="E147" s="29">
        <f t="shared" si="22"/>
        <v>27579775.734720003</v>
      </c>
      <c r="F147" s="29">
        <f t="shared" si="22"/>
        <v>40938406.820610002</v>
      </c>
      <c r="G147" s="29">
        <f t="shared" si="22"/>
        <v>51186947.920900002</v>
      </c>
      <c r="H147" s="29">
        <f t="shared" si="22"/>
        <v>1804009.74737</v>
      </c>
      <c r="I147" s="29">
        <f t="shared" si="22"/>
        <v>9312832.4718999993</v>
      </c>
      <c r="J147" s="29">
        <f t="shared" si="22"/>
        <v>6370496.1273400001</v>
      </c>
      <c r="K147" s="29">
        <f t="shared" si="22"/>
        <v>3893669.5609299997</v>
      </c>
      <c r="L147" s="29">
        <f t="shared" si="22"/>
        <v>2786429.01621</v>
      </c>
      <c r="M147" s="29">
        <f t="shared" si="22"/>
        <v>209373.85081</v>
      </c>
      <c r="P147">
        <v>72</v>
      </c>
      <c r="Q147" s="3">
        <v>43039</v>
      </c>
      <c r="R147" s="29">
        <f t="shared" si="17"/>
        <v>51186947.920900002</v>
      </c>
      <c r="S147" s="29">
        <f t="shared" si="17"/>
        <v>79106500.17374</v>
      </c>
      <c r="T147" s="29">
        <f t="shared" si="17"/>
        <v>40938406.820610002</v>
      </c>
      <c r="U147" s="29">
        <f t="shared" si="17"/>
        <v>2762188.33806</v>
      </c>
      <c r="V147" s="29">
        <f t="shared" si="17"/>
        <v>386591.81442000001</v>
      </c>
      <c r="W147" s="29">
        <f t="shared" si="17"/>
        <v>3053582.5456500002</v>
      </c>
      <c r="X147" s="29">
        <f t="shared" si="17"/>
        <v>4091971.3769099996</v>
      </c>
      <c r="Y147" s="29">
        <f t="shared" si="17"/>
        <v>2253373.2810300002</v>
      </c>
      <c r="Z147" s="29">
        <f t="shared" si="17"/>
        <v>2930217.57779</v>
      </c>
      <c r="AA147" s="29">
        <f t="shared" si="17"/>
        <v>809356.82098000008</v>
      </c>
      <c r="AB147" s="29">
        <f t="shared" si="17"/>
        <v>334878.46660000004</v>
      </c>
      <c r="AC147" s="29">
        <f t="shared" si="17"/>
        <v>139327.68352000002</v>
      </c>
      <c r="AD147" s="29">
        <f t="shared" si="17"/>
        <v>130805.74215999999</v>
      </c>
      <c r="AE147" s="29">
        <f t="shared" si="17"/>
        <v>1533878.4067500001</v>
      </c>
      <c r="AF147" s="29">
        <f t="shared" ref="R147:AG164" si="23">+VLOOKUP(AF$76,$C$3:$CV$74,$P147,0)/$A$75</f>
        <v>0</v>
      </c>
      <c r="AG147" s="29">
        <f t="shared" si="23"/>
        <v>751946.64533000009</v>
      </c>
      <c r="AH147" s="29">
        <f t="shared" si="19"/>
        <v>9154914.9430599995</v>
      </c>
      <c r="AI147" s="29">
        <f t="shared" si="19"/>
        <v>261742.55267999999</v>
      </c>
      <c r="AJ147" s="29">
        <f t="shared" si="19"/>
        <v>0</v>
      </c>
      <c r="AK147" s="29">
        <f t="shared" si="19"/>
        <v>734919.86563999997</v>
      </c>
      <c r="AL147" s="29">
        <f t="shared" si="19"/>
        <v>0</v>
      </c>
      <c r="AM147" s="29">
        <f t="shared" si="19"/>
        <v>0</v>
      </c>
      <c r="AN147" s="29">
        <f t="shared" si="19"/>
        <v>0</v>
      </c>
      <c r="AO147" s="29">
        <f t="shared" si="19"/>
        <v>0</v>
      </c>
      <c r="AP147" s="29">
        <f t="shared" si="19"/>
        <v>62378.741090000003</v>
      </c>
      <c r="AQ147" s="29">
        <f t="shared" si="19"/>
        <v>0</v>
      </c>
      <c r="AR147" s="29">
        <f t="shared" si="19"/>
        <v>354739.14248000004</v>
      </c>
      <c r="AS147" s="29">
        <f t="shared" si="19"/>
        <v>98792.85024</v>
      </c>
      <c r="AT147" s="29">
        <f t="shared" si="19"/>
        <v>38809.018380000001</v>
      </c>
      <c r="AU147" s="29">
        <f t="shared" si="19"/>
        <v>66356.739880000008</v>
      </c>
      <c r="AV147" s="29">
        <f t="shared" si="19"/>
        <v>0</v>
      </c>
      <c r="AW147" s="29">
        <f t="shared" si="19"/>
        <v>0</v>
      </c>
      <c r="AX147" s="29">
        <f t="shared" si="21"/>
        <v>322596.63364000001</v>
      </c>
      <c r="AY147" s="29">
        <f t="shared" si="21"/>
        <v>1465251.2764699999</v>
      </c>
      <c r="AZ147" s="29">
        <f t="shared" si="21"/>
        <v>760003.9384199999</v>
      </c>
      <c r="BA147" s="29">
        <f t="shared" si="21"/>
        <v>1534716.9229300001</v>
      </c>
      <c r="BB147" s="29">
        <f t="shared" si="21"/>
        <v>0</v>
      </c>
      <c r="BC147" s="29">
        <f t="shared" si="21"/>
        <v>0</v>
      </c>
      <c r="BD147" s="29">
        <f t="shared" si="21"/>
        <v>22940.014059999998</v>
      </c>
      <c r="BE147" s="29">
        <f t="shared" si="21"/>
        <v>447358.99927999999</v>
      </c>
      <c r="BF147" s="29">
        <f t="shared" si="21"/>
        <v>122909.47923</v>
      </c>
    </row>
    <row r="148" spans="2:58" ht="16.5" x14ac:dyDescent="0.3">
      <c r="B148">
        <v>73</v>
      </c>
      <c r="C148" s="23">
        <v>43069</v>
      </c>
      <c r="D148" s="29">
        <f t="shared" si="22"/>
        <v>80517716.604160011</v>
      </c>
      <c r="E148" s="29">
        <f t="shared" si="22"/>
        <v>27638516.17729</v>
      </c>
      <c r="F148" s="29">
        <f t="shared" si="22"/>
        <v>42011744.262529999</v>
      </c>
      <c r="G148" s="29">
        <f t="shared" si="22"/>
        <v>51334193.522370003</v>
      </c>
      <c r="H148" s="29">
        <f t="shared" si="22"/>
        <v>1937552.2779699999</v>
      </c>
      <c r="I148" s="29">
        <f t="shared" si="22"/>
        <v>9297911.1168499999</v>
      </c>
      <c r="J148" s="29">
        <f t="shared" si="22"/>
        <v>6496333.88698</v>
      </c>
      <c r="K148" s="29">
        <f t="shared" si="22"/>
        <v>3876013.4033499998</v>
      </c>
      <c r="L148" s="29">
        <f t="shared" si="22"/>
        <v>2871740.3020100002</v>
      </c>
      <c r="M148" s="29">
        <f t="shared" si="22"/>
        <v>188069.37961</v>
      </c>
      <c r="P148">
        <v>73</v>
      </c>
      <c r="Q148" s="3">
        <v>43069</v>
      </c>
      <c r="R148" s="29">
        <f t="shared" si="23"/>
        <v>51334193.522370003</v>
      </c>
      <c r="S148" s="29">
        <f t="shared" si="23"/>
        <v>80517716.604160011</v>
      </c>
      <c r="T148" s="29">
        <f t="shared" si="23"/>
        <v>42011744.262529999</v>
      </c>
      <c r="U148" s="29">
        <f t="shared" si="23"/>
        <v>2766226.5469800001</v>
      </c>
      <c r="V148" s="29">
        <f t="shared" si="23"/>
        <v>385783.31832000002</v>
      </c>
      <c r="W148" s="29">
        <f t="shared" si="23"/>
        <v>3128972.0304</v>
      </c>
      <c r="X148" s="29">
        <f t="shared" si="23"/>
        <v>4162050.9659099998</v>
      </c>
      <c r="Y148" s="29">
        <f t="shared" si="23"/>
        <v>2293765.0758000002</v>
      </c>
      <c r="Z148" s="29">
        <f t="shared" si="23"/>
        <v>3034601.0541399997</v>
      </c>
      <c r="AA148" s="29">
        <f t="shared" si="23"/>
        <v>833028.48525000003</v>
      </c>
      <c r="AB148" s="29">
        <f t="shared" si="23"/>
        <v>340535.35879000003</v>
      </c>
      <c r="AC148" s="29">
        <f t="shared" si="23"/>
        <v>135965.90481000001</v>
      </c>
      <c r="AD148" s="29">
        <f t="shared" si="23"/>
        <v>117158.87503</v>
      </c>
      <c r="AE148" s="29">
        <f t="shared" si="23"/>
        <v>1561710.7076600001</v>
      </c>
      <c r="AF148" s="29">
        <f t="shared" si="23"/>
        <v>0</v>
      </c>
      <c r="AG148" s="29">
        <f t="shared" si="23"/>
        <v>757728.27841999999</v>
      </c>
      <c r="AH148" s="29">
        <f t="shared" si="19"/>
        <v>9305530.0490100011</v>
      </c>
      <c r="AI148" s="29">
        <f t="shared" si="19"/>
        <v>264875.02928999998</v>
      </c>
      <c r="AJ148" s="29">
        <f t="shared" si="19"/>
        <v>0</v>
      </c>
      <c r="AK148" s="29">
        <f t="shared" si="19"/>
        <v>765681.77794000006</v>
      </c>
      <c r="AL148" s="29">
        <f t="shared" si="19"/>
        <v>0</v>
      </c>
      <c r="AM148" s="29">
        <f t="shared" si="19"/>
        <v>0</v>
      </c>
      <c r="AN148" s="29">
        <f t="shared" si="19"/>
        <v>0</v>
      </c>
      <c r="AO148" s="29">
        <f t="shared" si="19"/>
        <v>0</v>
      </c>
      <c r="AP148" s="29">
        <f t="shared" si="19"/>
        <v>64657.208549999996</v>
      </c>
      <c r="AQ148" s="29">
        <f t="shared" si="19"/>
        <v>0</v>
      </c>
      <c r="AR148" s="29">
        <f t="shared" si="19"/>
        <v>378003.85700999998</v>
      </c>
      <c r="AS148" s="29">
        <f t="shared" si="19"/>
        <v>98694.570859999993</v>
      </c>
      <c r="AT148" s="29">
        <f t="shared" si="19"/>
        <v>38933.8321</v>
      </c>
      <c r="AU148" s="29">
        <f t="shared" si="19"/>
        <v>71674.673670000004</v>
      </c>
      <c r="AV148" s="29">
        <f t="shared" si="19"/>
        <v>0</v>
      </c>
      <c r="AW148" s="29">
        <f t="shared" si="19"/>
        <v>0</v>
      </c>
      <c r="AX148" s="29">
        <f t="shared" si="21"/>
        <v>323090.10260000004</v>
      </c>
      <c r="AY148" s="29">
        <f t="shared" si="21"/>
        <v>1519234.64136</v>
      </c>
      <c r="AZ148" s="29">
        <f t="shared" si="21"/>
        <v>766092.11859000009</v>
      </c>
      <c r="BA148" s="29">
        <f t="shared" si="21"/>
        <v>1557693.8582599999</v>
      </c>
      <c r="BB148" s="29">
        <f t="shared" si="21"/>
        <v>0</v>
      </c>
      <c r="BC148" s="29">
        <f t="shared" si="21"/>
        <v>0</v>
      </c>
      <c r="BD148" s="29">
        <f t="shared" si="21"/>
        <v>23212.32718</v>
      </c>
      <c r="BE148" s="29">
        <f t="shared" si="21"/>
        <v>444061.14329000004</v>
      </c>
      <c r="BF148" s="29">
        <f t="shared" si="21"/>
        <v>125583.79773999999</v>
      </c>
    </row>
    <row r="149" spans="2:58" ht="16.5" x14ac:dyDescent="0.3">
      <c r="B149">
        <v>74</v>
      </c>
      <c r="C149" s="23">
        <v>43100</v>
      </c>
      <c r="D149" s="29">
        <f t="shared" si="22"/>
        <v>82216389.966839999</v>
      </c>
      <c r="E149" s="29">
        <f t="shared" si="22"/>
        <v>27876257.020180002</v>
      </c>
      <c r="F149" s="29">
        <f t="shared" si="22"/>
        <v>41165646.380400002</v>
      </c>
      <c r="G149" s="29">
        <f t="shared" si="22"/>
        <v>51931575.319289997</v>
      </c>
      <c r="H149" s="29">
        <f t="shared" si="22"/>
        <v>2000483.51584</v>
      </c>
      <c r="I149" s="29">
        <f t="shared" si="22"/>
        <v>9309339.9304200001</v>
      </c>
      <c r="J149" s="29">
        <f t="shared" si="22"/>
        <v>6459153.27092</v>
      </c>
      <c r="K149" s="29">
        <f t="shared" si="22"/>
        <v>3899842.4184299996</v>
      </c>
      <c r="L149" s="29">
        <f t="shared" si="22"/>
        <v>2986366.0879899999</v>
      </c>
      <c r="M149" s="29">
        <f t="shared" si="22"/>
        <v>187758.48424000002</v>
      </c>
      <c r="P149">
        <v>74</v>
      </c>
      <c r="Q149" s="3">
        <v>43100</v>
      </c>
      <c r="R149" s="29">
        <f t="shared" si="23"/>
        <v>51931575.319289997</v>
      </c>
      <c r="S149" s="29">
        <f t="shared" si="23"/>
        <v>82216389.966839999</v>
      </c>
      <c r="T149" s="29">
        <f t="shared" si="23"/>
        <v>41165646.380400002</v>
      </c>
      <c r="U149" s="29">
        <f t="shared" si="23"/>
        <v>2721405.3268599999</v>
      </c>
      <c r="V149" s="29">
        <f t="shared" si="23"/>
        <v>374677.96127999999</v>
      </c>
      <c r="W149" s="29">
        <f t="shared" si="23"/>
        <v>3166495.2755900002</v>
      </c>
      <c r="X149" s="29">
        <f t="shared" si="23"/>
        <v>4180111.78651</v>
      </c>
      <c r="Y149" s="29">
        <f t="shared" si="23"/>
        <v>2336328.0170100001</v>
      </c>
      <c r="Z149" s="29">
        <f t="shared" si="23"/>
        <v>3151277.9587900001</v>
      </c>
      <c r="AA149" s="29">
        <f t="shared" si="23"/>
        <v>841454.27396000002</v>
      </c>
      <c r="AB149" s="29">
        <f t="shared" si="23"/>
        <v>340295.41175000003</v>
      </c>
      <c r="AC149" s="29">
        <f t="shared" si="23"/>
        <v>135530.52891999998</v>
      </c>
      <c r="AD149" s="29">
        <f t="shared" si="23"/>
        <v>115580.02735999999</v>
      </c>
      <c r="AE149" s="29">
        <f t="shared" si="23"/>
        <v>1558658.8910099999</v>
      </c>
      <c r="AF149" s="29">
        <f t="shared" si="23"/>
        <v>0</v>
      </c>
      <c r="AG149" s="29">
        <f t="shared" si="23"/>
        <v>770980.79230999993</v>
      </c>
      <c r="AH149" s="29">
        <f t="shared" si="19"/>
        <v>9376186.8946800008</v>
      </c>
      <c r="AI149" s="29">
        <f t="shared" si="19"/>
        <v>267234.72284</v>
      </c>
      <c r="AJ149" s="29">
        <f t="shared" si="19"/>
        <v>0</v>
      </c>
      <c r="AK149" s="29">
        <f t="shared" si="19"/>
        <v>784047.06380999996</v>
      </c>
      <c r="AL149" s="29">
        <f t="shared" si="19"/>
        <v>0</v>
      </c>
      <c r="AM149" s="29">
        <f t="shared" si="19"/>
        <v>0</v>
      </c>
      <c r="AN149" s="29">
        <f t="shared" si="19"/>
        <v>0</v>
      </c>
      <c r="AO149" s="29">
        <f t="shared" si="19"/>
        <v>0</v>
      </c>
      <c r="AP149" s="29">
        <f t="shared" si="19"/>
        <v>65701.211859999996</v>
      </c>
      <c r="AQ149" s="29">
        <f t="shared" si="19"/>
        <v>0</v>
      </c>
      <c r="AR149" s="29">
        <f t="shared" si="19"/>
        <v>388426.00526999997</v>
      </c>
      <c r="AS149" s="29">
        <f t="shared" si="19"/>
        <v>99933.933310000008</v>
      </c>
      <c r="AT149" s="29">
        <f t="shared" si="19"/>
        <v>39110.452929999999</v>
      </c>
      <c r="AU149" s="29">
        <f t="shared" si="19"/>
        <v>75727.789940000002</v>
      </c>
      <c r="AV149" s="29">
        <f t="shared" si="19"/>
        <v>0</v>
      </c>
      <c r="AW149" s="29">
        <f t="shared" si="19"/>
        <v>0</v>
      </c>
      <c r="AX149" s="29">
        <f t="shared" si="21"/>
        <v>323076.93031999998</v>
      </c>
      <c r="AY149" s="29">
        <f t="shared" si="21"/>
        <v>1551445.73921</v>
      </c>
      <c r="AZ149" s="29">
        <f t="shared" si="21"/>
        <v>777505.02847000002</v>
      </c>
      <c r="BA149" s="29">
        <f t="shared" si="21"/>
        <v>1566904.03324</v>
      </c>
      <c r="BB149" s="29">
        <f t="shared" si="21"/>
        <v>0</v>
      </c>
      <c r="BC149" s="29">
        <f t="shared" si="21"/>
        <v>0</v>
      </c>
      <c r="BD149" s="29">
        <f t="shared" si="21"/>
        <v>23645.610550000001</v>
      </c>
      <c r="BE149" s="29">
        <f t="shared" si="21"/>
        <v>466165.58382</v>
      </c>
      <c r="BF149" s="29">
        <f t="shared" si="21"/>
        <v>126572.81645999999</v>
      </c>
    </row>
    <row r="150" spans="2:58" ht="16.5" x14ac:dyDescent="0.3">
      <c r="B150">
        <v>75</v>
      </c>
      <c r="C150" s="23">
        <v>43131</v>
      </c>
      <c r="D150" s="29">
        <f t="shared" si="22"/>
        <v>81911006.165449992</v>
      </c>
      <c r="E150" s="29">
        <f t="shared" si="22"/>
        <v>28109107.032949999</v>
      </c>
      <c r="F150" s="29">
        <f t="shared" si="22"/>
        <v>41698343.561149999</v>
      </c>
      <c r="G150" s="29">
        <f t="shared" si="22"/>
        <v>50916264.596870005</v>
      </c>
      <c r="H150" s="29">
        <f t="shared" si="22"/>
        <v>1903121.07669</v>
      </c>
      <c r="I150" s="29">
        <f t="shared" si="22"/>
        <v>9294035.759709999</v>
      </c>
      <c r="J150" s="29">
        <f t="shared" si="22"/>
        <v>6459461.8253300004</v>
      </c>
      <c r="K150" s="29">
        <f t="shared" si="22"/>
        <v>3893750.7191900001</v>
      </c>
      <c r="L150" s="29">
        <f t="shared" si="22"/>
        <v>2938806.1675200001</v>
      </c>
      <c r="M150" s="29">
        <f t="shared" si="22"/>
        <v>197826.55393999998</v>
      </c>
      <c r="P150">
        <v>75</v>
      </c>
      <c r="Q150" s="3">
        <v>43131</v>
      </c>
      <c r="R150" s="29">
        <f t="shared" si="23"/>
        <v>50916264.596870005</v>
      </c>
      <c r="S150" s="29">
        <f t="shared" si="23"/>
        <v>81911006.165449992</v>
      </c>
      <c r="T150" s="29">
        <f t="shared" si="23"/>
        <v>41698343.561149999</v>
      </c>
      <c r="U150" s="29">
        <f t="shared" si="23"/>
        <v>2671729.1443600003</v>
      </c>
      <c r="V150" s="29">
        <f t="shared" si="23"/>
        <v>375460.43424999999</v>
      </c>
      <c r="W150" s="29">
        <f t="shared" si="23"/>
        <v>3184919.5343299997</v>
      </c>
      <c r="X150" s="29">
        <f t="shared" si="23"/>
        <v>4197689.02116</v>
      </c>
      <c r="Y150" s="29">
        <f t="shared" si="23"/>
        <v>2351688.56403</v>
      </c>
      <c r="Z150" s="29">
        <f t="shared" si="23"/>
        <v>3132880.8108999999</v>
      </c>
      <c r="AA150" s="29">
        <f t="shared" si="23"/>
        <v>843937.12021000008</v>
      </c>
      <c r="AB150" s="29">
        <f t="shared" si="23"/>
        <v>346490.12011000002</v>
      </c>
      <c r="AC150" s="29">
        <f t="shared" si="23"/>
        <v>135226.93138999998</v>
      </c>
      <c r="AD150" s="29">
        <f t="shared" si="23"/>
        <v>113738.30953</v>
      </c>
      <c r="AE150" s="29">
        <f t="shared" si="23"/>
        <v>1557998.5752000001</v>
      </c>
      <c r="AF150" s="29">
        <f t="shared" si="23"/>
        <v>0</v>
      </c>
      <c r="AG150" s="29">
        <f t="shared" si="23"/>
        <v>775040.69397999998</v>
      </c>
      <c r="AH150" s="29">
        <f t="shared" si="19"/>
        <v>9434327.4071500003</v>
      </c>
      <c r="AI150" s="29">
        <f t="shared" si="19"/>
        <v>267878.85151000001</v>
      </c>
      <c r="AJ150" s="29">
        <f t="shared" si="19"/>
        <v>0</v>
      </c>
      <c r="AK150" s="29">
        <f t="shared" si="19"/>
        <v>797807.09233000001</v>
      </c>
      <c r="AL150" s="29">
        <f t="shared" si="19"/>
        <v>0</v>
      </c>
      <c r="AM150" s="29">
        <f t="shared" si="19"/>
        <v>0</v>
      </c>
      <c r="AN150" s="29">
        <f t="shared" si="19"/>
        <v>0</v>
      </c>
      <c r="AO150" s="29">
        <f t="shared" si="19"/>
        <v>0</v>
      </c>
      <c r="AP150" s="29">
        <f t="shared" si="19"/>
        <v>63837.458939999997</v>
      </c>
      <c r="AQ150" s="29">
        <f t="shared" si="19"/>
        <v>0</v>
      </c>
      <c r="AR150" s="29">
        <f t="shared" si="19"/>
        <v>392743.54674000002</v>
      </c>
      <c r="AS150" s="29">
        <f t="shared" si="19"/>
        <v>98411.220809999999</v>
      </c>
      <c r="AT150" s="29">
        <f t="shared" si="19"/>
        <v>39454.39935</v>
      </c>
      <c r="AU150" s="29">
        <f t="shared" si="19"/>
        <v>77736.475480000008</v>
      </c>
      <c r="AV150" s="29">
        <f t="shared" si="19"/>
        <v>0</v>
      </c>
      <c r="AW150" s="29">
        <f t="shared" ref="AH150:AW173" si="24">+VLOOKUP(AW$76,$C$3:$CV$74,$P150,0)/$A$75</f>
        <v>0</v>
      </c>
      <c r="AX150" s="29">
        <f t="shared" si="21"/>
        <v>321238.00154999999</v>
      </c>
      <c r="AY150" s="29">
        <f t="shared" si="21"/>
        <v>1550484.4470899999</v>
      </c>
      <c r="AZ150" s="29">
        <f t="shared" si="21"/>
        <v>783785.6706699999</v>
      </c>
      <c r="BA150" s="29">
        <f t="shared" si="21"/>
        <v>1564448.6202199999</v>
      </c>
      <c r="BB150" s="29">
        <f t="shared" si="21"/>
        <v>0</v>
      </c>
      <c r="BC150" s="29">
        <f t="shared" si="21"/>
        <v>0</v>
      </c>
      <c r="BD150" s="29">
        <f t="shared" si="21"/>
        <v>23819.225350000001</v>
      </c>
      <c r="BE150" s="29">
        <f t="shared" si="21"/>
        <v>466279.54550000001</v>
      </c>
      <c r="BF150" s="29">
        <f t="shared" si="21"/>
        <v>128546.90045999999</v>
      </c>
    </row>
    <row r="151" spans="2:58" ht="16.5" x14ac:dyDescent="0.3">
      <c r="B151">
        <v>76</v>
      </c>
      <c r="C151" s="23">
        <v>43159</v>
      </c>
      <c r="D151" s="29">
        <f t="shared" si="22"/>
        <v>82550936.003020003</v>
      </c>
      <c r="E151" s="29">
        <f t="shared" si="22"/>
        <v>28151215.8191</v>
      </c>
      <c r="F151" s="29">
        <f t="shared" si="22"/>
        <v>42894697.827249996</v>
      </c>
      <c r="G151" s="29">
        <f t="shared" si="22"/>
        <v>50952363.216980003</v>
      </c>
      <c r="H151" s="29">
        <f t="shared" si="22"/>
        <v>1647287.2445100001</v>
      </c>
      <c r="I151" s="29">
        <f t="shared" si="22"/>
        <v>9468395.8161200006</v>
      </c>
      <c r="J151" s="29">
        <f t="shared" si="22"/>
        <v>6518916.2783199996</v>
      </c>
      <c r="K151" s="29">
        <f t="shared" si="22"/>
        <v>3885135.7746899999</v>
      </c>
      <c r="L151" s="29">
        <f t="shared" si="22"/>
        <v>2968498.7647100003</v>
      </c>
      <c r="M151" s="29">
        <f t="shared" si="22"/>
        <v>208856.17525999999</v>
      </c>
      <c r="P151">
        <v>76</v>
      </c>
      <c r="Q151" s="3">
        <v>43159</v>
      </c>
      <c r="R151" s="29">
        <f t="shared" si="23"/>
        <v>50952363.216980003</v>
      </c>
      <c r="S151" s="29">
        <f t="shared" si="23"/>
        <v>82550936.003020003</v>
      </c>
      <c r="T151" s="29">
        <f t="shared" si="23"/>
        <v>42894697.827249996</v>
      </c>
      <c r="U151" s="29">
        <f t="shared" si="23"/>
        <v>2645733.67233</v>
      </c>
      <c r="V151" s="29">
        <f t="shared" si="23"/>
        <v>373078.17813999997</v>
      </c>
      <c r="W151" s="29">
        <f t="shared" si="23"/>
        <v>3233583.9566599997</v>
      </c>
      <c r="X151" s="29">
        <f t="shared" si="23"/>
        <v>4222388.8257499998</v>
      </c>
      <c r="Y151" s="29">
        <f t="shared" si="23"/>
        <v>2386715.6146399998</v>
      </c>
      <c r="Z151" s="29">
        <f t="shared" si="23"/>
        <v>3175655.4744899999</v>
      </c>
      <c r="AA151" s="29">
        <f t="shared" si="23"/>
        <v>855917.84435999999</v>
      </c>
      <c r="AB151" s="29">
        <f t="shared" si="23"/>
        <v>352553.93601</v>
      </c>
      <c r="AC151" s="29">
        <f t="shared" si="23"/>
        <v>135146.89609999998</v>
      </c>
      <c r="AD151" s="29">
        <f t="shared" si="23"/>
        <v>114077.43711</v>
      </c>
      <c r="AE151" s="29">
        <f t="shared" si="23"/>
        <v>1561403.44471</v>
      </c>
      <c r="AF151" s="29">
        <f t="shared" si="23"/>
        <v>0</v>
      </c>
      <c r="AG151" s="29">
        <f t="shared" si="23"/>
        <v>783081.60244000005</v>
      </c>
      <c r="AH151" s="29">
        <f t="shared" si="24"/>
        <v>9511929.2574400008</v>
      </c>
      <c r="AI151" s="29">
        <f t="shared" si="24"/>
        <v>269455.17291000002</v>
      </c>
      <c r="AJ151" s="29">
        <f t="shared" si="24"/>
        <v>0</v>
      </c>
      <c r="AK151" s="29">
        <f t="shared" si="24"/>
        <v>802582.31134000001</v>
      </c>
      <c r="AL151" s="29">
        <f t="shared" si="24"/>
        <v>0</v>
      </c>
      <c r="AM151" s="29">
        <f t="shared" si="24"/>
        <v>0</v>
      </c>
      <c r="AN151" s="29">
        <f t="shared" si="24"/>
        <v>0</v>
      </c>
      <c r="AO151" s="29">
        <f t="shared" si="24"/>
        <v>0</v>
      </c>
      <c r="AP151" s="29">
        <f t="shared" si="24"/>
        <v>62605.445209999998</v>
      </c>
      <c r="AQ151" s="29">
        <f t="shared" si="24"/>
        <v>0</v>
      </c>
      <c r="AR151" s="29">
        <f t="shared" si="24"/>
        <v>399877.97279999999</v>
      </c>
      <c r="AS151" s="29">
        <f t="shared" si="24"/>
        <v>98592.476360000001</v>
      </c>
      <c r="AT151" s="29">
        <f t="shared" si="24"/>
        <v>40124.510139999999</v>
      </c>
      <c r="AU151" s="29">
        <f t="shared" si="24"/>
        <v>78845.301569999996</v>
      </c>
      <c r="AV151" s="29">
        <f t="shared" si="24"/>
        <v>0</v>
      </c>
      <c r="AW151" s="29">
        <f t="shared" si="24"/>
        <v>0</v>
      </c>
      <c r="AX151" s="29">
        <f t="shared" si="21"/>
        <v>321704.18862000003</v>
      </c>
      <c r="AY151" s="29">
        <f t="shared" si="21"/>
        <v>1568795.10216</v>
      </c>
      <c r="AZ151" s="29">
        <f t="shared" si="21"/>
        <v>795231.92372000008</v>
      </c>
      <c r="BA151" s="29">
        <f t="shared" si="21"/>
        <v>1563884.89693</v>
      </c>
      <c r="BB151" s="29">
        <f t="shared" si="21"/>
        <v>0</v>
      </c>
      <c r="BC151" s="29">
        <f t="shared" si="21"/>
        <v>0</v>
      </c>
      <c r="BD151" s="29">
        <f t="shared" si="21"/>
        <v>23928.24496</v>
      </c>
      <c r="BE151" s="29">
        <f t="shared" si="21"/>
        <v>478572.37183999998</v>
      </c>
      <c r="BF151" s="29">
        <f t="shared" si="21"/>
        <v>131730.0528</v>
      </c>
    </row>
    <row r="152" spans="2:58" ht="16.5" x14ac:dyDescent="0.3">
      <c r="B152">
        <v>77</v>
      </c>
      <c r="C152" s="23">
        <v>43190</v>
      </c>
      <c r="D152" s="29">
        <f t="shared" si="22"/>
        <v>82736893.874960005</v>
      </c>
      <c r="E152" s="29">
        <f t="shared" si="22"/>
        <v>28519789.871439997</v>
      </c>
      <c r="F152" s="29">
        <f t="shared" si="22"/>
        <v>43392060.650510006</v>
      </c>
      <c r="G152" s="29">
        <f t="shared" si="22"/>
        <v>52057967.570430003</v>
      </c>
      <c r="H152" s="29">
        <f t="shared" si="22"/>
        <v>1713346.57326</v>
      </c>
      <c r="I152" s="29">
        <f t="shared" si="22"/>
        <v>9484213.1669699997</v>
      </c>
      <c r="J152" s="29">
        <f t="shared" si="22"/>
        <v>6476913.6043599993</v>
      </c>
      <c r="K152" s="29">
        <f t="shared" si="22"/>
        <v>3743237.2026900002</v>
      </c>
      <c r="L152" s="29">
        <f t="shared" si="22"/>
        <v>3023941.6826500003</v>
      </c>
      <c r="M152" s="29">
        <f t="shared" si="22"/>
        <v>204100.47933</v>
      </c>
      <c r="P152">
        <v>77</v>
      </c>
      <c r="Q152" s="3">
        <v>43190</v>
      </c>
      <c r="R152" s="29">
        <f t="shared" si="23"/>
        <v>52057967.570430003</v>
      </c>
      <c r="S152" s="29">
        <f t="shared" si="23"/>
        <v>82736893.874960005</v>
      </c>
      <c r="T152" s="29">
        <f t="shared" si="23"/>
        <v>43392060.650510006</v>
      </c>
      <c r="U152" s="29">
        <f t="shared" si="23"/>
        <v>2625574.5903400001</v>
      </c>
      <c r="V152" s="29">
        <f t="shared" si="23"/>
        <v>367682.97476999997</v>
      </c>
      <c r="W152" s="29">
        <f t="shared" si="23"/>
        <v>3280578.8351400001</v>
      </c>
      <c r="X152" s="29">
        <f t="shared" si="23"/>
        <v>4266775.2965700002</v>
      </c>
      <c r="Y152" s="29">
        <f t="shared" si="23"/>
        <v>2407680.0857699998</v>
      </c>
      <c r="Z152" s="29">
        <f t="shared" si="23"/>
        <v>3205320.9308699998</v>
      </c>
      <c r="AA152" s="29">
        <f t="shared" si="23"/>
        <v>865990.00252999994</v>
      </c>
      <c r="AB152" s="29">
        <f t="shared" si="23"/>
        <v>352046.28441000002</v>
      </c>
      <c r="AC152" s="29">
        <f t="shared" si="23"/>
        <v>135345.91694</v>
      </c>
      <c r="AD152" s="29">
        <f t="shared" si="23"/>
        <v>112875.93458</v>
      </c>
      <c r="AE152" s="29">
        <f t="shared" si="23"/>
        <v>1557396.65723</v>
      </c>
      <c r="AF152" s="29">
        <f t="shared" si="23"/>
        <v>0</v>
      </c>
      <c r="AG152" s="29">
        <f t="shared" si="23"/>
        <v>791272.43015000003</v>
      </c>
      <c r="AH152" s="29">
        <f t="shared" si="24"/>
        <v>9552560.8532400001</v>
      </c>
      <c r="AI152" s="29">
        <f t="shared" si="24"/>
        <v>269752.56213999999</v>
      </c>
      <c r="AJ152" s="29">
        <f t="shared" si="24"/>
        <v>0</v>
      </c>
      <c r="AK152" s="29">
        <f t="shared" si="24"/>
        <v>790758.31265999994</v>
      </c>
      <c r="AL152" s="29">
        <f t="shared" si="24"/>
        <v>0</v>
      </c>
      <c r="AM152" s="29">
        <f t="shared" si="24"/>
        <v>0</v>
      </c>
      <c r="AN152" s="29">
        <f t="shared" si="24"/>
        <v>0</v>
      </c>
      <c r="AO152" s="29">
        <f t="shared" si="24"/>
        <v>0</v>
      </c>
      <c r="AP152" s="29">
        <f t="shared" si="24"/>
        <v>62168.850619999997</v>
      </c>
      <c r="AQ152" s="29">
        <f t="shared" si="24"/>
        <v>0</v>
      </c>
      <c r="AR152" s="29">
        <f t="shared" si="24"/>
        <v>405589.77707999997</v>
      </c>
      <c r="AS152" s="29">
        <f t="shared" si="24"/>
        <v>100799.26196999999</v>
      </c>
      <c r="AT152" s="29">
        <f t="shared" si="24"/>
        <v>40823.893349999998</v>
      </c>
      <c r="AU152" s="29">
        <f t="shared" si="24"/>
        <v>79587.143599999996</v>
      </c>
      <c r="AV152" s="29">
        <f t="shared" si="24"/>
        <v>0</v>
      </c>
      <c r="AW152" s="29">
        <f t="shared" si="24"/>
        <v>0</v>
      </c>
      <c r="AX152" s="29">
        <f t="shared" si="21"/>
        <v>323685.49726999999</v>
      </c>
      <c r="AY152" s="29">
        <f t="shared" si="21"/>
        <v>1601574.635</v>
      </c>
      <c r="AZ152" s="29">
        <f t="shared" si="21"/>
        <v>808989.43660000002</v>
      </c>
      <c r="BA152" s="29">
        <f t="shared" si="21"/>
        <v>1565445.8799700001</v>
      </c>
      <c r="BB152" s="29">
        <f t="shared" si="21"/>
        <v>0</v>
      </c>
      <c r="BC152" s="29">
        <f t="shared" si="21"/>
        <v>0</v>
      </c>
      <c r="BD152" s="29">
        <f t="shared" si="21"/>
        <v>23773.518239999998</v>
      </c>
      <c r="BE152" s="29">
        <f t="shared" si="21"/>
        <v>499070.53412999999</v>
      </c>
      <c r="BF152" s="29">
        <f t="shared" si="21"/>
        <v>132563.00615</v>
      </c>
    </row>
    <row r="153" spans="2:58" ht="16.5" x14ac:dyDescent="0.3">
      <c r="B153">
        <v>78</v>
      </c>
      <c r="C153" s="23">
        <v>43220</v>
      </c>
      <c r="D153" s="29">
        <f t="shared" si="22"/>
        <v>83897551.157820001</v>
      </c>
      <c r="E153" s="29">
        <f t="shared" si="22"/>
        <v>29325580.36045</v>
      </c>
      <c r="F153" s="29">
        <f t="shared" si="22"/>
        <v>44281457.756550007</v>
      </c>
      <c r="G153" s="29">
        <f t="shared" si="22"/>
        <v>51884751.347460002</v>
      </c>
      <c r="H153" s="29">
        <f t="shared" si="22"/>
        <v>1759126.63634</v>
      </c>
      <c r="I153" s="29">
        <f t="shared" si="22"/>
        <v>9636539.7840100005</v>
      </c>
      <c r="J153" s="29">
        <f t="shared" si="22"/>
        <v>6645901.0766000003</v>
      </c>
      <c r="K153" s="29">
        <f t="shared" si="22"/>
        <v>3784553.0127699999</v>
      </c>
      <c r="L153" s="29">
        <f t="shared" si="22"/>
        <v>3192126.5178499999</v>
      </c>
      <c r="M153" s="29">
        <f t="shared" si="22"/>
        <v>160113.47644</v>
      </c>
      <c r="P153">
        <v>78</v>
      </c>
      <c r="Q153" s="3">
        <v>43220</v>
      </c>
      <c r="R153" s="29">
        <f t="shared" si="23"/>
        <v>51884751.347460002</v>
      </c>
      <c r="S153" s="29">
        <f t="shared" si="23"/>
        <v>83897551.157820001</v>
      </c>
      <c r="T153" s="29">
        <f t="shared" si="23"/>
        <v>44281457.756550007</v>
      </c>
      <c r="U153" s="29">
        <f t="shared" si="23"/>
        <v>2594526.5141799999</v>
      </c>
      <c r="V153" s="29">
        <f t="shared" si="23"/>
        <v>369405.41460000002</v>
      </c>
      <c r="W153" s="29">
        <f t="shared" si="23"/>
        <v>3310197.4565900001</v>
      </c>
      <c r="X153" s="29">
        <f t="shared" si="23"/>
        <v>4309194.2041800003</v>
      </c>
      <c r="Y153" s="29">
        <f t="shared" si="23"/>
        <v>2442938.83134</v>
      </c>
      <c r="Z153" s="29">
        <f t="shared" si="23"/>
        <v>3246284.7493600002</v>
      </c>
      <c r="AA153" s="29">
        <f t="shared" si="23"/>
        <v>873510.96363000001</v>
      </c>
      <c r="AB153" s="29">
        <f t="shared" si="23"/>
        <v>357758.33935000002</v>
      </c>
      <c r="AC153" s="29">
        <f t="shared" si="23"/>
        <v>135072.95890999999</v>
      </c>
      <c r="AD153" s="29">
        <f t="shared" si="23"/>
        <v>112605.51306999999</v>
      </c>
      <c r="AE153" s="29">
        <f t="shared" si="23"/>
        <v>1559484.8820499999</v>
      </c>
      <c r="AF153" s="29">
        <f t="shared" si="23"/>
        <v>0</v>
      </c>
      <c r="AG153" s="29">
        <f t="shared" si="23"/>
        <v>799316.29887000006</v>
      </c>
      <c r="AH153" s="29">
        <f t="shared" si="24"/>
        <v>9622726.9236699995</v>
      </c>
      <c r="AI153" s="29">
        <f t="shared" si="24"/>
        <v>268777.19349999999</v>
      </c>
      <c r="AJ153" s="29">
        <f t="shared" si="24"/>
        <v>0</v>
      </c>
      <c r="AK153" s="29">
        <f t="shared" si="24"/>
        <v>789975.55628999998</v>
      </c>
      <c r="AL153" s="29">
        <f t="shared" si="24"/>
        <v>0</v>
      </c>
      <c r="AM153" s="29">
        <f t="shared" si="24"/>
        <v>0</v>
      </c>
      <c r="AN153" s="29">
        <f t="shared" si="24"/>
        <v>0</v>
      </c>
      <c r="AO153" s="29">
        <f t="shared" si="24"/>
        <v>0</v>
      </c>
      <c r="AP153" s="29">
        <f t="shared" si="24"/>
        <v>61732.093580000001</v>
      </c>
      <c r="AQ153" s="29">
        <f t="shared" si="24"/>
        <v>0</v>
      </c>
      <c r="AR153" s="29">
        <f t="shared" si="24"/>
        <v>414730.81183999998</v>
      </c>
      <c r="AS153" s="29">
        <f t="shared" si="24"/>
        <v>102220.13154</v>
      </c>
      <c r="AT153" s="29">
        <f t="shared" si="24"/>
        <v>40445.543610000001</v>
      </c>
      <c r="AU153" s="29">
        <f t="shared" si="24"/>
        <v>80341.688040000008</v>
      </c>
      <c r="AV153" s="29">
        <f t="shared" si="24"/>
        <v>0</v>
      </c>
      <c r="AW153" s="29">
        <f t="shared" si="24"/>
        <v>0</v>
      </c>
      <c r="AX153" s="29">
        <f t="shared" si="21"/>
        <v>323621.94372000004</v>
      </c>
      <c r="AY153" s="29">
        <f t="shared" si="21"/>
        <v>1627309.0064000001</v>
      </c>
      <c r="AZ153" s="29">
        <f t="shared" si="21"/>
        <v>822659.88136999996</v>
      </c>
      <c r="BA153" s="29">
        <f t="shared" si="21"/>
        <v>1573462.97633</v>
      </c>
      <c r="BB153" s="29">
        <f t="shared" si="21"/>
        <v>0</v>
      </c>
      <c r="BC153" s="29">
        <f t="shared" si="21"/>
        <v>0</v>
      </c>
      <c r="BD153" s="29">
        <f t="shared" si="21"/>
        <v>24393.940050000001</v>
      </c>
      <c r="BE153" s="29">
        <f t="shared" si="21"/>
        <v>518529.18648000003</v>
      </c>
      <c r="BF153" s="29">
        <f t="shared" si="21"/>
        <v>135492.96492</v>
      </c>
    </row>
    <row r="154" spans="2:58" ht="16.5" x14ac:dyDescent="0.3">
      <c r="B154">
        <v>79</v>
      </c>
      <c r="C154" s="23">
        <v>43251</v>
      </c>
      <c r="D154" s="29">
        <f t="shared" si="22"/>
        <v>84721358.195610002</v>
      </c>
      <c r="E154" s="29">
        <f t="shared" si="22"/>
        <v>29978762.736419998</v>
      </c>
      <c r="F154" s="29">
        <f t="shared" si="22"/>
        <v>44827345.370949998</v>
      </c>
      <c r="G154" s="29">
        <f t="shared" si="22"/>
        <v>52305997.137040004</v>
      </c>
      <c r="H154" s="29">
        <f t="shared" si="22"/>
        <v>2046972.4756700001</v>
      </c>
      <c r="I154" s="29">
        <f t="shared" si="22"/>
        <v>9747834.8288199995</v>
      </c>
      <c r="J154" s="29">
        <f t="shared" si="22"/>
        <v>6790715.9418199994</v>
      </c>
      <c r="K154" s="29">
        <f t="shared" si="22"/>
        <v>3770172.44246</v>
      </c>
      <c r="L154" s="29">
        <f t="shared" si="22"/>
        <v>3306792.9796100003</v>
      </c>
      <c r="M154" s="29">
        <f t="shared" si="22"/>
        <v>205871.55132</v>
      </c>
      <c r="P154">
        <v>79</v>
      </c>
      <c r="Q154" s="3">
        <v>43251</v>
      </c>
      <c r="R154" s="29">
        <f t="shared" si="23"/>
        <v>52305997.137040004</v>
      </c>
      <c r="S154" s="29">
        <f t="shared" si="23"/>
        <v>84721358.195610002</v>
      </c>
      <c r="T154" s="29">
        <f t="shared" si="23"/>
        <v>44827345.370949998</v>
      </c>
      <c r="U154" s="29">
        <f t="shared" si="23"/>
        <v>2531297.3216599999</v>
      </c>
      <c r="V154" s="29">
        <f t="shared" si="23"/>
        <v>368892.1752</v>
      </c>
      <c r="W154" s="29">
        <f t="shared" si="23"/>
        <v>3342063.0467699999</v>
      </c>
      <c r="X154" s="29">
        <f t="shared" si="23"/>
        <v>4352458.6902600005</v>
      </c>
      <c r="Y154" s="29">
        <f t="shared" si="23"/>
        <v>2484642.9675799999</v>
      </c>
      <c r="Z154" s="29">
        <f t="shared" si="23"/>
        <v>3293908.95866</v>
      </c>
      <c r="AA154" s="29">
        <f t="shared" si="23"/>
        <v>886235.61819000007</v>
      </c>
      <c r="AB154" s="29">
        <f t="shared" si="23"/>
        <v>358890.27374000003</v>
      </c>
      <c r="AC154" s="29">
        <f t="shared" si="23"/>
        <v>134474.77367</v>
      </c>
      <c r="AD154" s="29">
        <f t="shared" si="23"/>
        <v>112678.52718999999</v>
      </c>
      <c r="AE154" s="29">
        <f t="shared" si="23"/>
        <v>1554474.2324400002</v>
      </c>
      <c r="AF154" s="29">
        <f t="shared" si="23"/>
        <v>0</v>
      </c>
      <c r="AG154" s="29">
        <f t="shared" si="23"/>
        <v>808748.56507000001</v>
      </c>
      <c r="AH154" s="29">
        <f t="shared" si="24"/>
        <v>9689542.8875200003</v>
      </c>
      <c r="AI154" s="29">
        <f t="shared" si="24"/>
        <v>269032.34036000003</v>
      </c>
      <c r="AJ154" s="29">
        <f t="shared" si="24"/>
        <v>0</v>
      </c>
      <c r="AK154" s="29">
        <f t="shared" si="24"/>
        <v>787845.26891999994</v>
      </c>
      <c r="AL154" s="29">
        <f t="shared" si="24"/>
        <v>0</v>
      </c>
      <c r="AM154" s="29">
        <f t="shared" si="24"/>
        <v>0</v>
      </c>
      <c r="AN154" s="29">
        <f t="shared" si="24"/>
        <v>0</v>
      </c>
      <c r="AO154" s="29">
        <f t="shared" si="24"/>
        <v>0</v>
      </c>
      <c r="AP154" s="29">
        <f t="shared" si="24"/>
        <v>62031.407670000001</v>
      </c>
      <c r="AQ154" s="29">
        <f t="shared" si="24"/>
        <v>0</v>
      </c>
      <c r="AR154" s="29">
        <f t="shared" si="24"/>
        <v>422791.48197000002</v>
      </c>
      <c r="AS154" s="29">
        <f t="shared" si="24"/>
        <v>103408.33291</v>
      </c>
      <c r="AT154" s="29">
        <f t="shared" si="24"/>
        <v>40511.659350000002</v>
      </c>
      <c r="AU154" s="29">
        <f t="shared" si="24"/>
        <v>81084.393489999988</v>
      </c>
      <c r="AV154" s="29">
        <f t="shared" si="24"/>
        <v>0</v>
      </c>
      <c r="AW154" s="29">
        <f t="shared" si="24"/>
        <v>0</v>
      </c>
      <c r="AX154" s="29">
        <f t="shared" si="21"/>
        <v>323637.4828</v>
      </c>
      <c r="AY154" s="29">
        <f t="shared" si="21"/>
        <v>1652038.1431300002</v>
      </c>
      <c r="AZ154" s="29">
        <f t="shared" si="21"/>
        <v>827598.91820000007</v>
      </c>
      <c r="BA154" s="29">
        <f t="shared" si="21"/>
        <v>1584068.80424</v>
      </c>
      <c r="BB154" s="29">
        <f t="shared" si="21"/>
        <v>0</v>
      </c>
      <c r="BC154" s="29">
        <f t="shared" si="21"/>
        <v>0</v>
      </c>
      <c r="BD154" s="29">
        <f t="shared" si="21"/>
        <v>24575.417109999999</v>
      </c>
      <c r="BE154" s="29">
        <f t="shared" si="21"/>
        <v>525695.62158000004</v>
      </c>
      <c r="BF154" s="29">
        <f t="shared" si="21"/>
        <v>136752.91365999999</v>
      </c>
    </row>
    <row r="155" spans="2:58" ht="16.5" x14ac:dyDescent="0.3">
      <c r="B155">
        <v>80</v>
      </c>
      <c r="C155" s="23">
        <v>43281</v>
      </c>
      <c r="D155" s="29">
        <f t="shared" si="22"/>
        <v>84219373.669460014</v>
      </c>
      <c r="E155" s="29">
        <f t="shared" si="22"/>
        <v>30137880.19909</v>
      </c>
      <c r="F155" s="29">
        <f t="shared" si="22"/>
        <v>45130723.025449999</v>
      </c>
      <c r="G155" s="29">
        <f t="shared" si="22"/>
        <v>53148233.654339999</v>
      </c>
      <c r="H155" s="29">
        <f t="shared" si="22"/>
        <v>2159800.9892299999</v>
      </c>
      <c r="I155" s="29">
        <f t="shared" si="22"/>
        <v>9861771.1981700007</v>
      </c>
      <c r="J155" s="29">
        <f t="shared" si="22"/>
        <v>6904751.7020100001</v>
      </c>
      <c r="K155" s="29">
        <f t="shared" si="22"/>
        <v>3718326.0431900001</v>
      </c>
      <c r="L155" s="29">
        <f t="shared" si="22"/>
        <v>3407759.6468699998</v>
      </c>
      <c r="M155" s="29">
        <f t="shared" si="22"/>
        <v>260031.34612</v>
      </c>
      <c r="P155">
        <v>80</v>
      </c>
      <c r="Q155" s="3">
        <v>43281</v>
      </c>
      <c r="R155" s="29">
        <f t="shared" si="23"/>
        <v>53148233.654339999</v>
      </c>
      <c r="S155" s="29">
        <f t="shared" si="23"/>
        <v>84219373.669460014</v>
      </c>
      <c r="T155" s="29">
        <f t="shared" si="23"/>
        <v>45130723.025449999</v>
      </c>
      <c r="U155" s="29">
        <f t="shared" si="23"/>
        <v>2481090.32761</v>
      </c>
      <c r="V155" s="29">
        <f t="shared" si="23"/>
        <v>367123.19306000002</v>
      </c>
      <c r="W155" s="29">
        <f t="shared" si="23"/>
        <v>3346337.3695700001</v>
      </c>
      <c r="X155" s="29">
        <f t="shared" si="23"/>
        <v>4391205.1230299994</v>
      </c>
      <c r="Y155" s="29">
        <f t="shared" si="23"/>
        <v>2504251.0934299999</v>
      </c>
      <c r="Z155" s="29">
        <f t="shared" si="23"/>
        <v>3335642.1336399997</v>
      </c>
      <c r="AA155" s="29">
        <f t="shared" si="23"/>
        <v>883732.8396699999</v>
      </c>
      <c r="AB155" s="29">
        <f t="shared" si="23"/>
        <v>358621.60362000001</v>
      </c>
      <c r="AC155" s="29">
        <f t="shared" si="23"/>
        <v>130124.83265000001</v>
      </c>
      <c r="AD155" s="29">
        <f t="shared" si="23"/>
        <v>112275.44598999999</v>
      </c>
      <c r="AE155" s="29">
        <f t="shared" si="23"/>
        <v>1551939.68655</v>
      </c>
      <c r="AF155" s="29">
        <f t="shared" si="23"/>
        <v>0</v>
      </c>
      <c r="AG155" s="29">
        <f t="shared" si="23"/>
        <v>813700.98326000001</v>
      </c>
      <c r="AH155" s="29">
        <f t="shared" si="24"/>
        <v>9709014.4978</v>
      </c>
      <c r="AI155" s="29">
        <f t="shared" si="24"/>
        <v>266118.29661999998</v>
      </c>
      <c r="AJ155" s="29">
        <f t="shared" si="24"/>
        <v>0</v>
      </c>
      <c r="AK155" s="29">
        <f t="shared" si="24"/>
        <v>767666.54154000001</v>
      </c>
      <c r="AL155" s="29">
        <f t="shared" si="24"/>
        <v>0</v>
      </c>
      <c r="AM155" s="29">
        <f t="shared" si="24"/>
        <v>0</v>
      </c>
      <c r="AN155" s="29">
        <f t="shared" si="24"/>
        <v>0</v>
      </c>
      <c r="AO155" s="29">
        <f t="shared" si="24"/>
        <v>0</v>
      </c>
      <c r="AP155" s="29">
        <f t="shared" si="24"/>
        <v>61192.329869999994</v>
      </c>
      <c r="AQ155" s="29">
        <f t="shared" si="24"/>
        <v>0</v>
      </c>
      <c r="AR155" s="29">
        <f t="shared" si="24"/>
        <v>426889.64461999998</v>
      </c>
      <c r="AS155" s="29">
        <f t="shared" si="24"/>
        <v>104916.31595999999</v>
      </c>
      <c r="AT155" s="29">
        <f t="shared" si="24"/>
        <v>40084.22236</v>
      </c>
      <c r="AU155" s="29">
        <f t="shared" si="24"/>
        <v>80819.558150000012</v>
      </c>
      <c r="AV155" s="29">
        <f t="shared" si="24"/>
        <v>0</v>
      </c>
      <c r="AW155" s="29">
        <f t="shared" si="24"/>
        <v>0</v>
      </c>
      <c r="AX155" s="29">
        <f t="shared" si="21"/>
        <v>322843.45030000003</v>
      </c>
      <c r="AY155" s="29">
        <f t="shared" si="21"/>
        <v>1681315.5031400002</v>
      </c>
      <c r="AZ155" s="29">
        <f t="shared" si="21"/>
        <v>833434.56247999996</v>
      </c>
      <c r="BA155" s="29">
        <f t="shared" si="21"/>
        <v>1582210.3388599998</v>
      </c>
      <c r="BB155" s="29">
        <f t="shared" si="21"/>
        <v>0</v>
      </c>
      <c r="BC155" s="29">
        <f t="shared" si="21"/>
        <v>0</v>
      </c>
      <c r="BD155" s="29">
        <f t="shared" si="21"/>
        <v>24464.20289</v>
      </c>
      <c r="BE155" s="29">
        <f t="shared" si="21"/>
        <v>536404.17298000003</v>
      </c>
      <c r="BF155" s="29">
        <f t="shared" si="21"/>
        <v>136818.01319999999</v>
      </c>
    </row>
    <row r="156" spans="2:58" ht="16.5" x14ac:dyDescent="0.3">
      <c r="B156">
        <v>81</v>
      </c>
      <c r="C156" s="23">
        <v>43312</v>
      </c>
      <c r="D156" s="29">
        <f t="shared" si="22"/>
        <v>84731615.139899999</v>
      </c>
      <c r="E156" s="29">
        <f t="shared" si="22"/>
        <v>30238395.162189998</v>
      </c>
      <c r="F156" s="29">
        <f t="shared" si="22"/>
        <v>45403805.906510003</v>
      </c>
      <c r="G156" s="29">
        <f t="shared" si="22"/>
        <v>52881030.567290001</v>
      </c>
      <c r="H156" s="29">
        <f t="shared" si="22"/>
        <v>2329821.3901</v>
      </c>
      <c r="I156" s="29">
        <f t="shared" si="22"/>
        <v>9874828.2940400001</v>
      </c>
      <c r="J156" s="29">
        <f t="shared" si="22"/>
        <v>6933504.84418</v>
      </c>
      <c r="K156" s="29">
        <f t="shared" si="22"/>
        <v>3734175.3740500002</v>
      </c>
      <c r="L156" s="29">
        <f t="shared" si="22"/>
        <v>3431144.2119899997</v>
      </c>
      <c r="M156" s="29">
        <f t="shared" si="22"/>
        <v>327442.46642000001</v>
      </c>
      <c r="P156">
        <v>81</v>
      </c>
      <c r="Q156" s="3">
        <v>43312</v>
      </c>
      <c r="R156" s="29">
        <f t="shared" si="23"/>
        <v>52881030.567290001</v>
      </c>
      <c r="S156" s="29">
        <f t="shared" si="23"/>
        <v>84731615.139899999</v>
      </c>
      <c r="T156" s="29">
        <f t="shared" si="23"/>
        <v>45403805.906510003</v>
      </c>
      <c r="U156" s="29">
        <f t="shared" si="23"/>
        <v>2433629.5004000003</v>
      </c>
      <c r="V156" s="29">
        <f t="shared" si="23"/>
        <v>367634.93325</v>
      </c>
      <c r="W156" s="29">
        <f t="shared" si="23"/>
        <v>3332691.81158</v>
      </c>
      <c r="X156" s="29">
        <f t="shared" si="23"/>
        <v>4412629.9776599994</v>
      </c>
      <c r="Y156" s="29">
        <f t="shared" si="23"/>
        <v>2540214.22119</v>
      </c>
      <c r="Z156" s="29">
        <f t="shared" si="23"/>
        <v>3371841.01724</v>
      </c>
      <c r="AA156" s="29">
        <f t="shared" si="23"/>
        <v>900889.02454000001</v>
      </c>
      <c r="AB156" s="29">
        <f t="shared" si="23"/>
        <v>360306.60664000001</v>
      </c>
      <c r="AC156" s="29">
        <f t="shared" si="23"/>
        <v>128724.97886</v>
      </c>
      <c r="AD156" s="29">
        <f t="shared" si="23"/>
        <v>109601.871</v>
      </c>
      <c r="AE156" s="29">
        <f t="shared" si="23"/>
        <v>1543032.5755399999</v>
      </c>
      <c r="AF156" s="29">
        <f t="shared" si="23"/>
        <v>0</v>
      </c>
      <c r="AG156" s="29">
        <f t="shared" si="23"/>
        <v>818488.25033000007</v>
      </c>
      <c r="AH156" s="29">
        <f t="shared" si="24"/>
        <v>9671664.8399999999</v>
      </c>
      <c r="AI156" s="29">
        <f t="shared" si="24"/>
        <v>265793.69269</v>
      </c>
      <c r="AJ156" s="29">
        <f t="shared" si="24"/>
        <v>0</v>
      </c>
      <c r="AK156" s="29">
        <f t="shared" si="24"/>
        <v>772057.50355999998</v>
      </c>
      <c r="AL156" s="29">
        <f t="shared" si="24"/>
        <v>0</v>
      </c>
      <c r="AM156" s="29">
        <f t="shared" si="24"/>
        <v>0</v>
      </c>
      <c r="AN156" s="29">
        <f t="shared" si="24"/>
        <v>0</v>
      </c>
      <c r="AO156" s="29">
        <f t="shared" si="24"/>
        <v>0</v>
      </c>
      <c r="AP156" s="29">
        <f t="shared" si="24"/>
        <v>61001.957900000001</v>
      </c>
      <c r="AQ156" s="29">
        <f t="shared" si="24"/>
        <v>0</v>
      </c>
      <c r="AR156" s="29">
        <f t="shared" si="24"/>
        <v>434018.36272999999</v>
      </c>
      <c r="AS156" s="29">
        <f t="shared" si="24"/>
        <v>105484.9807</v>
      </c>
      <c r="AT156" s="29">
        <f t="shared" si="24"/>
        <v>39272.084799999997</v>
      </c>
      <c r="AU156" s="29">
        <f t="shared" si="24"/>
        <v>82385.385479999997</v>
      </c>
      <c r="AV156" s="29">
        <f t="shared" si="24"/>
        <v>0</v>
      </c>
      <c r="AW156" s="29">
        <f t="shared" si="24"/>
        <v>0</v>
      </c>
      <c r="AX156" s="29">
        <f t="shared" si="21"/>
        <v>325593.06430000003</v>
      </c>
      <c r="AY156" s="29">
        <f t="shared" si="21"/>
        <v>1731877.85234</v>
      </c>
      <c r="AZ156" s="29">
        <f t="shared" si="21"/>
        <v>832463.68007</v>
      </c>
      <c r="BA156" s="29">
        <f t="shared" si="21"/>
        <v>1585970.38411</v>
      </c>
      <c r="BB156" s="29">
        <f t="shared" si="21"/>
        <v>0</v>
      </c>
      <c r="BC156" s="29">
        <f t="shared" si="21"/>
        <v>0</v>
      </c>
      <c r="BD156" s="29">
        <f t="shared" si="21"/>
        <v>24584.932149999997</v>
      </c>
      <c r="BE156" s="29">
        <f t="shared" si="21"/>
        <v>553289.79275000002</v>
      </c>
      <c r="BF156" s="29">
        <f t="shared" si="21"/>
        <v>136704.53555999999</v>
      </c>
    </row>
    <row r="157" spans="2:58" ht="16.5" x14ac:dyDescent="0.3">
      <c r="B157">
        <v>82</v>
      </c>
      <c r="C157" s="23">
        <v>43343</v>
      </c>
      <c r="D157" s="29">
        <f t="shared" si="22"/>
        <v>85837695.465009987</v>
      </c>
      <c r="E157" s="29">
        <f t="shared" si="22"/>
        <v>30350839.742229998</v>
      </c>
      <c r="F157" s="29">
        <f t="shared" si="22"/>
        <v>45087803.109550007</v>
      </c>
      <c r="G157" s="29">
        <f t="shared" si="22"/>
        <v>52716278.292259999</v>
      </c>
      <c r="H157" s="29">
        <f t="shared" si="22"/>
        <v>2727063.3229399999</v>
      </c>
      <c r="I157" s="29">
        <f t="shared" si="22"/>
        <v>9963478.3251200002</v>
      </c>
      <c r="J157" s="29">
        <f t="shared" si="22"/>
        <v>7031152.2952100001</v>
      </c>
      <c r="K157" s="29">
        <f t="shared" si="22"/>
        <v>3738452.5981399999</v>
      </c>
      <c r="L157" s="29">
        <f t="shared" si="22"/>
        <v>3462650.4066399997</v>
      </c>
      <c r="M157" s="29">
        <f t="shared" si="22"/>
        <v>344918.86375000002</v>
      </c>
      <c r="P157">
        <v>82</v>
      </c>
      <c r="Q157" s="3">
        <v>43343</v>
      </c>
      <c r="R157" s="29">
        <f t="shared" si="23"/>
        <v>52716278.292259999</v>
      </c>
      <c r="S157" s="29">
        <f t="shared" si="23"/>
        <v>85837695.465009987</v>
      </c>
      <c r="T157" s="29">
        <f t="shared" si="23"/>
        <v>45087803.109550007</v>
      </c>
      <c r="U157" s="29">
        <f t="shared" si="23"/>
        <v>2395197.53119</v>
      </c>
      <c r="V157" s="29">
        <f t="shared" si="23"/>
        <v>376401.36777999997</v>
      </c>
      <c r="W157" s="29">
        <f t="shared" si="23"/>
        <v>3386889.60066</v>
      </c>
      <c r="X157" s="29">
        <f t="shared" si="23"/>
        <v>4442196.90594</v>
      </c>
      <c r="Y157" s="29">
        <f t="shared" si="23"/>
        <v>2577373.9338499997</v>
      </c>
      <c r="Z157" s="29">
        <f t="shared" si="23"/>
        <v>3404392.9470600002</v>
      </c>
      <c r="AA157" s="29">
        <f t="shared" si="18"/>
        <v>914052.76982000005</v>
      </c>
      <c r="AB157" s="29">
        <f t="shared" si="18"/>
        <v>364936.60998000001</v>
      </c>
      <c r="AC157" s="29">
        <f t="shared" si="18"/>
        <v>128083.20319</v>
      </c>
      <c r="AD157" s="29">
        <f t="shared" si="18"/>
        <v>105374.69344</v>
      </c>
      <c r="AE157" s="29">
        <f t="shared" si="18"/>
        <v>1545160.6625999999</v>
      </c>
      <c r="AF157" s="29">
        <f t="shared" si="18"/>
        <v>0</v>
      </c>
      <c r="AG157" s="29">
        <f t="shared" si="18"/>
        <v>822493.72405999992</v>
      </c>
      <c r="AH157" s="29">
        <f t="shared" si="18"/>
        <v>9677289.5335000008</v>
      </c>
      <c r="AI157" s="29">
        <f t="shared" si="18"/>
        <v>266345.44410000002</v>
      </c>
      <c r="AJ157" s="29">
        <f t="shared" si="18"/>
        <v>0</v>
      </c>
      <c r="AK157" s="29">
        <f t="shared" si="18"/>
        <v>762703.18587000004</v>
      </c>
      <c r="AL157" s="29">
        <f t="shared" si="18"/>
        <v>0</v>
      </c>
      <c r="AM157" s="29">
        <f t="shared" si="18"/>
        <v>0</v>
      </c>
      <c r="AN157" s="29">
        <f t="shared" si="18"/>
        <v>0</v>
      </c>
      <c r="AO157" s="29">
        <f t="shared" si="18"/>
        <v>0</v>
      </c>
      <c r="AP157" s="29">
        <f t="shared" si="18"/>
        <v>60842.104159999995</v>
      </c>
      <c r="AQ157" s="29">
        <f t="shared" si="24"/>
        <v>0</v>
      </c>
      <c r="AR157" s="29">
        <f t="shared" si="24"/>
        <v>442268.00419000001</v>
      </c>
      <c r="AS157" s="29">
        <f t="shared" si="24"/>
        <v>113802.96029</v>
      </c>
      <c r="AT157" s="29">
        <f t="shared" si="24"/>
        <v>39055.620000000003</v>
      </c>
      <c r="AU157" s="29">
        <f t="shared" si="24"/>
        <v>84069.235459999996</v>
      </c>
      <c r="AV157" s="29">
        <f t="shared" si="24"/>
        <v>0</v>
      </c>
      <c r="AW157" s="29">
        <f t="shared" si="24"/>
        <v>0</v>
      </c>
      <c r="AX157" s="29">
        <f t="shared" si="21"/>
        <v>330833.08051</v>
      </c>
      <c r="AY157" s="29">
        <f t="shared" si="21"/>
        <v>1765181.4760799999</v>
      </c>
      <c r="AZ157" s="29">
        <f t="shared" si="21"/>
        <v>838405.31964999996</v>
      </c>
      <c r="BA157" s="29">
        <f t="shared" si="21"/>
        <v>1593343.3640699999</v>
      </c>
      <c r="BB157" s="29">
        <f t="shared" si="21"/>
        <v>0</v>
      </c>
      <c r="BC157" s="29">
        <f t="shared" si="21"/>
        <v>0</v>
      </c>
      <c r="BD157" s="29">
        <f t="shared" si="21"/>
        <v>24773.738069999999</v>
      </c>
      <c r="BE157" s="29">
        <f t="shared" si="21"/>
        <v>592692.27847999998</v>
      </c>
      <c r="BF157" s="29">
        <f t="shared" si="21"/>
        <v>138243.21571000002</v>
      </c>
    </row>
    <row r="158" spans="2:58" ht="16.5" x14ac:dyDescent="0.3">
      <c r="B158">
        <v>83</v>
      </c>
      <c r="C158" s="23">
        <v>43373</v>
      </c>
      <c r="D158" s="29">
        <f t="shared" si="22"/>
        <v>86142688.342519999</v>
      </c>
      <c r="E158" s="29">
        <f t="shared" si="22"/>
        <v>31169141.306650002</v>
      </c>
      <c r="F158" s="29">
        <f t="shared" si="22"/>
        <v>45509724.313349999</v>
      </c>
      <c r="G158" s="29">
        <f t="shared" si="22"/>
        <v>53994812.074099995</v>
      </c>
      <c r="H158" s="29">
        <f t="shared" si="22"/>
        <v>2492703.7977600005</v>
      </c>
      <c r="I158" s="29">
        <f t="shared" si="22"/>
        <v>10007222.0646</v>
      </c>
      <c r="J158" s="29">
        <f t="shared" si="22"/>
        <v>7081968.7166400002</v>
      </c>
      <c r="K158" s="29">
        <f t="shared" si="22"/>
        <v>3804081.2633499997</v>
      </c>
      <c r="L158" s="29">
        <f t="shared" si="22"/>
        <v>3623006.5171699999</v>
      </c>
      <c r="M158" s="29">
        <f t="shared" si="22"/>
        <v>359888.89421</v>
      </c>
      <c r="P158">
        <v>83</v>
      </c>
      <c r="Q158" s="3">
        <v>43373</v>
      </c>
      <c r="R158" s="29">
        <f t="shared" si="23"/>
        <v>53994812.074099995</v>
      </c>
      <c r="S158" s="29">
        <f t="shared" si="23"/>
        <v>86142688.342519999</v>
      </c>
      <c r="T158" s="29">
        <f t="shared" si="23"/>
        <v>45509724.313349999</v>
      </c>
      <c r="U158" s="29">
        <f t="shared" si="23"/>
        <v>2359696.4269599998</v>
      </c>
      <c r="V158" s="29">
        <f t="shared" si="23"/>
        <v>376775.87907999998</v>
      </c>
      <c r="W158" s="29">
        <f t="shared" si="23"/>
        <v>3455046.9122600001</v>
      </c>
      <c r="X158" s="29">
        <f t="shared" si="23"/>
        <v>4493090.8052099999</v>
      </c>
      <c r="Y158" s="29">
        <f t="shared" si="23"/>
        <v>2597218.7485599997</v>
      </c>
      <c r="Z158" s="29">
        <f t="shared" si="23"/>
        <v>3458838.7733299998</v>
      </c>
      <c r="AA158" s="29">
        <f t="shared" si="23"/>
        <v>918588.98220000009</v>
      </c>
      <c r="AB158" s="29">
        <f t="shared" si="23"/>
        <v>370130.95699999999</v>
      </c>
      <c r="AC158" s="29">
        <f t="shared" si="23"/>
        <v>127209.30929</v>
      </c>
      <c r="AD158" s="29">
        <f t="shared" si="23"/>
        <v>105402.90318000001</v>
      </c>
      <c r="AE158" s="29">
        <f t="shared" si="23"/>
        <v>1553219.9072100001</v>
      </c>
      <c r="AF158" s="29">
        <f t="shared" si="23"/>
        <v>0</v>
      </c>
      <c r="AG158" s="29">
        <f t="shared" si="23"/>
        <v>829370.39448000002</v>
      </c>
      <c r="AH158" s="29">
        <f t="shared" si="18"/>
        <v>9691351.3284400012</v>
      </c>
      <c r="AI158" s="29">
        <f t="shared" si="18"/>
        <v>267816.39227000001</v>
      </c>
      <c r="AJ158" s="29">
        <f t="shared" si="18"/>
        <v>0</v>
      </c>
      <c r="AK158" s="29">
        <f t="shared" si="18"/>
        <v>792422.13300999999</v>
      </c>
      <c r="AL158" s="29">
        <f t="shared" si="18"/>
        <v>0</v>
      </c>
      <c r="AM158" s="29">
        <f t="shared" si="18"/>
        <v>0</v>
      </c>
      <c r="AN158" s="29">
        <f t="shared" si="18"/>
        <v>0</v>
      </c>
      <c r="AO158" s="29">
        <f t="shared" si="18"/>
        <v>0</v>
      </c>
      <c r="AP158" s="29">
        <f t="shared" si="18"/>
        <v>60519.451240000002</v>
      </c>
      <c r="AQ158" s="29">
        <f t="shared" si="21"/>
        <v>0</v>
      </c>
      <c r="AR158" s="29">
        <f t="shared" si="21"/>
        <v>451680.76707999996</v>
      </c>
      <c r="AS158" s="29">
        <f t="shared" si="21"/>
        <v>113931.66620000001</v>
      </c>
      <c r="AT158" s="29">
        <f t="shared" si="21"/>
        <v>38936.084329999998</v>
      </c>
      <c r="AU158" s="29">
        <f t="shared" si="21"/>
        <v>85441.848099999988</v>
      </c>
      <c r="AV158" s="29">
        <f t="shared" si="21"/>
        <v>0</v>
      </c>
      <c r="AW158" s="29">
        <f t="shared" si="21"/>
        <v>0</v>
      </c>
      <c r="AX158" s="29">
        <f t="shared" si="21"/>
        <v>336998.79162000003</v>
      </c>
      <c r="AY158" s="29">
        <f t="shared" si="21"/>
        <v>1796272.71328</v>
      </c>
      <c r="AZ158" s="29">
        <f t="shared" si="21"/>
        <v>843990.25333000009</v>
      </c>
      <c r="BA158" s="29">
        <f t="shared" si="21"/>
        <v>1606837.3950999998</v>
      </c>
      <c r="BB158" s="29">
        <f t="shared" si="21"/>
        <v>0</v>
      </c>
      <c r="BC158" s="29">
        <f t="shared" si="21"/>
        <v>0</v>
      </c>
      <c r="BD158" s="29">
        <f t="shared" si="21"/>
        <v>24536.60541</v>
      </c>
      <c r="BE158" s="29">
        <f t="shared" si="21"/>
        <v>606193.01150000002</v>
      </c>
      <c r="BF158" s="29">
        <f t="shared" si="21"/>
        <v>138238.94575000001</v>
      </c>
    </row>
    <row r="159" spans="2:58" ht="16.5" x14ac:dyDescent="0.3">
      <c r="B159">
        <v>84</v>
      </c>
      <c r="C159" s="23">
        <v>43404</v>
      </c>
      <c r="D159" s="29">
        <f t="shared" si="22"/>
        <v>87853491.357030004</v>
      </c>
      <c r="E159" s="29">
        <f t="shared" si="22"/>
        <v>31524860.37762</v>
      </c>
      <c r="F159" s="29">
        <f t="shared" si="22"/>
        <v>45798100.997529998</v>
      </c>
      <c r="G159" s="29">
        <f t="shared" si="22"/>
        <v>54531932.908459999</v>
      </c>
      <c r="H159" s="29">
        <f t="shared" si="22"/>
        <v>2628490.5372199998</v>
      </c>
      <c r="I159" s="29">
        <f t="shared" si="22"/>
        <v>10033683.65315</v>
      </c>
      <c r="J159" s="29">
        <f t="shared" si="22"/>
        <v>7215297.3910699999</v>
      </c>
      <c r="K159" s="29">
        <f t="shared" si="22"/>
        <v>3817754.7471100003</v>
      </c>
      <c r="L159" s="29">
        <f t="shared" si="22"/>
        <v>3898214.4416</v>
      </c>
      <c r="M159" s="29">
        <f t="shared" si="22"/>
        <v>336520.07430000004</v>
      </c>
      <c r="P159">
        <v>84</v>
      </c>
      <c r="Q159" s="3">
        <v>43404</v>
      </c>
      <c r="R159" s="29">
        <f t="shared" si="23"/>
        <v>54531932.908459999</v>
      </c>
      <c r="S159" s="29">
        <f t="shared" si="23"/>
        <v>87853491.357030004</v>
      </c>
      <c r="T159" s="29">
        <f t="shared" si="23"/>
        <v>45798100.997529998</v>
      </c>
      <c r="U159" s="29">
        <f t="shared" si="23"/>
        <v>2339297.0997299999</v>
      </c>
      <c r="V159" s="29">
        <f t="shared" si="23"/>
        <v>375514.45323000004</v>
      </c>
      <c r="W159" s="29">
        <f t="shared" si="23"/>
        <v>3512921.7147499998</v>
      </c>
      <c r="X159" s="29">
        <f t="shared" si="23"/>
        <v>4553767.5458999993</v>
      </c>
      <c r="Y159" s="29">
        <f t="shared" si="23"/>
        <v>2628646.3263400001</v>
      </c>
      <c r="Z159" s="29">
        <f t="shared" si="23"/>
        <v>3532455.5238699997</v>
      </c>
      <c r="AA159" s="29">
        <f t="shared" si="23"/>
        <v>933354.33412999997</v>
      </c>
      <c r="AB159" s="29">
        <f t="shared" si="23"/>
        <v>377957.16600999999</v>
      </c>
      <c r="AC159" s="29">
        <f t="shared" si="23"/>
        <v>127293.99354000001</v>
      </c>
      <c r="AD159" s="29">
        <f t="shared" si="23"/>
        <v>104383.13475</v>
      </c>
      <c r="AE159" s="29">
        <f t="shared" si="23"/>
        <v>1560597.0774999999</v>
      </c>
      <c r="AF159" s="29">
        <f t="shared" si="23"/>
        <v>0</v>
      </c>
      <c r="AG159" s="29">
        <f t="shared" si="23"/>
        <v>830652.04866999993</v>
      </c>
      <c r="AH159" s="29">
        <f t="shared" si="18"/>
        <v>9795311.7375300005</v>
      </c>
      <c r="AI159" s="29">
        <f t="shared" si="18"/>
        <v>264882.60738999996</v>
      </c>
      <c r="AJ159" s="29">
        <f t="shared" si="18"/>
        <v>0</v>
      </c>
      <c r="AK159" s="29">
        <f t="shared" si="18"/>
        <v>783721.8653200001</v>
      </c>
      <c r="AL159" s="29">
        <f t="shared" si="18"/>
        <v>0</v>
      </c>
      <c r="AM159" s="29">
        <f t="shared" si="18"/>
        <v>0</v>
      </c>
      <c r="AN159" s="29">
        <f t="shared" si="18"/>
        <v>0</v>
      </c>
      <c r="AO159" s="29">
        <f t="shared" si="18"/>
        <v>0</v>
      </c>
      <c r="AP159" s="29">
        <f t="shared" si="18"/>
        <v>61210.359670000005</v>
      </c>
      <c r="AQ159" s="29">
        <f t="shared" si="21"/>
        <v>0</v>
      </c>
      <c r="AR159" s="29">
        <f t="shared" si="21"/>
        <v>460114.56154999998</v>
      </c>
      <c r="AS159" s="29">
        <f t="shared" si="21"/>
        <v>113331.27217</v>
      </c>
      <c r="AT159" s="29">
        <f t="shared" si="21"/>
        <v>38542.390030000002</v>
      </c>
      <c r="AU159" s="29">
        <f t="shared" si="21"/>
        <v>87149.478080000001</v>
      </c>
      <c r="AV159" s="29">
        <f t="shared" si="21"/>
        <v>0</v>
      </c>
      <c r="AW159" s="29">
        <f t="shared" si="21"/>
        <v>0</v>
      </c>
      <c r="AX159" s="29">
        <f t="shared" si="21"/>
        <v>341890.45172000001</v>
      </c>
      <c r="AY159" s="29">
        <f t="shared" si="21"/>
        <v>1871675.5473100001</v>
      </c>
      <c r="AZ159" s="29">
        <f t="shared" si="21"/>
        <v>848819.39726</v>
      </c>
      <c r="BA159" s="29">
        <f t="shared" si="21"/>
        <v>1628383.8372799999</v>
      </c>
      <c r="BB159" s="29">
        <f t="shared" si="21"/>
        <v>0</v>
      </c>
      <c r="BC159" s="29">
        <f t="shared" si="21"/>
        <v>0</v>
      </c>
      <c r="BD159" s="29">
        <f t="shared" si="21"/>
        <v>24664.55834</v>
      </c>
      <c r="BE159" s="29">
        <f t="shared" si="21"/>
        <v>638600.56645000004</v>
      </c>
      <c r="BF159" s="29">
        <f t="shared" si="21"/>
        <v>139722.06136000002</v>
      </c>
    </row>
    <row r="160" spans="2:58" ht="16.5" x14ac:dyDescent="0.3">
      <c r="B160">
        <v>85</v>
      </c>
      <c r="C160" s="23">
        <v>43434</v>
      </c>
      <c r="D160" s="29">
        <f t="shared" si="22"/>
        <v>88647220.745829999</v>
      </c>
      <c r="E160" s="29">
        <f t="shared" si="22"/>
        <v>32070333.949650001</v>
      </c>
      <c r="F160" s="29">
        <f t="shared" si="22"/>
        <v>45505117.685660005</v>
      </c>
      <c r="G160" s="29">
        <f t="shared" si="22"/>
        <v>54635369.846339993</v>
      </c>
      <c r="H160" s="29">
        <f t="shared" si="22"/>
        <v>2740393.8401500001</v>
      </c>
      <c r="I160" s="29">
        <f t="shared" si="22"/>
        <v>10165641.53193</v>
      </c>
      <c r="J160" s="29">
        <f t="shared" si="22"/>
        <v>7380275.8977600001</v>
      </c>
      <c r="K160" s="29">
        <f t="shared" si="22"/>
        <v>3839786.0640500002</v>
      </c>
      <c r="L160" s="29">
        <f t="shared" si="22"/>
        <v>4032684.1915199999</v>
      </c>
      <c r="M160" s="29">
        <f t="shared" si="22"/>
        <v>466041.86973000003</v>
      </c>
      <c r="P160">
        <v>85</v>
      </c>
      <c r="Q160" s="3">
        <v>43434</v>
      </c>
      <c r="R160" s="29">
        <f t="shared" si="23"/>
        <v>54635369.846339993</v>
      </c>
      <c r="S160" s="29">
        <f t="shared" si="23"/>
        <v>88647220.745829999</v>
      </c>
      <c r="T160" s="29">
        <f t="shared" si="23"/>
        <v>45505117.685660005</v>
      </c>
      <c r="U160" s="29">
        <f t="shared" si="23"/>
        <v>2339297.0997299999</v>
      </c>
      <c r="V160" s="29">
        <f t="shared" si="23"/>
        <v>374589.87656999996</v>
      </c>
      <c r="W160" s="29">
        <f t="shared" si="23"/>
        <v>3558130.1079199999</v>
      </c>
      <c r="X160" s="29">
        <f t="shared" si="23"/>
        <v>4612995.5392200006</v>
      </c>
      <c r="Y160" s="29">
        <f t="shared" si="23"/>
        <v>2678718.3676700001</v>
      </c>
      <c r="Z160" s="29">
        <f t="shared" si="23"/>
        <v>3651744.24627</v>
      </c>
      <c r="AA160" s="29">
        <f t="shared" si="23"/>
        <v>956737.86034999997</v>
      </c>
      <c r="AB160" s="29">
        <f t="shared" si="23"/>
        <v>384249.62257999997</v>
      </c>
      <c r="AC160" s="29">
        <f t="shared" si="23"/>
        <v>122183.30106</v>
      </c>
      <c r="AD160" s="29">
        <f t="shared" si="23"/>
        <v>104484.3634</v>
      </c>
      <c r="AE160" s="29">
        <f t="shared" si="23"/>
        <v>1584591.5954400001</v>
      </c>
      <c r="AF160" s="29">
        <f t="shared" si="23"/>
        <v>0</v>
      </c>
      <c r="AG160" s="29">
        <f t="shared" si="23"/>
        <v>835821.85503999994</v>
      </c>
      <c r="AH160" s="29">
        <f t="shared" si="18"/>
        <v>9949025.4766700007</v>
      </c>
      <c r="AI160" s="29">
        <f t="shared" si="18"/>
        <v>265971.90895000001</v>
      </c>
      <c r="AJ160" s="29">
        <f t="shared" si="18"/>
        <v>0</v>
      </c>
      <c r="AK160" s="29">
        <f t="shared" si="18"/>
        <v>790658.17799</v>
      </c>
      <c r="AL160" s="29">
        <f t="shared" si="18"/>
        <v>0</v>
      </c>
      <c r="AM160" s="29">
        <f t="shared" si="18"/>
        <v>0</v>
      </c>
      <c r="AN160" s="29">
        <f t="shared" si="18"/>
        <v>0</v>
      </c>
      <c r="AO160" s="29">
        <f t="shared" si="18"/>
        <v>0</v>
      </c>
      <c r="AP160" s="29">
        <f t="shared" si="18"/>
        <v>62510.240429999998</v>
      </c>
      <c r="AQ160" s="29">
        <f t="shared" si="21"/>
        <v>0</v>
      </c>
      <c r="AR160" s="29">
        <f t="shared" si="21"/>
        <v>470813.94018999999</v>
      </c>
      <c r="AS160" s="29">
        <f t="shared" si="21"/>
        <v>114183.91102</v>
      </c>
      <c r="AT160" s="29">
        <f t="shared" si="21"/>
        <v>39161.036919999999</v>
      </c>
      <c r="AU160" s="29">
        <f t="shared" si="21"/>
        <v>90028.025720000005</v>
      </c>
      <c r="AV160" s="29">
        <f t="shared" si="21"/>
        <v>0</v>
      </c>
      <c r="AW160" s="29">
        <f t="shared" si="21"/>
        <v>0</v>
      </c>
      <c r="AX160" s="29">
        <f t="shared" si="21"/>
        <v>348408.71973000001</v>
      </c>
      <c r="AY160" s="29">
        <f t="shared" si="21"/>
        <v>1959794.81757</v>
      </c>
      <c r="AZ160" s="29">
        <f t="shared" si="21"/>
        <v>847302.09503999993</v>
      </c>
      <c r="BA160" s="29">
        <f t="shared" si="21"/>
        <v>1657389.3056600001</v>
      </c>
      <c r="BB160" s="29">
        <f t="shared" si="21"/>
        <v>0</v>
      </c>
      <c r="BC160" s="29">
        <f t="shared" si="21"/>
        <v>0</v>
      </c>
      <c r="BD160" s="29">
        <f t="shared" si="21"/>
        <v>25108.85959</v>
      </c>
      <c r="BE160" s="29">
        <f t="shared" si="21"/>
        <v>662903.75473000004</v>
      </c>
      <c r="BF160" s="29">
        <f t="shared" si="21"/>
        <v>142802.57013000001</v>
      </c>
    </row>
    <row r="161" spans="2:58" ht="16.5" x14ac:dyDescent="0.3">
      <c r="B161">
        <v>86</v>
      </c>
      <c r="C161" s="23">
        <v>43465</v>
      </c>
      <c r="D161" s="29">
        <f t="shared" si="22"/>
        <v>91690052.496529996</v>
      </c>
      <c r="E161" s="29">
        <f t="shared" si="22"/>
        <v>32517977.301459998</v>
      </c>
      <c r="F161" s="29">
        <f t="shared" si="22"/>
        <v>46014984.685070001</v>
      </c>
      <c r="G161" s="29">
        <f t="shared" si="22"/>
        <v>54205700.148989998</v>
      </c>
      <c r="H161" s="29">
        <f t="shared" si="22"/>
        <v>2745048.0554499999</v>
      </c>
      <c r="I161" s="29">
        <f t="shared" si="22"/>
        <v>10110198.231149999</v>
      </c>
      <c r="J161" s="29">
        <f t="shared" si="22"/>
        <v>7401253.7954700002</v>
      </c>
      <c r="K161" s="29">
        <f t="shared" si="22"/>
        <v>3792447.3285400001</v>
      </c>
      <c r="L161" s="29">
        <f t="shared" si="22"/>
        <v>3937453.4635300003</v>
      </c>
      <c r="M161" s="29">
        <f t="shared" si="22"/>
        <v>556552.79069000005</v>
      </c>
      <c r="P161">
        <v>86</v>
      </c>
      <c r="Q161" s="3">
        <v>43465</v>
      </c>
      <c r="R161" s="29">
        <f t="shared" si="23"/>
        <v>54205700.148989998</v>
      </c>
      <c r="S161" s="29">
        <f t="shared" si="23"/>
        <v>91690052.496529996</v>
      </c>
      <c r="T161" s="29">
        <f t="shared" si="23"/>
        <v>46014984.685070001</v>
      </c>
      <c r="U161" s="29">
        <f t="shared" si="23"/>
        <v>2260767.8083000001</v>
      </c>
      <c r="V161" s="29">
        <f t="shared" si="23"/>
        <v>371861.99835000001</v>
      </c>
      <c r="W161" s="29">
        <f t="shared" si="23"/>
        <v>3566354.16187</v>
      </c>
      <c r="X161" s="29">
        <f t="shared" si="23"/>
        <v>4699309.6633400004</v>
      </c>
      <c r="Y161" s="29">
        <f t="shared" si="23"/>
        <v>2714283.91928</v>
      </c>
      <c r="Z161" s="29">
        <f t="shared" si="23"/>
        <v>3770813.8823200003</v>
      </c>
      <c r="AA161" s="29">
        <f t="shared" si="23"/>
        <v>958919.32220000005</v>
      </c>
      <c r="AB161" s="29">
        <f t="shared" si="23"/>
        <v>384891.82727999997</v>
      </c>
      <c r="AC161" s="29">
        <f t="shared" si="23"/>
        <v>121336.63659000001</v>
      </c>
      <c r="AD161" s="29">
        <f t="shared" si="23"/>
        <v>102446.71209</v>
      </c>
      <c r="AE161" s="29">
        <f t="shared" si="23"/>
        <v>1582306.5301199998</v>
      </c>
      <c r="AF161" s="29">
        <f t="shared" si="23"/>
        <v>0</v>
      </c>
      <c r="AG161" s="29">
        <f t="shared" si="23"/>
        <v>834256.77533000009</v>
      </c>
      <c r="AH161" s="29">
        <f t="shared" si="18"/>
        <v>9949423.8094699997</v>
      </c>
      <c r="AI161" s="29">
        <f t="shared" si="18"/>
        <v>266631.61309</v>
      </c>
      <c r="AJ161" s="29">
        <f t="shared" si="18"/>
        <v>0</v>
      </c>
      <c r="AK161" s="29">
        <f t="shared" si="18"/>
        <v>783407.72962999996</v>
      </c>
      <c r="AL161" s="29">
        <f t="shared" si="18"/>
        <v>0</v>
      </c>
      <c r="AM161" s="29">
        <f t="shared" si="18"/>
        <v>0</v>
      </c>
      <c r="AN161" s="29">
        <f t="shared" si="18"/>
        <v>0</v>
      </c>
      <c r="AO161" s="29">
        <f t="shared" si="18"/>
        <v>0</v>
      </c>
      <c r="AP161" s="29">
        <f t="shared" si="18"/>
        <v>61714.34244</v>
      </c>
      <c r="AQ161" s="29">
        <f t="shared" si="21"/>
        <v>0</v>
      </c>
      <c r="AR161" s="29">
        <f t="shared" si="21"/>
        <v>480450.31647000002</v>
      </c>
      <c r="AS161" s="29">
        <f t="shared" si="21"/>
        <v>110697.82966</v>
      </c>
      <c r="AT161" s="29">
        <f t="shared" si="21"/>
        <v>38173.640799999994</v>
      </c>
      <c r="AU161" s="29">
        <f t="shared" si="21"/>
        <v>90091.624169999996</v>
      </c>
      <c r="AV161" s="29">
        <f t="shared" si="21"/>
        <v>0</v>
      </c>
      <c r="AW161" s="29">
        <f t="shared" si="21"/>
        <v>0</v>
      </c>
      <c r="AX161" s="29">
        <f t="shared" si="21"/>
        <v>352207.88998000004</v>
      </c>
      <c r="AY161" s="29">
        <f t="shared" si="21"/>
        <v>2011069.6273299998</v>
      </c>
      <c r="AZ161" s="29">
        <f t="shared" si="21"/>
        <v>849221.69238000002</v>
      </c>
      <c r="BA161" s="29">
        <f t="shared" si="21"/>
        <v>1667767.1941800001</v>
      </c>
      <c r="BB161" s="29">
        <f t="shared" si="21"/>
        <v>0</v>
      </c>
      <c r="BC161" s="29">
        <f t="shared" si="21"/>
        <v>0</v>
      </c>
      <c r="BD161" s="29">
        <f t="shared" si="21"/>
        <v>25417.299070000001</v>
      </c>
      <c r="BE161" s="29">
        <f t="shared" si="21"/>
        <v>688152.73615000001</v>
      </c>
      <c r="BF161" s="29">
        <f t="shared" si="21"/>
        <v>143794.32588999998</v>
      </c>
    </row>
    <row r="162" spans="2:58" ht="16.5" x14ac:dyDescent="0.3">
      <c r="B162">
        <v>87</v>
      </c>
      <c r="C162" s="23">
        <v>43496</v>
      </c>
      <c r="D162" s="29">
        <f t="shared" si="22"/>
        <v>88286914.337640002</v>
      </c>
      <c r="E162" s="29">
        <f t="shared" si="22"/>
        <v>32793049.669950001</v>
      </c>
      <c r="F162" s="29">
        <f t="shared" si="22"/>
        <v>45786874.130000003</v>
      </c>
      <c r="G162" s="29">
        <f t="shared" si="22"/>
        <v>54080061.668870002</v>
      </c>
      <c r="H162" s="29">
        <f t="shared" si="22"/>
        <v>2804025.94203</v>
      </c>
      <c r="I162" s="29">
        <f t="shared" si="22"/>
        <v>10168472.724450001</v>
      </c>
      <c r="J162" s="29">
        <f t="shared" si="22"/>
        <v>7521860.8038299996</v>
      </c>
      <c r="K162" s="29">
        <f t="shared" si="22"/>
        <v>3801541.98196</v>
      </c>
      <c r="L162" s="29">
        <f t="shared" si="22"/>
        <v>3947573.8116100002</v>
      </c>
      <c r="M162" s="29">
        <f t="shared" si="22"/>
        <v>523231.48322000005</v>
      </c>
      <c r="P162">
        <v>87</v>
      </c>
      <c r="Q162" s="3">
        <v>43496</v>
      </c>
      <c r="R162" s="29">
        <f t="shared" si="23"/>
        <v>54080061.668870002</v>
      </c>
      <c r="S162" s="29">
        <f t="shared" si="23"/>
        <v>88286914.337640002</v>
      </c>
      <c r="T162" s="29">
        <f t="shared" si="23"/>
        <v>45786874.130000003</v>
      </c>
      <c r="U162" s="29">
        <f t="shared" si="23"/>
        <v>2225327.6972500002</v>
      </c>
      <c r="V162" s="29">
        <f t="shared" si="23"/>
        <v>372286.41206</v>
      </c>
      <c r="W162" s="29">
        <f t="shared" si="23"/>
        <v>3575386.8375200001</v>
      </c>
      <c r="X162" s="29">
        <f t="shared" si="23"/>
        <v>4720361.82204</v>
      </c>
      <c r="Y162" s="29">
        <f t="shared" si="23"/>
        <v>2739467.2218800001</v>
      </c>
      <c r="Z162" s="29">
        <f t="shared" si="23"/>
        <v>3788366.9517299999</v>
      </c>
      <c r="AA162" s="29">
        <f t="shared" si="23"/>
        <v>966885.48152999999</v>
      </c>
      <c r="AB162" s="29">
        <f t="shared" si="23"/>
        <v>386053.49907999998</v>
      </c>
      <c r="AC162" s="29">
        <f t="shared" si="23"/>
        <v>120587.42417</v>
      </c>
      <c r="AD162" s="29">
        <f t="shared" si="23"/>
        <v>101369.60806</v>
      </c>
      <c r="AE162" s="29">
        <f t="shared" si="23"/>
        <v>1588466.4629500001</v>
      </c>
      <c r="AF162" s="29">
        <f t="shared" si="23"/>
        <v>0</v>
      </c>
      <c r="AG162" s="29">
        <f t="shared" si="23"/>
        <v>832081.88512999995</v>
      </c>
      <c r="AH162" s="29">
        <f t="shared" si="18"/>
        <v>9985488.4678199999</v>
      </c>
      <c r="AI162" s="29">
        <f t="shared" si="18"/>
        <v>265825.76143999997</v>
      </c>
      <c r="AJ162" s="29">
        <f t="shared" si="18"/>
        <v>0</v>
      </c>
      <c r="AK162" s="29">
        <f t="shared" si="18"/>
        <v>770964.87807000009</v>
      </c>
      <c r="AL162" s="29">
        <f t="shared" si="18"/>
        <v>0</v>
      </c>
      <c r="AM162" s="29">
        <f t="shared" si="18"/>
        <v>0</v>
      </c>
      <c r="AN162" s="29">
        <f t="shared" si="18"/>
        <v>0</v>
      </c>
      <c r="AO162" s="29">
        <f t="shared" si="18"/>
        <v>0</v>
      </c>
      <c r="AP162" s="29">
        <f t="shared" si="18"/>
        <v>61066.059740000004</v>
      </c>
      <c r="AQ162" s="29">
        <f t="shared" si="21"/>
        <v>0</v>
      </c>
      <c r="AR162" s="29">
        <f t="shared" si="21"/>
        <v>485893.27194000001</v>
      </c>
      <c r="AS162" s="29">
        <f t="shared" si="21"/>
        <v>109340.40505</v>
      </c>
      <c r="AT162" s="29">
        <f t="shared" si="21"/>
        <v>38523.486389999998</v>
      </c>
      <c r="AU162" s="29">
        <f t="shared" si="21"/>
        <v>91463.577930000014</v>
      </c>
      <c r="AV162" s="29">
        <f t="shared" si="21"/>
        <v>0</v>
      </c>
      <c r="AW162" s="29">
        <f t="shared" si="21"/>
        <v>0</v>
      </c>
      <c r="AX162" s="29">
        <f t="shared" si="21"/>
        <v>355412.27256999997</v>
      </c>
      <c r="AY162" s="29">
        <f t="shared" si="21"/>
        <v>1999111.9810799998</v>
      </c>
      <c r="AZ162" s="29">
        <f t="shared" si="21"/>
        <v>839790.20423000003</v>
      </c>
      <c r="BA162" s="29">
        <f t="shared" si="21"/>
        <v>1673712.4613399999</v>
      </c>
      <c r="BB162" s="29">
        <f t="shared" si="21"/>
        <v>0</v>
      </c>
      <c r="BC162" s="29">
        <f t="shared" si="21"/>
        <v>0</v>
      </c>
      <c r="BD162" s="29">
        <f t="shared" si="21"/>
        <v>25448.592960000002</v>
      </c>
      <c r="BE162" s="29">
        <f t="shared" si="21"/>
        <v>704707.67482000007</v>
      </c>
      <c r="BF162" s="29">
        <f t="shared" si="21"/>
        <v>145561.59112</v>
      </c>
    </row>
    <row r="163" spans="2:58" ht="16.5" x14ac:dyDescent="0.3">
      <c r="B163">
        <v>88</v>
      </c>
      <c r="C163" s="23">
        <v>43524</v>
      </c>
      <c r="D163" s="29">
        <f t="shared" si="22"/>
        <v>87074867.522389993</v>
      </c>
      <c r="E163" s="29">
        <f t="shared" si="22"/>
        <v>33345484.785189997</v>
      </c>
      <c r="F163" s="29">
        <f t="shared" si="22"/>
        <v>45703218.559210002</v>
      </c>
      <c r="G163" s="29">
        <f t="shared" si="22"/>
        <v>53052038.227150001</v>
      </c>
      <c r="H163" s="29">
        <f t="shared" si="22"/>
        <v>2739764.8700300003</v>
      </c>
      <c r="I163" s="29">
        <f t="shared" si="22"/>
        <v>10208106.39061</v>
      </c>
      <c r="J163" s="29">
        <f t="shared" si="22"/>
        <v>7545880.3584799999</v>
      </c>
      <c r="K163" s="29">
        <f t="shared" si="22"/>
        <v>3787862.0599499997</v>
      </c>
      <c r="L163" s="29">
        <f t="shared" si="22"/>
        <v>3976090.7758899997</v>
      </c>
      <c r="M163" s="29">
        <f t="shared" si="22"/>
        <v>558274.16208000004</v>
      </c>
      <c r="P163">
        <v>88</v>
      </c>
      <c r="Q163" s="3">
        <v>43524</v>
      </c>
      <c r="R163" s="29">
        <f t="shared" si="23"/>
        <v>53052038.227150001</v>
      </c>
      <c r="S163" s="29">
        <f t="shared" si="23"/>
        <v>87074867.522389993</v>
      </c>
      <c r="T163" s="29">
        <f t="shared" si="23"/>
        <v>45703218.559210002</v>
      </c>
      <c r="U163" s="29">
        <f t="shared" si="23"/>
        <v>2208033.0093200002</v>
      </c>
      <c r="V163" s="29">
        <f t="shared" si="23"/>
        <v>374795.97533999995</v>
      </c>
      <c r="W163" s="29">
        <f t="shared" si="23"/>
        <v>3654688.4640199998</v>
      </c>
      <c r="X163" s="29">
        <f t="shared" si="23"/>
        <v>4749723.2026400007</v>
      </c>
      <c r="Y163" s="29">
        <f t="shared" si="23"/>
        <v>2767915.9281000001</v>
      </c>
      <c r="Z163" s="29">
        <f t="shared" si="23"/>
        <v>3836324.2728000004</v>
      </c>
      <c r="AA163" s="29">
        <f t="shared" si="23"/>
        <v>981513.73699999996</v>
      </c>
      <c r="AB163" s="29">
        <f t="shared" si="23"/>
        <v>390533.40102999995</v>
      </c>
      <c r="AC163" s="29">
        <f t="shared" si="23"/>
        <v>121405.88823000001</v>
      </c>
      <c r="AD163" s="29">
        <f t="shared" si="23"/>
        <v>97066.4375</v>
      </c>
      <c r="AE163" s="29">
        <f t="shared" si="23"/>
        <v>1595526.32678</v>
      </c>
      <c r="AF163" s="29">
        <f t="shared" si="23"/>
        <v>0</v>
      </c>
      <c r="AG163" s="29">
        <f t="shared" si="23"/>
        <v>832748.20542999997</v>
      </c>
      <c r="AH163" s="29">
        <f t="shared" si="18"/>
        <v>10050825.161909999</v>
      </c>
      <c r="AI163" s="29">
        <f t="shared" si="18"/>
        <v>267263.94553000003</v>
      </c>
      <c r="AJ163" s="29">
        <f t="shared" si="18"/>
        <v>0</v>
      </c>
      <c r="AK163" s="29">
        <f t="shared" si="18"/>
        <v>764314.84712000005</v>
      </c>
      <c r="AL163" s="29">
        <f t="shared" si="18"/>
        <v>0</v>
      </c>
      <c r="AM163" s="29">
        <f t="shared" si="18"/>
        <v>0</v>
      </c>
      <c r="AN163" s="29">
        <f t="shared" si="18"/>
        <v>0</v>
      </c>
      <c r="AO163" s="29">
        <f t="shared" si="18"/>
        <v>0</v>
      </c>
      <c r="AP163" s="29">
        <f t="shared" si="18"/>
        <v>60011.326840000002</v>
      </c>
      <c r="AQ163" s="29">
        <f t="shared" si="21"/>
        <v>0</v>
      </c>
      <c r="AR163" s="29">
        <f t="shared" si="21"/>
        <v>485676.39864999999</v>
      </c>
      <c r="AS163" s="29">
        <f t="shared" si="21"/>
        <v>107105.68056000001</v>
      </c>
      <c r="AT163" s="29">
        <f t="shared" si="21"/>
        <v>37895.897280000005</v>
      </c>
      <c r="AU163" s="29">
        <f t="shared" ref="AU163:BF163" si="25">+VLOOKUP(AU$76,$C$3:$CV$74,$P163,0)/$A$75</f>
        <v>93018.697349999988</v>
      </c>
      <c r="AV163" s="29">
        <f t="shared" si="25"/>
        <v>0</v>
      </c>
      <c r="AW163" s="29">
        <f t="shared" si="25"/>
        <v>0</v>
      </c>
      <c r="AX163" s="29">
        <f t="shared" si="25"/>
        <v>360651.17573000002</v>
      </c>
      <c r="AY163" s="29">
        <f t="shared" si="25"/>
        <v>2022334.0226099999</v>
      </c>
      <c r="AZ163" s="29">
        <f t="shared" si="25"/>
        <v>839636.95295000006</v>
      </c>
      <c r="BA163" s="29">
        <f t="shared" si="25"/>
        <v>1684839.04907</v>
      </c>
      <c r="BB163" s="29">
        <f t="shared" si="25"/>
        <v>0</v>
      </c>
      <c r="BC163" s="29">
        <f t="shared" si="25"/>
        <v>0</v>
      </c>
      <c r="BD163" s="29">
        <f t="shared" si="25"/>
        <v>25299.325499999999</v>
      </c>
      <c r="BE163" s="29">
        <f t="shared" si="25"/>
        <v>723946.50816999993</v>
      </c>
      <c r="BF163" s="29">
        <f t="shared" si="25"/>
        <v>148692.15606000001</v>
      </c>
    </row>
    <row r="164" spans="2:58" ht="16.5" x14ac:dyDescent="0.3">
      <c r="B164">
        <v>89</v>
      </c>
      <c r="C164" s="23">
        <v>43555</v>
      </c>
      <c r="D164" s="29">
        <f t="shared" si="22"/>
        <v>89293778.771949992</v>
      </c>
      <c r="E164" s="29">
        <f t="shared" si="22"/>
        <v>33297167.653419998</v>
      </c>
      <c r="F164" s="29">
        <f t="shared" si="22"/>
        <v>45448124.224080004</v>
      </c>
      <c r="G164" s="29">
        <f t="shared" si="22"/>
        <v>55783962.385959998</v>
      </c>
      <c r="H164" s="29">
        <f t="shared" si="22"/>
        <v>2591046.7258299999</v>
      </c>
      <c r="I164" s="29">
        <f t="shared" si="22"/>
        <v>10191682.533749999</v>
      </c>
      <c r="J164" s="29">
        <f t="shared" si="22"/>
        <v>7608558.5472700009</v>
      </c>
      <c r="K164" s="29">
        <f t="shared" si="22"/>
        <v>3771467.7259800001</v>
      </c>
      <c r="L164" s="29">
        <f t="shared" si="22"/>
        <v>4080870.4319499996</v>
      </c>
      <c r="M164" s="29">
        <f t="shared" si="22"/>
        <v>535059.01948999998</v>
      </c>
      <c r="P164">
        <v>89</v>
      </c>
      <c r="Q164" s="3">
        <v>43555</v>
      </c>
      <c r="R164" s="29">
        <f t="shared" si="23"/>
        <v>55783962.385959998</v>
      </c>
      <c r="S164" s="29">
        <f t="shared" si="23"/>
        <v>89293778.771949992</v>
      </c>
      <c r="T164" s="29">
        <f t="shared" si="23"/>
        <v>45448124.224080004</v>
      </c>
      <c r="U164" s="29">
        <f t="shared" si="23"/>
        <v>2201664.2091199998</v>
      </c>
      <c r="V164" s="29">
        <f t="shared" ref="V164:AK169" si="26">+VLOOKUP(V$76,$C$3:$CV$74,$P164,0)/$A$75</f>
        <v>372434.71286999999</v>
      </c>
      <c r="W164" s="29">
        <f t="shared" si="26"/>
        <v>3701004.2819899996</v>
      </c>
      <c r="X164" s="29">
        <f t="shared" si="26"/>
        <v>4787297.9771000007</v>
      </c>
      <c r="Y164" s="29">
        <f t="shared" si="26"/>
        <v>2800865.4671999998</v>
      </c>
      <c r="Z164" s="29">
        <f t="shared" si="26"/>
        <v>3896041.0513000004</v>
      </c>
      <c r="AA164" s="29">
        <f t="shared" si="26"/>
        <v>998608.05703000003</v>
      </c>
      <c r="AB164" s="29">
        <f t="shared" si="26"/>
        <v>393305.21055999998</v>
      </c>
      <c r="AC164" s="29">
        <f t="shared" si="26"/>
        <v>121871.28354</v>
      </c>
      <c r="AD164" s="29">
        <f t="shared" si="26"/>
        <v>95318.23765000001</v>
      </c>
      <c r="AE164" s="29">
        <f t="shared" si="26"/>
        <v>1597057.62595</v>
      </c>
      <c r="AF164" s="29">
        <f t="shared" si="26"/>
        <v>0</v>
      </c>
      <c r="AG164" s="29">
        <f t="shared" si="26"/>
        <v>838210.06883</v>
      </c>
      <c r="AH164" s="29">
        <f t="shared" si="26"/>
        <v>10091044.218459999</v>
      </c>
      <c r="AI164" s="29">
        <f t="shared" si="26"/>
        <v>265587.23171999998</v>
      </c>
      <c r="AJ164" s="29">
        <f t="shared" si="26"/>
        <v>0</v>
      </c>
      <c r="AK164" s="29">
        <f t="shared" si="26"/>
        <v>763584.88195000007</v>
      </c>
      <c r="AL164" s="29">
        <f t="shared" si="18"/>
        <v>0</v>
      </c>
      <c r="AM164" s="29">
        <f t="shared" si="18"/>
        <v>0</v>
      </c>
      <c r="AN164" s="29">
        <f t="shared" si="18"/>
        <v>0</v>
      </c>
      <c r="AO164" s="29">
        <f t="shared" si="18"/>
        <v>0</v>
      </c>
      <c r="AP164" s="29">
        <f t="shared" si="18"/>
        <v>57641.826729999993</v>
      </c>
      <c r="AQ164" s="29">
        <f t="shared" ref="AQ164:BF173" si="27">+VLOOKUP(AQ$76,$C$3:$CV$74,$P164,0)/$A$75</f>
        <v>0</v>
      </c>
      <c r="AR164" s="29">
        <f t="shared" si="27"/>
        <v>488628.86852999998</v>
      </c>
      <c r="AS164" s="29">
        <f t="shared" si="27"/>
        <v>110302.87828</v>
      </c>
      <c r="AT164" s="29">
        <f t="shared" si="27"/>
        <v>37436.350780000001</v>
      </c>
      <c r="AU164" s="29">
        <f t="shared" si="27"/>
        <v>92987.574260000009</v>
      </c>
      <c r="AV164" s="29">
        <f t="shared" si="27"/>
        <v>0</v>
      </c>
      <c r="AW164" s="29">
        <f t="shared" si="27"/>
        <v>0</v>
      </c>
      <c r="AX164" s="29">
        <f t="shared" si="27"/>
        <v>365487.46849</v>
      </c>
      <c r="AY164" s="29">
        <f t="shared" si="27"/>
        <v>2055410.4442799999</v>
      </c>
      <c r="AZ164" s="29">
        <f t="shared" si="27"/>
        <v>842364.62446000008</v>
      </c>
      <c r="BA164" s="29">
        <f t="shared" si="27"/>
        <v>1692198.9735300001</v>
      </c>
      <c r="BB164" s="29">
        <f t="shared" si="27"/>
        <v>0</v>
      </c>
      <c r="BC164" s="29">
        <f t="shared" si="27"/>
        <v>0</v>
      </c>
      <c r="BD164" s="29">
        <f t="shared" si="27"/>
        <v>25486.603859999999</v>
      </c>
      <c r="BE164" s="29">
        <f t="shared" si="27"/>
        <v>742349.85600000003</v>
      </c>
      <c r="BF164" s="29">
        <f t="shared" si="27"/>
        <v>150175.03919000001</v>
      </c>
    </row>
    <row r="165" spans="2:58" ht="16.5" x14ac:dyDescent="0.3">
      <c r="B165">
        <v>90</v>
      </c>
      <c r="C165" s="23">
        <v>43585</v>
      </c>
      <c r="D165" s="29">
        <f t="shared" si="22"/>
        <v>89137591.652050003</v>
      </c>
      <c r="E165" s="29">
        <f t="shared" si="22"/>
        <v>33537052.6897</v>
      </c>
      <c r="F165" s="29">
        <f t="shared" si="22"/>
        <v>46939698.444389999</v>
      </c>
      <c r="G165" s="29">
        <f t="shared" si="22"/>
        <v>55151520.208559997</v>
      </c>
      <c r="H165" s="29">
        <f t="shared" si="22"/>
        <v>2732380.3566399999</v>
      </c>
      <c r="I165" s="29">
        <f t="shared" si="22"/>
        <v>10273247.045739999</v>
      </c>
      <c r="J165" s="29">
        <f t="shared" si="22"/>
        <v>7662515.0011299998</v>
      </c>
      <c r="K165" s="29">
        <f t="shared" si="22"/>
        <v>3791718.02673</v>
      </c>
      <c r="L165" s="29">
        <f t="shared" si="22"/>
        <v>3978890.6420500004</v>
      </c>
      <c r="M165" s="29">
        <f t="shared" si="22"/>
        <v>553403.78287999996</v>
      </c>
      <c r="P165">
        <v>90</v>
      </c>
      <c r="Q165" s="3">
        <v>43585</v>
      </c>
      <c r="R165" s="29">
        <f t="shared" ref="R165:AG173" si="28">+VLOOKUP(R$76,$C$3:$CV$74,$P165,0)/$A$75</f>
        <v>55151520.208559997</v>
      </c>
      <c r="S165" s="29">
        <f t="shared" si="28"/>
        <v>89137591.652050003</v>
      </c>
      <c r="T165" s="29">
        <f t="shared" si="28"/>
        <v>46939698.444389999</v>
      </c>
      <c r="U165" s="29">
        <f t="shared" si="28"/>
        <v>2178729.7258299999</v>
      </c>
      <c r="V165" s="29">
        <f t="shared" si="28"/>
        <v>374370.29645999998</v>
      </c>
      <c r="W165" s="29">
        <f t="shared" si="28"/>
        <v>3732642.7450799998</v>
      </c>
      <c r="X165" s="29">
        <f t="shared" si="28"/>
        <v>4801748.2396499999</v>
      </c>
      <c r="Y165" s="29">
        <f t="shared" si="28"/>
        <v>2831807.9278200003</v>
      </c>
      <c r="Z165" s="29">
        <f t="shared" si="28"/>
        <v>3934918.03217</v>
      </c>
      <c r="AA165" s="29">
        <f t="shared" si="28"/>
        <v>1006477.92742</v>
      </c>
      <c r="AB165" s="29">
        <f t="shared" si="28"/>
        <v>393498.86738000001</v>
      </c>
      <c r="AC165" s="29">
        <f t="shared" si="28"/>
        <v>120353.87218000001</v>
      </c>
      <c r="AD165" s="29">
        <f t="shared" si="28"/>
        <v>94048.698369999998</v>
      </c>
      <c r="AE165" s="29">
        <f t="shared" si="28"/>
        <v>1597999.6117199999</v>
      </c>
      <c r="AF165" s="29">
        <f t="shared" si="28"/>
        <v>0</v>
      </c>
      <c r="AG165" s="29">
        <f t="shared" si="28"/>
        <v>830132.04888000002</v>
      </c>
      <c r="AH165" s="29">
        <f t="shared" si="26"/>
        <v>10132394.227030002</v>
      </c>
      <c r="AI165" s="29">
        <f t="shared" si="26"/>
        <v>262445.56615999999</v>
      </c>
      <c r="AJ165" s="29">
        <f t="shared" si="26"/>
        <v>0</v>
      </c>
      <c r="AK165" s="29">
        <f t="shared" si="26"/>
        <v>754410.51557000005</v>
      </c>
      <c r="AL165" s="29">
        <f t="shared" si="18"/>
        <v>0</v>
      </c>
      <c r="AM165" s="29">
        <f t="shared" si="18"/>
        <v>0</v>
      </c>
      <c r="AN165" s="29">
        <f t="shared" si="18"/>
        <v>0</v>
      </c>
      <c r="AO165" s="29">
        <f t="shared" si="18"/>
        <v>0</v>
      </c>
      <c r="AP165" s="29">
        <f t="shared" si="18"/>
        <v>55092.768579999996</v>
      </c>
      <c r="AQ165" s="29">
        <f t="shared" si="27"/>
        <v>0</v>
      </c>
      <c r="AR165" s="29">
        <f t="shared" si="27"/>
        <v>492503.18319999997</v>
      </c>
      <c r="AS165" s="29">
        <f t="shared" si="27"/>
        <v>108636.3732</v>
      </c>
      <c r="AT165" s="29">
        <f t="shared" si="27"/>
        <v>37737.004390000002</v>
      </c>
      <c r="AU165" s="29">
        <f t="shared" si="27"/>
        <v>94441.989780000004</v>
      </c>
      <c r="AV165" s="29">
        <f t="shared" si="27"/>
        <v>0</v>
      </c>
      <c r="AW165" s="29">
        <f t="shared" si="27"/>
        <v>0</v>
      </c>
      <c r="AX165" s="29">
        <f t="shared" si="27"/>
        <v>366567.40814000001</v>
      </c>
      <c r="AY165" s="29">
        <f t="shared" si="27"/>
        <v>2076011.6557100001</v>
      </c>
      <c r="AZ165" s="29">
        <f t="shared" si="27"/>
        <v>839301.09505</v>
      </c>
      <c r="BA165" s="29">
        <f t="shared" si="27"/>
        <v>1697951.4924300001</v>
      </c>
      <c r="BB165" s="29">
        <f t="shared" si="27"/>
        <v>0</v>
      </c>
      <c r="BC165" s="29">
        <f t="shared" si="27"/>
        <v>0</v>
      </c>
      <c r="BD165" s="29">
        <f t="shared" si="27"/>
        <v>25126.587469999999</v>
      </c>
      <c r="BE165" s="29">
        <f t="shared" si="27"/>
        <v>763290.46294000011</v>
      </c>
      <c r="BF165" s="29">
        <f t="shared" si="27"/>
        <v>151621.86621000001</v>
      </c>
    </row>
    <row r="166" spans="2:58" ht="16.5" x14ac:dyDescent="0.3">
      <c r="B166">
        <v>91</v>
      </c>
      <c r="C166" s="23">
        <v>43616</v>
      </c>
      <c r="D166" s="29">
        <f t="shared" si="22"/>
        <v>90749161.257729992</v>
      </c>
      <c r="E166" s="29">
        <f t="shared" si="22"/>
        <v>33951876.117880002</v>
      </c>
      <c r="F166" s="29">
        <f t="shared" si="22"/>
        <v>47803344.458039999</v>
      </c>
      <c r="G166" s="29">
        <f t="shared" si="22"/>
        <v>55652107.293199994</v>
      </c>
      <c r="H166" s="29">
        <f t="shared" si="22"/>
        <v>2601299.4288699999</v>
      </c>
      <c r="I166" s="29">
        <f t="shared" si="22"/>
        <v>10196072.12291</v>
      </c>
      <c r="J166" s="29">
        <f t="shared" si="22"/>
        <v>7799221.3048400003</v>
      </c>
      <c r="K166" s="29">
        <f t="shared" si="22"/>
        <v>3782492.5195500003</v>
      </c>
      <c r="L166" s="29">
        <f t="shared" ref="E166:M173" si="29">+VLOOKUP(L$76,$C$3:$CV$74,$B166,0)/$A$75</f>
        <v>4035967.5103000002</v>
      </c>
      <c r="M166" s="29">
        <f t="shared" si="29"/>
        <v>624113.90725000005</v>
      </c>
      <c r="P166">
        <v>91</v>
      </c>
      <c r="Q166" s="3">
        <v>43616</v>
      </c>
      <c r="R166" s="29">
        <f t="shared" si="28"/>
        <v>55652107.293199994</v>
      </c>
      <c r="S166" s="29">
        <f t="shared" si="28"/>
        <v>90749161.257729992</v>
      </c>
      <c r="T166" s="29">
        <f t="shared" si="28"/>
        <v>47803344.458039999</v>
      </c>
      <c r="U166" s="29">
        <f t="shared" si="28"/>
        <v>2174213.3875599997</v>
      </c>
      <c r="V166" s="29">
        <f t="shared" si="28"/>
        <v>377351.50331</v>
      </c>
      <c r="W166" s="29">
        <f t="shared" si="28"/>
        <v>3776047.6593200001</v>
      </c>
      <c r="X166" s="29">
        <f t="shared" si="28"/>
        <v>4851343.2645100001</v>
      </c>
      <c r="Y166" s="29">
        <f t="shared" si="28"/>
        <v>2869154.24015</v>
      </c>
      <c r="Z166" s="29">
        <f t="shared" si="28"/>
        <v>3984686.1175500001</v>
      </c>
      <c r="AA166" s="29">
        <f t="shared" si="28"/>
        <v>1024110.4598200001</v>
      </c>
      <c r="AB166" s="29">
        <f t="shared" si="28"/>
        <v>397931.98264999996</v>
      </c>
      <c r="AC166" s="29">
        <f t="shared" si="28"/>
        <v>119229.73666</v>
      </c>
      <c r="AD166" s="29">
        <f t="shared" si="28"/>
        <v>92927.97209000001</v>
      </c>
      <c r="AE166" s="29">
        <f t="shared" si="28"/>
        <v>1610460.1043</v>
      </c>
      <c r="AF166" s="29">
        <f t="shared" si="28"/>
        <v>0</v>
      </c>
      <c r="AG166" s="29">
        <f t="shared" si="28"/>
        <v>832270.25390000001</v>
      </c>
      <c r="AH166" s="29">
        <f t="shared" si="26"/>
        <v>10171350.33485</v>
      </c>
      <c r="AI166" s="29">
        <f t="shared" si="26"/>
        <v>259326.65760000001</v>
      </c>
      <c r="AJ166" s="29">
        <f t="shared" si="26"/>
        <v>0</v>
      </c>
      <c r="AK166" s="29">
        <f t="shared" si="26"/>
        <v>746545.90290999995</v>
      </c>
      <c r="AL166" s="29">
        <f t="shared" si="18"/>
        <v>0</v>
      </c>
      <c r="AM166" s="29">
        <f t="shared" si="18"/>
        <v>0</v>
      </c>
      <c r="AN166" s="29">
        <f t="shared" si="18"/>
        <v>0</v>
      </c>
      <c r="AO166" s="29">
        <f t="shared" si="18"/>
        <v>0</v>
      </c>
      <c r="AP166" s="29">
        <f t="shared" si="18"/>
        <v>53319.66272</v>
      </c>
      <c r="AQ166" s="29">
        <f t="shared" si="27"/>
        <v>0</v>
      </c>
      <c r="AR166" s="29">
        <f t="shared" si="27"/>
        <v>499244.95017999999</v>
      </c>
      <c r="AS166" s="29">
        <f t="shared" si="27"/>
        <v>111297.11573</v>
      </c>
      <c r="AT166" s="29">
        <f t="shared" si="27"/>
        <v>36681.90425</v>
      </c>
      <c r="AU166" s="29">
        <f t="shared" si="27"/>
        <v>97340.638040000005</v>
      </c>
      <c r="AV166" s="29">
        <f t="shared" si="27"/>
        <v>0</v>
      </c>
      <c r="AW166" s="29">
        <f t="shared" si="27"/>
        <v>0</v>
      </c>
      <c r="AX166" s="29">
        <f t="shared" si="27"/>
        <v>370568.8481</v>
      </c>
      <c r="AY166" s="29">
        <f t="shared" si="27"/>
        <v>2114020.7510799998</v>
      </c>
      <c r="AZ166" s="29">
        <f t="shared" si="27"/>
        <v>843267.18023000006</v>
      </c>
      <c r="BA166" s="29">
        <f t="shared" si="27"/>
        <v>1720960.1952899999</v>
      </c>
      <c r="BB166" s="29">
        <f t="shared" si="27"/>
        <v>0</v>
      </c>
      <c r="BC166" s="29">
        <f t="shared" si="27"/>
        <v>0</v>
      </c>
      <c r="BD166" s="29">
        <f t="shared" si="27"/>
        <v>24082.910980000001</v>
      </c>
      <c r="BE166" s="29">
        <f t="shared" si="27"/>
        <v>800575.16047999996</v>
      </c>
      <c r="BF166" s="29">
        <f t="shared" si="27"/>
        <v>152806.93411999999</v>
      </c>
    </row>
    <row r="167" spans="2:58" ht="16.5" x14ac:dyDescent="0.3">
      <c r="B167">
        <v>92</v>
      </c>
      <c r="C167" s="23">
        <v>43646</v>
      </c>
      <c r="D167" s="29">
        <f t="shared" si="22"/>
        <v>89922066.888380006</v>
      </c>
      <c r="E167" s="29">
        <f t="shared" si="29"/>
        <v>33882283.546240002</v>
      </c>
      <c r="F167" s="29">
        <f t="shared" si="29"/>
        <v>47782410.076970004</v>
      </c>
      <c r="G167" s="29">
        <f t="shared" si="29"/>
        <v>56308929.904610001</v>
      </c>
      <c r="H167" s="29">
        <f t="shared" si="29"/>
        <v>2641435.6876500002</v>
      </c>
      <c r="I167" s="29">
        <f t="shared" si="29"/>
        <v>10212921.404879998</v>
      </c>
      <c r="J167" s="29">
        <f t="shared" si="29"/>
        <v>7730480.0275499998</v>
      </c>
      <c r="K167" s="29">
        <f t="shared" si="29"/>
        <v>3830731.2620300003</v>
      </c>
      <c r="L167" s="29">
        <f t="shared" si="29"/>
        <v>3934499.7395199998</v>
      </c>
      <c r="M167" s="29">
        <f t="shared" si="29"/>
        <v>573277.47329999995</v>
      </c>
      <c r="P167">
        <v>92</v>
      </c>
      <c r="Q167" s="3">
        <v>43646</v>
      </c>
      <c r="R167" s="29">
        <f t="shared" si="28"/>
        <v>56308929.904610001</v>
      </c>
      <c r="S167" s="29">
        <f t="shared" si="28"/>
        <v>89922066.888380006</v>
      </c>
      <c r="T167" s="29">
        <f t="shared" si="28"/>
        <v>47782410.076970004</v>
      </c>
      <c r="U167" s="29">
        <f t="shared" si="28"/>
        <v>2181211.7623899998</v>
      </c>
      <c r="V167" s="29">
        <f t="shared" si="28"/>
        <v>377296.68858999998</v>
      </c>
      <c r="W167" s="29">
        <f t="shared" si="28"/>
        <v>3751510.8831100003</v>
      </c>
      <c r="X167" s="29">
        <f t="shared" si="28"/>
        <v>4884745.1107900003</v>
      </c>
      <c r="Y167" s="29">
        <f t="shared" si="28"/>
        <v>2893684.9263000004</v>
      </c>
      <c r="Z167" s="29">
        <f t="shared" si="28"/>
        <v>4048507.03443</v>
      </c>
      <c r="AA167" s="29">
        <f t="shared" si="28"/>
        <v>1029877.34676</v>
      </c>
      <c r="AB167" s="29">
        <f t="shared" si="28"/>
        <v>398155.10341000004</v>
      </c>
      <c r="AC167" s="29">
        <f t="shared" si="28"/>
        <v>114575.17368000001</v>
      </c>
      <c r="AD167" s="29">
        <f t="shared" si="28"/>
        <v>92520.343229999999</v>
      </c>
      <c r="AE167" s="29">
        <f t="shared" si="28"/>
        <v>1618313.60442</v>
      </c>
      <c r="AF167" s="29">
        <f t="shared" si="28"/>
        <v>0</v>
      </c>
      <c r="AG167" s="29">
        <f t="shared" si="28"/>
        <v>831911.19499999995</v>
      </c>
      <c r="AH167" s="29">
        <f t="shared" si="26"/>
        <v>10155596.64532</v>
      </c>
      <c r="AI167" s="29">
        <f t="shared" si="26"/>
        <v>256054.83994999999</v>
      </c>
      <c r="AJ167" s="29">
        <f t="shared" si="26"/>
        <v>0</v>
      </c>
      <c r="AK167" s="29">
        <f t="shared" si="26"/>
        <v>745788.11578999995</v>
      </c>
      <c r="AL167" s="29">
        <f t="shared" si="18"/>
        <v>0</v>
      </c>
      <c r="AM167" s="29">
        <f t="shared" si="18"/>
        <v>0</v>
      </c>
      <c r="AN167" s="29">
        <f t="shared" si="18"/>
        <v>0</v>
      </c>
      <c r="AO167" s="29">
        <f t="shared" si="18"/>
        <v>0</v>
      </c>
      <c r="AP167" s="29">
        <f t="shared" si="18"/>
        <v>51079.216090000002</v>
      </c>
      <c r="AQ167" s="29">
        <f t="shared" si="27"/>
        <v>0</v>
      </c>
      <c r="AR167" s="29">
        <f t="shared" si="27"/>
        <v>491537.77004000003</v>
      </c>
      <c r="AS167" s="29">
        <f t="shared" si="27"/>
        <v>115052.71519</v>
      </c>
      <c r="AT167" s="29">
        <f t="shared" si="27"/>
        <v>37196.302450000003</v>
      </c>
      <c r="AU167" s="29">
        <f t="shared" si="27"/>
        <v>99982.443950000001</v>
      </c>
      <c r="AV167" s="29">
        <f t="shared" si="27"/>
        <v>0</v>
      </c>
      <c r="AW167" s="29">
        <f t="shared" si="27"/>
        <v>0</v>
      </c>
      <c r="AX167" s="29">
        <f t="shared" si="27"/>
        <v>377633.48817000003</v>
      </c>
      <c r="AY167" s="29">
        <f t="shared" si="27"/>
        <v>2147150.90282</v>
      </c>
      <c r="AZ167" s="29">
        <f t="shared" si="27"/>
        <v>836358.48978999991</v>
      </c>
      <c r="BA167" s="29">
        <f t="shared" si="27"/>
        <v>1729853.82485</v>
      </c>
      <c r="BB167" s="29">
        <f t="shared" si="27"/>
        <v>0</v>
      </c>
      <c r="BC167" s="29">
        <f t="shared" si="27"/>
        <v>0</v>
      </c>
      <c r="BD167" s="29">
        <f t="shared" si="27"/>
        <v>24752.274920000003</v>
      </c>
      <c r="BE167" s="29">
        <f t="shared" si="27"/>
        <v>823237.30908000004</v>
      </c>
      <c r="BF167" s="29">
        <f t="shared" si="27"/>
        <v>152070.61490000002</v>
      </c>
    </row>
    <row r="168" spans="2:58" ht="16.5" x14ac:dyDescent="0.3">
      <c r="B168">
        <v>93</v>
      </c>
      <c r="C168" s="23">
        <v>43677</v>
      </c>
      <c r="D168" s="29">
        <f t="shared" si="22"/>
        <v>91269559.315650001</v>
      </c>
      <c r="E168" s="29">
        <f t="shared" si="29"/>
        <v>34413345.902240001</v>
      </c>
      <c r="F168" s="29">
        <f t="shared" si="29"/>
        <v>47810172.354390003</v>
      </c>
      <c r="G168" s="29">
        <f t="shared" si="29"/>
        <v>55651378.352150001</v>
      </c>
      <c r="H168" s="29">
        <f t="shared" si="29"/>
        <v>2479629.2611100003</v>
      </c>
      <c r="I168" s="29">
        <f t="shared" si="29"/>
        <v>10215878.276700001</v>
      </c>
      <c r="J168" s="29">
        <f t="shared" si="29"/>
        <v>7795346.52819</v>
      </c>
      <c r="K168" s="29">
        <f t="shared" si="29"/>
        <v>3835942.8545300001</v>
      </c>
      <c r="L168" s="29">
        <f t="shared" si="29"/>
        <v>4119225.7986900001</v>
      </c>
      <c r="M168" s="29">
        <f t="shared" si="29"/>
        <v>580449.83322999999</v>
      </c>
      <c r="P168">
        <v>93</v>
      </c>
      <c r="Q168" s="3">
        <v>43677</v>
      </c>
      <c r="R168" s="29">
        <f t="shared" si="28"/>
        <v>55651378.352150001</v>
      </c>
      <c r="S168" s="29">
        <f t="shared" si="28"/>
        <v>91269559.315650001</v>
      </c>
      <c r="T168" s="29">
        <f t="shared" si="28"/>
        <v>47810172.354390003</v>
      </c>
      <c r="U168" s="29">
        <f t="shared" si="28"/>
        <v>2188120.9730000002</v>
      </c>
      <c r="V168" s="29">
        <f t="shared" si="28"/>
        <v>376070.20741000003</v>
      </c>
      <c r="W168" s="29">
        <f t="shared" si="28"/>
        <v>3741865.0089400001</v>
      </c>
      <c r="X168" s="29">
        <f t="shared" si="28"/>
        <v>4927798.49431</v>
      </c>
      <c r="Y168" s="29">
        <f t="shared" si="28"/>
        <v>2927284.9300100002</v>
      </c>
      <c r="Z168" s="29">
        <f t="shared" si="28"/>
        <v>4081390.7054299996</v>
      </c>
      <c r="AA168" s="29">
        <f t="shared" si="28"/>
        <v>1038852.2406</v>
      </c>
      <c r="AB168" s="29">
        <f t="shared" si="28"/>
        <v>396091.88049000001</v>
      </c>
      <c r="AC168" s="29">
        <f t="shared" si="28"/>
        <v>110383.77661</v>
      </c>
      <c r="AD168" s="29">
        <f t="shared" si="28"/>
        <v>94095.983970000001</v>
      </c>
      <c r="AE168" s="29">
        <f t="shared" si="28"/>
        <v>1629044.4097200001</v>
      </c>
      <c r="AF168" s="29">
        <f t="shared" si="28"/>
        <v>0</v>
      </c>
      <c r="AG168" s="29">
        <f t="shared" si="28"/>
        <v>825762.18643</v>
      </c>
      <c r="AH168" s="29">
        <f t="shared" si="26"/>
        <v>10133581.893440001</v>
      </c>
      <c r="AI168" s="29">
        <f t="shared" si="26"/>
        <v>249508.07519999999</v>
      </c>
      <c r="AJ168" s="29">
        <f t="shared" si="26"/>
        <v>0</v>
      </c>
      <c r="AK168" s="29">
        <f t="shared" si="26"/>
        <v>747177.82061000005</v>
      </c>
      <c r="AL168" s="29">
        <f t="shared" si="18"/>
        <v>0</v>
      </c>
      <c r="AM168" s="29">
        <f t="shared" si="18"/>
        <v>0</v>
      </c>
      <c r="AN168" s="29">
        <f t="shared" si="18"/>
        <v>0</v>
      </c>
      <c r="AO168" s="29">
        <f t="shared" si="18"/>
        <v>0</v>
      </c>
      <c r="AP168" s="29">
        <f t="shared" si="18"/>
        <v>49604.788159999996</v>
      </c>
      <c r="AQ168" s="29">
        <f t="shared" si="27"/>
        <v>0</v>
      </c>
      <c r="AR168" s="29">
        <f t="shared" si="27"/>
        <v>481721.50436999998</v>
      </c>
      <c r="AS168" s="29">
        <f t="shared" si="27"/>
        <v>114115.0175</v>
      </c>
      <c r="AT168" s="29">
        <f t="shared" si="27"/>
        <v>36166.250799999994</v>
      </c>
      <c r="AU168" s="29">
        <f t="shared" si="27"/>
        <v>100407.93003</v>
      </c>
      <c r="AV168" s="29">
        <f t="shared" si="27"/>
        <v>0</v>
      </c>
      <c r="AW168" s="29">
        <f t="shared" si="27"/>
        <v>0</v>
      </c>
      <c r="AX168" s="29">
        <f t="shared" si="27"/>
        <v>385111.26575000002</v>
      </c>
      <c r="AY168" s="29">
        <f t="shared" si="27"/>
        <v>2194876.6162800002</v>
      </c>
      <c r="AZ168" s="29">
        <f t="shared" si="27"/>
        <v>836915.82478999998</v>
      </c>
      <c r="BA168" s="29">
        <f t="shared" si="27"/>
        <v>1738579.4332699999</v>
      </c>
      <c r="BB168" s="29">
        <f t="shared" si="27"/>
        <v>0</v>
      </c>
      <c r="BC168" s="29">
        <f t="shared" si="27"/>
        <v>0</v>
      </c>
      <c r="BD168" s="29">
        <f t="shared" si="27"/>
        <v>25206.598679999999</v>
      </c>
      <c r="BE168" s="29">
        <f t="shared" si="27"/>
        <v>851506.75183000008</v>
      </c>
      <c r="BF168" s="29">
        <f t="shared" si="27"/>
        <v>153102.6</v>
      </c>
    </row>
    <row r="169" spans="2:58" ht="16.5" x14ac:dyDescent="0.3">
      <c r="B169">
        <v>94</v>
      </c>
      <c r="C169" s="23">
        <v>43708</v>
      </c>
      <c r="D169" s="29">
        <f t="shared" si="22"/>
        <v>92474918.826049998</v>
      </c>
      <c r="E169" s="29">
        <f t="shared" si="29"/>
        <v>34879230.3803</v>
      </c>
      <c r="F169" s="29">
        <f t="shared" si="29"/>
        <v>48429548.756620005</v>
      </c>
      <c r="G169" s="29">
        <f t="shared" si="29"/>
        <v>57280330.293519996</v>
      </c>
      <c r="H169" s="29">
        <f t="shared" si="29"/>
        <v>2231432.0770700001</v>
      </c>
      <c r="I169" s="29">
        <f t="shared" si="29"/>
        <v>10405344.31397</v>
      </c>
      <c r="J169" s="29">
        <f t="shared" si="29"/>
        <v>7844437.4662899999</v>
      </c>
      <c r="K169" s="29">
        <f t="shared" si="29"/>
        <v>3883556.8135199999</v>
      </c>
      <c r="L169" s="29">
        <f t="shared" si="29"/>
        <v>4258722.6039800001</v>
      </c>
      <c r="M169" s="29">
        <f t="shared" si="29"/>
        <v>571156.95382000005</v>
      </c>
      <c r="P169">
        <v>94</v>
      </c>
      <c r="Q169" s="3">
        <v>43708</v>
      </c>
      <c r="R169" s="29">
        <f t="shared" si="28"/>
        <v>57280330.293519996</v>
      </c>
      <c r="S169" s="29">
        <f t="shared" si="28"/>
        <v>92474918.826049998</v>
      </c>
      <c r="T169" s="29">
        <f t="shared" si="28"/>
        <v>48429548.756620005</v>
      </c>
      <c r="U169" s="29">
        <f t="shared" si="28"/>
        <v>2200707.4353100001</v>
      </c>
      <c r="V169" s="29">
        <f t="shared" si="28"/>
        <v>372127.00663999998</v>
      </c>
      <c r="W169" s="29">
        <f t="shared" si="28"/>
        <v>3778006.89867</v>
      </c>
      <c r="X169" s="29">
        <f t="shared" si="28"/>
        <v>5009837.09999</v>
      </c>
      <c r="Y169" s="29">
        <f t="shared" si="28"/>
        <v>2967213.2410399998</v>
      </c>
      <c r="Z169" s="29">
        <f t="shared" si="28"/>
        <v>4127325.42447</v>
      </c>
      <c r="AA169" s="29">
        <f t="shared" si="28"/>
        <v>1049602.5284199999</v>
      </c>
      <c r="AB169" s="29">
        <f t="shared" si="28"/>
        <v>400337.72439999995</v>
      </c>
      <c r="AC169" s="29">
        <f t="shared" si="28"/>
        <v>110420.81768000001</v>
      </c>
      <c r="AD169" s="29">
        <f t="shared" si="28"/>
        <v>94997.950599999996</v>
      </c>
      <c r="AE169" s="29">
        <f t="shared" si="28"/>
        <v>1632509.2093399998</v>
      </c>
      <c r="AF169" s="29">
        <f t="shared" si="28"/>
        <v>0</v>
      </c>
      <c r="AG169" s="29">
        <f t="shared" si="28"/>
        <v>825212.14123000007</v>
      </c>
      <c r="AH169" s="29">
        <f t="shared" si="26"/>
        <v>10193877.563920001</v>
      </c>
      <c r="AI169" s="29">
        <f t="shared" si="26"/>
        <v>246744.23314</v>
      </c>
      <c r="AJ169" s="29">
        <f t="shared" si="26"/>
        <v>0</v>
      </c>
      <c r="AK169" s="29">
        <f t="shared" si="26"/>
        <v>747964.96187</v>
      </c>
      <c r="AL169" s="29">
        <f t="shared" si="18"/>
        <v>0</v>
      </c>
      <c r="AM169" s="29">
        <f t="shared" si="18"/>
        <v>0</v>
      </c>
      <c r="AN169" s="29">
        <f t="shared" si="18"/>
        <v>0</v>
      </c>
      <c r="AO169" s="29">
        <f t="shared" si="18"/>
        <v>0</v>
      </c>
      <c r="AP169" s="29">
        <f t="shared" si="18"/>
        <v>47284.808880000004</v>
      </c>
      <c r="AQ169" s="29">
        <f t="shared" si="27"/>
        <v>0</v>
      </c>
      <c r="AR169" s="29">
        <f t="shared" si="27"/>
        <v>481162.32361999998</v>
      </c>
      <c r="AS169" s="29">
        <f t="shared" si="27"/>
        <v>114781.99291</v>
      </c>
      <c r="AT169" s="29">
        <f t="shared" si="27"/>
        <v>35272.459719999999</v>
      </c>
      <c r="AU169" s="29">
        <f t="shared" si="27"/>
        <v>102073.96709999999</v>
      </c>
      <c r="AV169" s="29">
        <f t="shared" si="27"/>
        <v>0</v>
      </c>
      <c r="AW169" s="29">
        <f t="shared" si="27"/>
        <v>0</v>
      </c>
      <c r="AX169" s="29">
        <f t="shared" si="27"/>
        <v>390325.35369000002</v>
      </c>
      <c r="AY169" s="29">
        <f t="shared" si="27"/>
        <v>2232724.7998099998</v>
      </c>
      <c r="AZ169" s="29">
        <f t="shared" si="27"/>
        <v>835654.13714000001</v>
      </c>
      <c r="BA169" s="29">
        <f t="shared" si="27"/>
        <v>1747201.8210400001</v>
      </c>
      <c r="BB169" s="29">
        <f t="shared" si="27"/>
        <v>0</v>
      </c>
      <c r="BC169" s="29">
        <f t="shared" si="27"/>
        <v>0</v>
      </c>
      <c r="BD169" s="29">
        <f t="shared" si="27"/>
        <v>25012.366460000001</v>
      </c>
      <c r="BE169" s="29">
        <f t="shared" si="27"/>
        <v>891158.66052000003</v>
      </c>
      <c r="BF169" s="29">
        <f t="shared" si="27"/>
        <v>154130.851</v>
      </c>
    </row>
    <row r="170" spans="2:58" ht="16.5" x14ac:dyDescent="0.3">
      <c r="B170">
        <v>95</v>
      </c>
      <c r="C170" s="23">
        <v>43738</v>
      </c>
      <c r="D170" s="29">
        <f t="shared" si="22"/>
        <v>92412932.498479992</v>
      </c>
      <c r="E170" s="29">
        <f t="shared" si="29"/>
        <v>35053601.84403</v>
      </c>
      <c r="F170" s="29">
        <f t="shared" si="29"/>
        <v>48271315.158269994</v>
      </c>
      <c r="G170" s="29">
        <f t="shared" si="29"/>
        <v>58039998.56239</v>
      </c>
      <c r="H170" s="29">
        <f t="shared" si="29"/>
        <v>2149707.2440300002</v>
      </c>
      <c r="I170" s="29">
        <f t="shared" si="29"/>
        <v>10430006.37744</v>
      </c>
      <c r="J170" s="29">
        <f t="shared" si="29"/>
        <v>7799600.6676899996</v>
      </c>
      <c r="K170" s="29">
        <f t="shared" si="29"/>
        <v>3885743.8175500003</v>
      </c>
      <c r="L170" s="29">
        <f t="shared" si="29"/>
        <v>4312634.4972799998</v>
      </c>
      <c r="M170" s="29">
        <f t="shared" si="29"/>
        <v>535889.09061000007</v>
      </c>
      <c r="P170">
        <v>95</v>
      </c>
      <c r="Q170" s="3">
        <v>43738</v>
      </c>
      <c r="R170" s="29">
        <f t="shared" si="28"/>
        <v>58039998.56239</v>
      </c>
      <c r="S170" s="29">
        <f t="shared" si="28"/>
        <v>92412932.498479992</v>
      </c>
      <c r="T170" s="29">
        <f t="shared" si="28"/>
        <v>48271315.158269994</v>
      </c>
      <c r="U170" s="29">
        <f t="shared" si="28"/>
        <v>2213278.5797600001</v>
      </c>
      <c r="V170" s="29">
        <f t="shared" si="28"/>
        <v>363825.78875000001</v>
      </c>
      <c r="W170" s="29">
        <f t="shared" si="28"/>
        <v>3791448.2512300001</v>
      </c>
      <c r="X170" s="29">
        <f t="shared" si="28"/>
        <v>5072000.6126899999</v>
      </c>
      <c r="Y170" s="29">
        <f t="shared" si="28"/>
        <v>2998690.1038899999</v>
      </c>
      <c r="Z170" s="29">
        <f t="shared" si="28"/>
        <v>4131428.71643</v>
      </c>
      <c r="AA170" s="29">
        <f t="shared" si="28"/>
        <v>1051127.61286</v>
      </c>
      <c r="AB170" s="29">
        <f t="shared" si="28"/>
        <v>398231.27485000005</v>
      </c>
      <c r="AC170" s="29">
        <f t="shared" si="28"/>
        <v>110499.91346</v>
      </c>
      <c r="AD170" s="29">
        <f t="shared" si="28"/>
        <v>95463.716209999999</v>
      </c>
      <c r="AE170" s="29">
        <f t="shared" si="28"/>
        <v>1645570.0947700001</v>
      </c>
      <c r="AF170" s="29">
        <f t="shared" si="28"/>
        <v>0</v>
      </c>
      <c r="AG170" s="29">
        <f t="shared" si="28"/>
        <v>826140.88414999994</v>
      </c>
      <c r="AH170" s="29">
        <f t="shared" si="24"/>
        <v>10255195.128350001</v>
      </c>
      <c r="AI170" s="29">
        <f t="shared" si="24"/>
        <v>245934.03740999999</v>
      </c>
      <c r="AJ170" s="29">
        <f t="shared" si="24"/>
        <v>0</v>
      </c>
      <c r="AK170" s="29">
        <f t="shared" si="24"/>
        <v>749886.81550999999</v>
      </c>
      <c r="AL170" s="29">
        <f t="shared" si="24"/>
        <v>0</v>
      </c>
      <c r="AM170" s="29">
        <f t="shared" si="24"/>
        <v>0</v>
      </c>
      <c r="AN170" s="29">
        <f t="shared" si="24"/>
        <v>0</v>
      </c>
      <c r="AO170" s="29">
        <f t="shared" si="24"/>
        <v>0</v>
      </c>
      <c r="AP170" s="29">
        <f t="shared" si="24"/>
        <v>44637.663820000002</v>
      </c>
      <c r="AQ170" s="29">
        <f t="shared" si="24"/>
        <v>0</v>
      </c>
      <c r="AR170" s="29">
        <f t="shared" si="24"/>
        <v>478610.67363999999</v>
      </c>
      <c r="AS170" s="29">
        <f t="shared" si="24"/>
        <v>114954.23466</v>
      </c>
      <c r="AT170" s="29">
        <f t="shared" si="24"/>
        <v>35174.727719999995</v>
      </c>
      <c r="AU170" s="29">
        <f t="shared" si="24"/>
        <v>102801.47551999999</v>
      </c>
      <c r="AV170" s="29">
        <f t="shared" si="24"/>
        <v>0</v>
      </c>
      <c r="AW170" s="29">
        <f t="shared" si="24"/>
        <v>0</v>
      </c>
      <c r="AX170" s="29">
        <f t="shared" si="27"/>
        <v>399689.86680000002</v>
      </c>
      <c r="AY170" s="29">
        <f t="shared" si="27"/>
        <v>2287692.0251199999</v>
      </c>
      <c r="AZ170" s="29">
        <f t="shared" si="27"/>
        <v>833877.47026999993</v>
      </c>
      <c r="BA170" s="29">
        <f t="shared" si="27"/>
        <v>1762294.55195</v>
      </c>
      <c r="BB170" s="29">
        <f t="shared" si="27"/>
        <v>0</v>
      </c>
      <c r="BC170" s="29">
        <f t="shared" si="27"/>
        <v>0</v>
      </c>
      <c r="BD170" s="29">
        <f t="shared" si="27"/>
        <v>24752.98028</v>
      </c>
      <c r="BE170" s="29">
        <f t="shared" si="27"/>
        <v>919186.13905</v>
      </c>
      <c r="BF170" s="29">
        <f t="shared" si="27"/>
        <v>154365.53528000001</v>
      </c>
    </row>
    <row r="171" spans="2:58" ht="16.5" x14ac:dyDescent="0.3">
      <c r="B171">
        <v>96</v>
      </c>
      <c r="C171" s="23">
        <v>43769</v>
      </c>
      <c r="D171" s="29">
        <f t="shared" si="22"/>
        <v>94940213.057919994</v>
      </c>
      <c r="E171" s="29">
        <f t="shared" si="29"/>
        <v>35480182.54174</v>
      </c>
      <c r="F171" s="29">
        <f t="shared" si="29"/>
        <v>48599159.708910003</v>
      </c>
      <c r="G171" s="29">
        <f t="shared" si="29"/>
        <v>57734750.166280001</v>
      </c>
      <c r="H171" s="29">
        <f t="shared" si="29"/>
        <v>1916358.30623</v>
      </c>
      <c r="I171" s="29">
        <f t="shared" si="29"/>
        <v>10434355.420190001</v>
      </c>
      <c r="J171" s="29">
        <f t="shared" si="29"/>
        <v>7755166.06207</v>
      </c>
      <c r="K171" s="29">
        <f t="shared" si="29"/>
        <v>3947332.8785199998</v>
      </c>
      <c r="L171" s="29">
        <f t="shared" si="29"/>
        <v>4397397.8911600001</v>
      </c>
      <c r="M171" s="29">
        <f t="shared" si="29"/>
        <v>534195.08996000001</v>
      </c>
      <c r="P171">
        <v>96</v>
      </c>
      <c r="Q171" s="3">
        <v>43769</v>
      </c>
      <c r="R171" s="29">
        <f t="shared" si="28"/>
        <v>57734750.166280001</v>
      </c>
      <c r="S171" s="29">
        <f t="shared" si="28"/>
        <v>94940213.057919994</v>
      </c>
      <c r="T171" s="29">
        <f t="shared" si="28"/>
        <v>48599159.708910003</v>
      </c>
      <c r="U171" s="29">
        <f t="shared" si="28"/>
        <v>2228290.5306100002</v>
      </c>
      <c r="V171" s="29">
        <f t="shared" si="28"/>
        <v>364406.30148000002</v>
      </c>
      <c r="W171" s="29">
        <f t="shared" si="28"/>
        <v>3809219.95254</v>
      </c>
      <c r="X171" s="29">
        <f t="shared" si="28"/>
        <v>5147465.0195300002</v>
      </c>
      <c r="Y171" s="29">
        <f t="shared" si="28"/>
        <v>3036370.7925999998</v>
      </c>
      <c r="Z171" s="29">
        <f t="shared" si="28"/>
        <v>4245711.0460999999</v>
      </c>
      <c r="AA171" s="29">
        <f t="shared" si="28"/>
        <v>1067416.85721</v>
      </c>
      <c r="AB171" s="29">
        <f t="shared" si="28"/>
        <v>403585.53542999999</v>
      </c>
      <c r="AC171" s="29">
        <f t="shared" si="28"/>
        <v>112325.20356000001</v>
      </c>
      <c r="AD171" s="29">
        <f t="shared" si="28"/>
        <v>95472.107080000002</v>
      </c>
      <c r="AE171" s="29">
        <f t="shared" si="28"/>
        <v>1661972.1876600001</v>
      </c>
      <c r="AF171" s="29">
        <f t="shared" si="28"/>
        <v>0</v>
      </c>
      <c r="AG171" s="29">
        <f t="shared" si="28"/>
        <v>821559.53853000002</v>
      </c>
      <c r="AH171" s="29">
        <f t="shared" si="24"/>
        <v>10363595.73608</v>
      </c>
      <c r="AI171" s="29">
        <f t="shared" si="24"/>
        <v>245783.18996000002</v>
      </c>
      <c r="AJ171" s="29">
        <f t="shared" si="24"/>
        <v>0</v>
      </c>
      <c r="AK171" s="29">
        <f t="shared" si="24"/>
        <v>757331.92002999992</v>
      </c>
      <c r="AL171" s="29">
        <f t="shared" si="24"/>
        <v>0</v>
      </c>
      <c r="AM171" s="29">
        <f t="shared" si="24"/>
        <v>0</v>
      </c>
      <c r="AN171" s="29">
        <f t="shared" si="24"/>
        <v>0</v>
      </c>
      <c r="AO171" s="29">
        <f t="shared" si="24"/>
        <v>0</v>
      </c>
      <c r="AP171" s="29">
        <f t="shared" si="24"/>
        <v>41749.022290000001</v>
      </c>
      <c r="AQ171" s="29">
        <f t="shared" si="24"/>
        <v>0</v>
      </c>
      <c r="AR171" s="29">
        <f t="shared" si="24"/>
        <v>476723.73800000001</v>
      </c>
      <c r="AS171" s="29">
        <f t="shared" si="24"/>
        <v>115482.97124</v>
      </c>
      <c r="AT171" s="29">
        <f t="shared" si="24"/>
        <v>35210.646079999999</v>
      </c>
      <c r="AU171" s="29">
        <f t="shared" si="24"/>
        <v>103755.4498</v>
      </c>
      <c r="AV171" s="29">
        <f t="shared" si="24"/>
        <v>0</v>
      </c>
      <c r="AW171" s="29">
        <f t="shared" si="24"/>
        <v>0</v>
      </c>
      <c r="AX171" s="29">
        <f t="shared" si="27"/>
        <v>413190.47469999996</v>
      </c>
      <c r="AY171" s="29">
        <f t="shared" si="27"/>
        <v>2370493.3182100002</v>
      </c>
      <c r="AZ171" s="29">
        <f t="shared" si="27"/>
        <v>837149.80002999993</v>
      </c>
      <c r="BA171" s="29">
        <f t="shared" si="27"/>
        <v>1790649.50801</v>
      </c>
      <c r="BB171" s="29">
        <f t="shared" si="27"/>
        <v>0</v>
      </c>
      <c r="BC171" s="29">
        <f t="shared" si="27"/>
        <v>0</v>
      </c>
      <c r="BD171" s="29">
        <f t="shared" si="27"/>
        <v>24826.97421</v>
      </c>
      <c r="BE171" s="29">
        <f t="shared" si="27"/>
        <v>930323.44785999996</v>
      </c>
      <c r="BF171" s="29">
        <f t="shared" si="27"/>
        <v>156116.36318000001</v>
      </c>
    </row>
    <row r="172" spans="2:58" ht="16.5" x14ac:dyDescent="0.3">
      <c r="B172">
        <v>97</v>
      </c>
      <c r="C172" s="23">
        <v>43799</v>
      </c>
      <c r="D172" s="29">
        <f t="shared" si="22"/>
        <v>95417222.401009992</v>
      </c>
      <c r="E172" s="29">
        <f t="shared" si="29"/>
        <v>35746010.37263</v>
      </c>
      <c r="F172" s="29">
        <f t="shared" si="29"/>
        <v>49350578.655639999</v>
      </c>
      <c r="G172" s="29">
        <f t="shared" si="29"/>
        <v>59640588.588509999</v>
      </c>
      <c r="H172" s="29">
        <f t="shared" si="29"/>
        <v>1826588.9273900001</v>
      </c>
      <c r="I172" s="29">
        <f t="shared" si="29"/>
        <v>10507092.72009</v>
      </c>
      <c r="J172" s="29">
        <f t="shared" si="29"/>
        <v>7792683.2842100002</v>
      </c>
      <c r="K172" s="29">
        <f t="shared" si="29"/>
        <v>3864996.37152</v>
      </c>
      <c r="L172" s="29">
        <f t="shared" si="29"/>
        <v>4422659.3043599995</v>
      </c>
      <c r="M172" s="29">
        <f t="shared" si="29"/>
        <v>609994.23282999999</v>
      </c>
      <c r="P172">
        <v>97</v>
      </c>
      <c r="Q172" s="3">
        <v>43799</v>
      </c>
      <c r="R172" s="29">
        <f t="shared" si="28"/>
        <v>59640588.588509999</v>
      </c>
      <c r="S172" s="29">
        <f t="shared" si="28"/>
        <v>95417222.401009992</v>
      </c>
      <c r="T172" s="29">
        <f t="shared" si="28"/>
        <v>49350578.655639999</v>
      </c>
      <c r="U172" s="29">
        <f t="shared" si="28"/>
        <v>2243859.1779200002</v>
      </c>
      <c r="V172" s="29">
        <f t="shared" si="28"/>
        <v>365126.44527999999</v>
      </c>
      <c r="W172" s="29">
        <f t="shared" si="28"/>
        <v>3848782.5637300001</v>
      </c>
      <c r="X172" s="29">
        <f t="shared" si="28"/>
        <v>5196937.9812899996</v>
      </c>
      <c r="Y172" s="29">
        <f t="shared" si="28"/>
        <v>3081691.37689</v>
      </c>
      <c r="Z172" s="29">
        <f t="shared" si="28"/>
        <v>4380164.9938000003</v>
      </c>
      <c r="AA172" s="29">
        <f t="shared" si="28"/>
        <v>1091874.66267</v>
      </c>
      <c r="AB172" s="29">
        <f t="shared" si="28"/>
        <v>405686.3444</v>
      </c>
      <c r="AC172" s="29">
        <f t="shared" si="28"/>
        <v>113955.58100000001</v>
      </c>
      <c r="AD172" s="29">
        <f t="shared" si="28"/>
        <v>97012.380239999999</v>
      </c>
      <c r="AE172" s="29">
        <f t="shared" si="28"/>
        <v>1696436.7627099999</v>
      </c>
      <c r="AF172" s="29">
        <f t="shared" si="28"/>
        <v>0</v>
      </c>
      <c r="AG172" s="29">
        <f t="shared" si="28"/>
        <v>822688.49552</v>
      </c>
      <c r="AH172" s="29">
        <f t="shared" si="24"/>
        <v>10561688.04146</v>
      </c>
      <c r="AI172" s="29">
        <f t="shared" si="24"/>
        <v>246703.77522000001</v>
      </c>
      <c r="AJ172" s="29">
        <f t="shared" si="24"/>
        <v>0</v>
      </c>
      <c r="AK172" s="29">
        <f t="shared" si="24"/>
        <v>761586.40815999999</v>
      </c>
      <c r="AL172" s="29">
        <f t="shared" si="24"/>
        <v>0</v>
      </c>
      <c r="AM172" s="29">
        <f t="shared" si="24"/>
        <v>0</v>
      </c>
      <c r="AN172" s="29">
        <f t="shared" si="24"/>
        <v>0</v>
      </c>
      <c r="AO172" s="29">
        <f t="shared" si="24"/>
        <v>0</v>
      </c>
      <c r="AP172" s="29">
        <f t="shared" si="24"/>
        <v>39018.505369999999</v>
      </c>
      <c r="AQ172" s="29">
        <f t="shared" si="24"/>
        <v>0</v>
      </c>
      <c r="AR172" s="29">
        <f t="shared" si="24"/>
        <v>471098.66969000001</v>
      </c>
      <c r="AS172" s="29">
        <f t="shared" si="24"/>
        <v>117038.83379999999</v>
      </c>
      <c r="AT172" s="29">
        <f t="shared" si="24"/>
        <v>36079.672979999996</v>
      </c>
      <c r="AU172" s="29">
        <f t="shared" si="24"/>
        <v>106084.96269</v>
      </c>
      <c r="AV172" s="29">
        <f t="shared" si="24"/>
        <v>0</v>
      </c>
      <c r="AW172" s="29">
        <f t="shared" si="24"/>
        <v>0</v>
      </c>
      <c r="AX172" s="29">
        <f t="shared" si="27"/>
        <v>428509.01448000001</v>
      </c>
      <c r="AY172" s="29">
        <f t="shared" si="27"/>
        <v>2476163.85934</v>
      </c>
      <c r="AZ172" s="29">
        <f t="shared" si="27"/>
        <v>840958.74309</v>
      </c>
      <c r="BA172" s="29">
        <f t="shared" si="27"/>
        <v>1825381.1807599999</v>
      </c>
      <c r="BB172" s="29">
        <f t="shared" si="27"/>
        <v>0</v>
      </c>
      <c r="BC172" s="29">
        <f t="shared" si="27"/>
        <v>0</v>
      </c>
      <c r="BD172" s="29">
        <f t="shared" si="27"/>
        <v>24340.554550000001</v>
      </c>
      <c r="BE172" s="29">
        <f t="shared" si="27"/>
        <v>932161.49155999999</v>
      </c>
      <c r="BF172" s="29">
        <f t="shared" si="27"/>
        <v>159567.86002000002</v>
      </c>
    </row>
    <row r="173" spans="2:58" ht="16.5" x14ac:dyDescent="0.3">
      <c r="B173">
        <v>98</v>
      </c>
      <c r="C173" s="23">
        <v>43830</v>
      </c>
      <c r="D173" s="29">
        <f t="shared" si="22"/>
        <v>94896827.040270001</v>
      </c>
      <c r="E173" s="29">
        <f t="shared" si="29"/>
        <v>36165785.317850001</v>
      </c>
      <c r="F173" s="29">
        <f t="shared" si="29"/>
        <v>49164992.620559998</v>
      </c>
      <c r="G173" s="29">
        <f t="shared" si="29"/>
        <v>58785371.01777</v>
      </c>
      <c r="H173" s="29">
        <f t="shared" si="29"/>
        <v>1854702.3966199998</v>
      </c>
      <c r="I173" s="29">
        <f t="shared" si="29"/>
        <v>10551078.417100001</v>
      </c>
      <c r="J173" s="29">
        <f t="shared" si="29"/>
        <v>7707707.9652899997</v>
      </c>
      <c r="K173" s="29">
        <f t="shared" si="29"/>
        <v>3822960.29923</v>
      </c>
      <c r="L173" s="29">
        <f t="shared" si="29"/>
        <v>4392133.8869599998</v>
      </c>
      <c r="M173" s="29">
        <f t="shared" si="29"/>
        <v>640098.90096</v>
      </c>
      <c r="P173">
        <v>98</v>
      </c>
      <c r="Q173" s="3">
        <v>43830</v>
      </c>
      <c r="R173" s="29">
        <f t="shared" si="28"/>
        <v>58785371.01777</v>
      </c>
      <c r="S173" s="29">
        <f t="shared" si="28"/>
        <v>94896827.040270001</v>
      </c>
      <c r="T173" s="29">
        <f t="shared" si="28"/>
        <v>49164992.620559998</v>
      </c>
      <c r="U173" s="29">
        <f t="shared" si="28"/>
        <v>2238007.9815599998</v>
      </c>
      <c r="V173" s="29">
        <f t="shared" si="28"/>
        <v>364673.06152999995</v>
      </c>
      <c r="W173" s="29">
        <f t="shared" si="28"/>
        <v>3860263.7525999998</v>
      </c>
      <c r="X173" s="29">
        <f t="shared" si="28"/>
        <v>5276911.4895200003</v>
      </c>
      <c r="Y173" s="29">
        <f t="shared" si="28"/>
        <v>3100845.3734800001</v>
      </c>
      <c r="Z173" s="29">
        <f t="shared" si="28"/>
        <v>4505230.8963199994</v>
      </c>
      <c r="AA173" s="29">
        <f t="shared" si="28"/>
        <v>1100593.94643</v>
      </c>
      <c r="AB173" s="29">
        <f t="shared" si="28"/>
        <v>402311.64749</v>
      </c>
      <c r="AC173" s="29">
        <f t="shared" si="28"/>
        <v>114642.89924</v>
      </c>
      <c r="AD173" s="29">
        <f t="shared" si="28"/>
        <v>95310.934670000002</v>
      </c>
      <c r="AE173" s="29">
        <f t="shared" si="28"/>
        <v>1707017.3348299998</v>
      </c>
      <c r="AF173" s="29">
        <f t="shared" si="28"/>
        <v>0</v>
      </c>
      <c r="AG173" s="29">
        <f t="shared" si="28"/>
        <v>810578.28631</v>
      </c>
      <c r="AH173" s="29">
        <f t="shared" si="24"/>
        <v>10630325.5579</v>
      </c>
      <c r="AI173" s="29">
        <f t="shared" si="24"/>
        <v>246263.15356999999</v>
      </c>
      <c r="AJ173" s="29">
        <f t="shared" si="24"/>
        <v>0</v>
      </c>
      <c r="AK173" s="29">
        <f t="shared" si="24"/>
        <v>760220.63488999999</v>
      </c>
      <c r="AL173" s="29">
        <f t="shared" si="24"/>
        <v>0</v>
      </c>
      <c r="AM173" s="29">
        <f t="shared" si="24"/>
        <v>0</v>
      </c>
      <c r="AN173" s="29">
        <f t="shared" si="24"/>
        <v>0</v>
      </c>
      <c r="AO173" s="29">
        <f t="shared" si="24"/>
        <v>0</v>
      </c>
      <c r="AP173" s="29">
        <f t="shared" si="24"/>
        <v>37092.553909999995</v>
      </c>
      <c r="AQ173" s="29">
        <f t="shared" si="24"/>
        <v>0</v>
      </c>
      <c r="AR173" s="29">
        <f t="shared" si="24"/>
        <v>457215.69210000004</v>
      </c>
      <c r="AS173" s="29">
        <f t="shared" si="24"/>
        <v>114859.06597</v>
      </c>
      <c r="AT173" s="29">
        <f t="shared" si="24"/>
        <v>36443.665759999996</v>
      </c>
      <c r="AU173" s="29">
        <f t="shared" si="24"/>
        <v>105405.65936000001</v>
      </c>
      <c r="AV173" s="29">
        <f t="shared" si="24"/>
        <v>0</v>
      </c>
      <c r="AW173" s="29">
        <f t="shared" si="24"/>
        <v>0</v>
      </c>
      <c r="AX173" s="29">
        <f t="shared" si="27"/>
        <v>440458.81836000003</v>
      </c>
      <c r="AY173" s="29">
        <f t="shared" si="27"/>
        <v>2549360.4026500001</v>
      </c>
      <c r="AZ173" s="29">
        <f t="shared" si="27"/>
        <v>838540.02825999993</v>
      </c>
      <c r="BA173" s="29">
        <f t="shared" si="27"/>
        <v>1845664.0361600001</v>
      </c>
      <c r="BB173" s="29">
        <f t="shared" si="27"/>
        <v>0</v>
      </c>
      <c r="BC173" s="29">
        <f t="shared" si="27"/>
        <v>0</v>
      </c>
      <c r="BD173" s="29">
        <f t="shared" si="27"/>
        <v>24741.758809999999</v>
      </c>
      <c r="BE173" s="29">
        <f t="shared" si="27"/>
        <v>944410.62529999996</v>
      </c>
      <c r="BF173" s="29">
        <f t="shared" si="27"/>
        <v>160071.69344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90"/>
  <sheetViews>
    <sheetView zoomScale="75" zoomScaleNormal="75" workbookViewId="0">
      <pane xSplit="3" ySplit="5" topLeftCell="CK61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baseColWidth="10" defaultColWidth="11.5703125" defaultRowHeight="16.5" x14ac:dyDescent="0.3"/>
  <cols>
    <col min="1" max="2" width="11.5703125" style="1"/>
    <col min="3" max="3" width="22.42578125" style="1" bestFit="1" customWidth="1"/>
    <col min="4" max="100" width="16.28515625" style="1" customWidth="1"/>
    <col min="101" max="16384" width="11.5703125" style="1"/>
  </cols>
  <sheetData>
    <row r="1" spans="1:100" x14ac:dyDescent="0.3">
      <c r="A1" s="2" t="s">
        <v>7</v>
      </c>
    </row>
    <row r="3" spans="1:100" x14ac:dyDescent="0.3">
      <c r="A3" s="2" t="s">
        <v>15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5">
        <v>72810989.289999992</v>
      </c>
      <c r="E6" s="5">
        <v>70775764.210000008</v>
      </c>
      <c r="F6" s="5">
        <v>72675658.510000005</v>
      </c>
      <c r="G6" s="5">
        <v>74252954.329999998</v>
      </c>
      <c r="H6" s="5">
        <v>76939388.920000002</v>
      </c>
      <c r="I6" s="5">
        <v>80505456.739999995</v>
      </c>
      <c r="J6" s="5">
        <v>82446605.439999998</v>
      </c>
      <c r="K6" s="5">
        <v>86069870.200000003</v>
      </c>
      <c r="L6" s="5">
        <v>88607703.689999998</v>
      </c>
      <c r="M6" s="5">
        <v>89744366.049999982</v>
      </c>
      <c r="N6" s="5">
        <v>90643135.219999984</v>
      </c>
      <c r="O6" s="5">
        <v>92403143.809999987</v>
      </c>
      <c r="P6" s="5">
        <v>94050473.510000005</v>
      </c>
      <c r="Q6" s="5">
        <v>97260238.299999997</v>
      </c>
      <c r="R6" s="5">
        <v>99064038.74000001</v>
      </c>
      <c r="S6" s="5">
        <v>99524541.499999985</v>
      </c>
      <c r="T6" s="5">
        <v>104842156.26000001</v>
      </c>
      <c r="U6" s="5">
        <v>108453223.77</v>
      </c>
      <c r="V6" s="5">
        <v>112352797.37999998</v>
      </c>
      <c r="W6" s="5">
        <v>114390393.33000001</v>
      </c>
      <c r="X6" s="5">
        <v>115372069.36</v>
      </c>
      <c r="Y6" s="5">
        <v>116691020.28999999</v>
      </c>
      <c r="Z6" s="5">
        <v>116805634.59</v>
      </c>
      <c r="AA6" s="5">
        <v>116635726</v>
      </c>
      <c r="AB6" s="5">
        <v>118164914.14000002</v>
      </c>
      <c r="AC6" s="5">
        <v>117060567.33</v>
      </c>
      <c r="AD6" s="5">
        <v>115375431.37000003</v>
      </c>
      <c r="AE6" s="5">
        <v>116198481.49000001</v>
      </c>
      <c r="AF6" s="5">
        <v>111894093.22000003</v>
      </c>
      <c r="AG6" s="5">
        <v>108778098.41000004</v>
      </c>
      <c r="AH6" s="5">
        <v>107017585.37000003</v>
      </c>
      <c r="AI6" s="5">
        <v>106179423.68000001</v>
      </c>
      <c r="AJ6" s="5">
        <v>106935148.19000003</v>
      </c>
      <c r="AK6" s="5">
        <v>111974497.71000005</v>
      </c>
      <c r="AL6" s="5">
        <v>117898316.29000002</v>
      </c>
      <c r="AM6" s="5">
        <v>119595348.39000002</v>
      </c>
      <c r="AN6" s="5">
        <v>127594883.77999997</v>
      </c>
      <c r="AO6" s="5">
        <v>130337263.61999999</v>
      </c>
      <c r="AP6" s="5">
        <v>135404229.46999997</v>
      </c>
      <c r="AQ6" s="5">
        <v>138255353.88</v>
      </c>
      <c r="AR6" s="5">
        <v>141664421.38999996</v>
      </c>
      <c r="AS6" s="5">
        <v>143333260.90999997</v>
      </c>
      <c r="AT6" s="5">
        <v>147116429.35999995</v>
      </c>
      <c r="AU6" s="5">
        <v>150071638.29999998</v>
      </c>
      <c r="AV6" s="5">
        <v>153545989.88999996</v>
      </c>
      <c r="AW6" s="5">
        <v>151262002.69999996</v>
      </c>
      <c r="AX6" s="5">
        <v>148855695.36999997</v>
      </c>
      <c r="AY6" s="5">
        <v>153999737.46999997</v>
      </c>
      <c r="AZ6" s="5">
        <v>153082216.13</v>
      </c>
      <c r="BA6" s="5">
        <v>154108349.03999999</v>
      </c>
      <c r="BB6" s="5">
        <v>154562639.16999999</v>
      </c>
      <c r="BC6" s="5">
        <v>162137001.66</v>
      </c>
      <c r="BD6" s="5">
        <v>167929442.37</v>
      </c>
      <c r="BE6" s="5">
        <v>153967603.31</v>
      </c>
      <c r="BF6" s="5">
        <v>152300477.33000001</v>
      </c>
      <c r="BG6" s="5">
        <v>148038851.93000001</v>
      </c>
      <c r="BH6" s="5">
        <v>143889539.19999999</v>
      </c>
      <c r="BI6" s="5">
        <v>139560671.81999996</v>
      </c>
      <c r="BJ6" s="5">
        <v>140755484.18000001</v>
      </c>
      <c r="BK6" s="5">
        <v>132693873.49999999</v>
      </c>
      <c r="BL6" s="5">
        <v>127508436.33</v>
      </c>
      <c r="BM6" s="5">
        <v>127854181.94000001</v>
      </c>
      <c r="BN6" s="5">
        <v>126476514.19000003</v>
      </c>
      <c r="BO6" s="5">
        <v>119982388.63000001</v>
      </c>
      <c r="BP6" s="5">
        <v>112718390.45000002</v>
      </c>
      <c r="BQ6" s="5">
        <v>123653898.81000003</v>
      </c>
      <c r="BR6" s="5">
        <v>123766290.92000002</v>
      </c>
      <c r="BS6" s="5">
        <v>125638370.88000004</v>
      </c>
      <c r="BT6" s="5">
        <v>128906220.53000002</v>
      </c>
      <c r="BU6" s="5">
        <v>133594494.84000005</v>
      </c>
      <c r="BV6" s="5">
        <v>129839372.5</v>
      </c>
      <c r="BW6" s="5">
        <v>135927338.64000005</v>
      </c>
      <c r="BX6" s="5">
        <v>140156406.85999998</v>
      </c>
      <c r="BY6" s="5">
        <v>139246736.44</v>
      </c>
      <c r="BZ6" s="5">
        <v>142601709.47999999</v>
      </c>
      <c r="CA6" s="5">
        <v>142096989.68000001</v>
      </c>
      <c r="CB6" s="5">
        <v>145281218.28</v>
      </c>
      <c r="CC6" s="5">
        <v>154291863.14999998</v>
      </c>
      <c r="CD6" s="5">
        <v>156337487.65000001</v>
      </c>
      <c r="CE6" s="5">
        <v>163940940.92999998</v>
      </c>
      <c r="CF6" s="5">
        <v>166457305.18000001</v>
      </c>
      <c r="CG6" s="5">
        <v>169733685.99000004</v>
      </c>
      <c r="CH6" s="5">
        <v>179261481.75000003</v>
      </c>
      <c r="CI6" s="5">
        <v>184276225.86000001</v>
      </c>
      <c r="CJ6" s="5">
        <v>188894655.04999998</v>
      </c>
      <c r="CK6" s="5">
        <v>195047326.33999997</v>
      </c>
      <c r="CL6" s="5">
        <v>204454865.14999995</v>
      </c>
      <c r="CM6" s="5">
        <v>215013030.55000001</v>
      </c>
      <c r="CN6" s="5">
        <v>219473855.37999997</v>
      </c>
      <c r="CO6" s="5">
        <v>227968301.62999997</v>
      </c>
      <c r="CP6" s="5">
        <v>232169133.53999996</v>
      </c>
      <c r="CQ6" s="5">
        <v>238328156.63</v>
      </c>
      <c r="CR6" s="5">
        <v>235846865.64999998</v>
      </c>
      <c r="CS6" s="5">
        <v>241483115.71999991</v>
      </c>
      <c r="CT6" s="5">
        <v>245244597.80000001</v>
      </c>
      <c r="CU6" s="5">
        <v>248401832.87000003</v>
      </c>
      <c r="CV6" s="5">
        <v>253786252.32000005</v>
      </c>
    </row>
    <row r="7" spans="1:100" x14ac:dyDescent="0.3">
      <c r="A7" s="1">
        <v>1</v>
      </c>
      <c r="B7" s="1">
        <v>6</v>
      </c>
      <c r="C7" s="1" t="s">
        <v>3</v>
      </c>
      <c r="D7" s="5">
        <v>332357986.43000001</v>
      </c>
      <c r="E7" s="5">
        <v>318612799.58999997</v>
      </c>
      <c r="F7" s="5">
        <v>320167599.99000001</v>
      </c>
      <c r="G7" s="5">
        <v>318872878.55999994</v>
      </c>
      <c r="H7" s="5">
        <v>324733479.54000002</v>
      </c>
      <c r="I7" s="5">
        <v>329495260.60000002</v>
      </c>
      <c r="J7" s="5">
        <v>335047761.51000011</v>
      </c>
      <c r="K7" s="5">
        <v>340803951.48000002</v>
      </c>
      <c r="L7" s="5">
        <v>346937148.13000005</v>
      </c>
      <c r="M7" s="5">
        <v>350004551.03999996</v>
      </c>
      <c r="N7" s="5">
        <v>356680169.41000003</v>
      </c>
      <c r="O7" s="5">
        <v>364048715.43000001</v>
      </c>
      <c r="P7" s="5">
        <v>375229255.14999992</v>
      </c>
      <c r="Q7" s="5">
        <v>377127412.97999996</v>
      </c>
      <c r="R7" s="5">
        <v>380426290.93000001</v>
      </c>
      <c r="S7" s="5">
        <v>385117279.88</v>
      </c>
      <c r="T7" s="5">
        <v>392054345.02000004</v>
      </c>
      <c r="U7" s="5">
        <v>401780288.30999994</v>
      </c>
      <c r="V7" s="5">
        <v>409150153.84999996</v>
      </c>
      <c r="W7" s="5">
        <v>420792902.98000002</v>
      </c>
      <c r="X7" s="5">
        <v>427857454.88999993</v>
      </c>
      <c r="Y7" s="5">
        <v>433499854.44999999</v>
      </c>
      <c r="Z7" s="5">
        <v>442547589.98999995</v>
      </c>
      <c r="AA7" s="5">
        <v>447560780.06</v>
      </c>
      <c r="AB7" s="5">
        <v>451624507.3499999</v>
      </c>
      <c r="AC7" s="5">
        <v>462453035.95999998</v>
      </c>
      <c r="AD7" s="5">
        <v>470199600.33999997</v>
      </c>
      <c r="AE7" s="5">
        <v>486897380.74000001</v>
      </c>
      <c r="AF7" s="5">
        <v>495792531.89000005</v>
      </c>
      <c r="AG7" s="5">
        <v>504385860.22000003</v>
      </c>
      <c r="AH7" s="5">
        <v>513929294.31999999</v>
      </c>
      <c r="AI7" s="5">
        <v>517956858.79999995</v>
      </c>
      <c r="AJ7" s="5">
        <v>529048054.10999995</v>
      </c>
      <c r="AK7" s="5">
        <v>540715777.08999991</v>
      </c>
      <c r="AL7" s="5">
        <v>549531310.16999996</v>
      </c>
      <c r="AM7" s="5">
        <v>567455829.70000005</v>
      </c>
      <c r="AN7" s="5">
        <v>587572844.62</v>
      </c>
      <c r="AO7" s="5">
        <v>599653049.20000005</v>
      </c>
      <c r="AP7" s="5">
        <v>611366513.25</v>
      </c>
      <c r="AQ7" s="5">
        <v>619064469.64999998</v>
      </c>
      <c r="AR7" s="5">
        <v>629507222.24000001</v>
      </c>
      <c r="AS7" s="5">
        <v>635662069.72000003</v>
      </c>
      <c r="AT7" s="5">
        <v>642396854.10000002</v>
      </c>
      <c r="AU7" s="5">
        <v>647901161.58999991</v>
      </c>
      <c r="AV7" s="5">
        <v>653712563.28999996</v>
      </c>
      <c r="AW7" s="5">
        <v>660109924.6400001</v>
      </c>
      <c r="AX7" s="5">
        <v>665401407.50000012</v>
      </c>
      <c r="AY7" s="5">
        <v>670485590.80000007</v>
      </c>
      <c r="AZ7" s="5">
        <v>682376110.91999996</v>
      </c>
      <c r="BA7" s="5">
        <v>687001552.95999992</v>
      </c>
      <c r="BB7" s="5">
        <v>692980213.45000005</v>
      </c>
      <c r="BC7" s="5">
        <v>715476978.77000022</v>
      </c>
      <c r="BD7" s="5">
        <v>724723551.73000002</v>
      </c>
      <c r="BE7" s="5">
        <v>733097735.24999988</v>
      </c>
      <c r="BF7" s="5">
        <v>749029253.70999992</v>
      </c>
      <c r="BG7" s="5">
        <v>746274504.94000006</v>
      </c>
      <c r="BH7" s="5">
        <v>753486960.19000006</v>
      </c>
      <c r="BI7" s="5">
        <v>753034372.4799999</v>
      </c>
      <c r="BJ7" s="5">
        <v>753943469.47000003</v>
      </c>
      <c r="BK7" s="5">
        <v>754407232.59000015</v>
      </c>
      <c r="BL7" s="5">
        <v>742065972.62</v>
      </c>
      <c r="BM7" s="5">
        <v>743508478.58999991</v>
      </c>
      <c r="BN7" s="5">
        <v>739230086.32000005</v>
      </c>
      <c r="BO7" s="5">
        <v>722326635.45000005</v>
      </c>
      <c r="BP7" s="5">
        <v>713138370.21000004</v>
      </c>
      <c r="BQ7" s="5">
        <v>707867292.91000009</v>
      </c>
      <c r="BR7" s="5">
        <v>696869953.89999998</v>
      </c>
      <c r="BS7" s="5">
        <v>710400499.88999999</v>
      </c>
      <c r="BT7" s="5">
        <v>708711745.59000015</v>
      </c>
      <c r="BU7" s="5">
        <v>713286259.13999999</v>
      </c>
      <c r="BV7" s="5">
        <v>719163818.31000006</v>
      </c>
      <c r="BW7" s="5">
        <v>721143760.5999999</v>
      </c>
      <c r="BX7" s="5">
        <v>726491143.20000005</v>
      </c>
      <c r="BY7" s="5">
        <v>727329607.93000007</v>
      </c>
      <c r="BZ7" s="5">
        <v>736485572.48000002</v>
      </c>
      <c r="CA7" s="5">
        <v>737379402.57000005</v>
      </c>
      <c r="CB7" s="5">
        <v>744402274.57999992</v>
      </c>
      <c r="CC7" s="5">
        <v>751411817.46000004</v>
      </c>
      <c r="CD7" s="5">
        <v>755806797.78000009</v>
      </c>
      <c r="CE7" s="5">
        <v>758028836.0999999</v>
      </c>
      <c r="CF7" s="5">
        <v>761530065.04999995</v>
      </c>
      <c r="CG7" s="5">
        <v>765769902.76000011</v>
      </c>
      <c r="CH7" s="5">
        <v>766843139.93999994</v>
      </c>
      <c r="CI7" s="5">
        <v>769767386.48000002</v>
      </c>
      <c r="CJ7" s="5">
        <v>765226963.2299999</v>
      </c>
      <c r="CK7" s="5">
        <v>775734203.81000018</v>
      </c>
      <c r="CL7" s="5">
        <v>782620397.09000003</v>
      </c>
      <c r="CM7" s="5">
        <v>791710861.26000011</v>
      </c>
      <c r="CN7" s="5">
        <v>801071956.29999995</v>
      </c>
      <c r="CO7" s="5">
        <v>806818415.69999993</v>
      </c>
      <c r="CP7" s="5">
        <v>817453860.14000022</v>
      </c>
      <c r="CQ7" s="5">
        <v>821621649.74000013</v>
      </c>
      <c r="CR7" s="5">
        <v>833560327.58000004</v>
      </c>
      <c r="CS7" s="5">
        <v>840618147.01000011</v>
      </c>
      <c r="CT7" s="5">
        <v>849706461.93999982</v>
      </c>
      <c r="CU7" s="5">
        <v>854869911.08000004</v>
      </c>
      <c r="CV7" s="5">
        <v>865930557.65999985</v>
      </c>
    </row>
    <row r="8" spans="1:100" x14ac:dyDescent="0.3">
      <c r="A8" s="1">
        <v>1</v>
      </c>
      <c r="B8" s="1">
        <v>7</v>
      </c>
      <c r="C8" s="1" t="s">
        <v>4</v>
      </c>
      <c r="D8" s="5">
        <v>514350049.13999999</v>
      </c>
      <c r="E8" s="5">
        <v>478671346.26999998</v>
      </c>
      <c r="F8" s="5">
        <v>484527096.16999996</v>
      </c>
      <c r="G8" s="5">
        <v>492556332.49999988</v>
      </c>
      <c r="H8" s="5">
        <v>498405002.75</v>
      </c>
      <c r="I8" s="5">
        <v>502749054.81999993</v>
      </c>
      <c r="J8" s="5">
        <v>509487254.24000001</v>
      </c>
      <c r="K8" s="5">
        <v>518703213.52999997</v>
      </c>
      <c r="L8" s="5">
        <v>525828370.83999997</v>
      </c>
      <c r="M8" s="5">
        <v>532330693.91999996</v>
      </c>
      <c r="N8" s="5">
        <v>538823884.93999994</v>
      </c>
      <c r="O8" s="5">
        <v>545431651.54000008</v>
      </c>
      <c r="P8" s="5">
        <v>552275038.90999997</v>
      </c>
      <c r="Q8" s="5">
        <v>563395052.21999991</v>
      </c>
      <c r="R8" s="5">
        <v>572800777.77999997</v>
      </c>
      <c r="S8" s="5">
        <v>576195696.5</v>
      </c>
      <c r="T8" s="5">
        <v>582097334.42999995</v>
      </c>
      <c r="U8" s="5">
        <v>589864310.21000004</v>
      </c>
      <c r="V8" s="5">
        <v>596802528.84000003</v>
      </c>
      <c r="W8" s="5">
        <v>601281325.5</v>
      </c>
      <c r="X8" s="5">
        <v>606628138.58999991</v>
      </c>
      <c r="Y8" s="5">
        <v>607426091.47000003</v>
      </c>
      <c r="Z8" s="5">
        <v>614372090.96999991</v>
      </c>
      <c r="AA8" s="5">
        <v>621012563.52999997</v>
      </c>
      <c r="AB8" s="5">
        <v>624653891.82000005</v>
      </c>
      <c r="AC8" s="5">
        <v>627985621.15999997</v>
      </c>
      <c r="AD8" s="5">
        <v>630350639.28000009</v>
      </c>
      <c r="AE8" s="5">
        <v>640969993.60000014</v>
      </c>
      <c r="AF8" s="5">
        <v>648981003.63</v>
      </c>
      <c r="AG8" s="5">
        <v>655312569.55000007</v>
      </c>
      <c r="AH8" s="5">
        <v>658815554.46000004</v>
      </c>
      <c r="AI8" s="5">
        <v>658434737.2700001</v>
      </c>
      <c r="AJ8" s="5">
        <v>661689157.11000013</v>
      </c>
      <c r="AK8" s="5">
        <v>667576776.03999996</v>
      </c>
      <c r="AL8" s="5">
        <v>671857597.06000006</v>
      </c>
      <c r="AM8" s="5">
        <v>675101901.38999999</v>
      </c>
      <c r="AN8" s="5">
        <v>670543996.79999995</v>
      </c>
      <c r="AO8" s="5">
        <v>671458755.25999999</v>
      </c>
      <c r="AP8" s="5">
        <v>675513090.02999997</v>
      </c>
      <c r="AQ8" s="5">
        <v>678437071.02999985</v>
      </c>
      <c r="AR8" s="5">
        <v>679137757.58000004</v>
      </c>
      <c r="AS8" s="5">
        <v>681410562.37999988</v>
      </c>
      <c r="AT8" s="5">
        <v>685396527.22000003</v>
      </c>
      <c r="AU8" s="5">
        <v>698300018.18999994</v>
      </c>
      <c r="AV8" s="5">
        <v>704254343.64999986</v>
      </c>
      <c r="AW8" s="5">
        <v>714252757.87000012</v>
      </c>
      <c r="AX8" s="5">
        <v>718080137.8499999</v>
      </c>
      <c r="AY8" s="5">
        <v>726299198.23999977</v>
      </c>
      <c r="AZ8" s="5">
        <v>740457777.86999989</v>
      </c>
      <c r="BA8" s="5">
        <v>746085582.04000008</v>
      </c>
      <c r="BB8" s="5">
        <v>757977084.02999985</v>
      </c>
      <c r="BC8" s="5">
        <v>769587325.88999999</v>
      </c>
      <c r="BD8" s="5">
        <v>774391826.15999997</v>
      </c>
      <c r="BE8" s="5">
        <v>778724822.07999992</v>
      </c>
      <c r="BF8" s="5">
        <v>783416052.73000002</v>
      </c>
      <c r="BG8" s="5">
        <v>786096629.50999987</v>
      </c>
      <c r="BH8" s="5">
        <v>792154373.70999992</v>
      </c>
      <c r="BI8" s="5">
        <v>791609192.65999985</v>
      </c>
      <c r="BJ8" s="5">
        <v>793334798.89999998</v>
      </c>
      <c r="BK8" s="5">
        <v>798236303.17999995</v>
      </c>
      <c r="BL8" s="5">
        <v>804095164.6900003</v>
      </c>
      <c r="BM8" s="5">
        <v>810875925.59000015</v>
      </c>
      <c r="BN8" s="5">
        <v>808300362.83000016</v>
      </c>
      <c r="BO8" s="5">
        <v>815126745.23000014</v>
      </c>
      <c r="BP8" s="5">
        <v>816402497.76999998</v>
      </c>
      <c r="BQ8" s="5">
        <v>817039156.61000025</v>
      </c>
      <c r="BR8" s="5">
        <v>819449050.30999994</v>
      </c>
      <c r="BS8" s="5">
        <v>825878708.21000004</v>
      </c>
      <c r="BT8" s="5">
        <v>828636956.70000017</v>
      </c>
      <c r="BU8" s="5">
        <v>838341454.82000005</v>
      </c>
      <c r="BV8" s="5">
        <v>839048853.70000017</v>
      </c>
      <c r="BW8" s="5">
        <v>836458130.23000014</v>
      </c>
      <c r="BX8" s="5">
        <v>834556757.3499999</v>
      </c>
      <c r="BY8" s="5">
        <v>830150705.19999993</v>
      </c>
      <c r="BZ8" s="5">
        <v>830550992.57999992</v>
      </c>
      <c r="CA8" s="5">
        <v>819707886.14999998</v>
      </c>
      <c r="CB8" s="5">
        <v>816127372.00999987</v>
      </c>
      <c r="CC8" s="5">
        <v>818958056.65999997</v>
      </c>
      <c r="CD8" s="5">
        <v>825308546.6500001</v>
      </c>
      <c r="CE8" s="5">
        <v>817682056.55000019</v>
      </c>
      <c r="CF8" s="5">
        <v>815945949.78000009</v>
      </c>
      <c r="CG8" s="5">
        <v>809704864.88</v>
      </c>
      <c r="CH8" s="5">
        <v>819064737.33000004</v>
      </c>
      <c r="CI8" s="5">
        <v>824645482.99999988</v>
      </c>
      <c r="CJ8" s="5">
        <v>835253703.04999995</v>
      </c>
      <c r="CK8" s="5">
        <v>845756420.61000013</v>
      </c>
      <c r="CL8" s="5">
        <v>862921941.47000015</v>
      </c>
      <c r="CM8" s="5">
        <v>878448078.6500001</v>
      </c>
      <c r="CN8" s="5">
        <v>897498001.29000008</v>
      </c>
      <c r="CO8" s="5">
        <v>905167220.88000011</v>
      </c>
      <c r="CP8" s="5">
        <v>917751446.10000002</v>
      </c>
      <c r="CQ8" s="5">
        <v>944169171.90000021</v>
      </c>
      <c r="CR8" s="5">
        <v>967095549.99000013</v>
      </c>
      <c r="CS8" s="5">
        <v>981123944.88000011</v>
      </c>
      <c r="CT8" s="5">
        <v>984807550.26000023</v>
      </c>
      <c r="CU8" s="5">
        <v>1050406949.99</v>
      </c>
      <c r="CV8" s="5">
        <v>1047130749.9099998</v>
      </c>
    </row>
    <row r="9" spans="1:100" x14ac:dyDescent="0.3">
      <c r="A9" s="1">
        <v>1</v>
      </c>
      <c r="B9" s="1">
        <v>8</v>
      </c>
      <c r="C9" s="1" t="s">
        <v>5</v>
      </c>
      <c r="D9" s="5">
        <v>437024348.81000006</v>
      </c>
      <c r="E9" s="5">
        <v>409326724.05999994</v>
      </c>
      <c r="F9" s="5">
        <v>431601549.06999999</v>
      </c>
      <c r="G9" s="5">
        <v>455341320.01999998</v>
      </c>
      <c r="H9" s="5">
        <v>522620408.42000008</v>
      </c>
      <c r="I9" s="5">
        <v>387283146.37000006</v>
      </c>
      <c r="J9" s="5">
        <v>373368914.72000003</v>
      </c>
      <c r="K9" s="5">
        <v>371324044.84000003</v>
      </c>
      <c r="L9" s="5">
        <v>354807294.37</v>
      </c>
      <c r="M9" s="5">
        <v>390705565.63000005</v>
      </c>
      <c r="N9" s="5">
        <v>331082674.80000007</v>
      </c>
      <c r="O9" s="5">
        <v>323609416.93000007</v>
      </c>
      <c r="P9" s="5">
        <v>327918907.49000007</v>
      </c>
      <c r="Q9" s="5">
        <v>321973220.6400001</v>
      </c>
      <c r="R9" s="5">
        <v>305723070.75000012</v>
      </c>
      <c r="S9" s="5">
        <v>287712004.59999996</v>
      </c>
      <c r="T9" s="5">
        <v>217700064.57999989</v>
      </c>
      <c r="U9" s="5">
        <v>335185635.09000021</v>
      </c>
      <c r="V9" s="5">
        <v>329701633.80000007</v>
      </c>
      <c r="W9" s="5">
        <v>323057058.27999991</v>
      </c>
      <c r="X9" s="5">
        <v>322157447.21999985</v>
      </c>
      <c r="Y9" s="5">
        <v>312378636.54999995</v>
      </c>
      <c r="Z9" s="5">
        <v>313535963.12999982</v>
      </c>
      <c r="AA9" s="5">
        <v>311465422.82000041</v>
      </c>
      <c r="AB9" s="5">
        <v>301828967.40000063</v>
      </c>
      <c r="AC9" s="5">
        <v>297243973.09000057</v>
      </c>
      <c r="AD9" s="5">
        <v>291055313.60000056</v>
      </c>
      <c r="AE9" s="5">
        <v>286602366.04000068</v>
      </c>
      <c r="AF9" s="5">
        <v>277993824.50000077</v>
      </c>
      <c r="AG9" s="5">
        <v>276740659.2900005</v>
      </c>
      <c r="AH9" s="5">
        <v>278634303.04000056</v>
      </c>
      <c r="AI9" s="5">
        <v>282320895.20000076</v>
      </c>
      <c r="AJ9" s="5">
        <v>284603424.98000085</v>
      </c>
      <c r="AK9" s="5">
        <v>286577878.24000067</v>
      </c>
      <c r="AL9" s="5">
        <v>289008977.65000087</v>
      </c>
      <c r="AM9" s="5">
        <v>289697520.2500003</v>
      </c>
      <c r="AN9" s="5">
        <v>303457356.36999995</v>
      </c>
      <c r="AO9" s="5">
        <v>304408330.88</v>
      </c>
      <c r="AP9" s="5">
        <v>309105947.06</v>
      </c>
      <c r="AQ9" s="5">
        <v>315096001.91999996</v>
      </c>
      <c r="AR9" s="5">
        <v>317668844.26999998</v>
      </c>
      <c r="AS9" s="5">
        <v>319687249.89999992</v>
      </c>
      <c r="AT9" s="5">
        <v>322836522.46000004</v>
      </c>
      <c r="AU9" s="5">
        <v>323173860.51999998</v>
      </c>
      <c r="AV9" s="5">
        <v>325371894.33000004</v>
      </c>
      <c r="AW9" s="5">
        <v>333248175.66999996</v>
      </c>
      <c r="AX9" s="5">
        <v>333778437.04999995</v>
      </c>
      <c r="AY9" s="5">
        <v>334041814.29000002</v>
      </c>
      <c r="AZ9" s="5">
        <v>331867096.49000001</v>
      </c>
      <c r="BA9" s="5">
        <v>335957509.21999997</v>
      </c>
      <c r="BB9" s="5">
        <v>339170742.78000003</v>
      </c>
      <c r="BC9" s="5">
        <v>341615145.46999997</v>
      </c>
      <c r="BD9" s="5">
        <v>343076165.5</v>
      </c>
      <c r="BE9" s="5">
        <v>346811785.22999996</v>
      </c>
      <c r="BF9" s="5">
        <v>349930953.51999992</v>
      </c>
      <c r="BG9" s="5">
        <v>356940370.20999998</v>
      </c>
      <c r="BH9" s="5">
        <v>358543363.20000005</v>
      </c>
      <c r="BI9" s="5">
        <v>353594311.98999995</v>
      </c>
      <c r="BJ9" s="5">
        <v>353907739.44999999</v>
      </c>
      <c r="BK9" s="5">
        <v>354170225.15999991</v>
      </c>
      <c r="BL9" s="5">
        <v>356247683.94</v>
      </c>
      <c r="BM9" s="5">
        <v>355882806.64999992</v>
      </c>
      <c r="BN9" s="5">
        <v>353459716.24999994</v>
      </c>
      <c r="BO9" s="5">
        <v>350154676.81999999</v>
      </c>
      <c r="BP9" s="5">
        <v>354372873.13</v>
      </c>
      <c r="BQ9" s="5">
        <v>355229640.07999992</v>
      </c>
      <c r="BR9" s="5">
        <v>362307534.74999994</v>
      </c>
      <c r="BS9" s="5">
        <v>359152428.89999998</v>
      </c>
      <c r="BT9" s="5">
        <v>363840037.52999997</v>
      </c>
      <c r="BU9" s="5">
        <v>367193745.61999995</v>
      </c>
      <c r="BV9" s="5">
        <v>367706362.28000003</v>
      </c>
      <c r="BW9" s="5">
        <v>365432541.80000001</v>
      </c>
      <c r="BX9" s="5">
        <v>371563229.20000005</v>
      </c>
      <c r="BY9" s="5">
        <v>371616912.94</v>
      </c>
      <c r="BZ9" s="5">
        <v>369047920.80999994</v>
      </c>
      <c r="CA9" s="5">
        <v>375798252.27000004</v>
      </c>
      <c r="CB9" s="5">
        <v>372831814.69</v>
      </c>
      <c r="CC9" s="5">
        <v>370803595.81999999</v>
      </c>
      <c r="CD9" s="5">
        <v>387399415.98000002</v>
      </c>
      <c r="CE9" s="5">
        <v>387792655.10000002</v>
      </c>
      <c r="CF9" s="5">
        <v>404997588.59000003</v>
      </c>
      <c r="CG9" s="5">
        <v>408991364.76999998</v>
      </c>
      <c r="CH9" s="5">
        <v>413285393.52999991</v>
      </c>
      <c r="CI9" s="5">
        <v>429442973.80000001</v>
      </c>
      <c r="CJ9" s="5">
        <v>439107546.44</v>
      </c>
      <c r="CK9" s="5">
        <v>445083248.61000001</v>
      </c>
      <c r="CL9" s="5">
        <v>454883427.12000006</v>
      </c>
      <c r="CM9" s="5">
        <v>451487250.29000002</v>
      </c>
      <c r="CN9" s="5">
        <v>450766346.40000004</v>
      </c>
      <c r="CO9" s="5">
        <v>450653944.25000006</v>
      </c>
      <c r="CP9" s="5">
        <v>424989603.95999998</v>
      </c>
      <c r="CQ9" s="5">
        <v>425693592.19</v>
      </c>
      <c r="CR9" s="5">
        <v>409580599.79999995</v>
      </c>
      <c r="CS9" s="5">
        <v>401098530.95000005</v>
      </c>
      <c r="CT9" s="5">
        <v>387352864.87</v>
      </c>
      <c r="CU9" s="5">
        <v>373051493.89999998</v>
      </c>
      <c r="CV9" s="5">
        <v>362077994.54999995</v>
      </c>
    </row>
    <row r="10" spans="1:100" x14ac:dyDescent="0.3">
      <c r="A10" s="1">
        <v>2</v>
      </c>
      <c r="B10" s="1">
        <v>10</v>
      </c>
      <c r="C10" s="1" t="s">
        <v>8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2218939.94</v>
      </c>
      <c r="AE10" s="5">
        <v>3341177.88</v>
      </c>
      <c r="AF10" s="5">
        <v>4736445.6500000004</v>
      </c>
      <c r="AG10" s="5">
        <v>6423974.9500000002</v>
      </c>
      <c r="AH10" s="5">
        <v>7220926.3499999996</v>
      </c>
      <c r="AI10" s="5">
        <v>8720925.9499999993</v>
      </c>
      <c r="AJ10" s="5">
        <v>10274124.76</v>
      </c>
      <c r="AK10" s="5">
        <v>11678940.949999999</v>
      </c>
      <c r="AL10" s="5">
        <v>12920052.699999999</v>
      </c>
      <c r="AM10" s="5">
        <v>14484820.439999998</v>
      </c>
      <c r="AN10" s="5">
        <v>16475386.360000001</v>
      </c>
      <c r="AO10" s="5">
        <v>17928903.340000004</v>
      </c>
      <c r="AP10" s="5">
        <v>16958745.840000004</v>
      </c>
      <c r="AQ10" s="5">
        <v>17110185.950000007</v>
      </c>
      <c r="AR10" s="5">
        <v>16886597.16</v>
      </c>
      <c r="AS10" s="5">
        <v>17008035.100000001</v>
      </c>
      <c r="AT10" s="5">
        <v>17630142.670000002</v>
      </c>
      <c r="AU10" s="5">
        <v>17672705.180000003</v>
      </c>
      <c r="AV10" s="5">
        <v>17780976.23</v>
      </c>
      <c r="AW10" s="5">
        <v>18598866.52</v>
      </c>
      <c r="AX10" s="5">
        <v>18997820.170000002</v>
      </c>
      <c r="AY10" s="5">
        <v>20766296.360000003</v>
      </c>
      <c r="AZ10" s="5">
        <v>22608212.899999999</v>
      </c>
      <c r="BA10" s="5">
        <v>22902873.919999998</v>
      </c>
      <c r="BB10" s="5">
        <v>23332074.289999999</v>
      </c>
      <c r="BC10" s="5">
        <v>25121497.510000002</v>
      </c>
      <c r="BD10" s="5">
        <v>26899882.560000002</v>
      </c>
      <c r="BE10" s="5">
        <v>25526856.710000012</v>
      </c>
      <c r="BF10" s="5">
        <v>26758218.339999985</v>
      </c>
      <c r="BG10" s="5">
        <v>27137730.07</v>
      </c>
      <c r="BH10" s="5">
        <v>27324743.140000034</v>
      </c>
      <c r="BI10" s="5">
        <v>27049000.80999998</v>
      </c>
      <c r="BJ10" s="5">
        <v>27739968.099999972</v>
      </c>
      <c r="BK10" s="5">
        <v>26066277.73</v>
      </c>
      <c r="BL10" s="5">
        <v>24331353.349999983</v>
      </c>
      <c r="BM10" s="5">
        <v>25682240.869999979</v>
      </c>
      <c r="BN10" s="5">
        <v>26337061.80999998</v>
      </c>
      <c r="BO10" s="5">
        <v>25617410.96999998</v>
      </c>
      <c r="BP10" s="5">
        <v>25506575.64999998</v>
      </c>
      <c r="BQ10" s="5">
        <v>26757149.599999964</v>
      </c>
      <c r="BR10" s="5">
        <v>26564914.279999994</v>
      </c>
      <c r="BS10" s="5">
        <v>27254154.429999974</v>
      </c>
      <c r="BT10" s="5">
        <v>27721965.959999945</v>
      </c>
      <c r="BU10" s="5">
        <v>27970425.339999992</v>
      </c>
      <c r="BV10" s="5">
        <v>27911430.379999999</v>
      </c>
      <c r="BW10" s="5">
        <v>29466831.56000001</v>
      </c>
      <c r="BX10" s="5">
        <v>31899878.980000027</v>
      </c>
      <c r="BY10" s="5">
        <v>31397542.850000028</v>
      </c>
      <c r="BZ10" s="5">
        <v>31440565.84000003</v>
      </c>
      <c r="CA10" s="5">
        <v>31519653.250000026</v>
      </c>
      <c r="CB10" s="5">
        <v>31163688.110000022</v>
      </c>
      <c r="CC10" s="5">
        <v>33204006.930000026</v>
      </c>
      <c r="CD10" s="5">
        <v>33258325.520000029</v>
      </c>
      <c r="CE10" s="5">
        <v>33455520.050000031</v>
      </c>
      <c r="CF10" s="5">
        <v>33979065.870000027</v>
      </c>
      <c r="CG10" s="5">
        <v>34552226.860000029</v>
      </c>
      <c r="CH10" s="5">
        <v>34915758.350000031</v>
      </c>
      <c r="CI10" s="5">
        <v>36428987.31000001</v>
      </c>
      <c r="CJ10" s="5">
        <v>36291990.460000008</v>
      </c>
      <c r="CK10" s="5">
        <v>37755884.920000009</v>
      </c>
      <c r="CL10" s="5">
        <v>39996158.769999996</v>
      </c>
      <c r="CM10" s="5">
        <v>40123886.74000001</v>
      </c>
      <c r="CN10" s="5">
        <v>41080596.690000042</v>
      </c>
      <c r="CO10" s="5">
        <v>40131577.039999999</v>
      </c>
      <c r="CP10" s="5">
        <v>41489065.98999998</v>
      </c>
      <c r="CQ10" s="5">
        <v>42202257.44000002</v>
      </c>
      <c r="CR10" s="5">
        <v>42266204.5</v>
      </c>
      <c r="CS10" s="5">
        <v>43145381.50999999</v>
      </c>
      <c r="CT10" s="5">
        <v>45195573.799999997</v>
      </c>
      <c r="CU10" s="5">
        <v>44650907.689999998</v>
      </c>
      <c r="CV10" s="5">
        <v>45746598.549999997</v>
      </c>
    </row>
    <row r="11" spans="1:100" x14ac:dyDescent="0.3">
      <c r="A11" s="1">
        <v>2</v>
      </c>
      <c r="B11" s="1">
        <v>5</v>
      </c>
      <c r="C11" s="1" t="s">
        <v>9</v>
      </c>
      <c r="D11" s="5">
        <v>409616201.56999987</v>
      </c>
      <c r="E11" s="5">
        <v>379000728.24999994</v>
      </c>
      <c r="F11" s="5">
        <v>379831341.12</v>
      </c>
      <c r="G11" s="5">
        <v>380247168.89999998</v>
      </c>
      <c r="H11" s="5">
        <v>380064453.21999997</v>
      </c>
      <c r="I11" s="5">
        <v>374332752.58999997</v>
      </c>
      <c r="J11" s="5">
        <v>379139661.74999994</v>
      </c>
      <c r="K11" s="5">
        <v>378459458.05999994</v>
      </c>
      <c r="L11" s="5">
        <v>375194789.83999985</v>
      </c>
      <c r="M11" s="5">
        <v>376334645.10999995</v>
      </c>
      <c r="N11" s="5">
        <v>380144148.60000002</v>
      </c>
      <c r="O11" s="5">
        <v>388092240.43999994</v>
      </c>
      <c r="P11" s="5">
        <v>388969270.30999994</v>
      </c>
      <c r="Q11" s="5">
        <v>412341441.41999996</v>
      </c>
      <c r="R11" s="5">
        <v>414867162.13</v>
      </c>
      <c r="S11" s="5">
        <v>398635750.99000001</v>
      </c>
      <c r="T11" s="5">
        <v>390720210.91999996</v>
      </c>
      <c r="U11" s="5">
        <v>398187048.15000004</v>
      </c>
      <c r="V11" s="5">
        <v>435134763.46999991</v>
      </c>
      <c r="W11" s="5">
        <v>454424513.56000006</v>
      </c>
      <c r="X11" s="5">
        <v>450209736.17999995</v>
      </c>
      <c r="Y11" s="5">
        <v>440411448.69999993</v>
      </c>
      <c r="Z11" s="5">
        <v>419367285.29000002</v>
      </c>
      <c r="AA11" s="5">
        <v>416224001.74999994</v>
      </c>
      <c r="AB11" s="5">
        <v>417877280.81999993</v>
      </c>
      <c r="AC11" s="5">
        <v>415709984.13</v>
      </c>
      <c r="AD11" s="5">
        <v>422609830.1699999</v>
      </c>
      <c r="AE11" s="5">
        <v>447136130.25999999</v>
      </c>
      <c r="AF11" s="5">
        <v>447291327.27999991</v>
      </c>
      <c r="AG11" s="5">
        <v>452571652.64000005</v>
      </c>
      <c r="AH11" s="5">
        <v>414153467.82999998</v>
      </c>
      <c r="AI11" s="5">
        <v>392263957.21999991</v>
      </c>
      <c r="AJ11" s="5">
        <v>409162906.67000002</v>
      </c>
      <c r="AK11" s="5">
        <v>431927116.67999995</v>
      </c>
      <c r="AL11" s="5">
        <v>454421906.50000006</v>
      </c>
      <c r="AM11" s="5">
        <v>438296507.13000017</v>
      </c>
      <c r="AN11" s="5">
        <v>480521212.08999991</v>
      </c>
      <c r="AO11" s="5">
        <v>451387941.7899999</v>
      </c>
      <c r="AP11" s="5">
        <v>469759641.19999993</v>
      </c>
      <c r="AQ11" s="5">
        <v>447460383.91999996</v>
      </c>
      <c r="AR11" s="5">
        <v>480345558.80000001</v>
      </c>
      <c r="AS11" s="5">
        <v>748678948.86000001</v>
      </c>
      <c r="AT11" s="5">
        <v>703567505.20999992</v>
      </c>
      <c r="AU11" s="5">
        <v>718639305.0999999</v>
      </c>
      <c r="AV11" s="5">
        <v>698431202.19999993</v>
      </c>
      <c r="AW11" s="5">
        <v>678660403.11999989</v>
      </c>
      <c r="AX11" s="5">
        <v>667797969.43000007</v>
      </c>
      <c r="AY11" s="5">
        <v>667168334.44999981</v>
      </c>
      <c r="AZ11" s="5">
        <v>616044905.56999993</v>
      </c>
      <c r="BA11" s="5">
        <v>609153448.60000002</v>
      </c>
      <c r="BB11" s="5">
        <v>566843567.07999992</v>
      </c>
      <c r="BC11" s="5">
        <v>673569357.24000001</v>
      </c>
      <c r="BD11" s="5">
        <v>708309007.54999995</v>
      </c>
      <c r="BE11" s="5">
        <v>345326286.91999996</v>
      </c>
      <c r="BF11" s="5">
        <v>354431585.08999991</v>
      </c>
      <c r="BG11" s="5">
        <v>336976978.99000007</v>
      </c>
      <c r="BH11" s="5">
        <v>333416160.00999999</v>
      </c>
      <c r="BI11" s="5">
        <v>341945250.71000004</v>
      </c>
      <c r="BJ11" s="5">
        <v>337087461.61999995</v>
      </c>
      <c r="BK11" s="5">
        <v>335948562.4000001</v>
      </c>
      <c r="BL11" s="5">
        <v>339001604.74000007</v>
      </c>
      <c r="BM11" s="5">
        <v>350935875.16000003</v>
      </c>
      <c r="BN11" s="5">
        <v>340326965.70999998</v>
      </c>
      <c r="BO11" s="5">
        <v>229943887.89000002</v>
      </c>
      <c r="BP11" s="5">
        <v>155662271.59000003</v>
      </c>
      <c r="BQ11" s="5">
        <v>236023896.09000003</v>
      </c>
      <c r="BR11" s="5">
        <v>256135472.06999999</v>
      </c>
      <c r="BS11" s="5">
        <v>255959597.92000002</v>
      </c>
      <c r="BT11" s="5">
        <v>253754153.19000003</v>
      </c>
      <c r="BU11" s="5">
        <v>233861430.49999997</v>
      </c>
      <c r="BV11" s="5">
        <v>234284714.95000005</v>
      </c>
      <c r="BW11" s="5">
        <v>232530357.75</v>
      </c>
      <c r="BX11" s="5">
        <v>218548440.61000001</v>
      </c>
      <c r="BY11" s="5">
        <v>199363433.96000004</v>
      </c>
      <c r="BZ11" s="5">
        <v>207636833.38000003</v>
      </c>
      <c r="CA11" s="5">
        <v>209796891.49000004</v>
      </c>
      <c r="CB11" s="5">
        <v>212090189.46000004</v>
      </c>
      <c r="CC11" s="5">
        <v>209920921.56000006</v>
      </c>
      <c r="CD11" s="5">
        <v>215608517.02999997</v>
      </c>
      <c r="CE11" s="5">
        <v>208766684.84000003</v>
      </c>
      <c r="CF11" s="5">
        <v>211514878.04000005</v>
      </c>
      <c r="CG11" s="5">
        <v>207767510.48000005</v>
      </c>
      <c r="CH11" s="5">
        <v>193512200.39000002</v>
      </c>
      <c r="CI11" s="5">
        <v>195494566.28000003</v>
      </c>
      <c r="CJ11" s="5">
        <v>205303338.13999999</v>
      </c>
      <c r="CK11" s="5">
        <v>221872417.91000003</v>
      </c>
      <c r="CL11" s="5">
        <v>223026851.96000001</v>
      </c>
      <c r="CM11" s="5">
        <v>218887931.13999999</v>
      </c>
      <c r="CN11" s="5">
        <v>210752130.16999999</v>
      </c>
      <c r="CO11" s="5">
        <v>230361245.78</v>
      </c>
      <c r="CP11" s="5">
        <v>225643926.52000004</v>
      </c>
      <c r="CQ11" s="5">
        <v>249171244.89999998</v>
      </c>
      <c r="CR11" s="5">
        <v>209391689.26000002</v>
      </c>
      <c r="CS11" s="5">
        <v>211965278.99000001</v>
      </c>
      <c r="CT11" s="5">
        <v>225038476.86000001</v>
      </c>
      <c r="CU11" s="5">
        <v>188978290.82999998</v>
      </c>
      <c r="CV11" s="5">
        <v>219458100.94999999</v>
      </c>
    </row>
    <row r="12" spans="1:100" x14ac:dyDescent="0.3">
      <c r="A12" s="1">
        <v>2</v>
      </c>
      <c r="B12" s="1">
        <v>2</v>
      </c>
      <c r="C12" s="1" t="s">
        <v>10</v>
      </c>
      <c r="D12" s="5">
        <v>1899567465.1900001</v>
      </c>
      <c r="E12" s="5">
        <v>1899868690.47</v>
      </c>
      <c r="F12" s="5">
        <v>1922100486.5899999</v>
      </c>
      <c r="G12" s="5">
        <v>1939282486.6300001</v>
      </c>
      <c r="H12" s="5">
        <v>1952937511.0900002</v>
      </c>
      <c r="I12" s="5">
        <v>1972902491.4199998</v>
      </c>
      <c r="J12" s="5">
        <v>2005740846.7600002</v>
      </c>
      <c r="K12" s="5">
        <v>2012334370.7900002</v>
      </c>
      <c r="L12" s="5">
        <v>2014609845.8499999</v>
      </c>
      <c r="M12" s="5">
        <v>2026897339.1800001</v>
      </c>
      <c r="N12" s="5">
        <v>2050977072.1800001</v>
      </c>
      <c r="O12" s="5">
        <v>2072889655.02</v>
      </c>
      <c r="P12" s="5">
        <v>2076473240.8199999</v>
      </c>
      <c r="Q12" s="5">
        <v>2074825411.1900001</v>
      </c>
      <c r="R12" s="5">
        <v>2078397877.3599999</v>
      </c>
      <c r="S12" s="5">
        <v>2091039945.7000003</v>
      </c>
      <c r="T12" s="5">
        <v>2084153443.0899999</v>
      </c>
      <c r="U12" s="5">
        <v>2090180767.5399997</v>
      </c>
      <c r="V12" s="5">
        <v>2072360731.1800001</v>
      </c>
      <c r="W12" s="5">
        <v>2086703542.3200002</v>
      </c>
      <c r="X12" s="5">
        <v>2095873281.1700001</v>
      </c>
      <c r="Y12" s="5">
        <v>2109923802.4700003</v>
      </c>
      <c r="Z12" s="5">
        <v>2107794514.8899999</v>
      </c>
      <c r="AA12" s="5">
        <v>2111147043.1900003</v>
      </c>
      <c r="AB12" s="5">
        <v>2139573715.73</v>
      </c>
      <c r="AC12" s="5">
        <v>2154043793.5300002</v>
      </c>
      <c r="AD12" s="5">
        <v>2172353456.75</v>
      </c>
      <c r="AE12" s="5">
        <v>2186771740.6600003</v>
      </c>
      <c r="AF12" s="5">
        <v>2218481862.2600002</v>
      </c>
      <c r="AG12" s="5">
        <v>2227740305.8000002</v>
      </c>
      <c r="AH12" s="5">
        <v>2267230933.5099998</v>
      </c>
      <c r="AI12" s="5">
        <v>2280151217.8299999</v>
      </c>
      <c r="AJ12" s="5">
        <v>2280168719.1599998</v>
      </c>
      <c r="AK12" s="5">
        <v>2298496918.2500005</v>
      </c>
      <c r="AL12" s="5">
        <v>2312822806.1399999</v>
      </c>
      <c r="AM12" s="5">
        <v>2331477592.1600008</v>
      </c>
      <c r="AN12" s="5">
        <v>2345612876.8600001</v>
      </c>
      <c r="AO12" s="5">
        <v>2388327056.5700002</v>
      </c>
      <c r="AP12" s="5">
        <v>2396487640.27</v>
      </c>
      <c r="AQ12" s="5">
        <v>2458244988.1799998</v>
      </c>
      <c r="AR12" s="5">
        <v>2487085832.71</v>
      </c>
      <c r="AS12" s="5">
        <v>2510354880.0999999</v>
      </c>
      <c r="AT12" s="5">
        <v>2553425978.5500002</v>
      </c>
      <c r="AU12" s="5">
        <v>2589015248.3400002</v>
      </c>
      <c r="AV12" s="5">
        <v>2624251110.7900014</v>
      </c>
      <c r="AW12" s="5">
        <v>2675901116.5900006</v>
      </c>
      <c r="AX12" s="5">
        <v>2732291895.1099997</v>
      </c>
      <c r="AY12" s="5">
        <v>2776411285.4299998</v>
      </c>
      <c r="AZ12" s="5">
        <v>2930760400.7699995</v>
      </c>
      <c r="BA12" s="5">
        <v>2965016853.8299999</v>
      </c>
      <c r="BB12" s="5">
        <v>3044446386.4299994</v>
      </c>
      <c r="BC12" s="5">
        <v>3045037542.6799998</v>
      </c>
      <c r="BD12" s="5">
        <v>3105815586.8699999</v>
      </c>
      <c r="BE12" s="5">
        <v>3077585159.269999</v>
      </c>
      <c r="BF12" s="5">
        <v>3100121552.0799994</v>
      </c>
      <c r="BG12" s="5">
        <v>3111700045.9499998</v>
      </c>
      <c r="BH12" s="5">
        <v>3171490276.1999989</v>
      </c>
      <c r="BI12" s="5">
        <v>3171452161.3399992</v>
      </c>
      <c r="BJ12" s="5">
        <v>3170768934.2399998</v>
      </c>
      <c r="BK12" s="5">
        <v>3162777691.5999994</v>
      </c>
      <c r="BL12" s="5">
        <v>3052585614.0400009</v>
      </c>
      <c r="BM12" s="5">
        <v>3097149678.9200006</v>
      </c>
      <c r="BN12" s="5">
        <v>3077800545.4300008</v>
      </c>
      <c r="BO12" s="5">
        <v>3094698764.5300002</v>
      </c>
      <c r="BP12" s="5">
        <v>3072957612.3600006</v>
      </c>
      <c r="BQ12" s="5">
        <v>3172219452.940001</v>
      </c>
      <c r="BR12" s="5">
        <v>3152281718.4300008</v>
      </c>
      <c r="BS12" s="5">
        <v>3171142151.690001</v>
      </c>
      <c r="BT12" s="5">
        <v>3171108479.9500008</v>
      </c>
      <c r="BU12" s="5">
        <v>3169565246.5200009</v>
      </c>
      <c r="BV12" s="5">
        <v>3176943291.2000012</v>
      </c>
      <c r="BW12" s="5">
        <v>3195145005.4000006</v>
      </c>
      <c r="BX12" s="5">
        <v>3195370557.9400001</v>
      </c>
      <c r="BY12" s="5">
        <v>3263802802.6599998</v>
      </c>
      <c r="BZ12" s="5">
        <v>3261365898.3500004</v>
      </c>
      <c r="CA12" s="5">
        <v>3252942731.6500001</v>
      </c>
      <c r="CB12" s="5">
        <v>3255252303.0100002</v>
      </c>
      <c r="CC12" s="5">
        <v>3221621347.9799995</v>
      </c>
      <c r="CD12" s="5">
        <v>3176579130.25</v>
      </c>
      <c r="CE12" s="5">
        <v>3183951975.3899994</v>
      </c>
      <c r="CF12" s="5">
        <v>3173725973.8399997</v>
      </c>
      <c r="CG12" s="5">
        <v>3206237275.8299999</v>
      </c>
      <c r="CH12" s="5">
        <v>3220256394.0199995</v>
      </c>
      <c r="CI12" s="5">
        <v>3244980975.2199993</v>
      </c>
      <c r="CJ12" s="5">
        <v>3265372325.96</v>
      </c>
      <c r="CK12" s="5">
        <v>3200594874.7099996</v>
      </c>
      <c r="CL12" s="5">
        <v>3233672659.1499996</v>
      </c>
      <c r="CM12" s="5">
        <v>3257269486.4999995</v>
      </c>
      <c r="CN12" s="5">
        <v>3288834279.8699994</v>
      </c>
      <c r="CO12" s="5">
        <v>3333224541.0199995</v>
      </c>
      <c r="CP12" s="5">
        <v>3401004037.9200001</v>
      </c>
      <c r="CQ12" s="5">
        <v>3437319601.6700001</v>
      </c>
      <c r="CR12" s="5">
        <v>3488743388.48</v>
      </c>
      <c r="CS12" s="5">
        <v>3499503579.9200001</v>
      </c>
      <c r="CT12" s="5">
        <v>3552554166.0400004</v>
      </c>
      <c r="CU12" s="5">
        <v>3603143058.4400001</v>
      </c>
      <c r="CV12" s="5">
        <v>3619638930.1399999</v>
      </c>
    </row>
    <row r="13" spans="1:100" x14ac:dyDescent="0.3">
      <c r="A13" s="1">
        <v>2</v>
      </c>
      <c r="B13" s="1">
        <v>4</v>
      </c>
      <c r="C13" s="1" t="s">
        <v>11</v>
      </c>
      <c r="D13" s="5">
        <v>2775172758.3600001</v>
      </c>
      <c r="E13" s="5">
        <v>2639046456.5900002</v>
      </c>
      <c r="F13" s="5">
        <v>2676300871.0000005</v>
      </c>
      <c r="G13" s="5">
        <v>2740037334.8800001</v>
      </c>
      <c r="H13" s="5">
        <v>2768694637.6700001</v>
      </c>
      <c r="I13" s="5">
        <v>2820918783.7300005</v>
      </c>
      <c r="J13" s="5">
        <v>2871803826.0099998</v>
      </c>
      <c r="K13" s="5">
        <v>2925145136.6199999</v>
      </c>
      <c r="L13" s="5">
        <v>2974975723.1500001</v>
      </c>
      <c r="M13" s="5">
        <v>3002789031.1700001</v>
      </c>
      <c r="N13" s="5">
        <v>3064185993.4099998</v>
      </c>
      <c r="O13" s="5">
        <v>3133537721.0600004</v>
      </c>
      <c r="P13" s="5">
        <v>3192577070.23</v>
      </c>
      <c r="Q13" s="5">
        <v>3124837562.9100003</v>
      </c>
      <c r="R13" s="5">
        <v>3070980549.6100001</v>
      </c>
      <c r="S13" s="5">
        <v>3007126040.7299991</v>
      </c>
      <c r="T13" s="5">
        <v>3042946167.1199999</v>
      </c>
      <c r="U13" s="5">
        <v>3038439246.0500002</v>
      </c>
      <c r="V13" s="5">
        <v>3022167051.1300001</v>
      </c>
      <c r="W13" s="5">
        <v>2987400217.4000001</v>
      </c>
      <c r="X13" s="5">
        <v>2995259178.1100001</v>
      </c>
      <c r="Y13" s="5">
        <v>2978928547.4499998</v>
      </c>
      <c r="Z13" s="5">
        <v>2973892087.5700006</v>
      </c>
      <c r="AA13" s="5">
        <v>2959206703.6900001</v>
      </c>
      <c r="AB13" s="5">
        <v>2971127667.8899994</v>
      </c>
      <c r="AC13" s="5">
        <v>3006051775.9099998</v>
      </c>
      <c r="AD13" s="5">
        <v>2995340967.7899995</v>
      </c>
      <c r="AE13" s="5">
        <v>3014177476.3599992</v>
      </c>
      <c r="AF13" s="5">
        <v>2985788483.6399999</v>
      </c>
      <c r="AG13" s="5">
        <v>2965263725.5199995</v>
      </c>
      <c r="AH13" s="5">
        <v>2995418944.1399999</v>
      </c>
      <c r="AI13" s="5">
        <v>3009037499.539999</v>
      </c>
      <c r="AJ13" s="5">
        <v>2984258402.4400001</v>
      </c>
      <c r="AK13" s="5">
        <v>3018113753.8199997</v>
      </c>
      <c r="AL13" s="5">
        <v>3029983552.1799998</v>
      </c>
      <c r="AM13" s="5">
        <v>3022714482.0599995</v>
      </c>
      <c r="AN13" s="5">
        <v>3045958449.3799996</v>
      </c>
      <c r="AO13" s="5">
        <v>3113494165.7599998</v>
      </c>
      <c r="AP13" s="5">
        <v>3353356796.7299995</v>
      </c>
      <c r="AQ13" s="5">
        <v>3384105631.5500002</v>
      </c>
      <c r="AR13" s="5">
        <v>3476275375.7099996</v>
      </c>
      <c r="AS13" s="5">
        <v>3560581424.7099996</v>
      </c>
      <c r="AT13" s="5">
        <v>3694019102.4299998</v>
      </c>
      <c r="AU13" s="5">
        <v>3770059458.4300003</v>
      </c>
      <c r="AV13" s="5">
        <v>3880820165.3499999</v>
      </c>
      <c r="AW13" s="5">
        <v>3928650377.3399997</v>
      </c>
      <c r="AX13" s="5">
        <v>3957229424.6299996</v>
      </c>
      <c r="AY13" s="5">
        <v>4075539312.8900003</v>
      </c>
      <c r="AZ13" s="5">
        <v>4297031913.9400005</v>
      </c>
      <c r="BA13" s="5">
        <v>4235896694.0300007</v>
      </c>
      <c r="BB13" s="5">
        <v>4077417964.5500002</v>
      </c>
      <c r="BC13" s="5">
        <v>4129177765.9399996</v>
      </c>
      <c r="BD13" s="5">
        <v>4072804045.8200006</v>
      </c>
      <c r="BE13" s="5">
        <v>4018587583.7600002</v>
      </c>
      <c r="BF13" s="5">
        <v>3910978300.7700005</v>
      </c>
      <c r="BG13" s="5">
        <v>3855905145.6299996</v>
      </c>
      <c r="BH13" s="5">
        <v>3787705149.3099995</v>
      </c>
      <c r="BI13" s="5">
        <v>3766523439.8699994</v>
      </c>
      <c r="BJ13" s="5">
        <v>3773875034.960001</v>
      </c>
      <c r="BK13" s="5">
        <v>3663961440.8199997</v>
      </c>
      <c r="BL13" s="5">
        <v>3463431402.6599994</v>
      </c>
      <c r="BM13" s="5">
        <v>3508497598.6699996</v>
      </c>
      <c r="BN13" s="5">
        <v>3455429875.5899997</v>
      </c>
      <c r="BO13" s="5">
        <v>3371478969.3400002</v>
      </c>
      <c r="BP13" s="5">
        <v>3373046148.7799997</v>
      </c>
      <c r="BQ13" s="5">
        <v>3404121952.8599997</v>
      </c>
      <c r="BR13" s="5">
        <v>3419560274.0099993</v>
      </c>
      <c r="BS13" s="5">
        <v>3439142803.0599999</v>
      </c>
      <c r="BT13" s="5">
        <v>3429508171.2300005</v>
      </c>
      <c r="BU13" s="5">
        <v>3436131488.6999993</v>
      </c>
      <c r="BV13" s="5">
        <v>3419188865.0099993</v>
      </c>
      <c r="BW13" s="5">
        <v>3434576369.1999998</v>
      </c>
      <c r="BX13" s="5">
        <v>3315463412.0699997</v>
      </c>
      <c r="BY13" s="5">
        <v>3282526240.02</v>
      </c>
      <c r="BZ13" s="5">
        <v>3351863421.8600001</v>
      </c>
      <c r="CA13" s="5">
        <v>3371239437.1199994</v>
      </c>
      <c r="CB13" s="5">
        <v>3386229212.3499994</v>
      </c>
      <c r="CC13" s="5">
        <v>3361067154.8300009</v>
      </c>
      <c r="CD13" s="5">
        <v>3346392235.8699999</v>
      </c>
      <c r="CE13" s="5">
        <v>3387057618.1000004</v>
      </c>
      <c r="CF13" s="5">
        <v>3413562159.0699997</v>
      </c>
      <c r="CG13" s="5">
        <v>3405358765.52</v>
      </c>
      <c r="CH13" s="5">
        <v>3424546994.1500001</v>
      </c>
      <c r="CI13" s="5">
        <v>3455831480.75</v>
      </c>
      <c r="CJ13" s="5">
        <v>3567885632.4300003</v>
      </c>
      <c r="CK13" s="5">
        <v>3579088102.8600001</v>
      </c>
      <c r="CL13" s="5">
        <v>3573889405.5499992</v>
      </c>
      <c r="CM13" s="5">
        <v>3622342669.5700002</v>
      </c>
      <c r="CN13" s="5">
        <v>3622767404.5499997</v>
      </c>
      <c r="CO13" s="5">
        <v>3677454860.0999999</v>
      </c>
      <c r="CP13" s="5">
        <v>3693079562.5299997</v>
      </c>
      <c r="CQ13" s="5">
        <v>3670346547.6500001</v>
      </c>
      <c r="CR13" s="5">
        <v>3701897297.52</v>
      </c>
      <c r="CS13" s="5">
        <v>3723729514.0599995</v>
      </c>
      <c r="CT13" s="5">
        <v>3738419316.6400008</v>
      </c>
      <c r="CU13" s="5">
        <v>3809176394.1900001</v>
      </c>
      <c r="CV13" s="5">
        <v>3830358358.9099998</v>
      </c>
    </row>
    <row r="14" spans="1:100" x14ac:dyDescent="0.3">
      <c r="A14" s="1">
        <v>2</v>
      </c>
      <c r="B14" s="1">
        <v>1</v>
      </c>
      <c r="C14" s="1" t="s">
        <v>12</v>
      </c>
      <c r="D14" s="5">
        <v>4561809085.3399992</v>
      </c>
      <c r="E14" s="5">
        <v>4123501507.5299997</v>
      </c>
      <c r="F14" s="5">
        <v>4161554487.8599997</v>
      </c>
      <c r="G14" s="5">
        <v>4230009775.3699999</v>
      </c>
      <c r="H14" s="5">
        <v>4304346034.0499992</v>
      </c>
      <c r="I14" s="5">
        <v>4383535222</v>
      </c>
      <c r="J14" s="5">
        <v>4473585387.0299997</v>
      </c>
      <c r="K14" s="5">
        <v>4587939972.8699999</v>
      </c>
      <c r="L14" s="5">
        <v>4677667136.7399998</v>
      </c>
      <c r="M14" s="5">
        <v>4766346511.8799992</v>
      </c>
      <c r="N14" s="5">
        <v>4860328576.4399986</v>
      </c>
      <c r="O14" s="5">
        <v>4941833875.6000004</v>
      </c>
      <c r="P14" s="5">
        <v>5002684911.3700008</v>
      </c>
      <c r="Q14" s="5">
        <v>5075669427.8200006</v>
      </c>
      <c r="R14" s="5">
        <v>5161104172.3800011</v>
      </c>
      <c r="S14" s="5">
        <v>5223109035.1800003</v>
      </c>
      <c r="T14" s="5">
        <v>5305914276.4800005</v>
      </c>
      <c r="U14" s="5">
        <v>5420578745.2200003</v>
      </c>
      <c r="V14" s="5">
        <v>5532466807.6899996</v>
      </c>
      <c r="W14" s="5">
        <v>5591214937.4500008</v>
      </c>
      <c r="X14" s="5">
        <v>5655969546.1700001</v>
      </c>
      <c r="Y14" s="5">
        <v>5701410138.1400013</v>
      </c>
      <c r="Z14" s="5">
        <v>5748374993.4700003</v>
      </c>
      <c r="AA14" s="5">
        <v>5780701296.1500006</v>
      </c>
      <c r="AB14" s="5">
        <v>5784639603.71</v>
      </c>
      <c r="AC14" s="5">
        <v>5851861431.54</v>
      </c>
      <c r="AD14" s="5">
        <v>5926500176.4400005</v>
      </c>
      <c r="AE14" s="5">
        <v>5948857534.4900007</v>
      </c>
      <c r="AF14" s="5">
        <v>5964431487.4500008</v>
      </c>
      <c r="AG14" s="5">
        <v>5998033899.5700006</v>
      </c>
      <c r="AH14" s="5">
        <v>5953715969.7199993</v>
      </c>
      <c r="AI14" s="5">
        <v>5917789986.79</v>
      </c>
      <c r="AJ14" s="5">
        <v>5994380577.04</v>
      </c>
      <c r="AK14" s="5">
        <v>5955832045.5700006</v>
      </c>
      <c r="AL14" s="5">
        <v>6003210775.9399986</v>
      </c>
      <c r="AM14" s="5">
        <v>5781777858.7199993</v>
      </c>
      <c r="AN14" s="5">
        <v>6143545135.7900009</v>
      </c>
      <c r="AO14" s="5">
        <v>6358439446.3599997</v>
      </c>
      <c r="AP14" s="5">
        <v>6185771035.25</v>
      </c>
      <c r="AQ14" s="5">
        <v>6297412096.1999998</v>
      </c>
      <c r="AR14" s="5">
        <v>6321185018.8699999</v>
      </c>
      <c r="AS14" s="5">
        <v>6250742775.9899998</v>
      </c>
      <c r="AT14" s="5">
        <v>6309343857.499999</v>
      </c>
      <c r="AU14" s="5">
        <v>6404096486.6999998</v>
      </c>
      <c r="AV14" s="5">
        <v>6404513716.25</v>
      </c>
      <c r="AW14" s="5">
        <v>6589149834.5100002</v>
      </c>
      <c r="AX14" s="5">
        <v>6549695930.1199999</v>
      </c>
      <c r="AY14" s="5">
        <v>6881385644.6699991</v>
      </c>
      <c r="AZ14" s="5">
        <v>6729689536.21</v>
      </c>
      <c r="BA14" s="5">
        <v>6752974622.4699993</v>
      </c>
      <c r="BB14" s="5">
        <v>6965486679.6000004</v>
      </c>
      <c r="BC14" s="5">
        <v>6911791861.3900003</v>
      </c>
      <c r="BD14" s="5">
        <v>6875628635.8599997</v>
      </c>
      <c r="BE14" s="5">
        <v>6864696085.3700008</v>
      </c>
      <c r="BF14" s="5">
        <v>7014531854.1300001</v>
      </c>
      <c r="BG14" s="5">
        <v>6936720557.3000011</v>
      </c>
      <c r="BH14" s="5">
        <v>6843254569.5800009</v>
      </c>
      <c r="BI14" s="5">
        <v>6745421772.3599997</v>
      </c>
      <c r="BJ14" s="5">
        <v>6693265182.7700014</v>
      </c>
      <c r="BK14" s="5">
        <v>6622188242.6500015</v>
      </c>
      <c r="BL14" s="5">
        <v>6649364596.5500002</v>
      </c>
      <c r="BM14" s="5">
        <v>6375194956.5200005</v>
      </c>
      <c r="BN14" s="5">
        <v>6458398947.6099997</v>
      </c>
      <c r="BO14" s="5">
        <v>6522594675.1100006</v>
      </c>
      <c r="BP14" s="5">
        <v>6527999966.039999</v>
      </c>
      <c r="BQ14" s="5">
        <v>6571647667.8199997</v>
      </c>
      <c r="BR14" s="5">
        <v>6442570592.3199997</v>
      </c>
      <c r="BS14" s="5">
        <v>6501884310.0500002</v>
      </c>
      <c r="BT14" s="5">
        <v>6466542211.2200003</v>
      </c>
      <c r="BU14" s="5">
        <v>6525895465.6600008</v>
      </c>
      <c r="BV14" s="5">
        <v>6696233776.5599985</v>
      </c>
      <c r="BW14" s="5">
        <v>6759746643.8500004</v>
      </c>
      <c r="BX14" s="5">
        <v>6678394839.1799994</v>
      </c>
      <c r="BY14" s="5">
        <v>6842405757.6399994</v>
      </c>
      <c r="BZ14" s="5">
        <v>6839834123.1599998</v>
      </c>
      <c r="CA14" s="5">
        <v>6800844006.9499998</v>
      </c>
      <c r="CB14" s="5">
        <v>6849577460.3899994</v>
      </c>
      <c r="CC14" s="5">
        <v>6833937696.4199991</v>
      </c>
      <c r="CD14" s="5">
        <v>6790439117.46</v>
      </c>
      <c r="CE14" s="5">
        <v>6848422433.1699991</v>
      </c>
      <c r="CF14" s="5">
        <v>6978698033.1599998</v>
      </c>
      <c r="CG14" s="5">
        <v>6950668232.8800001</v>
      </c>
      <c r="CH14" s="5">
        <v>6885636800.6900005</v>
      </c>
      <c r="CI14" s="5">
        <v>6901230035.1700001</v>
      </c>
      <c r="CJ14" s="5">
        <v>6995871297.25</v>
      </c>
      <c r="CK14" s="5">
        <v>6962351546.04</v>
      </c>
      <c r="CL14" s="5">
        <v>6922264363.79</v>
      </c>
      <c r="CM14" s="5">
        <v>7002286071.9199991</v>
      </c>
      <c r="CN14" s="5">
        <v>6975796689.0299997</v>
      </c>
      <c r="CO14" s="5">
        <v>7035035923.9500008</v>
      </c>
      <c r="CP14" s="5">
        <v>7183642853.2200003</v>
      </c>
      <c r="CQ14" s="5">
        <v>7212954718.3900003</v>
      </c>
      <c r="CR14" s="5">
        <v>7256331735.6900005</v>
      </c>
      <c r="CS14" s="5">
        <v>7331584264.7799988</v>
      </c>
      <c r="CT14" s="5">
        <v>7454425498.1400003</v>
      </c>
      <c r="CU14" s="5">
        <v>7419826354.9699993</v>
      </c>
      <c r="CV14" s="5">
        <v>7462361812.9599991</v>
      </c>
    </row>
    <row r="15" spans="1:100" x14ac:dyDescent="0.3">
      <c r="A15" s="1">
        <v>2</v>
      </c>
      <c r="B15" s="1">
        <v>3</v>
      </c>
      <c r="C15" s="1" t="s">
        <v>13</v>
      </c>
      <c r="D15" s="5">
        <v>1854813771.0100002</v>
      </c>
      <c r="E15" s="5">
        <v>1725614643.3500001</v>
      </c>
      <c r="F15" s="5">
        <v>1772827011.4000001</v>
      </c>
      <c r="G15" s="5">
        <v>1800532216.5900004</v>
      </c>
      <c r="H15" s="5">
        <v>1841760484.8000002</v>
      </c>
      <c r="I15" s="5">
        <v>1864952496.8800001</v>
      </c>
      <c r="J15" s="5">
        <v>1904133921.3099999</v>
      </c>
      <c r="K15" s="5">
        <v>1934195772.9000003</v>
      </c>
      <c r="L15" s="5">
        <v>1961913555.8199999</v>
      </c>
      <c r="M15" s="5">
        <v>1982420031.9300001</v>
      </c>
      <c r="N15" s="5">
        <v>2000310902.22</v>
      </c>
      <c r="O15" s="5">
        <v>2031781043.8899996</v>
      </c>
      <c r="P15" s="5">
        <v>2052654855.8</v>
      </c>
      <c r="Q15" s="5">
        <v>2002161834.3800004</v>
      </c>
      <c r="R15" s="5">
        <v>1986483102.1399999</v>
      </c>
      <c r="S15" s="5">
        <v>1969345532.0599999</v>
      </c>
      <c r="T15" s="5">
        <v>1961723870.7499998</v>
      </c>
      <c r="U15" s="5">
        <v>1955543508.99</v>
      </c>
      <c r="V15" s="5">
        <v>1952092922.0899999</v>
      </c>
      <c r="W15" s="5">
        <v>1964145326.5</v>
      </c>
      <c r="X15" s="5">
        <v>1976315061.5100002</v>
      </c>
      <c r="Y15" s="5">
        <v>2010586406.1099999</v>
      </c>
      <c r="Z15" s="5">
        <v>2024690970.7699995</v>
      </c>
      <c r="AA15" s="5">
        <v>2047387319.46</v>
      </c>
      <c r="AB15" s="5">
        <v>2076501525.2400002</v>
      </c>
      <c r="AC15" s="5">
        <v>2109491731.72</v>
      </c>
      <c r="AD15" s="5">
        <v>2100078799.2100003</v>
      </c>
      <c r="AE15" s="5">
        <v>2138424148.2599998</v>
      </c>
      <c r="AF15" s="5">
        <v>2160615809.3500004</v>
      </c>
      <c r="AG15" s="5">
        <v>2169594572.0300002</v>
      </c>
      <c r="AH15" s="5">
        <v>2184143666.6400003</v>
      </c>
      <c r="AI15" s="5">
        <v>2184724941.9499998</v>
      </c>
      <c r="AJ15" s="5">
        <v>2202858933.2600002</v>
      </c>
      <c r="AK15" s="5">
        <v>2254416716.4799995</v>
      </c>
      <c r="AL15" s="5">
        <v>2260251952.3400006</v>
      </c>
      <c r="AM15" s="5">
        <v>2214094353.5900006</v>
      </c>
      <c r="AN15" s="5">
        <v>2184543210.48</v>
      </c>
      <c r="AO15" s="5">
        <v>2211366075.8099999</v>
      </c>
      <c r="AP15" s="5">
        <v>2237589783.8199997</v>
      </c>
      <c r="AQ15" s="5">
        <v>2222976640.9200001</v>
      </c>
      <c r="AR15" s="5">
        <v>2239499115.3099999</v>
      </c>
      <c r="AS15" s="5">
        <v>2279563156.3399997</v>
      </c>
      <c r="AT15" s="5">
        <v>2338342864.5400004</v>
      </c>
      <c r="AU15" s="5">
        <v>2390894708.1299996</v>
      </c>
      <c r="AV15" s="5">
        <v>2440481002.48</v>
      </c>
      <c r="AW15" s="5">
        <v>2449763427.9099998</v>
      </c>
      <c r="AX15" s="5">
        <v>2511602270.1700001</v>
      </c>
      <c r="AY15" s="5">
        <v>2625867933.3300004</v>
      </c>
      <c r="AZ15" s="5">
        <v>2695469448.2000003</v>
      </c>
      <c r="BA15" s="5">
        <v>2756480366.4499998</v>
      </c>
      <c r="BB15" s="5">
        <v>2842008398.4300003</v>
      </c>
      <c r="BC15" s="5">
        <v>2864365695.2300005</v>
      </c>
      <c r="BD15" s="5">
        <v>2933426396.8400002</v>
      </c>
      <c r="BE15" s="5">
        <v>2847428363.5999999</v>
      </c>
      <c r="BF15" s="5">
        <v>2942407993.0699997</v>
      </c>
      <c r="BG15" s="5">
        <v>2896732595.77</v>
      </c>
      <c r="BH15" s="5">
        <v>2884152087.5100002</v>
      </c>
      <c r="BI15" s="5">
        <v>2837286105.5799999</v>
      </c>
      <c r="BJ15" s="5">
        <v>2858784815.2299995</v>
      </c>
      <c r="BK15" s="5">
        <v>2836583381.8299999</v>
      </c>
      <c r="BL15" s="5">
        <v>2834850670.5699997</v>
      </c>
      <c r="BM15" s="5">
        <v>2800572324.3399997</v>
      </c>
      <c r="BN15" s="5">
        <v>2767425794.3099995</v>
      </c>
      <c r="BO15" s="5">
        <v>2843391057.3800001</v>
      </c>
      <c r="BP15" s="5">
        <v>2815186226.1899996</v>
      </c>
      <c r="BQ15" s="5">
        <v>2939971297.8499999</v>
      </c>
      <c r="BR15" s="5">
        <v>2864541107.5499997</v>
      </c>
      <c r="BS15" s="5">
        <v>2920148888.4799995</v>
      </c>
      <c r="BT15" s="5">
        <v>2935643561.6999998</v>
      </c>
      <c r="BU15" s="5">
        <v>2984637529.8999996</v>
      </c>
      <c r="BV15" s="5">
        <v>2977352585.3699999</v>
      </c>
      <c r="BW15" s="5">
        <v>3018670711.3699999</v>
      </c>
      <c r="BX15" s="5">
        <v>3019023068.2600002</v>
      </c>
      <c r="BY15" s="5">
        <v>3043934492.5100002</v>
      </c>
      <c r="BZ15" s="5">
        <v>3049205375.21</v>
      </c>
      <c r="CA15" s="5">
        <v>3024699696.8400002</v>
      </c>
      <c r="CB15" s="5">
        <v>3021456788.6100001</v>
      </c>
      <c r="CC15" s="5">
        <v>3025926068.1300001</v>
      </c>
      <c r="CD15" s="5">
        <v>3027068669.4000006</v>
      </c>
      <c r="CE15" s="5">
        <v>3056543473.6100001</v>
      </c>
      <c r="CF15" s="5">
        <v>3105924634.0300002</v>
      </c>
      <c r="CG15" s="5">
        <v>3087928085.1000004</v>
      </c>
      <c r="CH15" s="5">
        <v>3096775619.1100001</v>
      </c>
      <c r="CI15" s="5">
        <v>3099117982.7800002</v>
      </c>
      <c r="CJ15" s="5">
        <v>3154261531.1700001</v>
      </c>
      <c r="CK15" s="5">
        <v>3177538571.6699996</v>
      </c>
      <c r="CL15" s="5">
        <v>3198474492.9500008</v>
      </c>
      <c r="CM15" s="5">
        <v>3222657122.4999995</v>
      </c>
      <c r="CN15" s="5">
        <v>3290101463.7400007</v>
      </c>
      <c r="CO15" s="5">
        <v>3354908003.73</v>
      </c>
      <c r="CP15" s="5">
        <v>3371835141.0599999</v>
      </c>
      <c r="CQ15" s="5">
        <v>3402277767.3800001</v>
      </c>
      <c r="CR15" s="5">
        <v>3412125372.0799994</v>
      </c>
      <c r="CS15" s="5">
        <v>3466593268.7500005</v>
      </c>
      <c r="CT15" s="5">
        <v>3502568230.8099995</v>
      </c>
      <c r="CU15" s="5">
        <v>3533482691.8200002</v>
      </c>
      <c r="CV15" s="5">
        <v>3547812533.1300011</v>
      </c>
    </row>
    <row r="16" spans="1:100" x14ac:dyDescent="0.3">
      <c r="C16" s="1" t="s">
        <v>14</v>
      </c>
      <c r="D16" s="6">
        <v>12857522655.140001</v>
      </c>
      <c r="E16" s="6">
        <v>12044418660.320002</v>
      </c>
      <c r="F16" s="6">
        <v>12221586101.710001</v>
      </c>
      <c r="G16" s="6">
        <v>12431132467.779999</v>
      </c>
      <c r="H16" s="6">
        <v>12670501400.459999</v>
      </c>
      <c r="I16" s="6">
        <v>12716674665.150002</v>
      </c>
      <c r="J16" s="6">
        <v>12934754178.769999</v>
      </c>
      <c r="K16" s="6">
        <v>13154975791.289999</v>
      </c>
      <c r="L16" s="6">
        <v>13320541568.43</v>
      </c>
      <c r="M16" s="6">
        <v>13517572735.91</v>
      </c>
      <c r="N16" s="6">
        <v>13673176557.219997</v>
      </c>
      <c r="O16" s="6">
        <v>13893627463.720001</v>
      </c>
      <c r="P16" s="6">
        <v>14062833023.59</v>
      </c>
      <c r="Q16" s="6">
        <v>14049591601.860001</v>
      </c>
      <c r="R16" s="6">
        <v>14069847041.820002</v>
      </c>
      <c r="S16" s="6">
        <v>14037805827.139999</v>
      </c>
      <c r="T16" s="6">
        <v>14082151868.650002</v>
      </c>
      <c r="U16" s="6">
        <v>14338212773.33</v>
      </c>
      <c r="V16" s="6">
        <v>14462229389.43</v>
      </c>
      <c r="W16" s="6">
        <v>14543410217.320002</v>
      </c>
      <c r="X16" s="6">
        <v>14645641913.199999</v>
      </c>
      <c r="Y16" s="6">
        <v>14711255945.630001</v>
      </c>
      <c r="Z16" s="6">
        <v>14761381130.670002</v>
      </c>
      <c r="AA16" s="6">
        <v>14811340856.650002</v>
      </c>
      <c r="AB16" s="6">
        <v>14885992074.1</v>
      </c>
      <c r="AC16" s="6">
        <v>15041901914.370001</v>
      </c>
      <c r="AD16" s="6">
        <v>15126083154.890001</v>
      </c>
      <c r="AE16" s="6">
        <v>15269376429.780001</v>
      </c>
      <c r="AF16" s="6">
        <v>15316006868.870003</v>
      </c>
      <c r="AG16" s="6">
        <v>15364845317.980001</v>
      </c>
      <c r="AH16" s="6">
        <v>15380280645.380001</v>
      </c>
      <c r="AI16" s="6">
        <v>15357580444.23</v>
      </c>
      <c r="AJ16" s="6">
        <v>15463379447.719999</v>
      </c>
      <c r="AK16" s="6">
        <v>15577310420.830002</v>
      </c>
      <c r="AL16" s="6">
        <v>15701907246.969999</v>
      </c>
      <c r="AM16" s="6">
        <v>15454696213.83</v>
      </c>
      <c r="AN16" s="6">
        <v>15905825352.529999</v>
      </c>
      <c r="AO16" s="6">
        <v>16246800988.589998</v>
      </c>
      <c r="AP16" s="6">
        <v>16391313422.919998</v>
      </c>
      <c r="AQ16" s="6">
        <v>16578162823.199999</v>
      </c>
      <c r="AR16" s="6">
        <v>16789255744.039999</v>
      </c>
      <c r="AS16" s="6">
        <v>17147022364.009998</v>
      </c>
      <c r="AT16" s="6">
        <v>17414075784.040001</v>
      </c>
      <c r="AU16" s="6">
        <v>17709824590.480003</v>
      </c>
      <c r="AV16" s="6">
        <v>17903162964.460003</v>
      </c>
      <c r="AW16" s="6">
        <v>18199596886.870003</v>
      </c>
      <c r="AX16" s="6">
        <v>18303730987.400002</v>
      </c>
      <c r="AY16" s="6">
        <v>18931965147.93</v>
      </c>
      <c r="AZ16" s="6">
        <v>19199387619</v>
      </c>
      <c r="BA16" s="6">
        <v>19265577852.560001</v>
      </c>
      <c r="BB16" s="6">
        <v>19464225749.809998</v>
      </c>
      <c r="BC16" s="6">
        <v>19637880171.779999</v>
      </c>
      <c r="BD16" s="6">
        <v>19733004541.260002</v>
      </c>
      <c r="BE16" s="6">
        <v>19191752281.5</v>
      </c>
      <c r="BF16" s="6">
        <v>19383906240.77</v>
      </c>
      <c r="BG16" s="6">
        <v>19202523410.299999</v>
      </c>
      <c r="BH16" s="6">
        <v>19095417222.050003</v>
      </c>
      <c r="BI16" s="6">
        <v>18927476279.619995</v>
      </c>
      <c r="BJ16" s="6">
        <v>18903462888.920002</v>
      </c>
      <c r="BK16" s="6">
        <v>18687033231.459999</v>
      </c>
      <c r="BL16" s="6">
        <v>18393482499.490002</v>
      </c>
      <c r="BM16" s="6">
        <v>18196154067.25</v>
      </c>
      <c r="BN16" s="6">
        <v>18153185870.050003</v>
      </c>
      <c r="BO16" s="6">
        <v>18095315211.350002</v>
      </c>
      <c r="BP16" s="6">
        <v>17966990932.169998</v>
      </c>
      <c r="BQ16" s="6">
        <v>18354531405.57</v>
      </c>
      <c r="BR16" s="6">
        <v>18164046908.540001</v>
      </c>
      <c r="BS16" s="6">
        <v>18336601913.510002</v>
      </c>
      <c r="BT16" s="6">
        <v>18314373503.600002</v>
      </c>
      <c r="BU16" s="6">
        <v>18430477541.040001</v>
      </c>
      <c r="BV16" s="6">
        <v>18587673070.259998</v>
      </c>
      <c r="BW16" s="6">
        <v>18729097690.400002</v>
      </c>
      <c r="BX16" s="6">
        <v>18531467733.650002</v>
      </c>
      <c r="BY16" s="6">
        <v>18731774232.150002</v>
      </c>
      <c r="BZ16" s="6">
        <v>18820032413.150002</v>
      </c>
      <c r="CA16" s="6">
        <v>18766024947.970001</v>
      </c>
      <c r="CB16" s="6">
        <v>18834412321.489998</v>
      </c>
      <c r="CC16" s="6">
        <v>18781142528.939999</v>
      </c>
      <c r="CD16" s="6">
        <v>18714198243.59</v>
      </c>
      <c r="CE16" s="6">
        <v>18845642193.84</v>
      </c>
      <c r="CF16" s="6">
        <v>19066335652.610001</v>
      </c>
      <c r="CG16" s="6">
        <v>19046711915.07</v>
      </c>
      <c r="CH16" s="6">
        <v>19034098519.259998</v>
      </c>
      <c r="CI16" s="6">
        <v>19141216096.649998</v>
      </c>
      <c r="CJ16" s="6">
        <v>19453468983.18</v>
      </c>
      <c r="CK16" s="6">
        <v>19440822597.48</v>
      </c>
      <c r="CL16" s="6">
        <v>19496204563</v>
      </c>
      <c r="CM16" s="6">
        <v>19700226389.119999</v>
      </c>
      <c r="CN16" s="6">
        <v>19798142723.420002</v>
      </c>
      <c r="CO16" s="6">
        <v>20061724034.080002</v>
      </c>
      <c r="CP16" s="6">
        <v>20309058630.980003</v>
      </c>
      <c r="CQ16" s="6">
        <v>20444084707.890003</v>
      </c>
      <c r="CR16" s="6">
        <v>20556839030.549999</v>
      </c>
      <c r="CS16" s="6">
        <v>20740845026.57</v>
      </c>
      <c r="CT16" s="6">
        <v>20985312737.160004</v>
      </c>
      <c r="CU16" s="6">
        <v>21125987885.779999</v>
      </c>
      <c r="CV16" s="6">
        <v>21254301889.079998</v>
      </c>
    </row>
    <row r="17" spans="1:100" x14ac:dyDescent="0.3">
      <c r="C17" s="1" t="s">
        <v>16</v>
      </c>
      <c r="D17" s="6">
        <v>1356543373.6700001</v>
      </c>
      <c r="E17" s="6">
        <v>1277386634.1299999</v>
      </c>
      <c r="F17" s="6">
        <v>1308971903.74</v>
      </c>
      <c r="G17" s="6">
        <v>1341023485.4099998</v>
      </c>
      <c r="H17" s="6">
        <v>1422698279.6300001</v>
      </c>
      <c r="I17" s="6">
        <v>1300032918.53</v>
      </c>
      <c r="J17" s="6">
        <v>1300350535.9100001</v>
      </c>
      <c r="K17" s="6">
        <v>1316901080.0500002</v>
      </c>
      <c r="L17" s="6">
        <v>1316180517.0300002</v>
      </c>
      <c r="M17" s="6">
        <v>1362785176.6399999</v>
      </c>
      <c r="N17" s="6">
        <v>1317229864.3699999</v>
      </c>
      <c r="O17" s="6">
        <v>1325492927.71</v>
      </c>
      <c r="P17" s="6">
        <v>1349473675.0599999</v>
      </c>
      <c r="Q17" s="6">
        <v>1359755924.1399999</v>
      </c>
      <c r="R17" s="6">
        <v>1358014178.2000003</v>
      </c>
      <c r="S17" s="6">
        <v>1348549522.48</v>
      </c>
      <c r="T17" s="6">
        <v>1296693900.29</v>
      </c>
      <c r="U17" s="6">
        <v>1435283457.3800001</v>
      </c>
      <c r="V17" s="6">
        <v>1448007113.8699999</v>
      </c>
      <c r="W17" s="6">
        <v>1459521680.0899999</v>
      </c>
      <c r="X17" s="6">
        <v>1472015110.0599995</v>
      </c>
      <c r="Y17" s="6">
        <v>1469995602.76</v>
      </c>
      <c r="Z17" s="6">
        <v>1487261278.6799996</v>
      </c>
      <c r="AA17" s="6">
        <v>1496674492.4100003</v>
      </c>
      <c r="AB17" s="6">
        <v>1496272280.7100005</v>
      </c>
      <c r="AC17" s="6">
        <v>1504743197.5400004</v>
      </c>
      <c r="AD17" s="6">
        <v>1506980984.5900009</v>
      </c>
      <c r="AE17" s="6">
        <v>1530668221.8700008</v>
      </c>
      <c r="AF17" s="6">
        <v>1534661453.240001</v>
      </c>
      <c r="AG17" s="6">
        <v>1545217187.4700007</v>
      </c>
      <c r="AH17" s="6">
        <v>1558396737.1900005</v>
      </c>
      <c r="AI17" s="6">
        <v>1564891914.9500008</v>
      </c>
      <c r="AJ17" s="6">
        <v>1582275784.3900008</v>
      </c>
      <c r="AK17" s="6">
        <v>1606844929.0800006</v>
      </c>
      <c r="AL17" s="6">
        <v>1628296201.1700008</v>
      </c>
      <c r="AM17" s="6">
        <v>1651850599.7300003</v>
      </c>
      <c r="AN17" s="6">
        <v>1689169081.5699997</v>
      </c>
      <c r="AO17" s="6">
        <v>1705857398.96</v>
      </c>
      <c r="AP17" s="6">
        <v>1731389779.8099999</v>
      </c>
      <c r="AQ17" s="6">
        <v>1750852896.48</v>
      </c>
      <c r="AR17" s="6">
        <v>1767978245.48</v>
      </c>
      <c r="AS17" s="6">
        <v>1780093142.9099996</v>
      </c>
      <c r="AT17" s="6">
        <v>1797746333.1400001</v>
      </c>
      <c r="AU17" s="6">
        <v>1819446678.5999999</v>
      </c>
      <c r="AV17" s="6">
        <v>1836884791.1599998</v>
      </c>
      <c r="AW17" s="6">
        <v>1858872860.8800001</v>
      </c>
      <c r="AX17" s="6">
        <v>1866115677.77</v>
      </c>
      <c r="AY17" s="6">
        <v>1884826340.7999997</v>
      </c>
      <c r="AZ17" s="6">
        <v>1907783201.4099998</v>
      </c>
      <c r="BA17" s="6">
        <v>1923152993.26</v>
      </c>
      <c r="BB17" s="6">
        <v>1944690679.4299998</v>
      </c>
      <c r="BC17" s="6">
        <v>1988816451.7900002</v>
      </c>
      <c r="BD17" s="6">
        <v>2010120985.76</v>
      </c>
      <c r="BE17" s="6">
        <v>2012601945.8699999</v>
      </c>
      <c r="BF17" s="6">
        <v>2034676737.29</v>
      </c>
      <c r="BG17" s="6">
        <v>2037350356.5900002</v>
      </c>
      <c r="BH17" s="6">
        <v>2048074236.3</v>
      </c>
      <c r="BI17" s="6">
        <v>2037798548.9499996</v>
      </c>
      <c r="BJ17" s="6">
        <v>2041941492.0000002</v>
      </c>
      <c r="BK17" s="6">
        <v>2039507634.4299998</v>
      </c>
      <c r="BL17" s="6">
        <v>2029917257.5800004</v>
      </c>
      <c r="BM17" s="6">
        <v>2038121392.77</v>
      </c>
      <c r="BN17" s="6">
        <v>2027466679.5900002</v>
      </c>
      <c r="BO17" s="6">
        <v>2007590446.1300001</v>
      </c>
      <c r="BP17" s="6">
        <v>1996632131.5599999</v>
      </c>
      <c r="BQ17" s="6">
        <v>2003789988.4100003</v>
      </c>
      <c r="BR17" s="6">
        <v>2002392829.8799999</v>
      </c>
      <c r="BS17" s="6">
        <v>2021070007.8800001</v>
      </c>
      <c r="BT17" s="6">
        <v>2030094960.3500001</v>
      </c>
      <c r="BU17" s="6">
        <v>2052415954.4200001</v>
      </c>
      <c r="BV17" s="6">
        <v>2055758406.7900002</v>
      </c>
      <c r="BW17" s="6">
        <v>2058961771.2700002</v>
      </c>
      <c r="BX17" s="6">
        <v>2072767536.6099999</v>
      </c>
      <c r="BY17" s="6">
        <v>2068343962.5100002</v>
      </c>
      <c r="BZ17" s="6">
        <v>2078686195.3499999</v>
      </c>
      <c r="CA17" s="6">
        <v>2074982530.6700001</v>
      </c>
      <c r="CB17" s="6">
        <v>2078642679.5599999</v>
      </c>
      <c r="CC17" s="6">
        <v>2095465333.0899999</v>
      </c>
      <c r="CD17" s="6">
        <v>2124852248.0600002</v>
      </c>
      <c r="CE17" s="6">
        <v>2127444488.6799998</v>
      </c>
      <c r="CF17" s="6">
        <v>2148930908.6000004</v>
      </c>
      <c r="CG17" s="6">
        <v>2154199818.4000001</v>
      </c>
      <c r="CH17" s="6">
        <v>2178454752.5499997</v>
      </c>
      <c r="CI17" s="6">
        <v>2208132069.1399999</v>
      </c>
      <c r="CJ17" s="6">
        <v>2228482867.77</v>
      </c>
      <c r="CK17" s="6">
        <v>2261621199.3700004</v>
      </c>
      <c r="CL17" s="6">
        <v>2304880630.8299999</v>
      </c>
      <c r="CM17" s="6">
        <v>2336659220.7500005</v>
      </c>
      <c r="CN17" s="6">
        <v>2368810159.3699999</v>
      </c>
      <c r="CO17" s="6">
        <v>2390607882.46</v>
      </c>
      <c r="CP17" s="6">
        <v>2392364043.7400002</v>
      </c>
      <c r="CQ17" s="6">
        <v>2429812570.4600005</v>
      </c>
      <c r="CR17" s="6">
        <v>2446083343.0200005</v>
      </c>
      <c r="CS17" s="6">
        <v>2464323738.5600004</v>
      </c>
      <c r="CT17" s="6">
        <v>2467111474.8699999</v>
      </c>
      <c r="CU17" s="6">
        <v>2526730187.8400002</v>
      </c>
      <c r="CV17" s="6">
        <v>2528925554.4399996</v>
      </c>
    </row>
    <row r="18" spans="1:100" x14ac:dyDescent="0.3">
      <c r="C18" s="1" t="s">
        <v>17</v>
      </c>
      <c r="D18" s="6">
        <v>11500979281.469999</v>
      </c>
      <c r="E18" s="6">
        <v>10767032026.190001</v>
      </c>
      <c r="F18" s="6">
        <v>10912614197.969999</v>
      </c>
      <c r="G18" s="6">
        <v>11090108982.369999</v>
      </c>
      <c r="H18" s="6">
        <v>11247803120.829998</v>
      </c>
      <c r="I18" s="6">
        <v>11416641746.619999</v>
      </c>
      <c r="J18" s="6">
        <v>11634403642.859999</v>
      </c>
      <c r="K18" s="6">
        <v>11838074711.24</v>
      </c>
      <c r="L18" s="6">
        <v>12004361051.4</v>
      </c>
      <c r="M18" s="6">
        <v>12154787559.27</v>
      </c>
      <c r="N18" s="6">
        <v>12355946692.849998</v>
      </c>
      <c r="O18" s="6">
        <v>12568134536.01</v>
      </c>
      <c r="P18" s="6">
        <v>12713359348.530001</v>
      </c>
      <c r="Q18" s="6">
        <v>12689835677.720001</v>
      </c>
      <c r="R18" s="6">
        <v>12711832863.620001</v>
      </c>
      <c r="S18" s="6">
        <v>12689256304.66</v>
      </c>
      <c r="T18" s="6">
        <v>12785457968.360001</v>
      </c>
      <c r="U18" s="6">
        <v>12902929315.949999</v>
      </c>
      <c r="V18" s="6">
        <v>13014222275.560001</v>
      </c>
      <c r="W18" s="6">
        <v>13083888537.230001</v>
      </c>
      <c r="X18" s="6">
        <v>13173626803.140001</v>
      </c>
      <c r="Y18" s="6">
        <v>13241260342.870003</v>
      </c>
      <c r="Z18" s="6">
        <v>13274119851.990002</v>
      </c>
      <c r="AA18" s="6">
        <v>13314666364.240002</v>
      </c>
      <c r="AB18" s="6">
        <v>13389719793.389999</v>
      </c>
      <c r="AC18" s="6">
        <v>13537158716.83</v>
      </c>
      <c r="AD18" s="6">
        <v>13619102170.300001</v>
      </c>
      <c r="AE18" s="6">
        <v>13738708207.910002</v>
      </c>
      <c r="AF18" s="6">
        <v>13781345415.630001</v>
      </c>
      <c r="AG18" s="6">
        <v>13819628130.51</v>
      </c>
      <c r="AH18" s="6">
        <v>13821883908.189999</v>
      </c>
      <c r="AI18" s="6">
        <v>13792688529.279999</v>
      </c>
      <c r="AJ18" s="6">
        <v>13881103663.33</v>
      </c>
      <c r="AK18" s="6">
        <v>13970465491.75</v>
      </c>
      <c r="AL18" s="6">
        <v>14073611045.799999</v>
      </c>
      <c r="AM18" s="6">
        <v>13802845614.1</v>
      </c>
      <c r="AN18" s="6">
        <v>14216656270.959999</v>
      </c>
      <c r="AO18" s="6">
        <v>14540943589.629999</v>
      </c>
      <c r="AP18" s="6">
        <v>14659923643.109999</v>
      </c>
      <c r="AQ18" s="6">
        <v>14827309926.719999</v>
      </c>
      <c r="AR18" s="6">
        <v>15021277498.559999</v>
      </c>
      <c r="AS18" s="6">
        <v>15366929221.099998</v>
      </c>
      <c r="AT18" s="6">
        <v>15616329450.900002</v>
      </c>
      <c r="AU18" s="6">
        <v>15890377911.879999</v>
      </c>
      <c r="AV18" s="6">
        <v>16066278173.300001</v>
      </c>
      <c r="AW18" s="6">
        <v>16340724025.99</v>
      </c>
      <c r="AX18" s="6">
        <v>16437615309.629999</v>
      </c>
      <c r="AY18" s="6">
        <v>17047138807.129999</v>
      </c>
      <c r="AZ18" s="6">
        <v>17291604417.59</v>
      </c>
      <c r="BA18" s="6">
        <v>17342424859.299999</v>
      </c>
      <c r="BB18" s="6">
        <v>17519535070.380001</v>
      </c>
      <c r="BC18" s="6">
        <v>17649063719.989998</v>
      </c>
      <c r="BD18" s="6">
        <v>17722883555.5</v>
      </c>
      <c r="BE18" s="6">
        <v>17179150335.630001</v>
      </c>
      <c r="BF18" s="6">
        <v>17349229503.48</v>
      </c>
      <c r="BG18" s="6">
        <v>17165173053.710001</v>
      </c>
      <c r="BH18" s="6">
        <v>17047342985.749998</v>
      </c>
      <c r="BI18" s="6">
        <v>16889677730.669998</v>
      </c>
      <c r="BJ18" s="6">
        <v>16861521396.920002</v>
      </c>
      <c r="BK18" s="6">
        <v>16647525597.030001</v>
      </c>
      <c r="BL18" s="6">
        <v>16363565241.91</v>
      </c>
      <c r="BM18" s="6">
        <v>16158032674.480001</v>
      </c>
      <c r="BN18" s="6">
        <v>16125719190.460001</v>
      </c>
      <c r="BO18" s="6">
        <v>16087724765.220001</v>
      </c>
      <c r="BP18" s="6">
        <v>15970358800.609997</v>
      </c>
      <c r="BQ18" s="6">
        <v>16350741417.160002</v>
      </c>
      <c r="BR18" s="6">
        <v>16161654078.66</v>
      </c>
      <c r="BS18" s="6">
        <v>16315531905.630001</v>
      </c>
      <c r="BT18" s="6">
        <v>16284278543.250004</v>
      </c>
      <c r="BU18" s="6">
        <v>16378061586.620001</v>
      </c>
      <c r="BV18" s="6">
        <v>16531914663.469997</v>
      </c>
      <c r="BW18" s="6">
        <v>16670135919.130001</v>
      </c>
      <c r="BX18" s="6">
        <v>16458700197.039999</v>
      </c>
      <c r="BY18" s="6">
        <v>16663430269.639999</v>
      </c>
      <c r="BZ18" s="6">
        <v>16741346217.799999</v>
      </c>
      <c r="CA18" s="6">
        <v>16691042417.299999</v>
      </c>
      <c r="CB18" s="6">
        <v>16755769641.93</v>
      </c>
      <c r="CC18" s="6">
        <v>16685677195.850002</v>
      </c>
      <c r="CD18" s="6">
        <v>16589345995.530003</v>
      </c>
      <c r="CE18" s="6">
        <v>16718197705.16</v>
      </c>
      <c r="CF18" s="6">
        <v>16917404744.01</v>
      </c>
      <c r="CG18" s="6">
        <v>16892512096.67</v>
      </c>
      <c r="CH18" s="6">
        <v>16855643766.710001</v>
      </c>
      <c r="CI18" s="6">
        <v>16933084027.51</v>
      </c>
      <c r="CJ18" s="6">
        <v>17224986115.41</v>
      </c>
      <c r="CK18" s="6">
        <v>17179201398.109999</v>
      </c>
      <c r="CL18" s="6">
        <v>17191323932.169998</v>
      </c>
      <c r="CM18" s="6">
        <v>17363567168.369999</v>
      </c>
      <c r="CN18" s="6">
        <v>17429332564.049999</v>
      </c>
      <c r="CO18" s="6">
        <v>17671116151.619999</v>
      </c>
      <c r="CP18" s="6">
        <v>17916694587.240002</v>
      </c>
      <c r="CQ18" s="6">
        <v>18014272137.43</v>
      </c>
      <c r="CR18" s="6">
        <v>18110755687.529999</v>
      </c>
      <c r="CS18" s="6">
        <v>18276521288.009998</v>
      </c>
      <c r="CT18" s="6">
        <v>18518201262.290001</v>
      </c>
      <c r="CU18" s="6">
        <v>18599257697.939999</v>
      </c>
      <c r="CV18" s="6">
        <v>18725376334.639999</v>
      </c>
    </row>
    <row r="21" spans="1:100" x14ac:dyDescent="0.3">
      <c r="A21" s="2" t="s">
        <v>18</v>
      </c>
    </row>
    <row r="23" spans="1:100" ht="33" x14ac:dyDescent="0.3">
      <c r="C23" s="7"/>
      <c r="D23" s="8" t="s">
        <v>19</v>
      </c>
      <c r="E23" s="8" t="s">
        <v>22</v>
      </c>
      <c r="F23" s="7"/>
      <c r="G23" s="7"/>
      <c r="H23" s="7"/>
      <c r="I23" s="7"/>
      <c r="J23" s="7"/>
      <c r="K23" s="7"/>
      <c r="L23" s="7"/>
    </row>
    <row r="24" spans="1:100" x14ac:dyDescent="0.3">
      <c r="B24" s="1" t="s">
        <v>20</v>
      </c>
      <c r="C24" s="1" t="s">
        <v>14</v>
      </c>
      <c r="D24" s="5">
        <v>17108927187.314743</v>
      </c>
      <c r="E24" s="5">
        <v>17108927.187314741</v>
      </c>
    </row>
    <row r="25" spans="1:100" x14ac:dyDescent="0.3">
      <c r="B25" s="1" t="s">
        <v>21</v>
      </c>
      <c r="D25" s="5">
        <v>2486913072.5985446</v>
      </c>
      <c r="E25" s="5">
        <v>2486913.0725985444</v>
      </c>
    </row>
    <row r="26" spans="1:100" x14ac:dyDescent="0.3">
      <c r="B26" s="1" t="s">
        <v>20</v>
      </c>
      <c r="C26" s="1" t="s">
        <v>16</v>
      </c>
      <c r="D26" s="5">
        <v>1835414616.8880401</v>
      </c>
      <c r="E26" s="5">
        <v>1835414.61688804</v>
      </c>
    </row>
    <row r="27" spans="1:100" x14ac:dyDescent="0.3">
      <c r="B27" s="1" t="s">
        <v>21</v>
      </c>
      <c r="D27" s="5">
        <v>357295357.99105573</v>
      </c>
      <c r="E27" s="5">
        <v>357295.3579910557</v>
      </c>
    </row>
    <row r="28" spans="1:100" x14ac:dyDescent="0.3">
      <c r="B28" s="1" t="s">
        <v>20</v>
      </c>
      <c r="C28" s="1" t="s">
        <v>17</v>
      </c>
      <c r="D28" s="5">
        <v>15273512570.426702</v>
      </c>
      <c r="E28" s="5">
        <v>15273512.570426702</v>
      </c>
    </row>
    <row r="29" spans="1:100" x14ac:dyDescent="0.3">
      <c r="B29" s="1" t="s">
        <v>21</v>
      </c>
      <c r="D29" s="5">
        <v>2143340140.0555592</v>
      </c>
      <c r="E29" s="5">
        <v>2143340.1400555591</v>
      </c>
    </row>
    <row r="34" spans="1:100" x14ac:dyDescent="0.3">
      <c r="A34" s="2" t="s">
        <v>23</v>
      </c>
    </row>
    <row r="36" spans="1:100" x14ac:dyDescent="0.3">
      <c r="A36" s="25" t="s">
        <v>15</v>
      </c>
      <c r="B36" s="26"/>
    </row>
    <row r="38" spans="1:100" x14ac:dyDescent="0.3">
      <c r="A38" s="1" t="s">
        <v>6</v>
      </c>
      <c r="B38" s="1" t="s">
        <v>0</v>
      </c>
      <c r="C38" s="1" t="s">
        <v>1</v>
      </c>
      <c r="D38" s="3">
        <v>40908</v>
      </c>
      <c r="E38" s="3">
        <v>40939</v>
      </c>
      <c r="F38" s="3">
        <v>40968</v>
      </c>
      <c r="G38" s="3">
        <v>40999</v>
      </c>
      <c r="H38" s="3">
        <v>41029</v>
      </c>
      <c r="I38" s="3">
        <v>41060</v>
      </c>
      <c r="J38" s="3">
        <v>41090</v>
      </c>
      <c r="K38" s="3">
        <v>41121</v>
      </c>
      <c r="L38" s="3">
        <v>41152</v>
      </c>
      <c r="M38" s="3">
        <v>41182</v>
      </c>
      <c r="N38" s="3">
        <v>41213</v>
      </c>
      <c r="O38" s="3">
        <v>41243</v>
      </c>
      <c r="P38" s="3">
        <v>41274</v>
      </c>
      <c r="Q38" s="3">
        <v>41305</v>
      </c>
      <c r="R38" s="3">
        <v>41333</v>
      </c>
      <c r="S38" s="3">
        <v>41364</v>
      </c>
      <c r="T38" s="3">
        <v>41394</v>
      </c>
      <c r="U38" s="3">
        <v>41425</v>
      </c>
      <c r="V38" s="3">
        <v>41455</v>
      </c>
      <c r="W38" s="3">
        <v>41486</v>
      </c>
      <c r="X38" s="3">
        <v>41517</v>
      </c>
      <c r="Y38" s="3">
        <v>41547</v>
      </c>
      <c r="Z38" s="3">
        <v>41578</v>
      </c>
      <c r="AA38" s="3">
        <v>41608</v>
      </c>
      <c r="AB38" s="3">
        <v>41639</v>
      </c>
      <c r="AC38" s="3">
        <v>41670</v>
      </c>
      <c r="AD38" s="3">
        <v>41698</v>
      </c>
      <c r="AE38" s="3">
        <v>41729</v>
      </c>
      <c r="AF38" s="3">
        <v>41759</v>
      </c>
      <c r="AG38" s="3">
        <v>41790</v>
      </c>
      <c r="AH38" s="3">
        <v>41820</v>
      </c>
      <c r="AI38" s="3">
        <v>41851</v>
      </c>
      <c r="AJ38" s="3">
        <v>41882</v>
      </c>
      <c r="AK38" s="3">
        <v>41912</v>
      </c>
      <c r="AL38" s="3">
        <v>41943</v>
      </c>
      <c r="AM38" s="3">
        <v>41973</v>
      </c>
      <c r="AN38" s="3">
        <v>42004</v>
      </c>
      <c r="AO38" s="3">
        <v>42035</v>
      </c>
      <c r="AP38" s="3">
        <v>42063</v>
      </c>
      <c r="AQ38" s="3">
        <v>42094</v>
      </c>
      <c r="AR38" s="3">
        <v>42124</v>
      </c>
      <c r="AS38" s="3">
        <v>42155</v>
      </c>
      <c r="AT38" s="3">
        <v>42185</v>
      </c>
      <c r="AU38" s="3">
        <v>42216</v>
      </c>
      <c r="AV38" s="3">
        <v>42247</v>
      </c>
      <c r="AW38" s="3">
        <v>42277</v>
      </c>
      <c r="AX38" s="3">
        <v>42308</v>
      </c>
      <c r="AY38" s="3">
        <v>42338</v>
      </c>
      <c r="AZ38" s="3">
        <v>42369</v>
      </c>
      <c r="BA38" s="3">
        <v>42400</v>
      </c>
      <c r="BB38" s="3">
        <v>42429</v>
      </c>
      <c r="BC38" s="3">
        <v>42460</v>
      </c>
      <c r="BD38" s="3">
        <v>42490</v>
      </c>
      <c r="BE38" s="3">
        <v>42521</v>
      </c>
      <c r="BF38" s="3">
        <v>42551</v>
      </c>
      <c r="BG38" s="3">
        <v>42582</v>
      </c>
      <c r="BH38" s="3">
        <v>42613</v>
      </c>
      <c r="BI38" s="3">
        <v>42643</v>
      </c>
      <c r="BJ38" s="3">
        <v>42674</v>
      </c>
      <c r="BK38" s="3">
        <v>42704</v>
      </c>
      <c r="BL38" s="3">
        <v>42735</v>
      </c>
      <c r="BM38" s="3">
        <v>42766</v>
      </c>
      <c r="BN38" s="3">
        <v>42794</v>
      </c>
      <c r="BO38" s="3">
        <v>42825</v>
      </c>
      <c r="BP38" s="3">
        <v>42855</v>
      </c>
      <c r="BQ38" s="3">
        <v>42886</v>
      </c>
      <c r="BR38" s="3">
        <v>42916</v>
      </c>
      <c r="BS38" s="3">
        <v>42947</v>
      </c>
      <c r="BT38" s="3">
        <v>42978</v>
      </c>
      <c r="BU38" s="3">
        <v>43008</v>
      </c>
      <c r="BV38" s="3">
        <v>43039</v>
      </c>
      <c r="BW38" s="3">
        <v>43069</v>
      </c>
      <c r="BX38" s="3">
        <v>43100</v>
      </c>
      <c r="BY38" s="3">
        <v>43131</v>
      </c>
      <c r="BZ38" s="3">
        <v>43159</v>
      </c>
      <c r="CA38" s="3">
        <v>43190</v>
      </c>
      <c r="CB38" s="3">
        <v>43220</v>
      </c>
      <c r="CC38" s="3">
        <v>43251</v>
      </c>
      <c r="CD38" s="3">
        <v>43281</v>
      </c>
      <c r="CE38" s="3">
        <v>43312</v>
      </c>
      <c r="CF38" s="3">
        <v>43343</v>
      </c>
      <c r="CG38" s="3">
        <v>43373</v>
      </c>
      <c r="CH38" s="3">
        <v>43404</v>
      </c>
      <c r="CI38" s="3">
        <v>43434</v>
      </c>
      <c r="CJ38" s="3">
        <v>43465</v>
      </c>
      <c r="CK38" s="3">
        <v>43496</v>
      </c>
      <c r="CL38" s="3">
        <v>43524</v>
      </c>
      <c r="CM38" s="3">
        <v>43555</v>
      </c>
      <c r="CN38" s="3">
        <v>43585</v>
      </c>
      <c r="CO38" s="3">
        <v>43616</v>
      </c>
      <c r="CP38" s="3">
        <v>43646</v>
      </c>
      <c r="CQ38" s="3">
        <v>43677</v>
      </c>
      <c r="CR38" s="3">
        <v>43708</v>
      </c>
      <c r="CS38" s="3">
        <v>43738</v>
      </c>
      <c r="CT38" s="3">
        <v>43769</v>
      </c>
      <c r="CU38" s="3">
        <v>43799</v>
      </c>
      <c r="CV38" s="3">
        <v>43830</v>
      </c>
    </row>
    <row r="39" spans="1:100" x14ac:dyDescent="0.3">
      <c r="A39" s="1">
        <v>1</v>
      </c>
      <c r="B39" s="1">
        <v>13</v>
      </c>
      <c r="C39" s="1" t="s">
        <v>24</v>
      </c>
      <c r="D39" s="5">
        <v>94409775.00999999</v>
      </c>
      <c r="E39" s="5">
        <v>88226000.689999998</v>
      </c>
      <c r="F39" s="5">
        <v>88428294.439999998</v>
      </c>
      <c r="G39" s="5">
        <v>89346904.650000006</v>
      </c>
      <c r="H39" s="5">
        <v>90607203.25</v>
      </c>
      <c r="I39" s="5">
        <v>92013444.510000005</v>
      </c>
      <c r="J39" s="5">
        <v>93589344.969999999</v>
      </c>
      <c r="K39" s="5">
        <v>94547125</v>
      </c>
      <c r="L39" s="5">
        <v>96326162.609999999</v>
      </c>
      <c r="M39" s="5">
        <v>97280964.420000002</v>
      </c>
      <c r="N39" s="5">
        <v>98666558.319999993</v>
      </c>
      <c r="O39" s="5">
        <v>99557578.899999991</v>
      </c>
      <c r="P39" s="5">
        <v>102046592.91</v>
      </c>
      <c r="Q39" s="5">
        <v>103936633.39</v>
      </c>
      <c r="R39" s="5">
        <v>105407576.66999999</v>
      </c>
      <c r="S39" s="5">
        <v>106433732.56</v>
      </c>
      <c r="T39" s="5">
        <v>107911777.18000001</v>
      </c>
      <c r="U39" s="5">
        <v>110006426.80000001</v>
      </c>
      <c r="V39" s="5">
        <v>111762438.10000001</v>
      </c>
      <c r="W39" s="5">
        <v>113835866.42999999</v>
      </c>
      <c r="X39" s="5">
        <v>115844097.83</v>
      </c>
      <c r="Y39" s="5">
        <v>118327699.47999997</v>
      </c>
      <c r="Z39" s="5">
        <v>120495058.49000001</v>
      </c>
      <c r="AA39" s="5">
        <v>122482064.16</v>
      </c>
      <c r="AB39" s="5">
        <v>124250489.01000001</v>
      </c>
      <c r="AC39" s="5">
        <v>125877534.07000001</v>
      </c>
      <c r="AD39" s="5">
        <v>127590083.35000001</v>
      </c>
      <c r="AE39" s="5">
        <v>129739935.43000001</v>
      </c>
      <c r="AF39" s="5">
        <v>132343999.15000001</v>
      </c>
      <c r="AG39" s="5">
        <v>133804265.22</v>
      </c>
      <c r="AH39" s="5">
        <v>135029908.54999998</v>
      </c>
      <c r="AI39" s="5">
        <v>136026043.65000001</v>
      </c>
      <c r="AJ39" s="5">
        <v>137145081.09</v>
      </c>
      <c r="AK39" s="5">
        <v>137881419.29999998</v>
      </c>
      <c r="AL39" s="5">
        <v>138123177.62</v>
      </c>
      <c r="AM39" s="5">
        <v>137325854.20999998</v>
      </c>
      <c r="AN39" s="5">
        <v>135655838.75999999</v>
      </c>
      <c r="AO39" s="5">
        <v>136269538.31</v>
      </c>
      <c r="AP39" s="5">
        <v>136547559.22</v>
      </c>
      <c r="AQ39" s="5">
        <v>136408890.42000002</v>
      </c>
      <c r="AR39" s="5">
        <v>136098042.94000003</v>
      </c>
      <c r="AS39" s="5">
        <v>136194797.97999999</v>
      </c>
      <c r="AT39" s="5">
        <v>135425170.70999998</v>
      </c>
      <c r="AU39" s="5">
        <v>136782270.21000001</v>
      </c>
      <c r="AV39" s="5">
        <v>135713418.76000002</v>
      </c>
      <c r="AW39" s="5">
        <v>134050831.97999999</v>
      </c>
      <c r="AX39" s="5">
        <v>133886409.44</v>
      </c>
      <c r="AY39" s="5">
        <v>134159497.84000002</v>
      </c>
      <c r="AZ39" s="5">
        <v>132258329.91</v>
      </c>
      <c r="BA39" s="5">
        <v>130568408.85000001</v>
      </c>
      <c r="BB39" s="5">
        <v>129007000.72</v>
      </c>
      <c r="BC39" s="5">
        <v>128082874.78999999</v>
      </c>
      <c r="BD39" s="5">
        <v>126264840.34999998</v>
      </c>
      <c r="BE39" s="5">
        <v>125049098.37</v>
      </c>
      <c r="BF39" s="5">
        <v>125380589.12</v>
      </c>
      <c r="BG39" s="5">
        <v>121819580.03999999</v>
      </c>
      <c r="BH39" s="5">
        <v>121791204.25</v>
      </c>
      <c r="BI39" s="5">
        <v>121948239.86</v>
      </c>
      <c r="BJ39" s="5">
        <v>121452723.09999998</v>
      </c>
      <c r="BK39" s="5">
        <v>122017518.39999998</v>
      </c>
      <c r="BL39" s="5">
        <v>123350374.54000001</v>
      </c>
      <c r="BM39" s="5">
        <v>124350123.74000001</v>
      </c>
      <c r="BN39" s="5">
        <v>125182417.22</v>
      </c>
      <c r="BO39" s="5">
        <v>126071069.06</v>
      </c>
      <c r="BP39" s="5">
        <v>126341299.95000002</v>
      </c>
      <c r="BQ39" s="5">
        <v>126968197.17</v>
      </c>
      <c r="BR39" s="5">
        <v>127139488.11</v>
      </c>
      <c r="BS39" s="5">
        <v>129420997.06999999</v>
      </c>
      <c r="BT39" s="5">
        <v>132273439.43999997</v>
      </c>
      <c r="BU39" s="5">
        <v>134027734.56</v>
      </c>
      <c r="BV39" s="5">
        <v>134771054.52000001</v>
      </c>
      <c r="BW39" s="5">
        <v>135475885.32000002</v>
      </c>
      <c r="BX39" s="5">
        <v>136858819.19</v>
      </c>
      <c r="BY39" s="5">
        <v>139407027.98999998</v>
      </c>
      <c r="BZ39" s="5">
        <v>140397301.98999998</v>
      </c>
      <c r="CA39" s="5">
        <v>141243146.39999998</v>
      </c>
      <c r="CB39" s="5">
        <v>143111036.05999997</v>
      </c>
      <c r="CC39" s="5">
        <v>144506954.16999996</v>
      </c>
      <c r="CD39" s="5">
        <v>145270660.03999999</v>
      </c>
      <c r="CE39" s="5">
        <v>146828102.97999999</v>
      </c>
      <c r="CF39" s="5">
        <v>146855524.87</v>
      </c>
      <c r="CG39" s="5">
        <v>148072906.33999997</v>
      </c>
      <c r="CH39" s="5">
        <v>150464004.78</v>
      </c>
      <c r="CI39" s="5">
        <v>153031235.88</v>
      </c>
      <c r="CJ39" s="5">
        <v>155006430.93999997</v>
      </c>
      <c r="CK39" s="5">
        <v>155746803.11000001</v>
      </c>
      <c r="CL39" s="5">
        <v>158248695.5</v>
      </c>
      <c r="CM39" s="5">
        <v>160249530.53999999</v>
      </c>
      <c r="CN39" s="5">
        <v>161559569.31</v>
      </c>
      <c r="CO39" s="5">
        <v>164491368.78999999</v>
      </c>
      <c r="CP39" s="5">
        <v>166030280.22</v>
      </c>
      <c r="CQ39" s="5">
        <v>166471160.00000003</v>
      </c>
      <c r="CR39" s="5">
        <v>168478627.10999998</v>
      </c>
      <c r="CS39" s="5">
        <v>169029313.92000002</v>
      </c>
      <c r="CT39" s="5">
        <v>171112047.41000003</v>
      </c>
      <c r="CU39" s="5">
        <v>171176276.78</v>
      </c>
      <c r="CV39" s="5">
        <v>171932473.60999998</v>
      </c>
    </row>
    <row r="40" spans="1:100" x14ac:dyDescent="0.3">
      <c r="A40" s="1">
        <v>1</v>
      </c>
      <c r="B40" s="1">
        <v>35</v>
      </c>
      <c r="C40" s="1" t="s">
        <v>25</v>
      </c>
      <c r="D40" s="5">
        <v>30793158.839999996</v>
      </c>
      <c r="E40" s="5">
        <v>27363907.739999998</v>
      </c>
      <c r="F40" s="5">
        <v>27667401.32</v>
      </c>
      <c r="G40" s="5">
        <v>27950097.879999999</v>
      </c>
      <c r="H40" s="5">
        <v>28288072.640000001</v>
      </c>
      <c r="I40" s="5">
        <v>28776055.300000001</v>
      </c>
      <c r="J40" s="5">
        <v>29101140.789999995</v>
      </c>
      <c r="K40" s="5">
        <v>29659603.140000001</v>
      </c>
      <c r="L40" s="5">
        <v>30094956.920000002</v>
      </c>
      <c r="M40" s="5">
        <v>30363112.219999999</v>
      </c>
      <c r="N40" s="5">
        <v>30910338.469999995</v>
      </c>
      <c r="O40" s="5">
        <v>31095660.270000007</v>
      </c>
      <c r="P40" s="5">
        <v>31263690.100000001</v>
      </c>
      <c r="Q40" s="5">
        <v>31561324.660000004</v>
      </c>
      <c r="R40" s="5">
        <v>31736754.909999996</v>
      </c>
      <c r="S40" s="5">
        <v>32054074.07</v>
      </c>
      <c r="T40" s="5">
        <v>32101315.890000001</v>
      </c>
      <c r="U40" s="5">
        <v>32074998.869999994</v>
      </c>
      <c r="V40" s="5">
        <v>31996872.730000004</v>
      </c>
      <c r="W40" s="5">
        <v>31885064.370000005</v>
      </c>
      <c r="X40" s="5">
        <v>31674560.93</v>
      </c>
      <c r="Y40" s="5">
        <v>31788404.319999997</v>
      </c>
      <c r="Z40" s="5">
        <v>31439301.260000005</v>
      </c>
      <c r="AA40" s="5">
        <v>31822354.759999994</v>
      </c>
      <c r="AB40" s="5">
        <v>32355092.040000003</v>
      </c>
      <c r="AC40" s="5">
        <v>32521496.059999999</v>
      </c>
      <c r="AD40" s="5">
        <v>32846272.199999999</v>
      </c>
      <c r="AE40" s="5">
        <v>33311978.760000002</v>
      </c>
      <c r="AF40" s="5">
        <v>33814771.609999999</v>
      </c>
      <c r="AG40" s="5">
        <v>34113406.489999995</v>
      </c>
      <c r="AH40" s="5">
        <v>34416591.220000006</v>
      </c>
      <c r="AI40" s="5">
        <v>34722291.500000007</v>
      </c>
      <c r="AJ40" s="5">
        <v>35439906.920000002</v>
      </c>
      <c r="AK40" s="5">
        <v>35737832.910000004</v>
      </c>
      <c r="AL40" s="5">
        <v>35753100.799999997</v>
      </c>
      <c r="AM40" s="5">
        <v>35678707.540000007</v>
      </c>
      <c r="AN40" s="5">
        <v>35461512.82</v>
      </c>
      <c r="AO40" s="5">
        <v>35267708.329999998</v>
      </c>
      <c r="AP40" s="5">
        <v>35187099.859999999</v>
      </c>
      <c r="AQ40" s="5">
        <v>34943457.979999997</v>
      </c>
      <c r="AR40" s="5">
        <v>34800687.100000001</v>
      </c>
      <c r="AS40" s="5">
        <v>34720275.069999993</v>
      </c>
      <c r="AT40" s="5">
        <v>34694569.780000009</v>
      </c>
      <c r="AU40" s="5">
        <v>34546465.550000004</v>
      </c>
      <c r="AV40" s="5">
        <v>34089045.589999996</v>
      </c>
      <c r="AW40" s="5">
        <v>33670113.340000004</v>
      </c>
      <c r="AX40" s="5">
        <v>33908056.729999997</v>
      </c>
      <c r="AY40" s="5">
        <v>33758096.969999991</v>
      </c>
      <c r="AZ40" s="5">
        <v>33561964.479999997</v>
      </c>
      <c r="BA40" s="5">
        <v>33761188.199999996</v>
      </c>
      <c r="BB40" s="5">
        <v>33928993.519999996</v>
      </c>
      <c r="BC40" s="5">
        <v>33990182.799999997</v>
      </c>
      <c r="BD40" s="5">
        <v>34070251.629999995</v>
      </c>
      <c r="BE40" s="5">
        <v>34245067.459999993</v>
      </c>
      <c r="BF40" s="5">
        <v>34476950.189999998</v>
      </c>
      <c r="BG40" s="5">
        <v>34735554.479999997</v>
      </c>
      <c r="BH40" s="5">
        <v>34870607.350000001</v>
      </c>
      <c r="BI40" s="5">
        <v>35067855.199999996</v>
      </c>
      <c r="BJ40" s="5">
        <v>35308410</v>
      </c>
      <c r="BK40" s="5">
        <v>35445975.340000004</v>
      </c>
      <c r="BL40" s="5">
        <v>38023248.31000001</v>
      </c>
      <c r="BM40" s="5">
        <v>37924371.630000003</v>
      </c>
      <c r="BN40" s="5">
        <v>37690822.780000001</v>
      </c>
      <c r="BO40" s="5">
        <v>37476494.420000002</v>
      </c>
      <c r="BP40" s="5">
        <v>37155180.649999999</v>
      </c>
      <c r="BQ40" s="5">
        <v>36739459.919999994</v>
      </c>
      <c r="BR40" s="5">
        <v>20282865.180000003</v>
      </c>
      <c r="BS40" s="5">
        <v>17204428.500000004</v>
      </c>
      <c r="BT40" s="5">
        <v>14329709.530000003</v>
      </c>
      <c r="BU40" s="5">
        <v>11423940.770000003</v>
      </c>
      <c r="BV40" s="5">
        <v>8263063.2800000068</v>
      </c>
      <c r="BW40" s="5">
        <v>5367408.6000000052</v>
      </c>
      <c r="BX40" s="5">
        <v>0</v>
      </c>
      <c r="BY40" s="5">
        <v>-2789844.62</v>
      </c>
      <c r="BZ40" s="5">
        <v>-5447741.2600000007</v>
      </c>
      <c r="CA40" s="5">
        <v>-8123735.9000000004</v>
      </c>
      <c r="CB40" s="5">
        <v>-10803140.51</v>
      </c>
      <c r="CC40" s="5">
        <v>-13414523.529999999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</row>
    <row r="41" spans="1:100" x14ac:dyDescent="0.3">
      <c r="A41" s="1">
        <v>1</v>
      </c>
      <c r="B41" s="1">
        <v>6</v>
      </c>
      <c r="C41" s="1" t="s">
        <v>26</v>
      </c>
      <c r="D41" s="5">
        <v>193019127.86000001</v>
      </c>
      <c r="E41" s="5">
        <v>172466438.03999999</v>
      </c>
      <c r="F41" s="5">
        <v>177777477.39000002</v>
      </c>
      <c r="G41" s="5">
        <v>183115772.88</v>
      </c>
      <c r="H41" s="5">
        <v>189316290.11000004</v>
      </c>
      <c r="I41" s="5">
        <v>182363077.24999997</v>
      </c>
      <c r="J41" s="5">
        <v>187015500.40000001</v>
      </c>
      <c r="K41" s="5">
        <v>186729299.23000002</v>
      </c>
      <c r="L41" s="5">
        <v>188657996.72</v>
      </c>
      <c r="M41" s="5">
        <v>189966915.84</v>
      </c>
      <c r="N41" s="5">
        <v>191774979.04999998</v>
      </c>
      <c r="O41" s="5">
        <v>194046966.67000002</v>
      </c>
      <c r="P41" s="5">
        <v>193489150.44</v>
      </c>
      <c r="Q41" s="5">
        <v>192601017.95000002</v>
      </c>
      <c r="R41" s="5">
        <v>191514704.94999999</v>
      </c>
      <c r="S41" s="5">
        <v>191217130.65000001</v>
      </c>
      <c r="T41" s="5">
        <v>191069538.05999997</v>
      </c>
      <c r="U41" s="5">
        <v>191895636.67000002</v>
      </c>
      <c r="V41" s="5">
        <v>192224176.54999995</v>
      </c>
      <c r="W41" s="5">
        <v>193946273.30000001</v>
      </c>
      <c r="X41" s="5">
        <v>196062856.56999996</v>
      </c>
      <c r="Y41" s="5">
        <v>197028639.34999999</v>
      </c>
      <c r="Z41" s="5">
        <v>199214760.95999998</v>
      </c>
      <c r="AA41" s="5">
        <v>201683989.87999997</v>
      </c>
      <c r="AB41" s="5">
        <v>205378193.03</v>
      </c>
      <c r="AC41" s="5">
        <v>208329652.65000001</v>
      </c>
      <c r="AD41" s="5">
        <v>211672499.01000002</v>
      </c>
      <c r="AE41" s="5">
        <v>215499555.05000004</v>
      </c>
      <c r="AF41" s="5">
        <v>219666409.88999999</v>
      </c>
      <c r="AG41" s="5">
        <v>223720137.92999998</v>
      </c>
      <c r="AH41" s="5">
        <v>227192263.07000002</v>
      </c>
      <c r="AI41" s="5">
        <v>230514658.62000003</v>
      </c>
      <c r="AJ41" s="5">
        <v>233692617.15000001</v>
      </c>
      <c r="AK41" s="5">
        <v>236397076.11000001</v>
      </c>
      <c r="AL41" s="5">
        <v>238369369.60000002</v>
      </c>
      <c r="AM41" s="5">
        <v>240676624.59999999</v>
      </c>
      <c r="AN41" s="5">
        <v>239464074.24999997</v>
      </c>
      <c r="AO41" s="5">
        <v>241234784.70000002</v>
      </c>
      <c r="AP41" s="5">
        <v>245157809.33999994</v>
      </c>
      <c r="AQ41" s="5">
        <v>247542446.02999997</v>
      </c>
      <c r="AR41" s="5">
        <v>250109301.90999997</v>
      </c>
      <c r="AS41" s="5">
        <v>251203571.59999996</v>
      </c>
      <c r="AT41" s="5">
        <v>250953411.41999996</v>
      </c>
      <c r="AU41" s="5">
        <v>251527436.47</v>
      </c>
      <c r="AV41" s="5">
        <v>253470962.19999999</v>
      </c>
      <c r="AW41" s="5">
        <v>257079832.89999995</v>
      </c>
      <c r="AX41" s="5">
        <v>261785426.88</v>
      </c>
      <c r="AY41" s="5">
        <v>266973674.59999999</v>
      </c>
      <c r="AZ41" s="5">
        <v>273881029.68000001</v>
      </c>
      <c r="BA41" s="5">
        <v>281486123.68999994</v>
      </c>
      <c r="BB41" s="5">
        <v>288126466.49000001</v>
      </c>
      <c r="BC41" s="5">
        <v>294372260.37</v>
      </c>
      <c r="BD41" s="5">
        <v>299981514.68999994</v>
      </c>
      <c r="BE41" s="5">
        <v>307936180.95999998</v>
      </c>
      <c r="BF41" s="5">
        <v>317839638.66999996</v>
      </c>
      <c r="BG41" s="5">
        <v>330736582.15000004</v>
      </c>
      <c r="BH41" s="5">
        <v>340670346.20999998</v>
      </c>
      <c r="BI41" s="5">
        <v>351111854.45000005</v>
      </c>
      <c r="BJ41" s="5">
        <v>360572886.25999999</v>
      </c>
      <c r="BK41" s="5">
        <v>366386248.64000005</v>
      </c>
      <c r="BL41" s="5">
        <v>379086537.87</v>
      </c>
      <c r="BM41" s="5">
        <v>391574781.25</v>
      </c>
      <c r="BN41" s="5">
        <v>400203632.77999997</v>
      </c>
      <c r="BO41" s="5">
        <v>411532822.25</v>
      </c>
      <c r="BP41" s="5">
        <v>421697099.41000003</v>
      </c>
      <c r="BQ41" s="5">
        <v>429925086.99000001</v>
      </c>
      <c r="BR41" s="5">
        <v>437258939.18999994</v>
      </c>
      <c r="BS41" s="5">
        <v>443553581.60999995</v>
      </c>
      <c r="BT41" s="5">
        <v>452111015.88999999</v>
      </c>
      <c r="BU41" s="5">
        <v>459922150.28999996</v>
      </c>
      <c r="BV41" s="5">
        <v>468689712.43000001</v>
      </c>
      <c r="BW41" s="5">
        <v>482126921.89999998</v>
      </c>
      <c r="BX41" s="5">
        <v>483026579.88999999</v>
      </c>
      <c r="BY41" s="5">
        <v>492451418.68000001</v>
      </c>
      <c r="BZ41" s="5">
        <v>498666725.23000002</v>
      </c>
      <c r="CA41" s="5">
        <v>507722821.94999993</v>
      </c>
      <c r="CB41" s="5">
        <v>516748269.13000005</v>
      </c>
      <c r="CC41" s="5">
        <v>527100575.82999998</v>
      </c>
      <c r="CD41" s="5">
        <v>538501410.92999995</v>
      </c>
      <c r="CE41" s="5">
        <v>549185228.06000006</v>
      </c>
      <c r="CF41" s="5">
        <v>556938220.45000005</v>
      </c>
      <c r="CG41" s="5">
        <v>563694587.58999991</v>
      </c>
      <c r="CH41" s="5">
        <v>569947859.13999999</v>
      </c>
      <c r="CI41" s="5">
        <v>575217695.98000002</v>
      </c>
      <c r="CJ41" s="5">
        <v>578798371.86000001</v>
      </c>
      <c r="CK41" s="5">
        <v>588215447.97000003</v>
      </c>
      <c r="CL41" s="5">
        <v>597561301.61000001</v>
      </c>
      <c r="CM41" s="5">
        <v>604537403.73000002</v>
      </c>
      <c r="CN41" s="5">
        <v>614843284.37</v>
      </c>
      <c r="CO41" s="5">
        <v>623693653.54000008</v>
      </c>
      <c r="CP41" s="5">
        <v>633566084.76999998</v>
      </c>
      <c r="CQ41" s="5">
        <v>642208387.87999988</v>
      </c>
      <c r="CR41" s="5">
        <v>652736110.30999982</v>
      </c>
      <c r="CS41" s="5">
        <v>663175528.63</v>
      </c>
      <c r="CT41" s="5">
        <v>678129051.67999995</v>
      </c>
      <c r="CU41" s="5">
        <v>690669149.20000005</v>
      </c>
      <c r="CV41" s="5">
        <v>719705248.4799999</v>
      </c>
    </row>
    <row r="42" spans="1:100" x14ac:dyDescent="0.3">
      <c r="A42" s="1">
        <v>1</v>
      </c>
      <c r="B42" s="1">
        <v>33</v>
      </c>
      <c r="C42" s="1" t="s">
        <v>27</v>
      </c>
      <c r="D42" s="5">
        <v>118078940.25</v>
      </c>
      <c r="E42" s="5">
        <v>107176187.62</v>
      </c>
      <c r="F42" s="5">
        <v>108227677.63000001</v>
      </c>
      <c r="G42" s="5">
        <v>109431534.35000001</v>
      </c>
      <c r="H42" s="5">
        <v>110575754.48000002</v>
      </c>
      <c r="I42" s="5">
        <v>111876335.83000001</v>
      </c>
      <c r="J42" s="5">
        <v>113130235.04000002</v>
      </c>
      <c r="K42" s="5">
        <v>113503060.30000003</v>
      </c>
      <c r="L42" s="5">
        <v>114625264.80000001</v>
      </c>
      <c r="M42" s="5">
        <v>115729713.91000003</v>
      </c>
      <c r="N42" s="5">
        <v>116623551.65000001</v>
      </c>
      <c r="O42" s="5">
        <v>117333536.75000001</v>
      </c>
      <c r="P42" s="5">
        <v>119058466.99000001</v>
      </c>
      <c r="Q42" s="5">
        <v>120469760.82000001</v>
      </c>
      <c r="R42" s="5">
        <v>122008509.02000001</v>
      </c>
      <c r="S42" s="5">
        <v>123277406.21000001</v>
      </c>
      <c r="T42" s="5">
        <v>124532262.95000002</v>
      </c>
      <c r="U42" s="5">
        <v>163407901.41000003</v>
      </c>
      <c r="V42" s="5">
        <v>180854685.15000004</v>
      </c>
      <c r="W42" s="5">
        <v>200188279.96000001</v>
      </c>
      <c r="X42" s="5">
        <v>219485639.25999999</v>
      </c>
      <c r="Y42" s="5">
        <v>237256585.45000002</v>
      </c>
      <c r="Z42" s="5">
        <v>255698621.29000005</v>
      </c>
      <c r="AA42" s="5">
        <v>273473116.25</v>
      </c>
      <c r="AB42" s="5">
        <v>292803943.13999999</v>
      </c>
      <c r="AC42" s="5">
        <v>312250220.90999997</v>
      </c>
      <c r="AD42" s="5">
        <v>331362987.5</v>
      </c>
      <c r="AE42" s="5">
        <v>349821247.31999999</v>
      </c>
      <c r="AF42" s="5">
        <v>368166037.62999994</v>
      </c>
      <c r="AG42" s="5">
        <v>350895644.13999999</v>
      </c>
      <c r="AH42" s="5">
        <v>360086157.88000005</v>
      </c>
      <c r="AI42" s="5">
        <v>361800564.40999997</v>
      </c>
      <c r="AJ42" s="5">
        <v>364950429.38999999</v>
      </c>
      <c r="AK42" s="5">
        <v>363900159.99000001</v>
      </c>
      <c r="AL42" s="5">
        <v>365475925.63</v>
      </c>
      <c r="AM42" s="5">
        <v>366028496.03999996</v>
      </c>
      <c r="AN42" s="5">
        <v>366176841.30000001</v>
      </c>
      <c r="AO42" s="5">
        <v>364784787.58999991</v>
      </c>
      <c r="AP42" s="5">
        <v>361052889.23000002</v>
      </c>
      <c r="AQ42" s="5">
        <v>359562422.75000006</v>
      </c>
      <c r="AR42" s="5">
        <v>357719059.43000001</v>
      </c>
      <c r="AS42" s="5">
        <v>354608789.71000004</v>
      </c>
      <c r="AT42" s="5">
        <v>344428049.72000003</v>
      </c>
      <c r="AU42" s="5">
        <v>345738155.48000002</v>
      </c>
      <c r="AV42" s="5">
        <v>342407034.61999995</v>
      </c>
      <c r="AW42" s="5">
        <v>344229192.45999998</v>
      </c>
      <c r="AX42" s="5">
        <v>344453272.88999999</v>
      </c>
      <c r="AY42" s="5">
        <v>346628904.74000001</v>
      </c>
      <c r="AZ42" s="5">
        <v>348182226.24000001</v>
      </c>
      <c r="BA42" s="5">
        <v>351595615.32000005</v>
      </c>
      <c r="BB42" s="5">
        <v>356208794.68000001</v>
      </c>
      <c r="BC42" s="5">
        <v>360854002.47000003</v>
      </c>
      <c r="BD42" s="5">
        <v>365849325.99000001</v>
      </c>
      <c r="BE42" s="5">
        <v>369331864.13</v>
      </c>
      <c r="BF42" s="5">
        <v>373929911.83000004</v>
      </c>
      <c r="BG42" s="5">
        <v>373320658.30000007</v>
      </c>
      <c r="BH42" s="5">
        <v>376376775.08999997</v>
      </c>
      <c r="BI42" s="5">
        <v>377875691.31000006</v>
      </c>
      <c r="BJ42" s="5">
        <v>378278263.34999996</v>
      </c>
      <c r="BK42" s="5">
        <v>378689288.66000009</v>
      </c>
      <c r="BL42" s="5">
        <v>380183139.10999995</v>
      </c>
      <c r="BM42" s="5">
        <v>379364319.82000005</v>
      </c>
      <c r="BN42" s="5">
        <v>377993002.14000005</v>
      </c>
      <c r="BO42" s="5">
        <v>375604643.44000006</v>
      </c>
      <c r="BP42" s="5">
        <v>373829982.70000005</v>
      </c>
      <c r="BQ42" s="5">
        <v>371658354.24000001</v>
      </c>
      <c r="BR42" s="5">
        <v>372040241.50000006</v>
      </c>
      <c r="BS42" s="5">
        <v>371935121.89999998</v>
      </c>
      <c r="BT42" s="5">
        <v>371401831.59000003</v>
      </c>
      <c r="BU42" s="5">
        <v>370892518.07999998</v>
      </c>
      <c r="BV42" s="5">
        <v>368711685.17000014</v>
      </c>
      <c r="BW42" s="5">
        <v>366888434.58000004</v>
      </c>
      <c r="BX42" s="5">
        <v>357831743.32999998</v>
      </c>
      <c r="BY42" s="5">
        <v>357291828.98999995</v>
      </c>
      <c r="BZ42" s="5">
        <v>356622084.55999994</v>
      </c>
      <c r="CA42" s="5">
        <v>356826762.28999996</v>
      </c>
      <c r="CB42" s="5">
        <v>355680719.99000001</v>
      </c>
      <c r="CC42" s="5">
        <v>357072388.48999989</v>
      </c>
      <c r="CD42" s="5">
        <v>356391048.20000005</v>
      </c>
      <c r="CE42" s="5">
        <v>355039583.62</v>
      </c>
      <c r="CF42" s="5">
        <v>353406722.44000006</v>
      </c>
      <c r="CG42" s="5">
        <v>352936041.56</v>
      </c>
      <c r="CH42" s="5">
        <v>353235715.86000001</v>
      </c>
      <c r="CI42" s="5">
        <v>354781571.10000002</v>
      </c>
      <c r="CJ42" s="5">
        <v>360654626.40000004</v>
      </c>
      <c r="CK42" s="5">
        <v>361042277.86000001</v>
      </c>
      <c r="CL42" s="5">
        <v>362139789.31999999</v>
      </c>
      <c r="CM42" s="5">
        <v>363092851.26000005</v>
      </c>
      <c r="CN42" s="5">
        <v>365866565.48999995</v>
      </c>
      <c r="CO42" s="5">
        <v>366685812.26999998</v>
      </c>
      <c r="CP42" s="5">
        <v>367988154.77999991</v>
      </c>
      <c r="CQ42" s="5">
        <v>371009642.5</v>
      </c>
      <c r="CR42" s="5">
        <v>374439901.58999991</v>
      </c>
      <c r="CS42" s="5">
        <v>376181198.73999995</v>
      </c>
      <c r="CT42" s="5">
        <v>381026073.39999992</v>
      </c>
      <c r="CU42" s="5">
        <v>384588821.41999996</v>
      </c>
      <c r="CV42" s="5">
        <v>389370397.04999995</v>
      </c>
    </row>
    <row r="43" spans="1:100" x14ac:dyDescent="0.3">
      <c r="A43" s="1">
        <v>1</v>
      </c>
      <c r="B43" s="1">
        <v>27</v>
      </c>
      <c r="C43" s="1" t="s">
        <v>28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573589.93000000005</v>
      </c>
      <c r="AL43" s="5">
        <v>843500.3600000001</v>
      </c>
      <c r="AM43" s="5">
        <v>1158517.2200000002</v>
      </c>
      <c r="AN43" s="5">
        <v>1522795.3900000001</v>
      </c>
      <c r="AO43" s="5">
        <v>1790673.22</v>
      </c>
      <c r="AP43" s="5">
        <v>2102738.1900000004</v>
      </c>
      <c r="AQ43" s="5">
        <v>2448109.73</v>
      </c>
      <c r="AR43" s="5">
        <v>2835584.16</v>
      </c>
      <c r="AS43" s="5">
        <v>3222024.1900000004</v>
      </c>
      <c r="AT43" s="5">
        <v>3620910.38</v>
      </c>
      <c r="AU43" s="5">
        <v>4070368.52</v>
      </c>
      <c r="AV43" s="5">
        <v>4524444.9399999995</v>
      </c>
      <c r="AW43" s="5">
        <v>4406324.5100000007</v>
      </c>
      <c r="AX43" s="5">
        <v>4686455.6500000004</v>
      </c>
      <c r="AY43" s="5">
        <v>4985962.040000001</v>
      </c>
      <c r="AZ43" s="5">
        <v>5231381.1800000006</v>
      </c>
      <c r="BA43" s="5">
        <v>5559659.209999999</v>
      </c>
      <c r="BB43" s="5">
        <v>5824424.4799999986</v>
      </c>
      <c r="BC43" s="5">
        <v>6157601.6999999993</v>
      </c>
      <c r="BD43" s="5">
        <v>6483128.4299999988</v>
      </c>
      <c r="BE43" s="5">
        <v>6872665.8399999999</v>
      </c>
      <c r="BF43" s="5">
        <v>7273964.9200000009</v>
      </c>
      <c r="BG43" s="5">
        <v>7750420.3700000001</v>
      </c>
      <c r="BH43" s="5">
        <v>8256267.669999999</v>
      </c>
      <c r="BI43" s="5">
        <v>8801949.7799999975</v>
      </c>
      <c r="BJ43" s="5">
        <v>9285280.0299999993</v>
      </c>
      <c r="BK43" s="5">
        <v>9784246.2400000002</v>
      </c>
      <c r="BL43" s="5">
        <v>10321438.890000001</v>
      </c>
      <c r="BM43" s="5">
        <v>10865319.6</v>
      </c>
      <c r="BN43" s="5">
        <v>11349245.100000003</v>
      </c>
      <c r="BO43" s="5">
        <v>11878906.15</v>
      </c>
      <c r="BP43" s="5">
        <v>12388713.210000001</v>
      </c>
      <c r="BQ43" s="5">
        <v>12885985.479999999</v>
      </c>
      <c r="BR43" s="5">
        <v>13425026.98</v>
      </c>
      <c r="BS43" s="5">
        <v>13910266.5</v>
      </c>
      <c r="BT43" s="5">
        <v>14401248.84</v>
      </c>
      <c r="BU43" s="5">
        <v>14843131.26</v>
      </c>
      <c r="BV43" s="5">
        <v>15397501.310000001</v>
      </c>
      <c r="BW43" s="5">
        <v>15825474.1</v>
      </c>
      <c r="BX43" s="5">
        <v>16271900.960000001</v>
      </c>
      <c r="BY43" s="5">
        <v>16748668.910000002</v>
      </c>
      <c r="BZ43" s="5">
        <v>17177549.679999996</v>
      </c>
      <c r="CA43" s="5">
        <v>17521456.949999999</v>
      </c>
      <c r="CB43" s="5">
        <v>17837477.669999998</v>
      </c>
      <c r="CC43" s="5">
        <v>18134324.280000001</v>
      </c>
      <c r="CD43" s="5">
        <v>18479548.449999999</v>
      </c>
      <c r="CE43" s="5">
        <v>18778396.789999999</v>
      </c>
      <c r="CF43" s="5">
        <v>18992550.490000002</v>
      </c>
      <c r="CG43" s="5">
        <v>19206478.16</v>
      </c>
      <c r="CH43" s="5">
        <v>19267410.670000002</v>
      </c>
      <c r="CI43" s="5">
        <v>19264952.620000005</v>
      </c>
      <c r="CJ43" s="5">
        <v>19283439.52</v>
      </c>
      <c r="CK43" s="5">
        <v>19330210.280000001</v>
      </c>
      <c r="CL43" s="5">
        <v>19440557.370000001</v>
      </c>
      <c r="CM43" s="5">
        <v>19618041.16</v>
      </c>
      <c r="CN43" s="5">
        <v>19751312.039999999</v>
      </c>
      <c r="CO43" s="5">
        <v>19843572.41</v>
      </c>
      <c r="CP43" s="5">
        <v>19884091.319999997</v>
      </c>
      <c r="CQ43" s="5">
        <v>19941710.640000001</v>
      </c>
      <c r="CR43" s="5">
        <v>19983544.399999999</v>
      </c>
      <c r="CS43" s="5">
        <v>19963984.890000004</v>
      </c>
      <c r="CT43" s="5">
        <v>20033693.789999999</v>
      </c>
      <c r="CU43" s="5">
        <v>20149297.91</v>
      </c>
      <c r="CV43" s="5">
        <v>20247228.41</v>
      </c>
    </row>
    <row r="44" spans="1:100" x14ac:dyDescent="0.3">
      <c r="A44" s="1">
        <v>1</v>
      </c>
      <c r="B44" s="1">
        <v>18</v>
      </c>
      <c r="C44" s="1" t="s">
        <v>29</v>
      </c>
      <c r="D44" s="5">
        <v>10860858.520000001</v>
      </c>
      <c r="E44" s="5">
        <v>10262159.5</v>
      </c>
      <c r="F44" s="5">
        <v>10441268.17</v>
      </c>
      <c r="G44" s="5">
        <v>10558622.439999999</v>
      </c>
      <c r="H44" s="5">
        <v>10781338.139999999</v>
      </c>
      <c r="I44" s="5">
        <v>10833615.130000001</v>
      </c>
      <c r="J44" s="5">
        <v>11133493.869999999</v>
      </c>
      <c r="K44" s="5">
        <v>11260129.889999999</v>
      </c>
      <c r="L44" s="5">
        <v>11434931.83</v>
      </c>
      <c r="M44" s="5">
        <v>11716350.469999997</v>
      </c>
      <c r="N44" s="5">
        <v>11689398.800000001</v>
      </c>
      <c r="O44" s="5">
        <v>11792454.85</v>
      </c>
      <c r="P44" s="5">
        <v>11654508.870000001</v>
      </c>
      <c r="Q44" s="5">
        <v>11467044.010000002</v>
      </c>
      <c r="R44" s="5">
        <v>11469070.480000002</v>
      </c>
      <c r="S44" s="5">
        <v>11414064.41</v>
      </c>
      <c r="T44" s="5">
        <v>11547271.029999999</v>
      </c>
      <c r="U44" s="5">
        <v>11745990.900000002</v>
      </c>
      <c r="V44" s="5">
        <v>11768959.310000002</v>
      </c>
      <c r="W44" s="5">
        <v>11724914.480000002</v>
      </c>
      <c r="X44" s="5">
        <v>11927004.140000001</v>
      </c>
      <c r="Y44" s="5">
        <v>12000788.960000001</v>
      </c>
      <c r="Z44" s="5">
        <v>12819798.73</v>
      </c>
      <c r="AA44" s="5">
        <v>13034164.170000004</v>
      </c>
      <c r="AB44" s="5">
        <v>13463876.800000001</v>
      </c>
      <c r="AC44" s="5">
        <v>14159385.289999999</v>
      </c>
      <c r="AD44" s="5">
        <v>14663633.779999999</v>
      </c>
      <c r="AE44" s="5">
        <v>15084898.49</v>
      </c>
      <c r="AF44" s="5">
        <v>15351868.91</v>
      </c>
      <c r="AG44" s="5">
        <v>15721940.729999999</v>
      </c>
      <c r="AH44" s="5">
        <v>15963820.17</v>
      </c>
      <c r="AI44" s="5">
        <v>16499658.039999999</v>
      </c>
      <c r="AJ44" s="5">
        <v>16849708.23</v>
      </c>
      <c r="AK44" s="5">
        <v>17208259.960000001</v>
      </c>
      <c r="AL44" s="5">
        <v>17304780.379999999</v>
      </c>
      <c r="AM44" s="5">
        <v>17288286.289999999</v>
      </c>
      <c r="AN44" s="5">
        <v>17115519.140000001</v>
      </c>
      <c r="AO44" s="5">
        <v>17044224.859999999</v>
      </c>
      <c r="AP44" s="5">
        <v>16796933.52</v>
      </c>
      <c r="AQ44" s="5">
        <v>16637841.48</v>
      </c>
      <c r="AR44" s="5">
        <v>16444161.790000001</v>
      </c>
      <c r="AS44" s="5">
        <v>16292472.439999998</v>
      </c>
      <c r="AT44" s="5">
        <v>16123828.419999998</v>
      </c>
      <c r="AU44" s="5">
        <v>16271760.850000001</v>
      </c>
      <c r="AV44" s="5">
        <v>15842793.41</v>
      </c>
      <c r="AW44" s="5">
        <v>15746509.699999999</v>
      </c>
      <c r="AX44" s="5">
        <v>2369522.8099999996</v>
      </c>
      <c r="AY44" s="5">
        <v>1136660.1300000004</v>
      </c>
      <c r="AZ44" s="5">
        <v>0</v>
      </c>
      <c r="BA44" s="5">
        <v>-1471083.17</v>
      </c>
      <c r="BB44" s="5">
        <v>-2665635.1900000004</v>
      </c>
      <c r="BC44" s="5">
        <v>-3808021.98</v>
      </c>
      <c r="BD44" s="5">
        <v>-4995526.96</v>
      </c>
      <c r="BE44" s="5">
        <v>-6316863.0099999998</v>
      </c>
      <c r="BF44" s="5">
        <v>-7568193.9099999992</v>
      </c>
      <c r="BG44" s="5">
        <v>-9154422.540000001</v>
      </c>
      <c r="BH44" s="5">
        <v>-10229842.439999999</v>
      </c>
      <c r="BI44" s="5">
        <v>-11655821.710000001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</row>
    <row r="45" spans="1:100" x14ac:dyDescent="0.3">
      <c r="A45" s="1">
        <v>1</v>
      </c>
      <c r="B45" s="1">
        <v>23</v>
      </c>
      <c r="C45" s="1" t="s">
        <v>30</v>
      </c>
      <c r="D45" s="5">
        <v>11711610.960000001</v>
      </c>
      <c r="E45" s="5">
        <v>10758134.539999999</v>
      </c>
      <c r="F45" s="5">
        <v>11096520.960000001</v>
      </c>
      <c r="G45" s="5">
        <v>11212371.699999999</v>
      </c>
      <c r="H45" s="5">
        <v>11522591.76</v>
      </c>
      <c r="I45" s="5">
        <v>11924748.239999998</v>
      </c>
      <c r="J45" s="5">
        <v>11827208.730000002</v>
      </c>
      <c r="K45" s="5">
        <v>11563999.450000001</v>
      </c>
      <c r="L45" s="5">
        <v>11700472.449999999</v>
      </c>
      <c r="M45" s="5">
        <v>11865789.739999998</v>
      </c>
      <c r="N45" s="5">
        <v>12135516.789999999</v>
      </c>
      <c r="O45" s="5">
        <v>12413028.479999997</v>
      </c>
      <c r="P45" s="5">
        <v>12847225.289999999</v>
      </c>
      <c r="Q45" s="5">
        <v>12861678.949999999</v>
      </c>
      <c r="R45" s="5">
        <v>12623821.99</v>
      </c>
      <c r="S45" s="5">
        <v>12746422.43</v>
      </c>
      <c r="T45" s="5">
        <v>12540639.689999999</v>
      </c>
      <c r="U45" s="5">
        <v>12355874.1</v>
      </c>
      <c r="V45" s="5">
        <v>12383413.209999999</v>
      </c>
      <c r="W45" s="5">
        <v>12546914.060000001</v>
      </c>
      <c r="X45" s="5">
        <v>12643310.949999999</v>
      </c>
      <c r="Y45" s="5">
        <v>12652635.270000001</v>
      </c>
      <c r="Z45" s="5">
        <v>12433455.939999999</v>
      </c>
      <c r="AA45" s="5">
        <v>12472841.039999997</v>
      </c>
      <c r="AB45" s="5">
        <v>12318327.030000001</v>
      </c>
      <c r="AC45" s="5">
        <v>12466544.430000002</v>
      </c>
      <c r="AD45" s="5">
        <v>12648134.699999999</v>
      </c>
      <c r="AE45" s="5">
        <v>12628139.93</v>
      </c>
      <c r="AF45" s="5">
        <v>12695889.360000001</v>
      </c>
      <c r="AG45" s="5">
        <v>12562052.09</v>
      </c>
      <c r="AH45" s="5">
        <v>12654082.01</v>
      </c>
      <c r="AI45" s="5">
        <v>12739462.750000002</v>
      </c>
      <c r="AJ45" s="5">
        <v>12847507.090000002</v>
      </c>
      <c r="AK45" s="5">
        <v>12914826.220000001</v>
      </c>
      <c r="AL45" s="5">
        <v>13487739.390000001</v>
      </c>
      <c r="AM45" s="5">
        <v>13176749.500000002</v>
      </c>
      <c r="AN45" s="5">
        <v>13191804.920000002</v>
      </c>
      <c r="AO45" s="5">
        <v>13036301.040000003</v>
      </c>
      <c r="AP45" s="5">
        <v>12771837.299999999</v>
      </c>
      <c r="AQ45" s="5">
        <v>12558562.18</v>
      </c>
      <c r="AR45" s="5">
        <v>12572244.9</v>
      </c>
      <c r="AS45" s="5">
        <v>12591122.940000001</v>
      </c>
      <c r="AT45" s="5">
        <v>12431562.34</v>
      </c>
      <c r="AU45" s="5">
        <v>12517547.529999997</v>
      </c>
      <c r="AV45" s="5">
        <v>12307632.620000001</v>
      </c>
      <c r="AW45" s="5">
        <v>12264300.539999999</v>
      </c>
      <c r="AX45" s="5">
        <v>11905619.820000002</v>
      </c>
      <c r="AY45" s="5">
        <v>12058564.35</v>
      </c>
      <c r="AZ45" s="5">
        <v>12216903.800000001</v>
      </c>
      <c r="BA45" s="5">
        <v>12340142.24</v>
      </c>
      <c r="BB45" s="5">
        <v>12457812.52</v>
      </c>
      <c r="BC45" s="5">
        <v>12820155.210000001</v>
      </c>
      <c r="BD45" s="5">
        <v>15577483.059999999</v>
      </c>
      <c r="BE45" s="5">
        <v>15773751.849999998</v>
      </c>
      <c r="BF45" s="5">
        <v>16092382.110000001</v>
      </c>
      <c r="BG45" s="5">
        <v>16143072.370000001</v>
      </c>
      <c r="BH45" s="5">
        <v>4368446.51</v>
      </c>
      <c r="BI45" s="5">
        <v>3362949.2899999996</v>
      </c>
      <c r="BJ45" s="5">
        <v>2215033.9599999995</v>
      </c>
      <c r="BK45" s="5">
        <v>1251738.1999999993</v>
      </c>
      <c r="BL45" s="5">
        <v>0</v>
      </c>
      <c r="BM45" s="5">
        <v>-1042942.6699999999</v>
      </c>
      <c r="BN45" s="5">
        <v>-2007607.3</v>
      </c>
      <c r="BO45" s="5">
        <v>-3279161.1600000006</v>
      </c>
      <c r="BP45" s="5">
        <v>-7089000.0799999991</v>
      </c>
      <c r="BQ45" s="5">
        <v>-8306933.6899999995</v>
      </c>
      <c r="BR45" s="5">
        <v>-9553457.8499999996</v>
      </c>
      <c r="BS45" s="5">
        <v>-10824480.98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x14ac:dyDescent="0.3">
      <c r="A46" s="1">
        <v>1</v>
      </c>
      <c r="B46" s="1">
        <v>12</v>
      </c>
      <c r="C46" s="1" t="s">
        <v>31</v>
      </c>
      <c r="D46" s="5">
        <v>15530183.470000001</v>
      </c>
      <c r="E46" s="5">
        <v>14073849.339999998</v>
      </c>
      <c r="F46" s="5">
        <v>14234096.770000001</v>
      </c>
      <c r="G46" s="5">
        <v>14455296.91</v>
      </c>
      <c r="H46" s="5">
        <v>14509318.76</v>
      </c>
      <c r="I46" s="5">
        <v>14632095.630000001</v>
      </c>
      <c r="J46" s="5">
        <v>14742917.619999997</v>
      </c>
      <c r="K46" s="5">
        <v>14923199.73</v>
      </c>
      <c r="L46" s="5">
        <v>15118970.41</v>
      </c>
      <c r="M46" s="5">
        <v>15426710.860000001</v>
      </c>
      <c r="N46" s="5">
        <v>15600337.419999998</v>
      </c>
      <c r="O46" s="5">
        <v>15613689.98</v>
      </c>
      <c r="P46" s="5">
        <v>15813224.620000001</v>
      </c>
      <c r="Q46" s="5">
        <v>15962044.779999997</v>
      </c>
      <c r="R46" s="5">
        <v>15953200.569999997</v>
      </c>
      <c r="S46" s="5">
        <v>16268535.589999998</v>
      </c>
      <c r="T46" s="5">
        <v>16602303.929999998</v>
      </c>
      <c r="U46" s="5">
        <v>16676470.989999996</v>
      </c>
      <c r="V46" s="5">
        <v>16808761.319999997</v>
      </c>
      <c r="W46" s="5">
        <v>16861669.879999999</v>
      </c>
      <c r="X46" s="5">
        <v>16889912.690000001</v>
      </c>
      <c r="Y46" s="5">
        <v>16743451.019999994</v>
      </c>
      <c r="Z46" s="5">
        <v>16956424.979999997</v>
      </c>
      <c r="AA46" s="5">
        <v>17180679.209999997</v>
      </c>
      <c r="AB46" s="5">
        <v>17169019.720000003</v>
      </c>
      <c r="AC46" s="5">
        <v>16984738.669999998</v>
      </c>
      <c r="AD46" s="5">
        <v>17347961.349999998</v>
      </c>
      <c r="AE46" s="5">
        <v>17286741.109999999</v>
      </c>
      <c r="AF46" s="5">
        <v>17260573.07</v>
      </c>
      <c r="AG46" s="5">
        <v>10084030.779999997</v>
      </c>
      <c r="AH46" s="5">
        <v>8674270.7199999988</v>
      </c>
      <c r="AI46" s="5">
        <v>7355947.1299999999</v>
      </c>
      <c r="AJ46" s="5">
        <v>5982179.4900000002</v>
      </c>
      <c r="AK46" s="5">
        <v>23538782.309999999</v>
      </c>
      <c r="AL46" s="5">
        <v>22453675.939999998</v>
      </c>
      <c r="AM46" s="5">
        <v>21124358.030000001</v>
      </c>
      <c r="AN46" s="5">
        <v>19376132.130000003</v>
      </c>
      <c r="AO46" s="5">
        <v>18533814.960000001</v>
      </c>
      <c r="AP46" s="5">
        <v>16968211.120000001</v>
      </c>
      <c r="AQ46" s="5">
        <v>15840042.85</v>
      </c>
      <c r="AR46" s="5">
        <v>14443840.570000002</v>
      </c>
      <c r="AS46" s="5">
        <v>20373669.990000002</v>
      </c>
      <c r="AT46" s="5">
        <v>20516296.699999999</v>
      </c>
      <c r="AU46" s="5">
        <v>20655559.930000003</v>
      </c>
      <c r="AV46" s="5">
        <v>22080075.379999999</v>
      </c>
      <c r="AW46" s="5">
        <v>3293969.9900000007</v>
      </c>
      <c r="AX46" s="5">
        <v>2950852.7499999991</v>
      </c>
      <c r="AY46" s="5">
        <v>2887601.4</v>
      </c>
      <c r="AZ46" s="5">
        <v>3307971.9800000004</v>
      </c>
      <c r="BA46" s="5">
        <v>3382995.1500000004</v>
      </c>
      <c r="BB46" s="5">
        <v>3624366.73</v>
      </c>
      <c r="BC46" s="5">
        <v>3438932.12</v>
      </c>
      <c r="BD46" s="5">
        <v>3428518.74</v>
      </c>
      <c r="BE46" s="5">
        <v>3646764.93</v>
      </c>
      <c r="BF46" s="5">
        <v>3675300.44</v>
      </c>
      <c r="BG46" s="5">
        <v>3661619.6799999997</v>
      </c>
      <c r="BH46" s="5">
        <v>604028.73</v>
      </c>
      <c r="BI46" s="5">
        <v>509562.24999999994</v>
      </c>
      <c r="BJ46" s="5">
        <v>2617828.8600000003</v>
      </c>
      <c r="BK46" s="5">
        <v>200381.72000000009</v>
      </c>
      <c r="BL46" s="5">
        <v>0</v>
      </c>
      <c r="BM46" s="5">
        <v>-336839.72</v>
      </c>
      <c r="BN46" s="5">
        <v>-633404.21</v>
      </c>
      <c r="BO46" s="5">
        <v>-829160.55</v>
      </c>
      <c r="BP46" s="5">
        <v>-958377.97</v>
      </c>
      <c r="BQ46" s="5">
        <v>-1336330.81</v>
      </c>
      <c r="BR46" s="5">
        <v>-1507493.0299999998</v>
      </c>
      <c r="BS46" s="5">
        <v>-1633075.5</v>
      </c>
      <c r="BT46" s="5">
        <v>0</v>
      </c>
      <c r="BU46" s="5">
        <v>0</v>
      </c>
      <c r="BV46" s="5">
        <v>-2280732.0699999998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</row>
    <row r="47" spans="1:100" x14ac:dyDescent="0.3">
      <c r="A47" s="1">
        <v>1</v>
      </c>
      <c r="B47" s="1">
        <v>16</v>
      </c>
      <c r="C47" s="1" t="s">
        <v>32</v>
      </c>
      <c r="D47" s="5">
        <v>53768391.540000007</v>
      </c>
      <c r="E47" s="5">
        <v>49125508.619999997</v>
      </c>
      <c r="F47" s="5">
        <v>50219952.68</v>
      </c>
      <c r="G47" s="5">
        <v>51353270.380000003</v>
      </c>
      <c r="H47" s="5">
        <v>52329989.68999999</v>
      </c>
      <c r="I47" s="5">
        <v>52716173.600000001</v>
      </c>
      <c r="J47" s="5">
        <v>53138052.789999999</v>
      </c>
      <c r="K47" s="5">
        <v>53858126.669999994</v>
      </c>
      <c r="L47" s="5">
        <v>54702621.169999994</v>
      </c>
      <c r="M47" s="5">
        <v>55479288.969999999</v>
      </c>
      <c r="N47" s="5">
        <v>56098853.180000007</v>
      </c>
      <c r="O47" s="5">
        <v>57038104.900000006</v>
      </c>
      <c r="P47" s="5">
        <v>57596309.800000004</v>
      </c>
      <c r="Q47" s="5">
        <v>57664877.280000009</v>
      </c>
      <c r="R47" s="5">
        <v>57780545.019999996</v>
      </c>
      <c r="S47" s="5">
        <v>58201803.509999998</v>
      </c>
      <c r="T47" s="5">
        <v>59009302.920000009</v>
      </c>
      <c r="U47" s="5">
        <v>64725521.50999999</v>
      </c>
      <c r="V47" s="5">
        <v>65886691.00999999</v>
      </c>
      <c r="W47" s="5">
        <v>66936012.11999999</v>
      </c>
      <c r="X47" s="5">
        <v>67794094.769999996</v>
      </c>
      <c r="Y47" s="5">
        <v>68867821.969999984</v>
      </c>
      <c r="Z47" s="5">
        <v>69839362.540000007</v>
      </c>
      <c r="AA47" s="5">
        <v>70836998.099999994</v>
      </c>
      <c r="AB47" s="5">
        <v>71972546.019999996</v>
      </c>
      <c r="AC47" s="5">
        <v>73971406.370000005</v>
      </c>
      <c r="AD47" s="5">
        <v>75805852.150000006</v>
      </c>
      <c r="AE47" s="5">
        <v>77531752.969999999</v>
      </c>
      <c r="AF47" s="5">
        <v>79410576.140000001</v>
      </c>
      <c r="AG47" s="5">
        <v>76872929.929999992</v>
      </c>
      <c r="AH47" s="5">
        <v>78726347.400000006</v>
      </c>
      <c r="AI47" s="5">
        <v>80673518.670000002</v>
      </c>
      <c r="AJ47" s="5">
        <v>82392178.200000003</v>
      </c>
      <c r="AK47" s="5">
        <v>83973882.310000002</v>
      </c>
      <c r="AL47" s="5">
        <v>85962428.819999993</v>
      </c>
      <c r="AM47" s="5">
        <v>87886429.309999987</v>
      </c>
      <c r="AN47" s="5">
        <v>87646310.500000015</v>
      </c>
      <c r="AO47" s="5">
        <v>88510763.319999978</v>
      </c>
      <c r="AP47" s="5">
        <v>89103624.849999994</v>
      </c>
      <c r="AQ47" s="5">
        <v>89606789.929999992</v>
      </c>
      <c r="AR47" s="5">
        <v>91377497.969999999</v>
      </c>
      <c r="AS47" s="5">
        <v>92561021.659999982</v>
      </c>
      <c r="AT47" s="5">
        <v>92971583.359999999</v>
      </c>
      <c r="AU47" s="5">
        <v>94484076.75999999</v>
      </c>
      <c r="AV47" s="5">
        <v>104573762.98999998</v>
      </c>
      <c r="AW47" s="5">
        <v>21665946.299999997</v>
      </c>
      <c r="AX47" s="5">
        <v>13743597.470000001</v>
      </c>
      <c r="AY47" s="5">
        <v>5675267.5300000058</v>
      </c>
      <c r="AZ47" s="5">
        <v>0</v>
      </c>
      <c r="BA47" s="5">
        <v>-7920939.3399999999</v>
      </c>
      <c r="BB47" s="5">
        <v>-15275240.069999998</v>
      </c>
      <c r="BC47" s="5">
        <v>-22952182.59</v>
      </c>
      <c r="BD47" s="5">
        <v>-32002929.410000004</v>
      </c>
      <c r="BE47" s="5">
        <v>-40736122.849999994</v>
      </c>
      <c r="BF47" s="5">
        <v>-48721984.149999999</v>
      </c>
      <c r="BG47" s="5">
        <v>-57894242.75</v>
      </c>
      <c r="BH47" s="5">
        <v>-75416239.799999997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</row>
    <row r="48" spans="1:100" x14ac:dyDescent="0.3">
      <c r="A48" s="1">
        <v>1</v>
      </c>
      <c r="B48" s="1">
        <v>20</v>
      </c>
      <c r="C48" s="1" t="s">
        <v>33</v>
      </c>
      <c r="D48" s="5">
        <v>112109270.02</v>
      </c>
      <c r="E48" s="5">
        <v>107702876.16000001</v>
      </c>
      <c r="F48" s="5">
        <v>109287807.36999999</v>
      </c>
      <c r="G48" s="5">
        <v>110715863.36999999</v>
      </c>
      <c r="H48" s="5">
        <v>112744125.72</v>
      </c>
      <c r="I48" s="5">
        <v>114768091.95999998</v>
      </c>
      <c r="J48" s="5">
        <v>115754572.89999999</v>
      </c>
      <c r="K48" s="5">
        <v>115691787.64999999</v>
      </c>
      <c r="L48" s="5">
        <v>117073556.90999998</v>
      </c>
      <c r="M48" s="5">
        <v>119135438.55</v>
      </c>
      <c r="N48" s="5">
        <v>121133292.25999999</v>
      </c>
      <c r="O48" s="5">
        <v>124040720.53999999</v>
      </c>
      <c r="P48" s="5">
        <v>125364090.33000001</v>
      </c>
      <c r="Q48" s="5">
        <v>126949046.79000001</v>
      </c>
      <c r="R48" s="5">
        <v>127894537.28</v>
      </c>
      <c r="S48" s="5">
        <v>128676206.69000001</v>
      </c>
      <c r="T48" s="5">
        <v>129839692.61999999</v>
      </c>
      <c r="U48" s="5">
        <v>131410942.36</v>
      </c>
      <c r="V48" s="5">
        <v>133605663.55000003</v>
      </c>
      <c r="W48" s="5">
        <v>135782643.87</v>
      </c>
      <c r="X48" s="5">
        <v>136936943.78</v>
      </c>
      <c r="Y48" s="5">
        <v>139038199.27999997</v>
      </c>
      <c r="Z48" s="5">
        <v>141367615.79000002</v>
      </c>
      <c r="AA48" s="5">
        <v>147124915.26999998</v>
      </c>
      <c r="AB48" s="5">
        <v>149272660.73000002</v>
      </c>
      <c r="AC48" s="5">
        <v>149396213.72999999</v>
      </c>
      <c r="AD48" s="5">
        <v>150483401.51000002</v>
      </c>
      <c r="AE48" s="5">
        <v>152364175.55000001</v>
      </c>
      <c r="AF48" s="5">
        <v>153531561.75</v>
      </c>
      <c r="AG48" s="5">
        <v>154766760.91000003</v>
      </c>
      <c r="AH48" s="5">
        <v>154775520.93000001</v>
      </c>
      <c r="AI48" s="5">
        <v>152002594.53000003</v>
      </c>
      <c r="AJ48" s="5">
        <v>150077187.83000001</v>
      </c>
      <c r="AK48" s="5">
        <v>146972047.00999999</v>
      </c>
      <c r="AL48" s="5">
        <v>143108176.45999998</v>
      </c>
      <c r="AM48" s="5">
        <v>133778095.02000003</v>
      </c>
      <c r="AN48" s="5">
        <v>128765215.72</v>
      </c>
      <c r="AO48" s="5">
        <v>125402409.53999999</v>
      </c>
      <c r="AP48" s="5">
        <v>121915607.42</v>
      </c>
      <c r="AQ48" s="5">
        <v>117547735.86</v>
      </c>
      <c r="AR48" s="5">
        <v>113730042.41000001</v>
      </c>
      <c r="AS48" s="5">
        <v>108934651.35000001</v>
      </c>
      <c r="AT48" s="5">
        <v>194458203.59</v>
      </c>
      <c r="AU48" s="5">
        <v>45819923.789999999</v>
      </c>
      <c r="AV48" s="5">
        <v>35887120.789999999</v>
      </c>
      <c r="AW48" s="5">
        <v>26178557.999999996</v>
      </c>
      <c r="AX48" s="5">
        <v>16559176.280000009</v>
      </c>
      <c r="AY48" s="5">
        <v>8029772.2300000014</v>
      </c>
      <c r="AZ48" s="5">
        <v>0</v>
      </c>
      <c r="BA48" s="5">
        <v>-8275280.5899999999</v>
      </c>
      <c r="BB48" s="5">
        <v>-16065514.390000001</v>
      </c>
      <c r="BC48" s="5">
        <v>-24350920.359999999</v>
      </c>
      <c r="BD48" s="5">
        <v>-32763700.890000004</v>
      </c>
      <c r="BE48" s="5">
        <v>-41096855.07</v>
      </c>
      <c r="BF48" s="5">
        <v>-138734215.42000002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</row>
    <row r="49" spans="1:100" x14ac:dyDescent="0.3">
      <c r="A49" s="1">
        <v>1</v>
      </c>
      <c r="B49" s="1">
        <v>29</v>
      </c>
      <c r="C49" s="1" t="s">
        <v>34</v>
      </c>
      <c r="D49" s="5">
        <v>339544651.60000002</v>
      </c>
      <c r="E49" s="5">
        <v>309370803.75</v>
      </c>
      <c r="F49" s="5">
        <v>320012174.29000002</v>
      </c>
      <c r="G49" s="5">
        <v>328271395.56000006</v>
      </c>
      <c r="H49" s="5">
        <v>339477937.41000003</v>
      </c>
      <c r="I49" s="5">
        <v>355652153.80000001</v>
      </c>
      <c r="J49" s="5">
        <v>363225373.97000003</v>
      </c>
      <c r="K49" s="5">
        <v>372704757.03000003</v>
      </c>
      <c r="L49" s="5">
        <v>381774147.45000005</v>
      </c>
      <c r="M49" s="5">
        <v>395884313.96999997</v>
      </c>
      <c r="N49" s="5">
        <v>400322605</v>
      </c>
      <c r="O49" s="5">
        <v>409845612.28999996</v>
      </c>
      <c r="P49" s="5">
        <v>415504814.11000001</v>
      </c>
      <c r="Q49" s="5">
        <v>425252555.99000001</v>
      </c>
      <c r="R49" s="5">
        <v>439635316.19999999</v>
      </c>
      <c r="S49" s="5">
        <v>447528852.02000004</v>
      </c>
      <c r="T49" s="5">
        <v>455246174.03000003</v>
      </c>
      <c r="U49" s="5">
        <v>464965567.61000001</v>
      </c>
      <c r="V49" s="5">
        <v>480782026.47000003</v>
      </c>
      <c r="W49" s="5">
        <v>490282647.98000008</v>
      </c>
      <c r="X49" s="5">
        <v>492355240.2899999</v>
      </c>
      <c r="Y49" s="5">
        <v>498833652.75</v>
      </c>
      <c r="Z49" s="5">
        <v>506732719.32000011</v>
      </c>
      <c r="AA49" s="5">
        <v>515747232.00999999</v>
      </c>
      <c r="AB49" s="5">
        <v>522801901.35000002</v>
      </c>
      <c r="AC49" s="5">
        <v>531220781.93000001</v>
      </c>
      <c r="AD49" s="5">
        <v>540569975.31999993</v>
      </c>
      <c r="AE49" s="5">
        <v>551037123.62</v>
      </c>
      <c r="AF49" s="5">
        <v>564884551.52999997</v>
      </c>
      <c r="AG49" s="5">
        <v>580781410.05000007</v>
      </c>
      <c r="AH49" s="5">
        <v>592399448.36000001</v>
      </c>
      <c r="AI49" s="5">
        <v>610165493.3499999</v>
      </c>
      <c r="AJ49" s="5">
        <v>638951172.85000002</v>
      </c>
      <c r="AK49" s="5">
        <v>654225976.07999992</v>
      </c>
      <c r="AL49" s="5">
        <v>675303059.94999993</v>
      </c>
      <c r="AM49" s="5">
        <v>716927811.82000005</v>
      </c>
      <c r="AN49" s="5">
        <v>744576845.95000017</v>
      </c>
      <c r="AO49" s="5">
        <v>762647899.85000002</v>
      </c>
      <c r="AP49" s="5">
        <v>771861801.68000007</v>
      </c>
      <c r="AQ49" s="5">
        <v>589745702.24000001</v>
      </c>
      <c r="AR49" s="5">
        <v>532356735.63000005</v>
      </c>
      <c r="AS49" s="5">
        <v>468595371.63</v>
      </c>
      <c r="AT49" s="5">
        <v>408962593.68000007</v>
      </c>
      <c r="AU49" s="5">
        <v>348384962.32000011</v>
      </c>
      <c r="AV49" s="5">
        <v>284291015.48000008</v>
      </c>
      <c r="AW49" s="5">
        <v>226949832.63000008</v>
      </c>
      <c r="AX49" s="5">
        <v>163990689.33000004</v>
      </c>
      <c r="AY49" s="5">
        <v>77353962.200000018</v>
      </c>
      <c r="AZ49" s="5">
        <v>15843563.649999976</v>
      </c>
      <c r="BA49" s="5">
        <v>-53700542.25</v>
      </c>
      <c r="BB49" s="5">
        <v>-118132308.00999999</v>
      </c>
      <c r="BC49" s="5">
        <v>13640589.059999999</v>
      </c>
      <c r="BD49" s="5">
        <v>13480641.810000001</v>
      </c>
      <c r="BE49" s="5">
        <v>12981608.58</v>
      </c>
      <c r="BF49" s="5">
        <v>12896371.699999999</v>
      </c>
      <c r="BG49" s="5">
        <v>12857927.33</v>
      </c>
      <c r="BH49" s="5">
        <v>12819474.939999999</v>
      </c>
      <c r="BI49" s="5">
        <v>12785648.6</v>
      </c>
      <c r="BJ49" s="5">
        <v>12729273.5</v>
      </c>
      <c r="BK49" s="5">
        <v>12700888.08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</row>
    <row r="50" spans="1:100" x14ac:dyDescent="0.3">
      <c r="A50" s="1">
        <v>1</v>
      </c>
      <c r="B50" s="1">
        <v>34</v>
      </c>
      <c r="C50" s="1" t="s">
        <v>35</v>
      </c>
      <c r="D50" s="5">
        <v>142838557.81999999</v>
      </c>
      <c r="E50" s="5">
        <v>131644054.85999998</v>
      </c>
      <c r="F50" s="5">
        <v>132218754.35000001</v>
      </c>
      <c r="G50" s="5">
        <v>131269420.19</v>
      </c>
      <c r="H50" s="5">
        <v>131819385.83999999</v>
      </c>
      <c r="I50" s="5">
        <v>132272731.43000001</v>
      </c>
      <c r="J50" s="5">
        <v>133746483.65000001</v>
      </c>
      <c r="K50" s="5">
        <v>134888777.66999999</v>
      </c>
      <c r="L50" s="5">
        <v>136006538.68000001</v>
      </c>
      <c r="M50" s="5">
        <v>136527323.83000001</v>
      </c>
      <c r="N50" s="5">
        <v>136836072.17000002</v>
      </c>
      <c r="O50" s="5">
        <v>135944405.28</v>
      </c>
      <c r="P50" s="5">
        <v>136638327.90999997</v>
      </c>
      <c r="Q50" s="5">
        <v>135311378.47</v>
      </c>
      <c r="R50" s="5">
        <v>133905595.86999999</v>
      </c>
      <c r="S50" s="5">
        <v>133718189.22999997</v>
      </c>
      <c r="T50" s="5">
        <v>133062017.95</v>
      </c>
      <c r="U50" s="5">
        <v>133079892.34999998</v>
      </c>
      <c r="V50" s="5">
        <v>132126596.95</v>
      </c>
      <c r="W50" s="5">
        <v>131493827.31999999</v>
      </c>
      <c r="X50" s="5">
        <v>130727936.98999999</v>
      </c>
      <c r="Y50" s="5">
        <v>129990455.26000001</v>
      </c>
      <c r="Z50" s="5">
        <v>130772290.92</v>
      </c>
      <c r="AA50" s="5">
        <v>130314732.69999997</v>
      </c>
      <c r="AB50" s="5">
        <v>129500119.88</v>
      </c>
      <c r="AC50" s="5">
        <v>130182846.64999999</v>
      </c>
      <c r="AD50" s="5">
        <v>130522630.42999998</v>
      </c>
      <c r="AE50" s="5">
        <v>131086827.30999999</v>
      </c>
      <c r="AF50" s="5">
        <v>131130888.47000001</v>
      </c>
      <c r="AG50" s="5">
        <v>130925394.91999999</v>
      </c>
      <c r="AH50" s="5">
        <v>133120912.43000001</v>
      </c>
      <c r="AI50" s="5">
        <v>133462366.62</v>
      </c>
      <c r="AJ50" s="5">
        <v>140979601.40999997</v>
      </c>
      <c r="AK50" s="5">
        <v>141332135.34</v>
      </c>
      <c r="AL50" s="5">
        <v>139975989.19999999</v>
      </c>
      <c r="AM50" s="5">
        <v>139687971.19999996</v>
      </c>
      <c r="AN50" s="5">
        <v>139381897.34000003</v>
      </c>
      <c r="AO50" s="5">
        <v>139402880.42000002</v>
      </c>
      <c r="AP50" s="5">
        <v>139576760.04000002</v>
      </c>
      <c r="AQ50" s="5">
        <v>140122987.92000005</v>
      </c>
      <c r="AR50" s="5">
        <v>140422862.63</v>
      </c>
      <c r="AS50" s="5">
        <v>140852614.75000003</v>
      </c>
      <c r="AT50" s="5">
        <v>138899118.32000002</v>
      </c>
      <c r="AU50" s="5">
        <v>138712604.76999998</v>
      </c>
      <c r="AV50" s="5">
        <v>131689910.67000005</v>
      </c>
      <c r="AW50" s="5">
        <v>133591201.23999999</v>
      </c>
      <c r="AX50" s="5">
        <v>134323173.07000002</v>
      </c>
      <c r="AY50" s="5">
        <v>137222826.32000002</v>
      </c>
      <c r="AZ50" s="5">
        <v>139930275.92999998</v>
      </c>
      <c r="BA50" s="5">
        <v>140039883.82999998</v>
      </c>
      <c r="BB50" s="5">
        <v>140450087.23999998</v>
      </c>
      <c r="BC50" s="5">
        <v>139729866.73999998</v>
      </c>
      <c r="BD50" s="5">
        <v>139718662.69</v>
      </c>
      <c r="BE50" s="5">
        <v>84119236.719999999</v>
      </c>
      <c r="BF50" s="5">
        <v>73535282.379999995</v>
      </c>
      <c r="BG50" s="5">
        <v>62609114.549999997</v>
      </c>
      <c r="BH50" s="5">
        <v>51657989.409999982</v>
      </c>
      <c r="BI50" s="5">
        <v>39165213.289999999</v>
      </c>
      <c r="BJ50" s="5">
        <v>27613246.52</v>
      </c>
      <c r="BK50" s="5">
        <v>14407126.00999999</v>
      </c>
      <c r="BL50" s="5">
        <v>0</v>
      </c>
      <c r="BM50" s="5">
        <v>-11557306.950000001</v>
      </c>
      <c r="BN50" s="5">
        <v>-22299151.859999999</v>
      </c>
      <c r="BO50" s="5">
        <v>-33341949.359999999</v>
      </c>
      <c r="BP50" s="5">
        <v>-44344849.61999999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</row>
    <row r="51" spans="1:100" x14ac:dyDescent="0.3">
      <c r="A51" s="1">
        <v>1</v>
      </c>
      <c r="B51" s="1">
        <v>19</v>
      </c>
      <c r="C51" s="1" t="s">
        <v>36</v>
      </c>
      <c r="D51" s="5">
        <v>191712720.52999997</v>
      </c>
      <c r="E51" s="5">
        <v>176243305.84999996</v>
      </c>
      <c r="F51" s="5">
        <v>174524581.09999999</v>
      </c>
      <c r="G51" s="5">
        <v>173935804.31999999</v>
      </c>
      <c r="H51" s="5">
        <v>174644641.30000001</v>
      </c>
      <c r="I51" s="5">
        <v>175829167.39000002</v>
      </c>
      <c r="J51" s="5">
        <v>184686843.06999999</v>
      </c>
      <c r="K51" s="5">
        <v>185843916.74000001</v>
      </c>
      <c r="L51" s="5">
        <v>188073824.30000001</v>
      </c>
      <c r="M51" s="5">
        <v>188994096.21999997</v>
      </c>
      <c r="N51" s="5">
        <v>190710191.23000002</v>
      </c>
      <c r="O51" s="5">
        <v>191778707.91000003</v>
      </c>
      <c r="P51" s="5">
        <v>190460189.63999999</v>
      </c>
      <c r="Q51" s="5">
        <v>193721442.16000003</v>
      </c>
      <c r="R51" s="5">
        <v>196661178.82000002</v>
      </c>
      <c r="S51" s="5">
        <v>200878077.25999996</v>
      </c>
      <c r="T51" s="5">
        <v>203514379.74999997</v>
      </c>
      <c r="U51" s="5">
        <v>122636146.28</v>
      </c>
      <c r="V51" s="5">
        <v>99819844.00999999</v>
      </c>
      <c r="W51" s="5">
        <v>83907560.689999998</v>
      </c>
      <c r="X51" s="5">
        <v>67468677.260000005</v>
      </c>
      <c r="Y51" s="5">
        <v>52024540.340000004</v>
      </c>
      <c r="Z51" s="5">
        <v>35271152.549999997</v>
      </c>
      <c r="AA51" s="5">
        <v>19349359.359999999</v>
      </c>
      <c r="AB51" s="5">
        <v>0</v>
      </c>
      <c r="AC51" s="5">
        <v>-16145108.500000002</v>
      </c>
      <c r="AD51" s="5">
        <v>-31458987.529999997</v>
      </c>
      <c r="AE51" s="5">
        <v>-48705383.160000004</v>
      </c>
      <c r="AF51" s="5">
        <v>-65490541.839999996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</row>
    <row r="52" spans="1:100" x14ac:dyDescent="0.3">
      <c r="A52" s="1">
        <v>1</v>
      </c>
      <c r="B52" s="1">
        <v>21</v>
      </c>
      <c r="C52" s="1" t="s">
        <v>37</v>
      </c>
      <c r="D52" s="5">
        <v>53575453.710000016</v>
      </c>
      <c r="E52" s="5">
        <v>52157078.920000002</v>
      </c>
      <c r="F52" s="5">
        <v>52325148.480000004</v>
      </c>
      <c r="G52" s="5">
        <v>52413815.200000003</v>
      </c>
      <c r="H52" s="5">
        <v>52762685.5</v>
      </c>
      <c r="I52" s="5">
        <v>53075278.899999999</v>
      </c>
      <c r="J52" s="5">
        <v>53249065.700000003</v>
      </c>
      <c r="K52" s="5">
        <v>53566108.610000007</v>
      </c>
      <c r="L52" s="5">
        <v>54153329.840000004</v>
      </c>
      <c r="M52" s="5">
        <v>54566605.000000007</v>
      </c>
      <c r="N52" s="5">
        <v>55087760.880000003</v>
      </c>
      <c r="O52" s="5">
        <v>55758244.06000001</v>
      </c>
      <c r="P52" s="5">
        <v>0</v>
      </c>
      <c r="Q52" s="5">
        <v>-4512327.53</v>
      </c>
      <c r="R52" s="5">
        <v>-8969409.5899999999</v>
      </c>
      <c r="S52" s="5">
        <v>-13647140.559999999</v>
      </c>
      <c r="T52" s="5">
        <v>-18477801.02</v>
      </c>
      <c r="U52" s="5">
        <v>-23223116.239999995</v>
      </c>
      <c r="V52" s="5">
        <v>-27872816.620000001</v>
      </c>
      <c r="W52" s="5">
        <v>-32464171.899999995</v>
      </c>
      <c r="X52" s="5">
        <v>-37073147.590000004</v>
      </c>
      <c r="Y52" s="5">
        <v>-41612341.619999997</v>
      </c>
      <c r="Z52" s="5">
        <v>-46358157.539999999</v>
      </c>
      <c r="AA52" s="5">
        <v>-51376310.299999997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</row>
    <row r="53" spans="1:100" x14ac:dyDescent="0.3">
      <c r="A53" s="1">
        <v>1</v>
      </c>
      <c r="B53" s="1">
        <v>7</v>
      </c>
      <c r="C53" s="1" t="s">
        <v>38</v>
      </c>
      <c r="D53" s="5">
        <v>116746585.06999999</v>
      </c>
      <c r="E53" s="5">
        <v>110134246.82000001</v>
      </c>
      <c r="F53" s="5">
        <v>112275228.89999999</v>
      </c>
      <c r="G53" s="5">
        <v>115409635.34</v>
      </c>
      <c r="H53" s="5">
        <v>118660068.39999998</v>
      </c>
      <c r="I53" s="5">
        <v>124126057.05999999</v>
      </c>
      <c r="J53" s="5">
        <v>127053040.54000001</v>
      </c>
      <c r="K53" s="5">
        <v>129895163.2</v>
      </c>
      <c r="L53" s="5">
        <v>132714420.89999999</v>
      </c>
      <c r="M53" s="5">
        <v>135115448.85999998</v>
      </c>
      <c r="N53" s="5">
        <v>137410180.95000002</v>
      </c>
      <c r="O53" s="5">
        <v>139922829.20999998</v>
      </c>
      <c r="P53" s="5">
        <v>141546411.78</v>
      </c>
      <c r="Q53" s="5">
        <v>143203620.78999996</v>
      </c>
      <c r="R53" s="5">
        <v>145371367.77999997</v>
      </c>
      <c r="S53" s="5">
        <v>145353660.56999999</v>
      </c>
      <c r="T53" s="5">
        <v>144995963.51999998</v>
      </c>
      <c r="U53" s="5">
        <v>143281986.67000002</v>
      </c>
      <c r="V53" s="5">
        <v>143475615</v>
      </c>
      <c r="W53" s="5">
        <v>143636853.12</v>
      </c>
      <c r="X53" s="5">
        <v>144482133.72999999</v>
      </c>
      <c r="Y53" s="5">
        <v>145152165.03999999</v>
      </c>
      <c r="Z53" s="5">
        <v>145512041.47999999</v>
      </c>
      <c r="AA53" s="5">
        <v>145840802.97999999</v>
      </c>
      <c r="AB53" s="5">
        <v>145247416.90000001</v>
      </c>
      <c r="AC53" s="5">
        <v>144458573.17000002</v>
      </c>
      <c r="AD53" s="5">
        <v>142718883.67000002</v>
      </c>
      <c r="AE53" s="5">
        <v>142409049.74000001</v>
      </c>
      <c r="AF53" s="5">
        <v>142663998.05000001</v>
      </c>
      <c r="AG53" s="5">
        <v>142188459.42000002</v>
      </c>
      <c r="AH53" s="5">
        <v>141293761.39000002</v>
      </c>
      <c r="AI53" s="5">
        <v>140659369.77000001</v>
      </c>
      <c r="AJ53" s="5">
        <v>138216855.17000002</v>
      </c>
      <c r="AK53" s="5">
        <v>135417864.24000001</v>
      </c>
      <c r="AL53" s="5">
        <v>134639106.74000001</v>
      </c>
      <c r="AM53" s="5">
        <v>133134878.22</v>
      </c>
      <c r="AN53" s="5">
        <v>133029117.31999999</v>
      </c>
      <c r="AO53" s="5">
        <v>133267731.14000002</v>
      </c>
      <c r="AP53" s="5">
        <v>133181483.95</v>
      </c>
      <c r="AQ53" s="5">
        <v>133457903.84000002</v>
      </c>
      <c r="AR53" s="5">
        <v>132821646.41000001</v>
      </c>
      <c r="AS53" s="5">
        <v>131343627.62000002</v>
      </c>
      <c r="AT53" s="5">
        <v>131788631.44000001</v>
      </c>
      <c r="AU53" s="5">
        <v>132388840.49000004</v>
      </c>
      <c r="AV53" s="5">
        <v>132711694.94000003</v>
      </c>
      <c r="AW53" s="5">
        <v>134124218.52999997</v>
      </c>
      <c r="AX53" s="5">
        <v>133757587.63000001</v>
      </c>
      <c r="AY53" s="5">
        <v>133740656.17</v>
      </c>
      <c r="AZ53" s="5">
        <v>131827898.08999999</v>
      </c>
      <c r="BA53" s="5">
        <v>131634438.75</v>
      </c>
      <c r="BB53" s="5">
        <v>131847207.68000001</v>
      </c>
      <c r="BC53" s="5">
        <v>131213183.55</v>
      </c>
      <c r="BD53" s="5">
        <v>131023992.43000001</v>
      </c>
      <c r="BE53" s="5">
        <v>131109536.73</v>
      </c>
      <c r="BF53" s="5">
        <v>131048771.59</v>
      </c>
      <c r="BG53" s="5">
        <v>130598532.55000001</v>
      </c>
      <c r="BH53" s="5">
        <v>130001595.32000001</v>
      </c>
      <c r="BI53" s="5">
        <v>130552472.75999999</v>
      </c>
      <c r="BJ53" s="5">
        <v>131098137.52000001</v>
      </c>
      <c r="BK53" s="5">
        <v>131235555.99000001</v>
      </c>
      <c r="BL53" s="5">
        <v>133455301.97999997</v>
      </c>
      <c r="BM53" s="5">
        <v>133924047.98999999</v>
      </c>
      <c r="BN53" s="5">
        <v>134411352.40000001</v>
      </c>
      <c r="BO53" s="5">
        <v>135792718.87</v>
      </c>
      <c r="BP53" s="5">
        <v>136778369.76999998</v>
      </c>
      <c r="BQ53" s="5">
        <v>138034177.68000001</v>
      </c>
      <c r="BR53" s="5">
        <v>138636846.58000001</v>
      </c>
      <c r="BS53" s="5">
        <v>139021398.97999999</v>
      </c>
      <c r="BT53" s="5">
        <v>141665137.96000001</v>
      </c>
      <c r="BU53" s="5">
        <v>142591551.33000001</v>
      </c>
      <c r="BV53" s="5">
        <v>144350604.27000001</v>
      </c>
      <c r="BW53" s="5">
        <v>146600861.28</v>
      </c>
      <c r="BX53" s="5">
        <v>150147420.22</v>
      </c>
      <c r="BY53" s="5">
        <v>151779033.19999999</v>
      </c>
      <c r="BZ53" s="5">
        <v>152801882.34999999</v>
      </c>
      <c r="CA53" s="5">
        <v>154862344.49000001</v>
      </c>
      <c r="CB53" s="5">
        <v>156306171.00999999</v>
      </c>
      <c r="CC53" s="5">
        <v>158607463.32999998</v>
      </c>
      <c r="CD53" s="5">
        <v>160495655.56</v>
      </c>
      <c r="CE53" s="5">
        <v>163157233.09999993</v>
      </c>
      <c r="CF53" s="5">
        <v>164841859.86999997</v>
      </c>
      <c r="CG53" s="5">
        <v>166976581.34999999</v>
      </c>
      <c r="CH53" s="5">
        <v>168041580.48000002</v>
      </c>
      <c r="CI53" s="5">
        <v>169453564.06</v>
      </c>
      <c r="CJ53" s="5">
        <v>171247476.03000003</v>
      </c>
      <c r="CK53" s="5">
        <v>173120502.15000001</v>
      </c>
      <c r="CL53" s="5">
        <v>175174461.94</v>
      </c>
      <c r="CM53" s="5">
        <v>175519444.97</v>
      </c>
      <c r="CN53" s="5">
        <v>177300835.07999998</v>
      </c>
      <c r="CO53" s="5">
        <v>178949139.48000002</v>
      </c>
      <c r="CP53" s="5">
        <v>180750989.35999998</v>
      </c>
      <c r="CQ53" s="5">
        <v>182432619.35000005</v>
      </c>
      <c r="CR53" s="5">
        <v>184144588.74000001</v>
      </c>
      <c r="CS53" s="5">
        <v>185567271.70000002</v>
      </c>
      <c r="CT53" s="5">
        <v>188169382.84999999</v>
      </c>
      <c r="CU53" s="5">
        <v>190396730.85000002</v>
      </c>
      <c r="CV53" s="5">
        <v>192483331.45000002</v>
      </c>
    </row>
    <row r="54" spans="1:100" x14ac:dyDescent="0.3">
      <c r="A54" s="1">
        <v>1</v>
      </c>
      <c r="B54" s="1">
        <v>24</v>
      </c>
      <c r="C54" s="1" t="s">
        <v>39</v>
      </c>
      <c r="D54" s="5">
        <v>19487272.169999998</v>
      </c>
      <c r="E54" s="5">
        <v>17268253.899999999</v>
      </c>
      <c r="F54" s="5">
        <v>17802399.119999997</v>
      </c>
      <c r="G54" s="5">
        <v>18469763.349999998</v>
      </c>
      <c r="H54" s="5">
        <v>19252258.449999999</v>
      </c>
      <c r="I54" s="5">
        <v>19935798.909999996</v>
      </c>
      <c r="J54" s="5">
        <v>20649124.689999998</v>
      </c>
      <c r="K54" s="5">
        <v>21336749.499999993</v>
      </c>
      <c r="L54" s="5">
        <v>21869305.869999997</v>
      </c>
      <c r="M54" s="5">
        <v>22453574.91</v>
      </c>
      <c r="N54" s="5">
        <v>22903005.060000002</v>
      </c>
      <c r="O54" s="5">
        <v>23322114.350000001</v>
      </c>
      <c r="P54" s="5">
        <v>23887452.059999999</v>
      </c>
      <c r="Q54" s="5">
        <v>24245173.909999996</v>
      </c>
      <c r="R54" s="5">
        <v>24858431.999999996</v>
      </c>
      <c r="S54" s="5">
        <v>25507556.509999998</v>
      </c>
      <c r="T54" s="5">
        <v>25911133.329999998</v>
      </c>
      <c r="U54" s="5">
        <v>26491566.219999999</v>
      </c>
      <c r="V54" s="5">
        <v>27231230.569999997</v>
      </c>
      <c r="W54" s="5">
        <v>27923850.609999999</v>
      </c>
      <c r="X54" s="5">
        <v>28668935.640000001</v>
      </c>
      <c r="Y54" s="5">
        <v>29388795.179999996</v>
      </c>
      <c r="Z54" s="5">
        <v>30290822.68</v>
      </c>
      <c r="AA54" s="5">
        <v>31238724.669999998</v>
      </c>
      <c r="AB54" s="5">
        <v>32034399.440000001</v>
      </c>
      <c r="AC54" s="5">
        <v>33165659.939999998</v>
      </c>
      <c r="AD54" s="5">
        <v>34145114.429999992</v>
      </c>
      <c r="AE54" s="5">
        <v>34924045.699999996</v>
      </c>
      <c r="AF54" s="5">
        <v>35993150.040000007</v>
      </c>
      <c r="AG54" s="5">
        <v>36862314.949999996</v>
      </c>
      <c r="AH54" s="5">
        <v>37557429.779999994</v>
      </c>
      <c r="AI54" s="5">
        <v>38326639.069999993</v>
      </c>
      <c r="AJ54" s="5">
        <v>39191098.349999994</v>
      </c>
      <c r="AK54" s="5">
        <v>40170319.769999996</v>
      </c>
      <c r="AL54" s="5">
        <v>40909742.700000003</v>
      </c>
      <c r="AM54" s="5">
        <v>41181463.639999993</v>
      </c>
      <c r="AN54" s="5">
        <v>41327338.970000006</v>
      </c>
      <c r="AO54" s="5">
        <v>42064157.099999994</v>
      </c>
      <c r="AP54" s="5">
        <v>42473708.829999991</v>
      </c>
      <c r="AQ54" s="5">
        <v>43010240.639999993</v>
      </c>
      <c r="AR54" s="5">
        <v>43558469.690000005</v>
      </c>
      <c r="AS54" s="5">
        <v>44201719.919999994</v>
      </c>
      <c r="AT54" s="5">
        <v>44701525.699999996</v>
      </c>
      <c r="AU54" s="5">
        <v>45170871.039999984</v>
      </c>
      <c r="AV54" s="5">
        <v>45335500.550000004</v>
      </c>
      <c r="AW54" s="5">
        <v>45620882.190000005</v>
      </c>
      <c r="AX54" s="5">
        <v>45605860.689999998</v>
      </c>
      <c r="AY54" s="5">
        <v>45837763.18</v>
      </c>
      <c r="AZ54" s="5">
        <v>45997177.420000002</v>
      </c>
      <c r="BA54" s="5">
        <v>45516898.07</v>
      </c>
      <c r="BB54" s="5">
        <v>45349545.680000007</v>
      </c>
      <c r="BC54" s="5">
        <v>45347811.170000009</v>
      </c>
      <c r="BD54" s="5">
        <v>45034189.450000003</v>
      </c>
      <c r="BE54" s="5">
        <v>44803702.839999996</v>
      </c>
      <c r="BF54" s="5">
        <v>44756803.609999999</v>
      </c>
      <c r="BG54" s="5">
        <v>45047501.399999999</v>
      </c>
      <c r="BH54" s="5">
        <v>45350474.93</v>
      </c>
      <c r="BI54" s="5">
        <v>45082395.740000002</v>
      </c>
      <c r="BJ54" s="5">
        <v>45536020.700000003</v>
      </c>
      <c r="BK54" s="5">
        <v>46194634.68</v>
      </c>
      <c r="BL54" s="5">
        <v>47201414.329999998</v>
      </c>
      <c r="BM54" s="5">
        <v>48236280.829999998</v>
      </c>
      <c r="BN54" s="5">
        <v>49193818.710000001</v>
      </c>
      <c r="BO54" s="5">
        <v>50186996.979999997</v>
      </c>
      <c r="BP54" s="5">
        <v>51772781.940000005</v>
      </c>
      <c r="BQ54" s="5">
        <v>53270414.56000001</v>
      </c>
      <c r="BR54" s="5">
        <v>57011859.769999996</v>
      </c>
      <c r="BS54" s="5">
        <v>60598026.009999998</v>
      </c>
      <c r="BT54" s="5">
        <v>64629292.350000001</v>
      </c>
      <c r="BU54" s="5">
        <v>68825396.710000008</v>
      </c>
      <c r="BV54" s="5">
        <v>73216571.030000001</v>
      </c>
      <c r="BW54" s="5">
        <v>77596754.290000007</v>
      </c>
      <c r="BX54" s="5">
        <v>81477124.899999991</v>
      </c>
      <c r="BY54" s="5">
        <v>85526254.500000015</v>
      </c>
      <c r="BZ54" s="5">
        <v>92049246.860000014</v>
      </c>
      <c r="CA54" s="5">
        <v>96000838.129999995</v>
      </c>
      <c r="CB54" s="5">
        <v>99288398.409999996</v>
      </c>
      <c r="CC54" s="5">
        <v>102794402.92</v>
      </c>
      <c r="CD54" s="5">
        <v>105579701.70999999</v>
      </c>
      <c r="CE54" s="5">
        <v>106662528.89</v>
      </c>
      <c r="CF54" s="5">
        <v>108017336.07000002</v>
      </c>
      <c r="CG54" s="5">
        <v>108978898.82000002</v>
      </c>
      <c r="CH54" s="5">
        <v>110144874.58</v>
      </c>
      <c r="CI54" s="5">
        <v>111129218.29000001</v>
      </c>
      <c r="CJ54" s="5">
        <v>112940520.20000002</v>
      </c>
      <c r="CK54" s="5">
        <v>115281189.52000001</v>
      </c>
      <c r="CL54" s="5">
        <v>114693554.75000001</v>
      </c>
      <c r="CM54" s="5">
        <v>117082487.64</v>
      </c>
      <c r="CN54" s="5">
        <v>120146241.5</v>
      </c>
      <c r="CO54" s="5">
        <v>122738831.09</v>
      </c>
      <c r="CP54" s="5">
        <v>124263181.53</v>
      </c>
      <c r="CQ54" s="5">
        <v>127775483.40999998</v>
      </c>
      <c r="CR54" s="5">
        <v>129975677.54999998</v>
      </c>
      <c r="CS54" s="5">
        <v>132867652.25000001</v>
      </c>
      <c r="CT54" s="5">
        <v>135832911.16999999</v>
      </c>
      <c r="CU54" s="5">
        <v>142116423.12</v>
      </c>
      <c r="CV54" s="5">
        <v>147260140.44999999</v>
      </c>
    </row>
    <row r="55" spans="1:100" x14ac:dyDescent="0.3">
      <c r="A55" s="1">
        <v>1</v>
      </c>
      <c r="B55" s="1">
        <v>26</v>
      </c>
      <c r="C55" s="1" t="s">
        <v>40</v>
      </c>
      <c r="D55" s="5">
        <v>738417.98</v>
      </c>
      <c r="E55" s="5">
        <v>622532.68999999994</v>
      </c>
      <c r="F55" s="5">
        <v>842396.09</v>
      </c>
      <c r="G55" s="5">
        <v>1088067.1200000001</v>
      </c>
      <c r="H55" s="5">
        <v>1354461.32</v>
      </c>
      <c r="I55" s="5">
        <v>1634873.2999999998</v>
      </c>
      <c r="J55" s="5">
        <v>1981535.9</v>
      </c>
      <c r="K55" s="5">
        <v>2327409.54</v>
      </c>
      <c r="L55" s="5">
        <v>2689589.23</v>
      </c>
      <c r="M55" s="5">
        <v>3110167.7800000003</v>
      </c>
      <c r="N55" s="5">
        <v>3561262.14</v>
      </c>
      <c r="O55" s="5">
        <v>3738408.2399999998</v>
      </c>
      <c r="P55" s="5">
        <v>4103076.8600000003</v>
      </c>
      <c r="Q55" s="5">
        <v>4366481.07</v>
      </c>
      <c r="R55" s="5">
        <v>4650415.84</v>
      </c>
      <c r="S55" s="5">
        <v>4979336.1500000004</v>
      </c>
      <c r="T55" s="5">
        <v>5160824.92</v>
      </c>
      <c r="U55" s="5">
        <v>5473347.8499999996</v>
      </c>
      <c r="V55" s="5">
        <v>5700064.6899999995</v>
      </c>
      <c r="W55" s="5">
        <v>6000311.6899999995</v>
      </c>
      <c r="X55" s="5">
        <v>6204358.2700000005</v>
      </c>
      <c r="Y55" s="5">
        <v>6326322.0700000003</v>
      </c>
      <c r="Z55" s="5">
        <v>6523575.29</v>
      </c>
      <c r="AA55" s="5">
        <v>6883315.0900000008</v>
      </c>
      <c r="AB55" s="5">
        <v>7033454.5899999999</v>
      </c>
      <c r="AC55" s="5">
        <v>7228725.4899999993</v>
      </c>
      <c r="AD55" s="5">
        <v>7490108.8599999994</v>
      </c>
      <c r="AE55" s="5">
        <v>7589034.0899999999</v>
      </c>
      <c r="AF55" s="5">
        <v>8035777.9199999999</v>
      </c>
      <c r="AG55" s="5">
        <v>8194373.5899999989</v>
      </c>
      <c r="AH55" s="5">
        <v>8424746.1400000006</v>
      </c>
      <c r="AI55" s="5">
        <v>8636061.0599999987</v>
      </c>
      <c r="AJ55" s="5">
        <v>8867674.1399999987</v>
      </c>
      <c r="AK55" s="5">
        <v>8949865.370000001</v>
      </c>
      <c r="AL55" s="5">
        <v>9078879.0500000007</v>
      </c>
      <c r="AM55" s="5">
        <v>8926747.3800000008</v>
      </c>
      <c r="AN55" s="5">
        <v>8867519.5899999999</v>
      </c>
      <c r="AO55" s="5">
        <v>8908826.370000001</v>
      </c>
      <c r="AP55" s="5">
        <v>8705110.7100000009</v>
      </c>
      <c r="AQ55" s="5">
        <v>8717603.3499999996</v>
      </c>
      <c r="AR55" s="5">
        <v>8428445.6900000013</v>
      </c>
      <c r="AS55" s="5">
        <v>8292044.7999999998</v>
      </c>
      <c r="AT55" s="5">
        <v>8109928.7299999995</v>
      </c>
      <c r="AU55" s="5">
        <v>7892015.3799999999</v>
      </c>
      <c r="AV55" s="5">
        <v>7702575.3899999987</v>
      </c>
      <c r="AW55" s="5">
        <v>7673181.2400000002</v>
      </c>
      <c r="AX55" s="5">
        <v>7575262.5899999989</v>
      </c>
      <c r="AY55" s="5">
        <v>7632261.3499999996</v>
      </c>
      <c r="AZ55" s="5">
        <v>7595519.4000000004</v>
      </c>
      <c r="BA55" s="5">
        <v>7449088.3200000012</v>
      </c>
      <c r="BB55" s="5">
        <v>7451828.0399999991</v>
      </c>
      <c r="BC55" s="5">
        <v>7351740.1700000009</v>
      </c>
      <c r="BD55" s="5">
        <v>7359191.7600000016</v>
      </c>
      <c r="BE55" s="5">
        <v>7342358.25</v>
      </c>
      <c r="BF55" s="5">
        <v>7357826.6699999999</v>
      </c>
      <c r="BG55" s="5">
        <v>7337575.2199999997</v>
      </c>
      <c r="BH55" s="5">
        <v>7377909.1000000006</v>
      </c>
      <c r="BI55" s="5">
        <v>7379530.5599999996</v>
      </c>
      <c r="BJ55" s="5">
        <v>7363515.8899999997</v>
      </c>
      <c r="BK55" s="5">
        <v>7347395.4200000018</v>
      </c>
      <c r="BL55" s="5">
        <v>7412994.6300000018</v>
      </c>
      <c r="BM55" s="5">
        <v>7547578.5700000003</v>
      </c>
      <c r="BN55" s="5">
        <v>7661386.3300000001</v>
      </c>
      <c r="BO55" s="5">
        <v>7778160.8800000008</v>
      </c>
      <c r="BP55" s="5">
        <v>7880063.9600000018</v>
      </c>
      <c r="BQ55" s="5">
        <v>7990590.379999999</v>
      </c>
      <c r="BR55" s="5">
        <v>8120054.3900000015</v>
      </c>
      <c r="BS55" s="5">
        <v>8315575.3300000001</v>
      </c>
      <c r="BT55" s="5">
        <v>8355259.7600000007</v>
      </c>
      <c r="BU55" s="5">
        <v>8493498.9500000011</v>
      </c>
      <c r="BV55" s="5">
        <v>8478898.3500000015</v>
      </c>
      <c r="BW55" s="5">
        <v>8548258.120000001</v>
      </c>
      <c r="BX55" s="5">
        <v>8659720.1800000016</v>
      </c>
      <c r="BY55" s="5">
        <v>8719542.9200000018</v>
      </c>
      <c r="BZ55" s="5">
        <v>8829017.1699999999</v>
      </c>
      <c r="CA55" s="5">
        <v>8940579.9900000021</v>
      </c>
      <c r="CB55" s="5">
        <v>9007963.2200000007</v>
      </c>
      <c r="CC55" s="5">
        <v>9230092.8300000001</v>
      </c>
      <c r="CD55" s="5">
        <v>9249915.7100000028</v>
      </c>
      <c r="CE55" s="5">
        <v>9253767.5700000003</v>
      </c>
      <c r="CF55" s="5">
        <v>9328244.2600000016</v>
      </c>
      <c r="CG55" s="5">
        <v>9417749.540000001</v>
      </c>
      <c r="CH55" s="5">
        <v>9598003.3300000019</v>
      </c>
      <c r="CI55" s="5">
        <v>9575941.3400000017</v>
      </c>
      <c r="CJ55" s="5">
        <v>9531529.1500000022</v>
      </c>
      <c r="CK55" s="5">
        <v>9537965.5499999989</v>
      </c>
      <c r="CL55" s="5">
        <v>9501529.6500000004</v>
      </c>
      <c r="CM55" s="5">
        <v>9467813.1100000013</v>
      </c>
      <c r="CN55" s="5">
        <v>9452938.4100000001</v>
      </c>
      <c r="CO55" s="5">
        <v>9366990.1999999993</v>
      </c>
      <c r="CP55" s="5">
        <v>9239036.3400000017</v>
      </c>
      <c r="CQ55" s="5">
        <v>9188688.7899999991</v>
      </c>
      <c r="CR55" s="5">
        <v>9225399.1099999994</v>
      </c>
      <c r="CS55" s="5">
        <v>9141373.459999999</v>
      </c>
      <c r="CT55" s="5">
        <v>9078506.209999999</v>
      </c>
      <c r="CU55" s="5">
        <v>9176605.2200000007</v>
      </c>
      <c r="CV55" s="5">
        <v>9181212.8200000003</v>
      </c>
    </row>
    <row r="56" spans="1:100" x14ac:dyDescent="0.3">
      <c r="A56" s="1">
        <v>1</v>
      </c>
      <c r="B56" s="1">
        <v>36</v>
      </c>
      <c r="C56" s="1" t="s">
        <v>41</v>
      </c>
      <c r="D56" s="5">
        <v>13633438.509999998</v>
      </c>
      <c r="E56" s="5">
        <v>12128838.530000001</v>
      </c>
      <c r="F56" s="5">
        <v>12140804.919999998</v>
      </c>
      <c r="G56" s="5">
        <v>12117627.23</v>
      </c>
      <c r="H56" s="5">
        <v>12141237.120000003</v>
      </c>
      <c r="I56" s="5">
        <v>12201061.330000002</v>
      </c>
      <c r="J56" s="5">
        <v>12158671.32</v>
      </c>
      <c r="K56" s="5">
        <v>12142170.930000002</v>
      </c>
      <c r="L56" s="5">
        <v>12083998.93</v>
      </c>
      <c r="M56" s="5">
        <v>11996639.68</v>
      </c>
      <c r="N56" s="5">
        <v>11879932.069999998</v>
      </c>
      <c r="O56" s="5">
        <v>11645462.169999998</v>
      </c>
      <c r="P56" s="5">
        <v>11660665.949999999</v>
      </c>
      <c r="Q56" s="5">
        <v>11334292</v>
      </c>
      <c r="R56" s="5">
        <v>11248038.68</v>
      </c>
      <c r="S56" s="5">
        <v>11294086.07</v>
      </c>
      <c r="T56" s="5">
        <v>11240234.119999999</v>
      </c>
      <c r="U56" s="5">
        <v>11175020.390000001</v>
      </c>
      <c r="V56" s="5">
        <v>11125090.460000001</v>
      </c>
      <c r="W56" s="5">
        <v>11022660.379999999</v>
      </c>
      <c r="X56" s="5">
        <v>10878867.309999999</v>
      </c>
      <c r="Y56" s="5">
        <v>10924070.359999999</v>
      </c>
      <c r="Z56" s="5">
        <v>10951177.4</v>
      </c>
      <c r="AA56" s="5">
        <v>11035866.1</v>
      </c>
      <c r="AB56" s="5">
        <v>10780390.67</v>
      </c>
      <c r="AC56" s="5">
        <v>10832554.109999999</v>
      </c>
      <c r="AD56" s="5">
        <v>11259431.709999997</v>
      </c>
      <c r="AE56" s="5">
        <v>10992931.350000001</v>
      </c>
      <c r="AF56" s="5">
        <v>10852834.700000001</v>
      </c>
      <c r="AG56" s="5">
        <v>10783308.41</v>
      </c>
      <c r="AH56" s="5">
        <v>10450997.43</v>
      </c>
      <c r="AI56" s="5">
        <v>10213693.959999999</v>
      </c>
      <c r="AJ56" s="5">
        <v>10021768.859999999</v>
      </c>
      <c r="AK56" s="5">
        <v>9765972.6999999993</v>
      </c>
      <c r="AL56" s="5">
        <v>9398971.7399999984</v>
      </c>
      <c r="AM56" s="5">
        <v>9160659.6399999987</v>
      </c>
      <c r="AN56" s="5">
        <v>9270113.7499999981</v>
      </c>
      <c r="AO56" s="5">
        <v>9080183.2999999989</v>
      </c>
      <c r="AP56" s="5">
        <v>8464605.9099999983</v>
      </c>
      <c r="AQ56" s="5">
        <v>8540475.629999999</v>
      </c>
      <c r="AR56" s="5">
        <v>8535377.4799999986</v>
      </c>
      <c r="AS56" s="5">
        <v>8456279.0999999996</v>
      </c>
      <c r="AT56" s="5">
        <v>8712262.2599999998</v>
      </c>
      <c r="AU56" s="5">
        <v>8910318.5299999993</v>
      </c>
      <c r="AV56" s="5">
        <v>9028328.4100000001</v>
      </c>
      <c r="AW56" s="5">
        <v>9110359.0599999987</v>
      </c>
      <c r="AX56" s="5">
        <v>9241472.1799999997</v>
      </c>
      <c r="AY56" s="5">
        <v>9279285.9099999983</v>
      </c>
      <c r="AZ56" s="5">
        <v>9157575.7800000012</v>
      </c>
      <c r="BA56" s="5">
        <v>9246161.629999999</v>
      </c>
      <c r="BB56" s="5">
        <v>9350448.7899999991</v>
      </c>
      <c r="BC56" s="5">
        <v>9442638.0300000012</v>
      </c>
      <c r="BD56" s="5">
        <v>9561945.8200000022</v>
      </c>
      <c r="BE56" s="5">
        <v>9673356.0999999996</v>
      </c>
      <c r="BF56" s="5">
        <v>9613790.7799999993</v>
      </c>
      <c r="BG56" s="5">
        <v>9632042.1800000016</v>
      </c>
      <c r="BH56" s="5">
        <v>9831761.3499999996</v>
      </c>
      <c r="BI56" s="5">
        <v>9913243.4600000009</v>
      </c>
      <c r="BJ56" s="5">
        <v>10033189.689999999</v>
      </c>
      <c r="BK56" s="5">
        <v>10192447.91</v>
      </c>
      <c r="BL56" s="5">
        <v>10280719.609999999</v>
      </c>
      <c r="BM56" s="5">
        <v>10374726.6</v>
      </c>
      <c r="BN56" s="5">
        <v>10459295.18</v>
      </c>
      <c r="BO56" s="5">
        <v>10538805.139999999</v>
      </c>
      <c r="BP56" s="5">
        <v>10622010.210000003</v>
      </c>
      <c r="BQ56" s="5">
        <v>10617314.66</v>
      </c>
      <c r="BR56" s="5">
        <v>10797915.970000001</v>
      </c>
      <c r="BS56" s="5">
        <v>10791176.17</v>
      </c>
      <c r="BT56" s="5">
        <v>10678552.390000001</v>
      </c>
      <c r="BU56" s="5">
        <v>10703325.600000001</v>
      </c>
      <c r="BV56" s="5">
        <v>10660752.049999999</v>
      </c>
      <c r="BW56" s="5">
        <v>10640844.450000003</v>
      </c>
      <c r="BX56" s="5">
        <v>10800583.68</v>
      </c>
      <c r="BY56" s="5">
        <v>10847522.039999999</v>
      </c>
      <c r="BZ56" s="5">
        <v>10831074.23</v>
      </c>
      <c r="CA56" s="5">
        <v>10833132.789999999</v>
      </c>
      <c r="CB56" s="5">
        <v>10934190.930000002</v>
      </c>
      <c r="CC56" s="5">
        <v>11001423.489999998</v>
      </c>
      <c r="CD56" s="5">
        <v>10889176.639999999</v>
      </c>
      <c r="CE56" s="5">
        <v>10960124.070000002</v>
      </c>
      <c r="CF56" s="5">
        <v>10970355.27</v>
      </c>
      <c r="CG56" s="5">
        <v>11008068.999999998</v>
      </c>
      <c r="CH56" s="5">
        <v>11136207.74</v>
      </c>
      <c r="CI56" s="5">
        <v>11231290.489999996</v>
      </c>
      <c r="CJ56" s="5">
        <v>11237242.899999999</v>
      </c>
      <c r="CK56" s="5">
        <v>11276110.789999999</v>
      </c>
      <c r="CL56" s="5">
        <v>11332017.939999999</v>
      </c>
      <c r="CM56" s="5">
        <v>11450100.780000001</v>
      </c>
      <c r="CN56" s="5">
        <v>11363280.220000001</v>
      </c>
      <c r="CO56" s="5">
        <v>11400789.359999999</v>
      </c>
      <c r="CP56" s="5">
        <v>11504513.529999999</v>
      </c>
      <c r="CQ56" s="5">
        <v>11425960.16</v>
      </c>
      <c r="CR56" s="5">
        <v>11378294.499999998</v>
      </c>
      <c r="CS56" s="5">
        <v>11252096.539999999</v>
      </c>
      <c r="CT56" s="5">
        <v>11025079.01</v>
      </c>
      <c r="CU56" s="5">
        <v>10786585.09</v>
      </c>
      <c r="CV56" s="5">
        <v>10535763.790000001</v>
      </c>
    </row>
    <row r="57" spans="1:100" x14ac:dyDescent="0.3">
      <c r="A57" s="1">
        <v>1</v>
      </c>
      <c r="B57" s="1">
        <v>5</v>
      </c>
      <c r="C57" s="1" t="s">
        <v>42</v>
      </c>
      <c r="D57" s="5">
        <v>142522212.78</v>
      </c>
      <c r="E57" s="5">
        <v>128838795.59999999</v>
      </c>
      <c r="F57" s="5">
        <v>130312191.91</v>
      </c>
      <c r="G57" s="5">
        <v>131412156.26999998</v>
      </c>
      <c r="H57" s="5">
        <v>133260649.26999998</v>
      </c>
      <c r="I57" s="5">
        <v>135353883.26999998</v>
      </c>
      <c r="J57" s="5">
        <v>137304610.75</v>
      </c>
      <c r="K57" s="5">
        <v>139232944.31999999</v>
      </c>
      <c r="L57" s="5">
        <v>140529397.28999999</v>
      </c>
      <c r="M57" s="5">
        <v>142426666.64999998</v>
      </c>
      <c r="N57" s="5">
        <v>143482092.95999998</v>
      </c>
      <c r="O57" s="5">
        <v>145597671.31999999</v>
      </c>
      <c r="P57" s="5">
        <v>148306102.86999995</v>
      </c>
      <c r="Q57" s="5">
        <v>149954190.47999996</v>
      </c>
      <c r="R57" s="5">
        <v>150296126.55999997</v>
      </c>
      <c r="S57" s="5">
        <v>151728084.36999997</v>
      </c>
      <c r="T57" s="5">
        <v>152655732.54999998</v>
      </c>
      <c r="U57" s="5">
        <v>153586573.06999996</v>
      </c>
      <c r="V57" s="5">
        <v>155534491.26999998</v>
      </c>
      <c r="W57" s="5">
        <v>157332762.28999996</v>
      </c>
      <c r="X57" s="5">
        <v>160522844.47999996</v>
      </c>
      <c r="Y57" s="5">
        <v>161910896.17999998</v>
      </c>
      <c r="Z57" s="5">
        <v>164470260.75999996</v>
      </c>
      <c r="AA57" s="5">
        <v>166530354.82999998</v>
      </c>
      <c r="AB57" s="5">
        <v>169359760.25</v>
      </c>
      <c r="AC57" s="5">
        <v>170667272.85999998</v>
      </c>
      <c r="AD57" s="5">
        <v>174197512.00999999</v>
      </c>
      <c r="AE57" s="5">
        <v>176844501.16999999</v>
      </c>
      <c r="AF57" s="5">
        <v>180850456.14000002</v>
      </c>
      <c r="AG57" s="5">
        <v>183231899.28999999</v>
      </c>
      <c r="AH57" s="5">
        <v>186132697.19</v>
      </c>
      <c r="AI57" s="5">
        <v>189237280.83000001</v>
      </c>
      <c r="AJ57" s="5">
        <v>192904079.02000004</v>
      </c>
      <c r="AK57" s="5">
        <v>194684992.49000001</v>
      </c>
      <c r="AL57" s="5">
        <v>197777148.03000003</v>
      </c>
      <c r="AM57" s="5">
        <v>198575858.50000003</v>
      </c>
      <c r="AN57" s="5">
        <v>198457992.28</v>
      </c>
      <c r="AO57" s="5">
        <v>200508465.32000002</v>
      </c>
      <c r="AP57" s="5">
        <v>201602262.95000002</v>
      </c>
      <c r="AQ57" s="5">
        <v>202658488.52000001</v>
      </c>
      <c r="AR57" s="5">
        <v>204275516.93000004</v>
      </c>
      <c r="AS57" s="5">
        <v>206771828.07999998</v>
      </c>
      <c r="AT57" s="5">
        <v>209844984.41999999</v>
      </c>
      <c r="AU57" s="5">
        <v>212210201.28000003</v>
      </c>
      <c r="AV57" s="5">
        <v>215072313.78999996</v>
      </c>
      <c r="AW57" s="5">
        <v>220720205.15000004</v>
      </c>
      <c r="AX57" s="5">
        <v>225584055.80000001</v>
      </c>
      <c r="AY57" s="5">
        <v>231261675.53999999</v>
      </c>
      <c r="AZ57" s="5">
        <v>238507810.44999999</v>
      </c>
      <c r="BA57" s="5">
        <v>243182186.26000002</v>
      </c>
      <c r="BB57" s="5">
        <v>247802228.83000004</v>
      </c>
      <c r="BC57" s="5">
        <v>251626860.23000002</v>
      </c>
      <c r="BD57" s="5">
        <v>255212415.45000005</v>
      </c>
      <c r="BE57" s="5">
        <v>258784710.24000001</v>
      </c>
      <c r="BF57" s="5">
        <v>261417553.21000001</v>
      </c>
      <c r="BG57" s="5">
        <v>264942124.09</v>
      </c>
      <c r="BH57" s="5">
        <v>267359620.70000011</v>
      </c>
      <c r="BI57" s="5">
        <v>270357725.45999998</v>
      </c>
      <c r="BJ57" s="5">
        <v>271540742.12</v>
      </c>
      <c r="BK57" s="5">
        <v>274326135.19999999</v>
      </c>
      <c r="BL57" s="5">
        <v>276690005.83000004</v>
      </c>
      <c r="BM57" s="5">
        <v>281054418.71999997</v>
      </c>
      <c r="BN57" s="5">
        <v>283898730.69</v>
      </c>
      <c r="BO57" s="5">
        <v>288868698</v>
      </c>
      <c r="BP57" s="5">
        <v>293210401.76999998</v>
      </c>
      <c r="BQ57" s="5">
        <v>298938235.70999998</v>
      </c>
      <c r="BR57" s="5">
        <v>302092245.51000005</v>
      </c>
      <c r="BS57" s="5">
        <v>306449306.85000008</v>
      </c>
      <c r="BT57" s="5">
        <v>310454013.45999998</v>
      </c>
      <c r="BU57" s="5">
        <v>314582903.60000002</v>
      </c>
      <c r="BV57" s="5">
        <v>320683933.70000005</v>
      </c>
      <c r="BW57" s="5">
        <v>325291062.49999994</v>
      </c>
      <c r="BX57" s="5">
        <v>332757631.82999992</v>
      </c>
      <c r="BY57" s="5">
        <v>337393842.51999992</v>
      </c>
      <c r="BZ57" s="5">
        <v>340595610.00999993</v>
      </c>
      <c r="CA57" s="5">
        <v>344910150.00999993</v>
      </c>
      <c r="CB57" s="5">
        <v>349010480.48999995</v>
      </c>
      <c r="CC57" s="5">
        <v>352880253.12999994</v>
      </c>
      <c r="CD57" s="5">
        <v>358230672.28999996</v>
      </c>
      <c r="CE57" s="5">
        <v>364124111.24999994</v>
      </c>
      <c r="CF57" s="5">
        <v>369193582.15999991</v>
      </c>
      <c r="CG57" s="5">
        <v>372577752.94999993</v>
      </c>
      <c r="CH57" s="5">
        <v>377646741.90999991</v>
      </c>
      <c r="CI57" s="5">
        <v>384375036.20999998</v>
      </c>
      <c r="CJ57" s="5">
        <v>394147272.60000002</v>
      </c>
      <c r="CK57" s="5">
        <v>399541938.22000003</v>
      </c>
      <c r="CL57" s="5">
        <v>405234360.44999999</v>
      </c>
      <c r="CM57" s="5">
        <v>411552654.88999999</v>
      </c>
      <c r="CN57" s="5">
        <v>417664441.13</v>
      </c>
      <c r="CO57" s="5">
        <v>424437801.09000003</v>
      </c>
      <c r="CP57" s="5">
        <v>430839927.75</v>
      </c>
      <c r="CQ57" s="5">
        <v>437083316.12</v>
      </c>
      <c r="CR57" s="5">
        <v>444329771.76999998</v>
      </c>
      <c r="CS57" s="5">
        <v>451028201.61000001</v>
      </c>
      <c r="CT57" s="5">
        <v>457055537.87999994</v>
      </c>
      <c r="CU57" s="5">
        <v>462277931.45999986</v>
      </c>
      <c r="CV57" s="5">
        <v>459427486.42000008</v>
      </c>
    </row>
    <row r="58" spans="1:100" x14ac:dyDescent="0.3">
      <c r="A58" s="1">
        <v>1</v>
      </c>
      <c r="B58" s="1">
        <v>4</v>
      </c>
      <c r="C58" s="1" t="s">
        <v>43</v>
      </c>
      <c r="D58" s="5">
        <v>369427292.69000006</v>
      </c>
      <c r="E58" s="5">
        <v>342724132.85000002</v>
      </c>
      <c r="F58" s="5">
        <v>349080059.53000003</v>
      </c>
      <c r="G58" s="5">
        <v>356327585.87</v>
      </c>
      <c r="H58" s="5">
        <v>361969892.37</v>
      </c>
      <c r="I58" s="5">
        <v>369569830.76999998</v>
      </c>
      <c r="J58" s="5">
        <v>390322377.04000002</v>
      </c>
      <c r="K58" s="5">
        <v>402620255.47000003</v>
      </c>
      <c r="L58" s="5">
        <v>416181868.46000004</v>
      </c>
      <c r="M58" s="5">
        <v>419841163.75</v>
      </c>
      <c r="N58" s="5">
        <v>425897376.11999995</v>
      </c>
      <c r="O58" s="5">
        <v>433437419.61000001</v>
      </c>
      <c r="P58" s="5">
        <v>445820391.89999998</v>
      </c>
      <c r="Q58" s="5">
        <v>453563117.30000007</v>
      </c>
      <c r="R58" s="5">
        <v>460599309.85000002</v>
      </c>
      <c r="S58" s="5">
        <v>467080542.36000001</v>
      </c>
      <c r="T58" s="5">
        <v>476555716.00999993</v>
      </c>
      <c r="U58" s="5">
        <v>483475321.80000007</v>
      </c>
      <c r="V58" s="5">
        <v>474291780.10999995</v>
      </c>
      <c r="W58" s="5">
        <v>479954411.75</v>
      </c>
      <c r="X58" s="5">
        <v>484904017.79999989</v>
      </c>
      <c r="Y58" s="5">
        <v>494314984.20000005</v>
      </c>
      <c r="Z58" s="5">
        <v>499279179.5800001</v>
      </c>
      <c r="AA58" s="5">
        <v>499533896.27999997</v>
      </c>
      <c r="AB58" s="5">
        <v>501033356.52999997</v>
      </c>
      <c r="AC58" s="5">
        <v>508020658.68000001</v>
      </c>
      <c r="AD58" s="5">
        <v>511867626.70000005</v>
      </c>
      <c r="AE58" s="5">
        <v>522146692.99000001</v>
      </c>
      <c r="AF58" s="5">
        <v>524911966.37999994</v>
      </c>
      <c r="AG58" s="5">
        <v>531097371.55999994</v>
      </c>
      <c r="AH58" s="5">
        <v>538080194.25999987</v>
      </c>
      <c r="AI58" s="5">
        <v>541095034.75999987</v>
      </c>
      <c r="AJ58" s="5">
        <v>540085875.76000011</v>
      </c>
      <c r="AK58" s="5">
        <v>541952907.18999994</v>
      </c>
      <c r="AL58" s="5">
        <v>544830710.05999994</v>
      </c>
      <c r="AM58" s="5">
        <v>550191287.04999995</v>
      </c>
      <c r="AN58" s="5">
        <v>550356694.50000012</v>
      </c>
      <c r="AO58" s="5">
        <v>554165429.19999993</v>
      </c>
      <c r="AP58" s="5">
        <v>558873638.86999989</v>
      </c>
      <c r="AQ58" s="5">
        <v>559037667.66999996</v>
      </c>
      <c r="AR58" s="5">
        <v>559993183.83999991</v>
      </c>
      <c r="AS58" s="5">
        <v>562012211.74000001</v>
      </c>
      <c r="AT58" s="5">
        <v>562753743.88</v>
      </c>
      <c r="AU58" s="5">
        <v>561023681.8900001</v>
      </c>
      <c r="AV58" s="5">
        <v>560704060.95999992</v>
      </c>
      <c r="AW58" s="5">
        <v>560222055.39999998</v>
      </c>
      <c r="AX58" s="5">
        <v>565143262.79999995</v>
      </c>
      <c r="AY58" s="5">
        <v>562438384.29999995</v>
      </c>
      <c r="AZ58" s="5">
        <v>555701289.10000002</v>
      </c>
      <c r="BA58" s="5">
        <v>552495236.54999995</v>
      </c>
      <c r="BB58" s="5">
        <v>552254573.01999986</v>
      </c>
      <c r="BC58" s="5">
        <v>555345910.40999997</v>
      </c>
      <c r="BD58" s="5">
        <v>556675929.25999999</v>
      </c>
      <c r="BE58" s="5">
        <v>559124784.51999998</v>
      </c>
      <c r="BF58" s="5">
        <v>563914195.97000003</v>
      </c>
      <c r="BG58" s="5">
        <v>569562318.86000001</v>
      </c>
      <c r="BH58" s="5">
        <v>575158374.55000007</v>
      </c>
      <c r="BI58" s="5">
        <v>577693687.61000001</v>
      </c>
      <c r="BJ58" s="5">
        <v>573461571.8499999</v>
      </c>
      <c r="BK58" s="5">
        <v>586217969.13999999</v>
      </c>
      <c r="BL58" s="5">
        <v>612248827.34000003</v>
      </c>
      <c r="BM58" s="5">
        <v>626327520.19000006</v>
      </c>
      <c r="BN58" s="5">
        <v>634102333.11000001</v>
      </c>
      <c r="BO58" s="5">
        <v>642335898.44000006</v>
      </c>
      <c r="BP58" s="5">
        <v>653543494.39999998</v>
      </c>
      <c r="BQ58" s="5">
        <v>660504631.26999998</v>
      </c>
      <c r="BR58" s="5">
        <v>668840617.75000012</v>
      </c>
      <c r="BS58" s="5">
        <v>677444400.29000008</v>
      </c>
      <c r="BT58" s="5">
        <v>687915799.17000008</v>
      </c>
      <c r="BU58" s="5">
        <v>702823213.97000003</v>
      </c>
      <c r="BV58" s="5">
        <v>718615794.94000006</v>
      </c>
      <c r="BW58" s="5">
        <v>725072055.1700002</v>
      </c>
      <c r="BX58" s="5">
        <v>716449522.0999999</v>
      </c>
      <c r="BY58" s="5">
        <v>721464383.51999998</v>
      </c>
      <c r="BZ58" s="5">
        <v>730095348.52999997</v>
      </c>
      <c r="CA58" s="5">
        <v>738267798.44999993</v>
      </c>
      <c r="CB58" s="5">
        <v>744428984.28999996</v>
      </c>
      <c r="CC58" s="5">
        <v>752406273.44000006</v>
      </c>
      <c r="CD58" s="5">
        <v>758889973.74999988</v>
      </c>
      <c r="CE58" s="5">
        <v>763911680.36000001</v>
      </c>
      <c r="CF58" s="5">
        <v>767612557.86000001</v>
      </c>
      <c r="CG58" s="5">
        <v>773252666.74000001</v>
      </c>
      <c r="CH58" s="5">
        <v>777664590.46000004</v>
      </c>
      <c r="CI58" s="5">
        <v>779876831.26999998</v>
      </c>
      <c r="CJ58" s="5">
        <v>788976012.65999997</v>
      </c>
      <c r="CK58" s="5">
        <v>794578774.19000006</v>
      </c>
      <c r="CL58" s="5">
        <v>802974984.45999992</v>
      </c>
      <c r="CM58" s="5">
        <v>811034511.82000005</v>
      </c>
      <c r="CN58" s="5">
        <v>817155878.9799999</v>
      </c>
      <c r="CO58" s="5">
        <v>830352637.37</v>
      </c>
      <c r="CP58" s="5">
        <v>837704023.31999993</v>
      </c>
      <c r="CQ58" s="5">
        <v>842589128.66999984</v>
      </c>
      <c r="CR58" s="5">
        <v>852806143.3900001</v>
      </c>
      <c r="CS58" s="5">
        <v>857359929.00999999</v>
      </c>
      <c r="CT58" s="5">
        <v>862592506.14999998</v>
      </c>
      <c r="CU58" s="5">
        <v>865092967.13000011</v>
      </c>
      <c r="CV58" s="5">
        <v>863834898.45000017</v>
      </c>
    </row>
    <row r="59" spans="1:100" x14ac:dyDescent="0.3">
      <c r="A59" s="1">
        <v>1</v>
      </c>
      <c r="B59" s="1">
        <v>32</v>
      </c>
      <c r="C59" s="1" t="s">
        <v>44</v>
      </c>
      <c r="D59" s="5">
        <v>55181978.900000006</v>
      </c>
      <c r="E59" s="5">
        <v>50159271.960000008</v>
      </c>
      <c r="F59" s="5">
        <v>49915867.260000005</v>
      </c>
      <c r="G59" s="5">
        <v>49481008.909999996</v>
      </c>
      <c r="H59" s="5">
        <v>49825612.160000004</v>
      </c>
      <c r="I59" s="5">
        <v>49563927.880000003</v>
      </c>
      <c r="J59" s="5">
        <v>48500539.549999997</v>
      </c>
      <c r="K59" s="5">
        <v>48281107.080000006</v>
      </c>
      <c r="L59" s="5">
        <v>47964349.399999991</v>
      </c>
      <c r="M59" s="5">
        <v>47814014.020000003</v>
      </c>
      <c r="N59" s="5">
        <v>55573528.630000003</v>
      </c>
      <c r="O59" s="5">
        <v>56225618.07</v>
      </c>
      <c r="P59" s="5">
        <v>55341173.349999994</v>
      </c>
      <c r="Q59" s="5">
        <v>55687079.059999995</v>
      </c>
      <c r="R59" s="5">
        <v>55905820.18</v>
      </c>
      <c r="S59" s="5">
        <v>56873950.329999983</v>
      </c>
      <c r="T59" s="5">
        <v>57052570.419999987</v>
      </c>
      <c r="U59" s="5">
        <v>57114203.869999997</v>
      </c>
      <c r="V59" s="5">
        <v>57986932.12999998</v>
      </c>
      <c r="W59" s="5">
        <v>58326428.899999999</v>
      </c>
      <c r="X59" s="5">
        <v>59194810.039999999</v>
      </c>
      <c r="Y59" s="5">
        <v>59314426.849999994</v>
      </c>
      <c r="Z59" s="5">
        <v>52060149.769999996</v>
      </c>
      <c r="AA59" s="5">
        <v>52892782.669999994</v>
      </c>
      <c r="AB59" s="5">
        <v>52431937.529999986</v>
      </c>
      <c r="AC59" s="5">
        <v>52493613.869999982</v>
      </c>
      <c r="AD59" s="5">
        <v>52676946.739999987</v>
      </c>
      <c r="AE59" s="5">
        <v>53732639.259999983</v>
      </c>
      <c r="AF59" s="5">
        <v>58135102.559999987</v>
      </c>
      <c r="AG59" s="5">
        <v>60349834.919999987</v>
      </c>
      <c r="AH59" s="5">
        <v>62093844.799999997</v>
      </c>
      <c r="AI59" s="5">
        <v>65755514.669999979</v>
      </c>
      <c r="AJ59" s="5">
        <v>67511950.769999981</v>
      </c>
      <c r="AK59" s="5">
        <v>68369752.419999987</v>
      </c>
      <c r="AL59" s="5">
        <v>68742295.639999986</v>
      </c>
      <c r="AM59" s="5">
        <v>69552160.529999986</v>
      </c>
      <c r="AN59" s="5">
        <v>68804955.260000005</v>
      </c>
      <c r="AO59" s="5">
        <v>70017660.850000009</v>
      </c>
      <c r="AP59" s="5">
        <v>70013663.780000001</v>
      </c>
      <c r="AQ59" s="5">
        <v>67329477.349999994</v>
      </c>
      <c r="AR59" s="5">
        <v>61293272.059999995</v>
      </c>
      <c r="AS59" s="5">
        <v>58932009.020000003</v>
      </c>
      <c r="AT59" s="5">
        <v>56412399.899999999</v>
      </c>
      <c r="AU59" s="5">
        <v>51488753.609999999</v>
      </c>
      <c r="AV59" s="5">
        <v>49019480.079999998</v>
      </c>
      <c r="AW59" s="5">
        <v>123720549.67999999</v>
      </c>
      <c r="AX59" s="5">
        <v>131185103.78999999</v>
      </c>
      <c r="AY59" s="5">
        <v>137016392</v>
      </c>
      <c r="AZ59" s="5">
        <v>145151277.06</v>
      </c>
      <c r="BA59" s="5">
        <v>162794205.27000001</v>
      </c>
      <c r="BB59" s="5">
        <v>176991727.09</v>
      </c>
      <c r="BC59" s="5">
        <v>185765351.55000001</v>
      </c>
      <c r="BD59" s="5">
        <v>197331386.77999997</v>
      </c>
      <c r="BE59" s="5">
        <v>207295805.43000001</v>
      </c>
      <c r="BF59" s="5">
        <v>216274539.5</v>
      </c>
      <c r="BG59" s="5">
        <v>225262959.81</v>
      </c>
      <c r="BH59" s="5">
        <v>236873308.76000002</v>
      </c>
      <c r="BI59" s="5">
        <v>182082522.13</v>
      </c>
      <c r="BJ59" s="5">
        <v>189287638.11000001</v>
      </c>
      <c r="BK59" s="5">
        <v>190873380.77000001</v>
      </c>
      <c r="BL59" s="5">
        <v>210000812.91</v>
      </c>
      <c r="BM59" s="5">
        <v>203251975.74000001</v>
      </c>
      <c r="BN59" s="5">
        <v>197937727.96000001</v>
      </c>
      <c r="BO59" s="5">
        <v>202473503.28</v>
      </c>
      <c r="BP59" s="5">
        <v>203974732.95000005</v>
      </c>
      <c r="BQ59" s="5">
        <v>205637491.99000001</v>
      </c>
      <c r="BR59" s="5">
        <v>208661195.69000003</v>
      </c>
      <c r="BS59" s="5">
        <v>211245719.57000005</v>
      </c>
      <c r="BT59" s="5">
        <v>212556277.96000001</v>
      </c>
      <c r="BU59" s="5">
        <v>201843828.12</v>
      </c>
      <c r="BV59" s="5">
        <v>197825824.77999997</v>
      </c>
      <c r="BW59" s="5">
        <v>200321281.72</v>
      </c>
      <c r="BX59" s="5">
        <v>187940737.65000001</v>
      </c>
      <c r="BY59" s="5">
        <v>186515461.38</v>
      </c>
      <c r="BZ59" s="5">
        <v>187871901.58000001</v>
      </c>
      <c r="CA59" s="5">
        <v>185565924.78999999</v>
      </c>
      <c r="CB59" s="5">
        <v>183695678.30000001</v>
      </c>
      <c r="CC59" s="5">
        <v>183563470.46999997</v>
      </c>
      <c r="CD59" s="5">
        <v>182844883.65999997</v>
      </c>
      <c r="CE59" s="5">
        <v>183469555.85999998</v>
      </c>
      <c r="CF59" s="5">
        <v>182132588.62999997</v>
      </c>
      <c r="CG59" s="5">
        <v>186634773.24999997</v>
      </c>
      <c r="CH59" s="5">
        <v>189125808.59000003</v>
      </c>
      <c r="CI59" s="5">
        <v>189896883.47</v>
      </c>
      <c r="CJ59" s="5">
        <v>189850480.92000002</v>
      </c>
      <c r="CK59" s="5">
        <v>191200012.34</v>
      </c>
      <c r="CL59" s="5">
        <v>191824169.55000001</v>
      </c>
      <c r="CM59" s="5">
        <v>194010801.07000002</v>
      </c>
      <c r="CN59" s="5">
        <v>196949391.06</v>
      </c>
      <c r="CO59" s="5">
        <v>197860841.47</v>
      </c>
      <c r="CP59" s="5">
        <v>200351615.94000006</v>
      </c>
      <c r="CQ59" s="5">
        <v>201146983.84999999</v>
      </c>
      <c r="CR59" s="5">
        <v>201348214.92000002</v>
      </c>
      <c r="CS59" s="5">
        <v>198774459.64000005</v>
      </c>
      <c r="CT59" s="5">
        <v>196875028.60000002</v>
      </c>
      <c r="CU59" s="5">
        <v>191340609.81999996</v>
      </c>
      <c r="CV59" s="5">
        <v>188343747.20000002</v>
      </c>
    </row>
    <row r="60" spans="1:100" x14ac:dyDescent="0.3">
      <c r="A60" s="1">
        <v>1</v>
      </c>
      <c r="B60" s="1">
        <v>10</v>
      </c>
      <c r="C60" s="1" t="s">
        <v>45</v>
      </c>
      <c r="D60" s="5">
        <v>40847319.090000004</v>
      </c>
      <c r="E60" s="5">
        <v>43694403.68</v>
      </c>
      <c r="F60" s="5">
        <v>43874116.24000001</v>
      </c>
      <c r="G60" s="5">
        <v>44235142.270000003</v>
      </c>
      <c r="H60" s="5">
        <v>44486322.080000006</v>
      </c>
      <c r="I60" s="5">
        <v>44618392.18</v>
      </c>
      <c r="J60" s="5">
        <v>44533967.390000001</v>
      </c>
      <c r="K60" s="5">
        <v>44513192.540000014</v>
      </c>
      <c r="L60" s="5">
        <v>44218338.950000003</v>
      </c>
      <c r="M60" s="5">
        <v>44208058.090000004</v>
      </c>
      <c r="N60" s="5">
        <v>44338996.559999987</v>
      </c>
      <c r="O60" s="5">
        <v>44684636.070000008</v>
      </c>
      <c r="P60" s="5">
        <v>43688327.040000007</v>
      </c>
      <c r="Q60" s="5">
        <v>43058311.839999996</v>
      </c>
      <c r="R60" s="5">
        <v>42857063.750000007</v>
      </c>
      <c r="S60" s="5">
        <v>42755624.590000004</v>
      </c>
      <c r="T60" s="5">
        <v>42873927.689999998</v>
      </c>
      <c r="U60" s="5">
        <v>42893718.889999993</v>
      </c>
      <c r="V60" s="5">
        <v>42702093.439999998</v>
      </c>
      <c r="W60" s="5">
        <v>42611790.910000004</v>
      </c>
      <c r="X60" s="5">
        <v>42518282.460000001</v>
      </c>
      <c r="Y60" s="5">
        <v>42190682.590000004</v>
      </c>
      <c r="Z60" s="5">
        <v>42094031.289999999</v>
      </c>
      <c r="AA60" s="5">
        <v>41762210.640000001</v>
      </c>
      <c r="AB60" s="5">
        <v>42290149.429999992</v>
      </c>
      <c r="AC60" s="5">
        <v>42348022.399999999</v>
      </c>
      <c r="AD60" s="5">
        <v>42108464.550000004</v>
      </c>
      <c r="AE60" s="5">
        <v>41887422.189999998</v>
      </c>
      <c r="AF60" s="5">
        <v>41727131.349999994</v>
      </c>
      <c r="AG60" s="5">
        <v>41953676.659999996</v>
      </c>
      <c r="AH60" s="5">
        <v>42240057.040000007</v>
      </c>
      <c r="AI60" s="5">
        <v>41911389.579999998</v>
      </c>
      <c r="AJ60" s="5">
        <v>41577623.710000001</v>
      </c>
      <c r="AK60" s="5">
        <v>41481768.520000011</v>
      </c>
      <c r="AL60" s="5">
        <v>41183688.07</v>
      </c>
      <c r="AM60" s="5">
        <v>41160057.920000002</v>
      </c>
      <c r="AN60" s="5">
        <v>39501936.149999999</v>
      </c>
      <c r="AO60" s="5">
        <v>38997481.009999998</v>
      </c>
      <c r="AP60" s="5">
        <v>38951187.219999999</v>
      </c>
      <c r="AQ60" s="5">
        <v>38708042.910000004</v>
      </c>
      <c r="AR60" s="5">
        <v>38538348.93</v>
      </c>
      <c r="AS60" s="5">
        <v>38318479.699999988</v>
      </c>
      <c r="AT60" s="5">
        <v>38450595.350000001</v>
      </c>
      <c r="AU60" s="5">
        <v>38606490.329999998</v>
      </c>
      <c r="AV60" s="5">
        <v>38949797.279999994</v>
      </c>
      <c r="AW60" s="5">
        <v>39241588.289999999</v>
      </c>
      <c r="AX60" s="5">
        <v>39477218.610000007</v>
      </c>
      <c r="AY60" s="5">
        <v>39967885.059999995</v>
      </c>
      <c r="AZ60" s="5">
        <v>41499604.669999994</v>
      </c>
      <c r="BA60" s="5">
        <v>41724497.049999997</v>
      </c>
      <c r="BB60" s="5">
        <v>42094062.770000003</v>
      </c>
      <c r="BC60" s="5">
        <v>42029552.730000004</v>
      </c>
      <c r="BD60" s="5">
        <v>42153922.110000007</v>
      </c>
      <c r="BE60" s="5">
        <v>42822939.800000004</v>
      </c>
      <c r="BF60" s="5">
        <v>42734378.269999988</v>
      </c>
      <c r="BG60" s="5">
        <v>42716881.429999992</v>
      </c>
      <c r="BH60" s="5">
        <v>42600843.169999994</v>
      </c>
      <c r="BI60" s="5">
        <v>42616506.390000001</v>
      </c>
      <c r="BJ60" s="5">
        <v>42673680.349999994</v>
      </c>
      <c r="BK60" s="5">
        <v>42363601.270000003</v>
      </c>
      <c r="BL60" s="5">
        <v>42816495.570000008</v>
      </c>
      <c r="BM60" s="5">
        <v>42829962.269999996</v>
      </c>
      <c r="BN60" s="5">
        <v>42384576.830000006</v>
      </c>
      <c r="BO60" s="5">
        <v>42143991.399999999</v>
      </c>
      <c r="BP60" s="5">
        <v>42098779.25</v>
      </c>
      <c r="BQ60" s="5">
        <v>41133975.070000008</v>
      </c>
      <c r="BR60" s="5">
        <v>40551107.180000007</v>
      </c>
      <c r="BS60" s="5">
        <v>40508679.309999995</v>
      </c>
      <c r="BT60" s="5">
        <v>39974434.019999996</v>
      </c>
      <c r="BU60" s="5">
        <v>39554246.280000001</v>
      </c>
      <c r="BV60" s="5">
        <v>39254286.950000003</v>
      </c>
      <c r="BW60" s="5">
        <v>39099553.75</v>
      </c>
      <c r="BX60" s="5">
        <v>37845366.020000003</v>
      </c>
      <c r="BY60" s="5">
        <v>36976332.380000003</v>
      </c>
      <c r="BZ60" s="5">
        <v>36317655.140000001</v>
      </c>
      <c r="CA60" s="5">
        <v>35979239.640000008</v>
      </c>
      <c r="CB60" s="5">
        <v>35672345.400000006</v>
      </c>
      <c r="CC60" s="5">
        <v>34966568.590000011</v>
      </c>
      <c r="CD60" s="5">
        <v>35145211.900000006</v>
      </c>
      <c r="CE60" s="5">
        <v>34762476.830000013</v>
      </c>
      <c r="CF60" s="5">
        <v>34426959.160000004</v>
      </c>
      <c r="CG60" s="5">
        <v>33691570.120000005</v>
      </c>
      <c r="CH60" s="5">
        <v>32727722.850000013</v>
      </c>
      <c r="CI60" s="5">
        <v>32057210.990000002</v>
      </c>
      <c r="CJ60" s="5">
        <v>31695163.119999997</v>
      </c>
      <c r="CK60" s="5">
        <v>31722352.620000001</v>
      </c>
      <c r="CL60" s="5">
        <v>31281182.389999997</v>
      </c>
      <c r="CM60" s="5">
        <v>30910573.780000001</v>
      </c>
      <c r="CN60" s="5">
        <v>30218934.040000003</v>
      </c>
      <c r="CO60" s="5">
        <v>29969930.559999999</v>
      </c>
      <c r="CP60" s="5">
        <v>29197884.849999998</v>
      </c>
      <c r="CQ60" s="5">
        <v>28339849.059999999</v>
      </c>
      <c r="CR60" s="5">
        <v>28168298.210000005</v>
      </c>
      <c r="CS60" s="5">
        <v>28149853.560000002</v>
      </c>
      <c r="CT60" s="5">
        <v>28201671.459999997</v>
      </c>
      <c r="CU60" s="5">
        <v>27937152.450000003</v>
      </c>
      <c r="CV60" s="5">
        <v>27652670.549999997</v>
      </c>
    </row>
    <row r="61" spans="1:100" x14ac:dyDescent="0.3">
      <c r="A61" s="1">
        <v>1</v>
      </c>
      <c r="B61" s="1">
        <v>37</v>
      </c>
      <c r="C61" s="1" t="s">
        <v>46</v>
      </c>
      <c r="D61" s="5">
        <v>32490604.829999998</v>
      </c>
      <c r="E61" s="5">
        <v>29348987.729999997</v>
      </c>
      <c r="F61" s="5">
        <v>29949930.440000001</v>
      </c>
      <c r="G61" s="5">
        <v>30365217.800000001</v>
      </c>
      <c r="H61" s="5">
        <v>31025623.540000003</v>
      </c>
      <c r="I61" s="5">
        <v>31757986.630000003</v>
      </c>
      <c r="J61" s="5">
        <v>32451621.260000002</v>
      </c>
      <c r="K61" s="5">
        <v>33201276.649999995</v>
      </c>
      <c r="L61" s="5">
        <v>33981280.090000004</v>
      </c>
      <c r="M61" s="5">
        <v>34874282.75999999</v>
      </c>
      <c r="N61" s="5">
        <v>35956503.980000004</v>
      </c>
      <c r="O61" s="5">
        <v>37197667.240000002</v>
      </c>
      <c r="P61" s="5">
        <v>39625480.760000005</v>
      </c>
      <c r="Q61" s="5">
        <v>42165149.010000005</v>
      </c>
      <c r="R61" s="5">
        <v>43980509.5</v>
      </c>
      <c r="S61" s="5">
        <v>45169144.359999999</v>
      </c>
      <c r="T61" s="5">
        <v>48094528.440000005</v>
      </c>
      <c r="U61" s="5">
        <v>50535780.339999996</v>
      </c>
      <c r="V61" s="5">
        <v>50868640.440000005</v>
      </c>
      <c r="W61" s="5">
        <v>57341481.880000003</v>
      </c>
      <c r="X61" s="5">
        <v>58430587.180000007</v>
      </c>
      <c r="Y61" s="5">
        <v>59079695.799999997</v>
      </c>
      <c r="Z61" s="5">
        <v>59003325.889999993</v>
      </c>
      <c r="AA61" s="5">
        <v>59443643.949999996</v>
      </c>
      <c r="AB61" s="5">
        <v>59921815.449999996</v>
      </c>
      <c r="AC61" s="5">
        <v>58419058.68</v>
      </c>
      <c r="AD61" s="5">
        <v>57947638.79999999</v>
      </c>
      <c r="AE61" s="5">
        <v>58767785.519999996</v>
      </c>
      <c r="AF61" s="5">
        <v>58986088.739999995</v>
      </c>
      <c r="AG61" s="5">
        <v>59111652.979999997</v>
      </c>
      <c r="AH61" s="5">
        <v>62669588.380000003</v>
      </c>
      <c r="AI61" s="5">
        <v>58834689.189999998</v>
      </c>
      <c r="AJ61" s="5">
        <v>59257186.520000003</v>
      </c>
      <c r="AK61" s="5">
        <v>62111795.009999998</v>
      </c>
      <c r="AL61" s="5">
        <v>64789326.299999997</v>
      </c>
      <c r="AM61" s="5">
        <v>67395640.470000014</v>
      </c>
      <c r="AN61" s="5">
        <v>68810234.199999988</v>
      </c>
      <c r="AO61" s="5">
        <v>70083315.24000001</v>
      </c>
      <c r="AP61" s="5">
        <v>71776600.169999987</v>
      </c>
      <c r="AQ61" s="5">
        <v>74125282.029999986</v>
      </c>
      <c r="AR61" s="5">
        <v>77261909.109999985</v>
      </c>
      <c r="AS61" s="5">
        <v>77953586.029999986</v>
      </c>
      <c r="AT61" s="5">
        <v>77330745.539999992</v>
      </c>
      <c r="AU61" s="5">
        <v>78389901.029999986</v>
      </c>
      <c r="AV61" s="5">
        <v>80998912.079999983</v>
      </c>
      <c r="AW61" s="5">
        <v>82877032.260000005</v>
      </c>
      <c r="AX61" s="5">
        <v>85062623.219999984</v>
      </c>
      <c r="AY61" s="5">
        <v>87187153.349999979</v>
      </c>
      <c r="AZ61" s="5">
        <v>88408045.040000007</v>
      </c>
      <c r="BA61" s="5">
        <v>92848092.580000013</v>
      </c>
      <c r="BB61" s="5">
        <v>96963817.86999999</v>
      </c>
      <c r="BC61" s="5">
        <v>99882401.199999988</v>
      </c>
      <c r="BD61" s="5">
        <v>102604550.25</v>
      </c>
      <c r="BE61" s="5">
        <v>106066090.97</v>
      </c>
      <c r="BF61" s="5">
        <v>110350268.39999999</v>
      </c>
      <c r="BG61" s="5">
        <v>114585145.81999999</v>
      </c>
      <c r="BH61" s="5">
        <v>115731951.83999997</v>
      </c>
      <c r="BI61" s="5">
        <v>114064513.50999999</v>
      </c>
      <c r="BJ61" s="5">
        <v>112534388.25999999</v>
      </c>
      <c r="BK61" s="5">
        <v>112598407.81999999</v>
      </c>
      <c r="BL61" s="5">
        <v>114414453.85000001</v>
      </c>
      <c r="BM61" s="5">
        <v>114215371.87</v>
      </c>
      <c r="BN61" s="5">
        <v>114180436.11</v>
      </c>
      <c r="BO61" s="5">
        <v>114664132.89</v>
      </c>
      <c r="BP61" s="5">
        <v>114226946.38</v>
      </c>
      <c r="BQ61" s="5">
        <v>116453450.88</v>
      </c>
      <c r="BR61" s="5">
        <v>118397542.56</v>
      </c>
      <c r="BS61" s="5">
        <v>119594656.82000001</v>
      </c>
      <c r="BT61" s="5">
        <v>123200954.84999999</v>
      </c>
      <c r="BU61" s="5">
        <v>128931499.25</v>
      </c>
      <c r="BV61" s="5">
        <v>131649255.93000001</v>
      </c>
      <c r="BW61" s="5">
        <v>136154498.13</v>
      </c>
      <c r="BX61" s="5">
        <v>150719418.77000001</v>
      </c>
      <c r="BY61" s="5">
        <v>152046630.53999999</v>
      </c>
      <c r="BZ61" s="5">
        <v>155369243.09000003</v>
      </c>
      <c r="CA61" s="5">
        <v>158028145.50999999</v>
      </c>
      <c r="CB61" s="5">
        <v>159805849.25</v>
      </c>
      <c r="CC61" s="5">
        <v>161017096.5</v>
      </c>
      <c r="CD61" s="5">
        <v>161388408.36000001</v>
      </c>
      <c r="CE61" s="5">
        <v>169525177.34999999</v>
      </c>
      <c r="CF61" s="5">
        <v>170231081.80000001</v>
      </c>
      <c r="CG61" s="5">
        <v>169532958.47</v>
      </c>
      <c r="CH61" s="5">
        <v>192339181.66000003</v>
      </c>
      <c r="CI61" s="5">
        <v>193228866.51999998</v>
      </c>
      <c r="CJ61" s="5">
        <v>182795997.12</v>
      </c>
      <c r="CK61" s="5">
        <v>186646094.41</v>
      </c>
      <c r="CL61" s="5">
        <v>187898439.16</v>
      </c>
      <c r="CM61" s="5">
        <v>190047144.53</v>
      </c>
      <c r="CN61" s="5">
        <v>191848561.39000002</v>
      </c>
      <c r="CO61" s="5">
        <v>194846569.77000001</v>
      </c>
      <c r="CP61" s="5">
        <v>198470496.45000002</v>
      </c>
      <c r="CQ61" s="5">
        <v>198242916.61000004</v>
      </c>
      <c r="CR61" s="5">
        <v>206182346.10999998</v>
      </c>
      <c r="CS61" s="5">
        <v>214820043.66000003</v>
      </c>
      <c r="CT61" s="5">
        <v>201031393.58999997</v>
      </c>
      <c r="CU61" s="5">
        <v>208613300.79999998</v>
      </c>
      <c r="CV61" s="5">
        <v>219767747.66000003</v>
      </c>
    </row>
    <row r="62" spans="1:100" x14ac:dyDescent="0.3">
      <c r="A62" s="1">
        <v>1</v>
      </c>
      <c r="B62" s="1">
        <v>2</v>
      </c>
      <c r="C62" s="1" t="s">
        <v>47</v>
      </c>
      <c r="D62" s="5">
        <v>113328067.52</v>
      </c>
      <c r="E62" s="5">
        <v>120339702.92999999</v>
      </c>
      <c r="F62" s="5">
        <v>119707226.05</v>
      </c>
      <c r="G62" s="5">
        <v>119724392.75</v>
      </c>
      <c r="H62" s="5">
        <v>121587836.41000001</v>
      </c>
      <c r="I62" s="5">
        <v>124766497.28</v>
      </c>
      <c r="J62" s="5">
        <v>125930251.83999999</v>
      </c>
      <c r="K62" s="5">
        <v>127190827.69</v>
      </c>
      <c r="L62" s="5">
        <v>129497982.86999999</v>
      </c>
      <c r="M62" s="5">
        <v>130925670.08000001</v>
      </c>
      <c r="N62" s="5">
        <v>134370185.48999998</v>
      </c>
      <c r="O62" s="5">
        <v>137251616.65000001</v>
      </c>
      <c r="P62" s="5">
        <v>139450443.87</v>
      </c>
      <c r="Q62" s="5">
        <v>139974458.59999999</v>
      </c>
      <c r="R62" s="5">
        <v>141613680.92999998</v>
      </c>
      <c r="S62" s="5">
        <v>141498150.50999999</v>
      </c>
      <c r="T62" s="5">
        <v>142227069.74999997</v>
      </c>
      <c r="U62" s="5">
        <v>142132599.32999998</v>
      </c>
      <c r="V62" s="5">
        <v>142002004.15000001</v>
      </c>
      <c r="W62" s="5">
        <v>141080279.93000001</v>
      </c>
      <c r="X62" s="5">
        <v>144010370.23000002</v>
      </c>
      <c r="Y62" s="5">
        <v>143387100.54999998</v>
      </c>
      <c r="Z62" s="5">
        <v>141761952.78</v>
      </c>
      <c r="AA62" s="5">
        <v>138333013.57999998</v>
      </c>
      <c r="AB62" s="5">
        <v>139877924.06000003</v>
      </c>
      <c r="AC62" s="5">
        <v>138703062.53</v>
      </c>
      <c r="AD62" s="5">
        <v>138841860.90000001</v>
      </c>
      <c r="AE62" s="5">
        <v>137038410.73000002</v>
      </c>
      <c r="AF62" s="5">
        <v>135438752.28</v>
      </c>
      <c r="AG62" s="5">
        <v>132958928.12000002</v>
      </c>
      <c r="AH62" s="5">
        <v>129402295.78000003</v>
      </c>
      <c r="AI62" s="5">
        <v>130797773.01000002</v>
      </c>
      <c r="AJ62" s="5">
        <v>130310416.61000001</v>
      </c>
      <c r="AK62" s="5">
        <v>130273596.42000003</v>
      </c>
      <c r="AL62" s="5">
        <v>128958563.69</v>
      </c>
      <c r="AM62" s="5">
        <v>129004188.35000002</v>
      </c>
      <c r="AN62" s="5">
        <v>133121631.03</v>
      </c>
      <c r="AO62" s="5">
        <v>133258922.61</v>
      </c>
      <c r="AP62" s="5">
        <v>130097937.56</v>
      </c>
      <c r="AQ62" s="5">
        <v>127340893.19999999</v>
      </c>
      <c r="AR62" s="5">
        <v>125668131.00999998</v>
      </c>
      <c r="AS62" s="5">
        <v>123603149.20999998</v>
      </c>
      <c r="AT62" s="5">
        <v>124028477.97999999</v>
      </c>
      <c r="AU62" s="5">
        <v>120221124.38999999</v>
      </c>
      <c r="AV62" s="5">
        <v>114820093.16999999</v>
      </c>
      <c r="AW62" s="5">
        <v>113262228.44999999</v>
      </c>
      <c r="AX62" s="5">
        <v>114556183.75</v>
      </c>
      <c r="AY62" s="5">
        <v>113798367.23</v>
      </c>
      <c r="AZ62" s="5">
        <v>108866117.08</v>
      </c>
      <c r="BA62" s="5">
        <v>106005444.03999999</v>
      </c>
      <c r="BB62" s="5">
        <v>105466590.66000001</v>
      </c>
      <c r="BC62" s="5">
        <v>107649439.64999999</v>
      </c>
      <c r="BD62" s="5">
        <v>107784394.94999999</v>
      </c>
      <c r="BE62" s="5">
        <v>108351063.41</v>
      </c>
      <c r="BF62" s="5">
        <v>119816504.11999999</v>
      </c>
      <c r="BG62" s="5">
        <v>128759993.61999999</v>
      </c>
      <c r="BH62" s="5">
        <v>126120884.64</v>
      </c>
      <c r="BI62" s="5">
        <v>123752037.22</v>
      </c>
      <c r="BJ62" s="5">
        <v>120023740.81999999</v>
      </c>
      <c r="BK62" s="5">
        <v>117660647.84999999</v>
      </c>
      <c r="BL62" s="5">
        <v>122361030.75999999</v>
      </c>
      <c r="BM62" s="5">
        <v>123604205.14</v>
      </c>
      <c r="BN62" s="5">
        <v>123839203.75999999</v>
      </c>
      <c r="BO62" s="5">
        <v>123394532.69999999</v>
      </c>
      <c r="BP62" s="5">
        <v>123515437.47</v>
      </c>
      <c r="BQ62" s="5">
        <v>126094783.04999998</v>
      </c>
      <c r="BR62" s="5">
        <v>113031060.66</v>
      </c>
      <c r="BS62" s="5">
        <v>104640680.13</v>
      </c>
      <c r="BT62" s="5">
        <v>105664532.55</v>
      </c>
      <c r="BU62" s="5">
        <v>113465871.63999999</v>
      </c>
      <c r="BV62" s="5">
        <v>113395053.34</v>
      </c>
      <c r="BW62" s="5">
        <v>112714673.38</v>
      </c>
      <c r="BX62" s="5">
        <v>106206957.33</v>
      </c>
      <c r="BY62" s="5">
        <v>104994783.35999998</v>
      </c>
      <c r="BZ62" s="5">
        <v>104756764.84999999</v>
      </c>
      <c r="CA62" s="5">
        <v>104555182.72999999</v>
      </c>
      <c r="CB62" s="5">
        <v>104079778.08999999</v>
      </c>
      <c r="CC62" s="5">
        <v>103282665.5</v>
      </c>
      <c r="CD62" s="5">
        <v>104259629.61000001</v>
      </c>
      <c r="CE62" s="5">
        <v>103922427.08999999</v>
      </c>
      <c r="CF62" s="5">
        <v>104068463</v>
      </c>
      <c r="CG62" s="5">
        <v>97820614.380000025</v>
      </c>
      <c r="CH62" s="5">
        <v>97956513.899999991</v>
      </c>
      <c r="CI62" s="5">
        <v>103170909.28999999</v>
      </c>
      <c r="CJ62" s="5">
        <v>104291505.39</v>
      </c>
      <c r="CK62" s="5">
        <v>114803576.10000001</v>
      </c>
      <c r="CL62" s="5">
        <v>115327142.94</v>
      </c>
      <c r="CM62" s="5">
        <v>115341384.8</v>
      </c>
      <c r="CN62" s="5">
        <v>112789880.08</v>
      </c>
      <c r="CO62" s="5">
        <v>111697342.76999998</v>
      </c>
      <c r="CP62" s="5">
        <v>114163173.73999999</v>
      </c>
      <c r="CQ62" s="5">
        <v>112174058.84999999</v>
      </c>
      <c r="CR62" s="5">
        <v>116611380.97999999</v>
      </c>
      <c r="CS62" s="5">
        <v>116526710.09</v>
      </c>
      <c r="CT62" s="5">
        <v>119346374.81</v>
      </c>
      <c r="CU62" s="5">
        <v>115740542.80000001</v>
      </c>
      <c r="CV62" s="5">
        <v>118167078.95</v>
      </c>
    </row>
    <row r="63" spans="1:100" x14ac:dyDescent="0.3">
      <c r="A63" s="1">
        <v>1</v>
      </c>
      <c r="B63" s="1">
        <v>14</v>
      </c>
      <c r="C63" s="1" t="s">
        <v>48</v>
      </c>
      <c r="D63" s="5">
        <v>1128274905.3800001</v>
      </c>
      <c r="E63" s="5">
        <v>1087469816.6500001</v>
      </c>
      <c r="F63" s="5">
        <v>1095361656.3800001</v>
      </c>
      <c r="G63" s="5">
        <v>1099977155.74</v>
      </c>
      <c r="H63" s="5">
        <v>1110914319.8900001</v>
      </c>
      <c r="I63" s="5">
        <v>1116726856.26</v>
      </c>
      <c r="J63" s="5">
        <v>1130283449.2300003</v>
      </c>
      <c r="K63" s="5">
        <v>1138363330.6000001</v>
      </c>
      <c r="L63" s="5">
        <v>1150216405.96</v>
      </c>
      <c r="M63" s="5">
        <v>1164798320.23</v>
      </c>
      <c r="N63" s="5">
        <v>1167346675.77</v>
      </c>
      <c r="O63" s="5">
        <v>1172976642.1000001</v>
      </c>
      <c r="P63" s="5">
        <v>1182984795.03</v>
      </c>
      <c r="Q63" s="5">
        <v>1171374639.3299999</v>
      </c>
      <c r="R63" s="5">
        <v>1162857044.98</v>
      </c>
      <c r="S63" s="5">
        <v>1160015368.53</v>
      </c>
      <c r="T63" s="5">
        <v>1144110209.9199998</v>
      </c>
      <c r="U63" s="5">
        <v>1132113348.4400001</v>
      </c>
      <c r="V63" s="5">
        <v>1112536430.1900001</v>
      </c>
      <c r="W63" s="5">
        <v>1092399271.4200001</v>
      </c>
      <c r="X63" s="5">
        <v>1078470304.2300003</v>
      </c>
      <c r="Y63" s="5">
        <v>1055865635.3200002</v>
      </c>
      <c r="Z63" s="5">
        <v>1032890394.6400001</v>
      </c>
      <c r="AA63" s="5">
        <v>1011075713.03</v>
      </c>
      <c r="AB63" s="5">
        <v>1036931923.41</v>
      </c>
      <c r="AC63" s="5">
        <v>1041193597.28</v>
      </c>
      <c r="AD63" s="5">
        <v>1029666433.0299999</v>
      </c>
      <c r="AE63" s="5">
        <v>1016301429.04</v>
      </c>
      <c r="AF63" s="5">
        <v>1020680438.6199999</v>
      </c>
      <c r="AG63" s="5">
        <v>1028141282.2299999</v>
      </c>
      <c r="AH63" s="5">
        <v>1021150932.4</v>
      </c>
      <c r="AI63" s="5">
        <v>1018163539.41</v>
      </c>
      <c r="AJ63" s="5">
        <v>1016145176.91</v>
      </c>
      <c r="AK63" s="5">
        <v>1006248088.3600001</v>
      </c>
      <c r="AL63" s="5">
        <v>1006470077.7500001</v>
      </c>
      <c r="AM63" s="5">
        <v>1004394232.6899999</v>
      </c>
      <c r="AN63" s="5">
        <v>974659599.69999981</v>
      </c>
      <c r="AO63" s="5">
        <v>967233051.48000002</v>
      </c>
      <c r="AP63" s="5">
        <v>1043712685.5999999</v>
      </c>
      <c r="AQ63" s="5">
        <v>1140266282.78</v>
      </c>
      <c r="AR63" s="5">
        <v>1177648252.72</v>
      </c>
      <c r="AS63" s="5">
        <v>1212630417.71</v>
      </c>
      <c r="AT63" s="5">
        <v>1258431602.0300002</v>
      </c>
      <c r="AU63" s="5">
        <v>1307014964.0599997</v>
      </c>
      <c r="AV63" s="5">
        <v>1353979698.73</v>
      </c>
      <c r="AW63" s="5">
        <v>1413649453.8</v>
      </c>
      <c r="AX63" s="5">
        <v>1474790826.4900002</v>
      </c>
      <c r="AY63" s="5">
        <v>1522366234.1400001</v>
      </c>
      <c r="AZ63" s="5">
        <v>1586787206.1200001</v>
      </c>
      <c r="BA63" s="5">
        <v>1639713684.3899879</v>
      </c>
      <c r="BB63" s="5">
        <v>1619911001.2800107</v>
      </c>
      <c r="BC63" s="5">
        <v>1594906513.98</v>
      </c>
      <c r="BD63" s="5">
        <v>1607648651.5700002</v>
      </c>
      <c r="BE63" s="5">
        <v>1619970046.0599999</v>
      </c>
      <c r="BF63" s="5">
        <v>1647680932.6400001</v>
      </c>
      <c r="BG63" s="5">
        <v>1654801447.5100005</v>
      </c>
      <c r="BH63" s="5">
        <v>1662092638.48</v>
      </c>
      <c r="BI63" s="5">
        <v>1669071750.5800006</v>
      </c>
      <c r="BJ63" s="5">
        <v>1668746945.3099999</v>
      </c>
      <c r="BK63" s="5">
        <v>1683617631.3699999</v>
      </c>
      <c r="BL63" s="5">
        <v>1689462395.2500002</v>
      </c>
      <c r="BM63" s="5">
        <v>1702605573.0900123</v>
      </c>
      <c r="BN63" s="5">
        <v>1723723128.4499891</v>
      </c>
      <c r="BO63" s="5">
        <v>1749061714.2900002</v>
      </c>
      <c r="BP63" s="5">
        <v>1761130509.4800003</v>
      </c>
      <c r="BQ63" s="5">
        <v>1774975899.4000003</v>
      </c>
      <c r="BR63" s="5">
        <v>1784931730.6100001</v>
      </c>
      <c r="BS63" s="5">
        <v>1803838357.2900004</v>
      </c>
      <c r="BT63" s="5">
        <v>1835780766.97</v>
      </c>
      <c r="BU63" s="5">
        <v>1845472830.9200001</v>
      </c>
      <c r="BV63" s="5">
        <v>1851982856.4700003</v>
      </c>
      <c r="BW63" s="5">
        <v>1859972377.7600002</v>
      </c>
      <c r="BX63" s="5">
        <v>1883072264.21</v>
      </c>
      <c r="BY63" s="5">
        <v>1887884822.7</v>
      </c>
      <c r="BZ63" s="5">
        <v>1889962497.5400002</v>
      </c>
      <c r="CA63" s="5">
        <v>1869351026.7500002</v>
      </c>
      <c r="CB63" s="5">
        <v>1908318012.1000001</v>
      </c>
      <c r="CC63" s="5">
        <v>1904737553.1300001</v>
      </c>
      <c r="CD63" s="5">
        <v>1902099133.1600001</v>
      </c>
      <c r="CE63" s="5">
        <v>1894641223.5900002</v>
      </c>
      <c r="CF63" s="5">
        <v>1874634609.5899999</v>
      </c>
      <c r="CG63" s="5">
        <v>1878858278.8000002</v>
      </c>
      <c r="CH63" s="5">
        <v>1897216158.3</v>
      </c>
      <c r="CI63" s="5">
        <v>1900072257.1500003</v>
      </c>
      <c r="CJ63" s="5">
        <v>1894866510.2800002</v>
      </c>
      <c r="CK63" s="5">
        <v>1905906431.8200002</v>
      </c>
      <c r="CL63" s="5">
        <v>1910095388.03</v>
      </c>
      <c r="CM63" s="5">
        <v>1929371995.6100004</v>
      </c>
      <c r="CN63" s="5">
        <v>1904043511.2100003</v>
      </c>
      <c r="CO63" s="5">
        <v>1924748256.5200002</v>
      </c>
      <c r="CP63" s="5">
        <v>1920049772.2599998</v>
      </c>
      <c r="CQ63" s="5">
        <v>1923489946.5300004</v>
      </c>
      <c r="CR63" s="5">
        <v>1946431105.8500004</v>
      </c>
      <c r="CS63" s="5">
        <v>1948693453.0100002</v>
      </c>
      <c r="CT63" s="5">
        <v>1945099828.5599999</v>
      </c>
      <c r="CU63" s="5">
        <v>1953364335.2900004</v>
      </c>
      <c r="CV63" s="5">
        <v>1962447005.9299998</v>
      </c>
    </row>
    <row r="64" spans="1:100" x14ac:dyDescent="0.3">
      <c r="A64" s="1">
        <v>1</v>
      </c>
      <c r="B64" s="1">
        <v>30</v>
      </c>
      <c r="C64" s="1" t="s">
        <v>49</v>
      </c>
      <c r="D64" s="5">
        <v>54774390.560000002</v>
      </c>
      <c r="E64" s="5">
        <v>51877312.839999996</v>
      </c>
      <c r="F64" s="5">
        <v>52466374.449999996</v>
      </c>
      <c r="G64" s="5">
        <v>53267628.219999999</v>
      </c>
      <c r="H64" s="5">
        <v>53866563.779999994</v>
      </c>
      <c r="I64" s="5">
        <v>54511780.849999994</v>
      </c>
      <c r="J64" s="5">
        <v>55037112.049999997</v>
      </c>
      <c r="K64" s="5">
        <v>55912599.059999995</v>
      </c>
      <c r="L64" s="5">
        <v>56487631.5</v>
      </c>
      <c r="M64" s="5">
        <v>57151940.07</v>
      </c>
      <c r="N64" s="5">
        <v>57592470.639999993</v>
      </c>
      <c r="O64" s="5">
        <v>57986662.389999993</v>
      </c>
      <c r="P64" s="5">
        <v>58884491.610000007</v>
      </c>
      <c r="Q64" s="5">
        <v>59582621.309999995</v>
      </c>
      <c r="R64" s="5">
        <v>60019627.600000001</v>
      </c>
      <c r="S64" s="5">
        <v>60519237.599999994</v>
      </c>
      <c r="T64" s="5">
        <v>60924458.700000003</v>
      </c>
      <c r="U64" s="5">
        <v>61427658.939999998</v>
      </c>
      <c r="V64" s="5">
        <v>62023320.950000003</v>
      </c>
      <c r="W64" s="5">
        <v>62220168.910000004</v>
      </c>
      <c r="X64" s="5">
        <v>62591236.400000006</v>
      </c>
      <c r="Y64" s="5">
        <v>63092687.680000007</v>
      </c>
      <c r="Z64" s="5">
        <v>63786220.569999993</v>
      </c>
      <c r="AA64" s="5">
        <v>64266717.080000021</v>
      </c>
      <c r="AB64" s="5">
        <v>64560075.169999994</v>
      </c>
      <c r="AC64" s="5">
        <v>65199877.969999999</v>
      </c>
      <c r="AD64" s="5">
        <v>66033625.660000004</v>
      </c>
      <c r="AE64" s="5">
        <v>66717272.189999998</v>
      </c>
      <c r="AF64" s="5">
        <v>67743322.310000002</v>
      </c>
      <c r="AG64" s="5">
        <v>68561225.099999979</v>
      </c>
      <c r="AH64" s="5">
        <v>69592934.229999989</v>
      </c>
      <c r="AI64" s="5">
        <v>70717798.589999989</v>
      </c>
      <c r="AJ64" s="5">
        <v>71856727.949999988</v>
      </c>
      <c r="AK64" s="5">
        <v>72861212.23999998</v>
      </c>
      <c r="AL64" s="5">
        <v>74067668.109999999</v>
      </c>
      <c r="AM64" s="5">
        <v>74918282.339999959</v>
      </c>
      <c r="AN64" s="5">
        <v>76308717.150000006</v>
      </c>
      <c r="AO64" s="5">
        <v>77315567.310000002</v>
      </c>
      <c r="AP64" s="5">
        <v>78129398.099999994</v>
      </c>
      <c r="AQ64" s="5">
        <v>79134872.640000001</v>
      </c>
      <c r="AR64" s="5">
        <v>80035362.440000013</v>
      </c>
      <c r="AS64" s="5">
        <v>81207197.280000016</v>
      </c>
      <c r="AT64" s="5">
        <v>81754639.160000011</v>
      </c>
      <c r="AU64" s="5">
        <v>82252664.129999995</v>
      </c>
      <c r="AV64" s="5">
        <v>82717000.390000001</v>
      </c>
      <c r="AW64" s="5">
        <v>82937595.820000023</v>
      </c>
      <c r="AX64" s="5">
        <v>83049906.460000008</v>
      </c>
      <c r="AY64" s="5">
        <v>83084987.290000021</v>
      </c>
      <c r="AZ64" s="5">
        <v>83089893.140000001</v>
      </c>
      <c r="BA64" s="5">
        <v>83027042.850000009</v>
      </c>
      <c r="BB64" s="5">
        <v>83440234.400000006</v>
      </c>
      <c r="BC64" s="5">
        <v>83621434.929999992</v>
      </c>
      <c r="BD64" s="5">
        <v>83215092.780000001</v>
      </c>
      <c r="BE64" s="5">
        <v>82976462.850000009</v>
      </c>
      <c r="BF64" s="5">
        <v>82888742.290000007</v>
      </c>
      <c r="BG64" s="5">
        <v>82911262.739999995</v>
      </c>
      <c r="BH64" s="5">
        <v>82934003.539999992</v>
      </c>
      <c r="BI64" s="5">
        <v>83378467.159999996</v>
      </c>
      <c r="BJ64" s="5">
        <v>83519704.320000008</v>
      </c>
      <c r="BK64" s="5">
        <v>84153047.460000008</v>
      </c>
      <c r="BL64" s="5">
        <v>84447365.940000013</v>
      </c>
      <c r="BM64" s="5">
        <v>85003255.86999999</v>
      </c>
      <c r="BN64" s="5">
        <v>85083369.810000002</v>
      </c>
      <c r="BO64" s="5">
        <v>85441827.250000015</v>
      </c>
      <c r="BP64" s="5">
        <v>86147986.189999998</v>
      </c>
      <c r="BQ64" s="5">
        <v>86157986.030000001</v>
      </c>
      <c r="BR64" s="5">
        <v>86464411.170000002</v>
      </c>
      <c r="BS64" s="5">
        <v>86432336.549999997</v>
      </c>
      <c r="BT64" s="5">
        <v>86154910.479999989</v>
      </c>
      <c r="BU64" s="5">
        <v>85785946.970000014</v>
      </c>
      <c r="BV64" s="5">
        <v>85785172.600000024</v>
      </c>
      <c r="BW64" s="5">
        <v>85829603.200000003</v>
      </c>
      <c r="BX64" s="5">
        <v>85720398.51000002</v>
      </c>
      <c r="BY64" s="5">
        <v>85514698.230000004</v>
      </c>
      <c r="BZ64" s="5">
        <v>84752655.929999992</v>
      </c>
      <c r="CA64" s="5">
        <v>84450634.980000004</v>
      </c>
      <c r="CB64" s="5">
        <v>84136160.379999995</v>
      </c>
      <c r="CC64" s="5">
        <v>84222996.300000012</v>
      </c>
      <c r="CD64" s="5">
        <v>83976909.350000009</v>
      </c>
      <c r="CE64" s="5">
        <v>84246555.849999994</v>
      </c>
      <c r="CF64" s="5">
        <v>84824598.890000015</v>
      </c>
      <c r="CG64" s="5">
        <v>85043121.280000016</v>
      </c>
      <c r="CH64" s="5">
        <v>85309471.100000009</v>
      </c>
      <c r="CI64" s="5">
        <v>85418716.890000015</v>
      </c>
      <c r="CJ64" s="5">
        <v>85513122.980000004</v>
      </c>
      <c r="CK64" s="5">
        <v>85939206.549999997</v>
      </c>
      <c r="CL64" s="5">
        <v>87064378.210000008</v>
      </c>
      <c r="CM64" s="5">
        <v>87910615.649999976</v>
      </c>
      <c r="CN64" s="5">
        <v>88684004.620000005</v>
      </c>
      <c r="CO64" s="5">
        <v>89454182.790000007</v>
      </c>
      <c r="CP64" s="5">
        <v>90713220.439999998</v>
      </c>
      <c r="CQ64" s="5">
        <v>91330860.129999995</v>
      </c>
      <c r="CR64" s="5">
        <v>92155981.650000006</v>
      </c>
      <c r="CS64" s="5">
        <v>93152972.059999987</v>
      </c>
      <c r="CT64" s="5">
        <v>93965851.500000015</v>
      </c>
      <c r="CU64" s="5">
        <v>95296588.859999999</v>
      </c>
      <c r="CV64" s="5">
        <v>96211729.39000003</v>
      </c>
    </row>
    <row r="65" spans="1:100" x14ac:dyDescent="0.3">
      <c r="A65" s="1">
        <v>1</v>
      </c>
      <c r="B65" s="1">
        <v>31</v>
      </c>
      <c r="C65" s="1" t="s">
        <v>50</v>
      </c>
      <c r="D65" s="5">
        <v>122975524.43999998</v>
      </c>
      <c r="E65" s="5">
        <v>111759231.28000002</v>
      </c>
      <c r="F65" s="5">
        <v>114021398.25</v>
      </c>
      <c r="G65" s="5">
        <v>117888465.14000002</v>
      </c>
      <c r="H65" s="5">
        <v>121545674.60999998</v>
      </c>
      <c r="I65" s="5">
        <v>125377571.86999999</v>
      </c>
      <c r="J65" s="5">
        <v>129243598.92999999</v>
      </c>
      <c r="K65" s="5">
        <v>133091846.65000001</v>
      </c>
      <c r="L65" s="5">
        <v>136155002.97999999</v>
      </c>
      <c r="M65" s="5">
        <v>140128824.91999999</v>
      </c>
      <c r="N65" s="5">
        <v>144108350.93000001</v>
      </c>
      <c r="O65" s="5">
        <v>148080512.82999998</v>
      </c>
      <c r="P65" s="5">
        <v>149921517.97</v>
      </c>
      <c r="Q65" s="5">
        <v>152862771.30000001</v>
      </c>
      <c r="R65" s="5">
        <v>156207289.63000003</v>
      </c>
      <c r="S65" s="5">
        <v>160334551.59</v>
      </c>
      <c r="T65" s="5">
        <v>163451212.86000001</v>
      </c>
      <c r="U65" s="5">
        <v>166448470.78000003</v>
      </c>
      <c r="V65" s="5">
        <v>169871888.22000003</v>
      </c>
      <c r="W65" s="5">
        <v>172601113.61000001</v>
      </c>
      <c r="X65" s="5">
        <v>177253341.25000003</v>
      </c>
      <c r="Y65" s="5">
        <v>181788186.52000004</v>
      </c>
      <c r="Z65" s="5">
        <v>185162310.80000001</v>
      </c>
      <c r="AA65" s="5">
        <v>188491711.75</v>
      </c>
      <c r="AB65" s="5">
        <v>192524122.67999998</v>
      </c>
      <c r="AC65" s="5">
        <v>199170163.97999999</v>
      </c>
      <c r="AD65" s="5">
        <v>205199030.22999996</v>
      </c>
      <c r="AE65" s="5">
        <v>210969319.48999998</v>
      </c>
      <c r="AF65" s="5">
        <v>217447084.45999998</v>
      </c>
      <c r="AG65" s="5">
        <v>224689989.38999999</v>
      </c>
      <c r="AH65" s="5">
        <v>229465964.33000001</v>
      </c>
      <c r="AI65" s="5">
        <v>236586225.62999997</v>
      </c>
      <c r="AJ65" s="5">
        <v>246518919.06</v>
      </c>
      <c r="AK65" s="5">
        <v>249088195.71000004</v>
      </c>
      <c r="AL65" s="5">
        <v>255180612.51000002</v>
      </c>
      <c r="AM65" s="5">
        <v>261188254.47999999</v>
      </c>
      <c r="AN65" s="5">
        <v>266321118.46000001</v>
      </c>
      <c r="AO65" s="5">
        <v>269060757.19</v>
      </c>
      <c r="AP65" s="5">
        <v>272844953.79999995</v>
      </c>
      <c r="AQ65" s="5">
        <v>276723838.65000004</v>
      </c>
      <c r="AR65" s="5">
        <v>280112440.26999998</v>
      </c>
      <c r="AS65" s="5">
        <v>282967975.22000009</v>
      </c>
      <c r="AT65" s="5">
        <v>287008303.12</v>
      </c>
      <c r="AU65" s="5">
        <v>289819546.42000002</v>
      </c>
      <c r="AV65" s="5">
        <v>287380922.67000002</v>
      </c>
      <c r="AW65" s="5">
        <v>289081911.25</v>
      </c>
      <c r="AX65" s="5">
        <v>290375801.66000003</v>
      </c>
      <c r="AY65" s="5">
        <v>291640597.72999996</v>
      </c>
      <c r="AZ65" s="5">
        <v>294057999.84999996</v>
      </c>
      <c r="BA65" s="5">
        <v>296330293.03000009</v>
      </c>
      <c r="BB65" s="5">
        <v>297379164.44</v>
      </c>
      <c r="BC65" s="5">
        <v>301231376.43000001</v>
      </c>
      <c r="BD65" s="5">
        <v>304074866.69</v>
      </c>
      <c r="BE65" s="5">
        <v>307967233.61000007</v>
      </c>
      <c r="BF65" s="5">
        <v>312840041.31000006</v>
      </c>
      <c r="BG65" s="5">
        <v>316194010.42000002</v>
      </c>
      <c r="BH65" s="5">
        <v>320062522.93000007</v>
      </c>
      <c r="BI65" s="5">
        <v>328156688.57000005</v>
      </c>
      <c r="BJ65" s="5">
        <v>334524280.06999999</v>
      </c>
      <c r="BK65" s="5">
        <v>341727594.74000001</v>
      </c>
      <c r="BL65" s="5">
        <v>350882185.8599999</v>
      </c>
      <c r="BM65" s="5">
        <v>359158718.10999995</v>
      </c>
      <c r="BN65" s="5">
        <v>366581378.26999992</v>
      </c>
      <c r="BO65" s="5">
        <v>372115604.3599999</v>
      </c>
      <c r="BP65" s="5">
        <v>381701635.05999994</v>
      </c>
      <c r="BQ65" s="5">
        <v>387863485.20000005</v>
      </c>
      <c r="BR65" s="5">
        <v>395872115.02999997</v>
      </c>
      <c r="BS65" s="5">
        <v>402521276.04000002</v>
      </c>
      <c r="BT65" s="5">
        <v>411640498.08000004</v>
      </c>
      <c r="BU65" s="5">
        <v>419408993.58999997</v>
      </c>
      <c r="BV65" s="5">
        <v>429965304.51999992</v>
      </c>
      <c r="BW65" s="5">
        <v>440289936.38</v>
      </c>
      <c r="BX65" s="5">
        <v>451932061.89999998</v>
      </c>
      <c r="BY65" s="5">
        <v>460954458.23999995</v>
      </c>
      <c r="BZ65" s="5">
        <v>467291189.84000003</v>
      </c>
      <c r="CA65" s="5">
        <v>470596457.27000004</v>
      </c>
      <c r="CB65" s="5">
        <v>472094521.35999995</v>
      </c>
      <c r="CC65" s="5">
        <v>475168122.12</v>
      </c>
      <c r="CD65" s="5">
        <v>475672191.04999995</v>
      </c>
      <c r="CE65" s="5">
        <v>480554457.49000001</v>
      </c>
      <c r="CF65" s="5">
        <v>485411985.94999999</v>
      </c>
      <c r="CG65" s="5">
        <v>491591715.69999993</v>
      </c>
      <c r="CH65" s="5">
        <v>495445667.78000003</v>
      </c>
      <c r="CI65" s="5">
        <v>505954678.99000007</v>
      </c>
      <c r="CJ65" s="5">
        <v>515105097.18999994</v>
      </c>
      <c r="CK65" s="5">
        <v>524401548.23999995</v>
      </c>
      <c r="CL65" s="5">
        <v>533629289.91000003</v>
      </c>
      <c r="CM65" s="5">
        <v>547375180.27999997</v>
      </c>
      <c r="CN65" s="5">
        <v>560593384.56999993</v>
      </c>
      <c r="CO65" s="5">
        <v>573892017.19000006</v>
      </c>
      <c r="CP65" s="5">
        <v>590862951.75</v>
      </c>
      <c r="CQ65" s="5">
        <v>606102475.13999987</v>
      </c>
      <c r="CR65" s="5">
        <v>617128214.02999997</v>
      </c>
      <c r="CS65" s="5">
        <v>624549253.20000017</v>
      </c>
      <c r="CT65" s="5">
        <v>634407777.69000006</v>
      </c>
      <c r="CU65" s="5">
        <v>638015197.93999994</v>
      </c>
      <c r="CV65" s="5">
        <v>655800475.3599999</v>
      </c>
    </row>
    <row r="66" spans="1:100" x14ac:dyDescent="0.3">
      <c r="A66" s="1">
        <v>1</v>
      </c>
      <c r="B66" s="1">
        <v>17</v>
      </c>
      <c r="C66" s="1" t="s">
        <v>51</v>
      </c>
      <c r="D66" s="5">
        <v>32340392.18</v>
      </c>
      <c r="E66" s="5">
        <v>32940736.960000001</v>
      </c>
      <c r="F66" s="5">
        <v>33077785.369999997</v>
      </c>
      <c r="G66" s="5">
        <v>32254542.960000001</v>
      </c>
      <c r="H66" s="5">
        <v>31547885.039999999</v>
      </c>
      <c r="I66" s="5">
        <v>31844105.989999995</v>
      </c>
      <c r="J66" s="5">
        <v>31832878.200000003</v>
      </c>
      <c r="K66" s="5">
        <v>31447905.809999999</v>
      </c>
      <c r="L66" s="5">
        <v>31508643.520000003</v>
      </c>
      <c r="M66" s="5">
        <v>31851618.500000004</v>
      </c>
      <c r="N66" s="5">
        <v>32290503.330000006</v>
      </c>
      <c r="O66" s="5">
        <v>32306442.160000004</v>
      </c>
      <c r="P66" s="5">
        <v>31609433.779999994</v>
      </c>
      <c r="Q66" s="5">
        <v>30860531.640000001</v>
      </c>
      <c r="R66" s="5">
        <v>30629288.059999999</v>
      </c>
      <c r="S66" s="5">
        <v>29955904.329999998</v>
      </c>
      <c r="T66" s="5">
        <v>30152936.919999998</v>
      </c>
      <c r="U66" s="5">
        <v>30258911.229999997</v>
      </c>
      <c r="V66" s="5">
        <v>30259858.919999991</v>
      </c>
      <c r="W66" s="5">
        <v>30094066.429999992</v>
      </c>
      <c r="X66" s="5">
        <v>30024283.389999997</v>
      </c>
      <c r="Y66" s="5">
        <v>29903604.590000004</v>
      </c>
      <c r="Z66" s="5">
        <v>29435755.379999995</v>
      </c>
      <c r="AA66" s="5">
        <v>28731525.59</v>
      </c>
      <c r="AB66" s="5">
        <v>24114729.450000007</v>
      </c>
      <c r="AC66" s="5">
        <v>24156526.080000006</v>
      </c>
      <c r="AD66" s="5">
        <v>24194826.190000001</v>
      </c>
      <c r="AE66" s="5">
        <v>25572270.310000002</v>
      </c>
      <c r="AF66" s="5">
        <v>25530616.600000001</v>
      </c>
      <c r="AG66" s="5">
        <v>25486906.140000001</v>
      </c>
      <c r="AH66" s="5">
        <v>25293994.510000002</v>
      </c>
      <c r="AI66" s="5">
        <v>25038604.290000003</v>
      </c>
      <c r="AJ66" s="5">
        <v>25270762.420000006</v>
      </c>
      <c r="AK66" s="5">
        <v>25451271.560000002</v>
      </c>
      <c r="AL66" s="5">
        <v>25559232.880000003</v>
      </c>
      <c r="AM66" s="5">
        <v>26183848.469999999</v>
      </c>
      <c r="AN66" s="5">
        <v>28606382.740000002</v>
      </c>
      <c r="AO66" s="5">
        <v>29194085.359999999</v>
      </c>
      <c r="AP66" s="5">
        <v>29356398.659999996</v>
      </c>
      <c r="AQ66" s="5">
        <v>28291836.959999997</v>
      </c>
      <c r="AR66" s="5">
        <v>28401560.889999993</v>
      </c>
      <c r="AS66" s="5">
        <v>29220994.589999996</v>
      </c>
      <c r="AT66" s="5">
        <v>29325160.749999996</v>
      </c>
      <c r="AU66" s="5">
        <v>29567154.659999996</v>
      </c>
      <c r="AV66" s="5">
        <v>29281541.929999996</v>
      </c>
      <c r="AW66" s="5">
        <v>28752607.75</v>
      </c>
      <c r="AX66" s="5">
        <v>28643377.849999998</v>
      </c>
      <c r="AY66" s="5">
        <v>28434308.91</v>
      </c>
      <c r="AZ66" s="5">
        <v>27769611.550000001</v>
      </c>
      <c r="BA66" s="5">
        <v>26742557.68</v>
      </c>
      <c r="BB66" s="5">
        <v>25795098.649999999</v>
      </c>
      <c r="BC66" s="5">
        <v>20515926.029999997</v>
      </c>
      <c r="BD66" s="5">
        <v>18138982.809999995</v>
      </c>
      <c r="BE66" s="5">
        <v>70626226.579999998</v>
      </c>
      <c r="BF66" s="5">
        <v>79999707.430000007</v>
      </c>
      <c r="BG66" s="5">
        <v>89679418.620000005</v>
      </c>
      <c r="BH66" s="5">
        <v>99158207.070000008</v>
      </c>
      <c r="BI66" s="5">
        <v>108983345.42000002</v>
      </c>
      <c r="BJ66" s="5">
        <v>119329687.15000001</v>
      </c>
      <c r="BK66" s="5">
        <v>130191382.06999998</v>
      </c>
      <c r="BL66" s="5">
        <v>144037013.47999999</v>
      </c>
      <c r="BM66" s="5">
        <v>155284481.72</v>
      </c>
      <c r="BN66" s="5">
        <v>165956629.88000003</v>
      </c>
      <c r="BO66" s="5">
        <v>182009850.17000002</v>
      </c>
      <c r="BP66" s="5">
        <v>194228284.51999998</v>
      </c>
      <c r="BQ66" s="5">
        <v>152750652.46000001</v>
      </c>
      <c r="BR66" s="5">
        <v>154958782.76000002</v>
      </c>
      <c r="BS66" s="5">
        <v>156844282.03</v>
      </c>
      <c r="BT66" s="5">
        <v>159830454.48000002</v>
      </c>
      <c r="BU66" s="5">
        <v>161969693.22999999</v>
      </c>
      <c r="BV66" s="5">
        <v>176539564.87</v>
      </c>
      <c r="BW66" s="5">
        <v>177679536.19000003</v>
      </c>
      <c r="BX66" s="5">
        <v>178493568.81</v>
      </c>
      <c r="BY66" s="5">
        <v>179122875.60000002</v>
      </c>
      <c r="BZ66" s="5">
        <v>179588889.23000002</v>
      </c>
      <c r="CA66" s="5">
        <v>181822919.44</v>
      </c>
      <c r="CB66" s="5">
        <v>182349287.25999999</v>
      </c>
      <c r="CC66" s="5">
        <v>182190577.15000001</v>
      </c>
      <c r="CD66" s="5">
        <v>181819193.80000004</v>
      </c>
      <c r="CE66" s="5">
        <v>181313909.57000002</v>
      </c>
      <c r="CF66" s="5">
        <v>179938746.34</v>
      </c>
      <c r="CG66" s="5">
        <v>178692365.81</v>
      </c>
      <c r="CH66" s="5">
        <v>166095089.13000003</v>
      </c>
      <c r="CI66" s="5">
        <v>165632099.96000001</v>
      </c>
      <c r="CJ66" s="5">
        <v>165764164.66999999</v>
      </c>
      <c r="CK66" s="5">
        <v>164756754.57999998</v>
      </c>
      <c r="CL66" s="5">
        <v>164279593.83000001</v>
      </c>
      <c r="CM66" s="5">
        <v>162689439.45999998</v>
      </c>
      <c r="CN66" s="5">
        <v>161030111.38</v>
      </c>
      <c r="CO66" s="5">
        <v>161906919.22999999</v>
      </c>
      <c r="CP66" s="5">
        <v>160994895.02000001</v>
      </c>
      <c r="CQ66" s="5">
        <v>159355844.31999999</v>
      </c>
      <c r="CR66" s="5">
        <v>158638825.72</v>
      </c>
      <c r="CS66" s="5">
        <v>158168423.91999999</v>
      </c>
      <c r="CT66" s="5">
        <v>156462175.28</v>
      </c>
      <c r="CU66" s="5">
        <v>154872930.08999997</v>
      </c>
      <c r="CV66" s="5">
        <v>153918926.89000002</v>
      </c>
    </row>
    <row r="67" spans="1:100" x14ac:dyDescent="0.3">
      <c r="A67" s="1">
        <v>1</v>
      </c>
      <c r="B67" s="1">
        <v>28</v>
      </c>
      <c r="C67" s="1" t="s">
        <v>52</v>
      </c>
      <c r="D67" s="5">
        <v>2276647.0799999996</v>
      </c>
      <c r="E67" s="5">
        <v>2469638.5499999998</v>
      </c>
      <c r="F67" s="5">
        <v>2429163.3499999996</v>
      </c>
      <c r="G67" s="5">
        <v>2376761.9499999997</v>
      </c>
      <c r="H67" s="5">
        <v>2317400.7999999998</v>
      </c>
      <c r="I67" s="5">
        <v>2252827.1699999995</v>
      </c>
      <c r="J67" s="5">
        <v>2174679.9399999995</v>
      </c>
      <c r="K67" s="5">
        <v>2134705.9899999998</v>
      </c>
      <c r="L67" s="5">
        <v>2089226.8999999997</v>
      </c>
      <c r="M67" s="5">
        <v>2124323.5099999998</v>
      </c>
      <c r="N67" s="5">
        <v>2152695.67</v>
      </c>
      <c r="O67" s="5">
        <v>2181955</v>
      </c>
      <c r="P67" s="5">
        <v>2237890.1800000002</v>
      </c>
      <c r="Q67" s="5">
        <v>2288877.1500000004</v>
      </c>
      <c r="R67" s="5">
        <v>2325480.62</v>
      </c>
      <c r="S67" s="5">
        <v>2408535.86</v>
      </c>
      <c r="T67" s="5">
        <v>2462412.71</v>
      </c>
      <c r="U67" s="5">
        <v>2528047.7400000007</v>
      </c>
      <c r="V67" s="5">
        <v>2650574.9</v>
      </c>
      <c r="W67" s="5">
        <v>2693969.5999999996</v>
      </c>
      <c r="X67" s="5">
        <v>2784920.4200000004</v>
      </c>
      <c r="Y67" s="5">
        <v>2837295.05</v>
      </c>
      <c r="Z67" s="5">
        <v>2828480.93</v>
      </c>
      <c r="AA67" s="5">
        <v>2899749.7300000004</v>
      </c>
      <c r="AB67" s="5">
        <v>2909835.0700000003</v>
      </c>
      <c r="AC67" s="5">
        <v>2917074.3699999996</v>
      </c>
      <c r="AD67" s="5">
        <v>2881391.46</v>
      </c>
      <c r="AE67" s="5">
        <v>2851948.07</v>
      </c>
      <c r="AF67" s="5">
        <v>2771263.0399999996</v>
      </c>
      <c r="AG67" s="5">
        <v>2678194.2200000002</v>
      </c>
      <c r="AH67" s="5">
        <v>2576552.06</v>
      </c>
      <c r="AI67" s="5">
        <v>2533400.0400000005</v>
      </c>
      <c r="AJ67" s="5">
        <v>2468299.71</v>
      </c>
      <c r="AK67" s="5">
        <v>2348920.4500000002</v>
      </c>
      <c r="AL67" s="5">
        <v>2234686.4299999997</v>
      </c>
      <c r="AM67" s="5">
        <v>2098930.7999999998</v>
      </c>
      <c r="AN67" s="5">
        <v>1994988.6300000001</v>
      </c>
      <c r="AO67" s="5">
        <v>1909067.26</v>
      </c>
      <c r="AP67" s="5">
        <v>1827445.17</v>
      </c>
      <c r="AQ67" s="5">
        <v>1699016.5799999998</v>
      </c>
      <c r="AR67" s="5">
        <v>1611243.25</v>
      </c>
      <c r="AS67" s="5">
        <v>1621266.86</v>
      </c>
      <c r="AT67" s="5">
        <v>1402490.52</v>
      </c>
      <c r="AU67" s="5">
        <v>1294678.4099999999</v>
      </c>
      <c r="AV67" s="5">
        <v>1133453.1299999994</v>
      </c>
      <c r="AW67" s="5">
        <v>1054129.82</v>
      </c>
      <c r="AX67" s="5">
        <v>1001109.9100000001</v>
      </c>
      <c r="AY67" s="5">
        <v>987147.1</v>
      </c>
      <c r="AZ67" s="5">
        <v>907572.14000000036</v>
      </c>
      <c r="BA67" s="5">
        <v>819428.77</v>
      </c>
      <c r="BB67" s="5">
        <v>781671.48</v>
      </c>
      <c r="BC67" s="5">
        <v>711290.25</v>
      </c>
      <c r="BD67" s="5">
        <v>718753.73000000021</v>
      </c>
      <c r="BE67" s="5">
        <v>589592.87000000023</v>
      </c>
      <c r="BF67" s="5">
        <v>678760.08000000007</v>
      </c>
      <c r="BG67" s="5">
        <v>696140.82000000018</v>
      </c>
      <c r="BH67" s="5">
        <v>716641.98</v>
      </c>
      <c r="BI67" s="5">
        <v>720378.92000000016</v>
      </c>
      <c r="BJ67" s="5">
        <v>725015.39000000025</v>
      </c>
      <c r="BK67" s="5">
        <v>675735.37000000023</v>
      </c>
      <c r="BL67" s="5">
        <v>703070.02000000014</v>
      </c>
      <c r="BM67" s="5">
        <v>702976.12000000011</v>
      </c>
      <c r="BN67" s="5">
        <v>703878.10000000009</v>
      </c>
      <c r="BO67" s="5">
        <v>714752.55</v>
      </c>
      <c r="BP67" s="5">
        <v>672063.96</v>
      </c>
      <c r="BQ67" s="5">
        <v>679408.32000000018</v>
      </c>
      <c r="BR67" s="5">
        <v>638784.77</v>
      </c>
      <c r="BS67" s="5">
        <v>605903.43000000017</v>
      </c>
      <c r="BT67" s="5">
        <v>591169.39</v>
      </c>
      <c r="BU67" s="5">
        <v>588209.81000000006</v>
      </c>
      <c r="BV67" s="5">
        <v>591818.84999999986</v>
      </c>
      <c r="BW67" s="5">
        <v>663896.56000000006</v>
      </c>
      <c r="BX67" s="5">
        <v>684832.26</v>
      </c>
      <c r="BY67" s="5">
        <v>692927.87</v>
      </c>
      <c r="BZ67" s="5">
        <v>708143.14999999979</v>
      </c>
      <c r="CA67" s="5">
        <v>733317.45999999985</v>
      </c>
      <c r="CB67" s="5">
        <v>770573.19</v>
      </c>
      <c r="CC67" s="5">
        <v>774891.3899999999</v>
      </c>
      <c r="CD67" s="5">
        <v>799247.2799999998</v>
      </c>
      <c r="CE67" s="5">
        <v>845544.89999999967</v>
      </c>
      <c r="CF67" s="5">
        <v>870760.92999999982</v>
      </c>
      <c r="CG67" s="5">
        <v>895632.84</v>
      </c>
      <c r="CH67" s="5">
        <v>936757.42999999982</v>
      </c>
      <c r="CI67" s="5">
        <v>1112416.76</v>
      </c>
      <c r="CJ67" s="5">
        <v>1142397.43</v>
      </c>
      <c r="CK67" s="5">
        <v>1180841.73</v>
      </c>
      <c r="CL67" s="5">
        <v>1192827.9100000001</v>
      </c>
      <c r="CM67" s="5">
        <v>1180905.0599999998</v>
      </c>
      <c r="CN67" s="5">
        <v>1199134.5099999998</v>
      </c>
      <c r="CO67" s="5">
        <v>1183372.9300000002</v>
      </c>
      <c r="CP67" s="5">
        <v>1226874.5100000002</v>
      </c>
      <c r="CQ67" s="5">
        <v>1198419.3799999999</v>
      </c>
      <c r="CR67" s="5">
        <v>1195963.6100000001</v>
      </c>
      <c r="CS67" s="5">
        <v>1193911.75</v>
      </c>
      <c r="CT67" s="5">
        <v>1162106.99</v>
      </c>
      <c r="CU67" s="5">
        <v>903338.13000000012</v>
      </c>
      <c r="CV67" s="5">
        <v>848474.87000000011</v>
      </c>
    </row>
    <row r="68" spans="1:100" x14ac:dyDescent="0.3">
      <c r="A68" s="1">
        <v>1</v>
      </c>
      <c r="B68" s="1">
        <v>15</v>
      </c>
      <c r="C68" s="1" t="s">
        <v>53</v>
      </c>
      <c r="D68" s="5">
        <v>29933929.18</v>
      </c>
      <c r="E68" s="5">
        <v>24385810.219999999</v>
      </c>
      <c r="F68" s="5">
        <v>25386321.300000001</v>
      </c>
      <c r="G68" s="5">
        <v>26550626.350000001</v>
      </c>
      <c r="H68" s="5">
        <v>27554678.040000003</v>
      </c>
      <c r="I68" s="5">
        <v>28782042.950000003</v>
      </c>
      <c r="J68" s="5">
        <v>29880894.789999999</v>
      </c>
      <c r="K68" s="5">
        <v>30813055.149999999</v>
      </c>
      <c r="L68" s="5">
        <v>31772693.939999998</v>
      </c>
      <c r="M68" s="5">
        <v>32331383.780000001</v>
      </c>
      <c r="N68" s="5">
        <v>33038312.48</v>
      </c>
      <c r="O68" s="5">
        <v>33019122.989999995</v>
      </c>
      <c r="P68" s="5">
        <v>89861339.439999998</v>
      </c>
      <c r="Q68" s="5">
        <v>94154898.190000013</v>
      </c>
      <c r="R68" s="5">
        <v>98676231.390000001</v>
      </c>
      <c r="S68" s="5">
        <v>103288885.53</v>
      </c>
      <c r="T68" s="5">
        <v>107699774.95000002</v>
      </c>
      <c r="U68" s="5">
        <v>111796313.09999999</v>
      </c>
      <c r="V68" s="5">
        <v>115456728.98</v>
      </c>
      <c r="W68" s="5">
        <v>119536457.02999999</v>
      </c>
      <c r="X68" s="5">
        <v>123361697.92999999</v>
      </c>
      <c r="Y68" s="5">
        <v>126930493.56</v>
      </c>
      <c r="Z68" s="5">
        <v>130747817.66</v>
      </c>
      <c r="AA68" s="5">
        <v>134392350.22</v>
      </c>
      <c r="AB68" s="5">
        <v>82452425.159999996</v>
      </c>
      <c r="AC68" s="5">
        <v>81890505.680000007</v>
      </c>
      <c r="AD68" s="5">
        <v>81336363.310000017</v>
      </c>
      <c r="AE68" s="5">
        <v>81043811.240000024</v>
      </c>
      <c r="AF68" s="5">
        <v>81039892.220000014</v>
      </c>
      <c r="AG68" s="5">
        <v>81571833.430000022</v>
      </c>
      <c r="AH68" s="5">
        <v>81730550.540000007</v>
      </c>
      <c r="AI68" s="5">
        <v>81226175.080000013</v>
      </c>
      <c r="AJ68" s="5">
        <v>81651976.150000006</v>
      </c>
      <c r="AK68" s="5">
        <v>82336698.090000004</v>
      </c>
      <c r="AL68" s="5">
        <v>83560641.150000021</v>
      </c>
      <c r="AM68" s="5">
        <v>88545158.159999996</v>
      </c>
      <c r="AN68" s="5">
        <v>88156778.060000002</v>
      </c>
      <c r="AO68" s="5">
        <v>87346074.160000011</v>
      </c>
      <c r="AP68" s="5">
        <v>86191289.320000008</v>
      </c>
      <c r="AQ68" s="5">
        <v>88461978.310000017</v>
      </c>
      <c r="AR68" s="5">
        <v>86576964.770000011</v>
      </c>
      <c r="AS68" s="5">
        <v>84709856.539999992</v>
      </c>
      <c r="AT68" s="5">
        <v>85441583.489999995</v>
      </c>
      <c r="AU68" s="5">
        <v>84627096.510000005</v>
      </c>
      <c r="AV68" s="5">
        <v>84621242.270000011</v>
      </c>
      <c r="AW68" s="5">
        <v>85850314.950000018</v>
      </c>
      <c r="AX68" s="5">
        <v>86287856.729999989</v>
      </c>
      <c r="AY68" s="5">
        <v>84118290.320000008</v>
      </c>
      <c r="AZ68" s="5">
        <v>83831886.769999996</v>
      </c>
      <c r="BA68" s="5">
        <v>85848442.299999997</v>
      </c>
      <c r="BB68" s="5">
        <v>87994217.790000007</v>
      </c>
      <c r="BC68" s="5">
        <v>86540984.719999999</v>
      </c>
      <c r="BD68" s="5">
        <v>90847267.689999998</v>
      </c>
      <c r="BE68" s="5">
        <v>93967495.190000013</v>
      </c>
      <c r="BF68" s="5">
        <v>95585520.550000012</v>
      </c>
      <c r="BG68" s="5">
        <v>99730256.260000005</v>
      </c>
      <c r="BH68" s="5">
        <v>102062337.77000003</v>
      </c>
      <c r="BI68" s="5">
        <v>103014938.35000001</v>
      </c>
      <c r="BJ68" s="5">
        <v>104195935.26000001</v>
      </c>
      <c r="BK68" s="5">
        <v>104424412.56999999</v>
      </c>
      <c r="BL68" s="5">
        <v>109088565.23</v>
      </c>
      <c r="BM68" s="5">
        <v>110075402.35000001</v>
      </c>
      <c r="BN68" s="5">
        <v>110758158.23999998</v>
      </c>
      <c r="BO68" s="5">
        <v>111804755.65000001</v>
      </c>
      <c r="BP68" s="5">
        <v>111492903.04000001</v>
      </c>
      <c r="BQ68" s="5">
        <v>111917169.72999999</v>
      </c>
      <c r="BR68" s="5">
        <v>113199897.08000001</v>
      </c>
      <c r="BS68" s="5">
        <v>112017795.64999999</v>
      </c>
      <c r="BT68" s="5">
        <v>110741818.12999998</v>
      </c>
      <c r="BU68" s="5">
        <v>109672625.19</v>
      </c>
      <c r="BV68" s="5">
        <v>108433930.70999999</v>
      </c>
      <c r="BW68" s="5">
        <v>107351624.86</v>
      </c>
      <c r="BX68" s="5">
        <v>108893015.17999998</v>
      </c>
      <c r="BY68" s="5">
        <v>108755006.68000001</v>
      </c>
      <c r="BZ68" s="5">
        <v>108263942.92999999</v>
      </c>
      <c r="CA68" s="5">
        <v>107608216.89</v>
      </c>
      <c r="CB68" s="5">
        <v>106997809.19</v>
      </c>
      <c r="CC68" s="5">
        <v>109420128.20999999</v>
      </c>
      <c r="CD68" s="5">
        <v>106805026.75999998</v>
      </c>
      <c r="CE68" s="5">
        <v>106306587.84</v>
      </c>
      <c r="CF68" s="5">
        <v>106137022.53999999</v>
      </c>
      <c r="CG68" s="5">
        <v>107270711.45000002</v>
      </c>
      <c r="CH68" s="5">
        <v>107844048.69</v>
      </c>
      <c r="CI68" s="5">
        <v>107487938.69000001</v>
      </c>
      <c r="CJ68" s="5">
        <v>103450756.49999999</v>
      </c>
      <c r="CK68" s="5">
        <v>103901593.31999998</v>
      </c>
      <c r="CL68" s="5">
        <v>104866558.22000001</v>
      </c>
      <c r="CM68" s="5">
        <v>105412553.19</v>
      </c>
      <c r="CN68" s="5">
        <v>105641509.13999999</v>
      </c>
      <c r="CO68" s="5">
        <v>103054864.79000001</v>
      </c>
      <c r="CP68" s="5">
        <v>104164775.41000001</v>
      </c>
      <c r="CQ68" s="5">
        <v>104817912.75</v>
      </c>
      <c r="CR68" s="5">
        <v>106078907.39999999</v>
      </c>
      <c r="CS68" s="5">
        <v>105171580.81999998</v>
      </c>
      <c r="CT68" s="5">
        <v>105077268.8</v>
      </c>
      <c r="CU68" s="5">
        <v>105669515.34</v>
      </c>
      <c r="CV68" s="5">
        <v>105129444.76000001</v>
      </c>
    </row>
    <row r="69" spans="1:100" x14ac:dyDescent="0.3">
      <c r="A69" s="1">
        <v>1</v>
      </c>
      <c r="B69" s="1">
        <v>25</v>
      </c>
      <c r="C69" s="1" t="s">
        <v>54</v>
      </c>
      <c r="D69" s="5">
        <v>30708978.569999997</v>
      </c>
      <c r="E69" s="5">
        <v>29263802.130000003</v>
      </c>
      <c r="F69" s="5">
        <v>29716758.280000001</v>
      </c>
      <c r="G69" s="5">
        <v>30254883.34</v>
      </c>
      <c r="H69" s="5">
        <v>30687598.249999996</v>
      </c>
      <c r="I69" s="5">
        <v>31132092.749999996</v>
      </c>
      <c r="J69" s="5">
        <v>31635381.09</v>
      </c>
      <c r="K69" s="5">
        <v>32134265.480000004</v>
      </c>
      <c r="L69" s="5">
        <v>32599820.349999998</v>
      </c>
      <c r="M69" s="5">
        <v>32903194.710000001</v>
      </c>
      <c r="N69" s="5">
        <v>33415963.559999999</v>
      </c>
      <c r="O69" s="5">
        <v>34119672.229999997</v>
      </c>
      <c r="P69" s="5">
        <v>35235850.439999998</v>
      </c>
      <c r="Q69" s="5">
        <v>35277446.82</v>
      </c>
      <c r="R69" s="5">
        <v>35404981.549999997</v>
      </c>
      <c r="S69" s="5">
        <v>35566156.519999996</v>
      </c>
      <c r="T69" s="5">
        <v>35807580.390000001</v>
      </c>
      <c r="U69" s="5">
        <v>35905285.879999995</v>
      </c>
      <c r="V69" s="5">
        <v>36083057.32</v>
      </c>
      <c r="W69" s="5">
        <v>36212030.189999998</v>
      </c>
      <c r="X69" s="5">
        <v>36487141.649999991</v>
      </c>
      <c r="Y69" s="5">
        <v>36812709.579999998</v>
      </c>
      <c r="Z69" s="5">
        <v>37160195.790000007</v>
      </c>
      <c r="AA69" s="5">
        <v>37142485.289999999</v>
      </c>
      <c r="AB69" s="5">
        <v>36836264.789999999</v>
      </c>
      <c r="AC69" s="5">
        <v>37263329.039999999</v>
      </c>
      <c r="AD69" s="5">
        <v>37538309.599999994</v>
      </c>
      <c r="AE69" s="5">
        <v>38137121.780000001</v>
      </c>
      <c r="AF69" s="5">
        <v>38502966.649999999</v>
      </c>
      <c r="AG69" s="5">
        <v>38877069.229999997</v>
      </c>
      <c r="AH69" s="5">
        <v>39307962.509999998</v>
      </c>
      <c r="AI69" s="5">
        <v>39762359.559999995</v>
      </c>
      <c r="AJ69" s="5">
        <v>39965549.120000005</v>
      </c>
      <c r="AK69" s="5">
        <v>40200674.5</v>
      </c>
      <c r="AL69" s="5">
        <v>40326749.980000004</v>
      </c>
      <c r="AM69" s="5">
        <v>40380402.170000002</v>
      </c>
      <c r="AN69" s="5">
        <v>40133798.839999996</v>
      </c>
      <c r="AO69" s="5">
        <v>39886527.880000003</v>
      </c>
      <c r="AP69" s="5">
        <v>39726861.25</v>
      </c>
      <c r="AQ69" s="5">
        <v>39391382</v>
      </c>
      <c r="AR69" s="5">
        <v>38943789.840000004</v>
      </c>
      <c r="AS69" s="5">
        <v>38728697.82</v>
      </c>
      <c r="AT69" s="5">
        <v>38171766.480000004</v>
      </c>
      <c r="AU69" s="5">
        <v>37738111.590000004</v>
      </c>
      <c r="AV69" s="5">
        <v>37349847.539999992</v>
      </c>
      <c r="AW69" s="5">
        <v>36777497</v>
      </c>
      <c r="AX69" s="5">
        <v>36209111.959999993</v>
      </c>
      <c r="AY69" s="5">
        <v>35928798.270000003</v>
      </c>
      <c r="AZ69" s="5">
        <v>36039441.910000004</v>
      </c>
      <c r="BA69" s="5">
        <v>35800056.449999996</v>
      </c>
      <c r="BB69" s="5">
        <v>35661275.759999998</v>
      </c>
      <c r="BC69" s="5">
        <v>35455866.509999998</v>
      </c>
      <c r="BD69" s="5">
        <v>35447674.18</v>
      </c>
      <c r="BE69" s="5">
        <v>35411485.220000006</v>
      </c>
      <c r="BF69" s="5">
        <v>35633463.849999994</v>
      </c>
      <c r="BG69" s="5">
        <v>35653273.390000001</v>
      </c>
      <c r="BH69" s="5">
        <v>35744982.299999997</v>
      </c>
      <c r="BI69" s="5">
        <v>35835593.379999995</v>
      </c>
      <c r="BJ69" s="5">
        <v>35869075.600000001</v>
      </c>
      <c r="BK69" s="5">
        <v>35997491.489999995</v>
      </c>
      <c r="BL69" s="5">
        <v>35857836.830000006</v>
      </c>
      <c r="BM69" s="5">
        <v>35955022</v>
      </c>
      <c r="BN69" s="5">
        <v>35848597.989999995</v>
      </c>
      <c r="BO69" s="5">
        <v>35662708.140000001</v>
      </c>
      <c r="BP69" s="5">
        <v>35486755.399999999</v>
      </c>
      <c r="BQ69" s="5">
        <v>35250828.280000001</v>
      </c>
      <c r="BR69" s="5">
        <v>35079557.430000007</v>
      </c>
      <c r="BS69" s="5">
        <v>34897790.210000001</v>
      </c>
      <c r="BT69" s="5">
        <v>34648624.980000004</v>
      </c>
      <c r="BU69" s="5">
        <v>34420435.75</v>
      </c>
      <c r="BV69" s="5">
        <v>34425262.000000007</v>
      </c>
      <c r="BW69" s="5">
        <v>34204673.109999999</v>
      </c>
      <c r="BX69" s="5">
        <v>34028073.020000003</v>
      </c>
      <c r="BY69" s="5">
        <v>33649358.969999999</v>
      </c>
      <c r="BZ69" s="5">
        <v>33676013.890000001</v>
      </c>
      <c r="CA69" s="5">
        <v>33696674.880000003</v>
      </c>
      <c r="CB69" s="5">
        <v>33579746.43</v>
      </c>
      <c r="CC69" s="5">
        <v>33436807.379999999</v>
      </c>
      <c r="CD69" s="5">
        <v>33088626.649999995</v>
      </c>
      <c r="CE69" s="5">
        <v>32832210.739999995</v>
      </c>
      <c r="CF69" s="5">
        <v>32842183.120000008</v>
      </c>
      <c r="CG69" s="5">
        <v>33015906.310000002</v>
      </c>
      <c r="CH69" s="5">
        <v>32885704.929999996</v>
      </c>
      <c r="CI69" s="5">
        <v>32872146.349999994</v>
      </c>
      <c r="CJ69" s="5">
        <v>32904738.579999998</v>
      </c>
      <c r="CK69" s="5">
        <v>33107795.619999997</v>
      </c>
      <c r="CL69" s="5">
        <v>33199390.550000004</v>
      </c>
      <c r="CM69" s="5">
        <v>33277807.240000002</v>
      </c>
      <c r="CN69" s="5">
        <v>33418889.220000003</v>
      </c>
      <c r="CO69" s="5">
        <v>33656239.030000001</v>
      </c>
      <c r="CP69" s="5">
        <v>34095918.400000006</v>
      </c>
      <c r="CQ69" s="5">
        <v>34416714.889999993</v>
      </c>
      <c r="CR69" s="5">
        <v>34421650.140000001</v>
      </c>
      <c r="CS69" s="5">
        <v>34320877.549999997</v>
      </c>
      <c r="CT69" s="5">
        <v>34468938.029999994</v>
      </c>
      <c r="CU69" s="5">
        <v>34489995.539999999</v>
      </c>
      <c r="CV69" s="5">
        <v>34653207.579999991</v>
      </c>
    </row>
    <row r="70" spans="1:100" x14ac:dyDescent="0.3">
      <c r="A70" s="1">
        <v>2</v>
      </c>
      <c r="B70" s="1">
        <v>8</v>
      </c>
      <c r="C70" s="1" t="s">
        <v>55</v>
      </c>
      <c r="D70" s="5">
        <v>64159163.889999993</v>
      </c>
      <c r="E70" s="5">
        <v>59942045.949999996</v>
      </c>
      <c r="F70" s="5">
        <v>61766017.57</v>
      </c>
      <c r="G70" s="5">
        <v>62658957.120000005</v>
      </c>
      <c r="H70" s="5">
        <v>63444580.039999999</v>
      </c>
      <c r="I70" s="5">
        <v>64357701.280000001</v>
      </c>
      <c r="J70" s="5">
        <v>65185830.639999986</v>
      </c>
      <c r="K70" s="5">
        <v>66082414.75</v>
      </c>
      <c r="L70" s="5">
        <v>66689636.179999992</v>
      </c>
      <c r="M70" s="5">
        <v>67478104.049999997</v>
      </c>
      <c r="N70" s="5">
        <v>67849681.549999982</v>
      </c>
      <c r="O70" s="5">
        <v>67990058.650000006</v>
      </c>
      <c r="P70" s="5">
        <v>68199125.340000004</v>
      </c>
      <c r="Q70" s="5">
        <v>68959480.820000008</v>
      </c>
      <c r="R70" s="5">
        <v>69058312.670000017</v>
      </c>
      <c r="S70" s="5">
        <v>69445502.270000011</v>
      </c>
      <c r="T70" s="5">
        <v>70304369.220000014</v>
      </c>
      <c r="U70" s="5">
        <v>70797112.280000001</v>
      </c>
      <c r="V70" s="5">
        <v>70691642.010000005</v>
      </c>
      <c r="W70" s="5">
        <v>71291633.360000014</v>
      </c>
      <c r="X70" s="5">
        <v>72220180.850000009</v>
      </c>
      <c r="Y70" s="5">
        <v>73069688.910000011</v>
      </c>
      <c r="Z70" s="5">
        <v>73667240.370000005</v>
      </c>
      <c r="AA70" s="5">
        <v>74949701.230000004</v>
      </c>
      <c r="AB70" s="5">
        <v>74515180.370000005</v>
      </c>
      <c r="AC70" s="5">
        <v>74250320.470000014</v>
      </c>
      <c r="AD70" s="5">
        <v>75212999.730000004</v>
      </c>
      <c r="AE70" s="5">
        <v>75313521.86999999</v>
      </c>
      <c r="AF70" s="5">
        <v>75137356.459999993</v>
      </c>
      <c r="AG70" s="5">
        <v>75159328.510000005</v>
      </c>
      <c r="AH70" s="5">
        <v>75225907.430000007</v>
      </c>
      <c r="AI70" s="5">
        <v>74656303.469999999</v>
      </c>
      <c r="AJ70" s="5">
        <v>73617221.25</v>
      </c>
      <c r="AK70" s="5">
        <v>71572604.510000005</v>
      </c>
      <c r="AL70" s="5">
        <v>70943891.710000008</v>
      </c>
      <c r="AM70" s="5">
        <v>69060111.460000023</v>
      </c>
      <c r="AN70" s="5">
        <v>68383438.88000001</v>
      </c>
      <c r="AO70" s="5">
        <v>68813103.790000007</v>
      </c>
      <c r="AP70" s="5">
        <v>67673621.150000006</v>
      </c>
      <c r="AQ70" s="5">
        <v>67257799.730000004</v>
      </c>
      <c r="AR70" s="5">
        <v>66685839.560000002</v>
      </c>
      <c r="AS70" s="5">
        <v>65602193.860000007</v>
      </c>
      <c r="AT70" s="5">
        <v>65332237.530000016</v>
      </c>
      <c r="AU70" s="5">
        <v>65179925.440000013</v>
      </c>
      <c r="AV70" s="5">
        <v>65427925.340000004</v>
      </c>
      <c r="AW70" s="5">
        <v>65891079.350000001</v>
      </c>
      <c r="AX70" s="5">
        <v>66370860.419999994</v>
      </c>
      <c r="AY70" s="5">
        <v>67127729.950000018</v>
      </c>
      <c r="AZ70" s="5">
        <v>68160017.560000002</v>
      </c>
      <c r="BA70" s="5">
        <v>67969824.510000005</v>
      </c>
      <c r="BB70" s="5">
        <v>68198675.370000005</v>
      </c>
      <c r="BC70" s="5">
        <v>68516214.070000008</v>
      </c>
      <c r="BD70" s="5">
        <v>71782508.040000007</v>
      </c>
      <c r="BE70" s="5">
        <v>72727931.430000007</v>
      </c>
      <c r="BF70" s="5">
        <v>73488055.00999999</v>
      </c>
      <c r="BG70" s="5">
        <v>74454585.089999989</v>
      </c>
      <c r="BH70" s="5">
        <v>75131367.620000005</v>
      </c>
      <c r="BI70" s="5">
        <v>75813177.929999992</v>
      </c>
      <c r="BJ70" s="5">
        <v>75859288.030000031</v>
      </c>
      <c r="BK70" s="5">
        <v>75950354.360000014</v>
      </c>
      <c r="BL70" s="5">
        <v>76356390.599999994</v>
      </c>
      <c r="BM70" s="5">
        <v>76383763.549999997</v>
      </c>
      <c r="BN70" s="5">
        <v>76744203.74000001</v>
      </c>
      <c r="BO70" s="5">
        <v>78434573.110000014</v>
      </c>
      <c r="BP70" s="5">
        <v>75987786.600000009</v>
      </c>
      <c r="BQ70" s="5">
        <v>75494260.040000007</v>
      </c>
      <c r="BR70" s="5">
        <v>75581156.270000026</v>
      </c>
      <c r="BS70" s="5">
        <v>75112201.709999993</v>
      </c>
      <c r="BT70" s="5">
        <v>74744302.179999977</v>
      </c>
      <c r="BU70" s="5">
        <v>74320466.699999988</v>
      </c>
      <c r="BV70" s="5">
        <v>74385586.889999971</v>
      </c>
      <c r="BW70" s="5">
        <v>74446835.060000017</v>
      </c>
      <c r="BX70" s="5">
        <v>73524691.710000008</v>
      </c>
      <c r="BY70" s="5">
        <v>73049263.179999992</v>
      </c>
      <c r="BZ70" s="5">
        <v>72555619.519999996</v>
      </c>
      <c r="CA70" s="5">
        <v>70406558.900000006</v>
      </c>
      <c r="CB70" s="5">
        <v>69785812.189999998</v>
      </c>
      <c r="CC70" s="5">
        <v>69995636.030000001</v>
      </c>
      <c r="CD70" s="5">
        <v>69495522.559999987</v>
      </c>
      <c r="CE70" s="5">
        <v>69401320.73999998</v>
      </c>
      <c r="CF70" s="5">
        <v>69440338.049999997</v>
      </c>
      <c r="CG70" s="5">
        <v>69786924.010000005</v>
      </c>
      <c r="CH70" s="5">
        <v>69802926.830000013</v>
      </c>
      <c r="CI70" s="5">
        <v>69527024.399999991</v>
      </c>
      <c r="CJ70" s="5">
        <v>70610109.090000004</v>
      </c>
      <c r="CK70" s="5">
        <v>71388930.329999998</v>
      </c>
      <c r="CL70" s="5">
        <v>72173938.450000003</v>
      </c>
      <c r="CM70" s="5">
        <v>73765780.510000005</v>
      </c>
      <c r="CN70" s="5">
        <v>74649842.519999981</v>
      </c>
      <c r="CO70" s="5">
        <v>74810722.989999995</v>
      </c>
      <c r="CP70" s="5">
        <v>75745032.86999999</v>
      </c>
      <c r="CQ70" s="5">
        <v>76487352.859999999</v>
      </c>
      <c r="CR70" s="5">
        <v>76995026.439999983</v>
      </c>
      <c r="CS70" s="5">
        <v>77081374.590000004</v>
      </c>
      <c r="CT70" s="5">
        <v>77790899.270000011</v>
      </c>
      <c r="CU70" s="5">
        <v>78681929.209999993</v>
      </c>
      <c r="CV70" s="5">
        <v>78874222.940000013</v>
      </c>
    </row>
    <row r="71" spans="1:100" x14ac:dyDescent="0.3">
      <c r="A71" s="1">
        <v>2</v>
      </c>
      <c r="B71" s="1">
        <v>22</v>
      </c>
      <c r="C71" s="1" t="s">
        <v>56</v>
      </c>
      <c r="D71" s="5">
        <v>8946469.0199999977</v>
      </c>
      <c r="E71" s="5">
        <v>9334753.2499999981</v>
      </c>
      <c r="F71" s="5">
        <v>9313616.5499999989</v>
      </c>
      <c r="G71" s="5">
        <v>9771814.5799999982</v>
      </c>
      <c r="H71" s="5">
        <v>9635919.3900000006</v>
      </c>
      <c r="I71" s="5">
        <v>9706684.6799999997</v>
      </c>
      <c r="J71" s="5">
        <v>9887348.3000000007</v>
      </c>
      <c r="K71" s="5">
        <v>9976638.3199999984</v>
      </c>
      <c r="L71" s="5">
        <v>10089570.410000002</v>
      </c>
      <c r="M71" s="5">
        <v>10092225.370000003</v>
      </c>
      <c r="N71" s="5">
        <v>10061529.989999998</v>
      </c>
      <c r="O71" s="5">
        <v>10108764.440000001</v>
      </c>
      <c r="P71" s="5">
        <v>10266606.83</v>
      </c>
      <c r="Q71" s="5">
        <v>10257074.990000002</v>
      </c>
      <c r="R71" s="5">
        <v>10403510.799999999</v>
      </c>
      <c r="S71" s="5">
        <v>10623298.84</v>
      </c>
      <c r="T71" s="5">
        <v>10841148.939999999</v>
      </c>
      <c r="U71" s="5">
        <v>11031699.98</v>
      </c>
      <c r="V71" s="5">
        <v>11020366.889999999</v>
      </c>
      <c r="W71" s="5">
        <v>11254630.59</v>
      </c>
      <c r="X71" s="5">
        <v>11552288.169999998</v>
      </c>
      <c r="Y71" s="5">
        <v>11903822.92</v>
      </c>
      <c r="Z71" s="5">
        <v>12433481.68</v>
      </c>
      <c r="AA71" s="5">
        <v>12698588.299999999</v>
      </c>
      <c r="AB71" s="5">
        <v>11245111.389999999</v>
      </c>
      <c r="AC71" s="5">
        <v>11437788.429999998</v>
      </c>
      <c r="AD71" s="5">
        <v>11608728.33</v>
      </c>
      <c r="AE71" s="5">
        <v>11653060.26</v>
      </c>
      <c r="AF71" s="5">
        <v>11703494.059999999</v>
      </c>
      <c r="AG71" s="5">
        <v>11925924.179999998</v>
      </c>
      <c r="AH71" s="5">
        <v>12034377.309999999</v>
      </c>
      <c r="AI71" s="5">
        <v>12082679.299999999</v>
      </c>
      <c r="AJ71" s="5">
        <v>12043555.25</v>
      </c>
      <c r="AK71" s="5">
        <v>11959436.870000001</v>
      </c>
      <c r="AL71" s="5">
        <v>11662207.949999999</v>
      </c>
      <c r="AM71" s="5">
        <v>11574966.039999999</v>
      </c>
      <c r="AN71" s="5">
        <v>13202070.449999999</v>
      </c>
      <c r="AO71" s="5">
        <v>13391855.989999998</v>
      </c>
      <c r="AP71" s="5">
        <v>13348472.57</v>
      </c>
      <c r="AQ71" s="5">
        <v>13380325.950000001</v>
      </c>
      <c r="AR71" s="5">
        <v>13335844.74</v>
      </c>
      <c r="AS71" s="5">
        <v>13372546.829999998</v>
      </c>
      <c r="AT71" s="5">
        <v>13665187.740000002</v>
      </c>
      <c r="AU71" s="5">
        <v>13825469.919999998</v>
      </c>
      <c r="AV71" s="5">
        <v>14081028.450000001</v>
      </c>
      <c r="AW71" s="5">
        <v>14505241.890000001</v>
      </c>
      <c r="AX71" s="5">
        <v>14853376.899999999</v>
      </c>
      <c r="AY71" s="5">
        <v>15178237.58</v>
      </c>
      <c r="AZ71" s="5">
        <v>16317465.260000002</v>
      </c>
      <c r="BA71" s="5">
        <v>16310526.020000001</v>
      </c>
      <c r="BB71" s="5">
        <v>16482529.980000002</v>
      </c>
      <c r="BC71" s="5">
        <v>16678016.540000003</v>
      </c>
      <c r="BD71" s="5">
        <v>16732239.080000002</v>
      </c>
      <c r="BE71" s="5">
        <v>16554187.170000002</v>
      </c>
      <c r="BF71" s="5">
        <v>16533548.140000001</v>
      </c>
      <c r="BG71" s="5">
        <v>16518585.480000002</v>
      </c>
      <c r="BH71" s="5">
        <v>16575779.209999999</v>
      </c>
      <c r="BI71" s="5">
        <v>16451752.050000003</v>
      </c>
      <c r="BJ71" s="5">
        <v>16464674.870000001</v>
      </c>
      <c r="BK71" s="5">
        <v>16649506.040000001</v>
      </c>
      <c r="BL71" s="5">
        <v>15854757.5</v>
      </c>
      <c r="BM71" s="5">
        <v>16015129.719999999</v>
      </c>
      <c r="BN71" s="5">
        <v>16290642.840000002</v>
      </c>
      <c r="BO71" s="5">
        <v>16531842.159999998</v>
      </c>
      <c r="BP71" s="5">
        <v>16951936.419999998</v>
      </c>
      <c r="BQ71" s="5">
        <v>17370470.32</v>
      </c>
      <c r="BR71" s="5">
        <v>17593214.530000001</v>
      </c>
      <c r="BS71" s="5">
        <v>17843176.969999999</v>
      </c>
      <c r="BT71" s="5">
        <v>18077512.329999998</v>
      </c>
      <c r="BU71" s="5">
        <v>18301927.499999993</v>
      </c>
      <c r="BV71" s="5">
        <v>18590609.27</v>
      </c>
      <c r="BW71" s="5">
        <v>18754948.899999999</v>
      </c>
      <c r="BX71" s="5">
        <v>19227252.549999997</v>
      </c>
      <c r="BY71" s="5">
        <v>19373386.290000003</v>
      </c>
      <c r="BZ71" s="5">
        <v>19483703.879999999</v>
      </c>
      <c r="CA71" s="5">
        <v>19575756.25</v>
      </c>
      <c r="CB71" s="5">
        <v>19612697.380000003</v>
      </c>
      <c r="CC71" s="5">
        <v>19767768.630000003</v>
      </c>
      <c r="CD71" s="5">
        <v>19906594.710000001</v>
      </c>
      <c r="CE71" s="5">
        <v>19992292.480000004</v>
      </c>
      <c r="CF71" s="5">
        <v>20034074.990000002</v>
      </c>
      <c r="CG71" s="5">
        <v>20278264.650000006</v>
      </c>
      <c r="CH71" s="5">
        <v>20132490.240000002</v>
      </c>
      <c r="CI71" s="5">
        <v>20138337.649999999</v>
      </c>
      <c r="CJ71" s="5">
        <v>19631021.949999999</v>
      </c>
      <c r="CK71" s="5">
        <v>19713961.400000002</v>
      </c>
      <c r="CL71" s="5">
        <v>19717780.040000003</v>
      </c>
      <c r="CM71" s="5">
        <v>19749675.010000002</v>
      </c>
      <c r="CN71" s="5">
        <v>19912646.919999998</v>
      </c>
      <c r="CO71" s="5">
        <v>20085861.400000002</v>
      </c>
      <c r="CP71" s="5">
        <v>20252063.140000001</v>
      </c>
      <c r="CQ71" s="5">
        <v>20318283.090000004</v>
      </c>
      <c r="CR71" s="5">
        <v>20390619.66</v>
      </c>
      <c r="CS71" s="5">
        <v>20095246.82</v>
      </c>
      <c r="CT71" s="5">
        <v>20087052.090000004</v>
      </c>
      <c r="CU71" s="5">
        <v>19725917.630000003</v>
      </c>
      <c r="CV71" s="5">
        <v>19550961.550000001</v>
      </c>
    </row>
    <row r="72" spans="1:100" x14ac:dyDescent="0.3">
      <c r="A72" s="1">
        <v>2</v>
      </c>
      <c r="B72" s="1">
        <v>38</v>
      </c>
      <c r="C72" s="1" t="s">
        <v>57</v>
      </c>
      <c r="D72" s="5">
        <v>30784700.100000001</v>
      </c>
      <c r="E72" s="5">
        <v>28489558.530000001</v>
      </c>
      <c r="F72" s="5">
        <v>28157303.360000003</v>
      </c>
      <c r="G72" s="5">
        <v>27593334.370000001</v>
      </c>
      <c r="H72" s="5">
        <v>27129811.070000004</v>
      </c>
      <c r="I72" s="5">
        <v>26398314.41</v>
      </c>
      <c r="J72" s="5">
        <v>25304106.590000004</v>
      </c>
      <c r="K72" s="5">
        <v>24731588.420000002</v>
      </c>
      <c r="L72" s="5">
        <v>23783710.780000001</v>
      </c>
      <c r="M72" s="5">
        <v>22984274.149999999</v>
      </c>
      <c r="N72" s="5">
        <v>22227573.579999998</v>
      </c>
      <c r="O72" s="5">
        <v>21560093.440000001</v>
      </c>
      <c r="P72" s="5">
        <v>20330434.550000001</v>
      </c>
      <c r="Q72" s="5">
        <v>19996323.25</v>
      </c>
      <c r="R72" s="5">
        <v>19927943.660000004</v>
      </c>
      <c r="S72" s="5">
        <v>20062396.870000001</v>
      </c>
      <c r="T72" s="5">
        <v>20201113.639999997</v>
      </c>
      <c r="U72" s="5">
        <v>20513765.860000003</v>
      </c>
      <c r="V72" s="5">
        <v>21063175.32</v>
      </c>
      <c r="W72" s="5">
        <v>21410299.690000001</v>
      </c>
      <c r="X72" s="5">
        <v>21956751.52</v>
      </c>
      <c r="Y72" s="5">
        <v>22532133.930000003</v>
      </c>
      <c r="Z72" s="5">
        <v>23016696.180000003</v>
      </c>
      <c r="AA72" s="5">
        <v>23517543.420000002</v>
      </c>
      <c r="AB72" s="5">
        <v>23933659.039999999</v>
      </c>
      <c r="AC72" s="5">
        <v>24581416.829999998</v>
      </c>
      <c r="AD72" s="5">
        <v>25045241.969999999</v>
      </c>
      <c r="AE72" s="5">
        <v>25506859.200000003</v>
      </c>
      <c r="AF72" s="5">
        <v>25868206.57</v>
      </c>
      <c r="AG72" s="5">
        <v>26150295.899999999</v>
      </c>
      <c r="AH72" s="5">
        <v>26360940.289999999</v>
      </c>
      <c r="AI72" s="5">
        <v>26634390.269999996</v>
      </c>
      <c r="AJ72" s="5">
        <v>26726908.139999997</v>
      </c>
      <c r="AK72" s="5">
        <v>26850233.590000004</v>
      </c>
      <c r="AL72" s="5">
        <v>26928652.570000004</v>
      </c>
      <c r="AM72" s="5">
        <v>26969071.120000001</v>
      </c>
      <c r="AN72" s="5">
        <v>27018213.559999999</v>
      </c>
      <c r="AO72" s="5">
        <v>26995997.040000003</v>
      </c>
      <c r="AP72" s="5">
        <v>27096167.059999999</v>
      </c>
      <c r="AQ72" s="5">
        <v>27206568.869999997</v>
      </c>
      <c r="AR72" s="5">
        <v>27312086.390000001</v>
      </c>
      <c r="AS72" s="5">
        <v>27493155.789999995</v>
      </c>
      <c r="AT72" s="5">
        <v>27556947.090000004</v>
      </c>
      <c r="AU72" s="5">
        <v>27748507.349999998</v>
      </c>
      <c r="AV72" s="5">
        <v>28086134.280000001</v>
      </c>
      <c r="AW72" s="5">
        <v>28323442.460000001</v>
      </c>
      <c r="AX72" s="5">
        <v>28715300.529999997</v>
      </c>
      <c r="AY72" s="5">
        <v>29159270.659999989</v>
      </c>
      <c r="AZ72" s="5">
        <v>29553750.480000004</v>
      </c>
      <c r="BA72" s="5">
        <v>29904577.609999999</v>
      </c>
      <c r="BB72" s="5">
        <v>30341096.390000001</v>
      </c>
      <c r="BC72" s="5">
        <v>30739226.989999998</v>
      </c>
      <c r="BD72" s="5">
        <v>31228996.499999996</v>
      </c>
      <c r="BE72" s="5">
        <v>31689577.16</v>
      </c>
      <c r="BF72" s="5">
        <v>32124102.599999998</v>
      </c>
      <c r="BG72" s="5">
        <v>32454982.529999994</v>
      </c>
      <c r="BH72" s="5">
        <v>32771518.969999999</v>
      </c>
      <c r="BI72" s="5">
        <v>33156022.709999993</v>
      </c>
      <c r="BJ72" s="5">
        <v>33593616.430000007</v>
      </c>
      <c r="BK72" s="5">
        <v>34030154.309999995</v>
      </c>
      <c r="BL72" s="5">
        <v>34604777.890000008</v>
      </c>
      <c r="BM72" s="5">
        <v>35176497.990000002</v>
      </c>
      <c r="BN72" s="5">
        <v>35597046.230000004</v>
      </c>
      <c r="BO72" s="5">
        <v>36003574.840000004</v>
      </c>
      <c r="BP72" s="5">
        <v>36338185.079999998</v>
      </c>
      <c r="BQ72" s="5">
        <v>36830250.329999998</v>
      </c>
      <c r="BR72" s="5">
        <v>37458536.150000006</v>
      </c>
      <c r="BS72" s="5">
        <v>38128736.030000009</v>
      </c>
      <c r="BT72" s="5">
        <v>38834514.949999996</v>
      </c>
      <c r="BU72" s="5">
        <v>39476527.960000001</v>
      </c>
      <c r="BV72" s="5">
        <v>40096572.530000001</v>
      </c>
      <c r="BW72" s="5">
        <v>40750186.940000005</v>
      </c>
      <c r="BX72" s="5">
        <v>41305218.600000001</v>
      </c>
      <c r="BY72" s="5">
        <v>41852537.240000002</v>
      </c>
      <c r="BZ72" s="5">
        <v>42356403.68</v>
      </c>
      <c r="CA72" s="5">
        <v>42992766.359999999</v>
      </c>
      <c r="CB72" s="5">
        <v>43694538.399999991</v>
      </c>
      <c r="CC72" s="5">
        <v>44316427.750000007</v>
      </c>
      <c r="CD72" s="5">
        <v>44838519.440000013</v>
      </c>
      <c r="CE72" s="5">
        <v>45193417.730000012</v>
      </c>
      <c r="CF72" s="5">
        <v>45562164.140000001</v>
      </c>
      <c r="CG72" s="5">
        <v>46098746.269999996</v>
      </c>
      <c r="CH72" s="5">
        <v>46497481.519999996</v>
      </c>
      <c r="CI72" s="5">
        <v>46911448.559999995</v>
      </c>
      <c r="CJ72" s="5">
        <v>47487270.68</v>
      </c>
      <c r="CK72" s="5">
        <v>48046615.340000004</v>
      </c>
      <c r="CL72" s="5">
        <v>48584941.280000009</v>
      </c>
      <c r="CM72" s="5">
        <v>49078442.170000002</v>
      </c>
      <c r="CN72" s="5">
        <v>49400999.250000007</v>
      </c>
      <c r="CO72" s="5">
        <v>49722924.979999997</v>
      </c>
      <c r="CP72" s="5">
        <v>50193987.439999998</v>
      </c>
      <c r="CQ72" s="5">
        <v>50698483.589999989</v>
      </c>
      <c r="CR72" s="5">
        <v>51060387.57</v>
      </c>
      <c r="CS72" s="5">
        <v>51356739.920000009</v>
      </c>
      <c r="CT72" s="5">
        <v>51750046.210000001</v>
      </c>
      <c r="CU72" s="5">
        <v>52164669.830000006</v>
      </c>
      <c r="CV72" s="5">
        <v>52536471.190000005</v>
      </c>
    </row>
    <row r="73" spans="1:100" x14ac:dyDescent="0.3">
      <c r="A73" s="1">
        <v>2</v>
      </c>
      <c r="B73" s="1">
        <v>9</v>
      </c>
      <c r="C73" s="1" t="s">
        <v>58</v>
      </c>
      <c r="D73" s="5">
        <v>77956023.489999995</v>
      </c>
      <c r="E73" s="5">
        <v>78319034.069999993</v>
      </c>
      <c r="F73" s="5">
        <v>78262479.189999998</v>
      </c>
      <c r="G73" s="5">
        <v>78533391.950000003</v>
      </c>
      <c r="H73" s="5">
        <v>77158864.460000008</v>
      </c>
      <c r="I73" s="5">
        <v>78014916.640000001</v>
      </c>
      <c r="J73" s="5">
        <v>76655543.340000004</v>
      </c>
      <c r="K73" s="5">
        <v>75452139.960000008</v>
      </c>
      <c r="L73" s="5">
        <v>75350407.840000004</v>
      </c>
      <c r="M73" s="5">
        <v>75444112.179999992</v>
      </c>
      <c r="N73" s="5">
        <v>75294732.75999999</v>
      </c>
      <c r="O73" s="5">
        <v>74120695.379999995</v>
      </c>
      <c r="P73" s="5">
        <v>69949593.109999999</v>
      </c>
      <c r="Q73" s="5">
        <v>66467354.700000003</v>
      </c>
      <c r="R73" s="5">
        <v>64925875.259999998</v>
      </c>
      <c r="S73" s="5">
        <v>63741147.889999993</v>
      </c>
      <c r="T73" s="5">
        <v>62355617.830000006</v>
      </c>
      <c r="U73" s="5">
        <v>60882600.560000002</v>
      </c>
      <c r="V73" s="5">
        <v>59352930.990000002</v>
      </c>
      <c r="W73" s="5">
        <v>58496635.950000003</v>
      </c>
      <c r="X73" s="5">
        <v>57795459.800000004</v>
      </c>
      <c r="Y73" s="5">
        <v>57221181.290000007</v>
      </c>
      <c r="Z73" s="5">
        <v>56298636.49000001</v>
      </c>
      <c r="AA73" s="5">
        <v>55074233.690000005</v>
      </c>
      <c r="AB73" s="5">
        <v>54788417.469999999</v>
      </c>
      <c r="AC73" s="5">
        <v>54132075.950000003</v>
      </c>
      <c r="AD73" s="5">
        <v>53623824.200000003</v>
      </c>
      <c r="AE73" s="5">
        <v>52915047.940000005</v>
      </c>
      <c r="AF73" s="5">
        <v>52849815.280000009</v>
      </c>
      <c r="AG73" s="5">
        <v>52188577.170000002</v>
      </c>
      <c r="AH73" s="5">
        <v>51698856.340000004</v>
      </c>
      <c r="AI73" s="5">
        <v>51187035.520000011</v>
      </c>
      <c r="AJ73" s="5">
        <v>50746731.820000008</v>
      </c>
      <c r="AK73" s="5">
        <v>50188642.739999995</v>
      </c>
      <c r="AL73" s="5">
        <v>49660343.50999999</v>
      </c>
      <c r="AM73" s="5">
        <v>49409763.250000007</v>
      </c>
      <c r="AN73" s="5">
        <v>46882873.539999999</v>
      </c>
      <c r="AO73" s="5">
        <v>46379233.390000001</v>
      </c>
      <c r="AP73" s="5">
        <v>46079916.859999999</v>
      </c>
      <c r="AQ73" s="5">
        <v>45880642.449999996</v>
      </c>
      <c r="AR73" s="5">
        <v>45292494.030000009</v>
      </c>
      <c r="AS73" s="5">
        <v>45287377.799999997</v>
      </c>
      <c r="AT73" s="5">
        <v>45209970.810000002</v>
      </c>
      <c r="AU73" s="5">
        <v>44995845.68</v>
      </c>
      <c r="AV73" s="5">
        <v>45050000.719999999</v>
      </c>
      <c r="AW73" s="5">
        <v>45521598.419999994</v>
      </c>
      <c r="AX73" s="5">
        <v>45296928.899999999</v>
      </c>
      <c r="AY73" s="5">
        <v>45180951.350000001</v>
      </c>
      <c r="AZ73" s="5">
        <v>45215118.589999996</v>
      </c>
      <c r="BA73" s="5">
        <v>45175968.569999993</v>
      </c>
      <c r="BB73" s="5">
        <v>45466017.140000001</v>
      </c>
      <c r="BC73" s="5">
        <v>44989040.149999991</v>
      </c>
      <c r="BD73" s="5">
        <v>44799160.149999999</v>
      </c>
      <c r="BE73" s="5">
        <v>44173961.089999996</v>
      </c>
      <c r="BF73" s="5">
        <v>43980340.830000006</v>
      </c>
      <c r="BG73" s="5">
        <v>43646352.779999986</v>
      </c>
      <c r="BH73" s="5">
        <v>43899065.779999994</v>
      </c>
      <c r="BI73" s="5">
        <v>43109943.649999999</v>
      </c>
      <c r="BJ73" s="5">
        <v>42951557.859999999</v>
      </c>
      <c r="BK73" s="5">
        <v>42435533.999999993</v>
      </c>
      <c r="BL73" s="5">
        <v>43355068.819999993</v>
      </c>
      <c r="BM73" s="5">
        <v>43162192.650000006</v>
      </c>
      <c r="BN73" s="5">
        <v>42461949.919999994</v>
      </c>
      <c r="BO73" s="5">
        <v>42547958.260000005</v>
      </c>
      <c r="BP73" s="5">
        <v>42232933.329999998</v>
      </c>
      <c r="BQ73" s="5">
        <v>42256993.080000006</v>
      </c>
      <c r="BR73" s="5">
        <v>42020923.859999999</v>
      </c>
      <c r="BS73" s="5">
        <v>41988378.579999991</v>
      </c>
      <c r="BT73" s="5">
        <v>41067606.850000001</v>
      </c>
      <c r="BU73" s="5">
        <v>40965842.749999993</v>
      </c>
      <c r="BV73" s="5">
        <v>40763660.429999992</v>
      </c>
      <c r="BW73" s="5">
        <v>40847701.230000004</v>
      </c>
      <c r="BX73" s="5">
        <v>39715999.759999998</v>
      </c>
      <c r="BY73" s="5">
        <v>39617231.149999991</v>
      </c>
      <c r="BZ73" s="5">
        <v>39577913.369999997</v>
      </c>
      <c r="CA73" s="5">
        <v>42166631.43</v>
      </c>
      <c r="CB73" s="5">
        <v>41985355.150000006</v>
      </c>
      <c r="CC73" s="5">
        <v>42031050.959999993</v>
      </c>
      <c r="CD73" s="5">
        <v>42065574.509999998</v>
      </c>
      <c r="CE73" s="5">
        <v>41891852.599999994</v>
      </c>
      <c r="CF73" s="5">
        <v>42012695.320000008</v>
      </c>
      <c r="CG73" s="5">
        <v>41865818.619999997</v>
      </c>
      <c r="CH73" s="5">
        <v>41941571.169999994</v>
      </c>
      <c r="CI73" s="5">
        <v>42013271</v>
      </c>
      <c r="CJ73" s="5">
        <v>42013526.100000001</v>
      </c>
      <c r="CK73" s="5">
        <v>41879733.210000001</v>
      </c>
      <c r="CL73" s="5">
        <v>42205037.769999996</v>
      </c>
      <c r="CM73" s="5">
        <v>39467078.329999998</v>
      </c>
      <c r="CN73" s="5">
        <v>39591495.079999998</v>
      </c>
      <c r="CO73" s="5">
        <v>39598970.369999997</v>
      </c>
      <c r="CP73" s="5">
        <v>39808948.499999993</v>
      </c>
      <c r="CQ73" s="5">
        <v>39765206.099999994</v>
      </c>
      <c r="CR73" s="5">
        <v>39624441.269999996</v>
      </c>
      <c r="CS73" s="5">
        <v>39533264.550000004</v>
      </c>
      <c r="CT73" s="5">
        <v>39339454.130000003</v>
      </c>
      <c r="CU73" s="5">
        <v>39183867.159999989</v>
      </c>
      <c r="CV73" s="5">
        <v>38852389.199999996</v>
      </c>
    </row>
    <row r="74" spans="1:100" x14ac:dyDescent="0.3">
      <c r="A74" s="1">
        <v>2</v>
      </c>
      <c r="B74" s="1">
        <v>11</v>
      </c>
      <c r="C74" s="1" t="s">
        <v>59</v>
      </c>
      <c r="D74" s="5">
        <v>265673710.24000001</v>
      </c>
      <c r="E74" s="5">
        <v>257909650.47</v>
      </c>
      <c r="F74" s="5">
        <v>258309061.09999996</v>
      </c>
      <c r="G74" s="5">
        <v>257755692.70999998</v>
      </c>
      <c r="H74" s="5">
        <v>256628115.85999995</v>
      </c>
      <c r="I74" s="5">
        <v>255554674.63999996</v>
      </c>
      <c r="J74" s="5">
        <v>256880072.06999999</v>
      </c>
      <c r="K74" s="5">
        <v>258505975.73999998</v>
      </c>
      <c r="L74" s="5">
        <v>259485220</v>
      </c>
      <c r="M74" s="5">
        <v>261741240.21000001</v>
      </c>
      <c r="N74" s="5">
        <v>263204185.78</v>
      </c>
      <c r="O74" s="5">
        <v>269176102.51999998</v>
      </c>
      <c r="P74" s="5">
        <v>275494195.10000002</v>
      </c>
      <c r="Q74" s="5">
        <v>271859025.42000002</v>
      </c>
      <c r="R74" s="5">
        <v>270315189.89999998</v>
      </c>
      <c r="S74" s="5">
        <v>270060284.18000007</v>
      </c>
      <c r="T74" s="5">
        <v>268966864.42000002</v>
      </c>
      <c r="U74" s="5">
        <v>273097327.88999999</v>
      </c>
      <c r="V74" s="5">
        <v>273285724.73999995</v>
      </c>
      <c r="W74" s="5">
        <v>275434221.08999997</v>
      </c>
      <c r="X74" s="5">
        <v>279884778.00999999</v>
      </c>
      <c r="Y74" s="5">
        <v>281664275.12</v>
      </c>
      <c r="Z74" s="5">
        <v>282009005.38999999</v>
      </c>
      <c r="AA74" s="5">
        <v>284768020.35000002</v>
      </c>
      <c r="AB74" s="5">
        <v>284871990.04999995</v>
      </c>
      <c r="AC74" s="5">
        <v>289242371</v>
      </c>
      <c r="AD74" s="5">
        <v>290310279.42000008</v>
      </c>
      <c r="AE74" s="5">
        <v>289929594.66999996</v>
      </c>
      <c r="AF74" s="5">
        <v>291022446.75999999</v>
      </c>
      <c r="AG74" s="5">
        <v>289417844.56999993</v>
      </c>
      <c r="AH74" s="5">
        <v>288493773.5</v>
      </c>
      <c r="AI74" s="5">
        <v>285963801.61000001</v>
      </c>
      <c r="AJ74" s="5">
        <v>282740603.10000002</v>
      </c>
      <c r="AK74" s="5">
        <v>279856965.76999992</v>
      </c>
      <c r="AL74" s="5">
        <v>281538740.18000001</v>
      </c>
      <c r="AM74" s="5">
        <v>274816037.32000005</v>
      </c>
      <c r="AN74" s="5">
        <v>274037857.83999991</v>
      </c>
      <c r="AO74" s="5">
        <v>273027366.97000003</v>
      </c>
      <c r="AP74" s="5">
        <v>271238523.29999995</v>
      </c>
      <c r="AQ74" s="5">
        <v>271342509.52999997</v>
      </c>
      <c r="AR74" s="5">
        <v>272716511.41000003</v>
      </c>
      <c r="AS74" s="5">
        <v>271540049.63</v>
      </c>
      <c r="AT74" s="5">
        <v>271874503.5</v>
      </c>
      <c r="AU74" s="5">
        <v>273287372.44999999</v>
      </c>
      <c r="AV74" s="5">
        <v>274409702.95999998</v>
      </c>
      <c r="AW74" s="5">
        <v>278051317.67999995</v>
      </c>
      <c r="AX74" s="5">
        <v>278656309.37999994</v>
      </c>
      <c r="AY74" s="5">
        <v>282419122.51999998</v>
      </c>
      <c r="AZ74" s="5">
        <v>279741978.94999999</v>
      </c>
      <c r="BA74" s="5">
        <v>281073213.51999998</v>
      </c>
      <c r="BB74" s="5">
        <v>284604350.69999993</v>
      </c>
      <c r="BC74" s="5">
        <v>286336309.57999992</v>
      </c>
      <c r="BD74" s="5">
        <v>284588399.44999999</v>
      </c>
      <c r="BE74" s="5">
        <v>282029652.23999995</v>
      </c>
      <c r="BF74" s="5">
        <v>279564496.39000005</v>
      </c>
      <c r="BG74" s="5">
        <v>278138808.87</v>
      </c>
      <c r="BH74" s="5">
        <v>277573256.25999993</v>
      </c>
      <c r="BI74" s="5">
        <v>274165986.68000001</v>
      </c>
      <c r="BJ74" s="5">
        <v>274089881.73000002</v>
      </c>
      <c r="BK74" s="5">
        <v>273499220.16999996</v>
      </c>
      <c r="BL74" s="5">
        <v>275678071.42999995</v>
      </c>
      <c r="BM74" s="5">
        <v>275867069.63</v>
      </c>
      <c r="BN74" s="5">
        <v>276386793.74000007</v>
      </c>
      <c r="BO74" s="5">
        <v>275946081.25000006</v>
      </c>
      <c r="BP74" s="5">
        <v>277062072.14000005</v>
      </c>
      <c r="BQ74" s="5">
        <v>280120435.66000003</v>
      </c>
      <c r="BR74" s="5">
        <v>283470755.02999997</v>
      </c>
      <c r="BS74" s="5">
        <v>286524195.22999996</v>
      </c>
      <c r="BT74" s="5">
        <v>285852704.18000007</v>
      </c>
      <c r="BU74" s="5">
        <v>286276891.95999992</v>
      </c>
      <c r="BV74" s="5">
        <v>287994674.88999999</v>
      </c>
      <c r="BW74" s="5">
        <v>290016896.13</v>
      </c>
      <c r="BX74" s="5">
        <v>293504048.75</v>
      </c>
      <c r="BY74" s="5">
        <v>294402607.86000001</v>
      </c>
      <c r="BZ74" s="5">
        <v>295634752.90999997</v>
      </c>
      <c r="CA74" s="5">
        <v>296172868.94</v>
      </c>
      <c r="CB74" s="5">
        <v>298029158.13</v>
      </c>
      <c r="CC74" s="5">
        <v>301839897.60000002</v>
      </c>
      <c r="CD74" s="5">
        <v>304442371.25000006</v>
      </c>
      <c r="CE74" s="5">
        <v>304096603.90999997</v>
      </c>
      <c r="CF74" s="5">
        <v>306976653.85000002</v>
      </c>
      <c r="CG74" s="5">
        <v>310157989.29000008</v>
      </c>
      <c r="CH74" s="5">
        <v>310950256.01000005</v>
      </c>
      <c r="CI74" s="5">
        <v>311840240.61999995</v>
      </c>
      <c r="CJ74" s="5">
        <v>317441526.96999997</v>
      </c>
      <c r="CK74" s="5">
        <v>317382910.13</v>
      </c>
      <c r="CL74" s="5">
        <v>317291980.66000003</v>
      </c>
      <c r="CM74" s="5">
        <v>318867117.82999998</v>
      </c>
      <c r="CN74" s="5">
        <v>320761767.57999998</v>
      </c>
      <c r="CO74" s="5">
        <v>319242821.35000002</v>
      </c>
      <c r="CP74" s="5">
        <v>322070673</v>
      </c>
      <c r="CQ74" s="5">
        <v>322664538.00000006</v>
      </c>
      <c r="CR74" s="5">
        <v>324057511.55000001</v>
      </c>
      <c r="CS74" s="5">
        <v>325550274.36999995</v>
      </c>
      <c r="CT74" s="5">
        <v>326216616.17999995</v>
      </c>
      <c r="CU74" s="5">
        <v>326537906.89999998</v>
      </c>
      <c r="CV74" s="5">
        <v>323948239.47999996</v>
      </c>
    </row>
    <row r="75" spans="1:100" x14ac:dyDescent="0.3">
      <c r="A75" s="1">
        <v>2</v>
      </c>
      <c r="B75" s="1">
        <v>1</v>
      </c>
      <c r="C75" s="1" t="s">
        <v>60</v>
      </c>
      <c r="D75" s="5">
        <v>216025335.62000003</v>
      </c>
      <c r="E75" s="5">
        <v>205743521.14000002</v>
      </c>
      <c r="F75" s="5">
        <v>206705244.86000001</v>
      </c>
      <c r="G75" s="5">
        <v>207372319.68000001</v>
      </c>
      <c r="H75" s="5">
        <v>207188086.24000001</v>
      </c>
      <c r="I75" s="5">
        <v>211332421.84000003</v>
      </c>
      <c r="J75" s="5">
        <v>213621796.31</v>
      </c>
      <c r="K75" s="5">
        <v>215188281.32000002</v>
      </c>
      <c r="L75" s="5">
        <v>219417910.33000001</v>
      </c>
      <c r="M75" s="5">
        <v>222289210.40000004</v>
      </c>
      <c r="N75" s="5">
        <v>225472946.56</v>
      </c>
      <c r="O75" s="5">
        <v>228610360.38999996</v>
      </c>
      <c r="P75" s="5">
        <v>232039077.46000001</v>
      </c>
      <c r="Q75" s="5">
        <v>235004358.81999996</v>
      </c>
      <c r="R75" s="5">
        <v>238427886.94</v>
      </c>
      <c r="S75" s="5">
        <v>243309878.64000002</v>
      </c>
      <c r="T75" s="5">
        <v>246626962.11000001</v>
      </c>
      <c r="U75" s="5">
        <v>250115233.69999999</v>
      </c>
      <c r="V75" s="5">
        <v>253930002.01999998</v>
      </c>
      <c r="W75" s="5">
        <v>259146862.65000001</v>
      </c>
      <c r="X75" s="5">
        <v>261658288.88</v>
      </c>
      <c r="Y75" s="5">
        <v>264927591.58000001</v>
      </c>
      <c r="Z75" s="5">
        <v>268313120.32999995</v>
      </c>
      <c r="AA75" s="5">
        <v>269584634.30999994</v>
      </c>
      <c r="AB75" s="5">
        <v>271471327.76999998</v>
      </c>
      <c r="AC75" s="5">
        <v>272418237.34000003</v>
      </c>
      <c r="AD75" s="5">
        <v>271031967.98999995</v>
      </c>
      <c r="AE75" s="5">
        <v>271978339.28999996</v>
      </c>
      <c r="AF75" s="5">
        <v>272742056.87</v>
      </c>
      <c r="AG75" s="5">
        <v>273958571.44999999</v>
      </c>
      <c r="AH75" s="5">
        <v>275420082.06</v>
      </c>
      <c r="AI75" s="5">
        <v>275048233</v>
      </c>
      <c r="AJ75" s="5">
        <v>275113262.49999994</v>
      </c>
      <c r="AK75" s="5">
        <v>277192175.64999992</v>
      </c>
      <c r="AL75" s="5">
        <v>279817332.26999998</v>
      </c>
      <c r="AM75" s="5">
        <v>284130886.65000004</v>
      </c>
      <c r="AN75" s="5">
        <v>285690498.75000006</v>
      </c>
      <c r="AO75" s="5">
        <v>289210219.58999997</v>
      </c>
      <c r="AP75" s="5">
        <v>294635331.04000002</v>
      </c>
      <c r="AQ75" s="5">
        <v>298300210.44999999</v>
      </c>
      <c r="AR75" s="5">
        <v>304672430.68000007</v>
      </c>
      <c r="AS75" s="5">
        <v>308223846.25000006</v>
      </c>
      <c r="AT75" s="5">
        <v>316020303.42000002</v>
      </c>
      <c r="AU75" s="5">
        <v>325532110.97999996</v>
      </c>
      <c r="AV75" s="5">
        <v>335385004.65000004</v>
      </c>
      <c r="AW75" s="5">
        <v>341337883.88000011</v>
      </c>
      <c r="AX75" s="5">
        <v>347050766.21000004</v>
      </c>
      <c r="AY75" s="5">
        <v>350966322.39000005</v>
      </c>
      <c r="AZ75" s="5">
        <v>359618505.07999992</v>
      </c>
      <c r="BA75" s="5">
        <v>365272603.88999999</v>
      </c>
      <c r="BB75" s="5">
        <v>371132529.09000003</v>
      </c>
      <c r="BC75" s="5">
        <v>378928631.21999997</v>
      </c>
      <c r="BD75" s="5">
        <v>382205503.34999996</v>
      </c>
      <c r="BE75" s="5">
        <v>392022093.16000003</v>
      </c>
      <c r="BF75" s="5">
        <v>393173334.36000001</v>
      </c>
      <c r="BG75" s="5">
        <v>394030221.08000004</v>
      </c>
      <c r="BH75" s="5">
        <v>395244696.74000001</v>
      </c>
      <c r="BI75" s="5">
        <v>403658391.38</v>
      </c>
      <c r="BJ75" s="5">
        <v>411760236.86999989</v>
      </c>
      <c r="BK75" s="5">
        <v>418056851.23999995</v>
      </c>
      <c r="BL75" s="5">
        <v>426866264.64999992</v>
      </c>
      <c r="BM75" s="5">
        <v>434137884.47999996</v>
      </c>
      <c r="BN75" s="5">
        <v>440385383.18999994</v>
      </c>
      <c r="BO75" s="5">
        <v>446795336.12</v>
      </c>
      <c r="BP75" s="5">
        <v>454557068.05000001</v>
      </c>
      <c r="BQ75" s="5">
        <v>458993228.70999992</v>
      </c>
      <c r="BR75" s="5">
        <v>468881142.24000001</v>
      </c>
      <c r="BS75" s="5">
        <v>478639906.37999994</v>
      </c>
      <c r="BT75" s="5">
        <v>482833916.81999999</v>
      </c>
      <c r="BU75" s="5">
        <v>491975127.54999995</v>
      </c>
      <c r="BV75" s="5">
        <v>502573536.51000005</v>
      </c>
      <c r="BW75" s="5">
        <v>520812718.65999997</v>
      </c>
      <c r="BX75" s="5">
        <v>544791616.22000003</v>
      </c>
      <c r="BY75" s="5">
        <v>564503862.25999999</v>
      </c>
      <c r="BZ75" s="5">
        <v>571672892.63999999</v>
      </c>
      <c r="CA75" s="5">
        <v>590549000.86999989</v>
      </c>
      <c r="CB75" s="5">
        <v>597196964.56999993</v>
      </c>
      <c r="CC75" s="5">
        <v>599995222.40999997</v>
      </c>
      <c r="CD75" s="5">
        <v>614612593.77999997</v>
      </c>
      <c r="CE75" s="5">
        <v>618226524.53999996</v>
      </c>
      <c r="CF75" s="5">
        <v>627272621.87</v>
      </c>
      <c r="CG75" s="5">
        <v>624138732.49999988</v>
      </c>
      <c r="CH75" s="5">
        <v>617966287.85000002</v>
      </c>
      <c r="CI75" s="5">
        <v>606200433.24000001</v>
      </c>
      <c r="CJ75" s="5">
        <v>588936599.30999994</v>
      </c>
      <c r="CK75" s="5">
        <v>580914309.52999997</v>
      </c>
      <c r="CL75" s="5">
        <v>575479846.34000003</v>
      </c>
      <c r="CM75" s="5">
        <v>559382267.59000015</v>
      </c>
      <c r="CN75" s="5">
        <v>556878517.43999994</v>
      </c>
      <c r="CO75" s="5">
        <v>544746316.69000006</v>
      </c>
      <c r="CP75" s="5">
        <v>556410329.73999989</v>
      </c>
      <c r="CQ75" s="5">
        <v>543520270.25</v>
      </c>
      <c r="CR75" s="5">
        <v>495936902.25999987</v>
      </c>
      <c r="CS75" s="5">
        <v>485973414.99000007</v>
      </c>
      <c r="CT75" s="5">
        <v>478804395.17999995</v>
      </c>
      <c r="CU75" s="5">
        <v>477983392.01000005</v>
      </c>
      <c r="CV75" s="5">
        <v>466681933.21999991</v>
      </c>
    </row>
    <row r="76" spans="1:100" x14ac:dyDescent="0.3">
      <c r="A76" s="1">
        <v>2</v>
      </c>
      <c r="B76" s="1">
        <v>3</v>
      </c>
      <c r="C76" s="1" t="s">
        <v>61</v>
      </c>
      <c r="D76" s="5">
        <v>289541951.44999999</v>
      </c>
      <c r="E76" s="5">
        <v>275644604.80999994</v>
      </c>
      <c r="F76" s="5">
        <v>279999353.43999994</v>
      </c>
      <c r="G76" s="5">
        <v>285628906.75</v>
      </c>
      <c r="H76" s="5">
        <v>289484964.19999993</v>
      </c>
      <c r="I76" s="5">
        <v>294496730.53999996</v>
      </c>
      <c r="J76" s="5">
        <v>299339083.7899999</v>
      </c>
      <c r="K76" s="5">
        <v>306401773.18000001</v>
      </c>
      <c r="L76" s="5">
        <v>311442611.80999994</v>
      </c>
      <c r="M76" s="5">
        <v>315975442.41999996</v>
      </c>
      <c r="N76" s="5">
        <v>321054398.98999995</v>
      </c>
      <c r="O76" s="5">
        <v>327167422.80999994</v>
      </c>
      <c r="P76" s="5">
        <v>334491655.94999993</v>
      </c>
      <c r="Q76" s="5">
        <v>340445153.31</v>
      </c>
      <c r="R76" s="5">
        <v>342534852.49000001</v>
      </c>
      <c r="S76" s="5">
        <v>342469083.94999999</v>
      </c>
      <c r="T76" s="5">
        <v>346068733.82999992</v>
      </c>
      <c r="U76" s="5">
        <v>348028706.47999996</v>
      </c>
      <c r="V76" s="5">
        <v>348966038.27999991</v>
      </c>
      <c r="W76" s="5">
        <v>349787178.59999996</v>
      </c>
      <c r="X76" s="5">
        <v>352104336.56999993</v>
      </c>
      <c r="Y76" s="5">
        <v>355234534.79000002</v>
      </c>
      <c r="Z76" s="5">
        <v>357893412.16000003</v>
      </c>
      <c r="AA76" s="5">
        <v>360480871.27999997</v>
      </c>
      <c r="AB76" s="5">
        <v>365725978.06</v>
      </c>
      <c r="AC76" s="5">
        <v>367681006.06999993</v>
      </c>
      <c r="AD76" s="5">
        <v>370947680.18000001</v>
      </c>
      <c r="AE76" s="5">
        <v>373636020.07999998</v>
      </c>
      <c r="AF76" s="5">
        <v>374210534.56999993</v>
      </c>
      <c r="AG76" s="5">
        <v>376385383.10000002</v>
      </c>
      <c r="AH76" s="5">
        <v>379397539.10999995</v>
      </c>
      <c r="AI76" s="5">
        <v>382271194.40999991</v>
      </c>
      <c r="AJ76" s="5">
        <v>382962061.47999996</v>
      </c>
      <c r="AK76" s="5">
        <v>382975364.67999989</v>
      </c>
      <c r="AL76" s="5">
        <v>381730067.81999999</v>
      </c>
      <c r="AM76" s="5">
        <v>382314917.80999994</v>
      </c>
      <c r="AN76" s="5">
        <v>376139047.70999998</v>
      </c>
      <c r="AO76" s="5">
        <v>377358721.85000002</v>
      </c>
      <c r="AP76" s="5">
        <v>376833753.72000003</v>
      </c>
      <c r="AQ76" s="5">
        <v>378061827.86000007</v>
      </c>
      <c r="AR76" s="5">
        <v>379993572</v>
      </c>
      <c r="AS76" s="5">
        <v>380607015.43000001</v>
      </c>
      <c r="AT76" s="5">
        <v>385669338.64999998</v>
      </c>
      <c r="AU76" s="5">
        <v>384518537.75000006</v>
      </c>
      <c r="AV76" s="5">
        <v>385943824.99000007</v>
      </c>
      <c r="AW76" s="5">
        <v>390847035.67999995</v>
      </c>
      <c r="AX76" s="5">
        <v>392361747.70999998</v>
      </c>
      <c r="AY76" s="5">
        <v>395775198.35000002</v>
      </c>
      <c r="AZ76" s="5">
        <v>407475011.63999999</v>
      </c>
      <c r="BA76" s="5">
        <v>408207240.75999999</v>
      </c>
      <c r="BB76" s="5">
        <v>409849763.41000003</v>
      </c>
      <c r="BC76" s="5">
        <v>410211159.79999995</v>
      </c>
      <c r="BD76" s="5">
        <v>409542700.11999995</v>
      </c>
      <c r="BE76" s="5">
        <v>410955167.01999998</v>
      </c>
      <c r="BF76" s="5">
        <v>410425974.70999998</v>
      </c>
      <c r="BG76" s="5">
        <v>417572947.55999994</v>
      </c>
      <c r="BH76" s="5">
        <v>421387397.58999991</v>
      </c>
      <c r="BI76" s="5">
        <v>424570351.44999999</v>
      </c>
      <c r="BJ76" s="5">
        <v>430824040.88999999</v>
      </c>
      <c r="BK76" s="5">
        <v>437069825.25999999</v>
      </c>
      <c r="BL76" s="5">
        <v>439019616.28000003</v>
      </c>
      <c r="BM76" s="5">
        <v>449471599.74999994</v>
      </c>
      <c r="BN76" s="5">
        <v>454763407.75999999</v>
      </c>
      <c r="BO76" s="5">
        <v>458569321.99000001</v>
      </c>
      <c r="BP76" s="5">
        <v>466443818.88</v>
      </c>
      <c r="BQ76" s="5">
        <v>474477594.19</v>
      </c>
      <c r="BR76" s="5">
        <v>480642733.57999998</v>
      </c>
      <c r="BS76" s="5">
        <v>487405206.10000008</v>
      </c>
      <c r="BT76" s="5">
        <v>494694920.94999993</v>
      </c>
      <c r="BU76" s="5">
        <v>504360172.60000008</v>
      </c>
      <c r="BV76" s="5">
        <v>514635942.99000001</v>
      </c>
      <c r="BW76" s="5">
        <v>526992945.12999994</v>
      </c>
      <c r="BX76" s="5">
        <v>541186224.81000006</v>
      </c>
      <c r="BY76" s="5">
        <v>545626648.48000002</v>
      </c>
      <c r="BZ76" s="5">
        <v>557581421.41000009</v>
      </c>
      <c r="CA76" s="5">
        <v>571161910.05999994</v>
      </c>
      <c r="CB76" s="5">
        <v>583707530.83000004</v>
      </c>
      <c r="CC76" s="5">
        <v>594406756.02999997</v>
      </c>
      <c r="CD76" s="5">
        <v>609533827.24999988</v>
      </c>
      <c r="CE76" s="5">
        <v>620932687.99000001</v>
      </c>
      <c r="CF76" s="5">
        <v>635629080.99000001</v>
      </c>
      <c r="CG76" s="5">
        <v>642041295.50999999</v>
      </c>
      <c r="CH76" s="5">
        <v>653746058.76000023</v>
      </c>
      <c r="CI76" s="5">
        <v>657391304.2700001</v>
      </c>
      <c r="CJ76" s="5">
        <v>662210450.81999993</v>
      </c>
      <c r="CK76" s="5">
        <v>674620837.39999998</v>
      </c>
      <c r="CL76" s="5">
        <v>680757916.9799999</v>
      </c>
      <c r="CM76" s="5">
        <v>690661627.69000006</v>
      </c>
      <c r="CN76" s="5">
        <v>701718867.15999997</v>
      </c>
      <c r="CO76" s="5">
        <v>711600439.62</v>
      </c>
      <c r="CP76" s="5">
        <v>714429846.62</v>
      </c>
      <c r="CQ76" s="5">
        <v>721142783.64999986</v>
      </c>
      <c r="CR76" s="5">
        <v>728387916.47000003</v>
      </c>
      <c r="CS76" s="5">
        <v>735264616.64999998</v>
      </c>
      <c r="CT76" s="5">
        <v>738599307.67999995</v>
      </c>
      <c r="CU76" s="5">
        <v>744085206</v>
      </c>
      <c r="CV76" s="5">
        <v>745161709.53999984</v>
      </c>
    </row>
    <row r="77" spans="1:100" x14ac:dyDescent="0.3">
      <c r="C77" s="1" t="s">
        <v>14</v>
      </c>
      <c r="D77" s="6">
        <v>4626728010.8699989</v>
      </c>
      <c r="E77" s="6">
        <v>4367378989.1700001</v>
      </c>
      <c r="F77" s="6">
        <v>4417333908.8600006</v>
      </c>
      <c r="G77" s="6">
        <v>4464545247.5999985</v>
      </c>
      <c r="H77" s="6">
        <v>4522047757.3900003</v>
      </c>
      <c r="I77" s="6">
        <v>4580749999.4499989</v>
      </c>
      <c r="J77" s="6">
        <v>4662187749.0500011</v>
      </c>
      <c r="K77" s="6">
        <v>4719717508.46</v>
      </c>
      <c r="L77" s="6">
        <v>4788561798.5799999</v>
      </c>
      <c r="M77" s="6">
        <v>4852996525.0799999</v>
      </c>
      <c r="N77" s="6">
        <v>4908072540.7699995</v>
      </c>
      <c r="O77" s="6">
        <v>4968686661.1400013</v>
      </c>
      <c r="P77" s="6">
        <v>5026672124.2399998</v>
      </c>
      <c r="Q77" s="6">
        <v>5050188908.8299999</v>
      </c>
      <c r="R77" s="6">
        <v>5080715682.8099985</v>
      </c>
      <c r="S77" s="6">
        <v>5112807722.4900007</v>
      </c>
      <c r="T77" s="6">
        <v>5135239972.1699982</v>
      </c>
      <c r="U77" s="6">
        <v>5122862854.8999996</v>
      </c>
      <c r="V77" s="6">
        <v>5120256993.7300005</v>
      </c>
      <c r="W77" s="6">
        <v>5144736873.1399994</v>
      </c>
      <c r="X77" s="6">
        <v>5170697344.0799999</v>
      </c>
      <c r="Y77" s="6">
        <v>5188713511.4899998</v>
      </c>
      <c r="Z77" s="6">
        <v>5194271690.5200005</v>
      </c>
      <c r="AA77" s="6">
        <v>5205714592.6699991</v>
      </c>
      <c r="AB77" s="6">
        <v>5258177813.4800005</v>
      </c>
      <c r="AC77" s="6">
        <v>5303087204.4799986</v>
      </c>
      <c r="AD77" s="6">
        <v>5331938733.4399996</v>
      </c>
      <c r="AE77" s="6">
        <v>5365545120.5500002</v>
      </c>
      <c r="AF77" s="6">
        <v>5417611338.2999992</v>
      </c>
      <c r="AG77" s="6">
        <v>5506172217.7099991</v>
      </c>
      <c r="AH77" s="6">
        <v>5549135301.5500021</v>
      </c>
      <c r="AI77" s="6">
        <v>5583301785.3500013</v>
      </c>
      <c r="AJ77" s="6">
        <v>5635079853.4200001</v>
      </c>
      <c r="AK77" s="6">
        <v>5666965306.3199997</v>
      </c>
      <c r="AL77" s="6">
        <v>5706150260.9899998</v>
      </c>
      <c r="AM77" s="6">
        <v>5755005705.2399998</v>
      </c>
      <c r="AN77" s="6">
        <v>5747417705.5800009</v>
      </c>
      <c r="AO77" s="6">
        <v>5771399587.5400009</v>
      </c>
      <c r="AP77" s="6">
        <v>5861877889.3199997</v>
      </c>
      <c r="AQ77" s="6">
        <v>5781290157.2699986</v>
      </c>
      <c r="AR77" s="6">
        <v>5766622755.5800018</v>
      </c>
      <c r="AS77" s="6">
        <v>5743247910.1399994</v>
      </c>
      <c r="AT77" s="6">
        <v>5822482627.9099998</v>
      </c>
      <c r="AU77" s="6">
        <v>5673215315.5</v>
      </c>
      <c r="AV77" s="6">
        <v>5656067302.1500006</v>
      </c>
      <c r="AW77" s="6">
        <v>5652280023.5900002</v>
      </c>
      <c r="AX77" s="6">
        <v>5655414165.289999</v>
      </c>
      <c r="AY77" s="6">
        <v>5631397811.000001</v>
      </c>
      <c r="AZ77" s="6">
        <v>5655691419.9800014</v>
      </c>
      <c r="BA77" s="6">
        <v>5662457880.0099897</v>
      </c>
      <c r="BB77" s="6">
        <v>5610098905.0300112</v>
      </c>
      <c r="BC77" s="6">
        <v>5737012220.2199993</v>
      </c>
      <c r="BD77" s="6">
        <v>5770804924.5299988</v>
      </c>
      <c r="BE77" s="6">
        <v>5808841857.8499985</v>
      </c>
      <c r="BF77" s="6">
        <v>5781957650.1900024</v>
      </c>
      <c r="BG77" s="6">
        <v>5971513232.1099987</v>
      </c>
      <c r="BH77" s="6">
        <v>5987530198.5199995</v>
      </c>
      <c r="BI77" s="6">
        <v>6042554565.3900003</v>
      </c>
      <c r="BJ77" s="6">
        <v>6086079510.6700001</v>
      </c>
      <c r="BK77" s="6">
        <v>6138372327.79</v>
      </c>
      <c r="BL77" s="6">
        <v>6234060175.3099995</v>
      </c>
      <c r="BM77" s="6">
        <v>6301507481.650012</v>
      </c>
      <c r="BN77" s="6">
        <v>6356832385.8899889</v>
      </c>
      <c r="BO77" s="6">
        <v>6434931002.9700003</v>
      </c>
      <c r="BP77" s="6">
        <v>6497077004.500001</v>
      </c>
      <c r="BQ77" s="6">
        <v>6562347546.2999983</v>
      </c>
      <c r="BR77" s="6">
        <v>6602019796.6499996</v>
      </c>
      <c r="BS77" s="6">
        <v>6664976000.7600002</v>
      </c>
      <c r="BT77" s="6">
        <v>6765105220.5300007</v>
      </c>
      <c r="BU77" s="6">
        <v>6835920502.8900003</v>
      </c>
      <c r="BV77" s="6">
        <v>6918447753.5100021</v>
      </c>
      <c r="BW77" s="6">
        <v>7006337847.3999987</v>
      </c>
      <c r="BX77" s="6">
        <v>7073072792.340003</v>
      </c>
      <c r="BY77" s="6">
        <v>7134372571.0599995</v>
      </c>
      <c r="BZ77" s="6">
        <v>7190039703.9300022</v>
      </c>
      <c r="CA77" s="6">
        <v>7234418528.6999989</v>
      </c>
      <c r="CB77" s="6">
        <v>7317062368.289999</v>
      </c>
      <c r="CC77" s="6">
        <v>7365453264.5299997</v>
      </c>
      <c r="CD77" s="6">
        <v>7434771228.3600006</v>
      </c>
      <c r="CE77" s="6">
        <v>7480055583.7899981</v>
      </c>
      <c r="CF77" s="6">
        <v>7508603582.9000006</v>
      </c>
      <c r="CG77" s="6">
        <v>7543537151.3100004</v>
      </c>
      <c r="CH77" s="6">
        <v>7606066185.6900015</v>
      </c>
      <c r="CI77" s="6">
        <v>7638863522.04</v>
      </c>
      <c r="CJ77" s="6">
        <v>7657533361.3600006</v>
      </c>
      <c r="CK77" s="6">
        <v>7725184724.3099985</v>
      </c>
      <c r="CL77" s="6">
        <v>7773171055.21</v>
      </c>
      <c r="CM77" s="6">
        <v>7832105229.7000008</v>
      </c>
      <c r="CN77" s="6">
        <v>7864435793.6999998</v>
      </c>
      <c r="CO77" s="6">
        <v>7934039190.0499983</v>
      </c>
      <c r="CP77" s="6">
        <v>8004972742.9999981</v>
      </c>
      <c r="CQ77" s="6">
        <v>8045338996.5700006</v>
      </c>
      <c r="CR77" s="6">
        <v>8092311752.3100004</v>
      </c>
      <c r="CS77" s="6">
        <v>8133943021.8999996</v>
      </c>
      <c r="CT77" s="6">
        <v>8162740975.6000013</v>
      </c>
      <c r="CU77" s="6">
        <v>8211037183.9800005</v>
      </c>
      <c r="CV77" s="6">
        <v>8272524617.1899986</v>
      </c>
    </row>
    <row r="78" spans="1:100" x14ac:dyDescent="0.3">
      <c r="C78" s="1" t="s">
        <v>16</v>
      </c>
      <c r="D78" s="6">
        <v>3673640657.0599999</v>
      </c>
      <c r="E78" s="6">
        <v>3451995820.9500008</v>
      </c>
      <c r="F78" s="6">
        <v>3494820832.79</v>
      </c>
      <c r="G78" s="6">
        <v>3535230830.4399991</v>
      </c>
      <c r="H78" s="6">
        <v>3591377416.1300001</v>
      </c>
      <c r="I78" s="6">
        <v>3640888555.4199996</v>
      </c>
      <c r="J78" s="6">
        <v>3715313968.0100002</v>
      </c>
      <c r="K78" s="6">
        <v>3763378696.77</v>
      </c>
      <c r="L78" s="6">
        <v>3822302731.23</v>
      </c>
      <c r="M78" s="6">
        <v>3876991916.3000007</v>
      </c>
      <c r="N78" s="6">
        <v>3922907491.5599999</v>
      </c>
      <c r="O78" s="6">
        <v>3969953163.5100002</v>
      </c>
      <c r="P78" s="6">
        <v>4015901435.8999996</v>
      </c>
      <c r="Q78" s="6">
        <v>4037200137.5200005</v>
      </c>
      <c r="R78" s="6">
        <v>4065122111.0899992</v>
      </c>
      <c r="S78" s="6">
        <v>4093096129.8500004</v>
      </c>
      <c r="T78" s="6">
        <v>4109875162.1799994</v>
      </c>
      <c r="U78" s="6">
        <v>4088396408.1500001</v>
      </c>
      <c r="V78" s="6">
        <v>4081947113.480001</v>
      </c>
      <c r="W78" s="6">
        <v>4097915411.2099996</v>
      </c>
      <c r="X78" s="6">
        <v>4113525260.2799997</v>
      </c>
      <c r="Y78" s="6">
        <v>4122160282.9500003</v>
      </c>
      <c r="Z78" s="6">
        <v>4120640097.920001</v>
      </c>
      <c r="AA78" s="6">
        <v>4124641000.0899992</v>
      </c>
      <c r="AB78" s="6">
        <v>4171626149.3299994</v>
      </c>
      <c r="AC78" s="6">
        <v>4209343988.3899989</v>
      </c>
      <c r="AD78" s="6">
        <v>4234158011.6199999</v>
      </c>
      <c r="AE78" s="6">
        <v>4264612677.2400002</v>
      </c>
      <c r="AF78" s="6">
        <v>4314077427.7299995</v>
      </c>
      <c r="AG78" s="6">
        <v>4400986292.829999</v>
      </c>
      <c r="AH78" s="6">
        <v>4440503825.5100012</v>
      </c>
      <c r="AI78" s="6">
        <v>4475458147.7700005</v>
      </c>
      <c r="AJ78" s="6">
        <v>4531129509.8800001</v>
      </c>
      <c r="AK78" s="6">
        <v>4566369882.5100002</v>
      </c>
      <c r="AL78" s="6">
        <v>4603869024.9799995</v>
      </c>
      <c r="AM78" s="6">
        <v>4656729951.5900002</v>
      </c>
      <c r="AN78" s="6">
        <v>4656063704.8500004</v>
      </c>
      <c r="AO78" s="6">
        <v>4676223088.9200001</v>
      </c>
      <c r="AP78" s="6">
        <v>4764972103.6199999</v>
      </c>
      <c r="AQ78" s="6">
        <v>4679860272.4300003</v>
      </c>
      <c r="AR78" s="6">
        <v>4656613976.7700014</v>
      </c>
      <c r="AS78" s="6">
        <v>4631121724.5499992</v>
      </c>
      <c r="AT78" s="6">
        <v>4697154139.1700001</v>
      </c>
      <c r="AU78" s="6">
        <v>4538127545.9300003</v>
      </c>
      <c r="AV78" s="6">
        <v>4507683680.7600012</v>
      </c>
      <c r="AW78" s="6">
        <v>4487802424.2299986</v>
      </c>
      <c r="AX78" s="6">
        <v>4482108875.2399998</v>
      </c>
      <c r="AY78" s="6">
        <v>4445590978.1999998</v>
      </c>
      <c r="AZ78" s="6">
        <v>4449609572.420001</v>
      </c>
      <c r="BA78" s="6">
        <v>4448543925.1299887</v>
      </c>
      <c r="BB78" s="6">
        <v>4384023942.9500113</v>
      </c>
      <c r="BC78" s="6">
        <v>4500613621.8699999</v>
      </c>
      <c r="BD78" s="6">
        <v>4529925417.8399992</v>
      </c>
      <c r="BE78" s="6">
        <v>4558689288.579999</v>
      </c>
      <c r="BF78" s="6">
        <v>4532667798.1500015</v>
      </c>
      <c r="BG78" s="6">
        <v>4714696748.7200003</v>
      </c>
      <c r="BH78" s="6">
        <v>4724947116.3499994</v>
      </c>
      <c r="BI78" s="6">
        <v>4771628939.54</v>
      </c>
      <c r="BJ78" s="6">
        <v>4800536213.9900007</v>
      </c>
      <c r="BK78" s="6">
        <v>4840680882.4099998</v>
      </c>
      <c r="BL78" s="6">
        <v>4922325228.1399994</v>
      </c>
      <c r="BM78" s="6">
        <v>4971293343.8800125</v>
      </c>
      <c r="BN78" s="6">
        <v>5014202958.4699898</v>
      </c>
      <c r="BO78" s="6">
        <v>5080102315.2400007</v>
      </c>
      <c r="BP78" s="6">
        <v>5127503204</v>
      </c>
      <c r="BQ78" s="6">
        <v>5176804313.9699993</v>
      </c>
      <c r="BR78" s="6">
        <v>5196371334.9900007</v>
      </c>
      <c r="BS78" s="6">
        <v>5239334199.7600002</v>
      </c>
      <c r="BT78" s="6">
        <v>5328999742.2700005</v>
      </c>
      <c r="BU78" s="6">
        <v>5380243545.8699999</v>
      </c>
      <c r="BV78" s="6">
        <v>5439407170.000001</v>
      </c>
      <c r="BW78" s="6">
        <v>5493715615.3499994</v>
      </c>
      <c r="BX78" s="6">
        <v>5519817739.9400015</v>
      </c>
      <c r="BY78" s="6">
        <v>5555947034.6000004</v>
      </c>
      <c r="BZ78" s="6">
        <v>5591176996.5200014</v>
      </c>
      <c r="CA78" s="6">
        <v>5601393035.8900003</v>
      </c>
      <c r="CB78" s="6">
        <v>5663050311.6400003</v>
      </c>
      <c r="CC78" s="6">
        <v>5693100505.1199999</v>
      </c>
      <c r="CD78" s="6">
        <v>5729876224.8600006</v>
      </c>
      <c r="CE78" s="6">
        <v>5760320883.7999992</v>
      </c>
      <c r="CF78" s="6">
        <v>5761675953.6900005</v>
      </c>
      <c r="CG78" s="6">
        <v>5789169380.46</v>
      </c>
      <c r="CH78" s="6">
        <v>5845029113.3100004</v>
      </c>
      <c r="CI78" s="6">
        <v>5884841462.3000002</v>
      </c>
      <c r="CJ78" s="6">
        <v>5909202856.4399996</v>
      </c>
      <c r="CK78" s="6">
        <v>5971237426.9699993</v>
      </c>
      <c r="CL78" s="6">
        <v>6016959613.6900005</v>
      </c>
      <c r="CM78" s="6">
        <v>6081133240.5700006</v>
      </c>
      <c r="CN78" s="6">
        <v>6101521657.750001</v>
      </c>
      <c r="CO78" s="6">
        <v>6174231132.6499996</v>
      </c>
      <c r="CP78" s="6">
        <v>6226061861.6899986</v>
      </c>
      <c r="CQ78" s="6">
        <v>6270742079.0300007</v>
      </c>
      <c r="CR78" s="6">
        <v>6355858947.0900002</v>
      </c>
      <c r="CS78" s="6">
        <v>6399088090.0100002</v>
      </c>
      <c r="CT78" s="6">
        <v>6430153204.8599997</v>
      </c>
      <c r="CU78" s="6">
        <v>6472674295.2400007</v>
      </c>
      <c r="CV78" s="6">
        <v>6546918690.0699997</v>
      </c>
    </row>
    <row r="79" spans="1:100" x14ac:dyDescent="0.3">
      <c r="C79" s="1" t="s">
        <v>17</v>
      </c>
      <c r="D79" s="6">
        <v>953087353.80999994</v>
      </c>
      <c r="E79" s="6">
        <v>915383168.21999991</v>
      </c>
      <c r="F79" s="6">
        <v>922513076.06999993</v>
      </c>
      <c r="G79" s="6">
        <v>929314417.16000009</v>
      </c>
      <c r="H79" s="6">
        <v>930670341.25999987</v>
      </c>
      <c r="I79" s="6">
        <v>939861444.02999997</v>
      </c>
      <c r="J79" s="6">
        <v>946873781.03999996</v>
      </c>
      <c r="K79" s="6">
        <v>956338811.69000006</v>
      </c>
      <c r="L79" s="6">
        <v>966259067.3499999</v>
      </c>
      <c r="M79" s="6">
        <v>976004608.78000009</v>
      </c>
      <c r="N79" s="6">
        <v>985165049.21000004</v>
      </c>
      <c r="O79" s="6">
        <v>998733497.62999988</v>
      </c>
      <c r="P79" s="6">
        <v>1010770688.3399999</v>
      </c>
      <c r="Q79" s="6">
        <v>1012988771.3099999</v>
      </c>
      <c r="R79" s="6">
        <v>1015593571.72</v>
      </c>
      <c r="S79" s="6">
        <v>1019711592.6400001</v>
      </c>
      <c r="T79" s="6">
        <v>1025364809.99</v>
      </c>
      <c r="U79" s="6">
        <v>1034466446.75</v>
      </c>
      <c r="V79" s="6">
        <v>1038309880.2499998</v>
      </c>
      <c r="W79" s="6">
        <v>1046821461.9300001</v>
      </c>
      <c r="X79" s="6">
        <v>1057172083.8</v>
      </c>
      <c r="Y79" s="6">
        <v>1066553228.54</v>
      </c>
      <c r="Z79" s="6">
        <v>1073631592.5999999</v>
      </c>
      <c r="AA79" s="6">
        <v>1081073592.5799999</v>
      </c>
      <c r="AB79" s="6">
        <v>1086551664.1499999</v>
      </c>
      <c r="AC79" s="6">
        <v>1093743216.0899999</v>
      </c>
      <c r="AD79" s="6">
        <v>1097780721.8200002</v>
      </c>
      <c r="AE79" s="6">
        <v>1100932443.3099999</v>
      </c>
      <c r="AF79" s="6">
        <v>1103533910.5699999</v>
      </c>
      <c r="AG79" s="6">
        <v>1105185924.8800001</v>
      </c>
      <c r="AH79" s="6">
        <v>1108631476.04</v>
      </c>
      <c r="AI79" s="6">
        <v>1107843637.5799999</v>
      </c>
      <c r="AJ79" s="6">
        <v>1103950343.54</v>
      </c>
      <c r="AK79" s="6">
        <v>1100595423.8099997</v>
      </c>
      <c r="AL79" s="6">
        <v>1102281236.01</v>
      </c>
      <c r="AM79" s="6">
        <v>1098275753.6500001</v>
      </c>
      <c r="AN79" s="6">
        <v>1091354000.73</v>
      </c>
      <c r="AO79" s="6">
        <v>1095176498.6199999</v>
      </c>
      <c r="AP79" s="6">
        <v>1096905785.7</v>
      </c>
      <c r="AQ79" s="6">
        <v>1101429884.8400002</v>
      </c>
      <c r="AR79" s="6">
        <v>1110008778.8099999</v>
      </c>
      <c r="AS79" s="6">
        <v>1112126185.5900002</v>
      </c>
      <c r="AT79" s="6">
        <v>1125328488.74</v>
      </c>
      <c r="AU79" s="6">
        <v>1135087769.5699999</v>
      </c>
      <c r="AV79" s="6">
        <v>1148383621.3900001</v>
      </c>
      <c r="AW79" s="6">
        <v>1164477599.3600001</v>
      </c>
      <c r="AX79" s="6">
        <v>1173305290.05</v>
      </c>
      <c r="AY79" s="6">
        <v>1185806832.8000002</v>
      </c>
      <c r="AZ79" s="6">
        <v>1206081847.5599999</v>
      </c>
      <c r="BA79" s="6">
        <v>1213913954.8799999</v>
      </c>
      <c r="BB79" s="6">
        <v>1226074962.0799999</v>
      </c>
      <c r="BC79" s="6">
        <v>1236398598.3499999</v>
      </c>
      <c r="BD79" s="6">
        <v>1240879506.6899998</v>
      </c>
      <c r="BE79" s="6">
        <v>1250152569.27</v>
      </c>
      <c r="BF79" s="6">
        <v>1249289852.04</v>
      </c>
      <c r="BG79" s="6">
        <v>1256816483.3899999</v>
      </c>
      <c r="BH79" s="6">
        <v>1262583082.1699998</v>
      </c>
      <c r="BI79" s="6">
        <v>1270925625.8499999</v>
      </c>
      <c r="BJ79" s="6">
        <v>1285543296.6799998</v>
      </c>
      <c r="BK79" s="6">
        <v>1297691445.3799999</v>
      </c>
      <c r="BL79" s="6">
        <v>1311734947.1699998</v>
      </c>
      <c r="BM79" s="6">
        <v>1330214137.77</v>
      </c>
      <c r="BN79" s="6">
        <v>1342629427.4200001</v>
      </c>
      <c r="BO79" s="6">
        <v>1354828687.73</v>
      </c>
      <c r="BP79" s="6">
        <v>1369573800.5</v>
      </c>
      <c r="BQ79" s="6">
        <v>1385543232.3299999</v>
      </c>
      <c r="BR79" s="6">
        <v>1405648461.6600001</v>
      </c>
      <c r="BS79" s="6">
        <v>1425641801</v>
      </c>
      <c r="BT79" s="6">
        <v>1436105478.2599998</v>
      </c>
      <c r="BU79" s="6">
        <v>1455676957.02</v>
      </c>
      <c r="BV79" s="6">
        <v>1479040583.51</v>
      </c>
      <c r="BW79" s="6">
        <v>1512622232.05</v>
      </c>
      <c r="BX79" s="6">
        <v>1553255052.4000001</v>
      </c>
      <c r="BY79" s="6">
        <v>1578425536.46</v>
      </c>
      <c r="BZ79" s="6">
        <v>1598862707.4100001</v>
      </c>
      <c r="CA79" s="6">
        <v>1633025492.8099999</v>
      </c>
      <c r="CB79" s="6">
        <v>1654012056.6500001</v>
      </c>
      <c r="CC79" s="6">
        <v>1672352759.4100001</v>
      </c>
      <c r="CD79" s="6">
        <v>1704895003.5</v>
      </c>
      <c r="CE79" s="6">
        <v>1719734699.99</v>
      </c>
      <c r="CF79" s="6">
        <v>1746927629.21</v>
      </c>
      <c r="CG79" s="6">
        <v>1754367770.8499999</v>
      </c>
      <c r="CH79" s="6">
        <v>1761037072.3800004</v>
      </c>
      <c r="CI79" s="6">
        <v>1754022059.7399998</v>
      </c>
      <c r="CJ79" s="6">
        <v>1748330504.9199998</v>
      </c>
      <c r="CK79" s="6">
        <v>1753947297.3400002</v>
      </c>
      <c r="CL79" s="6">
        <v>1756211441.52</v>
      </c>
      <c r="CM79" s="6">
        <v>1750971989.1300001</v>
      </c>
      <c r="CN79" s="6">
        <v>1762914135.9499998</v>
      </c>
      <c r="CO79" s="6">
        <v>1759808057.4000001</v>
      </c>
      <c r="CP79" s="6">
        <v>1778910881.3099999</v>
      </c>
      <c r="CQ79" s="6">
        <v>1774596917.54</v>
      </c>
      <c r="CR79" s="6">
        <v>1736452805.2199998</v>
      </c>
      <c r="CS79" s="6">
        <v>1734854931.8899999</v>
      </c>
      <c r="CT79" s="6">
        <v>1732587770.7399998</v>
      </c>
      <c r="CU79" s="6">
        <v>1738362888.74</v>
      </c>
      <c r="CV79" s="6">
        <v>1725605927.1199999</v>
      </c>
    </row>
    <row r="82" spans="1:12" x14ac:dyDescent="0.3">
      <c r="A82" s="2" t="s">
        <v>18</v>
      </c>
    </row>
    <row r="84" spans="1:12" ht="33" x14ac:dyDescent="0.3">
      <c r="C84" s="7"/>
      <c r="D84" s="8" t="s">
        <v>19</v>
      </c>
      <c r="E84" s="8" t="s">
        <v>22</v>
      </c>
      <c r="F84" s="7"/>
      <c r="G84" s="7"/>
      <c r="H84" s="7"/>
      <c r="I84" s="7"/>
      <c r="J84" s="7"/>
      <c r="K84" s="7"/>
      <c r="L84" s="7"/>
    </row>
    <row r="85" spans="1:12" x14ac:dyDescent="0.3">
      <c r="B85" s="1" t="s">
        <v>20</v>
      </c>
      <c r="C85" s="1" t="s">
        <v>14</v>
      </c>
      <c r="D85" s="5">
        <v>6123102076.2645369</v>
      </c>
      <c r="E85" s="5">
        <v>6123102.0762645369</v>
      </c>
    </row>
    <row r="86" spans="1:12" x14ac:dyDescent="0.3">
      <c r="B86" s="1" t="s">
        <v>21</v>
      </c>
      <c r="D86" s="5">
        <v>1089524875.8031983</v>
      </c>
      <c r="E86" s="5">
        <v>1089524.8758031984</v>
      </c>
    </row>
    <row r="87" spans="1:12" x14ac:dyDescent="0.3">
      <c r="B87" s="1" t="s">
        <v>20</v>
      </c>
      <c r="C87" s="1" t="s">
        <v>16</v>
      </c>
      <c r="D87" s="5">
        <v>4830922249.617732</v>
      </c>
      <c r="E87" s="5">
        <v>4830922.2496177321</v>
      </c>
    </row>
    <row r="88" spans="1:12" x14ac:dyDescent="0.3">
      <c r="B88" s="1" t="s">
        <v>21</v>
      </c>
      <c r="D88" s="5">
        <v>812011781.54365385</v>
      </c>
      <c r="E88" s="5">
        <v>812011.78154365381</v>
      </c>
    </row>
    <row r="89" spans="1:12" x14ac:dyDescent="0.3">
      <c r="B89" s="1" t="s">
        <v>20</v>
      </c>
      <c r="C89" s="1" t="s">
        <v>17</v>
      </c>
      <c r="D89" s="5">
        <v>1292179826.6468041</v>
      </c>
      <c r="E89" s="5">
        <v>1292179.8266468041</v>
      </c>
    </row>
    <row r="90" spans="1:12" x14ac:dyDescent="0.3">
      <c r="B90" s="1" t="s">
        <v>21</v>
      </c>
      <c r="D90" s="5">
        <v>283758590.55458099</v>
      </c>
      <c r="E90" s="5">
        <v>283758.59055458097</v>
      </c>
    </row>
  </sheetData>
  <conditionalFormatting sqref="D6:CV16">
    <cfRule type="cellIs" dxfId="22" priority="19" operator="lessThan">
      <formula>0</formula>
    </cfRule>
  </conditionalFormatting>
  <conditionalFormatting sqref="D17:CV18">
    <cfRule type="cellIs" dxfId="21" priority="15" operator="lessThan">
      <formula>0</formula>
    </cfRule>
  </conditionalFormatting>
  <conditionalFormatting sqref="D39:CV76">
    <cfRule type="cellIs" dxfId="20" priority="10" operator="lessThan">
      <formula>0</formula>
    </cfRule>
  </conditionalFormatting>
  <conditionalFormatting sqref="D77:CV79">
    <cfRule type="cellIs" dxfId="19" priority="1" operator="lessThan">
      <formula>0</formula>
    </cfRule>
  </conditionalFormatting>
  <pageMargins left="0.7" right="0.7" top="0.75" bottom="0.75" header="0.3" footer="0.3"/>
  <pageSetup orientation="portrait" horizontalDpi="360" verticalDpi="36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99"/>
  <sheetViews>
    <sheetView zoomScale="71" zoomScaleNormal="7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7" sqref="C7:C8"/>
    </sheetView>
  </sheetViews>
  <sheetFormatPr baseColWidth="10" defaultRowHeight="15" x14ac:dyDescent="0.25"/>
  <cols>
    <col min="3" max="12" width="14.28515625" customWidth="1"/>
    <col min="13" max="50" width="22.42578125" customWidth="1"/>
  </cols>
  <sheetData>
    <row r="1" spans="1:54" x14ac:dyDescent="0.25">
      <c r="A1">
        <v>1000</v>
      </c>
      <c r="C1">
        <f>+VLOOKUP(C2,base_mayorista!$AC$3:$AD$12,2,0)</f>
        <v>1</v>
      </c>
      <c r="D1">
        <f>+VLOOKUP(D2,base_mayorista!$AC$3:$AD$12,2,0)</f>
        <v>2</v>
      </c>
      <c r="E1">
        <f>+VLOOKUP(E2,base_mayorista!$AC$3:$AD$12,2,0)</f>
        <v>3</v>
      </c>
      <c r="F1">
        <f>+VLOOKUP(F2,base_mayorista!$AC$3:$AD$12,2,0)</f>
        <v>4</v>
      </c>
      <c r="G1">
        <f>+VLOOKUP(G2,base_mayorista!$AC$3:$AD$12,2,0)</f>
        <v>5</v>
      </c>
      <c r="H1">
        <f>+VLOOKUP(H2,base_mayorista!$AC$3:$AD$12,2,0)</f>
        <v>6</v>
      </c>
      <c r="I1">
        <f>+VLOOKUP(I2,base_mayorista!$AC$3:$AD$12,2,0)</f>
        <v>7</v>
      </c>
      <c r="J1" s="37">
        <v>1</v>
      </c>
      <c r="K1" s="37">
        <v>2</v>
      </c>
      <c r="L1" s="37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</row>
    <row r="2" spans="1:54" ht="16.5" x14ac:dyDescent="0.3">
      <c r="C2" s="32" t="s">
        <v>2</v>
      </c>
      <c r="D2" s="32" t="s">
        <v>3</v>
      </c>
      <c r="E2" s="32" t="s">
        <v>4</v>
      </c>
      <c r="F2" s="32" t="s">
        <v>5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</row>
    <row r="3" spans="1:54" ht="16.5" x14ac:dyDescent="0.3">
      <c r="A3">
        <v>2</v>
      </c>
      <c r="B3" s="3">
        <v>40908</v>
      </c>
      <c r="C3" s="10">
        <v>11.187340680742199</v>
      </c>
      <c r="D3" s="10">
        <f>+LN(VLOOKUP(D$2,Total!$C$5:$CV$15,Costos!$A3,FALSE)/$A$1)</f>
        <v>12.713967939360035</v>
      </c>
      <c r="E3" s="10">
        <f>+LN(VLOOKUP(E$2,Total!$C$5:$CV$15,Costos!$A3,FALSE)/$A$1)</f>
        <v>13.15065934209723</v>
      </c>
      <c r="F3" s="10">
        <v>12.972342641696301</v>
      </c>
      <c r="G3" s="10"/>
      <c r="H3" s="10">
        <f>+LN(VLOOKUP(H$2,Total!$C$5:$CV$15,Costos!$A3,FALSE)/$A$1)</f>
        <v>12.922975906539429</v>
      </c>
      <c r="I3" s="10">
        <f>+LN(VLOOKUP(I$2,Total!$C$5:$CV$15,Costos!$A3,FALSE)/$A$1)</f>
        <v>14.457136768320497</v>
      </c>
      <c r="J3" s="10">
        <f>+LN(VLOOKUP(J$2,Total!$C$5:$CV$15,Costos!$A3,FALSE)/$A$1)</f>
        <v>14.836223558489758</v>
      </c>
      <c r="K3" s="10">
        <f>+LN(VLOOKUP(K$2,Total!$C$5:$CV$15,Costos!$A3,FALSE)/$A$1)</f>
        <v>15.33322983205556</v>
      </c>
      <c r="L3" s="10">
        <f>+LN(VLOOKUP(L$2,Total!$C$5:$CV$15,Costos!$A3,FALSE)/$A$1)</f>
        <v>14.433294855997437</v>
      </c>
      <c r="M3" s="10">
        <f>+IFERROR(LN(VLOOKUP(M$2,Total!$C$38:$CV$76,Costos!$A3,FALSE)/$A$1)," ")</f>
        <v>11.455399895607528</v>
      </c>
      <c r="N3" s="10">
        <v>10.332738109488499</v>
      </c>
      <c r="O3" s="10">
        <v>12.1675280344142</v>
      </c>
      <c r="P3" s="10">
        <v>11.679421163366101</v>
      </c>
      <c r="Q3" s="10" t="str">
        <f>+IFERROR(LN(VLOOKUP(Q$2,Total!$C$38:$CV$76,Costos!$A3,FALSE)/$A$1)," ")</f>
        <v xml:space="preserve"> </v>
      </c>
      <c r="R3" s="10">
        <f>+IFERROR(LN(VLOOKUP(R$2,Total!$C$38:$CV$76,Costos!$A3,FALSE)/$A$1)," ")</f>
        <v>9.2929206437703691</v>
      </c>
      <c r="S3" s="10">
        <f>+IFERROR(LN(VLOOKUP(S$2,Total!$C$38:$CV$76,Costos!$A3,FALSE)/$A$1)," ")</f>
        <v>9.3683360184362741</v>
      </c>
      <c r="T3" s="10">
        <v>9.6627146036922706</v>
      </c>
      <c r="U3" s="10">
        <v>10.894528997400799</v>
      </c>
      <c r="V3" s="10">
        <v>11.6714690110199</v>
      </c>
      <c r="W3" s="10">
        <f>+IFERROR(LN(VLOOKUP(W$2,Total!$C$38:$CV$76,Costos!$A3,FALSE)/$A$1)," ")</f>
        <v>12.735360738982159</v>
      </c>
      <c r="X3" s="10">
        <v>11.864496016477499</v>
      </c>
      <c r="Y3" s="10">
        <f>+IFERROR(LN(VLOOKUP(Y$2,Total!$C$38:$CV$76,Costos!$A3,FALSE)/$A$1)," ")</f>
        <v>12.163753283274602</v>
      </c>
      <c r="Z3" s="10">
        <f>+IFERROR(LN(VLOOKUP(Z$2,Total!$C$38:$CV$76,Costos!$A3,FALSE)/$A$1)," ")</f>
        <v>10.888846288994673</v>
      </c>
      <c r="AA3" s="10">
        <f>+IFERROR(LN(VLOOKUP(AA$2,Total!$C$38:$CV$76,Costos!$A3,FALSE)/$A$1)," ")</f>
        <v>11.667760925167595</v>
      </c>
      <c r="AB3" s="10">
        <f>+IFERROR(LN(VLOOKUP(AB$2,Total!$C$38:$CV$76,Costos!$A3,FALSE)/$A$1)," ")</f>
        <v>9.8775168222136625</v>
      </c>
      <c r="AC3" s="10">
        <v>6.6032719890243401</v>
      </c>
      <c r="AD3" s="10">
        <v>9.5149052275914201</v>
      </c>
      <c r="AE3" s="10">
        <f>+IFERROR(LN(VLOOKUP(AE$2,Total!$C$38:$CV$76,Costos!$A3,FALSE)/$A$1)," ")</f>
        <v>11.867253145700843</v>
      </c>
      <c r="AF3" s="10">
        <v>12.821617773313699</v>
      </c>
      <c r="AG3">
        <v>10.895716298957799</v>
      </c>
      <c r="AH3" s="10">
        <f>+IFERROR(LN(VLOOKUP(AH$2,Total!$C$38:$CV$76,Costos!$A3,FALSE)/$A$1)," ")</f>
        <v>10.617596469982752</v>
      </c>
      <c r="AI3" s="10">
        <f>+IFERROR(LN(VLOOKUP(AI$2,Total!$C$38:$CV$76,Costos!$A3,FALSE)/$A$1)," ")</f>
        <v>10.388706244371683</v>
      </c>
      <c r="AJ3" s="10">
        <v>11.6337830970645</v>
      </c>
      <c r="AK3" s="10">
        <v>13.9378497319701</v>
      </c>
      <c r="AL3" s="10">
        <v>10.909935399516399</v>
      </c>
      <c r="AM3" s="10">
        <f>+IFERROR(LN(VLOOKUP(AM$2,Total!$C$38:$CV$76,Costos!$A3,FALSE)/$A$1)," ")</f>
        <v>11.719740626261075</v>
      </c>
      <c r="AN3" s="10">
        <v>10.418831656581601</v>
      </c>
      <c r="AO3" s="10">
        <v>7.7320098899940799</v>
      </c>
      <c r="AP3" s="10">
        <v>10.244401562693501</v>
      </c>
      <c r="AQ3" s="10">
        <v>10.3284688830233</v>
      </c>
      <c r="AR3" s="10">
        <f>+IFERROR(LN(VLOOKUP(AR$2,Total!$C$38:$CV$76,Costos!$A3,FALSE)/$A$1)," ")</f>
        <v>11.069122210815832</v>
      </c>
      <c r="AS3" s="10">
        <v>9.1055536586606003</v>
      </c>
      <c r="AT3" s="10">
        <v>10.340078720114599</v>
      </c>
      <c r="AU3" s="10">
        <f>+IFERROR(LN(VLOOKUP(AU$2,Total!$C$38:$CV$76,Costos!$A3,FALSE)/$A$1)," ")</f>
        <v>11.263900145265692</v>
      </c>
      <c r="AV3" s="10">
        <f>+IFERROR(LN(VLOOKUP(AV$2,Total!$C$38:$CV$76,Costos!$A3,FALSE)/$A$1)," ")</f>
        <v>12.490024181575871</v>
      </c>
      <c r="AW3" s="10">
        <v>12.279445325517599</v>
      </c>
      <c r="AX3" s="10">
        <f>+IFERROR(LN(VLOOKUP(AX$2,Total!$C$38:$CV$76,Costos!$A3,FALSE)/$A$1)," ")</f>
        <v>12.576055475514016</v>
      </c>
      <c r="AY3" s="5"/>
      <c r="AZ3" s="5"/>
      <c r="BA3" s="5"/>
      <c r="BB3" s="5"/>
    </row>
    <row r="4" spans="1:54" ht="16.5" x14ac:dyDescent="0.3">
      <c r="A4">
        <v>3</v>
      </c>
      <c r="B4" s="3">
        <v>40939</v>
      </c>
      <c r="C4" s="10">
        <v>11.162660412127</v>
      </c>
      <c r="D4" s="10">
        <f>+LN(VLOOKUP(D$2,Total!$C$5:$CV$15,Costos!$A4,FALSE)/$A$1)</f>
        <v>12.671731850133222</v>
      </c>
      <c r="E4" s="10">
        <f>+LN(VLOOKUP(E$2,Total!$C$5:$CV$15,Costos!$A4,FALSE)/$A$1)</f>
        <v>13.078769516204492</v>
      </c>
      <c r="F4" s="10">
        <v>12.911220230460099</v>
      </c>
      <c r="G4" s="10"/>
      <c r="H4" s="10">
        <f>+LN(VLOOKUP(H$2,Total!$C$5:$CV$15,Costos!$A4,FALSE)/$A$1)</f>
        <v>12.845293405566675</v>
      </c>
      <c r="I4" s="10">
        <f>+LN(VLOOKUP(I$2,Total!$C$5:$CV$15,Costos!$A4,FALSE)/$A$1)</f>
        <v>14.457295331469496</v>
      </c>
      <c r="J4" s="10">
        <f>+LN(VLOOKUP(J$2,Total!$C$5:$CV$15,Costos!$A4,FALSE)/$A$1)</f>
        <v>14.785928219191826</v>
      </c>
      <c r="K4" s="10">
        <f>+LN(VLOOKUP(K$2,Total!$C$5:$CV$15,Costos!$A4,FALSE)/$A$1)</f>
        <v>15.232213240850243</v>
      </c>
      <c r="L4" s="10">
        <f>+LN(VLOOKUP(L$2,Total!$C$5:$CV$15,Costos!$A4,FALSE)/$A$1)</f>
        <v>14.361093859967996</v>
      </c>
      <c r="M4" s="10">
        <f>+IFERROR(LN(VLOOKUP(M$2,Total!$C$38:$CV$76,Costos!$A4,FALSE)/$A$1)," ")</f>
        <v>11.387656990955767</v>
      </c>
      <c r="N4" s="10">
        <v>10.2169442274286</v>
      </c>
      <c r="O4" s="10">
        <v>12.058937090648699</v>
      </c>
      <c r="P4" s="10">
        <v>11.5875243592385</v>
      </c>
      <c r="Q4" s="10" t="str">
        <f>+IFERROR(LN(VLOOKUP(Q$2,Total!$C$38:$CV$76,Costos!$A4,FALSE)/$A$1)," ")</f>
        <v xml:space="preserve"> </v>
      </c>
      <c r="R4" s="10">
        <f>+IFERROR(LN(VLOOKUP(R$2,Total!$C$38:$CV$76,Costos!$A4,FALSE)/$A$1)," ")</f>
        <v>9.2362185741603078</v>
      </c>
      <c r="S4" s="10">
        <f>+IFERROR(LN(VLOOKUP(S$2,Total!$C$38:$CV$76,Costos!$A4,FALSE)/$A$1)," ")</f>
        <v>9.2834174487970031</v>
      </c>
      <c r="T4" s="10">
        <v>9.5568586659657804</v>
      </c>
      <c r="U4" s="10">
        <v>10.816597722202101</v>
      </c>
      <c r="V4" s="10">
        <v>11.6284074167017</v>
      </c>
      <c r="W4" s="10">
        <f>+IFERROR(LN(VLOOKUP(W$2,Total!$C$38:$CV$76,Costos!$A4,FALSE)/$A$1)," ")</f>
        <v>12.642295848576742</v>
      </c>
      <c r="X4" s="10">
        <v>11.782910028841201</v>
      </c>
      <c r="Y4" s="10">
        <f>+IFERROR(LN(VLOOKUP(Y$2,Total!$C$38:$CV$76,Costos!$A4,FALSE)/$A$1)," ")</f>
        <v>12.079620738960312</v>
      </c>
      <c r="Z4" s="10">
        <f>+IFERROR(LN(VLOOKUP(Z$2,Total!$C$38:$CV$76,Costos!$A4,FALSE)/$A$1)," ")</f>
        <v>10.862015192731734</v>
      </c>
      <c r="AA4" s="10">
        <f>+IFERROR(LN(VLOOKUP(AA$2,Total!$C$38:$CV$76,Costos!$A4,FALSE)/$A$1)," ")</f>
        <v>11.609455326296912</v>
      </c>
      <c r="AB4" s="10">
        <f>+IFERROR(LN(VLOOKUP(AB$2,Total!$C$38:$CV$76,Costos!$A4,FALSE)/$A$1)," ")</f>
        <v>9.7566250600650726</v>
      </c>
      <c r="AC4" s="10">
        <v>6.4417387217362103</v>
      </c>
      <c r="AD4" s="10">
        <v>9.4150177976548601</v>
      </c>
      <c r="AE4" s="10">
        <f>+IFERROR(LN(VLOOKUP(AE$2,Total!$C$38:$CV$76,Costos!$A4,FALSE)/$A$1)," ")</f>
        <v>11.766317255372879</v>
      </c>
      <c r="AF4" s="10">
        <v>12.7461611945548</v>
      </c>
      <c r="AG4">
        <v>10.8168087715929</v>
      </c>
      <c r="AH4" s="10">
        <f>+IFERROR(LN(VLOOKUP(AH$2,Total!$C$38:$CV$76,Costos!$A4,FALSE)/$A$1)," ")</f>
        <v>10.68497531064045</v>
      </c>
      <c r="AI4" s="10">
        <f>+IFERROR(LN(VLOOKUP(AI$2,Total!$C$38:$CV$76,Costos!$A4,FALSE)/$A$1)," ")</f>
        <v>10.287013335053285</v>
      </c>
      <c r="AJ4" s="10">
        <v>11.684534594214901</v>
      </c>
      <c r="AK4" s="10">
        <v>13.908067372284499</v>
      </c>
      <c r="AL4" s="10">
        <v>10.856924996286001</v>
      </c>
      <c r="AM4" s="10">
        <f>+IFERROR(LN(VLOOKUP(AM$2,Total!$C$38:$CV$76,Costos!$A4,FALSE)/$A$1)," ")</f>
        <v>11.624102115596521</v>
      </c>
      <c r="AN4" s="10">
        <v>10.4351172612323</v>
      </c>
      <c r="AO4" s="10">
        <v>7.8006676395216497</v>
      </c>
      <c r="AP4" s="10">
        <v>10.139592365980899</v>
      </c>
      <c r="AQ4" s="10">
        <v>10.283004300212699</v>
      </c>
      <c r="AR4" s="10">
        <f>+IFERROR(LN(VLOOKUP(AR$2,Total!$C$38:$CV$76,Costos!$A4,FALSE)/$A$1)," ")</f>
        <v>11.001133473588093</v>
      </c>
      <c r="AS4" s="10">
        <v>9.1467161800747103</v>
      </c>
      <c r="AT4" s="10">
        <v>10.266780831453101</v>
      </c>
      <c r="AU4" s="10">
        <f>+IFERROR(LN(VLOOKUP(AU$2,Total!$C$38:$CV$76,Costos!$A4,FALSE)/$A$1)," ")</f>
        <v>11.268545944007807</v>
      </c>
      <c r="AV4" s="10">
        <f>+IFERROR(LN(VLOOKUP(AV$2,Total!$C$38:$CV$76,Costos!$A4,FALSE)/$A$1)," ")</f>
        <v>12.46036461059548</v>
      </c>
      <c r="AW4" s="10">
        <v>12.233116364910099</v>
      </c>
      <c r="AX4" s="10">
        <f>+IFERROR(LN(VLOOKUP(AX$2,Total!$C$38:$CV$76,Costos!$A4,FALSE)/$A$1)," ")</f>
        <v>12.52686765121609</v>
      </c>
      <c r="AY4" s="5"/>
      <c r="AZ4" s="5"/>
      <c r="BA4" s="5"/>
      <c r="BB4" s="5"/>
    </row>
    <row r="5" spans="1:54" ht="16.5" x14ac:dyDescent="0.3">
      <c r="A5">
        <v>4</v>
      </c>
      <c r="B5" s="3">
        <v>40968</v>
      </c>
      <c r="C5" s="10">
        <v>11.1894192472074</v>
      </c>
      <c r="D5" s="10">
        <f>+LN(VLOOKUP(D$2,Total!$C$5:$CV$15,Costos!$A5,FALSE)/$A$1)</f>
        <v>12.676599887635517</v>
      </c>
      <c r="E5" s="10">
        <f>+LN(VLOOKUP(E$2,Total!$C$5:$CV$15,Costos!$A5,FALSE)/$A$1)</f>
        <v>13.090928634796626</v>
      </c>
      <c r="F5" s="10">
        <v>12.9895614587921</v>
      </c>
      <c r="G5" s="10"/>
      <c r="H5" s="10">
        <f>+LN(VLOOKUP(H$2,Total!$C$5:$CV$15,Costos!$A5,FALSE)/$A$1)</f>
        <v>12.847482594018921</v>
      </c>
      <c r="I5" s="10">
        <f>+LN(VLOOKUP(I$2,Total!$C$5:$CV$15,Costos!$A5,FALSE)/$A$1)</f>
        <v>14.468929149450593</v>
      </c>
      <c r="J5" s="10">
        <f>+LN(VLOOKUP(J$2,Total!$C$5:$CV$15,Costos!$A5,FALSE)/$A$1)</f>
        <v>14.799946127019245</v>
      </c>
      <c r="K5" s="10">
        <f>+LN(VLOOKUP(K$2,Total!$C$5:$CV$15,Costos!$A5,FALSE)/$A$1)</f>
        <v>15.241399237404689</v>
      </c>
      <c r="L5" s="10">
        <f>+LN(VLOOKUP(L$2,Total!$C$5:$CV$15,Costos!$A5,FALSE)/$A$1)</f>
        <v>14.388086011993936</v>
      </c>
      <c r="M5" s="10">
        <f>+IFERROR(LN(VLOOKUP(M$2,Total!$C$38:$CV$76,Costos!$A5,FALSE)/$A$1)," ")</f>
        <v>11.389947270264026</v>
      </c>
      <c r="N5" s="10">
        <v>10.233996979210501</v>
      </c>
      <c r="O5" s="10">
        <v>12.090423659606699</v>
      </c>
      <c r="P5" s="10">
        <v>11.6104439377795</v>
      </c>
      <c r="Q5" s="10" t="str">
        <f>+IFERROR(LN(VLOOKUP(Q$2,Total!$C$38:$CV$76,Costos!$A5,FALSE)/$A$1)," ")</f>
        <v xml:space="preserve"> </v>
      </c>
      <c r="R5" s="10">
        <f>+IFERROR(LN(VLOOKUP(R$2,Total!$C$38:$CV$76,Costos!$A5,FALSE)/$A$1)," ")</f>
        <v>9.2535213262816995</v>
      </c>
      <c r="S5" s="10">
        <f>+IFERROR(LN(VLOOKUP(S$2,Total!$C$38:$CV$76,Costos!$A5,FALSE)/$A$1)," ")</f>
        <v>9.3143869111448829</v>
      </c>
      <c r="T5" s="10">
        <v>9.5171002841136598</v>
      </c>
      <c r="U5" s="10">
        <v>10.823448757498101</v>
      </c>
      <c r="V5" s="10">
        <v>11.6124082960155</v>
      </c>
      <c r="W5" s="10">
        <f>+IFERROR(LN(VLOOKUP(W$2,Total!$C$38:$CV$76,Costos!$A5,FALSE)/$A$1)," ")</f>
        <v>12.67611431870848</v>
      </c>
      <c r="X5" s="10">
        <v>11.764161867877</v>
      </c>
      <c r="Y5" s="10">
        <f>+IFERROR(LN(VLOOKUP(Y$2,Total!$C$38:$CV$76,Costos!$A5,FALSE)/$A$1)," ")</f>
        <v>12.069820876606528</v>
      </c>
      <c r="Z5" s="10">
        <f>+IFERROR(LN(VLOOKUP(Z$2,Total!$C$38:$CV$76,Costos!$A5,FALSE)/$A$1)," ")</f>
        <v>10.865232384959482</v>
      </c>
      <c r="AA5" s="10">
        <f>+IFERROR(LN(VLOOKUP(AA$2,Total!$C$38:$CV$76,Costos!$A5,FALSE)/$A$1)," ")</f>
        <v>11.628708536698015</v>
      </c>
      <c r="AB5" s="10">
        <f>+IFERROR(LN(VLOOKUP(AB$2,Total!$C$38:$CV$76,Costos!$A5,FALSE)/$A$1)," ")</f>
        <v>9.7870885092203679</v>
      </c>
      <c r="AC5" s="10">
        <v>6.7501463059317199</v>
      </c>
      <c r="AD5" s="10">
        <v>9.4145877748331994</v>
      </c>
      <c r="AE5" s="10">
        <f>+IFERROR(LN(VLOOKUP(AE$2,Total!$C$38:$CV$76,Costos!$A5,FALSE)/$A$1)," ")</f>
        <v>11.777688326732655</v>
      </c>
      <c r="AF5" s="10">
        <v>12.766224293281899</v>
      </c>
      <c r="AG5">
        <v>10.814614222591301</v>
      </c>
      <c r="AH5" s="10">
        <f>+IFERROR(LN(VLOOKUP(AH$2,Total!$C$38:$CV$76,Costos!$A5,FALSE)/$A$1)," ")</f>
        <v>10.689079817887238</v>
      </c>
      <c r="AI5" s="10">
        <f>+IFERROR(LN(VLOOKUP(AI$2,Total!$C$38:$CV$76,Costos!$A5,FALSE)/$A$1)," ")</f>
        <v>10.307282281003335</v>
      </c>
      <c r="AJ5" s="10">
        <v>11.684139382228899</v>
      </c>
      <c r="AK5" s="10">
        <v>13.911007899960699</v>
      </c>
      <c r="AL5" s="10">
        <v>10.8685913282439</v>
      </c>
      <c r="AM5" s="10">
        <f>+IFERROR(LN(VLOOKUP(AM$2,Total!$C$38:$CV$76,Costos!$A5,FALSE)/$A$1)," ")</f>
        <v>11.64414141370982</v>
      </c>
      <c r="AN5" s="10">
        <v>10.4365613083979</v>
      </c>
      <c r="AO5" s="10">
        <v>7.7880492278651898</v>
      </c>
      <c r="AP5" s="10">
        <v>10.126652905643301</v>
      </c>
      <c r="AQ5" s="10">
        <v>10.3025213493409</v>
      </c>
      <c r="AR5" s="10">
        <f>+IFERROR(LN(VLOOKUP(AR$2,Total!$C$38:$CV$76,Costos!$A5,FALSE)/$A$1)," ")</f>
        <v>11.03110861469961</v>
      </c>
      <c r="AS5" s="10">
        <v>9.1427778966567299</v>
      </c>
      <c r="AT5" s="10">
        <v>10.2575617080659</v>
      </c>
      <c r="AU5" s="10">
        <f>+IFERROR(LN(VLOOKUP(AU$2,Total!$C$38:$CV$76,Costos!$A5,FALSE)/$A$1)," ")</f>
        <v>11.267823574153514</v>
      </c>
      <c r="AV5" s="10">
        <f>+IFERROR(LN(VLOOKUP(AV$2,Total!$C$38:$CV$76,Costos!$A5,FALSE)/$A$1)," ")</f>
        <v>12.461912058220877</v>
      </c>
      <c r="AW5" s="10">
        <v>12.2423754406624</v>
      </c>
      <c r="AX5" s="10">
        <f>+IFERROR(LN(VLOOKUP(AX$2,Total!$C$38:$CV$76,Costos!$A5,FALSE)/$A$1)," ")</f>
        <v>12.542542573005862</v>
      </c>
      <c r="AY5" s="5"/>
      <c r="AZ5" s="5"/>
      <c r="BA5" s="5"/>
      <c r="BB5" s="5"/>
    </row>
    <row r="6" spans="1:54" ht="16.5" x14ac:dyDescent="0.3">
      <c r="A6">
        <v>5</v>
      </c>
      <c r="B6" s="3">
        <v>40999</v>
      </c>
      <c r="C6" s="10">
        <v>11.2090995944019</v>
      </c>
      <c r="D6" s="10">
        <f>+LN(VLOOKUP(D$2,Total!$C$5:$CV$15,Costos!$A6,FALSE)/$A$1)</f>
        <v>12.672547802532918</v>
      </c>
      <c r="E6" s="10">
        <f>+LN(VLOOKUP(E$2,Total!$C$5:$CV$15,Costos!$A6,FALSE)/$A$1)</f>
        <v>13.107364113763966</v>
      </c>
      <c r="F6" s="10">
        <v>13.043571997558001</v>
      </c>
      <c r="G6" s="10"/>
      <c r="H6" s="10">
        <f>+LN(VLOOKUP(H$2,Total!$C$5:$CV$15,Costos!$A6,FALSE)/$A$1)</f>
        <v>12.84857676472893</v>
      </c>
      <c r="I6" s="10">
        <f>+LN(VLOOKUP(I$2,Total!$C$5:$CV$15,Costos!$A6,FALSE)/$A$1)</f>
        <v>14.47782861037472</v>
      </c>
      <c r="J6" s="10">
        <f>+LN(VLOOKUP(J$2,Total!$C$5:$CV$15,Costos!$A6,FALSE)/$A$1)</f>
        <v>14.823482104140036</v>
      </c>
      <c r="K6" s="10">
        <f>+LN(VLOOKUP(K$2,Total!$C$5:$CV$15,Costos!$A6,FALSE)/$A$1)</f>
        <v>15.257714861981965</v>
      </c>
      <c r="L6" s="10">
        <f>+LN(VLOOKUP(L$2,Total!$C$5:$CV$15,Costos!$A6,FALSE)/$A$1)</f>
        <v>14.403592855046227</v>
      </c>
      <c r="M6" s="10">
        <f>+IFERROR(LN(VLOOKUP(M$2,Total!$C$38:$CV$76,Costos!$A6,FALSE)/$A$1)," ")</f>
        <v>11.400281877010435</v>
      </c>
      <c r="N6" s="10">
        <v>10.2352253508218</v>
      </c>
      <c r="O6" s="10">
        <v>12.1180851701448</v>
      </c>
      <c r="P6" s="10">
        <v>11.618989850862199</v>
      </c>
      <c r="Q6" s="10" t="str">
        <f>+IFERROR(LN(VLOOKUP(Q$2,Total!$C$38:$CV$76,Costos!$A6,FALSE)/$A$1)," ")</f>
        <v xml:space="preserve"> </v>
      </c>
      <c r="R6" s="10">
        <f>+IFERROR(LN(VLOOKUP(R$2,Total!$C$38:$CV$76,Costos!$A6,FALSE)/$A$1)," ")</f>
        <v>9.2646980979932358</v>
      </c>
      <c r="S6" s="10">
        <f>+IFERROR(LN(VLOOKUP(S$2,Total!$C$38:$CV$76,Costos!$A6,FALSE)/$A$1)," ")</f>
        <v>9.3247730637151847</v>
      </c>
      <c r="T6" s="10">
        <v>9.4752216922016501</v>
      </c>
      <c r="U6" s="10">
        <v>10.8334216264404</v>
      </c>
      <c r="V6" s="10">
        <v>11.5913362247303</v>
      </c>
      <c r="W6" s="10">
        <f>+IFERROR(LN(VLOOKUP(W$2,Total!$C$38:$CV$76,Costos!$A6,FALSE)/$A$1)," ")</f>
        <v>12.701595970726327</v>
      </c>
      <c r="X6" s="10">
        <v>11.743219546451099</v>
      </c>
      <c r="Y6" s="10">
        <f>+IFERROR(LN(VLOOKUP(Y$2,Total!$C$38:$CV$76,Costos!$A6,FALSE)/$A$1)," ")</f>
        <v>12.06644156943165</v>
      </c>
      <c r="Z6" s="10">
        <f>+IFERROR(LN(VLOOKUP(Z$2,Total!$C$38:$CV$76,Costos!$A6,FALSE)/$A$1)," ")</f>
        <v>10.866925484414844</v>
      </c>
      <c r="AA6" s="10">
        <f>+IFERROR(LN(VLOOKUP(AA$2,Total!$C$38:$CV$76,Costos!$A6,FALSE)/$A$1)," ")</f>
        <v>11.656243124717925</v>
      </c>
      <c r="AB6" s="10">
        <f>+IFERROR(LN(VLOOKUP(AB$2,Total!$C$38:$CV$76,Costos!$A6,FALSE)/$A$1)," ")</f>
        <v>9.8238902604420097</v>
      </c>
      <c r="AC6" s="10">
        <v>7.00495464777965</v>
      </c>
      <c r="AD6" s="10">
        <v>9.4037733757038797</v>
      </c>
      <c r="AE6" s="10">
        <f>+IFERROR(LN(VLOOKUP(AE$2,Total!$C$38:$CV$76,Costos!$A6,FALSE)/$A$1)," ")</f>
        <v>11.786093894223859</v>
      </c>
      <c r="AF6" s="10">
        <v>12.7815297752619</v>
      </c>
      <c r="AG6">
        <v>10.814513883518501</v>
      </c>
      <c r="AH6" s="10">
        <f>+IFERROR(LN(VLOOKUP(AH$2,Total!$C$38:$CV$76,Costos!$A6,FALSE)/$A$1)," ")</f>
        <v>10.697274826143806</v>
      </c>
      <c r="AI6" s="10">
        <f>+IFERROR(LN(VLOOKUP(AI$2,Total!$C$38:$CV$76,Costos!$A6,FALSE)/$A$1)," ")</f>
        <v>10.321053081037716</v>
      </c>
      <c r="AJ6" s="10">
        <v>11.693911461102299</v>
      </c>
      <c r="AK6" s="10">
        <v>13.910676705910401</v>
      </c>
      <c r="AL6" s="10">
        <v>10.8841391069642</v>
      </c>
      <c r="AM6" s="10">
        <f>+IFERROR(LN(VLOOKUP(AM$2,Total!$C$38:$CV$76,Costos!$A6,FALSE)/$A$1)," ")</f>
        <v>11.677494245776533</v>
      </c>
      <c r="AN6" s="10">
        <v>10.408043406792601</v>
      </c>
      <c r="AO6" s="10">
        <v>7.7667823032685899</v>
      </c>
      <c r="AP6" s="10">
        <v>10.1688618149314</v>
      </c>
      <c r="AQ6" s="10">
        <v>10.3178562222895</v>
      </c>
      <c r="AR6" s="10">
        <f>+IFERROR(LN(VLOOKUP(AR$2,Total!$C$38:$CV$76,Costos!$A6,FALSE)/$A$1)," ")</f>
        <v>11.045461920894969</v>
      </c>
      <c r="AS6" s="10">
        <v>9.1820111660115504</v>
      </c>
      <c r="AT6" s="10">
        <v>10.2308070835078</v>
      </c>
      <c r="AU6" s="10">
        <f>+IFERROR(LN(VLOOKUP(AU$2,Total!$C$38:$CV$76,Costos!$A6,FALSE)/$A$1)," ")</f>
        <v>11.271279188483371</v>
      </c>
      <c r="AV6" s="10">
        <f>+IFERROR(LN(VLOOKUP(AV$2,Total!$C$38:$CV$76,Costos!$A6,FALSE)/$A$1)," ")</f>
        <v>12.459767487804079</v>
      </c>
      <c r="AW6" s="10">
        <v>12.2440432771927</v>
      </c>
      <c r="AX6" s="10">
        <f>+IFERROR(LN(VLOOKUP(AX$2,Total!$C$38:$CV$76,Costos!$A6,FALSE)/$A$1)," ")</f>
        <v>12.562448718436409</v>
      </c>
      <c r="AY6" s="5"/>
      <c r="AZ6" s="5"/>
      <c r="BA6" s="5"/>
      <c r="BB6" s="5"/>
    </row>
    <row r="7" spans="1:54" ht="16.5" x14ac:dyDescent="0.3">
      <c r="A7">
        <v>6</v>
      </c>
      <c r="B7" s="3">
        <v>41029</v>
      </c>
      <c r="C7" s="10">
        <v>11.250894595150299</v>
      </c>
      <c r="D7" s="10">
        <f>+LN(VLOOKUP(D$2,Total!$C$5:$CV$15,Costos!$A7,FALSE)/$A$1)</f>
        <v>12.690760061922459</v>
      </c>
      <c r="E7" s="10">
        <f>+LN(VLOOKUP(E$2,Total!$C$5:$CV$15,Costos!$A7,FALSE)/$A$1)</f>
        <v>13.119168284025388</v>
      </c>
      <c r="F7" s="10">
        <v>13.1896940066753</v>
      </c>
      <c r="G7" s="10"/>
      <c r="H7" s="10">
        <f>+LN(VLOOKUP(H$2,Total!$C$5:$CV$15,Costos!$A7,FALSE)/$A$1)</f>
        <v>12.848096131056627</v>
      </c>
      <c r="I7" s="10">
        <f>+LN(VLOOKUP(I$2,Total!$C$5:$CV$15,Costos!$A7,FALSE)/$A$1)</f>
        <v>14.484845212977234</v>
      </c>
      <c r="J7" s="10">
        <f>+LN(VLOOKUP(J$2,Total!$C$5:$CV$15,Costos!$A7,FALSE)/$A$1)</f>
        <v>14.833886517151743</v>
      </c>
      <c r="K7" s="10">
        <f>+LN(VLOOKUP(K$2,Total!$C$5:$CV$15,Costos!$A7,FALSE)/$A$1)</f>
        <v>15.275135775837809</v>
      </c>
      <c r="L7" s="10">
        <f>+LN(VLOOKUP(L$2,Total!$C$5:$CV$15,Costos!$A7,FALSE)/$A$1)</f>
        <v>14.426232457375333</v>
      </c>
      <c r="M7" s="10">
        <f>+IFERROR(LN(VLOOKUP(M$2,Total!$C$38:$CV$76,Costos!$A7,FALSE)/$A$1)," ")</f>
        <v>11.414288994941272</v>
      </c>
      <c r="N7" s="10">
        <v>10.244270676156701</v>
      </c>
      <c r="O7" s="10">
        <v>12.151069856186499</v>
      </c>
      <c r="P7" s="10">
        <v>11.620979211838799</v>
      </c>
      <c r="Q7" s="10" t="str">
        <f>+IFERROR(LN(VLOOKUP(Q$2,Total!$C$38:$CV$76,Costos!$A7,FALSE)/$A$1)," ")</f>
        <v xml:space="preserve"> </v>
      </c>
      <c r="R7" s="10">
        <f>+IFERROR(LN(VLOOKUP(R$2,Total!$C$38:$CV$76,Costos!$A7,FALSE)/$A$1)," ")</f>
        <v>9.2855719684846996</v>
      </c>
      <c r="S7" s="10">
        <f>+IFERROR(LN(VLOOKUP(S$2,Total!$C$38:$CV$76,Costos!$A7,FALSE)/$A$1)," ")</f>
        <v>9.3520648881125314</v>
      </c>
      <c r="T7" s="10">
        <v>9.4303577924125204</v>
      </c>
      <c r="U7" s="10">
        <v>10.840175256349101</v>
      </c>
      <c r="V7" s="10">
        <v>11.585483023339499</v>
      </c>
      <c r="W7" s="10">
        <f>+IFERROR(LN(VLOOKUP(W$2,Total!$C$38:$CV$76,Costos!$A7,FALSE)/$A$1)," ")</f>
        <v>12.735164238331681</v>
      </c>
      <c r="X7" s="10">
        <v>11.7511285856916</v>
      </c>
      <c r="Y7" s="10">
        <f>+IFERROR(LN(VLOOKUP(Y$2,Total!$C$38:$CV$76,Costos!$A7,FALSE)/$A$1)," ")</f>
        <v>12.070508567256388</v>
      </c>
      <c r="Z7" s="10">
        <f>+IFERROR(LN(VLOOKUP(Z$2,Total!$C$38:$CV$76,Costos!$A7,FALSE)/$A$1)," ")</f>
        <v>10.873559505839134</v>
      </c>
      <c r="AA7" s="10">
        <f>+IFERROR(LN(VLOOKUP(AA$2,Total!$C$38:$CV$76,Costos!$A7,FALSE)/$A$1)," ")</f>
        <v>11.684018116249346</v>
      </c>
      <c r="AB7" s="10">
        <f>+IFERROR(LN(VLOOKUP(AB$2,Total!$C$38:$CV$76,Costos!$A7,FALSE)/$A$1)," ")</f>
        <v>9.8653836549121561</v>
      </c>
      <c r="AC7" s="10">
        <v>7.21548578209502</v>
      </c>
      <c r="AD7" s="10">
        <v>9.4029043035774205</v>
      </c>
      <c r="AE7" s="10">
        <f>+IFERROR(LN(VLOOKUP(AE$2,Total!$C$38:$CV$76,Costos!$A7,FALSE)/$A$1)," ")</f>
        <v>11.800062258309371</v>
      </c>
      <c r="AF7" s="10">
        <v>12.7970882027565</v>
      </c>
      <c r="AG7">
        <v>10.827934779306201</v>
      </c>
      <c r="AH7" s="10">
        <f>+IFERROR(LN(VLOOKUP(AH$2,Total!$C$38:$CV$76,Costos!$A7,FALSE)/$A$1)," ")</f>
        <v>10.702937051918038</v>
      </c>
      <c r="AI7" s="10">
        <f>+IFERROR(LN(VLOOKUP(AI$2,Total!$C$38:$CV$76,Costos!$A7,FALSE)/$A$1)," ")</f>
        <v>10.342568707856342</v>
      </c>
      <c r="AJ7" s="10">
        <v>11.7099802234164</v>
      </c>
      <c r="AK7" s="10">
        <v>13.9134551174875</v>
      </c>
      <c r="AL7" s="10">
        <v>10.894118131371901</v>
      </c>
      <c r="AM7" s="10">
        <f>+IFERROR(LN(VLOOKUP(AM$2,Total!$C$38:$CV$76,Costos!$A7,FALSE)/$A$1)," ")</f>
        <v>11.708045393837548</v>
      </c>
      <c r="AN7" s="10">
        <v>10.378697066824699</v>
      </c>
      <c r="AO7" s="10">
        <v>7.7452701279779896</v>
      </c>
      <c r="AP7" s="10">
        <v>10.2166449070185</v>
      </c>
      <c r="AQ7" s="10">
        <v>10.3320824823079</v>
      </c>
      <c r="AR7" s="10">
        <f>+IFERROR(LN(VLOOKUP(AR$2,Total!$C$38:$CV$76,Costos!$A7,FALSE)/$A$1)," ")</f>
        <v>11.05792204853257</v>
      </c>
      <c r="AS7" s="10">
        <v>9.1743573904622604</v>
      </c>
      <c r="AT7" s="10">
        <v>10.2086863515937</v>
      </c>
      <c r="AU7" s="10">
        <f>+IFERROR(LN(VLOOKUP(AU$2,Total!$C$38:$CV$76,Costos!$A7,FALSE)/$A$1)," ")</f>
        <v>11.253621750218787</v>
      </c>
      <c r="AV7" s="10">
        <f>+IFERROR(LN(VLOOKUP(AV$2,Total!$C$38:$CV$76,Costos!$A7,FALSE)/$A$1)," ")</f>
        <v>12.455383295932863</v>
      </c>
      <c r="AW7" s="10">
        <v>12.2428114980169</v>
      </c>
      <c r="AX7" s="10">
        <f>+IFERROR(LN(VLOOKUP(AX$2,Total!$C$38:$CV$76,Costos!$A7,FALSE)/$A$1)," ")</f>
        <v>12.57585863751342</v>
      </c>
      <c r="AY7" s="5"/>
      <c r="AZ7" s="5"/>
      <c r="BA7" s="5"/>
      <c r="BB7" s="5"/>
    </row>
    <row r="8" spans="1:54" ht="16.5" x14ac:dyDescent="0.3">
      <c r="A8">
        <v>7</v>
      </c>
      <c r="B8" s="3">
        <v>41060</v>
      </c>
      <c r="C8" s="10">
        <v>11.299284314308901</v>
      </c>
      <c r="D8" s="10">
        <f>+LN(VLOOKUP(D$2,Total!$C$5:$CV$15,Costos!$A8,FALSE)/$A$1)</f>
        <v>12.705317249209722</v>
      </c>
      <c r="E8" s="10">
        <f>+LN(VLOOKUP(E$2,Total!$C$5:$CV$15,Costos!$A8,FALSE)/$A$1)</f>
        <v>13.127846427613241</v>
      </c>
      <c r="F8" s="10">
        <v>12.889135466468799</v>
      </c>
      <c r="G8" s="10"/>
      <c r="H8" s="10">
        <f>+LN(VLOOKUP(H$2,Total!$C$5:$CV$15,Costos!$A8,FALSE)/$A$1)</f>
        <v>12.832900393644321</v>
      </c>
      <c r="I8" s="10">
        <f>+LN(VLOOKUP(I$2,Total!$C$5:$CV$15,Costos!$A8,FALSE)/$A$1)</f>
        <v>14.495016362303492</v>
      </c>
      <c r="J8" s="10">
        <f>+LN(VLOOKUP(J$2,Total!$C$5:$CV$15,Costos!$A8,FALSE)/$A$1)</f>
        <v>14.852573199683132</v>
      </c>
      <c r="K8" s="10">
        <f>+LN(VLOOKUP(K$2,Total!$C$5:$CV$15,Costos!$A8,FALSE)/$A$1)</f>
        <v>15.29336608511024</v>
      </c>
      <c r="L8" s="10">
        <f>+LN(VLOOKUP(L$2,Total!$C$5:$CV$15,Costos!$A8,FALSE)/$A$1)</f>
        <v>14.438746139893842</v>
      </c>
      <c r="M8" s="10">
        <f>+IFERROR(LN(VLOOKUP(M$2,Total!$C$38:$CV$76,Costos!$A8,FALSE)/$A$1)," ")</f>
        <v>11.429689981332617</v>
      </c>
      <c r="N8" s="10">
        <v>10.262298150662</v>
      </c>
      <c r="O8" s="10">
        <v>12.1123355646817</v>
      </c>
      <c r="P8" s="10">
        <v>11.627398185234</v>
      </c>
      <c r="Q8" s="10" t="str">
        <f>+IFERROR(LN(VLOOKUP(Q$2,Total!$C$38:$CV$76,Costos!$A8,FALSE)/$A$1)," ")</f>
        <v xml:space="preserve"> </v>
      </c>
      <c r="R8" s="10">
        <f>+IFERROR(LN(VLOOKUP(R$2,Total!$C$38:$CV$76,Costos!$A8,FALSE)/$A$1)," ")</f>
        <v>9.2904090913114121</v>
      </c>
      <c r="S8" s="10">
        <f>+IFERROR(LN(VLOOKUP(S$2,Total!$C$38:$CV$76,Costos!$A8,FALSE)/$A$1)," ")</f>
        <v>9.3863712035839963</v>
      </c>
      <c r="T8" s="10">
        <v>9.5002431740527307</v>
      </c>
      <c r="U8" s="10">
        <v>10.834458317748</v>
      </c>
      <c r="V8" s="10">
        <v>11.592944081984101</v>
      </c>
      <c r="W8" s="10">
        <f>+IFERROR(LN(VLOOKUP(W$2,Total!$C$38:$CV$76,Costos!$A8,FALSE)/$A$1)," ")</f>
        <v>12.781708436097212</v>
      </c>
      <c r="X8" s="10">
        <v>11.7754797668014</v>
      </c>
      <c r="Y8" s="10">
        <f>+IFERROR(LN(VLOOKUP(Y$2,Total!$C$38:$CV$76,Costos!$A8,FALSE)/$A$1)," ")</f>
        <v>12.077268162814855</v>
      </c>
      <c r="Z8" s="10">
        <f>+IFERROR(LN(VLOOKUP(Z$2,Total!$C$38:$CV$76,Costos!$A8,FALSE)/$A$1)," ")</f>
        <v>10.879466541385725</v>
      </c>
      <c r="AA8" s="10">
        <f>+IFERROR(LN(VLOOKUP(AA$2,Total!$C$38:$CV$76,Costos!$A8,FALSE)/$A$1)," ")</f>
        <v>11.729052917403861</v>
      </c>
      <c r="AB8" s="10">
        <f>+IFERROR(LN(VLOOKUP(AB$2,Total!$C$38:$CV$76,Costos!$A8,FALSE)/$A$1)," ")</f>
        <v>9.9002723347586183</v>
      </c>
      <c r="AC8" s="10">
        <v>7.4015198064551102</v>
      </c>
      <c r="AD8" s="10">
        <v>9.4024506481105998</v>
      </c>
      <c r="AE8" s="10">
        <f>+IFERROR(LN(VLOOKUP(AE$2,Total!$C$38:$CV$76,Costos!$A8,FALSE)/$A$1)," ")</f>
        <v>11.815647985210859</v>
      </c>
      <c r="AF8" s="10">
        <v>12.8189058771466</v>
      </c>
      <c r="AG8">
        <v>10.831714081158299</v>
      </c>
      <c r="AH8" s="10">
        <f>+IFERROR(LN(VLOOKUP(AH$2,Total!$C$38:$CV$76,Costos!$A8,FALSE)/$A$1)," ")</f>
        <v>10.705901433720085</v>
      </c>
      <c r="AI8" s="10">
        <f>+IFERROR(LN(VLOOKUP(AI$2,Total!$C$38:$CV$76,Costos!$A8,FALSE)/$A$1)," ")</f>
        <v>10.36589952008967</v>
      </c>
      <c r="AJ8" s="10">
        <v>11.7364969683655</v>
      </c>
      <c r="AK8" s="10">
        <v>13.917015445432201</v>
      </c>
      <c r="AL8" s="10">
        <v>10.905646964175601</v>
      </c>
      <c r="AM8" s="10">
        <f>+IFERROR(LN(VLOOKUP(AM$2,Total!$C$38:$CV$76,Costos!$A8,FALSE)/$A$1)," ")</f>
        <v>11.739085038473579</v>
      </c>
      <c r="AN8" s="10">
        <v>10.3660515922779</v>
      </c>
      <c r="AO8" s="10">
        <v>7.7206298270959799</v>
      </c>
      <c r="AP8" s="10">
        <v>10.2704184032367</v>
      </c>
      <c r="AQ8" s="10">
        <v>10.3471162428374</v>
      </c>
      <c r="AR8" s="10">
        <f>+IFERROR(LN(VLOOKUP(AR$2,Total!$C$38:$CV$76,Costos!$A8,FALSE)/$A$1)," ")</f>
        <v>11.072211883874308</v>
      </c>
      <c r="AS8" s="10">
        <v>9.1802935634049003</v>
      </c>
      <c r="AT8" s="10">
        <v>10.177835401216701</v>
      </c>
      <c r="AU8" s="10">
        <f>+IFERROR(LN(VLOOKUP(AU$2,Total!$C$38:$CV$76,Costos!$A8,FALSE)/$A$1)," ")</f>
        <v>11.264655326362247</v>
      </c>
      <c r="AV8" s="10">
        <f>+IFERROR(LN(VLOOKUP(AV$2,Total!$C$38:$CV$76,Costos!$A8,FALSE)/$A$1)," ")</f>
        <v>12.451191656496349</v>
      </c>
      <c r="AW8" s="10">
        <v>12.263220464665199</v>
      </c>
      <c r="AX8" s="10">
        <f>+IFERROR(LN(VLOOKUP(AX$2,Total!$C$38:$CV$76,Costos!$A8,FALSE)/$A$1)," ")</f>
        <v>12.593023180280404</v>
      </c>
      <c r="AY8" s="5"/>
      <c r="AZ8" s="5"/>
      <c r="BA8" s="5"/>
      <c r="BB8" s="5"/>
    </row>
    <row r="9" spans="1:54" ht="16.5" x14ac:dyDescent="0.3">
      <c r="A9">
        <v>8</v>
      </c>
      <c r="B9" s="3">
        <v>41090</v>
      </c>
      <c r="C9" s="10">
        <v>11.3254771910371</v>
      </c>
      <c r="D9" s="10">
        <f>+LN(VLOOKUP(D$2,Total!$C$5:$CV$15,Costos!$A9,FALSE)/$A$1)</f>
        <v>12.722028372316471</v>
      </c>
      <c r="E9" s="10">
        <f>+LN(VLOOKUP(E$2,Total!$C$5:$CV$15,Costos!$A9,FALSE)/$A$1)</f>
        <v>13.141160115120034</v>
      </c>
      <c r="F9" s="10">
        <v>12.832915812704201</v>
      </c>
      <c r="G9" s="10"/>
      <c r="H9" s="10">
        <f>+LN(VLOOKUP(H$2,Total!$C$5:$CV$15,Costos!$A9,FALSE)/$A$1)</f>
        <v>12.8456599168445</v>
      </c>
      <c r="I9" s="10">
        <f>+LN(VLOOKUP(I$2,Total!$C$5:$CV$15,Costos!$A9,FALSE)/$A$1)</f>
        <v>14.511524050105551</v>
      </c>
      <c r="J9" s="10">
        <f>+LN(VLOOKUP(J$2,Total!$C$5:$CV$15,Costos!$A9,FALSE)/$A$1)</f>
        <v>14.870450901110486</v>
      </c>
      <c r="K9" s="10">
        <f>+LN(VLOOKUP(K$2,Total!$C$5:$CV$15,Costos!$A9,FALSE)/$A$1)</f>
        <v>15.313700745086164</v>
      </c>
      <c r="L9" s="10">
        <f>+LN(VLOOKUP(L$2,Total!$C$5:$CV$15,Costos!$A9,FALSE)/$A$1)</f>
        <v>14.459537828682409</v>
      </c>
      <c r="M9" s="10">
        <f>+IFERROR(LN(VLOOKUP(M$2,Total!$C$38:$CV$76,Costos!$A9,FALSE)/$A$1)," ")</f>
        <v>11.4466718201953</v>
      </c>
      <c r="N9" s="10">
        <v>10.2783616846305</v>
      </c>
      <c r="O9" s="10">
        <v>12.1399339161956</v>
      </c>
      <c r="P9" s="10">
        <v>11.6301837421914</v>
      </c>
      <c r="Q9" s="10" t="str">
        <f>+IFERROR(LN(VLOOKUP(Q$2,Total!$C$38:$CV$76,Costos!$A9,FALSE)/$A$1)," ")</f>
        <v xml:space="preserve"> </v>
      </c>
      <c r="R9" s="10">
        <f>+IFERROR(LN(VLOOKUP(R$2,Total!$C$38:$CV$76,Costos!$A9,FALSE)/$A$1)," ")</f>
        <v>9.3177133096538007</v>
      </c>
      <c r="S9" s="10">
        <f>+IFERROR(LN(VLOOKUP(S$2,Total!$C$38:$CV$76,Costos!$A9,FALSE)/$A$1)," ")</f>
        <v>9.3781579806960416</v>
      </c>
      <c r="T9" s="10">
        <v>9.5357748601834107</v>
      </c>
      <c r="U9" s="10">
        <v>10.822006598683499</v>
      </c>
      <c r="V9" s="10">
        <v>11.4383072323796</v>
      </c>
      <c r="W9" s="10">
        <f>+IFERROR(LN(VLOOKUP(W$2,Total!$C$38:$CV$76,Costos!$A9,FALSE)/$A$1)," ")</f>
        <v>12.802778785521225</v>
      </c>
      <c r="X9" s="10">
        <v>11.8105407796262</v>
      </c>
      <c r="Y9" s="10">
        <f>+IFERROR(LN(VLOOKUP(Y$2,Total!$C$38:$CV$76,Costos!$A9,FALSE)/$A$1)," ")</f>
        <v>12.126416929594841</v>
      </c>
      <c r="Z9" s="10">
        <f>+IFERROR(LN(VLOOKUP(Z$2,Total!$C$38:$CV$76,Costos!$A9,FALSE)/$A$1)," ")</f>
        <v>10.88273553787784</v>
      </c>
      <c r="AA9" s="10">
        <f>+IFERROR(LN(VLOOKUP(AA$2,Total!$C$38:$CV$76,Costos!$A9,FALSE)/$A$1)," ")</f>
        <v>11.752359920299808</v>
      </c>
      <c r="AB9" s="10">
        <f>+IFERROR(LN(VLOOKUP(AB$2,Total!$C$38:$CV$76,Costos!$A9,FALSE)/$A$1)," ")</f>
        <v>9.9354282095973243</v>
      </c>
      <c r="AC9" s="10">
        <v>7.5869884983175897</v>
      </c>
      <c r="AD9" s="10">
        <v>9.4028368778959308</v>
      </c>
      <c r="AE9" s="10">
        <f>+IFERROR(LN(VLOOKUP(AE$2,Total!$C$38:$CV$76,Costos!$A9,FALSE)/$A$1)," ")</f>
        <v>11.829957172765411</v>
      </c>
      <c r="AF9" s="10">
        <v>12.8706951836595</v>
      </c>
      <c r="AG9">
        <v>10.821032153745</v>
      </c>
      <c r="AH9" s="10">
        <f>+IFERROR(LN(VLOOKUP(AH$2,Total!$C$38:$CV$76,Costos!$A9,FALSE)/$A$1)," ")</f>
        <v>10.704007489114618</v>
      </c>
      <c r="AI9" s="10">
        <f>+IFERROR(LN(VLOOKUP(AI$2,Total!$C$38:$CV$76,Costos!$A9,FALSE)/$A$1)," ")</f>
        <v>10.387505682671552</v>
      </c>
      <c r="AJ9" s="10">
        <v>11.750062477634801</v>
      </c>
      <c r="AK9" s="10">
        <v>13.9311295980014</v>
      </c>
      <c r="AL9" s="10">
        <v>10.915379678174</v>
      </c>
      <c r="AM9" s="10">
        <f>+IFERROR(LN(VLOOKUP(AM$2,Total!$C$38:$CV$76,Costos!$A9,FALSE)/$A$1)," ")</f>
        <v>11.76945426642475</v>
      </c>
      <c r="AN9" s="10">
        <v>10.3542008598056</v>
      </c>
      <c r="AO9" s="10">
        <v>7.6890351244574502</v>
      </c>
      <c r="AP9" s="10">
        <v>10.312915827736999</v>
      </c>
      <c r="AQ9" s="10">
        <v>10.363160709981299</v>
      </c>
      <c r="AR9" s="10">
        <f>+IFERROR(LN(VLOOKUP(AR$2,Total!$C$38:$CV$76,Costos!$A9,FALSE)/$A$1)," ")</f>
        <v>11.084997402824618</v>
      </c>
      <c r="AS9" s="10">
        <v>9.1974803537159495</v>
      </c>
      <c r="AT9" s="10">
        <v>10.137787480481199</v>
      </c>
      <c r="AU9" s="10">
        <f>+IFERROR(LN(VLOOKUP(AU$2,Total!$C$38:$CV$76,Costos!$A9,FALSE)/$A$1)," ")</f>
        <v>11.24707720184154</v>
      </c>
      <c r="AV9" s="10">
        <f>+IFERROR(LN(VLOOKUP(AV$2,Total!$C$38:$CV$76,Costos!$A9,FALSE)/$A$1)," ")</f>
        <v>12.456364609322373</v>
      </c>
      <c r="AW9" s="10">
        <v>12.272719777236601</v>
      </c>
      <c r="AX9" s="10">
        <f>+IFERROR(LN(VLOOKUP(AX$2,Total!$C$38:$CV$76,Costos!$A9,FALSE)/$A$1)," ")</f>
        <v>12.609332269311432</v>
      </c>
      <c r="AY9" s="5"/>
      <c r="AZ9" s="5"/>
      <c r="BA9" s="5"/>
      <c r="BB9" s="5"/>
    </row>
    <row r="10" spans="1:54" ht="16.5" x14ac:dyDescent="0.3">
      <c r="A10">
        <v>9</v>
      </c>
      <c r="B10" s="3">
        <v>41121</v>
      </c>
      <c r="C10" s="10">
        <v>11.3672688875311</v>
      </c>
      <c r="D10" s="10">
        <f>+LN(VLOOKUP(D$2,Total!$C$5:$CV$15,Costos!$A10,FALSE)/$A$1)</f>
        <v>12.739062668588389</v>
      </c>
      <c r="E10" s="10">
        <f>+LN(VLOOKUP(E$2,Total!$C$5:$CV$15,Costos!$A10,FALSE)/$A$1)</f>
        <v>13.159087155674069</v>
      </c>
      <c r="F10" s="10">
        <v>12.807353649333001</v>
      </c>
      <c r="G10" s="10"/>
      <c r="H10" s="10">
        <f>+LN(VLOOKUP(H$2,Total!$C$5:$CV$15,Costos!$A10,FALSE)/$A$1)</f>
        <v>12.843864233995911</v>
      </c>
      <c r="I10" s="10">
        <f>+LN(VLOOKUP(I$2,Total!$C$5:$CV$15,Costos!$A10,FALSE)/$A$1)</f>
        <v>14.514805984659434</v>
      </c>
      <c r="J10" s="10">
        <f>+LN(VLOOKUP(J$2,Total!$C$5:$CV$15,Costos!$A10,FALSE)/$A$1)</f>
        <v>14.88885465677436</v>
      </c>
      <c r="K10" s="10">
        <f>+LN(VLOOKUP(K$2,Total!$C$5:$CV$15,Costos!$A10,FALSE)/$A$1)</f>
        <v>15.338941673638834</v>
      </c>
      <c r="L10" s="10">
        <f>+LN(VLOOKUP(L$2,Total!$C$5:$CV$15,Costos!$A10,FALSE)/$A$1)</f>
        <v>14.475202176811262</v>
      </c>
      <c r="M10" s="10">
        <f>+IFERROR(LN(VLOOKUP(M$2,Total!$C$38:$CV$76,Costos!$A10,FALSE)/$A$1)," ")</f>
        <v>11.456853666432334</v>
      </c>
      <c r="N10" s="10">
        <v>10.2975224662835</v>
      </c>
      <c r="O10" s="10">
        <v>12.1399185854448</v>
      </c>
      <c r="P10" s="10">
        <v>11.6274953699635</v>
      </c>
      <c r="Q10" s="10" t="str">
        <f>+IFERROR(LN(VLOOKUP(Q$2,Total!$C$38:$CV$76,Costos!$A10,FALSE)/$A$1)," ")</f>
        <v xml:space="preserve"> </v>
      </c>
      <c r="R10" s="10">
        <f>+IFERROR(LN(VLOOKUP(R$2,Total!$C$38:$CV$76,Costos!$A10,FALSE)/$A$1)," ")</f>
        <v>9.3290234371511271</v>
      </c>
      <c r="S10" s="10">
        <f>+IFERROR(LN(VLOOKUP(S$2,Total!$C$38:$CV$76,Costos!$A10,FALSE)/$A$1)," ")</f>
        <v>9.3556520555748381</v>
      </c>
      <c r="T10" s="10">
        <v>9.6061243853353808</v>
      </c>
      <c r="U10" s="10">
        <v>10.860236119421501</v>
      </c>
      <c r="V10" s="10">
        <v>11.685559886691101</v>
      </c>
      <c r="W10" s="10">
        <f>+IFERROR(LN(VLOOKUP(W$2,Total!$C$38:$CV$76,Costos!$A10,FALSE)/$A$1)," ")</f>
        <v>12.828541849083239</v>
      </c>
      <c r="X10" s="10">
        <v>11.839744070674101</v>
      </c>
      <c r="Y10" s="10">
        <f>+IFERROR(LN(VLOOKUP(Y$2,Total!$C$38:$CV$76,Costos!$A10,FALSE)/$A$1)," ")</f>
        <v>12.132662443093915</v>
      </c>
      <c r="Z10" s="10">
        <f>+IFERROR(LN(VLOOKUP(Z$2,Total!$C$38:$CV$76,Costos!$A10,FALSE)/$A$1)," ")</f>
        <v>10.888671845019406</v>
      </c>
      <c r="AA10" s="10">
        <f>+IFERROR(LN(VLOOKUP(AA$2,Total!$C$38:$CV$76,Costos!$A10,FALSE)/$A$1)," ")</f>
        <v>11.774482967169462</v>
      </c>
      <c r="AB10" s="10">
        <f>+IFERROR(LN(VLOOKUP(AB$2,Total!$C$38:$CV$76,Costos!$A10,FALSE)/$A$1)," ")</f>
        <v>9.968186193666309</v>
      </c>
      <c r="AC10" s="10">
        <v>7.7423833293598898</v>
      </c>
      <c r="AD10" s="10">
        <v>9.4009102334844403</v>
      </c>
      <c r="AE10" s="10">
        <f>+IFERROR(LN(VLOOKUP(AE$2,Total!$C$38:$CV$76,Costos!$A10,FALSE)/$A$1)," ")</f>
        <v>11.843903667846291</v>
      </c>
      <c r="AF10" s="10">
        <v>12.9047642112664</v>
      </c>
      <c r="AG10">
        <v>10.792492060502999</v>
      </c>
      <c r="AH10" s="10">
        <f>+IFERROR(LN(VLOOKUP(AH$2,Total!$C$38:$CV$76,Costos!$A10,FALSE)/$A$1)," ")</f>
        <v>10.703540885791316</v>
      </c>
      <c r="AI10" s="10">
        <f>+IFERROR(LN(VLOOKUP(AI$2,Total!$C$38:$CV$76,Costos!$A10,FALSE)/$A$1)," ")</f>
        <v>10.410343607478524</v>
      </c>
      <c r="AJ10" s="10">
        <v>11.7590884027169</v>
      </c>
      <c r="AK10" s="10">
        <v>13.9412650344811</v>
      </c>
      <c r="AL10" s="10">
        <v>10.9310234700396</v>
      </c>
      <c r="AM10" s="10">
        <f>+IFERROR(LN(VLOOKUP(AM$2,Total!$C$38:$CV$76,Costos!$A10,FALSE)/$A$1)," ")</f>
        <v>11.798794745181578</v>
      </c>
      <c r="AN10" s="10">
        <v>10.3388741902268</v>
      </c>
      <c r="AO10" s="10">
        <v>7.67081147571436</v>
      </c>
      <c r="AP10" s="10">
        <v>10.3516699912251</v>
      </c>
      <c r="AQ10" s="10">
        <v>10.3778947771142</v>
      </c>
      <c r="AR10" s="10">
        <f>+IFERROR(LN(VLOOKUP(AR$2,Total!$C$38:$CV$76,Costos!$A10,FALSE)/$A$1)," ")</f>
        <v>11.098657950354063</v>
      </c>
      <c r="AS10" s="10">
        <v>9.2057691011606604</v>
      </c>
      <c r="AT10" s="10">
        <v>10.1095476118173</v>
      </c>
      <c r="AU10" s="10">
        <f>+IFERROR(LN(VLOOKUP(AU$2,Total!$C$38:$CV$76,Costos!$A10,FALSE)/$A$1)," ")</f>
        <v>11.231253826418039</v>
      </c>
      <c r="AV10" s="10">
        <f>+IFERROR(LN(VLOOKUP(AV$2,Total!$C$38:$CV$76,Costos!$A10,FALSE)/$A$1)," ")</f>
        <v>12.462674089646018</v>
      </c>
      <c r="AW10" s="10">
        <v>12.2795071132764</v>
      </c>
      <c r="AX10" s="10">
        <f>+IFERROR(LN(VLOOKUP(AX$2,Total!$C$38:$CV$76,Costos!$A10,FALSE)/$A$1)," ")</f>
        <v>12.632652503972819</v>
      </c>
      <c r="AY10" s="5"/>
      <c r="AZ10" s="5"/>
      <c r="BA10" s="5"/>
      <c r="BB10" s="5"/>
    </row>
    <row r="11" spans="1:54" ht="16.5" x14ac:dyDescent="0.3">
      <c r="A11">
        <v>10</v>
      </c>
      <c r="B11" s="3">
        <v>41152</v>
      </c>
      <c r="C11" s="10">
        <v>11.3949595681802</v>
      </c>
      <c r="D11" s="10">
        <f>+LN(VLOOKUP(D$2,Total!$C$5:$CV$15,Costos!$A11,FALSE)/$A$1)</f>
        <v>12.756898913214744</v>
      </c>
      <c r="E11" s="10">
        <f>+LN(VLOOKUP(E$2,Total!$C$5:$CV$15,Costos!$A11,FALSE)/$A$1)</f>
        <v>13.172730147296591</v>
      </c>
      <c r="F11" s="10">
        <v>12.7637539610168</v>
      </c>
      <c r="G11" s="10"/>
      <c r="H11" s="10">
        <f>+LN(VLOOKUP(H$2,Total!$C$5:$CV$15,Costos!$A11,FALSE)/$A$1)</f>
        <v>12.835200609663845</v>
      </c>
      <c r="I11" s="10">
        <f>+LN(VLOOKUP(I$2,Total!$C$5:$CV$15,Costos!$A11,FALSE)/$A$1)</f>
        <v>14.515936109726864</v>
      </c>
      <c r="J11" s="10">
        <f>+LN(VLOOKUP(J$2,Total!$C$5:$CV$15,Costos!$A11,FALSE)/$A$1)</f>
        <v>14.905746436642858</v>
      </c>
      <c r="K11" s="10">
        <f>+LN(VLOOKUP(K$2,Total!$C$5:$CV$15,Costos!$A11,FALSE)/$A$1)</f>
        <v>15.358310068558282</v>
      </c>
      <c r="L11" s="10">
        <f>+LN(VLOOKUP(L$2,Total!$C$5:$CV$15,Costos!$A11,FALSE)/$A$1)</f>
        <v>14.489430858921724</v>
      </c>
      <c r="M11" s="10">
        <f>+IFERROR(LN(VLOOKUP(M$2,Total!$C$38:$CV$76,Costos!$A11,FALSE)/$A$1)," ")</f>
        <v>11.475495239081527</v>
      </c>
      <c r="N11" s="10">
        <v>10.3126274238387</v>
      </c>
      <c r="O11" s="10">
        <v>12.1478636084448</v>
      </c>
      <c r="P11" s="10">
        <v>11.636098541575899</v>
      </c>
      <c r="Q11" s="10" t="str">
        <f>+IFERROR(LN(VLOOKUP(Q$2,Total!$C$38:$CV$76,Costos!$A11,FALSE)/$A$1)," ")</f>
        <v xml:space="preserve"> </v>
      </c>
      <c r="R11" s="10">
        <f>+IFERROR(LN(VLOOKUP(R$2,Total!$C$38:$CV$76,Costos!$A11,FALSE)/$A$1)," ")</f>
        <v>9.3444281449174671</v>
      </c>
      <c r="S11" s="10">
        <f>+IFERROR(LN(VLOOKUP(S$2,Total!$C$38:$CV$76,Costos!$A11,FALSE)/$A$1)," ")</f>
        <v>9.3673845003124629</v>
      </c>
      <c r="T11" s="10">
        <v>9.8558552008667704</v>
      </c>
      <c r="U11" s="10">
        <v>10.8776228856552</v>
      </c>
      <c r="V11" s="10">
        <v>11.7474145266428</v>
      </c>
      <c r="W11" s="10">
        <f>+IFERROR(LN(VLOOKUP(W$2,Total!$C$38:$CV$76,Costos!$A11,FALSE)/$A$1)," ")</f>
        <v>12.852584475697286</v>
      </c>
      <c r="X11" s="10">
        <v>11.8502361181763</v>
      </c>
      <c r="Y11" s="10">
        <f>+IFERROR(LN(VLOOKUP(Y$2,Total!$C$38:$CV$76,Costos!$A11,FALSE)/$A$1)," ")</f>
        <v>12.14458984717932</v>
      </c>
      <c r="Z11" s="10">
        <f>+IFERROR(LN(VLOOKUP(Z$2,Total!$C$38:$CV$76,Costos!$A11,FALSE)/$A$1)," ")</f>
        <v>10.899574743428646</v>
      </c>
      <c r="AA11" s="10">
        <f>+IFERROR(LN(VLOOKUP(AA$2,Total!$C$38:$CV$76,Costos!$A11,FALSE)/$A$1)," ")</f>
        <v>11.795954887362317</v>
      </c>
      <c r="AB11" s="10">
        <f>+IFERROR(LN(VLOOKUP(AB$2,Total!$C$38:$CV$76,Costos!$A11,FALSE)/$A$1)," ")</f>
        <v>9.9928393742553716</v>
      </c>
      <c r="AC11" s="10">
        <v>7.8854016730776602</v>
      </c>
      <c r="AD11" s="10">
        <v>9.3973680072173007</v>
      </c>
      <c r="AE11" s="10">
        <f>+IFERROR(LN(VLOOKUP(AE$2,Total!$C$38:$CV$76,Costos!$A11,FALSE)/$A$1)," ")</f>
        <v>11.853171979250469</v>
      </c>
      <c r="AF11" s="10">
        <v>12.941011797601099</v>
      </c>
      <c r="AG11">
        <v>10.7730947174337</v>
      </c>
      <c r="AH11" s="10">
        <f>+IFERROR(LN(VLOOKUP(AH$2,Total!$C$38:$CV$76,Costos!$A11,FALSE)/$A$1)," ")</f>
        <v>10.696894890386153</v>
      </c>
      <c r="AI11" s="10">
        <f>+IFERROR(LN(VLOOKUP(AI$2,Total!$C$38:$CV$76,Costos!$A11,FALSE)/$A$1)," ")</f>
        <v>10.43356506638216</v>
      </c>
      <c r="AJ11" s="10">
        <v>11.7728044291987</v>
      </c>
      <c r="AK11" s="10">
        <v>13.9524045935232</v>
      </c>
      <c r="AL11" s="10">
        <v>10.9417400002524</v>
      </c>
      <c r="AM11" s="10">
        <f>+IFERROR(LN(VLOOKUP(AM$2,Total!$C$38:$CV$76,Costos!$A11,FALSE)/$A$1)," ")</f>
        <v>11.821549243515657</v>
      </c>
      <c r="AN11" s="10">
        <v>10.332763614971901</v>
      </c>
      <c r="AO11" s="10">
        <v>7.6557834698639304</v>
      </c>
      <c r="AP11" s="10">
        <v>10.3872820613829</v>
      </c>
      <c r="AQ11" s="10">
        <v>10.3915934387083</v>
      </c>
      <c r="AR11" s="10">
        <f>+IFERROR(LN(VLOOKUP(AR$2,Total!$C$38:$CV$76,Costos!$A11,FALSE)/$A$1)," ")</f>
        <v>11.107804840220858</v>
      </c>
      <c r="AS11" s="10">
        <v>9.2151554401305802</v>
      </c>
      <c r="AT11" s="10">
        <v>10.0687573466543</v>
      </c>
      <c r="AU11" s="10">
        <f>+IFERROR(LN(VLOOKUP(AU$2,Total!$C$38:$CV$76,Costos!$A11,FALSE)/$A$1)," ")</f>
        <v>11.229904616647824</v>
      </c>
      <c r="AV11" s="10">
        <f>+IFERROR(LN(VLOOKUP(AV$2,Total!$C$38:$CV$76,Costos!$A11,FALSE)/$A$1)," ")</f>
        <v>12.466455024282036</v>
      </c>
      <c r="AW11" s="10">
        <v>12.298128041282601</v>
      </c>
      <c r="AX11" s="10">
        <f>+IFERROR(LN(VLOOKUP(AX$2,Total!$C$38:$CV$76,Costos!$A11,FALSE)/$A$1)," ")</f>
        <v>12.648970368487293</v>
      </c>
      <c r="AY11" s="5"/>
      <c r="AZ11" s="5"/>
      <c r="BA11" s="5"/>
      <c r="BB11" s="5"/>
    </row>
    <row r="12" spans="1:54" ht="16.5" x14ac:dyDescent="0.3">
      <c r="A12">
        <v>11</v>
      </c>
      <c r="B12" s="3">
        <v>41182</v>
      </c>
      <c r="C12" s="10">
        <v>11.407574851444</v>
      </c>
      <c r="D12" s="10">
        <f>+LN(VLOOKUP(D$2,Total!$C$5:$CV$15,Costos!$A12,FALSE)/$A$1)</f>
        <v>12.765701436352487</v>
      </c>
      <c r="E12" s="10">
        <f>+LN(VLOOKUP(E$2,Total!$C$5:$CV$15,Costos!$A12,FALSE)/$A$1)</f>
        <v>13.185020180320128</v>
      </c>
      <c r="F12" s="10">
        <v>12.8672346500105</v>
      </c>
      <c r="G12" s="10"/>
      <c r="H12" s="10">
        <f>+LN(VLOOKUP(H$2,Total!$C$5:$CV$15,Costos!$A12,FALSE)/$A$1)</f>
        <v>12.838234040135205</v>
      </c>
      <c r="I12" s="10">
        <f>+LN(VLOOKUP(I$2,Total!$C$5:$CV$15,Costos!$A12,FALSE)/$A$1)</f>
        <v>14.522016777471729</v>
      </c>
      <c r="J12" s="10">
        <f>+LN(VLOOKUP(J$2,Total!$C$5:$CV$15,Costos!$A12,FALSE)/$A$1)</f>
        <v>14.915052091806988</v>
      </c>
      <c r="K12" s="10">
        <f>+LN(VLOOKUP(K$2,Total!$C$5:$CV$15,Costos!$A12,FALSE)/$A$1)</f>
        <v>15.377090638966473</v>
      </c>
      <c r="L12" s="10">
        <f>+LN(VLOOKUP(L$2,Total!$C$5:$CV$15,Costos!$A12,FALSE)/$A$1)</f>
        <v>14.499828894693975</v>
      </c>
      <c r="M12" s="10">
        <f>+IFERROR(LN(VLOOKUP(M$2,Total!$C$38:$CV$76,Costos!$A12,FALSE)/$A$1)," ")</f>
        <v>11.48535861100776</v>
      </c>
      <c r="N12" s="10">
        <v>10.3219602613934</v>
      </c>
      <c r="O12" s="10">
        <v>12.155420756772701</v>
      </c>
      <c r="P12" s="10">
        <v>11.6491967121682</v>
      </c>
      <c r="Q12" s="10" t="str">
        <f>+IFERROR(LN(VLOOKUP(Q$2,Total!$C$38:$CV$76,Costos!$A12,FALSE)/$A$1)," ")</f>
        <v xml:space="preserve"> </v>
      </c>
      <c r="R12" s="10">
        <f>+IFERROR(LN(VLOOKUP(R$2,Total!$C$38:$CV$76,Costos!$A12,FALSE)/$A$1)," ")</f>
        <v>9.368740621293318</v>
      </c>
      <c r="S12" s="10">
        <f>+IFERROR(LN(VLOOKUP(S$2,Total!$C$38:$CV$76,Costos!$A12,FALSE)/$A$1)," ")</f>
        <v>9.3814147271267903</v>
      </c>
      <c r="T12" s="10">
        <v>9.8383945786651399</v>
      </c>
      <c r="U12" s="10">
        <v>10.9522832492144</v>
      </c>
      <c r="V12" s="10">
        <v>11.733613487863799</v>
      </c>
      <c r="W12" s="10">
        <f>+IFERROR(LN(VLOOKUP(W$2,Total!$C$38:$CV$76,Costos!$A12,FALSE)/$A$1)," ")</f>
        <v>12.888877311117062</v>
      </c>
      <c r="X12" s="10">
        <v>11.8528051880616</v>
      </c>
      <c r="Y12" s="10">
        <f>+IFERROR(LN(VLOOKUP(Y$2,Total!$C$38:$CV$76,Costos!$A12,FALSE)/$A$1)," ")</f>
        <v>12.14947105662268</v>
      </c>
      <c r="Z12" s="10">
        <f>+IFERROR(LN(VLOOKUP(Z$2,Total!$C$38:$CV$76,Costos!$A12,FALSE)/$A$1)," ")</f>
        <v>10.907177344574412</v>
      </c>
      <c r="AA12" s="10">
        <f>+IFERROR(LN(VLOOKUP(AA$2,Total!$C$38:$CV$76,Costos!$A12,FALSE)/$A$1)," ")</f>
        <v>11.813884868706015</v>
      </c>
      <c r="AB12" s="10">
        <f>+IFERROR(LN(VLOOKUP(AB$2,Total!$C$38:$CV$76,Costos!$A12,FALSE)/$A$1)," ")</f>
        <v>10.01920511924604</v>
      </c>
      <c r="AC12" s="10">
        <v>8.0319704472147997</v>
      </c>
      <c r="AD12" s="10">
        <v>9.3892618441263203</v>
      </c>
      <c r="AE12" s="10">
        <f>+IFERROR(LN(VLOOKUP(AE$2,Total!$C$38:$CV$76,Costos!$A12,FALSE)/$A$1)," ")</f>
        <v>11.866582526228523</v>
      </c>
      <c r="AF12" s="10">
        <v>12.947692435110399</v>
      </c>
      <c r="AG12">
        <v>10.771940145166701</v>
      </c>
      <c r="AH12" s="10">
        <f>+IFERROR(LN(VLOOKUP(AH$2,Total!$C$38:$CV$76,Costos!$A12,FALSE)/$A$1)," ")</f>
        <v>10.696662361177898</v>
      </c>
      <c r="AI12" s="10">
        <f>+IFERROR(LN(VLOOKUP(AI$2,Total!$C$38:$CV$76,Costos!$A12,FALSE)/$A$1)," ")</f>
        <v>10.459504952890677</v>
      </c>
      <c r="AJ12" s="10">
        <v>11.7839978274936</v>
      </c>
      <c r="AK12" s="10">
        <v>13.968614505870701</v>
      </c>
      <c r="AL12" s="10">
        <v>10.953126864903799</v>
      </c>
      <c r="AM12" s="10">
        <f>+IFERROR(LN(VLOOKUP(AM$2,Total!$C$38:$CV$76,Costos!$A12,FALSE)/$A$1)," ")</f>
        <v>11.8503174564872</v>
      </c>
      <c r="AN12" s="10">
        <v>10.339178427698601</v>
      </c>
      <c r="AO12" s="10">
        <v>7.6679180952895596</v>
      </c>
      <c r="AP12" s="10">
        <v>10.414367732644999</v>
      </c>
      <c r="AQ12" s="10">
        <v>10.4013091266486</v>
      </c>
      <c r="AR12" s="10">
        <f>+IFERROR(LN(VLOOKUP(AR$2,Total!$C$38:$CV$76,Costos!$A12,FALSE)/$A$1)," ")</f>
        <v>11.119558439792161</v>
      </c>
      <c r="AS12" s="10">
        <v>9.2150934035125704</v>
      </c>
      <c r="AT12" s="10">
        <v>10.034714986543801</v>
      </c>
      <c r="AU12" s="10">
        <f>+IFERROR(LN(VLOOKUP(AU$2,Total!$C$38:$CV$76,Costos!$A12,FALSE)/$A$1)," ")</f>
        <v>11.231147425100659</v>
      </c>
      <c r="AV12" s="10">
        <f>+IFERROR(LN(VLOOKUP(AV$2,Total!$C$38:$CV$76,Costos!$A12,FALSE)/$A$1)," ")</f>
        <v>12.475111661926357</v>
      </c>
      <c r="AW12" s="10">
        <v>12.3104674292262</v>
      </c>
      <c r="AX12" s="10">
        <f>+IFERROR(LN(VLOOKUP(AX$2,Total!$C$38:$CV$76,Costos!$A12,FALSE)/$A$1)," ")</f>
        <v>12.663419775688411</v>
      </c>
      <c r="AY12" s="5"/>
      <c r="AZ12" s="5"/>
      <c r="BA12" s="5"/>
      <c r="BB12" s="5"/>
    </row>
    <row r="13" spans="1:54" ht="16.5" x14ac:dyDescent="0.3">
      <c r="A13">
        <v>12</v>
      </c>
      <c r="B13" s="3">
        <v>41213</v>
      </c>
      <c r="C13" s="10">
        <v>11.413949354518399</v>
      </c>
      <c r="D13" s="10">
        <f>+LN(VLOOKUP(D$2,Total!$C$5:$CV$15,Costos!$A13,FALSE)/$A$1)</f>
        <v>12.784594775212256</v>
      </c>
      <c r="E13" s="10">
        <f>+LN(VLOOKUP(E$2,Total!$C$5:$CV$15,Costos!$A13,FALSE)/$A$1)</f>
        <v>13.197144052417023</v>
      </c>
      <c r="F13" s="10">
        <v>12.703786642904699</v>
      </c>
      <c r="G13" s="10"/>
      <c r="H13" s="10">
        <f>+LN(VLOOKUP(H$2,Total!$C$5:$CV$15,Costos!$A13,FALSE)/$A$1)</f>
        <v>12.848305798192992</v>
      </c>
      <c r="I13" s="10">
        <f>+LN(VLOOKUP(I$2,Total!$C$5:$CV$15,Costos!$A13,FALSE)/$A$1)</f>
        <v>14.533826858142692</v>
      </c>
      <c r="J13" s="10">
        <f>+LN(VLOOKUP(J$2,Total!$C$5:$CV$15,Costos!$A13,FALSE)/$A$1)</f>
        <v>14.93529251081033</v>
      </c>
      <c r="K13" s="10">
        <f>+LN(VLOOKUP(K$2,Total!$C$5:$CV$15,Costos!$A13,FALSE)/$A$1)</f>
        <v>15.396616601912324</v>
      </c>
      <c r="L13" s="10">
        <f>+LN(VLOOKUP(L$2,Total!$C$5:$CV$15,Costos!$A13,FALSE)/$A$1)</f>
        <v>14.508813177552948</v>
      </c>
      <c r="M13" s="10">
        <f>+IFERROR(LN(VLOOKUP(M$2,Total!$C$38:$CV$76,Costos!$A13,FALSE)/$A$1)," ")</f>
        <v>11.499501346529376</v>
      </c>
      <c r="N13" s="10">
        <v>10.3437629504086</v>
      </c>
      <c r="O13" s="10">
        <v>12.163785730374</v>
      </c>
      <c r="P13" s="10">
        <v>11.660472814601899</v>
      </c>
      <c r="Q13" s="10" t="str">
        <f>+IFERROR(LN(VLOOKUP(Q$2,Total!$C$38:$CV$76,Costos!$A13,FALSE)/$A$1)," ")</f>
        <v xml:space="preserve"> </v>
      </c>
      <c r="R13" s="10">
        <f>+IFERROR(LN(VLOOKUP(R$2,Total!$C$38:$CV$76,Costos!$A13,FALSE)/$A$1)," ")</f>
        <v>9.3664376245721908</v>
      </c>
      <c r="S13" s="10">
        <f>+IFERROR(LN(VLOOKUP(S$2,Total!$C$38:$CV$76,Costos!$A13,FALSE)/$A$1)," ")</f>
        <v>9.4038917039865044</v>
      </c>
      <c r="T13" s="10">
        <v>9.6264061513474495</v>
      </c>
      <c r="U13" s="10">
        <v>10.990261237221199</v>
      </c>
      <c r="V13" s="10">
        <v>11.758195567200699</v>
      </c>
      <c r="W13" s="10">
        <f>+IFERROR(LN(VLOOKUP(W$2,Total!$C$38:$CV$76,Costos!$A13,FALSE)/$A$1)," ")</f>
        <v>12.900026013533676</v>
      </c>
      <c r="X13" s="10">
        <v>11.8505287603766</v>
      </c>
      <c r="Y13" s="10">
        <f>+IFERROR(LN(VLOOKUP(Y$2,Total!$C$38:$CV$76,Costos!$A13,FALSE)/$A$1)," ")</f>
        <v>12.158510231324714</v>
      </c>
      <c r="Z13" s="10">
        <f>+IFERROR(LN(VLOOKUP(Z$2,Total!$C$38:$CV$76,Costos!$A13,FALSE)/$A$1)," ")</f>
        <v>10.916682844877627</v>
      </c>
      <c r="AA13" s="10">
        <f>+IFERROR(LN(VLOOKUP(AA$2,Total!$C$38:$CV$76,Costos!$A13,FALSE)/$A$1)," ")</f>
        <v>11.830725753186899</v>
      </c>
      <c r="AB13" s="10">
        <f>+IFERROR(LN(VLOOKUP(AB$2,Total!$C$38:$CV$76,Costos!$A13,FALSE)/$A$1)," ")</f>
        <v>10.039023406260553</v>
      </c>
      <c r="AC13" s="10">
        <v>8.1715676856926205</v>
      </c>
      <c r="AD13" s="10">
        <v>9.3823865798931205</v>
      </c>
      <c r="AE13" s="10">
        <f>+IFERROR(LN(VLOOKUP(AE$2,Total!$C$38:$CV$76,Costos!$A13,FALSE)/$A$1)," ")</f>
        <v>11.873965518659984</v>
      </c>
      <c r="AF13" s="10">
        <v>12.961576765560199</v>
      </c>
      <c r="AG13">
        <v>10.9207726495719</v>
      </c>
      <c r="AH13" s="10">
        <f>+IFERROR(LN(VLOOKUP(AH$2,Total!$C$38:$CV$76,Costos!$A13,FALSE)/$A$1)," ")</f>
        <v>10.69961985233236</v>
      </c>
      <c r="AI13" s="10">
        <f>+IFERROR(LN(VLOOKUP(AI$2,Total!$C$38:$CV$76,Costos!$A13,FALSE)/$A$1)," ")</f>
        <v>10.490065264170873</v>
      </c>
      <c r="AJ13" s="10">
        <v>11.807811769239001</v>
      </c>
      <c r="AK13" s="10">
        <v>13.974973256712</v>
      </c>
      <c r="AL13" s="10">
        <v>10.960895811583301</v>
      </c>
      <c r="AM13" s="10">
        <f>+IFERROR(LN(VLOOKUP(AM$2,Total!$C$38:$CV$76,Costos!$A13,FALSE)/$A$1)," ")</f>
        <v>11.878320732633217</v>
      </c>
      <c r="AN13" s="10">
        <v>10.3535692053006</v>
      </c>
      <c r="AO13" s="10">
        <v>7.6797030081635302</v>
      </c>
      <c r="AP13" s="10">
        <v>10.392661844278701</v>
      </c>
      <c r="AQ13" s="10">
        <v>10.4176499705181</v>
      </c>
      <c r="AR13" s="10">
        <f>+IFERROR(LN(VLOOKUP(AR$2,Total!$C$38:$CV$76,Costos!$A13,FALSE)/$A$1)," ")</f>
        <v>11.125049971810586</v>
      </c>
      <c r="AS13" s="10">
        <v>9.2148111673800503</v>
      </c>
      <c r="AT13" s="10">
        <v>10.0038339706147</v>
      </c>
      <c r="AU13" s="10">
        <f>+IFERROR(LN(VLOOKUP(AU$2,Total!$C$38:$CV$76,Costos!$A13,FALSE)/$A$1)," ")</f>
        <v>11.229165461274963</v>
      </c>
      <c r="AV13" s="10">
        <f>+IFERROR(LN(VLOOKUP(AV$2,Total!$C$38:$CV$76,Costos!$A13,FALSE)/$A$1)," ")</f>
        <v>12.480685381726294</v>
      </c>
      <c r="AW13" s="10">
        <v>12.3234252820754</v>
      </c>
      <c r="AX13" s="10">
        <f>+IFERROR(LN(VLOOKUP(AX$2,Total!$C$38:$CV$76,Costos!$A13,FALSE)/$A$1)," ")</f>
        <v>12.679365855012765</v>
      </c>
      <c r="AY13" s="5"/>
      <c r="AZ13" s="5"/>
      <c r="BA13" s="5"/>
      <c r="BB13" s="5"/>
    </row>
    <row r="14" spans="1:54" ht="16.5" x14ac:dyDescent="0.3">
      <c r="A14">
        <v>13</v>
      </c>
      <c r="B14" s="3">
        <v>41243</v>
      </c>
      <c r="C14" s="10">
        <v>11.439061099335101</v>
      </c>
      <c r="D14" s="10">
        <f>+LN(VLOOKUP(D$2,Total!$C$5:$CV$15,Costos!$A14,FALSE)/$A$1)</f>
        <v>12.805042971262862</v>
      </c>
      <c r="E14" s="10">
        <f>+LN(VLOOKUP(E$2,Total!$C$5:$CV$15,Costos!$A14,FALSE)/$A$1)</f>
        <v>13.209332781336435</v>
      </c>
      <c r="F14" s="10">
        <v>12.6851673114731</v>
      </c>
      <c r="G14" s="10"/>
      <c r="H14" s="10">
        <f>+LN(VLOOKUP(H$2,Total!$C$5:$CV$15,Costos!$A14,FALSE)/$A$1)</f>
        <v>12.86899832344416</v>
      </c>
      <c r="I14" s="10">
        <f>+LN(VLOOKUP(I$2,Total!$C$5:$CV$15,Costos!$A14,FALSE)/$A$1)</f>
        <v>14.54445416039191</v>
      </c>
      <c r="J14" s="10">
        <f>+LN(VLOOKUP(J$2,Total!$C$5:$CV$15,Costos!$A14,FALSE)/$A$1)</f>
        <v>14.957673186570263</v>
      </c>
      <c r="K14" s="10">
        <f>+LN(VLOOKUP(K$2,Total!$C$5:$CV$15,Costos!$A14,FALSE)/$A$1)</f>
        <v>15.413247050153885</v>
      </c>
      <c r="L14" s="10">
        <f>+LN(VLOOKUP(L$2,Total!$C$5:$CV$15,Costos!$A14,FALSE)/$A$1)</f>
        <v>14.52442332788349</v>
      </c>
      <c r="M14" s="10">
        <f>+IFERROR(LN(VLOOKUP(M$2,Total!$C$38:$CV$76,Costos!$A14,FALSE)/$A$1)," ")</f>
        <v>11.508491438186644</v>
      </c>
      <c r="N14" s="10">
        <v>10.3492162740186</v>
      </c>
      <c r="O14" s="10">
        <v>12.1726499412578</v>
      </c>
      <c r="P14" s="10">
        <v>11.6720067590001</v>
      </c>
      <c r="Q14" s="10" t="str">
        <f>+IFERROR(LN(VLOOKUP(Q$2,Total!$C$38:$CV$76,Costos!$A14,FALSE)/$A$1)," ")</f>
        <v xml:space="preserve"> </v>
      </c>
      <c r="R14" s="10">
        <f>+IFERROR(LN(VLOOKUP(R$2,Total!$C$38:$CV$76,Costos!$A14,FALSE)/$A$1)," ")</f>
        <v>9.3752151864464022</v>
      </c>
      <c r="S14" s="10">
        <f>+IFERROR(LN(VLOOKUP(S$2,Total!$C$38:$CV$76,Costos!$A14,FALSE)/$A$1)," ")</f>
        <v>9.4265018838821231</v>
      </c>
      <c r="T14" s="10">
        <v>9.7166345658997404</v>
      </c>
      <c r="U14" s="10">
        <v>11.0557377931798</v>
      </c>
      <c r="V14" s="10">
        <v>11.785649266355099</v>
      </c>
      <c r="W14" s="10">
        <f>+IFERROR(LN(VLOOKUP(W$2,Total!$C$38:$CV$76,Costos!$A14,FALSE)/$A$1)," ")</f>
        <v>12.923535812375462</v>
      </c>
      <c r="X14" s="10">
        <v>11.838818248746501</v>
      </c>
      <c r="Y14" s="10">
        <f>+IFERROR(LN(VLOOKUP(Y$2,Total!$C$38:$CV$76,Costos!$A14,FALSE)/$A$1)," ")</f>
        <v>12.164097423329673</v>
      </c>
      <c r="Z14" s="10">
        <f>+IFERROR(LN(VLOOKUP(Z$2,Total!$C$38:$CV$76,Costos!$A14,FALSE)/$A$1)," ")</f>
        <v>10.928780553905554</v>
      </c>
      <c r="AA14" s="10">
        <f>+IFERROR(LN(VLOOKUP(AA$2,Total!$C$38:$CV$76,Costos!$A14,FALSE)/$A$1)," ")</f>
        <v>11.848846329685314</v>
      </c>
      <c r="AB14" s="10">
        <f>+IFERROR(LN(VLOOKUP(AB$2,Total!$C$38:$CV$76,Costos!$A14,FALSE)/$A$1)," ")</f>
        <v>10.057157303164047</v>
      </c>
      <c r="AC14" s="10">
        <v>8.2247936013767102</v>
      </c>
      <c r="AD14" s="10">
        <v>9.3645505514009706</v>
      </c>
      <c r="AE14" s="10">
        <f>+IFERROR(LN(VLOOKUP(AE$2,Total!$C$38:$CV$76,Costos!$A14,FALSE)/$A$1)," ")</f>
        <v>11.888602420935504</v>
      </c>
      <c r="AF14" s="10">
        <v>12.9814293853912</v>
      </c>
      <c r="AG14">
        <v>10.906511492456501</v>
      </c>
      <c r="AH14" s="10">
        <f>+IFERROR(LN(VLOOKUP(AH$2,Total!$C$38:$CV$76,Costos!$A14,FALSE)/$A$1)," ")</f>
        <v>10.707385009438587</v>
      </c>
      <c r="AI14" s="10">
        <f>+IFERROR(LN(VLOOKUP(AI$2,Total!$C$38:$CV$76,Costos!$A14,FALSE)/$A$1)," ")</f>
        <v>10.524001329692821</v>
      </c>
      <c r="AJ14" s="10">
        <v>11.8352438615625</v>
      </c>
      <c r="AK14" s="10">
        <v>13.9849880479511</v>
      </c>
      <c r="AL14" s="10">
        <v>10.969120554681901</v>
      </c>
      <c r="AM14" s="10">
        <f>+IFERROR(LN(VLOOKUP(AM$2,Total!$C$38:$CV$76,Costos!$A14,FALSE)/$A$1)," ")</f>
        <v>11.905511410436953</v>
      </c>
      <c r="AN14" s="10">
        <v>10.3590724906829</v>
      </c>
      <c r="AO14" s="10">
        <v>7.6817057722328403</v>
      </c>
      <c r="AP14" s="10">
        <v>10.398902246590399</v>
      </c>
      <c r="AQ14" s="10">
        <v>10.435499975652601</v>
      </c>
      <c r="AR14" s="10">
        <f>+IFERROR(LN(VLOOKUP(AR$2,Total!$C$38:$CV$76,Costos!$A14,FALSE)/$A$1)," ")</f>
        <v>11.127116777146989</v>
      </c>
      <c r="AS14" s="10">
        <v>9.2247979958702899</v>
      </c>
      <c r="AT14" s="10">
        <v>9.97935888867279</v>
      </c>
      <c r="AU14" s="10">
        <f>+IFERROR(LN(VLOOKUP(AU$2,Total!$C$38:$CV$76,Costos!$A14,FALSE)/$A$1)," ")</f>
        <v>11.213450062168564</v>
      </c>
      <c r="AV14" s="10">
        <f>+IFERROR(LN(VLOOKUP(AV$2,Total!$C$38:$CV$76,Costos!$A14,FALSE)/$A$1)," ")</f>
        <v>12.503121100598257</v>
      </c>
      <c r="AW14" s="10">
        <v>12.3397753627606</v>
      </c>
      <c r="AX14" s="10">
        <f>+IFERROR(LN(VLOOKUP(AX$2,Total!$C$38:$CV$76,Costos!$A14,FALSE)/$A$1)," ")</f>
        <v>12.698227315214831</v>
      </c>
      <c r="AY14" s="5"/>
      <c r="AZ14" s="5"/>
      <c r="BA14" s="5"/>
      <c r="BB14" s="5"/>
    </row>
    <row r="15" spans="1:54" ht="16.5" x14ac:dyDescent="0.3">
      <c r="A15">
        <v>14</v>
      </c>
      <c r="B15" s="3">
        <v>41274</v>
      </c>
      <c r="C15" s="10">
        <v>11.4434429231945</v>
      </c>
      <c r="D15" s="10">
        <f>+LN(VLOOKUP(D$2,Total!$C$5:$CV$15,Costos!$A15,FALSE)/$A$1)</f>
        <v>12.835292465222723</v>
      </c>
      <c r="E15" s="10">
        <f>+LN(VLOOKUP(E$2,Total!$C$5:$CV$15,Costos!$A15,FALSE)/$A$1)</f>
        <v>13.221801460064414</v>
      </c>
      <c r="F15" s="10">
        <v>12.6871060652118</v>
      </c>
      <c r="G15" s="10"/>
      <c r="H15" s="10">
        <f>+LN(VLOOKUP(H$2,Total!$C$5:$CV$15,Costos!$A15,FALSE)/$A$1)</f>
        <v>12.871255622847794</v>
      </c>
      <c r="I15" s="10">
        <f>+LN(VLOOKUP(I$2,Total!$C$5:$CV$15,Costos!$A15,FALSE)/$A$1)</f>
        <v>14.546181455295219</v>
      </c>
      <c r="J15" s="10">
        <f>+LN(VLOOKUP(J$2,Total!$C$5:$CV$15,Costos!$A15,FALSE)/$A$1)</f>
        <v>14.976339007624849</v>
      </c>
      <c r="K15" s="10">
        <f>+LN(VLOOKUP(K$2,Total!$C$5:$CV$15,Costos!$A15,FALSE)/$A$1)</f>
        <v>15.425485308548986</v>
      </c>
      <c r="L15" s="10">
        <f>+LN(VLOOKUP(L$2,Total!$C$5:$CV$15,Costos!$A15,FALSE)/$A$1)</f>
        <v>14.53464456486831</v>
      </c>
      <c r="M15" s="10">
        <f>+IFERROR(LN(VLOOKUP(M$2,Total!$C$38:$CV$76,Costos!$A15,FALSE)/$A$1)," ")</f>
        <v>11.533184781203433</v>
      </c>
      <c r="N15" s="10">
        <v>10.3498430294441</v>
      </c>
      <c r="O15" s="10">
        <v>12.170710903545199</v>
      </c>
      <c r="P15" s="10">
        <v>11.688297487215101</v>
      </c>
      <c r="Q15" s="10" t="str">
        <f>+IFERROR(LN(VLOOKUP(Q$2,Total!$C$38:$CV$76,Costos!$A15,FALSE)/$A$1)," ")</f>
        <v xml:space="preserve"> </v>
      </c>
      <c r="R15" s="10">
        <f>+IFERROR(LN(VLOOKUP(R$2,Total!$C$38:$CV$76,Costos!$A15,FALSE)/$A$1)," ")</f>
        <v>9.3634484115858463</v>
      </c>
      <c r="S15" s="10">
        <f>+IFERROR(LN(VLOOKUP(S$2,Total!$C$38:$CV$76,Costos!$A15,FALSE)/$A$1)," ")</f>
        <v>9.4608831362676682</v>
      </c>
      <c r="T15" s="10">
        <v>9.6795772028276499</v>
      </c>
      <c r="U15" s="10">
        <v>10.9633149033533</v>
      </c>
      <c r="V15" s="10">
        <v>11.7836424001166</v>
      </c>
      <c r="W15" s="10">
        <f>+IFERROR(LN(VLOOKUP(W$2,Total!$C$38:$CV$76,Costos!$A15,FALSE)/$A$1)," ")</f>
        <v>12.937249479516176</v>
      </c>
      <c r="X15" s="10">
        <v>11.8214273962602</v>
      </c>
      <c r="Y15" s="10">
        <f>+IFERROR(LN(VLOOKUP(Y$2,Total!$C$38:$CV$76,Costos!$A15,FALSE)/$A$1)," ")</f>
        <v>12.157198473442175</v>
      </c>
      <c r="Z15" s="10" t="str">
        <f>+IFERROR(LN(VLOOKUP(Z$2,Total!$C$38:$CV$76,Costos!$A15,FALSE)/$A$1)," ")</f>
        <v xml:space="preserve"> </v>
      </c>
      <c r="AA15" s="10">
        <f>+IFERROR(LN(VLOOKUP(AA$2,Total!$C$38:$CV$76,Costos!$A15,FALSE)/$A$1)," ")</f>
        <v>11.860382940730929</v>
      </c>
      <c r="AB15" s="10">
        <f>+IFERROR(LN(VLOOKUP(AB$2,Total!$C$38:$CV$76,Costos!$A15,FALSE)/$A$1)," ")</f>
        <v>10.081108581639135</v>
      </c>
      <c r="AC15" s="10">
        <v>8.3184562044449599</v>
      </c>
      <c r="AD15" s="10">
        <v>9.3597883787014506</v>
      </c>
      <c r="AE15" s="10">
        <f>+IFERROR(LN(VLOOKUP(AE$2,Total!$C$38:$CV$76,Costos!$A15,FALSE)/$A$1)," ")</f>
        <v>11.907033679470798</v>
      </c>
      <c r="AF15" s="10">
        <v>13.0098121732879</v>
      </c>
      <c r="AG15">
        <v>10.898639684965101</v>
      </c>
      <c r="AH15" s="10">
        <f>+IFERROR(LN(VLOOKUP(AH$2,Total!$C$38:$CV$76,Costos!$A15,FALSE)/$A$1)," ")</f>
        <v>10.684836229612431</v>
      </c>
      <c r="AI15" s="10">
        <f>+IFERROR(LN(VLOOKUP(AI$2,Total!$C$38:$CV$76,Costos!$A15,FALSE)/$A$1)," ")</f>
        <v>10.58722764385046</v>
      </c>
      <c r="AJ15" s="10">
        <v>11.840823890003501</v>
      </c>
      <c r="AK15" s="10">
        <v>13.985091564520699</v>
      </c>
      <c r="AL15" s="10">
        <v>10.982404743089701</v>
      </c>
      <c r="AM15" s="10">
        <f>+IFERROR(LN(VLOOKUP(AM$2,Total!$C$38:$CV$76,Costos!$A15,FALSE)/$A$1)," ")</f>
        <v>11.917867222621096</v>
      </c>
      <c r="AN15" s="10">
        <v>10.389101198903999</v>
      </c>
      <c r="AO15" s="10">
        <v>7.7126118902418197</v>
      </c>
      <c r="AP15" s="10">
        <v>11.3448837224581</v>
      </c>
      <c r="AQ15" s="10">
        <v>10.466329582125301</v>
      </c>
      <c r="AR15" s="10">
        <f>+IFERROR(LN(VLOOKUP(AR$2,Total!$C$38:$CV$76,Costos!$A15,FALSE)/$A$1)," ")</f>
        <v>11.130187018822626</v>
      </c>
      <c r="AS15" s="10">
        <v>9.2434122709647202</v>
      </c>
      <c r="AT15" s="10">
        <v>9.9251188939834094</v>
      </c>
      <c r="AU15" s="10">
        <f>+IFERROR(LN(VLOOKUP(AU$2,Total!$C$38:$CV$76,Costos!$A15,FALSE)/$A$1)," ")</f>
        <v>11.155530163207517</v>
      </c>
      <c r="AV15" s="10">
        <f>+IFERROR(LN(VLOOKUP(AV$2,Total!$C$38:$CV$76,Costos!$A15,FALSE)/$A$1)," ")</f>
        <v>12.526321836935699</v>
      </c>
      <c r="AW15" s="10">
        <v>12.351210458189</v>
      </c>
      <c r="AX15" s="10">
        <f>+IFERROR(LN(VLOOKUP(AX$2,Total!$C$38:$CV$76,Costos!$A15,FALSE)/$A$1)," ")</f>
        <v>12.720367213396242</v>
      </c>
      <c r="AY15" s="5"/>
      <c r="AZ15" s="5"/>
      <c r="BA15" s="5"/>
      <c r="BB15" s="5"/>
    </row>
    <row r="16" spans="1:54" ht="16.5" x14ac:dyDescent="0.3">
      <c r="A16">
        <v>15</v>
      </c>
      <c r="B16" s="3">
        <v>41305</v>
      </c>
      <c r="C16" s="10">
        <v>11.4809629132001</v>
      </c>
      <c r="D16" s="10">
        <f>+LN(VLOOKUP(D$2,Total!$C$5:$CV$15,Costos!$A16,FALSE)/$A$1)</f>
        <v>12.840338374796875</v>
      </c>
      <c r="E16" s="10">
        <f>+LN(VLOOKUP(E$2,Total!$C$5:$CV$15,Costos!$A16,FALSE)/$A$1)</f>
        <v>13.241736352383716</v>
      </c>
      <c r="F16" s="10">
        <v>12.6729962948961</v>
      </c>
      <c r="G16" s="10"/>
      <c r="H16" s="10">
        <f>+LN(VLOOKUP(H$2,Total!$C$5:$CV$15,Costos!$A16,FALSE)/$A$1)</f>
        <v>12.929607026425876</v>
      </c>
      <c r="I16" s="10">
        <f>+LN(VLOOKUP(I$2,Total!$C$5:$CV$15,Costos!$A16,FALSE)/$A$1)</f>
        <v>14.545387568921495</v>
      </c>
      <c r="J16" s="10">
        <f>+LN(VLOOKUP(J$2,Total!$C$5:$CV$15,Costos!$A16,FALSE)/$A$1)</f>
        <v>14.954892859932839</v>
      </c>
      <c r="K16" s="10">
        <f>+LN(VLOOKUP(K$2,Total!$C$5:$CV$15,Costos!$A16,FALSE)/$A$1)</f>
        <v>15.439968981152774</v>
      </c>
      <c r="L16" s="10">
        <f>+LN(VLOOKUP(L$2,Total!$C$5:$CV$15,Costos!$A16,FALSE)/$A$1)</f>
        <v>14.509738071943868</v>
      </c>
      <c r="M16" s="10">
        <f>+IFERROR(LN(VLOOKUP(M$2,Total!$C$38:$CV$76,Costos!$A16,FALSE)/$A$1)," ")</f>
        <v>11.551536698101366</v>
      </c>
      <c r="N16" s="10">
        <v>10.360454975455101</v>
      </c>
      <c r="O16" s="10">
        <v>12.1693598419027</v>
      </c>
      <c r="P16" s="10">
        <v>11.704326205068</v>
      </c>
      <c r="Q16" s="10" t="str">
        <f>+IFERROR(LN(VLOOKUP(Q$2,Total!$C$38:$CV$76,Costos!$A16,FALSE)/$A$1)," ")</f>
        <v xml:space="preserve"> </v>
      </c>
      <c r="R16" s="10">
        <f>+IFERROR(LN(VLOOKUP(R$2,Total!$C$38:$CV$76,Costos!$A16,FALSE)/$A$1)," ")</f>
        <v>9.3472324620007665</v>
      </c>
      <c r="S16" s="10">
        <f>+IFERROR(LN(VLOOKUP(S$2,Total!$C$38:$CV$76,Costos!$A16,FALSE)/$A$1)," ")</f>
        <v>9.4620075452574781</v>
      </c>
      <c r="T16" s="10">
        <v>9.6800327510970394</v>
      </c>
      <c r="U16" s="10">
        <v>10.9770821747769</v>
      </c>
      <c r="V16" s="10">
        <v>11.793402589151301</v>
      </c>
      <c r="W16" s="10">
        <f>+IFERROR(LN(VLOOKUP(W$2,Total!$C$38:$CV$76,Costos!$A16,FALSE)/$A$1)," ")</f>
        <v>12.96043852079854</v>
      </c>
      <c r="X16" s="10">
        <v>11.8108062921451</v>
      </c>
      <c r="Y16" s="10">
        <f>+IFERROR(LN(VLOOKUP(Y$2,Total!$C$38:$CV$76,Costos!$A16,FALSE)/$A$1)," ")</f>
        <v>12.174176541048613</v>
      </c>
      <c r="Z16" s="10" t="str">
        <f>+IFERROR(LN(VLOOKUP(Z$2,Total!$C$38:$CV$76,Costos!$A16,FALSE)/$A$1)," ")</f>
        <v xml:space="preserve"> </v>
      </c>
      <c r="AA16" s="10">
        <f>+IFERROR(LN(VLOOKUP(AA$2,Total!$C$38:$CV$76,Costos!$A16,FALSE)/$A$1)," ")</f>
        <v>11.872022818035393</v>
      </c>
      <c r="AB16" s="10">
        <f>+IFERROR(LN(VLOOKUP(AB$2,Total!$C$38:$CV$76,Costos!$A16,FALSE)/$A$1)," ")</f>
        <v>10.095972862539092</v>
      </c>
      <c r="AC16" s="10">
        <v>8.3914329981900906</v>
      </c>
      <c r="AD16" s="10">
        <v>9.3464336058522601</v>
      </c>
      <c r="AE16" s="10">
        <f>+IFERROR(LN(VLOOKUP(AE$2,Total!$C$38:$CV$76,Costos!$A16,FALSE)/$A$1)," ")</f>
        <v>11.918085129635292</v>
      </c>
      <c r="AF16" s="10">
        <v>13.026683045040199</v>
      </c>
      <c r="AG16">
        <v>10.9199240897536</v>
      </c>
      <c r="AH16" s="10">
        <f>+IFERROR(LN(VLOOKUP(AH$2,Total!$C$38:$CV$76,Costos!$A16,FALSE)/$A$1)," ")</f>
        <v>10.670310565319355</v>
      </c>
      <c r="AI16" s="10">
        <f>+IFERROR(LN(VLOOKUP(AI$2,Total!$C$38:$CV$76,Costos!$A16,FALSE)/$A$1)," ")</f>
        <v>10.649349305976173</v>
      </c>
      <c r="AJ16" s="10">
        <v>11.837092707266001</v>
      </c>
      <c r="AK16" s="10">
        <v>13.982204927883499</v>
      </c>
      <c r="AL16" s="10">
        <v>10.9955166381216</v>
      </c>
      <c r="AM16" s="10">
        <f>+IFERROR(LN(VLOOKUP(AM$2,Total!$C$38:$CV$76,Costos!$A16,FALSE)/$A$1)," ")</f>
        <v>11.937295878293662</v>
      </c>
      <c r="AN16" s="10">
        <v>10.3676649916027</v>
      </c>
      <c r="AO16" s="10">
        <v>7.7257776631897999</v>
      </c>
      <c r="AP16" s="10">
        <v>11.4911388227773</v>
      </c>
      <c r="AQ16" s="10">
        <v>10.4700637258646</v>
      </c>
      <c r="AR16" s="10">
        <f>+IFERROR(LN(VLOOKUP(AR$2,Total!$C$38:$CV$76,Costos!$A16,FALSE)/$A$1)," ")</f>
        <v>11.141274376596938</v>
      </c>
      <c r="AS16" s="10">
        <v>9.2404125811963809</v>
      </c>
      <c r="AT16" s="10">
        <v>9.9116202717402597</v>
      </c>
      <c r="AU16" s="10">
        <f>+IFERROR(LN(VLOOKUP(AU$2,Total!$C$38:$CV$76,Costos!$A16,FALSE)/$A$1)," ")</f>
        <v>11.104466199342852</v>
      </c>
      <c r="AV16" s="10">
        <f>+IFERROR(LN(VLOOKUP(AV$2,Total!$C$38:$CV$76,Costos!$A16,FALSE)/$A$1)," ")</f>
        <v>12.513038922022959</v>
      </c>
      <c r="AW16" s="10">
        <v>12.3662053299284</v>
      </c>
      <c r="AX16" s="10">
        <f>+IFERROR(LN(VLOOKUP(AX$2,Total!$C$38:$CV$76,Costos!$A16,FALSE)/$A$1)," ")</f>
        <v>12.738009314681126</v>
      </c>
      <c r="AY16" s="5"/>
      <c r="AZ16" s="5"/>
      <c r="BA16" s="5"/>
      <c r="BB16" s="5"/>
    </row>
    <row r="17" spans="1:54" ht="16.5" x14ac:dyDescent="0.3">
      <c r="A17">
        <v>16</v>
      </c>
      <c r="B17" s="3">
        <v>41333</v>
      </c>
      <c r="C17" s="10">
        <v>11.4997166329635</v>
      </c>
      <c r="D17" s="10">
        <f>+LN(VLOOKUP(D$2,Total!$C$5:$CV$15,Costos!$A17,FALSE)/$A$1)</f>
        <v>12.84904772117153</v>
      </c>
      <c r="E17" s="10">
        <f>+LN(VLOOKUP(E$2,Total!$C$5:$CV$15,Costos!$A17,FALSE)/$A$1)</f>
        <v>13.258293252483796</v>
      </c>
      <c r="F17" s="10">
        <v>12.643262742107099</v>
      </c>
      <c r="G17" s="10"/>
      <c r="H17" s="10">
        <f>+LN(VLOOKUP(H$2,Total!$C$5:$CV$15,Costos!$A17,FALSE)/$A$1)</f>
        <v>12.935713656719683</v>
      </c>
      <c r="I17" s="10">
        <f>+LN(VLOOKUP(I$2,Total!$C$5:$CV$15,Costos!$A17,FALSE)/$A$1)</f>
        <v>14.547107903612346</v>
      </c>
      <c r="J17" s="10">
        <f>+LN(VLOOKUP(J$2,Total!$C$5:$CV$15,Costos!$A17,FALSE)/$A$1)</f>
        <v>14.937507465834033</v>
      </c>
      <c r="K17" s="10">
        <f>+LN(VLOOKUP(K$2,Total!$C$5:$CV$15,Costos!$A17,FALSE)/$A$1)</f>
        <v>15.456661101461165</v>
      </c>
      <c r="L17" s="10">
        <f>+LN(VLOOKUP(L$2,Total!$C$5:$CV$15,Costos!$A17,FALSE)/$A$1)</f>
        <v>14.501876347852763</v>
      </c>
      <c r="M17" s="10">
        <f>+IFERROR(LN(VLOOKUP(M$2,Total!$C$38:$CV$76,Costos!$A17,FALSE)/$A$1)," ")</f>
        <v>11.565589797420413</v>
      </c>
      <c r="N17" s="10">
        <v>10.3685607656831</v>
      </c>
      <c r="O17" s="10">
        <v>12.1643378559942</v>
      </c>
      <c r="P17" s="10">
        <v>11.7286008838147</v>
      </c>
      <c r="Q17" s="10" t="str">
        <f>+IFERROR(LN(VLOOKUP(Q$2,Total!$C$38:$CV$76,Costos!$A17,FALSE)/$A$1)," ")</f>
        <v xml:space="preserve"> </v>
      </c>
      <c r="R17" s="10">
        <f>+IFERROR(LN(VLOOKUP(R$2,Total!$C$38:$CV$76,Costos!$A17,FALSE)/$A$1)," ")</f>
        <v>9.347409167606779</v>
      </c>
      <c r="S17" s="10">
        <f>+IFERROR(LN(VLOOKUP(S$2,Total!$C$38:$CV$76,Costos!$A17,FALSE)/$A$1)," ")</f>
        <v>9.4433409420673513</v>
      </c>
      <c r="T17" s="10">
        <v>9.6316304591696404</v>
      </c>
      <c r="U17" s="10">
        <v>10.9636791590826</v>
      </c>
      <c r="V17" s="10">
        <v>11.769774025821199</v>
      </c>
      <c r="W17" s="10">
        <f>+IFERROR(LN(VLOOKUP(W$2,Total!$C$38:$CV$76,Costos!$A17,FALSE)/$A$1)," ")</f>
        <v>12.993700835409408</v>
      </c>
      <c r="X17" s="10">
        <v>11.777100678917</v>
      </c>
      <c r="Y17" s="10">
        <f>+IFERROR(LN(VLOOKUP(Y$2,Total!$C$38:$CV$76,Costos!$A17,FALSE)/$A$1)," ")</f>
        <v>12.189237622519375</v>
      </c>
      <c r="Z17" s="10" t="str">
        <f>+IFERROR(LN(VLOOKUP(Z$2,Total!$C$38:$CV$76,Costos!$A17,FALSE)/$A$1)," ")</f>
        <v xml:space="preserve"> </v>
      </c>
      <c r="AA17" s="10">
        <f>+IFERROR(LN(VLOOKUP(AA$2,Total!$C$38:$CV$76,Costos!$A17,FALSE)/$A$1)," ")</f>
        <v>11.887046904332562</v>
      </c>
      <c r="AB17" s="10">
        <f>+IFERROR(LN(VLOOKUP(AB$2,Total!$C$38:$CV$76,Costos!$A17,FALSE)/$A$1)," ")</f>
        <v>10.120952289865528</v>
      </c>
      <c r="AC17" s="10">
        <v>8.4604246122156503</v>
      </c>
      <c r="AD17" s="10">
        <v>9.3373480648627698</v>
      </c>
      <c r="AE17" s="10">
        <f>+IFERROR(LN(VLOOKUP(AE$2,Total!$C$38:$CV$76,Costos!$A17,FALSE)/$A$1)," ")</f>
        <v>11.920362804018426</v>
      </c>
      <c r="AF17" s="10">
        <v>13.0429845210321</v>
      </c>
      <c r="AG17">
        <v>10.9277068067929</v>
      </c>
      <c r="AH17" s="10">
        <f>+IFERROR(LN(VLOOKUP(AH$2,Total!$C$38:$CV$76,Costos!$A17,FALSE)/$A$1)," ")</f>
        <v>10.665625758747987</v>
      </c>
      <c r="AI17" s="10">
        <f>+IFERROR(LN(VLOOKUP(AI$2,Total!$C$38:$CV$76,Costos!$A17,FALSE)/$A$1)," ")</f>
        <v>10.691501848852926</v>
      </c>
      <c r="AJ17" s="10">
        <v>11.853801262349</v>
      </c>
      <c r="AK17" s="10">
        <v>13.970697890291</v>
      </c>
      <c r="AL17" s="10">
        <v>11.0030014089528</v>
      </c>
      <c r="AM17" s="10">
        <f>+IFERROR(LN(VLOOKUP(AM$2,Total!$C$38:$CV$76,Costos!$A17,FALSE)/$A$1)," ")</f>
        <v>11.95893918386472</v>
      </c>
      <c r="AN17" s="10">
        <v>10.3641535895865</v>
      </c>
      <c r="AO17" s="10">
        <v>7.7426418508992896</v>
      </c>
      <c r="AP17" s="10">
        <v>11.485709151126899</v>
      </c>
      <c r="AQ17" s="10">
        <v>10.4772984293142</v>
      </c>
      <c r="AR17" s="10">
        <f>+IFERROR(LN(VLOOKUP(AR$2,Total!$C$38:$CV$76,Costos!$A17,FALSE)/$A$1)," ")</f>
        <v>11.142706537833449</v>
      </c>
      <c r="AS17" s="10">
        <v>9.2526285518775104</v>
      </c>
      <c r="AT17" s="10">
        <v>9.9097818885800208</v>
      </c>
      <c r="AU17" s="10">
        <f>+IFERROR(LN(VLOOKUP(AU$2,Total!$C$38:$CV$76,Costos!$A17,FALSE)/$A$1)," ")</f>
        <v>11.08100151753365</v>
      </c>
      <c r="AV17" s="10">
        <f>+IFERROR(LN(VLOOKUP(AV$2,Total!$C$38:$CV$76,Costos!$A17,FALSE)/$A$1)," ")</f>
        <v>12.507343927133968</v>
      </c>
      <c r="AW17" s="10">
        <v>12.3846591206654</v>
      </c>
      <c r="AX17" s="10">
        <f>+IFERROR(LN(VLOOKUP(AX$2,Total!$C$38:$CV$76,Costos!$A17,FALSE)/$A$1)," ")</f>
        <v>12.744128690602203</v>
      </c>
      <c r="AY17" s="5"/>
      <c r="AZ17" s="5"/>
      <c r="BA17" s="5"/>
      <c r="BB17" s="5"/>
    </row>
    <row r="18" spans="1:54" ht="16.5" x14ac:dyDescent="0.3">
      <c r="A18">
        <v>17</v>
      </c>
      <c r="B18" s="3">
        <v>41364</v>
      </c>
      <c r="C18" s="10">
        <v>11.500505832950401</v>
      </c>
      <c r="D18" s="10">
        <f>+LN(VLOOKUP(D$2,Total!$C$5:$CV$15,Costos!$A18,FALSE)/$A$1)</f>
        <v>12.861303189946671</v>
      </c>
      <c r="E18" s="10">
        <f>+LN(VLOOKUP(E$2,Total!$C$5:$CV$15,Costos!$A18,FALSE)/$A$1)</f>
        <v>13.264202632843826</v>
      </c>
      <c r="F18" s="10">
        <v>12.582883530263601</v>
      </c>
      <c r="G18" s="10"/>
      <c r="H18" s="10">
        <f>+LN(VLOOKUP(H$2,Total!$C$5:$CV$15,Costos!$A18,FALSE)/$A$1)</f>
        <v>12.895803374133681</v>
      </c>
      <c r="I18" s="10">
        <f>+LN(VLOOKUP(I$2,Total!$C$5:$CV$15,Costos!$A18,FALSE)/$A$1)</f>
        <v>14.553172081862924</v>
      </c>
      <c r="J18" s="10">
        <f>+LN(VLOOKUP(J$2,Total!$C$5:$CV$15,Costos!$A18,FALSE)/$A$1)</f>
        <v>14.91649537686542</v>
      </c>
      <c r="K18" s="10">
        <f>+LN(VLOOKUP(K$2,Total!$C$5:$CV$15,Costos!$A18,FALSE)/$A$1)</f>
        <v>15.46860338316837</v>
      </c>
      <c r="L18" s="10">
        <f>+LN(VLOOKUP(L$2,Total!$C$5:$CV$15,Costos!$A18,FALSE)/$A$1)</f>
        <v>14.493211828289375</v>
      </c>
      <c r="M18" s="10">
        <f>+IFERROR(LN(VLOOKUP(M$2,Total!$C$38:$CV$76,Costos!$A18,FALSE)/$A$1)," ")</f>
        <v>11.575277840982944</v>
      </c>
      <c r="N18" s="10">
        <v>10.3704769237696</v>
      </c>
      <c r="O18" s="10">
        <v>12.1610900122161</v>
      </c>
      <c r="P18" s="10">
        <v>11.736308434021399</v>
      </c>
      <c r="Q18" s="10" t="str">
        <f>+IFERROR(LN(VLOOKUP(Q$2,Total!$C$38:$CV$76,Costos!$A18,FALSE)/$A$1)," ")</f>
        <v xml:space="preserve"> </v>
      </c>
      <c r="R18" s="10">
        <f>+IFERROR(LN(VLOOKUP(R$2,Total!$C$38:$CV$76,Costos!$A18,FALSE)/$A$1)," ")</f>
        <v>9.3426015941506453</v>
      </c>
      <c r="S18" s="10">
        <f>+IFERROR(LN(VLOOKUP(S$2,Total!$C$38:$CV$76,Costos!$A18,FALSE)/$A$1)," ")</f>
        <v>9.4530059174872978</v>
      </c>
      <c r="T18" s="10">
        <v>9.6065605877759506</v>
      </c>
      <c r="U18" s="10">
        <v>10.9584585845497</v>
      </c>
      <c r="V18" s="10">
        <v>11.741365625127999</v>
      </c>
      <c r="W18" s="10">
        <f>+IFERROR(LN(VLOOKUP(W$2,Total!$C$38:$CV$76,Costos!$A18,FALSE)/$A$1)," ")</f>
        <v>13.011496288406411</v>
      </c>
      <c r="X18" s="10">
        <v>11.758714952283301</v>
      </c>
      <c r="Y18" s="10">
        <f>+IFERROR(LN(VLOOKUP(Y$2,Total!$C$38:$CV$76,Costos!$A18,FALSE)/$A$1)," ")</f>
        <v>12.210453422200633</v>
      </c>
      <c r="Z18" s="10" t="str">
        <f>+IFERROR(LN(VLOOKUP(Z$2,Total!$C$38:$CV$76,Costos!$A18,FALSE)/$A$1)," ")</f>
        <v xml:space="preserve"> </v>
      </c>
      <c r="AA18" s="10">
        <f>+IFERROR(LN(VLOOKUP(AA$2,Total!$C$38:$CV$76,Costos!$A18,FALSE)/$A$1)," ")</f>
        <v>11.886925090190021</v>
      </c>
      <c r="AB18" s="10">
        <f>+IFERROR(LN(VLOOKUP(AB$2,Total!$C$38:$CV$76,Costos!$A18,FALSE)/$A$1)," ")</f>
        <v>10.146730020973841</v>
      </c>
      <c r="AC18" s="10">
        <v>8.5272699993222307</v>
      </c>
      <c r="AD18" s="10">
        <v>9.3339192260709307</v>
      </c>
      <c r="AE18" s="10">
        <f>+IFERROR(LN(VLOOKUP(AE$2,Total!$C$38:$CV$76,Costos!$A18,FALSE)/$A$1)," ")</f>
        <v>11.9298452791842</v>
      </c>
      <c r="AF18" s="10">
        <v>13.052234497574901</v>
      </c>
      <c r="AG18">
        <v>10.9537664356095</v>
      </c>
      <c r="AH18" s="10">
        <f>+IFERROR(LN(VLOOKUP(AH$2,Total!$C$38:$CV$76,Costos!$A18,FALSE)/$A$1)," ")</f>
        <v>10.663256035067143</v>
      </c>
      <c r="AI18" s="10">
        <f>+IFERROR(LN(VLOOKUP(AI$2,Total!$C$38:$CV$76,Costos!$A18,FALSE)/$A$1)," ")</f>
        <v>10.718169485808177</v>
      </c>
      <c r="AJ18" s="10">
        <v>11.8611861498362</v>
      </c>
      <c r="AK18" s="10">
        <v>13.963725576740799</v>
      </c>
      <c r="AL18" s="10">
        <v>11.011709885793101</v>
      </c>
      <c r="AM18" s="10">
        <f>+IFERROR(LN(VLOOKUP(AM$2,Total!$C$38:$CV$76,Costos!$A18,FALSE)/$A$1)," ")</f>
        <v>11.98501785866535</v>
      </c>
      <c r="AN18" s="10">
        <v>10.339817017317801</v>
      </c>
      <c r="AO18" s="10">
        <v>7.7817574987385099</v>
      </c>
      <c r="AP18" s="10">
        <v>11.527704597270199</v>
      </c>
      <c r="AQ18" s="10">
        <v>10.479718471806001</v>
      </c>
      <c r="AR18" s="10">
        <f>+IFERROR(LN(VLOOKUP(AR$2,Total!$C$38:$CV$76,Costos!$A18,FALSE)/$A$1)," ")</f>
        <v>11.148297583954303</v>
      </c>
      <c r="AS18" s="10">
        <v>9.2660014505846</v>
      </c>
      <c r="AT18" s="10">
        <v>9.9108849757523902</v>
      </c>
      <c r="AU18" s="10">
        <f>+IFERROR(LN(VLOOKUP(AU$2,Total!$C$38:$CV$76,Costos!$A18,FALSE)/$A$1)," ")</f>
        <v>11.062585596751747</v>
      </c>
      <c r="AV18" s="10">
        <f>+IFERROR(LN(VLOOKUP(AV$2,Total!$C$38:$CV$76,Costos!$A18,FALSE)/$A$1)," ")</f>
        <v>12.506400487799157</v>
      </c>
      <c r="AW18" s="10">
        <v>12.4034302049785</v>
      </c>
      <c r="AX18" s="10">
        <f>+IFERROR(LN(VLOOKUP(AX$2,Total!$C$38:$CV$76,Costos!$A18,FALSE)/$A$1)," ")</f>
        <v>12.743936666770795</v>
      </c>
      <c r="AY18" s="5"/>
      <c r="AZ18" s="5"/>
      <c r="BA18" s="5"/>
      <c r="BB18" s="5"/>
    </row>
    <row r="19" spans="1:54" ht="16.5" x14ac:dyDescent="0.3">
      <c r="A19">
        <v>18</v>
      </c>
      <c r="B19" s="3">
        <v>41394</v>
      </c>
      <c r="C19" s="10">
        <v>11.559742931548</v>
      </c>
      <c r="D19" s="10">
        <f>+LN(VLOOKUP(D$2,Total!$C$5:$CV$15,Costos!$A19,FALSE)/$A$1)</f>
        <v>12.879155744418723</v>
      </c>
      <c r="E19" s="10">
        <f>+LN(VLOOKUP(E$2,Total!$C$5:$CV$15,Costos!$A19,FALSE)/$A$1)</f>
        <v>13.274392954018969</v>
      </c>
      <c r="F19" s="10">
        <v>12.310940130379601</v>
      </c>
      <c r="G19" s="10"/>
      <c r="H19" s="10">
        <f>+LN(VLOOKUP(H$2,Total!$C$5:$CV$15,Costos!$A19,FALSE)/$A$1)</f>
        <v>12.875747009728245</v>
      </c>
      <c r="I19" s="10">
        <f>+LN(VLOOKUP(I$2,Total!$C$5:$CV$15,Costos!$A19,FALSE)/$A$1)</f>
        <v>14.549873308266784</v>
      </c>
      <c r="J19" s="10">
        <f>+LN(VLOOKUP(J$2,Total!$C$5:$CV$15,Costos!$A19,FALSE)/$A$1)</f>
        <v>14.928336737996368</v>
      </c>
      <c r="K19" s="10">
        <f>+LN(VLOOKUP(K$2,Total!$C$5:$CV$15,Costos!$A19,FALSE)/$A$1)</f>
        <v>15.484332657590022</v>
      </c>
      <c r="L19" s="10">
        <f>+LN(VLOOKUP(L$2,Total!$C$5:$CV$15,Costos!$A19,FALSE)/$A$1)</f>
        <v>14.4893341705433</v>
      </c>
      <c r="M19" s="10">
        <f>+IFERROR(LN(VLOOKUP(M$2,Total!$C$38:$CV$76,Costos!$A19,FALSE)/$A$1)," ")</f>
        <v>11.589069294316781</v>
      </c>
      <c r="N19" s="10">
        <v>10.3690091530085</v>
      </c>
      <c r="O19" s="10">
        <v>12.1602353113223</v>
      </c>
      <c r="P19" s="10">
        <v>11.7385524467755</v>
      </c>
      <c r="Q19" s="10" t="str">
        <f>+IFERROR(LN(VLOOKUP(Q$2,Total!$C$38:$CV$76,Costos!$A19,FALSE)/$A$1)," ")</f>
        <v xml:space="preserve"> </v>
      </c>
      <c r="R19" s="10">
        <f>+IFERROR(LN(VLOOKUP(R$2,Total!$C$38:$CV$76,Costos!$A19,FALSE)/$A$1)," ")</f>
        <v>9.3542044135738571</v>
      </c>
      <c r="S19" s="10">
        <f>+IFERROR(LN(VLOOKUP(S$2,Total!$C$38:$CV$76,Costos!$A19,FALSE)/$A$1)," ")</f>
        <v>9.4367298248475677</v>
      </c>
      <c r="T19" s="10">
        <v>9.5880257895852097</v>
      </c>
      <c r="U19" s="10">
        <v>10.960022690244999</v>
      </c>
      <c r="V19" s="10">
        <v>11.726087526477301</v>
      </c>
      <c r="W19" s="10">
        <f>+IFERROR(LN(VLOOKUP(W$2,Total!$C$38:$CV$76,Costos!$A19,FALSE)/$A$1)," ")</f>
        <v>13.028593593446907</v>
      </c>
      <c r="X19" s="10">
        <v>11.7613316899102</v>
      </c>
      <c r="Y19" s="10">
        <f>+IFERROR(LN(VLOOKUP(Y$2,Total!$C$38:$CV$76,Costos!$A19,FALSE)/$A$1)," ")</f>
        <v>12.223491943530496</v>
      </c>
      <c r="Z19" s="10" t="str">
        <f>+IFERROR(LN(VLOOKUP(Z$2,Total!$C$38:$CV$76,Costos!$A19,FALSE)/$A$1)," ")</f>
        <v xml:space="preserve"> </v>
      </c>
      <c r="AA19" s="10">
        <f>+IFERROR(LN(VLOOKUP(AA$2,Total!$C$38:$CV$76,Costos!$A19,FALSE)/$A$1)," ")</f>
        <v>11.884461183222129</v>
      </c>
      <c r="AB19" s="10">
        <f>+IFERROR(LN(VLOOKUP(AB$2,Total!$C$38:$CV$76,Costos!$A19,FALSE)/$A$1)," ")</f>
        <v>10.162428013626176</v>
      </c>
      <c r="AC19" s="10">
        <v>8.5535412201813603</v>
      </c>
      <c r="AD19" s="10">
        <v>9.3260742381026205</v>
      </c>
      <c r="AE19" s="10">
        <f>+IFERROR(LN(VLOOKUP(AE$2,Total!$C$38:$CV$76,Costos!$A19,FALSE)/$A$1)," ")</f>
        <v>11.935940551011788</v>
      </c>
      <c r="AF19" s="10">
        <v>13.0721247276929</v>
      </c>
      <c r="AG19">
        <v>10.9639205382166</v>
      </c>
      <c r="AH19" s="10">
        <f>+IFERROR(LN(VLOOKUP(AH$2,Total!$C$38:$CV$76,Costos!$A19,FALSE)/$A$1)," ")</f>
        <v>10.66601917400971</v>
      </c>
      <c r="AI19" s="10">
        <f>+IFERROR(LN(VLOOKUP(AI$2,Total!$C$38:$CV$76,Costos!$A19,FALSE)/$A$1)," ")</f>
        <v>10.78092369577724</v>
      </c>
      <c r="AJ19" s="10">
        <v>11.8682399697281</v>
      </c>
      <c r="AK19" s="10">
        <v>13.9431205676908</v>
      </c>
      <c r="AL19" s="10">
        <v>11.0172435335967</v>
      </c>
      <c r="AM19" s="10">
        <f>+IFERROR(LN(VLOOKUP(AM$2,Total!$C$38:$CV$76,Costos!$A19,FALSE)/$A$1)," ")</f>
        <v>12.004269832498029</v>
      </c>
      <c r="AN19" s="10">
        <v>10.338423798855001</v>
      </c>
      <c r="AO19" s="10">
        <v>7.8070347838507601</v>
      </c>
      <c r="AP19" s="10">
        <v>11.581188383793799</v>
      </c>
      <c r="AQ19" s="10">
        <v>10.4865296396944</v>
      </c>
      <c r="AR19" s="10">
        <f>+IFERROR(LN(VLOOKUP(AR$2,Total!$C$38:$CV$76,Costos!$A19,FALSE)/$A$1)," ")</f>
        <v>11.160589226934315</v>
      </c>
      <c r="AS19" s="10">
        <v>9.2916572511169697</v>
      </c>
      <c r="AT19" s="10">
        <v>9.91393851609946</v>
      </c>
      <c r="AU19" s="10">
        <f>+IFERROR(LN(VLOOKUP(AU$2,Total!$C$38:$CV$76,Costos!$A19,FALSE)/$A$1)," ")</f>
        <v>11.040609048572941</v>
      </c>
      <c r="AV19" s="10">
        <f>+IFERROR(LN(VLOOKUP(AV$2,Total!$C$38:$CV$76,Costos!$A19,FALSE)/$A$1)," ")</f>
        <v>12.502343470401827</v>
      </c>
      <c r="AW19" s="10">
        <v>12.4168246723897</v>
      </c>
      <c r="AX19" s="10">
        <f>+IFERROR(LN(VLOOKUP(AX$2,Total!$C$38:$CV$76,Costos!$A19,FALSE)/$A$1)," ")</f>
        <v>12.754392686998889</v>
      </c>
      <c r="AY19" s="5"/>
      <c r="AZ19" s="5"/>
      <c r="BA19" s="5"/>
      <c r="BB19" s="5"/>
    </row>
    <row r="20" spans="1:54" ht="16.5" x14ac:dyDescent="0.3">
      <c r="A20">
        <v>19</v>
      </c>
      <c r="B20" s="3">
        <v>41425</v>
      </c>
      <c r="C20" s="10">
        <v>11.5981936722961</v>
      </c>
      <c r="D20" s="10">
        <f>+LN(VLOOKUP(D$2,Total!$C$5:$CV$15,Costos!$A20,FALSE)/$A$1)</f>
        <v>12.903660671697644</v>
      </c>
      <c r="E20" s="10">
        <f>+LN(VLOOKUP(E$2,Total!$C$5:$CV$15,Costos!$A20,FALSE)/$A$1)</f>
        <v>13.287647806736912</v>
      </c>
      <c r="F20" s="10">
        <v>12.7426841659563</v>
      </c>
      <c r="G20" s="10"/>
      <c r="H20" s="10">
        <f>+LN(VLOOKUP(H$2,Total!$C$5:$CV$15,Costos!$A20,FALSE)/$A$1)</f>
        <v>12.894677144091288</v>
      </c>
      <c r="I20" s="10">
        <f>+LN(VLOOKUP(I$2,Total!$C$5:$CV$15,Costos!$A20,FALSE)/$A$1)</f>
        <v>14.55276111184674</v>
      </c>
      <c r="J20" s="10">
        <f>+LN(VLOOKUP(J$2,Total!$C$5:$CV$15,Costos!$A20,FALSE)/$A$1)</f>
        <v>14.926854535639862</v>
      </c>
      <c r="K20" s="10">
        <f>+LN(VLOOKUP(K$2,Total!$C$5:$CV$15,Costos!$A20,FALSE)/$A$1)</f>
        <v>15.505713147276182</v>
      </c>
      <c r="L20" s="10">
        <f>+LN(VLOOKUP(L$2,Total!$C$5:$CV$15,Costos!$A20,FALSE)/$A$1)</f>
        <v>14.486178722477618</v>
      </c>
      <c r="M20" s="10">
        <f>+IFERROR(LN(VLOOKUP(M$2,Total!$C$38:$CV$76,Costos!$A20,FALSE)/$A$1)," ")</f>
        <v>11.608294068522399</v>
      </c>
      <c r="N20" s="10">
        <v>10.369917832089699</v>
      </c>
      <c r="O20" s="10">
        <v>12.163455932313999</v>
      </c>
      <c r="P20" s="10">
        <v>12.0055467692723</v>
      </c>
      <c r="Q20" s="10" t="str">
        <f>+IFERROR(LN(VLOOKUP(Q$2,Total!$C$38:$CV$76,Costos!$A20,FALSE)/$A$1)," ")</f>
        <v xml:space="preserve"> </v>
      </c>
      <c r="R20" s="10">
        <f>+IFERROR(LN(VLOOKUP(R$2,Total!$C$38:$CV$76,Costos!$A20,FALSE)/$A$1)," ")</f>
        <v>9.3712672613503418</v>
      </c>
      <c r="S20" s="10">
        <f>+IFERROR(LN(VLOOKUP(S$2,Total!$C$38:$CV$76,Costos!$A20,FALSE)/$A$1)," ")</f>
        <v>9.4218868646048826</v>
      </c>
      <c r="T20" s="10">
        <v>9.6216468490478402</v>
      </c>
      <c r="U20" s="10">
        <v>11.0389701636692</v>
      </c>
      <c r="V20" s="10">
        <v>11.727689024260799</v>
      </c>
      <c r="W20" s="10">
        <f>+IFERROR(LN(VLOOKUP(W$2,Total!$C$38:$CV$76,Costos!$A20,FALSE)/$A$1)," ")</f>
        <v>13.049718633677257</v>
      </c>
      <c r="X20" s="10">
        <v>11.781665818532399</v>
      </c>
      <c r="Y20" s="10">
        <f>+IFERROR(LN(VLOOKUP(Y$2,Total!$C$38:$CV$76,Costos!$A20,FALSE)/$A$1)," ")</f>
        <v>11.716977090025237</v>
      </c>
      <c r="Z20" s="10" t="str">
        <f>+IFERROR(LN(VLOOKUP(Z$2,Total!$C$38:$CV$76,Costos!$A20,FALSE)/$A$1)," ")</f>
        <v xml:space="preserve"> </v>
      </c>
      <c r="AA20" s="10">
        <f>+IFERROR(LN(VLOOKUP(AA$2,Total!$C$38:$CV$76,Costos!$A20,FALSE)/$A$1)," ")</f>
        <v>11.872569902286148</v>
      </c>
      <c r="AB20" s="10">
        <f>+IFERROR(LN(VLOOKUP(AB$2,Total!$C$38:$CV$76,Costos!$A20,FALSE)/$A$1)," ")</f>
        <v>10.184581705471116</v>
      </c>
      <c r="AC20" s="10">
        <v>8.6097378984070403</v>
      </c>
      <c r="AD20" s="10">
        <v>9.3147584104455508</v>
      </c>
      <c r="AE20" s="10">
        <f>+IFERROR(LN(VLOOKUP(AE$2,Total!$C$38:$CV$76,Costos!$A20,FALSE)/$A$1)," ")</f>
        <v>11.942019680965949</v>
      </c>
      <c r="AF20" s="10">
        <v>13.0875812207767</v>
      </c>
      <c r="AG20">
        <v>10.9735818654088</v>
      </c>
      <c r="AH20" s="10">
        <f>+IFERROR(LN(VLOOKUP(AH$2,Total!$C$38:$CV$76,Costos!$A20,FALSE)/$A$1)," ")</f>
        <v>10.666480681376193</v>
      </c>
      <c r="AI20" s="10">
        <f>+IFERROR(LN(VLOOKUP(AI$2,Total!$C$38:$CV$76,Costos!$A20,FALSE)/$A$1)," ")</f>
        <v>10.830436885964689</v>
      </c>
      <c r="AJ20" s="10">
        <v>11.8677501251802</v>
      </c>
      <c r="AK20" s="10">
        <v>13.931554323565599</v>
      </c>
      <c r="AL20" s="10">
        <v>11.025109978674701</v>
      </c>
      <c r="AM20" s="10">
        <f>+IFERROR(LN(VLOOKUP(AM$2,Total!$C$38:$CV$76,Costos!$A20,FALSE)/$A$1)," ")</f>
        <v>12.022441055697525</v>
      </c>
      <c r="AN20" s="10">
        <v>10.317078229046</v>
      </c>
      <c r="AO20" s="10">
        <v>7.8363649459046698</v>
      </c>
      <c r="AP20" s="10">
        <v>11.6282120691213</v>
      </c>
      <c r="AQ20" s="10">
        <v>10.489674386153901</v>
      </c>
      <c r="AR20" s="10">
        <f>+IFERROR(LN(VLOOKUP(AR$2,Total!$C$38:$CV$76,Costos!$A20,FALSE)/$A$1)," ")</f>
        <v>11.167573491844349</v>
      </c>
      <c r="AS20" s="10">
        <v>9.3080779953537096</v>
      </c>
      <c r="AT20" s="10">
        <v>9.9261808056713594</v>
      </c>
      <c r="AU20" s="10">
        <f>+IFERROR(LN(VLOOKUP(AU$2,Total!$C$38:$CV$76,Costos!$A20,FALSE)/$A$1)," ")</f>
        <v>11.016702707786202</v>
      </c>
      <c r="AV20" s="10">
        <f>+IFERROR(LN(VLOOKUP(AV$2,Total!$C$38:$CV$76,Costos!$A20,FALSE)/$A$1)," ")</f>
        <v>12.517583523049227</v>
      </c>
      <c r="AW20" s="10">
        <v>12.4318427926769</v>
      </c>
      <c r="AX20" s="10">
        <f>+IFERROR(LN(VLOOKUP(AX$2,Total!$C$38:$CV$76,Costos!$A20,FALSE)/$A$1)," ")</f>
        <v>12.760040245239566</v>
      </c>
      <c r="AY20" s="5"/>
      <c r="AZ20" s="5"/>
      <c r="BA20" s="5"/>
      <c r="BB20" s="5"/>
    </row>
    <row r="21" spans="1:54" ht="16.5" x14ac:dyDescent="0.3">
      <c r="A21">
        <v>20</v>
      </c>
      <c r="B21" s="3">
        <v>41455</v>
      </c>
      <c r="C21" s="10">
        <v>11.634792766284001</v>
      </c>
      <c r="D21" s="10">
        <f>+LN(VLOOKUP(D$2,Total!$C$5:$CV$15,Costos!$A21,FALSE)/$A$1)</f>
        <v>12.92183749197892</v>
      </c>
      <c r="E21" s="10">
        <f>+LN(VLOOKUP(E$2,Total!$C$5:$CV$15,Costos!$A21,FALSE)/$A$1)</f>
        <v>13.299341565195151</v>
      </c>
      <c r="F21" s="10">
        <v>12.708430663349599</v>
      </c>
      <c r="G21" s="10"/>
      <c r="H21" s="10">
        <f>+LN(VLOOKUP(H$2,Total!$C$5:$CV$15,Costos!$A21,FALSE)/$A$1)</f>
        <v>12.983411063172834</v>
      </c>
      <c r="I21" s="10">
        <f>+LN(VLOOKUP(I$2,Total!$C$5:$CV$15,Costos!$A21,FALSE)/$A$1)</f>
        <v>14.544198965268048</v>
      </c>
      <c r="J21" s="10">
        <f>+LN(VLOOKUP(J$2,Total!$C$5:$CV$15,Costos!$A21,FALSE)/$A$1)</f>
        <v>14.921484698622571</v>
      </c>
      <c r="K21" s="10">
        <f>+LN(VLOOKUP(K$2,Total!$C$5:$CV$15,Costos!$A21,FALSE)/$A$1)</f>
        <v>15.526144351375562</v>
      </c>
      <c r="L21" s="10">
        <f>+LN(VLOOKUP(L$2,Total!$C$5:$CV$15,Costos!$A21,FALSE)/$A$1)</f>
        <v>14.484412648351876</v>
      </c>
      <c r="M21" s="10">
        <f>+IFERROR(LN(VLOOKUP(M$2,Total!$C$38:$CV$76,Costos!$A21,FALSE)/$A$1)," ")</f>
        <v>11.624130809190383</v>
      </c>
      <c r="N21" s="10">
        <v>10.372465377226201</v>
      </c>
      <c r="O21" s="10">
        <v>12.1674484931194</v>
      </c>
      <c r="P21" s="10">
        <v>12.100057627327899</v>
      </c>
      <c r="Q21" s="10" t="str">
        <f>+IFERROR(LN(VLOOKUP(Q$2,Total!$C$38:$CV$76,Costos!$A21,FALSE)/$A$1)," ")</f>
        <v xml:space="preserve"> </v>
      </c>
      <c r="R21" s="10">
        <f>+IFERROR(LN(VLOOKUP(R$2,Total!$C$38:$CV$76,Costos!$A21,FALSE)/$A$1)," ")</f>
        <v>9.3732207774836329</v>
      </c>
      <c r="S21" s="10">
        <f>+IFERROR(LN(VLOOKUP(S$2,Total!$C$38:$CV$76,Costos!$A21,FALSE)/$A$1)," ")</f>
        <v>9.4241132117934665</v>
      </c>
      <c r="T21" s="10">
        <v>9.6378127383285097</v>
      </c>
      <c r="U21" s="10">
        <v>11.0358907763764</v>
      </c>
      <c r="V21" s="10">
        <v>11.5790101399328</v>
      </c>
      <c r="W21" s="10">
        <f>+IFERROR(LN(VLOOKUP(W$2,Total!$C$38:$CV$76,Costos!$A21,FALSE)/$A$1)," ")</f>
        <v>13.083169278954474</v>
      </c>
      <c r="X21" s="10">
        <v>11.7983822762885</v>
      </c>
      <c r="Y21" s="10">
        <f>+IFERROR(LN(VLOOKUP(Y$2,Total!$C$38:$CV$76,Costos!$A21,FALSE)/$A$1)," ")</f>
        <v>11.511122280309495</v>
      </c>
      <c r="Z21" s="10" t="str">
        <f>+IFERROR(LN(VLOOKUP(Z$2,Total!$C$38:$CV$76,Costos!$A21,FALSE)/$A$1)," ")</f>
        <v xml:space="preserve"> </v>
      </c>
      <c r="AA21" s="10">
        <f>+IFERROR(LN(VLOOKUP(AA$2,Total!$C$38:$CV$76,Costos!$A21,FALSE)/$A$1)," ")</f>
        <v>11.873920369428433</v>
      </c>
      <c r="AB21" s="10">
        <f>+IFERROR(LN(VLOOKUP(AB$2,Total!$C$38:$CV$76,Costos!$A21,FALSE)/$A$1)," ")</f>
        <v>10.212119776347022</v>
      </c>
      <c r="AC21" s="10">
        <v>8.6431308712663704</v>
      </c>
      <c r="AD21" s="10">
        <v>9.3144278630597999</v>
      </c>
      <c r="AE21" s="10">
        <f>+IFERROR(LN(VLOOKUP(AE$2,Total!$C$38:$CV$76,Costos!$A21,FALSE)/$A$1)," ")</f>
        <v>11.954622794815778</v>
      </c>
      <c r="AF21" s="10">
        <v>13.0658816977566</v>
      </c>
      <c r="AG21">
        <v>10.9985249952686</v>
      </c>
      <c r="AH21" s="10">
        <f>+IFERROR(LN(VLOOKUP(AH$2,Total!$C$38:$CV$76,Costos!$A21,FALSE)/$A$1)," ")</f>
        <v>10.662003224712839</v>
      </c>
      <c r="AI21" s="10">
        <f>+IFERROR(LN(VLOOKUP(AI$2,Total!$C$38:$CV$76,Costos!$A21,FALSE)/$A$1)," ")</f>
        <v>10.837001911294927</v>
      </c>
      <c r="AJ21" s="10">
        <v>11.8672021637688</v>
      </c>
      <c r="AK21" s="10">
        <v>13.915428672882401</v>
      </c>
      <c r="AL21" s="10">
        <v>11.034885781942499</v>
      </c>
      <c r="AM21" s="10">
        <f>+IFERROR(LN(VLOOKUP(AM$2,Total!$C$38:$CV$76,Costos!$A21,FALSE)/$A$1)," ")</f>
        <v>12.042799833228273</v>
      </c>
      <c r="AN21" s="10">
        <v>10.3034414850459</v>
      </c>
      <c r="AO21" s="10">
        <v>7.8873894417137702</v>
      </c>
      <c r="AP21" s="10">
        <v>11.664187631515</v>
      </c>
      <c r="AQ21" s="10">
        <v>10.494445139966</v>
      </c>
      <c r="AR21" s="10">
        <f>+IFERROR(LN(VLOOKUP(AR$2,Total!$C$38:$CV$76,Costos!$A21,FALSE)/$A$1)," ")</f>
        <v>11.166082627216063</v>
      </c>
      <c r="AS21" s="10">
        <v>9.3060950278821899</v>
      </c>
      <c r="AT21" s="10">
        <v>9.9542616482099398</v>
      </c>
      <c r="AU21" s="10">
        <f>+IFERROR(LN(VLOOKUP(AU$2,Total!$C$38:$CV$76,Costos!$A21,FALSE)/$A$1)," ")</f>
        <v>10.991256783654144</v>
      </c>
      <c r="AV21" s="10">
        <f>+IFERROR(LN(VLOOKUP(AV$2,Total!$C$38:$CV$76,Costos!$A21,FALSE)/$A$1)," ")</f>
        <v>12.518273137621128</v>
      </c>
      <c r="AW21" s="10">
        <v>12.445308146782599</v>
      </c>
      <c r="AX21" s="10">
        <f>+IFERROR(LN(VLOOKUP(AX$2,Total!$C$38:$CV$76,Costos!$A21,FALSE)/$A$1)," ")</f>
        <v>12.762729884930867</v>
      </c>
      <c r="AY21" s="5"/>
      <c r="AZ21" s="5"/>
      <c r="BA21" s="5"/>
      <c r="BB21" s="5"/>
    </row>
    <row r="22" spans="1:54" ht="16.5" x14ac:dyDescent="0.3">
      <c r="A22">
        <v>21</v>
      </c>
      <c r="B22" s="3">
        <v>41486</v>
      </c>
      <c r="C22" s="10">
        <v>11.6517882504198</v>
      </c>
      <c r="D22" s="10">
        <f>+LN(VLOOKUP(D$2,Total!$C$5:$CV$15,Costos!$A22,FALSE)/$A$1)</f>
        <v>12.949896074721588</v>
      </c>
      <c r="E22" s="10">
        <f>+LN(VLOOKUP(E$2,Total!$C$5:$CV$15,Costos!$A22,FALSE)/$A$1)</f>
        <v>13.306818199668617</v>
      </c>
      <c r="F22" s="10">
        <v>12.669577707522899</v>
      </c>
      <c r="G22" s="10"/>
      <c r="H22" s="10">
        <f>+LN(VLOOKUP(H$2,Total!$C$5:$CV$15,Costos!$A22,FALSE)/$A$1)</f>
        <v>13.026787092029057</v>
      </c>
      <c r="I22" s="10">
        <f>+LN(VLOOKUP(I$2,Total!$C$5:$CV$15,Costos!$A22,FALSE)/$A$1)</f>
        <v>14.551096126290362</v>
      </c>
      <c r="J22" s="10">
        <f>+LN(VLOOKUP(J$2,Total!$C$5:$CV$15,Costos!$A22,FALSE)/$A$1)</f>
        <v>14.909914074630636</v>
      </c>
      <c r="K22" s="10">
        <f>+LN(VLOOKUP(K$2,Total!$C$5:$CV$15,Costos!$A22,FALSE)/$A$1)</f>
        <v>15.536707162741502</v>
      </c>
      <c r="L22" s="10">
        <f>+LN(VLOOKUP(L$2,Total!$C$5:$CV$15,Costos!$A22,FALSE)/$A$1)</f>
        <v>14.490567760321975</v>
      </c>
      <c r="M22" s="10">
        <f>+IFERROR(LN(VLOOKUP(M$2,Total!$C$38:$CV$76,Costos!$A22,FALSE)/$A$1)," ")</f>
        <v>11.642512921756641</v>
      </c>
      <c r="N22" s="10">
        <v>10.370716094712799</v>
      </c>
      <c r="O22" s="10">
        <v>12.177424871445201</v>
      </c>
      <c r="P22" s="10">
        <v>12.196063030963501</v>
      </c>
      <c r="Q22" s="10" t="str">
        <f>+IFERROR(LN(VLOOKUP(Q$2,Total!$C$38:$CV$76,Costos!$A22,FALSE)/$A$1)," ")</f>
        <v xml:space="preserve"> </v>
      </c>
      <c r="R22" s="10">
        <f>+IFERROR(LN(VLOOKUP(R$2,Total!$C$38:$CV$76,Costos!$A22,FALSE)/$A$1)," ")</f>
        <v>9.3694712994712486</v>
      </c>
      <c r="S22" s="10">
        <f>+IFERROR(LN(VLOOKUP(S$2,Total!$C$38:$CV$76,Costos!$A22,FALSE)/$A$1)," ")</f>
        <v>9.4372300226901586</v>
      </c>
      <c r="T22" s="10">
        <v>9.67860084113555</v>
      </c>
      <c r="U22" s="10">
        <v>11.0769440343384</v>
      </c>
      <c r="V22" s="10">
        <v>11.846054748110101</v>
      </c>
      <c r="W22" s="10">
        <f>+IFERROR(LN(VLOOKUP(W$2,Total!$C$38:$CV$76,Costos!$A22,FALSE)/$A$1)," ")</f>
        <v>13.102737336395073</v>
      </c>
      <c r="X22" s="10">
        <v>11.812364547269</v>
      </c>
      <c r="Y22" s="10">
        <f>+IFERROR(LN(VLOOKUP(Y$2,Total!$C$38:$CV$76,Costos!$A22,FALSE)/$A$1)," ")</f>
        <v>11.337471003889776</v>
      </c>
      <c r="Z22" s="10" t="str">
        <f>+IFERROR(LN(VLOOKUP(Z$2,Total!$C$38:$CV$76,Costos!$A22,FALSE)/$A$1)," ")</f>
        <v xml:space="preserve"> </v>
      </c>
      <c r="AA22" s="10">
        <f>+IFERROR(LN(VLOOKUP(AA$2,Total!$C$38:$CV$76,Costos!$A22,FALSE)/$A$1)," ")</f>
        <v>11.87504353999644</v>
      </c>
      <c r="AB22" s="10">
        <f>+IFERROR(LN(VLOOKUP(AB$2,Total!$C$38:$CV$76,Costos!$A22,FALSE)/$A$1)," ")</f>
        <v>10.237236463197741</v>
      </c>
      <c r="AC22" s="10">
        <v>8.6895970280732104</v>
      </c>
      <c r="AD22" s="10">
        <v>9.3045360652131706</v>
      </c>
      <c r="AE22" s="10">
        <f>+IFERROR(LN(VLOOKUP(AE$2,Total!$C$38:$CV$76,Costos!$A22,FALSE)/$A$1)," ")</f>
        <v>11.966118346380284</v>
      </c>
      <c r="AF22" s="10">
        <v>13.0804970202592</v>
      </c>
      <c r="AG22">
        <v>10.980264368616901</v>
      </c>
      <c r="AH22" s="10">
        <f>+IFERROR(LN(VLOOKUP(AH$2,Total!$C$38:$CV$76,Costos!$A22,FALSE)/$A$1)," ")</f>
        <v>10.659886275885293</v>
      </c>
      <c r="AI22" s="10">
        <f>+IFERROR(LN(VLOOKUP(AI$2,Total!$C$38:$CV$76,Costos!$A22,FALSE)/$A$1)," ")</f>
        <v>10.956779582842517</v>
      </c>
      <c r="AJ22" s="10">
        <v>11.861199950869301</v>
      </c>
      <c r="AK22" s="10">
        <v>13.9000860660275</v>
      </c>
      <c r="AL22" s="10">
        <v>11.037932723066501</v>
      </c>
      <c r="AM22" s="10">
        <f>+IFERROR(LN(VLOOKUP(AM$2,Total!$C$38:$CV$76,Costos!$A22,FALSE)/$A$1)," ")</f>
        <v>12.058738509580524</v>
      </c>
      <c r="AN22" s="10">
        <v>10.2880901303659</v>
      </c>
      <c r="AO22" s="10">
        <v>7.9033819078638903</v>
      </c>
      <c r="AP22" s="10">
        <v>11.705739110872999</v>
      </c>
      <c r="AQ22" s="10">
        <v>10.497266873668799</v>
      </c>
      <c r="AR22" s="10">
        <f>+IFERROR(LN(VLOOKUP(AR$2,Total!$C$38:$CV$76,Costos!$A22,FALSE)/$A$1)," ")</f>
        <v>11.174534255337498</v>
      </c>
      <c r="AS22" s="10">
        <v>9.3265776059628305</v>
      </c>
      <c r="AT22" s="10">
        <v>9.96635123511264</v>
      </c>
      <c r="AU22" s="10">
        <f>+IFERROR(LN(VLOOKUP(AU$2,Total!$C$38:$CV$76,Costos!$A22,FALSE)/$A$1)," ")</f>
        <v>10.976724526438259</v>
      </c>
      <c r="AV22" s="10">
        <f>+IFERROR(LN(VLOOKUP(AV$2,Total!$C$38:$CV$76,Costos!$A22,FALSE)/$A$1)," ")</f>
        <v>12.526104117143165</v>
      </c>
      <c r="AW22" s="10">
        <v>12.465540609237699</v>
      </c>
      <c r="AX22" s="10">
        <f>+IFERROR(LN(VLOOKUP(AX$2,Total!$C$38:$CV$76,Costos!$A22,FALSE)/$A$1)," ")</f>
        <v>12.765080187378587</v>
      </c>
      <c r="AY22" s="5"/>
      <c r="AZ22" s="5"/>
      <c r="BA22" s="5"/>
      <c r="BB22" s="5"/>
    </row>
    <row r="23" spans="1:54" ht="16.5" x14ac:dyDescent="0.3">
      <c r="A23">
        <v>22</v>
      </c>
      <c r="B23" s="3">
        <v>41517</v>
      </c>
      <c r="C23" s="10">
        <v>11.658825928730399</v>
      </c>
      <c r="D23" s="10">
        <f>+LN(VLOOKUP(D$2,Total!$C$5:$CV$15,Costos!$A23,FALSE)/$A$1)</f>
        <v>12.96654536976826</v>
      </c>
      <c r="E23" s="10">
        <f>+LN(VLOOKUP(E$2,Total!$C$5:$CV$15,Costos!$A23,FALSE)/$A$1)</f>
        <v>13.315671260549481</v>
      </c>
      <c r="F23" s="10">
        <v>12.6683345446844</v>
      </c>
      <c r="G23" s="10"/>
      <c r="H23" s="10">
        <f>+LN(VLOOKUP(H$2,Total!$C$5:$CV$15,Costos!$A23,FALSE)/$A$1)</f>
        <v>13.01746883356477</v>
      </c>
      <c r="I23" s="10">
        <f>+LN(VLOOKUP(I$2,Total!$C$5:$CV$15,Costos!$A23,FALSE)/$A$1)</f>
        <v>14.555480865138383</v>
      </c>
      <c r="J23" s="10">
        <f>+LN(VLOOKUP(J$2,Total!$C$5:$CV$15,Costos!$A23,FALSE)/$A$1)</f>
        <v>14.912541322719136</v>
      </c>
      <c r="K23" s="10">
        <f>+LN(VLOOKUP(K$2,Total!$C$5:$CV$15,Costos!$A23,FALSE)/$A$1)</f>
        <v>15.548222102203527</v>
      </c>
      <c r="L23" s="10">
        <f>+LN(VLOOKUP(L$2,Total!$C$5:$CV$15,Costos!$A23,FALSE)/$A$1)</f>
        <v>14.496744588664102</v>
      </c>
      <c r="M23" s="10">
        <f>+IFERROR(LN(VLOOKUP(M$2,Total!$C$38:$CV$76,Costos!$A23,FALSE)/$A$1)," ")</f>
        <v>11.660000581907539</v>
      </c>
      <c r="N23" s="10">
        <v>10.3656533614444</v>
      </c>
      <c r="O23" s="10">
        <v>12.186460808173599</v>
      </c>
      <c r="P23" s="10">
        <v>12.2870810859317</v>
      </c>
      <c r="Q23" s="10" t="str">
        <f>+IFERROR(LN(VLOOKUP(Q$2,Total!$C$38:$CV$76,Costos!$A23,FALSE)/$A$1)," ")</f>
        <v xml:space="preserve"> </v>
      </c>
      <c r="R23" s="10">
        <f>+IFERROR(LN(VLOOKUP(R$2,Total!$C$38:$CV$76,Costos!$A23,FALSE)/$A$1)," ")</f>
        <v>9.3865603636902044</v>
      </c>
      <c r="S23" s="10">
        <f>+IFERROR(LN(VLOOKUP(S$2,Total!$C$38:$CV$76,Costos!$A23,FALSE)/$A$1)," ")</f>
        <v>9.4448835756468039</v>
      </c>
      <c r="T23" s="10">
        <v>9.9754269238261806</v>
      </c>
      <c r="U23" s="10">
        <v>11.091556132951601</v>
      </c>
      <c r="V23" s="10">
        <v>11.9051647254147</v>
      </c>
      <c r="W23" s="10">
        <f>+IFERROR(LN(VLOOKUP(W$2,Total!$C$38:$CV$76,Costos!$A23,FALSE)/$A$1)," ")</f>
        <v>13.106955768043701</v>
      </c>
      <c r="X23" s="10">
        <v>11.8117706411594</v>
      </c>
      <c r="Y23" s="10">
        <f>+IFERROR(LN(VLOOKUP(Y$2,Total!$C$38:$CV$76,Costos!$A23,FALSE)/$A$1)," ")</f>
        <v>11.119418728567874</v>
      </c>
      <c r="Z23" s="10" t="str">
        <f>+IFERROR(LN(VLOOKUP(Z$2,Total!$C$38:$CV$76,Costos!$A23,FALSE)/$A$1)," ")</f>
        <v xml:space="preserve"> </v>
      </c>
      <c r="AA23" s="10">
        <f>+IFERROR(LN(VLOOKUP(AA$2,Total!$C$38:$CV$76,Costos!$A23,FALSE)/$A$1)," ")</f>
        <v>11.8809111368834</v>
      </c>
      <c r="AB23" s="10">
        <f>+IFERROR(LN(VLOOKUP(AB$2,Total!$C$38:$CV$76,Costos!$A23,FALSE)/$A$1)," ")</f>
        <v>10.263569433667879</v>
      </c>
      <c r="AC23" s="10">
        <v>8.7215488191219208</v>
      </c>
      <c r="AD23" s="10">
        <v>9.2919307402634104</v>
      </c>
      <c r="AE23" s="10">
        <f>+IFERROR(LN(VLOOKUP(AE$2,Total!$C$38:$CV$76,Costos!$A23,FALSE)/$A$1)," ")</f>
        <v>11.98619154463252</v>
      </c>
      <c r="AF23" s="10">
        <v>13.0938587982744</v>
      </c>
      <c r="AG23">
        <v>10.9813333415867</v>
      </c>
      <c r="AH23" s="10">
        <f>+IFERROR(LN(VLOOKUP(AH$2,Total!$C$38:$CV$76,Costos!$A23,FALSE)/$A$1)," ")</f>
        <v>10.657689437942953</v>
      </c>
      <c r="AI23" s="10">
        <f>+IFERROR(LN(VLOOKUP(AI$2,Total!$C$38:$CV$76,Costos!$A23,FALSE)/$A$1)," ")</f>
        <v>10.975594784787738</v>
      </c>
      <c r="AJ23" s="10">
        <v>11.8772483997496</v>
      </c>
      <c r="AK23" s="10">
        <v>13.8883389764404</v>
      </c>
      <c r="AL23" s="10">
        <v>11.0443406538669</v>
      </c>
      <c r="AM23" s="10">
        <f>+IFERROR(LN(VLOOKUP(AM$2,Total!$C$38:$CV$76,Costos!$A23,FALSE)/$A$1)," ")</f>
        <v>12.085335294710358</v>
      </c>
      <c r="AN23" s="10">
        <v>10.280220864010801</v>
      </c>
      <c r="AO23" s="10">
        <v>7.9444759306790704</v>
      </c>
      <c r="AP23" s="10">
        <v>11.7421610390293</v>
      </c>
      <c r="AQ23" s="10">
        <v>10.5041218360844</v>
      </c>
      <c r="AR23" s="10">
        <f>+IFERROR(LN(VLOOKUP(AR$2,Total!$C$38:$CV$76,Costos!$A23,FALSE)/$A$1)," ")</f>
        <v>11.187474798982288</v>
      </c>
      <c r="AS23" s="10">
        <v>9.3509120131047805</v>
      </c>
      <c r="AT23" s="10">
        <v>9.9903957409089799</v>
      </c>
      <c r="AU23" s="10">
        <f>+IFERROR(LN(VLOOKUP(AU$2,Total!$C$38:$CV$76,Costos!$A23,FALSE)/$A$1)," ")</f>
        <v>10.964665501402232</v>
      </c>
      <c r="AV23" s="10">
        <f>+IFERROR(LN(VLOOKUP(AV$2,Total!$C$38:$CV$76,Costos!$A23,FALSE)/$A$1)," ")</f>
        <v>12.542133290351959</v>
      </c>
      <c r="AW23" s="10">
        <v>12.4741533901644</v>
      </c>
      <c r="AX23" s="10">
        <f>+IFERROR(LN(VLOOKUP(AX$2,Total!$C$38:$CV$76,Costos!$A23,FALSE)/$A$1)," ")</f>
        <v>12.771682821369486</v>
      </c>
      <c r="AY23" s="5"/>
      <c r="AZ23" s="5"/>
      <c r="BA23" s="5"/>
      <c r="BB23" s="5"/>
    </row>
    <row r="24" spans="1:54" ht="16.5" x14ac:dyDescent="0.3">
      <c r="A24">
        <v>23</v>
      </c>
      <c r="B24" s="3">
        <v>41547</v>
      </c>
      <c r="C24" s="10">
        <v>11.6713283730905</v>
      </c>
      <c r="D24" s="10">
        <f>+LN(VLOOKUP(D$2,Total!$C$5:$CV$15,Costos!$A24,FALSE)/$A$1)</f>
        <v>12.979646739447199</v>
      </c>
      <c r="E24" s="10">
        <f>+LN(VLOOKUP(E$2,Total!$C$5:$CV$15,Costos!$A24,FALSE)/$A$1)</f>
        <v>13.31698578666396</v>
      </c>
      <c r="F24" s="10">
        <v>12.644031067901301</v>
      </c>
      <c r="G24" s="10"/>
      <c r="H24" s="10">
        <f>+LN(VLOOKUP(H$2,Total!$C$5:$CV$15,Costos!$A24,FALSE)/$A$1)</f>
        <v>12.99546467963264</v>
      </c>
      <c r="I24" s="10">
        <f>+LN(VLOOKUP(I$2,Total!$C$5:$CV$15,Costos!$A24,FALSE)/$A$1)</f>
        <v>14.562162392226716</v>
      </c>
      <c r="J24" s="10">
        <f>+LN(VLOOKUP(J$2,Total!$C$5:$CV$15,Costos!$A24,FALSE)/$A$1)</f>
        <v>14.907074245993195</v>
      </c>
      <c r="K24" s="10">
        <f>+LN(VLOOKUP(K$2,Total!$C$5:$CV$15,Costos!$A24,FALSE)/$A$1)</f>
        <v>15.556224094864403</v>
      </c>
      <c r="L24" s="10">
        <f>+LN(VLOOKUP(L$2,Total!$C$5:$CV$15,Costos!$A24,FALSE)/$A$1)</f>
        <v>14.513936981819489</v>
      </c>
      <c r="M24" s="10">
        <f>+IFERROR(LN(VLOOKUP(M$2,Total!$C$38:$CV$76,Costos!$A24,FALSE)/$A$1)," ")</f>
        <v>11.681213168627881</v>
      </c>
      <c r="N24" s="10">
        <v>10.370840991866</v>
      </c>
      <c r="O24" s="10">
        <v>12.191867675991301</v>
      </c>
      <c r="P24" s="10">
        <v>12.368046919445</v>
      </c>
      <c r="Q24" s="10" t="str">
        <f>+IFERROR(LN(VLOOKUP(Q$2,Total!$C$38:$CV$76,Costos!$A24,FALSE)/$A$1)," ")</f>
        <v xml:space="preserve"> </v>
      </c>
      <c r="R24" s="10">
        <f>+IFERROR(LN(VLOOKUP(R$2,Total!$C$38:$CV$76,Costos!$A24,FALSE)/$A$1)," ")</f>
        <v>9.3927276732755871</v>
      </c>
      <c r="S24" s="10">
        <f>+IFERROR(LN(VLOOKUP(S$2,Total!$C$38:$CV$76,Costos!$A24,FALSE)/$A$1)," ")</f>
        <v>9.4456207941988364</v>
      </c>
      <c r="T24" s="10">
        <v>9.9535917830512908</v>
      </c>
      <c r="U24" s="10">
        <v>11.1690268832689</v>
      </c>
      <c r="V24" s="10">
        <v>11.8887038998162</v>
      </c>
      <c r="W24" s="10">
        <f>+IFERROR(LN(VLOOKUP(W$2,Total!$C$38:$CV$76,Costos!$A24,FALSE)/$A$1)," ")</f>
        <v>13.120027957934006</v>
      </c>
      <c r="X24" s="10">
        <v>11.8037643634849</v>
      </c>
      <c r="Y24" s="10">
        <f>+IFERROR(LN(VLOOKUP(Y$2,Total!$C$38:$CV$76,Costos!$A24,FALSE)/$A$1)," ")</f>
        <v>10.859470815855191</v>
      </c>
      <c r="Z24" s="10" t="str">
        <f>+IFERROR(LN(VLOOKUP(Z$2,Total!$C$38:$CV$76,Costos!$A24,FALSE)/$A$1)," ")</f>
        <v xml:space="preserve"> </v>
      </c>
      <c r="AA24" s="10">
        <f>+IFERROR(LN(VLOOKUP(AA$2,Total!$C$38:$CV$76,Costos!$A24,FALSE)/$A$1)," ")</f>
        <v>11.885537885221659</v>
      </c>
      <c r="AB24" s="10">
        <f>+IFERROR(LN(VLOOKUP(AB$2,Total!$C$38:$CV$76,Costos!$A24,FALSE)/$A$1)," ")</f>
        <v>10.288368764356958</v>
      </c>
      <c r="AC24" s="10">
        <v>8.7425056092310207</v>
      </c>
      <c r="AD24" s="10">
        <v>9.2958649004162304</v>
      </c>
      <c r="AE24" s="10">
        <f>+IFERROR(LN(VLOOKUP(AE$2,Total!$C$38:$CV$76,Costos!$A24,FALSE)/$A$1)," ")</f>
        <v>11.994801439315816</v>
      </c>
      <c r="AF24" s="10">
        <v>13.1108628520109</v>
      </c>
      <c r="AG24">
        <v>10.987541740035001</v>
      </c>
      <c r="AH24" s="10">
        <f>+IFERROR(LN(VLOOKUP(AH$2,Total!$C$38:$CV$76,Costos!$A24,FALSE)/$A$1)," ")</f>
        <v>10.649954683939866</v>
      </c>
      <c r="AI24" s="10">
        <f>+IFERROR(LN(VLOOKUP(AI$2,Total!$C$38:$CV$76,Costos!$A24,FALSE)/$A$1)," ")</f>
        <v>10.986642587681485</v>
      </c>
      <c r="AJ24" s="10">
        <v>11.8740409022818</v>
      </c>
      <c r="AK24" s="10">
        <v>13.870312593271001</v>
      </c>
      <c r="AL24" s="10">
        <v>11.0519804088909</v>
      </c>
      <c r="AM24" s="10">
        <f>+IFERROR(LN(VLOOKUP(AM$2,Total!$C$38:$CV$76,Costos!$A24,FALSE)/$A$1)," ")</f>
        <v>12.110597477976119</v>
      </c>
      <c r="AN24" s="10">
        <v>10.275454308051399</v>
      </c>
      <c r="AO24" s="10">
        <v>7.9589073835791497</v>
      </c>
      <c r="AP24" s="10">
        <v>11.779888276985901</v>
      </c>
      <c r="AQ24" s="10">
        <v>10.513568566368701</v>
      </c>
      <c r="AR24" s="10">
        <f>+IFERROR(LN(VLOOKUP(AR$2,Total!$C$38:$CV$76,Costos!$A24,FALSE)/$A$1)," ")</f>
        <v>11.199168907351813</v>
      </c>
      <c r="AS24" s="10">
        <v>9.3805147919608896</v>
      </c>
      <c r="AT24" s="10">
        <v>10.0166798525456</v>
      </c>
      <c r="AU24" s="10">
        <f>+IFERROR(LN(VLOOKUP(AU$2,Total!$C$38:$CV$76,Costos!$A24,FALSE)/$A$1)," ")</f>
        <v>10.95467941109565</v>
      </c>
      <c r="AV24" s="10">
        <f>+IFERROR(LN(VLOOKUP(AV$2,Total!$C$38:$CV$76,Costos!$A24,FALSE)/$A$1)," ")</f>
        <v>12.54847112693693</v>
      </c>
      <c r="AW24" s="10">
        <v>12.4865018105818</v>
      </c>
      <c r="AX24" s="10">
        <f>+IFERROR(LN(VLOOKUP(AX$2,Total!$C$38:$CV$76,Costos!$A24,FALSE)/$A$1)," ")</f>
        <v>12.780533511697177</v>
      </c>
      <c r="AY24" s="5"/>
      <c r="AZ24" s="5"/>
      <c r="BA24" s="5"/>
      <c r="BB24" s="5"/>
    </row>
    <row r="25" spans="1:54" ht="16.5" x14ac:dyDescent="0.3">
      <c r="A25">
        <v>24</v>
      </c>
      <c r="B25" s="3">
        <v>41578</v>
      </c>
      <c r="C25" s="10">
        <v>11.6658675504553</v>
      </c>
      <c r="D25" s="10">
        <f>+LN(VLOOKUP(D$2,Total!$C$5:$CV$15,Costos!$A25,FALSE)/$A$1)</f>
        <v>13.00030328564725</v>
      </c>
      <c r="E25" s="10">
        <f>+LN(VLOOKUP(E$2,Total!$C$5:$CV$15,Costos!$A25,FALSE)/$A$1)</f>
        <v>13.328356034930344</v>
      </c>
      <c r="F25" s="10">
        <v>12.649744801082299</v>
      </c>
      <c r="G25" s="10"/>
      <c r="H25" s="10">
        <f>+LN(VLOOKUP(H$2,Total!$C$5:$CV$15,Costos!$A25,FALSE)/$A$1)</f>
        <v>12.946502390807137</v>
      </c>
      <c r="I25" s="10">
        <f>+LN(VLOOKUP(I$2,Total!$C$5:$CV$15,Costos!$A25,FALSE)/$A$1)</f>
        <v>14.561152705187098</v>
      </c>
      <c r="J25" s="10">
        <f>+LN(VLOOKUP(J$2,Total!$C$5:$CV$15,Costos!$A25,FALSE)/$A$1)</f>
        <v>14.905382120061462</v>
      </c>
      <c r="K25" s="10">
        <f>+LN(VLOOKUP(K$2,Total!$C$5:$CV$15,Costos!$A25,FALSE)/$A$1)</f>
        <v>15.564427763000545</v>
      </c>
      <c r="L25" s="10">
        <f>+LN(VLOOKUP(L$2,Total!$C$5:$CV$15,Costos!$A25,FALSE)/$A$1)</f>
        <v>14.520927639849978</v>
      </c>
      <c r="M25" s="10">
        <f>+IFERROR(LN(VLOOKUP(M$2,Total!$C$38:$CV$76,Costos!$A25,FALSE)/$A$1)," ")</f>
        <v>11.699364022690238</v>
      </c>
      <c r="N25" s="10">
        <v>10.363552180905399</v>
      </c>
      <c r="O25" s="10">
        <v>12.2019510079959</v>
      </c>
      <c r="P25" s="10">
        <v>12.446545095921101</v>
      </c>
      <c r="Q25" s="10" t="str">
        <f>+IFERROR(LN(VLOOKUP(Q$2,Total!$C$38:$CV$76,Costos!$A25,FALSE)/$A$1)," ")</f>
        <v xml:space="preserve"> </v>
      </c>
      <c r="R25" s="10">
        <f>+IFERROR(LN(VLOOKUP(R$2,Total!$C$38:$CV$76,Costos!$A25,FALSE)/$A$1)," ")</f>
        <v>9.4587460306634323</v>
      </c>
      <c r="S25" s="10">
        <f>+IFERROR(LN(VLOOKUP(S$2,Total!$C$38:$CV$76,Costos!$A25,FALSE)/$A$1)," ")</f>
        <v>9.4281461780411817</v>
      </c>
      <c r="T25" s="10">
        <v>9.7179743829879808</v>
      </c>
      <c r="U25" s="10">
        <v>11.2104534133109</v>
      </c>
      <c r="V25" s="10">
        <v>11.913374450905801</v>
      </c>
      <c r="W25" s="10">
        <f>+IFERROR(LN(VLOOKUP(W$2,Total!$C$38:$CV$76,Costos!$A25,FALSE)/$A$1)," ")</f>
        <v>13.135738962736248</v>
      </c>
      <c r="X25" s="10">
        <v>11.804438957595</v>
      </c>
      <c r="Y25" s="10">
        <f>+IFERROR(LN(VLOOKUP(Y$2,Total!$C$38:$CV$76,Costos!$A25,FALSE)/$A$1)," ")</f>
        <v>10.470820700609426</v>
      </c>
      <c r="Z25" s="10" t="str">
        <f>+IFERROR(LN(VLOOKUP(Z$2,Total!$C$38:$CV$76,Costos!$A25,FALSE)/$A$1)," ")</f>
        <v xml:space="preserve"> </v>
      </c>
      <c r="AA25" s="10">
        <f>+IFERROR(LN(VLOOKUP(AA$2,Total!$C$38:$CV$76,Costos!$A25,FALSE)/$A$1)," ")</f>
        <v>11.888014121482035</v>
      </c>
      <c r="AB25" s="10">
        <f>+IFERROR(LN(VLOOKUP(AB$2,Total!$C$38:$CV$76,Costos!$A25,FALSE)/$A$1)," ")</f>
        <v>10.318600063771305</v>
      </c>
      <c r="AC25" s="10">
        <v>8.7779300583003099</v>
      </c>
      <c r="AD25" s="10">
        <v>9.3006825999620908</v>
      </c>
      <c r="AE25" s="10">
        <f>+IFERROR(LN(VLOOKUP(AE$2,Total!$C$38:$CV$76,Costos!$A25,FALSE)/$A$1)," ")</f>
        <v>12.010485047190372</v>
      </c>
      <c r="AF25" s="10">
        <v>13.1202554680895</v>
      </c>
      <c r="AG25">
        <v>10.858678965805099</v>
      </c>
      <c r="AH25" s="10">
        <f>+IFERROR(LN(VLOOKUP(AH$2,Total!$C$38:$CV$76,Costos!$A25,FALSE)/$A$1)," ")</f>
        <v>10.647661235035184</v>
      </c>
      <c r="AI25" s="10">
        <f>+IFERROR(LN(VLOOKUP(AI$2,Total!$C$38:$CV$76,Costos!$A25,FALSE)/$A$1)," ")</f>
        <v>10.985349092316019</v>
      </c>
      <c r="AJ25" s="10">
        <v>11.861249773400401</v>
      </c>
      <c r="AK25" s="10">
        <v>13.8521946946661</v>
      </c>
      <c r="AL25" s="10">
        <v>11.0631282371906</v>
      </c>
      <c r="AM25" s="10">
        <f>+IFERROR(LN(VLOOKUP(AM$2,Total!$C$38:$CV$76,Costos!$A25,FALSE)/$A$1)," ")</f>
        <v>12.128988075084614</v>
      </c>
      <c r="AN25" s="10">
        <v>10.261786866996401</v>
      </c>
      <c r="AO25" s="10">
        <v>7.9532355262528203</v>
      </c>
      <c r="AP25" s="10">
        <v>11.7659724114827</v>
      </c>
      <c r="AQ25" s="10">
        <v>10.5240303510815</v>
      </c>
      <c r="AR25" s="10">
        <f>+IFERROR(LN(VLOOKUP(AR$2,Total!$C$38:$CV$76,Costos!$A25,FALSE)/$A$1)," ")</f>
        <v>11.207313479629509</v>
      </c>
      <c r="AS25" s="10">
        <v>9.42624080295559</v>
      </c>
      <c r="AT25" s="10">
        <v>10.04015874427</v>
      </c>
      <c r="AU25" s="10">
        <f>+IFERROR(LN(VLOOKUP(AU$2,Total!$C$38:$CV$76,Costos!$A25,FALSE)/$A$1)," ")</f>
        <v>10.938425595184416</v>
      </c>
      <c r="AV25" s="10">
        <f>+IFERROR(LN(VLOOKUP(AV$2,Total!$C$38:$CV$76,Costos!$A25,FALSE)/$A$1)," ")</f>
        <v>12.549694283417463</v>
      </c>
      <c r="AW25" s="10">
        <v>12.4979269529587</v>
      </c>
      <c r="AX25" s="10">
        <f>+IFERROR(LN(VLOOKUP(AX$2,Total!$C$38:$CV$76,Costos!$A25,FALSE)/$A$1)," ")</f>
        <v>12.787990489655398</v>
      </c>
      <c r="AY25" s="5"/>
      <c r="AZ25" s="5"/>
      <c r="BA25" s="5"/>
      <c r="BB25" s="5"/>
    </row>
    <row r="26" spans="1:54" ht="16.5" x14ac:dyDescent="0.3">
      <c r="A26">
        <v>25</v>
      </c>
      <c r="B26" s="3">
        <v>41608</v>
      </c>
      <c r="C26" s="10">
        <v>11.671688308857499</v>
      </c>
      <c r="D26" s="10">
        <f>+LN(VLOOKUP(D$2,Total!$C$5:$CV$15,Costos!$A26,FALSE)/$A$1)</f>
        <v>13.011567628837289</v>
      </c>
      <c r="E26" s="10">
        <f>+LN(VLOOKUP(E$2,Total!$C$5:$CV$15,Costos!$A26,FALSE)/$A$1)</f>
        <v>13.339106591838183</v>
      </c>
      <c r="F26" s="10">
        <v>12.6471591829701</v>
      </c>
      <c r="G26" s="10"/>
      <c r="H26" s="10">
        <f>+LN(VLOOKUP(H$2,Total!$C$5:$CV$15,Costos!$A26,FALSE)/$A$1)</f>
        <v>12.938978860067934</v>
      </c>
      <c r="I26" s="10">
        <f>+LN(VLOOKUP(I$2,Total!$C$5:$CV$15,Costos!$A26,FALSE)/$A$1)</f>
        <v>14.56274198010807</v>
      </c>
      <c r="J26" s="10">
        <f>+LN(VLOOKUP(J$2,Total!$C$5:$CV$15,Costos!$A26,FALSE)/$A$1)</f>
        <v>14.900431784870213</v>
      </c>
      <c r="K26" s="10">
        <f>+LN(VLOOKUP(K$2,Total!$C$5:$CV$15,Costos!$A26,FALSE)/$A$1)</f>
        <v>15.570035564802328</v>
      </c>
      <c r="L26" s="10">
        <f>+LN(VLOOKUP(L$2,Total!$C$5:$CV$15,Costos!$A26,FALSE)/$A$1)</f>
        <v>14.532075059964209</v>
      </c>
      <c r="M26" s="10">
        <f>+IFERROR(LN(VLOOKUP(M$2,Total!$C$38:$CV$76,Costos!$A26,FALSE)/$A$1)," ")</f>
        <v>11.715719883226786</v>
      </c>
      <c r="N26" s="10">
        <v>10.3748918161048</v>
      </c>
      <c r="O26" s="10">
        <v>12.2117615546092</v>
      </c>
      <c r="P26" s="10">
        <v>12.5188892581114</v>
      </c>
      <c r="Q26" s="10" t="str">
        <f>+IFERROR(LN(VLOOKUP(Q$2,Total!$C$38:$CV$76,Costos!$A26,FALSE)/$A$1)," ")</f>
        <v xml:space="preserve"> </v>
      </c>
      <c r="R26" s="10">
        <f>+IFERROR(LN(VLOOKUP(R$2,Total!$C$38:$CV$76,Costos!$A26,FALSE)/$A$1)," ")</f>
        <v>9.4753292023324143</v>
      </c>
      <c r="S26" s="10">
        <f>+IFERROR(LN(VLOOKUP(S$2,Total!$C$38:$CV$76,Costos!$A26,FALSE)/$A$1)," ")</f>
        <v>9.4313088427167511</v>
      </c>
      <c r="T26" s="10">
        <v>9.8407777653303707</v>
      </c>
      <c r="U26" s="10">
        <v>11.2744623964039</v>
      </c>
      <c r="V26" s="10">
        <v>11.9571549554254</v>
      </c>
      <c r="W26" s="10">
        <f>+IFERROR(LN(VLOOKUP(W$2,Total!$C$38:$CV$76,Costos!$A26,FALSE)/$A$1)," ")</f>
        <v>13.153372063997137</v>
      </c>
      <c r="X26" s="10">
        <v>11.7988419044149</v>
      </c>
      <c r="Y26" s="10">
        <f>+IFERROR(LN(VLOOKUP(Y$2,Total!$C$38:$CV$76,Costos!$A26,FALSE)/$A$1)," ")</f>
        <v>9.870414589899509</v>
      </c>
      <c r="Z26" s="10" t="str">
        <f>+IFERROR(LN(VLOOKUP(Z$2,Total!$C$38:$CV$76,Costos!$A26,FALSE)/$A$1)," ")</f>
        <v xml:space="preserve"> </v>
      </c>
      <c r="AA26" s="10">
        <f>+IFERROR(LN(VLOOKUP(AA$2,Total!$C$38:$CV$76,Costos!$A26,FALSE)/$A$1)," ")</f>
        <v>11.890270915234261</v>
      </c>
      <c r="AB26" s="10">
        <f>+IFERROR(LN(VLOOKUP(AB$2,Total!$C$38:$CV$76,Costos!$A26,FALSE)/$A$1)," ")</f>
        <v>10.349413779496755</v>
      </c>
      <c r="AC26" s="10">
        <v>8.8358798198991995</v>
      </c>
      <c r="AD26" s="10">
        <v>9.3100365722396194</v>
      </c>
      <c r="AE26" s="10">
        <f>+IFERROR(LN(VLOOKUP(AE$2,Total!$C$38:$CV$76,Costos!$A26,FALSE)/$A$1)," ")</f>
        <v>12.022932883077242</v>
      </c>
      <c r="AF26" s="10">
        <v>13.123070677734299</v>
      </c>
      <c r="AG26">
        <v>10.8487465609411</v>
      </c>
      <c r="AH26" s="10">
        <f>+IFERROR(LN(VLOOKUP(AH$2,Total!$C$38:$CV$76,Costos!$A26,FALSE)/$A$1)," ")</f>
        <v>10.639747157937027</v>
      </c>
      <c r="AI26" s="10">
        <f>+IFERROR(LN(VLOOKUP(AI$2,Total!$C$38:$CV$76,Costos!$A26,FALSE)/$A$1)," ")</f>
        <v>10.992783982189572</v>
      </c>
      <c r="AJ26" s="10">
        <v>11.844247910201799</v>
      </c>
      <c r="AK26" s="10">
        <v>13.835405220036201</v>
      </c>
      <c r="AL26" s="10">
        <v>11.0716591208261</v>
      </c>
      <c r="AM26" s="10">
        <f>+IFERROR(LN(VLOOKUP(AM$2,Total!$C$38:$CV$76,Costos!$A26,FALSE)/$A$1)," ")</f>
        <v>12.146809315407495</v>
      </c>
      <c r="AN26" s="10">
        <v>10.242924627763699</v>
      </c>
      <c r="AO26" s="10">
        <v>7.9633320306179503</v>
      </c>
      <c r="AP26" s="10">
        <v>11.8026253188235</v>
      </c>
      <c r="AQ26" s="10">
        <v>10.5204865496908</v>
      </c>
      <c r="AR26" s="10">
        <f>+IFERROR(LN(VLOOKUP(AR$2,Total!$C$38:$CV$76,Costos!$A26,FALSE)/$A$1)," ")</f>
        <v>11.224572517265294</v>
      </c>
      <c r="AS26" s="10">
        <v>9.4527964718551303</v>
      </c>
      <c r="AT26" s="10">
        <v>10.066061006815801</v>
      </c>
      <c r="AU26" s="10">
        <f>+IFERROR(LN(VLOOKUP(AU$2,Total!$C$38:$CV$76,Costos!$A26,FALSE)/$A$1)," ")</f>
        <v>10.916437257638202</v>
      </c>
      <c r="AV26" s="10">
        <f>+IFERROR(LN(VLOOKUP(AV$2,Total!$C$38:$CV$76,Costos!$A26,FALSE)/$A$1)," ")</f>
        <v>12.559430164118268</v>
      </c>
      <c r="AW26" s="10">
        <v>12.5052178264859</v>
      </c>
      <c r="AX26" s="10">
        <f>+IFERROR(LN(VLOOKUP(AX$2,Total!$C$38:$CV$76,Costos!$A26,FALSE)/$A$1)," ")</f>
        <v>12.795194172662706</v>
      </c>
      <c r="AY26" s="5"/>
      <c r="AZ26" s="5"/>
      <c r="BA26" s="5"/>
      <c r="BB26" s="5"/>
    </row>
    <row r="27" spans="1:54" ht="16.5" x14ac:dyDescent="0.3">
      <c r="A27">
        <v>26</v>
      </c>
      <c r="B27" s="3">
        <v>41639</v>
      </c>
      <c r="C27" s="10">
        <v>11.672811660248501</v>
      </c>
      <c r="D27" s="10">
        <f>+LN(VLOOKUP(D$2,Total!$C$5:$CV$15,Costos!$A27,FALSE)/$A$1)</f>
        <v>13.020606377610708</v>
      </c>
      <c r="E27" s="10">
        <f>+LN(VLOOKUP(E$2,Total!$C$5:$CV$15,Costos!$A27,FALSE)/$A$1)</f>
        <v>13.34495300224159</v>
      </c>
      <c r="F27" s="10">
        <v>12.6065696219024</v>
      </c>
      <c r="G27" s="10"/>
      <c r="H27" s="10">
        <f>+LN(VLOOKUP(H$2,Total!$C$5:$CV$15,Costos!$A27,FALSE)/$A$1)</f>
        <v>12.9429430818469</v>
      </c>
      <c r="I27" s="10">
        <f>+LN(VLOOKUP(I$2,Total!$C$5:$CV$15,Costos!$A27,FALSE)/$A$1)</f>
        <v>14.576117168898417</v>
      </c>
      <c r="J27" s="10">
        <f>+LN(VLOOKUP(J$2,Total!$C$5:$CV$15,Costos!$A27,FALSE)/$A$1)</f>
        <v>14.904452124874583</v>
      </c>
      <c r="K27" s="10">
        <f>+LN(VLOOKUP(K$2,Total!$C$5:$CV$15,Costos!$A27,FALSE)/$A$1)</f>
        <v>15.570716618261336</v>
      </c>
      <c r="L27" s="10">
        <f>+LN(VLOOKUP(L$2,Total!$C$5:$CV$15,Costos!$A27,FALSE)/$A$1)</f>
        <v>14.546195076577115</v>
      </c>
      <c r="M27" s="10">
        <f>+IFERROR(LN(VLOOKUP(M$2,Total!$C$38:$CV$76,Costos!$A27,FALSE)/$A$1)," ")</f>
        <v>11.730054879645296</v>
      </c>
      <c r="N27" s="10">
        <v>10.3870954156022</v>
      </c>
      <c r="O27" s="10">
        <v>12.231658800629001</v>
      </c>
      <c r="P27" s="10">
        <v>12.588688340420299</v>
      </c>
      <c r="Q27" s="10" t="str">
        <f>+IFERROR(LN(VLOOKUP(Q$2,Total!$C$38:$CV$76,Costos!$A27,FALSE)/$A$1)," ")</f>
        <v xml:space="preserve"> </v>
      </c>
      <c r="R27" s="10">
        <f>+IFERROR(LN(VLOOKUP(R$2,Total!$C$38:$CV$76,Costos!$A27,FALSE)/$A$1)," ")</f>
        <v>9.5077655855019803</v>
      </c>
      <c r="S27" s="10">
        <f>+IFERROR(LN(VLOOKUP(S$2,Total!$C$38:$CV$76,Costos!$A27,FALSE)/$A$1)," ")</f>
        <v>9.4188434348473233</v>
      </c>
      <c r="T27" s="10">
        <v>9.7589077811947202</v>
      </c>
      <c r="U27" s="10">
        <v>11.186183857597101</v>
      </c>
      <c r="V27" s="10">
        <v>11.958858888522601</v>
      </c>
      <c r="W27" s="10">
        <f>+IFERROR(LN(VLOOKUP(W$2,Total!$C$38:$CV$76,Costos!$A27,FALSE)/$A$1)," ")</f>
        <v>13.16695789758481</v>
      </c>
      <c r="X27" s="10">
        <v>11.7694883025185</v>
      </c>
      <c r="Y27" s="10" t="str">
        <f>+IFERROR(LN(VLOOKUP(Y$2,Total!$C$38:$CV$76,Costos!$A27,FALSE)/$A$1)," ")</f>
        <v xml:space="preserve"> </v>
      </c>
      <c r="Z27" s="10" t="str">
        <f>+IFERROR(LN(VLOOKUP(Z$2,Total!$C$38:$CV$76,Costos!$A27,FALSE)/$A$1)," ")</f>
        <v xml:space="preserve"> </v>
      </c>
      <c r="AA27" s="10">
        <f>+IFERROR(LN(VLOOKUP(AA$2,Total!$C$38:$CV$76,Costos!$A27,FALSE)/$A$1)," ")</f>
        <v>11.886193890735026</v>
      </c>
      <c r="AB27" s="10">
        <f>+IFERROR(LN(VLOOKUP(AB$2,Total!$C$38:$CV$76,Costos!$A27,FALSE)/$A$1)," ")</f>
        <v>10.374565586901921</v>
      </c>
      <c r="AC27" s="10">
        <v>8.8586577368447497</v>
      </c>
      <c r="AD27" s="10">
        <v>9.28321194567053</v>
      </c>
      <c r="AE27" s="10">
        <f>+IFERROR(LN(VLOOKUP(AE$2,Total!$C$38:$CV$76,Costos!$A27,FALSE)/$A$1)," ")</f>
        <v>12.039780490184221</v>
      </c>
      <c r="AF27" s="10">
        <v>13.126666168081799</v>
      </c>
      <c r="AG27">
        <v>10.8464251397504</v>
      </c>
      <c r="AH27" s="10">
        <f>+IFERROR(LN(VLOOKUP(AH$2,Total!$C$38:$CV$76,Costos!$A27,FALSE)/$A$1)," ")</f>
        <v>10.652309463919739</v>
      </c>
      <c r="AI27" s="10">
        <f>+IFERROR(LN(VLOOKUP(AI$2,Total!$C$38:$CV$76,Costos!$A27,FALSE)/$A$1)," ")</f>
        <v>11.000795915629325</v>
      </c>
      <c r="AJ27" s="10">
        <v>11.8431706069209</v>
      </c>
      <c r="AK27" s="10">
        <v>13.8535921280649</v>
      </c>
      <c r="AL27" s="10">
        <v>11.0745172232635</v>
      </c>
      <c r="AM27" s="10">
        <f>+IFERROR(LN(VLOOKUP(AM$2,Total!$C$38:$CV$76,Costos!$A27,FALSE)/$A$1)," ")</f>
        <v>12.167976737482382</v>
      </c>
      <c r="AN27" s="10">
        <v>10.108896634288399</v>
      </c>
      <c r="AO27" s="10">
        <v>7.97123152398472</v>
      </c>
      <c r="AP27" s="10">
        <v>11.275335295612599</v>
      </c>
      <c r="AQ27" s="10">
        <v>10.511760158718101</v>
      </c>
      <c r="AR27" s="10">
        <f>+IFERROR(LN(VLOOKUP(AR$2,Total!$C$38:$CV$76,Costos!$A27,FALSE)/$A$1)," ")</f>
        <v>11.218758146966422</v>
      </c>
      <c r="AS27" s="10">
        <v>9.3345266007626506</v>
      </c>
      <c r="AT27" s="10">
        <v>10.0875611512341</v>
      </c>
      <c r="AU27" s="10">
        <f>+IFERROR(LN(VLOOKUP(AU$2,Total!$C$38:$CV$76,Costos!$A27,FALSE)/$A$1)," ")</f>
        <v>10.91123409055993</v>
      </c>
      <c r="AV27" s="10">
        <f>+IFERROR(LN(VLOOKUP(AV$2,Total!$C$38:$CV$76,Costos!$A27,FALSE)/$A$1)," ")</f>
        <v>12.559795200629946</v>
      </c>
      <c r="AW27" s="10">
        <v>12.5087137176446</v>
      </c>
      <c r="AX27" s="10">
        <f>+IFERROR(LN(VLOOKUP(AX$2,Total!$C$38:$CV$76,Costos!$A27,FALSE)/$A$1)," ")</f>
        <v>12.809639638147175</v>
      </c>
      <c r="AY27" s="5"/>
      <c r="AZ27" s="5"/>
      <c r="BA27" s="5"/>
      <c r="BB27" s="5"/>
    </row>
    <row r="28" spans="1:54" ht="16.5" x14ac:dyDescent="0.3">
      <c r="A28">
        <v>27</v>
      </c>
      <c r="B28" s="3">
        <v>41670</v>
      </c>
      <c r="C28" s="10">
        <v>11.666455118375699</v>
      </c>
      <c r="D28" s="10">
        <f>+LN(VLOOKUP(D$2,Total!$C$5:$CV$15,Costos!$A28,FALSE)/$A$1)</f>
        <v>13.044300286908419</v>
      </c>
      <c r="E28" s="10">
        <f>+LN(VLOOKUP(E$2,Total!$C$5:$CV$15,Costos!$A28,FALSE)/$A$1)</f>
        <v>13.350272548946174</v>
      </c>
      <c r="F28" s="10">
        <v>12.5951492254831</v>
      </c>
      <c r="G28" s="10"/>
      <c r="H28" s="10">
        <f>+LN(VLOOKUP(H$2,Total!$C$5:$CV$15,Costos!$A28,FALSE)/$A$1)</f>
        <v>12.937743142585218</v>
      </c>
      <c r="I28" s="10">
        <f>+LN(VLOOKUP(I$2,Total!$C$5:$CV$15,Costos!$A28,FALSE)/$A$1)</f>
        <v>14.582857467749918</v>
      </c>
      <c r="J28" s="10">
        <f>+LN(VLOOKUP(J$2,Total!$C$5:$CV$15,Costos!$A28,FALSE)/$A$1)</f>
        <v>14.916138073335013</v>
      </c>
      <c r="K28" s="10">
        <f>+LN(VLOOKUP(K$2,Total!$C$5:$CV$15,Costos!$A28,FALSE)/$A$1)</f>
        <v>15.582270362020889</v>
      </c>
      <c r="L28" s="10">
        <f>+LN(VLOOKUP(L$2,Total!$C$5:$CV$15,Costos!$A28,FALSE)/$A$1)</f>
        <v>14.561957590993932</v>
      </c>
      <c r="M28" s="10">
        <f>+IFERROR(LN(VLOOKUP(M$2,Total!$C$38:$CV$76,Costos!$A28,FALSE)/$A$1)," ")</f>
        <v>11.743064761456756</v>
      </c>
      <c r="N28" s="10">
        <v>10.390262702646799</v>
      </c>
      <c r="O28" s="10">
        <v>12.247558887385701</v>
      </c>
      <c r="P28" s="10">
        <v>12.656465612016699</v>
      </c>
      <c r="Q28" s="10" t="str">
        <f>+IFERROR(LN(VLOOKUP(Q$2,Total!$C$38:$CV$76,Costos!$A28,FALSE)/$A$1)," ")</f>
        <v xml:space="preserve"> </v>
      </c>
      <c r="R28" s="10">
        <f>+IFERROR(LN(VLOOKUP(R$2,Total!$C$38:$CV$76,Costos!$A28,FALSE)/$A$1)," ")</f>
        <v>9.5581329545822307</v>
      </c>
      <c r="S28" s="10">
        <f>+IFERROR(LN(VLOOKUP(S$2,Total!$C$38:$CV$76,Costos!$A28,FALSE)/$A$1)," ")</f>
        <v>9.4308038896062296</v>
      </c>
      <c r="T28" s="10">
        <v>9.7319091199439498</v>
      </c>
      <c r="U28" s="10">
        <v>11.226445968140499</v>
      </c>
      <c r="V28" s="10">
        <v>11.956798704736199</v>
      </c>
      <c r="W28" s="10">
        <f>+IFERROR(LN(VLOOKUP(W$2,Total!$C$38:$CV$76,Costos!$A28,FALSE)/$A$1)," ")</f>
        <v>13.182932998988278</v>
      </c>
      <c r="X28" s="10">
        <v>11.7730649515129</v>
      </c>
      <c r="Y28" s="10" t="str">
        <f>+IFERROR(LN(VLOOKUP(Y$2,Total!$C$38:$CV$76,Costos!$A28,FALSE)/$A$1)," ")</f>
        <v xml:space="preserve"> </v>
      </c>
      <c r="Z28" s="10" t="str">
        <f>+IFERROR(LN(VLOOKUP(Z$2,Total!$C$38:$CV$76,Costos!$A28,FALSE)/$A$1)," ")</f>
        <v xml:space="preserve"> </v>
      </c>
      <c r="AA28" s="10">
        <f>+IFERROR(LN(VLOOKUP(AA$2,Total!$C$38:$CV$76,Costos!$A28,FALSE)/$A$1)," ")</f>
        <v>11.88074805456589</v>
      </c>
      <c r="AB28" s="10">
        <f>+IFERROR(LN(VLOOKUP(AB$2,Total!$C$38:$CV$76,Costos!$A28,FALSE)/$A$1)," ")</f>
        <v>10.409270280450057</v>
      </c>
      <c r="AC28" s="10">
        <v>8.8940259659574199</v>
      </c>
      <c r="AD28" s="10">
        <v>9.2999651143507904</v>
      </c>
      <c r="AE28" s="10">
        <f>+IFERROR(LN(VLOOKUP(AE$2,Total!$C$38:$CV$76,Costos!$A28,FALSE)/$A$1)," ")</f>
        <v>12.047471167261289</v>
      </c>
      <c r="AF28" s="10">
        <v>13.1404213642153</v>
      </c>
      <c r="AG28">
        <v>10.8613761807479</v>
      </c>
      <c r="AH28" s="10">
        <f>+IFERROR(LN(VLOOKUP(AH$2,Total!$C$38:$CV$76,Costos!$A28,FALSE)/$A$1)," ")</f>
        <v>10.65367700241373</v>
      </c>
      <c r="AI28" s="10">
        <f>+IFERROR(LN(VLOOKUP(AI$2,Total!$C$38:$CV$76,Costos!$A28,FALSE)/$A$1)," ")</f>
        <v>10.975397462836908</v>
      </c>
      <c r="AJ28" s="10">
        <v>11.8316176856481</v>
      </c>
      <c r="AK28" s="10">
        <v>13.8634541718137</v>
      </c>
      <c r="AL28" s="10">
        <v>11.0857476248904</v>
      </c>
      <c r="AM28" s="10">
        <f>+IFERROR(LN(VLOOKUP(AM$2,Total!$C$38:$CV$76,Costos!$A28,FALSE)/$A$1)," ")</f>
        <v>12.201914833697741</v>
      </c>
      <c r="AN28" s="10">
        <v>10.120904305785601</v>
      </c>
      <c r="AO28" s="10">
        <v>7.9693861471827097</v>
      </c>
      <c r="AP28" s="10">
        <v>11.3422943355845</v>
      </c>
      <c r="AQ28" s="10">
        <v>10.525006593662299</v>
      </c>
      <c r="AR28" s="10">
        <f>+IFERROR(LN(VLOOKUP(AR$2,Total!$C$38:$CV$76,Costos!$A28,FALSE)/$A$1)," ")</f>
        <v>11.215197372749907</v>
      </c>
      <c r="AS28" s="10">
        <v>9.3493429131075807</v>
      </c>
      <c r="AT28" s="10">
        <v>10.116118935571</v>
      </c>
      <c r="AU28" s="10">
        <f>+IFERROR(LN(VLOOKUP(AU$2,Total!$C$38:$CV$76,Costos!$A28,FALSE)/$A$1)," ")</f>
        <v>10.899182190247211</v>
      </c>
      <c r="AV28" s="10">
        <f>+IFERROR(LN(VLOOKUP(AV$2,Total!$C$38:$CV$76,Costos!$A28,FALSE)/$A$1)," ")</f>
        <v>12.575020269600056</v>
      </c>
      <c r="AW28" s="10">
        <v>12.5139489946233</v>
      </c>
      <c r="AX28" s="10">
        <f>+IFERROR(LN(VLOOKUP(AX$2,Total!$C$38:$CV$76,Costos!$A28,FALSE)/$A$1)," ")</f>
        <v>12.814971009904015</v>
      </c>
      <c r="AY28" s="5"/>
      <c r="AZ28" s="5"/>
      <c r="BA28" s="5"/>
      <c r="BB28" s="5"/>
    </row>
    <row r="29" spans="1:54" ht="16.5" x14ac:dyDescent="0.3">
      <c r="A29">
        <v>28</v>
      </c>
      <c r="B29" s="3">
        <v>41698</v>
      </c>
      <c r="C29" s="10">
        <v>11.652358319370199</v>
      </c>
      <c r="D29" s="10">
        <f>+LN(VLOOKUP(D$2,Total!$C$5:$CV$15,Costos!$A29,FALSE)/$A$1)</f>
        <v>13.060912565109012</v>
      </c>
      <c r="E29" s="10">
        <f>+LN(VLOOKUP(E$2,Total!$C$5:$CV$15,Costos!$A29,FALSE)/$A$1)</f>
        <v>13.354031513825634</v>
      </c>
      <c r="F29" s="10">
        <v>12.5906181582665</v>
      </c>
      <c r="G29" s="10">
        <f>+LN(VLOOKUP(G$2,Total!$C$5:$CV$15,Costos!$A29,FALSE)/$A$1)</f>
        <v>7.7047848563202397</v>
      </c>
      <c r="H29" s="10">
        <f>+LN(VLOOKUP(H$2,Total!$C$5:$CV$15,Costos!$A29,FALSE)/$A$1)</f>
        <v>12.954204645062511</v>
      </c>
      <c r="I29" s="10">
        <f>+LN(VLOOKUP(I$2,Total!$C$5:$CV$15,Costos!$A29,FALSE)/$A$1)</f>
        <v>14.591321680106647</v>
      </c>
      <c r="J29" s="10">
        <f>+LN(VLOOKUP(J$2,Total!$C$5:$CV$15,Costos!$A29,FALSE)/$A$1)</f>
        <v>14.912568628724548</v>
      </c>
      <c r="K29" s="10">
        <f>+LN(VLOOKUP(K$2,Total!$C$5:$CV$15,Costos!$A29,FALSE)/$A$1)</f>
        <v>15.594944407273058</v>
      </c>
      <c r="L29" s="10">
        <f>+LN(VLOOKUP(L$2,Total!$C$5:$CV$15,Costos!$A29,FALSE)/$A$1)</f>
        <v>14.557485425422998</v>
      </c>
      <c r="M29" s="10">
        <f>+IFERROR(LN(VLOOKUP(M$2,Total!$C$38:$CV$76,Costos!$A29,FALSE)/$A$1)," ")</f>
        <v>11.756577930179938</v>
      </c>
      <c r="N29" s="10">
        <v>10.3967589923422</v>
      </c>
      <c r="O29" s="10">
        <v>12.263564450017199</v>
      </c>
      <c r="P29" s="10">
        <v>12.724694521845</v>
      </c>
      <c r="Q29" s="10" t="str">
        <f>+IFERROR(LN(VLOOKUP(Q$2,Total!$C$38:$CV$76,Costos!$A29,FALSE)/$A$1)," ")</f>
        <v xml:space="preserve"> </v>
      </c>
      <c r="R29" s="10">
        <f>+IFERROR(LN(VLOOKUP(R$2,Total!$C$38:$CV$76,Costos!$A29,FALSE)/$A$1)," ")</f>
        <v>9.5931258151214855</v>
      </c>
      <c r="S29" s="10">
        <f>+IFERROR(LN(VLOOKUP(S$2,Total!$C$38:$CV$76,Costos!$A29,FALSE)/$A$1)," ")</f>
        <v>9.4452650287377207</v>
      </c>
      <c r="T29" s="10">
        <v>9.7069428539850904</v>
      </c>
      <c r="U29" s="10">
        <v>11.235184491806599</v>
      </c>
      <c r="V29" s="10">
        <v>11.9325703771737</v>
      </c>
      <c r="W29" s="10">
        <f>+IFERROR(LN(VLOOKUP(W$2,Total!$C$38:$CV$76,Costos!$A29,FALSE)/$A$1)," ")</f>
        <v>13.200379371733456</v>
      </c>
      <c r="X29" s="10">
        <v>11.751874898992201</v>
      </c>
      <c r="Y29" s="10" t="str">
        <f>+IFERROR(LN(VLOOKUP(Y$2,Total!$C$38:$CV$76,Costos!$A29,FALSE)/$A$1)," ")</f>
        <v xml:space="preserve"> </v>
      </c>
      <c r="Z29" s="10" t="str">
        <f>+IFERROR(LN(VLOOKUP(Z$2,Total!$C$38:$CV$76,Costos!$A29,FALSE)/$A$1)," ")</f>
        <v xml:space="preserve"> </v>
      </c>
      <c r="AA29" s="10">
        <f>+IFERROR(LN(VLOOKUP(AA$2,Total!$C$38:$CV$76,Costos!$A29,FALSE)/$A$1)," ")</f>
        <v>11.8686321259643</v>
      </c>
      <c r="AB29" s="10">
        <f>+IFERROR(LN(VLOOKUP(AB$2,Total!$C$38:$CV$76,Costos!$A29,FALSE)/$A$1)," ")</f>
        <v>10.438374792685517</v>
      </c>
      <c r="AC29" s="10">
        <v>8.9334667812813304</v>
      </c>
      <c r="AD29" s="10">
        <v>9.3366788051702407</v>
      </c>
      <c r="AE29" s="10">
        <f>+IFERROR(LN(VLOOKUP(AE$2,Total!$C$38:$CV$76,Costos!$A29,FALSE)/$A$1)," ")</f>
        <v>12.067945060921966</v>
      </c>
      <c r="AF29" s="10">
        <v>13.148096765551699</v>
      </c>
      <c r="AG29">
        <v>10.869062808982401</v>
      </c>
      <c r="AH29" s="10">
        <f>+IFERROR(LN(VLOOKUP(AH$2,Total!$C$38:$CV$76,Costos!$A29,FALSE)/$A$1)," ")</f>
        <v>10.648004057655758</v>
      </c>
      <c r="AI29" s="10">
        <f>+IFERROR(LN(VLOOKUP(AI$2,Total!$C$38:$CV$76,Costos!$A29,FALSE)/$A$1)," ")</f>
        <v>10.967295102467546</v>
      </c>
      <c r="AJ29" s="10">
        <v>11.8367773845192</v>
      </c>
      <c r="AK29" s="10">
        <v>13.848705811527401</v>
      </c>
      <c r="AL29" s="10">
        <v>11.098495571386101</v>
      </c>
      <c r="AM29" s="10">
        <f>+IFERROR(LN(VLOOKUP(AM$2,Total!$C$38:$CV$76,Costos!$A29,FALSE)/$A$1)," ")</f>
        <v>12.231735666292925</v>
      </c>
      <c r="AN29" s="10">
        <v>10.134459332980599</v>
      </c>
      <c r="AO29" s="10">
        <v>7.9548030179517797</v>
      </c>
      <c r="AP29" s="10">
        <v>11.2955855857273</v>
      </c>
      <c r="AQ29" s="10">
        <v>10.534794596561101</v>
      </c>
      <c r="AR29" s="10">
        <f>+IFERROR(LN(VLOOKUP(AR$2,Total!$C$38:$CV$76,Costos!$A29,FALSE)/$A$1)," ")</f>
        <v>11.228079363747851</v>
      </c>
      <c r="AS29" s="10">
        <v>9.3619744430950806</v>
      </c>
      <c r="AT29" s="10">
        <v>10.1353543537068</v>
      </c>
      <c r="AU29" s="10">
        <f>+IFERROR(LN(VLOOKUP(AU$2,Total!$C$38:$CV$76,Costos!$A29,FALSE)/$A$1)," ")</f>
        <v>10.889748729649606</v>
      </c>
      <c r="AV29" s="10">
        <f>+IFERROR(LN(VLOOKUP(AV$2,Total!$C$38:$CV$76,Costos!$A29,FALSE)/$A$1)," ")</f>
        <v>12.578705559031009</v>
      </c>
      <c r="AW29" s="10">
        <v>12.511662327360799</v>
      </c>
      <c r="AX29" s="10">
        <f>+IFERROR(LN(VLOOKUP(AX$2,Total!$C$38:$CV$76,Costos!$A29,FALSE)/$A$1)," ")</f>
        <v>12.8238163078712</v>
      </c>
      <c r="AY29" s="5"/>
      <c r="AZ29" s="5"/>
      <c r="BA29" s="5"/>
      <c r="BB29" s="5"/>
    </row>
    <row r="30" spans="1:54" ht="16.5" x14ac:dyDescent="0.3">
      <c r="A30">
        <v>29</v>
      </c>
      <c r="B30" s="3">
        <v>41729</v>
      </c>
      <c r="C30" s="10">
        <v>11.654927049732899</v>
      </c>
      <c r="D30" s="10">
        <f>+LN(VLOOKUP(D$2,Total!$C$5:$CV$15,Costos!$A30,FALSE)/$A$1)</f>
        <v>13.095808662694422</v>
      </c>
      <c r="E30" s="10">
        <f>+LN(VLOOKUP(E$2,Total!$C$5:$CV$15,Costos!$A30,FALSE)/$A$1)</f>
        <v>13.370737922950624</v>
      </c>
      <c r="F30" s="10">
        <v>12.579321064444599</v>
      </c>
      <c r="G30" s="10">
        <f>+LN(VLOOKUP(G$2,Total!$C$5:$CV$15,Costos!$A30,FALSE)/$A$1)</f>
        <v>8.1140786824839228</v>
      </c>
      <c r="H30" s="10">
        <f>+LN(VLOOKUP(H$2,Total!$C$5:$CV$15,Costos!$A30,FALSE)/$A$1)</f>
        <v>13.010618369200893</v>
      </c>
      <c r="I30" s="10">
        <f>+LN(VLOOKUP(I$2,Total!$C$5:$CV$15,Costos!$A30,FALSE)/$A$1)</f>
        <v>14.597936923228794</v>
      </c>
      <c r="J30" s="10">
        <f>+LN(VLOOKUP(J$2,Total!$C$5:$CV$15,Costos!$A30,FALSE)/$A$1)</f>
        <v>14.918837540429674</v>
      </c>
      <c r="K30" s="10">
        <f>+LN(VLOOKUP(K$2,Total!$C$5:$CV$15,Costos!$A30,FALSE)/$A$1)</f>
        <v>15.598709748075255</v>
      </c>
      <c r="L30" s="10">
        <f>+LN(VLOOKUP(L$2,Total!$C$5:$CV$15,Costos!$A30,FALSE)/$A$1)</f>
        <v>14.575579736419852</v>
      </c>
      <c r="M30" s="10">
        <f>+IFERROR(LN(VLOOKUP(M$2,Total!$C$38:$CV$76,Costos!$A30,FALSE)/$A$1)," ")</f>
        <v>11.773287229079239</v>
      </c>
      <c r="N30" s="10">
        <v>10.4030217640433</v>
      </c>
      <c r="O30" s="10">
        <v>12.2802739587434</v>
      </c>
      <c r="P30" s="10">
        <v>12.7768621991891</v>
      </c>
      <c r="Q30" s="10" t="str">
        <f>+IFERROR(LN(VLOOKUP(Q$2,Total!$C$38:$CV$76,Costos!$A30,FALSE)/$A$1)," ")</f>
        <v xml:space="preserve"> </v>
      </c>
      <c r="R30" s="10">
        <f>+IFERROR(LN(VLOOKUP(R$2,Total!$C$38:$CV$76,Costos!$A30,FALSE)/$A$1)," ")</f>
        <v>9.6214494223693272</v>
      </c>
      <c r="S30" s="10">
        <f>+IFERROR(LN(VLOOKUP(S$2,Total!$C$38:$CV$76,Costos!$A30,FALSE)/$A$1)," ")</f>
        <v>9.4436829305477534</v>
      </c>
      <c r="T30" s="10">
        <v>9.68315224091541</v>
      </c>
      <c r="U30" s="10">
        <v>11.2448844556121</v>
      </c>
      <c r="V30" s="10">
        <v>11.9099997198899</v>
      </c>
      <c r="W30" s="10">
        <f>+IFERROR(LN(VLOOKUP(W$2,Total!$C$38:$CV$76,Costos!$A30,FALSE)/$A$1)," ")</f>
        <v>13.219557460856384</v>
      </c>
      <c r="X30" s="10">
        <v>11.7328496824996</v>
      </c>
      <c r="Y30" s="10" t="str">
        <f>+IFERROR(LN(VLOOKUP(Y$2,Total!$C$38:$CV$76,Costos!$A30,FALSE)/$A$1)," ")</f>
        <v xml:space="preserve"> </v>
      </c>
      <c r="Z30" s="10" t="str">
        <f>+IFERROR(LN(VLOOKUP(Z$2,Total!$C$38:$CV$76,Costos!$A30,FALSE)/$A$1)," ")</f>
        <v xml:space="preserve"> </v>
      </c>
      <c r="AA30" s="10">
        <f>+IFERROR(LN(VLOOKUP(AA$2,Total!$C$38:$CV$76,Costos!$A30,FALSE)/$A$1)," ")</f>
        <v>11.866458827485642</v>
      </c>
      <c r="AB30" s="10">
        <f>+IFERROR(LN(VLOOKUP(AB$2,Total!$C$38:$CV$76,Costos!$A30,FALSE)/$A$1)," ")</f>
        <v>10.460930859485563</v>
      </c>
      <c r="AC30" s="10">
        <v>8.94615283900443</v>
      </c>
      <c r="AD30" s="10">
        <v>9.3071962795169707</v>
      </c>
      <c r="AE30" s="10">
        <f>+IFERROR(LN(VLOOKUP(AE$2,Total!$C$38:$CV$76,Costos!$A30,FALSE)/$A$1)," ")</f>
        <v>12.083026100963908</v>
      </c>
      <c r="AF30" s="10">
        <v>13.1638906726389</v>
      </c>
      <c r="AG30">
        <v>10.8966664206065</v>
      </c>
      <c r="AH30" s="10">
        <f>+IFERROR(LN(VLOOKUP(AH$2,Total!$C$38:$CV$76,Costos!$A30,FALSE)/$A$1)," ")</f>
        <v>10.642740874449093</v>
      </c>
      <c r="AI30" s="10">
        <f>+IFERROR(LN(VLOOKUP(AI$2,Total!$C$38:$CV$76,Costos!$A30,FALSE)/$A$1)," ")</f>
        <v>10.981349118447561</v>
      </c>
      <c r="AJ30" s="10">
        <v>11.829028666514301</v>
      </c>
      <c r="AK30" s="10">
        <v>13.831220337271899</v>
      </c>
      <c r="AL30" s="10">
        <v>11.1091550379096</v>
      </c>
      <c r="AM30" s="10">
        <f>+IFERROR(LN(VLOOKUP(AM$2,Total!$C$38:$CV$76,Costos!$A30,FALSE)/$A$1)," ")</f>
        <v>12.259467996625171</v>
      </c>
      <c r="AN30" s="10">
        <v>10.185083408880899</v>
      </c>
      <c r="AO30" s="10">
        <v>7.9505475576793803</v>
      </c>
      <c r="AP30" s="10">
        <v>11.289779947637699</v>
      </c>
      <c r="AQ30" s="10">
        <v>10.549522217435101</v>
      </c>
      <c r="AR30" s="10">
        <f>+IFERROR(LN(VLOOKUP(AR$2,Total!$C$38:$CV$76,Costos!$A30,FALSE)/$A$1)," ")</f>
        <v>11.229414970973401</v>
      </c>
      <c r="AS30" s="10">
        <v>9.3595147123507001</v>
      </c>
      <c r="AT30" s="10">
        <v>10.1496622953408</v>
      </c>
      <c r="AU30" s="10">
        <f>+IFERROR(LN(VLOOKUP(AU$2,Total!$C$38:$CV$76,Costos!$A30,FALSE)/$A$1)," ")</f>
        <v>10.876443037508706</v>
      </c>
      <c r="AV30" s="10">
        <f>+IFERROR(LN(VLOOKUP(AV$2,Total!$C$38:$CV$76,Costos!$A30,FALSE)/$A$1)," ")</f>
        <v>12.577393395487549</v>
      </c>
      <c r="AW30" s="10">
        <v>12.5138919669022</v>
      </c>
      <c r="AX30" s="10">
        <f>+IFERROR(LN(VLOOKUP(AX$2,Total!$C$38:$CV$76,Costos!$A30,FALSE)/$A$1)," ")</f>
        <v>12.831037394179706</v>
      </c>
      <c r="AY30" s="5"/>
      <c r="AZ30" s="5"/>
      <c r="BA30" s="5"/>
      <c r="BB30" s="5"/>
    </row>
    <row r="31" spans="1:54" ht="16.5" x14ac:dyDescent="0.3">
      <c r="A31">
        <v>30</v>
      </c>
      <c r="B31" s="3">
        <v>41759</v>
      </c>
      <c r="C31" s="10">
        <v>11.624997382055099</v>
      </c>
      <c r="D31" s="10">
        <f>+LN(VLOOKUP(D$2,Total!$C$5:$CV$15,Costos!$A31,FALSE)/$A$1)</f>
        <v>13.113912835722708</v>
      </c>
      <c r="E31" s="10">
        <f>+LN(VLOOKUP(E$2,Total!$C$5:$CV$15,Costos!$A31,FALSE)/$A$1)</f>
        <v>13.383158725042129</v>
      </c>
      <c r="F31" s="10">
        <v>12.5534647531084</v>
      </c>
      <c r="G31" s="10">
        <f>+LN(VLOOKUP(G$2,Total!$C$5:$CV$15,Costos!$A31,FALSE)/$A$1)</f>
        <v>8.4630422705321351</v>
      </c>
      <c r="H31" s="10">
        <f>+LN(VLOOKUP(H$2,Total!$C$5:$CV$15,Costos!$A31,FALSE)/$A$1)</f>
        <v>13.010965400187587</v>
      </c>
      <c r="I31" s="10">
        <f>+LN(VLOOKUP(I$2,Total!$C$5:$CV$15,Costos!$A31,FALSE)/$A$1)</f>
        <v>14.61233367409042</v>
      </c>
      <c r="J31" s="10">
        <f>+LN(VLOOKUP(J$2,Total!$C$5:$CV$15,Costos!$A31,FALSE)/$A$1)</f>
        <v>14.909374418550851</v>
      </c>
      <c r="K31" s="10">
        <f>+LN(VLOOKUP(K$2,Total!$C$5:$CV$15,Costos!$A31,FALSE)/$A$1)</f>
        <v>15.60132430091673</v>
      </c>
      <c r="L31" s="10">
        <f>+LN(VLOOKUP(L$2,Total!$C$5:$CV$15,Costos!$A31,FALSE)/$A$1)</f>
        <v>14.585903835949239</v>
      </c>
      <c r="M31" s="10">
        <f>+IFERROR(LN(VLOOKUP(M$2,Total!$C$38:$CV$76,Costos!$A31,FALSE)/$A$1)," ")</f>
        <v>11.793159865864196</v>
      </c>
      <c r="N31" s="10">
        <v>10.4151742768384</v>
      </c>
      <c r="O31" s="10">
        <v>12.299457123534401</v>
      </c>
      <c r="P31" s="10">
        <v>12.820651347547701</v>
      </c>
      <c r="Q31" s="10" t="str">
        <f>+IFERROR(LN(VLOOKUP(Q$2,Total!$C$38:$CV$76,Costos!$A31,FALSE)/$A$1)," ")</f>
        <v xml:space="preserve"> </v>
      </c>
      <c r="R31" s="10">
        <f>+IFERROR(LN(VLOOKUP(R$2,Total!$C$38:$CV$76,Costos!$A31,FALSE)/$A$1)," ")</f>
        <v>9.6389924986984994</v>
      </c>
      <c r="S31" s="10">
        <f>+IFERROR(LN(VLOOKUP(S$2,Total!$C$38:$CV$76,Costos!$A31,FALSE)/$A$1)," ")</f>
        <v>9.4490335476125082</v>
      </c>
      <c r="T31" s="10">
        <v>9.6579708416653407</v>
      </c>
      <c r="U31" s="10">
        <v>11.256271832228499</v>
      </c>
      <c r="V31" s="10">
        <v>11.893010293889001</v>
      </c>
      <c r="W31" s="10">
        <f>+IFERROR(LN(VLOOKUP(W$2,Total!$C$38:$CV$76,Costos!$A31,FALSE)/$A$1)," ")</f>
        <v>13.244376655674408</v>
      </c>
      <c r="X31" s="10">
        <v>11.7480906822523</v>
      </c>
      <c r="Y31" s="10" t="str">
        <f>+IFERROR(LN(VLOOKUP(Y$2,Total!$C$38:$CV$76,Costos!$A31,FALSE)/$A$1)," ")</f>
        <v xml:space="preserve"> </v>
      </c>
      <c r="Z31" s="10" t="str">
        <f>+IFERROR(LN(VLOOKUP(Z$2,Total!$C$38:$CV$76,Costos!$A31,FALSE)/$A$1)," ")</f>
        <v xml:space="preserve"> </v>
      </c>
      <c r="AA31" s="10">
        <f>+IFERROR(LN(VLOOKUP(AA$2,Total!$C$38:$CV$76,Costos!$A31,FALSE)/$A$1)," ")</f>
        <v>11.86824748046387</v>
      </c>
      <c r="AB31" s="10">
        <f>+IFERROR(LN(VLOOKUP(AB$2,Total!$C$38:$CV$76,Costos!$A31,FALSE)/$A$1)," ")</f>
        <v>10.491083922666679</v>
      </c>
      <c r="AC31" s="10">
        <v>8.9958101718869496</v>
      </c>
      <c r="AD31" s="10">
        <v>9.2914683770948603</v>
      </c>
      <c r="AE31" s="10">
        <f>+IFERROR(LN(VLOOKUP(AE$2,Total!$C$38:$CV$76,Costos!$A31,FALSE)/$A$1)," ")</f>
        <v>12.105425759577782</v>
      </c>
      <c r="AF31" s="10">
        <v>13.168980841544</v>
      </c>
      <c r="AG31">
        <v>10.982163859098801</v>
      </c>
      <c r="AH31" s="10">
        <f>+IFERROR(LN(VLOOKUP(AH$2,Total!$C$38:$CV$76,Costos!$A31,FALSE)/$A$1)," ")</f>
        <v>10.63890682811221</v>
      </c>
      <c r="AI31" s="10">
        <f>+IFERROR(LN(VLOOKUP(AI$2,Total!$C$38:$CV$76,Costos!$A31,FALSE)/$A$1)," ")</f>
        <v>10.985056911018626</v>
      </c>
      <c r="AJ31" s="10">
        <v>11.818973186013499</v>
      </c>
      <c r="AK31" s="10">
        <v>13.829707933177399</v>
      </c>
      <c r="AL31" s="10">
        <v>11.1234543155702</v>
      </c>
      <c r="AM31" s="10">
        <f>+IFERROR(LN(VLOOKUP(AM$2,Total!$C$38:$CV$76,Costos!$A31,FALSE)/$A$1)," ")</f>
        <v>12.289710810072021</v>
      </c>
      <c r="AN31" s="10">
        <v>10.1772206054594</v>
      </c>
      <c r="AO31" s="10">
        <v>7.9279406745291698</v>
      </c>
      <c r="AP31" s="10">
        <v>11.300866612044301</v>
      </c>
      <c r="AQ31" s="10">
        <v>10.5592117927721</v>
      </c>
      <c r="AR31" s="10">
        <f>+IFERROR(LN(VLOOKUP(AR$2,Total!$C$38:$CV$76,Costos!$A31,FALSE)/$A$1)," ")</f>
        <v>11.227073136981261</v>
      </c>
      <c r="AS31" s="10">
        <v>9.3681253032432199</v>
      </c>
      <c r="AT31" s="10">
        <v>10.161081676525701</v>
      </c>
      <c r="AU31" s="10">
        <f>+IFERROR(LN(VLOOKUP(AU$2,Total!$C$38:$CV$76,Costos!$A31,FALSE)/$A$1)," ")</f>
        <v>10.875209496117252</v>
      </c>
      <c r="AV31" s="10">
        <f>+IFERROR(LN(VLOOKUP(AV$2,Total!$C$38:$CV$76,Costos!$A31,FALSE)/$A$1)," ")</f>
        <v>12.581155679811054</v>
      </c>
      <c r="AW31" s="10">
        <v>12.5167850614342</v>
      </c>
      <c r="AX31" s="10">
        <f>+IFERROR(LN(VLOOKUP(AX$2,Total!$C$38:$CV$76,Costos!$A31,FALSE)/$A$1)," ")</f>
        <v>12.832573844670648</v>
      </c>
      <c r="AY31" s="5"/>
      <c r="AZ31" s="5"/>
      <c r="BA31" s="5"/>
      <c r="BB31" s="5"/>
    </row>
    <row r="32" spans="1:54" ht="16.5" x14ac:dyDescent="0.3">
      <c r="A32">
        <v>31</v>
      </c>
      <c r="B32" s="3">
        <v>41790</v>
      </c>
      <c r="C32" s="10">
        <v>11.601811086782901</v>
      </c>
      <c r="D32" s="10">
        <f>+LN(VLOOKUP(D$2,Total!$C$5:$CV$15,Costos!$A32,FALSE)/$A$1)</f>
        <v>13.131096849809236</v>
      </c>
      <c r="E32" s="10">
        <f>+LN(VLOOKUP(E$2,Total!$C$5:$CV$15,Costos!$A32,FALSE)/$A$1)</f>
        <v>13.392867606210942</v>
      </c>
      <c r="F32" s="10">
        <v>12.547570718469</v>
      </c>
      <c r="G32" s="10">
        <f>+LN(VLOOKUP(G$2,Total!$C$5:$CV$15,Costos!$A32,FALSE)/$A$1)</f>
        <v>8.7677923561793936</v>
      </c>
      <c r="H32" s="10">
        <f>+LN(VLOOKUP(H$2,Total!$C$5:$CV$15,Costos!$A32,FALSE)/$A$1)</f>
        <v>13.022701377962028</v>
      </c>
      <c r="I32" s="10">
        <f>+LN(VLOOKUP(I$2,Total!$C$5:$CV$15,Costos!$A32,FALSE)/$A$1)</f>
        <v>14.616498313900017</v>
      </c>
      <c r="J32" s="10">
        <f>+LN(VLOOKUP(J$2,Total!$C$5:$CV$15,Costos!$A32,FALSE)/$A$1)</f>
        <v>14.902476532670962</v>
      </c>
      <c r="K32" s="10">
        <f>+LN(VLOOKUP(K$2,Total!$C$5:$CV$15,Costos!$A32,FALSE)/$A$1)</f>
        <v>15.606942290087391</v>
      </c>
      <c r="L32" s="10">
        <f>+LN(VLOOKUP(L$2,Total!$C$5:$CV$15,Costos!$A32,FALSE)/$A$1)</f>
        <v>14.590050874895253</v>
      </c>
      <c r="M32" s="10">
        <f>+IFERROR(LN(VLOOKUP(M$2,Total!$C$38:$CV$76,Costos!$A32,FALSE)/$A$1)," ")</f>
        <v>11.804133303746662</v>
      </c>
      <c r="N32" s="10">
        <v>10.4279382662634</v>
      </c>
      <c r="O32" s="10">
        <v>12.3170767148628</v>
      </c>
      <c r="P32" s="10">
        <v>12.769021201596599</v>
      </c>
      <c r="Q32" s="10" t="str">
        <f>+IFERROR(LN(VLOOKUP(Q$2,Total!$C$38:$CV$76,Costos!$A32,FALSE)/$A$1)," ")</f>
        <v xml:space="preserve"> </v>
      </c>
      <c r="R32" s="10">
        <f>+IFERROR(LN(VLOOKUP(R$2,Total!$C$38:$CV$76,Costos!$A32,FALSE)/$A$1)," ")</f>
        <v>9.662812514469989</v>
      </c>
      <c r="S32" s="10">
        <f>+IFERROR(LN(VLOOKUP(S$2,Total!$C$38:$CV$76,Costos!$A32,FALSE)/$A$1)," ")</f>
        <v>9.4384358096384311</v>
      </c>
      <c r="T32" s="10">
        <v>9.1138930141396397</v>
      </c>
      <c r="U32" s="10">
        <v>11.2103637764508</v>
      </c>
      <c r="V32" s="10">
        <v>11.8904683354227</v>
      </c>
      <c r="W32" s="10">
        <f>+IFERROR(LN(VLOOKUP(W$2,Total!$C$38:$CV$76,Costos!$A32,FALSE)/$A$1)," ")</f>
        <v>13.272129734490804</v>
      </c>
      <c r="X32" s="10">
        <v>11.765663902930999</v>
      </c>
      <c r="Y32" s="10" t="str">
        <f>+IFERROR(LN(VLOOKUP(Y$2,Total!$C$38:$CV$76,Costos!$A32,FALSE)/$A$1)," ")</f>
        <v xml:space="preserve"> </v>
      </c>
      <c r="Z32" s="10" t="str">
        <f>+IFERROR(LN(VLOOKUP(Z$2,Total!$C$38:$CV$76,Costos!$A32,FALSE)/$A$1)," ")</f>
        <v xml:space="preserve"> </v>
      </c>
      <c r="AA32" s="10">
        <f>+IFERROR(LN(VLOOKUP(AA$2,Total!$C$38:$CV$76,Costos!$A32,FALSE)/$A$1)," ")</f>
        <v>11.864908635673872</v>
      </c>
      <c r="AB32" s="10">
        <f>+IFERROR(LN(VLOOKUP(AB$2,Total!$C$38:$CV$76,Costos!$A32,FALSE)/$A$1)," ")</f>
        <v>10.51494503310415</v>
      </c>
      <c r="AC32" s="10">
        <v>9.0126968036812904</v>
      </c>
      <c r="AD32" s="10">
        <v>9.2797110364744899</v>
      </c>
      <c r="AE32" s="10">
        <f>+IFERROR(LN(VLOOKUP(AE$2,Total!$C$38:$CV$76,Costos!$A32,FALSE)/$A$1)," ")</f>
        <v>12.118507838826567</v>
      </c>
      <c r="AF32" s="10">
        <v>13.1814128932052</v>
      </c>
      <c r="AG32">
        <v>11.026940324874801</v>
      </c>
      <c r="AH32" s="10">
        <f>+IFERROR(LN(VLOOKUP(AH$2,Total!$C$38:$CV$76,Costos!$A32,FALSE)/$A$1)," ")</f>
        <v>10.644321351916593</v>
      </c>
      <c r="AI32" s="10">
        <f>+IFERROR(LN(VLOOKUP(AI$2,Total!$C$38:$CV$76,Costos!$A32,FALSE)/$A$1)," ")</f>
        <v>10.987183357900433</v>
      </c>
      <c r="AJ32" s="10">
        <v>11.802568479176101</v>
      </c>
      <c r="AK32" s="10">
        <v>13.836477024290099</v>
      </c>
      <c r="AL32" s="10">
        <v>11.135034499765601</v>
      </c>
      <c r="AM32" s="10">
        <f>+IFERROR(LN(VLOOKUP(AM$2,Total!$C$38:$CV$76,Costos!$A32,FALSE)/$A$1)," ")</f>
        <v>12.322476906179659</v>
      </c>
      <c r="AN32" s="10">
        <v>10.152311146955</v>
      </c>
      <c r="AO32" s="10">
        <v>7.8929475155825397</v>
      </c>
      <c r="AP32" s="10">
        <v>11.3138269211113</v>
      </c>
      <c r="AQ32" s="10">
        <v>10.5690163139713</v>
      </c>
      <c r="AR32" s="10">
        <f>+IFERROR(LN(VLOOKUP(AR$2,Total!$C$38:$CV$76,Costos!$A32,FALSE)/$A$1)," ")</f>
        <v>11.227365519346991</v>
      </c>
      <c r="AS32" s="10">
        <v>9.3856655652569803</v>
      </c>
      <c r="AT32" s="10">
        <v>10.1694429110913</v>
      </c>
      <c r="AU32" s="10">
        <f>+IFERROR(LN(VLOOKUP(AU$2,Total!$C$38:$CV$76,Costos!$A32,FALSE)/$A$1)," ")</f>
        <v>10.862618921763435</v>
      </c>
      <c r="AV32" s="10">
        <f>+IFERROR(LN(VLOOKUP(AV$2,Total!$C$38:$CV$76,Costos!$A32,FALSE)/$A$1)," ")</f>
        <v>12.575626751852186</v>
      </c>
      <c r="AW32" s="10">
        <v>12.523149330215601</v>
      </c>
      <c r="AX32" s="10">
        <f>+IFERROR(LN(VLOOKUP(AX$2,Total!$C$38:$CV$76,Costos!$A32,FALSE)/$A$1)," ")</f>
        <v>12.838368852517434</v>
      </c>
      <c r="AY32" s="5"/>
      <c r="AZ32" s="5"/>
      <c r="BA32" s="5"/>
      <c r="BB32" s="5"/>
    </row>
    <row r="33" spans="1:54" ht="16.5" x14ac:dyDescent="0.3">
      <c r="A33">
        <v>32</v>
      </c>
      <c r="B33" s="3">
        <v>41820</v>
      </c>
      <c r="C33" s="10">
        <v>11.5849622864258</v>
      </c>
      <c r="D33" s="10">
        <f>+LN(VLOOKUP(D$2,Total!$C$5:$CV$15,Costos!$A33,FALSE)/$A$1)</f>
        <v>13.149840975286384</v>
      </c>
      <c r="E33" s="10">
        <f>+LN(VLOOKUP(E$2,Total!$C$5:$CV$15,Costos!$A33,FALSE)/$A$1)</f>
        <v>13.398198887298342</v>
      </c>
      <c r="F33" s="10">
        <v>12.537879580374501</v>
      </c>
      <c r="G33" s="10">
        <f>+LN(VLOOKUP(G$2,Total!$C$5:$CV$15,Costos!$A33,FALSE)/$A$1)</f>
        <v>8.8847385269808044</v>
      </c>
      <c r="H33" s="10">
        <f>+LN(VLOOKUP(H$2,Total!$C$5:$CV$15,Costos!$A33,FALSE)/$A$1)</f>
        <v>12.933991879358491</v>
      </c>
      <c r="I33" s="10">
        <f>+LN(VLOOKUP(I$2,Total!$C$5:$CV$15,Costos!$A33,FALSE)/$A$1)</f>
        <v>14.634069791751905</v>
      </c>
      <c r="J33" s="10">
        <f>+LN(VLOOKUP(J$2,Total!$C$5:$CV$15,Costos!$A33,FALSE)/$A$1)</f>
        <v>14.912594660931196</v>
      </c>
      <c r="K33" s="10">
        <f>+LN(VLOOKUP(K$2,Total!$C$5:$CV$15,Costos!$A33,FALSE)/$A$1)</f>
        <v>15.599526115308461</v>
      </c>
      <c r="L33" s="10">
        <f>+LN(VLOOKUP(L$2,Total!$C$5:$CV$15,Costos!$A33,FALSE)/$A$1)</f>
        <v>14.596734395112001</v>
      </c>
      <c r="M33" s="10">
        <f>+IFERROR(LN(VLOOKUP(M$2,Total!$C$38:$CV$76,Costos!$A33,FALSE)/$A$1)," ")</f>
        <v>11.813251577697953</v>
      </c>
      <c r="N33" s="10">
        <v>10.4444067849265</v>
      </c>
      <c r="O33" s="10">
        <v>12.334656000474601</v>
      </c>
      <c r="P33" s="10">
        <v>12.7900780323767</v>
      </c>
      <c r="Q33" s="10" t="str">
        <f>+IFERROR(LN(VLOOKUP(Q$2,Total!$C$38:$CV$76,Costos!$A33,FALSE)/$A$1)," ")</f>
        <v xml:space="preserve"> </v>
      </c>
      <c r="R33" s="10">
        <f>+IFERROR(LN(VLOOKUP(R$2,Total!$C$38:$CV$76,Costos!$A33,FALSE)/$A$1)," ")</f>
        <v>9.6780802013845548</v>
      </c>
      <c r="S33" s="10">
        <f>+IFERROR(LN(VLOOKUP(S$2,Total!$C$38:$CV$76,Costos!$A33,FALSE)/$A$1)," ")</f>
        <v>9.4457351306404664</v>
      </c>
      <c r="T33" s="10">
        <v>8.9417771380151905</v>
      </c>
      <c r="U33" s="10">
        <v>11.2129726287473</v>
      </c>
      <c r="V33" s="10">
        <v>11.723306356078901</v>
      </c>
      <c r="W33" s="10">
        <f>+IFERROR(LN(VLOOKUP(W$2,Total!$C$38:$CV$76,Costos!$A33,FALSE)/$A$1)," ")</f>
        <v>13.291936430180209</v>
      </c>
      <c r="X33" s="10">
        <v>11.805888897714301</v>
      </c>
      <c r="Y33" s="10" t="str">
        <f>+IFERROR(LN(VLOOKUP(Y$2,Total!$C$38:$CV$76,Costos!$A33,FALSE)/$A$1)," ")</f>
        <v xml:space="preserve"> </v>
      </c>
      <c r="Z33" s="10" t="str">
        <f>+IFERROR(LN(VLOOKUP(Z$2,Total!$C$38:$CV$76,Costos!$A33,FALSE)/$A$1)," ")</f>
        <v xml:space="preserve"> </v>
      </c>
      <c r="AA33" s="10">
        <f>+IFERROR(LN(VLOOKUP(AA$2,Total!$C$38:$CV$76,Costos!$A33,FALSE)/$A$1)," ")</f>
        <v>11.858596416176326</v>
      </c>
      <c r="AB33" s="10">
        <f>+IFERROR(LN(VLOOKUP(AB$2,Total!$C$38:$CV$76,Costos!$A33,FALSE)/$A$1)," ")</f>
        <v>10.533626501268319</v>
      </c>
      <c r="AC33" s="10">
        <v>9.0349129282471008</v>
      </c>
      <c r="AD33" s="10">
        <v>9.2521195237895295</v>
      </c>
      <c r="AE33" s="10">
        <f>+IFERROR(LN(VLOOKUP(AE$2,Total!$C$38:$CV$76,Costos!$A33,FALSE)/$A$1)," ")</f>
        <v>12.134215124080848</v>
      </c>
      <c r="AF33" s="10">
        <v>13.192381151323</v>
      </c>
      <c r="AG33">
        <v>11.062939635990601</v>
      </c>
      <c r="AH33" s="10">
        <f>+IFERROR(LN(VLOOKUP(AH$2,Total!$C$38:$CV$76,Costos!$A33,FALSE)/$A$1)," ")</f>
        <v>10.65112426875802</v>
      </c>
      <c r="AI33" s="10">
        <f>+IFERROR(LN(VLOOKUP(AI$2,Total!$C$38:$CV$76,Costos!$A33,FALSE)/$A$1)," ")</f>
        <v>11.045631575142261</v>
      </c>
      <c r="AJ33" s="10">
        <v>11.771371157818001</v>
      </c>
      <c r="AK33" s="10">
        <v>13.830648210284499</v>
      </c>
      <c r="AL33" s="10">
        <v>11.1500618408542</v>
      </c>
      <c r="AM33" s="10">
        <f>+IFERROR(LN(VLOOKUP(AM$2,Total!$C$38:$CV$76,Costos!$A33,FALSE)/$A$1)," ")</f>
        <v>12.34350999391169</v>
      </c>
      <c r="AN33" s="10">
        <v>10.125194662159499</v>
      </c>
      <c r="AO33" s="10">
        <v>7.8593649405235704</v>
      </c>
      <c r="AP33" s="10">
        <v>11.316726132315701</v>
      </c>
      <c r="AQ33" s="10">
        <v>10.5796836594665</v>
      </c>
      <c r="AR33" s="10">
        <f>+IFERROR(LN(VLOOKUP(AR$2,Total!$C$38:$CV$76,Costos!$A33,FALSE)/$A$1)," ")</f>
        <v>11.228250964303523</v>
      </c>
      <c r="AS33" s="10">
        <v>9.3938351833355505</v>
      </c>
      <c r="AT33" s="10">
        <v>10.178624938729399</v>
      </c>
      <c r="AU33" s="10">
        <f>+IFERROR(LN(VLOOKUP(AU$2,Total!$C$38:$CV$76,Costos!$A33,FALSE)/$A$1)," ")</f>
        <v>10.853190939168673</v>
      </c>
      <c r="AV33" s="10">
        <f>+IFERROR(LN(VLOOKUP(AV$2,Total!$C$38:$CV$76,Costos!$A33,FALSE)/$A$1)," ")</f>
        <v>12.572428782375033</v>
      </c>
      <c r="AW33" s="10">
        <v>12.5261324787815</v>
      </c>
      <c r="AX33" s="10">
        <f>+IFERROR(LN(VLOOKUP(AX$2,Total!$C$38:$CV$76,Costos!$A33,FALSE)/$A$1)," ")</f>
        <v>12.846339850194223</v>
      </c>
      <c r="AY33" s="5"/>
      <c r="AZ33" s="5"/>
      <c r="BA33" s="5"/>
      <c r="BB33" s="5"/>
    </row>
    <row r="34" spans="1:54" ht="16.5" x14ac:dyDescent="0.3">
      <c r="A34">
        <v>33</v>
      </c>
      <c r="B34" s="3">
        <v>41851</v>
      </c>
      <c r="C34" s="10">
        <v>11.577437949841601</v>
      </c>
      <c r="D34" s="10">
        <f>+LN(VLOOKUP(D$2,Total!$C$5:$CV$15,Costos!$A34,FALSE)/$A$1)</f>
        <v>13.157647233603416</v>
      </c>
      <c r="E34" s="10">
        <f>+LN(VLOOKUP(E$2,Total!$C$5:$CV$15,Costos!$A34,FALSE)/$A$1)</f>
        <v>13.397620687083851</v>
      </c>
      <c r="F34" s="10">
        <v>12.5382200416697</v>
      </c>
      <c r="G34" s="10">
        <f>+LN(VLOOKUP(G$2,Total!$C$5:$CV$15,Costos!$A34,FALSE)/$A$1)</f>
        <v>9.0734806981921974</v>
      </c>
      <c r="H34" s="10">
        <f>+LN(VLOOKUP(H$2,Total!$C$5:$CV$15,Costos!$A34,FALSE)/$A$1)</f>
        <v>12.879690252422403</v>
      </c>
      <c r="I34" s="10">
        <f>+LN(VLOOKUP(I$2,Total!$C$5:$CV$15,Costos!$A34,FALSE)/$A$1)</f>
        <v>14.639752322340959</v>
      </c>
      <c r="J34" s="10">
        <f>+LN(VLOOKUP(J$2,Total!$C$5:$CV$15,Costos!$A34,FALSE)/$A$1)</f>
        <v>14.917130817993815</v>
      </c>
      <c r="K34" s="10">
        <f>+LN(VLOOKUP(K$2,Total!$C$5:$CV$15,Costos!$A34,FALSE)/$A$1)</f>
        <v>15.593473624119298</v>
      </c>
      <c r="L34" s="10">
        <f>+LN(VLOOKUP(L$2,Total!$C$5:$CV$15,Costos!$A34,FALSE)/$A$1)</f>
        <v>14.597000493896608</v>
      </c>
      <c r="M34" s="10">
        <f>+IFERROR(LN(VLOOKUP(M$2,Total!$C$38:$CV$76,Costos!$A34,FALSE)/$A$1)," ")</f>
        <v>11.820601643811369</v>
      </c>
      <c r="N34" s="10">
        <v>10.4589858875093</v>
      </c>
      <c r="O34" s="10">
        <v>12.3495391131648</v>
      </c>
      <c r="P34" s="10">
        <v>12.7900683063675</v>
      </c>
      <c r="Q34" s="10" t="str">
        <f>+IFERROR(LN(VLOOKUP(Q$2,Total!$C$38:$CV$76,Costos!$A34,FALSE)/$A$1)," ")</f>
        <v xml:space="preserve"> </v>
      </c>
      <c r="R34" s="10">
        <f>+IFERROR(LN(VLOOKUP(R$2,Total!$C$38:$CV$76,Costos!$A34,FALSE)/$A$1)," ")</f>
        <v>9.7110949348254252</v>
      </c>
      <c r="S34" s="10">
        <f>+IFERROR(LN(VLOOKUP(S$2,Total!$C$38:$CV$76,Costos!$A34,FALSE)/$A$1)," ")</f>
        <v>9.45245975790729</v>
      </c>
      <c r="T34" s="10">
        <v>8.7877406525823805</v>
      </c>
      <c r="U34" s="10">
        <v>11.263036877340699</v>
      </c>
      <c r="V34" s="10">
        <v>11.959157055284599</v>
      </c>
      <c r="W34" s="10">
        <f>+IFERROR(LN(VLOOKUP(W$2,Total!$C$38:$CV$76,Costos!$A34,FALSE)/$A$1)," ")</f>
        <v>13.321485499927919</v>
      </c>
      <c r="X34" s="10">
        <v>11.8247032941113</v>
      </c>
      <c r="Y34" s="10" t="str">
        <f>+IFERROR(LN(VLOOKUP(Y$2,Total!$C$38:$CV$76,Costos!$A34,FALSE)/$A$1)," ")</f>
        <v xml:space="preserve"> </v>
      </c>
      <c r="Z34" s="10" t="str">
        <f>+IFERROR(LN(VLOOKUP(Z$2,Total!$C$38:$CV$76,Costos!$A34,FALSE)/$A$1)," ")</f>
        <v xml:space="preserve"> </v>
      </c>
      <c r="AA34" s="10">
        <f>+IFERROR(LN(VLOOKUP(AA$2,Total!$C$38:$CV$76,Costos!$A34,FALSE)/$A$1)," ")</f>
        <v>11.854096429331568</v>
      </c>
      <c r="AB34" s="10">
        <f>+IFERROR(LN(VLOOKUP(AB$2,Total!$C$38:$CV$76,Costos!$A34,FALSE)/$A$1)," ")</f>
        <v>10.553900470470646</v>
      </c>
      <c r="AC34" s="10">
        <v>9.0554555891243904</v>
      </c>
      <c r="AD34" s="10">
        <v>9.2286370198159098</v>
      </c>
      <c r="AE34" s="10">
        <f>+IFERROR(LN(VLOOKUP(AE$2,Total!$C$38:$CV$76,Costos!$A34,FALSE)/$A$1)," ")</f>
        <v>12.150756960745211</v>
      </c>
      <c r="AF34" s="10">
        <v>13.2005932535328</v>
      </c>
      <c r="AG34">
        <v>11.097474008563401</v>
      </c>
      <c r="AH34" s="10">
        <f>+IFERROR(LN(VLOOKUP(AH$2,Total!$C$38:$CV$76,Costos!$A34,FALSE)/$A$1)," ")</f>
        <v>10.643312896656742</v>
      </c>
      <c r="AI34" s="10">
        <f>+IFERROR(LN(VLOOKUP(AI$2,Total!$C$38:$CV$76,Costos!$A34,FALSE)/$A$1)," ")</f>
        <v>10.982486912144211</v>
      </c>
      <c r="AJ34" s="10">
        <v>11.7830874490155</v>
      </c>
      <c r="AK34" s="10">
        <v>13.8302628966404</v>
      </c>
      <c r="AL34" s="10">
        <v>11.165967224015001</v>
      </c>
      <c r="AM34" s="10">
        <f>+IFERROR(LN(VLOOKUP(AM$2,Total!$C$38:$CV$76,Costos!$A34,FALSE)/$A$1)," ")</f>
        <v>12.374068010868886</v>
      </c>
      <c r="AN34" s="10">
        <v>10.095769723597</v>
      </c>
      <c r="AO34" s="10">
        <v>7.8434506610849999</v>
      </c>
      <c r="AP34" s="10">
        <v>11.3147793582303</v>
      </c>
      <c r="AQ34" s="10">
        <v>10.590703838454701</v>
      </c>
      <c r="AR34" s="10">
        <f>+IFERROR(LN(VLOOKUP(AR$2,Total!$C$38:$CV$76,Costos!$A34,FALSE)/$A$1)," ")</f>
        <v>11.220650239723954</v>
      </c>
      <c r="AS34" s="10">
        <v>9.3974420436804706</v>
      </c>
      <c r="AT34" s="10">
        <v>10.1862921812435</v>
      </c>
      <c r="AU34" s="10">
        <f>+IFERROR(LN(VLOOKUP(AU$2,Total!$C$38:$CV$76,Costos!$A34,FALSE)/$A$1)," ")</f>
        <v>10.843241566463902</v>
      </c>
      <c r="AV34" s="10">
        <f>+IFERROR(LN(VLOOKUP(AV$2,Total!$C$38:$CV$76,Costos!$A34,FALSE)/$A$1)," ")</f>
        <v>12.563620513994408</v>
      </c>
      <c r="AW34" s="10">
        <v>12.5246707659589</v>
      </c>
      <c r="AX34" s="10">
        <f>+IFERROR(LN(VLOOKUP(AX$2,Total!$C$38:$CV$76,Costos!$A34,FALSE)/$A$1)," ")</f>
        <v>12.853885568715949</v>
      </c>
      <c r="AY34" s="5"/>
      <c r="AZ34" s="5"/>
      <c r="BA34" s="5"/>
      <c r="BB34" s="5"/>
    </row>
    <row r="35" spans="1:54" ht="16.5" x14ac:dyDescent="0.3">
      <c r="A35">
        <v>34</v>
      </c>
      <c r="B35" s="3">
        <v>41882</v>
      </c>
      <c r="C35" s="10">
        <v>11.582586824482201</v>
      </c>
      <c r="D35" s="10">
        <f>+LN(VLOOKUP(D$2,Total!$C$5:$CV$15,Costos!$A35,FALSE)/$A$1)</f>
        <v>13.178834546242186</v>
      </c>
      <c r="E35" s="10">
        <f>+LN(VLOOKUP(E$2,Total!$C$5:$CV$15,Costos!$A35,FALSE)/$A$1)</f>
        <v>13.40255117345211</v>
      </c>
      <c r="F35" s="10">
        <v>12.546507829012</v>
      </c>
      <c r="G35" s="10">
        <f>+LN(VLOOKUP(G$2,Total!$C$5:$CV$15,Costos!$A35,FALSE)/$A$1)</f>
        <v>9.2373838542277689</v>
      </c>
      <c r="H35" s="10">
        <f>+LN(VLOOKUP(H$2,Total!$C$5:$CV$15,Costos!$A35,FALSE)/$A$1)</f>
        <v>12.921868660539259</v>
      </c>
      <c r="I35" s="10">
        <f>+LN(VLOOKUP(I$2,Total!$C$5:$CV$15,Costos!$A35,FALSE)/$A$1)</f>
        <v>14.639759997824365</v>
      </c>
      <c r="J35" s="10">
        <f>+LN(VLOOKUP(J$2,Total!$C$5:$CV$15,Costos!$A35,FALSE)/$A$1)</f>
        <v>14.90886183254853</v>
      </c>
      <c r="K35" s="10">
        <f>+LN(VLOOKUP(K$2,Total!$C$5:$CV$15,Costos!$A35,FALSE)/$A$1)</f>
        <v>15.606333017842816</v>
      </c>
      <c r="L35" s="10">
        <f>+LN(VLOOKUP(L$2,Total!$C$5:$CV$15,Costos!$A35,FALSE)/$A$1)</f>
        <v>14.605266589807757</v>
      </c>
      <c r="M35" s="10">
        <f>+IFERROR(LN(VLOOKUP(M$2,Total!$C$38:$CV$76,Costos!$A35,FALSE)/$A$1)," ")</f>
        <v>11.828794630538473</v>
      </c>
      <c r="N35" s="10">
        <v>10.4832860079123</v>
      </c>
      <c r="O35" s="10">
        <v>12.3620577098471</v>
      </c>
      <c r="P35" s="10">
        <v>12.798519535642599</v>
      </c>
      <c r="Q35" s="10" t="str">
        <f>+IFERROR(LN(VLOOKUP(Q$2,Total!$C$38:$CV$76,Costos!$A35,FALSE)/$A$1)," ")</f>
        <v xml:space="preserve"> </v>
      </c>
      <c r="R35" s="10">
        <f>+IFERROR(LN(VLOOKUP(R$2,Total!$C$38:$CV$76,Costos!$A35,FALSE)/$A$1)," ")</f>
        <v>9.7320886199035854</v>
      </c>
      <c r="S35" s="10">
        <f>+IFERROR(LN(VLOOKUP(S$2,Total!$C$38:$CV$76,Costos!$A35,FALSE)/$A$1)," ")</f>
        <v>9.4609050707245714</v>
      </c>
      <c r="T35" s="10">
        <v>8.9218028382303007</v>
      </c>
      <c r="U35" s="10">
        <v>11.2859987453489</v>
      </c>
      <c r="V35" s="10">
        <v>11.9973973440921</v>
      </c>
      <c r="W35" s="10">
        <f>+IFERROR(LN(VLOOKUP(W$2,Total!$C$38:$CV$76,Costos!$A35,FALSE)/$A$1)," ")</f>
        <v>13.367583318624805</v>
      </c>
      <c r="X35" s="10">
        <v>11.8888986378371</v>
      </c>
      <c r="Y35" s="10" t="str">
        <f>+IFERROR(LN(VLOOKUP(Y$2,Total!$C$38:$CV$76,Costos!$A35,FALSE)/$A$1)," ")</f>
        <v xml:space="preserve"> </v>
      </c>
      <c r="Z35" s="10" t="str">
        <f>+IFERROR(LN(VLOOKUP(Z$2,Total!$C$38:$CV$76,Costos!$A35,FALSE)/$A$1)," ")</f>
        <v xml:space="preserve"> </v>
      </c>
      <c r="AA35" s="10">
        <f>+IFERROR(LN(VLOOKUP(AA$2,Total!$C$38:$CV$76,Costos!$A35,FALSE)/$A$1)," ")</f>
        <v>11.836579145035223</v>
      </c>
      <c r="AB35" s="10">
        <f>+IFERROR(LN(VLOOKUP(AB$2,Total!$C$38:$CV$76,Costos!$A35,FALSE)/$A$1)," ")</f>
        <v>10.576204917083164</v>
      </c>
      <c r="AC35" s="10">
        <v>9.0808140834239897</v>
      </c>
      <c r="AD35" s="10">
        <v>9.2100088906364608</v>
      </c>
      <c r="AE35" s="10">
        <f>+IFERROR(LN(VLOOKUP(AE$2,Total!$C$38:$CV$76,Costos!$A35,FALSE)/$A$1)," ")</f>
        <v>12.169948344445265</v>
      </c>
      <c r="AF35" s="10">
        <v>13.201462035423599</v>
      </c>
      <c r="AG35">
        <v>11.111609163748099</v>
      </c>
      <c r="AH35" s="10">
        <f>+IFERROR(LN(VLOOKUP(AH$2,Total!$C$38:$CV$76,Costos!$A35,FALSE)/$A$1)," ")</f>
        <v>10.635317409947239</v>
      </c>
      <c r="AI35" s="10">
        <f>+IFERROR(LN(VLOOKUP(AI$2,Total!$C$38:$CV$76,Costos!$A35,FALSE)/$A$1)," ")</f>
        <v>10.989642343118954</v>
      </c>
      <c r="AJ35" s="10">
        <v>11.7747883970244</v>
      </c>
      <c r="AK35" s="10">
        <v>13.8290546020825</v>
      </c>
      <c r="AL35" s="10">
        <v>11.1822506046827</v>
      </c>
      <c r="AM35" s="10">
        <f>+IFERROR(LN(VLOOKUP(AM$2,Total!$C$38:$CV$76,Costos!$A35,FALSE)/$A$1)," ")</f>
        <v>12.415194020270201</v>
      </c>
      <c r="AN35" s="10">
        <v>10.102169537234801</v>
      </c>
      <c r="AO35" s="10">
        <v>7.8258968447177502</v>
      </c>
      <c r="AP35" s="10">
        <v>11.322660663583299</v>
      </c>
      <c r="AQ35" s="10">
        <v>10.5952584485151</v>
      </c>
      <c r="AR35" s="10">
        <f>+IFERROR(LN(VLOOKUP(AR$2,Total!$C$38:$CV$76,Costos!$A35,FALSE)/$A$1)," ")</f>
        <v>11.206634261721893</v>
      </c>
      <c r="AS35" s="10">
        <v>9.3926626292803999</v>
      </c>
      <c r="AT35" s="10">
        <v>10.189344688523899</v>
      </c>
      <c r="AU35" s="10">
        <f>+IFERROR(LN(VLOOKUP(AU$2,Total!$C$38:$CV$76,Costos!$A35,FALSE)/$A$1)," ")</f>
        <v>10.834602497194949</v>
      </c>
      <c r="AV35" s="10">
        <f>+IFERROR(LN(VLOOKUP(AV$2,Total!$C$38:$CV$76,Costos!$A35,FALSE)/$A$1)," ")</f>
        <v>12.552285159473852</v>
      </c>
      <c r="AW35" s="10">
        <v>12.524656137423101</v>
      </c>
      <c r="AX35" s="10">
        <f>+IFERROR(LN(VLOOKUP(AX$2,Total!$C$38:$CV$76,Costos!$A35,FALSE)/$A$1)," ")</f>
        <v>12.855691207068405</v>
      </c>
      <c r="AY35" s="5"/>
      <c r="AZ35" s="5"/>
      <c r="BA35" s="5"/>
      <c r="BB35" s="5"/>
    </row>
    <row r="36" spans="1:54" ht="16.5" x14ac:dyDescent="0.3">
      <c r="A36">
        <v>35</v>
      </c>
      <c r="B36" s="3">
        <v>41912</v>
      </c>
      <c r="C36" s="10">
        <v>11.631563679915301</v>
      </c>
      <c r="D36" s="10">
        <f>+LN(VLOOKUP(D$2,Total!$C$5:$CV$15,Costos!$A36,FALSE)/$A$1)</f>
        <v>13.200649053953089</v>
      </c>
      <c r="E36" s="10">
        <f>+LN(VLOOKUP(E$2,Total!$C$5:$CV$15,Costos!$A36,FALSE)/$A$1)</f>
        <v>13.411409682926861</v>
      </c>
      <c r="F36" s="10">
        <v>12.5587838268795</v>
      </c>
      <c r="G36" s="10">
        <f>+LN(VLOOKUP(G$2,Total!$C$5:$CV$15,Costos!$A36,FALSE)/$A$1)</f>
        <v>9.3655425801822147</v>
      </c>
      <c r="H36" s="10">
        <f>+LN(VLOOKUP(H$2,Total!$C$5:$CV$15,Costos!$A36,FALSE)/$A$1)</f>
        <v>12.976012141603992</v>
      </c>
      <c r="I36" s="10">
        <f>+LN(VLOOKUP(I$2,Total!$C$5:$CV$15,Costos!$A36,FALSE)/$A$1)</f>
        <v>14.647765953461805</v>
      </c>
      <c r="J36" s="10">
        <f>+LN(VLOOKUP(J$2,Total!$C$5:$CV$15,Costos!$A36,FALSE)/$A$1)</f>
        <v>14.920142609388877</v>
      </c>
      <c r="K36" s="10">
        <f>+LN(VLOOKUP(K$2,Total!$C$5:$CV$15,Costos!$A36,FALSE)/$A$1)</f>
        <v>15.599881473189305</v>
      </c>
      <c r="L36" s="10">
        <f>+LN(VLOOKUP(L$2,Total!$C$5:$CV$15,Costos!$A36,FALSE)/$A$1)</f>
        <v>14.628401835145194</v>
      </c>
      <c r="M36" s="10">
        <f>+IFERROR(LN(VLOOKUP(M$2,Total!$C$38:$CV$76,Costos!$A36,FALSE)/$A$1)," ")</f>
        <v>11.834149314311503</v>
      </c>
      <c r="N36" s="10">
        <v>10.4957459331986</v>
      </c>
      <c r="O36" s="10">
        <v>12.373930837761799</v>
      </c>
      <c r="P36" s="10">
        <v>12.7982152254983</v>
      </c>
      <c r="Q36" s="10">
        <f>+IFERROR(LN(VLOOKUP(Q$2,Total!$C$38:$CV$76,Costos!$A36,FALSE)/$A$1)," ")</f>
        <v>6.3519147333433006</v>
      </c>
      <c r="R36" s="10">
        <f>+IFERROR(LN(VLOOKUP(R$2,Total!$C$38:$CV$76,Costos!$A36,FALSE)/$A$1)," ")</f>
        <v>9.7531447777604683</v>
      </c>
      <c r="S36" s="10">
        <f>+IFERROR(LN(VLOOKUP(S$2,Total!$C$38:$CV$76,Costos!$A36,FALSE)/$A$1)," ")</f>
        <v>9.466131249767713</v>
      </c>
      <c r="T36" s="10">
        <v>10.3458761688085</v>
      </c>
      <c r="U36" s="10">
        <v>11.3678614019293</v>
      </c>
      <c r="V36" s="10">
        <v>11.944414093536899</v>
      </c>
      <c r="W36" s="10">
        <f>+IFERROR(LN(VLOOKUP(W$2,Total!$C$38:$CV$76,Costos!$A36,FALSE)/$A$1)," ")</f>
        <v>13.391208099932189</v>
      </c>
      <c r="X36" s="10">
        <v>11.887787485891799</v>
      </c>
      <c r="Y36" s="10" t="str">
        <f>+IFERROR(LN(VLOOKUP(Y$2,Total!$C$38:$CV$76,Costos!$A36,FALSE)/$A$1)," ")</f>
        <v xml:space="preserve"> </v>
      </c>
      <c r="Z36" s="10" t="str">
        <f>+IFERROR(LN(VLOOKUP(Z$2,Total!$C$38:$CV$76,Costos!$A36,FALSE)/$A$1)," ")</f>
        <v xml:space="preserve"> </v>
      </c>
      <c r="AA36" s="10">
        <f>+IFERROR(LN(VLOOKUP(AA$2,Total!$C$38:$CV$76,Costos!$A36,FALSE)/$A$1)," ")</f>
        <v>11.816120567537332</v>
      </c>
      <c r="AB36" s="10">
        <f>+IFERROR(LN(VLOOKUP(AB$2,Total!$C$38:$CV$76,Costos!$A36,FALSE)/$A$1)," ")</f>
        <v>10.600883687739866</v>
      </c>
      <c r="AC36" s="10">
        <v>9.0918281235482095</v>
      </c>
      <c r="AD36" s="10">
        <v>9.1841718208076699</v>
      </c>
      <c r="AE36" s="10">
        <f>+IFERROR(LN(VLOOKUP(AE$2,Total!$C$38:$CV$76,Costos!$A36,FALSE)/$A$1)," ")</f>
        <v>12.179138108214834</v>
      </c>
      <c r="AF36" s="10">
        <v>13.2026847452066</v>
      </c>
      <c r="AG36">
        <v>11.129530687378599</v>
      </c>
      <c r="AH36" s="10">
        <f>+IFERROR(LN(VLOOKUP(AH$2,Total!$C$38:$CV$76,Costos!$A36,FALSE)/$A$1)," ")</f>
        <v>10.633009296921578</v>
      </c>
      <c r="AI36" s="10">
        <f>+IFERROR(LN(VLOOKUP(AI$2,Total!$C$38:$CV$76,Costos!$A36,FALSE)/$A$1)," ")</f>
        <v>11.036691185634851</v>
      </c>
      <c r="AJ36" s="10">
        <v>11.776543653535199</v>
      </c>
      <c r="AK36" s="10">
        <v>13.822200200627099</v>
      </c>
      <c r="AL36" s="10">
        <v>11.1958363123768</v>
      </c>
      <c r="AM36" s="10">
        <f>+IFERROR(LN(VLOOKUP(AM$2,Total!$C$38:$CV$76,Costos!$A36,FALSE)/$A$1)," ")</f>
        <v>12.425562312371515</v>
      </c>
      <c r="AN36" s="10">
        <v>10.1145230865691</v>
      </c>
      <c r="AO36" s="10">
        <v>7.7738589046828501</v>
      </c>
      <c r="AP36" s="10">
        <v>11.333349036967601</v>
      </c>
      <c r="AQ36" s="10">
        <v>10.6016518808906</v>
      </c>
      <c r="AR36" s="10">
        <f>+IFERROR(LN(VLOOKUP(AR$2,Total!$C$38:$CV$76,Costos!$A36,FALSE)/$A$1)," ")</f>
        <v>11.178467661156153</v>
      </c>
      <c r="AS36" s="10">
        <v>9.3851913036875594</v>
      </c>
      <c r="AT36" s="10">
        <v>10.194770217857499</v>
      </c>
      <c r="AU36" s="10">
        <f>+IFERROR(LN(VLOOKUP(AU$2,Total!$C$38:$CV$76,Costos!$A36,FALSE)/$A$1)," ")</f>
        <v>10.823544039844593</v>
      </c>
      <c r="AV36" s="10">
        <f>+IFERROR(LN(VLOOKUP(AV$2,Total!$C$38:$CV$76,Costos!$A36,FALSE)/$A$1)," ")</f>
        <v>12.542033915094237</v>
      </c>
      <c r="AW36" s="10">
        <v>12.5327739300192</v>
      </c>
      <c r="AX36" s="10">
        <f>+IFERROR(LN(VLOOKUP(AX$2,Total!$C$38:$CV$76,Costos!$A36,FALSE)/$A$1)," ")</f>
        <v>12.8557259441097</v>
      </c>
      <c r="AY36" s="5"/>
      <c r="AZ36" s="5"/>
      <c r="BA36" s="5"/>
      <c r="BB36" s="5"/>
    </row>
    <row r="37" spans="1:54" ht="16.5" x14ac:dyDescent="0.3">
      <c r="A37">
        <v>36</v>
      </c>
      <c r="B37" s="3">
        <v>41943</v>
      </c>
      <c r="C37" s="10">
        <v>11.6725180914839</v>
      </c>
      <c r="D37" s="10">
        <f>+LN(VLOOKUP(D$2,Total!$C$5:$CV$15,Costos!$A37,FALSE)/$A$1)</f>
        <v>13.216821030583805</v>
      </c>
      <c r="E37" s="10">
        <f>+LN(VLOOKUP(E$2,Total!$C$5:$CV$15,Costos!$A37,FALSE)/$A$1)</f>
        <v>13.417801687912469</v>
      </c>
      <c r="F37" s="10">
        <v>12.568822973939501</v>
      </c>
      <c r="G37" s="10">
        <f>+LN(VLOOKUP(G$2,Total!$C$5:$CV$15,Costos!$A37,FALSE)/$A$1)</f>
        <v>9.4665358562756428</v>
      </c>
      <c r="H37" s="10">
        <f>+LN(VLOOKUP(H$2,Total!$C$5:$CV$15,Costos!$A37,FALSE)/$A$1)</f>
        <v>13.02678135495414</v>
      </c>
      <c r="I37" s="10">
        <f>+LN(VLOOKUP(I$2,Total!$C$5:$CV$15,Costos!$A37,FALSE)/$A$1)</f>
        <v>14.653979330471007</v>
      </c>
      <c r="J37" s="10">
        <f>+LN(VLOOKUP(J$2,Total!$C$5:$CV$15,Costos!$A37,FALSE)/$A$1)</f>
        <v>14.924067749147387</v>
      </c>
      <c r="K37" s="10">
        <f>+LN(VLOOKUP(K$2,Total!$C$5:$CV$15,Costos!$A37,FALSE)/$A$1)</f>
        <v>15.607805013385025</v>
      </c>
      <c r="L37" s="10">
        <f>+LN(VLOOKUP(L$2,Total!$C$5:$CV$15,Costos!$A37,FALSE)/$A$1)</f>
        <v>14.630986848370947</v>
      </c>
      <c r="M37" s="10">
        <f>+IFERROR(LN(VLOOKUP(M$2,Total!$C$38:$CV$76,Costos!$A37,FALSE)/$A$1)," ")</f>
        <v>11.835901157465759</v>
      </c>
      <c r="N37" s="10">
        <v>10.499010004829</v>
      </c>
      <c r="O37" s="10">
        <v>12.3815506327003</v>
      </c>
      <c r="P37" s="10">
        <v>12.8057028333824</v>
      </c>
      <c r="Q37" s="10">
        <f>+IFERROR(LN(VLOOKUP(Q$2,Total!$C$38:$CV$76,Costos!$A37,FALSE)/$A$1)," ")</f>
        <v>6.7375603287790558</v>
      </c>
      <c r="R37" s="10">
        <f>+IFERROR(LN(VLOOKUP(R$2,Total!$C$38:$CV$76,Costos!$A37,FALSE)/$A$1)," ")</f>
        <v>9.7587380648591804</v>
      </c>
      <c r="S37" s="10">
        <f>+IFERROR(LN(VLOOKUP(S$2,Total!$C$38:$CV$76,Costos!$A37,FALSE)/$A$1)," ")</f>
        <v>9.5095363584357546</v>
      </c>
      <c r="T37" s="10">
        <v>10.011919291595699</v>
      </c>
      <c r="U37" s="10">
        <v>11.4192181238153</v>
      </c>
      <c r="V37" s="10">
        <v>11.925667557036601</v>
      </c>
      <c r="W37" s="10">
        <f>+IFERROR(LN(VLOOKUP(W$2,Total!$C$38:$CV$76,Costos!$A37,FALSE)/$A$1)," ")</f>
        <v>13.422916846798039</v>
      </c>
      <c r="X37" s="10">
        <v>11.8707638454906</v>
      </c>
      <c r="Y37" s="10" t="str">
        <f>+IFERROR(LN(VLOOKUP(Y$2,Total!$C$38:$CV$76,Costos!$A37,FALSE)/$A$1)," ")</f>
        <v xml:space="preserve"> </v>
      </c>
      <c r="Z37" s="10" t="str">
        <f>+IFERROR(LN(VLOOKUP(Z$2,Total!$C$38:$CV$76,Costos!$A37,FALSE)/$A$1)," ")</f>
        <v xml:space="preserve"> </v>
      </c>
      <c r="AA37" s="10">
        <f>+IFERROR(LN(VLOOKUP(AA$2,Total!$C$38:$CV$76,Costos!$A37,FALSE)/$A$1)," ")</f>
        <v>11.810353194410119</v>
      </c>
      <c r="AB37" s="10">
        <f>+IFERROR(LN(VLOOKUP(AB$2,Total!$C$38:$CV$76,Costos!$A37,FALSE)/$A$1)," ")</f>
        <v>10.619123521487875</v>
      </c>
      <c r="AC37" s="10">
        <v>9.1108730433447001</v>
      </c>
      <c r="AD37" s="10">
        <v>9.1478345487268804</v>
      </c>
      <c r="AE37" s="10">
        <f>+IFERROR(LN(VLOOKUP(AE$2,Total!$C$38:$CV$76,Costos!$A37,FALSE)/$A$1)," ")</f>
        <v>12.194896160809002</v>
      </c>
      <c r="AF37" s="10">
        <v>13.2072343974068</v>
      </c>
      <c r="AG37">
        <v>11.1377924147502</v>
      </c>
      <c r="AH37" s="10">
        <f>+IFERROR(LN(VLOOKUP(AH$2,Total!$C$38:$CV$76,Costos!$A37,FALSE)/$A$1)," ")</f>
        <v>10.625797536309284</v>
      </c>
      <c r="AI37" s="10">
        <f>+IFERROR(LN(VLOOKUP(AI$2,Total!$C$38:$CV$76,Costos!$A37,FALSE)/$A$1)," ")</f>
        <v>11.078896151180341</v>
      </c>
      <c r="AJ37" s="10">
        <v>11.7664483045842</v>
      </c>
      <c r="AK37" s="10">
        <v>13.8256643251272</v>
      </c>
      <c r="AL37" s="10">
        <v>11.2125694992075</v>
      </c>
      <c r="AM37" s="10">
        <f>+IFERROR(LN(VLOOKUP(AM$2,Total!$C$38:$CV$76,Costos!$A37,FALSE)/$A$1)," ")</f>
        <v>12.44972685777852</v>
      </c>
      <c r="AN37" s="10">
        <v>10.1205251510635</v>
      </c>
      <c r="AO37" s="10">
        <v>7.7216891667208198</v>
      </c>
      <c r="AP37" s="10">
        <v>11.3178869912562</v>
      </c>
      <c r="AQ37" s="10">
        <v>10.605776792413501</v>
      </c>
      <c r="AR37" s="10">
        <f>+IFERROR(LN(VLOOKUP(AR$2,Total!$C$38:$CV$76,Costos!$A37,FALSE)/$A$1)," ")</f>
        <v>11.169644585999672</v>
      </c>
      <c r="AS37" s="10">
        <v>9.3619562206805007</v>
      </c>
      <c r="AT37" s="10">
        <v>10.1989504108591</v>
      </c>
      <c r="AU37" s="10">
        <f>+IFERROR(LN(VLOOKUP(AU$2,Total!$C$38:$CV$76,Costos!$A37,FALSE)/$A$1)," ")</f>
        <v>10.812961976275446</v>
      </c>
      <c r="AV37" s="10">
        <f>+IFERROR(LN(VLOOKUP(AV$2,Total!$C$38:$CV$76,Costos!$A37,FALSE)/$A$1)," ")</f>
        <v>12.548025337625905</v>
      </c>
      <c r="AW37" s="10">
        <v>12.5412852314453</v>
      </c>
      <c r="AX37" s="10">
        <f>+IFERROR(LN(VLOOKUP(AX$2,Total!$C$38:$CV$76,Costos!$A37,FALSE)/$A$1)," ")</f>
        <v>12.852469009065491</v>
      </c>
      <c r="AY37" s="5"/>
      <c r="AZ37" s="5"/>
      <c r="BA37" s="5"/>
      <c r="BB37" s="5"/>
    </row>
    <row r="38" spans="1:54" ht="16.5" x14ac:dyDescent="0.3">
      <c r="A38">
        <v>37</v>
      </c>
      <c r="B38" s="3">
        <v>41973</v>
      </c>
      <c r="C38" s="10">
        <v>11.695992744603799</v>
      </c>
      <c r="D38" s="10">
        <f>+LN(VLOOKUP(D$2,Total!$C$5:$CV$15,Costos!$A38,FALSE)/$A$1)</f>
        <v>13.248918192180787</v>
      </c>
      <c r="E38" s="10">
        <f>+LN(VLOOKUP(E$2,Total!$C$5:$CV$15,Costos!$A38,FALSE)/$A$1)</f>
        <v>13.422618923482817</v>
      </c>
      <c r="F38" s="10">
        <v>12.5752749361284</v>
      </c>
      <c r="G38" s="10">
        <f>+LN(VLOOKUP(G$2,Total!$C$5:$CV$15,Costos!$A38,FALSE)/$A$1)</f>
        <v>9.5808565138546111</v>
      </c>
      <c r="H38" s="10">
        <f>+LN(VLOOKUP(H$2,Total!$C$5:$CV$15,Costos!$A38,FALSE)/$A$1)</f>
        <v>12.990650917244414</v>
      </c>
      <c r="I38" s="10">
        <f>+LN(VLOOKUP(I$2,Total!$C$5:$CV$15,Costos!$A38,FALSE)/$A$1)</f>
        <v>14.662012784272898</v>
      </c>
      <c r="J38" s="10">
        <f>+LN(VLOOKUP(J$2,Total!$C$5:$CV$15,Costos!$A38,FALSE)/$A$1)</f>
        <v>14.921665820759866</v>
      </c>
      <c r="K38" s="10">
        <f>+LN(VLOOKUP(K$2,Total!$C$5:$CV$15,Costos!$A38,FALSE)/$A$1)</f>
        <v>15.570221781366905</v>
      </c>
      <c r="L38" s="10">
        <f>+LN(VLOOKUP(L$2,Total!$C$5:$CV$15,Costos!$A38,FALSE)/$A$1)</f>
        <v>14.6103540081403</v>
      </c>
      <c r="M38" s="10">
        <f>+IFERROR(LN(VLOOKUP(M$2,Total!$C$38:$CV$76,Costos!$A38,FALSE)/$A$1)," ")</f>
        <v>11.830111878544651</v>
      </c>
      <c r="N38" s="10">
        <v>10.497767692652999</v>
      </c>
      <c r="O38" s="10">
        <v>12.3894797285229</v>
      </c>
      <c r="P38" s="10">
        <v>12.8110622124809</v>
      </c>
      <c r="Q38" s="10">
        <f>+IFERROR(LN(VLOOKUP(Q$2,Total!$C$38:$CV$76,Costos!$A38,FALSE)/$A$1)," ")</f>
        <v>7.0548962078103008</v>
      </c>
      <c r="R38" s="10">
        <f>+IFERROR(LN(VLOOKUP(R$2,Total!$C$38:$CV$76,Costos!$A38,FALSE)/$A$1)," ")</f>
        <v>9.7577844580912529</v>
      </c>
      <c r="S38" s="10">
        <f>+IFERROR(LN(VLOOKUP(S$2,Total!$C$38:$CV$76,Costos!$A38,FALSE)/$A$1)," ")</f>
        <v>9.4862091539676481</v>
      </c>
      <c r="T38" s="10">
        <v>10.0939481124463</v>
      </c>
      <c r="U38" s="10">
        <v>11.4921795830191</v>
      </c>
      <c r="V38" s="10">
        <v>11.861590897038599</v>
      </c>
      <c r="W38" s="10">
        <f>+IFERROR(LN(VLOOKUP(W$2,Total!$C$38:$CV$76,Costos!$A38,FALSE)/$A$1)," ")</f>
        <v>13.482730433648385</v>
      </c>
      <c r="X38" s="10">
        <v>11.8730514495919</v>
      </c>
      <c r="Y38" s="10" t="str">
        <f>+IFERROR(LN(VLOOKUP(Y$2,Total!$C$38:$CV$76,Costos!$A38,FALSE)/$A$1)," ")</f>
        <v xml:space="preserve"> </v>
      </c>
      <c r="Z38" s="10" t="str">
        <f>+IFERROR(LN(VLOOKUP(Z$2,Total!$C$38:$CV$76,Costos!$A38,FALSE)/$A$1)," ")</f>
        <v xml:space="preserve"> </v>
      </c>
      <c r="AA38" s="10">
        <f>+IFERROR(LN(VLOOKUP(AA$2,Total!$C$38:$CV$76,Costos!$A38,FALSE)/$A$1)," ")</f>
        <v>11.799118015284501</v>
      </c>
      <c r="AB38" s="10">
        <f>+IFERROR(LN(VLOOKUP(AB$2,Total!$C$38:$CV$76,Costos!$A38,FALSE)/$A$1)," ")</f>
        <v>10.625743522446518</v>
      </c>
      <c r="AC38" s="10">
        <v>9.0961151655649601</v>
      </c>
      <c r="AD38" s="10">
        <v>9.1231362744731204</v>
      </c>
      <c r="AE38" s="10">
        <f>+IFERROR(LN(VLOOKUP(AE$2,Total!$C$38:$CV$76,Costos!$A38,FALSE)/$A$1)," ")</f>
        <v>12.198926464795525</v>
      </c>
      <c r="AF38" s="10">
        <v>13.2193974837404</v>
      </c>
      <c r="AG38">
        <v>11.125725379042199</v>
      </c>
      <c r="AH38" s="10">
        <f>+IFERROR(LN(VLOOKUP(AH$2,Total!$C$38:$CV$76,Costos!$A38,FALSE)/$A$1)," ")</f>
        <v>10.625223597138444</v>
      </c>
      <c r="AI38" s="10">
        <f>+IFERROR(LN(VLOOKUP(AI$2,Total!$C$38:$CV$76,Costos!$A38,FALSE)/$A$1)," ")</f>
        <v>11.118335613354457</v>
      </c>
      <c r="AJ38" s="10">
        <v>11.7754087554679</v>
      </c>
      <c r="AK38" s="10">
        <v>13.8275105414947</v>
      </c>
      <c r="AL38" s="10">
        <v>11.2247032380624</v>
      </c>
      <c r="AM38" s="10">
        <f>+IFERROR(LN(VLOOKUP(AM$2,Total!$C$38:$CV$76,Costos!$A38,FALSE)/$A$1)," ")</f>
        <v>12.472996707838886</v>
      </c>
      <c r="AN38" s="10">
        <v>10.151658064178299</v>
      </c>
      <c r="AO38" s="10">
        <v>7.6349404511523202</v>
      </c>
      <c r="AP38" s="10">
        <v>11.3872950609412</v>
      </c>
      <c r="AQ38" s="10">
        <v>10.6043110002188</v>
      </c>
      <c r="AR38" s="10">
        <f>+IFERROR(LN(VLOOKUP(AR$2,Total!$C$38:$CV$76,Costos!$A38,FALSE)/$A$1)," ")</f>
        <v>11.142732584901557</v>
      </c>
      <c r="AS38" s="10">
        <v>9.3597658157529207</v>
      </c>
      <c r="AT38" s="10">
        <v>10.202757450311699</v>
      </c>
      <c r="AU38" s="10">
        <f>+IFERROR(LN(VLOOKUP(AU$2,Total!$C$38:$CV$76,Costos!$A38,FALSE)/$A$1)," ")</f>
        <v>10.807903320288142</v>
      </c>
      <c r="AV38" s="10">
        <f>+IFERROR(LN(VLOOKUP(AV$2,Total!$C$38:$CV$76,Costos!$A38,FALSE)/$A$1)," ")</f>
        <v>12.523857197598343</v>
      </c>
      <c r="AW38" s="10">
        <v>12.5589068903466</v>
      </c>
      <c r="AX38" s="10">
        <f>+IFERROR(LN(VLOOKUP(AX$2,Total!$C$38:$CV$76,Costos!$A38,FALSE)/$A$1)," ")</f>
        <v>12.853999940136903</v>
      </c>
      <c r="AY38" s="5"/>
      <c r="AZ38" s="5"/>
      <c r="BA38" s="5"/>
      <c r="BB38" s="5"/>
    </row>
    <row r="39" spans="1:54" ht="16.5" x14ac:dyDescent="0.3">
      <c r="A39">
        <v>38</v>
      </c>
      <c r="B39" s="3">
        <v>42004</v>
      </c>
      <c r="C39" s="10">
        <v>11.750027451952599</v>
      </c>
      <c r="D39" s="10">
        <f>+LN(VLOOKUP(D$2,Total!$C$5:$CV$15,Costos!$A39,FALSE)/$A$1)</f>
        <v>13.283755508156775</v>
      </c>
      <c r="E39" s="10">
        <f>+LN(VLOOKUP(E$2,Total!$C$5:$CV$15,Costos!$A39,FALSE)/$A$1)</f>
        <v>13.415844597448201</v>
      </c>
      <c r="F39" s="10">
        <v>12.615474736072899</v>
      </c>
      <c r="G39" s="10">
        <f>+LN(VLOOKUP(G$2,Total!$C$5:$CV$15,Costos!$A39,FALSE)/$A$1)</f>
        <v>9.7096228103855644</v>
      </c>
      <c r="H39" s="10">
        <f>+LN(VLOOKUP(H$2,Total!$C$5:$CV$15,Costos!$A39,FALSE)/$A$1)</f>
        <v>13.082626652286971</v>
      </c>
      <c r="I39" s="10">
        <f>+LN(VLOOKUP(I$2,Total!$C$5:$CV$15,Costos!$A39,FALSE)/$A$1)</f>
        <v>14.668057280453057</v>
      </c>
      <c r="J39" s="10">
        <f>+LN(VLOOKUP(J$2,Total!$C$5:$CV$15,Costos!$A39,FALSE)/$A$1)</f>
        <v>14.929326171300213</v>
      </c>
      <c r="K39" s="10">
        <f>+LN(VLOOKUP(K$2,Total!$C$5:$CV$15,Costos!$A39,FALSE)/$A$1)</f>
        <v>15.630912517180656</v>
      </c>
      <c r="L39" s="10">
        <f>+LN(VLOOKUP(L$2,Total!$C$5:$CV$15,Costos!$A39,FALSE)/$A$1)</f>
        <v>14.596917307667811</v>
      </c>
      <c r="M39" s="10">
        <f>+IFERROR(LN(VLOOKUP(M$2,Total!$C$38:$CV$76,Costos!$A39,FALSE)/$A$1)," ")</f>
        <v>11.817876359991576</v>
      </c>
      <c r="N39" s="10">
        <v>10.4818208278109</v>
      </c>
      <c r="O39" s="10">
        <v>12.386076459279099</v>
      </c>
      <c r="P39" s="10">
        <v>12.812658245362501</v>
      </c>
      <c r="Q39" s="10">
        <f>+IFERROR(LN(VLOOKUP(Q$2,Total!$C$38:$CV$76,Costos!$A39,FALSE)/$A$1)," ")</f>
        <v>7.3283029971856619</v>
      </c>
      <c r="R39" s="10">
        <f>+IFERROR(LN(VLOOKUP(R$2,Total!$C$38:$CV$76,Costos!$A39,FALSE)/$A$1)," ")</f>
        <v>9.7477408829611747</v>
      </c>
      <c r="S39" s="10">
        <f>+IFERROR(LN(VLOOKUP(S$2,Total!$C$38:$CV$76,Costos!$A39,FALSE)/$A$1)," ")</f>
        <v>9.4873510763799427</v>
      </c>
      <c r="T39" s="10">
        <v>9.88870799978889</v>
      </c>
      <c r="U39" s="10">
        <v>11.3832464006297</v>
      </c>
      <c r="V39" s="10">
        <v>11.810512736542901</v>
      </c>
      <c r="W39" s="10">
        <f>+IFERROR(LN(VLOOKUP(W$2,Total!$C$38:$CV$76,Costos!$A39,FALSE)/$A$1)," ")</f>
        <v>13.520571343979704</v>
      </c>
      <c r="X39" s="10">
        <v>11.847760880736701</v>
      </c>
      <c r="Y39" s="10" t="str">
        <f>+IFERROR(LN(VLOOKUP(Y$2,Total!$C$38:$CV$76,Costos!$A39,FALSE)/$A$1)," ")</f>
        <v xml:space="preserve"> </v>
      </c>
      <c r="Z39" s="10" t="str">
        <f>+IFERROR(LN(VLOOKUP(Z$2,Total!$C$38:$CV$76,Costos!$A39,FALSE)/$A$1)," ")</f>
        <v xml:space="preserve"> </v>
      </c>
      <c r="AA39" s="10">
        <f>+IFERROR(LN(VLOOKUP(AA$2,Total!$C$38:$CV$76,Costos!$A39,FALSE)/$A$1)," ")</f>
        <v>11.798323310460869</v>
      </c>
      <c r="AB39" s="10">
        <f>+IFERROR(LN(VLOOKUP(AB$2,Total!$C$38:$CV$76,Costos!$A39,FALSE)/$A$1)," ")</f>
        <v>10.629279520482578</v>
      </c>
      <c r="AC39" s="10">
        <v>9.0912015224908007</v>
      </c>
      <c r="AD39" s="10">
        <v>9.1343348207846997</v>
      </c>
      <c r="AE39" s="10">
        <f>+IFERROR(LN(VLOOKUP(AE$2,Total!$C$38:$CV$76,Costos!$A39,FALSE)/$A$1)," ")</f>
        <v>12.198332730920033</v>
      </c>
      <c r="AF39" s="10">
        <v>13.2206204534092</v>
      </c>
      <c r="AG39">
        <v>11.122279379712401</v>
      </c>
      <c r="AH39" s="10">
        <f>+IFERROR(LN(VLOOKUP(AH$2,Total!$C$38:$CV$76,Costos!$A39,FALSE)/$A$1)," ")</f>
        <v>10.584104966143641</v>
      </c>
      <c r="AI39" s="10">
        <f>+IFERROR(LN(VLOOKUP(AI$2,Total!$C$38:$CV$76,Costos!$A39,FALSE)/$A$1)," ")</f>
        <v>11.139107765765795</v>
      </c>
      <c r="AJ39" s="10">
        <v>11.795758097494099</v>
      </c>
      <c r="AK39" s="10">
        <v>13.7911612109893</v>
      </c>
      <c r="AL39" s="10">
        <v>11.2418150953769</v>
      </c>
      <c r="AM39" s="10">
        <f>+IFERROR(LN(VLOOKUP(AM$2,Total!$C$38:$CV$76,Costos!$A39,FALSE)/$A$1)," ")</f>
        <v>12.492458071924679</v>
      </c>
      <c r="AN39" s="10">
        <v>10.273742244164</v>
      </c>
      <c r="AO39" s="10">
        <v>7.5874871354701696</v>
      </c>
      <c r="AP39" s="10">
        <v>11.3594532923966</v>
      </c>
      <c r="AQ39" s="10">
        <v>10.5985716886356</v>
      </c>
      <c r="AR39" s="10">
        <f>+IFERROR(LN(VLOOKUP(AR$2,Total!$C$38:$CV$76,Costos!$A39,FALSE)/$A$1)," ")</f>
        <v>11.132885952657039</v>
      </c>
      <c r="AS39" s="10">
        <v>9.4950721826813407</v>
      </c>
      <c r="AT39" s="10">
        <v>10.206757896537599</v>
      </c>
      <c r="AU39" s="10">
        <f>+IFERROR(LN(VLOOKUP(AU$2,Total!$C$38:$CV$76,Costos!$A39,FALSE)/$A$1)," ")</f>
        <v>10.755407718020857</v>
      </c>
      <c r="AV39" s="10">
        <f>+IFERROR(LN(VLOOKUP(AV$2,Total!$C$38:$CV$76,Costos!$A39,FALSE)/$A$1)," ")</f>
        <v>12.521021543125254</v>
      </c>
      <c r="AW39" s="10">
        <v>12.560108866841</v>
      </c>
      <c r="AX39" s="10">
        <f>+IFERROR(LN(VLOOKUP(AX$2,Total!$C$38:$CV$76,Costos!$A39,FALSE)/$A$1)," ")</f>
        <v>12.837714161749364</v>
      </c>
      <c r="AY39" s="5"/>
      <c r="AZ39" s="5"/>
      <c r="BA39" s="5"/>
      <c r="BB39" s="5"/>
    </row>
    <row r="40" spans="1:54" ht="16.5" x14ac:dyDescent="0.3">
      <c r="A40">
        <v>39</v>
      </c>
      <c r="B40" s="3">
        <v>42035</v>
      </c>
      <c r="C40" s="10">
        <v>11.7752107809635</v>
      </c>
      <c r="D40" s="10">
        <f>+LN(VLOOKUP(D$2,Total!$C$5:$CV$15,Costos!$A40,FALSE)/$A$1)</f>
        <v>13.304106515613169</v>
      </c>
      <c r="E40" s="10">
        <f>+LN(VLOOKUP(E$2,Total!$C$5:$CV$15,Costos!$A40,FALSE)/$A$1)</f>
        <v>13.417207871257098</v>
      </c>
      <c r="F40" s="10">
        <v>12.621418111533201</v>
      </c>
      <c r="G40" s="10">
        <f>+LN(VLOOKUP(G$2,Total!$C$5:$CV$15,Costos!$A40,FALSE)/$A$1)</f>
        <v>9.7941694013153473</v>
      </c>
      <c r="H40" s="10">
        <f>+LN(VLOOKUP(H$2,Total!$C$5:$CV$15,Costos!$A40,FALSE)/$A$1)</f>
        <v>13.020082430093401</v>
      </c>
      <c r="I40" s="10">
        <f>+LN(VLOOKUP(I$2,Total!$C$5:$CV$15,Costos!$A40,FALSE)/$A$1)</f>
        <v>14.686103702479336</v>
      </c>
      <c r="J40" s="10">
        <f>+LN(VLOOKUP(J$2,Total!$C$5:$CV$15,Costos!$A40,FALSE)/$A$1)</f>
        <v>14.95125617944031</v>
      </c>
      <c r="K40" s="10">
        <f>+LN(VLOOKUP(K$2,Total!$C$5:$CV$15,Costos!$A40,FALSE)/$A$1)</f>
        <v>15.665293535138963</v>
      </c>
      <c r="L40" s="10">
        <f>+LN(VLOOKUP(L$2,Total!$C$5:$CV$15,Costos!$A40,FALSE)/$A$1)</f>
        <v>14.609121016378577</v>
      </c>
      <c r="M40" s="10">
        <f>+IFERROR(LN(VLOOKUP(M$2,Total!$C$38:$CV$76,Costos!$A40,FALSE)/$A$1)," ")</f>
        <v>11.822390102684997</v>
      </c>
      <c r="N40" s="10">
        <v>10.4701959140478</v>
      </c>
      <c r="O40" s="10">
        <v>12.3937709530283</v>
      </c>
      <c r="P40" s="10">
        <v>12.811348535465401</v>
      </c>
      <c r="Q40" s="10">
        <f>+IFERROR(LN(VLOOKUP(Q$2,Total!$C$38:$CV$76,Costos!$A40,FALSE)/$A$1)," ")</f>
        <v>7.4903469286853728</v>
      </c>
      <c r="R40" s="10">
        <f>+IFERROR(LN(VLOOKUP(R$2,Total!$C$38:$CV$76,Costos!$A40,FALSE)/$A$1)," ")</f>
        <v>9.7435667074452379</v>
      </c>
      <c r="S40" s="10">
        <f>+IFERROR(LN(VLOOKUP(S$2,Total!$C$38:$CV$76,Costos!$A40,FALSE)/$A$1)," ")</f>
        <v>9.4754931326641181</v>
      </c>
      <c r="T40" s="10">
        <v>9.8124435034289395</v>
      </c>
      <c r="U40" s="10">
        <v>11.4061317910031</v>
      </c>
      <c r="V40" s="10">
        <v>11.781100966879301</v>
      </c>
      <c r="W40" s="10">
        <f>+IFERROR(LN(VLOOKUP(W$2,Total!$C$38:$CV$76,Costos!$A40,FALSE)/$A$1)," ")</f>
        <v>13.544551735670927</v>
      </c>
      <c r="X40" s="10">
        <v>11.838720258368101</v>
      </c>
      <c r="Y40" s="10" t="str">
        <f>+IFERROR(LN(VLOOKUP(Y$2,Total!$C$38:$CV$76,Costos!$A40,FALSE)/$A$1)," ")</f>
        <v xml:space="preserve"> </v>
      </c>
      <c r="Z40" s="10" t="str">
        <f>+IFERROR(LN(VLOOKUP(Z$2,Total!$C$38:$CV$76,Costos!$A40,FALSE)/$A$1)," ")</f>
        <v xml:space="preserve"> </v>
      </c>
      <c r="AA40" s="10">
        <f>+IFERROR(LN(VLOOKUP(AA$2,Total!$C$38:$CV$76,Costos!$A40,FALSE)/$A$1)," ")</f>
        <v>11.800115399892199</v>
      </c>
      <c r="AB40" s="10">
        <f>+IFERROR(LN(VLOOKUP(AB$2,Total!$C$38:$CV$76,Costos!$A40,FALSE)/$A$1)," ")</f>
        <v>10.646951281747777</v>
      </c>
      <c r="AC40" s="10">
        <v>9.1010220887380502</v>
      </c>
      <c r="AD40" s="10">
        <v>9.1215758748840301</v>
      </c>
      <c r="AE40" s="10">
        <f>+IFERROR(LN(VLOOKUP(AE$2,Total!$C$38:$CV$76,Costos!$A40,FALSE)/$A$1)," ")</f>
        <v>12.208611745884859</v>
      </c>
      <c r="AF40" s="10">
        <v>13.2278167828193</v>
      </c>
      <c r="AG40">
        <v>11.1508392244532</v>
      </c>
      <c r="AH40" s="10">
        <f>+IFERROR(LN(VLOOKUP(AH$2,Total!$C$38:$CV$76,Costos!$A40,FALSE)/$A$1)," ")</f>
        <v>10.571252333538613</v>
      </c>
      <c r="AI40" s="10">
        <f>+IFERROR(LN(VLOOKUP(AI$2,Total!$C$38:$CV$76,Costos!$A40,FALSE)/$A$1)," ")</f>
        <v>11.157440030998204</v>
      </c>
      <c r="AJ40" s="10">
        <v>11.7962433103256</v>
      </c>
      <c r="AK40" s="10">
        <v>13.788086417983999</v>
      </c>
      <c r="AL40" s="10">
        <v>11.256530302836801</v>
      </c>
      <c r="AM40" s="10">
        <f>+IFERROR(LN(VLOOKUP(AM$2,Total!$C$38:$CV$76,Costos!$A40,FALSE)/$A$1)," ")</f>
        <v>12.502692496240584</v>
      </c>
      <c r="AN40" s="10">
        <v>10.309461694273001</v>
      </c>
      <c r="AO40" s="10">
        <v>7.5455827267323397</v>
      </c>
      <c r="AP40" s="10">
        <v>11.3994851384562</v>
      </c>
      <c r="AQ40" s="10">
        <v>10.593337039686499</v>
      </c>
      <c r="AR40" s="10">
        <f>+IFERROR(LN(VLOOKUP(AR$2,Total!$C$38:$CV$76,Costos!$A40,FALSE)/$A$1)," ")</f>
        <v>11.139149467849792</v>
      </c>
      <c r="AS40" s="10">
        <v>9.5071890788280307</v>
      </c>
      <c r="AT40" s="10">
        <v>10.2075980564004</v>
      </c>
      <c r="AU40" s="10">
        <f>+IFERROR(LN(VLOOKUP(AU$2,Total!$C$38:$CV$76,Costos!$A40,FALSE)/$A$1)," ")</f>
        <v>10.744607081781155</v>
      </c>
      <c r="AV40" s="10">
        <f>+IFERROR(LN(VLOOKUP(AV$2,Total!$C$38:$CV$76,Costos!$A40,FALSE)/$A$1)," ")</f>
        <v>12.517327314454226</v>
      </c>
      <c r="AW40" s="10">
        <v>12.5730687296484</v>
      </c>
      <c r="AX40" s="10">
        <f>+IFERROR(LN(VLOOKUP(AX$2,Total!$C$38:$CV$76,Costos!$A40,FALSE)/$A$1)," ")</f>
        <v>12.840951530868455</v>
      </c>
      <c r="AY40" s="5"/>
      <c r="AZ40" s="5"/>
      <c r="BA40" s="5"/>
      <c r="BB40" s="5"/>
    </row>
    <row r="41" spans="1:54" ht="16.5" x14ac:dyDescent="0.3">
      <c r="A41">
        <v>40</v>
      </c>
      <c r="B41" s="3">
        <v>42063</v>
      </c>
      <c r="C41" s="10">
        <v>11.813224557779501</v>
      </c>
      <c r="D41" s="10">
        <f>+LN(VLOOKUP(D$2,Total!$C$5:$CV$15,Costos!$A41,FALSE)/$A$1)</f>
        <v>13.323451916330466</v>
      </c>
      <c r="E41" s="10">
        <f>+LN(VLOOKUP(E$2,Total!$C$5:$CV$15,Costos!$A41,FALSE)/$A$1)</f>
        <v>13.423227814477388</v>
      </c>
      <c r="F41" s="10">
        <v>12.647674750005301</v>
      </c>
      <c r="G41" s="10">
        <f>+LN(VLOOKUP(G$2,Total!$C$5:$CV$15,Costos!$A41,FALSE)/$A$1)</f>
        <v>9.7385389584983901</v>
      </c>
      <c r="H41" s="10">
        <f>+LN(VLOOKUP(H$2,Total!$C$5:$CV$15,Costos!$A41,FALSE)/$A$1)</f>
        <v>13.059976441173664</v>
      </c>
      <c r="I41" s="10">
        <f>+LN(VLOOKUP(I$2,Total!$C$5:$CV$15,Costos!$A41,FALSE)/$A$1)</f>
        <v>14.689514740159803</v>
      </c>
      <c r="J41" s="10">
        <f>+LN(VLOOKUP(J$2,Total!$C$5:$CV$15,Costos!$A41,FALSE)/$A$1)</f>
        <v>15.025472430980058</v>
      </c>
      <c r="K41" s="10">
        <f>+LN(VLOOKUP(K$2,Total!$C$5:$CV$15,Costos!$A41,FALSE)/$A$1)</f>
        <v>15.637762218165159</v>
      </c>
      <c r="L41" s="10">
        <f>+LN(VLOOKUP(L$2,Total!$C$5:$CV$15,Costos!$A41,FALSE)/$A$1)</f>
        <v>14.620909855173014</v>
      </c>
      <c r="M41" s="10">
        <f>+IFERROR(LN(VLOOKUP(M$2,Total!$C$38:$CV$76,Costos!$A41,FALSE)/$A$1)," ")</f>
        <v>11.824428252117418</v>
      </c>
      <c r="N41" s="10">
        <v>10.4562139442044</v>
      </c>
      <c r="O41" s="10">
        <v>12.4099085744524</v>
      </c>
      <c r="P41" s="10">
        <v>12.8054256117607</v>
      </c>
      <c r="Q41" s="10">
        <f>+IFERROR(LN(VLOOKUP(Q$2,Total!$C$38:$CV$76,Costos!$A41,FALSE)/$A$1)," ")</f>
        <v>7.6509956743721315</v>
      </c>
      <c r="R41" s="10">
        <f>+IFERROR(LN(VLOOKUP(R$2,Total!$C$38:$CV$76,Costos!$A41,FALSE)/$A$1)," ")</f>
        <v>9.7289516201595543</v>
      </c>
      <c r="S41" s="10">
        <f>+IFERROR(LN(VLOOKUP(S$2,Total!$C$38:$CV$76,Costos!$A41,FALSE)/$A$1)," ")</f>
        <v>9.4549978149499001</v>
      </c>
      <c r="T41" s="10">
        <v>9.67580743689612</v>
      </c>
      <c r="U41" s="10">
        <v>11.3967982786286</v>
      </c>
      <c r="V41" s="10">
        <v>11.7218530675124</v>
      </c>
      <c r="W41" s="10">
        <f>+IFERROR(LN(VLOOKUP(W$2,Total!$C$38:$CV$76,Costos!$A41,FALSE)/$A$1)," ")</f>
        <v>13.556560799614232</v>
      </c>
      <c r="X41" s="10">
        <v>11.8178971534534</v>
      </c>
      <c r="Y41" s="10" t="str">
        <f>+IFERROR(LN(VLOOKUP(Y$2,Total!$C$38:$CV$76,Costos!$A41,FALSE)/$A$1)," ")</f>
        <v xml:space="preserve"> </v>
      </c>
      <c r="Z41" s="10" t="str">
        <f>+IFERROR(LN(VLOOKUP(Z$2,Total!$C$38:$CV$76,Costos!$A41,FALSE)/$A$1)," ")</f>
        <v xml:space="preserve"> </v>
      </c>
      <c r="AA41" s="10">
        <f>+IFERROR(LN(VLOOKUP(AA$2,Total!$C$38:$CV$76,Costos!$A41,FALSE)/$A$1)," ")</f>
        <v>11.799468018041342</v>
      </c>
      <c r="AB41" s="10">
        <f>+IFERROR(LN(VLOOKUP(AB$2,Total!$C$38:$CV$76,Costos!$A41,FALSE)/$A$1)," ")</f>
        <v>10.656640547726122</v>
      </c>
      <c r="AC41" s="10">
        <v>9.0788056378710902</v>
      </c>
      <c r="AD41" s="10">
        <v>9.0492395234272198</v>
      </c>
      <c r="AE41" s="10">
        <f>+IFERROR(LN(VLOOKUP(AE$2,Total!$C$38:$CV$76,Costos!$A41,FALSE)/$A$1)," ")</f>
        <v>12.214052040066749</v>
      </c>
      <c r="AF41" s="10">
        <v>13.235546575919001</v>
      </c>
      <c r="AG41">
        <v>11.1546885999495</v>
      </c>
      <c r="AH41" s="10">
        <f>+IFERROR(LN(VLOOKUP(AH$2,Total!$C$38:$CV$76,Costos!$A41,FALSE)/$A$1)," ")</f>
        <v>10.570064531450544</v>
      </c>
      <c r="AI41" s="10">
        <f>+IFERROR(LN(VLOOKUP(AI$2,Total!$C$38:$CV$76,Costos!$A41,FALSE)/$A$1)," ")</f>
        <v>11.181313798993624</v>
      </c>
      <c r="AJ41" s="10">
        <v>11.774222312359999</v>
      </c>
      <c r="AK41" s="10">
        <v>13.861255990514399</v>
      </c>
      <c r="AL41" s="10">
        <v>11.2666329696718</v>
      </c>
      <c r="AM41" s="10">
        <f>+IFERROR(LN(VLOOKUP(AM$2,Total!$C$38:$CV$76,Costos!$A41,FALSE)/$A$1)," ")</f>
        <v>12.516658978032506</v>
      </c>
      <c r="AN41" s="10">
        <v>10.334647614077801</v>
      </c>
      <c r="AO41" s="10">
        <v>7.4976014475332597</v>
      </c>
      <c r="AP41" s="10">
        <v>11.360089422878699</v>
      </c>
      <c r="AQ41" s="10">
        <v>10.5906934973286</v>
      </c>
      <c r="AR41" s="10">
        <f>+IFERROR(LN(VLOOKUP(AR$2,Total!$C$38:$CV$76,Costos!$A41,FALSE)/$A$1)," ")</f>
        <v>11.122451739690527</v>
      </c>
      <c r="AS41" s="10">
        <v>9.5015579080201409</v>
      </c>
      <c r="AT41" s="10">
        <v>10.210472389190899</v>
      </c>
      <c r="AU41" s="10">
        <f>+IFERROR(LN(VLOOKUP(AU$2,Total!$C$38:$CV$76,Costos!$A41,FALSE)/$A$1)," ")</f>
        <v>10.738132491114673</v>
      </c>
      <c r="AV41" s="10">
        <f>+IFERROR(LN(VLOOKUP(AV$2,Total!$C$38:$CV$76,Costos!$A41,FALSE)/$A$1)," ")</f>
        <v>12.51075387252695</v>
      </c>
      <c r="AW41" s="10">
        <v>12.5943668896119</v>
      </c>
      <c r="AX41" s="10">
        <f>+IFERROR(LN(VLOOKUP(AX$2,Total!$C$38:$CV$76,Costos!$A41,FALSE)/$A$1)," ")</f>
        <v>12.839559397608609</v>
      </c>
      <c r="AY41" s="5"/>
      <c r="AZ41" s="5"/>
      <c r="BA41" s="5"/>
      <c r="BB41" s="5"/>
    </row>
    <row r="42" spans="1:54" ht="16.5" x14ac:dyDescent="0.3">
      <c r="A42">
        <v>41</v>
      </c>
      <c r="B42" s="3">
        <v>42094</v>
      </c>
      <c r="C42" s="10">
        <v>11.829410989559401</v>
      </c>
      <c r="D42" s="10">
        <f>+LN(VLOOKUP(D$2,Total!$C$5:$CV$15,Costos!$A42,FALSE)/$A$1)</f>
        <v>13.33596469753577</v>
      </c>
      <c r="E42" s="10">
        <f>+LN(VLOOKUP(E$2,Total!$C$5:$CV$15,Costos!$A42,FALSE)/$A$1)</f>
        <v>13.427547006763438</v>
      </c>
      <c r="F42" s="10">
        <v>12.6711033650788</v>
      </c>
      <c r="G42" s="10">
        <f>+LN(VLOOKUP(G$2,Total!$C$5:$CV$15,Costos!$A42,FALSE)/$A$1)</f>
        <v>9.7474292347406859</v>
      </c>
      <c r="H42" s="10">
        <f>+LN(VLOOKUP(H$2,Total!$C$5:$CV$15,Costos!$A42,FALSE)/$A$1)</f>
        <v>13.011343285225179</v>
      </c>
      <c r="I42" s="10">
        <f>+LN(VLOOKUP(I$2,Total!$C$5:$CV$15,Costos!$A42,FALSE)/$A$1)</f>
        <v>14.714958233864772</v>
      </c>
      <c r="J42" s="10">
        <f>+LN(VLOOKUP(J$2,Total!$C$5:$CV$15,Costos!$A42,FALSE)/$A$1)</f>
        <v>15.034600214218118</v>
      </c>
      <c r="K42" s="10">
        <f>+LN(VLOOKUP(K$2,Total!$C$5:$CV$15,Costos!$A42,FALSE)/$A$1)</f>
        <v>15.655649328588257</v>
      </c>
      <c r="L42" s="10">
        <f>+LN(VLOOKUP(L$2,Total!$C$5:$CV$15,Costos!$A42,FALSE)/$A$1)</f>
        <v>14.614357684982894</v>
      </c>
      <c r="M42" s="10">
        <f>+IFERROR(LN(VLOOKUP(M$2,Total!$C$38:$CV$76,Costos!$A42,FALSE)/$A$1)," ")</f>
        <v>11.823412201299696</v>
      </c>
      <c r="N42" s="10">
        <v>10.4365472057522</v>
      </c>
      <c r="O42" s="10">
        <v>12.418714879092001</v>
      </c>
      <c r="P42" s="10">
        <v>12.7990574035504</v>
      </c>
      <c r="Q42" s="10">
        <f>+IFERROR(LN(VLOOKUP(Q$2,Total!$C$38:$CV$76,Costos!$A42,FALSE)/$A$1)," ")</f>
        <v>7.8030714669740409</v>
      </c>
      <c r="R42" s="10">
        <f>+IFERROR(LN(VLOOKUP(R$2,Total!$C$38:$CV$76,Costos!$A42,FALSE)/$A$1)," ")</f>
        <v>9.7194349872109953</v>
      </c>
      <c r="S42" s="10">
        <f>+IFERROR(LN(VLOOKUP(S$2,Total!$C$38:$CV$76,Costos!$A42,FALSE)/$A$1)," ")</f>
        <v>9.4381579573546492</v>
      </c>
      <c r="T42" s="10">
        <v>9.5937709260630104</v>
      </c>
      <c r="U42" s="10">
        <v>11.3894536723227</v>
      </c>
      <c r="V42" s="10">
        <v>11.651093045623901</v>
      </c>
      <c r="W42" s="10">
        <f>+IFERROR(LN(VLOOKUP(W$2,Total!$C$38:$CV$76,Costos!$A42,FALSE)/$A$1)," ")</f>
        <v>13.287446709816493</v>
      </c>
      <c r="X42" s="10">
        <v>11.7961416440048</v>
      </c>
      <c r="Y42" s="10" t="str">
        <f>+IFERROR(LN(VLOOKUP(Y$2,Total!$C$38:$CV$76,Costos!$A42,FALSE)/$A$1)," ")</f>
        <v xml:space="preserve"> </v>
      </c>
      <c r="Z42" s="10" t="str">
        <f>+IFERROR(LN(VLOOKUP(Z$2,Total!$C$38:$CV$76,Costos!$A42,FALSE)/$A$1)," ")</f>
        <v xml:space="preserve"> </v>
      </c>
      <c r="AA42" s="10">
        <f>+IFERROR(LN(VLOOKUP(AA$2,Total!$C$38:$CV$76,Costos!$A42,FALSE)/$A$1)," ")</f>
        <v>11.801541380055218</v>
      </c>
      <c r="AB42" s="10">
        <f>+IFERROR(LN(VLOOKUP(AB$2,Total!$C$38:$CV$76,Costos!$A42,FALSE)/$A$1)," ")</f>
        <v>10.669193520740043</v>
      </c>
      <c r="AC42" s="10">
        <v>9.0818690031866396</v>
      </c>
      <c r="AD42" s="10">
        <v>9.0548493846839495</v>
      </c>
      <c r="AE42" s="10">
        <f>+IFERROR(LN(VLOOKUP(AE$2,Total!$C$38:$CV$76,Costos!$A42,FALSE)/$A$1)," ")</f>
        <v>12.219277518768633</v>
      </c>
      <c r="AF42" s="10">
        <v>13.232448672731101</v>
      </c>
      <c r="AG42">
        <v>11.1225302125901</v>
      </c>
      <c r="AH42" s="10">
        <f>+IFERROR(LN(VLOOKUP(AH$2,Total!$C$38:$CV$76,Costos!$A42,FALSE)/$A$1)," ")</f>
        <v>10.56380268455659</v>
      </c>
      <c r="AI42" s="10">
        <f>+IFERROR(LN(VLOOKUP(AI$2,Total!$C$38:$CV$76,Costos!$A42,FALSE)/$A$1)," ")</f>
        <v>11.213511941081995</v>
      </c>
      <c r="AJ42" s="10">
        <v>11.7544830436306</v>
      </c>
      <c r="AK42" s="10">
        <v>13.9463236428572</v>
      </c>
      <c r="AL42" s="10">
        <v>11.279733295864499</v>
      </c>
      <c r="AM42" s="10">
        <f>+IFERROR(LN(VLOOKUP(AM$2,Total!$C$38:$CV$76,Costos!$A42,FALSE)/$A$1)," ")</f>
        <v>12.530775315479277</v>
      </c>
      <c r="AN42" s="10">
        <v>10.286848235892</v>
      </c>
      <c r="AO42" s="10">
        <v>7.4314572508000802</v>
      </c>
      <c r="AP42" s="10">
        <v>11.3826429912842</v>
      </c>
      <c r="AQ42" s="10">
        <v>10.581547785705601</v>
      </c>
      <c r="AR42" s="10">
        <f>+IFERROR(LN(VLOOKUP(AR$2,Total!$C$38:$CV$76,Costos!$A42,FALSE)/$A$1)," ")</f>
        <v>11.116288271854037</v>
      </c>
      <c r="AS42" s="10">
        <v>9.4993439947232208</v>
      </c>
      <c r="AT42" s="10">
        <v>10.212494081476599</v>
      </c>
      <c r="AU42" s="10">
        <f>+IFERROR(LN(VLOOKUP(AU$2,Total!$C$38:$CV$76,Costos!$A42,FALSE)/$A$1)," ")</f>
        <v>10.733798573978747</v>
      </c>
      <c r="AV42" s="10">
        <f>+IFERROR(LN(VLOOKUP(AV$2,Total!$C$38:$CV$76,Costos!$A42,FALSE)/$A$1)," ")</f>
        <v>12.511137174651354</v>
      </c>
      <c r="AW42" s="10">
        <v>12.6048646327397</v>
      </c>
      <c r="AX42" s="10">
        <f>+IFERROR(LN(VLOOKUP(AX$2,Total!$C$38:$CV$76,Costos!$A42,FALSE)/$A$1)," ")</f>
        <v>12.842813026993499</v>
      </c>
      <c r="AY42" s="5"/>
      <c r="AZ42" s="5"/>
      <c r="BA42" s="5"/>
      <c r="BB42" s="5"/>
    </row>
    <row r="43" spans="1:54" ht="16.5" x14ac:dyDescent="0.3">
      <c r="A43">
        <v>42</v>
      </c>
      <c r="B43" s="3">
        <v>42124</v>
      </c>
      <c r="C43" s="10">
        <v>11.8623006838772</v>
      </c>
      <c r="D43" s="10">
        <f>+LN(VLOOKUP(D$2,Total!$C$5:$CV$15,Costos!$A43,FALSE)/$A$1)</f>
        <v>13.352692605379278</v>
      </c>
      <c r="E43" s="10">
        <f>+LN(VLOOKUP(E$2,Total!$C$5:$CV$15,Costos!$A43,FALSE)/$A$1)</f>
        <v>13.428579268996728</v>
      </c>
      <c r="F43" s="10">
        <v>12.6835981715823</v>
      </c>
      <c r="G43" s="10">
        <f>+LN(VLOOKUP(G$2,Total!$C$5:$CV$15,Costos!$A43,FALSE)/$A$1)</f>
        <v>9.7342755188111827</v>
      </c>
      <c r="H43" s="10">
        <f>+LN(VLOOKUP(H$2,Total!$C$5:$CV$15,Costos!$A43,FALSE)/$A$1)</f>
        <v>13.08226103803684</v>
      </c>
      <c r="I43" s="10">
        <f>+LN(VLOOKUP(I$2,Total!$C$5:$CV$15,Costos!$A43,FALSE)/$A$1)</f>
        <v>14.726622234739253</v>
      </c>
      <c r="J43" s="10">
        <f>+LN(VLOOKUP(J$2,Total!$C$5:$CV$15,Costos!$A43,FALSE)/$A$1)</f>
        <v>15.061471984240454</v>
      </c>
      <c r="K43" s="10">
        <f>+LN(VLOOKUP(K$2,Total!$C$5:$CV$15,Costos!$A43,FALSE)/$A$1)</f>
        <v>15.659417251532313</v>
      </c>
      <c r="L43" s="10">
        <f>+LN(VLOOKUP(L$2,Total!$C$5:$CV$15,Costos!$A43,FALSE)/$A$1)</f>
        <v>14.621762789590342</v>
      </c>
      <c r="M43" s="10">
        <f>+IFERROR(LN(VLOOKUP(M$2,Total!$C$38:$CV$76,Costos!$A43,FALSE)/$A$1)," ")</f>
        <v>11.821130808962328</v>
      </c>
      <c r="N43" s="10">
        <v>10.4320880254154</v>
      </c>
      <c r="O43" s="10">
        <v>12.429282720001099</v>
      </c>
      <c r="P43" s="10">
        <v>12.788905666412299</v>
      </c>
      <c r="Q43" s="10">
        <f>+IFERROR(LN(VLOOKUP(Q$2,Total!$C$38:$CV$76,Costos!$A43,FALSE)/$A$1)," ")</f>
        <v>7.9500032478459204</v>
      </c>
      <c r="R43" s="10">
        <f>+IFERROR(LN(VLOOKUP(R$2,Total!$C$38:$CV$76,Costos!$A43,FALSE)/$A$1)," ")</f>
        <v>9.7077257868163631</v>
      </c>
      <c r="S43" s="10">
        <f>+IFERROR(LN(VLOOKUP(S$2,Total!$C$38:$CV$76,Costos!$A43,FALSE)/$A$1)," ")</f>
        <v>9.4392468775241021</v>
      </c>
      <c r="T43" s="10">
        <v>9.4798924335550296</v>
      </c>
      <c r="U43" s="10">
        <v>11.3963146223794</v>
      </c>
      <c r="V43" s="10">
        <v>11.594154265690999</v>
      </c>
      <c r="W43" s="10">
        <f>+IFERROR(LN(VLOOKUP(W$2,Total!$C$38:$CV$76,Costos!$A43,FALSE)/$A$1)," ")</f>
        <v>13.185069099297253</v>
      </c>
      <c r="X43" s="10">
        <v>11.8167483885441</v>
      </c>
      <c r="Y43" s="10" t="str">
        <f>+IFERROR(LN(VLOOKUP(Y$2,Total!$C$38:$CV$76,Costos!$A43,FALSE)/$A$1)," ")</f>
        <v xml:space="preserve"> </v>
      </c>
      <c r="Z43" s="10" t="str">
        <f>+IFERROR(LN(VLOOKUP(Z$2,Total!$C$38:$CV$76,Costos!$A43,FALSE)/$A$1)," ")</f>
        <v xml:space="preserve"> </v>
      </c>
      <c r="AA43" s="10">
        <f>+IFERROR(LN(VLOOKUP(AA$2,Total!$C$38:$CV$76,Costos!$A43,FALSE)/$A$1)," ")</f>
        <v>11.796762502816703</v>
      </c>
      <c r="AB43" s="10">
        <f>+IFERROR(LN(VLOOKUP(AB$2,Total!$C$38:$CV$76,Costos!$A43,FALSE)/$A$1)," ")</f>
        <v>10.681859445346223</v>
      </c>
      <c r="AC43" s="10">
        <v>9.0420286354637405</v>
      </c>
      <c r="AD43" s="10">
        <v>9.0512648457856706</v>
      </c>
      <c r="AE43" s="10">
        <f>+IFERROR(LN(VLOOKUP(AE$2,Total!$C$38:$CV$76,Costos!$A43,FALSE)/$A$1)," ")</f>
        <v>12.227224934809001</v>
      </c>
      <c r="AF43" s="10">
        <v>13.2341217750451</v>
      </c>
      <c r="AG43">
        <v>11.034387904364999</v>
      </c>
      <c r="AH43" s="10">
        <f>+IFERROR(LN(VLOOKUP(AH$2,Total!$C$38:$CV$76,Costos!$A43,FALSE)/$A$1)," ")</f>
        <v>10.559409100625148</v>
      </c>
      <c r="AI43" s="10">
        <f>+IFERROR(LN(VLOOKUP(AI$2,Total!$C$38:$CV$76,Costos!$A43,FALSE)/$A$1)," ")</f>
        <v>11.254956346114307</v>
      </c>
      <c r="AJ43" s="10">
        <v>11.7428737533439</v>
      </c>
      <c r="AK43" s="10">
        <v>13.974189180644</v>
      </c>
      <c r="AL43" s="10">
        <v>11.290384479045899</v>
      </c>
      <c r="AM43" s="10">
        <f>+IFERROR(LN(VLOOKUP(AM$2,Total!$C$38:$CV$76,Costos!$A43,FALSE)/$A$1)," ")</f>
        <v>12.54294637393563</v>
      </c>
      <c r="AN43" s="10">
        <v>10.288278523236199</v>
      </c>
      <c r="AO43" s="10">
        <v>7.3857549793244797</v>
      </c>
      <c r="AP43" s="10">
        <v>11.369980578510001</v>
      </c>
      <c r="AQ43" s="10">
        <v>10.570333309555201</v>
      </c>
      <c r="AR43" s="10">
        <f>+IFERROR(LN(VLOOKUP(AR$2,Total!$C$38:$CV$76,Costos!$A43,FALSE)/$A$1)," ")</f>
        <v>11.107747908915009</v>
      </c>
      <c r="AS43" s="10">
        <v>9.4987268113948602</v>
      </c>
      <c r="AT43" s="10">
        <v>10.215341273879901</v>
      </c>
      <c r="AU43" s="10">
        <f>+IFERROR(LN(VLOOKUP(AU$2,Total!$C$38:$CV$76,Costos!$A43,FALSE)/$A$1)," ")</f>
        <v>10.720896603040256</v>
      </c>
      <c r="AV43" s="10">
        <f>+IFERROR(LN(VLOOKUP(AV$2,Total!$C$38:$CV$76,Costos!$A43,FALSE)/$A$1)," ")</f>
        <v>12.516188114892186</v>
      </c>
      <c r="AW43" s="10">
        <v>12.626668161602501</v>
      </c>
      <c r="AX43" s="10">
        <f>+IFERROR(LN(VLOOKUP(AX$2,Total!$C$38:$CV$76,Costos!$A43,FALSE)/$A$1)," ")</f>
        <v>12.847909615770021</v>
      </c>
      <c r="AY43" s="5"/>
      <c r="AZ43" s="5"/>
      <c r="BA43" s="5"/>
      <c r="BB43" s="5"/>
    </row>
    <row r="44" spans="1:54" ht="16.5" x14ac:dyDescent="0.3">
      <c r="A44">
        <v>43</v>
      </c>
      <c r="B44" s="3">
        <v>42155</v>
      </c>
      <c r="C44" s="10">
        <v>11.8768894318757</v>
      </c>
      <c r="D44" s="10">
        <f>+LN(VLOOKUP(D$2,Total!$C$5:$CV$15,Costos!$A44,FALSE)/$A$1)</f>
        <v>13.362422364194538</v>
      </c>
      <c r="E44" s="10">
        <f>+LN(VLOOKUP(E$2,Total!$C$5:$CV$15,Costos!$A44,FALSE)/$A$1)</f>
        <v>13.431920285086809</v>
      </c>
      <c r="F44" s="10">
        <v>12.6879095389318</v>
      </c>
      <c r="G44" s="10">
        <f>+LN(VLOOKUP(G$2,Total!$C$5:$CV$15,Costos!$A44,FALSE)/$A$1)</f>
        <v>9.7414411643143133</v>
      </c>
      <c r="H44" s="10">
        <f>+LN(VLOOKUP(H$2,Total!$C$5:$CV$15,Costos!$A44,FALSE)/$A$1)</f>
        <v>13.526065530900823</v>
      </c>
      <c r="I44" s="10">
        <f>+LN(VLOOKUP(I$2,Total!$C$5:$CV$15,Costos!$A44,FALSE)/$A$1)</f>
        <v>14.735934687607863</v>
      </c>
      <c r="J44" s="10">
        <f>+LN(VLOOKUP(J$2,Total!$C$5:$CV$15,Costos!$A44,FALSE)/$A$1)</f>
        <v>15.085434411040454</v>
      </c>
      <c r="K44" s="10">
        <f>+LN(VLOOKUP(K$2,Total!$C$5:$CV$15,Costos!$A44,FALSE)/$A$1)</f>
        <v>15.648210858809577</v>
      </c>
      <c r="L44" s="10">
        <f>+LN(VLOOKUP(L$2,Total!$C$5:$CV$15,Costos!$A44,FALSE)/$A$1)</f>
        <v>14.639494384476873</v>
      </c>
      <c r="M44" s="10">
        <f>+IFERROR(LN(VLOOKUP(M$2,Total!$C$38:$CV$76,Costos!$A44,FALSE)/$A$1)," ")</f>
        <v>11.821841477988698</v>
      </c>
      <c r="N44" s="10">
        <v>10.437145497865499</v>
      </c>
      <c r="O44" s="10">
        <v>12.4334457995477</v>
      </c>
      <c r="P44" s="10">
        <v>12.778675720809799</v>
      </c>
      <c r="Q44" s="10">
        <f>+IFERROR(LN(VLOOKUP(Q$2,Total!$C$38:$CV$76,Costos!$A44,FALSE)/$A$1)," ")</f>
        <v>8.0777650714678924</v>
      </c>
      <c r="R44" s="10">
        <f>+IFERROR(LN(VLOOKUP(R$2,Total!$C$38:$CV$76,Costos!$A44,FALSE)/$A$1)," ")</f>
        <v>9.6984584666292264</v>
      </c>
      <c r="S44" s="10">
        <f>+IFERROR(LN(VLOOKUP(S$2,Total!$C$38:$CV$76,Costos!$A44,FALSE)/$A$1)," ")</f>
        <v>9.4407473160712581</v>
      </c>
      <c r="T44" s="10">
        <v>9.80245448421236</v>
      </c>
      <c r="U44" s="10">
        <v>11.395425282334401</v>
      </c>
      <c r="V44" s="10">
        <v>11.541037214530499</v>
      </c>
      <c r="W44" s="10">
        <f>+IFERROR(LN(VLOOKUP(W$2,Total!$C$38:$CV$76,Costos!$A44,FALSE)/$A$1)," ")</f>
        <v>13.057494927990408</v>
      </c>
      <c r="X44" s="10">
        <v>11.838347995402801</v>
      </c>
      <c r="Y44" s="10" t="str">
        <f>+IFERROR(LN(VLOOKUP(Y$2,Total!$C$38:$CV$76,Costos!$A44,FALSE)/$A$1)," ")</f>
        <v xml:space="preserve"> </v>
      </c>
      <c r="Z44" s="10" t="str">
        <f>+IFERROR(LN(VLOOKUP(Z$2,Total!$C$38:$CV$76,Costos!$A44,FALSE)/$A$1)," ")</f>
        <v xml:space="preserve"> </v>
      </c>
      <c r="AA44" s="10">
        <f>+IFERROR(LN(VLOOKUP(AA$2,Total!$C$38:$CV$76,Costos!$A44,FALSE)/$A$1)," ")</f>
        <v>11.785572279433584</v>
      </c>
      <c r="AB44" s="10">
        <f>+IFERROR(LN(VLOOKUP(AB$2,Total!$C$38:$CV$76,Costos!$A44,FALSE)/$A$1)," ")</f>
        <v>10.696518979525923</v>
      </c>
      <c r="AC44" s="10">
        <v>9.0233168215964294</v>
      </c>
      <c r="AD44" s="10">
        <v>9.0366817523383602</v>
      </c>
      <c r="AE44" s="10">
        <f>+IFERROR(LN(VLOOKUP(AE$2,Total!$C$38:$CV$76,Costos!$A44,FALSE)/$A$1)," ")</f>
        <v>12.239371184483556</v>
      </c>
      <c r="AF44" s="10">
        <v>13.237665349015099</v>
      </c>
      <c r="AG44">
        <v>11.0004331839238</v>
      </c>
      <c r="AH44" s="10">
        <f>+IFERROR(LN(VLOOKUP(AH$2,Total!$C$38:$CV$76,Costos!$A44,FALSE)/$A$1)," ")</f>
        <v>10.553687557498188</v>
      </c>
      <c r="AI44" s="10">
        <f>+IFERROR(LN(VLOOKUP(AI$2,Total!$C$38:$CV$76,Costos!$A44,FALSE)/$A$1)," ")</f>
        <v>11.263868877661244</v>
      </c>
      <c r="AJ44" s="10">
        <v>11.7305471440889</v>
      </c>
      <c r="AK44" s="10">
        <v>14.003180057956101</v>
      </c>
      <c r="AL44" s="10">
        <v>11.304489377486099</v>
      </c>
      <c r="AM44" s="10">
        <f>+IFERROR(LN(VLOOKUP(AM$2,Total!$C$38:$CV$76,Costos!$A44,FALSE)/$A$1)," ")</f>
        <v>12.553089008455315</v>
      </c>
      <c r="AN44" s="10">
        <v>10.296300800077899</v>
      </c>
      <c r="AO44" s="10">
        <v>7.3901870750715499</v>
      </c>
      <c r="AP44" s="10">
        <v>11.351022452264299</v>
      </c>
      <c r="AQ44" s="10">
        <v>10.565046503412599</v>
      </c>
      <c r="AR44" s="10">
        <f>+IFERROR(LN(VLOOKUP(AR$2,Total!$C$38:$CV$76,Costos!$A44,FALSE)/$A$1)," ")</f>
        <v>11.091364417360781</v>
      </c>
      <c r="AS44" s="10">
        <v>9.4999077510790606</v>
      </c>
      <c r="AT44" s="10">
        <v>10.219974185811401</v>
      </c>
      <c r="AU44" s="10">
        <f>+IFERROR(LN(VLOOKUP(AU$2,Total!$C$38:$CV$76,Costos!$A44,FALSE)/$A$1)," ")</f>
        <v>10.720783636883379</v>
      </c>
      <c r="AV44" s="10">
        <f>+IFERROR(LN(VLOOKUP(AV$2,Total!$C$38:$CV$76,Costos!$A44,FALSE)/$A$1)," ")</f>
        <v>12.511864919926591</v>
      </c>
      <c r="AW44" s="10">
        <v>12.641237602526701</v>
      </c>
      <c r="AX44" s="10">
        <f>+IFERROR(LN(VLOOKUP(AX$2,Total!$C$38:$CV$76,Costos!$A44,FALSE)/$A$1)," ")</f>
        <v>12.849522666228172</v>
      </c>
      <c r="AY44" s="5"/>
      <c r="AZ44" s="5"/>
      <c r="BA44" s="5"/>
      <c r="BB44" s="5"/>
    </row>
    <row r="45" spans="1:54" ht="16.5" x14ac:dyDescent="0.3">
      <c r="A45">
        <v>44</v>
      </c>
      <c r="B45" s="3">
        <v>42185</v>
      </c>
      <c r="C45" s="10">
        <v>11.9023411668857</v>
      </c>
      <c r="D45" s="10">
        <f>+LN(VLOOKUP(D$2,Total!$C$5:$CV$15,Costos!$A45,FALSE)/$A$1)</f>
        <v>13.372961544498091</v>
      </c>
      <c r="E45" s="10">
        <f>+LN(VLOOKUP(E$2,Total!$C$5:$CV$15,Costos!$A45,FALSE)/$A$1)</f>
        <v>13.437752821616696</v>
      </c>
      <c r="F45" s="10">
        <v>12.683827711893599</v>
      </c>
      <c r="G45" s="10">
        <f>+LN(VLOOKUP(G$2,Total!$C$5:$CV$15,Costos!$A45,FALSE)/$A$1)</f>
        <v>9.7773653678152126</v>
      </c>
      <c r="H45" s="10">
        <f>+LN(VLOOKUP(H$2,Total!$C$5:$CV$15,Costos!$A45,FALSE)/$A$1)</f>
        <v>13.463919107166197</v>
      </c>
      <c r="I45" s="10">
        <f>+LN(VLOOKUP(I$2,Total!$C$5:$CV$15,Costos!$A45,FALSE)/$A$1)</f>
        <v>14.752946536417831</v>
      </c>
      <c r="J45" s="10">
        <f>+LN(VLOOKUP(J$2,Total!$C$5:$CV$15,Costos!$A45,FALSE)/$A$1)</f>
        <v>15.122225610932608</v>
      </c>
      <c r="K45" s="10">
        <f>+LN(VLOOKUP(K$2,Total!$C$5:$CV$15,Costos!$A45,FALSE)/$A$1)</f>
        <v>15.657542244562292</v>
      </c>
      <c r="L45" s="10">
        <f>+LN(VLOOKUP(L$2,Total!$C$5:$CV$15,Costos!$A45,FALSE)/$A$1)</f>
        <v>14.664953058910706</v>
      </c>
      <c r="M45" s="10">
        <f>+IFERROR(LN(VLOOKUP(M$2,Total!$C$38:$CV$76,Costos!$A45,FALSE)/$A$1)," ")</f>
        <v>11.816174521075425</v>
      </c>
      <c r="N45" s="10">
        <v>10.452242145226201</v>
      </c>
      <c r="O45" s="10">
        <v>12.4340030706074</v>
      </c>
      <c r="P45" s="10">
        <v>12.7475065494682</v>
      </c>
      <c r="Q45" s="10">
        <f>+IFERROR(LN(VLOOKUP(Q$2,Total!$C$38:$CV$76,Costos!$A45,FALSE)/$A$1)," ")</f>
        <v>8.1944807593903111</v>
      </c>
      <c r="R45" s="10">
        <f>+IFERROR(LN(VLOOKUP(R$2,Total!$C$38:$CV$76,Costos!$A45,FALSE)/$A$1)," ")</f>
        <v>9.6880534829003579</v>
      </c>
      <c r="S45" s="10">
        <f>+IFERROR(LN(VLOOKUP(S$2,Total!$C$38:$CV$76,Costos!$A45,FALSE)/$A$1)," ")</f>
        <v>9.4279938676762889</v>
      </c>
      <c r="T45" s="10">
        <v>9.76589297635112</v>
      </c>
      <c r="U45" s="10">
        <v>11.378392266689</v>
      </c>
      <c r="V45" s="10">
        <v>11.947223047145499</v>
      </c>
      <c r="W45" s="10">
        <f>+IFERROR(LN(VLOOKUP(W$2,Total!$C$38:$CV$76,Costos!$A45,FALSE)/$A$1)," ")</f>
        <v>12.921378972847291</v>
      </c>
      <c r="X45" s="10">
        <v>11.848542227126099</v>
      </c>
      <c r="Y45" s="10" t="str">
        <f>+IFERROR(LN(VLOOKUP(Y$2,Total!$C$38:$CV$76,Costos!$A45,FALSE)/$A$1)," ")</f>
        <v xml:space="preserve"> </v>
      </c>
      <c r="Z45" s="10" t="str">
        <f>+IFERROR(LN(VLOOKUP(Z$2,Total!$C$38:$CV$76,Costos!$A45,FALSE)/$A$1)," ")</f>
        <v xml:space="preserve"> </v>
      </c>
      <c r="AA45" s="10">
        <f>+IFERROR(LN(VLOOKUP(AA$2,Total!$C$38:$CV$76,Costos!$A45,FALSE)/$A$1)," ")</f>
        <v>11.788954641184594</v>
      </c>
      <c r="AB45" s="10">
        <f>+IFERROR(LN(VLOOKUP(AB$2,Total!$C$38:$CV$76,Costos!$A45,FALSE)/$A$1)," ")</f>
        <v>10.707762912010228</v>
      </c>
      <c r="AC45" s="10">
        <v>8.9978225842276007</v>
      </c>
      <c r="AD45" s="10">
        <v>9.0707492958606508</v>
      </c>
      <c r="AE45" s="10">
        <f>+IFERROR(LN(VLOOKUP(AE$2,Total!$C$38:$CV$76,Costos!$A45,FALSE)/$A$1)," ")</f>
        <v>12.254124367689833</v>
      </c>
      <c r="AF45" s="10">
        <v>13.237559394672401</v>
      </c>
      <c r="AG45">
        <v>10.9610934417442</v>
      </c>
      <c r="AH45" s="10">
        <f>+IFERROR(LN(VLOOKUP(AH$2,Total!$C$38:$CV$76,Costos!$A45,FALSE)/$A$1)," ")</f>
        <v>10.557129458559041</v>
      </c>
      <c r="AI45" s="10">
        <f>+IFERROR(LN(VLOOKUP(AI$2,Total!$C$38:$CV$76,Costos!$A45,FALSE)/$A$1)," ")</f>
        <v>11.255846898575616</v>
      </c>
      <c r="AJ45" s="10">
        <v>11.7263776214391</v>
      </c>
      <c r="AK45" s="10">
        <v>14.040694033542101</v>
      </c>
      <c r="AL45" s="10">
        <v>11.311089505390299</v>
      </c>
      <c r="AM45" s="10">
        <f>+IFERROR(LN(VLOOKUP(AM$2,Total!$C$38:$CV$76,Costos!$A45,FALSE)/$A$1)," ")</f>
        <v>12.56726642505498</v>
      </c>
      <c r="AN45" s="10">
        <v>10.274432890750401</v>
      </c>
      <c r="AO45" s="10">
        <v>7.2530034538148698</v>
      </c>
      <c r="AP45" s="10">
        <v>11.3581962817949</v>
      </c>
      <c r="AQ45" s="10">
        <v>10.5500343441519</v>
      </c>
      <c r="AR45" s="10">
        <f>+IFERROR(LN(VLOOKUP(AR$2,Total!$C$38:$CV$76,Costos!$A45,FALSE)/$A$1)," ")</f>
        <v>11.087240876903884</v>
      </c>
      <c r="AS45" s="10">
        <v>9.5204106844865706</v>
      </c>
      <c r="AT45" s="10">
        <v>10.223326919690001</v>
      </c>
      <c r="AU45" s="10">
        <f>+IFERROR(LN(VLOOKUP(AU$2,Total!$C$38:$CV$76,Costos!$A45,FALSE)/$A$1)," ")</f>
        <v>10.719072934634825</v>
      </c>
      <c r="AV45" s="10">
        <f>+IFERROR(LN(VLOOKUP(AV$2,Total!$C$38:$CV$76,Costos!$A45,FALSE)/$A$1)," ")</f>
        <v>12.513095854616521</v>
      </c>
      <c r="AW45" s="10">
        <v>12.6626370843231</v>
      </c>
      <c r="AX45" s="10">
        <f>+IFERROR(LN(VLOOKUP(AX$2,Total!$C$38:$CV$76,Costos!$A45,FALSE)/$A$1)," ")</f>
        <v>12.862735645703237</v>
      </c>
      <c r="AY45" s="5"/>
      <c r="AZ45" s="5"/>
      <c r="BA45" s="5"/>
      <c r="BB45" s="5"/>
    </row>
    <row r="46" spans="1:54" ht="16.5" x14ac:dyDescent="0.3">
      <c r="A46">
        <v>45</v>
      </c>
      <c r="B46" s="3">
        <v>42216</v>
      </c>
      <c r="C46" s="10">
        <v>11.922590433861901</v>
      </c>
      <c r="D46" s="10">
        <f>+LN(VLOOKUP(D$2,Total!$C$5:$CV$15,Costos!$A46,FALSE)/$A$1)</f>
        <v>13.381493435290277</v>
      </c>
      <c r="E46" s="10">
        <f>+LN(VLOOKUP(E$2,Total!$C$5:$CV$15,Costos!$A46,FALSE)/$A$1)</f>
        <v>13.456404114883103</v>
      </c>
      <c r="F46" s="10">
        <v>12.678099125582699</v>
      </c>
      <c r="G46" s="10">
        <f>+LN(VLOOKUP(G$2,Total!$C$5:$CV$15,Costos!$A46,FALSE)/$A$1)</f>
        <v>9.7797766481064432</v>
      </c>
      <c r="H46" s="10">
        <f>+LN(VLOOKUP(H$2,Total!$C$5:$CV$15,Costos!$A46,FALSE)/$A$1)</f>
        <v>13.485114848937242</v>
      </c>
      <c r="I46" s="10">
        <f>+LN(VLOOKUP(I$2,Total!$C$5:$CV$15,Costos!$A46,FALSE)/$A$1)</f>
        <v>14.766788148380293</v>
      </c>
      <c r="J46" s="10">
        <f>+LN(VLOOKUP(J$2,Total!$C$5:$CV$15,Costos!$A46,FALSE)/$A$1)</f>
        <v>15.142601330766668</v>
      </c>
      <c r="K46" s="10">
        <f>+LN(VLOOKUP(K$2,Total!$C$5:$CV$15,Costos!$A46,FALSE)/$A$1)</f>
        <v>15.672448419615472</v>
      </c>
      <c r="L46" s="10">
        <f>+LN(VLOOKUP(L$2,Total!$C$5:$CV$15,Costos!$A46,FALSE)/$A$1)</f>
        <v>14.687178208720502</v>
      </c>
      <c r="M46" s="10">
        <f>+IFERROR(LN(VLOOKUP(M$2,Total!$C$38:$CV$76,Costos!$A46,FALSE)/$A$1)," ")</f>
        <v>11.826145672043229</v>
      </c>
      <c r="N46" s="10">
        <v>10.4592263345832</v>
      </c>
      <c r="O46" s="10">
        <v>12.435813264672399</v>
      </c>
      <c r="P46" s="10">
        <v>12.7484287193868</v>
      </c>
      <c r="Q46" s="10">
        <f>+IFERROR(LN(VLOOKUP(Q$2,Total!$C$38:$CV$76,Costos!$A46,FALSE)/$A$1)," ")</f>
        <v>8.3114888197921939</v>
      </c>
      <c r="R46" s="10">
        <f>+IFERROR(LN(VLOOKUP(R$2,Total!$C$38:$CV$76,Costos!$A46,FALSE)/$A$1)," ")</f>
        <v>9.6971864211547736</v>
      </c>
      <c r="S46" s="10">
        <f>+IFERROR(LN(VLOOKUP(S$2,Total!$C$38:$CV$76,Costos!$A46,FALSE)/$A$1)," ")</f>
        <v>9.4348867412809732</v>
      </c>
      <c r="T46" s="10">
        <v>9.7680729078802599</v>
      </c>
      <c r="U46" s="10">
        <v>11.420566495632199</v>
      </c>
      <c r="V46" s="10">
        <v>10.7572141989542</v>
      </c>
      <c r="W46" s="10">
        <f>+IFERROR(LN(VLOOKUP(W$2,Total!$C$38:$CV$76,Costos!$A46,FALSE)/$A$1)," ")</f>
        <v>12.761063360916459</v>
      </c>
      <c r="X46" s="10">
        <v>11.863008931219801</v>
      </c>
      <c r="Y46" s="10" t="str">
        <f>+IFERROR(LN(VLOOKUP(Y$2,Total!$C$38:$CV$76,Costos!$A46,FALSE)/$A$1)," ")</f>
        <v xml:space="preserve"> </v>
      </c>
      <c r="Z46" s="10" t="str">
        <f>+IFERROR(LN(VLOOKUP(Z$2,Total!$C$38:$CV$76,Costos!$A46,FALSE)/$A$1)," ")</f>
        <v xml:space="preserve"> </v>
      </c>
      <c r="AA46" s="10">
        <f>+IFERROR(LN(VLOOKUP(AA$2,Total!$C$38:$CV$76,Costos!$A46,FALSE)/$A$1)," ")</f>
        <v>11.793498632603448</v>
      </c>
      <c r="AB46" s="10">
        <f>+IFERROR(LN(VLOOKUP(AB$2,Total!$C$38:$CV$76,Costos!$A46,FALSE)/$A$1)," ")</f>
        <v>10.71820771205803</v>
      </c>
      <c r="AC46" s="10">
        <v>8.9682298164243708</v>
      </c>
      <c r="AD46" s="10">
        <v>9.0929722064890601</v>
      </c>
      <c r="AE46" s="10">
        <f>+IFERROR(LN(VLOOKUP(AE$2,Total!$C$38:$CV$76,Costos!$A46,FALSE)/$A$1)," ")</f>
        <v>12.265332577899061</v>
      </c>
      <c r="AF46" s="10">
        <v>13.237055353508801</v>
      </c>
      <c r="AG46">
        <v>10.8494064491593</v>
      </c>
      <c r="AH46" s="10">
        <f>+IFERROR(LN(VLOOKUP(AH$2,Total!$C$38:$CV$76,Costos!$A46,FALSE)/$A$1)," ")</f>
        <v>10.561175684582677</v>
      </c>
      <c r="AI46" s="10">
        <f>+IFERROR(LN(VLOOKUP(AI$2,Total!$C$38:$CV$76,Costos!$A46,FALSE)/$A$1)," ")</f>
        <v>11.269450384648485</v>
      </c>
      <c r="AJ46" s="10">
        <v>11.6956198987123</v>
      </c>
      <c r="AK46" s="10">
        <v>14.0806388191964</v>
      </c>
      <c r="AL46" s="10">
        <v>11.317109692734</v>
      </c>
      <c r="AM46" s="10">
        <f>+IFERROR(LN(VLOOKUP(AM$2,Total!$C$38:$CV$76,Costos!$A46,FALSE)/$A$1)," ")</f>
        <v>12.577013754558321</v>
      </c>
      <c r="AN46" s="10">
        <v>10.2541717533946</v>
      </c>
      <c r="AO46" s="10">
        <v>7.174254913125</v>
      </c>
      <c r="AP46" s="10">
        <v>11.3503120568806</v>
      </c>
      <c r="AQ46" s="10">
        <v>10.5381957713708</v>
      </c>
      <c r="AR46" s="10">
        <f>+IFERROR(LN(VLOOKUP(AR$2,Total!$C$38:$CV$76,Costos!$A46,FALSE)/$A$1)," ")</f>
        <v>11.084906808481724</v>
      </c>
      <c r="AS46" s="10">
        <v>9.5318444146500703</v>
      </c>
      <c r="AT46" s="10">
        <v>10.2294913190646</v>
      </c>
      <c r="AU46" s="10">
        <f>+IFERROR(LN(VLOOKUP(AU$2,Total!$C$38:$CV$76,Costos!$A46,FALSE)/$A$1)," ")</f>
        <v>10.714325446268646</v>
      </c>
      <c r="AV46" s="10">
        <f>+IFERROR(LN(VLOOKUP(AV$2,Total!$C$38:$CV$76,Costos!$A46,FALSE)/$A$1)," ")</f>
        <v>12.518279166860431</v>
      </c>
      <c r="AW46" s="10">
        <v>12.693109333076</v>
      </c>
      <c r="AX46" s="10">
        <f>+IFERROR(LN(VLOOKUP(AX$2,Total!$C$38:$CV$76,Costos!$A46,FALSE)/$A$1)," ")</f>
        <v>12.859747279379429</v>
      </c>
      <c r="AY46" s="5"/>
      <c r="AZ46" s="5"/>
      <c r="BA46" s="5"/>
      <c r="BB46" s="5"/>
    </row>
    <row r="47" spans="1:54" ht="16.5" x14ac:dyDescent="0.3">
      <c r="A47">
        <v>46</v>
      </c>
      <c r="B47" s="3">
        <v>42247</v>
      </c>
      <c r="C47" s="10">
        <v>11.9443812997332</v>
      </c>
      <c r="D47" s="10">
        <f>+LN(VLOOKUP(D$2,Total!$C$5:$CV$15,Costos!$A47,FALSE)/$A$1)</f>
        <v>13.390423028155626</v>
      </c>
      <c r="E47" s="10">
        <f>+LN(VLOOKUP(E$2,Total!$C$5:$CV$15,Costos!$A47,FALSE)/$A$1)</f>
        <v>13.464894853486726</v>
      </c>
      <c r="F47" s="10">
        <v>12.6824022882764</v>
      </c>
      <c r="G47" s="10">
        <f>+LN(VLOOKUP(G$2,Total!$C$5:$CV$15,Costos!$A47,FALSE)/$A$1)</f>
        <v>9.7858844136348537</v>
      </c>
      <c r="H47" s="10">
        <f>+LN(VLOOKUP(H$2,Total!$C$5:$CV$15,Costos!$A47,FALSE)/$A$1)</f>
        <v>13.456591959199132</v>
      </c>
      <c r="I47" s="10">
        <f>+LN(VLOOKUP(I$2,Total!$C$5:$CV$15,Costos!$A47,FALSE)/$A$1)</f>
        <v>14.780306122176988</v>
      </c>
      <c r="J47" s="10">
        <f>+LN(VLOOKUP(J$2,Total!$C$5:$CV$15,Costos!$A47,FALSE)/$A$1)</f>
        <v>15.17155707208342</v>
      </c>
      <c r="K47" s="10">
        <f>+LN(VLOOKUP(K$2,Total!$C$5:$CV$15,Costos!$A47,FALSE)/$A$1)</f>
        <v>15.672513567909244</v>
      </c>
      <c r="L47" s="10">
        <f>+LN(VLOOKUP(L$2,Total!$C$5:$CV$15,Costos!$A47,FALSE)/$A$1)</f>
        <v>14.707705710005326</v>
      </c>
      <c r="M47" s="10">
        <f>+IFERROR(LN(VLOOKUP(M$2,Total!$C$38:$CV$76,Costos!$A47,FALSE)/$A$1)," ")</f>
        <v>11.818300726416796</v>
      </c>
      <c r="N47" s="10">
        <v>10.453544335972699</v>
      </c>
      <c r="O47" s="10">
        <v>12.443069150150199</v>
      </c>
      <c r="P47" s="10">
        <v>12.7385995160239</v>
      </c>
      <c r="Q47" s="10">
        <f>+IFERROR(LN(VLOOKUP(Q$2,Total!$C$38:$CV$76,Costos!$A47,FALSE)/$A$1)," ")</f>
        <v>8.417250183416666</v>
      </c>
      <c r="R47" s="10">
        <f>+IFERROR(LN(VLOOKUP(R$2,Total!$C$38:$CV$76,Costos!$A47,FALSE)/$A$1)," ")</f>
        <v>9.6704700014617089</v>
      </c>
      <c r="S47" s="10">
        <f>+IFERROR(LN(VLOOKUP(S$2,Total!$C$38:$CV$76,Costos!$A47,FALSE)/$A$1)," ")</f>
        <v>9.4179748871176674</v>
      </c>
      <c r="T47" s="10">
        <v>10.305459899187101</v>
      </c>
      <c r="U47" s="10">
        <v>11.523700687951299</v>
      </c>
      <c r="V47" s="10">
        <v>10.5572036870382</v>
      </c>
      <c r="W47" s="10">
        <f>+IFERROR(LN(VLOOKUP(W$2,Total!$C$38:$CV$76,Costos!$A47,FALSE)/$A$1)," ")</f>
        <v>12.557753694888586</v>
      </c>
      <c r="X47" s="10">
        <v>11.820889194291199</v>
      </c>
      <c r="Y47" s="10" t="str">
        <f>+IFERROR(LN(VLOOKUP(Y$2,Total!$C$38:$CV$76,Costos!$A47,FALSE)/$A$1)," ")</f>
        <v xml:space="preserve"> </v>
      </c>
      <c r="Z47" s="10" t="str">
        <f>+IFERROR(LN(VLOOKUP(Z$2,Total!$C$38:$CV$76,Costos!$A47,FALSE)/$A$1)," ")</f>
        <v xml:space="preserve"> </v>
      </c>
      <c r="AA47" s="10">
        <f>+IFERROR(LN(VLOOKUP(AA$2,Total!$C$38:$CV$76,Costos!$A47,FALSE)/$A$1)," ")</f>
        <v>11.795934347107705</v>
      </c>
      <c r="AB47" s="10">
        <f>+IFERROR(LN(VLOOKUP(AB$2,Total!$C$38:$CV$76,Costos!$A47,FALSE)/$A$1)," ")</f>
        <v>10.721845681157397</v>
      </c>
      <c r="AC47" s="10">
        <v>8.9430532286227908</v>
      </c>
      <c r="AD47" s="10">
        <v>9.1059916875442894</v>
      </c>
      <c r="AE47" s="10">
        <f>+IFERROR(LN(VLOOKUP(AE$2,Total!$C$38:$CV$76,Costos!$A47,FALSE)/$A$1)," ")</f>
        <v>12.278729593768405</v>
      </c>
      <c r="AF47" s="10">
        <v>13.238527800741499</v>
      </c>
      <c r="AG47">
        <v>10.7905364674815</v>
      </c>
      <c r="AH47" s="10">
        <f>+IFERROR(LN(VLOOKUP(AH$2,Total!$C$38:$CV$76,Costos!$A47,FALSE)/$A$1)," ")</f>
        <v>10.570028846664041</v>
      </c>
      <c r="AI47" s="10">
        <f>+IFERROR(LN(VLOOKUP(AI$2,Total!$C$38:$CV$76,Costos!$A47,FALSE)/$A$1)," ")</f>
        <v>11.302191002453267</v>
      </c>
      <c r="AJ47" s="10">
        <v>11.6442354284254</v>
      </c>
      <c r="AK47" s="10">
        <v>14.116761075748199</v>
      </c>
      <c r="AL47" s="10">
        <v>11.322870796472801</v>
      </c>
      <c r="AM47" s="10">
        <f>+IFERROR(LN(VLOOKUP(AM$2,Total!$C$38:$CV$76,Costos!$A47,FALSE)/$A$1)," ")</f>
        <v>12.568563871405088</v>
      </c>
      <c r="AN47" s="10">
        <v>10.244048671512299</v>
      </c>
      <c r="AO47" s="10">
        <v>7.0494435349537001</v>
      </c>
      <c r="AP47" s="10">
        <v>11.3514203909731</v>
      </c>
      <c r="AQ47" s="10">
        <v>10.5279813433883</v>
      </c>
      <c r="AR47" s="10">
        <f>+IFERROR(LN(VLOOKUP(AR$2,Total!$C$38:$CV$76,Costos!$A47,FALSE)/$A$1)," ")</f>
        <v>11.088704439276096</v>
      </c>
      <c r="AS47" s="10">
        <v>9.5486679062471396</v>
      </c>
      <c r="AT47" s="10">
        <v>10.241248381447599</v>
      </c>
      <c r="AU47" s="10">
        <f>+IFERROR(LN(VLOOKUP(AU$2,Total!$C$38:$CV$76,Costos!$A47,FALSE)/$A$1)," ")</f>
        <v>10.715528279018725</v>
      </c>
      <c r="AV47" s="10">
        <f>+IFERROR(LN(VLOOKUP(AV$2,Total!$C$38:$CV$76,Costos!$A47,FALSE)/$A$1)," ")</f>
        <v>12.522377534850094</v>
      </c>
      <c r="AW47" s="10">
        <v>12.723025572652499</v>
      </c>
      <c r="AX47" s="10">
        <f>+IFERROR(LN(VLOOKUP(AX$2,Total!$C$38:$CV$76,Costos!$A47,FALSE)/$A$1)," ")</f>
        <v>12.863447106742298</v>
      </c>
      <c r="AY47" s="5"/>
      <c r="AZ47" s="5"/>
      <c r="BA47" s="5"/>
      <c r="BB47" s="5"/>
    </row>
    <row r="48" spans="1:54" ht="16.5" x14ac:dyDescent="0.3">
      <c r="A48">
        <v>47</v>
      </c>
      <c r="B48" s="3">
        <v>42277</v>
      </c>
      <c r="C48" s="10">
        <v>11.9340110876128</v>
      </c>
      <c r="D48" s="10">
        <f>+LN(VLOOKUP(D$2,Total!$C$5:$CV$15,Costos!$A48,FALSE)/$A$1)</f>
        <v>13.400161652619131</v>
      </c>
      <c r="E48" s="10">
        <f>+LN(VLOOKUP(E$2,Total!$C$5:$CV$15,Costos!$A48,FALSE)/$A$1)</f>
        <v>13.478992181296626</v>
      </c>
      <c r="F48" s="10">
        <v>12.7108517287945</v>
      </c>
      <c r="G48" s="10">
        <f>+LN(VLOOKUP(G$2,Total!$C$5:$CV$15,Costos!$A48,FALSE)/$A$1)</f>
        <v>9.8308559180594415</v>
      </c>
      <c r="H48" s="10">
        <f>+LN(VLOOKUP(H$2,Total!$C$5:$CV$15,Costos!$A48,FALSE)/$A$1)</f>
        <v>13.427876138747353</v>
      </c>
      <c r="I48" s="10">
        <f>+LN(VLOOKUP(I$2,Total!$C$5:$CV$15,Costos!$A48,FALSE)/$A$1)</f>
        <v>14.799796747600581</v>
      </c>
      <c r="J48" s="10">
        <f>+LN(VLOOKUP(J$2,Total!$C$5:$CV$15,Costos!$A48,FALSE)/$A$1)</f>
        <v>15.183806509429745</v>
      </c>
      <c r="K48" s="10">
        <f>+LN(VLOOKUP(K$2,Total!$C$5:$CV$15,Costos!$A48,FALSE)/$A$1)</f>
        <v>15.700934889736054</v>
      </c>
      <c r="L48" s="10">
        <f>+LN(VLOOKUP(L$2,Total!$C$5:$CV$15,Costos!$A48,FALSE)/$A$1)</f>
        <v>14.711502017821955</v>
      </c>
      <c r="M48" s="10">
        <f>+IFERROR(LN(VLOOKUP(M$2,Total!$C$38:$CV$76,Costos!$A48,FALSE)/$A$1)," ")</f>
        <v>11.80597435013496</v>
      </c>
      <c r="N48" s="10">
        <v>10.447542809587899</v>
      </c>
      <c r="O48" s="10">
        <v>12.4573741540603</v>
      </c>
      <c r="P48" s="10">
        <v>12.7455261948462</v>
      </c>
      <c r="Q48" s="10">
        <f>+IFERROR(LN(VLOOKUP(Q$2,Total!$C$38:$CV$76,Costos!$A48,FALSE)/$A$1)," ")</f>
        <v>8.3907961764885268</v>
      </c>
      <c r="R48" s="10">
        <f>+IFERROR(LN(VLOOKUP(R$2,Total!$C$38:$CV$76,Costos!$A48,FALSE)/$A$1)," ")</f>
        <v>9.6643740133462579</v>
      </c>
      <c r="S48" s="10">
        <f>+IFERROR(LN(VLOOKUP(S$2,Total!$C$38:$CV$76,Costos!$A48,FALSE)/$A$1)," ")</f>
        <v>9.4144479261222269</v>
      </c>
      <c r="T48" s="10">
        <v>8.3586089965557608</v>
      </c>
      <c r="U48" s="10">
        <v>10.009560486527601</v>
      </c>
      <c r="V48" s="10">
        <v>10.212381622436</v>
      </c>
      <c r="W48" s="10">
        <f>+IFERROR(LN(VLOOKUP(W$2,Total!$C$38:$CV$76,Costos!$A48,FALSE)/$A$1)," ")</f>
        <v>12.332484270409125</v>
      </c>
      <c r="X48" s="10">
        <v>11.8309452439078</v>
      </c>
      <c r="Y48" s="10" t="str">
        <f>+IFERROR(LN(VLOOKUP(Y$2,Total!$C$38:$CV$76,Costos!$A48,FALSE)/$A$1)," ")</f>
        <v xml:space="preserve"> </v>
      </c>
      <c r="Z48" s="10" t="str">
        <f>+IFERROR(LN(VLOOKUP(Z$2,Total!$C$38:$CV$76,Costos!$A48,FALSE)/$A$1)," ")</f>
        <v xml:space="preserve"> </v>
      </c>
      <c r="AA48" s="10">
        <f>+IFERROR(LN(VLOOKUP(AA$2,Total!$C$38:$CV$76,Costos!$A48,FALSE)/$A$1)," ")</f>
        <v>11.806521653485458</v>
      </c>
      <c r="AB48" s="10">
        <f>+IFERROR(LN(VLOOKUP(AB$2,Total!$C$38:$CV$76,Costos!$A48,FALSE)/$A$1)," ")</f>
        <v>10.728120833441849</v>
      </c>
      <c r="AC48" s="10">
        <v>8.9403561006244807</v>
      </c>
      <c r="AD48" s="10">
        <v>9.1155453356228797</v>
      </c>
      <c r="AE48" s="10">
        <f>+IFERROR(LN(VLOOKUP(AE$2,Total!$C$38:$CV$76,Costos!$A48,FALSE)/$A$1)," ")</f>
        <v>12.304651138348873</v>
      </c>
      <c r="AF48" s="10">
        <v>13.235731621901699</v>
      </c>
      <c r="AG48">
        <v>11.722038846838799</v>
      </c>
      <c r="AH48" s="10">
        <f>+IFERROR(LN(VLOOKUP(AH$2,Total!$C$38:$CV$76,Costos!$A48,FALSE)/$A$1)," ")</f>
        <v>10.57749238915985</v>
      </c>
      <c r="AI48" s="10">
        <f>+IFERROR(LN(VLOOKUP(AI$2,Total!$C$38:$CV$76,Costos!$A48,FALSE)/$A$1)," ")</f>
        <v>11.325113249178456</v>
      </c>
      <c r="AJ48" s="10">
        <v>11.637182751736299</v>
      </c>
      <c r="AK48" s="10">
        <v>14.162305743989799</v>
      </c>
      <c r="AL48" s="10">
        <v>11.325228448703299</v>
      </c>
      <c r="AM48" s="10">
        <f>+IFERROR(LN(VLOOKUP(AM$2,Total!$C$38:$CV$76,Costos!$A48,FALSE)/$A$1)," ")</f>
        <v>12.574465356866691</v>
      </c>
      <c r="AN48" s="10">
        <v>10.2364563114375</v>
      </c>
      <c r="AO48" s="10">
        <v>6.9778515948340303</v>
      </c>
      <c r="AP48" s="10">
        <v>11.3647090444375</v>
      </c>
      <c r="AQ48" s="10">
        <v>10.5130723534705</v>
      </c>
      <c r="AR48" s="10">
        <f>+IFERROR(LN(VLOOKUP(AR$2,Total!$C$38:$CV$76,Costos!$A48,FALSE)/$A$1)," ")</f>
        <v>11.095758344863391</v>
      </c>
      <c r="AS48" s="10">
        <v>9.5784346167744499</v>
      </c>
      <c r="AT48" s="10">
        <v>10.2508467772629</v>
      </c>
      <c r="AU48" s="10">
        <f>+IFERROR(LN(VLOOKUP(AU$2,Total!$C$38:$CV$76,Costos!$A48,FALSE)/$A$1)," ")</f>
        <v>10.725942182858574</v>
      </c>
      <c r="AV48" s="10">
        <f>+IFERROR(LN(VLOOKUP(AV$2,Total!$C$38:$CV$76,Costos!$A48,FALSE)/$A$1)," ")</f>
        <v>12.535560971608257</v>
      </c>
      <c r="AW48" s="10">
        <v>12.7421098715851</v>
      </c>
      <c r="AX48" s="10">
        <f>+IFERROR(LN(VLOOKUP(AX$2,Total!$C$38:$CV$76,Costos!$A48,FALSE)/$A$1)," ")</f>
        <v>12.876071549329067</v>
      </c>
      <c r="AY48" s="5"/>
      <c r="AZ48" s="5"/>
      <c r="BA48" s="5"/>
      <c r="BB48" s="5"/>
    </row>
    <row r="49" spans="1:54" ht="16.5" x14ac:dyDescent="0.3">
      <c r="A49">
        <v>48</v>
      </c>
      <c r="B49" s="3">
        <v>42308</v>
      </c>
      <c r="C49" s="10">
        <v>11.901728825147099</v>
      </c>
      <c r="D49" s="10">
        <f>+LN(VLOOKUP(D$2,Total!$C$5:$CV$15,Costos!$A49,FALSE)/$A$1)</f>
        <v>13.408145757833287</v>
      </c>
      <c r="E49" s="10">
        <f>+LN(VLOOKUP(E$2,Total!$C$5:$CV$15,Costos!$A49,FALSE)/$A$1)</f>
        <v>13.484336454406595</v>
      </c>
      <c r="F49" s="10">
        <v>12.714751180299601</v>
      </c>
      <c r="G49" s="10">
        <f>+LN(VLOOKUP(G$2,Total!$C$5:$CV$15,Costos!$A49,FALSE)/$A$1)</f>
        <v>9.8520795236720922</v>
      </c>
      <c r="H49" s="10">
        <f>+LN(VLOOKUP(H$2,Total!$C$5:$CV$15,Costos!$A49,FALSE)/$A$1)</f>
        <v>13.411740965801235</v>
      </c>
      <c r="I49" s="10">
        <f>+LN(VLOOKUP(I$2,Total!$C$5:$CV$15,Costos!$A49,FALSE)/$A$1)</f>
        <v>14.820651336977955</v>
      </c>
      <c r="J49" s="10">
        <f>+LN(VLOOKUP(J$2,Total!$C$5:$CV$15,Costos!$A49,FALSE)/$A$1)</f>
        <v>15.19105469812326</v>
      </c>
      <c r="K49" s="10">
        <f>+LN(VLOOKUP(K$2,Total!$C$5:$CV$15,Costos!$A49,FALSE)/$A$1)</f>
        <v>15.694929183651416</v>
      </c>
      <c r="L49" s="10">
        <f>+LN(VLOOKUP(L$2,Total!$C$5:$CV$15,Costos!$A49,FALSE)/$A$1)</f>
        <v>14.736431462095707</v>
      </c>
      <c r="M49" s="10">
        <f>+IFERROR(LN(VLOOKUP(M$2,Total!$C$38:$CV$76,Costos!$A49,FALSE)/$A$1)," ")</f>
        <v>11.804747028693805</v>
      </c>
      <c r="N49" s="10">
        <v>10.4556435286071</v>
      </c>
      <c r="O49" s="10">
        <v>12.475205507948701</v>
      </c>
      <c r="P49" s="10">
        <v>12.748435775973</v>
      </c>
      <c r="Q49" s="10">
        <f>+IFERROR(LN(VLOOKUP(Q$2,Total!$C$38:$CV$76,Costos!$A49,FALSE)/$A$1)," ")</f>
        <v>8.4524318507895817</v>
      </c>
      <c r="R49" s="10">
        <f>+IFERROR(LN(VLOOKUP(R$2,Total!$C$38:$CV$76,Costos!$A49,FALSE)/$A$1)," ")</f>
        <v>7.77044386786479</v>
      </c>
      <c r="S49" s="10">
        <f>+IFERROR(LN(VLOOKUP(S$2,Total!$C$38:$CV$76,Costos!$A49,FALSE)/$A$1)," ")</f>
        <v>9.3847658214044127</v>
      </c>
      <c r="T49" s="10">
        <v>7.9616735022459801</v>
      </c>
      <c r="U49" s="10">
        <v>9.5765941043121305</v>
      </c>
      <c r="V49" s="10">
        <v>9.7591404186315405</v>
      </c>
      <c r="W49" s="10">
        <f>+IFERROR(LN(VLOOKUP(W$2,Total!$C$38:$CV$76,Costos!$A49,FALSE)/$A$1)," ")</f>
        <v>12.007564932816674</v>
      </c>
      <c r="X49" s="10">
        <v>11.8293344480764</v>
      </c>
      <c r="Y49" s="10" t="str">
        <f>+IFERROR(LN(VLOOKUP(Y$2,Total!$C$38:$CV$76,Costos!$A49,FALSE)/$A$1)," ")</f>
        <v xml:space="preserve"> </v>
      </c>
      <c r="Z49" s="10" t="str">
        <f>+IFERROR(LN(VLOOKUP(Z$2,Total!$C$38:$CV$76,Costos!$A49,FALSE)/$A$1)," ")</f>
        <v xml:space="preserve"> </v>
      </c>
      <c r="AA49" s="10">
        <f>+IFERROR(LN(VLOOKUP(AA$2,Total!$C$38:$CV$76,Costos!$A49,FALSE)/$A$1)," ")</f>
        <v>11.803784393093096</v>
      </c>
      <c r="AB49" s="10">
        <f>+IFERROR(LN(VLOOKUP(AB$2,Total!$C$38:$CV$76,Costos!$A49,FALSE)/$A$1)," ")</f>
        <v>10.727791511147498</v>
      </c>
      <c r="AC49" s="10">
        <v>8.9317527873804003</v>
      </c>
      <c r="AD49" s="10">
        <v>9.1315752666247505</v>
      </c>
      <c r="AE49" s="10">
        <f>+IFERROR(LN(VLOOKUP(AE$2,Total!$C$38:$CV$76,Costos!$A49,FALSE)/$A$1)," ")</f>
        <v>12.326448121463081</v>
      </c>
      <c r="AF49" s="10">
        <v>13.2435633778124</v>
      </c>
      <c r="AG49">
        <v>11.785906744933101</v>
      </c>
      <c r="AH49" s="10">
        <f>+IFERROR(LN(VLOOKUP(AH$2,Total!$C$38:$CV$76,Costos!$A49,FALSE)/$A$1)," ")</f>
        <v>10.583479040457755</v>
      </c>
      <c r="AI49" s="10">
        <f>+IFERROR(LN(VLOOKUP(AI$2,Total!$C$38:$CV$76,Costos!$A49,FALSE)/$A$1)," ")</f>
        <v>11.351143007974697</v>
      </c>
      <c r="AJ49" s="10">
        <v>11.6505589601973</v>
      </c>
      <c r="AK49" s="10">
        <v>14.206396983327</v>
      </c>
      <c r="AL49" s="10">
        <v>11.327108451974199</v>
      </c>
      <c r="AM49" s="10">
        <f>+IFERROR(LN(VLOOKUP(AM$2,Total!$C$38:$CV$76,Costos!$A49,FALSE)/$A$1)," ")</f>
        <v>12.578931230843759</v>
      </c>
      <c r="AN49" s="10">
        <v>10.238165346754</v>
      </c>
      <c r="AO49" s="10">
        <v>6.9244099990728998</v>
      </c>
      <c r="AP49" s="10">
        <v>11.3537497857304</v>
      </c>
      <c r="AQ49" s="10">
        <v>10.4978142069649</v>
      </c>
      <c r="AR49" s="10">
        <f>+IFERROR(LN(VLOOKUP(AR$2,Total!$C$38:$CV$76,Costos!$A49,FALSE)/$A$1)," ")</f>
        <v>11.103013390045692</v>
      </c>
      <c r="AS49" s="10">
        <v>9.6032931566426996</v>
      </c>
      <c r="AT49" s="10">
        <v>10.264909763820601</v>
      </c>
      <c r="AU49" s="10">
        <f>+IFERROR(LN(VLOOKUP(AU$2,Total!$C$38:$CV$76,Costos!$A49,FALSE)/$A$1)," ")</f>
        <v>10.720994514470974</v>
      </c>
      <c r="AV49" s="10">
        <f>+IFERROR(LN(VLOOKUP(AV$2,Total!$C$38:$CV$76,Costos!$A49,FALSE)/$A$1)," ")</f>
        <v>12.537734435411357</v>
      </c>
      <c r="AW49" s="10">
        <v>12.7581493734868</v>
      </c>
      <c r="AX49" s="10">
        <f>+IFERROR(LN(VLOOKUP(AX$2,Total!$C$38:$CV$76,Costos!$A49,FALSE)/$A$1)," ")</f>
        <v>12.879939519021477</v>
      </c>
      <c r="AY49" s="5"/>
      <c r="AZ49" s="5"/>
      <c r="BA49" s="5"/>
      <c r="BB49" s="5"/>
    </row>
    <row r="50" spans="1:54" ht="16.5" x14ac:dyDescent="0.3">
      <c r="A50">
        <v>49</v>
      </c>
      <c r="B50" s="3">
        <v>42338</v>
      </c>
      <c r="C50" s="10">
        <v>11.947702254531601</v>
      </c>
      <c r="D50" s="10">
        <f>+LN(VLOOKUP(D$2,Total!$C$5:$CV$15,Costos!$A50,FALSE)/$A$1)</f>
        <v>13.415757491241781</v>
      </c>
      <c r="E50" s="10">
        <f>+LN(VLOOKUP(E$2,Total!$C$5:$CV$15,Costos!$A50,FALSE)/$A$1)</f>
        <v>13.495717327697189</v>
      </c>
      <c r="F50" s="10">
        <v>12.719157346484501</v>
      </c>
      <c r="G50" s="10">
        <f>+LN(VLOOKUP(G$2,Total!$C$5:$CV$15,Costos!$A50,FALSE)/$A$1)</f>
        <v>9.9410865841667455</v>
      </c>
      <c r="H50" s="10">
        <f>+LN(VLOOKUP(H$2,Total!$C$5:$CV$15,Costos!$A50,FALSE)/$A$1)</f>
        <v>13.410797668543681</v>
      </c>
      <c r="I50" s="10">
        <f>+LN(VLOOKUP(I$2,Total!$C$5:$CV$15,Costos!$A50,FALSE)/$A$1)</f>
        <v>14.83666974721023</v>
      </c>
      <c r="J50" s="10">
        <f>+LN(VLOOKUP(J$2,Total!$C$5:$CV$15,Costos!$A50,FALSE)/$A$1)</f>
        <v>15.220513642621517</v>
      </c>
      <c r="K50" s="10">
        <f>+LN(VLOOKUP(K$2,Total!$C$5:$CV$15,Costos!$A50,FALSE)/$A$1)</f>
        <v>15.744330591472467</v>
      </c>
      <c r="L50" s="10">
        <f>+LN(VLOOKUP(L$2,Total!$C$5:$CV$15,Costos!$A50,FALSE)/$A$1)</f>
        <v>14.780922040626654</v>
      </c>
      <c r="M50" s="10">
        <f>+IFERROR(LN(VLOOKUP(M$2,Total!$C$38:$CV$76,Costos!$A50,FALSE)/$A$1)," ")</f>
        <v>11.806784653496646</v>
      </c>
      <c r="N50" s="10">
        <v>10.4564940053427</v>
      </c>
      <c r="O50" s="10">
        <v>12.493969851833</v>
      </c>
      <c r="P50" s="10">
        <v>12.7570729880819</v>
      </c>
      <c r="Q50" s="10">
        <f>+IFERROR(LN(VLOOKUP(Q$2,Total!$C$38:$CV$76,Costos!$A50,FALSE)/$A$1)," ")</f>
        <v>8.5143816507372332</v>
      </c>
      <c r="R50" s="10">
        <f>+IFERROR(LN(VLOOKUP(R$2,Total!$C$38:$CV$76,Costos!$A50,FALSE)/$A$1)," ")</f>
        <v>7.0358495308597799</v>
      </c>
      <c r="S50" s="10">
        <f>+IFERROR(LN(VLOOKUP(S$2,Total!$C$38:$CV$76,Costos!$A50,FALSE)/$A$1)," ")</f>
        <v>9.3975304209065236</v>
      </c>
      <c r="T50" s="10">
        <v>8.0877836603252309</v>
      </c>
      <c r="U50" s="10">
        <v>8.7261665389985694</v>
      </c>
      <c r="V50" s="10">
        <v>9.0348251602863403</v>
      </c>
      <c r="W50" s="10">
        <f>+IFERROR(LN(VLOOKUP(W$2,Total!$C$38:$CV$76,Costos!$A50,FALSE)/$A$1)," ")</f>
        <v>11.256147078994399</v>
      </c>
      <c r="X50" s="10">
        <v>11.8566394614929</v>
      </c>
      <c r="Y50" s="10" t="str">
        <f>+IFERROR(LN(VLOOKUP(Y$2,Total!$C$38:$CV$76,Costos!$A50,FALSE)/$A$1)," ")</f>
        <v xml:space="preserve"> </v>
      </c>
      <c r="Z50" s="10" t="str">
        <f>+IFERROR(LN(VLOOKUP(Z$2,Total!$C$38:$CV$76,Costos!$A50,FALSE)/$A$1)," ")</f>
        <v xml:space="preserve"> </v>
      </c>
      <c r="AA50" s="10">
        <f>+IFERROR(LN(VLOOKUP(AA$2,Total!$C$38:$CV$76,Costos!$A50,FALSE)/$A$1)," ")</f>
        <v>11.803657801906686</v>
      </c>
      <c r="AB50" s="10">
        <f>+IFERROR(LN(VLOOKUP(AB$2,Total!$C$38:$CV$76,Costos!$A50,FALSE)/$A$1)," ")</f>
        <v>10.732863553950228</v>
      </c>
      <c r="AC50" s="10">
        <v>8.9406350123052896</v>
      </c>
      <c r="AD50" s="10">
        <v>9.13599661023901</v>
      </c>
      <c r="AE50" s="10">
        <f>+IFERROR(LN(VLOOKUP(AE$2,Total!$C$38:$CV$76,Costos!$A50,FALSE)/$A$1)," ")</f>
        <v>12.351305142921776</v>
      </c>
      <c r="AF50" s="10">
        <v>13.241082390755199</v>
      </c>
      <c r="AG50">
        <v>11.8090837467099</v>
      </c>
      <c r="AH50" s="10">
        <f>+IFERROR(LN(VLOOKUP(AH$2,Total!$C$38:$CV$76,Costos!$A50,FALSE)/$A$1)," ")</f>
        <v>10.595831537120528</v>
      </c>
      <c r="AI50" s="10">
        <f>+IFERROR(LN(VLOOKUP(AI$2,Total!$C$38:$CV$76,Costos!$A50,FALSE)/$A$1)," ")</f>
        <v>11.375812275075939</v>
      </c>
      <c r="AJ50" s="10">
        <v>11.650846946098399</v>
      </c>
      <c r="AK50" s="10">
        <v>14.2417986436623</v>
      </c>
      <c r="AL50" s="10">
        <v>11.327733106938</v>
      </c>
      <c r="AM50" s="10">
        <f>+IFERROR(LN(VLOOKUP(AM$2,Total!$C$38:$CV$76,Costos!$A50,FALSE)/$A$1)," ")</f>
        <v>12.583277493465653</v>
      </c>
      <c r="AN50" s="10">
        <v>10.2408010156787</v>
      </c>
      <c r="AO50" s="10">
        <v>6.8773151623917901</v>
      </c>
      <c r="AP50" s="10">
        <v>11.3372786529373</v>
      </c>
      <c r="AQ50" s="10">
        <v>10.487891849703599</v>
      </c>
      <c r="AR50" s="10">
        <f>+IFERROR(LN(VLOOKUP(AR$2,Total!$C$38:$CV$76,Costos!$A50,FALSE)/$A$1)," ")</f>
        <v>11.114352500630361</v>
      </c>
      <c r="AS50" s="10">
        <v>9.6306176593078003</v>
      </c>
      <c r="AT50" s="10">
        <v>10.2804572141312</v>
      </c>
      <c r="AU50" s="10">
        <f>+IFERROR(LN(VLOOKUP(AU$2,Total!$C$38:$CV$76,Costos!$A50,FALSE)/$A$1)," ")</f>
        <v>10.718430846683878</v>
      </c>
      <c r="AV50" s="10">
        <f>+IFERROR(LN(VLOOKUP(AV$2,Total!$C$38:$CV$76,Costos!$A50,FALSE)/$A$1)," ")</f>
        <v>12.551147496614663</v>
      </c>
      <c r="AW50" s="10">
        <v>12.771204247972401</v>
      </c>
      <c r="AX50" s="10">
        <f>+IFERROR(LN(VLOOKUP(AX$2,Total!$C$38:$CV$76,Costos!$A50,FALSE)/$A$1)," ")</f>
        <v>12.888601648110447</v>
      </c>
      <c r="AY50" s="5"/>
      <c r="AZ50" s="5"/>
      <c r="BA50" s="5"/>
      <c r="BB50" s="5"/>
    </row>
    <row r="51" spans="1:54" ht="16.5" x14ac:dyDescent="0.3">
      <c r="A51">
        <v>50</v>
      </c>
      <c r="B51" s="3">
        <v>42369</v>
      </c>
      <c r="C51" s="10">
        <v>11.932518881777099</v>
      </c>
      <c r="D51" s="10">
        <f>+LN(VLOOKUP(D$2,Total!$C$5:$CV$15,Costos!$A51,FALSE)/$A$1)</f>
        <v>13.433336267102517</v>
      </c>
      <c r="E51" s="10">
        <f>+LN(VLOOKUP(E$2,Total!$C$5:$CV$15,Costos!$A51,FALSE)/$A$1)</f>
        <v>13.515023892657897</v>
      </c>
      <c r="F51" s="10">
        <v>12.7066724582387</v>
      </c>
      <c r="G51" s="10">
        <f>+LN(VLOOKUP(G$2,Total!$C$5:$CV$15,Costos!$A51,FALSE)/$A$1)</f>
        <v>10.026068521900493</v>
      </c>
      <c r="H51" s="10">
        <f>+LN(VLOOKUP(H$2,Total!$C$5:$CV$15,Costos!$A51,FALSE)/$A$1)</f>
        <v>13.331075138511277</v>
      </c>
      <c r="I51" s="10">
        <f>+LN(VLOOKUP(I$2,Total!$C$5:$CV$15,Costos!$A51,FALSE)/$A$1)</f>
        <v>14.890772469770225</v>
      </c>
      <c r="J51" s="10">
        <f>+LN(VLOOKUP(J$2,Total!$C$5:$CV$15,Costos!$A51,FALSE)/$A$1)</f>
        <v>15.273435089757712</v>
      </c>
      <c r="K51" s="10">
        <f>+LN(VLOOKUP(K$2,Total!$C$5:$CV$15,Costos!$A51,FALSE)/$A$1)</f>
        <v>15.722039569235877</v>
      </c>
      <c r="L51" s="10">
        <f>+LN(VLOOKUP(L$2,Total!$C$5:$CV$15,Costos!$A51,FALSE)/$A$1)</f>
        <v>14.807082939437525</v>
      </c>
      <c r="M51" s="10">
        <f>+IFERROR(LN(VLOOKUP(M$2,Total!$C$38:$CV$76,Costos!$A51,FALSE)/$A$1)," ")</f>
        <v>11.792512333823963</v>
      </c>
      <c r="N51" s="10">
        <v>10.426808723396899</v>
      </c>
      <c r="O51" s="10">
        <v>12.521128758599099</v>
      </c>
      <c r="P51" s="10">
        <v>12.7614547282235</v>
      </c>
      <c r="Q51" s="10">
        <f>+IFERROR(LN(VLOOKUP(Q$2,Total!$C$38:$CV$76,Costos!$A51,FALSE)/$A$1)," ")</f>
        <v>8.5624306101479934</v>
      </c>
      <c r="R51" s="10" t="str">
        <f>+IFERROR(LN(VLOOKUP(R$2,Total!$C$38:$CV$76,Costos!$A51,FALSE)/$A$1)," ")</f>
        <v xml:space="preserve"> </v>
      </c>
      <c r="S51" s="10">
        <f>+IFERROR(LN(VLOOKUP(S$2,Total!$C$38:$CV$76,Costos!$A51,FALSE)/$A$1)," ")</f>
        <v>9.4105758290995052</v>
      </c>
      <c r="T51" s="10">
        <v>8.1211355312220999</v>
      </c>
      <c r="U51" s="10" t="str">
        <f>+IFERROR(LN(VLOOKUP(U$2,Total!$C$38:$CV$76,Costos!$A51,FALSE)/$A$1)," ")</f>
        <v xml:space="preserve"> </v>
      </c>
      <c r="V51" s="10"/>
      <c r="W51" s="10">
        <f>+IFERROR(LN(VLOOKUP(W$2,Total!$C$38:$CV$76,Costos!$A51,FALSE)/$A$1)," ")</f>
        <v>9.6705186179687228</v>
      </c>
      <c r="X51" s="10">
        <v>11.8542364814968</v>
      </c>
      <c r="Y51" s="10" t="str">
        <f>+IFERROR(LN(VLOOKUP(Y$2,Total!$C$38:$CV$76,Costos!$A51,FALSE)/$A$1)," ")</f>
        <v xml:space="preserve"> </v>
      </c>
      <c r="Z51" s="10" t="str">
        <f>+IFERROR(LN(VLOOKUP(Z$2,Total!$C$38:$CV$76,Costos!$A51,FALSE)/$A$1)," ")</f>
        <v xml:space="preserve"> </v>
      </c>
      <c r="AA51" s="10">
        <f>+IFERROR(LN(VLOOKUP(AA$2,Total!$C$38:$CV$76,Costos!$A51,FALSE)/$A$1)," ")</f>
        <v>11.789252548530239</v>
      </c>
      <c r="AB51" s="10">
        <f>+IFERROR(LN(VLOOKUP(AB$2,Total!$C$38:$CV$76,Costos!$A51,FALSE)/$A$1)," ")</f>
        <v>10.736335313153822</v>
      </c>
      <c r="AC51" s="10">
        <v>8.9375128351591204</v>
      </c>
      <c r="AD51" s="10">
        <v>9.1231757338748398</v>
      </c>
      <c r="AE51" s="10">
        <f>+IFERROR(LN(VLOOKUP(AE$2,Total!$C$38:$CV$76,Costos!$A51,FALSE)/$A$1)," ")</f>
        <v>12.382157336992352</v>
      </c>
      <c r="AF51" s="10">
        <v>13.230443827020199</v>
      </c>
      <c r="AG51">
        <v>11.872182600119</v>
      </c>
      <c r="AH51" s="10">
        <f>+IFERROR(LN(VLOOKUP(AH$2,Total!$C$38:$CV$76,Costos!$A51,FALSE)/$A$1)," ")</f>
        <v>10.63343918014932</v>
      </c>
      <c r="AI51" s="10">
        <f>+IFERROR(LN(VLOOKUP(AI$2,Total!$C$38:$CV$76,Costos!$A51,FALSE)/$A$1)," ")</f>
        <v>11.389718251724647</v>
      </c>
      <c r="AJ51" s="10">
        <v>11.5984321940096</v>
      </c>
      <c r="AK51" s="10">
        <v>14.2786883531687</v>
      </c>
      <c r="AL51" s="10">
        <v>11.327134042102699</v>
      </c>
      <c r="AM51" s="10">
        <f>+IFERROR(LN(VLOOKUP(AM$2,Total!$C$38:$CV$76,Costos!$A51,FALSE)/$A$1)," ")</f>
        <v>12.591532305265353</v>
      </c>
      <c r="AN51" s="10">
        <v>10.2365450267712</v>
      </c>
      <c r="AO51" s="10">
        <v>6.7941054310511104</v>
      </c>
      <c r="AP51" s="10">
        <v>11.325453737010299</v>
      </c>
      <c r="AQ51" s="10">
        <v>10.4921310057273</v>
      </c>
      <c r="AR51" s="10">
        <f>+IFERROR(LN(VLOOKUP(AR$2,Total!$C$38:$CV$76,Costos!$A51,FALSE)/$A$1)," ")</f>
        <v>11.129613419132273</v>
      </c>
      <c r="AS51" s="10">
        <v>9.7073862116153506</v>
      </c>
      <c r="AT51" s="10">
        <v>10.2943334934308</v>
      </c>
      <c r="AU51" s="10">
        <f>+IFERROR(LN(VLOOKUP(AU$2,Total!$C$38:$CV$76,Costos!$A51,FALSE)/$A$1)," ")</f>
        <v>10.719186791973309</v>
      </c>
      <c r="AV51" s="10">
        <f>+IFERROR(LN(VLOOKUP(AV$2,Total!$C$38:$CV$76,Costos!$A51,FALSE)/$A$1)," ")</f>
        <v>12.541622953555787</v>
      </c>
      <c r="AW51" s="10">
        <v>12.790970105932001</v>
      </c>
      <c r="AX51" s="10">
        <f>+IFERROR(LN(VLOOKUP(AX$2,Total!$C$38:$CV$76,Costos!$A51,FALSE)/$A$1)," ")</f>
        <v>12.917734888654003</v>
      </c>
      <c r="AY51" s="5"/>
      <c r="AZ51" s="5"/>
      <c r="BA51" s="5"/>
      <c r="BB51" s="5"/>
    </row>
    <row r="52" spans="1:54" ht="16.5" x14ac:dyDescent="0.3">
      <c r="A52">
        <v>51</v>
      </c>
      <c r="B52" s="3">
        <v>42400</v>
      </c>
      <c r="C52" s="10">
        <v>11.9447178615544</v>
      </c>
      <c r="D52" s="10">
        <f>+LN(VLOOKUP(D$2,Total!$C$5:$CV$15,Costos!$A52,FALSE)/$A$1)</f>
        <v>13.440091831696837</v>
      </c>
      <c r="E52" s="10">
        <f>+LN(VLOOKUP(E$2,Total!$C$5:$CV$15,Costos!$A52,FALSE)/$A$1)</f>
        <v>13.522595593839165</v>
      </c>
      <c r="F52" s="10">
        <v>12.7218386194253</v>
      </c>
      <c r="G52" s="10">
        <f>+LN(VLOOKUP(G$2,Total!$C$5:$CV$15,Costos!$A52,FALSE)/$A$1)</f>
        <v>10.039017680357986</v>
      </c>
      <c r="H52" s="10">
        <f>+LN(VLOOKUP(H$2,Total!$C$5:$CV$15,Costos!$A52,FALSE)/$A$1)</f>
        <v>13.319825483097892</v>
      </c>
      <c r="I52" s="10">
        <f>+LN(VLOOKUP(I$2,Total!$C$5:$CV$15,Costos!$A52,FALSE)/$A$1)</f>
        <v>14.902393274657504</v>
      </c>
      <c r="J52" s="10">
        <f>+LN(VLOOKUP(J$2,Total!$C$5:$CV$15,Costos!$A52,FALSE)/$A$1)</f>
        <v>15.259105597783295</v>
      </c>
      <c r="K52" s="10">
        <f>+LN(VLOOKUP(K$2,Total!$C$5:$CV$15,Costos!$A52,FALSE)/$A$1)</f>
        <v>15.725493650586049</v>
      </c>
      <c r="L52" s="10">
        <f>+LN(VLOOKUP(L$2,Total!$C$5:$CV$15,Costos!$A52,FALSE)/$A$1)</f>
        <v>14.829465194349106</v>
      </c>
      <c r="M52" s="10">
        <f>+IFERROR(LN(VLOOKUP(M$2,Total!$C$38:$CV$76,Costos!$A52,FALSE)/$A$1)," ")</f>
        <v>11.779652574144176</v>
      </c>
      <c r="N52" s="10">
        <v>10.4235725641442</v>
      </c>
      <c r="O52" s="10">
        <v>12.5482298683824</v>
      </c>
      <c r="P52" s="10">
        <v>12.773252975472801</v>
      </c>
      <c r="Q52" s="10">
        <f>+IFERROR(LN(VLOOKUP(Q$2,Total!$C$38:$CV$76,Costos!$A52,FALSE)/$A$1)," ")</f>
        <v>8.6232920922006571</v>
      </c>
      <c r="R52" s="10" t="str">
        <f>+IFERROR(LN(VLOOKUP(R$2,Total!$C$38:$CV$76,Costos!$A52,FALSE)/$A$1)," ")</f>
        <v xml:space="preserve"> </v>
      </c>
      <c r="S52" s="10">
        <f>+IFERROR(LN(VLOOKUP(S$2,Total!$C$38:$CV$76,Costos!$A52,FALSE)/$A$1)," ")</f>
        <v>9.4206128241352474</v>
      </c>
      <c r="T52" s="10">
        <v>8.1113858380081307</v>
      </c>
      <c r="U52" s="10" t="str">
        <f>+IFERROR(LN(VLOOKUP(U$2,Total!$C$38:$CV$76,Costos!$A52,FALSE)/$A$1)," ")</f>
        <v xml:space="preserve"> </v>
      </c>
      <c r="V52" s="10"/>
      <c r="W52" s="10" t="str">
        <f>+IFERROR(LN(VLOOKUP(W$2,Total!$C$38:$CV$76,Costos!$A52,FALSE)/$A$1)," ")</f>
        <v xml:space="preserve"> </v>
      </c>
      <c r="X52" s="10">
        <v>11.8421012198671</v>
      </c>
      <c r="Y52" s="10" t="str">
        <f>+IFERROR(LN(VLOOKUP(Y$2,Total!$C$38:$CV$76,Costos!$A52,FALSE)/$A$1)," ")</f>
        <v xml:space="preserve"> </v>
      </c>
      <c r="Z52" s="10" t="str">
        <f>+IFERROR(LN(VLOOKUP(Z$2,Total!$C$38:$CV$76,Costos!$A52,FALSE)/$A$1)," ")</f>
        <v xml:space="preserve"> </v>
      </c>
      <c r="AA52" s="10">
        <f>+IFERROR(LN(VLOOKUP(AA$2,Total!$C$38:$CV$76,Costos!$A52,FALSE)/$A$1)," ")</f>
        <v>11.78778395626699</v>
      </c>
      <c r="AB52" s="10">
        <f>+IFERROR(LN(VLOOKUP(AB$2,Total!$C$38:$CV$76,Costos!$A52,FALSE)/$A$1)," ")</f>
        <v>10.725838922146121</v>
      </c>
      <c r="AC52" s="10">
        <v>8.9195114618305897</v>
      </c>
      <c r="AD52" s="10">
        <v>9.1372511625689405</v>
      </c>
      <c r="AE52" s="10">
        <f>+IFERROR(LN(VLOOKUP(AE$2,Total!$C$38:$CV$76,Costos!$A52,FALSE)/$A$1)," ")</f>
        <v>12.40156617910525</v>
      </c>
      <c r="AF52" s="10">
        <v>13.2248867206314</v>
      </c>
      <c r="AG52">
        <v>11.993353538106501</v>
      </c>
      <c r="AH52" s="10">
        <f>+IFERROR(LN(VLOOKUP(AH$2,Total!$C$38:$CV$76,Costos!$A52,FALSE)/$A$1)," ")</f>
        <v>10.638843694532881</v>
      </c>
      <c r="AI52" s="10">
        <f>+IFERROR(LN(VLOOKUP(AI$2,Total!$C$38:$CV$76,Costos!$A52,FALSE)/$A$1)," ")</f>
        <v>11.438720023543455</v>
      </c>
      <c r="AJ52" s="10">
        <v>11.570795677131001</v>
      </c>
      <c r="AK52" s="10">
        <v>14.314516130704099</v>
      </c>
      <c r="AL52" s="10">
        <v>11.327857422063101</v>
      </c>
      <c r="AM52" s="10">
        <f>+IFERROR(LN(VLOOKUP(AM$2,Total!$C$38:$CV$76,Costos!$A52,FALSE)/$A$1)," ")</f>
        <v>12.599229966034018</v>
      </c>
      <c r="AN52" s="10">
        <v>10.217436976214801</v>
      </c>
      <c r="AO52" s="10">
        <v>6.6973236832543703</v>
      </c>
      <c r="AP52" s="10">
        <v>11.373033353520899</v>
      </c>
      <c r="AQ52" s="10">
        <v>10.485265846849799</v>
      </c>
      <c r="AR52" s="10">
        <f>+IFERROR(LN(VLOOKUP(AR$2,Total!$C$38:$CV$76,Costos!$A52,FALSE)/$A$1)," ")</f>
        <v>11.126819128462994</v>
      </c>
      <c r="AS52" s="10">
        <v>9.7045629571065906</v>
      </c>
      <c r="AT52" s="10">
        <v>10.3077177547502</v>
      </c>
      <c r="AU52" s="10">
        <f>+IFERROR(LN(VLOOKUP(AU$2,Total!$C$38:$CV$76,Costos!$A52,FALSE)/$A$1)," ")</f>
        <v>10.718320555629038</v>
      </c>
      <c r="AV52" s="10">
        <f>+IFERROR(LN(VLOOKUP(AV$2,Total!$C$38:$CV$76,Costos!$A52,FALSE)/$A$1)," ")</f>
        <v>12.546370460714101</v>
      </c>
      <c r="AW52" s="10">
        <v>12.8060756728238</v>
      </c>
      <c r="AX52" s="10">
        <f>+IFERROR(LN(VLOOKUP(AX$2,Total!$C$38:$CV$76,Costos!$A52,FALSE)/$A$1)," ")</f>
        <v>12.919530267466117</v>
      </c>
      <c r="AY52" s="5"/>
      <c r="AZ52" s="5"/>
      <c r="BA52" s="5"/>
      <c r="BB52" s="5"/>
    </row>
    <row r="53" spans="1:54" ht="16.5" x14ac:dyDescent="0.3">
      <c r="A53">
        <v>52</v>
      </c>
      <c r="B53" s="3">
        <v>42429</v>
      </c>
      <c r="C53" s="10">
        <v>11.945970959771801</v>
      </c>
      <c r="D53" s="10">
        <f>+LN(VLOOKUP(D$2,Total!$C$5:$CV$15,Costos!$A53,FALSE)/$A$1)</f>
        <v>13.448756725744222</v>
      </c>
      <c r="E53" s="10">
        <f>+LN(VLOOKUP(E$2,Total!$C$5:$CV$15,Costos!$A53,FALSE)/$A$1)</f>
        <v>13.538408432017112</v>
      </c>
      <c r="F53" s="10">
        <v>12.737124959316301</v>
      </c>
      <c r="G53" s="10">
        <f>+LN(VLOOKUP(G$2,Total!$C$5:$CV$15,Costos!$A53,FALSE)/$A$1)</f>
        <v>10.057584271907547</v>
      </c>
      <c r="H53" s="10">
        <f>+LN(VLOOKUP(H$2,Total!$C$5:$CV$15,Costos!$A53,FALSE)/$A$1)</f>
        <v>13.247838648841171</v>
      </c>
      <c r="I53" s="10">
        <f>+LN(VLOOKUP(I$2,Total!$C$5:$CV$15,Costos!$A53,FALSE)/$A$1)</f>
        <v>14.928829631900342</v>
      </c>
      <c r="J53" s="10">
        <f>+LN(VLOOKUP(J$2,Total!$C$5:$CV$15,Costos!$A53,FALSE)/$A$1)</f>
        <v>15.220974494219121</v>
      </c>
      <c r="K53" s="10">
        <f>+LN(VLOOKUP(K$2,Total!$C$5:$CV$15,Costos!$A53,FALSE)/$A$1)</f>
        <v>15.7564780377872</v>
      </c>
      <c r="L53" s="10">
        <f>+LN(VLOOKUP(L$2,Total!$C$5:$CV$15,Costos!$A53,FALSE)/$A$1)</f>
        <v>14.860021542747413</v>
      </c>
      <c r="M53" s="10">
        <f>+IFERROR(LN(VLOOKUP(M$2,Total!$C$38:$CV$76,Costos!$A53,FALSE)/$A$1)," ")</f>
        <v>11.76762195101858</v>
      </c>
      <c r="N53" s="10">
        <v>10.4111784429029</v>
      </c>
      <c r="O53" s="10">
        <v>12.571277245212199</v>
      </c>
      <c r="P53" s="10">
        <v>12.7874486529858</v>
      </c>
      <c r="Q53" s="10">
        <f>+IFERROR(LN(VLOOKUP(Q$2,Total!$C$38:$CV$76,Costos!$A53,FALSE)/$A$1)," ")</f>
        <v>8.6698154718359515</v>
      </c>
      <c r="R53" s="10" t="str">
        <f>+IFERROR(LN(VLOOKUP(R$2,Total!$C$38:$CV$76,Costos!$A53,FALSE)/$A$1)," ")</f>
        <v xml:space="preserve"> </v>
      </c>
      <c r="S53" s="10">
        <f>+IFERROR(LN(VLOOKUP(S$2,Total!$C$38:$CV$76,Costos!$A53,FALSE)/$A$1)," ")</f>
        <v>9.4301032167363328</v>
      </c>
      <c r="T53" s="10">
        <v>8.1390669313108006</v>
      </c>
      <c r="U53" s="10" t="str">
        <f>+IFERROR(LN(VLOOKUP(U$2,Total!$C$38:$CV$76,Costos!$A53,FALSE)/$A$1)," ")</f>
        <v xml:space="preserve"> </v>
      </c>
      <c r="V53" s="10"/>
      <c r="W53" s="10" t="str">
        <f>+IFERROR(LN(VLOOKUP(W$2,Total!$C$38:$CV$76,Costos!$A53,FALSE)/$A$1)," ")</f>
        <v xml:space="preserve"> </v>
      </c>
      <c r="X53" s="10">
        <v>11.8237024059839</v>
      </c>
      <c r="Y53" s="10" t="str">
        <f>+IFERROR(LN(VLOOKUP(Y$2,Total!$C$38:$CV$76,Costos!$A53,FALSE)/$A$1)," ")</f>
        <v xml:space="preserve"> </v>
      </c>
      <c r="Z53" s="10" t="str">
        <f>+IFERROR(LN(VLOOKUP(Z$2,Total!$C$38:$CV$76,Costos!$A53,FALSE)/$A$1)," ")</f>
        <v xml:space="preserve"> </v>
      </c>
      <c r="AA53" s="10">
        <f>+IFERROR(LN(VLOOKUP(AA$2,Total!$C$38:$CV$76,Costos!$A53,FALSE)/$A$1)," ")</f>
        <v>11.789399013551867</v>
      </c>
      <c r="AB53" s="10">
        <f>+IFERROR(LN(VLOOKUP(AB$2,Total!$C$38:$CV$76,Costos!$A53,FALSE)/$A$1)," ")</f>
        <v>10.722155437411514</v>
      </c>
      <c r="AC53" s="10">
        <v>8.9192435348896595</v>
      </c>
      <c r="AD53" s="10">
        <v>9.1467961788683301</v>
      </c>
      <c r="AE53" s="10">
        <f>+IFERROR(LN(VLOOKUP(AE$2,Total!$C$38:$CV$76,Costos!$A53,FALSE)/$A$1)," ")</f>
        <v>12.420386242608076</v>
      </c>
      <c r="AF53" s="10">
        <v>13.223712494904101</v>
      </c>
      <c r="AG53">
        <v>12.080928428758099</v>
      </c>
      <c r="AH53" s="10">
        <f>+IFERROR(LN(VLOOKUP(AH$2,Total!$C$38:$CV$76,Costos!$A53,FALSE)/$A$1)," ")</f>
        <v>10.647661982884397</v>
      </c>
      <c r="AI53" s="10">
        <f>+IFERROR(LN(VLOOKUP(AI$2,Total!$C$38:$CV$76,Costos!$A53,FALSE)/$A$1)," ")</f>
        <v>11.482093176249885</v>
      </c>
      <c r="AJ53" s="10">
        <v>11.563882935408101</v>
      </c>
      <c r="AK53" s="10">
        <v>14.300269976719701</v>
      </c>
      <c r="AL53" s="10">
        <v>11.3324451518231</v>
      </c>
      <c r="AM53" s="10">
        <f>+IFERROR(LN(VLOOKUP(AM$2,Total!$C$38:$CV$76,Costos!$A53,FALSE)/$A$1)," ")</f>
        <v>12.602763251508884</v>
      </c>
      <c r="AN53" s="10">
        <v>10.202306693616</v>
      </c>
      <c r="AO53" s="10">
        <v>6.6465362242788197</v>
      </c>
      <c r="AP53" s="10">
        <v>11.3856779161431</v>
      </c>
      <c r="AQ53" s="10">
        <v>10.481836971523199</v>
      </c>
      <c r="AR53" s="10">
        <f>+IFERROR(LN(VLOOKUP(AR$2,Total!$C$38:$CV$76,Costos!$A53,FALSE)/$A$1)," ")</f>
        <v>11.130180420915657</v>
      </c>
      <c r="AS53" s="10">
        <v>9.7125907383340895</v>
      </c>
      <c r="AT53" s="10">
        <v>10.321074158051999</v>
      </c>
      <c r="AU53" s="10">
        <f>+IFERROR(LN(VLOOKUP(AU$2,Total!$C$38:$CV$76,Costos!$A53,FALSE)/$A$1)," ")</f>
        <v>10.72472044984422</v>
      </c>
      <c r="AV53" s="10">
        <f>+IFERROR(LN(VLOOKUP(AV$2,Total!$C$38:$CV$76,Costos!$A53,FALSE)/$A$1)," ")</f>
        <v>12.558855251590614</v>
      </c>
      <c r="AW53" s="10">
        <v>12.824273624394101</v>
      </c>
      <c r="AX53" s="10">
        <f>+IFERROR(LN(VLOOKUP(AX$2,Total!$C$38:$CV$76,Costos!$A53,FALSE)/$A$1)," ")</f>
        <v>12.923545940821038</v>
      </c>
      <c r="AY53" s="5"/>
      <c r="AZ53" s="5"/>
      <c r="BA53" s="5"/>
      <c r="BB53" s="5"/>
    </row>
    <row r="54" spans="1:54" ht="16.5" x14ac:dyDescent="0.3">
      <c r="A54">
        <v>53</v>
      </c>
      <c r="B54" s="3">
        <v>42460</v>
      </c>
      <c r="C54" s="10">
        <v>11.992353278748499</v>
      </c>
      <c r="D54" s="10">
        <f>+LN(VLOOKUP(D$2,Total!$C$5:$CV$15,Costos!$A54,FALSE)/$A$1)</f>
        <v>13.480704702436558</v>
      </c>
      <c r="E54" s="10">
        <f>+LN(VLOOKUP(E$2,Total!$C$5:$CV$15,Costos!$A54,FALSE)/$A$1)</f>
        <v>13.553609709759877</v>
      </c>
      <c r="F54" s="10">
        <v>12.748825348677</v>
      </c>
      <c r="G54" s="10">
        <f>+LN(VLOOKUP(G$2,Total!$C$5:$CV$15,Costos!$A54,FALSE)/$A$1)</f>
        <v>10.131479233056869</v>
      </c>
      <c r="H54" s="10">
        <f>+LN(VLOOKUP(H$2,Total!$C$5:$CV$15,Costos!$A54,FALSE)/$A$1)</f>
        <v>13.420346249842252</v>
      </c>
      <c r="I54" s="10">
        <f>+LN(VLOOKUP(I$2,Total!$C$5:$CV$15,Costos!$A54,FALSE)/$A$1)</f>
        <v>14.929023788337485</v>
      </c>
      <c r="J54" s="10">
        <f>+LN(VLOOKUP(J$2,Total!$C$5:$CV$15,Costos!$A54,FALSE)/$A$1)</f>
        <v>15.233588856966417</v>
      </c>
      <c r="K54" s="10">
        <f>+LN(VLOOKUP(K$2,Total!$C$5:$CV$15,Costos!$A54,FALSE)/$A$1)</f>
        <v>15.748739476366511</v>
      </c>
      <c r="L54" s="10">
        <f>+LN(VLOOKUP(L$2,Total!$C$5:$CV$15,Costos!$A54,FALSE)/$A$1)</f>
        <v>14.867857485793381</v>
      </c>
      <c r="M54" s="10">
        <f>+IFERROR(LN(VLOOKUP(M$2,Total!$C$38:$CV$76,Costos!$A54,FALSE)/$A$1)," ")</f>
        <v>11.760432792687286</v>
      </c>
      <c r="N54" s="10">
        <v>10.3929695609683</v>
      </c>
      <c r="O54" s="10">
        <v>12.592217451793699</v>
      </c>
      <c r="P54" s="10">
        <v>12.7987535286215</v>
      </c>
      <c r="Q54" s="10">
        <f>+IFERROR(LN(VLOOKUP(Q$2,Total!$C$38:$CV$76,Costos!$A54,FALSE)/$A$1)," ")</f>
        <v>8.7254426463016603</v>
      </c>
      <c r="R54" s="10" t="str">
        <f>+IFERROR(LN(VLOOKUP(R$2,Total!$C$38:$CV$76,Costos!$A54,FALSE)/$A$1)," ")</f>
        <v xml:space="preserve"> </v>
      </c>
      <c r="S54" s="10">
        <f>+IFERROR(LN(VLOOKUP(S$2,Total!$C$38:$CV$76,Costos!$A54,FALSE)/$A$1)," ")</f>
        <v>9.4587738372656478</v>
      </c>
      <c r="T54" s="10">
        <v>8.0803676849283796</v>
      </c>
      <c r="U54" s="10" t="str">
        <f>+IFERROR(LN(VLOOKUP(U$2,Total!$C$38:$CV$76,Costos!$A54,FALSE)/$A$1)," ")</f>
        <v xml:space="preserve"> </v>
      </c>
      <c r="V54" s="10"/>
      <c r="W54" s="10">
        <f>+IFERROR(LN(VLOOKUP(W$2,Total!$C$38:$CV$76,Costos!$A54,FALSE)/$A$1)," ")</f>
        <v>9.5208051166819647</v>
      </c>
      <c r="X54" s="10">
        <v>11.7914517029037</v>
      </c>
      <c r="Y54" s="10" t="str">
        <f>+IFERROR(LN(VLOOKUP(Y$2,Total!$C$38:$CV$76,Costos!$A54,FALSE)/$A$1)," ")</f>
        <v xml:space="preserve"> </v>
      </c>
      <c r="Z54" s="10" t="str">
        <f>+IFERROR(LN(VLOOKUP(Z$2,Total!$C$38:$CV$76,Costos!$A54,FALSE)/$A$1)," ")</f>
        <v xml:space="preserve"> </v>
      </c>
      <c r="AA54" s="10">
        <f>+IFERROR(LN(VLOOKUP(AA$2,Total!$C$38:$CV$76,Costos!$A54,FALSE)/$A$1)," ")</f>
        <v>11.784578634818908</v>
      </c>
      <c r="AB54" s="10">
        <f>+IFERROR(LN(VLOOKUP(AB$2,Total!$C$38:$CV$76,Costos!$A54,FALSE)/$A$1)," ")</f>
        <v>10.722117189108356</v>
      </c>
      <c r="AC54" s="10">
        <v>8.9074702858356698</v>
      </c>
      <c r="AD54" s="10">
        <v>9.1552016528921598</v>
      </c>
      <c r="AE54" s="10">
        <f>+IFERROR(LN(VLOOKUP(AE$2,Total!$C$38:$CV$76,Costos!$A54,FALSE)/$A$1)," ")</f>
        <v>12.435702555781134</v>
      </c>
      <c r="AF54" s="10">
        <v>13.2258819469613</v>
      </c>
      <c r="AG54">
        <v>12.1367660915695</v>
      </c>
      <c r="AH54" s="10">
        <f>+IFERROR(LN(VLOOKUP(AH$2,Total!$C$38:$CV$76,Costos!$A54,FALSE)/$A$1)," ")</f>
        <v>10.646128286258028</v>
      </c>
      <c r="AI54" s="10">
        <f>+IFERROR(LN(VLOOKUP(AI$2,Total!$C$38:$CV$76,Costos!$A54,FALSE)/$A$1)," ")</f>
        <v>11.511748784953753</v>
      </c>
      <c r="AJ54" s="10">
        <v>11.5839366278223</v>
      </c>
      <c r="AK54" s="10">
        <v>14.2807390925961</v>
      </c>
      <c r="AL54" s="10">
        <v>11.3349151289083</v>
      </c>
      <c r="AM54" s="10">
        <f>+IFERROR(LN(VLOOKUP(AM$2,Total!$C$38:$CV$76,Costos!$A54,FALSE)/$A$1)," ")</f>
        <v>12.615633940896753</v>
      </c>
      <c r="AN54" s="10">
        <v>9.96051785632514</v>
      </c>
      <c r="AO54" s="10">
        <v>6.5585813161120701</v>
      </c>
      <c r="AP54" s="10">
        <v>11.3646311992837</v>
      </c>
      <c r="AQ54" s="10">
        <v>10.4759463491124</v>
      </c>
      <c r="AR54" s="10">
        <f>+IFERROR(LN(VLOOKUP(AR$2,Total!$C$38:$CV$76,Costos!$A54,FALSE)/$A$1)," ")</f>
        <v>11.134825697992701</v>
      </c>
      <c r="AS54" s="10">
        <v>9.7196745322188303</v>
      </c>
      <c r="AT54" s="10">
        <v>10.333715834687499</v>
      </c>
      <c r="AU54" s="10">
        <f>+IFERROR(LN(VLOOKUP(AU$2,Total!$C$38:$CV$76,Costos!$A54,FALSE)/$A$1)," ")</f>
        <v>10.714174186866575</v>
      </c>
      <c r="AV54" s="10">
        <f>+IFERROR(LN(VLOOKUP(AV$2,Total!$C$38:$CV$76,Costos!$A54,FALSE)/$A$1)," ")</f>
        <v>12.564922306586521</v>
      </c>
      <c r="AW54" s="10">
        <v>12.8432492839612</v>
      </c>
      <c r="AX54" s="10">
        <f>+IFERROR(LN(VLOOKUP(AX$2,Total!$C$38:$CV$76,Costos!$A54,FALSE)/$A$1)," ")</f>
        <v>12.924427330003638</v>
      </c>
      <c r="AY54" s="5"/>
      <c r="AZ54" s="5"/>
      <c r="BA54" s="5"/>
      <c r="BB54" s="5"/>
    </row>
    <row r="55" spans="1:54" ht="16.5" x14ac:dyDescent="0.3">
      <c r="A55">
        <v>54</v>
      </c>
      <c r="B55" s="3">
        <v>42490</v>
      </c>
      <c r="C55" s="10">
        <v>12.0350867260846</v>
      </c>
      <c r="D55" s="10">
        <f>+LN(VLOOKUP(D$2,Total!$C$5:$CV$15,Costos!$A55,FALSE)/$A$1)</f>
        <v>13.493545553161827</v>
      </c>
      <c r="E55" s="10">
        <f>+LN(VLOOKUP(E$2,Total!$C$5:$CV$15,Costos!$A55,FALSE)/$A$1)</f>
        <v>13.559833259826815</v>
      </c>
      <c r="F55" s="10">
        <v>12.756119971473501</v>
      </c>
      <c r="G55" s="10">
        <f>+LN(VLOOKUP(G$2,Total!$C$5:$CV$15,Costos!$A55,FALSE)/$A$1)</f>
        <v>10.199877199781143</v>
      </c>
      <c r="H55" s="10">
        <f>+LN(VLOOKUP(H$2,Total!$C$5:$CV$15,Costos!$A55,FALSE)/$A$1)</f>
        <v>13.470635728800483</v>
      </c>
      <c r="I55" s="10">
        <f>+LN(VLOOKUP(I$2,Total!$C$5:$CV$15,Costos!$A55,FALSE)/$A$1)</f>
        <v>14.948786907737514</v>
      </c>
      <c r="J55" s="10">
        <f>+LN(VLOOKUP(J$2,Total!$C$5:$CV$15,Costos!$A55,FALSE)/$A$1)</f>
        <v>15.219842274945334</v>
      </c>
      <c r="K55" s="10">
        <f>+LN(VLOOKUP(K$2,Total!$C$5:$CV$15,Costos!$A55,FALSE)/$A$1)</f>
        <v>15.743493635279988</v>
      </c>
      <c r="L55" s="10">
        <f>+LN(VLOOKUP(L$2,Total!$C$5:$CV$15,Costos!$A55,FALSE)/$A$1)</f>
        <v>14.891681716472515</v>
      </c>
      <c r="M55" s="10">
        <f>+IFERROR(LN(VLOOKUP(M$2,Total!$C$38:$CV$76,Costos!$A55,FALSE)/$A$1)," ")</f>
        <v>11.746136887556194</v>
      </c>
      <c r="N55" s="10">
        <v>10.397667542908501</v>
      </c>
      <c r="O55" s="10">
        <v>12.611121474851201</v>
      </c>
      <c r="P55" s="10">
        <v>12.809405752748599</v>
      </c>
      <c r="Q55" s="10">
        <f>+IFERROR(LN(VLOOKUP(Q$2,Total!$C$38:$CV$76,Costos!$A55,FALSE)/$A$1)," ")</f>
        <v>8.7769584552517959</v>
      </c>
      <c r="R55" s="10" t="str">
        <f>+IFERROR(LN(VLOOKUP(R$2,Total!$C$38:$CV$76,Costos!$A55,FALSE)/$A$1)," ")</f>
        <v xml:space="preserve"> </v>
      </c>
      <c r="S55" s="10">
        <f>+IFERROR(LN(VLOOKUP(S$2,Total!$C$38:$CV$76,Costos!$A55,FALSE)/$A$1)," ")</f>
        <v>9.6535817569518887</v>
      </c>
      <c r="T55" s="10">
        <v>8.0580596765135706</v>
      </c>
      <c r="U55" s="10" t="str">
        <f>+IFERROR(LN(VLOOKUP(U$2,Total!$C$38:$CV$76,Costos!$A55,FALSE)/$A$1)," ")</f>
        <v xml:space="preserve"> </v>
      </c>
      <c r="V55" s="10"/>
      <c r="W55" s="10">
        <f>+IFERROR(LN(VLOOKUP(W$2,Total!$C$38:$CV$76,Costos!$A55,FALSE)/$A$1)," ")</f>
        <v>9.5090099953506861</v>
      </c>
      <c r="X55" s="10">
        <v>11.812037885288801</v>
      </c>
      <c r="Y55" s="10" t="str">
        <f>+IFERROR(LN(VLOOKUP(Y$2,Total!$C$38:$CV$76,Costos!$A55,FALSE)/$A$1)," ")</f>
        <v xml:space="preserve"> </v>
      </c>
      <c r="Z55" s="10" t="str">
        <f>+IFERROR(LN(VLOOKUP(Z$2,Total!$C$38:$CV$76,Costos!$A55,FALSE)/$A$1)," ")</f>
        <v xml:space="preserve"> </v>
      </c>
      <c r="AA55" s="10">
        <f>+IFERROR(LN(VLOOKUP(AA$2,Total!$C$38:$CV$76,Costos!$A55,FALSE)/$A$1)," ")</f>
        <v>11.783135733734293</v>
      </c>
      <c r="AB55" s="10">
        <f>+IFERROR(LN(VLOOKUP(AB$2,Total!$C$38:$CV$76,Costos!$A55,FALSE)/$A$1)," ")</f>
        <v>10.715177245832269</v>
      </c>
      <c r="AC55" s="10">
        <v>8.9051238269602297</v>
      </c>
      <c r="AD55" s="10">
        <v>9.1647413394379704</v>
      </c>
      <c r="AE55" s="10">
        <f>+IFERROR(LN(VLOOKUP(AE$2,Total!$C$38:$CV$76,Costos!$A55,FALSE)/$A$1)," ")</f>
        <v>12.44985147915185</v>
      </c>
      <c r="AF55" s="10">
        <v>13.228220025855499</v>
      </c>
      <c r="AG55">
        <v>12.203683238100799</v>
      </c>
      <c r="AH55" s="10">
        <f>+IFERROR(LN(VLOOKUP(AH$2,Total!$C$38:$CV$76,Costos!$A55,FALSE)/$A$1)," ")</f>
        <v>10.649083010346555</v>
      </c>
      <c r="AI55" s="10">
        <f>+IFERROR(LN(VLOOKUP(AI$2,Total!$C$38:$CV$76,Costos!$A55,FALSE)/$A$1)," ")</f>
        <v>11.538637560150605</v>
      </c>
      <c r="AJ55" s="10">
        <v>11.587255065862401</v>
      </c>
      <c r="AK55" s="10">
        <v>14.286484285910101</v>
      </c>
      <c r="AL55" s="10">
        <v>11.3293721316691</v>
      </c>
      <c r="AM55" s="10">
        <f>+IFERROR(LN(VLOOKUP(AM$2,Total!$C$38:$CV$76,Costos!$A55,FALSE)/$A$1)," ")</f>
        <v>12.625029222074964</v>
      </c>
      <c r="AN55" s="10">
        <v>9.8389340348470604</v>
      </c>
      <c r="AO55" s="10">
        <v>6.5765095575040302</v>
      </c>
      <c r="AP55" s="10">
        <v>11.420142360384901</v>
      </c>
      <c r="AQ55" s="10">
        <v>10.4760256297668</v>
      </c>
      <c r="AR55" s="10">
        <f>+IFERROR(LN(VLOOKUP(AR$2,Total!$C$38:$CV$76,Costos!$A55,FALSE)/$A$1)," ")</f>
        <v>11.181396104743181</v>
      </c>
      <c r="AS55" s="10">
        <v>9.7256756831195794</v>
      </c>
      <c r="AT55" s="10">
        <v>10.349076114823401</v>
      </c>
      <c r="AU55" s="10">
        <f>+IFERROR(LN(VLOOKUP(AU$2,Total!$C$38:$CV$76,Costos!$A55,FALSE)/$A$1)," ")</f>
        <v>10.70994467157557</v>
      </c>
      <c r="AV55" s="10">
        <f>+IFERROR(LN(VLOOKUP(AV$2,Total!$C$38:$CV$76,Costos!$A55,FALSE)/$A$1)," ")</f>
        <v>12.55879920291466</v>
      </c>
      <c r="AW55" s="10">
        <v>12.852010474925899</v>
      </c>
      <c r="AX55" s="10">
        <f>+IFERROR(LN(VLOOKUP(AX$2,Total!$C$38:$CV$76,Costos!$A55,FALSE)/$A$1)," ")</f>
        <v>12.92279645063644</v>
      </c>
      <c r="AY55" s="5"/>
      <c r="AZ55" s="5"/>
      <c r="BA55" s="5"/>
      <c r="BB55" s="5"/>
    </row>
    <row r="56" spans="1:54" ht="16.5" x14ac:dyDescent="0.3">
      <c r="A56">
        <v>55</v>
      </c>
      <c r="B56" s="3">
        <v>42521</v>
      </c>
      <c r="C56" s="10">
        <v>11.9464708699239</v>
      </c>
      <c r="D56" s="10">
        <f>+LN(VLOOKUP(D$2,Total!$C$5:$CV$15,Costos!$A56,FALSE)/$A$1)</f>
        <v>13.505034307928499</v>
      </c>
      <c r="E56" s="10">
        <f>+LN(VLOOKUP(E$2,Total!$C$5:$CV$15,Costos!$A56,FALSE)/$A$1)</f>
        <v>13.565413017363703</v>
      </c>
      <c r="F56" s="10">
        <v>12.7656329366793</v>
      </c>
      <c r="G56" s="10">
        <f>+LN(VLOOKUP(G$2,Total!$C$5:$CV$15,Costos!$A56,FALSE)/$A$1)</f>
        <v>10.147486381229692</v>
      </c>
      <c r="H56" s="10">
        <f>+LN(VLOOKUP(H$2,Total!$C$5:$CV$15,Costos!$A56,FALSE)/$A$1)</f>
        <v>12.752245008253462</v>
      </c>
      <c r="I56" s="10">
        <f>+LN(VLOOKUP(I$2,Total!$C$5:$CV$15,Costos!$A56,FALSE)/$A$1)</f>
        <v>14.939655808232224</v>
      </c>
      <c r="J56" s="10">
        <f>+LN(VLOOKUP(J$2,Total!$C$5:$CV$15,Costos!$A56,FALSE)/$A$1)</f>
        <v>15.206441051534888</v>
      </c>
      <c r="K56" s="10">
        <f>+LN(VLOOKUP(K$2,Total!$C$5:$CV$15,Costos!$A56,FALSE)/$A$1)</f>
        <v>15.741902326046937</v>
      </c>
      <c r="L56" s="10">
        <f>+LN(VLOOKUP(L$2,Total!$C$5:$CV$15,Costos!$A56,FALSE)/$A$1)</f>
        <v>14.861926816339956</v>
      </c>
      <c r="M56" s="10">
        <f>+IFERROR(LN(VLOOKUP(M$2,Total!$C$38:$CV$76,Costos!$A56,FALSE)/$A$1)," ")</f>
        <v>11.736461726123835</v>
      </c>
      <c r="N56" s="10">
        <v>10.4137824337983</v>
      </c>
      <c r="O56" s="10">
        <v>12.637357707276299</v>
      </c>
      <c r="P56" s="10">
        <v>12.8185918013637</v>
      </c>
      <c r="Q56" s="10">
        <f>+IFERROR(LN(VLOOKUP(Q$2,Total!$C$38:$CV$76,Costos!$A56,FALSE)/$A$1)," ")</f>
        <v>8.8353073507049658</v>
      </c>
      <c r="R56" s="10" t="str">
        <f>+IFERROR(LN(VLOOKUP(R$2,Total!$C$38:$CV$76,Costos!$A56,FALSE)/$A$1)," ")</f>
        <v xml:space="preserve"> </v>
      </c>
      <c r="S56" s="10">
        <f>+IFERROR(LN(VLOOKUP(S$2,Total!$C$38:$CV$76,Costos!$A56,FALSE)/$A$1)," ")</f>
        <v>9.6661025622505754</v>
      </c>
      <c r="T56" s="10">
        <v>8.0996805195964008</v>
      </c>
      <c r="U56" s="10" t="str">
        <f>+IFERROR(LN(VLOOKUP(U$2,Total!$C$38:$CV$76,Costos!$A56,FALSE)/$A$1)," ")</f>
        <v xml:space="preserve"> </v>
      </c>
      <c r="V56" s="10"/>
      <c r="W56" s="10">
        <f>+IFERROR(LN(VLOOKUP(W$2,Total!$C$38:$CV$76,Costos!$A56,FALSE)/$A$1)," ")</f>
        <v>9.4712889101605864</v>
      </c>
      <c r="X56" s="10">
        <v>11.323592941244099</v>
      </c>
      <c r="Y56" s="10" t="str">
        <f>+IFERROR(LN(VLOOKUP(Y$2,Total!$C$38:$CV$76,Costos!$A56,FALSE)/$A$1)," ")</f>
        <v xml:space="preserve"> </v>
      </c>
      <c r="Z56" s="10" t="str">
        <f>+IFERROR(LN(VLOOKUP(Z$2,Total!$C$38:$CV$76,Costos!$A56,FALSE)/$A$1)," ")</f>
        <v xml:space="preserve"> </v>
      </c>
      <c r="AA56" s="10">
        <f>+IFERROR(LN(VLOOKUP(AA$2,Total!$C$38:$CV$76,Costos!$A56,FALSE)/$A$1)," ")</f>
        <v>11.783788411042005</v>
      </c>
      <c r="AB56" s="10">
        <f>+IFERROR(LN(VLOOKUP(AB$2,Total!$C$38:$CV$76,Costos!$A56,FALSE)/$A$1)," ")</f>
        <v>10.710046067666104</v>
      </c>
      <c r="AC56" s="10">
        <v>8.90011117724187</v>
      </c>
      <c r="AD56" s="10">
        <v>9.17166907364666</v>
      </c>
      <c r="AE56" s="10">
        <f>+IFERROR(LN(VLOOKUP(AE$2,Total!$C$38:$CV$76,Costos!$A56,FALSE)/$A$1)," ")</f>
        <v>12.463751760420038</v>
      </c>
      <c r="AF56" s="10">
        <v>13.232523753618599</v>
      </c>
      <c r="AG56">
        <v>12.2593440030753</v>
      </c>
      <c r="AH56" s="10">
        <f>+IFERROR(LN(VLOOKUP(AH$2,Total!$C$38:$CV$76,Costos!$A56,FALSE)/$A$1)," ")</f>
        <v>10.664829214621228</v>
      </c>
      <c r="AI56" s="10">
        <f>+IFERROR(LN(VLOOKUP(AI$2,Total!$C$38:$CV$76,Costos!$A56,FALSE)/$A$1)," ")</f>
        <v>11.571817678515995</v>
      </c>
      <c r="AJ56" s="10">
        <v>11.599936204021001</v>
      </c>
      <c r="AK56" s="10">
        <v>14.294282428439301</v>
      </c>
      <c r="AL56" s="10">
        <v>11.3260507165721</v>
      </c>
      <c r="AM56" s="10">
        <f>+IFERROR(LN(VLOOKUP(AM$2,Total!$C$38:$CV$76,Costos!$A56,FALSE)/$A$1)," ")</f>
        <v>12.637748671913375</v>
      </c>
      <c r="AN56" s="10">
        <v>11.1867674959522</v>
      </c>
      <c r="AO56" s="10">
        <v>6.3775804114311896</v>
      </c>
      <c r="AP56" s="10">
        <v>11.4560919002523</v>
      </c>
      <c r="AQ56" s="10">
        <v>10.4752288903441</v>
      </c>
      <c r="AR56" s="10">
        <f>+IFERROR(LN(VLOOKUP(AR$2,Total!$C$38:$CV$76,Costos!$A56,FALSE)/$A$1)," ")</f>
        <v>11.194480790973179</v>
      </c>
      <c r="AS56" s="10">
        <v>9.7133261520352203</v>
      </c>
      <c r="AT56" s="10">
        <v>10.362289589029601</v>
      </c>
      <c r="AU56" s="10">
        <f>+IFERROR(LN(VLOOKUP(AU$2,Total!$C$38:$CV$76,Costos!$A56,FALSE)/$A$1)," ")</f>
        <v>10.695890778858146</v>
      </c>
      <c r="AV56" s="10">
        <f>+IFERROR(LN(VLOOKUP(AV$2,Total!$C$38:$CV$76,Costos!$A56,FALSE)/$A$1)," ")</f>
        <v>12.549767494179633</v>
      </c>
      <c r="AW56" s="10">
        <v>12.882064283805301</v>
      </c>
      <c r="AX56" s="10">
        <f>+IFERROR(LN(VLOOKUP(AX$2,Total!$C$38:$CV$76,Costos!$A56,FALSE)/$A$1)," ")</f>
        <v>12.926239404852025</v>
      </c>
      <c r="AY56" s="5"/>
      <c r="AZ56" s="5"/>
      <c r="BA56" s="5"/>
      <c r="BB56" s="5"/>
    </row>
    <row r="57" spans="1:54" ht="16.5" x14ac:dyDescent="0.3">
      <c r="A57">
        <v>56</v>
      </c>
      <c r="B57" s="3">
        <v>42551</v>
      </c>
      <c r="C57" s="10">
        <v>11.9357777332898</v>
      </c>
      <c r="D57" s="10">
        <f>+LN(VLOOKUP(D$2,Total!$C$5:$CV$15,Costos!$A57,FALSE)/$A$1)</f>
        <v>13.526533318759348</v>
      </c>
      <c r="E57" s="10">
        <f>+LN(VLOOKUP(E$2,Total!$C$5:$CV$15,Costos!$A57,FALSE)/$A$1)</f>
        <v>13.571419191106813</v>
      </c>
      <c r="F57" s="10">
        <v>12.7626988900164</v>
      </c>
      <c r="G57" s="10">
        <f>+LN(VLOOKUP(G$2,Total!$C$5:$CV$15,Costos!$A57,FALSE)/$A$1)</f>
        <v>10.194596932802948</v>
      </c>
      <c r="H57" s="10">
        <f>+LN(VLOOKUP(H$2,Total!$C$5:$CV$15,Costos!$A57,FALSE)/$A$1)</f>
        <v>12.778270616456316</v>
      </c>
      <c r="I57" s="10">
        <f>+LN(VLOOKUP(I$2,Total!$C$5:$CV$15,Costos!$A57,FALSE)/$A$1)</f>
        <v>14.946951879035057</v>
      </c>
      <c r="J57" s="10">
        <f>+LN(VLOOKUP(J$2,Total!$C$5:$CV$15,Costos!$A57,FALSE)/$A$1)</f>
        <v>15.17929810546606</v>
      </c>
      <c r="K57" s="10">
        <f>+LN(VLOOKUP(K$2,Total!$C$5:$CV$15,Costos!$A57,FALSE)/$A$1)</f>
        <v>15.763494534313915</v>
      </c>
      <c r="L57" s="10">
        <f>+LN(VLOOKUP(L$2,Total!$C$5:$CV$15,Costos!$A57,FALSE)/$A$1)</f>
        <v>14.894738849342234</v>
      </c>
      <c r="M57" s="10">
        <f>+IFERROR(LN(VLOOKUP(M$2,Total!$C$38:$CV$76,Costos!$A57,FALSE)/$A$1)," ")</f>
        <v>11.739109103492945</v>
      </c>
      <c r="N57" s="10">
        <v>10.447058279554501</v>
      </c>
      <c r="O57" s="10">
        <v>12.6698797661823</v>
      </c>
      <c r="P57" s="10">
        <v>12.831547709195499</v>
      </c>
      <c r="Q57" s="10">
        <f>+IFERROR(LN(VLOOKUP(Q$2,Total!$C$38:$CV$76,Costos!$A57,FALSE)/$A$1)," ")</f>
        <v>8.8920568028792708</v>
      </c>
      <c r="R57" s="10" t="str">
        <f>+IFERROR(LN(VLOOKUP(R$2,Total!$C$38:$CV$76,Costos!$A57,FALSE)/$A$1)," ")</f>
        <v xml:space="preserve"> </v>
      </c>
      <c r="S57" s="10">
        <f>+IFERROR(LN(VLOOKUP(S$2,Total!$C$38:$CV$76,Costos!$A57,FALSE)/$A$1)," ")</f>
        <v>9.6861012781270617</v>
      </c>
      <c r="T57" s="10">
        <v>8.0614693392979095</v>
      </c>
      <c r="U57" s="10" t="str">
        <f>+IFERROR(LN(VLOOKUP(U$2,Total!$C$38:$CV$76,Costos!$A57,FALSE)/$A$1)," ")</f>
        <v xml:space="preserve"> </v>
      </c>
      <c r="V57" s="10"/>
      <c r="W57" s="10">
        <f>+IFERROR(LN(VLOOKUP(W$2,Total!$C$38:$CV$76,Costos!$A57,FALSE)/$A$1)," ")</f>
        <v>9.4647012872218568</v>
      </c>
      <c r="X57" s="10">
        <v>11.212336251096801</v>
      </c>
      <c r="Y57" s="10" t="str">
        <f>+IFERROR(LN(VLOOKUP(Y$2,Total!$C$38:$CV$76,Costos!$A57,FALSE)/$A$1)," ")</f>
        <v xml:space="preserve"> </v>
      </c>
      <c r="Z57" s="10" t="str">
        <f>+IFERROR(LN(VLOOKUP(Z$2,Total!$C$38:$CV$76,Costos!$A57,FALSE)/$A$1)," ")</f>
        <v xml:space="preserve"> </v>
      </c>
      <c r="AA57" s="10">
        <f>+IFERROR(LN(VLOOKUP(AA$2,Total!$C$38:$CV$76,Costos!$A57,FALSE)/$A$1)," ")</f>
        <v>11.783324835109756</v>
      </c>
      <c r="AB57" s="10">
        <f>+IFERROR(LN(VLOOKUP(AB$2,Total!$C$38:$CV$76,Costos!$A57,FALSE)/$A$1)," ")</f>
        <v>10.708998748124356</v>
      </c>
      <c r="AC57" s="10">
        <v>8.9016394925369209</v>
      </c>
      <c r="AD57" s="10">
        <v>9.1690070738194596</v>
      </c>
      <c r="AE57" s="10">
        <f>+IFERROR(LN(VLOOKUP(AE$2,Total!$C$38:$CV$76,Costos!$A57,FALSE)/$A$1)," ")</f>
        <v>12.473874228682858</v>
      </c>
      <c r="AF57" s="10">
        <v>13.239588987413599</v>
      </c>
      <c r="AG57">
        <v>12.3071391326484</v>
      </c>
      <c r="AH57" s="10">
        <f>+IFERROR(LN(VLOOKUP(AH$2,Total!$C$38:$CV$76,Costos!$A57,FALSE)/$A$1)," ")</f>
        <v>10.662758986997739</v>
      </c>
      <c r="AI57" s="10">
        <f>+IFERROR(LN(VLOOKUP(AI$2,Total!$C$38:$CV$76,Costos!$A57,FALSE)/$A$1)," ")</f>
        <v>11.611414843942912</v>
      </c>
      <c r="AJ57" s="10">
        <v>11.6893038502102</v>
      </c>
      <c r="AK57" s="10">
        <v>14.3118969318237</v>
      </c>
      <c r="AL57" s="10">
        <v>11.324846381560601</v>
      </c>
      <c r="AM57" s="10">
        <f>+IFERROR(LN(VLOOKUP(AM$2,Total!$C$38:$CV$76,Costos!$A57,FALSE)/$A$1)," ")</f>
        <v>12.653447288763871</v>
      </c>
      <c r="AN57" s="10">
        <v>11.280667382671901</v>
      </c>
      <c r="AO57" s="10">
        <v>6.5270700291140402</v>
      </c>
      <c r="AP57" s="10">
        <v>11.4679887477599</v>
      </c>
      <c r="AQ57" s="10">
        <v>10.480970734139399</v>
      </c>
      <c r="AR57" s="10">
        <f>+IFERROR(LN(VLOOKUP(AR$2,Total!$C$38:$CV$76,Costos!$A57,FALSE)/$A$1)," ")</f>
        <v>11.204878155122882</v>
      </c>
      <c r="AS57" s="10">
        <v>9.7109299760562902</v>
      </c>
      <c r="AT57" s="10">
        <v>10.3768283747831</v>
      </c>
      <c r="AU57" s="10">
        <f>+IFERROR(LN(VLOOKUP(AU$2,Total!$C$38:$CV$76,Costos!$A57,FALSE)/$A$1)," ")</f>
        <v>10.691498013737659</v>
      </c>
      <c r="AV57" s="10">
        <f>+IFERROR(LN(VLOOKUP(AV$2,Total!$C$38:$CV$76,Costos!$A57,FALSE)/$A$1)," ")</f>
        <v>12.540988301271996</v>
      </c>
      <c r="AW57" s="10">
        <v>12.8798678955069</v>
      </c>
      <c r="AX57" s="10">
        <f>+IFERROR(LN(VLOOKUP(AX$2,Total!$C$38:$CV$76,Costos!$A57,FALSE)/$A$1)," ")</f>
        <v>12.924950862039596</v>
      </c>
      <c r="AY57" s="5"/>
      <c r="AZ57" s="5"/>
      <c r="BA57" s="5"/>
      <c r="BB57" s="5"/>
    </row>
    <row r="58" spans="1:54" ht="16.5" x14ac:dyDescent="0.3">
      <c r="A58">
        <v>57</v>
      </c>
      <c r="B58" s="3">
        <v>42582</v>
      </c>
      <c r="C58" s="10">
        <v>11.906336931336201</v>
      </c>
      <c r="D58" s="10">
        <f>+LN(VLOOKUP(D$2,Total!$C$5:$CV$15,Costos!$A58,FALSE)/$A$1)</f>
        <v>13.522848780590348</v>
      </c>
      <c r="E58" s="10">
        <f>+LN(VLOOKUP(E$2,Total!$C$5:$CV$15,Costos!$A58,FALSE)/$A$1)</f>
        <v>13.574835002162937</v>
      </c>
      <c r="F58" s="10">
        <v>12.7828291650819</v>
      </c>
      <c r="G58" s="10">
        <f>+LN(VLOOKUP(G$2,Total!$C$5:$CV$15,Costos!$A58,FALSE)/$A$1)</f>
        <v>10.208680292087045</v>
      </c>
      <c r="H58" s="10">
        <f>+LN(VLOOKUP(H$2,Total!$C$5:$CV$15,Costos!$A58,FALSE)/$A$1)</f>
        <v>12.727769895398781</v>
      </c>
      <c r="I58" s="10">
        <f>+LN(VLOOKUP(I$2,Total!$C$5:$CV$15,Costos!$A58,FALSE)/$A$1)</f>
        <v>14.950679773372112</v>
      </c>
      <c r="J58" s="10">
        <f>+LN(VLOOKUP(J$2,Total!$C$5:$CV$15,Costos!$A58,FALSE)/$A$1)</f>
        <v>15.165116335247664</v>
      </c>
      <c r="K58" s="10">
        <f>+LN(VLOOKUP(K$2,Total!$C$5:$CV$15,Costos!$A58,FALSE)/$A$1)</f>
        <v>15.752339678623956</v>
      </c>
      <c r="L58" s="10">
        <f>+LN(VLOOKUP(L$2,Total!$C$5:$CV$15,Costos!$A58,FALSE)/$A$1)</f>
        <v>14.87909396864932</v>
      </c>
      <c r="M58" s="10">
        <f>+IFERROR(LN(VLOOKUP(M$2,Total!$C$38:$CV$76,Costos!$A58,FALSE)/$A$1)," ")</f>
        <v>11.71029637700315</v>
      </c>
      <c r="N58" s="10">
        <v>10.470840730775</v>
      </c>
      <c r="O58" s="10">
        <v>12.708846244322499</v>
      </c>
      <c r="P58" s="10">
        <v>12.8279239708424</v>
      </c>
      <c r="Q58" s="10">
        <f>+IFERROR(LN(VLOOKUP(Q$2,Total!$C$38:$CV$76,Costos!$A58,FALSE)/$A$1)," ")</f>
        <v>8.95550236216671</v>
      </c>
      <c r="R58" s="10" t="str">
        <f>+IFERROR(LN(VLOOKUP(R$2,Total!$C$38:$CV$76,Costos!$A58,FALSE)/$A$1)," ")</f>
        <v xml:space="preserve"> </v>
      </c>
      <c r="S58" s="10">
        <f>+IFERROR(LN(VLOOKUP(S$2,Total!$C$38:$CV$76,Costos!$A58,FALSE)/$A$1)," ")</f>
        <v>9.6892462812051523</v>
      </c>
      <c r="T58" s="10">
        <v>8.0465460001087408</v>
      </c>
      <c r="U58" s="10" t="str">
        <f>+IFERROR(LN(VLOOKUP(U$2,Total!$C$38:$CV$76,Costos!$A58,FALSE)/$A$1)," ")</f>
        <v xml:space="preserve"> </v>
      </c>
      <c r="V58" s="10"/>
      <c r="W58" s="10">
        <f>+IFERROR(LN(VLOOKUP(W$2,Total!$C$38:$CV$76,Costos!$A58,FALSE)/$A$1)," ")</f>
        <v>9.4617158129513328</v>
      </c>
      <c r="X58" s="10">
        <v>11.065894842098</v>
      </c>
      <c r="Y58" s="10" t="str">
        <f>+IFERROR(LN(VLOOKUP(Y$2,Total!$C$38:$CV$76,Costos!$A58,FALSE)/$A$1)," ")</f>
        <v xml:space="preserve"> </v>
      </c>
      <c r="Z58" s="10" t="str">
        <f>+IFERROR(LN(VLOOKUP(Z$2,Total!$C$38:$CV$76,Costos!$A58,FALSE)/$A$1)," ")</f>
        <v xml:space="preserve"> </v>
      </c>
      <c r="AA58" s="10">
        <f>+IFERROR(LN(VLOOKUP(AA$2,Total!$C$38:$CV$76,Costos!$A58,FALSE)/$A$1)," ")</f>
        <v>11.779883259543883</v>
      </c>
      <c r="AB58" s="10">
        <f>+IFERROR(LN(VLOOKUP(AB$2,Total!$C$38:$CV$76,Costos!$A58,FALSE)/$A$1)," ")</f>
        <v>10.715472798679276</v>
      </c>
      <c r="AC58" s="10">
        <v>8.89783692888148</v>
      </c>
      <c r="AD58" s="10">
        <v>9.1711607647286506</v>
      </c>
      <c r="AE58" s="10">
        <f>+IFERROR(LN(VLOOKUP(AE$2,Total!$C$38:$CV$76,Costos!$A58,FALSE)/$A$1)," ")</f>
        <v>12.487266681455303</v>
      </c>
      <c r="AF58" s="10">
        <v>13.2520827872042</v>
      </c>
      <c r="AG58">
        <v>12.325229951752</v>
      </c>
      <c r="AH58" s="10">
        <f>+IFERROR(LN(VLOOKUP(AH$2,Total!$C$38:$CV$76,Costos!$A58,FALSE)/$A$1)," ")</f>
        <v>10.662349470735347</v>
      </c>
      <c r="AI58" s="10">
        <f>+IFERROR(LN(VLOOKUP(AI$2,Total!$C$38:$CV$76,Costos!$A58,FALSE)/$A$1)," ")</f>
        <v>11.649073457235158</v>
      </c>
      <c r="AJ58" s="10">
        <v>11.762979051673399</v>
      </c>
      <c r="AK58" s="10">
        <v>14.317857956558001</v>
      </c>
      <c r="AL58" s="10">
        <v>11.3250453413381</v>
      </c>
      <c r="AM58" s="10">
        <f>+IFERROR(LN(VLOOKUP(AM$2,Total!$C$38:$CV$76,Costos!$A58,FALSE)/$A$1)," ")</f>
        <v>12.664111261199858</v>
      </c>
      <c r="AN58" s="10">
        <v>11.359204616480101</v>
      </c>
      <c r="AO58" s="10">
        <v>6.55743133088703</v>
      </c>
      <c r="AP58" s="10">
        <v>11.510377985511001</v>
      </c>
      <c r="AQ58" s="10">
        <v>10.481103664525101</v>
      </c>
      <c r="AR58" s="10">
        <f>+IFERROR(LN(VLOOKUP(AR$2,Total!$C$38:$CV$76,Costos!$A58,FALSE)/$A$1)," ")</f>
        <v>11.217944622381017</v>
      </c>
      <c r="AS58" s="10">
        <v>9.7098351174695203</v>
      </c>
      <c r="AT58" s="10">
        <v>10.38752664685</v>
      </c>
      <c r="AU58" s="10">
        <f>+IFERROR(LN(VLOOKUP(AU$2,Total!$C$38:$CV$76,Costos!$A58,FALSE)/$A$1)," ")</f>
        <v>10.683875001763004</v>
      </c>
      <c r="AV58" s="10">
        <f>+IFERROR(LN(VLOOKUP(AV$2,Total!$C$38:$CV$76,Costos!$A58,FALSE)/$A$1)," ")</f>
        <v>12.535875580539791</v>
      </c>
      <c r="AW58" s="10">
        <v>12.8834384229409</v>
      </c>
      <c r="AX58" s="10">
        <f>+IFERROR(LN(VLOOKUP(AX$2,Total!$C$38:$CV$76,Costos!$A58,FALSE)/$A$1)," ")</f>
        <v>12.942214532705076</v>
      </c>
      <c r="AY58" s="5"/>
      <c r="AZ58" s="5"/>
      <c r="BA58" s="5"/>
      <c r="BB58" s="5"/>
    </row>
    <row r="59" spans="1:54" ht="16.5" x14ac:dyDescent="0.3">
      <c r="A59">
        <v>58</v>
      </c>
      <c r="B59" s="3">
        <v>42613</v>
      </c>
      <c r="C59" s="10">
        <v>11.878487919525201</v>
      </c>
      <c r="D59" s="10">
        <f>+LN(VLOOKUP(D$2,Total!$C$5:$CV$15,Costos!$A59,FALSE)/$A$1)</f>
        <v>13.532466991245327</v>
      </c>
      <c r="E59" s="10">
        <f>+LN(VLOOKUP(E$2,Total!$C$5:$CV$15,Costos!$A59,FALSE)/$A$1)</f>
        <v>13.582511568103353</v>
      </c>
      <c r="F59" s="10">
        <v>12.782806188687401</v>
      </c>
      <c r="G59" s="10">
        <f>+LN(VLOOKUP(G$2,Total!$C$5:$CV$15,Costos!$A59,FALSE)/$A$1)</f>
        <v>10.215547912817575</v>
      </c>
      <c r="H59" s="10">
        <f>+LN(VLOOKUP(H$2,Total!$C$5:$CV$15,Costos!$A59,FALSE)/$A$1)</f>
        <v>12.717146718460114</v>
      </c>
      <c r="I59" s="10">
        <f>+LN(VLOOKUP(I$2,Total!$C$5:$CV$15,Costos!$A59,FALSE)/$A$1)</f>
        <v>14.96971215405738</v>
      </c>
      <c r="J59" s="10">
        <f>+LN(VLOOKUP(J$2,Total!$C$5:$CV$15,Costos!$A59,FALSE)/$A$1)</f>
        <v>15.147270892167223</v>
      </c>
      <c r="K59" s="10">
        <f>+LN(VLOOKUP(K$2,Total!$C$5:$CV$15,Costos!$A59,FALSE)/$A$1)</f>
        <v>15.738773990701102</v>
      </c>
      <c r="L59" s="10">
        <f>+LN(VLOOKUP(L$2,Total!$C$5:$CV$15,Costos!$A59,FALSE)/$A$1)</f>
        <v>14.87474151091679</v>
      </c>
      <c r="M59" s="10">
        <f>+IFERROR(LN(VLOOKUP(M$2,Total!$C$38:$CV$76,Costos!$A59,FALSE)/$A$1)," ")</f>
        <v>11.710063416954103</v>
      </c>
      <c r="N59" s="10">
        <v>10.484267208203001</v>
      </c>
      <c r="O59" s="10">
        <v>12.7383297827974</v>
      </c>
      <c r="P59" s="10">
        <v>12.836340912695899</v>
      </c>
      <c r="Q59" s="10">
        <f>+IFERROR(LN(VLOOKUP(Q$2,Total!$C$38:$CV$76,Costos!$A59,FALSE)/$A$1)," ")</f>
        <v>9.0187279084651664</v>
      </c>
      <c r="R59" s="10" t="str">
        <f>+IFERROR(LN(VLOOKUP(R$2,Total!$C$38:$CV$76,Costos!$A59,FALSE)/$A$1)," ")</f>
        <v xml:space="preserve"> </v>
      </c>
      <c r="S59" s="10">
        <f>+IFERROR(LN(VLOOKUP(S$2,Total!$C$38:$CV$76,Costos!$A59,FALSE)/$A$1)," ")</f>
        <v>8.3821627351856751</v>
      </c>
      <c r="T59" s="10">
        <v>6.61691894670507</v>
      </c>
      <c r="U59" s="10" t="str">
        <f>+IFERROR(LN(VLOOKUP(U$2,Total!$C$38:$CV$76,Costos!$A59,FALSE)/$A$1)," ")</f>
        <v xml:space="preserve"> </v>
      </c>
      <c r="V59" s="10"/>
      <c r="W59" s="10">
        <f>+IFERROR(LN(VLOOKUP(W$2,Total!$C$38:$CV$76,Costos!$A59,FALSE)/$A$1)," ")</f>
        <v>9.4587207733176761</v>
      </c>
      <c r="X59" s="10">
        <v>10.8827700243202</v>
      </c>
      <c r="Y59" s="10" t="str">
        <f>+IFERROR(LN(VLOOKUP(Y$2,Total!$C$38:$CV$76,Costos!$A59,FALSE)/$A$1)," ")</f>
        <v xml:space="preserve"> </v>
      </c>
      <c r="Z59" s="10" t="str">
        <f>+IFERROR(LN(VLOOKUP(Z$2,Total!$C$38:$CV$76,Costos!$A59,FALSE)/$A$1)," ")</f>
        <v xml:space="preserve"> </v>
      </c>
      <c r="AA59" s="10">
        <f>+IFERROR(LN(VLOOKUP(AA$2,Total!$C$38:$CV$76,Costos!$A59,FALSE)/$A$1)," ")</f>
        <v>11.775302001054731</v>
      </c>
      <c r="AB59" s="10">
        <f>+IFERROR(LN(VLOOKUP(AB$2,Total!$C$38:$CV$76,Costos!$A59,FALSE)/$A$1)," ")</f>
        <v>10.722175928035304</v>
      </c>
      <c r="AC59" s="10">
        <v>8.9025410054062206</v>
      </c>
      <c r="AD59" s="10">
        <v>9.1924190775170498</v>
      </c>
      <c r="AE59" s="10">
        <f>+IFERROR(LN(VLOOKUP(AE$2,Total!$C$38:$CV$76,Costos!$A59,FALSE)/$A$1)," ")</f>
        <v>12.4963499251418</v>
      </c>
      <c r="AF59" s="10">
        <v>13.2639205848877</v>
      </c>
      <c r="AG59">
        <v>12.364586275112201</v>
      </c>
      <c r="AH59" s="10">
        <f>+IFERROR(LN(VLOOKUP(AH$2,Total!$C$38:$CV$76,Costos!$A59,FALSE)/$A$1)," ")</f>
        <v>10.659629324784593</v>
      </c>
      <c r="AI59" s="10">
        <f>+IFERROR(LN(VLOOKUP(AI$2,Total!$C$38:$CV$76,Costos!$A59,FALSE)/$A$1)," ")</f>
        <v>11.659032036162618</v>
      </c>
      <c r="AJ59" s="10">
        <v>11.735761811279099</v>
      </c>
      <c r="AK59" s="10">
        <v>14.322699040160099</v>
      </c>
      <c r="AL59" s="10">
        <v>11.3254471205823</v>
      </c>
      <c r="AM59" s="10">
        <f>+IFERROR(LN(VLOOKUP(AM$2,Total!$C$38:$CV$76,Costos!$A59,FALSE)/$A$1)," ")</f>
        <v>12.676271639847162</v>
      </c>
      <c r="AN59" s="10">
        <v>11.4588327369708</v>
      </c>
      <c r="AO59" s="10">
        <v>6.59674918707739</v>
      </c>
      <c r="AP59" s="10">
        <v>11.5329987012048</v>
      </c>
      <c r="AQ59" s="10">
        <v>10.4844556707792</v>
      </c>
      <c r="AR59" s="10">
        <f>+IFERROR(LN(VLOOKUP(AR$2,Total!$C$38:$CV$76,Costos!$A59,FALSE)/$A$1)," ")</f>
        <v>11.226993428578334</v>
      </c>
      <c r="AS59" s="10">
        <v>9.7118800834881096</v>
      </c>
      <c r="AT59" s="10">
        <v>10.397246784117399</v>
      </c>
      <c r="AU59" s="10">
        <f>+IFERROR(LN(VLOOKUP(AU$2,Total!$C$38:$CV$76,Costos!$A59,FALSE)/$A$1)," ")</f>
        <v>10.689648318199014</v>
      </c>
      <c r="AV59" s="10">
        <f>+IFERROR(LN(VLOOKUP(AV$2,Total!$C$38:$CV$76,Costos!$A59,FALSE)/$A$1)," ")</f>
        <v>12.533840163852837</v>
      </c>
      <c r="AW59" s="10">
        <v>12.8872993421327</v>
      </c>
      <c r="AX59" s="10">
        <f>+IFERROR(LN(VLOOKUP(AX$2,Total!$C$38:$CV$76,Costos!$A59,FALSE)/$A$1)," ")</f>
        <v>12.951307873853773</v>
      </c>
      <c r="AY59" s="5"/>
      <c r="AZ59" s="5"/>
      <c r="BA59" s="5"/>
      <c r="BB59" s="5"/>
    </row>
    <row r="60" spans="1:54" ht="16.5" x14ac:dyDescent="0.3">
      <c r="A60">
        <v>59</v>
      </c>
      <c r="B60" s="3">
        <v>42643</v>
      </c>
      <c r="C60" s="10">
        <v>11.8541548872987</v>
      </c>
      <c r="D60" s="10">
        <f>+LN(VLOOKUP(D$2,Total!$C$5:$CV$15,Costos!$A60,FALSE)/$A$1)</f>
        <v>13.531866153124019</v>
      </c>
      <c r="E60" s="10">
        <f>+LN(VLOOKUP(E$2,Total!$C$5:$CV$15,Costos!$A60,FALSE)/$A$1)</f>
        <v>13.581823105402089</v>
      </c>
      <c r="F60" s="10">
        <v>12.771325365898999</v>
      </c>
      <c r="G60" s="10">
        <f>+LN(VLOOKUP(G$2,Total!$C$5:$CV$15,Costos!$A60,FALSE)/$A$1)</f>
        <v>10.205405344960216</v>
      </c>
      <c r="H60" s="10">
        <f>+LN(VLOOKUP(H$2,Total!$C$5:$CV$15,Costos!$A60,FALSE)/$A$1)</f>
        <v>12.742405917586392</v>
      </c>
      <c r="I60" s="10">
        <f>+LN(VLOOKUP(I$2,Total!$C$5:$CV$15,Costos!$A60,FALSE)/$A$1)</f>
        <v>14.969700136019892</v>
      </c>
      <c r="J60" s="10">
        <f>+LN(VLOOKUP(J$2,Total!$C$5:$CV$15,Costos!$A60,FALSE)/$A$1)</f>
        <v>15.141662969478224</v>
      </c>
      <c r="K60" s="10">
        <f>+LN(VLOOKUP(K$2,Total!$C$5:$CV$15,Costos!$A60,FALSE)/$A$1)</f>
        <v>15.724374576782422</v>
      </c>
      <c r="L60" s="10">
        <f>+LN(VLOOKUP(L$2,Total!$C$5:$CV$15,Costos!$A60,FALSE)/$A$1)</f>
        <v>14.858358556637091</v>
      </c>
      <c r="M60" s="10">
        <f>+IFERROR(LN(VLOOKUP(M$2,Total!$C$38:$CV$76,Costos!$A60,FALSE)/$A$1)," ")</f>
        <v>11.711351970247572</v>
      </c>
      <c r="N60" s="10">
        <v>10.4975941506752</v>
      </c>
      <c r="O60" s="10">
        <v>12.7687649282158</v>
      </c>
      <c r="P60" s="10">
        <v>12.8409893746203</v>
      </c>
      <c r="Q60" s="10">
        <f>+IFERROR(LN(VLOOKUP(Q$2,Total!$C$38:$CV$76,Costos!$A60,FALSE)/$A$1)," ")</f>
        <v>9.082728541833287</v>
      </c>
      <c r="R60" s="10" t="str">
        <f>+IFERROR(LN(VLOOKUP(R$2,Total!$C$38:$CV$76,Costos!$A60,FALSE)/$A$1)," ")</f>
        <v xml:space="preserve"> </v>
      </c>
      <c r="S60" s="10">
        <f>+IFERROR(LN(VLOOKUP(S$2,Total!$C$38:$CV$76,Costos!$A60,FALSE)/$A$1)," ")</f>
        <v>8.1205736328278917</v>
      </c>
      <c r="T60" s="10">
        <v>6.4503498290590802</v>
      </c>
      <c r="U60" s="10" t="str">
        <f>+IFERROR(LN(VLOOKUP(U$2,Total!$C$38:$CV$76,Costos!$A60,FALSE)/$A$1)," ")</f>
        <v xml:space="preserve"> </v>
      </c>
      <c r="V60" s="10"/>
      <c r="W60" s="10">
        <f>+IFERROR(LN(VLOOKUP(W$2,Total!$C$38:$CV$76,Costos!$A60,FALSE)/$A$1)," ")</f>
        <v>9.4560786177642697</v>
      </c>
      <c r="X60" s="10">
        <v>10.6007490479208</v>
      </c>
      <c r="Y60" s="10" t="str">
        <f>+IFERROR(LN(VLOOKUP(Y$2,Total!$C$38:$CV$76,Costos!$A60,FALSE)/$A$1)," ")</f>
        <v xml:space="preserve"> </v>
      </c>
      <c r="Z60" s="10" t="str">
        <f>+IFERROR(LN(VLOOKUP(Z$2,Total!$C$38:$CV$76,Costos!$A60,FALSE)/$A$1)," ")</f>
        <v xml:space="preserve"> </v>
      </c>
      <c r="AA60" s="10">
        <f>+IFERROR(LN(VLOOKUP(AA$2,Total!$C$38:$CV$76,Costos!$A60,FALSE)/$A$1)," ")</f>
        <v>11.779530515043261</v>
      </c>
      <c r="AB60" s="10">
        <f>+IFERROR(LN(VLOOKUP(AB$2,Total!$C$38:$CV$76,Costos!$A60,FALSE)/$A$1)," ")</f>
        <v>10.71624711092972</v>
      </c>
      <c r="AC60" s="10">
        <v>8.9032697151153606</v>
      </c>
      <c r="AD60" s="10">
        <v>9.2013891270702306</v>
      </c>
      <c r="AE60" s="10">
        <f>+IFERROR(LN(VLOOKUP(AE$2,Total!$C$38:$CV$76,Costos!$A60,FALSE)/$A$1)," ")</f>
        <v>12.507501270174018</v>
      </c>
      <c r="AF60" s="10">
        <v>13.2664099508414</v>
      </c>
      <c r="AG60">
        <v>12.108606713296901</v>
      </c>
      <c r="AH60" s="10">
        <f>+IFERROR(LN(VLOOKUP(AH$2,Total!$C$38:$CV$76,Costos!$A60,FALSE)/$A$1)," ")</f>
        <v>10.659996931152481</v>
      </c>
      <c r="AI60" s="10">
        <f>+IFERROR(LN(VLOOKUP(AI$2,Total!$C$38:$CV$76,Costos!$A60,FALSE)/$A$1)," ")</f>
        <v>11.644519475293551</v>
      </c>
      <c r="AJ60" s="10">
        <v>11.727873459408499</v>
      </c>
      <c r="AK60" s="10">
        <v>14.3287037364965</v>
      </c>
      <c r="AL60" s="10">
        <v>11.3305012952321</v>
      </c>
      <c r="AM60" s="10">
        <f>+IFERROR(LN(VLOOKUP(AM$2,Total!$C$38:$CV$76,Costos!$A60,FALSE)/$A$1)," ")</f>
        <v>12.701246482354515</v>
      </c>
      <c r="AN60" s="10">
        <v>11.567038467304201</v>
      </c>
      <c r="AO60" s="10">
        <v>6.6023926919410103</v>
      </c>
      <c r="AP60" s="10">
        <v>11.538457947242399</v>
      </c>
      <c r="AQ60" s="10">
        <v>10.487844253566699</v>
      </c>
      <c r="AR60" s="10">
        <f>+IFERROR(LN(VLOOKUP(AR$2,Total!$C$38:$CV$76,Costos!$A60,FALSE)/$A$1)," ")</f>
        <v>11.236027407839336</v>
      </c>
      <c r="AS60" s="10">
        <v>9.7045135176015105</v>
      </c>
      <c r="AT60" s="10">
        <v>10.409669696322901</v>
      </c>
      <c r="AU60" s="10">
        <f>+IFERROR(LN(VLOOKUP(AU$2,Total!$C$38:$CV$76,Costos!$A60,FALSE)/$A$1)," ")</f>
        <v>10.671508960619008</v>
      </c>
      <c r="AV60" s="10">
        <f>+IFERROR(LN(VLOOKUP(AV$2,Total!$C$38:$CV$76,Costos!$A60,FALSE)/$A$1)," ")</f>
        <v>12.52148899275595</v>
      </c>
      <c r="AW60" s="10">
        <v>12.9110222715031</v>
      </c>
      <c r="AX60" s="10">
        <f>+IFERROR(LN(VLOOKUP(AX$2,Total!$C$38:$CV$76,Costos!$A60,FALSE)/$A$1)," ")</f>
        <v>12.958832998799613</v>
      </c>
      <c r="AY60" s="5"/>
      <c r="AZ60" s="5"/>
      <c r="BA60" s="5"/>
      <c r="BB60" s="5"/>
    </row>
    <row r="61" spans="1:54" ht="16.5" x14ac:dyDescent="0.3">
      <c r="A61">
        <v>60</v>
      </c>
      <c r="B61" s="3">
        <v>42674</v>
      </c>
      <c r="C61" s="10">
        <v>11.8441610803263</v>
      </c>
      <c r="D61" s="10">
        <f>+LN(VLOOKUP(D$2,Total!$C$5:$CV$15,Costos!$A61,FALSE)/$A$1)</f>
        <v>13.533072670001671</v>
      </c>
      <c r="E61" s="10">
        <f>+LN(VLOOKUP(E$2,Total!$C$5:$CV$15,Costos!$A61,FALSE)/$A$1)</f>
        <v>13.584000604330782</v>
      </c>
      <c r="F61" s="10">
        <v>12.775194257527</v>
      </c>
      <c r="G61" s="10">
        <f>+LN(VLOOKUP(G$2,Total!$C$5:$CV$15,Costos!$A61,FALSE)/$A$1)</f>
        <v>10.230629543904209</v>
      </c>
      <c r="H61" s="10">
        <f>+LN(VLOOKUP(H$2,Total!$C$5:$CV$15,Costos!$A61,FALSE)/$A$1)</f>
        <v>12.728097705692081</v>
      </c>
      <c r="I61" s="10">
        <f>+LN(VLOOKUP(I$2,Total!$C$5:$CV$15,Costos!$A61,FALSE)/$A$1)</f>
        <v>14.969484682445396</v>
      </c>
      <c r="J61" s="10">
        <f>+LN(VLOOKUP(J$2,Total!$C$5:$CV$15,Costos!$A61,FALSE)/$A$1)</f>
        <v>15.143612892269145</v>
      </c>
      <c r="K61" s="10">
        <f>+LN(VLOOKUP(K$2,Total!$C$5:$CV$15,Costos!$A61,FALSE)/$A$1)</f>
        <v>15.716612382210785</v>
      </c>
      <c r="L61" s="10">
        <f>+LN(VLOOKUP(L$2,Total!$C$5:$CV$15,Costos!$A61,FALSE)/$A$1)</f>
        <v>14.865907202725076</v>
      </c>
      <c r="M61" s="10">
        <f>+IFERROR(LN(VLOOKUP(M$2,Total!$C$38:$CV$76,Costos!$A61,FALSE)/$A$1)," ")</f>
        <v>11.707280355751623</v>
      </c>
      <c r="N61" s="10">
        <v>10.504966040769499</v>
      </c>
      <c r="O61" s="10">
        <v>12.795347838679801</v>
      </c>
      <c r="P61" s="10">
        <v>12.843391160453599</v>
      </c>
      <c r="Q61" s="10">
        <f>+IFERROR(LN(VLOOKUP(Q$2,Total!$C$38:$CV$76,Costos!$A61,FALSE)/$A$1)," ")</f>
        <v>9.1361856327288979</v>
      </c>
      <c r="R61" s="10" t="str">
        <f>+IFERROR(LN(VLOOKUP(R$2,Total!$C$38:$CV$76,Costos!$A61,FALSE)/$A$1)," ")</f>
        <v xml:space="preserve"> </v>
      </c>
      <c r="S61" s="10">
        <f>+IFERROR(LN(VLOOKUP(S$2,Total!$C$38:$CV$76,Costos!$A61,FALSE)/$A$1)," ")</f>
        <v>7.7030230141901468</v>
      </c>
      <c r="T61" s="10">
        <v>7.8282357860462204</v>
      </c>
      <c r="U61" s="10" t="str">
        <f>+IFERROR(LN(VLOOKUP(U$2,Total!$C$38:$CV$76,Costos!$A61,FALSE)/$A$1)," ")</f>
        <v xml:space="preserve"> </v>
      </c>
      <c r="V61" s="10"/>
      <c r="W61" s="10">
        <f>+IFERROR(LN(VLOOKUP(W$2,Total!$C$38:$CV$76,Costos!$A61,FALSE)/$A$1)," ")</f>
        <v>9.4516596200093126</v>
      </c>
      <c r="X61" s="10">
        <v>10.244528624626399</v>
      </c>
      <c r="Y61" s="10" t="str">
        <f>+IFERROR(LN(VLOOKUP(Y$2,Total!$C$38:$CV$76,Costos!$A61,FALSE)/$A$1)," ")</f>
        <v xml:space="preserve"> </v>
      </c>
      <c r="Z61" s="10" t="str">
        <f>+IFERROR(LN(VLOOKUP(Z$2,Total!$C$38:$CV$76,Costos!$A61,FALSE)/$A$1)," ")</f>
        <v xml:space="preserve"> </v>
      </c>
      <c r="AA61" s="10">
        <f>+IFERROR(LN(VLOOKUP(AA$2,Total!$C$38:$CV$76,Costos!$A61,FALSE)/$A$1)," ")</f>
        <v>11.783701463090999</v>
      </c>
      <c r="AB61" s="10">
        <f>+IFERROR(LN(VLOOKUP(AB$2,Total!$C$38:$CV$76,Costos!$A61,FALSE)/$A$1)," ")</f>
        <v>10.726258955474858</v>
      </c>
      <c r="AC61" s="10">
        <v>8.9059223829615703</v>
      </c>
      <c r="AD61" s="10">
        <v>9.2142685391866905</v>
      </c>
      <c r="AE61" s="10">
        <f>+IFERROR(LN(VLOOKUP(AE$2,Total!$C$38:$CV$76,Costos!$A61,FALSE)/$A$1)," ")</f>
        <v>12.511867470154883</v>
      </c>
      <c r="AF61" s="10">
        <v>13.258121041992499</v>
      </c>
      <c r="AG61">
        <v>12.1529370960056</v>
      </c>
      <c r="AH61" s="10">
        <f>+IFERROR(LN(VLOOKUP(AH$2,Total!$C$38:$CV$76,Costos!$A61,FALSE)/$A$1)," ")</f>
        <v>10.661337623927331</v>
      </c>
      <c r="AI61" s="10">
        <f>+IFERROR(LN(VLOOKUP(AI$2,Total!$C$38:$CV$76,Costos!$A61,FALSE)/$A$1)," ")</f>
        <v>11.631014127340231</v>
      </c>
      <c r="AJ61" s="10">
        <v>11.6974940427114</v>
      </c>
      <c r="AK61" s="10">
        <v>14.329198763140001</v>
      </c>
      <c r="AL61" s="10">
        <v>11.332724557815499</v>
      </c>
      <c r="AM61" s="10">
        <f>+IFERROR(LN(VLOOKUP(AM$2,Total!$C$38:$CV$76,Costos!$A61,FALSE)/$A$1)," ")</f>
        <v>12.720464742074618</v>
      </c>
      <c r="AN61" s="10">
        <v>11.6653103891203</v>
      </c>
      <c r="AO61" s="10">
        <v>6.60987380173112</v>
      </c>
      <c r="AP61" s="10">
        <v>11.5450066006751</v>
      </c>
      <c r="AQ61" s="10">
        <v>10.488261902001099</v>
      </c>
      <c r="AR61" s="10">
        <f>+IFERROR(LN(VLOOKUP(AR$2,Total!$C$38:$CV$76,Costos!$A61,FALSE)/$A$1)," ")</f>
        <v>11.236635429883794</v>
      </c>
      <c r="AS61" s="10">
        <v>9.7064385532950102</v>
      </c>
      <c r="AT61" s="10">
        <v>10.4226235894629</v>
      </c>
      <c r="AU61" s="10">
        <f>+IFERROR(LN(VLOOKUP(AU$2,Total!$C$38:$CV$76,Costos!$A61,FALSE)/$A$1)," ")</f>
        <v>10.667828198233071</v>
      </c>
      <c r="AV61" s="10">
        <f>+IFERROR(LN(VLOOKUP(AV$2,Total!$C$38:$CV$76,Costos!$A61,FALSE)/$A$1)," ")</f>
        <v>12.521211367089272</v>
      </c>
      <c r="AW61" s="10">
        <v>12.9313054864032</v>
      </c>
      <c r="AX61" s="10">
        <f>+IFERROR(LN(VLOOKUP(AX$2,Total!$C$38:$CV$76,Costos!$A61,FALSE)/$A$1)," ")</f>
        <v>12.973455027930159</v>
      </c>
      <c r="AY61" s="5"/>
      <c r="AZ61" s="5"/>
      <c r="BA61" s="5"/>
      <c r="BB61" s="5"/>
    </row>
    <row r="62" spans="1:54" ht="16.5" x14ac:dyDescent="0.3">
      <c r="A62">
        <v>61</v>
      </c>
      <c r="B62" s="3">
        <v>42704</v>
      </c>
      <c r="C62" s="10">
        <v>11.796232919609199</v>
      </c>
      <c r="D62" s="10">
        <f>+LN(VLOOKUP(D$2,Total!$C$5:$CV$15,Costos!$A62,FALSE)/$A$1)</f>
        <v>13.533687597463805</v>
      </c>
      <c r="E62" s="10">
        <f>+LN(VLOOKUP(E$2,Total!$C$5:$CV$15,Costos!$A62,FALSE)/$A$1)</f>
        <v>13.59015995187047</v>
      </c>
      <c r="F62" s="10">
        <v>12.778444184684799</v>
      </c>
      <c r="G62" s="10">
        <f>+LN(VLOOKUP(G$2,Total!$C$5:$CV$15,Costos!$A62,FALSE)/$A$1)</f>
        <v>10.168397716909986</v>
      </c>
      <c r="H62" s="10">
        <f>+LN(VLOOKUP(H$2,Total!$C$5:$CV$15,Costos!$A62,FALSE)/$A$1)</f>
        <v>12.724713339130926</v>
      </c>
      <c r="I62" s="10">
        <f>+LN(VLOOKUP(I$2,Total!$C$5:$CV$15,Costos!$A62,FALSE)/$A$1)</f>
        <v>14.966961215783602</v>
      </c>
      <c r="J62" s="10">
        <f>+LN(VLOOKUP(J$2,Total!$C$5:$CV$15,Costos!$A62,FALSE)/$A$1)</f>
        <v>15.114055480927114</v>
      </c>
      <c r="K62" s="10">
        <f>+LN(VLOOKUP(K$2,Total!$C$5:$CV$15,Costos!$A62,FALSE)/$A$1)</f>
        <v>15.705936423542738</v>
      </c>
      <c r="L62" s="10">
        <f>+LN(VLOOKUP(L$2,Total!$C$5:$CV$15,Costos!$A62,FALSE)/$A$1)</f>
        <v>14.858110851343497</v>
      </c>
      <c r="M62" s="10">
        <f>+IFERROR(LN(VLOOKUP(M$2,Total!$C$38:$CV$76,Costos!$A62,FALSE)/$A$1)," ")</f>
        <v>11.711919906849465</v>
      </c>
      <c r="N62" s="10">
        <v>10.520460960008901</v>
      </c>
      <c r="O62" s="10">
        <v>12.8114711740182</v>
      </c>
      <c r="P62" s="10">
        <v>12.845567134624901</v>
      </c>
      <c r="Q62" s="10">
        <f>+IFERROR(LN(VLOOKUP(Q$2,Total!$C$38:$CV$76,Costos!$A62,FALSE)/$A$1)," ")</f>
        <v>9.1885288446709144</v>
      </c>
      <c r="R62" s="10" t="str">
        <f>+IFERROR(LN(VLOOKUP(R$2,Total!$C$38:$CV$76,Costos!$A62,FALSE)/$A$1)," ")</f>
        <v xml:space="preserve"> </v>
      </c>
      <c r="S62" s="10">
        <f>+IFERROR(LN(VLOOKUP(S$2,Total!$C$38:$CV$76,Costos!$A62,FALSE)/$A$1)," ")</f>
        <v>7.1322884243631446</v>
      </c>
      <c r="T62" s="10">
        <v>5.3851027943798302</v>
      </c>
      <c r="U62" s="10" t="str">
        <f>+IFERROR(LN(VLOOKUP(U$2,Total!$C$38:$CV$76,Costos!$A62,FALSE)/$A$1)," ")</f>
        <v xml:space="preserve"> </v>
      </c>
      <c r="V62" s="10"/>
      <c r="W62" s="10">
        <f>+IFERROR(LN(VLOOKUP(W$2,Total!$C$38:$CV$76,Costos!$A62,FALSE)/$A$1)," ")</f>
        <v>9.4494271975609205</v>
      </c>
      <c r="X62" s="10">
        <v>9.5984761834267402</v>
      </c>
      <c r="Y62" s="10" t="str">
        <f>+IFERROR(LN(VLOOKUP(Y$2,Total!$C$38:$CV$76,Costos!$A62,FALSE)/$A$1)," ")</f>
        <v xml:space="preserve"> </v>
      </c>
      <c r="Z62" s="10" t="str">
        <f>+IFERROR(LN(VLOOKUP(Z$2,Total!$C$38:$CV$76,Costos!$A62,FALSE)/$A$1)," ")</f>
        <v xml:space="preserve"> </v>
      </c>
      <c r="AA62" s="10">
        <f>+IFERROR(LN(VLOOKUP(AA$2,Total!$C$38:$CV$76,Costos!$A62,FALSE)/$A$1)," ")</f>
        <v>11.784749124797969</v>
      </c>
      <c r="AB62" s="10">
        <f>+IFERROR(LN(VLOOKUP(AB$2,Total!$C$38:$CV$76,Costos!$A62,FALSE)/$A$1)," ")</f>
        <v>10.7406189378584</v>
      </c>
      <c r="AC62" s="10">
        <v>8.9026151041188104</v>
      </c>
      <c r="AD62" s="10">
        <v>9.2299679559413903</v>
      </c>
      <c r="AE62" s="10">
        <f>+IFERROR(LN(VLOOKUP(AE$2,Total!$C$38:$CV$76,Costos!$A62,FALSE)/$A$1)," ")</f>
        <v>12.522072952007733</v>
      </c>
      <c r="AF62" s="10">
        <v>13.282439027735</v>
      </c>
      <c r="AG62">
        <v>12.1404118646314</v>
      </c>
      <c r="AH62" s="10">
        <f>+IFERROR(LN(VLOOKUP(AH$2,Total!$C$38:$CV$76,Costos!$A62,FALSE)/$A$1)," ")</f>
        <v>10.654044811918512</v>
      </c>
      <c r="AI62" s="10">
        <f>+IFERROR(LN(VLOOKUP(AI$2,Total!$C$38:$CV$76,Costos!$A62,FALSE)/$A$1)," ")</f>
        <v>11.631582854445659</v>
      </c>
      <c r="AJ62" s="10">
        <v>11.684606056741201</v>
      </c>
      <c r="AK62" s="10">
        <v>14.3406582075967</v>
      </c>
      <c r="AL62" s="10">
        <v>11.3404732580141</v>
      </c>
      <c r="AM62" s="10">
        <f>+IFERROR(LN(VLOOKUP(AM$2,Total!$C$38:$CV$76,Costos!$A62,FALSE)/$A$1)," ")</f>
        <v>12.741769192056625</v>
      </c>
      <c r="AN62" s="10">
        <v>11.764662551104401</v>
      </c>
      <c r="AO62" s="10">
        <v>6.4935823355694904</v>
      </c>
      <c r="AP62" s="10">
        <v>11.5559011003098</v>
      </c>
      <c r="AQ62" s="10">
        <v>10.490423845372501</v>
      </c>
      <c r="AR62" s="10">
        <f>+IFERROR(LN(VLOOKUP(AR$2,Total!$C$38:$CV$76,Costos!$A62,FALSE)/$A$1)," ")</f>
        <v>11.237835173714155</v>
      </c>
      <c r="AS62" s="10">
        <v>9.7234064516740908</v>
      </c>
      <c r="AT62" s="10">
        <v>10.435229264845599</v>
      </c>
      <c r="AU62" s="10">
        <f>+IFERROR(LN(VLOOKUP(AU$2,Total!$C$38:$CV$76,Costos!$A62,FALSE)/$A$1)," ")</f>
        <v>10.655741356276526</v>
      </c>
      <c r="AV62" s="10">
        <f>+IFERROR(LN(VLOOKUP(AV$2,Total!$C$38:$CV$76,Costos!$A62,FALSE)/$A$1)," ")</f>
        <v>12.519054049542119</v>
      </c>
      <c r="AW62" s="10">
        <v>12.9472019507587</v>
      </c>
      <c r="AX62" s="10">
        <f>+IFERROR(LN(VLOOKUP(AX$2,Total!$C$38:$CV$76,Costos!$A62,FALSE)/$A$1)," ")</f>
        <v>12.987848244517412</v>
      </c>
      <c r="AY62" s="5"/>
      <c r="AZ62" s="5"/>
      <c r="BA62" s="5"/>
      <c r="BB62" s="5"/>
    </row>
    <row r="63" spans="1:54" ht="16.5" x14ac:dyDescent="0.3">
      <c r="A63">
        <v>62</v>
      </c>
      <c r="B63" s="3">
        <v>42735</v>
      </c>
      <c r="C63" s="10">
        <v>11.7498518577744</v>
      </c>
      <c r="D63" s="10">
        <f>+LN(VLOOKUP(D$2,Total!$C$5:$CV$15,Costos!$A63,FALSE)/$A$1)</f>
        <v>13.517193430083882</v>
      </c>
      <c r="E63" s="10">
        <f>+LN(VLOOKUP(E$2,Total!$C$5:$CV$15,Costos!$A63,FALSE)/$A$1)</f>
        <v>13.597472905198922</v>
      </c>
      <c r="F63" s="10">
        <v>12.779499851142401</v>
      </c>
      <c r="G63" s="10">
        <f>+LN(VLOOKUP(G$2,Total!$C$5:$CV$15,Costos!$A63,FALSE)/$A$1)</f>
        <v>10.099521058973684</v>
      </c>
      <c r="H63" s="10">
        <f>+LN(VLOOKUP(H$2,Total!$C$5:$CV$15,Costos!$A63,FALSE)/$A$1)</f>
        <v>12.733760120097696</v>
      </c>
      <c r="I63" s="10">
        <f>+LN(VLOOKUP(I$2,Total!$C$5:$CV$15,Costos!$A63,FALSE)/$A$1)</f>
        <v>14.931499531761233</v>
      </c>
      <c r="J63" s="10">
        <f>+LN(VLOOKUP(J$2,Total!$C$5:$CV$15,Costos!$A63,FALSE)/$A$1)</f>
        <v>15.057770390462604</v>
      </c>
      <c r="K63" s="10">
        <f>+LN(VLOOKUP(K$2,Total!$C$5:$CV$15,Costos!$A63,FALSE)/$A$1)</f>
        <v>15.710031858675926</v>
      </c>
      <c r="L63" s="10">
        <f>+LN(VLOOKUP(L$2,Total!$C$5:$CV$15,Costos!$A63,FALSE)/$A$1)</f>
        <v>14.857499820236409</v>
      </c>
      <c r="M63" s="10">
        <f>+IFERROR(LN(VLOOKUP(M$2,Total!$C$38:$CV$76,Costos!$A63,FALSE)/$A$1)," ")</f>
        <v>11.722784158353379</v>
      </c>
      <c r="N63" s="10">
        <v>10.5499001447408</v>
      </c>
      <c r="O63" s="10">
        <v>12.8455502802888</v>
      </c>
      <c r="P63" s="10">
        <v>12.848278289531599</v>
      </c>
      <c r="Q63" s="10">
        <f>+IFERROR(LN(VLOOKUP(Q$2,Total!$C$38:$CV$76,Costos!$A63,FALSE)/$A$1)," ")</f>
        <v>9.2419784566420482</v>
      </c>
      <c r="R63" s="10" t="str">
        <f>+IFERROR(LN(VLOOKUP(R$2,Total!$C$38:$CV$76,Costos!$A63,FALSE)/$A$1)," ")</f>
        <v xml:space="preserve"> </v>
      </c>
      <c r="S63" s="10" t="str">
        <f>+IFERROR(LN(VLOOKUP(S$2,Total!$C$38:$CV$76,Costos!$A63,FALSE)/$A$1)," ")</f>
        <v xml:space="preserve"> </v>
      </c>
      <c r="T63" s="10"/>
      <c r="U63" s="10" t="str">
        <f>+IFERROR(LN(VLOOKUP(U$2,Total!$C$38:$CV$76,Costos!$A63,FALSE)/$A$1)," ")</f>
        <v xml:space="preserve"> </v>
      </c>
      <c r="V63" s="10"/>
      <c r="W63" s="10" t="str">
        <f>+IFERROR(LN(VLOOKUP(W$2,Total!$C$38:$CV$76,Costos!$A63,FALSE)/$A$1)," ")</f>
        <v xml:space="preserve"> </v>
      </c>
      <c r="X63" s="10"/>
      <c r="Y63" s="10" t="str">
        <f>+IFERROR(LN(VLOOKUP(Y$2,Total!$C$38:$CV$76,Costos!$A63,FALSE)/$A$1)," ")</f>
        <v xml:space="preserve"> </v>
      </c>
      <c r="Z63" s="10" t="str">
        <f>+IFERROR(LN(VLOOKUP(Z$2,Total!$C$38:$CV$76,Costos!$A63,FALSE)/$A$1)," ")</f>
        <v xml:space="preserve"> </v>
      </c>
      <c r="AA63" s="10">
        <f>+IFERROR(LN(VLOOKUP(AA$2,Total!$C$38:$CV$76,Costos!$A63,FALSE)/$A$1)," ")</f>
        <v>11.801521884129626</v>
      </c>
      <c r="AB63" s="10">
        <f>+IFERROR(LN(VLOOKUP(AB$2,Total!$C$38:$CV$76,Costos!$A63,FALSE)/$A$1)," ")</f>
        <v>10.762179135743361</v>
      </c>
      <c r="AC63" s="10">
        <v>8.9128983984697605</v>
      </c>
      <c r="AD63" s="10">
        <v>9.2398086332072502</v>
      </c>
      <c r="AE63" s="10">
        <f>+IFERROR(LN(VLOOKUP(AE$2,Total!$C$38:$CV$76,Costos!$A63,FALSE)/$A$1)," ")</f>
        <v>12.530653045968386</v>
      </c>
      <c r="AF63" s="10">
        <v>13.3279267888446</v>
      </c>
      <c r="AG63">
        <v>12.2447867457938</v>
      </c>
      <c r="AH63" s="10">
        <f>+IFERROR(LN(VLOOKUP(AH$2,Total!$C$38:$CV$76,Costos!$A63,FALSE)/$A$1)," ")</f>
        <v>10.664678717832352</v>
      </c>
      <c r="AI63" s="10">
        <f>+IFERROR(LN(VLOOKUP(AI$2,Total!$C$38:$CV$76,Costos!$A63,FALSE)/$A$1)," ")</f>
        <v>11.647582694789655</v>
      </c>
      <c r="AJ63" s="10">
        <v>11.721171702841801</v>
      </c>
      <c r="AK63" s="10">
        <v>14.3403487262695</v>
      </c>
      <c r="AL63" s="10">
        <v>11.3436332460491</v>
      </c>
      <c r="AM63" s="10">
        <f>+IFERROR(LN(VLOOKUP(AM$2,Total!$C$38:$CV$76,Costos!$A63,FALSE)/$A$1)," ")</f>
        <v>12.768205793283473</v>
      </c>
      <c r="AN63" s="10">
        <v>11.878915892293101</v>
      </c>
      <c r="AO63" s="10">
        <v>6.5340834857256702</v>
      </c>
      <c r="AP63" s="10">
        <v>11.5979488008066</v>
      </c>
      <c r="AQ63" s="10">
        <v>10.487432035173599</v>
      </c>
      <c r="AR63" s="10">
        <f>+IFERROR(LN(VLOOKUP(AR$2,Total!$C$38:$CV$76,Costos!$A63,FALSE)/$A$1)," ")</f>
        <v>11.24316700851926</v>
      </c>
      <c r="AS63" s="10">
        <v>9.6781755933527496</v>
      </c>
      <c r="AT63" s="10">
        <v>10.451012944997</v>
      </c>
      <c r="AU63" s="10">
        <f>+IFERROR(LN(VLOOKUP(AU$2,Total!$C$38:$CV$76,Costos!$A63,FALSE)/$A$1)," ")</f>
        <v>10.677178903170168</v>
      </c>
      <c r="AV63" s="10">
        <f>+IFERROR(LN(VLOOKUP(AV$2,Total!$C$38:$CV$76,Costos!$A63,FALSE)/$A$1)," ")</f>
        <v>12.526989056053885</v>
      </c>
      <c r="AW63" s="10">
        <v>12.962690089925401</v>
      </c>
      <c r="AX63" s="10">
        <f>+IFERROR(LN(VLOOKUP(AX$2,Total!$C$38:$CV$76,Costos!$A63,FALSE)/$A$1)," ")</f>
        <v>12.99229937506812</v>
      </c>
      <c r="AY63" s="5"/>
      <c r="AZ63" s="5"/>
      <c r="BA63" s="5"/>
      <c r="BB63" s="5"/>
    </row>
    <row r="64" spans="1:54" ht="16.5" x14ac:dyDescent="0.3">
      <c r="A64">
        <v>63</v>
      </c>
      <c r="B64" s="3">
        <v>42766</v>
      </c>
      <c r="C64" s="10">
        <v>11.7608912827951</v>
      </c>
      <c r="D64" s="10">
        <f>+LN(VLOOKUP(D$2,Total!$C$5:$CV$15,Costos!$A64,FALSE)/$A$1)</f>
        <v>13.51913544843535</v>
      </c>
      <c r="E64" s="10">
        <f>+LN(VLOOKUP(E$2,Total!$C$5:$CV$15,Costos!$A64,FALSE)/$A$1)</f>
        <v>13.605870331985338</v>
      </c>
      <c r="F64" s="10">
        <v>12.780348665526001</v>
      </c>
      <c r="G64" s="10">
        <f>+LN(VLOOKUP(G$2,Total!$C$5:$CV$15,Costos!$A64,FALSE)/$A$1)</f>
        <v>10.153555015289687</v>
      </c>
      <c r="H64" s="10">
        <f>+LN(VLOOKUP(H$2,Total!$C$5:$CV$15,Costos!$A64,FALSE)/$A$1)</f>
        <v>12.768358793905962</v>
      </c>
      <c r="I64" s="10">
        <f>+LN(VLOOKUP(I$2,Total!$C$5:$CV$15,Costos!$A64,FALSE)/$A$1)</f>
        <v>14.945992788081302</v>
      </c>
      <c r="J64" s="10">
        <f>+LN(VLOOKUP(J$2,Total!$C$5:$CV$15,Costos!$A64,FALSE)/$A$1)</f>
        <v>15.070698469242153</v>
      </c>
      <c r="K64" s="10">
        <f>+LN(VLOOKUP(K$2,Total!$C$5:$CV$15,Costos!$A64,FALSE)/$A$1)</f>
        <v>15.667925229956063</v>
      </c>
      <c r="L64" s="10">
        <f>+LN(VLOOKUP(L$2,Total!$C$5:$CV$15,Costos!$A64,FALSE)/$A$1)</f>
        <v>14.845334355808282</v>
      </c>
      <c r="M64" s="10">
        <f>+IFERROR(LN(VLOOKUP(M$2,Total!$C$38:$CV$76,Costos!$A64,FALSE)/$A$1)," ")</f>
        <v>11.730856444325546</v>
      </c>
      <c r="N64" s="10">
        <v>10.537045234538301</v>
      </c>
      <c r="O64" s="10">
        <v>12.878481687160701</v>
      </c>
      <c r="P64" s="10">
        <v>12.8483325044766</v>
      </c>
      <c r="Q64" s="10">
        <f>+IFERROR(LN(VLOOKUP(Q$2,Total!$C$38:$CV$76,Costos!$A64,FALSE)/$A$1)," ")</f>
        <v>9.2933313078124336</v>
      </c>
      <c r="R64" s="10" t="str">
        <f>+IFERROR(LN(VLOOKUP(R$2,Total!$C$38:$CV$76,Costos!$A64,FALSE)/$A$1)," ")</f>
        <v xml:space="preserve"> </v>
      </c>
      <c r="S64" s="10" t="str">
        <f>+IFERROR(LN(VLOOKUP(S$2,Total!$C$38:$CV$76,Costos!$A64,FALSE)/$A$1)," ")</f>
        <v xml:space="preserve"> </v>
      </c>
      <c r="T64" s="10"/>
      <c r="U64" s="10" t="str">
        <f>+IFERROR(LN(VLOOKUP(U$2,Total!$C$38:$CV$76,Costos!$A64,FALSE)/$A$1)," ")</f>
        <v xml:space="preserve"> </v>
      </c>
      <c r="V64" s="10"/>
      <c r="W64" s="10" t="str">
        <f>+IFERROR(LN(VLOOKUP(W$2,Total!$C$38:$CV$76,Costos!$A64,FALSE)/$A$1)," ")</f>
        <v xml:space="preserve"> </v>
      </c>
      <c r="X64" s="10"/>
      <c r="Y64" s="10" t="str">
        <f>+IFERROR(LN(VLOOKUP(Y$2,Total!$C$38:$CV$76,Costos!$A64,FALSE)/$A$1)," ")</f>
        <v xml:space="preserve"> </v>
      </c>
      <c r="Z64" s="10" t="str">
        <f>+IFERROR(LN(VLOOKUP(Z$2,Total!$C$38:$CV$76,Costos!$A64,FALSE)/$A$1)," ")</f>
        <v xml:space="preserve"> </v>
      </c>
      <c r="AA64" s="10">
        <f>+IFERROR(LN(VLOOKUP(AA$2,Total!$C$38:$CV$76,Costos!$A64,FALSE)/$A$1)," ")</f>
        <v>11.805028112193002</v>
      </c>
      <c r="AB64" s="10">
        <f>+IFERROR(LN(VLOOKUP(AB$2,Total!$C$38:$CV$76,Costos!$A64,FALSE)/$A$1)," ")</f>
        <v>10.783866731206702</v>
      </c>
      <c r="AC64" s="10">
        <v>8.9318019660294201</v>
      </c>
      <c r="AD64" s="10">
        <v>9.2501554228124494</v>
      </c>
      <c r="AE64" s="10">
        <f>+IFERROR(LN(VLOOKUP(AE$2,Total!$C$38:$CV$76,Costos!$A64,FALSE)/$A$1)," ")</f>
        <v>12.546303590491293</v>
      </c>
      <c r="AF64" s="10">
        <v>13.350842036658101</v>
      </c>
      <c r="AG64">
        <v>12.2119190010692</v>
      </c>
      <c r="AH64" s="10">
        <f>+IFERROR(LN(VLOOKUP(AH$2,Total!$C$38:$CV$76,Costos!$A64,FALSE)/$A$1)," ")</f>
        <v>10.664993189684443</v>
      </c>
      <c r="AI64" s="10">
        <f>+IFERROR(LN(VLOOKUP(AI$2,Total!$C$38:$CV$76,Costos!$A64,FALSE)/$A$1)," ")</f>
        <v>11.645841171961743</v>
      </c>
      <c r="AJ64" s="10">
        <v>11.7267766639111</v>
      </c>
      <c r="AK64" s="10">
        <v>14.350353956130901</v>
      </c>
      <c r="AL64" s="10">
        <v>11.351640543091801</v>
      </c>
      <c r="AM64" s="10">
        <f>+IFERROR(LN(VLOOKUP(AM$2,Total!$C$38:$CV$76,Costos!$A64,FALSE)/$A$1)," ")</f>
        <v>12.791519681494842</v>
      </c>
      <c r="AN64" s="10">
        <v>11.9747198329685</v>
      </c>
      <c r="AO64" s="10">
        <v>6.5393441399974597</v>
      </c>
      <c r="AP64" s="10">
        <v>11.616925088640601</v>
      </c>
      <c r="AQ64" s="10">
        <v>10.489369156387101</v>
      </c>
      <c r="AR64" s="10">
        <f>+IFERROR(LN(VLOOKUP(AR$2,Total!$C$38:$CV$76,Costos!$A64,FALSE)/$A$1)," ")</f>
        <v>11.243525433590197</v>
      </c>
      <c r="AS64" s="10">
        <v>9.6864661066309203</v>
      </c>
      <c r="AT64" s="10">
        <v>10.468840459044699</v>
      </c>
      <c r="AU64" s="10">
        <f>+IFERROR(LN(VLOOKUP(AU$2,Total!$C$38:$CV$76,Costos!$A64,FALSE)/$A$1)," ")</f>
        <v>10.672720220908342</v>
      </c>
      <c r="AV64" s="10">
        <f>+IFERROR(LN(VLOOKUP(AV$2,Total!$C$38:$CV$76,Costos!$A64,FALSE)/$A$1)," ")</f>
        <v>12.527674396902086</v>
      </c>
      <c r="AW64" s="10">
        <v>12.9781183806356</v>
      </c>
      <c r="AX64" s="10">
        <f>+IFERROR(LN(VLOOKUP(AX$2,Total!$C$38:$CV$76,Costos!$A64,FALSE)/$A$1)," ")</f>
        <v>13.01582794902901</v>
      </c>
      <c r="AY64" s="5"/>
      <c r="AZ64" s="5"/>
      <c r="BA64" s="5"/>
      <c r="BB64" s="5"/>
    </row>
    <row r="65" spans="1:54" ht="16.5" x14ac:dyDescent="0.3">
      <c r="A65">
        <v>64</v>
      </c>
      <c r="B65" s="3">
        <v>42794</v>
      </c>
      <c r="C65" s="10">
        <v>11.747266167131601</v>
      </c>
      <c r="D65" s="10">
        <f>+LN(VLOOKUP(D$2,Total!$C$5:$CV$15,Costos!$A65,FALSE)/$A$1)</f>
        <v>13.513364499671816</v>
      </c>
      <c r="E65" s="10">
        <f>+LN(VLOOKUP(E$2,Total!$C$5:$CV$15,Costos!$A65,FALSE)/$A$1)</f>
        <v>13.602689004602201</v>
      </c>
      <c r="F65" s="10">
        <v>12.776667090196501</v>
      </c>
      <c r="G65" s="10">
        <f>+LN(VLOOKUP(G$2,Total!$C$5:$CV$15,Costos!$A65,FALSE)/$A$1)</f>
        <v>10.178732420479971</v>
      </c>
      <c r="H65" s="10">
        <f>+LN(VLOOKUP(H$2,Total!$C$5:$CV$15,Costos!$A65,FALSE)/$A$1)</f>
        <v>12.737662098342836</v>
      </c>
      <c r="I65" s="10">
        <f>+LN(VLOOKUP(I$2,Total!$C$5:$CV$15,Costos!$A65,FALSE)/$A$1)</f>
        <v>14.939725791226117</v>
      </c>
      <c r="J65" s="10">
        <f>+LN(VLOOKUP(J$2,Total!$C$5:$CV$15,Costos!$A65,FALSE)/$A$1)</f>
        <v>15.055457428743786</v>
      </c>
      <c r="K65" s="10">
        <f>+LN(VLOOKUP(K$2,Total!$C$5:$CV$15,Costos!$A65,FALSE)/$A$1)</f>
        <v>15.680892004113902</v>
      </c>
      <c r="L65" s="10">
        <f>+LN(VLOOKUP(L$2,Total!$C$5:$CV$15,Costos!$A65,FALSE)/$A$1)</f>
        <v>14.833428129947995</v>
      </c>
      <c r="M65" s="10">
        <f>+IFERROR(LN(VLOOKUP(M$2,Total!$C$38:$CV$76,Costos!$A65,FALSE)/$A$1)," ")</f>
        <v>11.737527290245925</v>
      </c>
      <c r="N65" s="10">
        <v>10.5101888439468</v>
      </c>
      <c r="O65" s="10">
        <v>12.900289853049999</v>
      </c>
      <c r="P65" s="10">
        <v>12.8443101720214</v>
      </c>
      <c r="Q65" s="10">
        <f>+IFERROR(LN(VLOOKUP(Q$2,Total!$C$38:$CV$76,Costos!$A65,FALSE)/$A$1)," ")</f>
        <v>9.3369065096843773</v>
      </c>
      <c r="R65" s="10" t="str">
        <f>+IFERROR(LN(VLOOKUP(R$2,Total!$C$38:$CV$76,Costos!$A65,FALSE)/$A$1)," ")</f>
        <v xml:space="preserve"> </v>
      </c>
      <c r="S65" s="10" t="str">
        <f>+IFERROR(LN(VLOOKUP(S$2,Total!$C$38:$CV$76,Costos!$A65,FALSE)/$A$1)," ")</f>
        <v xml:space="preserve"> </v>
      </c>
      <c r="T65" s="10"/>
      <c r="U65" s="10" t="str">
        <f>+IFERROR(LN(VLOOKUP(U$2,Total!$C$38:$CV$76,Costos!$A65,FALSE)/$A$1)," ")</f>
        <v xml:space="preserve"> </v>
      </c>
      <c r="V65" s="10"/>
      <c r="W65" s="10" t="str">
        <f>+IFERROR(LN(VLOOKUP(W$2,Total!$C$38:$CV$76,Costos!$A65,FALSE)/$A$1)," ")</f>
        <v xml:space="preserve"> </v>
      </c>
      <c r="X65" s="10"/>
      <c r="Y65" s="10" t="str">
        <f>+IFERROR(LN(VLOOKUP(Y$2,Total!$C$38:$CV$76,Costos!$A65,FALSE)/$A$1)," ")</f>
        <v xml:space="preserve"> </v>
      </c>
      <c r="Z65" s="10" t="str">
        <f>+IFERROR(LN(VLOOKUP(Z$2,Total!$C$38:$CV$76,Costos!$A65,FALSE)/$A$1)," ")</f>
        <v xml:space="preserve"> </v>
      </c>
      <c r="AA65" s="10">
        <f>+IFERROR(LN(VLOOKUP(AA$2,Total!$C$38:$CV$76,Costos!$A65,FALSE)/$A$1)," ")</f>
        <v>11.808660170765933</v>
      </c>
      <c r="AB65" s="10">
        <f>+IFERROR(LN(VLOOKUP(AB$2,Total!$C$38:$CV$76,Costos!$A65,FALSE)/$A$1)," ")</f>
        <v>10.80352325861193</v>
      </c>
      <c r="AC65" s="10">
        <v>8.9451462603664904</v>
      </c>
      <c r="AD65" s="10">
        <v>9.2574766145921004</v>
      </c>
      <c r="AE65" s="10">
        <f>+IFERROR(LN(VLOOKUP(AE$2,Total!$C$38:$CV$76,Costos!$A65,FALSE)/$A$1)," ")</f>
        <v>12.556372871475372</v>
      </c>
      <c r="AF65" s="10">
        <v>13.360858911967799</v>
      </c>
      <c r="AG65">
        <v>12.191327579666201</v>
      </c>
      <c r="AH65" s="10">
        <f>+IFERROR(LN(VLOOKUP(AH$2,Total!$C$38:$CV$76,Costos!$A65,FALSE)/$A$1)," ")</f>
        <v>10.654539821036078</v>
      </c>
      <c r="AI65" s="10">
        <f>+IFERROR(LN(VLOOKUP(AI$2,Total!$C$38:$CV$76,Costos!$A65,FALSE)/$A$1)," ")</f>
        <v>11.645535249006489</v>
      </c>
      <c r="AJ65" s="10">
        <v>11.722340851165001</v>
      </c>
      <c r="AK65" s="10">
        <v>14.361101631516</v>
      </c>
      <c r="AL65" s="10">
        <v>11.3517389613804</v>
      </c>
      <c r="AM65" s="10">
        <f>+IFERROR(LN(VLOOKUP(AM$2,Total!$C$38:$CV$76,Costos!$A65,FALSE)/$A$1)," ")</f>
        <v>12.811975817325633</v>
      </c>
      <c r="AN65" s="10">
        <v>12.066526959835899</v>
      </c>
      <c r="AO65" s="10">
        <v>6.5377702098088104</v>
      </c>
      <c r="AP65" s="10">
        <v>11.6198149035668</v>
      </c>
      <c r="AQ65" s="10">
        <v>10.486723846201199</v>
      </c>
      <c r="AR65" s="10">
        <f>+IFERROR(LN(VLOOKUP(AR$2,Total!$C$38:$CV$76,Costos!$A65,FALSE)/$A$1)," ")</f>
        <v>11.248233141294635</v>
      </c>
      <c r="AS65" s="10">
        <v>9.6987440283927704</v>
      </c>
      <c r="AT65" s="10">
        <v>10.479628449706601</v>
      </c>
      <c r="AU65" s="10">
        <f>+IFERROR(LN(VLOOKUP(AU$2,Total!$C$38:$CV$76,Costos!$A65,FALSE)/$A$1)," ")</f>
        <v>10.656363657895675</v>
      </c>
      <c r="AV65" s="10">
        <f>+IFERROR(LN(VLOOKUP(AV$2,Total!$C$38:$CV$76,Costos!$A65,FALSE)/$A$1)," ")</f>
        <v>12.529556590211744</v>
      </c>
      <c r="AW65" s="10">
        <v>12.9951737308263</v>
      </c>
      <c r="AX65" s="10">
        <f>+IFERROR(LN(VLOOKUP(AX$2,Total!$C$38:$CV$76,Costos!$A65,FALSE)/$A$1)," ")</f>
        <v>13.027532579750018</v>
      </c>
      <c r="AY65" s="5"/>
      <c r="AZ65" s="5"/>
      <c r="BA65" s="5"/>
      <c r="BB65" s="5"/>
    </row>
    <row r="66" spans="1:54" ht="16.5" x14ac:dyDescent="0.3">
      <c r="A66">
        <v>65</v>
      </c>
      <c r="B66" s="3">
        <v>42825</v>
      </c>
      <c r="C66" s="10">
        <v>11.6945320358081</v>
      </c>
      <c r="D66" s="10">
        <f>+LN(VLOOKUP(D$2,Total!$C$5:$CV$15,Costos!$A66,FALSE)/$A$1)</f>
        <v>13.490232719241638</v>
      </c>
      <c r="E66" s="10">
        <f>+LN(VLOOKUP(E$2,Total!$C$5:$CV$15,Costos!$A66,FALSE)/$A$1)</f>
        <v>13.611098895751331</v>
      </c>
      <c r="F66" s="10">
        <v>12.768586761569599</v>
      </c>
      <c r="G66" s="10">
        <f>+LN(VLOOKUP(G$2,Total!$C$5:$CV$15,Costos!$A66,FALSE)/$A$1)</f>
        <v>10.151027515309192</v>
      </c>
      <c r="H66" s="10">
        <f>+LN(VLOOKUP(H$2,Total!$C$5:$CV$15,Costos!$A66,FALSE)/$A$1)</f>
        <v>12.345590592445209</v>
      </c>
      <c r="I66" s="10">
        <f>+LN(VLOOKUP(I$2,Total!$C$5:$CV$15,Costos!$A66,FALSE)/$A$1)</f>
        <v>14.94520112964832</v>
      </c>
      <c r="J66" s="10">
        <f>+LN(VLOOKUP(J$2,Total!$C$5:$CV$15,Costos!$A66,FALSE)/$A$1)</f>
        <v>15.030862069361849</v>
      </c>
      <c r="K66" s="10">
        <f>+LN(VLOOKUP(K$2,Total!$C$5:$CV$15,Costos!$A66,FALSE)/$A$1)</f>
        <v>15.690782811044441</v>
      </c>
      <c r="L66" s="10">
        <f>+LN(VLOOKUP(L$2,Total!$C$5:$CV$15,Costos!$A66,FALSE)/$A$1)</f>
        <v>14.860507932134125</v>
      </c>
      <c r="M66" s="10">
        <f>+IFERROR(LN(VLOOKUP(M$2,Total!$C$38:$CV$76,Costos!$A66,FALSE)/$A$1)," ")</f>
        <v>11.744601067081485</v>
      </c>
      <c r="N66" s="10">
        <v>10.477795182770301</v>
      </c>
      <c r="O66" s="10">
        <v>12.9277748918123</v>
      </c>
      <c r="P66" s="10">
        <v>12.8363330534361</v>
      </c>
      <c r="Q66" s="10">
        <f>+IFERROR(LN(VLOOKUP(Q$2,Total!$C$38:$CV$76,Costos!$A66,FALSE)/$A$1)," ")</f>
        <v>9.3825195137616557</v>
      </c>
      <c r="R66" s="10" t="str">
        <f>+IFERROR(LN(VLOOKUP(R$2,Total!$C$38:$CV$76,Costos!$A66,FALSE)/$A$1)," ")</f>
        <v xml:space="preserve"> </v>
      </c>
      <c r="S66" s="10" t="str">
        <f>+IFERROR(LN(VLOOKUP(S$2,Total!$C$38:$CV$76,Costos!$A66,FALSE)/$A$1)," ")</f>
        <v xml:space="preserve"> </v>
      </c>
      <c r="T66" s="10"/>
      <c r="U66" s="10" t="str">
        <f>+IFERROR(LN(VLOOKUP(U$2,Total!$C$38:$CV$76,Costos!$A66,FALSE)/$A$1)," ")</f>
        <v xml:space="preserve"> </v>
      </c>
      <c r="V66" s="10"/>
      <c r="W66" s="10" t="str">
        <f>+IFERROR(LN(VLOOKUP(W$2,Total!$C$38:$CV$76,Costos!$A66,FALSE)/$A$1)," ")</f>
        <v xml:space="preserve"> </v>
      </c>
      <c r="X66" s="10"/>
      <c r="Y66" s="10" t="str">
        <f>+IFERROR(LN(VLOOKUP(Y$2,Total!$C$38:$CV$76,Costos!$A66,FALSE)/$A$1)," ")</f>
        <v xml:space="preserve"> </v>
      </c>
      <c r="Z66" s="10" t="str">
        <f>+IFERROR(LN(VLOOKUP(Z$2,Total!$C$38:$CV$76,Costos!$A66,FALSE)/$A$1)," ")</f>
        <v xml:space="preserve"> </v>
      </c>
      <c r="AA66" s="10">
        <f>+IFERROR(LN(VLOOKUP(AA$2,Total!$C$38:$CV$76,Costos!$A66,FALSE)/$A$1)," ")</f>
        <v>11.81888487610083</v>
      </c>
      <c r="AB66" s="10">
        <f>+IFERROR(LN(VLOOKUP(AB$2,Total!$C$38:$CV$76,Costos!$A66,FALSE)/$A$1)," ")</f>
        <v>10.823511247824444</v>
      </c>
      <c r="AC66" s="10">
        <v>8.9617369742096002</v>
      </c>
      <c r="AD66" s="10">
        <v>9.2645985845510506</v>
      </c>
      <c r="AE66" s="10">
        <f>+IFERROR(LN(VLOOKUP(AE$2,Total!$C$38:$CV$76,Costos!$A66,FALSE)/$A$1)," ")</f>
        <v>12.573727531674502</v>
      </c>
      <c r="AF66" s="10">
        <v>13.371487324681601</v>
      </c>
      <c r="AG66">
        <v>12.2221373749157</v>
      </c>
      <c r="AH66" s="10">
        <f>+IFERROR(LN(VLOOKUP(AH$2,Total!$C$38:$CV$76,Costos!$A66,FALSE)/$A$1)," ")</f>
        <v>10.648847400480724</v>
      </c>
      <c r="AI66" s="10">
        <f>+IFERROR(LN(VLOOKUP(AI$2,Total!$C$38:$CV$76,Costos!$A66,FALSE)/$A$1)," ")</f>
        <v>11.649762550553751</v>
      </c>
      <c r="AJ66" s="10">
        <v>11.716966275198599</v>
      </c>
      <c r="AK66" s="10">
        <v>14.371954254106701</v>
      </c>
      <c r="AL66" s="10">
        <v>11.356248507034699</v>
      </c>
      <c r="AM66" s="10">
        <f>+IFERROR(LN(VLOOKUP(AM$2,Total!$C$38:$CV$76,Costos!$A66,FALSE)/$A$1)," ")</f>
        <v>12.826959849386629</v>
      </c>
      <c r="AN66" s="10">
        <v>12.143899284269001</v>
      </c>
      <c r="AO66" s="10">
        <v>6.5605688254847303</v>
      </c>
      <c r="AP66" s="10">
        <v>11.623445434013799</v>
      </c>
      <c r="AQ66" s="10">
        <v>10.4813828062849</v>
      </c>
      <c r="AR66" s="10">
        <f>+IFERROR(LN(VLOOKUP(AR$2,Total!$C$38:$CV$76,Costos!$A66,FALSE)/$A$1)," ")</f>
        <v>11.270020092679751</v>
      </c>
      <c r="AS66" s="10">
        <v>9.7123620760376408</v>
      </c>
      <c r="AT66" s="10">
        <v>10.490997418383699</v>
      </c>
      <c r="AU66" s="10">
        <f>+IFERROR(LN(VLOOKUP(AU$2,Total!$C$38:$CV$76,Costos!$A66,FALSE)/$A$1)," ")</f>
        <v>10.658387148361392</v>
      </c>
      <c r="AV66" s="10">
        <f>+IFERROR(LN(VLOOKUP(AV$2,Total!$C$38:$CV$76,Costos!$A66,FALSE)/$A$1)," ")</f>
        <v>12.527960767824613</v>
      </c>
      <c r="AW66" s="10">
        <v>13.007209911720199</v>
      </c>
      <c r="AX66" s="10">
        <f>+IFERROR(LN(VLOOKUP(AX$2,Total!$C$38:$CV$76,Costos!$A66,FALSE)/$A$1)," ")</f>
        <v>13.035866752249056</v>
      </c>
      <c r="AY66" s="5"/>
      <c r="AZ66" s="5"/>
      <c r="BA66" s="5"/>
      <c r="BB66" s="5"/>
    </row>
    <row r="67" spans="1:54" ht="16.5" x14ac:dyDescent="0.3">
      <c r="A67">
        <v>66</v>
      </c>
      <c r="B67" s="3">
        <v>42855</v>
      </c>
      <c r="C67" s="10">
        <v>11.639300426393</v>
      </c>
      <c r="D67" s="10">
        <f>+LN(VLOOKUP(D$2,Total!$C$5:$CV$15,Costos!$A67,FALSE)/$A$1)</f>
        <v>13.477430748183458</v>
      </c>
      <c r="E67" s="10">
        <f>+LN(VLOOKUP(E$2,Total!$C$5:$CV$15,Costos!$A67,FALSE)/$A$1)</f>
        <v>13.612662769406041</v>
      </c>
      <c r="F67" s="10">
        <v>12.7843509144528</v>
      </c>
      <c r="G67" s="10">
        <f>+LN(VLOOKUP(G$2,Total!$C$5:$CV$15,Costos!$A67,FALSE)/$A$1)</f>
        <v>10.146691566531567</v>
      </c>
      <c r="H67" s="10">
        <f>+LN(VLOOKUP(H$2,Total!$C$5:$CV$15,Costos!$A67,FALSE)/$A$1)</f>
        <v>11.955444013687124</v>
      </c>
      <c r="I67" s="10">
        <f>+LN(VLOOKUP(I$2,Total!$C$5:$CV$15,Costos!$A67,FALSE)/$A$1)</f>
        <v>14.938151047447688</v>
      </c>
      <c r="J67" s="10">
        <f>+LN(VLOOKUP(J$2,Total!$C$5:$CV$15,Costos!$A67,FALSE)/$A$1)</f>
        <v>15.03132679577053</v>
      </c>
      <c r="K67" s="10">
        <f>+LN(VLOOKUP(K$2,Total!$C$5:$CV$15,Costos!$A67,FALSE)/$A$1)</f>
        <v>15.691611170423874</v>
      </c>
      <c r="L67" s="10">
        <f>+LN(VLOOKUP(L$2,Total!$C$5:$CV$15,Costos!$A67,FALSE)/$A$1)</f>
        <v>14.850538972319828</v>
      </c>
      <c r="M67" s="10">
        <f>+IFERROR(LN(VLOOKUP(M$2,Total!$C$38:$CV$76,Costos!$A67,FALSE)/$A$1)," ")</f>
        <v>11.746742253698475</v>
      </c>
      <c r="N67" s="10">
        <v>10.4743907894764</v>
      </c>
      <c r="O67" s="10">
        <v>12.9522249660659</v>
      </c>
      <c r="P67" s="10">
        <v>12.830194602172501</v>
      </c>
      <c r="Q67" s="10">
        <f>+IFERROR(LN(VLOOKUP(Q$2,Total!$C$38:$CV$76,Costos!$A67,FALSE)/$A$1)," ")</f>
        <v>9.4245411120868052</v>
      </c>
      <c r="R67" s="10" t="str">
        <f>+IFERROR(LN(VLOOKUP(R$2,Total!$C$38:$CV$76,Costos!$A67,FALSE)/$A$1)," ")</f>
        <v xml:space="preserve"> </v>
      </c>
      <c r="S67" s="10" t="str">
        <f>+IFERROR(LN(VLOOKUP(S$2,Total!$C$38:$CV$76,Costos!$A67,FALSE)/$A$1)," ")</f>
        <v xml:space="preserve"> </v>
      </c>
      <c r="T67" s="10"/>
      <c r="U67" s="10" t="str">
        <f>+IFERROR(LN(VLOOKUP(U$2,Total!$C$38:$CV$76,Costos!$A67,FALSE)/$A$1)," ")</f>
        <v xml:space="preserve"> </v>
      </c>
      <c r="V67" s="10"/>
      <c r="W67" s="10" t="str">
        <f>+IFERROR(LN(VLOOKUP(W$2,Total!$C$38:$CV$76,Costos!$A67,FALSE)/$A$1)," ")</f>
        <v xml:space="preserve"> </v>
      </c>
      <c r="X67" s="10"/>
      <c r="Y67" s="10" t="str">
        <f>+IFERROR(LN(VLOOKUP(Y$2,Total!$C$38:$CV$76,Costos!$A67,FALSE)/$A$1)," ")</f>
        <v xml:space="preserve"> </v>
      </c>
      <c r="Z67" s="10" t="str">
        <f>+IFERROR(LN(VLOOKUP(Z$2,Total!$C$38:$CV$76,Costos!$A67,FALSE)/$A$1)," ")</f>
        <v xml:space="preserve"> </v>
      </c>
      <c r="AA67" s="10">
        <f>+IFERROR(LN(VLOOKUP(AA$2,Total!$C$38:$CV$76,Costos!$A67,FALSE)/$A$1)," ")</f>
        <v>11.826117155952605</v>
      </c>
      <c r="AB67" s="10">
        <f>+IFERROR(LN(VLOOKUP(AB$2,Total!$C$38:$CV$76,Costos!$A67,FALSE)/$A$1)," ")</f>
        <v>10.854619844979139</v>
      </c>
      <c r="AC67" s="10">
        <v>8.9724112842886097</v>
      </c>
      <c r="AD67" s="10">
        <v>9.2691336697829598</v>
      </c>
      <c r="AE67" s="10">
        <f>+IFERROR(LN(VLOOKUP(AE$2,Total!$C$38:$CV$76,Costos!$A67,FALSE)/$A$1)," ")</f>
        <v>12.58864572507067</v>
      </c>
      <c r="AF67" s="10">
        <v>13.388838223703701</v>
      </c>
      <c r="AG67">
        <v>12.237114278842499</v>
      </c>
      <c r="AH67" s="10">
        <f>+IFERROR(LN(VLOOKUP(AH$2,Total!$C$38:$CV$76,Costos!$A67,FALSE)/$A$1)," ")</f>
        <v>10.647774022813014</v>
      </c>
      <c r="AI67" s="10">
        <f>+IFERROR(LN(VLOOKUP(AI$2,Total!$C$38:$CV$76,Costos!$A67,FALSE)/$A$1)," ")</f>
        <v>11.645942506163729</v>
      </c>
      <c r="AJ67" s="10">
        <v>11.7224339536927</v>
      </c>
      <c r="AK67" s="10">
        <v>14.379659344574099</v>
      </c>
      <c r="AL67" s="10">
        <v>11.3640799703577</v>
      </c>
      <c r="AM67" s="10">
        <f>+IFERROR(LN(VLOOKUP(AM$2,Total!$C$38:$CV$76,Costos!$A67,FALSE)/$A$1)," ")</f>
        <v>12.85239452235003</v>
      </c>
      <c r="AN67" s="10">
        <v>12.2162408581513</v>
      </c>
      <c r="AO67" s="10">
        <v>6.5054518011802998</v>
      </c>
      <c r="AP67" s="10">
        <v>11.6245441162026</v>
      </c>
      <c r="AQ67" s="10">
        <v>10.476632033598399</v>
      </c>
      <c r="AR67" s="10">
        <f>+IFERROR(LN(VLOOKUP(AR$2,Total!$C$38:$CV$76,Costos!$A67,FALSE)/$A$1)," ")</f>
        <v>11.238327903722837</v>
      </c>
      <c r="AS67" s="10">
        <v>9.7380233233988704</v>
      </c>
      <c r="AT67" s="10">
        <v>10.500625536962399</v>
      </c>
      <c r="AU67" s="10">
        <f>+IFERROR(LN(VLOOKUP(AU$2,Total!$C$38:$CV$76,Costos!$A67,FALSE)/$A$1)," ")</f>
        <v>10.650955606325549</v>
      </c>
      <c r="AV67" s="10">
        <f>+IFERROR(LN(VLOOKUP(AV$2,Total!$C$38:$CV$76,Costos!$A67,FALSE)/$A$1)," ")</f>
        <v>12.531996847213716</v>
      </c>
      <c r="AW67" s="10">
        <v>13.0243211796314</v>
      </c>
      <c r="AX67" s="10">
        <f>+IFERROR(LN(VLOOKUP(AX$2,Total!$C$38:$CV$76,Costos!$A67,FALSE)/$A$1)," ")</f>
        <v>13.052892860891724</v>
      </c>
      <c r="AY67" s="5"/>
      <c r="AZ67" s="5"/>
      <c r="BA67" s="5"/>
      <c r="BB67" s="5"/>
    </row>
    <row r="68" spans="1:54" ht="16.5" x14ac:dyDescent="0.3">
      <c r="A68">
        <v>67</v>
      </c>
      <c r="B68" s="3">
        <v>42886</v>
      </c>
      <c r="C68" s="10">
        <v>11.724740457997299</v>
      </c>
      <c r="D68" s="10">
        <f>+LN(VLOOKUP(D$2,Total!$C$5:$CV$15,Costos!$A68,FALSE)/$A$1)</f>
        <v>13.470011915714244</v>
      </c>
      <c r="E68" s="10">
        <f>+LN(VLOOKUP(E$2,Total!$C$5:$CV$15,Costos!$A68,FALSE)/$A$1)</f>
        <v>13.613442300000886</v>
      </c>
      <c r="F68" s="10">
        <v>12.7870124724089</v>
      </c>
      <c r="G68" s="10">
        <f>+LN(VLOOKUP(G$2,Total!$C$5:$CV$15,Costos!$A68,FALSE)/$A$1)</f>
        <v>10.194556991378969</v>
      </c>
      <c r="H68" s="10">
        <f>+LN(VLOOKUP(H$2,Total!$C$5:$CV$15,Costos!$A68,FALSE)/$A$1)</f>
        <v>12.371688333500488</v>
      </c>
      <c r="I68" s="10">
        <f>+LN(VLOOKUP(I$2,Total!$C$5:$CV$15,Costos!$A68,FALSE)/$A$1)</f>
        <v>14.969942043751059</v>
      </c>
      <c r="J68" s="10">
        <f>+LN(VLOOKUP(J$2,Total!$C$5:$CV$15,Costos!$A68,FALSE)/$A$1)</f>
        <v>15.040497594373255</v>
      </c>
      <c r="K68" s="10">
        <f>+LN(VLOOKUP(K$2,Total!$C$5:$CV$15,Costos!$A68,FALSE)/$A$1)</f>
        <v>15.698275145597483</v>
      </c>
      <c r="L68" s="10">
        <f>+LN(VLOOKUP(L$2,Total!$C$5:$CV$15,Costos!$A68,FALSE)/$A$1)</f>
        <v>14.893910376631155</v>
      </c>
      <c r="M68" s="10">
        <f>+IFERROR(LN(VLOOKUP(M$2,Total!$C$38:$CV$76,Costos!$A68,FALSE)/$A$1)," ")</f>
        <v>11.751691918097158</v>
      </c>
      <c r="N68" s="10">
        <v>10.4767379738862</v>
      </c>
      <c r="O68" s="10">
        <v>12.971690511752</v>
      </c>
      <c r="P68" s="10">
        <v>12.8246763077577</v>
      </c>
      <c r="Q68" s="10">
        <f>+IFERROR(LN(VLOOKUP(Q$2,Total!$C$38:$CV$76,Costos!$A68,FALSE)/$A$1)," ")</f>
        <v>9.4638956028936683</v>
      </c>
      <c r="R68" s="10" t="str">
        <f>+IFERROR(LN(VLOOKUP(R$2,Total!$C$38:$CV$76,Costos!$A68,FALSE)/$A$1)," ")</f>
        <v xml:space="preserve"> </v>
      </c>
      <c r="S68" s="10" t="str">
        <f>+IFERROR(LN(VLOOKUP(S$2,Total!$C$38:$CV$76,Costos!$A68,FALSE)/$A$1)," ")</f>
        <v xml:space="preserve"> </v>
      </c>
      <c r="T68" s="10"/>
      <c r="U68" s="10" t="str">
        <f>+IFERROR(LN(VLOOKUP(U$2,Total!$C$38:$CV$76,Costos!$A68,FALSE)/$A$1)," ")</f>
        <v xml:space="preserve"> </v>
      </c>
      <c r="V68" s="10"/>
      <c r="W68" s="10" t="str">
        <f>+IFERROR(LN(VLOOKUP(W$2,Total!$C$38:$CV$76,Costos!$A68,FALSE)/$A$1)," ")</f>
        <v xml:space="preserve"> </v>
      </c>
      <c r="X68" s="10"/>
      <c r="Y68" s="10" t="str">
        <f>+IFERROR(LN(VLOOKUP(Y$2,Total!$C$38:$CV$76,Costos!$A68,FALSE)/$A$1)," ")</f>
        <v xml:space="preserve"> </v>
      </c>
      <c r="Z68" s="10" t="str">
        <f>+IFERROR(LN(VLOOKUP(Z$2,Total!$C$38:$CV$76,Costos!$A68,FALSE)/$A$1)," ")</f>
        <v xml:space="preserve"> </v>
      </c>
      <c r="AA68" s="10">
        <f>+IFERROR(LN(VLOOKUP(AA$2,Total!$C$38:$CV$76,Costos!$A68,FALSE)/$A$1)," ")</f>
        <v>11.835256597823417</v>
      </c>
      <c r="AB68" s="10">
        <f>+IFERROR(LN(VLOOKUP(AB$2,Total!$C$38:$CV$76,Costos!$A68,FALSE)/$A$1)," ")</f>
        <v>10.883136382122176</v>
      </c>
      <c r="AC68" s="10">
        <v>8.9833508489674205</v>
      </c>
      <c r="AD68" s="10">
        <v>9.2645310801435805</v>
      </c>
      <c r="AE68" s="10">
        <f>+IFERROR(LN(VLOOKUP(AE$2,Total!$C$38:$CV$76,Costos!$A68,FALSE)/$A$1)," ")</f>
        <v>12.607992261502627</v>
      </c>
      <c r="AF68" s="10">
        <v>13.3989017625365</v>
      </c>
      <c r="AG68">
        <v>12.250966894402101</v>
      </c>
      <c r="AH68" s="10">
        <f>+IFERROR(LN(VLOOKUP(AH$2,Total!$C$38:$CV$76,Costos!$A68,FALSE)/$A$1)," ")</f>
        <v>10.624589703041249</v>
      </c>
      <c r="AI68" s="10">
        <f>+IFERROR(LN(VLOOKUP(AI$2,Total!$C$38:$CV$76,Costos!$A68,FALSE)/$A$1)," ")</f>
        <v>11.66524690887942</v>
      </c>
      <c r="AJ68" s="10">
        <v>11.7519095265485</v>
      </c>
      <c r="AK68" s="10">
        <v>14.387256946466101</v>
      </c>
      <c r="AL68" s="10">
        <v>11.3637793730746</v>
      </c>
      <c r="AM68" s="10">
        <f>+IFERROR(LN(VLOOKUP(AM$2,Total!$C$38:$CV$76,Costos!$A68,FALSE)/$A$1)," ")</f>
        <v>12.868408714426357</v>
      </c>
      <c r="AN68" s="10">
        <v>11.962956955945801</v>
      </c>
      <c r="AO68" s="10">
        <v>6.5195136225779402</v>
      </c>
      <c r="AP68" s="10">
        <v>11.6304573914847</v>
      </c>
      <c r="AQ68" s="10">
        <v>10.4706885865359</v>
      </c>
      <c r="AR68" s="10">
        <f>+IFERROR(LN(VLOOKUP(AR$2,Total!$C$38:$CV$76,Costos!$A68,FALSE)/$A$1)," ")</f>
        <v>11.231811906386731</v>
      </c>
      <c r="AS68" s="10">
        <v>9.7609623202807505</v>
      </c>
      <c r="AT68" s="10">
        <v>10.5130414259534</v>
      </c>
      <c r="AU68" s="10">
        <f>+IFERROR(LN(VLOOKUP(AU$2,Total!$C$38:$CV$76,Costos!$A68,FALSE)/$A$1)," ")</f>
        <v>10.651525135775335</v>
      </c>
      <c r="AV68" s="10">
        <f>+IFERROR(LN(VLOOKUP(AV$2,Total!$C$38:$CV$76,Costos!$A68,FALSE)/$A$1)," ")</f>
        <v>12.542974917030275</v>
      </c>
      <c r="AW68" s="10">
        <v>13.039802721839401</v>
      </c>
      <c r="AX68" s="10">
        <f>+IFERROR(LN(VLOOKUP(AX$2,Total!$C$38:$CV$76,Costos!$A68,FALSE)/$A$1)," ")</f>
        <v>13.069969676085826</v>
      </c>
      <c r="AY68" s="5"/>
      <c r="AZ68" s="5"/>
      <c r="BA68" s="5"/>
      <c r="BB68" s="5"/>
    </row>
    <row r="69" spans="1:54" ht="16.5" x14ac:dyDescent="0.3">
      <c r="A69">
        <v>68</v>
      </c>
      <c r="B69" s="3">
        <v>42916</v>
      </c>
      <c r="C69" s="10">
        <v>11.727382658543601</v>
      </c>
      <c r="D69" s="10">
        <f>+LN(VLOOKUP(D$2,Total!$C$5:$CV$15,Costos!$A69,FALSE)/$A$1)</f>
        <v>13.454354092564046</v>
      </c>
      <c r="E69" s="10">
        <f>+LN(VLOOKUP(E$2,Total!$C$5:$CV$15,Costos!$A69,FALSE)/$A$1)</f>
        <v>13.61638750355543</v>
      </c>
      <c r="F69" s="10">
        <v>12.797827360560699</v>
      </c>
      <c r="G69" s="10">
        <f>+LN(VLOOKUP(G$2,Total!$C$5:$CV$15,Costos!$A69,FALSE)/$A$1)</f>
        <v>10.187346612077654</v>
      </c>
      <c r="H69" s="10">
        <f>+LN(VLOOKUP(H$2,Total!$C$5:$CV$15,Costos!$A69,FALSE)/$A$1)</f>
        <v>12.453461771264665</v>
      </c>
      <c r="I69" s="10">
        <f>+LN(VLOOKUP(I$2,Total!$C$5:$CV$15,Costos!$A69,FALSE)/$A$1)</f>
        <v>14.963637103640453</v>
      </c>
      <c r="J69" s="10">
        <f>+LN(VLOOKUP(J$2,Total!$C$5:$CV$15,Costos!$A69,FALSE)/$A$1)</f>
        <v>15.045022525921455</v>
      </c>
      <c r="K69" s="10">
        <f>+LN(VLOOKUP(K$2,Total!$C$5:$CV$15,Costos!$A69,FALSE)/$A$1)</f>
        <v>15.678438178735394</v>
      </c>
      <c r="L69" s="10">
        <f>+LN(VLOOKUP(L$2,Total!$C$5:$CV$15,Costos!$A69,FALSE)/$A$1)</f>
        <v>14.867918723417274</v>
      </c>
      <c r="M69" s="10">
        <f>+IFERROR(LN(VLOOKUP(M$2,Total!$C$38:$CV$76,Costos!$A69,FALSE)/$A$1)," ")</f>
        <v>11.753040094290695</v>
      </c>
      <c r="N69" s="10">
        <v>9.9182170835503101</v>
      </c>
      <c r="O69" s="10">
        <v>12.988437472312899</v>
      </c>
      <c r="P69" s="10">
        <v>12.8270249153534</v>
      </c>
      <c r="Q69" s="10">
        <f>+IFERROR(LN(VLOOKUP(Q$2,Total!$C$38:$CV$76,Costos!$A69,FALSE)/$A$1)," ")</f>
        <v>9.504875929058473</v>
      </c>
      <c r="R69" s="10" t="str">
        <f>+IFERROR(LN(VLOOKUP(R$2,Total!$C$38:$CV$76,Costos!$A69,FALSE)/$A$1)," ")</f>
        <v xml:space="preserve"> </v>
      </c>
      <c r="S69" s="10" t="str">
        <f>+IFERROR(LN(VLOOKUP(S$2,Total!$C$38:$CV$76,Costos!$A69,FALSE)/$A$1)," ")</f>
        <v xml:space="preserve"> </v>
      </c>
      <c r="T69" s="10"/>
      <c r="U69" s="10" t="str">
        <f>+IFERROR(LN(VLOOKUP(U$2,Total!$C$38:$CV$76,Costos!$A69,FALSE)/$A$1)," ")</f>
        <v xml:space="preserve"> </v>
      </c>
      <c r="V69" s="10"/>
      <c r="W69" s="10" t="str">
        <f>+IFERROR(LN(VLOOKUP(W$2,Total!$C$38:$CV$76,Costos!$A69,FALSE)/$A$1)," ")</f>
        <v xml:space="preserve"> </v>
      </c>
      <c r="X69" s="10"/>
      <c r="Y69" s="10" t="str">
        <f>+IFERROR(LN(VLOOKUP(Y$2,Total!$C$38:$CV$76,Costos!$A69,FALSE)/$A$1)," ")</f>
        <v xml:space="preserve"> </v>
      </c>
      <c r="Z69" s="10" t="str">
        <f>+IFERROR(LN(VLOOKUP(Z$2,Total!$C$38:$CV$76,Costos!$A69,FALSE)/$A$1)," ")</f>
        <v xml:space="preserve"> </v>
      </c>
      <c r="AA69" s="10">
        <f>+IFERROR(LN(VLOOKUP(AA$2,Total!$C$38:$CV$76,Costos!$A69,FALSE)/$A$1)," ")</f>
        <v>11.839613178747079</v>
      </c>
      <c r="AB69" s="10">
        <f>+IFERROR(LN(VLOOKUP(AB$2,Total!$C$38:$CV$76,Costos!$A69,FALSE)/$A$1)," ")</f>
        <v>10.95101459131428</v>
      </c>
      <c r="AC69" s="10">
        <v>9.0003514792680406</v>
      </c>
      <c r="AD69" s="10">
        <v>9.2849067218824803</v>
      </c>
      <c r="AE69" s="10">
        <f>+IFERROR(LN(VLOOKUP(AE$2,Total!$C$38:$CV$76,Costos!$A69,FALSE)/$A$1)," ")</f>
        <v>12.618487698425657</v>
      </c>
      <c r="AF69" s="10">
        <v>13.410770070615801</v>
      </c>
      <c r="AG69">
        <v>12.2704840961618</v>
      </c>
      <c r="AH69" s="10">
        <f>+IFERROR(LN(VLOOKUP(AH$2,Total!$C$38:$CV$76,Costos!$A69,FALSE)/$A$1)," ")</f>
        <v>10.610318363239861</v>
      </c>
      <c r="AI69" s="10">
        <f>+IFERROR(LN(VLOOKUP(AI$2,Total!$C$38:$CV$76,Costos!$A69,FALSE)/$A$1)," ")</f>
        <v>11.68180324581124</v>
      </c>
      <c r="AJ69" s="10">
        <v>11.6287876997604</v>
      </c>
      <c r="AK69" s="10">
        <v>14.3931658311198</v>
      </c>
      <c r="AL69" s="10">
        <v>11.3669816485135</v>
      </c>
      <c r="AM69" s="10">
        <f>+IFERROR(LN(VLOOKUP(AM$2,Total!$C$38:$CV$76,Costos!$A69,FALSE)/$A$1)," ")</f>
        <v>12.888846496236237</v>
      </c>
      <c r="AN69" s="10">
        <v>11.945176880306301</v>
      </c>
      <c r="AO69" s="10">
        <v>6.4672413172818599</v>
      </c>
      <c r="AP69" s="10">
        <v>11.6351997020894</v>
      </c>
      <c r="AQ69" s="10">
        <v>10.4650827729791</v>
      </c>
      <c r="AR69" s="10">
        <f>+IFERROR(LN(VLOOKUP(AR$2,Total!$C$38:$CV$76,Costos!$A69,FALSE)/$A$1)," ")</f>
        <v>11.232962275410433</v>
      </c>
      <c r="AS69" s="10">
        <v>9.7727815667412195</v>
      </c>
      <c r="AT69" s="10">
        <v>10.5306727390549</v>
      </c>
      <c r="AU69" s="10">
        <f>+IFERROR(LN(VLOOKUP(AU$2,Total!$C$38:$CV$76,Costos!$A69,FALSE)/$A$1)," ")</f>
        <v>10.645922960354348</v>
      </c>
      <c r="AV69" s="10">
        <f>+IFERROR(LN(VLOOKUP(AV$2,Total!$C$38:$CV$76,Costos!$A69,FALSE)/$A$1)," ")</f>
        <v>12.554864239968239</v>
      </c>
      <c r="AW69" s="10">
        <v>13.054385161392601</v>
      </c>
      <c r="AX69" s="10">
        <f>+IFERROR(LN(VLOOKUP(AX$2,Total!$C$38:$CV$76,Costos!$A69,FALSE)/$A$1)," ")</f>
        <v>13.082879515476845</v>
      </c>
      <c r="AY69" s="5"/>
      <c r="AZ69" s="5"/>
      <c r="BA69" s="5"/>
      <c r="BB69" s="5"/>
    </row>
    <row r="70" spans="1:54" ht="16.5" x14ac:dyDescent="0.3">
      <c r="A70">
        <v>69</v>
      </c>
      <c r="B70" s="3">
        <v>42947</v>
      </c>
      <c r="C70" s="10">
        <v>11.738588939860399</v>
      </c>
      <c r="D70" s="10">
        <f>+LN(VLOOKUP(D$2,Total!$C$5:$CV$15,Costos!$A70,FALSE)/$A$1)</f>
        <v>13.473584174333837</v>
      </c>
      <c r="E70" s="10">
        <f>+LN(VLOOKUP(E$2,Total!$C$5:$CV$15,Costos!$A70,FALSE)/$A$1)</f>
        <v>13.624203199359945</v>
      </c>
      <c r="F70" s="10">
        <v>12.792764277238501</v>
      </c>
      <c r="G70" s="10">
        <f>+LN(VLOOKUP(G$2,Total!$C$5:$CV$15,Costos!$A70,FALSE)/$A$1)</f>
        <v>10.212961244617921</v>
      </c>
      <c r="H70" s="10">
        <f>+LN(VLOOKUP(H$2,Total!$C$5:$CV$15,Costos!$A70,FALSE)/$A$1)</f>
        <v>12.452774890381715</v>
      </c>
      <c r="I70" s="10">
        <f>+LN(VLOOKUP(I$2,Total!$C$5:$CV$15,Costos!$A70,FALSE)/$A$1)</f>
        <v>14.969602381178593</v>
      </c>
      <c r="J70" s="10">
        <f>+LN(VLOOKUP(J$2,Total!$C$5:$CV$15,Costos!$A70,FALSE)/$A$1)</f>
        <v>15.050732813140824</v>
      </c>
      <c r="K70" s="10">
        <f>+LN(VLOOKUP(K$2,Total!$C$5:$CV$15,Costos!$A70,FALSE)/$A$1)</f>
        <v>15.687602586708607</v>
      </c>
      <c r="L70" s="10">
        <f>+LN(VLOOKUP(L$2,Total!$C$5:$CV$15,Costos!$A70,FALSE)/$A$1)</f>
        <v>14.887145162150038</v>
      </c>
      <c r="M70" s="10">
        <f>+IFERROR(LN(VLOOKUP(M$2,Total!$C$38:$CV$76,Costos!$A70,FALSE)/$A$1)," ")</f>
        <v>11.770825912723135</v>
      </c>
      <c r="N70" s="10">
        <v>9.7712790733281505</v>
      </c>
      <c r="O70" s="10">
        <v>13.0015323297993</v>
      </c>
      <c r="P70" s="10">
        <v>12.826367904892599</v>
      </c>
      <c r="Q70" s="10">
        <f>+IFERROR(LN(VLOOKUP(Q$2,Total!$C$38:$CV$76,Costos!$A70,FALSE)/$A$1)," ")</f>
        <v>9.5403824436124651</v>
      </c>
      <c r="R70" s="10" t="str">
        <f>+IFERROR(LN(VLOOKUP(R$2,Total!$C$38:$CV$76,Costos!$A70,FALSE)/$A$1)," ")</f>
        <v xml:space="preserve"> </v>
      </c>
      <c r="S70" s="10" t="str">
        <f>+IFERROR(LN(VLOOKUP(S$2,Total!$C$38:$CV$76,Costos!$A70,FALSE)/$A$1)," ")</f>
        <v xml:space="preserve"> </v>
      </c>
      <c r="T70" s="10"/>
      <c r="U70" s="10" t="str">
        <f>+IFERROR(LN(VLOOKUP(U$2,Total!$C$38:$CV$76,Costos!$A70,FALSE)/$A$1)," ")</f>
        <v xml:space="preserve"> </v>
      </c>
      <c r="V70" s="10"/>
      <c r="W70" s="10" t="str">
        <f>+IFERROR(LN(VLOOKUP(W$2,Total!$C$38:$CV$76,Costos!$A70,FALSE)/$A$1)," ")</f>
        <v xml:space="preserve"> </v>
      </c>
      <c r="X70" s="10"/>
      <c r="Y70" s="10" t="str">
        <f>+IFERROR(LN(VLOOKUP(Y$2,Total!$C$38:$CV$76,Costos!$A70,FALSE)/$A$1)," ")</f>
        <v xml:space="preserve"> </v>
      </c>
      <c r="Z70" s="10" t="str">
        <f>+IFERROR(LN(VLOOKUP(Z$2,Total!$C$38:$CV$76,Costos!$A70,FALSE)/$A$1)," ")</f>
        <v xml:space="preserve"> </v>
      </c>
      <c r="AA70" s="10">
        <f>+IFERROR(LN(VLOOKUP(AA$2,Total!$C$38:$CV$76,Costos!$A70,FALSE)/$A$1)," ")</f>
        <v>11.842383149760224</v>
      </c>
      <c r="AB70" s="10">
        <f>+IFERROR(LN(VLOOKUP(AB$2,Total!$C$38:$CV$76,Costos!$A70,FALSE)/$A$1)," ")</f>
        <v>11.012017597434449</v>
      </c>
      <c r="AC70" s="10">
        <v>9.0244912463699301</v>
      </c>
      <c r="AD70" s="10">
        <v>9.2856372335317801</v>
      </c>
      <c r="AE70" s="10">
        <f>+IFERROR(LN(VLOOKUP(AE$2,Total!$C$38:$CV$76,Costos!$A70,FALSE)/$A$1)," ")</f>
        <v>12.632807627041521</v>
      </c>
      <c r="AF70" s="10">
        <v>13.4258601452199</v>
      </c>
      <c r="AG70">
        <v>12.2598558853544</v>
      </c>
      <c r="AH70" s="10">
        <f>+IFERROR(LN(VLOOKUP(AH$2,Total!$C$38:$CV$76,Costos!$A70,FALSE)/$A$1)," ")</f>
        <v>10.609271534085437</v>
      </c>
      <c r="AI70" s="10">
        <f>+IFERROR(LN(VLOOKUP(AI$2,Total!$C$38:$CV$76,Costos!$A70,FALSE)/$A$1)," ")</f>
        <v>11.691863444082632</v>
      </c>
      <c r="AJ70" s="10">
        <v>11.5559446289503</v>
      </c>
      <c r="AK70" s="10">
        <v>14.4052850541993</v>
      </c>
      <c r="AL70" s="10">
        <v>11.3667321978161</v>
      </c>
      <c r="AM70" s="10">
        <f>+IFERROR(LN(VLOOKUP(AM$2,Total!$C$38:$CV$76,Costos!$A70,FALSE)/$A$1)," ")</f>
        <v>12.905503234170437</v>
      </c>
      <c r="AN70" s="10">
        <v>11.918602313471901</v>
      </c>
      <c r="AO70" s="10">
        <v>6.4233498527089603</v>
      </c>
      <c r="AP70" s="10">
        <v>11.622746873178199</v>
      </c>
      <c r="AQ70" s="10">
        <v>10.4594085709463</v>
      </c>
      <c r="AR70" s="10">
        <f>+IFERROR(LN(VLOOKUP(AR$2,Total!$C$38:$CV$76,Costos!$A70,FALSE)/$A$1)," ")</f>
        <v>11.226738297391163</v>
      </c>
      <c r="AS70" s="10">
        <v>9.7872580918277308</v>
      </c>
      <c r="AT70" s="10">
        <v>10.549076981215601</v>
      </c>
      <c r="AU70" s="10">
        <f>+IFERROR(LN(VLOOKUP(AU$2,Total!$C$38:$CV$76,Costos!$A70,FALSE)/$A$1)," ")</f>
        <v>10.645148158500675</v>
      </c>
      <c r="AV70" s="10">
        <f>+IFERROR(LN(VLOOKUP(AV$2,Total!$C$38:$CV$76,Costos!$A70,FALSE)/$A$1)," ")</f>
        <v>12.565578262635713</v>
      </c>
      <c r="AW70" s="10">
        <v>13.077865852275201</v>
      </c>
      <c r="AX70" s="10">
        <f>+IFERROR(LN(VLOOKUP(AX$2,Total!$C$38:$CV$76,Costos!$A70,FALSE)/$A$1)," ")</f>
        <v>13.096851101486735</v>
      </c>
      <c r="AY70" s="5"/>
      <c r="AZ70" s="5"/>
      <c r="BA70" s="5"/>
      <c r="BB70" s="5"/>
    </row>
    <row r="71" spans="1:54" ht="16.5" x14ac:dyDescent="0.3">
      <c r="A71">
        <v>70</v>
      </c>
      <c r="B71" s="3">
        <v>42978</v>
      </c>
      <c r="C71" s="10">
        <v>11.768166631693401</v>
      </c>
      <c r="D71" s="10">
        <f>+LN(VLOOKUP(D$2,Total!$C$5:$CV$15,Costos!$A71,FALSE)/$A$1)</f>
        <v>13.471204158091235</v>
      </c>
      <c r="E71" s="10">
        <f>+LN(VLOOKUP(E$2,Total!$C$5:$CV$15,Costos!$A71,FALSE)/$A$1)</f>
        <v>13.627537409006642</v>
      </c>
      <c r="F71" s="10">
        <v>12.7997761544336</v>
      </c>
      <c r="G71" s="10">
        <f>+LN(VLOOKUP(G$2,Total!$C$5:$CV$15,Costos!$A71,FALSE)/$A$1)</f>
        <v>10.229980372866908</v>
      </c>
      <c r="H71" s="10">
        <f>+LN(VLOOKUP(H$2,Total!$C$5:$CV$15,Costos!$A71,FALSE)/$A$1)</f>
        <v>12.444121176455424</v>
      </c>
      <c r="I71" s="10">
        <f>+LN(VLOOKUP(I$2,Total!$C$5:$CV$15,Costos!$A71,FALSE)/$A$1)</f>
        <v>14.96959176294795</v>
      </c>
      <c r="J71" s="10">
        <f>+LN(VLOOKUP(J$2,Total!$C$5:$CV$15,Costos!$A71,FALSE)/$A$1)</f>
        <v>15.047927418548795</v>
      </c>
      <c r="K71" s="10">
        <f>+LN(VLOOKUP(K$2,Total!$C$5:$CV$15,Costos!$A71,FALSE)/$A$1)</f>
        <v>15.682152089492618</v>
      </c>
      <c r="L71" s="10">
        <f>+LN(VLOOKUP(L$2,Total!$C$5:$CV$15,Costos!$A71,FALSE)/$A$1)</f>
        <v>14.892437258655905</v>
      </c>
      <c r="M71" s="10">
        <f>+IFERROR(LN(VLOOKUP(M$2,Total!$C$38:$CV$76,Costos!$A71,FALSE)/$A$1)," ")</f>
        <v>11.792626569857338</v>
      </c>
      <c r="N71" s="10">
        <v>9.5973443545163004</v>
      </c>
      <c r="O71" s="10">
        <v>13.0206877041374</v>
      </c>
      <c r="P71" s="10">
        <v>12.8246930138215</v>
      </c>
      <c r="Q71" s="10">
        <f>+IFERROR(LN(VLOOKUP(Q$2,Total!$C$38:$CV$76,Costos!$A71,FALSE)/$A$1)," ")</f>
        <v>9.5750702068036961</v>
      </c>
      <c r="R71" s="10" t="str">
        <f>+IFERROR(LN(VLOOKUP(R$2,Total!$C$38:$CV$76,Costos!$A71,FALSE)/$A$1)," ")</f>
        <v xml:space="preserve"> </v>
      </c>
      <c r="S71" s="10" t="str">
        <f>+IFERROR(LN(VLOOKUP(S$2,Total!$C$38:$CV$76,Costos!$A71,FALSE)/$A$1)," ")</f>
        <v xml:space="preserve"> </v>
      </c>
      <c r="T71" s="10"/>
      <c r="U71" s="10" t="str">
        <f>+IFERROR(LN(VLOOKUP(U$2,Total!$C$38:$CV$76,Costos!$A71,FALSE)/$A$1)," ")</f>
        <v xml:space="preserve"> </v>
      </c>
      <c r="V71" s="10"/>
      <c r="W71" s="10" t="str">
        <f>+IFERROR(LN(VLOOKUP(W$2,Total!$C$38:$CV$76,Costos!$A71,FALSE)/$A$1)," ")</f>
        <v xml:space="preserve"> </v>
      </c>
      <c r="X71" s="10"/>
      <c r="Y71" s="10" t="str">
        <f>+IFERROR(LN(VLOOKUP(Y$2,Total!$C$38:$CV$76,Costos!$A71,FALSE)/$A$1)," ")</f>
        <v xml:space="preserve"> </v>
      </c>
      <c r="Z71" s="10" t="str">
        <f>+IFERROR(LN(VLOOKUP(Z$2,Total!$C$38:$CV$76,Costos!$A71,FALSE)/$A$1)," ")</f>
        <v xml:space="preserve"> </v>
      </c>
      <c r="AA71" s="10">
        <f>+IFERROR(LN(VLOOKUP(AA$2,Total!$C$38:$CV$76,Costos!$A71,FALSE)/$A$1)," ")</f>
        <v>11.861221368309634</v>
      </c>
      <c r="AB71" s="10">
        <f>+IFERROR(LN(VLOOKUP(AB$2,Total!$C$38:$CV$76,Costos!$A71,FALSE)/$A$1)," ")</f>
        <v>11.076423028947422</v>
      </c>
      <c r="AC71" s="10">
        <v>9.02806539834652</v>
      </c>
      <c r="AD71" s="10">
        <v>9.2761537541850601</v>
      </c>
      <c r="AE71" s="10">
        <f>+IFERROR(LN(VLOOKUP(AE$2,Total!$C$38:$CV$76,Costos!$A71,FALSE)/$A$1)," ")</f>
        <v>12.64579106458836</v>
      </c>
      <c r="AF71" s="10">
        <v>13.4428918891523</v>
      </c>
      <c r="AG71">
        <v>12.2547290220971</v>
      </c>
      <c r="AH71" s="10">
        <f>+IFERROR(LN(VLOOKUP(AH$2,Total!$C$38:$CV$76,Costos!$A71,FALSE)/$A$1)," ")</f>
        <v>10.595995379252956</v>
      </c>
      <c r="AI71" s="10">
        <f>+IFERROR(LN(VLOOKUP(AI$2,Total!$C$38:$CV$76,Costos!$A71,FALSE)/$A$1)," ")</f>
        <v>11.721572080457367</v>
      </c>
      <c r="AJ71" s="10">
        <v>11.555751083196601</v>
      </c>
      <c r="AK71" s="10">
        <v>14.4230700790529</v>
      </c>
      <c r="AL71" s="10">
        <v>11.363460540047701</v>
      </c>
      <c r="AM71" s="10">
        <f>+IFERROR(LN(VLOOKUP(AM$2,Total!$C$38:$CV$76,Costos!$A71,FALSE)/$A$1)," ")</f>
        <v>12.927905669938607</v>
      </c>
      <c r="AN71" s="10">
        <v>11.937376729036499</v>
      </c>
      <c r="AO71" s="10">
        <v>6.4092582234228797</v>
      </c>
      <c r="AP71" s="10">
        <v>11.610633187657999</v>
      </c>
      <c r="AQ71" s="10">
        <v>10.453828417798199</v>
      </c>
      <c r="AR71" s="10">
        <f>+IFERROR(LN(VLOOKUP(AR$2,Total!$C$38:$CV$76,Costos!$A71,FALSE)/$A$1)," ")</f>
        <v>11.221828263330936</v>
      </c>
      <c r="AS71" s="10">
        <v>9.7995218500186905</v>
      </c>
      <c r="AT71" s="10">
        <v>10.567581137175001</v>
      </c>
      <c r="AU71" s="10">
        <f>+IFERROR(LN(VLOOKUP(AU$2,Total!$C$38:$CV$76,Costos!$A71,FALSE)/$A$1)," ")</f>
        <v>10.622974935226058</v>
      </c>
      <c r="AV71" s="10">
        <f>+IFERROR(LN(VLOOKUP(AV$2,Total!$C$38:$CV$76,Costos!$A71,FALSE)/$A$1)," ")</f>
        <v>12.563231936783806</v>
      </c>
      <c r="AW71" s="10">
        <v>13.0873600136573</v>
      </c>
      <c r="AX71" s="10">
        <f>+IFERROR(LN(VLOOKUP(AX$2,Total!$C$38:$CV$76,Costos!$A71,FALSE)/$A$1)," ")</f>
        <v>13.111696530233642</v>
      </c>
      <c r="AY71" s="5"/>
      <c r="AZ71" s="5"/>
      <c r="BA71" s="5"/>
      <c r="BB71" s="5"/>
    </row>
    <row r="72" spans="1:54" ht="16.5" x14ac:dyDescent="0.3">
      <c r="A72">
        <v>71</v>
      </c>
      <c r="B72" s="3">
        <v>43008</v>
      </c>
      <c r="C72" s="10">
        <v>11.810199287607899</v>
      </c>
      <c r="D72" s="10">
        <f>+LN(VLOOKUP(D$2,Total!$C$5:$CV$15,Costos!$A72,FALSE)/$A$1)</f>
        <v>13.477638104292552</v>
      </c>
      <c r="E72" s="10">
        <f>+LN(VLOOKUP(E$2,Total!$C$5:$CV$15,Costos!$A72,FALSE)/$A$1)</f>
        <v>13.639180760458993</v>
      </c>
      <c r="F72" s="10">
        <v>12.8107387292646</v>
      </c>
      <c r="G72" s="10">
        <f>+LN(VLOOKUP(G$2,Total!$C$5:$CV$15,Costos!$A72,FALSE)/$A$1)</f>
        <v>10.238902993087887</v>
      </c>
      <c r="H72" s="10">
        <f>+LN(VLOOKUP(H$2,Total!$C$5:$CV$15,Costos!$A72,FALSE)/$A$1)</f>
        <v>12.362484041583153</v>
      </c>
      <c r="I72" s="10">
        <f>+LN(VLOOKUP(I$2,Total!$C$5:$CV$15,Costos!$A72,FALSE)/$A$1)</f>
        <v>14.969104990239861</v>
      </c>
      <c r="J72" s="10">
        <f>+LN(VLOOKUP(J$2,Total!$C$5:$CV$15,Costos!$A72,FALSE)/$A$1)</f>
        <v>15.049856829311009</v>
      </c>
      <c r="K72" s="10">
        <f>+LN(VLOOKUP(K$2,Total!$C$5:$CV$15,Costos!$A72,FALSE)/$A$1)</f>
        <v>15.691288737873492</v>
      </c>
      <c r="L72" s="10">
        <f>+LN(VLOOKUP(L$2,Total!$C$5:$CV$15,Costos!$A72,FALSE)/$A$1)</f>
        <v>14.908988866916294</v>
      </c>
      <c r="M72" s="10">
        <f>+IFERROR(LN(VLOOKUP(M$2,Total!$C$38:$CV$76,Costos!$A72,FALSE)/$A$1)," ")</f>
        <v>11.805802031845175</v>
      </c>
      <c r="N72" s="10">
        <v>9.3766961211712303</v>
      </c>
      <c r="O72" s="10">
        <v>13.0382588048976</v>
      </c>
      <c r="P72" s="10">
        <v>12.8233742797349</v>
      </c>
      <c r="Q72" s="10">
        <f>+IFERROR(LN(VLOOKUP(Q$2,Total!$C$38:$CV$76,Costos!$A72,FALSE)/$A$1)," ")</f>
        <v>9.6052924958114261</v>
      </c>
      <c r="R72" s="10" t="str">
        <f>+IFERROR(LN(VLOOKUP(R$2,Total!$C$38:$CV$76,Costos!$A72,FALSE)/$A$1)," ")</f>
        <v xml:space="preserve"> </v>
      </c>
      <c r="S72" s="10" t="str">
        <f>+IFERROR(LN(VLOOKUP(S$2,Total!$C$38:$CV$76,Costos!$A72,FALSE)/$A$1)," ")</f>
        <v xml:space="preserve"> </v>
      </c>
      <c r="T72" s="10"/>
      <c r="U72" s="10" t="str">
        <f>+IFERROR(LN(VLOOKUP(U$2,Total!$C$38:$CV$76,Costos!$A72,FALSE)/$A$1)," ")</f>
        <v xml:space="preserve"> </v>
      </c>
      <c r="V72" s="10"/>
      <c r="W72" s="10" t="str">
        <f>+IFERROR(LN(VLOOKUP(W$2,Total!$C$38:$CV$76,Costos!$A72,FALSE)/$A$1)," ")</f>
        <v xml:space="preserve"> </v>
      </c>
      <c r="X72" s="10"/>
      <c r="Y72" s="10" t="str">
        <f>+IFERROR(LN(VLOOKUP(Y$2,Total!$C$38:$CV$76,Costos!$A72,FALSE)/$A$1)," ")</f>
        <v xml:space="preserve"> </v>
      </c>
      <c r="Z72" s="10" t="str">
        <f>+IFERROR(LN(VLOOKUP(Z$2,Total!$C$38:$CV$76,Costos!$A72,FALSE)/$A$1)," ")</f>
        <v xml:space="preserve"> </v>
      </c>
      <c r="AA72" s="10">
        <f>+IFERROR(LN(VLOOKUP(AA$2,Total!$C$38:$CV$76,Costos!$A72,FALSE)/$A$1)," ")</f>
        <v>11.867739537871937</v>
      </c>
      <c r="AB72" s="10">
        <f>+IFERROR(LN(VLOOKUP(AB$2,Total!$C$38:$CV$76,Costos!$A72,FALSE)/$A$1)," ")</f>
        <v>11.139328094033425</v>
      </c>
      <c r="AC72" s="10">
        <v>9.0441613461773809</v>
      </c>
      <c r="AD72" s="10">
        <v>9.2795975280578702</v>
      </c>
      <c r="AE72" s="10">
        <f>+IFERROR(LN(VLOOKUP(AE$2,Total!$C$38:$CV$76,Costos!$A72,FALSE)/$A$1)," ")</f>
        <v>12.659002924836594</v>
      </c>
      <c r="AF72" s="10">
        <v>13.462590204224099</v>
      </c>
      <c r="AG72">
        <v>12.20981814866</v>
      </c>
      <c r="AH72" s="10">
        <f>+IFERROR(LN(VLOOKUP(AH$2,Total!$C$38:$CV$76,Costos!$A72,FALSE)/$A$1)," ")</f>
        <v>10.58542833228722</v>
      </c>
      <c r="AI72" s="10">
        <f>+IFERROR(LN(VLOOKUP(AI$2,Total!$C$38:$CV$76,Costos!$A72,FALSE)/$A$1)," ")</f>
        <v>11.767036528740283</v>
      </c>
      <c r="AJ72" s="10">
        <v>11.6439426622174</v>
      </c>
      <c r="AK72" s="10">
        <v>14.429339530801199</v>
      </c>
      <c r="AL72" s="10">
        <v>11.3589686143411</v>
      </c>
      <c r="AM72" s="10">
        <f>+IFERROR(LN(VLOOKUP(AM$2,Total!$C$38:$CV$76,Costos!$A72,FALSE)/$A$1)," ")</f>
        <v>12.946601841163767</v>
      </c>
      <c r="AN72" s="10">
        <v>11.9647875473967</v>
      </c>
      <c r="AO72" s="10">
        <v>6.4030189903290298</v>
      </c>
      <c r="AP72" s="10">
        <v>11.6009168438973</v>
      </c>
      <c r="AQ72" s="10">
        <v>10.448445218168199</v>
      </c>
      <c r="AR72" s="10">
        <f>+IFERROR(LN(VLOOKUP(AR$2,Total!$C$38:$CV$76,Costos!$A72,FALSE)/$A$1)," ")</f>
        <v>11.216141653069725</v>
      </c>
      <c r="AS72" s="10">
        <v>9.8123673196782804</v>
      </c>
      <c r="AT72" s="10">
        <v>10.5843240547993</v>
      </c>
      <c r="AU72" s="10">
        <f>+IFERROR(LN(VLOOKUP(AU$2,Total!$C$38:$CV$76,Costos!$A72,FALSE)/$A$1)," ")</f>
        <v>10.620493894804193</v>
      </c>
      <c r="AV72" s="10">
        <f>+IFERROR(LN(VLOOKUP(AV$2,Total!$C$38:$CV$76,Costos!$A72,FALSE)/$A$1)," ")</f>
        <v>12.564714775149755</v>
      </c>
      <c r="AW72" s="10">
        <v>13.1099949879099</v>
      </c>
      <c r="AX72" s="10">
        <f>+IFERROR(LN(VLOOKUP(AX$2,Total!$C$38:$CV$76,Costos!$A72,FALSE)/$A$1)," ")</f>
        <v>13.131045920002983</v>
      </c>
      <c r="AY72" s="5"/>
      <c r="AZ72" s="5"/>
      <c r="BA72" s="5"/>
      <c r="BB72" s="5"/>
    </row>
    <row r="73" spans="1:54" ht="16.5" x14ac:dyDescent="0.3">
      <c r="A73">
        <v>72</v>
      </c>
      <c r="B73" s="3">
        <v>43039</v>
      </c>
      <c r="C73" s="10">
        <v>11.762097878438</v>
      </c>
      <c r="D73" s="10">
        <f>+LN(VLOOKUP(D$2,Total!$C$5:$CV$15,Costos!$A73,FALSE)/$A$1)</f>
        <v>13.485844452628774</v>
      </c>
      <c r="E73" s="10">
        <f>+LN(VLOOKUP(E$2,Total!$C$5:$CV$15,Costos!$A73,FALSE)/$A$1)</f>
        <v>13.640024212240425</v>
      </c>
      <c r="F73" s="10">
        <v>12.8158166055492</v>
      </c>
      <c r="G73" s="10">
        <f>+LN(VLOOKUP(G$2,Total!$C$5:$CV$15,Costos!$A73,FALSE)/$A$1)</f>
        <v>10.236791574948425</v>
      </c>
      <c r="H73" s="10">
        <f>+LN(VLOOKUP(H$2,Total!$C$5:$CV$15,Costos!$A73,FALSE)/$A$1)</f>
        <v>12.364292385278654</v>
      </c>
      <c r="I73" s="10">
        <f>+LN(VLOOKUP(I$2,Total!$C$5:$CV$15,Costos!$A73,FALSE)/$A$1)</f>
        <v>14.971430063296939</v>
      </c>
      <c r="J73" s="10">
        <f>+LN(VLOOKUP(J$2,Total!$C$5:$CV$15,Costos!$A73,FALSE)/$A$1)</f>
        <v>15.044913906934909</v>
      </c>
      <c r="K73" s="10">
        <f>+LN(VLOOKUP(K$2,Total!$C$5:$CV$15,Costos!$A73,FALSE)/$A$1)</f>
        <v>15.717055803409391</v>
      </c>
      <c r="L73" s="10">
        <f>+LN(VLOOKUP(L$2,Total!$C$5:$CV$15,Costos!$A73,FALSE)/$A$1)</f>
        <v>14.906545069454468</v>
      </c>
      <c r="M73" s="10">
        <f>+IFERROR(LN(VLOOKUP(M$2,Total!$C$38:$CV$76,Costos!$A73,FALSE)/$A$1)," ")</f>
        <v>11.811332725322636</v>
      </c>
      <c r="N73" s="10">
        <v>9.0520598625275301</v>
      </c>
      <c r="O73" s="10">
        <v>13.0573862389406</v>
      </c>
      <c r="P73" s="10">
        <v>12.8180619111684</v>
      </c>
      <c r="Q73" s="10">
        <f>+IFERROR(LN(VLOOKUP(Q$2,Total!$C$38:$CV$76,Costos!$A73,FALSE)/$A$1)," ")</f>
        <v>9.6419605226399412</v>
      </c>
      <c r="R73" s="10" t="str">
        <f>+IFERROR(LN(VLOOKUP(R$2,Total!$C$38:$CV$76,Costos!$A73,FALSE)/$A$1)," ")</f>
        <v xml:space="preserve"> </v>
      </c>
      <c r="S73" s="10" t="str">
        <f>+IFERROR(LN(VLOOKUP(S$2,Total!$C$38:$CV$76,Costos!$A73,FALSE)/$A$1)," ")</f>
        <v xml:space="preserve"> </v>
      </c>
      <c r="T73" s="10"/>
      <c r="U73" s="10" t="str">
        <f>+IFERROR(LN(VLOOKUP(U$2,Total!$C$38:$CV$76,Costos!$A73,FALSE)/$A$1)," ")</f>
        <v xml:space="preserve"> </v>
      </c>
      <c r="V73" s="10"/>
      <c r="W73" s="10" t="str">
        <f>+IFERROR(LN(VLOOKUP(W$2,Total!$C$38:$CV$76,Costos!$A73,FALSE)/$A$1)," ")</f>
        <v xml:space="preserve"> </v>
      </c>
      <c r="X73" s="10"/>
      <c r="Y73" s="10" t="str">
        <f>+IFERROR(LN(VLOOKUP(Y$2,Total!$C$38:$CV$76,Costos!$A73,FALSE)/$A$1)," ")</f>
        <v xml:space="preserve"> </v>
      </c>
      <c r="Z73" s="10" t="str">
        <f>+IFERROR(LN(VLOOKUP(Z$2,Total!$C$38:$CV$76,Costos!$A73,FALSE)/$A$1)," ")</f>
        <v xml:space="preserve"> </v>
      </c>
      <c r="AA73" s="10">
        <f>+IFERROR(LN(VLOOKUP(AA$2,Total!$C$38:$CV$76,Costos!$A73,FALSE)/$A$1)," ")</f>
        <v>11.880000371227107</v>
      </c>
      <c r="AB73" s="10">
        <f>+IFERROR(LN(VLOOKUP(AB$2,Total!$C$38:$CV$76,Costos!$A73,FALSE)/$A$1)," ")</f>
        <v>11.201177054520532</v>
      </c>
      <c r="AC73" s="10">
        <v>9.0481731258811795</v>
      </c>
      <c r="AD73" s="10">
        <v>9.2758050105804308</v>
      </c>
      <c r="AE73" s="10">
        <f>+IFERROR(LN(VLOOKUP(AE$2,Total!$C$38:$CV$76,Costos!$A73,FALSE)/$A$1)," ")</f>
        <v>12.678211286827318</v>
      </c>
      <c r="AF73" s="10">
        <v>13.483158406494599</v>
      </c>
      <c r="AG73">
        <v>12.202800592934</v>
      </c>
      <c r="AH73" s="10">
        <f>+IFERROR(LN(VLOOKUP(AH$2,Total!$C$38:$CV$76,Costos!$A73,FALSE)/$A$1)," ")</f>
        <v>10.577815938902354</v>
      </c>
      <c r="AI73" s="10">
        <f>+IFERROR(LN(VLOOKUP(AI$2,Total!$C$38:$CV$76,Costos!$A73,FALSE)/$A$1)," ")</f>
        <v>11.7878965130285</v>
      </c>
      <c r="AJ73" s="10">
        <v>11.642737265467501</v>
      </c>
      <c r="AK73" s="10">
        <v>14.4329796553371</v>
      </c>
      <c r="AL73" s="10">
        <v>11.3595845055832</v>
      </c>
      <c r="AM73" s="10">
        <f>+IFERROR(LN(VLOOKUP(AM$2,Total!$C$38:$CV$76,Costos!$A73,FALSE)/$A$1)," ")</f>
        <v>12.971459797251571</v>
      </c>
      <c r="AN73" s="10">
        <v>12.062844730248701</v>
      </c>
      <c r="AO73" s="10">
        <v>6.4133320167786696</v>
      </c>
      <c r="AP73" s="10">
        <v>11.590527269903999</v>
      </c>
      <c r="AQ73" s="10">
        <v>10.4470018293029</v>
      </c>
      <c r="AR73" s="10">
        <f>+IFERROR(LN(VLOOKUP(AR$2,Total!$C$38:$CV$76,Costos!$A73,FALSE)/$A$1)," ")</f>
        <v>11.217017477457375</v>
      </c>
      <c r="AS73" s="10">
        <v>9.8277704060267403</v>
      </c>
      <c r="AT73" s="10">
        <v>10.5999287207562</v>
      </c>
      <c r="AU73" s="10">
        <f>+IFERROR(LN(VLOOKUP(AU$2,Total!$C$38:$CV$76,Costos!$A73,FALSE)/$A$1)," ")</f>
        <v>10.615546287769643</v>
      </c>
      <c r="AV73" s="10">
        <f>+IFERROR(LN(VLOOKUP(AV$2,Total!$C$38:$CV$76,Costos!$A73,FALSE)/$A$1)," ")</f>
        <v>12.570697268981863</v>
      </c>
      <c r="AW73" s="10">
        <v>13.1323211637079</v>
      </c>
      <c r="AX73" s="10">
        <f>+IFERROR(LN(VLOOKUP(AX$2,Total!$C$38:$CV$76,Costos!$A73,FALSE)/$A$1)," ")</f>
        <v>13.151215022853902</v>
      </c>
      <c r="AY73" s="5"/>
      <c r="AZ73" s="5"/>
      <c r="BA73" s="5"/>
      <c r="BB73" s="5"/>
    </row>
    <row r="74" spans="1:54" ht="16.5" x14ac:dyDescent="0.3">
      <c r="A74">
        <v>73</v>
      </c>
      <c r="B74" s="3">
        <v>43069</v>
      </c>
      <c r="C74" s="10">
        <v>11.818460802836301</v>
      </c>
      <c r="D74" s="10">
        <f>+LN(VLOOKUP(D$2,Total!$C$5:$CV$15,Costos!$A74,FALSE)/$A$1)</f>
        <v>13.488593786960083</v>
      </c>
      <c r="E74" s="10">
        <f>+LN(VLOOKUP(E$2,Total!$C$5:$CV$15,Costos!$A74,FALSE)/$A$1)</f>
        <v>13.636931744635675</v>
      </c>
      <c r="F74" s="10">
        <v>12.810337804308</v>
      </c>
      <c r="G74" s="10">
        <f>+LN(VLOOKUP(G$2,Total!$C$5:$CV$15,Costos!$A74,FALSE)/$A$1)</f>
        <v>10.29102055586957</v>
      </c>
      <c r="H74" s="10">
        <f>+LN(VLOOKUP(H$2,Total!$C$5:$CV$15,Costos!$A74,FALSE)/$A$1)</f>
        <v>12.356776066453643</v>
      </c>
      <c r="I74" s="10">
        <f>+LN(VLOOKUP(I$2,Total!$C$5:$CV$15,Costos!$A74,FALSE)/$A$1)</f>
        <v>14.977143029865621</v>
      </c>
      <c r="J74" s="10">
        <f>+LN(VLOOKUP(J$2,Total!$C$5:$CV$15,Costos!$A74,FALSE)/$A$1)</f>
        <v>15.049404148289282</v>
      </c>
      <c r="K74" s="10">
        <f>+LN(VLOOKUP(K$2,Total!$C$5:$CV$15,Costos!$A74,FALSE)/$A$1)</f>
        <v>15.726495968596389</v>
      </c>
      <c r="L74" s="10">
        <f>+LN(VLOOKUP(L$2,Total!$C$5:$CV$15,Costos!$A74,FALSE)/$A$1)</f>
        <v>14.9203271306534</v>
      </c>
      <c r="M74" s="10">
        <f>+IFERROR(LN(VLOOKUP(M$2,Total!$C$38:$CV$76,Costos!$A74,FALSE)/$A$1)," ")</f>
        <v>11.816548935345606</v>
      </c>
      <c r="N74" s="10">
        <v>8.6319820675295809</v>
      </c>
      <c r="O74" s="10">
        <v>13.086452261661501</v>
      </c>
      <c r="P74" s="10">
        <v>12.8137715928451</v>
      </c>
      <c r="Q74" s="10">
        <f>+IFERROR(LN(VLOOKUP(Q$2,Total!$C$38:$CV$76,Costos!$A74,FALSE)/$A$1)," ")</f>
        <v>9.6693762054893675</v>
      </c>
      <c r="R74" s="10" t="str">
        <f>+IFERROR(LN(VLOOKUP(R$2,Total!$C$38:$CV$76,Costos!$A74,FALSE)/$A$1)," ")</f>
        <v xml:space="preserve"> </v>
      </c>
      <c r="S74" s="10" t="str">
        <f>+IFERROR(LN(VLOOKUP(S$2,Total!$C$38:$CV$76,Costos!$A74,FALSE)/$A$1)," ")</f>
        <v xml:space="preserve"> </v>
      </c>
      <c r="T74" s="10"/>
      <c r="U74" s="10" t="str">
        <f>+IFERROR(LN(VLOOKUP(U$2,Total!$C$38:$CV$76,Costos!$A74,FALSE)/$A$1)," ")</f>
        <v xml:space="preserve"> </v>
      </c>
      <c r="V74" s="10"/>
      <c r="W74" s="10" t="str">
        <f>+IFERROR(LN(VLOOKUP(W$2,Total!$C$38:$CV$76,Costos!$A74,FALSE)/$A$1)," ")</f>
        <v xml:space="preserve"> </v>
      </c>
      <c r="X74" s="10"/>
      <c r="Y74" s="10" t="str">
        <f>+IFERROR(LN(VLOOKUP(Y$2,Total!$C$38:$CV$76,Costos!$A74,FALSE)/$A$1)," ")</f>
        <v xml:space="preserve"> </v>
      </c>
      <c r="Z74" s="10" t="str">
        <f>+IFERROR(LN(VLOOKUP(Z$2,Total!$C$38:$CV$76,Costos!$A74,FALSE)/$A$1)," ")</f>
        <v xml:space="preserve"> </v>
      </c>
      <c r="AA74" s="10">
        <f>+IFERROR(LN(VLOOKUP(AA$2,Total!$C$38:$CV$76,Costos!$A74,FALSE)/$A$1)," ")</f>
        <v>11.895468943451537</v>
      </c>
      <c r="AB74" s="10">
        <f>+IFERROR(LN(VLOOKUP(AB$2,Total!$C$38:$CV$76,Costos!$A74,FALSE)/$A$1)," ")</f>
        <v>11.259280879136778</v>
      </c>
      <c r="AC74" s="10">
        <v>9.0547534944680503</v>
      </c>
      <c r="AD74" s="10">
        <v>9.2736056985773203</v>
      </c>
      <c r="AE74" s="10">
        <f>+IFERROR(LN(VLOOKUP(AE$2,Total!$C$38:$CV$76,Costos!$A74,FALSE)/$A$1)," ")</f>
        <v>12.692475637445213</v>
      </c>
      <c r="AF74" s="10">
        <v>13.4941307434118</v>
      </c>
      <c r="AG74">
        <v>12.192983724544</v>
      </c>
      <c r="AH74" s="10">
        <f>+IFERROR(LN(VLOOKUP(AH$2,Total!$C$38:$CV$76,Costos!$A74,FALSE)/$A$1)," ")</f>
        <v>10.573866332864849</v>
      </c>
      <c r="AI74" s="10">
        <f>+IFERROR(LN(VLOOKUP(AI$2,Total!$C$38:$CV$76,Costos!$A74,FALSE)/$A$1)," ")</f>
        <v>11.821545535602434</v>
      </c>
      <c r="AJ74" s="10">
        <v>11.6430539388881</v>
      </c>
      <c r="AK74" s="10">
        <v>14.4384211017844</v>
      </c>
      <c r="AL74" s="10">
        <v>11.3596999274853</v>
      </c>
      <c r="AM74" s="10">
        <f>+IFERROR(LN(VLOOKUP(AM$2,Total!$C$38:$CV$76,Costos!$A74,FALSE)/$A$1)," ")</f>
        <v>12.995188735202827</v>
      </c>
      <c r="AN74" s="10">
        <v>12.081801842765501</v>
      </c>
      <c r="AO74" s="10">
        <v>6.4737673574335499</v>
      </c>
      <c r="AP74" s="10">
        <v>11.5859273614443</v>
      </c>
      <c r="AQ74" s="10">
        <v>10.4398458778684</v>
      </c>
      <c r="AR74" s="10">
        <f>+IFERROR(LN(VLOOKUP(AR$2,Total!$C$38:$CV$76,Costos!$A74,FALSE)/$A$1)," ")</f>
        <v>11.217840526261595</v>
      </c>
      <c r="AS74" s="10">
        <v>9.8426400925640394</v>
      </c>
      <c r="AT74" s="10">
        <v>10.615615617248499</v>
      </c>
      <c r="AU74" s="10">
        <f>+IFERROR(LN(VLOOKUP(AU$2,Total!$C$38:$CV$76,Costos!$A74,FALSE)/$A$1)," ")</f>
        <v>10.617605825265327</v>
      </c>
      <c r="AV74" s="10">
        <f>+IFERROR(LN(VLOOKUP(AV$2,Total!$C$38:$CV$76,Costos!$A74,FALSE)/$A$1)," ")</f>
        <v>12.577694462782704</v>
      </c>
      <c r="AW74" s="10">
        <v>13.1673624360572</v>
      </c>
      <c r="AX74" s="10">
        <f>+IFERROR(LN(VLOOKUP(AX$2,Total!$C$38:$CV$76,Costos!$A74,FALSE)/$A$1)," ")</f>
        <v>13.1749424405838</v>
      </c>
      <c r="AY74" s="5"/>
      <c r="AZ74" s="5"/>
      <c r="BA74" s="5"/>
      <c r="BB74" s="5"/>
    </row>
    <row r="75" spans="1:54" ht="16.5" x14ac:dyDescent="0.3">
      <c r="A75">
        <v>74</v>
      </c>
      <c r="B75" s="3">
        <v>43100</v>
      </c>
      <c r="C75" s="10">
        <v>11.845132249456899</v>
      </c>
      <c r="D75" s="10">
        <f>+LN(VLOOKUP(D$2,Total!$C$5:$CV$15,Costos!$A75,FALSE)/$A$1)</f>
        <v>13.495981570865169</v>
      </c>
      <c r="E75" s="10">
        <f>+LN(VLOOKUP(E$2,Total!$C$5:$CV$15,Costos!$A75,FALSE)/$A$1)</f>
        <v>13.634656033372165</v>
      </c>
      <c r="F75" s="10">
        <v>12.821461198530701</v>
      </c>
      <c r="G75" s="10">
        <f>+LN(VLOOKUP(G$2,Total!$C$5:$CV$15,Costos!$A75,FALSE)/$A$1)</f>
        <v>10.370357495035334</v>
      </c>
      <c r="H75" s="10">
        <f>+LN(VLOOKUP(H$2,Total!$C$5:$CV$15,Costos!$A75,FALSE)/$A$1)</f>
        <v>12.294762965102427</v>
      </c>
      <c r="I75" s="10">
        <f>+LN(VLOOKUP(I$2,Total!$C$5:$CV$15,Costos!$A75,FALSE)/$A$1)</f>
        <v>14.977213619644445</v>
      </c>
      <c r="J75" s="10">
        <f>+LN(VLOOKUP(J$2,Total!$C$5:$CV$15,Costos!$A75,FALSE)/$A$1)</f>
        <v>15.01410796431168</v>
      </c>
      <c r="K75" s="10">
        <f>+LN(VLOOKUP(K$2,Total!$C$5:$CV$15,Costos!$A75,FALSE)/$A$1)</f>
        <v>15.714388223101782</v>
      </c>
      <c r="L75" s="10">
        <f>+LN(VLOOKUP(L$2,Total!$C$5:$CV$15,Costos!$A75,FALSE)/$A$1)</f>
        <v>14.920443849686613</v>
      </c>
      <c r="M75" s="10">
        <f>+IFERROR(LN(VLOOKUP(M$2,Total!$C$38:$CV$76,Costos!$A75,FALSE)/$A$1)," ")</f>
        <v>11.826705156601374</v>
      </c>
      <c r="N75" s="10"/>
      <c r="O75" s="10">
        <v>13.086983458952499</v>
      </c>
      <c r="P75" s="10">
        <v>12.786104177243899</v>
      </c>
      <c r="Q75" s="10">
        <f>+IFERROR(LN(VLOOKUP(Q$2,Total!$C$38:$CV$76,Costos!$A75,FALSE)/$A$1)," ")</f>
        <v>9.6971950317408115</v>
      </c>
      <c r="R75" s="10" t="str">
        <f>+IFERROR(LN(VLOOKUP(R$2,Total!$C$38:$CV$76,Costos!$A75,FALSE)/$A$1)," ")</f>
        <v xml:space="preserve"> </v>
      </c>
      <c r="S75" s="10" t="str">
        <f>+IFERROR(LN(VLOOKUP(S$2,Total!$C$38:$CV$76,Costos!$A75,FALSE)/$A$1)," ")</f>
        <v xml:space="preserve"> </v>
      </c>
      <c r="T75" s="10"/>
      <c r="U75" s="10" t="str">
        <f>+IFERROR(LN(VLOOKUP(U$2,Total!$C$38:$CV$76,Costos!$A75,FALSE)/$A$1)," ")</f>
        <v xml:space="preserve"> </v>
      </c>
      <c r="V75" s="10"/>
      <c r="W75" s="10" t="str">
        <f>+IFERROR(LN(VLOOKUP(W$2,Total!$C$38:$CV$76,Costos!$A75,FALSE)/$A$1)," ")</f>
        <v xml:space="preserve"> </v>
      </c>
      <c r="X75" s="10"/>
      <c r="Y75" s="10" t="str">
        <f>+IFERROR(LN(VLOOKUP(Y$2,Total!$C$38:$CV$76,Costos!$A75,FALSE)/$A$1)," ")</f>
        <v xml:space="preserve"> </v>
      </c>
      <c r="Z75" s="10" t="str">
        <f>+IFERROR(LN(VLOOKUP(Z$2,Total!$C$38:$CV$76,Costos!$A75,FALSE)/$A$1)," ")</f>
        <v xml:space="preserve"> </v>
      </c>
      <c r="AA75" s="10">
        <f>+IFERROR(LN(VLOOKUP(AA$2,Total!$C$38:$CV$76,Costos!$A75,FALSE)/$A$1)," ")</f>
        <v>11.919372891911895</v>
      </c>
      <c r="AB75" s="10">
        <f>+IFERROR(LN(VLOOKUP(AB$2,Total!$C$38:$CV$76,Costos!$A75,FALSE)/$A$1)," ")</f>
        <v>11.308077583758433</v>
      </c>
      <c r="AC75" s="10">
        <v>9.0685849627204203</v>
      </c>
      <c r="AD75" s="10">
        <v>9.2891720367080506</v>
      </c>
      <c r="AE75" s="10">
        <f>+IFERROR(LN(VLOOKUP(AE$2,Total!$C$38:$CV$76,Costos!$A75,FALSE)/$A$1)," ")</f>
        <v>12.715169671621688</v>
      </c>
      <c r="AF75" s="10">
        <v>13.485320683019401</v>
      </c>
      <c r="AG75">
        <v>12.1361479098972</v>
      </c>
      <c r="AH75" s="10">
        <f>+IFERROR(LN(VLOOKUP(AH$2,Total!$C$38:$CV$76,Costos!$A75,FALSE)/$A$1)," ")</f>
        <v>10.541263821251526</v>
      </c>
      <c r="AI75" s="10">
        <f>+IFERROR(LN(VLOOKUP(AI$2,Total!$C$38:$CV$76,Costos!$A75,FALSE)/$A$1)," ")</f>
        <v>11.923175233446598</v>
      </c>
      <c r="AJ75" s="10">
        <v>11.583884951988599</v>
      </c>
      <c r="AK75" s="10">
        <v>14.448529455051199</v>
      </c>
      <c r="AL75" s="10">
        <v>11.358737040867</v>
      </c>
      <c r="AM75" s="10">
        <f>+IFERROR(LN(VLOOKUP(AM$2,Total!$C$38:$CV$76,Costos!$A75,FALSE)/$A$1)," ")</f>
        <v>13.021287141986386</v>
      </c>
      <c r="AN75" s="10">
        <v>12.090323294347099</v>
      </c>
      <c r="AO75" s="10">
        <v>6.5048642624406599</v>
      </c>
      <c r="AP75" s="10">
        <v>11.600294839946599</v>
      </c>
      <c r="AQ75" s="10">
        <v>10.4352137930977</v>
      </c>
      <c r="AR75" s="10">
        <f>+IFERROR(LN(VLOOKUP(AR$2,Total!$C$38:$CV$76,Costos!$A75,FALSE)/$A$1)," ")</f>
        <v>11.205376570417826</v>
      </c>
      <c r="AS75" s="10">
        <v>9.8713534143428099</v>
      </c>
      <c r="AT75" s="10">
        <v>10.6281408992563</v>
      </c>
      <c r="AU75" s="10">
        <f>+IFERROR(LN(VLOOKUP(AU$2,Total!$C$38:$CV$76,Costos!$A75,FALSE)/$A$1)," ")</f>
        <v>10.589509402110581</v>
      </c>
      <c r="AV75" s="10">
        <f>+IFERROR(LN(VLOOKUP(AV$2,Total!$C$38:$CV$76,Costos!$A75,FALSE)/$A$1)," ")</f>
        <v>12.589646712874051</v>
      </c>
      <c r="AW75" s="10">
        <v>13.2071185151178</v>
      </c>
      <c r="AX75" s="10">
        <f>+IFERROR(LN(VLOOKUP(AX$2,Total!$C$38:$CV$76,Costos!$A75,FALSE)/$A$1)," ")</f>
        <v>13.201518721906055</v>
      </c>
      <c r="AY75" s="5"/>
      <c r="AZ75" s="5"/>
      <c r="BA75" s="5"/>
      <c r="BB75" s="5"/>
    </row>
    <row r="76" spans="1:54" ht="16.5" x14ac:dyDescent="0.3">
      <c r="A76">
        <v>75</v>
      </c>
      <c r="B76" s="3">
        <v>43131</v>
      </c>
      <c r="C76" s="10">
        <v>11.848134073532901</v>
      </c>
      <c r="D76" s="10">
        <f>+LN(VLOOKUP(D$2,Total!$C$5:$CV$15,Costos!$A76,FALSE)/$A$1)</f>
        <v>13.497135034691176</v>
      </c>
      <c r="E76" s="10">
        <f>+LN(VLOOKUP(E$2,Total!$C$5:$CV$15,Costos!$A76,FALSE)/$A$1)</f>
        <v>13.629362535820604</v>
      </c>
      <c r="F76" s="10">
        <v>12.822951356282299</v>
      </c>
      <c r="G76" s="10">
        <f>+LN(VLOOKUP(G$2,Total!$C$5:$CV$15,Costos!$A76,FALSE)/$A$1)</f>
        <v>10.354484915649692</v>
      </c>
      <c r="H76" s="10">
        <f>+LN(VLOOKUP(H$2,Total!$C$5:$CV$15,Costos!$A76,FALSE)/$A$1)</f>
        <v>12.202884739352621</v>
      </c>
      <c r="I76" s="10">
        <f>+LN(VLOOKUP(I$2,Total!$C$5:$CV$15,Costos!$A76,FALSE)/$A$1)</f>
        <v>14.998403577389308</v>
      </c>
      <c r="J76" s="10">
        <f>+LN(VLOOKUP(J$2,Total!$C$5:$CV$15,Costos!$A76,FALSE)/$A$1)</f>
        <v>15.004123879040312</v>
      </c>
      <c r="K76" s="10">
        <f>+LN(VLOOKUP(K$2,Total!$C$5:$CV$15,Costos!$A76,FALSE)/$A$1)</f>
        <v>15.738649946713338</v>
      </c>
      <c r="L76" s="10">
        <f>+LN(VLOOKUP(L$2,Total!$C$5:$CV$15,Costos!$A76,FALSE)/$A$1)</f>
        <v>14.928661477531756</v>
      </c>
      <c r="M76" s="10">
        <f>+IFERROR(LN(VLOOKUP(M$2,Total!$C$38:$CV$76,Costos!$A76,FALSE)/$A$1)," ")</f>
        <v>11.845153192034847</v>
      </c>
      <c r="N76" s="10"/>
      <c r="O76" s="10">
        <v>13.108053720103401</v>
      </c>
      <c r="P76" s="10">
        <v>12.7875573930052</v>
      </c>
      <c r="Q76" s="10">
        <f>+IFERROR(LN(VLOOKUP(Q$2,Total!$C$38:$CV$76,Costos!$A76,FALSE)/$A$1)," ")</f>
        <v>9.726074066035757</v>
      </c>
      <c r="R76" s="10" t="str">
        <f>+IFERROR(LN(VLOOKUP(R$2,Total!$C$38:$CV$76,Costos!$A76,FALSE)/$A$1)," ")</f>
        <v xml:space="preserve"> </v>
      </c>
      <c r="S76" s="10" t="str">
        <f>+IFERROR(LN(VLOOKUP(S$2,Total!$C$38:$CV$76,Costos!$A76,FALSE)/$A$1)," ")</f>
        <v xml:space="preserve"> </v>
      </c>
      <c r="T76" s="10"/>
      <c r="U76" s="10" t="str">
        <f>+IFERROR(LN(VLOOKUP(U$2,Total!$C$38:$CV$76,Costos!$A76,FALSE)/$A$1)," ")</f>
        <v xml:space="preserve"> </v>
      </c>
      <c r="V76" s="10"/>
      <c r="W76" s="10" t="str">
        <f>+IFERROR(LN(VLOOKUP(W$2,Total!$C$38:$CV$76,Costos!$A76,FALSE)/$A$1)," ")</f>
        <v xml:space="preserve"> </v>
      </c>
      <c r="X76" s="10"/>
      <c r="Y76" s="10" t="str">
        <f>+IFERROR(LN(VLOOKUP(Y$2,Total!$C$38:$CV$76,Costos!$A76,FALSE)/$A$1)," ")</f>
        <v xml:space="preserve"> </v>
      </c>
      <c r="Z76" s="10" t="str">
        <f>+IFERROR(LN(VLOOKUP(Z$2,Total!$C$38:$CV$76,Costos!$A76,FALSE)/$A$1)," ")</f>
        <v xml:space="preserve"> </v>
      </c>
      <c r="AA76" s="10">
        <f>+IFERROR(LN(VLOOKUP(AA$2,Total!$C$38:$CV$76,Costos!$A76,FALSE)/$A$1)," ")</f>
        <v>11.930181013191932</v>
      </c>
      <c r="AB76" s="10">
        <f>+IFERROR(LN(VLOOKUP(AB$2,Total!$C$38:$CV$76,Costos!$A76,FALSE)/$A$1)," ")</f>
        <v>11.356578677963894</v>
      </c>
      <c r="AC76" s="10">
        <v>9.0758537395673304</v>
      </c>
      <c r="AD76" s="10">
        <v>9.2930836141014304</v>
      </c>
      <c r="AE76" s="10">
        <f>+IFERROR(LN(VLOOKUP(AE$2,Total!$C$38:$CV$76,Costos!$A76,FALSE)/$A$1)," ")</f>
        <v>12.729006199134945</v>
      </c>
      <c r="AF76" s="10">
        <v>13.492698456993899</v>
      </c>
      <c r="AG76">
        <v>12.124516331457199</v>
      </c>
      <c r="AH76" s="10">
        <f>+IFERROR(LN(VLOOKUP(AH$2,Total!$C$38:$CV$76,Costos!$A76,FALSE)/$A$1)," ")</f>
        <v>10.518033321547755</v>
      </c>
      <c r="AI76" s="10">
        <f>+IFERROR(LN(VLOOKUP(AI$2,Total!$C$38:$CV$76,Costos!$A76,FALSE)/$A$1)," ")</f>
        <v>11.931942532649513</v>
      </c>
      <c r="AJ76" s="10">
        <v>11.5644167168092</v>
      </c>
      <c r="AK76" s="10">
        <v>14.452283516043099</v>
      </c>
      <c r="AL76" s="10">
        <v>11.357864122647101</v>
      </c>
      <c r="AM76" s="10">
        <f>+IFERROR(LN(VLOOKUP(AM$2,Total!$C$38:$CV$76,Costos!$A76,FALSE)/$A$1)," ")</f>
        <v>13.041054528031578</v>
      </c>
      <c r="AN76" s="10">
        <v>12.112505372812899</v>
      </c>
      <c r="AO76" s="10">
        <v>6.5196475261184803</v>
      </c>
      <c r="AP76" s="10">
        <v>11.600455350592</v>
      </c>
      <c r="AQ76" s="10">
        <v>10.422563891702</v>
      </c>
      <c r="AR76" s="10">
        <f>+IFERROR(LN(VLOOKUP(AR$2,Total!$C$38:$CV$76,Costos!$A76,FALSE)/$A$1)," ")</f>
        <v>11.198889330611891</v>
      </c>
      <c r="AS76" s="10">
        <v>9.8760494740188598</v>
      </c>
      <c r="AT76" s="10">
        <v>10.6418508307713</v>
      </c>
      <c r="AU76" s="10">
        <f>+IFERROR(LN(VLOOKUP(AU$2,Total!$C$38:$CV$76,Costos!$A76,FALSE)/$A$1)," ")</f>
        <v>10.58701943265145</v>
      </c>
      <c r="AV76" s="10">
        <f>+IFERROR(LN(VLOOKUP(AV$2,Total!$C$38:$CV$76,Costos!$A76,FALSE)/$A$1)," ")</f>
        <v>12.592703524017733</v>
      </c>
      <c r="AW76" s="10">
        <v>13.2404919554209</v>
      </c>
      <c r="AX76" s="10">
        <f>+IFERROR(LN(VLOOKUP(AX$2,Total!$C$38:$CV$76,Costos!$A76,FALSE)/$A$1)," ")</f>
        <v>13.209690226840626</v>
      </c>
      <c r="AY76" s="5"/>
      <c r="AZ76" s="5"/>
      <c r="BA76" s="5"/>
      <c r="BB76" s="5"/>
    </row>
    <row r="77" spans="1:54" ht="16.5" x14ac:dyDescent="0.3">
      <c r="A77">
        <v>76</v>
      </c>
      <c r="B77" s="3">
        <v>43159</v>
      </c>
      <c r="C77" s="10">
        <v>11.868322529569101</v>
      </c>
      <c r="D77" s="10">
        <f>+LN(VLOOKUP(D$2,Total!$C$5:$CV$15,Costos!$A77,FALSE)/$A$1)</f>
        <v>13.509644925392202</v>
      </c>
      <c r="E77" s="10">
        <f>+LN(VLOOKUP(E$2,Total!$C$5:$CV$15,Costos!$A77,FALSE)/$A$1)</f>
        <v>13.629844606006101</v>
      </c>
      <c r="F77" s="10">
        <v>12.817959526072899</v>
      </c>
      <c r="G77" s="10">
        <f>+LN(VLOOKUP(G$2,Total!$C$5:$CV$15,Costos!$A77,FALSE)/$A$1)</f>
        <v>10.355854243836662</v>
      </c>
      <c r="H77" s="10">
        <f>+LN(VLOOKUP(H$2,Total!$C$5:$CV$15,Costos!$A77,FALSE)/$A$1)</f>
        <v>12.243545839295113</v>
      </c>
      <c r="I77" s="10">
        <f>+LN(VLOOKUP(I$2,Total!$C$5:$CV$15,Costos!$A77,FALSE)/$A$1)</f>
        <v>14.997656652816181</v>
      </c>
      <c r="J77" s="10">
        <f>+LN(VLOOKUP(J$2,Total!$C$5:$CV$15,Costos!$A77,FALSE)/$A$1)</f>
        <v>15.025026994485504</v>
      </c>
      <c r="K77" s="10">
        <f>+LN(VLOOKUP(K$2,Total!$C$5:$CV$15,Costos!$A77,FALSE)/$A$1)</f>
        <v>15.738274038304674</v>
      </c>
      <c r="L77" s="10">
        <f>+LN(VLOOKUP(L$2,Total!$C$5:$CV$15,Costos!$A77,FALSE)/$A$1)</f>
        <v>14.930391581921016</v>
      </c>
      <c r="M77" s="10">
        <f>+IFERROR(LN(VLOOKUP(M$2,Total!$C$38:$CV$76,Costos!$A77,FALSE)/$A$1)," ")</f>
        <v>11.852231553793764</v>
      </c>
      <c r="N77" s="10"/>
      <c r="O77" s="10">
        <v>13.1209861917163</v>
      </c>
      <c r="P77" s="10">
        <v>12.785272190042001</v>
      </c>
      <c r="Q77" s="10">
        <f>+IFERROR(LN(VLOOKUP(Q$2,Total!$C$38:$CV$76,Costos!$A77,FALSE)/$A$1)," ")</f>
        <v>9.7513585590564844</v>
      </c>
      <c r="R77" s="10" t="str">
        <f>+IFERROR(LN(VLOOKUP(R$2,Total!$C$38:$CV$76,Costos!$A77,FALSE)/$A$1)," ")</f>
        <v xml:space="preserve"> </v>
      </c>
      <c r="S77" s="10" t="str">
        <f>+IFERROR(LN(VLOOKUP(S$2,Total!$C$38:$CV$76,Costos!$A77,FALSE)/$A$1)," ")</f>
        <v xml:space="preserve"> </v>
      </c>
      <c r="T77" s="10"/>
      <c r="U77" s="10" t="str">
        <f>+IFERROR(LN(VLOOKUP(U$2,Total!$C$38:$CV$76,Costos!$A77,FALSE)/$A$1)," ")</f>
        <v xml:space="preserve"> </v>
      </c>
      <c r="V77" s="10"/>
      <c r="W77" s="10" t="str">
        <f>+IFERROR(LN(VLOOKUP(W$2,Total!$C$38:$CV$76,Costos!$A77,FALSE)/$A$1)," ")</f>
        <v xml:space="preserve"> </v>
      </c>
      <c r="X77" s="10"/>
      <c r="Y77" s="10" t="str">
        <f>+IFERROR(LN(VLOOKUP(Y$2,Total!$C$38:$CV$76,Costos!$A77,FALSE)/$A$1)," ")</f>
        <v xml:space="preserve"> </v>
      </c>
      <c r="Z77" s="10" t="str">
        <f>+IFERROR(LN(VLOOKUP(Z$2,Total!$C$38:$CV$76,Costos!$A77,FALSE)/$A$1)," ")</f>
        <v xml:space="preserve"> </v>
      </c>
      <c r="AA77" s="10">
        <f>+IFERROR(LN(VLOOKUP(AA$2,Total!$C$38:$CV$76,Costos!$A77,FALSE)/$A$1)," ")</f>
        <v>11.936897474683182</v>
      </c>
      <c r="AB77" s="10">
        <f>+IFERROR(LN(VLOOKUP(AB$2,Total!$C$38:$CV$76,Costos!$A77,FALSE)/$A$1)," ")</f>
        <v>11.430079004770066</v>
      </c>
      <c r="AC77" s="10">
        <v>9.0866718358023899</v>
      </c>
      <c r="AD77" s="10">
        <v>9.2914043517360803</v>
      </c>
      <c r="AE77" s="10">
        <f>+IFERROR(LN(VLOOKUP(AE$2,Total!$C$38:$CV$76,Costos!$A77,FALSE)/$A$1)," ")</f>
        <v>12.738451158137643</v>
      </c>
      <c r="AF77" s="10">
        <v>13.5014117677536</v>
      </c>
      <c r="AG77">
        <v>12.1375549261614</v>
      </c>
      <c r="AH77" s="10">
        <f>+IFERROR(LN(VLOOKUP(AH$2,Total!$C$38:$CV$76,Costos!$A77,FALSE)/$A$1)," ")</f>
        <v>10.500059269507723</v>
      </c>
      <c r="AI77" s="10">
        <f>+IFERROR(LN(VLOOKUP(AI$2,Total!$C$38:$CV$76,Costos!$A77,FALSE)/$A$1)," ")</f>
        <v>11.953559776412984</v>
      </c>
      <c r="AJ77" s="10">
        <v>11.5514112516721</v>
      </c>
      <c r="AK77" s="10">
        <v>14.4522839321844</v>
      </c>
      <c r="AL77" s="10">
        <v>11.3478267208571</v>
      </c>
      <c r="AM77" s="10">
        <f>+IFERROR(LN(VLOOKUP(AM$2,Total!$C$38:$CV$76,Costos!$A77,FALSE)/$A$1)," ")</f>
        <v>13.054707875183164</v>
      </c>
      <c r="AN77" s="10">
        <v>12.135727278719999</v>
      </c>
      <c r="AO77" s="10">
        <v>6.5404915195139397</v>
      </c>
      <c r="AP77" s="10">
        <v>11.5946922983824</v>
      </c>
      <c r="AQ77" s="10">
        <v>10.4238218349123</v>
      </c>
      <c r="AR77" s="10">
        <f>+IFERROR(LN(VLOOKUP(AR$2,Total!$C$38:$CV$76,Costos!$A77,FALSE)/$A$1)," ")</f>
        <v>11.19210871251461</v>
      </c>
      <c r="AS77" s="10">
        <v>9.8764962357085206</v>
      </c>
      <c r="AT77" s="10">
        <v>10.6533735557458</v>
      </c>
      <c r="AU77" s="10">
        <f>+IFERROR(LN(VLOOKUP(AU$2,Total!$C$38:$CV$76,Costos!$A77,FALSE)/$A$1)," ")</f>
        <v>10.586026498464166</v>
      </c>
      <c r="AV77" s="10">
        <f>+IFERROR(LN(VLOOKUP(AV$2,Total!$C$38:$CV$76,Costos!$A77,FALSE)/$A$1)," ")</f>
        <v>12.596880028500218</v>
      </c>
      <c r="AW77" s="10">
        <v>13.255872932266801</v>
      </c>
      <c r="AX77" s="10">
        <f>+IFERROR(LN(VLOOKUP(AX$2,Total!$C$38:$CV$76,Costos!$A77,FALSE)/$A$1)," ")</f>
        <v>13.231363819024729</v>
      </c>
      <c r="AY77" s="5"/>
      <c r="AZ77" s="5"/>
      <c r="BA77" s="5"/>
      <c r="BB77" s="5"/>
    </row>
    <row r="78" spans="1:54" ht="16.5" x14ac:dyDescent="0.3">
      <c r="A78">
        <v>77</v>
      </c>
      <c r="B78" s="3">
        <v>43190</v>
      </c>
      <c r="C78" s="10">
        <v>11.8676926850234</v>
      </c>
      <c r="D78" s="10">
        <f>+LN(VLOOKUP(D$2,Total!$C$5:$CV$15,Costos!$A78,FALSE)/$A$1)</f>
        <v>13.510857831885959</v>
      </c>
      <c r="E78" s="10">
        <f>+LN(VLOOKUP(E$2,Total!$C$5:$CV$15,Costos!$A78,FALSE)/$A$1)</f>
        <v>13.616703319370735</v>
      </c>
      <c r="F78" s="10">
        <v>12.8380321743244</v>
      </c>
      <c r="G78" s="10">
        <f>+LN(VLOOKUP(G$2,Total!$C$5:$CV$15,Costos!$A78,FALSE)/$A$1)</f>
        <v>10.358366542959528</v>
      </c>
      <c r="H78" s="10">
        <f>+LN(VLOOKUP(H$2,Total!$C$5:$CV$15,Costos!$A78,FALSE)/$A$1)</f>
        <v>12.253895158295007</v>
      </c>
      <c r="I78" s="10">
        <f>+LN(VLOOKUP(I$2,Total!$C$5:$CV$15,Costos!$A78,FALSE)/$A$1)</f>
        <v>14.99507060052032</v>
      </c>
      <c r="J78" s="10">
        <f>+LN(VLOOKUP(J$2,Total!$C$5:$CV$15,Costos!$A78,FALSE)/$A$1)</f>
        <v>15.030791020207586</v>
      </c>
      <c r="K78" s="10">
        <f>+LN(VLOOKUP(K$2,Total!$C$5:$CV$15,Costos!$A78,FALSE)/$A$1)</f>
        <v>15.732557281113367</v>
      </c>
      <c r="L78" s="10">
        <f>+LN(VLOOKUP(L$2,Total!$C$5:$CV$15,Costos!$A78,FALSE)/$A$1)</f>
        <v>14.922322370747212</v>
      </c>
      <c r="M78" s="10">
        <f>+IFERROR(LN(VLOOKUP(M$2,Total!$C$38:$CV$76,Costos!$A78,FALSE)/$A$1)," ")</f>
        <v>11.858238126769555</v>
      </c>
      <c r="N78" s="10"/>
      <c r="O78" s="10">
        <v>13.1386159756102</v>
      </c>
      <c r="P78" s="10">
        <v>12.7853658322481</v>
      </c>
      <c r="Q78" s="10">
        <f>+IFERROR(LN(VLOOKUP(Q$2,Total!$C$38:$CV$76,Costos!$A78,FALSE)/$A$1)," ")</f>
        <v>9.7711815202794199</v>
      </c>
      <c r="R78" s="10" t="str">
        <f>+IFERROR(LN(VLOOKUP(R$2,Total!$C$38:$CV$76,Costos!$A78,FALSE)/$A$1)," ")</f>
        <v xml:space="preserve"> </v>
      </c>
      <c r="S78" s="10" t="str">
        <f>+IFERROR(LN(VLOOKUP(S$2,Total!$C$38:$CV$76,Costos!$A78,FALSE)/$A$1)," ")</f>
        <v xml:space="preserve"> </v>
      </c>
      <c r="T78" s="10"/>
      <c r="U78" s="10" t="str">
        <f>+IFERROR(LN(VLOOKUP(U$2,Total!$C$38:$CV$76,Costos!$A78,FALSE)/$A$1)," ")</f>
        <v xml:space="preserve"> </v>
      </c>
      <c r="V78" s="10"/>
      <c r="W78" s="10" t="str">
        <f>+IFERROR(LN(VLOOKUP(W$2,Total!$C$38:$CV$76,Costos!$A78,FALSE)/$A$1)," ")</f>
        <v xml:space="preserve"> </v>
      </c>
      <c r="X78" s="10"/>
      <c r="Y78" s="10" t="str">
        <f>+IFERROR(LN(VLOOKUP(Y$2,Total!$C$38:$CV$76,Costos!$A78,FALSE)/$A$1)," ")</f>
        <v xml:space="preserve"> </v>
      </c>
      <c r="Z78" s="10" t="str">
        <f>+IFERROR(LN(VLOOKUP(Z$2,Total!$C$38:$CV$76,Costos!$A78,FALSE)/$A$1)," ")</f>
        <v xml:space="preserve"> </v>
      </c>
      <c r="AA78" s="10">
        <f>+IFERROR(LN(VLOOKUP(AA$2,Total!$C$38:$CV$76,Costos!$A78,FALSE)/$A$1)," ")</f>
        <v>11.950291901242363</v>
      </c>
      <c r="AB78" s="10">
        <f>+IFERROR(LN(VLOOKUP(AB$2,Total!$C$38:$CV$76,Costos!$A78,FALSE)/$A$1)," ")</f>
        <v>11.472112200932695</v>
      </c>
      <c r="AC78" s="10">
        <v>9.0993405652027608</v>
      </c>
      <c r="AD78" s="10">
        <v>9.2911368062232107</v>
      </c>
      <c r="AE78" s="10">
        <f>+IFERROR(LN(VLOOKUP(AE$2,Total!$C$38:$CV$76,Costos!$A78,FALSE)/$A$1)," ")</f>
        <v>12.751039227340854</v>
      </c>
      <c r="AF78" s="10">
        <v>13.5109382518609</v>
      </c>
      <c r="AG78">
        <v>12.133104735025301</v>
      </c>
      <c r="AH78" s="10">
        <f>+IFERROR(LN(VLOOKUP(AH$2,Total!$C$38:$CV$76,Costos!$A78,FALSE)/$A$1)," ")</f>
        <v>10.490697374429638</v>
      </c>
      <c r="AI78" s="10">
        <f>+IFERROR(LN(VLOOKUP(AI$2,Total!$C$38:$CV$76,Costos!$A78,FALSE)/$A$1)," ")</f>
        <v>11.970528432283986</v>
      </c>
      <c r="AJ78" s="10">
        <v>11.5478590315414</v>
      </c>
      <c r="AK78" s="10">
        <v>14.4369634718642</v>
      </c>
      <c r="AL78" s="10">
        <v>11.3445303099124</v>
      </c>
      <c r="AM78" s="10">
        <f>+IFERROR(LN(VLOOKUP(AM$2,Total!$C$38:$CV$76,Costos!$A78,FALSE)/$A$1)," ")</f>
        <v>13.061756227134016</v>
      </c>
      <c r="AN78" s="10">
        <v>12.1323716013778</v>
      </c>
      <c r="AO78" s="10">
        <v>6.5821145410961002</v>
      </c>
      <c r="AP78" s="10">
        <v>11.5855035925543</v>
      </c>
      <c r="AQ78" s="10">
        <v>10.4244905641077</v>
      </c>
      <c r="AR78" s="10">
        <f>+IFERROR(LN(VLOOKUP(AR$2,Total!$C$38:$CV$76,Costos!$A78,FALSE)/$A$1)," ")</f>
        <v>11.162041703999616</v>
      </c>
      <c r="AS78" s="10">
        <v>9.8817710070470195</v>
      </c>
      <c r="AT78" s="10">
        <v>10.6681113911796</v>
      </c>
      <c r="AU78" s="10">
        <f>+IFERROR(LN(VLOOKUP(AU$2,Total!$C$38:$CV$76,Costos!$A78,FALSE)/$A$1)," ")</f>
        <v>10.649384462829079</v>
      </c>
      <c r="AV78" s="10">
        <f>+IFERROR(LN(VLOOKUP(AV$2,Total!$C$38:$CV$76,Costos!$A78,FALSE)/$A$1)," ")</f>
        <v>12.598698579524008</v>
      </c>
      <c r="AW78" s="10">
        <v>13.286006528870001</v>
      </c>
      <c r="AX78" s="10">
        <f>+IFERROR(LN(VLOOKUP(AX$2,Total!$C$38:$CV$76,Costos!$A78,FALSE)/$A$1)," ")</f>
        <v>13.255428003715403</v>
      </c>
      <c r="AY78" s="5"/>
      <c r="AZ78" s="5"/>
      <c r="BA78" s="5"/>
      <c r="BB78" s="5"/>
    </row>
    <row r="79" spans="1:54" ht="16.5" x14ac:dyDescent="0.3">
      <c r="A79">
        <v>78</v>
      </c>
      <c r="B79" s="3">
        <v>43220</v>
      </c>
      <c r="C79" s="10">
        <v>11.8963182820459</v>
      </c>
      <c r="D79" s="10">
        <f>+LN(VLOOKUP(D$2,Total!$C$5:$CV$15,Costos!$A79,FALSE)/$A$1)</f>
        <v>13.520336859333957</v>
      </c>
      <c r="E79" s="10">
        <f>+LN(VLOOKUP(E$2,Total!$C$5:$CV$15,Costos!$A79,FALSE)/$A$1)</f>
        <v>13.612325714914485</v>
      </c>
      <c r="F79" s="10">
        <v>12.832449459196001</v>
      </c>
      <c r="G79" s="10">
        <f>+LN(VLOOKUP(G$2,Total!$C$5:$CV$15,Costos!$A79,FALSE)/$A$1)</f>
        <v>10.347008853378592</v>
      </c>
      <c r="H79" s="10">
        <f>+LN(VLOOKUP(H$2,Total!$C$5:$CV$15,Costos!$A79,FALSE)/$A$1)</f>
        <v>12.264766885169008</v>
      </c>
      <c r="I79" s="10">
        <f>+LN(VLOOKUP(I$2,Total!$C$5:$CV$15,Costos!$A79,FALSE)/$A$1)</f>
        <v>14.995780343066341</v>
      </c>
      <c r="J79" s="10">
        <f>+LN(VLOOKUP(J$2,Total!$C$5:$CV$15,Costos!$A79,FALSE)/$A$1)</f>
        <v>15.035227533521699</v>
      </c>
      <c r="K79" s="10">
        <f>+LN(VLOOKUP(K$2,Total!$C$5:$CV$15,Costos!$A79,FALSE)/$A$1)</f>
        <v>15.739697523721235</v>
      </c>
      <c r="L79" s="10">
        <f>+LN(VLOOKUP(L$2,Total!$C$5:$CV$15,Costos!$A79,FALSE)/$A$1)</f>
        <v>14.921249653377497</v>
      </c>
      <c r="M79" s="10">
        <f>+IFERROR(LN(VLOOKUP(M$2,Total!$C$38:$CV$76,Costos!$A79,FALSE)/$A$1)," ")</f>
        <v>11.871376083884613</v>
      </c>
      <c r="N79" s="10"/>
      <c r="O79" s="10">
        <v>13.155982868660701</v>
      </c>
      <c r="P79" s="10">
        <v>12.7811842680153</v>
      </c>
      <c r="Q79" s="10">
        <f>+IFERROR(LN(VLOOKUP(Q$2,Total!$C$38:$CV$76,Costos!$A79,FALSE)/$A$1)," ")</f>
        <v>9.7890570099272658</v>
      </c>
      <c r="R79" s="10" t="str">
        <f>+IFERROR(LN(VLOOKUP(R$2,Total!$C$38:$CV$76,Costos!$A79,FALSE)/$A$1)," ")</f>
        <v xml:space="preserve"> </v>
      </c>
      <c r="S79" s="10" t="str">
        <f>+IFERROR(LN(VLOOKUP(S$2,Total!$C$38:$CV$76,Costos!$A79,FALSE)/$A$1)," ")</f>
        <v xml:space="preserve"> </v>
      </c>
      <c r="T79" s="10"/>
      <c r="U79" s="10" t="str">
        <f>+IFERROR(LN(VLOOKUP(U$2,Total!$C$38:$CV$76,Costos!$A79,FALSE)/$A$1)," ")</f>
        <v xml:space="preserve"> </v>
      </c>
      <c r="V79" s="10"/>
      <c r="W79" s="10" t="str">
        <f>+IFERROR(LN(VLOOKUP(W$2,Total!$C$38:$CV$76,Costos!$A79,FALSE)/$A$1)," ")</f>
        <v xml:space="preserve"> </v>
      </c>
      <c r="X79" s="10"/>
      <c r="Y79" s="10" t="str">
        <f>+IFERROR(LN(VLOOKUP(Y$2,Total!$C$38:$CV$76,Costos!$A79,FALSE)/$A$1)," ")</f>
        <v xml:space="preserve"> </v>
      </c>
      <c r="Z79" s="10" t="str">
        <f>+IFERROR(LN(VLOOKUP(Z$2,Total!$C$38:$CV$76,Costos!$A79,FALSE)/$A$1)," ")</f>
        <v xml:space="preserve"> </v>
      </c>
      <c r="AA79" s="10">
        <f>+IFERROR(LN(VLOOKUP(AA$2,Total!$C$38:$CV$76,Costos!$A79,FALSE)/$A$1)," ")</f>
        <v>11.959571997459996</v>
      </c>
      <c r="AB79" s="10">
        <f>+IFERROR(LN(VLOOKUP(AB$2,Total!$C$38:$CV$76,Costos!$A79,FALSE)/$A$1)," ")</f>
        <v>11.505784009471519</v>
      </c>
      <c r="AC79" s="10">
        <v>9.1059242176314701</v>
      </c>
      <c r="AD79" s="10">
        <v>9.2974228153023404</v>
      </c>
      <c r="AE79" s="10">
        <f>+IFERROR(LN(VLOOKUP(AE$2,Total!$C$38:$CV$76,Costos!$A79,FALSE)/$A$1)," ")</f>
        <v>12.762857230790978</v>
      </c>
      <c r="AF79" s="10">
        <v>13.5195118114941</v>
      </c>
      <c r="AG79">
        <v>12.1319562387205</v>
      </c>
      <c r="AH79" s="10">
        <f>+IFERROR(LN(VLOOKUP(AH$2,Total!$C$38:$CV$76,Costos!$A79,FALSE)/$A$1)," ")</f>
        <v>10.48213102892471</v>
      </c>
      <c r="AI79" s="10">
        <f>+IFERROR(LN(VLOOKUP(AI$2,Total!$C$38:$CV$76,Costos!$A79,FALSE)/$A$1)," ")</f>
        <v>11.981714915211375</v>
      </c>
      <c r="AJ79" s="10">
        <v>11.5491840500162</v>
      </c>
      <c r="AK79" s="10">
        <v>14.4615136373775</v>
      </c>
      <c r="AL79" s="10">
        <v>11.340539078951</v>
      </c>
      <c r="AM79" s="10">
        <f>+IFERROR(LN(VLOOKUP(AM$2,Total!$C$38:$CV$76,Costos!$A79,FALSE)/$A$1)," ")</f>
        <v>13.064934501637556</v>
      </c>
      <c r="AN79" s="10">
        <v>12.147178744855101</v>
      </c>
      <c r="AO79" s="10">
        <v>6.6387168467043098</v>
      </c>
      <c r="AP79" s="10">
        <v>11.582472985845</v>
      </c>
      <c r="AQ79" s="10">
        <v>10.4210586594773</v>
      </c>
      <c r="AR79" s="10">
        <f>+IFERROR(LN(VLOOKUP(AR$2,Total!$C$38:$CV$76,Costos!$A79,FALSE)/$A$1)," ")</f>
        <v>11.153186004336005</v>
      </c>
      <c r="AS79" s="10">
        <v>9.8835570809748603</v>
      </c>
      <c r="AT79" s="10">
        <v>10.6847115902723</v>
      </c>
      <c r="AU79" s="10">
        <f>+IFERROR(LN(VLOOKUP(AU$2,Total!$C$38:$CV$76,Costos!$A79,FALSE)/$A$1)," ")</f>
        <v>10.645076149555329</v>
      </c>
      <c r="AV79" s="10">
        <f>+IFERROR(LN(VLOOKUP(AV$2,Total!$C$38:$CV$76,Costos!$A79,FALSE)/$A$1)," ")</f>
        <v>12.604946606774751</v>
      </c>
      <c r="AW79" s="10">
        <v>13.296284876273999</v>
      </c>
      <c r="AX79" s="10">
        <f>+IFERROR(LN(VLOOKUP(AX$2,Total!$C$38:$CV$76,Costos!$A79,FALSE)/$A$1)," ")</f>
        <v>13.277155332993184</v>
      </c>
      <c r="AY79" s="5"/>
      <c r="AZ79" s="5"/>
      <c r="BA79" s="5"/>
      <c r="BB79" s="5"/>
    </row>
    <row r="80" spans="1:54" ht="16.5" x14ac:dyDescent="0.3">
      <c r="A80">
        <v>79</v>
      </c>
      <c r="B80" s="3">
        <v>43251</v>
      </c>
      <c r="C80" s="10">
        <v>11.943847442707501</v>
      </c>
      <c r="D80" s="10">
        <f>+LN(VLOOKUP(D$2,Total!$C$5:$CV$15,Costos!$A80,FALSE)/$A$1)</f>
        <v>13.529709139254123</v>
      </c>
      <c r="E80" s="10">
        <f>+LN(VLOOKUP(E$2,Total!$C$5:$CV$15,Costos!$A80,FALSE)/$A$1)</f>
        <v>13.615788148654429</v>
      </c>
      <c r="F80" s="10">
        <v>12.828968748482</v>
      </c>
      <c r="G80" s="10">
        <f>+LN(VLOOKUP(G$2,Total!$C$5:$CV$15,Costos!$A80,FALSE)/$A$1)</f>
        <v>10.410425838284699</v>
      </c>
      <c r="H80" s="10">
        <f>+LN(VLOOKUP(H$2,Total!$C$5:$CV$15,Costos!$A80,FALSE)/$A$1)</f>
        <v>12.254486174781579</v>
      </c>
      <c r="I80" s="10">
        <f>+LN(VLOOKUP(I$2,Total!$C$5:$CV$15,Costos!$A80,FALSE)/$A$1)</f>
        <v>14.985395315012202</v>
      </c>
      <c r="J80" s="10">
        <f>+LN(VLOOKUP(J$2,Total!$C$5:$CV$15,Costos!$A80,FALSE)/$A$1)</f>
        <v>15.027769087117571</v>
      </c>
      <c r="K80" s="10">
        <f>+LN(VLOOKUP(K$2,Total!$C$5:$CV$15,Costos!$A80,FALSE)/$A$1)</f>
        <v>15.737411594908178</v>
      </c>
      <c r="L80" s="10">
        <f>+LN(VLOOKUP(L$2,Total!$C$5:$CV$15,Costos!$A80,FALSE)/$A$1)</f>
        <v>14.922727740821127</v>
      </c>
      <c r="M80" s="10">
        <f>+IFERROR(LN(VLOOKUP(M$2,Total!$C$38:$CV$76,Costos!$A80,FALSE)/$A$1)," ")</f>
        <v>11.881082911120561</v>
      </c>
      <c r="N80" s="10"/>
      <c r="O80" s="10">
        <v>13.175835465124001</v>
      </c>
      <c r="P80" s="10">
        <v>12.7852106169608</v>
      </c>
      <c r="Q80" s="10">
        <f>+IFERROR(LN(VLOOKUP(Q$2,Total!$C$38:$CV$76,Costos!$A80,FALSE)/$A$1)," ")</f>
        <v>9.8055617904769061</v>
      </c>
      <c r="R80" s="10" t="str">
        <f>+IFERROR(LN(VLOOKUP(R$2,Total!$C$38:$CV$76,Costos!$A80,FALSE)/$A$1)," ")</f>
        <v xml:space="preserve"> </v>
      </c>
      <c r="S80" s="10" t="str">
        <f>+IFERROR(LN(VLOOKUP(S$2,Total!$C$38:$CV$76,Costos!$A80,FALSE)/$A$1)," ")</f>
        <v xml:space="preserve"> </v>
      </c>
      <c r="T80" s="10"/>
      <c r="U80" s="10" t="str">
        <f>+IFERROR(LN(VLOOKUP(U$2,Total!$C$38:$CV$76,Costos!$A80,FALSE)/$A$1)," ")</f>
        <v xml:space="preserve"> </v>
      </c>
      <c r="V80" s="10"/>
      <c r="W80" s="10" t="str">
        <f>+IFERROR(LN(VLOOKUP(W$2,Total!$C$38:$CV$76,Costos!$A80,FALSE)/$A$1)," ")</f>
        <v xml:space="preserve"> </v>
      </c>
      <c r="X80" s="10"/>
      <c r="Y80" s="10" t="str">
        <f>+IFERROR(LN(VLOOKUP(Y$2,Total!$C$38:$CV$76,Costos!$A80,FALSE)/$A$1)," ")</f>
        <v xml:space="preserve"> </v>
      </c>
      <c r="Z80" s="10" t="str">
        <f>+IFERROR(LN(VLOOKUP(Z$2,Total!$C$38:$CV$76,Costos!$A80,FALSE)/$A$1)," ")</f>
        <v xml:space="preserve"> </v>
      </c>
      <c r="AA80" s="10">
        <f>+IFERROR(LN(VLOOKUP(AA$2,Total!$C$38:$CV$76,Costos!$A80,FALSE)/$A$1)," ")</f>
        <v>11.974187644641916</v>
      </c>
      <c r="AB80" s="10">
        <f>+IFERROR(LN(VLOOKUP(AB$2,Total!$C$38:$CV$76,Costos!$A80,FALSE)/$A$1)," ")</f>
        <v>11.540486184217446</v>
      </c>
      <c r="AC80" s="10">
        <v>9.1268090510196096</v>
      </c>
      <c r="AD80" s="10">
        <v>9.3005341136477604</v>
      </c>
      <c r="AE80" s="10">
        <f>+IFERROR(LN(VLOOKUP(AE$2,Total!$C$38:$CV$76,Costos!$A80,FALSE)/$A$1)," ")</f>
        <v>12.773884052104567</v>
      </c>
      <c r="AF80" s="10">
        <v>13.5290482777985</v>
      </c>
      <c r="AG80">
        <v>12.136161310999499</v>
      </c>
      <c r="AH80" s="10">
        <f>+IFERROR(LN(VLOOKUP(AH$2,Total!$C$38:$CV$76,Costos!$A80,FALSE)/$A$1)," ")</f>
        <v>10.462147700850572</v>
      </c>
      <c r="AI80" s="10">
        <f>+IFERROR(LN(VLOOKUP(AI$2,Total!$C$38:$CV$76,Costos!$A80,FALSE)/$A$1)," ")</f>
        <v>11.989265827769895</v>
      </c>
      <c r="AJ80" s="10">
        <v>11.5523431793806</v>
      </c>
      <c r="AK80" s="10">
        <v>14.4585154141804</v>
      </c>
      <c r="AL80" s="10">
        <v>11.341088458868599</v>
      </c>
      <c r="AM80" s="10">
        <f>+IFERROR(LN(VLOOKUP(AM$2,Total!$C$38:$CV$76,Costos!$A80,FALSE)/$A$1)," ")</f>
        <v>13.071423961699594</v>
      </c>
      <c r="AN80" s="10">
        <v>12.142047218111401</v>
      </c>
      <c r="AO80" s="10">
        <v>6.6502911069912303</v>
      </c>
      <c r="AP80" s="10">
        <v>11.6087079446618</v>
      </c>
      <c r="AQ80" s="10">
        <v>10.417950269161301</v>
      </c>
      <c r="AR80" s="10">
        <f>+IFERROR(LN(VLOOKUP(AR$2,Total!$C$38:$CV$76,Costos!$A80,FALSE)/$A$1)," ")</f>
        <v>11.156188176659555</v>
      </c>
      <c r="AS80" s="10">
        <v>9.8904461957439995</v>
      </c>
      <c r="AT80" s="10">
        <v>10.698440395878301</v>
      </c>
      <c r="AU80" s="10">
        <f>+IFERROR(LN(VLOOKUP(AU$2,Total!$C$38:$CV$76,Costos!$A80,FALSE)/$A$1)," ")</f>
        <v>10.646163932682974</v>
      </c>
      <c r="AV80" s="10">
        <f>+IFERROR(LN(VLOOKUP(AV$2,Total!$C$38:$CV$76,Costos!$A80,FALSE)/$A$1)," ")</f>
        <v>12.61765201538555</v>
      </c>
      <c r="AW80" s="10">
        <v>13.3076800053976</v>
      </c>
      <c r="AX80" s="10">
        <f>+IFERROR(LN(VLOOKUP(AX$2,Total!$C$38:$CV$76,Costos!$A80,FALSE)/$A$1)," ")</f>
        <v>13.295319138455008</v>
      </c>
      <c r="AY80" s="5"/>
      <c r="AZ80" s="5"/>
      <c r="BA80" s="5"/>
      <c r="BB80" s="5"/>
    </row>
    <row r="81" spans="1:54" ht="16.5" x14ac:dyDescent="0.3">
      <c r="A81">
        <v>80</v>
      </c>
      <c r="B81" s="3">
        <v>43281</v>
      </c>
      <c r="C81" s="10">
        <v>11.9597812418728</v>
      </c>
      <c r="D81" s="10">
        <f>+LN(VLOOKUP(D$2,Total!$C$5:$CV$15,Costos!$A81,FALSE)/$A$1)</f>
        <v>13.535541064008971</v>
      </c>
      <c r="E81" s="10">
        <f>+LN(VLOOKUP(E$2,Total!$C$5:$CV$15,Costos!$A81,FALSE)/$A$1)</f>
        <v>13.623512591337164</v>
      </c>
      <c r="F81" s="10">
        <v>12.863943184501199</v>
      </c>
      <c r="G81" s="10">
        <f>+LN(VLOOKUP(G$2,Total!$C$5:$CV$15,Costos!$A81,FALSE)/$A$1)</f>
        <v>10.412060406320208</v>
      </c>
      <c r="H81" s="10">
        <f>+LN(VLOOKUP(H$2,Total!$C$5:$CV$15,Costos!$A81,FALSE)/$A$1)</f>
        <v>12.281219621086445</v>
      </c>
      <c r="I81" s="10">
        <f>+LN(VLOOKUP(I$2,Total!$C$5:$CV$15,Costos!$A81,FALSE)/$A$1)</f>
        <v>14.97131543052279</v>
      </c>
      <c r="J81" s="10">
        <f>+LN(VLOOKUP(J$2,Total!$C$5:$CV$15,Costos!$A81,FALSE)/$A$1)</f>
        <v>15.023393378963398</v>
      </c>
      <c r="K81" s="10">
        <f>+LN(VLOOKUP(K$2,Total!$C$5:$CV$15,Costos!$A81,FALSE)/$A$1)</f>
        <v>15.731026168645554</v>
      </c>
      <c r="L81" s="10">
        <f>+LN(VLOOKUP(L$2,Total!$C$5:$CV$15,Costos!$A81,FALSE)/$A$1)</f>
        <v>14.923105273375876</v>
      </c>
      <c r="M81" s="10">
        <f>+IFERROR(LN(VLOOKUP(M$2,Total!$C$38:$CV$76,Costos!$A81,FALSE)/$A$1)," ")</f>
        <v>11.886353902396223</v>
      </c>
      <c r="N81" s="10"/>
      <c r="O81" s="10">
        <v>13.1963178540637</v>
      </c>
      <c r="P81" s="10">
        <v>12.7836299172021</v>
      </c>
      <c r="Q81" s="10">
        <f>+IFERROR(LN(VLOOKUP(Q$2,Total!$C$38:$CV$76,Costos!$A81,FALSE)/$A$1)," ")</f>
        <v>9.8244199103733383</v>
      </c>
      <c r="R81" s="10" t="str">
        <f>+IFERROR(LN(VLOOKUP(R$2,Total!$C$38:$CV$76,Costos!$A81,FALSE)/$A$1)," ")</f>
        <v xml:space="preserve"> </v>
      </c>
      <c r="S81" s="10" t="str">
        <f>+IFERROR(LN(VLOOKUP(S$2,Total!$C$38:$CV$76,Costos!$A81,FALSE)/$A$1)," ")</f>
        <v xml:space="preserve"> </v>
      </c>
      <c r="T81" s="10"/>
      <c r="U81" s="10" t="str">
        <f>+IFERROR(LN(VLOOKUP(U$2,Total!$C$38:$CV$76,Costos!$A81,FALSE)/$A$1)," ")</f>
        <v xml:space="preserve"> </v>
      </c>
      <c r="V81" s="10"/>
      <c r="W81" s="10" t="str">
        <f>+IFERROR(LN(VLOOKUP(W$2,Total!$C$38:$CV$76,Costos!$A81,FALSE)/$A$1)," ")</f>
        <v xml:space="preserve"> </v>
      </c>
      <c r="X81" s="10"/>
      <c r="Y81" s="10" t="str">
        <f>+IFERROR(LN(VLOOKUP(Y$2,Total!$C$38:$CV$76,Costos!$A81,FALSE)/$A$1)," ")</f>
        <v xml:space="preserve"> </v>
      </c>
      <c r="Z81" s="10" t="str">
        <f>+IFERROR(LN(VLOOKUP(Z$2,Total!$C$38:$CV$76,Costos!$A81,FALSE)/$A$1)," ")</f>
        <v xml:space="preserve"> </v>
      </c>
      <c r="AA81" s="10">
        <f>+IFERROR(LN(VLOOKUP(AA$2,Total!$C$38:$CV$76,Costos!$A81,FALSE)/$A$1)," ")</f>
        <v>11.986022153023864</v>
      </c>
      <c r="AB81" s="10">
        <f>+IFERROR(LN(VLOOKUP(AB$2,Total!$C$38:$CV$76,Costos!$A81,FALSE)/$A$1)," ")</f>
        <v>11.567221413122622</v>
      </c>
      <c r="AC81" s="10">
        <v>9.13114476392591</v>
      </c>
      <c r="AD81" s="10">
        <v>9.29223345327852</v>
      </c>
      <c r="AE81" s="10">
        <f>+IFERROR(LN(VLOOKUP(AE$2,Total!$C$38:$CV$76,Costos!$A81,FALSE)/$A$1)," ")</f>
        <v>12.788932393893106</v>
      </c>
      <c r="AF81" s="10">
        <v>13.537446616132</v>
      </c>
      <c r="AG81">
        <v>12.136720036625601</v>
      </c>
      <c r="AH81" s="10">
        <f>+IFERROR(LN(VLOOKUP(AH$2,Total!$C$38:$CV$76,Costos!$A81,FALSE)/$A$1)," ")</f>
        <v>10.467243668898986</v>
      </c>
      <c r="AI81" s="10">
        <f>+IFERROR(LN(VLOOKUP(AI$2,Total!$C$38:$CV$76,Costos!$A81,FALSE)/$A$1)," ")</f>
        <v>11.991569212907999</v>
      </c>
      <c r="AJ81" s="10">
        <v>11.5477676892123</v>
      </c>
      <c r="AK81" s="10">
        <v>14.4579643415648</v>
      </c>
      <c r="AL81" s="10">
        <v>11.337827566300099</v>
      </c>
      <c r="AM81" s="10">
        <f>+IFERROR(LN(VLOOKUP(AM$2,Total!$C$38:$CV$76,Costos!$A81,FALSE)/$A$1)," ")</f>
        <v>13.0724842217038</v>
      </c>
      <c r="AN81" s="10">
        <v>12.1093902618433</v>
      </c>
      <c r="AO81" s="10">
        <v>6.6908312747147702</v>
      </c>
      <c r="AP81" s="10">
        <v>11.5767695602275</v>
      </c>
      <c r="AQ81" s="10">
        <v>10.4065218988334</v>
      </c>
      <c r="AR81" s="10">
        <f>+IFERROR(LN(VLOOKUP(AR$2,Total!$C$38:$CV$76,Costos!$A81,FALSE)/$A$1)," ")</f>
        <v>11.149017605880472</v>
      </c>
      <c r="AS81" s="10">
        <v>9.8959783078330403</v>
      </c>
      <c r="AT81" s="10">
        <v>10.7103183698447</v>
      </c>
      <c r="AU81" s="10">
        <f>+IFERROR(LN(VLOOKUP(AU$2,Total!$C$38:$CV$76,Costos!$A81,FALSE)/$A$1)," ")</f>
        <v>10.646984977564298</v>
      </c>
      <c r="AV81" s="10">
        <f>+IFERROR(LN(VLOOKUP(AV$2,Total!$C$38:$CV$76,Costos!$A81,FALSE)/$A$1)," ")</f>
        <v>12.626237091242073</v>
      </c>
      <c r="AW81" s="10">
        <v>13.3238312196154</v>
      </c>
      <c r="AX81" s="10">
        <f>+IFERROR(LN(VLOOKUP(AX$2,Total!$C$38:$CV$76,Costos!$A81,FALSE)/$A$1)," ")</f>
        <v>13.320449726363394</v>
      </c>
      <c r="AY81" s="5"/>
      <c r="AZ81" s="5"/>
      <c r="BA81" s="5"/>
      <c r="BB81" s="5"/>
    </row>
    <row r="82" spans="1:54" ht="16.5" x14ac:dyDescent="0.3">
      <c r="A82">
        <v>81</v>
      </c>
      <c r="B82" s="3">
        <v>43312</v>
      </c>
      <c r="C82" s="10">
        <v>12.001348442415701</v>
      </c>
      <c r="D82" s="10">
        <f>+LN(VLOOKUP(D$2,Total!$C$5:$CV$15,Costos!$A82,FALSE)/$A$1)</f>
        <v>13.538476706249202</v>
      </c>
      <c r="E82" s="10">
        <f>+LN(VLOOKUP(E$2,Total!$C$5:$CV$15,Costos!$A82,FALSE)/$A$1)</f>
        <v>13.614228856103503</v>
      </c>
      <c r="F82" s="10">
        <v>12.8715836286064</v>
      </c>
      <c r="G82" s="10">
        <f>+LN(VLOOKUP(G$2,Total!$C$5:$CV$15,Costos!$A82,FALSE)/$A$1)</f>
        <v>10.417972075857719</v>
      </c>
      <c r="H82" s="10">
        <f>+LN(VLOOKUP(H$2,Total!$C$5:$CV$15,Costos!$A82,FALSE)/$A$1)</f>
        <v>12.248972566896326</v>
      </c>
      <c r="I82" s="10">
        <f>+LN(VLOOKUP(I$2,Total!$C$5:$CV$15,Costos!$A82,FALSE)/$A$1)</f>
        <v>14.973633742726504</v>
      </c>
      <c r="J82" s="10">
        <f>+LN(VLOOKUP(J$2,Total!$C$5:$CV$15,Costos!$A82,FALSE)/$A$1)</f>
        <v>15.035472143199353</v>
      </c>
      <c r="K82" s="10">
        <f>+LN(VLOOKUP(K$2,Total!$C$5:$CV$15,Costos!$A82,FALSE)/$A$1)</f>
        <v>15.739528881987885</v>
      </c>
      <c r="L82" s="10">
        <f>+LN(VLOOKUP(L$2,Total!$C$5:$CV$15,Costos!$A82,FALSE)/$A$1)</f>
        <v>14.932795251680373</v>
      </c>
      <c r="M82" s="10">
        <f>+IFERROR(LN(VLOOKUP(M$2,Total!$C$38:$CV$76,Costos!$A82,FALSE)/$A$1)," ")</f>
        <v>11.897017814034252</v>
      </c>
      <c r="N82" s="10"/>
      <c r="O82" s="10">
        <v>13.214733943011501</v>
      </c>
      <c r="P82" s="10">
        <v>12.7800464780504</v>
      </c>
      <c r="Q82" s="10">
        <f>+IFERROR(LN(VLOOKUP(Q$2,Total!$C$38:$CV$76,Costos!$A82,FALSE)/$A$1)," ")</f>
        <v>9.8404623811735821</v>
      </c>
      <c r="R82" s="10" t="str">
        <f>+IFERROR(LN(VLOOKUP(R$2,Total!$C$38:$CV$76,Costos!$A82,FALSE)/$A$1)," ")</f>
        <v xml:space="preserve"> </v>
      </c>
      <c r="S82" s="10" t="str">
        <f>+IFERROR(LN(VLOOKUP(S$2,Total!$C$38:$CV$76,Costos!$A82,FALSE)/$A$1)," ")</f>
        <v xml:space="preserve"> </v>
      </c>
      <c r="T82" s="10"/>
      <c r="U82" s="10" t="str">
        <f>+IFERROR(LN(VLOOKUP(U$2,Total!$C$38:$CV$76,Costos!$A82,FALSE)/$A$1)," ")</f>
        <v xml:space="preserve"> </v>
      </c>
      <c r="V82" s="10"/>
      <c r="W82" s="10" t="str">
        <f>+IFERROR(LN(VLOOKUP(W$2,Total!$C$38:$CV$76,Costos!$A82,FALSE)/$A$1)," ")</f>
        <v xml:space="preserve"> </v>
      </c>
      <c r="X82" s="10"/>
      <c r="Y82" s="10" t="str">
        <f>+IFERROR(LN(VLOOKUP(Y$2,Total!$C$38:$CV$76,Costos!$A82,FALSE)/$A$1)," ")</f>
        <v xml:space="preserve"> </v>
      </c>
      <c r="Z82" s="10" t="str">
        <f>+IFERROR(LN(VLOOKUP(Z$2,Total!$C$38:$CV$76,Costos!$A82,FALSE)/$A$1)," ")</f>
        <v xml:space="preserve"> </v>
      </c>
      <c r="AA82" s="10">
        <f>+IFERROR(LN(VLOOKUP(AA$2,Total!$C$38:$CV$76,Costos!$A82,FALSE)/$A$1)," ")</f>
        <v>12.002469635087163</v>
      </c>
      <c r="AB82" s="10">
        <f>+IFERROR(LN(VLOOKUP(AB$2,Total!$C$38:$CV$76,Costos!$A82,FALSE)/$A$1)," ")</f>
        <v>11.577425193699133</v>
      </c>
      <c r="AC82" s="10">
        <v>9.1314145949944496</v>
      </c>
      <c r="AD82" s="10">
        <v>9.3014192008533403</v>
      </c>
      <c r="AE82" s="10">
        <f>+IFERROR(LN(VLOOKUP(AE$2,Total!$C$38:$CV$76,Costos!$A82,FALSE)/$A$1)," ")</f>
        <v>12.805250053476058</v>
      </c>
      <c r="AF82" s="10">
        <v>13.5460584591721</v>
      </c>
      <c r="AG82">
        <v>12.116975956174601</v>
      </c>
      <c r="AH82" s="10">
        <f>+IFERROR(LN(VLOOKUP(AH$2,Total!$C$38:$CV$76,Costos!$A82,FALSE)/$A$1)," ")</f>
        <v>10.456293832019165</v>
      </c>
      <c r="AI82" s="10">
        <f>+IFERROR(LN(VLOOKUP(AI$2,Total!$C$38:$CV$76,Costos!$A82,FALSE)/$A$1)," ")</f>
        <v>12.040756733709879</v>
      </c>
      <c r="AJ82" s="10">
        <v>11.551520987264</v>
      </c>
      <c r="AK82" s="10">
        <v>14.455693736936199</v>
      </c>
      <c r="AL82" s="10">
        <v>11.3411423933353</v>
      </c>
      <c r="AM82" s="10">
        <f>+IFERROR(LN(VLOOKUP(AM$2,Total!$C$38:$CV$76,Costos!$A82,FALSE)/$A$1)," ")</f>
        <v>13.082695836017379</v>
      </c>
      <c r="AN82" s="10">
        <v>12.070931493481099</v>
      </c>
      <c r="AO82" s="10">
        <v>6.7633715088714199</v>
      </c>
      <c r="AP82" s="10">
        <v>11.5697136150324</v>
      </c>
      <c r="AQ82" s="10">
        <v>10.398259856127799</v>
      </c>
      <c r="AR82" s="10">
        <f>+IFERROR(LN(VLOOKUP(AR$2,Total!$C$38:$CV$76,Costos!$A82,FALSE)/$A$1)," ")</f>
        <v>11.147661177149546</v>
      </c>
      <c r="AS82" s="10">
        <v>9.9010741493779406</v>
      </c>
      <c r="AT82" s="10">
        <v>10.718805927457099</v>
      </c>
      <c r="AU82" s="10">
        <f>+IFERROR(LN(VLOOKUP(AU$2,Total!$C$38:$CV$76,Costos!$A82,FALSE)/$A$1)," ")</f>
        <v>10.64284663831528</v>
      </c>
      <c r="AV82" s="10">
        <f>+IFERROR(LN(VLOOKUP(AV$2,Total!$C$38:$CV$76,Costos!$A82,FALSE)/$A$1)," ")</f>
        <v>12.62510070592799</v>
      </c>
      <c r="AW82" s="10">
        <v>13.333001026348899</v>
      </c>
      <c r="AX82" s="10">
        <f>+IFERROR(LN(VLOOKUP(AX$2,Total!$C$38:$CV$76,Costos!$A82,FALSE)/$A$1)," ")</f>
        <v>13.33897796210992</v>
      </c>
      <c r="AY82" s="5"/>
      <c r="AZ82" s="5"/>
      <c r="BA82" s="5"/>
      <c r="BB82" s="5"/>
    </row>
    <row r="83" spans="1:54" ht="16.5" x14ac:dyDescent="0.3">
      <c r="A83">
        <v>82</v>
      </c>
      <c r="B83" s="3">
        <v>43343</v>
      </c>
      <c r="C83" s="10">
        <v>12.0234887587849</v>
      </c>
      <c r="D83" s="10">
        <f>+LN(VLOOKUP(D$2,Total!$C$5:$CV$15,Costos!$A83,FALSE)/$A$1)</f>
        <v>13.543084931890579</v>
      </c>
      <c r="E83" s="10">
        <f>+LN(VLOOKUP(E$2,Total!$C$5:$CV$15,Costos!$A83,FALSE)/$A$1)</f>
        <v>13.612103393737705</v>
      </c>
      <c r="F83" s="10">
        <v>12.908775065707999</v>
      </c>
      <c r="G83" s="10">
        <f>+LN(VLOOKUP(G$2,Total!$C$5:$CV$15,Costos!$A83,FALSE)/$A$1)</f>
        <v>10.433499904265355</v>
      </c>
      <c r="H83" s="10">
        <f>+LN(VLOOKUP(H$2,Total!$C$5:$CV$15,Costos!$A83,FALSE)/$A$1)</f>
        <v>12.262050620337142</v>
      </c>
      <c r="I83" s="10">
        <f>+LN(VLOOKUP(I$2,Total!$C$5:$CV$15,Costos!$A83,FALSE)/$A$1)</f>
        <v>14.970416841697459</v>
      </c>
      <c r="J83" s="10">
        <f>+LN(VLOOKUP(J$2,Total!$C$5:$CV$15,Costos!$A83,FALSE)/$A$1)</f>
        <v>15.043266925450565</v>
      </c>
      <c r="K83" s="10">
        <f>+LN(VLOOKUP(K$2,Total!$C$5:$CV$15,Costos!$A83,FALSE)/$A$1)</f>
        <v>15.758372929139433</v>
      </c>
      <c r="L83" s="10">
        <f>+LN(VLOOKUP(L$2,Total!$C$5:$CV$15,Costos!$A83,FALSE)/$A$1)</f>
        <v>14.948822017756971</v>
      </c>
      <c r="M83" s="10">
        <f>+IFERROR(LN(VLOOKUP(M$2,Total!$C$38:$CV$76,Costos!$A83,FALSE)/$A$1)," ")</f>
        <v>11.897204558459062</v>
      </c>
      <c r="N83" s="10"/>
      <c r="O83" s="10">
        <v>13.228499073524301</v>
      </c>
      <c r="P83" s="10">
        <v>12.7750872887939</v>
      </c>
      <c r="Q83" s="10">
        <f>+IFERROR(LN(VLOOKUP(Q$2,Total!$C$38:$CV$76,Costos!$A83,FALSE)/$A$1)," ")</f>
        <v>9.8518021017916393</v>
      </c>
      <c r="R83" s="10" t="str">
        <f>+IFERROR(LN(VLOOKUP(R$2,Total!$C$38:$CV$76,Costos!$A83,FALSE)/$A$1)," ")</f>
        <v xml:space="preserve"> </v>
      </c>
      <c r="S83" s="10" t="str">
        <f>+IFERROR(LN(VLOOKUP(S$2,Total!$C$38:$CV$76,Costos!$A83,FALSE)/$A$1)," ")</f>
        <v xml:space="preserve"> </v>
      </c>
      <c r="T83" s="10"/>
      <c r="U83" s="10" t="str">
        <f>+IFERROR(LN(VLOOKUP(U$2,Total!$C$38:$CV$76,Costos!$A83,FALSE)/$A$1)," ")</f>
        <v xml:space="preserve"> </v>
      </c>
      <c r="V83" s="10"/>
      <c r="W83" s="10" t="str">
        <f>+IFERROR(LN(VLOOKUP(W$2,Total!$C$38:$CV$76,Costos!$A83,FALSE)/$A$1)," ")</f>
        <v xml:space="preserve"> </v>
      </c>
      <c r="X83" s="10"/>
      <c r="Y83" s="10" t="str">
        <f>+IFERROR(LN(VLOOKUP(Y$2,Total!$C$38:$CV$76,Costos!$A83,FALSE)/$A$1)," ")</f>
        <v xml:space="preserve"> </v>
      </c>
      <c r="Z83" s="10" t="str">
        <f>+IFERROR(LN(VLOOKUP(Z$2,Total!$C$38:$CV$76,Costos!$A83,FALSE)/$A$1)," ")</f>
        <v xml:space="preserve"> </v>
      </c>
      <c r="AA83" s="10">
        <f>+IFERROR(LN(VLOOKUP(AA$2,Total!$C$38:$CV$76,Costos!$A83,FALSE)/$A$1)," ")</f>
        <v>12.012741868269471</v>
      </c>
      <c r="AB83" s="10">
        <f>+IFERROR(LN(VLOOKUP(AB$2,Total!$C$38:$CV$76,Costos!$A83,FALSE)/$A$1)," ")</f>
        <v>11.590047012391201</v>
      </c>
      <c r="AC83" s="10">
        <v>9.1381034111856501</v>
      </c>
      <c r="AD83" s="10">
        <v>9.3046812063198505</v>
      </c>
      <c r="AE83" s="10">
        <f>+IFERROR(LN(VLOOKUP(AE$2,Total!$C$38:$CV$76,Costos!$A83,FALSE)/$A$1)," ")</f>
        <v>12.819076398361155</v>
      </c>
      <c r="AF83" s="10">
        <v>13.552314076917099</v>
      </c>
      <c r="AG83">
        <v>12.0992067733414</v>
      </c>
      <c r="AH83" s="10">
        <f>+IFERROR(LN(VLOOKUP(AH$2,Total!$C$38:$CV$76,Costos!$A83,FALSE)/$A$1)," ")</f>
        <v>10.446595232943356</v>
      </c>
      <c r="AI83" s="10">
        <f>+IFERROR(LN(VLOOKUP(AI$2,Total!$C$38:$CV$76,Costos!$A83,FALSE)/$A$1)," ")</f>
        <v>12.044912097719987</v>
      </c>
      <c r="AJ83" s="10">
        <v>11.539392859570601</v>
      </c>
      <c r="AK83" s="10">
        <v>14.4442236800176</v>
      </c>
      <c r="AL83" s="10">
        <v>11.347835943739099</v>
      </c>
      <c r="AM83" s="10">
        <f>+IFERROR(LN(VLOOKUP(AM$2,Total!$C$38:$CV$76,Costos!$A83,FALSE)/$A$1)," ")</f>
        <v>13.092753264903436</v>
      </c>
      <c r="AN83" s="10">
        <v>12.061818789469401</v>
      </c>
      <c r="AO83" s="10">
        <v>6.8036141856380699</v>
      </c>
      <c r="AP83" s="10">
        <v>11.5670591992174</v>
      </c>
      <c r="AQ83" s="10">
        <v>10.4007123817455</v>
      </c>
      <c r="AR83" s="10">
        <f>+IFERROR(LN(VLOOKUP(AR$2,Total!$C$38:$CV$76,Costos!$A83,FALSE)/$A$1)," ")</f>
        <v>11.148223217553948</v>
      </c>
      <c r="AS83" s="10">
        <v>9.9025501877977806</v>
      </c>
      <c r="AT83" s="10">
        <v>10.727702871424199</v>
      </c>
      <c r="AU83" s="10">
        <f>+IFERROR(LN(VLOOKUP(AU$2,Total!$C$38:$CV$76,Costos!$A83,FALSE)/$A$1)," ")</f>
        <v>10.645727121115087</v>
      </c>
      <c r="AV83" s="10">
        <f>+IFERROR(LN(VLOOKUP(AV$2,Total!$C$38:$CV$76,Costos!$A83,FALSE)/$A$1)," ")</f>
        <v>12.634526977586479</v>
      </c>
      <c r="AW83" s="10">
        <v>13.3491545783661</v>
      </c>
      <c r="AX83" s="10">
        <f>+IFERROR(LN(VLOOKUP(AX$2,Total!$C$38:$CV$76,Costos!$A83,FALSE)/$A$1)," ")</f>
        <v>13.362370466200929</v>
      </c>
      <c r="AY83" s="5"/>
      <c r="AZ83" s="5"/>
      <c r="BA83" s="5"/>
      <c r="BB83" s="5"/>
    </row>
    <row r="84" spans="1:54" ht="16.5" x14ac:dyDescent="0.3">
      <c r="A84">
        <v>83</v>
      </c>
      <c r="B84" s="3">
        <v>43373</v>
      </c>
      <c r="C84" s="10">
        <v>12.0486417782201</v>
      </c>
      <c r="D84" s="10">
        <f>+LN(VLOOKUP(D$2,Total!$C$5:$CV$15,Costos!$A84,FALSE)/$A$1)</f>
        <v>13.548637015555428</v>
      </c>
      <c r="E84" s="10">
        <f>+LN(VLOOKUP(E$2,Total!$C$5:$CV$15,Costos!$A84,FALSE)/$A$1)</f>
        <v>13.604425095906125</v>
      </c>
      <c r="F84" s="10">
        <v>12.920078259299199</v>
      </c>
      <c r="G84" s="10">
        <f>+LN(VLOOKUP(G$2,Total!$C$5:$CV$15,Costos!$A84,FALSE)/$A$1)</f>
        <v>10.450227280374946</v>
      </c>
      <c r="H84" s="10">
        <f>+LN(VLOOKUP(H$2,Total!$C$5:$CV$15,Costos!$A84,FALSE)/$A$1)</f>
        <v>12.244174995471459</v>
      </c>
      <c r="I84" s="10">
        <f>+LN(VLOOKUP(I$2,Total!$C$5:$CV$15,Costos!$A84,FALSE)/$A$1)</f>
        <v>14.980608619341295</v>
      </c>
      <c r="J84" s="10">
        <f>+LN(VLOOKUP(J$2,Total!$C$5:$CV$15,Costos!$A84,FALSE)/$A$1)</f>
        <v>15.040860856338373</v>
      </c>
      <c r="K84" s="10">
        <f>+LN(VLOOKUP(K$2,Total!$C$5:$CV$15,Costos!$A84,FALSE)/$A$1)</f>
        <v>15.75434836153482</v>
      </c>
      <c r="L84" s="10">
        <f>+LN(VLOOKUP(L$2,Total!$C$5:$CV$15,Costos!$A84,FALSE)/$A$1)</f>
        <v>14.943010901351737</v>
      </c>
      <c r="M84" s="10">
        <f>+IFERROR(LN(VLOOKUP(M$2,Total!$C$38:$CV$76,Costos!$A84,FALSE)/$A$1)," ")</f>
        <v>11.905460041858984</v>
      </c>
      <c r="N84" s="10"/>
      <c r="O84" s="10">
        <v>13.241513958511099</v>
      </c>
      <c r="P84" s="10">
        <v>12.7739747608661</v>
      </c>
      <c r="Q84" s="10">
        <f>+IFERROR(LN(VLOOKUP(Q$2,Total!$C$38:$CV$76,Costos!$A84,FALSE)/$A$1)," ")</f>
        <v>9.8630029052745538</v>
      </c>
      <c r="R84" s="10" t="str">
        <f>+IFERROR(LN(VLOOKUP(R$2,Total!$C$38:$CV$76,Costos!$A84,FALSE)/$A$1)," ")</f>
        <v xml:space="preserve"> </v>
      </c>
      <c r="S84" s="10" t="str">
        <f>+IFERROR(LN(VLOOKUP(S$2,Total!$C$38:$CV$76,Costos!$A84,FALSE)/$A$1)," ")</f>
        <v xml:space="preserve"> </v>
      </c>
      <c r="T84" s="10"/>
      <c r="U84" s="10" t="str">
        <f>+IFERROR(LN(VLOOKUP(U$2,Total!$C$38:$CV$76,Costos!$A84,FALSE)/$A$1)," ")</f>
        <v xml:space="preserve"> </v>
      </c>
      <c r="V84" s="10"/>
      <c r="W84" s="10" t="str">
        <f>+IFERROR(LN(VLOOKUP(W$2,Total!$C$38:$CV$76,Costos!$A84,FALSE)/$A$1)," ")</f>
        <v xml:space="preserve"> </v>
      </c>
      <c r="X84" s="10"/>
      <c r="Y84" s="10" t="str">
        <f>+IFERROR(LN(VLOOKUP(Y$2,Total!$C$38:$CV$76,Costos!$A84,FALSE)/$A$1)," ")</f>
        <v xml:space="preserve"> </v>
      </c>
      <c r="Z84" s="10" t="str">
        <f>+IFERROR(LN(VLOOKUP(Z$2,Total!$C$38:$CV$76,Costos!$A84,FALSE)/$A$1)," ")</f>
        <v xml:space="preserve"> </v>
      </c>
      <c r="AA84" s="10">
        <f>+IFERROR(LN(VLOOKUP(AA$2,Total!$C$38:$CV$76,Costos!$A84,FALSE)/$A$1)," ")</f>
        <v>12.025608850128419</v>
      </c>
      <c r="AB84" s="10">
        <f>+IFERROR(LN(VLOOKUP(AB$2,Total!$C$38:$CV$76,Costos!$A84,FALSE)/$A$1)," ")</f>
        <v>11.59890955366321</v>
      </c>
      <c r="AC84" s="10">
        <v>9.1476143277710804</v>
      </c>
      <c r="AD84" s="10">
        <v>9.3088029991759509</v>
      </c>
      <c r="AE84" s="10">
        <f>+IFERROR(LN(VLOOKUP(AE$2,Total!$C$38:$CV$76,Costos!$A84,FALSE)/$A$1)," ")</f>
        <v>12.82820102777178</v>
      </c>
      <c r="AF84" s="10">
        <v>13.5581299850273</v>
      </c>
      <c r="AG84">
        <v>12.1326645048174</v>
      </c>
      <c r="AH84" s="10">
        <f>+IFERROR(LN(VLOOKUP(AH$2,Total!$C$38:$CV$76,Costos!$A84,FALSE)/$A$1)," ")</f>
        <v>10.425002940241901</v>
      </c>
      <c r="AI84" s="10">
        <f>+IFERROR(LN(VLOOKUP(AI$2,Total!$C$38:$CV$76,Costos!$A84,FALSE)/$A$1)," ")</f>
        <v>12.040802632151353</v>
      </c>
      <c r="AJ84" s="10">
        <v>11.497151655924</v>
      </c>
      <c r="AK84" s="10">
        <v>14.447284714031399</v>
      </c>
      <c r="AL84" s="10">
        <v>11.3501789720794</v>
      </c>
      <c r="AM84" s="10">
        <f>+IFERROR(LN(VLOOKUP(AM$2,Total!$C$38:$CV$76,Costos!$A84,FALSE)/$A$1)," ")</f>
        <v>13.105403804823318</v>
      </c>
      <c r="AN84" s="10">
        <v>12.0663256063271</v>
      </c>
      <c r="AO84" s="10">
        <v>6.8267995896804896</v>
      </c>
      <c r="AP84" s="10">
        <v>11.5797149030052</v>
      </c>
      <c r="AQ84" s="10">
        <v>10.4074865328854</v>
      </c>
      <c r="AR84" s="10">
        <f>+IFERROR(LN(VLOOKUP(AR$2,Total!$C$38:$CV$76,Costos!$A84,FALSE)/$A$1)," ")</f>
        <v>11.153201936100766</v>
      </c>
      <c r="AS84" s="10">
        <v>9.9153606529862301</v>
      </c>
      <c r="AT84" s="10">
        <v>10.739227578004099</v>
      </c>
      <c r="AU84" s="10">
        <f>+IFERROR(LN(VLOOKUP(AU$2,Total!$C$38:$CV$76,Costos!$A84,FALSE)/$A$1)," ")</f>
        <v>10.642224988251252</v>
      </c>
      <c r="AV84" s="10">
        <f>+IFERROR(LN(VLOOKUP(AV$2,Total!$C$38:$CV$76,Costos!$A84,FALSE)/$A$1)," ")</f>
        <v>12.644837089508476</v>
      </c>
      <c r="AW84" s="10">
        <v>13.3488015986519</v>
      </c>
      <c r="AX84" s="10">
        <f>+IFERROR(LN(VLOOKUP(AX$2,Total!$C$38:$CV$76,Costos!$A84,FALSE)/$A$1)," ")</f>
        <v>13.372407903827748</v>
      </c>
      <c r="AY84" s="5"/>
      <c r="AZ84" s="5"/>
      <c r="BA84" s="5"/>
      <c r="BB84" s="5"/>
    </row>
    <row r="85" spans="1:54" ht="16.5" x14ac:dyDescent="0.3">
      <c r="A85">
        <v>84</v>
      </c>
      <c r="B85" s="3">
        <v>43404</v>
      </c>
      <c r="C85" s="10">
        <v>12.085074298787299</v>
      </c>
      <c r="D85" s="10">
        <f>+LN(VLOOKUP(D$2,Total!$C$5:$CV$15,Costos!$A85,FALSE)/$A$1)</f>
        <v>13.550037548273769</v>
      </c>
      <c r="E85" s="10">
        <f>+LN(VLOOKUP(E$2,Total!$C$5:$CV$15,Costos!$A85,FALSE)/$A$1)</f>
        <v>13.61591840407034</v>
      </c>
      <c r="F85" s="10">
        <v>12.933747259070801</v>
      </c>
      <c r="G85" s="10">
        <f>+LN(VLOOKUP(G$2,Total!$C$5:$CV$15,Costos!$A85,FALSE)/$A$1)</f>
        <v>10.460693534935427</v>
      </c>
      <c r="H85" s="10">
        <f>+LN(VLOOKUP(H$2,Total!$C$5:$CV$15,Costos!$A85,FALSE)/$A$1)</f>
        <v>12.173095840575447</v>
      </c>
      <c r="I85" s="10">
        <f>+LN(VLOOKUP(I$2,Total!$C$5:$CV$15,Costos!$A85,FALSE)/$A$1)</f>
        <v>14.9849715398227</v>
      </c>
      <c r="J85" s="10">
        <f>+LN(VLOOKUP(J$2,Total!$C$5:$CV$15,Costos!$A85,FALSE)/$A$1)</f>
        <v>15.046479756448994</v>
      </c>
      <c r="K85" s="10">
        <f>+LN(VLOOKUP(K$2,Total!$C$5:$CV$15,Costos!$A85,FALSE)/$A$1)</f>
        <v>15.744948176890373</v>
      </c>
      <c r="L85" s="10">
        <f>+LN(VLOOKUP(L$2,Total!$C$5:$CV$15,Costos!$A85,FALSE)/$A$1)</f>
        <v>14.945872005284462</v>
      </c>
      <c r="M85" s="10">
        <f>+IFERROR(LN(VLOOKUP(M$2,Total!$C$38:$CV$76,Costos!$A85,FALSE)/$A$1)," ")</f>
        <v>11.921479163668137</v>
      </c>
      <c r="N85" s="10"/>
      <c r="O85" s="10">
        <v>13.2528978630406</v>
      </c>
      <c r="P85" s="10">
        <v>12.7749242743152</v>
      </c>
      <c r="Q85" s="10">
        <f>+IFERROR(LN(VLOOKUP(Q$2,Total!$C$38:$CV$76,Costos!$A85,FALSE)/$A$1)," ")</f>
        <v>9.8661703813367421</v>
      </c>
      <c r="R85" s="10" t="str">
        <f>+IFERROR(LN(VLOOKUP(R$2,Total!$C$38:$CV$76,Costos!$A85,FALSE)/$A$1)," ")</f>
        <v xml:space="preserve"> </v>
      </c>
      <c r="S85" s="10" t="str">
        <f>+IFERROR(LN(VLOOKUP(S$2,Total!$C$38:$CV$76,Costos!$A85,FALSE)/$A$1)," ")</f>
        <v xml:space="preserve"> </v>
      </c>
      <c r="T85" s="10"/>
      <c r="U85" s="10" t="str">
        <f>+IFERROR(LN(VLOOKUP(U$2,Total!$C$38:$CV$76,Costos!$A85,FALSE)/$A$1)," ")</f>
        <v xml:space="preserve"> </v>
      </c>
      <c r="V85" s="10"/>
      <c r="W85" s="10" t="str">
        <f>+IFERROR(LN(VLOOKUP(W$2,Total!$C$38:$CV$76,Costos!$A85,FALSE)/$A$1)," ")</f>
        <v xml:space="preserve"> </v>
      </c>
      <c r="X85" s="10"/>
      <c r="Y85" s="10" t="str">
        <f>+IFERROR(LN(VLOOKUP(Y$2,Total!$C$38:$CV$76,Costos!$A85,FALSE)/$A$1)," ")</f>
        <v xml:space="preserve"> </v>
      </c>
      <c r="Z85" s="10" t="str">
        <f>+IFERROR(LN(VLOOKUP(Z$2,Total!$C$38:$CV$76,Costos!$A85,FALSE)/$A$1)," ")</f>
        <v xml:space="preserve"> </v>
      </c>
      <c r="AA85" s="10">
        <f>+IFERROR(LN(VLOOKUP(AA$2,Total!$C$38:$CV$76,Costos!$A85,FALSE)/$A$1)," ")</f>
        <v>12.031966730618759</v>
      </c>
      <c r="AB85" s="10">
        <f>+IFERROR(LN(VLOOKUP(AB$2,Total!$C$38:$CV$76,Costos!$A85,FALSE)/$A$1)," ")</f>
        <v>11.609551819872342</v>
      </c>
      <c r="AC85" s="10">
        <v>9.1735278403914204</v>
      </c>
      <c r="AD85" s="10">
        <v>9.3201460153411197</v>
      </c>
      <c r="AE85" s="10">
        <f>+IFERROR(LN(VLOOKUP(AE$2,Total!$C$38:$CV$76,Costos!$A85,FALSE)/$A$1)," ")</f>
        <v>12.841714492430448</v>
      </c>
      <c r="AF85" s="10">
        <v>13.561814806438401</v>
      </c>
      <c r="AG85">
        <v>12.159222056993199</v>
      </c>
      <c r="AH85" s="10">
        <f>+IFERROR(LN(VLOOKUP(AH$2,Total!$C$38:$CV$76,Costos!$A85,FALSE)/$A$1)," ")</f>
        <v>10.39597779128934</v>
      </c>
      <c r="AI85" s="10">
        <f>+IFERROR(LN(VLOOKUP(AI$2,Total!$C$38:$CV$76,Costos!$A85,FALSE)/$A$1)," ")</f>
        <v>12.167015663604204</v>
      </c>
      <c r="AJ85" s="10">
        <v>11.496247610882399</v>
      </c>
      <c r="AK85" s="10">
        <v>14.4576044415035</v>
      </c>
      <c r="AL85" s="10">
        <v>11.354166269973099</v>
      </c>
      <c r="AM85" s="10">
        <f>+IFERROR(LN(VLOOKUP(AM$2,Total!$C$38:$CV$76,Costos!$A85,FALSE)/$A$1)," ")</f>
        <v>13.113212975438321</v>
      </c>
      <c r="AN85" s="10">
        <v>12.003732569469999</v>
      </c>
      <c r="AO85" s="10">
        <v>6.88130180141947</v>
      </c>
      <c r="AP85" s="10">
        <v>11.586743040322499</v>
      </c>
      <c r="AQ85" s="10">
        <v>10.401007129603199</v>
      </c>
      <c r="AR85" s="10">
        <f>+IFERROR(LN(VLOOKUP(AR$2,Total!$C$38:$CV$76,Costos!$A85,FALSE)/$A$1)," ")</f>
        <v>11.153431219533248</v>
      </c>
      <c r="AS85" s="10">
        <v>9.9071481499779601</v>
      </c>
      <c r="AT85" s="10">
        <v>10.748103759836599</v>
      </c>
      <c r="AU85" s="10">
        <f>+IFERROR(LN(VLOOKUP(AU$2,Total!$C$38:$CV$76,Costos!$A85,FALSE)/$A$1)," ")</f>
        <v>10.644032766081349</v>
      </c>
      <c r="AV85" s="10">
        <f>+IFERROR(LN(VLOOKUP(AV$2,Total!$C$38:$CV$76,Costos!$A85,FALSE)/$A$1)," ")</f>
        <v>12.647388229847342</v>
      </c>
      <c r="AW85" s="10">
        <v>13.340662217449101</v>
      </c>
      <c r="AX85" s="10">
        <f>+IFERROR(LN(VLOOKUP(AX$2,Total!$C$38:$CV$76,Costos!$A85,FALSE)/$A$1)," ")</f>
        <v>13.390474265677705</v>
      </c>
      <c r="AY85" s="5"/>
      <c r="AZ85" s="5"/>
      <c r="BA85" s="5"/>
      <c r="BB85" s="5"/>
    </row>
    <row r="86" spans="1:54" ht="16.5" x14ac:dyDescent="0.3">
      <c r="A86">
        <v>85</v>
      </c>
      <c r="B86" s="3">
        <v>43434</v>
      </c>
      <c r="C86" s="10">
        <v>12.1214486414415</v>
      </c>
      <c r="D86" s="10">
        <f>+LN(VLOOKUP(D$2,Total!$C$5:$CV$15,Costos!$A86,FALSE)/$A$1)</f>
        <v>13.553843652709315</v>
      </c>
      <c r="E86" s="10">
        <f>+LN(VLOOKUP(E$2,Total!$C$5:$CV$15,Costos!$A86,FALSE)/$A$1)</f>
        <v>13.622708855386005</v>
      </c>
      <c r="F86" s="10">
        <v>12.971476784603899</v>
      </c>
      <c r="G86" s="10">
        <f>+LN(VLOOKUP(G$2,Total!$C$5:$CV$15,Costos!$A86,FALSE)/$A$1)</f>
        <v>10.503120091373026</v>
      </c>
      <c r="H86" s="10">
        <f>+LN(VLOOKUP(H$2,Total!$C$5:$CV$15,Costos!$A86,FALSE)/$A$1)</f>
        <v>12.183287864057103</v>
      </c>
      <c r="I86" s="10">
        <f>+LN(VLOOKUP(I$2,Total!$C$5:$CV$15,Costos!$A86,FALSE)/$A$1)</f>
        <v>14.99262004530499</v>
      </c>
      <c r="J86" s="10">
        <f>+LN(VLOOKUP(J$2,Total!$C$5:$CV$15,Costos!$A86,FALSE)/$A$1)</f>
        <v>15.05557364636015</v>
      </c>
      <c r="K86" s="10">
        <f>+LN(VLOOKUP(K$2,Total!$C$5:$CV$15,Costos!$A86,FALSE)/$A$1)</f>
        <v>15.747210219646664</v>
      </c>
      <c r="L86" s="10">
        <f>+LN(VLOOKUP(L$2,Total!$C$5:$CV$15,Costos!$A86,FALSE)/$A$1)</f>
        <v>14.94662810728753</v>
      </c>
      <c r="M86" s="10">
        <f>+IFERROR(LN(VLOOKUP(M$2,Total!$C$38:$CV$76,Costos!$A86,FALSE)/$A$1)," ")</f>
        <v>11.938397335615988</v>
      </c>
      <c r="N86" s="10"/>
      <c r="O86" s="10">
        <v>13.263435676188401</v>
      </c>
      <c r="P86" s="10">
        <v>12.780104644432001</v>
      </c>
      <c r="Q86" s="10">
        <f>+IFERROR(LN(VLOOKUP(Q$2,Total!$C$38:$CV$76,Costos!$A86,FALSE)/$A$1)," ")</f>
        <v>9.8660427976749343</v>
      </c>
      <c r="R86" s="10" t="str">
        <f>+IFERROR(LN(VLOOKUP(R$2,Total!$C$38:$CV$76,Costos!$A86,FALSE)/$A$1)," ")</f>
        <v xml:space="preserve"> </v>
      </c>
      <c r="S86" s="10" t="str">
        <f>+IFERROR(LN(VLOOKUP(S$2,Total!$C$38:$CV$76,Costos!$A86,FALSE)/$A$1)," ")</f>
        <v xml:space="preserve"> </v>
      </c>
      <c r="T86" s="10"/>
      <c r="U86" s="10" t="str">
        <f>+IFERROR(LN(VLOOKUP(U$2,Total!$C$38:$CV$76,Costos!$A86,FALSE)/$A$1)," ")</f>
        <v xml:space="preserve"> </v>
      </c>
      <c r="V86" s="10"/>
      <c r="W86" s="10" t="str">
        <f>+IFERROR(LN(VLOOKUP(W$2,Total!$C$38:$CV$76,Costos!$A86,FALSE)/$A$1)," ")</f>
        <v xml:space="preserve"> </v>
      </c>
      <c r="X86" s="10"/>
      <c r="Y86" s="10" t="str">
        <f>+IFERROR(LN(VLOOKUP(Y$2,Total!$C$38:$CV$76,Costos!$A86,FALSE)/$A$1)," ")</f>
        <v xml:space="preserve"> </v>
      </c>
      <c r="Z86" s="10" t="str">
        <f>+IFERROR(LN(VLOOKUP(Z$2,Total!$C$38:$CV$76,Costos!$A86,FALSE)/$A$1)," ")</f>
        <v xml:space="preserve"> </v>
      </c>
      <c r="AA86" s="10">
        <f>+IFERROR(LN(VLOOKUP(AA$2,Total!$C$38:$CV$76,Costos!$A86,FALSE)/$A$1)," ")</f>
        <v>12.040334209921117</v>
      </c>
      <c r="AB86" s="10">
        <f>+IFERROR(LN(VLOOKUP(AB$2,Total!$C$38:$CV$76,Costos!$A86,FALSE)/$A$1)," ")</f>
        <v>11.618448931960765</v>
      </c>
      <c r="AC86" s="10">
        <v>9.1680469703137</v>
      </c>
      <c r="AD86" s="10">
        <v>9.3282432466638898</v>
      </c>
      <c r="AE86" s="10">
        <f>+IFERROR(LN(VLOOKUP(AE$2,Total!$C$38:$CV$76,Costos!$A86,FALSE)/$A$1)," ")</f>
        <v>12.859374011747793</v>
      </c>
      <c r="AF86" s="10">
        <v>13.5665880502074</v>
      </c>
      <c r="AG86">
        <v>12.142210786453299</v>
      </c>
      <c r="AH86" s="10">
        <f>+IFERROR(LN(VLOOKUP(AH$2,Total!$C$38:$CV$76,Costos!$A86,FALSE)/$A$1)," ")</f>
        <v>10.375277428929612</v>
      </c>
      <c r="AI86" s="10">
        <f>+IFERROR(LN(VLOOKUP(AI$2,Total!$C$38:$CV$76,Costos!$A86,FALSE)/$A$1)," ")</f>
        <v>12.171630602229</v>
      </c>
      <c r="AJ86" s="10">
        <v>11.5552296850712</v>
      </c>
      <c r="AK86" s="10">
        <v>14.458676976345</v>
      </c>
      <c r="AL86" s="10">
        <v>11.3545862020574</v>
      </c>
      <c r="AM86" s="10">
        <f>+IFERROR(LN(VLOOKUP(AM$2,Total!$C$38:$CV$76,Costos!$A86,FALSE)/$A$1)," ")</f>
        <v>13.134202377044781</v>
      </c>
      <c r="AN86" s="10">
        <v>12.0117118348322</v>
      </c>
      <c r="AO86" s="10">
        <v>6.98613439863351</v>
      </c>
      <c r="AP86" s="10">
        <v>11.5889224328082</v>
      </c>
      <c r="AQ86" s="10">
        <v>10.4004847150493</v>
      </c>
      <c r="AR86" s="10">
        <f>+IFERROR(LN(VLOOKUP(AR$2,Total!$C$38:$CV$76,Costos!$A86,FALSE)/$A$1)," ")</f>
        <v>11.149470796261859</v>
      </c>
      <c r="AS86" s="10">
        <v>9.9137930219075194</v>
      </c>
      <c r="AT86" s="10">
        <v>10.7568141033438</v>
      </c>
      <c r="AU86" s="10">
        <f>+IFERROR(LN(VLOOKUP(AU$2,Total!$C$38:$CV$76,Costos!$A86,FALSE)/$A$1)," ")</f>
        <v>10.645740823546019</v>
      </c>
      <c r="AV86" s="10">
        <f>+IFERROR(LN(VLOOKUP(AV$2,Total!$C$38:$CV$76,Costos!$A86,FALSE)/$A$1)," ")</f>
        <v>12.650246286354738</v>
      </c>
      <c r="AW86" s="10">
        <v>13.319380847570599</v>
      </c>
      <c r="AX86" s="10">
        <f>+IFERROR(LN(VLOOKUP(AX$2,Total!$C$38:$CV$76,Costos!$A86,FALSE)/$A$1)," ")</f>
        <v>13.396034712668126</v>
      </c>
      <c r="AY86" s="5"/>
      <c r="AZ86" s="5"/>
      <c r="BA86" s="5"/>
      <c r="BB86" s="5"/>
    </row>
    <row r="87" spans="1:54" ht="16.5" x14ac:dyDescent="0.3">
      <c r="A87">
        <v>86</v>
      </c>
      <c r="B87" s="3">
        <v>43465</v>
      </c>
      <c r="C87" s="10">
        <v>12.1433832491914</v>
      </c>
      <c r="D87" s="10">
        <f>+LN(VLOOKUP(D$2,Total!$C$5:$CV$15,Costos!$A87,FALSE)/$A$1)</f>
        <v>13.547927752767473</v>
      </c>
      <c r="E87" s="10">
        <f>+LN(VLOOKUP(E$2,Total!$C$5:$CV$15,Costos!$A87,FALSE)/$A$1)</f>
        <v>13.63549079367221</v>
      </c>
      <c r="F87" s="10">
        <v>12.9884997693143</v>
      </c>
      <c r="G87" s="10">
        <f>+LN(VLOOKUP(G$2,Total!$C$5:$CV$15,Costos!$A87,FALSE)/$A$1)</f>
        <v>10.499352347421636</v>
      </c>
      <c r="H87" s="10">
        <f>+LN(VLOOKUP(H$2,Total!$C$5:$CV$15,Costos!$A87,FALSE)/$A$1)</f>
        <v>12.232243862689741</v>
      </c>
      <c r="I87" s="10">
        <f>+LN(VLOOKUP(I$2,Total!$C$5:$CV$15,Costos!$A87,FALSE)/$A$1)</f>
        <v>14.998884349707193</v>
      </c>
      <c r="J87" s="10">
        <f>+LN(VLOOKUP(J$2,Total!$C$5:$CV$15,Costos!$A87,FALSE)/$A$1)</f>
        <v>15.087483718477163</v>
      </c>
      <c r="K87" s="10">
        <f>+LN(VLOOKUP(K$2,Total!$C$5:$CV$15,Costos!$A87,FALSE)/$A$1)</f>
        <v>15.760830718331913</v>
      </c>
      <c r="L87" s="10">
        <f>+LN(VLOOKUP(L$2,Total!$C$5:$CV$15,Costos!$A87,FALSE)/$A$1)</f>
        <v>14.964264963539824</v>
      </c>
      <c r="M87" s="10">
        <f>+IFERROR(LN(VLOOKUP(M$2,Total!$C$38:$CV$76,Costos!$A87,FALSE)/$A$1)," ")</f>
        <v>11.951221884976183</v>
      </c>
      <c r="N87" s="10"/>
      <c r="O87" s="10">
        <v>13.2666352600713</v>
      </c>
      <c r="P87" s="10">
        <v>12.7933178526439</v>
      </c>
      <c r="Q87" s="10">
        <f>+IFERROR(LN(VLOOKUP(Q$2,Total!$C$38:$CV$76,Costos!$A87,FALSE)/$A$1)," ")</f>
        <v>9.8670019505936946</v>
      </c>
      <c r="R87" s="10" t="str">
        <f>+IFERROR(LN(VLOOKUP(R$2,Total!$C$38:$CV$76,Costos!$A87,FALSE)/$A$1)," ")</f>
        <v xml:space="preserve"> </v>
      </c>
      <c r="S87" s="10" t="str">
        <f>+IFERROR(LN(VLOOKUP(S$2,Total!$C$38:$CV$76,Costos!$A87,FALSE)/$A$1)," ")</f>
        <v xml:space="preserve"> </v>
      </c>
      <c r="T87" s="10"/>
      <c r="U87" s="10" t="str">
        <f>+IFERROR(LN(VLOOKUP(U$2,Total!$C$38:$CV$76,Costos!$A87,FALSE)/$A$1)," ")</f>
        <v xml:space="preserve"> </v>
      </c>
      <c r="V87" s="10"/>
      <c r="W87" s="10" t="str">
        <f>+IFERROR(LN(VLOOKUP(W$2,Total!$C$38:$CV$76,Costos!$A87,FALSE)/$A$1)," ")</f>
        <v xml:space="preserve"> </v>
      </c>
      <c r="X87" s="10"/>
      <c r="Y87" s="10" t="str">
        <f>+IFERROR(LN(VLOOKUP(Y$2,Total!$C$38:$CV$76,Costos!$A87,FALSE)/$A$1)," ")</f>
        <v xml:space="preserve"> </v>
      </c>
      <c r="Z87" s="10" t="str">
        <f>+IFERROR(LN(VLOOKUP(Z$2,Total!$C$38:$CV$76,Costos!$A87,FALSE)/$A$1)," ")</f>
        <v xml:space="preserve"> </v>
      </c>
      <c r="AA87" s="10">
        <f>+IFERROR(LN(VLOOKUP(AA$2,Total!$C$38:$CV$76,Costos!$A87,FALSE)/$A$1)," ")</f>
        <v>12.050865017504909</v>
      </c>
      <c r="AB87" s="10">
        <f>+IFERROR(LN(VLOOKUP(AB$2,Total!$C$38:$CV$76,Costos!$A87,FALSE)/$A$1)," ")</f>
        <v>11.6346165892017</v>
      </c>
      <c r="AC87" s="10">
        <v>9.1645333527770205</v>
      </c>
      <c r="AD87" s="10">
        <v>9.3286604584638297</v>
      </c>
      <c r="AE87" s="10">
        <f>+IFERROR(LN(VLOOKUP(AE$2,Total!$C$38:$CV$76,Costos!$A87,FALSE)/$A$1)," ")</f>
        <v>12.884479906763492</v>
      </c>
      <c r="AF87" s="10">
        <v>13.581524749372701</v>
      </c>
      <c r="AG87">
        <v>12.1482738222943</v>
      </c>
      <c r="AH87" s="10">
        <f>+IFERROR(LN(VLOOKUP(AH$2,Total!$C$38:$CV$76,Costos!$A87,FALSE)/$A$1)," ")</f>
        <v>10.363919365258107</v>
      </c>
      <c r="AI87" s="10">
        <f>+IFERROR(LN(VLOOKUP(AI$2,Total!$C$38:$CV$76,Costos!$A87,FALSE)/$A$1)," ")</f>
        <v>12.116126040169434</v>
      </c>
      <c r="AJ87" s="10">
        <v>11.5687447731795</v>
      </c>
      <c r="AK87" s="10">
        <v>14.454186100523099</v>
      </c>
      <c r="AL87" s="10">
        <v>11.3563115967033</v>
      </c>
      <c r="AM87" s="10">
        <f>+IFERROR(LN(VLOOKUP(AM$2,Total!$C$38:$CV$76,Costos!$A87,FALSE)/$A$1)," ")</f>
        <v>13.152126231039563</v>
      </c>
      <c r="AN87" s="10">
        <v>12.0175301032763</v>
      </c>
      <c r="AO87" s="10">
        <v>7.01284230103031</v>
      </c>
      <c r="AP87" s="10">
        <v>11.549903227686301</v>
      </c>
      <c r="AQ87" s="10">
        <v>10.401488798819001</v>
      </c>
      <c r="AR87" s="10">
        <f>+IFERROR(LN(VLOOKUP(AR$2,Total!$C$38:$CV$76,Costos!$A87,FALSE)/$A$1)," ")</f>
        <v>11.164928601474502</v>
      </c>
      <c r="AS87" s="10">
        <v>9.89284966057361</v>
      </c>
      <c r="AT87" s="10">
        <v>10.768007409469901</v>
      </c>
      <c r="AU87" s="10">
        <f>+IFERROR(LN(VLOOKUP(AU$2,Total!$C$38:$CV$76,Costos!$A87,FALSE)/$A$1)," ")</f>
        <v>10.645746895418535</v>
      </c>
      <c r="AV87" s="10">
        <f>+IFERROR(LN(VLOOKUP(AV$2,Total!$C$38:$CV$76,Costos!$A87,FALSE)/$A$1)," ")</f>
        <v>12.668048913330432</v>
      </c>
      <c r="AW87" s="10">
        <v>13.2851192533355</v>
      </c>
      <c r="AX87" s="10">
        <f>+IFERROR(LN(VLOOKUP(AX$2,Total!$C$38:$CV$76,Costos!$A87,FALSE)/$A$1)," ")</f>
        <v>13.403338685939943</v>
      </c>
      <c r="AY87" s="5"/>
      <c r="AZ87" s="5"/>
      <c r="BA87" s="5"/>
      <c r="BB87" s="5"/>
    </row>
    <row r="88" spans="1:54" ht="16.5" x14ac:dyDescent="0.3">
      <c r="A88">
        <v>87</v>
      </c>
      <c r="B88" s="3">
        <v>43496</v>
      </c>
      <c r="C88" s="10">
        <v>12.186148051444899</v>
      </c>
      <c r="D88" s="10">
        <f>+LN(VLOOKUP(D$2,Total!$C$5:$CV$15,Costos!$A88,FALSE)/$A$1)</f>
        <v>13.561565219628285</v>
      </c>
      <c r="E88" s="10">
        <f>+LN(VLOOKUP(E$2,Total!$C$5:$CV$15,Costos!$A88,FALSE)/$A$1)</f>
        <v>13.647986678231048</v>
      </c>
      <c r="F88" s="10">
        <v>13.002537175029699</v>
      </c>
      <c r="G88" s="10">
        <f>+LN(VLOOKUP(G$2,Total!$C$5:$CV$15,Costos!$A88,FALSE)/$A$1)</f>
        <v>10.538896634447818</v>
      </c>
      <c r="H88" s="10">
        <f>+LN(VLOOKUP(H$2,Total!$C$5:$CV$15,Costos!$A88,FALSE)/$A$1)</f>
        <v>12.309857801555367</v>
      </c>
      <c r="I88" s="10">
        <f>+LN(VLOOKUP(I$2,Total!$C$5:$CV$15,Costos!$A88,FALSE)/$A$1)</f>
        <v>14.978847248839873</v>
      </c>
      <c r="J88" s="10">
        <f>+LN(VLOOKUP(J$2,Total!$C$5:$CV$15,Costos!$A88,FALSE)/$A$1)</f>
        <v>15.090618606058758</v>
      </c>
      <c r="K88" s="10">
        <f>+LN(VLOOKUP(K$2,Total!$C$5:$CV$15,Costos!$A88,FALSE)/$A$1)</f>
        <v>15.756027841057147</v>
      </c>
      <c r="L88" s="10">
        <f>+LN(VLOOKUP(L$2,Total!$C$5:$CV$15,Costos!$A88,FALSE)/$A$1)</f>
        <v>14.971617420971283</v>
      </c>
      <c r="M88" s="10">
        <f>+IFERROR(LN(VLOOKUP(M$2,Total!$C$38:$CV$76,Costos!$A88,FALSE)/$A$1)," ")</f>
        <v>11.955986910660553</v>
      </c>
      <c r="N88" s="10"/>
      <c r="O88" s="10">
        <v>13.285820409789</v>
      </c>
      <c r="P88" s="10">
        <v>12.7980776569045</v>
      </c>
      <c r="Q88" s="10">
        <f>+IFERROR(LN(VLOOKUP(Q$2,Total!$C$38:$CV$76,Costos!$A88,FALSE)/$A$1)," ")</f>
        <v>9.8694244505705218</v>
      </c>
      <c r="R88" s="10" t="str">
        <f>+IFERROR(LN(VLOOKUP(R$2,Total!$C$38:$CV$76,Costos!$A88,FALSE)/$A$1)," ")</f>
        <v xml:space="preserve"> </v>
      </c>
      <c r="S88" s="10" t="str">
        <f>+IFERROR(LN(VLOOKUP(S$2,Total!$C$38:$CV$76,Costos!$A88,FALSE)/$A$1)," ")</f>
        <v xml:space="preserve"> </v>
      </c>
      <c r="T88" s="10"/>
      <c r="U88" s="10" t="str">
        <f>+IFERROR(LN(VLOOKUP(U$2,Total!$C$38:$CV$76,Costos!$A88,FALSE)/$A$1)," ")</f>
        <v xml:space="preserve"> </v>
      </c>
      <c r="V88" s="10"/>
      <c r="W88" s="10" t="str">
        <f>+IFERROR(LN(VLOOKUP(W$2,Total!$C$38:$CV$76,Costos!$A88,FALSE)/$A$1)," ")</f>
        <v xml:space="preserve"> </v>
      </c>
      <c r="X88" s="10"/>
      <c r="Y88" s="10" t="str">
        <f>+IFERROR(LN(VLOOKUP(Y$2,Total!$C$38:$CV$76,Costos!$A88,FALSE)/$A$1)," ")</f>
        <v xml:space="preserve"> </v>
      </c>
      <c r="Z88" s="10" t="str">
        <f>+IFERROR(LN(VLOOKUP(Z$2,Total!$C$38:$CV$76,Costos!$A88,FALSE)/$A$1)," ")</f>
        <v xml:space="preserve"> </v>
      </c>
      <c r="AA88" s="10">
        <f>+IFERROR(LN(VLOOKUP(AA$2,Total!$C$38:$CV$76,Costos!$A88,FALSE)/$A$1)," ")</f>
        <v>12.061743175225233</v>
      </c>
      <c r="AB88" s="10">
        <f>+IFERROR(LN(VLOOKUP(AB$2,Total!$C$38:$CV$76,Costos!$A88,FALSE)/$A$1)," ")</f>
        <v>11.655129549148967</v>
      </c>
      <c r="AC88" s="10">
        <v>9.1657827906497396</v>
      </c>
      <c r="AD88" s="10">
        <v>9.3311075690561101</v>
      </c>
      <c r="AE88" s="10">
        <f>+IFERROR(LN(VLOOKUP(AE$2,Total!$C$38:$CV$76,Costos!$A88,FALSE)/$A$1)," ")</f>
        <v>12.898074015449755</v>
      </c>
      <c r="AF88" s="10">
        <v>13.589491120124899</v>
      </c>
      <c r="AG88">
        <v>12.1512438274533</v>
      </c>
      <c r="AH88" s="10">
        <f>+IFERROR(LN(VLOOKUP(AH$2,Total!$C$38:$CV$76,Costos!$A88,FALSE)/$A$1)," ")</f>
        <v>10.364776841346494</v>
      </c>
      <c r="AI88" s="10">
        <f>+IFERROR(LN(VLOOKUP(AI$2,Total!$C$38:$CV$76,Costos!$A88,FALSE)/$A$1)," ")</f>
        <v>12.136969559451961</v>
      </c>
      <c r="AJ88" s="10">
        <v>11.6541216140287</v>
      </c>
      <c r="AK88" s="10">
        <v>14.460726999205701</v>
      </c>
      <c r="AL88" s="10">
        <v>11.3629981247829</v>
      </c>
      <c r="AM88" s="10">
        <f>+IFERROR(LN(VLOOKUP(AM$2,Total!$C$38:$CV$76,Costos!$A88,FALSE)/$A$1)," ")</f>
        <v>13.17001298327007</v>
      </c>
      <c r="AN88" s="10">
        <v>12.0267804620846</v>
      </c>
      <c r="AO88" s="10">
        <v>7.0473958960332599</v>
      </c>
      <c r="AP88" s="10">
        <v>11.5540779372253</v>
      </c>
      <c r="AQ88" s="10">
        <v>10.406071440249899</v>
      </c>
      <c r="AR88" s="10">
        <f>+IFERROR(LN(VLOOKUP(AR$2,Total!$C$38:$CV$76,Costos!$A88,FALSE)/$A$1)," ")</f>
        <v>11.175898098913178</v>
      </c>
      <c r="AS88" s="10">
        <v>9.8925514869923994</v>
      </c>
      <c r="AT88" s="10">
        <v>10.779608243764301</v>
      </c>
      <c r="AU88" s="10">
        <f>+IFERROR(LN(VLOOKUP(AU$2,Total!$C$38:$CV$76,Costos!$A88,FALSE)/$A$1)," ")</f>
        <v>10.642557294620342</v>
      </c>
      <c r="AV88" s="10">
        <f>+IFERROR(LN(VLOOKUP(AV$2,Total!$C$38:$CV$76,Costos!$A88,FALSE)/$A$1)," ")</f>
        <v>12.667864242304111</v>
      </c>
      <c r="AW88" s="10">
        <v>13.268754717599499</v>
      </c>
      <c r="AX88" s="10">
        <f>+IFERROR(LN(VLOOKUP(AX$2,Total!$C$38:$CV$76,Costos!$A88,FALSE)/$A$1)," ")</f>
        <v>13.42190608965918</v>
      </c>
      <c r="AY88" s="5"/>
      <c r="AZ88" s="5"/>
      <c r="BA88" s="5"/>
      <c r="BB88" s="5"/>
    </row>
    <row r="89" spans="1:54" ht="16.5" x14ac:dyDescent="0.3">
      <c r="A89">
        <v>88</v>
      </c>
      <c r="B89" s="3">
        <v>43524</v>
      </c>
      <c r="C89" s="10">
        <v>12.229092939910799</v>
      </c>
      <c r="D89" s="10">
        <f>+LN(VLOOKUP(D$2,Total!$C$5:$CV$15,Costos!$A89,FALSE)/$A$1)</f>
        <v>13.570403051656733</v>
      </c>
      <c r="E89" s="10">
        <f>+LN(VLOOKUP(E$2,Total!$C$5:$CV$15,Costos!$A89,FALSE)/$A$1)</f>
        <v>13.668079515766124</v>
      </c>
      <c r="F89" s="10">
        <v>13.026200435092999</v>
      </c>
      <c r="G89" s="10">
        <f>+LN(VLOOKUP(G$2,Total!$C$5:$CV$15,Costos!$A89,FALSE)/$A$1)</f>
        <v>10.596538697734825</v>
      </c>
      <c r="H89" s="10">
        <f>+LN(VLOOKUP(H$2,Total!$C$5:$CV$15,Costos!$A89,FALSE)/$A$1)</f>
        <v>12.31504745556995</v>
      </c>
      <c r="I89" s="10">
        <f>+LN(VLOOKUP(I$2,Total!$C$5:$CV$15,Costos!$A89,FALSE)/$A$1)</f>
        <v>14.989129095427908</v>
      </c>
      <c r="J89" s="10">
        <f>+LN(VLOOKUP(J$2,Total!$C$5:$CV$15,Costos!$A89,FALSE)/$A$1)</f>
        <v>15.089165030056529</v>
      </c>
      <c r="K89" s="10">
        <f>+LN(VLOOKUP(K$2,Total!$C$5:$CV$15,Costos!$A89,FALSE)/$A$1)</f>
        <v>15.750253494269865</v>
      </c>
      <c r="L89" s="10">
        <f>+LN(VLOOKUP(L$2,Total!$C$5:$CV$15,Costos!$A89,FALSE)/$A$1)</f>
        <v>14.978184533149269</v>
      </c>
      <c r="M89" s="10">
        <f>+IFERROR(LN(VLOOKUP(M$2,Total!$C$38:$CV$76,Costos!$A89,FALSE)/$A$1)," ")</f>
        <v>11.971923096686506</v>
      </c>
      <c r="N89" s="10"/>
      <c r="O89" s="10">
        <v>13.3026152385924</v>
      </c>
      <c r="P89" s="10">
        <v>12.800538730447901</v>
      </c>
      <c r="Q89" s="10">
        <f>+IFERROR(LN(VLOOKUP(Q$2,Total!$C$38:$CV$76,Costos!$A89,FALSE)/$A$1)," ")</f>
        <v>9.8751167488997122</v>
      </c>
      <c r="R89" s="10" t="str">
        <f>+IFERROR(LN(VLOOKUP(R$2,Total!$C$38:$CV$76,Costos!$A89,FALSE)/$A$1)," ")</f>
        <v xml:space="preserve"> </v>
      </c>
      <c r="S89" s="10" t="str">
        <f>+IFERROR(LN(VLOOKUP(S$2,Total!$C$38:$CV$76,Costos!$A89,FALSE)/$A$1)," ")</f>
        <v xml:space="preserve"> </v>
      </c>
      <c r="T89" s="10"/>
      <c r="U89" s="10" t="str">
        <f>+IFERROR(LN(VLOOKUP(U$2,Total!$C$38:$CV$76,Costos!$A89,FALSE)/$A$1)," ")</f>
        <v xml:space="preserve"> </v>
      </c>
      <c r="V89" s="10"/>
      <c r="W89" s="10" t="str">
        <f>+IFERROR(LN(VLOOKUP(W$2,Total!$C$38:$CV$76,Costos!$A89,FALSE)/$A$1)," ")</f>
        <v xml:space="preserve"> </v>
      </c>
      <c r="X89" s="10"/>
      <c r="Y89" s="10" t="str">
        <f>+IFERROR(LN(VLOOKUP(Y$2,Total!$C$38:$CV$76,Costos!$A89,FALSE)/$A$1)," ")</f>
        <v xml:space="preserve"> </v>
      </c>
      <c r="Z89" s="10" t="str">
        <f>+IFERROR(LN(VLOOKUP(Z$2,Total!$C$38:$CV$76,Costos!$A89,FALSE)/$A$1)," ")</f>
        <v xml:space="preserve"> </v>
      </c>
      <c r="AA89" s="10">
        <f>+IFERROR(LN(VLOOKUP(AA$2,Total!$C$38:$CV$76,Costos!$A89,FALSE)/$A$1)," ")</f>
        <v>12.073537681677003</v>
      </c>
      <c r="AB89" s="10">
        <f>+IFERROR(LN(VLOOKUP(AB$2,Total!$C$38:$CV$76,Costos!$A89,FALSE)/$A$1)," ")</f>
        <v>11.650019109297991</v>
      </c>
      <c r="AC89" s="10">
        <v>9.15991048058366</v>
      </c>
      <c r="AD89" s="10">
        <v>9.3360850220057703</v>
      </c>
      <c r="AE89" s="10">
        <f>+IFERROR(LN(VLOOKUP(AE$2,Total!$C$38:$CV$76,Costos!$A89,FALSE)/$A$1)," ")</f>
        <v>12.912220846502818</v>
      </c>
      <c r="AF89" s="10">
        <v>13.5965467662012</v>
      </c>
      <c r="AG89">
        <v>12.1599526509826</v>
      </c>
      <c r="AH89" s="10">
        <f>+IFERROR(LN(VLOOKUP(AH$2,Total!$C$38:$CV$76,Costos!$A89,FALSE)/$A$1)," ")</f>
        <v>10.350771994136654</v>
      </c>
      <c r="AI89" s="10">
        <f>+IFERROR(LN(VLOOKUP(AI$2,Total!$C$38:$CV$76,Costos!$A89,FALSE)/$A$1)," ")</f>
        <v>12.143656878608141</v>
      </c>
      <c r="AJ89" s="10">
        <v>11.645497593942</v>
      </c>
      <c r="AK89" s="10">
        <v>14.462099686101901</v>
      </c>
      <c r="AL89" s="10">
        <v>11.3747280239122</v>
      </c>
      <c r="AM89" s="10">
        <f>+IFERROR(LN(VLOOKUP(AM$2,Total!$C$38:$CV$76,Costos!$A89,FALSE)/$A$1)," ")</f>
        <v>13.187456663212769</v>
      </c>
      <c r="AN89" s="10">
        <v>12.0406776555853</v>
      </c>
      <c r="AO89" s="10">
        <v>7.0588128555567398</v>
      </c>
      <c r="AP89" s="10">
        <v>11.560866420661601</v>
      </c>
      <c r="AQ89" s="10">
        <v>10.409521670956</v>
      </c>
      <c r="AR89" s="10">
        <f>+IFERROR(LN(VLOOKUP(AR$2,Total!$C$38:$CV$76,Costos!$A89,FALSE)/$A$1)," ")</f>
        <v>11.186834296421587</v>
      </c>
      <c r="AS89" s="10">
        <v>9.8889773593611903</v>
      </c>
      <c r="AT89" s="10">
        <v>10.7906115680246</v>
      </c>
      <c r="AU89" s="10">
        <f>+IFERROR(LN(VLOOKUP(AU$2,Total!$C$38:$CV$76,Costos!$A89,FALSE)/$A$1)," ")</f>
        <v>10.650294871335083</v>
      </c>
      <c r="AV89" s="10">
        <f>+IFERROR(LN(VLOOKUP(AV$2,Total!$C$38:$CV$76,Costos!$A89,FALSE)/$A$1)," ")</f>
        <v>12.667577703567691</v>
      </c>
      <c r="AW89" s="10">
        <v>13.262657234817301</v>
      </c>
      <c r="AX89" s="10">
        <f>+IFERROR(LN(VLOOKUP(AX$2,Total!$C$38:$CV$76,Costos!$A89,FALSE)/$A$1)," ")</f>
        <v>13.430962040259052</v>
      </c>
      <c r="AY89" s="5"/>
      <c r="AZ89" s="5"/>
      <c r="BA89" s="5"/>
      <c r="BB89" s="5"/>
    </row>
    <row r="90" spans="1:54" ht="16.5" x14ac:dyDescent="0.3">
      <c r="A90">
        <v>89</v>
      </c>
      <c r="B90" s="3">
        <v>43555</v>
      </c>
      <c r="C90" s="10">
        <v>12.284677016418801</v>
      </c>
      <c r="D90" s="10">
        <f>+LN(VLOOKUP(D$2,Total!$C$5:$CV$15,Costos!$A90,FALSE)/$A$1)</f>
        <v>13.5819515299741</v>
      </c>
      <c r="E90" s="10">
        <f>+LN(VLOOKUP(E$2,Total!$C$5:$CV$15,Costos!$A90,FALSE)/$A$1)</f>
        <v>13.685912082586073</v>
      </c>
      <c r="F90" s="10">
        <v>13.0209901247662</v>
      </c>
      <c r="G90" s="10">
        <f>+LN(VLOOKUP(G$2,Total!$C$5:$CV$15,Costos!$A90,FALSE)/$A$1)</f>
        <v>10.599727115249916</v>
      </c>
      <c r="H90" s="10">
        <f>+LN(VLOOKUP(H$2,Total!$C$5:$CV$15,Costos!$A90,FALSE)/$A$1)</f>
        <v>12.29631514786584</v>
      </c>
      <c r="I90" s="10">
        <f>+LN(VLOOKUP(I$2,Total!$C$5:$CV$15,Costos!$A90,FALSE)/$A$1)</f>
        <v>14.996399821547859</v>
      </c>
      <c r="J90" s="10">
        <f>+LN(VLOOKUP(J$2,Total!$C$5:$CV$15,Costos!$A90,FALSE)/$A$1)</f>
        <v>15.102631520783147</v>
      </c>
      <c r="K90" s="10">
        <f>+LN(VLOOKUP(K$2,Total!$C$5:$CV$15,Costos!$A90,FALSE)/$A$1)</f>
        <v>15.761747235406247</v>
      </c>
      <c r="L90" s="10">
        <f>+LN(VLOOKUP(L$2,Total!$C$5:$CV$15,Costos!$A90,FALSE)/$A$1)</f>
        <v>14.985716770558749</v>
      </c>
      <c r="M90" s="10">
        <f>+IFERROR(LN(VLOOKUP(M$2,Total!$C$38:$CV$76,Costos!$A90,FALSE)/$A$1)," ")</f>
        <v>11.984487445231043</v>
      </c>
      <c r="N90" s="10"/>
      <c r="O90" s="10">
        <v>13.3137459882194</v>
      </c>
      <c r="P90" s="10">
        <v>12.803034498584701</v>
      </c>
      <c r="Q90" s="10">
        <f>+IFERROR(LN(VLOOKUP(Q$2,Total!$C$38:$CV$76,Costos!$A90,FALSE)/$A$1)," ")</f>
        <v>9.8842048891952583</v>
      </c>
      <c r="R90" s="10" t="str">
        <f>+IFERROR(LN(VLOOKUP(R$2,Total!$C$38:$CV$76,Costos!$A90,FALSE)/$A$1)," ")</f>
        <v xml:space="preserve"> </v>
      </c>
      <c r="S90" s="10" t="str">
        <f>+IFERROR(LN(VLOOKUP(S$2,Total!$C$38:$CV$76,Costos!$A90,FALSE)/$A$1)," ")</f>
        <v xml:space="preserve"> </v>
      </c>
      <c r="T90" s="10"/>
      <c r="U90" s="10" t="str">
        <f>+IFERROR(LN(VLOOKUP(U$2,Total!$C$38:$CV$76,Costos!$A90,FALSE)/$A$1)," ")</f>
        <v xml:space="preserve"> </v>
      </c>
      <c r="V90" s="10"/>
      <c r="W90" s="10" t="str">
        <f>+IFERROR(LN(VLOOKUP(W$2,Total!$C$38:$CV$76,Costos!$A90,FALSE)/$A$1)," ")</f>
        <v xml:space="preserve"> </v>
      </c>
      <c r="X90" s="10"/>
      <c r="Y90" s="10" t="str">
        <f>+IFERROR(LN(VLOOKUP(Y$2,Total!$C$38:$CV$76,Costos!$A90,FALSE)/$A$1)," ")</f>
        <v xml:space="preserve"> </v>
      </c>
      <c r="Z90" s="10" t="str">
        <f>+IFERROR(LN(VLOOKUP(Z$2,Total!$C$38:$CV$76,Costos!$A90,FALSE)/$A$1)," ")</f>
        <v xml:space="preserve"> </v>
      </c>
      <c r="AA90" s="10">
        <f>+IFERROR(LN(VLOOKUP(AA$2,Total!$C$38:$CV$76,Costos!$A90,FALSE)/$A$1)," ")</f>
        <v>12.07550511330032</v>
      </c>
      <c r="AB90" s="10">
        <f>+IFERROR(LN(VLOOKUP(AB$2,Total!$C$38:$CV$76,Costos!$A90,FALSE)/$A$1)," ")</f>
        <v>11.670633987932339</v>
      </c>
      <c r="AC90" s="10">
        <v>9.1564036086956797</v>
      </c>
      <c r="AD90" s="10">
        <v>9.34562225408758</v>
      </c>
      <c r="AE90" s="10">
        <f>+IFERROR(LN(VLOOKUP(AE$2,Total!$C$38:$CV$76,Costos!$A90,FALSE)/$A$1)," ")</f>
        <v>12.927692249333694</v>
      </c>
      <c r="AF90" s="10">
        <v>13.605193945926199</v>
      </c>
      <c r="AG90">
        <v>12.178099534842</v>
      </c>
      <c r="AH90" s="10">
        <f>+IFERROR(LN(VLOOKUP(AH$2,Total!$C$38:$CV$76,Costos!$A90,FALSE)/$A$1)," ")</f>
        <v>10.338853597878494</v>
      </c>
      <c r="AI90" s="10">
        <f>+IFERROR(LN(VLOOKUP(AI$2,Total!$C$38:$CV$76,Costos!$A90,FALSE)/$A$1)," ")</f>
        <v>12.155027449468951</v>
      </c>
      <c r="AJ90" s="10">
        <v>11.644012054511</v>
      </c>
      <c r="AK90" s="10">
        <v>14.4681016674205</v>
      </c>
      <c r="AL90" s="10">
        <v>11.384663570351799</v>
      </c>
      <c r="AM90" s="10">
        <f>+IFERROR(LN(VLOOKUP(AM$2,Total!$C$38:$CV$76,Costos!$A90,FALSE)/$A$1)," ")</f>
        <v>13.212889733457379</v>
      </c>
      <c r="AN90" s="10">
        <v>12.0116446092941</v>
      </c>
      <c r="AO90" s="10">
        <v>7.0537686511061102</v>
      </c>
      <c r="AP90" s="10">
        <v>11.5647289635984</v>
      </c>
      <c r="AQ90" s="10">
        <v>10.4117409050007</v>
      </c>
      <c r="AR90" s="10">
        <f>+IFERROR(LN(VLOOKUP(AR$2,Total!$C$38:$CV$76,Costos!$A90,FALSE)/$A$1)," ")</f>
        <v>11.208650224330055</v>
      </c>
      <c r="AS90" s="10">
        <v>9.8911414696915507</v>
      </c>
      <c r="AT90" s="10">
        <v>10.8002260734375</v>
      </c>
      <c r="AU90" s="10">
        <f>+IFERROR(LN(VLOOKUP(AU$2,Total!$C$38:$CV$76,Costos!$A90,FALSE)/$A$1)," ")</f>
        <v>10.583222143368317</v>
      </c>
      <c r="AV90" s="10">
        <f>+IFERROR(LN(VLOOKUP(AV$2,Total!$C$38:$CV$76,Costos!$A90,FALSE)/$A$1)," ")</f>
        <v>12.672529736455731</v>
      </c>
      <c r="AW90" s="10">
        <v>13.2316031449161</v>
      </c>
      <c r="AX90" s="10">
        <f>+IFERROR(LN(VLOOKUP(AX$2,Total!$C$38:$CV$76,Costos!$A90,FALSE)/$A$1)," ")</f>
        <v>13.445405297851149</v>
      </c>
      <c r="AY90" s="5"/>
      <c r="AZ90" s="5"/>
      <c r="BA90" s="5"/>
      <c r="BB90" s="5"/>
    </row>
    <row r="91" spans="1:54" ht="16.5" x14ac:dyDescent="0.3">
      <c r="A91">
        <v>90</v>
      </c>
      <c r="B91" s="3">
        <v>43585</v>
      </c>
      <c r="C91" s="10">
        <v>12.3113822187871</v>
      </c>
      <c r="D91" s="10">
        <f>+LN(VLOOKUP(D$2,Total!$C$5:$CV$15,Costos!$A91,FALSE)/$A$1)</f>
        <v>13.593706055099393</v>
      </c>
      <c r="E91" s="10">
        <f>+LN(VLOOKUP(E$2,Total!$C$5:$CV$15,Costos!$A91,FALSE)/$A$1)</f>
        <v>13.707366172367161</v>
      </c>
      <c r="F91" s="10">
        <v>13.021557113024199</v>
      </c>
      <c r="G91" s="10">
        <f>+LN(VLOOKUP(G$2,Total!$C$5:$CV$15,Costos!$A91,FALSE)/$A$1)</f>
        <v>10.623291189010036</v>
      </c>
      <c r="H91" s="10">
        <f>+LN(VLOOKUP(H$2,Total!$C$5:$CV$15,Costos!$A91,FALSE)/$A$1)</f>
        <v>12.25843798338123</v>
      </c>
      <c r="I91" s="10">
        <f>+LN(VLOOKUP(I$2,Total!$C$5:$CV$15,Costos!$A91,FALSE)/$A$1)</f>
        <v>15.006043737726639</v>
      </c>
      <c r="J91" s="10">
        <f>+LN(VLOOKUP(J$2,Total!$C$5:$CV$15,Costos!$A91,FALSE)/$A$1)</f>
        <v>15.102748768133743</v>
      </c>
      <c r="K91" s="10">
        <f>+LN(VLOOKUP(K$2,Total!$C$5:$CV$15,Costos!$A91,FALSE)/$A$1)</f>
        <v>15.757957099798483</v>
      </c>
      <c r="L91" s="10">
        <f>+LN(VLOOKUP(L$2,Total!$C$5:$CV$15,Costos!$A91,FALSE)/$A$1)</f>
        <v>15.006428962308563</v>
      </c>
      <c r="M91" s="10">
        <f>+IFERROR(LN(VLOOKUP(M$2,Total!$C$38:$CV$76,Costos!$A91,FALSE)/$A$1)," ")</f>
        <v>11.992629203853047</v>
      </c>
      <c r="N91" s="10"/>
      <c r="O91" s="10">
        <v>13.3302119084731</v>
      </c>
      <c r="P91" s="10">
        <v>12.8100079330511</v>
      </c>
      <c r="Q91" s="10">
        <f>+IFERROR(LN(VLOOKUP(Q$2,Total!$C$38:$CV$76,Costos!$A91,FALSE)/$A$1)," ")</f>
        <v>9.8909752005277962</v>
      </c>
      <c r="R91" s="10" t="str">
        <f>+IFERROR(LN(VLOOKUP(R$2,Total!$C$38:$CV$76,Costos!$A91,FALSE)/$A$1)," ")</f>
        <v xml:space="preserve"> </v>
      </c>
      <c r="S91" s="10" t="str">
        <f>+IFERROR(LN(VLOOKUP(S$2,Total!$C$38:$CV$76,Costos!$A91,FALSE)/$A$1)," ")</f>
        <v xml:space="preserve"> </v>
      </c>
      <c r="T91" s="10"/>
      <c r="U91" s="10" t="str">
        <f>+IFERROR(LN(VLOOKUP(U$2,Total!$C$38:$CV$76,Costos!$A91,FALSE)/$A$1)," ")</f>
        <v xml:space="preserve"> </v>
      </c>
      <c r="V91" s="10"/>
      <c r="W91" s="10" t="str">
        <f>+IFERROR(LN(VLOOKUP(W$2,Total!$C$38:$CV$76,Costos!$A91,FALSE)/$A$1)," ")</f>
        <v xml:space="preserve"> </v>
      </c>
      <c r="X91" s="10"/>
      <c r="Y91" s="10" t="str">
        <f>+IFERROR(LN(VLOOKUP(Y$2,Total!$C$38:$CV$76,Costos!$A91,FALSE)/$A$1)," ")</f>
        <v xml:space="preserve"> </v>
      </c>
      <c r="Z91" s="10" t="str">
        <f>+IFERROR(LN(VLOOKUP(Z$2,Total!$C$38:$CV$76,Costos!$A91,FALSE)/$A$1)," ")</f>
        <v xml:space="preserve"> </v>
      </c>
      <c r="AA91" s="10">
        <f>+IFERROR(LN(VLOOKUP(AA$2,Total!$C$38:$CV$76,Costos!$A91,FALSE)/$A$1)," ")</f>
        <v>12.085603202034287</v>
      </c>
      <c r="AB91" s="10">
        <f>+IFERROR(LN(VLOOKUP(AB$2,Total!$C$38:$CV$76,Costos!$A91,FALSE)/$A$1)," ")</f>
        <v>11.696464958944162</v>
      </c>
      <c r="AC91" s="10">
        <v>9.1539706967622596</v>
      </c>
      <c r="AD91" s="10">
        <v>9.3353295614444303</v>
      </c>
      <c r="AE91" s="10">
        <f>+IFERROR(LN(VLOOKUP(AE$2,Total!$C$38:$CV$76,Costos!$A91,FALSE)/$A$1)," ")</f>
        <v>12.942433616696299</v>
      </c>
      <c r="AF91" s="10">
        <v>13.6130489514365</v>
      </c>
      <c r="AG91">
        <v>12.2011014466972</v>
      </c>
      <c r="AH91" s="10">
        <f>+IFERROR(LN(VLOOKUP(AH$2,Total!$C$38:$CV$76,Costos!$A91,FALSE)/$A$1)," ")</f>
        <v>10.316223961875691</v>
      </c>
      <c r="AI91" s="10">
        <f>+IFERROR(LN(VLOOKUP(AI$2,Total!$C$38:$CV$76,Costos!$A91,FALSE)/$A$1)," ")</f>
        <v>12.164461597028271</v>
      </c>
      <c r="AJ91" s="10">
        <v>11.6272680745963</v>
      </c>
      <c r="AK91" s="10">
        <v>14.4603309104756</v>
      </c>
      <c r="AL91" s="10">
        <v>11.393257825578299</v>
      </c>
      <c r="AM91" s="10">
        <f>+IFERROR(LN(VLOOKUP(AM$2,Total!$C$38:$CV$76,Costos!$A91,FALSE)/$A$1)," ")</f>
        <v>13.236751117018866</v>
      </c>
      <c r="AN91" s="10">
        <v>12.017355199159001</v>
      </c>
      <c r="AO91" s="10">
        <v>7.0780841200781204</v>
      </c>
      <c r="AP91" s="10">
        <v>11.5687713309781</v>
      </c>
      <c r="AQ91" s="10">
        <v>10.4159417521879</v>
      </c>
      <c r="AR91" s="10">
        <f>+IFERROR(LN(VLOOKUP(AR$2,Total!$C$38:$CV$76,Costos!$A91,FALSE)/$A$1)," ")</f>
        <v>11.22056369338708</v>
      </c>
      <c r="AS91" s="10">
        <v>9.8986715325722496</v>
      </c>
      <c r="AT91" s="10">
        <v>10.807264515046599</v>
      </c>
      <c r="AU91" s="10">
        <f>+IFERROR(LN(VLOOKUP(AU$2,Total!$C$38:$CV$76,Costos!$A91,FALSE)/$A$1)," ")</f>
        <v>10.58636960346897</v>
      </c>
      <c r="AV91" s="10">
        <f>+IFERROR(LN(VLOOKUP(AV$2,Total!$C$38:$CV$76,Costos!$A91,FALSE)/$A$1)," ")</f>
        <v>12.678453969505608</v>
      </c>
      <c r="AW91" s="10">
        <v>13.2261017207412</v>
      </c>
      <c r="AX91" s="10">
        <f>+IFERROR(LN(VLOOKUP(AX$2,Total!$C$38:$CV$76,Costos!$A91,FALSE)/$A$1)," ")</f>
        <v>13.461288128665714</v>
      </c>
      <c r="AY91" s="5"/>
      <c r="AZ91" s="5"/>
      <c r="BA91" s="5"/>
      <c r="BB91" s="5"/>
    </row>
    <row r="92" spans="1:54" ht="16.5" x14ac:dyDescent="0.3">
      <c r="A92">
        <v>91</v>
      </c>
      <c r="B92" s="3">
        <v>43616</v>
      </c>
      <c r="C92" s="10">
        <v>12.3324364538263</v>
      </c>
      <c r="D92" s="10">
        <f>+LN(VLOOKUP(D$2,Total!$C$5:$CV$15,Costos!$A92,FALSE)/$A$1)</f>
        <v>13.600853910409031</v>
      </c>
      <c r="E92" s="10">
        <f>+LN(VLOOKUP(E$2,Total!$C$5:$CV$15,Costos!$A92,FALSE)/$A$1)</f>
        <v>13.715874980066406</v>
      </c>
      <c r="F92" s="10">
        <v>13.0238241540396</v>
      </c>
      <c r="G92" s="10">
        <f>+LN(VLOOKUP(G$2,Total!$C$5:$CV$15,Costos!$A92,FALSE)/$A$1)</f>
        <v>10.599918760769393</v>
      </c>
      <c r="H92" s="10">
        <f>+LN(VLOOKUP(H$2,Total!$C$5:$CV$15,Costos!$A92,FALSE)/$A$1)</f>
        <v>12.347403989576119</v>
      </c>
      <c r="I92" s="10">
        <f>+LN(VLOOKUP(I$2,Total!$C$5:$CV$15,Costos!$A92,FALSE)/$A$1)</f>
        <v>15.019450724063589</v>
      </c>
      <c r="J92" s="10">
        <f>+LN(VLOOKUP(J$2,Total!$C$5:$CV$15,Costos!$A92,FALSE)/$A$1)</f>
        <v>15.117731456766489</v>
      </c>
      <c r="K92" s="10">
        <f>+LN(VLOOKUP(K$2,Total!$C$5:$CV$15,Costos!$A92,FALSE)/$A$1)</f>
        <v>15.766413354978143</v>
      </c>
      <c r="L92" s="10">
        <f>+LN(VLOOKUP(L$2,Total!$C$5:$CV$15,Costos!$A92,FALSE)/$A$1)</f>
        <v>15.025934907365171</v>
      </c>
      <c r="M92" s="10">
        <f>+IFERROR(LN(VLOOKUP(M$2,Total!$C$38:$CV$76,Costos!$A92,FALSE)/$A$1)," ")</f>
        <v>12.010613378449296</v>
      </c>
      <c r="N92" s="10"/>
      <c r="O92" s="10">
        <v>13.3444319842471</v>
      </c>
      <c r="P92" s="10">
        <v>12.8124658157389</v>
      </c>
      <c r="Q92" s="10">
        <f>+IFERROR(LN(VLOOKUP(Q$2,Total!$C$38:$CV$76,Costos!$A92,FALSE)/$A$1)," ")</f>
        <v>9.8956354256177335</v>
      </c>
      <c r="R92" s="10" t="str">
        <f>+IFERROR(LN(VLOOKUP(R$2,Total!$C$38:$CV$76,Costos!$A92,FALSE)/$A$1)," ")</f>
        <v xml:space="preserve"> </v>
      </c>
      <c r="S92" s="10" t="str">
        <f>+IFERROR(LN(VLOOKUP(S$2,Total!$C$38:$CV$76,Costos!$A92,FALSE)/$A$1)," ")</f>
        <v xml:space="preserve"> </v>
      </c>
      <c r="T92" s="10"/>
      <c r="U92" s="10" t="str">
        <f>+IFERROR(LN(VLOOKUP(U$2,Total!$C$38:$CV$76,Costos!$A92,FALSE)/$A$1)," ")</f>
        <v xml:space="preserve"> </v>
      </c>
      <c r="V92" s="10"/>
      <c r="W92" s="10" t="str">
        <f>+IFERROR(LN(VLOOKUP(W$2,Total!$C$38:$CV$76,Costos!$A92,FALSE)/$A$1)," ")</f>
        <v xml:space="preserve"> </v>
      </c>
      <c r="X92" s="10"/>
      <c r="Y92" s="10" t="str">
        <f>+IFERROR(LN(VLOOKUP(Y$2,Total!$C$38:$CV$76,Costos!$A92,FALSE)/$A$1)," ")</f>
        <v xml:space="preserve"> </v>
      </c>
      <c r="Z92" s="10" t="str">
        <f>+IFERROR(LN(VLOOKUP(Z$2,Total!$C$38:$CV$76,Costos!$A92,FALSE)/$A$1)," ")</f>
        <v xml:space="preserve"> </v>
      </c>
      <c r="AA92" s="10">
        <f>+IFERROR(LN(VLOOKUP(AA$2,Total!$C$38:$CV$76,Costos!$A92,FALSE)/$A$1)," ")</f>
        <v>12.094856907465092</v>
      </c>
      <c r="AB92" s="10">
        <f>+IFERROR(LN(VLOOKUP(AB$2,Total!$C$38:$CV$76,Costos!$A92,FALSE)/$A$1)," ")</f>
        <v>11.717814052433507</v>
      </c>
      <c r="AC92" s="10">
        <v>9.1413618606058709</v>
      </c>
      <c r="AD92" s="10">
        <v>9.3361463044683308</v>
      </c>
      <c r="AE92" s="10">
        <f>+IFERROR(LN(VLOOKUP(AE$2,Total!$C$38:$CV$76,Costos!$A92,FALSE)/$A$1)," ")</f>
        <v>12.958520751241847</v>
      </c>
      <c r="AF92" s="10">
        <v>13.627574839389</v>
      </c>
      <c r="AG92">
        <v>12.2089332733084</v>
      </c>
      <c r="AH92" s="10">
        <f>+IFERROR(LN(VLOOKUP(AH$2,Total!$C$38:$CV$76,Costos!$A92,FALSE)/$A$1)," ")</f>
        <v>10.307949843324375</v>
      </c>
      <c r="AI92" s="10">
        <f>+IFERROR(LN(VLOOKUP(AI$2,Total!$C$38:$CV$76,Costos!$A92,FALSE)/$A$1)," ")</f>
        <v>12.179967706146922</v>
      </c>
      <c r="AJ92" s="10">
        <v>11.630208851682401</v>
      </c>
      <c r="AK92" s="10">
        <v>14.4691482148299</v>
      </c>
      <c r="AL92" s="10">
        <v>11.4014349330144</v>
      </c>
      <c r="AM92" s="10">
        <f>+IFERROR(LN(VLOOKUP(AM$2,Total!$C$38:$CV$76,Costos!$A92,FALSE)/$A$1)," ")</f>
        <v>13.260196534241915</v>
      </c>
      <c r="AN92" s="10">
        <v>12.0253125149779</v>
      </c>
      <c r="AO92" s="10">
        <v>7.0726511366137403</v>
      </c>
      <c r="AP92" s="10">
        <v>11.5484097318193</v>
      </c>
      <c r="AQ92" s="10">
        <v>10.424633683488199</v>
      </c>
      <c r="AR92" s="10">
        <f>+IFERROR(LN(VLOOKUP(AR$2,Total!$C$38:$CV$76,Costos!$A92,FALSE)/$A$1)," ")</f>
        <v>11.222716509169437</v>
      </c>
      <c r="AS92" s="10">
        <v>9.9064517891833805</v>
      </c>
      <c r="AT92" s="10">
        <v>10.813780560213299</v>
      </c>
      <c r="AU92" s="10">
        <f>+IFERROR(LN(VLOOKUP(AU$2,Total!$C$38:$CV$76,Costos!$A92,FALSE)/$A$1)," ")</f>
        <v>10.586558396146971</v>
      </c>
      <c r="AV92" s="10">
        <f>+IFERROR(LN(VLOOKUP(AV$2,Total!$C$38:$CV$76,Costos!$A92,FALSE)/$A$1)," ")</f>
        <v>12.6737072876592</v>
      </c>
      <c r="AW92" s="10">
        <v>13.211000104658799</v>
      </c>
      <c r="AX92" s="10">
        <f>+IFERROR(LN(VLOOKUP(AX$2,Total!$C$38:$CV$76,Costos!$A92,FALSE)/$A$1)," ")</f>
        <v>13.47527185256452</v>
      </c>
      <c r="AY92" s="5"/>
      <c r="AZ92" s="5"/>
      <c r="BA92" s="5"/>
      <c r="BB92" s="5"/>
    </row>
    <row r="93" spans="1:54" ht="16.5" x14ac:dyDescent="0.3">
      <c r="A93">
        <v>92</v>
      </c>
      <c r="B93" s="3">
        <v>43646</v>
      </c>
      <c r="C93" s="10">
        <v>12.354677124109701</v>
      </c>
      <c r="D93" s="10">
        <f>+LN(VLOOKUP(D$2,Total!$C$5:$CV$15,Costos!$A93,FALSE)/$A$1)</f>
        <v>13.613949739965019</v>
      </c>
      <c r="E93" s="10">
        <f>+LN(VLOOKUP(E$2,Total!$C$5:$CV$15,Costos!$A93,FALSE)/$A$1)</f>
        <v>13.729681877059283</v>
      </c>
      <c r="F93" s="10">
        <v>12.9559305862111</v>
      </c>
      <c r="G93" s="10">
        <f>+LN(VLOOKUP(G$2,Total!$C$5:$CV$15,Costos!$A93,FALSE)/$A$1)</f>
        <v>10.633185201383958</v>
      </c>
      <c r="H93" s="10">
        <f>+LN(VLOOKUP(H$2,Total!$C$5:$CV$15,Costos!$A93,FALSE)/$A$1)</f>
        <v>12.32671348940433</v>
      </c>
      <c r="I93" s="10">
        <f>+LN(VLOOKUP(I$2,Total!$C$5:$CV$15,Costos!$A93,FALSE)/$A$1)</f>
        <v>15.039581251262959</v>
      </c>
      <c r="J93" s="10">
        <f>+LN(VLOOKUP(J$2,Total!$C$5:$CV$15,Costos!$A93,FALSE)/$A$1)</f>
        <v>15.12197123774831</v>
      </c>
      <c r="K93" s="10">
        <f>+LN(VLOOKUP(K$2,Total!$C$5:$CV$15,Costos!$A93,FALSE)/$A$1)</f>
        <v>15.787317173532946</v>
      </c>
      <c r="L93" s="10">
        <f>+LN(VLOOKUP(L$2,Total!$C$5:$CV$15,Costos!$A93,FALSE)/$A$1)</f>
        <v>15.030967706357099</v>
      </c>
      <c r="M93" s="10">
        <f>+IFERROR(LN(VLOOKUP(M$2,Total!$C$38:$CV$76,Costos!$A93,FALSE)/$A$1)," ")</f>
        <v>12.019925461667679</v>
      </c>
      <c r="N93" s="10"/>
      <c r="O93" s="10">
        <v>13.358697668545201</v>
      </c>
      <c r="P93" s="10">
        <v>12.8151540193142</v>
      </c>
      <c r="Q93" s="10">
        <f>+IFERROR(LN(VLOOKUP(Q$2,Total!$C$38:$CV$76,Costos!$A93,FALSE)/$A$1)," ")</f>
        <v>9.8976752598413125</v>
      </c>
      <c r="R93" s="10" t="str">
        <f>+IFERROR(LN(VLOOKUP(R$2,Total!$C$38:$CV$76,Costos!$A93,FALSE)/$A$1)," ")</f>
        <v xml:space="preserve"> </v>
      </c>
      <c r="S93" s="10" t="str">
        <f>+IFERROR(LN(VLOOKUP(S$2,Total!$C$38:$CV$76,Costos!$A93,FALSE)/$A$1)," ")</f>
        <v xml:space="preserve"> </v>
      </c>
      <c r="T93" s="10"/>
      <c r="U93" s="10" t="str">
        <f>+IFERROR(LN(VLOOKUP(U$2,Total!$C$38:$CV$76,Costos!$A93,FALSE)/$A$1)," ")</f>
        <v xml:space="preserve"> </v>
      </c>
      <c r="V93" s="10"/>
      <c r="W93" s="10" t="str">
        <f>+IFERROR(LN(VLOOKUP(W$2,Total!$C$38:$CV$76,Costos!$A93,FALSE)/$A$1)," ")</f>
        <v xml:space="preserve"> </v>
      </c>
      <c r="X93" s="10"/>
      <c r="Y93" s="10" t="str">
        <f>+IFERROR(LN(VLOOKUP(Y$2,Total!$C$38:$CV$76,Costos!$A93,FALSE)/$A$1)," ")</f>
        <v xml:space="preserve"> </v>
      </c>
      <c r="Z93" s="10" t="str">
        <f>+IFERROR(LN(VLOOKUP(Z$2,Total!$C$38:$CV$76,Costos!$A93,FALSE)/$A$1)," ")</f>
        <v xml:space="preserve"> </v>
      </c>
      <c r="AA93" s="10">
        <f>+IFERROR(LN(VLOOKUP(AA$2,Total!$C$38:$CV$76,Costos!$A93,FALSE)/$A$1)," ")</f>
        <v>12.104875613643651</v>
      </c>
      <c r="AB93" s="10">
        <f>+IFERROR(LN(VLOOKUP(AB$2,Total!$C$38:$CV$76,Costos!$A93,FALSE)/$A$1)," ")</f>
        <v>11.730157027104495</v>
      </c>
      <c r="AC93" s="10">
        <v>9.1302908392824005</v>
      </c>
      <c r="AD93" s="10">
        <v>9.3466420890666395</v>
      </c>
      <c r="AE93" s="10">
        <f>+IFERROR(LN(VLOOKUP(AE$2,Total!$C$38:$CV$76,Costos!$A93,FALSE)/$A$1)," ")</f>
        <v>12.973491902769029</v>
      </c>
      <c r="AF93" s="10">
        <v>13.6364928818612</v>
      </c>
      <c r="AG93">
        <v>12.222271106859401</v>
      </c>
      <c r="AH93" s="10">
        <f>+IFERROR(LN(VLOOKUP(AH$2,Total!$C$38:$CV$76,Costos!$A93,FALSE)/$A$1)," ")</f>
        <v>10.281851548988877</v>
      </c>
      <c r="AI93" s="10">
        <f>+IFERROR(LN(VLOOKUP(AI$2,Total!$C$38:$CV$76,Costos!$A93,FALSE)/$A$1)," ")</f>
        <v>12.198395735568775</v>
      </c>
      <c r="AJ93" s="10">
        <v>11.6398814653726</v>
      </c>
      <c r="AK93" s="10">
        <v>14.4680287266728</v>
      </c>
      <c r="AL93" s="10">
        <v>11.415054606279</v>
      </c>
      <c r="AM93" s="10">
        <f>+IFERROR(LN(VLOOKUP(AM$2,Total!$C$38:$CV$76,Costos!$A93,FALSE)/$A$1)," ")</f>
        <v>13.289339377365117</v>
      </c>
      <c r="AN93" s="10">
        <v>11.9901400530286</v>
      </c>
      <c r="AO93" s="10">
        <v>7.1201839643918499</v>
      </c>
      <c r="AP93" s="10">
        <v>11.5514842381337</v>
      </c>
      <c r="AQ93" s="10">
        <v>10.4365463647596</v>
      </c>
      <c r="AR93" s="10">
        <f>+IFERROR(LN(VLOOKUP(AR$2,Total!$C$38:$CV$76,Costos!$A93,FALSE)/$A$1)," ")</f>
        <v>11.235128148548366</v>
      </c>
      <c r="AS93" s="10">
        <v>9.9130627672588805</v>
      </c>
      <c r="AT93" s="10">
        <v>10.823200605008701</v>
      </c>
      <c r="AU93" s="10">
        <f>+IFERROR(LN(VLOOKUP(AU$2,Total!$C$38:$CV$76,Costos!$A93,FALSE)/$A$1)," ")</f>
        <v>10.591847002683966</v>
      </c>
      <c r="AV93" s="10">
        <f>+IFERROR(LN(VLOOKUP(AV$2,Total!$C$38:$CV$76,Costos!$A93,FALSE)/$A$1)," ")</f>
        <v>12.682526281810494</v>
      </c>
      <c r="AW93" s="10">
        <v>13.223817075403399</v>
      </c>
      <c r="AX93" s="10">
        <f>+IFERROR(LN(VLOOKUP(AX$2,Total!$C$38:$CV$76,Costos!$A93,FALSE)/$A$1)," ")</f>
        <v>13.479240086255151</v>
      </c>
      <c r="AY93" s="5"/>
      <c r="AZ93" s="5"/>
      <c r="BA93" s="5"/>
      <c r="BB93" s="5"/>
    </row>
    <row r="94" spans="1:54" ht="16.5" x14ac:dyDescent="0.3">
      <c r="A94">
        <v>93</v>
      </c>
      <c r="B94" s="3">
        <v>43677</v>
      </c>
      <c r="C94" s="10">
        <v>12.3738099189669</v>
      </c>
      <c r="D94" s="10">
        <f>+LN(VLOOKUP(D$2,Total!$C$5:$CV$15,Costos!$A94,FALSE)/$A$1)</f>
        <v>13.619035287955251</v>
      </c>
      <c r="E94" s="10">
        <f>+LN(VLOOKUP(E$2,Total!$C$5:$CV$15,Costos!$A94,FALSE)/$A$1)</f>
        <v>13.758060636593076</v>
      </c>
      <c r="F94" s="10">
        <v>12.965946364921599</v>
      </c>
      <c r="G94" s="10">
        <f>+LN(VLOOKUP(G$2,Total!$C$5:$CV$15,Costos!$A94,FALSE)/$A$1)</f>
        <v>10.650228992432222</v>
      </c>
      <c r="H94" s="10">
        <f>+LN(VLOOKUP(H$2,Total!$C$5:$CV$15,Costos!$A94,FALSE)/$A$1)</f>
        <v>12.425895669590668</v>
      </c>
      <c r="I94" s="10">
        <f>+LN(VLOOKUP(I$2,Total!$C$5:$CV$15,Costos!$A94,FALSE)/$A$1)</f>
        <v>15.050202540065683</v>
      </c>
      <c r="J94" s="10">
        <f>+LN(VLOOKUP(J$2,Total!$C$5:$CV$15,Costos!$A94,FALSE)/$A$1)</f>
        <v>15.115796642725378</v>
      </c>
      <c r="K94" s="10">
        <f>+LN(VLOOKUP(K$2,Total!$C$5:$CV$15,Costos!$A94,FALSE)/$A$1)</f>
        <v>15.791389233688481</v>
      </c>
      <c r="L94" s="10">
        <f>+LN(VLOOKUP(L$2,Total!$C$5:$CV$15,Costos!$A94,FALSE)/$A$1)</f>
        <v>15.039955696864753</v>
      </c>
      <c r="M94" s="10">
        <f>+IFERROR(LN(VLOOKUP(M$2,Total!$C$38:$CV$76,Costos!$A94,FALSE)/$A$1)," ")</f>
        <v>12.022577360186281</v>
      </c>
      <c r="N94" s="10"/>
      <c r="O94" s="10">
        <v>13.3709479751844</v>
      </c>
      <c r="P94" s="10">
        <v>12.823955760546999</v>
      </c>
      <c r="Q94" s="10">
        <f>+IFERROR(LN(VLOOKUP(Q$2,Total!$C$38:$CV$76,Costos!$A94,FALSE)/$A$1)," ")</f>
        <v>9.9005688292042358</v>
      </c>
      <c r="R94" s="10" t="str">
        <f>+IFERROR(LN(VLOOKUP(R$2,Total!$C$38:$CV$76,Costos!$A94,FALSE)/$A$1)," ")</f>
        <v xml:space="preserve"> </v>
      </c>
      <c r="S94" s="10" t="str">
        <f>+IFERROR(LN(VLOOKUP(S$2,Total!$C$38:$CV$76,Costos!$A94,FALSE)/$A$1)," ")</f>
        <v xml:space="preserve"> </v>
      </c>
      <c r="T94" s="10"/>
      <c r="U94" s="10" t="str">
        <f>+IFERROR(LN(VLOOKUP(U$2,Total!$C$38:$CV$76,Costos!$A94,FALSE)/$A$1)," ")</f>
        <v xml:space="preserve"> </v>
      </c>
      <c r="V94" s="10"/>
      <c r="W94" s="10" t="str">
        <f>+IFERROR(LN(VLOOKUP(W$2,Total!$C$38:$CV$76,Costos!$A94,FALSE)/$A$1)," ")</f>
        <v xml:space="preserve"> </v>
      </c>
      <c r="X94" s="10"/>
      <c r="Y94" s="10" t="str">
        <f>+IFERROR(LN(VLOOKUP(Y$2,Total!$C$38:$CV$76,Costos!$A94,FALSE)/$A$1)," ")</f>
        <v xml:space="preserve"> </v>
      </c>
      <c r="Z94" s="10" t="str">
        <f>+IFERROR(LN(VLOOKUP(Z$2,Total!$C$38:$CV$76,Costos!$A94,FALSE)/$A$1)," ")</f>
        <v xml:space="preserve"> </v>
      </c>
      <c r="AA94" s="10">
        <f>+IFERROR(LN(VLOOKUP(AA$2,Total!$C$38:$CV$76,Costos!$A94,FALSE)/$A$1)," ")</f>
        <v>12.114136174789149</v>
      </c>
      <c r="AB94" s="10">
        <f>+IFERROR(LN(VLOOKUP(AB$2,Total!$C$38:$CV$76,Costos!$A94,FALSE)/$A$1)," ")</f>
        <v>11.758029966920265</v>
      </c>
      <c r="AC94" s="10">
        <v>9.1240875145763507</v>
      </c>
      <c r="AD94" s="10">
        <v>9.3431827505941296</v>
      </c>
      <c r="AE94" s="10">
        <f>+IFERROR(LN(VLOOKUP(AE$2,Total!$C$38:$CV$76,Costos!$A94,FALSE)/$A$1)," ")</f>
        <v>12.987879110642265</v>
      </c>
      <c r="AF94" s="10">
        <v>13.644094671722099</v>
      </c>
      <c r="AG94">
        <v>12.2055529254111</v>
      </c>
      <c r="AH94" s="10">
        <f>+IFERROR(LN(VLOOKUP(AH$2,Total!$C$38:$CV$76,Costos!$A94,FALSE)/$A$1)," ")</f>
        <v>10.252024187189557</v>
      </c>
      <c r="AI94" s="10">
        <f>+IFERROR(LN(VLOOKUP(AI$2,Total!$C$38:$CV$76,Costos!$A94,FALSE)/$A$1)," ")</f>
        <v>12.19724840927492</v>
      </c>
      <c r="AJ94" s="10">
        <v>11.6291510211932</v>
      </c>
      <c r="AK94" s="10">
        <v>14.4714107420806</v>
      </c>
      <c r="AL94" s="10">
        <v>11.421866344225</v>
      </c>
      <c r="AM94" s="10">
        <f>+IFERROR(LN(VLOOKUP(AM$2,Total!$C$38:$CV$76,Costos!$A94,FALSE)/$A$1)," ")</f>
        <v>13.314804351646597</v>
      </c>
      <c r="AN94" s="10">
        <v>11.9482311823201</v>
      </c>
      <c r="AO94" s="10">
        <v>7.1166615786398397</v>
      </c>
      <c r="AP94" s="10">
        <v>11.555793881017699</v>
      </c>
      <c r="AQ94" s="10">
        <v>10.4452903153226</v>
      </c>
      <c r="AR94" s="10">
        <f>+IFERROR(LN(VLOOKUP(AR$2,Total!$C$38:$CV$76,Costos!$A94,FALSE)/$A$1)," ")</f>
        <v>11.244880684055921</v>
      </c>
      <c r="AS94" s="10">
        <v>9.9170631886826399</v>
      </c>
      <c r="AT94" s="10">
        <v>10.833541891501</v>
      </c>
      <c r="AU94" s="10">
        <f>+IFERROR(LN(VLOOKUP(AU$2,Total!$C$38:$CV$76,Costos!$A94,FALSE)/$A$1)," ")</f>
        <v>10.590747590327634</v>
      </c>
      <c r="AV94" s="10">
        <f>+IFERROR(LN(VLOOKUP(AV$2,Total!$C$38:$CV$76,Costos!$A94,FALSE)/$A$1)," ")</f>
        <v>12.684368480461405</v>
      </c>
      <c r="AW94" s="10">
        <v>13.203839618526199</v>
      </c>
      <c r="AX94" s="10">
        <f>+IFERROR(LN(VLOOKUP(AX$2,Total!$C$38:$CV$76,Costos!$A94,FALSE)/$A$1)," ")</f>
        <v>13.488592432236219</v>
      </c>
      <c r="AY94" s="5"/>
      <c r="AZ94" s="5"/>
      <c r="BA94" s="5"/>
      <c r="BB94" s="5"/>
    </row>
    <row r="95" spans="1:54" ht="16.5" x14ac:dyDescent="0.3">
      <c r="A95">
        <v>94</v>
      </c>
      <c r="B95" s="3">
        <v>43708</v>
      </c>
      <c r="C95" s="10">
        <v>12.372090400800399</v>
      </c>
      <c r="D95" s="10">
        <f>+LN(VLOOKUP(D$2,Total!$C$5:$CV$15,Costos!$A95,FALSE)/$A$1)</f>
        <v>13.633461357174056</v>
      </c>
      <c r="E95" s="10">
        <f>+LN(VLOOKUP(E$2,Total!$C$5:$CV$15,Costos!$A95,FALSE)/$A$1)</f>
        <v>13.782052580298542</v>
      </c>
      <c r="F95" s="10">
        <v>12.9203428141695</v>
      </c>
      <c r="G95" s="10">
        <f>+LN(VLOOKUP(G$2,Total!$C$5:$CV$15,Costos!$A95,FALSE)/$A$1)</f>
        <v>10.651743097714784</v>
      </c>
      <c r="H95" s="10">
        <f>+LN(VLOOKUP(H$2,Total!$C$5:$CV$15,Costos!$A95,FALSE)/$A$1)</f>
        <v>12.25196188828331</v>
      </c>
      <c r="I95" s="10">
        <f>+LN(VLOOKUP(I$2,Total!$C$5:$CV$15,Costos!$A95,FALSE)/$A$1)</f>
        <v>15.065052168733775</v>
      </c>
      <c r="J95" s="10">
        <f>+LN(VLOOKUP(J$2,Total!$C$5:$CV$15,Costos!$A95,FALSE)/$A$1)</f>
        <v>15.124356029299634</v>
      </c>
      <c r="K95" s="10">
        <f>+LN(VLOOKUP(K$2,Total!$C$5:$CV$15,Costos!$A95,FALSE)/$A$1)</f>
        <v>15.797384988542676</v>
      </c>
      <c r="L95" s="10">
        <f>+LN(VLOOKUP(L$2,Total!$C$5:$CV$15,Costos!$A95,FALSE)/$A$1)</f>
        <v>15.042845931373511</v>
      </c>
      <c r="M95" s="10">
        <f>+IFERROR(LN(VLOOKUP(M$2,Total!$C$38:$CV$76,Costos!$A95,FALSE)/$A$1)," ")</f>
        <v>12.034564178652266</v>
      </c>
      <c r="N95" s="10"/>
      <c r="O95" s="10">
        <v>13.386725005175199</v>
      </c>
      <c r="P95" s="10">
        <v>12.832489685839301</v>
      </c>
      <c r="Q95" s="10">
        <f>+IFERROR(LN(VLOOKUP(Q$2,Total!$C$38:$CV$76,Costos!$A95,FALSE)/$A$1)," ")</f>
        <v>9.9026644338668834</v>
      </c>
      <c r="R95" s="10" t="str">
        <f>+IFERROR(LN(VLOOKUP(R$2,Total!$C$38:$CV$76,Costos!$A95,FALSE)/$A$1)," ")</f>
        <v xml:space="preserve"> </v>
      </c>
      <c r="S95" s="10" t="str">
        <f>+IFERROR(LN(VLOOKUP(S$2,Total!$C$38:$CV$76,Costos!$A95,FALSE)/$A$1)," ")</f>
        <v xml:space="preserve"> </v>
      </c>
      <c r="T95" s="10"/>
      <c r="U95" s="10" t="str">
        <f>+IFERROR(LN(VLOOKUP(U$2,Total!$C$38:$CV$76,Costos!$A95,FALSE)/$A$1)," ")</f>
        <v xml:space="preserve"> </v>
      </c>
      <c r="V95" s="10"/>
      <c r="W95" s="10" t="str">
        <f>+IFERROR(LN(VLOOKUP(W$2,Total!$C$38:$CV$76,Costos!$A95,FALSE)/$A$1)," ")</f>
        <v xml:space="preserve"> </v>
      </c>
      <c r="X95" s="10"/>
      <c r="Y95" s="10" t="str">
        <f>+IFERROR(LN(VLOOKUP(Y$2,Total!$C$38:$CV$76,Costos!$A95,FALSE)/$A$1)," ")</f>
        <v xml:space="preserve"> </v>
      </c>
      <c r="Z95" s="10" t="str">
        <f>+IFERROR(LN(VLOOKUP(Z$2,Total!$C$38:$CV$76,Costos!$A95,FALSE)/$A$1)," ")</f>
        <v xml:space="preserve"> </v>
      </c>
      <c r="AA95" s="10">
        <f>+IFERROR(LN(VLOOKUP(AA$2,Total!$C$38:$CV$76,Costos!$A95,FALSE)/$A$1)," ")</f>
        <v>12.123476536374939</v>
      </c>
      <c r="AB95" s="10">
        <f>+IFERROR(LN(VLOOKUP(AB$2,Total!$C$38:$CV$76,Costos!$A95,FALSE)/$A$1)," ")</f>
        <v>11.775102616163892</v>
      </c>
      <c r="AC95" s="10">
        <v>9.1267590037139996</v>
      </c>
      <c r="AD95" s="10">
        <v>9.3420921300656197</v>
      </c>
      <c r="AE95" s="10">
        <f>+IFERROR(LN(VLOOKUP(AE$2,Total!$C$38:$CV$76,Costos!$A95,FALSE)/$A$1)," ")</f>
        <v>13.004322294939231</v>
      </c>
      <c r="AF95" s="10">
        <v>13.6572884456307</v>
      </c>
      <c r="AG95">
        <v>12.197743704983599</v>
      </c>
      <c r="AH95" s="10">
        <f>+IFERROR(LN(VLOOKUP(AH$2,Total!$C$38:$CV$76,Costos!$A95,FALSE)/$A$1)," ")</f>
        <v>10.245952447614975</v>
      </c>
      <c r="AI95" s="10">
        <f>+IFERROR(LN(VLOOKUP(AI$2,Total!$C$38:$CV$76,Costos!$A95,FALSE)/$A$1)," ")</f>
        <v>12.236516231526368</v>
      </c>
      <c r="AJ95" s="10">
        <v>11.6522471902499</v>
      </c>
      <c r="AK95" s="10">
        <v>14.481725037179199</v>
      </c>
      <c r="AL95" s="10">
        <v>11.4307109589157</v>
      </c>
      <c r="AM95" s="10">
        <f>+IFERROR(LN(VLOOKUP(AM$2,Total!$C$38:$CV$76,Costos!$A95,FALSE)/$A$1)," ")</f>
        <v>13.33283208361728</v>
      </c>
      <c r="AN95" s="10">
        <v>11.9403218930786</v>
      </c>
      <c r="AO95" s="10">
        <v>7.1244129026967604</v>
      </c>
      <c r="AP95" s="10">
        <v>11.566646518287399</v>
      </c>
      <c r="AQ95" s="10">
        <v>10.448069233925599</v>
      </c>
      <c r="AR95" s="10">
        <f>+IFERROR(LN(VLOOKUP(AR$2,Total!$C$38:$CV$76,Costos!$A95,FALSE)/$A$1)," ")</f>
        <v>11.251496107061376</v>
      </c>
      <c r="AS95" s="10">
        <v>9.9197301001114901</v>
      </c>
      <c r="AT95" s="10">
        <v>10.8415850957815</v>
      </c>
      <c r="AU95" s="10">
        <f>+IFERROR(LN(VLOOKUP(AU$2,Total!$C$38:$CV$76,Costos!$A95,FALSE)/$A$1)," ")</f>
        <v>10.58720141063853</v>
      </c>
      <c r="AV95" s="10">
        <f>+IFERROR(LN(VLOOKUP(AV$2,Total!$C$38:$CV$76,Costos!$A95,FALSE)/$A$1)," ")</f>
        <v>12.688676283806307</v>
      </c>
      <c r="AW95" s="10">
        <v>13.1144154624824</v>
      </c>
      <c r="AX95" s="10">
        <f>+IFERROR(LN(VLOOKUP(AX$2,Total!$C$38:$CV$76,Costos!$A95,FALSE)/$A$1)," ")</f>
        <v>13.498589037557407</v>
      </c>
      <c r="AY95" s="5"/>
      <c r="AZ95" s="5"/>
      <c r="BA95" s="5"/>
      <c r="BB95" s="5"/>
    </row>
    <row r="96" spans="1:54" ht="16.5" x14ac:dyDescent="0.3">
      <c r="A96">
        <v>95</v>
      </c>
      <c r="B96" s="3">
        <v>43738</v>
      </c>
      <c r="C96" s="10">
        <v>12.4006453852144</v>
      </c>
      <c r="D96" s="10">
        <f>+LN(VLOOKUP(D$2,Total!$C$5:$CV$15,Costos!$A96,FALSE)/$A$1)</f>
        <v>13.641892789483348</v>
      </c>
      <c r="E96" s="10">
        <f>+LN(VLOOKUP(E$2,Total!$C$5:$CV$15,Costos!$A96,FALSE)/$A$1)</f>
        <v>13.796454076010011</v>
      </c>
      <c r="F96" s="10">
        <v>12.9013289748418</v>
      </c>
      <c r="G96" s="10">
        <f>+LN(VLOOKUP(G$2,Total!$C$5:$CV$15,Costos!$A96,FALSE)/$A$1)</f>
        <v>10.672330657411136</v>
      </c>
      <c r="H96" s="10">
        <f>+LN(VLOOKUP(H$2,Total!$C$5:$CV$15,Costos!$A96,FALSE)/$A$1)</f>
        <v>12.264177761891954</v>
      </c>
      <c r="I96" s="10">
        <f>+LN(VLOOKUP(I$2,Total!$C$5:$CV$15,Costos!$A96,FALSE)/$A$1)</f>
        <v>15.068131682091634</v>
      </c>
      <c r="J96" s="10">
        <f>+LN(VLOOKUP(J$2,Total!$C$5:$CV$15,Costos!$A96,FALSE)/$A$1)</f>
        <v>15.130236281567171</v>
      </c>
      <c r="K96" s="10">
        <f>+LN(VLOOKUP(K$2,Total!$C$5:$CV$15,Costos!$A96,FALSE)/$A$1)</f>
        <v>15.807702184858421</v>
      </c>
      <c r="L96" s="10">
        <f>+LN(VLOOKUP(L$2,Total!$C$5:$CV$15,Costos!$A96,FALSE)/$A$1)</f>
        <v>15.05868290274339</v>
      </c>
      <c r="M96" s="10">
        <f>+IFERROR(LN(VLOOKUP(M$2,Total!$C$38:$CV$76,Costos!$A96,FALSE)/$A$1)," ")</f>
        <v>12.037827434011534</v>
      </c>
      <c r="N96" s="10"/>
      <c r="O96" s="10">
        <v>13.403872535926499</v>
      </c>
      <c r="P96" s="10">
        <v>12.8377779428792</v>
      </c>
      <c r="Q96" s="10">
        <f>+IFERROR(LN(VLOOKUP(Q$2,Total!$C$38:$CV$76,Costos!$A96,FALSE)/$A$1)," ")</f>
        <v>9.901685173726861</v>
      </c>
      <c r="R96" s="10" t="str">
        <f>+IFERROR(LN(VLOOKUP(R$2,Total!$C$38:$CV$76,Costos!$A96,FALSE)/$A$1)," ")</f>
        <v xml:space="preserve"> </v>
      </c>
      <c r="S96" s="10" t="str">
        <f>+IFERROR(LN(VLOOKUP(S$2,Total!$C$38:$CV$76,Costos!$A96,FALSE)/$A$1)," ")</f>
        <v xml:space="preserve"> </v>
      </c>
      <c r="T96" s="10"/>
      <c r="U96" s="10" t="str">
        <f>+IFERROR(LN(VLOOKUP(U$2,Total!$C$38:$CV$76,Costos!$A96,FALSE)/$A$1)," ")</f>
        <v xml:space="preserve"> </v>
      </c>
      <c r="V96" s="10"/>
      <c r="W96" s="10" t="str">
        <f>+IFERROR(LN(VLOOKUP(W$2,Total!$C$38:$CV$76,Costos!$A96,FALSE)/$A$1)," ")</f>
        <v xml:space="preserve"> </v>
      </c>
      <c r="X96" s="10"/>
      <c r="Y96" s="10" t="str">
        <f>+IFERROR(LN(VLOOKUP(Y$2,Total!$C$38:$CV$76,Costos!$A96,FALSE)/$A$1)," ")</f>
        <v xml:space="preserve"> </v>
      </c>
      <c r="Z96" s="10" t="str">
        <f>+IFERROR(LN(VLOOKUP(Z$2,Total!$C$38:$CV$76,Costos!$A96,FALSE)/$A$1)," ")</f>
        <v xml:space="preserve"> </v>
      </c>
      <c r="AA96" s="10">
        <f>+IFERROR(LN(VLOOKUP(AA$2,Total!$C$38:$CV$76,Costos!$A96,FALSE)/$A$1)," ")</f>
        <v>12.131172745961619</v>
      </c>
      <c r="AB96" s="10">
        <f>+IFERROR(LN(VLOOKUP(AB$2,Total!$C$38:$CV$76,Costos!$A96,FALSE)/$A$1)," ")</f>
        <v>11.797108815902641</v>
      </c>
      <c r="AC96" s="10">
        <v>9.1177483892046602</v>
      </c>
      <c r="AD96" s="10">
        <v>9.3311191128654603</v>
      </c>
      <c r="AE96" s="10">
        <f>+IFERROR(LN(VLOOKUP(AE$2,Total!$C$38:$CV$76,Costos!$A96,FALSE)/$A$1)," ")</f>
        <v>13.019285147815847</v>
      </c>
      <c r="AF96" s="10">
        <v>13.6611081377582</v>
      </c>
      <c r="AG96">
        <v>12.1978657171205</v>
      </c>
      <c r="AH96" s="10">
        <f>+IFERROR(LN(VLOOKUP(AH$2,Total!$C$38:$CV$76,Costos!$A96,FALSE)/$A$1)," ")</f>
        <v>10.245297431422866</v>
      </c>
      <c r="AI96" s="10">
        <f>+IFERROR(LN(VLOOKUP(AI$2,Total!$C$38:$CV$76,Costos!$A96,FALSE)/$A$1)," ")</f>
        <v>12.277555950391939</v>
      </c>
      <c r="AJ96" s="10">
        <v>11.6732183560029</v>
      </c>
      <c r="AK96" s="10">
        <v>14.483778508493</v>
      </c>
      <c r="AL96" s="10">
        <v>11.441121903881999</v>
      </c>
      <c r="AM96" s="10">
        <f>+IFERROR(LN(VLOOKUP(AM$2,Total!$C$38:$CV$76,Costos!$A96,FALSE)/$A$1)," ")</f>
        <v>13.344785473652408</v>
      </c>
      <c r="AN96" s="10">
        <v>11.945905333093901</v>
      </c>
      <c r="AO96" s="10">
        <v>7.1167416286980698</v>
      </c>
      <c r="AP96" s="10">
        <v>11.561100913532099</v>
      </c>
      <c r="AQ96" s="10">
        <v>10.4466317052328</v>
      </c>
      <c r="AR96" s="10">
        <f>+IFERROR(LN(VLOOKUP(AR$2,Total!$C$38:$CV$76,Costos!$A96,FALSE)/$A$1)," ")</f>
        <v>11.252616955659379</v>
      </c>
      <c r="AS96" s="10">
        <v>9.9061816798457105</v>
      </c>
      <c r="AT96" s="10">
        <v>10.8472546611321</v>
      </c>
      <c r="AU96" s="10">
        <f>+IFERROR(LN(VLOOKUP(AU$2,Total!$C$38:$CV$76,Costos!$A96,FALSE)/$A$1)," ")</f>
        <v>10.584897736994183</v>
      </c>
      <c r="AV96" s="10">
        <f>+IFERROR(LN(VLOOKUP(AV$2,Total!$C$38:$CV$76,Costos!$A96,FALSE)/$A$1)," ")</f>
        <v>12.693272181453779</v>
      </c>
      <c r="AW96" s="10">
        <v>13.098773283810001</v>
      </c>
      <c r="AX96" s="10">
        <f>+IFERROR(LN(VLOOKUP(AX$2,Total!$C$38:$CV$76,Costos!$A96,FALSE)/$A$1)," ")</f>
        <v>13.50798573605543</v>
      </c>
      <c r="AY96" s="5"/>
      <c r="AZ96" s="5"/>
      <c r="BA96" s="5"/>
      <c r="BB96" s="5"/>
    </row>
    <row r="97" spans="1:54" ht="16.5" x14ac:dyDescent="0.3">
      <c r="A97">
        <v>96</v>
      </c>
      <c r="B97" s="3">
        <v>43769</v>
      </c>
      <c r="C97" s="10">
        <v>12.398586787326201</v>
      </c>
      <c r="D97" s="10">
        <f>+LN(VLOOKUP(D$2,Total!$C$5:$CV$15,Costos!$A97,FALSE)/$A$1)</f>
        <v>13.652646229929173</v>
      </c>
      <c r="E97" s="10">
        <f>+LN(VLOOKUP(E$2,Total!$C$5:$CV$15,Costos!$A97,FALSE)/$A$1)</f>
        <v>13.80020152061828</v>
      </c>
      <c r="F97" s="10">
        <v>12.8695899301803</v>
      </c>
      <c r="G97" s="10">
        <f>+LN(VLOOKUP(G$2,Total!$C$5:$CV$15,Costos!$A97,FALSE)/$A$1)</f>
        <v>10.718754436246618</v>
      </c>
      <c r="H97" s="10">
        <f>+LN(VLOOKUP(H$2,Total!$C$5:$CV$15,Costos!$A97,FALSE)/$A$1)</f>
        <v>12.324026674832977</v>
      </c>
      <c r="I97" s="10">
        <f>+LN(VLOOKUP(I$2,Total!$C$5:$CV$15,Costos!$A97,FALSE)/$A$1)</f>
        <v>15.083177386139054</v>
      </c>
      <c r="J97" s="10">
        <f>+LN(VLOOKUP(J$2,Total!$C$5:$CV$15,Costos!$A97,FALSE)/$A$1)</f>
        <v>15.134173437442529</v>
      </c>
      <c r="K97" s="10">
        <f>+LN(VLOOKUP(K$2,Total!$C$5:$CV$15,Costos!$A97,FALSE)/$A$1)</f>
        <v>15.824318440587756</v>
      </c>
      <c r="L97" s="10">
        <f>+LN(VLOOKUP(L$2,Total!$C$5:$CV$15,Costos!$A97,FALSE)/$A$1)</f>
        <v>15.069007037605981</v>
      </c>
      <c r="M97" s="10">
        <f>+IFERROR(LN(VLOOKUP(M$2,Total!$C$38:$CV$76,Costos!$A97,FALSE)/$A$1)," ")</f>
        <v>12.050073868915245</v>
      </c>
      <c r="N97" s="10"/>
      <c r="O97" s="10">
        <v>13.4266084377446</v>
      </c>
      <c r="P97" s="10">
        <v>12.8504502798422</v>
      </c>
      <c r="Q97" s="10">
        <f>+IFERROR(LN(VLOOKUP(Q$2,Total!$C$38:$CV$76,Costos!$A97,FALSE)/$A$1)," ")</f>
        <v>9.9051708245385779</v>
      </c>
      <c r="R97" s="10" t="str">
        <f>+IFERROR(LN(VLOOKUP(R$2,Total!$C$38:$CV$76,Costos!$A97,FALSE)/$A$1)," ")</f>
        <v xml:space="preserve"> </v>
      </c>
      <c r="S97" s="10" t="str">
        <f>+IFERROR(LN(VLOOKUP(S$2,Total!$C$38:$CV$76,Costos!$A97,FALSE)/$A$1)," ")</f>
        <v xml:space="preserve"> </v>
      </c>
      <c r="T97" s="10"/>
      <c r="U97" s="10" t="str">
        <f>+IFERROR(LN(VLOOKUP(U$2,Total!$C$38:$CV$76,Costos!$A97,FALSE)/$A$1)," ")</f>
        <v xml:space="preserve"> </v>
      </c>
      <c r="V97" s="10"/>
      <c r="W97" s="10" t="str">
        <f>+IFERROR(LN(VLOOKUP(W$2,Total!$C$38:$CV$76,Costos!$A97,FALSE)/$A$1)," ")</f>
        <v xml:space="preserve"> </v>
      </c>
      <c r="X97" s="10"/>
      <c r="Y97" s="10" t="str">
        <f>+IFERROR(LN(VLOOKUP(Y$2,Total!$C$38:$CV$76,Costos!$A97,FALSE)/$A$1)," ")</f>
        <v xml:space="preserve"> </v>
      </c>
      <c r="Z97" s="10" t="str">
        <f>+IFERROR(LN(VLOOKUP(Z$2,Total!$C$38:$CV$76,Costos!$A97,FALSE)/$A$1)," ")</f>
        <v xml:space="preserve"> </v>
      </c>
      <c r="AA97" s="10">
        <f>+IFERROR(LN(VLOOKUP(AA$2,Total!$C$38:$CV$76,Costos!$A97,FALSE)/$A$1)," ")</f>
        <v>12.145097808786275</v>
      </c>
      <c r="AB97" s="10">
        <f>+IFERROR(LN(VLOOKUP(AB$2,Total!$C$38:$CV$76,Costos!$A97,FALSE)/$A$1)," ")</f>
        <v>11.819180815039195</v>
      </c>
      <c r="AC97" s="10">
        <v>9.1179370734883705</v>
      </c>
      <c r="AD97" s="10">
        <v>9.3107561281384896</v>
      </c>
      <c r="AE97" s="10">
        <f>+IFERROR(LN(VLOOKUP(AE$2,Total!$C$38:$CV$76,Costos!$A97,FALSE)/$A$1)," ")</f>
        <v>13.032560189582238</v>
      </c>
      <c r="AF97" s="10">
        <v>13.6654255766534</v>
      </c>
      <c r="AG97">
        <v>12.2002427132043</v>
      </c>
      <c r="AH97" s="10">
        <f>+IFERROR(LN(VLOOKUP(AH$2,Total!$C$38:$CV$76,Costos!$A97,FALSE)/$A$1)," ")</f>
        <v>10.247136526800917</v>
      </c>
      <c r="AI97" s="10">
        <f>+IFERROR(LN(VLOOKUP(AI$2,Total!$C$38:$CV$76,Costos!$A97,FALSE)/$A$1)," ")</f>
        <v>12.211216361860217</v>
      </c>
      <c r="AJ97" s="10">
        <v>11.694694784088201</v>
      </c>
      <c r="AK97" s="10">
        <v>14.4824101498736</v>
      </c>
      <c r="AL97" s="10">
        <v>11.4509305094172</v>
      </c>
      <c r="AM97" s="10">
        <f>+IFERROR(LN(VLOOKUP(AM$2,Total!$C$38:$CV$76,Costos!$A97,FALSE)/$A$1)," ")</f>
        <v>13.360447209142503</v>
      </c>
      <c r="AN97" s="10">
        <v>11.944499076582799</v>
      </c>
      <c r="AO97" s="10">
        <v>7.1017561866314196</v>
      </c>
      <c r="AP97" s="10">
        <v>11.5624214732927</v>
      </c>
      <c r="AQ97" s="10">
        <v>10.447644160746201</v>
      </c>
      <c r="AR97" s="10">
        <f>+IFERROR(LN(VLOOKUP(AR$2,Total!$C$38:$CV$76,Costos!$A97,FALSE)/$A$1)," ")</f>
        <v>11.261779727360251</v>
      </c>
      <c r="AS97" s="10">
        <v>9.9045089459719104</v>
      </c>
      <c r="AT97" s="10">
        <v>10.855165853325101</v>
      </c>
      <c r="AU97" s="10">
        <f>+IFERROR(LN(VLOOKUP(AU$2,Total!$C$38:$CV$76,Costos!$A97,FALSE)/$A$1)," ")</f>
        <v>10.579983216147747</v>
      </c>
      <c r="AV97" s="10">
        <f>+IFERROR(LN(VLOOKUP(AV$2,Total!$C$38:$CV$76,Costos!$A97,FALSE)/$A$1)," ")</f>
        <v>12.695316906498332</v>
      </c>
      <c r="AW97" s="10">
        <v>13.0860108546677</v>
      </c>
      <c r="AX97" s="10">
        <f>+IFERROR(LN(VLOOKUP(AX$2,Total!$C$38:$CV$76,Costos!$A97,FALSE)/$A$1)," ")</f>
        <v>13.512510844059245</v>
      </c>
      <c r="AY97" s="5"/>
      <c r="AZ97" s="5"/>
      <c r="BA97" s="5"/>
      <c r="BB97" s="5"/>
    </row>
    <row r="98" spans="1:54" ht="16.5" x14ac:dyDescent="0.3">
      <c r="A98">
        <v>97</v>
      </c>
      <c r="B98" s="3">
        <v>43799</v>
      </c>
      <c r="C98" s="10">
        <v>12.4199243551921</v>
      </c>
      <c r="D98" s="10">
        <f>+LN(VLOOKUP(D$2,Total!$C$5:$CV$15,Costos!$A98,FALSE)/$A$1)</f>
        <v>13.658704585559168</v>
      </c>
      <c r="E98" s="10">
        <f>+LN(VLOOKUP(E$2,Total!$C$5:$CV$15,Costos!$A98,FALSE)/$A$1)</f>
        <v>13.864688218466352</v>
      </c>
      <c r="F98" s="10">
        <v>12.8308688449093</v>
      </c>
      <c r="G98" s="10">
        <f>+LN(VLOOKUP(G$2,Total!$C$5:$CV$15,Costos!$A98,FALSE)/$A$1)</f>
        <v>10.706629915101374</v>
      </c>
      <c r="H98" s="10">
        <f>+LN(VLOOKUP(H$2,Total!$C$5:$CV$15,Costos!$A98,FALSE)/$A$1)</f>
        <v>12.149387424111149</v>
      </c>
      <c r="I98" s="10">
        <f>+LN(VLOOKUP(I$2,Total!$C$5:$CV$15,Costos!$A98,FALSE)/$A$1)</f>
        <v>15.097317094309743</v>
      </c>
      <c r="J98" s="10">
        <f>+LN(VLOOKUP(J$2,Total!$C$5:$CV$15,Costos!$A98,FALSE)/$A$1)</f>
        <v>15.152923554230952</v>
      </c>
      <c r="K98" s="10">
        <f>+LN(VLOOKUP(K$2,Total!$C$5:$CV$15,Costos!$A98,FALSE)/$A$1)</f>
        <v>15.819666212574576</v>
      </c>
      <c r="L98" s="10">
        <f>+LN(VLOOKUP(L$2,Total!$C$5:$CV$15,Costos!$A98,FALSE)/$A$1)</f>
        <v>15.077794540790592</v>
      </c>
      <c r="M98" s="10">
        <f>+IFERROR(LN(VLOOKUP(M$2,Total!$C$38:$CV$76,Costos!$A98,FALSE)/$A$1)," ")</f>
        <v>12.05044916287776</v>
      </c>
      <c r="N98" s="10"/>
      <c r="O98" s="10">
        <v>13.446412722497801</v>
      </c>
      <c r="P98" s="10">
        <v>12.860837963255101</v>
      </c>
      <c r="Q98" s="10">
        <f>+IFERROR(LN(VLOOKUP(Q$2,Total!$C$38:$CV$76,Costos!$A98,FALSE)/$A$1)," ")</f>
        <v>9.9109247235916129</v>
      </c>
      <c r="R98" s="10" t="str">
        <f>+IFERROR(LN(VLOOKUP(R$2,Total!$C$38:$CV$76,Costos!$A98,FALSE)/$A$1)," ")</f>
        <v xml:space="preserve"> </v>
      </c>
      <c r="S98" s="10" t="str">
        <f>+IFERROR(LN(VLOOKUP(S$2,Total!$C$38:$CV$76,Costos!$A98,FALSE)/$A$1)," ")</f>
        <v xml:space="preserve"> </v>
      </c>
      <c r="T98" s="10"/>
      <c r="U98" s="10" t="str">
        <f>+IFERROR(LN(VLOOKUP(U$2,Total!$C$38:$CV$76,Costos!$A98,FALSE)/$A$1)," ")</f>
        <v xml:space="preserve"> </v>
      </c>
      <c r="V98" s="10"/>
      <c r="W98" s="10" t="str">
        <f>+IFERROR(LN(VLOOKUP(W$2,Total!$C$38:$CV$76,Costos!$A98,FALSE)/$A$1)," ")</f>
        <v xml:space="preserve"> </v>
      </c>
      <c r="X98" s="10"/>
      <c r="Y98" s="10" t="str">
        <f>+IFERROR(LN(VLOOKUP(Y$2,Total!$C$38:$CV$76,Costos!$A98,FALSE)/$A$1)," ")</f>
        <v xml:space="preserve"> </v>
      </c>
      <c r="Z98" s="10" t="str">
        <f>+IFERROR(LN(VLOOKUP(Z$2,Total!$C$38:$CV$76,Costos!$A98,FALSE)/$A$1)," ")</f>
        <v xml:space="preserve"> </v>
      </c>
      <c r="AA98" s="10">
        <f>+IFERROR(LN(VLOOKUP(AA$2,Total!$C$38:$CV$76,Costos!$A98,FALSE)/$A$1)," ")</f>
        <v>12.156865231286535</v>
      </c>
      <c r="AB98" s="10">
        <f>+IFERROR(LN(VLOOKUP(AB$2,Total!$C$38:$CV$76,Costos!$A98,FALSE)/$A$1)," ")</f>
        <v>11.864401881791224</v>
      </c>
      <c r="AC98" s="10">
        <v>9.1256037055764399</v>
      </c>
      <c r="AD98" s="10">
        <v>9.2885019311881596</v>
      </c>
      <c r="AE98" s="10">
        <f>+IFERROR(LN(VLOOKUP(AE$2,Total!$C$38:$CV$76,Costos!$A98,FALSE)/$A$1)," ")</f>
        <v>13.043921572431966</v>
      </c>
      <c r="AF98" s="10">
        <v>13.670399557827499</v>
      </c>
      <c r="AG98">
        <v>12.155715594763</v>
      </c>
      <c r="AH98" s="10">
        <f>+IFERROR(LN(VLOOKUP(AH$2,Total!$C$38:$CV$76,Costos!$A98,FALSE)/$A$1)," ")</f>
        <v>10.237712711010088</v>
      </c>
      <c r="AI98" s="10">
        <f>+IFERROR(LN(VLOOKUP(AI$2,Total!$C$38:$CV$76,Costos!$A98,FALSE)/$A$1)," ")</f>
        <v>12.248237581740437</v>
      </c>
      <c r="AJ98" s="10">
        <v>11.669749376992399</v>
      </c>
      <c r="AK98" s="10">
        <v>14.4859460489463</v>
      </c>
      <c r="AL98" s="10">
        <v>11.463775543926999</v>
      </c>
      <c r="AM98" s="10">
        <f>+IFERROR(LN(VLOOKUP(AM$2,Total!$C$38:$CV$76,Costos!$A98,FALSE)/$A$1)," ")</f>
        <v>13.366117383265777</v>
      </c>
      <c r="AN98" s="10">
        <v>11.944905194658</v>
      </c>
      <c r="AO98" s="10">
        <v>6.77795524089204</v>
      </c>
      <c r="AP98" s="10">
        <v>11.5711855059977</v>
      </c>
      <c r="AQ98" s="10">
        <v>10.448605154911601</v>
      </c>
      <c r="AR98" s="10">
        <f>+IFERROR(LN(VLOOKUP(AR$2,Total!$C$38:$CV$76,Costos!$A98,FALSE)/$A$1)," ")</f>
        <v>11.273168791902442</v>
      </c>
      <c r="AS98" s="10">
        <v>9.8928389904497003</v>
      </c>
      <c r="AT98" s="10">
        <v>10.8629764079945</v>
      </c>
      <c r="AU98" s="10">
        <f>+IFERROR(LN(VLOOKUP(AU$2,Total!$C$38:$CV$76,Costos!$A98,FALSE)/$A$1)," ")</f>
        <v>10.576020389026953</v>
      </c>
      <c r="AV98" s="10">
        <f>+IFERROR(LN(VLOOKUP(AV$2,Total!$C$38:$CV$76,Costos!$A98,FALSE)/$A$1)," ")</f>
        <v>12.696301321725148</v>
      </c>
      <c r="AW98" s="10">
        <v>13.081597351854001</v>
      </c>
      <c r="AX98" s="10">
        <f>+IFERROR(LN(VLOOKUP(AX$2,Total!$C$38:$CV$76,Costos!$A98,FALSE)/$A$1)," ")</f>
        <v>13.519910831451382</v>
      </c>
      <c r="AY98" s="5"/>
      <c r="AZ98" s="5"/>
      <c r="BA98" s="5"/>
      <c r="BB98" s="5"/>
    </row>
    <row r="99" spans="1:54" ht="16.5" x14ac:dyDescent="0.3">
      <c r="A99">
        <v>98</v>
      </c>
      <c r="B99" s="3">
        <v>43830</v>
      </c>
      <c r="C99" s="10">
        <v>12.4380844136777</v>
      </c>
      <c r="D99" s="10">
        <f>+LN(VLOOKUP(D$2,Total!$C$5:$CV$15,Costos!$A99,FALSE)/$A$1)</f>
        <v>13.671559996869801</v>
      </c>
      <c r="E99" s="10">
        <f>+LN(VLOOKUP(E$2,Total!$C$5:$CV$15,Costos!$A99,FALSE)/$A$1)</f>
        <v>13.86156436258106</v>
      </c>
      <c r="F99" s="10">
        <v>12.7946144748542</v>
      </c>
      <c r="G99" s="10">
        <f>+LN(VLOOKUP(G$2,Total!$C$5:$CV$15,Costos!$A99,FALSE)/$A$1)</f>
        <v>10.730872719305792</v>
      </c>
      <c r="H99" s="10">
        <f>+LN(VLOOKUP(H$2,Total!$C$5:$CV$15,Costos!$A99,FALSE)/$A$1)</f>
        <v>12.298916609222013</v>
      </c>
      <c r="I99" s="10">
        <f>+LN(VLOOKUP(I$2,Total!$C$5:$CV$15,Costos!$A99,FALSE)/$A$1)</f>
        <v>15.101884835772037</v>
      </c>
      <c r="J99" s="10">
        <f>+LN(VLOOKUP(J$2,Total!$C$5:$CV$15,Costos!$A99,FALSE)/$A$1)</f>
        <v>15.158468923074816</v>
      </c>
      <c r="K99" s="10">
        <f>+LN(VLOOKUP(K$2,Total!$C$5:$CV$15,Costos!$A99,FALSE)/$A$1)</f>
        <v>15.825382518985245</v>
      </c>
      <c r="L99" s="10">
        <f>+LN(VLOOKUP(L$2,Total!$C$5:$CV$15,Costos!$A99,FALSE)/$A$1)</f>
        <v>15.081841783679138</v>
      </c>
      <c r="M99" s="10">
        <f>+IFERROR(LN(VLOOKUP(M$2,Total!$C$38:$CV$76,Costos!$A99,FALSE)/$A$1)," ")</f>
        <v>12.054857083419185</v>
      </c>
      <c r="N99" s="10"/>
      <c r="O99" s="10">
        <v>13.484070554473499</v>
      </c>
      <c r="P99" s="10">
        <v>12.869611371959699</v>
      </c>
      <c r="Q99" s="10">
        <f>+IFERROR(LN(VLOOKUP(Q$2,Total!$C$38:$CV$76,Costos!$A99,FALSE)/$A$1)," ")</f>
        <v>9.9157731945253431</v>
      </c>
      <c r="R99" s="10" t="str">
        <f>+IFERROR(LN(VLOOKUP(R$2,Total!$C$38:$CV$76,Costos!$A99,FALSE)/$A$1)," ")</f>
        <v xml:space="preserve"> </v>
      </c>
      <c r="S99" s="10" t="str">
        <f>+IFERROR(LN(VLOOKUP(S$2,Total!$C$38:$CV$76,Costos!$A99,FALSE)/$A$1)," ")</f>
        <v xml:space="preserve"> </v>
      </c>
      <c r="T99" s="10"/>
      <c r="U99" s="10" t="str">
        <f>+IFERROR(LN(VLOOKUP(U$2,Total!$C$38:$CV$76,Costos!$A99,FALSE)/$A$1)," ")</f>
        <v xml:space="preserve"> </v>
      </c>
      <c r="V99" s="10"/>
      <c r="W99" s="10" t="str">
        <f>+IFERROR(LN(VLOOKUP(W$2,Total!$C$38:$CV$76,Costos!$A99,FALSE)/$A$1)," ")</f>
        <v xml:space="preserve"> </v>
      </c>
      <c r="X99" s="10"/>
      <c r="Y99" s="10" t="str">
        <f>+IFERROR(LN(VLOOKUP(Y$2,Total!$C$38:$CV$76,Costos!$A99,FALSE)/$A$1)," ")</f>
        <v xml:space="preserve"> </v>
      </c>
      <c r="Z99" s="10" t="str">
        <f>+IFERROR(LN(VLOOKUP(Z$2,Total!$C$38:$CV$76,Costos!$A99,FALSE)/$A$1)," ")</f>
        <v xml:space="preserve"> </v>
      </c>
      <c r="AA99" s="10">
        <f>+IFERROR(LN(VLOOKUP(AA$2,Total!$C$38:$CV$76,Costos!$A99,FALSE)/$A$1)," ")</f>
        <v>12.167764839090728</v>
      </c>
      <c r="AB99" s="10">
        <f>+IFERROR(LN(VLOOKUP(AB$2,Total!$C$38:$CV$76,Costos!$A99,FALSE)/$A$1)," ")</f>
        <v>11.899955964677515</v>
      </c>
      <c r="AC99" s="10">
        <v>9.1274755302469295</v>
      </c>
      <c r="AD99" s="10">
        <v>9.2633356000035203</v>
      </c>
      <c r="AE99" s="10">
        <f>+IFERROR(LN(VLOOKUP(AE$2,Total!$C$38:$CV$76,Costos!$A99,FALSE)/$A$1)," ")</f>
        <v>13.037736398574882</v>
      </c>
      <c r="AF99" s="10">
        <v>13.6719221698305</v>
      </c>
      <c r="AG99">
        <v>12.1433343102654</v>
      </c>
      <c r="AH99" s="10">
        <f>+IFERROR(LN(VLOOKUP(AH$2,Total!$C$38:$CV$76,Costos!$A99,FALSE)/$A$1)," ")</f>
        <v>10.227477586373338</v>
      </c>
      <c r="AI99" s="10">
        <f>+IFERROR(LN(VLOOKUP(AI$2,Total!$C$38:$CV$76,Costos!$A99,FALSE)/$A$1)," ")</f>
        <v>12.300326575244178</v>
      </c>
      <c r="AJ99" s="10">
        <v>11.6952438640539</v>
      </c>
      <c r="AK99" s="10">
        <v>14.4893482695523</v>
      </c>
      <c r="AL99" s="10">
        <v>11.4741982177824</v>
      </c>
      <c r="AM99" s="10">
        <f>+IFERROR(LN(VLOOKUP(AM$2,Total!$C$38:$CV$76,Costos!$A99,FALSE)/$A$1)," ")</f>
        <v>13.393611868247561</v>
      </c>
      <c r="AN99" s="10">
        <v>11.942755094504401</v>
      </c>
      <c r="AO99" s="10">
        <v>6.7144766169560599</v>
      </c>
      <c r="AP99" s="10">
        <v>11.5655715693067</v>
      </c>
      <c r="AQ99" s="10">
        <v>10.4532312888673</v>
      </c>
      <c r="AR99" s="10">
        <f>+IFERROR(LN(VLOOKUP(AR$2,Total!$C$38:$CV$76,Costos!$A99,FALSE)/$A$1)," ")</f>
        <v>11.275609748004177</v>
      </c>
      <c r="AS99" s="10">
        <v>9.8894235818692504</v>
      </c>
      <c r="AT99" s="10">
        <v>10.8692746450506</v>
      </c>
      <c r="AU99" s="10">
        <f>+IFERROR(LN(VLOOKUP(AU$2,Total!$C$38:$CV$76,Costos!$A99,FALSE)/$A$1)," ")</f>
        <v>10.567524851974364</v>
      </c>
      <c r="AV99" s="10">
        <f>+IFERROR(LN(VLOOKUP(AV$2,Total!$C$38:$CV$76,Costos!$A99,FALSE)/$A$1)," ")</f>
        <v>12.688339027320968</v>
      </c>
      <c r="AW99" s="10">
        <v>13.052646325798699</v>
      </c>
      <c r="AX99" s="10">
        <f>+IFERROR(LN(VLOOKUP(AX$2,Total!$C$38:$CV$76,Costos!$A99,FALSE)/$A$1)," ")</f>
        <v>13.521356533592865</v>
      </c>
      <c r="AY99" s="5"/>
      <c r="AZ99" s="5"/>
      <c r="BA99" s="5"/>
      <c r="BB99" s="5"/>
    </row>
  </sheetData>
  <conditionalFormatting sqref="C3:L99">
    <cfRule type="cellIs" dxfId="18" priority="2" operator="lessThan">
      <formula>0</formula>
    </cfRule>
  </conditionalFormatting>
  <conditionalFormatting sqref="M3:AF99 AH3:BB99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BH201"/>
  <sheetViews>
    <sheetView workbookViewId="0">
      <selection activeCell="G13" sqref="G13"/>
    </sheetView>
  </sheetViews>
  <sheetFormatPr baseColWidth="10" defaultRowHeight="15" x14ac:dyDescent="0.25"/>
  <cols>
    <col min="4" max="4" width="15" bestFit="1" customWidth="1"/>
    <col min="58" max="58" width="14.5703125" customWidth="1"/>
  </cols>
  <sheetData>
    <row r="1" spans="2:58" x14ac:dyDescent="0.25">
      <c r="R1">
        <f>+VLOOKUP(R2,base_minorista!$R$2:$S$42,2,0)</f>
        <v>1</v>
      </c>
      <c r="S1">
        <f>+VLOOKUP(S2,base_minorista!$R$2:$S$42,2,0)</f>
        <v>2</v>
      </c>
      <c r="T1">
        <f>+VLOOKUP(T2,base_minorista!$R$2:$S$42,2,0)</f>
        <v>3</v>
      </c>
      <c r="U1">
        <f>+VLOOKUP(U2,base_minorista!$R$2:$S$42,2,0)</f>
        <v>40</v>
      </c>
      <c r="V1">
        <f>+VLOOKUP(V2,base_minorista!$R$2:$S$42,2,0)</f>
        <v>27</v>
      </c>
      <c r="W1">
        <f>+VLOOKUP(W2,base_minorista!$R$2:$S$42,2,0)</f>
        <v>41</v>
      </c>
      <c r="X1">
        <f>+VLOOKUP(X2,base_minorista!$R$2:$S$42,2,0)</f>
        <v>23</v>
      </c>
      <c r="Y1">
        <f>+VLOOKUP(Y2,base_minorista!$R$2:$S$42,2,0)</f>
        <v>22</v>
      </c>
      <c r="Z1">
        <f>+VLOOKUP(Z2,base_minorista!$R$2:$S$42,2,0)</f>
        <v>6</v>
      </c>
      <c r="AA1">
        <f>+VLOOKUP(AA2,base_minorista!$R$2:$S$42,2,0)</f>
        <v>18</v>
      </c>
      <c r="AB1">
        <f>+VLOOKUP(AB2,base_minorista!$R$2:$S$42,2,0)</f>
        <v>35</v>
      </c>
      <c r="AC1">
        <f>+VLOOKUP(AC2,base_minorista!$R$2:$S$42,2,0)</f>
        <v>38</v>
      </c>
      <c r="AD1">
        <f>+VLOOKUP(AD2,base_minorista!$R$2:$S$42,2,0)</f>
        <v>25</v>
      </c>
      <c r="AE1">
        <f>+VLOOKUP(AE2,base_minorista!$R$2:$S$42,2,0)</f>
        <v>39</v>
      </c>
      <c r="AF1">
        <f>+VLOOKUP(AF2,base_minorista!$R$2:$S$42,2,0)</f>
        <v>11</v>
      </c>
      <c r="AG1">
        <f>+VLOOKUP(AG2,base_minorista!$R$2:$S$42,2,0)</f>
        <v>4</v>
      </c>
      <c r="AH1">
        <f>+VLOOKUP(AH2,base_minorista!$R$2:$S$42,2,0)</f>
        <v>28</v>
      </c>
      <c r="AI1">
        <f>+VLOOKUP(AI2,base_minorista!$R$2:$S$42,2,0)</f>
        <v>33</v>
      </c>
      <c r="AJ1">
        <f>+VLOOKUP(AJ2,base_minorista!$R$2:$S$42,2,0)</f>
        <v>12</v>
      </c>
      <c r="AK1">
        <f>+VLOOKUP(AK2,base_minorista!$R$2:$S$42,2,0)</f>
        <v>31</v>
      </c>
      <c r="AL1">
        <f>+VLOOKUP(AL2,base_minorista!$R$2:$S$42,2,0)</f>
        <v>9</v>
      </c>
      <c r="AM1">
        <f>+VLOOKUP(AM2,base_minorista!$R$2:$S$42,2,0)</f>
        <v>16</v>
      </c>
      <c r="AN1">
        <f>+VLOOKUP(AN2,base_minorista!$R$2:$S$42,2,0)</f>
        <v>13</v>
      </c>
      <c r="AO1">
        <f>+VLOOKUP(AO2,base_minorista!$R$2:$S$42,2,0)</f>
        <v>17</v>
      </c>
      <c r="AP1">
        <f>+VLOOKUP(AP2,base_minorista!$R$2:$S$42,2,0)</f>
        <v>36</v>
      </c>
      <c r="AQ1">
        <f>+VLOOKUP(AQ2,base_minorista!$R$2:$S$42,2,0)</f>
        <v>10</v>
      </c>
      <c r="AR1">
        <f>+VLOOKUP(AR2,base_minorista!$R$2:$S$42,2,0)</f>
        <v>19</v>
      </c>
      <c r="AS1">
        <f>+VLOOKUP(AS2,base_minorista!$R$2:$S$42,2,0)</f>
        <v>34</v>
      </c>
      <c r="AT1">
        <f>+VLOOKUP(AT2,base_minorista!$R$2:$S$42,2,0)</f>
        <v>20</v>
      </c>
      <c r="AU1">
        <f>+VLOOKUP(AU2,base_minorista!$R$2:$S$42,2,0)</f>
        <v>8</v>
      </c>
      <c r="AV1">
        <f>+VLOOKUP(AV2,base_minorista!$R$2:$S$42,2,0)</f>
        <v>32</v>
      </c>
      <c r="AW1">
        <f>+VLOOKUP(AW2,base_minorista!$R$2:$S$42,2,0)</f>
        <v>14</v>
      </c>
      <c r="AX1">
        <f>+VLOOKUP(AX2,base_minorista!$R$2:$S$42,2,0)</f>
        <v>29</v>
      </c>
      <c r="AY1">
        <f>+VLOOKUP(AY2,base_minorista!$R$2:$S$42,2,0)</f>
        <v>30</v>
      </c>
      <c r="AZ1">
        <f>+VLOOKUP(AZ2,base_minorista!$R$2:$S$42,2,0)</f>
        <v>24</v>
      </c>
      <c r="BA1">
        <f>+VLOOKUP(BA2,base_minorista!$R$2:$S$42,2,0)</f>
        <v>7</v>
      </c>
      <c r="BB1">
        <f>+VLOOKUP(BB2,base_minorista!$R$2:$S$42,2,0)</f>
        <v>15</v>
      </c>
      <c r="BC1">
        <f>+VLOOKUP(BC2,base_minorista!$R$2:$S$42,2,0)</f>
        <v>5</v>
      </c>
      <c r="BD1">
        <f>+VLOOKUP(BD2,base_minorista!$R$2:$S$42,2,0)</f>
        <v>21</v>
      </c>
      <c r="BE1">
        <f>+VLOOKUP(BE2,base_minorista!$R$2:$S$42,2,0)</f>
        <v>26</v>
      </c>
      <c r="BF1">
        <f>+VLOOKUP(BF2,base_minorista!$R$2:$S$42,2,0)</f>
        <v>37</v>
      </c>
    </row>
    <row r="2" spans="2:58" ht="16.5" x14ac:dyDescent="0.3">
      <c r="D2" s="9" t="s">
        <v>12</v>
      </c>
      <c r="E2" s="9" t="s">
        <v>10</v>
      </c>
      <c r="F2" s="9" t="s">
        <v>13</v>
      </c>
      <c r="G2" s="9" t="s">
        <v>11</v>
      </c>
      <c r="H2" s="9" t="s">
        <v>9</v>
      </c>
      <c r="I2" s="9" t="s">
        <v>3</v>
      </c>
      <c r="J2" s="9" t="s">
        <v>4</v>
      </c>
      <c r="K2" s="9" t="s">
        <v>5</v>
      </c>
      <c r="L2" s="9" t="s">
        <v>2</v>
      </c>
      <c r="M2" s="9" t="s">
        <v>8</v>
      </c>
      <c r="R2" s="9" t="s">
        <v>11</v>
      </c>
      <c r="S2" s="9" t="s">
        <v>12</v>
      </c>
      <c r="T2" s="38" t="s">
        <v>13</v>
      </c>
      <c r="U2" s="1" t="s">
        <v>60</v>
      </c>
      <c r="V2" s="1" t="s">
        <v>47</v>
      </c>
      <c r="W2" s="1" t="s">
        <v>61</v>
      </c>
      <c r="X2" s="1" t="s">
        <v>43</v>
      </c>
      <c r="Y2" s="1" t="s">
        <v>42</v>
      </c>
      <c r="Z2" s="1" t="s">
        <v>26</v>
      </c>
      <c r="AA2" s="1" t="s">
        <v>38</v>
      </c>
      <c r="AB2" s="1" t="s">
        <v>55</v>
      </c>
      <c r="AC2" s="1" t="s">
        <v>58</v>
      </c>
      <c r="AD2" s="1" t="s">
        <v>45</v>
      </c>
      <c r="AE2" s="1" t="s">
        <v>59</v>
      </c>
      <c r="AF2" s="1" t="s">
        <v>31</v>
      </c>
      <c r="AG2" s="1" t="s">
        <v>24</v>
      </c>
      <c r="AH2" s="1" t="s">
        <v>48</v>
      </c>
      <c r="AI2" s="1" t="s">
        <v>53</v>
      </c>
      <c r="AJ2" s="1" t="s">
        <v>32</v>
      </c>
      <c r="AK2" s="1" t="s">
        <v>51</v>
      </c>
      <c r="AL2" s="1" t="s">
        <v>29</v>
      </c>
      <c r="AM2" s="1" t="s">
        <v>36</v>
      </c>
      <c r="AN2" s="1" t="s">
        <v>33</v>
      </c>
      <c r="AO2" s="1" t="s">
        <v>37</v>
      </c>
      <c r="AP2" s="1" t="s">
        <v>56</v>
      </c>
      <c r="AQ2" s="1" t="s">
        <v>30</v>
      </c>
      <c r="AR2" s="1" t="s">
        <v>39</v>
      </c>
      <c r="AS2" s="1" t="s">
        <v>54</v>
      </c>
      <c r="AT2" s="1" t="s">
        <v>40</v>
      </c>
      <c r="AU2" s="1" t="s">
        <v>28</v>
      </c>
      <c r="AV2" s="1" t="s">
        <v>52</v>
      </c>
      <c r="AW2" s="1" t="s">
        <v>34</v>
      </c>
      <c r="AX2" s="1" t="s">
        <v>49</v>
      </c>
      <c r="AY2" s="1" t="s">
        <v>50</v>
      </c>
      <c r="AZ2" s="1" t="s">
        <v>44</v>
      </c>
      <c r="BA2" s="1" t="s">
        <v>27</v>
      </c>
      <c r="BB2" s="1" t="s">
        <v>35</v>
      </c>
      <c r="BC2" s="1" t="s">
        <v>25</v>
      </c>
      <c r="BD2" s="1" t="s">
        <v>41</v>
      </c>
      <c r="BE2" s="1" t="s">
        <v>46</v>
      </c>
      <c r="BF2" s="1" t="s">
        <v>57</v>
      </c>
    </row>
    <row r="3" spans="2:58" ht="16.5" x14ac:dyDescent="0.3">
      <c r="B3">
        <v>2</v>
      </c>
      <c r="C3" s="23">
        <v>40908</v>
      </c>
      <c r="D3" s="29">
        <f>+IFERROR(LN(Creditos!D77)," ")</f>
        <v>17.586322816488916</v>
      </c>
      <c r="E3" s="29">
        <f>+IFERROR(LN(Creditos!E77)," ")</f>
        <v>16.484667891074103</v>
      </c>
      <c r="F3" s="29">
        <f>+IFERROR(LN(Creditos!F77)," ")</f>
        <v>16.773894650479832</v>
      </c>
      <c r="G3" s="29">
        <f>+IFERROR(LN(Creditos!G77)," ")</f>
        <v>17.233778561189869</v>
      </c>
      <c r="H3" s="29">
        <f>+IFERROR(LN(Creditos!H77)," ")</f>
        <v>14.619732099053021</v>
      </c>
      <c r="I3" s="29">
        <f>+IFERROR(LN(Creditos!I77)," ")</f>
        <v>15.083996101142608</v>
      </c>
      <c r="J3" s="29">
        <f>+IFERROR(LN(Creditos!J77)," ")</f>
        <v>14.940039460331741</v>
      </c>
      <c r="K3" s="29">
        <f>+IFERROR(LN(Creditos!K77)," ")</f>
        <v>14.588611137902197</v>
      </c>
      <c r="L3" s="29">
        <f>+IFERROR(LN(Creditos!L77)," ")</f>
        <v>14.000648814125091</v>
      </c>
      <c r="M3" s="29" t="str">
        <f>+IFERROR(LN(Creditos!M77)," ")</f>
        <v xml:space="preserve"> </v>
      </c>
      <c r="P3">
        <v>2</v>
      </c>
      <c r="Q3" s="3">
        <v>40908</v>
      </c>
      <c r="R3" s="29">
        <f>+IFERROR(LN(Creditos!R77)," ")</f>
        <v>17.233778561189869</v>
      </c>
      <c r="S3" s="29">
        <f>+IFERROR(LN(Creditos!S77)," ")</f>
        <v>17.586322816488916</v>
      </c>
      <c r="T3" s="29">
        <f>+IFERROR(LN(Creditos!T77)," ")</f>
        <v>16.773894650479832</v>
      </c>
      <c r="U3" s="29">
        <f>+IFERROR(LN(Creditos!U77)," ")</f>
        <v>13.894119519302258</v>
      </c>
      <c r="V3" s="29">
        <f>+IFERROR(LN(Creditos!V77)," ")</f>
        <v>13.2677632359678</v>
      </c>
      <c r="W3" s="29">
        <f>+IFERROR(LN(Creditos!W77)," ")</f>
        <v>14.200951171506736</v>
      </c>
      <c r="X3" s="29">
        <f>+IFERROR(LN(Creditos!X77)," ")</f>
        <v>14.51919747852782</v>
      </c>
      <c r="Y3" s="29">
        <f>+IFERROR(LN(Creditos!Y77)," ")</f>
        <v>13.712811674208428</v>
      </c>
      <c r="Z3" s="29">
        <f>+IFERROR(LN(Creditos!Z77)," ")</f>
        <v>13.668354099694357</v>
      </c>
      <c r="AA3" s="29">
        <f>+IFERROR(LN(Creditos!AA77)," ")</f>
        <v>13.192681743709427</v>
      </c>
      <c r="AB3" s="29">
        <f>+IFERROR(LN(Creditos!AB77)," ")</f>
        <v>12.600140361382991</v>
      </c>
      <c r="AC3" s="29">
        <f>+IFERROR(LN(Creditos!AC77)," ")</f>
        <v>12.361617242432043</v>
      </c>
      <c r="AD3" s="29">
        <f>+IFERROR(LN(Creditos!AD77)," ")</f>
        <v>12.11182618591987</v>
      </c>
      <c r="AE3" s="29">
        <f>+IFERROR(LN(Creditos!AE77)," ")</f>
        <v>13.984471192590863</v>
      </c>
      <c r="AF3" s="29">
        <f>+IFERROR(LN(Creditos!AF77)," ")</f>
        <v>10.704922007264756</v>
      </c>
      <c r="AG3" s="29">
        <f>+IFERROR(LN(Creditos!AG77)," ")</f>
        <v>13.200219370988059</v>
      </c>
      <c r="AH3" s="29">
        <f>+IFERROR(LN(Creditos!AH77)," ")</f>
        <v>15.247367824324884</v>
      </c>
      <c r="AI3" s="29">
        <f>+IFERROR(LN(Creditos!AI77)," ")</f>
        <v>11.093213026998397</v>
      </c>
      <c r="AJ3" s="29">
        <f>+IFERROR(LN(Creditos!AJ77)," ")</f>
        <v>12.383331855240222</v>
      </c>
      <c r="AK3" s="29">
        <f>+IFERROR(LN(Creditos!AK77)," ")</f>
        <v>11.08705816327093</v>
      </c>
      <c r="AL3" s="29">
        <f>+IFERROR(LN(Creditos!AL77)," ")</f>
        <v>10.387931025798537</v>
      </c>
      <c r="AM3" s="29">
        <f>+IFERROR(LN(Creditos!AM77)," ")</f>
        <v>13.42150657535934</v>
      </c>
      <c r="AN3" s="29">
        <f>+IFERROR(LN(Creditos!AN77)," ")</f>
        <v>13.221217381258182</v>
      </c>
      <c r="AO3" s="29">
        <f>+IFERROR(LN(Creditos!AO77)," ")</f>
        <v>12.178990785238076</v>
      </c>
      <c r="AP3" s="29">
        <f>+IFERROR(LN(Creditos!AP77)," ")</f>
        <v>10.203573207029367</v>
      </c>
      <c r="AQ3" s="29">
        <f>+IFERROR(LN(Creditos!AQ77)," ")</f>
        <v>10.802242399184065</v>
      </c>
      <c r="AR3" s="29">
        <f>+IFERROR(LN(Creditos!AR77)," ")</f>
        <v>11.357339812662254</v>
      </c>
      <c r="AS3" s="29">
        <f>+IFERROR(LN(Creditos!AS77)," ")</f>
        <v>11.310538286237634</v>
      </c>
      <c r="AT3" s="29">
        <f>+IFERROR(LN(Creditos!AT77)," ")</f>
        <v>8.1894594415626614</v>
      </c>
      <c r="AU3" s="29" t="str">
        <f>+IFERROR(LN(Creditos!AU77)," ")</f>
        <v xml:space="preserve"> </v>
      </c>
      <c r="AV3" s="29">
        <f>+IFERROR(LN(Creditos!AV77)," ")</f>
        <v>8.3614428234365477</v>
      </c>
      <c r="AW3" s="29">
        <f>+IFERROR(LN(Creditos!AW77)," ")</f>
        <v>14.127521554799399</v>
      </c>
      <c r="AX3" s="29">
        <f>+IFERROR(LN(Creditos!AX77)," ")</f>
        <v>12.121261060205539</v>
      </c>
      <c r="AY3" s="29">
        <f>+IFERROR(LN(Creditos!AY77)," ")</f>
        <v>13.085268654593607</v>
      </c>
      <c r="AZ3" s="29">
        <f>+IFERROR(LN(Creditos!AZ77)," ")</f>
        <v>11.993294117908803</v>
      </c>
      <c r="BA3" s="29">
        <f>+IFERROR(LN(Creditos!BA77)," ")</f>
        <v>13.024753936602151</v>
      </c>
      <c r="BB3" s="29">
        <f>+IFERROR(LN(Creditos!BB77)," ")</f>
        <v>13.014944312119699</v>
      </c>
      <c r="BC3" s="29">
        <f>+IFERROR(LN(Creditos!BC77)," ")</f>
        <v>11.400738055120566</v>
      </c>
      <c r="BD3" s="29">
        <f>+IFERROR(LN(Creditos!BD77)," ")</f>
        <v>10.200637693779342</v>
      </c>
      <c r="BE3" s="29">
        <f>+IFERROR(LN(Creditos!BE77)," ")</f>
        <v>10.555886576995528</v>
      </c>
      <c r="BF3" s="29">
        <f>+IFERROR(LN(Creditos!BF77)," ")</f>
        <v>11.079456323124834</v>
      </c>
    </row>
    <row r="4" spans="2:58" ht="16.5" x14ac:dyDescent="0.3">
      <c r="B4">
        <v>3</v>
      </c>
      <c r="C4" s="23">
        <v>40939</v>
      </c>
      <c r="D4" s="29">
        <f>+IFERROR(LN(Creditos!D78)," ")</f>
        <v>17.602730521991546</v>
      </c>
      <c r="E4" s="29">
        <f>+IFERROR(LN(Creditos!E78)," ")</f>
        <v>16.449589181500855</v>
      </c>
      <c r="F4" s="29">
        <f>+IFERROR(LN(Creditos!F78)," ")</f>
        <v>16.784479410326732</v>
      </c>
      <c r="G4" s="29">
        <f>+IFERROR(LN(Creditos!G78)," ")</f>
        <v>17.248723830541042</v>
      </c>
      <c r="H4" s="29">
        <f>+IFERROR(LN(Creditos!H78)," ")</f>
        <v>14.575075251701625</v>
      </c>
      <c r="I4" s="29">
        <f>+IFERROR(LN(Creditos!I78)," ")</f>
        <v>15.106517577416048</v>
      </c>
      <c r="J4" s="29">
        <f>+IFERROR(LN(Creditos!J78)," ")</f>
        <v>14.942642961301086</v>
      </c>
      <c r="K4" s="29">
        <f>+IFERROR(LN(Creditos!K78)," ")</f>
        <v>14.576603205987704</v>
      </c>
      <c r="L4" s="29">
        <f>+IFERROR(LN(Creditos!L78)," ")</f>
        <v>13.987379747621182</v>
      </c>
      <c r="M4" s="29" t="str">
        <f>+IFERROR(LN(Creditos!M78)," ")</f>
        <v xml:space="preserve"> </v>
      </c>
      <c r="P4">
        <v>3</v>
      </c>
      <c r="Q4" s="3">
        <v>40939</v>
      </c>
      <c r="R4" s="29">
        <f>+IFERROR(LN(Creditos!R78)," ")</f>
        <v>17.248723830541042</v>
      </c>
      <c r="S4" s="29">
        <f>+IFERROR(LN(Creditos!S78)," ")</f>
        <v>17.602730521991546</v>
      </c>
      <c r="T4" s="29">
        <f>+IFERROR(LN(Creditos!T78)," ")</f>
        <v>16.784479410326732</v>
      </c>
      <c r="U4" s="29">
        <f>+IFERROR(LN(Creditos!U78)," ")</f>
        <v>13.881934941476283</v>
      </c>
      <c r="V4" s="29">
        <f>+IFERROR(LN(Creditos!V78)," ")</f>
        <v>13.271584392335464</v>
      </c>
      <c r="W4" s="29">
        <f>+IFERROR(LN(Creditos!W78)," ")</f>
        <v>14.205679573357932</v>
      </c>
      <c r="X4" s="29">
        <f>+IFERROR(LN(Creditos!X78)," ")</f>
        <v>14.525103419890801</v>
      </c>
      <c r="Y4" s="29">
        <f>+IFERROR(LN(Creditos!Y78)," ")</f>
        <v>13.687337633744709</v>
      </c>
      <c r="Z4" s="29">
        <f>+IFERROR(LN(Creditos!Z78)," ")</f>
        <v>13.653554374930296</v>
      </c>
      <c r="AA4" s="29">
        <f>+IFERROR(LN(Creditos!AA78)," ")</f>
        <v>13.182592542101432</v>
      </c>
      <c r="AB4" s="29">
        <f>+IFERROR(LN(Creditos!AB78)," ")</f>
        <v>12.594936290207439</v>
      </c>
      <c r="AC4" s="29">
        <f>+IFERROR(LN(Creditos!AC78)," ")</f>
        <v>12.342711208796411</v>
      </c>
      <c r="AD4" s="29">
        <f>+IFERROR(LN(Creditos!AD78)," ")</f>
        <v>12.076643316725862</v>
      </c>
      <c r="AE4" s="29">
        <f>+IFERROR(LN(Creditos!AE78)," ")</f>
        <v>13.97750255851137</v>
      </c>
      <c r="AF4" s="29">
        <f>+IFERROR(LN(Creditos!AF78)," ")</f>
        <v>10.71126468188347</v>
      </c>
      <c r="AG4" s="29">
        <f>+IFERROR(LN(Creditos!AG78)," ")</f>
        <v>13.199968041518892</v>
      </c>
      <c r="AH4" s="29">
        <f>+IFERROR(LN(Creditos!AH78)," ")</f>
        <v>15.24846993373642</v>
      </c>
      <c r="AI4" s="29">
        <f>+IFERROR(LN(Creditos!AI78)," ")</f>
        <v>11.088670210797734</v>
      </c>
      <c r="AJ4" s="29">
        <f>+IFERROR(LN(Creditos!AJ78)," ")</f>
        <v>12.381776496028692</v>
      </c>
      <c r="AK4" s="29">
        <f>+IFERROR(LN(Creditos!AK78)," ")</f>
        <v>11.069497699756313</v>
      </c>
      <c r="AL4" s="29">
        <f>+IFERROR(LN(Creditos!AL78)," ")</f>
        <v>10.393672806795903</v>
      </c>
      <c r="AM4" s="29">
        <f>+IFERROR(LN(Creditos!AM78)," ")</f>
        <v>13.417136158115877</v>
      </c>
      <c r="AN4" s="29">
        <f>+IFERROR(LN(Creditos!AN78)," ")</f>
        <v>13.208461766280452</v>
      </c>
      <c r="AO4" s="29">
        <f>+IFERROR(LN(Creditos!AO78)," ")</f>
        <v>12.180434890368243</v>
      </c>
      <c r="AP4" s="29">
        <f>+IFERROR(LN(Creditos!AP78)," ")</f>
        <v>10.234105381219003</v>
      </c>
      <c r="AQ4" s="29">
        <f>+IFERROR(LN(Creditos!AQ78)," ")</f>
        <v>10.799813047261837</v>
      </c>
      <c r="AR4" s="29">
        <f>+IFERROR(LN(Creditos!AR78)," ")</f>
        <v>11.385558065787466</v>
      </c>
      <c r="AS4" s="29">
        <f>+IFERROR(LN(Creditos!AS78)," ")</f>
        <v>11.34061782991839</v>
      </c>
      <c r="AT4" s="29">
        <f>+IFERROR(LN(Creditos!AT78)," ")</f>
        <v>8.5005560850876769</v>
      </c>
      <c r="AU4" s="29" t="str">
        <f>+IFERROR(LN(Creditos!AU78)," ")</f>
        <v xml:space="preserve"> </v>
      </c>
      <c r="AV4" s="29">
        <f>+IFERROR(LN(Creditos!AV78)," ")</f>
        <v>8.3917391189463437</v>
      </c>
      <c r="AW4" s="29">
        <f>+IFERROR(LN(Creditos!AW78)," ")</f>
        <v>14.140617910835518</v>
      </c>
      <c r="AX4" s="29">
        <f>+IFERROR(LN(Creditos!AX78)," ")</f>
        <v>12.100944677442177</v>
      </c>
      <c r="AY4" s="29">
        <f>+IFERROR(LN(Creditos!AY78)," ")</f>
        <v>13.080926325545915</v>
      </c>
      <c r="AZ4" s="29">
        <f>+IFERROR(LN(Creditos!AZ78)," ")</f>
        <v>11.976160601940032</v>
      </c>
      <c r="BA4" s="29">
        <f>+IFERROR(LN(Creditos!BA78)," ")</f>
        <v>13.022221327637231</v>
      </c>
      <c r="BB4" s="29">
        <f>+IFERROR(LN(Creditos!BB78)," ")</f>
        <v>12.993621652398112</v>
      </c>
      <c r="BC4" s="29">
        <f>+IFERROR(LN(Creditos!BC78)," ")</f>
        <v>11.395611134304497</v>
      </c>
      <c r="BD4" s="29">
        <f>+IFERROR(LN(Creditos!BD78)," ")</f>
        <v>10.186582600910304</v>
      </c>
      <c r="BE4" s="29">
        <f>+IFERROR(LN(Creditos!BE78)," ")</f>
        <v>10.552338663040894</v>
      </c>
      <c r="BF4" s="29">
        <f>+IFERROR(LN(Creditos!BF78)," ")</f>
        <v>11.005758990677043</v>
      </c>
    </row>
    <row r="5" spans="2:58" ht="16.5" x14ac:dyDescent="0.3">
      <c r="B5">
        <v>4</v>
      </c>
      <c r="C5" s="23">
        <v>40968</v>
      </c>
      <c r="D5" s="29">
        <f>+IFERROR(LN(Creditos!D79)," ")</f>
        <v>17.593454070785342</v>
      </c>
      <c r="E5" s="29">
        <f>+IFERROR(LN(Creditos!E79)," ")</f>
        <v>16.443791072907072</v>
      </c>
      <c r="F5" s="29">
        <f>+IFERROR(LN(Creditos!F79)," ")</f>
        <v>16.783868227881797</v>
      </c>
      <c r="G5" s="29">
        <f>+IFERROR(LN(Creditos!G79)," ")</f>
        <v>17.239799961740054</v>
      </c>
      <c r="H5" s="29">
        <f>+IFERROR(LN(Creditos!H79)," ")</f>
        <v>14.572351849125665</v>
      </c>
      <c r="I5" s="29">
        <f>+IFERROR(LN(Creditos!I79)," ")</f>
        <v>15.111731610261176</v>
      </c>
      <c r="J5" s="29">
        <f>+IFERROR(LN(Creditos!J79)," ")</f>
        <v>14.955389720595104</v>
      </c>
      <c r="K5" s="29">
        <f>+IFERROR(LN(Creditos!K79)," ")</f>
        <v>14.64256586582907</v>
      </c>
      <c r="L5" s="29">
        <f>+IFERROR(LN(Creditos!L79)," ")</f>
        <v>14.008719290719103</v>
      </c>
      <c r="M5" s="29" t="str">
        <f>+IFERROR(LN(Creditos!M79)," ")</f>
        <v xml:space="preserve"> </v>
      </c>
      <c r="P5">
        <v>4</v>
      </c>
      <c r="Q5" s="3">
        <v>40968</v>
      </c>
      <c r="R5" s="29">
        <f>+IFERROR(LN(Creditos!R79)," ")</f>
        <v>17.239799961740054</v>
      </c>
      <c r="S5" s="29">
        <f>+IFERROR(LN(Creditos!S79)," ")</f>
        <v>17.593454070785342</v>
      </c>
      <c r="T5" s="29">
        <f>+IFERROR(LN(Creditos!T79)," ")</f>
        <v>16.783868227881797</v>
      </c>
      <c r="U5" s="29">
        <f>+IFERROR(LN(Creditos!U79)," ")</f>
        <v>13.887604775721387</v>
      </c>
      <c r="V5" s="29">
        <f>+IFERROR(LN(Creditos!V79)," ")</f>
        <v>13.270112647336937</v>
      </c>
      <c r="W5" s="29">
        <f>+IFERROR(LN(Creditos!W79)," ")</f>
        <v>14.217019579705102</v>
      </c>
      <c r="X5" s="29">
        <f>+IFERROR(LN(Creditos!X79)," ")</f>
        <v>14.549124054241467</v>
      </c>
      <c r="Y5" s="29">
        <f>+IFERROR(LN(Creditos!Y79)," ")</f>
        <v>13.70075817962312</v>
      </c>
      <c r="Z5" s="29">
        <f>+IFERROR(LN(Creditos!Z79)," ")</f>
        <v>13.66161461459393</v>
      </c>
      <c r="AA5" s="29">
        <f>+IFERROR(LN(Creditos!AA79)," ")</f>
        <v>13.18634307833722</v>
      </c>
      <c r="AB5" s="29">
        <f>+IFERROR(LN(Creditos!AB79)," ")</f>
        <v>12.609030103142668</v>
      </c>
      <c r="AC5" s="29">
        <f>+IFERROR(LN(Creditos!AC79)," ")</f>
        <v>12.331965397563556</v>
      </c>
      <c r="AD5" s="29">
        <f>+IFERROR(LN(Creditos!AD79)," ")</f>
        <v>12.079248464559351</v>
      </c>
      <c r="AE5" s="29">
        <f>+IFERROR(LN(Creditos!AE79)," ")</f>
        <v>13.971076282782965</v>
      </c>
      <c r="AF5" s="29">
        <f>+IFERROR(LN(Creditos!AF79)," ")</f>
        <v>10.731177784415081</v>
      </c>
      <c r="AG5" s="29">
        <f>+IFERROR(LN(Creditos!AG79)," ")</f>
        <v>13.212819780469708</v>
      </c>
      <c r="AH5" s="29">
        <f>+IFERROR(LN(Creditos!AH79)," ")</f>
        <v>15.25908160517287</v>
      </c>
      <c r="AI5" s="29">
        <f>+IFERROR(LN(Creditos!AI79)," ")</f>
        <v>11.13430808362231</v>
      </c>
      <c r="AJ5" s="29">
        <f>+IFERROR(LN(Creditos!AJ79)," ")</f>
        <v>12.400206938952879</v>
      </c>
      <c r="AK5" s="29">
        <f>+IFERROR(LN(Creditos!AK79)," ")</f>
        <v>11.081226509133758</v>
      </c>
      <c r="AL5" s="29">
        <f>+IFERROR(LN(Creditos!AL79)," ")</f>
        <v>10.415574688960321</v>
      </c>
      <c r="AM5" s="29">
        <f>+IFERROR(LN(Creditos!AM79)," ")</f>
        <v>13.419753627313304</v>
      </c>
      <c r="AN5" s="29">
        <f>+IFERROR(LN(Creditos!AN79)," ")</f>
        <v>13.221474291966056</v>
      </c>
      <c r="AO5" s="29">
        <f>+IFERROR(LN(Creditos!AO79)," ")</f>
        <v>12.203964925999125</v>
      </c>
      <c r="AP5" s="29">
        <f>+IFERROR(LN(Creditos!AP79)," ")</f>
        <v>10.29976053823844</v>
      </c>
      <c r="AQ5" s="29">
        <f>+IFERROR(LN(Creditos!AQ79)," ")</f>
        <v>10.786732332122275</v>
      </c>
      <c r="AR5" s="29">
        <f>+IFERROR(LN(Creditos!AR79)," ")</f>
        <v>11.401545796726921</v>
      </c>
      <c r="AS5" s="29">
        <f>+IFERROR(LN(Creditos!AS79)," ")</f>
        <v>11.391398035964583</v>
      </c>
      <c r="AT5" s="29">
        <f>+IFERROR(LN(Creditos!AT79)," ")</f>
        <v>8.7447184060079639</v>
      </c>
      <c r="AU5" s="29" t="str">
        <f>+IFERROR(LN(Creditos!AU79)," ")</f>
        <v xml:space="preserve"> </v>
      </c>
      <c r="AV5" s="29">
        <f>+IFERROR(LN(Creditos!AV79)," ")</f>
        <v>8.4041416801729536</v>
      </c>
      <c r="AW5" s="29">
        <f>+IFERROR(LN(Creditos!AW79)," ")</f>
        <v>14.164508926323746</v>
      </c>
      <c r="AX5" s="29">
        <f>+IFERROR(LN(Creditos!AX79)," ")</f>
        <v>12.091629490632576</v>
      </c>
      <c r="AY5" s="29">
        <f>+IFERROR(LN(Creditos!AY79)," ")</f>
        <v>13.103514082321356</v>
      </c>
      <c r="AZ5" s="29">
        <f>+IFERROR(LN(Creditos!AZ79)," ")</f>
        <v>11.966951050681409</v>
      </c>
      <c r="BA5" s="29">
        <f>+IFERROR(LN(Creditos!BA79)," ")</f>
        <v>13.037184707696648</v>
      </c>
      <c r="BB5" s="29">
        <f>+IFERROR(LN(Creditos!BB79)," ")</f>
        <v>12.992381924395733</v>
      </c>
      <c r="BC5" s="29">
        <f>+IFERROR(LN(Creditos!BC79)," ")</f>
        <v>11.410777661244525</v>
      </c>
      <c r="BD5" s="29">
        <f>+IFERROR(LN(Creditos!BD79)," ")</f>
        <v>10.163123058865729</v>
      </c>
      <c r="BE5" s="29">
        <f>+IFERROR(LN(Creditos!BE79)," ")</f>
        <v>10.556301183069465</v>
      </c>
      <c r="BF5" s="29">
        <f>+IFERROR(LN(Creditos!BF79)," ")</f>
        <v>10.97772569193654</v>
      </c>
    </row>
    <row r="6" spans="2:58" ht="16.5" x14ac:dyDescent="0.3">
      <c r="B6">
        <v>5</v>
      </c>
      <c r="C6" s="23">
        <v>40999</v>
      </c>
      <c r="D6" s="29">
        <f>+IFERROR(LN(Creditos!D80)," ")</f>
        <v>17.610750183364761</v>
      </c>
      <c r="E6" s="29">
        <f>+IFERROR(LN(Creditos!E80)," ")</f>
        <v>16.471080669509043</v>
      </c>
      <c r="F6" s="29">
        <f>+IFERROR(LN(Creditos!F80)," ")</f>
        <v>16.779103171675413</v>
      </c>
      <c r="G6" s="29">
        <f>+IFERROR(LN(Creditos!G80)," ")</f>
        <v>17.254318032414623</v>
      </c>
      <c r="H6" s="29">
        <f>+IFERROR(LN(Creditos!H80)," ")</f>
        <v>14.556129447275069</v>
      </c>
      <c r="I6" s="29">
        <f>+IFERROR(LN(Creditos!I80)," ")</f>
        <v>15.124704380021154</v>
      </c>
      <c r="J6" s="29">
        <f>+IFERROR(LN(Creditos!J80)," ")</f>
        <v>14.989746579346621</v>
      </c>
      <c r="K6" s="29">
        <f>+IFERROR(LN(Creditos!K80)," ")</f>
        <v>14.644228827999585</v>
      </c>
      <c r="L6" s="29">
        <f>+IFERROR(LN(Creditos!L80)," ")</f>
        <v>13.984557596777446</v>
      </c>
      <c r="M6" s="29" t="str">
        <f>+IFERROR(LN(Creditos!M80)," ")</f>
        <v xml:space="preserve"> </v>
      </c>
      <c r="P6">
        <v>5</v>
      </c>
      <c r="Q6" s="3">
        <v>40999</v>
      </c>
      <c r="R6" s="29">
        <f>+IFERROR(LN(Creditos!R80)," ")</f>
        <v>17.254318032414623</v>
      </c>
      <c r="S6" s="29">
        <f>+IFERROR(LN(Creditos!S80)," ")</f>
        <v>17.610750183364761</v>
      </c>
      <c r="T6" s="29">
        <f>+IFERROR(LN(Creditos!T80)," ")</f>
        <v>16.779103171675413</v>
      </c>
      <c r="U6" s="29">
        <f>+IFERROR(LN(Creditos!U80)," ")</f>
        <v>13.890939585935811</v>
      </c>
      <c r="V6" s="29">
        <f>+IFERROR(LN(Creditos!V80)," ")</f>
        <v>13.289792911931219</v>
      </c>
      <c r="W6" s="29">
        <f>+IFERROR(LN(Creditos!W80)," ")</f>
        <v>14.228746674937499</v>
      </c>
      <c r="X6" s="29">
        <f>+IFERROR(LN(Creditos!X80)," ")</f>
        <v>14.572201172634689</v>
      </c>
      <c r="Y6" s="29">
        <f>+IFERROR(LN(Creditos!Y80)," ")</f>
        <v>13.723332983805379</v>
      </c>
      <c r="Z6" s="29">
        <f>+IFERROR(LN(Creditos!Z80)," ")</f>
        <v>13.678935871913529</v>
      </c>
      <c r="AA6" s="29">
        <f>+IFERROR(LN(Creditos!AA80)," ")</f>
        <v>13.192010750567656</v>
      </c>
      <c r="AB6" s="29">
        <f>+IFERROR(LN(Creditos!AB80)," ")</f>
        <v>12.612459352269164</v>
      </c>
      <c r="AC6" s="29">
        <f>+IFERROR(LN(Creditos!AC80)," ")</f>
        <v>12.341306983494833</v>
      </c>
      <c r="AD6" s="29">
        <f>+IFERROR(LN(Creditos!AD80)," ")</f>
        <v>12.029226946106137</v>
      </c>
      <c r="AE6" s="29">
        <f>+IFERROR(LN(Creditos!AE80)," ")</f>
        <v>13.975941444857582</v>
      </c>
      <c r="AF6" s="29">
        <f>+IFERROR(LN(Creditos!AF80)," ")</f>
        <v>10.731718304592462</v>
      </c>
      <c r="AG6" s="29">
        <f>+IFERROR(LN(Creditos!AG80)," ")</f>
        <v>13.215569800026133</v>
      </c>
      <c r="AH6" s="29">
        <f>+IFERROR(LN(Creditos!AH80)," ")</f>
        <v>15.276894733831586</v>
      </c>
      <c r="AI6" s="29">
        <f>+IFERROR(LN(Creditos!AI80)," ")</f>
        <v>11.200995888409263</v>
      </c>
      <c r="AJ6" s="29">
        <f>+IFERROR(LN(Creditos!AJ80)," ")</f>
        <v>12.405676235697028</v>
      </c>
      <c r="AK6" s="29">
        <f>+IFERROR(LN(Creditos!AK80)," ")</f>
        <v>11.107421515157736</v>
      </c>
      <c r="AL6" s="29">
        <f>+IFERROR(LN(Creditos!AL80)," ")</f>
        <v>10.404607120571354</v>
      </c>
      <c r="AM6" s="29">
        <f>+IFERROR(LN(Creditos!AM80)," ")</f>
        <v>13.424340274176295</v>
      </c>
      <c r="AN6" s="29">
        <f>+IFERROR(LN(Creditos!AN80)," ")</f>
        <v>13.226537951102904</v>
      </c>
      <c r="AO6" s="29">
        <f>+IFERROR(LN(Creditos!AO80)," ")</f>
        <v>12.224602675623803</v>
      </c>
      <c r="AP6" s="29">
        <f>+IFERROR(LN(Creditos!AP80)," ")</f>
        <v>10.360697559093376</v>
      </c>
      <c r="AQ6" s="29">
        <f>+IFERROR(LN(Creditos!AQ80)," ")</f>
        <v>10.770412503595372</v>
      </c>
      <c r="AR6" s="29">
        <f>+IFERROR(LN(Creditos!AR80)," ")</f>
        <v>11.417010796939705</v>
      </c>
      <c r="AS6" s="29">
        <f>+IFERROR(LN(Creditos!AS80)," ")</f>
        <v>11.440431443604663</v>
      </c>
      <c r="AT6" s="29">
        <f>+IFERROR(LN(Creditos!AT80)," ")</f>
        <v>8.9285461971189353</v>
      </c>
      <c r="AU6" s="29" t="str">
        <f>+IFERROR(LN(Creditos!AU80)," ")</f>
        <v xml:space="preserve"> </v>
      </c>
      <c r="AV6" s="29">
        <f>+IFERROR(LN(Creditos!AV80)," ")</f>
        <v>8.4798704278566159</v>
      </c>
      <c r="AW6" s="29">
        <f>+IFERROR(LN(Creditos!AW80)," ")</f>
        <v>14.191382067345504</v>
      </c>
      <c r="AX6" s="29">
        <f>+IFERROR(LN(Creditos!AX80)," ")</f>
        <v>12.103686149311399</v>
      </c>
      <c r="AY6" s="29">
        <f>+IFERROR(LN(Creditos!AY80)," ")</f>
        <v>13.120313836289093</v>
      </c>
      <c r="AZ6" s="29">
        <f>+IFERROR(LN(Creditos!AZ80)," ")</f>
        <v>11.984024349642205</v>
      </c>
      <c r="BA6" s="29">
        <f>+IFERROR(LN(Creditos!BA80)," ")</f>
        <v>13.053661685163442</v>
      </c>
      <c r="BB6" s="29">
        <f>+IFERROR(LN(Creditos!BB80)," ")</f>
        <v>12.991972745525965</v>
      </c>
      <c r="BC6" s="29">
        <f>+IFERROR(LN(Creditos!BC80)," ")</f>
        <v>11.425614943277647</v>
      </c>
      <c r="BD6" s="29">
        <f>+IFERROR(LN(Creditos!BD80)," ")</f>
        <v>10.137270747567845</v>
      </c>
      <c r="BE6" s="29">
        <f>+IFERROR(LN(Creditos!BE80)," ")</f>
        <v>10.541646950377986</v>
      </c>
      <c r="BF6" s="29">
        <f>+IFERROR(LN(Creditos!BF80)," ")</f>
        <v>10.964849053473159</v>
      </c>
    </row>
    <row r="7" spans="2:58" ht="16.5" x14ac:dyDescent="0.3">
      <c r="B7">
        <v>6</v>
      </c>
      <c r="C7" s="23">
        <v>41029</v>
      </c>
      <c r="D7" s="29">
        <f>+IFERROR(LN(Creditos!D81)," ")</f>
        <v>17.611807997290924</v>
      </c>
      <c r="E7" s="29">
        <f>+IFERROR(LN(Creditos!E81)," ")</f>
        <v>16.492037358716992</v>
      </c>
      <c r="F7" s="29">
        <f>+IFERROR(LN(Creditos!F81)," ")</f>
        <v>16.786990909589399</v>
      </c>
      <c r="G7" s="29">
        <f>+IFERROR(LN(Creditos!G81)," ")</f>
        <v>17.251489791457331</v>
      </c>
      <c r="H7" s="29">
        <f>+IFERROR(LN(Creditos!H81)," ")</f>
        <v>14.576827482184392</v>
      </c>
      <c r="I7" s="29">
        <f>+IFERROR(LN(Creditos!I81)," ")</f>
        <v>15.124426426638061</v>
      </c>
      <c r="J7" s="29">
        <f>+IFERROR(LN(Creditos!J81)," ")</f>
        <v>14.980971421050523</v>
      </c>
      <c r="K7" s="29">
        <f>+IFERROR(LN(Creditos!K81)," ")</f>
        <v>14.684818641416538</v>
      </c>
      <c r="L7" s="29">
        <f>+IFERROR(LN(Creditos!L81)," ")</f>
        <v>14.007282019156586</v>
      </c>
      <c r="M7" s="29" t="str">
        <f>+IFERROR(LN(Creditos!M81)," ")</f>
        <v xml:space="preserve"> </v>
      </c>
      <c r="P7">
        <v>6</v>
      </c>
      <c r="Q7" s="3">
        <v>41029</v>
      </c>
      <c r="R7" s="29">
        <f>+IFERROR(LN(Creditos!R81)," ")</f>
        <v>17.251489791457331</v>
      </c>
      <c r="S7" s="29">
        <f>+IFERROR(LN(Creditos!S81)," ")</f>
        <v>17.611807997290924</v>
      </c>
      <c r="T7" s="29">
        <f>+IFERROR(LN(Creditos!T81)," ")</f>
        <v>16.786990909589399</v>
      </c>
      <c r="U7" s="29">
        <f>+IFERROR(LN(Creditos!U81)," ")</f>
        <v>13.911297055238693</v>
      </c>
      <c r="V7" s="29">
        <f>+IFERROR(LN(Creditos!V81)," ")</f>
        <v>13.317391509042858</v>
      </c>
      <c r="W7" s="29">
        <f>+IFERROR(LN(Creditos!W81)," ")</f>
        <v>14.232501205639283</v>
      </c>
      <c r="X7" s="29">
        <f>+IFERROR(LN(Creditos!X81)," ")</f>
        <v>14.587406550959304</v>
      </c>
      <c r="Y7" s="29">
        <f>+IFERROR(LN(Creditos!Y81)," ")</f>
        <v>13.738145242165356</v>
      </c>
      <c r="Z7" s="29">
        <f>+IFERROR(LN(Creditos!Z81)," ")</f>
        <v>13.690084667451819</v>
      </c>
      <c r="AA7" s="29">
        <f>+IFERROR(LN(Creditos!AA81)," ")</f>
        <v>13.193646758403718</v>
      </c>
      <c r="AB7" s="29">
        <f>+IFERROR(LN(Creditos!AB81)," ")</f>
        <v>12.608488418905926</v>
      </c>
      <c r="AC7" s="29">
        <f>+IFERROR(LN(Creditos!AC81)," ")</f>
        <v>12.341084407161345</v>
      </c>
      <c r="AD7" s="29">
        <f>+IFERROR(LN(Creditos!AD81)," ")</f>
        <v>12.016507588274569</v>
      </c>
      <c r="AE7" s="29">
        <f>+IFERROR(LN(Creditos!AE81)," ")</f>
        <v>13.981635677150285</v>
      </c>
      <c r="AF7" s="29">
        <f>+IFERROR(LN(Creditos!AF81)," ")</f>
        <v>10.734186245792321</v>
      </c>
      <c r="AG7" s="29">
        <f>+IFERROR(LN(Creditos!AG81)," ")</f>
        <v>13.220687648649713</v>
      </c>
      <c r="AH7" s="29">
        <f>+IFERROR(LN(Creditos!AH81)," ")</f>
        <v>15.287129482171146</v>
      </c>
      <c r="AI7" s="29">
        <f>+IFERROR(LN(Creditos!AI81)," ")</f>
        <v>11.229059305320312</v>
      </c>
      <c r="AJ7" s="29">
        <f>+IFERROR(LN(Creditos!AJ81)," ")</f>
        <v>12.410331668510343</v>
      </c>
      <c r="AK7" s="29">
        <f>+IFERROR(LN(Creditos!AK81)," ")</f>
        <v>11.146994084530805</v>
      </c>
      <c r="AL7" s="29">
        <f>+IFERROR(LN(Creditos!AL81)," ")</f>
        <v>10.395273552137002</v>
      </c>
      <c r="AM7" s="29">
        <f>+IFERROR(LN(Creditos!AM81)," ")</f>
        <v>13.416829003303068</v>
      </c>
      <c r="AN7" s="29">
        <f>+IFERROR(LN(Creditos!AN81)," ")</f>
        <v>13.230424829213975</v>
      </c>
      <c r="AO7" s="29">
        <f>+IFERROR(LN(Creditos!AO81)," ")</f>
        <v>12.227485472572383</v>
      </c>
      <c r="AP7" s="29">
        <f>+IFERROR(LN(Creditos!AP81)," ")</f>
        <v>10.367727596060771</v>
      </c>
      <c r="AQ7" s="29">
        <f>+IFERROR(LN(Creditos!AQ81)," ")</f>
        <v>10.786681443695455</v>
      </c>
      <c r="AR7" s="29">
        <f>+IFERROR(LN(Creditos!AR81)," ")</f>
        <v>11.417720497390903</v>
      </c>
      <c r="AS7" s="29">
        <f>+IFERROR(LN(Creditos!AS81)," ")</f>
        <v>11.450184912331482</v>
      </c>
      <c r="AT7" s="29">
        <f>+IFERROR(LN(Creditos!AT81)," ")</f>
        <v>9.0706350673470766</v>
      </c>
      <c r="AU7" s="29" t="str">
        <f>+IFERROR(LN(Creditos!AU81)," ")</f>
        <v xml:space="preserve"> </v>
      </c>
      <c r="AV7" s="29">
        <f>+IFERROR(LN(Creditos!AV81)," ")</f>
        <v>8.5248859898209002</v>
      </c>
      <c r="AW7" s="29">
        <f>+IFERROR(LN(Creditos!AW81)," ")</f>
        <v>14.213320645590143</v>
      </c>
      <c r="AX7" s="29">
        <f>+IFERROR(LN(Creditos!AX81)," ")</f>
        <v>12.108183188327907</v>
      </c>
      <c r="AY7" s="29">
        <f>+IFERROR(LN(Creditos!AY81)," ")</f>
        <v>13.124964555824516</v>
      </c>
      <c r="AZ7" s="29">
        <f>+IFERROR(LN(Creditos!AZ81)," ")</f>
        <v>11.988378532767483</v>
      </c>
      <c r="BA7" s="29">
        <f>+IFERROR(LN(Creditos!BA81)," ")</f>
        <v>13.055414233347317</v>
      </c>
      <c r="BB7" s="29">
        <f>+IFERROR(LN(Creditos!BB81)," ")</f>
        <v>12.995764203867788</v>
      </c>
      <c r="BC7" s="29">
        <f>+IFERROR(LN(Creditos!BC81)," ")</f>
        <v>11.430377754328282</v>
      </c>
      <c r="BD7" s="29">
        <f>+IFERROR(LN(Creditos!BD81)," ")</f>
        <v>10.120141225271889</v>
      </c>
      <c r="BE7" s="29">
        <f>+IFERROR(LN(Creditos!BE81)," ")</f>
        <v>10.526918185890432</v>
      </c>
      <c r="BF7" s="29">
        <f>+IFERROR(LN(Creditos!BF81)," ")</f>
        <v>10.949913712042525</v>
      </c>
    </row>
    <row r="8" spans="2:58" ht="16.5" x14ac:dyDescent="0.3">
      <c r="B8">
        <v>7</v>
      </c>
      <c r="C8" s="23">
        <v>41060</v>
      </c>
      <c r="D8" s="29">
        <f>+IFERROR(LN(Creditos!D82)," ")</f>
        <v>17.650138870189114</v>
      </c>
      <c r="E8" s="29">
        <f>+IFERROR(LN(Creditos!E82)," ")</f>
        <v>16.501748196636147</v>
      </c>
      <c r="F8" s="29">
        <f>+IFERROR(LN(Creditos!F82)," ")</f>
        <v>16.809281962958487</v>
      </c>
      <c r="G8" s="29">
        <f>+IFERROR(LN(Creditos!G82)," ")</f>
        <v>17.275803044432642</v>
      </c>
      <c r="H8" s="29">
        <f>+IFERROR(LN(Creditos!H82)," ")</f>
        <v>14.600114642405281</v>
      </c>
      <c r="I8" s="29">
        <f>+IFERROR(LN(Creditos!I82)," ")</f>
        <v>15.155358047012788</v>
      </c>
      <c r="J8" s="29">
        <f>+IFERROR(LN(Creditos!J82)," ")</f>
        <v>15.006758318735528</v>
      </c>
      <c r="K8" s="29">
        <f>+IFERROR(LN(Creditos!K82)," ")</f>
        <v>14.721606429485199</v>
      </c>
      <c r="L8" s="29">
        <f>+IFERROR(LN(Creditos!L82)," ")</f>
        <v>14.049000390841734</v>
      </c>
      <c r="M8" s="29" t="str">
        <f>+IFERROR(LN(Creditos!M82)," ")</f>
        <v xml:space="preserve"> </v>
      </c>
      <c r="P8">
        <v>7</v>
      </c>
      <c r="Q8" s="3">
        <v>41060</v>
      </c>
      <c r="R8" s="29">
        <f>+IFERROR(LN(Creditos!R82)," ")</f>
        <v>17.275803044432642</v>
      </c>
      <c r="S8" s="29">
        <f>+IFERROR(LN(Creditos!S82)," ")</f>
        <v>17.650138870189114</v>
      </c>
      <c r="T8" s="29">
        <f>+IFERROR(LN(Creditos!T82)," ")</f>
        <v>16.809281962958487</v>
      </c>
      <c r="U8" s="29">
        <f>+IFERROR(LN(Creditos!U82)," ")</f>
        <v>13.926992943551273</v>
      </c>
      <c r="V8" s="29">
        <f>+IFERROR(LN(Creditos!V82)," ")</f>
        <v>13.365176405095626</v>
      </c>
      <c r="W8" s="29">
        <f>+IFERROR(LN(Creditos!W82)," ")</f>
        <v>14.246236380780939</v>
      </c>
      <c r="X8" s="29">
        <f>+IFERROR(LN(Creditos!X82)," ")</f>
        <v>14.613981878664966</v>
      </c>
      <c r="Y8" s="29">
        <f>+IFERROR(LN(Creditos!Y82)," ")</f>
        <v>13.763006733275214</v>
      </c>
      <c r="Z8" s="29">
        <f>+IFERROR(LN(Creditos!Z82)," ")</f>
        <v>13.713761315569453</v>
      </c>
      <c r="AA8" s="29">
        <f>+IFERROR(LN(Creditos!AA82)," ")</f>
        <v>13.211651245858192</v>
      </c>
      <c r="AB8" s="29">
        <f>+IFERROR(LN(Creditos!AB82)," ")</f>
        <v>12.623861684019897</v>
      </c>
      <c r="AC8" s="29">
        <f>+IFERROR(LN(Creditos!AC82)," ")</f>
        <v>12.339000609027956</v>
      </c>
      <c r="AD8" s="29">
        <f>+IFERROR(LN(Creditos!AD82)," ")</f>
        <v>12.015780434602355</v>
      </c>
      <c r="AE8" s="29">
        <f>+IFERROR(LN(Creditos!AE82)," ")</f>
        <v>13.983795156004456</v>
      </c>
      <c r="AF8" s="29">
        <f>+IFERROR(LN(Creditos!AF82)," ")</f>
        <v>10.74250788458769</v>
      </c>
      <c r="AG8" s="29">
        <f>+IFERROR(LN(Creditos!AG82)," ")</f>
        <v>13.238073933482196</v>
      </c>
      <c r="AH8" s="29">
        <f>+IFERROR(LN(Creditos!AH82)," ")</f>
        <v>15.299076170557118</v>
      </c>
      <c r="AI8" s="29">
        <f>+IFERROR(LN(Creditos!AI82)," ")</f>
        <v>11.231454672120682</v>
      </c>
      <c r="AJ8" s="29">
        <f>+IFERROR(LN(Creditos!AJ82)," ")</f>
        <v>12.427623430905896</v>
      </c>
      <c r="AK8" s="29">
        <f>+IFERROR(LN(Creditos!AK82)," ")</f>
        <v>11.173457692989556</v>
      </c>
      <c r="AL8" s="29">
        <f>+IFERROR(LN(Creditos!AL82)," ")</f>
        <v>10.375440584835451</v>
      </c>
      <c r="AM8" s="29">
        <f>+IFERROR(LN(Creditos!AM82)," ")</f>
        <v>13.422913377297895</v>
      </c>
      <c r="AN8" s="29">
        <f>+IFERROR(LN(Creditos!AN82)," ")</f>
        <v>13.239286299517977</v>
      </c>
      <c r="AO8" s="29">
        <f>+IFERROR(LN(Creditos!AO82)," ")</f>
        <v>12.22758340309184</v>
      </c>
      <c r="AP8" s="29">
        <f>+IFERROR(LN(Creditos!AP82)," ")</f>
        <v>10.347980656831416</v>
      </c>
      <c r="AQ8" s="29">
        <f>+IFERROR(LN(Creditos!AQ82)," ")</f>
        <v>10.768700192338738</v>
      </c>
      <c r="AR8" s="29">
        <f>+IFERROR(LN(Creditos!AR82)," ")</f>
        <v>11.436362111849737</v>
      </c>
      <c r="AS8" s="29">
        <f>+IFERROR(LN(Creditos!AS82)," ")</f>
        <v>11.473106709016996</v>
      </c>
      <c r="AT8" s="29">
        <f>+IFERROR(LN(Creditos!AT82)," ")</f>
        <v>9.1921534306162549</v>
      </c>
      <c r="AU8" s="29" t="str">
        <f>+IFERROR(LN(Creditos!AU82)," ")</f>
        <v xml:space="preserve"> </v>
      </c>
      <c r="AV8" s="29">
        <f>+IFERROR(LN(Creditos!AV82)," ")</f>
        <v>8.6003544418381335</v>
      </c>
      <c r="AW8" s="29">
        <f>+IFERROR(LN(Creditos!AW82)," ")</f>
        <v>14.243131682002103</v>
      </c>
      <c r="AX8" s="29">
        <f>+IFERROR(LN(Creditos!AX82)," ")</f>
        <v>12.12695198876202</v>
      </c>
      <c r="AY8" s="29">
        <f>+IFERROR(LN(Creditos!AY82)," ")</f>
        <v>13.167208279518727</v>
      </c>
      <c r="AZ8" s="29">
        <f>+IFERROR(LN(Creditos!AZ82)," ")</f>
        <v>12.022968891479692</v>
      </c>
      <c r="BA8" s="29">
        <f>+IFERROR(LN(Creditos!BA82)," ")</f>
        <v>13.064355571325846</v>
      </c>
      <c r="BB8" s="29">
        <f>+IFERROR(LN(Creditos!BB82)," ")</f>
        <v>13.006069915654177</v>
      </c>
      <c r="BC8" s="29">
        <f>+IFERROR(LN(Creditos!BC82)," ")</f>
        <v>11.438998170108766</v>
      </c>
      <c r="BD8" s="29">
        <f>+IFERROR(LN(Creditos!BD82)," ")</f>
        <v>10.102499740889924</v>
      </c>
      <c r="BE8" s="29">
        <f>+IFERROR(LN(Creditos!BE82)," ")</f>
        <v>10.57929322278043</v>
      </c>
      <c r="BF8" s="29">
        <f>+IFERROR(LN(Creditos!BF82)," ")</f>
        <v>10.936077114823224</v>
      </c>
    </row>
    <row r="9" spans="2:58" ht="16.5" x14ac:dyDescent="0.3">
      <c r="B9">
        <v>8</v>
      </c>
      <c r="C9" s="23">
        <v>41090</v>
      </c>
      <c r="D9" s="29">
        <f>+IFERROR(LN(Creditos!D83)," ")</f>
        <v>17.669478280193264</v>
      </c>
      <c r="E9" s="29">
        <f>+IFERROR(LN(Creditos!E83)," ")</f>
        <v>16.513173008199988</v>
      </c>
      <c r="F9" s="29">
        <f>+IFERROR(LN(Creditos!F83)," ")</f>
        <v>16.817436260959081</v>
      </c>
      <c r="G9" s="29">
        <f>+IFERROR(LN(Creditos!G83)," ")</f>
        <v>17.284673808051025</v>
      </c>
      <c r="H9" s="29">
        <f>+IFERROR(LN(Creditos!H83)," ")</f>
        <v>14.607921955048354</v>
      </c>
      <c r="I9" s="29">
        <f>+IFERROR(LN(Creditos!I83)," ")</f>
        <v>15.179202185066485</v>
      </c>
      <c r="J9" s="29">
        <f>+IFERROR(LN(Creditos!J83)," ")</f>
        <v>15.030706531310384</v>
      </c>
      <c r="K9" s="29">
        <f>+IFERROR(LN(Creditos!K83)," ")</f>
        <v>14.728227803647313</v>
      </c>
      <c r="L9" s="29">
        <f>+IFERROR(LN(Creditos!L83)," ")</f>
        <v>14.062159376558681</v>
      </c>
      <c r="M9" s="29" t="str">
        <f>+IFERROR(LN(Creditos!M83)," ")</f>
        <v xml:space="preserve"> </v>
      </c>
      <c r="P9">
        <v>8</v>
      </c>
      <c r="Q9" s="3">
        <v>41090</v>
      </c>
      <c r="R9" s="29">
        <f>+IFERROR(LN(Creditos!R83)," ")</f>
        <v>17.284673808051025</v>
      </c>
      <c r="S9" s="29">
        <f>+IFERROR(LN(Creditos!S83)," ")</f>
        <v>17.669478280193264</v>
      </c>
      <c r="T9" s="29">
        <f>+IFERROR(LN(Creditos!T83)," ")</f>
        <v>16.817436260959081</v>
      </c>
      <c r="U9" s="29">
        <f>+IFERROR(LN(Creditos!U83)," ")</f>
        <v>13.925072244397837</v>
      </c>
      <c r="V9" s="29">
        <f>+IFERROR(LN(Creditos!V83)," ")</f>
        <v>13.368097228974712</v>
      </c>
      <c r="W9" s="29">
        <f>+IFERROR(LN(Creditos!W83)," ")</f>
        <v>14.240936619559855</v>
      </c>
      <c r="X9" s="29">
        <f>+IFERROR(LN(Creditos!X83)," ")</f>
        <v>14.62797853937785</v>
      </c>
      <c r="Y9" s="29">
        <f>+IFERROR(LN(Creditos!Y83)," ")</f>
        <v>13.769305963825458</v>
      </c>
      <c r="Z9" s="29">
        <f>+IFERROR(LN(Creditos!Z83)," ")</f>
        <v>13.73414089686316</v>
      </c>
      <c r="AA9" s="29">
        <f>+IFERROR(LN(Creditos!AA83)," ")</f>
        <v>13.225121337853416</v>
      </c>
      <c r="AB9" s="29">
        <f>+IFERROR(LN(Creditos!AB83)," ")</f>
        <v>12.601903486637061</v>
      </c>
      <c r="AC9" s="29">
        <f>+IFERROR(LN(Creditos!AC83)," ")</f>
        <v>12.321934394207295</v>
      </c>
      <c r="AD9" s="29">
        <f>+IFERROR(LN(Creditos!AD83)," ")</f>
        <v>12.001958313869835</v>
      </c>
      <c r="AE9" s="29">
        <f>+IFERROR(LN(Creditos!AE83)," ")</f>
        <v>13.988382820734476</v>
      </c>
      <c r="AF9" s="29">
        <f>+IFERROR(LN(Creditos!AF83)," ")</f>
        <v>10.752679180470224</v>
      </c>
      <c r="AG9" s="29">
        <f>+IFERROR(LN(Creditos!AG83)," ")</f>
        <v>13.245196899633234</v>
      </c>
      <c r="AH9" s="29">
        <f>+IFERROR(LN(Creditos!AH83)," ")</f>
        <v>15.309081527411658</v>
      </c>
      <c r="AI9" s="29">
        <f>+IFERROR(LN(Creditos!AI83)," ")</f>
        <v>11.251368874516251</v>
      </c>
      <c r="AJ9" s="29">
        <f>+IFERROR(LN(Creditos!AJ83)," ")</f>
        <v>12.445525886695737</v>
      </c>
      <c r="AK9" s="29">
        <f>+IFERROR(LN(Creditos!AK83)," ")</f>
        <v>11.183568239856706</v>
      </c>
      <c r="AL9" s="29">
        <f>+IFERROR(LN(Creditos!AL83)," ")</f>
        <v>10.380289807413918</v>
      </c>
      <c r="AM9" s="29">
        <f>+IFERROR(LN(Creditos!AM83)," ")</f>
        <v>13.42548674869407</v>
      </c>
      <c r="AN9" s="29">
        <f>+IFERROR(LN(Creditos!AN83)," ")</f>
        <v>13.244459789825942</v>
      </c>
      <c r="AO9" s="29">
        <f>+IFERROR(LN(Creditos!AO83)," ")</f>
        <v>12.206452188244723</v>
      </c>
      <c r="AP9" s="29">
        <f>+IFERROR(LN(Creditos!AP83)," ")</f>
        <v>10.342982204050905</v>
      </c>
      <c r="AQ9" s="29">
        <f>+IFERROR(LN(Creditos!AQ83)," ")</f>
        <v>10.788911033274715</v>
      </c>
      <c r="AR9" s="29">
        <f>+IFERROR(LN(Creditos!AR83)," ")</f>
        <v>11.432190502635381</v>
      </c>
      <c r="AS9" s="29">
        <f>+IFERROR(LN(Creditos!AS83)," ")</f>
        <v>11.49418844005611</v>
      </c>
      <c r="AT9" s="29">
        <f>+IFERROR(LN(Creditos!AT83)," ")</f>
        <v>9.2993378942727585</v>
      </c>
      <c r="AU9" s="29" t="str">
        <f>+IFERROR(LN(Creditos!AU83)," ")</f>
        <v xml:space="preserve"> </v>
      </c>
      <c r="AV9" s="29">
        <f>+IFERROR(LN(Creditos!AV83)," ")</f>
        <v>8.6447708740805158</v>
      </c>
      <c r="AW9" s="29">
        <f>+IFERROR(LN(Creditos!AW83)," ")</f>
        <v>14.264018895924325</v>
      </c>
      <c r="AX9" s="29">
        <f>+IFERROR(LN(Creditos!AX83)," ")</f>
        <v>12.152423078996682</v>
      </c>
      <c r="AY9" s="29">
        <f>+IFERROR(LN(Creditos!AY83)," ")</f>
        <v>13.192329457242369</v>
      </c>
      <c r="AZ9" s="29">
        <f>+IFERROR(LN(Creditos!AZ83)," ")</f>
        <v>12.022968891479692</v>
      </c>
      <c r="BA9" s="29">
        <f>+IFERROR(LN(Creditos!BA83)," ")</f>
        <v>13.066512312775572</v>
      </c>
      <c r="BB9" s="29">
        <f>+IFERROR(LN(Creditos!BB83)," ")</f>
        <v>13.014370664397019</v>
      </c>
      <c r="BC9" s="29">
        <f>+IFERROR(LN(Creditos!BC83)," ")</f>
        <v>11.436248913763002</v>
      </c>
      <c r="BD9" s="29">
        <f>+IFERROR(LN(Creditos!BD83)," ")</f>
        <v>10.045472371619667</v>
      </c>
      <c r="BE9" s="29">
        <f>+IFERROR(LN(Creditos!BE83)," ")</f>
        <v>10.604141606880544</v>
      </c>
      <c r="BF9" s="29">
        <f>+IFERROR(LN(Creditos!BF83)," ")</f>
        <v>10.91614007544128</v>
      </c>
    </row>
    <row r="10" spans="2:58" ht="16.5" x14ac:dyDescent="0.3">
      <c r="B10">
        <v>9</v>
      </c>
      <c r="C10" s="23">
        <v>41121</v>
      </c>
      <c r="D10" s="29">
        <f>+IFERROR(LN(Creditos!D84)," ")</f>
        <v>17.66664819335411</v>
      </c>
      <c r="E10" s="29">
        <f>+IFERROR(LN(Creditos!E84)," ")</f>
        <v>16.53277596792493</v>
      </c>
      <c r="F10" s="29">
        <f>+IFERROR(LN(Creditos!F84)," ")</f>
        <v>16.841009267076792</v>
      </c>
      <c r="G10" s="29">
        <f>+IFERROR(LN(Creditos!G84)," ")</f>
        <v>17.286034279897152</v>
      </c>
      <c r="H10" s="29">
        <f>+IFERROR(LN(Creditos!H84)," ")</f>
        <v>14.596867792722357</v>
      </c>
      <c r="I10" s="29">
        <f>+IFERROR(LN(Creditos!I84)," ")</f>
        <v>15.181692355846403</v>
      </c>
      <c r="J10" s="29">
        <f>+IFERROR(LN(Creditos!J84)," ")</f>
        <v>15.04141624161398</v>
      </c>
      <c r="K10" s="29">
        <f>+IFERROR(LN(Creditos!K84)," ")</f>
        <v>14.727428898769135</v>
      </c>
      <c r="L10" s="29">
        <f>+IFERROR(LN(Creditos!L84)," ")</f>
        <v>14.07898182508586</v>
      </c>
      <c r="M10" s="29" t="str">
        <f>+IFERROR(LN(Creditos!M84)," ")</f>
        <v xml:space="preserve"> </v>
      </c>
      <c r="P10">
        <v>9</v>
      </c>
      <c r="Q10" s="3">
        <v>41121</v>
      </c>
      <c r="R10" s="29">
        <f>+IFERROR(LN(Creditos!R84)," ")</f>
        <v>17.286034279897152</v>
      </c>
      <c r="S10" s="29">
        <f>+IFERROR(LN(Creditos!S84)," ")</f>
        <v>17.66664819335411</v>
      </c>
      <c r="T10" s="29">
        <f>+IFERROR(LN(Creditos!T84)," ")</f>
        <v>16.841009267076792</v>
      </c>
      <c r="U10" s="29">
        <f>+IFERROR(LN(Creditos!U84)," ")</f>
        <v>13.923600099115278</v>
      </c>
      <c r="V10" s="29">
        <f>+IFERROR(LN(Creditos!V84)," ")</f>
        <v>13.378700863565008</v>
      </c>
      <c r="W10" s="29">
        <f>+IFERROR(LN(Creditos!W84)," ")</f>
        <v>14.244564567306398</v>
      </c>
      <c r="X10" s="29">
        <f>+IFERROR(LN(Creditos!X84)," ")</f>
        <v>14.647446278858162</v>
      </c>
      <c r="Y10" s="29">
        <f>+IFERROR(LN(Creditos!Y84)," ")</f>
        <v>13.788625814926933</v>
      </c>
      <c r="Z10" s="29">
        <f>+IFERROR(LN(Creditos!Z84)," ")</f>
        <v>13.75983434889709</v>
      </c>
      <c r="AA10" s="29">
        <f>+IFERROR(LN(Creditos!AA84)," ")</f>
        <v>13.237391327214716</v>
      </c>
      <c r="AB10" s="29">
        <f>+IFERROR(LN(Creditos!AB84)," ")</f>
        <v>12.602329704039596</v>
      </c>
      <c r="AC10" s="29">
        <f>+IFERROR(LN(Creditos!AC84)," ")</f>
        <v>12.317699322259825</v>
      </c>
      <c r="AD10" s="29">
        <f>+IFERROR(LN(Creditos!AD84)," ")</f>
        <v>12.002792799793886</v>
      </c>
      <c r="AE10" s="29">
        <f>+IFERROR(LN(Creditos!AE84)," ")</f>
        <v>13.988652419585092</v>
      </c>
      <c r="AF10" s="29">
        <f>+IFERROR(LN(Creditos!AF84)," ")</f>
        <v>10.772097704514476</v>
      </c>
      <c r="AG10" s="29">
        <f>+IFERROR(LN(Creditos!AG84)," ")</f>
        <v>13.258459080739486</v>
      </c>
      <c r="AH10" s="29">
        <f>+IFERROR(LN(Creditos!AH84)," ")</f>
        <v>15.310911189867303</v>
      </c>
      <c r="AI10" s="29">
        <f>+IFERROR(LN(Creditos!AI84)," ")</f>
        <v>11.240547655366388</v>
      </c>
      <c r="AJ10" s="29">
        <f>+IFERROR(LN(Creditos!AJ84)," ")</f>
        <v>12.474609595637512</v>
      </c>
      <c r="AK10" s="29">
        <f>+IFERROR(LN(Creditos!AK84)," ")</f>
        <v>11.200267057576029</v>
      </c>
      <c r="AL10" s="29">
        <f>+IFERROR(LN(Creditos!AL84)," ")</f>
        <v>10.399560230186269</v>
      </c>
      <c r="AM10" s="29">
        <f>+IFERROR(LN(Creditos!AM84)," ")</f>
        <v>13.434401489983056</v>
      </c>
      <c r="AN10" s="29">
        <f>+IFERROR(LN(Creditos!AN84)," ")</f>
        <v>13.26719945784377</v>
      </c>
      <c r="AO10" s="29">
        <f>+IFERROR(LN(Creditos!AO84)," ")</f>
        <v>12.189979742863775</v>
      </c>
      <c r="AP10" s="29">
        <f>+IFERROR(LN(Creditos!AP84)," ")</f>
        <v>10.338609842512422</v>
      </c>
      <c r="AQ10" s="29">
        <f>+IFERROR(LN(Creditos!AQ84)," ")</f>
        <v>10.814510437637395</v>
      </c>
      <c r="AR10" s="29">
        <f>+IFERROR(LN(Creditos!AR84)," ")</f>
        <v>11.468049965253671</v>
      </c>
      <c r="AS10" s="29">
        <f>+IFERROR(LN(Creditos!AS84)," ")</f>
        <v>11.512776200130787</v>
      </c>
      <c r="AT10" s="29">
        <f>+IFERROR(LN(Creditos!AT84)," ")</f>
        <v>9.3641959774161325</v>
      </c>
      <c r="AU10" s="29" t="str">
        <f>+IFERROR(LN(Creditos!AU84)," ")</f>
        <v xml:space="preserve"> </v>
      </c>
      <c r="AV10" s="29">
        <f>+IFERROR(LN(Creditos!AV84)," ")</f>
        <v>8.687426657408956</v>
      </c>
      <c r="AW10" s="29">
        <f>+IFERROR(LN(Creditos!AW84)," ")</f>
        <v>14.293389258726087</v>
      </c>
      <c r="AX10" s="29">
        <f>+IFERROR(LN(Creditos!AX84)," ")</f>
        <v>12.180747799726246</v>
      </c>
      <c r="AY10" s="29">
        <f>+IFERROR(LN(Creditos!AY84)," ")</f>
        <v>13.212655654292622</v>
      </c>
      <c r="AZ10" s="29">
        <f>+IFERROR(LN(Creditos!AZ84)," ")</f>
        <v>12.027163367545336</v>
      </c>
      <c r="BA10" s="29">
        <f>+IFERROR(LN(Creditos!BA84)," ")</f>
        <v>13.066005752198148</v>
      </c>
      <c r="BB10" s="29">
        <f>+IFERROR(LN(Creditos!BB84)," ")</f>
        <v>13.014982052174421</v>
      </c>
      <c r="BC10" s="29">
        <f>+IFERROR(LN(Creditos!BC84)," ")</f>
        <v>11.422315527211397</v>
      </c>
      <c r="BD10" s="29">
        <f>+IFERROR(LN(Creditos!BD84)," ")</f>
        <v>10.015359897537056</v>
      </c>
      <c r="BE10" s="29">
        <f>+IFERROR(LN(Creditos!BE84)," ")</f>
        <v>10.672013120180907</v>
      </c>
      <c r="BF10" s="29">
        <f>+IFERROR(LN(Creditos!BF84)," ")</f>
        <v>10.841293885689231</v>
      </c>
    </row>
    <row r="11" spans="2:58" ht="16.5" x14ac:dyDescent="0.3">
      <c r="B11">
        <v>10</v>
      </c>
      <c r="C11" s="23">
        <v>41152</v>
      </c>
      <c r="D11" s="29">
        <f>+IFERROR(LN(Creditos!D85)," ")</f>
        <v>17.67470231484975</v>
      </c>
      <c r="E11" s="29">
        <f>+IFERROR(LN(Creditos!E85)," ")</f>
        <v>16.548907890678883</v>
      </c>
      <c r="F11" s="29">
        <f>+IFERROR(LN(Creditos!F85)," ")</f>
        <v>16.84459736214701</v>
      </c>
      <c r="G11" s="29">
        <f>+IFERROR(LN(Creditos!G85)," ")</f>
        <v>17.297794863000934</v>
      </c>
      <c r="H11" s="29">
        <f>+IFERROR(LN(Creditos!H85)," ")</f>
        <v>14.637500450639651</v>
      </c>
      <c r="I11" s="29">
        <f>+IFERROR(LN(Creditos!I85)," ")</f>
        <v>15.192160547419585</v>
      </c>
      <c r="J11" s="29">
        <f>+IFERROR(LN(Creditos!J85)," ")</f>
        <v>15.055400211337194</v>
      </c>
      <c r="K11" s="29">
        <f>+IFERROR(LN(Creditos!K85)," ")</f>
        <v>14.687764194645739</v>
      </c>
      <c r="L11" s="29">
        <f>+IFERROR(LN(Creditos!L85)," ")</f>
        <v>14.074872614488983</v>
      </c>
      <c r="M11" s="29" t="str">
        <f>+IFERROR(LN(Creditos!M85)," ")</f>
        <v xml:space="preserve"> </v>
      </c>
      <c r="P11">
        <v>10</v>
      </c>
      <c r="Q11" s="3">
        <v>41152</v>
      </c>
      <c r="R11" s="29">
        <f>+IFERROR(LN(Creditos!R85)," ")</f>
        <v>17.297794863000934</v>
      </c>
      <c r="S11" s="29">
        <f>+IFERROR(LN(Creditos!S85)," ")</f>
        <v>17.67470231484975</v>
      </c>
      <c r="T11" s="29">
        <f>+IFERROR(LN(Creditos!T85)," ")</f>
        <v>16.84459736214701</v>
      </c>
      <c r="U11" s="29">
        <f>+IFERROR(LN(Creditos!U85)," ")</f>
        <v>13.942305123656579</v>
      </c>
      <c r="V11" s="29">
        <f>+IFERROR(LN(Creditos!V85)," ")</f>
        <v>13.391375493948232</v>
      </c>
      <c r="W11" s="29">
        <f>+IFERROR(LN(Creditos!W85)," ")</f>
        <v>14.248089334490137</v>
      </c>
      <c r="X11" s="29">
        <f>+IFERROR(LN(Creditos!X85)," ")</f>
        <v>14.671708212832018</v>
      </c>
      <c r="Y11" s="29">
        <f>+IFERROR(LN(Creditos!Y85)," ")</f>
        <v>13.796455392305631</v>
      </c>
      <c r="Z11" s="29">
        <f>+IFERROR(LN(Creditos!Z85)," ")</f>
        <v>13.777950250895152</v>
      </c>
      <c r="AA11" s="29">
        <f>+IFERROR(LN(Creditos!AA85)," ")</f>
        <v>13.249682385111031</v>
      </c>
      <c r="AB11" s="29">
        <f>+IFERROR(LN(Creditos!AB85)," ")</f>
        <v>12.623429789712377</v>
      </c>
      <c r="AC11" s="29">
        <f>+IFERROR(LN(Creditos!AC85)," ")</f>
        <v>12.302371977144324</v>
      </c>
      <c r="AD11" s="29">
        <f>+IFERROR(LN(Creditos!AD85)," ")</f>
        <v>12.006412501133697</v>
      </c>
      <c r="AE11" s="29">
        <f>+IFERROR(LN(Creditos!AE85)," ")</f>
        <v>13.987725308396156</v>
      </c>
      <c r="AF11" s="29">
        <f>+IFERROR(LN(Creditos!AF85)," ")</f>
        <v>10.771671337904502</v>
      </c>
      <c r="AG11" s="29">
        <f>+IFERROR(LN(Creditos!AG85)," ")</f>
        <v>13.271367316810132</v>
      </c>
      <c r="AH11" s="29">
        <f>+IFERROR(LN(Creditos!AH85)," ")</f>
        <v>15.314481705250195</v>
      </c>
      <c r="AI11" s="29">
        <f>+IFERROR(LN(Creditos!AI85)," ")</f>
        <v>11.24976837427907</v>
      </c>
      <c r="AJ11" s="29">
        <f>+IFERROR(LN(Creditos!AJ85)," ")</f>
        <v>12.502110184534205</v>
      </c>
      <c r="AK11" s="29">
        <f>+IFERROR(LN(Creditos!AK85)," ")</f>
        <v>11.217276347329438</v>
      </c>
      <c r="AL11" s="29">
        <f>+IFERROR(LN(Creditos!AL85)," ")</f>
        <v>10.379619772608157</v>
      </c>
      <c r="AM11" s="29">
        <f>+IFERROR(LN(Creditos!AM85)," ")</f>
        <v>13.433348911691493</v>
      </c>
      <c r="AN11" s="29">
        <f>+IFERROR(LN(Creditos!AN85)," ")</f>
        <v>13.286013882463919</v>
      </c>
      <c r="AO11" s="29">
        <f>+IFERROR(LN(Creditos!AO85)," ")</f>
        <v>12.204653639617328</v>
      </c>
      <c r="AP11" s="29">
        <f>+IFERROR(LN(Creditos!AP85)," ")</f>
        <v>10.32414671515583</v>
      </c>
      <c r="AQ11" s="29">
        <f>+IFERROR(LN(Creditos!AQ85)," ")</f>
        <v>10.845296643782799</v>
      </c>
      <c r="AR11" s="29">
        <f>+IFERROR(LN(Creditos!AR85)," ")</f>
        <v>11.496419361276603</v>
      </c>
      <c r="AS11" s="29">
        <f>+IFERROR(LN(Creditos!AS85)," ")</f>
        <v>11.565931622005634</v>
      </c>
      <c r="AT11" s="29">
        <f>+IFERROR(LN(Creditos!AT85)," ")</f>
        <v>9.3988952925954887</v>
      </c>
      <c r="AU11" s="29" t="str">
        <f>+IFERROR(LN(Creditos!AU85)," ")</f>
        <v xml:space="preserve"> </v>
      </c>
      <c r="AV11" s="29">
        <f>+IFERROR(LN(Creditos!AV85)," ")</f>
        <v>8.7608194790921736</v>
      </c>
      <c r="AW11" s="29">
        <f>+IFERROR(LN(Creditos!AW85)," ")</f>
        <v>14.321236011522743</v>
      </c>
      <c r="AX11" s="29">
        <f>+IFERROR(LN(Creditos!AX85)," ")</f>
        <v>12.193356318927808</v>
      </c>
      <c r="AY11" s="29">
        <f>+IFERROR(LN(Creditos!AY85)," ")</f>
        <v>13.220730763949749</v>
      </c>
      <c r="AZ11" s="29">
        <f>+IFERROR(LN(Creditos!AZ85)," ")</f>
        <v>12.081649355747301</v>
      </c>
      <c r="BA11" s="29">
        <f>+IFERROR(LN(Creditos!BA85)," ")</f>
        <v>13.078896525120992</v>
      </c>
      <c r="BB11" s="29">
        <f>+IFERROR(LN(Creditos!BB85)," ")</f>
        <v>13.01211376197425</v>
      </c>
      <c r="BC11" s="29">
        <f>+IFERROR(LN(Creditos!BC85)," ")</f>
        <v>11.422815214737916</v>
      </c>
      <c r="BD11" s="29">
        <f>+IFERROR(LN(Creditos!BD85)," ")</f>
        <v>10.02178969698778</v>
      </c>
      <c r="BE11" s="29">
        <f>+IFERROR(LN(Creditos!BE85)," ")</f>
        <v>10.716836834895624</v>
      </c>
      <c r="BF11" s="29">
        <f>+IFERROR(LN(Creditos!BF85)," ")</f>
        <v>10.855830239656653</v>
      </c>
    </row>
    <row r="12" spans="2:58" ht="16.5" x14ac:dyDescent="0.3">
      <c r="B12">
        <v>11</v>
      </c>
      <c r="C12" s="23">
        <v>41182</v>
      </c>
      <c r="D12" s="29">
        <f>+IFERROR(LN(Creditos!D86)," ")</f>
        <v>17.695381633027573</v>
      </c>
      <c r="E12" s="29">
        <f>+IFERROR(LN(Creditos!E86)," ")</f>
        <v>16.542537406494016</v>
      </c>
      <c r="F12" s="29">
        <f>+IFERROR(LN(Creditos!F86)," ")</f>
        <v>16.834155954942375</v>
      </c>
      <c r="G12" s="29">
        <f>+IFERROR(LN(Creditos!G86)," ")</f>
        <v>17.310716952042533</v>
      </c>
      <c r="H12" s="29">
        <f>+IFERROR(LN(Creditos!H86)," ")</f>
        <v>14.595586975232928</v>
      </c>
      <c r="I12" s="29">
        <f>+IFERROR(LN(Creditos!I86)," ")</f>
        <v>15.215248361598505</v>
      </c>
      <c r="J12" s="29">
        <f>+IFERROR(LN(Creditos!J86)," ")</f>
        <v>15.08670497506662</v>
      </c>
      <c r="K12" s="29">
        <f>+IFERROR(LN(Creditos!K86)," ")</f>
        <v>14.692823969293803</v>
      </c>
      <c r="L12" s="29">
        <f>+IFERROR(LN(Creditos!L86)," ")</f>
        <v>14.140194625714507</v>
      </c>
      <c r="M12" s="29" t="str">
        <f>+IFERROR(LN(Creditos!M86)," ")</f>
        <v xml:space="preserve"> </v>
      </c>
      <c r="P12">
        <v>11</v>
      </c>
      <c r="Q12" s="3">
        <v>41182</v>
      </c>
      <c r="R12" s="29">
        <f>+IFERROR(LN(Creditos!R86)," ")</f>
        <v>17.310716952042533</v>
      </c>
      <c r="S12" s="29">
        <f>+IFERROR(LN(Creditos!S86)," ")</f>
        <v>17.695381633027573</v>
      </c>
      <c r="T12" s="29">
        <f>+IFERROR(LN(Creditos!T86)," ")</f>
        <v>16.834155954942375</v>
      </c>
      <c r="U12" s="29">
        <f>+IFERROR(LN(Creditos!U86)," ")</f>
        <v>13.962717062933809</v>
      </c>
      <c r="V12" s="29">
        <f>+IFERROR(LN(Creditos!V86)," ")</f>
        <v>13.417441347351309</v>
      </c>
      <c r="W12" s="29">
        <f>+IFERROR(LN(Creditos!W86)," ")</f>
        <v>14.262229216067233</v>
      </c>
      <c r="X12" s="29">
        <f>+IFERROR(LN(Creditos!X86)," ")</f>
        <v>14.685945166599156</v>
      </c>
      <c r="Y12" s="29">
        <f>+IFERROR(LN(Creditos!Y86)," ")</f>
        <v>13.812077809850466</v>
      </c>
      <c r="Z12" s="29">
        <f>+IFERROR(LN(Creditos!Z86)," ")</f>
        <v>13.801412207124162</v>
      </c>
      <c r="AA12" s="29">
        <f>+IFERROR(LN(Creditos!AA86)," ")</f>
        <v>13.26740138520103</v>
      </c>
      <c r="AB12" s="29">
        <f>+IFERROR(LN(Creditos!AB86)," ")</f>
        <v>12.631222137604182</v>
      </c>
      <c r="AC12" s="29">
        <f>+IFERROR(LN(Creditos!AC86)," ")</f>
        <v>12.291324361256962</v>
      </c>
      <c r="AD12" s="29">
        <f>+IFERROR(LN(Creditos!AD86)," ")</f>
        <v>12.01697029615676</v>
      </c>
      <c r="AE12" s="29">
        <f>+IFERROR(LN(Creditos!AE86)," ")</f>
        <v>13.989059777875639</v>
      </c>
      <c r="AF12" s="29">
        <f>+IFERROR(LN(Creditos!AF86)," ")</f>
        <v>10.78497717666913</v>
      </c>
      <c r="AG12" s="29">
        <f>+IFERROR(LN(Creditos!AG86)," ")</f>
        <v>13.286057556859248</v>
      </c>
      <c r="AH12" s="29">
        <f>+IFERROR(LN(Creditos!AH86)," ")</f>
        <v>15.324498709579961</v>
      </c>
      <c r="AI12" s="29">
        <f>+IFERROR(LN(Creditos!AI86)," ")</f>
        <v>11.24070145689952</v>
      </c>
      <c r="AJ12" s="29">
        <f>+IFERROR(LN(Creditos!AJ86)," ")</f>
        <v>12.531314879191299</v>
      </c>
      <c r="AK12" s="29">
        <f>+IFERROR(LN(Creditos!AK86)," ")</f>
        <v>11.241498595924478</v>
      </c>
      <c r="AL12" s="29">
        <f>+IFERROR(LN(Creditos!AL86)," ")</f>
        <v>10.396889501343578</v>
      </c>
      <c r="AM12" s="29">
        <f>+IFERROR(LN(Creditos!AM86)," ")</f>
        <v>13.446267613214451</v>
      </c>
      <c r="AN12" s="29">
        <f>+IFERROR(LN(Creditos!AN86)," ")</f>
        <v>13.301193417508363</v>
      </c>
      <c r="AO12" s="29">
        <f>+IFERROR(LN(Creditos!AO86)," ")</f>
        <v>12.219398223328279</v>
      </c>
      <c r="AP12" s="29">
        <f>+IFERROR(LN(Creditos!AP86)," ")</f>
        <v>10.314873195637244</v>
      </c>
      <c r="AQ12" s="29">
        <f>+IFERROR(LN(Creditos!AQ86)," ")</f>
        <v>10.862948727485264</v>
      </c>
      <c r="AR12" s="29">
        <f>+IFERROR(LN(Creditos!AR86)," ")</f>
        <v>11.519849755840502</v>
      </c>
      <c r="AS12" s="29">
        <f>+IFERROR(LN(Creditos!AS86)," ")</f>
        <v>11.593080130037841</v>
      </c>
      <c r="AT12" s="29">
        <f>+IFERROR(LN(Creditos!AT86)," ")</f>
        <v>9.451025270328218</v>
      </c>
      <c r="AU12" s="29" t="str">
        <f>+IFERROR(LN(Creditos!AU86)," ")</f>
        <v xml:space="preserve"> </v>
      </c>
      <c r="AV12" s="29">
        <f>+IFERROR(LN(Creditos!AV86)," ")</f>
        <v>8.836320835041084</v>
      </c>
      <c r="AW12" s="29">
        <f>+IFERROR(LN(Creditos!AW86)," ")</f>
        <v>14.353764982742527</v>
      </c>
      <c r="AX12" s="29">
        <f>+IFERROR(LN(Creditos!AX86)," ")</f>
        <v>12.215716507446336</v>
      </c>
      <c r="AY12" s="29">
        <f>+IFERROR(LN(Creditos!AY86)," ")</f>
        <v>13.254670727499361</v>
      </c>
      <c r="AZ12" s="29">
        <f>+IFERROR(LN(Creditos!AZ86)," ")</f>
        <v>12.096180981708018</v>
      </c>
      <c r="BA12" s="29">
        <f>+IFERROR(LN(Creditos!BA86)," ")</f>
        <v>13.101011634953812</v>
      </c>
      <c r="BB12" s="29">
        <f>+IFERROR(LN(Creditos!BB86)," ")</f>
        <v>13.019281830922411</v>
      </c>
      <c r="BC12" s="29">
        <f>+IFERROR(LN(Creditos!BC86)," ")</f>
        <v>11.429625418574428</v>
      </c>
      <c r="BD12" s="29">
        <f>+IFERROR(LN(Creditos!BD86)," ")</f>
        <v>9.9966688966131443</v>
      </c>
      <c r="BE12" s="29">
        <f>+IFERROR(LN(Creditos!BE86)," ")</f>
        <v>10.752045345160978</v>
      </c>
      <c r="BF12" s="29">
        <f>+IFERROR(LN(Creditos!BF86)," ")</f>
        <v>10.876435755999612</v>
      </c>
    </row>
    <row r="13" spans="2:58" ht="16.5" x14ac:dyDescent="0.3">
      <c r="B13">
        <v>12</v>
      </c>
      <c r="C13" s="23">
        <v>41213</v>
      </c>
      <c r="D13" s="29">
        <f>+IFERROR(LN(Creditos!D87)," ")</f>
        <v>17.691954682457784</v>
      </c>
      <c r="E13" s="29">
        <f>+IFERROR(LN(Creditos!E87)," ")</f>
        <v>16.557136340161861</v>
      </c>
      <c r="F13" s="29">
        <f>+IFERROR(LN(Creditos!F87)," ")</f>
        <v>16.839375767696747</v>
      </c>
      <c r="G13" s="29">
        <f>+IFERROR(LN(Creditos!G87)," ")</f>
        <v>17.316920897929641</v>
      </c>
      <c r="H13" s="29">
        <f>+IFERROR(LN(Creditos!H87)," ")</f>
        <v>14.598492735341361</v>
      </c>
      <c r="I13" s="29">
        <f>+IFERROR(LN(Creditos!I87)," ")</f>
        <v>15.235853574713111</v>
      </c>
      <c r="J13" s="29">
        <f>+IFERROR(LN(Creditos!J87)," ")</f>
        <v>15.09885180632741</v>
      </c>
      <c r="K13" s="29">
        <f>+IFERROR(LN(Creditos!K87)," ")</f>
        <v>14.675445906315781</v>
      </c>
      <c r="L13" s="29">
        <f>+IFERROR(LN(Creditos!L87)," ")</f>
        <v>14.150988955648279</v>
      </c>
      <c r="M13" s="29" t="str">
        <f>+IFERROR(LN(Creditos!M87)," ")</f>
        <v xml:space="preserve"> </v>
      </c>
      <c r="P13">
        <v>12</v>
      </c>
      <c r="Q13" s="3">
        <v>41213</v>
      </c>
      <c r="R13" s="29">
        <f>+IFERROR(LN(Creditos!R87)," ")</f>
        <v>17.316920897929641</v>
      </c>
      <c r="S13" s="29">
        <f>+IFERROR(LN(Creditos!S87)," ")</f>
        <v>17.691954682457784</v>
      </c>
      <c r="T13" s="29">
        <f>+IFERROR(LN(Creditos!T87)," ")</f>
        <v>16.839375767696747</v>
      </c>
      <c r="U13" s="29">
        <f>+IFERROR(LN(Creditos!U87)," ")</f>
        <v>13.992661254515212</v>
      </c>
      <c r="V13" s="29">
        <f>+IFERROR(LN(Creditos!V87)," ")</f>
        <v>13.464143062200362</v>
      </c>
      <c r="W13" s="29">
        <f>+IFERROR(LN(Creditos!W87)," ")</f>
        <v>14.274727594034582</v>
      </c>
      <c r="X13" s="29">
        <f>+IFERROR(LN(Creditos!X87)," ")</f>
        <v>14.704485662174564</v>
      </c>
      <c r="Y13" s="29">
        <f>+IFERROR(LN(Creditos!Y87)," ")</f>
        <v>13.823933089732492</v>
      </c>
      <c r="Z13" s="29">
        <f>+IFERROR(LN(Creditos!Z87)," ")</f>
        <v>13.82870730570697</v>
      </c>
      <c r="AA13" s="29">
        <f>+IFERROR(LN(Creditos!AA87)," ")</f>
        <v>13.292404250357377</v>
      </c>
      <c r="AB13" s="29">
        <f>+IFERROR(LN(Creditos!AB87)," ")</f>
        <v>12.630094833732491</v>
      </c>
      <c r="AC13" s="29">
        <f>+IFERROR(LN(Creditos!AC87)," ")</f>
        <v>12.295836341308965</v>
      </c>
      <c r="AD13" s="29">
        <f>+IFERROR(LN(Creditos!AD87)," ")</f>
        <v>12.013127964325214</v>
      </c>
      <c r="AE13" s="29">
        <f>+IFERROR(LN(Creditos!AE87)," ")</f>
        <v>13.996332597343738</v>
      </c>
      <c r="AF13" s="29">
        <f>+IFERROR(LN(Creditos!AF87)," ")</f>
        <v>10.786587623922609</v>
      </c>
      <c r="AG13" s="29">
        <f>+IFERROR(LN(Creditos!AG87)," ")</f>
        <v>13.298282467144048</v>
      </c>
      <c r="AH13" s="29">
        <f>+IFERROR(LN(Creditos!AH87)," ")</f>
        <v>15.339446963571442</v>
      </c>
      <c r="AI13" s="29">
        <f>+IFERROR(LN(Creditos!AI87)," ")</f>
        <v>11.1953216530805</v>
      </c>
      <c r="AJ13" s="29">
        <f>+IFERROR(LN(Creditos!AJ87)," ")</f>
        <v>12.566673659126433</v>
      </c>
      <c r="AK13" s="29">
        <f>+IFERROR(LN(Creditos!AK87)," ")</f>
        <v>11.245653729239491</v>
      </c>
      <c r="AL13" s="29">
        <f>+IFERROR(LN(Creditos!AL87)," ")</f>
        <v>10.397340947508296</v>
      </c>
      <c r="AM13" s="29">
        <f>+IFERROR(LN(Creditos!AM87)," ")</f>
        <v>13.44625433745029</v>
      </c>
      <c r="AN13" s="29">
        <f>+IFERROR(LN(Creditos!AN87)," ")</f>
        <v>13.328049023261052</v>
      </c>
      <c r="AO13" s="29">
        <f>+IFERROR(LN(Creditos!AO87)," ")</f>
        <v>12.244681139536706</v>
      </c>
      <c r="AP13" s="29">
        <f>+IFERROR(LN(Creditos!AP87)," ")</f>
        <v>10.318897562439819</v>
      </c>
      <c r="AQ13" s="29">
        <f>+IFERROR(LN(Creditos!AQ87)," ")</f>
        <v>10.861784471066182</v>
      </c>
      <c r="AR13" s="29">
        <f>+IFERROR(LN(Creditos!AR87)," ")</f>
        <v>11.54059118627006</v>
      </c>
      <c r="AS13" s="29">
        <f>+IFERROR(LN(Creditos!AS87)," ")</f>
        <v>11.626122201483087</v>
      </c>
      <c r="AT13" s="29">
        <f>+IFERROR(LN(Creditos!AT87)," ")</f>
        <v>9.495228177848805</v>
      </c>
      <c r="AU13" s="29" t="str">
        <f>+IFERROR(LN(Creditos!AU87)," ")</f>
        <v xml:space="preserve"> </v>
      </c>
      <c r="AV13" s="29">
        <f>+IFERROR(LN(Creditos!AV87)," ")</f>
        <v>8.881966824263916</v>
      </c>
      <c r="AW13" s="29">
        <f>+IFERROR(LN(Creditos!AW87)," ")</f>
        <v>14.390821624410449</v>
      </c>
      <c r="AX13" s="29">
        <f>+IFERROR(LN(Creditos!AX87)," ")</f>
        <v>12.247252857946737</v>
      </c>
      <c r="AY13" s="29">
        <f>+IFERROR(LN(Creditos!AY87)," ")</f>
        <v>13.289119257194995</v>
      </c>
      <c r="AZ13" s="29">
        <f>+IFERROR(LN(Creditos!AZ87)," ")</f>
        <v>12.09735147017614</v>
      </c>
      <c r="BA13" s="29">
        <f>+IFERROR(LN(Creditos!BA87)," ")</f>
        <v>13.117698684802871</v>
      </c>
      <c r="BB13" s="29">
        <f>+IFERROR(LN(Creditos!BB87)," ")</f>
        <v>13.026057852452331</v>
      </c>
      <c r="BC13" s="29">
        <f>+IFERROR(LN(Creditos!BC87)," ")</f>
        <v>11.442214781996746</v>
      </c>
      <c r="BD13" s="29">
        <f>+IFERROR(LN(Creditos!BD87)," ")</f>
        <v>10.024373408573867</v>
      </c>
      <c r="BE13" s="29">
        <f>+IFERROR(LN(Creditos!BE87)," ")</f>
        <v>10.759914600507146</v>
      </c>
      <c r="BF13" s="29">
        <f>+IFERROR(LN(Creditos!BF87)," ")</f>
        <v>10.916840774204113</v>
      </c>
    </row>
    <row r="14" spans="2:58" ht="16.5" x14ac:dyDescent="0.3">
      <c r="B14">
        <v>13</v>
      </c>
      <c r="C14" s="23">
        <v>41243</v>
      </c>
      <c r="D14" s="29">
        <f>+IFERROR(LN(Creditos!D88)," ")</f>
        <v>17.714206015195778</v>
      </c>
      <c r="E14" s="29">
        <f>+IFERROR(LN(Creditos!E88)," ")</f>
        <v>16.564814561493083</v>
      </c>
      <c r="F14" s="29">
        <f>+IFERROR(LN(Creditos!F88)," ")</f>
        <v>16.845409709795515</v>
      </c>
      <c r="G14" s="29">
        <f>+IFERROR(LN(Creditos!G88)," ")</f>
        <v>17.32705263677801</v>
      </c>
      <c r="H14" s="29">
        <f>+IFERROR(LN(Creditos!H88)," ")</f>
        <v>14.609965584277235</v>
      </c>
      <c r="I14" s="29">
        <f>+IFERROR(LN(Creditos!I88)," ")</f>
        <v>15.242829060565747</v>
      </c>
      <c r="J14" s="29">
        <f>+IFERROR(LN(Creditos!J88)," ")</f>
        <v>15.122001419334174</v>
      </c>
      <c r="K14" s="29">
        <f>+IFERROR(LN(Creditos!K88)," ")</f>
        <v>14.687571481042761</v>
      </c>
      <c r="L14" s="29">
        <f>+IFERROR(LN(Creditos!L88)," ")</f>
        <v>14.186671405044368</v>
      </c>
      <c r="M14" s="29" t="str">
        <f>+IFERROR(LN(Creditos!M88)," ")</f>
        <v xml:space="preserve"> </v>
      </c>
      <c r="P14">
        <v>13</v>
      </c>
      <c r="Q14" s="3">
        <v>41243</v>
      </c>
      <c r="R14" s="29">
        <f>+IFERROR(LN(Creditos!R88)," ")</f>
        <v>17.32705263677801</v>
      </c>
      <c r="S14" s="29">
        <f>+IFERROR(LN(Creditos!S88)," ")</f>
        <v>17.714206015195778</v>
      </c>
      <c r="T14" s="29">
        <f>+IFERROR(LN(Creditos!T88)," ")</f>
        <v>16.845409709795515</v>
      </c>
      <c r="U14" s="29">
        <f>+IFERROR(LN(Creditos!U88)," ")</f>
        <v>14.013370402136344</v>
      </c>
      <c r="V14" s="29">
        <f>+IFERROR(LN(Creditos!V88)," ")</f>
        <v>13.498390537244747</v>
      </c>
      <c r="W14" s="29">
        <f>+IFERROR(LN(Creditos!W88)," ")</f>
        <v>14.291042929701842</v>
      </c>
      <c r="X14" s="29">
        <f>+IFERROR(LN(Creditos!X88)," ")</f>
        <v>14.727578639646726</v>
      </c>
      <c r="Y14" s="29">
        <f>+IFERROR(LN(Creditos!Y88)," ")</f>
        <v>13.846137819772364</v>
      </c>
      <c r="Z14" s="29">
        <f>+IFERROR(LN(Creditos!Z88)," ")</f>
        <v>13.858726686372675</v>
      </c>
      <c r="AA14" s="29">
        <f>+IFERROR(LN(Creditos!AA88)," ")</f>
        <v>13.327844849832928</v>
      </c>
      <c r="AB14" s="29">
        <f>+IFERROR(LN(Creditos!AB88)," ")</f>
        <v>12.650145943660698</v>
      </c>
      <c r="AC14" s="29">
        <f>+IFERROR(LN(Creditos!AC88)," ")</f>
        <v>12.312325750891262</v>
      </c>
      <c r="AD14" s="29">
        <f>+IFERROR(LN(Creditos!AD88)," ")</f>
        <v>12.029589479813874</v>
      </c>
      <c r="AE14" s="29">
        <f>+IFERROR(LN(Creditos!AE88)," ")</f>
        <v>14.005700742027631</v>
      </c>
      <c r="AF14" s="29">
        <f>+IFERROR(LN(Creditos!AF88)," ")</f>
        <v>10.794623657982953</v>
      </c>
      <c r="AG14" s="29">
        <f>+IFERROR(LN(Creditos!AG88)," ")</f>
        <v>13.317506191974317</v>
      </c>
      <c r="AH14" s="29">
        <f>+IFERROR(LN(Creditos!AH88)," ")</f>
        <v>15.359409035666941</v>
      </c>
      <c r="AI14" s="29">
        <f>+IFERROR(LN(Creditos!AI88)," ")</f>
        <v>11.165877608275084</v>
      </c>
      <c r="AJ14" s="29">
        <f>+IFERROR(LN(Creditos!AJ88)," ")</f>
        <v>12.596186515894694</v>
      </c>
      <c r="AK14" s="29">
        <f>+IFERROR(LN(Creditos!AK88)," ")</f>
        <v>11.251250523255209</v>
      </c>
      <c r="AL14" s="29">
        <f>+IFERROR(LN(Creditos!AL88)," ")</f>
        <v>10.407733731446537</v>
      </c>
      <c r="AM14" s="29">
        <f>+IFERROR(LN(Creditos!AM88)," ")</f>
        <v>13.448783067130634</v>
      </c>
      <c r="AN14" s="29">
        <f>+IFERROR(LN(Creditos!AN88)," ")</f>
        <v>13.348683531505248</v>
      </c>
      <c r="AO14" s="29">
        <f>+IFERROR(LN(Creditos!AO88)," ")</f>
        <v>12.273223039210194</v>
      </c>
      <c r="AP14" s="29">
        <f>+IFERROR(LN(Creditos!AP88)," ")</f>
        <v>10.331274510725184</v>
      </c>
      <c r="AQ14" s="29">
        <f>+IFERROR(LN(Creditos!AQ88)," ")</f>
        <v>10.867476139465364</v>
      </c>
      <c r="AR14" s="29">
        <f>+IFERROR(LN(Creditos!AR88)," ")</f>
        <v>11.562604968131907</v>
      </c>
      <c r="AS14" s="29">
        <f>+IFERROR(LN(Creditos!AS88)," ")</f>
        <v>11.657511431529729</v>
      </c>
      <c r="AT14" s="29">
        <f>+IFERROR(LN(Creditos!AT88)," ")</f>
        <v>9.5112566993250311</v>
      </c>
      <c r="AU14" s="29" t="str">
        <f>+IFERROR(LN(Creditos!AU88)," ")</f>
        <v xml:space="preserve"> </v>
      </c>
      <c r="AV14" s="29">
        <f>+IFERROR(LN(Creditos!AV88)," ")</f>
        <v>8.9203346232118221</v>
      </c>
      <c r="AW14" s="29">
        <f>+IFERROR(LN(Creditos!AW88)," ")</f>
        <v>14.436873200191089</v>
      </c>
      <c r="AX14" s="29">
        <f>+IFERROR(LN(Creditos!AX88)," ")</f>
        <v>12.27404439110547</v>
      </c>
      <c r="AY14" s="29">
        <f>+IFERROR(LN(Creditos!AY88)," ")</f>
        <v>13.325483396140104</v>
      </c>
      <c r="AZ14" s="29">
        <f>+IFERROR(LN(Creditos!AZ88)," ")</f>
        <v>12.106366371201329</v>
      </c>
      <c r="BA14" s="29">
        <f>+IFERROR(LN(Creditos!BA88)," ")</f>
        <v>13.137109274414216</v>
      </c>
      <c r="BB14" s="29">
        <f>+IFERROR(LN(Creditos!BB88)," ")</f>
        <v>13.044271657299584</v>
      </c>
      <c r="BC14" s="29">
        <f>+IFERROR(LN(Creditos!BC88)," ")</f>
        <v>11.431380582997617</v>
      </c>
      <c r="BD14" s="29">
        <f>+IFERROR(LN(Creditos!BD88)," ")</f>
        <v>10.040457022194753</v>
      </c>
      <c r="BE14" s="29">
        <f>+IFERROR(LN(Creditos!BE88)," ")</f>
        <v>10.815460640988407</v>
      </c>
      <c r="BF14" s="29">
        <f>+IFERROR(LN(Creditos!BF88)," ")</f>
        <v>10.979701158510373</v>
      </c>
    </row>
    <row r="15" spans="2:58" ht="16.5" x14ac:dyDescent="0.3">
      <c r="B15">
        <v>14</v>
      </c>
      <c r="C15" s="23">
        <v>41274</v>
      </c>
      <c r="D15" s="29">
        <f>+IFERROR(LN(Creditos!D89)," ")</f>
        <v>17.726354628703739</v>
      </c>
      <c r="E15" s="29">
        <f>+IFERROR(LN(Creditos!E89)," ")</f>
        <v>16.577703724752713</v>
      </c>
      <c r="F15" s="29">
        <f>+IFERROR(LN(Creditos!F89)," ")</f>
        <v>16.856726878209201</v>
      </c>
      <c r="G15" s="29">
        <f>+IFERROR(LN(Creditos!G89)," ")</f>
        <v>17.328142588904093</v>
      </c>
      <c r="H15" s="29">
        <f>+IFERROR(LN(Creditos!H89)," ")</f>
        <v>14.696264267202697</v>
      </c>
      <c r="I15" s="29">
        <f>+IFERROR(LN(Creditos!I89)," ")</f>
        <v>15.23439733882203</v>
      </c>
      <c r="J15" s="29">
        <f>+IFERROR(LN(Creditos!J89)," ")</f>
        <v>15.124916609937801</v>
      </c>
      <c r="K15" s="29">
        <f>+IFERROR(LN(Creditos!K89)," ")</f>
        <v>14.678701471679499</v>
      </c>
      <c r="L15" s="29">
        <f>+IFERROR(LN(Creditos!L89)," ")</f>
        <v>14.25083108255911</v>
      </c>
      <c r="M15" s="29" t="str">
        <f>+IFERROR(LN(Creditos!M89)," ")</f>
        <v xml:space="preserve"> </v>
      </c>
      <c r="P15">
        <v>14</v>
      </c>
      <c r="Q15" s="3">
        <v>41274</v>
      </c>
      <c r="R15" s="29">
        <f>+IFERROR(LN(Creditos!R89)," ")</f>
        <v>17.328142588904093</v>
      </c>
      <c r="S15" s="29">
        <f>+IFERROR(LN(Creditos!S89)," ")</f>
        <v>17.726354628703739</v>
      </c>
      <c r="T15" s="29">
        <f>+IFERROR(LN(Creditos!T89)," ")</f>
        <v>16.856726878209201</v>
      </c>
      <c r="U15" s="29">
        <f>+IFERROR(LN(Creditos!U89)," ")</f>
        <v>13.994839203965554</v>
      </c>
      <c r="V15" s="29">
        <f>+IFERROR(LN(Creditos!V89)," ")</f>
        <v>13.444615266655905</v>
      </c>
      <c r="W15" s="29">
        <f>+IFERROR(LN(Creditos!W89)," ")</f>
        <v>14.272428844792808</v>
      </c>
      <c r="X15" s="29">
        <f>+IFERROR(LN(Creditos!X89)," ")</f>
        <v>14.73306356004009</v>
      </c>
      <c r="Y15" s="29">
        <f>+IFERROR(LN(Creditos!Y89)," ")</f>
        <v>13.867382177132805</v>
      </c>
      <c r="Z15" s="29">
        <f>+IFERROR(LN(Creditos!Z89)," ")</f>
        <v>13.881150386964654</v>
      </c>
      <c r="AA15" s="29">
        <f>+IFERROR(LN(Creditos!AA89)," ")</f>
        <v>13.333273277071831</v>
      </c>
      <c r="AB15" s="29">
        <f>+IFERROR(LN(Creditos!AB89)," ")</f>
        <v>12.635778209712415</v>
      </c>
      <c r="AC15" s="29">
        <f>+IFERROR(LN(Creditos!AC89)," ")</f>
        <v>12.298368105402217</v>
      </c>
      <c r="AD15" s="29">
        <f>+IFERROR(LN(Creditos!AD89)," ")</f>
        <v>12.01566018636273</v>
      </c>
      <c r="AE15" s="29">
        <f>+IFERROR(LN(Creditos!AE89)," ")</f>
        <v>14.001545472677849</v>
      </c>
      <c r="AF15" s="29">
        <f>+IFERROR(LN(Creditos!AF89)," ")</f>
        <v>10.791963251620681</v>
      </c>
      <c r="AG15" s="29">
        <f>+IFERROR(LN(Creditos!AG89)," ")</f>
        <v>13.330073281310881</v>
      </c>
      <c r="AH15" s="29">
        <f>+IFERROR(LN(Creditos!AH89)," ")</f>
        <v>15.369861888586522</v>
      </c>
      <c r="AI15" s="29">
        <f>+IFERROR(LN(Creditos!AI89)," ")</f>
        <v>10.843164581898586</v>
      </c>
      <c r="AJ15" s="29">
        <f>+IFERROR(LN(Creditos!AJ89)," ")</f>
        <v>12.614915294985092</v>
      </c>
      <c r="AK15" s="29">
        <f>+IFERROR(LN(Creditos!AK89)," ")</f>
        <v>11.22087841237186</v>
      </c>
      <c r="AL15" s="29">
        <f>+IFERROR(LN(Creditos!AL89)," ")</f>
        <v>10.387365741504748</v>
      </c>
      <c r="AM15" s="29">
        <f>+IFERROR(LN(Creditos!AM89)," ")</f>
        <v>13.452914667451646</v>
      </c>
      <c r="AN15" s="29">
        <f>+IFERROR(LN(Creditos!AN89)," ")</f>
        <v>13.365470314245362</v>
      </c>
      <c r="AO15" s="29" t="str">
        <f>+IFERROR(LN(Creditos!AO89)," ")</f>
        <v xml:space="preserve"> </v>
      </c>
      <c r="AP15" s="29">
        <f>+IFERROR(LN(Creditos!AP89)," ")</f>
        <v>10.34575659227081</v>
      </c>
      <c r="AQ15" s="29">
        <f>+IFERROR(LN(Creditos!AQ89)," ")</f>
        <v>10.84890413216386</v>
      </c>
      <c r="AR15" s="29">
        <f>+IFERROR(LN(Creditos!AR89)," ")</f>
        <v>11.592769800323124</v>
      </c>
      <c r="AS15" s="29">
        <f>+IFERROR(LN(Creditos!AS89)," ")</f>
        <v>11.656802926618388</v>
      </c>
      <c r="AT15" s="29">
        <f>+IFERROR(LN(Creditos!AT89)," ")</f>
        <v>9.5418684061472057</v>
      </c>
      <c r="AU15" s="29" t="str">
        <f>+IFERROR(LN(Creditos!AU89)," ")</f>
        <v xml:space="preserve"> </v>
      </c>
      <c r="AV15" s="29">
        <f>+IFERROR(LN(Creditos!AV89)," ")</f>
        <v>8.9090262100415316</v>
      </c>
      <c r="AW15" s="29">
        <f>+IFERROR(LN(Creditos!AW89)," ")</f>
        <v>14.463585026208991</v>
      </c>
      <c r="AX15" s="29">
        <f>+IFERROR(LN(Creditos!AX89)," ")</f>
        <v>12.292014685657881</v>
      </c>
      <c r="AY15" s="29">
        <f>+IFERROR(LN(Creditos!AY89)," ")</f>
        <v>13.317280143663757</v>
      </c>
      <c r="AZ15" s="29">
        <f>+IFERROR(LN(Creditos!AZ89)," ")</f>
        <v>12.112313393720024</v>
      </c>
      <c r="BA15" s="29">
        <f>+IFERROR(LN(Creditos!BA89)," ")</f>
        <v>13.154855925845668</v>
      </c>
      <c r="BB15" s="29">
        <f>+IFERROR(LN(Creditos!BB89)," ")</f>
        <v>13.036533191254049</v>
      </c>
      <c r="BC15" s="29">
        <f>+IFERROR(LN(Creditos!BC89)," ")</f>
        <v>11.346456652356503</v>
      </c>
      <c r="BD15" s="29">
        <f>+IFERROR(LN(Creditos!BD89)," ")</f>
        <v>10.10818867164525</v>
      </c>
      <c r="BE15" s="29">
        <f>+IFERROR(LN(Creditos!BE89)," ")</f>
        <v>10.860001024405406</v>
      </c>
      <c r="BF15" s="29">
        <f>+IFERROR(LN(Creditos!BF89)," ")</f>
        <v>10.993482960795728</v>
      </c>
    </row>
    <row r="16" spans="2:58" ht="16.5" x14ac:dyDescent="0.3">
      <c r="B16">
        <v>15</v>
      </c>
      <c r="C16" s="23">
        <v>41305</v>
      </c>
      <c r="D16" s="29">
        <f>+IFERROR(LN(Creditos!D90)," ")</f>
        <v>17.740056420043604</v>
      </c>
      <c r="E16" s="29">
        <f>+IFERROR(LN(Creditos!E90)," ")</f>
        <v>16.557014562856928</v>
      </c>
      <c r="F16" s="29">
        <f>+IFERROR(LN(Creditos!F90)," ")</f>
        <v>16.872017842370173</v>
      </c>
      <c r="G16" s="29">
        <f>+IFERROR(LN(Creditos!G90)," ")</f>
        <v>17.319421112196082</v>
      </c>
      <c r="H16" s="29">
        <f>+IFERROR(LN(Creditos!H90)," ")</f>
        <v>14.658063245591404</v>
      </c>
      <c r="I16" s="29">
        <f>+IFERROR(LN(Creditos!I90)," ")</f>
        <v>15.262694204431764</v>
      </c>
      <c r="J16" s="29">
        <f>+IFERROR(LN(Creditos!J90)," ")</f>
        <v>15.142362354415013</v>
      </c>
      <c r="K16" s="29">
        <f>+IFERROR(LN(Creditos!K90)," ")</f>
        <v>14.665530193608403</v>
      </c>
      <c r="L16" s="29">
        <f>+IFERROR(LN(Creditos!L90)," ")</f>
        <v>14.256472287022703</v>
      </c>
      <c r="M16" s="29" t="str">
        <f>+IFERROR(LN(Creditos!M90)," ")</f>
        <v xml:space="preserve"> </v>
      </c>
      <c r="P16">
        <v>15</v>
      </c>
      <c r="Q16" s="3">
        <v>41305</v>
      </c>
      <c r="R16" s="29">
        <f>+IFERROR(LN(Creditos!R90)," ")</f>
        <v>17.319421112196082</v>
      </c>
      <c r="S16" s="29">
        <f>+IFERROR(LN(Creditos!S90)," ")</f>
        <v>17.740056420043604</v>
      </c>
      <c r="T16" s="29">
        <f>+IFERROR(LN(Creditos!T90)," ")</f>
        <v>16.872017842370173</v>
      </c>
      <c r="U16" s="29">
        <f>+IFERROR(LN(Creditos!U90)," ")</f>
        <v>14.002169402595023</v>
      </c>
      <c r="V16" s="29">
        <f>+IFERROR(LN(Creditos!V90)," ")</f>
        <v>13.422907406162462</v>
      </c>
      <c r="W16" s="29">
        <f>+IFERROR(LN(Creditos!W90)," ")</f>
        <v>14.282514171553487</v>
      </c>
      <c r="X16" s="29">
        <f>+IFERROR(LN(Creditos!X90)," ")</f>
        <v>14.73615908026205</v>
      </c>
      <c r="Y16" s="29">
        <f>+IFERROR(LN(Creditos!Y90)," ")</f>
        <v>13.865536921010634</v>
      </c>
      <c r="Z16" s="29">
        <f>+IFERROR(LN(Creditos!Z90)," ")</f>
        <v>13.873894020347414</v>
      </c>
      <c r="AA16" s="29">
        <f>+IFERROR(LN(Creditos!AA90)," ")</f>
        <v>13.326601791633346</v>
      </c>
      <c r="AB16" s="29">
        <f>+IFERROR(LN(Creditos!AB90)," ")</f>
        <v>12.629676086241224</v>
      </c>
      <c r="AC16" s="29">
        <f>+IFERROR(LN(Creditos!AC90)," ")</f>
        <v>12.289176358711776</v>
      </c>
      <c r="AD16" s="29">
        <f>+IFERROR(LN(Creditos!AD90)," ")</f>
        <v>11.989977249511853</v>
      </c>
      <c r="AE16" s="29">
        <f>+IFERROR(LN(Creditos!AE90)," ")</f>
        <v>14.008311027933349</v>
      </c>
      <c r="AF16" s="29">
        <f>+IFERROR(LN(Creditos!AF90)," ")</f>
        <v>10.795634801815433</v>
      </c>
      <c r="AG16" s="29">
        <f>+IFERROR(LN(Creditos!AG90)," ")</f>
        <v>13.325891807497676</v>
      </c>
      <c r="AH16" s="29">
        <f>+IFERROR(LN(Creditos!AH90)," ")</f>
        <v>15.365908070106714</v>
      </c>
      <c r="AI16" s="29">
        <f>+IFERROR(LN(Creditos!AI90)," ")</f>
        <v>12.470906278442399</v>
      </c>
      <c r="AJ16" s="29">
        <f>+IFERROR(LN(Creditos!AJ90)," ")</f>
        <v>12.631441971198889</v>
      </c>
      <c r="AK16" s="29">
        <f>+IFERROR(LN(Creditos!AK90)," ")</f>
        <v>11.240218448172433</v>
      </c>
      <c r="AL16" s="29">
        <f>+IFERROR(LN(Creditos!AL90)," ")</f>
        <v>10.31612550948007</v>
      </c>
      <c r="AM16" s="29">
        <f>+IFERROR(LN(Creditos!AM90)," ")</f>
        <v>13.460501707492121</v>
      </c>
      <c r="AN16" s="29">
        <f>+IFERROR(LN(Creditos!AN90)," ")</f>
        <v>13.376105379650669</v>
      </c>
      <c r="AO16" s="29" t="str">
        <f>+IFERROR(LN(Creditos!AO90)," ")</f>
        <v xml:space="preserve"> </v>
      </c>
      <c r="AP16" s="29">
        <f>+IFERROR(LN(Creditos!AP90)," ")</f>
        <v>10.371038606050256</v>
      </c>
      <c r="AQ16" s="29">
        <f>+IFERROR(LN(Creditos!AQ90)," ")</f>
        <v>10.861996818642845</v>
      </c>
      <c r="AR16" s="29">
        <f>+IFERROR(LN(Creditos!AR90)," ")</f>
        <v>11.613540560611741</v>
      </c>
      <c r="AS16" s="29">
        <f>+IFERROR(LN(Creditos!AS90)," ")</f>
        <v>11.66020062086071</v>
      </c>
      <c r="AT16" s="29">
        <f>+IFERROR(LN(Creditos!AT90)," ")</f>
        <v>9.5653936293918402</v>
      </c>
      <c r="AU16" s="29" t="str">
        <f>+IFERROR(LN(Creditos!AU90)," ")</f>
        <v xml:space="preserve"> </v>
      </c>
      <c r="AV16" s="29">
        <f>+IFERROR(LN(Creditos!AV90)," ")</f>
        <v>8.8679415672934674</v>
      </c>
      <c r="AW16" s="29">
        <f>+IFERROR(LN(Creditos!AW90)," ")</f>
        <v>14.489495536315909</v>
      </c>
      <c r="AX16" s="29">
        <f>+IFERROR(LN(Creditos!AX90)," ")</f>
        <v>12.292982429967788</v>
      </c>
      <c r="AY16" s="29">
        <f>+IFERROR(LN(Creditos!AY90)," ")</f>
        <v>13.327212563292482</v>
      </c>
      <c r="AZ16" s="29">
        <f>+IFERROR(LN(Creditos!AZ90)," ")</f>
        <v>12.105774233888221</v>
      </c>
      <c r="BA16" s="29">
        <f>+IFERROR(LN(Creditos!BA90)," ")</f>
        <v>13.155688704522523</v>
      </c>
      <c r="BB16" s="29">
        <f>+IFERROR(LN(Creditos!BB90)," ")</f>
        <v>13.025979316820388</v>
      </c>
      <c r="BC16" s="29">
        <f>+IFERROR(LN(Creditos!BC90)," ")</f>
        <v>11.346412591698479</v>
      </c>
      <c r="BD16" s="29">
        <f>+IFERROR(LN(Creditos!BD90)," ")</f>
        <v>10.087455718341744</v>
      </c>
      <c r="BE16" s="29">
        <f>+IFERROR(LN(Creditos!BE90)," ")</f>
        <v>10.912314899072726</v>
      </c>
      <c r="BF16" s="29">
        <f>+IFERROR(LN(Creditos!BF90)," ")</f>
        <v>11.024511808595225</v>
      </c>
    </row>
    <row r="17" spans="2:58" ht="16.5" x14ac:dyDescent="0.3">
      <c r="B17">
        <v>16</v>
      </c>
      <c r="C17" s="23">
        <v>41333</v>
      </c>
      <c r="D17" s="29">
        <f>+IFERROR(LN(Creditos!D91)," ")</f>
        <v>17.749984251146714</v>
      </c>
      <c r="E17" s="29">
        <f>+IFERROR(LN(Creditos!E91)," ")</f>
        <v>16.579549940420907</v>
      </c>
      <c r="F17" s="29">
        <f>+IFERROR(LN(Creditos!F91)," ")</f>
        <v>16.892152644977052</v>
      </c>
      <c r="G17" s="29">
        <f>+IFERROR(LN(Creditos!G91)," ")</f>
        <v>17.318721930768984</v>
      </c>
      <c r="H17" s="29">
        <f>+IFERROR(LN(Creditos!H91)," ")</f>
        <v>14.645030122182408</v>
      </c>
      <c r="I17" s="29">
        <f>+IFERROR(LN(Creditos!I91)," ")</f>
        <v>15.285520853571501</v>
      </c>
      <c r="J17" s="29">
        <f>+IFERROR(LN(Creditos!J91)," ")</f>
        <v>15.145909259894751</v>
      </c>
      <c r="K17" s="29">
        <f>+IFERROR(LN(Creditos!K91)," ")</f>
        <v>14.664040269275771</v>
      </c>
      <c r="L17" s="29">
        <f>+IFERROR(LN(Creditos!L91)," ")</f>
        <v>14.236773256158296</v>
      </c>
      <c r="M17" s="29" t="str">
        <f>+IFERROR(LN(Creditos!M91)," ")</f>
        <v xml:space="preserve"> </v>
      </c>
      <c r="P17">
        <v>16</v>
      </c>
      <c r="Q17" s="3">
        <v>41333</v>
      </c>
      <c r="R17" s="29">
        <f>+IFERROR(LN(Creditos!R91)," ")</f>
        <v>17.318721930768984</v>
      </c>
      <c r="S17" s="29">
        <f>+IFERROR(LN(Creditos!S91)," ")</f>
        <v>17.749984251146714</v>
      </c>
      <c r="T17" s="29">
        <f>+IFERROR(LN(Creditos!T91)," ")</f>
        <v>16.892152644977052</v>
      </c>
      <c r="U17" s="29">
        <f>+IFERROR(LN(Creditos!U91)," ")</f>
        <v>14.002094267541951</v>
      </c>
      <c r="V17" s="29">
        <f>+IFERROR(LN(Creditos!V91)," ")</f>
        <v>13.420278104574917</v>
      </c>
      <c r="W17" s="29">
        <f>+IFERROR(LN(Creditos!W91)," ")</f>
        <v>14.298143094452465</v>
      </c>
      <c r="X17" s="29">
        <f>+IFERROR(LN(Creditos!X91)," ")</f>
        <v>14.748753730585594</v>
      </c>
      <c r="Y17" s="29">
        <f>+IFERROR(LN(Creditos!Y91)," ")</f>
        <v>13.875268635036884</v>
      </c>
      <c r="Z17" s="29">
        <f>+IFERROR(LN(Creditos!Z91)," ")</f>
        <v>13.882980639202462</v>
      </c>
      <c r="AA17" s="29">
        <f>+IFERROR(LN(Creditos!AA91)," ")</f>
        <v>13.32689720071915</v>
      </c>
      <c r="AB17" s="29">
        <f>+IFERROR(LN(Creditos!AB91)," ")</f>
        <v>12.624076674434075</v>
      </c>
      <c r="AC17" s="29">
        <f>+IFERROR(LN(Creditos!AC91)," ")</f>
        <v>12.289143221733559</v>
      </c>
      <c r="AD17" s="29">
        <f>+IFERROR(LN(Creditos!AD91)," ")</f>
        <v>11.992161579174953</v>
      </c>
      <c r="AE17" s="29">
        <f>+IFERROR(LN(Creditos!AE91)," ")</f>
        <v>14.024003696849284</v>
      </c>
      <c r="AF17" s="29">
        <f>+IFERROR(LN(Creditos!AF91)," ")</f>
        <v>10.785969181771403</v>
      </c>
      <c r="AG17" s="29">
        <f>+IFERROR(LN(Creditos!AG91)," ")</f>
        <v>13.337368200005567</v>
      </c>
      <c r="AH17" s="29">
        <f>+IFERROR(LN(Creditos!AH91)," ")</f>
        <v>15.366674552736731</v>
      </c>
      <c r="AI17" s="29">
        <f>+IFERROR(LN(Creditos!AI91)," ")</f>
        <v>12.429132308245833</v>
      </c>
      <c r="AJ17" s="29">
        <f>+IFERROR(LN(Creditos!AJ91)," ")</f>
        <v>12.654346399060229</v>
      </c>
      <c r="AK17" s="29">
        <f>+IFERROR(LN(Creditos!AK91)," ")</f>
        <v>11.238378876404836</v>
      </c>
      <c r="AL17" s="29">
        <f>+IFERROR(LN(Creditos!AL91)," ")</f>
        <v>10.316952937912935</v>
      </c>
      <c r="AM17" s="29">
        <f>+IFERROR(LN(Creditos!AM91)," ")</f>
        <v>13.463399409734894</v>
      </c>
      <c r="AN17" s="29">
        <f>+IFERROR(LN(Creditos!AN91)," ")</f>
        <v>13.367087557992772</v>
      </c>
      <c r="AO17" s="29" t="str">
        <f>+IFERROR(LN(Creditos!AO91)," ")</f>
        <v xml:space="preserve"> </v>
      </c>
      <c r="AP17" s="29">
        <f>+IFERROR(LN(Creditos!AP91)," ")</f>
        <v>10.396196486532251</v>
      </c>
      <c r="AQ17" s="29">
        <f>+IFERROR(LN(Creditos!AQ91)," ")</f>
        <v>10.870717979158849</v>
      </c>
      <c r="AR17" s="29">
        <f>+IFERROR(LN(Creditos!AR91)," ")</f>
        <v>11.628927637964942</v>
      </c>
      <c r="AS17" s="29">
        <f>+IFERROR(LN(Creditos!AS91)," ")</f>
        <v>11.681466390537429</v>
      </c>
      <c r="AT17" s="29">
        <f>+IFERROR(LN(Creditos!AT91)," ")</f>
        <v>9.6137818692977888</v>
      </c>
      <c r="AU17" s="29" t="str">
        <f>+IFERROR(LN(Creditos!AU91)," ")</f>
        <v xml:space="preserve"> </v>
      </c>
      <c r="AV17" s="29">
        <f>+IFERROR(LN(Creditos!AV91)," ")</f>
        <v>8.8548789699689188</v>
      </c>
      <c r="AW17" s="29">
        <f>+IFERROR(LN(Creditos!AW91)," ")</f>
        <v>14.518167595694978</v>
      </c>
      <c r="AX17" s="29">
        <f>+IFERROR(LN(Creditos!AX91)," ")</f>
        <v>12.300974662501927</v>
      </c>
      <c r="AY17" s="29">
        <f>+IFERROR(LN(Creditos!AY91)," ")</f>
        <v>13.342464183540969</v>
      </c>
      <c r="AZ17" s="29">
        <f>+IFERROR(LN(Creditos!AZ91)," ")</f>
        <v>12.101424528000976</v>
      </c>
      <c r="BA17" s="29">
        <f>+IFERROR(LN(Creditos!BA91)," ")</f>
        <v>13.173681937912688</v>
      </c>
      <c r="BB17" s="29">
        <f>+IFERROR(LN(Creditos!BB91)," ")</f>
        <v>13.025869985196207</v>
      </c>
      <c r="BC17" s="29">
        <f>+IFERROR(LN(Creditos!BC91)," ")</f>
        <v>11.303760033328675</v>
      </c>
      <c r="BD17" s="29">
        <f>+IFERROR(LN(Creditos!BD91)," ")</f>
        <v>10.069804314828565</v>
      </c>
      <c r="BE17" s="29">
        <f>+IFERROR(LN(Creditos!BE91)," ")</f>
        <v>10.956712889806374</v>
      </c>
      <c r="BF17" s="29">
        <f>+IFERROR(LN(Creditos!BF91)," ")</f>
        <v>11.066851932346612</v>
      </c>
    </row>
    <row r="18" spans="2:58" ht="16.5" x14ac:dyDescent="0.3">
      <c r="B18">
        <v>17</v>
      </c>
      <c r="C18" s="23">
        <v>41364</v>
      </c>
      <c r="D18" s="29">
        <f>+IFERROR(LN(Creditos!D92)," ")</f>
        <v>17.749696607602218</v>
      </c>
      <c r="E18" s="29">
        <f>+IFERROR(LN(Creditos!E92)," ")</f>
        <v>16.605940898747811</v>
      </c>
      <c r="F18" s="29">
        <f>+IFERROR(LN(Creditos!F92)," ")</f>
        <v>16.895349372990022</v>
      </c>
      <c r="G18" s="29">
        <f>+IFERROR(LN(Creditos!G92)," ")</f>
        <v>17.341729170594053</v>
      </c>
      <c r="H18" s="29">
        <f>+IFERROR(LN(Creditos!H92)," ")</f>
        <v>14.660387032998386</v>
      </c>
      <c r="I18" s="29">
        <f>+IFERROR(LN(Creditos!I92)," ")</f>
        <v>15.314742899660835</v>
      </c>
      <c r="J18" s="29">
        <f>+IFERROR(LN(Creditos!J92)," ")</f>
        <v>15.24373951549333</v>
      </c>
      <c r="K18" s="29">
        <f>+IFERROR(LN(Creditos!K92)," ")</f>
        <v>14.675181205689048</v>
      </c>
      <c r="L18" s="29">
        <f>+IFERROR(LN(Creditos!L92)," ")</f>
        <v>14.299591443130701</v>
      </c>
      <c r="M18" s="29" t="str">
        <f>+IFERROR(LN(Creditos!M92)," ")</f>
        <v xml:space="preserve"> </v>
      </c>
      <c r="P18">
        <v>17</v>
      </c>
      <c r="Q18" s="3">
        <v>41364</v>
      </c>
      <c r="R18" s="29">
        <f>+IFERROR(LN(Creditos!R92)," ")</f>
        <v>17.341729170594053</v>
      </c>
      <c r="S18" s="29">
        <f>+IFERROR(LN(Creditos!S92)," ")</f>
        <v>17.749696607602218</v>
      </c>
      <c r="T18" s="29">
        <f>+IFERROR(LN(Creditos!T92)," ")</f>
        <v>16.895349372990022</v>
      </c>
      <c r="U18" s="29">
        <f>+IFERROR(LN(Creditos!U92)," ")</f>
        <v>13.991646463804626</v>
      </c>
      <c r="V18" s="29">
        <f>+IFERROR(LN(Creditos!V92)," ")</f>
        <v>13.416109446572342</v>
      </c>
      <c r="W18" s="29">
        <f>+IFERROR(LN(Creditos!W92)," ")</f>
        <v>14.298535736643492</v>
      </c>
      <c r="X18" s="29">
        <f>+IFERROR(LN(Creditos!X92)," ")</f>
        <v>14.759617757379523</v>
      </c>
      <c r="Y18" s="29">
        <f>+IFERROR(LN(Creditos!Y92)," ")</f>
        <v>13.887788936156948</v>
      </c>
      <c r="Z18" s="29">
        <f>+IFERROR(LN(Creditos!Z92)," ")</f>
        <v>13.891343160921979</v>
      </c>
      <c r="AA18" s="29">
        <f>+IFERROR(LN(Creditos!AA92)," ")</f>
        <v>13.328550345923068</v>
      </c>
      <c r="AB18" s="29">
        <f>+IFERROR(LN(Creditos!AB92)," ")</f>
        <v>12.608279908519123</v>
      </c>
      <c r="AC18" s="29">
        <f>+IFERROR(LN(Creditos!AC92)," ")</f>
        <v>12.283828579127785</v>
      </c>
      <c r="AD18" s="29">
        <f>+IFERROR(LN(Creditos!AD92)," ")</f>
        <v>11.976116406594233</v>
      </c>
      <c r="AE18" s="29">
        <f>+IFERROR(LN(Creditos!AE92)," ")</f>
        <v>14.028672015403517</v>
      </c>
      <c r="AF18" s="29">
        <f>+IFERROR(LN(Creditos!AF92)," ")</f>
        <v>10.781935485177437</v>
      </c>
      <c r="AG18" s="29">
        <f>+IFERROR(LN(Creditos!AG92)," ")</f>
        <v>13.340168105457931</v>
      </c>
      <c r="AH18" s="29">
        <f>+IFERROR(LN(Creditos!AH92)," ")</f>
        <v>15.358289184564788</v>
      </c>
      <c r="AI18" s="29">
        <f>+IFERROR(LN(Creditos!AI92)," ")</f>
        <v>12.420218773716003</v>
      </c>
      <c r="AJ18" s="29">
        <f>+IFERROR(LN(Creditos!AJ92)," ")</f>
        <v>12.681408283101939</v>
      </c>
      <c r="AK18" s="29">
        <f>+IFERROR(LN(Creditos!AK92)," ")</f>
        <v>11.236778623453368</v>
      </c>
      <c r="AL18" s="29">
        <f>+IFERROR(LN(Creditos!AL92)," ")</f>
        <v>10.292634282197156</v>
      </c>
      <c r="AM18" s="29">
        <f>+IFERROR(LN(Creditos!AM92)," ")</f>
        <v>13.477915878659896</v>
      </c>
      <c r="AN18" s="29">
        <f>+IFERROR(LN(Creditos!AN92)," ")</f>
        <v>13.350656970999742</v>
      </c>
      <c r="AO18" s="29" t="str">
        <f>+IFERROR(LN(Creditos!AO92)," ")</f>
        <v xml:space="preserve"> </v>
      </c>
      <c r="AP18" s="29">
        <f>+IFERROR(LN(Creditos!AP92)," ")</f>
        <v>10.392333054195937</v>
      </c>
      <c r="AQ18" s="29">
        <f>+IFERROR(LN(Creditos!AQ92)," ")</f>
        <v>10.864580450121895</v>
      </c>
      <c r="AR18" s="29">
        <f>+IFERROR(LN(Creditos!AR92)," ")</f>
        <v>11.653848950927159</v>
      </c>
      <c r="AS18" s="29">
        <f>+IFERROR(LN(Creditos!AS92)," ")</f>
        <v>11.68643975767371</v>
      </c>
      <c r="AT18" s="29">
        <f>+IFERROR(LN(Creditos!AT92)," ")</f>
        <v>9.7094438704999355</v>
      </c>
      <c r="AU18" s="29" t="str">
        <f>+IFERROR(LN(Creditos!AU92)," ")</f>
        <v xml:space="preserve"> </v>
      </c>
      <c r="AV18" s="29">
        <f>+IFERROR(LN(Creditos!AV92)," ")</f>
        <v>8.8523083247320447</v>
      </c>
      <c r="AW18" s="29">
        <f>+IFERROR(LN(Creditos!AW92)," ")</f>
        <v>14.542461772611048</v>
      </c>
      <c r="AX18" s="29">
        <f>+IFERROR(LN(Creditos!AX92)," ")</f>
        <v>12.309987864785148</v>
      </c>
      <c r="AY18" s="29">
        <f>+IFERROR(LN(Creditos!AY92)," ")</f>
        <v>13.357578660497856</v>
      </c>
      <c r="AZ18" s="29">
        <f>+IFERROR(LN(Creditos!AZ92)," ")</f>
        <v>12.106341120724085</v>
      </c>
      <c r="BA18" s="29">
        <f>+IFERROR(LN(Creditos!BA92)," ")</f>
        <v>13.190426518489883</v>
      </c>
      <c r="BB18" s="29">
        <f>+IFERROR(LN(Creditos!BB92)," ")</f>
        <v>13.026204484224676</v>
      </c>
      <c r="BC18" s="29">
        <f>+IFERROR(LN(Creditos!BC92)," ")</f>
        <v>11.285356213677462</v>
      </c>
      <c r="BD18" s="29">
        <f>+IFERROR(LN(Creditos!BD92)," ")</f>
        <v>10.077630173251222</v>
      </c>
      <c r="BE18" s="29">
        <f>+IFERROR(LN(Creditos!BE92)," ")</f>
        <v>10.986124823883914</v>
      </c>
      <c r="BF18" s="29">
        <f>+IFERROR(LN(Creditos!BF92)," ")</f>
        <v>11.10243966204046</v>
      </c>
    </row>
    <row r="19" spans="2:58" ht="16.5" x14ac:dyDescent="0.3">
      <c r="B19">
        <v>18</v>
      </c>
      <c r="C19" s="23">
        <v>41394</v>
      </c>
      <c r="D19" s="29">
        <f>+IFERROR(LN(Creditos!D93)," ")</f>
        <v>17.756495001833361</v>
      </c>
      <c r="E19" s="29">
        <f>+IFERROR(LN(Creditos!E93)," ")</f>
        <v>16.621758991823935</v>
      </c>
      <c r="F19" s="29">
        <f>+IFERROR(LN(Creditos!F93)," ")</f>
        <v>16.926392934304292</v>
      </c>
      <c r="G19" s="29">
        <f>+IFERROR(LN(Creditos!G93)," ")</f>
        <v>17.366679007337886</v>
      </c>
      <c r="H19" s="29">
        <f>+IFERROR(LN(Creditos!H93)," ")</f>
        <v>14.622819447542929</v>
      </c>
      <c r="I19" s="29">
        <f>+IFERROR(LN(Creditos!I93)," ")</f>
        <v>15.35133030564665</v>
      </c>
      <c r="J19" s="29">
        <f>+IFERROR(LN(Creditos!J93)," ")</f>
        <v>15.258156315218322</v>
      </c>
      <c r="K19" s="29">
        <f>+IFERROR(LN(Creditos!K93)," ")</f>
        <v>14.692850646867953</v>
      </c>
      <c r="L19" s="29">
        <f>+IFERROR(LN(Creditos!L93)," ")</f>
        <v>14.311104263483736</v>
      </c>
      <c r="M19" s="29" t="str">
        <f>+IFERROR(LN(Creditos!M93)," ")</f>
        <v xml:space="preserve"> </v>
      </c>
      <c r="P19">
        <v>18</v>
      </c>
      <c r="Q19" s="3">
        <v>41394</v>
      </c>
      <c r="R19" s="29">
        <f>+IFERROR(LN(Creditos!R93)," ")</f>
        <v>17.366679007337886</v>
      </c>
      <c r="S19" s="29">
        <f>+IFERROR(LN(Creditos!S93)," ")</f>
        <v>17.756495001833361</v>
      </c>
      <c r="T19" s="29">
        <f>+IFERROR(LN(Creditos!T93)," ")</f>
        <v>16.926392934304292</v>
      </c>
      <c r="U19" s="29">
        <f>+IFERROR(LN(Creditos!U93)," ")</f>
        <v>14.000555649991815</v>
      </c>
      <c r="V19" s="29">
        <f>+IFERROR(LN(Creditos!V93)," ")</f>
        <v>13.384217899852352</v>
      </c>
      <c r="W19" s="29">
        <f>+IFERROR(LN(Creditos!W93)," ")</f>
        <v>14.311905999872401</v>
      </c>
      <c r="X19" s="29">
        <f>+IFERROR(LN(Creditos!X93)," ")</f>
        <v>14.78449581440627</v>
      </c>
      <c r="Y19" s="29">
        <f>+IFERROR(LN(Creditos!Y93)," ")</f>
        <v>13.905899128256452</v>
      </c>
      <c r="Z19" s="29">
        <f>+IFERROR(LN(Creditos!Z93)," ")</f>
        <v>13.914836771625602</v>
      </c>
      <c r="AA19" s="29">
        <f>+IFERROR(LN(Creditos!AA93)," ")</f>
        <v>13.335378987381082</v>
      </c>
      <c r="AB19" s="29">
        <f>+IFERROR(LN(Creditos!AB93)," ")</f>
        <v>12.644450650951869</v>
      </c>
      <c r="AC19" s="29">
        <f>+IFERROR(LN(Creditos!AC93)," ")</f>
        <v>12.287380969773078</v>
      </c>
      <c r="AD19" s="29">
        <f>+IFERROR(LN(Creditos!AD93)," ")</f>
        <v>11.954598691254244</v>
      </c>
      <c r="AE19" s="29">
        <f>+IFERROR(LN(Creditos!AE93)," ")</f>
        <v>14.035669694948963</v>
      </c>
      <c r="AF19" s="29">
        <f>+IFERROR(LN(Creditos!AF93)," ")</f>
        <v>10.778956768639913</v>
      </c>
      <c r="AG19" s="29">
        <f>+IFERROR(LN(Creditos!AG93)," ")</f>
        <v>13.345757674175269</v>
      </c>
      <c r="AH19" s="29">
        <f>+IFERROR(LN(Creditos!AH93)," ")</f>
        <v>15.359670767177295</v>
      </c>
      <c r="AI19" s="29">
        <f>+IFERROR(LN(Creditos!AI93)," ")</f>
        <v>12.407223682696138</v>
      </c>
      <c r="AJ19" s="29">
        <f>+IFERROR(LN(Creditos!AJ93)," ")</f>
        <v>12.718814575867311</v>
      </c>
      <c r="AK19" s="29">
        <f>+IFERROR(LN(Creditos!AK93)," ")</f>
        <v>11.246692824263999</v>
      </c>
      <c r="AL19" s="29">
        <f>+IFERROR(LN(Creditos!AL93)," ")</f>
        <v>10.334830245998992</v>
      </c>
      <c r="AM19" s="29">
        <f>+IFERROR(LN(Creditos!AM93)," ")</f>
        <v>13.489920407632727</v>
      </c>
      <c r="AN19" s="29">
        <f>+IFERROR(LN(Creditos!AN93)," ")</f>
        <v>13.364094145765574</v>
      </c>
      <c r="AO19" s="29" t="str">
        <f>+IFERROR(LN(Creditos!AO93)," ")</f>
        <v xml:space="preserve"> </v>
      </c>
      <c r="AP19" s="29">
        <f>+IFERROR(LN(Creditos!AP93)," ")</f>
        <v>10.411961610236672</v>
      </c>
      <c r="AQ19" s="29">
        <f>+IFERROR(LN(Creditos!AQ93)," ")</f>
        <v>10.873476341905892</v>
      </c>
      <c r="AR19" s="29">
        <f>+IFERROR(LN(Creditos!AR93)," ")</f>
        <v>11.680523641803786</v>
      </c>
      <c r="AS19" s="29">
        <f>+IFERROR(LN(Creditos!AS93)," ")</f>
        <v>11.682688853944001</v>
      </c>
      <c r="AT19" s="29">
        <f>+IFERROR(LN(Creditos!AT93)," ")</f>
        <v>9.7355416903120719</v>
      </c>
      <c r="AU19" s="29" t="str">
        <f>+IFERROR(LN(Creditos!AU93)," ")</f>
        <v xml:space="preserve"> </v>
      </c>
      <c r="AV19" s="29">
        <f>+IFERROR(LN(Creditos!AV93)," ")</f>
        <v>8.8270499330001684</v>
      </c>
      <c r="AW19" s="29">
        <f>+IFERROR(LN(Creditos!AW93)," ")</f>
        <v>14.573765354192087</v>
      </c>
      <c r="AX19" s="29">
        <f>+IFERROR(LN(Creditos!AX93)," ")</f>
        <v>12.325146227628702</v>
      </c>
      <c r="AY19" s="29">
        <f>+IFERROR(LN(Creditos!AY93)," ")</f>
        <v>13.373759344198657</v>
      </c>
      <c r="AZ19" s="29">
        <f>+IFERROR(LN(Creditos!AZ93)," ")</f>
        <v>12.096602968877997</v>
      </c>
      <c r="BA19" s="29">
        <f>+IFERROR(LN(Creditos!BA93)," ")</f>
        <v>13.207046215782627</v>
      </c>
      <c r="BB19" s="29">
        <f>+IFERROR(LN(Creditos!BB93)," ")</f>
        <v>13.030401099925642</v>
      </c>
      <c r="BC19" s="29">
        <f>+IFERROR(LN(Creditos!BC93)," ")</f>
        <v>11.268157749736353</v>
      </c>
      <c r="BD19" s="29">
        <f>+IFERROR(LN(Creditos!BD93)," ")</f>
        <v>10.074944050686817</v>
      </c>
      <c r="BE19" s="29">
        <f>+IFERROR(LN(Creditos!BE93)," ")</f>
        <v>11.074776117684923</v>
      </c>
      <c r="BF19" s="29">
        <f>+IFERROR(LN(Creditos!BF93)," ")</f>
        <v>11.129842310862674</v>
      </c>
    </row>
    <row r="20" spans="2:58" ht="16.5" x14ac:dyDescent="0.3">
      <c r="B20">
        <v>19</v>
      </c>
      <c r="C20" s="23">
        <v>41425</v>
      </c>
      <c r="D20" s="29">
        <f>+IFERROR(LN(Creditos!D94)," ")</f>
        <v>17.781236470509427</v>
      </c>
      <c r="E20" s="29">
        <f>+IFERROR(LN(Creditos!E94)," ")</f>
        <v>16.656905057325197</v>
      </c>
      <c r="F20" s="29">
        <f>+IFERROR(LN(Creditos!F94)," ")</f>
        <v>16.935220130760257</v>
      </c>
      <c r="G20" s="29">
        <f>+IFERROR(LN(Creditos!G94)," ")</f>
        <v>17.3866593691139</v>
      </c>
      <c r="H20" s="29">
        <f>+IFERROR(LN(Creditos!H94)," ")</f>
        <v>14.629735333586039</v>
      </c>
      <c r="I20" s="29">
        <f>+IFERROR(LN(Creditos!I94)," ")</f>
        <v>15.409322076812463</v>
      </c>
      <c r="J20" s="29">
        <f>+IFERROR(LN(Creditos!J94)," ")</f>
        <v>15.299728468833282</v>
      </c>
      <c r="K20" s="29">
        <f>+IFERROR(LN(Creditos!K94)," ")</f>
        <v>14.709983070643212</v>
      </c>
      <c r="L20" s="29">
        <f>+IFERROR(LN(Creditos!L94)," ")</f>
        <v>14.337917625527822</v>
      </c>
      <c r="M20" s="29" t="str">
        <f>+IFERROR(LN(Creditos!M94)," ")</f>
        <v xml:space="preserve"> </v>
      </c>
      <c r="P20">
        <v>19</v>
      </c>
      <c r="Q20" s="3">
        <v>41425</v>
      </c>
      <c r="R20" s="29">
        <f>+IFERROR(LN(Creditos!R94)," ")</f>
        <v>17.3866593691139</v>
      </c>
      <c r="S20" s="29">
        <f>+IFERROR(LN(Creditos!S94)," ")</f>
        <v>17.781236470509427</v>
      </c>
      <c r="T20" s="29">
        <f>+IFERROR(LN(Creditos!T94)," ")</f>
        <v>16.935220130760257</v>
      </c>
      <c r="U20" s="29">
        <f>+IFERROR(LN(Creditos!U94)," ")</f>
        <v>14.005710104109472</v>
      </c>
      <c r="V20" s="29">
        <f>+IFERROR(LN(Creditos!V94)," ")</f>
        <v>13.368653292527053</v>
      </c>
      <c r="W20" s="29">
        <f>+IFERROR(LN(Creditos!W94)," ")</f>
        <v>14.341788251548669</v>
      </c>
      <c r="X20" s="29">
        <f>+IFERROR(LN(Creditos!X94)," ")</f>
        <v>14.808038703630544</v>
      </c>
      <c r="Y20" s="29">
        <f>+IFERROR(LN(Creditos!Y94)," ")</f>
        <v>13.924867869213905</v>
      </c>
      <c r="Z20" s="29">
        <f>+IFERROR(LN(Creditos!Z94)," ")</f>
        <v>13.939209906405409</v>
      </c>
      <c r="AA20" s="29">
        <f>+IFERROR(LN(Creditos!AA94)," ")</f>
        <v>13.348366720700568</v>
      </c>
      <c r="AB20" s="29">
        <f>+IFERROR(LN(Creditos!AB94)," ")</f>
        <v>12.656957044698148</v>
      </c>
      <c r="AC20" s="29">
        <f>+IFERROR(LN(Creditos!AC94)," ")</f>
        <v>12.276434363445896</v>
      </c>
      <c r="AD20" s="29">
        <f>+IFERROR(LN(Creditos!AD94)," ")</f>
        <v>11.968964475915881</v>
      </c>
      <c r="AE20" s="29">
        <f>+IFERROR(LN(Creditos!AE94)," ")</f>
        <v>14.034583154318341</v>
      </c>
      <c r="AF20" s="29">
        <f>+IFERROR(LN(Creditos!AF94)," ")</f>
        <v>10.767271873652421</v>
      </c>
      <c r="AG20" s="29">
        <f>+IFERROR(LN(Creditos!AG94)," ")</f>
        <v>13.356410430902121</v>
      </c>
      <c r="AH20" s="29">
        <f>+IFERROR(LN(Creditos!AH94)," ")</f>
        <v>15.360761735519695</v>
      </c>
      <c r="AI20" s="29">
        <f>+IFERROR(LN(Creditos!AI94)," ")</f>
        <v>12.419334116693683</v>
      </c>
      <c r="AJ20" s="29">
        <f>+IFERROR(LN(Creditos!AJ94)," ")</f>
        <v>12.766842592139589</v>
      </c>
      <c r="AK20" s="29">
        <f>+IFERROR(LN(Creditos!AK94)," ")</f>
        <v>11.239488721368025</v>
      </c>
      <c r="AL20" s="29">
        <f>+IFERROR(LN(Creditos!AL94)," ")</f>
        <v>10.378130733024944</v>
      </c>
      <c r="AM20" s="29" t="str">
        <f>+IFERROR(LN(Creditos!AM94)," ")</f>
        <v xml:space="preserve"> </v>
      </c>
      <c r="AN20" s="29">
        <f>+IFERROR(LN(Creditos!AN94)," ")</f>
        <v>13.374540339902291</v>
      </c>
      <c r="AO20" s="29" t="str">
        <f>+IFERROR(LN(Creditos!AO94)," ")</f>
        <v xml:space="preserve"> </v>
      </c>
      <c r="AP20" s="29">
        <f>+IFERROR(LN(Creditos!AP94)," ")</f>
        <v>10.416443684556796</v>
      </c>
      <c r="AQ20" s="29">
        <f>+IFERROR(LN(Creditos!AQ94)," ")</f>
        <v>10.889150026570009</v>
      </c>
      <c r="AR20" s="29">
        <f>+IFERROR(LN(Creditos!AR94)," ")</f>
        <v>11.710345160581623</v>
      </c>
      <c r="AS20" s="29">
        <f>+IFERROR(LN(Creditos!AS94)," ")</f>
        <v>11.674097009857906</v>
      </c>
      <c r="AT20" s="29">
        <f>+IFERROR(LN(Creditos!AT94)," ")</f>
        <v>9.7772279953396382</v>
      </c>
      <c r="AU20" s="29" t="str">
        <f>+IFERROR(LN(Creditos!AU94)," ")</f>
        <v xml:space="preserve"> </v>
      </c>
      <c r="AV20" s="29">
        <f>+IFERROR(LN(Creditos!AV94)," ")</f>
        <v>8.8097936403006418</v>
      </c>
      <c r="AW20" s="29">
        <f>+IFERROR(LN(Creditos!AW94)," ")</f>
        <v>14.601453741897673</v>
      </c>
      <c r="AX20" s="29">
        <f>+IFERROR(LN(Creditos!AX94)," ")</f>
        <v>12.338860016070146</v>
      </c>
      <c r="AY20" s="29">
        <f>+IFERROR(LN(Creditos!AY94)," ")</f>
        <v>13.405908360265173</v>
      </c>
      <c r="AZ20" s="29">
        <f>+IFERROR(LN(Creditos!AZ94)," ")</f>
        <v>12.087536599238682</v>
      </c>
      <c r="BA20" s="29">
        <f>+IFERROR(LN(Creditos!BA94)," ")</f>
        <v>14.050352860353813</v>
      </c>
      <c r="BB20" s="29">
        <f>+IFERROR(LN(Creditos!BB94)," ")</f>
        <v>13.030487922760303</v>
      </c>
      <c r="BC20" s="29">
        <f>+IFERROR(LN(Creditos!BC94)," ")</f>
        <v>11.26751263482223</v>
      </c>
      <c r="BD20" s="29">
        <f>+IFERROR(LN(Creditos!BD94)," ")</f>
        <v>10.037122029409787</v>
      </c>
      <c r="BE20" s="29">
        <f>+IFERROR(LN(Creditos!BE94)," ")</f>
        <v>11.098748892350491</v>
      </c>
      <c r="BF20" s="29">
        <f>+IFERROR(LN(Creditos!BF94)," ")</f>
        <v>11.158402317114005</v>
      </c>
    </row>
    <row r="21" spans="2:58" ht="16.5" x14ac:dyDescent="0.3">
      <c r="B21">
        <v>20</v>
      </c>
      <c r="C21" s="23">
        <v>41455</v>
      </c>
      <c r="D21" s="29">
        <f>+IFERROR(LN(Creditos!D95)," ")</f>
        <v>17.785408391187321</v>
      </c>
      <c r="E21" s="29">
        <f>+IFERROR(LN(Creditos!E95)," ")</f>
        <v>16.663670196883036</v>
      </c>
      <c r="F21" s="29">
        <f>+IFERROR(LN(Creditos!F95)," ")</f>
        <v>16.958417370287631</v>
      </c>
      <c r="G21" s="29">
        <f>+IFERROR(LN(Creditos!G95)," ")</f>
        <v>17.400423221840963</v>
      </c>
      <c r="H21" s="29">
        <f>+IFERROR(LN(Creditos!H95)," ")</f>
        <v>14.632615358057656</v>
      </c>
      <c r="I21" s="29">
        <f>+IFERROR(LN(Creditos!I95)," ")</f>
        <v>15.412305595087469</v>
      </c>
      <c r="J21" s="29">
        <f>+IFERROR(LN(Creditos!J95)," ")</f>
        <v>15.317617044104884</v>
      </c>
      <c r="K21" s="29">
        <f>+IFERROR(LN(Creditos!K95)," ")</f>
        <v>14.741188900845964</v>
      </c>
      <c r="L21" s="29">
        <f>+IFERROR(LN(Creditos!L95)," ")</f>
        <v>14.31599554047556</v>
      </c>
      <c r="M21" s="29" t="str">
        <f>+IFERROR(LN(Creditos!M95)," ")</f>
        <v xml:space="preserve"> </v>
      </c>
      <c r="P21">
        <v>20</v>
      </c>
      <c r="Q21" s="3">
        <v>41455</v>
      </c>
      <c r="R21" s="29">
        <f>+IFERROR(LN(Creditos!R95)," ")</f>
        <v>17.400423221840963</v>
      </c>
      <c r="S21" s="29">
        <f>+IFERROR(LN(Creditos!S95)," ")</f>
        <v>17.785408391187321</v>
      </c>
      <c r="T21" s="29">
        <f>+IFERROR(LN(Creditos!T95)," ")</f>
        <v>16.958417370287631</v>
      </c>
      <c r="U21" s="29">
        <f>+IFERROR(LN(Creditos!U95)," ")</f>
        <v>14.007359271514911</v>
      </c>
      <c r="V21" s="29">
        <f>+IFERROR(LN(Creditos!V95)," ")</f>
        <v>13.324763177087426</v>
      </c>
      <c r="W21" s="29">
        <f>+IFERROR(LN(Creditos!W95)," ")</f>
        <v>14.366621193585932</v>
      </c>
      <c r="X21" s="29">
        <f>+IFERROR(LN(Creditos!X95)," ")</f>
        <v>14.819971803114615</v>
      </c>
      <c r="Y21" s="29">
        <f>+IFERROR(LN(Creditos!Y95)," ")</f>
        <v>13.938752489817665</v>
      </c>
      <c r="Z21" s="29">
        <f>+IFERROR(LN(Creditos!Z95)," ")</f>
        <v>13.953273896059779</v>
      </c>
      <c r="AA21" s="29">
        <f>+IFERROR(LN(Creditos!AA95)," ")</f>
        <v>13.355819331884922</v>
      </c>
      <c r="AB21" s="29">
        <f>+IFERROR(LN(Creditos!AB95)," ")</f>
        <v>12.650758142336439</v>
      </c>
      <c r="AC21" s="29">
        <f>+IFERROR(LN(Creditos!AC95)," ")</f>
        <v>12.219747150258796</v>
      </c>
      <c r="AD21" s="29">
        <f>+IFERROR(LN(Creditos!AD95)," ")</f>
        <v>11.959319378662144</v>
      </c>
      <c r="AE21" s="29">
        <f>+IFERROR(LN(Creditos!AE95)," ")</f>
        <v>14.038730744173956</v>
      </c>
      <c r="AF21" s="29">
        <f>+IFERROR(LN(Creditos!AF95)," ")</f>
        <v>10.742582969530204</v>
      </c>
      <c r="AG21" s="29">
        <f>+IFERROR(LN(Creditos!AG95)," ")</f>
        <v>13.367836695791665</v>
      </c>
      <c r="AH21" s="29">
        <f>+IFERROR(LN(Creditos!AH95)," ")</f>
        <v>15.353191843062074</v>
      </c>
      <c r="AI21" s="29">
        <f>+IFERROR(LN(Creditos!AI95)," ")</f>
        <v>12.406044570768358</v>
      </c>
      <c r="AJ21" s="29">
        <f>+IFERROR(LN(Creditos!AJ95)," ")</f>
        <v>12.78747916387473</v>
      </c>
      <c r="AK21" s="29">
        <f>+IFERROR(LN(Creditos!AK95)," ")</f>
        <v>11.209486575324044</v>
      </c>
      <c r="AL21" s="29">
        <f>+IFERROR(LN(Creditos!AL95)," ")</f>
        <v>10.429264625934875</v>
      </c>
      <c r="AM21" s="29" t="str">
        <f>+IFERROR(LN(Creditos!AM95)," ")</f>
        <v xml:space="preserve"> </v>
      </c>
      <c r="AN21" s="29">
        <f>+IFERROR(LN(Creditos!AN95)," ")</f>
        <v>13.453851097753283</v>
      </c>
      <c r="AO21" s="29" t="str">
        <f>+IFERROR(LN(Creditos!AO95)," ")</f>
        <v xml:space="preserve"> </v>
      </c>
      <c r="AP21" s="29">
        <f>+IFERROR(LN(Creditos!AP95)," ")</f>
        <v>10.392892494186993</v>
      </c>
      <c r="AQ21" s="29">
        <f>+IFERROR(LN(Creditos!AQ95)," ")</f>
        <v>10.882130813757833</v>
      </c>
      <c r="AR21" s="29">
        <f>+IFERROR(LN(Creditos!AR95)," ")</f>
        <v>11.728744831082999</v>
      </c>
      <c r="AS21" s="29">
        <f>+IFERROR(LN(Creditos!AS95)," ")</f>
        <v>11.683162752286842</v>
      </c>
      <c r="AT21" s="29">
        <f>+IFERROR(LN(Creditos!AT95)," ")</f>
        <v>9.8072911153717417</v>
      </c>
      <c r="AU21" s="29" t="str">
        <f>+IFERROR(LN(Creditos!AU95)," ")</f>
        <v xml:space="preserve"> </v>
      </c>
      <c r="AV21" s="29">
        <f>+IFERROR(LN(Creditos!AV95)," ")</f>
        <v>8.8657762056222289</v>
      </c>
      <c r="AW21" s="29">
        <f>+IFERROR(LN(Creditos!AW95)," ")</f>
        <v>14.619070545693774</v>
      </c>
      <c r="AX21" s="29">
        <f>+IFERROR(LN(Creditos!AX95)," ")</f>
        <v>12.35382411377919</v>
      </c>
      <c r="AY21" s="29">
        <f>+IFERROR(LN(Creditos!AY95)," ")</f>
        <v>13.430003086990585</v>
      </c>
      <c r="AZ21" s="29">
        <f>+IFERROR(LN(Creditos!AZ95)," ")</f>
        <v>12.090466624974606</v>
      </c>
      <c r="BA21" s="29">
        <f>+IFERROR(LN(Creditos!BA95)," ")</f>
        <v>14.054961488466331</v>
      </c>
      <c r="BB21" s="29">
        <f>+IFERROR(LN(Creditos!BB95)," ")</f>
        <v>13.027828112957527</v>
      </c>
      <c r="BC21" s="29">
        <f>+IFERROR(LN(Creditos!BC95)," ")</f>
        <v>11.260874800147986</v>
      </c>
      <c r="BD21" s="29">
        <f>+IFERROR(LN(Creditos!BD95)," ")</f>
        <v>10.027246273721989</v>
      </c>
      <c r="BE21" s="29">
        <f>+IFERROR(LN(Creditos!BE95)," ")</f>
        <v>11.189519552932524</v>
      </c>
      <c r="BF21" s="29">
        <f>+IFERROR(LN(Creditos!BF95)," ")</f>
        <v>11.16723524401506</v>
      </c>
    </row>
    <row r="22" spans="2:58" ht="16.5" x14ac:dyDescent="0.3">
      <c r="B22">
        <v>21</v>
      </c>
      <c r="C22" s="23">
        <v>41486</v>
      </c>
      <c r="D22" s="29">
        <f>+IFERROR(LN(Creditos!D96)," ")</f>
        <v>17.81100654049764</v>
      </c>
      <c r="E22" s="29">
        <f>+IFERROR(LN(Creditos!E96)," ")</f>
        <v>16.69023492980811</v>
      </c>
      <c r="F22" s="29">
        <f>+IFERROR(LN(Creditos!F96)," ")</f>
        <v>16.972542830918602</v>
      </c>
      <c r="G22" s="29">
        <f>+IFERROR(LN(Creditos!G96)," ")</f>
        <v>17.40468462218179</v>
      </c>
      <c r="H22" s="29">
        <f>+IFERROR(LN(Creditos!H96)," ")</f>
        <v>14.728026126600417</v>
      </c>
      <c r="I22" s="29">
        <f>+IFERROR(LN(Creditos!I96)," ")</f>
        <v>15.446615625284117</v>
      </c>
      <c r="J22" s="29">
        <f>+IFERROR(LN(Creditos!J96)," ")</f>
        <v>15.341172277432154</v>
      </c>
      <c r="K22" s="29">
        <f>+IFERROR(LN(Creditos!K96)," ")</f>
        <v>14.747408180509622</v>
      </c>
      <c r="L22" s="29">
        <f>+IFERROR(LN(Creditos!L96)," ")</f>
        <v>14.286552983299476</v>
      </c>
      <c r="M22" s="29" t="str">
        <f>+IFERROR(LN(Creditos!M96)," ")</f>
        <v xml:space="preserve"> </v>
      </c>
      <c r="P22">
        <v>21</v>
      </c>
      <c r="Q22" s="3">
        <v>41486</v>
      </c>
      <c r="R22" s="29">
        <f>+IFERROR(LN(Creditos!R96)," ")</f>
        <v>17.40468462218179</v>
      </c>
      <c r="S22" s="29">
        <f>+IFERROR(LN(Creditos!S96)," ")</f>
        <v>17.81100654049764</v>
      </c>
      <c r="T22" s="29">
        <f>+IFERROR(LN(Creditos!T96)," ")</f>
        <v>16.972542830918602</v>
      </c>
      <c r="U22" s="29">
        <f>+IFERROR(LN(Creditos!U96)," ")</f>
        <v>14.01247114269291</v>
      </c>
      <c r="V22" s="29">
        <f>+IFERROR(LN(Creditos!V96)," ")</f>
        <v>13.293125027714812</v>
      </c>
      <c r="W22" s="29">
        <f>+IFERROR(LN(Creditos!W96)," ")</f>
        <v>14.370342089373866</v>
      </c>
      <c r="X22" s="29">
        <f>+IFERROR(LN(Creditos!X96)," ")</f>
        <v>14.816746882478087</v>
      </c>
      <c r="Y22" s="29">
        <f>+IFERROR(LN(Creditos!Y96)," ")</f>
        <v>13.949057044148638</v>
      </c>
      <c r="Z22" s="29">
        <f>+IFERROR(LN(Creditos!Z96)," ")</f>
        <v>13.968768586648451</v>
      </c>
      <c r="AA22" s="29">
        <f>+IFERROR(LN(Creditos!AA96)," ")</f>
        <v>13.366233953192671</v>
      </c>
      <c r="AB22" s="29">
        <f>+IFERROR(LN(Creditos!AB96)," ")</f>
        <v>12.647114037187407</v>
      </c>
      <c r="AC22" s="29">
        <f>+IFERROR(LN(Creditos!AC96)," ")</f>
        <v>12.201330992992713</v>
      </c>
      <c r="AD22" s="29">
        <f>+IFERROR(LN(Creditos!AD96)," ")</f>
        <v>11.966807072650253</v>
      </c>
      <c r="AE22" s="29">
        <f>+IFERROR(LN(Creditos!AE96)," ")</f>
        <v>14.04542780916594</v>
      </c>
      <c r="AF22" s="29">
        <f>+IFERROR(LN(Creditos!AF96)," ")</f>
        <v>10.732304227600851</v>
      </c>
      <c r="AG22" s="29">
        <f>+IFERROR(LN(Creditos!AG96)," ")</f>
        <v>13.373733100178688</v>
      </c>
      <c r="AH22" s="29">
        <f>+IFERROR(LN(Creditos!AH96)," ")</f>
        <v>15.353178526338864</v>
      </c>
      <c r="AI22" s="29">
        <f>+IFERROR(LN(Creditos!AI96)," ")</f>
        <v>12.377944630599723</v>
      </c>
      <c r="AJ22" s="29">
        <f>+IFERROR(LN(Creditos!AJ96)," ")</f>
        <v>12.810608741240801</v>
      </c>
      <c r="AK22" s="29">
        <f>+IFERROR(LN(Creditos!AK96)," ")</f>
        <v>11.157181089632484</v>
      </c>
      <c r="AL22" s="29">
        <f>+IFERROR(LN(Creditos!AL96)," ")</f>
        <v>10.413088929317498</v>
      </c>
      <c r="AM22" s="29" t="str">
        <f>+IFERROR(LN(Creditos!AM96)," ")</f>
        <v xml:space="preserve"> </v>
      </c>
      <c r="AN22" s="29">
        <f>+IFERROR(LN(Creditos!AN96)," ")</f>
        <v>13.483593615544212</v>
      </c>
      <c r="AO22" s="29" t="str">
        <f>+IFERROR(LN(Creditos!AO96)," ")</f>
        <v xml:space="preserve"> </v>
      </c>
      <c r="AP22" s="29">
        <f>+IFERROR(LN(Creditos!AP96)," ")</f>
        <v>10.38446791546823</v>
      </c>
      <c r="AQ22" s="29">
        <f>+IFERROR(LN(Creditos!AQ96)," ")</f>
        <v>10.872190490392716</v>
      </c>
      <c r="AR22" s="29">
        <f>+IFERROR(LN(Creditos!AR96)," ")</f>
        <v>11.767319622269127</v>
      </c>
      <c r="AS22" s="29">
        <f>+IFERROR(LN(Creditos!AS96)," ")</f>
        <v>11.69219105780927</v>
      </c>
      <c r="AT22" s="29">
        <f>+IFERROR(LN(Creditos!AT96)," ")</f>
        <v>9.8236646598265125</v>
      </c>
      <c r="AU22" s="29" t="str">
        <f>+IFERROR(LN(Creditos!AU96)," ")</f>
        <v xml:space="preserve"> </v>
      </c>
      <c r="AV22" s="29">
        <f>+IFERROR(LN(Creditos!AV96)," ")</f>
        <v>8.8451512882536996</v>
      </c>
      <c r="AW22" s="29">
        <f>+IFERROR(LN(Creditos!AW96)," ")</f>
        <v>14.643814557511662</v>
      </c>
      <c r="AX22" s="29">
        <f>+IFERROR(LN(Creditos!AX96)," ")</f>
        <v>12.370939652986456</v>
      </c>
      <c r="AY22" s="29">
        <f>+IFERROR(LN(Creditos!AY96)," ")</f>
        <v>13.463678078545762</v>
      </c>
      <c r="AZ22" s="29">
        <f>+IFERROR(LN(Creditos!AZ96)," ")</f>
        <v>12.096955749334018</v>
      </c>
      <c r="BA22" s="29">
        <f>+IFERROR(LN(Creditos!BA96)," ")</f>
        <v>14.047051702799331</v>
      </c>
      <c r="BB22" s="29">
        <f>+IFERROR(LN(Creditos!BB96)," ")</f>
        <v>13.02377534778118</v>
      </c>
      <c r="BC22" s="29">
        <f>+IFERROR(LN(Creditos!BC96)," ")</f>
        <v>11.250785112872492</v>
      </c>
      <c r="BD22" s="29">
        <f>+IFERROR(LN(Creditos!BD96)," ")</f>
        <v>9.9854831439364826</v>
      </c>
      <c r="BE22" s="29">
        <f>+IFERROR(LN(Creditos!BE96)," ")</f>
        <v>11.243447280681936</v>
      </c>
      <c r="BF22" s="29">
        <f>+IFERROR(LN(Creditos!BF96)," ")</f>
        <v>11.178512973416964</v>
      </c>
    </row>
    <row r="23" spans="2:58" ht="16.5" x14ac:dyDescent="0.3">
      <c r="B23">
        <v>22</v>
      </c>
      <c r="C23" s="23">
        <v>41517</v>
      </c>
      <c r="D23" s="29">
        <f>+IFERROR(LN(Creditos!D97)," ")</f>
        <v>17.826471731975634</v>
      </c>
      <c r="E23" s="29">
        <f>+IFERROR(LN(Creditos!E97)," ")</f>
        <v>16.72433180911349</v>
      </c>
      <c r="F23" s="29">
        <f>+IFERROR(LN(Creditos!F97)," ")</f>
        <v>17.002202758440962</v>
      </c>
      <c r="G23" s="29">
        <f>+IFERROR(LN(Creditos!G97)," ")</f>
        <v>17.427763816801381</v>
      </c>
      <c r="H23" s="29">
        <f>+IFERROR(LN(Creditos!H97)," ")</f>
        <v>14.756509854855706</v>
      </c>
      <c r="I23" s="29">
        <f>+IFERROR(LN(Creditos!I97)," ")</f>
        <v>15.463701658661616</v>
      </c>
      <c r="J23" s="29">
        <f>+IFERROR(LN(Creditos!J97)," ")</f>
        <v>15.349036927475325</v>
      </c>
      <c r="K23" s="29">
        <f>+IFERROR(LN(Creditos!K97)," ")</f>
        <v>14.771403892178137</v>
      </c>
      <c r="L23" s="29">
        <f>+IFERROR(LN(Creditos!L97)," ")</f>
        <v>14.304380705904984</v>
      </c>
      <c r="M23" s="29" t="str">
        <f>+IFERROR(LN(Creditos!M97)," ")</f>
        <v xml:space="preserve"> </v>
      </c>
      <c r="P23">
        <v>22</v>
      </c>
      <c r="Q23" s="3">
        <v>41517</v>
      </c>
      <c r="R23" s="29">
        <f>+IFERROR(LN(Creditos!R97)," ")</f>
        <v>17.427763816801381</v>
      </c>
      <c r="S23" s="29">
        <f>+IFERROR(LN(Creditos!S97)," ")</f>
        <v>17.826471731975634</v>
      </c>
      <c r="T23" s="29">
        <f>+IFERROR(LN(Creditos!T97)," ")</f>
        <v>17.002202758440962</v>
      </c>
      <c r="U23" s="29">
        <f>+IFERROR(LN(Creditos!U97)," ")</f>
        <v>14.020888644922994</v>
      </c>
      <c r="V23" s="29">
        <f>+IFERROR(LN(Creditos!V97)," ")</f>
        <v>13.28866848918347</v>
      </c>
      <c r="W23" s="29">
        <f>+IFERROR(LN(Creditos!W97)," ")</f>
        <v>14.388350692525714</v>
      </c>
      <c r="X23" s="29">
        <f>+IFERROR(LN(Creditos!X97)," ")</f>
        <v>14.823414839166572</v>
      </c>
      <c r="Y23" s="29">
        <f>+IFERROR(LN(Creditos!Y97)," ")</f>
        <v>13.965653634405955</v>
      </c>
      <c r="Z23" s="29">
        <f>+IFERROR(LN(Creditos!Z97)," ")</f>
        <v>13.978271214865126</v>
      </c>
      <c r="AA23" s="29">
        <f>+IFERROR(LN(Creditos!AA97)," ")</f>
        <v>13.377831270163815</v>
      </c>
      <c r="AB23" s="29">
        <f>+IFERROR(LN(Creditos!AB97)," ")</f>
        <v>12.659723714901252</v>
      </c>
      <c r="AC23" s="29">
        <f>+IFERROR(LN(Creditos!AC97)," ")</f>
        <v>12.210606412061116</v>
      </c>
      <c r="AD23" s="29">
        <f>+IFERROR(LN(Creditos!AD97)," ")</f>
        <v>11.963371136145827</v>
      </c>
      <c r="AE23" s="29">
        <f>+IFERROR(LN(Creditos!AE97)," ")</f>
        <v>14.045101582993578</v>
      </c>
      <c r="AF23" s="29">
        <f>+IFERROR(LN(Creditos!AF97)," ")</f>
        <v>10.711466708877671</v>
      </c>
      <c r="AG23" s="29">
        <f>+IFERROR(LN(Creditos!AG97)," ")</f>
        <v>13.393101077695427</v>
      </c>
      <c r="AH23" s="29">
        <f>+IFERROR(LN(Creditos!AH97)," ")</f>
        <v>15.35168911840192</v>
      </c>
      <c r="AI23" s="29">
        <f>+IFERROR(LN(Creditos!AI97)," ")</f>
        <v>12.358515425283191</v>
      </c>
      <c r="AJ23" s="29">
        <f>+IFERROR(LN(Creditos!AJ97)," ")</f>
        <v>12.812472863930715</v>
      </c>
      <c r="AK23" s="29">
        <f>+IFERROR(LN(Creditos!AK97)," ")</f>
        <v>11.088614418920653</v>
      </c>
      <c r="AL23" s="29">
        <f>+IFERROR(LN(Creditos!AL97)," ")</f>
        <v>10.425499272985041</v>
      </c>
      <c r="AM23" s="29" t="str">
        <f>+IFERROR(LN(Creditos!AM97)," ")</f>
        <v xml:space="preserve"> </v>
      </c>
      <c r="AN23" s="29">
        <f>+IFERROR(LN(Creditos!AN97)," ")</f>
        <v>13.494607551019552</v>
      </c>
      <c r="AO23" s="29" t="str">
        <f>+IFERROR(LN(Creditos!AO97)," ")</f>
        <v xml:space="preserve"> </v>
      </c>
      <c r="AP23" s="29">
        <f>+IFERROR(LN(Creditos!AP97)," ")</f>
        <v>10.371220682711041</v>
      </c>
      <c r="AQ23" s="29">
        <f>+IFERROR(LN(Creditos!AQ97)," ")</f>
        <v>10.86822536382811</v>
      </c>
      <c r="AR23" s="29">
        <f>+IFERROR(LN(Creditos!AR97)," ")</f>
        <v>11.801606760557252</v>
      </c>
      <c r="AS23" s="29">
        <f>+IFERROR(LN(Creditos!AS97)," ")</f>
        <v>11.710967138216375</v>
      </c>
      <c r="AT23" s="29">
        <f>+IFERROR(LN(Creditos!AT97)," ")</f>
        <v>9.8201580150674221</v>
      </c>
      <c r="AU23" s="29" t="str">
        <f>+IFERROR(LN(Creditos!AU97)," ")</f>
        <v xml:space="preserve"> </v>
      </c>
      <c r="AV23" s="29">
        <f>+IFERROR(LN(Creditos!AV97)," ")</f>
        <v>8.8583385590748129</v>
      </c>
      <c r="AW23" s="29">
        <f>+IFERROR(LN(Creditos!AW97)," ")</f>
        <v>14.666987987515165</v>
      </c>
      <c r="AX23" s="29">
        <f>+IFERROR(LN(Creditos!AX97)," ")</f>
        <v>12.391608185318097</v>
      </c>
      <c r="AY23" s="29">
        <f>+IFERROR(LN(Creditos!AY97)," ")</f>
        <v>13.488830381206691</v>
      </c>
      <c r="AZ23" s="29">
        <f>+IFERROR(LN(Creditos!AZ97)," ")</f>
        <v>12.108629423998991</v>
      </c>
      <c r="BA23" s="29">
        <f>+IFERROR(LN(Creditos!BA97)," ")</f>
        <v>14.061858111132107</v>
      </c>
      <c r="BB23" s="29">
        <f>+IFERROR(LN(Creditos!BB97)," ")</f>
        <v>13.036585370504648</v>
      </c>
      <c r="BC23" s="29">
        <f>+IFERROR(LN(Creditos!BC97)," ")</f>
        <v>11.284266845713001</v>
      </c>
      <c r="BD23" s="29">
        <f>+IFERROR(LN(Creditos!BD97)," ")</f>
        <v>9.9562973765610856</v>
      </c>
      <c r="BE23" s="29">
        <f>+IFERROR(LN(Creditos!BE97)," ")</f>
        <v>11.316826901144179</v>
      </c>
      <c r="BF23" s="29">
        <f>+IFERROR(LN(Creditos!BF97)," ")</f>
        <v>11.202653072495016</v>
      </c>
    </row>
    <row r="24" spans="2:58" ht="16.5" x14ac:dyDescent="0.3">
      <c r="B24">
        <v>23</v>
      </c>
      <c r="C24" s="23">
        <v>41547</v>
      </c>
      <c r="D24" s="29">
        <f>+IFERROR(LN(Creditos!D98)," ")</f>
        <v>17.831059765033153</v>
      </c>
      <c r="E24" s="29">
        <f>+IFERROR(LN(Creditos!E98)," ")</f>
        <v>16.73949750695234</v>
      </c>
      <c r="F24" s="29">
        <f>+IFERROR(LN(Creditos!F98)," ")</f>
        <v>17.00509616725947</v>
      </c>
      <c r="G24" s="29">
        <f>+IFERROR(LN(Creditos!G98)," ")</f>
        <v>17.430849043709994</v>
      </c>
      <c r="H24" s="29">
        <f>+IFERROR(LN(Creditos!H98)," ")</f>
        <v>14.770206536435373</v>
      </c>
      <c r="I24" s="29">
        <f>+IFERROR(LN(Creditos!I98)," ")</f>
        <v>15.49610463852186</v>
      </c>
      <c r="J24" s="29">
        <f>+IFERROR(LN(Creditos!J98)," ")</f>
        <v>15.347407687039714</v>
      </c>
      <c r="K24" s="29">
        <f>+IFERROR(LN(Creditos!K98)," ")</f>
        <v>14.778016955644338</v>
      </c>
      <c r="L24" s="29">
        <f>+IFERROR(LN(Creditos!L98)," ")</f>
        <v>14.323620235262359</v>
      </c>
      <c r="M24" s="29" t="str">
        <f>+IFERROR(LN(Creditos!M98)," ")</f>
        <v xml:space="preserve"> </v>
      </c>
      <c r="P24">
        <v>23</v>
      </c>
      <c r="Q24" s="3">
        <v>41547</v>
      </c>
      <c r="R24" s="29">
        <f>+IFERROR(LN(Creditos!R98)," ")</f>
        <v>17.430849043709994</v>
      </c>
      <c r="S24" s="29">
        <f>+IFERROR(LN(Creditos!S98)," ")</f>
        <v>17.831059765033153</v>
      </c>
      <c r="T24" s="29">
        <f>+IFERROR(LN(Creditos!T98)," ")</f>
        <v>17.00509616725947</v>
      </c>
      <c r="U24" s="29">
        <f>+IFERROR(LN(Creditos!U98)," ")</f>
        <v>14.026503940645727</v>
      </c>
      <c r="V24" s="29">
        <f>+IFERROR(LN(Creditos!V98)," ")</f>
        <v>13.258607500319158</v>
      </c>
      <c r="W24" s="29">
        <f>+IFERROR(LN(Creditos!W98)," ")</f>
        <v>14.407063477273581</v>
      </c>
      <c r="X24" s="29">
        <f>+IFERROR(LN(Creditos!X98)," ")</f>
        <v>14.822666893180674</v>
      </c>
      <c r="Y24" s="29">
        <f>+IFERROR(LN(Creditos!Y98)," ")</f>
        <v>13.978227340309884</v>
      </c>
      <c r="Z24" s="29">
        <f>+IFERROR(LN(Creditos!Z98)," ")</f>
        <v>13.989730043524634</v>
      </c>
      <c r="AA24" s="29">
        <f>+IFERROR(LN(Creditos!AA98)," ")</f>
        <v>13.384194234312222</v>
      </c>
      <c r="AB24" s="29">
        <f>+IFERROR(LN(Creditos!AB98)," ")</f>
        <v>12.656631233035894</v>
      </c>
      <c r="AC24" s="29">
        <f>+IFERROR(LN(Creditos!AC98)," ")</f>
        <v>12.226467117112751</v>
      </c>
      <c r="AD24" s="29">
        <f>+IFERROR(LN(Creditos!AD98)," ")</f>
        <v>11.974194900642363</v>
      </c>
      <c r="AE24" s="29">
        <f>+IFERROR(LN(Creditos!AE98)," ")</f>
        <v>14.050937938115176</v>
      </c>
      <c r="AF24" s="29">
        <f>+IFERROR(LN(Creditos!AF98)," ")</f>
        <v>10.710214420604744</v>
      </c>
      <c r="AG24" s="29">
        <f>+IFERROR(LN(Creditos!AG98)," ")</f>
        <v>13.409394259347586</v>
      </c>
      <c r="AH24" s="29">
        <f>+IFERROR(LN(Creditos!AH98)," ")</f>
        <v>15.347630183191947</v>
      </c>
      <c r="AI24" s="29">
        <f>+IFERROR(LN(Creditos!AI98)," ")</f>
        <v>12.368249056062524</v>
      </c>
      <c r="AJ24" s="29">
        <f>+IFERROR(LN(Creditos!AJ98)," ")</f>
        <v>12.833357533259964</v>
      </c>
      <c r="AK24" s="29">
        <f>+IFERROR(LN(Creditos!AK98)," ")</f>
        <v>11.021057571479352</v>
      </c>
      <c r="AL24" s="29">
        <f>+IFERROR(LN(Creditos!AL98)," ")</f>
        <v>10.512567935392719</v>
      </c>
      <c r="AM24" s="29" t="str">
        <f>+IFERROR(LN(Creditos!AM98)," ")</f>
        <v xml:space="preserve"> </v>
      </c>
      <c r="AN24" s="29">
        <f>+IFERROR(LN(Creditos!AN98)," ")</f>
        <v>13.517052936358077</v>
      </c>
      <c r="AO24" s="29" t="str">
        <f>+IFERROR(LN(Creditos!AO98)," ")</f>
        <v xml:space="preserve"> </v>
      </c>
      <c r="AP24" s="29">
        <f>+IFERROR(LN(Creditos!AP98)," ")</f>
        <v>10.341911011523697</v>
      </c>
      <c r="AQ24" s="29">
        <f>+IFERROR(LN(Creditos!AQ98)," ")</f>
        <v>10.846876595522703</v>
      </c>
      <c r="AR24" s="29">
        <f>+IFERROR(LN(Creditos!AR98)," ")</f>
        <v>11.823087315743441</v>
      </c>
      <c r="AS24" s="29">
        <f>+IFERROR(LN(Creditos!AS98)," ")</f>
        <v>11.722147602964332</v>
      </c>
      <c r="AT24" s="29">
        <f>+IFERROR(LN(Creditos!AT98)," ")</f>
        <v>9.8151871290829789</v>
      </c>
      <c r="AU24" s="29" t="str">
        <f>+IFERROR(LN(Creditos!AU98)," ")</f>
        <v xml:space="preserve"> </v>
      </c>
      <c r="AV24" s="29">
        <f>+IFERROR(LN(Creditos!AV98)," ")</f>
        <v>8.8486156220594481</v>
      </c>
      <c r="AW24" s="29">
        <f>+IFERROR(LN(Creditos!AW98)," ")</f>
        <v>14.690586739915883</v>
      </c>
      <c r="AX24" s="29">
        <f>+IFERROR(LN(Creditos!AX98)," ")</f>
        <v>12.412173566159854</v>
      </c>
      <c r="AY24" s="29">
        <f>+IFERROR(LN(Creditos!AY98)," ")</f>
        <v>13.538647067577289</v>
      </c>
      <c r="AZ24" s="29">
        <f>+IFERROR(LN(Creditos!AZ98)," ")</f>
        <v>12.123852845234365</v>
      </c>
      <c r="BA24" s="29">
        <f>+IFERROR(LN(Creditos!BA98)," ")</f>
        <v>14.073798038738119</v>
      </c>
      <c r="BB24" s="29">
        <f>+IFERROR(LN(Creditos!BB98)," ")</f>
        <v>13.056241500337412</v>
      </c>
      <c r="BC24" s="29">
        <f>+IFERROR(LN(Creditos!BC98)," ")</f>
        <v>11.3121288153873</v>
      </c>
      <c r="BD24" s="29">
        <f>+IFERROR(LN(Creditos!BD98)," ")</f>
        <v>9.9562973765610856</v>
      </c>
      <c r="BE24" s="29">
        <f>+IFERROR(LN(Creditos!BE98)," ")</f>
        <v>11.296735262869516</v>
      </c>
      <c r="BF24" s="29">
        <f>+IFERROR(LN(Creditos!BF98)," ")</f>
        <v>11.217144210108273</v>
      </c>
    </row>
    <row r="25" spans="2:58" ht="16.5" x14ac:dyDescent="0.3">
      <c r="B25">
        <v>24</v>
      </c>
      <c r="C25" s="23">
        <v>41578</v>
      </c>
      <c r="D25" s="29">
        <f>+IFERROR(LN(Creditos!D99)," ")</f>
        <v>17.85083269057013</v>
      </c>
      <c r="E25" s="29">
        <f>+IFERROR(LN(Creditos!E99)," ")</f>
        <v>16.751868453349115</v>
      </c>
      <c r="F25" s="29">
        <f>+IFERROR(LN(Creditos!F99)," ")</f>
        <v>17.006757960637302</v>
      </c>
      <c r="G25" s="29">
        <f>+IFERROR(LN(Creditos!G99)," ")</f>
        <v>17.439207537304863</v>
      </c>
      <c r="H25" s="29">
        <f>+IFERROR(LN(Creditos!H99)," ")</f>
        <v>14.753681438360774</v>
      </c>
      <c r="I25" s="29">
        <f>+IFERROR(LN(Creditos!I99)," ")</f>
        <v>15.519046137899396</v>
      </c>
      <c r="J25" s="29">
        <f>+IFERROR(LN(Creditos!J99)," ")</f>
        <v>15.350311946648633</v>
      </c>
      <c r="K25" s="29">
        <f>+IFERROR(LN(Creditos!K99)," ")</f>
        <v>14.760001535356643</v>
      </c>
      <c r="L25" s="29">
        <f>+IFERROR(LN(Creditos!L99)," ")</f>
        <v>14.340215558521875</v>
      </c>
      <c r="M25" s="29" t="str">
        <f>+IFERROR(LN(Creditos!M99)," ")</f>
        <v xml:space="preserve"> </v>
      </c>
      <c r="P25">
        <v>24</v>
      </c>
      <c r="Q25" s="3">
        <v>41578</v>
      </c>
      <c r="R25" s="29">
        <f>+IFERROR(LN(Creditos!R99)," ")</f>
        <v>17.439207537304863</v>
      </c>
      <c r="S25" s="29">
        <f>+IFERROR(LN(Creditos!S99)," ")</f>
        <v>17.85083269057013</v>
      </c>
      <c r="T25" s="29">
        <f>+IFERROR(LN(Creditos!T99)," ")</f>
        <v>17.006757960637302</v>
      </c>
      <c r="U25" s="29">
        <f>+IFERROR(LN(Creditos!U99)," ")</f>
        <v>14.032862798805901</v>
      </c>
      <c r="V25" s="29">
        <f>+IFERROR(LN(Creditos!V99)," ")</f>
        <v>13.209643353837897</v>
      </c>
      <c r="W25" s="29">
        <f>+IFERROR(LN(Creditos!W99)," ")</f>
        <v>14.420761014046501</v>
      </c>
      <c r="X25" s="29">
        <f>+IFERROR(LN(Creditos!X99)," ")</f>
        <v>14.835593164673496</v>
      </c>
      <c r="Y25" s="29">
        <f>+IFERROR(LN(Creditos!Y99)," ")</f>
        <v>13.997574344955114</v>
      </c>
      <c r="Z25" s="29">
        <f>+IFERROR(LN(Creditos!Z99)," ")</f>
        <v>14.015130220276358</v>
      </c>
      <c r="AA25" s="29">
        <f>+IFERROR(LN(Creditos!AA99)," ")</f>
        <v>13.39312341826796</v>
      </c>
      <c r="AB25" s="29">
        <f>+IFERROR(LN(Creditos!AB99)," ")</f>
        <v>12.676749484869134</v>
      </c>
      <c r="AC25" s="29">
        <f>+IFERROR(LN(Creditos!AC99)," ")</f>
        <v>12.227860523900935</v>
      </c>
      <c r="AD25" s="29">
        <f>+IFERROR(LN(Creditos!AD99)," ")</f>
        <v>11.981467467872916</v>
      </c>
      <c r="AE25" s="29">
        <f>+IFERROR(LN(Creditos!AE99)," ")</f>
        <v>14.052468567293538</v>
      </c>
      <c r="AF25" s="29">
        <f>+IFERROR(LN(Creditos!AF99)," ")</f>
        <v>10.722843188564656</v>
      </c>
      <c r="AG25" s="29">
        <f>+IFERROR(LN(Creditos!AG99)," ")</f>
        <v>13.43048790993034</v>
      </c>
      <c r="AH25" s="29">
        <f>+IFERROR(LN(Creditos!AH99)," ")</f>
        <v>15.344355447553884</v>
      </c>
      <c r="AI25" s="29">
        <f>+IFERROR(LN(Creditos!AI99)," ")</f>
        <v>12.393523638452558</v>
      </c>
      <c r="AJ25" s="29">
        <f>+IFERROR(LN(Creditos!AJ99)," ")</f>
        <v>12.861683946401488</v>
      </c>
      <c r="AK25" s="29">
        <f>+IFERROR(LN(Creditos!AK99)," ")</f>
        <v>10.978099327087621</v>
      </c>
      <c r="AL25" s="29">
        <f>+IFERROR(LN(Creditos!AL99)," ")</f>
        <v>10.545172373365151</v>
      </c>
      <c r="AM25" s="29" t="str">
        <f>+IFERROR(LN(Creditos!AM99)," ")</f>
        <v xml:space="preserve"> </v>
      </c>
      <c r="AN25" s="29">
        <f>+IFERROR(LN(Creditos!AN99)," ")</f>
        <v>13.530861139232792</v>
      </c>
      <c r="AO25" s="29" t="str">
        <f>+IFERROR(LN(Creditos!AO99)," ")</f>
        <v xml:space="preserve"> </v>
      </c>
      <c r="AP25" s="29">
        <f>+IFERROR(LN(Creditos!AP99)," ")</f>
        <v>10.370826572987934</v>
      </c>
      <c r="AQ25" s="29">
        <f>+IFERROR(LN(Creditos!AQ99)," ")</f>
        <v>10.85850046042996</v>
      </c>
      <c r="AR25" s="29">
        <f>+IFERROR(LN(Creditos!AR99)," ")</f>
        <v>11.848258533199729</v>
      </c>
      <c r="AS25" s="29">
        <f>+IFERROR(LN(Creditos!AS99)," ")</f>
        <v>11.763780162913557</v>
      </c>
      <c r="AT25" s="29">
        <f>+IFERROR(LN(Creditos!AT99)," ")</f>
        <v>9.8520105628565773</v>
      </c>
      <c r="AU25" s="29" t="str">
        <f>+IFERROR(LN(Creditos!AU99)," ")</f>
        <v xml:space="preserve"> </v>
      </c>
      <c r="AV25" s="29">
        <f>+IFERROR(LN(Creditos!AV99)," ")</f>
        <v>8.9029226300664952</v>
      </c>
      <c r="AW25" s="29">
        <f>+IFERROR(LN(Creditos!AW99)," ")</f>
        <v>14.725381670613961</v>
      </c>
      <c r="AX25" s="29">
        <f>+IFERROR(LN(Creditos!AX99)," ")</f>
        <v>12.440375412978435</v>
      </c>
      <c r="AY25" s="29">
        <f>+IFERROR(LN(Creditos!AY99)," ")</f>
        <v>13.5913094851838</v>
      </c>
      <c r="AZ25" s="29">
        <f>+IFERROR(LN(Creditos!AZ99)," ")</f>
        <v>12.132557425802478</v>
      </c>
      <c r="BA25" s="29">
        <f>+IFERROR(LN(Creditos!BA99)," ")</f>
        <v>14.088610318960152</v>
      </c>
      <c r="BB25" s="29">
        <f>+IFERROR(LN(Creditos!BB99)," ")</f>
        <v>13.081269433096582</v>
      </c>
      <c r="BC25" s="29">
        <f>+IFERROR(LN(Creditos!BC99)," ")</f>
        <v>11.326289858270041</v>
      </c>
      <c r="BD25" s="29">
        <f>+IFERROR(LN(Creditos!BD99)," ")</f>
        <v>9.9476111437428898</v>
      </c>
      <c r="BE25" s="29">
        <f>+IFERROR(LN(Creditos!BE99)," ")</f>
        <v>11.327921435320835</v>
      </c>
      <c r="BF25" s="29">
        <f>+IFERROR(LN(Creditos!BF99)," ")</f>
        <v>11.237417055348867</v>
      </c>
    </row>
    <row r="26" spans="2:58" ht="16.5" x14ac:dyDescent="0.3">
      <c r="B26">
        <v>25</v>
      </c>
      <c r="C26" s="23">
        <v>41608</v>
      </c>
      <c r="D26" s="29">
        <f>+IFERROR(LN(Creditos!D100)," ")</f>
        <v>17.860403613716574</v>
      </c>
      <c r="E26" s="29">
        <f>+IFERROR(LN(Creditos!E100)," ")</f>
        <v>16.777506587923106</v>
      </c>
      <c r="F26" s="29">
        <f>+IFERROR(LN(Creditos!F100)," ")</f>
        <v>17.049401662991812</v>
      </c>
      <c r="G26" s="29">
        <f>+IFERROR(LN(Creditos!G100)," ")</f>
        <v>17.48644279711263</v>
      </c>
      <c r="H26" s="29">
        <f>+IFERROR(LN(Creditos!H100)," ")</f>
        <v>14.771786500673489</v>
      </c>
      <c r="I26" s="29">
        <f>+IFERROR(LN(Creditos!I100)," ")</f>
        <v>15.540711503727993</v>
      </c>
      <c r="J26" s="29">
        <f>+IFERROR(LN(Creditos!J100)," ")</f>
        <v>15.366987454428664</v>
      </c>
      <c r="K26" s="29">
        <f>+IFERROR(LN(Creditos!K100)," ")</f>
        <v>14.775621935174584</v>
      </c>
      <c r="L26" s="29">
        <f>+IFERROR(LN(Creditos!L100)," ")</f>
        <v>14.37291539438098</v>
      </c>
      <c r="M26" s="29" t="str">
        <f>+IFERROR(LN(Creditos!M100)," ")</f>
        <v xml:space="preserve"> </v>
      </c>
      <c r="P26">
        <v>25</v>
      </c>
      <c r="Q26" s="3">
        <v>41608</v>
      </c>
      <c r="R26" s="29">
        <f>+IFERROR(LN(Creditos!R100)," ")</f>
        <v>17.48644279711263</v>
      </c>
      <c r="S26" s="29">
        <f>+IFERROR(LN(Creditos!S100)," ")</f>
        <v>17.860403613716574</v>
      </c>
      <c r="T26" s="29">
        <f>+IFERROR(LN(Creditos!T100)," ")</f>
        <v>17.049401662991812</v>
      </c>
      <c r="U26" s="29">
        <f>+IFERROR(LN(Creditos!U100)," ")</f>
        <v>14.018038630578497</v>
      </c>
      <c r="V26" s="29">
        <f>+IFERROR(LN(Creditos!V100)," ")</f>
        <v>13.203487983878855</v>
      </c>
      <c r="W26" s="29">
        <f>+IFERROR(LN(Creditos!W100)," ")</f>
        <v>14.436075123155945</v>
      </c>
      <c r="X26" s="29">
        <f>+IFERROR(LN(Creditos!X100)," ")</f>
        <v>14.852859206390699</v>
      </c>
      <c r="Y26" s="29">
        <f>+IFERROR(LN(Creditos!Y100)," ")</f>
        <v>14.018457685598365</v>
      </c>
      <c r="Z26" s="29">
        <f>+IFERROR(LN(Creditos!Z100)," ")</f>
        <v>14.052025705509335</v>
      </c>
      <c r="AA26" s="29">
        <f>+IFERROR(LN(Creditos!AA100)," ")</f>
        <v>13.412584111650661</v>
      </c>
      <c r="AB26" s="29">
        <f>+IFERROR(LN(Creditos!AB100)," ")</f>
        <v>12.687976654285313</v>
      </c>
      <c r="AC26" s="29">
        <f>+IFERROR(LN(Creditos!AC100)," ")</f>
        <v>12.238954926562643</v>
      </c>
      <c r="AD26" s="29">
        <f>+IFERROR(LN(Creditos!AD100)," ")</f>
        <v>11.993689493409814</v>
      </c>
      <c r="AE26" s="29">
        <f>+IFERROR(LN(Creditos!AE100)," ")</f>
        <v>14.05503597681817</v>
      </c>
      <c r="AF26" s="29">
        <f>+IFERROR(LN(Creditos!AF100)," ")</f>
        <v>10.740429486442377</v>
      </c>
      <c r="AG26" s="29">
        <f>+IFERROR(LN(Creditos!AG100)," ")</f>
        <v>13.462925493867616</v>
      </c>
      <c r="AH26" s="29">
        <f>+IFERROR(LN(Creditos!AH100)," ")</f>
        <v>15.345233553275479</v>
      </c>
      <c r="AI26" s="29">
        <f>+IFERROR(LN(Creditos!AI100)," ")</f>
        <v>12.393534993700431</v>
      </c>
      <c r="AJ26" s="29">
        <f>+IFERROR(LN(Creditos!AJ100)," ")</f>
        <v>12.888267396477415</v>
      </c>
      <c r="AK26" s="29">
        <f>+IFERROR(LN(Creditos!AK100)," ")</f>
        <v>10.992068165951038</v>
      </c>
      <c r="AL26" s="29">
        <f>+IFERROR(LN(Creditos!AL100)," ")</f>
        <v>10.583620548773695</v>
      </c>
      <c r="AM26" s="29" t="str">
        <f>+IFERROR(LN(Creditos!AM100)," ")</f>
        <v xml:space="preserve"> </v>
      </c>
      <c r="AN26" s="29">
        <f>+IFERROR(LN(Creditos!AN100)," ")</f>
        <v>13.554135838299791</v>
      </c>
      <c r="AO26" s="29" t="str">
        <f>+IFERROR(LN(Creditos!AO100)," ")</f>
        <v xml:space="preserve"> </v>
      </c>
      <c r="AP26" s="29">
        <f>+IFERROR(LN(Creditos!AP100)," ")</f>
        <v>10.406016741464621</v>
      </c>
      <c r="AQ26" s="29">
        <f>+IFERROR(LN(Creditos!AQ100)," ")</f>
        <v>10.854040681946598</v>
      </c>
      <c r="AR26" s="29">
        <f>+IFERROR(LN(Creditos!AR100)," ")</f>
        <v>11.861053594190773</v>
      </c>
      <c r="AS26" s="29">
        <f>+IFERROR(LN(Creditos!AS100)," ")</f>
        <v>11.787980417996291</v>
      </c>
      <c r="AT26" s="29">
        <f>+IFERROR(LN(Creditos!AT100)," ")</f>
        <v>9.9022492201189323</v>
      </c>
      <c r="AU26" s="29" t="str">
        <f>+IFERROR(LN(Creditos!AU100)," ")</f>
        <v xml:space="preserve"> </v>
      </c>
      <c r="AV26" s="29">
        <f>+IFERROR(LN(Creditos!AV100)," ")</f>
        <v>8.9383489732038921</v>
      </c>
      <c r="AW26" s="29">
        <f>+IFERROR(LN(Creditos!AW100)," ")</f>
        <v>14.761046978960323</v>
      </c>
      <c r="AX26" s="29">
        <f>+IFERROR(LN(Creditos!AX100)," ")</f>
        <v>12.467610140086823</v>
      </c>
      <c r="AY26" s="29">
        <f>+IFERROR(LN(Creditos!AY100)," ")</f>
        <v>13.638657868771638</v>
      </c>
      <c r="AZ26" s="29">
        <f>+IFERROR(LN(Creditos!AZ100)," ")</f>
        <v>12.157352808852705</v>
      </c>
      <c r="BA26" s="29">
        <f>+IFERROR(LN(Creditos!BA100)," ")</f>
        <v>14.101222085522124</v>
      </c>
      <c r="BB26" s="29">
        <f>+IFERROR(LN(Creditos!BB100)," ")</f>
        <v>13.107744519241706</v>
      </c>
      <c r="BC26" s="29">
        <f>+IFERROR(LN(Creditos!BC100)," ")</f>
        <v>11.377050455076041</v>
      </c>
      <c r="BD26" s="29">
        <f>+IFERROR(LN(Creditos!BD100)," ")</f>
        <v>9.9742248636032276</v>
      </c>
      <c r="BE26" s="29">
        <f>+IFERROR(LN(Creditos!BE100)," ")</f>
        <v>11.384381280438069</v>
      </c>
      <c r="BF26" s="29">
        <f>+IFERROR(LN(Creditos!BF100)," ")</f>
        <v>11.268895033570168</v>
      </c>
    </row>
    <row r="27" spans="2:58" ht="16.5" x14ac:dyDescent="0.3">
      <c r="B27">
        <v>26</v>
      </c>
      <c r="C27" s="23">
        <v>41639</v>
      </c>
      <c r="D27" s="29">
        <f>+IFERROR(LN(Creditos!D101)," ")</f>
        <v>17.855859636229805</v>
      </c>
      <c r="E27" s="29">
        <f>+IFERROR(LN(Creditos!E101)," ")</f>
        <v>16.800094726518459</v>
      </c>
      <c r="F27" s="29">
        <f>+IFERROR(LN(Creditos!F101)," ")</f>
        <v>17.062801704976959</v>
      </c>
      <c r="G27" s="29">
        <f>+IFERROR(LN(Creditos!G101)," ")</f>
        <v>17.49923361812176</v>
      </c>
      <c r="H27" s="29">
        <f>+IFERROR(LN(Creditos!H101)," ")</f>
        <v>14.807036170850353</v>
      </c>
      <c r="I27" s="29">
        <f>+IFERROR(LN(Creditos!I101)," ")</f>
        <v>15.54584198837391</v>
      </c>
      <c r="J27" s="29">
        <f>+IFERROR(LN(Creditos!J101)," ")</f>
        <v>15.361940132139477</v>
      </c>
      <c r="K27" s="29">
        <f>+IFERROR(LN(Creditos!K101)," ")</f>
        <v>14.785130177734004</v>
      </c>
      <c r="L27" s="29">
        <f>+IFERROR(LN(Creditos!L101)," ")</f>
        <v>14.368895100684819</v>
      </c>
      <c r="M27" s="29" t="str">
        <f>+IFERROR(LN(Creditos!M101)," ")</f>
        <v xml:space="preserve"> </v>
      </c>
      <c r="P27">
        <v>26</v>
      </c>
      <c r="Q27" s="3">
        <v>41639</v>
      </c>
      <c r="R27" s="29">
        <f>+IFERROR(LN(Creditos!R101)," ")</f>
        <v>17.49923361812176</v>
      </c>
      <c r="S27" s="29">
        <f>+IFERROR(LN(Creditos!S101)," ")</f>
        <v>17.855859636229805</v>
      </c>
      <c r="T27" s="29">
        <f>+IFERROR(LN(Creditos!T101)," ")</f>
        <v>17.062801704976959</v>
      </c>
      <c r="U27" s="29">
        <f>+IFERROR(LN(Creditos!U101)," ")</f>
        <v>14.029547300397724</v>
      </c>
      <c r="V27" s="29">
        <f>+IFERROR(LN(Creditos!V101)," ")</f>
        <v>13.187217419128794</v>
      </c>
      <c r="W27" s="29">
        <f>+IFERROR(LN(Creditos!W101)," ")</f>
        <v>14.439402441379881</v>
      </c>
      <c r="X27" s="29">
        <f>+IFERROR(LN(Creditos!X101)," ")</f>
        <v>14.862415728705367</v>
      </c>
      <c r="Y27" s="29">
        <f>+IFERROR(LN(Creditos!Y101)," ")</f>
        <v>14.033399174333367</v>
      </c>
      <c r="Z27" s="29">
        <f>+IFERROR(LN(Creditos!Z101)," ")</f>
        <v>14.079326920956973</v>
      </c>
      <c r="AA27" s="29">
        <f>+IFERROR(LN(Creditos!AA101)," ")</f>
        <v>13.420181915162413</v>
      </c>
      <c r="AB27" s="29">
        <f>+IFERROR(LN(Creditos!AB101)," ")</f>
        <v>12.668257293022165</v>
      </c>
      <c r="AC27" s="29">
        <f>+IFERROR(LN(Creditos!AC101)," ")</f>
        <v>12.220248891099615</v>
      </c>
      <c r="AD27" s="29">
        <f>+IFERROR(LN(Creditos!AD101)," ")</f>
        <v>11.996499489782842</v>
      </c>
      <c r="AE27" s="29">
        <f>+IFERROR(LN(Creditos!AE101)," ")</f>
        <v>14.06932361689721</v>
      </c>
      <c r="AF27" s="29">
        <f>+IFERROR(LN(Creditos!AF101)," ")</f>
        <v>10.729801762629677</v>
      </c>
      <c r="AG27" s="29">
        <f>+IFERROR(LN(Creditos!AG101)," ")</f>
        <v>13.472713345786675</v>
      </c>
      <c r="AH27" s="29">
        <f>+IFERROR(LN(Creditos!AH101)," ")</f>
        <v>15.313722325863079</v>
      </c>
      <c r="AI27" s="29">
        <f>+IFERROR(LN(Creditos!AI101)," ")</f>
        <v>12.343473885682691</v>
      </c>
      <c r="AJ27" s="29">
        <f>+IFERROR(LN(Creditos!AJ101)," ")</f>
        <v>12.909221728633247</v>
      </c>
      <c r="AK27" s="29">
        <f>+IFERROR(LN(Creditos!AK101)," ")</f>
        <v>10.948536416757028</v>
      </c>
      <c r="AL27" s="29">
        <f>+IFERROR(LN(Creditos!AL101)," ")</f>
        <v>10.56309311181009</v>
      </c>
      <c r="AM27" s="29" t="str">
        <f>+IFERROR(LN(Creditos!AM101)," ")</f>
        <v xml:space="preserve"> </v>
      </c>
      <c r="AN27" s="29">
        <f>+IFERROR(LN(Creditos!AN101)," ")</f>
        <v>13.552078368724057</v>
      </c>
      <c r="AO27" s="29" t="str">
        <f>+IFERROR(LN(Creditos!AO101)," ")</f>
        <v xml:space="preserve"> </v>
      </c>
      <c r="AP27" s="29">
        <f>+IFERROR(LN(Creditos!AP101)," ")</f>
        <v>10.378235810396431</v>
      </c>
      <c r="AQ27" s="29">
        <f>+IFERROR(LN(Creditos!AQ101)," ")</f>
        <v>10.831994566056753</v>
      </c>
      <c r="AR27" s="29">
        <f>+IFERROR(LN(Creditos!AR101)," ")</f>
        <v>11.892687188409992</v>
      </c>
      <c r="AS27" s="29">
        <f>+IFERROR(LN(Creditos!AS101)," ")</f>
        <v>11.79919195981463</v>
      </c>
      <c r="AT27" s="29">
        <f>+IFERROR(LN(Creditos!AT101)," ")</f>
        <v>9.9291713532494068</v>
      </c>
      <c r="AU27" s="29" t="str">
        <f>+IFERROR(LN(Creditos!AU101)," ")</f>
        <v xml:space="preserve"> </v>
      </c>
      <c r="AV27" s="29">
        <f>+IFERROR(LN(Creditos!AV101)," ")</f>
        <v>8.9372478498979522</v>
      </c>
      <c r="AW27" s="29">
        <f>+IFERROR(LN(Creditos!AW101)," ")</f>
        <v>14.780275860678287</v>
      </c>
      <c r="AX27" s="29">
        <f>+IFERROR(LN(Creditos!AX101)," ")</f>
        <v>12.492111908559194</v>
      </c>
      <c r="AY27" s="29">
        <f>+IFERROR(LN(Creditos!AY101)," ")</f>
        <v>13.647264505017267</v>
      </c>
      <c r="AZ27" s="29">
        <f>+IFERROR(LN(Creditos!AZ101)," ")</f>
        <v>12.161542719913779</v>
      </c>
      <c r="BA27" s="29">
        <f>+IFERROR(LN(Creditos!BA101)," ")</f>
        <v>14.098355717292003</v>
      </c>
      <c r="BB27" s="29">
        <f>+IFERROR(LN(Creditos!BB101)," ")</f>
        <v>13.114693759512781</v>
      </c>
      <c r="BC27" s="29">
        <f>+IFERROR(LN(Creditos!BC101)," ")</f>
        <v>11.399967465046908</v>
      </c>
      <c r="BD27" s="29">
        <f>+IFERROR(LN(Creditos!BD101)," ")</f>
        <v>10.019198806645576</v>
      </c>
      <c r="BE27" s="29">
        <f>+IFERROR(LN(Creditos!BE101)," ")</f>
        <v>11.412142323134084</v>
      </c>
      <c r="BF27" s="29">
        <f>+IFERROR(LN(Creditos!BF101)," ")</f>
        <v>11.259736063897336</v>
      </c>
    </row>
    <row r="28" spans="2:58" ht="16.5" x14ac:dyDescent="0.3">
      <c r="B28">
        <v>27</v>
      </c>
      <c r="C28" s="23">
        <v>41670</v>
      </c>
      <c r="D28" s="29">
        <f>+IFERROR(LN(Creditos!D102)," ")</f>
        <v>17.874340583426633</v>
      </c>
      <c r="E28" s="29">
        <f>+IFERROR(LN(Creditos!E102)," ")</f>
        <v>16.80629809333972</v>
      </c>
      <c r="F28" s="29">
        <f>+IFERROR(LN(Creditos!F102)," ")</f>
        <v>17.07886571506921</v>
      </c>
      <c r="G28" s="29">
        <f>+IFERROR(LN(Creditos!G102)," ")</f>
        <v>17.501124925279981</v>
      </c>
      <c r="H28" s="29">
        <f>+IFERROR(LN(Creditos!H102)," ")</f>
        <v>14.806384165471925</v>
      </c>
      <c r="I28" s="29">
        <f>+IFERROR(LN(Creditos!I102)," ")</f>
        <v>15.575344022455377</v>
      </c>
      <c r="J28" s="29">
        <f>+IFERROR(LN(Creditos!J102)," ")</f>
        <v>15.361286007447081</v>
      </c>
      <c r="K28" s="29">
        <f>+IFERROR(LN(Creditos!K102)," ")</f>
        <v>14.79653484720145</v>
      </c>
      <c r="L28" s="29">
        <f>+IFERROR(LN(Creditos!L102)," ")</f>
        <v>14.352390038168668</v>
      </c>
      <c r="M28" s="29" t="str">
        <f>+IFERROR(LN(Creditos!M102)," ")</f>
        <v xml:space="preserve"> </v>
      </c>
      <c r="P28">
        <v>27</v>
      </c>
      <c r="Q28" s="3">
        <v>41670</v>
      </c>
      <c r="R28" s="29">
        <f>+IFERROR(LN(Creditos!R102)," ")</f>
        <v>17.501124925279981</v>
      </c>
      <c r="S28" s="29">
        <f>+IFERROR(LN(Creditos!S102)," ")</f>
        <v>17.874340583426633</v>
      </c>
      <c r="T28" s="29">
        <f>+IFERROR(LN(Creditos!T102)," ")</f>
        <v>17.07886571506921</v>
      </c>
      <c r="U28" s="29">
        <f>+IFERROR(LN(Creditos!U102)," ")</f>
        <v>14.010494838465236</v>
      </c>
      <c r="V28" s="29">
        <f>+IFERROR(LN(Creditos!V102)," ")</f>
        <v>13.178850017684937</v>
      </c>
      <c r="W28" s="29">
        <f>+IFERROR(LN(Creditos!W102)," ")</f>
        <v>14.439546007186216</v>
      </c>
      <c r="X28" s="29">
        <f>+IFERROR(LN(Creditos!X102)," ")</f>
        <v>14.865560301678732</v>
      </c>
      <c r="Y28" s="29">
        <f>+IFERROR(LN(Creditos!Y102)," ")</f>
        <v>14.035206346657686</v>
      </c>
      <c r="Z28" s="29">
        <f>+IFERROR(LN(Creditos!Z102)," ")</f>
        <v>14.068460562925674</v>
      </c>
      <c r="AA28" s="29">
        <f>+IFERROR(LN(Creditos!AA102)," ")</f>
        <v>13.408028477970191</v>
      </c>
      <c r="AB28" s="29">
        <f>+IFERROR(LN(Creditos!AB102)," ")</f>
        <v>12.654886782244692</v>
      </c>
      <c r="AC28" s="29">
        <f>+IFERROR(LN(Creditos!AC102)," ")</f>
        <v>12.211926715675915</v>
      </c>
      <c r="AD28" s="29">
        <f>+IFERROR(LN(Creditos!AD102)," ")</f>
        <v>11.991172404209969</v>
      </c>
      <c r="AE28" s="29">
        <f>+IFERROR(LN(Creditos!AE102)," ")</f>
        <v>14.062052269308474</v>
      </c>
      <c r="AF28" s="29">
        <f>+IFERROR(LN(Creditos!AF102)," ")</f>
        <v>10.746595763801839</v>
      </c>
      <c r="AG28" s="29">
        <f>+IFERROR(LN(Creditos!AG102)," ")</f>
        <v>13.481426710024737</v>
      </c>
      <c r="AH28" s="29">
        <f>+IFERROR(LN(Creditos!AH102)," ")</f>
        <v>15.305555018666078</v>
      </c>
      <c r="AI28" s="29">
        <f>+IFERROR(LN(Creditos!AI102)," ")</f>
        <v>12.304199576608733</v>
      </c>
      <c r="AJ28" s="29">
        <f>+IFERROR(LN(Creditos!AJ102)," ")</f>
        <v>12.925046203336136</v>
      </c>
      <c r="AK28" s="29">
        <f>+IFERROR(LN(Creditos!AK102)," ")</f>
        <v>10.9438082102221</v>
      </c>
      <c r="AL28" s="29">
        <f>+IFERROR(LN(Creditos!AL102)," ")</f>
        <v>10.536930251804849</v>
      </c>
      <c r="AM28" s="29" t="str">
        <f>+IFERROR(LN(Creditos!AM102)," ")</f>
        <v xml:space="preserve"> </v>
      </c>
      <c r="AN28" s="29">
        <f>+IFERROR(LN(Creditos!AN102)," ")</f>
        <v>13.551096653637369</v>
      </c>
      <c r="AO28" s="29" t="str">
        <f>+IFERROR(LN(Creditos!AO102)," ")</f>
        <v xml:space="preserve"> </v>
      </c>
      <c r="AP28" s="29">
        <f>+IFERROR(LN(Creditos!AP102)," ")</f>
        <v>10.404959592206181</v>
      </c>
      <c r="AQ28" s="29">
        <f>+IFERROR(LN(Creditos!AQ102)," ")</f>
        <v>10.816967734713062</v>
      </c>
      <c r="AR28" s="29">
        <f>+IFERROR(LN(Creditos!AR102)," ")</f>
        <v>11.910006537400925</v>
      </c>
      <c r="AS28" s="29">
        <f>+IFERROR(LN(Creditos!AS102)," ")</f>
        <v>11.789647620070104</v>
      </c>
      <c r="AT28" s="29">
        <f>+IFERROR(LN(Creditos!AT102)," ")</f>
        <v>9.9216640014579447</v>
      </c>
      <c r="AU28" s="29" t="str">
        <f>+IFERROR(LN(Creditos!AU102)," ")</f>
        <v xml:space="preserve"> </v>
      </c>
      <c r="AV28" s="29">
        <f>+IFERROR(LN(Creditos!AV102)," ")</f>
        <v>8.9384223553068143</v>
      </c>
      <c r="AW28" s="29">
        <f>+IFERROR(LN(Creditos!AW102)," ")</f>
        <v>14.797766543241814</v>
      </c>
      <c r="AX28" s="29">
        <f>+IFERROR(LN(Creditos!AX102)," ")</f>
        <v>12.499960706139031</v>
      </c>
      <c r="AY28" s="29">
        <f>+IFERROR(LN(Creditos!AY102)," ")</f>
        <v>13.652351819997412</v>
      </c>
      <c r="AZ28" s="29">
        <f>+IFERROR(LN(Creditos!AZ102)," ")</f>
        <v>12.169147280632375</v>
      </c>
      <c r="BA28" s="29">
        <f>+IFERROR(LN(Creditos!BA102)," ")</f>
        <v>14.100519652992762</v>
      </c>
      <c r="BB28" s="29">
        <f>+IFERROR(LN(Creditos!BB102)," ")</f>
        <v>13.105823183358799</v>
      </c>
      <c r="BC28" s="29">
        <f>+IFERROR(LN(Creditos!BC102)," ")</f>
        <v>11.421090679371199</v>
      </c>
      <c r="BD28" s="29">
        <f>+IFERROR(LN(Creditos!BD102)," ")</f>
        <v>10.000949914280019</v>
      </c>
      <c r="BE28" s="29">
        <f>+IFERROR(LN(Creditos!BE102)," ")</f>
        <v>11.463771797421447</v>
      </c>
      <c r="BF28" s="29">
        <f>+IFERROR(LN(Creditos!BF102)," ")</f>
        <v>11.263497986693148</v>
      </c>
    </row>
    <row r="29" spans="2:58" ht="16.5" x14ac:dyDescent="0.3">
      <c r="B29">
        <v>28</v>
      </c>
      <c r="C29" s="23">
        <v>41698</v>
      </c>
      <c r="D29" s="29">
        <f>+IFERROR(LN(Creditos!D103)," ")</f>
        <v>17.883588446116995</v>
      </c>
      <c r="E29" s="29">
        <f>+IFERROR(LN(Creditos!E103)," ")</f>
        <v>16.807395140110561</v>
      </c>
      <c r="F29" s="29">
        <f>+IFERROR(LN(Creditos!F103)," ")</f>
        <v>17.073384346182323</v>
      </c>
      <c r="G29" s="29">
        <f>+IFERROR(LN(Creditos!G103)," ")</f>
        <v>17.508248780259791</v>
      </c>
      <c r="H29" s="29">
        <f>+IFERROR(LN(Creditos!H103)," ")</f>
        <v>14.845068496334219</v>
      </c>
      <c r="I29" s="29">
        <f>+IFERROR(LN(Creditos!I103)," ")</f>
        <v>15.590796632423032</v>
      </c>
      <c r="J29" s="29">
        <f>+IFERROR(LN(Creditos!J103)," ")</f>
        <v>15.369988031965619</v>
      </c>
      <c r="K29" s="29">
        <f>+IFERROR(LN(Creditos!K103)," ")</f>
        <v>14.795465302003221</v>
      </c>
      <c r="L29" s="29">
        <f>+IFERROR(LN(Creditos!L103)," ")</f>
        <v>14.36923084090005</v>
      </c>
      <c r="M29" s="29" t="str">
        <f>+IFERROR(LN(Creditos!M103)," ")</f>
        <v xml:space="preserve"> </v>
      </c>
      <c r="P29">
        <v>28</v>
      </c>
      <c r="Q29" s="3">
        <v>41698</v>
      </c>
      <c r="R29" s="29">
        <f>+IFERROR(LN(Creditos!R103)," ")</f>
        <v>17.508248780259791</v>
      </c>
      <c r="S29" s="29">
        <f>+IFERROR(LN(Creditos!S103)," ")</f>
        <v>17.883588446116995</v>
      </c>
      <c r="T29" s="29">
        <f>+IFERROR(LN(Creditos!T103)," ")</f>
        <v>17.073384346182323</v>
      </c>
      <c r="U29" s="29">
        <f>+IFERROR(LN(Creditos!U103)," ")</f>
        <v>14.011870879230143</v>
      </c>
      <c r="V29" s="29">
        <f>+IFERROR(LN(Creditos!V103)," ")</f>
        <v>13.133881015211815</v>
      </c>
      <c r="W29" s="29">
        <f>+IFERROR(LN(Creditos!W103)," ")</f>
        <v>14.445902946055034</v>
      </c>
      <c r="X29" s="29">
        <f>+IFERROR(LN(Creditos!X103)," ")</f>
        <v>14.876244163308494</v>
      </c>
      <c r="Y29" s="29">
        <f>+IFERROR(LN(Creditos!Y103)," ")</f>
        <v>14.05029136203887</v>
      </c>
      <c r="Z29" s="29">
        <f>+IFERROR(LN(Creditos!Z103)," ")</f>
        <v>14.081589899624909</v>
      </c>
      <c r="AA29" s="29">
        <f>+IFERROR(LN(Creditos!AA103)," ")</f>
        <v>13.405253800628975</v>
      </c>
      <c r="AB29" s="29">
        <f>+IFERROR(LN(Creditos!AB103)," ")</f>
        <v>12.668584302469778</v>
      </c>
      <c r="AC29" s="29">
        <f>+IFERROR(LN(Creditos!AC103)," ")</f>
        <v>12.205071845646996</v>
      </c>
      <c r="AD29" s="29">
        <f>+IFERROR(LN(Creditos!AD103)," ")</f>
        <v>12.004611744276536</v>
      </c>
      <c r="AE29" s="29">
        <f>+IFERROR(LN(Creditos!AE103)," ")</f>
        <v>14.072831656397518</v>
      </c>
      <c r="AF29" s="29">
        <f>+IFERROR(LN(Creditos!AF103)," ")</f>
        <v>10.753505131561985</v>
      </c>
      <c r="AG29" s="29">
        <f>+IFERROR(LN(Creditos!AG103)," ")</f>
        <v>13.491995311261443</v>
      </c>
      <c r="AH29" s="29">
        <f>+IFERROR(LN(Creditos!AH103)," ")</f>
        <v>15.30051580318559</v>
      </c>
      <c r="AI29" s="29">
        <f>+IFERROR(LN(Creditos!AI103)," ")</f>
        <v>12.323170021775859</v>
      </c>
      <c r="AJ29" s="29">
        <f>+IFERROR(LN(Creditos!AJ103)," ")</f>
        <v>12.932739801762436</v>
      </c>
      <c r="AK29" s="29">
        <f>+IFERROR(LN(Creditos!AK103)," ")</f>
        <v>10.944946062235902</v>
      </c>
      <c r="AL29" s="29">
        <f>+IFERROR(LN(Creditos!AL103)," ")</f>
        <v>10.543176698928095</v>
      </c>
      <c r="AM29" s="29" t="str">
        <f>+IFERROR(LN(Creditos!AM103)," ")</f>
        <v xml:space="preserve"> </v>
      </c>
      <c r="AN29" s="29">
        <f>+IFERROR(LN(Creditos!AN103)," ")</f>
        <v>13.550209363921127</v>
      </c>
      <c r="AO29" s="29" t="str">
        <f>+IFERROR(LN(Creditos!AO103)," ")</f>
        <v xml:space="preserve"> </v>
      </c>
      <c r="AP29" s="29">
        <f>+IFERROR(LN(Creditos!AP103)," ")</f>
        <v>10.446783071276233</v>
      </c>
      <c r="AQ29" s="29">
        <f>+IFERROR(LN(Creditos!AQ103)," ")</f>
        <v>10.82830370214092</v>
      </c>
      <c r="AR29" s="29">
        <f>+IFERROR(LN(Creditos!AR103)," ")</f>
        <v>11.931136756642864</v>
      </c>
      <c r="AS29" s="29">
        <f>+IFERROR(LN(Creditos!AS103)," ")</f>
        <v>11.794050004850348</v>
      </c>
      <c r="AT29" s="29">
        <f>+IFERROR(LN(Creditos!AT103)," ")</f>
        <v>9.9048876504414665</v>
      </c>
      <c r="AU29" s="29" t="str">
        <f>+IFERROR(LN(Creditos!AU103)," ")</f>
        <v xml:space="preserve"> </v>
      </c>
      <c r="AV29" s="29">
        <f>+IFERROR(LN(Creditos!AV103)," ")</f>
        <v>8.9333402557437562</v>
      </c>
      <c r="AW29" s="29">
        <f>+IFERROR(LN(Creditos!AW103)," ")</f>
        <v>14.819699039084748</v>
      </c>
      <c r="AX29" s="29">
        <f>+IFERROR(LN(Creditos!AX103)," ")</f>
        <v>12.504015428063497</v>
      </c>
      <c r="AY29" s="29">
        <f>+IFERROR(LN(Creditos!AY103)," ")</f>
        <v>13.672402932954453</v>
      </c>
      <c r="AZ29" s="29">
        <f>+IFERROR(LN(Creditos!AZ103)," ")</f>
        <v>12.166982985901004</v>
      </c>
      <c r="BA29" s="29">
        <f>+IFERROR(LN(Creditos!BA103)," ")</f>
        <v>14.08966349766534</v>
      </c>
      <c r="BB29" s="29">
        <f>+IFERROR(LN(Creditos!BB103)," ")</f>
        <v>13.099446876199403</v>
      </c>
      <c r="BC29" s="29">
        <f>+IFERROR(LN(Creditos!BC103)," ")</f>
        <v>11.432008496633852</v>
      </c>
      <c r="BD29" s="29">
        <f>+IFERROR(LN(Creditos!BD103)," ")</f>
        <v>9.9808749819225309</v>
      </c>
      <c r="BE29" s="29">
        <f>+IFERROR(LN(Creditos!BE103)," ")</f>
        <v>11.51766449908845</v>
      </c>
      <c r="BF29" s="29">
        <f>+IFERROR(LN(Creditos!BF103)," ")</f>
        <v>11.272488809131875</v>
      </c>
    </row>
    <row r="30" spans="2:58" ht="16.5" x14ac:dyDescent="0.3">
      <c r="B30">
        <v>29</v>
      </c>
      <c r="C30" s="23">
        <v>41729</v>
      </c>
      <c r="D30" s="29">
        <f>+IFERROR(LN(Creditos!D104)," ")</f>
        <v>17.876735612346234</v>
      </c>
      <c r="E30" s="29">
        <f>+IFERROR(LN(Creditos!E104)," ")</f>
        <v>16.832006517526011</v>
      </c>
      <c r="F30" s="29">
        <f>+IFERROR(LN(Creditos!F104)," ")</f>
        <v>17.112916338417691</v>
      </c>
      <c r="G30" s="29">
        <f>+IFERROR(LN(Creditos!G104)," ")</f>
        <v>17.526769705157843</v>
      </c>
      <c r="H30" s="29">
        <f>+IFERROR(LN(Creditos!H104)," ")</f>
        <v>14.816650669303113</v>
      </c>
      <c r="I30" s="29">
        <f>+IFERROR(LN(Creditos!I104)," ")</f>
        <v>15.60773167376715</v>
      </c>
      <c r="J30" s="29">
        <f>+IFERROR(LN(Creditos!J104)," ")</f>
        <v>15.383860523074141</v>
      </c>
      <c r="K30" s="29">
        <f>+IFERROR(LN(Creditos!K104)," ")</f>
        <v>14.839416493966798</v>
      </c>
      <c r="L30" s="29">
        <f>+IFERROR(LN(Creditos!L104)," ")</f>
        <v>14.413840740923057</v>
      </c>
      <c r="M30" s="29">
        <f>+IFERROR(LN(Creditos!M104)," ")</f>
        <v>8.0602873180472283</v>
      </c>
      <c r="P30">
        <v>29</v>
      </c>
      <c r="Q30" s="3">
        <v>41729</v>
      </c>
      <c r="R30" s="29">
        <f>+IFERROR(LN(Creditos!R104)," ")</f>
        <v>17.526769705157843</v>
      </c>
      <c r="S30" s="29">
        <f>+IFERROR(LN(Creditos!S104)," ")</f>
        <v>17.876735612346234</v>
      </c>
      <c r="T30" s="29">
        <f>+IFERROR(LN(Creditos!T104)," ")</f>
        <v>17.112916338417691</v>
      </c>
      <c r="U30" s="29">
        <f>+IFERROR(LN(Creditos!U104)," ")</f>
        <v>14.031032165797086</v>
      </c>
      <c r="V30" s="29">
        <f>+IFERROR(LN(Creditos!V104)," ")</f>
        <v>13.130488149374056</v>
      </c>
      <c r="W30" s="29">
        <f>+IFERROR(LN(Creditos!W104)," ")</f>
        <v>14.453321854085205</v>
      </c>
      <c r="X30" s="29">
        <f>+IFERROR(LN(Creditos!X104)," ")</f>
        <v>14.878787539347757</v>
      </c>
      <c r="Y30" s="29">
        <f>+IFERROR(LN(Creditos!Y104)," ")</f>
        <v>14.074394914098903</v>
      </c>
      <c r="Z30" s="29">
        <f>+IFERROR(LN(Creditos!Z104)," ")</f>
        <v>14.10138323464388</v>
      </c>
      <c r="AA30" s="29">
        <f>+IFERROR(LN(Creditos!AA104)," ")</f>
        <v>13.402283559845186</v>
      </c>
      <c r="AB30" s="29">
        <f>+IFERROR(LN(Creditos!AB104)," ")</f>
        <v>12.660116276397433</v>
      </c>
      <c r="AC30" s="29">
        <f>+IFERROR(LN(Creditos!AC104)," ")</f>
        <v>12.21040727827102</v>
      </c>
      <c r="AD30" s="29">
        <f>+IFERROR(LN(Creditos!AD104)," ")</f>
        <v>11.997405819863953</v>
      </c>
      <c r="AE30" s="29">
        <f>+IFERROR(LN(Creditos!AE104)," ")</f>
        <v>14.075094745396239</v>
      </c>
      <c r="AF30" s="29">
        <f>+IFERROR(LN(Creditos!AF104)," ")</f>
        <v>10.756537174497334</v>
      </c>
      <c r="AG30" s="29">
        <f>+IFERROR(LN(Creditos!AG104)," ")</f>
        <v>13.49748123614512</v>
      </c>
      <c r="AH30" s="29">
        <f>+IFERROR(LN(Creditos!AH104)," ")</f>
        <v>15.282636410565175</v>
      </c>
      <c r="AI30" s="29">
        <f>+IFERROR(LN(Creditos!AI104)," ")</f>
        <v>12.328313679706271</v>
      </c>
      <c r="AJ30" s="29">
        <f>+IFERROR(LN(Creditos!AJ104)," ")</f>
        <v>12.94535253497007</v>
      </c>
      <c r="AK30" s="29">
        <f>+IFERROR(LN(Creditos!AK104)," ")</f>
        <v>11.168199263771239</v>
      </c>
      <c r="AL30" s="29">
        <f>+IFERROR(LN(Creditos!AL104)," ")</f>
        <v>10.562950028252246</v>
      </c>
      <c r="AM30" s="29" t="str">
        <f>+IFERROR(LN(Creditos!AM104)," ")</f>
        <v xml:space="preserve"> </v>
      </c>
      <c r="AN30" s="29">
        <f>+IFERROR(LN(Creditos!AN104)," ")</f>
        <v>13.537455657105827</v>
      </c>
      <c r="AO30" s="29" t="str">
        <f>+IFERROR(LN(Creditos!AO104)," ")</f>
        <v xml:space="preserve"> </v>
      </c>
      <c r="AP30" s="29">
        <f>+IFERROR(LN(Creditos!AP104)," ")</f>
        <v>10.493609871839324</v>
      </c>
      <c r="AQ30" s="29">
        <f>+IFERROR(LN(Creditos!AQ104)," ")</f>
        <v>10.808632606262115</v>
      </c>
      <c r="AR30" s="29">
        <f>+IFERROR(LN(Creditos!AR104)," ")</f>
        <v>11.939077917850874</v>
      </c>
      <c r="AS30" s="29">
        <f>+IFERROR(LN(Creditos!AS104)," ")</f>
        <v>11.774884519120338</v>
      </c>
      <c r="AT30" s="29">
        <f>+IFERROR(LN(Creditos!AT104)," ")</f>
        <v>9.9109472328074428</v>
      </c>
      <c r="AU30" s="29" t="str">
        <f>+IFERROR(LN(Creditos!AU104)," ")</f>
        <v xml:space="preserve"> </v>
      </c>
      <c r="AV30" s="29">
        <f>+IFERROR(LN(Creditos!AV104)," ")</f>
        <v>8.917476058880716</v>
      </c>
      <c r="AW30" s="29">
        <f>+IFERROR(LN(Creditos!AW104)," ")</f>
        <v>14.842888114066026</v>
      </c>
      <c r="AX30" s="29">
        <f>+IFERROR(LN(Creditos!AX104)," ")</f>
        <v>12.51450110604581</v>
      </c>
      <c r="AY30" s="29">
        <f>+IFERROR(LN(Creditos!AY104)," ")</f>
        <v>13.687549497279747</v>
      </c>
      <c r="AZ30" s="29">
        <f>+IFERROR(LN(Creditos!AZ104)," ")</f>
        <v>12.14896428441992</v>
      </c>
      <c r="BA30" s="29">
        <f>+IFERROR(LN(Creditos!BA104)," ")</f>
        <v>14.075459115413526</v>
      </c>
      <c r="BB30" s="29">
        <f>+IFERROR(LN(Creditos!BB104)," ")</f>
        <v>13.090262571130243</v>
      </c>
      <c r="BC30" s="29">
        <f>+IFERROR(LN(Creditos!BC104)," ")</f>
        <v>11.449324763568892</v>
      </c>
      <c r="BD30" s="29">
        <f>+IFERROR(LN(Creditos!BD104)," ")</f>
        <v>9.9497541762063513</v>
      </c>
      <c r="BE30" s="29">
        <f>+IFERROR(LN(Creditos!BE104)," ")</f>
        <v>11.534796359671134</v>
      </c>
      <c r="BF30" s="29">
        <f>+IFERROR(LN(Creditos!BF104)," ")</f>
        <v>11.270456961814752</v>
      </c>
    </row>
    <row r="31" spans="2:58" ht="16.5" x14ac:dyDescent="0.3">
      <c r="B31">
        <v>30</v>
      </c>
      <c r="C31" s="23">
        <v>41759</v>
      </c>
      <c r="D31" s="29">
        <f>+IFERROR(LN(Creditos!D105)," ")</f>
        <v>17.896643224106818</v>
      </c>
      <c r="E31" s="29">
        <f>+IFERROR(LN(Creditos!E105)," ")</f>
        <v>16.847298605801353</v>
      </c>
      <c r="F31" s="29">
        <f>+IFERROR(LN(Creditos!F105)," ")</f>
        <v>17.125697897378771</v>
      </c>
      <c r="G31" s="29">
        <f>+IFERROR(LN(Creditos!G105)," ")</f>
        <v>17.52860637213249</v>
      </c>
      <c r="H31" s="29">
        <f>+IFERROR(LN(Creditos!H105)," ")</f>
        <v>14.82309990262009</v>
      </c>
      <c r="I31" s="29">
        <f>+IFERROR(LN(Creditos!I105)," ")</f>
        <v>15.619915601242523</v>
      </c>
      <c r="J31" s="29">
        <f>+IFERROR(LN(Creditos!J105)," ")</f>
        <v>15.396144957342289</v>
      </c>
      <c r="K31" s="29">
        <f>+IFERROR(LN(Creditos!K105)," ")</f>
        <v>14.844345291440254</v>
      </c>
      <c r="L31" s="29">
        <f>+IFERROR(LN(Creditos!L105)," ")</f>
        <v>14.432481301088892</v>
      </c>
      <c r="M31" s="29">
        <f>+IFERROR(LN(Creditos!M105)," ")</f>
        <v>9.837259048448141</v>
      </c>
      <c r="P31">
        <v>30</v>
      </c>
      <c r="Q31" s="3">
        <v>41759</v>
      </c>
      <c r="R31" s="29">
        <f>+IFERROR(LN(Creditos!R105)," ")</f>
        <v>17.52860637213249</v>
      </c>
      <c r="S31" s="29">
        <f>+IFERROR(LN(Creditos!S105)," ")</f>
        <v>17.896643224106818</v>
      </c>
      <c r="T31" s="29">
        <f>+IFERROR(LN(Creditos!T105)," ")</f>
        <v>17.125697897378771</v>
      </c>
      <c r="U31" s="29">
        <f>+IFERROR(LN(Creditos!U105)," ")</f>
        <v>14.056154652073065</v>
      </c>
      <c r="V31" s="29">
        <f>+IFERROR(LN(Creditos!V105)," ")</f>
        <v>13.144096930811225</v>
      </c>
      <c r="W31" s="29">
        <f>+IFERROR(LN(Creditos!W105)," ")</f>
        <v>14.467767600213479</v>
      </c>
      <c r="X31" s="29">
        <f>+IFERROR(LN(Creditos!X105)," ")</f>
        <v>14.8824129836308</v>
      </c>
      <c r="Y31" s="29">
        <f>+IFERROR(LN(Creditos!Y105)," ")</f>
        <v>14.083435039741362</v>
      </c>
      <c r="Z31" s="29">
        <f>+IFERROR(LN(Creditos!Z105)," ")</f>
        <v>14.111717793159821</v>
      </c>
      <c r="AA31" s="29">
        <f>+IFERROR(LN(Creditos!AA105)," ")</f>
        <v>13.397691560070445</v>
      </c>
      <c r="AB31" s="29">
        <f>+IFERROR(LN(Creditos!AB105)," ")</f>
        <v>12.649949136455492</v>
      </c>
      <c r="AC31" s="29">
        <f>+IFERROR(LN(Creditos!AC105)," ")</f>
        <v>12.196169159802755</v>
      </c>
      <c r="AD31" s="29">
        <f>+IFERROR(LN(Creditos!AD105)," ")</f>
        <v>12.01375257305518</v>
      </c>
      <c r="AE31" s="29">
        <f>+IFERROR(LN(Creditos!AE105)," ")</f>
        <v>14.08090108147946</v>
      </c>
      <c r="AF31" s="29">
        <f>+IFERROR(LN(Creditos!AF105)," ")</f>
        <v>10.723021874158674</v>
      </c>
      <c r="AG31" s="29">
        <f>+IFERROR(LN(Creditos!AG105)," ")</f>
        <v>13.489608027116253</v>
      </c>
      <c r="AH31" s="29">
        <f>+IFERROR(LN(Creditos!AH105)," ")</f>
        <v>15.282199938927711</v>
      </c>
      <c r="AI31" s="29">
        <f>+IFERROR(LN(Creditos!AI105)," ")</f>
        <v>12.335381890614665</v>
      </c>
      <c r="AJ31" s="29">
        <f>+IFERROR(LN(Creditos!AJ105)," ")</f>
        <v>12.95701529347947</v>
      </c>
      <c r="AK31" s="29">
        <f>+IFERROR(LN(Creditos!AK105)," ")</f>
        <v>11.154471269816694</v>
      </c>
      <c r="AL31" s="29">
        <f>+IFERROR(LN(Creditos!AL105)," ")</f>
        <v>10.596574393275663</v>
      </c>
      <c r="AM31" s="29" t="str">
        <f>+IFERROR(LN(Creditos!AM105)," ")</f>
        <v xml:space="preserve"> </v>
      </c>
      <c r="AN31" s="29">
        <f>+IFERROR(LN(Creditos!AN105)," ")</f>
        <v>13.537454323340656</v>
      </c>
      <c r="AO31" s="29" t="str">
        <f>+IFERROR(LN(Creditos!AO105)," ")</f>
        <v xml:space="preserve"> </v>
      </c>
      <c r="AP31" s="29">
        <f>+IFERROR(LN(Creditos!AP105)," ")</f>
        <v>10.531466595658419</v>
      </c>
      <c r="AQ31" s="29">
        <f>+IFERROR(LN(Creditos!AQ105)," ")</f>
        <v>10.788844826961062</v>
      </c>
      <c r="AR31" s="29">
        <f>+IFERROR(LN(Creditos!AR105)," ")</f>
        <v>11.947104423043752</v>
      </c>
      <c r="AS31" s="29">
        <f>+IFERROR(LN(Creditos!AS105)," ")</f>
        <v>11.759132156600783</v>
      </c>
      <c r="AT31" s="29">
        <f>+IFERROR(LN(Creditos!AT105)," ")</f>
        <v>9.9101347116421028</v>
      </c>
      <c r="AU31" s="29" t="str">
        <f>+IFERROR(LN(Creditos!AU105)," ")</f>
        <v xml:space="preserve"> </v>
      </c>
      <c r="AV31" s="29">
        <f>+IFERROR(LN(Creditos!AV105)," ")</f>
        <v>8.910051130079184</v>
      </c>
      <c r="AW31" s="29">
        <f>+IFERROR(LN(Creditos!AW105)," ")</f>
        <v>14.869965753347746</v>
      </c>
      <c r="AX31" s="29">
        <f>+IFERROR(LN(Creditos!AX105)," ")</f>
        <v>12.52411036878398</v>
      </c>
      <c r="AY31" s="29">
        <f>+IFERROR(LN(Creditos!AY105)," ")</f>
        <v>13.690556120752376</v>
      </c>
      <c r="AZ31" s="29">
        <f>+IFERROR(LN(Creditos!AZ105)," ")</f>
        <v>12.13786845113424</v>
      </c>
      <c r="BA31" s="29">
        <f>+IFERROR(LN(Creditos!BA105)," ")</f>
        <v>14.068891430159621</v>
      </c>
      <c r="BB31" s="29">
        <f>+IFERROR(LN(Creditos!BB105)," ")</f>
        <v>13.082497882667273</v>
      </c>
      <c r="BC31" s="29">
        <f>+IFERROR(LN(Creditos!BC105)," ")</f>
        <v>11.444724545806237</v>
      </c>
      <c r="BD31" s="29">
        <f>+IFERROR(LN(Creditos!BD105)," ")</f>
        <v>9.8921115793226448</v>
      </c>
      <c r="BE31" s="29">
        <f>+IFERROR(LN(Creditos!BE105)," ")</f>
        <v>11.498028046828708</v>
      </c>
      <c r="BF31" s="29">
        <f>+IFERROR(LN(Creditos!BF105)," ")</f>
        <v>11.268999311829113</v>
      </c>
    </row>
    <row r="32" spans="2:58" ht="16.5" x14ac:dyDescent="0.3">
      <c r="B32">
        <v>31</v>
      </c>
      <c r="C32" s="23">
        <v>41790</v>
      </c>
      <c r="D32" s="29">
        <f>+IFERROR(LN(Creditos!D106)," ")</f>
        <v>17.89728321194762</v>
      </c>
      <c r="E32" s="29">
        <f>+IFERROR(LN(Creditos!E106)," ")</f>
        <v>16.851442558903759</v>
      </c>
      <c r="F32" s="29">
        <f>+IFERROR(LN(Creditos!F106)," ")</f>
        <v>17.125259292358436</v>
      </c>
      <c r="G32" s="29">
        <f>+IFERROR(LN(Creditos!G106)," ")</f>
        <v>17.535639398359439</v>
      </c>
      <c r="H32" s="29">
        <f>+IFERROR(LN(Creditos!H106)," ")</f>
        <v>14.794263271225153</v>
      </c>
      <c r="I32" s="29">
        <f>+IFERROR(LN(Creditos!I106)," ")</f>
        <v>15.634824807901436</v>
      </c>
      <c r="J32" s="29">
        <f>+IFERROR(LN(Creditos!J106)," ")</f>
        <v>15.398349331776386</v>
      </c>
      <c r="K32" s="29">
        <f>+IFERROR(LN(Creditos!K106)," ")</f>
        <v>14.853082924497375</v>
      </c>
      <c r="L32" s="29">
        <f>+IFERROR(LN(Creditos!L106)," ")</f>
        <v>14.469581459953762</v>
      </c>
      <c r="M32" s="29">
        <f>+IFERROR(LN(Creditos!M106)," ")</f>
        <v>9.6299056044631293</v>
      </c>
      <c r="P32">
        <v>31</v>
      </c>
      <c r="Q32" s="3">
        <v>41790</v>
      </c>
      <c r="R32" s="29">
        <f>+IFERROR(LN(Creditos!R106)," ")</f>
        <v>17.535639398359439</v>
      </c>
      <c r="S32" s="29">
        <f>+IFERROR(LN(Creditos!S106)," ")</f>
        <v>17.89728321194762</v>
      </c>
      <c r="T32" s="29">
        <f>+IFERROR(LN(Creditos!T106)," ")</f>
        <v>17.125259292358436</v>
      </c>
      <c r="U32" s="29">
        <f>+IFERROR(LN(Creditos!U106)," ")</f>
        <v>14.056155438194118</v>
      </c>
      <c r="V32" s="29">
        <f>+IFERROR(LN(Creditos!V106)," ")</f>
        <v>13.142984990397013</v>
      </c>
      <c r="W32" s="29">
        <f>+IFERROR(LN(Creditos!W106)," ")</f>
        <v>14.472621060363236</v>
      </c>
      <c r="X32" s="29">
        <f>+IFERROR(LN(Creditos!X106)," ")</f>
        <v>14.881274064965355</v>
      </c>
      <c r="Y32" s="29">
        <f>+IFERROR(LN(Creditos!Y106)," ")</f>
        <v>14.097400338794777</v>
      </c>
      <c r="Z32" s="29">
        <f>+IFERROR(LN(Creditos!Z106)," ")</f>
        <v>14.129894280689271</v>
      </c>
      <c r="AA32" s="29">
        <f>+IFERROR(LN(Creditos!AA106)," ")</f>
        <v>13.401828716138404</v>
      </c>
      <c r="AB32" s="29">
        <f>+IFERROR(LN(Creditos!AB106)," ")</f>
        <v>12.647133780803651</v>
      </c>
      <c r="AC32" s="29">
        <f>+IFERROR(LN(Creditos!AC106)," ")</f>
        <v>12.193507224145449</v>
      </c>
      <c r="AD32" s="29">
        <f>+IFERROR(LN(Creditos!AD106)," ")</f>
        <v>12.008574324263675</v>
      </c>
      <c r="AE32" s="29">
        <f>+IFERROR(LN(Creditos!AE106)," ")</f>
        <v>14.080006387654679</v>
      </c>
      <c r="AF32" s="29" t="str">
        <f>+IFERROR(LN(Creditos!AF106)," ")</f>
        <v xml:space="preserve"> </v>
      </c>
      <c r="AG32" s="29">
        <f>+IFERROR(LN(Creditos!AG106)," ")</f>
        <v>13.49254738161622</v>
      </c>
      <c r="AH32" s="29">
        <f>+IFERROR(LN(Creditos!AH106)," ")</f>
        <v>15.27451839938646</v>
      </c>
      <c r="AI32" s="29">
        <f>+IFERROR(LN(Creditos!AI106)," ")</f>
        <v>12.328809918837335</v>
      </c>
      <c r="AJ32" s="29">
        <f>+IFERROR(LN(Creditos!AJ106)," ")</f>
        <v>12.973254582908307</v>
      </c>
      <c r="AK32" s="29">
        <f>+IFERROR(LN(Creditos!AK106)," ")</f>
        <v>11.119023065699292</v>
      </c>
      <c r="AL32" s="29">
        <f>+IFERROR(LN(Creditos!AL106)," ")</f>
        <v>10.640379640381823</v>
      </c>
      <c r="AM32" s="29" t="str">
        <f>+IFERROR(LN(Creditos!AM106)," ")</f>
        <v xml:space="preserve"> </v>
      </c>
      <c r="AN32" s="29">
        <f>+IFERROR(LN(Creditos!AN106)," ")</f>
        <v>13.514659170683579</v>
      </c>
      <c r="AO32" s="29" t="str">
        <f>+IFERROR(LN(Creditos!AO106)," ")</f>
        <v xml:space="preserve"> </v>
      </c>
      <c r="AP32" s="29">
        <f>+IFERROR(LN(Creditos!AP106)," ")</f>
        <v>10.541958480848521</v>
      </c>
      <c r="AQ32" s="29">
        <f>+IFERROR(LN(Creditos!AQ106)," ")</f>
        <v>10.771228500207272</v>
      </c>
      <c r="AR32" s="29">
        <f>+IFERROR(LN(Creditos!AR106)," ")</f>
        <v>11.929727114710493</v>
      </c>
      <c r="AS32" s="29">
        <f>+IFERROR(LN(Creditos!AS106)," ")</f>
        <v>11.7759127623893</v>
      </c>
      <c r="AT32" s="29">
        <f>+IFERROR(LN(Creditos!AT106)," ")</f>
        <v>9.9186252413969473</v>
      </c>
      <c r="AU32" s="29" t="str">
        <f>+IFERROR(LN(Creditos!AU106)," ")</f>
        <v xml:space="preserve"> </v>
      </c>
      <c r="AV32" s="29">
        <f>+IFERROR(LN(Creditos!AV106)," ")</f>
        <v>8.844622905958321</v>
      </c>
      <c r="AW32" s="29">
        <f>+IFERROR(LN(Creditos!AW106)," ")</f>
        <v>14.895431006427735</v>
      </c>
      <c r="AX32" s="29">
        <f>+IFERROR(LN(Creditos!AX106)," ")</f>
        <v>12.531095451896059</v>
      </c>
      <c r="AY32" s="29">
        <f>+IFERROR(LN(Creditos!AY106)," ")</f>
        <v>13.704139150762167</v>
      </c>
      <c r="AZ32" s="29">
        <f>+IFERROR(LN(Creditos!AZ106)," ")</f>
        <v>12.120422893036293</v>
      </c>
      <c r="BA32" s="29">
        <f>+IFERROR(LN(Creditos!BA106)," ")</f>
        <v>14.065974747346729</v>
      </c>
      <c r="BB32" s="29">
        <f>+IFERROR(LN(Creditos!BB106)," ")</f>
        <v>13.081238759723304</v>
      </c>
      <c r="BC32" s="29">
        <f>+IFERROR(LN(Creditos!BC106)," ")</f>
        <v>11.44136723619483</v>
      </c>
      <c r="BD32" s="29">
        <f>+IFERROR(LN(Creditos!BD106)," ")</f>
        <v>9.8842805009195391</v>
      </c>
      <c r="BE32" s="29">
        <f>+IFERROR(LN(Creditos!BE106)," ")</f>
        <v>11.523481589125259</v>
      </c>
      <c r="BF32" s="29">
        <f>+IFERROR(LN(Creditos!BF106)," ")</f>
        <v>11.275768538355427</v>
      </c>
    </row>
    <row r="33" spans="2:58" ht="16.5" x14ac:dyDescent="0.3">
      <c r="B33">
        <v>32</v>
      </c>
      <c r="C33" s="23">
        <v>41820</v>
      </c>
      <c r="D33" s="29">
        <f>+IFERROR(LN(Creditos!D107)," ")</f>
        <v>17.924221948341511</v>
      </c>
      <c r="E33" s="29">
        <f>+IFERROR(LN(Creditos!E107)," ")</f>
        <v>16.872511894308118</v>
      </c>
      <c r="F33" s="29">
        <f>+IFERROR(LN(Creditos!F107)," ")</f>
        <v>17.132247383246277</v>
      </c>
      <c r="G33" s="29">
        <f>+IFERROR(LN(Creditos!G107)," ")</f>
        <v>17.555734547711754</v>
      </c>
      <c r="H33" s="29">
        <f>+IFERROR(LN(Creditos!H107)," ")</f>
        <v>14.819080008198171</v>
      </c>
      <c r="I33" s="29">
        <f>+IFERROR(LN(Creditos!I107)," ")</f>
        <v>15.655466794765392</v>
      </c>
      <c r="J33" s="29">
        <f>+IFERROR(LN(Creditos!J107)," ")</f>
        <v>15.41557347445961</v>
      </c>
      <c r="K33" s="29">
        <f>+IFERROR(LN(Creditos!K107)," ")</f>
        <v>14.872823063388578</v>
      </c>
      <c r="L33" s="29">
        <f>+IFERROR(LN(Creditos!L107)," ")</f>
        <v>14.495988806578044</v>
      </c>
      <c r="M33" s="29">
        <f>+IFERROR(LN(Creditos!M107)," ")</f>
        <v>9.838284716390195</v>
      </c>
      <c r="P33">
        <v>32</v>
      </c>
      <c r="Q33" s="3">
        <v>41820</v>
      </c>
      <c r="R33" s="29">
        <f>+IFERROR(LN(Creditos!R107)," ")</f>
        <v>17.555734547711754</v>
      </c>
      <c r="S33" s="29">
        <f>+IFERROR(LN(Creditos!S107)," ")</f>
        <v>17.924221948341511</v>
      </c>
      <c r="T33" s="29">
        <f>+IFERROR(LN(Creditos!T107)," ")</f>
        <v>17.132247383246277</v>
      </c>
      <c r="U33" s="29">
        <f>+IFERROR(LN(Creditos!U107)," ")</f>
        <v>14.102948250000093</v>
      </c>
      <c r="V33" s="29">
        <f>+IFERROR(LN(Creditos!V107)," ")</f>
        <v>13.14740762946961</v>
      </c>
      <c r="W33" s="29">
        <f>+IFERROR(LN(Creditos!W107)," ")</f>
        <v>14.478212040489495</v>
      </c>
      <c r="X33" s="29">
        <f>+IFERROR(LN(Creditos!X107)," ")</f>
        <v>14.877410190336361</v>
      </c>
      <c r="Y33" s="29">
        <f>+IFERROR(LN(Creditos!Y107)," ")</f>
        <v>14.108007421036369</v>
      </c>
      <c r="Z33" s="29">
        <f>+IFERROR(LN(Creditos!Z107)," ")</f>
        <v>14.145284663952822</v>
      </c>
      <c r="AA33" s="29">
        <f>+IFERROR(LN(Creditos!AA107)," ")</f>
        <v>13.391934748038754</v>
      </c>
      <c r="AB33" s="29">
        <f>+IFERROR(LN(Creditos!AB107)," ")</f>
        <v>12.634581452883856</v>
      </c>
      <c r="AC33" s="29">
        <f>+IFERROR(LN(Creditos!AC107)," ")</f>
        <v>12.153452727830073</v>
      </c>
      <c r="AD33" s="29">
        <f>+IFERROR(LN(Creditos!AD107)," ")</f>
        <v>12.000743209825755</v>
      </c>
      <c r="AE33" s="29">
        <f>+IFERROR(LN(Creditos!AE107)," ")</f>
        <v>14.083500135311002</v>
      </c>
      <c r="AF33" s="29" t="str">
        <f>+IFERROR(LN(Creditos!AF107)," ")</f>
        <v xml:space="preserve"> </v>
      </c>
      <c r="AG33" s="29">
        <f>+IFERROR(LN(Creditos!AG107)," ")</f>
        <v>13.495690681918314</v>
      </c>
      <c r="AH33" s="29">
        <f>+IFERROR(LN(Creditos!AH107)," ")</f>
        <v>15.264607794134117</v>
      </c>
      <c r="AI33" s="29">
        <f>+IFERROR(LN(Creditos!AI107)," ")</f>
        <v>12.319923334167942</v>
      </c>
      <c r="AJ33" s="29">
        <f>+IFERROR(LN(Creditos!AJ107)," ")</f>
        <v>12.984583993823087</v>
      </c>
      <c r="AK33" s="29">
        <f>+IFERROR(LN(Creditos!AK107)," ")</f>
        <v>11.188234409637564</v>
      </c>
      <c r="AL33" s="29">
        <f>+IFERROR(LN(Creditos!AL107)," ")</f>
        <v>10.671420543001584</v>
      </c>
      <c r="AM33" s="29" t="str">
        <f>+IFERROR(LN(Creditos!AM107)," ")</f>
        <v xml:space="preserve"> </v>
      </c>
      <c r="AN33" s="29">
        <f>+IFERROR(LN(Creditos!AN107)," ")</f>
        <v>13.456951265942028</v>
      </c>
      <c r="AO33" s="29" t="str">
        <f>+IFERROR(LN(Creditos!AO107)," ")</f>
        <v xml:space="preserve"> </v>
      </c>
      <c r="AP33" s="29">
        <f>+IFERROR(LN(Creditos!AP107)," ")</f>
        <v>10.545881250615434</v>
      </c>
      <c r="AQ33" s="29">
        <f>+IFERROR(LN(Creditos!AQ107)," ")</f>
        <v>10.768887355378725</v>
      </c>
      <c r="AR33" s="29">
        <f>+IFERROR(LN(Creditos!AR107)," ")</f>
        <v>11.924106376506515</v>
      </c>
      <c r="AS33" s="29">
        <f>+IFERROR(LN(Creditos!AS107)," ")</f>
        <v>11.761985934326452</v>
      </c>
      <c r="AT33" s="29">
        <f>+IFERROR(LN(Creditos!AT107)," ")</f>
        <v>9.923510268846238</v>
      </c>
      <c r="AU33" s="29" t="str">
        <f>+IFERROR(LN(Creditos!AU107)," ")</f>
        <v xml:space="preserve"> </v>
      </c>
      <c r="AV33" s="29">
        <f>+IFERROR(LN(Creditos!AV107)," ")</f>
        <v>8.7723618587881234</v>
      </c>
      <c r="AW33" s="29">
        <f>+IFERROR(LN(Creditos!AW107)," ")</f>
        <v>14.912523927321915</v>
      </c>
      <c r="AX33" s="29">
        <f>+IFERROR(LN(Creditos!AX107)," ")</f>
        <v>12.535996371776941</v>
      </c>
      <c r="AY33" s="29">
        <f>+IFERROR(LN(Creditos!AY107)," ")</f>
        <v>13.701524276635594</v>
      </c>
      <c r="AZ33" s="29">
        <f>+IFERROR(LN(Creditos!AZ107)," ")</f>
        <v>12.098385095927819</v>
      </c>
      <c r="BA33" s="29">
        <f>+IFERROR(LN(Creditos!BA107)," ")</f>
        <v>14.062489703861615</v>
      </c>
      <c r="BB33" s="29">
        <f>+IFERROR(LN(Creditos!BB107)," ")</f>
        <v>13.070099366044523</v>
      </c>
      <c r="BC33" s="29">
        <f>+IFERROR(LN(Creditos!BC107)," ")</f>
        <v>11.43825187409978</v>
      </c>
      <c r="BD33" s="29">
        <f>+IFERROR(LN(Creditos!BD107)," ")</f>
        <v>9.895158337733994</v>
      </c>
      <c r="BE33" s="29">
        <f>+IFERROR(LN(Creditos!BE107)," ")</f>
        <v>11.559930756535163</v>
      </c>
      <c r="BF33" s="29">
        <f>+IFERROR(LN(Creditos!BF107)," ")</f>
        <v>11.272971340926892</v>
      </c>
    </row>
    <row r="34" spans="2:58" ht="16.5" x14ac:dyDescent="0.3">
      <c r="B34">
        <v>33</v>
      </c>
      <c r="C34" s="23">
        <v>41851</v>
      </c>
      <c r="D34" s="29">
        <f>+IFERROR(LN(Creditos!D108)," ")</f>
        <v>17.932354854104105</v>
      </c>
      <c r="E34" s="29">
        <f>+IFERROR(LN(Creditos!E108)," ")</f>
        <v>16.873235786815066</v>
      </c>
      <c r="F34" s="29">
        <f>+IFERROR(LN(Creditos!F108)," ")</f>
        <v>17.15011700894404</v>
      </c>
      <c r="G34" s="29">
        <f>+IFERROR(LN(Creditos!G108)," ")</f>
        <v>17.558437686632686</v>
      </c>
      <c r="H34" s="29">
        <f>+IFERROR(LN(Creditos!H108)," ")</f>
        <v>14.825858087156083</v>
      </c>
      <c r="I34" s="29">
        <f>+IFERROR(LN(Creditos!I108)," ")</f>
        <v>15.660820038948083</v>
      </c>
      <c r="J34" s="29">
        <f>+IFERROR(LN(Creditos!J108)," ")</f>
        <v>15.419651413879237</v>
      </c>
      <c r="K34" s="29">
        <f>+IFERROR(LN(Creditos!K108)," ")</f>
        <v>14.893141696284243</v>
      </c>
      <c r="L34" s="29">
        <f>+IFERROR(LN(Creditos!L108)," ")</f>
        <v>14.536698980956084</v>
      </c>
      <c r="M34" s="29">
        <f>+IFERROR(LN(Creditos!M108)," ")</f>
        <v>9.912699635703996</v>
      </c>
      <c r="P34">
        <v>33</v>
      </c>
      <c r="Q34" s="3">
        <v>41851</v>
      </c>
      <c r="R34" s="29">
        <f>+IFERROR(LN(Creditos!R108)," ")</f>
        <v>17.558437686632686</v>
      </c>
      <c r="S34" s="29">
        <f>+IFERROR(LN(Creditos!S108)," ")</f>
        <v>17.932354854104105</v>
      </c>
      <c r="T34" s="29">
        <f>+IFERROR(LN(Creditos!T108)," ")</f>
        <v>17.15011700894404</v>
      </c>
      <c r="U34" s="29">
        <f>+IFERROR(LN(Creditos!U108)," ")</f>
        <v>14.130020411849237</v>
      </c>
      <c r="V34" s="29">
        <f>+IFERROR(LN(Creditos!V108)," ")</f>
        <v>13.153382287111722</v>
      </c>
      <c r="W34" s="29">
        <f>+IFERROR(LN(Creditos!W108)," ")</f>
        <v>14.478310792959554</v>
      </c>
      <c r="X34" s="29">
        <f>+IFERROR(LN(Creditos!X108)," ")</f>
        <v>14.876811245313126</v>
      </c>
      <c r="Y34" s="29">
        <f>+IFERROR(LN(Creditos!Y108)," ")</f>
        <v>14.120292530360837</v>
      </c>
      <c r="Z34" s="29">
        <f>+IFERROR(LN(Creditos!Z108)," ")</f>
        <v>14.155281687378816</v>
      </c>
      <c r="AA34" s="29">
        <f>+IFERROR(LN(Creditos!AA108)," ")</f>
        <v>13.394612672664577</v>
      </c>
      <c r="AB34" s="29">
        <f>+IFERROR(LN(Creditos!AB108)," ")</f>
        <v>12.630475872420053</v>
      </c>
      <c r="AC34" s="29">
        <f>+IFERROR(LN(Creditos!AC108)," ")</f>
        <v>12.146121023879566</v>
      </c>
      <c r="AD34" s="29">
        <f>+IFERROR(LN(Creditos!AD108)," ")</f>
        <v>12.008304171496274</v>
      </c>
      <c r="AE34" s="29">
        <f>+IFERROR(LN(Creditos!AE108)," ")</f>
        <v>14.083852304260883</v>
      </c>
      <c r="AF34" s="29" t="str">
        <f>+IFERROR(LN(Creditos!AF108)," ")</f>
        <v xml:space="preserve"> </v>
      </c>
      <c r="AG34" s="29">
        <f>+IFERROR(LN(Creditos!AG108)," ")</f>
        <v>13.479729666229103</v>
      </c>
      <c r="AH34" s="29">
        <f>+IFERROR(LN(Creditos!AH108)," ")</f>
        <v>15.258873034538031</v>
      </c>
      <c r="AI34" s="29">
        <f>+IFERROR(LN(Creditos!AI108)," ")</f>
        <v>12.304995423627171</v>
      </c>
      <c r="AJ34" s="29">
        <f>+IFERROR(LN(Creditos!AJ108)," ")</f>
        <v>12.994301176260395</v>
      </c>
      <c r="AK34" s="29">
        <f>+IFERROR(LN(Creditos!AK108)," ")</f>
        <v>11.191962949156435</v>
      </c>
      <c r="AL34" s="29">
        <f>+IFERROR(LN(Creditos!AL108)," ")</f>
        <v>10.708079256761607</v>
      </c>
      <c r="AM34" s="29" t="str">
        <f>+IFERROR(LN(Creditos!AM108)," ")</f>
        <v xml:space="preserve"> </v>
      </c>
      <c r="AN34" s="29">
        <f>+IFERROR(LN(Creditos!AN108)," ")</f>
        <v>13.425521973013755</v>
      </c>
      <c r="AO34" s="29" t="str">
        <f>+IFERROR(LN(Creditos!AO108)," ")</f>
        <v xml:space="preserve"> </v>
      </c>
      <c r="AP34" s="29">
        <f>+IFERROR(LN(Creditos!AP108)," ")</f>
        <v>10.559686966242126</v>
      </c>
      <c r="AQ34" s="29">
        <f>+IFERROR(LN(Creditos!AQ108)," ")</f>
        <v>10.770214960760073</v>
      </c>
      <c r="AR34" s="29">
        <f>+IFERROR(LN(Creditos!AR108)," ")</f>
        <v>11.923817873602655</v>
      </c>
      <c r="AS34" s="29">
        <f>+IFERROR(LN(Creditos!AS108)," ")</f>
        <v>11.719804845189602</v>
      </c>
      <c r="AT34" s="29">
        <f>+IFERROR(LN(Creditos!AT108)," ")</f>
        <v>9.9583898736450269</v>
      </c>
      <c r="AU34" s="29" t="str">
        <f>+IFERROR(LN(Creditos!AU108)," ")</f>
        <v xml:space="preserve"> </v>
      </c>
      <c r="AV34" s="29">
        <f>+IFERROR(LN(Creditos!AV108)," ")</f>
        <v>8.7394194965887948</v>
      </c>
      <c r="AW34" s="29">
        <f>+IFERROR(LN(Creditos!AW108)," ")</f>
        <v>14.931798324767723</v>
      </c>
      <c r="AX34" s="29">
        <f>+IFERROR(LN(Creditos!AX108)," ")</f>
        <v>12.542676951644113</v>
      </c>
      <c r="AY34" s="29">
        <f>+IFERROR(LN(Creditos!AY108)," ")</f>
        <v>13.707130601089521</v>
      </c>
      <c r="AZ34" s="29">
        <f>+IFERROR(LN(Creditos!AZ108)," ")</f>
        <v>12.101175477787898</v>
      </c>
      <c r="BA34" s="29">
        <f>+IFERROR(LN(Creditos!BA108)," ")</f>
        <v>14.062563446283244</v>
      </c>
      <c r="BB34" s="29">
        <f>+IFERROR(LN(Creditos!BB108)," ")</f>
        <v>13.072588730025291</v>
      </c>
      <c r="BC34" s="29">
        <f>+IFERROR(LN(Creditos!BC108)," ")</f>
        <v>11.452760031929239</v>
      </c>
      <c r="BD34" s="29">
        <f>+IFERROR(LN(Creditos!BD108)," ")</f>
        <v>9.8751930596435837</v>
      </c>
      <c r="BE34" s="29">
        <f>+IFERROR(LN(Creditos!BE108)," ")</f>
        <v>11.565519250951885</v>
      </c>
      <c r="BF34" s="29">
        <f>+IFERROR(LN(Creditos!BF108)," ")</f>
        <v>11.254599138935196</v>
      </c>
    </row>
    <row r="35" spans="2:58" ht="16.5" x14ac:dyDescent="0.3">
      <c r="B35">
        <v>34</v>
      </c>
      <c r="C35" s="23">
        <v>41882</v>
      </c>
      <c r="D35" s="29">
        <f>+IFERROR(LN(Creditos!D109)," ")</f>
        <v>17.945174219198844</v>
      </c>
      <c r="E35" s="29">
        <f>+IFERROR(LN(Creditos!E109)," ")</f>
        <v>16.878798696154863</v>
      </c>
      <c r="F35" s="29">
        <f>+IFERROR(LN(Creditos!F109)," ")</f>
        <v>17.170147741744369</v>
      </c>
      <c r="G35" s="29">
        <f>+IFERROR(LN(Creditos!G109)," ")</f>
        <v>17.561123690254387</v>
      </c>
      <c r="H35" s="29">
        <f>+IFERROR(LN(Creditos!H109)," ")</f>
        <v>14.819661461831306</v>
      </c>
      <c r="I35" s="29">
        <f>+IFERROR(LN(Creditos!I109)," ")</f>
        <v>15.672375822958594</v>
      </c>
      <c r="J35" s="29">
        <f>+IFERROR(LN(Creditos!J109)," ")</f>
        <v>15.429344529418128</v>
      </c>
      <c r="K35" s="29">
        <f>+IFERROR(LN(Creditos!K109)," ")</f>
        <v>14.906937108104767</v>
      </c>
      <c r="L35" s="29">
        <f>+IFERROR(LN(Creditos!L109)," ")</f>
        <v>14.528343258576358</v>
      </c>
      <c r="M35" s="29">
        <f>+IFERROR(LN(Creditos!M109)," ")</f>
        <v>10.533792314097044</v>
      </c>
      <c r="P35">
        <v>34</v>
      </c>
      <c r="Q35" s="3">
        <v>41882</v>
      </c>
      <c r="R35" s="29">
        <f>+IFERROR(LN(Creditos!R109)," ")</f>
        <v>17.561123690254387</v>
      </c>
      <c r="S35" s="29">
        <f>+IFERROR(LN(Creditos!S109)," ")</f>
        <v>17.945174219198844</v>
      </c>
      <c r="T35" s="29">
        <f>+IFERROR(LN(Creditos!T109)," ")</f>
        <v>17.170147741744369</v>
      </c>
      <c r="U35" s="29">
        <f>+IFERROR(LN(Creditos!U109)," ")</f>
        <v>14.15947153940831</v>
      </c>
      <c r="V35" s="29">
        <f>+IFERROR(LN(Creditos!V109)," ")</f>
        <v>13.149120684012152</v>
      </c>
      <c r="W35" s="29">
        <f>+IFERROR(LN(Creditos!W109)," ")</f>
        <v>14.482241473641606</v>
      </c>
      <c r="X35" s="29">
        <f>+IFERROR(LN(Creditos!X109)," ")</f>
        <v>14.880713911259985</v>
      </c>
      <c r="Y35" s="29">
        <f>+IFERROR(LN(Creditos!Y109)," ")</f>
        <v>14.14108856073001</v>
      </c>
      <c r="Z35" s="29">
        <f>+IFERROR(LN(Creditos!Z109)," ")</f>
        <v>14.171253339573667</v>
      </c>
      <c r="AA35" s="29">
        <f>+IFERROR(LN(Creditos!AA109)," ")</f>
        <v>13.405559453734801</v>
      </c>
      <c r="AB35" s="29">
        <f>+IFERROR(LN(Creditos!AB109)," ")</f>
        <v>12.647678926055708</v>
      </c>
      <c r="AC35" s="29">
        <f>+IFERROR(LN(Creditos!AC109)," ")</f>
        <v>12.151198748059121</v>
      </c>
      <c r="AD35" s="29">
        <f>+IFERROR(LN(Creditos!AD109)," ")</f>
        <v>11.999275624096525</v>
      </c>
      <c r="AE35" s="29">
        <f>+IFERROR(LN(Creditos!AE109)," ")</f>
        <v>14.087386415949441</v>
      </c>
      <c r="AF35" s="29" t="str">
        <f>+IFERROR(LN(Creditos!AF109)," ")</f>
        <v xml:space="preserve"> </v>
      </c>
      <c r="AG35" s="29">
        <f>+IFERROR(LN(Creditos!AG109)," ")</f>
        <v>13.475107581754386</v>
      </c>
      <c r="AH35" s="29">
        <f>+IFERROR(LN(Creditos!AH109)," ")</f>
        <v>15.24937388943081</v>
      </c>
      <c r="AI35" s="29">
        <f>+IFERROR(LN(Creditos!AI109)," ")</f>
        <v>12.311716641243732</v>
      </c>
      <c r="AJ35" s="29">
        <f>+IFERROR(LN(Creditos!AJ109)," ")</f>
        <v>13.000709770527193</v>
      </c>
      <c r="AK35" s="29">
        <f>+IFERROR(LN(Creditos!AK109)," ")</f>
        <v>11.176164959723607</v>
      </c>
      <c r="AL35" s="29">
        <f>+IFERROR(LN(Creditos!AL109)," ")</f>
        <v>10.744211771595387</v>
      </c>
      <c r="AM35" s="29" t="str">
        <f>+IFERROR(LN(Creditos!AM109)," ")</f>
        <v xml:space="preserve"> </v>
      </c>
      <c r="AN35" s="29">
        <f>+IFERROR(LN(Creditos!AN109)," ")</f>
        <v>13.401035936174392</v>
      </c>
      <c r="AO35" s="29" t="str">
        <f>+IFERROR(LN(Creditos!AO109)," ")</f>
        <v xml:space="preserve"> </v>
      </c>
      <c r="AP35" s="29">
        <f>+IFERROR(LN(Creditos!AP109)," ")</f>
        <v>10.56890130909002</v>
      </c>
      <c r="AQ35" s="29">
        <f>+IFERROR(LN(Creditos!AQ109)," ")</f>
        <v>10.788488051926116</v>
      </c>
      <c r="AR35" s="29">
        <f>+IFERROR(LN(Creditos!AR109)," ")</f>
        <v>11.929240900463322</v>
      </c>
      <c r="AS35" s="29">
        <f>+IFERROR(LN(Creditos!AS109)," ")</f>
        <v>11.737840668301796</v>
      </c>
      <c r="AT35" s="29">
        <f>+IFERROR(LN(Creditos!AT109)," ")</f>
        <v>9.9770407333215747</v>
      </c>
      <c r="AU35" s="29" t="str">
        <f>+IFERROR(LN(Creditos!AU109)," ")</f>
        <v xml:space="preserve"> </v>
      </c>
      <c r="AV35" s="29">
        <f>+IFERROR(LN(Creditos!AV109)," ")</f>
        <v>8.6406718835379976</v>
      </c>
      <c r="AW35" s="29">
        <f>+IFERROR(LN(Creditos!AW109)," ")</f>
        <v>14.950927821517025</v>
      </c>
      <c r="AX35" s="29">
        <f>+IFERROR(LN(Creditos!AX109)," ")</f>
        <v>12.550681281236217</v>
      </c>
      <c r="AY35" s="29">
        <f>+IFERROR(LN(Creditos!AY109)," ")</f>
        <v>13.70683657962484</v>
      </c>
      <c r="AZ35" s="29">
        <f>+IFERROR(LN(Creditos!AZ109)," ")</f>
        <v>12.09732566989511</v>
      </c>
      <c r="BA35" s="29">
        <f>+IFERROR(LN(Creditos!BA109)," ")</f>
        <v>14.061505356766952</v>
      </c>
      <c r="BB35" s="29">
        <f>+IFERROR(LN(Creditos!BB109)," ")</f>
        <v>13.079582880916362</v>
      </c>
      <c r="BC35" s="29">
        <f>+IFERROR(LN(Creditos!BC109)," ")</f>
        <v>11.45326727577606</v>
      </c>
      <c r="BD35" s="29">
        <f>+IFERROR(LN(Creditos!BD109)," ")</f>
        <v>9.8950354111115022</v>
      </c>
      <c r="BE35" s="29">
        <f>+IFERROR(LN(Creditos!BE109)," ")</f>
        <v>11.610480351534205</v>
      </c>
      <c r="BF35" s="29">
        <f>+IFERROR(LN(Creditos!BF109)," ")</f>
        <v>11.266879233951444</v>
      </c>
    </row>
    <row r="36" spans="2:58" ht="16.5" x14ac:dyDescent="0.3">
      <c r="B36">
        <v>35</v>
      </c>
      <c r="C36" s="23">
        <v>41912</v>
      </c>
      <c r="D36" s="29">
        <f>+IFERROR(LN(Creditos!D110)," ")</f>
        <v>17.953096586806684</v>
      </c>
      <c r="E36" s="29">
        <f>+IFERROR(LN(Creditos!E110)," ")</f>
        <v>16.885296116329233</v>
      </c>
      <c r="F36" s="29">
        <f>+IFERROR(LN(Creditos!F110)," ")</f>
        <v>17.186631315986705</v>
      </c>
      <c r="G36" s="29">
        <f>+IFERROR(LN(Creditos!G110)," ")</f>
        <v>17.56610215640714</v>
      </c>
      <c r="H36" s="29">
        <f>+IFERROR(LN(Creditos!H110)," ")</f>
        <v>14.819838965498034</v>
      </c>
      <c r="I36" s="29">
        <f>+IFERROR(LN(Creditos!I110)," ")</f>
        <v>15.697206653593247</v>
      </c>
      <c r="J36" s="29">
        <f>+IFERROR(LN(Creditos!J110)," ")</f>
        <v>15.44290074819251</v>
      </c>
      <c r="K36" s="29">
        <f>+IFERROR(LN(Creditos!K110)," ")</f>
        <v>14.934690830050531</v>
      </c>
      <c r="L36" s="29">
        <f>+IFERROR(LN(Creditos!L110)," ")</f>
        <v>14.627929305159576</v>
      </c>
      <c r="M36" s="29">
        <f>+IFERROR(LN(Creditos!M110)," ")</f>
        <v>10.816823924583847</v>
      </c>
      <c r="P36">
        <v>35</v>
      </c>
      <c r="Q36" s="3">
        <v>41912</v>
      </c>
      <c r="R36" s="29">
        <f>+IFERROR(LN(Creditos!R110)," ")</f>
        <v>17.56610215640714</v>
      </c>
      <c r="S36" s="29">
        <f>+IFERROR(LN(Creditos!S110)," ")</f>
        <v>17.953096586806684</v>
      </c>
      <c r="T36" s="29">
        <f>+IFERROR(LN(Creditos!T110)," ")</f>
        <v>17.186631315986705</v>
      </c>
      <c r="U36" s="29">
        <f>+IFERROR(LN(Creditos!U110)," ")</f>
        <v>14.195894606409771</v>
      </c>
      <c r="V36" s="29">
        <f>+IFERROR(LN(Creditos!V110)," ")</f>
        <v>13.183380117400617</v>
      </c>
      <c r="W36" s="29">
        <f>+IFERROR(LN(Creditos!W110)," ")</f>
        <v>14.487731030926634</v>
      </c>
      <c r="X36" s="29">
        <f>+IFERROR(LN(Creditos!X110)," ")</f>
        <v>14.867928337417068</v>
      </c>
      <c r="Y36" s="29">
        <f>+IFERROR(LN(Creditos!Y110)," ")</f>
        <v>14.152442988137333</v>
      </c>
      <c r="Z36" s="29">
        <f>+IFERROR(LN(Creditos!Z110)," ")</f>
        <v>14.190048101626761</v>
      </c>
      <c r="AA36" s="29">
        <f>+IFERROR(LN(Creditos!AA110)," ")</f>
        <v>13.403653627035578</v>
      </c>
      <c r="AB36" s="29">
        <f>+IFERROR(LN(Creditos!AB110)," ")</f>
        <v>12.666373603606299</v>
      </c>
      <c r="AC36" s="29">
        <f>+IFERROR(LN(Creditos!AC110)," ")</f>
        <v>12.151877590261703</v>
      </c>
      <c r="AD36" s="29">
        <f>+IFERROR(LN(Creditos!AD110)," ")</f>
        <v>12.000001643581573</v>
      </c>
      <c r="AE36" s="29">
        <f>+IFERROR(LN(Creditos!AE110)," ")</f>
        <v>14.089690910314026</v>
      </c>
      <c r="AF36" s="29" t="str">
        <f>+IFERROR(LN(Creditos!AF110)," ")</f>
        <v xml:space="preserve"> </v>
      </c>
      <c r="AG36" s="29">
        <f>+IFERROR(LN(Creditos!AG110)," ")</f>
        <v>13.475041327796362</v>
      </c>
      <c r="AH36" s="29">
        <f>+IFERROR(LN(Creditos!AH110)," ")</f>
        <v>15.246739359889506</v>
      </c>
      <c r="AI36" s="29">
        <f>+IFERROR(LN(Creditos!AI110)," ")</f>
        <v>12.304145667894902</v>
      </c>
      <c r="AJ36" s="29">
        <f>+IFERROR(LN(Creditos!AJ110)," ")</f>
        <v>13.015319715628239</v>
      </c>
      <c r="AK36" s="29">
        <f>+IFERROR(LN(Creditos!AK110)," ")</f>
        <v>11.227381157735902</v>
      </c>
      <c r="AL36" s="29">
        <f>+IFERROR(LN(Creditos!AL110)," ")</f>
        <v>10.779242716157775</v>
      </c>
      <c r="AM36" s="29" t="str">
        <f>+IFERROR(LN(Creditos!AM110)," ")</f>
        <v xml:space="preserve"> </v>
      </c>
      <c r="AN36" s="29">
        <f>+IFERROR(LN(Creditos!AN110)," ")</f>
        <v>13.38621780777674</v>
      </c>
      <c r="AO36" s="29" t="str">
        <f>+IFERROR(LN(Creditos!AO110)," ")</f>
        <v xml:space="preserve"> </v>
      </c>
      <c r="AP36" s="29">
        <f>+IFERROR(LN(Creditos!AP110)," ")</f>
        <v>10.577942167847979</v>
      </c>
      <c r="AQ36" s="29">
        <f>+IFERROR(LN(Creditos!AQ110)," ")</f>
        <v>10.795188756806471</v>
      </c>
      <c r="AR36" s="29">
        <f>+IFERROR(LN(Creditos!AR110)," ")</f>
        <v>11.933095026349864</v>
      </c>
      <c r="AS36" s="29">
        <f>+IFERROR(LN(Creditos!AS110)," ")</f>
        <v>11.75288391432789</v>
      </c>
      <c r="AT36" s="29">
        <f>+IFERROR(LN(Creditos!AT110)," ")</f>
        <v>9.9855501064845242</v>
      </c>
      <c r="AU36" s="29">
        <f>+IFERROR(LN(Creditos!AU110)," ")</f>
        <v>6.08796438262761</v>
      </c>
      <c r="AV36" s="29">
        <f>+IFERROR(LN(Creditos!AV110)," ")</f>
        <v>8.6533955800030107</v>
      </c>
      <c r="AW36" s="29">
        <f>+IFERROR(LN(Creditos!AW110)," ")</f>
        <v>14.968059970280331</v>
      </c>
      <c r="AX36" s="29">
        <f>+IFERROR(LN(Creditos!AX110)," ")</f>
        <v>12.558072561686114</v>
      </c>
      <c r="AY36" s="29">
        <f>+IFERROR(LN(Creditos!AY110)," ")</f>
        <v>13.720752006696948</v>
      </c>
      <c r="AZ36" s="29">
        <f>+IFERROR(LN(Creditos!AZ110)," ")</f>
        <v>12.084194459774784</v>
      </c>
      <c r="BA36" s="29">
        <f>+IFERROR(LN(Creditos!BA110)," ")</f>
        <v>14.068594570834186</v>
      </c>
      <c r="BB36" s="29">
        <f>+IFERROR(LN(Creditos!BB110)," ")</f>
        <v>13.08931071086162</v>
      </c>
      <c r="BC36" s="29">
        <f>+IFERROR(LN(Creditos!BC110)," ")</f>
        <v>11.444312671244573</v>
      </c>
      <c r="BD36" s="29">
        <f>+IFERROR(LN(Creditos!BD110)," ")</f>
        <v>9.9169502390282229</v>
      </c>
      <c r="BE36" s="29">
        <f>+IFERROR(LN(Creditos!BE110)," ")</f>
        <v>11.63562163105523</v>
      </c>
      <c r="BF36" s="29">
        <f>+IFERROR(LN(Creditos!BF110)," ")</f>
        <v>11.263534972366161</v>
      </c>
    </row>
    <row r="37" spans="2:58" ht="16.5" x14ac:dyDescent="0.3">
      <c r="B37">
        <v>36</v>
      </c>
      <c r="C37" s="23">
        <v>41943</v>
      </c>
      <c r="D37" s="29">
        <f>+IFERROR(LN(Creditos!D111)," ")</f>
        <v>17.977090637113875</v>
      </c>
      <c r="E37" s="29">
        <f>+IFERROR(LN(Creditos!E111)," ")</f>
        <v>16.886797451942073</v>
      </c>
      <c r="F37" s="29">
        <f>+IFERROR(LN(Creditos!F111)," ")</f>
        <v>17.176915083996104</v>
      </c>
      <c r="G37" s="29">
        <f>+IFERROR(LN(Creditos!G111)," ")</f>
        <v>17.575642493371003</v>
      </c>
      <c r="H37" s="29">
        <f>+IFERROR(LN(Creditos!H111)," ")</f>
        <v>14.875743110941606</v>
      </c>
      <c r="I37" s="29">
        <f>+IFERROR(LN(Creditos!I111)," ")</f>
        <v>15.707232692458064</v>
      </c>
      <c r="J37" s="29">
        <f>+IFERROR(LN(Creditos!J111)," ")</f>
        <v>15.455282957600092</v>
      </c>
      <c r="K37" s="29">
        <f>+IFERROR(LN(Creditos!K111)," ")</f>
        <v>14.971637328437055</v>
      </c>
      <c r="L37" s="29">
        <f>+IFERROR(LN(Creditos!L111)," ")</f>
        <v>14.650896495260737</v>
      </c>
      <c r="M37" s="29">
        <f>+IFERROR(LN(Creditos!M111)," ")</f>
        <v>10.978856518277727</v>
      </c>
      <c r="P37">
        <v>36</v>
      </c>
      <c r="Q37" s="3">
        <v>41943</v>
      </c>
      <c r="R37" s="29">
        <f>+IFERROR(LN(Creditos!R111)," ")</f>
        <v>17.575642493371003</v>
      </c>
      <c r="S37" s="29">
        <f>+IFERROR(LN(Creditos!S111)," ")</f>
        <v>17.977090637113875</v>
      </c>
      <c r="T37" s="29">
        <f>+IFERROR(LN(Creditos!T111)," ")</f>
        <v>17.176915083996104</v>
      </c>
      <c r="U37" s="29">
        <f>+IFERROR(LN(Creditos!U111)," ")</f>
        <v>14.235547287469393</v>
      </c>
      <c r="V37" s="29">
        <f>+IFERROR(LN(Creditos!V111)," ")</f>
        <v>13.168293092635306</v>
      </c>
      <c r="W37" s="29">
        <f>+IFERROR(LN(Creditos!W111)," ")</f>
        <v>14.494586973682312</v>
      </c>
      <c r="X37" s="29">
        <f>+IFERROR(LN(Creditos!X111)," ")</f>
        <v>14.864277742517929</v>
      </c>
      <c r="Y37" s="29">
        <f>+IFERROR(LN(Creditos!Y111)," ")</f>
        <v>14.169284832978601</v>
      </c>
      <c r="Z37" s="29">
        <f>+IFERROR(LN(Creditos!Z111)," ")</f>
        <v>14.21364966378262</v>
      </c>
      <c r="AA37" s="29">
        <f>+IFERROR(LN(Creditos!AA111)," ")</f>
        <v>13.413104448011854</v>
      </c>
      <c r="AB37" s="29">
        <f>+IFERROR(LN(Creditos!AB111)," ")</f>
        <v>12.679587472830292</v>
      </c>
      <c r="AC37" s="29">
        <f>+IFERROR(LN(Creditos!AC111)," ")</f>
        <v>12.163135611775921</v>
      </c>
      <c r="AD37" s="29">
        <f>+IFERROR(LN(Creditos!AD111)," ")</f>
        <v>12.00013009898743</v>
      </c>
      <c r="AE37" s="29">
        <f>+IFERROR(LN(Creditos!AE111)," ")</f>
        <v>14.097051116865298</v>
      </c>
      <c r="AF37" s="29" t="str">
        <f>+IFERROR(LN(Creditos!AF111)," ")</f>
        <v xml:space="preserve"> </v>
      </c>
      <c r="AG37" s="29">
        <f>+IFERROR(LN(Creditos!AG111)," ")</f>
        <v>13.465556891449035</v>
      </c>
      <c r="AH37" s="29">
        <f>+IFERROR(LN(Creditos!AH111)," ")</f>
        <v>15.246178554176387</v>
      </c>
      <c r="AI37" s="29">
        <f>+IFERROR(LN(Creditos!AI111)," ")</f>
        <v>12.304188180144415</v>
      </c>
      <c r="AJ37" s="29">
        <f>+IFERROR(LN(Creditos!AJ111)," ")</f>
        <v>13.025384965796787</v>
      </c>
      <c r="AK37" s="29">
        <f>+IFERROR(LN(Creditos!AK111)," ")</f>
        <v>11.261395255924613</v>
      </c>
      <c r="AL37" s="29">
        <f>+IFERROR(LN(Creditos!AL111)," ")</f>
        <v>10.799464796467021</v>
      </c>
      <c r="AM37" s="29" t="str">
        <f>+IFERROR(LN(Creditos!AM111)," ")</f>
        <v xml:space="preserve"> </v>
      </c>
      <c r="AN37" s="29">
        <f>+IFERROR(LN(Creditos!AN111)," ")</f>
        <v>13.371959544982678</v>
      </c>
      <c r="AO37" s="29" t="str">
        <f>+IFERROR(LN(Creditos!AO111)," ")</f>
        <v xml:space="preserve"> </v>
      </c>
      <c r="AP37" s="29">
        <f>+IFERROR(LN(Creditos!AP111)," ")</f>
        <v>10.620880750367844</v>
      </c>
      <c r="AQ37" s="29">
        <f>+IFERROR(LN(Creditos!AQ111)," ")</f>
        <v>10.811237905170019</v>
      </c>
      <c r="AR37" s="29">
        <f>+IFERROR(LN(Creditos!AR111)," ")</f>
        <v>11.944553652620003</v>
      </c>
      <c r="AS37" s="29">
        <f>+IFERROR(LN(Creditos!AS111)," ")</f>
        <v>11.756040134091178</v>
      </c>
      <c r="AT37" s="29">
        <f>+IFERROR(LN(Creditos!AT111)," ")</f>
        <v>9.9937315344406272</v>
      </c>
      <c r="AU37" s="29">
        <f>+IFERROR(LN(Creditos!AU111)," ")</f>
        <v>6.9276613126963946</v>
      </c>
      <c r="AV37" s="29">
        <f>+IFERROR(LN(Creditos!AV111)," ")</f>
        <v>8.6322718606791504</v>
      </c>
      <c r="AW37" s="29">
        <f>+IFERROR(LN(Creditos!AW111)," ")</f>
        <v>14.998869074315603</v>
      </c>
      <c r="AX37" s="29">
        <f>+IFERROR(LN(Creditos!AX111)," ")</f>
        <v>12.574183306747651</v>
      </c>
      <c r="AY37" s="29">
        <f>+IFERROR(LN(Creditos!AY111)," ")</f>
        <v>13.73678531109717</v>
      </c>
      <c r="AZ37" s="29">
        <f>+IFERROR(LN(Creditos!AZ111)," ")</f>
        <v>12.083726492854089</v>
      </c>
      <c r="BA37" s="29">
        <f>+IFERROR(LN(Creditos!BA111)," ")</f>
        <v>14.088057900355649</v>
      </c>
      <c r="BB37" s="29">
        <f>+IFERROR(LN(Creditos!BB111)," ")</f>
        <v>13.117829587553732</v>
      </c>
      <c r="BC37" s="29">
        <f>+IFERROR(LN(Creditos!BC111)," ")</f>
        <v>11.432470332653006</v>
      </c>
      <c r="BD37" s="29">
        <f>+IFERROR(LN(Creditos!BD111)," ")</f>
        <v>9.9373835070794794</v>
      </c>
      <c r="BE37" s="29">
        <f>+IFERROR(LN(Creditos!BE111)," ")</f>
        <v>11.656265157904139</v>
      </c>
      <c r="BF37" s="29">
        <f>+IFERROR(LN(Creditos!BF111)," ")</f>
        <v>11.289357478346094</v>
      </c>
    </row>
    <row r="38" spans="2:58" ht="16.5" x14ac:dyDescent="0.3">
      <c r="B38">
        <v>37</v>
      </c>
      <c r="C38" s="23">
        <v>41973</v>
      </c>
      <c r="D38" s="29">
        <f>+IFERROR(LN(Creditos!D112)," ")</f>
        <v>17.982686131306217</v>
      </c>
      <c r="E38" s="29">
        <f>+IFERROR(LN(Creditos!E112)," ")</f>
        <v>16.891353763581389</v>
      </c>
      <c r="F38" s="29">
        <f>+IFERROR(LN(Creditos!F112)," ")</f>
        <v>17.188814279683314</v>
      </c>
      <c r="G38" s="29">
        <f>+IFERROR(LN(Creditos!G112)," ")</f>
        <v>17.586546589465737</v>
      </c>
      <c r="H38" s="29">
        <f>+IFERROR(LN(Creditos!H112)," ")</f>
        <v>14.922286565275689</v>
      </c>
      <c r="I38" s="29">
        <f>+IFERROR(LN(Creditos!I112)," ")</f>
        <v>15.713250800545074</v>
      </c>
      <c r="J38" s="29">
        <f>+IFERROR(LN(Creditos!J112)," ")</f>
        <v>15.457457985858927</v>
      </c>
      <c r="K38" s="29">
        <f>+IFERROR(LN(Creditos!K112)," ")</f>
        <v>14.973066897717436</v>
      </c>
      <c r="L38" s="29">
        <f>+IFERROR(LN(Creditos!L112)," ")</f>
        <v>14.683097132794879</v>
      </c>
      <c r="M38" s="29">
        <f>+IFERROR(LN(Creditos!M112)," ")</f>
        <v>11.33482279625939</v>
      </c>
      <c r="P38">
        <v>37</v>
      </c>
      <c r="Q38" s="3">
        <v>41973</v>
      </c>
      <c r="R38" s="29">
        <f>+IFERROR(LN(Creditos!R112)," ")</f>
        <v>17.586546589465737</v>
      </c>
      <c r="S38" s="29">
        <f>+IFERROR(LN(Creditos!S112)," ")</f>
        <v>17.982686131306217</v>
      </c>
      <c r="T38" s="29">
        <f>+IFERROR(LN(Creditos!T112)," ")</f>
        <v>17.188814279683314</v>
      </c>
      <c r="U38" s="29">
        <f>+IFERROR(LN(Creditos!U112)," ")</f>
        <v>14.271250908370439</v>
      </c>
      <c r="V38" s="29">
        <f>+IFERROR(LN(Creditos!V112)," ")</f>
        <v>13.172045358053868</v>
      </c>
      <c r="W38" s="29">
        <f>+IFERROR(LN(Creditos!W112)," ")</f>
        <v>14.511295410491979</v>
      </c>
      <c r="X38" s="29">
        <f>+IFERROR(LN(Creditos!X112)," ")</f>
        <v>14.861278077828825</v>
      </c>
      <c r="Y38" s="29">
        <f>+IFERROR(LN(Creditos!Y112)," ")</f>
        <v>14.188884188121007</v>
      </c>
      <c r="Z38" s="29">
        <f>+IFERROR(LN(Creditos!Z112)," ")</f>
        <v>14.244177454955066</v>
      </c>
      <c r="AA38" s="29">
        <f>+IFERROR(LN(Creditos!AA112)," ")</f>
        <v>13.413144482450235</v>
      </c>
      <c r="AB38" s="29">
        <f>+IFERROR(LN(Creditos!AB112)," ")</f>
        <v>12.685708402161188</v>
      </c>
      <c r="AC38" s="29">
        <f>+IFERROR(LN(Creditos!AC112)," ")</f>
        <v>12.166275633712713</v>
      </c>
      <c r="AD38" s="29">
        <f>+IFERROR(LN(Creditos!AD112)," ")</f>
        <v>11.996574105124706</v>
      </c>
      <c r="AE38" s="29">
        <f>+IFERROR(LN(Creditos!AE112)," ")</f>
        <v>14.121613488751699</v>
      </c>
      <c r="AF38" s="29" t="str">
        <f>+IFERROR(LN(Creditos!AF112)," ")</f>
        <v xml:space="preserve"> </v>
      </c>
      <c r="AG38" s="29">
        <f>+IFERROR(LN(Creditos!AG112)," ")</f>
        <v>13.454994563742055</v>
      </c>
      <c r="AH38" s="29">
        <f>+IFERROR(LN(Creditos!AH112)," ")</f>
        <v>15.245605078019844</v>
      </c>
      <c r="AI38" s="29">
        <f>+IFERROR(LN(Creditos!AI112)," ")</f>
        <v>12.284418860573519</v>
      </c>
      <c r="AJ38" s="29">
        <f>+IFERROR(LN(Creditos!AJ112)," ")</f>
        <v>13.035031232319568</v>
      </c>
      <c r="AK38" s="29">
        <f>+IFERROR(LN(Creditos!AK112)," ")</f>
        <v>11.273658898575786</v>
      </c>
      <c r="AL38" s="29">
        <f>+IFERROR(LN(Creditos!AL112)," ")</f>
        <v>10.797376413561457</v>
      </c>
      <c r="AM38" s="29" t="str">
        <f>+IFERROR(LN(Creditos!AM112)," ")</f>
        <v xml:space="preserve"> </v>
      </c>
      <c r="AN38" s="29">
        <f>+IFERROR(LN(Creditos!AN112)," ")</f>
        <v>13.341218390405512</v>
      </c>
      <c r="AO38" s="29" t="str">
        <f>+IFERROR(LN(Creditos!AO112)," ")</f>
        <v xml:space="preserve"> </v>
      </c>
      <c r="AP38" s="29">
        <f>+IFERROR(LN(Creditos!AP112)," ")</f>
        <v>10.663911258336459</v>
      </c>
      <c r="AQ38" s="29">
        <f>+IFERROR(LN(Creditos!AQ112)," ")</f>
        <v>10.819090896213138</v>
      </c>
      <c r="AR38" s="29">
        <f>+IFERROR(LN(Creditos!AR112)," ")</f>
        <v>11.957863915856585</v>
      </c>
      <c r="AS38" s="29">
        <f>+IFERROR(LN(Creditos!AS112)," ")</f>
        <v>11.739824628017818</v>
      </c>
      <c r="AT38" s="29">
        <f>+IFERROR(LN(Creditos!AT112)," ")</f>
        <v>10.000920614249482</v>
      </c>
      <c r="AU38" s="29">
        <f>+IFERROR(LN(Creditos!AU112)," ")</f>
        <v>7.5401435121418698</v>
      </c>
      <c r="AV38" s="29">
        <f>+IFERROR(LN(Creditos!AV112)," ")</f>
        <v>8.5247023648697589</v>
      </c>
      <c r="AW38" s="29">
        <f>+IFERROR(LN(Creditos!AW112)," ")</f>
        <v>15.02566943439583</v>
      </c>
      <c r="AX38" s="29">
        <f>+IFERROR(LN(Creditos!AX112)," ")</f>
        <v>12.586487582895835</v>
      </c>
      <c r="AY38" s="29">
        <f>+IFERROR(LN(Creditos!AY112)," ")</f>
        <v>13.755332666709506</v>
      </c>
      <c r="AZ38" s="29">
        <f>+IFERROR(LN(Creditos!AZ112)," ")</f>
        <v>12.074591240016938</v>
      </c>
      <c r="BA38" s="29">
        <f>+IFERROR(LN(Creditos!BA112)," ")</f>
        <v>14.107864377838046</v>
      </c>
      <c r="BB38" s="29">
        <f>+IFERROR(LN(Creditos!BB112)," ")</f>
        <v>13.146906446579495</v>
      </c>
      <c r="BC38" s="29">
        <f>+IFERROR(LN(Creditos!BC112)," ")</f>
        <v>11.443209288318297</v>
      </c>
      <c r="BD38" s="29">
        <f>+IFERROR(LN(Creditos!BD112)," ")</f>
        <v>9.9663547121017668</v>
      </c>
      <c r="BE38" s="29">
        <f>+IFERROR(LN(Creditos!BE112)," ")</f>
        <v>11.679504384483391</v>
      </c>
      <c r="BF38" s="29">
        <f>+IFERROR(LN(Creditos!BF112)," ")</f>
        <v>11.312931724055968</v>
      </c>
    </row>
    <row r="39" spans="2:58" ht="16.5" x14ac:dyDescent="0.3">
      <c r="B39">
        <v>38</v>
      </c>
      <c r="C39" s="23">
        <v>42004</v>
      </c>
      <c r="D39" s="29">
        <f>+IFERROR(LN(Creditos!D113)," ")</f>
        <v>18.009635642539358</v>
      </c>
      <c r="E39" s="29">
        <f>+IFERROR(LN(Creditos!E113)," ")</f>
        <v>16.895388064495751</v>
      </c>
      <c r="F39" s="29">
        <f>+IFERROR(LN(Creditos!F113)," ")</f>
        <v>17.21888997673862</v>
      </c>
      <c r="G39" s="29">
        <f>+IFERROR(LN(Creditos!G113)," ")</f>
        <v>17.594692021661814</v>
      </c>
      <c r="H39" s="29">
        <f>+IFERROR(LN(Creditos!H113)," ")</f>
        <v>14.920228797160817</v>
      </c>
      <c r="I39" s="29">
        <f>+IFERROR(LN(Creditos!I113)," ")</f>
        <v>15.729580252221224</v>
      </c>
      <c r="J39" s="29">
        <f>+IFERROR(LN(Creditos!J113)," ")</f>
        <v>15.469331385455448</v>
      </c>
      <c r="K39" s="29">
        <f>+IFERROR(LN(Creditos!K113)," ")</f>
        <v>14.990877609584137</v>
      </c>
      <c r="L39" s="29">
        <f>+IFERROR(LN(Creditos!L113)," ")</f>
        <v>14.707443464062198</v>
      </c>
      <c r="M39" s="29">
        <f>+IFERROR(LN(Creditos!M113)," ")</f>
        <v>11.572417838317572</v>
      </c>
      <c r="P39">
        <v>38</v>
      </c>
      <c r="Q39" s="3">
        <v>42004</v>
      </c>
      <c r="R39" s="29">
        <f>+IFERROR(LN(Creditos!R113)," ")</f>
        <v>17.594692021661814</v>
      </c>
      <c r="S39" s="29">
        <f>+IFERROR(LN(Creditos!S113)," ")</f>
        <v>18.009635642539358</v>
      </c>
      <c r="T39" s="29">
        <f>+IFERROR(LN(Creditos!T113)," ")</f>
        <v>17.21888997673862</v>
      </c>
      <c r="U39" s="29">
        <f>+IFERROR(LN(Creditos!U113)," ")</f>
        <v>14.292851853607489</v>
      </c>
      <c r="V39" s="29">
        <f>+IFERROR(LN(Creditos!V113)," ")</f>
        <v>13.156093664213687</v>
      </c>
      <c r="W39" s="29">
        <f>+IFERROR(LN(Creditos!W113)," ")</f>
        <v>14.507248954924435</v>
      </c>
      <c r="X39" s="29">
        <f>+IFERROR(LN(Creditos!X113)," ")</f>
        <v>14.86435276226244</v>
      </c>
      <c r="Y39" s="29">
        <f>+IFERROR(LN(Creditos!Y113)," ")</f>
        <v>14.212589884967574</v>
      </c>
      <c r="Z39" s="29">
        <f>+IFERROR(LN(Creditos!Z113)," ")</f>
        <v>14.280179770600384</v>
      </c>
      <c r="AA39" s="29">
        <f>+IFERROR(LN(Creditos!AA113)," ")</f>
        <v>13.421877619706377</v>
      </c>
      <c r="AB39" s="29">
        <f>+IFERROR(LN(Creditos!AB113)," ")</f>
        <v>12.676655353577411</v>
      </c>
      <c r="AC39" s="29">
        <f>+IFERROR(LN(Creditos!AC113)," ")</f>
        <v>12.133061822680288</v>
      </c>
      <c r="AD39" s="29">
        <f>+IFERROR(LN(Creditos!AD113)," ")</f>
        <v>11.998237732772131</v>
      </c>
      <c r="AE39" s="29">
        <f>+IFERROR(LN(Creditos!AE113)," ")</f>
        <v>14.149659810853944</v>
      </c>
      <c r="AF39" s="29" t="str">
        <f>+IFERROR(LN(Creditos!AF113)," ")</f>
        <v xml:space="preserve"> </v>
      </c>
      <c r="AG39" s="29">
        <f>+IFERROR(LN(Creditos!AG113)," ")</f>
        <v>13.412120264748289</v>
      </c>
      <c r="AH39" s="29">
        <f>+IFERROR(LN(Creditos!AH113)," ")</f>
        <v>15.236252030992212</v>
      </c>
      <c r="AI39" s="29">
        <f>+IFERROR(LN(Creditos!AI113)," ")</f>
        <v>12.290253531398301</v>
      </c>
      <c r="AJ39" s="29">
        <f>+IFERROR(LN(Creditos!AJ113)," ")</f>
        <v>13.04128421059254</v>
      </c>
      <c r="AK39" s="29">
        <f>+IFERROR(LN(Creditos!AK113)," ")</f>
        <v>11.245275071096719</v>
      </c>
      <c r="AL39" s="29">
        <f>+IFERROR(LN(Creditos!AL113)," ")</f>
        <v>10.784796970276737</v>
      </c>
      <c r="AM39" s="29" t="str">
        <f>+IFERROR(LN(Creditos!AM113)," ")</f>
        <v xml:space="preserve"> </v>
      </c>
      <c r="AN39" s="29">
        <f>+IFERROR(LN(Creditos!AN113)," ")</f>
        <v>13.341216620911659</v>
      </c>
      <c r="AO39" s="29" t="str">
        <f>+IFERROR(LN(Creditos!AO113)," ")</f>
        <v xml:space="preserve"> </v>
      </c>
      <c r="AP39" s="29">
        <f>+IFERROR(LN(Creditos!AP113)," ")</f>
        <v>10.652492592637351</v>
      </c>
      <c r="AQ39" s="29">
        <f>+IFERROR(LN(Creditos!AQ113)," ")</f>
        <v>10.814714647412055</v>
      </c>
      <c r="AR39" s="29">
        <f>+IFERROR(LN(Creditos!AR113)," ")</f>
        <v>11.987770187379589</v>
      </c>
      <c r="AS39" s="29">
        <f>+IFERROR(LN(Creditos!AS113)," ")</f>
        <v>11.708128615466931</v>
      </c>
      <c r="AT39" s="29">
        <f>+IFERROR(LN(Creditos!AT113)," ")</f>
        <v>10.011177598679636</v>
      </c>
      <c r="AU39" s="29">
        <f>+IFERROR(LN(Creditos!AU113)," ")</f>
        <v>7.9840487317546875</v>
      </c>
      <c r="AV39" s="29">
        <f>+IFERROR(LN(Creditos!AV113)," ")</f>
        <v>8.4453782602334329</v>
      </c>
      <c r="AW39" s="29">
        <f>+IFERROR(LN(Creditos!AW113)," ")</f>
        <v>15.040535416318811</v>
      </c>
      <c r="AX39" s="29">
        <f>+IFERROR(LN(Creditos!AX113)," ")</f>
        <v>12.592347989651069</v>
      </c>
      <c r="AY39" s="29">
        <f>+IFERROR(LN(Creditos!AY113)," ")</f>
        <v>13.757981128856084</v>
      </c>
      <c r="AZ39" s="29">
        <f>+IFERROR(LN(Creditos!AZ113)," ")</f>
        <v>12.057004010899252</v>
      </c>
      <c r="BA39" s="29">
        <f>+IFERROR(LN(Creditos!BA113)," ")</f>
        <v>14.11811828435923</v>
      </c>
      <c r="BB39" s="29">
        <f>+IFERROR(LN(Creditos!BB113)," ")</f>
        <v>13.156424917555171</v>
      </c>
      <c r="BC39" s="29">
        <f>+IFERROR(LN(Creditos!BC113)," ")</f>
        <v>11.448719525108039</v>
      </c>
      <c r="BD39" s="29">
        <f>+IFERROR(LN(Creditos!BD113)," ")</f>
        <v>9.9712678482835102</v>
      </c>
      <c r="BE39" s="29">
        <f>+IFERROR(LN(Creditos!BE113)," ")</f>
        <v>11.738721884396078</v>
      </c>
      <c r="BF39" s="29">
        <f>+IFERROR(LN(Creditos!BF113)," ")</f>
        <v>11.306881166965567</v>
      </c>
    </row>
    <row r="40" spans="2:58" ht="16.5" x14ac:dyDescent="0.3">
      <c r="B40">
        <v>39</v>
      </c>
      <c r="C40" s="23">
        <v>42035</v>
      </c>
      <c r="D40" s="29">
        <f>+IFERROR(LN(Creditos!D114)," ")</f>
        <v>18.026636046611578</v>
      </c>
      <c r="E40" s="29">
        <f>+IFERROR(LN(Creditos!E114)," ")</f>
        <v>16.90974229762578</v>
      </c>
      <c r="F40" s="29">
        <f>+IFERROR(LN(Creditos!F114)," ")</f>
        <v>17.257994299189669</v>
      </c>
      <c r="G40" s="29">
        <f>+IFERROR(LN(Creditos!G114)," ")</f>
        <v>17.589088406328795</v>
      </c>
      <c r="H40" s="29">
        <f>+IFERROR(LN(Creditos!H114)," ")</f>
        <v>14.876166300197935</v>
      </c>
      <c r="I40" s="29">
        <f>+IFERROR(LN(Creditos!I114)," ")</f>
        <v>15.749782072195323</v>
      </c>
      <c r="J40" s="29">
        <f>+IFERROR(LN(Creditos!J114)," ")</f>
        <v>15.483732868493053</v>
      </c>
      <c r="K40" s="29">
        <f>+IFERROR(LN(Creditos!K114)," ")</f>
        <v>14.99375063980388</v>
      </c>
      <c r="L40" s="29">
        <f>+IFERROR(LN(Creditos!L114)," ")</f>
        <v>14.728271165759894</v>
      </c>
      <c r="M40" s="29">
        <f>+IFERROR(LN(Creditos!M114)," ")</f>
        <v>11.616477496485972</v>
      </c>
      <c r="P40">
        <v>39</v>
      </c>
      <c r="Q40" s="3">
        <v>42035</v>
      </c>
      <c r="R40" s="29">
        <f>+IFERROR(LN(Creditos!R114)," ")</f>
        <v>17.589088406328795</v>
      </c>
      <c r="S40" s="29">
        <f>+IFERROR(LN(Creditos!S114)," ")</f>
        <v>18.026636046611578</v>
      </c>
      <c r="T40" s="29">
        <f>+IFERROR(LN(Creditos!T114)," ")</f>
        <v>17.257994299189669</v>
      </c>
      <c r="U40" s="29">
        <f>+IFERROR(LN(Creditos!U114)," ")</f>
        <v>14.306401691310805</v>
      </c>
      <c r="V40" s="29">
        <f>+IFERROR(LN(Creditos!V114)," ")</f>
        <v>13.151390379799379</v>
      </c>
      <c r="W40" s="29">
        <f>+IFERROR(LN(Creditos!W114)," ")</f>
        <v>14.507844031949801</v>
      </c>
      <c r="X40" s="29">
        <f>+IFERROR(LN(Creditos!X114)," ")</f>
        <v>14.8627983177009</v>
      </c>
      <c r="Y40" s="29">
        <f>+IFERROR(LN(Creditos!Y114)," ")</f>
        <v>14.208946526559881</v>
      </c>
      <c r="Z40" s="29">
        <f>+IFERROR(LN(Creditos!Z114)," ")</f>
        <v>14.271509524209266</v>
      </c>
      <c r="AA40" s="29">
        <f>+IFERROR(LN(Creditos!AA114)," ")</f>
        <v>13.403216995044049</v>
      </c>
      <c r="AB40" s="29">
        <f>+IFERROR(LN(Creditos!AB114)," ")</f>
        <v>12.675979642169629</v>
      </c>
      <c r="AC40" s="29">
        <f>+IFERROR(LN(Creditos!AC114)," ")</f>
        <v>12.116026365185816</v>
      </c>
      <c r="AD40" s="29">
        <f>+IFERROR(LN(Creditos!AD114)," ")</f>
        <v>12.005115825866174</v>
      </c>
      <c r="AE40" s="29">
        <f>+IFERROR(LN(Creditos!AE114)," ")</f>
        <v>14.154556756786462</v>
      </c>
      <c r="AF40" s="29" t="str">
        <f>+IFERROR(LN(Creditos!AF114)," ")</f>
        <v xml:space="preserve"> </v>
      </c>
      <c r="AG40" s="29">
        <f>+IFERROR(LN(Creditos!AG114)," ")</f>
        <v>13.393786895269773</v>
      </c>
      <c r="AH40" s="29">
        <f>+IFERROR(LN(Creditos!AH114)," ")</f>
        <v>15.230381516695871</v>
      </c>
      <c r="AI40" s="29">
        <f>+IFERROR(LN(Creditos!AI114)," ")</f>
        <v>12.274666919207572</v>
      </c>
      <c r="AJ40" s="29">
        <f>+IFERROR(LN(Creditos!AJ114)," ")</f>
        <v>13.029644604155772</v>
      </c>
      <c r="AK40" s="29">
        <f>+IFERROR(LN(Creditos!AK114)," ")</f>
        <v>11.23881148964022</v>
      </c>
      <c r="AL40" s="29">
        <f>+IFERROR(LN(Creditos!AL114)," ")</f>
        <v>10.789315025783347</v>
      </c>
      <c r="AM40" s="29" t="str">
        <f>+IFERROR(LN(Creditos!AM114)," ")</f>
        <v xml:space="preserve"> </v>
      </c>
      <c r="AN40" s="29">
        <f>+IFERROR(LN(Creditos!AN114)," ")</f>
        <v>13.317471011032087</v>
      </c>
      <c r="AO40" s="29" t="str">
        <f>+IFERROR(LN(Creditos!AO114)," ")</f>
        <v xml:space="preserve"> </v>
      </c>
      <c r="AP40" s="29">
        <f>+IFERROR(LN(Creditos!AP114)," ")</f>
        <v>10.655146584112694</v>
      </c>
      <c r="AQ40" s="29">
        <f>+IFERROR(LN(Creditos!AQ114)," ")</f>
        <v>10.818351200810703</v>
      </c>
      <c r="AR40" s="29">
        <f>+IFERROR(LN(Creditos!AR114)," ")</f>
        <v>11.998577313701762</v>
      </c>
      <c r="AS40" s="29">
        <f>+IFERROR(LN(Creditos!AS114)," ")</f>
        <v>11.683439908158011</v>
      </c>
      <c r="AT40" s="29">
        <f>+IFERROR(LN(Creditos!AT114)," ")</f>
        <v>10.053056323862867</v>
      </c>
      <c r="AU40" s="29">
        <f>+IFERROR(LN(Creditos!AU114)," ")</f>
        <v>8.2133818806659988</v>
      </c>
      <c r="AV40" s="29">
        <f>+IFERROR(LN(Creditos!AV114)," ")</f>
        <v>8.3976774955707523</v>
      </c>
      <c r="AW40" s="29">
        <f>+IFERROR(LN(Creditos!AW114)," ")</f>
        <v>15.05070668045909</v>
      </c>
      <c r="AX40" s="29">
        <f>+IFERROR(LN(Creditos!AX114)," ")</f>
        <v>12.595081082043924</v>
      </c>
      <c r="AY40" s="29">
        <f>+IFERROR(LN(Creditos!AY114)," ")</f>
        <v>13.753360871293632</v>
      </c>
      <c r="AZ40" s="29">
        <f>+IFERROR(LN(Creditos!AZ114)," ")</f>
        <v>12.04205640715414</v>
      </c>
      <c r="BA40" s="29">
        <f>+IFERROR(LN(Creditos!BA114)," ")</f>
        <v>14.12895932716658</v>
      </c>
      <c r="BB40" s="29">
        <f>+IFERROR(LN(Creditos!BB114)," ")</f>
        <v>13.147926101016338</v>
      </c>
      <c r="BC40" s="29">
        <f>+IFERROR(LN(Creditos!BC114)," ")</f>
        <v>11.443372454777736</v>
      </c>
      <c r="BD40" s="29">
        <f>+IFERROR(LN(Creditos!BD114)," ")</f>
        <v>9.9645284848597875</v>
      </c>
      <c r="BE40" s="29">
        <f>+IFERROR(LN(Creditos!BE114)," ")</f>
        <v>11.757431981149971</v>
      </c>
      <c r="BF40" s="29">
        <f>+IFERROR(LN(Creditos!BF114)," ")</f>
        <v>11.321098961752734</v>
      </c>
    </row>
    <row r="41" spans="2:58" ht="16.5" x14ac:dyDescent="0.3">
      <c r="B41">
        <v>40</v>
      </c>
      <c r="C41" s="23">
        <v>42063</v>
      </c>
      <c r="D41" s="29">
        <f>+IFERROR(LN(Creditos!D115)," ")</f>
        <v>18.028748404665119</v>
      </c>
      <c r="E41" s="29">
        <f>+IFERROR(LN(Creditos!E115)," ")</f>
        <v>16.920159379142948</v>
      </c>
      <c r="F41" s="29">
        <f>+IFERROR(LN(Creditos!F115)," ")</f>
        <v>17.244645586329099</v>
      </c>
      <c r="G41" s="29">
        <f>+IFERROR(LN(Creditos!G115)," ")</f>
        <v>17.608344472911707</v>
      </c>
      <c r="H41" s="29">
        <f>+IFERROR(LN(Creditos!H115)," ")</f>
        <v>14.953985260928363</v>
      </c>
      <c r="I41" s="29">
        <f>+IFERROR(LN(Creditos!I115)," ")</f>
        <v>15.77770791554677</v>
      </c>
      <c r="J41" s="29">
        <f>+IFERROR(LN(Creditos!J115)," ")</f>
        <v>15.488131807748436</v>
      </c>
      <c r="K41" s="29">
        <f>+IFERROR(LN(Creditos!K115)," ")</f>
        <v>14.997844969324179</v>
      </c>
      <c r="L41" s="29">
        <f>+IFERROR(LN(Creditos!L115)," ")</f>
        <v>14.726851965574403</v>
      </c>
      <c r="M41" s="29">
        <f>+IFERROR(LN(Creditos!M115)," ")</f>
        <v>11.559682611769123</v>
      </c>
      <c r="P41">
        <v>40</v>
      </c>
      <c r="Q41" s="3">
        <v>42063</v>
      </c>
      <c r="R41" s="29">
        <f>+IFERROR(LN(Creditos!R115)," ")</f>
        <v>17.608344472911707</v>
      </c>
      <c r="S41" s="29">
        <f>+IFERROR(LN(Creditos!S115)," ")</f>
        <v>18.028748404665119</v>
      </c>
      <c r="T41" s="29">
        <f>+IFERROR(LN(Creditos!T115)," ")</f>
        <v>17.244645586329099</v>
      </c>
      <c r="U41" s="29">
        <f>+IFERROR(LN(Creditos!U115)," ")</f>
        <v>14.334136434692939</v>
      </c>
      <c r="V41" s="29">
        <f>+IFERROR(LN(Creditos!V115)," ")</f>
        <v>13.126261894402079</v>
      </c>
      <c r="W41" s="29">
        <f>+IFERROR(LN(Creditos!W115)," ")</f>
        <v>14.526263501018256</v>
      </c>
      <c r="X41" s="29">
        <f>+IFERROR(LN(Creditos!X115)," ")</f>
        <v>14.862550416419879</v>
      </c>
      <c r="Y41" s="29">
        <f>+IFERROR(LN(Creditos!Y115)," ")</f>
        <v>14.224175655161703</v>
      </c>
      <c r="Z41" s="29">
        <f>+IFERROR(LN(Creditos!Z115)," ")</f>
        <v>14.289501685641879</v>
      </c>
      <c r="AA41" s="29">
        <f>+IFERROR(LN(Creditos!AA115)," ")</f>
        <v>13.40076464701793</v>
      </c>
      <c r="AB41" s="29">
        <f>+IFERROR(LN(Creditos!AB115)," ")</f>
        <v>12.645953102513186</v>
      </c>
      <c r="AC41" s="29">
        <f>+IFERROR(LN(Creditos!AC115)," ")</f>
        <v>12.10762581462512</v>
      </c>
      <c r="AD41" s="29">
        <f>+IFERROR(LN(Creditos!AD115)," ")</f>
        <v>12.008125539922087</v>
      </c>
      <c r="AE41" s="29">
        <f>+IFERROR(LN(Creditos!AE115)," ")</f>
        <v>14.158708002167971</v>
      </c>
      <c r="AF41" s="29" t="str">
        <f>+IFERROR(LN(Creditos!AF115)," ")</f>
        <v xml:space="preserve"> </v>
      </c>
      <c r="AG41" s="29">
        <f>+IFERROR(LN(Creditos!AG115)," ")</f>
        <v>13.378615108158748</v>
      </c>
      <c r="AH41" s="29">
        <f>+IFERROR(LN(Creditos!AH115)," ")</f>
        <v>15.208166941523565</v>
      </c>
      <c r="AI41" s="29">
        <f>+IFERROR(LN(Creditos!AI115)," ")</f>
        <v>12.284278988039915</v>
      </c>
      <c r="AJ41" s="29">
        <f>+IFERROR(LN(Creditos!AJ115)," ")</f>
        <v>13.02504334729934</v>
      </c>
      <c r="AK41" s="29">
        <f>+IFERROR(LN(Creditos!AK115)," ")</f>
        <v>11.260173619943542</v>
      </c>
      <c r="AL41" s="29">
        <f>+IFERROR(LN(Creditos!AL115)," ")</f>
        <v>10.807054311511866</v>
      </c>
      <c r="AM41" s="29" t="str">
        <f>+IFERROR(LN(Creditos!AM115)," ")</f>
        <v xml:space="preserve"> </v>
      </c>
      <c r="AN41" s="29">
        <f>+IFERROR(LN(Creditos!AN115)," ")</f>
        <v>13.287197025739244</v>
      </c>
      <c r="AO41" s="29" t="str">
        <f>+IFERROR(LN(Creditos!AO115)," ")</f>
        <v xml:space="preserve"> </v>
      </c>
      <c r="AP41" s="29">
        <f>+IFERROR(LN(Creditos!AP115)," ")</f>
        <v>10.662857955577076</v>
      </c>
      <c r="AQ41" s="29">
        <f>+IFERROR(LN(Creditos!AQ115)," ")</f>
        <v>10.827131058591712</v>
      </c>
      <c r="AR41" s="29">
        <f>+IFERROR(LN(Creditos!AR115)," ")</f>
        <v>11.995378148615567</v>
      </c>
      <c r="AS41" s="29">
        <f>+IFERROR(LN(Creditos!AS115)," ")</f>
        <v>11.690301731615543</v>
      </c>
      <c r="AT41" s="29">
        <f>+IFERROR(LN(Creditos!AT115)," ")</f>
        <v>10.086780699267015</v>
      </c>
      <c r="AU41" s="29">
        <f>+IFERROR(LN(Creditos!AU115)," ")</f>
        <v>8.4210736681818599</v>
      </c>
      <c r="AV41" s="29">
        <f>+IFERROR(LN(Creditos!AV115)," ")</f>
        <v>8.3632674206283788</v>
      </c>
      <c r="AW41" s="29">
        <f>+IFERROR(LN(Creditos!AW115)," ")</f>
        <v>15.063038255038297</v>
      </c>
      <c r="AX41" s="29">
        <f>+IFERROR(LN(Creditos!AX115)," ")</f>
        <v>12.592976035148258</v>
      </c>
      <c r="AY41" s="29">
        <f>+IFERROR(LN(Creditos!AY115)," ")</f>
        <v>13.759542363037403</v>
      </c>
      <c r="AZ41" s="29">
        <f>+IFERROR(LN(Creditos!AZ115)," ")</f>
        <v>12.019825559719223</v>
      </c>
      <c r="BA41" s="29">
        <f>+IFERROR(LN(Creditos!BA115)," ")</f>
        <v>14.140363275090175</v>
      </c>
      <c r="BB41" s="29">
        <f>+IFERROR(LN(Creditos!BB115)," ")</f>
        <v>13.151271033696355</v>
      </c>
      <c r="BC41" s="29">
        <f>+IFERROR(LN(Creditos!BC115)," ")</f>
        <v>11.436075855561354</v>
      </c>
      <c r="BD41" s="29">
        <f>+IFERROR(LN(Creditos!BD115)," ")</f>
        <v>9.9633051706950404</v>
      </c>
      <c r="BE41" s="29">
        <f>+IFERROR(LN(Creditos!BE115)," ")</f>
        <v>11.821598830401607</v>
      </c>
      <c r="BF41" s="29">
        <f>+IFERROR(LN(Creditos!BF115)," ")</f>
        <v>11.346925196166211</v>
      </c>
    </row>
    <row r="42" spans="2:58" ht="16.5" x14ac:dyDescent="0.3">
      <c r="B42">
        <v>41</v>
      </c>
      <c r="C42" s="23">
        <v>42094</v>
      </c>
      <c r="D42" s="29">
        <f>+IFERROR(LN(Creditos!D116)," ")</f>
        <v>18.047142435019989</v>
      </c>
      <c r="E42" s="29">
        <f>+IFERROR(LN(Creditos!E116)," ")</f>
        <v>16.934489090419415</v>
      </c>
      <c r="F42" s="29">
        <f>+IFERROR(LN(Creditos!F116)," ")</f>
        <v>17.253842530431427</v>
      </c>
      <c r="G42" s="29">
        <f>+IFERROR(LN(Creditos!G116)," ")</f>
        <v>17.6197931531084</v>
      </c>
      <c r="H42" s="29">
        <f>+IFERROR(LN(Creditos!H116)," ")</f>
        <v>15.03371009021526</v>
      </c>
      <c r="I42" s="29">
        <f>+IFERROR(LN(Creditos!I116)," ")</f>
        <v>15.792234461688258</v>
      </c>
      <c r="J42" s="29">
        <f>+IFERROR(LN(Creditos!J116)," ")</f>
        <v>15.511331059500662</v>
      </c>
      <c r="K42" s="29">
        <f>+IFERROR(LN(Creditos!K116)," ")</f>
        <v>15.012818628561044</v>
      </c>
      <c r="L42" s="29">
        <f>+IFERROR(LN(Creditos!L116)," ")</f>
        <v>14.739481226599324</v>
      </c>
      <c r="M42" s="29">
        <f>+IFERROR(LN(Creditos!M116)," ")</f>
        <v>11.597603224115559</v>
      </c>
      <c r="P42">
        <v>41</v>
      </c>
      <c r="Q42" s="3">
        <v>42094</v>
      </c>
      <c r="R42" s="29">
        <f>+IFERROR(LN(Creditos!R116)," ")</f>
        <v>17.6197931531084</v>
      </c>
      <c r="S42" s="29">
        <f>+IFERROR(LN(Creditos!S116)," ")</f>
        <v>18.047142435019989</v>
      </c>
      <c r="T42" s="29">
        <f>+IFERROR(LN(Creditos!T116)," ")</f>
        <v>17.253842530431427</v>
      </c>
      <c r="U42" s="29">
        <f>+IFERROR(LN(Creditos!U116)," ")</f>
        <v>14.352659700115369</v>
      </c>
      <c r="V42" s="29">
        <f>+IFERROR(LN(Creditos!V116)," ")</f>
        <v>13.095144786702246</v>
      </c>
      <c r="W42" s="29">
        <f>+IFERROR(LN(Creditos!W116)," ")</f>
        <v>14.532599801639861</v>
      </c>
      <c r="X42" s="29">
        <f>+IFERROR(LN(Creditos!X116)," ")</f>
        <v>14.870026409534159</v>
      </c>
      <c r="Y42" s="29">
        <f>+IFERROR(LN(Creditos!Y116)," ")</f>
        <v>14.241932790804098</v>
      </c>
      <c r="Z42" s="29">
        <f>+IFERROR(LN(Creditos!Z116)," ")</f>
        <v>14.305457356909056</v>
      </c>
      <c r="AA42" s="29">
        <f>+IFERROR(LN(Creditos!AA116)," ")</f>
        <v>13.407085687728335</v>
      </c>
      <c r="AB42" s="29">
        <f>+IFERROR(LN(Creditos!AB116)," ")</f>
        <v>12.645062015243516</v>
      </c>
      <c r="AC42" s="29">
        <f>+IFERROR(LN(Creditos!AC116)," ")</f>
        <v>12.12020991729999</v>
      </c>
      <c r="AD42" s="29">
        <f>+IFERROR(LN(Creditos!AD116)," ")</f>
        <v>12.007339395923783</v>
      </c>
      <c r="AE42" s="29">
        <f>+IFERROR(LN(Creditos!AE116)," ")</f>
        <v>14.158487010864727</v>
      </c>
      <c r="AF42" s="29" t="str">
        <f>+IFERROR(LN(Creditos!AF116)," ")</f>
        <v xml:space="preserve"> </v>
      </c>
      <c r="AG42" s="29">
        <f>+IFERROR(LN(Creditos!AG116)," ")</f>
        <v>13.373151310997894</v>
      </c>
      <c r="AH42" s="29">
        <f>+IFERROR(LN(Creditos!AH116)," ")</f>
        <v>15.817344434862116</v>
      </c>
      <c r="AI42" s="29">
        <f>+IFERROR(LN(Creditos!AI116)," ")</f>
        <v>12.266445767864441</v>
      </c>
      <c r="AJ42" s="29">
        <f>+IFERROR(LN(Creditos!AJ116)," ")</f>
        <v>13.053269938767814</v>
      </c>
      <c r="AK42" s="29">
        <f>+IFERROR(LN(Creditos!AK116)," ")</f>
        <v>11.232624990167901</v>
      </c>
      <c r="AL42" s="29">
        <f>+IFERROR(LN(Creditos!AL116)," ")</f>
        <v>10.834002105930212</v>
      </c>
      <c r="AM42" s="29" t="str">
        <f>+IFERROR(LN(Creditos!AM116)," ")</f>
        <v xml:space="preserve"> </v>
      </c>
      <c r="AN42" s="29">
        <f>+IFERROR(LN(Creditos!AN116)," ")</f>
        <v>13.275712645512698</v>
      </c>
      <c r="AO42" s="29" t="str">
        <f>+IFERROR(LN(Creditos!AO116)," ")</f>
        <v xml:space="preserve"> </v>
      </c>
      <c r="AP42" s="29">
        <f>+IFERROR(LN(Creditos!AP116)," ")</f>
        <v>10.670798624418433</v>
      </c>
      <c r="AQ42" s="29">
        <f>+IFERROR(LN(Creditos!AQ116)," ")</f>
        <v>10.809603898034551</v>
      </c>
      <c r="AR42" s="29">
        <f>+IFERROR(LN(Creditos!AR116)," ")</f>
        <v>11.978237553943798</v>
      </c>
      <c r="AS42" s="29">
        <f>+IFERROR(LN(Creditos!AS116)," ")</f>
        <v>11.674829108298285</v>
      </c>
      <c r="AT42" s="29">
        <f>+IFERROR(LN(Creditos!AT116)," ")</f>
        <v>10.120031133884956</v>
      </c>
      <c r="AU42" s="29">
        <f>+IFERROR(LN(Creditos!AU116)," ")</f>
        <v>8.5284356870647748</v>
      </c>
      <c r="AV42" s="29">
        <f>+IFERROR(LN(Creditos!AV116)," ")</f>
        <v>8.0363335879381399</v>
      </c>
      <c r="AW42" s="29" t="str">
        <f>+IFERROR(LN(Creditos!AW116)," ")</f>
        <v xml:space="preserve"> </v>
      </c>
      <c r="AX42" s="29">
        <f>+IFERROR(LN(Creditos!AX116)," ")</f>
        <v>12.592963601477493</v>
      </c>
      <c r="AY42" s="29">
        <f>+IFERROR(LN(Creditos!AY116)," ")</f>
        <v>13.754775265434061</v>
      </c>
      <c r="AZ42" s="29">
        <f>+IFERROR(LN(Creditos!AZ116)," ")</f>
        <v>12.006730360223754</v>
      </c>
      <c r="BA42" s="29">
        <f>+IFERROR(LN(Creditos!BA116)," ")</f>
        <v>14.144806378938771</v>
      </c>
      <c r="BB42" s="29">
        <f>+IFERROR(LN(Creditos!BB116)," ")</f>
        <v>13.151271033696355</v>
      </c>
      <c r="BC42" s="29">
        <f>+IFERROR(LN(Creditos!BC116)," ")</f>
        <v>11.469163326522189</v>
      </c>
      <c r="BD42" s="29">
        <f>+IFERROR(LN(Creditos!BD116)," ")</f>
        <v>9.9719454833678363</v>
      </c>
      <c r="BE42" s="29">
        <f>+IFERROR(LN(Creditos!BE116)," ")</f>
        <v>11.870743499212232</v>
      </c>
      <c r="BF42" s="29">
        <f>+IFERROR(LN(Creditos!BF116)," ")</f>
        <v>11.361027493705327</v>
      </c>
    </row>
    <row r="43" spans="2:58" ht="16.5" x14ac:dyDescent="0.3">
      <c r="B43">
        <v>42</v>
      </c>
      <c r="C43" s="23">
        <v>42124</v>
      </c>
      <c r="D43" s="29">
        <f>+IFERROR(LN(Creditos!D117)," ")</f>
        <v>18.067889988201323</v>
      </c>
      <c r="E43" s="29">
        <f>+IFERROR(LN(Creditos!E117)," ")</f>
        <v>16.95155480816727</v>
      </c>
      <c r="F43" s="29">
        <f>+IFERROR(LN(Creditos!F117)," ")</f>
        <v>17.28802869759522</v>
      </c>
      <c r="G43" s="29">
        <f>+IFERROR(LN(Creditos!G117)," ")</f>
        <v>17.632411467842722</v>
      </c>
      <c r="H43" s="29">
        <f>+IFERROR(LN(Creditos!H117)," ")</f>
        <v>15.019683440457239</v>
      </c>
      <c r="I43" s="29">
        <f>+IFERROR(LN(Creditos!I117)," ")</f>
        <v>15.800431643544917</v>
      </c>
      <c r="J43" s="29">
        <f>+IFERROR(LN(Creditos!J117)," ")</f>
        <v>15.525573947390821</v>
      </c>
      <c r="K43" s="29">
        <f>+IFERROR(LN(Creditos!K117)," ")</f>
        <v>15.016993922552812</v>
      </c>
      <c r="L43" s="29">
        <f>+IFERROR(LN(Creditos!L117)," ")</f>
        <v>14.74992670455647</v>
      </c>
      <c r="M43" s="29">
        <f>+IFERROR(LN(Creditos!M117)," ")</f>
        <v>11.479384193213528</v>
      </c>
      <c r="P43">
        <v>42</v>
      </c>
      <c r="Q43" s="3">
        <v>42124</v>
      </c>
      <c r="R43" s="29">
        <f>+IFERROR(LN(Creditos!R117)," ")</f>
        <v>17.632411467842722</v>
      </c>
      <c r="S43" s="29">
        <f>+IFERROR(LN(Creditos!S117)," ")</f>
        <v>18.067889988201323</v>
      </c>
      <c r="T43" s="29">
        <f>+IFERROR(LN(Creditos!T117)," ")</f>
        <v>17.28802869759522</v>
      </c>
      <c r="U43" s="29">
        <f>+IFERROR(LN(Creditos!U117)," ")</f>
        <v>14.370105050435543</v>
      </c>
      <c r="V43" s="29">
        <f>+IFERROR(LN(Creditos!V117)," ")</f>
        <v>13.083514827943148</v>
      </c>
      <c r="W43" s="29">
        <f>+IFERROR(LN(Creditos!W117)," ")</f>
        <v>14.549220032307558</v>
      </c>
      <c r="X43" s="29">
        <f>+IFERROR(LN(Creditos!X117)," ")</f>
        <v>14.879281215434174</v>
      </c>
      <c r="Y43" s="29">
        <f>+IFERROR(LN(Creditos!Y117)," ")</f>
        <v>14.255315911072797</v>
      </c>
      <c r="Z43" s="29">
        <f>+IFERROR(LN(Creditos!Z117)," ")</f>
        <v>14.323994335972777</v>
      </c>
      <c r="AA43" s="29">
        <f>+IFERROR(LN(Creditos!AA117)," ")</f>
        <v>13.411326512015473</v>
      </c>
      <c r="AB43" s="29">
        <f>+IFERROR(LN(Creditos!AB117)," ")</f>
        <v>12.653477586824085</v>
      </c>
      <c r="AC43" s="29">
        <f>+IFERROR(LN(Creditos!AC117)," ")</f>
        <v>12.120877339684622</v>
      </c>
      <c r="AD43" s="29">
        <f>+IFERROR(LN(Creditos!AD117)," ")</f>
        <v>12.009651077094464</v>
      </c>
      <c r="AE43" s="29">
        <f>+IFERROR(LN(Creditos!AE117)," ")</f>
        <v>14.159020823759473</v>
      </c>
      <c r="AF43" s="29" t="str">
        <f>+IFERROR(LN(Creditos!AF117)," ")</f>
        <v xml:space="preserve"> </v>
      </c>
      <c r="AG43" s="29">
        <f>+IFERROR(LN(Creditos!AG117)," ")</f>
        <v>13.371099696281979</v>
      </c>
      <c r="AH43" s="29">
        <f>+IFERROR(LN(Creditos!AH117)," ")</f>
        <v>15.817664596296142</v>
      </c>
      <c r="AI43" s="29">
        <f>+IFERROR(LN(Creditos!AI117)," ")</f>
        <v>12.253737867045963</v>
      </c>
      <c r="AJ43" s="29">
        <f>+IFERROR(LN(Creditos!AJ117)," ")</f>
        <v>13.081535596013163</v>
      </c>
      <c r="AK43" s="29">
        <f>+IFERROR(LN(Creditos!AK117)," ")</f>
        <v>11.187355176923843</v>
      </c>
      <c r="AL43" s="29">
        <f>+IFERROR(LN(Creditos!AL117)," ")</f>
        <v>10.860885655550756</v>
      </c>
      <c r="AM43" s="29" t="str">
        <f>+IFERROR(LN(Creditos!AM117)," ")</f>
        <v xml:space="preserve"> </v>
      </c>
      <c r="AN43" s="29">
        <f>+IFERROR(LN(Creditos!AN117)," ")</f>
        <v>13.276166987398391</v>
      </c>
      <c r="AO43" s="29" t="str">
        <f>+IFERROR(LN(Creditos!AO117)," ")</f>
        <v xml:space="preserve"> </v>
      </c>
      <c r="AP43" s="29">
        <f>+IFERROR(LN(Creditos!AP117)," ")</f>
        <v>10.662119979853738</v>
      </c>
      <c r="AQ43" s="29">
        <f>+IFERROR(LN(Creditos!AQ117)," ")</f>
        <v>10.821415041791816</v>
      </c>
      <c r="AR43" s="29">
        <f>+IFERROR(LN(Creditos!AR117)," ")</f>
        <v>11.958356839583846</v>
      </c>
      <c r="AS43" s="29">
        <f>+IFERROR(LN(Creditos!AS117)," ")</f>
        <v>11.652034802184085</v>
      </c>
      <c r="AT43" s="29">
        <f>+IFERROR(LN(Creditos!AT117)," ")</f>
        <v>10.131769009777475</v>
      </c>
      <c r="AU43" s="29">
        <f>+IFERROR(LN(Creditos!AU117)," ")</f>
        <v>8.6511951035790791</v>
      </c>
      <c r="AV43" s="29">
        <f>+IFERROR(LN(Creditos!AV117)," ")</f>
        <v>7.9452151223928578</v>
      </c>
      <c r="AW43" s="29" t="str">
        <f>+IFERROR(LN(Creditos!AW117)," ")</f>
        <v xml:space="preserve"> </v>
      </c>
      <c r="AX43" s="29">
        <f>+IFERROR(LN(Creditos!AX117)," ")</f>
        <v>12.596214805464166</v>
      </c>
      <c r="AY43" s="29">
        <f>+IFERROR(LN(Creditos!AY117)," ")</f>
        <v>13.74409004712613</v>
      </c>
      <c r="AZ43" s="29">
        <f>+IFERROR(LN(Creditos!AZ117)," ")</f>
        <v>12.001965726435849</v>
      </c>
      <c r="BA43" s="29">
        <f>+IFERROR(LN(Creditos!BA117)," ")</f>
        <v>14.150800822066817</v>
      </c>
      <c r="BB43" s="29">
        <f>+IFERROR(LN(Creditos!BB117)," ")</f>
        <v>13.136865451733847</v>
      </c>
      <c r="BC43" s="29">
        <f>+IFERROR(LN(Creditos!BC117)," ")</f>
        <v>11.491969974178232</v>
      </c>
      <c r="BD43" s="29">
        <f>+IFERROR(LN(Creditos!BD117)," ")</f>
        <v>9.9819613793902722</v>
      </c>
      <c r="BE43" s="29">
        <f>+IFERROR(LN(Creditos!BE117)," ")</f>
        <v>11.846373447140495</v>
      </c>
      <c r="BF43" s="29">
        <f>+IFERROR(LN(Creditos!BF117)," ")</f>
        <v>11.378732438428536</v>
      </c>
    </row>
    <row r="44" spans="2:58" ht="16.5" x14ac:dyDescent="0.3">
      <c r="B44">
        <v>43</v>
      </c>
      <c r="C44" s="23">
        <v>42155</v>
      </c>
      <c r="D44" s="29">
        <f>+IFERROR(LN(Creditos!D118)," ")</f>
        <v>18.078212427814311</v>
      </c>
      <c r="E44" s="29">
        <f>+IFERROR(LN(Creditos!E118)," ")</f>
        <v>16.955740297261634</v>
      </c>
      <c r="F44" s="29">
        <f>+IFERROR(LN(Creditos!F118)," ")</f>
        <v>17.312372357532542</v>
      </c>
      <c r="G44" s="29">
        <f>+IFERROR(LN(Creditos!G118)," ")</f>
        <v>17.651791259750716</v>
      </c>
      <c r="H44" s="29">
        <f>+IFERROR(LN(Creditos!H118)," ")</f>
        <v>14.610205113035081</v>
      </c>
      <c r="I44" s="29">
        <f>+IFERROR(LN(Creditos!I118)," ")</f>
        <v>15.81291378710279</v>
      </c>
      <c r="J44" s="29">
        <f>+IFERROR(LN(Creditos!J118)," ")</f>
        <v>15.547103957299576</v>
      </c>
      <c r="K44" s="29">
        <f>+IFERROR(LN(Creditos!K118)," ")</f>
        <v>15.03778563431611</v>
      </c>
      <c r="L44" s="29">
        <f>+IFERROR(LN(Creditos!L118)," ")</f>
        <v>14.742092433998243</v>
      </c>
      <c r="M44" s="29">
        <f>+IFERROR(LN(Creditos!M118)," ")</f>
        <v>11.479822042980159</v>
      </c>
      <c r="P44">
        <v>43</v>
      </c>
      <c r="Q44" s="3">
        <v>42155</v>
      </c>
      <c r="R44" s="29">
        <f>+IFERROR(LN(Creditos!R118)," ")</f>
        <v>17.651791259750716</v>
      </c>
      <c r="S44" s="29">
        <f>+IFERROR(LN(Creditos!S118)," ")</f>
        <v>18.078212427814311</v>
      </c>
      <c r="T44" s="29">
        <f>+IFERROR(LN(Creditos!T118)," ")</f>
        <v>17.312372357532542</v>
      </c>
      <c r="U44" s="29">
        <f>+IFERROR(LN(Creditos!U118)," ")</f>
        <v>14.38779165844927</v>
      </c>
      <c r="V44" s="29">
        <f>+IFERROR(LN(Creditos!V118)," ")</f>
        <v>13.072188288139703</v>
      </c>
      <c r="W44" s="29">
        <f>+IFERROR(LN(Creditos!W118)," ")</f>
        <v>14.557745594621869</v>
      </c>
      <c r="X44" s="29">
        <f>+IFERROR(LN(Creditos!X118)," ")</f>
        <v>14.885002750172518</v>
      </c>
      <c r="Y44" s="29">
        <f>+IFERROR(LN(Creditos!Y118)," ")</f>
        <v>14.271217790659213</v>
      </c>
      <c r="Z44" s="29">
        <f>+IFERROR(LN(Creditos!Z118)," ")</f>
        <v>14.340101109540582</v>
      </c>
      <c r="AA44" s="29">
        <f>+IFERROR(LN(Creditos!AA118)," ")</f>
        <v>13.413977139883444</v>
      </c>
      <c r="AB44" s="29">
        <f>+IFERROR(LN(Creditos!AB118)," ")</f>
        <v>12.658303535270294</v>
      </c>
      <c r="AC44" s="29">
        <f>+IFERROR(LN(Creditos!AC118)," ")</f>
        <v>12.139956805078279</v>
      </c>
      <c r="AD44" s="29">
        <f>+IFERROR(LN(Creditos!AD118)," ")</f>
        <v>12.005749451082551</v>
      </c>
      <c r="AE44" s="29">
        <f>+IFERROR(LN(Creditos!AE118)," ")</f>
        <v>14.144226162213522</v>
      </c>
      <c r="AF44" s="29" t="str">
        <f>+IFERROR(LN(Creditos!AF118)," ")</f>
        <v xml:space="preserve"> </v>
      </c>
      <c r="AG44" s="29">
        <f>+IFERROR(LN(Creditos!AG118)," ")</f>
        <v>13.359440259996644</v>
      </c>
      <c r="AH44" s="29">
        <f>+IFERROR(LN(Creditos!AH118)," ")</f>
        <v>15.819561201667099</v>
      </c>
      <c r="AI44" s="29">
        <f>+IFERROR(LN(Creditos!AI118)," ")</f>
        <v>12.261217213501396</v>
      </c>
      <c r="AJ44" s="29">
        <f>+IFERROR(LN(Creditos!AJ118)," ")</f>
        <v>13.090094180897935</v>
      </c>
      <c r="AK44" s="29">
        <f>+IFERROR(LN(Creditos!AK118)," ")</f>
        <v>11.13662248573039</v>
      </c>
      <c r="AL44" s="29">
        <f>+IFERROR(LN(Creditos!AL118)," ")</f>
        <v>10.858261545327879</v>
      </c>
      <c r="AM44" s="29" t="str">
        <f>+IFERROR(LN(Creditos!AM118)," ")</f>
        <v xml:space="preserve"> </v>
      </c>
      <c r="AN44" s="29">
        <f>+IFERROR(LN(Creditos!AN118)," ")</f>
        <v>13.253375719789274</v>
      </c>
      <c r="AO44" s="29" t="str">
        <f>+IFERROR(LN(Creditos!AO118)," ")</f>
        <v xml:space="preserve"> </v>
      </c>
      <c r="AP44" s="29">
        <f>+IFERROR(LN(Creditos!AP118)," ")</f>
        <v>10.657701080161074</v>
      </c>
      <c r="AQ44" s="29">
        <f>+IFERROR(LN(Creditos!AQ118)," ")</f>
        <v>10.828386937001701</v>
      </c>
      <c r="AR44" s="29">
        <f>+IFERROR(LN(Creditos!AR118)," ")</f>
        <v>11.947368981292836</v>
      </c>
      <c r="AS44" s="29">
        <f>+IFERROR(LN(Creditos!AS118)," ")</f>
        <v>11.613581845523676</v>
      </c>
      <c r="AT44" s="29">
        <f>+IFERROR(LN(Creditos!AT118)," ")</f>
        <v>10.15562910654311</v>
      </c>
      <c r="AU44" s="29">
        <f>+IFERROR(LN(Creditos!AU118)," ")</f>
        <v>8.742322066670031</v>
      </c>
      <c r="AV44" s="29">
        <f>+IFERROR(LN(Creditos!AV118)," ")</f>
        <v>7.9042551526788971</v>
      </c>
      <c r="AW44" s="29" t="str">
        <f>+IFERROR(LN(Creditos!AW118)," ")</f>
        <v xml:space="preserve"> </v>
      </c>
      <c r="AX44" s="29">
        <f>+IFERROR(LN(Creditos!AX118)," ")</f>
        <v>12.597374487939485</v>
      </c>
      <c r="AY44" s="29">
        <f>+IFERROR(LN(Creditos!AY118)," ")</f>
        <v>13.748937985610416</v>
      </c>
      <c r="AZ44" s="29">
        <f>+IFERROR(LN(Creditos!AZ118)," ")</f>
        <v>11.999683379237734</v>
      </c>
      <c r="BA44" s="29">
        <f>+IFERROR(LN(Creditos!BA118)," ")</f>
        <v>14.155879390300443</v>
      </c>
      <c r="BB44" s="29">
        <f>+IFERROR(LN(Creditos!BB118)," ")</f>
        <v>13.124364192578017</v>
      </c>
      <c r="BC44" s="29">
        <f>+IFERROR(LN(Creditos!BC118)," ")</f>
        <v>11.499507891177309</v>
      </c>
      <c r="BD44" s="29">
        <f>+IFERROR(LN(Creditos!BD118)," ")</f>
        <v>9.9863957032115014</v>
      </c>
      <c r="BE44" s="29">
        <f>+IFERROR(LN(Creditos!BE118)," ")</f>
        <v>11.899207927701699</v>
      </c>
      <c r="BF44" s="29">
        <f>+IFERROR(LN(Creditos!BF118)," ")</f>
        <v>11.394361036505986</v>
      </c>
    </row>
    <row r="45" spans="2:58" ht="16.5" x14ac:dyDescent="0.3">
      <c r="B45">
        <v>44</v>
      </c>
      <c r="C45" s="23">
        <v>42185</v>
      </c>
      <c r="D45" s="29">
        <f>+IFERROR(LN(Creditos!D119)," ")</f>
        <v>18.069310789342591</v>
      </c>
      <c r="E45" s="29">
        <f>+IFERROR(LN(Creditos!E119)," ")</f>
        <v>16.977658240858567</v>
      </c>
      <c r="F45" s="29">
        <f>+IFERROR(LN(Creditos!F119)," ")</f>
        <v>17.318751240188345</v>
      </c>
      <c r="G45" s="29">
        <f>+IFERROR(LN(Creditos!G119)," ")</f>
        <v>17.668626541947987</v>
      </c>
      <c r="H45" s="29">
        <f>+IFERROR(LN(Creditos!H119)," ")</f>
        <v>14.591574743701056</v>
      </c>
      <c r="I45" s="29">
        <f>+IFERROR(LN(Creditos!I119)," ")</f>
        <v>15.811865265985535</v>
      </c>
      <c r="J45" s="29">
        <f>+IFERROR(LN(Creditos!J119)," ")</f>
        <v>15.56043058986125</v>
      </c>
      <c r="K45" s="29">
        <f>+IFERROR(LN(Creditos!K119)," ")</f>
        <v>15.080674421459653</v>
      </c>
      <c r="L45" s="29">
        <f>+IFERROR(LN(Creditos!L119)," ")</f>
        <v>14.750488703075295</v>
      </c>
      <c r="M45" s="29">
        <f>+IFERROR(LN(Creditos!M119)," ")</f>
        <v>11.537295098579236</v>
      </c>
      <c r="P45">
        <v>44</v>
      </c>
      <c r="Q45" s="3">
        <v>42185</v>
      </c>
      <c r="R45" s="29">
        <f>+IFERROR(LN(Creditos!R119)," ")</f>
        <v>17.668626541947987</v>
      </c>
      <c r="S45" s="29">
        <f>+IFERROR(LN(Creditos!S119)," ")</f>
        <v>18.069310789342591</v>
      </c>
      <c r="T45" s="29">
        <f>+IFERROR(LN(Creditos!T119)," ")</f>
        <v>17.318751240188345</v>
      </c>
      <c r="U45" s="29">
        <f>+IFERROR(LN(Creditos!U119)," ")</f>
        <v>14.400578415200533</v>
      </c>
      <c r="V45" s="29">
        <f>+IFERROR(LN(Creditos!V119)," ")</f>
        <v>13.065046951459948</v>
      </c>
      <c r="W45" s="29">
        <f>+IFERROR(LN(Creditos!W119)," ")</f>
        <v>14.541570104091766</v>
      </c>
      <c r="X45" s="29">
        <f>+IFERROR(LN(Creditos!X119)," ")</f>
        <v>14.888619416470936</v>
      </c>
      <c r="Y45" s="29">
        <f>+IFERROR(LN(Creditos!Y119)," ")</f>
        <v>14.275936290080667</v>
      </c>
      <c r="Z45" s="29">
        <f>+IFERROR(LN(Creditos!Z119)," ")</f>
        <v>14.355344801810523</v>
      </c>
      <c r="AA45" s="29">
        <f>+IFERROR(LN(Creditos!AA119)," ")</f>
        <v>13.401730900047932</v>
      </c>
      <c r="AB45" s="29">
        <f>+IFERROR(LN(Creditos!AB119)," ")</f>
        <v>12.659455404961657</v>
      </c>
      <c r="AC45" s="29">
        <f>+IFERROR(LN(Creditos!AC119)," ")</f>
        <v>12.133102443870056</v>
      </c>
      <c r="AD45" s="29">
        <f>+IFERROR(LN(Creditos!AD119)," ")</f>
        <v>11.993154255121675</v>
      </c>
      <c r="AE45" s="29">
        <f>+IFERROR(LN(Creditos!AE119)," ")</f>
        <v>14.130760138689341</v>
      </c>
      <c r="AF45" s="29" t="str">
        <f>+IFERROR(LN(Creditos!AF119)," ")</f>
        <v xml:space="preserve"> </v>
      </c>
      <c r="AG45" s="29">
        <f>+IFERROR(LN(Creditos!AG119)," ")</f>
        <v>13.344433263217958</v>
      </c>
      <c r="AH45" s="29">
        <f>+IFERROR(LN(Creditos!AH119)," ")</f>
        <v>15.823717986234607</v>
      </c>
      <c r="AI45" s="29">
        <f>+IFERROR(LN(Creditos!AI119)," ")</f>
        <v>12.210167733649495</v>
      </c>
      <c r="AJ45" s="29">
        <f>+IFERROR(LN(Creditos!AJ119)," ")</f>
        <v>13.090615638366708</v>
      </c>
      <c r="AK45" s="29">
        <f>+IFERROR(LN(Creditos!AK119)," ")</f>
        <v>11.029436887691087</v>
      </c>
      <c r="AL45" s="29">
        <f>+IFERROR(LN(Creditos!AL119)," ")</f>
        <v>10.826468274241911</v>
      </c>
      <c r="AM45" s="29" t="str">
        <f>+IFERROR(LN(Creditos!AM119)," ")</f>
        <v xml:space="preserve"> </v>
      </c>
      <c r="AN45" s="29" t="str">
        <f>+IFERROR(LN(Creditos!AN119)," ")</f>
        <v xml:space="preserve"> </v>
      </c>
      <c r="AO45" s="29" t="str">
        <f>+IFERROR(LN(Creditos!AO119)," ")</f>
        <v xml:space="preserve"> </v>
      </c>
      <c r="AP45" s="29">
        <f>+IFERROR(LN(Creditos!AP119)," ")</f>
        <v>10.651149567172789</v>
      </c>
      <c r="AQ45" s="29">
        <f>+IFERROR(LN(Creditos!AQ119)," ")</f>
        <v>10.809317447140886</v>
      </c>
      <c r="AR45" s="29">
        <f>+IFERROR(LN(Creditos!AR119)," ")</f>
        <v>11.942427809200417</v>
      </c>
      <c r="AS45" s="29">
        <f>+IFERROR(LN(Creditos!AS119)," ")</f>
        <v>11.634714843263275</v>
      </c>
      <c r="AT45" s="29">
        <f>+IFERROR(LN(Creditos!AT119)," ")</f>
        <v>10.180093189010053</v>
      </c>
      <c r="AU45" s="29">
        <f>+IFERROR(LN(Creditos!AU119)," ")</f>
        <v>8.7954780919292439</v>
      </c>
      <c r="AV45" s="29">
        <f>+IFERROR(LN(Creditos!AV119)," ")</f>
        <v>7.8180928297854066</v>
      </c>
      <c r="AW45" s="29" t="str">
        <f>+IFERROR(LN(Creditos!AW119)," ")</f>
        <v xml:space="preserve"> </v>
      </c>
      <c r="AX45" s="29">
        <f>+IFERROR(LN(Creditos!AX119)," ")</f>
        <v>12.585388271532914</v>
      </c>
      <c r="AY45" s="29">
        <f>+IFERROR(LN(Creditos!AY119)," ")</f>
        <v>13.752800434177068</v>
      </c>
      <c r="AZ45" s="29">
        <f>+IFERROR(LN(Creditos!AZ119)," ")</f>
        <v>11.969118011773137</v>
      </c>
      <c r="BA45" s="29">
        <f>+IFERROR(LN(Creditos!BA119)," ")</f>
        <v>14.161962435659742</v>
      </c>
      <c r="BB45" s="29">
        <f>+IFERROR(LN(Creditos!BB119)," ")</f>
        <v>13.115493715476632</v>
      </c>
      <c r="BC45" s="29">
        <f>+IFERROR(LN(Creditos!BC119)," ")</f>
        <v>11.503597666104806</v>
      </c>
      <c r="BD45" s="29">
        <f>+IFERROR(LN(Creditos!BD119)," ")</f>
        <v>9.9935203199004405</v>
      </c>
      <c r="BE45" s="29">
        <f>+IFERROR(LN(Creditos!BE119)," ")</f>
        <v>11.901836318924767</v>
      </c>
      <c r="BF45" s="29">
        <f>+IFERROR(LN(Creditos!BF119)," ")</f>
        <v>11.396006194998336</v>
      </c>
    </row>
    <row r="46" spans="2:58" ht="16.5" x14ac:dyDescent="0.3">
      <c r="B46">
        <v>45</v>
      </c>
      <c r="C46" s="23">
        <v>42216</v>
      </c>
      <c r="D46" s="29">
        <f>+IFERROR(LN(Creditos!D120)," ")</f>
        <v>18.07718849396618</v>
      </c>
      <c r="E46" s="29">
        <f>+IFERROR(LN(Creditos!E120)," ")</f>
        <v>16.984846762656097</v>
      </c>
      <c r="F46" s="29">
        <f>+IFERROR(LN(Creditos!F120)," ")</f>
        <v>17.360095342738148</v>
      </c>
      <c r="G46" s="29">
        <f>+IFERROR(LN(Creditos!G120)," ")</f>
        <v>17.671825907100889</v>
      </c>
      <c r="H46" s="29">
        <f>+IFERROR(LN(Creditos!H120)," ")</f>
        <v>14.622084818981332</v>
      </c>
      <c r="I46" s="29">
        <f>+IFERROR(LN(Creditos!I120)," ")</f>
        <v>15.818088893259207</v>
      </c>
      <c r="J46" s="29">
        <f>+IFERROR(LN(Creditos!J120)," ")</f>
        <v>15.595258521274099</v>
      </c>
      <c r="K46" s="29">
        <f>+IFERROR(LN(Creditos!K120)," ")</f>
        <v>15.090420618863915</v>
      </c>
      <c r="L46" s="29">
        <f>+IFERROR(LN(Creditos!L120)," ")</f>
        <v>14.798246745858147</v>
      </c>
      <c r="M46" s="29">
        <f>+IFERROR(LN(Creditos!M120)," ")</f>
        <v>11.727615329229799</v>
      </c>
      <c r="P46">
        <v>45</v>
      </c>
      <c r="Q46" s="3">
        <v>42216</v>
      </c>
      <c r="R46" s="29">
        <f>+IFERROR(LN(Creditos!R120)," ")</f>
        <v>17.671825907100889</v>
      </c>
      <c r="S46" s="29">
        <f>+IFERROR(LN(Creditos!S120)," ")</f>
        <v>18.07718849396618</v>
      </c>
      <c r="T46" s="29">
        <f>+IFERROR(LN(Creditos!T120)," ")</f>
        <v>17.360095342738148</v>
      </c>
      <c r="U46" s="29">
        <f>+IFERROR(LN(Creditos!U120)," ")</f>
        <v>14.407878880895709</v>
      </c>
      <c r="V46" s="29">
        <f>+IFERROR(LN(Creditos!V120)," ")</f>
        <v>13.104237231702834</v>
      </c>
      <c r="W46" s="29">
        <f>+IFERROR(LN(Creditos!W120)," ")</f>
        <v>14.540986199963832</v>
      </c>
      <c r="X46" s="29">
        <f>+IFERROR(LN(Creditos!X120)," ")</f>
        <v>14.890484619533048</v>
      </c>
      <c r="Y46" s="29">
        <f>+IFERROR(LN(Creditos!Y120)," ")</f>
        <v>14.281158772220271</v>
      </c>
      <c r="Z46" s="29">
        <f>+IFERROR(LN(Creditos!Z120)," ")</f>
        <v>14.364695990078634</v>
      </c>
      <c r="AA46" s="29">
        <f>+IFERROR(LN(Creditos!AA120)," ")</f>
        <v>13.403749078341113</v>
      </c>
      <c r="AB46" s="29">
        <f>+IFERROR(LN(Creditos!AB120)," ")</f>
        <v>12.668135239267098</v>
      </c>
      <c r="AC46" s="29">
        <f>+IFERROR(LN(Creditos!AC120)," ")</f>
        <v>12.118040228165276</v>
      </c>
      <c r="AD46" s="29">
        <f>+IFERROR(LN(Creditos!AD120)," ")</f>
        <v>11.971793234482933</v>
      </c>
      <c r="AE46" s="29">
        <f>+IFERROR(LN(Creditos!AE120)," ")</f>
        <v>14.117016275121534</v>
      </c>
      <c r="AF46" s="29" t="str">
        <f>+IFERROR(LN(Creditos!AF120)," ")</f>
        <v xml:space="preserve"> </v>
      </c>
      <c r="AG46" s="29">
        <f>+IFERROR(LN(Creditos!AG120)," ")</f>
        <v>13.336912781900896</v>
      </c>
      <c r="AH46" s="29">
        <f>+IFERROR(LN(Creditos!AH120)," ")</f>
        <v>15.829552470962501</v>
      </c>
      <c r="AI46" s="29">
        <f>+IFERROR(LN(Creditos!AI120)," ")</f>
        <v>12.228804352899509</v>
      </c>
      <c r="AJ46" s="29">
        <f>+IFERROR(LN(Creditos!AJ120)," ")</f>
        <v>13.089259627352007</v>
      </c>
      <c r="AK46" s="29">
        <f>+IFERROR(LN(Creditos!AK120)," ")</f>
        <v>10.974427067249351</v>
      </c>
      <c r="AL46" s="29">
        <f>+IFERROR(LN(Creditos!AL120)," ")</f>
        <v>10.830492220870189</v>
      </c>
      <c r="AM46" s="29" t="str">
        <f>+IFERROR(LN(Creditos!AM120)," ")</f>
        <v xml:space="preserve"> </v>
      </c>
      <c r="AN46" s="29" t="str">
        <f>+IFERROR(LN(Creditos!AN120)," ")</f>
        <v xml:space="preserve"> </v>
      </c>
      <c r="AO46" s="29" t="str">
        <f>+IFERROR(LN(Creditos!AO120)," ")</f>
        <v xml:space="preserve"> </v>
      </c>
      <c r="AP46" s="29">
        <f>+IFERROR(LN(Creditos!AP120)," ")</f>
        <v>10.640183583403415</v>
      </c>
      <c r="AQ46" s="29">
        <f>+IFERROR(LN(Creditos!AQ120)," ")</f>
        <v>10.789901792062581</v>
      </c>
      <c r="AR46" s="29">
        <f>+IFERROR(LN(Creditos!AR120)," ")</f>
        <v>11.939020978390751</v>
      </c>
      <c r="AS46" s="29">
        <f>+IFERROR(LN(Creditos!AS120)," ")</f>
        <v>11.650115308594478</v>
      </c>
      <c r="AT46" s="29">
        <f>+IFERROR(LN(Creditos!AT120)," ")</f>
        <v>10.191530219340949</v>
      </c>
      <c r="AU46" s="29">
        <f>+IFERROR(LN(Creditos!AU120)," ")</f>
        <v>8.904853808064539</v>
      </c>
      <c r="AV46" s="29">
        <f>+IFERROR(LN(Creditos!AV120)," ")</f>
        <v>7.7616938466974945</v>
      </c>
      <c r="AW46" s="29" t="str">
        <f>+IFERROR(LN(Creditos!AW120)," ")</f>
        <v xml:space="preserve"> </v>
      </c>
      <c r="AX46" s="29">
        <f>+IFERROR(LN(Creditos!AX120)," ")</f>
        <v>12.591287947218476</v>
      </c>
      <c r="AY46" s="29">
        <f>+IFERROR(LN(Creditos!AY120)," ")</f>
        <v>13.757008780059435</v>
      </c>
      <c r="AZ46" s="29">
        <f>+IFERROR(LN(Creditos!AZ120)," ")</f>
        <v>11.964217529439544</v>
      </c>
      <c r="BA46" s="29">
        <f>+IFERROR(LN(Creditos!BA120)," ")</f>
        <v>14.167807013787733</v>
      </c>
      <c r="BB46" s="29">
        <f>+IFERROR(LN(Creditos!BB120)," ")</f>
        <v>13.099945920869972</v>
      </c>
      <c r="BC46" s="29">
        <f>+IFERROR(LN(Creditos!BC120)," ")</f>
        <v>11.518127157479654</v>
      </c>
      <c r="BD46" s="29">
        <f>+IFERROR(LN(Creditos!BD120)," ")</f>
        <v>9.9966356371507921</v>
      </c>
      <c r="BE46" s="29">
        <f>+IFERROR(LN(Creditos!BE120)," ")</f>
        <v>11.881910012409234</v>
      </c>
      <c r="BF46" s="29">
        <f>+IFERROR(LN(Creditos!BF120)," ")</f>
        <v>11.404657032974479</v>
      </c>
    </row>
    <row r="47" spans="2:58" ht="16.5" x14ac:dyDescent="0.3">
      <c r="B47">
        <v>46</v>
      </c>
      <c r="C47" s="23">
        <v>42247</v>
      </c>
      <c r="D47" s="29">
        <f>+IFERROR(LN(Creditos!D121)," ")</f>
        <v>18.121154220205725</v>
      </c>
      <c r="E47" s="29">
        <f>+IFERROR(LN(Creditos!E121)," ")</f>
        <v>16.993168040672703</v>
      </c>
      <c r="F47" s="29">
        <f>+IFERROR(LN(Creditos!F121)," ")</f>
        <v>17.373528020048436</v>
      </c>
      <c r="G47" s="29">
        <f>+IFERROR(LN(Creditos!G121)," ")</f>
        <v>17.671221602323001</v>
      </c>
      <c r="H47" s="29">
        <f>+IFERROR(LN(Creditos!H121)," ")</f>
        <v>14.594438027772876</v>
      </c>
      <c r="I47" s="29">
        <f>+IFERROR(LN(Creditos!I121)," ")</f>
        <v>15.866376818788469</v>
      </c>
      <c r="J47" s="29">
        <f>+IFERROR(LN(Creditos!J121)," ")</f>
        <v>15.590901563820596</v>
      </c>
      <c r="K47" s="29">
        <f>+IFERROR(LN(Creditos!K121)," ")</f>
        <v>15.093140032414704</v>
      </c>
      <c r="L47" s="29">
        <f>+IFERROR(LN(Creditos!L121)," ")</f>
        <v>14.840303687335906</v>
      </c>
      <c r="M47" s="29">
        <f>+IFERROR(LN(Creditos!M121)," ")</f>
        <v>11.849820516906732</v>
      </c>
      <c r="P47">
        <v>46</v>
      </c>
      <c r="Q47" s="3">
        <v>42247</v>
      </c>
      <c r="R47" s="29">
        <f>+IFERROR(LN(Creditos!R121)," ")</f>
        <v>17.671221602323001</v>
      </c>
      <c r="S47" s="29">
        <f>+IFERROR(LN(Creditos!S121)," ")</f>
        <v>18.121154220205725</v>
      </c>
      <c r="T47" s="29">
        <f>+IFERROR(LN(Creditos!T121)," ")</f>
        <v>17.373528020048436</v>
      </c>
      <c r="U47" s="29">
        <f>+IFERROR(LN(Creditos!U121)," ")</f>
        <v>14.41713195886993</v>
      </c>
      <c r="V47" s="29">
        <f>+IFERROR(LN(Creditos!V121)," ")</f>
        <v>13.110634861223902</v>
      </c>
      <c r="W47" s="29">
        <f>+IFERROR(LN(Creditos!W121)," ")</f>
        <v>14.547000049735836</v>
      </c>
      <c r="X47" s="29">
        <f>+IFERROR(LN(Creditos!X121)," ")</f>
        <v>14.914568657783823</v>
      </c>
      <c r="Y47" s="29">
        <f>+IFERROR(LN(Creditos!Y121)," ")</f>
        <v>14.294333798905006</v>
      </c>
      <c r="Z47" s="29">
        <f>+IFERROR(LN(Creditos!Z121)," ")</f>
        <v>14.382063074680934</v>
      </c>
      <c r="AA47" s="29">
        <f>+IFERROR(LN(Creditos!AA121)," ")</f>
        <v>13.39408089711554</v>
      </c>
      <c r="AB47" s="29">
        <f>+IFERROR(LN(Creditos!AB121)," ")</f>
        <v>12.662804910922651</v>
      </c>
      <c r="AC47" s="29">
        <f>+IFERROR(LN(Creditos!AC121)," ")</f>
        <v>12.117429473541513</v>
      </c>
      <c r="AD47" s="29">
        <f>+IFERROR(LN(Creditos!AD121)," ")</f>
        <v>11.968994702636406</v>
      </c>
      <c r="AE47" s="29">
        <f>+IFERROR(LN(Creditos!AE121)," ")</f>
        <v>14.115851122045191</v>
      </c>
      <c r="AF47" s="29" t="str">
        <f>+IFERROR(LN(Creditos!AF121)," ")</f>
        <v xml:space="preserve"> </v>
      </c>
      <c r="AG47" s="29">
        <f>+IFERROR(LN(Creditos!AG121)," ")</f>
        <v>13.339241620875047</v>
      </c>
      <c r="AH47" s="29">
        <f>+IFERROR(LN(Creditos!AH121)," ")</f>
        <v>15.839174408375253</v>
      </c>
      <c r="AI47" s="29">
        <f>+IFERROR(LN(Creditos!AI121)," ")</f>
        <v>12.23615309761111</v>
      </c>
      <c r="AJ47" s="29">
        <f>+IFERROR(LN(Creditos!AJ121)," ")</f>
        <v>13.095912256961446</v>
      </c>
      <c r="AK47" s="29">
        <f>+IFERROR(LN(Creditos!AK121)," ")</f>
        <v>10.937858657546386</v>
      </c>
      <c r="AL47" s="29">
        <f>+IFERROR(LN(Creditos!AL121)," ")</f>
        <v>10.812343720803275</v>
      </c>
      <c r="AM47" s="29" t="str">
        <f>+IFERROR(LN(Creditos!AM121)," ")</f>
        <v xml:space="preserve"> </v>
      </c>
      <c r="AN47" s="29" t="str">
        <f>+IFERROR(LN(Creditos!AN121)," ")</f>
        <v xml:space="preserve"> </v>
      </c>
      <c r="AO47" s="29" t="str">
        <f>+IFERROR(LN(Creditos!AO121)," ")</f>
        <v xml:space="preserve"> </v>
      </c>
      <c r="AP47" s="29">
        <f>+IFERROR(LN(Creditos!AP121)," ")</f>
        <v>10.608921150252812</v>
      </c>
      <c r="AQ47" s="29">
        <f>+IFERROR(LN(Creditos!AQ121)," ")</f>
        <v>10.778576638456542</v>
      </c>
      <c r="AR47" s="29">
        <f>+IFERROR(LN(Creditos!AR121)," ")</f>
        <v>11.938688100309696</v>
      </c>
      <c r="AS47" s="29">
        <f>+IFERROR(LN(Creditos!AS121)," ")</f>
        <v>11.655985831038363</v>
      </c>
      <c r="AT47" s="29">
        <f>+IFERROR(LN(Creditos!AT121)," ")</f>
        <v>10.22033634151467</v>
      </c>
      <c r="AU47" s="29">
        <f>+IFERROR(LN(Creditos!AU121)," ")</f>
        <v>8.9937730187438749</v>
      </c>
      <c r="AV47" s="29">
        <f>+IFERROR(LN(Creditos!AV121)," ")</f>
        <v>7.7170217519448912</v>
      </c>
      <c r="AW47" s="29" t="str">
        <f>+IFERROR(LN(Creditos!AW121)," ")</f>
        <v xml:space="preserve"> </v>
      </c>
      <c r="AX47" s="29">
        <f>+IFERROR(LN(Creditos!AX121)," ")</f>
        <v>12.595573694220796</v>
      </c>
      <c r="AY47" s="29">
        <f>+IFERROR(LN(Creditos!AY121)," ")</f>
        <v>13.759373886063504</v>
      </c>
      <c r="AZ47" s="29">
        <f>+IFERROR(LN(Creditos!AZ121)," ")</f>
        <v>11.960286249236175</v>
      </c>
      <c r="BA47" s="29">
        <f>+IFERROR(LN(Creditos!BA121)," ")</f>
        <v>14.178791828630196</v>
      </c>
      <c r="BB47" s="29">
        <f>+IFERROR(LN(Creditos!BB121)," ")</f>
        <v>13.092038706642345</v>
      </c>
      <c r="BC47" s="29">
        <f>+IFERROR(LN(Creditos!BC121)," ")</f>
        <v>11.530230872788106</v>
      </c>
      <c r="BD47" s="29">
        <f>+IFERROR(LN(Creditos!BD121)," ")</f>
        <v>10.005224042939977</v>
      </c>
      <c r="BE47" s="29">
        <f>+IFERROR(LN(Creditos!BE121)," ")</f>
        <v>11.893830316028641</v>
      </c>
      <c r="BF47" s="29">
        <f>+IFERROR(LN(Creditos!BF121)," ")</f>
        <v>11.407599890924159</v>
      </c>
    </row>
    <row r="48" spans="2:58" ht="16.5" x14ac:dyDescent="0.3">
      <c r="B48">
        <v>47</v>
      </c>
      <c r="C48" s="23">
        <v>42277</v>
      </c>
      <c r="D48" s="29">
        <f>+IFERROR(LN(Creditos!D122)," ")</f>
        <v>18.129837838936421</v>
      </c>
      <c r="E48" s="29">
        <f>+IFERROR(LN(Creditos!E122)," ")</f>
        <v>17.015393956586408</v>
      </c>
      <c r="F48" s="29">
        <f>+IFERROR(LN(Creditos!F122)," ")</f>
        <v>17.400020305809385</v>
      </c>
      <c r="G48" s="29">
        <f>+IFERROR(LN(Creditos!G122)," ")</f>
        <v>17.678990594499837</v>
      </c>
      <c r="H48" s="29">
        <f>+IFERROR(LN(Creditos!H122)," ")</f>
        <v>14.611733237196558</v>
      </c>
      <c r="I48" s="29">
        <f>+IFERROR(LN(Creditos!I122)," ")</f>
        <v>15.872220557406211</v>
      </c>
      <c r="J48" s="29">
        <f>+IFERROR(LN(Creditos!J122)," ")</f>
        <v>15.599724318179451</v>
      </c>
      <c r="K48" s="29">
        <f>+IFERROR(LN(Creditos!K122)," ")</f>
        <v>15.106929584156351</v>
      </c>
      <c r="L48" s="29">
        <f>+IFERROR(LN(Creditos!L122)," ")</f>
        <v>14.828681835895619</v>
      </c>
      <c r="M48" s="29">
        <f>+IFERROR(LN(Creditos!M122)," ")</f>
        <v>11.76003965116039</v>
      </c>
      <c r="P48">
        <v>47</v>
      </c>
      <c r="Q48" s="3">
        <v>42277</v>
      </c>
      <c r="R48" s="29">
        <f>+IFERROR(LN(Creditos!R122)," ")</f>
        <v>17.678990594499837</v>
      </c>
      <c r="S48" s="29">
        <f>+IFERROR(LN(Creditos!S122)," ")</f>
        <v>18.129837838936421</v>
      </c>
      <c r="T48" s="29">
        <f>+IFERROR(LN(Creditos!T122)," ")</f>
        <v>17.400020305809385</v>
      </c>
      <c r="U48" s="29">
        <f>+IFERROR(LN(Creditos!U122)," ")</f>
        <v>14.42321295796499</v>
      </c>
      <c r="V48" s="29">
        <f>+IFERROR(LN(Creditos!V122)," ")</f>
        <v>13.104808789944851</v>
      </c>
      <c r="W48" s="29">
        <f>+IFERROR(LN(Creditos!W122)," ")</f>
        <v>14.55258524574114</v>
      </c>
      <c r="X48" s="29">
        <f>+IFERROR(LN(Creditos!X122)," ")</f>
        <v>14.936085207295795</v>
      </c>
      <c r="Y48" s="29">
        <f>+IFERROR(LN(Creditos!Y122)," ")</f>
        <v>14.315660863706997</v>
      </c>
      <c r="Z48" s="29">
        <f>+IFERROR(LN(Creditos!Z122)," ")</f>
        <v>14.39606713500303</v>
      </c>
      <c r="AA48" s="29">
        <f>+IFERROR(LN(Creditos!AA122)," ")</f>
        <v>13.396604376322159</v>
      </c>
      <c r="AB48" s="29">
        <f>+IFERROR(LN(Creditos!AB122)," ")</f>
        <v>12.687645062516669</v>
      </c>
      <c r="AC48" s="29">
        <f>+IFERROR(LN(Creditos!AC122)," ")</f>
        <v>12.114217688851413</v>
      </c>
      <c r="AD48" s="29">
        <f>+IFERROR(LN(Creditos!AD122)," ")</f>
        <v>11.980434224114106</v>
      </c>
      <c r="AE48" s="29">
        <f>+IFERROR(LN(Creditos!AE122)," ")</f>
        <v>14.109401973790284</v>
      </c>
      <c r="AF48" s="29" t="str">
        <f>+IFERROR(LN(Creditos!AF122)," ")</f>
        <v xml:space="preserve"> </v>
      </c>
      <c r="AG48" s="29">
        <f>+IFERROR(LN(Creditos!AG122)," ")</f>
        <v>13.343279177490421</v>
      </c>
      <c r="AH48" s="29">
        <f>+IFERROR(LN(Creditos!AH122)," ")</f>
        <v>15.840274829484622</v>
      </c>
      <c r="AI48" s="29">
        <f>+IFERROR(LN(Creditos!AI122)," ")</f>
        <v>12.237175457553541</v>
      </c>
      <c r="AJ48" s="29" t="str">
        <f>+IFERROR(LN(Creditos!AJ122)," ")</f>
        <v xml:space="preserve"> </v>
      </c>
      <c r="AK48" s="29">
        <f>+IFERROR(LN(Creditos!AK122)," ")</f>
        <v>10.918535832116799</v>
      </c>
      <c r="AL48" s="29">
        <f>+IFERROR(LN(Creditos!AL122)," ")</f>
        <v>10.837277527423099</v>
      </c>
      <c r="AM48" s="29" t="str">
        <f>+IFERROR(LN(Creditos!AM122)," ")</f>
        <v xml:space="preserve"> </v>
      </c>
      <c r="AN48" s="29" t="str">
        <f>+IFERROR(LN(Creditos!AN122)," ")</f>
        <v xml:space="preserve"> </v>
      </c>
      <c r="AO48" s="29" t="str">
        <f>+IFERROR(LN(Creditos!AO122)," ")</f>
        <v xml:space="preserve"> </v>
      </c>
      <c r="AP48" s="29">
        <f>+IFERROR(LN(Creditos!AP122)," ")</f>
        <v>10.549389230335215</v>
      </c>
      <c r="AQ48" s="29">
        <f>+IFERROR(LN(Creditos!AQ122)," ")</f>
        <v>10.807012378469022</v>
      </c>
      <c r="AR48" s="29">
        <f>+IFERROR(LN(Creditos!AR122)," ")</f>
        <v>11.93141228182381</v>
      </c>
      <c r="AS48" s="29">
        <f>+IFERROR(LN(Creditos!AS122)," ")</f>
        <v>11.64487291891343</v>
      </c>
      <c r="AT48" s="29">
        <f>+IFERROR(LN(Creditos!AT122)," ")</f>
        <v>10.25044144948064</v>
      </c>
      <c r="AU48" s="29">
        <f>+IFERROR(LN(Creditos!AU122)," ")</f>
        <v>9.0591568835127614</v>
      </c>
      <c r="AV48" s="29">
        <f>+IFERROR(LN(Creditos!AV122)," ")</f>
        <v>7.6324017128415917</v>
      </c>
      <c r="AW48" s="29" t="str">
        <f>+IFERROR(LN(Creditos!AW122)," ")</f>
        <v xml:space="preserve"> </v>
      </c>
      <c r="AX48" s="29">
        <f>+IFERROR(LN(Creditos!AX122)," ")</f>
        <v>12.601747728884128</v>
      </c>
      <c r="AY48" s="29">
        <f>+IFERROR(LN(Creditos!AY122)," ")</f>
        <v>13.787519256003307</v>
      </c>
      <c r="AZ48" s="29">
        <f>+IFERROR(LN(Creditos!AZ122)," ")</f>
        <v>13.37651952008086</v>
      </c>
      <c r="BA48" s="29">
        <f>+IFERROR(LN(Creditos!BA122)," ")</f>
        <v>14.196195754476287</v>
      </c>
      <c r="BB48" s="29">
        <f>+IFERROR(LN(Creditos!BB122)," ")</f>
        <v>13.128685214058995</v>
      </c>
      <c r="BC48" s="29">
        <f>+IFERROR(LN(Creditos!BC122)," ")</f>
        <v>11.547591250075136</v>
      </c>
      <c r="BD48" s="29">
        <f>+IFERROR(LN(Creditos!BD122)," ")</f>
        <v>10.020961403066384</v>
      </c>
      <c r="BE48" s="29">
        <f>+IFERROR(LN(Creditos!BE122)," ")</f>
        <v>11.909399788025871</v>
      </c>
      <c r="BF48" s="29">
        <f>+IFERROR(LN(Creditos!BF122)," ")</f>
        <v>11.414539941179497</v>
      </c>
    </row>
    <row r="49" spans="2:58" ht="16.5" x14ac:dyDescent="0.3">
      <c r="B49">
        <v>48</v>
      </c>
      <c r="C49" s="23">
        <v>42308</v>
      </c>
      <c r="D49" s="29">
        <f>+IFERROR(LN(Creditos!D123)," ")</f>
        <v>18.13155979952008</v>
      </c>
      <c r="E49" s="29">
        <f>+IFERROR(LN(Creditos!E123)," ")</f>
        <v>17.04000503343088</v>
      </c>
      <c r="F49" s="29">
        <f>+IFERROR(LN(Creditos!F123)," ")</f>
        <v>17.402339445422015</v>
      </c>
      <c r="G49" s="29">
        <f>+IFERROR(LN(Creditos!G123)," ")</f>
        <v>17.687549899740251</v>
      </c>
      <c r="H49" s="29">
        <f>+IFERROR(LN(Creditos!H123)," ")</f>
        <v>14.627837047377334</v>
      </c>
      <c r="I49" s="29">
        <f>+IFERROR(LN(Creditos!I123)," ")</f>
        <v>15.889151294185972</v>
      </c>
      <c r="J49" s="29">
        <f>+IFERROR(LN(Creditos!J123)," ")</f>
        <v>15.629046091230679</v>
      </c>
      <c r="K49" s="29">
        <f>+IFERROR(LN(Creditos!K123)," ")</f>
        <v>15.107362462708201</v>
      </c>
      <c r="L49" s="29">
        <f>+IFERROR(LN(Creditos!L123)," ")</f>
        <v>14.835787644722465</v>
      </c>
      <c r="M49" s="29">
        <f>+IFERROR(LN(Creditos!M123)," ")</f>
        <v>11.792763288867496</v>
      </c>
      <c r="P49">
        <v>48</v>
      </c>
      <c r="Q49" s="3">
        <v>42308</v>
      </c>
      <c r="R49" s="29">
        <f>+IFERROR(LN(Creditos!R123)," ")</f>
        <v>17.687549899740251</v>
      </c>
      <c r="S49" s="29">
        <f>+IFERROR(LN(Creditos!S123)," ")</f>
        <v>18.13155979952008</v>
      </c>
      <c r="T49" s="29">
        <f>+IFERROR(LN(Creditos!T123)," ")</f>
        <v>17.402339445422015</v>
      </c>
      <c r="U49" s="29">
        <f>+IFERROR(LN(Creditos!U123)," ")</f>
        <v>14.439607208408971</v>
      </c>
      <c r="V49" s="29">
        <f>+IFERROR(LN(Creditos!V123)," ")</f>
        <v>13.113644782692843</v>
      </c>
      <c r="W49" s="29">
        <f>+IFERROR(LN(Creditos!W123)," ")</f>
        <v>14.550984115137275</v>
      </c>
      <c r="X49" s="29">
        <f>+IFERROR(LN(Creditos!X123)," ")</f>
        <v>14.95378007039848</v>
      </c>
      <c r="Y49" s="29">
        <f>+IFERROR(LN(Creditos!Y123)," ")</f>
        <v>14.33010088147498</v>
      </c>
      <c r="Z49" s="29">
        <f>+IFERROR(LN(Creditos!Z123)," ")</f>
        <v>14.425119538026436</v>
      </c>
      <c r="AA49" s="29">
        <f>+IFERROR(LN(Creditos!AA123)," ")</f>
        <v>13.402484090671134</v>
      </c>
      <c r="AB49" s="29">
        <f>+IFERROR(LN(Creditos!AB123)," ")</f>
        <v>12.692305791058182</v>
      </c>
      <c r="AC49" s="29">
        <f>+IFERROR(LN(Creditos!AC123)," ")</f>
        <v>12.088804167116503</v>
      </c>
      <c r="AD49" s="29">
        <f>+IFERROR(LN(Creditos!AD123)," ")</f>
        <v>11.976773188133716</v>
      </c>
      <c r="AE49" s="29">
        <f>+IFERROR(LN(Creditos!AE123)," ")</f>
        <v>14.11275332507387</v>
      </c>
      <c r="AF49" s="29" t="str">
        <f>+IFERROR(LN(Creditos!AF123)," ")</f>
        <v xml:space="preserve"> </v>
      </c>
      <c r="AG49" s="29">
        <f>+IFERROR(LN(Creditos!AG123)," ")</f>
        <v>13.33164292518922</v>
      </c>
      <c r="AH49" s="29">
        <f>+IFERROR(LN(Creditos!AH123)," ")</f>
        <v>15.854145298777961</v>
      </c>
      <c r="AI49" s="29">
        <f>+IFERROR(LN(Creditos!AI123)," ")</f>
        <v>12.258316940695602</v>
      </c>
      <c r="AJ49" s="29" t="str">
        <f>+IFERROR(LN(Creditos!AJ123)," ")</f>
        <v xml:space="preserve"> </v>
      </c>
      <c r="AK49" s="29">
        <f>+IFERROR(LN(Creditos!AK123)," ")</f>
        <v>10.95403876091355</v>
      </c>
      <c r="AL49" s="29" t="str">
        <f>+IFERROR(LN(Creditos!AL123)," ")</f>
        <v xml:space="preserve"> </v>
      </c>
      <c r="AM49" s="29" t="str">
        <f>+IFERROR(LN(Creditos!AM123)," ")</f>
        <v xml:space="preserve"> </v>
      </c>
      <c r="AN49" s="29" t="str">
        <f>+IFERROR(LN(Creditos!AN123)," ")</f>
        <v xml:space="preserve"> </v>
      </c>
      <c r="AO49" s="29" t="str">
        <f>+IFERROR(LN(Creditos!AO123)," ")</f>
        <v xml:space="preserve"> </v>
      </c>
      <c r="AP49" s="29">
        <f>+IFERROR(LN(Creditos!AP123)," ")</f>
        <v>10.575632146011031</v>
      </c>
      <c r="AQ49" s="29">
        <f>+IFERROR(LN(Creditos!AQ123)," ")</f>
        <v>10.828467099887424</v>
      </c>
      <c r="AR49" s="29">
        <f>+IFERROR(LN(Creditos!AR123)," ")</f>
        <v>11.919680733596614</v>
      </c>
      <c r="AS49" s="29">
        <f>+IFERROR(LN(Creditos!AS123)," ")</f>
        <v>11.652611205050762</v>
      </c>
      <c r="AT49" s="29">
        <f>+IFERROR(LN(Creditos!AT123)," ")</f>
        <v>10.273462429409392</v>
      </c>
      <c r="AU49" s="29">
        <f>+IFERROR(LN(Creditos!AU123)," ")</f>
        <v>9.1787123476705244</v>
      </c>
      <c r="AV49" s="29">
        <f>+IFERROR(LN(Creditos!AV123)," ")</f>
        <v>7.5990586106970985</v>
      </c>
      <c r="AW49" s="29" t="str">
        <f>+IFERROR(LN(Creditos!AW123)," ")</f>
        <v xml:space="preserve"> </v>
      </c>
      <c r="AX49" s="29">
        <f>+IFERROR(LN(Creditos!AX123)," ")</f>
        <v>12.617119931717673</v>
      </c>
      <c r="AY49" s="29">
        <f>+IFERROR(LN(Creditos!AY123)," ")</f>
        <v>13.81573889911245</v>
      </c>
      <c r="AZ49" s="29">
        <f>+IFERROR(LN(Creditos!AZ123)," ")</f>
        <v>13.373330342751425</v>
      </c>
      <c r="BA49" s="29">
        <f>+IFERROR(LN(Creditos!BA123)," ")</f>
        <v>14.212883235812352</v>
      </c>
      <c r="BB49" s="29">
        <f>+IFERROR(LN(Creditos!BB123)," ")</f>
        <v>13.157112098667831</v>
      </c>
      <c r="BC49" s="29">
        <f>+IFERROR(LN(Creditos!BC123)," ")</f>
        <v>11.558433851995041</v>
      </c>
      <c r="BD49" s="29">
        <f>+IFERROR(LN(Creditos!BD123)," ")</f>
        <v>10.03653581372145</v>
      </c>
      <c r="BE49" s="29">
        <f>+IFERROR(LN(Creditos!BE123)," ")</f>
        <v>11.916812503381129</v>
      </c>
      <c r="BF49" s="29">
        <f>+IFERROR(LN(Creditos!BF123)," ")</f>
        <v>11.427478176701317</v>
      </c>
    </row>
    <row r="50" spans="2:58" ht="16.5" x14ac:dyDescent="0.3">
      <c r="B50">
        <v>49</v>
      </c>
      <c r="C50" s="23">
        <v>42338</v>
      </c>
      <c r="D50" s="29">
        <f>+IFERROR(LN(Creditos!D124)," ")</f>
        <v>18.148147434888578</v>
      </c>
      <c r="E50" s="29">
        <f>+IFERROR(LN(Creditos!E124)," ")</f>
        <v>17.043148361675797</v>
      </c>
      <c r="F50" s="29">
        <f>+IFERROR(LN(Creditos!F124)," ")</f>
        <v>17.429290049885832</v>
      </c>
      <c r="G50" s="29">
        <f>+IFERROR(LN(Creditos!G124)," ")</f>
        <v>17.707609548134418</v>
      </c>
      <c r="H50" s="29">
        <f>+IFERROR(LN(Creditos!H124)," ")</f>
        <v>14.672298214132214</v>
      </c>
      <c r="I50" s="29">
        <f>+IFERROR(LN(Creditos!I124)," ")</f>
        <v>15.909113710685101</v>
      </c>
      <c r="J50" s="29">
        <f>+IFERROR(LN(Creditos!J124)," ")</f>
        <v>15.670278677592965</v>
      </c>
      <c r="K50" s="29">
        <f>+IFERROR(LN(Creditos!K124)," ")</f>
        <v>15.125727969215056</v>
      </c>
      <c r="L50" s="29">
        <f>+IFERROR(LN(Creditos!L124)," ")</f>
        <v>14.876508749971643</v>
      </c>
      <c r="M50" s="29">
        <f>+IFERROR(LN(Creditos!M124)," ")</f>
        <v>11.700098567129327</v>
      </c>
      <c r="P50">
        <v>49</v>
      </c>
      <c r="Q50" s="3">
        <v>42338</v>
      </c>
      <c r="R50" s="29">
        <f>+IFERROR(LN(Creditos!R124)," ")</f>
        <v>17.707609548134418</v>
      </c>
      <c r="S50" s="29">
        <f>+IFERROR(LN(Creditos!S124)," ")</f>
        <v>18.148147434888578</v>
      </c>
      <c r="T50" s="29">
        <f>+IFERROR(LN(Creditos!T124)," ")</f>
        <v>17.429290049885832</v>
      </c>
      <c r="U50" s="29">
        <f>+IFERROR(LN(Creditos!U124)," ")</f>
        <v>14.456279292061543</v>
      </c>
      <c r="V50" s="29">
        <f>+IFERROR(LN(Creditos!V124)," ")</f>
        <v>13.135334778443827</v>
      </c>
      <c r="W50" s="29">
        <f>+IFERROR(LN(Creditos!W124)," ")</f>
        <v>14.556427987175645</v>
      </c>
      <c r="X50" s="29">
        <f>+IFERROR(LN(Creditos!X124)," ")</f>
        <v>14.976868490347179</v>
      </c>
      <c r="Y50" s="29">
        <f>+IFERROR(LN(Creditos!Y124)," ")</f>
        <v>14.341751527134988</v>
      </c>
      <c r="Z50" s="29">
        <f>+IFERROR(LN(Creditos!Z124)," ")</f>
        <v>14.460322823141331</v>
      </c>
      <c r="AA50" s="29">
        <f>+IFERROR(LN(Creditos!AA124)," ")</f>
        <v>13.40932738802641</v>
      </c>
      <c r="AB50" s="29">
        <f>+IFERROR(LN(Creditos!AB124)," ")</f>
        <v>12.705825285201001</v>
      </c>
      <c r="AC50" s="29">
        <f>+IFERROR(LN(Creditos!AC124)," ")</f>
        <v>12.07404366788626</v>
      </c>
      <c r="AD50" s="29">
        <f>+IFERROR(LN(Creditos!AD124)," ")</f>
        <v>11.977115050811001</v>
      </c>
      <c r="AE50" s="29">
        <f>+IFERROR(LN(Creditos!AE124)," ")</f>
        <v>14.125886554096819</v>
      </c>
      <c r="AF50" s="29" t="str">
        <f>+IFERROR(LN(Creditos!AF124)," ")</f>
        <v xml:space="preserve"> </v>
      </c>
      <c r="AG50" s="29">
        <f>+IFERROR(LN(Creditos!AG124)," ")</f>
        <v>13.337491936664026</v>
      </c>
      <c r="AH50" s="29">
        <f>+IFERROR(LN(Creditos!AH124)," ")</f>
        <v>15.866539583288397</v>
      </c>
      <c r="AI50" s="29">
        <f>+IFERROR(LN(Creditos!AI124)," ")</f>
        <v>12.296684823074289</v>
      </c>
      <c r="AJ50" s="29" t="str">
        <f>+IFERROR(LN(Creditos!AJ124)," ")</f>
        <v xml:space="preserve"> </v>
      </c>
      <c r="AK50" s="29">
        <f>+IFERROR(LN(Creditos!AK124)," ")</f>
        <v>10.962562904150783</v>
      </c>
      <c r="AL50" s="29" t="str">
        <f>+IFERROR(LN(Creditos!AL124)," ")</f>
        <v xml:space="preserve"> </v>
      </c>
      <c r="AM50" s="29" t="str">
        <f>+IFERROR(LN(Creditos!AM124)," ")</f>
        <v xml:space="preserve"> </v>
      </c>
      <c r="AN50" s="29" t="str">
        <f>+IFERROR(LN(Creditos!AN124)," ")</f>
        <v xml:space="preserve"> </v>
      </c>
      <c r="AO50" s="29" t="str">
        <f>+IFERROR(LN(Creditos!AO124)," ")</f>
        <v xml:space="preserve"> </v>
      </c>
      <c r="AP50" s="29">
        <f>+IFERROR(LN(Creditos!AP124)," ")</f>
        <v>10.624247222109897</v>
      </c>
      <c r="AQ50" s="29">
        <f>+IFERROR(LN(Creditos!AQ124)," ")</f>
        <v>10.82287801168798</v>
      </c>
      <c r="AR50" s="29">
        <f>+IFERROR(LN(Creditos!AR124)," ")</f>
        <v>11.919067445948258</v>
      </c>
      <c r="AS50" s="29">
        <f>+IFERROR(LN(Creditos!AS124)," ")</f>
        <v>11.657940517743034</v>
      </c>
      <c r="AT50" s="29">
        <f>+IFERROR(LN(Creditos!AT124)," ")</f>
        <v>10.267544499222893</v>
      </c>
      <c r="AU50" s="29">
        <f>+IFERROR(LN(Creditos!AU124)," ")</f>
        <v>9.3380267019559913</v>
      </c>
      <c r="AV50" s="29">
        <f>+IFERROR(LN(Creditos!AV124)," ")</f>
        <v>7.5563134411884683</v>
      </c>
      <c r="AW50" s="29" t="str">
        <f>+IFERROR(LN(Creditos!AW124)," ")</f>
        <v xml:space="preserve"> </v>
      </c>
      <c r="AX50" s="29">
        <f>+IFERROR(LN(Creditos!AX124)," ")</f>
        <v>12.624357588046864</v>
      </c>
      <c r="AY50" s="29">
        <f>+IFERROR(LN(Creditos!AY124)," ")</f>
        <v>13.838014983174016</v>
      </c>
      <c r="AZ50" s="29">
        <f>+IFERROR(LN(Creditos!AZ124)," ")</f>
        <v>13.369961442909151</v>
      </c>
      <c r="BA50" s="29">
        <f>+IFERROR(LN(Creditos!BA124)," ")</f>
        <v>14.230062390712545</v>
      </c>
      <c r="BB50" s="29">
        <f>+IFERROR(LN(Creditos!BB124)," ")</f>
        <v>13.189048714046063</v>
      </c>
      <c r="BC50" s="29">
        <f>+IFERROR(LN(Creditos!BC124)," ")</f>
        <v>11.561298863257205</v>
      </c>
      <c r="BD50" s="29">
        <f>+IFERROR(LN(Creditos!BD124)," ")</f>
        <v>10.06544434168762</v>
      </c>
      <c r="BE50" s="29">
        <f>+IFERROR(LN(Creditos!BE124)," ")</f>
        <v>11.950212885175079</v>
      </c>
      <c r="BF50" s="29">
        <f>+IFERROR(LN(Creditos!BF124)," ")</f>
        <v>11.45151918013484</v>
      </c>
    </row>
    <row r="51" spans="2:58" ht="16.5" x14ac:dyDescent="0.3">
      <c r="B51">
        <v>50</v>
      </c>
      <c r="C51" s="23">
        <v>42369</v>
      </c>
      <c r="D51" s="29">
        <f>+IFERROR(LN(Creditos!D125)," ")</f>
        <v>18.145854336294356</v>
      </c>
      <c r="E51" s="29">
        <f>+IFERROR(LN(Creditos!E125)," ")</f>
        <v>17.037583064939113</v>
      </c>
      <c r="F51" s="29">
        <f>+IFERROR(LN(Creditos!F125)," ")</f>
        <v>17.425547865983276</v>
      </c>
      <c r="G51" s="29">
        <f>+IFERROR(LN(Creditos!G125)," ")</f>
        <v>17.721923196954382</v>
      </c>
      <c r="H51" s="29">
        <f>+IFERROR(LN(Creditos!H125)," ")</f>
        <v>14.638065288504773</v>
      </c>
      <c r="I51" s="29">
        <f>+IFERROR(LN(Creditos!I125)," ")</f>
        <v>15.912561559845035</v>
      </c>
      <c r="J51" s="29">
        <f>+IFERROR(LN(Creditos!J125)," ")</f>
        <v>15.662618490910317</v>
      </c>
      <c r="K51" s="29">
        <f>+IFERROR(LN(Creditos!K125)," ")</f>
        <v>15.131338064773427</v>
      </c>
      <c r="L51" s="29">
        <f>+IFERROR(LN(Creditos!L125)," ")</f>
        <v>14.863596471970917</v>
      </c>
      <c r="M51" s="29">
        <f>+IFERROR(LN(Creditos!M125)," ")</f>
        <v>11.772992477157731</v>
      </c>
      <c r="P51">
        <v>50</v>
      </c>
      <c r="Q51" s="3">
        <v>42369</v>
      </c>
      <c r="R51" s="29">
        <f>+IFERROR(LN(Creditos!R125)," ")</f>
        <v>17.721923196954382</v>
      </c>
      <c r="S51" s="29">
        <f>+IFERROR(LN(Creditos!S125)," ")</f>
        <v>18.145854336294356</v>
      </c>
      <c r="T51" s="29">
        <f>+IFERROR(LN(Creditos!T125)," ")</f>
        <v>17.425547865983276</v>
      </c>
      <c r="U51" s="29">
        <f>+IFERROR(LN(Creditos!U125)," ")</f>
        <v>14.503204764513601</v>
      </c>
      <c r="V51" s="29">
        <f>+IFERROR(LN(Creditos!V125)," ")</f>
        <v>12.996713255505989</v>
      </c>
      <c r="W51" s="29">
        <f>+IFERROR(LN(Creditos!W125)," ")</f>
        <v>14.533475489162548</v>
      </c>
      <c r="X51" s="29">
        <f>+IFERROR(LN(Creditos!X125)," ")</f>
        <v>14.987069490733985</v>
      </c>
      <c r="Y51" s="29">
        <f>+IFERROR(LN(Creditos!Y125)," ")</f>
        <v>14.353365945284629</v>
      </c>
      <c r="Z51" s="29">
        <f>+IFERROR(LN(Creditos!Z125)," ")</f>
        <v>14.493773543704835</v>
      </c>
      <c r="AA51" s="29">
        <f>+IFERROR(LN(Creditos!AA125)," ")</f>
        <v>13.411251644780441</v>
      </c>
      <c r="AB51" s="29">
        <f>+IFERROR(LN(Creditos!AB125)," ")</f>
        <v>12.711023049412582</v>
      </c>
      <c r="AC51" s="29">
        <f>+IFERROR(LN(Creditos!AC125)," ")</f>
        <v>12.025933605752318</v>
      </c>
      <c r="AD51" s="29">
        <f>+IFERROR(LN(Creditos!AD125)," ")</f>
        <v>11.966001024835297</v>
      </c>
      <c r="AE51" s="29">
        <f>+IFERROR(LN(Creditos!AE125)," ")</f>
        <v>14.12216766042158</v>
      </c>
      <c r="AF51" s="29" t="str">
        <f>+IFERROR(LN(Creditos!AF125)," ")</f>
        <v xml:space="preserve"> </v>
      </c>
      <c r="AG51" s="29">
        <f>+IFERROR(LN(Creditos!AG125)," ")</f>
        <v>13.340147750131955</v>
      </c>
      <c r="AH51" s="29">
        <f>+IFERROR(LN(Creditos!AH125)," ")</f>
        <v>15.873255920477744</v>
      </c>
      <c r="AI51" s="29">
        <f>+IFERROR(LN(Creditos!AI125)," ")</f>
        <v>12.326154400084439</v>
      </c>
      <c r="AJ51" s="29" t="str">
        <f>+IFERROR(LN(Creditos!AJ125)," ")</f>
        <v xml:space="preserve"> </v>
      </c>
      <c r="AK51" s="29">
        <f>+IFERROR(LN(Creditos!AK125)," ")</f>
        <v>10.950943694253652</v>
      </c>
      <c r="AL51" s="29" t="str">
        <f>+IFERROR(LN(Creditos!AL125)," ")</f>
        <v xml:space="preserve"> </v>
      </c>
      <c r="AM51" s="29" t="str">
        <f>+IFERROR(LN(Creditos!AM125)," ")</f>
        <v xml:space="preserve"> </v>
      </c>
      <c r="AN51" s="29" t="str">
        <f>+IFERROR(LN(Creditos!AN125)," ")</f>
        <v xml:space="preserve"> </v>
      </c>
      <c r="AO51" s="29" t="str">
        <f>+IFERROR(LN(Creditos!AO125)," ")</f>
        <v xml:space="preserve"> </v>
      </c>
      <c r="AP51" s="29">
        <f>+IFERROR(LN(Creditos!AP125)," ")</f>
        <v>10.671825287938494</v>
      </c>
      <c r="AQ51" s="29">
        <f>+IFERROR(LN(Creditos!AQ125)," ")</f>
        <v>10.819338898894603</v>
      </c>
      <c r="AR51" s="29">
        <f>+IFERROR(LN(Creditos!AR125)," ")</f>
        <v>11.934404636546558</v>
      </c>
      <c r="AS51" s="29">
        <f>+IFERROR(LN(Creditos!AS125)," ")</f>
        <v>11.681651726711848</v>
      </c>
      <c r="AT51" s="29">
        <f>+IFERROR(LN(Creditos!AT125)," ")</f>
        <v>10.285083380131361</v>
      </c>
      <c r="AU51" s="29">
        <f>+IFERROR(LN(Creditos!AU125)," ")</f>
        <v>9.4542086915583763</v>
      </c>
      <c r="AV51" s="29">
        <f>+IFERROR(LN(Creditos!AV125)," ")</f>
        <v>7.4714258295312819</v>
      </c>
      <c r="AW51" s="29" t="str">
        <f>+IFERROR(LN(Creditos!AW125)," ")</f>
        <v xml:space="preserve"> </v>
      </c>
      <c r="AX51" s="29">
        <f>+IFERROR(LN(Creditos!AX125)," ")</f>
        <v>12.628137019764949</v>
      </c>
      <c r="AY51" s="29">
        <f>+IFERROR(LN(Creditos!AY125)," ")</f>
        <v>13.829705972744607</v>
      </c>
      <c r="AZ51" s="29">
        <f>+IFERROR(LN(Creditos!AZ125)," ")</f>
        <v>13.383741699051432</v>
      </c>
      <c r="BA51" s="29">
        <f>+IFERROR(LN(Creditos!BA125)," ")</f>
        <v>14.236309591714841</v>
      </c>
      <c r="BB51" s="29">
        <f>+IFERROR(LN(Creditos!BB125)," ")</f>
        <v>13.201842877410813</v>
      </c>
      <c r="BC51" s="29">
        <f>+IFERROR(LN(Creditos!BC125)," ")</f>
        <v>11.571344405046394</v>
      </c>
      <c r="BD51" s="29">
        <f>+IFERROR(LN(Creditos!BD125)," ")</f>
        <v>10.092603011754962</v>
      </c>
      <c r="BE51" s="29">
        <f>+IFERROR(LN(Creditos!BE125)," ")</f>
        <v>11.950482061735734</v>
      </c>
      <c r="BF51" s="29">
        <f>+IFERROR(LN(Creditos!BF125)," ")</f>
        <v>11.457017778844181</v>
      </c>
    </row>
    <row r="52" spans="2:58" ht="16.5" x14ac:dyDescent="0.3">
      <c r="B52">
        <v>51</v>
      </c>
      <c r="C52" s="23">
        <v>42400</v>
      </c>
      <c r="D52" s="29">
        <f>+IFERROR(LN(Creditos!D126)," ")</f>
        <v>18.165659826203608</v>
      </c>
      <c r="E52" s="29">
        <f>+IFERROR(LN(Creditos!E126)," ")</f>
        <v>17.05002623664463</v>
      </c>
      <c r="F52" s="29">
        <f>+IFERROR(LN(Creditos!F126)," ")</f>
        <v>17.444111105099356</v>
      </c>
      <c r="G52" s="29">
        <f>+IFERROR(LN(Creditos!G126)," ")</f>
        <v>17.709217982367178</v>
      </c>
      <c r="H52" s="29">
        <f>+IFERROR(LN(Creditos!H126)," ")</f>
        <v>14.685152855946075</v>
      </c>
      <c r="I52" s="29">
        <f>+IFERROR(LN(Creditos!I126)," ")</f>
        <v>15.925344726766271</v>
      </c>
      <c r="J52" s="29">
        <f>+IFERROR(LN(Creditos!J126)," ")</f>
        <v>15.642571450913215</v>
      </c>
      <c r="K52" s="29">
        <f>+IFERROR(LN(Creditos!K126)," ")</f>
        <v>15.128789123859182</v>
      </c>
      <c r="L52" s="29">
        <f>+IFERROR(LN(Creditos!L126)," ")</f>
        <v>14.877610777678184</v>
      </c>
      <c r="M52" s="29">
        <f>+IFERROR(LN(Creditos!M126)," ")</f>
        <v>11.684635216868624</v>
      </c>
      <c r="P52">
        <v>51</v>
      </c>
      <c r="Q52" s="3">
        <v>42400</v>
      </c>
      <c r="R52" s="29">
        <f>+IFERROR(LN(Creditos!R126)," ")</f>
        <v>17.709217982367178</v>
      </c>
      <c r="S52" s="29">
        <f>+IFERROR(LN(Creditos!S126)," ")</f>
        <v>18.165659826203608</v>
      </c>
      <c r="T52" s="29">
        <f>+IFERROR(LN(Creditos!T126)," ")</f>
        <v>17.444111105099356</v>
      </c>
      <c r="U52" s="29">
        <f>+IFERROR(LN(Creditos!U126)," ")</f>
        <v>14.48797517647238</v>
      </c>
      <c r="V52" s="29">
        <f>+IFERROR(LN(Creditos!V126)," ")</f>
        <v>12.98357076562943</v>
      </c>
      <c r="W52" s="29">
        <f>+IFERROR(LN(Creditos!W126)," ")</f>
        <v>14.529057905189559</v>
      </c>
      <c r="X52" s="29">
        <f>+IFERROR(LN(Creditos!X126)," ")</f>
        <v>14.995294624331018</v>
      </c>
      <c r="Y52" s="29">
        <f>+IFERROR(LN(Creditos!Y126)," ")</f>
        <v>14.350049444478973</v>
      </c>
      <c r="Z52" s="29">
        <f>+IFERROR(LN(Creditos!Z126)," ")</f>
        <v>14.497910470243459</v>
      </c>
      <c r="AA52" s="29">
        <f>+IFERROR(LN(Creditos!AA126)," ")</f>
        <v>13.417315772286786</v>
      </c>
      <c r="AB52" s="29">
        <f>+IFERROR(LN(Creditos!AB126)," ")</f>
        <v>12.706283394332564</v>
      </c>
      <c r="AC52" s="29">
        <f>+IFERROR(LN(Creditos!AC126)," ")</f>
        <v>12.008456641748689</v>
      </c>
      <c r="AD52" s="29">
        <f>+IFERROR(LN(Creditos!AD126)," ")</f>
        <v>11.934838088144163</v>
      </c>
      <c r="AE52" s="29">
        <f>+IFERROR(LN(Creditos!AE126)," ")</f>
        <v>14.121441031542942</v>
      </c>
      <c r="AF52" s="29" t="str">
        <f>+IFERROR(LN(Creditos!AF126)," ")</f>
        <v xml:space="preserve"> </v>
      </c>
      <c r="AG52" s="29">
        <f>+IFERROR(LN(Creditos!AG126)," ")</f>
        <v>13.334650091746585</v>
      </c>
      <c r="AH52" s="29">
        <f>+IFERROR(LN(Creditos!AH126)," ")</f>
        <v>15.879539376290104</v>
      </c>
      <c r="AI52" s="29">
        <f>+IFERROR(LN(Creditos!AI126)," ")</f>
        <v>12.343463132923064</v>
      </c>
      <c r="AJ52" s="29" t="str">
        <f>+IFERROR(LN(Creditos!AJ126)," ")</f>
        <v xml:space="preserve"> </v>
      </c>
      <c r="AK52" s="29">
        <f>+IFERROR(LN(Creditos!AK126)," ")</f>
        <v>10.799520718241105</v>
      </c>
      <c r="AL52" s="29" t="str">
        <f>+IFERROR(LN(Creditos!AL126)," ")</f>
        <v xml:space="preserve"> </v>
      </c>
      <c r="AM52" s="29" t="str">
        <f>+IFERROR(LN(Creditos!AM126)," ")</f>
        <v xml:space="preserve"> </v>
      </c>
      <c r="AN52" s="29" t="str">
        <f>+IFERROR(LN(Creditos!AN126)," ")</f>
        <v xml:space="preserve"> </v>
      </c>
      <c r="AO52" s="29" t="str">
        <f>+IFERROR(LN(Creditos!AO126)," ")</f>
        <v xml:space="preserve"> </v>
      </c>
      <c r="AP52" s="29">
        <f>+IFERROR(LN(Creditos!AP126)," ")</f>
        <v>10.669935313003522</v>
      </c>
      <c r="AQ52" s="29">
        <f>+IFERROR(LN(Creditos!AQ126)," ")</f>
        <v>10.822490738578114</v>
      </c>
      <c r="AR52" s="29">
        <f>+IFERROR(LN(Creditos!AR126)," ")</f>
        <v>11.93709962806712</v>
      </c>
      <c r="AS52" s="29">
        <f>+IFERROR(LN(Creditos!AS126)," ")</f>
        <v>11.67412074982682</v>
      </c>
      <c r="AT52" s="29">
        <f>+IFERROR(LN(Creditos!AT126)," ")</f>
        <v>10.302635429222326</v>
      </c>
      <c r="AU52" s="29">
        <f>+IFERROR(LN(Creditos!AU126)," ")</f>
        <v>9.5221461108088867</v>
      </c>
      <c r="AV52" s="29">
        <f>+IFERROR(LN(Creditos!AV126)," ")</f>
        <v>7.3811231864422231</v>
      </c>
      <c r="AW52" s="29" t="str">
        <f>+IFERROR(LN(Creditos!AW126)," ")</f>
        <v xml:space="preserve"> </v>
      </c>
      <c r="AX52" s="29">
        <f>+IFERROR(LN(Creditos!AX126)," ")</f>
        <v>12.622690688696865</v>
      </c>
      <c r="AY52" s="29">
        <f>+IFERROR(LN(Creditos!AY126)," ")</f>
        <v>13.82929698824382</v>
      </c>
      <c r="AZ52" s="29">
        <f>+IFERROR(LN(Creditos!AZ126)," ")</f>
        <v>13.38132656187366</v>
      </c>
      <c r="BA52" s="29">
        <f>+IFERROR(LN(Creditos!BA126)," ")</f>
        <v>14.240353958959348</v>
      </c>
      <c r="BB52" s="29">
        <f>+IFERROR(LN(Creditos!BB126)," ")</f>
        <v>13.181045941470321</v>
      </c>
      <c r="BC52" s="29">
        <f>+IFERROR(LN(Creditos!BC126)," ")</f>
        <v>11.564233556023307</v>
      </c>
      <c r="BD52" s="29">
        <f>+IFERROR(LN(Creditos!BD126)," ")</f>
        <v>10.092035750584468</v>
      </c>
      <c r="BE52" s="29">
        <f>+IFERROR(LN(Creditos!BE126)," ")</f>
        <v>11.98657920625684</v>
      </c>
      <c r="BF52" s="29">
        <f>+IFERROR(LN(Creditos!BF126)," ")</f>
        <v>11.46619137423242</v>
      </c>
    </row>
    <row r="53" spans="2:58" ht="16.5" x14ac:dyDescent="0.3">
      <c r="B53">
        <v>52</v>
      </c>
      <c r="C53" s="23">
        <v>42429</v>
      </c>
      <c r="D53" s="29">
        <f>+IFERROR(LN(Creditos!D127)," ")</f>
        <v>18.166735515834148</v>
      </c>
      <c r="E53" s="29">
        <f>+IFERROR(LN(Creditos!E127)," ")</f>
        <v>17.059949201618998</v>
      </c>
      <c r="F53" s="29">
        <f>+IFERROR(LN(Creditos!F127)," ")</f>
        <v>17.442016490868873</v>
      </c>
      <c r="G53" s="29">
        <f>+IFERROR(LN(Creditos!G127)," ")</f>
        <v>17.733054077820498</v>
      </c>
      <c r="H53" s="29">
        <f>+IFERROR(LN(Creditos!H127)," ")</f>
        <v>14.563435142676502</v>
      </c>
      <c r="I53" s="29">
        <f>+IFERROR(LN(Creditos!I127)," ")</f>
        <v>15.937245284427068</v>
      </c>
      <c r="J53" s="29">
        <f>+IFERROR(LN(Creditos!J127)," ")</f>
        <v>15.628541399840723</v>
      </c>
      <c r="K53" s="29">
        <f>+IFERROR(LN(Creditos!K127)," ")</f>
        <v>15.133095902681546</v>
      </c>
      <c r="L53" s="29">
        <f>+IFERROR(LN(Creditos!L127)," ")</f>
        <v>14.857023660997234</v>
      </c>
      <c r="M53" s="29">
        <f>+IFERROR(LN(Creditos!M127)," ")</f>
        <v>11.738461435366306</v>
      </c>
      <c r="P53">
        <v>52</v>
      </c>
      <c r="Q53" s="3">
        <v>42429</v>
      </c>
      <c r="R53" s="29">
        <f>+IFERROR(LN(Creditos!R127)," ")</f>
        <v>17.733054077820498</v>
      </c>
      <c r="S53" s="29">
        <f>+IFERROR(LN(Creditos!S127)," ")</f>
        <v>18.166735515834148</v>
      </c>
      <c r="T53" s="29">
        <f>+IFERROR(LN(Creditos!T127)," ")</f>
        <v>17.442016490868873</v>
      </c>
      <c r="U53" s="29">
        <f>+IFERROR(LN(Creditos!U127)," ")</f>
        <v>14.507259224278892</v>
      </c>
      <c r="V53" s="29">
        <f>+IFERROR(LN(Creditos!V127)," ")</f>
        <v>12.983547053057482</v>
      </c>
      <c r="W53" s="29">
        <f>+IFERROR(LN(Creditos!W127)," ")</f>
        <v>14.546659114015275</v>
      </c>
      <c r="X53" s="29">
        <f>+IFERROR(LN(Creditos!X127)," ")</f>
        <v>15.000552934949541</v>
      </c>
      <c r="Y53" s="29">
        <f>+IFERROR(LN(Creditos!Y127)," ")</f>
        <v>14.358188332510391</v>
      </c>
      <c r="Z53" s="29">
        <f>+IFERROR(LN(Creditos!Z127)," ")</f>
        <v>14.51369339315641</v>
      </c>
      <c r="AA53" s="29">
        <f>+IFERROR(LN(Creditos!AA127)," ")</f>
        <v>13.409588222313527</v>
      </c>
      <c r="AB53" s="29">
        <f>+IFERROR(LN(Creditos!AB127)," ")</f>
        <v>12.714138724341936</v>
      </c>
      <c r="AC53" s="29">
        <f>+IFERROR(LN(Creditos!AC127)," ")</f>
        <v>12.002491072521734</v>
      </c>
      <c r="AD53" s="29">
        <f>+IFERROR(LN(Creditos!AD127)," ")</f>
        <v>11.926117429817655</v>
      </c>
      <c r="AE53" s="29">
        <f>+IFERROR(LN(Creditos!AE127)," ")</f>
        <v>14.126852614975915</v>
      </c>
      <c r="AF53" s="29" t="str">
        <f>+IFERROR(LN(Creditos!AF127)," ")</f>
        <v xml:space="preserve"> </v>
      </c>
      <c r="AG53" s="29">
        <f>+IFERROR(LN(Creditos!AG127)," ")</f>
        <v>13.342479960388859</v>
      </c>
      <c r="AH53" s="29">
        <f>+IFERROR(LN(Creditos!AH127)," ")</f>
        <v>15.887859342354037</v>
      </c>
      <c r="AI53" s="29">
        <f>+IFERROR(LN(Creditos!AI127)," ")</f>
        <v>12.369832611880547</v>
      </c>
      <c r="AJ53" s="29" t="str">
        <f>+IFERROR(LN(Creditos!AJ127)," ")</f>
        <v xml:space="preserve"> </v>
      </c>
      <c r="AK53" s="29">
        <f>+IFERROR(LN(Creditos!AK127)," ")</f>
        <v>10.752985293624713</v>
      </c>
      <c r="AL53" s="29" t="str">
        <f>+IFERROR(LN(Creditos!AL127)," ")</f>
        <v xml:space="preserve"> </v>
      </c>
      <c r="AM53" s="29" t="str">
        <f>+IFERROR(LN(Creditos!AM127)," ")</f>
        <v xml:space="preserve"> </v>
      </c>
      <c r="AN53" s="29" t="str">
        <f>+IFERROR(LN(Creditos!AN127)," ")</f>
        <v xml:space="preserve"> </v>
      </c>
      <c r="AO53" s="29" t="str">
        <f>+IFERROR(LN(Creditos!AO127)," ")</f>
        <v xml:space="preserve"> </v>
      </c>
      <c r="AP53" s="29">
        <f>+IFERROR(LN(Creditos!AP127)," ")</f>
        <v>10.683754012284885</v>
      </c>
      <c r="AQ53" s="29">
        <f>+IFERROR(LN(Creditos!AQ127)," ")</f>
        <v>10.814963489867628</v>
      </c>
      <c r="AR53" s="29">
        <f>+IFERROR(LN(Creditos!AR127)," ")</f>
        <v>11.944134176793813</v>
      </c>
      <c r="AS53" s="29">
        <f>+IFERROR(LN(Creditos!AS127)," ")</f>
        <v>11.677429826542685</v>
      </c>
      <c r="AT53" s="29">
        <f>+IFERROR(LN(Creditos!AT127)," ")</f>
        <v>10.309248722147094</v>
      </c>
      <c r="AU53" s="29">
        <f>+IFERROR(LN(Creditos!AU127)," ")</f>
        <v>9.5660765439063287</v>
      </c>
      <c r="AV53" s="29">
        <f>+IFERROR(LN(Creditos!AV127)," ")</f>
        <v>7.3401501961025097</v>
      </c>
      <c r="AW53" s="29" t="str">
        <f>+IFERROR(LN(Creditos!AW127)," ")</f>
        <v xml:space="preserve"> </v>
      </c>
      <c r="AX53" s="29">
        <f>+IFERROR(LN(Creditos!AX127)," ")</f>
        <v>12.618272402297345</v>
      </c>
      <c r="AY53" s="29">
        <f>+IFERROR(LN(Creditos!AY127)," ")</f>
        <v>13.844614512584146</v>
      </c>
      <c r="AZ53" s="29">
        <f>+IFERROR(LN(Creditos!AZ127)," ")</f>
        <v>13.387980592915721</v>
      </c>
      <c r="BA53" s="29">
        <f>+IFERROR(LN(Creditos!BA127)," ")</f>
        <v>14.242729342102599</v>
      </c>
      <c r="BB53" s="29">
        <f>+IFERROR(LN(Creditos!BB127)," ")</f>
        <v>13.171350210918792</v>
      </c>
      <c r="BC53" s="29">
        <f>+IFERROR(LN(Creditos!BC127)," ")</f>
        <v>11.571729047583151</v>
      </c>
      <c r="BD53" s="29">
        <f>+IFERROR(LN(Creditos!BD127)," ")</f>
        <v>10.101841905665728</v>
      </c>
      <c r="BE53" s="29">
        <f>+IFERROR(LN(Creditos!BE127)," ")</f>
        <v>12.032684492694463</v>
      </c>
      <c r="BF53" s="29">
        <f>+IFERROR(LN(Creditos!BF127)," ")</f>
        <v>11.493534166126901</v>
      </c>
    </row>
    <row r="54" spans="2:58" ht="16.5" x14ac:dyDescent="0.3">
      <c r="B54">
        <v>53</v>
      </c>
      <c r="C54" s="23">
        <v>42460</v>
      </c>
      <c r="D54" s="29">
        <f>+IFERROR(LN(Creditos!D128)," ")</f>
        <v>18.167839068211144</v>
      </c>
      <c r="E54" s="29">
        <f>+IFERROR(LN(Creditos!E128)," ")</f>
        <v>17.043282553836118</v>
      </c>
      <c r="F54" s="29">
        <f>+IFERROR(LN(Creditos!F128)," ")</f>
        <v>17.406154736918971</v>
      </c>
      <c r="G54" s="29">
        <f>+IFERROR(LN(Creditos!G128)," ")</f>
        <v>17.720384590536018</v>
      </c>
      <c r="H54" s="29">
        <f>+IFERROR(LN(Creditos!H128)," ")</f>
        <v>14.57868545338868</v>
      </c>
      <c r="I54" s="29">
        <f>+IFERROR(LN(Creditos!I128)," ")</f>
        <v>15.936390156082446</v>
      </c>
      <c r="J54" s="29">
        <f>+IFERROR(LN(Creditos!J128)," ")</f>
        <v>15.61164083739787</v>
      </c>
      <c r="K54" s="29">
        <f>+IFERROR(LN(Creditos!K128)," ")</f>
        <v>15.147136044398989</v>
      </c>
      <c r="L54" s="29">
        <f>+IFERROR(LN(Creditos!L128)," ")</f>
        <v>14.84150436555535</v>
      </c>
      <c r="M54" s="29">
        <f>+IFERROR(LN(Creditos!M128)," ")</f>
        <v>11.9127614375149</v>
      </c>
      <c r="P54">
        <v>53</v>
      </c>
      <c r="Q54" s="3">
        <v>42460</v>
      </c>
      <c r="R54" s="29">
        <f>+IFERROR(LN(Creditos!R128)," ")</f>
        <v>17.720384590536018</v>
      </c>
      <c r="S54" s="29">
        <f>+IFERROR(LN(Creditos!S128)," ")</f>
        <v>18.167839068211144</v>
      </c>
      <c r="T54" s="29">
        <f>+IFERROR(LN(Creditos!T128)," ")</f>
        <v>17.406154736918971</v>
      </c>
      <c r="U54" s="29">
        <f>+IFERROR(LN(Creditos!U128)," ")</f>
        <v>14.52455583896376</v>
      </c>
      <c r="V54" s="29">
        <f>+IFERROR(LN(Creditos!V128)," ")</f>
        <v>12.970931637148576</v>
      </c>
      <c r="W54" s="29">
        <f>+IFERROR(LN(Creditos!W128)," ")</f>
        <v>14.552941792951524</v>
      </c>
      <c r="X54" s="29">
        <f>+IFERROR(LN(Creditos!X128)," ")</f>
        <v>15.004155789462672</v>
      </c>
      <c r="Y54" s="29">
        <f>+IFERROR(LN(Creditos!Y128)," ")</f>
        <v>14.367358076997995</v>
      </c>
      <c r="Z54" s="29">
        <f>+IFERROR(LN(Creditos!Z128)," ")</f>
        <v>14.531622101302068</v>
      </c>
      <c r="AA54" s="29">
        <f>+IFERROR(LN(Creditos!AA128)," ")</f>
        <v>13.40727463086518</v>
      </c>
      <c r="AB54" s="29">
        <f>+IFERROR(LN(Creditos!AB128)," ")</f>
        <v>12.70181227653546</v>
      </c>
      <c r="AC54" s="29">
        <f>+IFERROR(LN(Creditos!AC128)," ")</f>
        <v>12.006425140291439</v>
      </c>
      <c r="AD54" s="29">
        <f>+IFERROR(LN(Creditos!AD128)," ")</f>
        <v>11.916102883978656</v>
      </c>
      <c r="AE54" s="29">
        <f>+IFERROR(LN(Creditos!AE128)," ")</f>
        <v>14.133016995247102</v>
      </c>
      <c r="AF54" s="29" t="str">
        <f>+IFERROR(LN(Creditos!AF128)," ")</f>
        <v xml:space="preserve"> </v>
      </c>
      <c r="AG54" s="29">
        <f>+IFERROR(LN(Creditos!AG128)," ")</f>
        <v>13.35880009887715</v>
      </c>
      <c r="AH54" s="29">
        <f>+IFERROR(LN(Creditos!AH128)," ")</f>
        <v>15.891993234387787</v>
      </c>
      <c r="AI54" s="29">
        <f>+IFERROR(LN(Creditos!AI128)," ")</f>
        <v>12.376373586465345</v>
      </c>
      <c r="AJ54" s="29" t="str">
        <f>+IFERROR(LN(Creditos!AJ128)," ")</f>
        <v xml:space="preserve"> </v>
      </c>
      <c r="AK54" s="29">
        <f>+IFERROR(LN(Creditos!AK128)," ")</f>
        <v>10.718572668301539</v>
      </c>
      <c r="AL54" s="29" t="str">
        <f>+IFERROR(LN(Creditos!AL128)," ")</f>
        <v xml:space="preserve"> </v>
      </c>
      <c r="AM54" s="29" t="str">
        <f>+IFERROR(LN(Creditos!AM128)," ")</f>
        <v xml:space="preserve"> </v>
      </c>
      <c r="AN54" s="29" t="str">
        <f>+IFERROR(LN(Creditos!AN128)," ")</f>
        <v xml:space="preserve"> </v>
      </c>
      <c r="AO54" s="29" t="str">
        <f>+IFERROR(LN(Creditos!AO128)," ")</f>
        <v xml:space="preserve"> </v>
      </c>
      <c r="AP54" s="29">
        <f>+IFERROR(LN(Creditos!AP128)," ")</f>
        <v>10.687384086306325</v>
      </c>
      <c r="AQ54" s="29">
        <f>+IFERROR(LN(Creditos!AQ128)," ")</f>
        <v>10.828686699984926</v>
      </c>
      <c r="AR54" s="29">
        <f>+IFERROR(LN(Creditos!AR128)," ")</f>
        <v>11.944122995968042</v>
      </c>
      <c r="AS54" s="29">
        <f>+IFERROR(LN(Creditos!AS128)," ")</f>
        <v>11.692016966414203</v>
      </c>
      <c r="AT54" s="29">
        <f>+IFERROR(LN(Creditos!AT128)," ")</f>
        <v>10.307879492672148</v>
      </c>
      <c r="AU54" s="29">
        <f>+IFERROR(LN(Creditos!AU128)," ")</f>
        <v>9.6599870868620421</v>
      </c>
      <c r="AV54" s="29">
        <f>+IFERROR(LN(Creditos!AV128)," ")</f>
        <v>7.3062390340574064</v>
      </c>
      <c r="AW54" s="29" t="str">
        <f>+IFERROR(LN(Creditos!AW128)," ")</f>
        <v xml:space="preserve"> </v>
      </c>
      <c r="AX54" s="29">
        <f>+IFERROR(LN(Creditos!AX128)," ")</f>
        <v>12.624165142295968</v>
      </c>
      <c r="AY54" s="29">
        <f>+IFERROR(LN(Creditos!AY128)," ")</f>
        <v>13.863921310594822</v>
      </c>
      <c r="AZ54" s="29">
        <f>+IFERROR(LN(Creditos!AZ128)," ")</f>
        <v>13.395451775653735</v>
      </c>
      <c r="BA54" s="29">
        <f>+IFERROR(LN(Creditos!BA128)," ")</f>
        <v>14.240036243778039</v>
      </c>
      <c r="BB54" s="29">
        <f>+IFERROR(LN(Creditos!BB128)," ")</f>
        <v>13.169392877237376</v>
      </c>
      <c r="BC54" s="29">
        <f>+IFERROR(LN(Creditos!BC128)," ")</f>
        <v>11.578409343335561</v>
      </c>
      <c r="BD54" s="29">
        <f>+IFERROR(LN(Creditos!BD128)," ")</f>
        <v>10.108693262032439</v>
      </c>
      <c r="BE54" s="29">
        <f>+IFERROR(LN(Creditos!BE128)," ")</f>
        <v>12.095540112295811</v>
      </c>
      <c r="BF54" s="29">
        <f>+IFERROR(LN(Creditos!BF128)," ")</f>
        <v>11.513200753374898</v>
      </c>
    </row>
    <row r="55" spans="2:58" ht="16.5" x14ac:dyDescent="0.3">
      <c r="B55">
        <v>54</v>
      </c>
      <c r="C55" s="23">
        <v>42490</v>
      </c>
      <c r="D55" s="29">
        <f>+IFERROR(LN(Creditos!D129)," ")</f>
        <v>18.164174601957289</v>
      </c>
      <c r="E55" s="29">
        <f>+IFERROR(LN(Creditos!E129)," ")</f>
        <v>17.04428355000832</v>
      </c>
      <c r="F55" s="29">
        <f>+IFERROR(LN(Creditos!F129)," ")</f>
        <v>17.421038792722499</v>
      </c>
      <c r="G55" s="29">
        <f>+IFERROR(LN(Creditos!G129)," ")</f>
        <v>17.719366143715085</v>
      </c>
      <c r="H55" s="29">
        <f>+IFERROR(LN(Creditos!H129)," ")</f>
        <v>14.613989240748159</v>
      </c>
      <c r="I55" s="29">
        <f>+IFERROR(LN(Creditos!I129)," ")</f>
        <v>15.939801169774473</v>
      </c>
      <c r="J55" s="29">
        <f>+IFERROR(LN(Creditos!J129)," ")</f>
        <v>15.617337252270858</v>
      </c>
      <c r="K55" s="29">
        <f>+IFERROR(LN(Creditos!K129)," ")</f>
        <v>15.135229428246411</v>
      </c>
      <c r="L55" s="29">
        <f>+IFERROR(LN(Creditos!L129)," ")</f>
        <v>14.860535937267208</v>
      </c>
      <c r="M55" s="29">
        <f>+IFERROR(LN(Creditos!M129)," ")</f>
        <v>11.99461351386077</v>
      </c>
      <c r="P55">
        <v>54</v>
      </c>
      <c r="Q55" s="3">
        <v>42490</v>
      </c>
      <c r="R55" s="29">
        <f>+IFERROR(LN(Creditos!R129)," ")</f>
        <v>17.719366143715085</v>
      </c>
      <c r="S55" s="29">
        <f>+IFERROR(LN(Creditos!S129)," ")</f>
        <v>18.164174601957289</v>
      </c>
      <c r="T55" s="29">
        <f>+IFERROR(LN(Creditos!T129)," ")</f>
        <v>17.421038792722499</v>
      </c>
      <c r="U55" s="29">
        <f>+IFERROR(LN(Creditos!U129)," ")</f>
        <v>14.549047039737426</v>
      </c>
      <c r="V55" s="29">
        <f>+IFERROR(LN(Creditos!V129)," ")</f>
        <v>12.958853188747959</v>
      </c>
      <c r="W55" s="29">
        <f>+IFERROR(LN(Creditos!W129)," ")</f>
        <v>14.571290529395233</v>
      </c>
      <c r="X55" s="29">
        <f>+IFERROR(LN(Creditos!X129)," ")</f>
        <v>15.023102280583018</v>
      </c>
      <c r="Y55" s="29">
        <f>+IFERROR(LN(Creditos!Y129)," ")</f>
        <v>14.379455576448944</v>
      </c>
      <c r="Z55" s="29">
        <f>+IFERROR(LN(Creditos!Z129)," ")</f>
        <v>14.545288418348541</v>
      </c>
      <c r="AA55" s="29">
        <f>+IFERROR(LN(Creditos!AA129)," ")</f>
        <v>13.412595071097778</v>
      </c>
      <c r="AB55" s="29">
        <f>+IFERROR(LN(Creditos!AB129)," ")</f>
        <v>12.712169577585374</v>
      </c>
      <c r="AC55" s="29">
        <f>+IFERROR(LN(Creditos!AC129)," ")</f>
        <v>12.02510229556497</v>
      </c>
      <c r="AD55" s="29">
        <f>+IFERROR(LN(Creditos!AD129)," ")</f>
        <v>11.878518652303447</v>
      </c>
      <c r="AE55" s="29">
        <f>+IFERROR(LN(Creditos!AE129)," ")</f>
        <v>14.139118271891432</v>
      </c>
      <c r="AF55" s="29" t="str">
        <f>+IFERROR(LN(Creditos!AF129)," ")</f>
        <v xml:space="preserve"> </v>
      </c>
      <c r="AG55" s="29">
        <f>+IFERROR(LN(Creditos!AG129)," ")</f>
        <v>13.365535121553291</v>
      </c>
      <c r="AH55" s="29">
        <f>+IFERROR(LN(Creditos!AH129)," ")</f>
        <v>15.902103734867735</v>
      </c>
      <c r="AI55" s="29">
        <f>+IFERROR(LN(Creditos!AI129)," ")</f>
        <v>12.393900853684613</v>
      </c>
      <c r="AJ55" s="29" t="str">
        <f>+IFERROR(LN(Creditos!AJ129)," ")</f>
        <v xml:space="preserve"> </v>
      </c>
      <c r="AK55" s="29">
        <f>+IFERROR(LN(Creditos!AK129)," ")</f>
        <v>10.536335474374576</v>
      </c>
      <c r="AL55" s="29" t="str">
        <f>+IFERROR(LN(Creditos!AL129)," ")</f>
        <v xml:space="preserve"> </v>
      </c>
      <c r="AM55" s="29" t="str">
        <f>+IFERROR(LN(Creditos!AM129)," ")</f>
        <v xml:space="preserve"> </v>
      </c>
      <c r="AN55" s="29" t="str">
        <f>+IFERROR(LN(Creditos!AN129)," ")</f>
        <v xml:space="preserve"> </v>
      </c>
      <c r="AO55" s="29" t="str">
        <f>+IFERROR(LN(Creditos!AO129)," ")</f>
        <v xml:space="preserve"> </v>
      </c>
      <c r="AP55" s="29">
        <f>+IFERROR(LN(Creditos!AP129)," ")</f>
        <v>10.699122370036854</v>
      </c>
      <c r="AQ55" s="29">
        <f>+IFERROR(LN(Creditos!AQ129)," ")</f>
        <v>10.825989004299712</v>
      </c>
      <c r="AR55" s="29">
        <f>+IFERROR(LN(Creditos!AR129)," ")</f>
        <v>11.974835078116454</v>
      </c>
      <c r="AS55" s="29">
        <f>+IFERROR(LN(Creditos!AS129)," ")</f>
        <v>11.698062232670058</v>
      </c>
      <c r="AT55" s="29">
        <f>+IFERROR(LN(Creditos!AT129)," ")</f>
        <v>10.325232287494842</v>
      </c>
      <c r="AU55" s="29">
        <f>+IFERROR(LN(Creditos!AU129)," ")</f>
        <v>9.7434361731896857</v>
      </c>
      <c r="AV55" s="29">
        <f>+IFERROR(LN(Creditos!AV129)," ")</f>
        <v>7.2822320018150331</v>
      </c>
      <c r="AW55" s="29" t="str">
        <f>+IFERROR(LN(Creditos!AW129)," ")</f>
        <v xml:space="preserve"> </v>
      </c>
      <c r="AX55" s="29">
        <f>+IFERROR(LN(Creditos!AX129)," ")</f>
        <v>12.628412749437102</v>
      </c>
      <c r="AY55" s="29">
        <f>+IFERROR(LN(Creditos!AY129)," ")</f>
        <v>13.87352876960991</v>
      </c>
      <c r="AZ55" s="29">
        <f>+IFERROR(LN(Creditos!AZ129)," ")</f>
        <v>13.407067425886282</v>
      </c>
      <c r="BA55" s="29">
        <f>+IFERROR(LN(Creditos!BA129)," ")</f>
        <v>14.238969365944842</v>
      </c>
      <c r="BB55" s="29">
        <f>+IFERROR(LN(Creditos!BB129)," ")</f>
        <v>13.177306978573114</v>
      </c>
      <c r="BC55" s="29">
        <f>+IFERROR(LN(Creditos!BC129)," ")</f>
        <v>11.593563629785505</v>
      </c>
      <c r="BD55" s="29">
        <f>+IFERROR(LN(Creditos!BD129)," ")</f>
        <v>10.119954694949282</v>
      </c>
      <c r="BE55" s="29">
        <f>+IFERROR(LN(Creditos!BE129)," ")</f>
        <v>12.142291013399836</v>
      </c>
      <c r="BF55" s="29">
        <f>+IFERROR(LN(Creditos!BF129)," ")</f>
        <v>11.529024102920321</v>
      </c>
    </row>
    <row r="56" spans="2:58" ht="16.5" x14ac:dyDescent="0.3">
      <c r="B56">
        <v>55</v>
      </c>
      <c r="C56" s="23">
        <v>42521</v>
      </c>
      <c r="D56" s="29">
        <f>+IFERROR(LN(Creditos!D130)," ")</f>
        <v>18.164962407572755</v>
      </c>
      <c r="E56" s="29">
        <f>+IFERROR(LN(Creditos!E130)," ")</f>
        <v>17.054475305627285</v>
      </c>
      <c r="F56" s="29">
        <f>+IFERROR(LN(Creditos!F130)," ")</f>
        <v>17.418666799727777</v>
      </c>
      <c r="G56" s="29">
        <f>+IFERROR(LN(Creditos!G130)," ")</f>
        <v>17.725358352921543</v>
      </c>
      <c r="H56" s="29">
        <f>+IFERROR(LN(Creditos!H130)," ")</f>
        <v>14.694582283387588</v>
      </c>
      <c r="I56" s="29">
        <f>+IFERROR(LN(Creditos!I130)," ")</f>
        <v>15.958853957128991</v>
      </c>
      <c r="J56" s="29">
        <f>+IFERROR(LN(Creditos!J130)," ")</f>
        <v>15.645810855404418</v>
      </c>
      <c r="K56" s="29">
        <f>+IFERROR(LN(Creditos!K130)," ")</f>
        <v>15.125251761001133</v>
      </c>
      <c r="L56" s="29">
        <f>+IFERROR(LN(Creditos!L130)," ")</f>
        <v>14.864811243869974</v>
      </c>
      <c r="M56" s="29">
        <f>+IFERROR(LN(Creditos!M130)," ")</f>
        <v>12.047765078021191</v>
      </c>
      <c r="P56">
        <v>55</v>
      </c>
      <c r="Q56" s="3">
        <v>42521</v>
      </c>
      <c r="R56" s="29">
        <f>+IFERROR(LN(Creditos!R130)," ")</f>
        <v>17.725358352921543</v>
      </c>
      <c r="S56" s="29">
        <f>+IFERROR(LN(Creditos!S130)," ")</f>
        <v>18.164962407572755</v>
      </c>
      <c r="T56" s="29">
        <f>+IFERROR(LN(Creditos!T130)," ")</f>
        <v>17.418666799727777</v>
      </c>
      <c r="U56" s="29">
        <f>+IFERROR(LN(Creditos!U130)," ")</f>
        <v>14.561765731032178</v>
      </c>
      <c r="V56" s="29">
        <f>+IFERROR(LN(Creditos!V130)," ")</f>
        <v>12.949170329210618</v>
      </c>
      <c r="W56" s="29">
        <f>+IFERROR(LN(Creditos!W130)," ")</f>
        <v>14.588556430701868</v>
      </c>
      <c r="X56" s="29">
        <f>+IFERROR(LN(Creditos!X130)," ")</f>
        <v>15.032015795074802</v>
      </c>
      <c r="Y56" s="29">
        <f>+IFERROR(LN(Creditos!Y130)," ")</f>
        <v>14.393129690241016</v>
      </c>
      <c r="Z56" s="29">
        <f>+IFERROR(LN(Creditos!Z130)," ")</f>
        <v>14.565256136424509</v>
      </c>
      <c r="AA56" s="29">
        <f>+IFERROR(LN(Creditos!AA130)," ")</f>
        <v>13.419519135290312</v>
      </c>
      <c r="AB56" s="29">
        <f>+IFERROR(LN(Creditos!AB130)," ")</f>
        <v>12.708987270640215</v>
      </c>
      <c r="AC56" s="29">
        <f>+IFERROR(LN(Creditos!AC130)," ")</f>
        <v>12.009764863725986</v>
      </c>
      <c r="AD56" s="29">
        <f>+IFERROR(LN(Creditos!AD130)," ")</f>
        <v>11.865619185586086</v>
      </c>
      <c r="AE56" s="29">
        <f>+IFERROR(LN(Creditos!AE130)," ")</f>
        <v>14.132595913938976</v>
      </c>
      <c r="AF56" s="29" t="str">
        <f>+IFERROR(LN(Creditos!AF130)," ")</f>
        <v xml:space="preserve"> </v>
      </c>
      <c r="AG56" s="29">
        <f>+IFERROR(LN(Creditos!AG130)," ")</f>
        <v>13.374081497059795</v>
      </c>
      <c r="AH56" s="29">
        <f>+IFERROR(LN(Creditos!AH130)," ")</f>
        <v>15.909517380297864</v>
      </c>
      <c r="AI56" s="29">
        <f>+IFERROR(LN(Creditos!AI130)," ")</f>
        <v>12.411827772734727</v>
      </c>
      <c r="AJ56" s="29" t="str">
        <f>+IFERROR(LN(Creditos!AJ130)," ")</f>
        <v xml:space="preserve"> </v>
      </c>
      <c r="AK56" s="29">
        <f>+IFERROR(LN(Creditos!AK130)," ")</f>
        <v>13.209529695898237</v>
      </c>
      <c r="AL56" s="29" t="str">
        <f>+IFERROR(LN(Creditos!AL130)," ")</f>
        <v xml:space="preserve"> </v>
      </c>
      <c r="AM56" s="29" t="str">
        <f>+IFERROR(LN(Creditos!AM130)," ")</f>
        <v xml:space="preserve"> </v>
      </c>
      <c r="AN56" s="29" t="str">
        <f>+IFERROR(LN(Creditos!AN130)," ")</f>
        <v xml:space="preserve"> </v>
      </c>
      <c r="AO56" s="29" t="str">
        <f>+IFERROR(LN(Creditos!AO130)," ")</f>
        <v xml:space="preserve"> </v>
      </c>
      <c r="AP56" s="29">
        <f>+IFERROR(LN(Creditos!AP130)," ")</f>
        <v>10.706692103840629</v>
      </c>
      <c r="AQ56" s="29">
        <f>+IFERROR(LN(Creditos!AQ130)," ")</f>
        <v>10.77545763338941</v>
      </c>
      <c r="AR56" s="29">
        <f>+IFERROR(LN(Creditos!AR130)," ")</f>
        <v>11.991815039938439</v>
      </c>
      <c r="AS56" s="29">
        <f>+IFERROR(LN(Creditos!AS130)," ")</f>
        <v>11.701673987834637</v>
      </c>
      <c r="AT56" s="29">
        <f>+IFERROR(LN(Creditos!AT130)," ")</f>
        <v>10.336666934309491</v>
      </c>
      <c r="AU56" s="29">
        <f>+IFERROR(LN(Creditos!AU130)," ")</f>
        <v>9.8424711010894885</v>
      </c>
      <c r="AV56" s="29">
        <f>+IFERROR(LN(Creditos!AV130)," ")</f>
        <v>7.234591740272406</v>
      </c>
      <c r="AW56" s="29" t="str">
        <f>+IFERROR(LN(Creditos!AW130)," ")</f>
        <v xml:space="preserve"> </v>
      </c>
      <c r="AX56" s="29">
        <f>+IFERROR(LN(Creditos!AX130)," ")</f>
        <v>12.637739833466515</v>
      </c>
      <c r="AY56" s="29">
        <f>+IFERROR(LN(Creditos!AY130)," ")</f>
        <v>13.892370631790412</v>
      </c>
      <c r="AZ56" s="29">
        <f>+IFERROR(LN(Creditos!AZ130)," ")</f>
        <v>13.390211529344702</v>
      </c>
      <c r="BA56" s="29">
        <f>+IFERROR(LN(Creditos!BA130)," ")</f>
        <v>14.235061275924009</v>
      </c>
      <c r="BB56" s="29" t="str">
        <f>+IFERROR(LN(Creditos!BB130)," ")</f>
        <v xml:space="preserve"> </v>
      </c>
      <c r="BC56" s="29">
        <f>+IFERROR(LN(Creditos!BC130)," ")</f>
        <v>11.580430690834275</v>
      </c>
      <c r="BD56" s="29">
        <f>+IFERROR(LN(Creditos!BD130)," ")</f>
        <v>10.130827554023659</v>
      </c>
      <c r="BE56" s="29">
        <f>+IFERROR(LN(Creditos!BE130)," ")</f>
        <v>12.17811501175696</v>
      </c>
      <c r="BF56" s="29">
        <f>+IFERROR(LN(Creditos!BF130)," ")</f>
        <v>11.54354320827747</v>
      </c>
    </row>
    <row r="57" spans="2:58" ht="16.5" x14ac:dyDescent="0.3">
      <c r="B57">
        <v>56</v>
      </c>
      <c r="C57" s="23">
        <v>42551</v>
      </c>
      <c r="D57" s="29">
        <f>+IFERROR(LN(Creditos!D131)," ")</f>
        <v>18.1570400195072</v>
      </c>
      <c r="E57" s="29">
        <f>+IFERROR(LN(Creditos!E131)," ")</f>
        <v>17.063368630399669</v>
      </c>
      <c r="F57" s="29">
        <f>+IFERROR(LN(Creditos!F131)," ")</f>
        <v>17.419680139236018</v>
      </c>
      <c r="G57" s="29">
        <f>+IFERROR(LN(Creditos!G131)," ")</f>
        <v>17.71897869024987</v>
      </c>
      <c r="H57" s="29">
        <f>+IFERROR(LN(Creditos!H131)," ")</f>
        <v>14.736158471687691</v>
      </c>
      <c r="I57" s="29">
        <f>+IFERROR(LN(Creditos!I131)," ")</f>
        <v>15.949271973051463</v>
      </c>
      <c r="J57" s="29">
        <f>+IFERROR(LN(Creditos!J131)," ")</f>
        <v>15.637833466827045</v>
      </c>
      <c r="K57" s="29">
        <f>+IFERROR(LN(Creditos!K131)," ")</f>
        <v>15.123474496829544</v>
      </c>
      <c r="L57" s="29">
        <f>+IFERROR(LN(Creditos!L131)," ")</f>
        <v>14.87426115015611</v>
      </c>
      <c r="M57" s="29">
        <f>+IFERROR(LN(Creditos!M131)," ")</f>
        <v>11.903783347865861</v>
      </c>
      <c r="P57">
        <v>56</v>
      </c>
      <c r="Q57" s="3">
        <v>42551</v>
      </c>
      <c r="R57" s="29">
        <f>+IFERROR(LN(Creditos!R131)," ")</f>
        <v>17.71897869024987</v>
      </c>
      <c r="S57" s="29">
        <f>+IFERROR(LN(Creditos!S131)," ")</f>
        <v>18.1570400195072</v>
      </c>
      <c r="T57" s="29">
        <f>+IFERROR(LN(Creditos!T131)," ")</f>
        <v>17.419680139236018</v>
      </c>
      <c r="U57" s="29">
        <f>+IFERROR(LN(Creditos!U131)," ")</f>
        <v>14.573125412464687</v>
      </c>
      <c r="V57" s="29">
        <f>+IFERROR(LN(Creditos!V131)," ")</f>
        <v>12.912069339728729</v>
      </c>
      <c r="W57" s="29">
        <f>+IFERROR(LN(Creditos!W131)," ")</f>
        <v>14.583631317075461</v>
      </c>
      <c r="X57" s="29">
        <f>+IFERROR(LN(Creditos!X131)," ")</f>
        <v>15.049747309969913</v>
      </c>
      <c r="Y57" s="29">
        <f>+IFERROR(LN(Creditos!Y131)," ")</f>
        <v>14.407588442786778</v>
      </c>
      <c r="Z57" s="29">
        <f>+IFERROR(LN(Creditos!Z131)," ")</f>
        <v>14.585559069507362</v>
      </c>
      <c r="AA57" s="29">
        <f>+IFERROR(LN(Creditos!AA131)," ")</f>
        <v>13.423695856848344</v>
      </c>
      <c r="AB57" s="29">
        <f>+IFERROR(LN(Creditos!AB131)," ")</f>
        <v>12.704602282369835</v>
      </c>
      <c r="AC57" s="29">
        <f>+IFERROR(LN(Creditos!AC131)," ")</f>
        <v>12.005779621269053</v>
      </c>
      <c r="AD57" s="29">
        <f>+IFERROR(LN(Creditos!AD131)," ")</f>
        <v>11.851522282570087</v>
      </c>
      <c r="AE57" s="29">
        <f>+IFERROR(LN(Creditos!AE131)," ")</f>
        <v>14.117376347433295</v>
      </c>
      <c r="AF57" s="29" t="str">
        <f>+IFERROR(LN(Creditos!AF131)," ")</f>
        <v xml:space="preserve"> </v>
      </c>
      <c r="AG57" s="29">
        <f>+IFERROR(LN(Creditos!AG131)," ")</f>
        <v>13.333609978699881</v>
      </c>
      <c r="AH57" s="29">
        <f>+IFERROR(LN(Creditos!AH131)," ")</f>
        <v>15.914565347337536</v>
      </c>
      <c r="AI57" s="29">
        <f>+IFERROR(LN(Creditos!AI131)," ")</f>
        <v>12.423530656829456</v>
      </c>
      <c r="AJ57" s="29" t="str">
        <f>+IFERROR(LN(Creditos!AJ131)," ")</f>
        <v xml:space="preserve"> </v>
      </c>
      <c r="AK57" s="29">
        <f>+IFERROR(LN(Creditos!AK131)," ")</f>
        <v>13.199689868884974</v>
      </c>
      <c r="AL57" s="29" t="str">
        <f>+IFERROR(LN(Creditos!AL131)," ")</f>
        <v xml:space="preserve"> </v>
      </c>
      <c r="AM57" s="29" t="str">
        <f>+IFERROR(LN(Creditos!AM131)," ")</f>
        <v xml:space="preserve"> </v>
      </c>
      <c r="AN57" s="29" t="str">
        <f>+IFERROR(LN(Creditos!AN131)," ")</f>
        <v xml:space="preserve"> </v>
      </c>
      <c r="AO57" s="29" t="str">
        <f>+IFERROR(LN(Creditos!AO131)," ")</f>
        <v xml:space="preserve"> </v>
      </c>
      <c r="AP57" s="29">
        <f>+IFERROR(LN(Creditos!AP131)," ")</f>
        <v>10.707904883439165</v>
      </c>
      <c r="AQ57" s="29">
        <f>+IFERROR(LN(Creditos!AQ131)," ")</f>
        <v>10.766015713129486</v>
      </c>
      <c r="AR57" s="29">
        <f>+IFERROR(LN(Creditos!AR131)," ")</f>
        <v>12.006354734352664</v>
      </c>
      <c r="AS57" s="29">
        <f>+IFERROR(LN(Creditos!AS131)," ")</f>
        <v>11.711623015734817</v>
      </c>
      <c r="AT57" s="29">
        <f>+IFERROR(LN(Creditos!AT131)," ")</f>
        <v>10.322107274078524</v>
      </c>
      <c r="AU57" s="29">
        <f>+IFERROR(LN(Creditos!AU131)," ")</f>
        <v>9.9455718012782288</v>
      </c>
      <c r="AV57" s="29" t="str">
        <f>+IFERROR(LN(Creditos!AV131)," ")</f>
        <v xml:space="preserve"> </v>
      </c>
      <c r="AW57" s="29" t="str">
        <f>+IFERROR(LN(Creditos!AW131)," ")</f>
        <v xml:space="preserve"> </v>
      </c>
      <c r="AX57" s="29">
        <f>+IFERROR(LN(Creditos!AX131)," ")</f>
        <v>12.644528842335026</v>
      </c>
      <c r="AY57" s="29">
        <f>+IFERROR(LN(Creditos!AY131)," ")</f>
        <v>13.911741677309934</v>
      </c>
      <c r="AZ57" s="29">
        <f>+IFERROR(LN(Creditos!AZ131)," ")</f>
        <v>13.391637960007738</v>
      </c>
      <c r="BA57" s="29">
        <f>+IFERROR(LN(Creditos!BA131)," ")</f>
        <v>14.227931899270185</v>
      </c>
      <c r="BB57" s="29" t="str">
        <f>+IFERROR(LN(Creditos!BB131)," ")</f>
        <v xml:space="preserve"> </v>
      </c>
      <c r="BC57" s="29">
        <f>+IFERROR(LN(Creditos!BC131)," ")</f>
        <v>11.582654121274462</v>
      </c>
      <c r="BD57" s="29">
        <f>+IFERROR(LN(Creditos!BD131)," ")</f>
        <v>10.126158952804573</v>
      </c>
      <c r="BE57" s="29">
        <f>+IFERROR(LN(Creditos!BE131)," ")</f>
        <v>12.176807358492328</v>
      </c>
      <c r="BF57" s="29">
        <f>+IFERROR(LN(Creditos!BF131)," ")</f>
        <v>11.543628854640041</v>
      </c>
    </row>
    <row r="58" spans="2:58" ht="16.5" x14ac:dyDescent="0.3">
      <c r="B58">
        <v>57</v>
      </c>
      <c r="C58" s="23">
        <v>42582</v>
      </c>
      <c r="D58" s="29">
        <f>+IFERROR(LN(Creditos!D132)," ")</f>
        <v>18.162625046264363</v>
      </c>
      <c r="E58" s="29">
        <f>+IFERROR(LN(Creditos!E132)," ")</f>
        <v>17.074973084963247</v>
      </c>
      <c r="F58" s="29">
        <f>+IFERROR(LN(Creditos!F132)," ")</f>
        <v>17.450609845047548</v>
      </c>
      <c r="G58" s="29">
        <f>+IFERROR(LN(Creditos!G132)," ")</f>
        <v>17.737123737896283</v>
      </c>
      <c r="H58" s="29">
        <f>+IFERROR(LN(Creditos!H132)," ")</f>
        <v>14.773104201008213</v>
      </c>
      <c r="I58" s="29">
        <f>+IFERROR(LN(Creditos!I132)," ")</f>
        <v>15.9603657296134</v>
      </c>
      <c r="J58" s="29">
        <f>+IFERROR(LN(Creditos!J132)," ")</f>
        <v>15.65699018185477</v>
      </c>
      <c r="K58" s="29">
        <f>+IFERROR(LN(Creditos!K132)," ")</f>
        <v>15.143164190404093</v>
      </c>
      <c r="L58" s="29">
        <f>+IFERROR(LN(Creditos!L132)," ")</f>
        <v>14.901130611627297</v>
      </c>
      <c r="M58" s="29">
        <f>+IFERROR(LN(Creditos!M132)," ")</f>
        <v>12.218043561200474</v>
      </c>
      <c r="P58">
        <v>57</v>
      </c>
      <c r="Q58" s="3">
        <v>42582</v>
      </c>
      <c r="R58" s="29">
        <f>+IFERROR(LN(Creditos!R132)," ")</f>
        <v>17.737123737896283</v>
      </c>
      <c r="S58" s="29">
        <f>+IFERROR(LN(Creditos!S132)," ")</f>
        <v>18.162625046264363</v>
      </c>
      <c r="T58" s="29">
        <f>+IFERROR(LN(Creditos!T132)," ")</f>
        <v>17.450609845047548</v>
      </c>
      <c r="U58" s="29">
        <f>+IFERROR(LN(Creditos!U132)," ")</f>
        <v>14.591966630076426</v>
      </c>
      <c r="V58" s="29">
        <f>+IFERROR(LN(Creditos!V132)," ")</f>
        <v>12.891926822672918</v>
      </c>
      <c r="W58" s="29">
        <f>+IFERROR(LN(Creditos!W132)," ")</f>
        <v>14.596217126967723</v>
      </c>
      <c r="X58" s="29">
        <f>+IFERROR(LN(Creditos!X132)," ")</f>
        <v>15.060056078302519</v>
      </c>
      <c r="Y58" s="29">
        <f>+IFERROR(LN(Creditos!Y132)," ")</f>
        <v>14.415780944147121</v>
      </c>
      <c r="Z58" s="29">
        <f>+IFERROR(LN(Creditos!Z132)," ")</f>
        <v>14.603061678176045</v>
      </c>
      <c r="AA58" s="29">
        <f>+IFERROR(LN(Creditos!AA132)," ")</f>
        <v>13.42663920237788</v>
      </c>
      <c r="AB58" s="29">
        <f>+IFERROR(LN(Creditos!AB132)," ")</f>
        <v>12.710329669220581</v>
      </c>
      <c r="AC58" s="29">
        <f>+IFERROR(LN(Creditos!AC132)," ")</f>
        <v>11.991288261014502</v>
      </c>
      <c r="AD58" s="29">
        <f>+IFERROR(LN(Creditos!AD132)," ")</f>
        <v>11.84980326812393</v>
      </c>
      <c r="AE58" s="29">
        <f>+IFERROR(LN(Creditos!AE132)," ")</f>
        <v>14.126112882710732</v>
      </c>
      <c r="AF58" s="29" t="str">
        <f>+IFERROR(LN(Creditos!AF132)," ")</f>
        <v xml:space="preserve"> </v>
      </c>
      <c r="AG58" s="29">
        <f>+IFERROR(LN(Creditos!AG132)," ")</f>
        <v>13.347130393673874</v>
      </c>
      <c r="AH58" s="29">
        <f>+IFERROR(LN(Creditos!AH132)," ")</f>
        <v>15.920223122510805</v>
      </c>
      <c r="AI58" s="29">
        <f>+IFERROR(LN(Creditos!AI132)," ")</f>
        <v>12.432238532822261</v>
      </c>
      <c r="AJ58" s="29" t="str">
        <f>+IFERROR(LN(Creditos!AJ132)," ")</f>
        <v xml:space="preserve"> </v>
      </c>
      <c r="AK58" s="29">
        <f>+IFERROR(LN(Creditos!AK132)," ")</f>
        <v>13.269986599744461</v>
      </c>
      <c r="AL58" s="29" t="str">
        <f>+IFERROR(LN(Creditos!AL132)," ")</f>
        <v xml:space="preserve"> </v>
      </c>
      <c r="AM58" s="29" t="str">
        <f>+IFERROR(LN(Creditos!AM132)," ")</f>
        <v xml:space="preserve"> </v>
      </c>
      <c r="AN58" s="29" t="str">
        <f>+IFERROR(LN(Creditos!AN132)," ")</f>
        <v xml:space="preserve"> </v>
      </c>
      <c r="AO58" s="29" t="str">
        <f>+IFERROR(LN(Creditos!AO132)," ")</f>
        <v xml:space="preserve"> </v>
      </c>
      <c r="AP58" s="29">
        <f>+IFERROR(LN(Creditos!AP132)," ")</f>
        <v>10.714837994001014</v>
      </c>
      <c r="AQ58" s="29">
        <f>+IFERROR(LN(Creditos!AQ132)," ")</f>
        <v>10.763428138939314</v>
      </c>
      <c r="AR58" s="29">
        <f>+IFERROR(LN(Creditos!AR132)," ")</f>
        <v>12.024792956603354</v>
      </c>
      <c r="AS58" s="29">
        <f>+IFERROR(LN(Creditos!AS132)," ")</f>
        <v>11.699808452602465</v>
      </c>
      <c r="AT58" s="29">
        <f>+IFERROR(LN(Creditos!AT132)," ")</f>
        <v>10.33804741801684</v>
      </c>
      <c r="AU58" s="29">
        <f>+IFERROR(LN(Creditos!AU132)," ")</f>
        <v>10.05650505913648</v>
      </c>
      <c r="AV58" s="29" t="str">
        <f>+IFERROR(LN(Creditos!AV132)," ")</f>
        <v xml:space="preserve"> </v>
      </c>
      <c r="AW58" s="29" t="str">
        <f>+IFERROR(LN(Creditos!AW132)," ")</f>
        <v xml:space="preserve"> </v>
      </c>
      <c r="AX58" s="29">
        <f>+IFERROR(LN(Creditos!AX132)," ")</f>
        <v>12.652066156904899</v>
      </c>
      <c r="AY58" s="29">
        <f>+IFERROR(LN(Creditos!AY132)," ")</f>
        <v>13.930672086685348</v>
      </c>
      <c r="AZ58" s="29">
        <f>+IFERROR(LN(Creditos!AZ132)," ")</f>
        <v>13.376890368379797</v>
      </c>
      <c r="BA58" s="29">
        <f>+IFERROR(LN(Creditos!BA132)," ")</f>
        <v>14.221486917667734</v>
      </c>
      <c r="BB58" s="29" t="str">
        <f>+IFERROR(LN(Creditos!BB132)," ")</f>
        <v xml:space="preserve"> </v>
      </c>
      <c r="BC58" s="29">
        <f>+IFERROR(LN(Creditos!BC132)," ")</f>
        <v>11.593238035581333</v>
      </c>
      <c r="BD58" s="29">
        <f>+IFERROR(LN(Creditos!BD132)," ")</f>
        <v>10.119881142028603</v>
      </c>
      <c r="BE58" s="29">
        <f>+IFERROR(LN(Creditos!BE132)," ")</f>
        <v>12.224149424553667</v>
      </c>
      <c r="BF58" s="29">
        <f>+IFERROR(LN(Creditos!BF132)," ")</f>
        <v>11.55319248488056</v>
      </c>
    </row>
    <row r="59" spans="2:58" ht="16.5" x14ac:dyDescent="0.3">
      <c r="B59">
        <v>58</v>
      </c>
      <c r="C59" s="23">
        <v>42613</v>
      </c>
      <c r="D59" s="29">
        <f>+IFERROR(LN(Creditos!D133)," ")</f>
        <v>18.16454216198315</v>
      </c>
      <c r="E59" s="29">
        <f>+IFERROR(LN(Creditos!E133)," ")</f>
        <v>17.088200093795855</v>
      </c>
      <c r="F59" s="29">
        <f>+IFERROR(LN(Creditos!F133)," ")</f>
        <v>17.461560533651486</v>
      </c>
      <c r="G59" s="29">
        <f>+IFERROR(LN(Creditos!G133)," ")</f>
        <v>17.735098140940412</v>
      </c>
      <c r="H59" s="29">
        <f>+IFERROR(LN(Creditos!H133)," ")</f>
        <v>14.712774566429681</v>
      </c>
      <c r="I59" s="29">
        <f>+IFERROR(LN(Creditos!I133)," ")</f>
        <v>15.96410724463767</v>
      </c>
      <c r="J59" s="29">
        <f>+IFERROR(LN(Creditos!J133)," ")</f>
        <v>15.691033652606528</v>
      </c>
      <c r="K59" s="29">
        <f>+IFERROR(LN(Creditos!K133)," ")</f>
        <v>15.148063483091908</v>
      </c>
      <c r="L59" s="29">
        <f>+IFERROR(LN(Creditos!L133)," ")</f>
        <v>14.893295931867858</v>
      </c>
      <c r="M59" s="29">
        <f>+IFERROR(LN(Creditos!M133)," ")</f>
        <v>12.249246631931765</v>
      </c>
      <c r="P59">
        <v>58</v>
      </c>
      <c r="Q59" s="3">
        <v>42613</v>
      </c>
      <c r="R59" s="29">
        <f>+IFERROR(LN(Creditos!R133)," ")</f>
        <v>17.735098140940412</v>
      </c>
      <c r="S59" s="29">
        <f>+IFERROR(LN(Creditos!S133)," ")</f>
        <v>18.16454216198315</v>
      </c>
      <c r="T59" s="29">
        <f>+IFERROR(LN(Creditos!T133)," ")</f>
        <v>17.461560533651486</v>
      </c>
      <c r="U59" s="29">
        <f>+IFERROR(LN(Creditos!U133)," ")</f>
        <v>14.608292034634042</v>
      </c>
      <c r="V59" s="29">
        <f>+IFERROR(LN(Creditos!V133)," ")</f>
        <v>12.888141904926377</v>
      </c>
      <c r="W59" s="29">
        <f>+IFERROR(LN(Creditos!W133)," ")</f>
        <v>14.61351152611206</v>
      </c>
      <c r="X59" s="29">
        <f>+IFERROR(LN(Creditos!X133)," ")</f>
        <v>15.070426564717021</v>
      </c>
      <c r="Y59" s="29">
        <f>+IFERROR(LN(Creditos!Y133)," ")</f>
        <v>14.429914514425636</v>
      </c>
      <c r="Z59" s="29">
        <f>+IFERROR(LN(Creditos!Z133)," ")</f>
        <v>14.624997938535905</v>
      </c>
      <c r="AA59" s="29">
        <f>+IFERROR(LN(Creditos!AA133)," ")</f>
        <v>13.424522721480015</v>
      </c>
      <c r="AB59" s="29">
        <f>+IFERROR(LN(Creditos!AB133)," ")</f>
        <v>12.716915742423508</v>
      </c>
      <c r="AC59" s="29">
        <f>+IFERROR(LN(Creditos!AC133)," ")</f>
        <v>11.917508888575485</v>
      </c>
      <c r="AD59" s="29">
        <f>+IFERROR(LN(Creditos!AD133)," ")</f>
        <v>11.852882969198452</v>
      </c>
      <c r="AE59" s="29">
        <f>+IFERROR(LN(Creditos!AE133)," ")</f>
        <v>14.135935946785864</v>
      </c>
      <c r="AF59" s="29" t="str">
        <f>+IFERROR(LN(Creditos!AF133)," ")</f>
        <v xml:space="preserve"> </v>
      </c>
      <c r="AG59" s="29">
        <f>+IFERROR(LN(Creditos!AG133)," ")</f>
        <v>13.364139345718986</v>
      </c>
      <c r="AH59" s="29">
        <f>+IFERROR(LN(Creditos!AH133)," ")</f>
        <v>15.927381399217452</v>
      </c>
      <c r="AI59" s="29">
        <f>+IFERROR(LN(Creditos!AI133)," ")</f>
        <v>12.437193874186457</v>
      </c>
      <c r="AJ59" s="29" t="str">
        <f>+IFERROR(LN(Creditos!AJ133)," ")</f>
        <v xml:space="preserve"> </v>
      </c>
      <c r="AK59" s="29">
        <f>+IFERROR(LN(Creditos!AK133)," ")</f>
        <v>13.248681685615612</v>
      </c>
      <c r="AL59" s="29" t="str">
        <f>+IFERROR(LN(Creditos!AL133)," ")</f>
        <v xml:space="preserve"> </v>
      </c>
      <c r="AM59" s="29" t="str">
        <f>+IFERROR(LN(Creditos!AM133)," ")</f>
        <v xml:space="preserve"> </v>
      </c>
      <c r="AN59" s="29" t="str">
        <f>+IFERROR(LN(Creditos!AN133)," ")</f>
        <v xml:space="preserve"> </v>
      </c>
      <c r="AO59" s="29" t="str">
        <f>+IFERROR(LN(Creditos!AO133)," ")</f>
        <v xml:space="preserve"> </v>
      </c>
      <c r="AP59" s="29">
        <f>+IFERROR(LN(Creditos!AP133)," ")</f>
        <v>10.726784853908633</v>
      </c>
      <c r="AQ59" s="29" t="str">
        <f>+IFERROR(LN(Creditos!AQ133)," ")</f>
        <v xml:space="preserve"> </v>
      </c>
      <c r="AR59" s="29">
        <f>+IFERROR(LN(Creditos!AR133)," ")</f>
        <v>12.052785794012454</v>
      </c>
      <c r="AS59" s="29">
        <f>+IFERROR(LN(Creditos!AS133)," ")</f>
        <v>11.705400831501578</v>
      </c>
      <c r="AT59" s="29">
        <f>+IFERROR(LN(Creditos!AT133)," ")</f>
        <v>10.35070585634212</v>
      </c>
      <c r="AU59" s="29">
        <f>+IFERROR(LN(Creditos!AU133)," ")</f>
        <v>10.13148561283135</v>
      </c>
      <c r="AV59" s="29" t="str">
        <f>+IFERROR(LN(Creditos!AV133)," ")</f>
        <v xml:space="preserve"> </v>
      </c>
      <c r="AW59" s="29" t="str">
        <f>+IFERROR(LN(Creditos!AW133)," ")</f>
        <v xml:space="preserve"> </v>
      </c>
      <c r="AX59" s="29">
        <f>+IFERROR(LN(Creditos!AX133)," ")</f>
        <v>12.651655039589828</v>
      </c>
      <c r="AY59" s="29">
        <f>+IFERROR(LN(Creditos!AY133)," ")</f>
        <v>13.942006731673153</v>
      </c>
      <c r="AZ59" s="29">
        <f>+IFERROR(LN(Creditos!AZ133)," ")</f>
        <v>13.437930071847425</v>
      </c>
      <c r="BA59" s="29">
        <f>+IFERROR(LN(Creditos!BA133)," ")</f>
        <v>14.216356534658566</v>
      </c>
      <c r="BB59" s="29" t="str">
        <f>+IFERROR(LN(Creditos!BB133)," ")</f>
        <v xml:space="preserve"> </v>
      </c>
      <c r="BC59" s="29">
        <f>+IFERROR(LN(Creditos!BC133)," ")</f>
        <v>11.593635084454791</v>
      </c>
      <c r="BD59" s="29">
        <f>+IFERROR(LN(Creditos!BD133)," ")</f>
        <v>10.140064247416571</v>
      </c>
      <c r="BE59" s="29">
        <f>+IFERROR(LN(Creditos!BE133)," ")</f>
        <v>12.247196595321347</v>
      </c>
      <c r="BF59" s="29">
        <f>+IFERROR(LN(Creditos!BF133)," ")</f>
        <v>11.561593652748462</v>
      </c>
    </row>
    <row r="60" spans="2:58" ht="16.5" x14ac:dyDescent="0.3">
      <c r="B60">
        <v>59</v>
      </c>
      <c r="C60" s="23">
        <v>42643</v>
      </c>
      <c r="D60" s="29">
        <f>+IFERROR(LN(Creditos!D134)," ")</f>
        <v>18.173594609606479</v>
      </c>
      <c r="E60" s="29">
        <f>+IFERROR(LN(Creditos!E134)," ")</f>
        <v>17.076673999960395</v>
      </c>
      <c r="F60" s="29">
        <f>+IFERROR(LN(Creditos!F134)," ")</f>
        <v>17.474644098703969</v>
      </c>
      <c r="G60" s="29">
        <f>+IFERROR(LN(Creditos!G134)," ")</f>
        <v>17.731176278008704</v>
      </c>
      <c r="H60" s="29">
        <f>+IFERROR(LN(Creditos!H134)," ")</f>
        <v>14.717855434084099</v>
      </c>
      <c r="I60" s="29">
        <f>+IFERROR(LN(Creditos!I134)," ")</f>
        <v>15.968985626747939</v>
      </c>
      <c r="J60" s="29">
        <f>+IFERROR(LN(Creditos!J134)," ")</f>
        <v>15.689164190710931</v>
      </c>
      <c r="K60" s="29">
        <f>+IFERROR(LN(Creditos!K134)," ")</f>
        <v>15.12658453234709</v>
      </c>
      <c r="L60" s="29">
        <f>+IFERROR(LN(Creditos!L134)," ")</f>
        <v>14.855405863020378</v>
      </c>
      <c r="M60" s="29">
        <f>+IFERROR(LN(Creditos!M134)," ")</f>
        <v>12.212039411523989</v>
      </c>
      <c r="P60">
        <v>59</v>
      </c>
      <c r="Q60" s="3">
        <v>42643</v>
      </c>
      <c r="R60" s="29">
        <f>+IFERROR(LN(Creditos!R134)," ")</f>
        <v>17.731176278008704</v>
      </c>
      <c r="S60" s="29">
        <f>+IFERROR(LN(Creditos!S134)," ")</f>
        <v>18.173594609606479</v>
      </c>
      <c r="T60" s="29">
        <f>+IFERROR(LN(Creditos!T134)," ")</f>
        <v>17.474644098703969</v>
      </c>
      <c r="U60" s="29">
        <f>+IFERROR(LN(Creditos!U134)," ")</f>
        <v>14.639045424142834</v>
      </c>
      <c r="V60" s="29">
        <f>+IFERROR(LN(Creditos!V134)," ")</f>
        <v>12.893181768051765</v>
      </c>
      <c r="W60" s="29">
        <f>+IFERROR(LN(Creditos!W134)," ")</f>
        <v>14.6423208735897</v>
      </c>
      <c r="X60" s="29">
        <f>+IFERROR(LN(Creditos!X134)," ")</f>
        <v>15.085982103442754</v>
      </c>
      <c r="Y60" s="29">
        <f>+IFERROR(LN(Creditos!Y134)," ")</f>
        <v>14.447880130789473</v>
      </c>
      <c r="Z60" s="29">
        <f>+IFERROR(LN(Creditos!Z134)," ")</f>
        <v>14.643070982105115</v>
      </c>
      <c r="AA60" s="29">
        <f>+IFERROR(LN(Creditos!AA134)," ")</f>
        <v>13.433738857138794</v>
      </c>
      <c r="AB60" s="29">
        <f>+IFERROR(LN(Creditos!AB134)," ")</f>
        <v>12.714683674981393</v>
      </c>
      <c r="AC60" s="29">
        <f>+IFERROR(LN(Creditos!AC134)," ")</f>
        <v>11.923538824925249</v>
      </c>
      <c r="AD60" s="29">
        <f>+IFERROR(LN(Creditos!AD134)," ")</f>
        <v>11.854623386954358</v>
      </c>
      <c r="AE60" s="29">
        <f>+IFERROR(LN(Creditos!AE134)," ")</f>
        <v>14.139047155736376</v>
      </c>
      <c r="AF60" s="29" t="str">
        <f>+IFERROR(LN(Creditos!AF134)," ")</f>
        <v xml:space="preserve"> </v>
      </c>
      <c r="AG60" s="29">
        <f>+IFERROR(LN(Creditos!AG134)," ")</f>
        <v>13.386216054052026</v>
      </c>
      <c r="AH60" s="29">
        <f>+IFERROR(LN(Creditos!AH134)," ")</f>
        <v>15.940172238720811</v>
      </c>
      <c r="AI60" s="29">
        <f>+IFERROR(LN(Creditos!AI134)," ")</f>
        <v>12.45183719390077</v>
      </c>
      <c r="AJ60" s="29" t="str">
        <f>+IFERROR(LN(Creditos!AJ134)," ")</f>
        <v xml:space="preserve"> </v>
      </c>
      <c r="AK60" s="29">
        <f>+IFERROR(LN(Creditos!AK134)," ")</f>
        <v>13.276947182082333</v>
      </c>
      <c r="AL60" s="29" t="str">
        <f>+IFERROR(LN(Creditos!AL134)," ")</f>
        <v xml:space="preserve"> </v>
      </c>
      <c r="AM60" s="29" t="str">
        <f>+IFERROR(LN(Creditos!AM134)," ")</f>
        <v xml:space="preserve"> </v>
      </c>
      <c r="AN60" s="29" t="str">
        <f>+IFERROR(LN(Creditos!AN134)," ")</f>
        <v xml:space="preserve"> </v>
      </c>
      <c r="AO60" s="29" t="str">
        <f>+IFERROR(LN(Creditos!AO134)," ")</f>
        <v xml:space="preserve"> </v>
      </c>
      <c r="AP60" s="29">
        <f>+IFERROR(LN(Creditos!AP134)," ")</f>
        <v>10.742137473122769</v>
      </c>
      <c r="AQ60" s="29" t="str">
        <f>+IFERROR(LN(Creditos!AQ134)," ")</f>
        <v xml:space="preserve"> </v>
      </c>
      <c r="AR60" s="29">
        <f>+IFERROR(LN(Creditos!AR134)," ")</f>
        <v>12.085855962692797</v>
      </c>
      <c r="AS60" s="29">
        <f>+IFERROR(LN(Creditos!AS134)," ")</f>
        <v>11.705549516755397</v>
      </c>
      <c r="AT60" s="29">
        <f>+IFERROR(LN(Creditos!AT134)," ")</f>
        <v>10.380607671270107</v>
      </c>
      <c r="AU60" s="29">
        <f>+IFERROR(LN(Creditos!AU134)," ")</f>
        <v>10.229769092804414</v>
      </c>
      <c r="AV60" s="29" t="str">
        <f>+IFERROR(LN(Creditos!AV134)," ")</f>
        <v xml:space="preserve"> </v>
      </c>
      <c r="AW60" s="29" t="str">
        <f>+IFERROR(LN(Creditos!AW134)," ")</f>
        <v xml:space="preserve"> </v>
      </c>
      <c r="AX60" s="29">
        <f>+IFERROR(LN(Creditos!AX134)," ")</f>
        <v>12.657111931778122</v>
      </c>
      <c r="AY60" s="29">
        <f>+IFERROR(LN(Creditos!AY134)," ")</f>
        <v>13.971641027114691</v>
      </c>
      <c r="AZ60" s="29">
        <f>+IFERROR(LN(Creditos!AZ134)," ")</f>
        <v>13.442406363852795</v>
      </c>
      <c r="BA60" s="29">
        <f>+IFERROR(LN(Creditos!BA134)," ")</f>
        <v>14.225405202421747</v>
      </c>
      <c r="BB60" s="29" t="str">
        <f>+IFERROR(LN(Creditos!BB134)," ")</f>
        <v xml:space="preserve"> </v>
      </c>
      <c r="BC60" s="29">
        <f>+IFERROR(LN(Creditos!BC134)," ")</f>
        <v>11.613552018058009</v>
      </c>
      <c r="BD60" s="29">
        <f>+IFERROR(LN(Creditos!BD134)," ")</f>
        <v>10.139400650640479</v>
      </c>
      <c r="BE60" s="29">
        <f>+IFERROR(LN(Creditos!BE134)," ")</f>
        <v>12.281290743855044</v>
      </c>
      <c r="BF60" s="29">
        <f>+IFERROR(LN(Creditos!BF134)," ")</f>
        <v>11.566855617973394</v>
      </c>
    </row>
    <row r="61" spans="2:58" ht="16.5" x14ac:dyDescent="0.3">
      <c r="B61">
        <v>60</v>
      </c>
      <c r="C61" s="23">
        <v>42674</v>
      </c>
      <c r="D61" s="29">
        <f>+IFERROR(LN(Creditos!D135)," ")</f>
        <v>18.161443077413459</v>
      </c>
      <c r="E61" s="29">
        <f>+IFERROR(LN(Creditos!E135)," ")</f>
        <v>17.073608790973552</v>
      </c>
      <c r="F61" s="29">
        <f>+IFERROR(LN(Creditos!F135)," ")</f>
        <v>17.470892000023685</v>
      </c>
      <c r="G61" s="29">
        <f>+IFERROR(LN(Creditos!G135)," ")</f>
        <v>17.733108996393725</v>
      </c>
      <c r="H61" s="29">
        <f>+IFERROR(LN(Creditos!H135)," ")</f>
        <v>14.692013505009752</v>
      </c>
      <c r="I61" s="29">
        <f>+IFERROR(LN(Creditos!I135)," ")</f>
        <v>15.9638408406165</v>
      </c>
      <c r="J61" s="29">
        <f>+IFERROR(LN(Creditos!J135)," ")</f>
        <v>15.688510335406745</v>
      </c>
      <c r="K61" s="29">
        <f>+IFERROR(LN(Creditos!K135)," ")</f>
        <v>15.137412299166494</v>
      </c>
      <c r="L61" s="29">
        <f>+IFERROR(LN(Creditos!L135)," ")</f>
        <v>14.851924435508339</v>
      </c>
      <c r="M61" s="29">
        <f>+IFERROR(LN(Creditos!M135)," ")</f>
        <v>12.174080275930157</v>
      </c>
      <c r="P61">
        <v>60</v>
      </c>
      <c r="Q61" s="3">
        <v>42674</v>
      </c>
      <c r="R61" s="29">
        <f>+IFERROR(LN(Creditos!R135)," ")</f>
        <v>17.733108996393725</v>
      </c>
      <c r="S61" s="29">
        <f>+IFERROR(LN(Creditos!S135)," ")</f>
        <v>18.161443077413459</v>
      </c>
      <c r="T61" s="29">
        <f>+IFERROR(LN(Creditos!T135)," ")</f>
        <v>17.470892000023685</v>
      </c>
      <c r="U61" s="29">
        <f>+IFERROR(LN(Creditos!U135)," ")</f>
        <v>14.665366106508134</v>
      </c>
      <c r="V61" s="29">
        <f>+IFERROR(LN(Creditos!V135)," ")</f>
        <v>12.895751587974333</v>
      </c>
      <c r="W61" s="29">
        <f>+IFERROR(LN(Creditos!W135)," ")</f>
        <v>14.679727343891198</v>
      </c>
      <c r="X61" s="29">
        <f>+IFERROR(LN(Creditos!X135)," ")</f>
        <v>15.101101185831338</v>
      </c>
      <c r="Y61" s="29">
        <f>+IFERROR(LN(Creditos!Y135)," ")</f>
        <v>14.460631473060113</v>
      </c>
      <c r="Z61" s="29">
        <f>+IFERROR(LN(Creditos!Z135)," ")</f>
        <v>14.67044709219226</v>
      </c>
      <c r="AA61" s="29">
        <f>+IFERROR(LN(Creditos!AA135)," ")</f>
        <v>13.443933698166301</v>
      </c>
      <c r="AB61" s="29">
        <f>+IFERROR(LN(Creditos!AB135)," ")</f>
        <v>12.717243344350919</v>
      </c>
      <c r="AC61" s="29">
        <f>+IFERROR(LN(Creditos!AC135)," ")</f>
        <v>11.917221956244987</v>
      </c>
      <c r="AD61" s="29">
        <f>+IFERROR(LN(Creditos!AD135)," ")</f>
        <v>11.866060158822293</v>
      </c>
      <c r="AE61" s="29">
        <f>+IFERROR(LN(Creditos!AE135)," ")</f>
        <v>14.157805909537496</v>
      </c>
      <c r="AF61" s="29" t="str">
        <f>+IFERROR(LN(Creditos!AF135)," ")</f>
        <v xml:space="preserve"> </v>
      </c>
      <c r="AG61" s="29">
        <f>+IFERROR(LN(Creditos!AG135)," ")</f>
        <v>13.402369605301869</v>
      </c>
      <c r="AH61" s="29">
        <f>+IFERROR(LN(Creditos!AH135)," ")</f>
        <v>15.952446889777375</v>
      </c>
      <c r="AI61" s="29">
        <f>+IFERROR(LN(Creditos!AI135)," ")</f>
        <v>12.465916293526798</v>
      </c>
      <c r="AJ61" s="29" t="str">
        <f>+IFERROR(LN(Creditos!AJ135)," ")</f>
        <v xml:space="preserve"> </v>
      </c>
      <c r="AK61" s="29">
        <f>+IFERROR(LN(Creditos!AK135)," ")</f>
        <v>13.305450365614233</v>
      </c>
      <c r="AL61" s="29" t="str">
        <f>+IFERROR(LN(Creditos!AL135)," ")</f>
        <v xml:space="preserve"> </v>
      </c>
      <c r="AM61" s="29" t="str">
        <f>+IFERROR(LN(Creditos!AM135)," ")</f>
        <v xml:space="preserve"> </v>
      </c>
      <c r="AN61" s="29" t="str">
        <f>+IFERROR(LN(Creditos!AN135)," ")</f>
        <v xml:space="preserve"> </v>
      </c>
      <c r="AO61" s="29" t="str">
        <f>+IFERROR(LN(Creditos!AO135)," ")</f>
        <v xml:space="preserve"> </v>
      </c>
      <c r="AP61" s="29">
        <f>+IFERROR(LN(Creditos!AP135)," ")</f>
        <v>10.773531197108017</v>
      </c>
      <c r="AQ61" s="29" t="str">
        <f>+IFERROR(LN(Creditos!AQ135)," ")</f>
        <v xml:space="preserve"> </v>
      </c>
      <c r="AR61" s="29">
        <f>+IFERROR(LN(Creditos!AR135)," ")</f>
        <v>12.107650835336365</v>
      </c>
      <c r="AS61" s="29">
        <f>+IFERROR(LN(Creditos!AS135)," ")</f>
        <v>11.705073788382945</v>
      </c>
      <c r="AT61" s="29">
        <f>+IFERROR(LN(Creditos!AT135)," ")</f>
        <v>10.391256028023118</v>
      </c>
      <c r="AU61" s="29">
        <f>+IFERROR(LN(Creditos!AU135)," ")</f>
        <v>10.320820526439119</v>
      </c>
      <c r="AV61" s="29" t="str">
        <f>+IFERROR(LN(Creditos!AV135)," ")</f>
        <v xml:space="preserve"> </v>
      </c>
      <c r="AW61" s="29" t="str">
        <f>+IFERROR(LN(Creditos!AW135)," ")</f>
        <v xml:space="preserve"> </v>
      </c>
      <c r="AX61" s="29">
        <f>+IFERROR(LN(Creditos!AX135)," ")</f>
        <v>12.666618761369211</v>
      </c>
      <c r="AY61" s="29">
        <f>+IFERROR(LN(Creditos!AY135)," ")</f>
        <v>14.004793300593485</v>
      </c>
      <c r="AZ61" s="29">
        <f>+IFERROR(LN(Creditos!AZ135)," ")</f>
        <v>13.424399976445953</v>
      </c>
      <c r="BA61" s="29">
        <f>+IFERROR(LN(Creditos!BA135)," ")</f>
        <v>14.23177841176765</v>
      </c>
      <c r="BB61" s="29" t="str">
        <f>+IFERROR(LN(Creditos!BB135)," ")</f>
        <v xml:space="preserve"> </v>
      </c>
      <c r="BC61" s="29">
        <f>+IFERROR(LN(Creditos!BC135)," ")</f>
        <v>11.62109532406477</v>
      </c>
      <c r="BD61" s="29">
        <f>+IFERROR(LN(Creditos!BD135)," ")</f>
        <v>10.125212372326537</v>
      </c>
      <c r="BE61" s="29">
        <f>+IFERROR(LN(Creditos!BE135)," ")</f>
        <v>12.29368080386039</v>
      </c>
      <c r="BF61" s="29">
        <f>+IFERROR(LN(Creditos!BF135)," ")</f>
        <v>11.580077453244281</v>
      </c>
    </row>
    <row r="62" spans="2:58" ht="16.5" x14ac:dyDescent="0.3">
      <c r="B62">
        <v>61</v>
      </c>
      <c r="C62" s="23">
        <v>42704</v>
      </c>
      <c r="D62" s="29">
        <f>+IFERROR(LN(Creditos!D136)," ")</f>
        <v>18.179851603859262</v>
      </c>
      <c r="E62" s="29">
        <f>+IFERROR(LN(Creditos!E136)," ")</f>
        <v>17.074954486661344</v>
      </c>
      <c r="F62" s="29">
        <f>+IFERROR(LN(Creditos!F136)," ")</f>
        <v>17.483709045146977</v>
      </c>
      <c r="G62" s="29">
        <f>+IFERROR(LN(Creditos!G136)," ")</f>
        <v>17.738570437620712</v>
      </c>
      <c r="H62" s="29">
        <f>+IFERROR(LN(Creditos!H136)," ")</f>
        <v>14.769175872317581</v>
      </c>
      <c r="I62" s="29">
        <f>+IFERROR(LN(Creditos!I136)," ")</f>
        <v>15.969102726828808</v>
      </c>
      <c r="J62" s="29">
        <f>+IFERROR(LN(Creditos!J136)," ")</f>
        <v>15.69173164335117</v>
      </c>
      <c r="K62" s="29">
        <f>+IFERROR(LN(Creditos!K136)," ")</f>
        <v>15.150859515415094</v>
      </c>
      <c r="L62" s="29">
        <f>+IFERROR(LN(Creditos!L136)," ")</f>
        <v>14.809529268617499</v>
      </c>
      <c r="M62" s="29">
        <f>+IFERROR(LN(Creditos!M136)," ")</f>
        <v>12.147418669034888</v>
      </c>
      <c r="P62">
        <v>61</v>
      </c>
      <c r="Q62" s="3">
        <v>42704</v>
      </c>
      <c r="R62" s="29">
        <f>+IFERROR(LN(Creditos!R136)," ")</f>
        <v>17.738570437620712</v>
      </c>
      <c r="S62" s="29">
        <f>+IFERROR(LN(Creditos!S136)," ")</f>
        <v>18.179851603859262</v>
      </c>
      <c r="T62" s="29">
        <f>+IFERROR(LN(Creditos!T136)," ")</f>
        <v>17.483709045146977</v>
      </c>
      <c r="U62" s="29">
        <f>+IFERROR(LN(Creditos!U136)," ")</f>
        <v>14.691645851824186</v>
      </c>
      <c r="V62" s="29">
        <f>+IFERROR(LN(Creditos!V136)," ")</f>
        <v>12.88041874837767</v>
      </c>
      <c r="W62" s="29">
        <f>+IFERROR(LN(Creditos!W136)," ")</f>
        <v>14.713453760425974</v>
      </c>
      <c r="X62" s="29">
        <f>+IFERROR(LN(Creditos!X136)," ")</f>
        <v>15.117545335737812</v>
      </c>
      <c r="Y62" s="29">
        <f>+IFERROR(LN(Creditos!Y136)," ")</f>
        <v>14.47797719863493</v>
      </c>
      <c r="Z62" s="29">
        <f>+IFERROR(LN(Creditos!Z136)," ")</f>
        <v>14.711099016121658</v>
      </c>
      <c r="AA62" s="29">
        <f>+IFERROR(LN(Creditos!AA136)," ")</f>
        <v>13.46203639975545</v>
      </c>
      <c r="AB62" s="29">
        <f>+IFERROR(LN(Creditos!AB136)," ")</f>
        <v>12.719869913983237</v>
      </c>
      <c r="AC62" s="29">
        <f>+IFERROR(LN(Creditos!AC136)," ")</f>
        <v>11.908461534245214</v>
      </c>
      <c r="AD62" s="29">
        <f>+IFERROR(LN(Creditos!AD136)," ")</f>
        <v>11.868102369978729</v>
      </c>
      <c r="AE62" s="29">
        <f>+IFERROR(LN(Creditos!AE136)," ")</f>
        <v>14.175069105073229</v>
      </c>
      <c r="AF62" s="29" t="str">
        <f>+IFERROR(LN(Creditos!AF136)," ")</f>
        <v xml:space="preserve"> </v>
      </c>
      <c r="AG62" s="29">
        <f>+IFERROR(LN(Creditos!AG136)," ")</f>
        <v>13.424513920373515</v>
      </c>
      <c r="AH62" s="29">
        <f>+IFERROR(LN(Creditos!AH136)," ")</f>
        <v>15.965308488769406</v>
      </c>
      <c r="AI62" s="29">
        <f>+IFERROR(LN(Creditos!AI136)," ")</f>
        <v>12.472067331343737</v>
      </c>
      <c r="AJ62" s="29" t="str">
        <f>+IFERROR(LN(Creditos!AJ136)," ")</f>
        <v xml:space="preserve"> </v>
      </c>
      <c r="AK62" s="29">
        <f>+IFERROR(LN(Creditos!AK136)," ")</f>
        <v>13.343878816238409</v>
      </c>
      <c r="AL62" s="29" t="str">
        <f>+IFERROR(LN(Creditos!AL136)," ")</f>
        <v xml:space="preserve"> </v>
      </c>
      <c r="AM62" s="29" t="str">
        <f>+IFERROR(LN(Creditos!AM136)," ")</f>
        <v xml:space="preserve"> </v>
      </c>
      <c r="AN62" s="29" t="str">
        <f>+IFERROR(LN(Creditos!AN136)," ")</f>
        <v xml:space="preserve"> </v>
      </c>
      <c r="AO62" s="29" t="str">
        <f>+IFERROR(LN(Creditos!AO136)," ")</f>
        <v xml:space="preserve"> </v>
      </c>
      <c r="AP62" s="29">
        <f>+IFERROR(LN(Creditos!AP136)," ")</f>
        <v>10.812171952876998</v>
      </c>
      <c r="AQ62" s="29" t="str">
        <f>+IFERROR(LN(Creditos!AQ136)," ")</f>
        <v xml:space="preserve"> </v>
      </c>
      <c r="AR62" s="29">
        <f>+IFERROR(LN(Creditos!AR136)," ")</f>
        <v>12.128349140268137</v>
      </c>
      <c r="AS62" s="29">
        <f>+IFERROR(LN(Creditos!AS136)," ")</f>
        <v>11.71755429796054</v>
      </c>
      <c r="AT62" s="29">
        <f>+IFERROR(LN(Creditos!AT136)," ")</f>
        <v>10.406424681379626</v>
      </c>
      <c r="AU62" s="29">
        <f>+IFERROR(LN(Creditos!AU136)," ")</f>
        <v>10.421270402977745</v>
      </c>
      <c r="AV62" s="29" t="str">
        <f>+IFERROR(LN(Creditos!AV136)," ")</f>
        <v xml:space="preserve"> </v>
      </c>
      <c r="AW62" s="29" t="str">
        <f>+IFERROR(LN(Creditos!AW136)," ")</f>
        <v xml:space="preserve"> </v>
      </c>
      <c r="AX62" s="29">
        <f>+IFERROR(LN(Creditos!AX136)," ")</f>
        <v>12.680091506122206</v>
      </c>
      <c r="AY62" s="29">
        <f>+IFERROR(LN(Creditos!AY136)," ")</f>
        <v>14.0295680107906</v>
      </c>
      <c r="AZ62" s="29">
        <f>+IFERROR(LN(Creditos!AZ136)," ")</f>
        <v>13.42896342702355</v>
      </c>
      <c r="BA62" s="29">
        <f>+IFERROR(LN(Creditos!BA136)," ")</f>
        <v>14.24288113961463</v>
      </c>
      <c r="BB62" s="29" t="str">
        <f>+IFERROR(LN(Creditos!BB136)," ")</f>
        <v xml:space="preserve"> </v>
      </c>
      <c r="BC62" s="29">
        <f>+IFERROR(LN(Creditos!BC136)," ")</f>
        <v>11.631374157250297</v>
      </c>
      <c r="BD62" s="29">
        <f>+IFERROR(LN(Creditos!BD136)," ")</f>
        <v>10.111463975066526</v>
      </c>
      <c r="BE62" s="29">
        <f>+IFERROR(LN(Creditos!BE136)," ")</f>
        <v>12.297452001304007</v>
      </c>
      <c r="BF62" s="29">
        <f>+IFERROR(LN(Creditos!BF136)," ")</f>
        <v>11.601676309292312</v>
      </c>
    </row>
    <row r="63" spans="2:58" ht="16.5" x14ac:dyDescent="0.3">
      <c r="B63">
        <v>62</v>
      </c>
      <c r="C63" s="23">
        <v>42735</v>
      </c>
      <c r="D63" s="29">
        <f>+IFERROR(LN(Creditos!D137)," ")</f>
        <v>18.17779250003629</v>
      </c>
      <c r="E63" s="29">
        <f>+IFERROR(LN(Creditos!E137)," ")</f>
        <v>17.082309857462246</v>
      </c>
      <c r="F63" s="29">
        <f>+IFERROR(LN(Creditos!F137)," ")</f>
        <v>17.469432097092049</v>
      </c>
      <c r="G63" s="29">
        <f>+IFERROR(LN(Creditos!G137)," ")</f>
        <v>17.764972800789259</v>
      </c>
      <c r="H63" s="29">
        <f>+IFERROR(LN(Creditos!H137)," ")</f>
        <v>14.621162197164907</v>
      </c>
      <c r="I63" s="29">
        <f>+IFERROR(LN(Creditos!I137)," ")</f>
        <v>15.956046567545584</v>
      </c>
      <c r="J63" s="29">
        <f>+IFERROR(LN(Creditos!J137)," ")</f>
        <v>15.651502315794136</v>
      </c>
      <c r="K63" s="29">
        <f>+IFERROR(LN(Creditos!K137)," ")</f>
        <v>15.12716079185461</v>
      </c>
      <c r="L63" s="29">
        <f>+IFERROR(LN(Creditos!L137)," ")</f>
        <v>14.804194843708325</v>
      </c>
      <c r="M63" s="29">
        <f>+IFERROR(LN(Creditos!M137)," ")</f>
        <v>12.014763806671066</v>
      </c>
      <c r="P63">
        <v>62</v>
      </c>
      <c r="Q63" s="3">
        <v>42735</v>
      </c>
      <c r="R63" s="29">
        <f>+IFERROR(LN(Creditos!R137)," ")</f>
        <v>17.764972800789259</v>
      </c>
      <c r="S63" s="29">
        <f>+IFERROR(LN(Creditos!S137)," ")</f>
        <v>18.17779250003629</v>
      </c>
      <c r="T63" s="29">
        <f>+IFERROR(LN(Creditos!T137)," ")</f>
        <v>17.469432097092049</v>
      </c>
      <c r="U63" s="29">
        <f>+IFERROR(LN(Creditos!U137)," ")</f>
        <v>14.747705796977808</v>
      </c>
      <c r="V63" s="29">
        <f>+IFERROR(LN(Creditos!V137)," ")</f>
        <v>12.849008198332342</v>
      </c>
      <c r="W63" s="29">
        <f>+IFERROR(LN(Creditos!W137)," ")</f>
        <v>14.746208456832246</v>
      </c>
      <c r="X63" s="29">
        <f>+IFERROR(LN(Creditos!X137)," ")</f>
        <v>15.13028341215588</v>
      </c>
      <c r="Y63" s="29">
        <f>+IFERROR(LN(Creditos!Y137)," ")</f>
        <v>14.498414191744063</v>
      </c>
      <c r="Z63" s="29">
        <f>+IFERROR(LN(Creditos!Z137)," ")</f>
        <v>14.753698724042756</v>
      </c>
      <c r="AA63" s="29">
        <f>+IFERROR(LN(Creditos!AA137)," ")</f>
        <v>13.479227590296563</v>
      </c>
      <c r="AB63" s="29">
        <f>+IFERROR(LN(Creditos!AB137)," ")</f>
        <v>12.733320028068093</v>
      </c>
      <c r="AC63" s="29">
        <f>+IFERROR(LN(Creditos!AC137)," ")</f>
        <v>11.895097868196489</v>
      </c>
      <c r="AD63" s="29">
        <f>+IFERROR(LN(Creditos!AD137)," ")</f>
        <v>11.841535653671155</v>
      </c>
      <c r="AE63" s="29">
        <f>+IFERROR(LN(Creditos!AE137)," ")</f>
        <v>14.179913649520033</v>
      </c>
      <c r="AF63" s="29" t="str">
        <f>+IFERROR(LN(Creditos!AF137)," ")</f>
        <v xml:space="preserve"> </v>
      </c>
      <c r="AG63" s="29">
        <f>+IFERROR(LN(Creditos!AG137)," ")</f>
        <v>13.432227192825591</v>
      </c>
      <c r="AH63" s="29">
        <f>+IFERROR(LN(Creditos!AH137)," ")</f>
        <v>15.969476765590521</v>
      </c>
      <c r="AI63" s="29">
        <f>+IFERROR(LN(Creditos!AI137)," ")</f>
        <v>12.488609610135743</v>
      </c>
      <c r="AJ63" s="29" t="str">
        <f>+IFERROR(LN(Creditos!AJ137)," ")</f>
        <v xml:space="preserve"> </v>
      </c>
      <c r="AK63" s="29">
        <f>+IFERROR(LN(Creditos!AK137)," ")</f>
        <v>13.352783043715032</v>
      </c>
      <c r="AL63" s="29" t="str">
        <f>+IFERROR(LN(Creditos!AL137)," ")</f>
        <v xml:space="preserve"> </v>
      </c>
      <c r="AM63" s="29" t="str">
        <f>+IFERROR(LN(Creditos!AM137)," ")</f>
        <v xml:space="preserve"> </v>
      </c>
      <c r="AN63" s="29" t="str">
        <f>+IFERROR(LN(Creditos!AN137)," ")</f>
        <v xml:space="preserve"> </v>
      </c>
      <c r="AO63" s="29" t="str">
        <f>+IFERROR(LN(Creditos!AO137)," ")</f>
        <v xml:space="preserve"> </v>
      </c>
      <c r="AP63" s="29">
        <f>+IFERROR(LN(Creditos!AP137)," ")</f>
        <v>10.825301217499044</v>
      </c>
      <c r="AQ63" s="29" t="str">
        <f>+IFERROR(LN(Creditos!AQ137)," ")</f>
        <v xml:space="preserve"> </v>
      </c>
      <c r="AR63" s="29">
        <f>+IFERROR(LN(Creditos!AR137)," ")</f>
        <v>12.160088998404923</v>
      </c>
      <c r="AS63" s="29">
        <f>+IFERROR(LN(Creditos!AS137)," ")</f>
        <v>11.726075236649786</v>
      </c>
      <c r="AT63" s="29">
        <f>+IFERROR(LN(Creditos!AT137)," ")</f>
        <v>10.410762083930345</v>
      </c>
      <c r="AU63" s="29">
        <f>+IFERROR(LN(Creditos!AU137)," ")</f>
        <v>10.498264737827332</v>
      </c>
      <c r="AV63" s="29" t="str">
        <f>+IFERROR(LN(Creditos!AV137)," ")</f>
        <v xml:space="preserve"> </v>
      </c>
      <c r="AW63" s="29" t="str">
        <f>+IFERROR(LN(Creditos!AW137)," ")</f>
        <v xml:space="preserve"> </v>
      </c>
      <c r="AX63" s="29">
        <f>+IFERROR(LN(Creditos!AX137)," ")</f>
        <v>12.687945634525592</v>
      </c>
      <c r="AY63" s="29">
        <f>+IFERROR(LN(Creditos!AY137)," ")</f>
        <v>14.044171925754968</v>
      </c>
      <c r="AZ63" s="29">
        <f>+IFERROR(LN(Creditos!AZ137)," ")</f>
        <v>13.443982023314021</v>
      </c>
      <c r="BA63" s="29">
        <f>+IFERROR(LN(Creditos!BA137)," ")</f>
        <v>14.243671664334823</v>
      </c>
      <c r="BB63" s="29" t="str">
        <f>+IFERROR(LN(Creditos!BB137)," ")</f>
        <v xml:space="preserve"> </v>
      </c>
      <c r="BC63" s="29">
        <f>+IFERROR(LN(Creditos!BC137)," ")</f>
        <v>11.650681120880577</v>
      </c>
      <c r="BD63" s="29">
        <f>+IFERROR(LN(Creditos!BD137)," ")</f>
        <v>10.118545096833012</v>
      </c>
      <c r="BE63" s="29">
        <f>+IFERROR(LN(Creditos!BE137)," ")</f>
        <v>12.346315491643896</v>
      </c>
      <c r="BF63" s="29">
        <f>+IFERROR(LN(Creditos!BF137)," ")</f>
        <v>11.608665041479682</v>
      </c>
    </row>
    <row r="64" spans="2:58" ht="16.5" x14ac:dyDescent="0.3">
      <c r="B64">
        <v>63</v>
      </c>
      <c r="C64" s="23">
        <v>42766</v>
      </c>
      <c r="D64" s="29">
        <f>+IFERROR(LN(Creditos!D138)," ")</f>
        <v>18.168214127597192</v>
      </c>
      <c r="E64" s="29">
        <f>+IFERROR(LN(Creditos!E138)," ")</f>
        <v>17.081191089865126</v>
      </c>
      <c r="F64" s="29">
        <f>+IFERROR(LN(Creditos!F138)," ")</f>
        <v>17.464689952206967</v>
      </c>
      <c r="G64" s="29">
        <f>+IFERROR(LN(Creditos!G138)," ")</f>
        <v>17.735216066008725</v>
      </c>
      <c r="H64" s="29">
        <f>+IFERROR(LN(Creditos!H138)," ")</f>
        <v>14.585481977821921</v>
      </c>
      <c r="I64" s="29">
        <f>+IFERROR(LN(Creditos!I138)," ")</f>
        <v>15.965407043114062</v>
      </c>
      <c r="J64" s="29">
        <f>+IFERROR(LN(Creditos!J138)," ")</f>
        <v>15.628850984343481</v>
      </c>
      <c r="K64" s="29">
        <f>+IFERROR(LN(Creditos!K138)," ")</f>
        <v>15.121550328488361</v>
      </c>
      <c r="L64" s="29">
        <f>+IFERROR(LN(Creditos!L138)," ")</f>
        <v>14.782308072734491</v>
      </c>
      <c r="M64" s="29">
        <f>+IFERROR(LN(Creditos!M138)," ")</f>
        <v>12.081315947679498</v>
      </c>
      <c r="P64">
        <v>63</v>
      </c>
      <c r="Q64" s="3">
        <v>42766</v>
      </c>
      <c r="R64" s="29">
        <f>+IFERROR(LN(Creditos!R138)," ")</f>
        <v>17.735216066008725</v>
      </c>
      <c r="S64" s="29">
        <f>+IFERROR(LN(Creditos!S138)," ")</f>
        <v>18.168214127597192</v>
      </c>
      <c r="T64" s="29">
        <f>+IFERROR(LN(Creditos!T138)," ")</f>
        <v>17.464689952206967</v>
      </c>
      <c r="U64" s="29">
        <f>+IFERROR(LN(Creditos!U138)," ")</f>
        <v>14.750339724426695</v>
      </c>
      <c r="V64" s="29">
        <f>+IFERROR(LN(Creditos!V138)," ")</f>
        <v>12.821181657522464</v>
      </c>
      <c r="W64" s="29">
        <f>+IFERROR(LN(Creditos!W138)," ")</f>
        <v>14.759898438633382</v>
      </c>
      <c r="X64" s="29">
        <f>+IFERROR(LN(Creditos!X138)," ")</f>
        <v>15.131666608875541</v>
      </c>
      <c r="Y64" s="29">
        <f>+IFERROR(LN(Creditos!Y138)," ")</f>
        <v>14.502078081185182</v>
      </c>
      <c r="Z64" s="29">
        <f>+IFERROR(LN(Creditos!Z138)," ")</f>
        <v>14.751201913000598</v>
      </c>
      <c r="AA64" s="29">
        <f>+IFERROR(LN(Creditos!AA138)," ")</f>
        <v>13.476662749908273</v>
      </c>
      <c r="AB64" s="29">
        <f>+IFERROR(LN(Creditos!AB138)," ")</f>
        <v>12.731446608819891</v>
      </c>
      <c r="AC64" s="29">
        <f>+IFERROR(LN(Creditos!AC138)," ")</f>
        <v>11.882590579259864</v>
      </c>
      <c r="AD64" s="29">
        <f>+IFERROR(LN(Creditos!AD138)," ")</f>
        <v>11.828466162705723</v>
      </c>
      <c r="AE64" s="29">
        <f>+IFERROR(LN(Creditos!AE138)," ")</f>
        <v>14.17719025450076</v>
      </c>
      <c r="AF64" s="29" t="str">
        <f>+IFERROR(LN(Creditos!AF138)," ")</f>
        <v xml:space="preserve"> </v>
      </c>
      <c r="AG64" s="29">
        <f>+IFERROR(LN(Creditos!AG138)," ")</f>
        <v>13.429802796082999</v>
      </c>
      <c r="AH64" s="29">
        <f>+IFERROR(LN(Creditos!AH138)," ")</f>
        <v>15.973470950946531</v>
      </c>
      <c r="AI64" s="29">
        <f>+IFERROR(LN(Creditos!AI138)," ")</f>
        <v>12.471919578729809</v>
      </c>
      <c r="AJ64" s="29" t="str">
        <f>+IFERROR(LN(Creditos!AJ138)," ")</f>
        <v xml:space="preserve"> </v>
      </c>
      <c r="AK64" s="29">
        <f>+IFERROR(LN(Creditos!AK138)," ")</f>
        <v>13.356723392467256</v>
      </c>
      <c r="AL64" s="29" t="str">
        <f>+IFERROR(LN(Creditos!AL138)," ")</f>
        <v xml:space="preserve"> </v>
      </c>
      <c r="AM64" s="29" t="str">
        <f>+IFERROR(LN(Creditos!AM138)," ")</f>
        <v xml:space="preserve"> </v>
      </c>
      <c r="AN64" s="29" t="str">
        <f>+IFERROR(LN(Creditos!AN138)," ")</f>
        <v xml:space="preserve"> </v>
      </c>
      <c r="AO64" s="29" t="str">
        <f>+IFERROR(LN(Creditos!AO138)," ")</f>
        <v xml:space="preserve"> </v>
      </c>
      <c r="AP64" s="29">
        <f>+IFERROR(LN(Creditos!AP138)," ")</f>
        <v>10.859361156206974</v>
      </c>
      <c r="AQ64" s="29" t="str">
        <f>+IFERROR(LN(Creditos!AQ138)," ")</f>
        <v xml:space="preserve"> </v>
      </c>
      <c r="AR64" s="29">
        <f>+IFERROR(LN(Creditos!AR138)," ")</f>
        <v>12.204297231114298</v>
      </c>
      <c r="AS64" s="29">
        <f>+IFERROR(LN(Creditos!AS138)," ")</f>
        <v>11.653542029269406</v>
      </c>
      <c r="AT64" s="29">
        <f>+IFERROR(LN(Creditos!AT138)," ")</f>
        <v>10.423007727013161</v>
      </c>
      <c r="AU64" s="29">
        <f>+IFERROR(LN(Creditos!AU138)," ")</f>
        <v>10.558342188381166</v>
      </c>
      <c r="AV64" s="29" t="str">
        <f>+IFERROR(LN(Creditos!AV138)," ")</f>
        <v xml:space="preserve"> </v>
      </c>
      <c r="AW64" s="29" t="str">
        <f>+IFERROR(LN(Creditos!AW138)," ")</f>
        <v xml:space="preserve"> </v>
      </c>
      <c r="AX64" s="29">
        <f>+IFERROR(LN(Creditos!AX138)," ")</f>
        <v>12.682411023476527</v>
      </c>
      <c r="AY64" s="29">
        <f>+IFERROR(LN(Creditos!AY138)," ")</f>
        <v>14.045492611760576</v>
      </c>
      <c r="AZ64" s="29">
        <f>+IFERROR(LN(Creditos!AZ138)," ")</f>
        <v>13.443569361945437</v>
      </c>
      <c r="BA64" s="29">
        <f>+IFERROR(LN(Creditos!BA138)," ")</f>
        <v>14.232537595345546</v>
      </c>
      <c r="BB64" s="29" t="str">
        <f>+IFERROR(LN(Creditos!BB138)," ")</f>
        <v xml:space="preserve"> </v>
      </c>
      <c r="BC64" s="29">
        <f>+IFERROR(LN(Creditos!BC138)," ")</f>
        <v>11.657611992775664</v>
      </c>
      <c r="BD64" s="29">
        <f>+IFERROR(LN(Creditos!BD138)," ")</f>
        <v>10.088609787101538</v>
      </c>
      <c r="BE64" s="29">
        <f>+IFERROR(LN(Creditos!BE138)," ")</f>
        <v>12.393788719881485</v>
      </c>
      <c r="BF64" s="29">
        <f>+IFERROR(LN(Creditos!BF138)," ")</f>
        <v>11.610773438849373</v>
      </c>
    </row>
    <row r="65" spans="2:58" ht="16.5" x14ac:dyDescent="0.3">
      <c r="B65">
        <v>64</v>
      </c>
      <c r="C65" s="23">
        <v>42794</v>
      </c>
      <c r="D65" s="29">
        <f>+IFERROR(LN(Creditos!D139)," ")</f>
        <v>18.173826248023307</v>
      </c>
      <c r="E65" s="29">
        <f>+IFERROR(LN(Creditos!E139)," ")</f>
        <v>17.09112472582542</v>
      </c>
      <c r="F65" s="29">
        <f>+IFERROR(LN(Creditos!F139)," ")</f>
        <v>17.470350261333994</v>
      </c>
      <c r="G65" s="29">
        <f>+IFERROR(LN(Creditos!G139)," ")</f>
        <v>17.715283608527567</v>
      </c>
      <c r="H65" s="29">
        <f>+IFERROR(LN(Creditos!H139)," ")</f>
        <v>14.556307484254145</v>
      </c>
      <c r="I65" s="29">
        <f>+IFERROR(LN(Creditos!I139)," ")</f>
        <v>15.961399833583863</v>
      </c>
      <c r="J65" s="29">
        <f>+IFERROR(LN(Creditos!J139)," ")</f>
        <v>15.631850834586391</v>
      </c>
      <c r="K65" s="29">
        <f>+IFERROR(LN(Creditos!K139)," ")</f>
        <v>15.149410624839701</v>
      </c>
      <c r="L65" s="29">
        <f>+IFERROR(LN(Creditos!L139)," ")</f>
        <v>14.760063519450123</v>
      </c>
      <c r="M65" s="29">
        <f>+IFERROR(LN(Creditos!M139)," ")</f>
        <v>12.1282710274342</v>
      </c>
      <c r="P65">
        <v>64</v>
      </c>
      <c r="Q65" s="3">
        <v>42794</v>
      </c>
      <c r="R65" s="29">
        <f>+IFERROR(LN(Creditos!R139)," ")</f>
        <v>17.715283608527567</v>
      </c>
      <c r="S65" s="29">
        <f>+IFERROR(LN(Creditos!S139)," ")</f>
        <v>18.173826248023307</v>
      </c>
      <c r="T65" s="29">
        <f>+IFERROR(LN(Creditos!T139)," ")</f>
        <v>17.470350261333994</v>
      </c>
      <c r="U65" s="29">
        <f>+IFERROR(LN(Creditos!U139)," ")</f>
        <v>14.770918308596402</v>
      </c>
      <c r="V65" s="29">
        <f>+IFERROR(LN(Creditos!V139)," ")</f>
        <v>12.815325146748608</v>
      </c>
      <c r="W65" s="29">
        <f>+IFERROR(LN(Creditos!W139)," ")</f>
        <v>14.784424801399286</v>
      </c>
      <c r="X65" s="29">
        <f>+IFERROR(LN(Creditos!X139)," ")</f>
        <v>15.141481484287459</v>
      </c>
      <c r="Y65" s="29">
        <f>+IFERROR(LN(Creditos!Y139)," ")</f>
        <v>14.515350024202512</v>
      </c>
      <c r="Z65" s="29">
        <f>+IFERROR(LN(Creditos!Z139)," ")</f>
        <v>14.765569104538519</v>
      </c>
      <c r="AA65" s="29">
        <f>+IFERROR(LN(Creditos!AA139)," ")</f>
        <v>13.491246774464519</v>
      </c>
      <c r="AB65" s="29">
        <f>+IFERROR(LN(Creditos!AB139)," ")</f>
        <v>12.740640333341304</v>
      </c>
      <c r="AC65" s="29">
        <f>+IFERROR(LN(Creditos!AC139)," ")</f>
        <v>11.888040265849403</v>
      </c>
      <c r="AD65" s="29">
        <f>+IFERROR(LN(Creditos!AD139)," ")</f>
        <v>11.830516162327694</v>
      </c>
      <c r="AE65" s="29">
        <f>+IFERROR(LN(Creditos!AE139)," ")</f>
        <v>14.18546019684252</v>
      </c>
      <c r="AF65" s="29" t="str">
        <f>+IFERROR(LN(Creditos!AF139)," ")</f>
        <v xml:space="preserve"> </v>
      </c>
      <c r="AG65" s="29">
        <f>+IFERROR(LN(Creditos!AG139)," ")</f>
        <v>13.441921007235145</v>
      </c>
      <c r="AH65" s="29">
        <f>+IFERROR(LN(Creditos!AH139)," ")</f>
        <v>15.981167219978451</v>
      </c>
      <c r="AI65" s="29">
        <f>+IFERROR(LN(Creditos!AI139)," ")</f>
        <v>12.470360900440463</v>
      </c>
      <c r="AJ65" s="29" t="str">
        <f>+IFERROR(LN(Creditos!AJ139)," ")</f>
        <v xml:space="preserve"> </v>
      </c>
      <c r="AK65" s="29">
        <f>+IFERROR(LN(Creditos!AK139)," ")</f>
        <v>13.377470057387287</v>
      </c>
      <c r="AL65" s="29" t="str">
        <f>+IFERROR(LN(Creditos!AL139)," ")</f>
        <v xml:space="preserve"> </v>
      </c>
      <c r="AM65" s="29" t="str">
        <f>+IFERROR(LN(Creditos!AM139)," ")</f>
        <v xml:space="preserve"> </v>
      </c>
      <c r="AN65" s="29" t="str">
        <f>+IFERROR(LN(Creditos!AN139)," ")</f>
        <v xml:space="preserve"> </v>
      </c>
      <c r="AO65" s="29" t="str">
        <f>+IFERROR(LN(Creditos!AO139)," ")</f>
        <v xml:space="preserve"> </v>
      </c>
      <c r="AP65" s="29">
        <f>+IFERROR(LN(Creditos!AP139)," ")</f>
        <v>10.892786851282288</v>
      </c>
      <c r="AQ65" s="29" t="str">
        <f>+IFERROR(LN(Creditos!AQ139)," ")</f>
        <v xml:space="preserve"> </v>
      </c>
      <c r="AR65" s="29">
        <f>+IFERROR(LN(Creditos!AR139)," ")</f>
        <v>12.250618184582116</v>
      </c>
      <c r="AS65" s="29">
        <f>+IFERROR(LN(Creditos!AS139)," ")</f>
        <v>11.634555114423712</v>
      </c>
      <c r="AT65" s="29">
        <f>+IFERROR(LN(Creditos!AT139)," ")</f>
        <v>10.429681809725022</v>
      </c>
      <c r="AU65" s="29">
        <f>+IFERROR(LN(Creditos!AU139)," ")</f>
        <v>10.632949795518481</v>
      </c>
      <c r="AV65" s="29" t="str">
        <f>+IFERROR(LN(Creditos!AV139)," ")</f>
        <v xml:space="preserve"> </v>
      </c>
      <c r="AW65" s="29" t="str">
        <f>+IFERROR(LN(Creditos!AW139)," ")</f>
        <v xml:space="preserve"> </v>
      </c>
      <c r="AX65" s="29">
        <f>+IFERROR(LN(Creditos!AX139)," ")</f>
        <v>12.68806910367417</v>
      </c>
      <c r="AY65" s="29">
        <f>+IFERROR(LN(Creditos!AY139)," ")</f>
        <v>14.054030545986357</v>
      </c>
      <c r="AZ65" s="29">
        <f>+IFERROR(LN(Creditos!AZ139)," ")</f>
        <v>13.459611734723083</v>
      </c>
      <c r="BA65" s="29">
        <f>+IFERROR(LN(Creditos!BA139)," ")</f>
        <v>14.231184855174694</v>
      </c>
      <c r="BB65" s="29" t="str">
        <f>+IFERROR(LN(Creditos!BB139)," ")</f>
        <v xml:space="preserve"> </v>
      </c>
      <c r="BC65" s="29">
        <f>+IFERROR(LN(Creditos!BC139)," ")</f>
        <v>11.666427286791796</v>
      </c>
      <c r="BD65" s="29">
        <f>+IFERROR(LN(Creditos!BD139)," ")</f>
        <v>10.082666484787653</v>
      </c>
      <c r="BE65" s="29">
        <f>+IFERROR(LN(Creditos!BE139)," ")</f>
        <v>12.464478654198375</v>
      </c>
      <c r="BF65" s="29">
        <f>+IFERROR(LN(Creditos!BF139)," ")</f>
        <v>11.635725716877008</v>
      </c>
    </row>
    <row r="66" spans="2:58" ht="16.5" x14ac:dyDescent="0.3">
      <c r="B66">
        <v>65</v>
      </c>
      <c r="C66" s="23">
        <v>42825</v>
      </c>
      <c r="D66" s="29">
        <f>+IFERROR(LN(Creditos!D140)," ")</f>
        <v>18.150418357482721</v>
      </c>
      <c r="E66" s="29">
        <f>+IFERROR(LN(Creditos!E140)," ")</f>
        <v>17.09012117118964</v>
      </c>
      <c r="F66" s="29">
        <f>+IFERROR(LN(Creditos!F140)," ")</f>
        <v>17.520365919147256</v>
      </c>
      <c r="G66" s="29">
        <f>+IFERROR(LN(Creditos!G140)," ")</f>
        <v>17.710067862206078</v>
      </c>
      <c r="H66" s="29">
        <f>+IFERROR(LN(Creditos!H140)," ")</f>
        <v>14.529606339098986</v>
      </c>
      <c r="I66" s="29">
        <f>+IFERROR(LN(Creditos!I140)," ")</f>
        <v>15.975441321169729</v>
      </c>
      <c r="J66" s="29">
        <f>+IFERROR(LN(Creditos!J140)," ")</f>
        <v>15.637067284284427</v>
      </c>
      <c r="K66" s="29">
        <f>+IFERROR(LN(Creditos!K140)," ")</f>
        <v>15.151883034896773</v>
      </c>
      <c r="L66" s="29">
        <f>+IFERROR(LN(Creditos!L140)," ")</f>
        <v>14.845581422649101</v>
      </c>
      <c r="M66" s="29">
        <f>+IFERROR(LN(Creditos!M140)," ")</f>
        <v>12.262824673537139</v>
      </c>
      <c r="P66">
        <v>65</v>
      </c>
      <c r="Q66" s="3">
        <v>42825</v>
      </c>
      <c r="R66" s="29">
        <f>+IFERROR(LN(Creditos!R140)," ")</f>
        <v>17.710067862206078</v>
      </c>
      <c r="S66" s="29">
        <f>+IFERROR(LN(Creditos!S140)," ")</f>
        <v>18.150418357482721</v>
      </c>
      <c r="T66" s="29">
        <f>+IFERROR(LN(Creditos!T140)," ")</f>
        <v>17.520365919147256</v>
      </c>
      <c r="U66" s="29">
        <f>+IFERROR(LN(Creditos!U140)," ")</f>
        <v>14.776932841026529</v>
      </c>
      <c r="V66" s="29">
        <f>+IFERROR(LN(Creditos!V140)," ")</f>
        <v>12.804243136091888</v>
      </c>
      <c r="W66" s="29">
        <f>+IFERROR(LN(Creditos!W140)," ")</f>
        <v>14.789335182240368</v>
      </c>
      <c r="X66" s="29">
        <f>+IFERROR(LN(Creditos!X140)," ")</f>
        <v>15.151493346973252</v>
      </c>
      <c r="Y66" s="29">
        <f>+IFERROR(LN(Creditos!Y140)," ")</f>
        <v>14.523636803158579</v>
      </c>
      <c r="Z66" s="29">
        <f>+IFERROR(LN(Creditos!Z140)," ")</f>
        <v>14.784057279505342</v>
      </c>
      <c r="AA66" s="29">
        <f>+IFERROR(LN(Creditos!AA140)," ")</f>
        <v>13.509901904682552</v>
      </c>
      <c r="AB66" s="29">
        <f>+IFERROR(LN(Creditos!AB140)," ")</f>
        <v>12.725482292453158</v>
      </c>
      <c r="AC66" s="29">
        <f>+IFERROR(LN(Creditos!AC140)," ")</f>
        <v>11.882969905716743</v>
      </c>
      <c r="AD66" s="29">
        <f>+IFERROR(LN(Creditos!AD140)," ")</f>
        <v>11.797697175800197</v>
      </c>
      <c r="AE66" s="29">
        <f>+IFERROR(LN(Creditos!AE140)," ")</f>
        <v>14.182035784765402</v>
      </c>
      <c r="AF66" s="29" t="str">
        <f>+IFERROR(LN(Creditos!AF140)," ")</f>
        <v xml:space="preserve"> </v>
      </c>
      <c r="AG66" s="29">
        <f>+IFERROR(LN(Creditos!AG140)," ")</f>
        <v>13.455133662708619</v>
      </c>
      <c r="AH66" s="29">
        <f>+IFERROR(LN(Creditos!AH140)," ")</f>
        <v>15.982390524320374</v>
      </c>
      <c r="AI66" s="29">
        <f>+IFERROR(LN(Creditos!AI140)," ")</f>
        <v>12.464604440845164</v>
      </c>
      <c r="AJ66" s="29" t="str">
        <f>+IFERROR(LN(Creditos!AJ140)," ")</f>
        <v xml:space="preserve"> </v>
      </c>
      <c r="AK66" s="29">
        <f>+IFERROR(LN(Creditos!AK140)," ")</f>
        <v>13.387589188968626</v>
      </c>
      <c r="AL66" s="29" t="str">
        <f>+IFERROR(LN(Creditos!AL140)," ")</f>
        <v xml:space="preserve"> </v>
      </c>
      <c r="AM66" s="29" t="str">
        <f>+IFERROR(LN(Creditos!AM140)," ")</f>
        <v xml:space="preserve"> </v>
      </c>
      <c r="AN66" s="29" t="str">
        <f>+IFERROR(LN(Creditos!AN140)," ")</f>
        <v xml:space="preserve"> </v>
      </c>
      <c r="AO66" s="29" t="str">
        <f>+IFERROR(LN(Creditos!AO140)," ")</f>
        <v xml:space="preserve"> </v>
      </c>
      <c r="AP66" s="29">
        <f>+IFERROR(LN(Creditos!AP140)," ")</f>
        <v>10.901102669891497</v>
      </c>
      <c r="AQ66" s="29" t="str">
        <f>+IFERROR(LN(Creditos!AQ140)," ")</f>
        <v xml:space="preserve"> </v>
      </c>
      <c r="AR66" s="29">
        <f>+IFERROR(LN(Creditos!AR140)," ")</f>
        <v>12.279574902518355</v>
      </c>
      <c r="AS66" s="29">
        <f>+IFERROR(LN(Creditos!AS140)," ")</f>
        <v>11.619652711775396</v>
      </c>
      <c r="AT66" s="29">
        <f>+IFERROR(LN(Creditos!AT140)," ")</f>
        <v>10.457831585730043</v>
      </c>
      <c r="AU66" s="29">
        <f>+IFERROR(LN(Creditos!AU140)," ")</f>
        <v>10.701962824503239</v>
      </c>
      <c r="AV66" s="29" t="str">
        <f>+IFERROR(LN(Creditos!AV140)," ")</f>
        <v xml:space="preserve"> </v>
      </c>
      <c r="AW66" s="29" t="str">
        <f>+IFERROR(LN(Creditos!AW140)," ")</f>
        <v xml:space="preserve"> </v>
      </c>
      <c r="AX66" s="29">
        <f>+IFERROR(LN(Creditos!AX140)," ")</f>
        <v>12.691244130420518</v>
      </c>
      <c r="AY66" s="29">
        <f>+IFERROR(LN(Creditos!AY140)," ")</f>
        <v>14.073426447744476</v>
      </c>
      <c r="AZ66" s="29">
        <f>+IFERROR(LN(Creditos!AZ140)," ")</f>
        <v>13.491158380638078</v>
      </c>
      <c r="BA66" s="29">
        <f>+IFERROR(LN(Creditos!BA140)," ")</f>
        <v>14.225714599542098</v>
      </c>
      <c r="BB66" s="29" t="str">
        <f>+IFERROR(LN(Creditos!BB140)," ")</f>
        <v xml:space="preserve"> </v>
      </c>
      <c r="BC66" s="29">
        <f>+IFERROR(LN(Creditos!BC140)," ")</f>
        <v>11.680217509857076</v>
      </c>
      <c r="BD66" s="29">
        <f>+IFERROR(LN(Creditos!BD140)," ")</f>
        <v>10.080929793556177</v>
      </c>
      <c r="BE66" s="29">
        <f>+IFERROR(LN(Creditos!BE140)," ")</f>
        <v>12.588794822341917</v>
      </c>
      <c r="BF66" s="29">
        <f>+IFERROR(LN(Creditos!BF140)," ")</f>
        <v>11.640538277590789</v>
      </c>
    </row>
    <row r="67" spans="2:58" ht="16.5" x14ac:dyDescent="0.3">
      <c r="B67">
        <v>66</v>
      </c>
      <c r="C67" s="23">
        <v>42855</v>
      </c>
      <c r="D67" s="29">
        <f>+IFERROR(LN(Creditos!D141)," ")</f>
        <v>18.16371156284788</v>
      </c>
      <c r="E67" s="29">
        <f>+IFERROR(LN(Creditos!E141)," ")</f>
        <v>17.10089569697811</v>
      </c>
      <c r="F67" s="29">
        <f>+IFERROR(LN(Creditos!F141)," ")</f>
        <v>17.525170297074556</v>
      </c>
      <c r="G67" s="29">
        <f>+IFERROR(LN(Creditos!G141)," ")</f>
        <v>17.685848243688785</v>
      </c>
      <c r="H67" s="29">
        <f>+IFERROR(LN(Creditos!H141)," ")</f>
        <v>14.549106368685475</v>
      </c>
      <c r="I67" s="29">
        <f>+IFERROR(LN(Creditos!I141)," ")</f>
        <v>15.984468751660037</v>
      </c>
      <c r="J67" s="29">
        <f>+IFERROR(LN(Creditos!J141)," ")</f>
        <v>15.641090418692112</v>
      </c>
      <c r="K67" s="29">
        <f>+IFERROR(LN(Creditos!K141)," ")</f>
        <v>15.152421189884359</v>
      </c>
      <c r="L67" s="29">
        <f>+IFERROR(LN(Creditos!L141)," ")</f>
        <v>14.882882685812195</v>
      </c>
      <c r="M67" s="29">
        <f>+IFERROR(LN(Creditos!M141)," ")</f>
        <v>12.465857029774382</v>
      </c>
      <c r="P67">
        <v>66</v>
      </c>
      <c r="Q67" s="3">
        <v>42855</v>
      </c>
      <c r="R67" s="29">
        <f>+IFERROR(LN(Creditos!R141)," ")</f>
        <v>17.685848243688785</v>
      </c>
      <c r="S67" s="29">
        <f>+IFERROR(LN(Creditos!S141)," ")</f>
        <v>18.16371156284788</v>
      </c>
      <c r="T67" s="29">
        <f>+IFERROR(LN(Creditos!T141)," ")</f>
        <v>17.525170297074556</v>
      </c>
      <c r="U67" s="29">
        <f>+IFERROR(LN(Creditos!U141)," ")</f>
        <v>14.793610689960728</v>
      </c>
      <c r="V67" s="29">
        <f>+IFERROR(LN(Creditos!V141)," ")</f>
        <v>12.780606059162668</v>
      </c>
      <c r="W67" s="29">
        <f>+IFERROR(LN(Creditos!W141)," ")</f>
        <v>14.808041152109805</v>
      </c>
      <c r="X67" s="29">
        <f>+IFERROR(LN(Creditos!X141)," ")</f>
        <v>15.158421847494077</v>
      </c>
      <c r="Y67" s="29">
        <f>+IFERROR(LN(Creditos!Y141)," ")</f>
        <v>14.535690483370447</v>
      </c>
      <c r="Z67" s="29">
        <f>+IFERROR(LN(Creditos!Z141)," ")</f>
        <v>14.800317140491698</v>
      </c>
      <c r="AA67" s="29">
        <f>+IFERROR(LN(Creditos!AA141)," ")</f>
        <v>13.513467368318564</v>
      </c>
      <c r="AB67" s="29">
        <f>+IFERROR(LN(Creditos!AB141)," ")</f>
        <v>12.729422078357404</v>
      </c>
      <c r="AC67" s="29">
        <f>+IFERROR(LN(Creditos!AC141)," ")</f>
        <v>11.896291040986892</v>
      </c>
      <c r="AD67" s="29">
        <f>+IFERROR(LN(Creditos!AD141)," ")</f>
        <v>11.800489037201135</v>
      </c>
      <c r="AE67" s="29">
        <f>+IFERROR(LN(Creditos!AE141)," ")</f>
        <v>14.199018037461208</v>
      </c>
      <c r="AF67" s="29" t="str">
        <f>+IFERROR(LN(Creditos!AF141)," ")</f>
        <v xml:space="preserve"> </v>
      </c>
      <c r="AG67" s="29">
        <f>+IFERROR(LN(Creditos!AG141)," ")</f>
        <v>13.460690296580911</v>
      </c>
      <c r="AH67" s="29">
        <f>+IFERROR(LN(Creditos!AH141)," ")</f>
        <v>15.984913064104276</v>
      </c>
      <c r="AI67" s="29">
        <f>+IFERROR(LN(Creditos!AI141)," ")</f>
        <v>12.461752439583178</v>
      </c>
      <c r="AJ67" s="29" t="str">
        <f>+IFERROR(LN(Creditos!AJ141)," ")</f>
        <v xml:space="preserve"> </v>
      </c>
      <c r="AK67" s="29">
        <f>+IFERROR(LN(Creditos!AK141)," ")</f>
        <v>13.393616875870917</v>
      </c>
      <c r="AL67" s="29" t="str">
        <f>+IFERROR(LN(Creditos!AL141)," ")</f>
        <v xml:space="preserve"> </v>
      </c>
      <c r="AM67" s="29" t="str">
        <f>+IFERROR(LN(Creditos!AM141)," ")</f>
        <v xml:space="preserve"> </v>
      </c>
      <c r="AN67" s="29" t="str">
        <f>+IFERROR(LN(Creditos!AN141)," ")</f>
        <v xml:space="preserve"> </v>
      </c>
      <c r="AO67" s="29" t="str">
        <f>+IFERROR(LN(Creditos!AO141)," ")</f>
        <v xml:space="preserve"> </v>
      </c>
      <c r="AP67" s="29">
        <f>+IFERROR(LN(Creditos!AP141)," ")</f>
        <v>10.926172148619544</v>
      </c>
      <c r="AQ67" s="29" t="str">
        <f>+IFERROR(LN(Creditos!AQ141)," ")</f>
        <v xml:space="preserve"> </v>
      </c>
      <c r="AR67" s="29">
        <f>+IFERROR(LN(Creditos!AR141)," ")</f>
        <v>12.350048450753631</v>
      </c>
      <c r="AS67" s="29">
        <f>+IFERROR(LN(Creditos!AS141)," ")</f>
        <v>11.607676597900602</v>
      </c>
      <c r="AT67" s="29">
        <f>+IFERROR(LN(Creditos!AT141)," ")</f>
        <v>10.469266244136548</v>
      </c>
      <c r="AU67" s="29">
        <f>+IFERROR(LN(Creditos!AU141)," ")</f>
        <v>10.765917575137159</v>
      </c>
      <c r="AV67" s="29" t="str">
        <f>+IFERROR(LN(Creditos!AV141)," ")</f>
        <v xml:space="preserve"> </v>
      </c>
      <c r="AW67" s="29" t="str">
        <f>+IFERROR(LN(Creditos!AW141)," ")</f>
        <v xml:space="preserve"> </v>
      </c>
      <c r="AX67" s="29">
        <f>+IFERROR(LN(Creditos!AX141)," ")</f>
        <v>12.691252888096395</v>
      </c>
      <c r="AY67" s="29">
        <f>+IFERROR(LN(Creditos!AY141)," ")</f>
        <v>14.079329145829105</v>
      </c>
      <c r="AZ67" s="29">
        <f>+IFERROR(LN(Creditos!AZ141)," ")</f>
        <v>13.521366011490668</v>
      </c>
      <c r="BA67" s="29">
        <f>+IFERROR(LN(Creditos!BA141)," ")</f>
        <v>14.21945825530014</v>
      </c>
      <c r="BB67" s="29" t="str">
        <f>+IFERROR(LN(Creditos!BB141)," ")</f>
        <v xml:space="preserve"> </v>
      </c>
      <c r="BC67" s="29">
        <f>+IFERROR(LN(Creditos!BC141)," ")</f>
        <v>11.685273050587417</v>
      </c>
      <c r="BD67" s="29">
        <f>+IFERROR(LN(Creditos!BD141)," ")</f>
        <v>10.073527005472718</v>
      </c>
      <c r="BE67" s="29">
        <f>+IFERROR(LN(Creditos!BE141)," ")</f>
        <v>12.667273078880836</v>
      </c>
      <c r="BF67" s="29">
        <f>+IFERROR(LN(Creditos!BF141)," ")</f>
        <v>11.655020652688453</v>
      </c>
    </row>
    <row r="68" spans="2:58" ht="16.5" x14ac:dyDescent="0.3">
      <c r="B68">
        <v>67</v>
      </c>
      <c r="C68" s="23">
        <v>42886</v>
      </c>
      <c r="D68" s="29">
        <f>+IFERROR(LN(Creditos!D142)," ")</f>
        <v>18.164447352268542</v>
      </c>
      <c r="E68" s="29">
        <f>+IFERROR(LN(Creditos!E142)," ")</f>
        <v>17.107895385912801</v>
      </c>
      <c r="F68" s="29">
        <f>+IFERROR(LN(Creditos!F142)," ")</f>
        <v>17.524165850691066</v>
      </c>
      <c r="G68" s="29">
        <f>+IFERROR(LN(Creditos!G142)," ")</f>
        <v>17.696588326196878</v>
      </c>
      <c r="H68" s="29">
        <f>+IFERROR(LN(Creditos!H142)," ")</f>
        <v>14.474833606841187</v>
      </c>
      <c r="I68" s="29">
        <f>+IFERROR(LN(Creditos!I142)," ")</f>
        <v>15.998472528534325</v>
      </c>
      <c r="J68" s="29">
        <f>+IFERROR(LN(Creditos!J142)," ")</f>
        <v>15.653547661807588</v>
      </c>
      <c r="K68" s="29">
        <f>+IFERROR(LN(Creditos!K142)," ")</f>
        <v>15.174400998358468</v>
      </c>
      <c r="L68" s="29">
        <f>+IFERROR(LN(Creditos!L142)," ")</f>
        <v>14.878504717500972</v>
      </c>
      <c r="M68" s="29">
        <f>+IFERROR(LN(Creditos!M142)," ")</f>
        <v>12.38809118383533</v>
      </c>
      <c r="P68">
        <v>67</v>
      </c>
      <c r="Q68" s="3">
        <v>42886</v>
      </c>
      <c r="R68" s="29">
        <f>+IFERROR(LN(Creditos!R142)," ")</f>
        <v>17.696588326196878</v>
      </c>
      <c r="S68" s="29">
        <f>+IFERROR(LN(Creditos!S142)," ")</f>
        <v>18.164447352268542</v>
      </c>
      <c r="T68" s="29">
        <f>+IFERROR(LN(Creditos!T142)," ")</f>
        <v>17.524165850691066</v>
      </c>
      <c r="U68" s="29">
        <f>+IFERROR(LN(Creditos!U142)," ")</f>
        <v>14.810097210666832</v>
      </c>
      <c r="V68" s="29">
        <f>+IFERROR(LN(Creditos!V142)," ")</f>
        <v>12.763692466247651</v>
      </c>
      <c r="W68" s="29">
        <f>+IFERROR(LN(Creditos!W142)," ")</f>
        <v>14.832673869717265</v>
      </c>
      <c r="X68" s="29">
        <f>+IFERROR(LN(Creditos!X142)," ")</f>
        <v>15.164901330628583</v>
      </c>
      <c r="Y68" s="29">
        <f>+IFERROR(LN(Creditos!Y142)," ")</f>
        <v>14.548661200600577</v>
      </c>
      <c r="Z68" s="29">
        <f>+IFERROR(LN(Creditos!Z142)," ")</f>
        <v>14.814456337231073</v>
      </c>
      <c r="AA68" s="29">
        <f>+IFERROR(LN(Creditos!AA142)," ")</f>
        <v>13.527914386129597</v>
      </c>
      <c r="AB68" s="29">
        <f>+IFERROR(LN(Creditos!AB142)," ")</f>
        <v>12.731760173709119</v>
      </c>
      <c r="AC68" s="29">
        <f>+IFERROR(LN(Creditos!AC142)," ")</f>
        <v>11.903598175374183</v>
      </c>
      <c r="AD68" s="29">
        <f>+IFERROR(LN(Creditos!AD142)," ")</f>
        <v>11.815859260928789</v>
      </c>
      <c r="AE68" s="29">
        <f>+IFERROR(LN(Creditos!AE142)," ")</f>
        <v>14.206941436030233</v>
      </c>
      <c r="AF68" s="29" t="str">
        <f>+IFERROR(LN(Creditos!AF142)," ")</f>
        <v xml:space="preserve"> </v>
      </c>
      <c r="AG68" s="29">
        <f>+IFERROR(LN(Creditos!AG142)," ")</f>
        <v>13.465405651059553</v>
      </c>
      <c r="AH68" s="29">
        <f>+IFERROR(LN(Creditos!AH142)," ")</f>
        <v>15.992457891397935</v>
      </c>
      <c r="AI68" s="29">
        <f>+IFERROR(LN(Creditos!AI142)," ")</f>
        <v>12.466746991774491</v>
      </c>
      <c r="AJ68" s="29" t="str">
        <f>+IFERROR(LN(Creditos!AJ142)," ")</f>
        <v xml:space="preserve"> </v>
      </c>
      <c r="AK68" s="29">
        <f>+IFERROR(LN(Creditos!AK142)," ")</f>
        <v>13.406444065936007</v>
      </c>
      <c r="AL68" s="29" t="str">
        <f>+IFERROR(LN(Creditos!AL142)," ")</f>
        <v xml:space="preserve"> </v>
      </c>
      <c r="AM68" s="29" t="str">
        <f>+IFERROR(LN(Creditos!AM142)," ")</f>
        <v xml:space="preserve"> </v>
      </c>
      <c r="AN68" s="29" t="str">
        <f>+IFERROR(LN(Creditos!AN142)," ")</f>
        <v xml:space="preserve"> </v>
      </c>
      <c r="AO68" s="29" t="str">
        <f>+IFERROR(LN(Creditos!AO142)," ")</f>
        <v xml:space="preserve"> </v>
      </c>
      <c r="AP68" s="29">
        <f>+IFERROR(LN(Creditos!AP142)," ")</f>
        <v>10.944126597657183</v>
      </c>
      <c r="AQ68" s="29" t="str">
        <f>+IFERROR(LN(Creditos!AQ142)," ")</f>
        <v xml:space="preserve"> </v>
      </c>
      <c r="AR68" s="29">
        <f>+IFERROR(LN(Creditos!AR142)," ")</f>
        <v>12.428892572523681</v>
      </c>
      <c r="AS68" s="29">
        <f>+IFERROR(LN(Creditos!AS142)," ")</f>
        <v>11.559257184878593</v>
      </c>
      <c r="AT68" s="29">
        <f>+IFERROR(LN(Creditos!AT142)," ")</f>
        <v>10.483145493420908</v>
      </c>
      <c r="AU68" s="29">
        <f>+IFERROR(LN(Creditos!AU142)," ")</f>
        <v>10.830171794668711</v>
      </c>
      <c r="AV68" s="29" t="str">
        <f>+IFERROR(LN(Creditos!AV142)," ")</f>
        <v xml:space="preserve"> </v>
      </c>
      <c r="AW68" s="29" t="str">
        <f>+IFERROR(LN(Creditos!AW142)," ")</f>
        <v xml:space="preserve"> </v>
      </c>
      <c r="AX68" s="29">
        <f>+IFERROR(LN(Creditos!AX142)," ")</f>
        <v>12.693661476558388</v>
      </c>
      <c r="AY68" s="29">
        <f>+IFERROR(LN(Creditos!AY142)," ")</f>
        <v>14.087128693105296</v>
      </c>
      <c r="AZ68" s="29">
        <f>+IFERROR(LN(Creditos!AZ142)," ")</f>
        <v>13.534779775179505</v>
      </c>
      <c r="BA68" s="29">
        <f>+IFERROR(LN(Creditos!BA142)," ")</f>
        <v>14.225534456843876</v>
      </c>
      <c r="BB68" s="29" t="str">
        <f>+IFERROR(LN(Creditos!BB142)," ")</f>
        <v xml:space="preserve"> </v>
      </c>
      <c r="BC68" s="29">
        <f>+IFERROR(LN(Creditos!BC142)," ")</f>
        <v>11.702646150075758</v>
      </c>
      <c r="BD68" s="29">
        <f>+IFERROR(LN(Creditos!BD142)," ")</f>
        <v>10.083432241817185</v>
      </c>
      <c r="BE68" s="29">
        <f>+IFERROR(LN(Creditos!BE142)," ")</f>
        <v>12.78271828656046</v>
      </c>
      <c r="BF68" s="29">
        <f>+IFERROR(LN(Creditos!BF142)," ")</f>
        <v>11.680665693267619</v>
      </c>
    </row>
    <row r="69" spans="2:58" ht="16.5" x14ac:dyDescent="0.3">
      <c r="B69">
        <v>68</v>
      </c>
      <c r="C69" s="23">
        <v>42916</v>
      </c>
      <c r="D69" s="29">
        <f>+IFERROR(LN(Creditos!D143)," ")</f>
        <v>18.14981766024</v>
      </c>
      <c r="E69" s="29">
        <f>+IFERROR(LN(Creditos!E143)," ")</f>
        <v>17.096833844742022</v>
      </c>
      <c r="F69" s="29">
        <f>+IFERROR(LN(Creditos!F143)," ")</f>
        <v>17.521302833745267</v>
      </c>
      <c r="G69" s="29">
        <f>+IFERROR(LN(Creditos!G143)," ")</f>
        <v>17.707157290740657</v>
      </c>
      <c r="H69" s="29">
        <f>+IFERROR(LN(Creditos!H143)," ")</f>
        <v>14.450669512533029</v>
      </c>
      <c r="I69" s="29">
        <f>+IFERROR(LN(Creditos!I143)," ")</f>
        <v>16.004868635763696</v>
      </c>
      <c r="J69" s="29">
        <f>+IFERROR(LN(Creditos!J143)," ")</f>
        <v>15.663761213053707</v>
      </c>
      <c r="K69" s="29">
        <f>+IFERROR(LN(Creditos!K143)," ")</f>
        <v>15.168133372734541</v>
      </c>
      <c r="L69" s="29">
        <f>+IFERROR(LN(Creditos!L143)," ")</f>
        <v>14.87625187757444</v>
      </c>
      <c r="M69" s="29">
        <f>+IFERROR(LN(Creditos!M143)," ")</f>
        <v>12.237751894684779</v>
      </c>
      <c r="P69">
        <v>68</v>
      </c>
      <c r="Q69" s="3">
        <v>42916</v>
      </c>
      <c r="R69" s="29">
        <f>+IFERROR(LN(Creditos!R143)," ")</f>
        <v>17.707157290740657</v>
      </c>
      <c r="S69" s="29">
        <f>+IFERROR(LN(Creditos!S143)," ")</f>
        <v>18.14981766024</v>
      </c>
      <c r="T69" s="29">
        <f>+IFERROR(LN(Creditos!T143)," ")</f>
        <v>17.521302833745267</v>
      </c>
      <c r="U69" s="29">
        <f>+IFERROR(LN(Creditos!U143)," ")</f>
        <v>14.809089666179728</v>
      </c>
      <c r="V69" s="29">
        <f>+IFERROR(LN(Creditos!V143)," ")</f>
        <v>12.748636951212456</v>
      </c>
      <c r="W69" s="29">
        <f>+IFERROR(LN(Creditos!W143)," ")</f>
        <v>14.85904242142839</v>
      </c>
      <c r="X69" s="29">
        <f>+IFERROR(LN(Creditos!X143)," ")</f>
        <v>15.174029597963511</v>
      </c>
      <c r="Y69" s="29">
        <f>+IFERROR(LN(Creditos!Y143)," ")</f>
        <v>14.557358920692014</v>
      </c>
      <c r="Z69" s="29">
        <f>+IFERROR(LN(Creditos!Z143)," ")</f>
        <v>14.828365476850587</v>
      </c>
      <c r="AA69" s="29">
        <f>+IFERROR(LN(Creditos!AA143)," ")</f>
        <v>13.539173914723639</v>
      </c>
      <c r="AB69" s="29">
        <f>+IFERROR(LN(Creditos!AB143)," ")</f>
        <v>12.709987872820918</v>
      </c>
      <c r="AC69" s="29">
        <f>+IFERROR(LN(Creditos!AC143)," ")</f>
        <v>11.881695405094733</v>
      </c>
      <c r="AD69" s="29">
        <f>+IFERROR(LN(Creditos!AD143)," ")</f>
        <v>11.827278765310254</v>
      </c>
      <c r="AE69" s="29">
        <f>+IFERROR(LN(Creditos!AE143)," ")</f>
        <v>14.207367466000994</v>
      </c>
      <c r="AF69" s="29" t="str">
        <f>+IFERROR(LN(Creditos!AF143)," ")</f>
        <v xml:space="preserve"> </v>
      </c>
      <c r="AG69" s="29">
        <f>+IFERROR(LN(Creditos!AG143)," ")</f>
        <v>13.474906637596838</v>
      </c>
      <c r="AH69" s="29">
        <f>+IFERROR(LN(Creditos!AH143)," ")</f>
        <v>15.999372878603062</v>
      </c>
      <c r="AI69" s="29">
        <f>+IFERROR(LN(Creditos!AI143)," ")</f>
        <v>12.474666286083016</v>
      </c>
      <c r="AJ69" s="29" t="str">
        <f>+IFERROR(LN(Creditos!AJ143)," ")</f>
        <v xml:space="preserve"> </v>
      </c>
      <c r="AK69" s="29">
        <f>+IFERROR(LN(Creditos!AK143)," ")</f>
        <v>13.422614957288522</v>
      </c>
      <c r="AL69" s="29" t="str">
        <f>+IFERROR(LN(Creditos!AL143)," ")</f>
        <v xml:space="preserve"> </v>
      </c>
      <c r="AM69" s="29" t="str">
        <f>+IFERROR(LN(Creditos!AM143)," ")</f>
        <v xml:space="preserve"> </v>
      </c>
      <c r="AN69" s="29" t="str">
        <f>+IFERROR(LN(Creditos!AN143)," ")</f>
        <v xml:space="preserve"> </v>
      </c>
      <c r="AO69" s="29" t="str">
        <f>+IFERROR(LN(Creditos!AO143)," ")</f>
        <v xml:space="preserve"> </v>
      </c>
      <c r="AP69" s="29">
        <f>+IFERROR(LN(Creditos!AP143)," ")</f>
        <v>10.948543337338217</v>
      </c>
      <c r="AQ69" s="29" t="str">
        <f>+IFERROR(LN(Creditos!AQ143)," ")</f>
        <v xml:space="preserve"> </v>
      </c>
      <c r="AR69" s="29">
        <f>+IFERROR(LN(Creditos!AR143)," ")</f>
        <v>12.684279780570648</v>
      </c>
      <c r="AS69" s="29">
        <f>+IFERROR(LN(Creditos!AS143)," ")</f>
        <v>11.552467737475451</v>
      </c>
      <c r="AT69" s="29">
        <f>+IFERROR(LN(Creditos!AT143)," ")</f>
        <v>10.487601831364382</v>
      </c>
      <c r="AU69" s="29">
        <f>+IFERROR(LN(Creditos!AU143)," ")</f>
        <v>10.886341501716528</v>
      </c>
      <c r="AV69" s="29" t="str">
        <f>+IFERROR(LN(Creditos!AV143)," ")</f>
        <v xml:space="preserve"> </v>
      </c>
      <c r="AW69" s="29" t="str">
        <f>+IFERROR(LN(Creditos!AW143)," ")</f>
        <v xml:space="preserve"> </v>
      </c>
      <c r="AX69" s="29">
        <f>+IFERROR(LN(Creditos!AX143)," ")</f>
        <v>12.685783620912662</v>
      </c>
      <c r="AY69" s="29">
        <f>+IFERROR(LN(Creditos!AY143)," ")</f>
        <v>14.097694275906143</v>
      </c>
      <c r="AZ69" s="29">
        <f>+IFERROR(LN(Creditos!AZ143)," ")</f>
        <v>13.535601580355394</v>
      </c>
      <c r="BA69" s="29">
        <f>+IFERROR(LN(Creditos!BA143)," ")</f>
        <v>14.225743158372767</v>
      </c>
      <c r="BB69" s="29" t="str">
        <f>+IFERROR(LN(Creditos!BB143)," ")</f>
        <v xml:space="preserve"> </v>
      </c>
      <c r="BC69" s="29" t="str">
        <f>+IFERROR(LN(Creditos!BC143)," ")</f>
        <v xml:space="preserve"> </v>
      </c>
      <c r="BD69" s="29">
        <f>+IFERROR(LN(Creditos!BD143)," ")</f>
        <v>10.081901058671582</v>
      </c>
      <c r="BE69" s="29">
        <f>+IFERROR(LN(Creditos!BE143)," ")</f>
        <v>12.848444950063703</v>
      </c>
      <c r="BF69" s="29">
        <f>+IFERROR(LN(Creditos!BF143)," ")</f>
        <v>11.694278908126698</v>
      </c>
    </row>
    <row r="70" spans="2:58" ht="16.5" x14ac:dyDescent="0.3">
      <c r="B70">
        <v>69</v>
      </c>
      <c r="C70" s="23">
        <v>42947</v>
      </c>
      <c r="D70" s="29">
        <f>+IFERROR(LN(Creditos!D144)," ")</f>
        <v>18.16951526806853</v>
      </c>
      <c r="E70" s="29">
        <f>+IFERROR(LN(Creditos!E144)," ")</f>
        <v>17.103449167975675</v>
      </c>
      <c r="F70" s="29">
        <f>+IFERROR(LN(Creditos!F144)," ")</f>
        <v>17.551539007496398</v>
      </c>
      <c r="G70" s="29">
        <f>+IFERROR(LN(Creditos!G144)," ")</f>
        <v>17.688479258473528</v>
      </c>
      <c r="H70" s="29">
        <f>+IFERROR(LN(Creditos!H144)," ")</f>
        <v>14.419950007417357</v>
      </c>
      <c r="I70" s="29">
        <f>+IFERROR(LN(Creditos!I144)," ")</f>
        <v>16.020027206122283</v>
      </c>
      <c r="J70" s="29">
        <f>+IFERROR(LN(Creditos!J144)," ")</f>
        <v>15.656234220116291</v>
      </c>
      <c r="K70" s="29">
        <f>+IFERROR(LN(Creditos!K144)," ")</f>
        <v>15.161930369944713</v>
      </c>
      <c r="L70" s="29">
        <f>+IFERROR(LN(Creditos!L144)," ")</f>
        <v>14.879684607534735</v>
      </c>
      <c r="M70" s="29">
        <f>+IFERROR(LN(Creditos!M144)," ")</f>
        <v>12.323861332059479</v>
      </c>
      <c r="P70">
        <v>69</v>
      </c>
      <c r="Q70" s="3">
        <v>42947</v>
      </c>
      <c r="R70" s="29">
        <f>+IFERROR(LN(Creditos!R144)," ")</f>
        <v>17.688479258473528</v>
      </c>
      <c r="S70" s="29">
        <f>+IFERROR(LN(Creditos!S144)," ")</f>
        <v>18.16951526806853</v>
      </c>
      <c r="T70" s="29">
        <f>+IFERROR(LN(Creditos!T144)," ")</f>
        <v>17.551539007496398</v>
      </c>
      <c r="U70" s="29">
        <f>+IFERROR(LN(Creditos!U144)," ")</f>
        <v>14.820881580252287</v>
      </c>
      <c r="V70" s="29">
        <f>+IFERROR(LN(Creditos!V144)," ")</f>
        <v>12.742379852430822</v>
      </c>
      <c r="W70" s="29">
        <f>+IFERROR(LN(Creditos!W144)," ")</f>
        <v>14.879981568452186</v>
      </c>
      <c r="X70" s="29">
        <f>+IFERROR(LN(Creditos!X144)," ")</f>
        <v>15.185127731556921</v>
      </c>
      <c r="Y70" s="29">
        <f>+IFERROR(LN(Creditos!Y144)," ")</f>
        <v>14.572460902318467</v>
      </c>
      <c r="Z70" s="29">
        <f>+IFERROR(LN(Creditos!Z144)," ")</f>
        <v>14.841364033286791</v>
      </c>
      <c r="AA70" s="29">
        <f>+IFERROR(LN(Creditos!AA144)," ")</f>
        <v>13.561529556274552</v>
      </c>
      <c r="AB70" s="29">
        <f>+IFERROR(LN(Creditos!AB144)," ")</f>
        <v>12.701333468722424</v>
      </c>
      <c r="AC70" s="29">
        <f>+IFERROR(LN(Creditos!AC144)," ")</f>
        <v>11.856675248745498</v>
      </c>
      <c r="AD70" s="29">
        <f>+IFERROR(LN(Creditos!AD144)," ")</f>
        <v>11.828438866717669</v>
      </c>
      <c r="AE70" s="29">
        <f>+IFERROR(LN(Creditos!AE144)," ")</f>
        <v>14.218274356111078</v>
      </c>
      <c r="AF70" s="29" t="str">
        <f>+IFERROR(LN(Creditos!AF144)," ")</f>
        <v xml:space="preserve"> </v>
      </c>
      <c r="AG70" s="29">
        <f>+IFERROR(LN(Creditos!AG144)," ")</f>
        <v>13.48021905477691</v>
      </c>
      <c r="AH70" s="29">
        <f>+IFERROR(LN(Creditos!AH144)," ")</f>
        <v>16.000167683929018</v>
      </c>
      <c r="AI70" s="29">
        <f>+IFERROR(LN(Creditos!AI144)," ")</f>
        <v>12.471719737579413</v>
      </c>
      <c r="AJ70" s="29" t="str">
        <f>+IFERROR(LN(Creditos!AJ144)," ")</f>
        <v xml:space="preserve"> </v>
      </c>
      <c r="AK70" s="29">
        <f>+IFERROR(LN(Creditos!AK144)," ")</f>
        <v>13.433147137498676</v>
      </c>
      <c r="AL70" s="29" t="str">
        <f>+IFERROR(LN(Creditos!AL144)," ")</f>
        <v xml:space="preserve"> </v>
      </c>
      <c r="AM70" s="29" t="str">
        <f>+IFERROR(LN(Creditos!AM144)," ")</f>
        <v xml:space="preserve"> </v>
      </c>
      <c r="AN70" s="29" t="str">
        <f>+IFERROR(LN(Creditos!AN144)," ")</f>
        <v xml:space="preserve"> </v>
      </c>
      <c r="AO70" s="29" t="str">
        <f>+IFERROR(LN(Creditos!AO144)," ")</f>
        <v xml:space="preserve"> </v>
      </c>
      <c r="AP70" s="29">
        <f>+IFERROR(LN(Creditos!AP144)," ")</f>
        <v>10.975525834447083</v>
      </c>
      <c r="AQ70" s="29" t="str">
        <f>+IFERROR(LN(Creditos!AQ144)," ")</f>
        <v xml:space="preserve"> </v>
      </c>
      <c r="AR70" s="29">
        <f>+IFERROR(LN(Creditos!AR144)," ")</f>
        <v>12.702063260127479</v>
      </c>
      <c r="AS70" s="29">
        <f>+IFERROR(LN(Creditos!AS144)," ")</f>
        <v>11.530786692792921</v>
      </c>
      <c r="AT70" s="29">
        <f>+IFERROR(LN(Creditos!AT144)," ")</f>
        <v>10.51952653418277</v>
      </c>
      <c r="AU70" s="29">
        <f>+IFERROR(LN(Creditos!AU144)," ")</f>
        <v>10.938501492543761</v>
      </c>
      <c r="AV70" s="29" t="str">
        <f>+IFERROR(LN(Creditos!AV144)," ")</f>
        <v xml:space="preserve"> </v>
      </c>
      <c r="AW70" s="29" t="str">
        <f>+IFERROR(LN(Creditos!AW144)," ")</f>
        <v xml:space="preserve"> </v>
      </c>
      <c r="AX70" s="29">
        <f>+IFERROR(LN(Creditos!AX144)," ")</f>
        <v>12.680499536495377</v>
      </c>
      <c r="AY70" s="29">
        <f>+IFERROR(LN(Creditos!AY144)," ")</f>
        <v>14.121171422675486</v>
      </c>
      <c r="AZ70" s="29">
        <f>+IFERROR(LN(Creditos!AZ144)," ")</f>
        <v>13.526089087396302</v>
      </c>
      <c r="BA70" s="29">
        <f>+IFERROR(LN(Creditos!BA144)," ")</f>
        <v>14.22358438749121</v>
      </c>
      <c r="BB70" s="29" t="str">
        <f>+IFERROR(LN(Creditos!BB144)," ")</f>
        <v xml:space="preserve"> </v>
      </c>
      <c r="BC70" s="29" t="str">
        <f>+IFERROR(LN(Creditos!BC144)," ")</f>
        <v xml:space="preserve"> </v>
      </c>
      <c r="BD70" s="29">
        <f>+IFERROR(LN(Creditos!BD144)," ")</f>
        <v>10.073328603306619</v>
      </c>
      <c r="BE70" s="29">
        <f>+IFERROR(LN(Creditos!BE144)," ")</f>
        <v>12.862906628811059</v>
      </c>
      <c r="BF70" s="29">
        <f>+IFERROR(LN(Creditos!BF144)," ")</f>
        <v>11.694794732663553</v>
      </c>
    </row>
    <row r="71" spans="2:58" ht="16.5" x14ac:dyDescent="0.3">
      <c r="B71">
        <v>70</v>
      </c>
      <c r="C71" s="23">
        <v>42978</v>
      </c>
      <c r="D71" s="29">
        <f>+IFERROR(LN(Creditos!D145)," ")</f>
        <v>18.160782655663819</v>
      </c>
      <c r="E71" s="29">
        <f>+IFERROR(LN(Creditos!E145)," ")</f>
        <v>17.105434326492553</v>
      </c>
      <c r="F71" s="29">
        <f>+IFERROR(LN(Creditos!F145)," ")</f>
        <v>17.556328468949232</v>
      </c>
      <c r="G71" s="29">
        <f>+IFERROR(LN(Creditos!G145)," ")</f>
        <v>17.703270390416765</v>
      </c>
      <c r="H71" s="29">
        <f>+IFERROR(LN(Creditos!H145)," ")</f>
        <v>14.437423698540702</v>
      </c>
      <c r="I71" s="29">
        <f>+IFERROR(LN(Creditos!I145)," ")</f>
        <v>16.025991140653609</v>
      </c>
      <c r="J71" s="29">
        <f>+IFERROR(LN(Creditos!J145)," ")</f>
        <v>15.668934444093264</v>
      </c>
      <c r="K71" s="29">
        <f>+IFERROR(LN(Creditos!K145)," ")</f>
        <v>15.174263923047675</v>
      </c>
      <c r="L71" s="29">
        <f>+IFERROR(LN(Creditos!L145)," ")</f>
        <v>14.922241206060713</v>
      </c>
      <c r="M71" s="29">
        <f>+IFERROR(LN(Creditos!M145)," ")</f>
        <v>12.403459671427417</v>
      </c>
      <c r="P71">
        <v>70</v>
      </c>
      <c r="Q71" s="3">
        <v>42978</v>
      </c>
      <c r="R71" s="29">
        <f>+IFERROR(LN(Creditos!R145)," ")</f>
        <v>17.703270390416765</v>
      </c>
      <c r="S71" s="29">
        <f>+IFERROR(LN(Creditos!S145)," ")</f>
        <v>18.160782655663819</v>
      </c>
      <c r="T71" s="29">
        <f>+IFERROR(LN(Creditos!T145)," ")</f>
        <v>17.556328468949232</v>
      </c>
      <c r="U71" s="29">
        <f>+IFERROR(LN(Creditos!U145)," ")</f>
        <v>14.826069352860362</v>
      </c>
      <c r="V71" s="29">
        <f>+IFERROR(LN(Creditos!V145)," ")</f>
        <v>12.726610568643864</v>
      </c>
      <c r="W71" s="29">
        <f>+IFERROR(LN(Creditos!W145)," ")</f>
        <v>14.894396935374454</v>
      </c>
      <c r="X71" s="29">
        <f>+IFERROR(LN(Creditos!X145)," ")</f>
        <v>15.193587028665432</v>
      </c>
      <c r="Y71" s="29">
        <f>+IFERROR(LN(Creditos!Y145)," ")</f>
        <v>14.592683277990501</v>
      </c>
      <c r="Z71" s="29">
        <f>+IFERROR(LN(Creditos!Z145)," ")</f>
        <v>14.857180961160241</v>
      </c>
      <c r="AA71" s="29">
        <f>+IFERROR(LN(Creditos!AA145)," ")</f>
        <v>13.575805614115206</v>
      </c>
      <c r="AB71" s="29">
        <f>+IFERROR(LN(Creditos!AB145)," ")</f>
        <v>12.707484726919381</v>
      </c>
      <c r="AC71" s="29">
        <f>+IFERROR(LN(Creditos!AC145)," ")</f>
        <v>11.859846133760517</v>
      </c>
      <c r="AD71" s="29">
        <f>+IFERROR(LN(Creditos!AD145)," ")</f>
        <v>11.804157869179022</v>
      </c>
      <c r="AE71" s="29">
        <f>+IFERROR(LN(Creditos!AE145)," ")</f>
        <v>14.230179543791511</v>
      </c>
      <c r="AF71" s="29" t="str">
        <f>+IFERROR(LN(Creditos!AF145)," ")</f>
        <v xml:space="preserve"> </v>
      </c>
      <c r="AG71" s="29">
        <f>+IFERROR(LN(Creditos!AG145)," ")</f>
        <v>13.490285378754107</v>
      </c>
      <c r="AH71" s="29">
        <f>+IFERROR(LN(Creditos!AH145)," ")</f>
        <v>16.006679679577768</v>
      </c>
      <c r="AI71" s="29">
        <f>+IFERROR(LN(Creditos!AI145)," ")</f>
        <v>12.471876292151473</v>
      </c>
      <c r="AJ71" s="29" t="str">
        <f>+IFERROR(LN(Creditos!AJ145)," ")</f>
        <v xml:space="preserve"> </v>
      </c>
      <c r="AK71" s="29">
        <f>+IFERROR(LN(Creditos!AK145)," ")</f>
        <v>13.454556201559225</v>
      </c>
      <c r="AL71" s="29" t="str">
        <f>+IFERROR(LN(Creditos!AL145)," ")</f>
        <v xml:space="preserve"> </v>
      </c>
      <c r="AM71" s="29" t="str">
        <f>+IFERROR(LN(Creditos!AM145)," ")</f>
        <v xml:space="preserve"> </v>
      </c>
      <c r="AN71" s="29" t="str">
        <f>+IFERROR(LN(Creditos!AN145)," ")</f>
        <v xml:space="preserve"> </v>
      </c>
      <c r="AO71" s="29" t="str">
        <f>+IFERROR(LN(Creditos!AO145)," ")</f>
        <v xml:space="preserve"> </v>
      </c>
      <c r="AP71" s="29">
        <f>+IFERROR(LN(Creditos!AP145)," ")</f>
        <v>10.995616664590914</v>
      </c>
      <c r="AQ71" s="29" t="str">
        <f>+IFERROR(LN(Creditos!AQ145)," ")</f>
        <v xml:space="preserve"> </v>
      </c>
      <c r="AR71" s="29">
        <f>+IFERROR(LN(Creditos!AR145)," ")</f>
        <v>12.726917538139391</v>
      </c>
      <c r="AS71" s="29">
        <f>+IFERROR(LN(Creditos!AS145)," ")</f>
        <v>11.500854567742639</v>
      </c>
      <c r="AT71" s="29">
        <f>+IFERROR(LN(Creditos!AT145)," ")</f>
        <v>10.533203014692985</v>
      </c>
      <c r="AU71" s="29">
        <f>+IFERROR(LN(Creditos!AU145)," ")</f>
        <v>10.993043565822674</v>
      </c>
      <c r="AV71" s="29" t="str">
        <f>+IFERROR(LN(Creditos!AV145)," ")</f>
        <v xml:space="preserve"> </v>
      </c>
      <c r="AW71" s="29" t="str">
        <f>+IFERROR(LN(Creditos!AW145)," ")</f>
        <v xml:space="preserve"> </v>
      </c>
      <c r="AX71" s="29">
        <f>+IFERROR(LN(Creditos!AX145)," ")</f>
        <v>12.684601196496939</v>
      </c>
      <c r="AY71" s="29">
        <f>+IFERROR(LN(Creditos!AY145)," ")</f>
        <v>14.138081552310041</v>
      </c>
      <c r="AZ71" s="29">
        <f>+IFERROR(LN(Creditos!AZ145)," ")</f>
        <v>13.524531262281448</v>
      </c>
      <c r="BA71" s="29">
        <f>+IFERROR(LN(Creditos!BA145)," ")</f>
        <v>14.219905715552805</v>
      </c>
      <c r="BB71" s="29" t="str">
        <f>+IFERROR(LN(Creditos!BB145)," ")</f>
        <v xml:space="preserve"> </v>
      </c>
      <c r="BC71" s="29" t="str">
        <f>+IFERROR(LN(Creditos!BC145)," ")</f>
        <v xml:space="preserve"> </v>
      </c>
      <c r="BD71" s="29">
        <f>+IFERROR(LN(Creditos!BD145)," ")</f>
        <v>10.044106048399367</v>
      </c>
      <c r="BE71" s="29">
        <f>+IFERROR(LN(Creditos!BE145)," ")</f>
        <v>12.892365366464437</v>
      </c>
      <c r="BF71" s="29">
        <f>+IFERROR(LN(Creditos!BF145)," ")</f>
        <v>11.707459353995826</v>
      </c>
    </row>
    <row r="72" spans="2:58" ht="16.5" x14ac:dyDescent="0.3">
      <c r="B72">
        <v>71</v>
      </c>
      <c r="C72" s="23">
        <v>43008</v>
      </c>
      <c r="D72" s="29">
        <f>+IFERROR(LN(Creditos!D146)," ")</f>
        <v>18.161687860003052</v>
      </c>
      <c r="E72" s="29">
        <f>+IFERROR(LN(Creditos!E146)," ")</f>
        <v>17.11798544476056</v>
      </c>
      <c r="F72" s="29">
        <f>+IFERROR(LN(Creditos!F146)," ")</f>
        <v>17.535312594256045</v>
      </c>
      <c r="G72" s="29">
        <f>+IFERROR(LN(Creditos!G146)," ")</f>
        <v>17.756074635172645</v>
      </c>
      <c r="H72" s="29">
        <f>+IFERROR(LN(Creditos!H146)," ")</f>
        <v>14.435657095338494</v>
      </c>
      <c r="I72" s="29">
        <f>+IFERROR(LN(Creditos!I146)," ")</f>
        <v>16.038414888432484</v>
      </c>
      <c r="J72" s="29">
        <f>+IFERROR(LN(Creditos!J146)," ")</f>
        <v>15.674946523003763</v>
      </c>
      <c r="K72" s="29">
        <f>+IFERROR(LN(Creditos!K146)," ")</f>
        <v>15.175390273893811</v>
      </c>
      <c r="L72" s="29">
        <f>+IFERROR(LN(Creditos!L146)," ")</f>
        <v>14.871166080225263</v>
      </c>
      <c r="M72" s="29">
        <f>+IFERROR(LN(Creditos!M146)," ")</f>
        <v>12.411922478476042</v>
      </c>
      <c r="P72">
        <v>71</v>
      </c>
      <c r="Q72" s="3">
        <v>43008</v>
      </c>
      <c r="R72" s="29">
        <f>+IFERROR(LN(Creditos!R146)," ")</f>
        <v>17.756074635172645</v>
      </c>
      <c r="S72" s="29">
        <f>+IFERROR(LN(Creditos!S146)," ")</f>
        <v>18.161687860003052</v>
      </c>
      <c r="T72" s="29">
        <f>+IFERROR(LN(Creditos!T146)," ")</f>
        <v>17.535312594256045</v>
      </c>
      <c r="U72" s="29">
        <f>+IFERROR(LN(Creditos!U146)," ")</f>
        <v>14.827499469255713</v>
      </c>
      <c r="V72" s="29">
        <f>+IFERROR(LN(Creditos!V146)," ")</f>
        <v>12.848743349700111</v>
      </c>
      <c r="W72" s="29">
        <f>+IFERROR(LN(Creditos!W146)," ")</f>
        <v>14.919862080341426</v>
      </c>
      <c r="X72" s="29">
        <f>+IFERROR(LN(Creditos!X146)," ")</f>
        <v>15.214495931741515</v>
      </c>
      <c r="Y72" s="29">
        <f>+IFERROR(LN(Creditos!Y146)," ")</f>
        <v>14.61263496946073</v>
      </c>
      <c r="Z72" s="29">
        <f>+IFERROR(LN(Creditos!Z146)," ")</f>
        <v>14.876654987092408</v>
      </c>
      <c r="AA72" s="29">
        <f>+IFERROR(LN(Creditos!AA146)," ")</f>
        <v>13.588327624858685</v>
      </c>
      <c r="AB72" s="29">
        <f>+IFERROR(LN(Creditos!AB146)," ")</f>
        <v>12.714164742914829</v>
      </c>
      <c r="AC72" s="29">
        <f>+IFERROR(LN(Creditos!AC146)," ")</f>
        <v>11.843995032780915</v>
      </c>
      <c r="AD72" s="29">
        <f>+IFERROR(LN(Creditos!AD146)," ")</f>
        <v>11.799120112478796</v>
      </c>
      <c r="AE72" s="29">
        <f>+IFERROR(LN(Creditos!AE146)," ")</f>
        <v>14.236581493509664</v>
      </c>
      <c r="AF72" s="29" t="str">
        <f>+IFERROR(LN(Creditos!AF146)," ")</f>
        <v xml:space="preserve"> </v>
      </c>
      <c r="AG72" s="29">
        <f>+IFERROR(LN(Creditos!AG146)," ")</f>
        <v>13.51165953771859</v>
      </c>
      <c r="AH72" s="29">
        <f>+IFERROR(LN(Creditos!AH146)," ")</f>
        <v>16.017473203452415</v>
      </c>
      <c r="AI72" s="29">
        <f>+IFERROR(LN(Creditos!AI146)," ")</f>
        <v>12.470456360457355</v>
      </c>
      <c r="AJ72" s="29" t="str">
        <f>+IFERROR(LN(Creditos!AJ146)," ")</f>
        <v xml:space="preserve"> </v>
      </c>
      <c r="AK72" s="29">
        <f>+IFERROR(LN(Creditos!AK146)," ")</f>
        <v>13.494160786477359</v>
      </c>
      <c r="AL72" s="29" t="str">
        <f>+IFERROR(LN(Creditos!AL146)," ")</f>
        <v xml:space="preserve"> </v>
      </c>
      <c r="AM72" s="29" t="str">
        <f>+IFERROR(LN(Creditos!AM146)," ")</f>
        <v xml:space="preserve"> </v>
      </c>
      <c r="AN72" s="29" t="str">
        <f>+IFERROR(LN(Creditos!AN146)," ")</f>
        <v xml:space="preserve"> </v>
      </c>
      <c r="AO72" s="29" t="str">
        <f>+IFERROR(LN(Creditos!AO146)," ")</f>
        <v xml:space="preserve"> </v>
      </c>
      <c r="AP72" s="29">
        <f>+IFERROR(LN(Creditos!AP146)," ")</f>
        <v>11.006139285984057</v>
      </c>
      <c r="AQ72" s="29" t="str">
        <f>+IFERROR(LN(Creditos!AQ146)," ")</f>
        <v xml:space="preserve"> </v>
      </c>
      <c r="AR72" s="29">
        <f>+IFERROR(LN(Creditos!AR146)," ")</f>
        <v>12.755004808930893</v>
      </c>
      <c r="AS72" s="29">
        <f>+IFERROR(LN(Creditos!AS146)," ")</f>
        <v>11.493320946559187</v>
      </c>
      <c r="AT72" s="29">
        <f>+IFERROR(LN(Creditos!AT146)," ")</f>
        <v>10.551896403434721</v>
      </c>
      <c r="AU72" s="29">
        <f>+IFERROR(LN(Creditos!AU146)," ")</f>
        <v>11.03890019286872</v>
      </c>
      <c r="AV72" s="29" t="str">
        <f>+IFERROR(LN(Creditos!AV146)," ")</f>
        <v xml:space="preserve"> </v>
      </c>
      <c r="AW72" s="29" t="str">
        <f>+IFERROR(LN(Creditos!AW146)," ")</f>
        <v xml:space="preserve"> </v>
      </c>
      <c r="AX72" s="29">
        <f>+IFERROR(LN(Creditos!AX146)," ")</f>
        <v>12.68952972947492</v>
      </c>
      <c r="AY72" s="29">
        <f>+IFERROR(LN(Creditos!AY146)," ")</f>
        <v>14.165559543739604</v>
      </c>
      <c r="AZ72" s="29">
        <f>+IFERROR(LN(Creditos!AZ146)," ")</f>
        <v>13.532599556922269</v>
      </c>
      <c r="BA72" s="29">
        <f>+IFERROR(LN(Creditos!BA146)," ")</f>
        <v>14.230756658007722</v>
      </c>
      <c r="BB72" s="29" t="str">
        <f>+IFERROR(LN(Creditos!BB146)," ")</f>
        <v xml:space="preserve"> </v>
      </c>
      <c r="BC72" s="29" t="str">
        <f>+IFERROR(LN(Creditos!BC146)," ")</f>
        <v xml:space="preserve"> </v>
      </c>
      <c r="BD72" s="29">
        <f>+IFERROR(LN(Creditos!BD146)," ")</f>
        <v>10.044935797086845</v>
      </c>
      <c r="BE72" s="29">
        <f>+IFERROR(LN(Creditos!BE146)," ")</f>
        <v>12.983134834152562</v>
      </c>
      <c r="BF72" s="29">
        <f>+IFERROR(LN(Creditos!BF146)," ")</f>
        <v>11.710353076953817</v>
      </c>
    </row>
    <row r="73" spans="2:58" ht="16.5" x14ac:dyDescent="0.3">
      <c r="B73">
        <v>72</v>
      </c>
      <c r="C73" s="23">
        <v>43039</v>
      </c>
      <c r="D73" s="29">
        <f>+IFERROR(LN(Creditos!D147)," ")</f>
        <v>18.186305606020731</v>
      </c>
      <c r="E73" s="29">
        <f>+IFERROR(LN(Creditos!E147)," ")</f>
        <v>17.132593298850395</v>
      </c>
      <c r="F73" s="29">
        <f>+IFERROR(LN(Creditos!F147)," ")</f>
        <v>17.527579222457554</v>
      </c>
      <c r="G73" s="29">
        <f>+IFERROR(LN(Creditos!G147)," ")</f>
        <v>17.750995134091315</v>
      </c>
      <c r="H73" s="29">
        <f>+IFERROR(LN(Creditos!H147)," ")</f>
        <v>14.405522382788556</v>
      </c>
      <c r="I73" s="29">
        <f>+IFERROR(LN(Creditos!I147)," ")</f>
        <v>16.046903842713199</v>
      </c>
      <c r="J73" s="29">
        <f>+IFERROR(LN(Creditos!J147)," ")</f>
        <v>15.6671879094982</v>
      </c>
      <c r="K73" s="29">
        <f>+IFERROR(LN(Creditos!K147)," ")</f>
        <v>15.174862602795361</v>
      </c>
      <c r="L73" s="29">
        <f>+IFERROR(LN(Creditos!L147)," ")</f>
        <v>14.840271411491766</v>
      </c>
      <c r="M73" s="29">
        <f>+IFERROR(LN(Creditos!M147)," ")</f>
        <v>12.251876692877749</v>
      </c>
      <c r="P73">
        <v>72</v>
      </c>
      <c r="Q73" s="3">
        <v>43039</v>
      </c>
      <c r="R73" s="29">
        <f>+IFERROR(LN(Creditos!R147)," ")</f>
        <v>17.750995134091315</v>
      </c>
      <c r="S73" s="29">
        <f>+IFERROR(LN(Creditos!S147)," ")</f>
        <v>18.186305606020731</v>
      </c>
      <c r="T73" s="29">
        <f>+IFERROR(LN(Creditos!T147)," ")</f>
        <v>17.527579222457554</v>
      </c>
      <c r="U73" s="29">
        <f>+IFERROR(LN(Creditos!U147)," ")</f>
        <v>14.831533799641816</v>
      </c>
      <c r="V73" s="29">
        <f>+IFERROR(LN(Creditos!V147)," ")</f>
        <v>12.865124672278203</v>
      </c>
      <c r="W73" s="29">
        <f>+IFERROR(LN(Creditos!W147)," ")</f>
        <v>14.931826064405859</v>
      </c>
      <c r="X73" s="29">
        <f>+IFERROR(LN(Creditos!X147)," ")</f>
        <v>15.22453741113916</v>
      </c>
      <c r="Y73" s="29">
        <f>+IFERROR(LN(Creditos!Y147)," ")</f>
        <v>14.627938887461644</v>
      </c>
      <c r="Z73" s="29">
        <f>+IFERROR(LN(Creditos!Z147)," ")</f>
        <v>14.890587236867614</v>
      </c>
      <c r="AA73" s="29">
        <f>+IFERROR(LN(Creditos!AA147)," ")</f>
        <v>13.603995163052547</v>
      </c>
      <c r="AB73" s="29">
        <f>+IFERROR(LN(Creditos!AB147)," ")</f>
        <v>12.721522958715688</v>
      </c>
      <c r="AC73" s="29">
        <f>+IFERROR(LN(Creditos!AC147)," ")</f>
        <v>11.844583873117134</v>
      </c>
      <c r="AD73" s="29">
        <f>+IFERROR(LN(Creditos!AD147)," ")</f>
        <v>11.781468617347455</v>
      </c>
      <c r="AE73" s="29">
        <f>+IFERROR(LN(Creditos!AE147)," ")</f>
        <v>14.243309992285266</v>
      </c>
      <c r="AF73" s="29" t="str">
        <f>+IFERROR(LN(Creditos!AF147)," ")</f>
        <v xml:space="preserve"> </v>
      </c>
      <c r="AG73" s="29">
        <f>+IFERROR(LN(Creditos!AG147)," ")</f>
        <v>13.530420650055838</v>
      </c>
      <c r="AH73" s="29">
        <f>+IFERROR(LN(Creditos!AH147)," ")</f>
        <v>16.029801445284072</v>
      </c>
      <c r="AI73" s="29">
        <f>+IFERROR(LN(Creditos!AI147)," ")</f>
        <v>12.475116676293633</v>
      </c>
      <c r="AJ73" s="29" t="str">
        <f>+IFERROR(LN(Creditos!AJ147)," ")</f>
        <v xml:space="preserve"> </v>
      </c>
      <c r="AK73" s="29">
        <f>+IFERROR(LN(Creditos!AK147)," ")</f>
        <v>13.507516745911035</v>
      </c>
      <c r="AL73" s="29" t="str">
        <f>+IFERROR(LN(Creditos!AL147)," ")</f>
        <v xml:space="preserve"> </v>
      </c>
      <c r="AM73" s="29" t="str">
        <f>+IFERROR(LN(Creditos!AM147)," ")</f>
        <v xml:space="preserve"> </v>
      </c>
      <c r="AN73" s="29" t="str">
        <f>+IFERROR(LN(Creditos!AN147)," ")</f>
        <v xml:space="preserve"> </v>
      </c>
      <c r="AO73" s="29" t="str">
        <f>+IFERROR(LN(Creditos!AO147)," ")</f>
        <v xml:space="preserve"> </v>
      </c>
      <c r="AP73" s="29">
        <f>+IFERROR(LN(Creditos!AP147)," ")</f>
        <v>11.040979808650038</v>
      </c>
      <c r="AQ73" s="29" t="str">
        <f>+IFERROR(LN(Creditos!AQ147)," ")</f>
        <v xml:space="preserve"> </v>
      </c>
      <c r="AR73" s="29">
        <f>+IFERROR(LN(Creditos!AR147)," ")</f>
        <v>12.779137988436929</v>
      </c>
      <c r="AS73" s="29">
        <f>+IFERROR(LN(Creditos!AS147)," ")</f>
        <v>11.500780515125511</v>
      </c>
      <c r="AT73" s="29">
        <f>+IFERROR(LN(Creditos!AT147)," ")</f>
        <v>10.566407931077348</v>
      </c>
      <c r="AU73" s="29">
        <f>+IFERROR(LN(Creditos!AU147)," ")</f>
        <v>11.102800615309748</v>
      </c>
      <c r="AV73" s="29" t="str">
        <f>+IFERROR(LN(Creditos!AV147)," ")</f>
        <v xml:space="preserve"> </v>
      </c>
      <c r="AW73" s="29" t="str">
        <f>+IFERROR(LN(Creditos!AW147)," ")</f>
        <v xml:space="preserve"> </v>
      </c>
      <c r="AX73" s="29">
        <f>+IFERROR(LN(Creditos!AX147)," ")</f>
        <v>12.684158009528906</v>
      </c>
      <c r="AY73" s="29">
        <f>+IFERROR(LN(Creditos!AY147)," ")</f>
        <v>14.197537305500214</v>
      </c>
      <c r="AZ73" s="29">
        <f>+IFERROR(LN(Creditos!AZ147)," ")</f>
        <v>13.541078894380666</v>
      </c>
      <c r="BA73" s="29">
        <f>+IFERROR(LN(Creditos!BA147)," ")</f>
        <v>14.243856506967576</v>
      </c>
      <c r="BB73" s="29" t="str">
        <f>+IFERROR(LN(Creditos!BB147)," ")</f>
        <v xml:space="preserve"> </v>
      </c>
      <c r="BC73" s="29" t="str">
        <f>+IFERROR(LN(Creditos!BC147)," ")</f>
        <v xml:space="preserve"> </v>
      </c>
      <c r="BD73" s="29">
        <f>+IFERROR(LN(Creditos!BD147)," ")</f>
        <v>10.0406380035864</v>
      </c>
      <c r="BE73" s="29">
        <f>+IFERROR(LN(Creditos!BE147)," ")</f>
        <v>13.01111668163939</v>
      </c>
      <c r="BF73" s="29">
        <f>+IFERROR(LN(Creditos!BF147)," ")</f>
        <v>11.719203422197365</v>
      </c>
    </row>
    <row r="74" spans="2:58" ht="16.5" x14ac:dyDescent="0.3">
      <c r="B74">
        <v>73</v>
      </c>
      <c r="C74" s="23">
        <v>43069</v>
      </c>
      <c r="D74" s="29">
        <f>+IFERROR(LN(Creditos!D148)," ")</f>
        <v>18.203987800213547</v>
      </c>
      <c r="E74" s="29">
        <f>+IFERROR(LN(Creditos!E148)," ")</f>
        <v>17.134720871533059</v>
      </c>
      <c r="F74" s="29">
        <f>+IFERROR(LN(Creditos!F148)," ")</f>
        <v>17.553459762458107</v>
      </c>
      <c r="G74" s="29">
        <f>+IFERROR(LN(Creditos!G148)," ")</f>
        <v>17.753867628498682</v>
      </c>
      <c r="H74" s="29">
        <f>+IFERROR(LN(Creditos!H148)," ")</f>
        <v>14.476936022023692</v>
      </c>
      <c r="I74" s="29">
        <f>+IFERROR(LN(Creditos!I148)," ")</f>
        <v>16.045300321803236</v>
      </c>
      <c r="J74" s="29">
        <f>+IFERROR(LN(Creditos!J148)," ")</f>
        <v>15.686748558360534</v>
      </c>
      <c r="K74" s="29">
        <f>+IFERROR(LN(Creditos!K148)," ")</f>
        <v>15.170317710023451</v>
      </c>
      <c r="L74" s="29">
        <f>+IFERROR(LN(Creditos!L148)," ")</f>
        <v>14.870428780970522</v>
      </c>
      <c r="M74" s="29">
        <f>+IFERROR(LN(Creditos!M148)," ")</f>
        <v>12.144566214212121</v>
      </c>
      <c r="P74">
        <v>73</v>
      </c>
      <c r="Q74" s="3">
        <v>43069</v>
      </c>
      <c r="R74" s="29">
        <f>+IFERROR(LN(Creditos!R148)," ")</f>
        <v>17.753867628498682</v>
      </c>
      <c r="S74" s="29">
        <f>+IFERROR(LN(Creditos!S148)," ")</f>
        <v>18.203987800213547</v>
      </c>
      <c r="T74" s="29">
        <f>+IFERROR(LN(Creditos!T148)," ")</f>
        <v>17.553459762458107</v>
      </c>
      <c r="U74" s="29">
        <f>+IFERROR(LN(Creditos!U148)," ")</f>
        <v>14.832994692039426</v>
      </c>
      <c r="V74" s="29">
        <f>+IFERROR(LN(Creditos!V148)," ")</f>
        <v>12.863031139327635</v>
      </c>
      <c r="W74" s="29">
        <f>+IFERROR(LN(Creditos!W148)," ")</f>
        <v>14.956215083780771</v>
      </c>
      <c r="X74" s="29">
        <f>+IFERROR(LN(Creditos!X148)," ")</f>
        <v>15.241518531394139</v>
      </c>
      <c r="Y74" s="29">
        <f>+IFERROR(LN(Creditos!Y148)," ")</f>
        <v>14.645705163319276</v>
      </c>
      <c r="Z74" s="29">
        <f>+IFERROR(LN(Creditos!Z148)," ")</f>
        <v>14.925590525446841</v>
      </c>
      <c r="AA74" s="29">
        <f>+IFERROR(LN(Creditos!AA148)," ")</f>
        <v>13.632823116542703</v>
      </c>
      <c r="AB74" s="29">
        <f>+IFERROR(LN(Creditos!AB148)," ")</f>
        <v>12.738274242910126</v>
      </c>
      <c r="AC74" s="29">
        <f>+IFERROR(LN(Creditos!AC148)," ")</f>
        <v>11.820159433361239</v>
      </c>
      <c r="AD74" s="29">
        <f>+IFERROR(LN(Creditos!AD148)," ")</f>
        <v>11.671286198898301</v>
      </c>
      <c r="AE74" s="29">
        <f>+IFERROR(LN(Creditos!AE148)," ")</f>
        <v>14.261292385865316</v>
      </c>
      <c r="AF74" s="29" t="str">
        <f>+IFERROR(LN(Creditos!AF148)," ")</f>
        <v xml:space="preserve"> </v>
      </c>
      <c r="AG74" s="29">
        <f>+IFERROR(LN(Creditos!AG148)," ")</f>
        <v>13.53808012861673</v>
      </c>
      <c r="AH74" s="29">
        <f>+IFERROR(LN(Creditos!AH148)," ")</f>
        <v>16.046119410327563</v>
      </c>
      <c r="AI74" s="29">
        <f>+IFERROR(LN(Creditos!AI148)," ")</f>
        <v>12.487013406151057</v>
      </c>
      <c r="AJ74" s="29" t="str">
        <f>+IFERROR(LN(Creditos!AJ148)," ")</f>
        <v xml:space="preserve"> </v>
      </c>
      <c r="AK74" s="29">
        <f>+IFERROR(LN(Creditos!AK148)," ")</f>
        <v>13.548521928907631</v>
      </c>
      <c r="AL74" s="29" t="str">
        <f>+IFERROR(LN(Creditos!AL148)," ")</f>
        <v xml:space="preserve"> </v>
      </c>
      <c r="AM74" s="29" t="str">
        <f>+IFERROR(LN(Creditos!AM148)," ")</f>
        <v xml:space="preserve"> </v>
      </c>
      <c r="AN74" s="29" t="str">
        <f>+IFERROR(LN(Creditos!AN148)," ")</f>
        <v xml:space="preserve"> </v>
      </c>
      <c r="AO74" s="29" t="str">
        <f>+IFERROR(LN(Creditos!AO148)," ")</f>
        <v xml:space="preserve"> </v>
      </c>
      <c r="AP74" s="29">
        <f>+IFERROR(LN(Creditos!AP148)," ")</f>
        <v>11.076854879144303</v>
      </c>
      <c r="AQ74" s="29" t="str">
        <f>+IFERROR(LN(Creditos!AQ148)," ")</f>
        <v xml:space="preserve"> </v>
      </c>
      <c r="AR74" s="29">
        <f>+IFERROR(LN(Creditos!AR148)," ")</f>
        <v>12.842659678279826</v>
      </c>
      <c r="AS74" s="29">
        <f>+IFERROR(LN(Creditos!AS148)," ")</f>
        <v>11.499785217424366</v>
      </c>
      <c r="AT74" s="29">
        <f>+IFERROR(LN(Creditos!AT148)," ")</f>
        <v>10.569618871413768</v>
      </c>
      <c r="AU74" s="29">
        <f>+IFERROR(LN(Creditos!AU148)," ")</f>
        <v>11.179892737828753</v>
      </c>
      <c r="AV74" s="29" t="str">
        <f>+IFERROR(LN(Creditos!AV148)," ")</f>
        <v xml:space="preserve"> </v>
      </c>
      <c r="AW74" s="29" t="str">
        <f>+IFERROR(LN(Creditos!AW148)," ")</f>
        <v xml:space="preserve"> </v>
      </c>
      <c r="AX74" s="29">
        <f>+IFERROR(LN(Creditos!AX148)," ")</f>
        <v>12.685686518721923</v>
      </c>
      <c r="AY74" s="29">
        <f>+IFERROR(LN(Creditos!AY148)," ")</f>
        <v>14.233717240589911</v>
      </c>
      <c r="AZ74" s="29">
        <f>+IFERROR(LN(Creditos!AZ148)," ")</f>
        <v>13.549057700748039</v>
      </c>
      <c r="BA74" s="29">
        <f>+IFERROR(LN(Creditos!BA148)," ")</f>
        <v>14.258716989480963</v>
      </c>
      <c r="BB74" s="29" t="str">
        <f>+IFERROR(LN(Creditos!BB148)," ")</f>
        <v xml:space="preserve"> </v>
      </c>
      <c r="BC74" s="29" t="str">
        <f>+IFERROR(LN(Creditos!BC148)," ")</f>
        <v xml:space="preserve"> </v>
      </c>
      <c r="BD74" s="29">
        <f>+IFERROR(LN(Creditos!BD148)," ")</f>
        <v>10.052438760506698</v>
      </c>
      <c r="BE74" s="29">
        <f>+IFERROR(LN(Creditos!BE148)," ")</f>
        <v>13.003717542045807</v>
      </c>
      <c r="BF74" s="29">
        <f>+IFERROR(LN(Creditos!BF148)," ")</f>
        <v>11.740728525809812</v>
      </c>
    </row>
    <row r="75" spans="2:58" ht="16.5" x14ac:dyDescent="0.3">
      <c r="B75">
        <v>74</v>
      </c>
      <c r="C75" s="23">
        <v>43100</v>
      </c>
      <c r="D75" s="29">
        <f>+IFERROR(LN(Creditos!D149)," ")</f>
        <v>18.224865231474688</v>
      </c>
      <c r="E75" s="29">
        <f>+IFERROR(LN(Creditos!E149)," ")</f>
        <v>17.143285881622162</v>
      </c>
      <c r="F75" s="29">
        <f>+IFERROR(LN(Creditos!F149)," ")</f>
        <v>17.533114640775281</v>
      </c>
      <c r="G75" s="29">
        <f>+IFERROR(LN(Creditos!G149)," ")</f>
        <v>17.765437550798289</v>
      </c>
      <c r="H75" s="29">
        <f>+IFERROR(LN(Creditos!H149)," ")</f>
        <v>14.508899467225483</v>
      </c>
      <c r="I75" s="29">
        <f>+IFERROR(LN(Creditos!I149)," ")</f>
        <v>16.046528747751612</v>
      </c>
      <c r="J75" s="29">
        <f>+IFERROR(LN(Creditos!J149)," ")</f>
        <v>15.681008794555016</v>
      </c>
      <c r="K75" s="29">
        <f>+IFERROR(LN(Creditos!K149)," ")</f>
        <v>15.176446704752781</v>
      </c>
      <c r="L75" s="29">
        <f>+IFERROR(LN(Creditos!L149)," ")</f>
        <v>14.90956785103652</v>
      </c>
      <c r="M75" s="29">
        <f>+IFERROR(LN(Creditos!M149)," ")</f>
        <v>12.142911757633351</v>
      </c>
      <c r="P75">
        <v>74</v>
      </c>
      <c r="Q75" s="3">
        <v>43100</v>
      </c>
      <c r="R75" s="29">
        <f>+IFERROR(LN(Creditos!R149)," ")</f>
        <v>17.765437550798289</v>
      </c>
      <c r="S75" s="29">
        <f>+IFERROR(LN(Creditos!S149)," ")</f>
        <v>18.224865231474688</v>
      </c>
      <c r="T75" s="29">
        <f>+IFERROR(LN(Creditos!T149)," ")</f>
        <v>17.533114640775281</v>
      </c>
      <c r="U75" s="29">
        <f>+IFERROR(LN(Creditos!U149)," ")</f>
        <v>14.816658969133908</v>
      </c>
      <c r="V75" s="29">
        <f>+IFERROR(LN(Creditos!V149)," ")</f>
        <v>12.833822166078415</v>
      </c>
      <c r="W75" s="29">
        <f>+IFERROR(LN(Creditos!W149)," ")</f>
        <v>14.968135942940036</v>
      </c>
      <c r="X75" s="29">
        <f>+IFERROR(LN(Creditos!X149)," ")</f>
        <v>15.245848547327556</v>
      </c>
      <c r="Y75" s="29">
        <f>+IFERROR(LN(Creditos!Y149)," ")</f>
        <v>14.664091031313118</v>
      </c>
      <c r="Z75" s="29">
        <f>+IFERROR(LN(Creditos!Z149)," ")</f>
        <v>14.963318629730509</v>
      </c>
      <c r="AA75" s="29">
        <f>+IFERROR(LN(Creditos!AA149)," ")</f>
        <v>13.642886952408135</v>
      </c>
      <c r="AB75" s="29">
        <f>+IFERROR(LN(Creditos!AB149)," ")</f>
        <v>12.737569377441886</v>
      </c>
      <c r="AC75" s="29">
        <f>+IFERROR(LN(Creditos!AC149)," ")</f>
        <v>11.816952199607035</v>
      </c>
      <c r="AD75" s="29">
        <f>+IFERROR(LN(Creditos!AD149)," ")</f>
        <v>11.657718446590897</v>
      </c>
      <c r="AE75" s="29">
        <f>+IFERROR(LN(Creditos!AE149)," ")</f>
        <v>14.259336324234432</v>
      </c>
      <c r="AF75" s="29" t="str">
        <f>+IFERROR(LN(Creditos!AF149)," ")</f>
        <v xml:space="preserve"> </v>
      </c>
      <c r="AG75" s="29">
        <f>+IFERROR(LN(Creditos!AG149)," ")</f>
        <v>13.555418739537345</v>
      </c>
      <c r="AH75" s="29">
        <f>+IFERROR(LN(Creditos!AH149)," ")</f>
        <v>16.05368372390658</v>
      </c>
      <c r="AI75" s="29">
        <f>+IFERROR(LN(Creditos!AI149)," ")</f>
        <v>12.495882662950264</v>
      </c>
      <c r="AJ75" s="29" t="str">
        <f>+IFERROR(LN(Creditos!AJ149)," ")</f>
        <v xml:space="preserve"> </v>
      </c>
      <c r="AK75" s="29">
        <f>+IFERROR(LN(Creditos!AK149)," ")</f>
        <v>13.572224327900692</v>
      </c>
      <c r="AL75" s="29" t="str">
        <f>+IFERROR(LN(Creditos!AL149)," ")</f>
        <v xml:space="preserve"> </v>
      </c>
      <c r="AM75" s="29" t="str">
        <f>+IFERROR(LN(Creditos!AM149)," ")</f>
        <v xml:space="preserve"> </v>
      </c>
      <c r="AN75" s="29" t="str">
        <f>+IFERROR(LN(Creditos!AN149)," ")</f>
        <v xml:space="preserve"> </v>
      </c>
      <c r="AO75" s="29" t="str">
        <f>+IFERROR(LN(Creditos!AO149)," ")</f>
        <v xml:space="preserve"> </v>
      </c>
      <c r="AP75" s="29">
        <f>+IFERROR(LN(Creditos!AP149)," ")</f>
        <v>11.092872649660274</v>
      </c>
      <c r="AQ75" s="29" t="str">
        <f>+IFERROR(LN(Creditos!AQ149)," ")</f>
        <v xml:space="preserve"> </v>
      </c>
      <c r="AR75" s="29">
        <f>+IFERROR(LN(Creditos!AR149)," ")</f>
        <v>12.869857968024046</v>
      </c>
      <c r="AS75" s="29">
        <f>+IFERROR(LN(Creditos!AS149)," ")</f>
        <v>11.512264579733682</v>
      </c>
      <c r="AT75" s="29">
        <f>+IFERROR(LN(Creditos!AT149)," ")</f>
        <v>10.574145048608095</v>
      </c>
      <c r="AU75" s="29">
        <f>+IFERROR(LN(Creditos!AU149)," ")</f>
        <v>11.234900478267262</v>
      </c>
      <c r="AV75" s="29" t="str">
        <f>+IFERROR(LN(Creditos!AV149)," ")</f>
        <v xml:space="preserve"> </v>
      </c>
      <c r="AW75" s="29" t="str">
        <f>+IFERROR(LN(Creditos!AW149)," ")</f>
        <v xml:space="preserve"> </v>
      </c>
      <c r="AX75" s="29">
        <f>+IFERROR(LN(Creditos!AX149)," ")</f>
        <v>12.685645748211106</v>
      </c>
      <c r="AY75" s="29">
        <f>+IFERROR(LN(Creditos!AY149)," ")</f>
        <v>14.254697789142659</v>
      </c>
      <c r="AZ75" s="29">
        <f>+IFERROR(LN(Creditos!AZ149)," ")</f>
        <v>13.563845390500143</v>
      </c>
      <c r="BA75" s="29">
        <f>+IFERROR(LN(Creditos!BA149)," ")</f>
        <v>14.264612277114333</v>
      </c>
      <c r="BB75" s="29" t="str">
        <f>+IFERROR(LN(Creditos!BB149)," ")</f>
        <v xml:space="preserve"> </v>
      </c>
      <c r="BC75" s="29" t="str">
        <f>+IFERROR(LN(Creditos!BC149)," ")</f>
        <v xml:space="preserve"> </v>
      </c>
      <c r="BD75" s="29">
        <f>+IFERROR(LN(Creditos!BD149)," ")</f>
        <v>10.070932776271356</v>
      </c>
      <c r="BE75" s="29">
        <f>+IFERROR(LN(Creditos!BE149)," ")</f>
        <v>13.052296180078836</v>
      </c>
      <c r="BF75" s="29">
        <f>+IFERROR(LN(Creditos!BF149)," ")</f>
        <v>11.74857304573138</v>
      </c>
    </row>
    <row r="76" spans="2:58" ht="16.5" x14ac:dyDescent="0.3">
      <c r="B76">
        <v>75</v>
      </c>
      <c r="C76" s="23">
        <v>43131</v>
      </c>
      <c r="D76" s="29">
        <f>+IFERROR(LN(Creditos!D150)," ")</f>
        <v>18.221143925208917</v>
      </c>
      <c r="E76" s="29">
        <f>+IFERROR(LN(Creditos!E150)," ")</f>
        <v>17.151604175496242</v>
      </c>
      <c r="F76" s="29">
        <f>+IFERROR(LN(Creditos!F150)," ")</f>
        <v>17.545971963225863</v>
      </c>
      <c r="G76" s="29">
        <f>+IFERROR(LN(Creditos!G150)," ")</f>
        <v>17.745692970692208</v>
      </c>
      <c r="H76" s="29">
        <f>+IFERROR(LN(Creditos!H150)," ")</f>
        <v>14.459005768368915</v>
      </c>
      <c r="I76" s="29">
        <f>+IFERROR(LN(Creditos!I150)," ")</f>
        <v>16.044883436232098</v>
      </c>
      <c r="J76" s="29">
        <f>+IFERROR(LN(Creditos!J150)," ")</f>
        <v>15.68105656351597</v>
      </c>
      <c r="K76" s="29">
        <f>+IFERROR(LN(Creditos!K150)," ")</f>
        <v>15.174883446221575</v>
      </c>
      <c r="L76" s="29">
        <f>+IFERROR(LN(Creditos!L150)," ")</f>
        <v>14.893513991378569</v>
      </c>
      <c r="M76" s="29">
        <f>+IFERROR(LN(Creditos!M150)," ")</f>
        <v>12.195145935571022</v>
      </c>
      <c r="P76">
        <v>75</v>
      </c>
      <c r="Q76" s="3">
        <v>43131</v>
      </c>
      <c r="R76" s="29">
        <f>+IFERROR(LN(Creditos!R150)," ")</f>
        <v>17.745692970692208</v>
      </c>
      <c r="S76" s="29">
        <f>+IFERROR(LN(Creditos!S150)," ")</f>
        <v>18.221143925208917</v>
      </c>
      <c r="T76" s="29">
        <f>+IFERROR(LN(Creditos!T150)," ")</f>
        <v>17.545971963225863</v>
      </c>
      <c r="U76" s="29">
        <f>+IFERROR(LN(Creditos!U150)," ")</f>
        <v>14.798236440371834</v>
      </c>
      <c r="V76" s="29">
        <f>+IFERROR(LN(Creditos!V150)," ")</f>
        <v>12.835908376458944</v>
      </c>
      <c r="W76" s="29">
        <f>+IFERROR(LN(Creditos!W150)," ")</f>
        <v>14.973937582722638</v>
      </c>
      <c r="X76" s="29">
        <f>+IFERROR(LN(Creditos!X150)," ")</f>
        <v>15.250044698762693</v>
      </c>
      <c r="Y76" s="29">
        <f>+IFERROR(LN(Creditos!Y150)," ")</f>
        <v>14.670644165980695</v>
      </c>
      <c r="Z76" s="29">
        <f>+IFERROR(LN(Creditos!Z150)," ")</f>
        <v>14.957463526089063</v>
      </c>
      <c r="AA76" s="29">
        <f>+IFERROR(LN(Creditos!AA150)," ")</f>
        <v>13.64583326868182</v>
      </c>
      <c r="AB76" s="29">
        <f>+IFERROR(LN(Creditos!AB150)," ")</f>
        <v>12.755609583814527</v>
      </c>
      <c r="AC76" s="29">
        <f>+IFERROR(LN(Creditos!AC150)," ")</f>
        <v>11.814709619425576</v>
      </c>
      <c r="AD76" s="29">
        <f>+IFERROR(LN(Creditos!AD150)," ")</f>
        <v>11.641655558169015</v>
      </c>
      <c r="AE76" s="29">
        <f>+IFERROR(LN(Creditos!AE150)," ")</f>
        <v>14.258912590906636</v>
      </c>
      <c r="AF76" s="29" t="str">
        <f>+IFERROR(LN(Creditos!AF150)," ")</f>
        <v xml:space="preserve"> </v>
      </c>
      <c r="AG76" s="29">
        <f>+IFERROR(LN(Creditos!AG150)," ")</f>
        <v>13.560670815318259</v>
      </c>
      <c r="AH76" s="29">
        <f>+IFERROR(LN(Creditos!AH150)," ")</f>
        <v>16.059865447243219</v>
      </c>
      <c r="AI76" s="29">
        <f>+IFERROR(LN(Creditos!AI150)," ")</f>
        <v>12.498290110684648</v>
      </c>
      <c r="AJ76" s="29" t="str">
        <f>+IFERROR(LN(Creditos!AJ150)," ")</f>
        <v xml:space="preserve"> </v>
      </c>
      <c r="AK76" s="29">
        <f>+IFERROR(LN(Creditos!AK150)," ")</f>
        <v>13.589622108273543</v>
      </c>
      <c r="AL76" s="29" t="str">
        <f>+IFERROR(LN(Creditos!AL150)," ")</f>
        <v xml:space="preserve"> </v>
      </c>
      <c r="AM76" s="29" t="str">
        <f>+IFERROR(LN(Creditos!AM150)," ")</f>
        <v xml:space="preserve"> </v>
      </c>
      <c r="AN76" s="29" t="str">
        <f>+IFERROR(LN(Creditos!AN150)," ")</f>
        <v xml:space="preserve"> </v>
      </c>
      <c r="AO76" s="29" t="str">
        <f>+IFERROR(LN(Creditos!AO150)," ")</f>
        <v xml:space="preserve"> </v>
      </c>
      <c r="AP76" s="29">
        <f>+IFERROR(LN(Creditos!AP150)," ")</f>
        <v>11.064095427760078</v>
      </c>
      <c r="AQ76" s="29" t="str">
        <f>+IFERROR(LN(Creditos!AQ150)," ")</f>
        <v xml:space="preserve"> </v>
      </c>
      <c r="AR76" s="29">
        <f>+IFERROR(LN(Creditos!AR150)," ")</f>
        <v>12.880912125021707</v>
      </c>
      <c r="AS76" s="29">
        <f>+IFERROR(LN(Creditos!AS150)," ")</f>
        <v>11.496910109161071</v>
      </c>
      <c r="AT76" s="29">
        <f>+IFERROR(LN(Creditos!AT150)," ")</f>
        <v>10.582900837166715</v>
      </c>
      <c r="AU76" s="29">
        <f>+IFERROR(LN(Creditos!AU150)," ")</f>
        <v>11.261079866100342</v>
      </c>
      <c r="AV76" s="29" t="str">
        <f>+IFERROR(LN(Creditos!AV150)," ")</f>
        <v xml:space="preserve"> </v>
      </c>
      <c r="AW76" s="29" t="str">
        <f>+IFERROR(LN(Creditos!AW150)," ")</f>
        <v xml:space="preserve"> </v>
      </c>
      <c r="AX76" s="29">
        <f>+IFERROR(LN(Creditos!AX150)," ")</f>
        <v>12.679937565233365</v>
      </c>
      <c r="AY76" s="29">
        <f>+IFERROR(LN(Creditos!AY150)," ")</f>
        <v>14.254077986572621</v>
      </c>
      <c r="AZ76" s="29">
        <f>+IFERROR(LN(Creditos!AZ150)," ")</f>
        <v>13.571890882710177</v>
      </c>
      <c r="BA76" s="29">
        <f>+IFERROR(LN(Creditos!BA150)," ")</f>
        <v>14.263044000529105</v>
      </c>
      <c r="BB76" s="29" t="str">
        <f>+IFERROR(LN(Creditos!BB150)," ")</f>
        <v xml:space="preserve"> </v>
      </c>
      <c r="BC76" s="29" t="str">
        <f>+IFERROR(LN(Creditos!BC150)," ")</f>
        <v xml:space="preserve"> </v>
      </c>
      <c r="BD76" s="29">
        <f>+IFERROR(LN(Creditos!BD150)," ")</f>
        <v>10.078248321389708</v>
      </c>
      <c r="BE76" s="29">
        <f>+IFERROR(LN(Creditos!BE150)," ")</f>
        <v>13.052540616297083</v>
      </c>
      <c r="BF76" s="29">
        <f>+IFERROR(LN(Creditos!BF150)," ")</f>
        <v>11.764049100851421</v>
      </c>
    </row>
    <row r="77" spans="2:58" ht="16.5" x14ac:dyDescent="0.3">
      <c r="B77">
        <v>76</v>
      </c>
      <c r="C77" s="23">
        <v>43159</v>
      </c>
      <c r="D77" s="29">
        <f>+IFERROR(LN(Creditos!D151)," ")</f>
        <v>18.228926066885389</v>
      </c>
      <c r="E77" s="29">
        <f>+IFERROR(LN(Creditos!E151)," ")</f>
        <v>17.153101102349076</v>
      </c>
      <c r="F77" s="29">
        <f>+IFERROR(LN(Creditos!F151)," ")</f>
        <v>17.574258782489508</v>
      </c>
      <c r="G77" s="29">
        <f>+IFERROR(LN(Creditos!G151)," ")</f>
        <v>17.746401699618779</v>
      </c>
      <c r="H77" s="29">
        <f>+IFERROR(LN(Creditos!H151)," ")</f>
        <v>14.314640398634287</v>
      </c>
      <c r="I77" s="29">
        <f>+IFERROR(LN(Creditos!I151)," ")</f>
        <v>16.063470054416026</v>
      </c>
      <c r="J77" s="29">
        <f>+IFERROR(LN(Creditos!J151)," ")</f>
        <v>15.690218705106</v>
      </c>
      <c r="K77" s="29">
        <f>+IFERROR(LN(Creditos!K151)," ")</f>
        <v>15.172668489613356</v>
      </c>
      <c r="L77" s="29">
        <f>+IFERROR(LN(Creditos!L151)," ")</f>
        <v>14.903566916560054</v>
      </c>
      <c r="M77" s="29">
        <f>+IFERROR(LN(Creditos!M151)," ")</f>
        <v>12.249401137407759</v>
      </c>
      <c r="P77">
        <v>76</v>
      </c>
      <c r="Q77" s="3">
        <v>43159</v>
      </c>
      <c r="R77" s="29">
        <f>+IFERROR(LN(Creditos!R151)," ")</f>
        <v>17.746401699618779</v>
      </c>
      <c r="S77" s="29">
        <f>+IFERROR(LN(Creditos!S151)," ")</f>
        <v>18.228926066885389</v>
      </c>
      <c r="T77" s="29">
        <f>+IFERROR(LN(Creditos!T151)," ")</f>
        <v>17.574258782489508</v>
      </c>
      <c r="U77" s="29">
        <f>+IFERROR(LN(Creditos!U151)," ")</f>
        <v>14.788458965654684</v>
      </c>
      <c r="V77" s="29">
        <f>+IFERROR(LN(Creditos!V151)," ")</f>
        <v>12.829543269533069</v>
      </c>
      <c r="W77" s="29">
        <f>+IFERROR(LN(Creditos!W151)," ")</f>
        <v>14.989101664170645</v>
      </c>
      <c r="X77" s="29">
        <f>+IFERROR(LN(Creditos!X151)," ")</f>
        <v>15.255911598306229</v>
      </c>
      <c r="Y77" s="29">
        <f>+IFERROR(LN(Creditos!Y151)," ")</f>
        <v>14.685428758985788</v>
      </c>
      <c r="Z77" s="29">
        <f>+IFERROR(LN(Creditos!Z151)," ")</f>
        <v>14.971024617659605</v>
      </c>
      <c r="AA77" s="29">
        <f>+IFERROR(LN(Creditos!AA151)," ")</f>
        <v>13.659929674302914</v>
      </c>
      <c r="AB77" s="29">
        <f>+IFERROR(LN(Creditos!AB151)," ")</f>
        <v>12.772958899487078</v>
      </c>
      <c r="AC77" s="29">
        <f>+IFERROR(LN(Creditos!AC151)," ")</f>
        <v>11.81411758510716</v>
      </c>
      <c r="AD77" s="29">
        <f>+IFERROR(LN(Creditos!AD151)," ")</f>
        <v>11.644632769669958</v>
      </c>
      <c r="AE77" s="29">
        <f>+IFERROR(LN(Creditos!AE151)," ")</f>
        <v>14.261095618833435</v>
      </c>
      <c r="AF77" s="29" t="str">
        <f>+IFERROR(LN(Creditos!AF151)," ")</f>
        <v xml:space="preserve"> </v>
      </c>
      <c r="AG77" s="29">
        <f>+IFERROR(LN(Creditos!AG151)," ")</f>
        <v>13.570992187218263</v>
      </c>
      <c r="AH77" s="29">
        <f>+IFERROR(LN(Creditos!AH151)," ")</f>
        <v>16.068057280134184</v>
      </c>
      <c r="AI77" s="29">
        <f>+IFERROR(LN(Creditos!AI151)," ")</f>
        <v>12.504157321210393</v>
      </c>
      <c r="AJ77" s="29" t="str">
        <f>+IFERROR(LN(Creditos!AJ151)," ")</f>
        <v xml:space="preserve"> </v>
      </c>
      <c r="AK77" s="29">
        <f>+IFERROR(LN(Creditos!AK151)," ")</f>
        <v>13.595589697374479</v>
      </c>
      <c r="AL77" s="29" t="str">
        <f>+IFERROR(LN(Creditos!AL151)," ")</f>
        <v xml:space="preserve"> </v>
      </c>
      <c r="AM77" s="29" t="str">
        <f>+IFERROR(LN(Creditos!AM151)," ")</f>
        <v xml:space="preserve"> </v>
      </c>
      <c r="AN77" s="29" t="str">
        <f>+IFERROR(LN(Creditos!AN151)," ")</f>
        <v xml:space="preserve"> </v>
      </c>
      <c r="AO77" s="29" t="str">
        <f>+IFERROR(LN(Creditos!AO151)," ")</f>
        <v xml:space="preserve"> </v>
      </c>
      <c r="AP77" s="29">
        <f>+IFERROR(LN(Creditos!AP151)," ")</f>
        <v>11.044607537490588</v>
      </c>
      <c r="AQ77" s="29" t="str">
        <f>+IFERROR(LN(Creditos!AQ151)," ")</f>
        <v xml:space="preserve"> </v>
      </c>
      <c r="AR77" s="29">
        <f>+IFERROR(LN(Creditos!AR151)," ")</f>
        <v>12.898914711547411</v>
      </c>
      <c r="AS77" s="29">
        <f>+IFERROR(LN(Creditos!AS151)," ")</f>
        <v>11.498750233014063</v>
      </c>
      <c r="AT77" s="29">
        <f>+IFERROR(LN(Creditos!AT151)," ")</f>
        <v>10.599742652008885</v>
      </c>
      <c r="AU77" s="29">
        <f>+IFERROR(LN(Creditos!AU151)," ")</f>
        <v>11.27524300367859</v>
      </c>
      <c r="AV77" s="29" t="str">
        <f>+IFERROR(LN(Creditos!AV151)," ")</f>
        <v xml:space="preserve"> </v>
      </c>
      <c r="AW77" s="29" t="str">
        <f>+IFERROR(LN(Creditos!AW151)," ")</f>
        <v xml:space="preserve"> </v>
      </c>
      <c r="AX77" s="29">
        <f>+IFERROR(LN(Creditos!AX151)," ")</f>
        <v>12.681387733409684</v>
      </c>
      <c r="AY77" s="29">
        <f>+IFERROR(LN(Creditos!AY151)," ")</f>
        <v>14.265818431829823</v>
      </c>
      <c r="AZ77" s="29">
        <f>+IFERROR(LN(Creditos!AZ151)," ")</f>
        <v>13.58638907904183</v>
      </c>
      <c r="BA77" s="29">
        <f>+IFERROR(LN(Creditos!BA151)," ")</f>
        <v>14.262683602065826</v>
      </c>
      <c r="BB77" s="29" t="str">
        <f>+IFERROR(LN(Creditos!BB151)," ")</f>
        <v xml:space="preserve"> </v>
      </c>
      <c r="BC77" s="29" t="str">
        <f>+IFERROR(LN(Creditos!BC151)," ")</f>
        <v xml:space="preserve"> </v>
      </c>
      <c r="BD77" s="29">
        <f>+IFERROR(LN(Creditos!BD151)," ")</f>
        <v>10.082814837636185</v>
      </c>
      <c r="BE77" s="29">
        <f>+IFERROR(LN(Creditos!BE151)," ")</f>
        <v>13.078562725752949</v>
      </c>
      <c r="BF77" s="29">
        <f>+IFERROR(LN(Creditos!BF151)," ")</f>
        <v>11.788510053043652</v>
      </c>
    </row>
    <row r="78" spans="2:58" ht="16.5" x14ac:dyDescent="0.3">
      <c r="B78">
        <v>77</v>
      </c>
      <c r="C78" s="23">
        <v>43190</v>
      </c>
      <c r="D78" s="29">
        <f>+IFERROR(LN(Creditos!D152)," ")</f>
        <v>18.231176177501954</v>
      </c>
      <c r="E78" s="29">
        <f>+IFERROR(LN(Creditos!E152)," ")</f>
        <v>17.166108785721658</v>
      </c>
      <c r="F78" s="29">
        <f>+IFERROR(LN(Creditos!F152)," ")</f>
        <v>17.585787048016062</v>
      </c>
      <c r="G78" s="29">
        <f>+IFERROR(LN(Creditos!G152)," ")</f>
        <v>17.767868416630883</v>
      </c>
      <c r="H78" s="29">
        <f>+IFERROR(LN(Creditos!H152)," ")</f>
        <v>14.353959076317038</v>
      </c>
      <c r="I78" s="29">
        <f>+IFERROR(LN(Creditos!I152)," ")</f>
        <v>16.065139202398392</v>
      </c>
      <c r="J78" s="29">
        <f>+IFERROR(LN(Creditos!J152)," ")</f>
        <v>15.68375465924021</v>
      </c>
      <c r="K78" s="29">
        <f>+IFERROR(LN(Creditos!K152)," ")</f>
        <v>15.135461357224337</v>
      </c>
      <c r="L78" s="29">
        <f>+IFERROR(LN(Creditos!L152)," ")</f>
        <v>14.922071731257644</v>
      </c>
      <c r="M78" s="29">
        <f>+IFERROR(LN(Creditos!M152)," ")</f>
        <v>12.226367697300812</v>
      </c>
      <c r="P78">
        <v>77</v>
      </c>
      <c r="Q78" s="3">
        <v>43190</v>
      </c>
      <c r="R78" s="29">
        <f>+IFERROR(LN(Creditos!R152)," ")</f>
        <v>17.767868416630883</v>
      </c>
      <c r="S78" s="29">
        <f>+IFERROR(LN(Creditos!S152)," ")</f>
        <v>18.231176177501954</v>
      </c>
      <c r="T78" s="29">
        <f>+IFERROR(LN(Creditos!T152)," ")</f>
        <v>17.585787048016062</v>
      </c>
      <c r="U78" s="29">
        <f>+IFERROR(LN(Creditos!U152)," ")</f>
        <v>14.780810321612694</v>
      </c>
      <c r="V78" s="29">
        <f>+IFERROR(LN(Creditos!V152)," ")</f>
        <v>12.814976364259277</v>
      </c>
      <c r="W78" s="29">
        <f>+IFERROR(LN(Creditos!W152)," ")</f>
        <v>15.003530438918649</v>
      </c>
      <c r="X78" s="29">
        <f>+IFERROR(LN(Creditos!X152)," ")</f>
        <v>15.266368900031226</v>
      </c>
      <c r="Y78" s="29">
        <f>+IFERROR(LN(Creditos!Y152)," ")</f>
        <v>14.694174221838198</v>
      </c>
      <c r="Z78" s="29">
        <f>+IFERROR(LN(Creditos!Z152)," ")</f>
        <v>14.980322777760607</v>
      </c>
      <c r="AA78" s="29">
        <f>+IFERROR(LN(Creditos!AA152)," ")</f>
        <v>13.671628643055302</v>
      </c>
      <c r="AB78" s="29">
        <f>+IFERROR(LN(Creditos!AB152)," ")</f>
        <v>12.771517935737345</v>
      </c>
      <c r="AC78" s="29">
        <f>+IFERROR(LN(Creditos!AC152)," ")</f>
        <v>11.815589127908444</v>
      </c>
      <c r="AD78" s="29">
        <f>+IFERROR(LN(Creditos!AD152)," ")</f>
        <v>11.634044570463525</v>
      </c>
      <c r="AE78" s="29">
        <f>+IFERROR(LN(Creditos!AE152)," ")</f>
        <v>14.258526175744139</v>
      </c>
      <c r="AF78" s="29" t="str">
        <f>+IFERROR(LN(Creditos!AF152)," ")</f>
        <v xml:space="preserve"> </v>
      </c>
      <c r="AG78" s="29">
        <f>+IFERROR(LN(Creditos!AG152)," ")</f>
        <v>13.581397599779649</v>
      </c>
      <c r="AH78" s="29">
        <f>+IFERROR(LN(Creditos!AH152)," ")</f>
        <v>16.072319828682271</v>
      </c>
      <c r="AI78" s="29">
        <f>+IFERROR(LN(Creditos!AI152)," ")</f>
        <v>12.505260381277312</v>
      </c>
      <c r="AJ78" s="29" t="str">
        <f>+IFERROR(LN(Creditos!AJ152)," ")</f>
        <v xml:space="preserve"> </v>
      </c>
      <c r="AK78" s="29">
        <f>+IFERROR(LN(Creditos!AK152)," ")</f>
        <v>13.580747653486968</v>
      </c>
      <c r="AL78" s="29" t="str">
        <f>+IFERROR(LN(Creditos!AL152)," ")</f>
        <v xml:space="preserve"> </v>
      </c>
      <c r="AM78" s="29" t="str">
        <f>+IFERROR(LN(Creditos!AM152)," ")</f>
        <v xml:space="preserve"> </v>
      </c>
      <c r="AN78" s="29" t="str">
        <f>+IFERROR(LN(Creditos!AN152)," ")</f>
        <v xml:space="preserve"> </v>
      </c>
      <c r="AO78" s="29" t="str">
        <f>+IFERROR(LN(Creditos!AO152)," ")</f>
        <v xml:space="preserve"> </v>
      </c>
      <c r="AP78" s="29">
        <f>+IFERROR(LN(Creditos!AP152)," ")</f>
        <v>11.037609359397454</v>
      </c>
      <c r="AQ78" s="29" t="str">
        <f>+IFERROR(LN(Creditos!AQ152)," ")</f>
        <v xml:space="preserve"> </v>
      </c>
      <c r="AR78" s="29">
        <f>+IFERROR(LN(Creditos!AR152)," ")</f>
        <v>12.913097526503604</v>
      </c>
      <c r="AS78" s="29">
        <f>+IFERROR(LN(Creditos!AS152)," ")</f>
        <v>11.520886312866411</v>
      </c>
      <c r="AT78" s="29">
        <f>+IFERROR(LN(Creditos!AT152)," ")</f>
        <v>10.617022810306533</v>
      </c>
      <c r="AU78" s="29">
        <f>+IFERROR(LN(Creditos!AU152)," ")</f>
        <v>11.284607846225102</v>
      </c>
      <c r="AV78" s="29" t="str">
        <f>+IFERROR(LN(Creditos!AV152)," ")</f>
        <v xml:space="preserve"> </v>
      </c>
      <c r="AW78" s="29" t="str">
        <f>+IFERROR(LN(Creditos!AW152)," ")</f>
        <v xml:space="preserve"> </v>
      </c>
      <c r="AX78" s="29">
        <f>+IFERROR(LN(Creditos!AX152)," ")</f>
        <v>12.68752763591405</v>
      </c>
      <c r="AY78" s="29">
        <f>+IFERROR(LN(Creditos!AY152)," ")</f>
        <v>14.286497850129969</v>
      </c>
      <c r="AZ78" s="29">
        <f>+IFERROR(LN(Creditos!AZ152)," ")</f>
        <v>13.603541138600622</v>
      </c>
      <c r="BA78" s="29">
        <f>+IFERROR(LN(Creditos!BA152)," ")</f>
        <v>14.263681248707078</v>
      </c>
      <c r="BB78" s="29" t="str">
        <f>+IFERROR(LN(Creditos!BB152)," ")</f>
        <v xml:space="preserve"> </v>
      </c>
      <c r="BC78" s="29" t="str">
        <f>+IFERROR(LN(Creditos!BC152)," ")</f>
        <v xml:space="preserve"> </v>
      </c>
      <c r="BD78" s="29">
        <f>+IFERROR(LN(Creditos!BD152)," ")</f>
        <v>10.076327561181131</v>
      </c>
      <c r="BE78" s="29">
        <f>+IFERROR(LN(Creditos!BE152)," ")</f>
        <v>13.120502715706474</v>
      </c>
      <c r="BF78" s="29">
        <f>+IFERROR(LN(Creditos!BF152)," ")</f>
        <v>11.794813329498712</v>
      </c>
    </row>
    <row r="79" spans="2:58" ht="16.5" x14ac:dyDescent="0.3">
      <c r="B79">
        <v>78</v>
      </c>
      <c r="C79" s="23">
        <v>43220</v>
      </c>
      <c r="D79" s="29">
        <f>+IFERROR(LN(Creditos!D153)," ")</f>
        <v>18.245106983381195</v>
      </c>
      <c r="E79" s="29">
        <f>+IFERROR(LN(Creditos!E153)," ")</f>
        <v>17.193970742945663</v>
      </c>
      <c r="F79" s="29">
        <f>+IFERROR(LN(Creditos!F153)," ")</f>
        <v>17.606076586594117</v>
      </c>
      <c r="G79" s="29">
        <f>+IFERROR(LN(Creditos!G153)," ")</f>
        <v>17.76453549663189</v>
      </c>
      <c r="H79" s="29">
        <f>+IFERROR(LN(Creditos!H153)," ")</f>
        <v>14.380328014499531</v>
      </c>
      <c r="I79" s="29">
        <f>+IFERROR(LN(Creditos!I153)," ")</f>
        <v>16.08107265858364</v>
      </c>
      <c r="J79" s="29">
        <f>+IFERROR(LN(Creditos!J153)," ")</f>
        <v>15.709510843133476</v>
      </c>
      <c r="K79" s="29">
        <f>+IFERROR(LN(Creditos!K153)," ")</f>
        <v>15.146438343499547</v>
      </c>
      <c r="L79" s="29">
        <f>+IFERROR(LN(Creditos!L153)," ")</f>
        <v>14.976197872684274</v>
      </c>
      <c r="M79" s="29">
        <f>+IFERROR(LN(Creditos!M153)," ")</f>
        <v>11.983638070582815</v>
      </c>
      <c r="P79">
        <v>78</v>
      </c>
      <c r="Q79" s="3">
        <v>43220</v>
      </c>
      <c r="R79" s="29">
        <f>+IFERROR(LN(Creditos!R153)," ")</f>
        <v>17.76453549663189</v>
      </c>
      <c r="S79" s="29">
        <f>+IFERROR(LN(Creditos!S153)," ")</f>
        <v>18.245106983381195</v>
      </c>
      <c r="T79" s="29">
        <f>+IFERROR(LN(Creditos!T153)," ")</f>
        <v>17.606076586594117</v>
      </c>
      <c r="U79" s="29">
        <f>+IFERROR(LN(Creditos!U153)," ")</f>
        <v>14.76891459711717</v>
      </c>
      <c r="V79" s="29">
        <f>+IFERROR(LN(Creditos!V153)," ")</f>
        <v>12.81965000446335</v>
      </c>
      <c r="W79" s="29">
        <f>+IFERROR(LN(Creditos!W153)," ")</f>
        <v>15.012518400132896</v>
      </c>
      <c r="X79" s="29">
        <f>+IFERROR(LN(Creditos!X153)," ")</f>
        <v>15.276261485013801</v>
      </c>
      <c r="Y79" s="29">
        <f>+IFERROR(LN(Creditos!Y153)," ")</f>
        <v>14.708712311588304</v>
      </c>
      <c r="Z79" s="29">
        <f>+IFERROR(LN(Creditos!Z153)," ")</f>
        <v>14.993021746363874</v>
      </c>
      <c r="AA79" s="29">
        <f>+IFERROR(LN(Creditos!AA153)," ")</f>
        <v>13.680275959856989</v>
      </c>
      <c r="AB79" s="29">
        <f>+IFERROR(LN(Creditos!AB153)," ")</f>
        <v>12.787613007699072</v>
      </c>
      <c r="AC79" s="29">
        <f>+IFERROR(LN(Creditos!AC153)," ")</f>
        <v>11.813570347807795</v>
      </c>
      <c r="AD79" s="29">
        <f>+IFERROR(LN(Creditos!AD153)," ")</f>
        <v>11.631645955034443</v>
      </c>
      <c r="AE79" s="29">
        <f>+IFERROR(LN(Creditos!AE153)," ")</f>
        <v>14.259866120882334</v>
      </c>
      <c r="AF79" s="29" t="str">
        <f>+IFERROR(LN(Creditos!AF153)," ")</f>
        <v xml:space="preserve"> </v>
      </c>
      <c r="AG79" s="29">
        <f>+IFERROR(LN(Creditos!AG153)," ")</f>
        <v>13.591512014836209</v>
      </c>
      <c r="AH79" s="29">
        <f>+IFERROR(LN(Creditos!AH153)," ")</f>
        <v>16.07963824647252</v>
      </c>
      <c r="AI79" s="29">
        <f>+IFERROR(LN(Creditos!AI153)," ")</f>
        <v>12.501638038421421</v>
      </c>
      <c r="AJ79" s="29" t="str">
        <f>+IFERROR(LN(Creditos!AJ153)," ")</f>
        <v xml:space="preserve"> </v>
      </c>
      <c r="AK79" s="29">
        <f>+IFERROR(LN(Creditos!AK153)," ")</f>
        <v>13.579757282559445</v>
      </c>
      <c r="AL79" s="29" t="str">
        <f>+IFERROR(LN(Creditos!AL153)," ")</f>
        <v xml:space="preserve"> </v>
      </c>
      <c r="AM79" s="29" t="str">
        <f>+IFERROR(LN(Creditos!AM153)," ")</f>
        <v xml:space="preserve"> </v>
      </c>
      <c r="AN79" s="29" t="str">
        <f>+IFERROR(LN(Creditos!AN153)," ")</f>
        <v xml:space="preserve"> </v>
      </c>
      <c r="AO79" s="29" t="str">
        <f>+IFERROR(LN(Creditos!AO153)," ")</f>
        <v xml:space="preserve"> </v>
      </c>
      <c r="AP79" s="29">
        <f>+IFERROR(LN(Creditos!AP153)," ")</f>
        <v>11.030559229927045</v>
      </c>
      <c r="AQ79" s="29" t="str">
        <f>+IFERROR(LN(Creditos!AQ153)," ")</f>
        <v xml:space="preserve"> </v>
      </c>
      <c r="AR79" s="29">
        <f>+IFERROR(LN(Creditos!AR153)," ")</f>
        <v>12.935384942582219</v>
      </c>
      <c r="AS79" s="29">
        <f>+IFERROR(LN(Creditos!AS153)," ")</f>
        <v>11.534883919153765</v>
      </c>
      <c r="AT79" s="29">
        <f>+IFERROR(LN(Creditos!AT153)," ")</f>
        <v>10.607711746083696</v>
      </c>
      <c r="AU79" s="29">
        <f>+IFERROR(LN(Creditos!AU153)," ")</f>
        <v>11.29404391889493</v>
      </c>
      <c r="AV79" s="29" t="str">
        <f>+IFERROR(LN(Creditos!AV153)," ")</f>
        <v xml:space="preserve"> </v>
      </c>
      <c r="AW79" s="29" t="str">
        <f>+IFERROR(LN(Creditos!AW153)," ")</f>
        <v xml:space="preserve"> </v>
      </c>
      <c r="AX79" s="29">
        <f>+IFERROR(LN(Creditos!AX153)," ")</f>
        <v>12.68733127311585</v>
      </c>
      <c r="AY79" s="29">
        <f>+IFERROR(LN(Creditos!AY153)," ")</f>
        <v>14.302438292199851</v>
      </c>
      <c r="AZ79" s="29">
        <f>+IFERROR(LN(Creditos!AZ153)," ")</f>
        <v>13.620298127375793</v>
      </c>
      <c r="BA79" s="29">
        <f>+IFERROR(LN(Creditos!BA153)," ")</f>
        <v>14.268789465708663</v>
      </c>
      <c r="BB79" s="29" t="str">
        <f>+IFERROR(LN(Creditos!BB153)," ")</f>
        <v xml:space="preserve"> </v>
      </c>
      <c r="BC79" s="29" t="str">
        <f>+IFERROR(LN(Creditos!BC153)," ")</f>
        <v xml:space="preserve"> </v>
      </c>
      <c r="BD79" s="29">
        <f>+IFERROR(LN(Creditos!BD153)," ")</f>
        <v>10.10209002182863</v>
      </c>
      <c r="BE79" s="29">
        <f>+IFERROR(LN(Creditos!BE153)," ")</f>
        <v>13.158751595289278</v>
      </c>
      <c r="BF79" s="29">
        <f>+IFERROR(LN(Creditos!BF153)," ")</f>
        <v>11.816674998544439</v>
      </c>
    </row>
    <row r="80" spans="2:58" ht="16.5" x14ac:dyDescent="0.3">
      <c r="B80">
        <v>79</v>
      </c>
      <c r="C80" s="23">
        <v>43251</v>
      </c>
      <c r="D80" s="29">
        <f>+IFERROR(LN(Creditos!D154)," ")</f>
        <v>18.254878290710721</v>
      </c>
      <c r="E80" s="29">
        <f>+IFERROR(LN(Creditos!E154)," ")</f>
        <v>17.215999780154689</v>
      </c>
      <c r="F80" s="29">
        <f>+IFERROR(LN(Creditos!F154)," ")</f>
        <v>17.618328898918804</v>
      </c>
      <c r="G80" s="29">
        <f>+IFERROR(LN(Creditos!G154)," ")</f>
        <v>17.772621590473513</v>
      </c>
      <c r="H80" s="29">
        <f>+IFERROR(LN(Creditos!H154)," ")</f>
        <v>14.531872418373251</v>
      </c>
      <c r="I80" s="29">
        <f>+IFERROR(LN(Creditos!I154)," ")</f>
        <v>16.092555749474119</v>
      </c>
      <c r="J80" s="29">
        <f>+IFERROR(LN(Creditos!J154)," ")</f>
        <v>15.731066934597909</v>
      </c>
      <c r="K80" s="29">
        <f>+IFERROR(LN(Creditos!K154)," ")</f>
        <v>15.142631299083689</v>
      </c>
      <c r="L80" s="29">
        <f>+IFERROR(LN(Creditos!L154)," ")</f>
        <v>15.011489389342195</v>
      </c>
      <c r="M80" s="29">
        <f>+IFERROR(LN(Creditos!M154)," ")</f>
        <v>12.235007716009946</v>
      </c>
      <c r="P80">
        <v>79</v>
      </c>
      <c r="Q80" s="3">
        <v>43251</v>
      </c>
      <c r="R80" s="29">
        <f>+IFERROR(LN(Creditos!R154)," ")</f>
        <v>17.772621590473513</v>
      </c>
      <c r="S80" s="29">
        <f>+IFERROR(LN(Creditos!S154)," ")</f>
        <v>18.254878290710721</v>
      </c>
      <c r="T80" s="29">
        <f>+IFERROR(LN(Creditos!T154)," ")</f>
        <v>17.618328898918804</v>
      </c>
      <c r="U80" s="29">
        <f>+IFERROR(LN(Creditos!U154)," ")</f>
        <v>14.744242504639027</v>
      </c>
      <c r="V80" s="29">
        <f>+IFERROR(LN(Creditos!V154)," ")</f>
        <v>12.818259672191468</v>
      </c>
      <c r="W80" s="29">
        <f>+IFERROR(LN(Creditos!W154)," ")</f>
        <v>15.022098852941582</v>
      </c>
      <c r="X80" s="29">
        <f>+IFERROR(LN(Creditos!X154)," ")</f>
        <v>15.286251459542106</v>
      </c>
      <c r="Y80" s="29">
        <f>+IFERROR(LN(Creditos!Y154)," ")</f>
        <v>14.725639532172513</v>
      </c>
      <c r="Z80" s="29">
        <f>+IFERROR(LN(Creditos!Z154)," ")</f>
        <v>15.007585550801037</v>
      </c>
      <c r="AA80" s="29">
        <f>+IFERROR(LN(Creditos!AA154)," ")</f>
        <v>13.694738128984532</v>
      </c>
      <c r="AB80" s="29">
        <f>+IFERROR(LN(Creditos!AB154)," ")</f>
        <v>12.790771976573442</v>
      </c>
      <c r="AC80" s="29">
        <f>+IFERROR(LN(Creditos!AC154)," ")</f>
        <v>11.80913190407626</v>
      </c>
      <c r="AD80" s="29">
        <f>+IFERROR(LN(Creditos!AD154)," ")</f>
        <v>11.632294151173612</v>
      </c>
      <c r="AE80" s="29">
        <f>+IFERROR(LN(Creditos!AE154)," ")</f>
        <v>14.256647932235488</v>
      </c>
      <c r="AF80" s="29" t="str">
        <f>+IFERROR(LN(Creditos!AF154)," ")</f>
        <v xml:space="preserve"> </v>
      </c>
      <c r="AG80" s="29">
        <f>+IFERROR(LN(Creditos!AG154)," ")</f>
        <v>13.603243350539104</v>
      </c>
      <c r="AH80" s="29">
        <f>+IFERROR(LN(Creditos!AH154)," ")</f>
        <v>16.08655780912369</v>
      </c>
      <c r="AI80" s="29">
        <f>+IFERROR(LN(Creditos!AI154)," ")</f>
        <v>12.502586875744221</v>
      </c>
      <c r="AJ80" s="29" t="str">
        <f>+IFERROR(LN(Creditos!AJ154)," ")</f>
        <v xml:space="preserve"> </v>
      </c>
      <c r="AK80" s="29">
        <f>+IFERROR(LN(Creditos!AK154)," ")</f>
        <v>13.577056990320438</v>
      </c>
      <c r="AL80" s="29" t="str">
        <f>+IFERROR(LN(Creditos!AL154)," ")</f>
        <v xml:space="preserve"> </v>
      </c>
      <c r="AM80" s="29" t="str">
        <f>+IFERROR(LN(Creditos!AM154)," ")</f>
        <v xml:space="preserve"> </v>
      </c>
      <c r="AN80" s="29" t="str">
        <f>+IFERROR(LN(Creditos!AN154)," ")</f>
        <v xml:space="preserve"> </v>
      </c>
      <c r="AO80" s="29" t="str">
        <f>+IFERROR(LN(Creditos!AO154)," ")</f>
        <v xml:space="preserve"> </v>
      </c>
      <c r="AP80" s="29">
        <f>+IFERROR(LN(Creditos!AP154)," ")</f>
        <v>11.035396111083847</v>
      </c>
      <c r="AQ80" s="29" t="str">
        <f>+IFERROR(LN(Creditos!AQ154)," ")</f>
        <v xml:space="preserve"> </v>
      </c>
      <c r="AR80" s="29">
        <f>+IFERROR(LN(Creditos!AR154)," ")</f>
        <v>12.954634386062878</v>
      </c>
      <c r="AS80" s="29">
        <f>+IFERROR(LN(Creditos!AS154)," ")</f>
        <v>11.546440826880907</v>
      </c>
      <c r="AT80" s="29">
        <f>+IFERROR(LN(Creditos!AT154)," ")</f>
        <v>10.609345096848827</v>
      </c>
      <c r="AU80" s="29">
        <f>+IFERROR(LN(Creditos!AU154)," ")</f>
        <v>11.30324578619703</v>
      </c>
      <c r="AV80" s="29" t="str">
        <f>+IFERROR(LN(Creditos!AV154)," ")</f>
        <v xml:space="preserve"> </v>
      </c>
      <c r="AW80" s="29" t="str">
        <f>+IFERROR(LN(Creditos!AW154)," ")</f>
        <v xml:space="preserve"> </v>
      </c>
      <c r="AX80" s="29">
        <f>+IFERROR(LN(Creditos!AX154)," ")</f>
        <v>12.687379288113751</v>
      </c>
      <c r="AY80" s="29">
        <f>+IFERROR(LN(Creditos!AY154)," ")</f>
        <v>14.317520321858256</v>
      </c>
      <c r="AZ80" s="29">
        <f>+IFERROR(LN(Creditos!AZ154)," ")</f>
        <v>13.626283917699457</v>
      </c>
      <c r="BA80" s="29">
        <f>+IFERROR(LN(Creditos!BA154)," ")</f>
        <v>14.275507287433349</v>
      </c>
      <c r="BB80" s="29" t="str">
        <f>+IFERROR(LN(Creditos!BB154)," ")</f>
        <v xml:space="preserve"> </v>
      </c>
      <c r="BC80" s="29" t="str">
        <f>+IFERROR(LN(Creditos!BC154)," ")</f>
        <v xml:space="preserve"> </v>
      </c>
      <c r="BD80" s="29">
        <f>+IFERROR(LN(Creditos!BD154)," ")</f>
        <v>10.109501917811308</v>
      </c>
      <c r="BE80" s="29">
        <f>+IFERROR(LN(Creditos!BE154)," ")</f>
        <v>13.172477658030227</v>
      </c>
      <c r="BF80" s="29">
        <f>+IFERROR(LN(Creditos!BF154)," ")</f>
        <v>11.825931026528911</v>
      </c>
    </row>
    <row r="81" spans="2:58" ht="16.5" x14ac:dyDescent="0.3">
      <c r="B81">
        <v>80</v>
      </c>
      <c r="C81" s="23">
        <v>43281</v>
      </c>
      <c r="D81" s="29">
        <f>+IFERROR(LN(Creditos!D155)," ")</f>
        <v>18.248935543831884</v>
      </c>
      <c r="E81" s="29">
        <f>+IFERROR(LN(Creditos!E155)," ")</f>
        <v>17.22129341687403</v>
      </c>
      <c r="F81" s="29">
        <f>+IFERROR(LN(Creditos!F155)," ")</f>
        <v>17.625073792624327</v>
      </c>
      <c r="G81" s="29">
        <f>+IFERROR(LN(Creditos!G155)," ")</f>
        <v>17.788595428979676</v>
      </c>
      <c r="H81" s="29">
        <f>+IFERROR(LN(Creditos!H155)," ")</f>
        <v>14.585526640799953</v>
      </c>
      <c r="I81" s="29">
        <f>+IFERROR(LN(Creditos!I155)," ")</f>
        <v>16.104176345149277</v>
      </c>
      <c r="J81" s="29">
        <f>+IFERROR(LN(Creditos!J155)," ")</f>
        <v>15.747720385020402</v>
      </c>
      <c r="K81" s="29">
        <f>+IFERROR(LN(Creditos!K155)," ")</f>
        <v>15.128784136584386</v>
      </c>
      <c r="L81" s="29">
        <f>+IFERROR(LN(Creditos!L155)," ")</f>
        <v>15.041565638291088</v>
      </c>
      <c r="M81" s="29">
        <f>+IFERROR(LN(Creditos!M155)," ")</f>
        <v>12.468557464730651</v>
      </c>
      <c r="P81">
        <v>80</v>
      </c>
      <c r="Q81" s="3">
        <v>43281</v>
      </c>
      <c r="R81" s="29">
        <f>+IFERROR(LN(Creditos!R155)," ")</f>
        <v>17.788595428979676</v>
      </c>
      <c r="S81" s="29">
        <f>+IFERROR(LN(Creditos!S155)," ")</f>
        <v>18.248935543831884</v>
      </c>
      <c r="T81" s="29">
        <f>+IFERROR(LN(Creditos!T155)," ")</f>
        <v>17.625073792624327</v>
      </c>
      <c r="U81" s="29">
        <f>+IFERROR(LN(Creditos!U155)," ")</f>
        <v>14.724208669754038</v>
      </c>
      <c r="V81" s="29">
        <f>+IFERROR(LN(Creditos!V155)," ")</f>
        <v>12.813452746622959</v>
      </c>
      <c r="W81" s="29">
        <f>+IFERROR(LN(Creditos!W155)," ")</f>
        <v>15.023376983171776</v>
      </c>
      <c r="X81" s="29">
        <f>+IFERROR(LN(Creditos!X155)," ")</f>
        <v>15.295114262875453</v>
      </c>
      <c r="Y81" s="29">
        <f>+IFERROR(LN(Creditos!Y155)," ")</f>
        <v>14.733500283103645</v>
      </c>
      <c r="Z81" s="29">
        <f>+IFERROR(LN(Creditos!Z155)," ")</f>
        <v>15.020175762617768</v>
      </c>
      <c r="AA81" s="29">
        <f>+IFERROR(LN(Creditos!AA155)," ")</f>
        <v>13.691910078374974</v>
      </c>
      <c r="AB81" s="29">
        <f>+IFERROR(LN(Creditos!AB155)," ")</f>
        <v>12.790023082677649</v>
      </c>
      <c r="AC81" s="29">
        <f>+IFERROR(LN(Creditos!AC155)," ")</f>
        <v>11.776249519845358</v>
      </c>
      <c r="AD81" s="29">
        <f>+IFERROR(LN(Creditos!AD155)," ")</f>
        <v>11.628710470248205</v>
      </c>
      <c r="AE81" s="29">
        <f>+IFERROR(LN(Creditos!AE155)," ")</f>
        <v>14.255016117211143</v>
      </c>
      <c r="AF81" s="29" t="str">
        <f>+IFERROR(LN(Creditos!AF155)," ")</f>
        <v xml:space="preserve"> </v>
      </c>
      <c r="AG81" s="29">
        <f>+IFERROR(LN(Creditos!AG155)," ")</f>
        <v>13.609348235065486</v>
      </c>
      <c r="AH81" s="29">
        <f>+IFERROR(LN(Creditos!AH155)," ")</f>
        <v>16.08856534158425</v>
      </c>
      <c r="AI81" s="29">
        <f>+IFERROR(LN(Creditos!AI155)," ")</f>
        <v>12.491696213038706</v>
      </c>
      <c r="AJ81" s="29" t="str">
        <f>+IFERROR(LN(Creditos!AJ155)," ")</f>
        <v xml:space="preserve"> </v>
      </c>
      <c r="AK81" s="29">
        <f>+IFERROR(LN(Creditos!AK155)," ")</f>
        <v>13.551110727138607</v>
      </c>
      <c r="AL81" s="29" t="str">
        <f>+IFERROR(LN(Creditos!AL155)," ")</f>
        <v xml:space="preserve"> </v>
      </c>
      <c r="AM81" s="29" t="str">
        <f>+IFERROR(LN(Creditos!AM155)," ")</f>
        <v xml:space="preserve"> </v>
      </c>
      <c r="AN81" s="29" t="str">
        <f>+IFERROR(LN(Creditos!AN155)," ")</f>
        <v xml:space="preserve"> </v>
      </c>
      <c r="AO81" s="29" t="str">
        <f>+IFERROR(LN(Creditos!AO155)," ")</f>
        <v xml:space="preserve"> </v>
      </c>
      <c r="AP81" s="29">
        <f>+IFERROR(LN(Creditos!AP155)," ")</f>
        <v>11.021777131724523</v>
      </c>
      <c r="AQ81" s="29" t="str">
        <f>+IFERROR(LN(Creditos!AQ155)," ")</f>
        <v xml:space="preserve"> </v>
      </c>
      <c r="AR81" s="29">
        <f>+IFERROR(LN(Creditos!AR155)," ")</f>
        <v>12.9642808152956</v>
      </c>
      <c r="AS81" s="29">
        <f>+IFERROR(LN(Creditos!AS155)," ")</f>
        <v>11.560918320516455</v>
      </c>
      <c r="AT81" s="29">
        <f>+IFERROR(LN(Creditos!AT155)," ")</f>
        <v>10.598738078513398</v>
      </c>
      <c r="AU81" s="29">
        <f>+IFERROR(LN(Creditos!AU155)," ")</f>
        <v>11.299974271530166</v>
      </c>
      <c r="AV81" s="29" t="str">
        <f>+IFERROR(LN(Creditos!AV155)," ")</f>
        <v xml:space="preserve"> </v>
      </c>
      <c r="AW81" s="29" t="str">
        <f>+IFERROR(LN(Creditos!AW155)," ")</f>
        <v xml:space="preserve"> </v>
      </c>
      <c r="AX81" s="29">
        <f>+IFERROR(LN(Creditos!AX155)," ")</f>
        <v>12.684922810718581</v>
      </c>
      <c r="AY81" s="29">
        <f>+IFERROR(LN(Creditos!AY155)," ")</f>
        <v>14.335087082548792</v>
      </c>
      <c r="AZ81" s="29">
        <f>+IFERROR(LN(Creditos!AZ155)," ")</f>
        <v>13.633310468768832</v>
      </c>
      <c r="BA81" s="29">
        <f>+IFERROR(LN(Creditos!BA155)," ")</f>
        <v>14.274333376031713</v>
      </c>
      <c r="BB81" s="29" t="str">
        <f>+IFERROR(LN(Creditos!BB155)," ")</f>
        <v xml:space="preserve"> </v>
      </c>
      <c r="BC81" s="29" t="str">
        <f>+IFERROR(LN(Creditos!BC155)," ")</f>
        <v xml:space="preserve"> </v>
      </c>
      <c r="BD81" s="29">
        <f>+IFERROR(LN(Creditos!BD155)," ")</f>
        <v>10.10496622154518</v>
      </c>
      <c r="BE81" s="29">
        <f>+IFERROR(LN(Creditos!BE155)," ")</f>
        <v>13.192643209964173</v>
      </c>
      <c r="BF81" s="29">
        <f>+IFERROR(LN(Creditos!BF155)," ")</f>
        <v>11.826406950940735</v>
      </c>
    </row>
    <row r="82" spans="2:58" ht="16.5" x14ac:dyDescent="0.3">
      <c r="B82">
        <v>81</v>
      </c>
      <c r="C82" s="23">
        <v>43312</v>
      </c>
      <c r="D82" s="29">
        <f>+IFERROR(LN(Creditos!D156)," ")</f>
        <v>18.254999350189355</v>
      </c>
      <c r="E82" s="29">
        <f>+IFERROR(LN(Creditos!E156)," ")</f>
        <v>17.224623037833943</v>
      </c>
      <c r="F82" s="29">
        <f>+IFERROR(LN(Creditos!F156)," ")</f>
        <v>17.631106490037862</v>
      </c>
      <c r="G82" s="29">
        <f>+IFERROR(LN(Creditos!G156)," ")</f>
        <v>17.783555242109216</v>
      </c>
      <c r="H82" s="29">
        <f>+IFERROR(LN(Creditos!H156)," ")</f>
        <v>14.661302165994174</v>
      </c>
      <c r="I82" s="29">
        <f>+IFERROR(LN(Creditos!I156)," ")</f>
        <v>16.10549948065497</v>
      </c>
      <c r="J82" s="29">
        <f>+IFERROR(LN(Creditos!J156)," ")</f>
        <v>15.751875992838825</v>
      </c>
      <c r="K82" s="29">
        <f>+IFERROR(LN(Creditos!K156)," ")</f>
        <v>15.133037568785934</v>
      </c>
      <c r="L82" s="29">
        <f>+IFERROR(LN(Creditos!L156)," ")</f>
        <v>15.048404353014973</v>
      </c>
      <c r="M82" s="29">
        <f>+IFERROR(LN(Creditos!M156)," ")</f>
        <v>12.69906764357134</v>
      </c>
      <c r="P82">
        <v>81</v>
      </c>
      <c r="Q82" s="3">
        <v>43312</v>
      </c>
      <c r="R82" s="29">
        <f>+IFERROR(LN(Creditos!R156)," ")</f>
        <v>17.783555242109216</v>
      </c>
      <c r="S82" s="29">
        <f>+IFERROR(LN(Creditos!S156)," ")</f>
        <v>18.254999350189355</v>
      </c>
      <c r="T82" s="29">
        <f>+IFERROR(LN(Creditos!T156)," ")</f>
        <v>17.631106490037862</v>
      </c>
      <c r="U82" s="29">
        <f>+IFERROR(LN(Creditos!U156)," ")</f>
        <v>14.704894322537296</v>
      </c>
      <c r="V82" s="29">
        <f>+IFERROR(LN(Creditos!V156)," ")</f>
        <v>12.814845695552464</v>
      </c>
      <c r="W82" s="29">
        <f>+IFERROR(LN(Creditos!W156)," ")</f>
        <v>15.019290887242077</v>
      </c>
      <c r="X82" s="29">
        <f>+IFERROR(LN(Creditos!X156)," ")</f>
        <v>15.299981436483334</v>
      </c>
      <c r="Y82" s="29">
        <f>+IFERROR(LN(Creditos!Y156)," ")</f>
        <v>14.747758974489562</v>
      </c>
      <c r="Z82" s="29">
        <f>+IFERROR(LN(Creditos!Z156)," ")</f>
        <v>15.030969449080168</v>
      </c>
      <c r="AA82" s="29">
        <f>+IFERROR(LN(Creditos!AA156)," ")</f>
        <v>13.711137359792538</v>
      </c>
      <c r="AB82" s="29">
        <f>+IFERROR(LN(Creditos!AB156)," ")</f>
        <v>12.794710633065437</v>
      </c>
      <c r="AC82" s="29">
        <f>+IFERROR(LN(Creditos!AC156)," ")</f>
        <v>11.765433460688266</v>
      </c>
      <c r="AD82" s="29">
        <f>+IFERROR(LN(Creditos!AD156)," ")</f>
        <v>11.604609724518225</v>
      </c>
      <c r="AE82" s="29">
        <f>+IFERROR(LN(Creditos!AE156)," ")</f>
        <v>14.249260242943574</v>
      </c>
      <c r="AF82" s="29" t="str">
        <f>+IFERROR(LN(Creditos!AF156)," ")</f>
        <v xml:space="preserve"> </v>
      </c>
      <c r="AG82" s="29">
        <f>+IFERROR(LN(Creditos!AG156)," ")</f>
        <v>13.615214320565062</v>
      </c>
      <c r="AH82" s="29">
        <f>+IFERROR(LN(Creditos!AH156)," ")</f>
        <v>16.084711018070891</v>
      </c>
      <c r="AI82" s="29">
        <f>+IFERROR(LN(Creditos!AI156)," ")</f>
        <v>12.490475695446248</v>
      </c>
      <c r="AJ82" s="29" t="str">
        <f>+IFERROR(LN(Creditos!AJ156)," ")</f>
        <v xml:space="preserve"> </v>
      </c>
      <c r="AK82" s="29">
        <f>+IFERROR(LN(Creditos!AK156)," ")</f>
        <v>13.556814312709617</v>
      </c>
      <c r="AL82" s="29" t="str">
        <f>+IFERROR(LN(Creditos!AL156)," ")</f>
        <v xml:space="preserve"> </v>
      </c>
      <c r="AM82" s="29" t="str">
        <f>+IFERROR(LN(Creditos!AM156)," ")</f>
        <v xml:space="preserve"> </v>
      </c>
      <c r="AN82" s="29" t="str">
        <f>+IFERROR(LN(Creditos!AN156)," ")</f>
        <v xml:space="preserve"> </v>
      </c>
      <c r="AO82" s="29" t="str">
        <f>+IFERROR(LN(Creditos!AO156)," ")</f>
        <v xml:space="preserve"> </v>
      </c>
      <c r="AP82" s="29">
        <f>+IFERROR(LN(Creditos!AP156)," ")</f>
        <v>11.018661239361672</v>
      </c>
      <c r="AQ82" s="29" t="str">
        <f>+IFERROR(LN(Creditos!AQ156)," ")</f>
        <v xml:space="preserve"> </v>
      </c>
      <c r="AR82" s="29">
        <f>+IFERROR(LN(Creditos!AR156)," ")</f>
        <v>12.980842122625269</v>
      </c>
      <c r="AS82" s="29">
        <f>+IFERROR(LN(Creditos!AS156)," ")</f>
        <v>11.566323858730504</v>
      </c>
      <c r="AT82" s="29">
        <f>+IFERROR(LN(Creditos!AT156)," ")</f>
        <v>10.578269235034803</v>
      </c>
      <c r="AU82" s="29">
        <f>+IFERROR(LN(Creditos!AU156)," ")</f>
        <v>11.319163339487686</v>
      </c>
      <c r="AV82" s="29" t="str">
        <f>+IFERROR(LN(Creditos!AV156)," ")</f>
        <v xml:space="preserve"> </v>
      </c>
      <c r="AW82" s="29" t="str">
        <f>+IFERROR(LN(Creditos!AW156)," ")</f>
        <v xml:space="preserve"> </v>
      </c>
      <c r="AX82" s="29">
        <f>+IFERROR(LN(Creditos!AX156)," ")</f>
        <v>12.69340361159372</v>
      </c>
      <c r="AY82" s="29">
        <f>+IFERROR(LN(Creditos!AY156)," ")</f>
        <v>14.364716841564462</v>
      </c>
      <c r="AZ82" s="29">
        <f>+IFERROR(LN(Creditos!AZ156)," ")</f>
        <v>13.632144872341483</v>
      </c>
      <c r="BA82" s="29">
        <f>+IFERROR(LN(Creditos!BA156)," ")</f>
        <v>14.276707007679757</v>
      </c>
      <c r="BB82" s="29" t="str">
        <f>+IFERROR(LN(Creditos!BB156)," ")</f>
        <v xml:space="preserve"> </v>
      </c>
      <c r="BC82" s="29" t="str">
        <f>+IFERROR(LN(Creditos!BC156)," ")</f>
        <v xml:space="preserve"> </v>
      </c>
      <c r="BD82" s="29">
        <f>+IFERROR(LN(Creditos!BD156)," ")</f>
        <v>10.109889020029337</v>
      </c>
      <c r="BE82" s="29">
        <f>+IFERROR(LN(Creditos!BE156)," ")</f>
        <v>13.223637180767364</v>
      </c>
      <c r="BF82" s="29">
        <f>+IFERROR(LN(Creditos!BF156)," ")</f>
        <v>11.8255772010936</v>
      </c>
    </row>
    <row r="83" spans="2:58" ht="16.5" x14ac:dyDescent="0.3">
      <c r="B83">
        <v>82</v>
      </c>
      <c r="C83" s="23">
        <v>43343</v>
      </c>
      <c r="D83" s="29">
        <f>+IFERROR(LN(Creditos!D157)," ")</f>
        <v>18.267968809060186</v>
      </c>
      <c r="E83" s="29">
        <f>+IFERROR(LN(Creditos!E157)," ")</f>
        <v>17.228334743694262</v>
      </c>
      <c r="F83" s="29">
        <f>+IFERROR(LN(Creditos!F157)," ")</f>
        <v>17.624122326867205</v>
      </c>
      <c r="G83" s="29">
        <f>+IFERROR(LN(Creditos!G157)," ")</f>
        <v>17.780434851817269</v>
      </c>
      <c r="H83" s="29">
        <f>+IFERROR(LN(Creditos!H157)," ")</f>
        <v>14.818735882291534</v>
      </c>
      <c r="I83" s="29">
        <f>+IFERROR(LN(Creditos!I157)," ")</f>
        <v>16.114436798024098</v>
      </c>
      <c r="J83" s="29">
        <f>+IFERROR(LN(Creditos!J157)," ")</f>
        <v>15.765861161480064</v>
      </c>
      <c r="K83" s="29">
        <f>+IFERROR(LN(Creditos!K157)," ")</f>
        <v>15.134182339962292</v>
      </c>
      <c r="L83" s="29">
        <f>+IFERROR(LN(Creditos!L157)," ")</f>
        <v>15.057544867275091</v>
      </c>
      <c r="M83" s="29">
        <f>+IFERROR(LN(Creditos!M157)," ")</f>
        <v>12.751064490818692</v>
      </c>
      <c r="P83">
        <v>82</v>
      </c>
      <c r="Q83" s="3">
        <v>43343</v>
      </c>
      <c r="R83" s="29">
        <f>+IFERROR(LN(Creditos!R157)," ")</f>
        <v>17.780434851817269</v>
      </c>
      <c r="S83" s="29">
        <f>+IFERROR(LN(Creditos!S157)," ")</f>
        <v>18.267968809060186</v>
      </c>
      <c r="T83" s="29">
        <f>+IFERROR(LN(Creditos!T157)," ")</f>
        <v>17.624122326867205</v>
      </c>
      <c r="U83" s="29">
        <f>+IFERROR(LN(Creditos!U157)," ")</f>
        <v>14.688976261914672</v>
      </c>
      <c r="V83" s="29">
        <f>+IFERROR(LN(Creditos!V157)," ")</f>
        <v>12.83841132053373</v>
      </c>
      <c r="W83" s="29">
        <f>+IFERROR(LN(Creditos!W157)," ")</f>
        <v>15.035422536246536</v>
      </c>
      <c r="X83" s="29">
        <f>+IFERROR(LN(Creditos!X157)," ")</f>
        <v>15.306659610671062</v>
      </c>
      <c r="Y83" s="29">
        <f>+IFERROR(LN(Creditos!Y157)," ")</f>
        <v>14.762281583434625</v>
      </c>
      <c r="Z83" s="29">
        <f>+IFERROR(LN(Creditos!Z157)," ")</f>
        <v>15.04057719886972</v>
      </c>
      <c r="AA83" s="29">
        <f>+IFERROR(LN(Creditos!AA157)," ")</f>
        <v>13.725643583802507</v>
      </c>
      <c r="AB83" s="29">
        <f>+IFERROR(LN(Creditos!AB157)," ")</f>
        <v>12.807478946194353</v>
      </c>
      <c r="AC83" s="29">
        <f>+IFERROR(LN(Creditos!AC157)," ")</f>
        <v>11.760435356648937</v>
      </c>
      <c r="AD83" s="29">
        <f>+IFERROR(LN(Creditos!AD157)," ")</f>
        <v>11.565277786070981</v>
      </c>
      <c r="AE83" s="29">
        <f>+IFERROR(LN(Creditos!AE157)," ")</f>
        <v>14.250638451645393</v>
      </c>
      <c r="AF83" s="29" t="str">
        <f>+IFERROR(LN(Creditos!AF157)," ")</f>
        <v xml:space="preserve"> </v>
      </c>
      <c r="AG83" s="29">
        <f>+IFERROR(LN(Creditos!AG157)," ")</f>
        <v>13.620096131270364</v>
      </c>
      <c r="AH83" s="29">
        <f>+IFERROR(LN(Creditos!AH157)," ")</f>
        <v>16.085292413173683</v>
      </c>
      <c r="AI83" s="29">
        <f>+IFERROR(LN(Creditos!AI157)," ")</f>
        <v>12.492549407261741</v>
      </c>
      <c r="AJ83" s="29" t="str">
        <f>+IFERROR(LN(Creditos!AJ157)," ")</f>
        <v xml:space="preserve"> </v>
      </c>
      <c r="AK83" s="29">
        <f>+IFERROR(LN(Creditos!AK157)," ")</f>
        <v>13.544624225238138</v>
      </c>
      <c r="AL83" s="29" t="str">
        <f>+IFERROR(LN(Creditos!AL157)," ")</f>
        <v xml:space="preserve"> </v>
      </c>
      <c r="AM83" s="29" t="str">
        <f>+IFERROR(LN(Creditos!AM157)," ")</f>
        <v xml:space="preserve"> </v>
      </c>
      <c r="AN83" s="29" t="str">
        <f>+IFERROR(LN(Creditos!AN157)," ")</f>
        <v xml:space="preserve"> </v>
      </c>
      <c r="AO83" s="29" t="str">
        <f>+IFERROR(LN(Creditos!AO157)," ")</f>
        <v xml:space="preserve"> </v>
      </c>
      <c r="AP83" s="29">
        <f>+IFERROR(LN(Creditos!AP157)," ")</f>
        <v>11.01603733091653</v>
      </c>
      <c r="AQ83" s="29" t="str">
        <f>+IFERROR(LN(Creditos!AQ157)," ")</f>
        <v xml:space="preserve"> </v>
      </c>
      <c r="AR83" s="29">
        <f>+IFERROR(LN(Creditos!AR157)," ")</f>
        <v>12.999671321628659</v>
      </c>
      <c r="AS83" s="29">
        <f>+IFERROR(LN(Creditos!AS157)," ")</f>
        <v>11.64222381342918</v>
      </c>
      <c r="AT83" s="29">
        <f>+IFERROR(LN(Creditos!AT157)," ")</f>
        <v>10.5727420629664</v>
      </c>
      <c r="AU83" s="29">
        <f>+IFERROR(LN(Creditos!AU157)," ")</f>
        <v>11.339395969999732</v>
      </c>
      <c r="AV83" s="29" t="str">
        <f>+IFERROR(LN(Creditos!AV157)," ")</f>
        <v xml:space="preserve"> </v>
      </c>
      <c r="AW83" s="29" t="str">
        <f>+IFERROR(LN(Creditos!AW157)," ")</f>
        <v xml:space="preserve"> </v>
      </c>
      <c r="AX83" s="29">
        <f>+IFERROR(LN(Creditos!AX157)," ")</f>
        <v>12.70936923867357</v>
      </c>
      <c r="AY83" s="29">
        <f>+IFERROR(LN(Creditos!AY157)," ")</f>
        <v>14.383764062372773</v>
      </c>
      <c r="AZ83" s="29">
        <f>+IFERROR(LN(Creditos!AZ157)," ")</f>
        <v>13.639256937531171</v>
      </c>
      <c r="BA83" s="29">
        <f>+IFERROR(LN(Creditos!BA157)," ")</f>
        <v>14.281345111221135</v>
      </c>
      <c r="BB83" s="29" t="str">
        <f>+IFERROR(LN(Creditos!BB157)," ")</f>
        <v xml:space="preserve"> </v>
      </c>
      <c r="BC83" s="29" t="str">
        <f>+IFERROR(LN(Creditos!BC157)," ")</f>
        <v xml:space="preserve"> </v>
      </c>
      <c r="BD83" s="29">
        <f>+IFERROR(LN(Creditos!BD157)," ")</f>
        <v>10.117539422280341</v>
      </c>
      <c r="BE83" s="29">
        <f>+IFERROR(LN(Creditos!BE157)," ")</f>
        <v>13.292430619987339</v>
      </c>
      <c r="BF83" s="29">
        <f>+IFERROR(LN(Creditos!BF157)," ")</f>
        <v>11.83676984555842</v>
      </c>
    </row>
    <row r="84" spans="2:58" ht="16.5" x14ac:dyDescent="0.3">
      <c r="B84">
        <v>83</v>
      </c>
      <c r="C84" s="23">
        <v>43373</v>
      </c>
      <c r="D84" s="29">
        <f>+IFERROR(LN(Creditos!D158)," ")</f>
        <v>18.271515646094656</v>
      </c>
      <c r="E84" s="29">
        <f>+IFERROR(LN(Creditos!E158)," ")</f>
        <v>17.254939102652145</v>
      </c>
      <c r="F84" s="29">
        <f>+IFERROR(LN(Creditos!F158)," ")</f>
        <v>17.633436582258589</v>
      </c>
      <c r="G84" s="29">
        <f>+IFERROR(LN(Creditos!G158)," ")</f>
        <v>17.804398527211418</v>
      </c>
      <c r="H84" s="29">
        <f>+IFERROR(LN(Creditos!H158)," ")</f>
        <v>14.728878541872795</v>
      </c>
      <c r="I84" s="29">
        <f>+IFERROR(LN(Creditos!I158)," ")</f>
        <v>16.118817596752731</v>
      </c>
      <c r="J84" s="29">
        <f>+IFERROR(LN(Creditos!J158)," ")</f>
        <v>15.773062494338385</v>
      </c>
      <c r="K84" s="29">
        <f>+IFERROR(LN(Creditos!K158)," ")</f>
        <v>15.151585065024394</v>
      </c>
      <c r="L84" s="29">
        <f>+IFERROR(LN(Creditos!L158)," ")</f>
        <v>15.102814768708056</v>
      </c>
      <c r="M84" s="29">
        <f>+IFERROR(LN(Creditos!M158)," ")</f>
        <v>12.793550635602674</v>
      </c>
      <c r="P84">
        <v>83</v>
      </c>
      <c r="Q84" s="3">
        <v>43373</v>
      </c>
      <c r="R84" s="29">
        <f>+IFERROR(LN(Creditos!R158)," ")</f>
        <v>17.804398527211418</v>
      </c>
      <c r="S84" s="29">
        <f>+IFERROR(LN(Creditos!S158)," ")</f>
        <v>18.271515646094656</v>
      </c>
      <c r="T84" s="29">
        <f>+IFERROR(LN(Creditos!T158)," ")</f>
        <v>17.633436582258589</v>
      </c>
      <c r="U84" s="29">
        <f>+IFERROR(LN(Creditos!U158)," ")</f>
        <v>14.674043536083836</v>
      </c>
      <c r="V84" s="29">
        <f>+IFERROR(LN(Creditos!V158)," ")</f>
        <v>12.839405804454818</v>
      </c>
      <c r="W84" s="29">
        <f>+IFERROR(LN(Creditos!W158)," ")</f>
        <v>15.055346593169874</v>
      </c>
      <c r="X84" s="29">
        <f>+IFERROR(LN(Creditos!X158)," ")</f>
        <v>15.318051398221986</v>
      </c>
      <c r="Y84" s="29">
        <f>+IFERROR(LN(Creditos!Y158)," ")</f>
        <v>14.769951718349077</v>
      </c>
      <c r="Z84" s="29">
        <f>+IFERROR(LN(Creditos!Z158)," ")</f>
        <v>15.056443476058199</v>
      </c>
      <c r="AA84" s="29">
        <f>+IFERROR(LN(Creditos!AA158)," ")</f>
        <v>13.730594056680411</v>
      </c>
      <c r="AB84" s="29">
        <f>+IFERROR(LN(Creditos!AB158)," ")</f>
        <v>12.821612159837024</v>
      </c>
      <c r="AC84" s="29">
        <f>+IFERROR(LN(Creditos!AC158)," ")</f>
        <v>11.753589113452314</v>
      </c>
      <c r="AD84" s="29">
        <f>+IFERROR(LN(Creditos!AD158)," ")</f>
        <v>11.565545459112336</v>
      </c>
      <c r="AE84" s="29">
        <f>+IFERROR(LN(Creditos!AE158)," ")</f>
        <v>14.255840693658106</v>
      </c>
      <c r="AF84" s="29" t="str">
        <f>+IFERROR(LN(Creditos!AF158)," ")</f>
        <v xml:space="preserve"> </v>
      </c>
      <c r="AG84" s="29">
        <f>+IFERROR(LN(Creditos!AG158)," ")</f>
        <v>13.628422131052437</v>
      </c>
      <c r="AH84" s="29">
        <f>+IFERROR(LN(Creditos!AH158)," ")</f>
        <v>16.086744430123229</v>
      </c>
      <c r="AI84" s="29">
        <f>+IFERROR(LN(Creditos!AI158)," ")</f>
        <v>12.498056921232219</v>
      </c>
      <c r="AJ84" s="29" t="str">
        <f>+IFERROR(LN(Creditos!AJ158)," ")</f>
        <v xml:space="preserve"> </v>
      </c>
      <c r="AK84" s="29">
        <f>+IFERROR(LN(Creditos!AK158)," ")</f>
        <v>13.582849525029275</v>
      </c>
      <c r="AL84" s="29" t="str">
        <f>+IFERROR(LN(Creditos!AL158)," ")</f>
        <v xml:space="preserve"> </v>
      </c>
      <c r="AM84" s="29" t="str">
        <f>+IFERROR(LN(Creditos!AM158)," ")</f>
        <v xml:space="preserve"> </v>
      </c>
      <c r="AN84" s="29" t="str">
        <f>+IFERROR(LN(Creditos!AN158)," ")</f>
        <v xml:space="preserve"> </v>
      </c>
      <c r="AO84" s="29" t="str">
        <f>+IFERROR(LN(Creditos!AO158)," ")</f>
        <v xml:space="preserve"> </v>
      </c>
      <c r="AP84" s="29">
        <f>+IFERROR(LN(Creditos!AP158)," ")</f>
        <v>11.010720100445452</v>
      </c>
      <c r="AQ84" s="29" t="str">
        <f>+IFERROR(LN(Creditos!AQ158)," ")</f>
        <v xml:space="preserve"> </v>
      </c>
      <c r="AR84" s="29">
        <f>+IFERROR(LN(Creditos!AR158)," ")</f>
        <v>13.020730941767843</v>
      </c>
      <c r="AS84" s="29">
        <f>+IFERROR(LN(Creditos!AS158)," ")</f>
        <v>11.643354128354815</v>
      </c>
      <c r="AT84" s="29">
        <f>+IFERROR(LN(Creditos!AT158)," ")</f>
        <v>10.569676717372872</v>
      </c>
      <c r="AU84" s="29">
        <f>+IFERROR(LN(Creditos!AU158)," ")</f>
        <v>11.355591284343983</v>
      </c>
      <c r="AV84" s="29" t="str">
        <f>+IFERROR(LN(Creditos!AV158)," ")</f>
        <v xml:space="preserve"> </v>
      </c>
      <c r="AW84" s="29" t="str">
        <f>+IFERROR(LN(Creditos!AW158)," ")</f>
        <v xml:space="preserve"> </v>
      </c>
      <c r="AX84" s="29">
        <f>+IFERROR(LN(Creditos!AX158)," ")</f>
        <v>12.727834623630741</v>
      </c>
      <c r="AY84" s="29">
        <f>+IFERROR(LN(Creditos!AY158)," ")</f>
        <v>14.401224361127715</v>
      </c>
      <c r="AZ84" s="29">
        <f>+IFERROR(LN(Creditos!AZ158)," ")</f>
        <v>13.64589622532421</v>
      </c>
      <c r="BA84" s="29">
        <f>+IFERROR(LN(Creditos!BA158)," ")</f>
        <v>14.289778454223587</v>
      </c>
      <c r="BB84" s="29" t="str">
        <f>+IFERROR(LN(Creditos!BB158)," ")</f>
        <v xml:space="preserve"> </v>
      </c>
      <c r="BC84" s="29" t="str">
        <f>+IFERROR(LN(Creditos!BC158)," ")</f>
        <v xml:space="preserve"> </v>
      </c>
      <c r="BD84" s="29">
        <f>+IFERROR(LN(Creditos!BD158)," ")</f>
        <v>10.107921379845729</v>
      </c>
      <c r="BE84" s="29">
        <f>+IFERROR(LN(Creditos!BE158)," ")</f>
        <v>13.314953715165913</v>
      </c>
      <c r="BF84" s="29">
        <f>+IFERROR(LN(Creditos!BF158)," ")</f>
        <v>11.836738957779058</v>
      </c>
    </row>
    <row r="85" spans="2:58" ht="16.5" x14ac:dyDescent="0.3">
      <c r="B85">
        <v>84</v>
      </c>
      <c r="C85" s="23">
        <v>43404</v>
      </c>
      <c r="D85" s="29">
        <f>+IFERROR(LN(Creditos!D159)," ")</f>
        <v>18.29118111406186</v>
      </c>
      <c r="E85" s="29">
        <f>+IFERROR(LN(Creditos!E159)," ")</f>
        <v>17.266287010863973</v>
      </c>
      <c r="F85" s="29">
        <f>+IFERROR(LN(Creditos!F159)," ")</f>
        <v>17.639753185288775</v>
      </c>
      <c r="G85" s="29">
        <f>+IFERROR(LN(Creditos!G159)," ")</f>
        <v>17.814297012972357</v>
      </c>
      <c r="H85" s="29">
        <f>+IFERROR(LN(Creditos!H159)," ")</f>
        <v>14.781920299166678</v>
      </c>
      <c r="I85" s="29">
        <f>+IFERROR(LN(Creditos!I159)," ")</f>
        <v>16.121458356037806</v>
      </c>
      <c r="J85" s="29">
        <f>+IFERROR(LN(Creditos!J159)," ")</f>
        <v>15.791713967784172</v>
      </c>
      <c r="K85" s="29">
        <f>+IFERROR(LN(Creditos!K159)," ")</f>
        <v>15.155173045245995</v>
      </c>
      <c r="L85" s="29">
        <f>+IFERROR(LN(Creditos!L159)," ")</f>
        <v>15.176029170774028</v>
      </c>
      <c r="M85" s="29">
        <f>+IFERROR(LN(Creditos!M159)," ")</f>
        <v>12.726413082453981</v>
      </c>
      <c r="P85">
        <v>84</v>
      </c>
      <c r="Q85" s="3">
        <v>43404</v>
      </c>
      <c r="R85" s="29">
        <f>+IFERROR(LN(Creditos!R159)," ")</f>
        <v>17.814297012972357</v>
      </c>
      <c r="S85" s="29">
        <f>+IFERROR(LN(Creditos!S159)," ")</f>
        <v>18.29118111406186</v>
      </c>
      <c r="T85" s="29">
        <f>+IFERROR(LN(Creditos!T159)," ")</f>
        <v>17.639753185288775</v>
      </c>
      <c r="U85" s="29">
        <f>+IFERROR(LN(Creditos!U159)," ")</f>
        <v>14.665361057478584</v>
      </c>
      <c r="V85" s="29">
        <f>+IFERROR(LN(Creditos!V159)," ")</f>
        <v>12.836052240071414</v>
      </c>
      <c r="W85" s="29">
        <f>+IFERROR(LN(Creditos!W159)," ")</f>
        <v>15.071958646556167</v>
      </c>
      <c r="X85" s="29">
        <f>+IFERROR(LN(Creditos!X159)," ")</f>
        <v>15.331465480363642</v>
      </c>
      <c r="Y85" s="29">
        <f>+IFERROR(LN(Creditos!Y159)," ")</f>
        <v>14.781979566834266</v>
      </c>
      <c r="Z85" s="29">
        <f>+IFERROR(LN(Creditos!Z159)," ")</f>
        <v>15.077503802908126</v>
      </c>
      <c r="AA85" s="29">
        <f>+IFERROR(LN(Creditos!AA159)," ")</f>
        <v>13.746540187077754</v>
      </c>
      <c r="AB85" s="29">
        <f>+IFERROR(LN(Creditos!AB159)," ")</f>
        <v>12.842536150746957</v>
      </c>
      <c r="AC85" s="29">
        <f>+IFERROR(LN(Creditos!AC159)," ")</f>
        <v>11.754254599928787</v>
      </c>
      <c r="AD85" s="29">
        <f>+IFERROR(LN(Creditos!AD159)," ")</f>
        <v>11.55582339684072</v>
      </c>
      <c r="AE85" s="29">
        <f>+IFERROR(LN(Creditos!AE159)," ")</f>
        <v>14.260579047985869</v>
      </c>
      <c r="AF85" s="29" t="str">
        <f>+IFERROR(LN(Creditos!AF159)," ")</f>
        <v xml:space="preserve"> </v>
      </c>
      <c r="AG85" s="29">
        <f>+IFERROR(LN(Creditos!AG159)," ")</f>
        <v>13.629966272157215</v>
      </c>
      <c r="AH85" s="29">
        <f>+IFERROR(LN(Creditos!AH159)," ")</f>
        <v>16.097414435044229</v>
      </c>
      <c r="AI85" s="29">
        <f>+IFERROR(LN(Creditos!AI159)," ")</f>
        <v>12.487042015837735</v>
      </c>
      <c r="AJ85" s="29" t="str">
        <f>+IFERROR(LN(Creditos!AJ159)," ")</f>
        <v xml:space="preserve"> </v>
      </c>
      <c r="AK85" s="29">
        <f>+IFERROR(LN(Creditos!AK159)," ")</f>
        <v>13.571809472766596</v>
      </c>
      <c r="AL85" s="29" t="str">
        <f>+IFERROR(LN(Creditos!AL159)," ")</f>
        <v xml:space="preserve"> </v>
      </c>
      <c r="AM85" s="29" t="str">
        <f>+IFERROR(LN(Creditos!AM159)," ")</f>
        <v xml:space="preserve"> </v>
      </c>
      <c r="AN85" s="29" t="str">
        <f>+IFERROR(LN(Creditos!AN159)," ")</f>
        <v xml:space="preserve"> </v>
      </c>
      <c r="AO85" s="29" t="str">
        <f>+IFERROR(LN(Creditos!AO159)," ")</f>
        <v xml:space="preserve"> </v>
      </c>
      <c r="AP85" s="29">
        <f>+IFERROR(LN(Creditos!AP159)," ")</f>
        <v>11.022071729828506</v>
      </c>
      <c r="AQ85" s="29" t="str">
        <f>+IFERROR(LN(Creditos!AQ159)," ")</f>
        <v xml:space="preserve"> </v>
      </c>
      <c r="AR85" s="29">
        <f>+IFERROR(LN(Creditos!AR159)," ")</f>
        <v>13.039230784306085</v>
      </c>
      <c r="AS85" s="29">
        <f>+IFERROR(LN(Creditos!AS159)," ")</f>
        <v>11.63807042102356</v>
      </c>
      <c r="AT85" s="29">
        <f>+IFERROR(LN(Creditos!AT159)," ")</f>
        <v>10.55951395431644</v>
      </c>
      <c r="AU85" s="29">
        <f>+IFERROR(LN(Creditos!AU159)," ")</f>
        <v>11.375380062175214</v>
      </c>
      <c r="AV85" s="29" t="str">
        <f>+IFERROR(LN(Creditos!AV159)," ")</f>
        <v xml:space="preserve"> </v>
      </c>
      <c r="AW85" s="29" t="str">
        <f>+IFERROR(LN(Creditos!AW159)," ")</f>
        <v xml:space="preserve"> </v>
      </c>
      <c r="AX85" s="29">
        <f>+IFERROR(LN(Creditos!AX159)," ")</f>
        <v>12.742245648124232</v>
      </c>
      <c r="AY85" s="29">
        <f>+IFERROR(LN(Creditos!AY159)," ")</f>
        <v>14.442344602253588</v>
      </c>
      <c r="AZ85" s="29">
        <f>+IFERROR(LN(Creditos!AZ159)," ")</f>
        <v>13.651601718589125</v>
      </c>
      <c r="BA85" s="29">
        <f>+IFERROR(LN(Creditos!BA159)," ")</f>
        <v>14.303098570039717</v>
      </c>
      <c r="BB85" s="29" t="str">
        <f>+IFERROR(LN(Creditos!BB159)," ")</f>
        <v xml:space="preserve"> </v>
      </c>
      <c r="BC85" s="29" t="str">
        <f>+IFERROR(LN(Creditos!BC159)," ")</f>
        <v xml:space="preserve"> </v>
      </c>
      <c r="BD85" s="29">
        <f>+IFERROR(LN(Creditos!BD159)," ")</f>
        <v>10.113122607162495</v>
      </c>
      <c r="BE85" s="29">
        <f>+IFERROR(LN(Creditos!BE159)," ")</f>
        <v>13.367034446280904</v>
      </c>
      <c r="BF85" s="29">
        <f>+IFERROR(LN(Creditos!BF159)," ")</f>
        <v>11.84741045231895</v>
      </c>
    </row>
    <row r="86" spans="2:58" ht="16.5" x14ac:dyDescent="0.3">
      <c r="B86">
        <v>85</v>
      </c>
      <c r="C86" s="23">
        <v>43434</v>
      </c>
      <c r="D86" s="29">
        <f>+IFERROR(LN(Creditos!D160)," ")</f>
        <v>18.30017523912818</v>
      </c>
      <c r="E86" s="29">
        <f>+IFERROR(LN(Creditos!E160)," ")</f>
        <v>17.283441984762923</v>
      </c>
      <c r="F86" s="29">
        <f>+IFERROR(LN(Creditos!F160)," ")</f>
        <v>17.633335354204071</v>
      </c>
      <c r="G86" s="29">
        <f>+IFERROR(LN(Creditos!G160)," ")</f>
        <v>17.816192030367201</v>
      </c>
      <c r="H86" s="29">
        <f>+IFERROR(LN(Creditos!H160)," ")</f>
        <v>14.823612205316062</v>
      </c>
      <c r="I86" s="29">
        <f>+IFERROR(LN(Creditos!I160)," ")</f>
        <v>16.134524114900632</v>
      </c>
      <c r="J86" s="29">
        <f>+IFERROR(LN(Creditos!J160)," ")</f>
        <v>15.814321580398197</v>
      </c>
      <c r="K86" s="29">
        <f>+IFERROR(LN(Creditos!K160)," ")</f>
        <v>15.160927210524932</v>
      </c>
      <c r="L86" s="29">
        <f>+IFERROR(LN(Creditos!L160)," ")</f>
        <v>15.209942764694704</v>
      </c>
      <c r="M86" s="29">
        <f>+IFERROR(LN(Creditos!M160)," ")</f>
        <v>13.052030758277594</v>
      </c>
      <c r="P86">
        <v>85</v>
      </c>
      <c r="Q86" s="3">
        <v>43434</v>
      </c>
      <c r="R86" s="29">
        <f>+IFERROR(LN(Creditos!R160)," ")</f>
        <v>17.816192030367201</v>
      </c>
      <c r="S86" s="29">
        <f>+IFERROR(LN(Creditos!S160)," ")</f>
        <v>18.30017523912818</v>
      </c>
      <c r="T86" s="29">
        <f>+IFERROR(LN(Creditos!T160)," ")</f>
        <v>17.633335354204071</v>
      </c>
      <c r="U86" s="29">
        <f>+IFERROR(LN(Creditos!U160)," ")</f>
        <v>14.665361057478584</v>
      </c>
      <c r="V86" s="29">
        <f>+IFERROR(LN(Creditos!V160)," ")</f>
        <v>12.833587043987338</v>
      </c>
      <c r="W86" s="29">
        <f>+IFERROR(LN(Creditos!W160)," ")</f>
        <v>15.084745714251532</v>
      </c>
      <c r="X86" s="29">
        <f>+IFERROR(LN(Creditos!X160)," ")</f>
        <v>15.34438799553754</v>
      </c>
      <c r="Y86" s="29">
        <f>+IFERROR(LN(Creditos!Y160)," ")</f>
        <v>14.800849017084243</v>
      </c>
      <c r="Z86" s="29">
        <f>+IFERROR(LN(Creditos!Z160)," ")</f>
        <v>15.110715487102862</v>
      </c>
      <c r="AA86" s="29">
        <f>+IFERROR(LN(Creditos!AA160)," ")</f>
        <v>13.771284714783096</v>
      </c>
      <c r="AB86" s="29">
        <f>+IFERROR(LN(Creditos!AB160)," ")</f>
        <v>12.859047679175246</v>
      </c>
      <c r="AC86" s="29">
        <f>+IFERROR(LN(Creditos!AC160)," ")</f>
        <v>11.713277663844998</v>
      </c>
      <c r="AD86" s="29">
        <f>+IFERROR(LN(Creditos!AD160)," ")</f>
        <v>11.556792706655052</v>
      </c>
      <c r="AE86" s="29">
        <f>+IFERROR(LN(Creditos!AE160)," ")</f>
        <v>14.275837263599175</v>
      </c>
      <c r="AF86" s="29" t="str">
        <f>+IFERROR(LN(Creditos!AF160)," ")</f>
        <v xml:space="preserve"> </v>
      </c>
      <c r="AG86" s="29">
        <f>+IFERROR(LN(Creditos!AG160)," ")</f>
        <v>13.636170777302084</v>
      </c>
      <c r="AH86" s="29">
        <f>+IFERROR(LN(Creditos!AH160)," ")</f>
        <v>16.112985162294926</v>
      </c>
      <c r="AI86" s="29">
        <f>+IFERROR(LN(Creditos!AI160)," ")</f>
        <v>12.49114597673606</v>
      </c>
      <c r="AJ86" s="29" t="str">
        <f>+IFERROR(LN(Creditos!AJ160)," ")</f>
        <v xml:space="preserve"> </v>
      </c>
      <c r="AK86" s="29">
        <f>+IFERROR(LN(Creditos!AK160)," ")</f>
        <v>13.580621014273675</v>
      </c>
      <c r="AL86" s="29" t="str">
        <f>+IFERROR(LN(Creditos!AL160)," ")</f>
        <v xml:space="preserve"> </v>
      </c>
      <c r="AM86" s="29" t="str">
        <f>+IFERROR(LN(Creditos!AM160)," ")</f>
        <v xml:space="preserve"> </v>
      </c>
      <c r="AN86" s="29" t="str">
        <f>+IFERROR(LN(Creditos!AN160)," ")</f>
        <v xml:space="preserve"> </v>
      </c>
      <c r="AO86" s="29" t="str">
        <f>+IFERROR(LN(Creditos!AO160)," ")</f>
        <v xml:space="preserve"> </v>
      </c>
      <c r="AP86" s="29">
        <f>+IFERROR(LN(Creditos!AP160)," ")</f>
        <v>11.043085669183059</v>
      </c>
      <c r="AQ86" s="29" t="str">
        <f>+IFERROR(LN(Creditos!AQ160)," ")</f>
        <v xml:space="preserve"> </v>
      </c>
      <c r="AR86" s="29">
        <f>+IFERROR(LN(Creditos!AR160)," ")</f>
        <v>13.062218263509344</v>
      </c>
      <c r="AS86" s="29">
        <f>+IFERROR(LN(Creditos!AS160)," ")</f>
        <v>11.645565682040752</v>
      </c>
      <c r="AT86" s="29">
        <f>+IFERROR(LN(Creditos!AT160)," ")</f>
        <v>10.575437575354147</v>
      </c>
      <c r="AU86" s="29">
        <f>+IFERROR(LN(Creditos!AU160)," ")</f>
        <v>11.407876297727343</v>
      </c>
      <c r="AV86" s="29" t="str">
        <f>+IFERROR(LN(Creditos!AV160)," ")</f>
        <v xml:space="preserve"> </v>
      </c>
      <c r="AW86" s="29" t="str">
        <f>+IFERROR(LN(Creditos!AW160)," ")</f>
        <v xml:space="preserve"> </v>
      </c>
      <c r="AX86" s="29">
        <f>+IFERROR(LN(Creditos!AX160)," ")</f>
        <v>12.761131551574961</v>
      </c>
      <c r="AY86" s="29">
        <f>+IFERROR(LN(Creditos!AY160)," ")</f>
        <v>14.488350340813586</v>
      </c>
      <c r="AZ86" s="29">
        <f>+IFERROR(LN(Creditos!AZ160)," ")</f>
        <v>13.649812574790603</v>
      </c>
      <c r="BA86" s="29">
        <f>+IFERROR(LN(Creditos!BA160)," ")</f>
        <v>14.320754214896475</v>
      </c>
      <c r="BB86" s="29" t="str">
        <f>+IFERROR(LN(Creditos!BB160)," ")</f>
        <v xml:space="preserve"> </v>
      </c>
      <c r="BC86" s="29" t="str">
        <f>+IFERROR(LN(Creditos!BC160)," ")</f>
        <v xml:space="preserve"> </v>
      </c>
      <c r="BD86" s="29">
        <f>+IFERROR(LN(Creditos!BD160)," ")</f>
        <v>10.130976034553163</v>
      </c>
      <c r="BE86" s="29">
        <f>+IFERROR(LN(Creditos!BE160)," ")</f>
        <v>13.404385092310591</v>
      </c>
      <c r="BF86" s="29">
        <f>+IFERROR(LN(Creditos!BF160)," ")</f>
        <v>11.869218326834901</v>
      </c>
    </row>
    <row r="87" spans="2:58" ht="16.5" x14ac:dyDescent="0.3">
      <c r="B87">
        <v>86</v>
      </c>
      <c r="C87" s="23">
        <v>43465</v>
      </c>
      <c r="D87" s="29">
        <f>+IFERROR(LN(Creditos!D161)," ")</f>
        <v>18.333924452569601</v>
      </c>
      <c r="E87" s="29">
        <f>+IFERROR(LN(Creditos!E161)," ")</f>
        <v>17.29730364210738</v>
      </c>
      <c r="F87" s="29">
        <f>+IFERROR(LN(Creditos!F161)," ")</f>
        <v>17.644477655430308</v>
      </c>
      <c r="G87" s="29">
        <f>+IFERROR(LN(Creditos!G161)," ")</f>
        <v>17.808296629680576</v>
      </c>
      <c r="H87" s="29">
        <f>+IFERROR(LN(Creditos!H161)," ")</f>
        <v>14.825309139311692</v>
      </c>
      <c r="I87" s="29">
        <f>+IFERROR(LN(Creditos!I161)," ")</f>
        <v>16.129055198237666</v>
      </c>
      <c r="J87" s="29">
        <f>+IFERROR(LN(Creditos!J161)," ")</f>
        <v>15.817159975642719</v>
      </c>
      <c r="K87" s="29">
        <f>+IFERROR(LN(Creditos!K161)," ")</f>
        <v>15.148522101786693</v>
      </c>
      <c r="L87" s="29">
        <f>+IFERROR(LN(Creditos!L161)," ")</f>
        <v>15.186044743260151</v>
      </c>
      <c r="M87" s="29">
        <f>+IFERROR(LN(Creditos!M161)," ")</f>
        <v>13.229517307175264</v>
      </c>
      <c r="P87">
        <v>86</v>
      </c>
      <c r="Q87" s="3">
        <v>43465</v>
      </c>
      <c r="R87" s="29">
        <f>+IFERROR(LN(Creditos!R161)," ")</f>
        <v>17.808296629680576</v>
      </c>
      <c r="S87" s="29">
        <f>+IFERROR(LN(Creditos!S161)," ")</f>
        <v>18.333924452569601</v>
      </c>
      <c r="T87" s="29">
        <f>+IFERROR(LN(Creditos!T161)," ")</f>
        <v>17.644477655430308</v>
      </c>
      <c r="U87" s="29">
        <f>+IFERROR(LN(Creditos!U161)," ")</f>
        <v>14.63121505173636</v>
      </c>
      <c r="V87" s="29">
        <f>+IFERROR(LN(Creditos!V161)," ")</f>
        <v>12.826278092250664</v>
      </c>
      <c r="W87" s="29">
        <f>+IFERROR(LN(Creditos!W161)," ")</f>
        <v>15.087054388758039</v>
      </c>
      <c r="X87" s="29">
        <f>+IFERROR(LN(Creditos!X161)," ")</f>
        <v>15.362926175751918</v>
      </c>
      <c r="Y87" s="29">
        <f>+IFERROR(LN(Creditos!Y161)," ")</f>
        <v>14.814038726757287</v>
      </c>
      <c r="Z87" s="29">
        <f>+IFERROR(LN(Creditos!Z161)," ")</f>
        <v>15.142801420029127</v>
      </c>
      <c r="AA87" s="29">
        <f>+IFERROR(LN(Creditos!AA161)," ")</f>
        <v>13.7735622233194</v>
      </c>
      <c r="AB87" s="29">
        <f>+IFERROR(LN(Creditos!AB161)," ")</f>
        <v>12.860717605687093</v>
      </c>
      <c r="AC87" s="29">
        <f>+IFERROR(LN(Creditos!AC161)," ")</f>
        <v>11.706324082223041</v>
      </c>
      <c r="AD87" s="29">
        <f>+IFERROR(LN(Creditos!AD161)," ")</f>
        <v>11.537098060326292</v>
      </c>
      <c r="AE87" s="29">
        <f>+IFERROR(LN(Creditos!AE161)," ")</f>
        <v>14.274394169678272</v>
      </c>
      <c r="AF87" s="29" t="str">
        <f>+IFERROR(LN(Creditos!AF161)," ")</f>
        <v xml:space="preserve"> </v>
      </c>
      <c r="AG87" s="29">
        <f>+IFERROR(LN(Creditos!AG161)," ")</f>
        <v>13.634296518043033</v>
      </c>
      <c r="AH87" s="29">
        <f>+IFERROR(LN(Creditos!AH161)," ")</f>
        <v>16.113025198862029</v>
      </c>
      <c r="AI87" s="29">
        <f>+IFERROR(LN(Creditos!AI161)," ")</f>
        <v>12.493623258429027</v>
      </c>
      <c r="AJ87" s="29" t="str">
        <f>+IFERROR(LN(Creditos!AJ161)," ")</f>
        <v xml:space="preserve"> </v>
      </c>
      <c r="AK87" s="29">
        <f>+IFERROR(LN(Creditos!AK161)," ")</f>
        <v>13.571408566938231</v>
      </c>
      <c r="AL87" s="29" t="str">
        <f>+IFERROR(LN(Creditos!AL161)," ")</f>
        <v xml:space="preserve"> </v>
      </c>
      <c r="AM87" s="29" t="str">
        <f>+IFERROR(LN(Creditos!AM161)," ")</f>
        <v xml:space="preserve"> </v>
      </c>
      <c r="AN87" s="29" t="str">
        <f>+IFERROR(LN(Creditos!AN161)," ")</f>
        <v xml:space="preserve"> </v>
      </c>
      <c r="AO87" s="29" t="str">
        <f>+IFERROR(LN(Creditos!AO161)," ")</f>
        <v xml:space="preserve"> </v>
      </c>
      <c r="AP87" s="29">
        <f>+IFERROR(LN(Creditos!AP161)," ")</f>
        <v>11.030271637337178</v>
      </c>
      <c r="AQ87" s="29" t="str">
        <f>+IFERROR(LN(Creditos!AQ161)," ")</f>
        <v xml:space="preserve"> </v>
      </c>
      <c r="AR87" s="29">
        <f>+IFERROR(LN(Creditos!AR161)," ")</f>
        <v>13.082479102400171</v>
      </c>
      <c r="AS87" s="29">
        <f>+IFERROR(LN(Creditos!AS161)," ")</f>
        <v>11.614559512903813</v>
      </c>
      <c r="AT87" s="29">
        <f>+IFERROR(LN(Creditos!AT161)," ")</f>
        <v>10.549900524999803</v>
      </c>
      <c r="AU87" s="29">
        <f>+IFERROR(LN(Creditos!AU161)," ")</f>
        <v>11.408582477788006</v>
      </c>
      <c r="AV87" s="29" t="str">
        <f>+IFERROR(LN(Creditos!AV161)," ")</f>
        <v xml:space="preserve"> </v>
      </c>
      <c r="AW87" s="29" t="str">
        <f>+IFERROR(LN(Creditos!AW161)," ")</f>
        <v xml:space="preserve"> </v>
      </c>
      <c r="AX87" s="29">
        <f>+IFERROR(LN(Creditos!AX161)," ")</f>
        <v>12.77197687678083</v>
      </c>
      <c r="AY87" s="29">
        <f>+IFERROR(LN(Creditos!AY161)," ")</f>
        <v>14.514177291392613</v>
      </c>
      <c r="AZ87" s="29">
        <f>+IFERROR(LN(Creditos!AZ161)," ")</f>
        <v>13.652075552973914</v>
      </c>
      <c r="BA87" s="29">
        <f>+IFERROR(LN(Creditos!BA161)," ")</f>
        <v>14.326996280325242</v>
      </c>
      <c r="BB87" s="29" t="str">
        <f>+IFERROR(LN(Creditos!BB161)," ")</f>
        <v xml:space="preserve"> </v>
      </c>
      <c r="BC87" s="29" t="str">
        <f>+IFERROR(LN(Creditos!BC161)," ")</f>
        <v xml:space="preserve"> </v>
      </c>
      <c r="BD87" s="29">
        <f>+IFERROR(LN(Creditos!BD161)," ")</f>
        <v>10.143185286934633</v>
      </c>
      <c r="BE87" s="29">
        <f>+IFERROR(LN(Creditos!BE161)," ")</f>
        <v>13.441766092495103</v>
      </c>
      <c r="BF87" s="29">
        <f>+IFERROR(LN(Creditos!BF161)," ")</f>
        <v>11.876139265145659</v>
      </c>
    </row>
    <row r="88" spans="2:58" ht="16.5" x14ac:dyDescent="0.3">
      <c r="B88">
        <v>87</v>
      </c>
      <c r="C88" s="23">
        <v>43496</v>
      </c>
      <c r="D88" s="29">
        <f>+IFERROR(LN(Creditos!D162)," ")</f>
        <v>18.296102459095437</v>
      </c>
      <c r="E88" s="29">
        <f>+IFERROR(LN(Creditos!E162)," ")</f>
        <v>17.305727150593928</v>
      </c>
      <c r="F88" s="29">
        <f>+IFERROR(LN(Creditos!F162)," ")</f>
        <v>17.639508016961315</v>
      </c>
      <c r="G88" s="29">
        <f>+IFERROR(LN(Creditos!G162)," ")</f>
        <v>17.805976130025069</v>
      </c>
      <c r="H88" s="29">
        <f>+IFERROR(LN(Creditos!H162)," ")</f>
        <v>14.846566778887686</v>
      </c>
      <c r="I88" s="29">
        <f>+IFERROR(LN(Creditos!I162)," ")</f>
        <v>16.13480258216039</v>
      </c>
      <c r="J88" s="29">
        <f>+IFERROR(LN(Creditos!J162)," ")</f>
        <v>15.833324112633804</v>
      </c>
      <c r="K88" s="29">
        <f>+IFERROR(LN(Creditos!K162)," ")</f>
        <v>15.150917327114573</v>
      </c>
      <c r="L88" s="29">
        <f>+IFERROR(LN(Creditos!L162)," ")</f>
        <v>15.188611723255045</v>
      </c>
      <c r="M88" s="29">
        <f>+IFERROR(LN(Creditos!M162)," ")</f>
        <v>13.167779251664875</v>
      </c>
      <c r="P88">
        <v>87</v>
      </c>
      <c r="Q88" s="3">
        <v>43496</v>
      </c>
      <c r="R88" s="29">
        <f>+IFERROR(LN(Creditos!R162)," ")</f>
        <v>17.805976130025069</v>
      </c>
      <c r="S88" s="29">
        <f>+IFERROR(LN(Creditos!S162)," ")</f>
        <v>18.296102459095437</v>
      </c>
      <c r="T88" s="29">
        <f>+IFERROR(LN(Creditos!T162)," ")</f>
        <v>17.639508016961315</v>
      </c>
      <c r="U88" s="29">
        <f>+IFERROR(LN(Creditos!U162)," ")</f>
        <v>14.615414742400814</v>
      </c>
      <c r="V88" s="29">
        <f>+IFERROR(LN(Creditos!V162)," ")</f>
        <v>12.827418761907632</v>
      </c>
      <c r="W88" s="29">
        <f>+IFERROR(LN(Creditos!W162)," ")</f>
        <v>15.089583934555666</v>
      </c>
      <c r="X88" s="29">
        <f>+IFERROR(LN(Creditos!X162)," ")</f>
        <v>15.367396011835588</v>
      </c>
      <c r="Y88" s="29">
        <f>+IFERROR(LN(Creditos!Y162)," ")</f>
        <v>14.823274014888113</v>
      </c>
      <c r="Z88" s="29">
        <f>+IFERROR(LN(Creditos!Z162)," ")</f>
        <v>15.147445600753112</v>
      </c>
      <c r="AA88" s="29">
        <f>+IFERROR(LN(Creditos!AA162)," ")</f>
        <v>13.781835340876436</v>
      </c>
      <c r="AB88" s="29">
        <f>+IFERROR(LN(Creditos!AB162)," ")</f>
        <v>12.863731237495912</v>
      </c>
      <c r="AC88" s="29">
        <f>+IFERROR(LN(Creditos!AC162)," ")</f>
        <v>11.70013028064063</v>
      </c>
      <c r="AD88" s="29">
        <f>+IFERROR(LN(Creditos!AD162)," ")</f>
        <v>11.526528601939061</v>
      </c>
      <c r="AE88" s="29">
        <f>+IFERROR(LN(Creditos!AE162)," ")</f>
        <v>14.278279620067201</v>
      </c>
      <c r="AF88" s="29" t="str">
        <f>+IFERROR(LN(Creditos!AF162)," ")</f>
        <v xml:space="preserve"> </v>
      </c>
      <c r="AG88" s="29">
        <f>+IFERROR(LN(Creditos!AG162)," ")</f>
        <v>13.631686134587856</v>
      </c>
      <c r="AH88" s="29">
        <f>+IFERROR(LN(Creditos!AH162)," ")</f>
        <v>16.116643443797745</v>
      </c>
      <c r="AI88" s="29">
        <f>+IFERROR(LN(Creditos!AI162)," ")</f>
        <v>12.490596340956076</v>
      </c>
      <c r="AJ88" s="29" t="str">
        <f>+IFERROR(LN(Creditos!AJ162)," ")</f>
        <v xml:space="preserve"> </v>
      </c>
      <c r="AK88" s="29">
        <f>+IFERROR(LN(Creditos!AK162)," ")</f>
        <v>13.555398097772455</v>
      </c>
      <c r="AL88" s="29" t="str">
        <f>+IFERROR(LN(Creditos!AL162)," ")</f>
        <v xml:space="preserve"> </v>
      </c>
      <c r="AM88" s="29" t="str">
        <f>+IFERROR(LN(Creditos!AM162)," ")</f>
        <v xml:space="preserve"> </v>
      </c>
      <c r="AN88" s="29" t="str">
        <f>+IFERROR(LN(Creditos!AN162)," ")</f>
        <v xml:space="preserve"> </v>
      </c>
      <c r="AO88" s="29" t="str">
        <f>+IFERROR(LN(Creditos!AO162)," ")</f>
        <v xml:space="preserve"> </v>
      </c>
      <c r="AP88" s="29">
        <f>+IFERROR(LN(Creditos!AP162)," ")</f>
        <v>11.019711503749209</v>
      </c>
      <c r="AQ88" s="29" t="str">
        <f>+IFERROR(LN(Creditos!AQ162)," ")</f>
        <v xml:space="preserve"> </v>
      </c>
      <c r="AR88" s="29">
        <f>+IFERROR(LN(Creditos!AR162)," ")</f>
        <v>13.09374427370418</v>
      </c>
      <c r="AS88" s="29">
        <f>+IFERROR(LN(Creditos!AS162)," ")</f>
        <v>11.602221276941854</v>
      </c>
      <c r="AT88" s="29">
        <f>+IFERROR(LN(Creditos!AT162)," ")</f>
        <v>10.559023370383386</v>
      </c>
      <c r="AU88" s="29">
        <f>+IFERROR(LN(Creditos!AU162)," ")</f>
        <v>11.423696116608692</v>
      </c>
      <c r="AV88" s="29" t="str">
        <f>+IFERROR(LN(Creditos!AV162)," ")</f>
        <v xml:space="preserve"> </v>
      </c>
      <c r="AW88" s="29" t="str">
        <f>+IFERROR(LN(Creditos!AW162)," ")</f>
        <v xml:space="preserve"> </v>
      </c>
      <c r="AX88" s="29">
        <f>+IFERROR(LN(Creditos!AX162)," ")</f>
        <v>12.781033725817231</v>
      </c>
      <c r="AY88" s="29">
        <f>+IFERROR(LN(Creditos!AY162)," ")</f>
        <v>14.508213630462832</v>
      </c>
      <c r="AZ88" s="29">
        <f>+IFERROR(LN(Creditos!AZ162)," ")</f>
        <v>13.640907382756009</v>
      </c>
      <c r="BA88" s="29">
        <f>+IFERROR(LN(Creditos!BA162)," ")</f>
        <v>14.330554747858491</v>
      </c>
      <c r="BB88" s="29" t="str">
        <f>+IFERROR(LN(Creditos!BB162)," ")</f>
        <v xml:space="preserve"> </v>
      </c>
      <c r="BC88" s="29" t="str">
        <f>+IFERROR(LN(Creditos!BC162)," ")</f>
        <v xml:space="preserve"> </v>
      </c>
      <c r="BD88" s="29">
        <f>+IFERROR(LN(Creditos!BD162)," ")</f>
        <v>10.144415734006309</v>
      </c>
      <c r="BE88" s="29">
        <f>+IFERROR(LN(Creditos!BE162)," ")</f>
        <v>13.46553835015974</v>
      </c>
      <c r="BF88" s="29">
        <f>+IFERROR(LN(Creditos!BF162)," ")</f>
        <v>11.88835458269136</v>
      </c>
    </row>
    <row r="89" spans="2:58" ht="16.5" x14ac:dyDescent="0.3">
      <c r="B89">
        <v>88</v>
      </c>
      <c r="C89" s="23">
        <v>43524</v>
      </c>
      <c r="D89" s="29">
        <f>+IFERROR(LN(Creditos!D163)," ")</f>
        <v>18.282278852795599</v>
      </c>
      <c r="E89" s="29">
        <f>+IFERROR(LN(Creditos!E163)," ")</f>
        <v>17.322432932410099</v>
      </c>
      <c r="F89" s="29">
        <f>+IFERROR(LN(Creditos!F163)," ")</f>
        <v>17.637679281375966</v>
      </c>
      <c r="G89" s="29">
        <f>+IFERROR(LN(Creditos!G163)," ")</f>
        <v>17.786783843156137</v>
      </c>
      <c r="H89" s="29">
        <f>+IFERROR(LN(Creditos!H163)," ")</f>
        <v>14.82338266082437</v>
      </c>
      <c r="I89" s="29">
        <f>+IFERROR(LN(Creditos!I163)," ")</f>
        <v>16.138692706790021</v>
      </c>
      <c r="J89" s="29">
        <f>+IFERROR(LN(Creditos!J163)," ")</f>
        <v>15.836512324421783</v>
      </c>
      <c r="K89" s="29">
        <f>+IFERROR(LN(Creditos!K163)," ")</f>
        <v>15.147312317617144</v>
      </c>
      <c r="L89" s="29">
        <f>+IFERROR(LN(Creditos!L163)," ")</f>
        <v>15.195809677456229</v>
      </c>
      <c r="M89" s="29">
        <f>+IFERROR(LN(Creditos!M163)," ")</f>
        <v>13.232605450592912</v>
      </c>
      <c r="P89">
        <v>88</v>
      </c>
      <c r="Q89" s="3">
        <v>43524</v>
      </c>
      <c r="R89" s="29">
        <f>+IFERROR(LN(Creditos!R163)," ")</f>
        <v>17.786783843156137</v>
      </c>
      <c r="S89" s="29">
        <f>+IFERROR(LN(Creditos!S163)," ")</f>
        <v>18.282278852795599</v>
      </c>
      <c r="T89" s="29">
        <f>+IFERROR(LN(Creditos!T163)," ")</f>
        <v>17.637679281375966</v>
      </c>
      <c r="U89" s="29">
        <f>+IFERROR(LN(Creditos!U163)," ")</f>
        <v>14.607612636140564</v>
      </c>
      <c r="V89" s="29">
        <f>+IFERROR(LN(Creditos!V163)," ")</f>
        <v>12.834137091135068</v>
      </c>
      <c r="W89" s="29">
        <f>+IFERROR(LN(Creditos!W163)," ")</f>
        <v>15.111521411971015</v>
      </c>
      <c r="X89" s="29">
        <f>+IFERROR(LN(Creditos!X163)," ")</f>
        <v>15.373596901184458</v>
      </c>
      <c r="Y89" s="29">
        <f>+IFERROR(LN(Creditos!Y163)," ")</f>
        <v>14.833605222462191</v>
      </c>
      <c r="Z89" s="29">
        <f>+IFERROR(LN(Creditos!Z163)," ")</f>
        <v>15.160025245510679</v>
      </c>
      <c r="AA89" s="29">
        <f>+IFERROR(LN(Creditos!AA163)," ")</f>
        <v>13.796851288525316</v>
      </c>
      <c r="AB89" s="29">
        <f>+IFERROR(LN(Creditos!AB163)," ")</f>
        <v>12.875268778611735</v>
      </c>
      <c r="AC89" s="29">
        <f>+IFERROR(LN(Creditos!AC163)," ")</f>
        <v>11.706894659149603</v>
      </c>
      <c r="AD89" s="29">
        <f>+IFERROR(LN(Creditos!AD163)," ")</f>
        <v>11.483150945713442</v>
      </c>
      <c r="AE89" s="29">
        <f>+IFERROR(LN(Creditos!AE163)," ")</f>
        <v>14.282714225209867</v>
      </c>
      <c r="AF89" s="29" t="str">
        <f>+IFERROR(LN(Creditos!AF163)," ")</f>
        <v xml:space="preserve"> </v>
      </c>
      <c r="AG89" s="29">
        <f>+IFERROR(LN(Creditos!AG163)," ")</f>
        <v>13.632486601061109</v>
      </c>
      <c r="AH89" s="29">
        <f>+IFERROR(LN(Creditos!AH163)," ")</f>
        <v>16.123165294761559</v>
      </c>
      <c r="AI89" s="29">
        <f>+IFERROR(LN(Creditos!AI163)," ")</f>
        <v>12.495992009116151</v>
      </c>
      <c r="AJ89" s="29" t="str">
        <f>+IFERROR(LN(Creditos!AJ163)," ")</f>
        <v xml:space="preserve"> </v>
      </c>
      <c r="AK89" s="29">
        <f>+IFERROR(LN(Creditos!AK163)," ")</f>
        <v>13.546735086817517</v>
      </c>
      <c r="AL89" s="29" t="str">
        <f>+IFERROR(LN(Creditos!AL163)," ")</f>
        <v xml:space="preserve"> </v>
      </c>
      <c r="AM89" s="29" t="str">
        <f>+IFERROR(LN(Creditos!AM163)," ")</f>
        <v xml:space="preserve"> </v>
      </c>
      <c r="AN89" s="29" t="str">
        <f>+IFERROR(LN(Creditos!AN163)," ")</f>
        <v xml:space="preserve"> </v>
      </c>
      <c r="AO89" s="29" t="str">
        <f>+IFERROR(LN(Creditos!AO163)," ")</f>
        <v xml:space="preserve"> </v>
      </c>
      <c r="AP89" s="29">
        <f>+IFERROR(LN(Creditos!AP163)," ")</f>
        <v>11.002288604054076</v>
      </c>
      <c r="AQ89" s="29" t="str">
        <f>+IFERROR(LN(Creditos!AQ163)," ")</f>
        <v xml:space="preserve"> </v>
      </c>
      <c r="AR89" s="29">
        <f>+IFERROR(LN(Creditos!AR163)," ")</f>
        <v>13.09329783470929</v>
      </c>
      <c r="AS89" s="29">
        <f>+IFERROR(LN(Creditos!AS163)," ")</f>
        <v>11.581571294805192</v>
      </c>
      <c r="AT89" s="29">
        <f>+IFERROR(LN(Creditos!AT163)," ")</f>
        <v>10.542598134023599</v>
      </c>
      <c r="AU89" s="29">
        <f>+IFERROR(LN(Creditos!AU163)," ")</f>
        <v>11.440555798702393</v>
      </c>
      <c r="AV89" s="29" t="str">
        <f>+IFERROR(LN(Creditos!AV163)," ")</f>
        <v xml:space="preserve"> </v>
      </c>
      <c r="AW89" s="29" t="str">
        <f>+IFERROR(LN(Creditos!AW163)," ")</f>
        <v xml:space="preserve"> </v>
      </c>
      <c r="AX89" s="29">
        <f>+IFERROR(LN(Creditos!AX163)," ")</f>
        <v>12.795666497957006</v>
      </c>
      <c r="AY89" s="29">
        <f>+IFERROR(LN(Creditos!AY163)," ")</f>
        <v>14.519762859088639</v>
      </c>
      <c r="AZ89" s="29">
        <f>+IFERROR(LN(Creditos!AZ163)," ")</f>
        <v>13.640724878525598</v>
      </c>
      <c r="BA89" s="29">
        <f>+IFERROR(LN(Creditos!BA163)," ")</f>
        <v>14.337180597366526</v>
      </c>
      <c r="BB89" s="29" t="str">
        <f>+IFERROR(LN(Creditos!BB163)," ")</f>
        <v xml:space="preserve"> </v>
      </c>
      <c r="BC89" s="29" t="str">
        <f>+IFERROR(LN(Creditos!BC163)," ")</f>
        <v xml:space="preserve"> </v>
      </c>
      <c r="BD89" s="29">
        <f>+IFERROR(LN(Creditos!BD163)," ")</f>
        <v>10.138533014281174</v>
      </c>
      <c r="BE89" s="29">
        <f>+IFERROR(LN(Creditos!BE163)," ")</f>
        <v>13.492472784895222</v>
      </c>
      <c r="BF89" s="29">
        <f>+IFERROR(LN(Creditos!BF163)," ")</f>
        <v>11.909633380956036</v>
      </c>
    </row>
    <row r="90" spans="2:58" ht="16.5" x14ac:dyDescent="0.3">
      <c r="B90">
        <v>89</v>
      </c>
      <c r="C90" s="23">
        <v>43555</v>
      </c>
      <c r="D90" s="29">
        <f>+IFERROR(LN(Creditos!D164)," ")</f>
        <v>18.307442376812393</v>
      </c>
      <c r="E90" s="29">
        <f>+IFERROR(LN(Creditos!E164)," ")</f>
        <v>17.320982895880398</v>
      </c>
      <c r="F90" s="29">
        <f>+IFERROR(LN(Creditos!F164)," ")</f>
        <v>17.632082106538721</v>
      </c>
      <c r="G90" s="29">
        <f>+IFERROR(LN(Creditos!G164)," ")</f>
        <v>17.836996973602677</v>
      </c>
      <c r="H90" s="29">
        <f>+IFERROR(LN(Creditos!H164)," ")</f>
        <v>14.767572493279747</v>
      </c>
      <c r="I90" s="29">
        <f>+IFERROR(LN(Creditos!I164)," ")</f>
        <v>16.137082507736544</v>
      </c>
      <c r="J90" s="29">
        <f>+IFERROR(LN(Creditos!J164)," ")</f>
        <v>15.844784296294629</v>
      </c>
      <c r="K90" s="29">
        <f>+IFERROR(LN(Creditos!K164)," ")</f>
        <v>15.142974800895976</v>
      </c>
      <c r="L90" s="29">
        <f>+IFERROR(LN(Creditos!L164)," ")</f>
        <v>15.221820864790571</v>
      </c>
      <c r="M90" s="29">
        <f>+IFERROR(LN(Creditos!M164)," ")</f>
        <v>13.190132336597431</v>
      </c>
      <c r="P90">
        <v>89</v>
      </c>
      <c r="Q90" s="3">
        <v>43555</v>
      </c>
      <c r="R90" s="29">
        <f>+IFERROR(LN(Creditos!R164)," ")</f>
        <v>17.836996973602677</v>
      </c>
      <c r="S90" s="29">
        <f>+IFERROR(LN(Creditos!S164)," ")</f>
        <v>18.307442376812393</v>
      </c>
      <c r="T90" s="29">
        <f>+IFERROR(LN(Creditos!T164)," ")</f>
        <v>17.632082106538721</v>
      </c>
      <c r="U90" s="29">
        <f>+IFERROR(LN(Creditos!U164)," ")</f>
        <v>14.604724091048785</v>
      </c>
      <c r="V90" s="29">
        <f>+IFERROR(LN(Creditos!V164)," ")</f>
        <v>12.827817033977528</v>
      </c>
      <c r="W90" s="29">
        <f>+IFERROR(LN(Creditos!W164)," ")</f>
        <v>15.12411476834952</v>
      </c>
      <c r="X90" s="29">
        <f>+IFERROR(LN(Creditos!X164)," ")</f>
        <v>15.381476713585901</v>
      </c>
      <c r="Y90" s="29">
        <f>+IFERROR(LN(Creditos!Y164)," ")</f>
        <v>14.845439022813853</v>
      </c>
      <c r="Z90" s="29">
        <f>+IFERROR(LN(Creditos!Z164)," ")</f>
        <v>15.175471480470366</v>
      </c>
      <c r="AA90" s="29">
        <f>+IFERROR(LN(Creditos!AA164)," ")</f>
        <v>13.814117645341753</v>
      </c>
      <c r="AB90" s="29">
        <f>+IFERROR(LN(Creditos!AB164)," ")</f>
        <v>12.882341206641321</v>
      </c>
      <c r="AC90" s="29">
        <f>+IFERROR(LN(Creditos!AC164)," ")</f>
        <v>11.710720713804427</v>
      </c>
      <c r="AD90" s="29">
        <f>+IFERROR(LN(Creditos!AD164)," ")</f>
        <v>11.464976442267105</v>
      </c>
      <c r="AE90" s="29">
        <f>+IFERROR(LN(Creditos!AE164)," ")</f>
        <v>14.28367351042216</v>
      </c>
      <c r="AF90" s="29" t="str">
        <f>+IFERROR(LN(Creditos!AF164)," ")</f>
        <v xml:space="preserve"> </v>
      </c>
      <c r="AG90" s="29">
        <f>+IFERROR(LN(Creditos!AG164)," ")</f>
        <v>13.639024026844289</v>
      </c>
      <c r="AH90" s="29">
        <f>+IFERROR(LN(Creditos!AH164)," ")</f>
        <v>16.127158877407137</v>
      </c>
      <c r="AI90" s="29">
        <f>+IFERROR(LN(Creditos!AI164)," ")</f>
        <v>12.489698622085482</v>
      </c>
      <c r="AJ90" s="29" t="str">
        <f>+IFERROR(LN(Creditos!AJ164)," ")</f>
        <v xml:space="preserve"> </v>
      </c>
      <c r="AK90" s="29">
        <f>+IFERROR(LN(Creditos!AK164)," ")</f>
        <v>13.545779572248531</v>
      </c>
      <c r="AL90" s="29" t="str">
        <f>+IFERROR(LN(Creditos!AL164)," ")</f>
        <v xml:space="preserve"> </v>
      </c>
      <c r="AM90" s="29" t="str">
        <f>+IFERROR(LN(Creditos!AM164)," ")</f>
        <v xml:space="preserve"> </v>
      </c>
      <c r="AN90" s="29" t="str">
        <f>+IFERROR(LN(Creditos!AN164)," ")</f>
        <v xml:space="preserve"> </v>
      </c>
      <c r="AO90" s="29" t="str">
        <f>+IFERROR(LN(Creditos!AO164)," ")</f>
        <v xml:space="preserve"> </v>
      </c>
      <c r="AP90" s="29">
        <f>+IFERROR(LN(Creditos!AP164)," ")</f>
        <v>10.962003741665406</v>
      </c>
      <c r="AQ90" s="29" t="str">
        <f>+IFERROR(LN(Creditos!AQ164)," ")</f>
        <v xml:space="preserve"> </v>
      </c>
      <c r="AR90" s="29">
        <f>+IFERROR(LN(Creditos!AR164)," ")</f>
        <v>13.099358520239663</v>
      </c>
      <c r="AS90" s="29">
        <f>+IFERROR(LN(Creditos!AS164)," ")</f>
        <v>11.610985299914724</v>
      </c>
      <c r="AT90" s="29">
        <f>+IFERROR(LN(Creditos!AT164)," ")</f>
        <v>10.53039745735826</v>
      </c>
      <c r="AU90" s="29">
        <f>+IFERROR(LN(Creditos!AU164)," ")</f>
        <v>11.440221153101241</v>
      </c>
      <c r="AV90" s="29" t="str">
        <f>+IFERROR(LN(Creditos!AV164)," ")</f>
        <v xml:space="preserve"> </v>
      </c>
      <c r="AW90" s="29" t="str">
        <f>+IFERROR(LN(Creditos!AW164)," ")</f>
        <v xml:space="preserve"> </v>
      </c>
      <c r="AX90" s="29">
        <f>+IFERROR(LN(Creditos!AX164)," ")</f>
        <v>12.808987271647121</v>
      </c>
      <c r="AY90" s="29">
        <f>+IFERROR(LN(Creditos!AY164)," ")</f>
        <v>14.535986115545818</v>
      </c>
      <c r="AZ90" s="29">
        <f>+IFERROR(LN(Creditos!AZ164)," ")</f>
        <v>13.643968245164205</v>
      </c>
      <c r="BA90" s="29">
        <f>+IFERROR(LN(Creditos!BA164)," ")</f>
        <v>14.341539408883298</v>
      </c>
      <c r="BB90" s="29" t="str">
        <f>+IFERROR(LN(Creditos!BB164)," ")</f>
        <v xml:space="preserve"> </v>
      </c>
      <c r="BC90" s="29" t="str">
        <f>+IFERROR(LN(Creditos!BC164)," ")</f>
        <v xml:space="preserve"> </v>
      </c>
      <c r="BD90" s="29">
        <f>+IFERROR(LN(Creditos!BD164)," ")</f>
        <v>10.145908254284201</v>
      </c>
      <c r="BE90" s="29">
        <f>+IFERROR(LN(Creditos!BE164)," ")</f>
        <v>13.517575915069541</v>
      </c>
      <c r="BF90" s="29">
        <f>+IFERROR(LN(Creditos!BF164)," ")</f>
        <v>11.919556820680539</v>
      </c>
    </row>
    <row r="91" spans="2:58" ht="16.5" x14ac:dyDescent="0.3">
      <c r="B91">
        <v>90</v>
      </c>
      <c r="C91" s="23">
        <v>43585</v>
      </c>
      <c r="D91" s="29">
        <f>+IFERROR(LN(Creditos!D165)," ")</f>
        <v>18.305691707527956</v>
      </c>
      <c r="E91" s="29">
        <f>+IFERROR(LN(Creditos!E165)," ")</f>
        <v>17.328161436010969</v>
      </c>
      <c r="F91" s="29">
        <f>+IFERROR(LN(Creditos!F165)," ")</f>
        <v>17.664374324088502</v>
      </c>
      <c r="G91" s="29">
        <f>+IFERROR(LN(Creditos!G165)," ")</f>
        <v>17.8255948682623</v>
      </c>
      <c r="H91" s="29">
        <f>+IFERROR(LN(Creditos!H165)," ")</f>
        <v>14.820683712764071</v>
      </c>
      <c r="I91" s="29">
        <f>+IFERROR(LN(Creditos!I165)," ")</f>
        <v>16.145053699971161</v>
      </c>
      <c r="J91" s="29">
        <f>+IFERROR(LN(Creditos!J165)," ")</f>
        <v>15.851850816957803</v>
      </c>
      <c r="K91" s="29">
        <f>+IFERROR(LN(Creditos!K165)," ")</f>
        <v>15.148329779552649</v>
      </c>
      <c r="L91" s="29">
        <f>+IFERROR(LN(Creditos!L165)," ")</f>
        <v>15.196513605254049</v>
      </c>
      <c r="M91" s="29">
        <f>+IFERROR(LN(Creditos!M165)," ")</f>
        <v>13.22384318201814</v>
      </c>
      <c r="P91">
        <v>90</v>
      </c>
      <c r="Q91" s="3">
        <v>43585</v>
      </c>
      <c r="R91" s="29">
        <f>+IFERROR(LN(Creditos!R165)," ")</f>
        <v>17.8255948682623</v>
      </c>
      <c r="S91" s="29">
        <f>+IFERROR(LN(Creditos!S165)," ")</f>
        <v>18.305691707527956</v>
      </c>
      <c r="T91" s="29">
        <f>+IFERROR(LN(Creditos!T165)," ")</f>
        <v>17.664374324088502</v>
      </c>
      <c r="U91" s="29">
        <f>+IFERROR(LN(Creditos!U165)," ")</f>
        <v>14.594252570359417</v>
      </c>
      <c r="V91" s="29">
        <f>+IFERROR(LN(Creditos!V165)," ")</f>
        <v>12.833000684060073</v>
      </c>
      <c r="W91" s="29">
        <f>+IFERROR(LN(Creditos!W165)," ")</f>
        <v>15.13262705149006</v>
      </c>
      <c r="X91" s="29">
        <f>+IFERROR(LN(Creditos!X165)," ")</f>
        <v>15.384490626161107</v>
      </c>
      <c r="Y91" s="29">
        <f>+IFERROR(LN(Creditos!Y165)," ")</f>
        <v>14.856425909398267</v>
      </c>
      <c r="Z91" s="29">
        <f>+IFERROR(LN(Creditos!Z165)," ")</f>
        <v>15.185400609164333</v>
      </c>
      <c r="AA91" s="29">
        <f>+IFERROR(LN(Creditos!AA165)," ")</f>
        <v>13.821967593786743</v>
      </c>
      <c r="AB91" s="29">
        <f>+IFERROR(LN(Creditos!AB165)," ")</f>
        <v>12.882833468512707</v>
      </c>
      <c r="AC91" s="29">
        <f>+IFERROR(LN(Creditos!AC165)," ")</f>
        <v>11.698191617018521</v>
      </c>
      <c r="AD91" s="29">
        <f>+IFERROR(LN(Creditos!AD165)," ")</f>
        <v>11.451567994867323</v>
      </c>
      <c r="AE91" s="29">
        <f>+IFERROR(LN(Creditos!AE165)," ")</f>
        <v>14.284263162329603</v>
      </c>
      <c r="AF91" s="29" t="str">
        <f>+IFERROR(LN(Creditos!AF165)," ")</f>
        <v xml:space="preserve"> </v>
      </c>
      <c r="AG91" s="29">
        <f>+IFERROR(LN(Creditos!AG165)," ")</f>
        <v>13.629340062154652</v>
      </c>
      <c r="AH91" s="29">
        <f>+IFERROR(LN(Creditos!AH165)," ")</f>
        <v>16.131248198449605</v>
      </c>
      <c r="AI91" s="29">
        <f>+IFERROR(LN(Creditos!AI165)," ")</f>
        <v>12.47779897250078</v>
      </c>
      <c r="AJ91" s="29" t="str">
        <f>+IFERROR(LN(Creditos!AJ165)," ")</f>
        <v xml:space="preserve"> </v>
      </c>
      <c r="AK91" s="29">
        <f>+IFERROR(LN(Creditos!AK165)," ")</f>
        <v>13.533691949188862</v>
      </c>
      <c r="AL91" s="29" t="str">
        <f>+IFERROR(LN(Creditos!AL165)," ")</f>
        <v xml:space="preserve"> </v>
      </c>
      <c r="AM91" s="29" t="str">
        <f>+IFERROR(LN(Creditos!AM165)," ")</f>
        <v xml:space="preserve"> </v>
      </c>
      <c r="AN91" s="29" t="str">
        <f>+IFERROR(LN(Creditos!AN165)," ")</f>
        <v xml:space="preserve"> </v>
      </c>
      <c r="AO91" s="29" t="str">
        <f>+IFERROR(LN(Creditos!AO165)," ")</f>
        <v xml:space="preserve"> </v>
      </c>
      <c r="AP91" s="29">
        <f>+IFERROR(LN(Creditos!AP165)," ")</f>
        <v>10.916773744785768</v>
      </c>
      <c r="AQ91" s="29" t="str">
        <f>+IFERROR(LN(Creditos!AQ165)," ")</f>
        <v xml:space="preserve"> </v>
      </c>
      <c r="AR91" s="29">
        <f>+IFERROR(LN(Creditos!AR165)," ")</f>
        <v>13.107256202923647</v>
      </c>
      <c r="AS91" s="29">
        <f>+IFERROR(LN(Creditos!AS165)," ")</f>
        <v>11.595761558582847</v>
      </c>
      <c r="AT91" s="29">
        <f>+IFERROR(LN(Creditos!AT165)," ")</f>
        <v>10.538396440838428</v>
      </c>
      <c r="AU91" s="29">
        <f>+IFERROR(LN(Creditos!AU165)," ")</f>
        <v>11.455741060227814</v>
      </c>
      <c r="AV91" s="29" t="str">
        <f>+IFERROR(LN(Creditos!AV165)," ")</f>
        <v xml:space="preserve"> </v>
      </c>
      <c r="AW91" s="29" t="str">
        <f>+IFERROR(LN(Creditos!AW165)," ")</f>
        <v xml:space="preserve"> </v>
      </c>
      <c r="AX91" s="29">
        <f>+IFERROR(LN(Creditos!AX165)," ")</f>
        <v>12.81193770738053</v>
      </c>
      <c r="AY91" s="29">
        <f>+IFERROR(LN(Creditos!AY165)," ")</f>
        <v>14.545959137756009</v>
      </c>
      <c r="AZ91" s="29">
        <f>+IFERROR(LN(Creditos!AZ165)," ")</f>
        <v>13.640324794788285</v>
      </c>
      <c r="BA91" s="29">
        <f>+IFERROR(LN(Creditos!BA165)," ")</f>
        <v>14.344933077971874</v>
      </c>
      <c r="BB91" s="29" t="str">
        <f>+IFERROR(LN(Creditos!BB165)," ")</f>
        <v xml:space="preserve"> </v>
      </c>
      <c r="BC91" s="29" t="str">
        <f>+IFERROR(LN(Creditos!BC165)," ")</f>
        <v xml:space="preserve"> </v>
      </c>
      <c r="BD91" s="29">
        <f>+IFERROR(LN(Creditos!BD165)," ")</f>
        <v>10.131681826250995</v>
      </c>
      <c r="BE91" s="29">
        <f>+IFERROR(LN(Creditos!BE165)," ")</f>
        <v>13.545393923197828</v>
      </c>
      <c r="BF91" s="29">
        <f>+IFERROR(LN(Creditos!BF165)," ")</f>
        <v>11.929144978003086</v>
      </c>
    </row>
    <row r="92" spans="2:58" ht="16.5" x14ac:dyDescent="0.3">
      <c r="B92">
        <v>91</v>
      </c>
      <c r="C92" s="23">
        <v>43616</v>
      </c>
      <c r="D92" s="29">
        <f>+IFERROR(LN(Creditos!D166)," ")</f>
        <v>18.32360978872746</v>
      </c>
      <c r="E92" s="29">
        <f>+IFERROR(LN(Creditos!E166)," ")</f>
        <v>17.34045467164626</v>
      </c>
      <c r="F92" s="29">
        <f>+IFERROR(LN(Creditos!F166)," ")</f>
        <v>17.68260616275548</v>
      </c>
      <c r="G92" s="29">
        <f>+IFERROR(LN(Creditos!G166)," ")</f>
        <v>17.834630501872759</v>
      </c>
      <c r="H92" s="29">
        <f>+IFERROR(LN(Creditos!H166)," ")</f>
        <v>14.771521658477731</v>
      </c>
      <c r="I92" s="29">
        <f>+IFERROR(LN(Creditos!I166)," ")</f>
        <v>16.137513118100635</v>
      </c>
      <c r="J92" s="29">
        <f>+IFERROR(LN(Creditos!J166)," ")</f>
        <v>15.869534453963382</v>
      </c>
      <c r="K92" s="29">
        <f>+IFERROR(LN(Creditos!K166)," ")</f>
        <v>15.145893746995634</v>
      </c>
      <c r="L92" s="29">
        <f>+IFERROR(LN(Creditos!L166)," ")</f>
        <v>15.210756610448012</v>
      </c>
      <c r="M92" s="29">
        <f>+IFERROR(LN(Creditos!M166)," ")</f>
        <v>13.344088174362367</v>
      </c>
      <c r="P92">
        <v>91</v>
      </c>
      <c r="Q92" s="3">
        <v>43616</v>
      </c>
      <c r="R92" s="29">
        <f>+IFERROR(LN(Creditos!R166)," ")</f>
        <v>17.834630501872759</v>
      </c>
      <c r="S92" s="29">
        <f>+IFERROR(LN(Creditos!S166)," ")</f>
        <v>18.32360978872746</v>
      </c>
      <c r="T92" s="29">
        <f>+IFERROR(LN(Creditos!T166)," ")</f>
        <v>17.68260616275548</v>
      </c>
      <c r="U92" s="29">
        <f>+IFERROR(LN(Creditos!U166)," ")</f>
        <v>14.592177496197895</v>
      </c>
      <c r="V92" s="29">
        <f>+IFERROR(LN(Creditos!V166)," ")</f>
        <v>12.840932401566215</v>
      </c>
      <c r="W92" s="29">
        <f>+IFERROR(LN(Creditos!W166)," ")</f>
        <v>15.144188427809825</v>
      </c>
      <c r="X92" s="29">
        <f>+IFERROR(LN(Creditos!X166)," ")</f>
        <v>15.394766186321478</v>
      </c>
      <c r="Y92" s="29">
        <f>+IFERROR(LN(Creditos!Y166)," ")</f>
        <v>14.869527854463014</v>
      </c>
      <c r="Z92" s="29">
        <f>+IFERROR(LN(Creditos!Z166)," ")</f>
        <v>15.197969101119305</v>
      </c>
      <c r="AA92" s="29">
        <f>+IFERROR(LN(Creditos!AA166)," ")</f>
        <v>13.839334949681909</v>
      </c>
      <c r="AB92" s="29">
        <f>+IFERROR(LN(Creditos!AB166)," ")</f>
        <v>12.894036371797549</v>
      </c>
      <c r="AC92" s="29">
        <f>+IFERROR(LN(Creditos!AC166)," ")</f>
        <v>11.688807471125424</v>
      </c>
      <c r="AD92" s="29">
        <f>+IFERROR(LN(Creditos!AD166)," ")</f>
        <v>11.43957997840432</v>
      </c>
      <c r="AE92" s="29">
        <f>+IFERROR(LN(Creditos!AE166)," ")</f>
        <v>14.292030475201909</v>
      </c>
      <c r="AF92" s="29" t="str">
        <f>+IFERROR(LN(Creditos!AF166)," ")</f>
        <v xml:space="preserve"> </v>
      </c>
      <c r="AG92" s="29">
        <f>+IFERROR(LN(Creditos!AG166)," ")</f>
        <v>13.63191249145836</v>
      </c>
      <c r="AH92" s="29">
        <f>+IFERROR(LN(Creditos!AH166)," ")</f>
        <v>16.135085535498852</v>
      </c>
      <c r="AI92" s="29">
        <f>+IFERROR(LN(Creditos!AI166)," ")</f>
        <v>12.465843772258777</v>
      </c>
      <c r="AJ92" s="29" t="str">
        <f>+IFERROR(LN(Creditos!AJ166)," ")</f>
        <v xml:space="preserve"> </v>
      </c>
      <c r="AK92" s="29">
        <f>+IFERROR(LN(Creditos!AK166)," ")</f>
        <v>13.523212384908138</v>
      </c>
      <c r="AL92" s="29" t="str">
        <f>+IFERROR(LN(Creditos!AL166)," ")</f>
        <v xml:space="preserve"> </v>
      </c>
      <c r="AM92" s="29" t="str">
        <f>+IFERROR(LN(Creditos!AM166)," ")</f>
        <v xml:space="preserve"> </v>
      </c>
      <c r="AN92" s="29" t="str">
        <f>+IFERROR(LN(Creditos!AN166)," ")</f>
        <v xml:space="preserve"> </v>
      </c>
      <c r="AO92" s="29" t="str">
        <f>+IFERROR(LN(Creditos!AO166)," ")</f>
        <v xml:space="preserve"> </v>
      </c>
      <c r="AP92" s="29">
        <f>+IFERROR(LN(Creditos!AP166)," ")</f>
        <v>10.884060448691242</v>
      </c>
      <c r="AQ92" s="29" t="str">
        <f>+IFERROR(LN(Creditos!AQ166)," ")</f>
        <v xml:space="preserve"> </v>
      </c>
      <c r="AR92" s="29">
        <f>+IFERROR(LN(Creditos!AR166)," ")</f>
        <v>13.120852136414689</v>
      </c>
      <c r="AS92" s="29">
        <f>+IFERROR(LN(Creditos!AS166)," ")</f>
        <v>11.619958622552291</v>
      </c>
      <c r="AT92" s="29">
        <f>+IFERROR(LN(Creditos!AT166)," ")</f>
        <v>10.510038840235502</v>
      </c>
      <c r="AU92" s="29">
        <f>+IFERROR(LN(Creditos!AU166)," ")</f>
        <v>11.485971838122486</v>
      </c>
      <c r="AV92" s="29" t="str">
        <f>+IFERROR(LN(Creditos!AV166)," ")</f>
        <v xml:space="preserve"> </v>
      </c>
      <c r="AW92" s="29" t="str">
        <f>+IFERROR(LN(Creditos!AW166)," ")</f>
        <v xml:space="preserve"> </v>
      </c>
      <c r="AX92" s="29">
        <f>+IFERROR(LN(Creditos!AX166)," ")</f>
        <v>12.822794531286291</v>
      </c>
      <c r="AY92" s="29">
        <f>+IFERROR(LN(Creditos!AY166)," ")</f>
        <v>14.564102261390634</v>
      </c>
      <c r="AZ92" s="29">
        <f>+IFERROR(LN(Creditos!AZ166)," ")</f>
        <v>13.645039126543807</v>
      </c>
      <c r="BA92" s="29">
        <f>+IFERROR(LN(Creditos!BA166)," ")</f>
        <v>14.358392946099936</v>
      </c>
      <c r="BB92" s="29" t="str">
        <f>+IFERROR(LN(Creditos!BB166)," ")</f>
        <v xml:space="preserve"> </v>
      </c>
      <c r="BC92" s="29" t="str">
        <f>+IFERROR(LN(Creditos!BC166)," ")</f>
        <v xml:space="preserve"> </v>
      </c>
      <c r="BD92" s="29">
        <f>+IFERROR(LN(Creditos!BD166)," ")</f>
        <v>10.089257779990161</v>
      </c>
      <c r="BE92" s="29">
        <f>+IFERROR(LN(Creditos!BE166)," ")</f>
        <v>13.593085698928888</v>
      </c>
      <c r="BF92" s="29">
        <f>+IFERROR(LN(Creditos!BF166)," ")</f>
        <v>11.936930535051392</v>
      </c>
    </row>
    <row r="93" spans="2:58" ht="16.5" x14ac:dyDescent="0.3">
      <c r="B93">
        <v>92</v>
      </c>
      <c r="C93" s="23">
        <v>43646</v>
      </c>
      <c r="D93" s="29">
        <f>+IFERROR(LN(Creditos!D167)," ")</f>
        <v>18.314453929703802</v>
      </c>
      <c r="E93" s="29">
        <f>+IFERROR(LN(Creditos!E167)," ")</f>
        <v>17.338402826487407</v>
      </c>
      <c r="F93" s="29">
        <f>+IFERROR(LN(Creditos!F167)," ")</f>
        <v>17.682168139715195</v>
      </c>
      <c r="G93" s="29">
        <f>+IFERROR(LN(Creditos!G167)," ")</f>
        <v>17.846363693402743</v>
      </c>
      <c r="H93" s="29">
        <f>+IFERROR(LN(Creditos!H167)," ")</f>
        <v>14.78683314838495</v>
      </c>
      <c r="I93" s="29">
        <f>+IFERROR(LN(Creditos!I167)," ")</f>
        <v>16.139164280934814</v>
      </c>
      <c r="J93" s="29">
        <f>+IFERROR(LN(Creditos!J167)," ")</f>
        <v>15.860681517930479</v>
      </c>
      <c r="K93" s="29">
        <f>+IFERROR(LN(Creditos!K167)," ")</f>
        <v>15.158566272965952</v>
      </c>
      <c r="L93" s="29">
        <f>+IFERROR(LN(Creditos!L167)," ")</f>
        <v>15.18529430075308</v>
      </c>
      <c r="M93" s="29">
        <f>+IFERROR(LN(Creditos!M167)," ")</f>
        <v>13.259125125084189</v>
      </c>
      <c r="P93">
        <v>92</v>
      </c>
      <c r="Q93" s="3">
        <v>43646</v>
      </c>
      <c r="R93" s="29">
        <f>+IFERROR(LN(Creditos!R167)," ")</f>
        <v>17.846363693402743</v>
      </c>
      <c r="S93" s="29">
        <f>+IFERROR(LN(Creditos!S167)," ")</f>
        <v>18.314453929703802</v>
      </c>
      <c r="T93" s="29">
        <f>+IFERROR(LN(Creditos!T167)," ")</f>
        <v>17.682168139715195</v>
      </c>
      <c r="U93" s="29">
        <f>+IFERROR(LN(Creditos!U167)," ")</f>
        <v>14.59539113464283</v>
      </c>
      <c r="V93" s="29">
        <f>+IFERROR(LN(Creditos!V167)," ")</f>
        <v>12.840787129317015</v>
      </c>
      <c r="W93" s="29">
        <f>+IFERROR(LN(Creditos!W167)," ")</f>
        <v>15.137669218965979</v>
      </c>
      <c r="X93" s="29">
        <f>+IFERROR(LN(Creditos!X167)," ")</f>
        <v>15.401627664163211</v>
      </c>
      <c r="Y93" s="29">
        <f>+IFERROR(LN(Creditos!Y167)," ")</f>
        <v>14.878041308892124</v>
      </c>
      <c r="Z93" s="29">
        <f>+IFERROR(LN(Creditos!Z167)," ")</f>
        <v>15.213858737646627</v>
      </c>
      <c r="AA93" s="29">
        <f>+IFERROR(LN(Creditos!AA167)," ")</f>
        <v>13.844950272299601</v>
      </c>
      <c r="AB93" s="29">
        <f>+IFERROR(LN(Creditos!AB167)," ")</f>
        <v>12.894596915410803</v>
      </c>
      <c r="AC93" s="29">
        <f>+IFERROR(LN(Creditos!AC167)," ")</f>
        <v>11.648986425239148</v>
      </c>
      <c r="AD93" s="29">
        <f>+IFERROR(LN(Creditos!AD167)," ")</f>
        <v>11.435183826130972</v>
      </c>
      <c r="AE93" s="29">
        <f>+IFERROR(LN(Creditos!AE167)," ")</f>
        <v>14.296895180081519</v>
      </c>
      <c r="AF93" s="29" t="str">
        <f>+IFERROR(LN(Creditos!AF167)," ")</f>
        <v xml:space="preserve"> </v>
      </c>
      <c r="AG93" s="29">
        <f>+IFERROR(LN(Creditos!AG167)," ")</f>
        <v>13.631480977327724</v>
      </c>
      <c r="AH93" s="29">
        <f>+IFERROR(LN(Creditos!AH167)," ")</f>
        <v>16.133535505118047</v>
      </c>
      <c r="AI93" s="29">
        <f>+IFERROR(LN(Creditos!AI167)," ")</f>
        <v>12.453146919074868</v>
      </c>
      <c r="AJ93" s="29" t="str">
        <f>+IFERROR(LN(Creditos!AJ167)," ")</f>
        <v xml:space="preserve"> </v>
      </c>
      <c r="AK93" s="29">
        <f>+IFERROR(LN(Creditos!AK167)," ")</f>
        <v>13.522196811751412</v>
      </c>
      <c r="AL93" s="29" t="str">
        <f>+IFERROR(LN(Creditos!AL167)," ")</f>
        <v xml:space="preserve"> </v>
      </c>
      <c r="AM93" s="29" t="str">
        <f>+IFERROR(LN(Creditos!AM167)," ")</f>
        <v xml:space="preserve"> </v>
      </c>
      <c r="AN93" s="29" t="str">
        <f>+IFERROR(LN(Creditos!AN167)," ")</f>
        <v xml:space="preserve"> </v>
      </c>
      <c r="AO93" s="29" t="str">
        <f>+IFERROR(LN(Creditos!AO167)," ")</f>
        <v xml:space="preserve"> </v>
      </c>
      <c r="AP93" s="29">
        <f>+IFERROR(LN(Creditos!AP167)," ")</f>
        <v>10.841132963317673</v>
      </c>
      <c r="AQ93" s="29" t="str">
        <f>+IFERROR(LN(Creditos!AQ167)," ")</f>
        <v xml:space="preserve"> </v>
      </c>
      <c r="AR93" s="29">
        <f>+IFERROR(LN(Creditos!AR167)," ")</f>
        <v>13.105294062086809</v>
      </c>
      <c r="AS93" s="29">
        <f>+IFERROR(LN(Creditos!AS167)," ")</f>
        <v>11.653145695271952</v>
      </c>
      <c r="AT93" s="29">
        <f>+IFERROR(LN(Creditos!AT167)," ")</f>
        <v>10.523964638815702</v>
      </c>
      <c r="AU93" s="29">
        <f>+IFERROR(LN(Creditos!AU167)," ")</f>
        <v>11.51274988905768</v>
      </c>
      <c r="AV93" s="29" t="str">
        <f>+IFERROR(LN(Creditos!AV167)," ")</f>
        <v xml:space="preserve"> </v>
      </c>
      <c r="AW93" s="29" t="str">
        <f>+IFERROR(LN(Creditos!AW167)," ")</f>
        <v xml:space="preserve"> </v>
      </c>
      <c r="AX93" s="29">
        <f>+IFERROR(LN(Creditos!AX167)," ")</f>
        <v>12.841679396211923</v>
      </c>
      <c r="AY93" s="29">
        <f>+IFERROR(LN(Creditos!AY167)," ")</f>
        <v>14.579652359821846</v>
      </c>
      <c r="AZ93" s="29">
        <f>+IFERROR(LN(Creditos!AZ167)," ")</f>
        <v>13.636812615690008</v>
      </c>
      <c r="BA93" s="29">
        <f>+IFERROR(LN(Creditos!BA167)," ")</f>
        <v>14.363547468597758</v>
      </c>
      <c r="BB93" s="29" t="str">
        <f>+IFERROR(LN(Creditos!BB167)," ")</f>
        <v xml:space="preserve"> </v>
      </c>
      <c r="BC93" s="29" t="str">
        <f>+IFERROR(LN(Creditos!BC167)," ")</f>
        <v xml:space="preserve"> </v>
      </c>
      <c r="BD93" s="29">
        <f>+IFERROR(LN(Creditos!BD167)," ")</f>
        <v>10.116672679732419</v>
      </c>
      <c r="BE93" s="29">
        <f>+IFERROR(LN(Creditos!BE167)," ")</f>
        <v>13.620999784486628</v>
      </c>
      <c r="BF93" s="29">
        <f>+IFERROR(LN(Creditos!BF167)," ")</f>
        <v>11.932100263658914</v>
      </c>
    </row>
    <row r="94" spans="2:58" ht="16.5" x14ac:dyDescent="0.3">
      <c r="B94">
        <v>93</v>
      </c>
      <c r="C94" s="23">
        <v>43677</v>
      </c>
      <c r="D94" s="29">
        <f>+IFERROR(LN(Creditos!D168)," ")</f>
        <v>18.329327876122139</v>
      </c>
      <c r="E94" s="29">
        <f>+IFERROR(LN(Creditos!E168)," ")</f>
        <v>17.35395500938014</v>
      </c>
      <c r="F94" s="29">
        <f>+IFERROR(LN(Creditos!F168)," ")</f>
        <v>17.682748985581984</v>
      </c>
      <c r="G94" s="29">
        <f>+IFERROR(LN(Creditos!G168)," ")</f>
        <v>17.834617403611805</v>
      </c>
      <c r="H94" s="29">
        <f>+IFERROR(LN(Creditos!H168)," ")</f>
        <v>14.723619615478295</v>
      </c>
      <c r="I94" s="29">
        <f>+IFERROR(LN(Creditos!I168)," ")</f>
        <v>16.13945376165681</v>
      </c>
      <c r="J94" s="29">
        <f>+IFERROR(LN(Creditos!J168)," ")</f>
        <v>15.869037514673852</v>
      </c>
      <c r="K94" s="29">
        <f>+IFERROR(LN(Creditos!K168)," ")</f>
        <v>15.159925817723824</v>
      </c>
      <c r="L94" s="29">
        <f>+IFERROR(LN(Creditos!L168)," ")</f>
        <v>15.231175790728541</v>
      </c>
      <c r="M94" s="29">
        <f>+IFERROR(LN(Creditos!M168)," ")</f>
        <v>13.271558656454571</v>
      </c>
      <c r="P94">
        <v>93</v>
      </c>
      <c r="Q94" s="3">
        <v>43677</v>
      </c>
      <c r="R94" s="29">
        <f>+IFERROR(LN(Creditos!R168)," ")</f>
        <v>17.834617403611805</v>
      </c>
      <c r="S94" s="29">
        <f>+IFERROR(LN(Creditos!S168)," ")</f>
        <v>18.329327876122139</v>
      </c>
      <c r="T94" s="29">
        <f>+IFERROR(LN(Creditos!T168)," ")</f>
        <v>17.682748985581984</v>
      </c>
      <c r="U94" s="29">
        <f>+IFERROR(LN(Creditos!U168)," ")</f>
        <v>14.598553730300914</v>
      </c>
      <c r="V94" s="29">
        <f>+IFERROR(LN(Creditos!V168)," ")</f>
        <v>12.837531126776787</v>
      </c>
      <c r="W94" s="29">
        <f>+IFERROR(LN(Creditos!W168)," ")</f>
        <v>15.135094710590375</v>
      </c>
      <c r="X94" s="29">
        <f>+IFERROR(LN(Creditos!X168)," ")</f>
        <v>15.410402893406149</v>
      </c>
      <c r="Y94" s="29">
        <f>+IFERROR(LN(Creditos!Y168)," ")</f>
        <v>14.889585906344534</v>
      </c>
      <c r="Z94" s="29">
        <f>+IFERROR(LN(Creditos!Z168)," ")</f>
        <v>15.221948347475074</v>
      </c>
      <c r="AA94" s="29">
        <f>+IFERROR(LN(Creditos!AA168)," ")</f>
        <v>13.853627046878614</v>
      </c>
      <c r="AB94" s="29">
        <f>+IFERROR(LN(Creditos!AB168)," ")</f>
        <v>12.8894014847632</v>
      </c>
      <c r="AC94" s="29">
        <f>+IFERROR(LN(Creditos!AC168)," ")</f>
        <v>11.6117184510304</v>
      </c>
      <c r="AD94" s="29">
        <f>+IFERROR(LN(Creditos!AD168)," ")</f>
        <v>11.45207064634179</v>
      </c>
      <c r="AE94" s="29">
        <f>+IFERROR(LN(Creditos!AE168)," ")</f>
        <v>14.3035041491647</v>
      </c>
      <c r="AF94" s="29" t="str">
        <f>+IFERROR(LN(Creditos!AF168)," ")</f>
        <v xml:space="preserve"> </v>
      </c>
      <c r="AG94" s="29">
        <f>+IFERROR(LN(Creditos!AG168)," ")</f>
        <v>13.624062101158064</v>
      </c>
      <c r="AH94" s="29">
        <f>+IFERROR(LN(Creditos!AH168)," ")</f>
        <v>16.131365406365404</v>
      </c>
      <c r="AI94" s="29">
        <f>+IFERROR(LN(Creditos!AI168)," ")</f>
        <v>12.42724655918102</v>
      </c>
      <c r="AJ94" s="29" t="str">
        <f>+IFERROR(LN(Creditos!AJ168)," ")</f>
        <v xml:space="preserve"> </v>
      </c>
      <c r="AK94" s="29">
        <f>+IFERROR(LN(Creditos!AK168)," ")</f>
        <v>13.524058482118416</v>
      </c>
      <c r="AL94" s="29" t="str">
        <f>+IFERROR(LN(Creditos!AL168)," ")</f>
        <v xml:space="preserve"> </v>
      </c>
      <c r="AM94" s="29" t="str">
        <f>+IFERROR(LN(Creditos!AM168)," ")</f>
        <v xml:space="preserve"> </v>
      </c>
      <c r="AN94" s="29" t="str">
        <f>+IFERROR(LN(Creditos!AN168)," ")</f>
        <v xml:space="preserve"> </v>
      </c>
      <c r="AO94" s="29" t="str">
        <f>+IFERROR(LN(Creditos!AO168)," ")</f>
        <v xml:space="preserve"> </v>
      </c>
      <c r="AP94" s="29">
        <f>+IFERROR(LN(Creditos!AP168)," ")</f>
        <v>10.81184264353764</v>
      </c>
      <c r="AQ94" s="29" t="str">
        <f>+IFERROR(LN(Creditos!AQ168)," ")</f>
        <v xml:space="preserve"> </v>
      </c>
      <c r="AR94" s="29">
        <f>+IFERROR(LN(Creditos!AR168)," ")</f>
        <v>13.085121434283266</v>
      </c>
      <c r="AS94" s="29">
        <f>+IFERROR(LN(Creditos!AS168)," ")</f>
        <v>11.644962144192039</v>
      </c>
      <c r="AT94" s="29">
        <f>+IFERROR(LN(Creditos!AT168)," ")</f>
        <v>10.49588166461092</v>
      </c>
      <c r="AU94" s="29">
        <f>+IFERROR(LN(Creditos!AU168)," ")</f>
        <v>11.516996467483215</v>
      </c>
      <c r="AV94" s="29" t="str">
        <f>+IFERROR(LN(Creditos!AV168)," ")</f>
        <v xml:space="preserve"> </v>
      </c>
      <c r="AW94" s="29" t="str">
        <f>+IFERROR(LN(Creditos!AW168)," ")</f>
        <v xml:space="preserve"> </v>
      </c>
      <c r="AX94" s="29">
        <f>+IFERROR(LN(Creditos!AX168)," ")</f>
        <v>12.861287573464955</v>
      </c>
      <c r="AY94" s="29">
        <f>+IFERROR(LN(Creditos!AY168)," ")</f>
        <v>14.601636391649537</v>
      </c>
      <c r="AZ94" s="29">
        <f>+IFERROR(LN(Creditos!AZ168)," ")</f>
        <v>13.637478776660453</v>
      </c>
      <c r="BA94" s="29">
        <f>+IFERROR(LN(Creditos!BA168)," ")</f>
        <v>14.368578920079392</v>
      </c>
      <c r="BB94" s="29" t="str">
        <f>+IFERROR(LN(Creditos!BB168)," ")</f>
        <v xml:space="preserve"> </v>
      </c>
      <c r="BC94" s="29" t="str">
        <f>+IFERROR(LN(Creditos!BC168)," ")</f>
        <v xml:space="preserve"> </v>
      </c>
      <c r="BD94" s="29">
        <f>+IFERROR(LN(Creditos!BD168)," ")</f>
        <v>10.134861091603115</v>
      </c>
      <c r="BE94" s="29">
        <f>+IFERROR(LN(Creditos!BE168)," ")</f>
        <v>13.654762708389908</v>
      </c>
      <c r="BF94" s="29">
        <f>+IFERROR(LN(Creditos!BF168)," ")</f>
        <v>11.938863563866045</v>
      </c>
    </row>
    <row r="95" spans="2:58" ht="16.5" x14ac:dyDescent="0.3">
      <c r="B95">
        <v>94</v>
      </c>
      <c r="C95" s="23">
        <v>43708</v>
      </c>
      <c r="D95" s="29">
        <f>+IFERROR(LN(Creditos!D169)," ")</f>
        <v>18.342448017888948</v>
      </c>
      <c r="E95" s="29">
        <f>+IFERROR(LN(Creditos!E169)," ")</f>
        <v>17.367402091976643</v>
      </c>
      <c r="F95" s="29">
        <f>+IFERROR(LN(Creditos!F169)," ")</f>
        <v>17.695620696900942</v>
      </c>
      <c r="G95" s="29">
        <f>+IFERROR(LN(Creditos!G169)," ")</f>
        <v>17.863467846897525</v>
      </c>
      <c r="H95" s="29">
        <f>+IFERROR(LN(Creditos!H169)," ")</f>
        <v>14.618154124349356</v>
      </c>
      <c r="I95" s="29">
        <f>+IFERROR(LN(Creditos!I169)," ")</f>
        <v>16.157830108465639</v>
      </c>
      <c r="J95" s="29">
        <f>+IFERROR(LN(Creditos!J169)," ")</f>
        <v>15.875315235560425</v>
      </c>
      <c r="K95" s="29">
        <f>+IFERROR(LN(Creditos!K169)," ")</f>
        <v>15.172261996197943</v>
      </c>
      <c r="L95" s="29">
        <f>+IFERROR(LN(Creditos!L169)," ")</f>
        <v>15.264479815058431</v>
      </c>
      <c r="M95" s="29">
        <f>+IFERROR(LN(Creditos!M169)," ")</f>
        <v>13.255419326208349</v>
      </c>
      <c r="P95">
        <v>94</v>
      </c>
      <c r="Q95" s="3">
        <v>43708</v>
      </c>
      <c r="R95" s="29">
        <f>+IFERROR(LN(Creditos!R169)," ")</f>
        <v>17.863467846897525</v>
      </c>
      <c r="S95" s="29">
        <f>+IFERROR(LN(Creditos!S169)," ")</f>
        <v>18.342448017888948</v>
      </c>
      <c r="T95" s="29">
        <f>+IFERROR(LN(Creditos!T169)," ")</f>
        <v>17.695620696900942</v>
      </c>
      <c r="U95" s="29">
        <f>+IFERROR(LN(Creditos!U169)," ")</f>
        <v>14.60428942814327</v>
      </c>
      <c r="V95" s="29">
        <f>+IFERROR(LN(Creditos!V169)," ")</f>
        <v>12.82699049068513</v>
      </c>
      <c r="W95" s="29">
        <f>+IFERROR(LN(Creditos!W169)," ")</f>
        <v>15.144707153053043</v>
      </c>
      <c r="X95" s="29">
        <f>+IFERROR(LN(Creditos!X169)," ")</f>
        <v>15.426913957560368</v>
      </c>
      <c r="Y95" s="29">
        <f>+IFERROR(LN(Creditos!Y169)," ")</f>
        <v>14.903133767617229</v>
      </c>
      <c r="Z95" s="29">
        <f>+IFERROR(LN(Creditos!Z169)," ")</f>
        <v>15.233140158175088</v>
      </c>
      <c r="AA95" s="29">
        <f>+IFERROR(LN(Creditos!AA169)," ")</f>
        <v>13.863922106105798</v>
      </c>
      <c r="AB95" s="29">
        <f>+IFERROR(LN(Creditos!AB169)," ")</f>
        <v>12.900063780860085</v>
      </c>
      <c r="AC95" s="29">
        <f>+IFERROR(LN(Creditos!AC169)," ")</f>
        <v>11.612053960990838</v>
      </c>
      <c r="AD95" s="29">
        <f>+IFERROR(LN(Creditos!AD169)," ")</f>
        <v>11.461610597718407</v>
      </c>
      <c r="AE95" s="29">
        <f>+IFERROR(LN(Creditos!AE169)," ")</f>
        <v>14.305628781366428</v>
      </c>
      <c r="AF95" s="29" t="str">
        <f>+IFERROR(LN(Creditos!AF169)," ")</f>
        <v xml:space="preserve"> </v>
      </c>
      <c r="AG95" s="29">
        <f>+IFERROR(LN(Creditos!AG169)," ")</f>
        <v>13.623395773146616</v>
      </c>
      <c r="AH95" s="29">
        <f>+IFERROR(LN(Creditos!AH169)," ")</f>
        <v>16.137297859207681</v>
      </c>
      <c r="AI95" s="29">
        <f>+IFERROR(LN(Creditos!AI169)," ")</f>
        <v>12.416107585756151</v>
      </c>
      <c r="AJ95" s="29" t="str">
        <f>+IFERROR(LN(Creditos!AJ169)," ")</f>
        <v xml:space="preserve"> </v>
      </c>
      <c r="AK95" s="29">
        <f>+IFERROR(LN(Creditos!AK169)," ")</f>
        <v>13.525111413439689</v>
      </c>
      <c r="AL95" s="29" t="str">
        <f>+IFERROR(LN(Creditos!AL169)," ")</f>
        <v xml:space="preserve"> </v>
      </c>
      <c r="AM95" s="29" t="str">
        <f>+IFERROR(LN(Creditos!AM169)," ")</f>
        <v xml:space="preserve"> </v>
      </c>
      <c r="AN95" s="29" t="str">
        <f>+IFERROR(LN(Creditos!AN169)," ")</f>
        <v xml:space="preserve"> </v>
      </c>
      <c r="AO95" s="29" t="str">
        <f>+IFERROR(LN(Creditos!AO169)," ")</f>
        <v xml:space="preserve"> </v>
      </c>
      <c r="AP95" s="29">
        <f>+IFERROR(LN(Creditos!AP169)," ")</f>
        <v>10.7639443575677</v>
      </c>
      <c r="AQ95" s="29" t="str">
        <f>+IFERROR(LN(Creditos!AQ169)," ")</f>
        <v xml:space="preserve"> </v>
      </c>
      <c r="AR95" s="29">
        <f>+IFERROR(LN(Creditos!AR169)," ")</f>
        <v>13.083959963300771</v>
      </c>
      <c r="AS95" s="29">
        <f>+IFERROR(LN(Creditos!AS169)," ")</f>
        <v>11.650789894379717</v>
      </c>
      <c r="AT95" s="29">
        <f>+IFERROR(LN(Creditos!AT169)," ")</f>
        <v>10.47085776052054</v>
      </c>
      <c r="AU95" s="29">
        <f>+IFERROR(LN(Creditos!AU169)," ")</f>
        <v>11.533452997106453</v>
      </c>
      <c r="AV95" s="29" t="str">
        <f>+IFERROR(LN(Creditos!AV169)," ")</f>
        <v xml:space="preserve"> </v>
      </c>
      <c r="AW95" s="29" t="str">
        <f>+IFERROR(LN(Creditos!AW169)," ")</f>
        <v xml:space="preserve"> </v>
      </c>
      <c r="AX95" s="29">
        <f>+IFERROR(LN(Creditos!AX169)," ")</f>
        <v>12.874735910551628</v>
      </c>
      <c r="AY95" s="29">
        <f>+IFERROR(LN(Creditos!AY169)," ")</f>
        <v>14.618733280867277</v>
      </c>
      <c r="AZ95" s="29">
        <f>+IFERROR(LN(Creditos!AZ169)," ")</f>
        <v>13.635970094909579</v>
      </c>
      <c r="BA95" s="29">
        <f>+IFERROR(LN(Creditos!BA169)," ")</f>
        <v>14.373526106794085</v>
      </c>
      <c r="BB95" s="29" t="str">
        <f>+IFERROR(LN(Creditos!BB169)," ")</f>
        <v xml:space="preserve"> </v>
      </c>
      <c r="BC95" s="29" t="str">
        <f>+IFERROR(LN(Creditos!BC169)," ")</f>
        <v xml:space="preserve"> </v>
      </c>
      <c r="BD95" s="29">
        <f>+IFERROR(LN(Creditos!BD169)," ")</f>
        <v>10.127125639947202</v>
      </c>
      <c r="BE95" s="29">
        <f>+IFERROR(LN(Creditos!BE169)," ")</f>
        <v>13.700277760768685</v>
      </c>
      <c r="BF95" s="29">
        <f>+IFERROR(LN(Creditos!BF169)," ")</f>
        <v>11.9455572024387</v>
      </c>
    </row>
    <row r="96" spans="2:58" ht="16.5" x14ac:dyDescent="0.3">
      <c r="B96">
        <v>95</v>
      </c>
      <c r="C96" s="23">
        <v>43738</v>
      </c>
      <c r="D96" s="29">
        <f>+IFERROR(LN(Creditos!D170)," ")</f>
        <v>18.341777488922894</v>
      </c>
      <c r="E96" s="29">
        <f>+IFERROR(LN(Creditos!E170)," ")</f>
        <v>17.372388929190222</v>
      </c>
      <c r="F96" s="29">
        <f>+IFERROR(LN(Creditos!F170)," ")</f>
        <v>17.692348053138105</v>
      </c>
      <c r="G96" s="29">
        <f>+IFERROR(LN(Creditos!G170)," ")</f>
        <v>17.876642961210965</v>
      </c>
      <c r="H96" s="29">
        <f>+IFERROR(LN(Creditos!H170)," ")</f>
        <v>14.580842225265032</v>
      </c>
      <c r="I96" s="29">
        <f>+IFERROR(LN(Creditos!I170)," ")</f>
        <v>16.160197438428352</v>
      </c>
      <c r="J96" s="29">
        <f>+IFERROR(LN(Creditos!J170)," ")</f>
        <v>15.869583093899237</v>
      </c>
      <c r="K96" s="29">
        <f>+IFERROR(LN(Creditos!K170)," ")</f>
        <v>15.17282498228681</v>
      </c>
      <c r="L96" s="29">
        <f>+IFERROR(LN(Creditos!L170)," ")</f>
        <v>15.277059527610495</v>
      </c>
      <c r="M96" s="29">
        <f>+IFERROR(LN(Creditos!M170)," ")</f>
        <v>13.191682498138206</v>
      </c>
      <c r="P96">
        <v>95</v>
      </c>
      <c r="Q96" s="3">
        <v>43738</v>
      </c>
      <c r="R96" s="29">
        <f>+IFERROR(LN(Creditos!R170)," ")</f>
        <v>17.876642961210965</v>
      </c>
      <c r="S96" s="29">
        <f>+IFERROR(LN(Creditos!S170)," ")</f>
        <v>18.341777488922894</v>
      </c>
      <c r="T96" s="29">
        <f>+IFERROR(LN(Creditos!T170)," ")</f>
        <v>17.692348053138105</v>
      </c>
      <c r="U96" s="29">
        <f>+IFERROR(LN(Creditos!U170)," ")</f>
        <v>14.609985494418275</v>
      </c>
      <c r="V96" s="29">
        <f>+IFERROR(LN(Creditos!V170)," ")</f>
        <v>12.804430429717058</v>
      </c>
      <c r="W96" s="29">
        <f>+IFERROR(LN(Creditos!W170)," ")</f>
        <v>15.148258628402791</v>
      </c>
      <c r="X96" s="29">
        <f>+IFERROR(LN(Creditos!X170)," ")</f>
        <v>15.439245895897693</v>
      </c>
      <c r="Y96" s="29">
        <f>+IFERROR(LN(Creditos!Y170)," ")</f>
        <v>14.913686119244193</v>
      </c>
      <c r="Z96" s="29">
        <f>+IFERROR(LN(Creditos!Z170)," ")</f>
        <v>15.234133841296689</v>
      </c>
      <c r="AA96" s="29">
        <f>+IFERROR(LN(Creditos!AA170)," ")</f>
        <v>13.865374062906875</v>
      </c>
      <c r="AB96" s="29">
        <f>+IFERROR(LN(Creditos!AB170)," ")</f>
        <v>12.894788208085593</v>
      </c>
      <c r="AC96" s="29">
        <f>+IFERROR(LN(Creditos!AC170)," ")</f>
        <v>11.612770016772217</v>
      </c>
      <c r="AD96" s="29">
        <f>+IFERROR(LN(Creditos!AD170)," ")</f>
        <v>11.466501519301421</v>
      </c>
      <c r="AE96" s="29">
        <f>+IFERROR(LN(Creditos!AE170)," ")</f>
        <v>14.313597444313023</v>
      </c>
      <c r="AF96" s="29" t="str">
        <f>+IFERROR(LN(Creditos!AF170)," ")</f>
        <v xml:space="preserve"> </v>
      </c>
      <c r="AG96" s="29">
        <f>+IFERROR(LN(Creditos!AG170)," ")</f>
        <v>13.624520599884024</v>
      </c>
      <c r="AH96" s="29">
        <f>+IFERROR(LN(Creditos!AH170)," ")</f>
        <v>16.143294976938019</v>
      </c>
      <c r="AI96" s="29">
        <f>+IFERROR(LN(Creditos!AI170)," ")</f>
        <v>12.412818638348623</v>
      </c>
      <c r="AJ96" s="29" t="str">
        <f>+IFERROR(LN(Creditos!AJ170)," ")</f>
        <v xml:space="preserve"> </v>
      </c>
      <c r="AK96" s="29">
        <f>+IFERROR(LN(Creditos!AK170)," ")</f>
        <v>13.5276775614707</v>
      </c>
      <c r="AL96" s="29" t="str">
        <f>+IFERROR(LN(Creditos!AL170)," ")</f>
        <v xml:space="preserve"> </v>
      </c>
      <c r="AM96" s="29" t="str">
        <f>+IFERROR(LN(Creditos!AM170)," ")</f>
        <v xml:space="preserve"> </v>
      </c>
      <c r="AN96" s="29" t="str">
        <f>+IFERROR(LN(Creditos!AN170)," ")</f>
        <v xml:space="preserve"> </v>
      </c>
      <c r="AO96" s="29" t="str">
        <f>+IFERROR(LN(Creditos!AO170)," ")</f>
        <v xml:space="preserve"> </v>
      </c>
      <c r="AP96" s="29">
        <f>+IFERROR(LN(Creditos!AP170)," ")</f>
        <v>10.706333261904371</v>
      </c>
      <c r="AQ96" s="29" t="str">
        <f>+IFERROR(LN(Creditos!AQ170)," ")</f>
        <v xml:space="preserve"> </v>
      </c>
      <c r="AR96" s="29">
        <f>+IFERROR(LN(Creditos!AR170)," ")</f>
        <v>13.078642756004637</v>
      </c>
      <c r="AS96" s="29">
        <f>+IFERROR(LN(Creditos!AS170)," ")</f>
        <v>11.652289368660238</v>
      </c>
      <c r="AT96" s="29">
        <f>+IFERROR(LN(Creditos!AT170)," ")</f>
        <v>10.468083141227684</v>
      </c>
      <c r="AU96" s="29">
        <f>+IFERROR(LN(Creditos!AU170)," ")</f>
        <v>11.540554985207587</v>
      </c>
      <c r="AV96" s="29" t="str">
        <f>+IFERROR(LN(Creditos!AV170)," ")</f>
        <v xml:space="preserve"> </v>
      </c>
      <c r="AW96" s="29" t="str">
        <f>+IFERROR(LN(Creditos!AW170)," ")</f>
        <v xml:space="preserve"> </v>
      </c>
      <c r="AX96" s="29">
        <f>+IFERROR(LN(Creditos!AX170)," ")</f>
        <v>12.898444192364037</v>
      </c>
      <c r="AY96" s="29">
        <f>+IFERROR(LN(Creditos!AY170)," ")</f>
        <v>14.643054018016246</v>
      </c>
      <c r="AZ96" s="29">
        <f>+IFERROR(LN(Creditos!AZ170)," ")</f>
        <v>13.633841752405869</v>
      </c>
      <c r="BA96" s="29">
        <f>+IFERROR(LN(Creditos!BA170)," ")</f>
        <v>14.382127240604682</v>
      </c>
      <c r="BB96" s="29" t="str">
        <f>+IFERROR(LN(Creditos!BB170)," ")</f>
        <v xml:space="preserve"> </v>
      </c>
      <c r="BC96" s="29" t="str">
        <f>+IFERROR(LN(Creditos!BC170)," ")</f>
        <v xml:space="preserve"> </v>
      </c>
      <c r="BD96" s="29">
        <f>+IFERROR(LN(Creditos!BD170)," ")</f>
        <v>10.116701176101024</v>
      </c>
      <c r="BE96" s="29">
        <f>+IFERROR(LN(Creditos!BE170)," ")</f>
        <v>13.731243926040499</v>
      </c>
      <c r="BF96" s="29">
        <f>+IFERROR(LN(Creditos!BF170)," ")</f>
        <v>11.947078674557723</v>
      </c>
    </row>
    <row r="97" spans="2:60" ht="16.5" x14ac:dyDescent="0.3">
      <c r="B97">
        <v>96</v>
      </c>
      <c r="C97" s="23">
        <v>43769</v>
      </c>
      <c r="D97" s="29">
        <f>+IFERROR(LN(Creditos!D171)," ")</f>
        <v>18.368757915217223</v>
      </c>
      <c r="E97" s="29">
        <f>+IFERROR(LN(Creditos!E171)," ")</f>
        <v>17.384484860311808</v>
      </c>
      <c r="F97" s="29">
        <f>+IFERROR(LN(Creditos!F171)," ")</f>
        <v>17.699116798781127</v>
      </c>
      <c r="G97" s="29">
        <f>+IFERROR(LN(Creditos!G171)," ")</f>
        <v>17.871369806109747</v>
      </c>
      <c r="H97" s="29">
        <f>+IFERROR(LN(Creditos!H171)," ")</f>
        <v>14.465937227456164</v>
      </c>
      <c r="I97" s="29">
        <f>+IFERROR(LN(Creditos!I171)," ")</f>
        <v>16.160614325640637</v>
      </c>
      <c r="J97" s="29">
        <f>+IFERROR(LN(Creditos!J171)," ")</f>
        <v>15.863869767912188</v>
      </c>
      <c r="K97" s="29">
        <f>+IFERROR(LN(Creditos!K171)," ")</f>
        <v>15.188550688185341</v>
      </c>
      <c r="L97" s="29">
        <f>+IFERROR(LN(Creditos!L171)," ")</f>
        <v>15.296523535576684</v>
      </c>
      <c r="M97" s="29">
        <f>+IFERROR(LN(Creditos!M171)," ")</f>
        <v>13.188516388226764</v>
      </c>
      <c r="P97">
        <v>96</v>
      </c>
      <c r="Q97" s="3">
        <v>43769</v>
      </c>
      <c r="R97" s="29">
        <f>+IFERROR(LN(Creditos!R171)," ")</f>
        <v>17.871369806109747</v>
      </c>
      <c r="S97" s="29">
        <f>+IFERROR(LN(Creditos!S171)," ")</f>
        <v>18.368757915217223</v>
      </c>
      <c r="T97" s="29">
        <f>+IFERROR(LN(Creditos!T171)," ")</f>
        <v>17.699116798781127</v>
      </c>
      <c r="U97" s="29">
        <f>+IFERROR(LN(Creditos!U171)," ")</f>
        <v>14.616745271263193</v>
      </c>
      <c r="V97" s="29">
        <f>+IFERROR(LN(Creditos!V171)," ")</f>
        <v>12.806024736973637</v>
      </c>
      <c r="W97" s="29">
        <f>+IFERROR(LN(Creditos!W171)," ")</f>
        <v>15.152934989275289</v>
      </c>
      <c r="X97" s="29">
        <f>+IFERROR(LN(Creditos!X171)," ")</f>
        <v>15.454014922237873</v>
      </c>
      <c r="Y97" s="29">
        <f>+IFERROR(LN(Creditos!Y171)," ")</f>
        <v>14.926173541990092</v>
      </c>
      <c r="Z97" s="29">
        <f>+IFERROR(LN(Creditos!Z171)," ")</f>
        <v>15.2614198657266</v>
      </c>
      <c r="AA97" s="29">
        <f>+IFERROR(LN(Creditos!AA171)," ")</f>
        <v>13.880752135534118</v>
      </c>
      <c r="AB97" s="29">
        <f>+IFERROR(LN(Creditos!AB171)," ")</f>
        <v>12.908143727944239</v>
      </c>
      <c r="AC97" s="29">
        <f>+IFERROR(LN(Creditos!AC171)," ")</f>
        <v>11.629153546177983</v>
      </c>
      <c r="AD97" s="29">
        <f>+IFERROR(LN(Creditos!AD171)," ")</f>
        <v>11.46658941134662</v>
      </c>
      <c r="AE97" s="29">
        <f>+IFERROR(LN(Creditos!AE171)," ")</f>
        <v>14.323515519997583</v>
      </c>
      <c r="AF97" s="29" t="str">
        <f>+IFERROR(LN(Creditos!AF171)," ")</f>
        <v xml:space="preserve"> </v>
      </c>
      <c r="AG97" s="29">
        <f>+IFERROR(LN(Creditos!AG171)," ")</f>
        <v>13.618959689219734</v>
      </c>
      <c r="AH97" s="29">
        <f>+IFERROR(LN(Creditos!AH171)," ")</f>
        <v>16.153809813349909</v>
      </c>
      <c r="AI97" s="29">
        <f>+IFERROR(LN(Creditos!AI171)," ")</f>
        <v>12.412205084678604</v>
      </c>
      <c r="AJ97" s="29" t="str">
        <f>+IFERROR(LN(Creditos!AJ171)," ")</f>
        <v xml:space="preserve"> </v>
      </c>
      <c r="AK97" s="29">
        <f>+IFERROR(LN(Creditos!AK171)," ")</f>
        <v>13.537556903995757</v>
      </c>
      <c r="AL97" s="29" t="str">
        <f>+IFERROR(LN(Creditos!AL171)," ")</f>
        <v xml:space="preserve"> </v>
      </c>
      <c r="AM97" s="29" t="str">
        <f>+IFERROR(LN(Creditos!AM171)," ")</f>
        <v xml:space="preserve"> </v>
      </c>
      <c r="AN97" s="29" t="str">
        <f>+IFERROR(LN(Creditos!AN171)," ")</f>
        <v xml:space="preserve"> </v>
      </c>
      <c r="AO97" s="29" t="str">
        <f>+IFERROR(LN(Creditos!AO171)," ")</f>
        <v xml:space="preserve"> </v>
      </c>
      <c r="AP97" s="29">
        <f>+IFERROR(LN(Creditos!AP171)," ")</f>
        <v>10.639431311801198</v>
      </c>
      <c r="AQ97" s="29" t="str">
        <f>+IFERROR(LN(Creditos!AQ171)," ")</f>
        <v xml:space="preserve"> </v>
      </c>
      <c r="AR97" s="29">
        <f>+IFERROR(LN(Creditos!AR171)," ")</f>
        <v>13.074692436470837</v>
      </c>
      <c r="AS97" s="29">
        <f>+IFERROR(LN(Creditos!AS171)," ")</f>
        <v>11.656878362922839</v>
      </c>
      <c r="AT97" s="29">
        <f>+IFERROR(LN(Creditos!AT171)," ")</f>
        <v>10.469103761313328</v>
      </c>
      <c r="AU97" s="29">
        <f>+IFERROR(LN(Creditos!AU171)," ")</f>
        <v>11.549791964906159</v>
      </c>
      <c r="AV97" s="29" t="str">
        <f>+IFERROR(LN(Creditos!AV171)," ")</f>
        <v xml:space="preserve"> </v>
      </c>
      <c r="AW97" s="29" t="str">
        <f>+IFERROR(LN(Creditos!AW171)," ")</f>
        <v xml:space="preserve"> </v>
      </c>
      <c r="AX97" s="29">
        <f>+IFERROR(LN(Creditos!AX171)," ")</f>
        <v>12.931663963444967</v>
      </c>
      <c r="AY97" s="29">
        <f>+IFERROR(LN(Creditos!AY171)," ")</f>
        <v>14.67860864259433</v>
      </c>
      <c r="AZ97" s="29">
        <f>+IFERROR(LN(Creditos!AZ171)," ")</f>
        <v>13.637758306014685</v>
      </c>
      <c r="BA97" s="29">
        <f>+IFERROR(LN(Creditos!BA171)," ")</f>
        <v>14.398088965638349</v>
      </c>
      <c r="BB97" s="29" t="str">
        <f>+IFERROR(LN(Creditos!BB171)," ")</f>
        <v xml:space="preserve"> </v>
      </c>
      <c r="BC97" s="29" t="str">
        <f>+IFERROR(LN(Creditos!BC171)," ")</f>
        <v xml:space="preserve"> </v>
      </c>
      <c r="BD97" s="29">
        <f>+IFERROR(LN(Creditos!BD171)," ")</f>
        <v>10.119686010826952</v>
      </c>
      <c r="BE97" s="29">
        <f>+IFERROR(LN(Creditos!BE171)," ")</f>
        <v>13.743287598061183</v>
      </c>
      <c r="BF97" s="29">
        <f>+IFERROR(LN(Creditos!BF171)," ")</f>
        <v>11.958356925993753</v>
      </c>
    </row>
    <row r="98" spans="2:60" ht="16.5" x14ac:dyDescent="0.3">
      <c r="B98">
        <v>97</v>
      </c>
      <c r="C98" s="23">
        <v>43799</v>
      </c>
      <c r="D98" s="29">
        <f>+IFERROR(LN(Creditos!D172)," ")</f>
        <v>18.373769648437715</v>
      </c>
      <c r="E98" s="29">
        <f>+IFERROR(LN(Creditos!E172)," ")</f>
        <v>17.391949222908384</v>
      </c>
      <c r="F98" s="29">
        <f>+IFERROR(LN(Creditos!F172)," ")</f>
        <v>17.714460049319904</v>
      </c>
      <c r="G98" s="29">
        <f>+IFERROR(LN(Creditos!G172)," ")</f>
        <v>17.903846916834748</v>
      </c>
      <c r="H98" s="29">
        <f>+IFERROR(LN(Creditos!H172)," ")</f>
        <v>14.417960811352296</v>
      </c>
      <c r="I98" s="29">
        <f>+IFERROR(LN(Creditos!I172)," ")</f>
        <v>16.167561084233668</v>
      </c>
      <c r="J98" s="29">
        <f>+IFERROR(LN(Creditos!J172)," ")</f>
        <v>15.868695810938618</v>
      </c>
      <c r="K98" s="29">
        <f>+IFERROR(LN(Creditos!K172)," ")</f>
        <v>15.167471301198562</v>
      </c>
      <c r="L98" s="29">
        <f>+IFERROR(LN(Creditos!L172)," ")</f>
        <v>15.302251725703673</v>
      </c>
      <c r="M98" s="29">
        <f>+IFERROR(LN(Creditos!M172)," ")</f>
        <v>13.321204781727753</v>
      </c>
      <c r="P98">
        <v>97</v>
      </c>
      <c r="Q98" s="3">
        <v>43799</v>
      </c>
      <c r="R98" s="29">
        <f>+IFERROR(LN(Creditos!R172)," ")</f>
        <v>17.903846916834748</v>
      </c>
      <c r="S98" s="29">
        <f>+IFERROR(LN(Creditos!S172)," ")</f>
        <v>18.373769648437715</v>
      </c>
      <c r="T98" s="29">
        <f>+IFERROR(LN(Creditos!T172)," ")</f>
        <v>17.714460049319904</v>
      </c>
      <c r="U98" s="29">
        <f>+IFERROR(LN(Creditos!U172)," ")</f>
        <v>14.623707788717939</v>
      </c>
      <c r="V98" s="29">
        <f>+IFERROR(LN(Creditos!V172)," ")</f>
        <v>12.807998997997853</v>
      </c>
      <c r="W98" s="29">
        <f>+IFERROR(LN(Creditos!W172)," ")</f>
        <v>15.163267439043775</v>
      </c>
      <c r="X98" s="29">
        <f>+IFERROR(LN(Creditos!X172)," ")</f>
        <v>15.463580160359628</v>
      </c>
      <c r="Y98" s="29">
        <f>+IFERROR(LN(Creditos!Y172)," ")</f>
        <v>14.940989152563894</v>
      </c>
      <c r="Z98" s="29">
        <f>+IFERROR(LN(Creditos!Z172)," ")</f>
        <v>15.29259695146049</v>
      </c>
      <c r="AA98" s="29">
        <f>+IFERROR(LN(Creditos!AA172)," ")</f>
        <v>13.90340665092479</v>
      </c>
      <c r="AB98" s="29">
        <f>+IFERROR(LN(Creditos!AB172)," ")</f>
        <v>12.913335589273848</v>
      </c>
      <c r="AC98" s="29">
        <f>+IFERROR(LN(Creditos!AC172)," ")</f>
        <v>11.643564011096229</v>
      </c>
      <c r="AD98" s="29">
        <f>+IFERROR(LN(Creditos!AD172)," ")</f>
        <v>11.48259388068154</v>
      </c>
      <c r="AE98" s="29">
        <f>+IFERROR(LN(Creditos!AE172)," ")</f>
        <v>14.34404058736285</v>
      </c>
      <c r="AF98" s="29" t="str">
        <f>+IFERROR(LN(Creditos!AF172)," ")</f>
        <v xml:space="preserve"> </v>
      </c>
      <c r="AG98" s="29">
        <f>+IFERROR(LN(Creditos!AG172)," ")</f>
        <v>13.620332909249839</v>
      </c>
      <c r="AH98" s="29">
        <f>+IFERROR(LN(Creditos!AH172)," ")</f>
        <v>16.17274367587834</v>
      </c>
      <c r="AI98" s="29">
        <f>+IFERROR(LN(Creditos!AI172)," ")</f>
        <v>12.415943605278351</v>
      </c>
      <c r="AJ98" s="29" t="str">
        <f>+IFERROR(LN(Creditos!AJ172)," ")</f>
        <v xml:space="preserve"> </v>
      </c>
      <c r="AK98" s="29">
        <f>+IFERROR(LN(Creditos!AK172)," ")</f>
        <v>13.543158915871471</v>
      </c>
      <c r="AL98" s="29" t="str">
        <f>+IFERROR(LN(Creditos!AL172)," ")</f>
        <v xml:space="preserve"> </v>
      </c>
      <c r="AM98" s="29" t="str">
        <f>+IFERROR(LN(Creditos!AM172)," ")</f>
        <v xml:space="preserve"> </v>
      </c>
      <c r="AN98" s="29" t="str">
        <f>+IFERROR(LN(Creditos!AN172)," ")</f>
        <v xml:space="preserve"> </v>
      </c>
      <c r="AO98" s="29" t="str">
        <f>+IFERROR(LN(Creditos!AO172)," ")</f>
        <v xml:space="preserve"> </v>
      </c>
      <c r="AP98" s="29">
        <f>+IFERROR(LN(Creditos!AP172)," ")</f>
        <v>10.571791309240504</v>
      </c>
      <c r="AQ98" s="29" t="str">
        <f>+IFERROR(LN(Creditos!AQ172)," ")</f>
        <v xml:space="preserve"> </v>
      </c>
      <c r="AR98" s="29">
        <f>+IFERROR(LN(Creditos!AR172)," ")</f>
        <v>13.062822840846319</v>
      </c>
      <c r="AS98" s="29">
        <f>+IFERROR(LN(Creditos!AS172)," ")</f>
        <v>11.670261071529531</v>
      </c>
      <c r="AT98" s="29">
        <f>+IFERROR(LN(Creditos!AT172)," ")</f>
        <v>10.493484910388256</v>
      </c>
      <c r="AU98" s="29">
        <f>+IFERROR(LN(Creditos!AU172)," ")</f>
        <v>11.571995586848045</v>
      </c>
      <c r="AV98" s="29" t="str">
        <f>+IFERROR(LN(Creditos!AV172)," ")</f>
        <v xml:space="preserve"> </v>
      </c>
      <c r="AW98" s="29" t="str">
        <f>+IFERROR(LN(Creditos!AW172)," ")</f>
        <v xml:space="preserve"> </v>
      </c>
      <c r="AX98" s="29">
        <f>+IFERROR(LN(Creditos!AX172)," ")</f>
        <v>12.968067054091573</v>
      </c>
      <c r="AY98" s="29">
        <f>+IFERROR(LN(Creditos!AY172)," ")</f>
        <v>14.722221089651814</v>
      </c>
      <c r="AZ98" s="29">
        <f>+IFERROR(LN(Creditos!AZ172)," ")</f>
        <v>13.642297880783858</v>
      </c>
      <c r="BA98" s="29">
        <f>+IFERROR(LN(Creditos!BA172)," ")</f>
        <v>14.417299389359091</v>
      </c>
      <c r="BB98" s="29" t="str">
        <f>+IFERROR(LN(Creditos!BB172)," ")</f>
        <v xml:space="preserve"> </v>
      </c>
      <c r="BC98" s="29" t="str">
        <f>+IFERROR(LN(Creditos!BC172)," ")</f>
        <v xml:space="preserve"> </v>
      </c>
      <c r="BD98" s="29">
        <f>+IFERROR(LN(Creditos!BD172)," ")</f>
        <v>10.099899149765955</v>
      </c>
      <c r="BE98" s="29">
        <f>+IFERROR(LN(Creditos!BE172)," ")</f>
        <v>13.745261352863496</v>
      </c>
      <c r="BF98" s="29">
        <f>+IFERROR(LN(Creditos!BF172)," ")</f>
        <v>11.980224565397707</v>
      </c>
    </row>
    <row r="99" spans="2:60" ht="16.5" x14ac:dyDescent="0.3">
      <c r="B99">
        <v>98</v>
      </c>
      <c r="C99" s="23">
        <v>43830</v>
      </c>
      <c r="D99" s="29">
        <f>+IFERROR(LN(Creditos!D173)," ")</f>
        <v>18.3683008282506</v>
      </c>
      <c r="E99" s="29">
        <f>+IFERROR(LN(Creditos!E173)," ")</f>
        <v>17.403624072888043</v>
      </c>
      <c r="F99" s="29">
        <f>+IFERROR(LN(Creditos!F173)," ")</f>
        <v>17.710692396100988</v>
      </c>
      <c r="G99" s="29">
        <f>+IFERROR(LN(Creditos!G173)," ")</f>
        <v>17.889403589700141</v>
      </c>
      <c r="H99" s="29">
        <f>+IFERROR(LN(Creditos!H173)," ")</f>
        <v>14.433234808063959</v>
      </c>
      <c r="I99" s="29">
        <f>+IFERROR(LN(Creditos!I173)," ")</f>
        <v>16.171738632292612</v>
      </c>
      <c r="J99" s="29">
        <f>+IFERROR(LN(Creditos!J173)," ")</f>
        <v>15.85773142057629</v>
      </c>
      <c r="K99" s="29">
        <f>+IFERROR(LN(Creditos!K173)," ")</f>
        <v>15.156535627908436</v>
      </c>
      <c r="L99" s="29">
        <f>+IFERROR(LN(Creditos!L173)," ")</f>
        <v>15.295325745987377</v>
      </c>
      <c r="M99" s="29">
        <f>+IFERROR(LN(Creditos!M173)," ")</f>
        <v>13.369377976146898</v>
      </c>
      <c r="P99">
        <v>98</v>
      </c>
      <c r="Q99" s="3">
        <v>43830</v>
      </c>
      <c r="R99" s="29">
        <f>+IFERROR(LN(Creditos!R173)," ")</f>
        <v>17.889403589700141</v>
      </c>
      <c r="S99" s="29">
        <f>+IFERROR(LN(Creditos!S173)," ")</f>
        <v>18.3683008282506</v>
      </c>
      <c r="T99" s="29">
        <f>+IFERROR(LN(Creditos!T173)," ")</f>
        <v>17.710692396100988</v>
      </c>
      <c r="U99" s="29">
        <f>+IFERROR(LN(Creditos!U173)," ")</f>
        <v>14.621096734228345</v>
      </c>
      <c r="V99" s="29">
        <f>+IFERROR(LN(Creditos!V173)," ")</f>
        <v>12.806756509330496</v>
      </c>
      <c r="W99" s="29">
        <f>+IFERROR(LN(Creditos!W173)," ")</f>
        <v>15.166246068795767</v>
      </c>
      <c r="X99" s="29">
        <f>+IFERROR(LN(Creditos!X173)," ")</f>
        <v>15.478851539368609</v>
      </c>
      <c r="Y99" s="29">
        <f>+IFERROR(LN(Creditos!Y173)," ")</f>
        <v>14.947185333401762</v>
      </c>
      <c r="Z99" s="29">
        <f>+IFERROR(LN(Creditos!Z173)," ")</f>
        <v>15.320749701056339</v>
      </c>
      <c r="AA99" s="29">
        <f>+IFERROR(LN(Creditos!AA173)," ")</f>
        <v>13.911360543347348</v>
      </c>
      <c r="AB99" s="29">
        <f>+IFERROR(LN(Creditos!AB173)," ")</f>
        <v>12.904982309768336</v>
      </c>
      <c r="AC99" s="29">
        <f>+IFERROR(LN(Creditos!AC173)," ")</f>
        <v>11.64957735213342</v>
      </c>
      <c r="AD99" s="29">
        <f>+IFERROR(LN(Creditos!AD173)," ")</f>
        <v>11.46489982251458</v>
      </c>
      <c r="AE99" s="29">
        <f>+IFERROR(LN(Creditos!AE173)," ")</f>
        <v>14.350258156868541</v>
      </c>
      <c r="AF99" s="29" t="str">
        <f>+IFERROR(LN(Creditos!AF173)," ")</f>
        <v xml:space="preserve"> </v>
      </c>
      <c r="AG99" s="29">
        <f>+IFERROR(LN(Creditos!AG173)," ")</f>
        <v>13.605503205635229</v>
      </c>
      <c r="AH99" s="29">
        <f>+IFERROR(LN(Creditos!AH173)," ")</f>
        <v>16.179221376180294</v>
      </c>
      <c r="AI99" s="29">
        <f>+IFERROR(LN(Creditos!AI173)," ")</f>
        <v>12.414155973120469</v>
      </c>
      <c r="AJ99" s="29" t="str">
        <f>+IFERROR(LN(Creditos!AJ173)," ")</f>
        <v xml:space="preserve"> </v>
      </c>
      <c r="AK99" s="29">
        <f>+IFERROR(LN(Creditos!AK173)," ")</f>
        <v>13.541363979196781</v>
      </c>
      <c r="AL99" s="29" t="str">
        <f>+IFERROR(LN(Creditos!AL173)," ")</f>
        <v xml:space="preserve"> </v>
      </c>
      <c r="AM99" s="29" t="str">
        <f>+IFERROR(LN(Creditos!AM173)," ")</f>
        <v xml:space="preserve"> </v>
      </c>
      <c r="AN99" s="29" t="str">
        <f>+IFERROR(LN(Creditos!AN173)," ")</f>
        <v xml:space="preserve"> </v>
      </c>
      <c r="AO99" s="29" t="str">
        <f>+IFERROR(LN(Creditos!AO173)," ")</f>
        <v xml:space="preserve"> </v>
      </c>
      <c r="AP99" s="29">
        <f>+IFERROR(LN(Creditos!AP173)," ")</f>
        <v>10.521171525217435</v>
      </c>
      <c r="AQ99" s="29" t="str">
        <f>+IFERROR(LN(Creditos!AQ173)," ")</f>
        <v xml:space="preserve"> </v>
      </c>
      <c r="AR99" s="29">
        <f>+IFERROR(LN(Creditos!AR173)," ")</f>
        <v>13.032910532492277</v>
      </c>
      <c r="AS99" s="29">
        <f>+IFERROR(LN(Creditos!AS173)," ")</f>
        <v>11.65146114248552</v>
      </c>
      <c r="AT99" s="29">
        <f>+IFERROR(LN(Creditos!AT173)," ")</f>
        <v>10.503522943460334</v>
      </c>
      <c r="AU99" s="29">
        <f>+IFERROR(LN(Creditos!AU173)," ")</f>
        <v>11.565571607765568</v>
      </c>
      <c r="AV99" s="29" t="str">
        <f>+IFERROR(LN(Creditos!AV173)," ")</f>
        <v xml:space="preserve"> </v>
      </c>
      <c r="AW99" s="29" t="str">
        <f>+IFERROR(LN(Creditos!AW173)," ")</f>
        <v xml:space="preserve"> </v>
      </c>
      <c r="AX99" s="29">
        <f>+IFERROR(LN(Creditos!AX173)," ")</f>
        <v>12.995572231588513</v>
      </c>
      <c r="AY99" s="29">
        <f>+IFERROR(LN(Creditos!AY173)," ")</f>
        <v>14.751353063183192</v>
      </c>
      <c r="AZ99" s="29">
        <f>+IFERROR(LN(Creditos!AZ173)," ")</f>
        <v>13.639417597042774</v>
      </c>
      <c r="BA99" s="29">
        <f>+IFERROR(LN(Creditos!BA173)," ")</f>
        <v>14.428349681902098</v>
      </c>
      <c r="BB99" s="29" t="str">
        <f>+IFERROR(LN(Creditos!BB173)," ")</f>
        <v xml:space="preserve"> </v>
      </c>
      <c r="BC99" s="29" t="str">
        <f>+IFERROR(LN(Creditos!BC173)," ")</f>
        <v xml:space="preserve"> </v>
      </c>
      <c r="BD99" s="29">
        <f>+IFERROR(LN(Creditos!BD173)," ")</f>
        <v>10.116247735173824</v>
      </c>
      <c r="BE99" s="29">
        <f>+IFERROR(LN(Creditos!BE173)," ")</f>
        <v>13.758316334977303</v>
      </c>
      <c r="BF99" s="29">
        <f>+IFERROR(LN(Creditos!BF173)," ")</f>
        <v>11.983377077856307</v>
      </c>
    </row>
    <row r="103" spans="2:60" x14ac:dyDescent="0.25">
      <c r="R103">
        <f>+VLOOKUP(R104,base_minorista!$R$2:$S$42,2,0)</f>
        <v>1</v>
      </c>
      <c r="S103">
        <f>+VLOOKUP(S104,base_minorista!$R$2:$S$42,2,0)</f>
        <v>2</v>
      </c>
      <c r="T103">
        <f>+VLOOKUP(T104,base_minorista!$R$2:$S$42,2,0)</f>
        <v>3</v>
      </c>
      <c r="U103">
        <f>+VLOOKUP(U104,base_minorista!$R$2:$S$42,2,0)</f>
        <v>40</v>
      </c>
      <c r="V103">
        <f>+VLOOKUP(V104,base_minorista!$R$2:$S$42,2,0)</f>
        <v>27</v>
      </c>
      <c r="W103">
        <f>+VLOOKUP(W104,base_minorista!$R$2:$S$42,2,0)</f>
        <v>41</v>
      </c>
      <c r="X103">
        <f>+VLOOKUP(X104,base_minorista!$R$2:$S$42,2,0)</f>
        <v>23</v>
      </c>
      <c r="Y103">
        <f>+VLOOKUP(Y104,base_minorista!$R$2:$S$42,2,0)</f>
        <v>22</v>
      </c>
      <c r="Z103">
        <f>+VLOOKUP(Z104,base_minorista!$R$2:$S$42,2,0)</f>
        <v>6</v>
      </c>
      <c r="AA103">
        <f>+VLOOKUP(AA104,base_minorista!$R$2:$S$42,2,0)</f>
        <v>18</v>
      </c>
      <c r="AB103">
        <f>+VLOOKUP(AB104,base_minorista!$R$2:$S$42,2,0)</f>
        <v>35</v>
      </c>
      <c r="AC103">
        <f>+VLOOKUP(AC104,base_minorista!$R$2:$S$42,2,0)</f>
        <v>38</v>
      </c>
      <c r="AD103">
        <f>+VLOOKUP(AD104,base_minorista!$R$2:$S$42,2,0)</f>
        <v>25</v>
      </c>
      <c r="AE103">
        <f>+VLOOKUP(AE104,base_minorista!$R$2:$S$42,2,0)</f>
        <v>39</v>
      </c>
      <c r="AF103">
        <f>+VLOOKUP(AF104,base_minorista!$R$2:$S$42,2,0)</f>
        <v>11</v>
      </c>
      <c r="AG103">
        <f>+VLOOKUP(AG104,base_minorista!$R$2:$S$42,2,0)</f>
        <v>4</v>
      </c>
      <c r="AH103">
        <f>+VLOOKUP(AH104,base_minorista!$R$2:$S$42,2,0)</f>
        <v>28</v>
      </c>
      <c r="AI103">
        <f>+VLOOKUP(AI104,base_minorista!$R$2:$S$42,2,0)</f>
        <v>33</v>
      </c>
      <c r="AJ103">
        <f>+VLOOKUP(AJ104,base_minorista!$R$2:$S$42,2,0)</f>
        <v>12</v>
      </c>
      <c r="AK103">
        <f>+VLOOKUP(AK104,base_minorista!$R$2:$S$42,2,0)</f>
        <v>31</v>
      </c>
      <c r="AL103">
        <f>+VLOOKUP(AL104,base_minorista!$R$2:$S$42,2,0)</f>
        <v>9</v>
      </c>
      <c r="AM103">
        <f>+VLOOKUP(AM104,base_minorista!$R$2:$S$42,2,0)</f>
        <v>16</v>
      </c>
      <c r="AN103">
        <f>+VLOOKUP(AN104,base_minorista!$R$2:$S$42,2,0)</f>
        <v>13</v>
      </c>
      <c r="AO103">
        <f>+VLOOKUP(AO104,base_minorista!$R$2:$S$42,2,0)</f>
        <v>17</v>
      </c>
      <c r="AP103">
        <f>+VLOOKUP(AP104,base_minorista!$R$2:$S$42,2,0)</f>
        <v>36</v>
      </c>
      <c r="AQ103">
        <f>+VLOOKUP(AQ104,base_minorista!$R$2:$S$42,2,0)</f>
        <v>10</v>
      </c>
      <c r="AR103">
        <f>+VLOOKUP(AR104,base_minorista!$R$2:$S$42,2,0)</f>
        <v>19</v>
      </c>
      <c r="AS103">
        <f>+VLOOKUP(AS104,base_minorista!$R$2:$S$42,2,0)</f>
        <v>34</v>
      </c>
      <c r="AT103">
        <f>+VLOOKUP(AT104,base_minorista!$R$2:$S$42,2,0)</f>
        <v>20</v>
      </c>
      <c r="AU103">
        <f>+VLOOKUP(AU104,base_minorista!$R$2:$S$42,2,0)</f>
        <v>8</v>
      </c>
      <c r="AV103">
        <f>+VLOOKUP(AV104,base_minorista!$R$2:$S$42,2,0)</f>
        <v>32</v>
      </c>
      <c r="AW103">
        <f>+VLOOKUP(AW104,base_minorista!$R$2:$S$42,2,0)</f>
        <v>14</v>
      </c>
      <c r="AX103">
        <f>+VLOOKUP(AX104,base_minorista!$R$2:$S$42,2,0)</f>
        <v>29</v>
      </c>
      <c r="AY103">
        <f>+VLOOKUP(AY104,base_minorista!$R$2:$S$42,2,0)</f>
        <v>30</v>
      </c>
      <c r="AZ103">
        <f>+VLOOKUP(AZ104,base_minorista!$R$2:$S$42,2,0)</f>
        <v>24</v>
      </c>
      <c r="BA103">
        <f>+VLOOKUP(BA104,base_minorista!$R$2:$S$42,2,0)</f>
        <v>7</v>
      </c>
      <c r="BB103">
        <f>+VLOOKUP(BB104,base_minorista!$R$2:$S$42,2,0)</f>
        <v>15</v>
      </c>
      <c r="BC103">
        <f>+VLOOKUP(BC104,base_minorista!$R$2:$S$42,2,0)</f>
        <v>5</v>
      </c>
      <c r="BD103">
        <f>+VLOOKUP(BD104,base_minorista!$R$2:$S$42,2,0)</f>
        <v>21</v>
      </c>
      <c r="BE103">
        <f>+VLOOKUP(BE104,base_minorista!$R$2:$S$42,2,0)</f>
        <v>26</v>
      </c>
      <c r="BF103">
        <f>+VLOOKUP(BF104,base_minorista!$R$2:$S$42,2,0)</f>
        <v>37</v>
      </c>
    </row>
    <row r="104" spans="2:60" ht="16.5" x14ac:dyDescent="0.3">
      <c r="D104" s="9" t="s">
        <v>12</v>
      </c>
      <c r="E104" s="9" t="s">
        <v>10</v>
      </c>
      <c r="F104" s="9" t="s">
        <v>13</v>
      </c>
      <c r="G104" s="9" t="s">
        <v>11</v>
      </c>
      <c r="H104" s="9" t="s">
        <v>9</v>
      </c>
      <c r="I104" s="9" t="s">
        <v>3</v>
      </c>
      <c r="J104" s="9" t="s">
        <v>4</v>
      </c>
      <c r="K104" s="9" t="s">
        <v>5</v>
      </c>
      <c r="L104" s="9" t="s">
        <v>2</v>
      </c>
      <c r="M104" s="9" t="s">
        <v>8</v>
      </c>
      <c r="N104" s="9" t="s">
        <v>224</v>
      </c>
      <c r="R104" s="9" t="s">
        <v>11</v>
      </c>
      <c r="S104" s="9" t="s">
        <v>12</v>
      </c>
      <c r="T104" s="38" t="s">
        <v>13</v>
      </c>
      <c r="U104" s="1" t="s">
        <v>60</v>
      </c>
      <c r="V104" s="1" t="s">
        <v>47</v>
      </c>
      <c r="W104" s="1" t="s">
        <v>61</v>
      </c>
      <c r="X104" s="1" t="s">
        <v>43</v>
      </c>
      <c r="Y104" s="1" t="s">
        <v>42</v>
      </c>
      <c r="Z104" s="1" t="s">
        <v>26</v>
      </c>
      <c r="AA104" s="1" t="s">
        <v>38</v>
      </c>
      <c r="AB104" s="1" t="s">
        <v>55</v>
      </c>
      <c r="AC104" s="1" t="s">
        <v>58</v>
      </c>
      <c r="AD104" s="1" t="s">
        <v>45</v>
      </c>
      <c r="AE104" s="1" t="s">
        <v>59</v>
      </c>
      <c r="AF104" s="1" t="s">
        <v>31</v>
      </c>
      <c r="AG104" s="1" t="s">
        <v>24</v>
      </c>
      <c r="AH104" s="1" t="s">
        <v>48</v>
      </c>
      <c r="AI104" s="1" t="s">
        <v>53</v>
      </c>
      <c r="AJ104" s="1" t="s">
        <v>32</v>
      </c>
      <c r="AK104" s="1" t="s">
        <v>51</v>
      </c>
      <c r="AL104" s="1" t="s">
        <v>29</v>
      </c>
      <c r="AM104" s="1" t="s">
        <v>36</v>
      </c>
      <c r="AN104" s="1" t="s">
        <v>33</v>
      </c>
      <c r="AO104" s="1" t="s">
        <v>37</v>
      </c>
      <c r="AP104" s="1" t="s">
        <v>56</v>
      </c>
      <c r="AQ104" s="1" t="s">
        <v>30</v>
      </c>
      <c r="AR104" s="1" t="s">
        <v>39</v>
      </c>
      <c r="AS104" s="1" t="s">
        <v>54</v>
      </c>
      <c r="AT104" s="1" t="s">
        <v>40</v>
      </c>
      <c r="AU104" s="1" t="s">
        <v>28</v>
      </c>
      <c r="AV104" s="1" t="s">
        <v>52</v>
      </c>
      <c r="AW104" s="1" t="s">
        <v>34</v>
      </c>
      <c r="AX104" s="1" t="s">
        <v>49</v>
      </c>
      <c r="AY104" s="1" t="s">
        <v>50</v>
      </c>
      <c r="AZ104" s="1" t="s">
        <v>44</v>
      </c>
      <c r="BA104" s="1" t="s">
        <v>27</v>
      </c>
      <c r="BB104" s="1" t="s">
        <v>35</v>
      </c>
      <c r="BC104" s="1" t="s">
        <v>25</v>
      </c>
      <c r="BD104" s="1" t="s">
        <v>41</v>
      </c>
      <c r="BE104" s="1" t="s">
        <v>46</v>
      </c>
      <c r="BF104" s="1" t="s">
        <v>57</v>
      </c>
      <c r="BG104" s="9" t="s">
        <v>224</v>
      </c>
      <c r="BH104" s="1" t="s">
        <v>225</v>
      </c>
    </row>
    <row r="105" spans="2:60" ht="16.5" x14ac:dyDescent="0.3">
      <c r="B105">
        <v>13</v>
      </c>
      <c r="C105" s="23">
        <v>40908</v>
      </c>
      <c r="D105" s="29">
        <f>+IFERROR(VLOOKUP(D$104,Cartera!$C$23:$DG$33,Creditos_totales!$B105,0)/(VLOOKUP(D$104,Cartera!$C$5:$DG$15,Creditos_totales!$B105,0)+VLOOKUP(D$104,Cartera!$C$23:$DG$33,Creditos_totales!$B105,0))," ")</f>
        <v>0.57208144481290879</v>
      </c>
      <c r="E105" s="29">
        <f>+IFERROR(VLOOKUP(E$104,Cartera!$C$23:$DG$33,Creditos_totales!$B105,0)/(VLOOKUP(E$104,Cartera!$C$5:$DG$15,Creditos_totales!$B105,0)+VLOOKUP(E$104,Cartera!$C$23:$DG$33,Creditos_totales!$B105,0))," ")</f>
        <v>0.70419255578449647</v>
      </c>
      <c r="F105" s="29">
        <f>+IFERROR(VLOOKUP(F$104,Cartera!$C$23:$DG$33,Creditos_totales!$B105,0)/(VLOOKUP(F$104,Cartera!$C$5:$DG$15,Creditos_totales!$B105,0)+VLOOKUP(F$104,Cartera!$C$23:$DG$33,Creditos_totales!$B105,0))," ")</f>
        <v>0.68826406023480469</v>
      </c>
      <c r="G105" s="29">
        <f>+IFERROR(VLOOKUP(G$104,Cartera!$C$23:$DG$33,Creditos_totales!$B105,0)/(VLOOKUP(G$104,Cartera!$C$5:$DG$15,Creditos_totales!$B105,0)+VLOOKUP(G$104,Cartera!$C$23:$DG$33,Creditos_totales!$B105,0))," ")</f>
        <v>0.64074161792818751</v>
      </c>
      <c r="H105" s="29">
        <f>+IFERROR(VLOOKUP(H$104,Cartera!$C$23:$DG$33,Creditos_totales!$B105,0)/(VLOOKUP(H$104,Cartera!$C$5:$DG$15,Creditos_totales!$B105,0)+VLOOKUP(H$104,Cartera!$C$23:$DG$33,Creditos_totales!$B105,0))," ")</f>
        <v>0.47284761521975649</v>
      </c>
      <c r="I105" s="29">
        <f>+IFERROR(VLOOKUP(I$104,Cartera!$C$23:$DG$33,Creditos_totales!$B105,0)/(VLOOKUP(I$104,Cartera!$C$5:$DG$15,Creditos_totales!$B105,0)+VLOOKUP(I$104,Cartera!$C$23:$DG$33,Creditos_totales!$B105,0))," ")</f>
        <v>0.60132383538587397</v>
      </c>
      <c r="J105" s="29">
        <f>+IFERROR(VLOOKUP(J$104,Cartera!$C$23:$DG$33,Creditos_totales!$B105,0)/(VLOOKUP(J$104,Cartera!$C$5:$DG$15,Creditos_totales!$B105,0)+VLOOKUP(J$104,Cartera!$C$23:$DG$33,Creditos_totales!$B105,0))," ")</f>
        <v>0.80489506572513525</v>
      </c>
      <c r="K105" s="29">
        <f>+IFERROR(VLOOKUP(K$104,Cartera!$C$23:$DG$33,Creditos_totales!$B105,0)/(VLOOKUP(K$104,Cartera!$C$5:$DG$15,Creditos_totales!$B105,0)+VLOOKUP(K$104,Cartera!$C$23:$DG$33,Creditos_totales!$B105,0))," ")</f>
        <v>0.70683656154978081</v>
      </c>
      <c r="L105" s="29">
        <f>+IFERROR(VLOOKUP(L$104,Cartera!$C$23:$DG$33,Creditos_totales!$B105,0)/(VLOOKUP(L$104,Cartera!$C$5:$DG$15,Creditos_totales!$B105,0)+VLOOKUP(L$104,Cartera!$C$23:$DG$33,Creditos_totales!$B105,0))," ")</f>
        <v>0.12439257475553429</v>
      </c>
      <c r="M105" s="29" t="str">
        <f>+IFERROR(VLOOKUP(M$104,Cartera!$C$23:$DG$33,Creditos_totales!$B105,0)/(VLOOKUP(M$104,Cartera!$C$5:$DG$15,Creditos_totales!$B105,0)+VLOOKUP(M$104,Cartera!$C$23:$DG$33,Creditos_totales!$B105,0))," ")</f>
        <v xml:space="preserve"> </v>
      </c>
      <c r="N105" s="12">
        <v>0.62707624223398584</v>
      </c>
      <c r="P105">
        <v>13</v>
      </c>
      <c r="Q105" s="3">
        <v>40908</v>
      </c>
      <c r="R105" s="29">
        <f>1-G105</f>
        <v>0.35925838207181249</v>
      </c>
      <c r="S105" s="29">
        <f>1-D105</f>
        <v>0.42791855518709121</v>
      </c>
      <c r="T105" s="29">
        <f>1-F105</f>
        <v>0.31173593976519531</v>
      </c>
      <c r="U105" s="29">
        <f>+IFERROR(VLOOKUP(Creditos_totales!U$104,Cartera!$C$89:$DG$127,Creditos_totales!$P105,0)/(VLOOKUP(Creditos_totales!U$104,Cartera!$C$89:$DG$127,Creditos_totales!$P105,0)+VLOOKUP(Creditos_totales!U$104,Cartera!$C$44:$DG$82,Creditos_totales!$P105,0))," ")</f>
        <v>0.34025927581357207</v>
      </c>
      <c r="V105" s="29">
        <f>+IFERROR(VLOOKUP(Creditos_totales!V$104,Cartera!$C$89:$DG$127,Creditos_totales!$P105,0)/(VLOOKUP(Creditos_totales!V$104,Cartera!$C$89:$DG$127,Creditos_totales!$P105,0)+VLOOKUP(Creditos_totales!V$104,Cartera!$C$44:$DG$82,Creditos_totales!$P105,0))," ")</f>
        <v>0.41871046032087694</v>
      </c>
      <c r="W105" s="29">
        <f>+IFERROR(VLOOKUP(Creditos_totales!W$104,Cartera!$C$89:$DG$127,Creditos_totales!$P105,0)/(VLOOKUP(Creditos_totales!W$104,Cartera!$C$89:$DG$127,Creditos_totales!$P105,0)+VLOOKUP(Creditos_totales!W$104,Cartera!$C$44:$DG$82,Creditos_totales!$P105,0))," ")</f>
        <v>0.247211681922404</v>
      </c>
      <c r="X105" s="29">
        <f>+IFERROR(VLOOKUP(Creditos_totales!X$104,Cartera!$C$89:$DG$127,Creditos_totales!$P105,0)/(VLOOKUP(Creditos_totales!X$104,Cartera!$C$89:$DG$127,Creditos_totales!$P105,0)+VLOOKUP(Creditos_totales!X$104,Cartera!$C$44:$DG$82,Creditos_totales!$P105,0))," ")</f>
        <v>0.31581304053608061</v>
      </c>
      <c r="Y105" s="29">
        <f>+IFERROR(VLOOKUP(Creditos_totales!Y$104,Cartera!$C$89:$DG$127,Creditos_totales!$P105,0)/(VLOOKUP(Creditos_totales!Y$104,Cartera!$C$89:$DG$127,Creditos_totales!$P105,0)+VLOOKUP(Creditos_totales!Y$104,Cartera!$C$44:$DG$82,Creditos_totales!$P105,0))," ")</f>
        <v>0.4061434794963637</v>
      </c>
      <c r="Z105" s="29">
        <f>+IFERROR(VLOOKUP(Creditos_totales!Z$104,Cartera!$C$89:$DG$127,Creditos_totales!$P105,0)/(VLOOKUP(Creditos_totales!Z$104,Cartera!$C$89:$DG$127,Creditos_totales!$P105,0)+VLOOKUP(Creditos_totales!Z$104,Cartera!$C$44:$DG$82,Creditos_totales!$P105,0))," ")</f>
        <v>0.4137506207323049</v>
      </c>
      <c r="AA105" s="29">
        <f>+IFERROR(VLOOKUP(Creditos_totales!AA$104,Cartera!$C$89:$DG$127,Creditos_totales!$P105,0)/(VLOOKUP(Creditos_totales!AA$104,Cartera!$C$89:$DG$127,Creditos_totales!$P105,0)+VLOOKUP(Creditos_totales!AA$104,Cartera!$C$44:$DG$82,Creditos_totales!$P105,0))," ")</f>
        <v>0.3075411568097311</v>
      </c>
      <c r="AB105" s="29">
        <f>+IFERROR(VLOOKUP(Creditos_totales!AB$104,Cartera!$C$89:$DG$127,Creditos_totales!$P105,0)/(VLOOKUP(Creditos_totales!AB$104,Cartera!$C$89:$DG$127,Creditos_totales!$P105,0)+VLOOKUP(Creditos_totales!AB$104,Cartera!$C$44:$DG$82,Creditos_totales!$P105,0))," ")</f>
        <v>0.50437037754193725</v>
      </c>
      <c r="AC105" s="29">
        <f>+IFERROR(VLOOKUP(Creditos_totales!AC$104,Cartera!$C$89:$DG$127,Creditos_totales!$P105,0)/(VLOOKUP(Creditos_totales!AC$104,Cartera!$C$89:$DG$127,Creditos_totales!$P105,0)+VLOOKUP(Creditos_totales!AC$104,Cartera!$C$44:$DG$82,Creditos_totales!$P105,0))," ")</f>
        <v>0.4113905243425649</v>
      </c>
      <c r="AD105" s="29">
        <f>+IFERROR(VLOOKUP(Creditos_totales!AD$104,Cartera!$C$89:$DG$127,Creditos_totales!$P105,0)/(VLOOKUP(Creditos_totales!AD$104,Cartera!$C$89:$DG$127,Creditos_totales!$P105,0)+VLOOKUP(Creditos_totales!AD$104,Cartera!$C$44:$DG$82,Creditos_totales!$P105,0))," ")</f>
        <v>0.34488011613571073</v>
      </c>
      <c r="AE105" s="29">
        <f>+IFERROR(VLOOKUP(Creditos_totales!AE$104,Cartera!$C$89:$DG$127,Creditos_totales!$P105,0)/(VLOOKUP(Creditos_totales!AE$104,Cartera!$C$89:$DG$127,Creditos_totales!$P105,0)+VLOOKUP(Creditos_totales!AE$104,Cartera!$C$44:$DG$82,Creditos_totales!$P105,0))," ")</f>
        <v>0.33291897708572815</v>
      </c>
      <c r="AF105" s="29">
        <f>+IFERROR(VLOOKUP(Creditos_totales!AF$104,Cartera!$C$89:$DG$127,Creditos_totales!$P105,0)/(VLOOKUP(Creditos_totales!AF$104,Cartera!$C$89:$DG$127,Creditos_totales!$P105,0)+VLOOKUP(Creditos_totales!AF$104,Cartera!$C$44:$DG$82,Creditos_totales!$P105,0))," ")</f>
        <v>0.13811973193553118</v>
      </c>
      <c r="AG105" s="29">
        <f>+IFERROR(VLOOKUP(Creditos_totales!AG$104,Cartera!$C$89:$DG$127,Creditos_totales!$P105,0)/(VLOOKUP(Creditos_totales!AG$104,Cartera!$C$89:$DG$127,Creditos_totales!$P105,0)+VLOOKUP(Creditos_totales!AG$104,Cartera!$C$44:$DG$82,Creditos_totales!$P105,0))," ")</f>
        <v>0.26481534205701301</v>
      </c>
      <c r="AH105" s="29">
        <f>+IFERROR(VLOOKUP(Creditos_totales!AH$104,Cartera!$C$89:$DG$127,Creditos_totales!$P105,0)/(VLOOKUP(Creditos_totales!AH$104,Cartera!$C$89:$DG$127,Creditos_totales!$P105,0)+VLOOKUP(Creditos_totales!AH$104,Cartera!$C$44:$DG$82,Creditos_totales!$P105,0))," ")</f>
        <v>9.638644212009051E-2</v>
      </c>
      <c r="AI105" s="29">
        <f>+IFERROR(VLOOKUP(Creditos_totales!AI$104,Cartera!$C$89:$DG$127,Creditos_totales!$P105,0)/(VLOOKUP(Creditos_totales!AI$104,Cartera!$C$89:$DG$127,Creditos_totales!$P105,0)+VLOOKUP(Creditos_totales!AI$104,Cartera!$C$44:$DG$82,Creditos_totales!$P105,0))," ")</f>
        <v>0.10659956670737511</v>
      </c>
      <c r="AJ105" s="29">
        <f>+IFERROR(VLOOKUP(Creditos_totales!AJ$104,Cartera!$C$89:$DG$127,Creditos_totales!$P105,0)/(VLOOKUP(Creditos_totales!AJ$104,Cartera!$C$89:$DG$127,Creditos_totales!$P105,0)+VLOOKUP(Creditos_totales!AJ$104,Cartera!$C$44:$DG$82,Creditos_totales!$P105,0))," ")</f>
        <v>0.38366085508911957</v>
      </c>
      <c r="AK105" s="29">
        <f>+IFERROR(VLOOKUP(Creditos_totales!AK$104,Cartera!$C$89:$DG$127,Creditos_totales!$P105,0)/(VLOOKUP(Creditos_totales!AK$104,Cartera!$C$89:$DG$127,Creditos_totales!$P105,0)+VLOOKUP(Creditos_totales!AK$104,Cartera!$C$44:$DG$82,Creditos_totales!$P105,0))," ")</f>
        <v>0.14194462001590216</v>
      </c>
      <c r="AL105" s="29">
        <f>+IFERROR(VLOOKUP(Creditos_totales!AL$104,Cartera!$C$89:$DG$127,Creditos_totales!$P105,0)/(VLOOKUP(Creditos_totales!AL$104,Cartera!$C$89:$DG$127,Creditos_totales!$P105,0)+VLOOKUP(Creditos_totales!AL$104,Cartera!$C$44:$DG$82,Creditos_totales!$P105,0))," ")</f>
        <v>0.52737528256162081</v>
      </c>
      <c r="AM105" s="29">
        <f>+IFERROR(VLOOKUP(Creditos_totales!AM$104,Cartera!$C$89:$DG$127,Creditos_totales!$P105,0)/(VLOOKUP(Creditos_totales!AM$104,Cartera!$C$89:$DG$127,Creditos_totales!$P105,0)+VLOOKUP(Creditos_totales!AM$104,Cartera!$C$44:$DG$82,Creditos_totales!$P105,0))," ")</f>
        <v>0.14792510627977506</v>
      </c>
      <c r="AN105" s="29">
        <f>+IFERROR(VLOOKUP(Creditos_totales!AN$104,Cartera!$C$89:$DG$127,Creditos_totales!$P105,0)/(VLOOKUP(Creditos_totales!AN$104,Cartera!$C$89:$DG$127,Creditos_totales!$P105,0)+VLOOKUP(Creditos_totales!AN$104,Cartera!$C$44:$DG$82,Creditos_totales!$P105,0))," ")</f>
        <v>0.33246095605419801</v>
      </c>
      <c r="AO105" s="29">
        <f>+IFERROR(VLOOKUP(Creditos_totales!AO$104,Cartera!$C$89:$DG$127,Creditos_totales!$P105,0)/(VLOOKUP(Creditos_totales!AO$104,Cartera!$C$89:$DG$127,Creditos_totales!$P105,0)+VLOOKUP(Creditos_totales!AO$104,Cartera!$C$44:$DG$82,Creditos_totales!$P105,0))," ")</f>
        <v>0.11821888780177114</v>
      </c>
      <c r="AP105" s="29">
        <f>+IFERROR(VLOOKUP(Creditos_totales!AP$104,Cartera!$C$89:$DG$127,Creditos_totales!$P105,0)/(VLOOKUP(Creditos_totales!AP$104,Cartera!$C$89:$DG$127,Creditos_totales!$P105,0)+VLOOKUP(Creditos_totales!AP$104,Cartera!$C$44:$DG$82,Creditos_totales!$P105,0))," ")</f>
        <v>0.28298719988944615</v>
      </c>
      <c r="AQ105" s="29">
        <f>+IFERROR(VLOOKUP(Creditos_totales!AQ$104,Cartera!$C$89:$DG$127,Creditos_totales!$P105,0)/(VLOOKUP(Creditos_totales!AQ$104,Cartera!$C$89:$DG$127,Creditos_totales!$P105,0)+VLOOKUP(Creditos_totales!AQ$104,Cartera!$C$44:$DG$82,Creditos_totales!$P105,0))," ")</f>
        <v>0.46418732675553692</v>
      </c>
      <c r="AR105" s="29">
        <f>+IFERROR(VLOOKUP(Creditos_totales!AR$104,Cartera!$C$89:$DG$127,Creditos_totales!$P105,0)/(VLOOKUP(Creditos_totales!AR$104,Cartera!$C$89:$DG$127,Creditos_totales!$P105,0)+VLOOKUP(Creditos_totales!AR$104,Cartera!$C$44:$DG$82,Creditos_totales!$P105,0))," ")</f>
        <v>0.16265954474730421</v>
      </c>
      <c r="AS105" s="29">
        <f>+IFERROR(VLOOKUP(Creditos_totales!AS$104,Cartera!$C$89:$DG$127,Creditos_totales!$P105,0)/(VLOOKUP(Creditos_totales!AS$104,Cartera!$C$89:$DG$127,Creditos_totales!$P105,0)+VLOOKUP(Creditos_totales!AS$104,Cartera!$C$44:$DG$82,Creditos_totales!$P105,0))," ")</f>
        <v>0.17417355220575639</v>
      </c>
      <c r="AT105" s="29">
        <f>+IFERROR(VLOOKUP(Creditos_totales!AT$104,Cartera!$C$89:$DG$127,Creditos_totales!$P105,0)/(VLOOKUP(Creditos_totales!AT$104,Cartera!$C$89:$DG$127,Creditos_totales!$P105,0)+VLOOKUP(Creditos_totales!AT$104,Cartera!$C$44:$DG$82,Creditos_totales!$P105,0))," ")</f>
        <v>0.53136173637703477</v>
      </c>
      <c r="AU105" s="29" t="str">
        <f>+IFERROR(VLOOKUP(Creditos_totales!AU$104,Cartera!$C$89:$DG$127,Creditos_totales!$P105,0)/(VLOOKUP(Creditos_totales!AU$104,Cartera!$C$89:$DG$127,Creditos_totales!$P105,0)+VLOOKUP(Creditos_totales!AU$104,Cartera!$C$44:$DG$82,Creditos_totales!$P105,0))," ")</f>
        <v xml:space="preserve"> </v>
      </c>
      <c r="AV105" s="29">
        <f>+IFERROR(VLOOKUP(Creditos_totales!AV$104,Cartera!$C$89:$DG$127,Creditos_totales!$P105,0)/(VLOOKUP(Creditos_totales!AV$104,Cartera!$C$89:$DG$127,Creditos_totales!$P105,0)+VLOOKUP(Creditos_totales!AV$104,Cartera!$C$44:$DG$82,Creditos_totales!$P105,0))," ")</f>
        <v>3.2716260976897282E-2</v>
      </c>
      <c r="AW105" s="29">
        <f>+IFERROR(VLOOKUP(Creditos_totales!AW$104,Cartera!$C$89:$DG$127,Creditos_totales!$P105,0)/(VLOOKUP(Creditos_totales!AW$104,Cartera!$C$89:$DG$127,Creditos_totales!$P105,0)+VLOOKUP(Creditos_totales!AW$104,Cartera!$C$44:$DG$82,Creditos_totales!$P105,0))," ")</f>
        <v>9.5953510400447875E-2</v>
      </c>
      <c r="AX105" s="29">
        <f>+IFERROR(VLOOKUP(Creditos_totales!AX$104,Cartera!$C$89:$DG$127,Creditos_totales!$P105,0)/(VLOOKUP(Creditos_totales!AX$104,Cartera!$C$89:$DG$127,Creditos_totales!$P105,0)+VLOOKUP(Creditos_totales!AX$104,Cartera!$C$44:$DG$82,Creditos_totales!$P105,0))," ")</f>
        <v>9.2653945496592532E-2</v>
      </c>
      <c r="AY105" s="29">
        <f>+IFERROR(VLOOKUP(Creditos_totales!AY$104,Cartera!$C$89:$DG$127,Creditos_totales!$P105,0)/(VLOOKUP(Creditos_totales!AY$104,Cartera!$C$89:$DG$127,Creditos_totales!$P105,0)+VLOOKUP(Creditos_totales!AY$104,Cartera!$C$44:$DG$82,Creditos_totales!$P105,0))," ")</f>
        <v>0.10667293489883387</v>
      </c>
      <c r="AZ105" s="29">
        <f>+IFERROR(VLOOKUP(Creditos_totales!AZ$104,Cartera!$C$89:$DG$127,Creditos_totales!$P105,0)/(VLOOKUP(Creditos_totales!AZ$104,Cartera!$C$89:$DG$127,Creditos_totales!$P105,0)+VLOOKUP(Creditos_totales!AZ$104,Cartera!$C$44:$DG$82,Creditos_totales!$P105,0))," ")</f>
        <v>0.14775117812881847</v>
      </c>
      <c r="BA105" s="29">
        <f>+IFERROR(VLOOKUP(Creditos_totales!BA$104,Cartera!$C$89:$DG$127,Creditos_totales!$P105,0)/(VLOOKUP(Creditos_totales!BA$104,Cartera!$C$89:$DG$127,Creditos_totales!$P105,0)+VLOOKUP(Creditos_totales!BA$104,Cartera!$C$44:$DG$82,Creditos_totales!$P105,0))," ")</f>
        <v>0.25824451005489035</v>
      </c>
      <c r="BB105" s="29">
        <f>+IFERROR(VLOOKUP(Creditos_totales!BB$104,Cartera!$C$89:$DG$127,Creditos_totales!$P105,0)/(VLOOKUP(Creditos_totales!BB$104,Cartera!$C$89:$DG$127,Creditos_totales!$P105,0)+VLOOKUP(Creditos_totales!BB$104,Cartera!$C$44:$DG$82,Creditos_totales!$P105,0))," ")</f>
        <v>0.20588243813336191</v>
      </c>
      <c r="BC105" s="29">
        <f>+IFERROR(VLOOKUP(Creditos_totales!BC$104,Cartera!$C$89:$DG$127,Creditos_totales!$P105,0)/(VLOOKUP(Creditos_totales!BC$104,Cartera!$C$89:$DG$127,Creditos_totales!$P105,0)+VLOOKUP(Creditos_totales!BC$104,Cartera!$C$44:$DG$82,Creditos_totales!$P105,0))," ")</f>
        <v>6.336882212159585E-2</v>
      </c>
      <c r="BD105" s="29">
        <f>+IFERROR(VLOOKUP(Creditos_totales!BD$104,Cartera!$C$89:$DG$127,Creditos_totales!$P105,0)/(VLOOKUP(Creditos_totales!BD$104,Cartera!$C$89:$DG$127,Creditos_totales!$P105,0)+VLOOKUP(Creditos_totales!BD$104,Cartera!$C$44:$DG$82,Creditos_totales!$P105,0))," ")</f>
        <v>1.8158903753890174E-4</v>
      </c>
      <c r="BE105" s="29">
        <f>+IFERROR(VLOOKUP(Creditos_totales!BE$104,Cartera!$C$89:$DG$127,Creditos_totales!$P105,0)/(VLOOKUP(Creditos_totales!BE$104,Cartera!$C$89:$DG$127,Creditos_totales!$P105,0)+VLOOKUP(Creditos_totales!BE$104,Cartera!$C$44:$DG$82,Creditos_totales!$P105,0))," ")</f>
        <v>0.41782373075029838</v>
      </c>
      <c r="BF105" s="29">
        <f>+IFERROR(VLOOKUP(Creditos_totales!BF$104,Cartera!$C$89:$DG$127,Creditos_totales!$P105,0)/(VLOOKUP(Creditos_totales!BF$104,Cartera!$C$89:$DG$127,Creditos_totales!$P105,0)+VLOOKUP(Creditos_totales!BF$104,Cartera!$C$44:$DG$82,Creditos_totales!$P105,0))," ")</f>
        <v>6.788743133106992E-2</v>
      </c>
      <c r="BG105" s="12">
        <f>1-N105</f>
        <v>0.37292375776601416</v>
      </c>
      <c r="BH105" s="38">
        <v>0.24124962675101599</v>
      </c>
    </row>
    <row r="106" spans="2:60" ht="16.5" x14ac:dyDescent="0.3">
      <c r="B106">
        <v>14</v>
      </c>
      <c r="C106" s="23">
        <v>40939</v>
      </c>
      <c r="D106" s="29">
        <f>+IFERROR(VLOOKUP(D$104,Cartera!$C$23:$DG$33,Creditos_totales!$B106,0)/(VLOOKUP(D$104,Cartera!$C$5:$DG$15,Creditos_totales!$B106,0)+VLOOKUP(D$104,Cartera!$C$23:$DG$33,Creditos_totales!$B106,0))," ")</f>
        <v>0.56471279291324561</v>
      </c>
      <c r="E106" s="29">
        <f>+IFERROR(VLOOKUP(E$104,Cartera!$C$23:$DG$33,Creditos_totales!$B106,0)/(VLOOKUP(E$104,Cartera!$C$5:$DG$15,Creditos_totales!$B106,0)+VLOOKUP(E$104,Cartera!$C$23:$DG$33,Creditos_totales!$B106,0))," ")</f>
        <v>0.71532235697787472</v>
      </c>
      <c r="F106" s="29">
        <f>+IFERROR(VLOOKUP(F$104,Cartera!$C$23:$DG$33,Creditos_totales!$B106,0)/(VLOOKUP(F$104,Cartera!$C$5:$DG$15,Creditos_totales!$B106,0)+VLOOKUP(F$104,Cartera!$C$23:$DG$33,Creditos_totales!$B106,0))," ")</f>
        <v>0.6896742645461944</v>
      </c>
      <c r="G106" s="29">
        <f>+IFERROR(VLOOKUP(G$104,Cartera!$C$23:$DG$33,Creditos_totales!$B106,0)/(VLOOKUP(G$104,Cartera!$C$5:$DG$15,Creditos_totales!$B106,0)+VLOOKUP(G$104,Cartera!$C$23:$DG$33,Creditos_totales!$B106,0))," ")</f>
        <v>0.63731507069356952</v>
      </c>
      <c r="H106" s="29">
        <f>+IFERROR(VLOOKUP(H$104,Cartera!$C$23:$DG$33,Creditos_totales!$B106,0)/(VLOOKUP(H$104,Cartera!$C$5:$DG$15,Creditos_totales!$B106,0)+VLOOKUP(H$104,Cartera!$C$23:$DG$33,Creditos_totales!$B106,0))," ")</f>
        <v>0.48725970587288614</v>
      </c>
      <c r="I106" s="29">
        <f>+IFERROR(VLOOKUP(I$104,Cartera!$C$23:$DG$33,Creditos_totales!$B106,0)/(VLOOKUP(I$104,Cartera!$C$5:$DG$15,Creditos_totales!$B106,0)+VLOOKUP(I$104,Cartera!$C$23:$DG$33,Creditos_totales!$B106,0))," ")</f>
        <v>0.59638174311973713</v>
      </c>
      <c r="J106" s="29">
        <f>+IFERROR(VLOOKUP(J$104,Cartera!$C$23:$DG$33,Creditos_totales!$B106,0)/(VLOOKUP(J$104,Cartera!$C$5:$DG$15,Creditos_totales!$B106,0)+VLOOKUP(J$104,Cartera!$C$23:$DG$33,Creditos_totales!$B106,0))," ")</f>
        <v>0.80833512907632954</v>
      </c>
      <c r="K106" s="29">
        <f>+IFERROR(VLOOKUP(K$104,Cartera!$C$23:$DG$33,Creditos_totales!$B106,0)/(VLOOKUP(K$104,Cartera!$C$5:$DG$15,Creditos_totales!$B106,0)+VLOOKUP(K$104,Cartera!$C$23:$DG$33,Creditos_totales!$B106,0))," ")</f>
        <v>0.71889683472403676</v>
      </c>
      <c r="L106" s="29">
        <f>+IFERROR(VLOOKUP(L$104,Cartera!$C$23:$DG$33,Creditos_totales!$B106,0)/(VLOOKUP(L$104,Cartera!$C$5:$DG$15,Creditos_totales!$B106,0)+VLOOKUP(L$104,Cartera!$C$23:$DG$33,Creditos_totales!$B106,0))," ")</f>
        <v>0.12698539913167065</v>
      </c>
      <c r="M106" s="29" t="str">
        <f>+IFERROR(VLOOKUP(M$104,Cartera!$C$23:$DG$33,Creditos_totales!$B106,0)/(VLOOKUP(M$104,Cartera!$C$5:$DG$15,Creditos_totales!$B106,0)+VLOOKUP(M$104,Cartera!$C$23:$DG$33,Creditos_totales!$B106,0))," ")</f>
        <v xml:space="preserve"> </v>
      </c>
      <c r="N106" s="12">
        <v>0.62512747998658569</v>
      </c>
      <c r="P106">
        <v>14</v>
      </c>
      <c r="Q106" s="3">
        <v>40939</v>
      </c>
      <c r="R106" s="29">
        <f t="shared" ref="R106:R169" si="0">1-G106</f>
        <v>0.36268492930643048</v>
      </c>
      <c r="S106" s="29">
        <f t="shared" ref="S106:S169" si="1">1-D106</f>
        <v>0.43528720708675439</v>
      </c>
      <c r="T106" s="29">
        <f t="shared" ref="T106:T169" si="2">1-F106</f>
        <v>0.3103257354538056</v>
      </c>
      <c r="U106" s="29">
        <f>+IFERROR(VLOOKUP(Creditos_totales!U$104,Cartera!$C$89:$DG$127,Creditos_totales!$P106,0)/(VLOOKUP(Creditos_totales!U$104,Cartera!$C$89:$DG$127,Creditos_totales!$P106,0)+VLOOKUP(Creditos_totales!U$104,Cartera!$C$44:$DG$82,Creditos_totales!$P106,0))," ")</f>
        <v>0.35046341923395247</v>
      </c>
      <c r="V106" s="29">
        <f>+IFERROR(VLOOKUP(Creditos_totales!V$104,Cartera!$C$89:$DG$127,Creditos_totales!$P106,0)/(VLOOKUP(Creditos_totales!V$104,Cartera!$C$89:$DG$127,Creditos_totales!$P106,0)+VLOOKUP(Creditos_totales!V$104,Cartera!$C$44:$DG$82,Creditos_totales!$P106,0))," ")</f>
        <v>0.42406068041381767</v>
      </c>
      <c r="W106" s="29">
        <f>+IFERROR(VLOOKUP(Creditos_totales!W$104,Cartera!$C$89:$DG$127,Creditos_totales!$P106,0)/(VLOOKUP(Creditos_totales!W$104,Cartera!$C$89:$DG$127,Creditos_totales!$P106,0)+VLOOKUP(Creditos_totales!W$104,Cartera!$C$44:$DG$82,Creditos_totales!$P106,0))," ")</f>
        <v>0.24799725341935183</v>
      </c>
      <c r="X106" s="29">
        <f>+IFERROR(VLOOKUP(Creditos_totales!X$104,Cartera!$C$89:$DG$127,Creditos_totales!$P106,0)/(VLOOKUP(Creditos_totales!X$104,Cartera!$C$89:$DG$127,Creditos_totales!$P106,0)+VLOOKUP(Creditos_totales!X$104,Cartera!$C$44:$DG$82,Creditos_totales!$P106,0))," ")</f>
        <v>0.31754840233680348</v>
      </c>
      <c r="Y106" s="29">
        <f>+IFERROR(VLOOKUP(Creditos_totales!Y$104,Cartera!$C$89:$DG$127,Creditos_totales!$P106,0)/(VLOOKUP(Creditos_totales!Y$104,Cartera!$C$89:$DG$127,Creditos_totales!$P106,0)+VLOOKUP(Creditos_totales!Y$104,Cartera!$C$44:$DG$82,Creditos_totales!$P106,0))," ")</f>
        <v>0.41094963439687615</v>
      </c>
      <c r="Z106" s="29">
        <f>+IFERROR(VLOOKUP(Creditos_totales!Z$104,Cartera!$C$89:$DG$127,Creditos_totales!$P106,0)/(VLOOKUP(Creditos_totales!Z$104,Cartera!$C$89:$DG$127,Creditos_totales!$P106,0)+VLOOKUP(Creditos_totales!Z$104,Cartera!$C$44:$DG$82,Creditos_totales!$P106,0))," ")</f>
        <v>0.41540217427221637</v>
      </c>
      <c r="AA106" s="29">
        <f>+IFERROR(VLOOKUP(Creditos_totales!AA$104,Cartera!$C$89:$DG$127,Creditos_totales!$P106,0)/(VLOOKUP(Creditos_totales!AA$104,Cartera!$C$89:$DG$127,Creditos_totales!$P106,0)+VLOOKUP(Creditos_totales!AA$104,Cartera!$C$44:$DG$82,Creditos_totales!$P106,0))," ")</f>
        <v>0.30749653923582787</v>
      </c>
      <c r="AB106" s="29">
        <f>+IFERROR(VLOOKUP(Creditos_totales!AB$104,Cartera!$C$89:$DG$127,Creditos_totales!$P106,0)/(VLOOKUP(Creditos_totales!AB$104,Cartera!$C$89:$DG$127,Creditos_totales!$P106,0)+VLOOKUP(Creditos_totales!AB$104,Cartera!$C$44:$DG$82,Creditos_totales!$P106,0))," ")</f>
        <v>0.50679608070060089</v>
      </c>
      <c r="AC106" s="29">
        <f>+IFERROR(VLOOKUP(Creditos_totales!AC$104,Cartera!$C$89:$DG$127,Creditos_totales!$P106,0)/(VLOOKUP(Creditos_totales!AC$104,Cartera!$C$89:$DG$127,Creditos_totales!$P106,0)+VLOOKUP(Creditos_totales!AC$104,Cartera!$C$44:$DG$82,Creditos_totales!$P106,0))," ")</f>
        <v>0.4170561743198038</v>
      </c>
      <c r="AD106" s="29">
        <f>+IFERROR(VLOOKUP(Creditos_totales!AD$104,Cartera!$C$89:$DG$127,Creditos_totales!$P106,0)/(VLOOKUP(Creditos_totales!AD$104,Cartera!$C$89:$DG$127,Creditos_totales!$P106,0)+VLOOKUP(Creditos_totales!AD$104,Cartera!$C$44:$DG$82,Creditos_totales!$P106,0))," ")</f>
        <v>0.34691261358727077</v>
      </c>
      <c r="AE106" s="29">
        <f>+IFERROR(VLOOKUP(Creditos_totales!AE$104,Cartera!$C$89:$DG$127,Creditos_totales!$P106,0)/(VLOOKUP(Creditos_totales!AE$104,Cartera!$C$89:$DG$127,Creditos_totales!$P106,0)+VLOOKUP(Creditos_totales!AE$104,Cartera!$C$44:$DG$82,Creditos_totales!$P106,0))," ")</f>
        <v>0.33568114686053541</v>
      </c>
      <c r="AF106" s="29">
        <f>+IFERROR(VLOOKUP(Creditos_totales!AF$104,Cartera!$C$89:$DG$127,Creditos_totales!$P106,0)/(VLOOKUP(Creditos_totales!AF$104,Cartera!$C$89:$DG$127,Creditos_totales!$P106,0)+VLOOKUP(Creditos_totales!AF$104,Cartera!$C$44:$DG$82,Creditos_totales!$P106,0))," ")</f>
        <v>0.13774819756432524</v>
      </c>
      <c r="AG106" s="29">
        <f>+IFERROR(VLOOKUP(Creditos_totales!AG$104,Cartera!$C$89:$DG$127,Creditos_totales!$P106,0)/(VLOOKUP(Creditos_totales!AG$104,Cartera!$C$89:$DG$127,Creditos_totales!$P106,0)+VLOOKUP(Creditos_totales!AG$104,Cartera!$C$44:$DG$82,Creditos_totales!$P106,0))," ")</f>
        <v>0.26535471807699307</v>
      </c>
      <c r="AH106" s="29">
        <f>+IFERROR(VLOOKUP(Creditos_totales!AH$104,Cartera!$C$89:$DG$127,Creditos_totales!$P106,0)/(VLOOKUP(Creditos_totales!AH$104,Cartera!$C$89:$DG$127,Creditos_totales!$P106,0)+VLOOKUP(Creditos_totales!AH$104,Cartera!$C$44:$DG$82,Creditos_totales!$P106,0))," ")</f>
        <v>9.8421669152037414E-2</v>
      </c>
      <c r="AI106" s="29">
        <f>+IFERROR(VLOOKUP(Creditos_totales!AI$104,Cartera!$C$89:$DG$127,Creditos_totales!$P106,0)/(VLOOKUP(Creditos_totales!AI$104,Cartera!$C$89:$DG$127,Creditos_totales!$P106,0)+VLOOKUP(Creditos_totales!AI$104,Cartera!$C$44:$DG$82,Creditos_totales!$P106,0))," ")</f>
        <v>0.11101881183671901</v>
      </c>
      <c r="AJ106" s="29">
        <f>+IFERROR(VLOOKUP(Creditos_totales!AJ$104,Cartera!$C$89:$DG$127,Creditos_totales!$P106,0)/(VLOOKUP(Creditos_totales!AJ$104,Cartera!$C$89:$DG$127,Creditos_totales!$P106,0)+VLOOKUP(Creditos_totales!AJ$104,Cartera!$C$44:$DG$82,Creditos_totales!$P106,0))," ")</f>
        <v>0.36388567023549867</v>
      </c>
      <c r="AK106" s="29">
        <f>+IFERROR(VLOOKUP(Creditos_totales!AK$104,Cartera!$C$89:$DG$127,Creditos_totales!$P106,0)/(VLOOKUP(Creditos_totales!AK$104,Cartera!$C$89:$DG$127,Creditos_totales!$P106,0)+VLOOKUP(Creditos_totales!AK$104,Cartera!$C$44:$DG$82,Creditos_totales!$P106,0))," ")</f>
        <v>0.14828103260240977</v>
      </c>
      <c r="AL106" s="29">
        <f>+IFERROR(VLOOKUP(Creditos_totales!AL$104,Cartera!$C$89:$DG$127,Creditos_totales!$P106,0)/(VLOOKUP(Creditos_totales!AL$104,Cartera!$C$89:$DG$127,Creditos_totales!$P106,0)+VLOOKUP(Creditos_totales!AL$104,Cartera!$C$44:$DG$82,Creditos_totales!$P106,0))," ")</f>
        <v>0.5361823650964358</v>
      </c>
      <c r="AM106" s="29">
        <f>+IFERROR(VLOOKUP(Creditos_totales!AM$104,Cartera!$C$89:$DG$127,Creditos_totales!$P106,0)/(VLOOKUP(Creditos_totales!AM$104,Cartera!$C$89:$DG$127,Creditos_totales!$P106,0)+VLOOKUP(Creditos_totales!AM$104,Cartera!$C$44:$DG$82,Creditos_totales!$P106,0))," ")</f>
        <v>0.14501646098121609</v>
      </c>
      <c r="AN106" s="29">
        <f>+IFERROR(VLOOKUP(Creditos_totales!AN$104,Cartera!$C$89:$DG$127,Creditos_totales!$P106,0)/(VLOOKUP(Creditos_totales!AN$104,Cartera!$C$89:$DG$127,Creditos_totales!$P106,0)+VLOOKUP(Creditos_totales!AN$104,Cartera!$C$44:$DG$82,Creditos_totales!$P106,0))," ")</f>
        <v>0.33893870873787646</v>
      </c>
      <c r="AO106" s="29">
        <f>+IFERROR(VLOOKUP(Creditos_totales!AO$104,Cartera!$C$89:$DG$127,Creditos_totales!$P106,0)/(VLOOKUP(Creditos_totales!AO$104,Cartera!$C$89:$DG$127,Creditos_totales!$P106,0)+VLOOKUP(Creditos_totales!AO$104,Cartera!$C$44:$DG$82,Creditos_totales!$P106,0))," ")</f>
        <v>0.11818810569713201</v>
      </c>
      <c r="AP106" s="29">
        <f>+IFERROR(VLOOKUP(Creditos_totales!AP$104,Cartera!$C$89:$DG$127,Creditos_totales!$P106,0)/(VLOOKUP(Creditos_totales!AP$104,Cartera!$C$89:$DG$127,Creditos_totales!$P106,0)+VLOOKUP(Creditos_totales!AP$104,Cartera!$C$44:$DG$82,Creditos_totales!$P106,0))," ")</f>
        <v>0.28024091075509749</v>
      </c>
      <c r="AQ106" s="29">
        <f>+IFERROR(VLOOKUP(Creditos_totales!AQ$104,Cartera!$C$89:$DG$127,Creditos_totales!$P106,0)/(VLOOKUP(Creditos_totales!AQ$104,Cartera!$C$89:$DG$127,Creditos_totales!$P106,0)+VLOOKUP(Creditos_totales!AQ$104,Cartera!$C$44:$DG$82,Creditos_totales!$P106,0))," ")</f>
        <v>0.46258671763429532</v>
      </c>
      <c r="AR106" s="29">
        <f>+IFERROR(VLOOKUP(Creditos_totales!AR$104,Cartera!$C$89:$DG$127,Creditos_totales!$P106,0)/(VLOOKUP(Creditos_totales!AR$104,Cartera!$C$89:$DG$127,Creditos_totales!$P106,0)+VLOOKUP(Creditos_totales!AR$104,Cartera!$C$44:$DG$82,Creditos_totales!$P106,0))," ")</f>
        <v>0.16529180530420942</v>
      </c>
      <c r="AS106" s="29">
        <f>+IFERROR(VLOOKUP(Creditos_totales!AS$104,Cartera!$C$89:$DG$127,Creditos_totales!$P106,0)/(VLOOKUP(Creditos_totales!AS$104,Cartera!$C$89:$DG$127,Creditos_totales!$P106,0)+VLOOKUP(Creditos_totales!AS$104,Cartera!$C$44:$DG$82,Creditos_totales!$P106,0))," ")</f>
        <v>0.1907439127324238</v>
      </c>
      <c r="AT106" s="29">
        <f>+IFERROR(VLOOKUP(Creditos_totales!AT$104,Cartera!$C$89:$DG$127,Creditos_totales!$P106,0)/(VLOOKUP(Creditos_totales!AT$104,Cartera!$C$89:$DG$127,Creditos_totales!$P106,0)+VLOOKUP(Creditos_totales!AT$104,Cartera!$C$44:$DG$82,Creditos_totales!$P106,0))," ")</f>
        <v>0.43739974776586954</v>
      </c>
      <c r="AU106" s="29" t="str">
        <f>+IFERROR(VLOOKUP(Creditos_totales!AU$104,Cartera!$C$89:$DG$127,Creditos_totales!$P106,0)/(VLOOKUP(Creditos_totales!AU$104,Cartera!$C$89:$DG$127,Creditos_totales!$P106,0)+VLOOKUP(Creditos_totales!AU$104,Cartera!$C$44:$DG$82,Creditos_totales!$P106,0))," ")</f>
        <v xml:space="preserve"> </v>
      </c>
      <c r="AV106" s="29">
        <f>+IFERROR(VLOOKUP(Creditos_totales!AV$104,Cartera!$C$89:$DG$127,Creditos_totales!$P106,0)/(VLOOKUP(Creditos_totales!AV$104,Cartera!$C$89:$DG$127,Creditos_totales!$P106,0)+VLOOKUP(Creditos_totales!AV$104,Cartera!$C$44:$DG$82,Creditos_totales!$P106,0))," ")</f>
        <v>3.342585702062302E-2</v>
      </c>
      <c r="AW106" s="29">
        <f>+IFERROR(VLOOKUP(Creditos_totales!AW$104,Cartera!$C$89:$DG$127,Creditos_totales!$P106,0)/(VLOOKUP(Creditos_totales!AW$104,Cartera!$C$89:$DG$127,Creditos_totales!$P106,0)+VLOOKUP(Creditos_totales!AW$104,Cartera!$C$44:$DG$82,Creditos_totales!$P106,0))," ")</f>
        <v>9.5286802602190204E-2</v>
      </c>
      <c r="AX106" s="29">
        <f>+IFERROR(VLOOKUP(Creditos_totales!AX$104,Cartera!$C$89:$DG$127,Creditos_totales!$P106,0)/(VLOOKUP(Creditos_totales!AX$104,Cartera!$C$89:$DG$127,Creditos_totales!$P106,0)+VLOOKUP(Creditos_totales!AX$104,Cartera!$C$44:$DG$82,Creditos_totales!$P106,0))," ")</f>
        <v>9.1949034988945536E-2</v>
      </c>
      <c r="AY106" s="29">
        <f>+IFERROR(VLOOKUP(Creditos_totales!AY$104,Cartera!$C$89:$DG$127,Creditos_totales!$P106,0)/(VLOOKUP(Creditos_totales!AY$104,Cartera!$C$89:$DG$127,Creditos_totales!$P106,0)+VLOOKUP(Creditos_totales!AY$104,Cartera!$C$44:$DG$82,Creditos_totales!$P106,0))," ")</f>
        <v>0.10921941094162958</v>
      </c>
      <c r="AZ106" s="29">
        <f>+IFERROR(VLOOKUP(Creditos_totales!AZ$104,Cartera!$C$89:$DG$127,Creditos_totales!$P106,0)/(VLOOKUP(Creditos_totales!AZ$104,Cartera!$C$89:$DG$127,Creditos_totales!$P106,0)+VLOOKUP(Creditos_totales!AZ$104,Cartera!$C$44:$DG$82,Creditos_totales!$P106,0))," ")</f>
        <v>0.14677374763943879</v>
      </c>
      <c r="BA106" s="29">
        <f>+IFERROR(VLOOKUP(Creditos_totales!BA$104,Cartera!$C$89:$DG$127,Creditos_totales!$P106,0)/(VLOOKUP(Creditos_totales!BA$104,Cartera!$C$89:$DG$127,Creditos_totales!$P106,0)+VLOOKUP(Creditos_totales!BA$104,Cartera!$C$44:$DG$82,Creditos_totales!$P106,0))," ")</f>
        <v>0.26093506619341278</v>
      </c>
      <c r="BB106" s="29">
        <f>+IFERROR(VLOOKUP(Creditos_totales!BB$104,Cartera!$C$89:$DG$127,Creditos_totales!$P106,0)/(VLOOKUP(Creditos_totales!BB$104,Cartera!$C$89:$DG$127,Creditos_totales!$P106,0)+VLOOKUP(Creditos_totales!BB$104,Cartera!$C$44:$DG$82,Creditos_totales!$P106,0))," ")</f>
        <v>0.20800003793571617</v>
      </c>
      <c r="BC106" s="29">
        <f>+IFERROR(VLOOKUP(Creditos_totales!BC$104,Cartera!$C$89:$DG$127,Creditos_totales!$P106,0)/(VLOOKUP(Creditos_totales!BC$104,Cartera!$C$89:$DG$127,Creditos_totales!$P106,0)+VLOOKUP(Creditos_totales!BC$104,Cartera!$C$44:$DG$82,Creditos_totales!$P106,0))," ")</f>
        <v>6.5970490154553751E-2</v>
      </c>
      <c r="BD106" s="29">
        <f>+IFERROR(VLOOKUP(Creditos_totales!BD$104,Cartera!$C$89:$DG$127,Creditos_totales!$P106,0)/(VLOOKUP(Creditos_totales!BD$104,Cartera!$C$89:$DG$127,Creditos_totales!$P106,0)+VLOOKUP(Creditos_totales!BD$104,Cartera!$C$44:$DG$82,Creditos_totales!$P106,0))," ")</f>
        <v>1.5809489942962511E-4</v>
      </c>
      <c r="BE106" s="29">
        <f>+IFERROR(VLOOKUP(Creditos_totales!BE$104,Cartera!$C$89:$DG$127,Creditos_totales!$P106,0)/(VLOOKUP(Creditos_totales!BE$104,Cartera!$C$89:$DG$127,Creditos_totales!$P106,0)+VLOOKUP(Creditos_totales!BE$104,Cartera!$C$44:$DG$82,Creditos_totales!$P106,0))," ")</f>
        <v>0.41440714921507049</v>
      </c>
      <c r="BF106" s="29">
        <f>+IFERROR(VLOOKUP(Creditos_totales!BF$104,Cartera!$C$89:$DG$127,Creditos_totales!$P106,0)/(VLOOKUP(Creditos_totales!BF$104,Cartera!$C$89:$DG$127,Creditos_totales!$P106,0)+VLOOKUP(Creditos_totales!BF$104,Cartera!$C$44:$DG$82,Creditos_totales!$P106,0))," ")</f>
        <v>7.3696669724664182E-2</v>
      </c>
      <c r="BG106" s="12">
        <f t="shared" ref="BG106:BG169" si="3">1-N106</f>
        <v>0.37487252001341431</v>
      </c>
      <c r="BH106" s="38">
        <v>0.24280090579846289</v>
      </c>
    </row>
    <row r="107" spans="2:60" ht="16.5" x14ac:dyDescent="0.3">
      <c r="B107">
        <v>15</v>
      </c>
      <c r="C107" s="23">
        <v>40968</v>
      </c>
      <c r="D107" s="29">
        <f>+IFERROR(VLOOKUP(D$104,Cartera!$C$23:$DG$33,Creditos_totales!$B107,0)/(VLOOKUP(D$104,Cartera!$C$5:$DG$15,Creditos_totales!$B107,0)+VLOOKUP(D$104,Cartera!$C$23:$DG$33,Creditos_totales!$B107,0))," ")</f>
        <v>0.57467306779165794</v>
      </c>
      <c r="E107" s="29">
        <f>+IFERROR(VLOOKUP(E$104,Cartera!$C$23:$DG$33,Creditos_totales!$B107,0)/(VLOOKUP(E$104,Cartera!$C$5:$DG$15,Creditos_totales!$B107,0)+VLOOKUP(E$104,Cartera!$C$23:$DG$33,Creditos_totales!$B107,0))," ")</f>
        <v>0.73193879082008095</v>
      </c>
      <c r="F107" s="29">
        <f>+IFERROR(VLOOKUP(F$104,Cartera!$C$23:$DG$33,Creditos_totales!$B107,0)/(VLOOKUP(F$104,Cartera!$C$5:$DG$15,Creditos_totales!$B107,0)+VLOOKUP(F$104,Cartera!$C$23:$DG$33,Creditos_totales!$B107,0))," ")</f>
        <v>0.69967550334670325</v>
      </c>
      <c r="G107" s="29">
        <f>+IFERROR(VLOOKUP(G$104,Cartera!$C$23:$DG$33,Creditos_totales!$B107,0)/(VLOOKUP(G$104,Cartera!$C$5:$DG$15,Creditos_totales!$B107,0)+VLOOKUP(G$104,Cartera!$C$23:$DG$33,Creditos_totales!$B107,0))," ")</f>
        <v>0.64190177970613016</v>
      </c>
      <c r="H107" s="29">
        <f>+IFERROR(VLOOKUP(H$104,Cartera!$C$23:$DG$33,Creditos_totales!$B107,0)/(VLOOKUP(H$104,Cartera!$C$5:$DG$15,Creditos_totales!$B107,0)+VLOOKUP(H$104,Cartera!$C$23:$DG$33,Creditos_totales!$B107,0))," ")</f>
        <v>0.483122491631995</v>
      </c>
      <c r="I107" s="29">
        <f>+IFERROR(VLOOKUP(I$104,Cartera!$C$23:$DG$33,Creditos_totales!$B107,0)/(VLOOKUP(I$104,Cartera!$C$5:$DG$15,Creditos_totales!$B107,0)+VLOOKUP(I$104,Cartera!$C$23:$DG$33,Creditos_totales!$B107,0))," ")</f>
        <v>0.60140572796172043</v>
      </c>
      <c r="J107" s="29">
        <f>+IFERROR(VLOOKUP(J$104,Cartera!$C$23:$DG$33,Creditos_totales!$B107,0)/(VLOOKUP(J$104,Cartera!$C$5:$DG$15,Creditos_totales!$B107,0)+VLOOKUP(J$104,Cartera!$C$23:$DG$33,Creditos_totales!$B107,0))," ")</f>
        <v>0.80812456397958965</v>
      </c>
      <c r="K107" s="29">
        <f>+IFERROR(VLOOKUP(K$104,Cartera!$C$23:$DG$33,Creditos_totales!$B107,0)/(VLOOKUP(K$104,Cartera!$C$5:$DG$15,Creditos_totales!$B107,0)+VLOOKUP(K$104,Cartera!$C$23:$DG$33,Creditos_totales!$B107,0))," ")</f>
        <v>0.70339077814612394</v>
      </c>
      <c r="L107" s="29">
        <f>+IFERROR(VLOOKUP(L$104,Cartera!$C$23:$DG$33,Creditos_totales!$B107,0)/(VLOOKUP(L$104,Cartera!$C$5:$DG$15,Creditos_totales!$B107,0)+VLOOKUP(L$104,Cartera!$C$23:$DG$33,Creditos_totales!$B107,0))," ")</f>
        <v>0.11520170087830869</v>
      </c>
      <c r="M107" s="29" t="str">
        <f>+IFERROR(VLOOKUP(M$104,Cartera!$C$23:$DG$33,Creditos_totales!$B107,0)/(VLOOKUP(M$104,Cartera!$C$5:$DG$15,Creditos_totales!$B107,0)+VLOOKUP(M$104,Cartera!$C$23:$DG$33,Creditos_totales!$B107,0))," ")</f>
        <v xml:space="preserve"> </v>
      </c>
      <c r="N107" s="12">
        <v>0.63329983525005218</v>
      </c>
      <c r="P107">
        <v>15</v>
      </c>
      <c r="Q107" s="3">
        <v>40968</v>
      </c>
      <c r="R107" s="29">
        <f t="shared" si="0"/>
        <v>0.35809822029386984</v>
      </c>
      <c r="S107" s="29">
        <f t="shared" si="1"/>
        <v>0.42532693220834206</v>
      </c>
      <c r="T107" s="29">
        <f t="shared" si="2"/>
        <v>0.30032449665329675</v>
      </c>
      <c r="U107" s="29">
        <f>+IFERROR(VLOOKUP(Creditos_totales!U$104,Cartera!$C$89:$DG$127,Creditos_totales!$P107,0)/(VLOOKUP(Creditos_totales!U$104,Cartera!$C$89:$DG$127,Creditos_totales!$P107,0)+VLOOKUP(Creditos_totales!U$104,Cartera!$C$44:$DG$82,Creditos_totales!$P107,0))," ")</f>
        <v>0.35916281163416608</v>
      </c>
      <c r="V107" s="29">
        <f>+IFERROR(VLOOKUP(Creditos_totales!V$104,Cartera!$C$89:$DG$127,Creditos_totales!$P107,0)/(VLOOKUP(Creditos_totales!V$104,Cartera!$C$89:$DG$127,Creditos_totales!$P107,0)+VLOOKUP(Creditos_totales!V$104,Cartera!$C$44:$DG$82,Creditos_totales!$P107,0))," ")</f>
        <v>0.42404336978899332</v>
      </c>
      <c r="W107" s="29">
        <f>+IFERROR(VLOOKUP(Creditos_totales!W$104,Cartera!$C$89:$DG$127,Creditos_totales!$P107,0)/(VLOOKUP(Creditos_totales!W$104,Cartera!$C$89:$DG$127,Creditos_totales!$P107,0)+VLOOKUP(Creditos_totales!W$104,Cartera!$C$44:$DG$82,Creditos_totales!$P107,0))," ")</f>
        <v>0.23965832115386196</v>
      </c>
      <c r="X107" s="29">
        <f>+IFERROR(VLOOKUP(Creditos_totales!X$104,Cartera!$C$89:$DG$127,Creditos_totales!$P107,0)/(VLOOKUP(Creditos_totales!X$104,Cartera!$C$89:$DG$127,Creditos_totales!$P107,0)+VLOOKUP(Creditos_totales!X$104,Cartera!$C$44:$DG$82,Creditos_totales!$P107,0))," ")</f>
        <v>0.31811190779281434</v>
      </c>
      <c r="Y107" s="29">
        <f>+IFERROR(VLOOKUP(Creditos_totales!Y$104,Cartera!$C$89:$DG$127,Creditos_totales!$P107,0)/(VLOOKUP(Creditos_totales!Y$104,Cartera!$C$89:$DG$127,Creditos_totales!$P107,0)+VLOOKUP(Creditos_totales!Y$104,Cartera!$C$44:$DG$82,Creditos_totales!$P107,0))," ")</f>
        <v>0.41463329734360121</v>
      </c>
      <c r="Z107" s="29">
        <f>+IFERROR(VLOOKUP(Creditos_totales!Z$104,Cartera!$C$89:$DG$127,Creditos_totales!$P107,0)/(VLOOKUP(Creditos_totales!Z$104,Cartera!$C$89:$DG$127,Creditos_totales!$P107,0)+VLOOKUP(Creditos_totales!Z$104,Cartera!$C$44:$DG$82,Creditos_totales!$P107,0))," ")</f>
        <v>0.42037306931177332</v>
      </c>
      <c r="AA107" s="29">
        <f>+IFERROR(VLOOKUP(Creditos_totales!AA$104,Cartera!$C$89:$DG$127,Creditos_totales!$P107,0)/(VLOOKUP(Creditos_totales!AA$104,Cartera!$C$89:$DG$127,Creditos_totales!$P107,0)+VLOOKUP(Creditos_totales!AA$104,Cartera!$C$44:$DG$82,Creditos_totales!$P107,0))," ")</f>
        <v>0.3090357212361407</v>
      </c>
      <c r="AB107" s="29">
        <f>+IFERROR(VLOOKUP(Creditos_totales!AB$104,Cartera!$C$89:$DG$127,Creditos_totales!$P107,0)/(VLOOKUP(Creditos_totales!AB$104,Cartera!$C$89:$DG$127,Creditos_totales!$P107,0)+VLOOKUP(Creditos_totales!AB$104,Cartera!$C$44:$DG$82,Creditos_totales!$P107,0))," ")</f>
        <v>0.5037767945324384</v>
      </c>
      <c r="AC107" s="29">
        <f>+IFERROR(VLOOKUP(Creditos_totales!AC$104,Cartera!$C$89:$DG$127,Creditos_totales!$P107,0)/(VLOOKUP(Creditos_totales!AC$104,Cartera!$C$89:$DG$127,Creditos_totales!$P107,0)+VLOOKUP(Creditos_totales!AC$104,Cartera!$C$44:$DG$82,Creditos_totales!$P107,0))," ")</f>
        <v>0.41023040914461323</v>
      </c>
      <c r="AD107" s="29">
        <f>+IFERROR(VLOOKUP(Creditos_totales!AD$104,Cartera!$C$89:$DG$127,Creditos_totales!$P107,0)/(VLOOKUP(Creditos_totales!AD$104,Cartera!$C$89:$DG$127,Creditos_totales!$P107,0)+VLOOKUP(Creditos_totales!AD$104,Cartera!$C$44:$DG$82,Creditos_totales!$P107,0))," ")</f>
        <v>0.36381755985094449</v>
      </c>
      <c r="AE107" s="29">
        <f>+IFERROR(VLOOKUP(Creditos_totales!AE$104,Cartera!$C$89:$DG$127,Creditos_totales!$P107,0)/(VLOOKUP(Creditos_totales!AE$104,Cartera!$C$89:$DG$127,Creditos_totales!$P107,0)+VLOOKUP(Creditos_totales!AE$104,Cartera!$C$44:$DG$82,Creditos_totales!$P107,0))," ")</f>
        <v>0.33777724796295355</v>
      </c>
      <c r="AF107" s="29">
        <f>+IFERROR(VLOOKUP(Creditos_totales!AF$104,Cartera!$C$89:$DG$127,Creditos_totales!$P107,0)/(VLOOKUP(Creditos_totales!AF$104,Cartera!$C$89:$DG$127,Creditos_totales!$P107,0)+VLOOKUP(Creditos_totales!AF$104,Cartera!$C$44:$DG$82,Creditos_totales!$P107,0))," ")</f>
        <v>0.14069276819852605</v>
      </c>
      <c r="AG107" s="29">
        <f>+IFERROR(VLOOKUP(Creditos_totales!AG$104,Cartera!$C$89:$DG$127,Creditos_totales!$P107,0)/(VLOOKUP(Creditos_totales!AG$104,Cartera!$C$89:$DG$127,Creditos_totales!$P107,0)+VLOOKUP(Creditos_totales!AG$104,Cartera!$C$44:$DG$82,Creditos_totales!$P107,0))," ")</f>
        <v>0.26513348802600267</v>
      </c>
      <c r="AH107" s="29">
        <f>+IFERROR(VLOOKUP(Creditos_totales!AH$104,Cartera!$C$89:$DG$127,Creditos_totales!$P107,0)/(VLOOKUP(Creditos_totales!AH$104,Cartera!$C$89:$DG$127,Creditos_totales!$P107,0)+VLOOKUP(Creditos_totales!AH$104,Cartera!$C$44:$DG$82,Creditos_totales!$P107,0))," ")</f>
        <v>9.22911421110576E-2</v>
      </c>
      <c r="AI107" s="29">
        <f>+IFERROR(VLOOKUP(Creditos_totales!AI$104,Cartera!$C$89:$DG$127,Creditos_totales!$P107,0)/(VLOOKUP(Creditos_totales!AI$104,Cartera!$C$89:$DG$127,Creditos_totales!$P107,0)+VLOOKUP(Creditos_totales!AI$104,Cartera!$C$44:$DG$82,Creditos_totales!$P107,0))," ")</f>
        <v>0.11016773120786293</v>
      </c>
      <c r="AJ107" s="29">
        <f>+IFERROR(VLOOKUP(Creditos_totales!AJ$104,Cartera!$C$89:$DG$127,Creditos_totales!$P107,0)/(VLOOKUP(Creditos_totales!AJ$104,Cartera!$C$89:$DG$127,Creditos_totales!$P107,0)+VLOOKUP(Creditos_totales!AJ$104,Cartera!$C$44:$DG$82,Creditos_totales!$P107,0))," ")</f>
        <v>0.3611032876988603</v>
      </c>
      <c r="AK107" s="29">
        <f>+IFERROR(VLOOKUP(Creditos_totales!AK$104,Cartera!$C$89:$DG$127,Creditos_totales!$P107,0)/(VLOOKUP(Creditos_totales!AK$104,Cartera!$C$89:$DG$127,Creditos_totales!$P107,0)+VLOOKUP(Creditos_totales!AK$104,Cartera!$C$44:$DG$82,Creditos_totales!$P107,0))," ")</f>
        <v>0.14615996718797497</v>
      </c>
      <c r="AL107" s="29">
        <f>+IFERROR(VLOOKUP(Creditos_totales!AL$104,Cartera!$C$89:$DG$127,Creditos_totales!$P107,0)/(VLOOKUP(Creditos_totales!AL$104,Cartera!$C$89:$DG$127,Creditos_totales!$P107,0)+VLOOKUP(Creditos_totales!AL$104,Cartera!$C$44:$DG$82,Creditos_totales!$P107,0))," ")</f>
        <v>0.52375901264163904</v>
      </c>
      <c r="AM107" s="29">
        <f>+IFERROR(VLOOKUP(Creditos_totales!AM$104,Cartera!$C$89:$DG$127,Creditos_totales!$P107,0)/(VLOOKUP(Creditos_totales!AM$104,Cartera!$C$89:$DG$127,Creditos_totales!$P107,0)+VLOOKUP(Creditos_totales!AM$104,Cartera!$C$44:$DG$82,Creditos_totales!$P107,0))," ")</f>
        <v>0.13869413020341848</v>
      </c>
      <c r="AN107" s="29">
        <f>+IFERROR(VLOOKUP(Creditos_totales!AN$104,Cartera!$C$89:$DG$127,Creditos_totales!$P107,0)/(VLOOKUP(Creditos_totales!AN$104,Cartera!$C$89:$DG$127,Creditos_totales!$P107,0)+VLOOKUP(Creditos_totales!AN$104,Cartera!$C$44:$DG$82,Creditos_totales!$P107,0))," ")</f>
        <v>0.33993498212300205</v>
      </c>
      <c r="AO107" s="29">
        <f>+IFERROR(VLOOKUP(Creditos_totales!AO$104,Cartera!$C$89:$DG$127,Creditos_totales!$P107,0)/(VLOOKUP(Creditos_totales!AO$104,Cartera!$C$89:$DG$127,Creditos_totales!$P107,0)+VLOOKUP(Creditos_totales!AO$104,Cartera!$C$44:$DG$82,Creditos_totales!$P107,0))," ")</f>
        <v>0.12042453934953674</v>
      </c>
      <c r="AP107" s="29">
        <f>+IFERROR(VLOOKUP(Creditos_totales!AP$104,Cartera!$C$89:$DG$127,Creditos_totales!$P107,0)/(VLOOKUP(Creditos_totales!AP$104,Cartera!$C$89:$DG$127,Creditos_totales!$P107,0)+VLOOKUP(Creditos_totales!AP$104,Cartera!$C$44:$DG$82,Creditos_totales!$P107,0))," ")</f>
        <v>0.27131953953872423</v>
      </c>
      <c r="AQ107" s="29">
        <f>+IFERROR(VLOOKUP(Creditos_totales!AQ$104,Cartera!$C$89:$DG$127,Creditos_totales!$P107,0)/(VLOOKUP(Creditos_totales!AQ$104,Cartera!$C$89:$DG$127,Creditos_totales!$P107,0)+VLOOKUP(Creditos_totales!AQ$104,Cartera!$C$44:$DG$82,Creditos_totales!$P107,0))," ")</f>
        <v>0.46022394513827003</v>
      </c>
      <c r="AR107" s="29">
        <f>+IFERROR(VLOOKUP(Creditos_totales!AR$104,Cartera!$C$89:$DG$127,Creditos_totales!$P107,0)/(VLOOKUP(Creditos_totales!AR$104,Cartera!$C$89:$DG$127,Creditos_totales!$P107,0)+VLOOKUP(Creditos_totales!AR$104,Cartera!$C$44:$DG$82,Creditos_totales!$P107,0))," ")</f>
        <v>0.16679939603726388</v>
      </c>
      <c r="AS107" s="29">
        <f>+IFERROR(VLOOKUP(Creditos_totales!AS$104,Cartera!$C$89:$DG$127,Creditos_totales!$P107,0)/(VLOOKUP(Creditos_totales!AS$104,Cartera!$C$89:$DG$127,Creditos_totales!$P107,0)+VLOOKUP(Creditos_totales!AS$104,Cartera!$C$44:$DG$82,Creditos_totales!$P107,0))," ")</f>
        <v>0.19638580749137388</v>
      </c>
      <c r="AT107" s="29">
        <f>+IFERROR(VLOOKUP(Creditos_totales!AT$104,Cartera!$C$89:$DG$127,Creditos_totales!$P107,0)/(VLOOKUP(Creditos_totales!AT$104,Cartera!$C$89:$DG$127,Creditos_totales!$P107,0)+VLOOKUP(Creditos_totales!AT$104,Cartera!$C$44:$DG$82,Creditos_totales!$P107,0))," ")</f>
        <v>0.40461221974643102</v>
      </c>
      <c r="AU107" s="29" t="str">
        <f>+IFERROR(VLOOKUP(Creditos_totales!AU$104,Cartera!$C$89:$DG$127,Creditos_totales!$P107,0)/(VLOOKUP(Creditos_totales!AU$104,Cartera!$C$89:$DG$127,Creditos_totales!$P107,0)+VLOOKUP(Creditos_totales!AU$104,Cartera!$C$44:$DG$82,Creditos_totales!$P107,0))," ")</f>
        <v xml:space="preserve"> </v>
      </c>
      <c r="AV107" s="29">
        <f>+IFERROR(VLOOKUP(Creditos_totales!AV$104,Cartera!$C$89:$DG$127,Creditos_totales!$P107,0)/(VLOOKUP(Creditos_totales!AV$104,Cartera!$C$89:$DG$127,Creditos_totales!$P107,0)+VLOOKUP(Creditos_totales!AV$104,Cartera!$C$44:$DG$82,Creditos_totales!$P107,0))," ")</f>
        <v>3.2740225760821133E-2</v>
      </c>
      <c r="AW107" s="29">
        <f>+IFERROR(VLOOKUP(Creditos_totales!AW$104,Cartera!$C$89:$DG$127,Creditos_totales!$P107,0)/(VLOOKUP(Creditos_totales!AW$104,Cartera!$C$89:$DG$127,Creditos_totales!$P107,0)+VLOOKUP(Creditos_totales!AW$104,Cartera!$C$44:$DG$82,Creditos_totales!$P107,0))," ")</f>
        <v>9.3856143666823724E-2</v>
      </c>
      <c r="AX107" s="29">
        <f>+IFERROR(VLOOKUP(Creditos_totales!AX$104,Cartera!$C$89:$DG$127,Creditos_totales!$P107,0)/(VLOOKUP(Creditos_totales!AX$104,Cartera!$C$89:$DG$127,Creditos_totales!$P107,0)+VLOOKUP(Creditos_totales!AX$104,Cartera!$C$44:$DG$82,Creditos_totales!$P107,0))," ")</f>
        <v>9.4828662375792808E-2</v>
      </c>
      <c r="AY107" s="29">
        <f>+IFERROR(VLOOKUP(Creditos_totales!AY$104,Cartera!$C$89:$DG$127,Creditos_totales!$P107,0)/(VLOOKUP(Creditos_totales!AY$104,Cartera!$C$89:$DG$127,Creditos_totales!$P107,0)+VLOOKUP(Creditos_totales!AY$104,Cartera!$C$44:$DG$82,Creditos_totales!$P107,0))," ")</f>
        <v>0.11558025838126572</v>
      </c>
      <c r="AZ107" s="29">
        <f>+IFERROR(VLOOKUP(Creditos_totales!AZ$104,Cartera!$C$89:$DG$127,Creditos_totales!$P107,0)/(VLOOKUP(Creditos_totales!AZ$104,Cartera!$C$89:$DG$127,Creditos_totales!$P107,0)+VLOOKUP(Creditos_totales!AZ$104,Cartera!$C$44:$DG$82,Creditos_totales!$P107,0))," ")</f>
        <v>0.15157865367771389</v>
      </c>
      <c r="BA107" s="29">
        <f>+IFERROR(VLOOKUP(Creditos_totales!BA$104,Cartera!$C$89:$DG$127,Creditos_totales!$P107,0)/(VLOOKUP(Creditos_totales!BA$104,Cartera!$C$89:$DG$127,Creditos_totales!$P107,0)+VLOOKUP(Creditos_totales!BA$104,Cartera!$C$44:$DG$82,Creditos_totales!$P107,0))," ")</f>
        <v>0.26456258917802056</v>
      </c>
      <c r="BB107" s="29">
        <f>+IFERROR(VLOOKUP(Creditos_totales!BB$104,Cartera!$C$89:$DG$127,Creditos_totales!$P107,0)/(VLOOKUP(Creditos_totales!BB$104,Cartera!$C$89:$DG$127,Creditos_totales!$P107,0)+VLOOKUP(Creditos_totales!BB$104,Cartera!$C$44:$DG$82,Creditos_totales!$P107,0))," ")</f>
        <v>0.21279244103141928</v>
      </c>
      <c r="BC107" s="29">
        <f>+IFERROR(VLOOKUP(Creditos_totales!BC$104,Cartera!$C$89:$DG$127,Creditos_totales!$P107,0)/(VLOOKUP(Creditos_totales!BC$104,Cartera!$C$89:$DG$127,Creditos_totales!$P107,0)+VLOOKUP(Creditos_totales!BC$104,Cartera!$C$44:$DG$82,Creditos_totales!$P107,0))," ")</f>
        <v>7.8196624784056173E-2</v>
      </c>
      <c r="BD107" s="29">
        <f>+IFERROR(VLOOKUP(Creditos_totales!BD$104,Cartera!$C$89:$DG$127,Creditos_totales!$P107,0)/(VLOOKUP(Creditos_totales!BD$104,Cartera!$C$89:$DG$127,Creditos_totales!$P107,0)+VLOOKUP(Creditos_totales!BD$104,Cartera!$C$44:$DG$82,Creditos_totales!$P107,0))," ")</f>
        <v>1.251957786967404E-4</v>
      </c>
      <c r="BE107" s="29">
        <f>+IFERROR(VLOOKUP(Creditos_totales!BE$104,Cartera!$C$89:$DG$127,Creditos_totales!$P107,0)/(VLOOKUP(Creditos_totales!BE$104,Cartera!$C$89:$DG$127,Creditos_totales!$P107,0)+VLOOKUP(Creditos_totales!BE$104,Cartera!$C$44:$DG$82,Creditos_totales!$P107,0))," ")</f>
        <v>0.42547903858278652</v>
      </c>
      <c r="BF107" s="29">
        <f>+IFERROR(VLOOKUP(Creditos_totales!BF$104,Cartera!$C$89:$DG$127,Creditos_totales!$P107,0)/(VLOOKUP(Creditos_totales!BF$104,Cartera!$C$89:$DG$127,Creditos_totales!$P107,0)+VLOOKUP(Creditos_totales!BF$104,Cartera!$C$44:$DG$82,Creditos_totales!$P107,0))," ")</f>
        <v>7.016301299961307E-2</v>
      </c>
      <c r="BG107" s="12">
        <f t="shared" si="3"/>
        <v>0.36670016474994782</v>
      </c>
      <c r="BH107" s="38">
        <v>0.24188754400972515</v>
      </c>
    </row>
    <row r="108" spans="2:60" ht="16.5" x14ac:dyDescent="0.3">
      <c r="B108">
        <v>16</v>
      </c>
      <c r="C108" s="23">
        <v>40999</v>
      </c>
      <c r="D108" s="29">
        <f>+IFERROR(VLOOKUP(D$104,Cartera!$C$23:$DG$33,Creditos_totales!$B108,0)/(VLOOKUP(D$104,Cartera!$C$5:$DG$15,Creditos_totales!$B108,0)+VLOOKUP(D$104,Cartera!$C$23:$DG$33,Creditos_totales!$B108,0))," ")</f>
        <v>0.57614712085854913</v>
      </c>
      <c r="E108" s="29">
        <f>+IFERROR(VLOOKUP(E$104,Cartera!$C$23:$DG$33,Creditos_totales!$B108,0)/(VLOOKUP(E$104,Cartera!$C$5:$DG$15,Creditos_totales!$B108,0)+VLOOKUP(E$104,Cartera!$C$23:$DG$33,Creditos_totales!$B108,0))," ")</f>
        <v>0.72320669704105867</v>
      </c>
      <c r="F108" s="29">
        <f>+IFERROR(VLOOKUP(F$104,Cartera!$C$23:$DG$33,Creditos_totales!$B108,0)/(VLOOKUP(F$104,Cartera!$C$5:$DG$15,Creditos_totales!$B108,0)+VLOOKUP(F$104,Cartera!$C$23:$DG$33,Creditos_totales!$B108,0))," ")</f>
        <v>0.69835433530253044</v>
      </c>
      <c r="G108" s="29">
        <f>+IFERROR(VLOOKUP(G$104,Cartera!$C$23:$DG$33,Creditos_totales!$B108,0)/(VLOOKUP(G$104,Cartera!$C$5:$DG$15,Creditos_totales!$B108,0)+VLOOKUP(G$104,Cartera!$C$23:$DG$33,Creditos_totales!$B108,0))," ")</f>
        <v>0.64557548263934739</v>
      </c>
      <c r="H108" s="29">
        <f>+IFERROR(VLOOKUP(H$104,Cartera!$C$23:$DG$33,Creditos_totales!$B108,0)/(VLOOKUP(H$104,Cartera!$C$5:$DG$15,Creditos_totales!$B108,0)+VLOOKUP(H$104,Cartera!$C$23:$DG$33,Creditos_totales!$B108,0))," ")</f>
        <v>0.48020531781982551</v>
      </c>
      <c r="I108" s="29">
        <f>+IFERROR(VLOOKUP(I$104,Cartera!$C$23:$DG$33,Creditos_totales!$B108,0)/(VLOOKUP(I$104,Cartera!$C$5:$DG$15,Creditos_totales!$B108,0)+VLOOKUP(I$104,Cartera!$C$23:$DG$33,Creditos_totales!$B108,0))," ")</f>
        <v>0.61381896297003602</v>
      </c>
      <c r="J108" s="29">
        <f>+IFERROR(VLOOKUP(J$104,Cartera!$C$23:$DG$33,Creditos_totales!$B108,0)/(VLOOKUP(J$104,Cartera!$C$5:$DG$15,Creditos_totales!$B108,0)+VLOOKUP(J$104,Cartera!$C$23:$DG$33,Creditos_totales!$B108,0))," ")</f>
        <v>0.81774198976691936</v>
      </c>
      <c r="K108" s="29">
        <f>+IFERROR(VLOOKUP(K$104,Cartera!$C$23:$DG$33,Creditos_totales!$B108,0)/(VLOOKUP(K$104,Cartera!$C$5:$DG$15,Creditos_totales!$B108,0)+VLOOKUP(K$104,Cartera!$C$23:$DG$33,Creditos_totales!$B108,0))," ")</f>
        <v>0.71024972489873395</v>
      </c>
      <c r="L108" s="29">
        <f>+IFERROR(VLOOKUP(L$104,Cartera!$C$23:$DG$33,Creditos_totales!$B108,0)/(VLOOKUP(L$104,Cartera!$C$5:$DG$15,Creditos_totales!$B108,0)+VLOOKUP(L$104,Cartera!$C$23:$DG$33,Creditos_totales!$B108,0))," ")</f>
        <v>0.11642148812850904</v>
      </c>
      <c r="M108" s="29" t="str">
        <f>+IFERROR(VLOOKUP(M$104,Cartera!$C$23:$DG$33,Creditos_totales!$B108,0)/(VLOOKUP(M$104,Cartera!$C$5:$DG$15,Creditos_totales!$B108,0)+VLOOKUP(M$104,Cartera!$C$23:$DG$33,Creditos_totales!$B108,0))," ")</f>
        <v xml:space="preserve"> </v>
      </c>
      <c r="N108" s="12">
        <v>0.63450773482262246</v>
      </c>
      <c r="P108">
        <v>16</v>
      </c>
      <c r="Q108" s="3">
        <v>40999</v>
      </c>
      <c r="R108" s="29">
        <f t="shared" si="0"/>
        <v>0.35442451736065261</v>
      </c>
      <c r="S108" s="29">
        <f t="shared" si="1"/>
        <v>0.42385287914145087</v>
      </c>
      <c r="T108" s="29">
        <f t="shared" si="2"/>
        <v>0.30164566469746956</v>
      </c>
      <c r="U108" s="29">
        <f>+IFERROR(VLOOKUP(Creditos_totales!U$104,Cartera!$C$89:$DG$127,Creditos_totales!$P108,0)/(VLOOKUP(Creditos_totales!U$104,Cartera!$C$89:$DG$127,Creditos_totales!$P108,0)+VLOOKUP(Creditos_totales!U$104,Cartera!$C$44:$DG$82,Creditos_totales!$P108,0))," ")</f>
        <v>0.36200928751112155</v>
      </c>
      <c r="V108" s="29">
        <f>+IFERROR(VLOOKUP(Creditos_totales!V$104,Cartera!$C$89:$DG$127,Creditos_totales!$P108,0)/(VLOOKUP(Creditos_totales!V$104,Cartera!$C$89:$DG$127,Creditos_totales!$P108,0)+VLOOKUP(Creditos_totales!V$104,Cartera!$C$44:$DG$82,Creditos_totales!$P108,0))," ")</f>
        <v>0.42906873896147463</v>
      </c>
      <c r="W108" s="29">
        <f>+IFERROR(VLOOKUP(Creditos_totales!W$104,Cartera!$C$89:$DG$127,Creditos_totales!$P108,0)/(VLOOKUP(Creditos_totales!W$104,Cartera!$C$89:$DG$127,Creditos_totales!$P108,0)+VLOOKUP(Creditos_totales!W$104,Cartera!$C$44:$DG$82,Creditos_totales!$P108,0))," ")</f>
        <v>0.23697130515631376</v>
      </c>
      <c r="X108" s="29">
        <f>+IFERROR(VLOOKUP(Creditos_totales!X$104,Cartera!$C$89:$DG$127,Creditos_totales!$P108,0)/(VLOOKUP(Creditos_totales!X$104,Cartera!$C$89:$DG$127,Creditos_totales!$P108,0)+VLOOKUP(Creditos_totales!X$104,Cartera!$C$44:$DG$82,Creditos_totales!$P108,0))," ")</f>
        <v>0.31637727531742849</v>
      </c>
      <c r="Y108" s="29">
        <f>+IFERROR(VLOOKUP(Creditos_totales!Y$104,Cartera!$C$89:$DG$127,Creditos_totales!$P108,0)/(VLOOKUP(Creditos_totales!Y$104,Cartera!$C$89:$DG$127,Creditos_totales!$P108,0)+VLOOKUP(Creditos_totales!Y$104,Cartera!$C$44:$DG$82,Creditos_totales!$P108,0))," ")</f>
        <v>0.41411790971806206</v>
      </c>
      <c r="Z108" s="29">
        <f>+IFERROR(VLOOKUP(Creditos_totales!Z$104,Cartera!$C$89:$DG$127,Creditos_totales!$P108,0)/(VLOOKUP(Creditos_totales!Z$104,Cartera!$C$89:$DG$127,Creditos_totales!$P108,0)+VLOOKUP(Creditos_totales!Z$104,Cartera!$C$44:$DG$82,Creditos_totales!$P108,0))," ")</f>
        <v>0.42320064946178176</v>
      </c>
      <c r="AA108" s="29">
        <f>+IFERROR(VLOOKUP(Creditos_totales!AA$104,Cartera!$C$89:$DG$127,Creditos_totales!$P108,0)/(VLOOKUP(Creditos_totales!AA$104,Cartera!$C$89:$DG$127,Creditos_totales!$P108,0)+VLOOKUP(Creditos_totales!AA$104,Cartera!$C$44:$DG$82,Creditos_totales!$P108,0))," ")</f>
        <v>0.31128557773457782</v>
      </c>
      <c r="AB108" s="29">
        <f>+IFERROR(VLOOKUP(Creditos_totales!AB$104,Cartera!$C$89:$DG$127,Creditos_totales!$P108,0)/(VLOOKUP(Creditos_totales!AB$104,Cartera!$C$89:$DG$127,Creditos_totales!$P108,0)+VLOOKUP(Creditos_totales!AB$104,Cartera!$C$44:$DG$82,Creditos_totales!$P108,0))," ")</f>
        <v>0.50457874893618548</v>
      </c>
      <c r="AC108" s="29">
        <f>+IFERROR(VLOOKUP(Creditos_totales!AC$104,Cartera!$C$89:$DG$127,Creditos_totales!$P108,0)/(VLOOKUP(Creditos_totales!AC$104,Cartera!$C$89:$DG$127,Creditos_totales!$P108,0)+VLOOKUP(Creditos_totales!AC$104,Cartera!$C$44:$DG$82,Creditos_totales!$P108,0))," ")</f>
        <v>0.41731241932122898</v>
      </c>
      <c r="AD108" s="29">
        <f>+IFERROR(VLOOKUP(Creditos_totales!AD$104,Cartera!$C$89:$DG$127,Creditos_totales!$P108,0)/(VLOOKUP(Creditos_totales!AD$104,Cartera!$C$89:$DG$127,Creditos_totales!$P108,0)+VLOOKUP(Creditos_totales!AD$104,Cartera!$C$44:$DG$82,Creditos_totales!$P108,0))," ")</f>
        <v>0.37765253748220468</v>
      </c>
      <c r="AE108" s="29">
        <f>+IFERROR(VLOOKUP(Creditos_totales!AE$104,Cartera!$C$89:$DG$127,Creditos_totales!$P108,0)/(VLOOKUP(Creditos_totales!AE$104,Cartera!$C$89:$DG$127,Creditos_totales!$P108,0)+VLOOKUP(Creditos_totales!AE$104,Cartera!$C$44:$DG$82,Creditos_totales!$P108,0))," ")</f>
        <v>0.33558148094185641</v>
      </c>
      <c r="AF108" s="29">
        <f>+IFERROR(VLOOKUP(Creditos_totales!AF$104,Cartera!$C$89:$DG$127,Creditos_totales!$P108,0)/(VLOOKUP(Creditos_totales!AF$104,Cartera!$C$89:$DG$127,Creditos_totales!$P108,0)+VLOOKUP(Creditos_totales!AF$104,Cartera!$C$44:$DG$82,Creditos_totales!$P108,0))," ")</f>
        <v>0.13146517093423032</v>
      </c>
      <c r="AG108" s="29">
        <f>+IFERROR(VLOOKUP(Creditos_totales!AG$104,Cartera!$C$89:$DG$127,Creditos_totales!$P108,0)/(VLOOKUP(Creditos_totales!AG$104,Cartera!$C$89:$DG$127,Creditos_totales!$P108,0)+VLOOKUP(Creditos_totales!AG$104,Cartera!$C$44:$DG$82,Creditos_totales!$P108,0))," ")</f>
        <v>0.26409312763096687</v>
      </c>
      <c r="AH108" s="29">
        <f>+IFERROR(VLOOKUP(Creditos_totales!AH$104,Cartera!$C$89:$DG$127,Creditos_totales!$P108,0)/(VLOOKUP(Creditos_totales!AH$104,Cartera!$C$89:$DG$127,Creditos_totales!$P108,0)+VLOOKUP(Creditos_totales!AH$104,Cartera!$C$44:$DG$82,Creditos_totales!$P108,0))," ")</f>
        <v>9.45196864127235E-2</v>
      </c>
      <c r="AI108" s="29">
        <f>+IFERROR(VLOOKUP(Creditos_totales!AI$104,Cartera!$C$89:$DG$127,Creditos_totales!$P108,0)/(VLOOKUP(Creditos_totales!AI$104,Cartera!$C$89:$DG$127,Creditos_totales!$P108,0)+VLOOKUP(Creditos_totales!AI$104,Cartera!$C$44:$DG$82,Creditos_totales!$P108,0))," ")</f>
        <v>0.11049009485150205</v>
      </c>
      <c r="AJ108" s="29">
        <f>+IFERROR(VLOOKUP(Creditos_totales!AJ$104,Cartera!$C$89:$DG$127,Creditos_totales!$P108,0)/(VLOOKUP(Creditos_totales!AJ$104,Cartera!$C$89:$DG$127,Creditos_totales!$P108,0)+VLOOKUP(Creditos_totales!AJ$104,Cartera!$C$44:$DG$82,Creditos_totales!$P108,0))," ")</f>
        <v>0.3567684555745339</v>
      </c>
      <c r="AK108" s="29">
        <f>+IFERROR(VLOOKUP(Creditos_totales!AK$104,Cartera!$C$89:$DG$127,Creditos_totales!$P108,0)/(VLOOKUP(Creditos_totales!AK$104,Cartera!$C$89:$DG$127,Creditos_totales!$P108,0)+VLOOKUP(Creditos_totales!AK$104,Cartera!$C$44:$DG$82,Creditos_totales!$P108,0))," ")</f>
        <v>0.14295049043285135</v>
      </c>
      <c r="AL108" s="29">
        <f>+IFERROR(VLOOKUP(Creditos_totales!AL$104,Cartera!$C$89:$DG$127,Creditos_totales!$P108,0)/(VLOOKUP(Creditos_totales!AL$104,Cartera!$C$89:$DG$127,Creditos_totales!$P108,0)+VLOOKUP(Creditos_totales!AL$104,Cartera!$C$44:$DG$82,Creditos_totales!$P108,0))," ")</f>
        <v>0.50684179198028401</v>
      </c>
      <c r="AM108" s="29">
        <f>+IFERROR(VLOOKUP(Creditos_totales!AM$104,Cartera!$C$89:$DG$127,Creditos_totales!$P108,0)/(VLOOKUP(Creditos_totales!AM$104,Cartera!$C$89:$DG$127,Creditos_totales!$P108,0)+VLOOKUP(Creditos_totales!AM$104,Cartera!$C$44:$DG$82,Creditos_totales!$P108,0))," ")</f>
        <v>0.13454971406729388</v>
      </c>
      <c r="AN108" s="29">
        <f>+IFERROR(VLOOKUP(Creditos_totales!AN$104,Cartera!$C$89:$DG$127,Creditos_totales!$P108,0)/(VLOOKUP(Creditos_totales!AN$104,Cartera!$C$89:$DG$127,Creditos_totales!$P108,0)+VLOOKUP(Creditos_totales!AN$104,Cartera!$C$44:$DG$82,Creditos_totales!$P108,0))," ")</f>
        <v>0.33664190649931047</v>
      </c>
      <c r="AO108" s="29">
        <f>+IFERROR(VLOOKUP(Creditos_totales!AO$104,Cartera!$C$89:$DG$127,Creditos_totales!$P108,0)/(VLOOKUP(Creditos_totales!AO$104,Cartera!$C$89:$DG$127,Creditos_totales!$P108,0)+VLOOKUP(Creditos_totales!AO$104,Cartera!$C$44:$DG$82,Creditos_totales!$P108,0))," ")</f>
        <v>0.11864109919399238</v>
      </c>
      <c r="AP108" s="29">
        <f>+IFERROR(VLOOKUP(Creditos_totales!AP$104,Cartera!$C$89:$DG$127,Creditos_totales!$P108,0)/(VLOOKUP(Creditos_totales!AP$104,Cartera!$C$89:$DG$127,Creditos_totales!$P108,0)+VLOOKUP(Creditos_totales!AP$104,Cartera!$C$44:$DG$82,Creditos_totales!$P108,0))," ")</f>
        <v>0.26604861801298268</v>
      </c>
      <c r="AQ108" s="29">
        <f>+IFERROR(VLOOKUP(Creditos_totales!AQ$104,Cartera!$C$89:$DG$127,Creditos_totales!$P108,0)/(VLOOKUP(Creditos_totales!AQ$104,Cartera!$C$89:$DG$127,Creditos_totales!$P108,0)+VLOOKUP(Creditos_totales!AQ$104,Cartera!$C$44:$DG$82,Creditos_totales!$P108,0))," ")</f>
        <v>0.44792976109343025</v>
      </c>
      <c r="AR108" s="29">
        <f>+IFERROR(VLOOKUP(Creditos_totales!AR$104,Cartera!$C$89:$DG$127,Creditos_totales!$P108,0)/(VLOOKUP(Creditos_totales!AR$104,Cartera!$C$89:$DG$127,Creditos_totales!$P108,0)+VLOOKUP(Creditos_totales!AR$104,Cartera!$C$44:$DG$82,Creditos_totales!$P108,0))," ")</f>
        <v>0.16601965941325281</v>
      </c>
      <c r="AS108" s="29">
        <f>+IFERROR(VLOOKUP(Creditos_totales!AS$104,Cartera!$C$89:$DG$127,Creditos_totales!$P108,0)/(VLOOKUP(Creditos_totales!AS$104,Cartera!$C$89:$DG$127,Creditos_totales!$P108,0)+VLOOKUP(Creditos_totales!AS$104,Cartera!$C$44:$DG$82,Creditos_totales!$P108,0))," ")</f>
        <v>0.20154371675471039</v>
      </c>
      <c r="AT108" s="29">
        <f>+IFERROR(VLOOKUP(Creditos_totales!AT$104,Cartera!$C$89:$DG$127,Creditos_totales!$P108,0)/(VLOOKUP(Creditos_totales!AT$104,Cartera!$C$89:$DG$127,Creditos_totales!$P108,0)+VLOOKUP(Creditos_totales!AT$104,Cartera!$C$44:$DG$82,Creditos_totales!$P108,0))," ")</f>
        <v>0.37745340018759016</v>
      </c>
      <c r="AU108" s="29" t="str">
        <f>+IFERROR(VLOOKUP(Creditos_totales!AU$104,Cartera!$C$89:$DG$127,Creditos_totales!$P108,0)/(VLOOKUP(Creditos_totales!AU$104,Cartera!$C$89:$DG$127,Creditos_totales!$P108,0)+VLOOKUP(Creditos_totales!AU$104,Cartera!$C$44:$DG$82,Creditos_totales!$P108,0))," ")</f>
        <v xml:space="preserve"> </v>
      </c>
      <c r="AV108" s="29">
        <f>+IFERROR(VLOOKUP(Creditos_totales!AV$104,Cartera!$C$89:$DG$127,Creditos_totales!$P108,0)/(VLOOKUP(Creditos_totales!AV$104,Cartera!$C$89:$DG$127,Creditos_totales!$P108,0)+VLOOKUP(Creditos_totales!AV$104,Cartera!$C$44:$DG$82,Creditos_totales!$P108,0))," ")</f>
        <v>3.4111910874550323E-2</v>
      </c>
      <c r="AW108" s="29">
        <f>+IFERROR(VLOOKUP(Creditos_totales!AW$104,Cartera!$C$89:$DG$127,Creditos_totales!$P108,0)/(VLOOKUP(Creditos_totales!AW$104,Cartera!$C$89:$DG$127,Creditos_totales!$P108,0)+VLOOKUP(Creditos_totales!AW$104,Cartera!$C$44:$DG$82,Creditos_totales!$P108,0))," ")</f>
        <v>9.549033375706123E-2</v>
      </c>
      <c r="AX108" s="29">
        <f>+IFERROR(VLOOKUP(Creditos_totales!AX$104,Cartera!$C$89:$DG$127,Creditos_totales!$P108,0)/(VLOOKUP(Creditos_totales!AX$104,Cartera!$C$89:$DG$127,Creditos_totales!$P108,0)+VLOOKUP(Creditos_totales!AX$104,Cartera!$C$44:$DG$82,Creditos_totales!$P108,0))," ")</f>
        <v>9.4546361524470268E-2</v>
      </c>
      <c r="AY108" s="29">
        <f>+IFERROR(VLOOKUP(Creditos_totales!AY$104,Cartera!$C$89:$DG$127,Creditos_totales!$P108,0)/(VLOOKUP(Creditos_totales!AY$104,Cartera!$C$89:$DG$127,Creditos_totales!$P108,0)+VLOOKUP(Creditos_totales!AY$104,Cartera!$C$44:$DG$82,Creditos_totales!$P108,0))," ")</f>
        <v>0.1243611641404767</v>
      </c>
      <c r="AZ108" s="29">
        <f>+IFERROR(VLOOKUP(Creditos_totales!AZ$104,Cartera!$C$89:$DG$127,Creditos_totales!$P108,0)/(VLOOKUP(Creditos_totales!AZ$104,Cartera!$C$89:$DG$127,Creditos_totales!$P108,0)+VLOOKUP(Creditos_totales!AZ$104,Cartera!$C$44:$DG$82,Creditos_totales!$P108,0))," ")</f>
        <v>0.15939083325119419</v>
      </c>
      <c r="BA108" s="29">
        <f>+IFERROR(VLOOKUP(Creditos_totales!BA$104,Cartera!$C$89:$DG$127,Creditos_totales!$P108,0)/(VLOOKUP(Creditos_totales!BA$104,Cartera!$C$89:$DG$127,Creditos_totales!$P108,0)+VLOOKUP(Creditos_totales!BA$104,Cartera!$C$44:$DG$82,Creditos_totales!$P108,0))," ")</f>
        <v>0.26646679375255666</v>
      </c>
      <c r="BB108" s="29">
        <f>+IFERROR(VLOOKUP(Creditos_totales!BB$104,Cartera!$C$89:$DG$127,Creditos_totales!$P108,0)/(VLOOKUP(Creditos_totales!BB$104,Cartera!$C$89:$DG$127,Creditos_totales!$P108,0)+VLOOKUP(Creditos_totales!BB$104,Cartera!$C$44:$DG$82,Creditos_totales!$P108,0))," ")</f>
        <v>0.2177761882349647</v>
      </c>
      <c r="BC108" s="29">
        <f>+IFERROR(VLOOKUP(Creditos_totales!BC$104,Cartera!$C$89:$DG$127,Creditos_totales!$P108,0)/(VLOOKUP(Creditos_totales!BC$104,Cartera!$C$89:$DG$127,Creditos_totales!$P108,0)+VLOOKUP(Creditos_totales!BC$104,Cartera!$C$44:$DG$82,Creditos_totales!$P108,0))," ")</f>
        <v>8.1283661831206971E-2</v>
      </c>
      <c r="BD108" s="29">
        <f>+IFERROR(VLOOKUP(Creditos_totales!BD$104,Cartera!$C$89:$DG$127,Creditos_totales!$P108,0)/(VLOOKUP(Creditos_totales!BD$104,Cartera!$C$89:$DG$127,Creditos_totales!$P108,0)+VLOOKUP(Creditos_totales!BD$104,Cartera!$C$44:$DG$82,Creditos_totales!$P108,0))," ")</f>
        <v>1.6832314061584623E-4</v>
      </c>
      <c r="BE108" s="29">
        <f>+IFERROR(VLOOKUP(Creditos_totales!BE$104,Cartera!$C$89:$DG$127,Creditos_totales!$P108,0)/(VLOOKUP(Creditos_totales!BE$104,Cartera!$C$89:$DG$127,Creditos_totales!$P108,0)+VLOOKUP(Creditos_totales!BE$104,Cartera!$C$44:$DG$82,Creditos_totales!$P108,0))," ")</f>
        <v>0.45902147357856932</v>
      </c>
      <c r="BF108" s="29">
        <f>+IFERROR(VLOOKUP(Creditos_totales!BF$104,Cartera!$C$89:$DG$127,Creditos_totales!$P108,0)/(VLOOKUP(Creditos_totales!BF$104,Cartera!$C$89:$DG$127,Creditos_totales!$P108,0)+VLOOKUP(Creditos_totales!BF$104,Cartera!$C$44:$DG$82,Creditos_totales!$P108,0))," ")</f>
        <v>6.8816126604214684E-2</v>
      </c>
      <c r="BG108" s="12">
        <f t="shared" si="3"/>
        <v>0.36549226517737754</v>
      </c>
      <c r="BH108" s="38">
        <v>0.24236205109549966</v>
      </c>
    </row>
    <row r="109" spans="2:60" ht="16.5" x14ac:dyDescent="0.3">
      <c r="B109">
        <v>17</v>
      </c>
      <c r="C109" s="23">
        <v>41029</v>
      </c>
      <c r="D109" s="29">
        <f>+IFERROR(VLOOKUP(D$104,Cartera!$C$23:$DG$33,Creditos_totales!$B109,0)/(VLOOKUP(D$104,Cartera!$C$5:$DG$15,Creditos_totales!$B109,0)+VLOOKUP(D$104,Cartera!$C$23:$DG$33,Creditos_totales!$B109,0))," ")</f>
        <v>0.58342554419842296</v>
      </c>
      <c r="E109" s="29">
        <f>+IFERROR(VLOOKUP(E$104,Cartera!$C$23:$DG$33,Creditos_totales!$B109,0)/(VLOOKUP(E$104,Cartera!$C$5:$DG$15,Creditos_totales!$B109,0)+VLOOKUP(E$104,Cartera!$C$23:$DG$33,Creditos_totales!$B109,0))," ")</f>
        <v>0.70792628274526948</v>
      </c>
      <c r="F109" s="29">
        <f>+IFERROR(VLOOKUP(F$104,Cartera!$C$23:$DG$33,Creditos_totales!$B109,0)/(VLOOKUP(F$104,Cartera!$C$5:$DG$15,Creditos_totales!$B109,0)+VLOOKUP(F$104,Cartera!$C$23:$DG$33,Creditos_totales!$B109,0))," ")</f>
        <v>0.69578780291503406</v>
      </c>
      <c r="G109" s="29">
        <f>+IFERROR(VLOOKUP(G$104,Cartera!$C$23:$DG$33,Creditos_totales!$B109,0)/(VLOOKUP(G$104,Cartera!$C$5:$DG$15,Creditos_totales!$B109,0)+VLOOKUP(G$104,Cartera!$C$23:$DG$33,Creditos_totales!$B109,0))," ")</f>
        <v>0.64809513276921837</v>
      </c>
      <c r="H109" s="29">
        <f>+IFERROR(VLOOKUP(H$104,Cartera!$C$23:$DG$33,Creditos_totales!$B109,0)/(VLOOKUP(H$104,Cartera!$C$5:$DG$15,Creditos_totales!$B109,0)+VLOOKUP(H$104,Cartera!$C$23:$DG$33,Creditos_totales!$B109,0))," ")</f>
        <v>0.47080777157552134</v>
      </c>
      <c r="I109" s="29">
        <f>+IFERROR(VLOOKUP(I$104,Cartera!$C$23:$DG$33,Creditos_totales!$B109,0)/(VLOOKUP(I$104,Cartera!$C$5:$DG$15,Creditos_totales!$B109,0)+VLOOKUP(I$104,Cartera!$C$23:$DG$33,Creditos_totales!$B109,0))," ")</f>
        <v>0.62433938196980387</v>
      </c>
      <c r="J109" s="29">
        <f>+IFERROR(VLOOKUP(J$104,Cartera!$C$23:$DG$33,Creditos_totales!$B109,0)/(VLOOKUP(J$104,Cartera!$C$5:$DG$15,Creditos_totales!$B109,0)+VLOOKUP(J$104,Cartera!$C$23:$DG$33,Creditos_totales!$B109,0))," ")</f>
        <v>0.82021070161523346</v>
      </c>
      <c r="K109" s="29">
        <f>+IFERROR(VLOOKUP(K$104,Cartera!$C$23:$DG$33,Creditos_totales!$B109,0)/(VLOOKUP(K$104,Cartera!$C$5:$DG$15,Creditos_totales!$B109,0)+VLOOKUP(K$104,Cartera!$C$23:$DG$33,Creditos_totales!$B109,0))," ")</f>
        <v>0.69747393361856347</v>
      </c>
      <c r="L109" s="29">
        <f>+IFERROR(VLOOKUP(L$104,Cartera!$C$23:$DG$33,Creditos_totales!$B109,0)/(VLOOKUP(L$104,Cartera!$C$5:$DG$15,Creditos_totales!$B109,0)+VLOOKUP(L$104,Cartera!$C$23:$DG$33,Creditos_totales!$B109,0))," ")</f>
        <v>0.12930704326906076</v>
      </c>
      <c r="M109" s="29" t="str">
        <f>+IFERROR(VLOOKUP(M$104,Cartera!$C$23:$DG$33,Creditos_totales!$B109,0)/(VLOOKUP(M$104,Cartera!$C$5:$DG$15,Creditos_totales!$B109,0)+VLOOKUP(M$104,Cartera!$C$23:$DG$33,Creditos_totales!$B109,0))," ")</f>
        <v xml:space="preserve"> </v>
      </c>
      <c r="N109" s="12">
        <v>0.63578384574746338</v>
      </c>
      <c r="P109">
        <v>17</v>
      </c>
      <c r="Q109" s="3">
        <v>41029</v>
      </c>
      <c r="R109" s="29">
        <f t="shared" si="0"/>
        <v>0.35190486723078163</v>
      </c>
      <c r="S109" s="29">
        <f t="shared" si="1"/>
        <v>0.41657445580157704</v>
      </c>
      <c r="T109" s="29">
        <f t="shared" si="2"/>
        <v>0.30421219708496594</v>
      </c>
      <c r="U109" s="29">
        <f>+IFERROR(VLOOKUP(Creditos_totales!U$104,Cartera!$C$89:$DG$127,Creditos_totales!$P109,0)/(VLOOKUP(Creditos_totales!U$104,Cartera!$C$89:$DG$127,Creditos_totales!$P109,0)+VLOOKUP(Creditos_totales!U$104,Cartera!$C$44:$DG$82,Creditos_totales!$P109,0))," ")</f>
        <v>0.36470440027167084</v>
      </c>
      <c r="V109" s="29">
        <f>+IFERROR(VLOOKUP(Creditos_totales!V$104,Cartera!$C$89:$DG$127,Creditos_totales!$P109,0)/(VLOOKUP(Creditos_totales!V$104,Cartera!$C$89:$DG$127,Creditos_totales!$P109,0)+VLOOKUP(Creditos_totales!V$104,Cartera!$C$44:$DG$82,Creditos_totales!$P109,0))," ")</f>
        <v>0.43532907800673404</v>
      </c>
      <c r="W109" s="29">
        <f>+IFERROR(VLOOKUP(Creditos_totales!W$104,Cartera!$C$89:$DG$127,Creditos_totales!$P109,0)/(VLOOKUP(Creditos_totales!W$104,Cartera!$C$89:$DG$127,Creditos_totales!$P109,0)+VLOOKUP(Creditos_totales!W$104,Cartera!$C$44:$DG$82,Creditos_totales!$P109,0))," ")</f>
        <v>0.23352951738747277</v>
      </c>
      <c r="X109" s="29">
        <f>+IFERROR(VLOOKUP(Creditos_totales!X$104,Cartera!$C$89:$DG$127,Creditos_totales!$P109,0)/(VLOOKUP(Creditos_totales!X$104,Cartera!$C$89:$DG$127,Creditos_totales!$P109,0)+VLOOKUP(Creditos_totales!X$104,Cartera!$C$44:$DG$82,Creditos_totales!$P109,0))," ")</f>
        <v>0.3146478865141043</v>
      </c>
      <c r="Y109" s="29">
        <f>+IFERROR(VLOOKUP(Creditos_totales!Y$104,Cartera!$C$89:$DG$127,Creditos_totales!$P109,0)/(VLOOKUP(Creditos_totales!Y$104,Cartera!$C$89:$DG$127,Creditos_totales!$P109,0)+VLOOKUP(Creditos_totales!Y$104,Cartera!$C$44:$DG$82,Creditos_totales!$P109,0))," ")</f>
        <v>0.41610304077635279</v>
      </c>
      <c r="Z109" s="29">
        <f>+IFERROR(VLOOKUP(Creditos_totales!Z$104,Cartera!$C$89:$DG$127,Creditos_totales!$P109,0)/(VLOOKUP(Creditos_totales!Z$104,Cartera!$C$89:$DG$127,Creditos_totales!$P109,0)+VLOOKUP(Creditos_totales!Z$104,Cartera!$C$44:$DG$82,Creditos_totales!$P109,0))," ")</f>
        <v>0.42667406504814021</v>
      </c>
      <c r="AA109" s="29">
        <f>+IFERROR(VLOOKUP(Creditos_totales!AA$104,Cartera!$C$89:$DG$127,Creditos_totales!$P109,0)/(VLOOKUP(Creditos_totales!AA$104,Cartera!$C$89:$DG$127,Creditos_totales!$P109,0)+VLOOKUP(Creditos_totales!AA$104,Cartera!$C$44:$DG$82,Creditos_totales!$P109,0))," ")</f>
        <v>0.3111489212521043</v>
      </c>
      <c r="AB109" s="29">
        <f>+IFERROR(VLOOKUP(Creditos_totales!AB$104,Cartera!$C$89:$DG$127,Creditos_totales!$P109,0)/(VLOOKUP(Creditos_totales!AB$104,Cartera!$C$89:$DG$127,Creditos_totales!$P109,0)+VLOOKUP(Creditos_totales!AB$104,Cartera!$C$44:$DG$82,Creditos_totales!$P109,0))," ")</f>
        <v>0.49992822143985233</v>
      </c>
      <c r="AC109" s="29">
        <f>+IFERROR(VLOOKUP(Creditos_totales!AC$104,Cartera!$C$89:$DG$127,Creditos_totales!$P109,0)/(VLOOKUP(Creditos_totales!AC$104,Cartera!$C$89:$DG$127,Creditos_totales!$P109,0)+VLOOKUP(Creditos_totales!AC$104,Cartera!$C$44:$DG$82,Creditos_totales!$P109,0))," ")</f>
        <v>0.4193515835643204</v>
      </c>
      <c r="AD109" s="29">
        <f>+IFERROR(VLOOKUP(Creditos_totales!AD$104,Cartera!$C$89:$DG$127,Creditos_totales!$P109,0)/(VLOOKUP(Creditos_totales!AD$104,Cartera!$C$89:$DG$127,Creditos_totales!$P109,0)+VLOOKUP(Creditos_totales!AD$104,Cartera!$C$44:$DG$82,Creditos_totales!$P109,0))," ")</f>
        <v>0.378383489133572</v>
      </c>
      <c r="AE109" s="29">
        <f>+IFERROR(VLOOKUP(Creditos_totales!AE$104,Cartera!$C$89:$DG$127,Creditos_totales!$P109,0)/(VLOOKUP(Creditos_totales!AE$104,Cartera!$C$89:$DG$127,Creditos_totales!$P109,0)+VLOOKUP(Creditos_totales!AE$104,Cartera!$C$44:$DG$82,Creditos_totales!$P109,0))," ")</f>
        <v>0.33284202938700852</v>
      </c>
      <c r="AF109" s="29">
        <f>+IFERROR(VLOOKUP(Creditos_totales!AF$104,Cartera!$C$89:$DG$127,Creditos_totales!$P109,0)/(VLOOKUP(Creditos_totales!AF$104,Cartera!$C$89:$DG$127,Creditos_totales!$P109,0)+VLOOKUP(Creditos_totales!AF$104,Cartera!$C$44:$DG$82,Creditos_totales!$P109,0))," ")</f>
        <v>0.13183055992260925</v>
      </c>
      <c r="AG109" s="29">
        <f>+IFERROR(VLOOKUP(Creditos_totales!AG$104,Cartera!$C$89:$DG$127,Creditos_totales!$P109,0)/(VLOOKUP(Creditos_totales!AG$104,Cartera!$C$89:$DG$127,Creditos_totales!$P109,0)+VLOOKUP(Creditos_totales!AG$104,Cartera!$C$44:$DG$82,Creditos_totales!$P109,0))," ")</f>
        <v>0.26470200725207371</v>
      </c>
      <c r="AH109" s="29">
        <f>+IFERROR(VLOOKUP(Creditos_totales!AH$104,Cartera!$C$89:$DG$127,Creditos_totales!$P109,0)/(VLOOKUP(Creditos_totales!AH$104,Cartera!$C$89:$DG$127,Creditos_totales!$P109,0)+VLOOKUP(Creditos_totales!AH$104,Cartera!$C$44:$DG$82,Creditos_totales!$P109,0))," ")</f>
        <v>9.7269362311498547E-2</v>
      </c>
      <c r="AI109" s="29">
        <f>+IFERROR(VLOOKUP(Creditos_totales!AI$104,Cartera!$C$89:$DG$127,Creditos_totales!$P109,0)/(VLOOKUP(Creditos_totales!AI$104,Cartera!$C$89:$DG$127,Creditos_totales!$P109,0)+VLOOKUP(Creditos_totales!AI$104,Cartera!$C$44:$DG$82,Creditos_totales!$P109,0))," ")</f>
        <v>0.1126120948719201</v>
      </c>
      <c r="AJ109" s="29">
        <f>+IFERROR(VLOOKUP(Creditos_totales!AJ$104,Cartera!$C$89:$DG$127,Creditos_totales!$P109,0)/(VLOOKUP(Creditos_totales!AJ$104,Cartera!$C$89:$DG$127,Creditos_totales!$P109,0)+VLOOKUP(Creditos_totales!AJ$104,Cartera!$C$44:$DG$82,Creditos_totales!$P109,0))," ")</f>
        <v>0.35338154056472093</v>
      </c>
      <c r="AK109" s="29">
        <f>+IFERROR(VLOOKUP(Creditos_totales!AK$104,Cartera!$C$89:$DG$127,Creditos_totales!$P109,0)/(VLOOKUP(Creditos_totales!AK$104,Cartera!$C$89:$DG$127,Creditos_totales!$P109,0)+VLOOKUP(Creditos_totales!AK$104,Cartera!$C$44:$DG$82,Creditos_totales!$P109,0))," ")</f>
        <v>0.15493489750837786</v>
      </c>
      <c r="AL109" s="29">
        <f>+IFERROR(VLOOKUP(Creditos_totales!AL$104,Cartera!$C$89:$DG$127,Creditos_totales!$P109,0)/(VLOOKUP(Creditos_totales!AL$104,Cartera!$C$89:$DG$127,Creditos_totales!$P109,0)+VLOOKUP(Creditos_totales!AL$104,Cartera!$C$44:$DG$82,Creditos_totales!$P109,0))," ")</f>
        <v>0.50041658774295372</v>
      </c>
      <c r="AM109" s="29">
        <f>+IFERROR(VLOOKUP(Creditos_totales!AM$104,Cartera!$C$89:$DG$127,Creditos_totales!$P109,0)/(VLOOKUP(Creditos_totales!AM$104,Cartera!$C$89:$DG$127,Creditos_totales!$P109,0)+VLOOKUP(Creditos_totales!AM$104,Cartera!$C$44:$DG$82,Creditos_totales!$P109,0))," ")</f>
        <v>0.13325804170636493</v>
      </c>
      <c r="AN109" s="29">
        <f>+IFERROR(VLOOKUP(Creditos_totales!AN$104,Cartera!$C$89:$DG$127,Creditos_totales!$P109,0)/(VLOOKUP(Creditos_totales!AN$104,Cartera!$C$89:$DG$127,Creditos_totales!$P109,0)+VLOOKUP(Creditos_totales!AN$104,Cartera!$C$44:$DG$82,Creditos_totales!$P109,0))," ")</f>
        <v>0.33839427986131809</v>
      </c>
      <c r="AO109" s="29">
        <f>+IFERROR(VLOOKUP(Creditos_totales!AO$104,Cartera!$C$89:$DG$127,Creditos_totales!$P109,0)/(VLOOKUP(Creditos_totales!AO$104,Cartera!$C$89:$DG$127,Creditos_totales!$P109,0)+VLOOKUP(Creditos_totales!AO$104,Cartera!$C$44:$DG$82,Creditos_totales!$P109,0))," ")</f>
        <v>0.11975789719691535</v>
      </c>
      <c r="AP109" s="29">
        <f>+IFERROR(VLOOKUP(Creditos_totales!AP$104,Cartera!$C$89:$DG$127,Creditos_totales!$P109,0)/(VLOOKUP(Creditos_totales!AP$104,Cartera!$C$89:$DG$127,Creditos_totales!$P109,0)+VLOOKUP(Creditos_totales!AP$104,Cartera!$C$44:$DG$82,Creditos_totales!$P109,0))," ")</f>
        <v>0.2611046596630589</v>
      </c>
      <c r="AQ109" s="29">
        <f>+IFERROR(VLOOKUP(Creditos_totales!AQ$104,Cartera!$C$89:$DG$127,Creditos_totales!$P109,0)/(VLOOKUP(Creditos_totales!AQ$104,Cartera!$C$89:$DG$127,Creditos_totales!$P109,0)+VLOOKUP(Creditos_totales!AQ$104,Cartera!$C$44:$DG$82,Creditos_totales!$P109,0))," ")</f>
        <v>0.45981978795283635</v>
      </c>
      <c r="AR109" s="29">
        <f>+IFERROR(VLOOKUP(Creditos_totales!AR$104,Cartera!$C$89:$DG$127,Creditos_totales!$P109,0)/(VLOOKUP(Creditos_totales!AR$104,Cartera!$C$89:$DG$127,Creditos_totales!$P109,0)+VLOOKUP(Creditos_totales!AR$104,Cartera!$C$44:$DG$82,Creditos_totales!$P109,0))," ")</f>
        <v>0.16597963583451186</v>
      </c>
      <c r="AS109" s="29">
        <f>+IFERROR(VLOOKUP(Creditos_totales!AS$104,Cartera!$C$89:$DG$127,Creditos_totales!$P109,0)/(VLOOKUP(Creditos_totales!AS$104,Cartera!$C$89:$DG$127,Creditos_totales!$P109,0)+VLOOKUP(Creditos_totales!AS$104,Cartera!$C$44:$DG$82,Creditos_totales!$P109,0))," ")</f>
        <v>0.21393517393601161</v>
      </c>
      <c r="AT109" s="29">
        <f>+IFERROR(VLOOKUP(Creditos_totales!AT$104,Cartera!$C$89:$DG$127,Creditos_totales!$P109,0)/(VLOOKUP(Creditos_totales!AT$104,Cartera!$C$89:$DG$127,Creditos_totales!$P109,0)+VLOOKUP(Creditos_totales!AT$104,Cartera!$C$44:$DG$82,Creditos_totales!$P109,0))," ")</f>
        <v>0.33087924046489159</v>
      </c>
      <c r="AU109" s="29" t="str">
        <f>+IFERROR(VLOOKUP(Creditos_totales!AU$104,Cartera!$C$89:$DG$127,Creditos_totales!$P109,0)/(VLOOKUP(Creditos_totales!AU$104,Cartera!$C$89:$DG$127,Creditos_totales!$P109,0)+VLOOKUP(Creditos_totales!AU$104,Cartera!$C$44:$DG$82,Creditos_totales!$P109,0))," ")</f>
        <v xml:space="preserve"> </v>
      </c>
      <c r="AV109" s="29">
        <f>+IFERROR(VLOOKUP(Creditos_totales!AV$104,Cartera!$C$89:$DG$127,Creditos_totales!$P109,0)/(VLOOKUP(Creditos_totales!AV$104,Cartera!$C$89:$DG$127,Creditos_totales!$P109,0)+VLOOKUP(Creditos_totales!AV$104,Cartera!$C$44:$DG$82,Creditos_totales!$P109,0))," ")</f>
        <v>3.2576927847467477E-2</v>
      </c>
      <c r="AW109" s="29">
        <f>+IFERROR(VLOOKUP(Creditos_totales!AW$104,Cartera!$C$89:$DG$127,Creditos_totales!$P109,0)/(VLOOKUP(Creditos_totales!AW$104,Cartera!$C$89:$DG$127,Creditos_totales!$P109,0)+VLOOKUP(Creditos_totales!AW$104,Cartera!$C$44:$DG$82,Creditos_totales!$P109,0))," ")</f>
        <v>9.5161812535460619E-2</v>
      </c>
      <c r="AX109" s="29">
        <f>+IFERROR(VLOOKUP(Creditos_totales!AX$104,Cartera!$C$89:$DG$127,Creditos_totales!$P109,0)/(VLOOKUP(Creditos_totales!AX$104,Cartera!$C$89:$DG$127,Creditos_totales!$P109,0)+VLOOKUP(Creditos_totales!AX$104,Cartera!$C$44:$DG$82,Creditos_totales!$P109,0))," ")</f>
        <v>9.4626418373344387E-2</v>
      </c>
      <c r="AY109" s="29">
        <f>+IFERROR(VLOOKUP(Creditos_totales!AY$104,Cartera!$C$89:$DG$127,Creditos_totales!$P109,0)/(VLOOKUP(Creditos_totales!AY$104,Cartera!$C$89:$DG$127,Creditos_totales!$P109,0)+VLOOKUP(Creditos_totales!AY$104,Cartera!$C$44:$DG$82,Creditos_totales!$P109,0))," ")</f>
        <v>0.13308276424732618</v>
      </c>
      <c r="AZ109" s="29">
        <f>+IFERROR(VLOOKUP(Creditos_totales!AZ$104,Cartera!$C$89:$DG$127,Creditos_totales!$P109,0)/(VLOOKUP(Creditos_totales!AZ$104,Cartera!$C$89:$DG$127,Creditos_totales!$P109,0)+VLOOKUP(Creditos_totales!AZ$104,Cartera!$C$44:$DG$82,Creditos_totales!$P109,0))," ")</f>
        <v>0.14941741007911527</v>
      </c>
      <c r="BA109" s="29">
        <f>+IFERROR(VLOOKUP(Creditos_totales!BA$104,Cartera!$C$89:$DG$127,Creditos_totales!$P109,0)/(VLOOKUP(Creditos_totales!BA$104,Cartera!$C$89:$DG$127,Creditos_totales!$P109,0)+VLOOKUP(Creditos_totales!BA$104,Cartera!$C$44:$DG$82,Creditos_totales!$P109,0))," ")</f>
        <v>0.26673355005547511</v>
      </c>
      <c r="BB109" s="29">
        <f>+IFERROR(VLOOKUP(Creditos_totales!BB$104,Cartera!$C$89:$DG$127,Creditos_totales!$P109,0)/(VLOOKUP(Creditos_totales!BB$104,Cartera!$C$89:$DG$127,Creditos_totales!$P109,0)+VLOOKUP(Creditos_totales!BB$104,Cartera!$C$44:$DG$82,Creditos_totales!$P109,0))," ")</f>
        <v>0.21916599932285494</v>
      </c>
      <c r="BC109" s="29">
        <f>+IFERROR(VLOOKUP(Creditos_totales!BC$104,Cartera!$C$89:$DG$127,Creditos_totales!$P109,0)/(VLOOKUP(Creditos_totales!BC$104,Cartera!$C$89:$DG$127,Creditos_totales!$P109,0)+VLOOKUP(Creditos_totales!BC$104,Cartera!$C$44:$DG$82,Creditos_totales!$P109,0))," ")</f>
        <v>8.3897018479756308E-2</v>
      </c>
      <c r="BD109" s="29">
        <f>+IFERROR(VLOOKUP(Creditos_totales!BD$104,Cartera!$C$89:$DG$127,Creditos_totales!$P109,0)/(VLOOKUP(Creditos_totales!BD$104,Cartera!$C$89:$DG$127,Creditos_totales!$P109,0)+VLOOKUP(Creditos_totales!BD$104,Cartera!$C$44:$DG$82,Creditos_totales!$P109,0))," ")</f>
        <v>1.4373822313191938E-4</v>
      </c>
      <c r="BE109" s="29">
        <f>+IFERROR(VLOOKUP(Creditos_totales!BE$104,Cartera!$C$89:$DG$127,Creditos_totales!$P109,0)/(VLOOKUP(Creditos_totales!BE$104,Cartera!$C$89:$DG$127,Creditos_totales!$P109,0)+VLOOKUP(Creditos_totales!BE$104,Cartera!$C$44:$DG$82,Creditos_totales!$P109,0))," ")</f>
        <v>0.48791938928937489</v>
      </c>
      <c r="BF109" s="29">
        <f>+IFERROR(VLOOKUP(Creditos_totales!BF$104,Cartera!$C$89:$DG$127,Creditos_totales!$P109,0)/(VLOOKUP(Creditos_totales!BF$104,Cartera!$C$89:$DG$127,Creditos_totales!$P109,0)+VLOOKUP(Creditos_totales!BF$104,Cartera!$C$44:$DG$82,Creditos_totales!$P109,0))," ")</f>
        <v>6.8425768798906786E-2</v>
      </c>
      <c r="BG109" s="12">
        <f t="shared" si="3"/>
        <v>0.36421615425253662</v>
      </c>
      <c r="BH109" s="38">
        <v>0.2432439839959355</v>
      </c>
    </row>
    <row r="110" spans="2:60" ht="16.5" x14ac:dyDescent="0.3">
      <c r="B110">
        <v>18</v>
      </c>
      <c r="C110" s="23">
        <v>41060</v>
      </c>
      <c r="D110" s="29">
        <f>+IFERROR(VLOOKUP(D$104,Cartera!$C$23:$DG$33,Creditos_totales!$B110,0)/(VLOOKUP(D$104,Cartera!$C$5:$DG$15,Creditos_totales!$B110,0)+VLOOKUP(D$104,Cartera!$C$23:$DG$33,Creditos_totales!$B110,0))," ")</f>
        <v>0.58232436637816398</v>
      </c>
      <c r="E110" s="29">
        <f>+IFERROR(VLOOKUP(E$104,Cartera!$C$23:$DG$33,Creditos_totales!$B110,0)/(VLOOKUP(E$104,Cartera!$C$5:$DG$15,Creditos_totales!$B110,0)+VLOOKUP(E$104,Cartera!$C$23:$DG$33,Creditos_totales!$B110,0))," ")</f>
        <v>0.71392009060687789</v>
      </c>
      <c r="F110" s="29">
        <f>+IFERROR(VLOOKUP(F$104,Cartera!$C$23:$DG$33,Creditos_totales!$B110,0)/(VLOOKUP(F$104,Cartera!$C$5:$DG$15,Creditos_totales!$B110,0)+VLOOKUP(F$104,Cartera!$C$23:$DG$33,Creditos_totales!$B110,0))," ")</f>
        <v>0.71399553481692357</v>
      </c>
      <c r="G110" s="29">
        <f>+IFERROR(VLOOKUP(G$104,Cartera!$C$23:$DG$33,Creditos_totales!$B110,0)/(VLOOKUP(G$104,Cartera!$C$5:$DG$15,Creditos_totales!$B110,0)+VLOOKUP(G$104,Cartera!$C$23:$DG$33,Creditos_totales!$B110,0))," ")</f>
        <v>0.64691727457183335</v>
      </c>
      <c r="H110" s="29">
        <f>+IFERROR(VLOOKUP(H$104,Cartera!$C$23:$DG$33,Creditos_totales!$B110,0)/(VLOOKUP(H$104,Cartera!$C$5:$DG$15,Creditos_totales!$B110,0)+VLOOKUP(H$104,Cartera!$C$23:$DG$33,Creditos_totales!$B110,0))," ")</f>
        <v>0.45658507629922529</v>
      </c>
      <c r="I110" s="29">
        <f>+IFERROR(VLOOKUP(I$104,Cartera!$C$23:$DG$33,Creditos_totales!$B110,0)/(VLOOKUP(I$104,Cartera!$C$5:$DG$15,Creditos_totales!$B110,0)+VLOOKUP(I$104,Cartera!$C$23:$DG$33,Creditos_totales!$B110,0))," ")</f>
        <v>0.63623632733605096</v>
      </c>
      <c r="J110" s="29">
        <f>+IFERROR(VLOOKUP(J$104,Cartera!$C$23:$DG$33,Creditos_totales!$B110,0)/(VLOOKUP(J$104,Cartera!$C$5:$DG$15,Creditos_totales!$B110,0)+VLOOKUP(J$104,Cartera!$C$23:$DG$33,Creditos_totales!$B110,0))," ")</f>
        <v>0.82613847318009059</v>
      </c>
      <c r="K110" s="29">
        <f>+IFERROR(VLOOKUP(K$104,Cartera!$C$23:$DG$33,Creditos_totales!$B110,0)/(VLOOKUP(K$104,Cartera!$C$5:$DG$15,Creditos_totales!$B110,0)+VLOOKUP(K$104,Cartera!$C$23:$DG$33,Creditos_totales!$B110,0))," ")</f>
        <v>0.68973986330764181</v>
      </c>
      <c r="L110" s="29">
        <f>+IFERROR(VLOOKUP(L$104,Cartera!$C$23:$DG$33,Creditos_totales!$B110,0)/(VLOOKUP(L$104,Cartera!$C$5:$DG$15,Creditos_totales!$B110,0)+VLOOKUP(L$104,Cartera!$C$23:$DG$33,Creditos_totales!$B110,0))," ")</f>
        <v>0.13209405780700417</v>
      </c>
      <c r="M110" s="29" t="str">
        <f>+IFERROR(VLOOKUP(M$104,Cartera!$C$23:$DG$33,Creditos_totales!$B110,0)/(VLOOKUP(M$104,Cartera!$C$5:$DG$15,Creditos_totales!$B110,0)+VLOOKUP(M$104,Cartera!$C$23:$DG$33,Creditos_totales!$B110,0))," ")</f>
        <v xml:space="preserve"> </v>
      </c>
      <c r="N110" s="12">
        <v>0.63833768591723272</v>
      </c>
      <c r="P110">
        <v>18</v>
      </c>
      <c r="Q110" s="3">
        <v>41060</v>
      </c>
      <c r="R110" s="29">
        <f t="shared" si="0"/>
        <v>0.35308272542816665</v>
      </c>
      <c r="S110" s="29">
        <f t="shared" si="1"/>
        <v>0.41767563362183602</v>
      </c>
      <c r="T110" s="29">
        <f t="shared" si="2"/>
        <v>0.28600446518307643</v>
      </c>
      <c r="U110" s="29">
        <f>+IFERROR(VLOOKUP(Creditos_totales!U$104,Cartera!$C$89:$DG$127,Creditos_totales!$P110,0)/(VLOOKUP(Creditos_totales!U$104,Cartera!$C$89:$DG$127,Creditos_totales!$P110,0)+VLOOKUP(Creditos_totales!U$104,Cartera!$C$44:$DG$82,Creditos_totales!$P110,0))," ")</f>
        <v>0.36722059241882926</v>
      </c>
      <c r="V110" s="29">
        <f>+IFERROR(VLOOKUP(Creditos_totales!V$104,Cartera!$C$89:$DG$127,Creditos_totales!$P110,0)/(VLOOKUP(Creditos_totales!V$104,Cartera!$C$89:$DG$127,Creditos_totales!$P110,0)+VLOOKUP(Creditos_totales!V$104,Cartera!$C$44:$DG$82,Creditos_totales!$P110,0))," ")</f>
        <v>0.4473901784790783</v>
      </c>
      <c r="W110" s="29">
        <f>+IFERROR(VLOOKUP(Creditos_totales!W$104,Cartera!$C$89:$DG$127,Creditos_totales!$P110,0)/(VLOOKUP(Creditos_totales!W$104,Cartera!$C$89:$DG$127,Creditos_totales!$P110,0)+VLOOKUP(Creditos_totales!W$104,Cartera!$C$44:$DG$82,Creditos_totales!$P110,0))," ")</f>
        <v>0.23278218552413105</v>
      </c>
      <c r="X110" s="29">
        <f>+IFERROR(VLOOKUP(Creditos_totales!X$104,Cartera!$C$89:$DG$127,Creditos_totales!$P110,0)/(VLOOKUP(Creditos_totales!X$104,Cartera!$C$89:$DG$127,Creditos_totales!$P110,0)+VLOOKUP(Creditos_totales!X$104,Cartera!$C$44:$DG$82,Creditos_totales!$P110,0))," ")</f>
        <v>0.31414525452773945</v>
      </c>
      <c r="Y110" s="29">
        <f>+IFERROR(VLOOKUP(Creditos_totales!Y$104,Cartera!$C$89:$DG$127,Creditos_totales!$P110,0)/(VLOOKUP(Creditos_totales!Y$104,Cartera!$C$89:$DG$127,Creditos_totales!$P110,0)+VLOOKUP(Creditos_totales!Y$104,Cartera!$C$44:$DG$82,Creditos_totales!$P110,0))," ")</f>
        <v>0.4168046026088244</v>
      </c>
      <c r="Z110" s="29">
        <f>+IFERROR(VLOOKUP(Creditos_totales!Z$104,Cartera!$C$89:$DG$127,Creditos_totales!$P110,0)/(VLOOKUP(Creditos_totales!Z$104,Cartera!$C$89:$DG$127,Creditos_totales!$P110,0)+VLOOKUP(Creditos_totales!Z$104,Cartera!$C$44:$DG$82,Creditos_totales!$P110,0))," ")</f>
        <v>0.42895567294194231</v>
      </c>
      <c r="AA110" s="29">
        <f>+IFERROR(VLOOKUP(Creditos_totales!AA$104,Cartera!$C$89:$DG$127,Creditos_totales!$P110,0)/(VLOOKUP(Creditos_totales!AA$104,Cartera!$C$89:$DG$127,Creditos_totales!$P110,0)+VLOOKUP(Creditos_totales!AA$104,Cartera!$C$44:$DG$82,Creditos_totales!$P110,0))," ")</f>
        <v>0.31118406098358486</v>
      </c>
      <c r="AB110" s="29">
        <f>+IFERROR(VLOOKUP(Creditos_totales!AB$104,Cartera!$C$89:$DG$127,Creditos_totales!$P110,0)/(VLOOKUP(Creditos_totales!AB$104,Cartera!$C$89:$DG$127,Creditos_totales!$P110,0)+VLOOKUP(Creditos_totales!AB$104,Cartera!$C$44:$DG$82,Creditos_totales!$P110,0))," ")</f>
        <v>0.49682669904566951</v>
      </c>
      <c r="AC110" s="29">
        <f>+IFERROR(VLOOKUP(Creditos_totales!AC$104,Cartera!$C$89:$DG$127,Creditos_totales!$P110,0)/(VLOOKUP(Creditos_totales!AC$104,Cartera!$C$89:$DG$127,Creditos_totales!$P110,0)+VLOOKUP(Creditos_totales!AC$104,Cartera!$C$44:$DG$82,Creditos_totales!$P110,0))," ")</f>
        <v>0.41465583075239948</v>
      </c>
      <c r="AD110" s="29">
        <f>+IFERROR(VLOOKUP(Creditos_totales!AD$104,Cartera!$C$89:$DG$127,Creditos_totales!$P110,0)/(VLOOKUP(Creditos_totales!AD$104,Cartera!$C$89:$DG$127,Creditos_totales!$P110,0)+VLOOKUP(Creditos_totales!AD$104,Cartera!$C$44:$DG$82,Creditos_totales!$P110,0))," ")</f>
        <v>0.3793672933854601</v>
      </c>
      <c r="AE110" s="29">
        <f>+IFERROR(VLOOKUP(Creditos_totales!AE$104,Cartera!$C$89:$DG$127,Creditos_totales!$P110,0)/(VLOOKUP(Creditos_totales!AE$104,Cartera!$C$89:$DG$127,Creditos_totales!$P110,0)+VLOOKUP(Creditos_totales!AE$104,Cartera!$C$44:$DG$82,Creditos_totales!$P110,0))," ")</f>
        <v>0.33242268246190143</v>
      </c>
      <c r="AF110" s="29">
        <f>+IFERROR(VLOOKUP(Creditos_totales!AF$104,Cartera!$C$89:$DG$127,Creditos_totales!$P110,0)/(VLOOKUP(Creditos_totales!AF$104,Cartera!$C$89:$DG$127,Creditos_totales!$P110,0)+VLOOKUP(Creditos_totales!AF$104,Cartera!$C$44:$DG$82,Creditos_totales!$P110,0))," ")</f>
        <v>0.13280115165177034</v>
      </c>
      <c r="AG110" s="29">
        <f>+IFERROR(VLOOKUP(Creditos_totales!AG$104,Cartera!$C$89:$DG$127,Creditos_totales!$P110,0)/(VLOOKUP(Creditos_totales!AG$104,Cartera!$C$89:$DG$127,Creditos_totales!$P110,0)+VLOOKUP(Creditos_totales!AG$104,Cartera!$C$44:$DG$82,Creditos_totales!$P110,0))," ")</f>
        <v>0.26203639372218124</v>
      </c>
      <c r="AH110" s="29">
        <f>+IFERROR(VLOOKUP(Creditos_totales!AH$104,Cartera!$C$89:$DG$127,Creditos_totales!$P110,0)/(VLOOKUP(Creditos_totales!AH$104,Cartera!$C$89:$DG$127,Creditos_totales!$P110,0)+VLOOKUP(Creditos_totales!AH$104,Cartera!$C$44:$DG$82,Creditos_totales!$P110,0))," ")</f>
        <v>9.9845915731775717E-2</v>
      </c>
      <c r="AI110" s="29">
        <f>+IFERROR(VLOOKUP(Creditos_totales!AI$104,Cartera!$C$89:$DG$127,Creditos_totales!$P110,0)/(VLOOKUP(Creditos_totales!AI$104,Cartera!$C$89:$DG$127,Creditos_totales!$P110,0)+VLOOKUP(Creditos_totales!AI$104,Cartera!$C$44:$DG$82,Creditos_totales!$P110,0))," ")</f>
        <v>0.11888689338078744</v>
      </c>
      <c r="AJ110" s="29">
        <f>+IFERROR(VLOOKUP(Creditos_totales!AJ$104,Cartera!$C$89:$DG$127,Creditos_totales!$P110,0)/(VLOOKUP(Creditos_totales!AJ$104,Cartera!$C$89:$DG$127,Creditos_totales!$P110,0)+VLOOKUP(Creditos_totales!AJ$104,Cartera!$C$44:$DG$82,Creditos_totales!$P110,0))," ")</f>
        <v>0.34383284866599956</v>
      </c>
      <c r="AK110" s="29">
        <f>+IFERROR(VLOOKUP(Creditos_totales!AK$104,Cartera!$C$89:$DG$127,Creditos_totales!$P110,0)/(VLOOKUP(Creditos_totales!AK$104,Cartera!$C$89:$DG$127,Creditos_totales!$P110,0)+VLOOKUP(Creditos_totales!AK$104,Cartera!$C$44:$DG$82,Creditos_totales!$P110,0))," ")</f>
        <v>0.15336044762067641</v>
      </c>
      <c r="AL110" s="29">
        <f>+IFERROR(VLOOKUP(Creditos_totales!AL$104,Cartera!$C$89:$DG$127,Creditos_totales!$P110,0)/(VLOOKUP(Creditos_totales!AL$104,Cartera!$C$89:$DG$127,Creditos_totales!$P110,0)+VLOOKUP(Creditos_totales!AL$104,Cartera!$C$44:$DG$82,Creditos_totales!$P110,0))," ")</f>
        <v>0.49052125529102009</v>
      </c>
      <c r="AM110" s="29">
        <f>+IFERROR(VLOOKUP(Creditos_totales!AM$104,Cartera!$C$89:$DG$127,Creditos_totales!$P110,0)/(VLOOKUP(Creditos_totales!AM$104,Cartera!$C$89:$DG$127,Creditos_totales!$P110,0)+VLOOKUP(Creditos_totales!AM$104,Cartera!$C$44:$DG$82,Creditos_totales!$P110,0))," ")</f>
        <v>0.1300712029768224</v>
      </c>
      <c r="AN110" s="29">
        <f>+IFERROR(VLOOKUP(Creditos_totales!AN$104,Cartera!$C$89:$DG$127,Creditos_totales!$P110,0)/(VLOOKUP(Creditos_totales!AN$104,Cartera!$C$89:$DG$127,Creditos_totales!$P110,0)+VLOOKUP(Creditos_totales!AN$104,Cartera!$C$44:$DG$82,Creditos_totales!$P110,0))," ")</f>
        <v>0.34657140626307059</v>
      </c>
      <c r="AO110" s="29">
        <f>+IFERROR(VLOOKUP(Creditos_totales!AO$104,Cartera!$C$89:$DG$127,Creditos_totales!$P110,0)/(VLOOKUP(Creditos_totales!AO$104,Cartera!$C$89:$DG$127,Creditos_totales!$P110,0)+VLOOKUP(Creditos_totales!AO$104,Cartera!$C$44:$DG$82,Creditos_totales!$P110,0))," ")</f>
        <v>0.12803933186256453</v>
      </c>
      <c r="AP110" s="29">
        <f>+IFERROR(VLOOKUP(Creditos_totales!AP$104,Cartera!$C$89:$DG$127,Creditos_totales!$P110,0)/(VLOOKUP(Creditos_totales!AP$104,Cartera!$C$89:$DG$127,Creditos_totales!$P110,0)+VLOOKUP(Creditos_totales!AP$104,Cartera!$C$44:$DG$82,Creditos_totales!$P110,0))," ")</f>
        <v>0.26731744946463126</v>
      </c>
      <c r="AQ110" s="29">
        <f>+IFERROR(VLOOKUP(Creditos_totales!AQ$104,Cartera!$C$89:$DG$127,Creditos_totales!$P110,0)/(VLOOKUP(Creditos_totales!AQ$104,Cartera!$C$89:$DG$127,Creditos_totales!$P110,0)+VLOOKUP(Creditos_totales!AQ$104,Cartera!$C$44:$DG$82,Creditos_totales!$P110,0))," ")</f>
        <v>0.46093497968223929</v>
      </c>
      <c r="AR110" s="29">
        <f>+IFERROR(VLOOKUP(Creditos_totales!AR$104,Cartera!$C$89:$DG$127,Creditos_totales!$P110,0)/(VLOOKUP(Creditos_totales!AR$104,Cartera!$C$89:$DG$127,Creditos_totales!$P110,0)+VLOOKUP(Creditos_totales!AR$104,Cartera!$C$44:$DG$82,Creditos_totales!$P110,0))," ")</f>
        <v>0.16589948163563464</v>
      </c>
      <c r="AS110" s="29">
        <f>+IFERROR(VLOOKUP(Creditos_totales!AS$104,Cartera!$C$89:$DG$127,Creditos_totales!$P110,0)/(VLOOKUP(Creditos_totales!AS$104,Cartera!$C$89:$DG$127,Creditos_totales!$P110,0)+VLOOKUP(Creditos_totales!AS$104,Cartera!$C$44:$DG$82,Creditos_totales!$P110,0))," ")</f>
        <v>0.21411060694562378</v>
      </c>
      <c r="AT110" s="29">
        <f>+IFERROR(VLOOKUP(Creditos_totales!AT$104,Cartera!$C$89:$DG$127,Creditos_totales!$P110,0)/(VLOOKUP(Creditos_totales!AT$104,Cartera!$C$89:$DG$127,Creditos_totales!$P110,0)+VLOOKUP(Creditos_totales!AT$104,Cartera!$C$44:$DG$82,Creditos_totales!$P110,0))," ")</f>
        <v>0.31238090465994539</v>
      </c>
      <c r="AU110" s="29" t="str">
        <f>+IFERROR(VLOOKUP(Creditos_totales!AU$104,Cartera!$C$89:$DG$127,Creditos_totales!$P110,0)/(VLOOKUP(Creditos_totales!AU$104,Cartera!$C$89:$DG$127,Creditos_totales!$P110,0)+VLOOKUP(Creditos_totales!AU$104,Cartera!$C$44:$DG$82,Creditos_totales!$P110,0))," ")</f>
        <v xml:space="preserve"> </v>
      </c>
      <c r="AV110" s="29">
        <f>+IFERROR(VLOOKUP(Creditos_totales!AV$104,Cartera!$C$89:$DG$127,Creditos_totales!$P110,0)/(VLOOKUP(Creditos_totales!AV$104,Cartera!$C$89:$DG$127,Creditos_totales!$P110,0)+VLOOKUP(Creditos_totales!AV$104,Cartera!$C$44:$DG$82,Creditos_totales!$P110,0))," ")</f>
        <v>3.3459494112205959E-2</v>
      </c>
      <c r="AW110" s="29">
        <f>+IFERROR(VLOOKUP(Creditos_totales!AW$104,Cartera!$C$89:$DG$127,Creditos_totales!$P110,0)/(VLOOKUP(Creditos_totales!AW$104,Cartera!$C$89:$DG$127,Creditos_totales!$P110,0)+VLOOKUP(Creditos_totales!AW$104,Cartera!$C$44:$DG$82,Creditos_totales!$P110,0))," ")</f>
        <v>9.5734429788243883E-2</v>
      </c>
      <c r="AX110" s="29">
        <f>+IFERROR(VLOOKUP(Creditos_totales!AX$104,Cartera!$C$89:$DG$127,Creditos_totales!$P110,0)/(VLOOKUP(Creditos_totales!AX$104,Cartera!$C$89:$DG$127,Creditos_totales!$P110,0)+VLOOKUP(Creditos_totales!AX$104,Cartera!$C$44:$DG$82,Creditos_totales!$P110,0))," ")</f>
        <v>9.332224446588222E-2</v>
      </c>
      <c r="AY110" s="29">
        <f>+IFERROR(VLOOKUP(Creditos_totales!AY$104,Cartera!$C$89:$DG$127,Creditos_totales!$P110,0)/(VLOOKUP(Creditos_totales!AY$104,Cartera!$C$89:$DG$127,Creditos_totales!$P110,0)+VLOOKUP(Creditos_totales!AY$104,Cartera!$C$44:$DG$82,Creditos_totales!$P110,0))," ")</f>
        <v>0.1391328285793389</v>
      </c>
      <c r="AZ110" s="29">
        <f>+IFERROR(VLOOKUP(Creditos_totales!AZ$104,Cartera!$C$89:$DG$127,Creditos_totales!$P110,0)/(VLOOKUP(Creditos_totales!AZ$104,Cartera!$C$89:$DG$127,Creditos_totales!$P110,0)+VLOOKUP(Creditos_totales!AZ$104,Cartera!$C$44:$DG$82,Creditos_totales!$P110,0))," ")</f>
        <v>0.15454033290033869</v>
      </c>
      <c r="BA110" s="29">
        <f>+IFERROR(VLOOKUP(Creditos_totales!BA$104,Cartera!$C$89:$DG$127,Creditos_totales!$P110,0)/(VLOOKUP(Creditos_totales!BA$104,Cartera!$C$89:$DG$127,Creditos_totales!$P110,0)+VLOOKUP(Creditos_totales!BA$104,Cartera!$C$44:$DG$82,Creditos_totales!$P110,0))," ")</f>
        <v>0.26886744775890359</v>
      </c>
      <c r="BB110" s="29">
        <f>+IFERROR(VLOOKUP(Creditos_totales!BB$104,Cartera!$C$89:$DG$127,Creditos_totales!$P110,0)/(VLOOKUP(Creditos_totales!BB$104,Cartera!$C$89:$DG$127,Creditos_totales!$P110,0)+VLOOKUP(Creditos_totales!BB$104,Cartera!$C$44:$DG$82,Creditos_totales!$P110,0))," ")</f>
        <v>0.21665324431527441</v>
      </c>
      <c r="BC110" s="29">
        <f>+IFERROR(VLOOKUP(Creditos_totales!BC$104,Cartera!$C$89:$DG$127,Creditos_totales!$P110,0)/(VLOOKUP(Creditos_totales!BC$104,Cartera!$C$89:$DG$127,Creditos_totales!$P110,0)+VLOOKUP(Creditos_totales!BC$104,Cartera!$C$44:$DG$82,Creditos_totales!$P110,0))," ")</f>
        <v>8.791168601192749E-2</v>
      </c>
      <c r="BD110" s="29">
        <f>+IFERROR(VLOOKUP(Creditos_totales!BD$104,Cartera!$C$89:$DG$127,Creditos_totales!$P110,0)/(VLOOKUP(Creditos_totales!BD$104,Cartera!$C$89:$DG$127,Creditos_totales!$P110,0)+VLOOKUP(Creditos_totales!BD$104,Cartera!$C$44:$DG$82,Creditos_totales!$P110,0))," ")</f>
        <v>1.1751464643625077E-4</v>
      </c>
      <c r="BE110" s="29">
        <f>+IFERROR(VLOOKUP(Creditos_totales!BE$104,Cartera!$C$89:$DG$127,Creditos_totales!$P110,0)/(VLOOKUP(Creditos_totales!BE$104,Cartera!$C$89:$DG$127,Creditos_totales!$P110,0)+VLOOKUP(Creditos_totales!BE$104,Cartera!$C$44:$DG$82,Creditos_totales!$P110,0))," ")</f>
        <v>0.38325526934380821</v>
      </c>
      <c r="BF110" s="29">
        <f>+IFERROR(VLOOKUP(Creditos_totales!BF$104,Cartera!$C$89:$DG$127,Creditos_totales!$P110,0)/(VLOOKUP(Creditos_totales!BF$104,Cartera!$C$89:$DG$127,Creditos_totales!$P110,0)+VLOOKUP(Creditos_totales!BF$104,Cartera!$C$44:$DG$82,Creditos_totales!$P110,0))," ")</f>
        <v>6.56008126732259E-2</v>
      </c>
      <c r="BG110" s="12">
        <f t="shared" si="3"/>
        <v>0.36166231408276728</v>
      </c>
      <c r="BH110" s="38">
        <v>0.24448813268363648</v>
      </c>
    </row>
    <row r="111" spans="2:60" ht="16.5" x14ac:dyDescent="0.3">
      <c r="B111">
        <v>19</v>
      </c>
      <c r="C111" s="23">
        <v>41090</v>
      </c>
      <c r="D111" s="29">
        <f>+IFERROR(VLOOKUP(D$104,Cartera!$C$23:$DG$33,Creditos_totales!$B111,0)/(VLOOKUP(D$104,Cartera!$C$5:$DG$15,Creditos_totales!$B111,0)+VLOOKUP(D$104,Cartera!$C$23:$DG$33,Creditos_totales!$B111,0))," ")</f>
        <v>0.58117114554666793</v>
      </c>
      <c r="E111" s="29">
        <f>+IFERROR(VLOOKUP(E$104,Cartera!$C$23:$DG$33,Creditos_totales!$B111,0)/(VLOOKUP(E$104,Cartera!$C$5:$DG$15,Creditos_totales!$B111,0)+VLOOKUP(E$104,Cartera!$C$23:$DG$33,Creditos_totales!$B111,0))," ")</f>
        <v>0.71386384274738934</v>
      </c>
      <c r="F111" s="29">
        <f>+IFERROR(VLOOKUP(F$104,Cartera!$C$23:$DG$33,Creditos_totales!$B111,0)/(VLOOKUP(F$104,Cartera!$C$5:$DG$15,Creditos_totales!$B111,0)+VLOOKUP(F$104,Cartera!$C$23:$DG$33,Creditos_totales!$B111,0))," ")</f>
        <v>0.71344745875309235</v>
      </c>
      <c r="G111" s="29">
        <f>+IFERROR(VLOOKUP(G$104,Cartera!$C$23:$DG$33,Creditos_totales!$B111,0)/(VLOOKUP(G$104,Cartera!$C$5:$DG$15,Creditos_totales!$B111,0)+VLOOKUP(G$104,Cartera!$C$23:$DG$33,Creditos_totales!$B111,0))," ")</f>
        <v>0.65087221863119615</v>
      </c>
      <c r="H111" s="29">
        <f>+IFERROR(VLOOKUP(H$104,Cartera!$C$23:$DG$33,Creditos_totales!$B111,0)/(VLOOKUP(H$104,Cartera!$C$5:$DG$15,Creditos_totales!$B111,0)+VLOOKUP(H$104,Cartera!$C$23:$DG$33,Creditos_totales!$B111,0))," ")</f>
        <v>0.44724202707158273</v>
      </c>
      <c r="I111" s="29">
        <f>+IFERROR(VLOOKUP(I$104,Cartera!$C$23:$DG$33,Creditos_totales!$B111,0)/(VLOOKUP(I$104,Cartera!$C$5:$DG$15,Creditos_totales!$B111,0)+VLOOKUP(I$104,Cartera!$C$23:$DG$33,Creditos_totales!$B111,0))," ")</f>
        <v>0.63315313002208218</v>
      </c>
      <c r="J111" s="29">
        <f>+IFERROR(VLOOKUP(J$104,Cartera!$C$23:$DG$33,Creditos_totales!$B111,0)/(VLOOKUP(J$104,Cartera!$C$5:$DG$15,Creditos_totales!$B111,0)+VLOOKUP(J$104,Cartera!$C$23:$DG$33,Creditos_totales!$B111,0))," ")</f>
        <v>0.80877984253838942</v>
      </c>
      <c r="K111" s="29">
        <f>+IFERROR(VLOOKUP(K$104,Cartera!$C$23:$DG$33,Creditos_totales!$B111,0)/(VLOOKUP(K$104,Cartera!$C$5:$DG$15,Creditos_totales!$B111,0)+VLOOKUP(K$104,Cartera!$C$23:$DG$33,Creditos_totales!$B111,0))," ")</f>
        <v>0.69772434622880675</v>
      </c>
      <c r="L111" s="29">
        <f>+IFERROR(VLOOKUP(L$104,Cartera!$C$23:$DG$33,Creditos_totales!$B111,0)/(VLOOKUP(L$104,Cartera!$C$5:$DG$15,Creditos_totales!$B111,0)+VLOOKUP(L$104,Cartera!$C$23:$DG$33,Creditos_totales!$B111,0))," ")</f>
        <v>0.13431419861589591</v>
      </c>
      <c r="M111" s="29" t="str">
        <f>+IFERROR(VLOOKUP(M$104,Cartera!$C$23:$DG$33,Creditos_totales!$B111,0)/(VLOOKUP(M$104,Cartera!$C$5:$DG$15,Creditos_totales!$B111,0)+VLOOKUP(M$104,Cartera!$C$23:$DG$33,Creditos_totales!$B111,0))," ")</f>
        <v xml:space="preserve"> </v>
      </c>
      <c r="N111" s="12">
        <v>0.63812759723817492</v>
      </c>
      <c r="P111">
        <v>19</v>
      </c>
      <c r="Q111" s="3">
        <v>41090</v>
      </c>
      <c r="R111" s="29">
        <f t="shared" si="0"/>
        <v>0.34912778136880385</v>
      </c>
      <c r="S111" s="29">
        <f t="shared" si="1"/>
        <v>0.41882885445333207</v>
      </c>
      <c r="T111" s="29">
        <f t="shared" si="2"/>
        <v>0.28655254124690765</v>
      </c>
      <c r="U111" s="29">
        <f>+IFERROR(VLOOKUP(Creditos_totales!U$104,Cartera!$C$89:$DG$127,Creditos_totales!$P111,0)/(VLOOKUP(Creditos_totales!U$104,Cartera!$C$89:$DG$127,Creditos_totales!$P111,0)+VLOOKUP(Creditos_totales!U$104,Cartera!$C$44:$DG$82,Creditos_totales!$P111,0))," ")</f>
        <v>0.37053595247869225</v>
      </c>
      <c r="V111" s="29">
        <f>+IFERROR(VLOOKUP(Creditos_totales!V$104,Cartera!$C$89:$DG$127,Creditos_totales!$P111,0)/(VLOOKUP(Creditos_totales!V$104,Cartera!$C$89:$DG$127,Creditos_totales!$P111,0)+VLOOKUP(Creditos_totales!V$104,Cartera!$C$44:$DG$82,Creditos_totales!$P111,0))," ")</f>
        <v>0.4450232646979736</v>
      </c>
      <c r="W111" s="29">
        <f>+IFERROR(VLOOKUP(Creditos_totales!W$104,Cartera!$C$89:$DG$127,Creditos_totales!$P111,0)/(VLOOKUP(Creditos_totales!W$104,Cartera!$C$89:$DG$127,Creditos_totales!$P111,0)+VLOOKUP(Creditos_totales!W$104,Cartera!$C$44:$DG$82,Creditos_totales!$P111,0))," ")</f>
        <v>0.23186492501897291</v>
      </c>
      <c r="X111" s="29">
        <f>+IFERROR(VLOOKUP(Creditos_totales!X$104,Cartera!$C$89:$DG$127,Creditos_totales!$P111,0)/(VLOOKUP(Creditos_totales!X$104,Cartera!$C$89:$DG$127,Creditos_totales!$P111,0)+VLOOKUP(Creditos_totales!X$104,Cartera!$C$44:$DG$82,Creditos_totales!$P111,0))," ")</f>
        <v>0.31151194093695922</v>
      </c>
      <c r="Y111" s="29">
        <f>+IFERROR(VLOOKUP(Creditos_totales!Y$104,Cartera!$C$89:$DG$127,Creditos_totales!$P111,0)/(VLOOKUP(Creditos_totales!Y$104,Cartera!$C$89:$DG$127,Creditos_totales!$P111,0)+VLOOKUP(Creditos_totales!Y$104,Cartera!$C$44:$DG$82,Creditos_totales!$P111,0))," ")</f>
        <v>0.4190761054785565</v>
      </c>
      <c r="Z111" s="29">
        <f>+IFERROR(VLOOKUP(Creditos_totales!Z$104,Cartera!$C$89:$DG$127,Creditos_totales!$P111,0)/(VLOOKUP(Creditos_totales!Z$104,Cartera!$C$89:$DG$127,Creditos_totales!$P111,0)+VLOOKUP(Creditos_totales!Z$104,Cartera!$C$44:$DG$82,Creditos_totales!$P111,0))," ")</f>
        <v>0.43252792702574677</v>
      </c>
      <c r="AA111" s="29">
        <f>+IFERROR(VLOOKUP(Creditos_totales!AA$104,Cartera!$C$89:$DG$127,Creditos_totales!$P111,0)/(VLOOKUP(Creditos_totales!AA$104,Cartera!$C$89:$DG$127,Creditos_totales!$P111,0)+VLOOKUP(Creditos_totales!AA$104,Cartera!$C$44:$DG$82,Creditos_totales!$P111,0))," ")</f>
        <v>0.31258670669068411</v>
      </c>
      <c r="AB111" s="29">
        <f>+IFERROR(VLOOKUP(Creditos_totales!AB$104,Cartera!$C$89:$DG$127,Creditos_totales!$P111,0)/(VLOOKUP(Creditos_totales!AB$104,Cartera!$C$89:$DG$127,Creditos_totales!$P111,0)+VLOOKUP(Creditos_totales!AB$104,Cartera!$C$44:$DG$82,Creditos_totales!$P111,0))," ")</f>
        <v>0.48938567518860732</v>
      </c>
      <c r="AC111" s="29">
        <f>+IFERROR(VLOOKUP(Creditos_totales!AC$104,Cartera!$C$89:$DG$127,Creditos_totales!$P111,0)/(VLOOKUP(Creditos_totales!AC$104,Cartera!$C$89:$DG$127,Creditos_totales!$P111,0)+VLOOKUP(Creditos_totales!AC$104,Cartera!$C$44:$DG$82,Creditos_totales!$P111,0))," ")</f>
        <v>0.40939572995885271</v>
      </c>
      <c r="AD111" s="29">
        <f>+IFERROR(VLOOKUP(Creditos_totales!AD$104,Cartera!$C$89:$DG$127,Creditos_totales!$P111,0)/(VLOOKUP(Creditos_totales!AD$104,Cartera!$C$89:$DG$127,Creditos_totales!$P111,0)+VLOOKUP(Creditos_totales!AD$104,Cartera!$C$44:$DG$82,Creditos_totales!$P111,0))," ")</f>
        <v>0.37592734628225372</v>
      </c>
      <c r="AE111" s="29">
        <f>+IFERROR(VLOOKUP(Creditos_totales!AE$104,Cartera!$C$89:$DG$127,Creditos_totales!$P111,0)/(VLOOKUP(Creditos_totales!AE$104,Cartera!$C$89:$DG$127,Creditos_totales!$P111,0)+VLOOKUP(Creditos_totales!AE$104,Cartera!$C$44:$DG$82,Creditos_totales!$P111,0))," ")</f>
        <v>0.33581393156590122</v>
      </c>
      <c r="AF111" s="29">
        <f>+IFERROR(VLOOKUP(Creditos_totales!AF$104,Cartera!$C$89:$DG$127,Creditos_totales!$P111,0)/(VLOOKUP(Creditos_totales!AF$104,Cartera!$C$89:$DG$127,Creditos_totales!$P111,0)+VLOOKUP(Creditos_totales!AF$104,Cartera!$C$44:$DG$82,Creditos_totales!$P111,0))," ")</f>
        <v>0.13344435988991329</v>
      </c>
      <c r="AG111" s="29">
        <f>+IFERROR(VLOOKUP(Creditos_totales!AG$104,Cartera!$C$89:$DG$127,Creditos_totales!$P111,0)/(VLOOKUP(Creditos_totales!AG$104,Cartera!$C$89:$DG$127,Creditos_totales!$P111,0)+VLOOKUP(Creditos_totales!AG$104,Cartera!$C$44:$DG$82,Creditos_totales!$P111,0))," ")</f>
        <v>0.25797688164892996</v>
      </c>
      <c r="AH111" s="29">
        <f>+IFERROR(VLOOKUP(Creditos_totales!AH$104,Cartera!$C$89:$DG$127,Creditos_totales!$P111,0)/(VLOOKUP(Creditos_totales!AH$104,Cartera!$C$89:$DG$127,Creditos_totales!$P111,0)+VLOOKUP(Creditos_totales!AH$104,Cartera!$C$44:$DG$82,Creditos_totales!$P111,0))," ")</f>
        <v>0.10539977213938516</v>
      </c>
      <c r="AI111" s="29">
        <f>+IFERROR(VLOOKUP(Creditos_totales!AI$104,Cartera!$C$89:$DG$127,Creditos_totales!$P111,0)/(VLOOKUP(Creditos_totales!AI$104,Cartera!$C$89:$DG$127,Creditos_totales!$P111,0)+VLOOKUP(Creditos_totales!AI$104,Cartera!$C$44:$DG$82,Creditos_totales!$P111,0))," ")</f>
        <v>0.12173559868339534</v>
      </c>
      <c r="AJ111" s="29">
        <f>+IFERROR(VLOOKUP(Creditos_totales!AJ$104,Cartera!$C$89:$DG$127,Creditos_totales!$P111,0)/(VLOOKUP(Creditos_totales!AJ$104,Cartera!$C$89:$DG$127,Creditos_totales!$P111,0)+VLOOKUP(Creditos_totales!AJ$104,Cartera!$C$44:$DG$82,Creditos_totales!$P111,0))," ")</f>
        <v>0.35346071473006935</v>
      </c>
      <c r="AK111" s="29">
        <f>+IFERROR(VLOOKUP(Creditos_totales!AK$104,Cartera!$C$89:$DG$127,Creditos_totales!$P111,0)/(VLOOKUP(Creditos_totales!AK$104,Cartera!$C$89:$DG$127,Creditos_totales!$P111,0)+VLOOKUP(Creditos_totales!AK$104,Cartera!$C$44:$DG$82,Creditos_totales!$P111,0))," ")</f>
        <v>0.15042415892170194</v>
      </c>
      <c r="AL111" s="29">
        <f>+IFERROR(VLOOKUP(Creditos_totales!AL$104,Cartera!$C$89:$DG$127,Creditos_totales!$P111,0)/(VLOOKUP(Creditos_totales!AL$104,Cartera!$C$89:$DG$127,Creditos_totales!$P111,0)+VLOOKUP(Creditos_totales!AL$104,Cartera!$C$44:$DG$82,Creditos_totales!$P111,0))," ")</f>
        <v>0.48979091733030389</v>
      </c>
      <c r="AM111" s="29">
        <f>+IFERROR(VLOOKUP(Creditos_totales!AM$104,Cartera!$C$89:$DG$127,Creditos_totales!$P111,0)/(VLOOKUP(Creditos_totales!AM$104,Cartera!$C$89:$DG$127,Creditos_totales!$P111,0)+VLOOKUP(Creditos_totales!AM$104,Cartera!$C$44:$DG$82,Creditos_totales!$P111,0))," ")</f>
        <v>0.1260902188939701</v>
      </c>
      <c r="AN111" s="29">
        <f>+IFERROR(VLOOKUP(Creditos_totales!AN$104,Cartera!$C$89:$DG$127,Creditos_totales!$P111,0)/(VLOOKUP(Creditos_totales!AN$104,Cartera!$C$89:$DG$127,Creditos_totales!$P111,0)+VLOOKUP(Creditos_totales!AN$104,Cartera!$C$44:$DG$82,Creditos_totales!$P111,0))," ")</f>
        <v>0.34318809047114357</v>
      </c>
      <c r="AO111" s="29">
        <f>+IFERROR(VLOOKUP(Creditos_totales!AO$104,Cartera!$C$89:$DG$127,Creditos_totales!$P111,0)/(VLOOKUP(Creditos_totales!AO$104,Cartera!$C$89:$DG$127,Creditos_totales!$P111,0)+VLOOKUP(Creditos_totales!AO$104,Cartera!$C$44:$DG$82,Creditos_totales!$P111,0))," ")</f>
        <v>0.13122595624142791</v>
      </c>
      <c r="AP111" s="29">
        <f>+IFERROR(VLOOKUP(Creditos_totales!AP$104,Cartera!$C$89:$DG$127,Creditos_totales!$P111,0)/(VLOOKUP(Creditos_totales!AP$104,Cartera!$C$89:$DG$127,Creditos_totales!$P111,0)+VLOOKUP(Creditos_totales!AP$104,Cartera!$C$44:$DG$82,Creditos_totales!$P111,0))," ")</f>
        <v>0.2736511502740489</v>
      </c>
      <c r="AQ111" s="29">
        <f>+IFERROR(VLOOKUP(Creditos_totales!AQ$104,Cartera!$C$89:$DG$127,Creditos_totales!$P111,0)/(VLOOKUP(Creditos_totales!AQ$104,Cartera!$C$89:$DG$127,Creditos_totales!$P111,0)+VLOOKUP(Creditos_totales!AQ$104,Cartera!$C$44:$DG$82,Creditos_totales!$P111,0))," ")</f>
        <v>0.45350309089560226</v>
      </c>
      <c r="AR111" s="29">
        <f>+IFERROR(VLOOKUP(Creditos_totales!AR$104,Cartera!$C$89:$DG$127,Creditos_totales!$P111,0)/(VLOOKUP(Creditos_totales!AR$104,Cartera!$C$89:$DG$127,Creditos_totales!$P111,0)+VLOOKUP(Creditos_totales!AR$104,Cartera!$C$44:$DG$82,Creditos_totales!$P111,0))," ")</f>
        <v>0.16192625276334804</v>
      </c>
      <c r="AS111" s="29">
        <f>+IFERROR(VLOOKUP(Creditos_totales!AS$104,Cartera!$C$89:$DG$127,Creditos_totales!$P111,0)/(VLOOKUP(Creditos_totales!AS$104,Cartera!$C$89:$DG$127,Creditos_totales!$P111,0)+VLOOKUP(Creditos_totales!AS$104,Cartera!$C$44:$DG$82,Creditos_totales!$P111,0))," ")</f>
        <v>0.22534025824270446</v>
      </c>
      <c r="AT111" s="29">
        <f>+IFERROR(VLOOKUP(Creditos_totales!AT$104,Cartera!$C$89:$DG$127,Creditos_totales!$P111,0)/(VLOOKUP(Creditos_totales!AT$104,Cartera!$C$89:$DG$127,Creditos_totales!$P111,0)+VLOOKUP(Creditos_totales!AT$104,Cartera!$C$44:$DG$82,Creditos_totales!$P111,0))," ")</f>
        <v>0.29636500086085354</v>
      </c>
      <c r="AU111" s="29" t="str">
        <f>+IFERROR(VLOOKUP(Creditos_totales!AU$104,Cartera!$C$89:$DG$127,Creditos_totales!$P111,0)/(VLOOKUP(Creditos_totales!AU$104,Cartera!$C$89:$DG$127,Creditos_totales!$P111,0)+VLOOKUP(Creditos_totales!AU$104,Cartera!$C$44:$DG$82,Creditos_totales!$P111,0))," ")</f>
        <v xml:space="preserve"> </v>
      </c>
      <c r="AV111" s="29">
        <f>+IFERROR(VLOOKUP(Creditos_totales!AV$104,Cartera!$C$89:$DG$127,Creditos_totales!$P111,0)/(VLOOKUP(Creditos_totales!AV$104,Cartera!$C$89:$DG$127,Creditos_totales!$P111,0)+VLOOKUP(Creditos_totales!AV$104,Cartera!$C$44:$DG$82,Creditos_totales!$P111,0))," ")</f>
        <v>2.9858921457201464E-2</v>
      </c>
      <c r="AW111" s="29">
        <f>+IFERROR(VLOOKUP(Creditos_totales!AW$104,Cartera!$C$89:$DG$127,Creditos_totales!$P111,0)/(VLOOKUP(Creditos_totales!AW$104,Cartera!$C$89:$DG$127,Creditos_totales!$P111,0)+VLOOKUP(Creditos_totales!AW$104,Cartera!$C$44:$DG$82,Creditos_totales!$P111,0))," ")</f>
        <v>9.6394990039598158E-2</v>
      </c>
      <c r="AX111" s="29">
        <f>+IFERROR(VLOOKUP(Creditos_totales!AX$104,Cartera!$C$89:$DG$127,Creditos_totales!$P111,0)/(VLOOKUP(Creditos_totales!AX$104,Cartera!$C$89:$DG$127,Creditos_totales!$P111,0)+VLOOKUP(Creditos_totales!AX$104,Cartera!$C$44:$DG$82,Creditos_totales!$P111,0))," ")</f>
        <v>9.0974457390142163E-2</v>
      </c>
      <c r="AY111" s="29">
        <f>+IFERROR(VLOOKUP(Creditos_totales!AY$104,Cartera!$C$89:$DG$127,Creditos_totales!$P111,0)/(VLOOKUP(Creditos_totales!AY$104,Cartera!$C$89:$DG$127,Creditos_totales!$P111,0)+VLOOKUP(Creditos_totales!AY$104,Cartera!$C$44:$DG$82,Creditos_totales!$P111,0))," ")</f>
        <v>0.14307438937077402</v>
      </c>
      <c r="AZ111" s="29">
        <f>+IFERROR(VLOOKUP(Creditos_totales!AZ$104,Cartera!$C$89:$DG$127,Creditos_totales!$P111,0)/(VLOOKUP(Creditos_totales!AZ$104,Cartera!$C$89:$DG$127,Creditos_totales!$P111,0)+VLOOKUP(Creditos_totales!AZ$104,Cartera!$C$44:$DG$82,Creditos_totales!$P111,0))," ")</f>
        <v>0.15454033290033869</v>
      </c>
      <c r="BA111" s="29">
        <f>+IFERROR(VLOOKUP(Creditos_totales!BA$104,Cartera!$C$89:$DG$127,Creditos_totales!$P111,0)/(VLOOKUP(Creditos_totales!BA$104,Cartera!$C$89:$DG$127,Creditos_totales!$P111,0)+VLOOKUP(Creditos_totales!BA$104,Cartera!$C$44:$DG$82,Creditos_totales!$P111,0))," ")</f>
        <v>0.26918201505155154</v>
      </c>
      <c r="BB111" s="29">
        <f>+IFERROR(VLOOKUP(Creditos_totales!BB$104,Cartera!$C$89:$DG$127,Creditos_totales!$P111,0)/(VLOOKUP(Creditos_totales!BB$104,Cartera!$C$89:$DG$127,Creditos_totales!$P111,0)+VLOOKUP(Creditos_totales!BB$104,Cartera!$C$44:$DG$82,Creditos_totales!$P111,0))," ")</f>
        <v>0.21395911296717857</v>
      </c>
      <c r="BC111" s="29">
        <f>+IFERROR(VLOOKUP(Creditos_totales!BC$104,Cartera!$C$89:$DG$127,Creditos_totales!$P111,0)/(VLOOKUP(Creditos_totales!BC$104,Cartera!$C$89:$DG$127,Creditos_totales!$P111,0)+VLOOKUP(Creditos_totales!BC$104,Cartera!$C$44:$DG$82,Creditos_totales!$P111,0))," ")</f>
        <v>8.6232273468737075E-2</v>
      </c>
      <c r="BD111" s="29">
        <f>+IFERROR(VLOOKUP(Creditos_totales!BD$104,Cartera!$C$89:$DG$127,Creditos_totales!$P111,0)/(VLOOKUP(Creditos_totales!BD$104,Cartera!$C$89:$DG$127,Creditos_totales!$P111,0)+VLOOKUP(Creditos_totales!BD$104,Cartera!$C$44:$DG$82,Creditos_totales!$P111,0))," ")</f>
        <v>9.8713371762286254E-5</v>
      </c>
      <c r="BE111" s="29">
        <f>+IFERROR(VLOOKUP(Creditos_totales!BE$104,Cartera!$C$89:$DG$127,Creditos_totales!$P111,0)/(VLOOKUP(Creditos_totales!BE$104,Cartera!$C$89:$DG$127,Creditos_totales!$P111,0)+VLOOKUP(Creditos_totales!BE$104,Cartera!$C$44:$DG$82,Creditos_totales!$P111,0))," ")</f>
        <v>0.39503336901543112</v>
      </c>
      <c r="BF111" s="29">
        <f>+IFERROR(VLOOKUP(Creditos_totales!BF$104,Cartera!$C$89:$DG$127,Creditos_totales!$P111,0)/(VLOOKUP(Creditos_totales!BF$104,Cartera!$C$89:$DG$127,Creditos_totales!$P111,0)+VLOOKUP(Creditos_totales!BF$104,Cartera!$C$44:$DG$82,Creditos_totales!$P111,0))," ")</f>
        <v>6.5437514252186108E-2</v>
      </c>
      <c r="BG111" s="12">
        <f t="shared" si="3"/>
        <v>0.36187240276182508</v>
      </c>
      <c r="BH111" s="38">
        <v>0.24535645647179749</v>
      </c>
    </row>
    <row r="112" spans="2:60" ht="16.5" x14ac:dyDescent="0.3">
      <c r="B112">
        <v>20</v>
      </c>
      <c r="C112" s="23">
        <v>41121</v>
      </c>
      <c r="D112" s="29">
        <f>+IFERROR(VLOOKUP(D$104,Cartera!$C$23:$DG$33,Creditos_totales!$B112,0)/(VLOOKUP(D$104,Cartera!$C$5:$DG$15,Creditos_totales!$B112,0)+VLOOKUP(D$104,Cartera!$C$23:$DG$33,Creditos_totales!$B112,0))," ")</f>
        <v>0.58152365902964798</v>
      </c>
      <c r="E112" s="29">
        <f>+IFERROR(VLOOKUP(E$104,Cartera!$C$23:$DG$33,Creditos_totales!$B112,0)/(VLOOKUP(E$104,Cartera!$C$5:$DG$15,Creditos_totales!$B112,0)+VLOOKUP(E$104,Cartera!$C$23:$DG$33,Creditos_totales!$B112,0))," ")</f>
        <v>0.70565141254982855</v>
      </c>
      <c r="F112" s="29">
        <f>+IFERROR(VLOOKUP(F$104,Cartera!$C$23:$DG$33,Creditos_totales!$B112,0)/(VLOOKUP(F$104,Cartera!$C$5:$DG$15,Creditos_totales!$B112,0)+VLOOKUP(F$104,Cartera!$C$23:$DG$33,Creditos_totales!$B112,0))," ")</f>
        <v>0.66552040649414945</v>
      </c>
      <c r="G112" s="29">
        <f>+IFERROR(VLOOKUP(G$104,Cartera!$C$23:$DG$33,Creditos_totales!$B112,0)/(VLOOKUP(G$104,Cartera!$C$5:$DG$15,Creditos_totales!$B112,0)+VLOOKUP(G$104,Cartera!$C$23:$DG$33,Creditos_totales!$B112,0))," ")</f>
        <v>0.65119255921590313</v>
      </c>
      <c r="H112" s="29">
        <f>+IFERROR(VLOOKUP(H$104,Cartera!$C$23:$DG$33,Creditos_totales!$B112,0)/(VLOOKUP(H$104,Cartera!$C$5:$DG$15,Creditos_totales!$B112,0)+VLOOKUP(H$104,Cartera!$C$23:$DG$33,Creditos_totales!$B112,0))," ")</f>
        <v>0.45612304449968377</v>
      </c>
      <c r="I112" s="29">
        <f>+IFERROR(VLOOKUP(I$104,Cartera!$C$23:$DG$33,Creditos_totales!$B112,0)/(VLOOKUP(I$104,Cartera!$C$5:$DG$15,Creditos_totales!$B112,0)+VLOOKUP(I$104,Cartera!$C$23:$DG$33,Creditos_totales!$B112,0))," ")</f>
        <v>0.63829107712999844</v>
      </c>
      <c r="J112" s="29">
        <f>+IFERROR(VLOOKUP(J$104,Cartera!$C$23:$DG$33,Creditos_totales!$B112,0)/(VLOOKUP(J$104,Cartera!$C$5:$DG$15,Creditos_totales!$B112,0)+VLOOKUP(J$104,Cartera!$C$23:$DG$33,Creditos_totales!$B112,0))," ")</f>
        <v>0.80021210226535533</v>
      </c>
      <c r="K112" s="29">
        <f>+IFERROR(VLOOKUP(K$104,Cartera!$C$23:$DG$33,Creditos_totales!$B112,0)/(VLOOKUP(K$104,Cartera!$C$5:$DG$15,Creditos_totales!$B112,0)+VLOOKUP(K$104,Cartera!$C$23:$DG$33,Creditos_totales!$B112,0))," ")</f>
        <v>0.70925999882842639</v>
      </c>
      <c r="L112" s="29">
        <f>+IFERROR(VLOOKUP(L$104,Cartera!$C$23:$DG$33,Creditos_totales!$B112,0)/(VLOOKUP(L$104,Cartera!$C$5:$DG$15,Creditos_totales!$B112,0)+VLOOKUP(L$104,Cartera!$C$23:$DG$33,Creditos_totales!$B112,0))," ")</f>
        <v>0.15615856759479549</v>
      </c>
      <c r="M112" s="29" t="str">
        <f>+IFERROR(VLOOKUP(M$104,Cartera!$C$23:$DG$33,Creditos_totales!$B112,0)/(VLOOKUP(M$104,Cartera!$C$5:$DG$15,Creditos_totales!$B112,0)+VLOOKUP(M$104,Cartera!$C$23:$DG$33,Creditos_totales!$B112,0))," ")</f>
        <v xml:space="preserve"> </v>
      </c>
      <c r="N112" s="12">
        <v>0.63071087242992507</v>
      </c>
      <c r="P112">
        <v>20</v>
      </c>
      <c r="Q112" s="3">
        <v>41121</v>
      </c>
      <c r="R112" s="29">
        <f t="shared" si="0"/>
        <v>0.34880744078409687</v>
      </c>
      <c r="S112" s="29">
        <f t="shared" si="1"/>
        <v>0.41847634097035202</v>
      </c>
      <c r="T112" s="29">
        <f t="shared" si="2"/>
        <v>0.33447959350585055</v>
      </c>
      <c r="U112" s="29">
        <f>+IFERROR(VLOOKUP(Creditos_totales!U$104,Cartera!$C$89:$DG$127,Creditos_totales!$P112,0)/(VLOOKUP(Creditos_totales!U$104,Cartera!$C$89:$DG$127,Creditos_totales!$P112,0)+VLOOKUP(Creditos_totales!U$104,Cartera!$C$44:$DG$82,Creditos_totales!$P112,0))," ")</f>
        <v>0.37163105483453107</v>
      </c>
      <c r="V112" s="29">
        <f>+IFERROR(VLOOKUP(Creditos_totales!V$104,Cartera!$C$89:$DG$127,Creditos_totales!$P112,0)/(VLOOKUP(Creditos_totales!V$104,Cartera!$C$89:$DG$127,Creditos_totales!$P112,0)+VLOOKUP(Creditos_totales!V$104,Cartera!$C$44:$DG$82,Creditos_totales!$P112,0))," ")</f>
        <v>0.44171108361722855</v>
      </c>
      <c r="W112" s="29">
        <f>+IFERROR(VLOOKUP(Creditos_totales!W$104,Cartera!$C$89:$DG$127,Creditos_totales!$P112,0)/(VLOOKUP(Creditos_totales!W$104,Cartera!$C$89:$DG$127,Creditos_totales!$P112,0)+VLOOKUP(Creditos_totales!W$104,Cartera!$C$44:$DG$82,Creditos_totales!$P112,0))," ")</f>
        <v>0.23012611265560734</v>
      </c>
      <c r="X112" s="29">
        <f>+IFERROR(VLOOKUP(Creditos_totales!X$104,Cartera!$C$89:$DG$127,Creditos_totales!$P112,0)/(VLOOKUP(Creditos_totales!X$104,Cartera!$C$89:$DG$127,Creditos_totales!$P112,0)+VLOOKUP(Creditos_totales!X$104,Cartera!$C$44:$DG$82,Creditos_totales!$P112,0))," ")</f>
        <v>0.31013842520699458</v>
      </c>
      <c r="Y112" s="29">
        <f>+IFERROR(VLOOKUP(Creditos_totales!Y$104,Cartera!$C$89:$DG$127,Creditos_totales!$P112,0)/(VLOOKUP(Creditos_totales!Y$104,Cartera!$C$89:$DG$127,Creditos_totales!$P112,0)+VLOOKUP(Creditos_totales!Y$104,Cartera!$C$44:$DG$82,Creditos_totales!$P112,0))," ")</f>
        <v>0.42029924727951595</v>
      </c>
      <c r="Z112" s="29">
        <f>+IFERROR(VLOOKUP(Creditos_totales!Z$104,Cartera!$C$89:$DG$127,Creditos_totales!$P112,0)/(VLOOKUP(Creditos_totales!Z$104,Cartera!$C$89:$DG$127,Creditos_totales!$P112,0)+VLOOKUP(Creditos_totales!Z$104,Cartera!$C$44:$DG$82,Creditos_totales!$P112,0))," ")</f>
        <v>0.43456916428954434</v>
      </c>
      <c r="AA112" s="29">
        <f>+IFERROR(VLOOKUP(Creditos_totales!AA$104,Cartera!$C$89:$DG$127,Creditos_totales!$P112,0)/(VLOOKUP(Creditos_totales!AA$104,Cartera!$C$89:$DG$127,Creditos_totales!$P112,0)+VLOOKUP(Creditos_totales!AA$104,Cartera!$C$44:$DG$82,Creditos_totales!$P112,0))," ")</f>
        <v>0.31272019731646222</v>
      </c>
      <c r="AB112" s="29">
        <f>+IFERROR(VLOOKUP(Creditos_totales!AB$104,Cartera!$C$89:$DG$127,Creditos_totales!$P112,0)/(VLOOKUP(Creditos_totales!AB$104,Cartera!$C$89:$DG$127,Creditos_totales!$P112,0)+VLOOKUP(Creditos_totales!AB$104,Cartera!$C$44:$DG$82,Creditos_totales!$P112,0))," ")</f>
        <v>0.48194573074364605</v>
      </c>
      <c r="AC112" s="29">
        <f>+IFERROR(VLOOKUP(Creditos_totales!AC$104,Cartera!$C$89:$DG$127,Creditos_totales!$P112,0)/(VLOOKUP(Creditos_totales!AC$104,Cartera!$C$89:$DG$127,Creditos_totales!$P112,0)+VLOOKUP(Creditos_totales!AC$104,Cartera!$C$44:$DG$82,Creditos_totales!$P112,0))," ")</f>
        <v>0.41076793494073272</v>
      </c>
      <c r="AD112" s="29">
        <f>+IFERROR(VLOOKUP(Creditos_totales!AD$104,Cartera!$C$89:$DG$127,Creditos_totales!$P112,0)/(VLOOKUP(Creditos_totales!AD$104,Cartera!$C$89:$DG$127,Creditos_totales!$P112,0)+VLOOKUP(Creditos_totales!AD$104,Cartera!$C$44:$DG$82,Creditos_totales!$P112,0))," ")</f>
        <v>0.37042204062120659</v>
      </c>
      <c r="AE112" s="29">
        <f>+IFERROR(VLOOKUP(Creditos_totales!AE$104,Cartera!$C$89:$DG$127,Creditos_totales!$P112,0)/(VLOOKUP(Creditos_totales!AE$104,Cartera!$C$89:$DG$127,Creditos_totales!$P112,0)+VLOOKUP(Creditos_totales!AE$104,Cartera!$C$44:$DG$82,Creditos_totales!$P112,0))," ")</f>
        <v>0.33448612288401036</v>
      </c>
      <c r="AF112" s="29">
        <f>+IFERROR(VLOOKUP(Creditos_totales!AF$104,Cartera!$C$89:$DG$127,Creditos_totales!$P112,0)/(VLOOKUP(Creditos_totales!AF$104,Cartera!$C$89:$DG$127,Creditos_totales!$P112,0)+VLOOKUP(Creditos_totales!AF$104,Cartera!$C$44:$DG$82,Creditos_totales!$P112,0))," ")</f>
        <v>0.13191578172725391</v>
      </c>
      <c r="AG112" s="29">
        <f>+IFERROR(VLOOKUP(Creditos_totales!AG$104,Cartera!$C$89:$DG$127,Creditos_totales!$P112,0)/(VLOOKUP(Creditos_totales!AG$104,Cartera!$C$89:$DG$127,Creditos_totales!$P112,0)+VLOOKUP(Creditos_totales!AG$104,Cartera!$C$44:$DG$82,Creditos_totales!$P112,0))," ")</f>
        <v>0.25427380133746658</v>
      </c>
      <c r="AH112" s="29">
        <f>+IFERROR(VLOOKUP(Creditos_totales!AH$104,Cartera!$C$89:$DG$127,Creditos_totales!$P112,0)/(VLOOKUP(Creditos_totales!AH$104,Cartera!$C$89:$DG$127,Creditos_totales!$P112,0)+VLOOKUP(Creditos_totales!AH$104,Cartera!$C$44:$DG$82,Creditos_totales!$P112,0))," ")</f>
        <v>0.10636744816141949</v>
      </c>
      <c r="AI112" s="29">
        <f>+IFERROR(VLOOKUP(Creditos_totales!AI$104,Cartera!$C$89:$DG$127,Creditos_totales!$P112,0)/(VLOOKUP(Creditos_totales!AI$104,Cartera!$C$89:$DG$127,Creditos_totales!$P112,0)+VLOOKUP(Creditos_totales!AI$104,Cartera!$C$44:$DG$82,Creditos_totales!$P112,0))," ")</f>
        <v>0.12359884175763544</v>
      </c>
      <c r="AJ112" s="29">
        <f>+IFERROR(VLOOKUP(Creditos_totales!AJ$104,Cartera!$C$89:$DG$127,Creditos_totales!$P112,0)/(VLOOKUP(Creditos_totales!AJ$104,Cartera!$C$89:$DG$127,Creditos_totales!$P112,0)+VLOOKUP(Creditos_totales!AJ$104,Cartera!$C$44:$DG$82,Creditos_totales!$P112,0))," ")</f>
        <v>0.35114955032275841</v>
      </c>
      <c r="AK112" s="29">
        <f>+IFERROR(VLOOKUP(Creditos_totales!AK$104,Cartera!$C$89:$DG$127,Creditos_totales!$P112,0)/(VLOOKUP(Creditos_totales!AK$104,Cartera!$C$89:$DG$127,Creditos_totales!$P112,0)+VLOOKUP(Creditos_totales!AK$104,Cartera!$C$44:$DG$82,Creditos_totales!$P112,0))," ")</f>
        <v>0.14223150074843341</v>
      </c>
      <c r="AL112" s="29">
        <f>+IFERROR(VLOOKUP(Creditos_totales!AL$104,Cartera!$C$89:$DG$127,Creditos_totales!$P112,0)/(VLOOKUP(Creditos_totales!AL$104,Cartera!$C$89:$DG$127,Creditos_totales!$P112,0)+VLOOKUP(Creditos_totales!AL$104,Cartera!$C$44:$DG$82,Creditos_totales!$P112,0))," ")</f>
        <v>0.49312166008776392</v>
      </c>
      <c r="AM112" s="29">
        <f>+IFERROR(VLOOKUP(Creditos_totales!AM$104,Cartera!$C$89:$DG$127,Creditos_totales!$P112,0)/(VLOOKUP(Creditos_totales!AM$104,Cartera!$C$89:$DG$127,Creditos_totales!$P112,0)+VLOOKUP(Creditos_totales!AM$104,Cartera!$C$44:$DG$82,Creditos_totales!$P112,0))," ")</f>
        <v>0.12161060495210983</v>
      </c>
      <c r="AN112" s="29">
        <f>+IFERROR(VLOOKUP(Creditos_totales!AN$104,Cartera!$C$89:$DG$127,Creditos_totales!$P112,0)/(VLOOKUP(Creditos_totales!AN$104,Cartera!$C$89:$DG$127,Creditos_totales!$P112,0)+VLOOKUP(Creditos_totales!AN$104,Cartera!$C$44:$DG$82,Creditos_totales!$P112,0))," ")</f>
        <v>0.34745454199053849</v>
      </c>
      <c r="AO112" s="29">
        <f>+IFERROR(VLOOKUP(Creditos_totales!AO$104,Cartera!$C$89:$DG$127,Creditos_totales!$P112,0)/(VLOOKUP(Creditos_totales!AO$104,Cartera!$C$89:$DG$127,Creditos_totales!$P112,0)+VLOOKUP(Creditos_totales!AO$104,Cartera!$C$44:$DG$82,Creditos_totales!$P112,0))," ")</f>
        <v>0.12440429629296659</v>
      </c>
      <c r="AP112" s="29">
        <f>+IFERROR(VLOOKUP(Creditos_totales!AP$104,Cartera!$C$89:$DG$127,Creditos_totales!$P112,0)/(VLOOKUP(Creditos_totales!AP$104,Cartera!$C$89:$DG$127,Creditos_totales!$P112,0)+VLOOKUP(Creditos_totales!AP$104,Cartera!$C$44:$DG$82,Creditos_totales!$P112,0))," ")</f>
        <v>0.27454476284651663</v>
      </c>
      <c r="AQ112" s="29">
        <f>+IFERROR(VLOOKUP(Creditos_totales!AQ$104,Cartera!$C$89:$DG$127,Creditos_totales!$P112,0)/(VLOOKUP(Creditos_totales!AQ$104,Cartera!$C$89:$DG$127,Creditos_totales!$P112,0)+VLOOKUP(Creditos_totales!AQ$104,Cartera!$C$44:$DG$82,Creditos_totales!$P112,0))," ")</f>
        <v>0.42903442555573218</v>
      </c>
      <c r="AR112" s="29">
        <f>+IFERROR(VLOOKUP(Creditos_totales!AR$104,Cartera!$C$89:$DG$127,Creditos_totales!$P112,0)/(VLOOKUP(Creditos_totales!AR$104,Cartera!$C$89:$DG$127,Creditos_totales!$P112,0)+VLOOKUP(Creditos_totales!AR$104,Cartera!$C$44:$DG$82,Creditos_totales!$P112,0))," ")</f>
        <v>0.16113391463833132</v>
      </c>
      <c r="AS112" s="29">
        <f>+IFERROR(VLOOKUP(Creditos_totales!AS$104,Cartera!$C$89:$DG$127,Creditos_totales!$P112,0)/(VLOOKUP(Creditos_totales!AS$104,Cartera!$C$89:$DG$127,Creditos_totales!$P112,0)+VLOOKUP(Creditos_totales!AS$104,Cartera!$C$44:$DG$82,Creditos_totales!$P112,0))," ")</f>
        <v>0.22749870282314158</v>
      </c>
      <c r="AT112" s="29">
        <f>+IFERROR(VLOOKUP(Creditos_totales!AT$104,Cartera!$C$89:$DG$127,Creditos_totales!$P112,0)/(VLOOKUP(Creditos_totales!AT$104,Cartera!$C$89:$DG$127,Creditos_totales!$P112,0)+VLOOKUP(Creditos_totales!AT$104,Cartera!$C$44:$DG$82,Creditos_totales!$P112,0))," ")</f>
        <v>0.29587330318281518</v>
      </c>
      <c r="AU112" s="29" t="str">
        <f>+IFERROR(VLOOKUP(Creditos_totales!AU$104,Cartera!$C$89:$DG$127,Creditos_totales!$P112,0)/(VLOOKUP(Creditos_totales!AU$104,Cartera!$C$89:$DG$127,Creditos_totales!$P112,0)+VLOOKUP(Creditos_totales!AU$104,Cartera!$C$44:$DG$82,Creditos_totales!$P112,0))," ")</f>
        <v xml:space="preserve"> </v>
      </c>
      <c r="AV112" s="29">
        <f>+IFERROR(VLOOKUP(Creditos_totales!AV$104,Cartera!$C$89:$DG$127,Creditos_totales!$P112,0)/(VLOOKUP(Creditos_totales!AV$104,Cartera!$C$89:$DG$127,Creditos_totales!$P112,0)+VLOOKUP(Creditos_totales!AV$104,Cartera!$C$44:$DG$82,Creditos_totales!$P112,0))," ")</f>
        <v>2.9232049189372795E-2</v>
      </c>
      <c r="AW112" s="29">
        <f>+IFERROR(VLOOKUP(Creditos_totales!AW$104,Cartera!$C$89:$DG$127,Creditos_totales!$P112,0)/(VLOOKUP(Creditos_totales!AW$104,Cartera!$C$89:$DG$127,Creditos_totales!$P112,0)+VLOOKUP(Creditos_totales!AW$104,Cartera!$C$44:$DG$82,Creditos_totales!$P112,0))," ")</f>
        <v>9.6936065732739052E-2</v>
      </c>
      <c r="AX112" s="29">
        <f>+IFERROR(VLOOKUP(Creditos_totales!AX$104,Cartera!$C$89:$DG$127,Creditos_totales!$P112,0)/(VLOOKUP(Creditos_totales!AX$104,Cartera!$C$89:$DG$127,Creditos_totales!$P112,0)+VLOOKUP(Creditos_totales!AX$104,Cartera!$C$44:$DG$82,Creditos_totales!$P112,0))," ")</f>
        <v>8.725169995700241E-2</v>
      </c>
      <c r="AY112" s="29">
        <f>+IFERROR(VLOOKUP(Creditos_totales!AY$104,Cartera!$C$89:$DG$127,Creditos_totales!$P112,0)/(VLOOKUP(Creditos_totales!AY$104,Cartera!$C$89:$DG$127,Creditos_totales!$P112,0)+VLOOKUP(Creditos_totales!AY$104,Cartera!$C$44:$DG$82,Creditos_totales!$P112,0))," ")</f>
        <v>0.14914110413454237</v>
      </c>
      <c r="AZ112" s="29">
        <f>+IFERROR(VLOOKUP(Creditos_totales!AZ$104,Cartera!$C$89:$DG$127,Creditos_totales!$P112,0)/(VLOOKUP(Creditos_totales!AZ$104,Cartera!$C$89:$DG$127,Creditos_totales!$P112,0)+VLOOKUP(Creditos_totales!AZ$104,Cartera!$C$44:$DG$82,Creditos_totales!$P112,0))," ")</f>
        <v>0.15829729403003764</v>
      </c>
      <c r="BA112" s="29">
        <f>+IFERROR(VLOOKUP(Creditos_totales!BA$104,Cartera!$C$89:$DG$127,Creditos_totales!$P112,0)/(VLOOKUP(Creditos_totales!BA$104,Cartera!$C$89:$DG$127,Creditos_totales!$P112,0)+VLOOKUP(Creditos_totales!BA$104,Cartera!$C$44:$DG$82,Creditos_totales!$P112,0))," ")</f>
        <v>0.26243449291380994</v>
      </c>
      <c r="BB112" s="29">
        <f>+IFERROR(VLOOKUP(Creditos_totales!BB$104,Cartera!$C$89:$DG$127,Creditos_totales!$P112,0)/(VLOOKUP(Creditos_totales!BB$104,Cartera!$C$89:$DG$127,Creditos_totales!$P112,0)+VLOOKUP(Creditos_totales!BB$104,Cartera!$C$44:$DG$82,Creditos_totales!$P112,0))," ")</f>
        <v>0.21257202412507897</v>
      </c>
      <c r="BC112" s="29">
        <f>+IFERROR(VLOOKUP(Creditos_totales!BC$104,Cartera!$C$89:$DG$127,Creditos_totales!$P112,0)/(VLOOKUP(Creditos_totales!BC$104,Cartera!$C$89:$DG$127,Creditos_totales!$P112,0)+VLOOKUP(Creditos_totales!BC$104,Cartera!$C$44:$DG$82,Creditos_totales!$P112,0))," ")</f>
        <v>8.9588223439279357E-2</v>
      </c>
      <c r="BD112" s="29">
        <f>+IFERROR(VLOOKUP(Creditos_totales!BD$104,Cartera!$C$89:$DG$127,Creditos_totales!$P112,0)/(VLOOKUP(Creditos_totales!BD$104,Cartera!$C$89:$DG$127,Creditos_totales!$P112,0)+VLOOKUP(Creditos_totales!BD$104,Cartera!$C$44:$DG$82,Creditos_totales!$P112,0))," ")</f>
        <v>6.2109136205866286E-5</v>
      </c>
      <c r="BE112" s="29">
        <f>+IFERROR(VLOOKUP(Creditos_totales!BE$104,Cartera!$C$89:$DG$127,Creditos_totales!$P112,0)/(VLOOKUP(Creditos_totales!BE$104,Cartera!$C$89:$DG$127,Creditos_totales!$P112,0)+VLOOKUP(Creditos_totales!BE$104,Cartera!$C$44:$DG$82,Creditos_totales!$P112,0))," ")</f>
        <v>0.40044304674626124</v>
      </c>
      <c r="BF112" s="29">
        <f>+IFERROR(VLOOKUP(Creditos_totales!BF$104,Cartera!$C$89:$DG$127,Creditos_totales!$P112,0)/(VLOOKUP(Creditos_totales!BF$104,Cartera!$C$89:$DG$127,Creditos_totales!$P112,0)+VLOOKUP(Creditos_totales!BF$104,Cartera!$C$44:$DG$82,Creditos_totales!$P112,0))," ")</f>
        <v>6.3969927076712868E-2</v>
      </c>
      <c r="BG112" s="12">
        <f t="shared" si="3"/>
        <v>0.36928912757007493</v>
      </c>
      <c r="BH112" s="38">
        <v>0.2451777065288531</v>
      </c>
    </row>
    <row r="113" spans="2:60" ht="16.5" x14ac:dyDescent="0.3">
      <c r="B113">
        <v>21</v>
      </c>
      <c r="C113" s="23">
        <v>41152</v>
      </c>
      <c r="D113" s="29">
        <f>+IFERROR(VLOOKUP(D$104,Cartera!$C$23:$DG$33,Creditos_totales!$B113,0)/(VLOOKUP(D$104,Cartera!$C$5:$DG$15,Creditos_totales!$B113,0)+VLOOKUP(D$104,Cartera!$C$23:$DG$33,Creditos_totales!$B113,0))," ")</f>
        <v>0.58978302184420917</v>
      </c>
      <c r="E113" s="29">
        <f>+IFERROR(VLOOKUP(E$104,Cartera!$C$23:$DG$33,Creditos_totales!$B113,0)/(VLOOKUP(E$104,Cartera!$C$5:$DG$15,Creditos_totales!$B113,0)+VLOOKUP(E$104,Cartera!$C$23:$DG$33,Creditos_totales!$B113,0))," ")</f>
        <v>0.70386490212235076</v>
      </c>
      <c r="F113" s="29">
        <f>+IFERROR(VLOOKUP(F$104,Cartera!$C$23:$DG$33,Creditos_totales!$B113,0)/(VLOOKUP(F$104,Cartera!$C$5:$DG$15,Creditos_totales!$B113,0)+VLOOKUP(F$104,Cartera!$C$23:$DG$33,Creditos_totales!$B113,0))," ")</f>
        <v>0.67027708893402338</v>
      </c>
      <c r="G113" s="29">
        <f>+IFERROR(VLOOKUP(G$104,Cartera!$C$23:$DG$33,Creditos_totales!$B113,0)/(VLOOKUP(G$104,Cartera!$C$5:$DG$15,Creditos_totales!$B113,0)+VLOOKUP(G$104,Cartera!$C$23:$DG$33,Creditos_totales!$B113,0))," ")</f>
        <v>0.65428110783960969</v>
      </c>
      <c r="H113" s="29">
        <f>+IFERROR(VLOOKUP(H$104,Cartera!$C$23:$DG$33,Creditos_totales!$B113,0)/(VLOOKUP(H$104,Cartera!$C$5:$DG$15,Creditos_totales!$B113,0)+VLOOKUP(H$104,Cartera!$C$23:$DG$33,Creditos_totales!$B113,0))," ")</f>
        <v>0.44616058756632504</v>
      </c>
      <c r="I113" s="29">
        <f>+IFERROR(VLOOKUP(I$104,Cartera!$C$23:$DG$33,Creditos_totales!$B113,0)/(VLOOKUP(I$104,Cartera!$C$5:$DG$15,Creditos_totales!$B113,0)+VLOOKUP(I$104,Cartera!$C$23:$DG$33,Creditos_totales!$B113,0))," ")</f>
        <v>0.64446838728510536</v>
      </c>
      <c r="J113" s="29">
        <f>+IFERROR(VLOOKUP(J$104,Cartera!$C$23:$DG$33,Creditos_totales!$B113,0)/(VLOOKUP(J$104,Cartera!$C$5:$DG$15,Creditos_totales!$B113,0)+VLOOKUP(J$104,Cartera!$C$23:$DG$33,Creditos_totales!$B113,0))," ")</f>
        <v>0.80182260942571348</v>
      </c>
      <c r="K113" s="29">
        <f>+IFERROR(VLOOKUP(K$104,Cartera!$C$23:$DG$33,Creditos_totales!$B113,0)/(VLOOKUP(K$104,Cartera!$C$5:$DG$15,Creditos_totales!$B113,0)+VLOOKUP(K$104,Cartera!$C$23:$DG$33,Creditos_totales!$B113,0))," ")</f>
        <v>0.74527511726941875</v>
      </c>
      <c r="L113" s="29">
        <f>+IFERROR(VLOOKUP(L$104,Cartera!$C$23:$DG$33,Creditos_totales!$B113,0)/(VLOOKUP(L$104,Cartera!$C$5:$DG$15,Creditos_totales!$B113,0)+VLOOKUP(L$104,Cartera!$C$23:$DG$33,Creditos_totales!$B113,0))," ")</f>
        <v>0.17338542435005708</v>
      </c>
      <c r="M113" s="29" t="str">
        <f>+IFERROR(VLOOKUP(M$104,Cartera!$C$23:$DG$33,Creditos_totales!$B113,0)/(VLOOKUP(M$104,Cartera!$C$5:$DG$15,Creditos_totales!$B113,0)+VLOOKUP(M$104,Cartera!$C$23:$DG$33,Creditos_totales!$B113,0))," ")</f>
        <v xml:space="preserve"> </v>
      </c>
      <c r="N113" s="12">
        <v>0.63593942067024778</v>
      </c>
      <c r="P113">
        <v>21</v>
      </c>
      <c r="Q113" s="3">
        <v>41152</v>
      </c>
      <c r="R113" s="29">
        <f t="shared" si="0"/>
        <v>0.34571889216039031</v>
      </c>
      <c r="S113" s="29">
        <f t="shared" si="1"/>
        <v>0.41021697815579083</v>
      </c>
      <c r="T113" s="29">
        <f t="shared" si="2"/>
        <v>0.32972291106597662</v>
      </c>
      <c r="U113" s="29">
        <f>+IFERROR(VLOOKUP(Creditos_totales!U$104,Cartera!$C$89:$DG$127,Creditos_totales!$P113,0)/(VLOOKUP(Creditos_totales!U$104,Cartera!$C$89:$DG$127,Creditos_totales!$P113,0)+VLOOKUP(Creditos_totales!U$104,Cartera!$C$44:$DG$82,Creditos_totales!$P113,0))," ")</f>
        <v>0.3736227006630129</v>
      </c>
      <c r="V113" s="29">
        <f>+IFERROR(VLOOKUP(Creditos_totales!V$104,Cartera!$C$89:$DG$127,Creditos_totales!$P113,0)/(VLOOKUP(Creditos_totales!V$104,Cartera!$C$89:$DG$127,Creditos_totales!$P113,0)+VLOOKUP(Creditos_totales!V$104,Cartera!$C$44:$DG$82,Creditos_totales!$P113,0))," ")</f>
        <v>0.4398496987331631</v>
      </c>
      <c r="W113" s="29">
        <f>+IFERROR(VLOOKUP(Creditos_totales!W$104,Cartera!$C$89:$DG$127,Creditos_totales!$P113,0)/(VLOOKUP(Creditos_totales!W$104,Cartera!$C$89:$DG$127,Creditos_totales!$P113,0)+VLOOKUP(Creditos_totales!W$104,Cartera!$C$44:$DG$82,Creditos_totales!$P113,0))," ")</f>
        <v>0.22705808908326008</v>
      </c>
      <c r="X113" s="29">
        <f>+IFERROR(VLOOKUP(Creditos_totales!X$104,Cartera!$C$89:$DG$127,Creditos_totales!$P113,0)/(VLOOKUP(Creditos_totales!X$104,Cartera!$C$89:$DG$127,Creditos_totales!$P113,0)+VLOOKUP(Creditos_totales!X$104,Cartera!$C$44:$DG$82,Creditos_totales!$P113,0))," ")</f>
        <v>0.31135851101726858</v>
      </c>
      <c r="Y113" s="29">
        <f>+IFERROR(VLOOKUP(Creditos_totales!Y$104,Cartera!$C$89:$DG$127,Creditos_totales!$P113,0)/(VLOOKUP(Creditos_totales!Y$104,Cartera!$C$89:$DG$127,Creditos_totales!$P113,0)+VLOOKUP(Creditos_totales!Y$104,Cartera!$C$44:$DG$82,Creditos_totales!$P113,0))," ")</f>
        <v>0.4182386282356122</v>
      </c>
      <c r="Z113" s="29">
        <f>+IFERROR(VLOOKUP(Creditos_totales!Z$104,Cartera!$C$89:$DG$127,Creditos_totales!$P113,0)/(VLOOKUP(Creditos_totales!Z$104,Cartera!$C$89:$DG$127,Creditos_totales!$P113,0)+VLOOKUP(Creditos_totales!Z$104,Cartera!$C$44:$DG$82,Creditos_totales!$P113,0))," ")</f>
        <v>0.44311033103284025</v>
      </c>
      <c r="AA113" s="29">
        <f>+IFERROR(VLOOKUP(Creditos_totales!AA$104,Cartera!$C$89:$DG$127,Creditos_totales!$P113,0)/(VLOOKUP(Creditos_totales!AA$104,Cartera!$C$89:$DG$127,Creditos_totales!$P113,0)+VLOOKUP(Creditos_totales!AA$104,Cartera!$C$44:$DG$82,Creditos_totales!$P113,0))," ")</f>
        <v>0.31654541935232666</v>
      </c>
      <c r="AB113" s="29">
        <f>+IFERROR(VLOOKUP(Creditos_totales!AB$104,Cartera!$C$89:$DG$127,Creditos_totales!$P113,0)/(VLOOKUP(Creditos_totales!AB$104,Cartera!$C$89:$DG$127,Creditos_totales!$P113,0)+VLOOKUP(Creditos_totales!AB$104,Cartera!$C$44:$DG$82,Creditos_totales!$P113,0))," ")</f>
        <v>0.47969855461541555</v>
      </c>
      <c r="AC113" s="29">
        <f>+IFERROR(VLOOKUP(Creditos_totales!AC$104,Cartera!$C$89:$DG$127,Creditos_totales!$P113,0)/(VLOOKUP(Creditos_totales!AC$104,Cartera!$C$89:$DG$127,Creditos_totales!$P113,0)+VLOOKUP(Creditos_totales!AC$104,Cartera!$C$44:$DG$82,Creditos_totales!$P113,0))," ")</f>
        <v>0.41317647745164615</v>
      </c>
      <c r="AD113" s="29">
        <f>+IFERROR(VLOOKUP(Creditos_totales!AD$104,Cartera!$C$89:$DG$127,Creditos_totales!$P113,0)/(VLOOKUP(Creditos_totales!AD$104,Cartera!$C$89:$DG$127,Creditos_totales!$P113,0)+VLOOKUP(Creditos_totales!AD$104,Cartera!$C$44:$DG$82,Creditos_totales!$P113,0))," ")</f>
        <v>0.36986404927769923</v>
      </c>
      <c r="AE113" s="29">
        <f>+IFERROR(VLOOKUP(Creditos_totales!AE$104,Cartera!$C$89:$DG$127,Creditos_totales!$P113,0)/(VLOOKUP(Creditos_totales!AE$104,Cartera!$C$89:$DG$127,Creditos_totales!$P113,0)+VLOOKUP(Creditos_totales!AE$104,Cartera!$C$44:$DG$82,Creditos_totales!$P113,0))," ")</f>
        <v>0.33529583346334901</v>
      </c>
      <c r="AF113" s="29">
        <f>+IFERROR(VLOOKUP(Creditos_totales!AF$104,Cartera!$C$89:$DG$127,Creditos_totales!$P113,0)/(VLOOKUP(Creditos_totales!AF$104,Cartera!$C$89:$DG$127,Creditos_totales!$P113,0)+VLOOKUP(Creditos_totales!AF$104,Cartera!$C$44:$DG$82,Creditos_totales!$P113,0))," ")</f>
        <v>0.13404347179041651</v>
      </c>
      <c r="AG113" s="29">
        <f>+IFERROR(VLOOKUP(Creditos_totales!AG$104,Cartera!$C$89:$DG$127,Creditos_totales!$P113,0)/(VLOOKUP(Creditos_totales!AG$104,Cartera!$C$89:$DG$127,Creditos_totales!$P113,0)+VLOOKUP(Creditos_totales!AG$104,Cartera!$C$44:$DG$82,Creditos_totales!$P113,0))," ")</f>
        <v>0.25216681406468849</v>
      </c>
      <c r="AH113" s="29">
        <f>+IFERROR(VLOOKUP(Creditos_totales!AH$104,Cartera!$C$89:$DG$127,Creditos_totales!$P113,0)/(VLOOKUP(Creditos_totales!AH$104,Cartera!$C$89:$DG$127,Creditos_totales!$P113,0)+VLOOKUP(Creditos_totales!AH$104,Cartera!$C$44:$DG$82,Creditos_totales!$P113,0))," ")</f>
        <v>0.10870874343745825</v>
      </c>
      <c r="AI113" s="29">
        <f>+IFERROR(VLOOKUP(Creditos_totales!AI$104,Cartera!$C$89:$DG$127,Creditos_totales!$P113,0)/(VLOOKUP(Creditos_totales!AI$104,Cartera!$C$89:$DG$127,Creditos_totales!$P113,0)+VLOOKUP(Creditos_totales!AI$104,Cartera!$C$44:$DG$82,Creditos_totales!$P113,0))," ")</f>
        <v>0.13136969625334446</v>
      </c>
      <c r="AJ113" s="29">
        <f>+IFERROR(VLOOKUP(Creditos_totales!AJ$104,Cartera!$C$89:$DG$127,Creditos_totales!$P113,0)/(VLOOKUP(Creditos_totales!AJ$104,Cartera!$C$89:$DG$127,Creditos_totales!$P113,0)+VLOOKUP(Creditos_totales!AJ$104,Cartera!$C$44:$DG$82,Creditos_totales!$P113,0))," ")</f>
        <v>0.34098785162048711</v>
      </c>
      <c r="AK113" s="29">
        <f>+IFERROR(VLOOKUP(Creditos_totales!AK$104,Cartera!$C$89:$DG$127,Creditos_totales!$P113,0)/(VLOOKUP(Creditos_totales!AK$104,Cartera!$C$89:$DG$127,Creditos_totales!$P113,0)+VLOOKUP(Creditos_totales!AK$104,Cartera!$C$44:$DG$82,Creditos_totales!$P113,0))," ")</f>
        <v>0.13337355805226214</v>
      </c>
      <c r="AL113" s="29">
        <f>+IFERROR(VLOOKUP(Creditos_totales!AL$104,Cartera!$C$89:$DG$127,Creditos_totales!$P113,0)/(VLOOKUP(Creditos_totales!AL$104,Cartera!$C$89:$DG$127,Creditos_totales!$P113,0)+VLOOKUP(Creditos_totales!AL$104,Cartera!$C$44:$DG$82,Creditos_totales!$P113,0))," ")</f>
        <v>0.47981538946398217</v>
      </c>
      <c r="AM113" s="29">
        <f>+IFERROR(VLOOKUP(Creditos_totales!AM$104,Cartera!$C$89:$DG$127,Creditos_totales!$P113,0)/(VLOOKUP(Creditos_totales!AM$104,Cartera!$C$89:$DG$127,Creditos_totales!$P113,0)+VLOOKUP(Creditos_totales!AM$104,Cartera!$C$44:$DG$82,Creditos_totales!$P113,0))," ")</f>
        <v>0.11145732857912656</v>
      </c>
      <c r="AN113" s="29">
        <f>+IFERROR(VLOOKUP(Creditos_totales!AN$104,Cartera!$C$89:$DG$127,Creditos_totales!$P113,0)/(VLOOKUP(Creditos_totales!AN$104,Cartera!$C$89:$DG$127,Creditos_totales!$P113,0)+VLOOKUP(Creditos_totales!AN$104,Cartera!$C$44:$DG$82,Creditos_totales!$P113,0))," ")</f>
        <v>0.35541020712349208</v>
      </c>
      <c r="AO113" s="29">
        <f>+IFERROR(VLOOKUP(Creditos_totales!AO$104,Cartera!$C$89:$DG$127,Creditos_totales!$P113,0)/(VLOOKUP(Creditos_totales!AO$104,Cartera!$C$89:$DG$127,Creditos_totales!$P113,0)+VLOOKUP(Creditos_totales!AO$104,Cartera!$C$44:$DG$82,Creditos_totales!$P113,0))," ")</f>
        <v>0.12296118851613133</v>
      </c>
      <c r="AP113" s="29">
        <f>+IFERROR(VLOOKUP(Creditos_totales!AP$104,Cartera!$C$89:$DG$127,Creditos_totales!$P113,0)/(VLOOKUP(Creditos_totales!AP$104,Cartera!$C$89:$DG$127,Creditos_totales!$P113,0)+VLOOKUP(Creditos_totales!AP$104,Cartera!$C$44:$DG$82,Creditos_totales!$P113,0))," ")</f>
        <v>0.28062896594013337</v>
      </c>
      <c r="AQ113" s="29">
        <f>+IFERROR(VLOOKUP(Creditos_totales!AQ$104,Cartera!$C$89:$DG$127,Creditos_totales!$P113,0)/(VLOOKUP(Creditos_totales!AQ$104,Cartera!$C$89:$DG$127,Creditos_totales!$P113,0)+VLOOKUP(Creditos_totales!AQ$104,Cartera!$C$44:$DG$82,Creditos_totales!$P113,0))," ")</f>
        <v>0.42576964391386579</v>
      </c>
      <c r="AR113" s="29">
        <f>+IFERROR(VLOOKUP(Creditos_totales!AR$104,Cartera!$C$89:$DG$127,Creditos_totales!$P113,0)/(VLOOKUP(Creditos_totales!AR$104,Cartera!$C$89:$DG$127,Creditos_totales!$P113,0)+VLOOKUP(Creditos_totales!AR$104,Cartera!$C$44:$DG$82,Creditos_totales!$P113,0))," ")</f>
        <v>0.16205065683684935</v>
      </c>
      <c r="AS113" s="29">
        <f>+IFERROR(VLOOKUP(Creditos_totales!AS$104,Cartera!$C$89:$DG$127,Creditos_totales!$P113,0)/(VLOOKUP(Creditos_totales!AS$104,Cartera!$C$89:$DG$127,Creditos_totales!$P113,0)+VLOOKUP(Creditos_totales!AS$104,Cartera!$C$44:$DG$82,Creditos_totales!$P113,0))," ")</f>
        <v>0.24252319827999516</v>
      </c>
      <c r="AT113" s="29">
        <f>+IFERROR(VLOOKUP(Creditos_totales!AT$104,Cartera!$C$89:$DG$127,Creditos_totales!$P113,0)/(VLOOKUP(Creditos_totales!AT$104,Cartera!$C$89:$DG$127,Creditos_totales!$P113,0)+VLOOKUP(Creditos_totales!AT$104,Cartera!$C$44:$DG$82,Creditos_totales!$P113,0))," ")</f>
        <v>0.28708099999897474</v>
      </c>
      <c r="AU113" s="29" t="str">
        <f>+IFERROR(VLOOKUP(Creditos_totales!AU$104,Cartera!$C$89:$DG$127,Creditos_totales!$P113,0)/(VLOOKUP(Creditos_totales!AU$104,Cartera!$C$89:$DG$127,Creditos_totales!$P113,0)+VLOOKUP(Creditos_totales!AU$104,Cartera!$C$44:$DG$82,Creditos_totales!$P113,0))," ")</f>
        <v xml:space="preserve"> </v>
      </c>
      <c r="AV113" s="29">
        <f>+IFERROR(VLOOKUP(Creditos_totales!AV$104,Cartera!$C$89:$DG$127,Creditos_totales!$P113,0)/(VLOOKUP(Creditos_totales!AV$104,Cartera!$C$89:$DG$127,Creditos_totales!$P113,0)+VLOOKUP(Creditos_totales!AV$104,Cartera!$C$44:$DG$82,Creditos_totales!$P113,0))," ")</f>
        <v>3.1240828739578952E-2</v>
      </c>
      <c r="AW113" s="29">
        <f>+IFERROR(VLOOKUP(Creditos_totales!AW$104,Cartera!$C$89:$DG$127,Creditos_totales!$P113,0)/(VLOOKUP(Creditos_totales!AW$104,Cartera!$C$89:$DG$127,Creditos_totales!$P113,0)+VLOOKUP(Creditos_totales!AW$104,Cartera!$C$44:$DG$82,Creditos_totales!$P113,0))," ")</f>
        <v>9.8553281961839947E-2</v>
      </c>
      <c r="AX113" s="29">
        <f>+IFERROR(VLOOKUP(Creditos_totales!AX$104,Cartera!$C$89:$DG$127,Creditos_totales!$P113,0)/(VLOOKUP(Creditos_totales!AX$104,Cartera!$C$89:$DG$127,Creditos_totales!$P113,0)+VLOOKUP(Creditos_totales!AX$104,Cartera!$C$44:$DG$82,Creditos_totales!$P113,0))," ")</f>
        <v>8.7239712331098715E-2</v>
      </c>
      <c r="AY113" s="29">
        <f>+IFERROR(VLOOKUP(Creditos_totales!AY$104,Cartera!$C$89:$DG$127,Creditos_totales!$P113,0)/(VLOOKUP(Creditos_totales!AY$104,Cartera!$C$89:$DG$127,Creditos_totales!$P113,0)+VLOOKUP(Creditos_totales!AY$104,Cartera!$C$44:$DG$82,Creditos_totales!$P113,0))," ")</f>
        <v>0.15863771885841671</v>
      </c>
      <c r="AZ113" s="29">
        <f>+IFERROR(VLOOKUP(Creditos_totales!AZ$104,Cartera!$C$89:$DG$127,Creditos_totales!$P113,0)/(VLOOKUP(Creditos_totales!AZ$104,Cartera!$C$89:$DG$127,Creditos_totales!$P113,0)+VLOOKUP(Creditos_totales!AZ$104,Cartera!$C$44:$DG$82,Creditos_totales!$P113,0))," ")</f>
        <v>0.18309225818903985</v>
      </c>
      <c r="BA113" s="29">
        <f>+IFERROR(VLOOKUP(Creditos_totales!BA$104,Cartera!$C$89:$DG$127,Creditos_totales!$P113,0)/(VLOOKUP(Creditos_totales!BA$104,Cartera!$C$89:$DG$127,Creditos_totales!$P113,0)+VLOOKUP(Creditos_totales!BA$104,Cartera!$C$44:$DG$82,Creditos_totales!$P113,0))," ")</f>
        <v>0.25479066025916891</v>
      </c>
      <c r="BB113" s="29">
        <f>+IFERROR(VLOOKUP(Creditos_totales!BB$104,Cartera!$C$89:$DG$127,Creditos_totales!$P113,0)/(VLOOKUP(Creditos_totales!BB$104,Cartera!$C$89:$DG$127,Creditos_totales!$P113,0)+VLOOKUP(Creditos_totales!BB$104,Cartera!$C$44:$DG$82,Creditos_totales!$P113,0))," ")</f>
        <v>0.21576033091272026</v>
      </c>
      <c r="BC113" s="29">
        <f>+IFERROR(VLOOKUP(Creditos_totales!BC$104,Cartera!$C$89:$DG$127,Creditos_totales!$P113,0)/(VLOOKUP(Creditos_totales!BC$104,Cartera!$C$89:$DG$127,Creditos_totales!$P113,0)+VLOOKUP(Creditos_totales!BC$104,Cartera!$C$44:$DG$82,Creditos_totales!$P113,0))," ")</f>
        <v>9.0674524186289504E-2</v>
      </c>
      <c r="BD113" s="29">
        <f>+IFERROR(VLOOKUP(Creditos_totales!BD$104,Cartera!$C$89:$DG$127,Creditos_totales!$P113,0)/(VLOOKUP(Creditos_totales!BD$104,Cartera!$C$89:$DG$127,Creditos_totales!$P113,0)+VLOOKUP(Creditos_totales!BD$104,Cartera!$C$44:$DG$82,Creditos_totales!$P113,0))," ")</f>
        <v>4.6028100205673214E-5</v>
      </c>
      <c r="BE113" s="29">
        <f>+IFERROR(VLOOKUP(Creditos_totales!BE$104,Cartera!$C$89:$DG$127,Creditos_totales!$P113,0)/(VLOOKUP(Creditos_totales!BE$104,Cartera!$C$89:$DG$127,Creditos_totales!$P113,0)+VLOOKUP(Creditos_totales!BE$104,Cartera!$C$44:$DG$82,Creditos_totales!$P113,0))," ")</f>
        <v>0.38994675157849218</v>
      </c>
      <c r="BF113" s="29">
        <f>+IFERROR(VLOOKUP(Creditos_totales!BF$104,Cartera!$C$89:$DG$127,Creditos_totales!$P113,0)/(VLOOKUP(Creditos_totales!BF$104,Cartera!$C$89:$DG$127,Creditos_totales!$P113,0)+VLOOKUP(Creditos_totales!BF$104,Cartera!$C$44:$DG$82,Creditos_totales!$P113,0))," ")</f>
        <v>6.2269223994676576E-2</v>
      </c>
      <c r="BG113" s="12">
        <f t="shared" si="3"/>
        <v>0.36406057932975222</v>
      </c>
      <c r="BH113" s="38">
        <v>0.24649489811692135</v>
      </c>
    </row>
    <row r="114" spans="2:60" ht="16.5" x14ac:dyDescent="0.3">
      <c r="B114">
        <v>22</v>
      </c>
      <c r="C114" s="23">
        <v>41182</v>
      </c>
      <c r="D114" s="29">
        <f>+IFERROR(VLOOKUP(D$104,Cartera!$C$23:$DG$33,Creditos_totales!$B114,0)/(VLOOKUP(D$104,Cartera!$C$5:$DG$15,Creditos_totales!$B114,0)+VLOOKUP(D$104,Cartera!$C$23:$DG$33,Creditos_totales!$B114,0))," ")</f>
        <v>0.5927308114978872</v>
      </c>
      <c r="E114" s="29">
        <f>+IFERROR(VLOOKUP(E$104,Cartera!$C$23:$DG$33,Creditos_totales!$B114,0)/(VLOOKUP(E$104,Cartera!$C$5:$DG$15,Creditos_totales!$B114,0)+VLOOKUP(E$104,Cartera!$C$23:$DG$33,Creditos_totales!$B114,0))," ")</f>
        <v>0.71692105608761025</v>
      </c>
      <c r="F114" s="29">
        <f>+IFERROR(VLOOKUP(F$104,Cartera!$C$23:$DG$33,Creditos_totales!$B114,0)/(VLOOKUP(F$104,Cartera!$C$5:$DG$15,Creditos_totales!$B114,0)+VLOOKUP(F$104,Cartera!$C$23:$DG$33,Creditos_totales!$B114,0))," ")</f>
        <v>0.68565085512550161</v>
      </c>
      <c r="G114" s="29">
        <f>+IFERROR(VLOOKUP(G$104,Cartera!$C$23:$DG$33,Creditos_totales!$B114,0)/(VLOOKUP(G$104,Cartera!$C$5:$DG$15,Creditos_totales!$B114,0)+VLOOKUP(G$104,Cartera!$C$23:$DG$33,Creditos_totales!$B114,0))," ")</f>
        <v>0.65987062812655706</v>
      </c>
      <c r="H114" s="29">
        <f>+IFERROR(VLOOKUP(H$104,Cartera!$C$23:$DG$33,Creditos_totales!$B114,0)/(VLOOKUP(H$104,Cartera!$C$5:$DG$15,Creditos_totales!$B114,0)+VLOOKUP(H$104,Cartera!$C$23:$DG$33,Creditos_totales!$B114,0))," ")</f>
        <v>0.46087179835135383</v>
      </c>
      <c r="I114" s="29">
        <f>+IFERROR(VLOOKUP(I$104,Cartera!$C$23:$DG$33,Creditos_totales!$B114,0)/(VLOOKUP(I$104,Cartera!$C$5:$DG$15,Creditos_totales!$B114,0)+VLOOKUP(I$104,Cartera!$C$23:$DG$33,Creditos_totales!$B114,0))," ")</f>
        <v>0.6507113091525899</v>
      </c>
      <c r="J114" s="29">
        <f>+IFERROR(VLOOKUP(J$104,Cartera!$C$23:$DG$33,Creditos_totales!$B114,0)/(VLOOKUP(J$104,Cartera!$C$5:$DG$15,Creditos_totales!$B114,0)+VLOOKUP(J$104,Cartera!$C$23:$DG$33,Creditos_totales!$B114,0))," ")</f>
        <v>0.79498300392949972</v>
      </c>
      <c r="K114" s="29">
        <f>+IFERROR(VLOOKUP(K$104,Cartera!$C$23:$DG$33,Creditos_totales!$B114,0)/(VLOOKUP(K$104,Cartera!$C$5:$DG$15,Creditos_totales!$B114,0)+VLOOKUP(K$104,Cartera!$C$23:$DG$33,Creditos_totales!$B114,0))," ")</f>
        <v>0.75789068458843312</v>
      </c>
      <c r="L114" s="29">
        <f>+IFERROR(VLOOKUP(L$104,Cartera!$C$23:$DG$33,Creditos_totales!$B114,0)/(VLOOKUP(L$104,Cartera!$C$5:$DG$15,Creditos_totales!$B114,0)+VLOOKUP(L$104,Cartera!$C$23:$DG$33,Creditos_totales!$B114,0))," ")</f>
        <v>0.17992535074301125</v>
      </c>
      <c r="M114" s="29" t="str">
        <f>+IFERROR(VLOOKUP(M$104,Cartera!$C$23:$DG$33,Creditos_totales!$B114,0)/(VLOOKUP(M$104,Cartera!$C$5:$DG$15,Creditos_totales!$B114,0)+VLOOKUP(M$104,Cartera!$C$23:$DG$33,Creditos_totales!$B114,0))," ")</f>
        <v xml:space="preserve"> </v>
      </c>
      <c r="N114" s="12">
        <v>0.64251207778774599</v>
      </c>
      <c r="P114">
        <v>22</v>
      </c>
      <c r="Q114" s="3">
        <v>41182</v>
      </c>
      <c r="R114" s="29">
        <f t="shared" si="0"/>
        <v>0.34012937187344294</v>
      </c>
      <c r="S114" s="29">
        <f t="shared" si="1"/>
        <v>0.4072691885021128</v>
      </c>
      <c r="T114" s="29">
        <f t="shared" si="2"/>
        <v>0.31434914487449839</v>
      </c>
      <c r="U114" s="29">
        <f>+IFERROR(VLOOKUP(Creditos_totales!U$104,Cartera!$C$89:$DG$127,Creditos_totales!$P114,0)/(VLOOKUP(Creditos_totales!U$104,Cartera!$C$89:$DG$127,Creditos_totales!$P114,0)+VLOOKUP(Creditos_totales!U$104,Cartera!$C$44:$DG$82,Creditos_totales!$P114,0))," ")</f>
        <v>0.37116146987817356</v>
      </c>
      <c r="V114" s="29">
        <f>+IFERROR(VLOOKUP(Creditos_totales!V$104,Cartera!$C$89:$DG$127,Creditos_totales!$P114,0)/(VLOOKUP(Creditos_totales!V$104,Cartera!$C$89:$DG$127,Creditos_totales!$P114,0)+VLOOKUP(Creditos_totales!V$104,Cartera!$C$44:$DG$82,Creditos_totales!$P114,0))," ")</f>
        <v>0.44118473083438747</v>
      </c>
      <c r="W114" s="29">
        <f>+IFERROR(VLOOKUP(Creditos_totales!W$104,Cartera!$C$89:$DG$127,Creditos_totales!$P114,0)/(VLOOKUP(Creditos_totales!W$104,Cartera!$C$89:$DG$127,Creditos_totales!$P114,0)+VLOOKUP(Creditos_totales!W$104,Cartera!$C$44:$DG$82,Creditos_totales!$P114,0))," ")</f>
        <v>0.22639008918353901</v>
      </c>
      <c r="X114" s="29">
        <f>+IFERROR(VLOOKUP(Creditos_totales!X$104,Cartera!$C$89:$DG$127,Creditos_totales!$P114,0)/(VLOOKUP(Creditos_totales!X$104,Cartera!$C$89:$DG$127,Creditos_totales!$P114,0)+VLOOKUP(Creditos_totales!X$104,Cartera!$C$44:$DG$82,Creditos_totales!$P114,0))," ")</f>
        <v>0.31158746793417302</v>
      </c>
      <c r="Y114" s="29">
        <f>+IFERROR(VLOOKUP(Creditos_totales!Y$104,Cartera!$C$89:$DG$127,Creditos_totales!$P114,0)/(VLOOKUP(Creditos_totales!Y$104,Cartera!$C$89:$DG$127,Creditos_totales!$P114,0)+VLOOKUP(Creditos_totales!Y$104,Cartera!$C$44:$DG$82,Creditos_totales!$P114,0))," ")</f>
        <v>0.41966137360113298</v>
      </c>
      <c r="Z114" s="29">
        <f>+IFERROR(VLOOKUP(Creditos_totales!Z$104,Cartera!$C$89:$DG$127,Creditos_totales!$P114,0)/(VLOOKUP(Creditos_totales!Z$104,Cartera!$C$89:$DG$127,Creditos_totales!$P114,0)+VLOOKUP(Creditos_totales!Z$104,Cartera!$C$44:$DG$82,Creditos_totales!$P114,0))," ")</f>
        <v>0.44599916359331948</v>
      </c>
      <c r="AA114" s="29">
        <f>+IFERROR(VLOOKUP(Creditos_totales!AA$104,Cartera!$C$89:$DG$127,Creditos_totales!$P114,0)/(VLOOKUP(Creditos_totales!AA$104,Cartera!$C$89:$DG$127,Creditos_totales!$P114,0)+VLOOKUP(Creditos_totales!AA$104,Cartera!$C$44:$DG$82,Creditos_totales!$P114,0))," ")</f>
        <v>0.31969641092924556</v>
      </c>
      <c r="AB114" s="29">
        <f>+IFERROR(VLOOKUP(Creditos_totales!AB$104,Cartera!$C$89:$DG$127,Creditos_totales!$P114,0)/(VLOOKUP(Creditos_totales!AB$104,Cartera!$C$89:$DG$127,Creditos_totales!$P114,0)+VLOOKUP(Creditos_totales!AB$104,Cartera!$C$44:$DG$82,Creditos_totales!$P114,0))," ")</f>
        <v>0.47998657169202458</v>
      </c>
      <c r="AC114" s="29">
        <f>+IFERROR(VLOOKUP(Creditos_totales!AC$104,Cartera!$C$89:$DG$127,Creditos_totales!$P114,0)/(VLOOKUP(Creditos_totales!AC$104,Cartera!$C$89:$DG$127,Creditos_totales!$P114,0)+VLOOKUP(Creditos_totales!AC$104,Cartera!$C$44:$DG$82,Creditos_totales!$P114,0))," ")</f>
        <v>0.41640233230200607</v>
      </c>
      <c r="AD114" s="29">
        <f>+IFERROR(VLOOKUP(Creditos_totales!AD$104,Cartera!$C$89:$DG$127,Creditos_totales!$P114,0)/(VLOOKUP(Creditos_totales!AD$104,Cartera!$C$89:$DG$127,Creditos_totales!$P114,0)+VLOOKUP(Creditos_totales!AD$104,Cartera!$C$44:$DG$82,Creditos_totales!$P114,0))," ")</f>
        <v>0.36510833669486203</v>
      </c>
      <c r="AE114" s="29">
        <f>+IFERROR(VLOOKUP(Creditos_totales!AE$104,Cartera!$C$89:$DG$127,Creditos_totales!$P114,0)/(VLOOKUP(Creditos_totales!AE$104,Cartera!$C$89:$DG$127,Creditos_totales!$P114,0)+VLOOKUP(Creditos_totales!AE$104,Cartera!$C$44:$DG$82,Creditos_totales!$P114,0))," ")</f>
        <v>0.33671116888009489</v>
      </c>
      <c r="AF114" s="29">
        <f>+IFERROR(VLOOKUP(Creditos_totales!AF$104,Cartera!$C$89:$DG$127,Creditos_totales!$P114,0)/(VLOOKUP(Creditos_totales!AF$104,Cartera!$C$89:$DG$127,Creditos_totales!$P114,0)+VLOOKUP(Creditos_totales!AF$104,Cartera!$C$44:$DG$82,Creditos_totales!$P114,0))," ")</f>
        <v>0.13239174438489545</v>
      </c>
      <c r="AG114" s="29">
        <f>+IFERROR(VLOOKUP(Creditos_totales!AG$104,Cartera!$C$89:$DG$127,Creditos_totales!$P114,0)/(VLOOKUP(Creditos_totales!AG$104,Cartera!$C$89:$DG$127,Creditos_totales!$P114,0)+VLOOKUP(Creditos_totales!AG$104,Cartera!$C$44:$DG$82,Creditos_totales!$P114,0))," ")</f>
        <v>0.25012821670923596</v>
      </c>
      <c r="AH114" s="29">
        <f>+IFERROR(VLOOKUP(Creditos_totales!AH$104,Cartera!$C$89:$DG$127,Creditos_totales!$P114,0)/(VLOOKUP(Creditos_totales!AH$104,Cartera!$C$89:$DG$127,Creditos_totales!$P114,0)+VLOOKUP(Creditos_totales!AH$104,Cartera!$C$44:$DG$82,Creditos_totales!$P114,0))," ")</f>
        <v>0.11132198102523259</v>
      </c>
      <c r="AI114" s="29">
        <f>+IFERROR(VLOOKUP(Creditos_totales!AI$104,Cartera!$C$89:$DG$127,Creditos_totales!$P114,0)/(VLOOKUP(Creditos_totales!AI$104,Cartera!$C$89:$DG$127,Creditos_totales!$P114,0)+VLOOKUP(Creditos_totales!AI$104,Cartera!$C$44:$DG$82,Creditos_totales!$P114,0))," ")</f>
        <v>0.13056788285632062</v>
      </c>
      <c r="AJ114" s="29">
        <f>+IFERROR(VLOOKUP(Creditos_totales!AJ$104,Cartera!$C$89:$DG$127,Creditos_totales!$P114,0)/(VLOOKUP(Creditos_totales!AJ$104,Cartera!$C$89:$DG$127,Creditos_totales!$P114,0)+VLOOKUP(Creditos_totales!AJ$104,Cartera!$C$44:$DG$82,Creditos_totales!$P114,0))," ")</f>
        <v>0.33747382792994834</v>
      </c>
      <c r="AK114" s="29">
        <f>+IFERROR(VLOOKUP(Creditos_totales!AK$104,Cartera!$C$89:$DG$127,Creditos_totales!$P114,0)/(VLOOKUP(Creditos_totales!AK$104,Cartera!$C$89:$DG$127,Creditos_totales!$P114,0)+VLOOKUP(Creditos_totales!AK$104,Cartera!$C$44:$DG$82,Creditos_totales!$P114,0))," ")</f>
        <v>0.12492461151928673</v>
      </c>
      <c r="AL114" s="29">
        <f>+IFERROR(VLOOKUP(Creditos_totales!AL$104,Cartera!$C$89:$DG$127,Creditos_totales!$P114,0)/(VLOOKUP(Creditos_totales!AL$104,Cartera!$C$89:$DG$127,Creditos_totales!$P114,0)+VLOOKUP(Creditos_totales!AL$104,Cartera!$C$44:$DG$82,Creditos_totales!$P114,0))," ")</f>
        <v>0.48317349007399724</v>
      </c>
      <c r="AM114" s="29">
        <f>+IFERROR(VLOOKUP(Creditos_totales!AM$104,Cartera!$C$89:$DG$127,Creditos_totales!$P114,0)/(VLOOKUP(Creditos_totales!AM$104,Cartera!$C$89:$DG$127,Creditos_totales!$P114,0)+VLOOKUP(Creditos_totales!AM$104,Cartera!$C$44:$DG$82,Creditos_totales!$P114,0))," ")</f>
        <v>0.10569431536215511</v>
      </c>
      <c r="AN114" s="29">
        <f>+IFERROR(VLOOKUP(Creditos_totales!AN$104,Cartera!$C$89:$DG$127,Creditos_totales!$P114,0)/(VLOOKUP(Creditos_totales!AN$104,Cartera!$C$89:$DG$127,Creditos_totales!$P114,0)+VLOOKUP(Creditos_totales!AN$104,Cartera!$C$44:$DG$82,Creditos_totales!$P114,0))," ")</f>
        <v>0.36635695732246792</v>
      </c>
      <c r="AO114" s="29">
        <f>+IFERROR(VLOOKUP(Creditos_totales!AO$104,Cartera!$C$89:$DG$127,Creditos_totales!$P114,0)/(VLOOKUP(Creditos_totales!AO$104,Cartera!$C$89:$DG$127,Creditos_totales!$P114,0)+VLOOKUP(Creditos_totales!AO$104,Cartera!$C$44:$DG$82,Creditos_totales!$P114,0))," ")</f>
        <v>0.11867430060785217</v>
      </c>
      <c r="AP114" s="29">
        <f>+IFERROR(VLOOKUP(Creditos_totales!AP$104,Cartera!$C$89:$DG$127,Creditos_totales!$P114,0)/(VLOOKUP(Creditos_totales!AP$104,Cartera!$C$89:$DG$127,Creditos_totales!$P114,0)+VLOOKUP(Creditos_totales!AP$104,Cartera!$C$44:$DG$82,Creditos_totales!$P114,0))," ")</f>
        <v>0.28223365711627907</v>
      </c>
      <c r="AQ114" s="29">
        <f>+IFERROR(VLOOKUP(Creditos_totales!AQ$104,Cartera!$C$89:$DG$127,Creditos_totales!$P114,0)/(VLOOKUP(Creditos_totales!AQ$104,Cartera!$C$89:$DG$127,Creditos_totales!$P114,0)+VLOOKUP(Creditos_totales!AQ$104,Cartera!$C$44:$DG$82,Creditos_totales!$P114,0))," ")</f>
        <v>0.42827688960589499</v>
      </c>
      <c r="AR114" s="29">
        <f>+IFERROR(VLOOKUP(Creditos_totales!AR$104,Cartera!$C$89:$DG$127,Creditos_totales!$P114,0)/(VLOOKUP(Creditos_totales!AR$104,Cartera!$C$89:$DG$127,Creditos_totales!$P114,0)+VLOOKUP(Creditos_totales!AR$104,Cartera!$C$44:$DG$82,Creditos_totales!$P114,0))," ")</f>
        <v>0.16221844714907982</v>
      </c>
      <c r="AS114" s="29">
        <f>+IFERROR(VLOOKUP(Creditos_totales!AS$104,Cartera!$C$89:$DG$127,Creditos_totales!$P114,0)/(VLOOKUP(Creditos_totales!AS$104,Cartera!$C$89:$DG$127,Creditos_totales!$P114,0)+VLOOKUP(Creditos_totales!AS$104,Cartera!$C$44:$DG$82,Creditos_totales!$P114,0))," ")</f>
        <v>0.24138557278742814</v>
      </c>
      <c r="AT114" s="29">
        <f>+IFERROR(VLOOKUP(Creditos_totales!AT$104,Cartera!$C$89:$DG$127,Creditos_totales!$P114,0)/(VLOOKUP(Creditos_totales!AT$104,Cartera!$C$89:$DG$127,Creditos_totales!$P114,0)+VLOOKUP(Creditos_totales!AT$104,Cartera!$C$44:$DG$82,Creditos_totales!$P114,0))," ")</f>
        <v>0.27952030394928301</v>
      </c>
      <c r="AU114" s="29" t="str">
        <f>+IFERROR(VLOOKUP(Creditos_totales!AU$104,Cartera!$C$89:$DG$127,Creditos_totales!$P114,0)/(VLOOKUP(Creditos_totales!AU$104,Cartera!$C$89:$DG$127,Creditos_totales!$P114,0)+VLOOKUP(Creditos_totales!AU$104,Cartera!$C$44:$DG$82,Creditos_totales!$P114,0))," ")</f>
        <v xml:space="preserve"> </v>
      </c>
      <c r="AV114" s="29">
        <f>+IFERROR(VLOOKUP(Creditos_totales!AV$104,Cartera!$C$89:$DG$127,Creditos_totales!$P114,0)/(VLOOKUP(Creditos_totales!AV$104,Cartera!$C$89:$DG$127,Creditos_totales!$P114,0)+VLOOKUP(Creditos_totales!AV$104,Cartera!$C$44:$DG$82,Creditos_totales!$P114,0))," ")</f>
        <v>2.9399739742867793E-2</v>
      </c>
      <c r="AW114" s="29">
        <f>+IFERROR(VLOOKUP(Creditos_totales!AW$104,Cartera!$C$89:$DG$127,Creditos_totales!$P114,0)/(VLOOKUP(Creditos_totales!AW$104,Cartera!$C$89:$DG$127,Creditos_totales!$P114,0)+VLOOKUP(Creditos_totales!AW$104,Cartera!$C$44:$DG$82,Creditos_totales!$P114,0))," ")</f>
        <v>0.10022751655285114</v>
      </c>
      <c r="AX114" s="29">
        <f>+IFERROR(VLOOKUP(Creditos_totales!AX$104,Cartera!$C$89:$DG$127,Creditos_totales!$P114,0)/(VLOOKUP(Creditos_totales!AX$104,Cartera!$C$89:$DG$127,Creditos_totales!$P114,0)+VLOOKUP(Creditos_totales!AX$104,Cartera!$C$44:$DG$82,Creditos_totales!$P114,0))," ")</f>
        <v>8.662404370902585E-2</v>
      </c>
      <c r="AY114" s="29">
        <f>+IFERROR(VLOOKUP(Creditos_totales!AY$104,Cartera!$C$89:$DG$127,Creditos_totales!$P114,0)/(VLOOKUP(Creditos_totales!AY$104,Cartera!$C$89:$DG$127,Creditos_totales!$P114,0)+VLOOKUP(Creditos_totales!AY$104,Cartera!$C$44:$DG$82,Creditos_totales!$P114,0))," ")</f>
        <v>0.16807856087878778</v>
      </c>
      <c r="AZ114" s="29">
        <f>+IFERROR(VLOOKUP(Creditos_totales!AZ$104,Cartera!$C$89:$DG$127,Creditos_totales!$P114,0)/(VLOOKUP(Creditos_totales!AZ$104,Cartera!$C$89:$DG$127,Creditos_totales!$P114,0)+VLOOKUP(Creditos_totales!AZ$104,Cartera!$C$44:$DG$82,Creditos_totales!$P114,0))," ")</f>
        <v>0.18234998920148113</v>
      </c>
      <c r="BA114" s="29">
        <f>+IFERROR(VLOOKUP(Creditos_totales!BA$104,Cartera!$C$89:$DG$127,Creditos_totales!$P114,0)/(VLOOKUP(Creditos_totales!BA$104,Cartera!$C$89:$DG$127,Creditos_totales!$P114,0)+VLOOKUP(Creditos_totales!BA$104,Cartera!$C$44:$DG$82,Creditos_totales!$P114,0))," ")</f>
        <v>0.24235784673118468</v>
      </c>
      <c r="BB114" s="29">
        <f>+IFERROR(VLOOKUP(Creditos_totales!BB$104,Cartera!$C$89:$DG$127,Creditos_totales!$P114,0)/(VLOOKUP(Creditos_totales!BB$104,Cartera!$C$89:$DG$127,Creditos_totales!$P114,0)+VLOOKUP(Creditos_totales!BB$104,Cartera!$C$44:$DG$82,Creditos_totales!$P114,0))," ")</f>
        <v>0.21765802683325636</v>
      </c>
      <c r="BC114" s="29">
        <f>+IFERROR(VLOOKUP(Creditos_totales!BC$104,Cartera!$C$89:$DG$127,Creditos_totales!$P114,0)/(VLOOKUP(Creditos_totales!BC$104,Cartera!$C$89:$DG$127,Creditos_totales!$P114,0)+VLOOKUP(Creditos_totales!BC$104,Cartera!$C$44:$DG$82,Creditos_totales!$P114,0))," ")</f>
        <v>9.3130692192369052E-2</v>
      </c>
      <c r="BD114" s="29">
        <f>+IFERROR(VLOOKUP(Creditos_totales!BD$104,Cartera!$C$89:$DG$127,Creditos_totales!$P114,0)/(VLOOKUP(Creditos_totales!BD$104,Cartera!$C$89:$DG$127,Creditos_totales!$P114,0)+VLOOKUP(Creditos_totales!BD$104,Cartera!$C$44:$DG$82,Creditos_totales!$P114,0))," ")</f>
        <v>1.8441489871434512E-5</v>
      </c>
      <c r="BE114" s="29">
        <f>+IFERROR(VLOOKUP(Creditos_totales!BE$104,Cartera!$C$89:$DG$127,Creditos_totales!$P114,0)/(VLOOKUP(Creditos_totales!BE$104,Cartera!$C$89:$DG$127,Creditos_totales!$P114,0)+VLOOKUP(Creditos_totales!BE$104,Cartera!$C$44:$DG$82,Creditos_totales!$P114,0))," ")</f>
        <v>0.38240825921287902</v>
      </c>
      <c r="BF114" s="29">
        <f>+IFERROR(VLOOKUP(Creditos_totales!BF$104,Cartera!$C$89:$DG$127,Creditos_totales!$P114,0)/(VLOOKUP(Creditos_totales!BF$104,Cartera!$C$89:$DG$127,Creditos_totales!$P114,0)+VLOOKUP(Creditos_totales!BF$104,Cartera!$C$44:$DG$82,Creditos_totales!$P114,0))," ")</f>
        <v>7.0594533039245427E-2</v>
      </c>
      <c r="BG114" s="12">
        <f t="shared" si="3"/>
        <v>0.35748792221225401</v>
      </c>
      <c r="BH114" s="38">
        <v>0.24736545325400222</v>
      </c>
    </row>
    <row r="115" spans="2:60" ht="16.5" x14ac:dyDescent="0.3">
      <c r="B115">
        <v>23</v>
      </c>
      <c r="C115" s="23">
        <v>41213</v>
      </c>
      <c r="D115" s="29">
        <f>+IFERROR(VLOOKUP(D$104,Cartera!$C$23:$DG$33,Creditos_totales!$B115,0)/(VLOOKUP(D$104,Cartera!$C$5:$DG$15,Creditos_totales!$B115,0)+VLOOKUP(D$104,Cartera!$C$23:$DG$33,Creditos_totales!$B115,0))," ")</f>
        <v>0.6000684548909555</v>
      </c>
      <c r="E115" s="29">
        <f>+IFERROR(VLOOKUP(E$104,Cartera!$C$23:$DG$33,Creditos_totales!$B115,0)/(VLOOKUP(E$104,Cartera!$C$5:$DG$15,Creditos_totales!$B115,0)+VLOOKUP(E$104,Cartera!$C$23:$DG$33,Creditos_totales!$B115,0))," ")</f>
        <v>0.71882503962062028</v>
      </c>
      <c r="F115" s="29">
        <f>+IFERROR(VLOOKUP(F$104,Cartera!$C$23:$DG$33,Creditos_totales!$B115,0)/(VLOOKUP(F$104,Cartera!$C$5:$DG$15,Creditos_totales!$B115,0)+VLOOKUP(F$104,Cartera!$C$23:$DG$33,Creditos_totales!$B115,0))," ")</f>
        <v>0.69036661913193964</v>
      </c>
      <c r="G115" s="29">
        <f>+IFERROR(VLOOKUP(G$104,Cartera!$C$23:$DG$33,Creditos_totales!$B115,0)/(VLOOKUP(G$104,Cartera!$C$5:$DG$15,Creditos_totales!$B115,0)+VLOOKUP(G$104,Cartera!$C$23:$DG$33,Creditos_totales!$B115,0))," ")</f>
        <v>0.66151844025512585</v>
      </c>
      <c r="H115" s="29">
        <f>+IFERROR(VLOOKUP(H$104,Cartera!$C$23:$DG$33,Creditos_totales!$B115,0)/(VLOOKUP(H$104,Cartera!$C$5:$DG$15,Creditos_totales!$B115,0)+VLOOKUP(H$104,Cartera!$C$23:$DG$33,Creditos_totales!$B115,0))," ")</f>
        <v>0.44373530527285321</v>
      </c>
      <c r="I115" s="29">
        <f>+IFERROR(VLOOKUP(I$104,Cartera!$C$23:$DG$33,Creditos_totales!$B115,0)/(VLOOKUP(I$104,Cartera!$C$5:$DG$15,Creditos_totales!$B115,0)+VLOOKUP(I$104,Cartera!$C$23:$DG$33,Creditos_totales!$B115,0))," ")</f>
        <v>0.65938618239523961</v>
      </c>
      <c r="J115" s="29">
        <f>+IFERROR(VLOOKUP(J$104,Cartera!$C$23:$DG$33,Creditos_totales!$B115,0)/(VLOOKUP(J$104,Cartera!$C$5:$DG$15,Creditos_totales!$B115,0)+VLOOKUP(J$104,Cartera!$C$23:$DG$33,Creditos_totales!$B115,0))," ")</f>
        <v>0.80497906860422874</v>
      </c>
      <c r="K115" s="29">
        <f>+IFERROR(VLOOKUP(K$104,Cartera!$C$23:$DG$33,Creditos_totales!$B115,0)/(VLOOKUP(K$104,Cartera!$C$5:$DG$15,Creditos_totales!$B115,0)+VLOOKUP(K$104,Cartera!$C$23:$DG$33,Creditos_totales!$B115,0))," ")</f>
        <v>0.77133436098220542</v>
      </c>
      <c r="L115" s="29">
        <f>+IFERROR(VLOOKUP(L$104,Cartera!$C$23:$DG$33,Creditos_totales!$B115,0)/(VLOOKUP(L$104,Cartera!$C$5:$DG$15,Creditos_totales!$B115,0)+VLOOKUP(L$104,Cartera!$C$23:$DG$33,Creditos_totales!$B115,0))," ")</f>
        <v>0.14141814760131627</v>
      </c>
      <c r="M115" s="29" t="str">
        <f>+IFERROR(VLOOKUP(M$104,Cartera!$C$23:$DG$33,Creditos_totales!$B115,0)/(VLOOKUP(M$104,Cartera!$C$5:$DG$15,Creditos_totales!$B115,0)+VLOOKUP(M$104,Cartera!$C$23:$DG$33,Creditos_totales!$B115,0))," ")</f>
        <v xml:space="preserve"> </v>
      </c>
      <c r="N115" s="12">
        <v>0.64689676877272317</v>
      </c>
      <c r="P115">
        <v>23</v>
      </c>
      <c r="Q115" s="3">
        <v>41213</v>
      </c>
      <c r="R115" s="29">
        <f t="shared" si="0"/>
        <v>0.33848155974487415</v>
      </c>
      <c r="S115" s="29">
        <f t="shared" si="1"/>
        <v>0.3999315451090445</v>
      </c>
      <c r="T115" s="29">
        <f t="shared" si="2"/>
        <v>0.30963338086806036</v>
      </c>
      <c r="U115" s="29">
        <f>+IFERROR(VLOOKUP(Creditos_totales!U$104,Cartera!$C$89:$DG$127,Creditos_totales!$P115,0)/(VLOOKUP(Creditos_totales!U$104,Cartera!$C$89:$DG$127,Creditos_totales!$P115,0)+VLOOKUP(Creditos_totales!U$104,Cartera!$C$44:$DG$82,Creditos_totales!$P115,0))," ")</f>
        <v>0.37275620658763353</v>
      </c>
      <c r="V115" s="29">
        <f>+IFERROR(VLOOKUP(Creditos_totales!V$104,Cartera!$C$89:$DG$127,Creditos_totales!$P115,0)/(VLOOKUP(Creditos_totales!V$104,Cartera!$C$89:$DG$127,Creditos_totales!$P115,0)+VLOOKUP(Creditos_totales!V$104,Cartera!$C$44:$DG$82,Creditos_totales!$P115,0))," ")</f>
        <v>0.45404809771046201</v>
      </c>
      <c r="W115" s="29">
        <f>+IFERROR(VLOOKUP(Creditos_totales!W$104,Cartera!$C$89:$DG$127,Creditos_totales!$P115,0)/(VLOOKUP(Creditos_totales!W$104,Cartera!$C$89:$DG$127,Creditos_totales!$P115,0)+VLOOKUP(Creditos_totales!W$104,Cartera!$C$44:$DG$82,Creditos_totales!$P115,0))," ")</f>
        <v>0.22724771966062482</v>
      </c>
      <c r="X115" s="29">
        <f>+IFERROR(VLOOKUP(Creditos_totales!X$104,Cartera!$C$89:$DG$127,Creditos_totales!$P115,0)/(VLOOKUP(Creditos_totales!X$104,Cartera!$C$89:$DG$127,Creditos_totales!$P115,0)+VLOOKUP(Creditos_totales!X$104,Cartera!$C$44:$DG$82,Creditos_totales!$P115,0))," ")</f>
        <v>0.31101059523305757</v>
      </c>
      <c r="Y115" s="29">
        <f>+IFERROR(VLOOKUP(Creditos_totales!Y$104,Cartera!$C$89:$DG$127,Creditos_totales!$P115,0)/(VLOOKUP(Creditos_totales!Y$104,Cartera!$C$89:$DG$127,Creditos_totales!$P115,0)+VLOOKUP(Creditos_totales!Y$104,Cartera!$C$44:$DG$82,Creditos_totales!$P115,0))," ")</f>
        <v>0.41827915804162669</v>
      </c>
      <c r="Z115" s="29">
        <f>+IFERROR(VLOOKUP(Creditos_totales!Z$104,Cartera!$C$89:$DG$127,Creditos_totales!$P115,0)/(VLOOKUP(Creditos_totales!Z$104,Cartera!$C$89:$DG$127,Creditos_totales!$P115,0)+VLOOKUP(Creditos_totales!Z$104,Cartera!$C$44:$DG$82,Creditos_totales!$P115,0))," ")</f>
        <v>0.44720312673091667</v>
      </c>
      <c r="AA115" s="29">
        <f>+IFERROR(VLOOKUP(Creditos_totales!AA$104,Cartera!$C$89:$DG$127,Creditos_totales!$P115,0)/(VLOOKUP(Creditos_totales!AA$104,Cartera!$C$89:$DG$127,Creditos_totales!$P115,0)+VLOOKUP(Creditos_totales!AA$104,Cartera!$C$44:$DG$82,Creditos_totales!$P115,0))," ")</f>
        <v>0.31776177293964109</v>
      </c>
      <c r="AB115" s="29">
        <f>+IFERROR(VLOOKUP(Creditos_totales!AB$104,Cartera!$C$89:$DG$127,Creditos_totales!$P115,0)/(VLOOKUP(Creditos_totales!AB$104,Cartera!$C$89:$DG$127,Creditos_totales!$P115,0)+VLOOKUP(Creditos_totales!AB$104,Cartera!$C$44:$DG$82,Creditos_totales!$P115,0))," ")</f>
        <v>0.47259518739197626</v>
      </c>
      <c r="AC115" s="29">
        <f>+IFERROR(VLOOKUP(Creditos_totales!AC$104,Cartera!$C$89:$DG$127,Creditos_totales!$P115,0)/(VLOOKUP(Creditos_totales!AC$104,Cartera!$C$89:$DG$127,Creditos_totales!$P115,0)+VLOOKUP(Creditos_totales!AC$104,Cartera!$C$44:$DG$82,Creditos_totales!$P115,0))," ")</f>
        <v>0.40985050218760843</v>
      </c>
      <c r="AD115" s="29">
        <f>+IFERROR(VLOOKUP(Creditos_totales!AD$104,Cartera!$C$89:$DG$127,Creditos_totales!$P115,0)/(VLOOKUP(Creditos_totales!AD$104,Cartera!$C$89:$DG$127,Creditos_totales!$P115,0)+VLOOKUP(Creditos_totales!AD$104,Cartera!$C$44:$DG$82,Creditos_totales!$P115,0))," ")</f>
        <v>0.35832855202725822</v>
      </c>
      <c r="AE115" s="29">
        <f>+IFERROR(VLOOKUP(Creditos_totales!AE$104,Cartera!$C$89:$DG$127,Creditos_totales!$P115,0)/(VLOOKUP(Creditos_totales!AE$104,Cartera!$C$89:$DG$127,Creditos_totales!$P115,0)+VLOOKUP(Creditos_totales!AE$104,Cartera!$C$44:$DG$82,Creditos_totales!$P115,0))," ")</f>
        <v>0.33445280618606982</v>
      </c>
      <c r="AF115" s="29">
        <f>+IFERROR(VLOOKUP(Creditos_totales!AF$104,Cartera!$C$89:$DG$127,Creditos_totales!$P115,0)/(VLOOKUP(Creditos_totales!AF$104,Cartera!$C$89:$DG$127,Creditos_totales!$P115,0)+VLOOKUP(Creditos_totales!AF$104,Cartera!$C$44:$DG$82,Creditos_totales!$P115,0))," ")</f>
        <v>0.13664577656460491</v>
      </c>
      <c r="AG115" s="29">
        <f>+IFERROR(VLOOKUP(Creditos_totales!AG$104,Cartera!$C$89:$DG$127,Creditos_totales!$P115,0)/(VLOOKUP(Creditos_totales!AG$104,Cartera!$C$89:$DG$127,Creditos_totales!$P115,0)+VLOOKUP(Creditos_totales!AG$104,Cartera!$C$44:$DG$82,Creditos_totales!$P115,0))," ")</f>
        <v>0.24630587772313009</v>
      </c>
      <c r="AH115" s="29">
        <f>+IFERROR(VLOOKUP(Creditos_totales!AH$104,Cartera!$C$89:$DG$127,Creditos_totales!$P115,0)/(VLOOKUP(Creditos_totales!AH$104,Cartera!$C$89:$DG$127,Creditos_totales!$P115,0)+VLOOKUP(Creditos_totales!AH$104,Cartera!$C$44:$DG$82,Creditos_totales!$P115,0))," ")</f>
        <v>0.11542273826445626</v>
      </c>
      <c r="AI115" s="29">
        <f>+IFERROR(VLOOKUP(Creditos_totales!AI$104,Cartera!$C$89:$DG$127,Creditos_totales!$P115,0)/(VLOOKUP(Creditos_totales!AI$104,Cartera!$C$89:$DG$127,Creditos_totales!$P115,0)+VLOOKUP(Creditos_totales!AI$104,Cartera!$C$44:$DG$82,Creditos_totales!$P115,0))," ")</f>
        <v>0.13650429289737678</v>
      </c>
      <c r="AJ115" s="29">
        <f>+IFERROR(VLOOKUP(Creditos_totales!AJ$104,Cartera!$C$89:$DG$127,Creditos_totales!$P115,0)/(VLOOKUP(Creditos_totales!AJ$104,Cartera!$C$89:$DG$127,Creditos_totales!$P115,0)+VLOOKUP(Creditos_totales!AJ$104,Cartera!$C$44:$DG$82,Creditos_totales!$P115,0))," ")</f>
        <v>0.33484028929657639</v>
      </c>
      <c r="AK115" s="29">
        <f>+IFERROR(VLOOKUP(Creditos_totales!AK$104,Cartera!$C$89:$DG$127,Creditos_totales!$P115,0)/(VLOOKUP(Creditos_totales!AK$104,Cartera!$C$89:$DG$127,Creditos_totales!$P115,0)+VLOOKUP(Creditos_totales!AK$104,Cartera!$C$44:$DG$82,Creditos_totales!$P115,0))," ")</f>
        <v>0.1196369510482634</v>
      </c>
      <c r="AL115" s="29">
        <f>+IFERROR(VLOOKUP(Creditos_totales!AL$104,Cartera!$C$89:$DG$127,Creditos_totales!$P115,0)/(VLOOKUP(Creditos_totales!AL$104,Cartera!$C$89:$DG$127,Creditos_totales!$P115,0)+VLOOKUP(Creditos_totales!AL$104,Cartera!$C$44:$DG$82,Creditos_totales!$P115,0))," ")</f>
        <v>0.46293777950016801</v>
      </c>
      <c r="AM115" s="29">
        <f>+IFERROR(VLOOKUP(Creditos_totales!AM$104,Cartera!$C$89:$DG$127,Creditos_totales!$P115,0)/(VLOOKUP(Creditos_totales!AM$104,Cartera!$C$89:$DG$127,Creditos_totales!$P115,0)+VLOOKUP(Creditos_totales!AM$104,Cartera!$C$44:$DG$82,Creditos_totales!$P115,0))," ")</f>
        <v>0.10569571854427318</v>
      </c>
      <c r="AN115" s="29">
        <f>+IFERROR(VLOOKUP(Creditos_totales!AN$104,Cartera!$C$89:$DG$127,Creditos_totales!$P115,0)/(VLOOKUP(Creditos_totales!AN$104,Cartera!$C$89:$DG$127,Creditos_totales!$P115,0)+VLOOKUP(Creditos_totales!AN$104,Cartera!$C$44:$DG$82,Creditos_totales!$P115,0))," ")</f>
        <v>0.37304878839306921</v>
      </c>
      <c r="AO115" s="29">
        <f>+IFERROR(VLOOKUP(Creditos_totales!AO$104,Cartera!$C$89:$DG$127,Creditos_totales!$P115,0)/(VLOOKUP(Creditos_totales!AO$104,Cartera!$C$89:$DG$127,Creditos_totales!$P115,0)+VLOOKUP(Creditos_totales!AO$104,Cartera!$C$44:$DG$82,Creditos_totales!$P115,0))," ")</f>
        <v>0.10644495668657462</v>
      </c>
      <c r="AP115" s="29">
        <f>+IFERROR(VLOOKUP(Creditos_totales!AP$104,Cartera!$C$89:$DG$127,Creditos_totales!$P115,0)/(VLOOKUP(Creditos_totales!AP$104,Cartera!$C$89:$DG$127,Creditos_totales!$P115,0)+VLOOKUP(Creditos_totales!AP$104,Cartera!$C$44:$DG$82,Creditos_totales!$P115,0))," ")</f>
        <v>0.28415819089182837</v>
      </c>
      <c r="AQ115" s="29">
        <f>+IFERROR(VLOOKUP(Creditos_totales!AQ$104,Cartera!$C$89:$DG$127,Creditos_totales!$P115,0)/(VLOOKUP(Creditos_totales!AQ$104,Cartera!$C$89:$DG$127,Creditos_totales!$P115,0)+VLOOKUP(Creditos_totales!AQ$104,Cartera!$C$44:$DG$82,Creditos_totales!$P115,0))," ")</f>
        <v>0.39768054390540775</v>
      </c>
      <c r="AR115" s="29">
        <f>+IFERROR(VLOOKUP(Creditos_totales!AR$104,Cartera!$C$89:$DG$127,Creditos_totales!$P115,0)/(VLOOKUP(Creditos_totales!AR$104,Cartera!$C$89:$DG$127,Creditos_totales!$P115,0)+VLOOKUP(Creditos_totales!AR$104,Cartera!$C$44:$DG$82,Creditos_totales!$P115,0))," ")</f>
        <v>0.16001678672332262</v>
      </c>
      <c r="AS115" s="29">
        <f>+IFERROR(VLOOKUP(Creditos_totales!AS$104,Cartera!$C$89:$DG$127,Creditos_totales!$P115,0)/(VLOOKUP(Creditos_totales!AS$104,Cartera!$C$89:$DG$127,Creditos_totales!$P115,0)+VLOOKUP(Creditos_totales!AS$104,Cartera!$C$44:$DG$82,Creditos_totales!$P115,0))," ")</f>
        <v>0.24321836310968736</v>
      </c>
      <c r="AT115" s="29">
        <f>+IFERROR(VLOOKUP(Creditos_totales!AT$104,Cartera!$C$89:$DG$127,Creditos_totales!$P115,0)/(VLOOKUP(Creditos_totales!AT$104,Cartera!$C$89:$DG$127,Creditos_totales!$P115,0)+VLOOKUP(Creditos_totales!AT$104,Cartera!$C$44:$DG$82,Creditos_totales!$P115,0))," ")</f>
        <v>0.2769593948981442</v>
      </c>
      <c r="AU115" s="29" t="str">
        <f>+IFERROR(VLOOKUP(Creditos_totales!AU$104,Cartera!$C$89:$DG$127,Creditos_totales!$P115,0)/(VLOOKUP(Creditos_totales!AU$104,Cartera!$C$89:$DG$127,Creditos_totales!$P115,0)+VLOOKUP(Creditos_totales!AU$104,Cartera!$C$44:$DG$82,Creditos_totales!$P115,0))," ")</f>
        <v xml:space="preserve"> </v>
      </c>
      <c r="AV115" s="29">
        <f>+IFERROR(VLOOKUP(Creditos_totales!AV$104,Cartera!$C$89:$DG$127,Creditos_totales!$P115,0)/(VLOOKUP(Creditos_totales!AV$104,Cartera!$C$89:$DG$127,Creditos_totales!$P115,0)+VLOOKUP(Creditos_totales!AV$104,Cartera!$C$44:$DG$82,Creditos_totales!$P115,0))," ")</f>
        <v>3.0305913680878097E-2</v>
      </c>
      <c r="AW115" s="29">
        <f>+IFERROR(VLOOKUP(Creditos_totales!AW$104,Cartera!$C$89:$DG$127,Creditos_totales!$P115,0)/(VLOOKUP(Creditos_totales!AW$104,Cartera!$C$89:$DG$127,Creditos_totales!$P115,0)+VLOOKUP(Creditos_totales!AW$104,Cartera!$C$44:$DG$82,Creditos_totales!$P115,0))," ")</f>
        <v>0.10116922481262743</v>
      </c>
      <c r="AX115" s="29">
        <f>+IFERROR(VLOOKUP(Creditos_totales!AX$104,Cartera!$C$89:$DG$127,Creditos_totales!$P115,0)/(VLOOKUP(Creditos_totales!AX$104,Cartera!$C$89:$DG$127,Creditos_totales!$P115,0)+VLOOKUP(Creditos_totales!AX$104,Cartera!$C$44:$DG$82,Creditos_totales!$P115,0))," ")</f>
        <v>8.5108731196122694E-2</v>
      </c>
      <c r="AY115" s="29">
        <f>+IFERROR(VLOOKUP(Creditos_totales!AY$104,Cartera!$C$89:$DG$127,Creditos_totales!$P115,0)/(VLOOKUP(Creditos_totales!AY$104,Cartera!$C$89:$DG$127,Creditos_totales!$P115,0)+VLOOKUP(Creditos_totales!AY$104,Cartera!$C$44:$DG$82,Creditos_totales!$P115,0))," ")</f>
        <v>0.1751499552462184</v>
      </c>
      <c r="AZ115" s="29">
        <f>+IFERROR(VLOOKUP(Creditos_totales!AZ$104,Cartera!$C$89:$DG$127,Creditos_totales!$P115,0)/(VLOOKUP(Creditos_totales!AZ$104,Cartera!$C$89:$DG$127,Creditos_totales!$P115,0)+VLOOKUP(Creditos_totales!AZ$104,Cartera!$C$44:$DG$82,Creditos_totales!$P115,0))," ")</f>
        <v>0.1793341197680591</v>
      </c>
      <c r="BA115" s="29">
        <f>+IFERROR(VLOOKUP(Creditos_totales!BA$104,Cartera!$C$89:$DG$127,Creditos_totales!$P115,0)/(VLOOKUP(Creditos_totales!BA$104,Cartera!$C$89:$DG$127,Creditos_totales!$P115,0)+VLOOKUP(Creditos_totales!BA$104,Cartera!$C$44:$DG$82,Creditos_totales!$P115,0))," ")</f>
        <v>0.23617634529852877</v>
      </c>
      <c r="BB115" s="29">
        <f>+IFERROR(VLOOKUP(Creditos_totales!BB$104,Cartera!$C$89:$DG$127,Creditos_totales!$P115,0)/(VLOOKUP(Creditos_totales!BB$104,Cartera!$C$89:$DG$127,Creditos_totales!$P115,0)+VLOOKUP(Creditos_totales!BB$104,Cartera!$C$44:$DG$82,Creditos_totales!$P115,0))," ")</f>
        <v>0.21699822229390114</v>
      </c>
      <c r="BC115" s="29">
        <f>+IFERROR(VLOOKUP(Creditos_totales!BC$104,Cartera!$C$89:$DG$127,Creditos_totales!$P115,0)/(VLOOKUP(Creditos_totales!BC$104,Cartera!$C$89:$DG$127,Creditos_totales!$P115,0)+VLOOKUP(Creditos_totales!BC$104,Cartera!$C$44:$DG$82,Creditos_totales!$P115,0))," ")</f>
        <v>9.1547588038516842E-2</v>
      </c>
      <c r="BD115" s="29">
        <f>+IFERROR(VLOOKUP(Creditos_totales!BD$104,Cartera!$C$89:$DG$127,Creditos_totales!$P115,0)/(VLOOKUP(Creditos_totales!BD$104,Cartera!$C$89:$DG$127,Creditos_totales!$P115,0)+VLOOKUP(Creditos_totales!BD$104,Cartera!$C$44:$DG$82,Creditos_totales!$P115,0))," ")</f>
        <v>9.7832416600296098E-5</v>
      </c>
      <c r="BE115" s="29">
        <f>+IFERROR(VLOOKUP(Creditos_totales!BE$104,Cartera!$C$89:$DG$127,Creditos_totales!$P115,0)/(VLOOKUP(Creditos_totales!BE$104,Cartera!$C$89:$DG$127,Creditos_totales!$P115,0)+VLOOKUP(Creditos_totales!BE$104,Cartera!$C$44:$DG$82,Creditos_totales!$P115,0))," ")</f>
        <v>0.39488391759012265</v>
      </c>
      <c r="BF115" s="29">
        <f>+IFERROR(VLOOKUP(Creditos_totales!BF$104,Cartera!$C$89:$DG$127,Creditos_totales!$P115,0)/(VLOOKUP(Creditos_totales!BF$104,Cartera!$C$89:$DG$127,Creditos_totales!$P115,0)+VLOOKUP(Creditos_totales!BF$104,Cartera!$C$44:$DG$82,Creditos_totales!$P115,0))," ")</f>
        <v>7.9304538220259679E-2</v>
      </c>
      <c r="BG115" s="12">
        <f t="shared" si="3"/>
        <v>0.35310323122727683</v>
      </c>
      <c r="BH115" s="38">
        <v>0.24838793860132652</v>
      </c>
    </row>
    <row r="116" spans="2:60" ht="16.5" x14ac:dyDescent="0.3">
      <c r="B116">
        <v>24</v>
      </c>
      <c r="C116" s="23">
        <v>41243</v>
      </c>
      <c r="D116" s="29">
        <f>+IFERROR(VLOOKUP(D$104,Cartera!$C$23:$DG$33,Creditos_totales!$B116,0)/(VLOOKUP(D$104,Cartera!$C$5:$DG$15,Creditos_totales!$B116,0)+VLOOKUP(D$104,Cartera!$C$23:$DG$33,Creditos_totales!$B116,0))," ")</f>
        <v>0.6034986160597352</v>
      </c>
      <c r="E116" s="29">
        <f>+IFERROR(VLOOKUP(E$104,Cartera!$C$23:$DG$33,Creditos_totales!$B116,0)/(VLOOKUP(E$104,Cartera!$C$5:$DG$15,Creditos_totales!$B116,0)+VLOOKUP(E$104,Cartera!$C$23:$DG$33,Creditos_totales!$B116,0))," ")</f>
        <v>0.71635164204141755</v>
      </c>
      <c r="F116" s="29">
        <f>+IFERROR(VLOOKUP(F$104,Cartera!$C$23:$DG$33,Creditos_totales!$B116,0)/(VLOOKUP(F$104,Cartera!$C$5:$DG$15,Creditos_totales!$B116,0)+VLOOKUP(F$104,Cartera!$C$23:$DG$33,Creditos_totales!$B116,0))," ")</f>
        <v>0.69783003343504346</v>
      </c>
      <c r="G116" s="29">
        <f>+IFERROR(VLOOKUP(G$104,Cartera!$C$23:$DG$33,Creditos_totales!$B116,0)/(VLOOKUP(G$104,Cartera!$C$5:$DG$15,Creditos_totales!$B116,0)+VLOOKUP(G$104,Cartera!$C$23:$DG$33,Creditos_totales!$B116,0))," ")</f>
        <v>0.66673912133956792</v>
      </c>
      <c r="H116" s="29">
        <f>+IFERROR(VLOOKUP(H$104,Cartera!$C$23:$DG$33,Creditos_totales!$B116,0)/(VLOOKUP(H$104,Cartera!$C$5:$DG$15,Creditos_totales!$B116,0)+VLOOKUP(H$104,Cartera!$C$23:$DG$33,Creditos_totales!$B116,0))," ")</f>
        <v>0.45160751651882458</v>
      </c>
      <c r="I116" s="29">
        <f>+IFERROR(VLOOKUP(I$104,Cartera!$C$23:$DG$33,Creditos_totales!$B116,0)/(VLOOKUP(I$104,Cartera!$C$5:$DG$15,Creditos_totales!$B116,0)+VLOOKUP(I$104,Cartera!$C$23:$DG$33,Creditos_totales!$B116,0))," ")</f>
        <v>0.65130445016754857</v>
      </c>
      <c r="J116" s="29">
        <f>+IFERROR(VLOOKUP(J$104,Cartera!$C$23:$DG$33,Creditos_totales!$B116,0)/(VLOOKUP(J$104,Cartera!$C$5:$DG$15,Creditos_totales!$B116,0)+VLOOKUP(J$104,Cartera!$C$23:$DG$33,Creditos_totales!$B116,0))," ")</f>
        <v>0.80474702192300196</v>
      </c>
      <c r="K116" s="29">
        <f>+IFERROR(VLOOKUP(K$104,Cartera!$C$23:$DG$33,Creditos_totales!$B116,0)/(VLOOKUP(K$104,Cartera!$C$5:$DG$15,Creditos_totales!$B116,0)+VLOOKUP(K$104,Cartera!$C$23:$DG$33,Creditos_totales!$B116,0))," ")</f>
        <v>0.76680442946712379</v>
      </c>
      <c r="L116" s="29">
        <f>+IFERROR(VLOOKUP(L$104,Cartera!$C$23:$DG$33,Creditos_totales!$B116,0)/(VLOOKUP(L$104,Cartera!$C$5:$DG$15,Creditos_totales!$B116,0)+VLOOKUP(L$104,Cartera!$C$23:$DG$33,Creditos_totales!$B116,0))," ")</f>
        <v>0.12173195810082121</v>
      </c>
      <c r="M116" s="29" t="str">
        <f>+IFERROR(VLOOKUP(M$104,Cartera!$C$23:$DG$33,Creditos_totales!$B116,0)/(VLOOKUP(M$104,Cartera!$C$5:$DG$15,Creditos_totales!$B116,0)+VLOOKUP(M$104,Cartera!$C$23:$DG$33,Creditos_totales!$B116,0))," ")</f>
        <v xml:space="preserve"> </v>
      </c>
      <c r="N116" s="12">
        <v>0.64958722027978189</v>
      </c>
      <c r="P116">
        <v>24</v>
      </c>
      <c r="Q116" s="3">
        <v>41243</v>
      </c>
      <c r="R116" s="29">
        <f t="shared" si="0"/>
        <v>0.33326087866043208</v>
      </c>
      <c r="S116" s="29">
        <f t="shared" si="1"/>
        <v>0.3965013839402648</v>
      </c>
      <c r="T116" s="29">
        <f t="shared" si="2"/>
        <v>0.30216996656495654</v>
      </c>
      <c r="U116" s="29">
        <f>+IFERROR(VLOOKUP(Creditos_totales!U$104,Cartera!$C$89:$DG$127,Creditos_totales!$P116,0)/(VLOOKUP(Creditos_totales!U$104,Cartera!$C$89:$DG$127,Creditos_totales!$P116,0)+VLOOKUP(Creditos_totales!U$104,Cartera!$C$44:$DG$82,Creditos_totales!$P116,0))," ")</f>
        <v>0.37533894604863666</v>
      </c>
      <c r="V116" s="29">
        <f>+IFERROR(VLOOKUP(Creditos_totales!V$104,Cartera!$C$89:$DG$127,Creditos_totales!$P116,0)/(VLOOKUP(Creditos_totales!V$104,Cartera!$C$89:$DG$127,Creditos_totales!$P116,0)+VLOOKUP(Creditos_totales!V$104,Cartera!$C$44:$DG$82,Creditos_totales!$P116,0))," ")</f>
        <v>0.46620449498915689</v>
      </c>
      <c r="W116" s="29">
        <f>+IFERROR(VLOOKUP(Creditos_totales!W$104,Cartera!$C$89:$DG$127,Creditos_totales!$P116,0)/(VLOOKUP(Creditos_totales!W$104,Cartera!$C$89:$DG$127,Creditos_totales!$P116,0)+VLOOKUP(Creditos_totales!W$104,Cartera!$C$44:$DG$82,Creditos_totales!$P116,0))," ")</f>
        <v>0.22566190537339498</v>
      </c>
      <c r="X116" s="29">
        <f>+IFERROR(VLOOKUP(Creditos_totales!X$104,Cartera!$C$89:$DG$127,Creditos_totales!$P116,0)/(VLOOKUP(Creditos_totales!X$104,Cartera!$C$89:$DG$127,Creditos_totales!$P116,0)+VLOOKUP(Creditos_totales!X$104,Cartera!$C$44:$DG$82,Creditos_totales!$P116,0))," ")</f>
        <v>0.30847339152901626</v>
      </c>
      <c r="Y116" s="29">
        <f>+IFERROR(VLOOKUP(Creditos_totales!Y$104,Cartera!$C$89:$DG$127,Creditos_totales!$P116,0)/(VLOOKUP(Creditos_totales!Y$104,Cartera!$C$89:$DG$127,Creditos_totales!$P116,0)+VLOOKUP(Creditos_totales!Y$104,Cartera!$C$44:$DG$82,Creditos_totales!$P116,0))," ")</f>
        <v>0.42452834106903076</v>
      </c>
      <c r="Z116" s="29">
        <f>+IFERROR(VLOOKUP(Creditos_totales!Z$104,Cartera!$C$89:$DG$127,Creditos_totales!$P116,0)/(VLOOKUP(Creditos_totales!Z$104,Cartera!$C$89:$DG$127,Creditos_totales!$P116,0)+VLOOKUP(Creditos_totales!Z$104,Cartera!$C$44:$DG$82,Creditos_totales!$P116,0))," ")</f>
        <v>0.44720088774535516</v>
      </c>
      <c r="AA116" s="29">
        <f>+IFERROR(VLOOKUP(Creditos_totales!AA$104,Cartera!$C$89:$DG$127,Creditos_totales!$P116,0)/(VLOOKUP(Creditos_totales!AA$104,Cartera!$C$89:$DG$127,Creditos_totales!$P116,0)+VLOOKUP(Creditos_totales!AA$104,Cartera!$C$44:$DG$82,Creditos_totales!$P116,0))," ")</f>
        <v>0.31417730828638113</v>
      </c>
      <c r="AB116" s="29">
        <f>+IFERROR(VLOOKUP(Creditos_totales!AB$104,Cartera!$C$89:$DG$127,Creditos_totales!$P116,0)/(VLOOKUP(Creditos_totales!AB$104,Cartera!$C$89:$DG$127,Creditos_totales!$P116,0)+VLOOKUP(Creditos_totales!AB$104,Cartera!$C$44:$DG$82,Creditos_totales!$P116,0))," ")</f>
        <v>0.46694858811129963</v>
      </c>
      <c r="AC116" s="29">
        <f>+IFERROR(VLOOKUP(Creditos_totales!AC$104,Cartera!$C$89:$DG$127,Creditos_totales!$P116,0)/(VLOOKUP(Creditos_totales!AC$104,Cartera!$C$89:$DG$127,Creditos_totales!$P116,0)+VLOOKUP(Creditos_totales!AC$104,Cartera!$C$44:$DG$82,Creditos_totales!$P116,0))," ")</f>
        <v>0.40513431141359518</v>
      </c>
      <c r="AD116" s="29">
        <f>+IFERROR(VLOOKUP(Creditos_totales!AD$104,Cartera!$C$89:$DG$127,Creditos_totales!$P116,0)/(VLOOKUP(Creditos_totales!AD$104,Cartera!$C$89:$DG$127,Creditos_totales!$P116,0)+VLOOKUP(Creditos_totales!AD$104,Cartera!$C$44:$DG$82,Creditos_totales!$P116,0))," ")</f>
        <v>0.3612694175346281</v>
      </c>
      <c r="AE116" s="29">
        <f>+IFERROR(VLOOKUP(Creditos_totales!AE$104,Cartera!$C$89:$DG$127,Creditos_totales!$P116,0)/(VLOOKUP(Creditos_totales!AE$104,Cartera!$C$89:$DG$127,Creditos_totales!$P116,0)+VLOOKUP(Creditos_totales!AE$104,Cartera!$C$44:$DG$82,Creditos_totales!$P116,0))," ")</f>
        <v>0.33188273794447198</v>
      </c>
      <c r="AF116" s="29">
        <f>+IFERROR(VLOOKUP(Creditos_totales!AF$104,Cartera!$C$89:$DG$127,Creditos_totales!$P116,0)/(VLOOKUP(Creditos_totales!AF$104,Cartera!$C$89:$DG$127,Creditos_totales!$P116,0)+VLOOKUP(Creditos_totales!AF$104,Cartera!$C$44:$DG$82,Creditos_totales!$P116,0))," ")</f>
        <v>0.13910249180206863</v>
      </c>
      <c r="AG116" s="29">
        <f>+IFERROR(VLOOKUP(Creditos_totales!AG$104,Cartera!$C$89:$DG$127,Creditos_totales!$P116,0)/(VLOOKUP(Creditos_totales!AG$104,Cartera!$C$89:$DG$127,Creditos_totales!$P116,0)+VLOOKUP(Creditos_totales!AG$104,Cartera!$C$44:$DG$82,Creditos_totales!$P116,0))," ")</f>
        <v>0.24284912987414056</v>
      </c>
      <c r="AH116" s="29">
        <f>+IFERROR(VLOOKUP(Creditos_totales!AH$104,Cartera!$C$89:$DG$127,Creditos_totales!$P116,0)/(VLOOKUP(Creditos_totales!AH$104,Cartera!$C$89:$DG$127,Creditos_totales!$P116,0)+VLOOKUP(Creditos_totales!AH$104,Cartera!$C$44:$DG$82,Creditos_totales!$P116,0))," ")</f>
        <v>0.1178943729247217</v>
      </c>
      <c r="AI116" s="29">
        <f>+IFERROR(VLOOKUP(Creditos_totales!AI$104,Cartera!$C$89:$DG$127,Creditos_totales!$P116,0)/(VLOOKUP(Creditos_totales!AI$104,Cartera!$C$89:$DG$127,Creditos_totales!$P116,0)+VLOOKUP(Creditos_totales!AI$104,Cartera!$C$44:$DG$82,Creditos_totales!$P116,0))," ")</f>
        <v>0.14136938031164714</v>
      </c>
      <c r="AJ116" s="29">
        <f>+IFERROR(VLOOKUP(Creditos_totales!AJ$104,Cartera!$C$89:$DG$127,Creditos_totales!$P116,0)/(VLOOKUP(Creditos_totales!AJ$104,Cartera!$C$89:$DG$127,Creditos_totales!$P116,0)+VLOOKUP(Creditos_totales!AJ$104,Cartera!$C$44:$DG$82,Creditos_totales!$P116,0))," ")</f>
        <v>0.33211362675788719</v>
      </c>
      <c r="AK116" s="29">
        <f>+IFERROR(VLOOKUP(Creditos_totales!AK$104,Cartera!$C$89:$DG$127,Creditos_totales!$P116,0)/(VLOOKUP(Creditos_totales!AK$104,Cartera!$C$89:$DG$127,Creditos_totales!$P116,0)+VLOOKUP(Creditos_totales!AK$104,Cartera!$C$44:$DG$82,Creditos_totales!$P116,0))," ")</f>
        <v>0.11454664156317053</v>
      </c>
      <c r="AL116" s="29">
        <f>+IFERROR(VLOOKUP(Creditos_totales!AL$104,Cartera!$C$89:$DG$127,Creditos_totales!$P116,0)/(VLOOKUP(Creditos_totales!AL$104,Cartera!$C$89:$DG$127,Creditos_totales!$P116,0)+VLOOKUP(Creditos_totales!AL$104,Cartera!$C$44:$DG$82,Creditos_totales!$P116,0))," ")</f>
        <v>0.44776313424002068</v>
      </c>
      <c r="AM116" s="29">
        <f>+IFERROR(VLOOKUP(Creditos_totales!AM$104,Cartera!$C$89:$DG$127,Creditos_totales!$P116,0)/(VLOOKUP(Creditos_totales!AM$104,Cartera!$C$89:$DG$127,Creditos_totales!$P116,0)+VLOOKUP(Creditos_totales!AM$104,Cartera!$C$44:$DG$82,Creditos_totales!$P116,0))," ")</f>
        <v>9.6823119519805073E-2</v>
      </c>
      <c r="AN116" s="29">
        <f>+IFERROR(VLOOKUP(Creditos_totales!AN$104,Cartera!$C$89:$DG$127,Creditos_totales!$P116,0)/(VLOOKUP(Creditos_totales!AN$104,Cartera!$C$89:$DG$127,Creditos_totales!$P116,0)+VLOOKUP(Creditos_totales!AN$104,Cartera!$C$44:$DG$82,Creditos_totales!$P116,0))," ")</f>
        <v>0.392429948921382</v>
      </c>
      <c r="AO116" s="29">
        <f>+IFERROR(VLOOKUP(Creditos_totales!AO$104,Cartera!$C$89:$DG$127,Creditos_totales!$P116,0)/(VLOOKUP(Creditos_totales!AO$104,Cartera!$C$89:$DG$127,Creditos_totales!$P116,0)+VLOOKUP(Creditos_totales!AO$104,Cartera!$C$44:$DG$82,Creditos_totales!$P116,0))," ")</f>
        <v>0.10282517151876179</v>
      </c>
      <c r="AP116" s="29">
        <f>+IFERROR(VLOOKUP(Creditos_totales!AP$104,Cartera!$C$89:$DG$127,Creditos_totales!$P116,0)/(VLOOKUP(Creditos_totales!AP$104,Cartera!$C$89:$DG$127,Creditos_totales!$P116,0)+VLOOKUP(Creditos_totales!AP$104,Cartera!$C$44:$DG$82,Creditos_totales!$P116,0))," ")</f>
        <v>0.28153044216370648</v>
      </c>
      <c r="AQ116" s="29">
        <f>+IFERROR(VLOOKUP(Creditos_totales!AQ$104,Cartera!$C$89:$DG$127,Creditos_totales!$P116,0)/(VLOOKUP(Creditos_totales!AQ$104,Cartera!$C$89:$DG$127,Creditos_totales!$P116,0)+VLOOKUP(Creditos_totales!AQ$104,Cartera!$C$44:$DG$82,Creditos_totales!$P116,0))," ")</f>
        <v>0.38097090279649731</v>
      </c>
      <c r="AR116" s="29">
        <f>+IFERROR(VLOOKUP(Creditos_totales!AR$104,Cartera!$C$89:$DG$127,Creditos_totales!$P116,0)/(VLOOKUP(Creditos_totales!AR$104,Cartera!$C$89:$DG$127,Creditos_totales!$P116,0)+VLOOKUP(Creditos_totales!AR$104,Cartera!$C$44:$DG$82,Creditos_totales!$P116,0))," ")</f>
        <v>0.160164321599297</v>
      </c>
      <c r="AS116" s="29">
        <f>+IFERROR(VLOOKUP(Creditos_totales!AS$104,Cartera!$C$89:$DG$127,Creditos_totales!$P116,0)/(VLOOKUP(Creditos_totales!AS$104,Cartera!$C$89:$DG$127,Creditos_totales!$P116,0)+VLOOKUP(Creditos_totales!AS$104,Cartera!$C$44:$DG$82,Creditos_totales!$P116,0))," ")</f>
        <v>0.26007218339820481</v>
      </c>
      <c r="AT116" s="29">
        <f>+IFERROR(VLOOKUP(Creditos_totales!AT$104,Cartera!$C$89:$DG$127,Creditos_totales!$P116,0)/(VLOOKUP(Creditos_totales!AT$104,Cartera!$C$89:$DG$127,Creditos_totales!$P116,0)+VLOOKUP(Creditos_totales!AT$104,Cartera!$C$44:$DG$82,Creditos_totales!$P116,0))," ")</f>
        <v>0.28003760549154699</v>
      </c>
      <c r="AU116" s="29" t="str">
        <f>+IFERROR(VLOOKUP(Creditos_totales!AU$104,Cartera!$C$89:$DG$127,Creditos_totales!$P116,0)/(VLOOKUP(Creditos_totales!AU$104,Cartera!$C$89:$DG$127,Creditos_totales!$P116,0)+VLOOKUP(Creditos_totales!AU$104,Cartera!$C$44:$DG$82,Creditos_totales!$P116,0))," ")</f>
        <v xml:space="preserve"> </v>
      </c>
      <c r="AV116" s="29">
        <f>+IFERROR(VLOOKUP(Creditos_totales!AV$104,Cartera!$C$89:$DG$127,Creditos_totales!$P116,0)/(VLOOKUP(Creditos_totales!AV$104,Cartera!$C$89:$DG$127,Creditos_totales!$P116,0)+VLOOKUP(Creditos_totales!AV$104,Cartera!$C$44:$DG$82,Creditos_totales!$P116,0))," ")</f>
        <v>6.2098753882988959E-2</v>
      </c>
      <c r="AW116" s="29">
        <f>+IFERROR(VLOOKUP(Creditos_totales!AW$104,Cartera!$C$89:$DG$127,Creditos_totales!$P116,0)/(VLOOKUP(Creditos_totales!AW$104,Cartera!$C$89:$DG$127,Creditos_totales!$P116,0)+VLOOKUP(Creditos_totales!AW$104,Cartera!$C$44:$DG$82,Creditos_totales!$P116,0))," ")</f>
        <v>0.1017644543853644</v>
      </c>
      <c r="AX116" s="29">
        <f>+IFERROR(VLOOKUP(Creditos_totales!AX$104,Cartera!$C$89:$DG$127,Creditos_totales!$P116,0)/(VLOOKUP(Creditos_totales!AX$104,Cartera!$C$89:$DG$127,Creditos_totales!$P116,0)+VLOOKUP(Creditos_totales!AX$104,Cartera!$C$44:$DG$82,Creditos_totales!$P116,0))," ")</f>
        <v>7.8545045091991103E-2</v>
      </c>
      <c r="AY116" s="29">
        <f>+IFERROR(VLOOKUP(Creditos_totales!AY$104,Cartera!$C$89:$DG$127,Creditos_totales!$P116,0)/(VLOOKUP(Creditos_totales!AY$104,Cartera!$C$89:$DG$127,Creditos_totales!$P116,0)+VLOOKUP(Creditos_totales!AY$104,Cartera!$C$44:$DG$82,Creditos_totales!$P116,0))," ")</f>
        <v>0.17884294087752409</v>
      </c>
      <c r="AZ116" s="29">
        <f>+IFERROR(VLOOKUP(Creditos_totales!AZ$104,Cartera!$C$89:$DG$127,Creditos_totales!$P116,0)/(VLOOKUP(Creditos_totales!AZ$104,Cartera!$C$89:$DG$127,Creditos_totales!$P116,0)+VLOOKUP(Creditos_totales!AZ$104,Cartera!$C$44:$DG$82,Creditos_totales!$P116,0))," ")</f>
        <v>0.18856649517426335</v>
      </c>
      <c r="BA116" s="29">
        <f>+IFERROR(VLOOKUP(Creditos_totales!BA$104,Cartera!$C$89:$DG$127,Creditos_totales!$P116,0)/(VLOOKUP(Creditos_totales!BA$104,Cartera!$C$89:$DG$127,Creditos_totales!$P116,0)+VLOOKUP(Creditos_totales!BA$104,Cartera!$C$44:$DG$82,Creditos_totales!$P116,0))," ")</f>
        <v>0.23630771138759285</v>
      </c>
      <c r="BB116" s="29">
        <f>+IFERROR(VLOOKUP(Creditos_totales!BB$104,Cartera!$C$89:$DG$127,Creditos_totales!$P116,0)/(VLOOKUP(Creditos_totales!BB$104,Cartera!$C$89:$DG$127,Creditos_totales!$P116,0)+VLOOKUP(Creditos_totales!BB$104,Cartera!$C$44:$DG$82,Creditos_totales!$P116,0))," ")</f>
        <v>0.21395881036114886</v>
      </c>
      <c r="BC116" s="29">
        <f>+IFERROR(VLOOKUP(Creditos_totales!BC$104,Cartera!$C$89:$DG$127,Creditos_totales!$P116,0)/(VLOOKUP(Creditos_totales!BC$104,Cartera!$C$89:$DG$127,Creditos_totales!$P116,0)+VLOOKUP(Creditos_totales!BC$104,Cartera!$C$44:$DG$82,Creditos_totales!$P116,0))," ")</f>
        <v>9.339588777145999E-2</v>
      </c>
      <c r="BD116" s="29">
        <f>+IFERROR(VLOOKUP(Creditos_totales!BD$104,Cartera!$C$89:$DG$127,Creditos_totales!$P116,0)/(VLOOKUP(Creditos_totales!BD$104,Cartera!$C$89:$DG$127,Creditos_totales!$P116,0)+VLOOKUP(Creditos_totales!BD$104,Cartera!$C$44:$DG$82,Creditos_totales!$P116,0))," ")</f>
        <v>8.115107867177833E-5</v>
      </c>
      <c r="BE116" s="29">
        <f>+IFERROR(VLOOKUP(Creditos_totales!BE$104,Cartera!$C$89:$DG$127,Creditos_totales!$P116,0)/(VLOOKUP(Creditos_totales!BE$104,Cartera!$C$89:$DG$127,Creditos_totales!$P116,0)+VLOOKUP(Creditos_totales!BE$104,Cartera!$C$44:$DG$82,Creditos_totales!$P116,0))," ")</f>
        <v>0.35125704831626325</v>
      </c>
      <c r="BF116" s="29">
        <f>+IFERROR(VLOOKUP(Creditos_totales!BF$104,Cartera!$C$89:$DG$127,Creditos_totales!$P116,0)/(VLOOKUP(Creditos_totales!BF$104,Cartera!$C$89:$DG$127,Creditos_totales!$P116,0)+VLOOKUP(Creditos_totales!BF$104,Cartera!$C$44:$DG$82,Creditos_totales!$P116,0))," ")</f>
        <v>8.6864404537916676E-2</v>
      </c>
      <c r="BG116" s="12">
        <f t="shared" si="3"/>
        <v>0.35041277972021811</v>
      </c>
      <c r="BH116" s="38">
        <v>0.24913463279308334</v>
      </c>
    </row>
    <row r="117" spans="2:60" ht="16.5" x14ac:dyDescent="0.3">
      <c r="B117">
        <v>25</v>
      </c>
      <c r="C117" s="23">
        <v>41274</v>
      </c>
      <c r="D117" s="29">
        <f>+IFERROR(VLOOKUP(D$104,Cartera!$C$23:$DG$33,Creditos_totales!$B117,0)/(VLOOKUP(D$104,Cartera!$C$5:$DG$15,Creditos_totales!$B117,0)+VLOOKUP(D$104,Cartera!$C$23:$DG$33,Creditos_totales!$B117,0))," ")</f>
        <v>0.59905613133548752</v>
      </c>
      <c r="E117" s="29">
        <f>+IFERROR(VLOOKUP(E$104,Cartera!$C$23:$DG$33,Creditos_totales!$B117,0)/(VLOOKUP(E$104,Cartera!$C$5:$DG$15,Creditos_totales!$B117,0)+VLOOKUP(E$104,Cartera!$C$23:$DG$33,Creditos_totales!$B117,0))," ")</f>
        <v>0.71715879349484835</v>
      </c>
      <c r="F117" s="29">
        <f>+IFERROR(VLOOKUP(F$104,Cartera!$C$23:$DG$33,Creditos_totales!$B117,0)/(VLOOKUP(F$104,Cartera!$C$5:$DG$15,Creditos_totales!$B117,0)+VLOOKUP(F$104,Cartera!$C$23:$DG$33,Creditos_totales!$B117,0))," ")</f>
        <v>0.69114285834449285</v>
      </c>
      <c r="G117" s="29">
        <f>+IFERROR(VLOOKUP(G$104,Cartera!$C$23:$DG$33,Creditos_totales!$B117,0)/(VLOOKUP(G$104,Cartera!$C$5:$DG$15,Creditos_totales!$B117,0)+VLOOKUP(G$104,Cartera!$C$23:$DG$33,Creditos_totales!$B117,0))," ")</f>
        <v>0.67195929858362713</v>
      </c>
      <c r="H117" s="29">
        <f>+IFERROR(VLOOKUP(H$104,Cartera!$C$23:$DG$33,Creditos_totales!$B117,0)/(VLOOKUP(H$104,Cartera!$C$5:$DG$15,Creditos_totales!$B117,0)+VLOOKUP(H$104,Cartera!$C$23:$DG$33,Creditos_totales!$B117,0))," ")</f>
        <v>0.41105840209603006</v>
      </c>
      <c r="I117" s="29">
        <f>+IFERROR(VLOOKUP(I$104,Cartera!$C$23:$DG$33,Creditos_totales!$B117,0)/(VLOOKUP(I$104,Cartera!$C$5:$DG$15,Creditos_totales!$B117,0)+VLOOKUP(I$104,Cartera!$C$23:$DG$33,Creditos_totales!$B117,0))," ")</f>
        <v>0.66606945114498661</v>
      </c>
      <c r="J117" s="29">
        <f>+IFERROR(VLOOKUP(J$104,Cartera!$C$23:$DG$33,Creditos_totales!$B117,0)/(VLOOKUP(J$104,Cartera!$C$5:$DG$15,Creditos_totales!$B117,0)+VLOOKUP(J$104,Cartera!$C$23:$DG$33,Creditos_totales!$B117,0))," ")</f>
        <v>0.80825992767343724</v>
      </c>
      <c r="K117" s="29">
        <f>+IFERROR(VLOOKUP(K$104,Cartera!$C$23:$DG$33,Creditos_totales!$B117,0)/(VLOOKUP(K$104,Cartera!$C$5:$DG$15,Creditos_totales!$B117,0)+VLOOKUP(K$104,Cartera!$C$23:$DG$33,Creditos_totales!$B117,0))," ")</f>
        <v>0.77392048051284568</v>
      </c>
      <c r="L117" s="29">
        <f>+IFERROR(VLOOKUP(L$104,Cartera!$C$23:$DG$33,Creditos_totales!$B117,0)/(VLOOKUP(L$104,Cartera!$C$5:$DG$15,Creditos_totales!$B117,0)+VLOOKUP(L$104,Cartera!$C$23:$DG$33,Creditos_totales!$B117,0))," ")</f>
        <v>0.12996417158840518</v>
      </c>
      <c r="M117" s="29" t="str">
        <f>+IFERROR(VLOOKUP(M$104,Cartera!$C$23:$DG$33,Creditos_totales!$B117,0)/(VLOOKUP(M$104,Cartera!$C$5:$DG$15,Creditos_totales!$B117,0)+VLOOKUP(M$104,Cartera!$C$23:$DG$33,Creditos_totales!$B117,0))," ")</f>
        <v xml:space="preserve"> </v>
      </c>
      <c r="N117" s="12">
        <v>0.64764155499327658</v>
      </c>
      <c r="P117">
        <v>25</v>
      </c>
      <c r="Q117" s="3">
        <v>41274</v>
      </c>
      <c r="R117" s="29">
        <f t="shared" si="0"/>
        <v>0.32804070141637287</v>
      </c>
      <c r="S117" s="29">
        <f t="shared" si="1"/>
        <v>0.40094386866451248</v>
      </c>
      <c r="T117" s="29">
        <f t="shared" si="2"/>
        <v>0.30885714165550715</v>
      </c>
      <c r="U117" s="29">
        <f>+IFERROR(VLOOKUP(Creditos_totales!U$104,Cartera!$C$89:$DG$127,Creditos_totales!$P117,0)/(VLOOKUP(Creditos_totales!U$104,Cartera!$C$89:$DG$127,Creditos_totales!$P117,0)+VLOOKUP(Creditos_totales!U$104,Cartera!$C$44:$DG$82,Creditos_totales!$P117,0))," ")</f>
        <v>0.38196024327421624</v>
      </c>
      <c r="V117" s="29">
        <f>+IFERROR(VLOOKUP(Creditos_totales!V$104,Cartera!$C$89:$DG$127,Creditos_totales!$P117,0)/(VLOOKUP(Creditos_totales!V$104,Cartera!$C$89:$DG$127,Creditos_totales!$P117,0)+VLOOKUP(Creditos_totales!V$104,Cartera!$C$44:$DG$82,Creditos_totales!$P117,0))," ")</f>
        <v>0.50224034610747403</v>
      </c>
      <c r="W117" s="29">
        <f>+IFERROR(VLOOKUP(Creditos_totales!W$104,Cartera!$C$89:$DG$127,Creditos_totales!$P117,0)/(VLOOKUP(Creditos_totales!W$104,Cartera!$C$89:$DG$127,Creditos_totales!$P117,0)+VLOOKUP(Creditos_totales!W$104,Cartera!$C$44:$DG$82,Creditos_totales!$P117,0))," ")</f>
        <v>0.23330938268180676</v>
      </c>
      <c r="X117" s="29">
        <f>+IFERROR(VLOOKUP(Creditos_totales!X$104,Cartera!$C$89:$DG$127,Creditos_totales!$P117,0)/(VLOOKUP(Creditos_totales!X$104,Cartera!$C$89:$DG$127,Creditos_totales!$P117,0)+VLOOKUP(Creditos_totales!X$104,Cartera!$C$44:$DG$82,Creditos_totales!$P117,0))," ")</f>
        <v>0.31014094057458308</v>
      </c>
      <c r="Y117" s="29">
        <f>+IFERROR(VLOOKUP(Creditos_totales!Y$104,Cartera!$C$89:$DG$127,Creditos_totales!$P117,0)/(VLOOKUP(Creditos_totales!Y$104,Cartera!$C$89:$DG$127,Creditos_totales!$P117,0)+VLOOKUP(Creditos_totales!Y$104,Cartera!$C$44:$DG$82,Creditos_totales!$P117,0))," ")</f>
        <v>0.42299122558573993</v>
      </c>
      <c r="Z117" s="29">
        <f>+IFERROR(VLOOKUP(Creditos_totales!Z$104,Cartera!$C$89:$DG$127,Creditos_totales!$P117,0)/(VLOOKUP(Creditos_totales!Z$104,Cartera!$C$89:$DG$127,Creditos_totales!$P117,0)+VLOOKUP(Creditos_totales!Z$104,Cartera!$C$44:$DG$82,Creditos_totales!$P117,0))," ")</f>
        <v>0.4449034341249653</v>
      </c>
      <c r="AA117" s="29">
        <f>+IFERROR(VLOOKUP(Creditos_totales!AA$104,Cartera!$C$89:$DG$127,Creditos_totales!$P117,0)/(VLOOKUP(Creditos_totales!AA$104,Cartera!$C$89:$DG$127,Creditos_totales!$P117,0)+VLOOKUP(Creditos_totales!AA$104,Cartera!$C$44:$DG$82,Creditos_totales!$P117,0))," ")</f>
        <v>0.31510607667237267</v>
      </c>
      <c r="AB117" s="29">
        <f>+IFERROR(VLOOKUP(Creditos_totales!AB$104,Cartera!$C$89:$DG$127,Creditos_totales!$P117,0)/(VLOOKUP(Creditos_totales!AB$104,Cartera!$C$89:$DG$127,Creditos_totales!$P117,0)+VLOOKUP(Creditos_totales!AB$104,Cartera!$C$44:$DG$82,Creditos_totales!$P117,0))," ")</f>
        <v>0.46238520153168705</v>
      </c>
      <c r="AC117" s="29">
        <f>+IFERROR(VLOOKUP(Creditos_totales!AC$104,Cartera!$C$89:$DG$127,Creditos_totales!$P117,0)/(VLOOKUP(Creditos_totales!AC$104,Cartera!$C$89:$DG$127,Creditos_totales!$P117,0)+VLOOKUP(Creditos_totales!AC$104,Cartera!$C$44:$DG$82,Creditos_totales!$P117,0))," ")</f>
        <v>0.40536135108758076</v>
      </c>
      <c r="AD117" s="29">
        <f>+IFERROR(VLOOKUP(Creditos_totales!AD$104,Cartera!$C$89:$DG$127,Creditos_totales!$P117,0)/(VLOOKUP(Creditos_totales!AD$104,Cartera!$C$89:$DG$127,Creditos_totales!$P117,0)+VLOOKUP(Creditos_totales!AD$104,Cartera!$C$44:$DG$82,Creditos_totales!$P117,0))," ")</f>
        <v>0.36581873683234606</v>
      </c>
      <c r="AE117" s="29">
        <f>+IFERROR(VLOOKUP(Creditos_totales!AE$104,Cartera!$C$89:$DG$127,Creditos_totales!$P117,0)/(VLOOKUP(Creditos_totales!AE$104,Cartera!$C$89:$DG$127,Creditos_totales!$P117,0)+VLOOKUP(Creditos_totales!AE$104,Cartera!$C$44:$DG$82,Creditos_totales!$P117,0))," ")</f>
        <v>0.33112525237907048</v>
      </c>
      <c r="AF117" s="29">
        <f>+IFERROR(VLOOKUP(Creditos_totales!AF$104,Cartera!$C$89:$DG$127,Creditos_totales!$P117,0)/(VLOOKUP(Creditos_totales!AF$104,Cartera!$C$89:$DG$127,Creditos_totales!$P117,0)+VLOOKUP(Creditos_totales!AF$104,Cartera!$C$44:$DG$82,Creditos_totales!$P117,0))," ")</f>
        <v>0.13558802798146155</v>
      </c>
      <c r="AG117" s="29">
        <f>+IFERROR(VLOOKUP(Creditos_totales!AG$104,Cartera!$C$89:$DG$127,Creditos_totales!$P117,0)/(VLOOKUP(Creditos_totales!AG$104,Cartera!$C$89:$DG$127,Creditos_totales!$P117,0)+VLOOKUP(Creditos_totales!AG$104,Cartera!$C$44:$DG$82,Creditos_totales!$P117,0))," ")</f>
        <v>0.23836878292078922</v>
      </c>
      <c r="AH117" s="29">
        <f>+IFERROR(VLOOKUP(Creditos_totales!AH$104,Cartera!$C$89:$DG$127,Creditos_totales!$P117,0)/(VLOOKUP(Creditos_totales!AH$104,Cartera!$C$89:$DG$127,Creditos_totales!$P117,0)+VLOOKUP(Creditos_totales!AH$104,Cartera!$C$44:$DG$82,Creditos_totales!$P117,0))," ")</f>
        <v>0.12527930048353983</v>
      </c>
      <c r="AI117" s="29">
        <f>+IFERROR(VLOOKUP(Creditos_totales!AI$104,Cartera!$C$89:$DG$127,Creditos_totales!$P117,0)/(VLOOKUP(Creditos_totales!AI$104,Cartera!$C$89:$DG$127,Creditos_totales!$P117,0)+VLOOKUP(Creditos_totales!AI$104,Cartera!$C$44:$DG$82,Creditos_totales!$P117,0))," ")</f>
        <v>0.19597330521418455</v>
      </c>
      <c r="AJ117" s="29">
        <f>+IFERROR(VLOOKUP(Creditos_totales!AJ$104,Cartera!$C$89:$DG$127,Creditos_totales!$P117,0)/(VLOOKUP(Creditos_totales!AJ$104,Cartera!$C$89:$DG$127,Creditos_totales!$P117,0)+VLOOKUP(Creditos_totales!AJ$104,Cartera!$C$44:$DG$82,Creditos_totales!$P117,0))," ")</f>
        <v>0.32795991350935288</v>
      </c>
      <c r="AK117" s="29">
        <f>+IFERROR(VLOOKUP(Creditos_totales!AK$104,Cartera!$C$89:$DG$127,Creditos_totales!$P117,0)/(VLOOKUP(Creditos_totales!AK$104,Cartera!$C$89:$DG$127,Creditos_totales!$P117,0)+VLOOKUP(Creditos_totales!AK$104,Cartera!$C$44:$DG$82,Creditos_totales!$P117,0))," ")</f>
        <v>0.11204292424475151</v>
      </c>
      <c r="AL117" s="29">
        <f>+IFERROR(VLOOKUP(Creditos_totales!AL$104,Cartera!$C$89:$DG$127,Creditos_totales!$P117,0)/(VLOOKUP(Creditos_totales!AL$104,Cartera!$C$89:$DG$127,Creditos_totales!$P117,0)+VLOOKUP(Creditos_totales!AL$104,Cartera!$C$44:$DG$82,Creditos_totales!$P117,0))," ")</f>
        <v>0.43892406422641861</v>
      </c>
      <c r="AM117" s="29">
        <f>+IFERROR(VLOOKUP(Creditos_totales!AM$104,Cartera!$C$89:$DG$127,Creditos_totales!$P117,0)/(VLOOKUP(Creditos_totales!AM$104,Cartera!$C$89:$DG$127,Creditos_totales!$P117,0)+VLOOKUP(Creditos_totales!AM$104,Cartera!$C$44:$DG$82,Creditos_totales!$P117,0))," ")</f>
        <v>0.10747420883832122</v>
      </c>
      <c r="AN117" s="29">
        <f>+IFERROR(VLOOKUP(Creditos_totales!AN$104,Cartera!$C$89:$DG$127,Creditos_totales!$P117,0)/(VLOOKUP(Creditos_totales!AN$104,Cartera!$C$89:$DG$127,Creditos_totales!$P117,0)+VLOOKUP(Creditos_totales!AN$104,Cartera!$C$44:$DG$82,Creditos_totales!$P117,0))," ")</f>
        <v>0.40750078194318812</v>
      </c>
      <c r="AO117" s="29" t="str">
        <f>+IFERROR(VLOOKUP(Creditos_totales!AO$104,Cartera!$C$89:$DG$127,Creditos_totales!$P117,0)/(VLOOKUP(Creditos_totales!AO$104,Cartera!$C$89:$DG$127,Creditos_totales!$P117,0)+VLOOKUP(Creditos_totales!AO$104,Cartera!$C$44:$DG$82,Creditos_totales!$P117,0))," ")</f>
        <v xml:space="preserve"> </v>
      </c>
      <c r="AP117" s="29">
        <f>+IFERROR(VLOOKUP(Creditos_totales!AP$104,Cartera!$C$89:$DG$127,Creditos_totales!$P117,0)/(VLOOKUP(Creditos_totales!AP$104,Cartera!$C$89:$DG$127,Creditos_totales!$P117,0)+VLOOKUP(Creditos_totales!AP$104,Cartera!$C$44:$DG$82,Creditos_totales!$P117,0))," ")</f>
        <v>0.28418732722593582</v>
      </c>
      <c r="AQ117" s="29">
        <f>+IFERROR(VLOOKUP(Creditos_totales!AQ$104,Cartera!$C$89:$DG$127,Creditos_totales!$P117,0)/(VLOOKUP(Creditos_totales!AQ$104,Cartera!$C$89:$DG$127,Creditos_totales!$P117,0)+VLOOKUP(Creditos_totales!AQ$104,Cartera!$C$44:$DG$82,Creditos_totales!$P117,0))," ")</f>
        <v>0.38076816834295529</v>
      </c>
      <c r="AR117" s="29">
        <f>+IFERROR(VLOOKUP(Creditos_totales!AR$104,Cartera!$C$89:$DG$127,Creditos_totales!$P117,0)/(VLOOKUP(Creditos_totales!AR$104,Cartera!$C$89:$DG$127,Creditos_totales!$P117,0)+VLOOKUP(Creditos_totales!AR$104,Cartera!$C$44:$DG$82,Creditos_totales!$P117,0))," ")</f>
        <v>0.16039591449253329</v>
      </c>
      <c r="AS117" s="29">
        <f>+IFERROR(VLOOKUP(Creditos_totales!AS$104,Cartera!$C$89:$DG$127,Creditos_totales!$P117,0)/(VLOOKUP(Creditos_totales!AS$104,Cartera!$C$89:$DG$127,Creditos_totales!$P117,0)+VLOOKUP(Creditos_totales!AS$104,Cartera!$C$44:$DG$82,Creditos_totales!$P117,0))," ")</f>
        <v>0.26032188403210255</v>
      </c>
      <c r="AT117" s="29">
        <f>+IFERROR(VLOOKUP(Creditos_totales!AT$104,Cartera!$C$89:$DG$127,Creditos_totales!$P117,0)/(VLOOKUP(Creditos_totales!AT$104,Cartera!$C$89:$DG$127,Creditos_totales!$P117,0)+VLOOKUP(Creditos_totales!AT$104,Cartera!$C$44:$DG$82,Creditos_totales!$P117,0))," ")</f>
        <v>0.27729004378164529</v>
      </c>
      <c r="AU117" s="29" t="str">
        <f>+IFERROR(VLOOKUP(Creditos_totales!AU$104,Cartera!$C$89:$DG$127,Creditos_totales!$P117,0)/(VLOOKUP(Creditos_totales!AU$104,Cartera!$C$89:$DG$127,Creditos_totales!$P117,0)+VLOOKUP(Creditos_totales!AU$104,Cartera!$C$44:$DG$82,Creditos_totales!$P117,0))," ")</f>
        <v xml:space="preserve"> </v>
      </c>
      <c r="AV117" s="29">
        <f>+IFERROR(VLOOKUP(Creditos_totales!AV$104,Cartera!$C$89:$DG$127,Creditos_totales!$P117,0)/(VLOOKUP(Creditos_totales!AV$104,Cartera!$C$89:$DG$127,Creditos_totales!$P117,0)+VLOOKUP(Creditos_totales!AV$104,Cartera!$C$44:$DG$82,Creditos_totales!$P117,0))," ")</f>
        <v>6.0206010228043533E-2</v>
      </c>
      <c r="AW117" s="29">
        <f>+IFERROR(VLOOKUP(Creditos_totales!AW$104,Cartera!$C$89:$DG$127,Creditos_totales!$P117,0)/(VLOOKUP(Creditos_totales!AW$104,Cartera!$C$89:$DG$127,Creditos_totales!$P117,0)+VLOOKUP(Creditos_totales!AW$104,Cartera!$C$44:$DG$82,Creditos_totales!$P117,0))," ")</f>
        <v>0.10393811058464707</v>
      </c>
      <c r="AX117" s="29">
        <f>+IFERROR(VLOOKUP(Creditos_totales!AX$104,Cartera!$C$89:$DG$127,Creditos_totales!$P117,0)/(VLOOKUP(Creditos_totales!AX$104,Cartera!$C$89:$DG$127,Creditos_totales!$P117,0)+VLOOKUP(Creditos_totales!AX$104,Cartera!$C$44:$DG$82,Creditos_totales!$P117,0))," ")</f>
        <v>7.3732066438450025E-2</v>
      </c>
      <c r="AY117" s="29">
        <f>+IFERROR(VLOOKUP(Creditos_totales!AY$104,Cartera!$C$89:$DG$127,Creditos_totales!$P117,0)/(VLOOKUP(Creditos_totales!AY$104,Cartera!$C$89:$DG$127,Creditos_totales!$P117,0)+VLOOKUP(Creditos_totales!AY$104,Cartera!$C$44:$DG$82,Creditos_totales!$P117,0))," ")</f>
        <v>0.18671003574201459</v>
      </c>
      <c r="AZ117" s="29">
        <f>+IFERROR(VLOOKUP(Creditos_totales!AZ$104,Cartera!$C$89:$DG$127,Creditos_totales!$P117,0)/(VLOOKUP(Creditos_totales!AZ$104,Cartera!$C$89:$DG$127,Creditos_totales!$P117,0)+VLOOKUP(Creditos_totales!AZ$104,Cartera!$C$44:$DG$82,Creditos_totales!$P117,0))," ")</f>
        <v>0.18919217334509003</v>
      </c>
      <c r="BA117" s="29">
        <f>+IFERROR(VLOOKUP(Creditos_totales!BA$104,Cartera!$C$89:$DG$127,Creditos_totales!$P117,0)/(VLOOKUP(Creditos_totales!BA$104,Cartera!$C$89:$DG$127,Creditos_totales!$P117,0)+VLOOKUP(Creditos_totales!BA$104,Cartera!$C$44:$DG$82,Creditos_totales!$P117,0))," ")</f>
        <v>0.23649271640320155</v>
      </c>
      <c r="BB117" s="29">
        <f>+IFERROR(VLOOKUP(Creditos_totales!BB$104,Cartera!$C$89:$DG$127,Creditos_totales!$P117,0)/(VLOOKUP(Creditos_totales!BB$104,Cartera!$C$89:$DG$127,Creditos_totales!$P117,0)+VLOOKUP(Creditos_totales!BB$104,Cartera!$C$44:$DG$82,Creditos_totales!$P117,0))," ")</f>
        <v>0.21580873096791872</v>
      </c>
      <c r="BC117" s="29">
        <f>+IFERROR(VLOOKUP(Creditos_totales!BC$104,Cartera!$C$89:$DG$127,Creditos_totales!$P117,0)/(VLOOKUP(Creditos_totales!BC$104,Cartera!$C$89:$DG$127,Creditos_totales!$P117,0)+VLOOKUP(Creditos_totales!BC$104,Cartera!$C$44:$DG$82,Creditos_totales!$P117,0))," ")</f>
        <v>9.6124809723485916E-2</v>
      </c>
      <c r="BD117" s="29">
        <f>+IFERROR(VLOOKUP(Creditos_totales!BD$104,Cartera!$C$89:$DG$127,Creditos_totales!$P117,0)/(VLOOKUP(Creditos_totales!BD$104,Cartera!$C$89:$DG$127,Creditos_totales!$P117,0)+VLOOKUP(Creditos_totales!BD$104,Cartera!$C$44:$DG$82,Creditos_totales!$P117,0))," ")</f>
        <v>6.9687834454602637E-5</v>
      </c>
      <c r="BE117" s="29">
        <f>+IFERROR(VLOOKUP(Creditos_totales!BE$104,Cartera!$C$89:$DG$127,Creditos_totales!$P117,0)/(VLOOKUP(Creditos_totales!BE$104,Cartera!$C$89:$DG$127,Creditos_totales!$P117,0)+VLOOKUP(Creditos_totales!BE$104,Cartera!$C$44:$DG$82,Creditos_totales!$P117,0))," ")</f>
        <v>0.19098616217263142</v>
      </c>
      <c r="BF117" s="29">
        <f>+IFERROR(VLOOKUP(Creditos_totales!BF$104,Cartera!$C$89:$DG$127,Creditos_totales!$P117,0)/(VLOOKUP(Creditos_totales!BF$104,Cartera!$C$89:$DG$127,Creditos_totales!$P117,0)+VLOOKUP(Creditos_totales!BF$104,Cartera!$C$44:$DG$82,Creditos_totales!$P117,0))," ")</f>
        <v>8.9104593235642418E-2</v>
      </c>
      <c r="BG117" s="12">
        <f t="shared" si="3"/>
        <v>0.35235844500672342</v>
      </c>
      <c r="BH117" s="38">
        <v>0.25424276893611553</v>
      </c>
    </row>
    <row r="118" spans="2:60" ht="16.5" x14ac:dyDescent="0.3">
      <c r="B118">
        <v>26</v>
      </c>
      <c r="C118" s="23">
        <v>41305</v>
      </c>
      <c r="D118" s="29">
        <f>+IFERROR(VLOOKUP(D$104,Cartera!$C$23:$DG$33,Creditos_totales!$B118,0)/(VLOOKUP(D$104,Cartera!$C$5:$DG$15,Creditos_totales!$B118,0)+VLOOKUP(D$104,Cartera!$C$23:$DG$33,Creditos_totales!$B118,0))," ")</f>
        <v>0.59944009454535385</v>
      </c>
      <c r="E118" s="29">
        <f>+IFERROR(VLOOKUP(E$104,Cartera!$C$23:$DG$33,Creditos_totales!$B118,0)/(VLOOKUP(E$104,Cartera!$C$5:$DG$15,Creditos_totales!$B118,0)+VLOOKUP(E$104,Cartera!$C$23:$DG$33,Creditos_totales!$B118,0))," ")</f>
        <v>0.734155351297056</v>
      </c>
      <c r="F118" s="29">
        <f>+IFERROR(VLOOKUP(F$104,Cartera!$C$23:$DG$33,Creditos_totales!$B118,0)/(VLOOKUP(F$104,Cartera!$C$5:$DG$15,Creditos_totales!$B118,0)+VLOOKUP(F$104,Cartera!$C$23:$DG$33,Creditos_totales!$B118,0))," ")</f>
        <v>0.691861726445546</v>
      </c>
      <c r="G118" s="29">
        <f>+IFERROR(VLOOKUP(G$104,Cartera!$C$23:$DG$33,Creditos_totales!$B118,0)/(VLOOKUP(G$104,Cartera!$C$5:$DG$15,Creditos_totales!$B118,0)+VLOOKUP(G$104,Cartera!$C$23:$DG$33,Creditos_totales!$B118,0))," ")</f>
        <v>0.68263892729620612</v>
      </c>
      <c r="H118" s="29">
        <f>+IFERROR(VLOOKUP(H$104,Cartera!$C$23:$DG$33,Creditos_totales!$B118,0)/(VLOOKUP(H$104,Cartera!$C$5:$DG$15,Creditos_totales!$B118,0)+VLOOKUP(H$104,Cartera!$C$23:$DG$33,Creditos_totales!$B118,0))," ")</f>
        <v>0.43051272563339305</v>
      </c>
      <c r="I118" s="29">
        <f>+IFERROR(VLOOKUP(I$104,Cartera!$C$23:$DG$33,Creditos_totales!$B118,0)/(VLOOKUP(I$104,Cartera!$C$5:$DG$15,Creditos_totales!$B118,0)+VLOOKUP(I$104,Cartera!$C$23:$DG$33,Creditos_totales!$B118,0))," ")</f>
        <v>0.66965564773474795</v>
      </c>
      <c r="J118" s="29">
        <f>+IFERROR(VLOOKUP(J$104,Cartera!$C$23:$DG$33,Creditos_totales!$B118,0)/(VLOOKUP(J$104,Cartera!$C$5:$DG$15,Creditos_totales!$B118,0)+VLOOKUP(J$104,Cartera!$C$23:$DG$33,Creditos_totales!$B118,0))," ")</f>
        <v>0.80396161515207742</v>
      </c>
      <c r="K118" s="29">
        <f>+IFERROR(VLOOKUP(K$104,Cartera!$C$23:$DG$33,Creditos_totales!$B118,0)/(VLOOKUP(K$104,Cartera!$C$5:$DG$15,Creditos_totales!$B118,0)+VLOOKUP(K$104,Cartera!$C$23:$DG$33,Creditos_totales!$B118,0))," ")</f>
        <v>0.78290281814679052</v>
      </c>
      <c r="L118" s="29">
        <f>+IFERROR(VLOOKUP(L$104,Cartera!$C$23:$DG$33,Creditos_totales!$B118,0)/(VLOOKUP(L$104,Cartera!$C$5:$DG$15,Creditos_totales!$B118,0)+VLOOKUP(L$104,Cartera!$C$23:$DG$33,Creditos_totales!$B118,0))," ")</f>
        <v>0.14258036222903817</v>
      </c>
      <c r="M118" s="29" t="str">
        <f>+IFERROR(VLOOKUP(M$104,Cartera!$C$23:$DG$33,Creditos_totales!$B118,0)/(VLOOKUP(M$104,Cartera!$C$5:$DG$15,Creditos_totales!$B118,0)+VLOOKUP(M$104,Cartera!$C$23:$DG$33,Creditos_totales!$B118,0))," ")</f>
        <v xml:space="preserve"> </v>
      </c>
      <c r="N118" s="12">
        <v>0.652941065790269</v>
      </c>
      <c r="P118">
        <v>26</v>
      </c>
      <c r="Q118" s="3">
        <v>41305</v>
      </c>
      <c r="R118" s="29">
        <f t="shared" si="0"/>
        <v>0.31736107270379388</v>
      </c>
      <c r="S118" s="29">
        <f t="shared" si="1"/>
        <v>0.40055990545464615</v>
      </c>
      <c r="T118" s="29">
        <f t="shared" si="2"/>
        <v>0.308138273554454</v>
      </c>
      <c r="U118" s="29">
        <f>+IFERROR(VLOOKUP(Creditos_totales!U$104,Cartera!$C$89:$DG$127,Creditos_totales!$P118,0)/(VLOOKUP(Creditos_totales!U$104,Cartera!$C$89:$DG$127,Creditos_totales!$P118,0)+VLOOKUP(Creditos_totales!U$104,Cartera!$C$44:$DG$82,Creditos_totales!$P118,0))," ")</f>
        <v>0.39256053647842787</v>
      </c>
      <c r="V118" s="29">
        <f>+IFERROR(VLOOKUP(Creditos_totales!V$104,Cartera!$C$89:$DG$127,Creditos_totales!$P118,0)/(VLOOKUP(Creditos_totales!V$104,Cartera!$C$89:$DG$127,Creditos_totales!$P118,0)+VLOOKUP(Creditos_totales!V$104,Cartera!$C$44:$DG$82,Creditos_totales!$P118,0))," ")</f>
        <v>0.49742670505513042</v>
      </c>
      <c r="W118" s="29">
        <f>+IFERROR(VLOOKUP(Creditos_totales!W$104,Cartera!$C$89:$DG$127,Creditos_totales!$P118,0)/(VLOOKUP(Creditos_totales!W$104,Cartera!$C$89:$DG$127,Creditos_totales!$P118,0)+VLOOKUP(Creditos_totales!W$104,Cartera!$C$44:$DG$82,Creditos_totales!$P118,0))," ")</f>
        <v>0.23607423780716902</v>
      </c>
      <c r="X118" s="29">
        <f>+IFERROR(VLOOKUP(Creditos_totales!X$104,Cartera!$C$89:$DG$127,Creditos_totales!$P118,0)/(VLOOKUP(Creditos_totales!X$104,Cartera!$C$89:$DG$127,Creditos_totales!$P118,0)+VLOOKUP(Creditos_totales!X$104,Cartera!$C$44:$DG$82,Creditos_totales!$P118,0))," ")</f>
        <v>0.31243360383742108</v>
      </c>
      <c r="Y118" s="29">
        <f>+IFERROR(VLOOKUP(Creditos_totales!Y$104,Cartera!$C$89:$DG$127,Creditos_totales!$P118,0)/(VLOOKUP(Creditos_totales!Y$104,Cartera!$C$89:$DG$127,Creditos_totales!$P118,0)+VLOOKUP(Creditos_totales!Y$104,Cartera!$C$44:$DG$82,Creditos_totales!$P118,0))," ")</f>
        <v>0.42975403616870517</v>
      </c>
      <c r="Z118" s="29">
        <f>+IFERROR(VLOOKUP(Creditos_totales!Z$104,Cartera!$C$89:$DG$127,Creditos_totales!$P118,0)/(VLOOKUP(Creditos_totales!Z$104,Cartera!$C$89:$DG$127,Creditos_totales!$P118,0)+VLOOKUP(Creditos_totales!Z$104,Cartera!$C$44:$DG$82,Creditos_totales!$P118,0))," ")</f>
        <v>0.4494576625443033</v>
      </c>
      <c r="AA118" s="29">
        <f>+IFERROR(VLOOKUP(Creditos_totales!AA$104,Cartera!$C$89:$DG$127,Creditos_totales!$P118,0)/(VLOOKUP(Creditos_totales!AA$104,Cartera!$C$89:$DG$127,Creditos_totales!$P118,0)+VLOOKUP(Creditos_totales!AA$104,Cartera!$C$44:$DG$82,Creditos_totales!$P118,0))," ")</f>
        <v>0.31651021678056007</v>
      </c>
      <c r="AB118" s="29">
        <f>+IFERROR(VLOOKUP(Creditos_totales!AB$104,Cartera!$C$89:$DG$127,Creditos_totales!$P118,0)/(VLOOKUP(Creditos_totales!AB$104,Cartera!$C$89:$DG$127,Creditos_totales!$P118,0)+VLOOKUP(Creditos_totales!AB$104,Cartera!$C$44:$DG$82,Creditos_totales!$P118,0))," ")</f>
        <v>0.46461755212241945</v>
      </c>
      <c r="AC118" s="29">
        <f>+IFERROR(VLOOKUP(Creditos_totales!AC$104,Cartera!$C$89:$DG$127,Creditos_totales!$P118,0)/(VLOOKUP(Creditos_totales!AC$104,Cartera!$C$89:$DG$127,Creditos_totales!$P118,0)+VLOOKUP(Creditos_totales!AC$104,Cartera!$C$44:$DG$82,Creditos_totales!$P118,0))," ")</f>
        <v>0.40665387824683275</v>
      </c>
      <c r="AD118" s="29">
        <f>+IFERROR(VLOOKUP(Creditos_totales!AD$104,Cartera!$C$89:$DG$127,Creditos_totales!$P118,0)/(VLOOKUP(Creditos_totales!AD$104,Cartera!$C$89:$DG$127,Creditos_totales!$P118,0)+VLOOKUP(Creditos_totales!AD$104,Cartera!$C$44:$DG$82,Creditos_totales!$P118,0))," ")</f>
        <v>0.37684413899648261</v>
      </c>
      <c r="AE118" s="29">
        <f>+IFERROR(VLOOKUP(Creditos_totales!AE$104,Cartera!$C$89:$DG$127,Creditos_totales!$P118,0)/(VLOOKUP(Creditos_totales!AE$104,Cartera!$C$89:$DG$127,Creditos_totales!$P118,0)+VLOOKUP(Creditos_totales!AE$104,Cartera!$C$44:$DG$82,Creditos_totales!$P118,0))," ")</f>
        <v>0.32922740826384139</v>
      </c>
      <c r="AF118" s="29">
        <f>+IFERROR(VLOOKUP(Creditos_totales!AF$104,Cartera!$C$89:$DG$127,Creditos_totales!$P118,0)/(VLOOKUP(Creditos_totales!AF$104,Cartera!$C$89:$DG$127,Creditos_totales!$P118,0)+VLOOKUP(Creditos_totales!AF$104,Cartera!$C$44:$DG$82,Creditos_totales!$P118,0))," ")</f>
        <v>0.13543554651034162</v>
      </c>
      <c r="AG118" s="29">
        <f>+IFERROR(VLOOKUP(Creditos_totales!AG$104,Cartera!$C$89:$DG$127,Creditos_totales!$P118,0)/(VLOOKUP(Creditos_totales!AG$104,Cartera!$C$89:$DG$127,Creditos_totales!$P118,0)+VLOOKUP(Creditos_totales!AG$104,Cartera!$C$44:$DG$82,Creditos_totales!$P118,0))," ")</f>
        <v>0.23771001394695285</v>
      </c>
      <c r="AH118" s="29">
        <f>+IFERROR(VLOOKUP(Creditos_totales!AH$104,Cartera!$C$89:$DG$127,Creditos_totales!$P118,0)/(VLOOKUP(Creditos_totales!AH$104,Cartera!$C$89:$DG$127,Creditos_totales!$P118,0)+VLOOKUP(Creditos_totales!AH$104,Cartera!$C$44:$DG$82,Creditos_totales!$P118,0))," ")</f>
        <v>0.12813988587300335</v>
      </c>
      <c r="AI118" s="29">
        <f>+IFERROR(VLOOKUP(Creditos_totales!AI$104,Cartera!$C$89:$DG$127,Creditos_totales!$P118,0)/(VLOOKUP(Creditos_totales!AI$104,Cartera!$C$89:$DG$127,Creditos_totales!$P118,0)+VLOOKUP(Creditos_totales!AI$104,Cartera!$C$44:$DG$82,Creditos_totales!$P118,0))," ")</f>
        <v>0.12454128507818418</v>
      </c>
      <c r="AJ118" s="29">
        <f>+IFERROR(VLOOKUP(Creditos_totales!AJ$104,Cartera!$C$89:$DG$127,Creditos_totales!$P118,0)/(VLOOKUP(Creditos_totales!AJ$104,Cartera!$C$89:$DG$127,Creditos_totales!$P118,0)+VLOOKUP(Creditos_totales!AJ$104,Cartera!$C$44:$DG$82,Creditos_totales!$P118,0))," ")</f>
        <v>0.32619581261221686</v>
      </c>
      <c r="AK118" s="29">
        <f>+IFERROR(VLOOKUP(Creditos_totales!AK$104,Cartera!$C$89:$DG$127,Creditos_totales!$P118,0)/(VLOOKUP(Creditos_totales!AK$104,Cartera!$C$89:$DG$127,Creditos_totales!$P118,0)+VLOOKUP(Creditos_totales!AK$104,Cartera!$C$44:$DG$82,Creditos_totales!$P118,0))," ")</f>
        <v>0.11172583143514303</v>
      </c>
      <c r="AL118" s="29">
        <f>+IFERROR(VLOOKUP(Creditos_totales!AL$104,Cartera!$C$89:$DG$127,Creditos_totales!$P118,0)/(VLOOKUP(Creditos_totales!AL$104,Cartera!$C$89:$DG$127,Creditos_totales!$P118,0)+VLOOKUP(Creditos_totales!AL$104,Cartera!$C$44:$DG$82,Creditos_totales!$P118,0))," ")</f>
        <v>0.44553587239338815</v>
      </c>
      <c r="AM118" s="29">
        <f>+IFERROR(VLOOKUP(Creditos_totales!AM$104,Cartera!$C$89:$DG$127,Creditos_totales!$P118,0)/(VLOOKUP(Creditos_totales!AM$104,Cartera!$C$89:$DG$127,Creditos_totales!$P118,0)+VLOOKUP(Creditos_totales!AM$104,Cartera!$C$44:$DG$82,Creditos_totales!$P118,0))," ")</f>
        <v>0.10927419378720535</v>
      </c>
      <c r="AN118" s="29">
        <f>+IFERROR(VLOOKUP(Creditos_totales!AN$104,Cartera!$C$89:$DG$127,Creditos_totales!$P118,0)/(VLOOKUP(Creditos_totales!AN$104,Cartera!$C$89:$DG$127,Creditos_totales!$P118,0)+VLOOKUP(Creditos_totales!AN$104,Cartera!$C$44:$DG$82,Creditos_totales!$P118,0))," ")</f>
        <v>0.42382599486565198</v>
      </c>
      <c r="AO118" s="29" t="str">
        <f>+IFERROR(VLOOKUP(Creditos_totales!AO$104,Cartera!$C$89:$DG$127,Creditos_totales!$P118,0)/(VLOOKUP(Creditos_totales!AO$104,Cartera!$C$89:$DG$127,Creditos_totales!$P118,0)+VLOOKUP(Creditos_totales!AO$104,Cartera!$C$44:$DG$82,Creditos_totales!$P118,0))," ")</f>
        <v xml:space="preserve"> </v>
      </c>
      <c r="AP118" s="29">
        <f>+IFERROR(VLOOKUP(Creditos_totales!AP$104,Cartera!$C$89:$DG$127,Creditos_totales!$P118,0)/(VLOOKUP(Creditos_totales!AP$104,Cartera!$C$89:$DG$127,Creditos_totales!$P118,0)+VLOOKUP(Creditos_totales!AP$104,Cartera!$C$44:$DG$82,Creditos_totales!$P118,0))," ")</f>
        <v>0.28871477347811542</v>
      </c>
      <c r="AQ118" s="29">
        <f>+IFERROR(VLOOKUP(Creditos_totales!AQ$104,Cartera!$C$89:$DG$127,Creditos_totales!$P118,0)/(VLOOKUP(Creditos_totales!AQ$104,Cartera!$C$89:$DG$127,Creditos_totales!$P118,0)+VLOOKUP(Creditos_totales!AQ$104,Cartera!$C$44:$DG$82,Creditos_totales!$P118,0))," ")</f>
        <v>0.37548885401102644</v>
      </c>
      <c r="AR118" s="29">
        <f>+IFERROR(VLOOKUP(Creditos_totales!AR$104,Cartera!$C$89:$DG$127,Creditos_totales!$P118,0)/(VLOOKUP(Creditos_totales!AR$104,Cartera!$C$89:$DG$127,Creditos_totales!$P118,0)+VLOOKUP(Creditos_totales!AR$104,Cartera!$C$44:$DG$82,Creditos_totales!$P118,0))," ")</f>
        <v>0.15934111020623612</v>
      </c>
      <c r="AS118" s="29">
        <f>+IFERROR(VLOOKUP(Creditos_totales!AS$104,Cartera!$C$89:$DG$127,Creditos_totales!$P118,0)/(VLOOKUP(Creditos_totales!AS$104,Cartera!$C$89:$DG$127,Creditos_totales!$P118,0)+VLOOKUP(Creditos_totales!AS$104,Cartera!$C$44:$DG$82,Creditos_totales!$P118,0))," ")</f>
        <v>0.24905245340895202</v>
      </c>
      <c r="AT118" s="29">
        <f>+IFERROR(VLOOKUP(Creditos_totales!AT$104,Cartera!$C$89:$DG$127,Creditos_totales!$P118,0)/(VLOOKUP(Creditos_totales!AT$104,Cartera!$C$89:$DG$127,Creditos_totales!$P118,0)+VLOOKUP(Creditos_totales!AT$104,Cartera!$C$44:$DG$82,Creditos_totales!$P118,0))," ")</f>
        <v>0.27915412761581931</v>
      </c>
      <c r="AU118" s="29" t="str">
        <f>+IFERROR(VLOOKUP(Creditos_totales!AU$104,Cartera!$C$89:$DG$127,Creditos_totales!$P118,0)/(VLOOKUP(Creditos_totales!AU$104,Cartera!$C$89:$DG$127,Creditos_totales!$P118,0)+VLOOKUP(Creditos_totales!AU$104,Cartera!$C$44:$DG$82,Creditos_totales!$P118,0))," ")</f>
        <v xml:space="preserve"> </v>
      </c>
      <c r="AV118" s="29">
        <f>+IFERROR(VLOOKUP(Creditos_totales!AV$104,Cartera!$C$89:$DG$127,Creditos_totales!$P118,0)/(VLOOKUP(Creditos_totales!AV$104,Cartera!$C$89:$DG$127,Creditos_totales!$P118,0)+VLOOKUP(Creditos_totales!AV$104,Cartera!$C$44:$DG$82,Creditos_totales!$P118,0))," ")</f>
        <v>5.997234723468705E-2</v>
      </c>
      <c r="AW118" s="29">
        <f>+IFERROR(VLOOKUP(Creditos_totales!AW$104,Cartera!$C$89:$DG$127,Creditos_totales!$P118,0)/(VLOOKUP(Creditos_totales!AW$104,Cartera!$C$89:$DG$127,Creditos_totales!$P118,0)+VLOOKUP(Creditos_totales!AW$104,Cartera!$C$44:$DG$82,Creditos_totales!$P118,0))," ")</f>
        <v>0.10606535687051195</v>
      </c>
      <c r="AX118" s="29">
        <f>+IFERROR(VLOOKUP(Creditos_totales!AX$104,Cartera!$C$89:$DG$127,Creditos_totales!$P118,0)/(VLOOKUP(Creditos_totales!AX$104,Cartera!$C$89:$DG$127,Creditos_totales!$P118,0)+VLOOKUP(Creditos_totales!AX$104,Cartera!$C$44:$DG$82,Creditos_totales!$P118,0))," ")</f>
        <v>7.5045965444718032E-2</v>
      </c>
      <c r="AY118" s="29">
        <f>+IFERROR(VLOOKUP(Creditos_totales!AY$104,Cartera!$C$89:$DG$127,Creditos_totales!$P118,0)/(VLOOKUP(Creditos_totales!AY$104,Cartera!$C$89:$DG$127,Creditos_totales!$P118,0)+VLOOKUP(Creditos_totales!AY$104,Cartera!$C$44:$DG$82,Creditos_totales!$P118,0))," ")</f>
        <v>0.19241713116420428</v>
      </c>
      <c r="AZ118" s="29">
        <f>+IFERROR(VLOOKUP(Creditos_totales!AZ$104,Cartera!$C$89:$DG$127,Creditos_totales!$P118,0)/(VLOOKUP(Creditos_totales!AZ$104,Cartera!$C$89:$DG$127,Creditos_totales!$P118,0)+VLOOKUP(Creditos_totales!AZ$104,Cartera!$C$44:$DG$82,Creditos_totales!$P118,0))," ")</f>
        <v>0.19365272230812697</v>
      </c>
      <c r="BA118" s="29">
        <f>+IFERROR(VLOOKUP(Creditos_totales!BA$104,Cartera!$C$89:$DG$127,Creditos_totales!$P118,0)/(VLOOKUP(Creditos_totales!BA$104,Cartera!$C$89:$DG$127,Creditos_totales!$P118,0)+VLOOKUP(Creditos_totales!BA$104,Cartera!$C$44:$DG$82,Creditos_totales!$P118,0))," ")</f>
        <v>0.24174945160987629</v>
      </c>
      <c r="BB118" s="29">
        <f>+IFERROR(VLOOKUP(Creditos_totales!BB$104,Cartera!$C$89:$DG$127,Creditos_totales!$P118,0)/(VLOOKUP(Creditos_totales!BB$104,Cartera!$C$89:$DG$127,Creditos_totales!$P118,0)+VLOOKUP(Creditos_totales!BB$104,Cartera!$C$44:$DG$82,Creditos_totales!$P118,0))," ")</f>
        <v>0.2219436339335262</v>
      </c>
      <c r="BC118" s="29">
        <f>+IFERROR(VLOOKUP(Creditos_totales!BC$104,Cartera!$C$89:$DG$127,Creditos_totales!$P118,0)/(VLOOKUP(Creditos_totales!BC$104,Cartera!$C$89:$DG$127,Creditos_totales!$P118,0)+VLOOKUP(Creditos_totales!BC$104,Cartera!$C$44:$DG$82,Creditos_totales!$P118,0))," ")</f>
        <v>9.6129045139161637E-2</v>
      </c>
      <c r="BD118" s="29">
        <f>+IFERROR(VLOOKUP(Creditos_totales!BD$104,Cartera!$C$89:$DG$127,Creditos_totales!$P118,0)/(VLOOKUP(Creditos_totales!BD$104,Cartera!$C$89:$DG$127,Creditos_totales!$P118,0)+VLOOKUP(Creditos_totales!BD$104,Cartera!$C$44:$DG$82,Creditos_totales!$P118,0))," ")</f>
        <v>6.4838564954012031E-5</v>
      </c>
      <c r="BE118" s="29">
        <f>+IFERROR(VLOOKUP(Creditos_totales!BE$104,Cartera!$C$89:$DG$127,Creditos_totales!$P118,0)/(VLOOKUP(Creditos_totales!BE$104,Cartera!$C$89:$DG$127,Creditos_totales!$P118,0)+VLOOKUP(Creditos_totales!BE$104,Cartera!$C$44:$DG$82,Creditos_totales!$P118,0))," ")</f>
        <v>0.1832651825837692</v>
      </c>
      <c r="BF118" s="29">
        <f>+IFERROR(VLOOKUP(Creditos_totales!BF$104,Cartera!$C$89:$DG$127,Creditos_totales!$P118,0)/(VLOOKUP(Creditos_totales!BF$104,Cartera!$C$89:$DG$127,Creditos_totales!$P118,0)+VLOOKUP(Creditos_totales!BF$104,Cartera!$C$44:$DG$82,Creditos_totales!$P118,0))," ")</f>
        <v>9.1852054960009935E-2</v>
      </c>
      <c r="BG118" s="12">
        <f t="shared" si="3"/>
        <v>0.347058934209731</v>
      </c>
      <c r="BH118" s="38">
        <v>0.25550330903531526</v>
      </c>
    </row>
    <row r="119" spans="2:60" ht="16.5" x14ac:dyDescent="0.3">
      <c r="B119">
        <v>27</v>
      </c>
      <c r="C119" s="23">
        <v>41333</v>
      </c>
      <c r="D119" s="29">
        <f>+IFERROR(VLOOKUP(D$104,Cartera!$C$23:$DG$33,Creditos_totales!$B119,0)/(VLOOKUP(D$104,Cartera!$C$5:$DG$15,Creditos_totales!$B119,0)+VLOOKUP(D$104,Cartera!$C$23:$DG$33,Creditos_totales!$B119,0))," ")</f>
        <v>0.59758468428607947</v>
      </c>
      <c r="E119" s="29">
        <f>+IFERROR(VLOOKUP(E$104,Cartera!$C$23:$DG$33,Creditos_totales!$B119,0)/(VLOOKUP(E$104,Cartera!$C$5:$DG$15,Creditos_totales!$B119,0)+VLOOKUP(E$104,Cartera!$C$23:$DG$33,Creditos_totales!$B119,0))," ")</f>
        <v>0.72983156809240857</v>
      </c>
      <c r="F119" s="29">
        <f>+IFERROR(VLOOKUP(F$104,Cartera!$C$23:$DG$33,Creditos_totales!$B119,0)/(VLOOKUP(F$104,Cartera!$C$5:$DG$15,Creditos_totales!$B119,0)+VLOOKUP(F$104,Cartera!$C$23:$DG$33,Creditos_totales!$B119,0))," ")</f>
        <v>0.69045845905429437</v>
      </c>
      <c r="G119" s="29">
        <f>+IFERROR(VLOOKUP(G$104,Cartera!$C$23:$DG$33,Creditos_totales!$B119,0)/(VLOOKUP(G$104,Cartera!$C$5:$DG$15,Creditos_totales!$B119,0)+VLOOKUP(G$104,Cartera!$C$23:$DG$33,Creditos_totales!$B119,0))," ")</f>
        <v>0.6888978459336319</v>
      </c>
      <c r="H119" s="29">
        <f>+IFERROR(VLOOKUP(H$104,Cartera!$C$23:$DG$33,Creditos_totales!$B119,0)/(VLOOKUP(H$104,Cartera!$C$5:$DG$15,Creditos_totales!$B119,0)+VLOOKUP(H$104,Cartera!$C$23:$DG$33,Creditos_totales!$B119,0))," ")</f>
        <v>0.44251775940521826</v>
      </c>
      <c r="I119" s="29">
        <f>+IFERROR(VLOOKUP(I$104,Cartera!$C$23:$DG$33,Creditos_totales!$B119,0)/(VLOOKUP(I$104,Cartera!$C$5:$DG$15,Creditos_totales!$B119,0)+VLOOKUP(I$104,Cartera!$C$23:$DG$33,Creditos_totales!$B119,0))," ")</f>
        <v>0.66484551802284175</v>
      </c>
      <c r="J119" s="29">
        <f>+IFERROR(VLOOKUP(J$104,Cartera!$C$23:$DG$33,Creditos_totales!$B119,0)/(VLOOKUP(J$104,Cartera!$C$5:$DG$15,Creditos_totales!$B119,0)+VLOOKUP(J$104,Cartera!$C$23:$DG$33,Creditos_totales!$B119,0))," ")</f>
        <v>0.80442481132770172</v>
      </c>
      <c r="K119" s="29">
        <f>+IFERROR(VLOOKUP(K$104,Cartera!$C$23:$DG$33,Creditos_totales!$B119,0)/(VLOOKUP(K$104,Cartera!$C$5:$DG$15,Creditos_totales!$B119,0)+VLOOKUP(K$104,Cartera!$C$23:$DG$33,Creditos_totales!$B119,0))," ")</f>
        <v>0.78953930059232325</v>
      </c>
      <c r="L119" s="29">
        <f>+IFERROR(VLOOKUP(L$104,Cartera!$C$23:$DG$33,Creditos_totales!$B119,0)/(VLOOKUP(L$104,Cartera!$C$5:$DG$15,Creditos_totales!$B119,0)+VLOOKUP(L$104,Cartera!$C$23:$DG$33,Creditos_totales!$B119,0))," ")</f>
        <v>0.13791796554922681</v>
      </c>
      <c r="M119" s="29" t="str">
        <f>+IFERROR(VLOOKUP(M$104,Cartera!$C$23:$DG$33,Creditos_totales!$B119,0)/(VLOOKUP(M$104,Cartera!$C$5:$DG$15,Creditos_totales!$B119,0)+VLOOKUP(M$104,Cartera!$C$23:$DG$33,Creditos_totales!$B119,0))," ")</f>
        <v xml:space="preserve"> </v>
      </c>
      <c r="N119" s="12">
        <v>0.65348421660648182</v>
      </c>
      <c r="P119">
        <v>27</v>
      </c>
      <c r="Q119" s="3">
        <v>41333</v>
      </c>
      <c r="R119" s="29">
        <f t="shared" si="0"/>
        <v>0.3111021540663681</v>
      </c>
      <c r="S119" s="29">
        <f t="shared" si="1"/>
        <v>0.40241531571392053</v>
      </c>
      <c r="T119" s="29">
        <f t="shared" si="2"/>
        <v>0.30954154094570563</v>
      </c>
      <c r="U119" s="29">
        <f>+IFERROR(VLOOKUP(Creditos_totales!U$104,Cartera!$C$89:$DG$127,Creditos_totales!$P119,0)/(VLOOKUP(Creditos_totales!U$104,Cartera!$C$89:$DG$127,Creditos_totales!$P119,0)+VLOOKUP(Creditos_totales!U$104,Cartera!$C$44:$DG$82,Creditos_totales!$P119,0))," ")</f>
        <v>0.39438809160297172</v>
      </c>
      <c r="V119" s="29">
        <f>+IFERROR(VLOOKUP(Creditos_totales!V$104,Cartera!$C$89:$DG$127,Creditos_totales!$P119,0)/(VLOOKUP(Creditos_totales!V$104,Cartera!$C$89:$DG$127,Creditos_totales!$P119,0)+VLOOKUP(Creditos_totales!V$104,Cartera!$C$44:$DG$82,Creditos_totales!$P119,0))," ")</f>
        <v>0.50098254181336066</v>
      </c>
      <c r="W119" s="29">
        <f>+IFERROR(VLOOKUP(Creditos_totales!W$104,Cartera!$C$89:$DG$127,Creditos_totales!$P119,0)/(VLOOKUP(Creditos_totales!W$104,Cartera!$C$89:$DG$127,Creditos_totales!$P119,0)+VLOOKUP(Creditos_totales!W$104,Cartera!$C$44:$DG$82,Creditos_totales!$P119,0))," ")</f>
        <v>0.26246494707287782</v>
      </c>
      <c r="X119" s="29">
        <f>+IFERROR(VLOOKUP(Creditos_totales!X$104,Cartera!$C$89:$DG$127,Creditos_totales!$P119,0)/(VLOOKUP(Creditos_totales!X$104,Cartera!$C$89:$DG$127,Creditos_totales!$P119,0)+VLOOKUP(Creditos_totales!X$104,Cartera!$C$44:$DG$82,Creditos_totales!$P119,0))," ")</f>
        <v>0.31253704293754331</v>
      </c>
      <c r="Y119" s="29">
        <f>+IFERROR(VLOOKUP(Creditos_totales!Y$104,Cartera!$C$89:$DG$127,Creditos_totales!$P119,0)/(VLOOKUP(Creditos_totales!Y$104,Cartera!$C$89:$DG$127,Creditos_totales!$P119,0)+VLOOKUP(Creditos_totales!Y$104,Cartera!$C$44:$DG$82,Creditos_totales!$P119,0))," ")</f>
        <v>0.42982566497346358</v>
      </c>
      <c r="Z119" s="29">
        <f>+IFERROR(VLOOKUP(Creditos_totales!Z$104,Cartera!$C$89:$DG$127,Creditos_totales!$P119,0)/(VLOOKUP(Creditos_totales!Z$104,Cartera!$C$89:$DG$127,Creditos_totales!$P119,0)+VLOOKUP(Creditos_totales!Z$104,Cartera!$C$44:$DG$82,Creditos_totales!$P119,0))," ")</f>
        <v>0.45147445321670054</v>
      </c>
      <c r="AA119" s="29">
        <f>+IFERROR(VLOOKUP(Creditos_totales!AA$104,Cartera!$C$89:$DG$127,Creditos_totales!$P119,0)/(VLOOKUP(Creditos_totales!AA$104,Cartera!$C$89:$DG$127,Creditos_totales!$P119,0)+VLOOKUP(Creditos_totales!AA$104,Cartera!$C$44:$DG$82,Creditos_totales!$P119,0))," ")</f>
        <v>0.32048973099943967</v>
      </c>
      <c r="AB119" s="29">
        <f>+IFERROR(VLOOKUP(Creditos_totales!AB$104,Cartera!$C$89:$DG$127,Creditos_totales!$P119,0)/(VLOOKUP(Creditos_totales!AB$104,Cartera!$C$89:$DG$127,Creditos_totales!$P119,0)+VLOOKUP(Creditos_totales!AB$104,Cartera!$C$44:$DG$82,Creditos_totales!$P119,0))," ")</f>
        <v>0.46327765283334649</v>
      </c>
      <c r="AC119" s="29">
        <f>+IFERROR(VLOOKUP(Creditos_totales!AC$104,Cartera!$C$89:$DG$127,Creditos_totales!$P119,0)/(VLOOKUP(Creditos_totales!AC$104,Cartera!$C$89:$DG$127,Creditos_totales!$P119,0)+VLOOKUP(Creditos_totales!AC$104,Cartera!$C$44:$DG$82,Creditos_totales!$P119,0))," ")</f>
        <v>0.40493019060822039</v>
      </c>
      <c r="AD119" s="29">
        <f>+IFERROR(VLOOKUP(Creditos_totales!AD$104,Cartera!$C$89:$DG$127,Creditos_totales!$P119,0)/(VLOOKUP(Creditos_totales!AD$104,Cartera!$C$89:$DG$127,Creditos_totales!$P119,0)+VLOOKUP(Creditos_totales!AD$104,Cartera!$C$44:$DG$82,Creditos_totales!$P119,0))," ")</f>
        <v>0.38591147859577363</v>
      </c>
      <c r="AE119" s="29">
        <f>+IFERROR(VLOOKUP(Creditos_totales!AE$104,Cartera!$C$89:$DG$127,Creditos_totales!$P119,0)/(VLOOKUP(Creditos_totales!AE$104,Cartera!$C$89:$DG$127,Creditos_totales!$P119,0)+VLOOKUP(Creditos_totales!AE$104,Cartera!$C$44:$DG$82,Creditos_totales!$P119,0))," ")</f>
        <v>0.32749273910741689</v>
      </c>
      <c r="AF119" s="29">
        <f>+IFERROR(VLOOKUP(Creditos_totales!AF$104,Cartera!$C$89:$DG$127,Creditos_totales!$P119,0)/(VLOOKUP(Creditos_totales!AF$104,Cartera!$C$89:$DG$127,Creditos_totales!$P119,0)+VLOOKUP(Creditos_totales!AF$104,Cartera!$C$44:$DG$82,Creditos_totales!$P119,0))," ")</f>
        <v>0.14268539564214539</v>
      </c>
      <c r="AG119" s="29">
        <f>+IFERROR(VLOOKUP(Creditos_totales!AG$104,Cartera!$C$89:$DG$127,Creditos_totales!$P119,0)/(VLOOKUP(Creditos_totales!AG$104,Cartera!$C$89:$DG$127,Creditos_totales!$P119,0)+VLOOKUP(Creditos_totales!AG$104,Cartera!$C$44:$DG$82,Creditos_totales!$P119,0))," ")</f>
        <v>0.23514708926941327</v>
      </c>
      <c r="AH119" s="29">
        <f>+IFERROR(VLOOKUP(Creditos_totales!AH$104,Cartera!$C$89:$DG$127,Creditos_totales!$P119,0)/(VLOOKUP(Creditos_totales!AH$104,Cartera!$C$89:$DG$127,Creditos_totales!$P119,0)+VLOOKUP(Creditos_totales!AH$104,Cartera!$C$44:$DG$82,Creditos_totales!$P119,0))," ")</f>
        <v>0.13266483384529767</v>
      </c>
      <c r="AI119" s="29">
        <f>+IFERROR(VLOOKUP(Creditos_totales!AI$104,Cartera!$C$89:$DG$127,Creditos_totales!$P119,0)/(VLOOKUP(Creditos_totales!AI$104,Cartera!$C$89:$DG$127,Creditos_totales!$P119,0)+VLOOKUP(Creditos_totales!AI$104,Cartera!$C$44:$DG$82,Creditos_totales!$P119,0))," ")</f>
        <v>0.12514897873209288</v>
      </c>
      <c r="AJ119" s="29">
        <f>+IFERROR(VLOOKUP(Creditos_totales!AJ$104,Cartera!$C$89:$DG$127,Creditos_totales!$P119,0)/(VLOOKUP(Creditos_totales!AJ$104,Cartera!$C$89:$DG$127,Creditos_totales!$P119,0)+VLOOKUP(Creditos_totales!AJ$104,Cartera!$C$44:$DG$82,Creditos_totales!$P119,0))," ")</f>
        <v>0.32473532363020469</v>
      </c>
      <c r="AK119" s="29">
        <f>+IFERROR(VLOOKUP(Creditos_totales!AK$104,Cartera!$C$89:$DG$127,Creditos_totales!$P119,0)/(VLOOKUP(Creditos_totales!AK$104,Cartera!$C$89:$DG$127,Creditos_totales!$P119,0)+VLOOKUP(Creditos_totales!AK$104,Cartera!$C$44:$DG$82,Creditos_totales!$P119,0))," ")</f>
        <v>0.10525931885156878</v>
      </c>
      <c r="AL119" s="29">
        <f>+IFERROR(VLOOKUP(Creditos_totales!AL$104,Cartera!$C$89:$DG$127,Creditos_totales!$P119,0)/(VLOOKUP(Creditos_totales!AL$104,Cartera!$C$89:$DG$127,Creditos_totales!$P119,0)+VLOOKUP(Creditos_totales!AL$104,Cartera!$C$44:$DG$82,Creditos_totales!$P119,0))," ")</f>
        <v>0.44007321233182828</v>
      </c>
      <c r="AM119" s="29">
        <f>+IFERROR(VLOOKUP(Creditos_totales!AM$104,Cartera!$C$89:$DG$127,Creditos_totales!$P119,0)/(VLOOKUP(Creditos_totales!AM$104,Cartera!$C$89:$DG$127,Creditos_totales!$P119,0)+VLOOKUP(Creditos_totales!AM$104,Cartera!$C$44:$DG$82,Creditos_totales!$P119,0))," ")</f>
        <v>9.3904813077722082E-2</v>
      </c>
      <c r="AN119" s="29">
        <f>+IFERROR(VLOOKUP(Creditos_totales!AN$104,Cartera!$C$89:$DG$127,Creditos_totales!$P119,0)/(VLOOKUP(Creditos_totales!AN$104,Cartera!$C$89:$DG$127,Creditos_totales!$P119,0)+VLOOKUP(Creditos_totales!AN$104,Cartera!$C$44:$DG$82,Creditos_totales!$P119,0))," ")</f>
        <v>0.42924878240178249</v>
      </c>
      <c r="AO119" s="29" t="str">
        <f>+IFERROR(VLOOKUP(Creditos_totales!AO$104,Cartera!$C$89:$DG$127,Creditos_totales!$P119,0)/(VLOOKUP(Creditos_totales!AO$104,Cartera!$C$89:$DG$127,Creditos_totales!$P119,0)+VLOOKUP(Creditos_totales!AO$104,Cartera!$C$44:$DG$82,Creditos_totales!$P119,0))," ")</f>
        <v xml:space="preserve"> </v>
      </c>
      <c r="AP119" s="29">
        <f>+IFERROR(VLOOKUP(Creditos_totales!AP$104,Cartera!$C$89:$DG$127,Creditos_totales!$P119,0)/(VLOOKUP(Creditos_totales!AP$104,Cartera!$C$89:$DG$127,Creditos_totales!$P119,0)+VLOOKUP(Creditos_totales!AP$104,Cartera!$C$44:$DG$82,Creditos_totales!$P119,0))," ")</f>
        <v>0.2865454785494298</v>
      </c>
      <c r="AQ119" s="29">
        <f>+IFERROR(VLOOKUP(Creditos_totales!AQ$104,Cartera!$C$89:$DG$127,Creditos_totales!$P119,0)/(VLOOKUP(Creditos_totales!AQ$104,Cartera!$C$89:$DG$127,Creditos_totales!$P119,0)+VLOOKUP(Creditos_totales!AQ$104,Cartera!$C$44:$DG$82,Creditos_totales!$P119,0))," ")</f>
        <v>0.35960553448859522</v>
      </c>
      <c r="AR119" s="29">
        <f>+IFERROR(VLOOKUP(Creditos_totales!AR$104,Cartera!$C$89:$DG$127,Creditos_totales!$P119,0)/(VLOOKUP(Creditos_totales!AR$104,Cartera!$C$89:$DG$127,Creditos_totales!$P119,0)+VLOOKUP(Creditos_totales!AR$104,Cartera!$C$44:$DG$82,Creditos_totales!$P119,0))," ")</f>
        <v>0.15774616554980317</v>
      </c>
      <c r="AS119" s="29">
        <f>+IFERROR(VLOOKUP(Creditos_totales!AS$104,Cartera!$C$89:$DG$127,Creditos_totales!$P119,0)/(VLOOKUP(Creditos_totales!AS$104,Cartera!$C$89:$DG$127,Creditos_totales!$P119,0)+VLOOKUP(Creditos_totales!AS$104,Cartera!$C$44:$DG$82,Creditos_totales!$P119,0))," ")</f>
        <v>0.2519772762258593</v>
      </c>
      <c r="AT119" s="29">
        <f>+IFERROR(VLOOKUP(Creditos_totales!AT$104,Cartera!$C$89:$DG$127,Creditos_totales!$P119,0)/(VLOOKUP(Creditos_totales!AT$104,Cartera!$C$89:$DG$127,Creditos_totales!$P119,0)+VLOOKUP(Creditos_totales!AT$104,Cartera!$C$44:$DG$82,Creditos_totales!$P119,0))," ")</f>
        <v>0.27251659391734367</v>
      </c>
      <c r="AU119" s="29" t="str">
        <f>+IFERROR(VLOOKUP(Creditos_totales!AU$104,Cartera!$C$89:$DG$127,Creditos_totales!$P119,0)/(VLOOKUP(Creditos_totales!AU$104,Cartera!$C$89:$DG$127,Creditos_totales!$P119,0)+VLOOKUP(Creditos_totales!AU$104,Cartera!$C$44:$DG$82,Creditos_totales!$P119,0))," ")</f>
        <v xml:space="preserve"> </v>
      </c>
      <c r="AV119" s="29">
        <f>+IFERROR(VLOOKUP(Creditos_totales!AV$104,Cartera!$C$89:$DG$127,Creditos_totales!$P119,0)/(VLOOKUP(Creditos_totales!AV$104,Cartera!$C$89:$DG$127,Creditos_totales!$P119,0)+VLOOKUP(Creditos_totales!AV$104,Cartera!$C$44:$DG$82,Creditos_totales!$P119,0))," ")</f>
        <v>6.4222123594364869E-2</v>
      </c>
      <c r="AW119" s="29">
        <f>+IFERROR(VLOOKUP(Creditos_totales!AW$104,Cartera!$C$89:$DG$127,Creditos_totales!$P119,0)/(VLOOKUP(Creditos_totales!AW$104,Cartera!$C$89:$DG$127,Creditos_totales!$P119,0)+VLOOKUP(Creditos_totales!AW$104,Cartera!$C$44:$DG$82,Creditos_totales!$P119,0))," ")</f>
        <v>0.10791843131582529</v>
      </c>
      <c r="AX119" s="29">
        <f>+IFERROR(VLOOKUP(Creditos_totales!AX$104,Cartera!$C$89:$DG$127,Creditos_totales!$P119,0)/(VLOOKUP(Creditos_totales!AX$104,Cartera!$C$89:$DG$127,Creditos_totales!$P119,0)+VLOOKUP(Creditos_totales!AX$104,Cartera!$C$44:$DG$82,Creditos_totales!$P119,0))," ")</f>
        <v>7.8326040800581712E-2</v>
      </c>
      <c r="AY119" s="29">
        <f>+IFERROR(VLOOKUP(Creditos_totales!AY$104,Cartera!$C$89:$DG$127,Creditos_totales!$P119,0)/(VLOOKUP(Creditos_totales!AY$104,Cartera!$C$89:$DG$127,Creditos_totales!$P119,0)+VLOOKUP(Creditos_totales!AY$104,Cartera!$C$44:$DG$82,Creditos_totales!$P119,0))," ")</f>
        <v>0.19742192941433603</v>
      </c>
      <c r="AZ119" s="29">
        <f>+IFERROR(VLOOKUP(Creditos_totales!AZ$104,Cartera!$C$89:$DG$127,Creditos_totales!$P119,0)/(VLOOKUP(Creditos_totales!AZ$104,Cartera!$C$89:$DG$127,Creditos_totales!$P119,0)+VLOOKUP(Creditos_totales!AZ$104,Cartera!$C$44:$DG$82,Creditos_totales!$P119,0))," ")</f>
        <v>0.18357296520273422</v>
      </c>
      <c r="BA119" s="29">
        <f>+IFERROR(VLOOKUP(Creditos_totales!BA$104,Cartera!$C$89:$DG$127,Creditos_totales!$P119,0)/(VLOOKUP(Creditos_totales!BA$104,Cartera!$C$89:$DG$127,Creditos_totales!$P119,0)+VLOOKUP(Creditos_totales!BA$104,Cartera!$C$44:$DG$82,Creditos_totales!$P119,0))," ")</f>
        <v>0.24575574758714888</v>
      </c>
      <c r="BB119" s="29">
        <f>+IFERROR(VLOOKUP(Creditos_totales!BB$104,Cartera!$C$89:$DG$127,Creditos_totales!$P119,0)/(VLOOKUP(Creditos_totales!BB$104,Cartera!$C$89:$DG$127,Creditos_totales!$P119,0)+VLOOKUP(Creditos_totales!BB$104,Cartera!$C$44:$DG$82,Creditos_totales!$P119,0))," ")</f>
        <v>0.2274407797869569</v>
      </c>
      <c r="BC119" s="29">
        <f>+IFERROR(VLOOKUP(Creditos_totales!BC$104,Cartera!$C$89:$DG$127,Creditos_totales!$P119,0)/(VLOOKUP(Creditos_totales!BC$104,Cartera!$C$89:$DG$127,Creditos_totales!$P119,0)+VLOOKUP(Creditos_totales!BC$104,Cartera!$C$44:$DG$82,Creditos_totales!$P119,0))," ")</f>
        <v>0.10207672134633544</v>
      </c>
      <c r="BD119" s="29">
        <f>+IFERROR(VLOOKUP(Creditos_totales!BD$104,Cartera!$C$89:$DG$127,Creditos_totales!$P119,0)/(VLOOKUP(Creditos_totales!BD$104,Cartera!$C$89:$DG$127,Creditos_totales!$P119,0)+VLOOKUP(Creditos_totales!BD$104,Cartera!$C$44:$DG$82,Creditos_totales!$P119,0))," ")</f>
        <v>1.9513617138921627E-4</v>
      </c>
      <c r="BE119" s="29">
        <f>+IFERROR(VLOOKUP(Creditos_totales!BE$104,Cartera!$C$89:$DG$127,Creditos_totales!$P119,0)/(VLOOKUP(Creditos_totales!BE$104,Cartera!$C$89:$DG$127,Creditos_totales!$P119,0)+VLOOKUP(Creditos_totales!BE$104,Cartera!$C$44:$DG$82,Creditos_totales!$P119,0))," ")</f>
        <v>0.16597320010546582</v>
      </c>
      <c r="BF119" s="29">
        <f>+IFERROR(VLOOKUP(Creditos_totales!BF$104,Cartera!$C$89:$DG$127,Creditos_totales!$P119,0)/(VLOOKUP(Creditos_totales!BF$104,Cartera!$C$89:$DG$127,Creditos_totales!$P119,0)+VLOOKUP(Creditos_totales!BF$104,Cartera!$C$44:$DG$82,Creditos_totales!$P119,0))," ")</f>
        <v>9.3786732515526786E-2</v>
      </c>
      <c r="BG119" s="12">
        <f t="shared" si="3"/>
        <v>0.34651578339351818</v>
      </c>
      <c r="BH119" s="38">
        <v>0.25850439971134637</v>
      </c>
    </row>
    <row r="120" spans="2:60" ht="16.5" x14ac:dyDescent="0.3">
      <c r="B120">
        <v>28</v>
      </c>
      <c r="C120" s="23">
        <v>41364</v>
      </c>
      <c r="D120" s="29">
        <f>+IFERROR(VLOOKUP(D$104,Cartera!$C$23:$DG$33,Creditos_totales!$B120,0)/(VLOOKUP(D$104,Cartera!$C$5:$DG$15,Creditos_totales!$B120,0)+VLOOKUP(D$104,Cartera!$C$23:$DG$33,Creditos_totales!$B120,0))," ")</f>
        <v>0.60387644305849164</v>
      </c>
      <c r="E120" s="29">
        <f>+IFERROR(VLOOKUP(E$104,Cartera!$C$23:$DG$33,Creditos_totales!$B120,0)/(VLOOKUP(E$104,Cartera!$C$5:$DG$15,Creditos_totales!$B120,0)+VLOOKUP(E$104,Cartera!$C$23:$DG$33,Creditos_totales!$B120,0))," ")</f>
        <v>0.7198521017936792</v>
      </c>
      <c r="F120" s="29">
        <f>+IFERROR(VLOOKUP(F$104,Cartera!$C$23:$DG$33,Creditos_totales!$B120,0)/(VLOOKUP(F$104,Cartera!$C$5:$DG$15,Creditos_totales!$B120,0)+VLOOKUP(F$104,Cartera!$C$23:$DG$33,Creditos_totales!$B120,0))," ")</f>
        <v>0.68955472422636288</v>
      </c>
      <c r="G120" s="29">
        <f>+IFERROR(VLOOKUP(G$104,Cartera!$C$23:$DG$33,Creditos_totales!$B120,0)/(VLOOKUP(G$104,Cartera!$C$5:$DG$15,Creditos_totales!$B120,0)+VLOOKUP(G$104,Cartera!$C$23:$DG$33,Creditos_totales!$B120,0))," ")</f>
        <v>0.68365875868278991</v>
      </c>
      <c r="H120" s="29">
        <f>+IFERROR(VLOOKUP(H$104,Cartera!$C$23:$DG$33,Creditos_totales!$B120,0)/(VLOOKUP(H$104,Cartera!$C$5:$DG$15,Creditos_totales!$B120,0)+VLOOKUP(H$104,Cartera!$C$23:$DG$33,Creditos_totales!$B120,0))," ")</f>
        <v>0.44304502427000186</v>
      </c>
      <c r="I120" s="29">
        <f>+IFERROR(VLOOKUP(I$104,Cartera!$C$23:$DG$33,Creditos_totales!$B120,0)/(VLOOKUP(I$104,Cartera!$C$5:$DG$15,Creditos_totales!$B120,0)+VLOOKUP(I$104,Cartera!$C$23:$DG$33,Creditos_totales!$B120,0))," ")</f>
        <v>0.65889031407603904</v>
      </c>
      <c r="J120" s="29">
        <f>+IFERROR(VLOOKUP(J$104,Cartera!$C$23:$DG$33,Creditos_totales!$B120,0)/(VLOOKUP(J$104,Cartera!$C$5:$DG$15,Creditos_totales!$B120,0)+VLOOKUP(J$104,Cartera!$C$23:$DG$33,Creditos_totales!$B120,0))," ")</f>
        <v>0.7884741989788302</v>
      </c>
      <c r="K120" s="29">
        <f>+IFERROR(VLOOKUP(K$104,Cartera!$C$23:$DG$33,Creditos_totales!$B120,0)/(VLOOKUP(K$104,Cartera!$C$5:$DG$15,Creditos_totales!$B120,0)+VLOOKUP(K$104,Cartera!$C$23:$DG$33,Creditos_totales!$B120,0))," ")</f>
        <v>0.78635163813302711</v>
      </c>
      <c r="L120" s="29">
        <f>+IFERROR(VLOOKUP(L$104,Cartera!$C$23:$DG$33,Creditos_totales!$B120,0)/(VLOOKUP(L$104,Cartera!$C$5:$DG$15,Creditos_totales!$B120,0)+VLOOKUP(L$104,Cartera!$C$23:$DG$33,Creditos_totales!$B120,0))," ")</f>
        <v>0.14230535121508364</v>
      </c>
      <c r="M120" s="29" t="str">
        <f>+IFERROR(VLOOKUP(M$104,Cartera!$C$23:$DG$33,Creditos_totales!$B120,0)/(VLOOKUP(M$104,Cartera!$C$5:$DG$15,Creditos_totales!$B120,0)+VLOOKUP(M$104,Cartera!$C$23:$DG$33,Creditos_totales!$B120,0))," ")</f>
        <v xml:space="preserve"> </v>
      </c>
      <c r="N120" s="12">
        <v>0.65303088231514117</v>
      </c>
      <c r="P120">
        <v>28</v>
      </c>
      <c r="Q120" s="3">
        <v>41364</v>
      </c>
      <c r="R120" s="29">
        <f t="shared" si="0"/>
        <v>0.31634124131721009</v>
      </c>
      <c r="S120" s="29">
        <f t="shared" si="1"/>
        <v>0.39612355694150836</v>
      </c>
      <c r="T120" s="29">
        <f t="shared" si="2"/>
        <v>0.31044527577363712</v>
      </c>
      <c r="U120" s="29">
        <f>+IFERROR(VLOOKUP(Creditos_totales!U$104,Cartera!$C$89:$DG$127,Creditos_totales!$P120,0)/(VLOOKUP(Creditos_totales!U$104,Cartera!$C$89:$DG$127,Creditos_totales!$P120,0)+VLOOKUP(Creditos_totales!U$104,Cartera!$C$44:$DG$82,Creditos_totales!$P120,0))," ")</f>
        <v>0.3961419537259212</v>
      </c>
      <c r="V120" s="29">
        <f>+IFERROR(VLOOKUP(Creditos_totales!V$104,Cartera!$C$89:$DG$127,Creditos_totales!$P120,0)/(VLOOKUP(Creditos_totales!V$104,Cartera!$C$89:$DG$127,Creditos_totales!$P120,0)+VLOOKUP(Creditos_totales!V$104,Cartera!$C$44:$DG$82,Creditos_totales!$P120,0))," ")</f>
        <v>0.49909107533900471</v>
      </c>
      <c r="W120" s="29">
        <f>+IFERROR(VLOOKUP(Creditos_totales!W$104,Cartera!$C$89:$DG$127,Creditos_totales!$P120,0)/(VLOOKUP(Creditos_totales!W$104,Cartera!$C$89:$DG$127,Creditos_totales!$P120,0)+VLOOKUP(Creditos_totales!W$104,Cartera!$C$44:$DG$82,Creditos_totales!$P120,0))," ")</f>
        <v>0.25784997726088482</v>
      </c>
      <c r="X120" s="29">
        <f>+IFERROR(VLOOKUP(Creditos_totales!X$104,Cartera!$C$89:$DG$127,Creditos_totales!$P120,0)/(VLOOKUP(Creditos_totales!X$104,Cartera!$C$89:$DG$127,Creditos_totales!$P120,0)+VLOOKUP(Creditos_totales!X$104,Cartera!$C$44:$DG$82,Creditos_totales!$P120,0))," ")</f>
        <v>0.31150857334818199</v>
      </c>
      <c r="Y120" s="29">
        <f>+IFERROR(VLOOKUP(Creditos_totales!Y$104,Cartera!$C$89:$DG$127,Creditos_totales!$P120,0)/(VLOOKUP(Creditos_totales!Y$104,Cartera!$C$89:$DG$127,Creditos_totales!$P120,0)+VLOOKUP(Creditos_totales!Y$104,Cartera!$C$44:$DG$82,Creditos_totales!$P120,0))," ")</f>
        <v>0.42967147012047247</v>
      </c>
      <c r="Z120" s="29">
        <f>+IFERROR(VLOOKUP(Creditos_totales!Z$104,Cartera!$C$89:$DG$127,Creditos_totales!$P120,0)/(VLOOKUP(Creditos_totales!Z$104,Cartera!$C$89:$DG$127,Creditos_totales!$P120,0)+VLOOKUP(Creditos_totales!Z$104,Cartera!$C$44:$DG$82,Creditos_totales!$P120,0))," ")</f>
        <v>0.45113087695267062</v>
      </c>
      <c r="AA120" s="29">
        <f>+IFERROR(VLOOKUP(Creditos_totales!AA$104,Cartera!$C$89:$DG$127,Creditos_totales!$P120,0)/(VLOOKUP(Creditos_totales!AA$104,Cartera!$C$89:$DG$127,Creditos_totales!$P120,0)+VLOOKUP(Creditos_totales!AA$104,Cartera!$C$44:$DG$82,Creditos_totales!$P120,0))," ")</f>
        <v>0.32408781273934056</v>
      </c>
      <c r="AB120" s="29">
        <f>+IFERROR(VLOOKUP(Creditos_totales!AB$104,Cartera!$C$89:$DG$127,Creditos_totales!$P120,0)/(VLOOKUP(Creditos_totales!AB$104,Cartera!$C$89:$DG$127,Creditos_totales!$P120,0)+VLOOKUP(Creditos_totales!AB$104,Cartera!$C$44:$DG$82,Creditos_totales!$P120,0))," ")</f>
        <v>0.45556443137008928</v>
      </c>
      <c r="AC120" s="29">
        <f>+IFERROR(VLOOKUP(Creditos_totales!AC$104,Cartera!$C$89:$DG$127,Creditos_totales!$P120,0)/(VLOOKUP(Creditos_totales!AC$104,Cartera!$C$89:$DG$127,Creditos_totales!$P120,0)+VLOOKUP(Creditos_totales!AC$104,Cartera!$C$44:$DG$82,Creditos_totales!$P120,0))," ")</f>
        <v>0.39364765559549636</v>
      </c>
      <c r="AD120" s="29">
        <f>+IFERROR(VLOOKUP(Creditos_totales!AD$104,Cartera!$C$89:$DG$127,Creditos_totales!$P120,0)/(VLOOKUP(Creditos_totales!AD$104,Cartera!$C$89:$DG$127,Creditos_totales!$P120,0)+VLOOKUP(Creditos_totales!AD$104,Cartera!$C$44:$DG$82,Creditos_totales!$P120,0))," ")</f>
        <v>0.38547557440792773</v>
      </c>
      <c r="AE120" s="29">
        <f>+IFERROR(VLOOKUP(Creditos_totales!AE$104,Cartera!$C$89:$DG$127,Creditos_totales!$P120,0)/(VLOOKUP(Creditos_totales!AE$104,Cartera!$C$89:$DG$127,Creditos_totales!$P120,0)+VLOOKUP(Creditos_totales!AE$104,Cartera!$C$44:$DG$82,Creditos_totales!$P120,0))," ")</f>
        <v>0.32569389229246798</v>
      </c>
      <c r="AF120" s="29">
        <f>+IFERROR(VLOOKUP(Creditos_totales!AF$104,Cartera!$C$89:$DG$127,Creditos_totales!$P120,0)/(VLOOKUP(Creditos_totales!AF$104,Cartera!$C$89:$DG$127,Creditos_totales!$P120,0)+VLOOKUP(Creditos_totales!AF$104,Cartera!$C$44:$DG$82,Creditos_totales!$P120,0))," ")</f>
        <v>0.14309471910502633</v>
      </c>
      <c r="AG120" s="29">
        <f>+IFERROR(VLOOKUP(Creditos_totales!AG$104,Cartera!$C$89:$DG$127,Creditos_totales!$P120,0)/(VLOOKUP(Creditos_totales!AG$104,Cartera!$C$89:$DG$127,Creditos_totales!$P120,0)+VLOOKUP(Creditos_totales!AG$104,Cartera!$C$44:$DG$82,Creditos_totales!$P120,0))," ")</f>
        <v>0.23379043160759946</v>
      </c>
      <c r="AH120" s="29">
        <f>+IFERROR(VLOOKUP(Creditos_totales!AH$104,Cartera!$C$89:$DG$127,Creditos_totales!$P120,0)/(VLOOKUP(Creditos_totales!AH$104,Cartera!$C$89:$DG$127,Creditos_totales!$P120,0)+VLOOKUP(Creditos_totales!AH$104,Cartera!$C$44:$DG$82,Creditos_totales!$P120,0))," ")</f>
        <v>0.13613575390164293</v>
      </c>
      <c r="AI120" s="29">
        <f>+IFERROR(VLOOKUP(Creditos_totales!AI$104,Cartera!$C$89:$DG$127,Creditos_totales!$P120,0)/(VLOOKUP(Creditos_totales!AI$104,Cartera!$C$89:$DG$127,Creditos_totales!$P120,0)+VLOOKUP(Creditos_totales!AI$104,Cartera!$C$44:$DG$82,Creditos_totales!$P120,0))," ")</f>
        <v>0.12423662389877921</v>
      </c>
      <c r="AJ120" s="29">
        <f>+IFERROR(VLOOKUP(Creditos_totales!AJ$104,Cartera!$C$89:$DG$127,Creditos_totales!$P120,0)/(VLOOKUP(Creditos_totales!AJ$104,Cartera!$C$89:$DG$127,Creditos_totales!$P120,0)+VLOOKUP(Creditos_totales!AJ$104,Cartera!$C$44:$DG$82,Creditos_totales!$P120,0))," ")</f>
        <v>0.31943235649713542</v>
      </c>
      <c r="AK120" s="29">
        <f>+IFERROR(VLOOKUP(Creditos_totales!AK$104,Cartera!$C$89:$DG$127,Creditos_totales!$P120,0)/(VLOOKUP(Creditos_totales!AK$104,Cartera!$C$89:$DG$127,Creditos_totales!$P120,0)+VLOOKUP(Creditos_totales!AK$104,Cartera!$C$44:$DG$82,Creditos_totales!$P120,0))," ")</f>
        <v>0.10217223875297507</v>
      </c>
      <c r="AL120" s="29">
        <f>+IFERROR(VLOOKUP(Creditos_totales!AL$104,Cartera!$C$89:$DG$127,Creditos_totales!$P120,0)/(VLOOKUP(Creditos_totales!AL$104,Cartera!$C$89:$DG$127,Creditos_totales!$P120,0)+VLOOKUP(Creditos_totales!AL$104,Cartera!$C$44:$DG$82,Creditos_totales!$P120,0))," ")</f>
        <v>0.43915055512345325</v>
      </c>
      <c r="AM120" s="29">
        <f>+IFERROR(VLOOKUP(Creditos_totales!AM$104,Cartera!$C$89:$DG$127,Creditos_totales!$P120,0)/(VLOOKUP(Creditos_totales!AM$104,Cartera!$C$89:$DG$127,Creditos_totales!$P120,0)+VLOOKUP(Creditos_totales!AM$104,Cartera!$C$44:$DG$82,Creditos_totales!$P120,0))," ")</f>
        <v>9.4624183449215124E-2</v>
      </c>
      <c r="AN120" s="29">
        <f>+IFERROR(VLOOKUP(Creditos_totales!AN$104,Cartera!$C$89:$DG$127,Creditos_totales!$P120,0)/(VLOOKUP(Creditos_totales!AN$104,Cartera!$C$89:$DG$127,Creditos_totales!$P120,0)+VLOOKUP(Creditos_totales!AN$104,Cartera!$C$44:$DG$82,Creditos_totales!$P120,0))," ")</f>
        <v>0.43267185822956156</v>
      </c>
      <c r="AO120" s="29" t="str">
        <f>+IFERROR(VLOOKUP(Creditos_totales!AO$104,Cartera!$C$89:$DG$127,Creditos_totales!$P120,0)/(VLOOKUP(Creditos_totales!AO$104,Cartera!$C$89:$DG$127,Creditos_totales!$P120,0)+VLOOKUP(Creditos_totales!AO$104,Cartera!$C$44:$DG$82,Creditos_totales!$P120,0))," ")</f>
        <v xml:space="preserve"> </v>
      </c>
      <c r="AP120" s="29">
        <f>+IFERROR(VLOOKUP(Creditos_totales!AP$104,Cartera!$C$89:$DG$127,Creditos_totales!$P120,0)/(VLOOKUP(Creditos_totales!AP$104,Cartera!$C$89:$DG$127,Creditos_totales!$P120,0)+VLOOKUP(Creditos_totales!AP$104,Cartera!$C$44:$DG$82,Creditos_totales!$P120,0))," ")</f>
        <v>0.28890546191851296</v>
      </c>
      <c r="AQ120" s="29">
        <f>+IFERROR(VLOOKUP(Creditos_totales!AQ$104,Cartera!$C$89:$DG$127,Creditos_totales!$P120,0)/(VLOOKUP(Creditos_totales!AQ$104,Cartera!$C$89:$DG$127,Creditos_totales!$P120,0)+VLOOKUP(Creditos_totales!AQ$104,Cartera!$C$44:$DG$82,Creditos_totales!$P120,0))," ")</f>
        <v>0.34930739494481577</v>
      </c>
      <c r="AR120" s="29">
        <f>+IFERROR(VLOOKUP(Creditos_totales!AR$104,Cartera!$C$89:$DG$127,Creditos_totales!$P120,0)/(VLOOKUP(Creditos_totales!AR$104,Cartera!$C$89:$DG$127,Creditos_totales!$P120,0)+VLOOKUP(Creditos_totales!AR$104,Cartera!$C$44:$DG$82,Creditos_totales!$P120,0))," ")</f>
        <v>0.16038379803675962</v>
      </c>
      <c r="AS120" s="29">
        <f>+IFERROR(VLOOKUP(Creditos_totales!AS$104,Cartera!$C$89:$DG$127,Creditos_totales!$P120,0)/(VLOOKUP(Creditos_totales!AS$104,Cartera!$C$89:$DG$127,Creditos_totales!$P120,0)+VLOOKUP(Creditos_totales!AS$104,Cartera!$C$44:$DG$82,Creditos_totales!$P120,0))," ")</f>
        <v>0.2502698319004828</v>
      </c>
      <c r="AT120" s="29">
        <f>+IFERROR(VLOOKUP(Creditos_totales!AT$104,Cartera!$C$89:$DG$127,Creditos_totales!$P120,0)/(VLOOKUP(Creditos_totales!AT$104,Cartera!$C$89:$DG$127,Creditos_totales!$P120,0)+VLOOKUP(Creditos_totales!AT$104,Cartera!$C$44:$DG$82,Creditos_totales!$P120,0))," ")</f>
        <v>0.25871374507336753</v>
      </c>
      <c r="AU120" s="29" t="str">
        <f>+IFERROR(VLOOKUP(Creditos_totales!AU$104,Cartera!$C$89:$DG$127,Creditos_totales!$P120,0)/(VLOOKUP(Creditos_totales!AU$104,Cartera!$C$89:$DG$127,Creditos_totales!$P120,0)+VLOOKUP(Creditos_totales!AU$104,Cartera!$C$44:$DG$82,Creditos_totales!$P120,0))," ")</f>
        <v xml:space="preserve"> </v>
      </c>
      <c r="AV120" s="29">
        <f>+IFERROR(VLOOKUP(Creditos_totales!AV$104,Cartera!$C$89:$DG$127,Creditos_totales!$P120,0)/(VLOOKUP(Creditos_totales!AV$104,Cartera!$C$89:$DG$127,Creditos_totales!$P120,0)+VLOOKUP(Creditos_totales!AV$104,Cartera!$C$44:$DG$82,Creditos_totales!$P120,0))," ")</f>
        <v>6.231723785539818E-2</v>
      </c>
      <c r="AW120" s="29">
        <f>+IFERROR(VLOOKUP(Creditos_totales!AW$104,Cartera!$C$89:$DG$127,Creditos_totales!$P120,0)/(VLOOKUP(Creditos_totales!AW$104,Cartera!$C$89:$DG$127,Creditos_totales!$P120,0)+VLOOKUP(Creditos_totales!AW$104,Cartera!$C$44:$DG$82,Creditos_totales!$P120,0))," ")</f>
        <v>0.10955328802860793</v>
      </c>
      <c r="AX120" s="29">
        <f>+IFERROR(VLOOKUP(Creditos_totales!AX$104,Cartera!$C$89:$DG$127,Creditos_totales!$P120,0)/(VLOOKUP(Creditos_totales!AX$104,Cartera!$C$89:$DG$127,Creditos_totales!$P120,0)+VLOOKUP(Creditos_totales!AX$104,Cartera!$C$44:$DG$82,Creditos_totales!$P120,0))," ")</f>
        <v>7.685709975577501E-2</v>
      </c>
      <c r="AY120" s="29">
        <f>+IFERROR(VLOOKUP(Creditos_totales!AY$104,Cartera!$C$89:$DG$127,Creditos_totales!$P120,0)/(VLOOKUP(Creditos_totales!AY$104,Cartera!$C$89:$DG$127,Creditos_totales!$P120,0)+VLOOKUP(Creditos_totales!AY$104,Cartera!$C$44:$DG$82,Creditos_totales!$P120,0))," ")</f>
        <v>0.2029881822938836</v>
      </c>
      <c r="AZ120" s="29">
        <f>+IFERROR(VLOOKUP(Creditos_totales!AZ$104,Cartera!$C$89:$DG$127,Creditos_totales!$P120,0)/(VLOOKUP(Creditos_totales!AZ$104,Cartera!$C$89:$DG$127,Creditos_totales!$P120,0)+VLOOKUP(Creditos_totales!AZ$104,Cartera!$C$44:$DG$82,Creditos_totales!$P120,0))," ")</f>
        <v>0.18724572661974492</v>
      </c>
      <c r="BA120" s="29">
        <f>+IFERROR(VLOOKUP(Creditos_totales!BA$104,Cartera!$C$89:$DG$127,Creditos_totales!$P120,0)/(VLOOKUP(Creditos_totales!BA$104,Cartera!$C$89:$DG$127,Creditos_totales!$P120,0)+VLOOKUP(Creditos_totales!BA$104,Cartera!$C$44:$DG$82,Creditos_totales!$P120,0))," ")</f>
        <v>0.25068164050605474</v>
      </c>
      <c r="BB120" s="29">
        <f>+IFERROR(VLOOKUP(Creditos_totales!BB$104,Cartera!$C$89:$DG$127,Creditos_totales!$P120,0)/(VLOOKUP(Creditos_totales!BB$104,Cartera!$C$89:$DG$127,Creditos_totales!$P120,0)+VLOOKUP(Creditos_totales!BB$104,Cartera!$C$44:$DG$82,Creditos_totales!$P120,0))," ")</f>
        <v>0.23389078442148131</v>
      </c>
      <c r="BC120" s="29">
        <f>+IFERROR(VLOOKUP(Creditos_totales!BC$104,Cartera!$C$89:$DG$127,Creditos_totales!$P120,0)/(VLOOKUP(Creditos_totales!BC$104,Cartera!$C$89:$DG$127,Creditos_totales!$P120,0)+VLOOKUP(Creditos_totales!BC$104,Cartera!$C$44:$DG$82,Creditos_totales!$P120,0))," ")</f>
        <v>0.10306669877451897</v>
      </c>
      <c r="BD120" s="29">
        <f>+IFERROR(VLOOKUP(Creditos_totales!BD$104,Cartera!$C$89:$DG$127,Creditos_totales!$P120,0)/(VLOOKUP(Creditos_totales!BD$104,Cartera!$C$89:$DG$127,Creditos_totales!$P120,0)+VLOOKUP(Creditos_totales!BD$104,Cartera!$C$44:$DG$82,Creditos_totales!$P120,0))," ")</f>
        <v>1.7675308969200096E-4</v>
      </c>
      <c r="BE120" s="29">
        <f>+IFERROR(VLOOKUP(Creditos_totales!BE$104,Cartera!$C$89:$DG$127,Creditos_totales!$P120,0)/(VLOOKUP(Creditos_totales!BE$104,Cartera!$C$89:$DG$127,Creditos_totales!$P120,0)+VLOOKUP(Creditos_totales!BE$104,Cartera!$C$44:$DG$82,Creditos_totales!$P120,0))," ")</f>
        <v>0.15572761225962231</v>
      </c>
      <c r="BF120" s="29">
        <f>+IFERROR(VLOOKUP(Creditos_totales!BF$104,Cartera!$C$89:$DG$127,Creditos_totales!$P120,0)/(VLOOKUP(Creditos_totales!BF$104,Cartera!$C$89:$DG$127,Creditos_totales!$P120,0)+VLOOKUP(Creditos_totales!BF$104,Cartera!$C$44:$DG$82,Creditos_totales!$P120,0))," ")</f>
        <v>9.5261185756574052E-2</v>
      </c>
      <c r="BG120" s="12">
        <f t="shared" si="3"/>
        <v>0.34696911768485883</v>
      </c>
      <c r="BH120" s="38">
        <v>0.25885982232532101</v>
      </c>
    </row>
    <row r="121" spans="2:60" ht="16.5" x14ac:dyDescent="0.3">
      <c r="B121">
        <v>29</v>
      </c>
      <c r="C121" s="23">
        <v>41394</v>
      </c>
      <c r="D121" s="29">
        <f>+IFERROR(VLOOKUP(D$104,Cartera!$C$23:$DG$33,Creditos_totales!$B121,0)/(VLOOKUP(D$104,Cartera!$C$5:$DG$15,Creditos_totales!$B121,0)+VLOOKUP(D$104,Cartera!$C$23:$DG$33,Creditos_totales!$B121,0))," ")</f>
        <v>0.61224078455749331</v>
      </c>
      <c r="E121" s="29">
        <f>+IFERROR(VLOOKUP(E$104,Cartera!$C$23:$DG$33,Creditos_totales!$B121,0)/(VLOOKUP(E$104,Cartera!$C$5:$DG$15,Creditos_totales!$B121,0)+VLOOKUP(E$104,Cartera!$C$23:$DG$33,Creditos_totales!$B121,0))," ")</f>
        <v>0.71848439582998647</v>
      </c>
      <c r="F121" s="29">
        <f>+IFERROR(VLOOKUP(F$104,Cartera!$C$23:$DG$33,Creditos_totales!$B121,0)/(VLOOKUP(F$104,Cartera!$C$5:$DG$15,Creditos_totales!$B121,0)+VLOOKUP(F$104,Cartera!$C$23:$DG$33,Creditos_totales!$B121,0))," ")</f>
        <v>0.68245815179054725</v>
      </c>
      <c r="G121" s="29">
        <f>+IFERROR(VLOOKUP(G$104,Cartera!$C$23:$DG$33,Creditos_totales!$B121,0)/(VLOOKUP(G$104,Cartera!$C$5:$DG$15,Creditos_totales!$B121,0)+VLOOKUP(G$104,Cartera!$C$23:$DG$33,Creditos_totales!$B121,0))," ")</f>
        <v>0.67457091481265019</v>
      </c>
      <c r="H121" s="29">
        <f>+IFERROR(VLOOKUP(H$104,Cartera!$C$23:$DG$33,Creditos_totales!$B121,0)/(VLOOKUP(H$104,Cartera!$C$5:$DG$15,Creditos_totales!$B121,0)+VLOOKUP(H$104,Cartera!$C$23:$DG$33,Creditos_totales!$B121,0))," ")</f>
        <v>0.46455207664049952</v>
      </c>
      <c r="I121" s="29">
        <f>+IFERROR(VLOOKUP(I$104,Cartera!$C$23:$DG$33,Creditos_totales!$B121,0)/(VLOOKUP(I$104,Cartera!$C$5:$DG$15,Creditos_totales!$B121,0)+VLOOKUP(I$104,Cartera!$C$23:$DG$33,Creditos_totales!$B121,0))," ")</f>
        <v>0.66161519941415348</v>
      </c>
      <c r="J121" s="29">
        <f>+IFERROR(VLOOKUP(J$104,Cartera!$C$23:$DG$33,Creditos_totales!$B121,0)/(VLOOKUP(J$104,Cartera!$C$5:$DG$15,Creditos_totales!$B121,0)+VLOOKUP(J$104,Cartera!$C$23:$DG$33,Creditos_totales!$B121,0))," ")</f>
        <v>0.79828878979576456</v>
      </c>
      <c r="K121" s="29">
        <f>+IFERROR(VLOOKUP(K$104,Cartera!$C$23:$DG$33,Creditos_totales!$B121,0)/(VLOOKUP(K$104,Cartera!$C$5:$DG$15,Creditos_totales!$B121,0)+VLOOKUP(K$104,Cartera!$C$23:$DG$33,Creditos_totales!$B121,0))," ")</f>
        <v>0.77791716749934858</v>
      </c>
      <c r="L121" s="29">
        <f>+IFERROR(VLOOKUP(L$104,Cartera!$C$23:$DG$33,Creditos_totales!$B121,0)/(VLOOKUP(L$104,Cartera!$C$5:$DG$15,Creditos_totales!$B121,0)+VLOOKUP(L$104,Cartera!$C$23:$DG$33,Creditos_totales!$B121,0))," ")</f>
        <v>0.15139509940219251</v>
      </c>
      <c r="M121" s="29" t="str">
        <f>+IFERROR(VLOOKUP(M$104,Cartera!$C$23:$DG$33,Creditos_totales!$B121,0)/(VLOOKUP(M$104,Cartera!$C$5:$DG$15,Creditos_totales!$B121,0)+VLOOKUP(M$104,Cartera!$C$23:$DG$33,Creditos_totales!$B121,0))," ")</f>
        <v xml:space="preserve"> </v>
      </c>
      <c r="N121" s="12">
        <v>0.65376916866038326</v>
      </c>
      <c r="P121">
        <v>29</v>
      </c>
      <c r="Q121" s="3">
        <v>41394</v>
      </c>
      <c r="R121" s="29">
        <f t="shared" si="0"/>
        <v>0.32542908518734981</v>
      </c>
      <c r="S121" s="29">
        <f t="shared" si="1"/>
        <v>0.38775921544250669</v>
      </c>
      <c r="T121" s="29">
        <f t="shared" si="2"/>
        <v>0.31754184820945275</v>
      </c>
      <c r="U121" s="29">
        <f>+IFERROR(VLOOKUP(Creditos_totales!U$104,Cartera!$C$89:$DG$127,Creditos_totales!$P121,0)/(VLOOKUP(Creditos_totales!U$104,Cartera!$C$89:$DG$127,Creditos_totales!$P121,0)+VLOOKUP(Creditos_totales!U$104,Cartera!$C$44:$DG$82,Creditos_totales!$P121,0))," ")</f>
        <v>0.39680733655482647</v>
      </c>
      <c r="V121" s="29">
        <f>+IFERROR(VLOOKUP(Creditos_totales!V$104,Cartera!$C$89:$DG$127,Creditos_totales!$P121,0)/(VLOOKUP(Creditos_totales!V$104,Cartera!$C$89:$DG$127,Creditos_totales!$P121,0)+VLOOKUP(Creditos_totales!V$104,Cartera!$C$44:$DG$82,Creditos_totales!$P121,0))," ")</f>
        <v>0.48770559120484736</v>
      </c>
      <c r="W121" s="29">
        <f>+IFERROR(VLOOKUP(Creditos_totales!W$104,Cartera!$C$89:$DG$127,Creditos_totales!$P121,0)/(VLOOKUP(Creditos_totales!W$104,Cartera!$C$89:$DG$127,Creditos_totales!$P121,0)+VLOOKUP(Creditos_totales!W$104,Cartera!$C$44:$DG$82,Creditos_totales!$P121,0))," ")</f>
        <v>0.25951733227439827</v>
      </c>
      <c r="X121" s="29">
        <f>+IFERROR(VLOOKUP(Creditos_totales!X$104,Cartera!$C$89:$DG$127,Creditos_totales!$P121,0)/(VLOOKUP(Creditos_totales!X$104,Cartera!$C$89:$DG$127,Creditos_totales!$P121,0)+VLOOKUP(Creditos_totales!X$104,Cartera!$C$44:$DG$82,Creditos_totales!$P121,0))," ")</f>
        <v>0.3098148567744996</v>
      </c>
      <c r="Y121" s="29">
        <f>+IFERROR(VLOOKUP(Creditos_totales!Y$104,Cartera!$C$89:$DG$127,Creditos_totales!$P121,0)/(VLOOKUP(Creditos_totales!Y$104,Cartera!$C$89:$DG$127,Creditos_totales!$P121,0)+VLOOKUP(Creditos_totales!Y$104,Cartera!$C$44:$DG$82,Creditos_totales!$P121,0))," ")</f>
        <v>0.42828537742538331</v>
      </c>
      <c r="Z121" s="29">
        <f>+IFERROR(VLOOKUP(Creditos_totales!Z$104,Cartera!$C$89:$DG$127,Creditos_totales!$P121,0)/(VLOOKUP(Creditos_totales!Z$104,Cartera!$C$89:$DG$127,Creditos_totales!$P121,0)+VLOOKUP(Creditos_totales!Z$104,Cartera!$C$44:$DG$82,Creditos_totales!$P121,0))," ")</f>
        <v>0.45223596533285204</v>
      </c>
      <c r="AA121" s="29">
        <f>+IFERROR(VLOOKUP(Creditos_totales!AA$104,Cartera!$C$89:$DG$127,Creditos_totales!$P121,0)/(VLOOKUP(Creditos_totales!AA$104,Cartera!$C$89:$DG$127,Creditos_totales!$P121,0)+VLOOKUP(Creditos_totales!AA$104,Cartera!$C$44:$DG$82,Creditos_totales!$P121,0))," ")</f>
        <v>0.32438228847173478</v>
      </c>
      <c r="AB121" s="29">
        <f>+IFERROR(VLOOKUP(Creditos_totales!AB$104,Cartera!$C$89:$DG$127,Creditos_totales!$P121,0)/(VLOOKUP(Creditos_totales!AB$104,Cartera!$C$89:$DG$127,Creditos_totales!$P121,0)+VLOOKUP(Creditos_totales!AB$104,Cartera!$C$44:$DG$82,Creditos_totales!$P121,0))," ")</f>
        <v>0.46088091618017918</v>
      </c>
      <c r="AC121" s="29">
        <f>+IFERROR(VLOOKUP(Creditos_totales!AC$104,Cartera!$C$89:$DG$127,Creditos_totales!$P121,0)/(VLOOKUP(Creditos_totales!AC$104,Cartera!$C$89:$DG$127,Creditos_totales!$P121,0)+VLOOKUP(Creditos_totales!AC$104,Cartera!$C$44:$DG$82,Creditos_totales!$P121,0))," ")</f>
        <v>0.38982535848865696</v>
      </c>
      <c r="AD121" s="29">
        <f>+IFERROR(VLOOKUP(Creditos_totales!AD$104,Cartera!$C$89:$DG$127,Creditos_totales!$P121,0)/(VLOOKUP(Creditos_totales!AD$104,Cartera!$C$89:$DG$127,Creditos_totales!$P121,0)+VLOOKUP(Creditos_totales!AD$104,Cartera!$C$44:$DG$82,Creditos_totales!$P121,0))," ")</f>
        <v>0.38286422721825369</v>
      </c>
      <c r="AE121" s="29">
        <f>+IFERROR(VLOOKUP(Creditos_totales!AE$104,Cartera!$C$89:$DG$127,Creditos_totales!$P121,0)/(VLOOKUP(Creditos_totales!AE$104,Cartera!$C$89:$DG$127,Creditos_totales!$P121,0)+VLOOKUP(Creditos_totales!AE$104,Cartera!$C$44:$DG$82,Creditos_totales!$P121,0))," ")</f>
        <v>0.32431650820249769</v>
      </c>
      <c r="AF121" s="29">
        <f>+IFERROR(VLOOKUP(Creditos_totales!AF$104,Cartera!$C$89:$DG$127,Creditos_totales!$P121,0)/(VLOOKUP(Creditos_totales!AF$104,Cartera!$C$89:$DG$127,Creditos_totales!$P121,0)+VLOOKUP(Creditos_totales!AF$104,Cartera!$C$44:$DG$82,Creditos_totales!$P121,0))," ")</f>
        <v>0.14486319898007674</v>
      </c>
      <c r="AG121" s="29">
        <f>+IFERROR(VLOOKUP(Creditos_totales!AG$104,Cartera!$C$89:$DG$127,Creditos_totales!$P121,0)/(VLOOKUP(Creditos_totales!AG$104,Cartera!$C$89:$DG$127,Creditos_totales!$P121,0)+VLOOKUP(Creditos_totales!AG$104,Cartera!$C$44:$DG$82,Creditos_totales!$P121,0))," ")</f>
        <v>0.23151950699267282</v>
      </c>
      <c r="AH121" s="29">
        <f>+IFERROR(VLOOKUP(Creditos_totales!AH$104,Cartera!$C$89:$DG$127,Creditos_totales!$P121,0)/(VLOOKUP(Creditos_totales!AH$104,Cartera!$C$89:$DG$127,Creditos_totales!$P121,0)+VLOOKUP(Creditos_totales!AH$104,Cartera!$C$44:$DG$82,Creditos_totales!$P121,0))," ")</f>
        <v>0.14062562665921086</v>
      </c>
      <c r="AI121" s="29">
        <f>+IFERROR(VLOOKUP(Creditos_totales!AI$104,Cartera!$C$89:$DG$127,Creditos_totales!$P121,0)/(VLOOKUP(Creditos_totales!AI$104,Cartera!$C$89:$DG$127,Creditos_totales!$P121,0)+VLOOKUP(Creditos_totales!AI$104,Cartera!$C$44:$DG$82,Creditos_totales!$P121,0))," ")</f>
        <v>0.12842206250093505</v>
      </c>
      <c r="AJ121" s="29">
        <f>+IFERROR(VLOOKUP(Creditos_totales!AJ$104,Cartera!$C$89:$DG$127,Creditos_totales!$P121,0)/(VLOOKUP(Creditos_totales!AJ$104,Cartera!$C$89:$DG$127,Creditos_totales!$P121,0)+VLOOKUP(Creditos_totales!AJ$104,Cartera!$C$44:$DG$82,Creditos_totales!$P121,0))," ")</f>
        <v>0.32247455748754905</v>
      </c>
      <c r="AK121" s="29">
        <f>+IFERROR(VLOOKUP(Creditos_totales!AK$104,Cartera!$C$89:$DG$127,Creditos_totales!$P121,0)/(VLOOKUP(Creditos_totales!AK$104,Cartera!$C$89:$DG$127,Creditos_totales!$P121,0)+VLOOKUP(Creditos_totales!AK$104,Cartera!$C$44:$DG$82,Creditos_totales!$P121,0))," ")</f>
        <v>0.10671462833444774</v>
      </c>
      <c r="AL121" s="29">
        <f>+IFERROR(VLOOKUP(Creditos_totales!AL$104,Cartera!$C$89:$DG$127,Creditos_totales!$P121,0)/(VLOOKUP(Creditos_totales!AL$104,Cartera!$C$89:$DG$127,Creditos_totales!$P121,0)+VLOOKUP(Creditos_totales!AL$104,Cartera!$C$44:$DG$82,Creditos_totales!$P121,0))," ")</f>
        <v>0.40940947775777553</v>
      </c>
      <c r="AM121" s="29">
        <f>+IFERROR(VLOOKUP(Creditos_totales!AM$104,Cartera!$C$89:$DG$127,Creditos_totales!$P121,0)/(VLOOKUP(Creditos_totales!AM$104,Cartera!$C$89:$DG$127,Creditos_totales!$P121,0)+VLOOKUP(Creditos_totales!AM$104,Cartera!$C$44:$DG$82,Creditos_totales!$P121,0))," ")</f>
        <v>9.7117763833115572E-2</v>
      </c>
      <c r="AN121" s="29">
        <f>+IFERROR(VLOOKUP(Creditos_totales!AN$104,Cartera!$C$89:$DG$127,Creditos_totales!$P121,0)/(VLOOKUP(Creditos_totales!AN$104,Cartera!$C$89:$DG$127,Creditos_totales!$P121,0)+VLOOKUP(Creditos_totales!AN$104,Cartera!$C$44:$DG$82,Creditos_totales!$P121,0))," ")</f>
        <v>0.44511473201305068</v>
      </c>
      <c r="AO121" s="29" t="str">
        <f>+IFERROR(VLOOKUP(Creditos_totales!AO$104,Cartera!$C$89:$DG$127,Creditos_totales!$P121,0)/(VLOOKUP(Creditos_totales!AO$104,Cartera!$C$89:$DG$127,Creditos_totales!$P121,0)+VLOOKUP(Creditos_totales!AO$104,Cartera!$C$44:$DG$82,Creditos_totales!$P121,0))," ")</f>
        <v xml:space="preserve"> </v>
      </c>
      <c r="AP121" s="29">
        <f>+IFERROR(VLOOKUP(Creditos_totales!AP$104,Cartera!$C$89:$DG$127,Creditos_totales!$P121,0)/(VLOOKUP(Creditos_totales!AP$104,Cartera!$C$89:$DG$127,Creditos_totales!$P121,0)+VLOOKUP(Creditos_totales!AP$104,Cartera!$C$44:$DG$82,Creditos_totales!$P121,0))," ")</f>
        <v>0.28840187657943595</v>
      </c>
      <c r="AQ121" s="29">
        <f>+IFERROR(VLOOKUP(Creditos_totales!AQ$104,Cartera!$C$89:$DG$127,Creditos_totales!$P121,0)/(VLOOKUP(Creditos_totales!AQ$104,Cartera!$C$89:$DG$127,Creditos_totales!$P121,0)+VLOOKUP(Creditos_totales!AQ$104,Cartera!$C$44:$DG$82,Creditos_totales!$P121,0))," ")</f>
        <v>0.34099156879677439</v>
      </c>
      <c r="AR121" s="29">
        <f>+IFERROR(VLOOKUP(Creditos_totales!AR$104,Cartera!$C$89:$DG$127,Creditos_totales!$P121,0)/(VLOOKUP(Creditos_totales!AR$104,Cartera!$C$89:$DG$127,Creditos_totales!$P121,0)+VLOOKUP(Creditos_totales!AR$104,Cartera!$C$44:$DG$82,Creditos_totales!$P121,0))," ")</f>
        <v>0.16207370437991253</v>
      </c>
      <c r="AS121" s="29">
        <f>+IFERROR(VLOOKUP(Creditos_totales!AS$104,Cartera!$C$89:$DG$127,Creditos_totales!$P121,0)/(VLOOKUP(Creditos_totales!AS$104,Cartera!$C$89:$DG$127,Creditos_totales!$P121,0)+VLOOKUP(Creditos_totales!AS$104,Cartera!$C$44:$DG$82,Creditos_totales!$P121,0))," ")</f>
        <v>0.2515973400039655</v>
      </c>
      <c r="AT121" s="29">
        <f>+IFERROR(VLOOKUP(Creditos_totales!AT$104,Cartera!$C$89:$DG$127,Creditos_totales!$P121,0)/(VLOOKUP(Creditos_totales!AT$104,Cartera!$C$89:$DG$127,Creditos_totales!$P121,0)+VLOOKUP(Creditos_totales!AT$104,Cartera!$C$44:$DG$82,Creditos_totales!$P121,0))," ")</f>
        <v>0.25188819597521428</v>
      </c>
      <c r="AU121" s="29" t="str">
        <f>+IFERROR(VLOOKUP(Creditos_totales!AU$104,Cartera!$C$89:$DG$127,Creditos_totales!$P121,0)/(VLOOKUP(Creditos_totales!AU$104,Cartera!$C$89:$DG$127,Creditos_totales!$P121,0)+VLOOKUP(Creditos_totales!AU$104,Cartera!$C$44:$DG$82,Creditos_totales!$P121,0))," ")</f>
        <v xml:space="preserve"> </v>
      </c>
      <c r="AV121" s="29">
        <f>+IFERROR(VLOOKUP(Creditos_totales!AV$104,Cartera!$C$89:$DG$127,Creditos_totales!$P121,0)/(VLOOKUP(Creditos_totales!AV$104,Cartera!$C$89:$DG$127,Creditos_totales!$P121,0)+VLOOKUP(Creditos_totales!AV$104,Cartera!$C$44:$DG$82,Creditos_totales!$P121,0))," ")</f>
        <v>6.0690396905831744E-2</v>
      </c>
      <c r="AW121" s="29">
        <f>+IFERROR(VLOOKUP(Creditos_totales!AW$104,Cartera!$C$89:$DG$127,Creditos_totales!$P121,0)/(VLOOKUP(Creditos_totales!AW$104,Cartera!$C$89:$DG$127,Creditos_totales!$P121,0)+VLOOKUP(Creditos_totales!AW$104,Cartera!$C$44:$DG$82,Creditos_totales!$P121,0))," ")</f>
        <v>0.11053001262238776</v>
      </c>
      <c r="AX121" s="29">
        <f>+IFERROR(VLOOKUP(Creditos_totales!AX$104,Cartera!$C$89:$DG$127,Creditos_totales!$P121,0)/(VLOOKUP(Creditos_totales!AX$104,Cartera!$C$89:$DG$127,Creditos_totales!$P121,0)+VLOOKUP(Creditos_totales!AX$104,Cartera!$C$44:$DG$82,Creditos_totales!$P121,0))," ")</f>
        <v>7.4772866426764048E-2</v>
      </c>
      <c r="AY121" s="29">
        <f>+IFERROR(VLOOKUP(Creditos_totales!AY$104,Cartera!$C$89:$DG$127,Creditos_totales!$P121,0)/(VLOOKUP(Creditos_totales!AY$104,Cartera!$C$89:$DG$127,Creditos_totales!$P121,0)+VLOOKUP(Creditos_totales!AY$104,Cartera!$C$44:$DG$82,Creditos_totales!$P121,0))," ")</f>
        <v>0.20925418081175617</v>
      </c>
      <c r="AZ121" s="29">
        <f>+IFERROR(VLOOKUP(Creditos_totales!AZ$104,Cartera!$C$89:$DG$127,Creditos_totales!$P121,0)/(VLOOKUP(Creditos_totales!AZ$104,Cartera!$C$89:$DG$127,Creditos_totales!$P121,0)+VLOOKUP(Creditos_totales!AZ$104,Cartera!$C$44:$DG$82,Creditos_totales!$P121,0))," ")</f>
        <v>0.18332555866354922</v>
      </c>
      <c r="BA121" s="29">
        <f>+IFERROR(VLOOKUP(Creditos_totales!BA$104,Cartera!$C$89:$DG$127,Creditos_totales!$P121,0)/(VLOOKUP(Creditos_totales!BA$104,Cartera!$C$89:$DG$127,Creditos_totales!$P121,0)+VLOOKUP(Creditos_totales!BA$104,Cartera!$C$44:$DG$82,Creditos_totales!$P121,0))," ")</f>
        <v>0.25458062071564319</v>
      </c>
      <c r="BB121" s="29">
        <f>+IFERROR(VLOOKUP(Creditos_totales!BB$104,Cartera!$C$89:$DG$127,Creditos_totales!$P121,0)/(VLOOKUP(Creditos_totales!BB$104,Cartera!$C$89:$DG$127,Creditos_totales!$P121,0)+VLOOKUP(Creditos_totales!BB$104,Cartera!$C$44:$DG$82,Creditos_totales!$P121,0))," ")</f>
        <v>0.23925827220326781</v>
      </c>
      <c r="BC121" s="29">
        <f>+IFERROR(VLOOKUP(Creditos_totales!BC$104,Cartera!$C$89:$DG$127,Creditos_totales!$P121,0)/(VLOOKUP(Creditos_totales!BC$104,Cartera!$C$89:$DG$127,Creditos_totales!$P121,0)+VLOOKUP(Creditos_totales!BC$104,Cartera!$C$44:$DG$82,Creditos_totales!$P121,0))," ")</f>
        <v>0.10361484915248234</v>
      </c>
      <c r="BD121" s="29">
        <f>+IFERROR(VLOOKUP(Creditos_totales!BD$104,Cartera!$C$89:$DG$127,Creditos_totales!$P121,0)/(VLOOKUP(Creditos_totales!BD$104,Cartera!$C$89:$DG$127,Creditos_totales!$P121,0)+VLOOKUP(Creditos_totales!BD$104,Cartera!$C$44:$DG$82,Creditos_totales!$P121,0))," ")</f>
        <v>1.6037640034181848E-4</v>
      </c>
      <c r="BE121" s="29">
        <f>+IFERROR(VLOOKUP(Creditos_totales!BE$104,Cartera!$C$89:$DG$127,Creditos_totales!$P121,0)/(VLOOKUP(Creditos_totales!BE$104,Cartera!$C$89:$DG$127,Creditos_totales!$P121,0)+VLOOKUP(Creditos_totales!BE$104,Cartera!$C$44:$DG$82,Creditos_totales!$P121,0))," ")</f>
        <v>0.13807901404960812</v>
      </c>
      <c r="BF121" s="29">
        <f>+IFERROR(VLOOKUP(Creditos_totales!BF$104,Cartera!$C$89:$DG$127,Creditos_totales!$P121,0)/(VLOOKUP(Creditos_totales!BF$104,Cartera!$C$89:$DG$127,Creditos_totales!$P121,0)+VLOOKUP(Creditos_totales!BF$104,Cartera!$C$44:$DG$82,Creditos_totales!$P121,0))," ")</f>
        <v>9.9141302411680385E-2</v>
      </c>
      <c r="BG121" s="12">
        <f t="shared" si="3"/>
        <v>0.34623083133961674</v>
      </c>
      <c r="BH121" s="38">
        <v>0.26011884110483896</v>
      </c>
    </row>
    <row r="122" spans="2:60" ht="16.5" x14ac:dyDescent="0.3">
      <c r="B122">
        <v>30</v>
      </c>
      <c r="C122" s="23">
        <v>41425</v>
      </c>
      <c r="D122" s="29">
        <f>+IFERROR(VLOOKUP(D$104,Cartera!$C$23:$DG$33,Creditos_totales!$B122,0)/(VLOOKUP(D$104,Cartera!$C$5:$DG$15,Creditos_totales!$B122,0)+VLOOKUP(D$104,Cartera!$C$23:$DG$33,Creditos_totales!$B122,0))," ")</f>
        <v>0.61092852201112802</v>
      </c>
      <c r="E122" s="29">
        <f>+IFERROR(VLOOKUP(E$104,Cartera!$C$23:$DG$33,Creditos_totales!$B122,0)/(VLOOKUP(E$104,Cartera!$C$5:$DG$15,Creditos_totales!$B122,0)+VLOOKUP(E$104,Cartera!$C$23:$DG$33,Creditos_totales!$B122,0))," ")</f>
        <v>0.69951327171855748</v>
      </c>
      <c r="F122" s="29">
        <f>+IFERROR(VLOOKUP(F$104,Cartera!$C$23:$DG$33,Creditos_totales!$B122,0)/(VLOOKUP(F$104,Cartera!$C$5:$DG$15,Creditos_totales!$B122,0)+VLOOKUP(F$104,Cartera!$C$23:$DG$33,Creditos_totales!$B122,0))," ")</f>
        <v>0.69655790119174898</v>
      </c>
      <c r="G122" s="29">
        <f>+IFERROR(VLOOKUP(G$104,Cartera!$C$23:$DG$33,Creditos_totales!$B122,0)/(VLOOKUP(G$104,Cartera!$C$5:$DG$15,Creditos_totales!$B122,0)+VLOOKUP(G$104,Cartera!$C$23:$DG$33,Creditos_totales!$B122,0))," ")</f>
        <v>0.67075321944902488</v>
      </c>
      <c r="H122" s="29">
        <f>+IFERROR(VLOOKUP(H$104,Cartera!$C$23:$DG$33,Creditos_totales!$B122,0)/(VLOOKUP(H$104,Cartera!$C$5:$DG$15,Creditos_totales!$B122,0)+VLOOKUP(H$104,Cartera!$C$23:$DG$33,Creditos_totales!$B122,0))," ")</f>
        <v>0.46086907126863585</v>
      </c>
      <c r="I122" s="29">
        <f>+IFERROR(VLOOKUP(I$104,Cartera!$C$23:$DG$33,Creditos_totales!$B122,0)/(VLOOKUP(I$104,Cartera!$C$5:$DG$15,Creditos_totales!$B122,0)+VLOOKUP(I$104,Cartera!$C$23:$DG$33,Creditos_totales!$B122,0))," ")</f>
        <v>0.64922684990921731</v>
      </c>
      <c r="J122" s="29">
        <f>+IFERROR(VLOOKUP(J$104,Cartera!$C$23:$DG$33,Creditos_totales!$B122,0)/(VLOOKUP(J$104,Cartera!$C$5:$DG$15,Creditos_totales!$B122,0)+VLOOKUP(J$104,Cartera!$C$23:$DG$33,Creditos_totales!$B122,0))," ")</f>
        <v>0.78239203169797344</v>
      </c>
      <c r="K122" s="29">
        <f>+IFERROR(VLOOKUP(K$104,Cartera!$C$23:$DG$33,Creditos_totales!$B122,0)/(VLOOKUP(K$104,Cartera!$C$5:$DG$15,Creditos_totales!$B122,0)+VLOOKUP(K$104,Cartera!$C$23:$DG$33,Creditos_totales!$B122,0))," ")</f>
        <v>0.81022809126143258</v>
      </c>
      <c r="L122" s="29">
        <f>+IFERROR(VLOOKUP(L$104,Cartera!$C$23:$DG$33,Creditos_totales!$B122,0)/(VLOOKUP(L$104,Cartera!$C$5:$DG$15,Creditos_totales!$B122,0)+VLOOKUP(L$104,Cartera!$C$23:$DG$33,Creditos_totales!$B122,0))," ")</f>
        <v>0.14516235599863803</v>
      </c>
      <c r="M122" s="29" t="str">
        <f>+IFERROR(VLOOKUP(M$104,Cartera!$C$23:$DG$33,Creditos_totales!$B122,0)/(VLOOKUP(M$104,Cartera!$C$5:$DG$15,Creditos_totales!$B122,0)+VLOOKUP(M$104,Cartera!$C$23:$DG$33,Creditos_totales!$B122,0))," ")</f>
        <v xml:space="preserve"> </v>
      </c>
      <c r="N122" s="12">
        <v>0.65190030963874579</v>
      </c>
      <c r="P122">
        <v>30</v>
      </c>
      <c r="Q122" s="3">
        <v>41425</v>
      </c>
      <c r="R122" s="29">
        <f t="shared" si="0"/>
        <v>0.32924678055097512</v>
      </c>
      <c r="S122" s="29">
        <f t="shared" si="1"/>
        <v>0.38907147798887198</v>
      </c>
      <c r="T122" s="29">
        <f t="shared" si="2"/>
        <v>0.30344209880825102</v>
      </c>
      <c r="U122" s="29">
        <f>+IFERROR(VLOOKUP(Creditos_totales!U$104,Cartera!$C$89:$DG$127,Creditos_totales!$P122,0)/(VLOOKUP(Creditos_totales!U$104,Cartera!$C$89:$DG$127,Creditos_totales!$P122,0)+VLOOKUP(Creditos_totales!U$104,Cartera!$C$44:$DG$82,Creditos_totales!$P122,0))," ")</f>
        <v>0.40096135039631331</v>
      </c>
      <c r="V122" s="29">
        <f>+IFERROR(VLOOKUP(Creditos_totales!V$104,Cartera!$C$89:$DG$127,Creditos_totales!$P122,0)/(VLOOKUP(Creditos_totales!V$104,Cartera!$C$89:$DG$127,Creditos_totales!$P122,0)+VLOOKUP(Creditos_totales!V$104,Cartera!$C$44:$DG$82,Creditos_totales!$P122,0))," ")</f>
        <v>0.49304991952237692</v>
      </c>
      <c r="W122" s="29">
        <f>+IFERROR(VLOOKUP(Creditos_totales!W$104,Cartera!$C$89:$DG$127,Creditos_totales!$P122,0)/(VLOOKUP(Creditos_totales!W$104,Cartera!$C$89:$DG$127,Creditos_totales!$P122,0)+VLOOKUP(Creditos_totales!W$104,Cartera!$C$44:$DG$82,Creditos_totales!$P122,0))," ")</f>
        <v>0.26960545246077267</v>
      </c>
      <c r="X122" s="29">
        <f>+IFERROR(VLOOKUP(Creditos_totales!X$104,Cartera!$C$89:$DG$127,Creditos_totales!$P122,0)/(VLOOKUP(Creditos_totales!X$104,Cartera!$C$89:$DG$127,Creditos_totales!$P122,0)+VLOOKUP(Creditos_totales!X$104,Cartera!$C$44:$DG$82,Creditos_totales!$P122,0))," ")</f>
        <v>0.30839432367118208</v>
      </c>
      <c r="Y122" s="29">
        <f>+IFERROR(VLOOKUP(Creditos_totales!Y$104,Cartera!$C$89:$DG$127,Creditos_totales!$P122,0)/(VLOOKUP(Creditos_totales!Y$104,Cartera!$C$89:$DG$127,Creditos_totales!$P122,0)+VLOOKUP(Creditos_totales!Y$104,Cartera!$C$44:$DG$82,Creditos_totales!$P122,0))," ")</f>
        <v>0.4283261893505636</v>
      </c>
      <c r="Z122" s="29">
        <f>+IFERROR(VLOOKUP(Creditos_totales!Z$104,Cartera!$C$89:$DG$127,Creditos_totales!$P122,0)/(VLOOKUP(Creditos_totales!Z$104,Cartera!$C$89:$DG$127,Creditos_totales!$P122,0)+VLOOKUP(Creditos_totales!Z$104,Cartera!$C$44:$DG$82,Creditos_totales!$P122,0))," ")</f>
        <v>0.45377095221201003</v>
      </c>
      <c r="AA122" s="29">
        <f>+IFERROR(VLOOKUP(Creditos_totales!AA$104,Cartera!$C$89:$DG$127,Creditos_totales!$P122,0)/(VLOOKUP(Creditos_totales!AA$104,Cartera!$C$89:$DG$127,Creditos_totales!$P122,0)+VLOOKUP(Creditos_totales!AA$104,Cartera!$C$44:$DG$82,Creditos_totales!$P122,0))," ")</f>
        <v>0.32616926946102659</v>
      </c>
      <c r="AB122" s="29">
        <f>+IFERROR(VLOOKUP(Creditos_totales!AB$104,Cartera!$C$89:$DG$127,Creditos_totales!$P122,0)/(VLOOKUP(Creditos_totales!AB$104,Cartera!$C$89:$DG$127,Creditos_totales!$P122,0)+VLOOKUP(Creditos_totales!AB$104,Cartera!$C$44:$DG$82,Creditos_totales!$P122,0))," ")</f>
        <v>0.45940031783643975</v>
      </c>
      <c r="AC122" s="29">
        <f>+IFERROR(VLOOKUP(Creditos_totales!AC$104,Cartera!$C$89:$DG$127,Creditos_totales!$P122,0)/(VLOOKUP(Creditos_totales!AC$104,Cartera!$C$89:$DG$127,Creditos_totales!$P122,0)+VLOOKUP(Creditos_totales!AC$104,Cartera!$C$44:$DG$82,Creditos_totales!$P122,0))," ")</f>
        <v>0.3821995353827598</v>
      </c>
      <c r="AD122" s="29">
        <f>+IFERROR(VLOOKUP(Creditos_totales!AD$104,Cartera!$C$89:$DG$127,Creditos_totales!$P122,0)/(VLOOKUP(Creditos_totales!AD$104,Cartera!$C$89:$DG$127,Creditos_totales!$P122,0)+VLOOKUP(Creditos_totales!AD$104,Cartera!$C$44:$DG$82,Creditos_totales!$P122,0))," ")</f>
        <v>0.38452954565140685</v>
      </c>
      <c r="AE122" s="29">
        <f>+IFERROR(VLOOKUP(Creditos_totales!AE$104,Cartera!$C$89:$DG$127,Creditos_totales!$P122,0)/(VLOOKUP(Creditos_totales!AE$104,Cartera!$C$89:$DG$127,Creditos_totales!$P122,0)+VLOOKUP(Creditos_totales!AE$104,Cartera!$C$44:$DG$82,Creditos_totales!$P122,0))," ")</f>
        <v>0.32411309470893984</v>
      </c>
      <c r="AF122" s="29">
        <f>+IFERROR(VLOOKUP(Creditos_totales!AF$104,Cartera!$C$89:$DG$127,Creditos_totales!$P122,0)/(VLOOKUP(Creditos_totales!AF$104,Cartera!$C$89:$DG$127,Creditos_totales!$P122,0)+VLOOKUP(Creditos_totales!AF$104,Cartera!$C$44:$DG$82,Creditos_totales!$P122,0))," ")</f>
        <v>0.14968089762112596</v>
      </c>
      <c r="AG122" s="29">
        <f>+IFERROR(VLOOKUP(Creditos_totales!AG$104,Cartera!$C$89:$DG$127,Creditos_totales!$P122,0)/(VLOOKUP(Creditos_totales!AG$104,Cartera!$C$89:$DG$127,Creditos_totales!$P122,0)+VLOOKUP(Creditos_totales!AG$104,Cartera!$C$44:$DG$82,Creditos_totales!$P122,0))," ")</f>
        <v>0.23279839129885133</v>
      </c>
      <c r="AH122" s="29">
        <f>+IFERROR(VLOOKUP(Creditos_totales!AH$104,Cartera!$C$89:$DG$127,Creditos_totales!$P122,0)/(VLOOKUP(Creditos_totales!AH$104,Cartera!$C$89:$DG$127,Creditos_totales!$P122,0)+VLOOKUP(Creditos_totales!AH$104,Cartera!$C$44:$DG$82,Creditos_totales!$P122,0))," ")</f>
        <v>0.14550240644529983</v>
      </c>
      <c r="AI122" s="29">
        <f>+IFERROR(VLOOKUP(Creditos_totales!AI$104,Cartera!$C$89:$DG$127,Creditos_totales!$P122,0)/(VLOOKUP(Creditos_totales!AI$104,Cartera!$C$89:$DG$127,Creditos_totales!$P122,0)+VLOOKUP(Creditos_totales!AI$104,Cartera!$C$44:$DG$82,Creditos_totales!$P122,0))," ")</f>
        <v>0.14512970502485675</v>
      </c>
      <c r="AJ122" s="29">
        <f>+IFERROR(VLOOKUP(Creditos_totales!AJ$104,Cartera!$C$89:$DG$127,Creditos_totales!$P122,0)/(VLOOKUP(Creditos_totales!AJ$104,Cartera!$C$89:$DG$127,Creditos_totales!$P122,0)+VLOOKUP(Creditos_totales!AJ$104,Cartera!$C$44:$DG$82,Creditos_totales!$P122,0))," ")</f>
        <v>0.33169366404532435</v>
      </c>
      <c r="AK122" s="29">
        <f>+IFERROR(VLOOKUP(Creditos_totales!AK$104,Cartera!$C$89:$DG$127,Creditos_totales!$P122,0)/(VLOOKUP(Creditos_totales!AK$104,Cartera!$C$89:$DG$127,Creditos_totales!$P122,0)+VLOOKUP(Creditos_totales!AK$104,Cartera!$C$44:$DG$82,Creditos_totales!$P122,0))," ")</f>
        <v>9.9494231362770011E-2</v>
      </c>
      <c r="AL122" s="29">
        <f>+IFERROR(VLOOKUP(Creditos_totales!AL$104,Cartera!$C$89:$DG$127,Creditos_totales!$P122,0)/(VLOOKUP(Creditos_totales!AL$104,Cartera!$C$89:$DG$127,Creditos_totales!$P122,0)+VLOOKUP(Creditos_totales!AL$104,Cartera!$C$44:$DG$82,Creditos_totales!$P122,0))," ")</f>
        <v>0.38677521020748135</v>
      </c>
      <c r="AM122" s="29" t="str">
        <f>+IFERROR(VLOOKUP(Creditos_totales!AM$104,Cartera!$C$89:$DG$127,Creditos_totales!$P122,0)/(VLOOKUP(Creditos_totales!AM$104,Cartera!$C$89:$DG$127,Creditos_totales!$P122,0)+VLOOKUP(Creditos_totales!AM$104,Cartera!$C$44:$DG$82,Creditos_totales!$P122,0))," ")</f>
        <v xml:space="preserve"> </v>
      </c>
      <c r="AN122" s="29">
        <f>+IFERROR(VLOOKUP(Creditos_totales!AN$104,Cartera!$C$89:$DG$127,Creditos_totales!$P122,0)/(VLOOKUP(Creditos_totales!AN$104,Cartera!$C$89:$DG$127,Creditos_totales!$P122,0)+VLOOKUP(Creditos_totales!AN$104,Cartera!$C$44:$DG$82,Creditos_totales!$P122,0))," ")</f>
        <v>0.4477718009356918</v>
      </c>
      <c r="AO122" s="29" t="str">
        <f>+IFERROR(VLOOKUP(Creditos_totales!AO$104,Cartera!$C$89:$DG$127,Creditos_totales!$P122,0)/(VLOOKUP(Creditos_totales!AO$104,Cartera!$C$89:$DG$127,Creditos_totales!$P122,0)+VLOOKUP(Creditos_totales!AO$104,Cartera!$C$44:$DG$82,Creditos_totales!$P122,0))," ")</f>
        <v xml:space="preserve"> </v>
      </c>
      <c r="AP122" s="29">
        <f>+IFERROR(VLOOKUP(Creditos_totales!AP$104,Cartera!$C$89:$DG$127,Creditos_totales!$P122,0)/(VLOOKUP(Creditos_totales!AP$104,Cartera!$C$89:$DG$127,Creditos_totales!$P122,0)+VLOOKUP(Creditos_totales!AP$104,Cartera!$C$44:$DG$82,Creditos_totales!$P122,0))," ")</f>
        <v>0.29170111546996863</v>
      </c>
      <c r="AQ122" s="29">
        <f>+IFERROR(VLOOKUP(Creditos_totales!AQ$104,Cartera!$C$89:$DG$127,Creditos_totales!$P122,0)/(VLOOKUP(Creditos_totales!AQ$104,Cartera!$C$89:$DG$127,Creditos_totales!$P122,0)+VLOOKUP(Creditos_totales!AQ$104,Cartera!$C$44:$DG$82,Creditos_totales!$P122,0))," ")</f>
        <v>0.33547400551065565</v>
      </c>
      <c r="AR122" s="29">
        <f>+IFERROR(VLOOKUP(Creditos_totales!AR$104,Cartera!$C$89:$DG$127,Creditos_totales!$P122,0)/(VLOOKUP(Creditos_totales!AR$104,Cartera!$C$89:$DG$127,Creditos_totales!$P122,0)+VLOOKUP(Creditos_totales!AR$104,Cartera!$C$44:$DG$82,Creditos_totales!$P122,0))," ")</f>
        <v>0.1614809336236514</v>
      </c>
      <c r="AS122" s="29">
        <f>+IFERROR(VLOOKUP(Creditos_totales!AS$104,Cartera!$C$89:$DG$127,Creditos_totales!$P122,0)/(VLOOKUP(Creditos_totales!AS$104,Cartera!$C$89:$DG$127,Creditos_totales!$P122,0)+VLOOKUP(Creditos_totales!AS$104,Cartera!$C$44:$DG$82,Creditos_totales!$P122,0))," ")</f>
        <v>0.23065667928159272</v>
      </c>
      <c r="AT122" s="29">
        <f>+IFERROR(VLOOKUP(Creditos_totales!AT$104,Cartera!$C$89:$DG$127,Creditos_totales!$P122,0)/(VLOOKUP(Creditos_totales!AT$104,Cartera!$C$89:$DG$127,Creditos_totales!$P122,0)+VLOOKUP(Creditos_totales!AT$104,Cartera!$C$44:$DG$82,Creditos_totales!$P122,0))," ")</f>
        <v>0.24103215750135429</v>
      </c>
      <c r="AU122" s="29" t="str">
        <f>+IFERROR(VLOOKUP(Creditos_totales!AU$104,Cartera!$C$89:$DG$127,Creditos_totales!$P122,0)/(VLOOKUP(Creditos_totales!AU$104,Cartera!$C$89:$DG$127,Creditos_totales!$P122,0)+VLOOKUP(Creditos_totales!AU$104,Cartera!$C$44:$DG$82,Creditos_totales!$P122,0))," ")</f>
        <v xml:space="preserve"> </v>
      </c>
      <c r="AV122" s="29">
        <f>+IFERROR(VLOOKUP(Creditos_totales!AV$104,Cartera!$C$89:$DG$127,Creditos_totales!$P122,0)/(VLOOKUP(Creditos_totales!AV$104,Cartera!$C$89:$DG$127,Creditos_totales!$P122,0)+VLOOKUP(Creditos_totales!AV$104,Cartera!$C$44:$DG$82,Creditos_totales!$P122,0))," ")</f>
        <v>6.6135930855074576E-2</v>
      </c>
      <c r="AW122" s="29">
        <f>+IFERROR(VLOOKUP(Creditos_totales!AW$104,Cartera!$C$89:$DG$127,Creditos_totales!$P122,0)/(VLOOKUP(Creditos_totales!AW$104,Cartera!$C$89:$DG$127,Creditos_totales!$P122,0)+VLOOKUP(Creditos_totales!AW$104,Cartera!$C$44:$DG$82,Creditos_totales!$P122,0))," ")</f>
        <v>0.11145441062740839</v>
      </c>
      <c r="AX122" s="29">
        <f>+IFERROR(VLOOKUP(Creditos_totales!AX$104,Cartera!$C$89:$DG$127,Creditos_totales!$P122,0)/(VLOOKUP(Creditos_totales!AX$104,Cartera!$C$89:$DG$127,Creditos_totales!$P122,0)+VLOOKUP(Creditos_totales!AX$104,Cartera!$C$44:$DG$82,Creditos_totales!$P122,0))," ")</f>
        <v>7.580553838059606E-2</v>
      </c>
      <c r="AY122" s="29">
        <f>+IFERROR(VLOOKUP(Creditos_totales!AY$104,Cartera!$C$89:$DG$127,Creditos_totales!$P122,0)/(VLOOKUP(Creditos_totales!AY$104,Cartera!$C$89:$DG$127,Creditos_totales!$P122,0)+VLOOKUP(Creditos_totales!AY$104,Cartera!$C$44:$DG$82,Creditos_totales!$P122,0))," ")</f>
        <v>0.21346379662673157</v>
      </c>
      <c r="AZ122" s="29">
        <f>+IFERROR(VLOOKUP(Creditos_totales!AZ$104,Cartera!$C$89:$DG$127,Creditos_totales!$P122,0)/(VLOOKUP(Creditos_totales!AZ$104,Cartera!$C$89:$DG$127,Creditos_totales!$P122,0)+VLOOKUP(Creditos_totales!AZ$104,Cartera!$C$44:$DG$82,Creditos_totales!$P122,0))," ")</f>
        <v>0.18134912890213759</v>
      </c>
      <c r="BA122" s="29">
        <f>+IFERROR(VLOOKUP(Creditos_totales!BA$104,Cartera!$C$89:$DG$127,Creditos_totales!$P122,0)/(VLOOKUP(Creditos_totales!BA$104,Cartera!$C$89:$DG$127,Creditos_totales!$P122,0)+VLOOKUP(Creditos_totales!BA$104,Cartera!$C$44:$DG$82,Creditos_totales!$P122,0))," ")</f>
        <v>0.16709184914680836</v>
      </c>
      <c r="BB122" s="29">
        <f>+IFERROR(VLOOKUP(Creditos_totales!BB$104,Cartera!$C$89:$DG$127,Creditos_totales!$P122,0)/(VLOOKUP(Creditos_totales!BB$104,Cartera!$C$89:$DG$127,Creditos_totales!$P122,0)+VLOOKUP(Creditos_totales!BB$104,Cartera!$C$44:$DG$82,Creditos_totales!$P122,0))," ")</f>
        <v>0.24592925553292938</v>
      </c>
      <c r="BC122" s="29">
        <f>+IFERROR(VLOOKUP(Creditos_totales!BC$104,Cartera!$C$89:$DG$127,Creditos_totales!$P122,0)/(VLOOKUP(Creditos_totales!BC$104,Cartera!$C$89:$DG$127,Creditos_totales!$P122,0)+VLOOKUP(Creditos_totales!BC$104,Cartera!$C$44:$DG$82,Creditos_totales!$P122,0))," ")</f>
        <v>0.10484587250919944</v>
      </c>
      <c r="BD122" s="29">
        <f>+IFERROR(VLOOKUP(Creditos_totales!BD$104,Cartera!$C$89:$DG$127,Creditos_totales!$P122,0)/(VLOOKUP(Creditos_totales!BD$104,Cartera!$C$89:$DG$127,Creditos_totales!$P122,0)+VLOOKUP(Creditos_totales!BD$104,Cartera!$C$44:$DG$82,Creditos_totales!$P122,0))," ")</f>
        <v>1.486441138434856E-4</v>
      </c>
      <c r="BE122" s="29">
        <f>+IFERROR(VLOOKUP(Creditos_totales!BE$104,Cartera!$C$89:$DG$127,Creditos_totales!$P122,0)/(VLOOKUP(Creditos_totales!BE$104,Cartera!$C$89:$DG$127,Creditos_totales!$P122,0)+VLOOKUP(Creditos_totales!BE$104,Cartera!$C$44:$DG$82,Creditos_totales!$P122,0))," ")</f>
        <v>0.15155754925288101</v>
      </c>
      <c r="BF122" s="29">
        <f>+IFERROR(VLOOKUP(Creditos_totales!BF$104,Cartera!$C$89:$DG$127,Creditos_totales!$P122,0)/(VLOOKUP(Creditos_totales!BF$104,Cartera!$C$89:$DG$127,Creditos_totales!$P122,0)+VLOOKUP(Creditos_totales!BF$104,Cartera!$C$44:$DG$82,Creditos_totales!$P122,0))," ")</f>
        <v>0.10233437306838866</v>
      </c>
      <c r="BG122" s="12">
        <f t="shared" si="3"/>
        <v>0.34809969036125421</v>
      </c>
      <c r="BH122" s="38">
        <v>0.26291976565266528</v>
      </c>
    </row>
    <row r="123" spans="2:60" ht="16.5" x14ac:dyDescent="0.3">
      <c r="B123">
        <v>31</v>
      </c>
      <c r="C123" s="23">
        <v>41455</v>
      </c>
      <c r="D123" s="29">
        <f>+IFERROR(VLOOKUP(D$104,Cartera!$C$23:$DG$33,Creditos_totales!$B123,0)/(VLOOKUP(D$104,Cartera!$C$5:$DG$15,Creditos_totales!$B123,0)+VLOOKUP(D$104,Cartera!$C$23:$DG$33,Creditos_totales!$B123,0))," ")</f>
        <v>0.6153951280988591</v>
      </c>
      <c r="E123" s="29">
        <f>+IFERROR(VLOOKUP(E$104,Cartera!$C$23:$DG$33,Creditos_totales!$B123,0)/(VLOOKUP(E$104,Cartera!$C$5:$DG$15,Creditos_totales!$B123,0)+VLOOKUP(E$104,Cartera!$C$23:$DG$33,Creditos_totales!$B123,0))," ")</f>
        <v>0.69640509305195131</v>
      </c>
      <c r="F123" s="29">
        <f>+IFERROR(VLOOKUP(F$104,Cartera!$C$23:$DG$33,Creditos_totales!$B123,0)/(VLOOKUP(F$104,Cartera!$C$5:$DG$15,Creditos_totales!$B123,0)+VLOOKUP(F$104,Cartera!$C$23:$DG$33,Creditos_totales!$B123,0))," ")</f>
        <v>0.67455138539767445</v>
      </c>
      <c r="G123" s="29">
        <f>+IFERROR(VLOOKUP(G$104,Cartera!$C$23:$DG$33,Creditos_totales!$B123,0)/(VLOOKUP(G$104,Cartera!$C$5:$DG$15,Creditos_totales!$B123,0)+VLOOKUP(G$104,Cartera!$C$23:$DG$33,Creditos_totales!$B123,0))," ")</f>
        <v>0.66599042468985847</v>
      </c>
      <c r="H123" s="29">
        <f>+IFERROR(VLOOKUP(H$104,Cartera!$C$23:$DG$33,Creditos_totales!$B123,0)/(VLOOKUP(H$104,Cartera!$C$5:$DG$15,Creditos_totales!$B123,0)+VLOOKUP(H$104,Cartera!$C$23:$DG$33,Creditos_totales!$B123,0))," ")</f>
        <v>0.45581415150968357</v>
      </c>
      <c r="I123" s="29">
        <f>+IFERROR(VLOOKUP(I$104,Cartera!$C$23:$DG$33,Creditos_totales!$B123,0)/(VLOOKUP(I$104,Cartera!$C$5:$DG$15,Creditos_totales!$B123,0)+VLOOKUP(I$104,Cartera!$C$23:$DG$33,Creditos_totales!$B123,0))," ")</f>
        <v>0.64569172067461322</v>
      </c>
      <c r="J123" s="29">
        <f>+IFERROR(VLOOKUP(J$104,Cartera!$C$23:$DG$33,Creditos_totales!$B123,0)/(VLOOKUP(J$104,Cartera!$C$5:$DG$15,Creditos_totales!$B123,0)+VLOOKUP(J$104,Cartera!$C$23:$DG$33,Creditos_totales!$B123,0))," ")</f>
        <v>0.75733466590690812</v>
      </c>
      <c r="K123" s="29">
        <f>+IFERROR(VLOOKUP(K$104,Cartera!$C$23:$DG$33,Creditos_totales!$B123,0)/(VLOOKUP(K$104,Cartera!$C$5:$DG$15,Creditos_totales!$B123,0)+VLOOKUP(K$104,Cartera!$C$23:$DG$33,Creditos_totales!$B123,0))," ")</f>
        <v>0.78327662012813681</v>
      </c>
      <c r="L123" s="29">
        <f>+IFERROR(VLOOKUP(L$104,Cartera!$C$23:$DG$33,Creditos_totales!$B123,0)/(VLOOKUP(L$104,Cartera!$C$5:$DG$15,Creditos_totales!$B123,0)+VLOOKUP(L$104,Cartera!$C$23:$DG$33,Creditos_totales!$B123,0))," ")</f>
        <v>0.15421332194137818</v>
      </c>
      <c r="M123" s="29" t="str">
        <f>+IFERROR(VLOOKUP(M$104,Cartera!$C$23:$DG$33,Creditos_totales!$B123,0)/(VLOOKUP(M$104,Cartera!$C$5:$DG$15,Creditos_totales!$B123,0)+VLOOKUP(M$104,Cartera!$C$23:$DG$33,Creditos_totales!$B123,0))," ")</f>
        <v xml:space="preserve"> </v>
      </c>
      <c r="N123" s="12">
        <v>0.64760844772015236</v>
      </c>
      <c r="P123">
        <v>31</v>
      </c>
      <c r="Q123" s="3">
        <v>41455</v>
      </c>
      <c r="R123" s="29">
        <f t="shared" si="0"/>
        <v>0.33400957531014153</v>
      </c>
      <c r="S123" s="29">
        <f t="shared" si="1"/>
        <v>0.3846048719011409</v>
      </c>
      <c r="T123" s="29">
        <f t="shared" si="2"/>
        <v>0.32544861460232555</v>
      </c>
      <c r="U123" s="29">
        <f>+IFERROR(VLOOKUP(Creditos_totales!U$104,Cartera!$C$89:$DG$127,Creditos_totales!$P123,0)/(VLOOKUP(Creditos_totales!U$104,Cartera!$C$89:$DG$127,Creditos_totales!$P123,0)+VLOOKUP(Creditos_totales!U$104,Cartera!$C$44:$DG$82,Creditos_totales!$P123,0))," ")</f>
        <v>0.40369391916858943</v>
      </c>
      <c r="V123" s="29">
        <f>+IFERROR(VLOOKUP(Creditos_totales!V$104,Cartera!$C$89:$DG$127,Creditos_totales!$P123,0)/(VLOOKUP(Creditos_totales!V$104,Cartera!$C$89:$DG$127,Creditos_totales!$P123,0)+VLOOKUP(Creditos_totales!V$104,Cartera!$C$44:$DG$82,Creditos_totales!$P123,0))," ")</f>
        <v>0.48449101175026571</v>
      </c>
      <c r="W123" s="29">
        <f>+IFERROR(VLOOKUP(Creditos_totales!W$104,Cartera!$C$89:$DG$127,Creditos_totales!$P123,0)/(VLOOKUP(Creditos_totales!W$104,Cartera!$C$89:$DG$127,Creditos_totales!$P123,0)+VLOOKUP(Creditos_totales!W$104,Cartera!$C$44:$DG$82,Creditos_totales!$P123,0))," ")</f>
        <v>0.27788255457639871</v>
      </c>
      <c r="X123" s="29">
        <f>+IFERROR(VLOOKUP(Creditos_totales!X$104,Cartera!$C$89:$DG$127,Creditos_totales!$P123,0)/(VLOOKUP(Creditos_totales!X$104,Cartera!$C$89:$DG$127,Creditos_totales!$P123,0)+VLOOKUP(Creditos_totales!X$104,Cartera!$C$44:$DG$82,Creditos_totales!$P123,0))," ")</f>
        <v>0.30968324792751684</v>
      </c>
      <c r="Y123" s="29">
        <f>+IFERROR(VLOOKUP(Creditos_totales!Y$104,Cartera!$C$89:$DG$127,Creditos_totales!$P123,0)/(VLOOKUP(Creditos_totales!Y$104,Cartera!$C$89:$DG$127,Creditos_totales!$P123,0)+VLOOKUP(Creditos_totales!Y$104,Cartera!$C$44:$DG$82,Creditos_totales!$P123,0))," ")</f>
        <v>0.43163244174768606</v>
      </c>
      <c r="Z123" s="29">
        <f>+IFERROR(VLOOKUP(Creditos_totales!Z$104,Cartera!$C$89:$DG$127,Creditos_totales!$P123,0)/(VLOOKUP(Creditos_totales!Z$104,Cartera!$C$89:$DG$127,Creditos_totales!$P123,0)+VLOOKUP(Creditos_totales!Z$104,Cartera!$C$44:$DG$82,Creditos_totales!$P123,0))," ")</f>
        <v>0.45539573681431716</v>
      </c>
      <c r="AA123" s="29">
        <f>+IFERROR(VLOOKUP(Creditos_totales!AA$104,Cartera!$C$89:$DG$127,Creditos_totales!$P123,0)/(VLOOKUP(Creditos_totales!AA$104,Cartera!$C$89:$DG$127,Creditos_totales!$P123,0)+VLOOKUP(Creditos_totales!AA$104,Cartera!$C$44:$DG$82,Creditos_totales!$P123,0))," ")</f>
        <v>0.32450635833505359</v>
      </c>
      <c r="AB123" s="29">
        <f>+IFERROR(VLOOKUP(Creditos_totales!AB$104,Cartera!$C$89:$DG$127,Creditos_totales!$P123,0)/(VLOOKUP(Creditos_totales!AB$104,Cartera!$C$89:$DG$127,Creditos_totales!$P123,0)+VLOOKUP(Creditos_totales!AB$104,Cartera!$C$44:$DG$82,Creditos_totales!$P123,0))," ")</f>
        <v>0.46230203932319042</v>
      </c>
      <c r="AC123" s="29">
        <f>+IFERROR(VLOOKUP(Creditos_totales!AC$104,Cartera!$C$89:$DG$127,Creditos_totales!$P123,0)/(VLOOKUP(Creditos_totales!AC$104,Cartera!$C$89:$DG$127,Creditos_totales!$P123,0)+VLOOKUP(Creditos_totales!AC$104,Cartera!$C$44:$DG$82,Creditos_totales!$P123,0))," ")</f>
        <v>0.39034950711037553</v>
      </c>
      <c r="AD123" s="29">
        <f>+IFERROR(VLOOKUP(Creditos_totales!AD$104,Cartera!$C$89:$DG$127,Creditos_totales!$P123,0)/(VLOOKUP(Creditos_totales!AD$104,Cartera!$C$89:$DG$127,Creditos_totales!$P123,0)+VLOOKUP(Creditos_totales!AD$104,Cartera!$C$44:$DG$82,Creditos_totales!$P123,0))," ")</f>
        <v>0.37381230091417778</v>
      </c>
      <c r="AE123" s="29">
        <f>+IFERROR(VLOOKUP(Creditos_totales!AE$104,Cartera!$C$89:$DG$127,Creditos_totales!$P123,0)/(VLOOKUP(Creditos_totales!AE$104,Cartera!$C$89:$DG$127,Creditos_totales!$P123,0)+VLOOKUP(Creditos_totales!AE$104,Cartera!$C$44:$DG$82,Creditos_totales!$P123,0))," ")</f>
        <v>0.3263996891314595</v>
      </c>
      <c r="AF123" s="29">
        <f>+IFERROR(VLOOKUP(Creditos_totales!AF$104,Cartera!$C$89:$DG$127,Creditos_totales!$P123,0)/(VLOOKUP(Creditos_totales!AF$104,Cartera!$C$89:$DG$127,Creditos_totales!$P123,0)+VLOOKUP(Creditos_totales!AF$104,Cartera!$C$44:$DG$82,Creditos_totales!$P123,0))," ")</f>
        <v>0.15424405940482949</v>
      </c>
      <c r="AG123" s="29">
        <f>+IFERROR(VLOOKUP(Creditos_totales!AG$104,Cartera!$C$89:$DG$127,Creditos_totales!$P123,0)/(VLOOKUP(Creditos_totales!AG$104,Cartera!$C$89:$DG$127,Creditos_totales!$P123,0)+VLOOKUP(Creditos_totales!AG$104,Cartera!$C$44:$DG$82,Creditos_totales!$P123,0))," ")</f>
        <v>0.23233720638132629</v>
      </c>
      <c r="AH123" s="29">
        <f>+IFERROR(VLOOKUP(Creditos_totales!AH$104,Cartera!$C$89:$DG$127,Creditos_totales!$P123,0)/(VLOOKUP(Creditos_totales!AH$104,Cartera!$C$89:$DG$127,Creditos_totales!$P123,0)+VLOOKUP(Creditos_totales!AH$104,Cartera!$C$44:$DG$82,Creditos_totales!$P123,0))," ")</f>
        <v>0.15027349862366549</v>
      </c>
      <c r="AI123" s="29">
        <f>+IFERROR(VLOOKUP(Creditos_totales!AI$104,Cartera!$C$89:$DG$127,Creditos_totales!$P123,0)/(VLOOKUP(Creditos_totales!AI$104,Cartera!$C$89:$DG$127,Creditos_totales!$P123,0)+VLOOKUP(Creditos_totales!AI$104,Cartera!$C$44:$DG$82,Creditos_totales!$P123,0))," ")</f>
        <v>0.14568652921266981</v>
      </c>
      <c r="AJ123" s="29">
        <f>+IFERROR(VLOOKUP(Creditos_totales!AJ$104,Cartera!$C$89:$DG$127,Creditos_totales!$P123,0)/(VLOOKUP(Creditos_totales!AJ$104,Cartera!$C$89:$DG$127,Creditos_totales!$P123,0)+VLOOKUP(Creditos_totales!AJ$104,Cartera!$C$44:$DG$82,Creditos_totales!$P123,0))," ")</f>
        <v>0.32659807168806787</v>
      </c>
      <c r="AK123" s="29">
        <f>+IFERROR(VLOOKUP(Creditos_totales!AK$104,Cartera!$C$89:$DG$127,Creditos_totales!$P123,0)/(VLOOKUP(Creditos_totales!AK$104,Cartera!$C$89:$DG$127,Creditos_totales!$P123,0)+VLOOKUP(Creditos_totales!AK$104,Cartera!$C$44:$DG$82,Creditos_totales!$P123,0))," ")</f>
        <v>9.8554017548723657E-2</v>
      </c>
      <c r="AL123" s="29">
        <f>+IFERROR(VLOOKUP(Creditos_totales!AL$104,Cartera!$C$89:$DG$127,Creditos_totales!$P123,0)/(VLOOKUP(Creditos_totales!AL$104,Cartera!$C$89:$DG$127,Creditos_totales!$P123,0)+VLOOKUP(Creditos_totales!AL$104,Cartera!$C$44:$DG$82,Creditos_totales!$P123,0))," ")</f>
        <v>0.37599321242731321</v>
      </c>
      <c r="AM123" s="29" t="str">
        <f>+IFERROR(VLOOKUP(Creditos_totales!AM$104,Cartera!$C$89:$DG$127,Creditos_totales!$P123,0)/(VLOOKUP(Creditos_totales!AM$104,Cartera!$C$89:$DG$127,Creditos_totales!$P123,0)+VLOOKUP(Creditos_totales!AM$104,Cartera!$C$44:$DG$82,Creditos_totales!$P123,0))," ")</f>
        <v xml:space="preserve"> </v>
      </c>
      <c r="AN123" s="29">
        <f>+IFERROR(VLOOKUP(Creditos_totales!AN$104,Cartera!$C$89:$DG$127,Creditos_totales!$P123,0)/(VLOOKUP(Creditos_totales!AN$104,Cartera!$C$89:$DG$127,Creditos_totales!$P123,0)+VLOOKUP(Creditos_totales!AN$104,Cartera!$C$44:$DG$82,Creditos_totales!$P123,0))," ")</f>
        <v>0.4850080885831447</v>
      </c>
      <c r="AO123" s="29" t="str">
        <f>+IFERROR(VLOOKUP(Creditos_totales!AO$104,Cartera!$C$89:$DG$127,Creditos_totales!$P123,0)/(VLOOKUP(Creditos_totales!AO$104,Cartera!$C$89:$DG$127,Creditos_totales!$P123,0)+VLOOKUP(Creditos_totales!AO$104,Cartera!$C$44:$DG$82,Creditos_totales!$P123,0))," ")</f>
        <v xml:space="preserve"> </v>
      </c>
      <c r="AP123" s="29">
        <f>+IFERROR(VLOOKUP(Creditos_totales!AP$104,Cartera!$C$89:$DG$127,Creditos_totales!$P123,0)/(VLOOKUP(Creditos_totales!AP$104,Cartera!$C$89:$DG$127,Creditos_totales!$P123,0)+VLOOKUP(Creditos_totales!AP$104,Cartera!$C$44:$DG$82,Creditos_totales!$P123,0))," ")</f>
        <v>0.29161202039174444</v>
      </c>
      <c r="AQ123" s="29">
        <f>+IFERROR(VLOOKUP(Creditos_totales!AQ$104,Cartera!$C$89:$DG$127,Creditos_totales!$P123,0)/(VLOOKUP(Creditos_totales!AQ$104,Cartera!$C$89:$DG$127,Creditos_totales!$P123,0)+VLOOKUP(Creditos_totales!AQ$104,Cartera!$C$44:$DG$82,Creditos_totales!$P123,0))," ")</f>
        <v>0.34340833489957207</v>
      </c>
      <c r="AR123" s="29">
        <f>+IFERROR(VLOOKUP(Creditos_totales!AR$104,Cartera!$C$89:$DG$127,Creditos_totales!$P123,0)/(VLOOKUP(Creditos_totales!AR$104,Cartera!$C$89:$DG$127,Creditos_totales!$P123,0)+VLOOKUP(Creditos_totales!AR$104,Cartera!$C$44:$DG$82,Creditos_totales!$P123,0))," ")</f>
        <v>0.16263226149583826</v>
      </c>
      <c r="AS123" s="29">
        <f>+IFERROR(VLOOKUP(Creditos_totales!AS$104,Cartera!$C$89:$DG$127,Creditos_totales!$P123,0)/(VLOOKUP(Creditos_totales!AS$104,Cartera!$C$89:$DG$127,Creditos_totales!$P123,0)+VLOOKUP(Creditos_totales!AS$104,Cartera!$C$44:$DG$82,Creditos_totales!$P123,0))," ")</f>
        <v>0.23060314834946721</v>
      </c>
      <c r="AT123" s="29">
        <f>+IFERROR(VLOOKUP(Creditos_totales!AT$104,Cartera!$C$89:$DG$127,Creditos_totales!$P123,0)/(VLOOKUP(Creditos_totales!AT$104,Cartera!$C$89:$DG$127,Creditos_totales!$P123,0)+VLOOKUP(Creditos_totales!AT$104,Cartera!$C$44:$DG$82,Creditos_totales!$P123,0))," ")</f>
        <v>0.24019531786521189</v>
      </c>
      <c r="AU123" s="29" t="str">
        <f>+IFERROR(VLOOKUP(Creditos_totales!AU$104,Cartera!$C$89:$DG$127,Creditos_totales!$P123,0)/(VLOOKUP(Creditos_totales!AU$104,Cartera!$C$89:$DG$127,Creditos_totales!$P123,0)+VLOOKUP(Creditos_totales!AU$104,Cartera!$C$44:$DG$82,Creditos_totales!$P123,0))," ")</f>
        <v xml:space="preserve"> </v>
      </c>
      <c r="AV123" s="29">
        <f>+IFERROR(VLOOKUP(Creditos_totales!AV$104,Cartera!$C$89:$DG$127,Creditos_totales!$P123,0)/(VLOOKUP(Creditos_totales!AV$104,Cartera!$C$89:$DG$127,Creditos_totales!$P123,0)+VLOOKUP(Creditos_totales!AV$104,Cartera!$C$44:$DG$82,Creditos_totales!$P123,0))," ")</f>
        <v>0.170261498382211</v>
      </c>
      <c r="AW123" s="29">
        <f>+IFERROR(VLOOKUP(Creditos_totales!AW$104,Cartera!$C$89:$DG$127,Creditos_totales!$P123,0)/(VLOOKUP(Creditos_totales!AW$104,Cartera!$C$89:$DG$127,Creditos_totales!$P123,0)+VLOOKUP(Creditos_totales!AW$104,Cartera!$C$44:$DG$82,Creditos_totales!$P123,0))," ")</f>
        <v>0.11282879938072592</v>
      </c>
      <c r="AX123" s="29">
        <f>+IFERROR(VLOOKUP(Creditos_totales!AX$104,Cartera!$C$89:$DG$127,Creditos_totales!$P123,0)/(VLOOKUP(Creditos_totales!AX$104,Cartera!$C$89:$DG$127,Creditos_totales!$P123,0)+VLOOKUP(Creditos_totales!AX$104,Cartera!$C$44:$DG$82,Creditos_totales!$P123,0))," ")</f>
        <v>7.6865476740434494E-2</v>
      </c>
      <c r="AY123" s="29">
        <f>+IFERROR(VLOOKUP(Creditos_totales!AY$104,Cartera!$C$89:$DG$127,Creditos_totales!$P123,0)/(VLOOKUP(Creditos_totales!AY$104,Cartera!$C$89:$DG$127,Creditos_totales!$P123,0)+VLOOKUP(Creditos_totales!AY$104,Cartera!$C$44:$DG$82,Creditos_totales!$P123,0))," ")</f>
        <v>0.21851838755113071</v>
      </c>
      <c r="AZ123" s="29">
        <f>+IFERROR(VLOOKUP(Creditos_totales!AZ$104,Cartera!$C$89:$DG$127,Creditos_totales!$P123,0)/(VLOOKUP(Creditos_totales!AZ$104,Cartera!$C$89:$DG$127,Creditos_totales!$P123,0)+VLOOKUP(Creditos_totales!AZ$104,Cartera!$C$44:$DG$82,Creditos_totales!$P123,0))," ")</f>
        <v>0.18575253888967042</v>
      </c>
      <c r="BA123" s="29">
        <f>+IFERROR(VLOOKUP(Creditos_totales!BA$104,Cartera!$C$89:$DG$127,Creditos_totales!$P123,0)/(VLOOKUP(Creditos_totales!BA$104,Cartera!$C$89:$DG$127,Creditos_totales!$P123,0)+VLOOKUP(Creditos_totales!BA$104,Cartera!$C$44:$DG$82,Creditos_totales!$P123,0))," ")</f>
        <v>0.17065162936182227</v>
      </c>
      <c r="BB123" s="29">
        <f>+IFERROR(VLOOKUP(Creditos_totales!BB$104,Cartera!$C$89:$DG$127,Creditos_totales!$P123,0)/(VLOOKUP(Creditos_totales!BB$104,Cartera!$C$89:$DG$127,Creditos_totales!$P123,0)+VLOOKUP(Creditos_totales!BB$104,Cartera!$C$44:$DG$82,Creditos_totales!$P123,0))," ")</f>
        <v>0.25198609325486288</v>
      </c>
      <c r="BC123" s="29">
        <f>+IFERROR(VLOOKUP(Creditos_totales!BC$104,Cartera!$C$89:$DG$127,Creditos_totales!$P123,0)/(VLOOKUP(Creditos_totales!BC$104,Cartera!$C$89:$DG$127,Creditos_totales!$P123,0)+VLOOKUP(Creditos_totales!BC$104,Cartera!$C$44:$DG$82,Creditos_totales!$P123,0))," ")</f>
        <v>0.10644180193167463</v>
      </c>
      <c r="BD123" s="29">
        <f>+IFERROR(VLOOKUP(Creditos_totales!BD$104,Cartera!$C$89:$DG$127,Creditos_totales!$P123,0)/(VLOOKUP(Creditos_totales!BD$104,Cartera!$C$89:$DG$127,Creditos_totales!$P123,0)+VLOOKUP(Creditos_totales!BD$104,Cartera!$C$44:$DG$82,Creditos_totales!$P123,0))," ")</f>
        <v>1.1552006619954767E-4</v>
      </c>
      <c r="BE123" s="29">
        <f>+IFERROR(VLOOKUP(Creditos_totales!BE$104,Cartera!$C$89:$DG$127,Creditos_totales!$P123,0)/(VLOOKUP(Creditos_totales!BE$104,Cartera!$C$89:$DG$127,Creditos_totales!$P123,0)+VLOOKUP(Creditos_totales!BE$104,Cartera!$C$44:$DG$82,Creditos_totales!$P123,0))," ")</f>
        <v>0.14573977109181985</v>
      </c>
      <c r="BF123" s="29">
        <f>+IFERROR(VLOOKUP(Creditos_totales!BF$104,Cartera!$C$89:$DG$127,Creditos_totales!$P123,0)/(VLOOKUP(Creditos_totales!BF$104,Cartera!$C$89:$DG$127,Creditos_totales!$P123,0)+VLOOKUP(Creditos_totales!BF$104,Cartera!$C$44:$DG$82,Creditos_totales!$P123,0))," ")</f>
        <v>0.10589959822028233</v>
      </c>
      <c r="BG123" s="12">
        <f t="shared" si="3"/>
        <v>0.35239155227984764</v>
      </c>
      <c r="BH123" s="38">
        <v>0.26685692304095288</v>
      </c>
    </row>
    <row r="124" spans="2:60" ht="16.5" x14ac:dyDescent="0.3">
      <c r="B124">
        <v>32</v>
      </c>
      <c r="C124" s="23">
        <v>41486</v>
      </c>
      <c r="D124" s="29">
        <f>+IFERROR(VLOOKUP(D$104,Cartera!$C$23:$DG$33,Creditos_totales!$B124,0)/(VLOOKUP(D$104,Cartera!$C$5:$DG$15,Creditos_totales!$B124,0)+VLOOKUP(D$104,Cartera!$C$23:$DG$33,Creditos_totales!$B124,0))," ")</f>
        <v>0.59891189740300399</v>
      </c>
      <c r="E124" s="29">
        <f>+IFERROR(VLOOKUP(E$104,Cartera!$C$23:$DG$33,Creditos_totales!$B124,0)/(VLOOKUP(E$104,Cartera!$C$5:$DG$15,Creditos_totales!$B124,0)+VLOOKUP(E$104,Cartera!$C$23:$DG$33,Creditos_totales!$B124,0))," ")</f>
        <v>0.69590617440828362</v>
      </c>
      <c r="F124" s="29">
        <f>+IFERROR(VLOOKUP(F$104,Cartera!$C$23:$DG$33,Creditos_totales!$B124,0)/(VLOOKUP(F$104,Cartera!$C$5:$DG$15,Creditos_totales!$B124,0)+VLOOKUP(F$104,Cartera!$C$23:$DG$33,Creditos_totales!$B124,0))," ")</f>
        <v>0.67179431568458303</v>
      </c>
      <c r="G124" s="29">
        <f>+IFERROR(VLOOKUP(G$104,Cartera!$C$23:$DG$33,Creditos_totales!$B124,0)/(VLOOKUP(G$104,Cartera!$C$5:$DG$15,Creditos_totales!$B124,0)+VLOOKUP(G$104,Cartera!$C$23:$DG$33,Creditos_totales!$B124,0))," ")</f>
        <v>0.66449469283054663</v>
      </c>
      <c r="H124" s="29">
        <f>+IFERROR(VLOOKUP(H$104,Cartera!$C$23:$DG$33,Creditos_totales!$B124,0)/(VLOOKUP(H$104,Cartera!$C$5:$DG$15,Creditos_totales!$B124,0)+VLOOKUP(H$104,Cartera!$C$23:$DG$33,Creditos_totales!$B124,0))," ")</f>
        <v>0.45267582450313293</v>
      </c>
      <c r="I124" s="29">
        <f>+IFERROR(VLOOKUP(I$104,Cartera!$C$23:$DG$33,Creditos_totales!$B124,0)/(VLOOKUP(I$104,Cartera!$C$5:$DG$15,Creditos_totales!$B124,0)+VLOOKUP(I$104,Cartera!$C$23:$DG$33,Creditos_totales!$B124,0))," ")</f>
        <v>0.6525149663309886</v>
      </c>
      <c r="J124" s="29">
        <f>+IFERROR(VLOOKUP(J$104,Cartera!$C$23:$DG$33,Creditos_totales!$B124,0)/(VLOOKUP(J$104,Cartera!$C$5:$DG$15,Creditos_totales!$B124,0)+VLOOKUP(J$104,Cartera!$C$23:$DG$33,Creditos_totales!$B124,0))," ")</f>
        <v>0.74114459636073959</v>
      </c>
      <c r="K124" s="29">
        <f>+IFERROR(VLOOKUP(K$104,Cartera!$C$23:$DG$33,Creditos_totales!$B124,0)/(VLOOKUP(K$104,Cartera!$C$5:$DG$15,Creditos_totales!$B124,0)+VLOOKUP(K$104,Cartera!$C$23:$DG$33,Creditos_totales!$B124,0))," ")</f>
        <v>0.77831012053482218</v>
      </c>
      <c r="L124" s="29">
        <f>+IFERROR(VLOOKUP(L$104,Cartera!$C$23:$DG$33,Creditos_totales!$B124,0)/(VLOOKUP(L$104,Cartera!$C$5:$DG$15,Creditos_totales!$B124,0)+VLOOKUP(L$104,Cartera!$C$23:$DG$33,Creditos_totales!$B124,0))," ")</f>
        <v>0.14355839241977858</v>
      </c>
      <c r="M124" s="29" t="str">
        <f>+IFERROR(VLOOKUP(M$104,Cartera!$C$23:$DG$33,Creditos_totales!$B124,0)/(VLOOKUP(M$104,Cartera!$C$5:$DG$15,Creditos_totales!$B124,0)+VLOOKUP(M$104,Cartera!$C$23:$DG$33,Creditos_totales!$B124,0))," ")</f>
        <v xml:space="preserve"> </v>
      </c>
      <c r="N124" s="12">
        <v>0.64006749835735044</v>
      </c>
      <c r="P124">
        <v>32</v>
      </c>
      <c r="Q124" s="3">
        <v>41486</v>
      </c>
      <c r="R124" s="29">
        <f t="shared" si="0"/>
        <v>0.33550530716945337</v>
      </c>
      <c r="S124" s="29">
        <f t="shared" si="1"/>
        <v>0.40108810259699601</v>
      </c>
      <c r="T124" s="29">
        <f t="shared" si="2"/>
        <v>0.32820568431541697</v>
      </c>
      <c r="U124" s="29">
        <f>+IFERROR(VLOOKUP(Creditos_totales!U$104,Cartera!$C$89:$DG$127,Creditos_totales!$P124,0)/(VLOOKUP(Creditos_totales!U$104,Cartera!$C$89:$DG$127,Creditos_totales!$P124,0)+VLOOKUP(Creditos_totales!U$104,Cartera!$C$44:$DG$82,Creditos_totales!$P124,0))," ")</f>
        <v>0.40124360696705585</v>
      </c>
      <c r="V124" s="29">
        <f>+IFERROR(VLOOKUP(Creditos_totales!V$104,Cartera!$C$89:$DG$127,Creditos_totales!$P124,0)/(VLOOKUP(Creditos_totales!V$104,Cartera!$C$89:$DG$127,Creditos_totales!$P124,0)+VLOOKUP(Creditos_totales!V$104,Cartera!$C$44:$DG$82,Creditos_totales!$P124,0))," ")</f>
        <v>0.50022993663329218</v>
      </c>
      <c r="W124" s="29">
        <f>+IFERROR(VLOOKUP(Creditos_totales!W$104,Cartera!$C$89:$DG$127,Creditos_totales!$P124,0)/(VLOOKUP(Creditos_totales!W$104,Cartera!$C$89:$DG$127,Creditos_totales!$P124,0)+VLOOKUP(Creditos_totales!W$104,Cartera!$C$44:$DG$82,Creditos_totales!$P124,0))," ")</f>
        <v>0.28217417892856483</v>
      </c>
      <c r="X124" s="29">
        <f>+IFERROR(VLOOKUP(Creditos_totales!X$104,Cartera!$C$89:$DG$127,Creditos_totales!$P124,0)/(VLOOKUP(Creditos_totales!X$104,Cartera!$C$89:$DG$127,Creditos_totales!$P124,0)+VLOOKUP(Creditos_totales!X$104,Cartera!$C$44:$DG$82,Creditos_totales!$P124,0))," ")</f>
        <v>0.3094082925349822</v>
      </c>
      <c r="Y124" s="29">
        <f>+IFERROR(VLOOKUP(Creditos_totales!Y$104,Cartera!$C$89:$DG$127,Creditos_totales!$P124,0)/(VLOOKUP(Creditos_totales!Y$104,Cartera!$C$89:$DG$127,Creditos_totales!$P124,0)+VLOOKUP(Creditos_totales!Y$104,Cartera!$C$44:$DG$82,Creditos_totales!$P124,0))," ")</f>
        <v>0.42857381986033521</v>
      </c>
      <c r="Z124" s="29">
        <f>+IFERROR(VLOOKUP(Creditos_totales!Z$104,Cartera!$C$89:$DG$127,Creditos_totales!$P124,0)/(VLOOKUP(Creditos_totales!Z$104,Cartera!$C$89:$DG$127,Creditos_totales!$P124,0)+VLOOKUP(Creditos_totales!Z$104,Cartera!$C$44:$DG$82,Creditos_totales!$P124,0))," ")</f>
        <v>0.45815724528434143</v>
      </c>
      <c r="AA124" s="29">
        <f>+IFERROR(VLOOKUP(Creditos_totales!AA$104,Cartera!$C$89:$DG$127,Creditos_totales!$P124,0)/(VLOOKUP(Creditos_totales!AA$104,Cartera!$C$89:$DG$127,Creditos_totales!$P124,0)+VLOOKUP(Creditos_totales!AA$104,Cartera!$C$44:$DG$82,Creditos_totales!$P124,0))," ")</f>
        <v>0.32268669585618404</v>
      </c>
      <c r="AB124" s="29">
        <f>+IFERROR(VLOOKUP(Creditos_totales!AB$104,Cartera!$C$89:$DG$127,Creditos_totales!$P124,0)/(VLOOKUP(Creditos_totales!AB$104,Cartera!$C$89:$DG$127,Creditos_totales!$P124,0)+VLOOKUP(Creditos_totales!AB$104,Cartera!$C$44:$DG$82,Creditos_totales!$P124,0))," ")</f>
        <v>0.45558676364192247</v>
      </c>
      <c r="AC124" s="29">
        <f>+IFERROR(VLOOKUP(Creditos_totales!AC$104,Cartera!$C$89:$DG$127,Creditos_totales!$P124,0)/(VLOOKUP(Creditos_totales!AC$104,Cartera!$C$89:$DG$127,Creditos_totales!$P124,0)+VLOOKUP(Creditos_totales!AC$104,Cartera!$C$44:$DG$82,Creditos_totales!$P124,0))," ")</f>
        <v>0.38443422321352982</v>
      </c>
      <c r="AD124" s="29">
        <f>+IFERROR(VLOOKUP(Creditos_totales!AD$104,Cartera!$C$89:$DG$127,Creditos_totales!$P124,0)/(VLOOKUP(Creditos_totales!AD$104,Cartera!$C$89:$DG$127,Creditos_totales!$P124,0)+VLOOKUP(Creditos_totales!AD$104,Cartera!$C$44:$DG$82,Creditos_totales!$P124,0))," ")</f>
        <v>0.37212552384083114</v>
      </c>
      <c r="AE124" s="29">
        <f>+IFERROR(VLOOKUP(Creditos_totales!AE$104,Cartera!$C$89:$DG$127,Creditos_totales!$P124,0)/(VLOOKUP(Creditos_totales!AE$104,Cartera!$C$89:$DG$127,Creditos_totales!$P124,0)+VLOOKUP(Creditos_totales!AE$104,Cartera!$C$44:$DG$82,Creditos_totales!$P124,0))," ")</f>
        <v>0.32856774375201592</v>
      </c>
      <c r="AF124" s="29">
        <f>+IFERROR(VLOOKUP(Creditos_totales!AF$104,Cartera!$C$89:$DG$127,Creditos_totales!$P124,0)/(VLOOKUP(Creditos_totales!AF$104,Cartera!$C$89:$DG$127,Creditos_totales!$P124,0)+VLOOKUP(Creditos_totales!AF$104,Cartera!$C$44:$DG$82,Creditos_totales!$P124,0))," ")</f>
        <v>0.15265973471366087</v>
      </c>
      <c r="AG124" s="29">
        <f>+IFERROR(VLOOKUP(Creditos_totales!AG$104,Cartera!$C$89:$DG$127,Creditos_totales!$P124,0)/(VLOOKUP(Creditos_totales!AG$104,Cartera!$C$89:$DG$127,Creditos_totales!$P124,0)+VLOOKUP(Creditos_totales!AG$104,Cartera!$C$44:$DG$82,Creditos_totales!$P124,0))," ")</f>
        <v>0.2299399166928123</v>
      </c>
      <c r="AH124" s="29">
        <f>+IFERROR(VLOOKUP(Creditos_totales!AH$104,Cartera!$C$89:$DG$127,Creditos_totales!$P124,0)/(VLOOKUP(Creditos_totales!AH$104,Cartera!$C$89:$DG$127,Creditos_totales!$P124,0)+VLOOKUP(Creditos_totales!AH$104,Cartera!$C$44:$DG$82,Creditos_totales!$P124,0))," ")</f>
        <v>0.15501472822243423</v>
      </c>
      <c r="AI124" s="29">
        <f>+IFERROR(VLOOKUP(Creditos_totales!AI$104,Cartera!$C$89:$DG$127,Creditos_totales!$P124,0)/(VLOOKUP(Creditos_totales!AI$104,Cartera!$C$89:$DG$127,Creditos_totales!$P124,0)+VLOOKUP(Creditos_totales!AI$104,Cartera!$C$44:$DG$82,Creditos_totales!$P124,0))," ")</f>
        <v>0.16065931431248465</v>
      </c>
      <c r="AJ124" s="29">
        <f>+IFERROR(VLOOKUP(Creditos_totales!AJ$104,Cartera!$C$89:$DG$127,Creditos_totales!$P124,0)/(VLOOKUP(Creditos_totales!AJ$104,Cartera!$C$89:$DG$127,Creditos_totales!$P124,0)+VLOOKUP(Creditos_totales!AJ$104,Cartera!$C$44:$DG$82,Creditos_totales!$P124,0))," ")</f>
        <v>0.32509500039752759</v>
      </c>
      <c r="AK124" s="29">
        <f>+IFERROR(VLOOKUP(Creditos_totales!AK$104,Cartera!$C$89:$DG$127,Creditos_totales!$P124,0)/(VLOOKUP(Creditos_totales!AK$104,Cartera!$C$89:$DG$127,Creditos_totales!$P124,0)+VLOOKUP(Creditos_totales!AK$104,Cartera!$C$44:$DG$82,Creditos_totales!$P124,0))," ")</f>
        <v>8.9180554037024934E-2</v>
      </c>
      <c r="AL124" s="29">
        <f>+IFERROR(VLOOKUP(Creditos_totales!AL$104,Cartera!$C$89:$DG$127,Creditos_totales!$P124,0)/(VLOOKUP(Creditos_totales!AL$104,Cartera!$C$89:$DG$127,Creditos_totales!$P124,0)+VLOOKUP(Creditos_totales!AL$104,Cartera!$C$44:$DG$82,Creditos_totales!$P124,0))," ")</f>
        <v>0.36694182615372128</v>
      </c>
      <c r="AM124" s="29" t="str">
        <f>+IFERROR(VLOOKUP(Creditos_totales!AM$104,Cartera!$C$89:$DG$127,Creditos_totales!$P124,0)/(VLOOKUP(Creditos_totales!AM$104,Cartera!$C$89:$DG$127,Creditos_totales!$P124,0)+VLOOKUP(Creditos_totales!AM$104,Cartera!$C$44:$DG$82,Creditos_totales!$P124,0))," ")</f>
        <v xml:space="preserve"> </v>
      </c>
      <c r="AN124" s="29">
        <f>+IFERROR(VLOOKUP(Creditos_totales!AN$104,Cartera!$C$89:$DG$127,Creditos_totales!$P124,0)/(VLOOKUP(Creditos_totales!AN$104,Cartera!$C$89:$DG$127,Creditos_totales!$P124,0)+VLOOKUP(Creditos_totales!AN$104,Cartera!$C$44:$DG$82,Creditos_totales!$P124,0))," ")</f>
        <v>0.5011104468640476</v>
      </c>
      <c r="AO124" s="29" t="str">
        <f>+IFERROR(VLOOKUP(Creditos_totales!AO$104,Cartera!$C$89:$DG$127,Creditos_totales!$P124,0)/(VLOOKUP(Creditos_totales!AO$104,Cartera!$C$89:$DG$127,Creditos_totales!$P124,0)+VLOOKUP(Creditos_totales!AO$104,Cartera!$C$44:$DG$82,Creditos_totales!$P124,0))," ")</f>
        <v xml:space="preserve"> </v>
      </c>
      <c r="AP124" s="29">
        <f>+IFERROR(VLOOKUP(Creditos_totales!AP$104,Cartera!$C$89:$DG$127,Creditos_totales!$P124,0)/(VLOOKUP(Creditos_totales!AP$104,Cartera!$C$89:$DG$127,Creditos_totales!$P124,0)+VLOOKUP(Creditos_totales!AP$104,Cartera!$C$44:$DG$82,Creditos_totales!$P124,0))," ")</f>
        <v>0.2933095005925378</v>
      </c>
      <c r="AQ124" s="29">
        <f>+IFERROR(VLOOKUP(Creditos_totales!AQ$104,Cartera!$C$89:$DG$127,Creditos_totales!$P124,0)/(VLOOKUP(Creditos_totales!AQ$104,Cartera!$C$89:$DG$127,Creditos_totales!$P124,0)+VLOOKUP(Creditos_totales!AQ$104,Cartera!$C$44:$DG$82,Creditos_totales!$P124,0))," ")</f>
        <v>0.34189558800215947</v>
      </c>
      <c r="AR124" s="29">
        <f>+IFERROR(VLOOKUP(Creditos_totales!AR$104,Cartera!$C$89:$DG$127,Creditos_totales!$P124,0)/(VLOOKUP(Creditos_totales!AR$104,Cartera!$C$89:$DG$127,Creditos_totales!$P124,0)+VLOOKUP(Creditos_totales!AR$104,Cartera!$C$44:$DG$82,Creditos_totales!$P124,0))," ")</f>
        <v>0.16007786292166695</v>
      </c>
      <c r="AS124" s="29">
        <f>+IFERROR(VLOOKUP(Creditos_totales!AS$104,Cartera!$C$89:$DG$127,Creditos_totales!$P124,0)/(VLOOKUP(Creditos_totales!AS$104,Cartera!$C$89:$DG$127,Creditos_totales!$P124,0)+VLOOKUP(Creditos_totales!AS$104,Cartera!$C$44:$DG$82,Creditos_totales!$P124,0))," ")</f>
        <v>0.2373547548019779</v>
      </c>
      <c r="AT124" s="29">
        <f>+IFERROR(VLOOKUP(Creditos_totales!AT$104,Cartera!$C$89:$DG$127,Creditos_totales!$P124,0)/(VLOOKUP(Creditos_totales!AT$104,Cartera!$C$89:$DG$127,Creditos_totales!$P124,0)+VLOOKUP(Creditos_totales!AT$104,Cartera!$C$44:$DG$82,Creditos_totales!$P124,0))," ")</f>
        <v>0.24827065014750843</v>
      </c>
      <c r="AU124" s="29" t="str">
        <f>+IFERROR(VLOOKUP(Creditos_totales!AU$104,Cartera!$C$89:$DG$127,Creditos_totales!$P124,0)/(VLOOKUP(Creditos_totales!AU$104,Cartera!$C$89:$DG$127,Creditos_totales!$P124,0)+VLOOKUP(Creditos_totales!AU$104,Cartera!$C$44:$DG$82,Creditos_totales!$P124,0))," ")</f>
        <v xml:space="preserve"> </v>
      </c>
      <c r="AV124" s="29">
        <f>+IFERROR(VLOOKUP(Creditos_totales!AV$104,Cartera!$C$89:$DG$127,Creditos_totales!$P124,0)/(VLOOKUP(Creditos_totales!AV$104,Cartera!$C$89:$DG$127,Creditos_totales!$P124,0)+VLOOKUP(Creditos_totales!AV$104,Cartera!$C$44:$DG$82,Creditos_totales!$P124,0))," ")</f>
        <v>0.15412930062749325</v>
      </c>
      <c r="AW124" s="29">
        <f>+IFERROR(VLOOKUP(Creditos_totales!AW$104,Cartera!$C$89:$DG$127,Creditos_totales!$P124,0)/(VLOOKUP(Creditos_totales!AW$104,Cartera!$C$89:$DG$127,Creditos_totales!$P124,0)+VLOOKUP(Creditos_totales!AW$104,Cartera!$C$44:$DG$82,Creditos_totales!$P124,0))," ")</f>
        <v>0.1129496856346382</v>
      </c>
      <c r="AX124" s="29">
        <f>+IFERROR(VLOOKUP(Creditos_totales!AX$104,Cartera!$C$89:$DG$127,Creditos_totales!$P124,0)/(VLOOKUP(Creditos_totales!AX$104,Cartera!$C$89:$DG$127,Creditos_totales!$P124,0)+VLOOKUP(Creditos_totales!AX$104,Cartera!$C$44:$DG$82,Creditos_totales!$P124,0))," ")</f>
        <v>8.2245436945877645E-2</v>
      </c>
      <c r="AY124" s="29">
        <f>+IFERROR(VLOOKUP(Creditos_totales!AY$104,Cartera!$C$89:$DG$127,Creditos_totales!$P124,0)/(VLOOKUP(Creditos_totales!AY$104,Cartera!$C$89:$DG$127,Creditos_totales!$P124,0)+VLOOKUP(Creditos_totales!AY$104,Cartera!$C$44:$DG$82,Creditos_totales!$P124,0))," ")</f>
        <v>0.22181256605158073</v>
      </c>
      <c r="AZ124" s="29">
        <f>+IFERROR(VLOOKUP(Creditos_totales!AZ$104,Cartera!$C$89:$DG$127,Creditos_totales!$P124,0)/(VLOOKUP(Creditos_totales!AZ$104,Cartera!$C$89:$DG$127,Creditos_totales!$P124,0)+VLOOKUP(Creditos_totales!AZ$104,Cartera!$C$44:$DG$82,Creditos_totales!$P124,0))," ")</f>
        <v>0.18456498675525634</v>
      </c>
      <c r="BA124" s="29">
        <f>+IFERROR(VLOOKUP(Creditos_totales!BA$104,Cartera!$C$89:$DG$127,Creditos_totales!$P124,0)/(VLOOKUP(Creditos_totales!BA$104,Cartera!$C$89:$DG$127,Creditos_totales!$P124,0)+VLOOKUP(Creditos_totales!BA$104,Cartera!$C$44:$DG$82,Creditos_totales!$P124,0))," ")</f>
        <v>0.17179678663544104</v>
      </c>
      <c r="BB124" s="29">
        <f>+IFERROR(VLOOKUP(Creditos_totales!BB$104,Cartera!$C$89:$DG$127,Creditos_totales!$P124,0)/(VLOOKUP(Creditos_totales!BB$104,Cartera!$C$89:$DG$127,Creditos_totales!$P124,0)+VLOOKUP(Creditos_totales!BB$104,Cartera!$C$44:$DG$82,Creditos_totales!$P124,0))," ")</f>
        <v>0.25991220536634685</v>
      </c>
      <c r="BC124" s="29">
        <f>+IFERROR(VLOOKUP(Creditos_totales!BC$104,Cartera!$C$89:$DG$127,Creditos_totales!$P124,0)/(VLOOKUP(Creditos_totales!BC$104,Cartera!$C$89:$DG$127,Creditos_totales!$P124,0)+VLOOKUP(Creditos_totales!BC$104,Cartera!$C$44:$DG$82,Creditos_totales!$P124,0))," ")</f>
        <v>0.10687714984466931</v>
      </c>
      <c r="BD124" s="29">
        <f>+IFERROR(VLOOKUP(Creditos_totales!BD$104,Cartera!$C$89:$DG$127,Creditos_totales!$P124,0)/(VLOOKUP(Creditos_totales!BD$104,Cartera!$C$89:$DG$127,Creditos_totales!$P124,0)+VLOOKUP(Creditos_totales!BD$104,Cartera!$C$44:$DG$82,Creditos_totales!$P124,0))," ")</f>
        <v>1.0860969066221831E-4</v>
      </c>
      <c r="BE124" s="29">
        <f>+IFERROR(VLOOKUP(Creditos_totales!BE$104,Cartera!$C$89:$DG$127,Creditos_totales!$P124,0)/(VLOOKUP(Creditos_totales!BE$104,Cartera!$C$89:$DG$127,Creditos_totales!$P124,0)+VLOOKUP(Creditos_totales!BE$104,Cartera!$C$44:$DG$82,Creditos_totales!$P124,0))," ")</f>
        <v>0.14142672628064457</v>
      </c>
      <c r="BF124" s="29">
        <f>+IFERROR(VLOOKUP(Creditos_totales!BF$104,Cartera!$C$89:$DG$127,Creditos_totales!$P124,0)/(VLOOKUP(Creditos_totales!BF$104,Cartera!$C$89:$DG$127,Creditos_totales!$P124,0)+VLOOKUP(Creditos_totales!BF$104,Cartera!$C$44:$DG$82,Creditos_totales!$P124,0))," ")</f>
        <v>0.10849562037391011</v>
      </c>
      <c r="BG124" s="12">
        <f t="shared" si="3"/>
        <v>0.35993250164264956</v>
      </c>
      <c r="BH124" s="38">
        <v>0.26905477804070654</v>
      </c>
    </row>
    <row r="125" spans="2:60" ht="16.5" x14ac:dyDescent="0.3">
      <c r="B125">
        <v>33</v>
      </c>
      <c r="C125" s="23">
        <v>41517</v>
      </c>
      <c r="D125" s="29">
        <f>+IFERROR(VLOOKUP(D$104,Cartera!$C$23:$DG$33,Creditos_totales!$B125,0)/(VLOOKUP(D$104,Cartera!$C$5:$DG$15,Creditos_totales!$B125,0)+VLOOKUP(D$104,Cartera!$C$23:$DG$33,Creditos_totales!$B125,0))," ")</f>
        <v>0.59782947261895125</v>
      </c>
      <c r="E125" s="29">
        <f>+IFERROR(VLOOKUP(E$104,Cartera!$C$23:$DG$33,Creditos_totales!$B125,0)/(VLOOKUP(E$104,Cartera!$C$5:$DG$15,Creditos_totales!$B125,0)+VLOOKUP(E$104,Cartera!$C$23:$DG$33,Creditos_totales!$B125,0))," ")</f>
        <v>0.69305667053843734</v>
      </c>
      <c r="F125" s="29">
        <f>+IFERROR(VLOOKUP(F$104,Cartera!$C$23:$DG$33,Creditos_totales!$B125,0)/(VLOOKUP(F$104,Cartera!$C$5:$DG$15,Creditos_totales!$B125,0)+VLOOKUP(F$104,Cartera!$C$23:$DG$33,Creditos_totales!$B125,0))," ")</f>
        <v>0.66166708432943788</v>
      </c>
      <c r="G125" s="29">
        <f>+IFERROR(VLOOKUP(G$104,Cartera!$C$23:$DG$33,Creditos_totales!$B125,0)/(VLOOKUP(G$104,Cartera!$C$5:$DG$15,Creditos_totales!$B125,0)+VLOOKUP(G$104,Cartera!$C$23:$DG$33,Creditos_totales!$B125,0))," ")</f>
        <v>0.65719381588762127</v>
      </c>
      <c r="H125" s="29">
        <f>+IFERROR(VLOOKUP(H$104,Cartera!$C$23:$DG$33,Creditos_totales!$B125,0)/(VLOOKUP(H$104,Cartera!$C$5:$DG$15,Creditos_totales!$B125,0)+VLOOKUP(H$104,Cartera!$C$23:$DG$33,Creditos_totales!$B125,0))," ")</f>
        <v>0.45295122465545329</v>
      </c>
      <c r="I125" s="29">
        <f>+IFERROR(VLOOKUP(I$104,Cartera!$C$23:$DG$33,Creditos_totales!$B125,0)/(VLOOKUP(I$104,Cartera!$C$5:$DG$15,Creditos_totales!$B125,0)+VLOOKUP(I$104,Cartera!$C$23:$DG$33,Creditos_totales!$B125,0))," ")</f>
        <v>0.6611604392398468</v>
      </c>
      <c r="J125" s="29">
        <f>+IFERROR(VLOOKUP(J$104,Cartera!$C$23:$DG$33,Creditos_totales!$B125,0)/(VLOOKUP(J$104,Cartera!$C$5:$DG$15,Creditos_totales!$B125,0)+VLOOKUP(J$104,Cartera!$C$23:$DG$33,Creditos_totales!$B125,0))," ")</f>
        <v>0.74086039784234548</v>
      </c>
      <c r="K125" s="29">
        <f>+IFERROR(VLOOKUP(K$104,Cartera!$C$23:$DG$33,Creditos_totales!$B125,0)/(VLOOKUP(K$104,Cartera!$C$5:$DG$15,Creditos_totales!$B125,0)+VLOOKUP(K$104,Cartera!$C$23:$DG$33,Creditos_totales!$B125,0))," ")</f>
        <v>0.77445852638298507</v>
      </c>
      <c r="L125" s="29">
        <f>+IFERROR(VLOOKUP(L$104,Cartera!$C$23:$DG$33,Creditos_totales!$B125,0)/(VLOOKUP(L$104,Cartera!$C$5:$DG$15,Creditos_totales!$B125,0)+VLOOKUP(L$104,Cartera!$C$23:$DG$33,Creditos_totales!$B125,0))," ")</f>
        <v>0.14560110614322083</v>
      </c>
      <c r="M125" s="29" t="str">
        <f>+IFERROR(VLOOKUP(M$104,Cartera!$C$23:$DG$33,Creditos_totales!$B125,0)/(VLOOKUP(M$104,Cartera!$C$5:$DG$15,Creditos_totales!$B125,0)+VLOOKUP(M$104,Cartera!$C$23:$DG$33,Creditos_totales!$B125,0))," ")</f>
        <v xml:space="preserve"> </v>
      </c>
      <c r="N125" s="12">
        <v>0.63635618596354582</v>
      </c>
      <c r="P125">
        <v>33</v>
      </c>
      <c r="Q125" s="3">
        <v>41517</v>
      </c>
      <c r="R125" s="29">
        <f t="shared" si="0"/>
        <v>0.34280618411237873</v>
      </c>
      <c r="S125" s="29">
        <f t="shared" si="1"/>
        <v>0.40217052738104875</v>
      </c>
      <c r="T125" s="29">
        <f t="shared" si="2"/>
        <v>0.33833291567056212</v>
      </c>
      <c r="U125" s="29">
        <f>+IFERROR(VLOOKUP(Creditos_totales!U$104,Cartera!$C$89:$DG$127,Creditos_totales!$P125,0)/(VLOOKUP(Creditos_totales!U$104,Cartera!$C$89:$DG$127,Creditos_totales!$P125,0)+VLOOKUP(Creditos_totales!U$104,Cartera!$C$44:$DG$82,Creditos_totales!$P125,0))," ")</f>
        <v>0.40655484711017709</v>
      </c>
      <c r="V125" s="29">
        <f>+IFERROR(VLOOKUP(Creditos_totales!V$104,Cartera!$C$89:$DG$127,Creditos_totales!$P125,0)/(VLOOKUP(Creditos_totales!V$104,Cartera!$C$89:$DG$127,Creditos_totales!$P125,0)+VLOOKUP(Creditos_totales!V$104,Cartera!$C$44:$DG$82,Creditos_totales!$P125,0))," ")</f>
        <v>0.52301190516020235</v>
      </c>
      <c r="W125" s="29">
        <f>+IFERROR(VLOOKUP(Creditos_totales!W$104,Cartera!$C$89:$DG$127,Creditos_totales!$P125,0)/(VLOOKUP(Creditos_totales!W$104,Cartera!$C$89:$DG$127,Creditos_totales!$P125,0)+VLOOKUP(Creditos_totales!W$104,Cartera!$C$44:$DG$82,Creditos_totales!$P125,0))," ")</f>
        <v>0.281595294066733</v>
      </c>
      <c r="X125" s="29">
        <f>+IFERROR(VLOOKUP(Creditos_totales!X$104,Cartera!$C$89:$DG$127,Creditos_totales!$P125,0)/(VLOOKUP(Creditos_totales!X$104,Cartera!$C$89:$DG$127,Creditos_totales!$P125,0)+VLOOKUP(Creditos_totales!X$104,Cartera!$C$44:$DG$82,Creditos_totales!$P125,0))," ")</f>
        <v>0.30922003639537599</v>
      </c>
      <c r="Y125" s="29">
        <f>+IFERROR(VLOOKUP(Creditos_totales!Y$104,Cartera!$C$89:$DG$127,Creditos_totales!$P125,0)/(VLOOKUP(Creditos_totales!Y$104,Cartera!$C$89:$DG$127,Creditos_totales!$P125,0)+VLOOKUP(Creditos_totales!Y$104,Cartera!$C$44:$DG$82,Creditos_totales!$P125,0))," ")</f>
        <v>0.43059032332991587</v>
      </c>
      <c r="Z125" s="29">
        <f>+IFERROR(VLOOKUP(Creditos_totales!Z$104,Cartera!$C$89:$DG$127,Creditos_totales!$P125,0)/(VLOOKUP(Creditos_totales!Z$104,Cartera!$C$89:$DG$127,Creditos_totales!$P125,0)+VLOOKUP(Creditos_totales!Z$104,Cartera!$C$44:$DG$82,Creditos_totales!$P125,0))," ")</f>
        <v>0.46225269773151717</v>
      </c>
      <c r="AA125" s="29">
        <f>+IFERROR(VLOOKUP(Creditos_totales!AA$104,Cartera!$C$89:$DG$127,Creditos_totales!$P125,0)/(VLOOKUP(Creditos_totales!AA$104,Cartera!$C$89:$DG$127,Creditos_totales!$P125,0)+VLOOKUP(Creditos_totales!AA$104,Cartera!$C$44:$DG$82,Creditos_totales!$P125,0))," ")</f>
        <v>0.32434124425475974</v>
      </c>
      <c r="AB125" s="29">
        <f>+IFERROR(VLOOKUP(Creditos_totales!AB$104,Cartera!$C$89:$DG$127,Creditos_totales!$P125,0)/(VLOOKUP(Creditos_totales!AB$104,Cartera!$C$89:$DG$127,Creditos_totales!$P125,0)+VLOOKUP(Creditos_totales!AB$104,Cartera!$C$44:$DG$82,Creditos_totales!$P125,0))," ")</f>
        <v>0.46858240152602915</v>
      </c>
      <c r="AC125" s="29">
        <f>+IFERROR(VLOOKUP(Creditos_totales!AC$104,Cartera!$C$89:$DG$127,Creditos_totales!$P125,0)/(VLOOKUP(Creditos_totales!AC$104,Cartera!$C$89:$DG$127,Creditos_totales!$P125,0)+VLOOKUP(Creditos_totales!AC$104,Cartera!$C$44:$DG$82,Creditos_totales!$P125,0))," ")</f>
        <v>0.38616489405598192</v>
      </c>
      <c r="AD125" s="29">
        <f>+IFERROR(VLOOKUP(Creditos_totales!AD$104,Cartera!$C$89:$DG$127,Creditos_totales!$P125,0)/(VLOOKUP(Creditos_totales!AD$104,Cartera!$C$89:$DG$127,Creditos_totales!$P125,0)+VLOOKUP(Creditos_totales!AD$104,Cartera!$C$44:$DG$82,Creditos_totales!$P125,0))," ")</f>
        <v>0.3664840983227371</v>
      </c>
      <c r="AE125" s="29">
        <f>+IFERROR(VLOOKUP(Creditos_totales!AE$104,Cartera!$C$89:$DG$127,Creditos_totales!$P125,0)/(VLOOKUP(Creditos_totales!AE$104,Cartera!$C$89:$DG$127,Creditos_totales!$P125,0)+VLOOKUP(Creditos_totales!AE$104,Cartera!$C$44:$DG$82,Creditos_totales!$P125,0))," ")</f>
        <v>0.33226091766724963</v>
      </c>
      <c r="AF125" s="29">
        <f>+IFERROR(VLOOKUP(Creditos_totales!AF$104,Cartera!$C$89:$DG$127,Creditos_totales!$P125,0)/(VLOOKUP(Creditos_totales!AF$104,Cartera!$C$89:$DG$127,Creditos_totales!$P125,0)+VLOOKUP(Creditos_totales!AF$104,Cartera!$C$44:$DG$82,Creditos_totales!$P125,0))," ")</f>
        <v>0.15660832506051503</v>
      </c>
      <c r="AG125" s="29">
        <f>+IFERROR(VLOOKUP(Creditos_totales!AG$104,Cartera!$C$89:$DG$127,Creditos_totales!$P125,0)/(VLOOKUP(Creditos_totales!AG$104,Cartera!$C$89:$DG$127,Creditos_totales!$P125,0)+VLOOKUP(Creditos_totales!AG$104,Cartera!$C$44:$DG$82,Creditos_totales!$P125,0))," ")</f>
        <v>0.22923884582147616</v>
      </c>
      <c r="AH125" s="29">
        <f>+IFERROR(VLOOKUP(Creditos_totales!AH$104,Cartera!$C$89:$DG$127,Creditos_totales!$P125,0)/(VLOOKUP(Creditos_totales!AH$104,Cartera!$C$89:$DG$127,Creditos_totales!$P125,0)+VLOOKUP(Creditos_totales!AH$104,Cartera!$C$44:$DG$82,Creditos_totales!$P125,0))," ")</f>
        <v>0.15757633339010807</v>
      </c>
      <c r="AI125" s="29">
        <f>+IFERROR(VLOOKUP(Creditos_totales!AI$104,Cartera!$C$89:$DG$127,Creditos_totales!$P125,0)/(VLOOKUP(Creditos_totales!AI$104,Cartera!$C$89:$DG$127,Creditos_totales!$P125,0)+VLOOKUP(Creditos_totales!AI$104,Cartera!$C$44:$DG$82,Creditos_totales!$P125,0))," ")</f>
        <v>0.17471273774528204</v>
      </c>
      <c r="AJ125" s="29">
        <f>+IFERROR(VLOOKUP(Creditos_totales!AJ$104,Cartera!$C$89:$DG$127,Creditos_totales!$P125,0)/(VLOOKUP(Creditos_totales!AJ$104,Cartera!$C$89:$DG$127,Creditos_totales!$P125,0)+VLOOKUP(Creditos_totales!AJ$104,Cartera!$C$44:$DG$82,Creditos_totales!$P125,0))," ")</f>
        <v>0.30937935606670375</v>
      </c>
      <c r="AK125" s="29">
        <f>+IFERROR(VLOOKUP(Creditos_totales!AK$104,Cartera!$C$89:$DG$127,Creditos_totales!$P125,0)/(VLOOKUP(Creditos_totales!AK$104,Cartera!$C$89:$DG$127,Creditos_totales!$P125,0)+VLOOKUP(Creditos_totales!AK$104,Cartera!$C$44:$DG$82,Creditos_totales!$P125,0))," ")</f>
        <v>8.6455993676953599E-2</v>
      </c>
      <c r="AL125" s="29">
        <f>+IFERROR(VLOOKUP(Creditos_totales!AL$104,Cartera!$C$89:$DG$127,Creditos_totales!$P125,0)/(VLOOKUP(Creditos_totales!AL$104,Cartera!$C$89:$DG$127,Creditos_totales!$P125,0)+VLOOKUP(Creditos_totales!AL$104,Cartera!$C$44:$DG$82,Creditos_totales!$P125,0))," ")</f>
        <v>0.34719728835896529</v>
      </c>
      <c r="AM125" s="29" t="str">
        <f>+IFERROR(VLOOKUP(Creditos_totales!AM$104,Cartera!$C$89:$DG$127,Creditos_totales!$P125,0)/(VLOOKUP(Creditos_totales!AM$104,Cartera!$C$89:$DG$127,Creditos_totales!$P125,0)+VLOOKUP(Creditos_totales!AM$104,Cartera!$C$44:$DG$82,Creditos_totales!$P125,0))," ")</f>
        <v xml:space="preserve"> </v>
      </c>
      <c r="AN125" s="29">
        <f>+IFERROR(VLOOKUP(Creditos_totales!AN$104,Cartera!$C$89:$DG$127,Creditos_totales!$P125,0)/(VLOOKUP(Creditos_totales!AN$104,Cartera!$C$89:$DG$127,Creditos_totales!$P125,0)+VLOOKUP(Creditos_totales!AN$104,Cartera!$C$44:$DG$82,Creditos_totales!$P125,0))," ")</f>
        <v>0.51125984705636707</v>
      </c>
      <c r="AO125" s="29" t="str">
        <f>+IFERROR(VLOOKUP(Creditos_totales!AO$104,Cartera!$C$89:$DG$127,Creditos_totales!$P125,0)/(VLOOKUP(Creditos_totales!AO$104,Cartera!$C$89:$DG$127,Creditos_totales!$P125,0)+VLOOKUP(Creditos_totales!AO$104,Cartera!$C$44:$DG$82,Creditos_totales!$P125,0))," ")</f>
        <v xml:space="preserve"> </v>
      </c>
      <c r="AP125" s="29">
        <f>+IFERROR(VLOOKUP(Creditos_totales!AP$104,Cartera!$C$89:$DG$127,Creditos_totales!$P125,0)/(VLOOKUP(Creditos_totales!AP$104,Cartera!$C$89:$DG$127,Creditos_totales!$P125,0)+VLOOKUP(Creditos_totales!AP$104,Cartera!$C$44:$DG$82,Creditos_totales!$P125,0))," ")</f>
        <v>0.29573162042316753</v>
      </c>
      <c r="AQ125" s="29">
        <f>+IFERROR(VLOOKUP(Creditos_totales!AQ$104,Cartera!$C$89:$DG$127,Creditos_totales!$P125,0)/(VLOOKUP(Creditos_totales!AQ$104,Cartera!$C$89:$DG$127,Creditos_totales!$P125,0)+VLOOKUP(Creditos_totales!AQ$104,Cartera!$C$44:$DG$82,Creditos_totales!$P125,0))," ")</f>
        <v>0.33400896248846101</v>
      </c>
      <c r="AR125" s="29">
        <f>+IFERROR(VLOOKUP(Creditos_totales!AR$104,Cartera!$C$89:$DG$127,Creditos_totales!$P125,0)/(VLOOKUP(Creditos_totales!AR$104,Cartera!$C$89:$DG$127,Creditos_totales!$P125,0)+VLOOKUP(Creditos_totales!AR$104,Cartera!$C$44:$DG$82,Creditos_totales!$P125,0))," ")</f>
        <v>0.1560222586835926</v>
      </c>
      <c r="AS125" s="29">
        <f>+IFERROR(VLOOKUP(Creditos_totales!AS$104,Cartera!$C$89:$DG$127,Creditos_totales!$P125,0)/(VLOOKUP(Creditos_totales!AS$104,Cartera!$C$89:$DG$127,Creditos_totales!$P125,0)+VLOOKUP(Creditos_totales!AS$104,Cartera!$C$44:$DG$82,Creditos_totales!$P125,0))," ")</f>
        <v>0.23853746347435964</v>
      </c>
      <c r="AT125" s="29">
        <f>+IFERROR(VLOOKUP(Creditos_totales!AT$104,Cartera!$C$89:$DG$127,Creditos_totales!$P125,0)/(VLOOKUP(Creditos_totales!AT$104,Cartera!$C$89:$DG$127,Creditos_totales!$P125,0)+VLOOKUP(Creditos_totales!AT$104,Cartera!$C$44:$DG$82,Creditos_totales!$P125,0))," ")</f>
        <v>0.24858906069985767</v>
      </c>
      <c r="AU125" s="29" t="str">
        <f>+IFERROR(VLOOKUP(Creditos_totales!AU$104,Cartera!$C$89:$DG$127,Creditos_totales!$P125,0)/(VLOOKUP(Creditos_totales!AU$104,Cartera!$C$89:$DG$127,Creditos_totales!$P125,0)+VLOOKUP(Creditos_totales!AU$104,Cartera!$C$44:$DG$82,Creditos_totales!$P125,0))," ")</f>
        <v xml:space="preserve"> </v>
      </c>
      <c r="AV125" s="29">
        <f>+IFERROR(VLOOKUP(Creditos_totales!AV$104,Cartera!$C$89:$DG$127,Creditos_totales!$P125,0)/(VLOOKUP(Creditos_totales!AV$104,Cartera!$C$89:$DG$127,Creditos_totales!$P125,0)+VLOOKUP(Creditos_totales!AV$104,Cartera!$C$44:$DG$82,Creditos_totales!$P125,0))," ")</f>
        <v>0.15147038540176649</v>
      </c>
      <c r="AW125" s="29">
        <f>+IFERROR(VLOOKUP(Creditos_totales!AW$104,Cartera!$C$89:$DG$127,Creditos_totales!$P125,0)/(VLOOKUP(Creditos_totales!AW$104,Cartera!$C$89:$DG$127,Creditos_totales!$P125,0)+VLOOKUP(Creditos_totales!AW$104,Cartera!$C$44:$DG$82,Creditos_totales!$P125,0))," ")</f>
        <v>0.11491003193549681</v>
      </c>
      <c r="AX125" s="29">
        <f>+IFERROR(VLOOKUP(Creditos_totales!AX$104,Cartera!$C$89:$DG$127,Creditos_totales!$P125,0)/(VLOOKUP(Creditos_totales!AX$104,Cartera!$C$89:$DG$127,Creditos_totales!$P125,0)+VLOOKUP(Creditos_totales!AX$104,Cartera!$C$44:$DG$82,Creditos_totales!$P125,0))," ")</f>
        <v>8.4995597593480132E-2</v>
      </c>
      <c r="AY125" s="29">
        <f>+IFERROR(VLOOKUP(Creditos_totales!AY$104,Cartera!$C$89:$DG$127,Creditos_totales!$P125,0)/(VLOOKUP(Creditos_totales!AY$104,Cartera!$C$89:$DG$127,Creditos_totales!$P125,0)+VLOOKUP(Creditos_totales!AY$104,Cartera!$C$44:$DG$82,Creditos_totales!$P125,0))," ")</f>
        <v>0.22870583640300177</v>
      </c>
      <c r="AZ125" s="29">
        <f>+IFERROR(VLOOKUP(Creditos_totales!AZ$104,Cartera!$C$89:$DG$127,Creditos_totales!$P125,0)/(VLOOKUP(Creditos_totales!AZ$104,Cartera!$C$89:$DG$127,Creditos_totales!$P125,0)+VLOOKUP(Creditos_totales!AZ$104,Cartera!$C$44:$DG$82,Creditos_totales!$P125,0))," ")</f>
        <v>0.1840331376210361</v>
      </c>
      <c r="BA125" s="29">
        <f>+IFERROR(VLOOKUP(Creditos_totales!BA$104,Cartera!$C$89:$DG$127,Creditos_totales!$P125,0)/(VLOOKUP(Creditos_totales!BA$104,Cartera!$C$89:$DG$127,Creditos_totales!$P125,0)+VLOOKUP(Creditos_totales!BA$104,Cartera!$C$44:$DG$82,Creditos_totales!$P125,0))," ")</f>
        <v>0.17281499115153037</v>
      </c>
      <c r="BB125" s="29">
        <f>+IFERROR(VLOOKUP(Creditos_totales!BB$104,Cartera!$C$89:$DG$127,Creditos_totales!$P125,0)/(VLOOKUP(Creditos_totales!BB$104,Cartera!$C$89:$DG$127,Creditos_totales!$P125,0)+VLOOKUP(Creditos_totales!BB$104,Cartera!$C$44:$DG$82,Creditos_totales!$P125,0))," ")</f>
        <v>0.26255636805688792</v>
      </c>
      <c r="BC125" s="29">
        <f>+IFERROR(VLOOKUP(Creditos_totales!BC$104,Cartera!$C$89:$DG$127,Creditos_totales!$P125,0)/(VLOOKUP(Creditos_totales!BC$104,Cartera!$C$89:$DG$127,Creditos_totales!$P125,0)+VLOOKUP(Creditos_totales!BC$104,Cartera!$C$44:$DG$82,Creditos_totales!$P125,0))," ")</f>
        <v>0.10598417256563564</v>
      </c>
      <c r="BD125" s="29">
        <f>+IFERROR(VLOOKUP(Creditos_totales!BD$104,Cartera!$C$89:$DG$127,Creditos_totales!$P125,0)/(VLOOKUP(Creditos_totales!BD$104,Cartera!$C$89:$DG$127,Creditos_totales!$P125,0)+VLOOKUP(Creditos_totales!BD$104,Cartera!$C$44:$DG$82,Creditos_totales!$P125,0))," ")</f>
        <v>9.9413871540422288E-5</v>
      </c>
      <c r="BE125" s="29">
        <f>+IFERROR(VLOOKUP(Creditos_totales!BE$104,Cartera!$C$89:$DG$127,Creditos_totales!$P125,0)/(VLOOKUP(Creditos_totales!BE$104,Cartera!$C$89:$DG$127,Creditos_totales!$P125,0)+VLOOKUP(Creditos_totales!BE$104,Cartera!$C$44:$DG$82,Creditos_totales!$P125,0))," ")</f>
        <v>0.13534375111178709</v>
      </c>
      <c r="BF125" s="29">
        <f>+IFERROR(VLOOKUP(Creditos_totales!BF$104,Cartera!$C$89:$DG$127,Creditos_totales!$P125,0)/(VLOOKUP(Creditos_totales!BF$104,Cartera!$C$89:$DG$127,Creditos_totales!$P125,0)+VLOOKUP(Creditos_totales!BF$104,Cartera!$C$44:$DG$82,Creditos_totales!$P125,0))," ")</f>
        <v>0.11293485652024272</v>
      </c>
      <c r="BG125" s="12">
        <f t="shared" si="3"/>
        <v>0.36364381403645418</v>
      </c>
      <c r="BH125" s="38">
        <v>0.27157203120660461</v>
      </c>
    </row>
    <row r="126" spans="2:60" ht="16.5" x14ac:dyDescent="0.3">
      <c r="B126">
        <v>34</v>
      </c>
      <c r="C126" s="23">
        <v>41547</v>
      </c>
      <c r="D126" s="29">
        <f>+IFERROR(VLOOKUP(D$104,Cartera!$C$23:$DG$33,Creditos_totales!$B126,0)/(VLOOKUP(D$104,Cartera!$C$5:$DG$15,Creditos_totales!$B126,0)+VLOOKUP(D$104,Cartera!$C$23:$DG$33,Creditos_totales!$B126,0))," ")</f>
        <v>0.59985682023305031</v>
      </c>
      <c r="E126" s="29">
        <f>+IFERROR(VLOOKUP(E$104,Cartera!$C$23:$DG$33,Creditos_totales!$B126,0)/(VLOOKUP(E$104,Cartera!$C$5:$DG$15,Creditos_totales!$B126,0)+VLOOKUP(E$104,Cartera!$C$23:$DG$33,Creditos_totales!$B126,0))," ")</f>
        <v>0.69428417191127434</v>
      </c>
      <c r="F126" s="29">
        <f>+IFERROR(VLOOKUP(F$104,Cartera!$C$23:$DG$33,Creditos_totales!$B126,0)/(VLOOKUP(F$104,Cartera!$C$5:$DG$15,Creditos_totales!$B126,0)+VLOOKUP(F$104,Cartera!$C$23:$DG$33,Creditos_totales!$B126,0))," ")</f>
        <v>0.66112262320890947</v>
      </c>
      <c r="G126" s="29">
        <f>+IFERROR(VLOOKUP(G$104,Cartera!$C$23:$DG$33,Creditos_totales!$B126,0)/(VLOOKUP(G$104,Cartera!$C$5:$DG$15,Creditos_totales!$B126,0)+VLOOKUP(G$104,Cartera!$C$23:$DG$33,Creditos_totales!$B126,0))," ")</f>
        <v>0.65518261721348681</v>
      </c>
      <c r="H126" s="29">
        <f>+IFERROR(VLOOKUP(H$104,Cartera!$C$23:$DG$33,Creditos_totales!$B126,0)/(VLOOKUP(H$104,Cartera!$C$5:$DG$15,Creditos_totales!$B126,0)+VLOOKUP(H$104,Cartera!$C$23:$DG$33,Creditos_totales!$B126,0))," ")</f>
        <v>0.43182487406101971</v>
      </c>
      <c r="I126" s="29">
        <f>+IFERROR(VLOOKUP(I$104,Cartera!$C$23:$DG$33,Creditos_totales!$B126,0)/(VLOOKUP(I$104,Cartera!$C$5:$DG$15,Creditos_totales!$B126,0)+VLOOKUP(I$104,Cartera!$C$23:$DG$33,Creditos_totales!$B126,0))," ")</f>
        <v>0.66230966114067114</v>
      </c>
      <c r="J126" s="29">
        <f>+IFERROR(VLOOKUP(J$104,Cartera!$C$23:$DG$33,Creditos_totales!$B126,0)/(VLOOKUP(J$104,Cartera!$C$5:$DG$15,Creditos_totales!$B126,0)+VLOOKUP(J$104,Cartera!$C$23:$DG$33,Creditos_totales!$B126,0))," ")</f>
        <v>0.74757797253888103</v>
      </c>
      <c r="K126" s="29">
        <f>+IFERROR(VLOOKUP(K$104,Cartera!$C$23:$DG$33,Creditos_totales!$B126,0)/(VLOOKUP(K$104,Cartera!$C$5:$DG$15,Creditos_totales!$B126,0)+VLOOKUP(K$104,Cartera!$C$23:$DG$33,Creditos_totales!$B126,0))," ")</f>
        <v>0.77900113157785655</v>
      </c>
      <c r="L126" s="29">
        <f>+IFERROR(VLOOKUP(L$104,Cartera!$C$23:$DG$33,Creditos_totales!$B126,0)/(VLOOKUP(L$104,Cartera!$C$5:$DG$15,Creditos_totales!$B126,0)+VLOOKUP(L$104,Cartera!$C$23:$DG$33,Creditos_totales!$B126,0))," ")</f>
        <v>0.13441490011701243</v>
      </c>
      <c r="M126" s="29" t="str">
        <f>+IFERROR(VLOOKUP(M$104,Cartera!$C$23:$DG$33,Creditos_totales!$B126,0)/(VLOOKUP(M$104,Cartera!$C$5:$DG$15,Creditos_totales!$B126,0)+VLOOKUP(M$104,Cartera!$C$23:$DG$33,Creditos_totales!$B126,0))," ")</f>
        <v xml:space="preserve"> </v>
      </c>
      <c r="N126" s="12">
        <v>0.63646816327862898</v>
      </c>
      <c r="P126">
        <v>34</v>
      </c>
      <c r="Q126" s="3">
        <v>41547</v>
      </c>
      <c r="R126" s="29">
        <f t="shared" si="0"/>
        <v>0.34481738278651319</v>
      </c>
      <c r="S126" s="29">
        <f t="shared" si="1"/>
        <v>0.40014317976694969</v>
      </c>
      <c r="T126" s="29">
        <f t="shared" si="2"/>
        <v>0.33887737679109053</v>
      </c>
      <c r="U126" s="29">
        <f>+IFERROR(VLOOKUP(Creditos_totales!U$104,Cartera!$C$89:$DG$127,Creditos_totales!$P126,0)/(VLOOKUP(Creditos_totales!U$104,Cartera!$C$89:$DG$127,Creditos_totales!$P126,0)+VLOOKUP(Creditos_totales!U$104,Cartera!$C$44:$DG$82,Creditos_totales!$P126,0))," ")</f>
        <v>0.40872238312400128</v>
      </c>
      <c r="V126" s="29">
        <f>+IFERROR(VLOOKUP(Creditos_totales!V$104,Cartera!$C$89:$DG$127,Creditos_totales!$P126,0)/(VLOOKUP(Creditos_totales!V$104,Cartera!$C$89:$DG$127,Creditos_totales!$P126,0)+VLOOKUP(Creditos_totales!V$104,Cartera!$C$44:$DG$82,Creditos_totales!$P126,0))," ")</f>
        <v>0.53694566203442751</v>
      </c>
      <c r="W126" s="29">
        <f>+IFERROR(VLOOKUP(Creditos_totales!W$104,Cartera!$C$89:$DG$127,Creditos_totales!$P126,0)/(VLOOKUP(Creditos_totales!W$104,Cartera!$C$89:$DG$127,Creditos_totales!$P126,0)+VLOOKUP(Creditos_totales!W$104,Cartera!$C$44:$DG$82,Creditos_totales!$P126,0))," ")</f>
        <v>0.29131470766141043</v>
      </c>
      <c r="X126" s="29">
        <f>+IFERROR(VLOOKUP(Creditos_totales!X$104,Cartera!$C$89:$DG$127,Creditos_totales!$P126,0)/(VLOOKUP(Creditos_totales!X$104,Cartera!$C$89:$DG$127,Creditos_totales!$P126,0)+VLOOKUP(Creditos_totales!X$104,Cartera!$C$44:$DG$82,Creditos_totales!$P126,0))," ")</f>
        <v>0.30943582203633291</v>
      </c>
      <c r="Y126" s="29">
        <f>+IFERROR(VLOOKUP(Creditos_totales!Y$104,Cartera!$C$89:$DG$127,Creditos_totales!$P126,0)/(VLOOKUP(Creditos_totales!Y$104,Cartera!$C$89:$DG$127,Creditos_totales!$P126,0)+VLOOKUP(Creditos_totales!Y$104,Cartera!$C$44:$DG$82,Creditos_totales!$P126,0))," ")</f>
        <v>0.42836766504511103</v>
      </c>
      <c r="Z126" s="29">
        <f>+IFERROR(VLOOKUP(Creditos_totales!Z$104,Cartera!$C$89:$DG$127,Creditos_totales!$P126,0)/(VLOOKUP(Creditos_totales!Z$104,Cartera!$C$89:$DG$127,Creditos_totales!$P126,0)+VLOOKUP(Creditos_totales!Z$104,Cartera!$C$44:$DG$82,Creditos_totales!$P126,0))," ")</f>
        <v>0.46271116785456734</v>
      </c>
      <c r="AA126" s="29">
        <f>+IFERROR(VLOOKUP(Creditos_totales!AA$104,Cartera!$C$89:$DG$127,Creditos_totales!$P126,0)/(VLOOKUP(Creditos_totales!AA$104,Cartera!$C$89:$DG$127,Creditos_totales!$P126,0)+VLOOKUP(Creditos_totales!AA$104,Cartera!$C$44:$DG$82,Creditos_totales!$P126,0))," ")</f>
        <v>0.32556634196360706</v>
      </c>
      <c r="AB126" s="29">
        <f>+IFERROR(VLOOKUP(Creditos_totales!AB$104,Cartera!$C$89:$DG$127,Creditos_totales!$P126,0)/(VLOOKUP(Creditos_totales!AB$104,Cartera!$C$89:$DG$127,Creditos_totales!$P126,0)+VLOOKUP(Creditos_totales!AB$104,Cartera!$C$44:$DG$82,Creditos_totales!$P126,0))," ")</f>
        <v>0.47234208054974319</v>
      </c>
      <c r="AC126" s="29">
        <f>+IFERROR(VLOOKUP(Creditos_totales!AC$104,Cartera!$C$89:$DG$127,Creditos_totales!$P126,0)/(VLOOKUP(Creditos_totales!AC$104,Cartera!$C$89:$DG$127,Creditos_totales!$P126,0)+VLOOKUP(Creditos_totales!AC$104,Cartera!$C$44:$DG$82,Creditos_totales!$P126,0))," ")</f>
        <v>0.37285835706708848</v>
      </c>
      <c r="AD126" s="29">
        <f>+IFERROR(VLOOKUP(Creditos_totales!AD$104,Cartera!$C$89:$DG$127,Creditos_totales!$P126,0)/(VLOOKUP(Creditos_totales!AD$104,Cartera!$C$89:$DG$127,Creditos_totales!$P126,0)+VLOOKUP(Creditos_totales!AD$104,Cartera!$C$44:$DG$82,Creditos_totales!$P126,0))," ")</f>
        <v>0.35882586189059745</v>
      </c>
      <c r="AE126" s="29">
        <f>+IFERROR(VLOOKUP(Creditos_totales!AE$104,Cartera!$C$89:$DG$127,Creditos_totales!$P126,0)/(VLOOKUP(Creditos_totales!AE$104,Cartera!$C$89:$DG$127,Creditos_totales!$P126,0)+VLOOKUP(Creditos_totales!AE$104,Cartera!$C$44:$DG$82,Creditos_totales!$P126,0))," ")</f>
        <v>0.33228932878554857</v>
      </c>
      <c r="AF126" s="29">
        <f>+IFERROR(VLOOKUP(Creditos_totales!AF$104,Cartera!$C$89:$DG$127,Creditos_totales!$P126,0)/(VLOOKUP(Creditos_totales!AF$104,Cartera!$C$89:$DG$127,Creditos_totales!$P126,0)+VLOOKUP(Creditos_totales!AF$104,Cartera!$C$44:$DG$82,Creditos_totales!$P126,0))," ")</f>
        <v>0.1572041761852975</v>
      </c>
      <c r="AG126" s="29">
        <f>+IFERROR(VLOOKUP(Creditos_totales!AG$104,Cartera!$C$89:$DG$127,Creditos_totales!$P126,0)/(VLOOKUP(Creditos_totales!AG$104,Cartera!$C$89:$DG$127,Creditos_totales!$P126,0)+VLOOKUP(Creditos_totales!AG$104,Cartera!$C$44:$DG$82,Creditos_totales!$P126,0))," ")</f>
        <v>0.22865809482043892</v>
      </c>
      <c r="AH126" s="29">
        <f>+IFERROR(VLOOKUP(Creditos_totales!AH$104,Cartera!$C$89:$DG$127,Creditos_totales!$P126,0)/(VLOOKUP(Creditos_totales!AH$104,Cartera!$C$89:$DG$127,Creditos_totales!$P126,0)+VLOOKUP(Creditos_totales!AH$104,Cartera!$C$44:$DG$82,Creditos_totales!$P126,0))," ")</f>
        <v>0.16113206174926345</v>
      </c>
      <c r="AI126" s="29">
        <f>+IFERROR(VLOOKUP(Creditos_totales!AI$104,Cartera!$C$89:$DG$127,Creditos_totales!$P126,0)/(VLOOKUP(Creditos_totales!AI$104,Cartera!$C$89:$DG$127,Creditos_totales!$P126,0)+VLOOKUP(Creditos_totales!AI$104,Cartera!$C$44:$DG$82,Creditos_totales!$P126,0))," ")</f>
        <v>0.19162735775982198</v>
      </c>
      <c r="AJ126" s="29">
        <f>+IFERROR(VLOOKUP(Creditos_totales!AJ$104,Cartera!$C$89:$DG$127,Creditos_totales!$P126,0)/(VLOOKUP(Creditos_totales!AJ$104,Cartera!$C$89:$DG$127,Creditos_totales!$P126,0)+VLOOKUP(Creditos_totales!AJ$104,Cartera!$C$44:$DG$82,Creditos_totales!$P126,0))," ")</f>
        <v>0.30787078288769276</v>
      </c>
      <c r="AK126" s="29">
        <f>+IFERROR(VLOOKUP(Creditos_totales!AK$104,Cartera!$C$89:$DG$127,Creditos_totales!$P126,0)/(VLOOKUP(Creditos_totales!AK$104,Cartera!$C$89:$DG$127,Creditos_totales!$P126,0)+VLOOKUP(Creditos_totales!AK$104,Cartera!$C$44:$DG$82,Creditos_totales!$P126,0))," ")</f>
        <v>8.8782908185667864E-2</v>
      </c>
      <c r="AL126" s="29">
        <f>+IFERROR(VLOOKUP(Creditos_totales!AL$104,Cartera!$C$89:$DG$127,Creditos_totales!$P126,0)/(VLOOKUP(Creditos_totales!AL$104,Cartera!$C$89:$DG$127,Creditos_totales!$P126,0)+VLOOKUP(Creditos_totales!AL$104,Cartera!$C$44:$DG$82,Creditos_totales!$P126,0))," ")</f>
        <v>0.35004819900595335</v>
      </c>
      <c r="AM126" s="29" t="str">
        <f>+IFERROR(VLOOKUP(Creditos_totales!AM$104,Cartera!$C$89:$DG$127,Creditos_totales!$P126,0)/(VLOOKUP(Creditos_totales!AM$104,Cartera!$C$89:$DG$127,Creditos_totales!$P126,0)+VLOOKUP(Creditos_totales!AM$104,Cartera!$C$44:$DG$82,Creditos_totales!$P126,0))," ")</f>
        <v xml:space="preserve"> </v>
      </c>
      <c r="AN126" s="29">
        <f>+IFERROR(VLOOKUP(Creditos_totales!AN$104,Cartera!$C$89:$DG$127,Creditos_totales!$P126,0)/(VLOOKUP(Creditos_totales!AN$104,Cartera!$C$89:$DG$127,Creditos_totales!$P126,0)+VLOOKUP(Creditos_totales!AN$104,Cartera!$C$44:$DG$82,Creditos_totales!$P126,0))," ")</f>
        <v>0.52578786964014601</v>
      </c>
      <c r="AO126" s="29" t="str">
        <f>+IFERROR(VLOOKUP(Creditos_totales!AO$104,Cartera!$C$89:$DG$127,Creditos_totales!$P126,0)/(VLOOKUP(Creditos_totales!AO$104,Cartera!$C$89:$DG$127,Creditos_totales!$P126,0)+VLOOKUP(Creditos_totales!AO$104,Cartera!$C$44:$DG$82,Creditos_totales!$P126,0))," ")</f>
        <v xml:space="preserve"> </v>
      </c>
      <c r="AP126" s="29">
        <f>+IFERROR(VLOOKUP(Creditos_totales!AP$104,Cartera!$C$89:$DG$127,Creditos_totales!$P126,0)/(VLOOKUP(Creditos_totales!AP$104,Cartera!$C$89:$DG$127,Creditos_totales!$P126,0)+VLOOKUP(Creditos_totales!AP$104,Cartera!$C$44:$DG$82,Creditos_totales!$P126,0))," ")</f>
        <v>0.29412083369441633</v>
      </c>
      <c r="AQ126" s="29">
        <f>+IFERROR(VLOOKUP(Creditos_totales!AQ$104,Cartera!$C$89:$DG$127,Creditos_totales!$P126,0)/(VLOOKUP(Creditos_totales!AQ$104,Cartera!$C$89:$DG$127,Creditos_totales!$P126,0)+VLOOKUP(Creditos_totales!AQ$104,Cartera!$C$44:$DG$82,Creditos_totales!$P126,0))," ")</f>
        <v>0.32638484938129736</v>
      </c>
      <c r="AR126" s="29">
        <f>+IFERROR(VLOOKUP(Creditos_totales!AR$104,Cartera!$C$89:$DG$127,Creditos_totales!$P126,0)/(VLOOKUP(Creditos_totales!AR$104,Cartera!$C$89:$DG$127,Creditos_totales!$P126,0)+VLOOKUP(Creditos_totales!AR$104,Cartera!$C$44:$DG$82,Creditos_totales!$P126,0))," ")</f>
        <v>0.15369950816951275</v>
      </c>
      <c r="AS126" s="29">
        <f>+IFERROR(VLOOKUP(Creditos_totales!AS$104,Cartera!$C$89:$DG$127,Creditos_totales!$P126,0)/(VLOOKUP(Creditos_totales!AS$104,Cartera!$C$89:$DG$127,Creditos_totales!$P126,0)+VLOOKUP(Creditos_totales!AS$104,Cartera!$C$44:$DG$82,Creditos_totales!$P126,0))," ")</f>
        <v>0.23960420889882797</v>
      </c>
      <c r="AT126" s="29">
        <f>+IFERROR(VLOOKUP(Creditos_totales!AT$104,Cartera!$C$89:$DG$127,Creditos_totales!$P126,0)/(VLOOKUP(Creditos_totales!AT$104,Cartera!$C$89:$DG$127,Creditos_totales!$P126,0)+VLOOKUP(Creditos_totales!AT$104,Cartera!$C$44:$DG$82,Creditos_totales!$P126,0))," ")</f>
        <v>0.2512554383667</v>
      </c>
      <c r="AU126" s="29" t="str">
        <f>+IFERROR(VLOOKUP(Creditos_totales!AU$104,Cartera!$C$89:$DG$127,Creditos_totales!$P126,0)/(VLOOKUP(Creditos_totales!AU$104,Cartera!$C$89:$DG$127,Creditos_totales!$P126,0)+VLOOKUP(Creditos_totales!AU$104,Cartera!$C$44:$DG$82,Creditos_totales!$P126,0))," ")</f>
        <v xml:space="preserve"> </v>
      </c>
      <c r="AV126" s="29">
        <f>+IFERROR(VLOOKUP(Creditos_totales!AV$104,Cartera!$C$89:$DG$127,Creditos_totales!$P126,0)/(VLOOKUP(Creditos_totales!AV$104,Cartera!$C$89:$DG$127,Creditos_totales!$P126,0)+VLOOKUP(Creditos_totales!AV$104,Cartera!$C$44:$DG$82,Creditos_totales!$P126,0))," ")</f>
        <v>0.15551743474443833</v>
      </c>
      <c r="AW126" s="29">
        <f>+IFERROR(VLOOKUP(Creditos_totales!AW$104,Cartera!$C$89:$DG$127,Creditos_totales!$P126,0)/(VLOOKUP(Creditos_totales!AW$104,Cartera!$C$89:$DG$127,Creditos_totales!$P126,0)+VLOOKUP(Creditos_totales!AW$104,Cartera!$C$44:$DG$82,Creditos_totales!$P126,0))," ")</f>
        <v>0.11626739950106824</v>
      </c>
      <c r="AX126" s="29">
        <f>+IFERROR(VLOOKUP(Creditos_totales!AX$104,Cartera!$C$89:$DG$127,Creditos_totales!$P126,0)/(VLOOKUP(Creditos_totales!AX$104,Cartera!$C$89:$DG$127,Creditos_totales!$P126,0)+VLOOKUP(Creditos_totales!AX$104,Cartera!$C$44:$DG$82,Creditos_totales!$P126,0))," ")</f>
        <v>8.494971667864365E-2</v>
      </c>
      <c r="AY126" s="29">
        <f>+IFERROR(VLOOKUP(Creditos_totales!AY$104,Cartera!$C$89:$DG$127,Creditos_totales!$P126,0)/(VLOOKUP(Creditos_totales!AY$104,Cartera!$C$89:$DG$127,Creditos_totales!$P126,0)+VLOOKUP(Creditos_totales!AY$104,Cartera!$C$44:$DG$82,Creditos_totales!$P126,0))," ")</f>
        <v>0.23232850390793469</v>
      </c>
      <c r="AZ126" s="29">
        <f>+IFERROR(VLOOKUP(Creditos_totales!AZ$104,Cartera!$C$89:$DG$127,Creditos_totales!$P126,0)/(VLOOKUP(Creditos_totales!AZ$104,Cartera!$C$89:$DG$127,Creditos_totales!$P126,0)+VLOOKUP(Creditos_totales!AZ$104,Cartera!$C$44:$DG$82,Creditos_totales!$P126,0))," ")</f>
        <v>0.17661698333469195</v>
      </c>
      <c r="BA126" s="29">
        <f>+IFERROR(VLOOKUP(Creditos_totales!BA$104,Cartera!$C$89:$DG$127,Creditos_totales!$P126,0)/(VLOOKUP(Creditos_totales!BA$104,Cartera!$C$89:$DG$127,Creditos_totales!$P126,0)+VLOOKUP(Creditos_totales!BA$104,Cartera!$C$44:$DG$82,Creditos_totales!$P126,0))," ")</f>
        <v>0.17285788714081018</v>
      </c>
      <c r="BB126" s="29">
        <f>+IFERROR(VLOOKUP(Creditos_totales!BB$104,Cartera!$C$89:$DG$127,Creditos_totales!$P126,0)/(VLOOKUP(Creditos_totales!BB$104,Cartera!$C$89:$DG$127,Creditos_totales!$P126,0)+VLOOKUP(Creditos_totales!BB$104,Cartera!$C$44:$DG$82,Creditos_totales!$P126,0))," ")</f>
        <v>0.26147726566271895</v>
      </c>
      <c r="BC126" s="29">
        <f>+IFERROR(VLOOKUP(Creditos_totales!BC$104,Cartera!$C$89:$DG$127,Creditos_totales!$P126,0)/(VLOOKUP(Creditos_totales!BC$104,Cartera!$C$89:$DG$127,Creditos_totales!$P126,0)+VLOOKUP(Creditos_totales!BC$104,Cartera!$C$44:$DG$82,Creditos_totales!$P126,0))," ")</f>
        <v>8.9388312183917296E-2</v>
      </c>
      <c r="BD126" s="29">
        <f>+IFERROR(VLOOKUP(Creditos_totales!BD$104,Cartera!$C$89:$DG$127,Creditos_totales!$P126,0)/(VLOOKUP(Creditos_totales!BD$104,Cartera!$C$89:$DG$127,Creditos_totales!$P126,0)+VLOOKUP(Creditos_totales!BD$104,Cartera!$C$44:$DG$82,Creditos_totales!$P126,0))," ")</f>
        <v>9.9413871540422288E-5</v>
      </c>
      <c r="BE126" s="29">
        <f>+IFERROR(VLOOKUP(Creditos_totales!BE$104,Cartera!$C$89:$DG$127,Creditos_totales!$P126,0)/(VLOOKUP(Creditos_totales!BE$104,Cartera!$C$89:$DG$127,Creditos_totales!$P126,0)+VLOOKUP(Creditos_totales!BE$104,Cartera!$C$44:$DG$82,Creditos_totales!$P126,0))," ")</f>
        <v>0.1309947170237637</v>
      </c>
      <c r="BF126" s="29">
        <f>+IFERROR(VLOOKUP(Creditos_totales!BF$104,Cartera!$C$89:$DG$127,Creditos_totales!$P126,0)/(VLOOKUP(Creditos_totales!BF$104,Cartera!$C$89:$DG$127,Creditos_totales!$P126,0)+VLOOKUP(Creditos_totales!BF$104,Cartera!$C$44:$DG$82,Creditos_totales!$P126,0))," ")</f>
        <v>0.11436023151786308</v>
      </c>
      <c r="BG126" s="12">
        <f t="shared" si="3"/>
        <v>0.36353183672137102</v>
      </c>
      <c r="BH126" s="38">
        <v>0.27377108416271845</v>
      </c>
    </row>
    <row r="127" spans="2:60" ht="16.5" x14ac:dyDescent="0.3">
      <c r="B127">
        <v>35</v>
      </c>
      <c r="C127" s="23">
        <v>41578</v>
      </c>
      <c r="D127" s="29">
        <f>+IFERROR(VLOOKUP(D$104,Cartera!$C$23:$DG$33,Creditos_totales!$B127,0)/(VLOOKUP(D$104,Cartera!$C$5:$DG$15,Creditos_totales!$B127,0)+VLOOKUP(D$104,Cartera!$C$23:$DG$33,Creditos_totales!$B127,0))," ")</f>
        <v>0.59470554615960791</v>
      </c>
      <c r="E127" s="29">
        <f>+IFERROR(VLOOKUP(E$104,Cartera!$C$23:$DG$33,Creditos_totales!$B127,0)/(VLOOKUP(E$104,Cartera!$C$5:$DG$15,Creditos_totales!$B127,0)+VLOOKUP(E$104,Cartera!$C$23:$DG$33,Creditos_totales!$B127,0))," ")</f>
        <v>0.70145907053166812</v>
      </c>
      <c r="F127" s="29">
        <f>+IFERROR(VLOOKUP(F$104,Cartera!$C$23:$DG$33,Creditos_totales!$B127,0)/(VLOOKUP(F$104,Cartera!$C$5:$DG$15,Creditos_totales!$B127,0)+VLOOKUP(F$104,Cartera!$C$23:$DG$33,Creditos_totales!$B127,0))," ")</f>
        <v>0.66299709381829597</v>
      </c>
      <c r="G127" s="29">
        <f>+IFERROR(VLOOKUP(G$104,Cartera!$C$23:$DG$33,Creditos_totales!$B127,0)/(VLOOKUP(G$104,Cartera!$C$5:$DG$15,Creditos_totales!$B127,0)+VLOOKUP(G$104,Cartera!$C$23:$DG$33,Creditos_totales!$B127,0))," ")</f>
        <v>0.65508524294066195</v>
      </c>
      <c r="H127" s="29">
        <f>+IFERROR(VLOOKUP(H$104,Cartera!$C$23:$DG$33,Creditos_totales!$B127,0)/(VLOOKUP(H$104,Cartera!$C$5:$DG$15,Creditos_totales!$B127,0)+VLOOKUP(H$104,Cartera!$C$23:$DG$33,Creditos_totales!$B127,0))," ")</f>
        <v>0.44885231116287355</v>
      </c>
      <c r="I127" s="29">
        <f>+IFERROR(VLOOKUP(I$104,Cartera!$C$23:$DG$33,Creditos_totales!$B127,0)/(VLOOKUP(I$104,Cartera!$C$5:$DG$15,Creditos_totales!$B127,0)+VLOOKUP(I$104,Cartera!$C$23:$DG$33,Creditos_totales!$B127,0))," ")</f>
        <v>0.66776307983305616</v>
      </c>
      <c r="J127" s="29">
        <f>+IFERROR(VLOOKUP(J$104,Cartera!$C$23:$DG$33,Creditos_totales!$B127,0)/(VLOOKUP(J$104,Cartera!$C$5:$DG$15,Creditos_totales!$B127,0)+VLOOKUP(J$104,Cartera!$C$23:$DG$33,Creditos_totales!$B127,0))," ")</f>
        <v>0.7503943009354751</v>
      </c>
      <c r="K127" s="29">
        <f>+IFERROR(VLOOKUP(K$104,Cartera!$C$23:$DG$33,Creditos_totales!$B127,0)/(VLOOKUP(K$104,Cartera!$C$5:$DG$15,Creditos_totales!$B127,0)+VLOOKUP(K$104,Cartera!$C$23:$DG$33,Creditos_totales!$B127,0))," ")</f>
        <v>0.80051874074333429</v>
      </c>
      <c r="L127" s="29">
        <f>+IFERROR(VLOOKUP(L$104,Cartera!$C$23:$DG$33,Creditos_totales!$B127,0)/(VLOOKUP(L$104,Cartera!$C$5:$DG$15,Creditos_totales!$B127,0)+VLOOKUP(L$104,Cartera!$C$23:$DG$33,Creditos_totales!$B127,0))," ")</f>
        <v>0.13285083584617263</v>
      </c>
      <c r="M127" s="29" t="str">
        <f>+IFERROR(VLOOKUP(M$104,Cartera!$C$23:$DG$33,Creditos_totales!$B127,0)/(VLOOKUP(M$104,Cartera!$C$5:$DG$15,Creditos_totales!$B127,0)+VLOOKUP(M$104,Cartera!$C$23:$DG$33,Creditos_totales!$B127,0))," ")</f>
        <v xml:space="preserve"> </v>
      </c>
      <c r="N127" s="12">
        <v>0.63645203480836965</v>
      </c>
      <c r="P127">
        <v>35</v>
      </c>
      <c r="Q127" s="3">
        <v>41578</v>
      </c>
      <c r="R127" s="29">
        <f t="shared" si="0"/>
        <v>0.34491475705933805</v>
      </c>
      <c r="S127" s="29">
        <f t="shared" si="1"/>
        <v>0.40529445384039209</v>
      </c>
      <c r="T127" s="29">
        <f t="shared" si="2"/>
        <v>0.33700290618170403</v>
      </c>
      <c r="U127" s="29">
        <f>+IFERROR(VLOOKUP(Creditos_totales!U$104,Cartera!$C$89:$DG$127,Creditos_totales!$P127,0)/(VLOOKUP(Creditos_totales!U$104,Cartera!$C$89:$DG$127,Creditos_totales!$P127,0)+VLOOKUP(Creditos_totales!U$104,Cartera!$C$44:$DG$82,Creditos_totales!$P127,0))," ")</f>
        <v>0.40690924156087344</v>
      </c>
      <c r="V127" s="29">
        <f>+IFERROR(VLOOKUP(Creditos_totales!V$104,Cartera!$C$89:$DG$127,Creditos_totales!$P127,0)/(VLOOKUP(Creditos_totales!V$104,Cartera!$C$89:$DG$127,Creditos_totales!$P127,0)+VLOOKUP(Creditos_totales!V$104,Cartera!$C$44:$DG$82,Creditos_totales!$P127,0))," ")</f>
        <v>0.53916495951240218</v>
      </c>
      <c r="W127" s="29">
        <f>+IFERROR(VLOOKUP(Creditos_totales!W$104,Cartera!$C$89:$DG$127,Creditos_totales!$P127,0)/(VLOOKUP(Creditos_totales!W$104,Cartera!$C$89:$DG$127,Creditos_totales!$P127,0)+VLOOKUP(Creditos_totales!W$104,Cartera!$C$44:$DG$82,Creditos_totales!$P127,0))," ")</f>
        <v>0.28899643447906104</v>
      </c>
      <c r="X127" s="29">
        <f>+IFERROR(VLOOKUP(Creditos_totales!X$104,Cartera!$C$89:$DG$127,Creditos_totales!$P127,0)/(VLOOKUP(Creditos_totales!X$104,Cartera!$C$89:$DG$127,Creditos_totales!$P127,0)+VLOOKUP(Creditos_totales!X$104,Cartera!$C$44:$DG$82,Creditos_totales!$P127,0))," ")</f>
        <v>0.30840163107325236</v>
      </c>
      <c r="Y127" s="29">
        <f>+IFERROR(VLOOKUP(Creditos_totales!Y$104,Cartera!$C$89:$DG$127,Creditos_totales!$P127,0)/(VLOOKUP(Creditos_totales!Y$104,Cartera!$C$89:$DG$127,Creditos_totales!$P127,0)+VLOOKUP(Creditos_totales!Y$104,Cartera!$C$44:$DG$82,Creditos_totales!$P127,0))," ")</f>
        <v>0.42591529508627823</v>
      </c>
      <c r="Z127" s="29">
        <f>+IFERROR(VLOOKUP(Creditos_totales!Z$104,Cartera!$C$89:$DG$127,Creditos_totales!$P127,0)/(VLOOKUP(Creditos_totales!Z$104,Cartera!$C$89:$DG$127,Creditos_totales!$P127,0)+VLOOKUP(Creditos_totales!Z$104,Cartera!$C$44:$DG$82,Creditos_totales!$P127,0))," ")</f>
        <v>0.46224780043543123</v>
      </c>
      <c r="AA127" s="29">
        <f>+IFERROR(VLOOKUP(Creditos_totales!AA$104,Cartera!$C$89:$DG$127,Creditos_totales!$P127,0)/(VLOOKUP(Creditos_totales!AA$104,Cartera!$C$89:$DG$127,Creditos_totales!$P127,0)+VLOOKUP(Creditos_totales!AA$104,Cartera!$C$44:$DG$82,Creditos_totales!$P127,0))," ")</f>
        <v>0.32454171099525725</v>
      </c>
      <c r="AB127" s="29">
        <f>+IFERROR(VLOOKUP(Creditos_totales!AB$104,Cartera!$C$89:$DG$127,Creditos_totales!$P127,0)/(VLOOKUP(Creditos_totales!AB$104,Cartera!$C$89:$DG$127,Creditos_totales!$P127,0)+VLOOKUP(Creditos_totales!AB$104,Cartera!$C$44:$DG$82,Creditos_totales!$P127,0))," ")</f>
        <v>0.48173774394311664</v>
      </c>
      <c r="AC127" s="29">
        <f>+IFERROR(VLOOKUP(Creditos_totales!AC$104,Cartera!$C$89:$DG$127,Creditos_totales!$P127,0)/(VLOOKUP(Creditos_totales!AC$104,Cartera!$C$89:$DG$127,Creditos_totales!$P127,0)+VLOOKUP(Creditos_totales!AC$104,Cartera!$C$44:$DG$82,Creditos_totales!$P127,0))," ")</f>
        <v>0.36877926131478422</v>
      </c>
      <c r="AD127" s="29">
        <f>+IFERROR(VLOOKUP(Creditos_totales!AD$104,Cartera!$C$89:$DG$127,Creditos_totales!$P127,0)/(VLOOKUP(Creditos_totales!AD$104,Cartera!$C$89:$DG$127,Creditos_totales!$P127,0)+VLOOKUP(Creditos_totales!AD$104,Cartera!$C$44:$DG$82,Creditos_totales!$P127,0))," ")</f>
        <v>0.35155639336948202</v>
      </c>
      <c r="AE127" s="29">
        <f>+IFERROR(VLOOKUP(Creditos_totales!AE$104,Cartera!$C$89:$DG$127,Creditos_totales!$P127,0)/(VLOOKUP(Creditos_totales!AE$104,Cartera!$C$89:$DG$127,Creditos_totales!$P127,0)+VLOOKUP(Creditos_totales!AE$104,Cartera!$C$44:$DG$82,Creditos_totales!$P127,0))," ")</f>
        <v>0.33422343982055097</v>
      </c>
      <c r="AF127" s="29">
        <f>+IFERROR(VLOOKUP(Creditos_totales!AF$104,Cartera!$C$89:$DG$127,Creditos_totales!$P127,0)/(VLOOKUP(Creditos_totales!AF$104,Cartera!$C$89:$DG$127,Creditos_totales!$P127,0)+VLOOKUP(Creditos_totales!AF$104,Cartera!$C$44:$DG$82,Creditos_totales!$P127,0))," ")</f>
        <v>0.16462405276906156</v>
      </c>
      <c r="AG127" s="29">
        <f>+IFERROR(VLOOKUP(Creditos_totales!AG$104,Cartera!$C$89:$DG$127,Creditos_totales!$P127,0)/(VLOOKUP(Creditos_totales!AG$104,Cartera!$C$89:$DG$127,Creditos_totales!$P127,0)+VLOOKUP(Creditos_totales!AG$104,Cartera!$C$44:$DG$82,Creditos_totales!$P127,0))," ")</f>
        <v>0.23133538871685977</v>
      </c>
      <c r="AH127" s="29">
        <f>+IFERROR(VLOOKUP(Creditos_totales!AH$104,Cartera!$C$89:$DG$127,Creditos_totales!$P127,0)/(VLOOKUP(Creditos_totales!AH$104,Cartera!$C$89:$DG$127,Creditos_totales!$P127,0)+VLOOKUP(Creditos_totales!AH$104,Cartera!$C$44:$DG$82,Creditos_totales!$P127,0))," ")</f>
        <v>0.16434219223676089</v>
      </c>
      <c r="AI127" s="29">
        <f>+IFERROR(VLOOKUP(Creditos_totales!AI$104,Cartera!$C$89:$DG$127,Creditos_totales!$P127,0)/(VLOOKUP(Creditos_totales!AI$104,Cartera!$C$89:$DG$127,Creditos_totales!$P127,0)+VLOOKUP(Creditos_totales!AI$104,Cartera!$C$44:$DG$82,Creditos_totales!$P127,0))," ")</f>
        <v>0.20586190037451277</v>
      </c>
      <c r="AJ127" s="29">
        <f>+IFERROR(VLOOKUP(Creditos_totales!AJ$104,Cartera!$C$89:$DG$127,Creditos_totales!$P127,0)/(VLOOKUP(Creditos_totales!AJ$104,Cartera!$C$89:$DG$127,Creditos_totales!$P127,0)+VLOOKUP(Creditos_totales!AJ$104,Cartera!$C$44:$DG$82,Creditos_totales!$P127,0))," ")</f>
        <v>0.30364299570719583</v>
      </c>
      <c r="AK127" s="29">
        <f>+IFERROR(VLOOKUP(Creditos_totales!AK$104,Cartera!$C$89:$DG$127,Creditos_totales!$P127,0)/(VLOOKUP(Creditos_totales!AK$104,Cartera!$C$89:$DG$127,Creditos_totales!$P127,0)+VLOOKUP(Creditos_totales!AK$104,Cartera!$C$44:$DG$82,Creditos_totales!$P127,0))," ")</f>
        <v>6.8899834761691259E-2</v>
      </c>
      <c r="AL127" s="29">
        <f>+IFERROR(VLOOKUP(Creditos_totales!AL$104,Cartera!$C$89:$DG$127,Creditos_totales!$P127,0)/(VLOOKUP(Creditos_totales!AL$104,Cartera!$C$89:$DG$127,Creditos_totales!$P127,0)+VLOOKUP(Creditos_totales!AL$104,Cartera!$C$44:$DG$82,Creditos_totales!$P127,0))," ")</f>
        <v>0.33356020554596888</v>
      </c>
      <c r="AM127" s="29" t="str">
        <f>+IFERROR(VLOOKUP(Creditos_totales!AM$104,Cartera!$C$89:$DG$127,Creditos_totales!$P127,0)/(VLOOKUP(Creditos_totales!AM$104,Cartera!$C$89:$DG$127,Creditos_totales!$P127,0)+VLOOKUP(Creditos_totales!AM$104,Cartera!$C$44:$DG$82,Creditos_totales!$P127,0))," ")</f>
        <v xml:space="preserve"> </v>
      </c>
      <c r="AN127" s="29">
        <f>+IFERROR(VLOOKUP(Creditos_totales!AN$104,Cartera!$C$89:$DG$127,Creditos_totales!$P127,0)/(VLOOKUP(Creditos_totales!AN$104,Cartera!$C$89:$DG$127,Creditos_totales!$P127,0)+VLOOKUP(Creditos_totales!AN$104,Cartera!$C$44:$DG$82,Creditos_totales!$P127,0))," ")</f>
        <v>0.53407107113191654</v>
      </c>
      <c r="AO127" s="29" t="str">
        <f>+IFERROR(VLOOKUP(Creditos_totales!AO$104,Cartera!$C$89:$DG$127,Creditos_totales!$P127,0)/(VLOOKUP(Creditos_totales!AO$104,Cartera!$C$89:$DG$127,Creditos_totales!$P127,0)+VLOOKUP(Creditos_totales!AO$104,Cartera!$C$44:$DG$82,Creditos_totales!$P127,0))," ")</f>
        <v xml:space="preserve"> </v>
      </c>
      <c r="AP127" s="29">
        <f>+IFERROR(VLOOKUP(Creditos_totales!AP$104,Cartera!$C$89:$DG$127,Creditos_totales!$P127,0)/(VLOOKUP(Creditos_totales!AP$104,Cartera!$C$89:$DG$127,Creditos_totales!$P127,0)+VLOOKUP(Creditos_totales!AP$104,Cartera!$C$44:$DG$82,Creditos_totales!$P127,0))," ")</f>
        <v>0.28514819448907996</v>
      </c>
      <c r="AQ127" s="29">
        <f>+IFERROR(VLOOKUP(Creditos_totales!AQ$104,Cartera!$C$89:$DG$127,Creditos_totales!$P127,0)/(VLOOKUP(Creditos_totales!AQ$104,Cartera!$C$89:$DG$127,Creditos_totales!$P127,0)+VLOOKUP(Creditos_totales!AQ$104,Cartera!$C$44:$DG$82,Creditos_totales!$P127,0))," ")</f>
        <v>0.31150952497631335</v>
      </c>
      <c r="AR127" s="29">
        <f>+IFERROR(VLOOKUP(Creditos_totales!AR$104,Cartera!$C$89:$DG$127,Creditos_totales!$P127,0)/(VLOOKUP(Creditos_totales!AR$104,Cartera!$C$89:$DG$127,Creditos_totales!$P127,0)+VLOOKUP(Creditos_totales!AR$104,Cartera!$C$44:$DG$82,Creditos_totales!$P127,0))," ")</f>
        <v>0.15285778461218133</v>
      </c>
      <c r="AS127" s="29">
        <f>+IFERROR(VLOOKUP(Creditos_totales!AS$104,Cartera!$C$89:$DG$127,Creditos_totales!$P127,0)/(VLOOKUP(Creditos_totales!AS$104,Cartera!$C$89:$DG$127,Creditos_totales!$P127,0)+VLOOKUP(Creditos_totales!AS$104,Cartera!$C$44:$DG$82,Creditos_totales!$P127,0))," ")</f>
        <v>0.25452378849205021</v>
      </c>
      <c r="AT127" s="29">
        <f>+IFERROR(VLOOKUP(Creditos_totales!AT$104,Cartera!$C$89:$DG$127,Creditos_totales!$P127,0)/(VLOOKUP(Creditos_totales!AT$104,Cartera!$C$89:$DG$127,Creditos_totales!$P127,0)+VLOOKUP(Creditos_totales!AT$104,Cartera!$C$44:$DG$82,Creditos_totales!$P127,0))," ")</f>
        <v>0.25544306885324003</v>
      </c>
      <c r="AU127" s="29" t="str">
        <f>+IFERROR(VLOOKUP(Creditos_totales!AU$104,Cartera!$C$89:$DG$127,Creditos_totales!$P127,0)/(VLOOKUP(Creditos_totales!AU$104,Cartera!$C$89:$DG$127,Creditos_totales!$P127,0)+VLOOKUP(Creditos_totales!AU$104,Cartera!$C$44:$DG$82,Creditos_totales!$P127,0))," ")</f>
        <v xml:space="preserve"> </v>
      </c>
      <c r="AV127" s="29">
        <f>+IFERROR(VLOOKUP(Creditos_totales!AV$104,Cartera!$C$89:$DG$127,Creditos_totales!$P127,0)/(VLOOKUP(Creditos_totales!AV$104,Cartera!$C$89:$DG$127,Creditos_totales!$P127,0)+VLOOKUP(Creditos_totales!AV$104,Cartera!$C$44:$DG$82,Creditos_totales!$P127,0))," ")</f>
        <v>0.20532699640789448</v>
      </c>
      <c r="AW127" s="29">
        <f>+IFERROR(VLOOKUP(Creditos_totales!AW$104,Cartera!$C$89:$DG$127,Creditos_totales!$P127,0)/(VLOOKUP(Creditos_totales!AW$104,Cartera!$C$89:$DG$127,Creditos_totales!$P127,0)+VLOOKUP(Creditos_totales!AW$104,Cartera!$C$44:$DG$82,Creditos_totales!$P127,0))," ")</f>
        <v>0.11659171343335074</v>
      </c>
      <c r="AX127" s="29">
        <f>+IFERROR(VLOOKUP(Creditos_totales!AX$104,Cartera!$C$89:$DG$127,Creditos_totales!$P127,0)/(VLOOKUP(Creditos_totales!AX$104,Cartera!$C$89:$DG$127,Creditos_totales!$P127,0)+VLOOKUP(Creditos_totales!AX$104,Cartera!$C$44:$DG$82,Creditos_totales!$P127,0))," ")</f>
        <v>8.5290334274856078E-2</v>
      </c>
      <c r="AY127" s="29">
        <f>+IFERROR(VLOOKUP(Creditos_totales!AY$104,Cartera!$C$89:$DG$127,Creditos_totales!$P127,0)/(VLOOKUP(Creditos_totales!AY$104,Cartera!$C$89:$DG$127,Creditos_totales!$P127,0)+VLOOKUP(Creditos_totales!AY$104,Cartera!$C$44:$DG$82,Creditos_totales!$P127,0))," ")</f>
        <v>0.23469644450028634</v>
      </c>
      <c r="AZ127" s="29">
        <f>+IFERROR(VLOOKUP(Creditos_totales!AZ$104,Cartera!$C$89:$DG$127,Creditos_totales!$P127,0)/(VLOOKUP(Creditos_totales!AZ$104,Cartera!$C$89:$DG$127,Creditos_totales!$P127,0)+VLOOKUP(Creditos_totales!AZ$104,Cartera!$C$44:$DG$82,Creditos_totales!$P127,0))," ")</f>
        <v>0.17312143812796302</v>
      </c>
      <c r="BA127" s="29">
        <f>+IFERROR(VLOOKUP(Creditos_totales!BA$104,Cartera!$C$89:$DG$127,Creditos_totales!$P127,0)/(VLOOKUP(Creditos_totales!BA$104,Cartera!$C$89:$DG$127,Creditos_totales!$P127,0)+VLOOKUP(Creditos_totales!BA$104,Cartera!$C$44:$DG$82,Creditos_totales!$P127,0))," ")</f>
        <v>0.17259056985014126</v>
      </c>
      <c r="BB127" s="29">
        <f>+IFERROR(VLOOKUP(Creditos_totales!BB$104,Cartera!$C$89:$DG$127,Creditos_totales!$P127,0)/(VLOOKUP(Creditos_totales!BB$104,Cartera!$C$89:$DG$127,Creditos_totales!$P127,0)+VLOOKUP(Creditos_totales!BB$104,Cartera!$C$44:$DG$82,Creditos_totales!$P127,0))," ")</f>
        <v>0.26054703486870634</v>
      </c>
      <c r="BC127" s="29">
        <f>+IFERROR(VLOOKUP(Creditos_totales!BC$104,Cartera!$C$89:$DG$127,Creditos_totales!$P127,0)/(VLOOKUP(Creditos_totales!BC$104,Cartera!$C$89:$DG$127,Creditos_totales!$P127,0)+VLOOKUP(Creditos_totales!BC$104,Cartera!$C$44:$DG$82,Creditos_totales!$P127,0))," ")</f>
        <v>8.5610151885664551E-2</v>
      </c>
      <c r="BD127" s="29">
        <f>+IFERROR(VLOOKUP(Creditos_totales!BD$104,Cartera!$C$89:$DG$127,Creditos_totales!$P127,0)/(VLOOKUP(Creditos_totales!BD$104,Cartera!$C$89:$DG$127,Creditos_totales!$P127,0)+VLOOKUP(Creditos_totales!BD$104,Cartera!$C$44:$DG$82,Creditos_totales!$P127,0))," ")</f>
        <v>5.6307388484207668E-5</v>
      </c>
      <c r="BE127" s="29">
        <f>+IFERROR(VLOOKUP(Creditos_totales!BE$104,Cartera!$C$89:$DG$127,Creditos_totales!$P127,0)/(VLOOKUP(Creditos_totales!BE$104,Cartera!$C$89:$DG$127,Creditos_totales!$P127,0)+VLOOKUP(Creditos_totales!BE$104,Cartera!$C$44:$DG$82,Creditos_totales!$P127,0))," ")</f>
        <v>0.1192189320829531</v>
      </c>
      <c r="BF127" s="29">
        <f>+IFERROR(VLOOKUP(Creditos_totales!BF$104,Cartera!$C$89:$DG$127,Creditos_totales!$P127,0)/(VLOOKUP(Creditos_totales!BF$104,Cartera!$C$89:$DG$127,Creditos_totales!$P127,0)+VLOOKUP(Creditos_totales!BF$104,Cartera!$C$44:$DG$82,Creditos_totales!$P127,0))," ")</f>
        <v>0.12299971817869854</v>
      </c>
      <c r="BG127" s="12">
        <f t="shared" si="3"/>
        <v>0.36354796519163035</v>
      </c>
      <c r="BH127" s="38">
        <v>0.27405552826363155</v>
      </c>
    </row>
    <row r="128" spans="2:60" ht="16.5" x14ac:dyDescent="0.3">
      <c r="B128">
        <v>36</v>
      </c>
      <c r="C128" s="23">
        <v>41608</v>
      </c>
      <c r="D128" s="29">
        <f>+IFERROR(VLOOKUP(D$104,Cartera!$C$23:$DG$33,Creditos_totales!$B128,0)/(VLOOKUP(D$104,Cartera!$C$5:$DG$15,Creditos_totales!$B128,0)+VLOOKUP(D$104,Cartera!$C$23:$DG$33,Creditos_totales!$B128,0))," ")</f>
        <v>0.59827149961672232</v>
      </c>
      <c r="E128" s="29">
        <f>+IFERROR(VLOOKUP(E$104,Cartera!$C$23:$DG$33,Creditos_totales!$B128,0)/(VLOOKUP(E$104,Cartera!$C$5:$DG$15,Creditos_totales!$B128,0)+VLOOKUP(E$104,Cartera!$C$23:$DG$33,Creditos_totales!$B128,0))," ")</f>
        <v>0.70518119552997416</v>
      </c>
      <c r="F128" s="29">
        <f>+IFERROR(VLOOKUP(F$104,Cartera!$C$23:$DG$33,Creditos_totales!$B128,0)/(VLOOKUP(F$104,Cartera!$C$5:$DG$15,Creditos_totales!$B128,0)+VLOOKUP(F$104,Cartera!$C$23:$DG$33,Creditos_totales!$B128,0))," ")</f>
        <v>0.65565123556294891</v>
      </c>
      <c r="G128" s="29">
        <f>+IFERROR(VLOOKUP(G$104,Cartera!$C$23:$DG$33,Creditos_totales!$B128,0)/(VLOOKUP(G$104,Cartera!$C$5:$DG$15,Creditos_totales!$B128,0)+VLOOKUP(G$104,Cartera!$C$23:$DG$33,Creditos_totales!$B128,0))," ")</f>
        <v>0.6366064983692663</v>
      </c>
      <c r="H128" s="29">
        <f>+IFERROR(VLOOKUP(H$104,Cartera!$C$23:$DG$33,Creditos_totales!$B128,0)/(VLOOKUP(H$104,Cartera!$C$5:$DG$15,Creditos_totales!$B128,0)+VLOOKUP(H$104,Cartera!$C$23:$DG$33,Creditos_totales!$B128,0))," ")</f>
        <v>0.45686471695937614</v>
      </c>
      <c r="I128" s="29">
        <f>+IFERROR(VLOOKUP(I$104,Cartera!$C$23:$DG$33,Creditos_totales!$B128,0)/(VLOOKUP(I$104,Cartera!$C$5:$DG$15,Creditos_totales!$B128,0)+VLOOKUP(I$104,Cartera!$C$23:$DG$33,Creditos_totales!$B128,0))," ")</f>
        <v>0.67277190134188891</v>
      </c>
      <c r="J128" s="29">
        <f>+IFERROR(VLOOKUP(J$104,Cartera!$C$23:$DG$33,Creditos_totales!$B128,0)/(VLOOKUP(J$104,Cartera!$C$5:$DG$15,Creditos_totales!$B128,0)+VLOOKUP(J$104,Cartera!$C$23:$DG$33,Creditos_totales!$B128,0))," ")</f>
        <v>0.75057665959429953</v>
      </c>
      <c r="K128" s="29">
        <f>+IFERROR(VLOOKUP(K$104,Cartera!$C$23:$DG$33,Creditos_totales!$B128,0)/(VLOOKUP(K$104,Cartera!$C$5:$DG$15,Creditos_totales!$B128,0)+VLOOKUP(K$104,Cartera!$C$23:$DG$33,Creditos_totales!$B128,0))," ")</f>
        <v>0.80884208358200371</v>
      </c>
      <c r="L128" s="29">
        <f>+IFERROR(VLOOKUP(L$104,Cartera!$C$23:$DG$33,Creditos_totales!$B128,0)/(VLOOKUP(L$104,Cartera!$C$5:$DG$15,Creditos_totales!$B128,0)+VLOOKUP(L$104,Cartera!$C$23:$DG$33,Creditos_totales!$B128,0))," ")</f>
        <v>0.12163366640425617</v>
      </c>
      <c r="M128" s="29" t="str">
        <f>+IFERROR(VLOOKUP(M$104,Cartera!$C$23:$DG$33,Creditos_totales!$B128,0)/(VLOOKUP(M$104,Cartera!$C$5:$DG$15,Creditos_totales!$B128,0)+VLOOKUP(M$104,Cartera!$C$23:$DG$33,Creditos_totales!$B128,0))," ")</f>
        <v xml:space="preserve"> </v>
      </c>
      <c r="N128" s="12">
        <v>0.63309612174920371</v>
      </c>
      <c r="P128">
        <v>36</v>
      </c>
      <c r="Q128" s="3">
        <v>41608</v>
      </c>
      <c r="R128" s="29">
        <f t="shared" si="0"/>
        <v>0.3633935016307337</v>
      </c>
      <c r="S128" s="29">
        <f t="shared" si="1"/>
        <v>0.40172850038327768</v>
      </c>
      <c r="T128" s="29">
        <f t="shared" si="2"/>
        <v>0.34434876443705109</v>
      </c>
      <c r="U128" s="29">
        <f>+IFERROR(VLOOKUP(Creditos_totales!U$104,Cartera!$C$89:$DG$127,Creditos_totales!$P128,0)/(VLOOKUP(Creditos_totales!U$104,Cartera!$C$89:$DG$127,Creditos_totales!$P128,0)+VLOOKUP(Creditos_totales!U$104,Cartera!$C$44:$DG$82,Creditos_totales!$P128,0))," ")</f>
        <v>0.41967155169636544</v>
      </c>
      <c r="V128" s="29">
        <f>+IFERROR(VLOOKUP(Creditos_totales!V$104,Cartera!$C$89:$DG$127,Creditos_totales!$P128,0)/(VLOOKUP(Creditos_totales!V$104,Cartera!$C$89:$DG$127,Creditos_totales!$P128,0)+VLOOKUP(Creditos_totales!V$104,Cartera!$C$44:$DG$82,Creditos_totales!$P128,0))," ")</f>
        <v>0.55462631025102693</v>
      </c>
      <c r="W128" s="29">
        <f>+IFERROR(VLOOKUP(Creditos_totales!W$104,Cartera!$C$89:$DG$127,Creditos_totales!$P128,0)/(VLOOKUP(Creditos_totales!W$104,Cartera!$C$89:$DG$127,Creditos_totales!$P128,0)+VLOOKUP(Creditos_totales!W$104,Cartera!$C$44:$DG$82,Creditos_totales!$P128,0))," ")</f>
        <v>0.2865328055368056</v>
      </c>
      <c r="X128" s="29">
        <f>+IFERROR(VLOOKUP(Creditos_totales!X$104,Cartera!$C$89:$DG$127,Creditos_totales!$P128,0)/(VLOOKUP(Creditos_totales!X$104,Cartera!$C$89:$DG$127,Creditos_totales!$P128,0)+VLOOKUP(Creditos_totales!X$104,Cartera!$C$44:$DG$82,Creditos_totales!$P128,0))," ")</f>
        <v>0.30864912648667231</v>
      </c>
      <c r="Y128" s="29">
        <f>+IFERROR(VLOOKUP(Creditos_totales!Y$104,Cartera!$C$89:$DG$127,Creditos_totales!$P128,0)/(VLOOKUP(Creditos_totales!Y$104,Cartera!$C$89:$DG$127,Creditos_totales!$P128,0)+VLOOKUP(Creditos_totales!Y$104,Cartera!$C$44:$DG$82,Creditos_totales!$P128,0))," ")</f>
        <v>0.42808878096748593</v>
      </c>
      <c r="Z128" s="29">
        <f>+IFERROR(VLOOKUP(Creditos_totales!Z$104,Cartera!$C$89:$DG$127,Creditos_totales!$P128,0)/(VLOOKUP(Creditos_totales!Z$104,Cartera!$C$89:$DG$127,Creditos_totales!$P128,0)+VLOOKUP(Creditos_totales!Z$104,Cartera!$C$44:$DG$82,Creditos_totales!$P128,0))," ")</f>
        <v>0.4623517719521259</v>
      </c>
      <c r="AA128" s="29">
        <f>+IFERROR(VLOOKUP(Creditos_totales!AA$104,Cartera!$C$89:$DG$127,Creditos_totales!$P128,0)/(VLOOKUP(Creditos_totales!AA$104,Cartera!$C$89:$DG$127,Creditos_totales!$P128,0)+VLOOKUP(Creditos_totales!AA$104,Cartera!$C$44:$DG$82,Creditos_totales!$P128,0))," ")</f>
        <v>0.32809509764613676</v>
      </c>
      <c r="AB128" s="29">
        <f>+IFERROR(VLOOKUP(Creditos_totales!AB$104,Cartera!$C$89:$DG$127,Creditos_totales!$P128,0)/(VLOOKUP(Creditos_totales!AB$104,Cartera!$C$89:$DG$127,Creditos_totales!$P128,0)+VLOOKUP(Creditos_totales!AB$104,Cartera!$C$44:$DG$82,Creditos_totales!$P128,0))," ")</f>
        <v>0.47876745130440718</v>
      </c>
      <c r="AC128" s="29">
        <f>+IFERROR(VLOOKUP(Creditos_totales!AC$104,Cartera!$C$89:$DG$127,Creditos_totales!$P128,0)/(VLOOKUP(Creditos_totales!AC$104,Cartera!$C$89:$DG$127,Creditos_totales!$P128,0)+VLOOKUP(Creditos_totales!AC$104,Cartera!$C$44:$DG$82,Creditos_totales!$P128,0))," ")</f>
        <v>0.36079728167425928</v>
      </c>
      <c r="AD128" s="29">
        <f>+IFERROR(VLOOKUP(Creditos_totales!AD$104,Cartera!$C$89:$DG$127,Creditos_totales!$P128,0)/(VLOOKUP(Creditos_totales!AD$104,Cartera!$C$89:$DG$127,Creditos_totales!$P128,0)+VLOOKUP(Creditos_totales!AD$104,Cartera!$C$44:$DG$82,Creditos_totales!$P128,0))," ")</f>
        <v>0.3400477295305499</v>
      </c>
      <c r="AE128" s="29">
        <f>+IFERROR(VLOOKUP(Creditos_totales!AE$104,Cartera!$C$89:$DG$127,Creditos_totales!$P128,0)/(VLOOKUP(Creditos_totales!AE$104,Cartera!$C$89:$DG$127,Creditos_totales!$P128,0)+VLOOKUP(Creditos_totales!AE$104,Cartera!$C$44:$DG$82,Creditos_totales!$P128,0))," ")</f>
        <v>0.3400494252243827</v>
      </c>
      <c r="AF128" s="29">
        <f>+IFERROR(VLOOKUP(Creditos_totales!AF$104,Cartera!$C$89:$DG$127,Creditos_totales!$P128,0)/(VLOOKUP(Creditos_totales!AF$104,Cartera!$C$89:$DG$127,Creditos_totales!$P128,0)+VLOOKUP(Creditos_totales!AF$104,Cartera!$C$44:$DG$82,Creditos_totales!$P128,0))," ")</f>
        <v>0.17438960295034397</v>
      </c>
      <c r="AG128" s="29">
        <f>+IFERROR(VLOOKUP(Creditos_totales!AG$104,Cartera!$C$89:$DG$127,Creditos_totales!$P128,0)/(VLOOKUP(Creditos_totales!AG$104,Cartera!$C$89:$DG$127,Creditos_totales!$P128,0)+VLOOKUP(Creditos_totales!AG$104,Cartera!$C$44:$DG$82,Creditos_totales!$P128,0))," ")</f>
        <v>0.22866113905744637</v>
      </c>
      <c r="AH128" s="29">
        <f>+IFERROR(VLOOKUP(Creditos_totales!AH$104,Cartera!$C$89:$DG$127,Creditos_totales!$P128,0)/(VLOOKUP(Creditos_totales!AH$104,Cartera!$C$89:$DG$127,Creditos_totales!$P128,0)+VLOOKUP(Creditos_totales!AH$104,Cartera!$C$44:$DG$82,Creditos_totales!$P128,0))," ")</f>
        <v>0.16772909977324443</v>
      </c>
      <c r="AI128" s="29">
        <f>+IFERROR(VLOOKUP(Creditos_totales!AI$104,Cartera!$C$89:$DG$127,Creditos_totales!$P128,0)/(VLOOKUP(Creditos_totales!AI$104,Cartera!$C$89:$DG$127,Creditos_totales!$P128,0)+VLOOKUP(Creditos_totales!AI$104,Cartera!$C$44:$DG$82,Creditos_totales!$P128,0))," ")</f>
        <v>0.20588065058770272</v>
      </c>
      <c r="AJ128" s="29">
        <f>+IFERROR(VLOOKUP(Creditos_totales!AJ$104,Cartera!$C$89:$DG$127,Creditos_totales!$P128,0)/(VLOOKUP(Creditos_totales!AJ$104,Cartera!$C$89:$DG$127,Creditos_totales!$P128,0)+VLOOKUP(Creditos_totales!AJ$104,Cartera!$C$44:$DG$82,Creditos_totales!$P128,0))," ")</f>
        <v>0.29724480609415316</v>
      </c>
      <c r="AK128" s="29">
        <f>+IFERROR(VLOOKUP(Creditos_totales!AK$104,Cartera!$C$89:$DG$127,Creditos_totales!$P128,0)/(VLOOKUP(Creditos_totales!AK$104,Cartera!$C$89:$DG$127,Creditos_totales!$P128,0)+VLOOKUP(Creditos_totales!AK$104,Cartera!$C$44:$DG$82,Creditos_totales!$P128,0))," ")</f>
        <v>7.9444550499797942E-2</v>
      </c>
      <c r="AL128" s="29">
        <f>+IFERROR(VLOOKUP(Creditos_totales!AL$104,Cartera!$C$89:$DG$127,Creditos_totales!$P128,0)/(VLOOKUP(Creditos_totales!AL$104,Cartera!$C$89:$DG$127,Creditos_totales!$P128,0)+VLOOKUP(Creditos_totales!AL$104,Cartera!$C$44:$DG$82,Creditos_totales!$P128,0))," ")</f>
        <v>0.30607741014885165</v>
      </c>
      <c r="AM128" s="29" t="str">
        <f>+IFERROR(VLOOKUP(Creditos_totales!AM$104,Cartera!$C$89:$DG$127,Creditos_totales!$P128,0)/(VLOOKUP(Creditos_totales!AM$104,Cartera!$C$89:$DG$127,Creditos_totales!$P128,0)+VLOOKUP(Creditos_totales!AM$104,Cartera!$C$44:$DG$82,Creditos_totales!$P128,0))," ")</f>
        <v xml:space="preserve"> </v>
      </c>
      <c r="AN128" s="29">
        <f>+IFERROR(VLOOKUP(Creditos_totales!AN$104,Cartera!$C$89:$DG$127,Creditos_totales!$P128,0)/(VLOOKUP(Creditos_totales!AN$104,Cartera!$C$89:$DG$127,Creditos_totales!$P128,0)+VLOOKUP(Creditos_totales!AN$104,Cartera!$C$44:$DG$82,Creditos_totales!$P128,0))," ")</f>
        <v>0.54511800880782135</v>
      </c>
      <c r="AO128" s="29" t="str">
        <f>+IFERROR(VLOOKUP(Creditos_totales!AO$104,Cartera!$C$89:$DG$127,Creditos_totales!$P128,0)/(VLOOKUP(Creditos_totales!AO$104,Cartera!$C$89:$DG$127,Creditos_totales!$P128,0)+VLOOKUP(Creditos_totales!AO$104,Cartera!$C$44:$DG$82,Creditos_totales!$P128,0))," ")</f>
        <v xml:space="preserve"> </v>
      </c>
      <c r="AP128" s="29">
        <f>+IFERROR(VLOOKUP(Creditos_totales!AP$104,Cartera!$C$89:$DG$127,Creditos_totales!$P128,0)/(VLOOKUP(Creditos_totales!AP$104,Cartera!$C$89:$DG$127,Creditos_totales!$P128,0)+VLOOKUP(Creditos_totales!AP$104,Cartera!$C$44:$DG$82,Creditos_totales!$P128,0))," ")</f>
        <v>0.27362300607869411</v>
      </c>
      <c r="AQ128" s="29">
        <f>+IFERROR(VLOOKUP(Creditos_totales!AQ$104,Cartera!$C$89:$DG$127,Creditos_totales!$P128,0)/(VLOOKUP(Creditos_totales!AQ$104,Cartera!$C$89:$DG$127,Creditos_totales!$P128,0)+VLOOKUP(Creditos_totales!AQ$104,Cartera!$C$44:$DG$82,Creditos_totales!$P128,0))," ")</f>
        <v>0.30286529568467896</v>
      </c>
      <c r="AR128" s="29">
        <f>+IFERROR(VLOOKUP(Creditos_totales!AR$104,Cartera!$C$89:$DG$127,Creditos_totales!$P128,0)/(VLOOKUP(Creditos_totales!AR$104,Cartera!$C$89:$DG$127,Creditos_totales!$P128,0)+VLOOKUP(Creditos_totales!AR$104,Cartera!$C$44:$DG$82,Creditos_totales!$P128,0))," ")</f>
        <v>0.15401195384959634</v>
      </c>
      <c r="AS128" s="29">
        <f>+IFERROR(VLOOKUP(Creditos_totales!AS$104,Cartera!$C$89:$DG$127,Creditos_totales!$P128,0)/(VLOOKUP(Creditos_totales!AS$104,Cartera!$C$89:$DG$127,Creditos_totales!$P128,0)+VLOOKUP(Creditos_totales!AS$104,Cartera!$C$44:$DG$82,Creditos_totales!$P128,0))," ")</f>
        <v>0.24446080715602839</v>
      </c>
      <c r="AT128" s="29">
        <f>+IFERROR(VLOOKUP(Creditos_totales!AT$104,Cartera!$C$89:$DG$127,Creditos_totales!$P128,0)/(VLOOKUP(Creditos_totales!AT$104,Cartera!$C$89:$DG$127,Creditos_totales!$P128,0)+VLOOKUP(Creditos_totales!AT$104,Cartera!$C$44:$DG$82,Creditos_totales!$P128,0))," ")</f>
        <v>0.24972397039514604</v>
      </c>
      <c r="AU128" s="29" t="str">
        <f>+IFERROR(VLOOKUP(Creditos_totales!AU$104,Cartera!$C$89:$DG$127,Creditos_totales!$P128,0)/(VLOOKUP(Creditos_totales!AU$104,Cartera!$C$89:$DG$127,Creditos_totales!$P128,0)+VLOOKUP(Creditos_totales!AU$104,Cartera!$C$44:$DG$82,Creditos_totales!$P128,0))," ")</f>
        <v xml:space="preserve"> </v>
      </c>
      <c r="AV128" s="29">
        <f>+IFERROR(VLOOKUP(Creditos_totales!AV$104,Cartera!$C$89:$DG$127,Creditos_totales!$P128,0)/(VLOOKUP(Creditos_totales!AV$104,Cartera!$C$89:$DG$127,Creditos_totales!$P128,0)+VLOOKUP(Creditos_totales!AV$104,Cartera!$C$44:$DG$82,Creditos_totales!$P128,0))," ")</f>
        <v>0.19696972759646358</v>
      </c>
      <c r="AW128" s="29">
        <f>+IFERROR(VLOOKUP(Creditos_totales!AW$104,Cartera!$C$89:$DG$127,Creditos_totales!$P128,0)/(VLOOKUP(Creditos_totales!AW$104,Cartera!$C$89:$DG$127,Creditos_totales!$P128,0)+VLOOKUP(Creditos_totales!AW$104,Cartera!$C$44:$DG$82,Creditos_totales!$P128,0))," ")</f>
        <v>0.11649573622949849</v>
      </c>
      <c r="AX128" s="29">
        <f>+IFERROR(VLOOKUP(Creditos_totales!AX$104,Cartera!$C$89:$DG$127,Creditos_totales!$P128,0)/(VLOOKUP(Creditos_totales!AX$104,Cartera!$C$89:$DG$127,Creditos_totales!$P128,0)+VLOOKUP(Creditos_totales!AX$104,Cartera!$C$44:$DG$82,Creditos_totales!$P128,0))," ")</f>
        <v>8.7797868059842882E-2</v>
      </c>
      <c r="AY128" s="29">
        <f>+IFERROR(VLOOKUP(Creditos_totales!AY$104,Cartera!$C$89:$DG$127,Creditos_totales!$P128,0)/(VLOOKUP(Creditos_totales!AY$104,Cartera!$C$89:$DG$127,Creditos_totales!$P128,0)+VLOOKUP(Creditos_totales!AY$104,Cartera!$C$44:$DG$82,Creditos_totales!$P128,0))," ")</f>
        <v>0.23575486715075242</v>
      </c>
      <c r="AZ128" s="29">
        <f>+IFERROR(VLOOKUP(Creditos_totales!AZ$104,Cartera!$C$89:$DG$127,Creditos_totales!$P128,0)/(VLOOKUP(Creditos_totales!AZ$104,Cartera!$C$89:$DG$127,Creditos_totales!$P128,0)+VLOOKUP(Creditos_totales!AZ$104,Cartera!$C$44:$DG$82,Creditos_totales!$P128,0))," ")</f>
        <v>0.16590421930206312</v>
      </c>
      <c r="BA128" s="29">
        <f>+IFERROR(VLOOKUP(Creditos_totales!BA$104,Cartera!$C$89:$DG$127,Creditos_totales!$P128,0)/(VLOOKUP(Creditos_totales!BA$104,Cartera!$C$89:$DG$127,Creditos_totales!$P128,0)+VLOOKUP(Creditos_totales!BA$104,Cartera!$C$44:$DG$82,Creditos_totales!$P128,0))," ")</f>
        <v>0.17110393253386405</v>
      </c>
      <c r="BB128" s="29">
        <f>+IFERROR(VLOOKUP(Creditos_totales!BB$104,Cartera!$C$89:$DG$127,Creditos_totales!$P128,0)/(VLOOKUP(Creditos_totales!BB$104,Cartera!$C$89:$DG$127,Creditos_totales!$P128,0)+VLOOKUP(Creditos_totales!BB$104,Cartera!$C$44:$DG$82,Creditos_totales!$P128,0))," ")</f>
        <v>0.26050748508782762</v>
      </c>
      <c r="BC128" s="29">
        <f>+IFERROR(VLOOKUP(Creditos_totales!BC$104,Cartera!$C$89:$DG$127,Creditos_totales!$P128,0)/(VLOOKUP(Creditos_totales!BC$104,Cartera!$C$89:$DG$127,Creditos_totales!$P128,0)+VLOOKUP(Creditos_totales!BC$104,Cartera!$C$44:$DG$82,Creditos_totales!$P128,0))," ")</f>
        <v>7.9449639928317703E-2</v>
      </c>
      <c r="BD128" s="29">
        <f>+IFERROR(VLOOKUP(Creditos_totales!BD$104,Cartera!$C$89:$DG$127,Creditos_totales!$P128,0)/(VLOOKUP(Creditos_totales!BD$104,Cartera!$C$89:$DG$127,Creditos_totales!$P128,0)+VLOOKUP(Creditos_totales!BD$104,Cartera!$C$44:$DG$82,Creditos_totales!$P128,0))," ")</f>
        <v>4.1577407426574688E-5</v>
      </c>
      <c r="BE128" s="29">
        <f>+IFERROR(VLOOKUP(Creditos_totales!BE$104,Cartera!$C$89:$DG$127,Creditos_totales!$P128,0)/(VLOOKUP(Creditos_totales!BE$104,Cartera!$C$89:$DG$127,Creditos_totales!$P128,0)+VLOOKUP(Creditos_totales!BE$104,Cartera!$C$44:$DG$82,Creditos_totales!$P128,0))," ")</f>
        <v>9.5319177083249745E-2</v>
      </c>
      <c r="BF128" s="29">
        <f>+IFERROR(VLOOKUP(Creditos_totales!BF$104,Cartera!$C$89:$DG$127,Creditos_totales!$P128,0)/(VLOOKUP(Creditos_totales!BF$104,Cartera!$C$89:$DG$127,Creditos_totales!$P128,0)+VLOOKUP(Creditos_totales!BF$104,Cartera!$C$44:$DG$82,Creditos_totales!$P128,0))," ")</f>
        <v>0.12696180616857405</v>
      </c>
      <c r="BG128" s="12">
        <f t="shared" si="3"/>
        <v>0.36690387825079629</v>
      </c>
      <c r="BH128" s="38">
        <v>0.27551386889786617</v>
      </c>
    </row>
    <row r="129" spans="2:60" ht="16.5" x14ac:dyDescent="0.3">
      <c r="B129">
        <v>37</v>
      </c>
      <c r="C129" s="23">
        <v>41639</v>
      </c>
      <c r="D129" s="29">
        <f>+IFERROR(VLOOKUP(D$104,Cartera!$C$23:$DG$33,Creditos_totales!$B129,0)/(VLOOKUP(D$104,Cartera!$C$5:$DG$15,Creditos_totales!$B129,0)+VLOOKUP(D$104,Cartera!$C$23:$DG$33,Creditos_totales!$B129,0))," ")</f>
        <v>0.59532852561894745</v>
      </c>
      <c r="E129" s="29">
        <f>+IFERROR(VLOOKUP(E$104,Cartera!$C$23:$DG$33,Creditos_totales!$B129,0)/(VLOOKUP(E$104,Cartera!$C$5:$DG$15,Creditos_totales!$B129,0)+VLOOKUP(E$104,Cartera!$C$23:$DG$33,Creditos_totales!$B129,0))," ")</f>
        <v>0.70172384639605523</v>
      </c>
      <c r="F129" s="29">
        <f>+IFERROR(VLOOKUP(F$104,Cartera!$C$23:$DG$33,Creditos_totales!$B129,0)/(VLOOKUP(F$104,Cartera!$C$5:$DG$15,Creditos_totales!$B129,0)+VLOOKUP(F$104,Cartera!$C$23:$DG$33,Creditos_totales!$B129,0))," ")</f>
        <v>0.6553496273387045</v>
      </c>
      <c r="G129" s="29">
        <f>+IFERROR(VLOOKUP(G$104,Cartera!$C$23:$DG$33,Creditos_totales!$B129,0)/(VLOOKUP(G$104,Cartera!$C$5:$DG$15,Creditos_totales!$B129,0)+VLOOKUP(G$104,Cartera!$C$23:$DG$33,Creditos_totales!$B129,0))," ")</f>
        <v>0.63138246387062846</v>
      </c>
      <c r="H129" s="29">
        <f>+IFERROR(VLOOKUP(H$104,Cartera!$C$23:$DG$33,Creditos_totales!$B129,0)/(VLOOKUP(H$104,Cartera!$C$5:$DG$15,Creditos_totales!$B129,0)+VLOOKUP(H$104,Cartera!$C$23:$DG$33,Creditos_totales!$B129,0))," ")</f>
        <v>0.44606371373297893</v>
      </c>
      <c r="I129" s="29">
        <f>+IFERROR(VLOOKUP(I$104,Cartera!$C$23:$DG$33,Creditos_totales!$B129,0)/(VLOOKUP(I$104,Cartera!$C$5:$DG$15,Creditos_totales!$B129,0)+VLOOKUP(I$104,Cartera!$C$23:$DG$33,Creditos_totales!$B129,0))," ")</f>
        <v>0.67828706681272466</v>
      </c>
      <c r="J129" s="29">
        <f>+IFERROR(VLOOKUP(J$104,Cartera!$C$23:$DG$33,Creditos_totales!$B129,0)/(VLOOKUP(J$104,Cartera!$C$5:$DG$15,Creditos_totales!$B129,0)+VLOOKUP(J$104,Cartera!$C$23:$DG$33,Creditos_totales!$B129,0))," ")</f>
        <v>0.75610639786141887</v>
      </c>
      <c r="K129" s="29">
        <f>+IFERROR(VLOOKUP(K$104,Cartera!$C$23:$DG$33,Creditos_totales!$B129,0)/(VLOOKUP(K$104,Cartera!$C$5:$DG$15,Creditos_totales!$B129,0)+VLOOKUP(K$104,Cartera!$C$23:$DG$33,Creditos_totales!$B129,0))," ")</f>
        <v>0.80806853732728801</v>
      </c>
      <c r="L129" s="29">
        <f>+IFERROR(VLOOKUP(L$104,Cartera!$C$23:$DG$33,Creditos_totales!$B129,0)/(VLOOKUP(L$104,Cartera!$C$5:$DG$15,Creditos_totales!$B129,0)+VLOOKUP(L$104,Cartera!$C$23:$DG$33,Creditos_totales!$B129,0))," ")</f>
        <v>0.11803252167011967</v>
      </c>
      <c r="M129" s="29" t="str">
        <f>+IFERROR(VLOOKUP(M$104,Cartera!$C$23:$DG$33,Creditos_totales!$B129,0)/(VLOOKUP(M$104,Cartera!$C$5:$DG$15,Creditos_totales!$B129,0)+VLOOKUP(M$104,Cartera!$C$23:$DG$33,Creditos_totales!$B129,0))," ")</f>
        <v xml:space="preserve"> </v>
      </c>
      <c r="N129" s="12">
        <v>0.63064276119398632</v>
      </c>
      <c r="P129">
        <v>37</v>
      </c>
      <c r="Q129" s="3">
        <v>41639</v>
      </c>
      <c r="R129" s="29">
        <f t="shared" si="0"/>
        <v>0.36861753612937154</v>
      </c>
      <c r="S129" s="29">
        <f t="shared" si="1"/>
        <v>0.40467147438105255</v>
      </c>
      <c r="T129" s="29">
        <f t="shared" si="2"/>
        <v>0.3446503726612955</v>
      </c>
      <c r="U129" s="29">
        <f>+IFERROR(VLOOKUP(Creditos_totales!U$104,Cartera!$C$89:$DG$127,Creditos_totales!$P129,0)/(VLOOKUP(Creditos_totales!U$104,Cartera!$C$89:$DG$127,Creditos_totales!$P129,0)+VLOOKUP(Creditos_totales!U$104,Cartera!$C$44:$DG$82,Creditos_totales!$P129,0))," ")</f>
        <v>0.424177808774577</v>
      </c>
      <c r="V129" s="29">
        <f>+IFERROR(VLOOKUP(Creditos_totales!V$104,Cartera!$C$89:$DG$127,Creditos_totales!$P129,0)/(VLOOKUP(Creditos_totales!V$104,Cartera!$C$89:$DG$127,Creditos_totales!$P129,0)+VLOOKUP(Creditos_totales!V$104,Cartera!$C$44:$DG$82,Creditos_totales!$P129,0))," ")</f>
        <v>0.56326354012943791</v>
      </c>
      <c r="W129" s="29">
        <f>+IFERROR(VLOOKUP(Creditos_totales!W$104,Cartera!$C$89:$DG$127,Creditos_totales!$P129,0)/(VLOOKUP(Creditos_totales!W$104,Cartera!$C$89:$DG$127,Creditos_totales!$P129,0)+VLOOKUP(Creditos_totales!W$104,Cartera!$C$44:$DG$82,Creditos_totales!$P129,0))," ")</f>
        <v>0.28924219102762755</v>
      </c>
      <c r="X129" s="29">
        <f>+IFERROR(VLOOKUP(Creditos_totales!X$104,Cartera!$C$89:$DG$127,Creditos_totales!$P129,0)/(VLOOKUP(Creditos_totales!X$104,Cartera!$C$89:$DG$127,Creditos_totales!$P129,0)+VLOOKUP(Creditos_totales!X$104,Cartera!$C$44:$DG$82,Creditos_totales!$P129,0))," ")</f>
        <v>0.30591594826514978</v>
      </c>
      <c r="Y129" s="29">
        <f>+IFERROR(VLOOKUP(Creditos_totales!Y$104,Cartera!$C$89:$DG$127,Creditos_totales!$P129,0)/(VLOOKUP(Creditos_totales!Y$104,Cartera!$C$89:$DG$127,Creditos_totales!$P129,0)+VLOOKUP(Creditos_totales!Y$104,Cartera!$C$44:$DG$82,Creditos_totales!$P129,0))," ")</f>
        <v>0.43011053091033374</v>
      </c>
      <c r="Z129" s="29">
        <f>+IFERROR(VLOOKUP(Creditos_totales!Z$104,Cartera!$C$89:$DG$127,Creditos_totales!$P129,0)/(VLOOKUP(Creditos_totales!Z$104,Cartera!$C$89:$DG$127,Creditos_totales!$P129,0)+VLOOKUP(Creditos_totales!Z$104,Cartera!$C$44:$DG$82,Creditos_totales!$P129,0))," ")</f>
        <v>0.4661933121356876</v>
      </c>
      <c r="AA129" s="29">
        <f>+IFERROR(VLOOKUP(Creditos_totales!AA$104,Cartera!$C$89:$DG$127,Creditos_totales!$P129,0)/(VLOOKUP(Creditos_totales!AA$104,Cartera!$C$89:$DG$127,Creditos_totales!$P129,0)+VLOOKUP(Creditos_totales!AA$104,Cartera!$C$44:$DG$82,Creditos_totales!$P129,0))," ")</f>
        <v>0.32683103443099831</v>
      </c>
      <c r="AB129" s="29">
        <f>+IFERROR(VLOOKUP(Creditos_totales!AB$104,Cartera!$C$89:$DG$127,Creditos_totales!$P129,0)/(VLOOKUP(Creditos_totales!AB$104,Cartera!$C$89:$DG$127,Creditos_totales!$P129,0)+VLOOKUP(Creditos_totales!AB$104,Cartera!$C$44:$DG$82,Creditos_totales!$P129,0))," ")</f>
        <v>0.48038843226952432</v>
      </c>
      <c r="AC129" s="29">
        <f>+IFERROR(VLOOKUP(Creditos_totales!AC$104,Cartera!$C$89:$DG$127,Creditos_totales!$P129,0)/(VLOOKUP(Creditos_totales!AC$104,Cartera!$C$89:$DG$127,Creditos_totales!$P129,0)+VLOOKUP(Creditos_totales!AC$104,Cartera!$C$44:$DG$82,Creditos_totales!$P129,0))," ")</f>
        <v>0.35422019701437435</v>
      </c>
      <c r="AD129" s="29">
        <f>+IFERROR(VLOOKUP(Creditos_totales!AD$104,Cartera!$C$89:$DG$127,Creditos_totales!$P129,0)/(VLOOKUP(Creditos_totales!AD$104,Cartera!$C$89:$DG$127,Creditos_totales!$P129,0)+VLOOKUP(Creditos_totales!AD$104,Cartera!$C$44:$DG$82,Creditos_totales!$P129,0))," ")</f>
        <v>0.34545967149303869</v>
      </c>
      <c r="AE129" s="29">
        <f>+IFERROR(VLOOKUP(Creditos_totales!AE$104,Cartera!$C$89:$DG$127,Creditos_totales!$P129,0)/(VLOOKUP(Creditos_totales!AE$104,Cartera!$C$89:$DG$127,Creditos_totales!$P129,0)+VLOOKUP(Creditos_totales!AE$104,Cartera!$C$44:$DG$82,Creditos_totales!$P129,0))," ")</f>
        <v>0.34505347047546869</v>
      </c>
      <c r="AF129" s="29">
        <f>+IFERROR(VLOOKUP(Creditos_totales!AF$104,Cartera!$C$89:$DG$127,Creditos_totales!$P129,0)/(VLOOKUP(Creditos_totales!AF$104,Cartera!$C$89:$DG$127,Creditos_totales!$P129,0)+VLOOKUP(Creditos_totales!AF$104,Cartera!$C$44:$DG$82,Creditos_totales!$P129,0))," ")</f>
        <v>0.1779139394643667</v>
      </c>
      <c r="AG129" s="29">
        <f>+IFERROR(VLOOKUP(Creditos_totales!AG$104,Cartera!$C$89:$DG$127,Creditos_totales!$P129,0)/(VLOOKUP(Creditos_totales!AG$104,Cartera!$C$89:$DG$127,Creditos_totales!$P129,0)+VLOOKUP(Creditos_totales!AG$104,Cartera!$C$44:$DG$82,Creditos_totales!$P129,0))," ")</f>
        <v>0.23020970375423688</v>
      </c>
      <c r="AH129" s="29">
        <f>+IFERROR(VLOOKUP(Creditos_totales!AH$104,Cartera!$C$89:$DG$127,Creditos_totales!$P129,0)/(VLOOKUP(Creditos_totales!AH$104,Cartera!$C$89:$DG$127,Creditos_totales!$P129,0)+VLOOKUP(Creditos_totales!AH$104,Cartera!$C$44:$DG$82,Creditos_totales!$P129,0))," ")</f>
        <v>0.17111957732093366</v>
      </c>
      <c r="AI129" s="29">
        <f>+IFERROR(VLOOKUP(Creditos_totales!AI$104,Cartera!$C$89:$DG$127,Creditos_totales!$P129,0)/(VLOOKUP(Creditos_totales!AI$104,Cartera!$C$89:$DG$127,Creditos_totales!$P129,0)+VLOOKUP(Creditos_totales!AI$104,Cartera!$C$44:$DG$82,Creditos_totales!$P129,0))," ")</f>
        <v>0.27112899409762947</v>
      </c>
      <c r="AJ129" s="29">
        <f>+IFERROR(VLOOKUP(Creditos_totales!AJ$104,Cartera!$C$89:$DG$127,Creditos_totales!$P129,0)/(VLOOKUP(Creditos_totales!AJ$104,Cartera!$C$89:$DG$127,Creditos_totales!$P129,0)+VLOOKUP(Creditos_totales!AJ$104,Cartera!$C$44:$DG$82,Creditos_totales!$P129,0))," ")</f>
        <v>0.29797448842214469</v>
      </c>
      <c r="AK129" s="29">
        <f>+IFERROR(VLOOKUP(Creditos_totales!AK$104,Cartera!$C$89:$DG$127,Creditos_totales!$P129,0)/(VLOOKUP(Creditos_totales!AK$104,Cartera!$C$89:$DG$127,Creditos_totales!$P129,0)+VLOOKUP(Creditos_totales!AK$104,Cartera!$C$44:$DG$82,Creditos_totales!$P129,0))," ")</f>
        <v>6.8714162283145627E-2</v>
      </c>
      <c r="AL129" s="29">
        <f>+IFERROR(VLOOKUP(Creditos_totales!AL$104,Cartera!$C$89:$DG$127,Creditos_totales!$P129,0)/(VLOOKUP(Creditos_totales!AL$104,Cartera!$C$89:$DG$127,Creditos_totales!$P129,0)+VLOOKUP(Creditos_totales!AL$104,Cartera!$C$44:$DG$82,Creditos_totales!$P129,0))," ")</f>
        <v>0.30141572998197202</v>
      </c>
      <c r="AM129" s="29" t="str">
        <f>+IFERROR(VLOOKUP(Creditos_totales!AM$104,Cartera!$C$89:$DG$127,Creditos_totales!$P129,0)/(VLOOKUP(Creditos_totales!AM$104,Cartera!$C$89:$DG$127,Creditos_totales!$P129,0)+VLOOKUP(Creditos_totales!AM$104,Cartera!$C$44:$DG$82,Creditos_totales!$P129,0))," ")</f>
        <v xml:space="preserve"> </v>
      </c>
      <c r="AN129" s="29">
        <f>+IFERROR(VLOOKUP(Creditos_totales!AN$104,Cartera!$C$89:$DG$127,Creditos_totales!$P129,0)/(VLOOKUP(Creditos_totales!AN$104,Cartera!$C$89:$DG$127,Creditos_totales!$P129,0)+VLOOKUP(Creditos_totales!AN$104,Cartera!$C$44:$DG$82,Creditos_totales!$P129,0))," ")</f>
        <v>0.5560111523461736</v>
      </c>
      <c r="AO129" s="29" t="str">
        <f>+IFERROR(VLOOKUP(Creditos_totales!AO$104,Cartera!$C$89:$DG$127,Creditos_totales!$P129,0)/(VLOOKUP(Creditos_totales!AO$104,Cartera!$C$89:$DG$127,Creditos_totales!$P129,0)+VLOOKUP(Creditos_totales!AO$104,Cartera!$C$44:$DG$82,Creditos_totales!$P129,0))," ")</f>
        <v xml:space="preserve"> </v>
      </c>
      <c r="AP129" s="29">
        <f>+IFERROR(VLOOKUP(Creditos_totales!AP$104,Cartera!$C$89:$DG$127,Creditos_totales!$P129,0)/(VLOOKUP(Creditos_totales!AP$104,Cartera!$C$89:$DG$127,Creditos_totales!$P129,0)+VLOOKUP(Creditos_totales!AP$104,Cartera!$C$44:$DG$82,Creditos_totales!$P129,0))," ")</f>
        <v>0.27532714882313386</v>
      </c>
      <c r="AQ129" s="29">
        <f>+IFERROR(VLOOKUP(Creditos_totales!AQ$104,Cartera!$C$89:$DG$127,Creditos_totales!$P129,0)/(VLOOKUP(Creditos_totales!AQ$104,Cartera!$C$89:$DG$127,Creditos_totales!$P129,0)+VLOOKUP(Creditos_totales!AQ$104,Cartera!$C$44:$DG$82,Creditos_totales!$P129,0))," ")</f>
        <v>0.30316521019202858</v>
      </c>
      <c r="AR129" s="29">
        <f>+IFERROR(VLOOKUP(Creditos_totales!AR$104,Cartera!$C$89:$DG$127,Creditos_totales!$P129,0)/(VLOOKUP(Creditos_totales!AR$104,Cartera!$C$89:$DG$127,Creditos_totales!$P129,0)+VLOOKUP(Creditos_totales!AR$104,Cartera!$C$44:$DG$82,Creditos_totales!$P129,0))," ")</f>
        <v>0.1537535338200737</v>
      </c>
      <c r="AS129" s="29">
        <f>+IFERROR(VLOOKUP(Creditos_totales!AS$104,Cartera!$C$89:$DG$127,Creditos_totales!$P129,0)/(VLOOKUP(Creditos_totales!AS$104,Cartera!$C$89:$DG$127,Creditos_totales!$P129,0)+VLOOKUP(Creditos_totales!AS$104,Cartera!$C$44:$DG$82,Creditos_totales!$P129,0))," ")</f>
        <v>0.23506327207341604</v>
      </c>
      <c r="AT129" s="29">
        <f>+IFERROR(VLOOKUP(Creditos_totales!AT$104,Cartera!$C$89:$DG$127,Creditos_totales!$P129,0)/(VLOOKUP(Creditos_totales!AT$104,Cartera!$C$89:$DG$127,Creditos_totales!$P129,0)+VLOOKUP(Creditos_totales!AT$104,Cartera!$C$44:$DG$82,Creditos_totales!$P129,0))," ")</f>
        <v>0.24720348410118093</v>
      </c>
      <c r="AU129" s="29" t="str">
        <f>+IFERROR(VLOOKUP(Creditos_totales!AU$104,Cartera!$C$89:$DG$127,Creditos_totales!$P129,0)/(VLOOKUP(Creditos_totales!AU$104,Cartera!$C$89:$DG$127,Creditos_totales!$P129,0)+VLOOKUP(Creditos_totales!AU$104,Cartera!$C$44:$DG$82,Creditos_totales!$P129,0))," ")</f>
        <v xml:space="preserve"> </v>
      </c>
      <c r="AV129" s="29">
        <f>+IFERROR(VLOOKUP(Creditos_totales!AV$104,Cartera!$C$89:$DG$127,Creditos_totales!$P129,0)/(VLOOKUP(Creditos_totales!AV$104,Cartera!$C$89:$DG$127,Creditos_totales!$P129,0)+VLOOKUP(Creditos_totales!AV$104,Cartera!$C$44:$DG$82,Creditos_totales!$P129,0))," ")</f>
        <v>0.19842587991825053</v>
      </c>
      <c r="AW129" s="29">
        <f>+IFERROR(VLOOKUP(Creditos_totales!AW$104,Cartera!$C$89:$DG$127,Creditos_totales!$P129,0)/(VLOOKUP(Creditos_totales!AW$104,Cartera!$C$89:$DG$127,Creditos_totales!$P129,0)+VLOOKUP(Creditos_totales!AW$104,Cartera!$C$44:$DG$82,Creditos_totales!$P129,0))," ")</f>
        <v>0.11790498524539021</v>
      </c>
      <c r="AX129" s="29">
        <f>+IFERROR(VLOOKUP(Creditos_totales!AX$104,Cartera!$C$89:$DG$127,Creditos_totales!$P129,0)/(VLOOKUP(Creditos_totales!AX$104,Cartera!$C$89:$DG$127,Creditos_totales!$P129,0)+VLOOKUP(Creditos_totales!AX$104,Cartera!$C$44:$DG$82,Creditos_totales!$P129,0))," ")</f>
        <v>8.7982526714287426E-2</v>
      </c>
      <c r="AY129" s="29">
        <f>+IFERROR(VLOOKUP(Creditos_totales!AY$104,Cartera!$C$89:$DG$127,Creditos_totales!$P129,0)/(VLOOKUP(Creditos_totales!AY$104,Cartera!$C$89:$DG$127,Creditos_totales!$P129,0)+VLOOKUP(Creditos_totales!AY$104,Cartera!$C$44:$DG$82,Creditos_totales!$P129,0))," ")</f>
        <v>0.12852829422444101</v>
      </c>
      <c r="AZ129" s="29">
        <f>+IFERROR(VLOOKUP(Creditos_totales!AZ$104,Cartera!$C$89:$DG$127,Creditos_totales!$P129,0)/(VLOOKUP(Creditos_totales!AZ$104,Cartera!$C$89:$DG$127,Creditos_totales!$P129,0)+VLOOKUP(Creditos_totales!AZ$104,Cartera!$C$44:$DG$82,Creditos_totales!$P129,0))," ")</f>
        <v>0.15983611936918232</v>
      </c>
      <c r="BA129" s="29">
        <f>+IFERROR(VLOOKUP(Creditos_totales!BA$104,Cartera!$C$89:$DG$127,Creditos_totales!$P129,0)/(VLOOKUP(Creditos_totales!BA$104,Cartera!$C$89:$DG$127,Creditos_totales!$P129,0)+VLOOKUP(Creditos_totales!BA$104,Cartera!$C$44:$DG$82,Creditos_totales!$P129,0))," ")</f>
        <v>0.17094077915121367</v>
      </c>
      <c r="BB129" s="29">
        <f>+IFERROR(VLOOKUP(Creditos_totales!BB$104,Cartera!$C$89:$DG$127,Creditos_totales!$P129,0)/(VLOOKUP(Creditos_totales!BB$104,Cartera!$C$89:$DG$127,Creditos_totales!$P129,0)+VLOOKUP(Creditos_totales!BB$104,Cartera!$C$44:$DG$82,Creditos_totales!$P129,0))," ")</f>
        <v>0.26600249364990719</v>
      </c>
      <c r="BC129" s="29">
        <f>+IFERROR(VLOOKUP(Creditos_totales!BC$104,Cartera!$C$89:$DG$127,Creditos_totales!$P129,0)/(VLOOKUP(Creditos_totales!BC$104,Cartera!$C$89:$DG$127,Creditos_totales!$P129,0)+VLOOKUP(Creditos_totales!BC$104,Cartera!$C$44:$DG$82,Creditos_totales!$P129,0))," ")</f>
        <v>7.2367185921403579E-2</v>
      </c>
      <c r="BD129" s="29">
        <f>+IFERROR(VLOOKUP(Creditos_totales!BD$104,Cartera!$C$89:$DG$127,Creditos_totales!$P129,0)/(VLOOKUP(Creditos_totales!BD$104,Cartera!$C$89:$DG$127,Creditos_totales!$P129,0)+VLOOKUP(Creditos_totales!BD$104,Cartera!$C$44:$DG$82,Creditos_totales!$P129,0))," ")</f>
        <v>2.6808372485575714E-5</v>
      </c>
      <c r="BE129" s="29">
        <f>+IFERROR(VLOOKUP(Creditos_totales!BE$104,Cartera!$C$89:$DG$127,Creditos_totales!$P129,0)/(VLOOKUP(Creditos_totales!BE$104,Cartera!$C$89:$DG$127,Creditos_totales!$P129,0)+VLOOKUP(Creditos_totales!BE$104,Cartera!$C$44:$DG$82,Creditos_totales!$P129,0))," ")</f>
        <v>9.1505679316169583E-2</v>
      </c>
      <c r="BF129" s="29">
        <f>+IFERROR(VLOOKUP(Creditos_totales!BF$104,Cartera!$C$89:$DG$127,Creditos_totales!$P129,0)/(VLOOKUP(Creditos_totales!BF$104,Cartera!$C$89:$DG$127,Creditos_totales!$P129,0)+VLOOKUP(Creditos_totales!BF$104,Cartera!$C$44:$DG$82,Creditos_totales!$P129,0))," ")</f>
        <v>0.13166767217856482</v>
      </c>
      <c r="BG129" s="12">
        <f t="shared" si="3"/>
        <v>0.36935723880601368</v>
      </c>
      <c r="BH129" s="38">
        <v>0.27501747507050955</v>
      </c>
    </row>
    <row r="130" spans="2:60" ht="16.5" x14ac:dyDescent="0.3">
      <c r="B130">
        <v>38</v>
      </c>
      <c r="C130" s="23">
        <v>41670</v>
      </c>
      <c r="D130" s="29">
        <f>+IFERROR(VLOOKUP(D$104,Cartera!$C$23:$DG$33,Creditos_totales!$B130,0)/(VLOOKUP(D$104,Cartera!$C$5:$DG$15,Creditos_totales!$B130,0)+VLOOKUP(D$104,Cartera!$C$23:$DG$33,Creditos_totales!$B130,0))," ")</f>
        <v>0.58890429960803981</v>
      </c>
      <c r="E130" s="29">
        <f>+IFERROR(VLOOKUP(E$104,Cartera!$C$23:$DG$33,Creditos_totales!$B130,0)/(VLOOKUP(E$104,Cartera!$C$5:$DG$15,Creditos_totales!$B130,0)+VLOOKUP(E$104,Cartera!$C$23:$DG$33,Creditos_totales!$B130,0))," ")</f>
        <v>0.70180029889606954</v>
      </c>
      <c r="F130" s="29">
        <f>+IFERROR(VLOOKUP(F$104,Cartera!$C$23:$DG$33,Creditos_totales!$B130,0)/(VLOOKUP(F$104,Cartera!$C$5:$DG$15,Creditos_totales!$B130,0)+VLOOKUP(F$104,Cartera!$C$23:$DG$33,Creditos_totales!$B130,0))," ")</f>
        <v>0.65826546245686723</v>
      </c>
      <c r="G130" s="29">
        <f>+IFERROR(VLOOKUP(G$104,Cartera!$C$23:$DG$33,Creditos_totales!$B130,0)/(VLOOKUP(G$104,Cartera!$C$5:$DG$15,Creditos_totales!$B130,0)+VLOOKUP(G$104,Cartera!$C$23:$DG$33,Creditos_totales!$B130,0))," ")</f>
        <v>0.64357072218656686</v>
      </c>
      <c r="H130" s="29">
        <f>+IFERROR(VLOOKUP(H$104,Cartera!$C$23:$DG$33,Creditos_totales!$B130,0)/(VLOOKUP(H$104,Cartera!$C$5:$DG$15,Creditos_totales!$B130,0)+VLOOKUP(H$104,Cartera!$C$23:$DG$33,Creditos_totales!$B130,0))," ")</f>
        <v>0.44026305098735979</v>
      </c>
      <c r="I130" s="29">
        <f>+IFERROR(VLOOKUP(I$104,Cartera!$C$23:$DG$33,Creditos_totales!$B130,0)/(VLOOKUP(I$104,Cartera!$C$5:$DG$15,Creditos_totales!$B130,0)+VLOOKUP(I$104,Cartera!$C$23:$DG$33,Creditos_totales!$B130,0))," ")</f>
        <v>0.67364075001606427</v>
      </c>
      <c r="J130" s="29">
        <f>+IFERROR(VLOOKUP(J$104,Cartera!$C$23:$DG$33,Creditos_totales!$B130,0)/(VLOOKUP(J$104,Cartera!$C$5:$DG$15,Creditos_totales!$B130,0)+VLOOKUP(J$104,Cartera!$C$23:$DG$33,Creditos_totales!$B130,0))," ")</f>
        <v>0.74765557909090463</v>
      </c>
      <c r="K130" s="29">
        <f>+IFERROR(VLOOKUP(K$104,Cartera!$C$23:$DG$33,Creditos_totales!$B130,0)/(VLOOKUP(K$104,Cartera!$C$5:$DG$15,Creditos_totales!$B130,0)+VLOOKUP(K$104,Cartera!$C$23:$DG$33,Creditos_totales!$B130,0))," ")</f>
        <v>0.8194919967230293</v>
      </c>
      <c r="L130" s="29">
        <f>+IFERROR(VLOOKUP(L$104,Cartera!$C$23:$DG$33,Creditos_totales!$B130,0)/(VLOOKUP(L$104,Cartera!$C$5:$DG$15,Creditos_totales!$B130,0)+VLOOKUP(L$104,Cartera!$C$23:$DG$33,Creditos_totales!$B130,0))," ")</f>
        <v>0.11141431811935745</v>
      </c>
      <c r="M130" s="29" t="str">
        <f>+IFERROR(VLOOKUP(M$104,Cartera!$C$23:$DG$33,Creditos_totales!$B130,0)/(VLOOKUP(M$104,Cartera!$C$5:$DG$15,Creditos_totales!$B130,0)+VLOOKUP(M$104,Cartera!$C$23:$DG$33,Creditos_totales!$B130,0))," ")</f>
        <v xml:space="preserve"> </v>
      </c>
      <c r="N130" s="12">
        <v>0.63149870345594383</v>
      </c>
      <c r="P130">
        <v>38</v>
      </c>
      <c r="Q130" s="3">
        <v>41670</v>
      </c>
      <c r="R130" s="29">
        <f t="shared" si="0"/>
        <v>0.35642927781343314</v>
      </c>
      <c r="S130" s="29">
        <f t="shared" si="1"/>
        <v>0.41109570039196019</v>
      </c>
      <c r="T130" s="29">
        <f t="shared" si="2"/>
        <v>0.34173453754313277</v>
      </c>
      <c r="U130" s="29">
        <f>+IFERROR(VLOOKUP(Creditos_totales!U$104,Cartera!$C$89:$DG$127,Creditos_totales!$P130,0)/(VLOOKUP(Creditos_totales!U$104,Cartera!$C$89:$DG$127,Creditos_totales!$P130,0)+VLOOKUP(Creditos_totales!U$104,Cartera!$C$44:$DG$82,Creditos_totales!$P130,0))," ")</f>
        <v>0.43214739857695966</v>
      </c>
      <c r="V130" s="29">
        <f>+IFERROR(VLOOKUP(Creditos_totales!V$104,Cartera!$C$89:$DG$127,Creditos_totales!$P130,0)/(VLOOKUP(Creditos_totales!V$104,Cartera!$C$89:$DG$127,Creditos_totales!$P130,0)+VLOOKUP(Creditos_totales!V$104,Cartera!$C$44:$DG$82,Creditos_totales!$P130,0))," ")</f>
        <v>0.56440443393964901</v>
      </c>
      <c r="W130" s="29">
        <f>+IFERROR(VLOOKUP(Creditos_totales!W$104,Cartera!$C$89:$DG$127,Creditos_totales!$P130,0)/(VLOOKUP(Creditos_totales!W$104,Cartera!$C$89:$DG$127,Creditos_totales!$P130,0)+VLOOKUP(Creditos_totales!W$104,Cartera!$C$44:$DG$82,Creditos_totales!$P130,0))," ")</f>
        <v>0.29270162994926818</v>
      </c>
      <c r="X130" s="29">
        <f>+IFERROR(VLOOKUP(Creditos_totales!X$104,Cartera!$C$89:$DG$127,Creditos_totales!$P130,0)/(VLOOKUP(Creditos_totales!X$104,Cartera!$C$89:$DG$127,Creditos_totales!$P130,0)+VLOOKUP(Creditos_totales!X$104,Cartera!$C$44:$DG$82,Creditos_totales!$P130,0))," ")</f>
        <v>0.30824989215588555</v>
      </c>
      <c r="Y130" s="29">
        <f>+IFERROR(VLOOKUP(Creditos_totales!Y$104,Cartera!$C$89:$DG$127,Creditos_totales!$P130,0)/(VLOOKUP(Creditos_totales!Y$104,Cartera!$C$89:$DG$127,Creditos_totales!$P130,0)+VLOOKUP(Creditos_totales!Y$104,Cartera!$C$44:$DG$82,Creditos_totales!$P130,0))," ")</f>
        <v>0.43447729046851002</v>
      </c>
      <c r="Z130" s="29">
        <f>+IFERROR(VLOOKUP(Creditos_totales!Z$104,Cartera!$C$89:$DG$127,Creditos_totales!$P130,0)/(VLOOKUP(Creditos_totales!Z$104,Cartera!$C$89:$DG$127,Creditos_totales!$P130,0)+VLOOKUP(Creditos_totales!Z$104,Cartera!$C$44:$DG$82,Creditos_totales!$P130,0))," ")</f>
        <v>0.4673430244658705</v>
      </c>
      <c r="AA130" s="29">
        <f>+IFERROR(VLOOKUP(Creditos_totales!AA$104,Cartera!$C$89:$DG$127,Creditos_totales!$P130,0)/(VLOOKUP(Creditos_totales!AA$104,Cartera!$C$89:$DG$127,Creditos_totales!$P130,0)+VLOOKUP(Creditos_totales!AA$104,Cartera!$C$44:$DG$82,Creditos_totales!$P130,0))," ")</f>
        <v>0.33045915994881392</v>
      </c>
      <c r="AB130" s="29">
        <f>+IFERROR(VLOOKUP(Creditos_totales!AB$104,Cartera!$C$89:$DG$127,Creditos_totales!$P130,0)/(VLOOKUP(Creditos_totales!AB$104,Cartera!$C$89:$DG$127,Creditos_totales!$P130,0)+VLOOKUP(Creditos_totales!AB$104,Cartera!$C$44:$DG$82,Creditos_totales!$P130,0))," ")</f>
        <v>0.47821079915572556</v>
      </c>
      <c r="AC130" s="29">
        <f>+IFERROR(VLOOKUP(Creditos_totales!AC$104,Cartera!$C$89:$DG$127,Creditos_totales!$P130,0)/(VLOOKUP(Creditos_totales!AC$104,Cartera!$C$89:$DG$127,Creditos_totales!$P130,0)+VLOOKUP(Creditos_totales!AC$104,Cartera!$C$44:$DG$82,Creditos_totales!$P130,0))," ")</f>
        <v>0.35161961441218409</v>
      </c>
      <c r="AD130" s="29">
        <f>+IFERROR(VLOOKUP(Creditos_totales!AD$104,Cartera!$C$89:$DG$127,Creditos_totales!$P130,0)/(VLOOKUP(Creditos_totales!AD$104,Cartera!$C$89:$DG$127,Creditos_totales!$P130,0)+VLOOKUP(Creditos_totales!AD$104,Cartera!$C$44:$DG$82,Creditos_totales!$P130,0))," ")</f>
        <v>0.34776842764033172</v>
      </c>
      <c r="AE130" s="29">
        <f>+IFERROR(VLOOKUP(Creditos_totales!AE$104,Cartera!$C$89:$DG$127,Creditos_totales!$P130,0)/(VLOOKUP(Creditos_totales!AE$104,Cartera!$C$89:$DG$127,Creditos_totales!$P130,0)+VLOOKUP(Creditos_totales!AE$104,Cartera!$C$44:$DG$82,Creditos_totales!$P130,0))," ")</f>
        <v>0.34739851974298097</v>
      </c>
      <c r="AF130" s="29">
        <f>+IFERROR(VLOOKUP(Creditos_totales!AF$104,Cartera!$C$89:$DG$127,Creditos_totales!$P130,0)/(VLOOKUP(Creditos_totales!AF$104,Cartera!$C$89:$DG$127,Creditos_totales!$P130,0)+VLOOKUP(Creditos_totales!AF$104,Cartera!$C$44:$DG$82,Creditos_totales!$P130,0))," ")</f>
        <v>0.18119220042834677</v>
      </c>
      <c r="AG130" s="29">
        <f>+IFERROR(VLOOKUP(Creditos_totales!AG$104,Cartera!$C$89:$DG$127,Creditos_totales!$P130,0)/(VLOOKUP(Creditos_totales!AG$104,Cartera!$C$89:$DG$127,Creditos_totales!$P130,0)+VLOOKUP(Creditos_totales!AG$104,Cartera!$C$44:$DG$82,Creditos_totales!$P130,0))," ")</f>
        <v>0.22987486702794266</v>
      </c>
      <c r="AH130" s="29">
        <f>+IFERROR(VLOOKUP(Creditos_totales!AH$104,Cartera!$C$89:$DG$127,Creditos_totales!$P130,0)/(VLOOKUP(Creditos_totales!AH$104,Cartera!$C$89:$DG$127,Creditos_totales!$P130,0)+VLOOKUP(Creditos_totales!AH$104,Cartera!$C$44:$DG$82,Creditos_totales!$P130,0))," ")</f>
        <v>0.17675197801025283</v>
      </c>
      <c r="AI130" s="29">
        <f>+IFERROR(VLOOKUP(Creditos_totales!AI$104,Cartera!$C$89:$DG$127,Creditos_totales!$P130,0)/(VLOOKUP(Creditos_totales!AI$104,Cartera!$C$89:$DG$127,Creditos_totales!$P130,0)+VLOOKUP(Creditos_totales!AI$104,Cartera!$C$44:$DG$82,Creditos_totales!$P130,0))," ")</f>
        <v>0.26519022309148682</v>
      </c>
      <c r="AJ130" s="29">
        <f>+IFERROR(VLOOKUP(Creditos_totales!AJ$104,Cartera!$C$89:$DG$127,Creditos_totales!$P130,0)/(VLOOKUP(Creditos_totales!AJ$104,Cartera!$C$89:$DG$127,Creditos_totales!$P130,0)+VLOOKUP(Creditos_totales!AJ$104,Cartera!$C$44:$DG$82,Creditos_totales!$P130,0))," ")</f>
        <v>0.31676905416466428</v>
      </c>
      <c r="AK130" s="29">
        <f>+IFERROR(VLOOKUP(Creditos_totales!AK$104,Cartera!$C$89:$DG$127,Creditos_totales!$P130,0)/(VLOOKUP(Creditos_totales!AK$104,Cartera!$C$89:$DG$127,Creditos_totales!$P130,0)+VLOOKUP(Creditos_totales!AK$104,Cartera!$C$44:$DG$82,Creditos_totales!$P130,0))," ")</f>
        <v>6.1481498956174906E-2</v>
      </c>
      <c r="AL130" s="29">
        <f>+IFERROR(VLOOKUP(Creditos_totales!AL$104,Cartera!$C$89:$DG$127,Creditos_totales!$P130,0)/(VLOOKUP(Creditos_totales!AL$104,Cartera!$C$89:$DG$127,Creditos_totales!$P130,0)+VLOOKUP(Creditos_totales!AL$104,Cartera!$C$44:$DG$82,Creditos_totales!$P130,0))," ")</f>
        <v>0.3162122477526757</v>
      </c>
      <c r="AM130" s="29" t="str">
        <f>+IFERROR(VLOOKUP(Creditos_totales!AM$104,Cartera!$C$89:$DG$127,Creditos_totales!$P130,0)/(VLOOKUP(Creditos_totales!AM$104,Cartera!$C$89:$DG$127,Creditos_totales!$P130,0)+VLOOKUP(Creditos_totales!AM$104,Cartera!$C$44:$DG$82,Creditos_totales!$P130,0))," ")</f>
        <v xml:space="preserve"> </v>
      </c>
      <c r="AN130" s="29">
        <f>+IFERROR(VLOOKUP(Creditos_totales!AN$104,Cartera!$C$89:$DG$127,Creditos_totales!$P130,0)/(VLOOKUP(Creditos_totales!AN$104,Cartera!$C$89:$DG$127,Creditos_totales!$P130,0)+VLOOKUP(Creditos_totales!AN$104,Cartera!$C$44:$DG$82,Creditos_totales!$P130,0))," ")</f>
        <v>0.56349660232578047</v>
      </c>
      <c r="AO130" s="29" t="str">
        <f>+IFERROR(VLOOKUP(Creditos_totales!AO$104,Cartera!$C$89:$DG$127,Creditos_totales!$P130,0)/(VLOOKUP(Creditos_totales!AO$104,Cartera!$C$89:$DG$127,Creditos_totales!$P130,0)+VLOOKUP(Creditos_totales!AO$104,Cartera!$C$44:$DG$82,Creditos_totales!$P130,0))," ")</f>
        <v xml:space="preserve"> </v>
      </c>
      <c r="AP130" s="29">
        <f>+IFERROR(VLOOKUP(Creditos_totales!AP$104,Cartera!$C$89:$DG$127,Creditos_totales!$P130,0)/(VLOOKUP(Creditos_totales!AP$104,Cartera!$C$89:$DG$127,Creditos_totales!$P130,0)+VLOOKUP(Creditos_totales!AP$104,Cartera!$C$44:$DG$82,Creditos_totales!$P130,0))," ")</f>
        <v>0.27011230350083004</v>
      </c>
      <c r="AQ130" s="29">
        <f>+IFERROR(VLOOKUP(Creditos_totales!AQ$104,Cartera!$C$89:$DG$127,Creditos_totales!$P130,0)/(VLOOKUP(Creditos_totales!AQ$104,Cartera!$C$89:$DG$127,Creditos_totales!$P130,0)+VLOOKUP(Creditos_totales!AQ$104,Cartera!$C$44:$DG$82,Creditos_totales!$P130,0))," ")</f>
        <v>0.29680514424569954</v>
      </c>
      <c r="AR130" s="29">
        <f>+IFERROR(VLOOKUP(Creditos_totales!AR$104,Cartera!$C$89:$DG$127,Creditos_totales!$P130,0)/(VLOOKUP(Creditos_totales!AR$104,Cartera!$C$89:$DG$127,Creditos_totales!$P130,0)+VLOOKUP(Creditos_totales!AR$104,Cartera!$C$44:$DG$82,Creditos_totales!$P130,0))," ")</f>
        <v>0.15438185661685117</v>
      </c>
      <c r="AS130" s="29">
        <f>+IFERROR(VLOOKUP(Creditos_totales!AS$104,Cartera!$C$89:$DG$127,Creditos_totales!$P130,0)/(VLOOKUP(Creditos_totales!AS$104,Cartera!$C$89:$DG$127,Creditos_totales!$P130,0)+VLOOKUP(Creditos_totales!AS$104,Cartera!$C$44:$DG$82,Creditos_totales!$P130,0))," ")</f>
        <v>0.2307224526573198</v>
      </c>
      <c r="AT130" s="29">
        <f>+IFERROR(VLOOKUP(Creditos_totales!AT$104,Cartera!$C$89:$DG$127,Creditos_totales!$P130,0)/(VLOOKUP(Creditos_totales!AT$104,Cartera!$C$89:$DG$127,Creditos_totales!$P130,0)+VLOOKUP(Creditos_totales!AT$104,Cartera!$C$44:$DG$82,Creditos_totales!$P130,0))," ")</f>
        <v>0.24364527644460454</v>
      </c>
      <c r="AU130" s="29" t="str">
        <f>+IFERROR(VLOOKUP(Creditos_totales!AU$104,Cartera!$C$89:$DG$127,Creditos_totales!$P130,0)/(VLOOKUP(Creditos_totales!AU$104,Cartera!$C$89:$DG$127,Creditos_totales!$P130,0)+VLOOKUP(Creditos_totales!AU$104,Cartera!$C$44:$DG$82,Creditos_totales!$P130,0))," ")</f>
        <v xml:space="preserve"> </v>
      </c>
      <c r="AV130" s="29">
        <f>+IFERROR(VLOOKUP(Creditos_totales!AV$104,Cartera!$C$89:$DG$127,Creditos_totales!$P130,0)/(VLOOKUP(Creditos_totales!AV$104,Cartera!$C$89:$DG$127,Creditos_totales!$P130,0)+VLOOKUP(Creditos_totales!AV$104,Cartera!$C$44:$DG$82,Creditos_totales!$P130,0))," ")</f>
        <v>0.19782162334819894</v>
      </c>
      <c r="AW130" s="29">
        <f>+IFERROR(VLOOKUP(Creditos_totales!AW$104,Cartera!$C$89:$DG$127,Creditos_totales!$P130,0)/(VLOOKUP(Creditos_totales!AW$104,Cartera!$C$89:$DG$127,Creditos_totales!$P130,0)+VLOOKUP(Creditos_totales!AW$104,Cartera!$C$44:$DG$82,Creditos_totales!$P130,0))," ")</f>
        <v>0.11872545731634535</v>
      </c>
      <c r="AX130" s="29">
        <f>+IFERROR(VLOOKUP(Creditos_totales!AX$104,Cartera!$C$89:$DG$127,Creditos_totales!$P130,0)/(VLOOKUP(Creditos_totales!AX$104,Cartera!$C$89:$DG$127,Creditos_totales!$P130,0)+VLOOKUP(Creditos_totales!AX$104,Cartera!$C$44:$DG$82,Creditos_totales!$P130,0))," ")</f>
        <v>8.8476884299130573E-2</v>
      </c>
      <c r="AY130" s="29">
        <f>+IFERROR(VLOOKUP(Creditos_totales!AY$104,Cartera!$C$89:$DG$127,Creditos_totales!$P130,0)/(VLOOKUP(Creditos_totales!AY$104,Cartera!$C$89:$DG$127,Creditos_totales!$P130,0)+VLOOKUP(Creditos_totales!AY$104,Cartera!$C$44:$DG$82,Creditos_totales!$P130,0))," ")</f>
        <v>0.1378332117214362</v>
      </c>
      <c r="AZ130" s="29">
        <f>+IFERROR(VLOOKUP(Creditos_totales!AZ$104,Cartera!$C$89:$DG$127,Creditos_totales!$P130,0)/(VLOOKUP(Creditos_totales!AZ$104,Cartera!$C$89:$DG$127,Creditos_totales!$P130,0)+VLOOKUP(Creditos_totales!AZ$104,Cartera!$C$44:$DG$82,Creditos_totales!$P130,0))," ")</f>
        <v>0.1596747336795501</v>
      </c>
      <c r="BA130" s="29">
        <f>+IFERROR(VLOOKUP(Creditos_totales!BA$104,Cartera!$C$89:$DG$127,Creditos_totales!$P130,0)/(VLOOKUP(Creditos_totales!BA$104,Cartera!$C$89:$DG$127,Creditos_totales!$P130,0)+VLOOKUP(Creditos_totales!BA$104,Cartera!$C$44:$DG$82,Creditos_totales!$P130,0))," ")</f>
        <v>0.1709629113925672</v>
      </c>
      <c r="BB130" s="29">
        <f>+IFERROR(VLOOKUP(Creditos_totales!BB$104,Cartera!$C$89:$DG$127,Creditos_totales!$P130,0)/(VLOOKUP(Creditos_totales!BB$104,Cartera!$C$89:$DG$127,Creditos_totales!$P130,0)+VLOOKUP(Creditos_totales!BB$104,Cartera!$C$44:$DG$82,Creditos_totales!$P130,0))," ")</f>
        <v>0.26754297472077787</v>
      </c>
      <c r="BC130" s="29">
        <f>+IFERROR(VLOOKUP(Creditos_totales!BC$104,Cartera!$C$89:$DG$127,Creditos_totales!$P130,0)/(VLOOKUP(Creditos_totales!BC$104,Cartera!$C$89:$DG$127,Creditos_totales!$P130,0)+VLOOKUP(Creditos_totales!BC$104,Cartera!$C$44:$DG$82,Creditos_totales!$P130,0))," ")</f>
        <v>6.7293182028115614E-2</v>
      </c>
      <c r="BD130" s="29">
        <f>+IFERROR(VLOOKUP(Creditos_totales!BD$104,Cartera!$C$89:$DG$127,Creditos_totales!$P130,0)/(VLOOKUP(Creditos_totales!BD$104,Cartera!$C$89:$DG$127,Creditos_totales!$P130,0)+VLOOKUP(Creditos_totales!BD$104,Cartera!$C$44:$DG$82,Creditos_totales!$P130,0))," ")</f>
        <v>0</v>
      </c>
      <c r="BE130" s="29">
        <f>+IFERROR(VLOOKUP(Creditos_totales!BE$104,Cartera!$C$89:$DG$127,Creditos_totales!$P130,0)/(VLOOKUP(Creditos_totales!BE$104,Cartera!$C$89:$DG$127,Creditos_totales!$P130,0)+VLOOKUP(Creditos_totales!BE$104,Cartera!$C$44:$DG$82,Creditos_totales!$P130,0))," ")</f>
        <v>7.8613510138440479E-2</v>
      </c>
      <c r="BF130" s="29">
        <f>+IFERROR(VLOOKUP(Creditos_totales!BF$104,Cartera!$C$89:$DG$127,Creditos_totales!$P130,0)/(VLOOKUP(Creditos_totales!BF$104,Cartera!$C$89:$DG$127,Creditos_totales!$P130,0)+VLOOKUP(Creditos_totales!BF$104,Cartera!$C$44:$DG$82,Creditos_totales!$P130,0))," ")</f>
        <v>0.13468119098937928</v>
      </c>
      <c r="BG130" s="12">
        <f t="shared" si="3"/>
        <v>0.36850129654405617</v>
      </c>
      <c r="BH130" s="38">
        <v>0.27763354656480282</v>
      </c>
    </row>
    <row r="131" spans="2:60" ht="16.5" x14ac:dyDescent="0.3">
      <c r="B131">
        <v>39</v>
      </c>
      <c r="C131" s="23">
        <v>41698</v>
      </c>
      <c r="D131" s="29">
        <f>+IFERROR(VLOOKUP(D$104,Cartera!$C$23:$DG$33,Creditos_totales!$B131,0)/(VLOOKUP(D$104,Cartera!$C$5:$DG$15,Creditos_totales!$B131,0)+VLOOKUP(D$104,Cartera!$C$23:$DG$33,Creditos_totales!$B131,0))," ")</f>
        <v>0.58649188978827049</v>
      </c>
      <c r="E131" s="29">
        <f>+IFERROR(VLOOKUP(E$104,Cartera!$C$23:$DG$33,Creditos_totales!$B131,0)/(VLOOKUP(E$104,Cartera!$C$5:$DG$15,Creditos_totales!$B131,0)+VLOOKUP(E$104,Cartera!$C$23:$DG$33,Creditos_totales!$B131,0))," ")</f>
        <v>0.70841578968985786</v>
      </c>
      <c r="F131" s="29">
        <f>+IFERROR(VLOOKUP(F$104,Cartera!$C$23:$DG$33,Creditos_totales!$B131,0)/(VLOOKUP(F$104,Cartera!$C$5:$DG$15,Creditos_totales!$B131,0)+VLOOKUP(F$104,Cartera!$C$23:$DG$33,Creditos_totales!$B131,0))," ")</f>
        <v>0.6683887562461136</v>
      </c>
      <c r="G131" s="29">
        <f>+IFERROR(VLOOKUP(G$104,Cartera!$C$23:$DG$33,Creditos_totales!$B131,0)/(VLOOKUP(G$104,Cartera!$C$5:$DG$15,Creditos_totales!$B131,0)+VLOOKUP(G$104,Cartera!$C$23:$DG$33,Creditos_totales!$B131,0))," ")</f>
        <v>0.63494733421191629</v>
      </c>
      <c r="H131" s="29">
        <f>+IFERROR(VLOOKUP(H$104,Cartera!$C$23:$DG$33,Creditos_totales!$B131,0)/(VLOOKUP(H$104,Cartera!$C$5:$DG$15,Creditos_totales!$B131,0)+VLOOKUP(H$104,Cartera!$C$23:$DG$33,Creditos_totales!$B131,0))," ")</f>
        <v>0.42522321516775985</v>
      </c>
      <c r="I131" s="29">
        <f>+IFERROR(VLOOKUP(I$104,Cartera!$C$23:$DG$33,Creditos_totales!$B131,0)/(VLOOKUP(I$104,Cartera!$C$5:$DG$15,Creditos_totales!$B131,0)+VLOOKUP(I$104,Cartera!$C$23:$DG$33,Creditos_totales!$B131,0))," ")</f>
        <v>0.67314234510947468</v>
      </c>
      <c r="J131" s="29">
        <f>+IFERROR(VLOOKUP(J$104,Cartera!$C$23:$DG$33,Creditos_totales!$B131,0)/(VLOOKUP(J$104,Cartera!$C$5:$DG$15,Creditos_totales!$B131,0)+VLOOKUP(J$104,Cartera!$C$23:$DG$33,Creditos_totales!$B131,0))," ")</f>
        <v>0.74709334595130772</v>
      </c>
      <c r="K131" s="29">
        <f>+IFERROR(VLOOKUP(K$104,Cartera!$C$23:$DG$33,Creditos_totales!$B131,0)/(VLOOKUP(K$104,Cartera!$C$5:$DG$15,Creditos_totales!$B131,0)+VLOOKUP(K$104,Cartera!$C$23:$DG$33,Creditos_totales!$B131,0))," ")</f>
        <v>0.82417208509100293</v>
      </c>
      <c r="L131" s="29">
        <f>+IFERROR(VLOOKUP(L$104,Cartera!$C$23:$DG$33,Creditos_totales!$B131,0)/(VLOOKUP(L$104,Cartera!$C$5:$DG$15,Creditos_totales!$B131,0)+VLOOKUP(L$104,Cartera!$C$23:$DG$33,Creditos_totales!$B131,0))," ")</f>
        <v>0.12445520386582291</v>
      </c>
      <c r="M131" s="29" t="str">
        <f>+IFERROR(VLOOKUP(M$104,Cartera!$C$23:$DG$33,Creditos_totales!$B131,0)/(VLOOKUP(M$104,Cartera!$C$5:$DG$15,Creditos_totales!$B131,0)+VLOOKUP(M$104,Cartera!$C$23:$DG$33,Creditos_totales!$B131,0))," ")</f>
        <v xml:space="preserve"> </v>
      </c>
      <c r="N131" s="12">
        <v>0.63055006295025917</v>
      </c>
      <c r="P131">
        <v>39</v>
      </c>
      <c r="Q131" s="3">
        <v>41698</v>
      </c>
      <c r="R131" s="29">
        <f t="shared" si="0"/>
        <v>0.36505266578808371</v>
      </c>
      <c r="S131" s="29">
        <f t="shared" si="1"/>
        <v>0.41350811021172951</v>
      </c>
      <c r="T131" s="29">
        <f t="shared" si="2"/>
        <v>0.3316112437538864</v>
      </c>
      <c r="U131" s="29">
        <f>+IFERROR(VLOOKUP(Creditos_totales!U$104,Cartera!$C$89:$DG$127,Creditos_totales!$P131,0)/(VLOOKUP(Creditos_totales!U$104,Cartera!$C$89:$DG$127,Creditos_totales!$P131,0)+VLOOKUP(Creditos_totales!U$104,Cartera!$C$44:$DG$82,Creditos_totales!$P131,0))," ")</f>
        <v>0.43896345348592725</v>
      </c>
      <c r="V131" s="29">
        <f>+IFERROR(VLOOKUP(Creditos_totales!V$104,Cartera!$C$89:$DG$127,Creditos_totales!$P131,0)/(VLOOKUP(Creditos_totales!V$104,Cartera!$C$89:$DG$127,Creditos_totales!$P131,0)+VLOOKUP(Creditos_totales!V$104,Cartera!$C$44:$DG$82,Creditos_totales!$P131,0))," ")</f>
        <v>0.56503140532704532</v>
      </c>
      <c r="W131" s="29">
        <f>+IFERROR(VLOOKUP(Creditos_totales!W$104,Cartera!$C$89:$DG$127,Creditos_totales!$P131,0)/(VLOOKUP(Creditos_totales!W$104,Cartera!$C$89:$DG$127,Creditos_totales!$P131,0)+VLOOKUP(Creditos_totales!W$104,Cartera!$C$44:$DG$82,Creditos_totales!$P131,0))," ")</f>
        <v>0.29369019462036783</v>
      </c>
      <c r="X131" s="29">
        <f>+IFERROR(VLOOKUP(Creditos_totales!X$104,Cartera!$C$89:$DG$127,Creditos_totales!$P131,0)/(VLOOKUP(Creditos_totales!X$104,Cartera!$C$89:$DG$127,Creditos_totales!$P131,0)+VLOOKUP(Creditos_totales!X$104,Cartera!$C$44:$DG$82,Creditos_totales!$P131,0))," ")</f>
        <v>0.30672338762220175</v>
      </c>
      <c r="Y131" s="29">
        <f>+IFERROR(VLOOKUP(Creditos_totales!Y$104,Cartera!$C$89:$DG$127,Creditos_totales!$P131,0)/(VLOOKUP(Creditos_totales!Y$104,Cartera!$C$89:$DG$127,Creditos_totales!$P131,0)+VLOOKUP(Creditos_totales!Y$104,Cartera!$C$44:$DG$82,Creditos_totales!$P131,0))," ")</f>
        <v>0.43150546442920074</v>
      </c>
      <c r="Z131" s="29">
        <f>+IFERROR(VLOOKUP(Creditos_totales!Z$104,Cartera!$C$89:$DG$127,Creditos_totales!$P131,0)/(VLOOKUP(Creditos_totales!Z$104,Cartera!$C$89:$DG$127,Creditos_totales!$P131,0)+VLOOKUP(Creditos_totales!Z$104,Cartera!$C$44:$DG$82,Creditos_totales!$P131,0))," ")</f>
        <v>0.46824598239870457</v>
      </c>
      <c r="AA131" s="29">
        <f>+IFERROR(VLOOKUP(Creditos_totales!AA$104,Cartera!$C$89:$DG$127,Creditos_totales!$P131,0)/(VLOOKUP(Creditos_totales!AA$104,Cartera!$C$89:$DG$127,Creditos_totales!$P131,0)+VLOOKUP(Creditos_totales!AA$104,Cartera!$C$44:$DG$82,Creditos_totales!$P131,0))," ")</f>
        <v>0.32937631800778078</v>
      </c>
      <c r="AB131" s="29">
        <f>+IFERROR(VLOOKUP(Creditos_totales!AB$104,Cartera!$C$89:$DG$127,Creditos_totales!$P131,0)/(VLOOKUP(Creditos_totales!AB$104,Cartera!$C$89:$DG$127,Creditos_totales!$P131,0)+VLOOKUP(Creditos_totales!AB$104,Cartera!$C$44:$DG$82,Creditos_totales!$P131,0))," ")</f>
        <v>0.48865138503772476</v>
      </c>
      <c r="AC131" s="29">
        <f>+IFERROR(VLOOKUP(Creditos_totales!AC$104,Cartera!$C$89:$DG$127,Creditos_totales!$P131,0)/(VLOOKUP(Creditos_totales!AC$104,Cartera!$C$89:$DG$127,Creditos_totales!$P131,0)+VLOOKUP(Creditos_totales!AC$104,Cartera!$C$44:$DG$82,Creditos_totales!$P131,0))," ")</f>
        <v>0.34314879022750294</v>
      </c>
      <c r="AD131" s="29">
        <f>+IFERROR(VLOOKUP(Creditos_totales!AD$104,Cartera!$C$89:$DG$127,Creditos_totales!$P131,0)/(VLOOKUP(Creditos_totales!AD$104,Cartera!$C$89:$DG$127,Creditos_totales!$P131,0)+VLOOKUP(Creditos_totales!AD$104,Cartera!$C$44:$DG$82,Creditos_totales!$P131,0))," ")</f>
        <v>0.34867088299251203</v>
      </c>
      <c r="AE131" s="29">
        <f>+IFERROR(VLOOKUP(Creditos_totales!AE$104,Cartera!$C$89:$DG$127,Creditos_totales!$P131,0)/(VLOOKUP(Creditos_totales!AE$104,Cartera!$C$89:$DG$127,Creditos_totales!$P131,0)+VLOOKUP(Creditos_totales!AE$104,Cartera!$C$44:$DG$82,Creditos_totales!$P131,0))," ")</f>
        <v>0.35003661486191034</v>
      </c>
      <c r="AF131" s="29">
        <f>+IFERROR(VLOOKUP(Creditos_totales!AF$104,Cartera!$C$89:$DG$127,Creditos_totales!$P131,0)/(VLOOKUP(Creditos_totales!AF$104,Cartera!$C$89:$DG$127,Creditos_totales!$P131,0)+VLOOKUP(Creditos_totales!AF$104,Cartera!$C$44:$DG$82,Creditos_totales!$P131,0))," ")</f>
        <v>0.17525442915031147</v>
      </c>
      <c r="AG131" s="29">
        <f>+IFERROR(VLOOKUP(Creditos_totales!AG$104,Cartera!$C$89:$DG$127,Creditos_totales!$P131,0)/(VLOOKUP(Creditos_totales!AG$104,Cartera!$C$89:$DG$127,Creditos_totales!$P131,0)+VLOOKUP(Creditos_totales!AG$104,Cartera!$C$44:$DG$82,Creditos_totales!$P131,0))," ")</f>
        <v>0.23005146636412052</v>
      </c>
      <c r="AH131" s="29">
        <f>+IFERROR(VLOOKUP(Creditos_totales!AH$104,Cartera!$C$89:$DG$127,Creditos_totales!$P131,0)/(VLOOKUP(Creditos_totales!AH$104,Cartera!$C$89:$DG$127,Creditos_totales!$P131,0)+VLOOKUP(Creditos_totales!AH$104,Cartera!$C$44:$DG$82,Creditos_totales!$P131,0))," ")</f>
        <v>0.18080620576418624</v>
      </c>
      <c r="AI131" s="29">
        <f>+IFERROR(VLOOKUP(Creditos_totales!AI$104,Cartera!$C$89:$DG$127,Creditos_totales!$P131,0)/(VLOOKUP(Creditos_totales!AI$104,Cartera!$C$89:$DG$127,Creditos_totales!$P131,0)+VLOOKUP(Creditos_totales!AI$104,Cartera!$C$44:$DG$82,Creditos_totales!$P131,0))," ")</f>
        <v>0.28815153271364147</v>
      </c>
      <c r="AJ131" s="29">
        <f>+IFERROR(VLOOKUP(Creditos_totales!AJ$104,Cartera!$C$89:$DG$127,Creditos_totales!$P131,0)/(VLOOKUP(Creditos_totales!AJ$104,Cartera!$C$89:$DG$127,Creditos_totales!$P131,0)+VLOOKUP(Creditos_totales!AJ$104,Cartera!$C$44:$DG$82,Creditos_totales!$P131,0))," ")</f>
        <v>0.31226464361302186</v>
      </c>
      <c r="AK131" s="29">
        <f>+IFERROR(VLOOKUP(Creditos_totales!AK$104,Cartera!$C$89:$DG$127,Creditos_totales!$P131,0)/(VLOOKUP(Creditos_totales!AK$104,Cartera!$C$89:$DG$127,Creditos_totales!$P131,0)+VLOOKUP(Creditos_totales!AK$104,Cartera!$C$44:$DG$82,Creditos_totales!$P131,0))," ")</f>
        <v>6.7330011109790339E-2</v>
      </c>
      <c r="AL131" s="29">
        <f>+IFERROR(VLOOKUP(Creditos_totales!AL$104,Cartera!$C$89:$DG$127,Creditos_totales!$P131,0)/(VLOOKUP(Creditos_totales!AL$104,Cartera!$C$89:$DG$127,Creditos_totales!$P131,0)+VLOOKUP(Creditos_totales!AL$104,Cartera!$C$44:$DG$82,Creditos_totales!$P131,0))," ")</f>
        <v>0.31910745561606496</v>
      </c>
      <c r="AM131" s="29" t="str">
        <f>+IFERROR(VLOOKUP(Creditos_totales!AM$104,Cartera!$C$89:$DG$127,Creditos_totales!$P131,0)/(VLOOKUP(Creditos_totales!AM$104,Cartera!$C$89:$DG$127,Creditos_totales!$P131,0)+VLOOKUP(Creditos_totales!AM$104,Cartera!$C$44:$DG$82,Creditos_totales!$P131,0))," ")</f>
        <v xml:space="preserve"> </v>
      </c>
      <c r="AN131" s="29">
        <f>+IFERROR(VLOOKUP(Creditos_totales!AN$104,Cartera!$C$89:$DG$127,Creditos_totales!$P131,0)/(VLOOKUP(Creditos_totales!AN$104,Cartera!$C$89:$DG$127,Creditos_totales!$P131,0)+VLOOKUP(Creditos_totales!AN$104,Cartera!$C$44:$DG$82,Creditos_totales!$P131,0))," ")</f>
        <v>0.57661792623926822</v>
      </c>
      <c r="AO131" s="29" t="str">
        <f>+IFERROR(VLOOKUP(Creditos_totales!AO$104,Cartera!$C$89:$DG$127,Creditos_totales!$P131,0)/(VLOOKUP(Creditos_totales!AO$104,Cartera!$C$89:$DG$127,Creditos_totales!$P131,0)+VLOOKUP(Creditos_totales!AO$104,Cartera!$C$44:$DG$82,Creditos_totales!$P131,0))," ")</f>
        <v xml:space="preserve"> </v>
      </c>
      <c r="AP131" s="29">
        <f>+IFERROR(VLOOKUP(Creditos_totales!AP$104,Cartera!$C$89:$DG$127,Creditos_totales!$P131,0)/(VLOOKUP(Creditos_totales!AP$104,Cartera!$C$89:$DG$127,Creditos_totales!$P131,0)+VLOOKUP(Creditos_totales!AP$104,Cartera!$C$44:$DG$82,Creditos_totales!$P131,0))," ")</f>
        <v>0.25911711684497946</v>
      </c>
      <c r="AQ131" s="29">
        <f>+IFERROR(VLOOKUP(Creditos_totales!AQ$104,Cartera!$C$89:$DG$127,Creditos_totales!$P131,0)/(VLOOKUP(Creditos_totales!AQ$104,Cartera!$C$89:$DG$127,Creditos_totales!$P131,0)+VLOOKUP(Creditos_totales!AQ$104,Cartera!$C$44:$DG$82,Creditos_totales!$P131,0))," ")</f>
        <v>0.28984217036167753</v>
      </c>
      <c r="AR131" s="29">
        <f>+IFERROR(VLOOKUP(Creditos_totales!AR$104,Cartera!$C$89:$DG$127,Creditos_totales!$P131,0)/(VLOOKUP(Creditos_totales!AR$104,Cartera!$C$89:$DG$127,Creditos_totales!$P131,0)+VLOOKUP(Creditos_totales!AR$104,Cartera!$C$44:$DG$82,Creditos_totales!$P131,0))," ")</f>
        <v>0.15540718107261342</v>
      </c>
      <c r="AS131" s="29">
        <f>+IFERROR(VLOOKUP(Creditos_totales!AS$104,Cartera!$C$89:$DG$127,Creditos_totales!$P131,0)/(VLOOKUP(Creditos_totales!AS$104,Cartera!$C$89:$DG$127,Creditos_totales!$P131,0)+VLOOKUP(Creditos_totales!AS$104,Cartera!$C$44:$DG$82,Creditos_totales!$P131,0))," ")</f>
        <v>0.24179902955406388</v>
      </c>
      <c r="AT131" s="29">
        <f>+IFERROR(VLOOKUP(Creditos_totales!AT$104,Cartera!$C$89:$DG$127,Creditos_totales!$P131,0)/(VLOOKUP(Creditos_totales!AT$104,Cartera!$C$89:$DG$127,Creditos_totales!$P131,0)+VLOOKUP(Creditos_totales!AT$104,Cartera!$C$44:$DG$82,Creditos_totales!$P131,0))," ")</f>
        <v>0.2532764742773343</v>
      </c>
      <c r="AU131" s="29" t="str">
        <f>+IFERROR(VLOOKUP(Creditos_totales!AU$104,Cartera!$C$89:$DG$127,Creditos_totales!$P131,0)/(VLOOKUP(Creditos_totales!AU$104,Cartera!$C$89:$DG$127,Creditos_totales!$P131,0)+VLOOKUP(Creditos_totales!AU$104,Cartera!$C$44:$DG$82,Creditos_totales!$P131,0))," ")</f>
        <v xml:space="preserve"> </v>
      </c>
      <c r="AV131" s="29">
        <f>+IFERROR(VLOOKUP(Creditos_totales!AV$104,Cartera!$C$89:$DG$127,Creditos_totales!$P131,0)/(VLOOKUP(Creditos_totales!AV$104,Cartera!$C$89:$DG$127,Creditos_totales!$P131,0)+VLOOKUP(Creditos_totales!AV$104,Cartera!$C$44:$DG$82,Creditos_totales!$P131,0))," ")</f>
        <v>0.19841310097834941</v>
      </c>
      <c r="AW131" s="29">
        <f>+IFERROR(VLOOKUP(Creditos_totales!AW$104,Cartera!$C$89:$DG$127,Creditos_totales!$P131,0)/(VLOOKUP(Creditos_totales!AW$104,Cartera!$C$89:$DG$127,Creditos_totales!$P131,0)+VLOOKUP(Creditos_totales!AW$104,Cartera!$C$44:$DG$82,Creditos_totales!$P131,0))," ")</f>
        <v>0.12034148714300517</v>
      </c>
      <c r="AX131" s="29">
        <f>+IFERROR(VLOOKUP(Creditos_totales!AX$104,Cartera!$C$89:$DG$127,Creditos_totales!$P131,0)/(VLOOKUP(Creditos_totales!AX$104,Cartera!$C$89:$DG$127,Creditos_totales!$P131,0)+VLOOKUP(Creditos_totales!AX$104,Cartera!$C$44:$DG$82,Creditos_totales!$P131,0))," ")</f>
        <v>8.8832397665411469E-2</v>
      </c>
      <c r="AY131" s="29">
        <f>+IFERROR(VLOOKUP(Creditos_totales!AY$104,Cartera!$C$89:$DG$127,Creditos_totales!$P131,0)/(VLOOKUP(Creditos_totales!AY$104,Cartera!$C$89:$DG$127,Creditos_totales!$P131,0)+VLOOKUP(Creditos_totales!AY$104,Cartera!$C$44:$DG$82,Creditos_totales!$P131,0))," ")</f>
        <v>0.14484145594312703</v>
      </c>
      <c r="AZ131" s="29">
        <f>+IFERROR(VLOOKUP(Creditos_totales!AZ$104,Cartera!$C$89:$DG$127,Creditos_totales!$P131,0)/(VLOOKUP(Creditos_totales!AZ$104,Cartera!$C$89:$DG$127,Creditos_totales!$P131,0)+VLOOKUP(Creditos_totales!AZ$104,Cartera!$C$44:$DG$82,Creditos_totales!$P131,0))," ")</f>
        <v>0.15647383400484269</v>
      </c>
      <c r="BA131" s="29">
        <f>+IFERROR(VLOOKUP(Creditos_totales!BA$104,Cartera!$C$89:$DG$127,Creditos_totales!$P131,0)/(VLOOKUP(Creditos_totales!BA$104,Cartera!$C$89:$DG$127,Creditos_totales!$P131,0)+VLOOKUP(Creditos_totales!BA$104,Cartera!$C$44:$DG$82,Creditos_totales!$P131,0))," ")</f>
        <v>0.17114156017412557</v>
      </c>
      <c r="BB131" s="29">
        <f>+IFERROR(VLOOKUP(Creditos_totales!BB$104,Cartera!$C$89:$DG$127,Creditos_totales!$P131,0)/(VLOOKUP(Creditos_totales!BB$104,Cartera!$C$89:$DG$127,Creditos_totales!$P131,0)+VLOOKUP(Creditos_totales!BB$104,Cartera!$C$44:$DG$82,Creditos_totales!$P131,0))," ")</f>
        <v>0.26589160045568022</v>
      </c>
      <c r="BC131" s="29">
        <f>+IFERROR(VLOOKUP(Creditos_totales!BC$104,Cartera!$C$89:$DG$127,Creditos_totales!$P131,0)/(VLOOKUP(Creditos_totales!BC$104,Cartera!$C$89:$DG$127,Creditos_totales!$P131,0)+VLOOKUP(Creditos_totales!BC$104,Cartera!$C$44:$DG$82,Creditos_totales!$P131,0))," ")</f>
        <v>6.2998749984963603E-2</v>
      </c>
      <c r="BD131" s="29">
        <f>+IFERROR(VLOOKUP(Creditos_totales!BD$104,Cartera!$C$89:$DG$127,Creditos_totales!$P131,0)/(VLOOKUP(Creditos_totales!BD$104,Cartera!$C$89:$DG$127,Creditos_totales!$P131,0)+VLOOKUP(Creditos_totales!BD$104,Cartera!$C$44:$DG$82,Creditos_totales!$P131,0))," ")</f>
        <v>0</v>
      </c>
      <c r="BE131" s="29">
        <f>+IFERROR(VLOOKUP(Creditos_totales!BE$104,Cartera!$C$89:$DG$127,Creditos_totales!$P131,0)/(VLOOKUP(Creditos_totales!BE$104,Cartera!$C$89:$DG$127,Creditos_totales!$P131,0)+VLOOKUP(Creditos_totales!BE$104,Cartera!$C$44:$DG$82,Creditos_totales!$P131,0))," ")</f>
        <v>7.2824032275854197E-2</v>
      </c>
      <c r="BF131" s="29">
        <f>+IFERROR(VLOOKUP(Creditos_totales!BF$104,Cartera!$C$89:$DG$127,Creditos_totales!$P131,0)/(VLOOKUP(Creditos_totales!BF$104,Cartera!$C$89:$DG$127,Creditos_totales!$P131,0)+VLOOKUP(Creditos_totales!BF$104,Cartera!$C$44:$DG$82,Creditos_totales!$P131,0))," ")</f>
        <v>0.13427100961527552</v>
      </c>
      <c r="BG131" s="12">
        <f t="shared" si="3"/>
        <v>0.36944993704974083</v>
      </c>
      <c r="BH131" s="38">
        <v>0.27929153695954978</v>
      </c>
    </row>
    <row r="132" spans="2:60" ht="16.5" x14ac:dyDescent="0.3">
      <c r="B132">
        <v>40</v>
      </c>
      <c r="C132" s="23">
        <v>41729</v>
      </c>
      <c r="D132" s="29">
        <f>+IFERROR(VLOOKUP(D$104,Cartera!$C$23:$DG$33,Creditos_totales!$B132,0)/(VLOOKUP(D$104,Cartera!$C$5:$DG$15,Creditos_totales!$B132,0)+VLOOKUP(D$104,Cartera!$C$23:$DG$33,Creditos_totales!$B132,0))," ")</f>
        <v>0.59620332899494843</v>
      </c>
      <c r="E132" s="29">
        <f>+IFERROR(VLOOKUP(E$104,Cartera!$C$23:$DG$33,Creditos_totales!$B132,0)/(VLOOKUP(E$104,Cartera!$C$5:$DG$15,Creditos_totales!$B132,0)+VLOOKUP(E$104,Cartera!$C$23:$DG$33,Creditos_totales!$B132,0))," ")</f>
        <v>0.71275087265171411</v>
      </c>
      <c r="F132" s="29">
        <f>+IFERROR(VLOOKUP(F$104,Cartera!$C$23:$DG$33,Creditos_totales!$B132,0)/(VLOOKUP(F$104,Cartera!$C$5:$DG$15,Creditos_totales!$B132,0)+VLOOKUP(F$104,Cartera!$C$23:$DG$33,Creditos_totales!$B132,0))," ")</f>
        <v>0.65225630595248552</v>
      </c>
      <c r="G132" s="29">
        <f>+IFERROR(VLOOKUP(G$104,Cartera!$C$23:$DG$33,Creditos_totales!$B132,0)/(VLOOKUP(G$104,Cartera!$C$5:$DG$15,Creditos_totales!$B132,0)+VLOOKUP(G$104,Cartera!$C$23:$DG$33,Creditos_totales!$B132,0))," ")</f>
        <v>0.66237480727446774</v>
      </c>
      <c r="H132" s="29">
        <f>+IFERROR(VLOOKUP(H$104,Cartera!$C$23:$DG$33,Creditos_totales!$B132,0)/(VLOOKUP(H$104,Cartera!$C$5:$DG$15,Creditos_totales!$B132,0)+VLOOKUP(H$104,Cartera!$C$23:$DG$33,Creditos_totales!$B132,0))," ")</f>
        <v>0.41921231436001649</v>
      </c>
      <c r="I132" s="29">
        <f>+IFERROR(VLOOKUP(I$104,Cartera!$C$23:$DG$33,Creditos_totales!$B132,0)/(VLOOKUP(I$104,Cartera!$C$5:$DG$15,Creditos_totales!$B132,0)+VLOOKUP(I$104,Cartera!$C$23:$DG$33,Creditos_totales!$B132,0))," ")</f>
        <v>0.67629423701239932</v>
      </c>
      <c r="J132" s="29">
        <f>+IFERROR(VLOOKUP(J$104,Cartera!$C$23:$DG$33,Creditos_totales!$B132,0)/(VLOOKUP(J$104,Cartera!$C$5:$DG$15,Creditos_totales!$B132,0)+VLOOKUP(J$104,Cartera!$C$23:$DG$33,Creditos_totales!$B132,0))," ")</f>
        <v>0.73261945081299207</v>
      </c>
      <c r="K132" s="29">
        <f>+IFERROR(VLOOKUP(K$104,Cartera!$C$23:$DG$33,Creditos_totales!$B132,0)/(VLOOKUP(K$104,Cartera!$C$5:$DG$15,Creditos_totales!$B132,0)+VLOOKUP(K$104,Cartera!$C$23:$DG$33,Creditos_totales!$B132,0))," ")</f>
        <v>0.80399151756366039</v>
      </c>
      <c r="L132" s="29">
        <f>+IFERROR(VLOOKUP(L$104,Cartera!$C$23:$DG$33,Creditos_totales!$B132,0)/(VLOOKUP(L$104,Cartera!$C$5:$DG$15,Creditos_totales!$B132,0)+VLOOKUP(L$104,Cartera!$C$23:$DG$33,Creditos_totales!$B132,0))," ")</f>
        <v>0.14497150223611877</v>
      </c>
      <c r="M132" s="29">
        <f>+IFERROR(VLOOKUP(M$104,Cartera!$C$23:$DG$33,Creditos_totales!$B132,0)/(VLOOKUP(M$104,Cartera!$C$5:$DG$15,Creditos_totales!$B132,0)+VLOOKUP(M$104,Cartera!$C$23:$DG$33,Creditos_totales!$B132,0))," ")</f>
        <v>0</v>
      </c>
      <c r="N132" s="12">
        <v>0.63881823092565437</v>
      </c>
      <c r="P132">
        <v>40</v>
      </c>
      <c r="Q132" s="3">
        <v>41729</v>
      </c>
      <c r="R132" s="29">
        <f t="shared" si="0"/>
        <v>0.33762519272553226</v>
      </c>
      <c r="S132" s="29">
        <f t="shared" si="1"/>
        <v>0.40379667100505157</v>
      </c>
      <c r="T132" s="29">
        <f t="shared" si="2"/>
        <v>0.34774369404751448</v>
      </c>
      <c r="U132" s="29">
        <f>+IFERROR(VLOOKUP(Creditos_totales!U$104,Cartera!$C$89:$DG$127,Creditos_totales!$P132,0)/(VLOOKUP(Creditos_totales!U$104,Cartera!$C$89:$DG$127,Creditos_totales!$P132,0)+VLOOKUP(Creditos_totales!U$104,Cartera!$C$44:$DG$82,Creditos_totales!$P132,0))," ")</f>
        <v>0.43904262540360828</v>
      </c>
      <c r="V132" s="29">
        <f>+IFERROR(VLOOKUP(Creditos_totales!V$104,Cartera!$C$89:$DG$127,Creditos_totales!$P132,0)/(VLOOKUP(Creditos_totales!V$104,Cartera!$C$89:$DG$127,Creditos_totales!$P132,0)+VLOOKUP(Creditos_totales!V$104,Cartera!$C$44:$DG$82,Creditos_totales!$P132,0))," ")</f>
        <v>0.57231157871215044</v>
      </c>
      <c r="W132" s="29">
        <f>+IFERROR(VLOOKUP(Creditos_totales!W$104,Cartera!$C$89:$DG$127,Creditos_totales!$P132,0)/(VLOOKUP(Creditos_totales!W$104,Cartera!$C$89:$DG$127,Creditos_totales!$P132,0)+VLOOKUP(Creditos_totales!W$104,Cartera!$C$44:$DG$82,Creditos_totales!$P132,0))," ")</f>
        <v>0.29465801261488128</v>
      </c>
      <c r="X132" s="29">
        <f>+IFERROR(VLOOKUP(Creditos_totales!X$104,Cartera!$C$89:$DG$127,Creditos_totales!$P132,0)/(VLOOKUP(Creditos_totales!X$104,Cartera!$C$89:$DG$127,Creditos_totales!$P132,0)+VLOOKUP(Creditos_totales!X$104,Cartera!$C$44:$DG$82,Creditos_totales!$P132,0))," ")</f>
        <v>0.3057702927709034</v>
      </c>
      <c r="Y132" s="29">
        <f>+IFERROR(VLOOKUP(Creditos_totales!Y$104,Cartera!$C$89:$DG$127,Creditos_totales!$P132,0)/(VLOOKUP(Creditos_totales!Y$104,Cartera!$C$89:$DG$127,Creditos_totales!$P132,0)+VLOOKUP(Creditos_totales!Y$104,Cartera!$C$44:$DG$82,Creditos_totales!$P132,0))," ")</f>
        <v>0.43096842982261657</v>
      </c>
      <c r="Z132" s="29">
        <f>+IFERROR(VLOOKUP(Creditos_totales!Z$104,Cartera!$C$89:$DG$127,Creditos_totales!$P132,0)/(VLOOKUP(Creditos_totales!Z$104,Cartera!$C$89:$DG$127,Creditos_totales!$P132,0)+VLOOKUP(Creditos_totales!Z$104,Cartera!$C$44:$DG$82,Creditos_totales!$P132,0))," ")</f>
        <v>0.46907843970000912</v>
      </c>
      <c r="AA132" s="29">
        <f>+IFERROR(VLOOKUP(Creditos_totales!AA$104,Cartera!$C$89:$DG$127,Creditos_totales!$P132,0)/(VLOOKUP(Creditos_totales!AA$104,Cartera!$C$89:$DG$127,Creditos_totales!$P132,0)+VLOOKUP(Creditos_totales!AA$104,Cartera!$C$44:$DG$82,Creditos_totales!$P132,0))," ")</f>
        <v>0.33020189721675058</v>
      </c>
      <c r="AB132" s="29">
        <f>+IFERROR(VLOOKUP(Creditos_totales!AB$104,Cartera!$C$89:$DG$127,Creditos_totales!$P132,0)/(VLOOKUP(Creditos_totales!AB$104,Cartera!$C$89:$DG$127,Creditos_totales!$P132,0)+VLOOKUP(Creditos_totales!AB$104,Cartera!$C$44:$DG$82,Creditos_totales!$P132,0))," ")</f>
        <v>0.49303049872417348</v>
      </c>
      <c r="AC132" s="29">
        <f>+IFERROR(VLOOKUP(Creditos_totales!AC$104,Cartera!$C$89:$DG$127,Creditos_totales!$P132,0)/(VLOOKUP(Creditos_totales!AC$104,Cartera!$C$89:$DG$127,Creditos_totales!$P132,0)+VLOOKUP(Creditos_totales!AC$104,Cartera!$C$44:$DG$82,Creditos_totales!$P132,0))," ")</f>
        <v>0.33844969773735867</v>
      </c>
      <c r="AD132" s="29">
        <f>+IFERROR(VLOOKUP(Creditos_totales!AD$104,Cartera!$C$89:$DG$127,Creditos_totales!$P132,0)/(VLOOKUP(Creditos_totales!AD$104,Cartera!$C$89:$DG$127,Creditos_totales!$P132,0)+VLOOKUP(Creditos_totales!AD$104,Cartera!$C$44:$DG$82,Creditos_totales!$P132,0))," ")</f>
        <v>0.35111752791886391</v>
      </c>
      <c r="AE132" s="29">
        <f>+IFERROR(VLOOKUP(Creditos_totales!AE$104,Cartera!$C$89:$DG$127,Creditos_totales!$P132,0)/(VLOOKUP(Creditos_totales!AE$104,Cartera!$C$89:$DG$127,Creditos_totales!$P132,0)+VLOOKUP(Creditos_totales!AE$104,Cartera!$C$44:$DG$82,Creditos_totales!$P132,0))," ")</f>
        <v>0.35505748869049547</v>
      </c>
      <c r="AF132" s="29">
        <f>+IFERROR(VLOOKUP(Creditos_totales!AF$104,Cartera!$C$89:$DG$127,Creditos_totales!$P132,0)/(VLOOKUP(Creditos_totales!AF$104,Cartera!$C$89:$DG$127,Creditos_totales!$P132,0)+VLOOKUP(Creditos_totales!AF$104,Cartera!$C$44:$DG$82,Creditos_totales!$P132,0))," ")</f>
        <v>0.17591600325448581</v>
      </c>
      <c r="AG132" s="29">
        <f>+IFERROR(VLOOKUP(Creditos_totales!AG$104,Cartera!$C$89:$DG$127,Creditos_totales!$P132,0)/(VLOOKUP(Creditos_totales!AG$104,Cartera!$C$89:$DG$127,Creditos_totales!$P132,0)+VLOOKUP(Creditos_totales!AG$104,Cartera!$C$44:$DG$82,Creditos_totales!$P132,0))," ")</f>
        <v>0.22991453274358442</v>
      </c>
      <c r="AH132" s="29">
        <f>+IFERROR(VLOOKUP(Creditos_totales!AH$104,Cartera!$C$89:$DG$127,Creditos_totales!$P132,0)/(VLOOKUP(Creditos_totales!AH$104,Cartera!$C$89:$DG$127,Creditos_totales!$P132,0)+VLOOKUP(Creditos_totales!AH$104,Cartera!$C$44:$DG$82,Creditos_totales!$P132,0))," ")</f>
        <v>0.17392283532310368</v>
      </c>
      <c r="AI132" s="29">
        <f>+IFERROR(VLOOKUP(Creditos_totales!AI$104,Cartera!$C$89:$DG$127,Creditos_totales!$P132,0)/(VLOOKUP(Creditos_totales!AI$104,Cartera!$C$89:$DG$127,Creditos_totales!$P132,0)+VLOOKUP(Creditos_totales!AI$104,Cartera!$C$44:$DG$82,Creditos_totales!$P132,0))," ")</f>
        <v>0.30758744856007941</v>
      </c>
      <c r="AJ132" s="29">
        <f>+IFERROR(VLOOKUP(Creditos_totales!AJ$104,Cartera!$C$89:$DG$127,Creditos_totales!$P132,0)/(VLOOKUP(Creditos_totales!AJ$104,Cartera!$C$89:$DG$127,Creditos_totales!$P132,0)+VLOOKUP(Creditos_totales!AJ$104,Cartera!$C$44:$DG$82,Creditos_totales!$P132,0))," ")</f>
        <v>0.30913055926982108</v>
      </c>
      <c r="AK132" s="29">
        <f>+IFERROR(VLOOKUP(Creditos_totales!AK$104,Cartera!$C$89:$DG$127,Creditos_totales!$P132,0)/(VLOOKUP(Creditos_totales!AK$104,Cartera!$C$89:$DG$127,Creditos_totales!$P132,0)+VLOOKUP(Creditos_totales!AK$104,Cartera!$C$44:$DG$82,Creditos_totales!$P132,0))," ")</f>
        <v>6.8568532838117646E-2</v>
      </c>
      <c r="AL132" s="29">
        <f>+IFERROR(VLOOKUP(Creditos_totales!AL$104,Cartera!$C$89:$DG$127,Creditos_totales!$P132,0)/(VLOOKUP(Creditos_totales!AL$104,Cartera!$C$89:$DG$127,Creditos_totales!$P132,0)+VLOOKUP(Creditos_totales!AL$104,Cartera!$C$44:$DG$82,Creditos_totales!$P132,0))," ")</f>
        <v>0.31146575757237405</v>
      </c>
      <c r="AM132" s="29" t="str">
        <f>+IFERROR(VLOOKUP(Creditos_totales!AM$104,Cartera!$C$89:$DG$127,Creditos_totales!$P132,0)/(VLOOKUP(Creditos_totales!AM$104,Cartera!$C$89:$DG$127,Creditos_totales!$P132,0)+VLOOKUP(Creditos_totales!AM$104,Cartera!$C$44:$DG$82,Creditos_totales!$P132,0))," ")</f>
        <v xml:space="preserve"> </v>
      </c>
      <c r="AN132" s="29">
        <f>+IFERROR(VLOOKUP(Creditos_totales!AN$104,Cartera!$C$89:$DG$127,Creditos_totales!$P132,0)/(VLOOKUP(Creditos_totales!AN$104,Cartera!$C$89:$DG$127,Creditos_totales!$P132,0)+VLOOKUP(Creditos_totales!AN$104,Cartera!$C$44:$DG$82,Creditos_totales!$P132,0))," ")</f>
        <v>0.58580685748041572</v>
      </c>
      <c r="AO132" s="29" t="str">
        <f>+IFERROR(VLOOKUP(Creditos_totales!AO$104,Cartera!$C$89:$DG$127,Creditos_totales!$P132,0)/(VLOOKUP(Creditos_totales!AO$104,Cartera!$C$89:$DG$127,Creditos_totales!$P132,0)+VLOOKUP(Creditos_totales!AO$104,Cartera!$C$44:$DG$82,Creditos_totales!$P132,0))," ")</f>
        <v xml:space="preserve"> </v>
      </c>
      <c r="AP132" s="29">
        <f>+IFERROR(VLOOKUP(Creditos_totales!AP$104,Cartera!$C$89:$DG$127,Creditos_totales!$P132,0)/(VLOOKUP(Creditos_totales!AP$104,Cartera!$C$89:$DG$127,Creditos_totales!$P132,0)+VLOOKUP(Creditos_totales!AP$104,Cartera!$C$44:$DG$82,Creditos_totales!$P132,0))," ")</f>
        <v>0.25572316876887885</v>
      </c>
      <c r="AQ132" s="29">
        <f>+IFERROR(VLOOKUP(Creditos_totales!AQ$104,Cartera!$C$89:$DG$127,Creditos_totales!$P132,0)/(VLOOKUP(Creditos_totales!AQ$104,Cartera!$C$89:$DG$127,Creditos_totales!$P132,0)+VLOOKUP(Creditos_totales!AQ$104,Cartera!$C$44:$DG$82,Creditos_totales!$P132,0))," ")</f>
        <v>0.28194204144565349</v>
      </c>
      <c r="AR132" s="29">
        <f>+IFERROR(VLOOKUP(Creditos_totales!AR$104,Cartera!$C$89:$DG$127,Creditos_totales!$P132,0)/(VLOOKUP(Creditos_totales!AR$104,Cartera!$C$89:$DG$127,Creditos_totales!$P132,0)+VLOOKUP(Creditos_totales!AR$104,Cartera!$C$44:$DG$82,Creditos_totales!$P132,0))," ")</f>
        <v>0.15352769779590331</v>
      </c>
      <c r="AS132" s="29">
        <f>+IFERROR(VLOOKUP(Creditos_totales!AS$104,Cartera!$C$89:$DG$127,Creditos_totales!$P132,0)/(VLOOKUP(Creditos_totales!AS$104,Cartera!$C$89:$DG$127,Creditos_totales!$P132,0)+VLOOKUP(Creditos_totales!AS$104,Cartera!$C$44:$DG$82,Creditos_totales!$P132,0))," ")</f>
        <v>0.2299795134241559</v>
      </c>
      <c r="AT132" s="29">
        <f>+IFERROR(VLOOKUP(Creditos_totales!AT$104,Cartera!$C$89:$DG$127,Creditos_totales!$P132,0)/(VLOOKUP(Creditos_totales!AT$104,Cartera!$C$89:$DG$127,Creditos_totales!$P132,0)+VLOOKUP(Creditos_totales!AT$104,Cartera!$C$44:$DG$82,Creditos_totales!$P132,0))," ")</f>
        <v>0.26134720422998214</v>
      </c>
      <c r="AU132" s="29" t="str">
        <f>+IFERROR(VLOOKUP(Creditos_totales!AU$104,Cartera!$C$89:$DG$127,Creditos_totales!$P132,0)/(VLOOKUP(Creditos_totales!AU$104,Cartera!$C$89:$DG$127,Creditos_totales!$P132,0)+VLOOKUP(Creditos_totales!AU$104,Cartera!$C$44:$DG$82,Creditos_totales!$P132,0))," ")</f>
        <v xml:space="preserve"> </v>
      </c>
      <c r="AV132" s="29">
        <f>+IFERROR(VLOOKUP(Creditos_totales!AV$104,Cartera!$C$89:$DG$127,Creditos_totales!$P132,0)/(VLOOKUP(Creditos_totales!AV$104,Cartera!$C$89:$DG$127,Creditos_totales!$P132,0)+VLOOKUP(Creditos_totales!AV$104,Cartera!$C$44:$DG$82,Creditos_totales!$P132,0))," ")</f>
        <v>0.19864092637130143</v>
      </c>
      <c r="AW132" s="29">
        <f>+IFERROR(VLOOKUP(Creditos_totales!AW$104,Cartera!$C$89:$DG$127,Creditos_totales!$P132,0)/(VLOOKUP(Creditos_totales!AW$104,Cartera!$C$89:$DG$127,Creditos_totales!$P132,0)+VLOOKUP(Creditos_totales!AW$104,Cartera!$C$44:$DG$82,Creditos_totales!$P132,0))," ")</f>
        <v>0.12101655213572493</v>
      </c>
      <c r="AX132" s="29">
        <f>+IFERROR(VLOOKUP(Creditos_totales!AX$104,Cartera!$C$89:$DG$127,Creditos_totales!$P132,0)/(VLOOKUP(Creditos_totales!AX$104,Cartera!$C$89:$DG$127,Creditos_totales!$P132,0)+VLOOKUP(Creditos_totales!AX$104,Cartera!$C$44:$DG$82,Creditos_totales!$P132,0))," ")</f>
        <v>8.984654261968239E-2</v>
      </c>
      <c r="AY132" s="29">
        <f>+IFERROR(VLOOKUP(Creditos_totales!AY$104,Cartera!$C$89:$DG$127,Creditos_totales!$P132,0)/(VLOOKUP(Creditos_totales!AY$104,Cartera!$C$89:$DG$127,Creditos_totales!$P132,0)+VLOOKUP(Creditos_totales!AY$104,Cartera!$C$44:$DG$82,Creditos_totales!$P132,0))," ")</f>
        <v>0.14412782344471903</v>
      </c>
      <c r="AZ132" s="29">
        <f>+IFERROR(VLOOKUP(Creditos_totales!AZ$104,Cartera!$C$89:$DG$127,Creditos_totales!$P132,0)/(VLOOKUP(Creditos_totales!AZ$104,Cartera!$C$89:$DG$127,Creditos_totales!$P132,0)+VLOOKUP(Creditos_totales!AZ$104,Cartera!$C$44:$DG$82,Creditos_totales!$P132,0))," ")</f>
        <v>0.1467634546281614</v>
      </c>
      <c r="BA132" s="29">
        <f>+IFERROR(VLOOKUP(Creditos_totales!BA$104,Cartera!$C$89:$DG$127,Creditos_totales!$P132,0)/(VLOOKUP(Creditos_totales!BA$104,Cartera!$C$89:$DG$127,Creditos_totales!$P132,0)+VLOOKUP(Creditos_totales!BA$104,Cartera!$C$44:$DG$82,Creditos_totales!$P132,0))," ")</f>
        <v>0.17353922378746511</v>
      </c>
      <c r="BB132" s="29">
        <f>+IFERROR(VLOOKUP(Creditos_totales!BB$104,Cartera!$C$89:$DG$127,Creditos_totales!$P132,0)/(VLOOKUP(Creditos_totales!BB$104,Cartera!$C$89:$DG$127,Creditos_totales!$P132,0)+VLOOKUP(Creditos_totales!BB$104,Cartera!$C$44:$DG$82,Creditos_totales!$P132,0))," ")</f>
        <v>0.26655713564460343</v>
      </c>
      <c r="BC132" s="29">
        <f>+IFERROR(VLOOKUP(Creditos_totales!BC$104,Cartera!$C$89:$DG$127,Creditos_totales!$P132,0)/(VLOOKUP(Creditos_totales!BC$104,Cartera!$C$89:$DG$127,Creditos_totales!$P132,0)+VLOOKUP(Creditos_totales!BC$104,Cartera!$C$44:$DG$82,Creditos_totales!$P132,0))," ")</f>
        <v>6.0512144537857131E-2</v>
      </c>
      <c r="BD132" s="29">
        <f>+IFERROR(VLOOKUP(Creditos_totales!BD$104,Cartera!$C$89:$DG$127,Creditos_totales!$P132,0)/(VLOOKUP(Creditos_totales!BD$104,Cartera!$C$89:$DG$127,Creditos_totales!$P132,0)+VLOOKUP(Creditos_totales!BD$104,Cartera!$C$44:$DG$82,Creditos_totales!$P132,0))," ")</f>
        <v>0</v>
      </c>
      <c r="BE132" s="29">
        <f>+IFERROR(VLOOKUP(Creditos_totales!BE$104,Cartera!$C$89:$DG$127,Creditos_totales!$P132,0)/(VLOOKUP(Creditos_totales!BE$104,Cartera!$C$89:$DG$127,Creditos_totales!$P132,0)+VLOOKUP(Creditos_totales!BE$104,Cartera!$C$44:$DG$82,Creditos_totales!$P132,0))," ")</f>
        <v>6.6618033213952987E-2</v>
      </c>
      <c r="BF132" s="29">
        <f>+IFERROR(VLOOKUP(Creditos_totales!BF$104,Cartera!$C$89:$DG$127,Creditos_totales!$P132,0)/(VLOOKUP(Creditos_totales!BF$104,Cartera!$C$89:$DG$127,Creditos_totales!$P132,0)+VLOOKUP(Creditos_totales!BF$104,Cartera!$C$44:$DG$82,Creditos_totales!$P132,0))," ")</f>
        <v>0.13474377968629087</v>
      </c>
      <c r="BG132" s="12">
        <f t="shared" si="3"/>
        <v>0.36118176907434563</v>
      </c>
      <c r="BH132" s="38">
        <v>0.2791006263124004</v>
      </c>
    </row>
    <row r="133" spans="2:60" ht="16.5" x14ac:dyDescent="0.3">
      <c r="B133">
        <v>41</v>
      </c>
      <c r="C133" s="23">
        <v>41759</v>
      </c>
      <c r="D133" s="29">
        <f>+IFERROR(VLOOKUP(D$104,Cartera!$C$23:$DG$33,Creditos_totales!$B133,0)/(VLOOKUP(D$104,Cartera!$C$5:$DG$15,Creditos_totales!$B133,0)+VLOOKUP(D$104,Cartera!$C$23:$DG$33,Creditos_totales!$B133,0))," ")</f>
        <v>0.59000623284814824</v>
      </c>
      <c r="E133" s="29">
        <f>+IFERROR(VLOOKUP(E$104,Cartera!$C$23:$DG$33,Creditos_totales!$B133,0)/(VLOOKUP(E$104,Cartera!$C$5:$DG$15,Creditos_totales!$B133,0)+VLOOKUP(E$104,Cartera!$C$23:$DG$33,Creditos_totales!$B133,0))," ")</f>
        <v>0.71009821205011248</v>
      </c>
      <c r="F133" s="29">
        <f>+IFERROR(VLOOKUP(F$104,Cartera!$C$23:$DG$33,Creditos_totales!$B133,0)/(VLOOKUP(F$104,Cartera!$C$5:$DG$15,Creditos_totales!$B133,0)+VLOOKUP(F$104,Cartera!$C$23:$DG$33,Creditos_totales!$B133,0))," ")</f>
        <v>0.64990232562254868</v>
      </c>
      <c r="G133" s="29">
        <f>+IFERROR(VLOOKUP(G$104,Cartera!$C$23:$DG$33,Creditos_totales!$B133,0)/(VLOOKUP(G$104,Cartera!$C$5:$DG$15,Creditos_totales!$B133,0)+VLOOKUP(G$104,Cartera!$C$23:$DG$33,Creditos_totales!$B133,0))," ")</f>
        <v>0.64128346997413133</v>
      </c>
      <c r="H133" s="29">
        <f>+IFERROR(VLOOKUP(H$104,Cartera!$C$23:$DG$33,Creditos_totales!$B133,0)/(VLOOKUP(H$104,Cartera!$C$5:$DG$15,Creditos_totales!$B133,0)+VLOOKUP(H$104,Cartera!$C$23:$DG$33,Creditos_totales!$B133,0))," ")</f>
        <v>0.39269645546257481</v>
      </c>
      <c r="I133" s="29">
        <f>+IFERROR(VLOOKUP(I$104,Cartera!$C$23:$DG$33,Creditos_totales!$B133,0)/(VLOOKUP(I$104,Cartera!$C$5:$DG$15,Creditos_totales!$B133,0)+VLOOKUP(I$104,Cartera!$C$23:$DG$33,Creditos_totales!$B133,0))," ")</f>
        <v>0.68110832890332229</v>
      </c>
      <c r="J133" s="29">
        <f>+IFERROR(VLOOKUP(J$104,Cartera!$C$23:$DG$33,Creditos_totales!$B133,0)/(VLOOKUP(J$104,Cartera!$C$5:$DG$15,Creditos_totales!$B133,0)+VLOOKUP(J$104,Cartera!$C$23:$DG$33,Creditos_totales!$B133,0))," ")</f>
        <v>0.72580250763818599</v>
      </c>
      <c r="K133" s="29">
        <f>+IFERROR(VLOOKUP(K$104,Cartera!$C$23:$DG$33,Creditos_totales!$B133,0)/(VLOOKUP(K$104,Cartera!$C$5:$DG$15,Creditos_totales!$B133,0)+VLOOKUP(K$104,Cartera!$C$23:$DG$33,Creditos_totales!$B133,0))," ")</f>
        <v>0.81262685329397288</v>
      </c>
      <c r="L133" s="29">
        <f>+IFERROR(VLOOKUP(L$104,Cartera!$C$23:$DG$33,Creditos_totales!$B133,0)/(VLOOKUP(L$104,Cartera!$C$5:$DG$15,Creditos_totales!$B133,0)+VLOOKUP(L$104,Cartera!$C$23:$DG$33,Creditos_totales!$B133,0))," ")</f>
        <v>0.17408561571342768</v>
      </c>
      <c r="M133" s="29">
        <f>+IFERROR(VLOOKUP(M$104,Cartera!$C$23:$DG$33,Creditos_totales!$B133,0)/(VLOOKUP(M$104,Cartera!$C$5:$DG$15,Creditos_totales!$B133,0)+VLOOKUP(M$104,Cartera!$C$23:$DG$33,Creditos_totales!$B133,0))," ")</f>
        <v>0</v>
      </c>
      <c r="N133" s="12">
        <v>0.63048232361942924</v>
      </c>
      <c r="P133">
        <v>41</v>
      </c>
      <c r="Q133" s="3">
        <v>41759</v>
      </c>
      <c r="R133" s="29">
        <f t="shared" si="0"/>
        <v>0.35871653002586867</v>
      </c>
      <c r="S133" s="29">
        <f t="shared" si="1"/>
        <v>0.40999376715185176</v>
      </c>
      <c r="T133" s="29">
        <f t="shared" si="2"/>
        <v>0.35009767437745132</v>
      </c>
      <c r="U133" s="29">
        <f>+IFERROR(VLOOKUP(Creditos_totales!U$104,Cartera!$C$89:$DG$127,Creditos_totales!$P133,0)/(VLOOKUP(Creditos_totales!U$104,Cartera!$C$89:$DG$127,Creditos_totales!$P133,0)+VLOOKUP(Creditos_totales!U$104,Cartera!$C$44:$DG$82,Creditos_totales!$P133,0))," ")</f>
        <v>0.43440194978638769</v>
      </c>
      <c r="V133" s="29">
        <f>+IFERROR(VLOOKUP(Creditos_totales!V$104,Cartera!$C$89:$DG$127,Creditos_totales!$P133,0)/(VLOOKUP(Creditos_totales!V$104,Cartera!$C$89:$DG$127,Creditos_totales!$P133,0)+VLOOKUP(Creditos_totales!V$104,Cartera!$C$44:$DG$82,Creditos_totales!$P133,0))," ")</f>
        <v>0.58900091089940165</v>
      </c>
      <c r="W133" s="29">
        <f>+IFERROR(VLOOKUP(Creditos_totales!W$104,Cartera!$C$89:$DG$127,Creditos_totales!$P133,0)/(VLOOKUP(Creditos_totales!W$104,Cartera!$C$89:$DG$127,Creditos_totales!$P133,0)+VLOOKUP(Creditos_totales!W$104,Cartera!$C$44:$DG$82,Creditos_totales!$P133,0))," ")</f>
        <v>0.29954166711019042</v>
      </c>
      <c r="X133" s="29">
        <f>+IFERROR(VLOOKUP(Creditos_totales!X$104,Cartera!$C$89:$DG$127,Creditos_totales!$P133,0)/(VLOOKUP(Creditos_totales!X$104,Cartera!$C$89:$DG$127,Creditos_totales!$P133,0)+VLOOKUP(Creditos_totales!X$104,Cartera!$C$44:$DG$82,Creditos_totales!$P133,0))," ")</f>
        <v>0.30681345777454833</v>
      </c>
      <c r="Y133" s="29">
        <f>+IFERROR(VLOOKUP(Creditos_totales!Y$104,Cartera!$C$89:$DG$127,Creditos_totales!$P133,0)/(VLOOKUP(Creditos_totales!Y$104,Cartera!$C$89:$DG$127,Creditos_totales!$P133,0)+VLOOKUP(Creditos_totales!Y$104,Cartera!$C$44:$DG$82,Creditos_totales!$P133,0))," ")</f>
        <v>0.42993884039225461</v>
      </c>
      <c r="Z133" s="29">
        <f>+IFERROR(VLOOKUP(Creditos_totales!Z$104,Cartera!$C$89:$DG$127,Creditos_totales!$P133,0)/(VLOOKUP(Creditos_totales!Z$104,Cartera!$C$89:$DG$127,Creditos_totales!$P133,0)+VLOOKUP(Creditos_totales!Z$104,Cartera!$C$44:$DG$82,Creditos_totales!$P133,0))," ")</f>
        <v>0.46984963889782883</v>
      </c>
      <c r="AA133" s="29">
        <f>+IFERROR(VLOOKUP(Creditos_totales!AA$104,Cartera!$C$89:$DG$127,Creditos_totales!$P133,0)/(VLOOKUP(Creditos_totales!AA$104,Cartera!$C$89:$DG$127,Creditos_totales!$P133,0)+VLOOKUP(Creditos_totales!AA$104,Cartera!$C$44:$DG$82,Creditos_totales!$P133,0))," ")</f>
        <v>0.33322240899104327</v>
      </c>
      <c r="AB133" s="29">
        <f>+IFERROR(VLOOKUP(Creditos_totales!AB$104,Cartera!$C$89:$DG$127,Creditos_totales!$P133,0)/(VLOOKUP(Creditos_totales!AB$104,Cartera!$C$89:$DG$127,Creditos_totales!$P133,0)+VLOOKUP(Creditos_totales!AB$104,Cartera!$C$44:$DG$82,Creditos_totales!$P133,0))," ")</f>
        <v>0.48728177064291933</v>
      </c>
      <c r="AC133" s="29">
        <f>+IFERROR(VLOOKUP(Creditos_totales!AC$104,Cartera!$C$89:$DG$127,Creditos_totales!$P133,0)/(VLOOKUP(Creditos_totales!AC$104,Cartera!$C$89:$DG$127,Creditos_totales!$P133,0)+VLOOKUP(Creditos_totales!AC$104,Cartera!$C$44:$DG$82,Creditos_totales!$P133,0))," ")</f>
        <v>0.3333946427132205</v>
      </c>
      <c r="AD133" s="29">
        <f>+IFERROR(VLOOKUP(Creditos_totales!AD$104,Cartera!$C$89:$DG$127,Creditos_totales!$P133,0)/(VLOOKUP(Creditos_totales!AD$104,Cartera!$C$89:$DG$127,Creditos_totales!$P133,0)+VLOOKUP(Creditos_totales!AD$104,Cartera!$C$44:$DG$82,Creditos_totales!$P133,0))," ")</f>
        <v>0.36371502834220859</v>
      </c>
      <c r="AE133" s="29">
        <f>+IFERROR(VLOOKUP(Creditos_totales!AE$104,Cartera!$C$89:$DG$127,Creditos_totales!$P133,0)/(VLOOKUP(Creditos_totales!AE$104,Cartera!$C$89:$DG$127,Creditos_totales!$P133,0)+VLOOKUP(Creditos_totales!AE$104,Cartera!$C$44:$DG$82,Creditos_totales!$P133,0))," ")</f>
        <v>0.35626100837520125</v>
      </c>
      <c r="AF133" s="29">
        <f>+IFERROR(VLOOKUP(Creditos_totales!AF$104,Cartera!$C$89:$DG$127,Creditos_totales!$P133,0)/(VLOOKUP(Creditos_totales!AF$104,Cartera!$C$89:$DG$127,Creditos_totales!$P133,0)+VLOOKUP(Creditos_totales!AF$104,Cartera!$C$44:$DG$82,Creditos_totales!$P133,0))," ")</f>
        <v>0.18213602039377458</v>
      </c>
      <c r="AG133" s="29">
        <f>+IFERROR(VLOOKUP(Creditos_totales!AG$104,Cartera!$C$89:$DG$127,Creditos_totales!$P133,0)/(VLOOKUP(Creditos_totales!AG$104,Cartera!$C$89:$DG$127,Creditos_totales!$P133,0)+VLOOKUP(Creditos_totales!AG$104,Cartera!$C$44:$DG$82,Creditos_totales!$P133,0))," ")</f>
        <v>0.22731292188451285</v>
      </c>
      <c r="AH133" s="29">
        <f>+IFERROR(VLOOKUP(Creditos_totales!AH$104,Cartera!$C$89:$DG$127,Creditos_totales!$P133,0)/(VLOOKUP(Creditos_totales!AH$104,Cartera!$C$89:$DG$127,Creditos_totales!$P133,0)+VLOOKUP(Creditos_totales!AH$104,Cartera!$C$44:$DG$82,Creditos_totales!$P133,0))," ")</f>
        <v>0.17647739445546415</v>
      </c>
      <c r="AI133" s="29">
        <f>+IFERROR(VLOOKUP(Creditos_totales!AI$104,Cartera!$C$89:$DG$127,Creditos_totales!$P133,0)/(VLOOKUP(Creditos_totales!AI$104,Cartera!$C$89:$DG$127,Creditos_totales!$P133,0)+VLOOKUP(Creditos_totales!AI$104,Cartera!$C$44:$DG$82,Creditos_totales!$P133,0))," ")</f>
        <v>0.32657256529900491</v>
      </c>
      <c r="AJ133" s="29">
        <f>+IFERROR(VLOOKUP(Creditos_totales!AJ$104,Cartera!$C$89:$DG$127,Creditos_totales!$P133,0)/(VLOOKUP(Creditos_totales!AJ$104,Cartera!$C$89:$DG$127,Creditos_totales!$P133,0)+VLOOKUP(Creditos_totales!AJ$104,Cartera!$C$44:$DG$82,Creditos_totales!$P133,0))," ")</f>
        <v>0.3000246629189498</v>
      </c>
      <c r="AK133" s="29">
        <f>+IFERROR(VLOOKUP(Creditos_totales!AK$104,Cartera!$C$89:$DG$127,Creditos_totales!$P133,0)/(VLOOKUP(Creditos_totales!AK$104,Cartera!$C$89:$DG$127,Creditos_totales!$P133,0)+VLOOKUP(Creditos_totales!AK$104,Cartera!$C$44:$DG$82,Creditos_totales!$P133,0))," ")</f>
        <v>6.7361542258997917E-2</v>
      </c>
      <c r="AL133" s="29">
        <f>+IFERROR(VLOOKUP(Creditos_totales!AL$104,Cartera!$C$89:$DG$127,Creditos_totales!$P133,0)/(VLOOKUP(Creditos_totales!AL$104,Cartera!$C$89:$DG$127,Creditos_totales!$P133,0)+VLOOKUP(Creditos_totales!AL$104,Cartera!$C$44:$DG$82,Creditos_totales!$P133,0))," ")</f>
        <v>0.29907583213755945</v>
      </c>
      <c r="AM133" s="29" t="str">
        <f>+IFERROR(VLOOKUP(Creditos_totales!AM$104,Cartera!$C$89:$DG$127,Creditos_totales!$P133,0)/(VLOOKUP(Creditos_totales!AM$104,Cartera!$C$89:$DG$127,Creditos_totales!$P133,0)+VLOOKUP(Creditos_totales!AM$104,Cartera!$C$44:$DG$82,Creditos_totales!$P133,0))," ")</f>
        <v xml:space="preserve"> </v>
      </c>
      <c r="AN133" s="29">
        <f>+IFERROR(VLOOKUP(Creditos_totales!AN$104,Cartera!$C$89:$DG$127,Creditos_totales!$P133,0)/(VLOOKUP(Creditos_totales!AN$104,Cartera!$C$89:$DG$127,Creditos_totales!$P133,0)+VLOOKUP(Creditos_totales!AN$104,Cartera!$C$44:$DG$82,Creditos_totales!$P133,0))," ")</f>
        <v>0.5858063050436596</v>
      </c>
      <c r="AO133" s="29" t="str">
        <f>+IFERROR(VLOOKUP(Creditos_totales!AO$104,Cartera!$C$89:$DG$127,Creditos_totales!$P133,0)/(VLOOKUP(Creditos_totales!AO$104,Cartera!$C$89:$DG$127,Creditos_totales!$P133,0)+VLOOKUP(Creditos_totales!AO$104,Cartera!$C$44:$DG$82,Creditos_totales!$P133,0))," ")</f>
        <v xml:space="preserve"> </v>
      </c>
      <c r="AP133" s="29">
        <f>+IFERROR(VLOOKUP(Creditos_totales!AP$104,Cartera!$C$89:$DG$127,Creditos_totales!$P133,0)/(VLOOKUP(Creditos_totales!AP$104,Cartera!$C$89:$DG$127,Creditos_totales!$P133,0)+VLOOKUP(Creditos_totales!AP$104,Cartera!$C$44:$DG$82,Creditos_totales!$P133,0))," ")</f>
        <v>0.24096112797003949</v>
      </c>
      <c r="AQ133" s="29">
        <f>+IFERROR(VLOOKUP(Creditos_totales!AQ$104,Cartera!$C$89:$DG$127,Creditos_totales!$P133,0)/(VLOOKUP(Creditos_totales!AQ$104,Cartera!$C$89:$DG$127,Creditos_totales!$P133,0)+VLOOKUP(Creditos_totales!AQ$104,Cartera!$C$44:$DG$82,Creditos_totales!$P133,0))," ")</f>
        <v>0.2878832086033728</v>
      </c>
      <c r="AR133" s="29">
        <f>+IFERROR(VLOOKUP(Creditos_totales!AR$104,Cartera!$C$89:$DG$127,Creditos_totales!$P133,0)/(VLOOKUP(Creditos_totales!AR$104,Cartera!$C$89:$DG$127,Creditos_totales!$P133,0)+VLOOKUP(Creditos_totales!AR$104,Cartera!$C$44:$DG$82,Creditos_totales!$P133,0))," ")</f>
        <v>0.14974323704533718</v>
      </c>
      <c r="AS133" s="29">
        <f>+IFERROR(VLOOKUP(Creditos_totales!AS$104,Cartera!$C$89:$DG$127,Creditos_totales!$P133,0)/(VLOOKUP(Creditos_totales!AS$104,Cartera!$C$89:$DG$127,Creditos_totales!$P133,0)+VLOOKUP(Creditos_totales!AS$104,Cartera!$C$44:$DG$82,Creditos_totales!$P133,0))," ")</f>
        <v>0.22545435168621991</v>
      </c>
      <c r="AT133" s="29">
        <f>+IFERROR(VLOOKUP(Creditos_totales!AT$104,Cartera!$C$89:$DG$127,Creditos_totales!$P133,0)/(VLOOKUP(Creditos_totales!AT$104,Cartera!$C$89:$DG$127,Creditos_totales!$P133,0)+VLOOKUP(Creditos_totales!AT$104,Cartera!$C$44:$DG$82,Creditos_totales!$P133,0))," ")</f>
        <v>0.2639540491281725</v>
      </c>
      <c r="AU133" s="29" t="str">
        <f>+IFERROR(VLOOKUP(Creditos_totales!AU$104,Cartera!$C$89:$DG$127,Creditos_totales!$P133,0)/(VLOOKUP(Creditos_totales!AU$104,Cartera!$C$89:$DG$127,Creditos_totales!$P133,0)+VLOOKUP(Creditos_totales!AU$104,Cartera!$C$44:$DG$82,Creditos_totales!$P133,0))," ")</f>
        <v xml:space="preserve"> </v>
      </c>
      <c r="AV133" s="29">
        <f>+IFERROR(VLOOKUP(Creditos_totales!AV$104,Cartera!$C$89:$DG$127,Creditos_totales!$P133,0)/(VLOOKUP(Creditos_totales!AV$104,Cartera!$C$89:$DG$127,Creditos_totales!$P133,0)+VLOOKUP(Creditos_totales!AV$104,Cartera!$C$44:$DG$82,Creditos_totales!$P133,0))," ")</f>
        <v>0.20294476517906246</v>
      </c>
      <c r="AW133" s="29">
        <f>+IFERROR(VLOOKUP(Creditos_totales!AW$104,Cartera!$C$89:$DG$127,Creditos_totales!$P133,0)/(VLOOKUP(Creditos_totales!AW$104,Cartera!$C$89:$DG$127,Creditos_totales!$P133,0)+VLOOKUP(Creditos_totales!AW$104,Cartera!$C$44:$DG$82,Creditos_totales!$P133,0))," ")</f>
        <v>0.12120591972245123</v>
      </c>
      <c r="AX133" s="29">
        <f>+IFERROR(VLOOKUP(Creditos_totales!AX$104,Cartera!$C$89:$DG$127,Creditos_totales!$P133,0)/(VLOOKUP(Creditos_totales!AX$104,Cartera!$C$89:$DG$127,Creditos_totales!$P133,0)+VLOOKUP(Creditos_totales!AX$104,Cartera!$C$44:$DG$82,Creditos_totales!$P133,0))," ")</f>
        <v>8.974107515599411E-2</v>
      </c>
      <c r="AY133" s="29">
        <f>+IFERROR(VLOOKUP(Creditos_totales!AY$104,Cartera!$C$89:$DG$127,Creditos_totales!$P133,0)/(VLOOKUP(Creditos_totales!AY$104,Cartera!$C$89:$DG$127,Creditos_totales!$P133,0)+VLOOKUP(Creditos_totales!AY$104,Cartera!$C$44:$DG$82,Creditos_totales!$P133,0))," ")</f>
        <v>0.13925008227596206</v>
      </c>
      <c r="AZ133" s="29">
        <f>+IFERROR(VLOOKUP(Creditos_totales!AZ$104,Cartera!$C$89:$DG$127,Creditos_totales!$P133,0)/(VLOOKUP(Creditos_totales!AZ$104,Cartera!$C$89:$DG$127,Creditos_totales!$P133,0)+VLOOKUP(Creditos_totales!AZ$104,Cartera!$C$44:$DG$82,Creditos_totales!$P133,0))," ")</f>
        <v>0.144636349005443</v>
      </c>
      <c r="BA133" s="29">
        <f>+IFERROR(VLOOKUP(Creditos_totales!BA$104,Cartera!$C$89:$DG$127,Creditos_totales!$P133,0)/(VLOOKUP(Creditos_totales!BA$104,Cartera!$C$89:$DG$127,Creditos_totales!$P133,0)+VLOOKUP(Creditos_totales!BA$104,Cartera!$C$44:$DG$82,Creditos_totales!$P133,0))," ")</f>
        <v>0.17181353724823545</v>
      </c>
      <c r="BB133" s="29">
        <f>+IFERROR(VLOOKUP(Creditos_totales!BB$104,Cartera!$C$89:$DG$127,Creditos_totales!$P133,0)/(VLOOKUP(Creditos_totales!BB$104,Cartera!$C$89:$DG$127,Creditos_totales!$P133,0)+VLOOKUP(Creditos_totales!BB$104,Cartera!$C$44:$DG$82,Creditos_totales!$P133,0))," ")</f>
        <v>0.26981428306527366</v>
      </c>
      <c r="BC133" s="29">
        <f>+IFERROR(VLOOKUP(Creditos_totales!BC$104,Cartera!$C$89:$DG$127,Creditos_totales!$P133,0)/(VLOOKUP(Creditos_totales!BC$104,Cartera!$C$89:$DG$127,Creditos_totales!$P133,0)+VLOOKUP(Creditos_totales!BC$104,Cartera!$C$44:$DG$82,Creditos_totales!$P133,0))," ")</f>
        <v>6.1771021527001688E-2</v>
      </c>
      <c r="BD133" s="29">
        <f>+IFERROR(VLOOKUP(Creditos_totales!BD$104,Cartera!$C$89:$DG$127,Creditos_totales!$P133,0)/(VLOOKUP(Creditos_totales!BD$104,Cartera!$C$89:$DG$127,Creditos_totales!$P133,0)+VLOOKUP(Creditos_totales!BD$104,Cartera!$C$44:$DG$82,Creditos_totales!$P133,0))," ")</f>
        <v>0</v>
      </c>
      <c r="BE133" s="29">
        <f>+IFERROR(VLOOKUP(Creditos_totales!BE$104,Cartera!$C$89:$DG$127,Creditos_totales!$P133,0)/(VLOOKUP(Creditos_totales!BE$104,Cartera!$C$89:$DG$127,Creditos_totales!$P133,0)+VLOOKUP(Creditos_totales!BE$104,Cartera!$C$44:$DG$82,Creditos_totales!$P133,0))," ")</f>
        <v>6.7795471477413841E-2</v>
      </c>
      <c r="BF133" s="29">
        <f>+IFERROR(VLOOKUP(Creditos_totales!BF$104,Cartera!$C$89:$DG$127,Creditos_totales!$P133,0)/(VLOOKUP(Creditos_totales!BF$104,Cartera!$C$89:$DG$127,Creditos_totales!$P133,0)+VLOOKUP(Creditos_totales!BF$104,Cartera!$C$44:$DG$82,Creditos_totales!$P133,0))," ")</f>
        <v>0.13627605052867808</v>
      </c>
      <c r="BG133" s="12">
        <f t="shared" si="3"/>
        <v>0.36951767638057076</v>
      </c>
      <c r="BH133" s="38">
        <v>0.28003373507133045</v>
      </c>
    </row>
    <row r="134" spans="2:60" ht="16.5" x14ac:dyDescent="0.3">
      <c r="B134">
        <v>42</v>
      </c>
      <c r="C134" s="23">
        <v>41790</v>
      </c>
      <c r="D134" s="29">
        <f>+IFERROR(VLOOKUP(D$104,Cartera!$C$23:$DG$33,Creditos_totales!$B134,0)/(VLOOKUP(D$104,Cartera!$C$5:$DG$15,Creditos_totales!$B134,0)+VLOOKUP(D$104,Cartera!$C$23:$DG$33,Creditos_totales!$B134,0))," ")</f>
        <v>0.58820166005838326</v>
      </c>
      <c r="E134" s="29">
        <f>+IFERROR(VLOOKUP(E$104,Cartera!$C$23:$DG$33,Creditos_totales!$B134,0)/(VLOOKUP(E$104,Cartera!$C$5:$DG$15,Creditos_totales!$B134,0)+VLOOKUP(E$104,Cartera!$C$23:$DG$33,Creditos_totales!$B134,0))," ")</f>
        <v>0.70973405182504146</v>
      </c>
      <c r="F134" s="29">
        <f>+IFERROR(VLOOKUP(F$104,Cartera!$C$23:$DG$33,Creditos_totales!$B134,0)/(VLOOKUP(F$104,Cartera!$C$5:$DG$15,Creditos_totales!$B134,0)+VLOOKUP(F$104,Cartera!$C$23:$DG$33,Creditos_totales!$B134,0))," ")</f>
        <v>0.65353330100326912</v>
      </c>
      <c r="G134" s="29">
        <f>+IFERROR(VLOOKUP(G$104,Cartera!$C$23:$DG$33,Creditos_totales!$B134,0)/(VLOOKUP(G$104,Cartera!$C$5:$DG$15,Creditos_totales!$B134,0)+VLOOKUP(G$104,Cartera!$C$23:$DG$33,Creditos_totales!$B134,0))," ")</f>
        <v>0.63571413301235435</v>
      </c>
      <c r="H134" s="29">
        <f>+IFERROR(VLOOKUP(H$104,Cartera!$C$23:$DG$33,Creditos_totales!$B134,0)/(VLOOKUP(H$104,Cartera!$C$5:$DG$15,Creditos_totales!$B134,0)+VLOOKUP(H$104,Cartera!$C$23:$DG$33,Creditos_totales!$B134,0))," ")</f>
        <v>0.40248558173630111</v>
      </c>
      <c r="I134" s="29">
        <f>+IFERROR(VLOOKUP(I$104,Cartera!$C$23:$DG$33,Creditos_totales!$B134,0)/(VLOOKUP(I$104,Cartera!$C$5:$DG$15,Creditos_totales!$B134,0)+VLOOKUP(I$104,Cartera!$C$23:$DG$33,Creditos_totales!$B134,0))," ")</f>
        <v>0.68269548829392468</v>
      </c>
      <c r="J134" s="29">
        <f>+IFERROR(VLOOKUP(J$104,Cartera!$C$23:$DG$33,Creditos_totales!$B134,0)/(VLOOKUP(J$104,Cartera!$C$5:$DG$15,Creditos_totales!$B134,0)+VLOOKUP(J$104,Cartera!$C$23:$DG$33,Creditos_totales!$B134,0))," ")</f>
        <v>0.72597645675626155</v>
      </c>
      <c r="K134" s="29">
        <f>+IFERROR(VLOOKUP(K$104,Cartera!$C$23:$DG$33,Creditos_totales!$B134,0)/(VLOOKUP(K$104,Cartera!$C$5:$DG$15,Creditos_totales!$B134,0)+VLOOKUP(K$104,Cartera!$C$23:$DG$33,Creditos_totales!$B134,0))," ")</f>
        <v>0.81621106783870967</v>
      </c>
      <c r="L134" s="29">
        <f>+IFERROR(VLOOKUP(L$104,Cartera!$C$23:$DG$33,Creditos_totales!$B134,0)/(VLOOKUP(L$104,Cartera!$C$5:$DG$15,Creditos_totales!$B134,0)+VLOOKUP(L$104,Cartera!$C$23:$DG$33,Creditos_totales!$B134,0))," ")</f>
        <v>0.19789616999095508</v>
      </c>
      <c r="M134" s="29">
        <f>+IFERROR(VLOOKUP(M$104,Cartera!$C$23:$DG$33,Creditos_totales!$B134,0)/(VLOOKUP(M$104,Cartera!$C$5:$DG$15,Creditos_totales!$B134,0)+VLOOKUP(M$104,Cartera!$C$23:$DG$33,Creditos_totales!$B134,0))," ")</f>
        <v>0</v>
      </c>
      <c r="N134" s="12">
        <v>0.62961341518441949</v>
      </c>
      <c r="P134">
        <v>42</v>
      </c>
      <c r="Q134" s="3">
        <v>41790</v>
      </c>
      <c r="R134" s="29">
        <f t="shared" si="0"/>
        <v>0.36428586698764565</v>
      </c>
      <c r="S134" s="29">
        <f t="shared" si="1"/>
        <v>0.41179833994161674</v>
      </c>
      <c r="T134" s="29">
        <f t="shared" si="2"/>
        <v>0.34646669899673088</v>
      </c>
      <c r="U134" s="29">
        <f>+IFERROR(VLOOKUP(Creditos_totales!U$104,Cartera!$C$89:$DG$127,Creditos_totales!$P134,0)/(VLOOKUP(Creditos_totales!U$104,Cartera!$C$89:$DG$127,Creditos_totales!$P134,0)+VLOOKUP(Creditos_totales!U$104,Cartera!$C$44:$DG$82,Creditos_totales!$P134,0))," ")</f>
        <v>0.43440160829400382</v>
      </c>
      <c r="V134" s="29">
        <f>+IFERROR(VLOOKUP(Creditos_totales!V$104,Cartera!$C$89:$DG$127,Creditos_totales!$P134,0)/(VLOOKUP(Creditos_totales!V$104,Cartera!$C$89:$DG$127,Creditos_totales!$P134,0)+VLOOKUP(Creditos_totales!V$104,Cartera!$C$44:$DG$82,Creditos_totales!$P134,0))," ")</f>
        <v>0.60319099861790904</v>
      </c>
      <c r="W134" s="29">
        <f>+IFERROR(VLOOKUP(Creditos_totales!W$104,Cartera!$C$89:$DG$127,Creditos_totales!$P134,0)/(VLOOKUP(Creditos_totales!W$104,Cartera!$C$89:$DG$127,Creditos_totales!$P134,0)+VLOOKUP(Creditos_totales!W$104,Cartera!$C$44:$DG$82,Creditos_totales!$P134,0))," ")</f>
        <v>0.30030002530168537</v>
      </c>
      <c r="X134" s="29">
        <f>+IFERROR(VLOOKUP(Creditos_totales!X$104,Cartera!$C$89:$DG$127,Creditos_totales!$P134,0)/(VLOOKUP(Creditos_totales!X$104,Cartera!$C$89:$DG$127,Creditos_totales!$P134,0)+VLOOKUP(Creditos_totales!X$104,Cartera!$C$44:$DG$82,Creditos_totales!$P134,0))," ")</f>
        <v>0.30639540211608929</v>
      </c>
      <c r="Y134" s="29">
        <f>+IFERROR(VLOOKUP(Creditos_totales!Y$104,Cartera!$C$89:$DG$127,Creditos_totales!$P134,0)/(VLOOKUP(Creditos_totales!Y$104,Cartera!$C$89:$DG$127,Creditos_totales!$P134,0)+VLOOKUP(Creditos_totales!Y$104,Cartera!$C$44:$DG$82,Creditos_totales!$P134,0))," ")</f>
        <v>0.42803168329992991</v>
      </c>
      <c r="Z134" s="29">
        <f>+IFERROR(VLOOKUP(Creditos_totales!Z$104,Cartera!$C$89:$DG$127,Creditos_totales!$P134,0)/(VLOOKUP(Creditos_totales!Z$104,Cartera!$C$89:$DG$127,Creditos_totales!$P134,0)+VLOOKUP(Creditos_totales!Z$104,Cartera!$C$44:$DG$82,Creditos_totales!$P134,0))," ")</f>
        <v>0.46830088407279719</v>
      </c>
      <c r="AA134" s="29">
        <f>+IFERROR(VLOOKUP(Creditos_totales!AA$104,Cartera!$C$89:$DG$127,Creditos_totales!$P134,0)/(VLOOKUP(Creditos_totales!AA$104,Cartera!$C$89:$DG$127,Creditos_totales!$P134,0)+VLOOKUP(Creditos_totales!AA$104,Cartera!$C$44:$DG$82,Creditos_totales!$P134,0))," ")</f>
        <v>0.34186863148891805</v>
      </c>
      <c r="AB134" s="29">
        <f>+IFERROR(VLOOKUP(Creditos_totales!AB$104,Cartera!$C$89:$DG$127,Creditos_totales!$P134,0)/(VLOOKUP(Creditos_totales!AB$104,Cartera!$C$89:$DG$127,Creditos_totales!$P134,0)+VLOOKUP(Creditos_totales!AB$104,Cartera!$C$44:$DG$82,Creditos_totales!$P134,0))," ")</f>
        <v>0.48967185915832184</v>
      </c>
      <c r="AC134" s="29">
        <f>+IFERROR(VLOOKUP(Creditos_totales!AC$104,Cartera!$C$89:$DG$127,Creditos_totales!$P134,0)/(VLOOKUP(Creditos_totales!AC$104,Cartera!$C$89:$DG$127,Creditos_totales!$P134,0)+VLOOKUP(Creditos_totales!AC$104,Cartera!$C$44:$DG$82,Creditos_totales!$P134,0))," ")</f>
        <v>0.33128616520857196</v>
      </c>
      <c r="AD134" s="29">
        <f>+IFERROR(VLOOKUP(Creditos_totales!AD$104,Cartera!$C$89:$DG$127,Creditos_totales!$P134,0)/(VLOOKUP(Creditos_totales!AD$104,Cartera!$C$89:$DG$127,Creditos_totales!$P134,0)+VLOOKUP(Creditos_totales!AD$104,Cartera!$C$44:$DG$82,Creditos_totales!$P134,0))," ")</f>
        <v>0.36291159076579521</v>
      </c>
      <c r="AE134" s="29">
        <f>+IFERROR(VLOOKUP(Creditos_totales!AE$104,Cartera!$C$89:$DG$127,Creditos_totales!$P134,0)/(VLOOKUP(Creditos_totales!AE$104,Cartera!$C$89:$DG$127,Creditos_totales!$P134,0)+VLOOKUP(Creditos_totales!AE$104,Cartera!$C$44:$DG$82,Creditos_totales!$P134,0))," ")</f>
        <v>0.35607115948425189</v>
      </c>
      <c r="AF134" s="29" t="str">
        <f>+IFERROR(VLOOKUP(Creditos_totales!AF$104,Cartera!$C$89:$DG$127,Creditos_totales!$P134,0)/(VLOOKUP(Creditos_totales!AF$104,Cartera!$C$89:$DG$127,Creditos_totales!$P134,0)+VLOOKUP(Creditos_totales!AF$104,Cartera!$C$44:$DG$82,Creditos_totales!$P134,0))," ")</f>
        <v xml:space="preserve"> </v>
      </c>
      <c r="AG134" s="29">
        <f>+IFERROR(VLOOKUP(Creditos_totales!AG$104,Cartera!$C$89:$DG$127,Creditos_totales!$P134,0)/(VLOOKUP(Creditos_totales!AG$104,Cartera!$C$89:$DG$127,Creditos_totales!$P134,0)+VLOOKUP(Creditos_totales!AG$104,Cartera!$C$44:$DG$82,Creditos_totales!$P134,0))," ")</f>
        <v>0.22629849725523046</v>
      </c>
      <c r="AH134" s="29">
        <f>+IFERROR(VLOOKUP(Creditos_totales!AH$104,Cartera!$C$89:$DG$127,Creditos_totales!$P134,0)/(VLOOKUP(Creditos_totales!AH$104,Cartera!$C$89:$DG$127,Creditos_totales!$P134,0)+VLOOKUP(Creditos_totales!AH$104,Cartera!$C$44:$DG$82,Creditos_totales!$P134,0))," ")</f>
        <v>0.17795274845303624</v>
      </c>
      <c r="AI134" s="29">
        <f>+IFERROR(VLOOKUP(Creditos_totales!AI$104,Cartera!$C$89:$DG$127,Creditos_totales!$P134,0)/(VLOOKUP(Creditos_totales!AI$104,Cartera!$C$89:$DG$127,Creditos_totales!$P134,0)+VLOOKUP(Creditos_totales!AI$104,Cartera!$C$44:$DG$82,Creditos_totales!$P134,0))," ")</f>
        <v>0.34425067587399583</v>
      </c>
      <c r="AJ134" s="29">
        <f>+IFERROR(VLOOKUP(Creditos_totales!AJ$104,Cartera!$C$89:$DG$127,Creditos_totales!$P134,0)/(VLOOKUP(Creditos_totales!AJ$104,Cartera!$C$89:$DG$127,Creditos_totales!$P134,0)+VLOOKUP(Creditos_totales!AJ$104,Cartera!$C$44:$DG$82,Creditos_totales!$P134,0))," ")</f>
        <v>0.29621397235611285</v>
      </c>
      <c r="AK134" s="29">
        <f>+IFERROR(VLOOKUP(Creditos_totales!AK$104,Cartera!$C$89:$DG$127,Creditos_totales!$P134,0)/(VLOOKUP(Creditos_totales!AK$104,Cartera!$C$89:$DG$127,Creditos_totales!$P134,0)+VLOOKUP(Creditos_totales!AK$104,Cartera!$C$44:$DG$82,Creditos_totales!$P134,0))," ")</f>
        <v>5.2323689008401522E-2</v>
      </c>
      <c r="AL134" s="29">
        <f>+IFERROR(VLOOKUP(Creditos_totales!AL$104,Cartera!$C$89:$DG$127,Creditos_totales!$P134,0)/(VLOOKUP(Creditos_totales!AL$104,Cartera!$C$89:$DG$127,Creditos_totales!$P134,0)+VLOOKUP(Creditos_totales!AL$104,Cartera!$C$44:$DG$82,Creditos_totales!$P134,0))," ")</f>
        <v>0.29354590520097718</v>
      </c>
      <c r="AM134" s="29" t="str">
        <f>+IFERROR(VLOOKUP(Creditos_totales!AM$104,Cartera!$C$89:$DG$127,Creditos_totales!$P134,0)/(VLOOKUP(Creditos_totales!AM$104,Cartera!$C$89:$DG$127,Creditos_totales!$P134,0)+VLOOKUP(Creditos_totales!AM$104,Cartera!$C$44:$DG$82,Creditos_totales!$P134,0))," ")</f>
        <v xml:space="preserve"> </v>
      </c>
      <c r="AN134" s="29">
        <f>+IFERROR(VLOOKUP(Creditos_totales!AN$104,Cartera!$C$89:$DG$127,Creditos_totales!$P134,0)/(VLOOKUP(Creditos_totales!AN$104,Cartera!$C$89:$DG$127,Creditos_totales!$P134,0)+VLOOKUP(Creditos_totales!AN$104,Cartera!$C$44:$DG$82,Creditos_totales!$P134,0))," ")</f>
        <v>0.58969645514901226</v>
      </c>
      <c r="AO134" s="29" t="str">
        <f>+IFERROR(VLOOKUP(Creditos_totales!AO$104,Cartera!$C$89:$DG$127,Creditos_totales!$P134,0)/(VLOOKUP(Creditos_totales!AO$104,Cartera!$C$89:$DG$127,Creditos_totales!$P134,0)+VLOOKUP(Creditos_totales!AO$104,Cartera!$C$44:$DG$82,Creditos_totales!$P134,0))," ")</f>
        <v xml:space="preserve"> </v>
      </c>
      <c r="AP134" s="29">
        <f>+IFERROR(VLOOKUP(Creditos_totales!AP$104,Cartera!$C$89:$DG$127,Creditos_totales!$P134,0)/(VLOOKUP(Creditos_totales!AP$104,Cartera!$C$89:$DG$127,Creditos_totales!$P134,0)+VLOOKUP(Creditos_totales!AP$104,Cartera!$C$44:$DG$82,Creditos_totales!$P134,0))," ")</f>
        <v>0.23483469651959946</v>
      </c>
      <c r="AQ134" s="29">
        <f>+IFERROR(VLOOKUP(Creditos_totales!AQ$104,Cartera!$C$89:$DG$127,Creditos_totales!$P134,0)/(VLOOKUP(Creditos_totales!AQ$104,Cartera!$C$89:$DG$127,Creditos_totales!$P134,0)+VLOOKUP(Creditos_totales!AQ$104,Cartera!$C$44:$DG$82,Creditos_totales!$P134,0))," ")</f>
        <v>0.29404878168761012</v>
      </c>
      <c r="AR134" s="29">
        <f>+IFERROR(VLOOKUP(Creditos_totales!AR$104,Cartera!$C$89:$DG$127,Creditos_totales!$P134,0)/(VLOOKUP(Creditos_totales!AR$104,Cartera!$C$89:$DG$127,Creditos_totales!$P134,0)+VLOOKUP(Creditos_totales!AR$104,Cartera!$C$44:$DG$82,Creditos_totales!$P134,0))," ")</f>
        <v>0.14595644281233486</v>
      </c>
      <c r="AS134" s="29">
        <f>+IFERROR(VLOOKUP(Creditos_totales!AS$104,Cartera!$C$89:$DG$127,Creditos_totales!$P134,0)/(VLOOKUP(Creditos_totales!AS$104,Cartera!$C$89:$DG$127,Creditos_totales!$P134,0)+VLOOKUP(Creditos_totales!AS$104,Cartera!$C$44:$DG$82,Creditos_totales!$P134,0))," ")</f>
        <v>0.23325990764805465</v>
      </c>
      <c r="AT134" s="29">
        <f>+IFERROR(VLOOKUP(Creditos_totales!AT$104,Cartera!$C$89:$DG$127,Creditos_totales!$P134,0)/(VLOOKUP(Creditos_totales!AT$104,Cartera!$C$89:$DG$127,Creditos_totales!$P134,0)+VLOOKUP(Creditos_totales!AT$104,Cartera!$C$44:$DG$82,Creditos_totales!$P134,0))," ")</f>
        <v>0.27663686702265472</v>
      </c>
      <c r="AU134" s="29" t="str">
        <f>+IFERROR(VLOOKUP(Creditos_totales!AU$104,Cartera!$C$89:$DG$127,Creditos_totales!$P134,0)/(VLOOKUP(Creditos_totales!AU$104,Cartera!$C$89:$DG$127,Creditos_totales!$P134,0)+VLOOKUP(Creditos_totales!AU$104,Cartera!$C$44:$DG$82,Creditos_totales!$P134,0))," ")</f>
        <v xml:space="preserve"> </v>
      </c>
      <c r="AV134" s="29">
        <f>+IFERROR(VLOOKUP(Creditos_totales!AV$104,Cartera!$C$89:$DG$127,Creditos_totales!$P134,0)/(VLOOKUP(Creditos_totales!AV$104,Cartera!$C$89:$DG$127,Creditos_totales!$P134,0)+VLOOKUP(Creditos_totales!AV$104,Cartera!$C$44:$DG$82,Creditos_totales!$P134,0))," ")</f>
        <v>0.21320718305385133</v>
      </c>
      <c r="AW134" s="29">
        <f>+IFERROR(VLOOKUP(Creditos_totales!AW$104,Cartera!$C$89:$DG$127,Creditos_totales!$P134,0)/(VLOOKUP(Creditos_totales!AW$104,Cartera!$C$89:$DG$127,Creditos_totales!$P134,0)+VLOOKUP(Creditos_totales!AW$104,Cartera!$C$44:$DG$82,Creditos_totales!$P134,0))," ")</f>
        <v>0.12178383707662244</v>
      </c>
      <c r="AX134" s="29">
        <f>+IFERROR(VLOOKUP(Creditos_totales!AX$104,Cartera!$C$89:$DG$127,Creditos_totales!$P134,0)/(VLOOKUP(Creditos_totales!AX$104,Cartera!$C$89:$DG$127,Creditos_totales!$P134,0)+VLOOKUP(Creditos_totales!AX$104,Cartera!$C$44:$DG$82,Creditos_totales!$P134,0))," ")</f>
        <v>9.13368367698561E-2</v>
      </c>
      <c r="AY134" s="29">
        <f>+IFERROR(VLOOKUP(Creditos_totales!AY$104,Cartera!$C$89:$DG$127,Creditos_totales!$P134,0)/(VLOOKUP(Creditos_totales!AY$104,Cartera!$C$89:$DG$127,Creditos_totales!$P134,0)+VLOOKUP(Creditos_totales!AY$104,Cartera!$C$44:$DG$82,Creditos_totales!$P134,0))," ")</f>
        <v>0.13649828458735158</v>
      </c>
      <c r="AZ134" s="29">
        <f>+IFERROR(VLOOKUP(Creditos_totales!AZ$104,Cartera!$C$89:$DG$127,Creditos_totales!$P134,0)/(VLOOKUP(Creditos_totales!AZ$104,Cartera!$C$89:$DG$127,Creditos_totales!$P134,0)+VLOOKUP(Creditos_totales!AZ$104,Cartera!$C$44:$DG$82,Creditos_totales!$P134,0))," ")</f>
        <v>0.1419749099401095</v>
      </c>
      <c r="BA134" s="29">
        <f>+IFERROR(VLOOKUP(Creditos_totales!BA$104,Cartera!$C$89:$DG$127,Creditos_totales!$P134,0)/(VLOOKUP(Creditos_totales!BA$104,Cartera!$C$89:$DG$127,Creditos_totales!$P134,0)+VLOOKUP(Creditos_totales!BA$104,Cartera!$C$44:$DG$82,Creditos_totales!$P134,0))," ")</f>
        <v>0.16884793396139572</v>
      </c>
      <c r="BB134" s="29">
        <f>+IFERROR(VLOOKUP(Creditos_totales!BB$104,Cartera!$C$89:$DG$127,Creditos_totales!$P134,0)/(VLOOKUP(Creditos_totales!BB$104,Cartera!$C$89:$DG$127,Creditos_totales!$P134,0)+VLOOKUP(Creditos_totales!BB$104,Cartera!$C$44:$DG$82,Creditos_totales!$P134,0))," ")</f>
        <v>0.27316352037177322</v>
      </c>
      <c r="BC134" s="29">
        <f>+IFERROR(VLOOKUP(Creditos_totales!BC$104,Cartera!$C$89:$DG$127,Creditos_totales!$P134,0)/(VLOOKUP(Creditos_totales!BC$104,Cartera!$C$89:$DG$127,Creditos_totales!$P134,0)+VLOOKUP(Creditos_totales!BC$104,Cartera!$C$44:$DG$82,Creditos_totales!$P134,0))," ")</f>
        <v>5.954422587784737E-2</v>
      </c>
      <c r="BD134" s="29">
        <f>+IFERROR(VLOOKUP(Creditos_totales!BD$104,Cartera!$C$89:$DG$127,Creditos_totales!$P134,0)/(VLOOKUP(Creditos_totales!BD$104,Cartera!$C$89:$DG$127,Creditos_totales!$P134,0)+VLOOKUP(Creditos_totales!BD$104,Cartera!$C$44:$DG$82,Creditos_totales!$P134,0))," ")</f>
        <v>0</v>
      </c>
      <c r="BE134" s="29">
        <f>+IFERROR(VLOOKUP(Creditos_totales!BE$104,Cartera!$C$89:$DG$127,Creditos_totales!$P134,0)/(VLOOKUP(Creditos_totales!BE$104,Cartera!$C$89:$DG$127,Creditos_totales!$P134,0)+VLOOKUP(Creditos_totales!BE$104,Cartera!$C$44:$DG$82,Creditos_totales!$P134,0))," ")</f>
        <v>6.6860681302912631E-2</v>
      </c>
      <c r="BF134" s="29">
        <f>+IFERROR(VLOOKUP(Creditos_totales!BF$104,Cartera!$C$89:$DG$127,Creditos_totales!$P134,0)/(VLOOKUP(Creditos_totales!BF$104,Cartera!$C$89:$DG$127,Creditos_totales!$P134,0)+VLOOKUP(Creditos_totales!BF$104,Cartera!$C$44:$DG$82,Creditos_totales!$P134,0))," ")</f>
        <v>0.13592167325279189</v>
      </c>
      <c r="BG134" s="12">
        <f t="shared" si="3"/>
        <v>0.37038658481558051</v>
      </c>
      <c r="BH134" s="38">
        <v>0.28053563043461893</v>
      </c>
    </row>
    <row r="135" spans="2:60" ht="16.5" x14ac:dyDescent="0.3">
      <c r="B135">
        <v>43</v>
      </c>
      <c r="C135" s="23">
        <v>41820</v>
      </c>
      <c r="D135" s="29">
        <f>+IFERROR(VLOOKUP(D$104,Cartera!$C$23:$DG$33,Creditos_totales!$B135,0)/(VLOOKUP(D$104,Cartera!$C$5:$DG$15,Creditos_totales!$B135,0)+VLOOKUP(D$104,Cartera!$C$23:$DG$33,Creditos_totales!$B135,0))," ")</f>
        <v>0.58594514131844644</v>
      </c>
      <c r="E135" s="29">
        <f>+IFERROR(VLOOKUP(E$104,Cartera!$C$23:$DG$33,Creditos_totales!$B135,0)/(VLOOKUP(E$104,Cartera!$C$5:$DG$15,Creditos_totales!$B135,0)+VLOOKUP(E$104,Cartera!$C$23:$DG$33,Creditos_totales!$B135,0))," ")</f>
        <v>0.70756915388781227</v>
      </c>
      <c r="F135" s="29">
        <f>+IFERROR(VLOOKUP(F$104,Cartera!$C$23:$DG$33,Creditos_totales!$B135,0)/(VLOOKUP(F$104,Cartera!$C$5:$DG$15,Creditos_totales!$B135,0)+VLOOKUP(F$104,Cartera!$C$23:$DG$33,Creditos_totales!$B135,0))," ")</f>
        <v>0.66198847064778754</v>
      </c>
      <c r="G135" s="29">
        <f>+IFERROR(VLOOKUP(G$104,Cartera!$C$23:$DG$33,Creditos_totales!$B135,0)/(VLOOKUP(G$104,Cartera!$C$5:$DG$15,Creditos_totales!$B135,0)+VLOOKUP(G$104,Cartera!$C$23:$DG$33,Creditos_totales!$B135,0))," ")</f>
        <v>0.70371757532229529</v>
      </c>
      <c r="H135" s="29">
        <f>+IFERROR(VLOOKUP(H$104,Cartera!$C$23:$DG$33,Creditos_totales!$B135,0)/(VLOOKUP(H$104,Cartera!$C$5:$DG$15,Creditos_totales!$B135,0)+VLOOKUP(H$104,Cartera!$C$23:$DG$33,Creditos_totales!$B135,0))," ")</f>
        <v>0.39977135732588387</v>
      </c>
      <c r="I135" s="29">
        <f>+IFERROR(VLOOKUP(I$104,Cartera!$C$23:$DG$33,Creditos_totales!$B135,0)/(VLOOKUP(I$104,Cartera!$C$5:$DG$15,Creditos_totales!$B135,0)+VLOOKUP(I$104,Cartera!$C$23:$DG$33,Creditos_totales!$B135,0))," ")</f>
        <v>0.68632658334954855</v>
      </c>
      <c r="J135" s="29">
        <f>+IFERROR(VLOOKUP(J$104,Cartera!$C$23:$DG$33,Creditos_totales!$B135,0)/(VLOOKUP(J$104,Cartera!$C$5:$DG$15,Creditos_totales!$B135,0)+VLOOKUP(J$104,Cartera!$C$23:$DG$33,Creditos_totales!$B135,0))," ")</f>
        <v>0.72307862121617916</v>
      </c>
      <c r="K135" s="29">
        <f>+IFERROR(VLOOKUP(K$104,Cartera!$C$23:$DG$33,Creditos_totales!$B135,0)/(VLOOKUP(K$104,Cartera!$C$5:$DG$15,Creditos_totales!$B135,0)+VLOOKUP(K$104,Cartera!$C$23:$DG$33,Creditos_totales!$B135,0))," ")</f>
        <v>0.8201667690978206</v>
      </c>
      <c r="L135" s="29">
        <f>+IFERROR(VLOOKUP(L$104,Cartera!$C$23:$DG$33,Creditos_totales!$B135,0)/(VLOOKUP(L$104,Cartera!$C$5:$DG$15,Creditos_totales!$B135,0)+VLOOKUP(L$104,Cartera!$C$23:$DG$33,Creditos_totales!$B135,0))," ")</f>
        <v>0.19311533444147336</v>
      </c>
      <c r="M135" s="29">
        <f>+IFERROR(VLOOKUP(M$104,Cartera!$C$23:$DG$33,Creditos_totales!$B135,0)/(VLOOKUP(M$104,Cartera!$C$5:$DG$15,Creditos_totales!$B135,0)+VLOOKUP(M$104,Cartera!$C$23:$DG$33,Creditos_totales!$B135,0))," ")</f>
        <v>0</v>
      </c>
      <c r="N135" s="12">
        <v>0.6464909204609085</v>
      </c>
      <c r="P135">
        <v>43</v>
      </c>
      <c r="Q135" s="3">
        <v>41820</v>
      </c>
      <c r="R135" s="29">
        <f t="shared" si="0"/>
        <v>0.29628242467770471</v>
      </c>
      <c r="S135" s="29">
        <f t="shared" si="1"/>
        <v>0.41405485868155356</v>
      </c>
      <c r="T135" s="29">
        <f t="shared" si="2"/>
        <v>0.33801152935221246</v>
      </c>
      <c r="U135" s="29">
        <f>+IFERROR(VLOOKUP(Creditos_totales!U$104,Cartera!$C$89:$DG$127,Creditos_totales!$P135,0)/(VLOOKUP(Creditos_totales!U$104,Cartera!$C$89:$DG$127,Creditos_totales!$P135,0)+VLOOKUP(Creditos_totales!U$104,Cartera!$C$44:$DG$82,Creditos_totales!$P135,0))," ")</f>
        <v>0.43230711433439883</v>
      </c>
      <c r="V135" s="29">
        <f>+IFERROR(VLOOKUP(Creditos_totales!V$104,Cartera!$C$89:$DG$127,Creditos_totales!$P135,0)/(VLOOKUP(Creditos_totales!V$104,Cartera!$C$89:$DG$127,Creditos_totales!$P135,0)+VLOOKUP(Creditos_totales!V$104,Cartera!$C$44:$DG$82,Creditos_totales!$P135,0))," ")</f>
        <v>0.61507228186461771</v>
      </c>
      <c r="W135" s="29">
        <f>+IFERROR(VLOOKUP(Creditos_totales!W$104,Cartera!$C$89:$DG$127,Creditos_totales!$P135,0)/(VLOOKUP(Creditos_totales!W$104,Cartera!$C$89:$DG$127,Creditos_totales!$P135,0)+VLOOKUP(Creditos_totales!W$104,Cartera!$C$44:$DG$82,Creditos_totales!$P135,0))," ")</f>
        <v>0.30435790907355492</v>
      </c>
      <c r="X135" s="29">
        <f>+IFERROR(VLOOKUP(Creditos_totales!X$104,Cartera!$C$89:$DG$127,Creditos_totales!$P135,0)/(VLOOKUP(Creditos_totales!X$104,Cartera!$C$89:$DG$127,Creditos_totales!$P135,0)+VLOOKUP(Creditos_totales!X$104,Cartera!$C$44:$DG$82,Creditos_totales!$P135,0))," ")</f>
        <v>0.3089321126073572</v>
      </c>
      <c r="Y135" s="29">
        <f>+IFERROR(VLOOKUP(Creditos_totales!Y$104,Cartera!$C$89:$DG$127,Creditos_totales!$P135,0)/(VLOOKUP(Creditos_totales!Y$104,Cartera!$C$89:$DG$127,Creditos_totales!$P135,0)+VLOOKUP(Creditos_totales!Y$104,Cartera!$C$44:$DG$82,Creditos_totales!$P135,0))," ")</f>
        <v>0.42639247500440136</v>
      </c>
      <c r="Z135" s="29">
        <f>+IFERROR(VLOOKUP(Creditos_totales!Z$104,Cartera!$C$89:$DG$127,Creditos_totales!$P135,0)/(VLOOKUP(Creditos_totales!Z$104,Cartera!$C$89:$DG$127,Creditos_totales!$P135,0)+VLOOKUP(Creditos_totales!Z$104,Cartera!$C$44:$DG$82,Creditos_totales!$P135,0))," ")</f>
        <v>0.46918705432756824</v>
      </c>
      <c r="AA135" s="29">
        <f>+IFERROR(VLOOKUP(Creditos_totales!AA$104,Cartera!$C$89:$DG$127,Creditos_totales!$P135,0)/(VLOOKUP(Creditos_totales!AA$104,Cartera!$C$89:$DG$127,Creditos_totales!$P135,0)+VLOOKUP(Creditos_totales!AA$104,Cartera!$C$44:$DG$82,Creditos_totales!$P135,0))," ")</f>
        <v>0.34103564230146388</v>
      </c>
      <c r="AB135" s="29">
        <f>+IFERROR(VLOOKUP(Creditos_totales!AB$104,Cartera!$C$89:$DG$127,Creditos_totales!$P135,0)/(VLOOKUP(Creditos_totales!AB$104,Cartera!$C$89:$DG$127,Creditos_totales!$P135,0)+VLOOKUP(Creditos_totales!AB$104,Cartera!$C$44:$DG$82,Creditos_totales!$P135,0))," ")</f>
        <v>0.49134614127055681</v>
      </c>
      <c r="AC135" s="29">
        <f>+IFERROR(VLOOKUP(Creditos_totales!AC$104,Cartera!$C$89:$DG$127,Creditos_totales!$P135,0)/(VLOOKUP(Creditos_totales!AC$104,Cartera!$C$89:$DG$127,Creditos_totales!$P135,0)+VLOOKUP(Creditos_totales!AC$104,Cartera!$C$44:$DG$82,Creditos_totales!$P135,0))," ")</f>
        <v>0.32607037222743446</v>
      </c>
      <c r="AD135" s="29">
        <f>+IFERROR(VLOOKUP(Creditos_totales!AD$104,Cartera!$C$89:$DG$127,Creditos_totales!$P135,0)/(VLOOKUP(Creditos_totales!AD$104,Cartera!$C$89:$DG$127,Creditos_totales!$P135,0)+VLOOKUP(Creditos_totales!AD$104,Cartera!$C$44:$DG$82,Creditos_totales!$P135,0))," ")</f>
        <v>0.3557676167751247</v>
      </c>
      <c r="AE135" s="29">
        <f>+IFERROR(VLOOKUP(Creditos_totales!AE$104,Cartera!$C$89:$DG$127,Creditos_totales!$P135,0)/(VLOOKUP(Creditos_totales!AE$104,Cartera!$C$89:$DG$127,Creditos_totales!$P135,0)+VLOOKUP(Creditos_totales!AE$104,Cartera!$C$44:$DG$82,Creditos_totales!$P135,0))," ")</f>
        <v>0.36375515306966616</v>
      </c>
      <c r="AF135" s="29" t="str">
        <f>+IFERROR(VLOOKUP(Creditos_totales!AF$104,Cartera!$C$89:$DG$127,Creditos_totales!$P135,0)/(VLOOKUP(Creditos_totales!AF$104,Cartera!$C$89:$DG$127,Creditos_totales!$P135,0)+VLOOKUP(Creditos_totales!AF$104,Cartera!$C$44:$DG$82,Creditos_totales!$P135,0))," ")</f>
        <v xml:space="preserve"> </v>
      </c>
      <c r="AG135" s="29">
        <f>+IFERROR(VLOOKUP(Creditos_totales!AG$104,Cartera!$C$89:$DG$127,Creditos_totales!$P135,0)/(VLOOKUP(Creditos_totales!AG$104,Cartera!$C$89:$DG$127,Creditos_totales!$P135,0)+VLOOKUP(Creditos_totales!AG$104,Cartera!$C$44:$DG$82,Creditos_totales!$P135,0))," ")</f>
        <v>0.22668038460242626</v>
      </c>
      <c r="AH135" s="29">
        <f>+IFERROR(VLOOKUP(Creditos_totales!AH$104,Cartera!$C$89:$DG$127,Creditos_totales!$P135,0)/(VLOOKUP(Creditos_totales!AH$104,Cartera!$C$89:$DG$127,Creditos_totales!$P135,0)+VLOOKUP(Creditos_totales!AH$104,Cartera!$C$44:$DG$82,Creditos_totales!$P135,0))," ")</f>
        <v>0.18116163785995806</v>
      </c>
      <c r="AI135" s="29">
        <f>+IFERROR(VLOOKUP(Creditos_totales!AI$104,Cartera!$C$89:$DG$127,Creditos_totales!$P135,0)/(VLOOKUP(Creditos_totales!AI$104,Cartera!$C$89:$DG$127,Creditos_totales!$P135,0)+VLOOKUP(Creditos_totales!AI$104,Cartera!$C$44:$DG$82,Creditos_totales!$P135,0))," ")</f>
        <v>0.35904853319492391</v>
      </c>
      <c r="AJ135" s="29">
        <f>+IFERROR(VLOOKUP(Creditos_totales!AJ$104,Cartera!$C$89:$DG$127,Creditos_totales!$P135,0)/(VLOOKUP(Creditos_totales!AJ$104,Cartera!$C$89:$DG$127,Creditos_totales!$P135,0)+VLOOKUP(Creditos_totales!AJ$104,Cartera!$C$44:$DG$82,Creditos_totales!$P135,0))," ")</f>
        <v>0.29162328988378411</v>
      </c>
      <c r="AK135" s="29">
        <f>+IFERROR(VLOOKUP(Creditos_totales!AK$104,Cartera!$C$89:$DG$127,Creditos_totales!$P135,0)/(VLOOKUP(Creditos_totales!AK$104,Cartera!$C$89:$DG$127,Creditos_totales!$P135,0)+VLOOKUP(Creditos_totales!AK$104,Cartera!$C$44:$DG$82,Creditos_totales!$P135,0))," ")</f>
        <v>4.5307780149472211E-2</v>
      </c>
      <c r="AL135" s="29">
        <f>+IFERROR(VLOOKUP(Creditos_totales!AL$104,Cartera!$C$89:$DG$127,Creditos_totales!$P135,0)/(VLOOKUP(Creditos_totales!AL$104,Cartera!$C$89:$DG$127,Creditos_totales!$P135,0)+VLOOKUP(Creditos_totales!AL$104,Cartera!$C$44:$DG$82,Creditos_totales!$P135,0))," ")</f>
        <v>0.28720612324462663</v>
      </c>
      <c r="AM135" s="29" t="str">
        <f>+IFERROR(VLOOKUP(Creditos_totales!AM$104,Cartera!$C$89:$DG$127,Creditos_totales!$P135,0)/(VLOOKUP(Creditos_totales!AM$104,Cartera!$C$89:$DG$127,Creditos_totales!$P135,0)+VLOOKUP(Creditos_totales!AM$104,Cartera!$C$44:$DG$82,Creditos_totales!$P135,0))," ")</f>
        <v xml:space="preserve"> </v>
      </c>
      <c r="AN135" s="29">
        <f>+IFERROR(VLOOKUP(Creditos_totales!AN$104,Cartera!$C$89:$DG$127,Creditos_totales!$P135,0)/(VLOOKUP(Creditos_totales!AN$104,Cartera!$C$89:$DG$127,Creditos_totales!$P135,0)+VLOOKUP(Creditos_totales!AN$104,Cartera!$C$44:$DG$82,Creditos_totales!$P135,0))," ")</f>
        <v>0.56468823614374231</v>
      </c>
      <c r="AO135" s="29" t="str">
        <f>+IFERROR(VLOOKUP(Creditos_totales!AO$104,Cartera!$C$89:$DG$127,Creditos_totales!$P135,0)/(VLOOKUP(Creditos_totales!AO$104,Cartera!$C$89:$DG$127,Creditos_totales!$P135,0)+VLOOKUP(Creditos_totales!AO$104,Cartera!$C$44:$DG$82,Creditos_totales!$P135,0))," ")</f>
        <v xml:space="preserve"> </v>
      </c>
      <c r="AP135" s="29">
        <f>+IFERROR(VLOOKUP(Creditos_totales!AP$104,Cartera!$C$89:$DG$127,Creditos_totales!$P135,0)/(VLOOKUP(Creditos_totales!AP$104,Cartera!$C$89:$DG$127,Creditos_totales!$P135,0)+VLOOKUP(Creditos_totales!AP$104,Cartera!$C$44:$DG$82,Creditos_totales!$P135,0))," ")</f>
        <v>0.23027176931660986</v>
      </c>
      <c r="AQ135" s="29">
        <f>+IFERROR(VLOOKUP(Creditos_totales!AQ$104,Cartera!$C$89:$DG$127,Creditos_totales!$P135,0)/(VLOOKUP(Creditos_totales!AQ$104,Cartera!$C$89:$DG$127,Creditos_totales!$P135,0)+VLOOKUP(Creditos_totales!AQ$104,Cartera!$C$44:$DG$82,Creditos_totales!$P135,0))," ")</f>
        <v>0.30385171852165044</v>
      </c>
      <c r="AR135" s="29">
        <f>+IFERROR(VLOOKUP(Creditos_totales!AR$104,Cartera!$C$89:$DG$127,Creditos_totales!$P135,0)/(VLOOKUP(Creditos_totales!AR$104,Cartera!$C$89:$DG$127,Creditos_totales!$P135,0)+VLOOKUP(Creditos_totales!AR$104,Cartera!$C$44:$DG$82,Creditos_totales!$P135,0))," ")</f>
        <v>0.14387230597927589</v>
      </c>
      <c r="AS135" s="29">
        <f>+IFERROR(VLOOKUP(Creditos_totales!AS$104,Cartera!$C$89:$DG$127,Creditos_totales!$P135,0)/(VLOOKUP(Creditos_totales!AS$104,Cartera!$C$89:$DG$127,Creditos_totales!$P135,0)+VLOOKUP(Creditos_totales!AS$104,Cartera!$C$44:$DG$82,Creditos_totales!$P135,0))," ")</f>
        <v>0.21695470747881512</v>
      </c>
      <c r="AT135" s="29">
        <f>+IFERROR(VLOOKUP(Creditos_totales!AT$104,Cartera!$C$89:$DG$127,Creditos_totales!$P135,0)/(VLOOKUP(Creditos_totales!AT$104,Cartera!$C$89:$DG$127,Creditos_totales!$P135,0)+VLOOKUP(Creditos_totales!AT$104,Cartera!$C$44:$DG$82,Creditos_totales!$P135,0))," ")</f>
        <v>0.33766789982611428</v>
      </c>
      <c r="AU135" s="29" t="str">
        <f>+IFERROR(VLOOKUP(Creditos_totales!AU$104,Cartera!$C$89:$DG$127,Creditos_totales!$P135,0)/(VLOOKUP(Creditos_totales!AU$104,Cartera!$C$89:$DG$127,Creditos_totales!$P135,0)+VLOOKUP(Creditos_totales!AU$104,Cartera!$C$44:$DG$82,Creditos_totales!$P135,0))," ")</f>
        <v xml:space="preserve"> </v>
      </c>
      <c r="AV135" s="29">
        <f>+IFERROR(VLOOKUP(Creditos_totales!AV$104,Cartera!$C$89:$DG$127,Creditos_totales!$P135,0)/(VLOOKUP(Creditos_totales!AV$104,Cartera!$C$89:$DG$127,Creditos_totales!$P135,0)+VLOOKUP(Creditos_totales!AV$104,Cartera!$C$44:$DG$82,Creditos_totales!$P135,0))," ")</f>
        <v>0.22764092246252188</v>
      </c>
      <c r="AW135" s="29">
        <f>+IFERROR(VLOOKUP(Creditos_totales!AW$104,Cartera!$C$89:$DG$127,Creditos_totales!$P135,0)/(VLOOKUP(Creditos_totales!AW$104,Cartera!$C$89:$DG$127,Creditos_totales!$P135,0)+VLOOKUP(Creditos_totales!AW$104,Cartera!$C$44:$DG$82,Creditos_totales!$P135,0))," ")</f>
        <v>0.12247164428843221</v>
      </c>
      <c r="AX135" s="29">
        <f>+IFERROR(VLOOKUP(Creditos_totales!AX$104,Cartera!$C$89:$DG$127,Creditos_totales!$P135,0)/(VLOOKUP(Creditos_totales!AX$104,Cartera!$C$89:$DG$127,Creditos_totales!$P135,0)+VLOOKUP(Creditos_totales!AX$104,Cartera!$C$44:$DG$82,Creditos_totales!$P135,0))," ")</f>
        <v>9.1299207374229183E-2</v>
      </c>
      <c r="AY135" s="29">
        <f>+IFERROR(VLOOKUP(Creditos_totales!AY$104,Cartera!$C$89:$DG$127,Creditos_totales!$P135,0)/(VLOOKUP(Creditos_totales!AY$104,Cartera!$C$89:$DG$127,Creditos_totales!$P135,0)+VLOOKUP(Creditos_totales!AY$104,Cartera!$C$44:$DG$82,Creditos_totales!$P135,0))," ")</f>
        <v>0.13408956734324201</v>
      </c>
      <c r="AZ135" s="29">
        <f>+IFERROR(VLOOKUP(Creditos_totales!AZ$104,Cartera!$C$89:$DG$127,Creditos_totales!$P135,0)/(VLOOKUP(Creditos_totales!AZ$104,Cartera!$C$89:$DG$127,Creditos_totales!$P135,0)+VLOOKUP(Creditos_totales!AZ$104,Cartera!$C$44:$DG$82,Creditos_totales!$P135,0))," ")</f>
        <v>0.13870564726683107</v>
      </c>
      <c r="BA135" s="29">
        <f>+IFERROR(VLOOKUP(Creditos_totales!BA$104,Cartera!$C$89:$DG$127,Creditos_totales!$P135,0)/(VLOOKUP(Creditos_totales!BA$104,Cartera!$C$89:$DG$127,Creditos_totales!$P135,0)+VLOOKUP(Creditos_totales!BA$104,Cartera!$C$44:$DG$82,Creditos_totales!$P135,0))," ")</f>
        <v>0.16546789369057227</v>
      </c>
      <c r="BB135" s="29">
        <f>+IFERROR(VLOOKUP(Creditos_totales!BB$104,Cartera!$C$89:$DG$127,Creditos_totales!$P135,0)/(VLOOKUP(Creditos_totales!BB$104,Cartera!$C$89:$DG$127,Creditos_totales!$P135,0)+VLOOKUP(Creditos_totales!BB$104,Cartera!$C$44:$DG$82,Creditos_totales!$P135,0))," ")</f>
        <v>0.27365016529883529</v>
      </c>
      <c r="BC135" s="29">
        <f>+IFERROR(VLOOKUP(Creditos_totales!BC$104,Cartera!$C$89:$DG$127,Creditos_totales!$P135,0)/(VLOOKUP(Creditos_totales!BC$104,Cartera!$C$89:$DG$127,Creditos_totales!$P135,0)+VLOOKUP(Creditos_totales!BC$104,Cartera!$C$44:$DG$82,Creditos_totales!$P135,0))," ")</f>
        <v>5.639234813325246E-2</v>
      </c>
      <c r="BD135" s="29">
        <f>+IFERROR(VLOOKUP(Creditos_totales!BD$104,Cartera!$C$89:$DG$127,Creditos_totales!$P135,0)/(VLOOKUP(Creditos_totales!BD$104,Cartera!$C$89:$DG$127,Creditos_totales!$P135,0)+VLOOKUP(Creditos_totales!BD$104,Cartera!$C$44:$DG$82,Creditos_totales!$P135,0))," ")</f>
        <v>0</v>
      </c>
      <c r="BE135" s="29">
        <f>+IFERROR(VLOOKUP(Creditos_totales!BE$104,Cartera!$C$89:$DG$127,Creditos_totales!$P135,0)/(VLOOKUP(Creditos_totales!BE$104,Cartera!$C$89:$DG$127,Creditos_totales!$P135,0)+VLOOKUP(Creditos_totales!BE$104,Cartera!$C$44:$DG$82,Creditos_totales!$P135,0))," ")</f>
        <v>6.3040182529203612E-2</v>
      </c>
      <c r="BF135" s="29">
        <f>+IFERROR(VLOOKUP(Creditos_totales!BF$104,Cartera!$C$89:$DG$127,Creditos_totales!$P135,0)/(VLOOKUP(Creditos_totales!BF$104,Cartera!$C$89:$DG$127,Creditos_totales!$P135,0)+VLOOKUP(Creditos_totales!BF$104,Cartera!$C$44:$DG$82,Creditos_totales!$P135,0))," ")</f>
        <v>0.13895922396236329</v>
      </c>
      <c r="BG135" s="12">
        <f t="shared" si="3"/>
        <v>0.3535090795390915</v>
      </c>
      <c r="BH135" s="38">
        <v>0.28108832741464818</v>
      </c>
    </row>
    <row r="136" spans="2:60" ht="16.5" x14ac:dyDescent="0.3">
      <c r="B136">
        <v>44</v>
      </c>
      <c r="C136" s="23">
        <v>41851</v>
      </c>
      <c r="D136" s="29">
        <f>+IFERROR(VLOOKUP(D$104,Cartera!$C$23:$DG$33,Creditos_totales!$B136,0)/(VLOOKUP(D$104,Cartera!$C$5:$DG$15,Creditos_totales!$B136,0)+VLOOKUP(D$104,Cartera!$C$23:$DG$33,Creditos_totales!$B136,0))," ")</f>
        <v>0.5685966290508101</v>
      </c>
      <c r="E136" s="29">
        <f>+IFERROR(VLOOKUP(E$104,Cartera!$C$23:$DG$33,Creditos_totales!$B136,0)/(VLOOKUP(E$104,Cartera!$C$5:$DG$15,Creditos_totales!$B136,0)+VLOOKUP(E$104,Cartera!$C$23:$DG$33,Creditos_totales!$B136,0))," ")</f>
        <v>0.7107900829997863</v>
      </c>
      <c r="F136" s="29">
        <f>+IFERROR(VLOOKUP(F$104,Cartera!$C$23:$DG$33,Creditos_totales!$B136,0)/(VLOOKUP(F$104,Cartera!$C$5:$DG$15,Creditos_totales!$B136,0)+VLOOKUP(F$104,Cartera!$C$23:$DG$33,Creditos_totales!$B136,0))," ")</f>
        <v>0.66078182388432893</v>
      </c>
      <c r="G136" s="29">
        <f>+IFERROR(VLOOKUP(G$104,Cartera!$C$23:$DG$33,Creditos_totales!$B136,0)/(VLOOKUP(G$104,Cartera!$C$5:$DG$15,Creditos_totales!$B136,0)+VLOOKUP(G$104,Cartera!$C$23:$DG$33,Creditos_totales!$B136,0))," ")</f>
        <v>0.63226937611491196</v>
      </c>
      <c r="H136" s="29">
        <f>+IFERROR(VLOOKUP(H$104,Cartera!$C$23:$DG$33,Creditos_totales!$B136,0)/(VLOOKUP(H$104,Cartera!$C$5:$DG$15,Creditos_totales!$B136,0)+VLOOKUP(H$104,Cartera!$C$23:$DG$33,Creditos_totales!$B136,0))," ")</f>
        <v>0.38902751704040406</v>
      </c>
      <c r="I136" s="29">
        <f>+IFERROR(VLOOKUP(I$104,Cartera!$C$23:$DG$33,Creditos_totales!$B136,0)/(VLOOKUP(I$104,Cartera!$C$5:$DG$15,Creditos_totales!$B136,0)+VLOOKUP(I$104,Cartera!$C$23:$DG$33,Creditos_totales!$B136,0))," ")</f>
        <v>0.68862589978225686</v>
      </c>
      <c r="J136" s="29">
        <f>+IFERROR(VLOOKUP(J$104,Cartera!$C$23:$DG$33,Creditos_totales!$B136,0)/(VLOOKUP(J$104,Cartera!$C$5:$DG$15,Creditos_totales!$B136,0)+VLOOKUP(J$104,Cartera!$C$23:$DG$33,Creditos_totales!$B136,0))," ")</f>
        <v>0.70306905009057097</v>
      </c>
      <c r="K136" s="29">
        <f>+IFERROR(VLOOKUP(K$104,Cartera!$C$23:$DG$33,Creditos_totales!$B136,0)/(VLOOKUP(K$104,Cartera!$C$5:$DG$15,Creditos_totales!$B136,0)+VLOOKUP(K$104,Cartera!$C$23:$DG$33,Creditos_totales!$B136,0))," ")</f>
        <v>0.82801067192087563</v>
      </c>
      <c r="L136" s="29">
        <f>+IFERROR(VLOOKUP(L$104,Cartera!$C$23:$DG$33,Creditos_totales!$B136,0)/(VLOOKUP(L$104,Cartera!$C$5:$DG$15,Creditos_totales!$B136,0)+VLOOKUP(L$104,Cartera!$C$23:$DG$33,Creditos_totales!$B136,0))," ")</f>
        <v>0.20331513772862184</v>
      </c>
      <c r="M136" s="29">
        <f>+IFERROR(VLOOKUP(M$104,Cartera!$C$23:$DG$33,Creditos_totales!$B136,0)/(VLOOKUP(M$104,Cartera!$C$5:$DG$15,Creditos_totales!$B136,0)+VLOOKUP(M$104,Cartera!$C$23:$DG$33,Creditos_totales!$B136,0))," ")</f>
        <v>0</v>
      </c>
      <c r="N136" s="12">
        <v>0.62229587167853717</v>
      </c>
      <c r="P136">
        <v>44</v>
      </c>
      <c r="Q136" s="3">
        <v>41851</v>
      </c>
      <c r="R136" s="29">
        <f t="shared" si="0"/>
        <v>0.36773062388508804</v>
      </c>
      <c r="S136" s="29">
        <f t="shared" si="1"/>
        <v>0.4314033709491899</v>
      </c>
      <c r="T136" s="29">
        <f t="shared" si="2"/>
        <v>0.33921817611567107</v>
      </c>
      <c r="U136" s="29">
        <f>+IFERROR(VLOOKUP(Creditos_totales!U$104,Cartera!$C$89:$DG$127,Creditos_totales!$P136,0)/(VLOOKUP(Creditos_totales!U$104,Cartera!$C$89:$DG$127,Creditos_totales!$P136,0)+VLOOKUP(Creditos_totales!U$104,Cartera!$C$44:$DG$82,Creditos_totales!$P136,0))," ")</f>
        <v>0.42232950580649253</v>
      </c>
      <c r="V136" s="29">
        <f>+IFERROR(VLOOKUP(Creditos_totales!V$104,Cartera!$C$89:$DG$127,Creditos_totales!$P136,0)/(VLOOKUP(Creditos_totales!V$104,Cartera!$C$89:$DG$127,Creditos_totales!$P136,0)+VLOOKUP(Creditos_totales!V$104,Cartera!$C$44:$DG$82,Creditos_totales!$P136,0))," ")</f>
        <v>0.62064667317645239</v>
      </c>
      <c r="W136" s="29">
        <f>+IFERROR(VLOOKUP(Creditos_totales!W$104,Cartera!$C$89:$DG$127,Creditos_totales!$P136,0)/(VLOOKUP(Creditos_totales!W$104,Cartera!$C$89:$DG$127,Creditos_totales!$P136,0)+VLOOKUP(Creditos_totales!W$104,Cartera!$C$44:$DG$82,Creditos_totales!$P136,0))," ")</f>
        <v>0.30699138092772521</v>
      </c>
      <c r="X136" s="29">
        <f>+IFERROR(VLOOKUP(Creditos_totales!X$104,Cartera!$C$89:$DG$127,Creditos_totales!$P136,0)/(VLOOKUP(Creditos_totales!X$104,Cartera!$C$89:$DG$127,Creditos_totales!$P136,0)+VLOOKUP(Creditos_totales!X$104,Cartera!$C$44:$DG$82,Creditos_totales!$P136,0))," ")</f>
        <v>0.30796518717459243</v>
      </c>
      <c r="Y136" s="29">
        <f>+IFERROR(VLOOKUP(Creditos_totales!Y$104,Cartera!$C$89:$DG$127,Creditos_totales!$P136,0)/(VLOOKUP(Creditos_totales!Y$104,Cartera!$C$89:$DG$127,Creditos_totales!$P136,0)+VLOOKUP(Creditos_totales!Y$104,Cartera!$C$44:$DG$82,Creditos_totales!$P136,0))," ")</f>
        <v>0.4236693505695418</v>
      </c>
      <c r="Z136" s="29">
        <f>+IFERROR(VLOOKUP(Creditos_totales!Z$104,Cartera!$C$89:$DG$127,Creditos_totales!$P136,0)/(VLOOKUP(Creditos_totales!Z$104,Cartera!$C$89:$DG$127,Creditos_totales!$P136,0)+VLOOKUP(Creditos_totales!Z$104,Cartera!$C$44:$DG$82,Creditos_totales!$P136,0))," ")</f>
        <v>0.47093545566872391</v>
      </c>
      <c r="AA136" s="29">
        <f>+IFERROR(VLOOKUP(Creditos_totales!AA$104,Cartera!$C$89:$DG$127,Creditos_totales!$P136,0)/(VLOOKUP(Creditos_totales!AA$104,Cartera!$C$89:$DG$127,Creditos_totales!$P136,0)+VLOOKUP(Creditos_totales!AA$104,Cartera!$C$44:$DG$82,Creditos_totales!$P136,0))," ")</f>
        <v>0.34420823646558951</v>
      </c>
      <c r="AB136" s="29">
        <f>+IFERROR(VLOOKUP(Creditos_totales!AB$104,Cartera!$C$89:$DG$127,Creditos_totales!$P136,0)/(VLOOKUP(Creditos_totales!AB$104,Cartera!$C$89:$DG$127,Creditos_totales!$P136,0)+VLOOKUP(Creditos_totales!AB$104,Cartera!$C$44:$DG$82,Creditos_totales!$P136,0))," ")</f>
        <v>0.48582077077843494</v>
      </c>
      <c r="AC136" s="29">
        <f>+IFERROR(VLOOKUP(Creditos_totales!AC$104,Cartera!$C$89:$DG$127,Creditos_totales!$P136,0)/(VLOOKUP(Creditos_totales!AC$104,Cartera!$C$89:$DG$127,Creditos_totales!$P136,0)+VLOOKUP(Creditos_totales!AC$104,Cartera!$C$44:$DG$82,Creditos_totales!$P136,0))," ")</f>
        <v>0.31847067940705226</v>
      </c>
      <c r="AD136" s="29">
        <f>+IFERROR(VLOOKUP(Creditos_totales!AD$104,Cartera!$C$89:$DG$127,Creditos_totales!$P136,0)/(VLOOKUP(Creditos_totales!AD$104,Cartera!$C$89:$DG$127,Creditos_totales!$P136,0)+VLOOKUP(Creditos_totales!AD$104,Cartera!$C$44:$DG$82,Creditos_totales!$P136,0))," ")</f>
        <v>0.36148268949335999</v>
      </c>
      <c r="AE136" s="29">
        <f>+IFERROR(VLOOKUP(Creditos_totales!AE$104,Cartera!$C$89:$DG$127,Creditos_totales!$P136,0)/(VLOOKUP(Creditos_totales!AE$104,Cartera!$C$89:$DG$127,Creditos_totales!$P136,0)+VLOOKUP(Creditos_totales!AE$104,Cartera!$C$44:$DG$82,Creditos_totales!$P136,0))," ")</f>
        <v>0.36432043023105321</v>
      </c>
      <c r="AF136" s="29" t="str">
        <f>+IFERROR(VLOOKUP(Creditos_totales!AF$104,Cartera!$C$89:$DG$127,Creditos_totales!$P136,0)/(VLOOKUP(Creditos_totales!AF$104,Cartera!$C$89:$DG$127,Creditos_totales!$P136,0)+VLOOKUP(Creditos_totales!AF$104,Cartera!$C$44:$DG$82,Creditos_totales!$P136,0))," ")</f>
        <v xml:space="preserve"> </v>
      </c>
      <c r="AG136" s="29">
        <f>+IFERROR(VLOOKUP(Creditos_totales!AG$104,Cartera!$C$89:$DG$127,Creditos_totales!$P136,0)/(VLOOKUP(Creditos_totales!AG$104,Cartera!$C$89:$DG$127,Creditos_totales!$P136,0)+VLOOKUP(Creditos_totales!AG$104,Cartera!$C$44:$DG$82,Creditos_totales!$P136,0))," ")</f>
        <v>0.22440483875194905</v>
      </c>
      <c r="AH136" s="29">
        <f>+IFERROR(VLOOKUP(Creditos_totales!AH$104,Cartera!$C$89:$DG$127,Creditos_totales!$P136,0)/(VLOOKUP(Creditos_totales!AH$104,Cartera!$C$89:$DG$127,Creditos_totales!$P136,0)+VLOOKUP(Creditos_totales!AH$104,Cartera!$C$44:$DG$82,Creditos_totales!$P136,0))," ")</f>
        <v>0.18130443638357951</v>
      </c>
      <c r="AI136" s="29">
        <f>+IFERROR(VLOOKUP(Creditos_totales!AI$104,Cartera!$C$89:$DG$127,Creditos_totales!$P136,0)/(VLOOKUP(Creditos_totales!AI$104,Cartera!$C$89:$DG$127,Creditos_totales!$P136,0)+VLOOKUP(Creditos_totales!AI$104,Cartera!$C$44:$DG$82,Creditos_totales!$P136,0))," ")</f>
        <v>0.37700414724444015</v>
      </c>
      <c r="AJ136" s="29">
        <f>+IFERROR(VLOOKUP(Creditos_totales!AJ$104,Cartera!$C$89:$DG$127,Creditos_totales!$P136,0)/(VLOOKUP(Creditos_totales!AJ$104,Cartera!$C$89:$DG$127,Creditos_totales!$P136,0)+VLOOKUP(Creditos_totales!AJ$104,Cartera!$C$44:$DG$82,Creditos_totales!$P136,0))," ")</f>
        <v>0.29236482751434112</v>
      </c>
      <c r="AK136" s="29">
        <f>+IFERROR(VLOOKUP(Creditos_totales!AK$104,Cartera!$C$89:$DG$127,Creditos_totales!$P136,0)/(VLOOKUP(Creditos_totales!AK$104,Cartera!$C$89:$DG$127,Creditos_totales!$P136,0)+VLOOKUP(Creditos_totales!AK$104,Cartera!$C$44:$DG$82,Creditos_totales!$P136,0))," ")</f>
        <v>4.5612283100852725E-2</v>
      </c>
      <c r="AL136" s="29">
        <f>+IFERROR(VLOOKUP(Creditos_totales!AL$104,Cartera!$C$89:$DG$127,Creditos_totales!$P136,0)/(VLOOKUP(Creditos_totales!AL$104,Cartera!$C$89:$DG$127,Creditos_totales!$P136,0)+VLOOKUP(Creditos_totales!AL$104,Cartera!$C$44:$DG$82,Creditos_totales!$P136,0))," ")</f>
        <v>0.28237634511358234</v>
      </c>
      <c r="AM136" s="29" t="str">
        <f>+IFERROR(VLOOKUP(Creditos_totales!AM$104,Cartera!$C$89:$DG$127,Creditos_totales!$P136,0)/(VLOOKUP(Creditos_totales!AM$104,Cartera!$C$89:$DG$127,Creditos_totales!$P136,0)+VLOOKUP(Creditos_totales!AM$104,Cartera!$C$44:$DG$82,Creditos_totales!$P136,0))," ")</f>
        <v xml:space="preserve"> </v>
      </c>
      <c r="AN136" s="29">
        <f>+IFERROR(VLOOKUP(Creditos_totales!AN$104,Cartera!$C$89:$DG$127,Creditos_totales!$P136,0)/(VLOOKUP(Creditos_totales!AN$104,Cartera!$C$89:$DG$127,Creditos_totales!$P136,0)+VLOOKUP(Creditos_totales!AN$104,Cartera!$C$44:$DG$82,Creditos_totales!$P136,0))," ")</f>
        <v>0.56135531399055583</v>
      </c>
      <c r="AO136" s="29" t="str">
        <f>+IFERROR(VLOOKUP(Creditos_totales!AO$104,Cartera!$C$89:$DG$127,Creditos_totales!$P136,0)/(VLOOKUP(Creditos_totales!AO$104,Cartera!$C$89:$DG$127,Creditos_totales!$P136,0)+VLOOKUP(Creditos_totales!AO$104,Cartera!$C$44:$DG$82,Creditos_totales!$P136,0))," ")</f>
        <v xml:space="preserve"> </v>
      </c>
      <c r="AP136" s="29">
        <f>+IFERROR(VLOOKUP(Creditos_totales!AP$104,Cartera!$C$89:$DG$127,Creditos_totales!$P136,0)/(VLOOKUP(Creditos_totales!AP$104,Cartera!$C$89:$DG$127,Creditos_totales!$P136,0)+VLOOKUP(Creditos_totales!AP$104,Cartera!$C$44:$DG$82,Creditos_totales!$P136,0))," ")</f>
        <v>0.21957292736918155</v>
      </c>
      <c r="AQ136" s="29">
        <f>+IFERROR(VLOOKUP(Creditos_totales!AQ$104,Cartera!$C$89:$DG$127,Creditos_totales!$P136,0)/(VLOOKUP(Creditos_totales!AQ$104,Cartera!$C$89:$DG$127,Creditos_totales!$P136,0)+VLOOKUP(Creditos_totales!AQ$104,Cartera!$C$44:$DG$82,Creditos_totales!$P136,0))," ")</f>
        <v>0.30857586507983142</v>
      </c>
      <c r="AR136" s="29">
        <f>+IFERROR(VLOOKUP(Creditos_totales!AR$104,Cartera!$C$89:$DG$127,Creditos_totales!$P136,0)/(VLOOKUP(Creditos_totales!AR$104,Cartera!$C$89:$DG$127,Creditos_totales!$P136,0)+VLOOKUP(Creditos_totales!AR$104,Cartera!$C$44:$DG$82,Creditos_totales!$P136,0))," ")</f>
        <v>0.13756502072447466</v>
      </c>
      <c r="AS136" s="29">
        <f>+IFERROR(VLOOKUP(Creditos_totales!AS$104,Cartera!$C$89:$DG$127,Creditos_totales!$P136,0)/(VLOOKUP(Creditos_totales!AS$104,Cartera!$C$89:$DG$127,Creditos_totales!$P136,0)+VLOOKUP(Creditos_totales!AS$104,Cartera!$C$44:$DG$82,Creditos_totales!$P136,0))," ")</f>
        <v>0.22049853214342238</v>
      </c>
      <c r="AT136" s="29">
        <f>+IFERROR(VLOOKUP(Creditos_totales!AT$104,Cartera!$C$89:$DG$127,Creditos_totales!$P136,0)/(VLOOKUP(Creditos_totales!AT$104,Cartera!$C$89:$DG$127,Creditos_totales!$P136,0)+VLOOKUP(Creditos_totales!AT$104,Cartera!$C$44:$DG$82,Creditos_totales!$P136,0))," ")</f>
        <v>0.33017297528172174</v>
      </c>
      <c r="AU136" s="29" t="str">
        <f>+IFERROR(VLOOKUP(Creditos_totales!AU$104,Cartera!$C$89:$DG$127,Creditos_totales!$P136,0)/(VLOOKUP(Creditos_totales!AU$104,Cartera!$C$89:$DG$127,Creditos_totales!$P136,0)+VLOOKUP(Creditos_totales!AU$104,Cartera!$C$44:$DG$82,Creditos_totales!$P136,0))," ")</f>
        <v xml:space="preserve"> </v>
      </c>
      <c r="AV136" s="29">
        <f>+IFERROR(VLOOKUP(Creditos_totales!AV$104,Cartera!$C$89:$DG$127,Creditos_totales!$P136,0)/(VLOOKUP(Creditos_totales!AV$104,Cartera!$C$89:$DG$127,Creditos_totales!$P136,0)+VLOOKUP(Creditos_totales!AV$104,Cartera!$C$44:$DG$82,Creditos_totales!$P136,0))," ")</f>
        <v>0.23425831321857163</v>
      </c>
      <c r="AW136" s="29">
        <f>+IFERROR(VLOOKUP(Creditos_totales!AW$104,Cartera!$C$89:$DG$127,Creditos_totales!$P136,0)/(VLOOKUP(Creditos_totales!AW$104,Cartera!$C$89:$DG$127,Creditos_totales!$P136,0)+VLOOKUP(Creditos_totales!AW$104,Cartera!$C$44:$DG$82,Creditos_totales!$P136,0))," ")</f>
        <v>0.12188714688629851</v>
      </c>
      <c r="AX136" s="29">
        <f>+IFERROR(VLOOKUP(Creditos_totales!AX$104,Cartera!$C$89:$DG$127,Creditos_totales!$P136,0)/(VLOOKUP(Creditos_totales!AX$104,Cartera!$C$89:$DG$127,Creditos_totales!$P136,0)+VLOOKUP(Creditos_totales!AX$104,Cartera!$C$44:$DG$82,Creditos_totales!$P136,0))," ")</f>
        <v>9.1457756137172441E-2</v>
      </c>
      <c r="AY136" s="29">
        <f>+IFERROR(VLOOKUP(Creditos_totales!AY$104,Cartera!$C$89:$DG$127,Creditos_totales!$P136,0)/(VLOOKUP(Creditos_totales!AY$104,Cartera!$C$89:$DG$127,Creditos_totales!$P136,0)+VLOOKUP(Creditos_totales!AY$104,Cartera!$C$44:$DG$82,Creditos_totales!$P136,0))," ")</f>
        <v>0.13027688927083197</v>
      </c>
      <c r="AZ136" s="29">
        <f>+IFERROR(VLOOKUP(Creditos_totales!AZ$104,Cartera!$C$89:$DG$127,Creditos_totales!$P136,0)/(VLOOKUP(Creditos_totales!AZ$104,Cartera!$C$89:$DG$127,Creditos_totales!$P136,0)+VLOOKUP(Creditos_totales!AZ$104,Cartera!$C$44:$DG$82,Creditos_totales!$P136,0))," ")</f>
        <v>0.148496167278656</v>
      </c>
      <c r="BA136" s="29">
        <f>+IFERROR(VLOOKUP(Creditos_totales!BA$104,Cartera!$C$89:$DG$127,Creditos_totales!$P136,0)/(VLOOKUP(Creditos_totales!BA$104,Cartera!$C$89:$DG$127,Creditos_totales!$P136,0)+VLOOKUP(Creditos_totales!BA$104,Cartera!$C$44:$DG$82,Creditos_totales!$P136,0))," ")</f>
        <v>0.16199364400173002</v>
      </c>
      <c r="BB136" s="29">
        <f>+IFERROR(VLOOKUP(Creditos_totales!BB$104,Cartera!$C$89:$DG$127,Creditos_totales!$P136,0)/(VLOOKUP(Creditos_totales!BB$104,Cartera!$C$89:$DG$127,Creditos_totales!$P136,0)+VLOOKUP(Creditos_totales!BB$104,Cartera!$C$44:$DG$82,Creditos_totales!$P136,0))," ")</f>
        <v>0.27084476615640468</v>
      </c>
      <c r="BC136" s="29">
        <f>+IFERROR(VLOOKUP(Creditos_totales!BC$104,Cartera!$C$89:$DG$127,Creditos_totales!$P136,0)/(VLOOKUP(Creditos_totales!BC$104,Cartera!$C$89:$DG$127,Creditos_totales!$P136,0)+VLOOKUP(Creditos_totales!BC$104,Cartera!$C$44:$DG$82,Creditos_totales!$P136,0))," ")</f>
        <v>5.3549630707949568E-2</v>
      </c>
      <c r="BD136" s="29">
        <f>+IFERROR(VLOOKUP(Creditos_totales!BD$104,Cartera!$C$89:$DG$127,Creditos_totales!$P136,0)/(VLOOKUP(Creditos_totales!BD$104,Cartera!$C$89:$DG$127,Creditos_totales!$P136,0)+VLOOKUP(Creditos_totales!BD$104,Cartera!$C$44:$DG$82,Creditos_totales!$P136,0))," ")</f>
        <v>0</v>
      </c>
      <c r="BE136" s="29">
        <f>+IFERROR(VLOOKUP(Creditos_totales!BE$104,Cartera!$C$89:$DG$127,Creditos_totales!$P136,0)/(VLOOKUP(Creditos_totales!BE$104,Cartera!$C$89:$DG$127,Creditos_totales!$P136,0)+VLOOKUP(Creditos_totales!BE$104,Cartera!$C$44:$DG$82,Creditos_totales!$P136,0))," ")</f>
        <v>6.0087142027802722E-2</v>
      </c>
      <c r="BF136" s="29">
        <f>+IFERROR(VLOOKUP(Creditos_totales!BF$104,Cartera!$C$89:$DG$127,Creditos_totales!$P136,0)/(VLOOKUP(Creditos_totales!BF$104,Cartera!$C$89:$DG$127,Creditos_totales!$P136,0)+VLOOKUP(Creditos_totales!BF$104,Cartera!$C$44:$DG$82,Creditos_totales!$P136,0))," ")</f>
        <v>0.13996083277000329</v>
      </c>
      <c r="BG136" s="12">
        <f t="shared" si="3"/>
        <v>0.37770412832146283</v>
      </c>
      <c r="BH136" s="38">
        <v>0.28026737898730997</v>
      </c>
    </row>
    <row r="137" spans="2:60" ht="16.5" x14ac:dyDescent="0.3">
      <c r="B137">
        <v>45</v>
      </c>
      <c r="C137" s="23">
        <v>41882</v>
      </c>
      <c r="D137" s="29">
        <f>+IFERROR(VLOOKUP(D$104,Cartera!$C$23:$DG$33,Creditos_totales!$B137,0)/(VLOOKUP(D$104,Cartera!$C$5:$DG$15,Creditos_totales!$B137,0)+VLOOKUP(D$104,Cartera!$C$23:$DG$33,Creditos_totales!$B137,0))," ")</f>
        <v>0.56795470274067361</v>
      </c>
      <c r="E137" s="29">
        <f>+IFERROR(VLOOKUP(E$104,Cartera!$C$23:$DG$33,Creditos_totales!$B137,0)/(VLOOKUP(E$104,Cartera!$C$5:$DG$15,Creditos_totales!$B137,0)+VLOOKUP(E$104,Cartera!$C$23:$DG$33,Creditos_totales!$B137,0))," ")</f>
        <v>0.71482778982675821</v>
      </c>
      <c r="F137" s="29">
        <f>+IFERROR(VLOOKUP(F$104,Cartera!$C$23:$DG$33,Creditos_totales!$B137,0)/(VLOOKUP(F$104,Cartera!$C$5:$DG$15,Creditos_totales!$B137,0)+VLOOKUP(F$104,Cartera!$C$23:$DG$33,Creditos_totales!$B137,0))," ")</f>
        <v>0.65719454381199938</v>
      </c>
      <c r="G137" s="29">
        <f>+IFERROR(VLOOKUP(G$104,Cartera!$C$23:$DG$33,Creditos_totales!$B137,0)/(VLOOKUP(G$104,Cartera!$C$5:$DG$15,Creditos_totales!$B137,0)+VLOOKUP(G$104,Cartera!$C$23:$DG$33,Creditos_totales!$B137,0))," ")</f>
        <v>0.6475248176615731</v>
      </c>
      <c r="H137" s="29">
        <f>+IFERROR(VLOOKUP(H$104,Cartera!$C$23:$DG$33,Creditos_totales!$B137,0)/(VLOOKUP(H$104,Cartera!$C$5:$DG$15,Creditos_totales!$B137,0)+VLOOKUP(H$104,Cartera!$C$23:$DG$33,Creditos_totales!$B137,0))," ")</f>
        <v>0.39185358517191854</v>
      </c>
      <c r="I137" s="29">
        <f>+IFERROR(VLOOKUP(I$104,Cartera!$C$23:$DG$33,Creditos_totales!$B137,0)/(VLOOKUP(I$104,Cartera!$C$5:$DG$15,Creditos_totales!$B137,0)+VLOOKUP(I$104,Cartera!$C$23:$DG$33,Creditos_totales!$B137,0))," ")</f>
        <v>0.68290990916650185</v>
      </c>
      <c r="J137" s="29">
        <f>+IFERROR(VLOOKUP(J$104,Cartera!$C$23:$DG$33,Creditos_totales!$B137,0)/(VLOOKUP(J$104,Cartera!$C$5:$DG$15,Creditos_totales!$B137,0)+VLOOKUP(J$104,Cartera!$C$23:$DG$33,Creditos_totales!$B137,0))," ")</f>
        <v>0.68833142720024232</v>
      </c>
      <c r="K137" s="29">
        <f>+IFERROR(VLOOKUP(K$104,Cartera!$C$23:$DG$33,Creditos_totales!$B137,0)/(VLOOKUP(K$104,Cartera!$C$5:$DG$15,Creditos_totales!$B137,0)+VLOOKUP(K$104,Cartera!$C$23:$DG$33,Creditos_totales!$B137,0))," ")</f>
        <v>0.83077535821259441</v>
      </c>
      <c r="L137" s="29">
        <f>+IFERROR(VLOOKUP(L$104,Cartera!$C$23:$DG$33,Creditos_totales!$B137,0)/(VLOOKUP(L$104,Cartera!$C$5:$DG$15,Creditos_totales!$B137,0)+VLOOKUP(L$104,Cartera!$C$23:$DG$33,Creditos_totales!$B137,0))," ")</f>
        <v>0.19563663962626149</v>
      </c>
      <c r="M137" s="29">
        <f>+IFERROR(VLOOKUP(M$104,Cartera!$C$23:$DG$33,Creditos_totales!$B137,0)/(VLOOKUP(M$104,Cartera!$C$5:$DG$15,Creditos_totales!$B137,0)+VLOOKUP(M$104,Cartera!$C$23:$DG$33,Creditos_totales!$B137,0))," ")</f>
        <v>0</v>
      </c>
      <c r="N137" s="12">
        <v>0.6251033684399675</v>
      </c>
      <c r="P137">
        <v>45</v>
      </c>
      <c r="Q137" s="3">
        <v>41882</v>
      </c>
      <c r="R137" s="29">
        <f t="shared" si="0"/>
        <v>0.3524751823384269</v>
      </c>
      <c r="S137" s="29">
        <f t="shared" si="1"/>
        <v>0.43204529725932639</v>
      </c>
      <c r="T137" s="29">
        <f t="shared" si="2"/>
        <v>0.34280545618800062</v>
      </c>
      <c r="U137" s="29">
        <f>+IFERROR(VLOOKUP(Creditos_totales!U$104,Cartera!$C$89:$DG$127,Creditos_totales!$P137,0)/(VLOOKUP(Creditos_totales!U$104,Cartera!$C$89:$DG$127,Creditos_totales!$P137,0)+VLOOKUP(Creditos_totales!U$104,Cartera!$C$44:$DG$82,Creditos_totales!$P137,0))," ")</f>
        <v>0.41586005741290516</v>
      </c>
      <c r="V137" s="29">
        <f>+IFERROR(VLOOKUP(Creditos_totales!V$104,Cartera!$C$89:$DG$127,Creditos_totales!$P137,0)/(VLOOKUP(Creditos_totales!V$104,Cartera!$C$89:$DG$127,Creditos_totales!$P137,0)+VLOOKUP(Creditos_totales!V$104,Cartera!$C$44:$DG$82,Creditos_totales!$P137,0))," ")</f>
        <v>0.61586717640997268</v>
      </c>
      <c r="W137" s="29">
        <f>+IFERROR(VLOOKUP(Creditos_totales!W$104,Cartera!$C$89:$DG$127,Creditos_totales!$P137,0)/(VLOOKUP(Creditos_totales!W$104,Cartera!$C$89:$DG$127,Creditos_totales!$P137,0)+VLOOKUP(Creditos_totales!W$104,Cartera!$C$44:$DG$82,Creditos_totales!$P137,0))," ")</f>
        <v>0.31006624399873955</v>
      </c>
      <c r="X137" s="29">
        <f>+IFERROR(VLOOKUP(Creditos_totales!X$104,Cartera!$C$89:$DG$127,Creditos_totales!$P137,0)/(VLOOKUP(Creditos_totales!X$104,Cartera!$C$89:$DG$127,Creditos_totales!$P137,0)+VLOOKUP(Creditos_totales!X$104,Cartera!$C$44:$DG$82,Creditos_totales!$P137,0))," ")</f>
        <v>0.3093536256601857</v>
      </c>
      <c r="Y137" s="29">
        <f>+IFERROR(VLOOKUP(Creditos_totales!Y$104,Cartera!$C$89:$DG$127,Creditos_totales!$P137,0)/(VLOOKUP(Creditos_totales!Y$104,Cartera!$C$89:$DG$127,Creditos_totales!$P137,0)+VLOOKUP(Creditos_totales!Y$104,Cartera!$C$44:$DG$82,Creditos_totales!$P137,0))," ")</f>
        <v>0.42041386409790438</v>
      </c>
      <c r="Z137" s="29">
        <f>+IFERROR(VLOOKUP(Creditos_totales!Z$104,Cartera!$C$89:$DG$127,Creditos_totales!$P137,0)/(VLOOKUP(Creditos_totales!Z$104,Cartera!$C$89:$DG$127,Creditos_totales!$P137,0)+VLOOKUP(Creditos_totales!Z$104,Cartera!$C$44:$DG$82,Creditos_totales!$P137,0))," ")</f>
        <v>0.47289572115195033</v>
      </c>
      <c r="AA137" s="29">
        <f>+IFERROR(VLOOKUP(Creditos_totales!AA$104,Cartera!$C$89:$DG$127,Creditos_totales!$P137,0)/(VLOOKUP(Creditos_totales!AA$104,Cartera!$C$89:$DG$127,Creditos_totales!$P137,0)+VLOOKUP(Creditos_totales!AA$104,Cartera!$C$44:$DG$82,Creditos_totales!$P137,0))," ")</f>
        <v>0.35537502072853111</v>
      </c>
      <c r="AB137" s="29">
        <f>+IFERROR(VLOOKUP(Creditos_totales!AB$104,Cartera!$C$89:$DG$127,Creditos_totales!$P137,0)/(VLOOKUP(Creditos_totales!AB$104,Cartera!$C$89:$DG$127,Creditos_totales!$P137,0)+VLOOKUP(Creditos_totales!AB$104,Cartera!$C$44:$DG$82,Creditos_totales!$P137,0))," ")</f>
        <v>0.48628364719775469</v>
      </c>
      <c r="AC137" s="29">
        <f>+IFERROR(VLOOKUP(Creditos_totales!AC$104,Cartera!$C$89:$DG$127,Creditos_totales!$P137,0)/(VLOOKUP(Creditos_totales!AC$104,Cartera!$C$89:$DG$127,Creditos_totales!$P137,0)+VLOOKUP(Creditos_totales!AC$104,Cartera!$C$44:$DG$82,Creditos_totales!$P137,0))," ")</f>
        <v>0.3106933336486456</v>
      </c>
      <c r="AD137" s="29">
        <f>+IFERROR(VLOOKUP(Creditos_totales!AD$104,Cartera!$C$89:$DG$127,Creditos_totales!$P137,0)/(VLOOKUP(Creditos_totales!AD$104,Cartera!$C$89:$DG$127,Creditos_totales!$P137,0)+VLOOKUP(Creditos_totales!AD$104,Cartera!$C$44:$DG$82,Creditos_totales!$P137,0))," ")</f>
        <v>0.35588585132051931</v>
      </c>
      <c r="AE137" s="29">
        <f>+IFERROR(VLOOKUP(Creditos_totales!AE$104,Cartera!$C$89:$DG$127,Creditos_totales!$P137,0)/(VLOOKUP(Creditos_totales!AE$104,Cartera!$C$89:$DG$127,Creditos_totales!$P137,0)+VLOOKUP(Creditos_totales!AE$104,Cartera!$C$44:$DG$82,Creditos_totales!$P137,0))," ")</f>
        <v>0.363508992544953</v>
      </c>
      <c r="AF137" s="29" t="str">
        <f>+IFERROR(VLOOKUP(Creditos_totales!AF$104,Cartera!$C$89:$DG$127,Creditos_totales!$P137,0)/(VLOOKUP(Creditos_totales!AF$104,Cartera!$C$89:$DG$127,Creditos_totales!$P137,0)+VLOOKUP(Creditos_totales!AF$104,Cartera!$C$44:$DG$82,Creditos_totales!$P137,0))," ")</f>
        <v xml:space="preserve"> </v>
      </c>
      <c r="AG137" s="29">
        <f>+IFERROR(VLOOKUP(Creditos_totales!AG$104,Cartera!$C$89:$DG$127,Creditos_totales!$P137,0)/(VLOOKUP(Creditos_totales!AG$104,Cartera!$C$89:$DG$127,Creditos_totales!$P137,0)+VLOOKUP(Creditos_totales!AG$104,Cartera!$C$44:$DG$82,Creditos_totales!$P137,0))," ")</f>
        <v>0.2264466318654248</v>
      </c>
      <c r="AH137" s="29">
        <f>+IFERROR(VLOOKUP(Creditos_totales!AH$104,Cartera!$C$89:$DG$127,Creditos_totales!$P137,0)/(VLOOKUP(Creditos_totales!AH$104,Cartera!$C$89:$DG$127,Creditos_totales!$P137,0)+VLOOKUP(Creditos_totales!AH$104,Cartera!$C$44:$DG$82,Creditos_totales!$P137,0))," ")</f>
        <v>0.18425361113762936</v>
      </c>
      <c r="AI137" s="29">
        <f>+IFERROR(VLOOKUP(Creditos_totales!AI$104,Cartera!$C$89:$DG$127,Creditos_totales!$P137,0)/(VLOOKUP(Creditos_totales!AI$104,Cartera!$C$89:$DG$127,Creditos_totales!$P137,0)+VLOOKUP(Creditos_totales!AI$104,Cartera!$C$44:$DG$82,Creditos_totales!$P137,0))," ")</f>
        <v>0.38347187394226662</v>
      </c>
      <c r="AJ137" s="29">
        <f>+IFERROR(VLOOKUP(Creditos_totales!AJ$104,Cartera!$C$89:$DG$127,Creditos_totales!$P137,0)/(VLOOKUP(Creditos_totales!AJ$104,Cartera!$C$89:$DG$127,Creditos_totales!$P137,0)+VLOOKUP(Creditos_totales!AJ$104,Cartera!$C$44:$DG$82,Creditos_totales!$P137,0))," ")</f>
        <v>0.29346959712906923</v>
      </c>
      <c r="AK137" s="29">
        <f>+IFERROR(VLOOKUP(Creditos_totales!AK$104,Cartera!$C$89:$DG$127,Creditos_totales!$P137,0)/(VLOOKUP(Creditos_totales!AK$104,Cartera!$C$89:$DG$127,Creditos_totales!$P137,0)+VLOOKUP(Creditos_totales!AK$104,Cartera!$C$44:$DG$82,Creditos_totales!$P137,0))," ")</f>
        <v>3.7907647670597733E-2</v>
      </c>
      <c r="AL137" s="29">
        <f>+IFERROR(VLOOKUP(Creditos_totales!AL$104,Cartera!$C$89:$DG$127,Creditos_totales!$P137,0)/(VLOOKUP(Creditos_totales!AL$104,Cartera!$C$89:$DG$127,Creditos_totales!$P137,0)+VLOOKUP(Creditos_totales!AL$104,Cartera!$C$44:$DG$82,Creditos_totales!$P137,0))," ")</f>
        <v>0.27247782180431696</v>
      </c>
      <c r="AM137" s="29" t="str">
        <f>+IFERROR(VLOOKUP(Creditos_totales!AM$104,Cartera!$C$89:$DG$127,Creditos_totales!$P137,0)/(VLOOKUP(Creditos_totales!AM$104,Cartera!$C$89:$DG$127,Creditos_totales!$P137,0)+VLOOKUP(Creditos_totales!AM$104,Cartera!$C$44:$DG$82,Creditos_totales!$P137,0))," ")</f>
        <v xml:space="preserve"> </v>
      </c>
      <c r="AN137" s="29">
        <f>+IFERROR(VLOOKUP(Creditos_totales!AN$104,Cartera!$C$89:$DG$127,Creditos_totales!$P137,0)/(VLOOKUP(Creditos_totales!AN$104,Cartera!$C$89:$DG$127,Creditos_totales!$P137,0)+VLOOKUP(Creditos_totales!AN$104,Cartera!$C$44:$DG$82,Creditos_totales!$P137,0))," ")</f>
        <v>0.55672441154963759</v>
      </c>
      <c r="AO137" s="29" t="str">
        <f>+IFERROR(VLOOKUP(Creditos_totales!AO$104,Cartera!$C$89:$DG$127,Creditos_totales!$P137,0)/(VLOOKUP(Creditos_totales!AO$104,Cartera!$C$89:$DG$127,Creditos_totales!$P137,0)+VLOOKUP(Creditos_totales!AO$104,Cartera!$C$44:$DG$82,Creditos_totales!$P137,0))," ")</f>
        <v xml:space="preserve"> </v>
      </c>
      <c r="AP137" s="29">
        <f>+IFERROR(VLOOKUP(Creditos_totales!AP$104,Cartera!$C$89:$DG$127,Creditos_totales!$P137,0)/(VLOOKUP(Creditos_totales!AP$104,Cartera!$C$89:$DG$127,Creditos_totales!$P137,0)+VLOOKUP(Creditos_totales!AP$104,Cartera!$C$44:$DG$82,Creditos_totales!$P137,0))," ")</f>
        <v>0.22335985510962289</v>
      </c>
      <c r="AQ137" s="29">
        <f>+IFERROR(VLOOKUP(Creditos_totales!AQ$104,Cartera!$C$89:$DG$127,Creditos_totales!$P137,0)/(VLOOKUP(Creditos_totales!AQ$104,Cartera!$C$89:$DG$127,Creditos_totales!$P137,0)+VLOOKUP(Creditos_totales!AQ$104,Cartera!$C$44:$DG$82,Creditos_totales!$P137,0))," ")</f>
        <v>0.29467340666737346</v>
      </c>
      <c r="AR137" s="29">
        <f>+IFERROR(VLOOKUP(Creditos_totales!AR$104,Cartera!$C$89:$DG$127,Creditos_totales!$P137,0)/(VLOOKUP(Creditos_totales!AR$104,Cartera!$C$89:$DG$127,Creditos_totales!$P137,0)+VLOOKUP(Creditos_totales!AR$104,Cartera!$C$44:$DG$82,Creditos_totales!$P137,0))," ")</f>
        <v>0.13373399875614372</v>
      </c>
      <c r="AS137" s="29">
        <f>+IFERROR(VLOOKUP(Creditos_totales!AS$104,Cartera!$C$89:$DG$127,Creditos_totales!$P137,0)/(VLOOKUP(Creditos_totales!AS$104,Cartera!$C$89:$DG$127,Creditos_totales!$P137,0)+VLOOKUP(Creditos_totales!AS$104,Cartera!$C$44:$DG$82,Creditos_totales!$P137,0))," ")</f>
        <v>0.25132487104908457</v>
      </c>
      <c r="AT137" s="29">
        <f>+IFERROR(VLOOKUP(Creditos_totales!AT$104,Cartera!$C$89:$DG$127,Creditos_totales!$P137,0)/(VLOOKUP(Creditos_totales!AT$104,Cartera!$C$89:$DG$127,Creditos_totales!$P137,0)+VLOOKUP(Creditos_totales!AT$104,Cartera!$C$44:$DG$82,Creditos_totales!$P137,0))," ")</f>
        <v>0.32788331070116761</v>
      </c>
      <c r="AU137" s="29" t="str">
        <f>+IFERROR(VLOOKUP(Creditos_totales!AU$104,Cartera!$C$89:$DG$127,Creditos_totales!$P137,0)/(VLOOKUP(Creditos_totales!AU$104,Cartera!$C$89:$DG$127,Creditos_totales!$P137,0)+VLOOKUP(Creditos_totales!AU$104,Cartera!$C$44:$DG$82,Creditos_totales!$P137,0))," ")</f>
        <v xml:space="preserve"> </v>
      </c>
      <c r="AV137" s="29">
        <f>+IFERROR(VLOOKUP(Creditos_totales!AV$104,Cartera!$C$89:$DG$127,Creditos_totales!$P137,0)/(VLOOKUP(Creditos_totales!AV$104,Cartera!$C$89:$DG$127,Creditos_totales!$P137,0)+VLOOKUP(Creditos_totales!AV$104,Cartera!$C$44:$DG$82,Creditos_totales!$P137,0))," ")</f>
        <v>0.18779233067863246</v>
      </c>
      <c r="AW137" s="29">
        <f>+IFERROR(VLOOKUP(Creditos_totales!AW$104,Cartera!$C$89:$DG$127,Creditos_totales!$P137,0)/(VLOOKUP(Creditos_totales!AW$104,Cartera!$C$89:$DG$127,Creditos_totales!$P137,0)+VLOOKUP(Creditos_totales!AW$104,Cartera!$C$44:$DG$82,Creditos_totales!$P137,0))," ")</f>
        <v>0.12287638508767904</v>
      </c>
      <c r="AX137" s="29">
        <f>+IFERROR(VLOOKUP(Creditos_totales!AX$104,Cartera!$C$89:$DG$127,Creditos_totales!$P137,0)/(VLOOKUP(Creditos_totales!AX$104,Cartera!$C$89:$DG$127,Creditos_totales!$P137,0)+VLOOKUP(Creditos_totales!AX$104,Cartera!$C$44:$DG$82,Creditos_totales!$P137,0))," ")</f>
        <v>9.1940196511241551E-2</v>
      </c>
      <c r="AY137" s="29">
        <f>+IFERROR(VLOOKUP(Creditos_totales!AY$104,Cartera!$C$89:$DG$127,Creditos_totales!$P137,0)/(VLOOKUP(Creditos_totales!AY$104,Cartera!$C$89:$DG$127,Creditos_totales!$P137,0)+VLOOKUP(Creditos_totales!AY$104,Cartera!$C$44:$DG$82,Creditos_totales!$P137,0))," ")</f>
        <v>0.12733390961618352</v>
      </c>
      <c r="AZ137" s="29">
        <f>+IFERROR(VLOOKUP(Creditos_totales!AZ$104,Cartera!$C$89:$DG$127,Creditos_totales!$P137,0)/(VLOOKUP(Creditos_totales!AZ$104,Cartera!$C$89:$DG$127,Creditos_totales!$P137,0)+VLOOKUP(Creditos_totales!AZ$104,Cartera!$C$44:$DG$82,Creditos_totales!$P137,0))," ")</f>
        <v>0.14751761953875087</v>
      </c>
      <c r="BA137" s="29">
        <f>+IFERROR(VLOOKUP(Creditos_totales!BA$104,Cartera!$C$89:$DG$127,Creditos_totales!$P137,0)/(VLOOKUP(Creditos_totales!BA$104,Cartera!$C$89:$DG$127,Creditos_totales!$P137,0)+VLOOKUP(Creditos_totales!BA$104,Cartera!$C$44:$DG$82,Creditos_totales!$P137,0))," ")</f>
        <v>0.15730274902508659</v>
      </c>
      <c r="BB137" s="29">
        <f>+IFERROR(VLOOKUP(Creditos_totales!BB$104,Cartera!$C$89:$DG$127,Creditos_totales!$P137,0)/(VLOOKUP(Creditos_totales!BB$104,Cartera!$C$89:$DG$127,Creditos_totales!$P137,0)+VLOOKUP(Creditos_totales!BB$104,Cartera!$C$44:$DG$82,Creditos_totales!$P137,0))," ")</f>
        <v>0.26754835072622907</v>
      </c>
      <c r="BC137" s="29">
        <f>+IFERROR(VLOOKUP(Creditos_totales!BC$104,Cartera!$C$89:$DG$127,Creditos_totales!$P137,0)/(VLOOKUP(Creditos_totales!BC$104,Cartera!$C$89:$DG$127,Creditos_totales!$P137,0)+VLOOKUP(Creditos_totales!BC$104,Cartera!$C$44:$DG$82,Creditos_totales!$P137,0))," ")</f>
        <v>5.1353659895622586E-2</v>
      </c>
      <c r="BD137" s="29">
        <f>+IFERROR(VLOOKUP(Creditos_totales!BD$104,Cartera!$C$89:$DG$127,Creditos_totales!$P137,0)/(VLOOKUP(Creditos_totales!BD$104,Cartera!$C$89:$DG$127,Creditos_totales!$P137,0)+VLOOKUP(Creditos_totales!BD$104,Cartera!$C$44:$DG$82,Creditos_totales!$P137,0))," ")</f>
        <v>0</v>
      </c>
      <c r="BE137" s="29">
        <f>+IFERROR(VLOOKUP(Creditos_totales!BE$104,Cartera!$C$89:$DG$127,Creditos_totales!$P137,0)/(VLOOKUP(Creditos_totales!BE$104,Cartera!$C$89:$DG$127,Creditos_totales!$P137,0)+VLOOKUP(Creditos_totales!BE$104,Cartera!$C$44:$DG$82,Creditos_totales!$P137,0))," ")</f>
        <v>6.7145166501772519E-2</v>
      </c>
      <c r="BF137" s="29">
        <f>+IFERROR(VLOOKUP(Creditos_totales!BF$104,Cartera!$C$89:$DG$127,Creditos_totales!$P137,0)/(VLOOKUP(Creditos_totales!BF$104,Cartera!$C$89:$DG$127,Creditos_totales!$P137,0)+VLOOKUP(Creditos_totales!BF$104,Cartera!$C$44:$DG$82,Creditos_totales!$P137,0))," ")</f>
        <v>0.14187057118112775</v>
      </c>
      <c r="BG137" s="12">
        <f t="shared" si="3"/>
        <v>0.3748966315600325</v>
      </c>
      <c r="BH137" s="38">
        <v>0.28078928334589903</v>
      </c>
    </row>
    <row r="138" spans="2:60" ht="16.5" x14ac:dyDescent="0.3">
      <c r="B138">
        <v>46</v>
      </c>
      <c r="C138" s="23">
        <v>41912</v>
      </c>
      <c r="D138" s="29">
        <f>+IFERROR(VLOOKUP(D$104,Cartera!$C$23:$DG$33,Creditos_totales!$B138,0)/(VLOOKUP(D$104,Cartera!$C$5:$DG$15,Creditos_totales!$B138,0)+VLOOKUP(D$104,Cartera!$C$23:$DG$33,Creditos_totales!$B138,0))," ")</f>
        <v>0.57369309883183139</v>
      </c>
      <c r="E138" s="29">
        <f>+IFERROR(VLOOKUP(E$104,Cartera!$C$23:$DG$33,Creditos_totales!$B138,0)/(VLOOKUP(E$104,Cartera!$C$5:$DG$15,Creditos_totales!$B138,0)+VLOOKUP(E$104,Cartera!$C$23:$DG$33,Creditos_totales!$B138,0))," ")</f>
        <v>0.70481751857003549</v>
      </c>
      <c r="F138" s="29">
        <f>+IFERROR(VLOOKUP(F$104,Cartera!$C$23:$DG$33,Creditos_totales!$B138,0)/(VLOOKUP(F$104,Cartera!$C$5:$DG$15,Creditos_totales!$B138,0)+VLOOKUP(F$104,Cartera!$C$23:$DG$33,Creditos_totales!$B138,0))," ")</f>
        <v>0.65396158645997093</v>
      </c>
      <c r="G138" s="29">
        <f>+IFERROR(VLOOKUP(G$104,Cartera!$C$23:$DG$33,Creditos_totales!$B138,0)/(VLOOKUP(G$104,Cartera!$C$5:$DG$15,Creditos_totales!$B138,0)+VLOOKUP(G$104,Cartera!$C$23:$DG$33,Creditos_totales!$B138,0))," ")</f>
        <v>0.63094623422711138</v>
      </c>
      <c r="H138" s="29">
        <f>+IFERROR(VLOOKUP(H$104,Cartera!$C$23:$DG$33,Creditos_totales!$B138,0)/(VLOOKUP(H$104,Cartera!$C$5:$DG$15,Creditos_totales!$B138,0)+VLOOKUP(H$104,Cartera!$C$23:$DG$33,Creditos_totales!$B138,0))," ")</f>
        <v>0.39421232258718908</v>
      </c>
      <c r="I138" s="29">
        <f>+IFERROR(VLOOKUP(I$104,Cartera!$C$23:$DG$33,Creditos_totales!$B138,0)/(VLOOKUP(I$104,Cartera!$C$5:$DG$15,Creditos_totales!$B138,0)+VLOOKUP(I$104,Cartera!$C$23:$DG$33,Creditos_totales!$B138,0))," ")</f>
        <v>0.68151562740120586</v>
      </c>
      <c r="J138" s="29">
        <f>+IFERROR(VLOOKUP(J$104,Cartera!$C$23:$DG$33,Creditos_totales!$B138,0)/(VLOOKUP(J$104,Cartera!$C$5:$DG$15,Creditos_totales!$B138,0)+VLOOKUP(J$104,Cartera!$C$23:$DG$33,Creditos_totales!$B138,0))," ")</f>
        <v>0.68829405563063861</v>
      </c>
      <c r="K138" s="29">
        <f>+IFERROR(VLOOKUP(K$104,Cartera!$C$23:$DG$33,Creditos_totales!$B138,0)/(VLOOKUP(K$104,Cartera!$C$5:$DG$15,Creditos_totales!$B138,0)+VLOOKUP(K$104,Cartera!$C$23:$DG$33,Creditos_totales!$B138,0))," ")</f>
        <v>0.83745279603901412</v>
      </c>
      <c r="L138" s="29">
        <f>+IFERROR(VLOOKUP(L$104,Cartera!$C$23:$DG$33,Creditos_totales!$B138,0)/(VLOOKUP(L$104,Cartera!$C$5:$DG$15,Creditos_totales!$B138,0)+VLOOKUP(L$104,Cartera!$C$23:$DG$33,Creditos_totales!$B138,0))," ")</f>
        <v>0.21302434322706348</v>
      </c>
      <c r="M138" s="29">
        <f>+IFERROR(VLOOKUP(M$104,Cartera!$C$23:$DG$33,Creditos_totales!$B138,0)/(VLOOKUP(M$104,Cartera!$C$5:$DG$15,Creditos_totales!$B138,0)+VLOOKUP(M$104,Cartera!$C$23:$DG$33,Creditos_totales!$B138,0))," ")</f>
        <v>0</v>
      </c>
      <c r="N138" s="12">
        <v>0.62132657076792108</v>
      </c>
      <c r="P138">
        <v>46</v>
      </c>
      <c r="Q138" s="3">
        <v>41912</v>
      </c>
      <c r="R138" s="29">
        <f t="shared" si="0"/>
        <v>0.36905376577288862</v>
      </c>
      <c r="S138" s="29">
        <f t="shared" si="1"/>
        <v>0.42630690116816861</v>
      </c>
      <c r="T138" s="29">
        <f t="shared" si="2"/>
        <v>0.34603841354002907</v>
      </c>
      <c r="U138" s="29">
        <f>+IFERROR(VLOOKUP(Creditos_totales!U$104,Cartera!$C$89:$DG$127,Creditos_totales!$P138,0)/(VLOOKUP(Creditos_totales!U$104,Cartera!$C$89:$DG$127,Creditos_totales!$P138,0)+VLOOKUP(Creditos_totales!U$104,Cartera!$C$44:$DG$82,Creditos_totales!$P138,0))," ")</f>
        <v>0.41142001455834293</v>
      </c>
      <c r="V138" s="29">
        <f>+IFERROR(VLOOKUP(Creditos_totales!V$104,Cartera!$C$89:$DG$127,Creditos_totales!$P138,0)/(VLOOKUP(Creditos_totales!V$104,Cartera!$C$89:$DG$127,Creditos_totales!$P138,0)+VLOOKUP(Creditos_totales!V$104,Cartera!$C$44:$DG$82,Creditos_totales!$P138,0))," ")</f>
        <v>0.62962977203094828</v>
      </c>
      <c r="W138" s="29">
        <f>+IFERROR(VLOOKUP(Creditos_totales!W$104,Cartera!$C$89:$DG$127,Creditos_totales!$P138,0)/(VLOOKUP(Creditos_totales!W$104,Cartera!$C$89:$DG$127,Creditos_totales!$P138,0)+VLOOKUP(Creditos_totales!W$104,Cartera!$C$44:$DG$82,Creditos_totales!$P138,0))," ")</f>
        <v>0.30809829332222927</v>
      </c>
      <c r="X138" s="29">
        <f>+IFERROR(VLOOKUP(Creditos_totales!X$104,Cartera!$C$89:$DG$127,Creditos_totales!$P138,0)/(VLOOKUP(Creditos_totales!X$104,Cartera!$C$89:$DG$127,Creditos_totales!$P138,0)+VLOOKUP(Creditos_totales!X$104,Cartera!$C$44:$DG$82,Creditos_totales!$P138,0))," ")</f>
        <v>0.31272047872175368</v>
      </c>
      <c r="Y138" s="29">
        <f>+IFERROR(VLOOKUP(Creditos_totales!Y$104,Cartera!$C$89:$DG$127,Creditos_totales!$P138,0)/(VLOOKUP(Creditos_totales!Y$104,Cartera!$C$89:$DG$127,Creditos_totales!$P138,0)+VLOOKUP(Creditos_totales!Y$104,Cartera!$C$44:$DG$82,Creditos_totales!$P138,0))," ")</f>
        <v>0.42101012507511915</v>
      </c>
      <c r="Z138" s="29">
        <f>+IFERROR(VLOOKUP(Creditos_totales!Z$104,Cartera!$C$89:$DG$127,Creditos_totales!$P138,0)/(VLOOKUP(Creditos_totales!Z$104,Cartera!$C$89:$DG$127,Creditos_totales!$P138,0)+VLOOKUP(Creditos_totales!Z$104,Cartera!$C$44:$DG$82,Creditos_totales!$P138,0))," ")</f>
        <v>0.47493842234477979</v>
      </c>
      <c r="AA138" s="29">
        <f>+IFERROR(VLOOKUP(Creditos_totales!AA$104,Cartera!$C$89:$DG$127,Creditos_totales!$P138,0)/(VLOOKUP(Creditos_totales!AA$104,Cartera!$C$89:$DG$127,Creditos_totales!$P138,0)+VLOOKUP(Creditos_totales!AA$104,Cartera!$C$44:$DG$82,Creditos_totales!$P138,0))," ")</f>
        <v>0.3560703798938708</v>
      </c>
      <c r="AB138" s="29">
        <f>+IFERROR(VLOOKUP(Creditos_totales!AB$104,Cartera!$C$89:$DG$127,Creditos_totales!$P138,0)/(VLOOKUP(Creditos_totales!AB$104,Cartera!$C$89:$DG$127,Creditos_totales!$P138,0)+VLOOKUP(Creditos_totales!AB$104,Cartera!$C$44:$DG$82,Creditos_totales!$P138,0))," ")</f>
        <v>0.48983236417250242</v>
      </c>
      <c r="AC138" s="29">
        <f>+IFERROR(VLOOKUP(Creditos_totales!AC$104,Cartera!$C$89:$DG$127,Creditos_totales!$P138,0)/(VLOOKUP(Creditos_totales!AC$104,Cartera!$C$89:$DG$127,Creditos_totales!$P138,0)+VLOOKUP(Creditos_totales!AC$104,Cartera!$C$44:$DG$82,Creditos_totales!$P138,0))," ")</f>
        <v>0.30963604135829642</v>
      </c>
      <c r="AD138" s="29">
        <f>+IFERROR(VLOOKUP(Creditos_totales!AD$104,Cartera!$C$89:$DG$127,Creditos_totales!$P138,0)/(VLOOKUP(Creditos_totales!AD$104,Cartera!$C$89:$DG$127,Creditos_totales!$P138,0)+VLOOKUP(Creditos_totales!AD$104,Cartera!$C$44:$DG$82,Creditos_totales!$P138,0))," ")</f>
        <v>0.35452326878737372</v>
      </c>
      <c r="AE138" s="29">
        <f>+IFERROR(VLOOKUP(Creditos_totales!AE$104,Cartera!$C$89:$DG$127,Creditos_totales!$P138,0)/(VLOOKUP(Creditos_totales!AE$104,Cartera!$C$89:$DG$127,Creditos_totales!$P138,0)+VLOOKUP(Creditos_totales!AE$104,Cartera!$C$44:$DG$82,Creditos_totales!$P138,0))," ")</f>
        <v>0.36724928366677073</v>
      </c>
      <c r="AF138" s="29" t="str">
        <f>+IFERROR(VLOOKUP(Creditos_totales!AF$104,Cartera!$C$89:$DG$127,Creditos_totales!$P138,0)/(VLOOKUP(Creditos_totales!AF$104,Cartera!$C$89:$DG$127,Creditos_totales!$P138,0)+VLOOKUP(Creditos_totales!AF$104,Cartera!$C$44:$DG$82,Creditos_totales!$P138,0))," ")</f>
        <v xml:space="preserve"> </v>
      </c>
      <c r="AG138" s="29">
        <f>+IFERROR(VLOOKUP(Creditos_totales!AG$104,Cartera!$C$89:$DG$127,Creditos_totales!$P138,0)/(VLOOKUP(Creditos_totales!AG$104,Cartera!$C$89:$DG$127,Creditos_totales!$P138,0)+VLOOKUP(Creditos_totales!AG$104,Cartera!$C$44:$DG$82,Creditos_totales!$P138,0))," ")</f>
        <v>0.22671072079797677</v>
      </c>
      <c r="AH138" s="29">
        <f>+IFERROR(VLOOKUP(Creditos_totales!AH$104,Cartera!$C$89:$DG$127,Creditos_totales!$P138,0)/(VLOOKUP(Creditos_totales!AH$104,Cartera!$C$89:$DG$127,Creditos_totales!$P138,0)+VLOOKUP(Creditos_totales!AH$104,Cartera!$C$44:$DG$82,Creditos_totales!$P138,0))," ")</f>
        <v>0.18734486996328958</v>
      </c>
      <c r="AI138" s="29">
        <f>+IFERROR(VLOOKUP(Creditos_totales!AI$104,Cartera!$C$89:$DG$127,Creditos_totales!$P138,0)/(VLOOKUP(Creditos_totales!AI$104,Cartera!$C$89:$DG$127,Creditos_totales!$P138,0)+VLOOKUP(Creditos_totales!AI$104,Cartera!$C$44:$DG$82,Creditos_totales!$P138,0))," ")</f>
        <v>0.38367549693961306</v>
      </c>
      <c r="AJ138" s="29">
        <f>+IFERROR(VLOOKUP(Creditos_totales!AJ$104,Cartera!$C$89:$DG$127,Creditos_totales!$P138,0)/(VLOOKUP(Creditos_totales!AJ$104,Cartera!$C$89:$DG$127,Creditos_totales!$P138,0)+VLOOKUP(Creditos_totales!AJ$104,Cartera!$C$44:$DG$82,Creditos_totales!$P138,0))," ")</f>
        <v>0.28750422620372434</v>
      </c>
      <c r="AK138" s="29">
        <f>+IFERROR(VLOOKUP(Creditos_totales!AK$104,Cartera!$C$89:$DG$127,Creditos_totales!$P138,0)/(VLOOKUP(Creditos_totales!AK$104,Cartera!$C$89:$DG$127,Creditos_totales!$P138,0)+VLOOKUP(Creditos_totales!AK$104,Cartera!$C$44:$DG$82,Creditos_totales!$P138,0))," ")</f>
        <v>3.4904258010822524E-2</v>
      </c>
      <c r="AL138" s="29">
        <f>+IFERROR(VLOOKUP(Creditos_totales!AL$104,Cartera!$C$89:$DG$127,Creditos_totales!$P138,0)/(VLOOKUP(Creditos_totales!AL$104,Cartera!$C$89:$DG$127,Creditos_totales!$P138,0)+VLOOKUP(Creditos_totales!AL$104,Cartera!$C$44:$DG$82,Creditos_totales!$P138,0))," ")</f>
        <v>0.25546231673533532</v>
      </c>
      <c r="AM138" s="29" t="str">
        <f>+IFERROR(VLOOKUP(Creditos_totales!AM$104,Cartera!$C$89:$DG$127,Creditos_totales!$P138,0)/(VLOOKUP(Creditos_totales!AM$104,Cartera!$C$89:$DG$127,Creditos_totales!$P138,0)+VLOOKUP(Creditos_totales!AM$104,Cartera!$C$44:$DG$82,Creditos_totales!$P138,0))," ")</f>
        <v xml:space="preserve"> </v>
      </c>
      <c r="AN138" s="29">
        <f>+IFERROR(VLOOKUP(Creditos_totales!AN$104,Cartera!$C$89:$DG$127,Creditos_totales!$P138,0)/(VLOOKUP(Creditos_totales!AN$104,Cartera!$C$89:$DG$127,Creditos_totales!$P138,0)+VLOOKUP(Creditos_totales!AN$104,Cartera!$C$44:$DG$82,Creditos_totales!$P138,0))," ")</f>
        <v>0.55606439537046559</v>
      </c>
      <c r="AO138" s="29" t="str">
        <f>+IFERROR(VLOOKUP(Creditos_totales!AO$104,Cartera!$C$89:$DG$127,Creditos_totales!$P138,0)/(VLOOKUP(Creditos_totales!AO$104,Cartera!$C$89:$DG$127,Creditos_totales!$P138,0)+VLOOKUP(Creditos_totales!AO$104,Cartera!$C$44:$DG$82,Creditos_totales!$P138,0))," ")</f>
        <v xml:space="preserve"> </v>
      </c>
      <c r="AP138" s="29">
        <f>+IFERROR(VLOOKUP(Creditos_totales!AP$104,Cartera!$C$89:$DG$127,Creditos_totales!$P138,0)/(VLOOKUP(Creditos_totales!AP$104,Cartera!$C$89:$DG$127,Creditos_totales!$P138,0)+VLOOKUP(Creditos_totales!AP$104,Cartera!$C$44:$DG$82,Creditos_totales!$P138,0))," ")</f>
        <v>0.21133284281732881</v>
      </c>
      <c r="AQ138" s="29">
        <f>+IFERROR(VLOOKUP(Creditos_totales!AQ$104,Cartera!$C$89:$DG$127,Creditos_totales!$P138,0)/(VLOOKUP(Creditos_totales!AQ$104,Cartera!$C$89:$DG$127,Creditos_totales!$P138,0)+VLOOKUP(Creditos_totales!AQ$104,Cartera!$C$44:$DG$82,Creditos_totales!$P138,0))," ")</f>
        <v>0.28242581590291077</v>
      </c>
      <c r="AR138" s="29">
        <f>+IFERROR(VLOOKUP(Creditos_totales!AR$104,Cartera!$C$89:$DG$127,Creditos_totales!$P138,0)/(VLOOKUP(Creditos_totales!AR$104,Cartera!$C$89:$DG$127,Creditos_totales!$P138,0)+VLOOKUP(Creditos_totales!AR$104,Cartera!$C$44:$DG$82,Creditos_totales!$P138,0))," ")</f>
        <v>0.12999636041879764</v>
      </c>
      <c r="AS138" s="29">
        <f>+IFERROR(VLOOKUP(Creditos_totales!AS$104,Cartera!$C$89:$DG$127,Creditos_totales!$P138,0)/(VLOOKUP(Creditos_totales!AS$104,Cartera!$C$89:$DG$127,Creditos_totales!$P138,0)+VLOOKUP(Creditos_totales!AS$104,Cartera!$C$44:$DG$82,Creditos_totales!$P138,0))," ")</f>
        <v>0.25411049153137333</v>
      </c>
      <c r="AT138" s="29">
        <f>+IFERROR(VLOOKUP(Creditos_totales!AT$104,Cartera!$C$89:$DG$127,Creditos_totales!$P138,0)/(VLOOKUP(Creditos_totales!AT$104,Cartera!$C$89:$DG$127,Creditos_totales!$P138,0)+VLOOKUP(Creditos_totales!AT$104,Cartera!$C$44:$DG$82,Creditos_totales!$P138,0))," ")</f>
        <v>0.33363610593042303</v>
      </c>
      <c r="AU138" s="29">
        <f>+IFERROR(VLOOKUP(Creditos_totales!AU$104,Cartera!$C$89:$DG$127,Creditos_totales!$P138,0)/(VLOOKUP(Creditos_totales!AU$104,Cartera!$C$89:$DG$127,Creditos_totales!$P138,0)+VLOOKUP(Creditos_totales!AU$104,Cartera!$C$44:$DG$82,Creditos_totales!$P138,0))," ")</f>
        <v>0.26059774846196715</v>
      </c>
      <c r="AV138" s="29">
        <f>+IFERROR(VLOOKUP(Creditos_totales!AV$104,Cartera!$C$89:$DG$127,Creditos_totales!$P138,0)/(VLOOKUP(Creditos_totales!AV$104,Cartera!$C$89:$DG$127,Creditos_totales!$P138,0)+VLOOKUP(Creditos_totales!AV$104,Cartera!$C$44:$DG$82,Creditos_totales!$P138,0))," ")</f>
        <v>0.25153062343372268</v>
      </c>
      <c r="AW138" s="29">
        <f>+IFERROR(VLOOKUP(Creditos_totales!AW$104,Cartera!$C$89:$DG$127,Creditos_totales!$P138,0)/(VLOOKUP(Creditos_totales!AW$104,Cartera!$C$89:$DG$127,Creditos_totales!$P138,0)+VLOOKUP(Creditos_totales!AW$104,Cartera!$C$44:$DG$82,Creditos_totales!$P138,0))," ")</f>
        <v>0.12379016063801364</v>
      </c>
      <c r="AX138" s="29">
        <f>+IFERROR(VLOOKUP(Creditos_totales!AX$104,Cartera!$C$89:$DG$127,Creditos_totales!$P138,0)/(VLOOKUP(Creditos_totales!AX$104,Cartera!$C$89:$DG$127,Creditos_totales!$P138,0)+VLOOKUP(Creditos_totales!AX$104,Cartera!$C$44:$DG$82,Creditos_totales!$P138,0))," ")</f>
        <v>9.056433462412937E-2</v>
      </c>
      <c r="AY138" s="29">
        <f>+IFERROR(VLOOKUP(Creditos_totales!AY$104,Cartera!$C$89:$DG$127,Creditos_totales!$P138,0)/(VLOOKUP(Creditos_totales!AY$104,Cartera!$C$89:$DG$127,Creditos_totales!$P138,0)+VLOOKUP(Creditos_totales!AY$104,Cartera!$C$44:$DG$82,Creditos_totales!$P138,0))," ")</f>
        <v>0.12341811257696844</v>
      </c>
      <c r="AZ138" s="29">
        <f>+IFERROR(VLOOKUP(Creditos_totales!AZ$104,Cartera!$C$89:$DG$127,Creditos_totales!$P138,0)/(VLOOKUP(Creditos_totales!AZ$104,Cartera!$C$89:$DG$127,Creditos_totales!$P138,0)+VLOOKUP(Creditos_totales!AZ$104,Cartera!$C$44:$DG$82,Creditos_totales!$P138,0))," ")</f>
        <v>0.14542712107724726</v>
      </c>
      <c r="BA138" s="29">
        <f>+IFERROR(VLOOKUP(Creditos_totales!BA$104,Cartera!$C$89:$DG$127,Creditos_totales!$P138,0)/(VLOOKUP(Creditos_totales!BA$104,Cartera!$C$89:$DG$127,Creditos_totales!$P138,0)+VLOOKUP(Creditos_totales!BA$104,Cartera!$C$44:$DG$82,Creditos_totales!$P138,0))," ")</f>
        <v>0.15424133018089831</v>
      </c>
      <c r="BB138" s="29">
        <f>+IFERROR(VLOOKUP(Creditos_totales!BB$104,Cartera!$C$89:$DG$127,Creditos_totales!$P138,0)/(VLOOKUP(Creditos_totales!BB$104,Cartera!$C$89:$DG$127,Creditos_totales!$P138,0)+VLOOKUP(Creditos_totales!BB$104,Cartera!$C$44:$DG$82,Creditos_totales!$P138,0))," ")</f>
        <v>0.26071183944056586</v>
      </c>
      <c r="BC138" s="29">
        <f>+IFERROR(VLOOKUP(Creditos_totales!BC$104,Cartera!$C$89:$DG$127,Creditos_totales!$P138,0)/(VLOOKUP(Creditos_totales!BC$104,Cartera!$C$89:$DG$127,Creditos_totales!$P138,0)+VLOOKUP(Creditos_totales!BC$104,Cartera!$C$44:$DG$82,Creditos_totales!$P138,0))," ")</f>
        <v>4.958072767208984E-2</v>
      </c>
      <c r="BD138" s="29">
        <f>+IFERROR(VLOOKUP(Creditos_totales!BD$104,Cartera!$C$89:$DG$127,Creditos_totales!$P138,0)/(VLOOKUP(Creditos_totales!BD$104,Cartera!$C$89:$DG$127,Creditos_totales!$P138,0)+VLOOKUP(Creditos_totales!BD$104,Cartera!$C$44:$DG$82,Creditos_totales!$P138,0))," ")</f>
        <v>0</v>
      </c>
      <c r="BE138" s="29">
        <f>+IFERROR(VLOOKUP(Creditos_totales!BE$104,Cartera!$C$89:$DG$127,Creditos_totales!$P138,0)/(VLOOKUP(Creditos_totales!BE$104,Cartera!$C$89:$DG$127,Creditos_totales!$P138,0)+VLOOKUP(Creditos_totales!BE$104,Cartera!$C$44:$DG$82,Creditos_totales!$P138,0))," ")</f>
        <v>7.5994627633772488E-2</v>
      </c>
      <c r="BF138" s="29">
        <f>+IFERROR(VLOOKUP(Creditos_totales!BF$104,Cartera!$C$89:$DG$127,Creditos_totales!$P138,0)/(VLOOKUP(Creditos_totales!BF$104,Cartera!$C$89:$DG$127,Creditos_totales!$P138,0)+VLOOKUP(Creditos_totales!BF$104,Cartera!$C$44:$DG$82,Creditos_totales!$P138,0))," ")</f>
        <v>0.14455367225487847</v>
      </c>
      <c r="BG138" s="12">
        <f t="shared" si="3"/>
        <v>0.37867342923207892</v>
      </c>
      <c r="BH138" s="38">
        <v>0.28169371782349001</v>
      </c>
    </row>
    <row r="139" spans="2:60" ht="16.5" x14ac:dyDescent="0.3">
      <c r="B139">
        <v>47</v>
      </c>
      <c r="C139" s="23">
        <v>41943</v>
      </c>
      <c r="D139" s="29">
        <f>+IFERROR(VLOOKUP(D$104,Cartera!$C$23:$DG$33,Creditos_totales!$B139,0)/(VLOOKUP(D$104,Cartera!$C$5:$DG$15,Creditos_totales!$B139,0)+VLOOKUP(D$104,Cartera!$C$23:$DG$33,Creditos_totales!$B139,0))," ")</f>
        <v>0.57112359505313359</v>
      </c>
      <c r="E139" s="29">
        <f>+IFERROR(VLOOKUP(E$104,Cartera!$C$23:$DG$33,Creditos_totales!$B139,0)/(VLOOKUP(E$104,Cartera!$C$5:$DG$15,Creditos_totales!$B139,0)+VLOOKUP(E$104,Cartera!$C$23:$DG$33,Creditos_totales!$B139,0))," ")</f>
        <v>0.71177440385800328</v>
      </c>
      <c r="F139" s="29">
        <f>+IFERROR(VLOOKUP(F$104,Cartera!$C$23:$DG$33,Creditos_totales!$B139,0)/(VLOOKUP(F$104,Cartera!$C$5:$DG$15,Creditos_totales!$B139,0)+VLOOKUP(F$104,Cartera!$C$23:$DG$33,Creditos_totales!$B139,0))," ")</f>
        <v>0.66505336442181295</v>
      </c>
      <c r="G139" s="29">
        <f>+IFERROR(VLOOKUP(G$104,Cartera!$C$23:$DG$33,Creditos_totales!$B139,0)/(VLOOKUP(G$104,Cartera!$C$5:$DG$15,Creditos_totales!$B139,0)+VLOOKUP(G$104,Cartera!$C$23:$DG$33,Creditos_totales!$B139,0))," ")</f>
        <v>0.60994859338233287</v>
      </c>
      <c r="H139" s="29">
        <f>+IFERROR(VLOOKUP(H$104,Cartera!$C$23:$DG$33,Creditos_totales!$B139,0)/(VLOOKUP(H$104,Cartera!$C$5:$DG$15,Creditos_totales!$B139,0)+VLOOKUP(H$104,Cartera!$C$23:$DG$33,Creditos_totales!$B139,0))," ")</f>
        <v>0.38377944921630291</v>
      </c>
      <c r="I139" s="29">
        <f>+IFERROR(VLOOKUP(I$104,Cartera!$C$23:$DG$33,Creditos_totales!$B139,0)/(VLOOKUP(I$104,Cartera!$C$5:$DG$15,Creditos_totales!$B139,0)+VLOOKUP(I$104,Cartera!$C$23:$DG$33,Creditos_totales!$B139,0))," ")</f>
        <v>0.68586631901712203</v>
      </c>
      <c r="J139" s="29">
        <f>+IFERROR(VLOOKUP(J$104,Cartera!$C$23:$DG$33,Creditos_totales!$B139,0)/(VLOOKUP(J$104,Cartera!$C$5:$DG$15,Creditos_totales!$B139,0)+VLOOKUP(J$104,Cartera!$C$23:$DG$33,Creditos_totales!$B139,0))," ")</f>
        <v>0.69441278177857346</v>
      </c>
      <c r="K139" s="29">
        <f>+IFERROR(VLOOKUP(K$104,Cartera!$C$23:$DG$33,Creditos_totales!$B139,0)/(VLOOKUP(K$104,Cartera!$C$5:$DG$15,Creditos_totales!$B139,0)+VLOOKUP(K$104,Cartera!$C$23:$DG$33,Creditos_totales!$B139,0))," ")</f>
        <v>0.83469897391496373</v>
      </c>
      <c r="L139" s="29">
        <f>+IFERROR(VLOOKUP(L$104,Cartera!$C$23:$DG$33,Creditos_totales!$B139,0)/(VLOOKUP(L$104,Cartera!$C$5:$DG$15,Creditos_totales!$B139,0)+VLOOKUP(L$104,Cartera!$C$23:$DG$33,Creditos_totales!$B139,0))," ")</f>
        <v>0.22638566059023915</v>
      </c>
      <c r="M139" s="29">
        <f>+IFERROR(VLOOKUP(M$104,Cartera!$C$23:$DG$33,Creditos_totales!$B139,0)/(VLOOKUP(M$104,Cartera!$C$5:$DG$15,Creditos_totales!$B139,0)+VLOOKUP(M$104,Cartera!$C$23:$DG$33,Creditos_totales!$B139,0))," ")</f>
        <v>0</v>
      </c>
      <c r="N139" s="12">
        <v>0.61767492439439797</v>
      </c>
      <c r="P139">
        <v>47</v>
      </c>
      <c r="Q139" s="3">
        <v>41943</v>
      </c>
      <c r="R139" s="29">
        <f t="shared" si="0"/>
        <v>0.39005140661766713</v>
      </c>
      <c r="S139" s="29">
        <f t="shared" si="1"/>
        <v>0.42887640494686641</v>
      </c>
      <c r="T139" s="29">
        <f t="shared" si="2"/>
        <v>0.33494663557818705</v>
      </c>
      <c r="U139" s="29">
        <f>+IFERROR(VLOOKUP(Creditos_totales!U$104,Cartera!$C$89:$DG$127,Creditos_totales!$P139,0)/(VLOOKUP(Creditos_totales!U$104,Cartera!$C$89:$DG$127,Creditos_totales!$P139,0)+VLOOKUP(Creditos_totales!U$104,Cartera!$C$44:$DG$82,Creditos_totales!$P139,0))," ")</f>
        <v>0.40885007450293714</v>
      </c>
      <c r="V139" s="29">
        <f>+IFERROR(VLOOKUP(Creditos_totales!V$104,Cartera!$C$89:$DG$127,Creditos_totales!$P139,0)/(VLOOKUP(Creditos_totales!V$104,Cartera!$C$89:$DG$127,Creditos_totales!$P139,0)+VLOOKUP(Creditos_totales!V$104,Cartera!$C$44:$DG$82,Creditos_totales!$P139,0))," ")</f>
        <v>0.62132347250748876</v>
      </c>
      <c r="W139" s="29">
        <f>+IFERROR(VLOOKUP(Creditos_totales!W$104,Cartera!$C$89:$DG$127,Creditos_totales!$P139,0)/(VLOOKUP(Creditos_totales!W$104,Cartera!$C$89:$DG$127,Creditos_totales!$P139,0)+VLOOKUP(Creditos_totales!W$104,Cartera!$C$44:$DG$82,Creditos_totales!$P139,0))," ")</f>
        <v>0.30955071289484665</v>
      </c>
      <c r="X139" s="29">
        <f>+IFERROR(VLOOKUP(Creditos_totales!X$104,Cartera!$C$89:$DG$127,Creditos_totales!$P139,0)/(VLOOKUP(Creditos_totales!X$104,Cartera!$C$89:$DG$127,Creditos_totales!$P139,0)+VLOOKUP(Creditos_totales!X$104,Cartera!$C$44:$DG$82,Creditos_totales!$P139,0))," ")</f>
        <v>0.31382474235683028</v>
      </c>
      <c r="Y139" s="29">
        <f>+IFERROR(VLOOKUP(Creditos_totales!Y$104,Cartera!$C$89:$DG$127,Creditos_totales!$P139,0)/(VLOOKUP(Creditos_totales!Y$104,Cartera!$C$89:$DG$127,Creditos_totales!$P139,0)+VLOOKUP(Creditos_totales!Y$104,Cartera!$C$44:$DG$82,Creditos_totales!$P139,0))," ")</f>
        <v>0.41813163679699533</v>
      </c>
      <c r="Z139" s="29">
        <f>+IFERROR(VLOOKUP(Creditos_totales!Z$104,Cartera!$C$89:$DG$127,Creditos_totales!$P139,0)/(VLOOKUP(Creditos_totales!Z$104,Cartera!$C$89:$DG$127,Creditos_totales!$P139,0)+VLOOKUP(Creditos_totales!Z$104,Cartera!$C$44:$DG$82,Creditos_totales!$P139,0))," ")</f>
        <v>0.47182883645954132</v>
      </c>
      <c r="AA139" s="29">
        <f>+IFERROR(VLOOKUP(Creditos_totales!AA$104,Cartera!$C$89:$DG$127,Creditos_totales!$P139,0)/(VLOOKUP(Creditos_totales!AA$104,Cartera!$C$89:$DG$127,Creditos_totales!$P139,0)+VLOOKUP(Creditos_totales!AA$104,Cartera!$C$44:$DG$82,Creditos_totales!$P139,0))," ")</f>
        <v>0.35812941880092247</v>
      </c>
      <c r="AB139" s="29">
        <f>+IFERROR(VLOOKUP(Creditos_totales!AB$104,Cartera!$C$89:$DG$127,Creditos_totales!$P139,0)/(VLOOKUP(Creditos_totales!AB$104,Cartera!$C$89:$DG$127,Creditos_totales!$P139,0)+VLOOKUP(Creditos_totales!AB$104,Cartera!$C$44:$DG$82,Creditos_totales!$P139,0))," ")</f>
        <v>0.48886370909095961</v>
      </c>
      <c r="AC139" s="29">
        <f>+IFERROR(VLOOKUP(Creditos_totales!AC$104,Cartera!$C$89:$DG$127,Creditos_totales!$P139,0)/(VLOOKUP(Creditos_totales!AC$104,Cartera!$C$89:$DG$127,Creditos_totales!$P139,0)+VLOOKUP(Creditos_totales!AC$104,Cartera!$C$44:$DG$82,Creditos_totales!$P139,0))," ")</f>
        <v>0.30121635787905671</v>
      </c>
      <c r="AD139" s="29">
        <f>+IFERROR(VLOOKUP(Creditos_totales!AD$104,Cartera!$C$89:$DG$127,Creditos_totales!$P139,0)/(VLOOKUP(Creditos_totales!AD$104,Cartera!$C$89:$DG$127,Creditos_totales!$P139,0)+VLOOKUP(Creditos_totales!AD$104,Cartera!$C$44:$DG$82,Creditos_totales!$P139,0))," ")</f>
        <v>0.36199209075588062</v>
      </c>
      <c r="AE139" s="29">
        <f>+IFERROR(VLOOKUP(Creditos_totales!AE$104,Cartera!$C$89:$DG$127,Creditos_totales!$P139,0)/(VLOOKUP(Creditos_totales!AE$104,Cartera!$C$89:$DG$127,Creditos_totales!$P139,0)+VLOOKUP(Creditos_totales!AE$104,Cartera!$C$44:$DG$82,Creditos_totales!$P139,0))," ")</f>
        <v>0.37169641274127468</v>
      </c>
      <c r="AF139" s="29" t="str">
        <f>+IFERROR(VLOOKUP(Creditos_totales!AF$104,Cartera!$C$89:$DG$127,Creditos_totales!$P139,0)/(VLOOKUP(Creditos_totales!AF$104,Cartera!$C$89:$DG$127,Creditos_totales!$P139,0)+VLOOKUP(Creditos_totales!AF$104,Cartera!$C$44:$DG$82,Creditos_totales!$P139,0))," ")</f>
        <v xml:space="preserve"> </v>
      </c>
      <c r="AG139" s="29">
        <f>+IFERROR(VLOOKUP(Creditos_totales!AG$104,Cartera!$C$89:$DG$127,Creditos_totales!$P139,0)/(VLOOKUP(Creditos_totales!AG$104,Cartera!$C$89:$DG$127,Creditos_totales!$P139,0)+VLOOKUP(Creditos_totales!AG$104,Cartera!$C$44:$DG$82,Creditos_totales!$P139,0))," ")</f>
        <v>0.22919948267877646</v>
      </c>
      <c r="AH139" s="29">
        <f>+IFERROR(VLOOKUP(Creditos_totales!AH$104,Cartera!$C$89:$DG$127,Creditos_totales!$P139,0)/(VLOOKUP(Creditos_totales!AH$104,Cartera!$C$89:$DG$127,Creditos_totales!$P139,0)+VLOOKUP(Creditos_totales!AH$104,Cartera!$C$44:$DG$82,Creditos_totales!$P139,0))," ")</f>
        <v>0.18765513458655345</v>
      </c>
      <c r="AI139" s="29">
        <f>+IFERROR(VLOOKUP(Creditos_totales!AI$104,Cartera!$C$89:$DG$127,Creditos_totales!$P139,0)/(VLOOKUP(Creditos_totales!AI$104,Cartera!$C$89:$DG$127,Creditos_totales!$P139,0)+VLOOKUP(Creditos_totales!AI$104,Cartera!$C$44:$DG$82,Creditos_totales!$P139,0))," ")</f>
        <v>0.37893753524532925</v>
      </c>
      <c r="AJ139" s="29">
        <f>+IFERROR(VLOOKUP(Creditos_totales!AJ$104,Cartera!$C$89:$DG$127,Creditos_totales!$P139,0)/(VLOOKUP(Creditos_totales!AJ$104,Cartera!$C$89:$DG$127,Creditos_totales!$P139,0)+VLOOKUP(Creditos_totales!AJ$104,Cartera!$C$44:$DG$82,Creditos_totales!$P139,0))," ")</f>
        <v>0.28581239984866952</v>
      </c>
      <c r="AK139" s="29">
        <f>+IFERROR(VLOOKUP(Creditos_totales!AK$104,Cartera!$C$89:$DG$127,Creditos_totales!$P139,0)/(VLOOKUP(Creditos_totales!AK$104,Cartera!$C$89:$DG$127,Creditos_totales!$P139,0)+VLOOKUP(Creditos_totales!AK$104,Cartera!$C$44:$DG$82,Creditos_totales!$P139,0))," ")</f>
        <v>3.5127284088780741E-2</v>
      </c>
      <c r="AL139" s="29">
        <f>+IFERROR(VLOOKUP(Creditos_totales!AL$104,Cartera!$C$89:$DG$127,Creditos_totales!$P139,0)/(VLOOKUP(Creditos_totales!AL$104,Cartera!$C$89:$DG$127,Creditos_totales!$P139,0)+VLOOKUP(Creditos_totales!AL$104,Cartera!$C$44:$DG$82,Creditos_totales!$P139,0))," ")</f>
        <v>0.25650172874609284</v>
      </c>
      <c r="AM139" s="29" t="str">
        <f>+IFERROR(VLOOKUP(Creditos_totales!AM$104,Cartera!$C$89:$DG$127,Creditos_totales!$P139,0)/(VLOOKUP(Creditos_totales!AM$104,Cartera!$C$89:$DG$127,Creditos_totales!$P139,0)+VLOOKUP(Creditos_totales!AM$104,Cartera!$C$44:$DG$82,Creditos_totales!$P139,0))," ")</f>
        <v xml:space="preserve"> </v>
      </c>
      <c r="AN139" s="29">
        <f>+IFERROR(VLOOKUP(Creditos_totales!AN$104,Cartera!$C$89:$DG$127,Creditos_totales!$P139,0)/(VLOOKUP(Creditos_totales!AN$104,Cartera!$C$89:$DG$127,Creditos_totales!$P139,0)+VLOOKUP(Creditos_totales!AN$104,Cartera!$C$44:$DG$82,Creditos_totales!$P139,0))," ")</f>
        <v>0.55598059520059595</v>
      </c>
      <c r="AO139" s="29" t="str">
        <f>+IFERROR(VLOOKUP(Creditos_totales!AO$104,Cartera!$C$89:$DG$127,Creditos_totales!$P139,0)/(VLOOKUP(Creditos_totales!AO$104,Cartera!$C$89:$DG$127,Creditos_totales!$P139,0)+VLOOKUP(Creditos_totales!AO$104,Cartera!$C$44:$DG$82,Creditos_totales!$P139,0))," ")</f>
        <v xml:space="preserve"> </v>
      </c>
      <c r="AP139" s="29">
        <f>+IFERROR(VLOOKUP(Creditos_totales!AP$104,Cartera!$C$89:$DG$127,Creditos_totales!$P139,0)/(VLOOKUP(Creditos_totales!AP$104,Cartera!$C$89:$DG$127,Creditos_totales!$P139,0)+VLOOKUP(Creditos_totales!AP$104,Cartera!$C$44:$DG$82,Creditos_totales!$P139,0))," ")</f>
        <v>0.20415731656505806</v>
      </c>
      <c r="AQ139" s="29">
        <f>+IFERROR(VLOOKUP(Creditos_totales!AQ$104,Cartera!$C$89:$DG$127,Creditos_totales!$P139,0)/(VLOOKUP(Creditos_totales!AQ$104,Cartera!$C$89:$DG$127,Creditos_totales!$P139,0)+VLOOKUP(Creditos_totales!AQ$104,Cartera!$C$44:$DG$82,Creditos_totales!$P139,0))," ")</f>
        <v>0.27429299319941114</v>
      </c>
      <c r="AR139" s="29">
        <f>+IFERROR(VLOOKUP(Creditos_totales!AR$104,Cartera!$C$89:$DG$127,Creditos_totales!$P139,0)/(VLOOKUP(Creditos_totales!AR$104,Cartera!$C$89:$DG$127,Creditos_totales!$P139,0)+VLOOKUP(Creditos_totales!AR$104,Cartera!$C$44:$DG$82,Creditos_totales!$P139,0))," ")</f>
        <v>0.12673754357543748</v>
      </c>
      <c r="AS139" s="29">
        <f>+IFERROR(VLOOKUP(Creditos_totales!AS$104,Cartera!$C$89:$DG$127,Creditos_totales!$P139,0)/(VLOOKUP(Creditos_totales!AS$104,Cartera!$C$89:$DG$127,Creditos_totales!$P139,0)+VLOOKUP(Creditos_totales!AS$104,Cartera!$C$44:$DG$82,Creditos_totales!$P139,0))," ")</f>
        <v>0.27010230876441338</v>
      </c>
      <c r="AT139" s="29">
        <f>+IFERROR(VLOOKUP(Creditos_totales!AT$104,Cartera!$C$89:$DG$127,Creditos_totales!$P139,0)/(VLOOKUP(Creditos_totales!AT$104,Cartera!$C$89:$DG$127,Creditos_totales!$P139,0)+VLOOKUP(Creditos_totales!AT$104,Cartera!$C$44:$DG$82,Creditos_totales!$P139,0))," ")</f>
        <v>0.33124843907225637</v>
      </c>
      <c r="AU139" s="29">
        <f>+IFERROR(VLOOKUP(Creditos_totales!AU$104,Cartera!$C$89:$DG$127,Creditos_totales!$P139,0)/(VLOOKUP(Creditos_totales!AU$104,Cartera!$C$89:$DG$127,Creditos_totales!$P139,0)+VLOOKUP(Creditos_totales!AU$104,Cartera!$C$44:$DG$82,Creditos_totales!$P139,0))," ")</f>
        <v>0.29888257241790328</v>
      </c>
      <c r="AV139" s="29">
        <f>+IFERROR(VLOOKUP(Creditos_totales!AV$104,Cartera!$C$89:$DG$127,Creditos_totales!$P139,0)/(VLOOKUP(Creditos_totales!AV$104,Cartera!$C$89:$DG$127,Creditos_totales!$P139,0)+VLOOKUP(Creditos_totales!AV$104,Cartera!$C$44:$DG$82,Creditos_totales!$P139,0))," ")</f>
        <v>0.25888330280593952</v>
      </c>
      <c r="AW139" s="29">
        <f>+IFERROR(VLOOKUP(Creditos_totales!AW$104,Cartera!$C$89:$DG$127,Creditos_totales!$P139,0)/(VLOOKUP(Creditos_totales!AW$104,Cartera!$C$89:$DG$127,Creditos_totales!$P139,0)+VLOOKUP(Creditos_totales!AW$104,Cartera!$C$44:$DG$82,Creditos_totales!$P139,0))," ")</f>
        <v>0.124446273903382</v>
      </c>
      <c r="AX139" s="29">
        <f>+IFERROR(VLOOKUP(Creditos_totales!AX$104,Cartera!$C$89:$DG$127,Creditos_totales!$P139,0)/(VLOOKUP(Creditos_totales!AX$104,Cartera!$C$89:$DG$127,Creditos_totales!$P139,0)+VLOOKUP(Creditos_totales!AX$104,Cartera!$C$44:$DG$82,Creditos_totales!$P139,0))," ")</f>
        <v>9.0499382775982656E-2</v>
      </c>
      <c r="AY139" s="29">
        <f>+IFERROR(VLOOKUP(Creditos_totales!AY$104,Cartera!$C$89:$DG$127,Creditos_totales!$P139,0)/(VLOOKUP(Creditos_totales!AY$104,Cartera!$C$89:$DG$127,Creditos_totales!$P139,0)+VLOOKUP(Creditos_totales!AY$104,Cartera!$C$44:$DG$82,Creditos_totales!$P139,0))," ")</f>
        <v>0.11866683531085712</v>
      </c>
      <c r="AZ139" s="29">
        <f>+IFERROR(VLOOKUP(Creditos_totales!AZ$104,Cartera!$C$89:$DG$127,Creditos_totales!$P139,0)/(VLOOKUP(Creditos_totales!AZ$104,Cartera!$C$89:$DG$127,Creditos_totales!$P139,0)+VLOOKUP(Creditos_totales!AZ$104,Cartera!$C$44:$DG$82,Creditos_totales!$P139,0))," ")</f>
        <v>0.14568643283270319</v>
      </c>
      <c r="BA139" s="29">
        <f>+IFERROR(VLOOKUP(Creditos_totales!BA$104,Cartera!$C$89:$DG$127,Creditos_totales!$P139,0)/(VLOOKUP(Creditos_totales!BA$104,Cartera!$C$89:$DG$127,Creditos_totales!$P139,0)+VLOOKUP(Creditos_totales!BA$104,Cartera!$C$44:$DG$82,Creditos_totales!$P139,0))," ")</f>
        <v>0.15061782836335963</v>
      </c>
      <c r="BB139" s="29">
        <f>+IFERROR(VLOOKUP(Creditos_totales!BB$104,Cartera!$C$89:$DG$127,Creditos_totales!$P139,0)/(VLOOKUP(Creditos_totales!BB$104,Cartera!$C$89:$DG$127,Creditos_totales!$P139,0)+VLOOKUP(Creditos_totales!BB$104,Cartera!$C$44:$DG$82,Creditos_totales!$P139,0))," ")</f>
        <v>0.25268348599835344</v>
      </c>
      <c r="BC139" s="29">
        <f>+IFERROR(VLOOKUP(Creditos_totales!BC$104,Cartera!$C$89:$DG$127,Creditos_totales!$P139,0)/(VLOOKUP(Creditos_totales!BC$104,Cartera!$C$89:$DG$127,Creditos_totales!$P139,0)+VLOOKUP(Creditos_totales!BC$104,Cartera!$C$44:$DG$82,Creditos_totales!$P139,0))," ")</f>
        <v>4.8245281148666108E-2</v>
      </c>
      <c r="BD139" s="29">
        <f>+IFERROR(VLOOKUP(Creditos_totales!BD$104,Cartera!$C$89:$DG$127,Creditos_totales!$P139,0)/(VLOOKUP(Creditos_totales!BD$104,Cartera!$C$89:$DG$127,Creditos_totales!$P139,0)+VLOOKUP(Creditos_totales!BD$104,Cartera!$C$44:$DG$82,Creditos_totales!$P139,0))," ")</f>
        <v>0</v>
      </c>
      <c r="BE139" s="29">
        <f>+IFERROR(VLOOKUP(Creditos_totales!BE$104,Cartera!$C$89:$DG$127,Creditos_totales!$P139,0)/(VLOOKUP(Creditos_totales!BE$104,Cartera!$C$89:$DG$127,Creditos_totales!$P139,0)+VLOOKUP(Creditos_totales!BE$104,Cartera!$C$44:$DG$82,Creditos_totales!$P139,0))," ")</f>
        <v>6.9114507963673771E-2</v>
      </c>
      <c r="BF139" s="29">
        <f>+IFERROR(VLOOKUP(Creditos_totales!BF$104,Cartera!$C$89:$DG$127,Creditos_totales!$P139,0)/(VLOOKUP(Creditos_totales!BF$104,Cartera!$C$89:$DG$127,Creditos_totales!$P139,0)+VLOOKUP(Creditos_totales!BF$104,Cartera!$C$44:$DG$82,Creditos_totales!$P139,0))," ")</f>
        <v>0.14638209754777931</v>
      </c>
      <c r="BG139" s="12">
        <f t="shared" si="3"/>
        <v>0.38232507560560203</v>
      </c>
      <c r="BH139" s="38">
        <v>0.28081539827037588</v>
      </c>
    </row>
    <row r="140" spans="2:60" ht="16.5" x14ac:dyDescent="0.3">
      <c r="B140">
        <v>48</v>
      </c>
      <c r="C140" s="23">
        <v>41973</v>
      </c>
      <c r="D140" s="29">
        <f>+IFERROR(VLOOKUP(D$104,Cartera!$C$23:$DG$33,Creditos_totales!$B140,0)/(VLOOKUP(D$104,Cartera!$C$5:$DG$15,Creditos_totales!$B140,0)+VLOOKUP(D$104,Cartera!$C$23:$DG$33,Creditos_totales!$B140,0))," ")</f>
        <v>0.57291374297611863</v>
      </c>
      <c r="E140" s="29">
        <f>+IFERROR(VLOOKUP(E$104,Cartera!$C$23:$DG$33,Creditos_totales!$B140,0)/(VLOOKUP(E$104,Cartera!$C$5:$DG$15,Creditos_totales!$B140,0)+VLOOKUP(E$104,Cartera!$C$23:$DG$33,Creditos_totales!$B140,0))," ")</f>
        <v>0.7145006179852107</v>
      </c>
      <c r="F140" s="29">
        <f>+IFERROR(VLOOKUP(F$104,Cartera!$C$23:$DG$33,Creditos_totales!$B140,0)/(VLOOKUP(F$104,Cartera!$C$5:$DG$15,Creditos_totales!$B140,0)+VLOOKUP(F$104,Cartera!$C$23:$DG$33,Creditos_totales!$B140,0))," ")</f>
        <v>0.67037657314755505</v>
      </c>
      <c r="G140" s="29">
        <f>+IFERROR(VLOOKUP(G$104,Cartera!$C$23:$DG$33,Creditos_totales!$B140,0)/(VLOOKUP(G$104,Cartera!$C$5:$DG$15,Creditos_totales!$B140,0)+VLOOKUP(G$104,Cartera!$C$23:$DG$33,Creditos_totales!$B140,0))," ")</f>
        <v>0.61062391907627145</v>
      </c>
      <c r="H140" s="29">
        <f>+IFERROR(VLOOKUP(H$104,Cartera!$C$23:$DG$33,Creditos_totales!$B140,0)/(VLOOKUP(H$104,Cartera!$C$5:$DG$15,Creditos_totales!$B140,0)+VLOOKUP(H$104,Cartera!$C$23:$DG$33,Creditos_totales!$B140,0))," ")</f>
        <v>0.38800799422817117</v>
      </c>
      <c r="I140" s="29">
        <f>+IFERROR(VLOOKUP(I$104,Cartera!$C$23:$DG$33,Creditos_totales!$B140,0)/(VLOOKUP(I$104,Cartera!$C$5:$DG$15,Creditos_totales!$B140,0)+VLOOKUP(I$104,Cartera!$C$23:$DG$33,Creditos_totales!$B140,0))," ")</f>
        <v>0.68945126996039985</v>
      </c>
      <c r="J140" s="29">
        <f>+IFERROR(VLOOKUP(J$104,Cartera!$C$23:$DG$33,Creditos_totales!$B140,0)/(VLOOKUP(J$104,Cartera!$C$5:$DG$15,Creditos_totales!$B140,0)+VLOOKUP(J$104,Cartera!$C$23:$DG$33,Creditos_totales!$B140,0))," ")</f>
        <v>0.69481773653554946</v>
      </c>
      <c r="K140" s="29">
        <f>+IFERROR(VLOOKUP(K$104,Cartera!$C$23:$DG$33,Creditos_totales!$B140,0)/(VLOOKUP(K$104,Cartera!$C$5:$DG$15,Creditos_totales!$B140,0)+VLOOKUP(K$104,Cartera!$C$23:$DG$33,Creditos_totales!$B140,0))," ")</f>
        <v>0.83046136284608796</v>
      </c>
      <c r="L140" s="29">
        <f>+IFERROR(VLOOKUP(L$104,Cartera!$C$23:$DG$33,Creditos_totales!$B140,0)/(VLOOKUP(L$104,Cartera!$C$5:$DG$15,Creditos_totales!$B140,0)+VLOOKUP(L$104,Cartera!$C$23:$DG$33,Creditos_totales!$B140,0))," ")</f>
        <v>0.23349890644971308</v>
      </c>
      <c r="M140" s="29">
        <f>+IFERROR(VLOOKUP(M$104,Cartera!$C$23:$DG$33,Creditos_totales!$B140,0)/(VLOOKUP(M$104,Cartera!$C$5:$DG$15,Creditos_totales!$B140,0)+VLOOKUP(M$104,Cartera!$C$23:$DG$33,Creditos_totales!$B140,0))," ")</f>
        <v>0</v>
      </c>
      <c r="N140" s="12">
        <v>0.6195381450368479</v>
      </c>
      <c r="P140">
        <v>48</v>
      </c>
      <c r="Q140" s="3">
        <v>41973</v>
      </c>
      <c r="R140" s="29">
        <f t="shared" si="0"/>
        <v>0.38937608092372855</v>
      </c>
      <c r="S140" s="29">
        <f t="shared" si="1"/>
        <v>0.42708625702388137</v>
      </c>
      <c r="T140" s="29">
        <f t="shared" si="2"/>
        <v>0.32962342685244495</v>
      </c>
      <c r="U140" s="29">
        <f>+IFERROR(VLOOKUP(Creditos_totales!U$104,Cartera!$C$89:$DG$127,Creditos_totales!$P140,0)/(VLOOKUP(Creditos_totales!U$104,Cartera!$C$89:$DG$127,Creditos_totales!$P140,0)+VLOOKUP(Creditos_totales!U$104,Cartera!$C$44:$DG$82,Creditos_totales!$P140,0))," ")</f>
        <v>0.40408879441200568</v>
      </c>
      <c r="V140" s="29">
        <f>+IFERROR(VLOOKUP(Creditos_totales!V$104,Cartera!$C$89:$DG$127,Creditos_totales!$P140,0)/(VLOOKUP(Creditos_totales!V$104,Cartera!$C$89:$DG$127,Creditos_totales!$P140,0)+VLOOKUP(Creditos_totales!V$104,Cartera!$C$44:$DG$82,Creditos_totales!$P140,0))," ")</f>
        <v>0.61853788224841277</v>
      </c>
      <c r="W140" s="29">
        <f>+IFERROR(VLOOKUP(Creditos_totales!W$104,Cartera!$C$89:$DG$127,Creditos_totales!$P140,0)/(VLOOKUP(Creditos_totales!W$104,Cartera!$C$89:$DG$127,Creditos_totales!$P140,0)+VLOOKUP(Creditos_totales!W$104,Cartera!$C$44:$DG$82,Creditos_totales!$P140,0))," ")</f>
        <v>0.31229375110845742</v>
      </c>
      <c r="X140" s="29">
        <f>+IFERROR(VLOOKUP(Creditos_totales!X$104,Cartera!$C$89:$DG$127,Creditos_totales!$P140,0)/(VLOOKUP(Creditos_totales!X$104,Cartera!$C$89:$DG$127,Creditos_totales!$P140,0)+VLOOKUP(Creditos_totales!X$104,Cartera!$C$44:$DG$82,Creditos_totales!$P140,0))," ")</f>
        <v>0.31653066307341166</v>
      </c>
      <c r="Y140" s="29">
        <f>+IFERROR(VLOOKUP(Creditos_totales!Y$104,Cartera!$C$89:$DG$127,Creditos_totales!$P140,0)/(VLOOKUP(Creditos_totales!Y$104,Cartera!$C$89:$DG$127,Creditos_totales!$P140,0)+VLOOKUP(Creditos_totales!Y$104,Cartera!$C$44:$DG$82,Creditos_totales!$P140,0))," ")</f>
        <v>0.41211784899187531</v>
      </c>
      <c r="Z140" s="29">
        <f>+IFERROR(VLOOKUP(Creditos_totales!Z$104,Cartera!$C$89:$DG$127,Creditos_totales!$P140,0)/(VLOOKUP(Creditos_totales!Z$104,Cartera!$C$89:$DG$127,Creditos_totales!$P140,0)+VLOOKUP(Creditos_totales!Z$104,Cartera!$C$44:$DG$82,Creditos_totales!$P140,0))," ")</f>
        <v>0.46706948435895157</v>
      </c>
      <c r="AA140" s="29">
        <f>+IFERROR(VLOOKUP(Creditos_totales!AA$104,Cartera!$C$89:$DG$127,Creditos_totales!$P140,0)/(VLOOKUP(Creditos_totales!AA$104,Cartera!$C$89:$DG$127,Creditos_totales!$P140,0)+VLOOKUP(Creditos_totales!AA$104,Cartera!$C$44:$DG$82,Creditos_totales!$P140,0))," ")</f>
        <v>0.35650097301677197</v>
      </c>
      <c r="AB140" s="29">
        <f>+IFERROR(VLOOKUP(Creditos_totales!AB$104,Cartera!$C$89:$DG$127,Creditos_totales!$P140,0)/(VLOOKUP(Creditos_totales!AB$104,Cartera!$C$89:$DG$127,Creditos_totales!$P140,0)+VLOOKUP(Creditos_totales!AB$104,Cartera!$C$44:$DG$82,Creditos_totales!$P140,0))," ")</f>
        <v>0.48854538860357033</v>
      </c>
      <c r="AC140" s="29">
        <f>+IFERROR(VLOOKUP(Creditos_totales!AC$104,Cartera!$C$89:$DG$127,Creditos_totales!$P140,0)/(VLOOKUP(Creditos_totales!AC$104,Cartera!$C$89:$DG$127,Creditos_totales!$P140,0)+VLOOKUP(Creditos_totales!AC$104,Cartera!$C$44:$DG$82,Creditos_totales!$P140,0))," ")</f>
        <v>0.29685647511151964</v>
      </c>
      <c r="AD140" s="29">
        <f>+IFERROR(VLOOKUP(Creditos_totales!AD$104,Cartera!$C$89:$DG$127,Creditos_totales!$P140,0)/(VLOOKUP(Creditos_totales!AD$104,Cartera!$C$89:$DG$127,Creditos_totales!$P140,0)+VLOOKUP(Creditos_totales!AD$104,Cartera!$C$44:$DG$82,Creditos_totales!$P140,0))," ")</f>
        <v>0.37462396938097825</v>
      </c>
      <c r="AE140" s="29">
        <f>+IFERROR(VLOOKUP(Creditos_totales!AE$104,Cartera!$C$89:$DG$127,Creditos_totales!$P140,0)/(VLOOKUP(Creditos_totales!AE$104,Cartera!$C$89:$DG$127,Creditos_totales!$P140,0)+VLOOKUP(Creditos_totales!AE$104,Cartera!$C$44:$DG$82,Creditos_totales!$P140,0))," ")</f>
        <v>0.37192988118776227</v>
      </c>
      <c r="AF140" s="29" t="str">
        <f>+IFERROR(VLOOKUP(Creditos_totales!AF$104,Cartera!$C$89:$DG$127,Creditos_totales!$P140,0)/(VLOOKUP(Creditos_totales!AF$104,Cartera!$C$89:$DG$127,Creditos_totales!$P140,0)+VLOOKUP(Creditos_totales!AF$104,Cartera!$C$44:$DG$82,Creditos_totales!$P140,0))," ")</f>
        <v xml:space="preserve"> </v>
      </c>
      <c r="AG140" s="29">
        <f>+IFERROR(VLOOKUP(Creditos_totales!AG$104,Cartera!$C$89:$DG$127,Creditos_totales!$P140,0)/(VLOOKUP(Creditos_totales!AG$104,Cartera!$C$89:$DG$127,Creditos_totales!$P140,0)+VLOOKUP(Creditos_totales!AG$104,Cartera!$C$44:$DG$82,Creditos_totales!$P140,0))," ")</f>
        <v>0.22704685802529528</v>
      </c>
      <c r="AH140" s="29">
        <f>+IFERROR(VLOOKUP(Creditos_totales!AH$104,Cartera!$C$89:$DG$127,Creditos_totales!$P140,0)/(VLOOKUP(Creditos_totales!AH$104,Cartera!$C$89:$DG$127,Creditos_totales!$P140,0)+VLOOKUP(Creditos_totales!AH$104,Cartera!$C$44:$DG$82,Creditos_totales!$P140,0))," ")</f>
        <v>0.18840657926092544</v>
      </c>
      <c r="AI140" s="29">
        <f>+IFERROR(VLOOKUP(Creditos_totales!AI$104,Cartera!$C$89:$DG$127,Creditos_totales!$P140,0)/(VLOOKUP(Creditos_totales!AI$104,Cartera!$C$89:$DG$127,Creditos_totales!$P140,0)+VLOOKUP(Creditos_totales!AI$104,Cartera!$C$44:$DG$82,Creditos_totales!$P140,0))," ")</f>
        <v>0.37617653647794908</v>
      </c>
      <c r="AJ140" s="29">
        <f>+IFERROR(VLOOKUP(Creditos_totales!AJ$104,Cartera!$C$89:$DG$127,Creditos_totales!$P140,0)/(VLOOKUP(Creditos_totales!AJ$104,Cartera!$C$89:$DG$127,Creditos_totales!$P140,0)+VLOOKUP(Creditos_totales!AJ$104,Cartera!$C$44:$DG$82,Creditos_totales!$P140,0))," ")</f>
        <v>0.28219922372185646</v>
      </c>
      <c r="AK140" s="29">
        <f>+IFERROR(VLOOKUP(Creditos_totales!AK$104,Cartera!$C$89:$DG$127,Creditos_totales!$P140,0)/(VLOOKUP(Creditos_totales!AK$104,Cartera!$C$89:$DG$127,Creditos_totales!$P140,0)+VLOOKUP(Creditos_totales!AK$104,Cartera!$C$44:$DG$82,Creditos_totales!$P140,0))," ")</f>
        <v>3.4368186415967575E-2</v>
      </c>
      <c r="AL140" s="29">
        <f>+IFERROR(VLOOKUP(Creditos_totales!AL$104,Cartera!$C$89:$DG$127,Creditos_totales!$P140,0)/(VLOOKUP(Creditos_totales!AL$104,Cartera!$C$89:$DG$127,Creditos_totales!$P140,0)+VLOOKUP(Creditos_totales!AL$104,Cartera!$C$44:$DG$82,Creditos_totales!$P140,0))," ")</f>
        <v>0.23756460365002655</v>
      </c>
      <c r="AM140" s="29" t="str">
        <f>+IFERROR(VLOOKUP(Creditos_totales!AM$104,Cartera!$C$89:$DG$127,Creditos_totales!$P140,0)/(VLOOKUP(Creditos_totales!AM$104,Cartera!$C$89:$DG$127,Creditos_totales!$P140,0)+VLOOKUP(Creditos_totales!AM$104,Cartera!$C$44:$DG$82,Creditos_totales!$P140,0))," ")</f>
        <v xml:space="preserve"> </v>
      </c>
      <c r="AN140" s="29">
        <f>+IFERROR(VLOOKUP(Creditos_totales!AN$104,Cartera!$C$89:$DG$127,Creditos_totales!$P140,0)/(VLOOKUP(Creditos_totales!AN$104,Cartera!$C$89:$DG$127,Creditos_totales!$P140,0)+VLOOKUP(Creditos_totales!AN$104,Cartera!$C$44:$DG$82,Creditos_totales!$P140,0))," ")</f>
        <v>0.55906078791729419</v>
      </c>
      <c r="AO140" s="29" t="str">
        <f>+IFERROR(VLOOKUP(Creditos_totales!AO$104,Cartera!$C$89:$DG$127,Creditos_totales!$P140,0)/(VLOOKUP(Creditos_totales!AO$104,Cartera!$C$89:$DG$127,Creditos_totales!$P140,0)+VLOOKUP(Creditos_totales!AO$104,Cartera!$C$44:$DG$82,Creditos_totales!$P140,0))," ")</f>
        <v xml:space="preserve"> </v>
      </c>
      <c r="AP140" s="29">
        <f>+IFERROR(VLOOKUP(Creditos_totales!AP$104,Cartera!$C$89:$DG$127,Creditos_totales!$P140,0)/(VLOOKUP(Creditos_totales!AP$104,Cartera!$C$89:$DG$127,Creditos_totales!$P140,0)+VLOOKUP(Creditos_totales!AP$104,Cartera!$C$44:$DG$82,Creditos_totales!$P140,0))," ")</f>
        <v>0.19363769661695462</v>
      </c>
      <c r="AQ140" s="29">
        <f>+IFERROR(VLOOKUP(Creditos_totales!AQ$104,Cartera!$C$89:$DG$127,Creditos_totales!$P140,0)/(VLOOKUP(Creditos_totales!AQ$104,Cartera!$C$89:$DG$127,Creditos_totales!$P140,0)+VLOOKUP(Creditos_totales!AQ$104,Cartera!$C$44:$DG$82,Creditos_totales!$P140,0))," ")</f>
        <v>0.27203814655648256</v>
      </c>
      <c r="AR140" s="29">
        <f>+IFERROR(VLOOKUP(Creditos_totales!AR$104,Cartera!$C$89:$DG$127,Creditos_totales!$P140,0)/(VLOOKUP(Creditos_totales!AR$104,Cartera!$C$89:$DG$127,Creditos_totales!$P140,0)+VLOOKUP(Creditos_totales!AR$104,Cartera!$C$44:$DG$82,Creditos_totales!$P140,0))," ")</f>
        <v>0.12672663143895185</v>
      </c>
      <c r="AS140" s="29">
        <f>+IFERROR(VLOOKUP(Creditos_totales!AS$104,Cartera!$C$89:$DG$127,Creditos_totales!$P140,0)/(VLOOKUP(Creditos_totales!AS$104,Cartera!$C$89:$DG$127,Creditos_totales!$P140,0)+VLOOKUP(Creditos_totales!AS$104,Cartera!$C$44:$DG$82,Creditos_totales!$P140,0))," ")</f>
        <v>0.27682583844519898</v>
      </c>
      <c r="AT140" s="29">
        <f>+IFERROR(VLOOKUP(Creditos_totales!AT$104,Cartera!$C$89:$DG$127,Creditos_totales!$P140,0)/(VLOOKUP(Creditos_totales!AT$104,Cartera!$C$89:$DG$127,Creditos_totales!$P140,0)+VLOOKUP(Creditos_totales!AT$104,Cartera!$C$44:$DG$82,Creditos_totales!$P140,0))," ")</f>
        <v>0.33151946940598498</v>
      </c>
      <c r="AU140" s="29">
        <f>+IFERROR(VLOOKUP(Creditos_totales!AU$104,Cartera!$C$89:$DG$127,Creditos_totales!$P140,0)/(VLOOKUP(Creditos_totales!AU$104,Cartera!$C$89:$DG$127,Creditos_totales!$P140,0)+VLOOKUP(Creditos_totales!AU$104,Cartera!$C$44:$DG$82,Creditos_totales!$P140,0))," ")</f>
        <v>0.31737564693091697</v>
      </c>
      <c r="AV140" s="29">
        <f>+IFERROR(VLOOKUP(Creditos_totales!AV$104,Cartera!$C$89:$DG$127,Creditos_totales!$P140,0)/(VLOOKUP(Creditos_totales!AV$104,Cartera!$C$89:$DG$127,Creditos_totales!$P140,0)+VLOOKUP(Creditos_totales!AV$104,Cartera!$C$44:$DG$82,Creditos_totales!$P140,0))," ")</f>
        <v>0.27608611601785465</v>
      </c>
      <c r="AW140" s="29">
        <f>+IFERROR(VLOOKUP(Creditos_totales!AW$104,Cartera!$C$89:$DG$127,Creditos_totales!$P140,0)/(VLOOKUP(Creditos_totales!AW$104,Cartera!$C$89:$DG$127,Creditos_totales!$P140,0)+VLOOKUP(Creditos_totales!AW$104,Cartera!$C$44:$DG$82,Creditos_totales!$P140,0))," ")</f>
        <v>0.12456246506003339</v>
      </c>
      <c r="AX140" s="29">
        <f>+IFERROR(VLOOKUP(Creditos_totales!AX$104,Cartera!$C$89:$DG$127,Creditos_totales!$P140,0)/(VLOOKUP(Creditos_totales!AX$104,Cartera!$C$89:$DG$127,Creditos_totales!$P140,0)+VLOOKUP(Creditos_totales!AX$104,Cartera!$C$44:$DG$82,Creditos_totales!$P140,0))," ")</f>
        <v>8.9675601488126991E-2</v>
      </c>
      <c r="AY140" s="29">
        <f>+IFERROR(VLOOKUP(Creditos_totales!AY$104,Cartera!$C$89:$DG$127,Creditos_totales!$P140,0)/(VLOOKUP(Creditos_totales!AY$104,Cartera!$C$89:$DG$127,Creditos_totales!$P140,0)+VLOOKUP(Creditos_totales!AY$104,Cartera!$C$44:$DG$82,Creditos_totales!$P140,0))," ")</f>
        <v>0.11306116297040224</v>
      </c>
      <c r="AZ140" s="29">
        <f>+IFERROR(VLOOKUP(Creditos_totales!AZ$104,Cartera!$C$89:$DG$127,Creditos_totales!$P140,0)/(VLOOKUP(Creditos_totales!AZ$104,Cartera!$C$89:$DG$127,Creditos_totales!$P140,0)+VLOOKUP(Creditos_totales!AZ$104,Cartera!$C$44:$DG$82,Creditos_totales!$P140,0))," ")</f>
        <v>0.14586396000251586</v>
      </c>
      <c r="BA140" s="29">
        <f>+IFERROR(VLOOKUP(Creditos_totales!BA$104,Cartera!$C$89:$DG$127,Creditos_totales!$P140,0)/(VLOOKUP(Creditos_totales!BA$104,Cartera!$C$89:$DG$127,Creditos_totales!$P140,0)+VLOOKUP(Creditos_totales!BA$104,Cartera!$C$44:$DG$82,Creditos_totales!$P140,0))," ")</f>
        <v>0.14438860022580208</v>
      </c>
      <c r="BB140" s="29">
        <f>+IFERROR(VLOOKUP(Creditos_totales!BB$104,Cartera!$C$89:$DG$127,Creditos_totales!$P140,0)/(VLOOKUP(Creditos_totales!BB$104,Cartera!$C$89:$DG$127,Creditos_totales!$P140,0)+VLOOKUP(Creditos_totales!BB$104,Cartera!$C$44:$DG$82,Creditos_totales!$P140,0))," ")</f>
        <v>0.24549904274229323</v>
      </c>
      <c r="BC140" s="29">
        <f>+IFERROR(VLOOKUP(Creditos_totales!BC$104,Cartera!$C$89:$DG$127,Creditos_totales!$P140,0)/(VLOOKUP(Creditos_totales!BC$104,Cartera!$C$89:$DG$127,Creditos_totales!$P140,0)+VLOOKUP(Creditos_totales!BC$104,Cartera!$C$44:$DG$82,Creditos_totales!$P140,0))," ")</f>
        <v>4.7889922897164837E-2</v>
      </c>
      <c r="BD140" s="29">
        <f>+IFERROR(VLOOKUP(Creditos_totales!BD$104,Cartera!$C$89:$DG$127,Creditos_totales!$P140,0)/(VLOOKUP(Creditos_totales!BD$104,Cartera!$C$89:$DG$127,Creditos_totales!$P140,0)+VLOOKUP(Creditos_totales!BD$104,Cartera!$C$44:$DG$82,Creditos_totales!$P140,0))," ")</f>
        <v>0</v>
      </c>
      <c r="BE140" s="29">
        <f>+IFERROR(VLOOKUP(Creditos_totales!BE$104,Cartera!$C$89:$DG$127,Creditos_totales!$P140,0)/(VLOOKUP(Creditos_totales!BE$104,Cartera!$C$89:$DG$127,Creditos_totales!$P140,0)+VLOOKUP(Creditos_totales!BE$104,Cartera!$C$44:$DG$82,Creditos_totales!$P140,0))," ")</f>
        <v>7.2485116157935459E-2</v>
      </c>
      <c r="BF140" s="29">
        <f>+IFERROR(VLOOKUP(Creditos_totales!BF$104,Cartera!$C$89:$DG$127,Creditos_totales!$P140,0)/(VLOOKUP(Creditos_totales!BF$104,Cartera!$C$89:$DG$127,Creditos_totales!$P140,0)+VLOOKUP(Creditos_totales!BF$104,Cartera!$C$44:$DG$82,Creditos_totales!$P140,0))," ")</f>
        <v>0.14425470769182766</v>
      </c>
      <c r="BG140" s="12">
        <f t="shared" si="3"/>
        <v>0.3804618549631521</v>
      </c>
      <c r="BH140" s="38">
        <v>0.27962881740110085</v>
      </c>
    </row>
    <row r="141" spans="2:60" ht="16.5" x14ac:dyDescent="0.3">
      <c r="B141">
        <v>49</v>
      </c>
      <c r="C141" s="23">
        <v>42004</v>
      </c>
      <c r="D141" s="29">
        <f>+IFERROR(VLOOKUP(D$104,Cartera!$C$23:$DG$33,Creditos_totales!$B141,0)/(VLOOKUP(D$104,Cartera!$C$5:$DG$15,Creditos_totales!$B141,0)+VLOOKUP(D$104,Cartera!$C$23:$DG$33,Creditos_totales!$B141,0))," ")</f>
        <v>0.56806980372736893</v>
      </c>
      <c r="E141" s="29">
        <f>+IFERROR(VLOOKUP(E$104,Cartera!$C$23:$DG$33,Creditos_totales!$B141,0)/(VLOOKUP(E$104,Cartera!$C$5:$DG$15,Creditos_totales!$B141,0)+VLOOKUP(E$104,Cartera!$C$23:$DG$33,Creditos_totales!$B141,0))," ")</f>
        <v>0.72415357591082075</v>
      </c>
      <c r="F141" s="29">
        <f>+IFERROR(VLOOKUP(F$104,Cartera!$C$23:$DG$33,Creditos_totales!$B141,0)/(VLOOKUP(F$104,Cartera!$C$5:$DG$15,Creditos_totales!$B141,0)+VLOOKUP(F$104,Cartera!$C$23:$DG$33,Creditos_totales!$B141,0))," ")</f>
        <v>0.68228664707162867</v>
      </c>
      <c r="G141" s="29">
        <f>+IFERROR(VLOOKUP(G$104,Cartera!$C$23:$DG$33,Creditos_totales!$B141,0)/(VLOOKUP(G$104,Cartera!$C$5:$DG$15,Creditos_totales!$B141,0)+VLOOKUP(G$104,Cartera!$C$23:$DG$33,Creditos_totales!$B141,0))," ")</f>
        <v>0.6169145532773721</v>
      </c>
      <c r="H141" s="29">
        <f>+IFERROR(VLOOKUP(H$104,Cartera!$C$23:$DG$33,Creditos_totales!$B141,0)/(VLOOKUP(H$104,Cartera!$C$5:$DG$15,Creditos_totales!$B141,0)+VLOOKUP(H$104,Cartera!$C$23:$DG$33,Creditos_totales!$B141,0))," ")</f>
        <v>0.41497694306023808</v>
      </c>
      <c r="I141" s="29">
        <f>+IFERROR(VLOOKUP(I$104,Cartera!$C$23:$DG$33,Creditos_totales!$B141,0)/(VLOOKUP(I$104,Cartera!$C$5:$DG$15,Creditos_totales!$B141,0)+VLOOKUP(I$104,Cartera!$C$23:$DG$33,Creditos_totales!$B141,0))," ")</f>
        <v>0.6768538678572189</v>
      </c>
      <c r="J141" s="29">
        <f>+IFERROR(VLOOKUP(J$104,Cartera!$C$23:$DG$33,Creditos_totales!$B141,0)/(VLOOKUP(J$104,Cartera!$C$5:$DG$15,Creditos_totales!$B141,0)+VLOOKUP(J$104,Cartera!$C$23:$DG$33,Creditos_totales!$B141,0))," ")</f>
        <v>0.70366528728730005</v>
      </c>
      <c r="K141" s="29">
        <f>+IFERROR(VLOOKUP(K$104,Cartera!$C$23:$DG$33,Creditos_totales!$B141,0)/(VLOOKUP(K$104,Cartera!$C$5:$DG$15,Creditos_totales!$B141,0)+VLOOKUP(K$104,Cartera!$C$23:$DG$33,Creditos_totales!$B141,0))," ")</f>
        <v>0.80317809837265275</v>
      </c>
      <c r="L141" s="29">
        <f>+IFERROR(VLOOKUP(L$104,Cartera!$C$23:$DG$33,Creditos_totales!$B141,0)/(VLOOKUP(L$104,Cartera!$C$5:$DG$15,Creditos_totales!$B141,0)+VLOOKUP(L$104,Cartera!$C$23:$DG$33,Creditos_totales!$B141,0))," ")</f>
        <v>0.27731306349198903</v>
      </c>
      <c r="M141" s="29">
        <f>+IFERROR(VLOOKUP(M$104,Cartera!$C$23:$DG$33,Creditos_totales!$B141,0)/(VLOOKUP(M$104,Cartera!$C$5:$DG$15,Creditos_totales!$B141,0)+VLOOKUP(M$104,Cartera!$C$23:$DG$33,Creditos_totales!$B141,0))," ")</f>
        <v>0.14067683805446013</v>
      </c>
      <c r="N141" s="12">
        <v>0.62257881480612254</v>
      </c>
      <c r="P141">
        <v>49</v>
      </c>
      <c r="Q141" s="3">
        <v>42004</v>
      </c>
      <c r="R141" s="29">
        <f t="shared" si="0"/>
        <v>0.3830854467226279</v>
      </c>
      <c r="S141" s="29">
        <f t="shared" si="1"/>
        <v>0.43193019627263107</v>
      </c>
      <c r="T141" s="29">
        <f t="shared" si="2"/>
        <v>0.31771335292837133</v>
      </c>
      <c r="U141" s="29">
        <f>+IFERROR(VLOOKUP(Creditos_totales!U$104,Cartera!$C$89:$DG$127,Creditos_totales!$P141,0)/(VLOOKUP(Creditos_totales!U$104,Cartera!$C$89:$DG$127,Creditos_totales!$P141,0)+VLOOKUP(Creditos_totales!U$104,Cartera!$C$44:$DG$82,Creditos_totales!$P141,0))," ")</f>
        <v>0.40793790609824215</v>
      </c>
      <c r="V141" s="29">
        <f>+IFERROR(VLOOKUP(Creditos_totales!V$104,Cartera!$C$89:$DG$127,Creditos_totales!$P141,0)/(VLOOKUP(Creditos_totales!V$104,Cartera!$C$89:$DG$127,Creditos_totales!$P141,0)+VLOOKUP(Creditos_totales!V$104,Cartera!$C$44:$DG$82,Creditos_totales!$P141,0))," ")</f>
        <v>0.62223020946998076</v>
      </c>
      <c r="W141" s="29">
        <f>+IFERROR(VLOOKUP(Creditos_totales!W$104,Cartera!$C$89:$DG$127,Creditos_totales!$P141,0)/(VLOOKUP(Creditos_totales!W$104,Cartera!$C$89:$DG$127,Creditos_totales!$P141,0)+VLOOKUP(Creditos_totales!W$104,Cartera!$C$44:$DG$82,Creditos_totales!$P141,0))," ")</f>
        <v>0.31983294464445206</v>
      </c>
      <c r="X141" s="29">
        <f>+IFERROR(VLOOKUP(Creditos_totales!X$104,Cartera!$C$89:$DG$127,Creditos_totales!$P141,0)/(VLOOKUP(Creditos_totales!X$104,Cartera!$C$89:$DG$127,Creditos_totales!$P141,0)+VLOOKUP(Creditos_totales!X$104,Cartera!$C$44:$DG$82,Creditos_totales!$P141,0))," ")</f>
        <v>0.32825328044280044</v>
      </c>
      <c r="Y141" s="29">
        <f>+IFERROR(VLOOKUP(Creditos_totales!Y$104,Cartera!$C$89:$DG$127,Creditos_totales!$P141,0)/(VLOOKUP(Creditos_totales!Y$104,Cartera!$C$89:$DG$127,Creditos_totales!$P141,0)+VLOOKUP(Creditos_totales!Y$104,Cartera!$C$44:$DG$82,Creditos_totales!$P141,0))," ")</f>
        <v>0.41399777807258964</v>
      </c>
      <c r="Z141" s="29">
        <f>+IFERROR(VLOOKUP(Creditos_totales!Z$104,Cartera!$C$89:$DG$127,Creditos_totales!$P141,0)/(VLOOKUP(Creditos_totales!Z$104,Cartera!$C$89:$DG$127,Creditos_totales!$P141,0)+VLOOKUP(Creditos_totales!Z$104,Cartera!$C$44:$DG$82,Creditos_totales!$P141,0))," ")</f>
        <v>0.46564794960736638</v>
      </c>
      <c r="AA141" s="29">
        <f>+IFERROR(VLOOKUP(Creditos_totales!AA$104,Cartera!$C$89:$DG$127,Creditos_totales!$P141,0)/(VLOOKUP(Creditos_totales!AA$104,Cartera!$C$89:$DG$127,Creditos_totales!$P141,0)+VLOOKUP(Creditos_totales!AA$104,Cartera!$C$44:$DG$82,Creditos_totales!$P141,0))," ")</f>
        <v>0.35879064686148426</v>
      </c>
      <c r="AB141" s="29">
        <f>+IFERROR(VLOOKUP(Creditos_totales!AB$104,Cartera!$C$89:$DG$127,Creditos_totales!$P141,0)/(VLOOKUP(Creditos_totales!AB$104,Cartera!$C$89:$DG$127,Creditos_totales!$P141,0)+VLOOKUP(Creditos_totales!AB$104,Cartera!$C$44:$DG$82,Creditos_totales!$P141,0))," ")</f>
        <v>0.48861943065496111</v>
      </c>
      <c r="AC141" s="29">
        <f>+IFERROR(VLOOKUP(Creditos_totales!AC$104,Cartera!$C$89:$DG$127,Creditos_totales!$P141,0)/(VLOOKUP(Creditos_totales!AC$104,Cartera!$C$89:$DG$127,Creditos_totales!$P141,0)+VLOOKUP(Creditos_totales!AC$104,Cartera!$C$44:$DG$82,Creditos_totales!$P141,0))," ")</f>
        <v>0.29637743853881082</v>
      </c>
      <c r="AD141" s="29">
        <f>+IFERROR(VLOOKUP(Creditos_totales!AD$104,Cartera!$C$89:$DG$127,Creditos_totales!$P141,0)/(VLOOKUP(Creditos_totales!AD$104,Cartera!$C$89:$DG$127,Creditos_totales!$P141,0)+VLOOKUP(Creditos_totales!AD$104,Cartera!$C$44:$DG$82,Creditos_totales!$P141,0))," ")</f>
        <v>0.38042483086484918</v>
      </c>
      <c r="AE141" s="29">
        <f>+IFERROR(VLOOKUP(Creditos_totales!AE$104,Cartera!$C$89:$DG$127,Creditos_totales!$P141,0)/(VLOOKUP(Creditos_totales!AE$104,Cartera!$C$89:$DG$127,Creditos_totales!$P141,0)+VLOOKUP(Creditos_totales!AE$104,Cartera!$C$44:$DG$82,Creditos_totales!$P141,0))," ")</f>
        <v>0.38517722323492659</v>
      </c>
      <c r="AF141" s="29" t="str">
        <f>+IFERROR(VLOOKUP(Creditos_totales!AF$104,Cartera!$C$89:$DG$127,Creditos_totales!$P141,0)/(VLOOKUP(Creditos_totales!AF$104,Cartera!$C$89:$DG$127,Creditos_totales!$P141,0)+VLOOKUP(Creditos_totales!AF$104,Cartera!$C$44:$DG$82,Creditos_totales!$P141,0))," ")</f>
        <v xml:space="preserve"> </v>
      </c>
      <c r="AG141" s="29">
        <f>+IFERROR(VLOOKUP(Creditos_totales!AG$104,Cartera!$C$89:$DG$127,Creditos_totales!$P141,0)/(VLOOKUP(Creditos_totales!AG$104,Cartera!$C$89:$DG$127,Creditos_totales!$P141,0)+VLOOKUP(Creditos_totales!AG$104,Cartera!$C$44:$DG$82,Creditos_totales!$P141,0))," ")</f>
        <v>0.22971732720128635</v>
      </c>
      <c r="AH141" s="29">
        <f>+IFERROR(VLOOKUP(Creditos_totales!AH$104,Cartera!$C$89:$DG$127,Creditos_totales!$P141,0)/(VLOOKUP(Creditos_totales!AH$104,Cartera!$C$89:$DG$127,Creditos_totales!$P141,0)+VLOOKUP(Creditos_totales!AH$104,Cartera!$C$44:$DG$82,Creditos_totales!$P141,0))," ")</f>
        <v>0.19176819594438013</v>
      </c>
      <c r="AI141" s="29">
        <f>+IFERROR(VLOOKUP(Creditos_totales!AI$104,Cartera!$C$89:$DG$127,Creditos_totales!$P141,0)/(VLOOKUP(Creditos_totales!AI$104,Cartera!$C$89:$DG$127,Creditos_totales!$P141,0)+VLOOKUP(Creditos_totales!AI$104,Cartera!$C$44:$DG$82,Creditos_totales!$P141,0))," ")</f>
        <v>0.37572450942734414</v>
      </c>
      <c r="AJ141" s="29">
        <f>+IFERROR(VLOOKUP(Creditos_totales!AJ$104,Cartera!$C$89:$DG$127,Creditos_totales!$P141,0)/(VLOOKUP(Creditos_totales!AJ$104,Cartera!$C$89:$DG$127,Creditos_totales!$P141,0)+VLOOKUP(Creditos_totales!AJ$104,Cartera!$C$44:$DG$82,Creditos_totales!$P141,0))," ")</f>
        <v>0.28252919184698244</v>
      </c>
      <c r="AK141" s="29">
        <f>+IFERROR(VLOOKUP(Creditos_totales!AK$104,Cartera!$C$89:$DG$127,Creditos_totales!$P141,0)/(VLOOKUP(Creditos_totales!AK$104,Cartera!$C$89:$DG$127,Creditos_totales!$P141,0)+VLOOKUP(Creditos_totales!AK$104,Cartera!$C$44:$DG$82,Creditos_totales!$P141,0))," ")</f>
        <v>3.0390494299477107E-2</v>
      </c>
      <c r="AL141" s="29">
        <f>+IFERROR(VLOOKUP(Creditos_totales!AL$104,Cartera!$C$89:$DG$127,Creditos_totales!$P141,0)/(VLOOKUP(Creditos_totales!AL$104,Cartera!$C$89:$DG$127,Creditos_totales!$P141,0)+VLOOKUP(Creditos_totales!AL$104,Cartera!$C$44:$DG$82,Creditos_totales!$P141,0))," ")</f>
        <v>0.23220431833013019</v>
      </c>
      <c r="AM141" s="29" t="str">
        <f>+IFERROR(VLOOKUP(Creditos_totales!AM$104,Cartera!$C$89:$DG$127,Creditos_totales!$P141,0)/(VLOOKUP(Creditos_totales!AM$104,Cartera!$C$89:$DG$127,Creditos_totales!$P141,0)+VLOOKUP(Creditos_totales!AM$104,Cartera!$C$44:$DG$82,Creditos_totales!$P141,0))," ")</f>
        <v xml:space="preserve"> </v>
      </c>
      <c r="AN141" s="29">
        <f>+IFERROR(VLOOKUP(Creditos_totales!AN$104,Cartera!$C$89:$DG$127,Creditos_totales!$P141,0)/(VLOOKUP(Creditos_totales!AN$104,Cartera!$C$89:$DG$127,Creditos_totales!$P141,0)+VLOOKUP(Creditos_totales!AN$104,Cartera!$C$44:$DG$82,Creditos_totales!$P141,0))," ")</f>
        <v>0.55906177717279681</v>
      </c>
      <c r="AO141" s="29" t="str">
        <f>+IFERROR(VLOOKUP(Creditos_totales!AO$104,Cartera!$C$89:$DG$127,Creditos_totales!$P141,0)/(VLOOKUP(Creditos_totales!AO$104,Cartera!$C$89:$DG$127,Creditos_totales!$P141,0)+VLOOKUP(Creditos_totales!AO$104,Cartera!$C$44:$DG$82,Creditos_totales!$P141,0))," ")</f>
        <v xml:space="preserve"> </v>
      </c>
      <c r="AP141" s="29">
        <f>+IFERROR(VLOOKUP(Creditos_totales!AP$104,Cartera!$C$89:$DG$127,Creditos_totales!$P141,0)/(VLOOKUP(Creditos_totales!AP$104,Cartera!$C$89:$DG$127,Creditos_totales!$P141,0)+VLOOKUP(Creditos_totales!AP$104,Cartera!$C$44:$DG$82,Creditos_totales!$P141,0))," ")</f>
        <v>0.18795937174053223</v>
      </c>
      <c r="AQ141" s="29">
        <f>+IFERROR(VLOOKUP(Creditos_totales!AQ$104,Cartera!$C$89:$DG$127,Creditos_totales!$P141,0)/(VLOOKUP(Creditos_totales!AQ$104,Cartera!$C$89:$DG$127,Creditos_totales!$P141,0)+VLOOKUP(Creditos_totales!AQ$104,Cartera!$C$44:$DG$82,Creditos_totales!$P141,0))," ")</f>
        <v>0.27288374972183099</v>
      </c>
      <c r="AR141" s="29">
        <f>+IFERROR(VLOOKUP(Creditos_totales!AR$104,Cartera!$C$89:$DG$127,Creditos_totales!$P141,0)/(VLOOKUP(Creditos_totales!AR$104,Cartera!$C$89:$DG$127,Creditos_totales!$P141,0)+VLOOKUP(Creditos_totales!AR$104,Cartera!$C$44:$DG$82,Creditos_totales!$P141,0))," ")</f>
        <v>0.12277009638265206</v>
      </c>
      <c r="AS141" s="29">
        <f>+IFERROR(VLOOKUP(Creditos_totales!AS$104,Cartera!$C$89:$DG$127,Creditos_totales!$P141,0)/(VLOOKUP(Creditos_totales!AS$104,Cartera!$C$89:$DG$127,Creditos_totales!$P141,0)+VLOOKUP(Creditos_totales!AS$104,Cartera!$C$44:$DG$82,Creditos_totales!$P141,0))," ")</f>
        <v>0.27809879288921013</v>
      </c>
      <c r="AT141" s="29">
        <f>+IFERROR(VLOOKUP(Creditos_totales!AT$104,Cartera!$C$89:$DG$127,Creditos_totales!$P141,0)/(VLOOKUP(Creditos_totales!AT$104,Cartera!$C$89:$DG$127,Creditos_totales!$P141,0)+VLOOKUP(Creditos_totales!AT$104,Cartera!$C$44:$DG$82,Creditos_totales!$P141,0))," ")</f>
        <v>0.32493866760847173</v>
      </c>
      <c r="AU141" s="29">
        <f>+IFERROR(VLOOKUP(Creditos_totales!AU$104,Cartera!$C$89:$DG$127,Creditos_totales!$P141,0)/(VLOOKUP(Creditos_totales!AU$104,Cartera!$C$89:$DG$127,Creditos_totales!$P141,0)+VLOOKUP(Creditos_totales!AU$104,Cartera!$C$44:$DG$82,Creditos_totales!$P141,0))," ")</f>
        <v>0.31345024255286635</v>
      </c>
      <c r="AV141" s="29">
        <f>+IFERROR(VLOOKUP(Creditos_totales!AV$104,Cartera!$C$89:$DG$127,Creditos_totales!$P141,0)/(VLOOKUP(Creditos_totales!AV$104,Cartera!$C$89:$DG$127,Creditos_totales!$P141,0)+VLOOKUP(Creditos_totales!AV$104,Cartera!$C$44:$DG$82,Creditos_totales!$P141,0))," ")</f>
        <v>0.28859144562192313</v>
      </c>
      <c r="AW141" s="29">
        <f>+IFERROR(VLOOKUP(Creditos_totales!AW$104,Cartera!$C$89:$DG$127,Creditos_totales!$P141,0)/(VLOOKUP(Creditos_totales!AW$104,Cartera!$C$89:$DG$127,Creditos_totales!$P141,0)+VLOOKUP(Creditos_totales!AW$104,Cartera!$C$44:$DG$82,Creditos_totales!$P141,0))," ")</f>
        <v>0.12552872613367697</v>
      </c>
      <c r="AX141" s="29">
        <f>+IFERROR(VLOOKUP(Creditos_totales!AX$104,Cartera!$C$89:$DG$127,Creditos_totales!$P141,0)/(VLOOKUP(Creditos_totales!AX$104,Cartera!$C$89:$DG$127,Creditos_totales!$P141,0)+VLOOKUP(Creditos_totales!AX$104,Cartera!$C$44:$DG$82,Creditos_totales!$P141,0))," ")</f>
        <v>8.9872416409946435E-2</v>
      </c>
      <c r="AY141" s="29">
        <f>+IFERROR(VLOOKUP(Creditos_totales!AY$104,Cartera!$C$89:$DG$127,Creditos_totales!$P141,0)/(VLOOKUP(Creditos_totales!AY$104,Cartera!$C$89:$DG$127,Creditos_totales!$P141,0)+VLOOKUP(Creditos_totales!AY$104,Cartera!$C$44:$DG$82,Creditos_totales!$P141,0))," ")</f>
        <v>0.10922341718951575</v>
      </c>
      <c r="AZ141" s="29">
        <f>+IFERROR(VLOOKUP(Creditos_totales!AZ$104,Cartera!$C$89:$DG$127,Creditos_totales!$P141,0)/(VLOOKUP(Creditos_totales!AZ$104,Cartera!$C$89:$DG$127,Creditos_totales!$P141,0)+VLOOKUP(Creditos_totales!AZ$104,Cartera!$C$44:$DG$82,Creditos_totales!$P141,0))," ")</f>
        <v>0.14678549428248069</v>
      </c>
      <c r="BA141" s="29">
        <f>+IFERROR(VLOOKUP(Creditos_totales!BA$104,Cartera!$C$89:$DG$127,Creditos_totales!$P141,0)/(VLOOKUP(Creditos_totales!BA$104,Cartera!$C$89:$DG$127,Creditos_totales!$P141,0)+VLOOKUP(Creditos_totales!BA$104,Cartera!$C$44:$DG$82,Creditos_totales!$P141,0))," ")</f>
        <v>0.14215935632568755</v>
      </c>
      <c r="BB141" s="29">
        <f>+IFERROR(VLOOKUP(Creditos_totales!BB$104,Cartera!$C$89:$DG$127,Creditos_totales!$P141,0)/(VLOOKUP(Creditos_totales!BB$104,Cartera!$C$89:$DG$127,Creditos_totales!$P141,0)+VLOOKUP(Creditos_totales!BB$104,Cartera!$C$44:$DG$82,Creditos_totales!$P141,0))," ")</f>
        <v>0.24367368873136261</v>
      </c>
      <c r="BC141" s="29">
        <f>+IFERROR(VLOOKUP(Creditos_totales!BC$104,Cartera!$C$89:$DG$127,Creditos_totales!$P141,0)/(VLOOKUP(Creditos_totales!BC$104,Cartera!$C$89:$DG$127,Creditos_totales!$P141,0)+VLOOKUP(Creditos_totales!BC$104,Cartera!$C$44:$DG$82,Creditos_totales!$P141,0))," ")</f>
        <v>4.6128108156886581E-2</v>
      </c>
      <c r="BD141" s="29">
        <f>+IFERROR(VLOOKUP(Creditos_totales!BD$104,Cartera!$C$89:$DG$127,Creditos_totales!$P141,0)/(VLOOKUP(Creditos_totales!BD$104,Cartera!$C$89:$DG$127,Creditos_totales!$P141,0)+VLOOKUP(Creditos_totales!BD$104,Cartera!$C$44:$DG$82,Creditos_totales!$P141,0))," ")</f>
        <v>0</v>
      </c>
      <c r="BE141" s="29">
        <f>+IFERROR(VLOOKUP(Creditos_totales!BE$104,Cartera!$C$89:$DG$127,Creditos_totales!$P141,0)/(VLOOKUP(Creditos_totales!BE$104,Cartera!$C$89:$DG$127,Creditos_totales!$P141,0)+VLOOKUP(Creditos_totales!BE$104,Cartera!$C$44:$DG$82,Creditos_totales!$P141,0))," ")</f>
        <v>8.3570771192426591E-2</v>
      </c>
      <c r="BF141" s="29">
        <f>+IFERROR(VLOOKUP(Creditos_totales!BF$104,Cartera!$C$89:$DG$127,Creditos_totales!$P141,0)/(VLOOKUP(Creditos_totales!BF$104,Cartera!$C$89:$DG$127,Creditos_totales!$P141,0)+VLOOKUP(Creditos_totales!BF$104,Cartera!$C$44:$DG$82,Creditos_totales!$P141,0))," ")</f>
        <v>0.14451461366541227</v>
      </c>
      <c r="BG141" s="12">
        <f t="shared" si="3"/>
        <v>0.37742118519387746</v>
      </c>
      <c r="BH141" s="38">
        <v>0.2835283195258626</v>
      </c>
    </row>
    <row r="142" spans="2:60" ht="16.5" x14ac:dyDescent="0.3">
      <c r="B142">
        <v>50</v>
      </c>
      <c r="C142" s="23">
        <v>42035</v>
      </c>
      <c r="D142" s="29">
        <f>+IFERROR(VLOOKUP(D$104,Cartera!$C$23:$DG$33,Creditos_totales!$B142,0)/(VLOOKUP(D$104,Cartera!$C$5:$DG$15,Creditos_totales!$B142,0)+VLOOKUP(D$104,Cartera!$C$23:$DG$33,Creditos_totales!$B142,0))," ")</f>
        <v>0.56056834197596861</v>
      </c>
      <c r="E142" s="29">
        <f>+IFERROR(VLOOKUP(E$104,Cartera!$C$23:$DG$33,Creditos_totales!$B142,0)/(VLOOKUP(E$104,Cartera!$C$5:$DG$15,Creditos_totales!$B142,0)+VLOOKUP(E$104,Cartera!$C$23:$DG$33,Creditos_totales!$B142,0))," ")</f>
        <v>0.72188492097153689</v>
      </c>
      <c r="F142" s="29">
        <f>+IFERROR(VLOOKUP(F$104,Cartera!$C$23:$DG$33,Creditos_totales!$B142,0)/(VLOOKUP(F$104,Cartera!$C$5:$DG$15,Creditos_totales!$B142,0)+VLOOKUP(F$104,Cartera!$C$23:$DG$33,Creditos_totales!$B142,0))," ")</f>
        <v>0.67297794296403324</v>
      </c>
      <c r="G142" s="29">
        <f>+IFERROR(VLOOKUP(G$104,Cartera!$C$23:$DG$33,Creditos_totales!$B142,0)/(VLOOKUP(G$104,Cartera!$C$5:$DG$15,Creditos_totales!$B142,0)+VLOOKUP(G$104,Cartera!$C$23:$DG$33,Creditos_totales!$B142,0))," ")</f>
        <v>0.61681129514652155</v>
      </c>
      <c r="H142" s="29">
        <f>+IFERROR(VLOOKUP(H$104,Cartera!$C$23:$DG$33,Creditos_totales!$B142,0)/(VLOOKUP(H$104,Cartera!$C$5:$DG$15,Creditos_totales!$B142,0)+VLOOKUP(H$104,Cartera!$C$23:$DG$33,Creditos_totales!$B142,0))," ")</f>
        <v>0.44125139212955761</v>
      </c>
      <c r="I142" s="29">
        <f>+IFERROR(VLOOKUP(I$104,Cartera!$C$23:$DG$33,Creditos_totales!$B142,0)/(VLOOKUP(I$104,Cartera!$C$5:$DG$15,Creditos_totales!$B142,0)+VLOOKUP(I$104,Cartera!$C$23:$DG$33,Creditos_totales!$B142,0))," ")</f>
        <v>0.6728550279363783</v>
      </c>
      <c r="J142" s="29">
        <f>+IFERROR(VLOOKUP(J$104,Cartera!$C$23:$DG$33,Creditos_totales!$B142,0)/(VLOOKUP(J$104,Cartera!$C$5:$DG$15,Creditos_totales!$B142,0)+VLOOKUP(J$104,Cartera!$C$23:$DG$33,Creditos_totales!$B142,0))," ")</f>
        <v>0.6987520841115048</v>
      </c>
      <c r="K142" s="29">
        <f>+IFERROR(VLOOKUP(K$104,Cartera!$C$23:$DG$33,Creditos_totales!$B142,0)/(VLOOKUP(K$104,Cartera!$C$5:$DG$15,Creditos_totales!$B142,0)+VLOOKUP(K$104,Cartera!$C$23:$DG$33,Creditos_totales!$B142,0))," ")</f>
        <v>0.79811495501927554</v>
      </c>
      <c r="L142" s="29">
        <f>+IFERROR(VLOOKUP(L$104,Cartera!$C$23:$DG$33,Creditos_totales!$B142,0)/(VLOOKUP(L$104,Cartera!$C$5:$DG$15,Creditos_totales!$B142,0)+VLOOKUP(L$104,Cartera!$C$23:$DG$33,Creditos_totales!$B142,0))," ")</f>
        <v>0.28135347691046314</v>
      </c>
      <c r="M142" s="29">
        <f>+IFERROR(VLOOKUP(M$104,Cartera!$C$23:$DG$33,Creditos_totales!$B142,0)/(VLOOKUP(M$104,Cartera!$C$5:$DG$15,Creditos_totales!$B142,0)+VLOOKUP(M$104,Cartera!$C$23:$DG$33,Creditos_totales!$B142,0))," ")</f>
        <v>0.13781400921774845</v>
      </c>
      <c r="N142" s="12">
        <v>0.61841884864144359</v>
      </c>
      <c r="P142">
        <v>50</v>
      </c>
      <c r="Q142" s="3">
        <v>42035</v>
      </c>
      <c r="R142" s="29">
        <f t="shared" si="0"/>
        <v>0.38318870485347845</v>
      </c>
      <c r="S142" s="29">
        <f t="shared" si="1"/>
        <v>0.43943165802403139</v>
      </c>
      <c r="T142" s="29">
        <f t="shared" si="2"/>
        <v>0.32702205703596676</v>
      </c>
      <c r="U142" s="29">
        <f>+IFERROR(VLOOKUP(Creditos_totales!U$104,Cartera!$C$89:$DG$127,Creditos_totales!$P142,0)/(VLOOKUP(Creditos_totales!U$104,Cartera!$C$89:$DG$127,Creditos_totales!$P142,0)+VLOOKUP(Creditos_totales!U$104,Cartera!$C$44:$DG$82,Creditos_totales!$P142,0))," ")</f>
        <v>0.41422224548711606</v>
      </c>
      <c r="V142" s="29">
        <f>+IFERROR(VLOOKUP(Creditos_totales!V$104,Cartera!$C$89:$DG$127,Creditos_totales!$P142,0)/(VLOOKUP(Creditos_totales!V$104,Cartera!$C$89:$DG$127,Creditos_totales!$P142,0)+VLOOKUP(Creditos_totales!V$104,Cartera!$C$44:$DG$82,Creditos_totales!$P142,0))," ")</f>
        <v>0.62429980159524079</v>
      </c>
      <c r="W142" s="29">
        <f>+IFERROR(VLOOKUP(Creditos_totales!W$104,Cartera!$C$89:$DG$127,Creditos_totales!$P142,0)/(VLOOKUP(Creditos_totales!W$104,Cartera!$C$89:$DG$127,Creditos_totales!$P142,0)+VLOOKUP(Creditos_totales!W$104,Cartera!$C$44:$DG$82,Creditos_totales!$P142,0))," ")</f>
        <v>0.32399053364631886</v>
      </c>
      <c r="X142" s="29">
        <f>+IFERROR(VLOOKUP(Creditos_totales!X$104,Cartera!$C$89:$DG$127,Creditos_totales!$P142,0)/(VLOOKUP(Creditos_totales!X$104,Cartera!$C$89:$DG$127,Creditos_totales!$P142,0)+VLOOKUP(Creditos_totales!X$104,Cartera!$C$44:$DG$82,Creditos_totales!$P142,0))," ")</f>
        <v>0.33246418309267861</v>
      </c>
      <c r="Y142" s="29">
        <f>+IFERROR(VLOOKUP(Creditos_totales!Y$104,Cartera!$C$89:$DG$127,Creditos_totales!$P142,0)/(VLOOKUP(Creditos_totales!Y$104,Cartera!$C$89:$DG$127,Creditos_totales!$P142,0)+VLOOKUP(Creditos_totales!Y$104,Cartera!$C$44:$DG$82,Creditos_totales!$P142,0))," ")</f>
        <v>0.41447169668744244</v>
      </c>
      <c r="Z142" s="29">
        <f>+IFERROR(VLOOKUP(Creditos_totales!Z$104,Cartera!$C$89:$DG$127,Creditos_totales!$P142,0)/(VLOOKUP(Creditos_totales!Z$104,Cartera!$C$89:$DG$127,Creditos_totales!$P142,0)+VLOOKUP(Creditos_totales!Z$104,Cartera!$C$44:$DG$82,Creditos_totales!$P142,0))," ")</f>
        <v>0.46843334237217699</v>
      </c>
      <c r="AA142" s="29">
        <f>+IFERROR(VLOOKUP(Creditos_totales!AA$104,Cartera!$C$89:$DG$127,Creditos_totales!$P142,0)/(VLOOKUP(Creditos_totales!AA$104,Cartera!$C$89:$DG$127,Creditos_totales!$P142,0)+VLOOKUP(Creditos_totales!AA$104,Cartera!$C$44:$DG$82,Creditos_totales!$P142,0))," ")</f>
        <v>0.36291305254276524</v>
      </c>
      <c r="AB142" s="29">
        <f>+IFERROR(VLOOKUP(Creditos_totales!AB$104,Cartera!$C$89:$DG$127,Creditos_totales!$P142,0)/(VLOOKUP(Creditos_totales!AB$104,Cartera!$C$89:$DG$127,Creditos_totales!$P142,0)+VLOOKUP(Creditos_totales!AB$104,Cartera!$C$44:$DG$82,Creditos_totales!$P142,0))," ")</f>
        <v>0.49007928441296433</v>
      </c>
      <c r="AC142" s="29">
        <f>+IFERROR(VLOOKUP(Creditos_totales!AC$104,Cartera!$C$89:$DG$127,Creditos_totales!$P142,0)/(VLOOKUP(Creditos_totales!AC$104,Cartera!$C$89:$DG$127,Creditos_totales!$P142,0)+VLOOKUP(Creditos_totales!AC$104,Cartera!$C$44:$DG$82,Creditos_totales!$P142,0))," ")</f>
        <v>0.29188911475169738</v>
      </c>
      <c r="AD142" s="29">
        <f>+IFERROR(VLOOKUP(Creditos_totales!AD$104,Cartera!$C$89:$DG$127,Creditos_totales!$P142,0)/(VLOOKUP(Creditos_totales!AD$104,Cartera!$C$89:$DG$127,Creditos_totales!$P142,0)+VLOOKUP(Creditos_totales!AD$104,Cartera!$C$44:$DG$82,Creditos_totales!$P142,0))," ")</f>
        <v>0.39831950375813618</v>
      </c>
      <c r="AE142" s="29">
        <f>+IFERROR(VLOOKUP(Creditos_totales!AE$104,Cartera!$C$89:$DG$127,Creditos_totales!$P142,0)/(VLOOKUP(Creditos_totales!AE$104,Cartera!$C$89:$DG$127,Creditos_totales!$P142,0)+VLOOKUP(Creditos_totales!AE$104,Cartera!$C$44:$DG$82,Creditos_totales!$P142,0))," ")</f>
        <v>0.38596504298581841</v>
      </c>
      <c r="AF142" s="29" t="str">
        <f>+IFERROR(VLOOKUP(Creditos_totales!AF$104,Cartera!$C$89:$DG$127,Creditos_totales!$P142,0)/(VLOOKUP(Creditos_totales!AF$104,Cartera!$C$89:$DG$127,Creditos_totales!$P142,0)+VLOOKUP(Creditos_totales!AF$104,Cartera!$C$44:$DG$82,Creditos_totales!$P142,0))," ")</f>
        <v xml:space="preserve"> </v>
      </c>
      <c r="AG142" s="29">
        <f>+IFERROR(VLOOKUP(Creditos_totales!AG$104,Cartera!$C$89:$DG$127,Creditos_totales!$P142,0)/(VLOOKUP(Creditos_totales!AG$104,Cartera!$C$89:$DG$127,Creditos_totales!$P142,0)+VLOOKUP(Creditos_totales!AG$104,Cartera!$C$44:$DG$82,Creditos_totales!$P142,0))," ")</f>
        <v>0.23226609277713006</v>
      </c>
      <c r="AH142" s="29">
        <f>+IFERROR(VLOOKUP(Creditos_totales!AH$104,Cartera!$C$89:$DG$127,Creditos_totales!$P142,0)/(VLOOKUP(Creditos_totales!AH$104,Cartera!$C$89:$DG$127,Creditos_totales!$P142,0)+VLOOKUP(Creditos_totales!AH$104,Cartera!$C$44:$DG$82,Creditos_totales!$P142,0))," ")</f>
        <v>0.19384702201217111</v>
      </c>
      <c r="AI142" s="29">
        <f>+IFERROR(VLOOKUP(Creditos_totales!AI$104,Cartera!$C$89:$DG$127,Creditos_totales!$P142,0)/(VLOOKUP(Creditos_totales!AI$104,Cartera!$C$89:$DG$127,Creditos_totales!$P142,0)+VLOOKUP(Creditos_totales!AI$104,Cartera!$C$44:$DG$82,Creditos_totales!$P142,0))," ")</f>
        <v>0.37144109113523799</v>
      </c>
      <c r="AJ142" s="29">
        <f>+IFERROR(VLOOKUP(Creditos_totales!AJ$104,Cartera!$C$89:$DG$127,Creditos_totales!$P142,0)/(VLOOKUP(Creditos_totales!AJ$104,Cartera!$C$89:$DG$127,Creditos_totales!$P142,0)+VLOOKUP(Creditos_totales!AJ$104,Cartera!$C$44:$DG$82,Creditos_totales!$P142,0))," ")</f>
        <v>0.28008960979688258</v>
      </c>
      <c r="AK142" s="29">
        <f>+IFERROR(VLOOKUP(Creditos_totales!AK$104,Cartera!$C$89:$DG$127,Creditos_totales!$P142,0)/(VLOOKUP(Creditos_totales!AK$104,Cartera!$C$89:$DG$127,Creditos_totales!$P142,0)+VLOOKUP(Creditos_totales!AK$104,Cartera!$C$44:$DG$82,Creditos_totales!$P142,0))," ")</f>
        <v>3.0600685192341215E-2</v>
      </c>
      <c r="AL142" s="29">
        <f>+IFERROR(VLOOKUP(Creditos_totales!AL$104,Cartera!$C$89:$DG$127,Creditos_totales!$P142,0)/(VLOOKUP(Creditos_totales!AL$104,Cartera!$C$89:$DG$127,Creditos_totales!$P142,0)+VLOOKUP(Creditos_totales!AL$104,Cartera!$C$44:$DG$82,Creditos_totales!$P142,0))," ")</f>
        <v>0.22983068963162689</v>
      </c>
      <c r="AM142" s="29" t="str">
        <f>+IFERROR(VLOOKUP(Creditos_totales!AM$104,Cartera!$C$89:$DG$127,Creditos_totales!$P142,0)/(VLOOKUP(Creditos_totales!AM$104,Cartera!$C$89:$DG$127,Creditos_totales!$P142,0)+VLOOKUP(Creditos_totales!AM$104,Cartera!$C$44:$DG$82,Creditos_totales!$P142,0))," ")</f>
        <v xml:space="preserve"> </v>
      </c>
      <c r="AN142" s="29">
        <f>+IFERROR(VLOOKUP(Creditos_totales!AN$104,Cartera!$C$89:$DG$127,Creditos_totales!$P142,0)/(VLOOKUP(Creditos_totales!AN$104,Cartera!$C$89:$DG$127,Creditos_totales!$P142,0)+VLOOKUP(Creditos_totales!AN$104,Cartera!$C$44:$DG$82,Creditos_totales!$P142,0))," ")</f>
        <v>0.57226317060643339</v>
      </c>
      <c r="AO142" s="29" t="str">
        <f>+IFERROR(VLOOKUP(Creditos_totales!AO$104,Cartera!$C$89:$DG$127,Creditos_totales!$P142,0)/(VLOOKUP(Creditos_totales!AO$104,Cartera!$C$89:$DG$127,Creditos_totales!$P142,0)+VLOOKUP(Creditos_totales!AO$104,Cartera!$C$44:$DG$82,Creditos_totales!$P142,0))," ")</f>
        <v xml:space="preserve"> </v>
      </c>
      <c r="AP142" s="29">
        <f>+IFERROR(VLOOKUP(Creditos_totales!AP$104,Cartera!$C$89:$DG$127,Creditos_totales!$P142,0)/(VLOOKUP(Creditos_totales!AP$104,Cartera!$C$89:$DG$127,Creditos_totales!$P142,0)+VLOOKUP(Creditos_totales!AP$104,Cartera!$C$44:$DG$82,Creditos_totales!$P142,0))," ")</f>
        <v>0.18725496777604539</v>
      </c>
      <c r="AQ142" s="29">
        <f>+IFERROR(VLOOKUP(Creditos_totales!AQ$104,Cartera!$C$89:$DG$127,Creditos_totales!$P142,0)/(VLOOKUP(Creditos_totales!AQ$104,Cartera!$C$89:$DG$127,Creditos_totales!$P142,0)+VLOOKUP(Creditos_totales!AQ$104,Cartera!$C$44:$DG$82,Creditos_totales!$P142,0))," ")</f>
        <v>0.27893516570022242</v>
      </c>
      <c r="AR142" s="29">
        <f>+IFERROR(VLOOKUP(Creditos_totales!AR$104,Cartera!$C$89:$DG$127,Creditos_totales!$P142,0)/(VLOOKUP(Creditos_totales!AR$104,Cartera!$C$89:$DG$127,Creditos_totales!$P142,0)+VLOOKUP(Creditos_totales!AR$104,Cartera!$C$44:$DG$82,Creditos_totales!$P142,0))," ")</f>
        <v>0.12143129558650431</v>
      </c>
      <c r="AS142" s="29">
        <f>+IFERROR(VLOOKUP(Creditos_totales!AS$104,Cartera!$C$89:$DG$127,Creditos_totales!$P142,0)/(VLOOKUP(Creditos_totales!AS$104,Cartera!$C$89:$DG$127,Creditos_totales!$P142,0)+VLOOKUP(Creditos_totales!AS$104,Cartera!$C$44:$DG$82,Creditos_totales!$P142,0))," ")</f>
        <v>0.27229533984350951</v>
      </c>
      <c r="AT142" s="29">
        <f>+IFERROR(VLOOKUP(Creditos_totales!AT$104,Cartera!$C$89:$DG$127,Creditos_totales!$P142,0)/(VLOOKUP(Creditos_totales!AT$104,Cartera!$C$89:$DG$127,Creditos_totales!$P142,0)+VLOOKUP(Creditos_totales!AT$104,Cartera!$C$44:$DG$82,Creditos_totales!$P142,0))," ")</f>
        <v>0.3275164177249405</v>
      </c>
      <c r="AU142" s="29">
        <f>+IFERROR(VLOOKUP(Creditos_totales!AU$104,Cartera!$C$89:$DG$127,Creditos_totales!$P142,0)/(VLOOKUP(Creditos_totales!AU$104,Cartera!$C$89:$DG$127,Creditos_totales!$P142,0)+VLOOKUP(Creditos_totales!AU$104,Cartera!$C$44:$DG$82,Creditos_totales!$P142,0))," ")</f>
        <v>0.31012577388437385</v>
      </c>
      <c r="AV142" s="29">
        <f>+IFERROR(VLOOKUP(Creditos_totales!AV$104,Cartera!$C$89:$DG$127,Creditos_totales!$P142,0)/(VLOOKUP(Creditos_totales!AV$104,Cartera!$C$89:$DG$127,Creditos_totales!$P142,0)+VLOOKUP(Creditos_totales!AV$104,Cartera!$C$44:$DG$82,Creditos_totales!$P142,0))," ")</f>
        <v>0.29223699174062173</v>
      </c>
      <c r="AW142" s="29">
        <f>+IFERROR(VLOOKUP(Creditos_totales!AW$104,Cartera!$C$89:$DG$127,Creditos_totales!$P142,0)/(VLOOKUP(Creditos_totales!AW$104,Cartera!$C$89:$DG$127,Creditos_totales!$P142,0)+VLOOKUP(Creditos_totales!AW$104,Cartera!$C$44:$DG$82,Creditos_totales!$P142,0))," ")</f>
        <v>0.12743721512690953</v>
      </c>
      <c r="AX142" s="29">
        <f>+IFERROR(VLOOKUP(Creditos_totales!AX$104,Cartera!$C$89:$DG$127,Creditos_totales!$P142,0)/(VLOOKUP(Creditos_totales!AX$104,Cartera!$C$89:$DG$127,Creditos_totales!$P142,0)+VLOOKUP(Creditos_totales!AX$104,Cartera!$C$44:$DG$82,Creditos_totales!$P142,0))," ")</f>
        <v>9.0242693913469771E-2</v>
      </c>
      <c r="AY142" s="29">
        <f>+IFERROR(VLOOKUP(Creditos_totales!AY$104,Cartera!$C$89:$DG$127,Creditos_totales!$P142,0)/(VLOOKUP(Creditos_totales!AY$104,Cartera!$C$89:$DG$127,Creditos_totales!$P142,0)+VLOOKUP(Creditos_totales!AY$104,Cartera!$C$44:$DG$82,Creditos_totales!$P142,0))," ")</f>
        <v>0.10803916734461075</v>
      </c>
      <c r="AZ142" s="29">
        <f>+IFERROR(VLOOKUP(Creditos_totales!AZ$104,Cartera!$C$89:$DG$127,Creditos_totales!$P142,0)/(VLOOKUP(Creditos_totales!AZ$104,Cartera!$C$89:$DG$127,Creditos_totales!$P142,0)+VLOOKUP(Creditos_totales!AZ$104,Cartera!$C$44:$DG$82,Creditos_totales!$P142,0))," ")</f>
        <v>0.14667321265206715</v>
      </c>
      <c r="BA142" s="29">
        <f>+IFERROR(VLOOKUP(Creditos_totales!BA$104,Cartera!$C$89:$DG$127,Creditos_totales!$P142,0)/(VLOOKUP(Creditos_totales!BA$104,Cartera!$C$89:$DG$127,Creditos_totales!$P142,0)+VLOOKUP(Creditos_totales!BA$104,Cartera!$C$44:$DG$82,Creditos_totales!$P142,0))," ")</f>
        <v>0.1427955795026053</v>
      </c>
      <c r="BB142" s="29">
        <f>+IFERROR(VLOOKUP(Creditos_totales!BB$104,Cartera!$C$89:$DG$127,Creditos_totales!$P142,0)/(VLOOKUP(Creditos_totales!BB$104,Cartera!$C$89:$DG$127,Creditos_totales!$P142,0)+VLOOKUP(Creditos_totales!BB$104,Cartera!$C$44:$DG$82,Creditos_totales!$P142,0))," ")</f>
        <v>0.24312455082217535</v>
      </c>
      <c r="BC142" s="29">
        <f>+IFERROR(VLOOKUP(Creditos_totales!BC$104,Cartera!$C$89:$DG$127,Creditos_totales!$P142,0)/(VLOOKUP(Creditos_totales!BC$104,Cartera!$C$89:$DG$127,Creditos_totales!$P142,0)+VLOOKUP(Creditos_totales!BC$104,Cartera!$C$44:$DG$82,Creditos_totales!$P142,0))," ")</f>
        <v>4.5297125175421865E-2</v>
      </c>
      <c r="BD142" s="29">
        <f>+IFERROR(VLOOKUP(Creditos_totales!BD$104,Cartera!$C$89:$DG$127,Creditos_totales!$P142,0)/(VLOOKUP(Creditos_totales!BD$104,Cartera!$C$89:$DG$127,Creditos_totales!$P142,0)+VLOOKUP(Creditos_totales!BD$104,Cartera!$C$44:$DG$82,Creditos_totales!$P142,0))," ")</f>
        <v>0</v>
      </c>
      <c r="BE142" s="29">
        <f>+IFERROR(VLOOKUP(Creditos_totales!BE$104,Cartera!$C$89:$DG$127,Creditos_totales!$P142,0)/(VLOOKUP(Creditos_totales!BE$104,Cartera!$C$89:$DG$127,Creditos_totales!$P142,0)+VLOOKUP(Creditos_totales!BE$104,Cartera!$C$44:$DG$82,Creditos_totales!$P142,0))," ")</f>
        <v>8.5012403391807143E-2</v>
      </c>
      <c r="BF142" s="29">
        <f>+IFERROR(VLOOKUP(Creditos_totales!BF$104,Cartera!$C$89:$DG$127,Creditos_totales!$P142,0)/(VLOOKUP(Creditos_totales!BF$104,Cartera!$C$89:$DG$127,Creditos_totales!$P142,0)+VLOOKUP(Creditos_totales!BF$104,Cartera!$C$44:$DG$82,Creditos_totales!$P142,0))," ")</f>
        <v>0.14794533332336546</v>
      </c>
      <c r="BG142" s="12">
        <f t="shared" si="3"/>
        <v>0.38158115135855641</v>
      </c>
      <c r="BH142" s="38">
        <v>0.28561275998241648</v>
      </c>
    </row>
    <row r="143" spans="2:60" ht="16.5" x14ac:dyDescent="0.3">
      <c r="B143">
        <v>51</v>
      </c>
      <c r="C143" s="23">
        <v>42063</v>
      </c>
      <c r="D143" s="29">
        <f>+IFERROR(VLOOKUP(D$104,Cartera!$C$23:$DG$33,Creditos_totales!$B143,0)/(VLOOKUP(D$104,Cartera!$C$5:$DG$15,Creditos_totales!$B143,0)+VLOOKUP(D$104,Cartera!$C$23:$DG$33,Creditos_totales!$B143,0))," ")</f>
        <v>0.56526963788704487</v>
      </c>
      <c r="E143" s="29">
        <f>+IFERROR(VLOOKUP(E$104,Cartera!$C$23:$DG$33,Creditos_totales!$B143,0)/(VLOOKUP(E$104,Cartera!$C$5:$DG$15,Creditos_totales!$B143,0)+VLOOKUP(E$104,Cartera!$C$23:$DG$33,Creditos_totales!$B143,0))," ")</f>
        <v>0.72409579131039248</v>
      </c>
      <c r="F143" s="29">
        <f>+IFERROR(VLOOKUP(F$104,Cartera!$C$23:$DG$33,Creditos_totales!$B143,0)/(VLOOKUP(F$104,Cartera!$C$5:$DG$15,Creditos_totales!$B143,0)+VLOOKUP(F$104,Cartera!$C$23:$DG$33,Creditos_totales!$B143,0))," ")</f>
        <v>0.68938498028796635</v>
      </c>
      <c r="G143" s="29">
        <f>+IFERROR(VLOOKUP(G$104,Cartera!$C$23:$DG$33,Creditos_totales!$B143,0)/(VLOOKUP(G$104,Cartera!$C$5:$DG$15,Creditos_totales!$B143,0)+VLOOKUP(G$104,Cartera!$C$23:$DG$33,Creditos_totales!$B143,0))," ")</f>
        <v>0.61244596927259876</v>
      </c>
      <c r="H143" s="29">
        <f>+IFERROR(VLOOKUP(H$104,Cartera!$C$23:$DG$33,Creditos_totales!$B143,0)/(VLOOKUP(H$104,Cartera!$C$5:$DG$15,Creditos_totales!$B143,0)+VLOOKUP(H$104,Cartera!$C$23:$DG$33,Creditos_totales!$B143,0))," ")</f>
        <v>0.41422827749810975</v>
      </c>
      <c r="I143" s="29">
        <f>+IFERROR(VLOOKUP(I$104,Cartera!$C$23:$DG$33,Creditos_totales!$B143,0)/(VLOOKUP(I$104,Cartera!$C$5:$DG$15,Creditos_totales!$B143,0)+VLOOKUP(I$104,Cartera!$C$23:$DG$33,Creditos_totales!$B143,0))," ")</f>
        <v>0.66320340898166996</v>
      </c>
      <c r="J143" s="29">
        <f>+IFERROR(VLOOKUP(J$104,Cartera!$C$23:$DG$33,Creditos_totales!$B143,0)/(VLOOKUP(J$104,Cartera!$C$5:$DG$15,Creditos_totales!$B143,0)+VLOOKUP(J$104,Cartera!$C$23:$DG$33,Creditos_totales!$B143,0))," ")</f>
        <v>0.69665077389747443</v>
      </c>
      <c r="K143" s="29">
        <f>+IFERROR(VLOOKUP(K$104,Cartera!$C$23:$DG$33,Creditos_totales!$B143,0)/(VLOOKUP(K$104,Cartera!$C$5:$DG$15,Creditos_totales!$B143,0)+VLOOKUP(K$104,Cartera!$C$23:$DG$33,Creditos_totales!$B143,0))," ")</f>
        <v>0.80378648027880517</v>
      </c>
      <c r="L143" s="29">
        <f>+IFERROR(VLOOKUP(L$104,Cartera!$C$23:$DG$33,Creditos_totales!$B143,0)/(VLOOKUP(L$104,Cartera!$C$5:$DG$15,Creditos_totales!$B143,0)+VLOOKUP(L$104,Cartera!$C$23:$DG$33,Creditos_totales!$B143,0))," ")</f>
        <v>0.2799530612661395</v>
      </c>
      <c r="M143" s="29">
        <f>+IFERROR(VLOOKUP(M$104,Cartera!$C$23:$DG$33,Creditos_totales!$B143,0)/(VLOOKUP(M$104,Cartera!$C$5:$DG$15,Creditos_totales!$B143,0)+VLOOKUP(M$104,Cartera!$C$23:$DG$33,Creditos_totales!$B143,0))," ")</f>
        <v>0.14758545328534645</v>
      </c>
      <c r="N143" s="12">
        <v>0.6211024874836778</v>
      </c>
      <c r="P143">
        <v>51</v>
      </c>
      <c r="Q143" s="3">
        <v>42063</v>
      </c>
      <c r="R143" s="29">
        <f t="shared" si="0"/>
        <v>0.38755403072740124</v>
      </c>
      <c r="S143" s="29">
        <f t="shared" si="1"/>
        <v>0.43473036211295513</v>
      </c>
      <c r="T143" s="29">
        <f t="shared" si="2"/>
        <v>0.31061501971203365</v>
      </c>
      <c r="U143" s="29">
        <f>+IFERROR(VLOOKUP(Creditos_totales!U$104,Cartera!$C$89:$DG$127,Creditos_totales!$P143,0)/(VLOOKUP(Creditos_totales!U$104,Cartera!$C$89:$DG$127,Creditos_totales!$P143,0)+VLOOKUP(Creditos_totales!U$104,Cartera!$C$44:$DG$82,Creditos_totales!$P143,0))," ")</f>
        <v>0.41736559769905629</v>
      </c>
      <c r="V143" s="29">
        <f>+IFERROR(VLOOKUP(Creditos_totales!V$104,Cartera!$C$89:$DG$127,Creditos_totales!$P143,0)/(VLOOKUP(Creditos_totales!V$104,Cartera!$C$89:$DG$127,Creditos_totales!$P143,0)+VLOOKUP(Creditos_totales!V$104,Cartera!$C$44:$DG$82,Creditos_totales!$P143,0))," ")</f>
        <v>0.62717775625694527</v>
      </c>
      <c r="W143" s="29">
        <f>+IFERROR(VLOOKUP(Creditos_totales!W$104,Cartera!$C$89:$DG$127,Creditos_totales!$P143,0)/(VLOOKUP(Creditos_totales!W$104,Cartera!$C$89:$DG$127,Creditos_totales!$P143,0)+VLOOKUP(Creditos_totales!W$104,Cartera!$C$44:$DG$82,Creditos_totales!$P143,0))," ")</f>
        <v>0.32402113811673111</v>
      </c>
      <c r="X143" s="29">
        <f>+IFERROR(VLOOKUP(Creditos_totales!X$104,Cartera!$C$89:$DG$127,Creditos_totales!$P143,0)/(VLOOKUP(Creditos_totales!X$104,Cartera!$C$89:$DG$127,Creditos_totales!$P143,0)+VLOOKUP(Creditos_totales!X$104,Cartera!$C$44:$DG$82,Creditos_totales!$P143,0))," ")</f>
        <v>0.32984889123527988</v>
      </c>
      <c r="Y143" s="29">
        <f>+IFERROR(VLOOKUP(Creditos_totales!Y$104,Cartera!$C$89:$DG$127,Creditos_totales!$P143,0)/(VLOOKUP(Creditos_totales!Y$104,Cartera!$C$89:$DG$127,Creditos_totales!$P143,0)+VLOOKUP(Creditos_totales!Y$104,Cartera!$C$44:$DG$82,Creditos_totales!$P143,0))," ")</f>
        <v>0.4154937794079831</v>
      </c>
      <c r="Z143" s="29">
        <f>+IFERROR(VLOOKUP(Creditos_totales!Z$104,Cartera!$C$89:$DG$127,Creditos_totales!$P143,0)/(VLOOKUP(Creditos_totales!Z$104,Cartera!$C$89:$DG$127,Creditos_totales!$P143,0)+VLOOKUP(Creditos_totales!Z$104,Cartera!$C$44:$DG$82,Creditos_totales!$P143,0))," ")</f>
        <v>0.47044002270783852</v>
      </c>
      <c r="AA143" s="29">
        <f>+IFERROR(VLOOKUP(Creditos_totales!AA$104,Cartera!$C$89:$DG$127,Creditos_totales!$P143,0)/(VLOOKUP(Creditos_totales!AA$104,Cartera!$C$89:$DG$127,Creditos_totales!$P143,0)+VLOOKUP(Creditos_totales!AA$104,Cartera!$C$44:$DG$82,Creditos_totales!$P143,0))," ")</f>
        <v>0.36751076368645147</v>
      </c>
      <c r="AB143" s="29">
        <f>+IFERROR(VLOOKUP(Creditos_totales!AB$104,Cartera!$C$89:$DG$127,Creditos_totales!$P143,0)/(VLOOKUP(Creditos_totales!AB$104,Cartera!$C$89:$DG$127,Creditos_totales!$P143,0)+VLOOKUP(Creditos_totales!AB$104,Cartera!$C$44:$DG$82,Creditos_totales!$P143,0))," ")</f>
        <v>0.49671129918387508</v>
      </c>
      <c r="AC143" s="29">
        <f>+IFERROR(VLOOKUP(Creditos_totales!AC$104,Cartera!$C$89:$DG$127,Creditos_totales!$P143,0)/(VLOOKUP(Creditos_totales!AC$104,Cartera!$C$89:$DG$127,Creditos_totales!$P143,0)+VLOOKUP(Creditos_totales!AC$104,Cartera!$C$44:$DG$82,Creditos_totales!$P143,0))," ")</f>
        <v>0.28359846267452093</v>
      </c>
      <c r="AD143" s="29">
        <f>+IFERROR(VLOOKUP(Creditos_totales!AD$104,Cartera!$C$89:$DG$127,Creditos_totales!$P143,0)/(VLOOKUP(Creditos_totales!AD$104,Cartera!$C$89:$DG$127,Creditos_totales!$P143,0)+VLOOKUP(Creditos_totales!AD$104,Cartera!$C$44:$DG$82,Creditos_totales!$P143,0))," ")</f>
        <v>0.40087431047999816</v>
      </c>
      <c r="AE143" s="29">
        <f>+IFERROR(VLOOKUP(Creditos_totales!AE$104,Cartera!$C$89:$DG$127,Creditos_totales!$P143,0)/(VLOOKUP(Creditos_totales!AE$104,Cartera!$C$89:$DG$127,Creditos_totales!$P143,0)+VLOOKUP(Creditos_totales!AE$104,Cartera!$C$44:$DG$82,Creditos_totales!$P143,0))," ")</f>
        <v>0.38184480899398998</v>
      </c>
      <c r="AF143" s="29" t="str">
        <f>+IFERROR(VLOOKUP(Creditos_totales!AF$104,Cartera!$C$89:$DG$127,Creditos_totales!$P143,0)/(VLOOKUP(Creditos_totales!AF$104,Cartera!$C$89:$DG$127,Creditos_totales!$P143,0)+VLOOKUP(Creditos_totales!AF$104,Cartera!$C$44:$DG$82,Creditos_totales!$P143,0))," ")</f>
        <v xml:space="preserve"> </v>
      </c>
      <c r="AG143" s="29">
        <f>+IFERROR(VLOOKUP(Creditos_totales!AG$104,Cartera!$C$89:$DG$127,Creditos_totales!$P143,0)/(VLOOKUP(Creditos_totales!AG$104,Cartera!$C$89:$DG$127,Creditos_totales!$P143,0)+VLOOKUP(Creditos_totales!AG$104,Cartera!$C$44:$DG$82,Creditos_totales!$P143,0))," ")</f>
        <v>0.23029671335800453</v>
      </c>
      <c r="AH143" s="29">
        <f>+IFERROR(VLOOKUP(Creditos_totales!AH$104,Cartera!$C$89:$DG$127,Creditos_totales!$P143,0)/(VLOOKUP(Creditos_totales!AH$104,Cartera!$C$89:$DG$127,Creditos_totales!$P143,0)+VLOOKUP(Creditos_totales!AH$104,Cartera!$C$44:$DG$82,Creditos_totales!$P143,0))," ")</f>
        <v>0.19289740494138957</v>
      </c>
      <c r="AI143" s="29">
        <f>+IFERROR(VLOOKUP(Creditos_totales!AI$104,Cartera!$C$89:$DG$127,Creditos_totales!$P143,0)/(VLOOKUP(Creditos_totales!AI$104,Cartera!$C$89:$DG$127,Creditos_totales!$P143,0)+VLOOKUP(Creditos_totales!AI$104,Cartera!$C$44:$DG$82,Creditos_totales!$P143,0))," ")</f>
        <v>0.36169360646912391</v>
      </c>
      <c r="AJ143" s="29">
        <f>+IFERROR(VLOOKUP(Creditos_totales!AJ$104,Cartera!$C$89:$DG$127,Creditos_totales!$P143,0)/(VLOOKUP(Creditos_totales!AJ$104,Cartera!$C$89:$DG$127,Creditos_totales!$P143,0)+VLOOKUP(Creditos_totales!AJ$104,Cartera!$C$44:$DG$82,Creditos_totales!$P143,0))," ")</f>
        <v>0.26929524214076556</v>
      </c>
      <c r="AK143" s="29">
        <f>+IFERROR(VLOOKUP(Creditos_totales!AK$104,Cartera!$C$89:$DG$127,Creditos_totales!$P143,0)/(VLOOKUP(Creditos_totales!AK$104,Cartera!$C$89:$DG$127,Creditos_totales!$P143,0)+VLOOKUP(Creditos_totales!AK$104,Cartera!$C$44:$DG$82,Creditos_totales!$P143,0))," ")</f>
        <v>6.7464211610445815E-2</v>
      </c>
      <c r="AL143" s="29">
        <f>+IFERROR(VLOOKUP(Creditos_totales!AL$104,Cartera!$C$89:$DG$127,Creditos_totales!$P143,0)/(VLOOKUP(Creditos_totales!AL$104,Cartera!$C$89:$DG$127,Creditos_totales!$P143,0)+VLOOKUP(Creditos_totales!AL$104,Cartera!$C$44:$DG$82,Creditos_totales!$P143,0))," ")</f>
        <v>0.24286191837576984</v>
      </c>
      <c r="AM143" s="29" t="str">
        <f>+IFERROR(VLOOKUP(Creditos_totales!AM$104,Cartera!$C$89:$DG$127,Creditos_totales!$P143,0)/(VLOOKUP(Creditos_totales!AM$104,Cartera!$C$89:$DG$127,Creditos_totales!$P143,0)+VLOOKUP(Creditos_totales!AM$104,Cartera!$C$44:$DG$82,Creditos_totales!$P143,0))," ")</f>
        <v xml:space="preserve"> </v>
      </c>
      <c r="AN143" s="29">
        <f>+IFERROR(VLOOKUP(Creditos_totales!AN$104,Cartera!$C$89:$DG$127,Creditos_totales!$P143,0)/(VLOOKUP(Creditos_totales!AN$104,Cartera!$C$89:$DG$127,Creditos_totales!$P143,0)+VLOOKUP(Creditos_totales!AN$104,Cartera!$C$44:$DG$82,Creditos_totales!$P143,0))," ")</f>
        <v>0.57429147366530875</v>
      </c>
      <c r="AO143" s="29" t="str">
        <f>+IFERROR(VLOOKUP(Creditos_totales!AO$104,Cartera!$C$89:$DG$127,Creditos_totales!$P143,0)/(VLOOKUP(Creditos_totales!AO$104,Cartera!$C$89:$DG$127,Creditos_totales!$P143,0)+VLOOKUP(Creditos_totales!AO$104,Cartera!$C$44:$DG$82,Creditos_totales!$P143,0))," ")</f>
        <v xml:space="preserve"> </v>
      </c>
      <c r="AP143" s="29">
        <f>+IFERROR(VLOOKUP(Creditos_totales!AP$104,Cartera!$C$89:$DG$127,Creditos_totales!$P143,0)/(VLOOKUP(Creditos_totales!AP$104,Cartera!$C$89:$DG$127,Creditos_totales!$P143,0)+VLOOKUP(Creditos_totales!AP$104,Cartera!$C$44:$DG$82,Creditos_totales!$P143,0))," ")</f>
        <v>0.18232271882068882</v>
      </c>
      <c r="AQ143" s="29">
        <f>+IFERROR(VLOOKUP(Creditos_totales!AQ$104,Cartera!$C$89:$DG$127,Creditos_totales!$P143,0)/(VLOOKUP(Creditos_totales!AQ$104,Cartera!$C$89:$DG$127,Creditos_totales!$P143,0)+VLOOKUP(Creditos_totales!AQ$104,Cartera!$C$44:$DG$82,Creditos_totales!$P143,0))," ")</f>
        <v>0.27523884033385992</v>
      </c>
      <c r="AR143" s="29">
        <f>+IFERROR(VLOOKUP(Creditos_totales!AR$104,Cartera!$C$89:$DG$127,Creditos_totales!$P143,0)/(VLOOKUP(Creditos_totales!AR$104,Cartera!$C$89:$DG$127,Creditos_totales!$P143,0)+VLOOKUP(Creditos_totales!AR$104,Cartera!$C$44:$DG$82,Creditos_totales!$P143,0))," ")</f>
        <v>0.11850540431551755</v>
      </c>
      <c r="AS143" s="29">
        <f>+IFERROR(VLOOKUP(Creditos_totales!AS$104,Cartera!$C$89:$DG$127,Creditos_totales!$P143,0)/(VLOOKUP(Creditos_totales!AS$104,Cartera!$C$89:$DG$127,Creditos_totales!$P143,0)+VLOOKUP(Creditos_totales!AS$104,Cartera!$C$44:$DG$82,Creditos_totales!$P143,0))," ")</f>
        <v>0.26739004837374181</v>
      </c>
      <c r="AT143" s="29">
        <f>+IFERROR(VLOOKUP(Creditos_totales!AT$104,Cartera!$C$89:$DG$127,Creditos_totales!$P143,0)/(VLOOKUP(Creditos_totales!AT$104,Cartera!$C$89:$DG$127,Creditos_totales!$P143,0)+VLOOKUP(Creditos_totales!AT$104,Cartera!$C$44:$DG$82,Creditos_totales!$P143,0))," ")</f>
        <v>0.32082874579097315</v>
      </c>
      <c r="AU143" s="29">
        <f>+IFERROR(VLOOKUP(Creditos_totales!AU$104,Cartera!$C$89:$DG$127,Creditos_totales!$P143,0)/(VLOOKUP(Creditos_totales!AU$104,Cartera!$C$89:$DG$127,Creditos_totales!$P143,0)+VLOOKUP(Creditos_totales!AU$104,Cartera!$C$44:$DG$82,Creditos_totales!$P143,0))," ")</f>
        <v>0.35886033335144668</v>
      </c>
      <c r="AV143" s="29">
        <f>+IFERROR(VLOOKUP(Creditos_totales!AV$104,Cartera!$C$89:$DG$127,Creditos_totales!$P143,0)/(VLOOKUP(Creditos_totales!AV$104,Cartera!$C$89:$DG$127,Creditos_totales!$P143,0)+VLOOKUP(Creditos_totales!AV$104,Cartera!$C$44:$DG$82,Creditos_totales!$P143,0))," ")</f>
        <v>0.29762140372796669</v>
      </c>
      <c r="AW143" s="29">
        <f>+IFERROR(VLOOKUP(Creditos_totales!AW$104,Cartera!$C$89:$DG$127,Creditos_totales!$P143,0)/(VLOOKUP(Creditos_totales!AW$104,Cartera!$C$89:$DG$127,Creditos_totales!$P143,0)+VLOOKUP(Creditos_totales!AW$104,Cartera!$C$44:$DG$82,Creditos_totales!$P143,0))," ")</f>
        <v>0.12827190631782737</v>
      </c>
      <c r="AX143" s="29">
        <f>+IFERROR(VLOOKUP(Creditos_totales!AX$104,Cartera!$C$89:$DG$127,Creditos_totales!$P143,0)/(VLOOKUP(Creditos_totales!AX$104,Cartera!$C$89:$DG$127,Creditos_totales!$P143,0)+VLOOKUP(Creditos_totales!AX$104,Cartera!$C$44:$DG$82,Creditos_totales!$P143,0))," ")</f>
        <v>9.0243370880795329E-2</v>
      </c>
      <c r="AY143" s="29">
        <f>+IFERROR(VLOOKUP(Creditos_totales!AY$104,Cartera!$C$89:$DG$127,Creditos_totales!$P143,0)/(VLOOKUP(Creditos_totales!AY$104,Cartera!$C$89:$DG$127,Creditos_totales!$P143,0)+VLOOKUP(Creditos_totales!AY$104,Cartera!$C$44:$DG$82,Creditos_totales!$P143,0))," ")</f>
        <v>0.10490159968552917</v>
      </c>
      <c r="AZ143" s="29">
        <f>+IFERROR(VLOOKUP(Creditos_totales!AZ$104,Cartera!$C$89:$DG$127,Creditos_totales!$P143,0)/(VLOOKUP(Creditos_totales!AZ$104,Cartera!$C$89:$DG$127,Creditos_totales!$P143,0)+VLOOKUP(Creditos_totales!AZ$104,Cartera!$C$44:$DG$82,Creditos_totales!$P143,0))," ")</f>
        <v>0.14911315397431044</v>
      </c>
      <c r="BA143" s="29">
        <f>+IFERROR(VLOOKUP(Creditos_totales!BA$104,Cartera!$C$89:$DG$127,Creditos_totales!$P143,0)/(VLOOKUP(Creditos_totales!BA$104,Cartera!$C$89:$DG$127,Creditos_totales!$P143,0)+VLOOKUP(Creditos_totales!BA$104,Cartera!$C$44:$DG$82,Creditos_totales!$P143,0))," ")</f>
        <v>0.14314057557598461</v>
      </c>
      <c r="BB143" s="29">
        <f>+IFERROR(VLOOKUP(Creditos_totales!BB$104,Cartera!$C$89:$DG$127,Creditos_totales!$P143,0)/(VLOOKUP(Creditos_totales!BB$104,Cartera!$C$89:$DG$127,Creditos_totales!$P143,0)+VLOOKUP(Creditos_totales!BB$104,Cartera!$C$44:$DG$82,Creditos_totales!$P143,0))," ")</f>
        <v>0.24028020626452248</v>
      </c>
      <c r="BC143" s="29">
        <f>+IFERROR(VLOOKUP(Creditos_totales!BC$104,Cartera!$C$89:$DG$127,Creditos_totales!$P143,0)/(VLOOKUP(Creditos_totales!BC$104,Cartera!$C$89:$DG$127,Creditos_totales!$P143,0)+VLOOKUP(Creditos_totales!BC$104,Cartera!$C$44:$DG$82,Creditos_totales!$P143,0))," ")</f>
        <v>4.5357475572539982E-2</v>
      </c>
      <c r="BD143" s="29">
        <f>+IFERROR(VLOOKUP(Creditos_totales!BD$104,Cartera!$C$89:$DG$127,Creditos_totales!$P143,0)/(VLOOKUP(Creditos_totales!BD$104,Cartera!$C$89:$DG$127,Creditos_totales!$P143,0)+VLOOKUP(Creditos_totales!BD$104,Cartera!$C$44:$DG$82,Creditos_totales!$P143,0))," ")</f>
        <v>0</v>
      </c>
      <c r="BE143" s="29">
        <f>+IFERROR(VLOOKUP(Creditos_totales!BE$104,Cartera!$C$89:$DG$127,Creditos_totales!$P143,0)/(VLOOKUP(Creditos_totales!BE$104,Cartera!$C$89:$DG$127,Creditos_totales!$P143,0)+VLOOKUP(Creditos_totales!BE$104,Cartera!$C$44:$DG$82,Creditos_totales!$P143,0))," ")</f>
        <v>0.10086135585797548</v>
      </c>
      <c r="BF143" s="29">
        <f>+IFERROR(VLOOKUP(Creditos_totales!BF$104,Cartera!$C$89:$DG$127,Creditos_totales!$P143,0)/(VLOOKUP(Creditos_totales!BF$104,Cartera!$C$89:$DG$127,Creditos_totales!$P143,0)+VLOOKUP(Creditos_totales!BF$104,Cartera!$C$44:$DG$82,Creditos_totales!$P143,0))," ")</f>
        <v>0.15224614390528984</v>
      </c>
      <c r="BG143" s="12">
        <f t="shared" si="3"/>
        <v>0.3788975125163222</v>
      </c>
      <c r="BH143" s="38">
        <v>0.28551059821537533</v>
      </c>
    </row>
    <row r="144" spans="2:60" ht="16.5" x14ac:dyDescent="0.3">
      <c r="B144">
        <v>52</v>
      </c>
      <c r="C144" s="23">
        <v>42094</v>
      </c>
      <c r="D144" s="29">
        <f>+IFERROR(VLOOKUP(D$104,Cartera!$C$23:$DG$33,Creditos_totales!$B144,0)/(VLOOKUP(D$104,Cartera!$C$5:$DG$15,Creditos_totales!$B144,0)+VLOOKUP(D$104,Cartera!$C$23:$DG$33,Creditos_totales!$B144,0))," ")</f>
        <v>0.56559178552434886</v>
      </c>
      <c r="E144" s="29">
        <f>+IFERROR(VLOOKUP(E$104,Cartera!$C$23:$DG$33,Creditos_totales!$B144,0)/(VLOOKUP(E$104,Cartera!$C$5:$DG$15,Creditos_totales!$B144,0)+VLOOKUP(E$104,Cartera!$C$23:$DG$33,Creditos_totales!$B144,0))," ")</f>
        <v>0.72651026248951522</v>
      </c>
      <c r="F144" s="29">
        <f>+IFERROR(VLOOKUP(F$104,Cartera!$C$23:$DG$33,Creditos_totales!$B144,0)/(VLOOKUP(F$104,Cartera!$C$5:$DG$15,Creditos_totales!$B144,0)+VLOOKUP(F$104,Cartera!$C$23:$DG$33,Creditos_totales!$B144,0))," ")</f>
        <v>0.62274291541496085</v>
      </c>
      <c r="G144" s="29">
        <f>+IFERROR(VLOOKUP(G$104,Cartera!$C$23:$DG$33,Creditos_totales!$B144,0)/(VLOOKUP(G$104,Cartera!$C$5:$DG$15,Creditos_totales!$B144,0)+VLOOKUP(G$104,Cartera!$C$23:$DG$33,Creditos_totales!$B144,0))," ")</f>
        <v>0.61230514711067063</v>
      </c>
      <c r="H144" s="29">
        <f>+IFERROR(VLOOKUP(H$104,Cartera!$C$23:$DG$33,Creditos_totales!$B144,0)/(VLOOKUP(H$104,Cartera!$C$5:$DG$15,Creditos_totales!$B144,0)+VLOOKUP(H$104,Cartera!$C$23:$DG$33,Creditos_totales!$B144,0))," ")</f>
        <v>0.3901360006780501</v>
      </c>
      <c r="I144" s="29">
        <f>+IFERROR(VLOOKUP(I$104,Cartera!$C$23:$DG$33,Creditos_totales!$B144,0)/(VLOOKUP(I$104,Cartera!$C$5:$DG$15,Creditos_totales!$B144,0)+VLOOKUP(I$104,Cartera!$C$23:$DG$33,Creditos_totales!$B144,0))," ")</f>
        <v>0.66391711617926474</v>
      </c>
      <c r="J144" s="29">
        <f>+IFERROR(VLOOKUP(J$104,Cartera!$C$23:$DG$33,Creditos_totales!$B144,0)/(VLOOKUP(J$104,Cartera!$C$5:$DG$15,Creditos_totales!$B144,0)+VLOOKUP(J$104,Cartera!$C$23:$DG$33,Creditos_totales!$B144,0))," ")</f>
        <v>0.68863665291824516</v>
      </c>
      <c r="K144" s="29">
        <f>+IFERROR(VLOOKUP(K$104,Cartera!$C$23:$DG$33,Creditos_totales!$B144,0)/(VLOOKUP(K$104,Cartera!$C$5:$DG$15,Creditos_totales!$B144,0)+VLOOKUP(K$104,Cartera!$C$23:$DG$33,Creditos_totales!$B144,0))," ")</f>
        <v>0.79568219332938839</v>
      </c>
      <c r="L144" s="29">
        <f>+IFERROR(VLOOKUP(L$104,Cartera!$C$23:$DG$33,Creditos_totales!$B144,0)/(VLOOKUP(L$104,Cartera!$C$5:$DG$15,Creditos_totales!$B144,0)+VLOOKUP(L$104,Cartera!$C$23:$DG$33,Creditos_totales!$B144,0))," ")</f>
        <v>0.26453509885508536</v>
      </c>
      <c r="M144" s="29">
        <f>+IFERROR(VLOOKUP(M$104,Cartera!$C$23:$DG$33,Creditos_totales!$B144,0)/(VLOOKUP(M$104,Cartera!$C$5:$DG$15,Creditos_totales!$B144,0)+VLOOKUP(M$104,Cartera!$C$23:$DG$33,Creditos_totales!$B144,0))," ")</f>
        <v>0.14223152705037451</v>
      </c>
      <c r="N144" s="12">
        <v>0.60919559969457271</v>
      </c>
      <c r="P144">
        <v>52</v>
      </c>
      <c r="Q144" s="3">
        <v>42094</v>
      </c>
      <c r="R144" s="29">
        <f t="shared" si="0"/>
        <v>0.38769485288932937</v>
      </c>
      <c r="S144" s="29">
        <f t="shared" si="1"/>
        <v>0.43440821447565114</v>
      </c>
      <c r="T144" s="29">
        <f t="shared" si="2"/>
        <v>0.37725708458503915</v>
      </c>
      <c r="U144" s="29">
        <f>+IFERROR(VLOOKUP(Creditos_totales!U$104,Cartera!$C$89:$DG$127,Creditos_totales!$P144,0)/(VLOOKUP(Creditos_totales!U$104,Cartera!$C$89:$DG$127,Creditos_totales!$P144,0)+VLOOKUP(Creditos_totales!U$104,Cartera!$C$44:$DG$82,Creditos_totales!$P144,0))," ")</f>
        <v>0.41480751673260408</v>
      </c>
      <c r="V144" s="29">
        <f>+IFERROR(VLOOKUP(Creditos_totales!V$104,Cartera!$C$89:$DG$127,Creditos_totales!$P144,0)/(VLOOKUP(Creditos_totales!V$104,Cartera!$C$89:$DG$127,Creditos_totales!$P144,0)+VLOOKUP(Creditos_totales!V$104,Cartera!$C$44:$DG$82,Creditos_totales!$P144,0))," ")</f>
        <v>0.6299420048759562</v>
      </c>
      <c r="W144" s="29">
        <f>+IFERROR(VLOOKUP(Creditos_totales!W$104,Cartera!$C$89:$DG$127,Creditos_totales!$P144,0)/(VLOOKUP(Creditos_totales!W$104,Cartera!$C$89:$DG$127,Creditos_totales!$P144,0)+VLOOKUP(Creditos_totales!W$104,Cartera!$C$44:$DG$82,Creditos_totales!$P144,0))," ")</f>
        <v>0.3235309911947517</v>
      </c>
      <c r="X144" s="29">
        <f>+IFERROR(VLOOKUP(Creditos_totales!X$104,Cartera!$C$89:$DG$127,Creditos_totales!$P144,0)/(VLOOKUP(Creditos_totales!X$104,Cartera!$C$89:$DG$127,Creditos_totales!$P144,0)+VLOOKUP(Creditos_totales!X$104,Cartera!$C$44:$DG$82,Creditos_totales!$P144,0))," ")</f>
        <v>0.33124980224427442</v>
      </c>
      <c r="Y144" s="29">
        <f>+IFERROR(VLOOKUP(Creditos_totales!Y$104,Cartera!$C$89:$DG$127,Creditos_totales!$P144,0)/(VLOOKUP(Creditos_totales!Y$104,Cartera!$C$89:$DG$127,Creditos_totales!$P144,0)+VLOOKUP(Creditos_totales!Y$104,Cartera!$C$44:$DG$82,Creditos_totales!$P144,0))," ")</f>
        <v>0.40912013136973446</v>
      </c>
      <c r="Z144" s="29">
        <f>+IFERROR(VLOOKUP(Creditos_totales!Z$104,Cartera!$C$89:$DG$127,Creditos_totales!$P144,0)/(VLOOKUP(Creditos_totales!Z$104,Cartera!$C$89:$DG$127,Creditos_totales!$P144,0)+VLOOKUP(Creditos_totales!Z$104,Cartera!$C$44:$DG$82,Creditos_totales!$P144,0))," ")</f>
        <v>0.46493790283708897</v>
      </c>
      <c r="AA144" s="29">
        <f>+IFERROR(VLOOKUP(Creditos_totales!AA$104,Cartera!$C$89:$DG$127,Creditos_totales!$P144,0)/(VLOOKUP(Creditos_totales!AA$104,Cartera!$C$89:$DG$127,Creditos_totales!$P144,0)+VLOOKUP(Creditos_totales!AA$104,Cartera!$C$44:$DG$82,Creditos_totales!$P144,0))," ")</f>
        <v>0.36968064867796208</v>
      </c>
      <c r="AB144" s="29">
        <f>+IFERROR(VLOOKUP(Creditos_totales!AB$104,Cartera!$C$89:$DG$127,Creditos_totales!$P144,0)/(VLOOKUP(Creditos_totales!AB$104,Cartera!$C$89:$DG$127,Creditos_totales!$P144,0)+VLOOKUP(Creditos_totales!AB$104,Cartera!$C$44:$DG$82,Creditos_totales!$P144,0))," ")</f>
        <v>0.49376640405364836</v>
      </c>
      <c r="AC144" s="29">
        <f>+IFERROR(VLOOKUP(Creditos_totales!AC$104,Cartera!$C$89:$DG$127,Creditos_totales!$P144,0)/(VLOOKUP(Creditos_totales!AC$104,Cartera!$C$89:$DG$127,Creditos_totales!$P144,0)+VLOOKUP(Creditos_totales!AC$104,Cartera!$C$44:$DG$82,Creditos_totales!$P144,0))," ")</f>
        <v>0.2805531497489035</v>
      </c>
      <c r="AD144" s="29">
        <f>+IFERROR(VLOOKUP(Creditos_totales!AD$104,Cartera!$C$89:$DG$127,Creditos_totales!$P144,0)/(VLOOKUP(Creditos_totales!AD$104,Cartera!$C$89:$DG$127,Creditos_totales!$P144,0)+VLOOKUP(Creditos_totales!AD$104,Cartera!$C$44:$DG$82,Creditos_totales!$P144,0))," ")</f>
        <v>0.39295798321823322</v>
      </c>
      <c r="AE144" s="29">
        <f>+IFERROR(VLOOKUP(Creditos_totales!AE$104,Cartera!$C$89:$DG$127,Creditos_totales!$P144,0)/(VLOOKUP(Creditos_totales!AE$104,Cartera!$C$89:$DG$127,Creditos_totales!$P144,0)+VLOOKUP(Creditos_totales!AE$104,Cartera!$C$44:$DG$82,Creditos_totales!$P144,0))," ")</f>
        <v>0.38155206513687984</v>
      </c>
      <c r="AF144" s="29" t="str">
        <f>+IFERROR(VLOOKUP(Creditos_totales!AF$104,Cartera!$C$89:$DG$127,Creditos_totales!$P144,0)/(VLOOKUP(Creditos_totales!AF$104,Cartera!$C$89:$DG$127,Creditos_totales!$P144,0)+VLOOKUP(Creditos_totales!AF$104,Cartera!$C$44:$DG$82,Creditos_totales!$P144,0))," ")</f>
        <v xml:space="preserve"> </v>
      </c>
      <c r="AG144" s="29">
        <f>+IFERROR(VLOOKUP(Creditos_totales!AG$104,Cartera!$C$89:$DG$127,Creditos_totales!$P144,0)/(VLOOKUP(Creditos_totales!AG$104,Cartera!$C$89:$DG$127,Creditos_totales!$P144,0)+VLOOKUP(Creditos_totales!AG$104,Cartera!$C$44:$DG$82,Creditos_totales!$P144,0))," ")</f>
        <v>0.23154184404955244</v>
      </c>
      <c r="AH144" s="29">
        <f>+IFERROR(VLOOKUP(Creditos_totales!AH$104,Cartera!$C$89:$DG$127,Creditos_totales!$P144,0)/(VLOOKUP(Creditos_totales!AH$104,Cartera!$C$89:$DG$127,Creditos_totales!$P144,0)+VLOOKUP(Creditos_totales!AH$104,Cartera!$C$44:$DG$82,Creditos_totales!$P144,0))," ")</f>
        <v>0.16136452388697933</v>
      </c>
      <c r="AI144" s="29">
        <f>+IFERROR(VLOOKUP(Creditos_totales!AI$104,Cartera!$C$89:$DG$127,Creditos_totales!$P144,0)/(VLOOKUP(Creditos_totales!AI$104,Cartera!$C$89:$DG$127,Creditos_totales!$P144,0)+VLOOKUP(Creditos_totales!AI$104,Cartera!$C$44:$DG$82,Creditos_totales!$P144,0))," ")</f>
        <v>0.35931842136346792</v>
      </c>
      <c r="AJ144" s="29">
        <f>+IFERROR(VLOOKUP(Creditos_totales!AJ$104,Cartera!$C$89:$DG$127,Creditos_totales!$P144,0)/(VLOOKUP(Creditos_totales!AJ$104,Cartera!$C$89:$DG$127,Creditos_totales!$P144,0)+VLOOKUP(Creditos_totales!AJ$104,Cartera!$C$44:$DG$82,Creditos_totales!$P144,0))," ")</f>
        <v>0.27903816974090756</v>
      </c>
      <c r="AK144" s="29">
        <f>+IFERROR(VLOOKUP(Creditos_totales!AK$104,Cartera!$C$89:$DG$127,Creditos_totales!$P144,0)/(VLOOKUP(Creditos_totales!AK$104,Cartera!$C$89:$DG$127,Creditos_totales!$P144,0)+VLOOKUP(Creditos_totales!AK$104,Cartera!$C$44:$DG$82,Creditos_totales!$P144,0))," ")</f>
        <v>6.9074718907230589E-2</v>
      </c>
      <c r="AL144" s="29">
        <f>+IFERROR(VLOOKUP(Creditos_totales!AL$104,Cartera!$C$89:$DG$127,Creditos_totales!$P144,0)/(VLOOKUP(Creditos_totales!AL$104,Cartera!$C$89:$DG$127,Creditos_totales!$P144,0)+VLOOKUP(Creditos_totales!AL$104,Cartera!$C$44:$DG$82,Creditos_totales!$P144,0))," ")</f>
        <v>0.23613900775930968</v>
      </c>
      <c r="AM144" s="29" t="str">
        <f>+IFERROR(VLOOKUP(Creditos_totales!AM$104,Cartera!$C$89:$DG$127,Creditos_totales!$P144,0)/(VLOOKUP(Creditos_totales!AM$104,Cartera!$C$89:$DG$127,Creditos_totales!$P144,0)+VLOOKUP(Creditos_totales!AM$104,Cartera!$C$44:$DG$82,Creditos_totales!$P144,0))," ")</f>
        <v xml:space="preserve"> </v>
      </c>
      <c r="AN144" s="29">
        <f>+IFERROR(VLOOKUP(Creditos_totales!AN$104,Cartera!$C$89:$DG$127,Creditos_totales!$P144,0)/(VLOOKUP(Creditos_totales!AN$104,Cartera!$C$89:$DG$127,Creditos_totales!$P144,0)+VLOOKUP(Creditos_totales!AN$104,Cartera!$C$44:$DG$82,Creditos_totales!$P144,0))," ")</f>
        <v>0.58523707475711995</v>
      </c>
      <c r="AO144" s="29" t="str">
        <f>+IFERROR(VLOOKUP(Creditos_totales!AO$104,Cartera!$C$89:$DG$127,Creditos_totales!$P144,0)/(VLOOKUP(Creditos_totales!AO$104,Cartera!$C$89:$DG$127,Creditos_totales!$P144,0)+VLOOKUP(Creditos_totales!AO$104,Cartera!$C$44:$DG$82,Creditos_totales!$P144,0))," ")</f>
        <v xml:space="preserve"> </v>
      </c>
      <c r="AP144" s="29">
        <f>+IFERROR(VLOOKUP(Creditos_totales!AP$104,Cartera!$C$89:$DG$127,Creditos_totales!$P144,0)/(VLOOKUP(Creditos_totales!AP$104,Cartera!$C$89:$DG$127,Creditos_totales!$P144,0)+VLOOKUP(Creditos_totales!AP$104,Cartera!$C$44:$DG$82,Creditos_totales!$P144,0))," ")</f>
        <v>0.17564703684981486</v>
      </c>
      <c r="AQ144" s="29">
        <f>+IFERROR(VLOOKUP(Creditos_totales!AQ$104,Cartera!$C$89:$DG$127,Creditos_totales!$P144,0)/(VLOOKUP(Creditos_totales!AQ$104,Cartera!$C$89:$DG$127,Creditos_totales!$P144,0)+VLOOKUP(Creditos_totales!AQ$104,Cartera!$C$44:$DG$82,Creditos_totales!$P144,0))," ")</f>
        <v>0.26886411066471066</v>
      </c>
      <c r="AR144" s="29">
        <f>+IFERROR(VLOOKUP(Creditos_totales!AR$104,Cartera!$C$89:$DG$127,Creditos_totales!$P144,0)/(VLOOKUP(Creditos_totales!AR$104,Cartera!$C$89:$DG$127,Creditos_totales!$P144,0)+VLOOKUP(Creditos_totales!AR$104,Cartera!$C$44:$DG$82,Creditos_totales!$P144,0))," ")</f>
        <v>0.11518517101666964</v>
      </c>
      <c r="AS144" s="29">
        <f>+IFERROR(VLOOKUP(Creditos_totales!AS$104,Cartera!$C$89:$DG$127,Creditos_totales!$P144,0)/(VLOOKUP(Creditos_totales!AS$104,Cartera!$C$89:$DG$127,Creditos_totales!$P144,0)+VLOOKUP(Creditos_totales!AS$104,Cartera!$C$44:$DG$82,Creditos_totales!$P144,0))," ")</f>
        <v>0.25897116692214261</v>
      </c>
      <c r="AT144" s="29">
        <f>+IFERROR(VLOOKUP(Creditos_totales!AT$104,Cartera!$C$89:$DG$127,Creditos_totales!$P144,0)/(VLOOKUP(Creditos_totales!AT$104,Cartera!$C$89:$DG$127,Creditos_totales!$P144,0)+VLOOKUP(Creditos_totales!AT$104,Cartera!$C$44:$DG$82,Creditos_totales!$P144,0))," ")</f>
        <v>0.3169217406372864</v>
      </c>
      <c r="AU144" s="29">
        <f>+IFERROR(VLOOKUP(Creditos_totales!AU$104,Cartera!$C$89:$DG$127,Creditos_totales!$P144,0)/(VLOOKUP(Creditos_totales!AU$104,Cartera!$C$89:$DG$127,Creditos_totales!$P144,0)+VLOOKUP(Creditos_totales!AU$104,Cartera!$C$44:$DG$82,Creditos_totales!$P144,0))," ")</f>
        <v>0.34894776104002478</v>
      </c>
      <c r="AV144" s="29">
        <f>+IFERROR(VLOOKUP(Creditos_totales!AV$104,Cartera!$C$89:$DG$127,Creditos_totales!$P144,0)/(VLOOKUP(Creditos_totales!AV$104,Cartera!$C$89:$DG$127,Creditos_totales!$P144,0)+VLOOKUP(Creditos_totales!AV$104,Cartera!$C$44:$DG$82,Creditos_totales!$P144,0))," ")</f>
        <v>0.40476377362623461</v>
      </c>
      <c r="AW144" s="29" t="str">
        <f>+IFERROR(VLOOKUP(Creditos_totales!AW$104,Cartera!$C$89:$DG$127,Creditos_totales!$P144,0)/(VLOOKUP(Creditos_totales!AW$104,Cartera!$C$89:$DG$127,Creditos_totales!$P144,0)+VLOOKUP(Creditos_totales!AW$104,Cartera!$C$44:$DG$82,Creditos_totales!$P144,0))," ")</f>
        <v xml:space="preserve"> </v>
      </c>
      <c r="AX144" s="29">
        <f>+IFERROR(VLOOKUP(Creditos_totales!AX$104,Cartera!$C$89:$DG$127,Creditos_totales!$P144,0)/(VLOOKUP(Creditos_totales!AX$104,Cartera!$C$89:$DG$127,Creditos_totales!$P144,0)+VLOOKUP(Creditos_totales!AX$104,Cartera!$C$44:$DG$82,Creditos_totales!$P144,0))," ")</f>
        <v>8.9783489733119767E-2</v>
      </c>
      <c r="AY144" s="29">
        <f>+IFERROR(VLOOKUP(Creditos_totales!AY$104,Cartera!$C$89:$DG$127,Creditos_totales!$P144,0)/(VLOOKUP(Creditos_totales!AY$104,Cartera!$C$89:$DG$127,Creditos_totales!$P144,0)+VLOOKUP(Creditos_totales!AY$104,Cartera!$C$44:$DG$82,Creditos_totales!$P144,0))," ")</f>
        <v>0.10024908104095132</v>
      </c>
      <c r="AZ144" s="29">
        <f>+IFERROR(VLOOKUP(Creditos_totales!AZ$104,Cartera!$C$89:$DG$127,Creditos_totales!$P144,0)/(VLOOKUP(Creditos_totales!AZ$104,Cartera!$C$89:$DG$127,Creditos_totales!$P144,0)+VLOOKUP(Creditos_totales!AZ$104,Cartera!$C$44:$DG$82,Creditos_totales!$P144,0))," ")</f>
        <v>0.15479448662388501</v>
      </c>
      <c r="BA144" s="29">
        <f>+IFERROR(VLOOKUP(Creditos_totales!BA$104,Cartera!$C$89:$DG$127,Creditos_totales!$P144,0)/(VLOOKUP(Creditos_totales!BA$104,Cartera!$C$89:$DG$127,Creditos_totales!$P144,0)+VLOOKUP(Creditos_totales!BA$104,Cartera!$C$44:$DG$82,Creditos_totales!$P144,0))," ")</f>
        <v>0.14296646454584097</v>
      </c>
      <c r="BB144" s="29">
        <f>+IFERROR(VLOOKUP(Creditos_totales!BB$104,Cartera!$C$89:$DG$127,Creditos_totales!$P144,0)/(VLOOKUP(Creditos_totales!BB$104,Cartera!$C$89:$DG$127,Creditos_totales!$P144,0)+VLOOKUP(Creditos_totales!BB$104,Cartera!$C$44:$DG$82,Creditos_totales!$P144,0))," ")</f>
        <v>0.24028020626452248</v>
      </c>
      <c r="BC144" s="29">
        <f>+IFERROR(VLOOKUP(Creditos_totales!BC$104,Cartera!$C$89:$DG$127,Creditos_totales!$P144,0)/(VLOOKUP(Creditos_totales!BC$104,Cartera!$C$89:$DG$127,Creditos_totales!$P144,0)+VLOOKUP(Creditos_totales!BC$104,Cartera!$C$44:$DG$82,Creditos_totales!$P144,0))," ")</f>
        <v>4.9934274170613614E-2</v>
      </c>
      <c r="BD144" s="29">
        <f>+IFERROR(VLOOKUP(Creditos_totales!BD$104,Cartera!$C$89:$DG$127,Creditos_totales!$P144,0)/(VLOOKUP(Creditos_totales!BD$104,Cartera!$C$89:$DG$127,Creditos_totales!$P144,0)+VLOOKUP(Creditos_totales!BD$104,Cartera!$C$44:$DG$82,Creditos_totales!$P144,0))," ")</f>
        <v>0</v>
      </c>
      <c r="BE144" s="29">
        <f>+IFERROR(VLOOKUP(Creditos_totales!BE$104,Cartera!$C$89:$DG$127,Creditos_totales!$P144,0)/(VLOOKUP(Creditos_totales!BE$104,Cartera!$C$89:$DG$127,Creditos_totales!$P144,0)+VLOOKUP(Creditos_totales!BE$104,Cartera!$C$44:$DG$82,Creditos_totales!$P144,0))," ")</f>
        <v>9.3725902472649558E-2</v>
      </c>
      <c r="BF144" s="29">
        <f>+IFERROR(VLOOKUP(Creditos_totales!BF$104,Cartera!$C$89:$DG$127,Creditos_totales!$P144,0)/(VLOOKUP(Creditos_totales!BF$104,Cartera!$C$89:$DG$127,Creditos_totales!$P144,0)+VLOOKUP(Creditos_totales!BF$104,Cartera!$C$44:$DG$82,Creditos_totales!$P144,0))," ")</f>
        <v>0.15447645589345324</v>
      </c>
      <c r="BG144" s="12">
        <f t="shared" si="3"/>
        <v>0.39080440030542729</v>
      </c>
      <c r="BH144" s="38">
        <v>0.28517644691863869</v>
      </c>
    </row>
    <row r="145" spans="2:60" ht="16.5" x14ac:dyDescent="0.3">
      <c r="B145">
        <v>53</v>
      </c>
      <c r="C145" s="23">
        <v>42124</v>
      </c>
      <c r="D145" s="29">
        <f>+IFERROR(VLOOKUP(D$104,Cartera!$C$23:$DG$33,Creditos_totales!$B145,0)/(VLOOKUP(D$104,Cartera!$C$5:$DG$15,Creditos_totales!$B145,0)+VLOOKUP(D$104,Cartera!$C$23:$DG$33,Creditos_totales!$B145,0))," ")</f>
        <v>0.55879036502829749</v>
      </c>
      <c r="E145" s="29">
        <f>+IFERROR(VLOOKUP(E$104,Cartera!$C$23:$DG$33,Creditos_totales!$B145,0)/(VLOOKUP(E$104,Cartera!$C$5:$DG$15,Creditos_totales!$B145,0)+VLOOKUP(E$104,Cartera!$C$23:$DG$33,Creditos_totales!$B145,0))," ")</f>
        <v>0.72685635727696918</v>
      </c>
      <c r="F145" s="29">
        <f>+IFERROR(VLOOKUP(F$104,Cartera!$C$23:$DG$33,Creditos_totales!$B145,0)/(VLOOKUP(F$104,Cartera!$C$5:$DG$15,Creditos_totales!$B145,0)+VLOOKUP(F$104,Cartera!$C$23:$DG$33,Creditos_totales!$B145,0))," ")</f>
        <v>0.60389576358161801</v>
      </c>
      <c r="G145" s="29">
        <f>+IFERROR(VLOOKUP(G$104,Cartera!$C$23:$DG$33,Creditos_totales!$B145,0)/(VLOOKUP(G$104,Cartera!$C$5:$DG$15,Creditos_totales!$B145,0)+VLOOKUP(G$104,Cartera!$C$23:$DG$33,Creditos_totales!$B145,0))," ")</f>
        <v>0.61536576741737614</v>
      </c>
      <c r="H145" s="29">
        <f>+IFERROR(VLOOKUP(H$104,Cartera!$C$23:$DG$33,Creditos_totales!$B145,0)/(VLOOKUP(H$104,Cartera!$C$5:$DG$15,Creditos_totales!$B145,0)+VLOOKUP(H$104,Cartera!$C$23:$DG$33,Creditos_totales!$B145,0))," ")</f>
        <v>0.39388316364424658</v>
      </c>
      <c r="I145" s="29">
        <f>+IFERROR(VLOOKUP(I$104,Cartera!$C$23:$DG$33,Creditos_totales!$B145,0)/(VLOOKUP(I$104,Cartera!$C$5:$DG$15,Creditos_totales!$B145,0)+VLOOKUP(I$104,Cartera!$C$23:$DG$33,Creditos_totales!$B145,0))," ")</f>
        <v>0.66659818727761488</v>
      </c>
      <c r="J145" s="29">
        <f>+IFERROR(VLOOKUP(J$104,Cartera!$C$23:$DG$33,Creditos_totales!$B145,0)/(VLOOKUP(J$104,Cartera!$C$5:$DG$15,Creditos_totales!$B145,0)+VLOOKUP(J$104,Cartera!$C$23:$DG$33,Creditos_totales!$B145,0))," ")</f>
        <v>0.70255065712599063</v>
      </c>
      <c r="K145" s="29">
        <f>+IFERROR(VLOOKUP(K$104,Cartera!$C$23:$DG$33,Creditos_totales!$B145,0)/(VLOOKUP(K$104,Cartera!$C$5:$DG$15,Creditos_totales!$B145,0)+VLOOKUP(K$104,Cartera!$C$23:$DG$33,Creditos_totales!$B145,0))," ")</f>
        <v>0.78759281011478977</v>
      </c>
      <c r="L145" s="29">
        <f>+IFERROR(VLOOKUP(L$104,Cartera!$C$23:$DG$33,Creditos_totales!$B145,0)/(VLOOKUP(L$104,Cartera!$C$5:$DG$15,Creditos_totales!$B145,0)+VLOOKUP(L$104,Cartera!$C$23:$DG$33,Creditos_totales!$B145,0))," ")</f>
        <v>0.26889530626098634</v>
      </c>
      <c r="M145" s="29">
        <f>+IFERROR(VLOOKUP(M$104,Cartera!$C$23:$DG$33,Creditos_totales!$B145,0)/(VLOOKUP(M$104,Cartera!$C$5:$DG$15,Creditos_totales!$B145,0)+VLOOKUP(M$104,Cartera!$C$23:$DG$33,Creditos_totales!$B145,0))," ")</f>
        <v>0.16163141212907761</v>
      </c>
      <c r="N145" s="12">
        <v>0.60492307950583746</v>
      </c>
      <c r="P145">
        <v>53</v>
      </c>
      <c r="Q145" s="3">
        <v>42124</v>
      </c>
      <c r="R145" s="29">
        <f t="shared" si="0"/>
        <v>0.38463423258262386</v>
      </c>
      <c r="S145" s="29">
        <f t="shared" si="1"/>
        <v>0.44120963497170251</v>
      </c>
      <c r="T145" s="29">
        <f t="shared" si="2"/>
        <v>0.39610423641838199</v>
      </c>
      <c r="U145" s="29">
        <f>+IFERROR(VLOOKUP(Creditos_totales!U$104,Cartera!$C$89:$DG$127,Creditos_totales!$P145,0)/(VLOOKUP(Creditos_totales!U$104,Cartera!$C$89:$DG$127,Creditos_totales!$P145,0)+VLOOKUP(Creditos_totales!U$104,Cartera!$C$44:$DG$82,Creditos_totales!$P145,0))," ")</f>
        <v>0.40982442307533073</v>
      </c>
      <c r="V145" s="29">
        <f>+IFERROR(VLOOKUP(Creditos_totales!V$104,Cartera!$C$89:$DG$127,Creditos_totales!$P145,0)/(VLOOKUP(Creditos_totales!V$104,Cartera!$C$89:$DG$127,Creditos_totales!$P145,0)+VLOOKUP(Creditos_totales!V$104,Cartera!$C$44:$DG$82,Creditos_totales!$P145,0))," ")</f>
        <v>0.63670068318094053</v>
      </c>
      <c r="W145" s="29">
        <f>+IFERROR(VLOOKUP(Creditos_totales!W$104,Cartera!$C$89:$DG$127,Creditos_totales!$P145,0)/(VLOOKUP(Creditos_totales!W$104,Cartera!$C$89:$DG$127,Creditos_totales!$P145,0)+VLOOKUP(Creditos_totales!W$104,Cartera!$C$44:$DG$82,Creditos_totales!$P145,0))," ")</f>
        <v>0.32762332134514999</v>
      </c>
      <c r="X145" s="29">
        <f>+IFERROR(VLOOKUP(Creditos_totales!X$104,Cartera!$C$89:$DG$127,Creditos_totales!$P145,0)/(VLOOKUP(Creditos_totales!X$104,Cartera!$C$89:$DG$127,Creditos_totales!$P145,0)+VLOOKUP(Creditos_totales!X$104,Cartera!$C$44:$DG$82,Creditos_totales!$P145,0))," ")</f>
        <v>0.33536628785007694</v>
      </c>
      <c r="Y145" s="29">
        <f>+IFERROR(VLOOKUP(Creditos_totales!Y$104,Cartera!$C$89:$DG$127,Creditos_totales!$P145,0)/(VLOOKUP(Creditos_totales!Y$104,Cartera!$C$89:$DG$127,Creditos_totales!$P145,0)+VLOOKUP(Creditos_totales!Y$104,Cartera!$C$44:$DG$82,Creditos_totales!$P145,0))," ")</f>
        <v>0.4080222475109736</v>
      </c>
      <c r="Z145" s="29">
        <f>+IFERROR(VLOOKUP(Creditos_totales!Z$104,Cartera!$C$89:$DG$127,Creditos_totales!$P145,0)/(VLOOKUP(Creditos_totales!Z$104,Cartera!$C$89:$DG$127,Creditos_totales!$P145,0)+VLOOKUP(Creditos_totales!Z$104,Cartera!$C$44:$DG$82,Creditos_totales!$P145,0))," ")</f>
        <v>0.46475363737760694</v>
      </c>
      <c r="AA145" s="29">
        <f>+IFERROR(VLOOKUP(Creditos_totales!AA$104,Cartera!$C$89:$DG$127,Creditos_totales!$P145,0)/(VLOOKUP(Creditos_totales!AA$104,Cartera!$C$89:$DG$127,Creditos_totales!$P145,0)+VLOOKUP(Creditos_totales!AA$104,Cartera!$C$44:$DG$82,Creditos_totales!$P145,0))," ")</f>
        <v>0.3731715119516229</v>
      </c>
      <c r="AB145" s="29">
        <f>+IFERROR(VLOOKUP(Creditos_totales!AB$104,Cartera!$C$89:$DG$127,Creditos_totales!$P145,0)/(VLOOKUP(Creditos_totales!AB$104,Cartera!$C$89:$DG$127,Creditos_totales!$P145,0)+VLOOKUP(Creditos_totales!AB$104,Cartera!$C$44:$DG$82,Creditos_totales!$P145,0))," ")</f>
        <v>0.49133482509141607</v>
      </c>
      <c r="AC145" s="29">
        <f>+IFERROR(VLOOKUP(Creditos_totales!AC$104,Cartera!$C$89:$DG$127,Creditos_totales!$P145,0)/(VLOOKUP(Creditos_totales!AC$104,Cartera!$C$89:$DG$127,Creditos_totales!$P145,0)+VLOOKUP(Creditos_totales!AC$104,Cartera!$C$44:$DG$82,Creditos_totales!$P145,0))," ")</f>
        <v>0.27298251965043829</v>
      </c>
      <c r="AD145" s="29">
        <f>+IFERROR(VLOOKUP(Creditos_totales!AD$104,Cartera!$C$89:$DG$127,Creditos_totales!$P145,0)/(VLOOKUP(Creditos_totales!AD$104,Cartera!$C$89:$DG$127,Creditos_totales!$P145,0)+VLOOKUP(Creditos_totales!AD$104,Cartera!$C$44:$DG$82,Creditos_totales!$P145,0))," ")</f>
        <v>0.39197504218349305</v>
      </c>
      <c r="AE145" s="29">
        <f>+IFERROR(VLOOKUP(Creditos_totales!AE$104,Cartera!$C$89:$DG$127,Creditos_totales!$P145,0)/(VLOOKUP(Creditos_totales!AE$104,Cartera!$C$89:$DG$127,Creditos_totales!$P145,0)+VLOOKUP(Creditos_totales!AE$104,Cartera!$C$44:$DG$82,Creditos_totales!$P145,0))," ")</f>
        <v>0.38008458078864121</v>
      </c>
      <c r="AF145" s="29" t="str">
        <f>+IFERROR(VLOOKUP(Creditos_totales!AF$104,Cartera!$C$89:$DG$127,Creditos_totales!$P145,0)/(VLOOKUP(Creditos_totales!AF$104,Cartera!$C$89:$DG$127,Creditos_totales!$P145,0)+VLOOKUP(Creditos_totales!AF$104,Cartera!$C$44:$DG$82,Creditos_totales!$P145,0))," ")</f>
        <v xml:space="preserve"> </v>
      </c>
      <c r="AG145" s="29">
        <f>+IFERROR(VLOOKUP(Creditos_totales!AG$104,Cartera!$C$89:$DG$127,Creditos_totales!$P145,0)/(VLOOKUP(Creditos_totales!AG$104,Cartera!$C$89:$DG$127,Creditos_totales!$P145,0)+VLOOKUP(Creditos_totales!AG$104,Cartera!$C$44:$DG$82,Creditos_totales!$P145,0))," ")</f>
        <v>0.23246218873541874</v>
      </c>
      <c r="AH145" s="29">
        <f>+IFERROR(VLOOKUP(Creditos_totales!AH$104,Cartera!$C$89:$DG$127,Creditos_totales!$P145,0)/(VLOOKUP(Creditos_totales!AH$104,Cartera!$C$89:$DG$127,Creditos_totales!$P145,0)+VLOOKUP(Creditos_totales!AH$104,Cartera!$C$44:$DG$82,Creditos_totales!$P145,0))," ")</f>
        <v>0.16082261663833175</v>
      </c>
      <c r="AI145" s="29">
        <f>+IFERROR(VLOOKUP(Creditos_totales!AI$104,Cartera!$C$89:$DG$127,Creditos_totales!$P145,0)/(VLOOKUP(Creditos_totales!AI$104,Cartera!$C$89:$DG$127,Creditos_totales!$P145,0)+VLOOKUP(Creditos_totales!AI$104,Cartera!$C$44:$DG$82,Creditos_totales!$P145,0))," ")</f>
        <v>0.35079294139538686</v>
      </c>
      <c r="AJ145" s="29">
        <f>+IFERROR(VLOOKUP(Creditos_totales!AJ$104,Cartera!$C$89:$DG$127,Creditos_totales!$P145,0)/(VLOOKUP(Creditos_totales!AJ$104,Cartera!$C$89:$DG$127,Creditos_totales!$P145,0)+VLOOKUP(Creditos_totales!AJ$104,Cartera!$C$44:$DG$82,Creditos_totales!$P145,0))," ")</f>
        <v>0.28932232197441782</v>
      </c>
      <c r="AK145" s="29">
        <f>+IFERROR(VLOOKUP(Creditos_totales!AK$104,Cartera!$C$89:$DG$127,Creditos_totales!$P145,0)/(VLOOKUP(Creditos_totales!AK$104,Cartera!$C$89:$DG$127,Creditos_totales!$P145,0)+VLOOKUP(Creditos_totales!AK$104,Cartera!$C$44:$DG$82,Creditos_totales!$P145,0))," ")</f>
        <v>6.8981452901870535E-2</v>
      </c>
      <c r="AL145" s="29">
        <f>+IFERROR(VLOOKUP(Creditos_totales!AL$104,Cartera!$C$89:$DG$127,Creditos_totales!$P145,0)/(VLOOKUP(Creditos_totales!AL$104,Cartera!$C$89:$DG$127,Creditos_totales!$P145,0)+VLOOKUP(Creditos_totales!AL$104,Cartera!$C$44:$DG$82,Creditos_totales!$P145,0))," ")</f>
        <v>0.22273299274878852</v>
      </c>
      <c r="AM145" s="29" t="str">
        <f>+IFERROR(VLOOKUP(Creditos_totales!AM$104,Cartera!$C$89:$DG$127,Creditos_totales!$P145,0)/(VLOOKUP(Creditos_totales!AM$104,Cartera!$C$89:$DG$127,Creditos_totales!$P145,0)+VLOOKUP(Creditos_totales!AM$104,Cartera!$C$44:$DG$82,Creditos_totales!$P145,0))," ")</f>
        <v xml:space="preserve"> </v>
      </c>
      <c r="AN145" s="29">
        <f>+IFERROR(VLOOKUP(Creditos_totales!AN$104,Cartera!$C$89:$DG$127,Creditos_totales!$P145,0)/(VLOOKUP(Creditos_totales!AN$104,Cartera!$C$89:$DG$127,Creditos_totales!$P145,0)+VLOOKUP(Creditos_totales!AN$104,Cartera!$C$44:$DG$82,Creditos_totales!$P145,0))," ")</f>
        <v>0.58969913852606259</v>
      </c>
      <c r="AO145" s="29" t="str">
        <f>+IFERROR(VLOOKUP(Creditos_totales!AO$104,Cartera!$C$89:$DG$127,Creditos_totales!$P145,0)/(VLOOKUP(Creditos_totales!AO$104,Cartera!$C$89:$DG$127,Creditos_totales!$P145,0)+VLOOKUP(Creditos_totales!AO$104,Cartera!$C$44:$DG$82,Creditos_totales!$P145,0))," ")</f>
        <v xml:space="preserve"> </v>
      </c>
      <c r="AP145" s="29">
        <f>+IFERROR(VLOOKUP(Creditos_totales!AP$104,Cartera!$C$89:$DG$127,Creditos_totales!$P145,0)/(VLOOKUP(Creditos_totales!AP$104,Cartera!$C$89:$DG$127,Creditos_totales!$P145,0)+VLOOKUP(Creditos_totales!AP$104,Cartera!$C$44:$DG$82,Creditos_totales!$P145,0))," ")</f>
        <v>0.17692550843131388</v>
      </c>
      <c r="AQ145" s="29">
        <f>+IFERROR(VLOOKUP(Creditos_totales!AQ$104,Cartera!$C$89:$DG$127,Creditos_totales!$P145,0)/(VLOOKUP(Creditos_totales!AQ$104,Cartera!$C$89:$DG$127,Creditos_totales!$P145,0)+VLOOKUP(Creditos_totales!AQ$104,Cartera!$C$44:$DG$82,Creditos_totales!$P145,0))," ")</f>
        <v>0.26944359010171898</v>
      </c>
      <c r="AR145" s="29">
        <f>+IFERROR(VLOOKUP(Creditos_totales!AR$104,Cartera!$C$89:$DG$127,Creditos_totales!$P145,0)/(VLOOKUP(Creditos_totales!AR$104,Cartera!$C$89:$DG$127,Creditos_totales!$P145,0)+VLOOKUP(Creditos_totales!AR$104,Cartera!$C$44:$DG$82,Creditos_totales!$P145,0))," ")</f>
        <v>0.11292769767553228</v>
      </c>
      <c r="AS145" s="29">
        <f>+IFERROR(VLOOKUP(Creditos_totales!AS$104,Cartera!$C$89:$DG$127,Creditos_totales!$P145,0)/(VLOOKUP(Creditos_totales!AS$104,Cartera!$C$89:$DG$127,Creditos_totales!$P145,0)+VLOOKUP(Creditos_totales!AS$104,Cartera!$C$44:$DG$82,Creditos_totales!$P145,0))," ")</f>
        <v>0.23299325299508883</v>
      </c>
      <c r="AT145" s="29">
        <f>+IFERROR(VLOOKUP(Creditos_totales!AT$104,Cartera!$C$89:$DG$127,Creditos_totales!$P145,0)/(VLOOKUP(Creditos_totales!AT$104,Cartera!$C$89:$DG$127,Creditos_totales!$P145,0)+VLOOKUP(Creditos_totales!AT$104,Cartera!$C$44:$DG$82,Creditos_totales!$P145,0))," ")</f>
        <v>0.31960197066787832</v>
      </c>
      <c r="AU145" s="29">
        <f>+IFERROR(VLOOKUP(Creditos_totales!AU$104,Cartera!$C$89:$DG$127,Creditos_totales!$P145,0)/(VLOOKUP(Creditos_totales!AU$104,Cartera!$C$89:$DG$127,Creditos_totales!$P145,0)+VLOOKUP(Creditos_totales!AU$104,Cartera!$C$44:$DG$82,Creditos_totales!$P145,0))," ")</f>
        <v>0.34786849681237808</v>
      </c>
      <c r="AV145" s="29">
        <f>+IFERROR(VLOOKUP(Creditos_totales!AV$104,Cartera!$C$89:$DG$127,Creditos_totales!$P145,0)/(VLOOKUP(Creditos_totales!AV$104,Cartera!$C$89:$DG$127,Creditos_totales!$P145,0)+VLOOKUP(Creditos_totales!AV$104,Cartera!$C$44:$DG$82,Creditos_totales!$P145,0))," ")</f>
        <v>0.43484655289089008</v>
      </c>
      <c r="AW145" s="29" t="str">
        <f>+IFERROR(VLOOKUP(Creditos_totales!AW$104,Cartera!$C$89:$DG$127,Creditos_totales!$P145,0)/(VLOOKUP(Creditos_totales!AW$104,Cartera!$C$89:$DG$127,Creditos_totales!$P145,0)+VLOOKUP(Creditos_totales!AW$104,Cartera!$C$44:$DG$82,Creditos_totales!$P145,0))," ")</f>
        <v xml:space="preserve"> </v>
      </c>
      <c r="AX145" s="29">
        <f>+IFERROR(VLOOKUP(Creditos_totales!AX$104,Cartera!$C$89:$DG$127,Creditos_totales!$P145,0)/(VLOOKUP(Creditos_totales!AX$104,Cartera!$C$89:$DG$127,Creditos_totales!$P145,0)+VLOOKUP(Creditos_totales!AX$104,Cartera!$C$44:$DG$82,Creditos_totales!$P145,0))," ")</f>
        <v>8.9271468530493087E-2</v>
      </c>
      <c r="AY145" s="29">
        <f>+IFERROR(VLOOKUP(Creditos_totales!AY$104,Cartera!$C$89:$DG$127,Creditos_totales!$P145,0)/(VLOOKUP(Creditos_totales!AY$104,Cartera!$C$89:$DG$127,Creditos_totales!$P145,0)+VLOOKUP(Creditos_totales!AY$104,Cartera!$C$44:$DG$82,Creditos_totales!$P145,0))," ")</f>
        <v>9.5249828796047722E-2</v>
      </c>
      <c r="AZ145" s="29">
        <f>+IFERROR(VLOOKUP(Creditos_totales!AZ$104,Cartera!$C$89:$DG$127,Creditos_totales!$P145,0)/(VLOOKUP(Creditos_totales!AZ$104,Cartera!$C$89:$DG$127,Creditos_totales!$P145,0)+VLOOKUP(Creditos_totales!AZ$104,Cartera!$C$44:$DG$82,Creditos_totales!$P145,0))," ")</f>
        <v>0.15665108385886184</v>
      </c>
      <c r="BA145" s="29">
        <f>+IFERROR(VLOOKUP(Creditos_totales!BA$104,Cartera!$C$89:$DG$127,Creditos_totales!$P145,0)/(VLOOKUP(Creditos_totales!BA$104,Cartera!$C$89:$DG$127,Creditos_totales!$P145,0)+VLOOKUP(Creditos_totales!BA$104,Cartera!$C$44:$DG$82,Creditos_totales!$P145,0))," ")</f>
        <v>0.14280602405957807</v>
      </c>
      <c r="BB145" s="29">
        <f>+IFERROR(VLOOKUP(Creditos_totales!BB$104,Cartera!$C$89:$DG$127,Creditos_totales!$P145,0)/(VLOOKUP(Creditos_totales!BB$104,Cartera!$C$89:$DG$127,Creditos_totales!$P145,0)+VLOOKUP(Creditos_totales!BB$104,Cartera!$C$44:$DG$82,Creditos_totales!$P145,0))," ")</f>
        <v>0.24134829178551936</v>
      </c>
      <c r="BC145" s="29">
        <f>+IFERROR(VLOOKUP(Creditos_totales!BC$104,Cartera!$C$89:$DG$127,Creditos_totales!$P145,0)/(VLOOKUP(Creditos_totales!BC$104,Cartera!$C$89:$DG$127,Creditos_totales!$P145,0)+VLOOKUP(Creditos_totales!BC$104,Cartera!$C$44:$DG$82,Creditos_totales!$P145,0))," ")</f>
        <v>5.2888065116528424E-2</v>
      </c>
      <c r="BD145" s="29">
        <f>+IFERROR(VLOOKUP(Creditos_totales!BD$104,Cartera!$C$89:$DG$127,Creditos_totales!$P145,0)/(VLOOKUP(Creditos_totales!BD$104,Cartera!$C$89:$DG$127,Creditos_totales!$P145,0)+VLOOKUP(Creditos_totales!BD$104,Cartera!$C$44:$DG$82,Creditos_totales!$P145,0))," ")</f>
        <v>0</v>
      </c>
      <c r="BE145" s="29">
        <f>+IFERROR(VLOOKUP(Creditos_totales!BE$104,Cartera!$C$89:$DG$127,Creditos_totales!$P145,0)/(VLOOKUP(Creditos_totales!BE$104,Cartera!$C$89:$DG$127,Creditos_totales!$P145,0)+VLOOKUP(Creditos_totales!BE$104,Cartera!$C$44:$DG$82,Creditos_totales!$P145,0))," ")</f>
        <v>9.0359270337895384E-2</v>
      </c>
      <c r="BF145" s="29">
        <f>+IFERROR(VLOOKUP(Creditos_totales!BF$104,Cartera!$C$89:$DG$127,Creditos_totales!$P145,0)/(VLOOKUP(Creditos_totales!BF$104,Cartera!$C$89:$DG$127,Creditos_totales!$P145,0)+VLOOKUP(Creditos_totales!BF$104,Cartera!$C$44:$DG$82,Creditos_totales!$P145,0))," ")</f>
        <v>0.15467290207649889</v>
      </c>
      <c r="BG145" s="12">
        <f t="shared" si="3"/>
        <v>0.39507692049416254</v>
      </c>
      <c r="BH145" s="38">
        <v>0.28593661263310099</v>
      </c>
    </row>
    <row r="146" spans="2:60" ht="16.5" x14ac:dyDescent="0.3">
      <c r="B146">
        <v>54</v>
      </c>
      <c r="C146" s="23">
        <v>42155</v>
      </c>
      <c r="D146" s="29">
        <f>+IFERROR(VLOOKUP(D$104,Cartera!$C$23:$DG$33,Creditos_totales!$B146,0)/(VLOOKUP(D$104,Cartera!$C$5:$DG$15,Creditos_totales!$B146,0)+VLOOKUP(D$104,Cartera!$C$23:$DG$33,Creditos_totales!$B146,0))," ")</f>
        <v>0.55698174692030522</v>
      </c>
      <c r="E146" s="29">
        <f>+IFERROR(VLOOKUP(E$104,Cartera!$C$23:$DG$33,Creditos_totales!$B146,0)/(VLOOKUP(E$104,Cartera!$C$5:$DG$15,Creditos_totales!$B146,0)+VLOOKUP(E$104,Cartera!$C$23:$DG$33,Creditos_totales!$B146,0))," ")</f>
        <v>0.73848286574483346</v>
      </c>
      <c r="F146" s="29">
        <f>+IFERROR(VLOOKUP(F$104,Cartera!$C$23:$DG$33,Creditos_totales!$B146,0)/(VLOOKUP(F$104,Cartera!$C$5:$DG$15,Creditos_totales!$B146,0)+VLOOKUP(F$104,Cartera!$C$23:$DG$33,Creditos_totales!$B146,0))," ")</f>
        <v>0.57473850477684374</v>
      </c>
      <c r="G146" s="29">
        <f>+IFERROR(VLOOKUP(G$104,Cartera!$C$23:$DG$33,Creditos_totales!$B146,0)/(VLOOKUP(G$104,Cartera!$C$5:$DG$15,Creditos_totales!$B146,0)+VLOOKUP(G$104,Cartera!$C$23:$DG$33,Creditos_totales!$B146,0))," ")</f>
        <v>0.61330567207659459</v>
      </c>
      <c r="H146" s="29">
        <f>+IFERROR(VLOOKUP(H$104,Cartera!$C$23:$DG$33,Creditos_totales!$B146,0)/(VLOOKUP(H$104,Cartera!$C$5:$DG$15,Creditos_totales!$B146,0)+VLOOKUP(H$104,Cartera!$C$23:$DG$33,Creditos_totales!$B146,0))," ")</f>
        <v>0.13924516175228108</v>
      </c>
      <c r="I146" s="29">
        <f>+IFERROR(VLOOKUP(I$104,Cartera!$C$23:$DG$33,Creditos_totales!$B146,0)/(VLOOKUP(I$104,Cartera!$C$5:$DG$15,Creditos_totales!$B146,0)+VLOOKUP(I$104,Cartera!$C$23:$DG$33,Creditos_totales!$B146,0))," ")</f>
        <v>0.66291933839594774</v>
      </c>
      <c r="J146" s="29">
        <f>+IFERROR(VLOOKUP(J$104,Cartera!$C$23:$DG$33,Creditos_totales!$B146,0)/(VLOOKUP(J$104,Cartera!$C$5:$DG$15,Creditos_totales!$B146,0)+VLOOKUP(J$104,Cartera!$C$23:$DG$33,Creditos_totales!$B146,0))," ")</f>
        <v>0.71642348762174246</v>
      </c>
      <c r="K146" s="29">
        <f>+IFERROR(VLOOKUP(K$104,Cartera!$C$23:$DG$33,Creditos_totales!$B146,0)/(VLOOKUP(K$104,Cartera!$C$5:$DG$15,Creditos_totales!$B146,0)+VLOOKUP(K$104,Cartera!$C$23:$DG$33,Creditos_totales!$B146,0))," ")</f>
        <v>0.79615443823080445</v>
      </c>
      <c r="L146" s="29">
        <f>+IFERROR(VLOOKUP(L$104,Cartera!$C$23:$DG$33,Creditos_totales!$B146,0)/(VLOOKUP(L$104,Cartera!$C$5:$DG$15,Creditos_totales!$B146,0)+VLOOKUP(L$104,Cartera!$C$23:$DG$33,Creditos_totales!$B146,0))," ")</f>
        <v>0.20055401889655119</v>
      </c>
      <c r="M146" s="29">
        <f>+IFERROR(VLOOKUP(M$104,Cartera!$C$23:$DG$33,Creditos_totales!$B146,0)/(VLOOKUP(M$104,Cartera!$C$5:$DG$15,Creditos_totales!$B146,0)+VLOOKUP(M$104,Cartera!$C$23:$DG$33,Creditos_totales!$B146,0))," ")</f>
        <v>0.16316282637087526</v>
      </c>
      <c r="N146" s="12">
        <v>0.59817624948518833</v>
      </c>
      <c r="P146">
        <v>54</v>
      </c>
      <c r="Q146" s="3">
        <v>42155</v>
      </c>
      <c r="R146" s="29">
        <f t="shared" si="0"/>
        <v>0.38669432792340541</v>
      </c>
      <c r="S146" s="29">
        <f t="shared" si="1"/>
        <v>0.44301825307969478</v>
      </c>
      <c r="T146" s="29">
        <f t="shared" si="2"/>
        <v>0.42526149522315626</v>
      </c>
      <c r="U146" s="29">
        <f>+IFERROR(VLOOKUP(Creditos_totales!U$104,Cartera!$C$89:$DG$127,Creditos_totales!$P146,0)/(VLOOKUP(Creditos_totales!U$104,Cartera!$C$89:$DG$127,Creditos_totales!$P146,0)+VLOOKUP(Creditos_totales!U$104,Cartera!$C$44:$DG$82,Creditos_totales!$P146,0))," ")</f>
        <v>0.40812064616167343</v>
      </c>
      <c r="V146" s="29">
        <f>+IFERROR(VLOOKUP(Creditos_totales!V$104,Cartera!$C$89:$DG$127,Creditos_totales!$P146,0)/(VLOOKUP(Creditos_totales!V$104,Cartera!$C$89:$DG$127,Creditos_totales!$P146,0)+VLOOKUP(Creditos_totales!V$104,Cartera!$C$44:$DG$82,Creditos_totales!$P146,0))," ")</f>
        <v>0.64019060605696299</v>
      </c>
      <c r="W146" s="29">
        <f>+IFERROR(VLOOKUP(Creditos_totales!W$104,Cartera!$C$89:$DG$127,Creditos_totales!$P146,0)/(VLOOKUP(Creditos_totales!W$104,Cartera!$C$89:$DG$127,Creditos_totales!$P146,0)+VLOOKUP(Creditos_totales!W$104,Cartera!$C$44:$DG$82,Creditos_totales!$P146,0))," ")</f>
        <v>0.3279046967923237</v>
      </c>
      <c r="X146" s="29">
        <f>+IFERROR(VLOOKUP(Creditos_totales!X$104,Cartera!$C$89:$DG$127,Creditos_totales!$P146,0)/(VLOOKUP(Creditos_totales!X$104,Cartera!$C$89:$DG$127,Creditos_totales!$P146,0)+VLOOKUP(Creditos_totales!X$104,Cartera!$C$44:$DG$82,Creditos_totales!$P146,0))," ")</f>
        <v>0.33557735381811798</v>
      </c>
      <c r="Y146" s="29">
        <f>+IFERROR(VLOOKUP(Creditos_totales!Y$104,Cartera!$C$89:$DG$127,Creditos_totales!$P146,0)/(VLOOKUP(Creditos_totales!Y$104,Cartera!$C$89:$DG$127,Creditos_totales!$P146,0)+VLOOKUP(Creditos_totales!Y$104,Cartera!$C$44:$DG$82,Creditos_totales!$P146,0))," ")</f>
        <v>0.40690599090480528</v>
      </c>
      <c r="Z146" s="29">
        <f>+IFERROR(VLOOKUP(Creditos_totales!Z$104,Cartera!$C$89:$DG$127,Creditos_totales!$P146,0)/(VLOOKUP(Creditos_totales!Z$104,Cartera!$C$89:$DG$127,Creditos_totales!$P146,0)+VLOOKUP(Creditos_totales!Z$104,Cartera!$C$44:$DG$82,Creditos_totales!$P146,0))," ")</f>
        <v>0.45963088243991962</v>
      </c>
      <c r="AA146" s="29">
        <f>+IFERROR(VLOOKUP(Creditos_totales!AA$104,Cartera!$C$89:$DG$127,Creditos_totales!$P146,0)/(VLOOKUP(Creditos_totales!AA$104,Cartera!$C$89:$DG$127,Creditos_totales!$P146,0)+VLOOKUP(Creditos_totales!AA$104,Cartera!$C$44:$DG$82,Creditos_totales!$P146,0))," ")</f>
        <v>0.37720816504750093</v>
      </c>
      <c r="AB146" s="29">
        <f>+IFERROR(VLOOKUP(Creditos_totales!AB$104,Cartera!$C$89:$DG$127,Creditos_totales!$P146,0)/(VLOOKUP(Creditos_totales!AB$104,Cartera!$C$89:$DG$127,Creditos_totales!$P146,0)+VLOOKUP(Creditos_totales!AB$104,Cartera!$C$44:$DG$82,Creditos_totales!$P146,0))," ")</f>
        <v>0.48326414141044505</v>
      </c>
      <c r="AC146" s="29">
        <f>+IFERROR(VLOOKUP(Creditos_totales!AC$104,Cartera!$C$89:$DG$127,Creditos_totales!$P146,0)/(VLOOKUP(Creditos_totales!AC$104,Cartera!$C$89:$DG$127,Creditos_totales!$P146,0)+VLOOKUP(Creditos_totales!AC$104,Cartera!$C$44:$DG$82,Creditos_totales!$P146,0))," ")</f>
        <v>0.28619978963297893</v>
      </c>
      <c r="AD146" s="29">
        <f>+IFERROR(VLOOKUP(Creditos_totales!AD$104,Cartera!$C$89:$DG$127,Creditos_totales!$P146,0)/(VLOOKUP(Creditos_totales!AD$104,Cartera!$C$89:$DG$127,Creditos_totales!$P146,0)+VLOOKUP(Creditos_totales!AD$104,Cartera!$C$44:$DG$82,Creditos_totales!$P146,0))," ")</f>
        <v>0.39271074176590798</v>
      </c>
      <c r="AE146" s="29">
        <f>+IFERROR(VLOOKUP(Creditos_totales!AE$104,Cartera!$C$89:$DG$127,Creditos_totales!$P146,0)/(VLOOKUP(Creditos_totales!AE$104,Cartera!$C$89:$DG$127,Creditos_totales!$P146,0)+VLOOKUP(Creditos_totales!AE$104,Cartera!$C$44:$DG$82,Creditos_totales!$P146,0))," ")</f>
        <v>0.37712233827945052</v>
      </c>
      <c r="AF146" s="29" t="str">
        <f>+IFERROR(VLOOKUP(Creditos_totales!AF$104,Cartera!$C$89:$DG$127,Creditos_totales!$P146,0)/(VLOOKUP(Creditos_totales!AF$104,Cartera!$C$89:$DG$127,Creditos_totales!$P146,0)+VLOOKUP(Creditos_totales!AF$104,Cartera!$C$44:$DG$82,Creditos_totales!$P146,0))," ")</f>
        <v xml:space="preserve"> </v>
      </c>
      <c r="AG146" s="29">
        <f>+IFERROR(VLOOKUP(Creditos_totales!AG$104,Cartera!$C$89:$DG$127,Creditos_totales!$P146,0)/(VLOOKUP(Creditos_totales!AG$104,Cartera!$C$89:$DG$127,Creditos_totales!$P146,0)+VLOOKUP(Creditos_totales!AG$104,Cartera!$C$44:$DG$82,Creditos_totales!$P146,0))," ")</f>
        <v>0.23144891056045688</v>
      </c>
      <c r="AH146" s="29">
        <f>+IFERROR(VLOOKUP(Creditos_totales!AH$104,Cartera!$C$89:$DG$127,Creditos_totales!$P146,0)/(VLOOKUP(Creditos_totales!AH$104,Cartera!$C$89:$DG$127,Creditos_totales!$P146,0)+VLOOKUP(Creditos_totales!AH$104,Cartera!$C$44:$DG$82,Creditos_totales!$P146,0))," ")</f>
        <v>0.15987028590618801</v>
      </c>
      <c r="AI146" s="29">
        <f>+IFERROR(VLOOKUP(Creditos_totales!AI$104,Cartera!$C$89:$DG$127,Creditos_totales!$P146,0)/(VLOOKUP(Creditos_totales!AI$104,Cartera!$C$89:$DG$127,Creditos_totales!$P146,0)+VLOOKUP(Creditos_totales!AI$104,Cartera!$C$44:$DG$82,Creditos_totales!$P146,0))," ")</f>
        <v>0.35157224363600842</v>
      </c>
      <c r="AJ146" s="29">
        <f>+IFERROR(VLOOKUP(Creditos_totales!AJ$104,Cartera!$C$89:$DG$127,Creditos_totales!$P146,0)/(VLOOKUP(Creditos_totales!AJ$104,Cartera!$C$89:$DG$127,Creditos_totales!$P146,0)+VLOOKUP(Creditos_totales!AJ$104,Cartera!$C$44:$DG$82,Creditos_totales!$P146,0))," ")</f>
        <v>0.29225884688487458</v>
      </c>
      <c r="AK146" s="29">
        <f>+IFERROR(VLOOKUP(Creditos_totales!AK$104,Cartera!$C$89:$DG$127,Creditos_totales!$P146,0)/(VLOOKUP(Creditos_totales!AK$104,Cartera!$C$89:$DG$127,Creditos_totales!$P146,0)+VLOOKUP(Creditos_totales!AK$104,Cartera!$C$44:$DG$82,Creditos_totales!$P146,0))," ")</f>
        <v>7.1364185376760439E-2</v>
      </c>
      <c r="AL146" s="29">
        <f>+IFERROR(VLOOKUP(Creditos_totales!AL$104,Cartera!$C$89:$DG$127,Creditos_totales!$P146,0)/(VLOOKUP(Creditos_totales!AL$104,Cartera!$C$89:$DG$127,Creditos_totales!$P146,0)+VLOOKUP(Creditos_totales!AL$104,Cartera!$C$44:$DG$82,Creditos_totales!$P146,0))," ")</f>
        <v>0.21857668217340173</v>
      </c>
      <c r="AM146" s="29" t="str">
        <f>+IFERROR(VLOOKUP(Creditos_totales!AM$104,Cartera!$C$89:$DG$127,Creditos_totales!$P146,0)/(VLOOKUP(Creditos_totales!AM$104,Cartera!$C$89:$DG$127,Creditos_totales!$P146,0)+VLOOKUP(Creditos_totales!AM$104,Cartera!$C$44:$DG$82,Creditos_totales!$P146,0))," ")</f>
        <v xml:space="preserve"> </v>
      </c>
      <c r="AN146" s="29">
        <f>+IFERROR(VLOOKUP(Creditos_totales!AN$104,Cartera!$C$89:$DG$127,Creditos_totales!$P146,0)/(VLOOKUP(Creditos_totales!AN$104,Cartera!$C$89:$DG$127,Creditos_totales!$P146,0)+VLOOKUP(Creditos_totales!AN$104,Cartera!$C$44:$DG$82,Creditos_totales!$P146,0))," ")</f>
        <v>0.58673097294094212</v>
      </c>
      <c r="AO146" s="29" t="str">
        <f>+IFERROR(VLOOKUP(Creditos_totales!AO$104,Cartera!$C$89:$DG$127,Creditos_totales!$P146,0)/(VLOOKUP(Creditos_totales!AO$104,Cartera!$C$89:$DG$127,Creditos_totales!$P146,0)+VLOOKUP(Creditos_totales!AO$104,Cartera!$C$44:$DG$82,Creditos_totales!$P146,0))," ")</f>
        <v xml:space="preserve"> </v>
      </c>
      <c r="AP146" s="29">
        <f>+IFERROR(VLOOKUP(Creditos_totales!AP$104,Cartera!$C$89:$DG$127,Creditos_totales!$P146,0)/(VLOOKUP(Creditos_totales!AP$104,Cartera!$C$89:$DG$127,Creditos_totales!$P146,0)+VLOOKUP(Creditos_totales!AP$104,Cartera!$C$44:$DG$82,Creditos_totales!$P146,0))," ")</f>
        <v>0.17859666768071822</v>
      </c>
      <c r="AQ146" s="29">
        <f>+IFERROR(VLOOKUP(Creditos_totales!AQ$104,Cartera!$C$89:$DG$127,Creditos_totales!$P146,0)/(VLOOKUP(Creditos_totales!AQ$104,Cartera!$C$89:$DG$127,Creditos_totales!$P146,0)+VLOOKUP(Creditos_totales!AQ$104,Cartera!$C$44:$DG$82,Creditos_totales!$P146,0))," ")</f>
        <v>0.27349340837040081</v>
      </c>
      <c r="AR146" s="29">
        <f>+IFERROR(VLOOKUP(Creditos_totales!AR$104,Cartera!$C$89:$DG$127,Creditos_totales!$P146,0)/(VLOOKUP(Creditos_totales!AR$104,Cartera!$C$89:$DG$127,Creditos_totales!$P146,0)+VLOOKUP(Creditos_totales!AR$104,Cartera!$C$44:$DG$82,Creditos_totales!$P146,0))," ")</f>
        <v>0.11120236259046003</v>
      </c>
      <c r="AS146" s="29">
        <f>+IFERROR(VLOOKUP(Creditos_totales!AS$104,Cartera!$C$89:$DG$127,Creditos_totales!$P146,0)/(VLOOKUP(Creditos_totales!AS$104,Cartera!$C$89:$DG$127,Creditos_totales!$P146,0)+VLOOKUP(Creditos_totales!AS$104,Cartera!$C$44:$DG$82,Creditos_totales!$P146,0))," ")</f>
        <v>0.20035979243555824</v>
      </c>
      <c r="AT146" s="29">
        <f>+IFERROR(VLOOKUP(Creditos_totales!AT$104,Cartera!$C$89:$DG$127,Creditos_totales!$P146,0)/(VLOOKUP(Creditos_totales!AT$104,Cartera!$C$89:$DG$127,Creditos_totales!$P146,0)+VLOOKUP(Creditos_totales!AT$104,Cartera!$C$44:$DG$82,Creditos_totales!$P146,0))," ")</f>
        <v>0.31430569696180261</v>
      </c>
      <c r="AU146" s="29">
        <f>+IFERROR(VLOOKUP(Creditos_totales!AU$104,Cartera!$C$89:$DG$127,Creditos_totales!$P146,0)/(VLOOKUP(Creditos_totales!AU$104,Cartera!$C$89:$DG$127,Creditos_totales!$P146,0)+VLOOKUP(Creditos_totales!AU$104,Cartera!$C$44:$DG$82,Creditos_totales!$P146,0))," ")</f>
        <v>0.35891572980581982</v>
      </c>
      <c r="AV146" s="29">
        <f>+IFERROR(VLOOKUP(Creditos_totales!AV$104,Cartera!$C$89:$DG$127,Creditos_totales!$P146,0)/(VLOOKUP(Creditos_totales!AV$104,Cartera!$C$89:$DG$127,Creditos_totales!$P146,0)+VLOOKUP(Creditos_totales!AV$104,Cartera!$C$44:$DG$82,Creditos_totales!$P146,0))," ")</f>
        <v>0.44679779632347444</v>
      </c>
      <c r="AW146" s="29" t="str">
        <f>+IFERROR(VLOOKUP(Creditos_totales!AW$104,Cartera!$C$89:$DG$127,Creditos_totales!$P146,0)/(VLOOKUP(Creditos_totales!AW$104,Cartera!$C$89:$DG$127,Creditos_totales!$P146,0)+VLOOKUP(Creditos_totales!AW$104,Cartera!$C$44:$DG$82,Creditos_totales!$P146,0))," ")</f>
        <v xml:space="preserve"> </v>
      </c>
      <c r="AX146" s="29">
        <f>+IFERROR(VLOOKUP(Creditos_totales!AX$104,Cartera!$C$89:$DG$127,Creditos_totales!$P146,0)/(VLOOKUP(Creditos_totales!AX$104,Cartera!$C$89:$DG$127,Creditos_totales!$P146,0)+VLOOKUP(Creditos_totales!AX$104,Cartera!$C$44:$DG$82,Creditos_totales!$P146,0))," ")</f>
        <v>8.8058729729945259E-2</v>
      </c>
      <c r="AY146" s="29">
        <f>+IFERROR(VLOOKUP(Creditos_totales!AY$104,Cartera!$C$89:$DG$127,Creditos_totales!$P146,0)/(VLOOKUP(Creditos_totales!AY$104,Cartera!$C$89:$DG$127,Creditos_totales!$P146,0)+VLOOKUP(Creditos_totales!AY$104,Cartera!$C$44:$DG$82,Creditos_totales!$P146,0))," ")</f>
        <v>9.077389630443207E-2</v>
      </c>
      <c r="AZ146" s="29">
        <f>+IFERROR(VLOOKUP(Creditos_totales!AZ$104,Cartera!$C$89:$DG$127,Creditos_totales!$P146,0)/(VLOOKUP(Creditos_totales!AZ$104,Cartera!$C$89:$DG$127,Creditos_totales!$P146,0)+VLOOKUP(Creditos_totales!AZ$104,Cartera!$C$44:$DG$82,Creditos_totales!$P146,0))," ")</f>
        <v>0.15465685836968127</v>
      </c>
      <c r="BA146" s="29">
        <f>+IFERROR(VLOOKUP(Creditos_totales!BA$104,Cartera!$C$89:$DG$127,Creditos_totales!$P146,0)/(VLOOKUP(Creditos_totales!BA$104,Cartera!$C$89:$DG$127,Creditos_totales!$P146,0)+VLOOKUP(Creditos_totales!BA$104,Cartera!$C$44:$DG$82,Creditos_totales!$P146,0))," ")</f>
        <v>0.14346177338678365</v>
      </c>
      <c r="BB146" s="29">
        <f>+IFERROR(VLOOKUP(Creditos_totales!BB$104,Cartera!$C$89:$DG$127,Creditos_totales!$P146,0)/(VLOOKUP(Creditos_totales!BB$104,Cartera!$C$89:$DG$127,Creditos_totales!$P146,0)+VLOOKUP(Creditos_totales!BB$104,Cartera!$C$44:$DG$82,Creditos_totales!$P146,0))," ")</f>
        <v>0.24525877136371868</v>
      </c>
      <c r="BC146" s="29">
        <f>+IFERROR(VLOOKUP(Creditos_totales!BC$104,Cartera!$C$89:$DG$127,Creditos_totales!$P146,0)/(VLOOKUP(Creditos_totales!BC$104,Cartera!$C$89:$DG$127,Creditos_totales!$P146,0)+VLOOKUP(Creditos_totales!BC$104,Cartera!$C$44:$DG$82,Creditos_totales!$P146,0))," ")</f>
        <v>5.5075224860891718E-2</v>
      </c>
      <c r="BD146" s="29">
        <f>+IFERROR(VLOOKUP(Creditos_totales!BD$104,Cartera!$C$89:$DG$127,Creditos_totales!$P146,0)/(VLOOKUP(Creditos_totales!BD$104,Cartera!$C$89:$DG$127,Creditos_totales!$P146,0)+VLOOKUP(Creditos_totales!BD$104,Cartera!$C$44:$DG$82,Creditos_totales!$P146,0))," ")</f>
        <v>0</v>
      </c>
      <c r="BE146" s="29">
        <f>+IFERROR(VLOOKUP(Creditos_totales!BE$104,Cartera!$C$89:$DG$127,Creditos_totales!$P146,0)/(VLOOKUP(Creditos_totales!BE$104,Cartera!$C$89:$DG$127,Creditos_totales!$P146,0)+VLOOKUP(Creditos_totales!BE$104,Cartera!$C$44:$DG$82,Creditos_totales!$P146,0))," ")</f>
        <v>0.12384024225926889</v>
      </c>
      <c r="BF146" s="29">
        <f>+IFERROR(VLOOKUP(Creditos_totales!BF$104,Cartera!$C$89:$DG$127,Creditos_totales!$P146,0)/(VLOOKUP(Creditos_totales!BF$104,Cartera!$C$89:$DG$127,Creditos_totales!$P146,0)+VLOOKUP(Creditos_totales!BF$104,Cartera!$C$44:$DG$82,Creditos_totales!$P146,0))," ")</f>
        <v>0.15598681285278271</v>
      </c>
      <c r="BG146" s="12">
        <f t="shared" si="3"/>
        <v>0.40182375051481167</v>
      </c>
      <c r="BH146" s="38">
        <v>0.2852734610412076</v>
      </c>
    </row>
    <row r="147" spans="2:60" ht="16.5" x14ac:dyDescent="0.3">
      <c r="B147">
        <v>55</v>
      </c>
      <c r="C147" s="23">
        <v>42185</v>
      </c>
      <c r="D147" s="29">
        <f>+IFERROR(VLOOKUP(D$104,Cartera!$C$23:$DG$33,Creditos_totales!$B147,0)/(VLOOKUP(D$104,Cartera!$C$5:$DG$15,Creditos_totales!$B147,0)+VLOOKUP(D$104,Cartera!$C$23:$DG$33,Creditos_totales!$B147,0))," ")</f>
        <v>0.57089522956445049</v>
      </c>
      <c r="E147" s="29">
        <f>+IFERROR(VLOOKUP(E$104,Cartera!$C$23:$DG$33,Creditos_totales!$B147,0)/(VLOOKUP(E$104,Cartera!$C$5:$DG$15,Creditos_totales!$B147,0)+VLOOKUP(E$104,Cartera!$C$23:$DG$33,Creditos_totales!$B147,0))," ")</f>
        <v>0.73886457307620668</v>
      </c>
      <c r="F147" s="29">
        <f>+IFERROR(VLOOKUP(F$104,Cartera!$C$23:$DG$33,Creditos_totales!$B147,0)/(VLOOKUP(F$104,Cartera!$C$5:$DG$15,Creditos_totales!$B147,0)+VLOOKUP(F$104,Cartera!$C$23:$DG$33,Creditos_totales!$B147,0))," ")</f>
        <v>0.57155165166138655</v>
      </c>
      <c r="G147" s="29">
        <f>+IFERROR(VLOOKUP(G$104,Cartera!$C$23:$DG$33,Creditos_totales!$B147,0)/(VLOOKUP(G$104,Cartera!$C$5:$DG$15,Creditos_totales!$B147,0)+VLOOKUP(G$104,Cartera!$C$23:$DG$33,Creditos_totales!$B147,0))," ")</f>
        <v>0.60603175984399071</v>
      </c>
      <c r="H147" s="29">
        <f>+IFERROR(VLOOKUP(H$104,Cartera!$C$23:$DG$33,Creditos_totales!$B147,0)/(VLOOKUP(H$104,Cartera!$C$5:$DG$15,Creditos_totales!$B147,0)+VLOOKUP(H$104,Cartera!$C$23:$DG$33,Creditos_totales!$B147,0))," ")</f>
        <v>0.10417638705171589</v>
      </c>
      <c r="I147" s="29">
        <f>+IFERROR(VLOOKUP(I$104,Cartera!$C$23:$DG$33,Creditos_totales!$B147,0)/(VLOOKUP(I$104,Cartera!$C$5:$DG$15,Creditos_totales!$B147,0)+VLOOKUP(I$104,Cartera!$C$23:$DG$33,Creditos_totales!$B147,0))," ")</f>
        <v>0.67580360193425237</v>
      </c>
      <c r="J147" s="29">
        <f>+IFERROR(VLOOKUP(J$104,Cartera!$C$23:$DG$33,Creditos_totales!$B147,0)/(VLOOKUP(J$104,Cartera!$C$5:$DG$15,Creditos_totales!$B147,0)+VLOOKUP(J$104,Cartera!$C$23:$DG$33,Creditos_totales!$B147,0))," ")</f>
        <v>0.71958166422279979</v>
      </c>
      <c r="K147" s="29">
        <f>+IFERROR(VLOOKUP(K$104,Cartera!$C$23:$DG$33,Creditos_totales!$B147,0)/(VLOOKUP(K$104,Cartera!$C$5:$DG$15,Creditos_totales!$B147,0)+VLOOKUP(K$104,Cartera!$C$23:$DG$33,Creditos_totales!$B147,0))," ")</f>
        <v>0.78900263098956191</v>
      </c>
      <c r="L147" s="29">
        <f>+IFERROR(VLOOKUP(L$104,Cartera!$C$23:$DG$33,Creditos_totales!$B147,0)/(VLOOKUP(L$104,Cartera!$C$5:$DG$15,Creditos_totales!$B147,0)+VLOOKUP(L$104,Cartera!$C$23:$DG$33,Creditos_totales!$B147,0))," ")</f>
        <v>0.17928242101918768</v>
      </c>
      <c r="M147" s="29">
        <f>+IFERROR(VLOOKUP(M$104,Cartera!$C$23:$DG$33,Creditos_totales!$B147,0)/(VLOOKUP(M$104,Cartera!$C$5:$DG$15,Creditos_totales!$B147,0)+VLOOKUP(M$104,Cartera!$C$23:$DG$33,Creditos_totales!$B147,0))," ")</f>
        <v>0.15502567170471634</v>
      </c>
      <c r="N147" s="12">
        <v>0.60147632627763403</v>
      </c>
      <c r="P147">
        <v>55</v>
      </c>
      <c r="Q147" s="3">
        <v>42185</v>
      </c>
      <c r="R147" s="29">
        <f t="shared" si="0"/>
        <v>0.39396824015600929</v>
      </c>
      <c r="S147" s="29">
        <f t="shared" si="1"/>
        <v>0.42910477043554951</v>
      </c>
      <c r="T147" s="29">
        <f t="shared" si="2"/>
        <v>0.42844834833861345</v>
      </c>
      <c r="U147" s="29">
        <f>+IFERROR(VLOOKUP(Creditos_totales!U$104,Cartera!$C$89:$DG$127,Creditos_totales!$P147,0)/(VLOOKUP(Creditos_totales!U$104,Cartera!$C$89:$DG$127,Creditos_totales!$P147,0)+VLOOKUP(Creditos_totales!U$104,Cartera!$C$44:$DG$82,Creditos_totales!$P147,0))," ")</f>
        <v>0.40610582067230055</v>
      </c>
      <c r="V147" s="29">
        <f>+IFERROR(VLOOKUP(Creditos_totales!V$104,Cartera!$C$89:$DG$127,Creditos_totales!$P147,0)/(VLOOKUP(Creditos_totales!V$104,Cartera!$C$89:$DG$127,Creditos_totales!$P147,0)+VLOOKUP(Creditos_totales!V$104,Cartera!$C$44:$DG$82,Creditos_totales!$P147,0))," ")</f>
        <v>0.64609350231919926</v>
      </c>
      <c r="W147" s="29">
        <f>+IFERROR(VLOOKUP(Creditos_totales!W$104,Cartera!$C$89:$DG$127,Creditos_totales!$P147,0)/(VLOOKUP(Creditos_totales!W$104,Cartera!$C$89:$DG$127,Creditos_totales!$P147,0)+VLOOKUP(Creditos_totales!W$104,Cartera!$C$44:$DG$82,Creditos_totales!$P147,0))," ")</f>
        <v>0.33030236058787538</v>
      </c>
      <c r="X147" s="29">
        <f>+IFERROR(VLOOKUP(Creditos_totales!X$104,Cartera!$C$89:$DG$127,Creditos_totales!$P147,0)/(VLOOKUP(Creditos_totales!X$104,Cartera!$C$89:$DG$127,Creditos_totales!$P147,0)+VLOOKUP(Creditos_totales!X$104,Cartera!$C$44:$DG$82,Creditos_totales!$P147,0))," ")</f>
        <v>0.33729017193589822</v>
      </c>
      <c r="Y147" s="29">
        <f>+IFERROR(VLOOKUP(Creditos_totales!Y$104,Cartera!$C$89:$DG$127,Creditos_totales!$P147,0)/(VLOOKUP(Creditos_totales!Y$104,Cartera!$C$89:$DG$127,Creditos_totales!$P147,0)+VLOOKUP(Creditos_totales!Y$104,Cartera!$C$44:$DG$82,Creditos_totales!$P147,0))," ")</f>
        <v>0.40892742550491301</v>
      </c>
      <c r="Z147" s="29">
        <f>+IFERROR(VLOOKUP(Creditos_totales!Z$104,Cartera!$C$89:$DG$127,Creditos_totales!$P147,0)/(VLOOKUP(Creditos_totales!Z$104,Cartera!$C$89:$DG$127,Creditos_totales!$P147,0)+VLOOKUP(Creditos_totales!Z$104,Cartera!$C$44:$DG$82,Creditos_totales!$P147,0))," ")</f>
        <v>0.4625920763582832</v>
      </c>
      <c r="AA147" s="29">
        <f>+IFERROR(VLOOKUP(Creditos_totales!AA$104,Cartera!$C$89:$DG$127,Creditos_totales!$P147,0)/(VLOOKUP(Creditos_totales!AA$104,Cartera!$C$89:$DG$127,Creditos_totales!$P147,0)+VLOOKUP(Creditos_totales!AA$104,Cartera!$C$44:$DG$82,Creditos_totales!$P147,0))," ")</f>
        <v>0.38124078842706843</v>
      </c>
      <c r="AB147" s="29">
        <f>+IFERROR(VLOOKUP(Creditos_totales!AB$104,Cartera!$C$89:$DG$127,Creditos_totales!$P147,0)/(VLOOKUP(Creditos_totales!AB$104,Cartera!$C$89:$DG$127,Creditos_totales!$P147,0)+VLOOKUP(Creditos_totales!AB$104,Cartera!$C$44:$DG$82,Creditos_totales!$P147,0))," ")</f>
        <v>0.47940315104461034</v>
      </c>
      <c r="AC147" s="29">
        <f>+IFERROR(VLOOKUP(Creditos_totales!AC$104,Cartera!$C$89:$DG$127,Creditos_totales!$P147,0)/(VLOOKUP(Creditos_totales!AC$104,Cartera!$C$89:$DG$127,Creditos_totales!$P147,0)+VLOOKUP(Creditos_totales!AC$104,Cartera!$C$44:$DG$82,Creditos_totales!$P147,0))," ")</f>
        <v>0.29024275116616444</v>
      </c>
      <c r="AD147" s="29">
        <f>+IFERROR(VLOOKUP(Creditos_totales!AD$104,Cartera!$C$89:$DG$127,Creditos_totales!$P147,0)/(VLOOKUP(Creditos_totales!AD$104,Cartera!$C$89:$DG$127,Creditos_totales!$P147,0)+VLOOKUP(Creditos_totales!AD$104,Cartera!$C$44:$DG$82,Creditos_totales!$P147,0))," ")</f>
        <v>0.39045754032847063</v>
      </c>
      <c r="AE147" s="29">
        <f>+IFERROR(VLOOKUP(Creditos_totales!AE$104,Cartera!$C$89:$DG$127,Creditos_totales!$P147,0)/(VLOOKUP(Creditos_totales!AE$104,Cartera!$C$89:$DG$127,Creditos_totales!$P147,0)+VLOOKUP(Creditos_totales!AE$104,Cartera!$C$44:$DG$82,Creditos_totales!$P147,0))," ")</f>
        <v>0.38189722918372887</v>
      </c>
      <c r="AF147" s="29" t="str">
        <f>+IFERROR(VLOOKUP(Creditos_totales!AF$104,Cartera!$C$89:$DG$127,Creditos_totales!$P147,0)/(VLOOKUP(Creditos_totales!AF$104,Cartera!$C$89:$DG$127,Creditos_totales!$P147,0)+VLOOKUP(Creditos_totales!AF$104,Cartera!$C$44:$DG$82,Creditos_totales!$P147,0))," ")</f>
        <v xml:space="preserve"> </v>
      </c>
      <c r="AG147" s="29">
        <f>+IFERROR(VLOOKUP(Creditos_totales!AG$104,Cartera!$C$89:$DG$127,Creditos_totales!$P147,0)/(VLOOKUP(Creditos_totales!AG$104,Cartera!$C$89:$DG$127,Creditos_totales!$P147,0)+VLOOKUP(Creditos_totales!AG$104,Cartera!$C$44:$DG$82,Creditos_totales!$P147,0))," ")</f>
        <v>0.22833216514565682</v>
      </c>
      <c r="AH147" s="29">
        <f>+IFERROR(VLOOKUP(Creditos_totales!AH$104,Cartera!$C$89:$DG$127,Creditos_totales!$P147,0)/(VLOOKUP(Creditos_totales!AH$104,Cartera!$C$89:$DG$127,Creditos_totales!$P147,0)+VLOOKUP(Creditos_totales!AH$104,Cartera!$C$44:$DG$82,Creditos_totales!$P147,0))," ")</f>
        <v>0.15914222306890097</v>
      </c>
      <c r="AI147" s="29">
        <f>+IFERROR(VLOOKUP(Creditos_totales!AI$104,Cartera!$C$89:$DG$127,Creditos_totales!$P147,0)/(VLOOKUP(Creditos_totales!AI$104,Cartera!$C$89:$DG$127,Creditos_totales!$P147,0)+VLOOKUP(Creditos_totales!AI$104,Cartera!$C$44:$DG$82,Creditos_totales!$P147,0))," ")</f>
        <v>0.33832537149901332</v>
      </c>
      <c r="AJ147" s="29">
        <f>+IFERROR(VLOOKUP(Creditos_totales!AJ$104,Cartera!$C$89:$DG$127,Creditos_totales!$P147,0)/(VLOOKUP(Creditos_totales!AJ$104,Cartera!$C$89:$DG$127,Creditos_totales!$P147,0)+VLOOKUP(Creditos_totales!AJ$104,Cartera!$C$44:$DG$82,Creditos_totales!$P147,0))," ")</f>
        <v>0.29580461226196009</v>
      </c>
      <c r="AK147" s="29">
        <f>+IFERROR(VLOOKUP(Creditos_totales!AK$104,Cartera!$C$89:$DG$127,Creditos_totales!$P147,0)/(VLOOKUP(Creditos_totales!AK$104,Cartera!$C$89:$DG$127,Creditos_totales!$P147,0)+VLOOKUP(Creditos_totales!AK$104,Cartera!$C$44:$DG$82,Creditos_totales!$P147,0))," ")</f>
        <v>2.8792818044851742E-2</v>
      </c>
      <c r="AL147" s="29">
        <f>+IFERROR(VLOOKUP(Creditos_totales!AL$104,Cartera!$C$89:$DG$127,Creditos_totales!$P147,0)/(VLOOKUP(Creditos_totales!AL$104,Cartera!$C$89:$DG$127,Creditos_totales!$P147,0)+VLOOKUP(Creditos_totales!AL$104,Cartera!$C$44:$DG$82,Creditos_totales!$P147,0))," ")</f>
        <v>0.21075479754552012</v>
      </c>
      <c r="AM147" s="29" t="str">
        <f>+IFERROR(VLOOKUP(Creditos_totales!AM$104,Cartera!$C$89:$DG$127,Creditos_totales!$P147,0)/(VLOOKUP(Creditos_totales!AM$104,Cartera!$C$89:$DG$127,Creditos_totales!$P147,0)+VLOOKUP(Creditos_totales!AM$104,Cartera!$C$44:$DG$82,Creditos_totales!$P147,0))," ")</f>
        <v xml:space="preserve"> </v>
      </c>
      <c r="AN147" s="29" t="str">
        <f>+IFERROR(VLOOKUP(Creditos_totales!AN$104,Cartera!$C$89:$DG$127,Creditos_totales!$P147,0)/(VLOOKUP(Creditos_totales!AN$104,Cartera!$C$89:$DG$127,Creditos_totales!$P147,0)+VLOOKUP(Creditos_totales!AN$104,Cartera!$C$44:$DG$82,Creditos_totales!$P147,0))," ")</f>
        <v xml:space="preserve"> </v>
      </c>
      <c r="AO147" s="29" t="str">
        <f>+IFERROR(VLOOKUP(Creditos_totales!AO$104,Cartera!$C$89:$DG$127,Creditos_totales!$P147,0)/(VLOOKUP(Creditos_totales!AO$104,Cartera!$C$89:$DG$127,Creditos_totales!$P147,0)+VLOOKUP(Creditos_totales!AO$104,Cartera!$C$44:$DG$82,Creditos_totales!$P147,0))," ")</f>
        <v xml:space="preserve"> </v>
      </c>
      <c r="AP147" s="29">
        <f>+IFERROR(VLOOKUP(Creditos_totales!AP$104,Cartera!$C$89:$DG$127,Creditos_totales!$P147,0)/(VLOOKUP(Creditos_totales!AP$104,Cartera!$C$89:$DG$127,Creditos_totales!$P147,0)+VLOOKUP(Creditos_totales!AP$104,Cartera!$C$44:$DG$82,Creditos_totales!$P147,0))," ")</f>
        <v>0.17427712720665206</v>
      </c>
      <c r="AQ147" s="29">
        <f>+IFERROR(VLOOKUP(Creditos_totales!AQ$104,Cartera!$C$89:$DG$127,Creditos_totales!$P147,0)/(VLOOKUP(Creditos_totales!AQ$104,Cartera!$C$89:$DG$127,Creditos_totales!$P147,0)+VLOOKUP(Creditos_totales!AQ$104,Cartera!$C$44:$DG$82,Creditos_totales!$P147,0))," ")</f>
        <v>0.27519272644672804</v>
      </c>
      <c r="AR147" s="29">
        <f>+IFERROR(VLOOKUP(Creditos_totales!AR$104,Cartera!$C$89:$DG$127,Creditos_totales!$P147,0)/(VLOOKUP(Creditos_totales!AR$104,Cartera!$C$89:$DG$127,Creditos_totales!$P147,0)+VLOOKUP(Creditos_totales!AR$104,Cartera!$C$44:$DG$82,Creditos_totales!$P147,0))," ")</f>
        <v>0.11061911152518603</v>
      </c>
      <c r="AS147" s="29">
        <f>+IFERROR(VLOOKUP(Creditos_totales!AS$104,Cartera!$C$89:$DG$127,Creditos_totales!$P147,0)/(VLOOKUP(Creditos_totales!AS$104,Cartera!$C$89:$DG$127,Creditos_totales!$P147,0)+VLOOKUP(Creditos_totales!AS$104,Cartera!$C$44:$DG$82,Creditos_totales!$P147,0))," ")</f>
        <v>0.21645949112848656</v>
      </c>
      <c r="AT147" s="29">
        <f>+IFERROR(VLOOKUP(Creditos_totales!AT$104,Cartera!$C$89:$DG$127,Creditos_totales!$P147,0)/(VLOOKUP(Creditos_totales!AT$104,Cartera!$C$89:$DG$127,Creditos_totales!$P147,0)+VLOOKUP(Creditos_totales!AT$104,Cartera!$C$44:$DG$82,Creditos_totales!$P147,0))," ")</f>
        <v>0.32539354996872866</v>
      </c>
      <c r="AU147" s="29">
        <f>+IFERROR(VLOOKUP(Creditos_totales!AU$104,Cartera!$C$89:$DG$127,Creditos_totales!$P147,0)/(VLOOKUP(Creditos_totales!AU$104,Cartera!$C$89:$DG$127,Creditos_totales!$P147,0)+VLOOKUP(Creditos_totales!AU$104,Cartera!$C$44:$DG$82,Creditos_totales!$P147,0))," ")</f>
        <v>0.35385362432641715</v>
      </c>
      <c r="AV147" s="29">
        <f>+IFERROR(VLOOKUP(Creditos_totales!AV$104,Cartera!$C$89:$DG$127,Creditos_totales!$P147,0)/(VLOOKUP(Creditos_totales!AV$104,Cartera!$C$89:$DG$127,Creditos_totales!$P147,0)+VLOOKUP(Creditos_totales!AV$104,Cartera!$C$44:$DG$82,Creditos_totales!$P147,0))," ")</f>
        <v>0.43051781677942291</v>
      </c>
      <c r="AW147" s="29" t="str">
        <f>+IFERROR(VLOOKUP(Creditos_totales!AW$104,Cartera!$C$89:$DG$127,Creditos_totales!$P147,0)/(VLOOKUP(Creditos_totales!AW$104,Cartera!$C$89:$DG$127,Creditos_totales!$P147,0)+VLOOKUP(Creditos_totales!AW$104,Cartera!$C$44:$DG$82,Creditos_totales!$P147,0))," ")</f>
        <v xml:space="preserve"> </v>
      </c>
      <c r="AX147" s="29">
        <f>+IFERROR(VLOOKUP(Creditos_totales!AX$104,Cartera!$C$89:$DG$127,Creditos_totales!$P147,0)/(VLOOKUP(Creditos_totales!AX$104,Cartera!$C$89:$DG$127,Creditos_totales!$P147,0)+VLOOKUP(Creditos_totales!AX$104,Cartera!$C$44:$DG$82,Creditos_totales!$P147,0))," ")</f>
        <v>8.7954669297865135E-2</v>
      </c>
      <c r="AY147" s="29">
        <f>+IFERROR(VLOOKUP(Creditos_totales!AY$104,Cartera!$C$89:$DG$127,Creditos_totales!$P147,0)/(VLOOKUP(Creditos_totales!AY$104,Cartera!$C$89:$DG$127,Creditos_totales!$P147,0)+VLOOKUP(Creditos_totales!AY$104,Cartera!$C$44:$DG$82,Creditos_totales!$P147,0))," ")</f>
        <v>8.526314173442219E-2</v>
      </c>
      <c r="AZ147" s="29">
        <f>+IFERROR(VLOOKUP(Creditos_totales!AZ$104,Cartera!$C$89:$DG$127,Creditos_totales!$P147,0)/(VLOOKUP(Creditos_totales!AZ$104,Cartera!$C$89:$DG$127,Creditos_totales!$P147,0)+VLOOKUP(Creditos_totales!AZ$104,Cartera!$C$44:$DG$82,Creditos_totales!$P147,0))," ")</f>
        <v>0.15950959910929405</v>
      </c>
      <c r="BA147" s="29">
        <f>+IFERROR(VLOOKUP(Creditos_totales!BA$104,Cartera!$C$89:$DG$127,Creditos_totales!$P147,0)/(VLOOKUP(Creditos_totales!BA$104,Cartera!$C$89:$DG$127,Creditos_totales!$P147,0)+VLOOKUP(Creditos_totales!BA$104,Cartera!$C$44:$DG$82,Creditos_totales!$P147,0))," ")</f>
        <v>0.14269381525298899</v>
      </c>
      <c r="BB147" s="29">
        <f>+IFERROR(VLOOKUP(Creditos_totales!BB$104,Cartera!$C$89:$DG$127,Creditos_totales!$P147,0)/(VLOOKUP(Creditos_totales!BB$104,Cartera!$C$89:$DG$127,Creditos_totales!$P147,0)+VLOOKUP(Creditos_totales!BB$104,Cartera!$C$44:$DG$82,Creditos_totales!$P147,0))," ")</f>
        <v>0.24679419978285086</v>
      </c>
      <c r="BC147" s="29">
        <f>+IFERROR(VLOOKUP(Creditos_totales!BC$104,Cartera!$C$89:$DG$127,Creditos_totales!$P147,0)/(VLOOKUP(Creditos_totales!BC$104,Cartera!$C$89:$DG$127,Creditos_totales!$P147,0)+VLOOKUP(Creditos_totales!BC$104,Cartera!$C$44:$DG$82,Creditos_totales!$P147,0))," ")</f>
        <v>5.5675766551677913E-2</v>
      </c>
      <c r="BD147" s="29">
        <f>+IFERROR(VLOOKUP(Creditos_totales!BD$104,Cartera!$C$89:$DG$127,Creditos_totales!$P147,0)/(VLOOKUP(Creditos_totales!BD$104,Cartera!$C$89:$DG$127,Creditos_totales!$P147,0)+VLOOKUP(Creditos_totales!BD$104,Cartera!$C$44:$DG$82,Creditos_totales!$P147,0))," ")</f>
        <v>0</v>
      </c>
      <c r="BE147" s="29">
        <f>+IFERROR(VLOOKUP(Creditos_totales!BE$104,Cartera!$C$89:$DG$127,Creditos_totales!$P147,0)/(VLOOKUP(Creditos_totales!BE$104,Cartera!$C$89:$DG$127,Creditos_totales!$P147,0)+VLOOKUP(Creditos_totales!BE$104,Cartera!$C$44:$DG$82,Creditos_totales!$P147,0))," ")</f>
        <v>0.10958360584820073</v>
      </c>
      <c r="BF147" s="29">
        <f>+IFERROR(VLOOKUP(Creditos_totales!BF$104,Cartera!$C$89:$DG$127,Creditos_totales!$P147,0)/(VLOOKUP(Creditos_totales!BF$104,Cartera!$C$89:$DG$127,Creditos_totales!$P147,0)+VLOOKUP(Creditos_totales!BF$104,Cartera!$C$44:$DG$82,Creditos_totales!$P147,0))," ")</f>
        <v>0.15913801346204492</v>
      </c>
      <c r="BG147" s="12">
        <f t="shared" si="3"/>
        <v>0.39852367372236597</v>
      </c>
      <c r="BH147" s="38">
        <v>0.27909896504754039</v>
      </c>
    </row>
    <row r="148" spans="2:60" ht="16.5" x14ac:dyDescent="0.3">
      <c r="B148">
        <v>56</v>
      </c>
      <c r="C148" s="23">
        <v>42216</v>
      </c>
      <c r="D148" s="29">
        <f>+IFERROR(VLOOKUP(D$104,Cartera!$C$23:$DG$33,Creditos_totales!$B148,0)/(VLOOKUP(D$104,Cartera!$C$5:$DG$15,Creditos_totales!$B148,0)+VLOOKUP(D$104,Cartera!$C$23:$DG$33,Creditos_totales!$B148,0))," ")</f>
        <v>0.56491800836893524</v>
      </c>
      <c r="E148" s="29">
        <f>+IFERROR(VLOOKUP(E$104,Cartera!$C$23:$DG$33,Creditos_totales!$B148,0)/(VLOOKUP(E$104,Cartera!$C$5:$DG$15,Creditos_totales!$B148,0)+VLOOKUP(E$104,Cartera!$C$23:$DG$33,Creditos_totales!$B148,0))," ")</f>
        <v>0.72272596930717292</v>
      </c>
      <c r="F148" s="29">
        <f>+IFERROR(VLOOKUP(F$104,Cartera!$C$23:$DG$33,Creditos_totales!$B148,0)/(VLOOKUP(F$104,Cartera!$C$5:$DG$15,Creditos_totales!$B148,0)+VLOOKUP(F$104,Cartera!$C$23:$DG$33,Creditos_totales!$B148,0))," ")</f>
        <v>0.58035721238716653</v>
      </c>
      <c r="G148" s="29">
        <f>+IFERROR(VLOOKUP(G$104,Cartera!$C$23:$DG$33,Creditos_totales!$B148,0)/(VLOOKUP(G$104,Cartera!$C$5:$DG$15,Creditos_totales!$B148,0)+VLOOKUP(G$104,Cartera!$C$23:$DG$33,Creditos_totales!$B148,0))," ")</f>
        <v>0.60418323958852771</v>
      </c>
      <c r="H148" s="29">
        <f>+IFERROR(VLOOKUP(H$104,Cartera!$C$23:$DG$33,Creditos_totales!$B148,0)/(VLOOKUP(H$104,Cartera!$C$5:$DG$15,Creditos_totales!$B148,0)+VLOOKUP(H$104,Cartera!$C$23:$DG$33,Creditos_totales!$B148,0))," ")</f>
        <v>0.10145091280697853</v>
      </c>
      <c r="I148" s="29">
        <f>+IFERROR(VLOOKUP(I$104,Cartera!$C$23:$DG$33,Creditos_totales!$B148,0)/(VLOOKUP(I$104,Cartera!$C$5:$DG$15,Creditos_totales!$B148,0)+VLOOKUP(I$104,Cartera!$C$23:$DG$33,Creditos_totales!$B148,0))," ")</f>
        <v>0.67570585286572227</v>
      </c>
      <c r="J148" s="29">
        <f>+IFERROR(VLOOKUP(J$104,Cartera!$C$23:$DG$33,Creditos_totales!$B148,0)/(VLOOKUP(J$104,Cartera!$C$5:$DG$15,Creditos_totales!$B148,0)+VLOOKUP(J$104,Cartera!$C$23:$DG$33,Creditos_totales!$B148,0))," ")</f>
        <v>0.69964087624077842</v>
      </c>
      <c r="K148" s="29">
        <f>+IFERROR(VLOOKUP(K$104,Cartera!$C$23:$DG$33,Creditos_totales!$B148,0)/(VLOOKUP(K$104,Cartera!$C$5:$DG$15,Creditos_totales!$B148,0)+VLOOKUP(K$104,Cartera!$C$23:$DG$33,Creditos_totales!$B148,0))," ")</f>
        <v>0.77481371966662937</v>
      </c>
      <c r="L148" s="29">
        <f>+IFERROR(VLOOKUP(L$104,Cartera!$C$23:$DG$33,Creditos_totales!$B148,0)/(VLOOKUP(L$104,Cartera!$C$5:$DG$15,Creditos_totales!$B148,0)+VLOOKUP(L$104,Cartera!$C$23:$DG$33,Creditos_totales!$B148,0))," ")</f>
        <v>0.1204272520634129</v>
      </c>
      <c r="M148" s="29">
        <f>+IFERROR(VLOOKUP(M$104,Cartera!$C$23:$DG$33,Creditos_totales!$B148,0)/(VLOOKUP(M$104,Cartera!$C$5:$DG$15,Creditos_totales!$B148,0)+VLOOKUP(M$104,Cartera!$C$23:$DG$33,Creditos_totales!$B148,0))," ")</f>
        <v>0.16438534981566877</v>
      </c>
      <c r="N148" s="12">
        <v>0.59634500054497841</v>
      </c>
      <c r="P148">
        <v>56</v>
      </c>
      <c r="Q148" s="3">
        <v>42216</v>
      </c>
      <c r="R148" s="29">
        <f t="shared" si="0"/>
        <v>0.39581676041147229</v>
      </c>
      <c r="S148" s="29">
        <f t="shared" si="1"/>
        <v>0.43508199163106476</v>
      </c>
      <c r="T148" s="29">
        <f t="shared" si="2"/>
        <v>0.41964278761283347</v>
      </c>
      <c r="U148" s="29">
        <f>+IFERROR(VLOOKUP(Creditos_totales!U$104,Cartera!$C$89:$DG$127,Creditos_totales!$P148,0)/(VLOOKUP(Creditos_totales!U$104,Cartera!$C$89:$DG$127,Creditos_totales!$P148,0)+VLOOKUP(Creditos_totales!U$104,Cartera!$C$44:$DG$82,Creditos_totales!$P148,0))," ")</f>
        <v>0.40497592663406906</v>
      </c>
      <c r="V148" s="29">
        <f>+IFERROR(VLOOKUP(Creditos_totales!V$104,Cartera!$C$89:$DG$127,Creditos_totales!$P148,0)/(VLOOKUP(Creditos_totales!V$104,Cartera!$C$89:$DG$127,Creditos_totales!$P148,0)+VLOOKUP(Creditos_totales!V$104,Cartera!$C$44:$DG$82,Creditos_totales!$P148,0))," ")</f>
        <v>0.66126472947770043</v>
      </c>
      <c r="W148" s="29">
        <f>+IFERROR(VLOOKUP(Creditos_totales!W$104,Cartera!$C$89:$DG$127,Creditos_totales!$P148,0)/(VLOOKUP(Creditos_totales!W$104,Cartera!$C$89:$DG$127,Creditos_totales!$P148,0)+VLOOKUP(Creditos_totales!W$104,Cartera!$C$44:$DG$82,Creditos_totales!$P148,0))," ")</f>
        <v>0.33782777287075766</v>
      </c>
      <c r="X148" s="29">
        <f>+IFERROR(VLOOKUP(Creditos_totales!X$104,Cartera!$C$89:$DG$127,Creditos_totales!$P148,0)/(VLOOKUP(Creditos_totales!X$104,Cartera!$C$89:$DG$127,Creditos_totales!$P148,0)+VLOOKUP(Creditos_totales!X$104,Cartera!$C$44:$DG$82,Creditos_totales!$P148,0))," ")</f>
        <v>0.34980328357620422</v>
      </c>
      <c r="Y148" s="29">
        <f>+IFERROR(VLOOKUP(Creditos_totales!Y$104,Cartera!$C$89:$DG$127,Creditos_totales!$P148,0)/(VLOOKUP(Creditos_totales!Y$104,Cartera!$C$89:$DG$127,Creditos_totales!$P148,0)+VLOOKUP(Creditos_totales!Y$104,Cartera!$C$44:$DG$82,Creditos_totales!$P148,0))," ")</f>
        <v>0.40815730593291355</v>
      </c>
      <c r="Z148" s="29">
        <f>+IFERROR(VLOOKUP(Creditos_totales!Z$104,Cartera!$C$89:$DG$127,Creditos_totales!$P148,0)/(VLOOKUP(Creditos_totales!Z$104,Cartera!$C$89:$DG$127,Creditos_totales!$P148,0)+VLOOKUP(Creditos_totales!Z$104,Cartera!$C$44:$DG$82,Creditos_totales!$P148,0))," ")</f>
        <v>0.46148640224705034</v>
      </c>
      <c r="AA148" s="29">
        <f>+IFERROR(VLOOKUP(Creditos_totales!AA$104,Cartera!$C$89:$DG$127,Creditos_totales!$P148,0)/(VLOOKUP(Creditos_totales!AA$104,Cartera!$C$89:$DG$127,Creditos_totales!$P148,0)+VLOOKUP(Creditos_totales!AA$104,Cartera!$C$44:$DG$82,Creditos_totales!$P148,0))," ")</f>
        <v>0.38333280163633876</v>
      </c>
      <c r="AB148" s="29">
        <f>+IFERROR(VLOOKUP(Creditos_totales!AB$104,Cartera!$C$89:$DG$127,Creditos_totales!$P148,0)/(VLOOKUP(Creditos_totales!AB$104,Cartera!$C$89:$DG$127,Creditos_totales!$P148,0)+VLOOKUP(Creditos_totales!AB$104,Cartera!$C$44:$DG$82,Creditos_totales!$P148,0))," ")</f>
        <v>0.47388180224920884</v>
      </c>
      <c r="AC148" s="29">
        <f>+IFERROR(VLOOKUP(Creditos_totales!AC$104,Cartera!$C$89:$DG$127,Creditos_totales!$P148,0)/(VLOOKUP(Creditos_totales!AC$104,Cartera!$C$89:$DG$127,Creditos_totales!$P148,0)+VLOOKUP(Creditos_totales!AC$104,Cartera!$C$44:$DG$82,Creditos_totales!$P148,0))," ")</f>
        <v>0.28999542547142354</v>
      </c>
      <c r="AD148" s="29">
        <f>+IFERROR(VLOOKUP(Creditos_totales!AD$104,Cartera!$C$89:$DG$127,Creditos_totales!$P148,0)/(VLOOKUP(Creditos_totales!AD$104,Cartera!$C$89:$DG$127,Creditos_totales!$P148,0)+VLOOKUP(Creditos_totales!AD$104,Cartera!$C$44:$DG$82,Creditos_totales!$P148,0))," ")</f>
        <v>0.38449846888053335</v>
      </c>
      <c r="AE148" s="29">
        <f>+IFERROR(VLOOKUP(Creditos_totales!AE$104,Cartera!$C$89:$DG$127,Creditos_totales!$P148,0)/(VLOOKUP(Creditos_totales!AE$104,Cartera!$C$89:$DG$127,Creditos_totales!$P148,0)+VLOOKUP(Creditos_totales!AE$104,Cartera!$C$44:$DG$82,Creditos_totales!$P148,0))," ")</f>
        <v>0.38157658818248935</v>
      </c>
      <c r="AF148" s="29" t="str">
        <f>+IFERROR(VLOOKUP(Creditos_totales!AF$104,Cartera!$C$89:$DG$127,Creditos_totales!$P148,0)/(VLOOKUP(Creditos_totales!AF$104,Cartera!$C$89:$DG$127,Creditos_totales!$P148,0)+VLOOKUP(Creditos_totales!AF$104,Cartera!$C$44:$DG$82,Creditos_totales!$P148,0))," ")</f>
        <v xml:space="preserve"> </v>
      </c>
      <c r="AG148" s="29">
        <f>+IFERROR(VLOOKUP(Creditos_totales!AG$104,Cartera!$C$89:$DG$127,Creditos_totales!$P148,0)/(VLOOKUP(Creditos_totales!AG$104,Cartera!$C$89:$DG$127,Creditos_totales!$P148,0)+VLOOKUP(Creditos_totales!AG$104,Cartera!$C$44:$DG$82,Creditos_totales!$P148,0))," ")</f>
        <v>0.22852719572848881</v>
      </c>
      <c r="AH148" s="29">
        <f>+IFERROR(VLOOKUP(Creditos_totales!AH$104,Cartera!$C$89:$DG$127,Creditos_totales!$P148,0)/(VLOOKUP(Creditos_totales!AH$104,Cartera!$C$89:$DG$127,Creditos_totales!$P148,0)+VLOOKUP(Creditos_totales!AH$104,Cartera!$C$44:$DG$82,Creditos_totales!$P148,0))," ")</f>
        <v>0.15774915461523387</v>
      </c>
      <c r="AI148" s="29">
        <f>+IFERROR(VLOOKUP(Creditos_totales!AI$104,Cartera!$C$89:$DG$127,Creditos_totales!$P148,0)/(VLOOKUP(Creditos_totales!AI$104,Cartera!$C$89:$DG$127,Creditos_totales!$P148,0)+VLOOKUP(Creditos_totales!AI$104,Cartera!$C$44:$DG$82,Creditos_totales!$P148,0))," ")</f>
        <v>0.33663567068913508</v>
      </c>
      <c r="AJ148" s="29">
        <f>+IFERROR(VLOOKUP(Creditos_totales!AJ$104,Cartera!$C$89:$DG$127,Creditos_totales!$P148,0)/(VLOOKUP(Creditos_totales!AJ$104,Cartera!$C$89:$DG$127,Creditos_totales!$P148,0)+VLOOKUP(Creditos_totales!AJ$104,Cartera!$C$44:$DG$82,Creditos_totales!$P148,0))," ")</f>
        <v>0.2942478192136998</v>
      </c>
      <c r="AK148" s="29">
        <f>+IFERROR(VLOOKUP(Creditos_totales!AK$104,Cartera!$C$89:$DG$127,Creditos_totales!$P148,0)/(VLOOKUP(Creditos_totales!AK$104,Cartera!$C$89:$DG$127,Creditos_totales!$P148,0)+VLOOKUP(Creditos_totales!AK$104,Cartera!$C$44:$DG$82,Creditos_totales!$P148,0))," ")</f>
        <v>2.8550557167678216E-2</v>
      </c>
      <c r="AL148" s="29">
        <f>+IFERROR(VLOOKUP(Creditos_totales!AL$104,Cartera!$C$89:$DG$127,Creditos_totales!$P148,0)/(VLOOKUP(Creditos_totales!AL$104,Cartera!$C$89:$DG$127,Creditos_totales!$P148,0)+VLOOKUP(Creditos_totales!AL$104,Cartera!$C$44:$DG$82,Creditos_totales!$P148,0))," ")</f>
        <v>0.20942041778876924</v>
      </c>
      <c r="AM148" s="29" t="str">
        <f>+IFERROR(VLOOKUP(Creditos_totales!AM$104,Cartera!$C$89:$DG$127,Creditos_totales!$P148,0)/(VLOOKUP(Creditos_totales!AM$104,Cartera!$C$89:$DG$127,Creditos_totales!$P148,0)+VLOOKUP(Creditos_totales!AM$104,Cartera!$C$44:$DG$82,Creditos_totales!$P148,0))," ")</f>
        <v xml:space="preserve"> </v>
      </c>
      <c r="AN148" s="29" t="str">
        <f>+IFERROR(VLOOKUP(Creditos_totales!AN$104,Cartera!$C$89:$DG$127,Creditos_totales!$P148,0)/(VLOOKUP(Creditos_totales!AN$104,Cartera!$C$89:$DG$127,Creditos_totales!$P148,0)+VLOOKUP(Creditos_totales!AN$104,Cartera!$C$44:$DG$82,Creditos_totales!$P148,0))," ")</f>
        <v xml:space="preserve"> </v>
      </c>
      <c r="AO148" s="29" t="str">
        <f>+IFERROR(VLOOKUP(Creditos_totales!AO$104,Cartera!$C$89:$DG$127,Creditos_totales!$P148,0)/(VLOOKUP(Creditos_totales!AO$104,Cartera!$C$89:$DG$127,Creditos_totales!$P148,0)+VLOOKUP(Creditos_totales!AO$104,Cartera!$C$44:$DG$82,Creditos_totales!$P148,0))," ")</f>
        <v xml:space="preserve"> </v>
      </c>
      <c r="AP148" s="29">
        <f>+IFERROR(VLOOKUP(Creditos_totales!AP$104,Cartera!$C$89:$DG$127,Creditos_totales!$P148,0)/(VLOOKUP(Creditos_totales!AP$104,Cartera!$C$89:$DG$127,Creditos_totales!$P148,0)+VLOOKUP(Creditos_totales!AP$104,Cartera!$C$44:$DG$82,Creditos_totales!$P148,0))," ")</f>
        <v>0.17129048589205276</v>
      </c>
      <c r="AQ148" s="29">
        <f>+IFERROR(VLOOKUP(Creditos_totales!AQ$104,Cartera!$C$89:$DG$127,Creditos_totales!$P148,0)/(VLOOKUP(Creditos_totales!AQ$104,Cartera!$C$89:$DG$127,Creditos_totales!$P148,0)+VLOOKUP(Creditos_totales!AQ$104,Cartera!$C$44:$DG$82,Creditos_totales!$P148,0))," ")</f>
        <v>0.26681865686424611</v>
      </c>
      <c r="AR148" s="29">
        <f>+IFERROR(VLOOKUP(Creditos_totales!AR$104,Cartera!$C$89:$DG$127,Creditos_totales!$P148,0)/(VLOOKUP(Creditos_totales!AR$104,Cartera!$C$89:$DG$127,Creditos_totales!$P148,0)+VLOOKUP(Creditos_totales!AR$104,Cartera!$C$44:$DG$82,Creditos_totales!$P148,0))," ")</f>
        <v>0.10644362914556517</v>
      </c>
      <c r="AS148" s="29">
        <f>+IFERROR(VLOOKUP(Creditos_totales!AS$104,Cartera!$C$89:$DG$127,Creditos_totales!$P148,0)/(VLOOKUP(Creditos_totales!AS$104,Cartera!$C$89:$DG$127,Creditos_totales!$P148,0)+VLOOKUP(Creditos_totales!AS$104,Cartera!$C$44:$DG$82,Creditos_totales!$P148,0))," ")</f>
        <v>0.22665226108314318</v>
      </c>
      <c r="AT148" s="29">
        <f>+IFERROR(VLOOKUP(Creditos_totales!AT$104,Cartera!$C$89:$DG$127,Creditos_totales!$P148,0)/(VLOOKUP(Creditos_totales!AT$104,Cartera!$C$89:$DG$127,Creditos_totales!$P148,0)+VLOOKUP(Creditos_totales!AT$104,Cartera!$C$44:$DG$82,Creditos_totales!$P148,0))," ")</f>
        <v>0.31147166907250212</v>
      </c>
      <c r="AU148" s="29">
        <f>+IFERROR(VLOOKUP(Creditos_totales!AU$104,Cartera!$C$89:$DG$127,Creditos_totales!$P148,0)/(VLOOKUP(Creditos_totales!AU$104,Cartera!$C$89:$DG$127,Creditos_totales!$P148,0)+VLOOKUP(Creditos_totales!AU$104,Cartera!$C$44:$DG$82,Creditos_totales!$P148,0))," ")</f>
        <v>0.35895428441231564</v>
      </c>
      <c r="AV148" s="29">
        <f>+IFERROR(VLOOKUP(Creditos_totales!AV$104,Cartera!$C$89:$DG$127,Creditos_totales!$P148,0)/(VLOOKUP(Creditos_totales!AV$104,Cartera!$C$89:$DG$127,Creditos_totales!$P148,0)+VLOOKUP(Creditos_totales!AV$104,Cartera!$C$44:$DG$82,Creditos_totales!$P148,0))," ")</f>
        <v>0.42788995663754414</v>
      </c>
      <c r="AW148" s="29" t="str">
        <f>+IFERROR(VLOOKUP(Creditos_totales!AW$104,Cartera!$C$89:$DG$127,Creditos_totales!$P148,0)/(VLOOKUP(Creditos_totales!AW$104,Cartera!$C$89:$DG$127,Creditos_totales!$P148,0)+VLOOKUP(Creditos_totales!AW$104,Cartera!$C$44:$DG$82,Creditos_totales!$P148,0))," ")</f>
        <v xml:space="preserve"> </v>
      </c>
      <c r="AX148" s="29">
        <f>+IFERROR(VLOOKUP(Creditos_totales!AX$104,Cartera!$C$89:$DG$127,Creditos_totales!$P148,0)/(VLOOKUP(Creditos_totales!AX$104,Cartera!$C$89:$DG$127,Creditos_totales!$P148,0)+VLOOKUP(Creditos_totales!AX$104,Cartera!$C$44:$DG$82,Creditos_totales!$P148,0))," ")</f>
        <v>8.644908368719896E-2</v>
      </c>
      <c r="AY148" s="29">
        <f>+IFERROR(VLOOKUP(Creditos_totales!AY$104,Cartera!$C$89:$DG$127,Creditos_totales!$P148,0)/(VLOOKUP(Creditos_totales!AY$104,Cartera!$C$89:$DG$127,Creditos_totales!$P148,0)+VLOOKUP(Creditos_totales!AY$104,Cartera!$C$44:$DG$82,Creditos_totales!$P148,0))," ")</f>
        <v>7.7429969599166565E-2</v>
      </c>
      <c r="AZ148" s="29">
        <f>+IFERROR(VLOOKUP(Creditos_totales!AZ$104,Cartera!$C$89:$DG$127,Creditos_totales!$P148,0)/(VLOOKUP(Creditos_totales!AZ$104,Cartera!$C$89:$DG$127,Creditos_totales!$P148,0)+VLOOKUP(Creditos_totales!AZ$104,Cartera!$C$44:$DG$82,Creditos_totales!$P148,0))," ")</f>
        <v>0.16120042473435128</v>
      </c>
      <c r="BA148" s="29">
        <f>+IFERROR(VLOOKUP(Creditos_totales!BA$104,Cartera!$C$89:$DG$127,Creditos_totales!$P148,0)/(VLOOKUP(Creditos_totales!BA$104,Cartera!$C$89:$DG$127,Creditos_totales!$P148,0)+VLOOKUP(Creditos_totales!BA$104,Cartera!$C$44:$DG$82,Creditos_totales!$P148,0))," ")</f>
        <v>0.14186051759457785</v>
      </c>
      <c r="BB148" s="29">
        <f>+IFERROR(VLOOKUP(Creditos_totales!BB$104,Cartera!$C$89:$DG$127,Creditos_totales!$P148,0)/(VLOOKUP(Creditos_totales!BB$104,Cartera!$C$89:$DG$127,Creditos_totales!$P148,0)+VLOOKUP(Creditos_totales!BB$104,Cartera!$C$44:$DG$82,Creditos_totales!$P148,0))," ")</f>
        <v>0.24943811687028156</v>
      </c>
      <c r="BC148" s="29">
        <f>+IFERROR(VLOOKUP(Creditos_totales!BC$104,Cartera!$C$89:$DG$127,Creditos_totales!$P148,0)/(VLOOKUP(Creditos_totales!BC$104,Cartera!$C$89:$DG$127,Creditos_totales!$P148,0)+VLOOKUP(Creditos_totales!BC$104,Cartera!$C$44:$DG$82,Creditos_totales!$P148,0))," ")</f>
        <v>5.6962985884075522E-2</v>
      </c>
      <c r="BD148" s="29">
        <f>+IFERROR(VLOOKUP(Creditos_totales!BD$104,Cartera!$C$89:$DG$127,Creditos_totales!$P148,0)/(VLOOKUP(Creditos_totales!BD$104,Cartera!$C$89:$DG$127,Creditos_totales!$P148,0)+VLOOKUP(Creditos_totales!BD$104,Cartera!$C$44:$DG$82,Creditos_totales!$P148,0))," ")</f>
        <v>0</v>
      </c>
      <c r="BE148" s="29">
        <f>+IFERROR(VLOOKUP(Creditos_totales!BE$104,Cartera!$C$89:$DG$127,Creditos_totales!$P148,0)/(VLOOKUP(Creditos_totales!BE$104,Cartera!$C$89:$DG$127,Creditos_totales!$P148,0)+VLOOKUP(Creditos_totales!BE$104,Cartera!$C$44:$DG$82,Creditos_totales!$P148,0))," ")</f>
        <v>9.9021950644869794E-2</v>
      </c>
      <c r="BF148" s="29">
        <f>+IFERROR(VLOOKUP(Creditos_totales!BF$104,Cartera!$C$89:$DG$127,Creditos_totales!$P148,0)/(VLOOKUP(Creditos_totales!BF$104,Cartera!$C$89:$DG$127,Creditos_totales!$P148,0)+VLOOKUP(Creditos_totales!BF$104,Cartera!$C$44:$DG$82,Creditos_totales!$P148,0))," ")</f>
        <v>0.16017622661009864</v>
      </c>
      <c r="BG148" s="12">
        <f t="shared" si="3"/>
        <v>0.40365499945502159</v>
      </c>
      <c r="BH148" s="38">
        <v>0.28053086075431999</v>
      </c>
    </row>
    <row r="149" spans="2:60" ht="16.5" x14ac:dyDescent="0.3">
      <c r="B149">
        <v>57</v>
      </c>
      <c r="C149" s="23">
        <v>42247</v>
      </c>
      <c r="D149" s="29">
        <f>+IFERROR(VLOOKUP(D$104,Cartera!$C$23:$DG$33,Creditos_totales!$B149,0)/(VLOOKUP(D$104,Cartera!$C$5:$DG$15,Creditos_totales!$B149,0)+VLOOKUP(D$104,Cartera!$C$23:$DG$33,Creditos_totales!$B149,0))," ")</f>
        <v>0.55777760481773875</v>
      </c>
      <c r="E149" s="29">
        <f>+IFERROR(VLOOKUP(E$104,Cartera!$C$23:$DG$33,Creditos_totales!$B149,0)/(VLOOKUP(E$104,Cartera!$C$5:$DG$15,Creditos_totales!$B149,0)+VLOOKUP(E$104,Cartera!$C$23:$DG$33,Creditos_totales!$B149,0))," ")</f>
        <v>0.72092752235136803</v>
      </c>
      <c r="F149" s="29">
        <f>+IFERROR(VLOOKUP(F$104,Cartera!$C$23:$DG$33,Creditos_totales!$B149,0)/(VLOOKUP(F$104,Cartera!$C$5:$DG$15,Creditos_totales!$B149,0)+VLOOKUP(F$104,Cartera!$C$23:$DG$33,Creditos_totales!$B149,0))," ")</f>
        <v>0.58516263776297028</v>
      </c>
      <c r="G149" s="29">
        <f>+IFERROR(VLOOKUP(G$104,Cartera!$C$23:$DG$33,Creditos_totales!$B149,0)/(VLOOKUP(G$104,Cartera!$C$5:$DG$15,Creditos_totales!$B149,0)+VLOOKUP(G$104,Cartera!$C$23:$DG$33,Creditos_totales!$B149,0))," ")</f>
        <v>0.60507386148987508</v>
      </c>
      <c r="H149" s="29">
        <f>+IFERROR(VLOOKUP(H$104,Cartera!$C$23:$DG$33,Creditos_totales!$B149,0)/(VLOOKUP(H$104,Cartera!$C$5:$DG$15,Creditos_totales!$B149,0)+VLOOKUP(H$104,Cartera!$C$23:$DG$33,Creditos_totales!$B149,0))," ")</f>
        <v>0.10441426668806349</v>
      </c>
      <c r="I149" s="29">
        <f>+IFERROR(VLOOKUP(I$104,Cartera!$C$23:$DG$33,Creditos_totales!$B149,0)/(VLOOKUP(I$104,Cartera!$C$5:$DG$15,Creditos_totales!$B149,0)+VLOOKUP(I$104,Cartera!$C$23:$DG$33,Creditos_totales!$B149,0))," ")</f>
        <v>0.6671258642279736</v>
      </c>
      <c r="J149" s="29">
        <f>+IFERROR(VLOOKUP(J$104,Cartera!$C$23:$DG$33,Creditos_totales!$B149,0)/(VLOOKUP(J$104,Cartera!$C$5:$DG$15,Creditos_totales!$B149,0)+VLOOKUP(J$104,Cartera!$C$23:$DG$33,Creditos_totales!$B149,0))," ")</f>
        <v>0.70461961744202883</v>
      </c>
      <c r="K149" s="29">
        <f>+IFERROR(VLOOKUP(K$104,Cartera!$C$23:$DG$33,Creditos_totales!$B149,0)/(VLOOKUP(K$104,Cartera!$C$5:$DG$15,Creditos_totales!$B149,0)+VLOOKUP(K$104,Cartera!$C$23:$DG$33,Creditos_totales!$B149,0))," ")</f>
        <v>0.78958034095018592</v>
      </c>
      <c r="L149" s="29">
        <f>+IFERROR(VLOOKUP(L$104,Cartera!$C$23:$DG$33,Creditos_totales!$B149,0)/(VLOOKUP(L$104,Cartera!$C$5:$DG$15,Creditos_totales!$B149,0)+VLOOKUP(L$104,Cartera!$C$23:$DG$33,Creditos_totales!$B149,0))," ")</f>
        <v>0.11946645753113301</v>
      </c>
      <c r="M149" s="29">
        <f>+IFERROR(VLOOKUP(M$104,Cartera!$C$23:$DG$33,Creditos_totales!$B149,0)/(VLOOKUP(M$104,Cartera!$C$5:$DG$15,Creditos_totales!$B149,0)+VLOOKUP(M$104,Cartera!$C$23:$DG$33,Creditos_totales!$B149,0))," ")</f>
        <v>0.24028695294339034</v>
      </c>
      <c r="N149" s="12">
        <v>0.59428657538408147</v>
      </c>
      <c r="P149">
        <v>57</v>
      </c>
      <c r="Q149" s="3">
        <v>42247</v>
      </c>
      <c r="R149" s="29">
        <f t="shared" si="0"/>
        <v>0.39492613851012492</v>
      </c>
      <c r="S149" s="29">
        <f t="shared" si="1"/>
        <v>0.44222239518226125</v>
      </c>
      <c r="T149" s="29">
        <f t="shared" si="2"/>
        <v>0.41483736223702972</v>
      </c>
      <c r="U149" s="29">
        <f>+IFERROR(VLOOKUP(Creditos_totales!U$104,Cartera!$C$89:$DG$127,Creditos_totales!$P149,0)/(VLOOKUP(Creditos_totales!U$104,Cartera!$C$89:$DG$127,Creditos_totales!$P149,0)+VLOOKUP(Creditos_totales!U$104,Cartera!$C$44:$DG$82,Creditos_totales!$P149,0))," ")</f>
        <v>0.40629870884917468</v>
      </c>
      <c r="V149" s="29">
        <f>+IFERROR(VLOOKUP(Creditos_totales!V$104,Cartera!$C$89:$DG$127,Creditos_totales!$P149,0)/(VLOOKUP(Creditos_totales!V$104,Cartera!$C$89:$DG$127,Creditos_totales!$P149,0)+VLOOKUP(Creditos_totales!V$104,Cartera!$C$44:$DG$82,Creditos_totales!$P149,0))," ")</f>
        <v>0.66652890731186787</v>
      </c>
      <c r="W149" s="29">
        <f>+IFERROR(VLOOKUP(Creditos_totales!W$104,Cartera!$C$89:$DG$127,Creditos_totales!$P149,0)/(VLOOKUP(Creditos_totales!W$104,Cartera!$C$89:$DG$127,Creditos_totales!$P149,0)+VLOOKUP(Creditos_totales!W$104,Cartera!$C$44:$DG$82,Creditos_totales!$P149,0))," ")</f>
        <v>0.33562551229154913</v>
      </c>
      <c r="X149" s="29">
        <f>+IFERROR(VLOOKUP(Creditos_totales!X$104,Cartera!$C$89:$DG$127,Creditos_totales!$P149,0)/(VLOOKUP(Creditos_totales!X$104,Cartera!$C$89:$DG$127,Creditos_totales!$P149,0)+VLOOKUP(Creditos_totales!X$104,Cartera!$C$44:$DG$82,Creditos_totales!$P149,0))," ")</f>
        <v>0.35536069596683328</v>
      </c>
      <c r="Y149" s="29">
        <f>+IFERROR(VLOOKUP(Creditos_totales!Y$104,Cartera!$C$89:$DG$127,Creditos_totales!$P149,0)/(VLOOKUP(Creditos_totales!Y$104,Cartera!$C$89:$DG$127,Creditos_totales!$P149,0)+VLOOKUP(Creditos_totales!Y$104,Cartera!$C$44:$DG$82,Creditos_totales!$P149,0))," ")</f>
        <v>0.40835147534877536</v>
      </c>
      <c r="Z149" s="29">
        <f>+IFERROR(VLOOKUP(Creditos_totales!Z$104,Cartera!$C$89:$DG$127,Creditos_totales!$P149,0)/(VLOOKUP(Creditos_totales!Z$104,Cartera!$C$89:$DG$127,Creditos_totales!$P149,0)+VLOOKUP(Creditos_totales!Z$104,Cartera!$C$44:$DG$82,Creditos_totales!$P149,0))," ")</f>
        <v>0.46225373573957534</v>
      </c>
      <c r="AA149" s="29">
        <f>+IFERROR(VLOOKUP(Creditos_totales!AA$104,Cartera!$C$89:$DG$127,Creditos_totales!$P149,0)/(VLOOKUP(Creditos_totales!AA$104,Cartera!$C$89:$DG$127,Creditos_totales!$P149,0)+VLOOKUP(Creditos_totales!AA$104,Cartera!$C$44:$DG$82,Creditos_totales!$P149,0))," ")</f>
        <v>0.38740567208395532</v>
      </c>
      <c r="AB149" s="29">
        <f>+IFERROR(VLOOKUP(Creditos_totales!AB$104,Cartera!$C$89:$DG$127,Creditos_totales!$P149,0)/(VLOOKUP(Creditos_totales!AB$104,Cartera!$C$89:$DG$127,Creditos_totales!$P149,0)+VLOOKUP(Creditos_totales!AB$104,Cartera!$C$44:$DG$82,Creditos_totales!$P149,0))," ")</f>
        <v>0.46317109267579359</v>
      </c>
      <c r="AC149" s="29">
        <f>+IFERROR(VLOOKUP(Creditos_totales!AC$104,Cartera!$C$89:$DG$127,Creditos_totales!$P149,0)/(VLOOKUP(Creditos_totales!AC$104,Cartera!$C$89:$DG$127,Creditos_totales!$P149,0)+VLOOKUP(Creditos_totales!AC$104,Cartera!$C$44:$DG$82,Creditos_totales!$P149,0))," ")</f>
        <v>0.28486065905710628</v>
      </c>
      <c r="AD149" s="29">
        <f>+IFERROR(VLOOKUP(Creditos_totales!AD$104,Cartera!$C$89:$DG$127,Creditos_totales!$P149,0)/(VLOOKUP(Creditos_totales!AD$104,Cartera!$C$89:$DG$127,Creditos_totales!$P149,0)+VLOOKUP(Creditos_totales!AD$104,Cartera!$C$44:$DG$82,Creditos_totales!$P149,0))," ")</f>
        <v>0.38354102094218651</v>
      </c>
      <c r="AE149" s="29">
        <f>+IFERROR(VLOOKUP(Creditos_totales!AE$104,Cartera!$C$89:$DG$127,Creditos_totales!$P149,0)/(VLOOKUP(Creditos_totales!AE$104,Cartera!$C$89:$DG$127,Creditos_totales!$P149,0)+VLOOKUP(Creditos_totales!AE$104,Cartera!$C$44:$DG$82,Creditos_totales!$P149,0))," ")</f>
        <v>0.38294897668734901</v>
      </c>
      <c r="AF149" s="29" t="str">
        <f>+IFERROR(VLOOKUP(Creditos_totales!AF$104,Cartera!$C$89:$DG$127,Creditos_totales!$P149,0)/(VLOOKUP(Creditos_totales!AF$104,Cartera!$C$89:$DG$127,Creditos_totales!$P149,0)+VLOOKUP(Creditos_totales!AF$104,Cartera!$C$44:$DG$82,Creditos_totales!$P149,0))," ")</f>
        <v xml:space="preserve"> </v>
      </c>
      <c r="AG149" s="29">
        <f>+IFERROR(VLOOKUP(Creditos_totales!AG$104,Cartera!$C$89:$DG$127,Creditos_totales!$P149,0)/(VLOOKUP(Creditos_totales!AG$104,Cartera!$C$89:$DG$127,Creditos_totales!$P149,0)+VLOOKUP(Creditos_totales!AG$104,Cartera!$C$44:$DG$82,Creditos_totales!$P149,0))," ")</f>
        <v>0.22999069261812274</v>
      </c>
      <c r="AH149" s="29">
        <f>+IFERROR(VLOOKUP(Creditos_totales!AH$104,Cartera!$C$89:$DG$127,Creditos_totales!$P149,0)/(VLOOKUP(Creditos_totales!AH$104,Cartera!$C$89:$DG$127,Creditos_totales!$P149,0)+VLOOKUP(Creditos_totales!AH$104,Cartera!$C$44:$DG$82,Creditos_totales!$P149,0))," ")</f>
        <v>0.15712001850916824</v>
      </c>
      <c r="AI149" s="29">
        <f>+IFERROR(VLOOKUP(Creditos_totales!AI$104,Cartera!$C$89:$DG$127,Creditos_totales!$P149,0)/(VLOOKUP(Creditos_totales!AI$104,Cartera!$C$89:$DG$127,Creditos_totales!$P149,0)+VLOOKUP(Creditos_totales!AI$104,Cartera!$C$44:$DG$82,Creditos_totales!$P149,0))," ")</f>
        <v>0.33710194572702867</v>
      </c>
      <c r="AJ149" s="29">
        <f>+IFERROR(VLOOKUP(Creditos_totales!AJ$104,Cartera!$C$89:$DG$127,Creditos_totales!$P149,0)/(VLOOKUP(Creditos_totales!AJ$104,Cartera!$C$89:$DG$127,Creditos_totales!$P149,0)+VLOOKUP(Creditos_totales!AJ$104,Cartera!$C$44:$DG$82,Creditos_totales!$P149,0))," ")</f>
        <v>0.2981808189359878</v>
      </c>
      <c r="AK149" s="29">
        <f>+IFERROR(VLOOKUP(Creditos_totales!AK$104,Cartera!$C$89:$DG$127,Creditos_totales!$P149,0)/(VLOOKUP(Creditos_totales!AK$104,Cartera!$C$89:$DG$127,Creditos_totales!$P149,0)+VLOOKUP(Creditos_totales!AK$104,Cartera!$C$44:$DG$82,Creditos_totales!$P149,0))," ")</f>
        <v>2.8703252978152839E-2</v>
      </c>
      <c r="AL149" s="29">
        <f>+IFERROR(VLOOKUP(Creditos_totales!AL$104,Cartera!$C$89:$DG$127,Creditos_totales!$P149,0)/(VLOOKUP(Creditos_totales!AL$104,Cartera!$C$89:$DG$127,Creditos_totales!$P149,0)+VLOOKUP(Creditos_totales!AL$104,Cartera!$C$44:$DG$82,Creditos_totales!$P149,0))," ")</f>
        <v>0.20453316283718911</v>
      </c>
      <c r="AM149" s="29" t="str">
        <f>+IFERROR(VLOOKUP(Creditos_totales!AM$104,Cartera!$C$89:$DG$127,Creditos_totales!$P149,0)/(VLOOKUP(Creditos_totales!AM$104,Cartera!$C$89:$DG$127,Creditos_totales!$P149,0)+VLOOKUP(Creditos_totales!AM$104,Cartera!$C$44:$DG$82,Creditos_totales!$P149,0))," ")</f>
        <v xml:space="preserve"> </v>
      </c>
      <c r="AN149" s="29" t="str">
        <f>+IFERROR(VLOOKUP(Creditos_totales!AN$104,Cartera!$C$89:$DG$127,Creditos_totales!$P149,0)/(VLOOKUP(Creditos_totales!AN$104,Cartera!$C$89:$DG$127,Creditos_totales!$P149,0)+VLOOKUP(Creditos_totales!AN$104,Cartera!$C$44:$DG$82,Creditos_totales!$P149,0))," ")</f>
        <v xml:space="preserve"> </v>
      </c>
      <c r="AO149" s="29" t="str">
        <f>+IFERROR(VLOOKUP(Creditos_totales!AO$104,Cartera!$C$89:$DG$127,Creditos_totales!$P149,0)/(VLOOKUP(Creditos_totales!AO$104,Cartera!$C$89:$DG$127,Creditos_totales!$P149,0)+VLOOKUP(Creditos_totales!AO$104,Cartera!$C$44:$DG$82,Creditos_totales!$P149,0))," ")</f>
        <v xml:space="preserve"> </v>
      </c>
      <c r="AP149" s="29">
        <f>+IFERROR(VLOOKUP(Creditos_totales!AP$104,Cartera!$C$89:$DG$127,Creditos_totales!$P149,0)/(VLOOKUP(Creditos_totales!AP$104,Cartera!$C$89:$DG$127,Creditos_totales!$P149,0)+VLOOKUP(Creditos_totales!AP$104,Cartera!$C$44:$DG$82,Creditos_totales!$P149,0))," ")</f>
        <v>0.16468484736530517</v>
      </c>
      <c r="AQ149" s="29">
        <f>+IFERROR(VLOOKUP(Creditos_totales!AQ$104,Cartera!$C$89:$DG$127,Creditos_totales!$P149,0)/(VLOOKUP(Creditos_totales!AQ$104,Cartera!$C$89:$DG$127,Creditos_totales!$P149,0)+VLOOKUP(Creditos_totales!AQ$104,Cartera!$C$44:$DG$82,Creditos_totales!$P149,0))," ")</f>
        <v>0.24620106222032193</v>
      </c>
      <c r="AR149" s="29">
        <f>+IFERROR(VLOOKUP(Creditos_totales!AR$104,Cartera!$C$89:$DG$127,Creditos_totales!$P149,0)/(VLOOKUP(Creditos_totales!AR$104,Cartera!$C$89:$DG$127,Creditos_totales!$P149,0)+VLOOKUP(Creditos_totales!AR$104,Cartera!$C$44:$DG$82,Creditos_totales!$P149,0))," ")</f>
        <v>0.10582903323643301</v>
      </c>
      <c r="AS149" s="29">
        <f>+IFERROR(VLOOKUP(Creditos_totales!AS$104,Cartera!$C$89:$DG$127,Creditos_totales!$P149,0)/(VLOOKUP(Creditos_totales!AS$104,Cartera!$C$89:$DG$127,Creditos_totales!$P149,0)+VLOOKUP(Creditos_totales!AS$104,Cartera!$C$44:$DG$82,Creditos_totales!$P149,0))," ")</f>
        <v>0.2271707439475005</v>
      </c>
      <c r="AT149" s="29">
        <f>+IFERROR(VLOOKUP(Creditos_totales!AT$104,Cartera!$C$89:$DG$127,Creditos_totales!$P149,0)/(VLOOKUP(Creditos_totales!AT$104,Cartera!$C$89:$DG$127,Creditos_totales!$P149,0)+VLOOKUP(Creditos_totales!AT$104,Cartera!$C$44:$DG$82,Creditos_totales!$P149,0))," ")</f>
        <v>0.30638745684015467</v>
      </c>
      <c r="AU149" s="29">
        <f>+IFERROR(VLOOKUP(Creditos_totales!AU$104,Cartera!$C$89:$DG$127,Creditos_totales!$P149,0)/(VLOOKUP(Creditos_totales!AU$104,Cartera!$C$89:$DG$127,Creditos_totales!$P149,0)+VLOOKUP(Creditos_totales!AU$104,Cartera!$C$44:$DG$82,Creditos_totales!$P149,0))," ")</f>
        <v>0.37325006257619303</v>
      </c>
      <c r="AV149" s="29">
        <f>+IFERROR(VLOOKUP(Creditos_totales!AV$104,Cartera!$C$89:$DG$127,Creditos_totales!$P149,0)/(VLOOKUP(Creditos_totales!AV$104,Cartera!$C$89:$DG$127,Creditos_totales!$P149,0)+VLOOKUP(Creditos_totales!AV$104,Cartera!$C$44:$DG$82,Creditos_totales!$P149,0))," ")</f>
        <v>0.43536384700025493</v>
      </c>
      <c r="AW149" s="29" t="str">
        <f>+IFERROR(VLOOKUP(Creditos_totales!AW$104,Cartera!$C$89:$DG$127,Creditos_totales!$P149,0)/(VLOOKUP(Creditos_totales!AW$104,Cartera!$C$89:$DG$127,Creditos_totales!$P149,0)+VLOOKUP(Creditos_totales!AW$104,Cartera!$C$44:$DG$82,Creditos_totales!$P149,0))," ")</f>
        <v xml:space="preserve"> </v>
      </c>
      <c r="AX149" s="29">
        <f>+IFERROR(VLOOKUP(Creditos_totales!AX$104,Cartera!$C$89:$DG$127,Creditos_totales!$P149,0)/(VLOOKUP(Creditos_totales!AX$104,Cartera!$C$89:$DG$127,Creditos_totales!$P149,0)+VLOOKUP(Creditos_totales!AX$104,Cartera!$C$44:$DG$82,Creditos_totales!$P149,0))," ")</f>
        <v>8.6934875435874873E-2</v>
      </c>
      <c r="AY149" s="29">
        <f>+IFERROR(VLOOKUP(Creditos_totales!AY$104,Cartera!$C$89:$DG$127,Creditos_totales!$P149,0)/(VLOOKUP(Creditos_totales!AY$104,Cartera!$C$89:$DG$127,Creditos_totales!$P149,0)+VLOOKUP(Creditos_totales!AY$104,Cartera!$C$44:$DG$82,Creditos_totales!$P149,0))," ")</f>
        <v>7.0077054304656938E-2</v>
      </c>
      <c r="AZ149" s="29">
        <f>+IFERROR(VLOOKUP(Creditos_totales!AZ$104,Cartera!$C$89:$DG$127,Creditos_totales!$P149,0)/(VLOOKUP(Creditos_totales!AZ$104,Cartera!$C$89:$DG$127,Creditos_totales!$P149,0)+VLOOKUP(Creditos_totales!AZ$104,Cartera!$C$44:$DG$82,Creditos_totales!$P149,0))," ")</f>
        <v>0.16161737441980234</v>
      </c>
      <c r="BA149" s="29">
        <f>+IFERROR(VLOOKUP(Creditos_totales!BA$104,Cartera!$C$89:$DG$127,Creditos_totales!$P149,0)/(VLOOKUP(Creditos_totales!BA$104,Cartera!$C$89:$DG$127,Creditos_totales!$P149,0)+VLOOKUP(Creditos_totales!BA$104,Cartera!$C$44:$DG$82,Creditos_totales!$P149,0))," ")</f>
        <v>0.14247346866413868</v>
      </c>
      <c r="BB149" s="29">
        <f>+IFERROR(VLOOKUP(Creditos_totales!BB$104,Cartera!$C$89:$DG$127,Creditos_totales!$P149,0)/(VLOOKUP(Creditos_totales!BB$104,Cartera!$C$89:$DG$127,Creditos_totales!$P149,0)+VLOOKUP(Creditos_totales!BB$104,Cartera!$C$44:$DG$82,Creditos_totales!$P149,0))," ")</f>
        <v>0.25386036807801887</v>
      </c>
      <c r="BC149" s="29">
        <f>+IFERROR(VLOOKUP(Creditos_totales!BC$104,Cartera!$C$89:$DG$127,Creditos_totales!$P149,0)/(VLOOKUP(Creditos_totales!BC$104,Cartera!$C$89:$DG$127,Creditos_totales!$P149,0)+VLOOKUP(Creditos_totales!BC$104,Cartera!$C$44:$DG$82,Creditos_totales!$P149,0))," ")</f>
        <v>5.7979158896394239E-2</v>
      </c>
      <c r="BD149" s="29">
        <f>+IFERROR(VLOOKUP(Creditos_totales!BD$104,Cartera!$C$89:$DG$127,Creditos_totales!$P149,0)/(VLOOKUP(Creditos_totales!BD$104,Cartera!$C$89:$DG$127,Creditos_totales!$P149,0)+VLOOKUP(Creditos_totales!BD$104,Cartera!$C$44:$DG$82,Creditos_totales!$P149,0))," ")</f>
        <v>0</v>
      </c>
      <c r="BE149" s="29">
        <f>+IFERROR(VLOOKUP(Creditos_totales!BE$104,Cartera!$C$89:$DG$127,Creditos_totales!$P149,0)/(VLOOKUP(Creditos_totales!BE$104,Cartera!$C$89:$DG$127,Creditos_totales!$P149,0)+VLOOKUP(Creditos_totales!BE$104,Cartera!$C$44:$DG$82,Creditos_totales!$P149,0))," ")</f>
        <v>0.10531414176734492</v>
      </c>
      <c r="BF149" s="29">
        <f>+IFERROR(VLOOKUP(Creditos_totales!BF$104,Cartera!$C$89:$DG$127,Creditos_totales!$P149,0)/(VLOOKUP(Creditos_totales!BF$104,Cartera!$C$89:$DG$127,Creditos_totales!$P149,0)+VLOOKUP(Creditos_totales!BF$104,Cartera!$C$44:$DG$82,Creditos_totales!$P149,0))," ")</f>
        <v>0.16338932003629272</v>
      </c>
      <c r="BG149" s="12">
        <f t="shared" si="3"/>
        <v>0.40571342461591853</v>
      </c>
      <c r="BH149" s="38">
        <v>0.28119464924672466</v>
      </c>
    </row>
    <row r="150" spans="2:60" ht="16.5" x14ac:dyDescent="0.3">
      <c r="B150">
        <v>58</v>
      </c>
      <c r="C150" s="23">
        <v>42277</v>
      </c>
      <c r="D150" s="29">
        <f>+IFERROR(VLOOKUP(D$104,Cartera!$C$23:$DG$33,Creditos_totales!$B150,0)/(VLOOKUP(D$104,Cartera!$C$5:$DG$15,Creditos_totales!$B150,0)+VLOOKUP(D$104,Cartera!$C$23:$DG$33,Creditos_totales!$B150,0))," ")</f>
        <v>0.56283831091235226</v>
      </c>
      <c r="E150" s="29">
        <f>+IFERROR(VLOOKUP(E$104,Cartera!$C$23:$DG$33,Creditos_totales!$B150,0)/(VLOOKUP(E$104,Cartera!$C$5:$DG$15,Creditos_totales!$B150,0)+VLOOKUP(E$104,Cartera!$C$23:$DG$33,Creditos_totales!$B150,0))," ")</f>
        <v>0.70608469568471577</v>
      </c>
      <c r="F150" s="29">
        <f>+IFERROR(VLOOKUP(F$104,Cartera!$C$23:$DG$33,Creditos_totales!$B150,0)/(VLOOKUP(F$104,Cartera!$C$5:$DG$15,Creditos_totales!$B150,0)+VLOOKUP(F$104,Cartera!$C$23:$DG$33,Creditos_totales!$B150,0))," ")</f>
        <v>0.58027861690639293</v>
      </c>
      <c r="G150" s="29">
        <f>+IFERROR(VLOOKUP(G$104,Cartera!$C$23:$DG$33,Creditos_totales!$B150,0)/(VLOOKUP(G$104,Cartera!$C$5:$DG$15,Creditos_totales!$B150,0)+VLOOKUP(G$104,Cartera!$C$23:$DG$33,Creditos_totales!$B150,0))," ")</f>
        <v>0.59934966089243513</v>
      </c>
      <c r="H150" s="29">
        <f>+IFERROR(VLOOKUP(H$104,Cartera!$C$23:$DG$33,Creditos_totales!$B150,0)/(VLOOKUP(H$104,Cartera!$C$5:$DG$15,Creditos_totales!$B150,0)+VLOOKUP(H$104,Cartera!$C$23:$DG$33,Creditos_totales!$B150,0))," ")</f>
        <v>0.10274783312684485</v>
      </c>
      <c r="I150" s="29">
        <f>+IFERROR(VLOOKUP(I$104,Cartera!$C$23:$DG$33,Creditos_totales!$B150,0)/(VLOOKUP(I$104,Cartera!$C$5:$DG$15,Creditos_totales!$B150,0)+VLOOKUP(I$104,Cartera!$C$23:$DG$33,Creditos_totales!$B150,0))," ")</f>
        <v>0.66443528550003905</v>
      </c>
      <c r="J150" s="29">
        <f>+IFERROR(VLOOKUP(J$104,Cartera!$C$23:$DG$33,Creditos_totales!$B150,0)/(VLOOKUP(J$104,Cartera!$C$5:$DG$15,Creditos_totales!$B150,0)+VLOOKUP(J$104,Cartera!$C$23:$DG$33,Creditos_totales!$B150,0))," ")</f>
        <v>0.70627538411980761</v>
      </c>
      <c r="K150" s="29">
        <f>+IFERROR(VLOOKUP(K$104,Cartera!$C$23:$DG$33,Creditos_totales!$B150,0)/(VLOOKUP(K$104,Cartera!$C$5:$DG$15,Creditos_totales!$B150,0)+VLOOKUP(K$104,Cartera!$C$23:$DG$33,Creditos_totales!$B150,0))," ")</f>
        <v>0.78158504091645398</v>
      </c>
      <c r="L150" s="29">
        <f>+IFERROR(VLOOKUP(L$104,Cartera!$C$23:$DG$33,Creditos_totales!$B150,0)/(VLOOKUP(L$104,Cartera!$C$5:$DG$15,Creditos_totales!$B150,0)+VLOOKUP(L$104,Cartera!$C$23:$DG$33,Creditos_totales!$B150,0))," ")</f>
        <v>0.11521444528113979</v>
      </c>
      <c r="M150" s="29">
        <f>+IFERROR(VLOOKUP(M$104,Cartera!$C$23:$DG$33,Creditos_totales!$B150,0)/(VLOOKUP(M$104,Cartera!$C$5:$DG$15,Creditos_totales!$B150,0)+VLOOKUP(M$104,Cartera!$C$23:$DG$33,Creditos_totales!$B150,0))," ")</f>
        <v>0.26172098608546746</v>
      </c>
      <c r="N150" s="12">
        <v>0.59220597081186066</v>
      </c>
      <c r="P150">
        <v>58</v>
      </c>
      <c r="Q150" s="3">
        <v>42277</v>
      </c>
      <c r="R150" s="29">
        <f t="shared" si="0"/>
        <v>0.40065033910756487</v>
      </c>
      <c r="S150" s="29">
        <f t="shared" si="1"/>
        <v>0.43716168908764774</v>
      </c>
      <c r="T150" s="29">
        <f t="shared" si="2"/>
        <v>0.41972138309360707</v>
      </c>
      <c r="U150" s="29">
        <f>+IFERROR(VLOOKUP(Creditos_totales!U$104,Cartera!$C$89:$DG$127,Creditos_totales!$P150,0)/(VLOOKUP(Creditos_totales!U$104,Cartera!$C$89:$DG$127,Creditos_totales!$P150,0)+VLOOKUP(Creditos_totales!U$104,Cartera!$C$44:$DG$82,Creditos_totales!$P150,0))," ")</f>
        <v>0.40759907585165206</v>
      </c>
      <c r="V150" s="29">
        <f>+IFERROR(VLOOKUP(Creditos_totales!V$104,Cartera!$C$89:$DG$127,Creditos_totales!$P150,0)/(VLOOKUP(Creditos_totales!V$104,Cartera!$C$89:$DG$127,Creditos_totales!$P150,0)+VLOOKUP(Creditos_totales!V$104,Cartera!$C$44:$DG$82,Creditos_totales!$P150,0))," ")</f>
        <v>0.6637741190861467</v>
      </c>
      <c r="W150" s="29">
        <f>+IFERROR(VLOOKUP(Creditos_totales!W$104,Cartera!$C$89:$DG$127,Creditos_totales!$P150,0)/(VLOOKUP(Creditos_totales!W$104,Cartera!$C$89:$DG$127,Creditos_totales!$P150,0)+VLOOKUP(Creditos_totales!W$104,Cartera!$C$44:$DG$82,Creditos_totales!$P150,0))," ")</f>
        <v>0.33608347293508328</v>
      </c>
      <c r="X150" s="29">
        <f>+IFERROR(VLOOKUP(Creditos_totales!X$104,Cartera!$C$89:$DG$127,Creditos_totales!$P150,0)/(VLOOKUP(Creditos_totales!X$104,Cartera!$C$89:$DG$127,Creditos_totales!$P150,0)+VLOOKUP(Creditos_totales!X$104,Cartera!$C$44:$DG$82,Creditos_totales!$P150,0))," ")</f>
        <v>0.36038947145090194</v>
      </c>
      <c r="Y150" s="29">
        <f>+IFERROR(VLOOKUP(Creditos_totales!Y$104,Cartera!$C$89:$DG$127,Creditos_totales!$P150,0)/(VLOOKUP(Creditos_totales!Y$104,Cartera!$C$89:$DG$127,Creditos_totales!$P150,0)+VLOOKUP(Creditos_totales!Y$104,Cartera!$C$44:$DG$82,Creditos_totales!$P150,0))," ")</f>
        <v>0.40748964811288246</v>
      </c>
      <c r="Z150" s="29">
        <f>+IFERROR(VLOOKUP(Creditos_totales!Z$104,Cartera!$C$89:$DG$127,Creditos_totales!$P150,0)/(VLOOKUP(Creditos_totales!Z$104,Cartera!$C$89:$DG$127,Creditos_totales!$P150,0)+VLOOKUP(Creditos_totales!Z$104,Cartera!$C$44:$DG$82,Creditos_totales!$P150,0))," ")</f>
        <v>0.46216763092993052</v>
      </c>
      <c r="AA150" s="29">
        <f>+IFERROR(VLOOKUP(Creditos_totales!AA$104,Cartera!$C$89:$DG$127,Creditos_totales!$P150,0)/(VLOOKUP(Creditos_totales!AA$104,Cartera!$C$89:$DG$127,Creditos_totales!$P150,0)+VLOOKUP(Creditos_totales!AA$104,Cartera!$C$44:$DG$82,Creditos_totales!$P150,0))," ")</f>
        <v>0.39227696801600626</v>
      </c>
      <c r="AB150" s="29">
        <f>+IFERROR(VLOOKUP(Creditos_totales!AB$104,Cartera!$C$89:$DG$127,Creditos_totales!$P150,0)/(VLOOKUP(Creditos_totales!AB$104,Cartera!$C$89:$DG$127,Creditos_totales!$P150,0)+VLOOKUP(Creditos_totales!AB$104,Cartera!$C$44:$DG$82,Creditos_totales!$P150,0))," ")</f>
        <v>0.46628157946946985</v>
      </c>
      <c r="AC150" s="29">
        <f>+IFERROR(VLOOKUP(Creditos_totales!AC$104,Cartera!$C$89:$DG$127,Creditos_totales!$P150,0)/(VLOOKUP(Creditos_totales!AC$104,Cartera!$C$89:$DG$127,Creditos_totales!$P150,0)+VLOOKUP(Creditos_totales!AC$104,Cartera!$C$44:$DG$82,Creditos_totales!$P150,0))," ")</f>
        <v>0.28232680285042616</v>
      </c>
      <c r="AD150" s="29">
        <f>+IFERROR(VLOOKUP(Creditos_totales!AD$104,Cartera!$C$89:$DG$127,Creditos_totales!$P150,0)/(VLOOKUP(Creditos_totales!AD$104,Cartera!$C$89:$DG$127,Creditos_totales!$P150,0)+VLOOKUP(Creditos_totales!AD$104,Cartera!$C$44:$DG$82,Creditos_totales!$P150,0))," ")</f>
        <v>0.38468038576537489</v>
      </c>
      <c r="AE150" s="29">
        <f>+IFERROR(VLOOKUP(Creditos_totales!AE$104,Cartera!$C$89:$DG$127,Creditos_totales!$P150,0)/(VLOOKUP(Creditos_totales!AE$104,Cartera!$C$89:$DG$127,Creditos_totales!$P150,0)+VLOOKUP(Creditos_totales!AE$104,Cartera!$C$44:$DG$82,Creditos_totales!$P150,0))," ")</f>
        <v>0.38108015272173323</v>
      </c>
      <c r="AF150" s="29" t="str">
        <f>+IFERROR(VLOOKUP(Creditos_totales!AF$104,Cartera!$C$89:$DG$127,Creditos_totales!$P150,0)/(VLOOKUP(Creditos_totales!AF$104,Cartera!$C$89:$DG$127,Creditos_totales!$P150,0)+VLOOKUP(Creditos_totales!AF$104,Cartera!$C$44:$DG$82,Creditos_totales!$P150,0))," ")</f>
        <v xml:space="preserve"> </v>
      </c>
      <c r="AG150" s="29">
        <f>+IFERROR(VLOOKUP(Creditos_totales!AG$104,Cartera!$C$89:$DG$127,Creditos_totales!$P150,0)/(VLOOKUP(Creditos_totales!AG$104,Cartera!$C$89:$DG$127,Creditos_totales!$P150,0)+VLOOKUP(Creditos_totales!AG$104,Cartera!$C$44:$DG$82,Creditos_totales!$P150,0))," ")</f>
        <v>0.22827349026622712</v>
      </c>
      <c r="AH150" s="29">
        <f>+IFERROR(VLOOKUP(Creditos_totales!AH$104,Cartera!$C$89:$DG$127,Creditos_totales!$P150,0)/(VLOOKUP(Creditos_totales!AH$104,Cartera!$C$89:$DG$127,Creditos_totales!$P150,0)+VLOOKUP(Creditos_totales!AH$104,Cartera!$C$44:$DG$82,Creditos_totales!$P150,0))," ")</f>
        <v>0.15594547485533444</v>
      </c>
      <c r="AI150" s="29">
        <f>+IFERROR(VLOOKUP(Creditos_totales!AI$104,Cartera!$C$89:$DG$127,Creditos_totales!$P150,0)/(VLOOKUP(Creditos_totales!AI$104,Cartera!$C$89:$DG$127,Creditos_totales!$P150,0)+VLOOKUP(Creditos_totales!AI$104,Cartera!$C$44:$DG$82,Creditos_totales!$P150,0))," ")</f>
        <v>0.3525796184746785</v>
      </c>
      <c r="AJ150" s="29" t="str">
        <f>+IFERROR(VLOOKUP(Creditos_totales!AJ$104,Cartera!$C$89:$DG$127,Creditos_totales!$P150,0)/(VLOOKUP(Creditos_totales!AJ$104,Cartera!$C$89:$DG$127,Creditos_totales!$P150,0)+VLOOKUP(Creditos_totales!AJ$104,Cartera!$C$44:$DG$82,Creditos_totales!$P150,0))," ")</f>
        <v xml:space="preserve"> </v>
      </c>
      <c r="AK150" s="29">
        <f>+IFERROR(VLOOKUP(Creditos_totales!AK$104,Cartera!$C$89:$DG$127,Creditos_totales!$P150,0)/(VLOOKUP(Creditos_totales!AK$104,Cartera!$C$89:$DG$127,Creditos_totales!$P150,0)+VLOOKUP(Creditos_totales!AK$104,Cartera!$C$44:$DG$82,Creditos_totales!$P150,0))," ")</f>
        <v>2.7117708141756403E-2</v>
      </c>
      <c r="AL150" s="29">
        <f>+IFERROR(VLOOKUP(Creditos_totales!AL$104,Cartera!$C$89:$DG$127,Creditos_totales!$P150,0)/(VLOOKUP(Creditos_totales!AL$104,Cartera!$C$89:$DG$127,Creditos_totales!$P150,0)+VLOOKUP(Creditos_totales!AL$104,Cartera!$C$44:$DG$82,Creditos_totales!$P150,0))," ")</f>
        <v>0.21314982054676329</v>
      </c>
      <c r="AM150" s="29" t="str">
        <f>+IFERROR(VLOOKUP(Creditos_totales!AM$104,Cartera!$C$89:$DG$127,Creditos_totales!$P150,0)/(VLOOKUP(Creditos_totales!AM$104,Cartera!$C$89:$DG$127,Creditos_totales!$P150,0)+VLOOKUP(Creditos_totales!AM$104,Cartera!$C$44:$DG$82,Creditos_totales!$P150,0))," ")</f>
        <v xml:space="preserve"> </v>
      </c>
      <c r="AN150" s="29" t="str">
        <f>+IFERROR(VLOOKUP(Creditos_totales!AN$104,Cartera!$C$89:$DG$127,Creditos_totales!$P150,0)/(VLOOKUP(Creditos_totales!AN$104,Cartera!$C$89:$DG$127,Creditos_totales!$P150,0)+VLOOKUP(Creditos_totales!AN$104,Cartera!$C$44:$DG$82,Creditos_totales!$P150,0))," ")</f>
        <v xml:space="preserve"> </v>
      </c>
      <c r="AO150" s="29" t="str">
        <f>+IFERROR(VLOOKUP(Creditos_totales!AO$104,Cartera!$C$89:$DG$127,Creditos_totales!$P150,0)/(VLOOKUP(Creditos_totales!AO$104,Cartera!$C$89:$DG$127,Creditos_totales!$P150,0)+VLOOKUP(Creditos_totales!AO$104,Cartera!$C$44:$DG$82,Creditos_totales!$P150,0))," ")</f>
        <v xml:space="preserve"> </v>
      </c>
      <c r="AP150" s="29">
        <f>+IFERROR(VLOOKUP(Creditos_totales!AP$104,Cartera!$C$89:$DG$127,Creditos_totales!$P150,0)/(VLOOKUP(Creditos_totales!AP$104,Cartera!$C$89:$DG$127,Creditos_totales!$P150,0)+VLOOKUP(Creditos_totales!AP$104,Cartera!$C$44:$DG$82,Creditos_totales!$P150,0))," ")</f>
        <v>0.16979330997318912</v>
      </c>
      <c r="AQ150" s="29">
        <f>+IFERROR(VLOOKUP(Creditos_totales!AQ$104,Cartera!$C$89:$DG$127,Creditos_totales!$P150,0)/(VLOOKUP(Creditos_totales!AQ$104,Cartera!$C$89:$DG$127,Creditos_totales!$P150,0)+VLOOKUP(Creditos_totales!AQ$104,Cartera!$C$44:$DG$82,Creditos_totales!$P150,0))," ")</f>
        <v>0.24806884742882074</v>
      </c>
      <c r="AR150" s="29">
        <f>+IFERROR(VLOOKUP(Creditos_totales!AR$104,Cartera!$C$89:$DG$127,Creditos_totales!$P150,0)/(VLOOKUP(Creditos_totales!AR$104,Cartera!$C$89:$DG$127,Creditos_totales!$P150,0)+VLOOKUP(Creditos_totales!AR$104,Cartera!$C$44:$DG$82,Creditos_totales!$P150,0))," ")</f>
        <v>0.10413693275983273</v>
      </c>
      <c r="AS150" s="29">
        <f>+IFERROR(VLOOKUP(Creditos_totales!AS$104,Cartera!$C$89:$DG$127,Creditos_totales!$P150,0)/(VLOOKUP(Creditos_totales!AS$104,Cartera!$C$89:$DG$127,Creditos_totales!$P150,0)+VLOOKUP(Creditos_totales!AS$104,Cartera!$C$44:$DG$82,Creditos_totales!$P150,0))," ")</f>
        <v>0.2184735932473123</v>
      </c>
      <c r="AT150" s="29">
        <f>+IFERROR(VLOOKUP(Creditos_totales!AT$104,Cartera!$C$89:$DG$127,Creditos_totales!$P150,0)/(VLOOKUP(Creditos_totales!AT$104,Cartera!$C$89:$DG$127,Creditos_totales!$P150,0)+VLOOKUP(Creditos_totales!AT$104,Cartera!$C$44:$DG$82,Creditos_totales!$P150,0))," ")</f>
        <v>0.29970584102568743</v>
      </c>
      <c r="AU150" s="29">
        <f>+IFERROR(VLOOKUP(Creditos_totales!AU$104,Cartera!$C$89:$DG$127,Creditos_totales!$P150,0)/(VLOOKUP(Creditos_totales!AU$104,Cartera!$C$89:$DG$127,Creditos_totales!$P150,0)+VLOOKUP(Creditos_totales!AU$104,Cartera!$C$44:$DG$82,Creditos_totales!$P150,0))," ")</f>
        <v>0.37827432250949189</v>
      </c>
      <c r="AV150" s="29">
        <f>+IFERROR(VLOOKUP(Creditos_totales!AV$104,Cartera!$C$89:$DG$127,Creditos_totales!$P150,0)/(VLOOKUP(Creditos_totales!AV$104,Cartera!$C$89:$DG$127,Creditos_totales!$P150,0)+VLOOKUP(Creditos_totales!AV$104,Cartera!$C$44:$DG$82,Creditos_totales!$P150,0))," ")</f>
        <v>0.45571515919799299</v>
      </c>
      <c r="AW150" s="29" t="str">
        <f>+IFERROR(VLOOKUP(Creditos_totales!AW$104,Cartera!$C$89:$DG$127,Creditos_totales!$P150,0)/(VLOOKUP(Creditos_totales!AW$104,Cartera!$C$89:$DG$127,Creditos_totales!$P150,0)+VLOOKUP(Creditos_totales!AW$104,Cartera!$C$44:$DG$82,Creditos_totales!$P150,0))," ")</f>
        <v xml:space="preserve"> </v>
      </c>
      <c r="AX150" s="29">
        <f>+IFERROR(VLOOKUP(Creditos_totales!AX$104,Cartera!$C$89:$DG$127,Creditos_totales!$P150,0)/(VLOOKUP(Creditos_totales!AX$104,Cartera!$C$89:$DG$127,Creditos_totales!$P150,0)+VLOOKUP(Creditos_totales!AX$104,Cartera!$C$44:$DG$82,Creditos_totales!$P150,0))," ")</f>
        <v>8.6137452122234892E-2</v>
      </c>
      <c r="AY150" s="29">
        <f>+IFERROR(VLOOKUP(Creditos_totales!AY$104,Cartera!$C$89:$DG$127,Creditos_totales!$P150,0)/(VLOOKUP(Creditos_totales!AY$104,Cartera!$C$89:$DG$127,Creditos_totales!$P150,0)+VLOOKUP(Creditos_totales!AY$104,Cartera!$C$44:$DG$82,Creditos_totales!$P150,0))," ")</f>
        <v>6.4909694813970548E-2</v>
      </c>
      <c r="AZ150" s="29">
        <f>+IFERROR(VLOOKUP(Creditos_totales!AZ$104,Cartera!$C$89:$DG$127,Creditos_totales!$P150,0)/(VLOOKUP(Creditos_totales!AZ$104,Cartera!$C$89:$DG$127,Creditos_totales!$P150,0)+VLOOKUP(Creditos_totales!AZ$104,Cartera!$C$44:$DG$82,Creditos_totales!$P150,0))," ")</f>
        <v>0.26540218375370161</v>
      </c>
      <c r="BA150" s="29">
        <f>+IFERROR(VLOOKUP(Creditos_totales!BA$104,Cartera!$C$89:$DG$127,Creditos_totales!$P150,0)/(VLOOKUP(Creditos_totales!BA$104,Cartera!$C$89:$DG$127,Creditos_totales!$P150,0)+VLOOKUP(Creditos_totales!BA$104,Cartera!$C$44:$DG$82,Creditos_totales!$P150,0))," ")</f>
        <v>0.14302583793646045</v>
      </c>
      <c r="BB150" s="29">
        <f>+IFERROR(VLOOKUP(Creditos_totales!BB$104,Cartera!$C$89:$DG$127,Creditos_totales!$P150,0)/(VLOOKUP(Creditos_totales!BB$104,Cartera!$C$89:$DG$127,Creditos_totales!$P150,0)+VLOOKUP(Creditos_totales!BB$104,Cartera!$C$44:$DG$82,Creditos_totales!$P150,0))," ")</f>
        <v>0.27699778213113746</v>
      </c>
      <c r="BC150" s="29">
        <f>+IFERROR(VLOOKUP(Creditos_totales!BC$104,Cartera!$C$89:$DG$127,Creditos_totales!$P150,0)/(VLOOKUP(Creditos_totales!BC$104,Cartera!$C$89:$DG$127,Creditos_totales!$P150,0)+VLOOKUP(Creditos_totales!BC$104,Cartera!$C$44:$DG$82,Creditos_totales!$P150,0))," ")</f>
        <v>6.0290088108434989E-2</v>
      </c>
      <c r="BD150" s="29">
        <f>+IFERROR(VLOOKUP(Creditos_totales!BD$104,Cartera!$C$89:$DG$127,Creditos_totales!$P150,0)/(VLOOKUP(Creditos_totales!BD$104,Cartera!$C$89:$DG$127,Creditos_totales!$P150,0)+VLOOKUP(Creditos_totales!BD$104,Cartera!$C$44:$DG$82,Creditos_totales!$P150,0))," ")</f>
        <v>0</v>
      </c>
      <c r="BE150" s="29">
        <f>+IFERROR(VLOOKUP(Creditos_totales!BE$104,Cartera!$C$89:$DG$127,Creditos_totales!$P150,0)/(VLOOKUP(Creditos_totales!BE$104,Cartera!$C$89:$DG$127,Creditos_totales!$P150,0)+VLOOKUP(Creditos_totales!BE$104,Cartera!$C$44:$DG$82,Creditos_totales!$P150,0))," ")</f>
        <v>0.14090741658733522</v>
      </c>
      <c r="BF150" s="29">
        <f>+IFERROR(VLOOKUP(Creditos_totales!BF$104,Cartera!$C$89:$DG$127,Creditos_totales!$P150,0)/(VLOOKUP(Creditos_totales!BF$104,Cartera!$C$89:$DG$127,Creditos_totales!$P150,0)+VLOOKUP(Creditos_totales!BF$104,Cartera!$C$44:$DG$82,Creditos_totales!$P150,0))," ")</f>
        <v>0.17680207221190311</v>
      </c>
      <c r="BG150" s="12">
        <f t="shared" si="3"/>
        <v>0.40779402918813934</v>
      </c>
      <c r="BH150" s="38">
        <v>0.28224565519460942</v>
      </c>
    </row>
    <row r="151" spans="2:60" ht="16.5" x14ac:dyDescent="0.3">
      <c r="B151">
        <v>59</v>
      </c>
      <c r="C151" s="23">
        <v>42308</v>
      </c>
      <c r="D151" s="29">
        <f>+IFERROR(VLOOKUP(D$104,Cartera!$C$23:$DG$33,Creditos_totales!$B151,0)/(VLOOKUP(D$104,Cartera!$C$5:$DG$15,Creditos_totales!$B151,0)+VLOOKUP(D$104,Cartera!$C$23:$DG$33,Creditos_totales!$B151,0))," ")</f>
        <v>0.55533585380238726</v>
      </c>
      <c r="E151" s="29">
        <f>+IFERROR(VLOOKUP(E$104,Cartera!$C$23:$DG$33,Creditos_totales!$B151,0)/(VLOOKUP(E$104,Cartera!$C$5:$DG$15,Creditos_totales!$B151,0)+VLOOKUP(E$104,Cartera!$C$23:$DG$33,Creditos_totales!$B151,0))," ")</f>
        <v>0.7041288102761506</v>
      </c>
      <c r="F151" s="29">
        <f>+IFERROR(VLOOKUP(F$104,Cartera!$C$23:$DG$33,Creditos_totales!$B151,0)/(VLOOKUP(F$104,Cartera!$C$5:$DG$15,Creditos_totales!$B151,0)+VLOOKUP(F$104,Cartera!$C$23:$DG$33,Creditos_totales!$B151,0))," ")</f>
        <v>0.5908853611741679</v>
      </c>
      <c r="G151" s="29">
        <f>+IFERROR(VLOOKUP(G$104,Cartera!$C$23:$DG$33,Creditos_totales!$B151,0)/(VLOOKUP(G$104,Cartera!$C$5:$DG$15,Creditos_totales!$B151,0)+VLOOKUP(G$104,Cartera!$C$23:$DG$33,Creditos_totales!$B151,0))," ")</f>
        <v>0.59822616739254419</v>
      </c>
      <c r="H151" s="29">
        <f>+IFERROR(VLOOKUP(H$104,Cartera!$C$23:$DG$33,Creditos_totales!$B151,0)/(VLOOKUP(H$104,Cartera!$C$5:$DG$15,Creditos_totales!$B151,0)+VLOOKUP(H$104,Cartera!$C$23:$DG$33,Creditos_totales!$B151,0))," ")</f>
        <v>0.10165952997588548</v>
      </c>
      <c r="I151" s="29">
        <f>+IFERROR(VLOOKUP(I$104,Cartera!$C$23:$DG$33,Creditos_totales!$B151,0)/(VLOOKUP(I$104,Cartera!$C$5:$DG$15,Creditos_totales!$B151,0)+VLOOKUP(I$104,Cartera!$C$23:$DG$33,Creditos_totales!$B151,0))," ")</f>
        <v>0.6636231114009512</v>
      </c>
      <c r="J151" s="29">
        <f>+IFERROR(VLOOKUP(J$104,Cartera!$C$23:$DG$33,Creditos_totales!$B151,0)/(VLOOKUP(J$104,Cartera!$C$5:$DG$15,Creditos_totales!$B151,0)+VLOOKUP(J$104,Cartera!$C$23:$DG$33,Creditos_totales!$B151,0))," ")</f>
        <v>0.70310721905331997</v>
      </c>
      <c r="K151" s="29">
        <f>+IFERROR(VLOOKUP(K$104,Cartera!$C$23:$DG$33,Creditos_totales!$B151,0)/(VLOOKUP(K$104,Cartera!$C$5:$DG$15,Creditos_totales!$B151,0)+VLOOKUP(K$104,Cartera!$C$23:$DG$33,Creditos_totales!$B151,0))," ")</f>
        <v>0.78312399025456603</v>
      </c>
      <c r="L151" s="29">
        <f>+IFERROR(VLOOKUP(L$104,Cartera!$C$23:$DG$33,Creditos_totales!$B151,0)/(VLOOKUP(L$104,Cartera!$C$5:$DG$15,Creditos_totales!$B151,0)+VLOOKUP(L$104,Cartera!$C$23:$DG$33,Creditos_totales!$B151,0))," ")</f>
        <v>8.3249729200513059E-2</v>
      </c>
      <c r="M151" s="29">
        <f>+IFERROR(VLOOKUP(M$104,Cartera!$C$23:$DG$33,Creditos_totales!$B151,0)/(VLOOKUP(M$104,Cartera!$C$5:$DG$15,Creditos_totales!$B151,0)+VLOOKUP(M$104,Cartera!$C$23:$DG$33,Creditos_totales!$B151,0))," ")</f>
        <v>0.34764131723804104</v>
      </c>
      <c r="N151" s="12">
        <v>0.59069713143893532</v>
      </c>
      <c r="P151">
        <v>59</v>
      </c>
      <c r="Q151" s="3">
        <v>42308</v>
      </c>
      <c r="R151" s="29">
        <f t="shared" si="0"/>
        <v>0.40177383260745581</v>
      </c>
      <c r="S151" s="29">
        <f t="shared" si="1"/>
        <v>0.44466414619761274</v>
      </c>
      <c r="T151" s="29">
        <f t="shared" si="2"/>
        <v>0.4091146388258321</v>
      </c>
      <c r="U151" s="29">
        <f>+IFERROR(VLOOKUP(Creditos_totales!U$104,Cartera!$C$89:$DG$127,Creditos_totales!$P151,0)/(VLOOKUP(Creditos_totales!U$104,Cartera!$C$89:$DG$127,Creditos_totales!$P151,0)+VLOOKUP(Creditos_totales!U$104,Cartera!$C$44:$DG$82,Creditos_totales!$P151,0))," ")</f>
        <v>0.41145247578893651</v>
      </c>
      <c r="V151" s="29">
        <f>+IFERROR(VLOOKUP(Creditos_totales!V$104,Cartera!$C$89:$DG$127,Creditos_totales!$P151,0)/(VLOOKUP(Creditos_totales!V$104,Cartera!$C$89:$DG$127,Creditos_totales!$P151,0)+VLOOKUP(Creditos_totales!V$104,Cartera!$C$44:$DG$82,Creditos_totales!$P151,0))," ")</f>
        <v>0.66291380258703125</v>
      </c>
      <c r="W151" s="29">
        <f>+IFERROR(VLOOKUP(Creditos_totales!W$104,Cartera!$C$89:$DG$127,Creditos_totales!$P151,0)/(VLOOKUP(Creditos_totales!W$104,Cartera!$C$89:$DG$127,Creditos_totales!$P151,0)+VLOOKUP(Creditos_totales!W$104,Cartera!$C$44:$DG$82,Creditos_totales!$P151,0))," ")</f>
        <v>0.32462820136310344</v>
      </c>
      <c r="X151" s="29">
        <f>+IFERROR(VLOOKUP(Creditos_totales!X$104,Cartera!$C$89:$DG$127,Creditos_totales!$P151,0)/(VLOOKUP(Creditos_totales!X$104,Cartera!$C$89:$DG$127,Creditos_totales!$P151,0)+VLOOKUP(Creditos_totales!X$104,Cartera!$C$44:$DG$82,Creditos_totales!$P151,0))," ")</f>
        <v>0.36102390995039008</v>
      </c>
      <c r="Y151" s="29">
        <f>+IFERROR(VLOOKUP(Creditos_totales!Y$104,Cartera!$C$89:$DG$127,Creditos_totales!$P151,0)/(VLOOKUP(Creditos_totales!Y$104,Cartera!$C$89:$DG$127,Creditos_totales!$P151,0)+VLOOKUP(Creditos_totales!Y$104,Cartera!$C$44:$DG$82,Creditos_totales!$P151,0))," ")</f>
        <v>0.40865872763210259</v>
      </c>
      <c r="Z151" s="29">
        <f>+IFERROR(VLOOKUP(Creditos_totales!Z$104,Cartera!$C$89:$DG$127,Creditos_totales!$P151,0)/(VLOOKUP(Creditos_totales!Z$104,Cartera!$C$89:$DG$127,Creditos_totales!$P151,0)+VLOOKUP(Creditos_totales!Z$104,Cartera!$C$44:$DG$82,Creditos_totales!$P151,0))," ")</f>
        <v>0.4617795583531949</v>
      </c>
      <c r="AA151" s="29">
        <f>+IFERROR(VLOOKUP(Creditos_totales!AA$104,Cartera!$C$89:$DG$127,Creditos_totales!$P151,0)/(VLOOKUP(Creditos_totales!AA$104,Cartera!$C$89:$DG$127,Creditos_totales!$P151,0)+VLOOKUP(Creditos_totales!AA$104,Cartera!$C$44:$DG$82,Creditos_totales!$P151,0))," ")</f>
        <v>0.39429330692617637</v>
      </c>
      <c r="AB151" s="29">
        <f>+IFERROR(VLOOKUP(Creditos_totales!AB$104,Cartera!$C$89:$DG$127,Creditos_totales!$P151,0)/(VLOOKUP(Creditos_totales!AB$104,Cartera!$C$89:$DG$127,Creditos_totales!$P151,0)+VLOOKUP(Creditos_totales!AB$104,Cartera!$C$44:$DG$82,Creditos_totales!$P151,0))," ")</f>
        <v>0.46664823266583583</v>
      </c>
      <c r="AC151" s="29">
        <f>+IFERROR(VLOOKUP(Creditos_totales!AC$104,Cartera!$C$89:$DG$127,Creditos_totales!$P151,0)/(VLOOKUP(Creditos_totales!AC$104,Cartera!$C$89:$DG$127,Creditos_totales!$P151,0)+VLOOKUP(Creditos_totales!AC$104,Cartera!$C$44:$DG$82,Creditos_totales!$P151,0))," ")</f>
        <v>0.27762261184632669</v>
      </c>
      <c r="AD151" s="29">
        <f>+IFERROR(VLOOKUP(Creditos_totales!AD$104,Cartera!$C$89:$DG$127,Creditos_totales!$P151,0)/(VLOOKUP(Creditos_totales!AD$104,Cartera!$C$89:$DG$127,Creditos_totales!$P151,0)+VLOOKUP(Creditos_totales!AD$104,Cartera!$C$44:$DG$82,Creditos_totales!$P151,0))," ")</f>
        <v>0.37104876099905765</v>
      </c>
      <c r="AE151" s="29">
        <f>+IFERROR(VLOOKUP(Creditos_totales!AE$104,Cartera!$C$89:$DG$127,Creditos_totales!$P151,0)/(VLOOKUP(Creditos_totales!AE$104,Cartera!$C$89:$DG$127,Creditos_totales!$P151,0)+VLOOKUP(Creditos_totales!AE$104,Cartera!$C$44:$DG$82,Creditos_totales!$P151,0))," ")</f>
        <v>0.37608218469995547</v>
      </c>
      <c r="AF151" s="29" t="str">
        <f>+IFERROR(VLOOKUP(Creditos_totales!AF$104,Cartera!$C$89:$DG$127,Creditos_totales!$P151,0)/(VLOOKUP(Creditos_totales!AF$104,Cartera!$C$89:$DG$127,Creditos_totales!$P151,0)+VLOOKUP(Creditos_totales!AF$104,Cartera!$C$44:$DG$82,Creditos_totales!$P151,0))," ")</f>
        <v xml:space="preserve"> </v>
      </c>
      <c r="AG151" s="29">
        <f>+IFERROR(VLOOKUP(Creditos_totales!AG$104,Cartera!$C$89:$DG$127,Creditos_totales!$P151,0)/(VLOOKUP(Creditos_totales!AG$104,Cartera!$C$89:$DG$127,Creditos_totales!$P151,0)+VLOOKUP(Creditos_totales!AG$104,Cartera!$C$44:$DG$82,Creditos_totales!$P151,0))," ")</f>
        <v>0.2321260124392365</v>
      </c>
      <c r="AH151" s="29">
        <f>+IFERROR(VLOOKUP(Creditos_totales!AH$104,Cartera!$C$89:$DG$127,Creditos_totales!$P151,0)/(VLOOKUP(Creditos_totales!AH$104,Cartera!$C$89:$DG$127,Creditos_totales!$P151,0)+VLOOKUP(Creditos_totales!AH$104,Cartera!$C$44:$DG$82,Creditos_totales!$P151,0))," ")</f>
        <v>0.1549590177524599</v>
      </c>
      <c r="AI151" s="29">
        <f>+IFERROR(VLOOKUP(Creditos_totales!AI$104,Cartera!$C$89:$DG$127,Creditos_totales!$P151,0)/(VLOOKUP(Creditos_totales!AI$104,Cartera!$C$89:$DG$127,Creditos_totales!$P151,0)+VLOOKUP(Creditos_totales!AI$104,Cartera!$C$44:$DG$82,Creditos_totales!$P151,0))," ")</f>
        <v>0.3630804407109669</v>
      </c>
      <c r="AJ151" s="29" t="str">
        <f>+IFERROR(VLOOKUP(Creditos_totales!AJ$104,Cartera!$C$89:$DG$127,Creditos_totales!$P151,0)/(VLOOKUP(Creditos_totales!AJ$104,Cartera!$C$89:$DG$127,Creditos_totales!$P151,0)+VLOOKUP(Creditos_totales!AJ$104,Cartera!$C$44:$DG$82,Creditos_totales!$P151,0))," ")</f>
        <v xml:space="preserve"> </v>
      </c>
      <c r="AK151" s="29">
        <f>+IFERROR(VLOOKUP(Creditos_totales!AK$104,Cartera!$C$89:$DG$127,Creditos_totales!$P151,0)/(VLOOKUP(Creditos_totales!AK$104,Cartera!$C$89:$DG$127,Creditos_totales!$P151,0)+VLOOKUP(Creditos_totales!AK$104,Cartera!$C$44:$DG$82,Creditos_totales!$P151,0))," ")</f>
        <v>6.9495450312425891E-2</v>
      </c>
      <c r="AL151" s="29" t="str">
        <f>+IFERROR(VLOOKUP(Creditos_totales!AL$104,Cartera!$C$89:$DG$127,Creditos_totales!$P151,0)/(VLOOKUP(Creditos_totales!AL$104,Cartera!$C$89:$DG$127,Creditos_totales!$P151,0)+VLOOKUP(Creditos_totales!AL$104,Cartera!$C$44:$DG$82,Creditos_totales!$P151,0))," ")</f>
        <v xml:space="preserve"> </v>
      </c>
      <c r="AM151" s="29" t="str">
        <f>+IFERROR(VLOOKUP(Creditos_totales!AM$104,Cartera!$C$89:$DG$127,Creditos_totales!$P151,0)/(VLOOKUP(Creditos_totales!AM$104,Cartera!$C$89:$DG$127,Creditos_totales!$P151,0)+VLOOKUP(Creditos_totales!AM$104,Cartera!$C$44:$DG$82,Creditos_totales!$P151,0))," ")</f>
        <v xml:space="preserve"> </v>
      </c>
      <c r="AN151" s="29" t="str">
        <f>+IFERROR(VLOOKUP(Creditos_totales!AN$104,Cartera!$C$89:$DG$127,Creditos_totales!$P151,0)/(VLOOKUP(Creditos_totales!AN$104,Cartera!$C$89:$DG$127,Creditos_totales!$P151,0)+VLOOKUP(Creditos_totales!AN$104,Cartera!$C$44:$DG$82,Creditos_totales!$P151,0))," ")</f>
        <v xml:space="preserve"> </v>
      </c>
      <c r="AO151" s="29" t="str">
        <f>+IFERROR(VLOOKUP(Creditos_totales!AO$104,Cartera!$C$89:$DG$127,Creditos_totales!$P151,0)/(VLOOKUP(Creditos_totales!AO$104,Cartera!$C$89:$DG$127,Creditos_totales!$P151,0)+VLOOKUP(Creditos_totales!AO$104,Cartera!$C$44:$DG$82,Creditos_totales!$P151,0))," ")</f>
        <v xml:space="preserve"> </v>
      </c>
      <c r="AP151" s="29">
        <f>+IFERROR(VLOOKUP(Creditos_totales!AP$104,Cartera!$C$89:$DG$127,Creditos_totales!$P151,0)/(VLOOKUP(Creditos_totales!AP$104,Cartera!$C$89:$DG$127,Creditos_totales!$P151,0)+VLOOKUP(Creditos_totales!AP$104,Cartera!$C$44:$DG$82,Creditos_totales!$P151,0))," ")</f>
        <v>0.15369108447035151</v>
      </c>
      <c r="AQ151" s="29">
        <f>+IFERROR(VLOOKUP(Creditos_totales!AQ$104,Cartera!$C$89:$DG$127,Creditos_totales!$P151,0)/(VLOOKUP(Creditos_totales!AQ$104,Cartera!$C$89:$DG$127,Creditos_totales!$P151,0)+VLOOKUP(Creditos_totales!AQ$104,Cartera!$C$44:$DG$82,Creditos_totales!$P151,0))," ")</f>
        <v>0.24456227227066935</v>
      </c>
      <c r="AR151" s="29">
        <f>+IFERROR(VLOOKUP(Creditos_totales!AR$104,Cartera!$C$89:$DG$127,Creditos_totales!$P151,0)/(VLOOKUP(Creditos_totales!AR$104,Cartera!$C$89:$DG$127,Creditos_totales!$P151,0)+VLOOKUP(Creditos_totales!AR$104,Cartera!$C$44:$DG$82,Creditos_totales!$P151,0))," ")</f>
        <v>0.10716407578069377</v>
      </c>
      <c r="AS151" s="29">
        <f>+IFERROR(VLOOKUP(Creditos_totales!AS$104,Cartera!$C$89:$DG$127,Creditos_totales!$P151,0)/(VLOOKUP(Creditos_totales!AS$104,Cartera!$C$89:$DG$127,Creditos_totales!$P151,0)+VLOOKUP(Creditos_totales!AS$104,Cartera!$C$44:$DG$82,Creditos_totales!$P151,0))," ")</f>
        <v>0.22884930843887302</v>
      </c>
      <c r="AT151" s="29">
        <f>+IFERROR(VLOOKUP(Creditos_totales!AT$104,Cartera!$C$89:$DG$127,Creditos_totales!$P151,0)/(VLOOKUP(Creditos_totales!AT$104,Cartera!$C$89:$DG$127,Creditos_totales!$P151,0)+VLOOKUP(Creditos_totales!AT$104,Cartera!$C$44:$DG$82,Creditos_totales!$P151,0))," ")</f>
        <v>0.28923250399730149</v>
      </c>
      <c r="AU151" s="29">
        <f>+IFERROR(VLOOKUP(Creditos_totales!AU$104,Cartera!$C$89:$DG$127,Creditos_totales!$P151,0)/(VLOOKUP(Creditos_totales!AU$104,Cartera!$C$89:$DG$127,Creditos_totales!$P151,0)+VLOOKUP(Creditos_totales!AU$104,Cartera!$C$44:$DG$82,Creditos_totales!$P151,0))," ")</f>
        <v>0.35214256414227207</v>
      </c>
      <c r="AV151" s="29">
        <f>+IFERROR(VLOOKUP(Creditos_totales!AV$104,Cartera!$C$89:$DG$127,Creditos_totales!$P151,0)/(VLOOKUP(Creditos_totales!AV$104,Cartera!$C$89:$DG$127,Creditos_totales!$P151,0)+VLOOKUP(Creditos_totales!AV$104,Cartera!$C$44:$DG$82,Creditos_totales!$P151,0))," ")</f>
        <v>0.45895339098921084</v>
      </c>
      <c r="AW151" s="29" t="str">
        <f>+IFERROR(VLOOKUP(Creditos_totales!AW$104,Cartera!$C$89:$DG$127,Creditos_totales!$P151,0)/(VLOOKUP(Creditos_totales!AW$104,Cartera!$C$89:$DG$127,Creditos_totales!$P151,0)+VLOOKUP(Creditos_totales!AW$104,Cartera!$C$44:$DG$82,Creditos_totales!$P151,0))," ")</f>
        <v xml:space="preserve"> </v>
      </c>
      <c r="AX151" s="29">
        <f>+IFERROR(VLOOKUP(Creditos_totales!AX$104,Cartera!$C$89:$DG$127,Creditos_totales!$P151,0)/(VLOOKUP(Creditos_totales!AX$104,Cartera!$C$89:$DG$127,Creditos_totales!$P151,0)+VLOOKUP(Creditos_totales!AX$104,Cartera!$C$44:$DG$82,Creditos_totales!$P151,0))," ")</f>
        <v>8.566252585308326E-2</v>
      </c>
      <c r="AY151" s="29">
        <f>+IFERROR(VLOOKUP(Creditos_totales!AY$104,Cartera!$C$89:$DG$127,Creditos_totales!$P151,0)/(VLOOKUP(Creditos_totales!AY$104,Cartera!$C$89:$DG$127,Creditos_totales!$P151,0)+VLOOKUP(Creditos_totales!AY$104,Cartera!$C$44:$DG$82,Creditos_totales!$P151,0))," ")</f>
        <v>5.9685557385185807E-2</v>
      </c>
      <c r="AZ151" s="29">
        <f>+IFERROR(VLOOKUP(Creditos_totales!AZ$104,Cartera!$C$89:$DG$127,Creditos_totales!$P151,0)/(VLOOKUP(Creditos_totales!AZ$104,Cartera!$C$89:$DG$127,Creditos_totales!$P151,0)+VLOOKUP(Creditos_totales!AZ$104,Cartera!$C$44:$DG$82,Creditos_totales!$P151,0))," ")</f>
        <v>0.25866188314884836</v>
      </c>
      <c r="BA151" s="29">
        <f>+IFERROR(VLOOKUP(Creditos_totales!BA$104,Cartera!$C$89:$DG$127,Creditos_totales!$P151,0)/(VLOOKUP(Creditos_totales!BA$104,Cartera!$C$89:$DG$127,Creditos_totales!$P151,0)+VLOOKUP(Creditos_totales!BA$104,Cartera!$C$44:$DG$82,Creditos_totales!$P151,0))," ")</f>
        <v>0.14268084974869458</v>
      </c>
      <c r="BB151" s="29">
        <f>+IFERROR(VLOOKUP(Creditos_totales!BB$104,Cartera!$C$89:$DG$127,Creditos_totales!$P151,0)/(VLOOKUP(Creditos_totales!BB$104,Cartera!$C$89:$DG$127,Creditos_totales!$P151,0)+VLOOKUP(Creditos_totales!BB$104,Cartera!$C$44:$DG$82,Creditos_totales!$P151,0))," ")</f>
        <v>0.27036387222016267</v>
      </c>
      <c r="BC151" s="29">
        <f>+IFERROR(VLOOKUP(Creditos_totales!BC$104,Cartera!$C$89:$DG$127,Creditos_totales!$P151,0)/(VLOOKUP(Creditos_totales!BC$104,Cartera!$C$89:$DG$127,Creditos_totales!$P151,0)+VLOOKUP(Creditos_totales!BC$104,Cartera!$C$44:$DG$82,Creditos_totales!$P151,0))," ")</f>
        <v>6.0632829853896127E-2</v>
      </c>
      <c r="BD151" s="29">
        <f>+IFERROR(VLOOKUP(Creditos_totales!BD$104,Cartera!$C$89:$DG$127,Creditos_totales!$P151,0)/(VLOOKUP(Creditos_totales!BD$104,Cartera!$C$89:$DG$127,Creditos_totales!$P151,0)+VLOOKUP(Creditos_totales!BD$104,Cartera!$C$44:$DG$82,Creditos_totales!$P151,0))," ")</f>
        <v>0</v>
      </c>
      <c r="BE151" s="29">
        <f>+IFERROR(VLOOKUP(Creditos_totales!BE$104,Cartera!$C$89:$DG$127,Creditos_totales!$P151,0)/(VLOOKUP(Creditos_totales!BE$104,Cartera!$C$89:$DG$127,Creditos_totales!$P151,0)+VLOOKUP(Creditos_totales!BE$104,Cartera!$C$44:$DG$82,Creditos_totales!$P151,0))," ")</f>
        <v>0.1455550058679054</v>
      </c>
      <c r="BF151" s="29">
        <f>+IFERROR(VLOOKUP(Creditos_totales!BF$104,Cartera!$C$89:$DG$127,Creditos_totales!$P151,0)/(VLOOKUP(Creditos_totales!BF$104,Cartera!$C$89:$DG$127,Creditos_totales!$P151,0)+VLOOKUP(Creditos_totales!BF$104,Cartera!$C$44:$DG$82,Creditos_totales!$P151,0))," ")</f>
        <v>0.18950526089224123</v>
      </c>
      <c r="BG151" s="12">
        <f t="shared" si="3"/>
        <v>0.40930286856106468</v>
      </c>
      <c r="BH151" s="38">
        <v>0.28107770095420503</v>
      </c>
    </row>
    <row r="152" spans="2:60" ht="16.5" x14ac:dyDescent="0.3">
      <c r="B152">
        <v>60</v>
      </c>
      <c r="C152" s="23">
        <v>42338</v>
      </c>
      <c r="D152" s="29">
        <f>+IFERROR(VLOOKUP(D$104,Cartera!$C$23:$DG$33,Creditos_totales!$B152,0)/(VLOOKUP(D$104,Cartera!$C$5:$DG$15,Creditos_totales!$B152,0)+VLOOKUP(D$104,Cartera!$C$23:$DG$33,Creditos_totales!$B152,0))," ")</f>
        <v>0.55542115566680361</v>
      </c>
      <c r="E152" s="29">
        <f>+IFERROR(VLOOKUP(E$104,Cartera!$C$23:$DG$33,Creditos_totales!$B152,0)/(VLOOKUP(E$104,Cartera!$C$5:$DG$15,Creditos_totales!$B152,0)+VLOOKUP(E$104,Cartera!$C$23:$DG$33,Creditos_totales!$B152,0))," ")</f>
        <v>0.70729327056411473</v>
      </c>
      <c r="F152" s="29">
        <f>+IFERROR(VLOOKUP(F$104,Cartera!$C$23:$DG$33,Creditos_totales!$B152,0)/(VLOOKUP(F$104,Cartera!$C$5:$DG$15,Creditos_totales!$B152,0)+VLOOKUP(F$104,Cartera!$C$23:$DG$33,Creditos_totales!$B152,0))," ")</f>
        <v>0.58059077122140645</v>
      </c>
      <c r="G152" s="29">
        <f>+IFERROR(VLOOKUP(G$104,Cartera!$C$23:$DG$33,Creditos_totales!$B152,0)/(VLOOKUP(G$104,Cartera!$C$5:$DG$15,Creditos_totales!$B152,0)+VLOOKUP(G$104,Cartera!$C$23:$DG$33,Creditos_totales!$B152,0))," ")</f>
        <v>0.59256396457580907</v>
      </c>
      <c r="H152" s="29">
        <f>+IFERROR(VLOOKUP(H$104,Cartera!$C$23:$DG$33,Creditos_totales!$B152,0)/(VLOOKUP(H$104,Cartera!$C$5:$DG$15,Creditos_totales!$B152,0)+VLOOKUP(H$104,Cartera!$C$23:$DG$33,Creditos_totales!$B152,0))," ")</f>
        <v>0.11661420921932131</v>
      </c>
      <c r="I152" s="29">
        <f>+IFERROR(VLOOKUP(I$104,Cartera!$C$23:$DG$33,Creditos_totales!$B152,0)/(VLOOKUP(I$104,Cartera!$C$5:$DG$15,Creditos_totales!$B152,0)+VLOOKUP(I$104,Cartera!$C$23:$DG$33,Creditos_totales!$B152,0))," ")</f>
        <v>0.65708473177938576</v>
      </c>
      <c r="J152" s="29">
        <f>+IFERROR(VLOOKUP(J$104,Cartera!$C$23:$DG$33,Creditos_totales!$B152,0)/(VLOOKUP(J$104,Cartera!$C$5:$DG$15,Creditos_totales!$B152,0)+VLOOKUP(J$104,Cartera!$C$23:$DG$33,Creditos_totales!$B152,0))," ")</f>
        <v>0.70791275127267628</v>
      </c>
      <c r="K152" s="29">
        <f>+IFERROR(VLOOKUP(K$104,Cartera!$C$23:$DG$33,Creditos_totales!$B152,0)/(VLOOKUP(K$104,Cartera!$C$5:$DG$15,Creditos_totales!$B152,0)+VLOOKUP(K$104,Cartera!$C$23:$DG$33,Creditos_totales!$B152,0))," ")</f>
        <v>0.77224288399525687</v>
      </c>
      <c r="L152" s="29">
        <f>+IFERROR(VLOOKUP(L$104,Cartera!$C$23:$DG$33,Creditos_totales!$B152,0)/(VLOOKUP(L$104,Cartera!$C$5:$DG$15,Creditos_totales!$B152,0)+VLOOKUP(L$104,Cartera!$C$23:$DG$33,Creditos_totales!$B152,0))," ")</f>
        <v>9.5868273214600466E-2</v>
      </c>
      <c r="M152" s="29">
        <f>+IFERROR(VLOOKUP(M$104,Cartera!$C$23:$DG$33,Creditos_totales!$B152,0)/(VLOOKUP(M$104,Cartera!$C$5:$DG$15,Creditos_totales!$B152,0)+VLOOKUP(M$104,Cartera!$C$23:$DG$33,Creditos_totales!$B152,0))," ")</f>
        <v>0.39172822844760463</v>
      </c>
      <c r="N152" s="12">
        <v>0.58767072401996134</v>
      </c>
      <c r="P152">
        <v>60</v>
      </c>
      <c r="Q152" s="3">
        <v>42338</v>
      </c>
      <c r="R152" s="29">
        <f t="shared" si="0"/>
        <v>0.40743603542419093</v>
      </c>
      <c r="S152" s="29">
        <f t="shared" si="1"/>
        <v>0.44457884433319639</v>
      </c>
      <c r="T152" s="29">
        <f t="shared" si="2"/>
        <v>0.41940922877859355</v>
      </c>
      <c r="U152" s="29">
        <f>+IFERROR(VLOOKUP(Creditos_totales!U$104,Cartera!$C$89:$DG$127,Creditos_totales!$P152,0)/(VLOOKUP(Creditos_totales!U$104,Cartera!$C$89:$DG$127,Creditos_totales!$P152,0)+VLOOKUP(Creditos_totales!U$104,Cartera!$C$44:$DG$82,Creditos_totales!$P152,0))," ")</f>
        <v>0.40427255398667705</v>
      </c>
      <c r="V152" s="29">
        <f>+IFERROR(VLOOKUP(Creditos_totales!V$104,Cartera!$C$89:$DG$127,Creditos_totales!$P152,0)/(VLOOKUP(Creditos_totales!V$104,Cartera!$C$89:$DG$127,Creditos_totales!$P152,0)+VLOOKUP(Creditos_totales!V$104,Cartera!$C$44:$DG$82,Creditos_totales!$P152,0))," ")</f>
        <v>0.6637868069910543</v>
      </c>
      <c r="W152" s="29">
        <f>+IFERROR(VLOOKUP(Creditos_totales!W$104,Cartera!$C$89:$DG$127,Creditos_totales!$P152,0)/(VLOOKUP(Creditos_totales!W$104,Cartera!$C$89:$DG$127,Creditos_totales!$P152,0)+VLOOKUP(Creditos_totales!W$104,Cartera!$C$44:$DG$82,Creditos_totales!$P152,0))," ")</f>
        <v>0.32214187106647157</v>
      </c>
      <c r="X152" s="29">
        <f>+IFERROR(VLOOKUP(Creditos_totales!X$104,Cartera!$C$89:$DG$127,Creditos_totales!$P152,0)/(VLOOKUP(Creditos_totales!X$104,Cartera!$C$89:$DG$127,Creditos_totales!$P152,0)+VLOOKUP(Creditos_totales!X$104,Cartera!$C$44:$DG$82,Creditos_totales!$P152,0))," ")</f>
        <v>0.36526741998923479</v>
      </c>
      <c r="Y152" s="29">
        <f>+IFERROR(VLOOKUP(Creditos_totales!Y$104,Cartera!$C$89:$DG$127,Creditos_totales!$P152,0)/(VLOOKUP(Creditos_totales!Y$104,Cartera!$C$89:$DG$127,Creditos_totales!$P152,0)+VLOOKUP(Creditos_totales!Y$104,Cartera!$C$44:$DG$82,Creditos_totales!$P152,0))," ")</f>
        <v>0.40875358698054282</v>
      </c>
      <c r="Z152" s="29">
        <f>+IFERROR(VLOOKUP(Creditos_totales!Z$104,Cartera!$C$89:$DG$127,Creditos_totales!$P152,0)/(VLOOKUP(Creditos_totales!Z$104,Cartera!$C$89:$DG$127,Creditos_totales!$P152,0)+VLOOKUP(Creditos_totales!Z$104,Cartera!$C$44:$DG$82,Creditos_totales!$P152,0))," ")</f>
        <v>0.4566663262355628</v>
      </c>
      <c r="AA152" s="29">
        <f>+IFERROR(VLOOKUP(Creditos_totales!AA$104,Cartera!$C$89:$DG$127,Creditos_totales!$P152,0)/(VLOOKUP(Creditos_totales!AA$104,Cartera!$C$89:$DG$127,Creditos_totales!$P152,0)+VLOOKUP(Creditos_totales!AA$104,Cartera!$C$44:$DG$82,Creditos_totales!$P152,0))," ")</f>
        <v>0.39843523823661414</v>
      </c>
      <c r="AB152" s="29">
        <f>+IFERROR(VLOOKUP(Creditos_totales!AB$104,Cartera!$C$89:$DG$127,Creditos_totales!$P152,0)/(VLOOKUP(Creditos_totales!AB$104,Cartera!$C$89:$DG$127,Creditos_totales!$P152,0)+VLOOKUP(Creditos_totales!AB$104,Cartera!$C$44:$DG$82,Creditos_totales!$P152,0))," ")</f>
        <v>0.46258756740412044</v>
      </c>
      <c r="AC152" s="29">
        <f>+IFERROR(VLOOKUP(Creditos_totales!AC$104,Cartera!$C$89:$DG$127,Creditos_totales!$P152,0)/(VLOOKUP(Creditos_totales!AC$104,Cartera!$C$89:$DG$127,Creditos_totales!$P152,0)+VLOOKUP(Creditos_totales!AC$104,Cartera!$C$44:$DG$82,Creditos_totales!$P152,0))," ")</f>
        <v>0.27498497303228109</v>
      </c>
      <c r="AD152" s="29">
        <f>+IFERROR(VLOOKUP(Creditos_totales!AD$104,Cartera!$C$89:$DG$127,Creditos_totales!$P152,0)/(VLOOKUP(Creditos_totales!AD$104,Cartera!$C$89:$DG$127,Creditos_totales!$P152,0)+VLOOKUP(Creditos_totales!AD$104,Cartera!$C$44:$DG$82,Creditos_totales!$P152,0))," ")</f>
        <v>0.35854474158040811</v>
      </c>
      <c r="AE152" s="29">
        <f>+IFERROR(VLOOKUP(Creditos_totales!AE$104,Cartera!$C$89:$DG$127,Creditos_totales!$P152,0)/(VLOOKUP(Creditos_totales!AE$104,Cartera!$C$89:$DG$127,Creditos_totales!$P152,0)+VLOOKUP(Creditos_totales!AE$104,Cartera!$C$44:$DG$82,Creditos_totales!$P152,0))," ")</f>
        <v>0.37621144112065413</v>
      </c>
      <c r="AF152" s="29" t="str">
        <f>+IFERROR(VLOOKUP(Creditos_totales!AF$104,Cartera!$C$89:$DG$127,Creditos_totales!$P152,0)/(VLOOKUP(Creditos_totales!AF$104,Cartera!$C$89:$DG$127,Creditos_totales!$P152,0)+VLOOKUP(Creditos_totales!AF$104,Cartera!$C$44:$DG$82,Creditos_totales!$P152,0))," ")</f>
        <v xml:space="preserve"> </v>
      </c>
      <c r="AG152" s="29">
        <f>+IFERROR(VLOOKUP(Creditos_totales!AG$104,Cartera!$C$89:$DG$127,Creditos_totales!$P152,0)/(VLOOKUP(Creditos_totales!AG$104,Cartera!$C$89:$DG$127,Creditos_totales!$P152,0)+VLOOKUP(Creditos_totales!AG$104,Cartera!$C$44:$DG$82,Creditos_totales!$P152,0))," ")</f>
        <v>0.23187281642524524</v>
      </c>
      <c r="AH152" s="29">
        <f>+IFERROR(VLOOKUP(Creditos_totales!AH$104,Cartera!$C$89:$DG$127,Creditos_totales!$P152,0)/(VLOOKUP(Creditos_totales!AH$104,Cartera!$C$89:$DG$127,Creditos_totales!$P152,0)+VLOOKUP(Creditos_totales!AH$104,Cartera!$C$44:$DG$82,Creditos_totales!$P152,0))," ")</f>
        <v>0.15414423651028353</v>
      </c>
      <c r="AI152" s="29">
        <f>+IFERROR(VLOOKUP(Creditos_totales!AI$104,Cartera!$C$89:$DG$127,Creditos_totales!$P152,0)/(VLOOKUP(Creditos_totales!AI$104,Cartera!$C$89:$DG$127,Creditos_totales!$P152,0)+VLOOKUP(Creditos_totales!AI$104,Cartera!$C$44:$DG$82,Creditos_totales!$P152,0))," ")</f>
        <v>0.37131376272201111</v>
      </c>
      <c r="AJ152" s="29" t="str">
        <f>+IFERROR(VLOOKUP(Creditos_totales!AJ$104,Cartera!$C$89:$DG$127,Creditos_totales!$P152,0)/(VLOOKUP(Creditos_totales!AJ$104,Cartera!$C$89:$DG$127,Creditos_totales!$P152,0)+VLOOKUP(Creditos_totales!AJ$104,Cartera!$C$44:$DG$82,Creditos_totales!$P152,0))," ")</f>
        <v xml:space="preserve"> </v>
      </c>
      <c r="AK152" s="29">
        <f>+IFERROR(VLOOKUP(Creditos_totales!AK$104,Cartera!$C$89:$DG$127,Creditos_totales!$P152,0)/(VLOOKUP(Creditos_totales!AK$104,Cartera!$C$89:$DG$127,Creditos_totales!$P152,0)+VLOOKUP(Creditos_totales!AK$104,Cartera!$C$44:$DG$82,Creditos_totales!$P152,0))," ")</f>
        <v>8.3666337406087463E-2</v>
      </c>
      <c r="AL152" s="29" t="str">
        <f>+IFERROR(VLOOKUP(Creditos_totales!AL$104,Cartera!$C$89:$DG$127,Creditos_totales!$P152,0)/(VLOOKUP(Creditos_totales!AL$104,Cartera!$C$89:$DG$127,Creditos_totales!$P152,0)+VLOOKUP(Creditos_totales!AL$104,Cartera!$C$44:$DG$82,Creditos_totales!$P152,0))," ")</f>
        <v xml:space="preserve"> </v>
      </c>
      <c r="AM152" s="29" t="str">
        <f>+IFERROR(VLOOKUP(Creditos_totales!AM$104,Cartera!$C$89:$DG$127,Creditos_totales!$P152,0)/(VLOOKUP(Creditos_totales!AM$104,Cartera!$C$89:$DG$127,Creditos_totales!$P152,0)+VLOOKUP(Creditos_totales!AM$104,Cartera!$C$44:$DG$82,Creditos_totales!$P152,0))," ")</f>
        <v xml:space="preserve"> </v>
      </c>
      <c r="AN152" s="29" t="str">
        <f>+IFERROR(VLOOKUP(Creditos_totales!AN$104,Cartera!$C$89:$DG$127,Creditos_totales!$P152,0)/(VLOOKUP(Creditos_totales!AN$104,Cartera!$C$89:$DG$127,Creditos_totales!$P152,0)+VLOOKUP(Creditos_totales!AN$104,Cartera!$C$44:$DG$82,Creditos_totales!$P152,0))," ")</f>
        <v xml:space="preserve"> </v>
      </c>
      <c r="AO152" s="29" t="str">
        <f>+IFERROR(VLOOKUP(Creditos_totales!AO$104,Cartera!$C$89:$DG$127,Creditos_totales!$P152,0)/(VLOOKUP(Creditos_totales!AO$104,Cartera!$C$89:$DG$127,Creditos_totales!$P152,0)+VLOOKUP(Creditos_totales!AO$104,Cartera!$C$44:$DG$82,Creditos_totales!$P152,0))," ")</f>
        <v xml:space="preserve"> </v>
      </c>
      <c r="AP152" s="29">
        <f>+IFERROR(VLOOKUP(Creditos_totales!AP$104,Cartera!$C$89:$DG$127,Creditos_totales!$P152,0)/(VLOOKUP(Creditos_totales!AP$104,Cartera!$C$89:$DG$127,Creditos_totales!$P152,0)+VLOOKUP(Creditos_totales!AP$104,Cartera!$C$44:$DG$82,Creditos_totales!$P152,0))," ")</f>
        <v>0.14013357566900184</v>
      </c>
      <c r="AQ152" s="29">
        <f>+IFERROR(VLOOKUP(Creditos_totales!AQ$104,Cartera!$C$89:$DG$127,Creditos_totales!$P152,0)/(VLOOKUP(Creditos_totales!AQ$104,Cartera!$C$89:$DG$127,Creditos_totales!$P152,0)+VLOOKUP(Creditos_totales!AQ$104,Cartera!$C$44:$DG$82,Creditos_totales!$P152,0))," ")</f>
        <v>0.23644856562130084</v>
      </c>
      <c r="AR152" s="29">
        <f>+IFERROR(VLOOKUP(Creditos_totales!AR$104,Cartera!$C$89:$DG$127,Creditos_totales!$P152,0)/(VLOOKUP(Creditos_totales!AR$104,Cartera!$C$89:$DG$127,Creditos_totales!$P152,0)+VLOOKUP(Creditos_totales!AR$104,Cartera!$C$44:$DG$82,Creditos_totales!$P152,0))," ")</f>
        <v>0.10905359552569578</v>
      </c>
      <c r="AS152" s="29">
        <f>+IFERROR(VLOOKUP(Creditos_totales!AS$104,Cartera!$C$89:$DG$127,Creditos_totales!$P152,0)/(VLOOKUP(Creditos_totales!AS$104,Cartera!$C$89:$DG$127,Creditos_totales!$P152,0)+VLOOKUP(Creditos_totales!AS$104,Cartera!$C$44:$DG$82,Creditos_totales!$P152,0))," ")</f>
        <v>0.22086317040091338</v>
      </c>
      <c r="AT152" s="29">
        <f>+IFERROR(VLOOKUP(Creditos_totales!AT$104,Cartera!$C$89:$DG$127,Creditos_totales!$P152,0)/(VLOOKUP(Creditos_totales!AT$104,Cartera!$C$89:$DG$127,Creditos_totales!$P152,0)+VLOOKUP(Creditos_totales!AT$104,Cartera!$C$44:$DG$82,Creditos_totales!$P152,0))," ")</f>
        <v>0.28985135391495004</v>
      </c>
      <c r="AU152" s="29">
        <f>+IFERROR(VLOOKUP(Creditos_totales!AU$104,Cartera!$C$89:$DG$127,Creditos_totales!$P152,0)/(VLOOKUP(Creditos_totales!AU$104,Cartera!$C$89:$DG$127,Creditos_totales!$P152,0)+VLOOKUP(Creditos_totales!AU$104,Cartera!$C$44:$DG$82,Creditos_totales!$P152,0))," ")</f>
        <v>0.34432204087758206</v>
      </c>
      <c r="AV152" s="29">
        <f>+IFERROR(VLOOKUP(Creditos_totales!AV$104,Cartera!$C$89:$DG$127,Creditos_totales!$P152,0)/(VLOOKUP(Creditos_totales!AV$104,Cartera!$C$89:$DG$127,Creditos_totales!$P152,0)+VLOOKUP(Creditos_totales!AV$104,Cartera!$C$44:$DG$82,Creditos_totales!$P152,0))," ")</f>
        <v>0.46659820299754973</v>
      </c>
      <c r="AW152" s="29" t="str">
        <f>+IFERROR(VLOOKUP(Creditos_totales!AW$104,Cartera!$C$89:$DG$127,Creditos_totales!$P152,0)/(VLOOKUP(Creditos_totales!AW$104,Cartera!$C$89:$DG$127,Creditos_totales!$P152,0)+VLOOKUP(Creditos_totales!AW$104,Cartera!$C$44:$DG$82,Creditos_totales!$P152,0))," ")</f>
        <v xml:space="preserve"> </v>
      </c>
      <c r="AX152" s="29">
        <f>+IFERROR(VLOOKUP(Creditos_totales!AX$104,Cartera!$C$89:$DG$127,Creditos_totales!$P152,0)/(VLOOKUP(Creditos_totales!AX$104,Cartera!$C$89:$DG$127,Creditos_totales!$P152,0)+VLOOKUP(Creditos_totales!AX$104,Cartera!$C$44:$DG$82,Creditos_totales!$P152,0))," ")</f>
        <v>8.3887210578737229E-2</v>
      </c>
      <c r="AY152" s="29">
        <f>+IFERROR(VLOOKUP(Creditos_totales!AY$104,Cartera!$C$89:$DG$127,Creditos_totales!$P152,0)/(VLOOKUP(Creditos_totales!AY$104,Cartera!$C$89:$DG$127,Creditos_totales!$P152,0)+VLOOKUP(Creditos_totales!AY$104,Cartera!$C$44:$DG$82,Creditos_totales!$P152,0))," ")</f>
        <v>5.4500368303220637E-2</v>
      </c>
      <c r="AZ152" s="29">
        <f>+IFERROR(VLOOKUP(Creditos_totales!AZ$104,Cartera!$C$89:$DG$127,Creditos_totales!$P152,0)/(VLOOKUP(Creditos_totales!AZ$104,Cartera!$C$89:$DG$127,Creditos_totales!$P152,0)+VLOOKUP(Creditos_totales!AZ$104,Cartera!$C$44:$DG$82,Creditos_totales!$P152,0))," ")</f>
        <v>0.24715000345628357</v>
      </c>
      <c r="BA152" s="29">
        <f>+IFERROR(VLOOKUP(Creditos_totales!BA$104,Cartera!$C$89:$DG$127,Creditos_totales!$P152,0)/(VLOOKUP(Creditos_totales!BA$104,Cartera!$C$89:$DG$127,Creditos_totales!$P152,0)+VLOOKUP(Creditos_totales!BA$104,Cartera!$C$44:$DG$82,Creditos_totales!$P152,0))," ")</f>
        <v>0.14284916896768582</v>
      </c>
      <c r="BB152" s="29">
        <f>+IFERROR(VLOOKUP(Creditos_totales!BB$104,Cartera!$C$89:$DG$127,Creditos_totales!$P152,0)/(VLOOKUP(Creditos_totales!BB$104,Cartera!$C$89:$DG$127,Creditos_totales!$P152,0)+VLOOKUP(Creditos_totales!BB$104,Cartera!$C$44:$DG$82,Creditos_totales!$P152,0))," ")</f>
        <v>0.28304210839550176</v>
      </c>
      <c r="BC152" s="29">
        <f>+IFERROR(VLOOKUP(Creditos_totales!BC$104,Cartera!$C$89:$DG$127,Creditos_totales!$P152,0)/(VLOOKUP(Creditos_totales!BC$104,Cartera!$C$89:$DG$127,Creditos_totales!$P152,0)+VLOOKUP(Creditos_totales!BC$104,Cartera!$C$44:$DG$82,Creditos_totales!$P152,0))," ")</f>
        <v>6.1937749591082794E-2</v>
      </c>
      <c r="BD152" s="29">
        <f>+IFERROR(VLOOKUP(Creditos_totales!BD$104,Cartera!$C$89:$DG$127,Creditos_totales!$P152,0)/(VLOOKUP(Creditos_totales!BD$104,Cartera!$C$89:$DG$127,Creditos_totales!$P152,0)+VLOOKUP(Creditos_totales!BD$104,Cartera!$C$44:$DG$82,Creditos_totales!$P152,0))," ")</f>
        <v>6.0621626285516685E-3</v>
      </c>
      <c r="BE152" s="29">
        <f>+IFERROR(VLOOKUP(Creditos_totales!BE$104,Cartera!$C$89:$DG$127,Creditos_totales!$P152,0)/(VLOOKUP(Creditos_totales!BE$104,Cartera!$C$89:$DG$127,Creditos_totales!$P152,0)+VLOOKUP(Creditos_totales!BE$104,Cartera!$C$44:$DG$82,Creditos_totales!$P152,0))," ")</f>
        <v>0.13981447736327571</v>
      </c>
      <c r="BF152" s="29">
        <f>+IFERROR(VLOOKUP(Creditos_totales!BF$104,Cartera!$C$89:$DG$127,Creditos_totales!$P152,0)/(VLOOKUP(Creditos_totales!BF$104,Cartera!$C$89:$DG$127,Creditos_totales!$P152,0)+VLOOKUP(Creditos_totales!BF$104,Cartera!$C$44:$DG$82,Creditos_totales!$P152,0))," ")</f>
        <v>0.20080580472289433</v>
      </c>
      <c r="BG152" s="12">
        <f t="shared" si="3"/>
        <v>0.41232927598003866</v>
      </c>
      <c r="BH152" s="38">
        <v>0.28047193700966655</v>
      </c>
    </row>
    <row r="153" spans="2:60" ht="16.5" x14ac:dyDescent="0.3">
      <c r="B153">
        <v>61</v>
      </c>
      <c r="C153" s="23">
        <v>42369</v>
      </c>
      <c r="D153" s="29">
        <f>+IFERROR(VLOOKUP(D$104,Cartera!$C$23:$DG$33,Creditos_totales!$B153,0)/(VLOOKUP(D$104,Cartera!$C$5:$DG$15,Creditos_totales!$B153,0)+VLOOKUP(D$104,Cartera!$C$23:$DG$33,Creditos_totales!$B153,0))," ")</f>
        <v>0.56789859283261912</v>
      </c>
      <c r="E153" s="29">
        <f>+IFERROR(VLOOKUP(E$104,Cartera!$C$23:$DG$33,Creditos_totales!$B153,0)/(VLOOKUP(E$104,Cartera!$C$5:$DG$15,Creditos_totales!$B153,0)+VLOOKUP(E$104,Cartera!$C$23:$DG$33,Creditos_totales!$B153,0))," ")</f>
        <v>0.71604860950262539</v>
      </c>
      <c r="F153" s="29">
        <f>+IFERROR(VLOOKUP(F$104,Cartera!$C$23:$DG$33,Creditos_totales!$B153,0)/(VLOOKUP(F$104,Cartera!$C$5:$DG$15,Creditos_totales!$B153,0)+VLOOKUP(F$104,Cartera!$C$23:$DG$33,Creditos_totales!$B153,0))," ")</f>
        <v>0.58939222457945473</v>
      </c>
      <c r="G153" s="29">
        <f>+IFERROR(VLOOKUP(G$104,Cartera!$C$23:$DG$33,Creditos_totales!$B153,0)/(VLOOKUP(G$104,Cartera!$C$5:$DG$15,Creditos_totales!$B153,0)+VLOOKUP(G$104,Cartera!$C$23:$DG$33,Creditos_totales!$B153,0))," ")</f>
        <v>0.59357394761169613</v>
      </c>
      <c r="H153" s="29">
        <f>+IFERROR(VLOOKUP(H$104,Cartera!$C$23:$DG$33,Creditos_totales!$B153,0)/(VLOOKUP(H$104,Cartera!$C$5:$DG$15,Creditos_totales!$B153,0)+VLOOKUP(H$104,Cartera!$C$23:$DG$33,Creditos_totales!$B153,0))," ")</f>
        <v>8.2416970418558749E-2</v>
      </c>
      <c r="I153" s="29">
        <f>+IFERROR(VLOOKUP(I$104,Cartera!$C$23:$DG$33,Creditos_totales!$B153,0)/(VLOOKUP(I$104,Cartera!$C$5:$DG$15,Creditos_totales!$B153,0)+VLOOKUP(I$104,Cartera!$C$23:$DG$33,Creditos_totales!$B153,0))," ")</f>
        <v>0.6656085208728596</v>
      </c>
      <c r="J153" s="29">
        <f>+IFERROR(VLOOKUP(J$104,Cartera!$C$23:$DG$33,Creditos_totales!$B153,0)/(VLOOKUP(J$104,Cartera!$C$5:$DG$15,Creditos_totales!$B153,0)+VLOOKUP(J$104,Cartera!$C$23:$DG$33,Creditos_totales!$B153,0))," ")</f>
        <v>0.71399378082102505</v>
      </c>
      <c r="K153" s="29">
        <f>+IFERROR(VLOOKUP(K$104,Cartera!$C$23:$DG$33,Creditos_totales!$B153,0)/(VLOOKUP(K$104,Cartera!$C$5:$DG$15,Creditos_totales!$B153,0)+VLOOKUP(K$104,Cartera!$C$23:$DG$33,Creditos_totales!$B153,0))," ")</f>
        <v>0.77544895309449857</v>
      </c>
      <c r="L153" s="29">
        <f>+IFERROR(VLOOKUP(L$104,Cartera!$C$23:$DG$33,Creditos_totales!$B153,0)/(VLOOKUP(L$104,Cartera!$C$5:$DG$15,Creditos_totales!$B153,0)+VLOOKUP(L$104,Cartera!$C$23:$DG$33,Creditos_totales!$B153,0))," ")</f>
        <v>0.16293153377388495</v>
      </c>
      <c r="M153" s="29">
        <f>+IFERROR(VLOOKUP(M$104,Cartera!$C$23:$DG$33,Creditos_totales!$B153,0)/(VLOOKUP(M$104,Cartera!$C$5:$DG$15,Creditos_totales!$B153,0)+VLOOKUP(M$104,Cartera!$C$23:$DG$33,Creditos_totales!$B153,0))," ")</f>
        <v>0.36818330068954763</v>
      </c>
      <c r="N153" s="12">
        <v>0.59628980385000374</v>
      </c>
      <c r="P153">
        <v>61</v>
      </c>
      <c r="Q153" s="3">
        <v>42369</v>
      </c>
      <c r="R153" s="29">
        <f t="shared" si="0"/>
        <v>0.40642605238830387</v>
      </c>
      <c r="S153" s="29">
        <f t="shared" si="1"/>
        <v>0.43210140716738088</v>
      </c>
      <c r="T153" s="29">
        <f t="shared" si="2"/>
        <v>0.41060777542054527</v>
      </c>
      <c r="U153" s="29">
        <f>+IFERROR(VLOOKUP(Creditos_totales!U$104,Cartera!$C$89:$DG$127,Creditos_totales!$P153,0)/(VLOOKUP(Creditos_totales!U$104,Cartera!$C$89:$DG$127,Creditos_totales!$P153,0)+VLOOKUP(Creditos_totales!U$104,Cartera!$C$44:$DG$82,Creditos_totales!$P153,0))," ")</f>
        <v>0.42607893345156</v>
      </c>
      <c r="V153" s="29">
        <f>+IFERROR(VLOOKUP(Creditos_totales!V$104,Cartera!$C$89:$DG$127,Creditos_totales!$P153,0)/(VLOOKUP(Creditos_totales!V$104,Cartera!$C$89:$DG$127,Creditos_totales!$P153,0)+VLOOKUP(Creditos_totales!V$104,Cartera!$C$44:$DG$82,Creditos_totales!$P153,0))," ")</f>
        <v>0.61894463716302495</v>
      </c>
      <c r="W153" s="29">
        <f>+IFERROR(VLOOKUP(Creditos_totales!W$104,Cartera!$C$89:$DG$127,Creditos_totales!$P153,0)/(VLOOKUP(Creditos_totales!W$104,Cartera!$C$89:$DG$127,Creditos_totales!$P153,0)+VLOOKUP(Creditos_totales!W$104,Cartera!$C$44:$DG$82,Creditos_totales!$P153,0))," ")</f>
        <v>0.32012092662458014</v>
      </c>
      <c r="X153" s="29">
        <f>+IFERROR(VLOOKUP(Creditos_totales!X$104,Cartera!$C$89:$DG$127,Creditos_totales!$P153,0)/(VLOOKUP(Creditos_totales!X$104,Cartera!$C$89:$DG$127,Creditos_totales!$P153,0)+VLOOKUP(Creditos_totales!X$104,Cartera!$C$44:$DG$82,Creditos_totales!$P153,0))," ")</f>
        <v>0.36447598404846304</v>
      </c>
      <c r="Y153" s="29">
        <f>+IFERROR(VLOOKUP(Creditos_totales!Y$104,Cartera!$C$89:$DG$127,Creditos_totales!$P153,0)/(VLOOKUP(Creditos_totales!Y$104,Cartera!$C$89:$DG$127,Creditos_totales!$P153,0)+VLOOKUP(Creditos_totales!Y$104,Cartera!$C$44:$DG$82,Creditos_totales!$P153,0))," ")</f>
        <v>0.4066212451266995</v>
      </c>
      <c r="Z153" s="29">
        <f>+IFERROR(VLOOKUP(Creditos_totales!Z$104,Cartera!$C$89:$DG$127,Creditos_totales!$P153,0)/(VLOOKUP(Creditos_totales!Z$104,Cartera!$C$89:$DG$127,Creditos_totales!$P153,0)+VLOOKUP(Creditos_totales!Z$104,Cartera!$C$44:$DG$82,Creditos_totales!$P153,0))," ")</f>
        <v>0.45544094954137232</v>
      </c>
      <c r="AA153" s="29">
        <f>+IFERROR(VLOOKUP(Creditos_totales!AA$104,Cartera!$C$89:$DG$127,Creditos_totales!$P153,0)/(VLOOKUP(Creditos_totales!AA$104,Cartera!$C$89:$DG$127,Creditos_totales!$P153,0)+VLOOKUP(Creditos_totales!AA$104,Cartera!$C$44:$DG$82,Creditos_totales!$P153,0))," ")</f>
        <v>0.40695839546177043</v>
      </c>
      <c r="AB153" s="29">
        <f>+IFERROR(VLOOKUP(Creditos_totales!AB$104,Cartera!$C$89:$DG$127,Creditos_totales!$P153,0)/(VLOOKUP(Creditos_totales!AB$104,Cartera!$C$89:$DG$127,Creditos_totales!$P153,0)+VLOOKUP(Creditos_totales!AB$104,Cartera!$C$44:$DG$82,Creditos_totales!$P153,0))," ")</f>
        <v>0.4632111058543299</v>
      </c>
      <c r="AC153" s="29">
        <f>+IFERROR(VLOOKUP(Creditos_totales!AC$104,Cartera!$C$89:$DG$127,Creditos_totales!$P153,0)/(VLOOKUP(Creditos_totales!AC$104,Cartera!$C$89:$DG$127,Creditos_totales!$P153,0)+VLOOKUP(Creditos_totales!AC$104,Cartera!$C$44:$DG$82,Creditos_totales!$P153,0))," ")</f>
        <v>0.27447095676579525</v>
      </c>
      <c r="AD153" s="29">
        <f>+IFERROR(VLOOKUP(Creditos_totales!AD$104,Cartera!$C$89:$DG$127,Creditos_totales!$P153,0)/(VLOOKUP(Creditos_totales!AD$104,Cartera!$C$89:$DG$127,Creditos_totales!$P153,0)+VLOOKUP(Creditos_totales!AD$104,Cartera!$C$44:$DG$82,Creditos_totales!$P153,0))," ")</f>
        <v>0.3522546253682281</v>
      </c>
      <c r="AE153" s="29">
        <f>+IFERROR(VLOOKUP(Creditos_totales!AE$104,Cartera!$C$89:$DG$127,Creditos_totales!$P153,0)/(VLOOKUP(Creditos_totales!AE$104,Cartera!$C$89:$DG$127,Creditos_totales!$P153,0)+VLOOKUP(Creditos_totales!AE$104,Cartera!$C$44:$DG$82,Creditos_totales!$P153,0))," ")</f>
        <v>0.37662370641950238</v>
      </c>
      <c r="AF153" s="29" t="str">
        <f>+IFERROR(VLOOKUP(Creditos_totales!AF$104,Cartera!$C$89:$DG$127,Creditos_totales!$P153,0)/(VLOOKUP(Creditos_totales!AF$104,Cartera!$C$89:$DG$127,Creditos_totales!$P153,0)+VLOOKUP(Creditos_totales!AF$104,Cartera!$C$44:$DG$82,Creditos_totales!$P153,0))," ")</f>
        <v xml:space="preserve"> </v>
      </c>
      <c r="AG153" s="29">
        <f>+IFERROR(VLOOKUP(Creditos_totales!AG$104,Cartera!$C$89:$DG$127,Creditos_totales!$P153,0)/(VLOOKUP(Creditos_totales!AG$104,Cartera!$C$89:$DG$127,Creditos_totales!$P153,0)+VLOOKUP(Creditos_totales!AG$104,Cartera!$C$44:$DG$82,Creditos_totales!$P153,0))," ")</f>
        <v>0.23555103016906714</v>
      </c>
      <c r="AH153" s="29">
        <f>+IFERROR(VLOOKUP(Creditos_totales!AH$104,Cartera!$C$89:$DG$127,Creditos_totales!$P153,0)/(VLOOKUP(Creditos_totales!AH$104,Cartera!$C$89:$DG$127,Creditos_totales!$P153,0)+VLOOKUP(Creditos_totales!AH$104,Cartera!$C$44:$DG$82,Creditos_totales!$P153,0))," ")</f>
        <v>0.15486494868591036</v>
      </c>
      <c r="AI153" s="29">
        <f>+IFERROR(VLOOKUP(Creditos_totales!AI$104,Cartera!$C$89:$DG$127,Creditos_totales!$P153,0)/(VLOOKUP(Creditos_totales!AI$104,Cartera!$C$89:$DG$127,Creditos_totales!$P153,0)+VLOOKUP(Creditos_totales!AI$104,Cartera!$C$44:$DG$82,Creditos_totales!$P153,0))," ")</f>
        <v>0.37838009782910581</v>
      </c>
      <c r="AJ153" s="29" t="str">
        <f>+IFERROR(VLOOKUP(Creditos_totales!AJ$104,Cartera!$C$89:$DG$127,Creditos_totales!$P153,0)/(VLOOKUP(Creditos_totales!AJ$104,Cartera!$C$89:$DG$127,Creditos_totales!$P153,0)+VLOOKUP(Creditos_totales!AJ$104,Cartera!$C$44:$DG$82,Creditos_totales!$P153,0))," ")</f>
        <v xml:space="preserve"> </v>
      </c>
      <c r="AK153" s="29">
        <f>+IFERROR(VLOOKUP(Creditos_totales!AK$104,Cartera!$C$89:$DG$127,Creditos_totales!$P153,0)/(VLOOKUP(Creditos_totales!AK$104,Cartera!$C$89:$DG$127,Creditos_totales!$P153,0)+VLOOKUP(Creditos_totales!AK$104,Cartera!$C$44:$DG$82,Creditos_totales!$P153,0))," ")</f>
        <v>8.3533392297386266E-2</v>
      </c>
      <c r="AL153" s="29" t="str">
        <f>+IFERROR(VLOOKUP(Creditos_totales!AL$104,Cartera!$C$89:$DG$127,Creditos_totales!$P153,0)/(VLOOKUP(Creditos_totales!AL$104,Cartera!$C$89:$DG$127,Creditos_totales!$P153,0)+VLOOKUP(Creditos_totales!AL$104,Cartera!$C$44:$DG$82,Creditos_totales!$P153,0))," ")</f>
        <v xml:space="preserve"> </v>
      </c>
      <c r="AM153" s="29" t="str">
        <f>+IFERROR(VLOOKUP(Creditos_totales!AM$104,Cartera!$C$89:$DG$127,Creditos_totales!$P153,0)/(VLOOKUP(Creditos_totales!AM$104,Cartera!$C$89:$DG$127,Creditos_totales!$P153,0)+VLOOKUP(Creditos_totales!AM$104,Cartera!$C$44:$DG$82,Creditos_totales!$P153,0))," ")</f>
        <v xml:space="preserve"> </v>
      </c>
      <c r="AN153" s="29" t="str">
        <f>+IFERROR(VLOOKUP(Creditos_totales!AN$104,Cartera!$C$89:$DG$127,Creditos_totales!$P153,0)/(VLOOKUP(Creditos_totales!AN$104,Cartera!$C$89:$DG$127,Creditos_totales!$P153,0)+VLOOKUP(Creditos_totales!AN$104,Cartera!$C$44:$DG$82,Creditos_totales!$P153,0))," ")</f>
        <v xml:space="preserve"> </v>
      </c>
      <c r="AO153" s="29" t="str">
        <f>+IFERROR(VLOOKUP(Creditos_totales!AO$104,Cartera!$C$89:$DG$127,Creditos_totales!$P153,0)/(VLOOKUP(Creditos_totales!AO$104,Cartera!$C$89:$DG$127,Creditos_totales!$P153,0)+VLOOKUP(Creditos_totales!AO$104,Cartera!$C$44:$DG$82,Creditos_totales!$P153,0))," ")</f>
        <v xml:space="preserve"> </v>
      </c>
      <c r="AP153" s="29">
        <f>+IFERROR(VLOOKUP(Creditos_totales!AP$104,Cartera!$C$89:$DG$127,Creditos_totales!$P153,0)/(VLOOKUP(Creditos_totales!AP$104,Cartera!$C$89:$DG$127,Creditos_totales!$P153,0)+VLOOKUP(Creditos_totales!AP$104,Cartera!$C$44:$DG$82,Creditos_totales!$P153,0))," ")</f>
        <v>0.15305768219768778</v>
      </c>
      <c r="AQ153" s="29">
        <f>+IFERROR(VLOOKUP(Creditos_totales!AQ$104,Cartera!$C$89:$DG$127,Creditos_totales!$P153,0)/(VLOOKUP(Creditos_totales!AQ$104,Cartera!$C$89:$DG$127,Creditos_totales!$P153,0)+VLOOKUP(Creditos_totales!AQ$104,Cartera!$C$44:$DG$82,Creditos_totales!$P153,0))," ")</f>
        <v>0.22530601405360753</v>
      </c>
      <c r="AR153" s="29">
        <f>+IFERROR(VLOOKUP(Creditos_totales!AR$104,Cartera!$C$89:$DG$127,Creditos_totales!$P153,0)/(VLOOKUP(Creditos_totales!AR$104,Cartera!$C$89:$DG$127,Creditos_totales!$P153,0)+VLOOKUP(Creditos_totales!AR$104,Cartera!$C$44:$DG$82,Creditos_totales!$P153,0))," ")</f>
        <v>0.10635277499368097</v>
      </c>
      <c r="AS153" s="29">
        <f>+IFERROR(VLOOKUP(Creditos_totales!AS$104,Cartera!$C$89:$DG$127,Creditos_totales!$P153,0)/(VLOOKUP(Creditos_totales!AS$104,Cartera!$C$89:$DG$127,Creditos_totales!$P153,0)+VLOOKUP(Creditos_totales!AS$104,Cartera!$C$44:$DG$82,Creditos_totales!$P153,0))," ")</f>
        <v>0.21512687681820133</v>
      </c>
      <c r="AT153" s="29">
        <f>+IFERROR(VLOOKUP(Creditos_totales!AT$104,Cartera!$C$89:$DG$127,Creditos_totales!$P153,0)/(VLOOKUP(Creditos_totales!AT$104,Cartera!$C$89:$DG$127,Creditos_totales!$P153,0)+VLOOKUP(Creditos_totales!AT$104,Cartera!$C$44:$DG$82,Creditos_totales!$P153,0))," ")</f>
        <v>0.28082375167254686</v>
      </c>
      <c r="AU153" s="29">
        <f>+IFERROR(VLOOKUP(Creditos_totales!AU$104,Cartera!$C$89:$DG$127,Creditos_totales!$P153,0)/(VLOOKUP(Creditos_totales!AU$104,Cartera!$C$89:$DG$127,Creditos_totales!$P153,0)+VLOOKUP(Creditos_totales!AU$104,Cartera!$C$44:$DG$82,Creditos_totales!$P153,0))," ")</f>
        <v>0.33639330664502437</v>
      </c>
      <c r="AV153" s="29">
        <f>+IFERROR(VLOOKUP(Creditos_totales!AV$104,Cartera!$C$89:$DG$127,Creditos_totales!$P153,0)/(VLOOKUP(Creditos_totales!AV$104,Cartera!$C$89:$DG$127,Creditos_totales!$P153,0)+VLOOKUP(Creditos_totales!AV$104,Cartera!$C$44:$DG$82,Creditos_totales!$P153,0))," ")</f>
        <v>0.49294833089129342</v>
      </c>
      <c r="AW153" s="29" t="str">
        <f>+IFERROR(VLOOKUP(Creditos_totales!AW$104,Cartera!$C$89:$DG$127,Creditos_totales!$P153,0)/(VLOOKUP(Creditos_totales!AW$104,Cartera!$C$89:$DG$127,Creditos_totales!$P153,0)+VLOOKUP(Creditos_totales!AW$104,Cartera!$C$44:$DG$82,Creditos_totales!$P153,0))," ")</f>
        <v xml:space="preserve"> </v>
      </c>
      <c r="AX153" s="29">
        <f>+IFERROR(VLOOKUP(Creditos_totales!AX$104,Cartera!$C$89:$DG$127,Creditos_totales!$P153,0)/(VLOOKUP(Creditos_totales!AX$104,Cartera!$C$89:$DG$127,Creditos_totales!$P153,0)+VLOOKUP(Creditos_totales!AX$104,Cartera!$C$44:$DG$82,Creditos_totales!$P153,0))," ")</f>
        <v>9.6096414032202912E-2</v>
      </c>
      <c r="AY153" s="29">
        <f>+IFERROR(VLOOKUP(Creditos_totales!AY$104,Cartera!$C$89:$DG$127,Creditos_totales!$P153,0)/(VLOOKUP(Creditos_totales!AY$104,Cartera!$C$89:$DG$127,Creditos_totales!$P153,0)+VLOOKUP(Creditos_totales!AY$104,Cartera!$C$44:$DG$82,Creditos_totales!$P153,0))," ")</f>
        <v>4.9374325028412526E-2</v>
      </c>
      <c r="AZ153" s="29">
        <f>+IFERROR(VLOOKUP(Creditos_totales!AZ$104,Cartera!$C$89:$DG$127,Creditos_totales!$P153,0)/(VLOOKUP(Creditos_totales!AZ$104,Cartera!$C$89:$DG$127,Creditos_totales!$P153,0)+VLOOKUP(Creditos_totales!AZ$104,Cartera!$C$44:$DG$82,Creditos_totales!$P153,0))," ")</f>
        <v>0.2458459797804137</v>
      </c>
      <c r="BA153" s="29">
        <f>+IFERROR(VLOOKUP(Creditos_totales!BA$104,Cartera!$C$89:$DG$127,Creditos_totales!$P153,0)/(VLOOKUP(Creditos_totales!BA$104,Cartera!$C$89:$DG$127,Creditos_totales!$P153,0)+VLOOKUP(Creditos_totales!BA$104,Cartera!$C$44:$DG$82,Creditos_totales!$P153,0))," ")</f>
        <v>0.14329903148700335</v>
      </c>
      <c r="BB153" s="29">
        <f>+IFERROR(VLOOKUP(Creditos_totales!BB$104,Cartera!$C$89:$DG$127,Creditos_totales!$P153,0)/(VLOOKUP(Creditos_totales!BB$104,Cartera!$C$89:$DG$127,Creditos_totales!$P153,0)+VLOOKUP(Creditos_totales!BB$104,Cartera!$C$44:$DG$82,Creditos_totales!$P153,0))," ")</f>
        <v>0.28681211928584771</v>
      </c>
      <c r="BC153" s="29">
        <f>+IFERROR(VLOOKUP(Creditos_totales!BC$104,Cartera!$C$89:$DG$127,Creditos_totales!$P153,0)/(VLOOKUP(Creditos_totales!BC$104,Cartera!$C$89:$DG$127,Creditos_totales!$P153,0)+VLOOKUP(Creditos_totales!BC$104,Cartera!$C$44:$DG$82,Creditos_totales!$P153,0))," ")</f>
        <v>5.7349361532939132E-2</v>
      </c>
      <c r="BD153" s="29">
        <f>+IFERROR(VLOOKUP(Creditos_totales!BD$104,Cartera!$C$89:$DG$127,Creditos_totales!$P153,0)/(VLOOKUP(Creditos_totales!BD$104,Cartera!$C$89:$DG$127,Creditos_totales!$P153,0)+VLOOKUP(Creditos_totales!BD$104,Cartera!$C$44:$DG$82,Creditos_totales!$P153,0))," ")</f>
        <v>1.6084371884054111E-2</v>
      </c>
      <c r="BE153" s="29">
        <f>+IFERROR(VLOOKUP(Creditos_totales!BE$104,Cartera!$C$89:$DG$127,Creditos_totales!$P153,0)/(VLOOKUP(Creditos_totales!BE$104,Cartera!$C$89:$DG$127,Creditos_totales!$P153,0)+VLOOKUP(Creditos_totales!BE$104,Cartera!$C$44:$DG$82,Creditos_totales!$P153,0))," ")</f>
        <v>0.13798779705143249</v>
      </c>
      <c r="BF153" s="29">
        <f>+IFERROR(VLOOKUP(Creditos_totales!BF$104,Cartera!$C$89:$DG$127,Creditos_totales!$P153,0)/(VLOOKUP(Creditos_totales!BF$104,Cartera!$C$89:$DG$127,Creditos_totales!$P153,0)+VLOOKUP(Creditos_totales!BF$104,Cartera!$C$44:$DG$82,Creditos_totales!$P153,0))," ")</f>
        <v>0.2108398643004378</v>
      </c>
      <c r="BG153" s="12">
        <f t="shared" si="3"/>
        <v>0.40371019614999626</v>
      </c>
      <c r="BH153" s="38">
        <v>0.28115412510446031</v>
      </c>
    </row>
    <row r="154" spans="2:60" ht="16.5" x14ac:dyDescent="0.3">
      <c r="B154">
        <v>62</v>
      </c>
      <c r="C154" s="23">
        <v>42400</v>
      </c>
      <c r="D154" s="29">
        <f>+IFERROR(VLOOKUP(D$104,Cartera!$C$23:$DG$33,Creditos_totales!$B154,0)/(VLOOKUP(D$104,Cartera!$C$5:$DG$15,Creditos_totales!$B154,0)+VLOOKUP(D$104,Cartera!$C$23:$DG$33,Creditos_totales!$B154,0))," ")</f>
        <v>0.56046083487569087</v>
      </c>
      <c r="E154" s="29">
        <f>+IFERROR(VLOOKUP(E$104,Cartera!$C$23:$DG$33,Creditos_totales!$B154,0)/(VLOOKUP(E$104,Cartera!$C$5:$DG$15,Creditos_totales!$B154,0)+VLOOKUP(E$104,Cartera!$C$23:$DG$33,Creditos_totales!$B154,0))," ")</f>
        <v>0.70555022811306478</v>
      </c>
      <c r="F154" s="29">
        <f>+IFERROR(VLOOKUP(F$104,Cartera!$C$23:$DG$33,Creditos_totales!$B154,0)/(VLOOKUP(F$104,Cartera!$C$5:$DG$15,Creditos_totales!$B154,0)+VLOOKUP(F$104,Cartera!$C$23:$DG$33,Creditos_totales!$B154,0))," ")</f>
        <v>0.58319999293162306</v>
      </c>
      <c r="G154" s="29">
        <f>+IFERROR(VLOOKUP(G$104,Cartera!$C$23:$DG$33,Creditos_totales!$B154,0)/(VLOOKUP(G$104,Cartera!$C$5:$DG$15,Creditos_totales!$B154,0)+VLOOKUP(G$104,Cartera!$C$23:$DG$33,Creditos_totales!$B154,0))," ")</f>
        <v>0.59997427614428345</v>
      </c>
      <c r="H154" s="29">
        <f>+IFERROR(VLOOKUP(H$104,Cartera!$C$23:$DG$33,Creditos_totales!$B154,0)/(VLOOKUP(H$104,Cartera!$C$5:$DG$15,Creditos_totales!$B154,0)+VLOOKUP(H$104,Cartera!$C$23:$DG$33,Creditos_totales!$B154,0))," ")</f>
        <v>8.5256439770946491E-2</v>
      </c>
      <c r="I154" s="29">
        <f>+IFERROR(VLOOKUP(I$104,Cartera!$C$23:$DG$33,Creditos_totales!$B154,0)/(VLOOKUP(I$104,Cartera!$C$5:$DG$15,Creditos_totales!$B154,0)+VLOOKUP(I$104,Cartera!$C$23:$DG$33,Creditos_totales!$B154,0))," ")</f>
        <v>0.66226358774579319</v>
      </c>
      <c r="J154" s="29">
        <f>+IFERROR(VLOOKUP(J$104,Cartera!$C$23:$DG$33,Creditos_totales!$B154,0)/(VLOOKUP(J$104,Cartera!$C$5:$DG$15,Creditos_totales!$B154,0)+VLOOKUP(J$104,Cartera!$C$23:$DG$33,Creditos_totales!$B154,0))," ")</f>
        <v>0.71819957712235794</v>
      </c>
      <c r="K154" s="29">
        <f>+IFERROR(VLOOKUP(K$104,Cartera!$C$23:$DG$33,Creditos_totales!$B154,0)/(VLOOKUP(K$104,Cartera!$C$5:$DG$15,Creditos_totales!$B154,0)+VLOOKUP(K$104,Cartera!$C$23:$DG$33,Creditos_totales!$B154,0))," ")</f>
        <v>0.77596295249524183</v>
      </c>
      <c r="L154" s="29">
        <f>+IFERROR(VLOOKUP(L$104,Cartera!$C$23:$DG$33,Creditos_totales!$B154,0)/(VLOOKUP(L$104,Cartera!$C$5:$DG$15,Creditos_totales!$B154,0)+VLOOKUP(L$104,Cartera!$C$23:$DG$33,Creditos_totales!$B154,0))," ")</f>
        <v>0.15971960810683267</v>
      </c>
      <c r="M154" s="29">
        <f>+IFERROR(VLOOKUP(M$104,Cartera!$C$23:$DG$33,Creditos_totales!$B154,0)/(VLOOKUP(M$104,Cartera!$C$5:$DG$15,Creditos_totales!$B154,0)+VLOOKUP(M$104,Cartera!$C$23:$DG$33,Creditos_totales!$B154,0))," ")</f>
        <v>0.40915222074796237</v>
      </c>
      <c r="N154" s="12">
        <v>0.59231106570163505</v>
      </c>
      <c r="P154">
        <v>62</v>
      </c>
      <c r="Q154" s="3">
        <v>42400</v>
      </c>
      <c r="R154" s="29">
        <f t="shared" si="0"/>
        <v>0.40002572385571655</v>
      </c>
      <c r="S154" s="29">
        <f t="shared" si="1"/>
        <v>0.43953916512430913</v>
      </c>
      <c r="T154" s="29">
        <f t="shared" si="2"/>
        <v>0.41680000706837694</v>
      </c>
      <c r="U154" s="29">
        <f>+IFERROR(VLOOKUP(Creditos_totales!U$104,Cartera!$C$89:$DG$127,Creditos_totales!$P154,0)/(VLOOKUP(Creditos_totales!U$104,Cartera!$C$89:$DG$127,Creditos_totales!$P154,0)+VLOOKUP(Creditos_totales!U$104,Cartera!$C$44:$DG$82,Creditos_totales!$P154,0))," ")</f>
        <v>0.42317002063511489</v>
      </c>
      <c r="V154" s="29">
        <f>+IFERROR(VLOOKUP(Creditos_totales!V$104,Cartera!$C$89:$DG$127,Creditos_totales!$P154,0)/(VLOOKUP(Creditos_totales!V$104,Cartera!$C$89:$DG$127,Creditos_totales!$P154,0)+VLOOKUP(Creditos_totales!V$104,Cartera!$C$44:$DG$82,Creditos_totales!$P154,0))," ")</f>
        <v>0.61686154934532045</v>
      </c>
      <c r="W154" s="29">
        <f>+IFERROR(VLOOKUP(Creditos_totales!W$104,Cartera!$C$89:$DG$127,Creditos_totales!$P154,0)/(VLOOKUP(Creditos_totales!W$104,Cartera!$C$89:$DG$127,Creditos_totales!$P154,0)+VLOOKUP(Creditos_totales!W$104,Cartera!$C$44:$DG$82,Creditos_totales!$P154,0))," ")</f>
        <v>0.31727747886558283</v>
      </c>
      <c r="X154" s="29">
        <f>+IFERROR(VLOOKUP(Creditos_totales!X$104,Cartera!$C$89:$DG$127,Creditos_totales!$P154,0)/(VLOOKUP(Creditos_totales!X$104,Cartera!$C$89:$DG$127,Creditos_totales!$P154,0)+VLOOKUP(Creditos_totales!X$104,Cartera!$C$44:$DG$82,Creditos_totales!$P154,0))," ")</f>
        <v>0.36499018600474564</v>
      </c>
      <c r="Y154" s="29">
        <f>+IFERROR(VLOOKUP(Creditos_totales!Y$104,Cartera!$C$89:$DG$127,Creditos_totales!$P154,0)/(VLOOKUP(Creditos_totales!Y$104,Cartera!$C$89:$DG$127,Creditos_totales!$P154,0)+VLOOKUP(Creditos_totales!Y$104,Cartera!$C$44:$DG$82,Creditos_totales!$P154,0))," ")</f>
        <v>0.4097050140063076</v>
      </c>
      <c r="Z154" s="29">
        <f>+IFERROR(VLOOKUP(Creditos_totales!Z$104,Cartera!$C$89:$DG$127,Creditos_totales!$P154,0)/(VLOOKUP(Creditos_totales!Z$104,Cartera!$C$89:$DG$127,Creditos_totales!$P154,0)+VLOOKUP(Creditos_totales!Z$104,Cartera!$C$44:$DG$82,Creditos_totales!$P154,0))," ")</f>
        <v>0.45697066535842518</v>
      </c>
      <c r="AA154" s="29">
        <f>+IFERROR(VLOOKUP(Creditos_totales!AA$104,Cartera!$C$89:$DG$127,Creditos_totales!$P154,0)/(VLOOKUP(Creditos_totales!AA$104,Cartera!$C$89:$DG$127,Creditos_totales!$P154,0)+VLOOKUP(Creditos_totales!AA$104,Cartera!$C$44:$DG$82,Creditos_totales!$P154,0))," ")</f>
        <v>0.42116995134224033</v>
      </c>
      <c r="AB154" s="29">
        <f>+IFERROR(VLOOKUP(Creditos_totales!AB$104,Cartera!$C$89:$DG$127,Creditos_totales!$P154,0)/(VLOOKUP(Creditos_totales!AB$104,Cartera!$C$89:$DG$127,Creditos_totales!$P154,0)+VLOOKUP(Creditos_totales!AB$104,Cartera!$C$44:$DG$82,Creditos_totales!$P154,0))," ")</f>
        <v>0.4629118335066435</v>
      </c>
      <c r="AC154" s="29">
        <f>+IFERROR(VLOOKUP(Creditos_totales!AC$104,Cartera!$C$89:$DG$127,Creditos_totales!$P154,0)/(VLOOKUP(Creditos_totales!AC$104,Cartera!$C$89:$DG$127,Creditos_totales!$P154,0)+VLOOKUP(Creditos_totales!AC$104,Cartera!$C$44:$DG$82,Creditos_totales!$P154,0))," ")</f>
        <v>0.27283215527581089</v>
      </c>
      <c r="AD154" s="29">
        <f>+IFERROR(VLOOKUP(Creditos_totales!AD$104,Cartera!$C$89:$DG$127,Creditos_totales!$P154,0)/(VLOOKUP(Creditos_totales!AD$104,Cartera!$C$89:$DG$127,Creditos_totales!$P154,0)+VLOOKUP(Creditos_totales!AD$104,Cartera!$C$44:$DG$82,Creditos_totales!$P154,0))," ")</f>
        <v>0.3517564846777661</v>
      </c>
      <c r="AE154" s="29">
        <f>+IFERROR(VLOOKUP(Creditos_totales!AE$104,Cartera!$C$89:$DG$127,Creditos_totales!$P154,0)/(VLOOKUP(Creditos_totales!AE$104,Cartera!$C$89:$DG$127,Creditos_totales!$P154,0)+VLOOKUP(Creditos_totales!AE$104,Cartera!$C$44:$DG$82,Creditos_totales!$P154,0))," ")</f>
        <v>0.37509541072798086</v>
      </c>
      <c r="AF154" s="29" t="str">
        <f>+IFERROR(VLOOKUP(Creditos_totales!AF$104,Cartera!$C$89:$DG$127,Creditos_totales!$P154,0)/(VLOOKUP(Creditos_totales!AF$104,Cartera!$C$89:$DG$127,Creditos_totales!$P154,0)+VLOOKUP(Creditos_totales!AF$104,Cartera!$C$44:$DG$82,Creditos_totales!$P154,0))," ")</f>
        <v xml:space="preserve"> </v>
      </c>
      <c r="AG154" s="29">
        <f>+IFERROR(VLOOKUP(Creditos_totales!AG$104,Cartera!$C$89:$DG$127,Creditos_totales!$P154,0)/(VLOOKUP(Creditos_totales!AG$104,Cartera!$C$89:$DG$127,Creditos_totales!$P154,0)+VLOOKUP(Creditos_totales!AG$104,Cartera!$C$44:$DG$82,Creditos_totales!$P154,0))," ")</f>
        <v>0.23328790512663508</v>
      </c>
      <c r="AH154" s="29">
        <f>+IFERROR(VLOOKUP(Creditos_totales!AH$104,Cartera!$C$89:$DG$127,Creditos_totales!$P154,0)/(VLOOKUP(Creditos_totales!AH$104,Cartera!$C$89:$DG$127,Creditos_totales!$P154,0)+VLOOKUP(Creditos_totales!AH$104,Cartera!$C$44:$DG$82,Creditos_totales!$P154,0))," ")</f>
        <v>0.15538069366660184</v>
      </c>
      <c r="AI154" s="29">
        <f>+IFERROR(VLOOKUP(Creditos_totales!AI$104,Cartera!$C$89:$DG$127,Creditos_totales!$P154,0)/(VLOOKUP(Creditos_totales!AI$104,Cartera!$C$89:$DG$127,Creditos_totales!$P154,0)+VLOOKUP(Creditos_totales!AI$104,Cartera!$C$44:$DG$82,Creditos_totales!$P154,0))," ")</f>
        <v>0.38639912468969173</v>
      </c>
      <c r="AJ154" s="29" t="str">
        <f>+IFERROR(VLOOKUP(Creditos_totales!AJ$104,Cartera!$C$89:$DG$127,Creditos_totales!$P154,0)/(VLOOKUP(Creditos_totales!AJ$104,Cartera!$C$89:$DG$127,Creditos_totales!$P154,0)+VLOOKUP(Creditos_totales!AJ$104,Cartera!$C$44:$DG$82,Creditos_totales!$P154,0))," ")</f>
        <v xml:space="preserve"> </v>
      </c>
      <c r="AK154" s="29">
        <f>+IFERROR(VLOOKUP(Creditos_totales!AK$104,Cartera!$C$89:$DG$127,Creditos_totales!$P154,0)/(VLOOKUP(Creditos_totales!AK$104,Cartera!$C$89:$DG$127,Creditos_totales!$P154,0)+VLOOKUP(Creditos_totales!AK$104,Cartera!$C$44:$DG$82,Creditos_totales!$P154,0))," ")</f>
        <v>9.7752449582898096E-2</v>
      </c>
      <c r="AL154" s="29" t="str">
        <f>+IFERROR(VLOOKUP(Creditos_totales!AL$104,Cartera!$C$89:$DG$127,Creditos_totales!$P154,0)/(VLOOKUP(Creditos_totales!AL$104,Cartera!$C$89:$DG$127,Creditos_totales!$P154,0)+VLOOKUP(Creditos_totales!AL$104,Cartera!$C$44:$DG$82,Creditos_totales!$P154,0))," ")</f>
        <v xml:space="preserve"> </v>
      </c>
      <c r="AM154" s="29" t="str">
        <f>+IFERROR(VLOOKUP(Creditos_totales!AM$104,Cartera!$C$89:$DG$127,Creditos_totales!$P154,0)/(VLOOKUP(Creditos_totales!AM$104,Cartera!$C$89:$DG$127,Creditos_totales!$P154,0)+VLOOKUP(Creditos_totales!AM$104,Cartera!$C$44:$DG$82,Creditos_totales!$P154,0))," ")</f>
        <v xml:space="preserve"> </v>
      </c>
      <c r="AN154" s="29" t="str">
        <f>+IFERROR(VLOOKUP(Creditos_totales!AN$104,Cartera!$C$89:$DG$127,Creditos_totales!$P154,0)/(VLOOKUP(Creditos_totales!AN$104,Cartera!$C$89:$DG$127,Creditos_totales!$P154,0)+VLOOKUP(Creditos_totales!AN$104,Cartera!$C$44:$DG$82,Creditos_totales!$P154,0))," ")</f>
        <v xml:space="preserve"> </v>
      </c>
      <c r="AO154" s="29" t="str">
        <f>+IFERROR(VLOOKUP(Creditos_totales!AO$104,Cartera!$C$89:$DG$127,Creditos_totales!$P154,0)/(VLOOKUP(Creditos_totales!AO$104,Cartera!$C$89:$DG$127,Creditos_totales!$P154,0)+VLOOKUP(Creditos_totales!AO$104,Cartera!$C$44:$DG$82,Creditos_totales!$P154,0))," ")</f>
        <v xml:space="preserve"> </v>
      </c>
      <c r="AP154" s="29">
        <f>+IFERROR(VLOOKUP(Creditos_totales!AP$104,Cartera!$C$89:$DG$127,Creditos_totales!$P154,0)/(VLOOKUP(Creditos_totales!AP$104,Cartera!$C$89:$DG$127,Creditos_totales!$P154,0)+VLOOKUP(Creditos_totales!AP$104,Cartera!$C$44:$DG$82,Creditos_totales!$P154,0))," ")</f>
        <v>0.14957772444023007</v>
      </c>
      <c r="AQ154" s="29">
        <f>+IFERROR(VLOOKUP(Creditos_totales!AQ$104,Cartera!$C$89:$DG$127,Creditos_totales!$P154,0)/(VLOOKUP(Creditos_totales!AQ$104,Cartera!$C$89:$DG$127,Creditos_totales!$P154,0)+VLOOKUP(Creditos_totales!AQ$104,Cartera!$C$44:$DG$82,Creditos_totales!$P154,0))," ")</f>
        <v>0.21017213006928773</v>
      </c>
      <c r="AR154" s="29">
        <f>+IFERROR(VLOOKUP(Creditos_totales!AR$104,Cartera!$C$89:$DG$127,Creditos_totales!$P154,0)/(VLOOKUP(Creditos_totales!AR$104,Cartera!$C$89:$DG$127,Creditos_totales!$P154,0)+VLOOKUP(Creditos_totales!AR$104,Cartera!$C$44:$DG$82,Creditos_totales!$P154,0))," ")</f>
        <v>0.10651996930447136</v>
      </c>
      <c r="AS154" s="29">
        <f>+IFERROR(VLOOKUP(Creditos_totales!AS$104,Cartera!$C$89:$DG$127,Creditos_totales!$P154,0)/(VLOOKUP(Creditos_totales!AS$104,Cartera!$C$89:$DG$127,Creditos_totales!$P154,0)+VLOOKUP(Creditos_totales!AS$104,Cartera!$C$44:$DG$82,Creditos_totales!$P154,0))," ")</f>
        <v>0.21671176291408523</v>
      </c>
      <c r="AT154" s="29">
        <f>+IFERROR(VLOOKUP(Creditos_totales!AT$104,Cartera!$C$89:$DG$127,Creditos_totales!$P154,0)/(VLOOKUP(Creditos_totales!AT$104,Cartera!$C$89:$DG$127,Creditos_totales!$P154,0)+VLOOKUP(Creditos_totales!AT$104,Cartera!$C$44:$DG$82,Creditos_totales!$P154,0))," ")</f>
        <v>0.27641980218992002</v>
      </c>
      <c r="AU154" s="29">
        <f>+IFERROR(VLOOKUP(Creditos_totales!AU$104,Cartera!$C$89:$DG$127,Creditos_totales!$P154,0)/(VLOOKUP(Creditos_totales!AU$104,Cartera!$C$89:$DG$127,Creditos_totales!$P154,0)+VLOOKUP(Creditos_totales!AU$104,Cartera!$C$44:$DG$82,Creditos_totales!$P154,0))," ")</f>
        <v>0.33980894826934327</v>
      </c>
      <c r="AV154" s="29">
        <f>+IFERROR(VLOOKUP(Creditos_totales!AV$104,Cartera!$C$89:$DG$127,Creditos_totales!$P154,0)/(VLOOKUP(Creditos_totales!AV$104,Cartera!$C$89:$DG$127,Creditos_totales!$P154,0)+VLOOKUP(Creditos_totales!AV$104,Cartera!$C$44:$DG$82,Creditos_totales!$P154,0))," ")</f>
        <v>0.52503649404835984</v>
      </c>
      <c r="AW154" s="29" t="str">
        <f>+IFERROR(VLOOKUP(Creditos_totales!AW$104,Cartera!$C$89:$DG$127,Creditos_totales!$P154,0)/(VLOOKUP(Creditos_totales!AW$104,Cartera!$C$89:$DG$127,Creditos_totales!$P154,0)+VLOOKUP(Creditos_totales!AW$104,Cartera!$C$44:$DG$82,Creditos_totales!$P154,0))," ")</f>
        <v xml:space="preserve"> </v>
      </c>
      <c r="AX154" s="29">
        <f>+IFERROR(VLOOKUP(Creditos_totales!AX$104,Cartera!$C$89:$DG$127,Creditos_totales!$P154,0)/(VLOOKUP(Creditos_totales!AX$104,Cartera!$C$89:$DG$127,Creditos_totales!$P154,0)+VLOOKUP(Creditos_totales!AX$104,Cartera!$C$44:$DG$82,Creditos_totales!$P154,0))," ")</f>
        <v>9.7169816275220047E-2</v>
      </c>
      <c r="AY154" s="29">
        <f>+IFERROR(VLOOKUP(Creditos_totales!AY$104,Cartera!$C$89:$DG$127,Creditos_totales!$P154,0)/(VLOOKUP(Creditos_totales!AY$104,Cartera!$C$89:$DG$127,Creditos_totales!$P154,0)+VLOOKUP(Creditos_totales!AY$104,Cartera!$C$44:$DG$82,Creditos_totales!$P154,0))," ")</f>
        <v>4.6873429229962259E-2</v>
      </c>
      <c r="AZ154" s="29">
        <f>+IFERROR(VLOOKUP(Creditos_totales!AZ$104,Cartera!$C$89:$DG$127,Creditos_totales!$P154,0)/(VLOOKUP(Creditos_totales!AZ$104,Cartera!$C$89:$DG$127,Creditos_totales!$P154,0)+VLOOKUP(Creditos_totales!AZ$104,Cartera!$C$44:$DG$82,Creditos_totales!$P154,0))," ")</f>
        <v>0.24926876762538405</v>
      </c>
      <c r="BA154" s="29">
        <f>+IFERROR(VLOOKUP(Creditos_totales!BA$104,Cartera!$C$89:$DG$127,Creditos_totales!$P154,0)/(VLOOKUP(Creditos_totales!BA$104,Cartera!$C$89:$DG$127,Creditos_totales!$P154,0)+VLOOKUP(Creditos_totales!BA$104,Cartera!$C$44:$DG$82,Creditos_totales!$P154,0))," ")</f>
        <v>0.14475202067093154</v>
      </c>
      <c r="BB154" s="29">
        <f>+IFERROR(VLOOKUP(Creditos_totales!BB$104,Cartera!$C$89:$DG$127,Creditos_totales!$P154,0)/(VLOOKUP(Creditos_totales!BB$104,Cartera!$C$89:$DG$127,Creditos_totales!$P154,0)+VLOOKUP(Creditos_totales!BB$104,Cartera!$C$44:$DG$82,Creditos_totales!$P154,0))," ")</f>
        <v>0.29223314677146517</v>
      </c>
      <c r="BC154" s="29">
        <f>+IFERROR(VLOOKUP(Creditos_totales!BC$104,Cartera!$C$89:$DG$127,Creditos_totales!$P154,0)/(VLOOKUP(Creditos_totales!BC$104,Cartera!$C$89:$DG$127,Creditos_totales!$P154,0)+VLOOKUP(Creditos_totales!BC$104,Cartera!$C$44:$DG$82,Creditos_totales!$P154,0))," ")</f>
        <v>5.8869653648980662E-2</v>
      </c>
      <c r="BD154" s="29">
        <f>+IFERROR(VLOOKUP(Creditos_totales!BD$104,Cartera!$C$89:$DG$127,Creditos_totales!$P154,0)/(VLOOKUP(Creditos_totales!BD$104,Cartera!$C$89:$DG$127,Creditos_totales!$P154,0)+VLOOKUP(Creditos_totales!BD$104,Cartera!$C$44:$DG$82,Creditos_totales!$P154,0))," ")</f>
        <v>3.1313534810954495E-2</v>
      </c>
      <c r="BE154" s="29">
        <f>+IFERROR(VLOOKUP(Creditos_totales!BE$104,Cartera!$C$89:$DG$127,Creditos_totales!$P154,0)/(VLOOKUP(Creditos_totales!BE$104,Cartera!$C$89:$DG$127,Creditos_totales!$P154,0)+VLOOKUP(Creditos_totales!BE$104,Cartera!$C$44:$DG$82,Creditos_totales!$P154,0))," ")</f>
        <v>0.12977117824062309</v>
      </c>
      <c r="BF154" s="29">
        <f>+IFERROR(VLOOKUP(Creditos_totales!BF$104,Cartera!$C$89:$DG$127,Creditos_totales!$P154,0)/(VLOOKUP(Creditos_totales!BF$104,Cartera!$C$89:$DG$127,Creditos_totales!$P154,0)+VLOOKUP(Creditos_totales!BF$104,Cartera!$C$44:$DG$82,Creditos_totales!$P154,0))," ")</f>
        <v>0.21978456808251673</v>
      </c>
      <c r="BG154" s="12">
        <f t="shared" si="3"/>
        <v>0.40768893429836495</v>
      </c>
      <c r="BH154" s="38">
        <v>0.28133627956878671</v>
      </c>
    </row>
    <row r="155" spans="2:60" ht="16.5" x14ac:dyDescent="0.3">
      <c r="B155">
        <v>63</v>
      </c>
      <c r="C155" s="23">
        <v>42429</v>
      </c>
      <c r="D155" s="29">
        <f>+IFERROR(VLOOKUP(D$104,Cartera!$C$23:$DG$33,Creditos_totales!$B155,0)/(VLOOKUP(D$104,Cartera!$C$5:$DG$15,Creditos_totales!$B155,0)+VLOOKUP(D$104,Cartera!$C$23:$DG$33,Creditos_totales!$B155,0))," ")</f>
        <v>0.56385034464639427</v>
      </c>
      <c r="E155" s="29">
        <f>+IFERROR(VLOOKUP(E$104,Cartera!$C$23:$DG$33,Creditos_totales!$B155,0)/(VLOOKUP(E$104,Cartera!$C$5:$DG$15,Creditos_totales!$B155,0)+VLOOKUP(E$104,Cartera!$C$23:$DG$33,Creditos_totales!$B155,0))," ")</f>
        <v>0.70693987942292569</v>
      </c>
      <c r="F155" s="29">
        <f>+IFERROR(VLOOKUP(F$104,Cartera!$C$23:$DG$33,Creditos_totales!$B155,0)/(VLOOKUP(F$104,Cartera!$C$5:$DG$15,Creditos_totales!$B155,0)+VLOOKUP(F$104,Cartera!$C$23:$DG$33,Creditos_totales!$B155,0))," ")</f>
        <v>0.58473943449368659</v>
      </c>
      <c r="G155" s="29">
        <f>+IFERROR(VLOOKUP(G$104,Cartera!$C$23:$DG$33,Creditos_totales!$B155,0)/(VLOOKUP(G$104,Cartera!$C$5:$DG$15,Creditos_totales!$B155,0)+VLOOKUP(G$104,Cartera!$C$23:$DG$33,Creditos_totales!$B155,0))," ")</f>
        <v>0.58990723372529097</v>
      </c>
      <c r="H155" s="29">
        <f>+IFERROR(VLOOKUP(H$104,Cartera!$C$23:$DG$33,Creditos_totales!$B155,0)/(VLOOKUP(H$104,Cartera!$C$5:$DG$15,Creditos_totales!$B155,0)+VLOOKUP(H$104,Cartera!$C$23:$DG$33,Creditos_totales!$B155,0))," ")</f>
        <v>0.10117641145330181</v>
      </c>
      <c r="I155" s="29">
        <f>+IFERROR(VLOOKUP(I$104,Cartera!$C$23:$DG$33,Creditos_totales!$B155,0)/(VLOOKUP(I$104,Cartera!$C$5:$DG$15,Creditos_totales!$B155,0)+VLOOKUP(I$104,Cartera!$C$23:$DG$33,Creditos_totales!$B155,0))," ")</f>
        <v>0.65635374110286338</v>
      </c>
      <c r="J155" s="29">
        <f>+IFERROR(VLOOKUP(J$104,Cartera!$C$23:$DG$33,Creditos_totales!$B155,0)/(VLOOKUP(J$104,Cartera!$C$5:$DG$15,Creditos_totales!$B155,0)+VLOOKUP(J$104,Cartera!$C$23:$DG$33,Creditos_totales!$B155,0))," ")</f>
        <v>0.72276035166798336</v>
      </c>
      <c r="K155" s="29">
        <f>+IFERROR(VLOOKUP(K$104,Cartera!$C$23:$DG$33,Creditos_totales!$B155,0)/(VLOOKUP(K$104,Cartera!$C$5:$DG$15,Creditos_totales!$B155,0)+VLOOKUP(K$104,Cartera!$C$23:$DG$33,Creditos_totales!$B155,0))," ")</f>
        <v>0.77953464063783495</v>
      </c>
      <c r="L155" s="29">
        <f>+IFERROR(VLOOKUP(L$104,Cartera!$C$23:$DG$33,Creditos_totales!$B155,0)/(VLOOKUP(L$104,Cartera!$C$5:$DG$15,Creditos_totales!$B155,0)+VLOOKUP(L$104,Cartera!$C$23:$DG$33,Creditos_totales!$B155,0))," ")</f>
        <v>0.1761680708571231</v>
      </c>
      <c r="M155" s="29">
        <f>+IFERROR(VLOOKUP(M$104,Cartera!$C$23:$DG$33,Creditos_totales!$B155,0)/(VLOOKUP(M$104,Cartera!$C$5:$DG$15,Creditos_totales!$B155,0)+VLOOKUP(M$104,Cartera!$C$23:$DG$33,Creditos_totales!$B155,0))," ")</f>
        <v>0.39374486952893112</v>
      </c>
      <c r="N155" s="12">
        <v>0.59286286022731971</v>
      </c>
      <c r="P155">
        <v>63</v>
      </c>
      <c r="Q155" s="3">
        <v>42429</v>
      </c>
      <c r="R155" s="29">
        <f t="shared" si="0"/>
        <v>0.41009276627470903</v>
      </c>
      <c r="S155" s="29">
        <f t="shared" si="1"/>
        <v>0.43614965535360573</v>
      </c>
      <c r="T155" s="29">
        <f t="shared" si="2"/>
        <v>0.41526056550631341</v>
      </c>
      <c r="U155" s="29">
        <f>+IFERROR(VLOOKUP(Creditos_totales!U$104,Cartera!$C$89:$DG$127,Creditos_totales!$P155,0)/(VLOOKUP(Creditos_totales!U$104,Cartera!$C$89:$DG$127,Creditos_totales!$P155,0)+VLOOKUP(Creditos_totales!U$104,Cartera!$C$44:$DG$82,Creditos_totales!$P155,0))," ")</f>
        <v>0.41354138160584625</v>
      </c>
      <c r="V155" s="29">
        <f>+IFERROR(VLOOKUP(Creditos_totales!V$104,Cartera!$C$89:$DG$127,Creditos_totales!$P155,0)/(VLOOKUP(Creditos_totales!V$104,Cartera!$C$89:$DG$127,Creditos_totales!$P155,0)+VLOOKUP(Creditos_totales!V$104,Cartera!$C$44:$DG$82,Creditos_totales!$P155,0))," ")</f>
        <v>0.61675304317015689</v>
      </c>
      <c r="W155" s="29">
        <f>+IFERROR(VLOOKUP(Creditos_totales!W$104,Cartera!$C$89:$DG$127,Creditos_totales!$P155,0)/(VLOOKUP(Creditos_totales!W$104,Cartera!$C$89:$DG$127,Creditos_totales!$P155,0)+VLOOKUP(Creditos_totales!W$104,Cartera!$C$44:$DG$82,Creditos_totales!$P155,0))," ")</f>
        <v>0.31777506644227405</v>
      </c>
      <c r="X155" s="29">
        <f>+IFERROR(VLOOKUP(Creditos_totales!X$104,Cartera!$C$89:$DG$127,Creditos_totales!$P155,0)/(VLOOKUP(Creditos_totales!X$104,Cartera!$C$89:$DG$127,Creditos_totales!$P155,0)+VLOOKUP(Creditos_totales!X$104,Cartera!$C$44:$DG$82,Creditos_totales!$P155,0))," ")</f>
        <v>0.36796674838738647</v>
      </c>
      <c r="Y155" s="29">
        <f>+IFERROR(VLOOKUP(Creditos_totales!Y$104,Cartera!$C$89:$DG$127,Creditos_totales!$P155,0)/(VLOOKUP(Creditos_totales!Y$104,Cartera!$C$89:$DG$127,Creditos_totales!$P155,0)+VLOOKUP(Creditos_totales!Y$104,Cartera!$C$44:$DG$82,Creditos_totales!$P155,0))," ")</f>
        <v>0.41152438871356462</v>
      </c>
      <c r="Z155" s="29">
        <f>+IFERROR(VLOOKUP(Creditos_totales!Z$104,Cartera!$C$89:$DG$127,Creditos_totales!$P155,0)/(VLOOKUP(Creditos_totales!Z$104,Cartera!$C$89:$DG$127,Creditos_totales!$P155,0)+VLOOKUP(Creditos_totales!Z$104,Cartera!$C$44:$DG$82,Creditos_totales!$P155,0))," ")</f>
        <v>0.45650752028092828</v>
      </c>
      <c r="AA155" s="29">
        <f>+IFERROR(VLOOKUP(Creditos_totales!AA$104,Cartera!$C$89:$DG$127,Creditos_totales!$P155,0)/(VLOOKUP(Creditos_totales!AA$104,Cartera!$C$89:$DG$127,Creditos_totales!$P155,0)+VLOOKUP(Creditos_totales!AA$104,Cartera!$C$44:$DG$82,Creditos_totales!$P155,0))," ")</f>
        <v>0.42658236371264496</v>
      </c>
      <c r="AB155" s="29">
        <f>+IFERROR(VLOOKUP(Creditos_totales!AB$104,Cartera!$C$89:$DG$127,Creditos_totales!$P155,0)/(VLOOKUP(Creditos_totales!AB$104,Cartera!$C$89:$DG$127,Creditos_totales!$P155,0)+VLOOKUP(Creditos_totales!AB$104,Cartera!$C$44:$DG$82,Creditos_totales!$P155,0))," ")</f>
        <v>0.46601750382005297</v>
      </c>
      <c r="AC155" s="29">
        <f>+IFERROR(VLOOKUP(Creditos_totales!AC$104,Cartera!$C$89:$DG$127,Creditos_totales!$P155,0)/(VLOOKUP(Creditos_totales!AC$104,Cartera!$C$89:$DG$127,Creditos_totales!$P155,0)+VLOOKUP(Creditos_totales!AC$104,Cartera!$C$44:$DG$82,Creditos_totales!$P155,0))," ")</f>
        <v>0.26444949569541587</v>
      </c>
      <c r="AD155" s="29">
        <f>+IFERROR(VLOOKUP(Creditos_totales!AD$104,Cartera!$C$89:$DG$127,Creditos_totales!$P155,0)/(VLOOKUP(Creditos_totales!AD$104,Cartera!$C$89:$DG$127,Creditos_totales!$P155,0)+VLOOKUP(Creditos_totales!AD$104,Cartera!$C$44:$DG$82,Creditos_totales!$P155,0))," ")</f>
        <v>0.34259568018048853</v>
      </c>
      <c r="AE155" s="29">
        <f>+IFERROR(VLOOKUP(Creditos_totales!AE$104,Cartera!$C$89:$DG$127,Creditos_totales!$P155,0)/(VLOOKUP(Creditos_totales!AE$104,Cartera!$C$89:$DG$127,Creditos_totales!$P155,0)+VLOOKUP(Creditos_totales!AE$104,Cartera!$C$44:$DG$82,Creditos_totales!$P155,0))," ")</f>
        <v>0.3720613656097374</v>
      </c>
      <c r="AF155" s="29" t="str">
        <f>+IFERROR(VLOOKUP(Creditos_totales!AF$104,Cartera!$C$89:$DG$127,Creditos_totales!$P155,0)/(VLOOKUP(Creditos_totales!AF$104,Cartera!$C$89:$DG$127,Creditos_totales!$P155,0)+VLOOKUP(Creditos_totales!AF$104,Cartera!$C$44:$DG$82,Creditos_totales!$P155,0))," ")</f>
        <v xml:space="preserve"> </v>
      </c>
      <c r="AG155" s="29">
        <f>+IFERROR(VLOOKUP(Creditos_totales!AG$104,Cartera!$C$89:$DG$127,Creditos_totales!$P155,0)/(VLOOKUP(Creditos_totales!AG$104,Cartera!$C$89:$DG$127,Creditos_totales!$P155,0)+VLOOKUP(Creditos_totales!AG$104,Cartera!$C$44:$DG$82,Creditos_totales!$P155,0))," ")</f>
        <v>0.23527781197339712</v>
      </c>
      <c r="AH155" s="29">
        <f>+IFERROR(VLOOKUP(Creditos_totales!AH$104,Cartera!$C$89:$DG$127,Creditos_totales!$P155,0)/(VLOOKUP(Creditos_totales!AH$104,Cartera!$C$89:$DG$127,Creditos_totales!$P155,0)+VLOOKUP(Creditos_totales!AH$104,Cartera!$C$44:$DG$82,Creditos_totales!$P155,0))," ")</f>
        <v>0.15567255508315492</v>
      </c>
      <c r="AI155" s="29">
        <f>+IFERROR(VLOOKUP(Creditos_totales!AI$104,Cartera!$C$89:$DG$127,Creditos_totales!$P155,0)/(VLOOKUP(Creditos_totales!AI$104,Cartera!$C$89:$DG$127,Creditos_totales!$P155,0)+VLOOKUP(Creditos_totales!AI$104,Cartera!$C$44:$DG$82,Creditos_totales!$P155,0))," ")</f>
        <v>0.39561166407939458</v>
      </c>
      <c r="AJ155" s="29" t="str">
        <f>+IFERROR(VLOOKUP(Creditos_totales!AJ$104,Cartera!$C$89:$DG$127,Creditos_totales!$P155,0)/(VLOOKUP(Creditos_totales!AJ$104,Cartera!$C$89:$DG$127,Creditos_totales!$P155,0)+VLOOKUP(Creditos_totales!AJ$104,Cartera!$C$44:$DG$82,Creditos_totales!$P155,0))," ")</f>
        <v xml:space="preserve"> </v>
      </c>
      <c r="AK155" s="29">
        <f>+IFERROR(VLOOKUP(Creditos_totales!AK$104,Cartera!$C$89:$DG$127,Creditos_totales!$P155,0)/(VLOOKUP(Creditos_totales!AK$104,Cartera!$C$89:$DG$127,Creditos_totales!$P155,0)+VLOOKUP(Creditos_totales!AK$104,Cartera!$C$44:$DG$82,Creditos_totales!$P155,0))," ")</f>
        <v>9.4866400302267326E-2</v>
      </c>
      <c r="AL155" s="29" t="str">
        <f>+IFERROR(VLOOKUP(Creditos_totales!AL$104,Cartera!$C$89:$DG$127,Creditos_totales!$P155,0)/(VLOOKUP(Creditos_totales!AL$104,Cartera!$C$89:$DG$127,Creditos_totales!$P155,0)+VLOOKUP(Creditos_totales!AL$104,Cartera!$C$44:$DG$82,Creditos_totales!$P155,0))," ")</f>
        <v xml:space="preserve"> </v>
      </c>
      <c r="AM155" s="29" t="str">
        <f>+IFERROR(VLOOKUP(Creditos_totales!AM$104,Cartera!$C$89:$DG$127,Creditos_totales!$P155,0)/(VLOOKUP(Creditos_totales!AM$104,Cartera!$C$89:$DG$127,Creditos_totales!$P155,0)+VLOOKUP(Creditos_totales!AM$104,Cartera!$C$44:$DG$82,Creditos_totales!$P155,0))," ")</f>
        <v xml:space="preserve"> </v>
      </c>
      <c r="AN155" s="29" t="str">
        <f>+IFERROR(VLOOKUP(Creditos_totales!AN$104,Cartera!$C$89:$DG$127,Creditos_totales!$P155,0)/(VLOOKUP(Creditos_totales!AN$104,Cartera!$C$89:$DG$127,Creditos_totales!$P155,0)+VLOOKUP(Creditos_totales!AN$104,Cartera!$C$44:$DG$82,Creditos_totales!$P155,0))," ")</f>
        <v xml:space="preserve"> </v>
      </c>
      <c r="AO155" s="29" t="str">
        <f>+IFERROR(VLOOKUP(Creditos_totales!AO$104,Cartera!$C$89:$DG$127,Creditos_totales!$P155,0)/(VLOOKUP(Creditos_totales!AO$104,Cartera!$C$89:$DG$127,Creditos_totales!$P155,0)+VLOOKUP(Creditos_totales!AO$104,Cartera!$C$44:$DG$82,Creditos_totales!$P155,0))," ")</f>
        <v xml:space="preserve"> </v>
      </c>
      <c r="AP155" s="29">
        <f>+IFERROR(VLOOKUP(Creditos_totales!AP$104,Cartera!$C$89:$DG$127,Creditos_totales!$P155,0)/(VLOOKUP(Creditos_totales!AP$104,Cartera!$C$89:$DG$127,Creditos_totales!$P155,0)+VLOOKUP(Creditos_totales!AP$104,Cartera!$C$44:$DG$82,Creditos_totales!$P155,0))," ")</f>
        <v>0.14405012896068309</v>
      </c>
      <c r="AQ155" s="29">
        <f>+IFERROR(VLOOKUP(Creditos_totales!AQ$104,Cartera!$C$89:$DG$127,Creditos_totales!$P155,0)/(VLOOKUP(Creditos_totales!AQ$104,Cartera!$C$89:$DG$127,Creditos_totales!$P155,0)+VLOOKUP(Creditos_totales!AQ$104,Cartera!$C$44:$DG$82,Creditos_totales!$P155,0))," ")</f>
        <v>0.2049399428421381</v>
      </c>
      <c r="AR155" s="29">
        <f>+IFERROR(VLOOKUP(Creditos_totales!AR$104,Cartera!$C$89:$DG$127,Creditos_totales!$P155,0)/(VLOOKUP(Creditos_totales!AR$104,Cartera!$C$89:$DG$127,Creditos_totales!$P155,0)+VLOOKUP(Creditos_totales!AR$104,Cartera!$C$44:$DG$82,Creditos_totales!$P155,0))," ")</f>
        <v>0.1067588940744686</v>
      </c>
      <c r="AS155" s="29">
        <f>+IFERROR(VLOOKUP(Creditos_totales!AS$104,Cartera!$C$89:$DG$127,Creditos_totales!$P155,0)/(VLOOKUP(Creditos_totales!AS$104,Cartera!$C$89:$DG$127,Creditos_totales!$P155,0)+VLOOKUP(Creditos_totales!AS$104,Cartera!$C$44:$DG$82,Creditos_totales!$P155,0))," ")</f>
        <v>0.22062912597530002</v>
      </c>
      <c r="AT155" s="29">
        <f>+IFERROR(VLOOKUP(Creditos_totales!AT$104,Cartera!$C$89:$DG$127,Creditos_totales!$P155,0)/(VLOOKUP(Creditos_totales!AT$104,Cartera!$C$89:$DG$127,Creditos_totales!$P155,0)+VLOOKUP(Creditos_totales!AT$104,Cartera!$C$44:$DG$82,Creditos_totales!$P155,0))," ")</f>
        <v>0.2812154159488553</v>
      </c>
      <c r="AU155" s="29">
        <f>+IFERROR(VLOOKUP(Creditos_totales!AU$104,Cartera!$C$89:$DG$127,Creditos_totales!$P155,0)/(VLOOKUP(Creditos_totales!AU$104,Cartera!$C$89:$DG$127,Creditos_totales!$P155,0)+VLOOKUP(Creditos_totales!AU$104,Cartera!$C$44:$DG$82,Creditos_totales!$P155,0))," ")</f>
        <v>0.34145119561255594</v>
      </c>
      <c r="AV155" s="29">
        <f>+IFERROR(VLOOKUP(Creditos_totales!AV$104,Cartera!$C$89:$DG$127,Creditos_totales!$P155,0)/(VLOOKUP(Creditos_totales!AV$104,Cartera!$C$89:$DG$127,Creditos_totales!$P155,0)+VLOOKUP(Creditos_totales!AV$104,Cartera!$C$44:$DG$82,Creditos_totales!$P155,0))," ")</f>
        <v>0.53001304642219393</v>
      </c>
      <c r="AW155" s="29" t="str">
        <f>+IFERROR(VLOOKUP(Creditos_totales!AW$104,Cartera!$C$89:$DG$127,Creditos_totales!$P155,0)/(VLOOKUP(Creditos_totales!AW$104,Cartera!$C$89:$DG$127,Creditos_totales!$P155,0)+VLOOKUP(Creditos_totales!AW$104,Cartera!$C$44:$DG$82,Creditos_totales!$P155,0))," ")</f>
        <v xml:space="preserve"> </v>
      </c>
      <c r="AX155" s="29">
        <f>+IFERROR(VLOOKUP(Creditos_totales!AX$104,Cartera!$C$89:$DG$127,Creditos_totales!$P155,0)/(VLOOKUP(Creditos_totales!AX$104,Cartera!$C$89:$DG$127,Creditos_totales!$P155,0)+VLOOKUP(Creditos_totales!AX$104,Cartera!$C$44:$DG$82,Creditos_totales!$P155,0))," ")</f>
        <v>9.8279037950062653E-2</v>
      </c>
      <c r="AY155" s="29">
        <f>+IFERROR(VLOOKUP(Creditos_totales!AY$104,Cartera!$C$89:$DG$127,Creditos_totales!$P155,0)/(VLOOKUP(Creditos_totales!AY$104,Cartera!$C$89:$DG$127,Creditos_totales!$P155,0)+VLOOKUP(Creditos_totales!AY$104,Cartera!$C$44:$DG$82,Creditos_totales!$P155,0))," ")</f>
        <v>4.4907629270092474E-2</v>
      </c>
      <c r="AZ155" s="29">
        <f>+IFERROR(VLOOKUP(Creditos_totales!AZ$104,Cartera!$C$89:$DG$127,Creditos_totales!$P155,0)/(VLOOKUP(Creditos_totales!AZ$104,Cartera!$C$89:$DG$127,Creditos_totales!$P155,0)+VLOOKUP(Creditos_totales!AZ$104,Cartera!$C$44:$DG$82,Creditos_totales!$P155,0))," ")</f>
        <v>0.24729109965275387</v>
      </c>
      <c r="BA155" s="29">
        <f>+IFERROR(VLOOKUP(Creditos_totales!BA$104,Cartera!$C$89:$DG$127,Creditos_totales!$P155,0)/(VLOOKUP(Creditos_totales!BA$104,Cartera!$C$89:$DG$127,Creditos_totales!$P155,0)+VLOOKUP(Creditos_totales!BA$104,Cartera!$C$44:$DG$82,Creditos_totales!$P155,0))," ")</f>
        <v>0.14514540994763822</v>
      </c>
      <c r="BB155" s="29">
        <f>+IFERROR(VLOOKUP(Creditos_totales!BB$104,Cartera!$C$89:$DG$127,Creditos_totales!$P155,0)/(VLOOKUP(Creditos_totales!BB$104,Cartera!$C$89:$DG$127,Creditos_totales!$P155,0)+VLOOKUP(Creditos_totales!BB$104,Cartera!$C$44:$DG$82,Creditos_totales!$P155,0))," ")</f>
        <v>0.29861765147707608</v>
      </c>
      <c r="BC155" s="29">
        <f>+IFERROR(VLOOKUP(Creditos_totales!BC$104,Cartera!$C$89:$DG$127,Creditos_totales!$P155,0)/(VLOOKUP(Creditos_totales!BC$104,Cartera!$C$89:$DG$127,Creditos_totales!$P155,0)+VLOOKUP(Creditos_totales!BC$104,Cartera!$C$44:$DG$82,Creditos_totales!$P155,0))," ")</f>
        <v>6.1226986342893322E-2</v>
      </c>
      <c r="BD155" s="29">
        <f>+IFERROR(VLOOKUP(Creditos_totales!BD$104,Cartera!$C$89:$DG$127,Creditos_totales!$P155,0)/(VLOOKUP(Creditos_totales!BD$104,Cartera!$C$89:$DG$127,Creditos_totales!$P155,0)+VLOOKUP(Creditos_totales!BD$104,Cartera!$C$44:$DG$82,Creditos_totales!$P155,0))," ")</f>
        <v>3.7133912537807477E-2</v>
      </c>
      <c r="BE155" s="29">
        <f>+IFERROR(VLOOKUP(Creditos_totales!BE$104,Cartera!$C$89:$DG$127,Creditos_totales!$P155,0)/(VLOOKUP(Creditos_totales!BE$104,Cartera!$C$89:$DG$127,Creditos_totales!$P155,0)+VLOOKUP(Creditos_totales!BE$104,Cartera!$C$44:$DG$82,Creditos_totales!$P155,0))," ")</f>
        <v>0.13044189329625036</v>
      </c>
      <c r="BF155" s="29">
        <f>+IFERROR(VLOOKUP(Creditos_totales!BF$104,Cartera!$C$89:$DG$127,Creditos_totales!$P155,0)/(VLOOKUP(Creditos_totales!BF$104,Cartera!$C$89:$DG$127,Creditos_totales!$P155,0)+VLOOKUP(Creditos_totales!BF$104,Cartera!$C$44:$DG$82,Creditos_totales!$P155,0))," ")</f>
        <v>0.22872027992975008</v>
      </c>
      <c r="BG155" s="12">
        <f t="shared" si="3"/>
        <v>0.40713713977268029</v>
      </c>
      <c r="BH155" s="38">
        <v>0.28140799770805941</v>
      </c>
    </row>
    <row r="156" spans="2:60" ht="16.5" x14ac:dyDescent="0.3">
      <c r="B156">
        <v>64</v>
      </c>
      <c r="C156" s="23">
        <v>42460</v>
      </c>
      <c r="D156" s="29">
        <f>+IFERROR(VLOOKUP(D$104,Cartera!$C$23:$DG$33,Creditos_totales!$B156,0)/(VLOOKUP(D$104,Cartera!$C$5:$DG$15,Creditos_totales!$B156,0)+VLOOKUP(D$104,Cartera!$C$23:$DG$33,Creditos_totales!$B156,0))," ")</f>
        <v>0.55741578965460759</v>
      </c>
      <c r="E156" s="29">
        <f>+IFERROR(VLOOKUP(E$104,Cartera!$C$23:$DG$33,Creditos_totales!$B156,0)/(VLOOKUP(E$104,Cartera!$C$5:$DG$15,Creditos_totales!$B156,0)+VLOOKUP(E$104,Cartera!$C$23:$DG$33,Creditos_totales!$B156,0))," ")</f>
        <v>0.72647708686052948</v>
      </c>
      <c r="F156" s="29">
        <f>+IFERROR(VLOOKUP(F$104,Cartera!$C$23:$DG$33,Creditos_totales!$B156,0)/(VLOOKUP(F$104,Cartera!$C$5:$DG$15,Creditos_totales!$B156,0)+VLOOKUP(F$104,Cartera!$C$23:$DG$33,Creditos_totales!$B156,0))," ")</f>
        <v>0.59259512892708111</v>
      </c>
      <c r="G156" s="29">
        <f>+IFERROR(VLOOKUP(G$104,Cartera!$C$23:$DG$33,Creditos_totales!$B156,0)/(VLOOKUP(G$104,Cartera!$C$5:$DG$15,Creditos_totales!$B156,0)+VLOOKUP(G$104,Cartera!$C$23:$DG$33,Creditos_totales!$B156,0))," ")</f>
        <v>0.58958001371686264</v>
      </c>
      <c r="H156" s="29">
        <f>+IFERROR(VLOOKUP(H$104,Cartera!$C$23:$DG$33,Creditos_totales!$B156,0)/(VLOOKUP(H$104,Cartera!$C$5:$DG$15,Creditos_totales!$B156,0)+VLOOKUP(H$104,Cartera!$C$23:$DG$33,Creditos_totales!$B156,0))," ")</f>
        <v>0.12995229446366452</v>
      </c>
      <c r="I156" s="29">
        <f>+IFERROR(VLOOKUP(I$104,Cartera!$C$23:$DG$33,Creditos_totales!$B156,0)/(VLOOKUP(I$104,Cartera!$C$5:$DG$15,Creditos_totales!$B156,0)+VLOOKUP(I$104,Cartera!$C$23:$DG$33,Creditos_totales!$B156,0))," ")</f>
        <v>0.65609746423987503</v>
      </c>
      <c r="J156" s="29">
        <f>+IFERROR(VLOOKUP(J$104,Cartera!$C$23:$DG$33,Creditos_totales!$B156,0)/(VLOOKUP(J$104,Cartera!$C$5:$DG$15,Creditos_totales!$B156,0)+VLOOKUP(J$104,Cartera!$C$23:$DG$33,Creditos_totales!$B156,0))," ")</f>
        <v>0.72450458985639177</v>
      </c>
      <c r="K156" s="29">
        <f>+IFERROR(VLOOKUP(K$104,Cartera!$C$23:$DG$33,Creditos_totales!$B156,0)/(VLOOKUP(K$104,Cartera!$C$5:$DG$15,Creditos_totales!$B156,0)+VLOOKUP(K$104,Cartera!$C$23:$DG$33,Creditos_totales!$B156,0))," ")</f>
        <v>0.78061262920985763</v>
      </c>
      <c r="L156" s="29">
        <f>+IFERROR(VLOOKUP(L$104,Cartera!$C$23:$DG$33,Creditos_totales!$B156,0)/(VLOOKUP(L$104,Cartera!$C$5:$DG$15,Creditos_totales!$B156,0)+VLOOKUP(L$104,Cartera!$C$23:$DG$33,Creditos_totales!$B156,0))," ")</f>
        <v>0.1588446457250266</v>
      </c>
      <c r="M156" s="29">
        <f>+IFERROR(VLOOKUP(M$104,Cartera!$C$23:$DG$33,Creditos_totales!$B156,0)/(VLOOKUP(M$104,Cartera!$C$5:$DG$15,Creditos_totales!$B156,0)+VLOOKUP(M$104,Cartera!$C$23:$DG$33,Creditos_totales!$B156,0))," ")</f>
        <v>0.40034057375001003</v>
      </c>
      <c r="N156" s="12">
        <v>0.59401286967460876</v>
      </c>
      <c r="P156">
        <v>64</v>
      </c>
      <c r="Q156" s="3">
        <v>42460</v>
      </c>
      <c r="R156" s="29">
        <f t="shared" si="0"/>
        <v>0.41041998628313736</v>
      </c>
      <c r="S156" s="29">
        <f t="shared" si="1"/>
        <v>0.44258421034539241</v>
      </c>
      <c r="T156" s="29">
        <f t="shared" si="2"/>
        <v>0.40740487107291889</v>
      </c>
      <c r="U156" s="29">
        <f>+IFERROR(VLOOKUP(Creditos_totales!U$104,Cartera!$C$89:$DG$127,Creditos_totales!$P156,0)/(VLOOKUP(Creditos_totales!U$104,Cartera!$C$89:$DG$127,Creditos_totales!$P156,0)+VLOOKUP(Creditos_totales!U$104,Cartera!$C$44:$DG$82,Creditos_totales!$P156,0))," ")</f>
        <v>0.41281401011044006</v>
      </c>
      <c r="V156" s="29">
        <f>+IFERROR(VLOOKUP(Creditos_totales!V$104,Cartera!$C$89:$DG$127,Creditos_totales!$P156,0)/(VLOOKUP(Creditos_totales!V$104,Cartera!$C$89:$DG$127,Creditos_totales!$P156,0)+VLOOKUP(Creditos_totales!V$104,Cartera!$C$44:$DG$82,Creditos_totales!$P156,0))," ")</f>
        <v>0.61632479406442864</v>
      </c>
      <c r="W156" s="29">
        <f>+IFERROR(VLOOKUP(Creditos_totales!W$104,Cartera!$C$89:$DG$127,Creditos_totales!$P156,0)/(VLOOKUP(Creditos_totales!W$104,Cartera!$C$89:$DG$127,Creditos_totales!$P156,0)+VLOOKUP(Creditos_totales!W$104,Cartera!$C$44:$DG$82,Creditos_totales!$P156,0))," ")</f>
        <v>0.31099697233765161</v>
      </c>
      <c r="X156" s="29">
        <f>+IFERROR(VLOOKUP(Creditos_totales!X$104,Cartera!$C$89:$DG$127,Creditos_totales!$P156,0)/(VLOOKUP(Creditos_totales!X$104,Cartera!$C$89:$DG$127,Creditos_totales!$P156,0)+VLOOKUP(Creditos_totales!X$104,Cartera!$C$44:$DG$82,Creditos_totales!$P156,0))," ")</f>
        <v>0.36888207982738008</v>
      </c>
      <c r="Y156" s="29">
        <f>+IFERROR(VLOOKUP(Creditos_totales!Y$104,Cartera!$C$89:$DG$127,Creditos_totales!$P156,0)/(VLOOKUP(Creditos_totales!Y$104,Cartera!$C$89:$DG$127,Creditos_totales!$P156,0)+VLOOKUP(Creditos_totales!Y$104,Cartera!$C$44:$DG$82,Creditos_totales!$P156,0))," ")</f>
        <v>0.41146910559966399</v>
      </c>
      <c r="Z156" s="29">
        <f>+IFERROR(VLOOKUP(Creditos_totales!Z$104,Cartera!$C$89:$DG$127,Creditos_totales!$P156,0)/(VLOOKUP(Creditos_totales!Z$104,Cartera!$C$89:$DG$127,Creditos_totales!$P156,0)+VLOOKUP(Creditos_totales!Z$104,Cartera!$C$44:$DG$82,Creditos_totales!$P156,0))," ")</f>
        <v>0.45677750889896152</v>
      </c>
      <c r="AA156" s="29">
        <f>+IFERROR(VLOOKUP(Creditos_totales!AA$104,Cartera!$C$89:$DG$127,Creditos_totales!$P156,0)/(VLOOKUP(Creditos_totales!AA$104,Cartera!$C$89:$DG$127,Creditos_totales!$P156,0)+VLOOKUP(Creditos_totales!AA$104,Cartera!$C$44:$DG$82,Creditos_totales!$P156,0))," ")</f>
        <v>0.43384570042628684</v>
      </c>
      <c r="AB156" s="29">
        <f>+IFERROR(VLOOKUP(Creditos_totales!AB$104,Cartera!$C$89:$DG$127,Creditos_totales!$P156,0)/(VLOOKUP(Creditos_totales!AB$104,Cartera!$C$89:$DG$127,Creditos_totales!$P156,0)+VLOOKUP(Creditos_totales!AB$104,Cartera!$C$44:$DG$82,Creditos_totales!$P156,0))," ")</f>
        <v>0.46761348338491093</v>
      </c>
      <c r="AC156" s="29">
        <f>+IFERROR(VLOOKUP(Creditos_totales!AC$104,Cartera!$C$89:$DG$127,Creditos_totales!$P156,0)/(VLOOKUP(Creditos_totales!AC$104,Cartera!$C$89:$DG$127,Creditos_totales!$P156,0)+VLOOKUP(Creditos_totales!AC$104,Cartera!$C$44:$DG$82,Creditos_totales!$P156,0))," ")</f>
        <v>0.26207853673591031</v>
      </c>
      <c r="AD156" s="29">
        <f>+IFERROR(VLOOKUP(Creditos_totales!AD$104,Cartera!$C$89:$DG$127,Creditos_totales!$P156,0)/(VLOOKUP(Creditos_totales!AD$104,Cartera!$C$89:$DG$127,Creditos_totales!$P156,0)+VLOOKUP(Creditos_totales!AD$104,Cartera!$C$44:$DG$82,Creditos_totales!$P156,0))," ")</f>
        <v>0.33613856367095474</v>
      </c>
      <c r="AE156" s="29">
        <f>+IFERROR(VLOOKUP(Creditos_totales!AE$104,Cartera!$C$89:$DG$127,Creditos_totales!$P156,0)/(VLOOKUP(Creditos_totales!AE$104,Cartera!$C$89:$DG$127,Creditos_totales!$P156,0)+VLOOKUP(Creditos_totales!AE$104,Cartera!$C$44:$DG$82,Creditos_totales!$P156,0))," ")</f>
        <v>0.37922953672057835</v>
      </c>
      <c r="AF156" s="29" t="str">
        <f>+IFERROR(VLOOKUP(Creditos_totales!AF$104,Cartera!$C$89:$DG$127,Creditos_totales!$P156,0)/(VLOOKUP(Creditos_totales!AF$104,Cartera!$C$89:$DG$127,Creditos_totales!$P156,0)+VLOOKUP(Creditos_totales!AF$104,Cartera!$C$44:$DG$82,Creditos_totales!$P156,0))," ")</f>
        <v xml:space="preserve"> </v>
      </c>
      <c r="AG156" s="29">
        <f>+IFERROR(VLOOKUP(Creditos_totales!AG$104,Cartera!$C$89:$DG$127,Creditos_totales!$P156,0)/(VLOOKUP(Creditos_totales!AG$104,Cartera!$C$89:$DG$127,Creditos_totales!$P156,0)+VLOOKUP(Creditos_totales!AG$104,Cartera!$C$44:$DG$82,Creditos_totales!$P156,0))," ")</f>
        <v>0.23311908574007636</v>
      </c>
      <c r="AH156" s="29">
        <f>+IFERROR(VLOOKUP(Creditos_totales!AH$104,Cartera!$C$89:$DG$127,Creditos_totales!$P156,0)/(VLOOKUP(Creditos_totales!AH$104,Cartera!$C$89:$DG$127,Creditos_totales!$P156,0)+VLOOKUP(Creditos_totales!AH$104,Cartera!$C$44:$DG$82,Creditos_totales!$P156,0))," ")</f>
        <v>0.15507451177315351</v>
      </c>
      <c r="AI156" s="29">
        <f>+IFERROR(VLOOKUP(Creditos_totales!AI$104,Cartera!$C$89:$DG$127,Creditos_totales!$P156,0)/(VLOOKUP(Creditos_totales!AI$104,Cartera!$C$89:$DG$127,Creditos_totales!$P156,0)+VLOOKUP(Creditos_totales!AI$104,Cartera!$C$44:$DG$82,Creditos_totales!$P156,0))," ")</f>
        <v>0.4002172356323655</v>
      </c>
      <c r="AJ156" s="29" t="str">
        <f>+IFERROR(VLOOKUP(Creditos_totales!AJ$104,Cartera!$C$89:$DG$127,Creditos_totales!$P156,0)/(VLOOKUP(Creditos_totales!AJ$104,Cartera!$C$89:$DG$127,Creditos_totales!$P156,0)+VLOOKUP(Creditos_totales!AJ$104,Cartera!$C$44:$DG$82,Creditos_totales!$P156,0))," ")</f>
        <v xml:space="preserve"> </v>
      </c>
      <c r="AK156" s="29">
        <f>+IFERROR(VLOOKUP(Creditos_totales!AK$104,Cartera!$C$89:$DG$127,Creditos_totales!$P156,0)/(VLOOKUP(Creditos_totales!AK$104,Cartera!$C$89:$DG$127,Creditos_totales!$P156,0)+VLOOKUP(Creditos_totales!AK$104,Cartera!$C$44:$DG$82,Creditos_totales!$P156,0))," ")</f>
        <v>9.6608393234318135E-2</v>
      </c>
      <c r="AL156" s="29" t="str">
        <f>+IFERROR(VLOOKUP(Creditos_totales!AL$104,Cartera!$C$89:$DG$127,Creditos_totales!$P156,0)/(VLOOKUP(Creditos_totales!AL$104,Cartera!$C$89:$DG$127,Creditos_totales!$P156,0)+VLOOKUP(Creditos_totales!AL$104,Cartera!$C$44:$DG$82,Creditos_totales!$P156,0))," ")</f>
        <v xml:space="preserve"> </v>
      </c>
      <c r="AM156" s="29" t="str">
        <f>+IFERROR(VLOOKUP(Creditos_totales!AM$104,Cartera!$C$89:$DG$127,Creditos_totales!$P156,0)/(VLOOKUP(Creditos_totales!AM$104,Cartera!$C$89:$DG$127,Creditos_totales!$P156,0)+VLOOKUP(Creditos_totales!AM$104,Cartera!$C$44:$DG$82,Creditos_totales!$P156,0))," ")</f>
        <v xml:space="preserve"> </v>
      </c>
      <c r="AN156" s="29" t="str">
        <f>+IFERROR(VLOOKUP(Creditos_totales!AN$104,Cartera!$C$89:$DG$127,Creditos_totales!$P156,0)/(VLOOKUP(Creditos_totales!AN$104,Cartera!$C$89:$DG$127,Creditos_totales!$P156,0)+VLOOKUP(Creditos_totales!AN$104,Cartera!$C$44:$DG$82,Creditos_totales!$P156,0))," ")</f>
        <v xml:space="preserve"> </v>
      </c>
      <c r="AO156" s="29" t="str">
        <f>+IFERROR(VLOOKUP(Creditos_totales!AO$104,Cartera!$C$89:$DG$127,Creditos_totales!$P156,0)/(VLOOKUP(Creditos_totales!AO$104,Cartera!$C$89:$DG$127,Creditos_totales!$P156,0)+VLOOKUP(Creditos_totales!AO$104,Cartera!$C$44:$DG$82,Creditos_totales!$P156,0))," ")</f>
        <v xml:space="preserve"> </v>
      </c>
      <c r="AP156" s="29">
        <f>+IFERROR(VLOOKUP(Creditos_totales!AP$104,Cartera!$C$89:$DG$127,Creditos_totales!$P156,0)/(VLOOKUP(Creditos_totales!AP$104,Cartera!$C$89:$DG$127,Creditos_totales!$P156,0)+VLOOKUP(Creditos_totales!AP$104,Cartera!$C$44:$DG$82,Creditos_totales!$P156,0))," ")</f>
        <v>0.14130104696579332</v>
      </c>
      <c r="AQ156" s="29">
        <f>+IFERROR(VLOOKUP(Creditos_totales!AQ$104,Cartera!$C$89:$DG$127,Creditos_totales!$P156,0)/(VLOOKUP(Creditos_totales!AQ$104,Cartera!$C$89:$DG$127,Creditos_totales!$P156,0)+VLOOKUP(Creditos_totales!AQ$104,Cartera!$C$44:$DG$82,Creditos_totales!$P156,0))," ")</f>
        <v>0.2001509307196814</v>
      </c>
      <c r="AR156" s="29">
        <f>+IFERROR(VLOOKUP(Creditos_totales!AR$104,Cartera!$C$89:$DG$127,Creditos_totales!$P156,0)/(VLOOKUP(Creditos_totales!AR$104,Cartera!$C$89:$DG$127,Creditos_totales!$P156,0)+VLOOKUP(Creditos_totales!AR$104,Cartera!$C$44:$DG$82,Creditos_totales!$P156,0))," ")</f>
        <v>0.10676008773373534</v>
      </c>
      <c r="AS156" s="29">
        <f>+IFERROR(VLOOKUP(Creditos_totales!AS$104,Cartera!$C$89:$DG$127,Creditos_totales!$P156,0)/(VLOOKUP(Creditos_totales!AS$104,Cartera!$C$89:$DG$127,Creditos_totales!$P156,0)+VLOOKUP(Creditos_totales!AS$104,Cartera!$C$44:$DG$82,Creditos_totales!$P156,0))," ")</f>
        <v>0.23042989763294555</v>
      </c>
      <c r="AT156" s="29">
        <f>+IFERROR(VLOOKUP(Creditos_totales!AT$104,Cartera!$C$89:$DG$127,Creditos_totales!$P156,0)/(VLOOKUP(Creditos_totales!AT$104,Cartera!$C$89:$DG$127,Creditos_totales!$P156,0)+VLOOKUP(Creditos_totales!AT$104,Cartera!$C$44:$DG$82,Creditos_totales!$P156,0))," ")</f>
        <v>0.27764770313107939</v>
      </c>
      <c r="AU156" s="29">
        <f>+IFERROR(VLOOKUP(Creditos_totales!AU$104,Cartera!$C$89:$DG$127,Creditos_totales!$P156,0)/(VLOOKUP(Creditos_totales!AU$104,Cartera!$C$89:$DG$127,Creditos_totales!$P156,0)+VLOOKUP(Creditos_totales!AU$104,Cartera!$C$44:$DG$82,Creditos_totales!$P156,0))," ")</f>
        <v>0.34488805825570729</v>
      </c>
      <c r="AV156" s="29">
        <f>+IFERROR(VLOOKUP(Creditos_totales!AV$104,Cartera!$C$89:$DG$127,Creditos_totales!$P156,0)/(VLOOKUP(Creditos_totales!AV$104,Cartera!$C$89:$DG$127,Creditos_totales!$P156,0)+VLOOKUP(Creditos_totales!AV$104,Cartera!$C$44:$DG$82,Creditos_totales!$P156,0))," ")</f>
        <v>0.5310256466648734</v>
      </c>
      <c r="AW156" s="29" t="str">
        <f>+IFERROR(VLOOKUP(Creditos_totales!AW$104,Cartera!$C$89:$DG$127,Creditos_totales!$P156,0)/(VLOOKUP(Creditos_totales!AW$104,Cartera!$C$89:$DG$127,Creditos_totales!$P156,0)+VLOOKUP(Creditos_totales!AW$104,Cartera!$C$44:$DG$82,Creditos_totales!$P156,0))," ")</f>
        <v xml:space="preserve"> </v>
      </c>
      <c r="AX156" s="29">
        <f>+IFERROR(VLOOKUP(Creditos_totales!AX$104,Cartera!$C$89:$DG$127,Creditos_totales!$P156,0)/(VLOOKUP(Creditos_totales!AX$104,Cartera!$C$89:$DG$127,Creditos_totales!$P156,0)+VLOOKUP(Creditos_totales!AX$104,Cartera!$C$44:$DG$82,Creditos_totales!$P156,0))," ")</f>
        <v>9.8221087894663425E-2</v>
      </c>
      <c r="AY156" s="29">
        <f>+IFERROR(VLOOKUP(Creditos_totales!AY$104,Cartera!$C$89:$DG$127,Creditos_totales!$P156,0)/(VLOOKUP(Creditos_totales!AY$104,Cartera!$C$89:$DG$127,Creditos_totales!$P156,0)+VLOOKUP(Creditos_totales!AY$104,Cartera!$C$44:$DG$82,Creditos_totales!$P156,0))," ")</f>
        <v>4.3077687633469877E-2</v>
      </c>
      <c r="AZ156" s="29">
        <f>+IFERROR(VLOOKUP(Creditos_totales!AZ$104,Cartera!$C$89:$DG$127,Creditos_totales!$P156,0)/(VLOOKUP(Creditos_totales!AZ$104,Cartera!$C$89:$DG$127,Creditos_totales!$P156,0)+VLOOKUP(Creditos_totales!AZ$104,Cartera!$C$44:$DG$82,Creditos_totales!$P156,0))," ")</f>
        <v>0.24268652046044786</v>
      </c>
      <c r="BA156" s="29">
        <f>+IFERROR(VLOOKUP(Creditos_totales!BA$104,Cartera!$C$89:$DG$127,Creditos_totales!$P156,0)/(VLOOKUP(Creditos_totales!BA$104,Cartera!$C$89:$DG$127,Creditos_totales!$P156,0)+VLOOKUP(Creditos_totales!BA$104,Cartera!$C$44:$DG$82,Creditos_totales!$P156,0))," ")</f>
        <v>0.1462366683401489</v>
      </c>
      <c r="BB156" s="29">
        <f>+IFERROR(VLOOKUP(Creditos_totales!BB$104,Cartera!$C$89:$DG$127,Creditos_totales!$P156,0)/(VLOOKUP(Creditos_totales!BB$104,Cartera!$C$89:$DG$127,Creditos_totales!$P156,0)+VLOOKUP(Creditos_totales!BB$104,Cartera!$C$44:$DG$82,Creditos_totales!$P156,0))," ")</f>
        <v>0.29810495051521646</v>
      </c>
      <c r="BC156" s="29">
        <f>+IFERROR(VLOOKUP(Creditos_totales!BC$104,Cartera!$C$89:$DG$127,Creditos_totales!$P156,0)/(VLOOKUP(Creditos_totales!BC$104,Cartera!$C$89:$DG$127,Creditos_totales!$P156,0)+VLOOKUP(Creditos_totales!BC$104,Cartera!$C$44:$DG$82,Creditos_totales!$P156,0))," ")</f>
        <v>6.2900391232111719E-2</v>
      </c>
      <c r="BD156" s="29">
        <f>+IFERROR(VLOOKUP(Creditos_totales!BD$104,Cartera!$C$89:$DG$127,Creditos_totales!$P156,0)/(VLOOKUP(Creditos_totales!BD$104,Cartera!$C$89:$DG$127,Creditos_totales!$P156,0)+VLOOKUP(Creditos_totales!BD$104,Cartera!$C$44:$DG$82,Creditos_totales!$P156,0))," ")</f>
        <v>4.3159382290231411E-2</v>
      </c>
      <c r="BE156" s="29">
        <f>+IFERROR(VLOOKUP(Creditos_totales!BE$104,Cartera!$C$89:$DG$127,Creditos_totales!$P156,0)/(VLOOKUP(Creditos_totales!BE$104,Cartera!$C$89:$DG$127,Creditos_totales!$P156,0)+VLOOKUP(Creditos_totales!BE$104,Cartera!$C$44:$DG$82,Creditos_totales!$P156,0))," ")</f>
        <v>0.13197009270470522</v>
      </c>
      <c r="BF156" s="29">
        <f>+IFERROR(VLOOKUP(Creditos_totales!BF$104,Cartera!$C$89:$DG$127,Creditos_totales!$P156,0)/(VLOOKUP(Creditos_totales!BF$104,Cartera!$C$89:$DG$127,Creditos_totales!$P156,0)+VLOOKUP(Creditos_totales!BF$104,Cartera!$C$44:$DG$82,Creditos_totales!$P156,0))," ")</f>
        <v>0.23777661044561943</v>
      </c>
      <c r="BG156" s="12">
        <f t="shared" si="3"/>
        <v>0.40598713032539124</v>
      </c>
      <c r="BH156" s="38">
        <v>0.28129077005648323</v>
      </c>
    </row>
    <row r="157" spans="2:60" ht="16.5" x14ac:dyDescent="0.3">
      <c r="B157">
        <v>65</v>
      </c>
      <c r="C157" s="23">
        <v>42490</v>
      </c>
      <c r="D157" s="29">
        <f>+IFERROR(VLOOKUP(D$104,Cartera!$C$23:$DG$33,Creditos_totales!$B157,0)/(VLOOKUP(D$104,Cartera!$C$5:$DG$15,Creditos_totales!$B157,0)+VLOOKUP(D$104,Cartera!$C$23:$DG$33,Creditos_totales!$B157,0))," ")</f>
        <v>0.55797882560484047</v>
      </c>
      <c r="E157" s="29">
        <f>+IFERROR(VLOOKUP(E$104,Cartera!$C$23:$DG$33,Creditos_totales!$B157,0)/(VLOOKUP(E$104,Cartera!$C$5:$DG$15,Creditos_totales!$B157,0)+VLOOKUP(E$104,Cartera!$C$23:$DG$33,Creditos_totales!$B157,0))," ")</f>
        <v>0.71104391622529473</v>
      </c>
      <c r="F157" s="29">
        <f>+IFERROR(VLOOKUP(F$104,Cartera!$C$23:$DG$33,Creditos_totales!$B157,0)/(VLOOKUP(F$104,Cartera!$C$5:$DG$15,Creditos_totales!$B157,0)+VLOOKUP(F$104,Cartera!$C$23:$DG$33,Creditos_totales!$B157,0))," ")</f>
        <v>0.59110877842538556</v>
      </c>
      <c r="G157" s="29">
        <f>+IFERROR(VLOOKUP(G$104,Cartera!$C$23:$DG$33,Creditos_totales!$B157,0)/(VLOOKUP(G$104,Cartera!$C$5:$DG$15,Creditos_totales!$B157,0)+VLOOKUP(G$104,Cartera!$C$23:$DG$33,Creditos_totales!$B157,0))," ")</f>
        <v>0.59243235014682993</v>
      </c>
      <c r="H157" s="29">
        <f>+IFERROR(VLOOKUP(H$104,Cartera!$C$23:$DG$33,Creditos_totales!$B157,0)/(VLOOKUP(H$104,Cartera!$C$5:$DG$15,Creditos_totales!$B157,0)+VLOOKUP(H$104,Cartera!$C$23:$DG$33,Creditos_totales!$B157,0))," ")</f>
        <v>0.13952484651418581</v>
      </c>
      <c r="I157" s="29">
        <f>+IFERROR(VLOOKUP(I$104,Cartera!$C$23:$DG$33,Creditos_totales!$B157,0)/(VLOOKUP(I$104,Cartera!$C$5:$DG$15,Creditos_totales!$B157,0)+VLOOKUP(I$104,Cartera!$C$23:$DG$33,Creditos_totales!$B157,0))," ")</f>
        <v>0.65684773231876892</v>
      </c>
      <c r="J157" s="29">
        <f>+IFERROR(VLOOKUP(J$104,Cartera!$C$23:$DG$33,Creditos_totales!$B157,0)/(VLOOKUP(J$104,Cartera!$C$5:$DG$15,Creditos_totales!$B157,0)+VLOOKUP(J$104,Cartera!$C$23:$DG$33,Creditos_totales!$B157,0))," ")</f>
        <v>0.72276048565023487</v>
      </c>
      <c r="K157" s="29">
        <f>+IFERROR(VLOOKUP(K$104,Cartera!$C$23:$DG$33,Creditos_totales!$B157,0)/(VLOOKUP(K$104,Cartera!$C$5:$DG$15,Creditos_totales!$B157,0)+VLOOKUP(K$104,Cartera!$C$23:$DG$33,Creditos_totales!$B157,0))," ")</f>
        <v>0.78919721845941115</v>
      </c>
      <c r="L157" s="29">
        <f>+IFERROR(VLOOKUP(L$104,Cartera!$C$23:$DG$33,Creditos_totales!$B157,0)/(VLOOKUP(L$104,Cartera!$C$5:$DG$15,Creditos_totales!$B157,0)+VLOOKUP(L$104,Cartera!$C$23:$DG$33,Creditos_totales!$B157,0))," ")</f>
        <v>0.14123947477609813</v>
      </c>
      <c r="M157" s="29">
        <f>+IFERROR(VLOOKUP(M$104,Cartera!$C$23:$DG$33,Creditos_totales!$B157,0)/(VLOOKUP(M$104,Cartera!$C$5:$DG$15,Creditos_totales!$B157,0)+VLOOKUP(M$104,Cartera!$C$23:$DG$33,Creditos_totales!$B157,0))," ")</f>
        <v>0.47502332502776046</v>
      </c>
      <c r="N157" s="12">
        <v>0.59260676418656566</v>
      </c>
      <c r="P157">
        <v>65</v>
      </c>
      <c r="Q157" s="3">
        <v>42490</v>
      </c>
      <c r="R157" s="29">
        <f t="shared" si="0"/>
        <v>0.40756764985317007</v>
      </c>
      <c r="S157" s="29">
        <f t="shared" si="1"/>
        <v>0.44202117439515953</v>
      </c>
      <c r="T157" s="29">
        <f t="shared" si="2"/>
        <v>0.40889122157461444</v>
      </c>
      <c r="U157" s="29">
        <f>+IFERROR(VLOOKUP(Creditos_totales!U$104,Cartera!$C$89:$DG$127,Creditos_totales!$P157,0)/(VLOOKUP(Creditos_totales!U$104,Cartera!$C$89:$DG$127,Creditos_totales!$P157,0)+VLOOKUP(Creditos_totales!U$104,Cartera!$C$44:$DG$82,Creditos_totales!$P157,0))," ")</f>
        <v>0.41209289350572914</v>
      </c>
      <c r="V157" s="29">
        <f>+IFERROR(VLOOKUP(Creditos_totales!V$104,Cartera!$C$89:$DG$127,Creditos_totales!$P157,0)/(VLOOKUP(Creditos_totales!V$104,Cartera!$C$89:$DG$127,Creditos_totales!$P157,0)+VLOOKUP(Creditos_totales!V$104,Cartera!$C$44:$DG$82,Creditos_totales!$P157,0))," ")</f>
        <v>0.62152063307509686</v>
      </c>
      <c r="W157" s="29">
        <f>+IFERROR(VLOOKUP(Creditos_totales!W$104,Cartera!$C$89:$DG$127,Creditos_totales!$P157,0)/(VLOOKUP(Creditos_totales!W$104,Cartera!$C$89:$DG$127,Creditos_totales!$P157,0)+VLOOKUP(Creditos_totales!W$104,Cartera!$C$44:$DG$82,Creditos_totales!$P157,0))," ")</f>
        <v>0.30556950946924294</v>
      </c>
      <c r="X157" s="29">
        <f>+IFERROR(VLOOKUP(Creditos_totales!X$104,Cartera!$C$89:$DG$127,Creditos_totales!$P157,0)/(VLOOKUP(Creditos_totales!X$104,Cartera!$C$89:$DG$127,Creditos_totales!$P157,0)+VLOOKUP(Creditos_totales!X$104,Cartera!$C$44:$DG$82,Creditos_totales!$P157,0))," ")</f>
        <v>0.37376448331471707</v>
      </c>
      <c r="Y157" s="29">
        <f>+IFERROR(VLOOKUP(Creditos_totales!Y$104,Cartera!$C$89:$DG$127,Creditos_totales!$P157,0)/(VLOOKUP(Creditos_totales!Y$104,Cartera!$C$89:$DG$127,Creditos_totales!$P157,0)+VLOOKUP(Creditos_totales!Y$104,Cartera!$C$44:$DG$82,Creditos_totales!$P157,0))," ")</f>
        <v>0.41010625841414289</v>
      </c>
      <c r="Z157" s="29">
        <f>+IFERROR(VLOOKUP(Creditos_totales!Z$104,Cartera!$C$89:$DG$127,Creditos_totales!$P157,0)/(VLOOKUP(Creditos_totales!Z$104,Cartera!$C$89:$DG$127,Creditos_totales!$P157,0)+VLOOKUP(Creditos_totales!Z$104,Cartera!$C$44:$DG$82,Creditos_totales!$P157,0))," ")</f>
        <v>0.45702482118729942</v>
      </c>
      <c r="AA157" s="29">
        <f>+IFERROR(VLOOKUP(Creditos_totales!AA$104,Cartera!$C$89:$DG$127,Creditos_totales!$P157,0)/(VLOOKUP(Creditos_totales!AA$104,Cartera!$C$89:$DG$127,Creditos_totales!$P157,0)+VLOOKUP(Creditos_totales!AA$104,Cartera!$C$44:$DG$82,Creditos_totales!$P157,0))," ")</f>
        <v>0.43627364989577661</v>
      </c>
      <c r="AB157" s="29">
        <f>+IFERROR(VLOOKUP(Creditos_totales!AB$104,Cartera!$C$89:$DG$127,Creditos_totales!$P157,0)/(VLOOKUP(Creditos_totales!AB$104,Cartera!$C$89:$DG$127,Creditos_totales!$P157,0)+VLOOKUP(Creditos_totales!AB$104,Cartera!$C$44:$DG$82,Creditos_totales!$P157,0))," ")</f>
        <v>0.45699117840974174</v>
      </c>
      <c r="AC157" s="29">
        <f>+IFERROR(VLOOKUP(Creditos_totales!AC$104,Cartera!$C$89:$DG$127,Creditos_totales!$P157,0)/(VLOOKUP(Creditos_totales!AC$104,Cartera!$C$89:$DG$127,Creditos_totales!$P157,0)+VLOOKUP(Creditos_totales!AC$104,Cartera!$C$44:$DG$82,Creditos_totales!$P157,0))," ")</f>
        <v>0.2935170865816692</v>
      </c>
      <c r="AD157" s="29">
        <f>+IFERROR(VLOOKUP(Creditos_totales!AD$104,Cartera!$C$89:$DG$127,Creditos_totales!$P157,0)/(VLOOKUP(Creditos_totales!AD$104,Cartera!$C$89:$DG$127,Creditos_totales!$P157,0)+VLOOKUP(Creditos_totales!AD$104,Cartera!$C$44:$DG$82,Creditos_totales!$P157,0))," ")</f>
        <v>0.30483580532707849</v>
      </c>
      <c r="AE157" s="29">
        <f>+IFERROR(VLOOKUP(Creditos_totales!AE$104,Cartera!$C$89:$DG$127,Creditos_totales!$P157,0)/(VLOOKUP(Creditos_totales!AE$104,Cartera!$C$89:$DG$127,Creditos_totales!$P157,0)+VLOOKUP(Creditos_totales!AE$104,Cartera!$C$44:$DG$82,Creditos_totales!$P157,0))," ")</f>
        <v>0.3750629194525586</v>
      </c>
      <c r="AF157" s="29" t="str">
        <f>+IFERROR(VLOOKUP(Creditos_totales!AF$104,Cartera!$C$89:$DG$127,Creditos_totales!$P157,0)/(VLOOKUP(Creditos_totales!AF$104,Cartera!$C$89:$DG$127,Creditos_totales!$P157,0)+VLOOKUP(Creditos_totales!AF$104,Cartera!$C$44:$DG$82,Creditos_totales!$P157,0))," ")</f>
        <v xml:space="preserve"> </v>
      </c>
      <c r="AG157" s="29">
        <f>+IFERROR(VLOOKUP(Creditos_totales!AG$104,Cartera!$C$89:$DG$127,Creditos_totales!$P157,0)/(VLOOKUP(Creditos_totales!AG$104,Cartera!$C$89:$DG$127,Creditos_totales!$P157,0)+VLOOKUP(Creditos_totales!AG$104,Cartera!$C$44:$DG$82,Creditos_totales!$P157,0))," ")</f>
        <v>0.23115641249239949</v>
      </c>
      <c r="AH157" s="29">
        <f>+IFERROR(VLOOKUP(Creditos_totales!AH$104,Cartera!$C$89:$DG$127,Creditos_totales!$P157,0)/(VLOOKUP(Creditos_totales!AH$104,Cartera!$C$89:$DG$127,Creditos_totales!$P157,0)+VLOOKUP(Creditos_totales!AH$104,Cartera!$C$44:$DG$82,Creditos_totales!$P157,0))," ")</f>
        <v>0.15500665214376705</v>
      </c>
      <c r="AI157" s="29">
        <f>+IFERROR(VLOOKUP(Creditos_totales!AI$104,Cartera!$C$89:$DG$127,Creditos_totales!$P157,0)/(VLOOKUP(Creditos_totales!AI$104,Cartera!$C$89:$DG$127,Creditos_totales!$P157,0)+VLOOKUP(Creditos_totales!AI$104,Cartera!$C$44:$DG$82,Creditos_totales!$P157,0))," ")</f>
        <v>0.40726466766146635</v>
      </c>
      <c r="AJ157" s="29" t="str">
        <f>+IFERROR(VLOOKUP(Creditos_totales!AJ$104,Cartera!$C$89:$DG$127,Creditos_totales!$P157,0)/(VLOOKUP(Creditos_totales!AJ$104,Cartera!$C$89:$DG$127,Creditos_totales!$P157,0)+VLOOKUP(Creditos_totales!AJ$104,Cartera!$C$44:$DG$82,Creditos_totales!$P157,0))," ")</f>
        <v xml:space="preserve"> </v>
      </c>
      <c r="AK157" s="29">
        <f>+IFERROR(VLOOKUP(Creditos_totales!AK$104,Cartera!$C$89:$DG$127,Creditos_totales!$P157,0)/(VLOOKUP(Creditos_totales!AK$104,Cartera!$C$89:$DG$127,Creditos_totales!$P157,0)+VLOOKUP(Creditos_totales!AK$104,Cartera!$C$44:$DG$82,Creditos_totales!$P157,0))," ")</f>
        <v>0.10479738696899732</v>
      </c>
      <c r="AL157" s="29" t="str">
        <f>+IFERROR(VLOOKUP(Creditos_totales!AL$104,Cartera!$C$89:$DG$127,Creditos_totales!$P157,0)/(VLOOKUP(Creditos_totales!AL$104,Cartera!$C$89:$DG$127,Creditos_totales!$P157,0)+VLOOKUP(Creditos_totales!AL$104,Cartera!$C$44:$DG$82,Creditos_totales!$P157,0))," ")</f>
        <v xml:space="preserve"> </v>
      </c>
      <c r="AM157" s="29" t="str">
        <f>+IFERROR(VLOOKUP(Creditos_totales!AM$104,Cartera!$C$89:$DG$127,Creditos_totales!$P157,0)/(VLOOKUP(Creditos_totales!AM$104,Cartera!$C$89:$DG$127,Creditos_totales!$P157,0)+VLOOKUP(Creditos_totales!AM$104,Cartera!$C$44:$DG$82,Creditos_totales!$P157,0))," ")</f>
        <v xml:space="preserve"> </v>
      </c>
      <c r="AN157" s="29" t="str">
        <f>+IFERROR(VLOOKUP(Creditos_totales!AN$104,Cartera!$C$89:$DG$127,Creditos_totales!$P157,0)/(VLOOKUP(Creditos_totales!AN$104,Cartera!$C$89:$DG$127,Creditos_totales!$P157,0)+VLOOKUP(Creditos_totales!AN$104,Cartera!$C$44:$DG$82,Creditos_totales!$P157,0))," ")</f>
        <v xml:space="preserve"> </v>
      </c>
      <c r="AO157" s="29" t="str">
        <f>+IFERROR(VLOOKUP(Creditos_totales!AO$104,Cartera!$C$89:$DG$127,Creditos_totales!$P157,0)/(VLOOKUP(Creditos_totales!AO$104,Cartera!$C$89:$DG$127,Creditos_totales!$P157,0)+VLOOKUP(Creditos_totales!AO$104,Cartera!$C$44:$DG$82,Creditos_totales!$P157,0))," ")</f>
        <v xml:space="preserve"> </v>
      </c>
      <c r="AP157" s="29">
        <f>+IFERROR(VLOOKUP(Creditos_totales!AP$104,Cartera!$C$89:$DG$127,Creditos_totales!$P157,0)/(VLOOKUP(Creditos_totales!AP$104,Cartera!$C$89:$DG$127,Creditos_totales!$P157,0)+VLOOKUP(Creditos_totales!AP$104,Cartera!$C$44:$DG$82,Creditos_totales!$P157,0))," ")</f>
        <v>0.14403944310945496</v>
      </c>
      <c r="AQ157" s="29">
        <f>+IFERROR(VLOOKUP(Creditos_totales!AQ$104,Cartera!$C$89:$DG$127,Creditos_totales!$P157,0)/(VLOOKUP(Creditos_totales!AQ$104,Cartera!$C$89:$DG$127,Creditos_totales!$P157,0)+VLOOKUP(Creditos_totales!AQ$104,Cartera!$C$44:$DG$82,Creditos_totales!$P157,0))," ")</f>
        <v>0.19268821547684609</v>
      </c>
      <c r="AR157" s="29">
        <f>+IFERROR(VLOOKUP(Creditos_totales!AR$104,Cartera!$C$89:$DG$127,Creditos_totales!$P157,0)/(VLOOKUP(Creditos_totales!AR$104,Cartera!$C$89:$DG$127,Creditos_totales!$P157,0)+VLOOKUP(Creditos_totales!AR$104,Cartera!$C$44:$DG$82,Creditos_totales!$P157,0))," ")</f>
        <v>0.10613219295235922</v>
      </c>
      <c r="AS157" s="29">
        <f>+IFERROR(VLOOKUP(Creditos_totales!AS$104,Cartera!$C$89:$DG$127,Creditos_totales!$P157,0)/(VLOOKUP(Creditos_totales!AS$104,Cartera!$C$89:$DG$127,Creditos_totales!$P157,0)+VLOOKUP(Creditos_totales!AS$104,Cartera!$C$44:$DG$82,Creditos_totales!$P157,0))," ")</f>
        <v>0.22840440456315547</v>
      </c>
      <c r="AT157" s="29">
        <f>+IFERROR(VLOOKUP(Creditos_totales!AT$104,Cartera!$C$89:$DG$127,Creditos_totales!$P157,0)/(VLOOKUP(Creditos_totales!AT$104,Cartera!$C$89:$DG$127,Creditos_totales!$P157,0)+VLOOKUP(Creditos_totales!AT$104,Cartera!$C$44:$DG$82,Creditos_totales!$P157,0))," ")</f>
        <v>0.27459236080911903</v>
      </c>
      <c r="AU157" s="29">
        <f>+IFERROR(VLOOKUP(Creditos_totales!AU$104,Cartera!$C$89:$DG$127,Creditos_totales!$P157,0)/(VLOOKUP(Creditos_totales!AU$104,Cartera!$C$89:$DG$127,Creditos_totales!$P157,0)+VLOOKUP(Creditos_totales!AU$104,Cartera!$C$44:$DG$82,Creditos_totales!$P157,0))," ")</f>
        <v>0.35725777997954067</v>
      </c>
      <c r="AV157" s="29">
        <f>+IFERROR(VLOOKUP(Creditos_totales!AV$104,Cartera!$C$89:$DG$127,Creditos_totales!$P157,0)/(VLOOKUP(Creditos_totales!AV$104,Cartera!$C$89:$DG$127,Creditos_totales!$P157,0)+VLOOKUP(Creditos_totales!AV$104,Cartera!$C$44:$DG$82,Creditos_totales!$P157,0))," ")</f>
        <v>0.54119835562490881</v>
      </c>
      <c r="AW157" s="29" t="str">
        <f>+IFERROR(VLOOKUP(Creditos_totales!AW$104,Cartera!$C$89:$DG$127,Creditos_totales!$P157,0)/(VLOOKUP(Creditos_totales!AW$104,Cartera!$C$89:$DG$127,Creditos_totales!$P157,0)+VLOOKUP(Creditos_totales!AW$104,Cartera!$C$44:$DG$82,Creditos_totales!$P157,0))," ")</f>
        <v xml:space="preserve"> </v>
      </c>
      <c r="AX157" s="29">
        <f>+IFERROR(VLOOKUP(Creditos_totales!AX$104,Cartera!$C$89:$DG$127,Creditos_totales!$P157,0)/(VLOOKUP(Creditos_totales!AX$104,Cartera!$C$89:$DG$127,Creditos_totales!$P157,0)+VLOOKUP(Creditos_totales!AX$104,Cartera!$C$44:$DG$82,Creditos_totales!$P157,0))," ")</f>
        <v>9.7076991444028884E-2</v>
      </c>
      <c r="AY157" s="29">
        <f>+IFERROR(VLOOKUP(Creditos_totales!AY$104,Cartera!$C$89:$DG$127,Creditos_totales!$P157,0)/(VLOOKUP(Creditos_totales!AY$104,Cartera!$C$89:$DG$127,Creditos_totales!$P157,0)+VLOOKUP(Creditos_totales!AY$104,Cartera!$C$44:$DG$82,Creditos_totales!$P157,0))," ")</f>
        <v>4.1057668524691414E-2</v>
      </c>
      <c r="AZ157" s="29">
        <f>+IFERROR(VLOOKUP(Creditos_totales!AZ$104,Cartera!$C$89:$DG$127,Creditos_totales!$P157,0)/(VLOOKUP(Creditos_totales!AZ$104,Cartera!$C$89:$DG$127,Creditos_totales!$P157,0)+VLOOKUP(Creditos_totales!AZ$104,Cartera!$C$44:$DG$82,Creditos_totales!$P157,0))," ")</f>
        <v>0.23911445783026863</v>
      </c>
      <c r="BA157" s="29">
        <f>+IFERROR(VLOOKUP(Creditos_totales!BA$104,Cartera!$C$89:$DG$127,Creditos_totales!$P157,0)/(VLOOKUP(Creditos_totales!BA$104,Cartera!$C$89:$DG$127,Creditos_totales!$P157,0)+VLOOKUP(Creditos_totales!BA$104,Cartera!$C$44:$DG$82,Creditos_totales!$P157,0))," ")</f>
        <v>0.14650534073902816</v>
      </c>
      <c r="BB157" s="29">
        <f>+IFERROR(VLOOKUP(Creditos_totales!BB$104,Cartera!$C$89:$DG$127,Creditos_totales!$P157,0)/(VLOOKUP(Creditos_totales!BB$104,Cartera!$C$89:$DG$127,Creditos_totales!$P157,0)+VLOOKUP(Creditos_totales!BB$104,Cartera!$C$44:$DG$82,Creditos_totales!$P157,0))," ")</f>
        <v>0.29099748986339752</v>
      </c>
      <c r="BC157" s="29">
        <f>+IFERROR(VLOOKUP(Creditos_totales!BC$104,Cartera!$C$89:$DG$127,Creditos_totales!$P157,0)/(VLOOKUP(Creditos_totales!BC$104,Cartera!$C$89:$DG$127,Creditos_totales!$P157,0)+VLOOKUP(Creditos_totales!BC$104,Cartera!$C$44:$DG$82,Creditos_totales!$P157,0))," ")</f>
        <v>6.5174419808013209E-2</v>
      </c>
      <c r="BD157" s="29">
        <f>+IFERROR(VLOOKUP(Creditos_totales!BD$104,Cartera!$C$89:$DG$127,Creditos_totales!$P157,0)/(VLOOKUP(Creditos_totales!BD$104,Cartera!$C$89:$DG$127,Creditos_totales!$P157,0)+VLOOKUP(Creditos_totales!BD$104,Cartera!$C$44:$DG$82,Creditos_totales!$P157,0))," ")</f>
        <v>5.5007643074325069E-2</v>
      </c>
      <c r="BE157" s="29">
        <f>+IFERROR(VLOOKUP(Creditos_totales!BE$104,Cartera!$C$89:$DG$127,Creditos_totales!$P157,0)/(VLOOKUP(Creditos_totales!BE$104,Cartera!$C$89:$DG$127,Creditos_totales!$P157,0)+VLOOKUP(Creditos_totales!BE$104,Cartera!$C$44:$DG$82,Creditos_totales!$P157,0))," ")</f>
        <v>0.13899000630303607</v>
      </c>
      <c r="BF157" s="29">
        <f>+IFERROR(VLOOKUP(Creditos_totales!BF$104,Cartera!$C$89:$DG$127,Creditos_totales!$P157,0)/(VLOOKUP(Creditos_totales!BF$104,Cartera!$C$89:$DG$127,Creditos_totales!$P157,0)+VLOOKUP(Creditos_totales!BF$104,Cartera!$C$44:$DG$82,Creditos_totales!$P157,0))," ")</f>
        <v>0.24211356944426551</v>
      </c>
      <c r="BG157" s="12">
        <f t="shared" si="3"/>
        <v>0.40739323581343434</v>
      </c>
      <c r="BH157" s="38">
        <v>0.28120469353709365</v>
      </c>
    </row>
    <row r="158" spans="2:60" ht="16.5" x14ac:dyDescent="0.3">
      <c r="B158">
        <v>66</v>
      </c>
      <c r="C158" s="23">
        <v>42521</v>
      </c>
      <c r="D158" s="29">
        <f>+IFERROR(VLOOKUP(D$104,Cartera!$C$23:$DG$33,Creditos_totales!$B158,0)/(VLOOKUP(D$104,Cartera!$C$5:$DG$15,Creditos_totales!$B158,0)+VLOOKUP(D$104,Cartera!$C$23:$DG$33,Creditos_totales!$B158,0))," ")</f>
        <v>0.56398628206938284</v>
      </c>
      <c r="E158" s="29">
        <f>+IFERROR(VLOOKUP(E$104,Cartera!$C$23:$DG$33,Creditos_totales!$B158,0)/(VLOOKUP(E$104,Cartera!$C$5:$DG$15,Creditos_totales!$B158,0)+VLOOKUP(E$104,Cartera!$C$23:$DG$33,Creditos_totales!$B158,0))," ")</f>
        <v>0.71465743226358069</v>
      </c>
      <c r="F158" s="29">
        <f>+IFERROR(VLOOKUP(F$104,Cartera!$C$23:$DG$33,Creditos_totales!$B158,0)/(VLOOKUP(F$104,Cartera!$C$5:$DG$15,Creditos_totales!$B158,0)+VLOOKUP(F$104,Cartera!$C$23:$DG$33,Creditos_totales!$B158,0))," ")</f>
        <v>0.58943071785521584</v>
      </c>
      <c r="G158" s="29">
        <f>+IFERROR(VLOOKUP(G$104,Cartera!$C$23:$DG$33,Creditos_totales!$B158,0)/(VLOOKUP(G$104,Cartera!$C$5:$DG$15,Creditos_totales!$B158,0)+VLOOKUP(G$104,Cartera!$C$23:$DG$33,Creditos_totales!$B158,0))," ")</f>
        <v>0.59191476729249715</v>
      </c>
      <c r="H158" s="29">
        <f>+IFERROR(VLOOKUP(H$104,Cartera!$C$23:$DG$33,Creditos_totales!$B158,0)/(VLOOKUP(H$104,Cartera!$C$5:$DG$15,Creditos_totales!$B158,0)+VLOOKUP(H$104,Cartera!$C$23:$DG$33,Creditos_totales!$B158,0))," ")</f>
        <v>0.17074120460422182</v>
      </c>
      <c r="I158" s="29">
        <f>+IFERROR(VLOOKUP(I$104,Cartera!$C$23:$DG$33,Creditos_totales!$B158,0)/(VLOOKUP(I$104,Cartera!$C$5:$DG$15,Creditos_totales!$B158,0)+VLOOKUP(I$104,Cartera!$C$23:$DG$33,Creditos_totales!$B158,0))," ")</f>
        <v>0.65729330575612954</v>
      </c>
      <c r="J158" s="29">
        <f>+IFERROR(VLOOKUP(J$104,Cartera!$C$23:$DG$33,Creditos_totales!$B158,0)/(VLOOKUP(J$104,Cartera!$C$5:$DG$15,Creditos_totales!$B158,0)+VLOOKUP(J$104,Cartera!$C$23:$DG$33,Creditos_totales!$B158,0))," ")</f>
        <v>0.7143279121414744</v>
      </c>
      <c r="K158" s="29">
        <f>+IFERROR(VLOOKUP(K$104,Cartera!$C$23:$DG$33,Creditos_totales!$B158,0)/(VLOOKUP(K$104,Cartera!$C$5:$DG$15,Creditos_totales!$B158,0)+VLOOKUP(K$104,Cartera!$C$23:$DG$33,Creditos_totales!$B158,0))," ")</f>
        <v>0.78680705616804447</v>
      </c>
      <c r="L158" s="29">
        <f>+IFERROR(VLOOKUP(L$104,Cartera!$C$23:$DG$33,Creditos_totales!$B158,0)/(VLOOKUP(L$104,Cartera!$C$5:$DG$15,Creditos_totales!$B158,0)+VLOOKUP(L$104,Cartera!$C$23:$DG$33,Creditos_totales!$B158,0))," ")</f>
        <v>0.13478719031035349</v>
      </c>
      <c r="M158" s="29">
        <f>+IFERROR(VLOOKUP(M$104,Cartera!$C$23:$DG$33,Creditos_totales!$B158,0)/(VLOOKUP(M$104,Cartera!$C$5:$DG$15,Creditos_totales!$B158,0)+VLOOKUP(M$104,Cartera!$C$23:$DG$33,Creditos_totales!$B158,0))," ")</f>
        <v>0.45723506315735885</v>
      </c>
      <c r="N158" s="12">
        <v>0.59461845016804427</v>
      </c>
      <c r="P158">
        <v>66</v>
      </c>
      <c r="Q158" s="3">
        <v>42521</v>
      </c>
      <c r="R158" s="29">
        <f t="shared" si="0"/>
        <v>0.40808523270750285</v>
      </c>
      <c r="S158" s="29">
        <f t="shared" si="1"/>
        <v>0.43601371793061716</v>
      </c>
      <c r="T158" s="29">
        <f t="shared" si="2"/>
        <v>0.41056928214478416</v>
      </c>
      <c r="U158" s="29">
        <f>+IFERROR(VLOOKUP(Creditos_totales!U$104,Cartera!$C$89:$DG$127,Creditos_totales!$P158,0)/(VLOOKUP(Creditos_totales!U$104,Cartera!$C$89:$DG$127,Creditos_totales!$P158,0)+VLOOKUP(Creditos_totales!U$104,Cartera!$C$44:$DG$82,Creditos_totales!$P158,0))," ")</f>
        <v>0.41104028843917101</v>
      </c>
      <c r="V158" s="29">
        <f>+IFERROR(VLOOKUP(Creditos_totales!V$104,Cartera!$C$89:$DG$127,Creditos_totales!$P158,0)/(VLOOKUP(Creditos_totales!V$104,Cartera!$C$89:$DG$127,Creditos_totales!$P158,0)+VLOOKUP(Creditos_totales!V$104,Cartera!$C$44:$DG$82,Creditos_totales!$P158,0))," ")</f>
        <v>0.62252323204344029</v>
      </c>
      <c r="W158" s="29">
        <f>+IFERROR(VLOOKUP(Creditos_totales!W$104,Cartera!$C$89:$DG$127,Creditos_totales!$P158,0)/(VLOOKUP(Creditos_totales!W$104,Cartera!$C$89:$DG$127,Creditos_totales!$P158,0)+VLOOKUP(Creditos_totales!W$104,Cartera!$C$44:$DG$82,Creditos_totales!$P158,0))," ")</f>
        <v>0.30302511571463159</v>
      </c>
      <c r="X158" s="29">
        <f>+IFERROR(VLOOKUP(Creditos_totales!X$104,Cartera!$C$89:$DG$127,Creditos_totales!$P158,0)/(VLOOKUP(Creditos_totales!X$104,Cartera!$C$89:$DG$127,Creditos_totales!$P158,0)+VLOOKUP(Creditos_totales!X$104,Cartera!$C$44:$DG$82,Creditos_totales!$P158,0))," ")</f>
        <v>0.37646488554890661</v>
      </c>
      <c r="Y158" s="29">
        <f>+IFERROR(VLOOKUP(Creditos_totales!Y$104,Cartera!$C$89:$DG$127,Creditos_totales!$P158,0)/(VLOOKUP(Creditos_totales!Y$104,Cartera!$C$89:$DG$127,Creditos_totales!$P158,0)+VLOOKUP(Creditos_totales!Y$104,Cartera!$C$44:$DG$82,Creditos_totales!$P158,0))," ")</f>
        <v>0.40916432222306159</v>
      </c>
      <c r="Z158" s="29">
        <f>+IFERROR(VLOOKUP(Creditos_totales!Z$104,Cartera!$C$89:$DG$127,Creditos_totales!$P158,0)/(VLOOKUP(Creditos_totales!Z$104,Cartera!$C$89:$DG$127,Creditos_totales!$P158,0)+VLOOKUP(Creditos_totales!Z$104,Cartera!$C$44:$DG$82,Creditos_totales!$P158,0))," ")</f>
        <v>0.45682309370545504</v>
      </c>
      <c r="AA158" s="29">
        <f>+IFERROR(VLOOKUP(Creditos_totales!AA$104,Cartera!$C$89:$DG$127,Creditos_totales!$P158,0)/(VLOOKUP(Creditos_totales!AA$104,Cartera!$C$89:$DG$127,Creditos_totales!$P158,0)+VLOOKUP(Creditos_totales!AA$104,Cartera!$C$44:$DG$82,Creditos_totales!$P158,0))," ")</f>
        <v>0.43993558687479772</v>
      </c>
      <c r="AB158" s="29">
        <f>+IFERROR(VLOOKUP(Creditos_totales!AB$104,Cartera!$C$89:$DG$127,Creditos_totales!$P158,0)/(VLOOKUP(Creditos_totales!AB$104,Cartera!$C$89:$DG$127,Creditos_totales!$P158,0)+VLOOKUP(Creditos_totales!AB$104,Cartera!$C$44:$DG$82,Creditos_totales!$P158,0))," ")</f>
        <v>0.45837331605121634</v>
      </c>
      <c r="AC158" s="29">
        <f>+IFERROR(VLOOKUP(Creditos_totales!AC$104,Cartera!$C$89:$DG$127,Creditos_totales!$P158,0)/(VLOOKUP(Creditos_totales!AC$104,Cartera!$C$89:$DG$127,Creditos_totales!$P158,0)+VLOOKUP(Creditos_totales!AC$104,Cartera!$C$44:$DG$82,Creditos_totales!$P158,0))," ")</f>
        <v>0.27954929684631624</v>
      </c>
      <c r="AD158" s="29">
        <f>+IFERROR(VLOOKUP(Creditos_totales!AD$104,Cartera!$C$89:$DG$127,Creditos_totales!$P158,0)/(VLOOKUP(Creditos_totales!AD$104,Cartera!$C$89:$DG$127,Creditos_totales!$P158,0)+VLOOKUP(Creditos_totales!AD$104,Cartera!$C$44:$DG$82,Creditos_totales!$P158,0))," ")</f>
        <v>0.29652010780184518</v>
      </c>
      <c r="AE158" s="29">
        <f>+IFERROR(VLOOKUP(Creditos_totales!AE$104,Cartera!$C$89:$DG$127,Creditos_totales!$P158,0)/(VLOOKUP(Creditos_totales!AE$104,Cartera!$C$89:$DG$127,Creditos_totales!$P158,0)+VLOOKUP(Creditos_totales!AE$104,Cartera!$C$44:$DG$82,Creditos_totales!$P158,0))," ")</f>
        <v>0.37150289097916595</v>
      </c>
      <c r="AF158" s="29" t="str">
        <f>+IFERROR(VLOOKUP(Creditos_totales!AF$104,Cartera!$C$89:$DG$127,Creditos_totales!$P158,0)/(VLOOKUP(Creditos_totales!AF$104,Cartera!$C$89:$DG$127,Creditos_totales!$P158,0)+VLOOKUP(Creditos_totales!AF$104,Cartera!$C$44:$DG$82,Creditos_totales!$P158,0))," ")</f>
        <v xml:space="preserve"> </v>
      </c>
      <c r="AG158" s="29">
        <f>+IFERROR(VLOOKUP(Creditos_totales!AG$104,Cartera!$C$89:$DG$127,Creditos_totales!$P158,0)/(VLOOKUP(Creditos_totales!AG$104,Cartera!$C$89:$DG$127,Creditos_totales!$P158,0)+VLOOKUP(Creditos_totales!AG$104,Cartera!$C$44:$DG$82,Creditos_totales!$P158,0))," ")</f>
        <v>0.2290595753314553</v>
      </c>
      <c r="AH158" s="29">
        <f>+IFERROR(VLOOKUP(Creditos_totales!AH$104,Cartera!$C$89:$DG$127,Creditos_totales!$P158,0)/(VLOOKUP(Creditos_totales!AH$104,Cartera!$C$89:$DG$127,Creditos_totales!$P158,0)+VLOOKUP(Creditos_totales!AH$104,Cartera!$C$44:$DG$82,Creditos_totales!$P158,0))," ")</f>
        <v>0.15558839191850002</v>
      </c>
      <c r="AI158" s="29">
        <f>+IFERROR(VLOOKUP(Creditos_totales!AI$104,Cartera!$C$89:$DG$127,Creditos_totales!$P158,0)/(VLOOKUP(Creditos_totales!AI$104,Cartera!$C$89:$DG$127,Creditos_totales!$P158,0)+VLOOKUP(Creditos_totales!AI$104,Cartera!$C$44:$DG$82,Creditos_totales!$P158,0))," ")</f>
        <v>0.41123683749783563</v>
      </c>
      <c r="AJ158" s="29" t="str">
        <f>+IFERROR(VLOOKUP(Creditos_totales!AJ$104,Cartera!$C$89:$DG$127,Creditos_totales!$P158,0)/(VLOOKUP(Creditos_totales!AJ$104,Cartera!$C$89:$DG$127,Creditos_totales!$P158,0)+VLOOKUP(Creditos_totales!AJ$104,Cartera!$C$44:$DG$82,Creditos_totales!$P158,0))," ")</f>
        <v xml:space="preserve"> </v>
      </c>
      <c r="AK158" s="29">
        <f>+IFERROR(VLOOKUP(Creditos_totales!AK$104,Cartera!$C$89:$DG$127,Creditos_totales!$P158,0)/(VLOOKUP(Creditos_totales!AK$104,Cartera!$C$89:$DG$127,Creditos_totales!$P158,0)+VLOOKUP(Creditos_totales!AK$104,Cartera!$C$44:$DG$82,Creditos_totales!$P158,0))," ")</f>
        <v>0.2544605839364531</v>
      </c>
      <c r="AL158" s="29" t="str">
        <f>+IFERROR(VLOOKUP(Creditos_totales!AL$104,Cartera!$C$89:$DG$127,Creditos_totales!$P158,0)/(VLOOKUP(Creditos_totales!AL$104,Cartera!$C$89:$DG$127,Creditos_totales!$P158,0)+VLOOKUP(Creditos_totales!AL$104,Cartera!$C$44:$DG$82,Creditos_totales!$P158,0))," ")</f>
        <v xml:space="preserve"> </v>
      </c>
      <c r="AM158" s="29" t="str">
        <f>+IFERROR(VLOOKUP(Creditos_totales!AM$104,Cartera!$C$89:$DG$127,Creditos_totales!$P158,0)/(VLOOKUP(Creditos_totales!AM$104,Cartera!$C$89:$DG$127,Creditos_totales!$P158,0)+VLOOKUP(Creditos_totales!AM$104,Cartera!$C$44:$DG$82,Creditos_totales!$P158,0))," ")</f>
        <v xml:space="preserve"> </v>
      </c>
      <c r="AN158" s="29" t="str">
        <f>+IFERROR(VLOOKUP(Creditos_totales!AN$104,Cartera!$C$89:$DG$127,Creditos_totales!$P158,0)/(VLOOKUP(Creditos_totales!AN$104,Cartera!$C$89:$DG$127,Creditos_totales!$P158,0)+VLOOKUP(Creditos_totales!AN$104,Cartera!$C$44:$DG$82,Creditos_totales!$P158,0))," ")</f>
        <v xml:space="preserve"> </v>
      </c>
      <c r="AO158" s="29" t="str">
        <f>+IFERROR(VLOOKUP(Creditos_totales!AO$104,Cartera!$C$89:$DG$127,Creditos_totales!$P158,0)/(VLOOKUP(Creditos_totales!AO$104,Cartera!$C$89:$DG$127,Creditos_totales!$P158,0)+VLOOKUP(Creditos_totales!AO$104,Cartera!$C$44:$DG$82,Creditos_totales!$P158,0))," ")</f>
        <v xml:space="preserve"> </v>
      </c>
      <c r="AP158" s="29">
        <f>+IFERROR(VLOOKUP(Creditos_totales!AP$104,Cartera!$C$89:$DG$127,Creditos_totales!$P158,0)/(VLOOKUP(Creditos_totales!AP$104,Cartera!$C$89:$DG$127,Creditos_totales!$P158,0)+VLOOKUP(Creditos_totales!AP$104,Cartera!$C$44:$DG$82,Creditos_totales!$P158,0))," ")</f>
        <v>0.1442919264891229</v>
      </c>
      <c r="AQ158" s="29">
        <f>+IFERROR(VLOOKUP(Creditos_totales!AQ$104,Cartera!$C$89:$DG$127,Creditos_totales!$P158,0)/(VLOOKUP(Creditos_totales!AQ$104,Cartera!$C$89:$DG$127,Creditos_totales!$P158,0)+VLOOKUP(Creditos_totales!AQ$104,Cartera!$C$44:$DG$82,Creditos_totales!$P158,0))," ")</f>
        <v>0.17964120239214013</v>
      </c>
      <c r="AR158" s="29">
        <f>+IFERROR(VLOOKUP(Creditos_totales!AR$104,Cartera!$C$89:$DG$127,Creditos_totales!$P158,0)/(VLOOKUP(Creditos_totales!AR$104,Cartera!$C$89:$DG$127,Creditos_totales!$P158,0)+VLOOKUP(Creditos_totales!AR$104,Cartera!$C$44:$DG$82,Creditos_totales!$P158,0))," ")</f>
        <v>0.10274973551137637</v>
      </c>
      <c r="AS158" s="29">
        <f>+IFERROR(VLOOKUP(Creditos_totales!AS$104,Cartera!$C$89:$DG$127,Creditos_totales!$P158,0)/(VLOOKUP(Creditos_totales!AS$104,Cartera!$C$89:$DG$127,Creditos_totales!$P158,0)+VLOOKUP(Creditos_totales!AS$104,Cartera!$C$44:$DG$82,Creditos_totales!$P158,0))," ")</f>
        <v>0.23032171561933068</v>
      </c>
      <c r="AT158" s="29">
        <f>+IFERROR(VLOOKUP(Creditos_totales!AT$104,Cartera!$C$89:$DG$127,Creditos_totales!$P158,0)/(VLOOKUP(Creditos_totales!AT$104,Cartera!$C$89:$DG$127,Creditos_totales!$P158,0)+VLOOKUP(Creditos_totales!AT$104,Cartera!$C$44:$DG$82,Creditos_totales!$P158,0))," ")</f>
        <v>0.27481296227949081</v>
      </c>
      <c r="AU158" s="29">
        <f>+IFERROR(VLOOKUP(Creditos_totales!AU$104,Cartera!$C$89:$DG$127,Creditos_totales!$P158,0)/(VLOOKUP(Creditos_totales!AU$104,Cartera!$C$89:$DG$127,Creditos_totales!$P158,0)+VLOOKUP(Creditos_totales!AU$104,Cartera!$C$44:$DG$82,Creditos_totales!$P158,0))," ")</f>
        <v>0.36286211305726868</v>
      </c>
      <c r="AV158" s="29">
        <f>+IFERROR(VLOOKUP(Creditos_totales!AV$104,Cartera!$C$89:$DG$127,Creditos_totales!$P158,0)/(VLOOKUP(Creditos_totales!AV$104,Cartera!$C$89:$DG$127,Creditos_totales!$P158,0)+VLOOKUP(Creditos_totales!AV$104,Cartera!$C$44:$DG$82,Creditos_totales!$P158,0))," ")</f>
        <v>0.52934457840605342</v>
      </c>
      <c r="AW158" s="29" t="str">
        <f>+IFERROR(VLOOKUP(Creditos_totales!AW$104,Cartera!$C$89:$DG$127,Creditos_totales!$P158,0)/(VLOOKUP(Creditos_totales!AW$104,Cartera!$C$89:$DG$127,Creditos_totales!$P158,0)+VLOOKUP(Creditos_totales!AW$104,Cartera!$C$44:$DG$82,Creditos_totales!$P158,0))," ")</f>
        <v xml:space="preserve"> </v>
      </c>
      <c r="AX158" s="29">
        <f>+IFERROR(VLOOKUP(Creditos_totales!AX$104,Cartera!$C$89:$DG$127,Creditos_totales!$P158,0)/(VLOOKUP(Creditos_totales!AX$104,Cartera!$C$89:$DG$127,Creditos_totales!$P158,0)+VLOOKUP(Creditos_totales!AX$104,Cartera!$C$44:$DG$82,Creditos_totales!$P158,0))," ")</f>
        <v>9.5786640772458881E-2</v>
      </c>
      <c r="AY158" s="29">
        <f>+IFERROR(VLOOKUP(Creditos_totales!AY$104,Cartera!$C$89:$DG$127,Creditos_totales!$P158,0)/(VLOOKUP(Creditos_totales!AY$104,Cartera!$C$89:$DG$127,Creditos_totales!$P158,0)+VLOOKUP(Creditos_totales!AY$104,Cartera!$C$44:$DG$82,Creditos_totales!$P158,0))," ")</f>
        <v>4.0351088944494601E-2</v>
      </c>
      <c r="AZ158" s="29">
        <f>+IFERROR(VLOOKUP(Creditos_totales!AZ$104,Cartera!$C$89:$DG$127,Creditos_totales!$P158,0)/(VLOOKUP(Creditos_totales!AZ$104,Cartera!$C$89:$DG$127,Creditos_totales!$P158,0)+VLOOKUP(Creditos_totales!AZ$104,Cartera!$C$44:$DG$82,Creditos_totales!$P158,0))," ")</f>
        <v>0.24163660042103197</v>
      </c>
      <c r="BA158" s="29">
        <f>+IFERROR(VLOOKUP(Creditos_totales!BA$104,Cartera!$C$89:$DG$127,Creditos_totales!$P158,0)/(VLOOKUP(Creditos_totales!BA$104,Cartera!$C$89:$DG$127,Creditos_totales!$P158,0)+VLOOKUP(Creditos_totales!BA$104,Cartera!$C$44:$DG$82,Creditos_totales!$P158,0))," ")</f>
        <v>0.14608470126576661</v>
      </c>
      <c r="BB158" s="29" t="str">
        <f>+IFERROR(VLOOKUP(Creditos_totales!BB$104,Cartera!$C$89:$DG$127,Creditos_totales!$P158,0)/(VLOOKUP(Creditos_totales!BB$104,Cartera!$C$89:$DG$127,Creditos_totales!$P158,0)+VLOOKUP(Creditos_totales!BB$104,Cartera!$C$44:$DG$82,Creditos_totales!$P158,0))," ")</f>
        <v xml:space="preserve"> </v>
      </c>
      <c r="BC158" s="29">
        <f>+IFERROR(VLOOKUP(Creditos_totales!BC$104,Cartera!$C$89:$DG$127,Creditos_totales!$P158,0)/(VLOOKUP(Creditos_totales!BC$104,Cartera!$C$89:$DG$127,Creditos_totales!$P158,0)+VLOOKUP(Creditos_totales!BC$104,Cartera!$C$44:$DG$82,Creditos_totales!$P158,0))," ")</f>
        <v>6.6398898366922893E-2</v>
      </c>
      <c r="BD158" s="29">
        <f>+IFERROR(VLOOKUP(Creditos_totales!BD$104,Cartera!$C$89:$DG$127,Creditos_totales!$P158,0)/(VLOOKUP(Creditos_totales!BD$104,Cartera!$C$89:$DG$127,Creditos_totales!$P158,0)+VLOOKUP(Creditos_totales!BD$104,Cartera!$C$44:$DG$82,Creditos_totales!$P158,0))," ")</f>
        <v>6.683593978789458E-2</v>
      </c>
      <c r="BE158" s="29">
        <f>+IFERROR(VLOOKUP(Creditos_totales!BE$104,Cartera!$C$89:$DG$127,Creditos_totales!$P158,0)/(VLOOKUP(Creditos_totales!BE$104,Cartera!$C$89:$DG$127,Creditos_totales!$P158,0)+VLOOKUP(Creditos_totales!BE$104,Cartera!$C$44:$DG$82,Creditos_totales!$P158,0))," ")</f>
        <v>0.14411653241919359</v>
      </c>
      <c r="BF158" s="29">
        <f>+IFERROR(VLOOKUP(Creditos_totales!BF$104,Cartera!$C$89:$DG$127,Creditos_totales!$P158,0)/(VLOOKUP(Creditos_totales!BF$104,Cartera!$C$89:$DG$127,Creditos_totales!$P158,0)+VLOOKUP(Creditos_totales!BF$104,Cartera!$C$44:$DG$82,Creditos_totales!$P158,0))," ")</f>
        <v>0.24876446444067363</v>
      </c>
      <c r="BG158" s="12">
        <f t="shared" si="3"/>
        <v>0.40538154983195573</v>
      </c>
      <c r="BH158" s="38">
        <v>0.28085849900869819</v>
      </c>
    </row>
    <row r="159" spans="2:60" ht="16.5" x14ac:dyDescent="0.3">
      <c r="B159">
        <v>67</v>
      </c>
      <c r="C159" s="23">
        <v>42551</v>
      </c>
      <c r="D159" s="29">
        <f>+IFERROR(VLOOKUP(D$104,Cartera!$C$23:$DG$33,Creditos_totales!$B159,0)/(VLOOKUP(D$104,Cartera!$C$5:$DG$15,Creditos_totales!$B159,0)+VLOOKUP(D$104,Cartera!$C$23:$DG$33,Creditos_totales!$B159,0))," ")</f>
        <v>0.57147173291905606</v>
      </c>
      <c r="E159" s="29">
        <f>+IFERROR(VLOOKUP(E$104,Cartera!$C$23:$DG$33,Creditos_totales!$B159,0)/(VLOOKUP(E$104,Cartera!$C$5:$DG$15,Creditos_totales!$B159,0)+VLOOKUP(E$104,Cartera!$C$23:$DG$33,Creditos_totales!$B159,0))," ")</f>
        <v>0.70527684406632596</v>
      </c>
      <c r="F159" s="29">
        <f>+IFERROR(VLOOKUP(F$104,Cartera!$C$23:$DG$33,Creditos_totales!$B159,0)/(VLOOKUP(F$104,Cartera!$C$5:$DG$15,Creditos_totales!$B159,0)+VLOOKUP(F$104,Cartera!$C$23:$DG$33,Creditos_totales!$B159,0))," ")</f>
        <v>0.58817798644891794</v>
      </c>
      <c r="G159" s="29">
        <f>+IFERROR(VLOOKUP(G$104,Cartera!$C$23:$DG$33,Creditos_totales!$B159,0)/(VLOOKUP(G$104,Cartera!$C$5:$DG$15,Creditos_totales!$B159,0)+VLOOKUP(G$104,Cartera!$C$23:$DG$33,Creditos_totales!$B159,0))," ")</f>
        <v>0.60349944219427276</v>
      </c>
      <c r="H159" s="29">
        <f>+IFERROR(VLOOKUP(H$104,Cartera!$C$23:$DG$33,Creditos_totales!$B159,0)/(VLOOKUP(H$104,Cartera!$C$5:$DG$15,Creditos_totales!$B159,0)+VLOOKUP(H$104,Cartera!$C$23:$DG$33,Creditos_totales!$B159,0))," ")</f>
        <v>0.13800470458535888</v>
      </c>
      <c r="I159" s="29">
        <f>+IFERROR(VLOOKUP(I$104,Cartera!$C$23:$DG$33,Creditos_totales!$B159,0)/(VLOOKUP(I$104,Cartera!$C$5:$DG$15,Creditos_totales!$B159,0)+VLOOKUP(I$104,Cartera!$C$23:$DG$33,Creditos_totales!$B159,0))," ")</f>
        <v>0.6539508002802068</v>
      </c>
      <c r="J159" s="29">
        <f>+IFERROR(VLOOKUP(J$104,Cartera!$C$23:$DG$33,Creditos_totales!$B159,0)/(VLOOKUP(J$104,Cartera!$C$5:$DG$15,Creditos_totales!$B159,0)+VLOOKUP(J$104,Cartera!$C$23:$DG$33,Creditos_totales!$B159,0))," ")</f>
        <v>0.72728407809522222</v>
      </c>
      <c r="K159" s="29">
        <f>+IFERROR(VLOOKUP(K$104,Cartera!$C$23:$DG$33,Creditos_totales!$B159,0)/(VLOOKUP(K$104,Cartera!$C$5:$DG$15,Creditos_totales!$B159,0)+VLOOKUP(K$104,Cartera!$C$23:$DG$33,Creditos_totales!$B159,0))," ")</f>
        <v>0.77693693965183652</v>
      </c>
      <c r="L159" s="29">
        <f>+IFERROR(VLOOKUP(L$104,Cartera!$C$23:$DG$33,Creditos_totales!$B159,0)/(VLOOKUP(L$104,Cartera!$C$5:$DG$15,Creditos_totales!$B159,0)+VLOOKUP(L$104,Cartera!$C$23:$DG$33,Creditos_totales!$B159,0))," ")</f>
        <v>0.14364032256423895</v>
      </c>
      <c r="M159" s="29">
        <f>+IFERROR(VLOOKUP(M$104,Cartera!$C$23:$DG$33,Creditos_totales!$B159,0)/(VLOOKUP(M$104,Cartera!$C$5:$DG$15,Creditos_totales!$B159,0)+VLOOKUP(M$104,Cartera!$C$23:$DG$33,Creditos_totales!$B159,0))," ")</f>
        <v>0.52018320646612359</v>
      </c>
      <c r="N159" s="12">
        <v>0.5984337363119322</v>
      </c>
      <c r="P159">
        <v>67</v>
      </c>
      <c r="Q159" s="3">
        <v>42551</v>
      </c>
      <c r="R159" s="29">
        <f t="shared" si="0"/>
        <v>0.39650055780572724</v>
      </c>
      <c r="S159" s="29">
        <f t="shared" si="1"/>
        <v>0.42852826708094394</v>
      </c>
      <c r="T159" s="29">
        <f t="shared" si="2"/>
        <v>0.41182201355108206</v>
      </c>
      <c r="U159" s="29">
        <f>+IFERROR(VLOOKUP(Creditos_totales!U$104,Cartera!$C$89:$DG$127,Creditos_totales!$P159,0)/(VLOOKUP(Creditos_totales!U$104,Cartera!$C$89:$DG$127,Creditos_totales!$P159,0)+VLOOKUP(Creditos_totales!U$104,Cartera!$C$44:$DG$82,Creditos_totales!$P159,0))," ")</f>
        <v>0.40663462417943913</v>
      </c>
      <c r="V159" s="29">
        <f>+IFERROR(VLOOKUP(Creditos_totales!V$104,Cartera!$C$89:$DG$127,Creditos_totales!$P159,0)/(VLOOKUP(Creditos_totales!V$104,Cartera!$C$89:$DG$127,Creditos_totales!$P159,0)+VLOOKUP(Creditos_totales!V$104,Cartera!$C$44:$DG$82,Creditos_totales!$P159,0))," ")</f>
        <v>0.62858501184958182</v>
      </c>
      <c r="W159" s="29">
        <f>+IFERROR(VLOOKUP(Creditos_totales!W$104,Cartera!$C$89:$DG$127,Creditos_totales!$P159,0)/(VLOOKUP(Creditos_totales!W$104,Cartera!$C$89:$DG$127,Creditos_totales!$P159,0)+VLOOKUP(Creditos_totales!W$104,Cartera!$C$44:$DG$82,Creditos_totales!$P159,0))," ")</f>
        <v>0.30730045849774962</v>
      </c>
      <c r="X159" s="29">
        <f>+IFERROR(VLOOKUP(Creditos_totales!X$104,Cartera!$C$89:$DG$127,Creditos_totales!$P159,0)/(VLOOKUP(Creditos_totales!X$104,Cartera!$C$89:$DG$127,Creditos_totales!$P159,0)+VLOOKUP(Creditos_totales!X$104,Cartera!$C$44:$DG$82,Creditos_totales!$P159,0))," ")</f>
        <v>0.37580037128433808</v>
      </c>
      <c r="Y159" s="29">
        <f>+IFERROR(VLOOKUP(Creditos_totales!Y$104,Cartera!$C$89:$DG$127,Creditos_totales!$P159,0)/(VLOOKUP(Creditos_totales!Y$104,Cartera!$C$89:$DG$127,Creditos_totales!$P159,0)+VLOOKUP(Creditos_totales!Y$104,Cartera!$C$44:$DG$82,Creditos_totales!$P159,0))," ")</f>
        <v>0.41041027195159568</v>
      </c>
      <c r="Z159" s="29">
        <f>+IFERROR(VLOOKUP(Creditos_totales!Z$104,Cartera!$C$89:$DG$127,Creditos_totales!$P159,0)/(VLOOKUP(Creditos_totales!Z$104,Cartera!$C$89:$DG$127,Creditos_totales!$P159,0)+VLOOKUP(Creditos_totales!Z$104,Cartera!$C$44:$DG$82,Creditos_totales!$P159,0))," ")</f>
        <v>0.45448544263143292</v>
      </c>
      <c r="AA159" s="29">
        <f>+IFERROR(VLOOKUP(Creditos_totales!AA$104,Cartera!$C$89:$DG$127,Creditos_totales!$P159,0)/(VLOOKUP(Creditos_totales!AA$104,Cartera!$C$89:$DG$127,Creditos_totales!$P159,0)+VLOOKUP(Creditos_totales!AA$104,Cartera!$C$44:$DG$82,Creditos_totales!$P159,0))," ")</f>
        <v>0.44003584454776523</v>
      </c>
      <c r="AB159" s="29">
        <f>+IFERROR(VLOOKUP(Creditos_totales!AB$104,Cartera!$C$89:$DG$127,Creditos_totales!$P159,0)/(VLOOKUP(Creditos_totales!AB$104,Cartera!$C$89:$DG$127,Creditos_totales!$P159,0)+VLOOKUP(Creditos_totales!AB$104,Cartera!$C$44:$DG$82,Creditos_totales!$P159,0))," ")</f>
        <v>0.45780333969119069</v>
      </c>
      <c r="AC159" s="29">
        <f>+IFERROR(VLOOKUP(Creditos_totales!AC$104,Cartera!$C$89:$DG$127,Creditos_totales!$P159,0)/(VLOOKUP(Creditos_totales!AC$104,Cartera!$C$89:$DG$127,Creditos_totales!$P159,0)+VLOOKUP(Creditos_totales!AC$104,Cartera!$C$44:$DG$82,Creditos_totales!$P159,0))," ")</f>
        <v>0.27758410977114861</v>
      </c>
      <c r="AD159" s="29">
        <f>+IFERROR(VLOOKUP(Creditos_totales!AD$104,Cartera!$C$89:$DG$127,Creditos_totales!$P159,0)/(VLOOKUP(Creditos_totales!AD$104,Cartera!$C$89:$DG$127,Creditos_totales!$P159,0)+VLOOKUP(Creditos_totales!AD$104,Cartera!$C$44:$DG$82,Creditos_totales!$P159,0))," ")</f>
        <v>0.29416157461515496</v>
      </c>
      <c r="AE159" s="29">
        <f>+IFERROR(VLOOKUP(Creditos_totales!AE$104,Cartera!$C$89:$DG$127,Creditos_totales!$P159,0)/(VLOOKUP(Creditos_totales!AE$104,Cartera!$C$89:$DG$127,Creditos_totales!$P159,0)+VLOOKUP(Creditos_totales!AE$104,Cartera!$C$44:$DG$82,Creditos_totales!$P159,0))," ")</f>
        <v>0.37295734032651956</v>
      </c>
      <c r="AF159" s="29" t="str">
        <f>+IFERROR(VLOOKUP(Creditos_totales!AF$104,Cartera!$C$89:$DG$127,Creditos_totales!$P159,0)/(VLOOKUP(Creditos_totales!AF$104,Cartera!$C$89:$DG$127,Creditos_totales!$P159,0)+VLOOKUP(Creditos_totales!AF$104,Cartera!$C$44:$DG$82,Creditos_totales!$P159,0))," ")</f>
        <v xml:space="preserve"> </v>
      </c>
      <c r="AG159" s="29">
        <f>+IFERROR(VLOOKUP(Creditos_totales!AG$104,Cartera!$C$89:$DG$127,Creditos_totales!$P159,0)/(VLOOKUP(Creditos_totales!AG$104,Cartera!$C$89:$DG$127,Creditos_totales!$P159,0)+VLOOKUP(Creditos_totales!AG$104,Cartera!$C$44:$DG$82,Creditos_totales!$P159,0))," ")</f>
        <v>0.23688455500367941</v>
      </c>
      <c r="AH159" s="29">
        <f>+IFERROR(VLOOKUP(Creditos_totales!AH$104,Cartera!$C$89:$DG$127,Creditos_totales!$P159,0)/(VLOOKUP(Creditos_totales!AH$104,Cartera!$C$89:$DG$127,Creditos_totales!$P159,0)+VLOOKUP(Creditos_totales!AH$104,Cartera!$C$44:$DG$82,Creditos_totales!$P159,0))," ")</f>
        <v>0.15474240072083958</v>
      </c>
      <c r="AI159" s="29">
        <f>+IFERROR(VLOOKUP(Creditos_totales!AI$104,Cartera!$C$89:$DG$127,Creditos_totales!$P159,0)/(VLOOKUP(Creditos_totales!AI$104,Cartera!$C$89:$DG$127,Creditos_totales!$P159,0)+VLOOKUP(Creditos_totales!AI$104,Cartera!$C$44:$DG$82,Creditos_totales!$P159,0))," ")</f>
        <v>0.40797109994516018</v>
      </c>
      <c r="AJ159" s="29" t="str">
        <f>+IFERROR(VLOOKUP(Creditos_totales!AJ$104,Cartera!$C$89:$DG$127,Creditos_totales!$P159,0)/(VLOOKUP(Creditos_totales!AJ$104,Cartera!$C$89:$DG$127,Creditos_totales!$P159,0)+VLOOKUP(Creditos_totales!AJ$104,Cartera!$C$44:$DG$82,Creditos_totales!$P159,0))," ")</f>
        <v xml:space="preserve"> </v>
      </c>
      <c r="AK159" s="29">
        <f>+IFERROR(VLOOKUP(Creditos_totales!AK$104,Cartera!$C$89:$DG$127,Creditos_totales!$P159,0)/(VLOOKUP(Creditos_totales!AK$104,Cartera!$C$89:$DG$127,Creditos_totales!$P159,0)+VLOOKUP(Creditos_totales!AK$104,Cartera!$C$44:$DG$82,Creditos_totales!$P159,0))," ")</f>
        <v>0.25346201090441511</v>
      </c>
      <c r="AL159" s="29" t="str">
        <f>+IFERROR(VLOOKUP(Creditos_totales!AL$104,Cartera!$C$89:$DG$127,Creditos_totales!$P159,0)/(VLOOKUP(Creditos_totales!AL$104,Cartera!$C$89:$DG$127,Creditos_totales!$P159,0)+VLOOKUP(Creditos_totales!AL$104,Cartera!$C$44:$DG$82,Creditos_totales!$P159,0))," ")</f>
        <v xml:space="preserve"> </v>
      </c>
      <c r="AM159" s="29" t="str">
        <f>+IFERROR(VLOOKUP(Creditos_totales!AM$104,Cartera!$C$89:$DG$127,Creditos_totales!$P159,0)/(VLOOKUP(Creditos_totales!AM$104,Cartera!$C$89:$DG$127,Creditos_totales!$P159,0)+VLOOKUP(Creditos_totales!AM$104,Cartera!$C$44:$DG$82,Creditos_totales!$P159,0))," ")</f>
        <v xml:space="preserve"> </v>
      </c>
      <c r="AN159" s="29" t="str">
        <f>+IFERROR(VLOOKUP(Creditos_totales!AN$104,Cartera!$C$89:$DG$127,Creditos_totales!$P159,0)/(VLOOKUP(Creditos_totales!AN$104,Cartera!$C$89:$DG$127,Creditos_totales!$P159,0)+VLOOKUP(Creditos_totales!AN$104,Cartera!$C$44:$DG$82,Creditos_totales!$P159,0))," ")</f>
        <v xml:space="preserve"> </v>
      </c>
      <c r="AO159" s="29" t="str">
        <f>+IFERROR(VLOOKUP(Creditos_totales!AO$104,Cartera!$C$89:$DG$127,Creditos_totales!$P159,0)/(VLOOKUP(Creditos_totales!AO$104,Cartera!$C$89:$DG$127,Creditos_totales!$P159,0)+VLOOKUP(Creditos_totales!AO$104,Cartera!$C$44:$DG$82,Creditos_totales!$P159,0))," ")</f>
        <v xml:space="preserve"> </v>
      </c>
      <c r="AP159" s="29">
        <f>+IFERROR(VLOOKUP(Creditos_totales!AP$104,Cartera!$C$89:$DG$127,Creditos_totales!$P159,0)/(VLOOKUP(Creditos_totales!AP$104,Cartera!$C$89:$DG$127,Creditos_totales!$P159,0)+VLOOKUP(Creditos_totales!AP$104,Cartera!$C$44:$DG$82,Creditos_totales!$P159,0))," ")</f>
        <v>0.14126934291969936</v>
      </c>
      <c r="AQ159" s="29">
        <f>+IFERROR(VLOOKUP(Creditos_totales!AQ$104,Cartera!$C$89:$DG$127,Creditos_totales!$P159,0)/(VLOOKUP(Creditos_totales!AQ$104,Cartera!$C$89:$DG$127,Creditos_totales!$P159,0)+VLOOKUP(Creditos_totales!AQ$104,Cartera!$C$44:$DG$82,Creditos_totales!$P159,0))," ")</f>
        <v>0.16432955206596078</v>
      </c>
      <c r="AR159" s="29">
        <f>+IFERROR(VLOOKUP(Creditos_totales!AR$104,Cartera!$C$89:$DG$127,Creditos_totales!$P159,0)/(VLOOKUP(Creditos_totales!AR$104,Cartera!$C$89:$DG$127,Creditos_totales!$P159,0)+VLOOKUP(Creditos_totales!AR$104,Cartera!$C$44:$DG$82,Creditos_totales!$P159,0))," ")</f>
        <v>0.1012065459302862</v>
      </c>
      <c r="AS159" s="29">
        <f>+IFERROR(VLOOKUP(Creditos_totales!AS$104,Cartera!$C$89:$DG$127,Creditos_totales!$P159,0)/(VLOOKUP(Creditos_totales!AS$104,Cartera!$C$89:$DG$127,Creditos_totales!$P159,0)+VLOOKUP(Creditos_totales!AS$104,Cartera!$C$44:$DG$82,Creditos_totales!$P159,0))," ")</f>
        <v>0.22791538758595728</v>
      </c>
      <c r="AT159" s="29">
        <f>+IFERROR(VLOOKUP(Creditos_totales!AT$104,Cartera!$C$89:$DG$127,Creditos_totales!$P159,0)/(VLOOKUP(Creditos_totales!AT$104,Cartera!$C$89:$DG$127,Creditos_totales!$P159,0)+VLOOKUP(Creditos_totales!AT$104,Cartera!$C$44:$DG$82,Creditos_totales!$P159,0))," ")</f>
        <v>0.27531872042505873</v>
      </c>
      <c r="AU159" s="29">
        <f>+IFERROR(VLOOKUP(Creditos_totales!AU$104,Cartera!$C$89:$DG$127,Creditos_totales!$P159,0)/(VLOOKUP(Creditos_totales!AU$104,Cartera!$C$89:$DG$127,Creditos_totales!$P159,0)+VLOOKUP(Creditos_totales!AU$104,Cartera!$C$44:$DG$82,Creditos_totales!$P159,0))," ")</f>
        <v>0.37892767590423593</v>
      </c>
      <c r="AV159" s="29" t="str">
        <f>+IFERROR(VLOOKUP(Creditos_totales!AV$104,Cartera!$C$89:$DG$127,Creditos_totales!$P159,0)/(VLOOKUP(Creditos_totales!AV$104,Cartera!$C$89:$DG$127,Creditos_totales!$P159,0)+VLOOKUP(Creditos_totales!AV$104,Cartera!$C$44:$DG$82,Creditos_totales!$P159,0))," ")</f>
        <v xml:space="preserve"> </v>
      </c>
      <c r="AW159" s="29" t="str">
        <f>+IFERROR(VLOOKUP(Creditos_totales!AW$104,Cartera!$C$89:$DG$127,Creditos_totales!$P159,0)/(VLOOKUP(Creditos_totales!AW$104,Cartera!$C$89:$DG$127,Creditos_totales!$P159,0)+VLOOKUP(Creditos_totales!AW$104,Cartera!$C$44:$DG$82,Creditos_totales!$P159,0))," ")</f>
        <v xml:space="preserve"> </v>
      </c>
      <c r="AX159" s="29">
        <f>+IFERROR(VLOOKUP(Creditos_totales!AX$104,Cartera!$C$89:$DG$127,Creditos_totales!$P159,0)/(VLOOKUP(Creditos_totales!AX$104,Cartera!$C$89:$DG$127,Creditos_totales!$P159,0)+VLOOKUP(Creditos_totales!AX$104,Cartera!$C$44:$DG$82,Creditos_totales!$P159,0))," ")</f>
        <v>9.5795697235570729E-2</v>
      </c>
      <c r="AY159" s="29">
        <f>+IFERROR(VLOOKUP(Creditos_totales!AY$104,Cartera!$C$89:$DG$127,Creditos_totales!$P159,0)/(VLOOKUP(Creditos_totales!AY$104,Cartera!$C$89:$DG$127,Creditos_totales!$P159,0)+VLOOKUP(Creditos_totales!AY$104,Cartera!$C$44:$DG$82,Creditos_totales!$P159,0))," ")</f>
        <v>3.8529039313107201E-2</v>
      </c>
      <c r="AZ159" s="29">
        <f>+IFERROR(VLOOKUP(Creditos_totales!AZ$104,Cartera!$C$89:$DG$127,Creditos_totales!$P159,0)/(VLOOKUP(Creditos_totales!AZ$104,Cartera!$C$89:$DG$127,Creditos_totales!$P159,0)+VLOOKUP(Creditos_totales!AZ$104,Cartera!$C$44:$DG$82,Creditos_totales!$P159,0))," ")</f>
        <v>0.24787639248583268</v>
      </c>
      <c r="BA159" s="29">
        <f>+IFERROR(VLOOKUP(Creditos_totales!BA$104,Cartera!$C$89:$DG$127,Creditos_totales!$P159,0)/(VLOOKUP(Creditos_totales!BA$104,Cartera!$C$89:$DG$127,Creditos_totales!$P159,0)+VLOOKUP(Creditos_totales!BA$104,Cartera!$C$44:$DG$82,Creditos_totales!$P159,0))," ")</f>
        <v>0.1459662209983931</v>
      </c>
      <c r="BB159" s="29" t="str">
        <f>+IFERROR(VLOOKUP(Creditos_totales!BB$104,Cartera!$C$89:$DG$127,Creditos_totales!$P159,0)/(VLOOKUP(Creditos_totales!BB$104,Cartera!$C$89:$DG$127,Creditos_totales!$P159,0)+VLOOKUP(Creditos_totales!BB$104,Cartera!$C$44:$DG$82,Creditos_totales!$P159,0))," ")</f>
        <v xml:space="preserve"> </v>
      </c>
      <c r="BC159" s="29">
        <f>+IFERROR(VLOOKUP(Creditos_totales!BC$104,Cartera!$C$89:$DG$127,Creditos_totales!$P159,0)/(VLOOKUP(Creditos_totales!BC$104,Cartera!$C$89:$DG$127,Creditos_totales!$P159,0)+VLOOKUP(Creditos_totales!BC$104,Cartera!$C$44:$DG$82,Creditos_totales!$P159,0))," ")</f>
        <v>6.8614766518690931E-2</v>
      </c>
      <c r="BD159" s="29">
        <f>+IFERROR(VLOOKUP(Creditos_totales!BD$104,Cartera!$C$89:$DG$127,Creditos_totales!$P159,0)/(VLOOKUP(Creditos_totales!BD$104,Cartera!$C$89:$DG$127,Creditos_totales!$P159,0)+VLOOKUP(Creditos_totales!BD$104,Cartera!$C$44:$DG$82,Creditos_totales!$P159,0))," ")</f>
        <v>7.3559855564796953E-2</v>
      </c>
      <c r="BE159" s="29">
        <f>+IFERROR(VLOOKUP(Creditos_totales!BE$104,Cartera!$C$89:$DG$127,Creditos_totales!$P159,0)/(VLOOKUP(Creditos_totales!BE$104,Cartera!$C$89:$DG$127,Creditos_totales!$P159,0)+VLOOKUP(Creditos_totales!BE$104,Cartera!$C$44:$DG$82,Creditos_totales!$P159,0))," ")</f>
        <v>0.15383640950768501</v>
      </c>
      <c r="BF159" s="29">
        <f>+IFERROR(VLOOKUP(Creditos_totales!BF$104,Cartera!$C$89:$DG$127,Creditos_totales!$P159,0)/(VLOOKUP(Creditos_totales!BF$104,Cartera!$C$89:$DG$127,Creditos_totales!$P159,0)+VLOOKUP(Creditos_totales!BF$104,Cartera!$C$44:$DG$82,Creditos_totales!$P159,0))," ")</f>
        <v>0.25600922390241232</v>
      </c>
      <c r="BG159" s="12">
        <f t="shared" si="3"/>
        <v>0.4015662636880678</v>
      </c>
      <c r="BH159" s="38">
        <v>0.28098298127640331</v>
      </c>
    </row>
    <row r="160" spans="2:60" ht="16.5" x14ac:dyDescent="0.3">
      <c r="B160">
        <v>68</v>
      </c>
      <c r="C160" s="23">
        <v>42582</v>
      </c>
      <c r="D160" s="29">
        <f>+IFERROR(VLOOKUP(D$104,Cartera!$C$23:$DG$33,Creditos_totales!$B160,0)/(VLOOKUP(D$104,Cartera!$C$5:$DG$15,Creditos_totales!$B160,0)+VLOOKUP(D$104,Cartera!$C$23:$DG$33,Creditos_totales!$B160,0))," ")</f>
        <v>0.56291608986945052</v>
      </c>
      <c r="E160" s="29">
        <f>+IFERROR(VLOOKUP(E$104,Cartera!$C$23:$DG$33,Creditos_totales!$B160,0)/(VLOOKUP(E$104,Cartera!$C$5:$DG$15,Creditos_totales!$B160,0)+VLOOKUP(E$104,Cartera!$C$23:$DG$33,Creditos_totales!$B160,0))," ")</f>
        <v>0.69977333185083945</v>
      </c>
      <c r="F160" s="29">
        <f>+IFERROR(VLOOKUP(F$104,Cartera!$C$23:$DG$33,Creditos_totales!$B160,0)/(VLOOKUP(F$104,Cartera!$C$5:$DG$15,Creditos_totales!$B160,0)+VLOOKUP(F$104,Cartera!$C$23:$DG$33,Creditos_totales!$B160,0))," ")</f>
        <v>0.58321087368969948</v>
      </c>
      <c r="G160" s="29">
        <f>+IFERROR(VLOOKUP(G$104,Cartera!$C$23:$DG$33,Creditos_totales!$B160,0)/(VLOOKUP(G$104,Cartera!$C$5:$DG$15,Creditos_totales!$B160,0)+VLOOKUP(G$104,Cartera!$C$23:$DG$33,Creditos_totales!$B160,0))," ")</f>
        <v>0.59856875157473532</v>
      </c>
      <c r="H160" s="29">
        <f>+IFERROR(VLOOKUP(H$104,Cartera!$C$23:$DG$33,Creditos_totales!$B160,0)/(VLOOKUP(H$104,Cartera!$C$5:$DG$15,Creditos_totales!$B160,0)+VLOOKUP(H$104,Cartera!$C$23:$DG$33,Creditos_totales!$B160,0))," ")</f>
        <v>0.15950839661847246</v>
      </c>
      <c r="I160" s="29">
        <f>+IFERROR(VLOOKUP(I$104,Cartera!$C$23:$DG$33,Creditos_totales!$B160,0)/(VLOOKUP(I$104,Cartera!$C$5:$DG$15,Creditos_totales!$B160,0)+VLOOKUP(I$104,Cartera!$C$23:$DG$33,Creditos_totales!$B160,0))," ")</f>
        <v>0.64762605835510045</v>
      </c>
      <c r="J160" s="29">
        <f>+IFERROR(VLOOKUP(J$104,Cartera!$C$23:$DG$33,Creditos_totales!$B160,0)/(VLOOKUP(J$104,Cartera!$C$5:$DG$15,Creditos_totales!$B160,0)+VLOOKUP(J$104,Cartera!$C$23:$DG$33,Creditos_totales!$B160,0))," ")</f>
        <v>0.71804456229425473</v>
      </c>
      <c r="K160" s="29">
        <f>+IFERROR(VLOOKUP(K$104,Cartera!$C$23:$DG$33,Creditos_totales!$B160,0)/(VLOOKUP(K$104,Cartera!$C$5:$DG$15,Creditos_totales!$B160,0)+VLOOKUP(K$104,Cartera!$C$23:$DG$33,Creditos_totales!$B160,0))," ")</f>
        <v>0.77239624022153952</v>
      </c>
      <c r="L160" s="29">
        <f>+IFERROR(VLOOKUP(L$104,Cartera!$C$23:$DG$33,Creditos_totales!$B160,0)/(VLOOKUP(L$104,Cartera!$C$5:$DG$15,Creditos_totales!$B160,0)+VLOOKUP(L$104,Cartera!$C$23:$DG$33,Creditos_totales!$B160,0))," ")</f>
        <v>0.14718200631353467</v>
      </c>
      <c r="M160" s="29">
        <f>+IFERROR(VLOOKUP(M$104,Cartera!$C$23:$DG$33,Creditos_totales!$B160,0)/(VLOOKUP(M$104,Cartera!$C$5:$DG$15,Creditos_totales!$B160,0)+VLOOKUP(M$104,Cartera!$C$23:$DG$33,Creditos_totales!$B160,0))," ")</f>
        <v>0.55968255894028807</v>
      </c>
      <c r="N160" s="12">
        <v>0.59226521818955735</v>
      </c>
      <c r="P160">
        <v>68</v>
      </c>
      <c r="Q160" s="3">
        <v>42582</v>
      </c>
      <c r="R160" s="29">
        <f t="shared" si="0"/>
        <v>0.40143124842526468</v>
      </c>
      <c r="S160" s="29">
        <f t="shared" si="1"/>
        <v>0.43708391013054948</v>
      </c>
      <c r="T160" s="29">
        <f t="shared" si="2"/>
        <v>0.41678912631030052</v>
      </c>
      <c r="U160" s="29">
        <f>+IFERROR(VLOOKUP(Creditos_totales!U$104,Cartera!$C$89:$DG$127,Creditos_totales!$P160,0)/(VLOOKUP(Creditos_totales!U$104,Cartera!$C$89:$DG$127,Creditos_totales!$P160,0)+VLOOKUP(Creditos_totales!U$104,Cartera!$C$44:$DG$82,Creditos_totales!$P160,0))," ")</f>
        <v>0.40212820380779285</v>
      </c>
      <c r="V160" s="29">
        <f>+IFERROR(VLOOKUP(Creditos_totales!V$104,Cartera!$C$89:$DG$127,Creditos_totales!$P160,0)/(VLOOKUP(Creditos_totales!V$104,Cartera!$C$89:$DG$127,Creditos_totales!$P160,0)+VLOOKUP(Creditos_totales!V$104,Cartera!$C$44:$DG$82,Creditos_totales!$P160,0))," ")</f>
        <v>0.63124617108982373</v>
      </c>
      <c r="W160" s="29">
        <f>+IFERROR(VLOOKUP(Creditos_totales!W$104,Cartera!$C$89:$DG$127,Creditos_totales!$P160,0)/(VLOOKUP(Creditos_totales!W$104,Cartera!$C$89:$DG$127,Creditos_totales!$P160,0)+VLOOKUP(Creditos_totales!W$104,Cartera!$C$44:$DG$82,Creditos_totales!$P160,0))," ")</f>
        <v>0.30774461361302896</v>
      </c>
      <c r="X160" s="29">
        <f>+IFERROR(VLOOKUP(Creditos_totales!X$104,Cartera!$C$89:$DG$127,Creditos_totales!$P160,0)/(VLOOKUP(Creditos_totales!X$104,Cartera!$C$89:$DG$127,Creditos_totales!$P160,0)+VLOOKUP(Creditos_totales!X$104,Cartera!$C$44:$DG$82,Creditos_totales!$P160,0))," ")</f>
        <v>0.37392612832343297</v>
      </c>
      <c r="Y160" s="29">
        <f>+IFERROR(VLOOKUP(Creditos_totales!Y$104,Cartera!$C$89:$DG$127,Creditos_totales!$P160,0)/(VLOOKUP(Creditos_totales!Y$104,Cartera!$C$89:$DG$127,Creditos_totales!$P160,0)+VLOOKUP(Creditos_totales!Y$104,Cartera!$C$44:$DG$82,Creditos_totales!$P160,0))," ")</f>
        <v>0.41037567881385567</v>
      </c>
      <c r="Z160" s="29">
        <f>+IFERROR(VLOOKUP(Creditos_totales!Z$104,Cartera!$C$89:$DG$127,Creditos_totales!$P160,0)/(VLOOKUP(Creditos_totales!Z$104,Cartera!$C$89:$DG$127,Creditos_totales!$P160,0)+VLOOKUP(Creditos_totales!Z$104,Cartera!$C$44:$DG$82,Creditos_totales!$P160,0))," ")</f>
        <v>0.45133921824198836</v>
      </c>
      <c r="AA160" s="29">
        <f>+IFERROR(VLOOKUP(Creditos_totales!AA$104,Cartera!$C$89:$DG$127,Creditos_totales!$P160,0)/(VLOOKUP(Creditos_totales!AA$104,Cartera!$C$89:$DG$127,Creditos_totales!$P160,0)+VLOOKUP(Creditos_totales!AA$104,Cartera!$C$44:$DG$82,Creditos_totales!$P160,0))," ")</f>
        <v>0.43930190433575317</v>
      </c>
      <c r="AB160" s="29">
        <f>+IFERROR(VLOOKUP(Creditos_totales!AB$104,Cartera!$C$89:$DG$127,Creditos_totales!$P160,0)/(VLOOKUP(Creditos_totales!AB$104,Cartera!$C$89:$DG$127,Creditos_totales!$P160,0)+VLOOKUP(Creditos_totales!AB$104,Cartera!$C$44:$DG$82,Creditos_totales!$P160,0))," ")</f>
        <v>0.45346788052132692</v>
      </c>
      <c r="AC160" s="29">
        <f>+IFERROR(VLOOKUP(Creditos_totales!AC$104,Cartera!$C$89:$DG$127,Creditos_totales!$P160,0)/(VLOOKUP(Creditos_totales!AC$104,Cartera!$C$89:$DG$127,Creditos_totales!$P160,0)+VLOOKUP(Creditos_totales!AC$104,Cartera!$C$44:$DG$82,Creditos_totales!$P160,0))," ")</f>
        <v>0.2689112589593004</v>
      </c>
      <c r="AD160" s="29">
        <f>+IFERROR(VLOOKUP(Creditos_totales!AD$104,Cartera!$C$89:$DG$127,Creditos_totales!$P160,0)/(VLOOKUP(Creditos_totales!AD$104,Cartera!$C$89:$DG$127,Creditos_totales!$P160,0)+VLOOKUP(Creditos_totales!AD$104,Cartera!$C$44:$DG$82,Creditos_totales!$P160,0))," ")</f>
        <v>0.28986179170188553</v>
      </c>
      <c r="AE160" s="29">
        <f>+IFERROR(VLOOKUP(Creditos_totales!AE$104,Cartera!$C$89:$DG$127,Creditos_totales!$P160,0)/(VLOOKUP(Creditos_totales!AE$104,Cartera!$C$89:$DG$127,Creditos_totales!$P160,0)+VLOOKUP(Creditos_totales!AE$104,Cartera!$C$44:$DG$82,Creditos_totales!$P160,0))," ")</f>
        <v>0.38117762755946261</v>
      </c>
      <c r="AF160" s="29" t="str">
        <f>+IFERROR(VLOOKUP(Creditos_totales!AF$104,Cartera!$C$89:$DG$127,Creditos_totales!$P160,0)/(VLOOKUP(Creditos_totales!AF$104,Cartera!$C$89:$DG$127,Creditos_totales!$P160,0)+VLOOKUP(Creditos_totales!AF$104,Cartera!$C$44:$DG$82,Creditos_totales!$P160,0))," ")</f>
        <v xml:space="preserve"> </v>
      </c>
      <c r="AG160" s="29">
        <f>+IFERROR(VLOOKUP(Creditos_totales!AG$104,Cartera!$C$89:$DG$127,Creditos_totales!$P160,0)/(VLOOKUP(Creditos_totales!AG$104,Cartera!$C$89:$DG$127,Creditos_totales!$P160,0)+VLOOKUP(Creditos_totales!AG$104,Cartera!$C$44:$DG$82,Creditos_totales!$P160,0))," ")</f>
        <v>0.23695881304123445</v>
      </c>
      <c r="AH160" s="29">
        <f>+IFERROR(VLOOKUP(Creditos_totales!AH$104,Cartera!$C$89:$DG$127,Creditos_totales!$P160,0)/(VLOOKUP(Creditos_totales!AH$104,Cartera!$C$89:$DG$127,Creditos_totales!$P160,0)+VLOOKUP(Creditos_totales!AH$104,Cartera!$C$44:$DG$82,Creditos_totales!$P160,0))," ")</f>
        <v>0.15406923309232351</v>
      </c>
      <c r="AI160" s="29">
        <f>+IFERROR(VLOOKUP(Creditos_totales!AI$104,Cartera!$C$89:$DG$127,Creditos_totales!$P160,0)/(VLOOKUP(Creditos_totales!AI$104,Cartera!$C$89:$DG$127,Creditos_totales!$P160,0)+VLOOKUP(Creditos_totales!AI$104,Cartera!$C$44:$DG$82,Creditos_totales!$P160,0))," ")</f>
        <v>0.40587788428996008</v>
      </c>
      <c r="AJ160" s="29" t="str">
        <f>+IFERROR(VLOOKUP(Creditos_totales!AJ$104,Cartera!$C$89:$DG$127,Creditos_totales!$P160,0)/(VLOOKUP(Creditos_totales!AJ$104,Cartera!$C$89:$DG$127,Creditos_totales!$P160,0)+VLOOKUP(Creditos_totales!AJ$104,Cartera!$C$44:$DG$82,Creditos_totales!$P160,0))," ")</f>
        <v xml:space="preserve"> </v>
      </c>
      <c r="AK160" s="29">
        <f>+IFERROR(VLOOKUP(Creditos_totales!AK$104,Cartera!$C$89:$DG$127,Creditos_totales!$P160,0)/(VLOOKUP(Creditos_totales!AK$104,Cartera!$C$89:$DG$127,Creditos_totales!$P160,0)+VLOOKUP(Creditos_totales!AK$104,Cartera!$C$44:$DG$82,Creditos_totales!$P160,0))," ")</f>
        <v>0.30699895191463267</v>
      </c>
      <c r="AL160" s="29" t="str">
        <f>+IFERROR(VLOOKUP(Creditos_totales!AL$104,Cartera!$C$89:$DG$127,Creditos_totales!$P160,0)/(VLOOKUP(Creditos_totales!AL$104,Cartera!$C$89:$DG$127,Creditos_totales!$P160,0)+VLOOKUP(Creditos_totales!AL$104,Cartera!$C$44:$DG$82,Creditos_totales!$P160,0))," ")</f>
        <v xml:space="preserve"> </v>
      </c>
      <c r="AM160" s="29" t="str">
        <f>+IFERROR(VLOOKUP(Creditos_totales!AM$104,Cartera!$C$89:$DG$127,Creditos_totales!$P160,0)/(VLOOKUP(Creditos_totales!AM$104,Cartera!$C$89:$DG$127,Creditos_totales!$P160,0)+VLOOKUP(Creditos_totales!AM$104,Cartera!$C$44:$DG$82,Creditos_totales!$P160,0))," ")</f>
        <v xml:space="preserve"> </v>
      </c>
      <c r="AN160" s="29" t="str">
        <f>+IFERROR(VLOOKUP(Creditos_totales!AN$104,Cartera!$C$89:$DG$127,Creditos_totales!$P160,0)/(VLOOKUP(Creditos_totales!AN$104,Cartera!$C$89:$DG$127,Creditos_totales!$P160,0)+VLOOKUP(Creditos_totales!AN$104,Cartera!$C$44:$DG$82,Creditos_totales!$P160,0))," ")</f>
        <v xml:space="preserve"> </v>
      </c>
      <c r="AO160" s="29" t="str">
        <f>+IFERROR(VLOOKUP(Creditos_totales!AO$104,Cartera!$C$89:$DG$127,Creditos_totales!$P160,0)/(VLOOKUP(Creditos_totales!AO$104,Cartera!$C$89:$DG$127,Creditos_totales!$P160,0)+VLOOKUP(Creditos_totales!AO$104,Cartera!$C$44:$DG$82,Creditos_totales!$P160,0))," ")</f>
        <v xml:space="preserve"> </v>
      </c>
      <c r="AP160" s="29">
        <f>+IFERROR(VLOOKUP(Creditos_totales!AP$104,Cartera!$C$89:$DG$127,Creditos_totales!$P160,0)/(VLOOKUP(Creditos_totales!AP$104,Cartera!$C$89:$DG$127,Creditos_totales!$P160,0)+VLOOKUP(Creditos_totales!AP$104,Cartera!$C$44:$DG$82,Creditos_totales!$P160,0))," ")</f>
        <v>0.13086287522629006</v>
      </c>
      <c r="AQ160" s="29">
        <f>+IFERROR(VLOOKUP(Creditos_totales!AQ$104,Cartera!$C$89:$DG$127,Creditos_totales!$P160,0)/(VLOOKUP(Creditos_totales!AQ$104,Cartera!$C$89:$DG$127,Creditos_totales!$P160,0)+VLOOKUP(Creditos_totales!AQ$104,Cartera!$C$44:$DG$82,Creditos_totales!$P160,0))," ")</f>
        <v>0.1643997305001563</v>
      </c>
      <c r="AR160" s="29">
        <f>+IFERROR(VLOOKUP(Creditos_totales!AR$104,Cartera!$C$89:$DG$127,Creditos_totales!$P160,0)/(VLOOKUP(Creditos_totales!AR$104,Cartera!$C$89:$DG$127,Creditos_totales!$P160,0)+VLOOKUP(Creditos_totales!AR$104,Cartera!$C$44:$DG$82,Creditos_totales!$P160,0))," ")</f>
        <v>9.8317994340864773E-2</v>
      </c>
      <c r="AS160" s="29">
        <f>+IFERROR(VLOOKUP(Creditos_totales!AS$104,Cartera!$C$89:$DG$127,Creditos_totales!$P160,0)/(VLOOKUP(Creditos_totales!AS$104,Cartera!$C$89:$DG$127,Creditos_totales!$P160,0)+VLOOKUP(Creditos_totales!AS$104,Cartera!$C$44:$DG$82,Creditos_totales!$P160,0))," ")</f>
        <v>0.22124002985285049</v>
      </c>
      <c r="AT160" s="29">
        <f>+IFERROR(VLOOKUP(Creditos_totales!AT$104,Cartera!$C$89:$DG$127,Creditos_totales!$P160,0)/(VLOOKUP(Creditos_totales!AT$104,Cartera!$C$89:$DG$127,Creditos_totales!$P160,0)+VLOOKUP(Creditos_totales!AT$104,Cartera!$C$44:$DG$82,Creditos_totales!$P160,0))," ")</f>
        <v>0.26247734744371054</v>
      </c>
      <c r="AU160" s="29">
        <f>+IFERROR(VLOOKUP(Creditos_totales!AU$104,Cartera!$C$89:$DG$127,Creditos_totales!$P160,0)/(VLOOKUP(Creditos_totales!AU$104,Cartera!$C$89:$DG$127,Creditos_totales!$P160,0)+VLOOKUP(Creditos_totales!AU$104,Cartera!$C$44:$DG$82,Creditos_totales!$P160,0))," ")</f>
        <v>0.37810083307662834</v>
      </c>
      <c r="AV160" s="29" t="str">
        <f>+IFERROR(VLOOKUP(Creditos_totales!AV$104,Cartera!$C$89:$DG$127,Creditos_totales!$P160,0)/(VLOOKUP(Creditos_totales!AV$104,Cartera!$C$89:$DG$127,Creditos_totales!$P160,0)+VLOOKUP(Creditos_totales!AV$104,Cartera!$C$44:$DG$82,Creditos_totales!$P160,0))," ")</f>
        <v xml:space="preserve"> </v>
      </c>
      <c r="AW160" s="29" t="str">
        <f>+IFERROR(VLOOKUP(Creditos_totales!AW$104,Cartera!$C$89:$DG$127,Creditos_totales!$P160,0)/(VLOOKUP(Creditos_totales!AW$104,Cartera!$C$89:$DG$127,Creditos_totales!$P160,0)+VLOOKUP(Creditos_totales!AW$104,Cartera!$C$44:$DG$82,Creditos_totales!$P160,0))," ")</f>
        <v xml:space="preserve"> </v>
      </c>
      <c r="AX160" s="29">
        <f>+IFERROR(VLOOKUP(Creditos_totales!AX$104,Cartera!$C$89:$DG$127,Creditos_totales!$P160,0)/(VLOOKUP(Creditos_totales!AX$104,Cartera!$C$89:$DG$127,Creditos_totales!$P160,0)+VLOOKUP(Creditos_totales!AX$104,Cartera!$C$44:$DG$82,Creditos_totales!$P160,0))," ")</f>
        <v>9.5006689102773753E-2</v>
      </c>
      <c r="AY160" s="29">
        <f>+IFERROR(VLOOKUP(Creditos_totales!AY$104,Cartera!$C$89:$DG$127,Creditos_totales!$P160,0)/(VLOOKUP(Creditos_totales!AY$104,Cartera!$C$89:$DG$127,Creditos_totales!$P160,0)+VLOOKUP(Creditos_totales!AY$104,Cartera!$C$44:$DG$82,Creditos_totales!$P160,0))," ")</f>
        <v>3.6764940812253212E-2</v>
      </c>
      <c r="AZ160" s="29">
        <f>+IFERROR(VLOOKUP(Creditos_totales!AZ$104,Cartera!$C$89:$DG$127,Creditos_totales!$P160,0)/(VLOOKUP(Creditos_totales!AZ$104,Cartera!$C$89:$DG$127,Creditos_totales!$P160,0)+VLOOKUP(Creditos_totales!AZ$104,Cartera!$C$44:$DG$82,Creditos_totales!$P160,0))," ")</f>
        <v>0.24715909795205362</v>
      </c>
      <c r="BA160" s="29">
        <f>+IFERROR(VLOOKUP(Creditos_totales!BA$104,Cartera!$C$89:$DG$127,Creditos_totales!$P160,0)/(VLOOKUP(Creditos_totales!BA$104,Cartera!$C$89:$DG$127,Creditos_totales!$P160,0)+VLOOKUP(Creditos_totales!BA$104,Cartera!$C$44:$DG$82,Creditos_totales!$P160,0))," ")</f>
        <v>0.14582483276065358</v>
      </c>
      <c r="BB160" s="29" t="str">
        <f>+IFERROR(VLOOKUP(Creditos_totales!BB$104,Cartera!$C$89:$DG$127,Creditos_totales!$P160,0)/(VLOOKUP(Creditos_totales!BB$104,Cartera!$C$89:$DG$127,Creditos_totales!$P160,0)+VLOOKUP(Creditos_totales!BB$104,Cartera!$C$44:$DG$82,Creditos_totales!$P160,0))," ")</f>
        <v xml:space="preserve"> </v>
      </c>
      <c r="BC160" s="29">
        <f>+IFERROR(VLOOKUP(Creditos_totales!BC$104,Cartera!$C$89:$DG$127,Creditos_totales!$P160,0)/(VLOOKUP(Creditos_totales!BC$104,Cartera!$C$89:$DG$127,Creditos_totales!$P160,0)+VLOOKUP(Creditos_totales!BC$104,Cartera!$C$44:$DG$82,Creditos_totales!$P160,0))," ")</f>
        <v>7.1917340325546572E-2</v>
      </c>
      <c r="BD160" s="29">
        <f>+IFERROR(VLOOKUP(Creditos_totales!BD$104,Cartera!$C$89:$DG$127,Creditos_totales!$P160,0)/(VLOOKUP(Creditos_totales!BD$104,Cartera!$C$89:$DG$127,Creditos_totales!$P160,0)+VLOOKUP(Creditos_totales!BD$104,Cartera!$C$44:$DG$82,Creditos_totales!$P160,0))," ")</f>
        <v>8.0160430211250841E-2</v>
      </c>
      <c r="BE160" s="29">
        <f>+IFERROR(VLOOKUP(Creditos_totales!BE$104,Cartera!$C$89:$DG$127,Creditos_totales!$P160,0)/(VLOOKUP(Creditos_totales!BE$104,Cartera!$C$89:$DG$127,Creditos_totales!$P160,0)+VLOOKUP(Creditos_totales!BE$104,Cartera!$C$44:$DG$82,Creditos_totales!$P160,0))," ")</f>
        <v>0.15681328120298513</v>
      </c>
      <c r="BF160" s="29">
        <f>+IFERROR(VLOOKUP(Creditos_totales!BF$104,Cartera!$C$89:$DG$127,Creditos_totales!$P160,0)/(VLOOKUP(Creditos_totales!BF$104,Cartera!$C$89:$DG$127,Creditos_totales!$P160,0)+VLOOKUP(Creditos_totales!BF$104,Cartera!$C$44:$DG$82,Creditos_totales!$P160,0))," ")</f>
        <v>0.2606358530948209</v>
      </c>
      <c r="BG160" s="12">
        <f t="shared" si="3"/>
        <v>0.40773478181044265</v>
      </c>
      <c r="BH160" s="38">
        <v>0.2813838277895887</v>
      </c>
    </row>
    <row r="161" spans="2:60" ht="16.5" x14ac:dyDescent="0.3">
      <c r="B161">
        <v>69</v>
      </c>
      <c r="C161" s="23">
        <v>42613</v>
      </c>
      <c r="D161" s="29">
        <f>+IFERROR(VLOOKUP(D$104,Cartera!$C$23:$DG$33,Creditos_totales!$B161,0)/(VLOOKUP(D$104,Cartera!$C$5:$DG$15,Creditos_totales!$B161,0)+VLOOKUP(D$104,Cartera!$C$23:$DG$33,Creditos_totales!$B161,0))," ")</f>
        <v>0.56439582838925473</v>
      </c>
      <c r="E161" s="29">
        <f>+IFERROR(VLOOKUP(E$104,Cartera!$C$23:$DG$33,Creditos_totales!$B161,0)/(VLOOKUP(E$104,Cartera!$C$5:$DG$15,Creditos_totales!$B161,0)+VLOOKUP(E$104,Cartera!$C$23:$DG$33,Creditos_totales!$B161,0))," ")</f>
        <v>0.70622827530453247</v>
      </c>
      <c r="F161" s="29">
        <f>+IFERROR(VLOOKUP(F$104,Cartera!$C$23:$DG$33,Creditos_totales!$B161,0)/(VLOOKUP(F$104,Cartera!$C$5:$DG$15,Creditos_totales!$B161,0)+VLOOKUP(F$104,Cartera!$C$23:$DG$33,Creditos_totales!$B161,0))," ")</f>
        <v>0.56612791500950543</v>
      </c>
      <c r="G161" s="29">
        <f>+IFERROR(VLOOKUP(G$104,Cartera!$C$23:$DG$33,Creditos_totales!$B161,0)/(VLOOKUP(G$104,Cartera!$C$5:$DG$15,Creditos_totales!$B161,0)+VLOOKUP(G$104,Cartera!$C$23:$DG$33,Creditos_totales!$B161,0))," ")</f>
        <v>0.59775788612372538</v>
      </c>
      <c r="H161" s="29">
        <f>+IFERROR(VLOOKUP(H$104,Cartera!$C$23:$DG$33,Creditos_totales!$B161,0)/(VLOOKUP(H$104,Cartera!$C$5:$DG$15,Creditos_totales!$B161,0)+VLOOKUP(H$104,Cartera!$C$23:$DG$33,Creditos_totales!$B161,0))," ")</f>
        <v>0.20222987795772326</v>
      </c>
      <c r="I161" s="29">
        <f>+IFERROR(VLOOKUP(I$104,Cartera!$C$23:$DG$33,Creditos_totales!$B161,0)/(VLOOKUP(I$104,Cartera!$C$5:$DG$15,Creditos_totales!$B161,0)+VLOOKUP(I$104,Cartera!$C$23:$DG$33,Creditos_totales!$B161,0))," ")</f>
        <v>0.64697559587293563</v>
      </c>
      <c r="J161" s="29">
        <f>+IFERROR(VLOOKUP(J$104,Cartera!$C$23:$DG$33,Creditos_totales!$B161,0)/(VLOOKUP(J$104,Cartera!$C$5:$DG$15,Creditos_totales!$B161,0)+VLOOKUP(J$104,Cartera!$C$23:$DG$33,Creditos_totales!$B161,0))," ")</f>
        <v>0.70922226796436727</v>
      </c>
      <c r="K161" s="29">
        <f>+IFERROR(VLOOKUP(K$104,Cartera!$C$23:$DG$33,Creditos_totales!$B161,0)/(VLOOKUP(K$104,Cartera!$C$5:$DG$15,Creditos_totales!$B161,0)+VLOOKUP(K$104,Cartera!$C$23:$DG$33,Creditos_totales!$B161,0))," ")</f>
        <v>0.76926252167949682</v>
      </c>
      <c r="L161" s="29">
        <f>+IFERROR(VLOOKUP(L$104,Cartera!$C$23:$DG$33,Creditos_totales!$B161,0)/(VLOOKUP(L$104,Cartera!$C$5:$DG$15,Creditos_totales!$B161,0)+VLOOKUP(L$104,Cartera!$C$23:$DG$33,Creditos_totales!$B161,0))," ")</f>
        <v>0.15834066393422339</v>
      </c>
      <c r="M161" s="29">
        <f>+IFERROR(VLOOKUP(M$104,Cartera!$C$23:$DG$33,Creditos_totales!$B161,0)/(VLOOKUP(M$104,Cartera!$C$5:$DG$15,Creditos_totales!$B161,0)+VLOOKUP(M$104,Cartera!$C$23:$DG$33,Creditos_totales!$B161,0))," ")</f>
        <v>0.54722441866865135</v>
      </c>
      <c r="N161" s="12">
        <v>0.59128092164500357</v>
      </c>
      <c r="P161">
        <v>69</v>
      </c>
      <c r="Q161" s="3">
        <v>42613</v>
      </c>
      <c r="R161" s="29">
        <f t="shared" si="0"/>
        <v>0.40224211387627462</v>
      </c>
      <c r="S161" s="29">
        <f t="shared" si="1"/>
        <v>0.43560417161074527</v>
      </c>
      <c r="T161" s="29">
        <f t="shared" si="2"/>
        <v>0.43387208499049457</v>
      </c>
      <c r="U161" s="29">
        <f>+IFERROR(VLOOKUP(Creditos_totales!U$104,Cartera!$C$89:$DG$127,Creditos_totales!$P161,0)/(VLOOKUP(Creditos_totales!U$104,Cartera!$C$89:$DG$127,Creditos_totales!$P161,0)+VLOOKUP(Creditos_totales!U$104,Cartera!$C$44:$DG$82,Creditos_totales!$P161,0))," ")</f>
        <v>0.39868984244361372</v>
      </c>
      <c r="V161" s="29">
        <f>+IFERROR(VLOOKUP(Creditos_totales!V$104,Cartera!$C$89:$DG$127,Creditos_totales!$P161,0)/(VLOOKUP(Creditos_totales!V$104,Cartera!$C$89:$DG$127,Creditos_totales!$P161,0)+VLOOKUP(Creditos_totales!V$104,Cartera!$C$44:$DG$82,Creditos_totales!$P161,0))," ")</f>
        <v>0.63390087248458182</v>
      </c>
      <c r="W161" s="29">
        <f>+IFERROR(VLOOKUP(Creditos_totales!W$104,Cartera!$C$89:$DG$127,Creditos_totales!$P161,0)/(VLOOKUP(Creditos_totales!W$104,Cartera!$C$89:$DG$127,Creditos_totales!$P161,0)+VLOOKUP(Creditos_totales!W$104,Cartera!$C$44:$DG$82,Creditos_totales!$P161,0))," ")</f>
        <v>0.31160692997229988</v>
      </c>
      <c r="X161" s="29">
        <f>+IFERROR(VLOOKUP(Creditos_totales!X$104,Cartera!$C$89:$DG$127,Creditos_totales!$P161,0)/(VLOOKUP(Creditos_totales!X$104,Cartera!$C$89:$DG$127,Creditos_totales!$P161,0)+VLOOKUP(Creditos_totales!X$104,Cartera!$C$44:$DG$82,Creditos_totales!$P161,0))," ")</f>
        <v>0.37441693296873485</v>
      </c>
      <c r="Y161" s="29">
        <f>+IFERROR(VLOOKUP(Creditos_totales!Y$104,Cartera!$C$89:$DG$127,Creditos_totales!$P161,0)/(VLOOKUP(Creditos_totales!Y$104,Cartera!$C$89:$DG$127,Creditos_totales!$P161,0)+VLOOKUP(Creditos_totales!Y$104,Cartera!$C$44:$DG$82,Creditos_totales!$P161,0))," ")</f>
        <v>0.41137808524876396</v>
      </c>
      <c r="Z161" s="29">
        <f>+IFERROR(VLOOKUP(Creditos_totales!Z$104,Cartera!$C$89:$DG$127,Creditos_totales!$P161,0)/(VLOOKUP(Creditos_totales!Z$104,Cartera!$C$89:$DG$127,Creditos_totales!$P161,0)+VLOOKUP(Creditos_totales!Z$104,Cartera!$C$44:$DG$82,Creditos_totales!$P161,0))," ")</f>
        <v>0.45127057389786501</v>
      </c>
      <c r="AA161" s="29">
        <f>+IFERROR(VLOOKUP(Creditos_totales!AA$104,Cartera!$C$89:$DG$127,Creditos_totales!$P161,0)/(VLOOKUP(Creditos_totales!AA$104,Cartera!$C$89:$DG$127,Creditos_totales!$P161,0)+VLOOKUP(Creditos_totales!AA$104,Cartera!$C$44:$DG$82,Creditos_totales!$P161,0))," ")</f>
        <v>0.43597321381110521</v>
      </c>
      <c r="AB161" s="29">
        <f>+IFERROR(VLOOKUP(Creditos_totales!AB$104,Cartera!$C$89:$DG$127,Creditos_totales!$P161,0)/(VLOOKUP(Creditos_totales!AB$104,Cartera!$C$89:$DG$127,Creditos_totales!$P161,0)+VLOOKUP(Creditos_totales!AB$104,Cartera!$C$44:$DG$82,Creditos_totales!$P161,0))," ")</f>
        <v>0.45231209538410994</v>
      </c>
      <c r="AC161" s="29">
        <f>+IFERROR(VLOOKUP(Creditos_totales!AC$104,Cartera!$C$89:$DG$127,Creditos_totales!$P161,0)/(VLOOKUP(Creditos_totales!AC$104,Cartera!$C$89:$DG$127,Creditos_totales!$P161,0)+VLOOKUP(Creditos_totales!AC$104,Cartera!$C$44:$DG$82,Creditos_totales!$P161,0))," ")</f>
        <v>0.26823927538255499</v>
      </c>
      <c r="AD161" s="29">
        <f>+IFERROR(VLOOKUP(Creditos_totales!AD$104,Cartera!$C$89:$DG$127,Creditos_totales!$P161,0)/(VLOOKUP(Creditos_totales!AD$104,Cartera!$C$89:$DG$127,Creditos_totales!$P161,0)+VLOOKUP(Creditos_totales!AD$104,Cartera!$C$44:$DG$82,Creditos_totales!$P161,0))," ")</f>
        <v>0.2876874920028093</v>
      </c>
      <c r="AE161" s="29">
        <f>+IFERROR(VLOOKUP(Creditos_totales!AE$104,Cartera!$C$89:$DG$127,Creditos_totales!$P161,0)/(VLOOKUP(Creditos_totales!AE$104,Cartera!$C$89:$DG$127,Creditos_totales!$P161,0)+VLOOKUP(Creditos_totales!AE$104,Cartera!$C$44:$DG$82,Creditos_totales!$P161,0))," ")</f>
        <v>0.37756962273019185</v>
      </c>
      <c r="AF161" s="29" t="str">
        <f>+IFERROR(VLOOKUP(Creditos_totales!AF$104,Cartera!$C$89:$DG$127,Creditos_totales!$P161,0)/(VLOOKUP(Creditos_totales!AF$104,Cartera!$C$89:$DG$127,Creditos_totales!$P161,0)+VLOOKUP(Creditos_totales!AF$104,Cartera!$C$44:$DG$82,Creditos_totales!$P161,0))," ")</f>
        <v xml:space="preserve"> </v>
      </c>
      <c r="AG161" s="29">
        <f>+IFERROR(VLOOKUP(Creditos_totales!AG$104,Cartera!$C$89:$DG$127,Creditos_totales!$P161,0)/(VLOOKUP(Creditos_totales!AG$104,Cartera!$C$89:$DG$127,Creditos_totales!$P161,0)+VLOOKUP(Creditos_totales!AG$104,Cartera!$C$44:$DG$82,Creditos_totales!$P161,0))," ")</f>
        <v>0.23618179149085483</v>
      </c>
      <c r="AH161" s="29">
        <f>+IFERROR(VLOOKUP(Creditos_totales!AH$104,Cartera!$C$89:$DG$127,Creditos_totales!$P161,0)/(VLOOKUP(Creditos_totales!AH$104,Cartera!$C$89:$DG$127,Creditos_totales!$P161,0)+VLOOKUP(Creditos_totales!AH$104,Cartera!$C$44:$DG$82,Creditos_totales!$P161,0))," ")</f>
        <v>0.15422780645467113</v>
      </c>
      <c r="AI161" s="29">
        <f>+IFERROR(VLOOKUP(Creditos_totales!AI$104,Cartera!$C$89:$DG$127,Creditos_totales!$P161,0)/(VLOOKUP(Creditos_totales!AI$104,Cartera!$C$89:$DG$127,Creditos_totales!$P161,0)+VLOOKUP(Creditos_totales!AI$104,Cartera!$C$44:$DG$82,Creditos_totales!$P161,0))," ")</f>
        <v>0.4002134855496004</v>
      </c>
      <c r="AJ161" s="29" t="str">
        <f>+IFERROR(VLOOKUP(Creditos_totales!AJ$104,Cartera!$C$89:$DG$127,Creditos_totales!$P161,0)/(VLOOKUP(Creditos_totales!AJ$104,Cartera!$C$89:$DG$127,Creditos_totales!$P161,0)+VLOOKUP(Creditos_totales!AJ$104,Cartera!$C$44:$DG$82,Creditos_totales!$P161,0))," ")</f>
        <v xml:space="preserve"> </v>
      </c>
      <c r="AK161" s="29">
        <f>+IFERROR(VLOOKUP(Creditos_totales!AK$104,Cartera!$C$89:$DG$127,Creditos_totales!$P161,0)/(VLOOKUP(Creditos_totales!AK$104,Cartera!$C$89:$DG$127,Creditos_totales!$P161,0)+VLOOKUP(Creditos_totales!AK$104,Cartera!$C$44:$DG$82,Creditos_totales!$P161,0))," ")</f>
        <v>0.29583361031656935</v>
      </c>
      <c r="AL161" s="29" t="str">
        <f>+IFERROR(VLOOKUP(Creditos_totales!AL$104,Cartera!$C$89:$DG$127,Creditos_totales!$P161,0)/(VLOOKUP(Creditos_totales!AL$104,Cartera!$C$89:$DG$127,Creditos_totales!$P161,0)+VLOOKUP(Creditos_totales!AL$104,Cartera!$C$44:$DG$82,Creditos_totales!$P161,0))," ")</f>
        <v xml:space="preserve"> </v>
      </c>
      <c r="AM161" s="29" t="str">
        <f>+IFERROR(VLOOKUP(Creditos_totales!AM$104,Cartera!$C$89:$DG$127,Creditos_totales!$P161,0)/(VLOOKUP(Creditos_totales!AM$104,Cartera!$C$89:$DG$127,Creditos_totales!$P161,0)+VLOOKUP(Creditos_totales!AM$104,Cartera!$C$44:$DG$82,Creditos_totales!$P161,0))," ")</f>
        <v xml:space="preserve"> </v>
      </c>
      <c r="AN161" s="29" t="str">
        <f>+IFERROR(VLOOKUP(Creditos_totales!AN$104,Cartera!$C$89:$DG$127,Creditos_totales!$P161,0)/(VLOOKUP(Creditos_totales!AN$104,Cartera!$C$89:$DG$127,Creditos_totales!$P161,0)+VLOOKUP(Creditos_totales!AN$104,Cartera!$C$44:$DG$82,Creditos_totales!$P161,0))," ")</f>
        <v xml:space="preserve"> </v>
      </c>
      <c r="AO161" s="29" t="str">
        <f>+IFERROR(VLOOKUP(Creditos_totales!AO$104,Cartera!$C$89:$DG$127,Creditos_totales!$P161,0)/(VLOOKUP(Creditos_totales!AO$104,Cartera!$C$89:$DG$127,Creditos_totales!$P161,0)+VLOOKUP(Creditos_totales!AO$104,Cartera!$C$44:$DG$82,Creditos_totales!$P161,0))," ")</f>
        <v xml:space="preserve"> </v>
      </c>
      <c r="AP161" s="29">
        <f>+IFERROR(VLOOKUP(Creditos_totales!AP$104,Cartera!$C$89:$DG$127,Creditos_totales!$P161,0)/(VLOOKUP(Creditos_totales!AP$104,Cartera!$C$89:$DG$127,Creditos_totales!$P161,0)+VLOOKUP(Creditos_totales!AP$104,Cartera!$C$44:$DG$82,Creditos_totales!$P161,0))," ")</f>
        <v>0.12768186389091885</v>
      </c>
      <c r="AQ161" s="29" t="str">
        <f>+IFERROR(VLOOKUP(Creditos_totales!AQ$104,Cartera!$C$89:$DG$127,Creditos_totales!$P161,0)/(VLOOKUP(Creditos_totales!AQ$104,Cartera!$C$89:$DG$127,Creditos_totales!$P161,0)+VLOOKUP(Creditos_totales!AQ$104,Cartera!$C$44:$DG$82,Creditos_totales!$P161,0))," ")</f>
        <v xml:space="preserve"> </v>
      </c>
      <c r="AR161" s="29">
        <f>+IFERROR(VLOOKUP(Creditos_totales!AR$104,Cartera!$C$89:$DG$127,Creditos_totales!$P161,0)/(VLOOKUP(Creditos_totales!AR$104,Cartera!$C$89:$DG$127,Creditos_totales!$P161,0)+VLOOKUP(Creditos_totales!AR$104,Cartera!$C$44:$DG$82,Creditos_totales!$P161,0))," ")</f>
        <v>9.5692719240231899E-2</v>
      </c>
      <c r="AS161" s="29">
        <f>+IFERROR(VLOOKUP(Creditos_totales!AS$104,Cartera!$C$89:$DG$127,Creditos_totales!$P161,0)/(VLOOKUP(Creditos_totales!AS$104,Cartera!$C$89:$DG$127,Creditos_totales!$P161,0)+VLOOKUP(Creditos_totales!AS$104,Cartera!$C$44:$DG$82,Creditos_totales!$P161,0))," ")</f>
        <v>0.24066465875211918</v>
      </c>
      <c r="AT161" s="29">
        <f>+IFERROR(VLOOKUP(Creditos_totales!AT$104,Cartera!$C$89:$DG$127,Creditos_totales!$P161,0)/(VLOOKUP(Creditos_totales!AT$104,Cartera!$C$89:$DG$127,Creditos_totales!$P161,0)+VLOOKUP(Creditos_totales!AT$104,Cartera!$C$44:$DG$82,Creditos_totales!$P161,0))," ")</f>
        <v>0.25798961843279006</v>
      </c>
      <c r="AU161" s="29">
        <f>+IFERROR(VLOOKUP(Creditos_totales!AU$104,Cartera!$C$89:$DG$127,Creditos_totales!$P161,0)/(VLOOKUP(Creditos_totales!AU$104,Cartera!$C$89:$DG$127,Creditos_totales!$P161,0)+VLOOKUP(Creditos_totales!AU$104,Cartera!$C$44:$DG$82,Creditos_totales!$P161,0))," ")</f>
        <v>0.38908026355575975</v>
      </c>
      <c r="AV161" s="29" t="str">
        <f>+IFERROR(VLOOKUP(Creditos_totales!AV$104,Cartera!$C$89:$DG$127,Creditos_totales!$P161,0)/(VLOOKUP(Creditos_totales!AV$104,Cartera!$C$89:$DG$127,Creditos_totales!$P161,0)+VLOOKUP(Creditos_totales!AV$104,Cartera!$C$44:$DG$82,Creditos_totales!$P161,0))," ")</f>
        <v xml:space="preserve"> </v>
      </c>
      <c r="AW161" s="29" t="str">
        <f>+IFERROR(VLOOKUP(Creditos_totales!AW$104,Cartera!$C$89:$DG$127,Creditos_totales!$P161,0)/(VLOOKUP(Creditos_totales!AW$104,Cartera!$C$89:$DG$127,Creditos_totales!$P161,0)+VLOOKUP(Creditos_totales!AW$104,Cartera!$C$44:$DG$82,Creditos_totales!$P161,0))," ")</f>
        <v xml:space="preserve"> </v>
      </c>
      <c r="AX161" s="29">
        <f>+IFERROR(VLOOKUP(Creditos_totales!AX$104,Cartera!$C$89:$DG$127,Creditos_totales!$P161,0)/(VLOOKUP(Creditos_totales!AX$104,Cartera!$C$89:$DG$127,Creditos_totales!$P161,0)+VLOOKUP(Creditos_totales!AX$104,Cartera!$C$44:$DG$82,Creditos_totales!$P161,0))," ")</f>
        <v>8.7985526664269328E-2</v>
      </c>
      <c r="AY161" s="29">
        <f>+IFERROR(VLOOKUP(Creditos_totales!AY$104,Cartera!$C$89:$DG$127,Creditos_totales!$P161,0)/(VLOOKUP(Creditos_totales!AY$104,Cartera!$C$89:$DG$127,Creditos_totales!$P161,0)+VLOOKUP(Creditos_totales!AY$104,Cartera!$C$44:$DG$82,Creditos_totales!$P161,0))," ")</f>
        <v>3.518348929396909E-2</v>
      </c>
      <c r="AZ161" s="29">
        <f>+IFERROR(VLOOKUP(Creditos_totales!AZ$104,Cartera!$C$89:$DG$127,Creditos_totales!$P161,0)/(VLOOKUP(Creditos_totales!AZ$104,Cartera!$C$89:$DG$127,Creditos_totales!$P161,0)+VLOOKUP(Creditos_totales!AZ$104,Cartera!$C$44:$DG$82,Creditos_totales!$P161,0))," ")</f>
        <v>0.23825908213900404</v>
      </c>
      <c r="BA161" s="29">
        <f>+IFERROR(VLOOKUP(Creditos_totales!BA$104,Cartera!$C$89:$DG$127,Creditos_totales!$P161,0)/(VLOOKUP(Creditos_totales!BA$104,Cartera!$C$89:$DG$127,Creditos_totales!$P161,0)+VLOOKUP(Creditos_totales!BA$104,Cartera!$C$44:$DG$82,Creditos_totales!$P161,0))," ")</f>
        <v>0.14716006116471766</v>
      </c>
      <c r="BB161" s="29" t="str">
        <f>+IFERROR(VLOOKUP(Creditos_totales!BB$104,Cartera!$C$89:$DG$127,Creditos_totales!$P161,0)/(VLOOKUP(Creditos_totales!BB$104,Cartera!$C$89:$DG$127,Creditos_totales!$P161,0)+VLOOKUP(Creditos_totales!BB$104,Cartera!$C$44:$DG$82,Creditos_totales!$P161,0))," ")</f>
        <v xml:space="preserve"> </v>
      </c>
      <c r="BC161" s="29">
        <f>+IFERROR(VLOOKUP(Creditos_totales!BC$104,Cartera!$C$89:$DG$127,Creditos_totales!$P161,0)/(VLOOKUP(Creditos_totales!BC$104,Cartera!$C$89:$DG$127,Creditos_totales!$P161,0)+VLOOKUP(Creditos_totales!BC$104,Cartera!$C$44:$DG$82,Creditos_totales!$P161,0))," ")</f>
        <v>7.7878222955052465E-2</v>
      </c>
      <c r="BD161" s="29">
        <f>+IFERROR(VLOOKUP(Creditos_totales!BD$104,Cartera!$C$89:$DG$127,Creditos_totales!$P161,0)/(VLOOKUP(Creditos_totales!BD$104,Cartera!$C$89:$DG$127,Creditos_totales!$P161,0)+VLOOKUP(Creditos_totales!BD$104,Cartera!$C$44:$DG$82,Creditos_totales!$P161,0))," ")</f>
        <v>7.7692096871401883E-2</v>
      </c>
      <c r="BE161" s="29">
        <f>+IFERROR(VLOOKUP(Creditos_totales!BE$104,Cartera!$C$89:$DG$127,Creditos_totales!$P161,0)/(VLOOKUP(Creditos_totales!BE$104,Cartera!$C$89:$DG$127,Creditos_totales!$P161,0)+VLOOKUP(Creditos_totales!BE$104,Cartera!$C$44:$DG$82,Creditos_totales!$P161,0))," ")</f>
        <v>0.16671541786376304</v>
      </c>
      <c r="BF161" s="29">
        <f>+IFERROR(VLOOKUP(Creditos_totales!BF$104,Cartera!$C$89:$DG$127,Creditos_totales!$P161,0)/(VLOOKUP(Creditos_totales!BF$104,Cartera!$C$89:$DG$127,Creditos_totales!$P161,0)+VLOOKUP(Creditos_totales!BF$104,Cartera!$C$44:$DG$82,Creditos_totales!$P161,0))," ")</f>
        <v>0.25929832463072366</v>
      </c>
      <c r="BG161" s="12">
        <f t="shared" si="3"/>
        <v>0.40871907835499643</v>
      </c>
      <c r="BH161" s="38">
        <v>0.28140479223719145</v>
      </c>
    </row>
    <row r="162" spans="2:60" ht="16.5" x14ac:dyDescent="0.3">
      <c r="B162">
        <v>70</v>
      </c>
      <c r="C162" s="23">
        <v>42643</v>
      </c>
      <c r="D162" s="29">
        <f>+IFERROR(VLOOKUP(D$104,Cartera!$C$23:$DG$33,Creditos_totales!$B162,0)/(VLOOKUP(D$104,Cartera!$C$5:$DG$15,Creditos_totales!$B162,0)+VLOOKUP(D$104,Cartera!$C$23:$DG$33,Creditos_totales!$B162,0))," ")</f>
        <v>0.56477487034311269</v>
      </c>
      <c r="E162" s="29">
        <f>+IFERROR(VLOOKUP(E$104,Cartera!$C$23:$DG$33,Creditos_totales!$B162,0)/(VLOOKUP(E$104,Cartera!$C$5:$DG$15,Creditos_totales!$B162,0)+VLOOKUP(E$104,Cartera!$C$23:$DG$33,Creditos_totales!$B162,0))," ")</f>
        <v>0.71493685932689788</v>
      </c>
      <c r="F162" s="29">
        <f>+IFERROR(VLOOKUP(F$104,Cartera!$C$23:$DG$33,Creditos_totales!$B162,0)/(VLOOKUP(F$104,Cartera!$C$5:$DG$15,Creditos_totales!$B162,0)+VLOOKUP(F$104,Cartera!$C$23:$DG$33,Creditos_totales!$B162,0))," ")</f>
        <v>0.56343347741967031</v>
      </c>
      <c r="G162" s="29">
        <f>+IFERROR(VLOOKUP(G$104,Cartera!$C$23:$DG$33,Creditos_totales!$B162,0)/(VLOOKUP(G$104,Cartera!$C$5:$DG$15,Creditos_totales!$B162,0)+VLOOKUP(G$104,Cartera!$C$23:$DG$33,Creditos_totales!$B162,0))," ")</f>
        <v>0.60350791098863932</v>
      </c>
      <c r="H162" s="29">
        <f>+IFERROR(VLOOKUP(H$104,Cartera!$C$23:$DG$33,Creditos_totales!$B162,0)/(VLOOKUP(H$104,Cartera!$C$5:$DG$15,Creditos_totales!$B162,0)+VLOOKUP(H$104,Cartera!$C$23:$DG$33,Creditos_totales!$B162,0))," ")</f>
        <v>0.18845511765233328</v>
      </c>
      <c r="I162" s="29">
        <f>+IFERROR(VLOOKUP(I$104,Cartera!$C$23:$DG$33,Creditos_totales!$B162,0)/(VLOOKUP(I$104,Cartera!$C$5:$DG$15,Creditos_totales!$B162,0)+VLOOKUP(I$104,Cartera!$C$23:$DG$33,Creditos_totales!$B162,0))," ")</f>
        <v>0.64686695149083617</v>
      </c>
      <c r="J162" s="29">
        <f>+IFERROR(VLOOKUP(J$104,Cartera!$C$23:$DG$33,Creditos_totales!$B162,0)/(VLOOKUP(J$104,Cartera!$C$5:$DG$15,Creditos_totales!$B162,0)+VLOOKUP(J$104,Cartera!$C$23:$DG$33,Creditos_totales!$B162,0))," ")</f>
        <v>0.71653834821414364</v>
      </c>
      <c r="K162" s="29">
        <f>+IFERROR(VLOOKUP(K$104,Cartera!$C$23:$DG$33,Creditos_totales!$B162,0)/(VLOOKUP(K$104,Cartera!$C$5:$DG$15,Creditos_totales!$B162,0)+VLOOKUP(K$104,Cartera!$C$23:$DG$33,Creditos_totales!$B162,0))," ")</f>
        <v>0.78251657167777922</v>
      </c>
      <c r="L162" s="29">
        <f>+IFERROR(VLOOKUP(L$104,Cartera!$C$23:$DG$33,Creditos_totales!$B162,0)/(VLOOKUP(L$104,Cartera!$C$5:$DG$15,Creditos_totales!$B162,0)+VLOOKUP(L$104,Cartera!$C$23:$DG$33,Creditos_totales!$B162,0))," ")</f>
        <v>0.15617564676032791</v>
      </c>
      <c r="M162" s="29">
        <f>+IFERROR(VLOOKUP(M$104,Cartera!$C$23:$DG$33,Creditos_totales!$B162,0)/(VLOOKUP(M$104,Cartera!$C$5:$DG$15,Creditos_totales!$B162,0)+VLOOKUP(M$104,Cartera!$C$23:$DG$33,Creditos_totales!$B162,0))," ")</f>
        <v>0.60865118463792278</v>
      </c>
      <c r="N162" s="12">
        <v>0.5934438240053127</v>
      </c>
      <c r="P162">
        <v>70</v>
      </c>
      <c r="Q162" s="3">
        <v>42643</v>
      </c>
      <c r="R162" s="29">
        <f t="shared" si="0"/>
        <v>0.39649208901136068</v>
      </c>
      <c r="S162" s="29">
        <f t="shared" si="1"/>
        <v>0.43522512965688731</v>
      </c>
      <c r="T162" s="29">
        <f t="shared" si="2"/>
        <v>0.43656652258032969</v>
      </c>
      <c r="U162" s="29">
        <f>+IFERROR(VLOOKUP(Creditos_totales!U$104,Cartera!$C$89:$DG$127,Creditos_totales!$P162,0)/(VLOOKUP(Creditos_totales!U$104,Cartera!$C$89:$DG$127,Creditos_totales!$P162,0)+VLOOKUP(Creditos_totales!U$104,Cartera!$C$44:$DG$82,Creditos_totales!$P162,0))," ")</f>
        <v>0.39713852227320773</v>
      </c>
      <c r="V162" s="29">
        <f>+IFERROR(VLOOKUP(Creditos_totales!V$104,Cartera!$C$89:$DG$127,Creditos_totales!$P162,0)/(VLOOKUP(Creditos_totales!V$104,Cartera!$C$89:$DG$127,Creditos_totales!$P162,0)+VLOOKUP(Creditos_totales!V$104,Cartera!$C$44:$DG$82,Creditos_totales!$P162,0))," ")</f>
        <v>0.63894536826771409</v>
      </c>
      <c r="W162" s="29">
        <f>+IFERROR(VLOOKUP(Creditos_totales!W$104,Cartera!$C$89:$DG$127,Creditos_totales!$P162,0)/(VLOOKUP(Creditos_totales!W$104,Cartera!$C$89:$DG$127,Creditos_totales!$P162,0)+VLOOKUP(Creditos_totales!W$104,Cartera!$C$44:$DG$82,Creditos_totales!$P162,0))," ")</f>
        <v>0.31072641275167562</v>
      </c>
      <c r="X162" s="29">
        <f>+IFERROR(VLOOKUP(Creditos_totales!X$104,Cartera!$C$89:$DG$127,Creditos_totales!$P162,0)/(VLOOKUP(Creditos_totales!X$104,Cartera!$C$89:$DG$127,Creditos_totales!$P162,0)+VLOOKUP(Creditos_totales!X$104,Cartera!$C$44:$DG$82,Creditos_totales!$P162,0))," ")</f>
        <v>0.37421327249066344</v>
      </c>
      <c r="Y162" s="29">
        <f>+IFERROR(VLOOKUP(Creditos_totales!Y$104,Cartera!$C$89:$DG$127,Creditos_totales!$P162,0)/(VLOOKUP(Creditos_totales!Y$104,Cartera!$C$89:$DG$127,Creditos_totales!$P162,0)+VLOOKUP(Creditos_totales!Y$104,Cartera!$C$44:$DG$82,Creditos_totales!$P162,0))," ")</f>
        <v>0.41288156847322033</v>
      </c>
      <c r="Z162" s="29">
        <f>+IFERROR(VLOOKUP(Creditos_totales!Z$104,Cartera!$C$89:$DG$127,Creditos_totales!$P162,0)/(VLOOKUP(Creditos_totales!Z$104,Cartera!$C$89:$DG$127,Creditos_totales!$P162,0)+VLOOKUP(Creditos_totales!Z$104,Cartera!$C$44:$DG$82,Creditos_totales!$P162,0))," ")</f>
        <v>0.45045459329721677</v>
      </c>
      <c r="AA162" s="29">
        <f>+IFERROR(VLOOKUP(Creditos_totales!AA$104,Cartera!$C$89:$DG$127,Creditos_totales!$P162,0)/(VLOOKUP(Creditos_totales!AA$104,Cartera!$C$89:$DG$127,Creditos_totales!$P162,0)+VLOOKUP(Creditos_totales!AA$104,Cartera!$C$44:$DG$82,Creditos_totales!$P162,0))," ")</f>
        <v>0.43426318975994593</v>
      </c>
      <c r="AB162" s="29">
        <f>+IFERROR(VLOOKUP(Creditos_totales!AB$104,Cartera!$C$89:$DG$127,Creditos_totales!$P162,0)/(VLOOKUP(Creditos_totales!AB$104,Cartera!$C$89:$DG$127,Creditos_totales!$P162,0)+VLOOKUP(Creditos_totales!AB$104,Cartera!$C$44:$DG$82,Creditos_totales!$P162,0))," ")</f>
        <v>0.451537101529287</v>
      </c>
      <c r="AC162" s="29">
        <f>+IFERROR(VLOOKUP(Creditos_totales!AC$104,Cartera!$C$89:$DG$127,Creditos_totales!$P162,0)/(VLOOKUP(Creditos_totales!AC$104,Cartera!$C$89:$DG$127,Creditos_totales!$P162,0)+VLOOKUP(Creditos_totales!AC$104,Cartera!$C$44:$DG$82,Creditos_totales!$P162,0))," ")</f>
        <v>0.26677899292721063</v>
      </c>
      <c r="AD162" s="29">
        <f>+IFERROR(VLOOKUP(Creditos_totales!AD$104,Cartera!$C$89:$DG$127,Creditos_totales!$P162,0)/(VLOOKUP(Creditos_totales!AD$104,Cartera!$C$89:$DG$127,Creditos_totales!$P162,0)+VLOOKUP(Creditos_totales!AD$104,Cartera!$C$44:$DG$82,Creditos_totales!$P162,0))," ")</f>
        <v>0.28463969109950477</v>
      </c>
      <c r="AE162" s="29">
        <f>+IFERROR(VLOOKUP(Creditos_totales!AE$104,Cartera!$C$89:$DG$127,Creditos_totales!$P162,0)/(VLOOKUP(Creditos_totales!AE$104,Cartera!$C$89:$DG$127,Creditos_totales!$P162,0)+VLOOKUP(Creditos_totales!AE$104,Cartera!$C$44:$DG$82,Creditos_totales!$P162,0))," ")</f>
        <v>0.36772405270106301</v>
      </c>
      <c r="AF162" s="29" t="str">
        <f>+IFERROR(VLOOKUP(Creditos_totales!AF$104,Cartera!$C$89:$DG$127,Creditos_totales!$P162,0)/(VLOOKUP(Creditos_totales!AF$104,Cartera!$C$89:$DG$127,Creditos_totales!$P162,0)+VLOOKUP(Creditos_totales!AF$104,Cartera!$C$44:$DG$82,Creditos_totales!$P162,0))," ")</f>
        <v xml:space="preserve"> </v>
      </c>
      <c r="AG162" s="29">
        <f>+IFERROR(VLOOKUP(Creditos_totales!AG$104,Cartera!$C$89:$DG$127,Creditos_totales!$P162,0)/(VLOOKUP(Creditos_totales!AG$104,Cartera!$C$89:$DG$127,Creditos_totales!$P162,0)+VLOOKUP(Creditos_totales!AG$104,Cartera!$C$44:$DG$82,Creditos_totales!$P162,0))," ")</f>
        <v>0.23560859329793499</v>
      </c>
      <c r="AH162" s="29">
        <f>+IFERROR(VLOOKUP(Creditos_totales!AH$104,Cartera!$C$89:$DG$127,Creditos_totales!$P162,0)/(VLOOKUP(Creditos_totales!AH$104,Cartera!$C$89:$DG$127,Creditos_totales!$P162,0)+VLOOKUP(Creditos_totales!AH$104,Cartera!$C$44:$DG$82,Creditos_totales!$P162,0))," ")</f>
        <v>0.15319074474214331</v>
      </c>
      <c r="AI162" s="29">
        <f>+IFERROR(VLOOKUP(Creditos_totales!AI$104,Cartera!$C$89:$DG$127,Creditos_totales!$P162,0)/(VLOOKUP(Creditos_totales!AI$104,Cartera!$C$89:$DG$127,Creditos_totales!$P162,0)+VLOOKUP(Creditos_totales!AI$104,Cartera!$C$44:$DG$82,Creditos_totales!$P162,0))," ")</f>
        <v>0.39164944825642645</v>
      </c>
      <c r="AJ162" s="29" t="str">
        <f>+IFERROR(VLOOKUP(Creditos_totales!AJ$104,Cartera!$C$89:$DG$127,Creditos_totales!$P162,0)/(VLOOKUP(Creditos_totales!AJ$104,Cartera!$C$89:$DG$127,Creditos_totales!$P162,0)+VLOOKUP(Creditos_totales!AJ$104,Cartera!$C$44:$DG$82,Creditos_totales!$P162,0))," ")</f>
        <v xml:space="preserve"> </v>
      </c>
      <c r="AK162" s="29">
        <f>+IFERROR(VLOOKUP(Creditos_totales!AK$104,Cartera!$C$89:$DG$127,Creditos_totales!$P162,0)/(VLOOKUP(Creditos_totales!AK$104,Cartera!$C$89:$DG$127,Creditos_totales!$P162,0)+VLOOKUP(Creditos_totales!AK$104,Cartera!$C$44:$DG$82,Creditos_totales!$P162,0))," ")</f>
        <v>0.30309031107214096</v>
      </c>
      <c r="AL162" s="29" t="str">
        <f>+IFERROR(VLOOKUP(Creditos_totales!AL$104,Cartera!$C$89:$DG$127,Creditos_totales!$P162,0)/(VLOOKUP(Creditos_totales!AL$104,Cartera!$C$89:$DG$127,Creditos_totales!$P162,0)+VLOOKUP(Creditos_totales!AL$104,Cartera!$C$44:$DG$82,Creditos_totales!$P162,0))," ")</f>
        <v xml:space="preserve"> </v>
      </c>
      <c r="AM162" s="29" t="str">
        <f>+IFERROR(VLOOKUP(Creditos_totales!AM$104,Cartera!$C$89:$DG$127,Creditos_totales!$P162,0)/(VLOOKUP(Creditos_totales!AM$104,Cartera!$C$89:$DG$127,Creditos_totales!$P162,0)+VLOOKUP(Creditos_totales!AM$104,Cartera!$C$44:$DG$82,Creditos_totales!$P162,0))," ")</f>
        <v xml:space="preserve"> </v>
      </c>
      <c r="AN162" s="29" t="str">
        <f>+IFERROR(VLOOKUP(Creditos_totales!AN$104,Cartera!$C$89:$DG$127,Creditos_totales!$P162,0)/(VLOOKUP(Creditos_totales!AN$104,Cartera!$C$89:$DG$127,Creditos_totales!$P162,0)+VLOOKUP(Creditos_totales!AN$104,Cartera!$C$44:$DG$82,Creditos_totales!$P162,0))," ")</f>
        <v xml:space="preserve"> </v>
      </c>
      <c r="AO162" s="29" t="str">
        <f>+IFERROR(VLOOKUP(Creditos_totales!AO$104,Cartera!$C$89:$DG$127,Creditos_totales!$P162,0)/(VLOOKUP(Creditos_totales!AO$104,Cartera!$C$89:$DG$127,Creditos_totales!$P162,0)+VLOOKUP(Creditos_totales!AO$104,Cartera!$C$44:$DG$82,Creditos_totales!$P162,0))," ")</f>
        <v xml:space="preserve"> </v>
      </c>
      <c r="AP162" s="29">
        <f>+IFERROR(VLOOKUP(Creditos_totales!AP$104,Cartera!$C$89:$DG$127,Creditos_totales!$P162,0)/(VLOOKUP(Creditos_totales!AP$104,Cartera!$C$89:$DG$127,Creditos_totales!$P162,0)+VLOOKUP(Creditos_totales!AP$104,Cartera!$C$44:$DG$82,Creditos_totales!$P162,0))," ")</f>
        <v>0.12658596716979822</v>
      </c>
      <c r="AQ162" s="29" t="str">
        <f>+IFERROR(VLOOKUP(Creditos_totales!AQ$104,Cartera!$C$89:$DG$127,Creditos_totales!$P162,0)/(VLOOKUP(Creditos_totales!AQ$104,Cartera!$C$89:$DG$127,Creditos_totales!$P162,0)+VLOOKUP(Creditos_totales!AQ$104,Cartera!$C$44:$DG$82,Creditos_totales!$P162,0))," ")</f>
        <v xml:space="preserve"> </v>
      </c>
      <c r="AR162" s="29">
        <f>+IFERROR(VLOOKUP(Creditos_totales!AR$104,Cartera!$C$89:$DG$127,Creditos_totales!$P162,0)/(VLOOKUP(Creditos_totales!AR$104,Cartera!$C$89:$DG$127,Creditos_totales!$P162,0)+VLOOKUP(Creditos_totales!AR$104,Cartera!$C$44:$DG$82,Creditos_totales!$P162,0))," ")</f>
        <v>9.6751214792177936E-2</v>
      </c>
      <c r="AS162" s="29">
        <f>+IFERROR(VLOOKUP(Creditos_totales!AS$104,Cartera!$C$89:$DG$127,Creditos_totales!$P162,0)/(VLOOKUP(Creditos_totales!AS$104,Cartera!$C$89:$DG$127,Creditos_totales!$P162,0)+VLOOKUP(Creditos_totales!AS$104,Cartera!$C$44:$DG$82,Creditos_totales!$P162,0))," ")</f>
        <v>0.24426684888310138</v>
      </c>
      <c r="AT162" s="29">
        <f>+IFERROR(VLOOKUP(Creditos_totales!AT$104,Cartera!$C$89:$DG$127,Creditos_totales!$P162,0)/(VLOOKUP(Creditos_totales!AT$104,Cartera!$C$89:$DG$127,Creditos_totales!$P162,0)+VLOOKUP(Creditos_totales!AT$104,Cartera!$C$44:$DG$82,Creditos_totales!$P162,0))," ")</f>
        <v>0.26535025404610402</v>
      </c>
      <c r="AU162" s="29">
        <f>+IFERROR(VLOOKUP(Creditos_totales!AU$104,Cartera!$C$89:$DG$127,Creditos_totales!$P162,0)/(VLOOKUP(Creditos_totales!AU$104,Cartera!$C$89:$DG$127,Creditos_totales!$P162,0)+VLOOKUP(Creditos_totales!AU$104,Cartera!$C$44:$DG$82,Creditos_totales!$P162,0))," ")</f>
        <v>0.3798256973113962</v>
      </c>
      <c r="AV162" s="29" t="str">
        <f>+IFERROR(VLOOKUP(Creditos_totales!AV$104,Cartera!$C$89:$DG$127,Creditos_totales!$P162,0)/(VLOOKUP(Creditos_totales!AV$104,Cartera!$C$89:$DG$127,Creditos_totales!$P162,0)+VLOOKUP(Creditos_totales!AV$104,Cartera!$C$44:$DG$82,Creditos_totales!$P162,0))," ")</f>
        <v xml:space="preserve"> </v>
      </c>
      <c r="AW162" s="29" t="str">
        <f>+IFERROR(VLOOKUP(Creditos_totales!AW$104,Cartera!$C$89:$DG$127,Creditos_totales!$P162,0)/(VLOOKUP(Creditos_totales!AW$104,Cartera!$C$89:$DG$127,Creditos_totales!$P162,0)+VLOOKUP(Creditos_totales!AW$104,Cartera!$C$44:$DG$82,Creditos_totales!$P162,0))," ")</f>
        <v xml:space="preserve"> </v>
      </c>
      <c r="AX162" s="29">
        <f>+IFERROR(VLOOKUP(Creditos_totales!AX$104,Cartera!$C$89:$DG$127,Creditos_totales!$P162,0)/(VLOOKUP(Creditos_totales!AX$104,Cartera!$C$89:$DG$127,Creditos_totales!$P162,0)+VLOOKUP(Creditos_totales!AX$104,Cartera!$C$44:$DG$82,Creditos_totales!$P162,0))," ")</f>
        <v>8.8206956654019925E-2</v>
      </c>
      <c r="AY162" s="29">
        <f>+IFERROR(VLOOKUP(Creditos_totales!AY$104,Cartera!$C$89:$DG$127,Creditos_totales!$P162,0)/(VLOOKUP(Creditos_totales!AY$104,Cartera!$C$89:$DG$127,Creditos_totales!$P162,0)+VLOOKUP(Creditos_totales!AY$104,Cartera!$C$44:$DG$82,Creditos_totales!$P162,0))," ")</f>
        <v>3.4364383104323021E-2</v>
      </c>
      <c r="AZ162" s="29">
        <f>+IFERROR(VLOOKUP(Creditos_totales!AZ$104,Cartera!$C$89:$DG$127,Creditos_totales!$P162,0)/(VLOOKUP(Creditos_totales!AZ$104,Cartera!$C$89:$DG$127,Creditos_totales!$P162,0)+VLOOKUP(Creditos_totales!AZ$104,Cartera!$C$44:$DG$82,Creditos_totales!$P162,0))," ")</f>
        <v>0.23641542184419972</v>
      </c>
      <c r="BA162" s="29">
        <f>+IFERROR(VLOOKUP(Creditos_totales!BA$104,Cartera!$C$89:$DG$127,Creditos_totales!$P162,0)/(VLOOKUP(Creditos_totales!BA$104,Cartera!$C$89:$DG$127,Creditos_totales!$P162,0)+VLOOKUP(Creditos_totales!BA$104,Cartera!$C$44:$DG$82,Creditos_totales!$P162,0))," ")</f>
        <v>0.1466433354926652</v>
      </c>
      <c r="BB162" s="29" t="str">
        <f>+IFERROR(VLOOKUP(Creditos_totales!BB$104,Cartera!$C$89:$DG$127,Creditos_totales!$P162,0)/(VLOOKUP(Creditos_totales!BB$104,Cartera!$C$89:$DG$127,Creditos_totales!$P162,0)+VLOOKUP(Creditos_totales!BB$104,Cartera!$C$44:$DG$82,Creditos_totales!$P162,0))," ")</f>
        <v xml:space="preserve"> </v>
      </c>
      <c r="BC162" s="29">
        <f>+IFERROR(VLOOKUP(Creditos_totales!BC$104,Cartera!$C$89:$DG$127,Creditos_totales!$P162,0)/(VLOOKUP(Creditos_totales!BC$104,Cartera!$C$89:$DG$127,Creditos_totales!$P162,0)+VLOOKUP(Creditos_totales!BC$104,Cartera!$C$44:$DG$82,Creditos_totales!$P162,0))," ")</f>
        <v>8.3459195775834008E-2</v>
      </c>
      <c r="BD162" s="29">
        <f>+IFERROR(VLOOKUP(Creditos_totales!BD$104,Cartera!$C$89:$DG$127,Creditos_totales!$P162,0)/(VLOOKUP(Creditos_totales!BD$104,Cartera!$C$89:$DG$127,Creditos_totales!$P162,0)+VLOOKUP(Creditos_totales!BD$104,Cartera!$C$44:$DG$82,Creditos_totales!$P162,0))," ")</f>
        <v>7.4544246166483294E-2</v>
      </c>
      <c r="BE162" s="29">
        <f>+IFERROR(VLOOKUP(Creditos_totales!BE$104,Cartera!$C$89:$DG$127,Creditos_totales!$P162,0)/(VLOOKUP(Creditos_totales!BE$104,Cartera!$C$89:$DG$127,Creditos_totales!$P162,0)+VLOOKUP(Creditos_totales!BE$104,Cartera!$C$44:$DG$82,Creditos_totales!$P162,0))," ")</f>
        <v>0.16352908851251627</v>
      </c>
      <c r="BF162" s="29">
        <f>+IFERROR(VLOOKUP(Creditos_totales!BF$104,Cartera!$C$89:$DG$127,Creditos_totales!$P162,0)/(VLOOKUP(Creditos_totales!BF$104,Cartera!$C$89:$DG$127,Creditos_totales!$P162,0)+VLOOKUP(Creditos_totales!BF$104,Cartera!$C$44:$DG$82,Creditos_totales!$P162,0))," ")</f>
        <v>0.26187639907377519</v>
      </c>
      <c r="BG162" s="12">
        <f t="shared" si="3"/>
        <v>0.4065561759946873</v>
      </c>
      <c r="BH162" s="38">
        <v>0.28052476387550446</v>
      </c>
    </row>
    <row r="163" spans="2:60" ht="16.5" x14ac:dyDescent="0.3">
      <c r="B163">
        <v>71</v>
      </c>
      <c r="C163" s="23">
        <v>42674</v>
      </c>
      <c r="D163" s="29">
        <f>+IFERROR(VLOOKUP(D$104,Cartera!$C$23:$DG$33,Creditos_totales!$B163,0)/(VLOOKUP(D$104,Cartera!$C$5:$DG$15,Creditos_totales!$B163,0)+VLOOKUP(D$104,Cartera!$C$23:$DG$33,Creditos_totales!$B163,0))," ")</f>
        <v>0.57129913769550866</v>
      </c>
      <c r="E163" s="29">
        <f>+IFERROR(VLOOKUP(E$104,Cartera!$C$23:$DG$33,Creditos_totales!$B163,0)/(VLOOKUP(E$104,Cartera!$C$5:$DG$15,Creditos_totales!$B163,0)+VLOOKUP(E$104,Cartera!$C$23:$DG$33,Creditos_totales!$B163,0))," ")</f>
        <v>0.71493937818429953</v>
      </c>
      <c r="F163" s="29">
        <f>+IFERROR(VLOOKUP(F$104,Cartera!$C$23:$DG$33,Creditos_totales!$B163,0)/(VLOOKUP(F$104,Cartera!$C$5:$DG$15,Creditos_totales!$B163,0)+VLOOKUP(F$104,Cartera!$C$23:$DG$33,Creditos_totales!$B163,0))," ")</f>
        <v>0.56507741105609677</v>
      </c>
      <c r="G163" s="29">
        <f>+IFERROR(VLOOKUP(G$104,Cartera!$C$23:$DG$33,Creditos_totales!$B163,0)/(VLOOKUP(G$104,Cartera!$C$5:$DG$15,Creditos_totales!$B163,0)+VLOOKUP(G$104,Cartera!$C$23:$DG$33,Creditos_totales!$B163,0))," ")</f>
        <v>0.59836119978721658</v>
      </c>
      <c r="H163" s="29">
        <f>+IFERROR(VLOOKUP(H$104,Cartera!$C$23:$DG$33,Creditos_totales!$B163,0)/(VLOOKUP(H$104,Cartera!$C$5:$DG$15,Creditos_totales!$B163,0)+VLOOKUP(H$104,Cartera!$C$23:$DG$33,Creditos_totales!$B163,0))," ")</f>
        <v>0.19442980671032195</v>
      </c>
      <c r="I163" s="29">
        <f>+IFERROR(VLOOKUP(I$104,Cartera!$C$23:$DG$33,Creditos_totales!$B163,0)/(VLOOKUP(I$104,Cartera!$C$5:$DG$15,Creditos_totales!$B163,0)+VLOOKUP(I$104,Cartera!$C$23:$DG$33,Creditos_totales!$B163,0))," ")</f>
        <v>0.64602913598880651</v>
      </c>
      <c r="J163" s="29">
        <f>+IFERROR(VLOOKUP(J$104,Cartera!$C$23:$DG$33,Creditos_totales!$B163,0)/(VLOOKUP(J$104,Cartera!$C$5:$DG$15,Creditos_totales!$B163,0)+VLOOKUP(J$104,Cartera!$C$23:$DG$33,Creditos_totales!$B163,0))," ")</f>
        <v>0.70815157045203103</v>
      </c>
      <c r="K163" s="29">
        <f>+IFERROR(VLOOKUP(K$104,Cartera!$C$23:$DG$33,Creditos_totales!$B163,0)/(VLOOKUP(K$104,Cartera!$C$5:$DG$15,Creditos_totales!$B163,0)+VLOOKUP(K$104,Cartera!$C$23:$DG$33,Creditos_totales!$B163,0))," ")</f>
        <v>0.77496699167104</v>
      </c>
      <c r="L163" s="29">
        <f>+IFERROR(VLOOKUP(L$104,Cartera!$C$23:$DG$33,Creditos_totales!$B163,0)/(VLOOKUP(L$104,Cartera!$C$5:$DG$15,Creditos_totales!$B163,0)+VLOOKUP(L$104,Cartera!$C$23:$DG$33,Creditos_totales!$B163,0))," ")</f>
        <v>0.15875563515648577</v>
      </c>
      <c r="M163" s="29">
        <f>+IFERROR(VLOOKUP(M$104,Cartera!$C$23:$DG$33,Creditos_totales!$B163,0)/(VLOOKUP(M$104,Cartera!$C$5:$DG$15,Creditos_totales!$B163,0)+VLOOKUP(M$104,Cartera!$C$23:$DG$33,Creditos_totales!$B163,0))," ")</f>
        <v>0.61101526068412459</v>
      </c>
      <c r="N163" s="12">
        <v>0.59481844990918997</v>
      </c>
      <c r="P163">
        <v>71</v>
      </c>
      <c r="Q163" s="3">
        <v>42674</v>
      </c>
      <c r="R163" s="29">
        <f t="shared" si="0"/>
        <v>0.40163880021278342</v>
      </c>
      <c r="S163" s="29">
        <f t="shared" si="1"/>
        <v>0.42870086230449134</v>
      </c>
      <c r="T163" s="29">
        <f t="shared" si="2"/>
        <v>0.43492258894390323</v>
      </c>
      <c r="U163" s="29">
        <f>+IFERROR(VLOOKUP(Creditos_totales!U$104,Cartera!$C$89:$DG$127,Creditos_totales!$P163,0)/(VLOOKUP(Creditos_totales!U$104,Cartera!$C$89:$DG$127,Creditos_totales!$P163,0)+VLOOKUP(Creditos_totales!U$104,Cartera!$C$44:$DG$82,Creditos_totales!$P163,0))," ")</f>
        <v>0.39366775868859155</v>
      </c>
      <c r="V163" s="29">
        <f>+IFERROR(VLOOKUP(Creditos_totales!V$104,Cartera!$C$89:$DG$127,Creditos_totales!$P163,0)/(VLOOKUP(Creditos_totales!V$104,Cartera!$C$89:$DG$127,Creditos_totales!$P163,0)+VLOOKUP(Creditos_totales!V$104,Cartera!$C$44:$DG$82,Creditos_totales!$P163,0))," ")</f>
        <v>0.63818144766623497</v>
      </c>
      <c r="W163" s="29">
        <f>+IFERROR(VLOOKUP(Creditos_totales!W$104,Cartera!$C$89:$DG$127,Creditos_totales!$P163,0)/(VLOOKUP(Creditos_totales!W$104,Cartera!$C$89:$DG$127,Creditos_totales!$P163,0)+VLOOKUP(Creditos_totales!W$104,Cartera!$C$44:$DG$82,Creditos_totales!$P163,0))," ")</f>
        <v>0.31501367719818069</v>
      </c>
      <c r="X163" s="29">
        <f>+IFERROR(VLOOKUP(Creditos_totales!X$104,Cartera!$C$89:$DG$127,Creditos_totales!$P163,0)/(VLOOKUP(Creditos_totales!X$104,Cartera!$C$89:$DG$127,Creditos_totales!$P163,0)+VLOOKUP(Creditos_totales!X$104,Cartera!$C$44:$DG$82,Creditos_totales!$P163,0))," ")</f>
        <v>0.37225197519340969</v>
      </c>
      <c r="Y163" s="29">
        <f>+IFERROR(VLOOKUP(Creditos_totales!Y$104,Cartera!$C$89:$DG$127,Creditos_totales!$P163,0)/(VLOOKUP(Creditos_totales!Y$104,Cartera!$C$89:$DG$127,Creditos_totales!$P163,0)+VLOOKUP(Creditos_totales!Y$104,Cartera!$C$44:$DG$82,Creditos_totales!$P163,0))," ")</f>
        <v>0.41228843094484441</v>
      </c>
      <c r="Z163" s="29">
        <f>+IFERROR(VLOOKUP(Creditos_totales!Z$104,Cartera!$C$89:$DG$127,Creditos_totales!$P163,0)/(VLOOKUP(Creditos_totales!Z$104,Cartera!$C$89:$DG$127,Creditos_totales!$P163,0)+VLOOKUP(Creditos_totales!Z$104,Cartera!$C$44:$DG$82,Creditos_totales!$P163,0))," ")</f>
        <v>0.44760861312852901</v>
      </c>
      <c r="AA163" s="29">
        <f>+IFERROR(VLOOKUP(Creditos_totales!AA$104,Cartera!$C$89:$DG$127,Creditos_totales!$P163,0)/(VLOOKUP(Creditos_totales!AA$104,Cartera!$C$89:$DG$127,Creditos_totales!$P163,0)+VLOOKUP(Creditos_totales!AA$104,Cartera!$C$44:$DG$82,Creditos_totales!$P163,0))," ")</f>
        <v>0.42849905955868361</v>
      </c>
      <c r="AB163" s="29">
        <f>+IFERROR(VLOOKUP(Creditos_totales!AB$104,Cartera!$C$89:$DG$127,Creditos_totales!$P163,0)/(VLOOKUP(Creditos_totales!AB$104,Cartera!$C$89:$DG$127,Creditos_totales!$P163,0)+VLOOKUP(Creditos_totales!AB$104,Cartera!$C$44:$DG$82,Creditos_totales!$P163,0))," ")</f>
        <v>0.44985623384867313</v>
      </c>
      <c r="AC163" s="29">
        <f>+IFERROR(VLOOKUP(Creditos_totales!AC$104,Cartera!$C$89:$DG$127,Creditos_totales!$P163,0)/(VLOOKUP(Creditos_totales!AC$104,Cartera!$C$89:$DG$127,Creditos_totales!$P163,0)+VLOOKUP(Creditos_totales!AC$104,Cartera!$C$44:$DG$82,Creditos_totales!$P163,0))," ")</f>
        <v>0.26499851511308309</v>
      </c>
      <c r="AD163" s="29">
        <f>+IFERROR(VLOOKUP(Creditos_totales!AD$104,Cartera!$C$89:$DG$127,Creditos_totales!$P163,0)/(VLOOKUP(Creditos_totales!AD$104,Cartera!$C$89:$DG$127,Creditos_totales!$P163,0)+VLOOKUP(Creditos_totales!AD$104,Cartera!$C$44:$DG$82,Creditos_totales!$P163,0))," ")</f>
        <v>0.27980336165309311</v>
      </c>
      <c r="AE163" s="29">
        <f>+IFERROR(VLOOKUP(Creditos_totales!AE$104,Cartera!$C$89:$DG$127,Creditos_totales!$P163,0)/(VLOOKUP(Creditos_totales!AE$104,Cartera!$C$89:$DG$127,Creditos_totales!$P163,0)+VLOOKUP(Creditos_totales!AE$104,Cartera!$C$44:$DG$82,Creditos_totales!$P163,0))," ")</f>
        <v>0.37196700417181022</v>
      </c>
      <c r="AF163" s="29" t="str">
        <f>+IFERROR(VLOOKUP(Creditos_totales!AF$104,Cartera!$C$89:$DG$127,Creditos_totales!$P163,0)/(VLOOKUP(Creditos_totales!AF$104,Cartera!$C$89:$DG$127,Creditos_totales!$P163,0)+VLOOKUP(Creditos_totales!AF$104,Cartera!$C$44:$DG$82,Creditos_totales!$P163,0))," ")</f>
        <v xml:space="preserve"> </v>
      </c>
      <c r="AG163" s="29">
        <f>+IFERROR(VLOOKUP(Creditos_totales!AG$104,Cartera!$C$89:$DG$127,Creditos_totales!$P163,0)/(VLOOKUP(Creditos_totales!AG$104,Cartera!$C$89:$DG$127,Creditos_totales!$P163,0)+VLOOKUP(Creditos_totales!AG$104,Cartera!$C$44:$DG$82,Creditos_totales!$P163,0))," ")</f>
        <v>0.23280640167220562</v>
      </c>
      <c r="AH163" s="29">
        <f>+IFERROR(VLOOKUP(Creditos_totales!AH$104,Cartera!$C$89:$DG$127,Creditos_totales!$P163,0)/(VLOOKUP(Creditos_totales!AH$104,Cartera!$C$89:$DG$127,Creditos_totales!$P163,0)+VLOOKUP(Creditos_totales!AH$104,Cartera!$C$44:$DG$82,Creditos_totales!$P163,0))," ")</f>
        <v>0.15230216893647952</v>
      </c>
      <c r="AI163" s="29">
        <f>+IFERROR(VLOOKUP(Creditos_totales!AI$104,Cartera!$C$89:$DG$127,Creditos_totales!$P163,0)/(VLOOKUP(Creditos_totales!AI$104,Cartera!$C$89:$DG$127,Creditos_totales!$P163,0)+VLOOKUP(Creditos_totales!AI$104,Cartera!$C$44:$DG$82,Creditos_totales!$P163,0))," ")</f>
        <v>0.38172824814050466</v>
      </c>
      <c r="AJ163" s="29" t="str">
        <f>+IFERROR(VLOOKUP(Creditos_totales!AJ$104,Cartera!$C$89:$DG$127,Creditos_totales!$P163,0)/(VLOOKUP(Creditos_totales!AJ$104,Cartera!$C$89:$DG$127,Creditos_totales!$P163,0)+VLOOKUP(Creditos_totales!AJ$104,Cartera!$C$44:$DG$82,Creditos_totales!$P163,0))," ")</f>
        <v xml:space="preserve"> </v>
      </c>
      <c r="AK163" s="29">
        <f>+IFERROR(VLOOKUP(Creditos_totales!AK$104,Cartera!$C$89:$DG$127,Creditos_totales!$P163,0)/(VLOOKUP(Creditos_totales!AK$104,Cartera!$C$89:$DG$127,Creditos_totales!$P163,0)+VLOOKUP(Creditos_totales!AK$104,Cartera!$C$44:$DG$82,Creditos_totales!$P163,0))," ")</f>
        <v>0.30313405183326925</v>
      </c>
      <c r="AL163" s="29" t="str">
        <f>+IFERROR(VLOOKUP(Creditos_totales!AL$104,Cartera!$C$89:$DG$127,Creditos_totales!$P163,0)/(VLOOKUP(Creditos_totales!AL$104,Cartera!$C$89:$DG$127,Creditos_totales!$P163,0)+VLOOKUP(Creditos_totales!AL$104,Cartera!$C$44:$DG$82,Creditos_totales!$P163,0))," ")</f>
        <v xml:space="preserve"> </v>
      </c>
      <c r="AM163" s="29" t="str">
        <f>+IFERROR(VLOOKUP(Creditos_totales!AM$104,Cartera!$C$89:$DG$127,Creditos_totales!$P163,0)/(VLOOKUP(Creditos_totales!AM$104,Cartera!$C$89:$DG$127,Creditos_totales!$P163,0)+VLOOKUP(Creditos_totales!AM$104,Cartera!$C$44:$DG$82,Creditos_totales!$P163,0))," ")</f>
        <v xml:space="preserve"> </v>
      </c>
      <c r="AN163" s="29" t="str">
        <f>+IFERROR(VLOOKUP(Creditos_totales!AN$104,Cartera!$C$89:$DG$127,Creditos_totales!$P163,0)/(VLOOKUP(Creditos_totales!AN$104,Cartera!$C$89:$DG$127,Creditos_totales!$P163,0)+VLOOKUP(Creditos_totales!AN$104,Cartera!$C$44:$DG$82,Creditos_totales!$P163,0))," ")</f>
        <v xml:space="preserve"> </v>
      </c>
      <c r="AO163" s="29" t="str">
        <f>+IFERROR(VLOOKUP(Creditos_totales!AO$104,Cartera!$C$89:$DG$127,Creditos_totales!$P163,0)/(VLOOKUP(Creditos_totales!AO$104,Cartera!$C$89:$DG$127,Creditos_totales!$P163,0)+VLOOKUP(Creditos_totales!AO$104,Cartera!$C$44:$DG$82,Creditos_totales!$P163,0))," ")</f>
        <v xml:space="preserve"> </v>
      </c>
      <c r="AP163" s="29">
        <f>+IFERROR(VLOOKUP(Creditos_totales!AP$104,Cartera!$C$89:$DG$127,Creditos_totales!$P163,0)/(VLOOKUP(Creditos_totales!AP$104,Cartera!$C$89:$DG$127,Creditos_totales!$P163,0)+VLOOKUP(Creditos_totales!AP$104,Cartera!$C$44:$DG$82,Creditos_totales!$P163,0))," ")</f>
        <v>0.11312216887478786</v>
      </c>
      <c r="AQ163" s="29" t="str">
        <f>+IFERROR(VLOOKUP(Creditos_totales!AQ$104,Cartera!$C$89:$DG$127,Creditos_totales!$P163,0)/(VLOOKUP(Creditos_totales!AQ$104,Cartera!$C$89:$DG$127,Creditos_totales!$P163,0)+VLOOKUP(Creditos_totales!AQ$104,Cartera!$C$44:$DG$82,Creditos_totales!$P163,0))," ")</f>
        <v xml:space="preserve"> </v>
      </c>
      <c r="AR163" s="29">
        <f>+IFERROR(VLOOKUP(Creditos_totales!AR$104,Cartera!$C$89:$DG$127,Creditos_totales!$P163,0)/(VLOOKUP(Creditos_totales!AR$104,Cartera!$C$89:$DG$127,Creditos_totales!$P163,0)+VLOOKUP(Creditos_totales!AR$104,Cartera!$C$44:$DG$82,Creditos_totales!$P163,0))," ")</f>
        <v>0.11457349057573328</v>
      </c>
      <c r="AS163" s="29">
        <f>+IFERROR(VLOOKUP(Creditos_totales!AS$104,Cartera!$C$89:$DG$127,Creditos_totales!$P163,0)/(VLOOKUP(Creditos_totales!AS$104,Cartera!$C$89:$DG$127,Creditos_totales!$P163,0)+VLOOKUP(Creditos_totales!AS$104,Cartera!$C$44:$DG$82,Creditos_totales!$P163,0))," ")</f>
        <v>0.24360555154909888</v>
      </c>
      <c r="AT163" s="29">
        <f>+IFERROR(VLOOKUP(Creditos_totales!AT$104,Cartera!$C$89:$DG$127,Creditos_totales!$P163,0)/(VLOOKUP(Creditos_totales!AT$104,Cartera!$C$89:$DG$127,Creditos_totales!$P163,0)+VLOOKUP(Creditos_totales!AT$104,Cartera!$C$44:$DG$82,Creditos_totales!$P163,0))," ")</f>
        <v>0.27533988611015742</v>
      </c>
      <c r="AU163" s="29">
        <f>+IFERROR(VLOOKUP(Creditos_totales!AU$104,Cartera!$C$89:$DG$127,Creditos_totales!$P163,0)/(VLOOKUP(Creditos_totales!AU$104,Cartera!$C$89:$DG$127,Creditos_totales!$P163,0)+VLOOKUP(Creditos_totales!AU$104,Cartera!$C$44:$DG$82,Creditos_totales!$P163,0))," ")</f>
        <v>0.37416735644695537</v>
      </c>
      <c r="AV163" s="29" t="str">
        <f>+IFERROR(VLOOKUP(Creditos_totales!AV$104,Cartera!$C$89:$DG$127,Creditos_totales!$P163,0)/(VLOOKUP(Creditos_totales!AV$104,Cartera!$C$89:$DG$127,Creditos_totales!$P163,0)+VLOOKUP(Creditos_totales!AV$104,Cartera!$C$44:$DG$82,Creditos_totales!$P163,0))," ")</f>
        <v xml:space="preserve"> </v>
      </c>
      <c r="AW163" s="29" t="str">
        <f>+IFERROR(VLOOKUP(Creditos_totales!AW$104,Cartera!$C$89:$DG$127,Creditos_totales!$P163,0)/(VLOOKUP(Creditos_totales!AW$104,Cartera!$C$89:$DG$127,Creditos_totales!$P163,0)+VLOOKUP(Creditos_totales!AW$104,Cartera!$C$44:$DG$82,Creditos_totales!$P163,0))," ")</f>
        <v xml:space="preserve"> </v>
      </c>
      <c r="AX163" s="29">
        <f>+IFERROR(VLOOKUP(Creditos_totales!AX$104,Cartera!$C$89:$DG$127,Creditos_totales!$P163,0)/(VLOOKUP(Creditos_totales!AX$104,Cartera!$C$89:$DG$127,Creditos_totales!$P163,0)+VLOOKUP(Creditos_totales!AX$104,Cartera!$C$44:$DG$82,Creditos_totales!$P163,0))," ")</f>
        <v>8.7639405179806742E-2</v>
      </c>
      <c r="AY163" s="29">
        <f>+IFERROR(VLOOKUP(Creditos_totales!AY$104,Cartera!$C$89:$DG$127,Creditos_totales!$P163,0)/(VLOOKUP(Creditos_totales!AY$104,Cartera!$C$89:$DG$127,Creditos_totales!$P163,0)+VLOOKUP(Creditos_totales!AY$104,Cartera!$C$44:$DG$82,Creditos_totales!$P163,0))," ")</f>
        <v>3.3402764252038669E-2</v>
      </c>
      <c r="AZ163" s="29">
        <f>+IFERROR(VLOOKUP(Creditos_totales!AZ$104,Cartera!$C$89:$DG$127,Creditos_totales!$P163,0)/(VLOOKUP(Creditos_totales!AZ$104,Cartera!$C$89:$DG$127,Creditos_totales!$P163,0)+VLOOKUP(Creditos_totales!AZ$104,Cartera!$C$44:$DG$82,Creditos_totales!$P163,0))," ")</f>
        <v>0.24342761207091287</v>
      </c>
      <c r="BA163" s="29">
        <f>+IFERROR(VLOOKUP(Creditos_totales!BA$104,Cartera!$C$89:$DG$127,Creditos_totales!$P163,0)/(VLOOKUP(Creditos_totales!BA$104,Cartera!$C$89:$DG$127,Creditos_totales!$P163,0)+VLOOKUP(Creditos_totales!BA$104,Cartera!$C$44:$DG$82,Creditos_totales!$P163,0))," ")</f>
        <v>0.14595259989286949</v>
      </c>
      <c r="BB163" s="29" t="str">
        <f>+IFERROR(VLOOKUP(Creditos_totales!BB$104,Cartera!$C$89:$DG$127,Creditos_totales!$P163,0)/(VLOOKUP(Creditos_totales!BB$104,Cartera!$C$89:$DG$127,Creditos_totales!$P163,0)+VLOOKUP(Creditos_totales!BB$104,Cartera!$C$44:$DG$82,Creditos_totales!$P163,0))," ")</f>
        <v xml:space="preserve"> </v>
      </c>
      <c r="BC163" s="29">
        <f>+IFERROR(VLOOKUP(Creditos_totales!BC$104,Cartera!$C$89:$DG$127,Creditos_totales!$P163,0)/(VLOOKUP(Creditos_totales!BC$104,Cartera!$C$89:$DG$127,Creditos_totales!$P163,0)+VLOOKUP(Creditos_totales!BC$104,Cartera!$C$44:$DG$82,Creditos_totales!$P163,0))," ")</f>
        <v>8.7861115678417076E-2</v>
      </c>
      <c r="BD163" s="29">
        <f>+IFERROR(VLOOKUP(Creditos_totales!BD$104,Cartera!$C$89:$DG$127,Creditos_totales!$P163,0)/(VLOOKUP(Creditos_totales!BD$104,Cartera!$C$89:$DG$127,Creditos_totales!$P163,0)+VLOOKUP(Creditos_totales!BD$104,Cartera!$C$44:$DG$82,Creditos_totales!$P163,0))," ")</f>
        <v>7.3434228385498318E-2</v>
      </c>
      <c r="BE163" s="29">
        <f>+IFERROR(VLOOKUP(Creditos_totales!BE$104,Cartera!$C$89:$DG$127,Creditos_totales!$P163,0)/(VLOOKUP(Creditos_totales!BE$104,Cartera!$C$89:$DG$127,Creditos_totales!$P163,0)+VLOOKUP(Creditos_totales!BE$104,Cartera!$C$44:$DG$82,Creditos_totales!$P163,0))," ")</f>
        <v>0.1943225102453279</v>
      </c>
      <c r="BF163" s="29">
        <f>+IFERROR(VLOOKUP(Creditos_totales!BF$104,Cartera!$C$89:$DG$127,Creditos_totales!$P163,0)/(VLOOKUP(Creditos_totales!BF$104,Cartera!$C$89:$DG$127,Creditos_totales!$P163,0)+VLOOKUP(Creditos_totales!BF$104,Cartera!$C$44:$DG$82,Creditos_totales!$P163,0))," ")</f>
        <v>0.26142637462196039</v>
      </c>
      <c r="BG163" s="12">
        <f t="shared" si="3"/>
        <v>0.40518155009081003</v>
      </c>
      <c r="BH163" s="38">
        <v>0.28036701963865596</v>
      </c>
    </row>
    <row r="164" spans="2:60" ht="16.5" x14ac:dyDescent="0.3">
      <c r="B164">
        <v>72</v>
      </c>
      <c r="C164" s="23">
        <v>42704</v>
      </c>
      <c r="D164" s="29">
        <f>+IFERROR(VLOOKUP(D$104,Cartera!$C$23:$DG$33,Creditos_totales!$B164,0)/(VLOOKUP(D$104,Cartera!$C$5:$DG$15,Creditos_totales!$B164,0)+VLOOKUP(D$104,Cartera!$C$23:$DG$33,Creditos_totales!$B164,0))," ")</f>
        <v>0.56736393775140881</v>
      </c>
      <c r="E164" s="29">
        <f>+IFERROR(VLOOKUP(E$104,Cartera!$C$23:$DG$33,Creditos_totales!$B164,0)/(VLOOKUP(E$104,Cartera!$C$5:$DG$15,Creditos_totales!$B164,0)+VLOOKUP(E$104,Cartera!$C$23:$DG$33,Creditos_totales!$B164,0))," ")</f>
        <v>0.71654727096268223</v>
      </c>
      <c r="F164" s="29">
        <f>+IFERROR(VLOOKUP(F$104,Cartera!$C$23:$DG$33,Creditos_totales!$B164,0)/(VLOOKUP(F$104,Cartera!$C$5:$DG$15,Creditos_totales!$B164,0)+VLOOKUP(F$104,Cartera!$C$23:$DG$33,Creditos_totales!$B164,0))," ")</f>
        <v>0.56460543484889036</v>
      </c>
      <c r="G164" s="29">
        <f>+IFERROR(VLOOKUP(G$104,Cartera!$C$23:$DG$33,Creditos_totales!$B164,0)/(VLOOKUP(G$104,Cartera!$C$5:$DG$15,Creditos_totales!$B164,0)+VLOOKUP(G$104,Cartera!$C$23:$DG$33,Creditos_totales!$B164,0))," ")</f>
        <v>0.6027208201654124</v>
      </c>
      <c r="H164" s="29">
        <f>+IFERROR(VLOOKUP(H$104,Cartera!$C$23:$DG$33,Creditos_totales!$B164,0)/(VLOOKUP(H$104,Cartera!$C$5:$DG$15,Creditos_totales!$B164,0)+VLOOKUP(H$104,Cartera!$C$23:$DG$33,Creditos_totales!$B164,0))," ")</f>
        <v>0.17723053593459193</v>
      </c>
      <c r="I164" s="29">
        <f>+IFERROR(VLOOKUP(I$104,Cartera!$C$23:$DG$33,Creditos_totales!$B164,0)/(VLOOKUP(I$104,Cartera!$C$5:$DG$15,Creditos_totales!$B164,0)+VLOOKUP(I$104,Cartera!$C$23:$DG$33,Creditos_totales!$B164,0))," ")</f>
        <v>0.64119409430478047</v>
      </c>
      <c r="J164" s="29">
        <f>+IFERROR(VLOOKUP(J$104,Cartera!$C$23:$DG$33,Creditos_totales!$B164,0)/(VLOOKUP(J$104,Cartera!$C$5:$DG$15,Creditos_totales!$B164,0)+VLOOKUP(J$104,Cartera!$C$23:$DG$33,Creditos_totales!$B164,0))," ")</f>
        <v>0.71776056414348144</v>
      </c>
      <c r="K164" s="29">
        <f>+IFERROR(VLOOKUP(K$104,Cartera!$C$23:$DG$33,Creditos_totales!$B164,0)/(VLOOKUP(K$104,Cartera!$C$5:$DG$15,Creditos_totales!$B164,0)+VLOOKUP(K$104,Cartera!$C$23:$DG$33,Creditos_totales!$B164,0))," ")</f>
        <v>0.77471571929996674</v>
      </c>
      <c r="L164" s="29">
        <f>+IFERROR(VLOOKUP(L$104,Cartera!$C$23:$DG$33,Creditos_totales!$B164,0)/(VLOOKUP(L$104,Cartera!$C$5:$DG$15,Creditos_totales!$B164,0)+VLOOKUP(L$104,Cartera!$C$23:$DG$33,Creditos_totales!$B164,0))," ")</f>
        <v>0.14024800312559332</v>
      </c>
      <c r="M164" s="29">
        <f>+IFERROR(VLOOKUP(M$104,Cartera!$C$23:$DG$33,Creditos_totales!$B164,0)/(VLOOKUP(M$104,Cartera!$C$5:$DG$15,Creditos_totales!$B164,0)+VLOOKUP(M$104,Cartera!$C$23:$DG$33,Creditos_totales!$B164,0))," ")</f>
        <v>0.59182967538626852</v>
      </c>
      <c r="N164" s="12">
        <v>0.59390701497975718</v>
      </c>
      <c r="P164">
        <v>72</v>
      </c>
      <c r="Q164" s="3">
        <v>42704</v>
      </c>
      <c r="R164" s="29">
        <f t="shared" si="0"/>
        <v>0.3972791798345876</v>
      </c>
      <c r="S164" s="29">
        <f t="shared" si="1"/>
        <v>0.43263606224859119</v>
      </c>
      <c r="T164" s="29">
        <f t="shared" si="2"/>
        <v>0.43539456515110964</v>
      </c>
      <c r="U164" s="29">
        <f>+IFERROR(VLOOKUP(Creditos_totales!U$104,Cartera!$C$89:$DG$127,Creditos_totales!$P164,0)/(VLOOKUP(Creditos_totales!U$104,Cartera!$C$89:$DG$127,Creditos_totales!$P164,0)+VLOOKUP(Creditos_totales!U$104,Cartera!$C$44:$DG$82,Creditos_totales!$P164,0))," ")</f>
        <v>0.38503925753530727</v>
      </c>
      <c r="V164" s="29">
        <f>+IFERROR(VLOOKUP(Creditos_totales!V$104,Cartera!$C$89:$DG$127,Creditos_totales!$P164,0)/(VLOOKUP(Creditos_totales!V$104,Cartera!$C$89:$DG$127,Creditos_totales!$P164,0)+VLOOKUP(Creditos_totales!V$104,Cartera!$C$44:$DG$82,Creditos_totales!$P164,0))," ")</f>
        <v>0.6480682335602761</v>
      </c>
      <c r="W164" s="29">
        <f>+IFERROR(VLOOKUP(Creditos_totales!W$104,Cartera!$C$89:$DG$127,Creditos_totales!$P164,0)/(VLOOKUP(Creditos_totales!W$104,Cartera!$C$89:$DG$127,Creditos_totales!$P164,0)+VLOOKUP(Creditos_totales!W$104,Cartera!$C$44:$DG$82,Creditos_totales!$P164,0))," ")</f>
        <v>0.31801556954454013</v>
      </c>
      <c r="X164" s="29">
        <f>+IFERROR(VLOOKUP(Creditos_totales!X$104,Cartera!$C$89:$DG$127,Creditos_totales!$P164,0)/(VLOOKUP(Creditos_totales!X$104,Cartera!$C$89:$DG$127,Creditos_totales!$P164,0)+VLOOKUP(Creditos_totales!X$104,Cartera!$C$44:$DG$82,Creditos_totales!$P164,0))," ")</f>
        <v>0.37063720728478206</v>
      </c>
      <c r="Y164" s="29">
        <f>+IFERROR(VLOOKUP(Creditos_totales!Y$104,Cartera!$C$89:$DG$127,Creditos_totales!$P164,0)/(VLOOKUP(Creditos_totales!Y$104,Cartera!$C$89:$DG$127,Creditos_totales!$P164,0)+VLOOKUP(Creditos_totales!Y$104,Cartera!$C$44:$DG$82,Creditos_totales!$P164,0))," ")</f>
        <v>0.40977520637690812</v>
      </c>
      <c r="Z164" s="29">
        <f>+IFERROR(VLOOKUP(Creditos_totales!Z$104,Cartera!$C$89:$DG$127,Creditos_totales!$P164,0)/(VLOOKUP(Creditos_totales!Z$104,Cartera!$C$89:$DG$127,Creditos_totales!$P164,0)+VLOOKUP(Creditos_totales!Z$104,Cartera!$C$44:$DG$82,Creditos_totales!$P164,0))," ")</f>
        <v>0.44516501728362462</v>
      </c>
      <c r="AA164" s="29">
        <f>+IFERROR(VLOOKUP(Creditos_totales!AA$104,Cartera!$C$89:$DG$127,Creditos_totales!$P164,0)/(VLOOKUP(Creditos_totales!AA$104,Cartera!$C$89:$DG$127,Creditos_totales!$P164,0)+VLOOKUP(Creditos_totales!AA$104,Cartera!$C$44:$DG$82,Creditos_totales!$P164,0))," ")</f>
        <v>0.42105524849010795</v>
      </c>
      <c r="AB164" s="29">
        <f>+IFERROR(VLOOKUP(Creditos_totales!AB$104,Cartera!$C$89:$DG$127,Creditos_totales!$P164,0)/(VLOOKUP(Creditos_totales!AB$104,Cartera!$C$89:$DG$127,Creditos_totales!$P164,0)+VLOOKUP(Creditos_totales!AB$104,Cartera!$C$44:$DG$82,Creditos_totales!$P164,0))," ")</f>
        <v>0.43967924373530043</v>
      </c>
      <c r="AC164" s="29">
        <f>+IFERROR(VLOOKUP(Creditos_totales!AC$104,Cartera!$C$89:$DG$127,Creditos_totales!$P164,0)/(VLOOKUP(Creditos_totales!AC$104,Cartera!$C$89:$DG$127,Creditos_totales!$P164,0)+VLOOKUP(Creditos_totales!AC$104,Cartera!$C$44:$DG$82,Creditos_totales!$P164,0))," ")</f>
        <v>0.25068291348957084</v>
      </c>
      <c r="AD164" s="29">
        <f>+IFERROR(VLOOKUP(Creditos_totales!AD$104,Cartera!$C$89:$DG$127,Creditos_totales!$P164,0)/(VLOOKUP(Creditos_totales!AD$104,Cartera!$C$89:$DG$127,Creditos_totales!$P164,0)+VLOOKUP(Creditos_totales!AD$104,Cartera!$C$44:$DG$82,Creditos_totales!$P164,0))," ")</f>
        <v>0.27447108909730072</v>
      </c>
      <c r="AE164" s="29">
        <f>+IFERROR(VLOOKUP(Creditos_totales!AE$104,Cartera!$C$89:$DG$127,Creditos_totales!$P164,0)/(VLOOKUP(Creditos_totales!AE$104,Cartera!$C$89:$DG$127,Creditos_totales!$P164,0)+VLOOKUP(Creditos_totales!AE$104,Cartera!$C$44:$DG$82,Creditos_totales!$P164,0))," ")</f>
        <v>0.37458458243682174</v>
      </c>
      <c r="AF164" s="29" t="str">
        <f>+IFERROR(VLOOKUP(Creditos_totales!AF$104,Cartera!$C$89:$DG$127,Creditos_totales!$P164,0)/(VLOOKUP(Creditos_totales!AF$104,Cartera!$C$89:$DG$127,Creditos_totales!$P164,0)+VLOOKUP(Creditos_totales!AF$104,Cartera!$C$44:$DG$82,Creditos_totales!$P164,0))," ")</f>
        <v xml:space="preserve"> </v>
      </c>
      <c r="AG164" s="29">
        <f>+IFERROR(VLOOKUP(Creditos_totales!AG$104,Cartera!$C$89:$DG$127,Creditos_totales!$P164,0)/(VLOOKUP(Creditos_totales!AG$104,Cartera!$C$89:$DG$127,Creditos_totales!$P164,0)+VLOOKUP(Creditos_totales!AG$104,Cartera!$C$44:$DG$82,Creditos_totales!$P164,0))," ")</f>
        <v>0.23539679899288191</v>
      </c>
      <c r="AH164" s="29">
        <f>+IFERROR(VLOOKUP(Creditos_totales!AH$104,Cartera!$C$89:$DG$127,Creditos_totales!$P164,0)/(VLOOKUP(Creditos_totales!AH$104,Cartera!$C$89:$DG$127,Creditos_totales!$P164,0)+VLOOKUP(Creditos_totales!AH$104,Cartera!$C$44:$DG$82,Creditos_totales!$P164,0))," ")</f>
        <v>0.15185459705706</v>
      </c>
      <c r="AI164" s="29">
        <f>+IFERROR(VLOOKUP(Creditos_totales!AI$104,Cartera!$C$89:$DG$127,Creditos_totales!$P164,0)/(VLOOKUP(Creditos_totales!AI$104,Cartera!$C$89:$DG$127,Creditos_totales!$P164,0)+VLOOKUP(Creditos_totales!AI$104,Cartera!$C$44:$DG$82,Creditos_totales!$P164,0))," ")</f>
        <v>0.5087227175386656</v>
      </c>
      <c r="AJ164" s="29" t="str">
        <f>+IFERROR(VLOOKUP(Creditos_totales!AJ$104,Cartera!$C$89:$DG$127,Creditos_totales!$P164,0)/(VLOOKUP(Creditos_totales!AJ$104,Cartera!$C$89:$DG$127,Creditos_totales!$P164,0)+VLOOKUP(Creditos_totales!AJ$104,Cartera!$C$44:$DG$82,Creditos_totales!$P164,0))," ")</f>
        <v xml:space="preserve"> </v>
      </c>
      <c r="AK164" s="29">
        <f>+IFERROR(VLOOKUP(Creditos_totales!AK$104,Cartera!$C$89:$DG$127,Creditos_totales!$P164,0)/(VLOOKUP(Creditos_totales!AK$104,Cartera!$C$89:$DG$127,Creditos_totales!$P164,0)+VLOOKUP(Creditos_totales!AK$104,Cartera!$C$44:$DG$82,Creditos_totales!$P164,0))," ")</f>
        <v>0.31440875502242949</v>
      </c>
      <c r="AL164" s="29" t="str">
        <f>+IFERROR(VLOOKUP(Creditos_totales!AL$104,Cartera!$C$89:$DG$127,Creditos_totales!$P164,0)/(VLOOKUP(Creditos_totales!AL$104,Cartera!$C$89:$DG$127,Creditos_totales!$P164,0)+VLOOKUP(Creditos_totales!AL$104,Cartera!$C$44:$DG$82,Creditos_totales!$P164,0))," ")</f>
        <v xml:space="preserve"> </v>
      </c>
      <c r="AM164" s="29" t="str">
        <f>+IFERROR(VLOOKUP(Creditos_totales!AM$104,Cartera!$C$89:$DG$127,Creditos_totales!$P164,0)/(VLOOKUP(Creditos_totales!AM$104,Cartera!$C$89:$DG$127,Creditos_totales!$P164,0)+VLOOKUP(Creditos_totales!AM$104,Cartera!$C$44:$DG$82,Creditos_totales!$P164,0))," ")</f>
        <v xml:space="preserve"> </v>
      </c>
      <c r="AN164" s="29" t="str">
        <f>+IFERROR(VLOOKUP(Creditos_totales!AN$104,Cartera!$C$89:$DG$127,Creditos_totales!$P164,0)/(VLOOKUP(Creditos_totales!AN$104,Cartera!$C$89:$DG$127,Creditos_totales!$P164,0)+VLOOKUP(Creditos_totales!AN$104,Cartera!$C$44:$DG$82,Creditos_totales!$P164,0))," ")</f>
        <v xml:space="preserve"> </v>
      </c>
      <c r="AO164" s="29" t="str">
        <f>+IFERROR(VLOOKUP(Creditos_totales!AO$104,Cartera!$C$89:$DG$127,Creditos_totales!$P164,0)/(VLOOKUP(Creditos_totales!AO$104,Cartera!$C$89:$DG$127,Creditos_totales!$P164,0)+VLOOKUP(Creditos_totales!AO$104,Cartera!$C$44:$DG$82,Creditos_totales!$P164,0))," ")</f>
        <v xml:space="preserve"> </v>
      </c>
      <c r="AP164" s="29">
        <f>+IFERROR(VLOOKUP(Creditos_totales!AP$104,Cartera!$C$89:$DG$127,Creditos_totales!$P164,0)/(VLOOKUP(Creditos_totales!AP$104,Cartera!$C$89:$DG$127,Creditos_totales!$P164,0)+VLOOKUP(Creditos_totales!AP$104,Cartera!$C$44:$DG$82,Creditos_totales!$P164,0))," ")</f>
        <v>0.10977526731937129</v>
      </c>
      <c r="AQ164" s="29" t="str">
        <f>+IFERROR(VLOOKUP(Creditos_totales!AQ$104,Cartera!$C$89:$DG$127,Creditos_totales!$P164,0)/(VLOOKUP(Creditos_totales!AQ$104,Cartera!$C$89:$DG$127,Creditos_totales!$P164,0)+VLOOKUP(Creditos_totales!AQ$104,Cartera!$C$44:$DG$82,Creditos_totales!$P164,0))," ")</f>
        <v xml:space="preserve"> </v>
      </c>
      <c r="AR164" s="29">
        <f>+IFERROR(VLOOKUP(Creditos_totales!AR$104,Cartera!$C$89:$DG$127,Creditos_totales!$P164,0)/(VLOOKUP(Creditos_totales!AR$104,Cartera!$C$89:$DG$127,Creditos_totales!$P164,0)+VLOOKUP(Creditos_totales!AR$104,Cartera!$C$44:$DG$82,Creditos_totales!$P164,0))," ")</f>
        <v>0.1122252000782252</v>
      </c>
      <c r="AS164" s="29">
        <f>+IFERROR(VLOOKUP(Creditos_totales!AS$104,Cartera!$C$89:$DG$127,Creditos_totales!$P164,0)/(VLOOKUP(Creditos_totales!AS$104,Cartera!$C$89:$DG$127,Creditos_totales!$P164,0)+VLOOKUP(Creditos_totales!AS$104,Cartera!$C$44:$DG$82,Creditos_totales!$P164,0))," ")</f>
        <v>0.25547703454930704</v>
      </c>
      <c r="AT164" s="29">
        <f>+IFERROR(VLOOKUP(Creditos_totales!AT$104,Cartera!$C$89:$DG$127,Creditos_totales!$P164,0)/(VLOOKUP(Creditos_totales!AT$104,Cartera!$C$89:$DG$127,Creditos_totales!$P164,0)+VLOOKUP(Creditos_totales!AT$104,Cartera!$C$44:$DG$82,Creditos_totales!$P164,0))," ")</f>
        <v>0.26668865850672308</v>
      </c>
      <c r="AU164" s="29">
        <f>+IFERROR(VLOOKUP(Creditos_totales!AU$104,Cartera!$C$89:$DG$127,Creditos_totales!$P164,0)/(VLOOKUP(Creditos_totales!AU$104,Cartera!$C$89:$DG$127,Creditos_totales!$P164,0)+VLOOKUP(Creditos_totales!AU$104,Cartera!$C$44:$DG$82,Creditos_totales!$P164,0))," ")</f>
        <v>0.3662998979765551</v>
      </c>
      <c r="AV164" s="29" t="str">
        <f>+IFERROR(VLOOKUP(Creditos_totales!AV$104,Cartera!$C$89:$DG$127,Creditos_totales!$P164,0)/(VLOOKUP(Creditos_totales!AV$104,Cartera!$C$89:$DG$127,Creditos_totales!$P164,0)+VLOOKUP(Creditos_totales!AV$104,Cartera!$C$44:$DG$82,Creditos_totales!$P164,0))," ")</f>
        <v xml:space="preserve"> </v>
      </c>
      <c r="AW164" s="29" t="str">
        <f>+IFERROR(VLOOKUP(Creditos_totales!AW$104,Cartera!$C$89:$DG$127,Creditos_totales!$P164,0)/(VLOOKUP(Creditos_totales!AW$104,Cartera!$C$89:$DG$127,Creditos_totales!$P164,0)+VLOOKUP(Creditos_totales!AW$104,Cartera!$C$44:$DG$82,Creditos_totales!$P164,0))," ")</f>
        <v xml:space="preserve"> </v>
      </c>
      <c r="AX164" s="29">
        <f>+IFERROR(VLOOKUP(Creditos_totales!AX$104,Cartera!$C$89:$DG$127,Creditos_totales!$P164,0)/(VLOOKUP(Creditos_totales!AX$104,Cartera!$C$89:$DG$127,Creditos_totales!$P164,0)+VLOOKUP(Creditos_totales!AX$104,Cartera!$C$44:$DG$82,Creditos_totales!$P164,0))," ")</f>
        <v>8.7574720970972991E-2</v>
      </c>
      <c r="AY164" s="29">
        <f>+IFERROR(VLOOKUP(Creditos_totales!AY$104,Cartera!$C$89:$DG$127,Creditos_totales!$P164,0)/(VLOOKUP(Creditos_totales!AY$104,Cartera!$C$89:$DG$127,Creditos_totales!$P164,0)+VLOOKUP(Creditos_totales!AY$104,Cartera!$C$44:$DG$82,Creditos_totales!$P164,0))," ")</f>
        <v>3.2606262301170495E-2</v>
      </c>
      <c r="AZ164" s="29">
        <f>+IFERROR(VLOOKUP(Creditos_totales!AZ$104,Cartera!$C$89:$DG$127,Creditos_totales!$P164,0)/(VLOOKUP(Creditos_totales!AZ$104,Cartera!$C$89:$DG$127,Creditos_totales!$P164,0)+VLOOKUP(Creditos_totales!AZ$104,Cartera!$C$44:$DG$82,Creditos_totales!$P164,0))," ")</f>
        <v>0.24093242482734345</v>
      </c>
      <c r="BA164" s="29">
        <f>+IFERROR(VLOOKUP(Creditos_totales!BA$104,Cartera!$C$89:$DG$127,Creditos_totales!$P164,0)/(VLOOKUP(Creditos_totales!BA$104,Cartera!$C$89:$DG$127,Creditos_totales!$P164,0)+VLOOKUP(Creditos_totales!BA$104,Cartera!$C$44:$DG$82,Creditos_totales!$P164,0))," ")</f>
        <v>0.14434182265894996</v>
      </c>
      <c r="BB164" s="29" t="str">
        <f>+IFERROR(VLOOKUP(Creditos_totales!BB$104,Cartera!$C$89:$DG$127,Creditos_totales!$P164,0)/(VLOOKUP(Creditos_totales!BB$104,Cartera!$C$89:$DG$127,Creditos_totales!$P164,0)+VLOOKUP(Creditos_totales!BB$104,Cartera!$C$44:$DG$82,Creditos_totales!$P164,0))," ")</f>
        <v xml:space="preserve"> </v>
      </c>
      <c r="BC164" s="29">
        <f>+IFERROR(VLOOKUP(Creditos_totales!BC$104,Cartera!$C$89:$DG$127,Creditos_totales!$P164,0)/(VLOOKUP(Creditos_totales!BC$104,Cartera!$C$89:$DG$127,Creditos_totales!$P164,0)+VLOOKUP(Creditos_totales!BC$104,Cartera!$C$44:$DG$82,Creditos_totales!$P164,0))," ")</f>
        <v>9.2861189844881481E-2</v>
      </c>
      <c r="BD164" s="29">
        <f>+IFERROR(VLOOKUP(Creditos_totales!BD$104,Cartera!$C$89:$DG$127,Creditos_totales!$P164,0)/(VLOOKUP(Creditos_totales!BD$104,Cartera!$C$89:$DG$127,Creditos_totales!$P164,0)+VLOOKUP(Creditos_totales!BD$104,Cartera!$C$44:$DG$82,Creditos_totales!$P164,0))," ")</f>
        <v>7.2673411328484663E-2</v>
      </c>
      <c r="BE164" s="29">
        <f>+IFERROR(VLOOKUP(Creditos_totales!BE$104,Cartera!$C$89:$DG$127,Creditos_totales!$P164,0)/(VLOOKUP(Creditos_totales!BE$104,Cartera!$C$89:$DG$127,Creditos_totales!$P164,0)+VLOOKUP(Creditos_totales!BE$104,Cartera!$C$44:$DG$82,Creditos_totales!$P164,0))," ")</f>
        <v>0.2082632698036288</v>
      </c>
      <c r="BF164" s="29">
        <f>+IFERROR(VLOOKUP(Creditos_totales!BF$104,Cartera!$C$89:$DG$127,Creditos_totales!$P164,0)/(VLOOKUP(Creditos_totales!BF$104,Cartera!$C$89:$DG$127,Creditos_totales!$P164,0)+VLOOKUP(Creditos_totales!BF$104,Cartera!$C$44:$DG$82,Creditos_totales!$P164,0))," ")</f>
        <v>0.26160347029854253</v>
      </c>
      <c r="BG164" s="12">
        <f t="shared" si="3"/>
        <v>0.40609298502024282</v>
      </c>
      <c r="BH164" s="38">
        <v>0.28086215604277126</v>
      </c>
    </row>
    <row r="165" spans="2:60" ht="16.5" x14ac:dyDescent="0.3">
      <c r="B165">
        <v>73</v>
      </c>
      <c r="C165" s="23">
        <v>42735</v>
      </c>
      <c r="D165" s="29">
        <f>+IFERROR(VLOOKUP(D$104,Cartera!$C$23:$DG$33,Creditos_totales!$B165,0)/(VLOOKUP(D$104,Cartera!$C$5:$DG$15,Creditos_totales!$B165,0)+VLOOKUP(D$104,Cartera!$C$23:$DG$33,Creditos_totales!$B165,0))," ")</f>
        <v>0.58163237526539369</v>
      </c>
      <c r="E165" s="29">
        <f>+IFERROR(VLOOKUP(E$104,Cartera!$C$23:$DG$33,Creditos_totales!$B165,0)/(VLOOKUP(E$104,Cartera!$C$5:$DG$15,Creditos_totales!$B165,0)+VLOOKUP(E$104,Cartera!$C$23:$DG$33,Creditos_totales!$B165,0))," ")</f>
        <v>0.70900316868475965</v>
      </c>
      <c r="F165" s="29">
        <f>+IFERROR(VLOOKUP(F$104,Cartera!$C$23:$DG$33,Creditos_totales!$B165,0)/(VLOOKUP(F$104,Cartera!$C$5:$DG$15,Creditos_totales!$B165,0)+VLOOKUP(F$104,Cartera!$C$23:$DG$33,Creditos_totales!$B165,0))," ")</f>
        <v>0.57647083321465453</v>
      </c>
      <c r="G165" s="29">
        <f>+IFERROR(VLOOKUP(G$104,Cartera!$C$23:$DG$33,Creditos_totales!$B165,0)/(VLOOKUP(G$104,Cartera!$C$5:$DG$15,Creditos_totales!$B165,0)+VLOOKUP(G$104,Cartera!$C$23:$DG$33,Creditos_totales!$B165,0))," ")</f>
        <v>0.59372450248007103</v>
      </c>
      <c r="H165" s="29">
        <f>+IFERROR(VLOOKUP(H$104,Cartera!$C$23:$DG$33,Creditos_totales!$B165,0)/(VLOOKUP(H$104,Cartera!$C$5:$DG$15,Creditos_totales!$B165,0)+VLOOKUP(H$104,Cartera!$C$23:$DG$33,Creditos_totales!$B165,0))," ")</f>
        <v>0.24520385697394489</v>
      </c>
      <c r="I165" s="29">
        <f>+IFERROR(VLOOKUP(I$104,Cartera!$C$23:$DG$33,Creditos_totales!$B165,0)/(VLOOKUP(I$104,Cartera!$C$5:$DG$15,Creditos_totales!$B165,0)+VLOOKUP(I$104,Cartera!$C$23:$DG$33,Creditos_totales!$B165,0))," ")</f>
        <v>0.64277208216893933</v>
      </c>
      <c r="J165" s="29">
        <f>+IFERROR(VLOOKUP(J$104,Cartera!$C$23:$DG$33,Creditos_totales!$B165,0)/(VLOOKUP(J$104,Cartera!$C$5:$DG$15,Creditos_totales!$B165,0)+VLOOKUP(J$104,Cartera!$C$23:$DG$33,Creditos_totales!$B165,0))," ")</f>
        <v>0.73344461051716625</v>
      </c>
      <c r="K165" s="29">
        <f>+IFERROR(VLOOKUP(K$104,Cartera!$C$23:$DG$33,Creditos_totales!$B165,0)/(VLOOKUP(K$104,Cartera!$C$5:$DG$15,Creditos_totales!$B165,0)+VLOOKUP(K$104,Cartera!$C$23:$DG$33,Creditos_totales!$B165,0))," ")</f>
        <v>0.78941114849226957</v>
      </c>
      <c r="L165" s="29">
        <f>+IFERROR(VLOOKUP(L$104,Cartera!$C$23:$DG$33,Creditos_totales!$B165,0)/(VLOOKUP(L$104,Cartera!$C$5:$DG$15,Creditos_totales!$B165,0)+VLOOKUP(L$104,Cartera!$C$23:$DG$33,Creditos_totales!$B165,0))," ")</f>
        <v>0.1302403638137252</v>
      </c>
      <c r="M165" s="29">
        <f>+IFERROR(VLOOKUP(M$104,Cartera!$C$23:$DG$33,Creditos_totales!$B165,0)/(VLOOKUP(M$104,Cartera!$C$5:$DG$15,Creditos_totales!$B165,0)+VLOOKUP(M$104,Cartera!$C$23:$DG$33,Creditos_totales!$B165,0))," ")</f>
        <v>0.67691440035583483</v>
      </c>
      <c r="N165" s="12">
        <v>0.60019837827007039</v>
      </c>
      <c r="P165">
        <v>73</v>
      </c>
      <c r="Q165" s="3">
        <v>42735</v>
      </c>
      <c r="R165" s="29">
        <f t="shared" si="0"/>
        <v>0.40627549751992897</v>
      </c>
      <c r="S165" s="29">
        <f t="shared" si="1"/>
        <v>0.41836762473460631</v>
      </c>
      <c r="T165" s="29">
        <f t="shared" si="2"/>
        <v>0.42352916678534547</v>
      </c>
      <c r="U165" s="29">
        <f>+IFERROR(VLOOKUP(Creditos_totales!U$104,Cartera!$C$89:$DG$127,Creditos_totales!$P165,0)/(VLOOKUP(Creditos_totales!U$104,Cartera!$C$89:$DG$127,Creditos_totales!$P165,0)+VLOOKUP(Creditos_totales!U$104,Cartera!$C$44:$DG$82,Creditos_totales!$P165,0))," ")</f>
        <v>0.39380478231144805</v>
      </c>
      <c r="V165" s="29">
        <f>+IFERROR(VLOOKUP(Creditos_totales!V$104,Cartera!$C$89:$DG$127,Creditos_totales!$P165,0)/(VLOOKUP(Creditos_totales!V$104,Cartera!$C$89:$DG$127,Creditos_totales!$P165,0)+VLOOKUP(Creditos_totales!V$104,Cartera!$C$44:$DG$82,Creditos_totales!$P165,0))," ")</f>
        <v>0.66028039614076017</v>
      </c>
      <c r="W165" s="29">
        <f>+IFERROR(VLOOKUP(Creditos_totales!W$104,Cartera!$C$89:$DG$127,Creditos_totales!$P165,0)/(VLOOKUP(Creditos_totales!W$104,Cartera!$C$89:$DG$127,Creditos_totales!$P165,0)+VLOOKUP(Creditos_totales!W$104,Cartera!$C$44:$DG$82,Creditos_totales!$P165,0))," ")</f>
        <v>0.32805108379435421</v>
      </c>
      <c r="X165" s="29">
        <f>+IFERROR(VLOOKUP(Creditos_totales!X$104,Cartera!$C$89:$DG$127,Creditos_totales!$P165,0)/(VLOOKUP(Creditos_totales!X$104,Cartera!$C$89:$DG$127,Creditos_totales!$P165,0)+VLOOKUP(Creditos_totales!X$104,Cartera!$C$44:$DG$82,Creditos_totales!$P165,0))," ")</f>
        <v>0.3715185242719119</v>
      </c>
      <c r="Y165" s="29">
        <f>+IFERROR(VLOOKUP(Creditos_totales!Y$104,Cartera!$C$89:$DG$127,Creditos_totales!$P165,0)/(VLOOKUP(Creditos_totales!Y$104,Cartera!$C$89:$DG$127,Creditos_totales!$P165,0)+VLOOKUP(Creditos_totales!Y$104,Cartera!$C$44:$DG$82,Creditos_totales!$P165,0))," ")</f>
        <v>0.41181718969769637</v>
      </c>
      <c r="Z165" s="29">
        <f>+IFERROR(VLOOKUP(Creditos_totales!Z$104,Cartera!$C$89:$DG$127,Creditos_totales!$P165,0)/(VLOOKUP(Creditos_totales!Z$104,Cartera!$C$89:$DG$127,Creditos_totales!$P165,0)+VLOOKUP(Creditos_totales!Z$104,Cartera!$C$44:$DG$82,Creditos_totales!$P165,0))," ")</f>
        <v>0.44641495480381677</v>
      </c>
      <c r="AA165" s="29">
        <f>+IFERROR(VLOOKUP(Creditos_totales!AA$104,Cartera!$C$89:$DG$127,Creditos_totales!$P165,0)/(VLOOKUP(Creditos_totales!AA$104,Cartera!$C$89:$DG$127,Creditos_totales!$P165,0)+VLOOKUP(Creditos_totales!AA$104,Cartera!$C$44:$DG$82,Creditos_totales!$P165,0))," ")</f>
        <v>0.41232491047992159</v>
      </c>
      <c r="AB165" s="29">
        <f>+IFERROR(VLOOKUP(Creditos_totales!AB$104,Cartera!$C$89:$DG$127,Creditos_totales!$P165,0)/(VLOOKUP(Creditos_totales!AB$104,Cartera!$C$89:$DG$127,Creditos_totales!$P165,0)+VLOOKUP(Creditos_totales!AB$104,Cartera!$C$44:$DG$82,Creditos_totales!$P165,0))," ")</f>
        <v>0.44567000201476437</v>
      </c>
      <c r="AC165" s="29">
        <f>+IFERROR(VLOOKUP(Creditos_totales!AC$104,Cartera!$C$89:$DG$127,Creditos_totales!$P165,0)/(VLOOKUP(Creditos_totales!AC$104,Cartera!$C$89:$DG$127,Creditos_totales!$P165,0)+VLOOKUP(Creditos_totales!AC$104,Cartera!$C$44:$DG$82,Creditos_totales!$P165,0))," ")</f>
        <v>0.24568499310237432</v>
      </c>
      <c r="AD165" s="29">
        <f>+IFERROR(VLOOKUP(Creditos_totales!AD$104,Cartera!$C$89:$DG$127,Creditos_totales!$P165,0)/(VLOOKUP(Creditos_totales!AD$104,Cartera!$C$89:$DG$127,Creditos_totales!$P165,0)+VLOOKUP(Creditos_totales!AD$104,Cartera!$C$44:$DG$82,Creditos_totales!$P165,0))," ")</f>
        <v>0.27425029316440735</v>
      </c>
      <c r="AE165" s="29">
        <f>+IFERROR(VLOOKUP(Creditos_totales!AE$104,Cartera!$C$89:$DG$127,Creditos_totales!$P165,0)/(VLOOKUP(Creditos_totales!AE$104,Cartera!$C$89:$DG$127,Creditos_totales!$P165,0)+VLOOKUP(Creditos_totales!AE$104,Cartera!$C$44:$DG$82,Creditos_totales!$P165,0))," ")</f>
        <v>0.38525005854447564</v>
      </c>
      <c r="AF165" s="29" t="str">
        <f>+IFERROR(VLOOKUP(Creditos_totales!AF$104,Cartera!$C$89:$DG$127,Creditos_totales!$P165,0)/(VLOOKUP(Creditos_totales!AF$104,Cartera!$C$89:$DG$127,Creditos_totales!$P165,0)+VLOOKUP(Creditos_totales!AF$104,Cartera!$C$44:$DG$82,Creditos_totales!$P165,0))," ")</f>
        <v xml:space="preserve"> </v>
      </c>
      <c r="AG165" s="29">
        <f>+IFERROR(VLOOKUP(Creditos_totales!AG$104,Cartera!$C$89:$DG$127,Creditos_totales!$P165,0)/(VLOOKUP(Creditos_totales!AG$104,Cartera!$C$89:$DG$127,Creditos_totales!$P165,0)+VLOOKUP(Creditos_totales!AG$104,Cartera!$C$44:$DG$82,Creditos_totales!$P165,0))," ")</f>
        <v>0.23786409093905314</v>
      </c>
      <c r="AH165" s="29">
        <f>+IFERROR(VLOOKUP(Creditos_totales!AH$104,Cartera!$C$89:$DG$127,Creditos_totales!$P165,0)/(VLOOKUP(Creditos_totales!AH$104,Cartera!$C$89:$DG$127,Creditos_totales!$P165,0)+VLOOKUP(Creditos_totales!AH$104,Cartera!$C$44:$DG$82,Creditos_totales!$P165,0))," ")</f>
        <v>0.1525448178445673</v>
      </c>
      <c r="AI165" s="29">
        <f>+IFERROR(VLOOKUP(Creditos_totales!AI$104,Cartera!$C$89:$DG$127,Creditos_totales!$P165,0)/(VLOOKUP(Creditos_totales!AI$104,Cartera!$C$89:$DG$127,Creditos_totales!$P165,0)+VLOOKUP(Creditos_totales!AI$104,Cartera!$C$44:$DG$82,Creditos_totales!$P165,0))," ")</f>
        <v>0.50281918791230062</v>
      </c>
      <c r="AJ165" s="29" t="str">
        <f>+IFERROR(VLOOKUP(Creditos_totales!AJ$104,Cartera!$C$89:$DG$127,Creditos_totales!$P165,0)/(VLOOKUP(Creditos_totales!AJ$104,Cartera!$C$89:$DG$127,Creditos_totales!$P165,0)+VLOOKUP(Creditos_totales!AJ$104,Cartera!$C$44:$DG$82,Creditos_totales!$P165,0))," ")</f>
        <v xml:space="preserve"> </v>
      </c>
      <c r="AK165" s="29">
        <f>+IFERROR(VLOOKUP(Creditos_totales!AK$104,Cartera!$C$89:$DG$127,Creditos_totales!$P165,0)/(VLOOKUP(Creditos_totales!AK$104,Cartera!$C$89:$DG$127,Creditos_totales!$P165,0)+VLOOKUP(Creditos_totales!AK$104,Cartera!$C$44:$DG$82,Creditos_totales!$P165,0))," ")</f>
        <v>0.31361373283861876</v>
      </c>
      <c r="AL165" s="29" t="str">
        <f>+IFERROR(VLOOKUP(Creditos_totales!AL$104,Cartera!$C$89:$DG$127,Creditos_totales!$P165,0)/(VLOOKUP(Creditos_totales!AL$104,Cartera!$C$89:$DG$127,Creditos_totales!$P165,0)+VLOOKUP(Creditos_totales!AL$104,Cartera!$C$44:$DG$82,Creditos_totales!$P165,0))," ")</f>
        <v xml:space="preserve"> </v>
      </c>
      <c r="AM165" s="29" t="str">
        <f>+IFERROR(VLOOKUP(Creditos_totales!AM$104,Cartera!$C$89:$DG$127,Creditos_totales!$P165,0)/(VLOOKUP(Creditos_totales!AM$104,Cartera!$C$89:$DG$127,Creditos_totales!$P165,0)+VLOOKUP(Creditos_totales!AM$104,Cartera!$C$44:$DG$82,Creditos_totales!$P165,0))," ")</f>
        <v xml:space="preserve"> </v>
      </c>
      <c r="AN165" s="29" t="str">
        <f>+IFERROR(VLOOKUP(Creditos_totales!AN$104,Cartera!$C$89:$DG$127,Creditos_totales!$P165,0)/(VLOOKUP(Creditos_totales!AN$104,Cartera!$C$89:$DG$127,Creditos_totales!$P165,0)+VLOOKUP(Creditos_totales!AN$104,Cartera!$C$44:$DG$82,Creditos_totales!$P165,0))," ")</f>
        <v xml:space="preserve"> </v>
      </c>
      <c r="AO165" s="29" t="str">
        <f>+IFERROR(VLOOKUP(Creditos_totales!AO$104,Cartera!$C$89:$DG$127,Creditos_totales!$P165,0)/(VLOOKUP(Creditos_totales!AO$104,Cartera!$C$89:$DG$127,Creditos_totales!$P165,0)+VLOOKUP(Creditos_totales!AO$104,Cartera!$C$44:$DG$82,Creditos_totales!$P165,0))," ")</f>
        <v xml:space="preserve"> </v>
      </c>
      <c r="AP165" s="29">
        <f>+IFERROR(VLOOKUP(Creditos_totales!AP$104,Cartera!$C$89:$DG$127,Creditos_totales!$P165,0)/(VLOOKUP(Creditos_totales!AP$104,Cartera!$C$89:$DG$127,Creditos_totales!$P165,0)+VLOOKUP(Creditos_totales!AP$104,Cartera!$C$44:$DG$82,Creditos_totales!$P165,0))," ")</f>
        <v>0.12591060947612565</v>
      </c>
      <c r="AQ165" s="29" t="str">
        <f>+IFERROR(VLOOKUP(Creditos_totales!AQ$104,Cartera!$C$89:$DG$127,Creditos_totales!$P165,0)/(VLOOKUP(Creditos_totales!AQ$104,Cartera!$C$89:$DG$127,Creditos_totales!$P165,0)+VLOOKUP(Creditos_totales!AQ$104,Cartera!$C$44:$DG$82,Creditos_totales!$P165,0))," ")</f>
        <v xml:space="preserve"> </v>
      </c>
      <c r="AR165" s="29">
        <f>+IFERROR(VLOOKUP(Creditos_totales!AR$104,Cartera!$C$89:$DG$127,Creditos_totales!$P165,0)/(VLOOKUP(Creditos_totales!AR$104,Cartera!$C$89:$DG$127,Creditos_totales!$P165,0)+VLOOKUP(Creditos_totales!AR$104,Cartera!$C$44:$DG$82,Creditos_totales!$P165,0))," ")</f>
        <v>0.10974425693789051</v>
      </c>
      <c r="AS165" s="29">
        <f>+IFERROR(VLOOKUP(Creditos_totales!AS$104,Cartera!$C$89:$DG$127,Creditos_totales!$P165,0)/(VLOOKUP(Creditos_totales!AS$104,Cartera!$C$89:$DG$127,Creditos_totales!$P165,0)+VLOOKUP(Creditos_totales!AS$104,Cartera!$C$44:$DG$82,Creditos_totales!$P165,0))," ")</f>
        <v>0.25897907101181922</v>
      </c>
      <c r="AT165" s="29">
        <f>+IFERROR(VLOOKUP(Creditos_totales!AT$104,Cartera!$C$89:$DG$127,Creditos_totales!$P165,0)/(VLOOKUP(Creditos_totales!AT$104,Cartera!$C$89:$DG$127,Creditos_totales!$P165,0)+VLOOKUP(Creditos_totales!AT$104,Cartera!$C$44:$DG$82,Creditos_totales!$P165,0))," ")</f>
        <v>0.26721402275161554</v>
      </c>
      <c r="AU165" s="29">
        <f>+IFERROR(VLOOKUP(Creditos_totales!AU$104,Cartera!$C$89:$DG$127,Creditos_totales!$P165,0)/(VLOOKUP(Creditos_totales!AU$104,Cartera!$C$89:$DG$127,Creditos_totales!$P165,0)+VLOOKUP(Creditos_totales!AU$104,Cartera!$C$44:$DG$82,Creditos_totales!$P165,0))," ")</f>
        <v>0.37312109332895188</v>
      </c>
      <c r="AV165" s="29" t="str">
        <f>+IFERROR(VLOOKUP(Creditos_totales!AV$104,Cartera!$C$89:$DG$127,Creditos_totales!$P165,0)/(VLOOKUP(Creditos_totales!AV$104,Cartera!$C$89:$DG$127,Creditos_totales!$P165,0)+VLOOKUP(Creditos_totales!AV$104,Cartera!$C$44:$DG$82,Creditos_totales!$P165,0))," ")</f>
        <v xml:space="preserve"> </v>
      </c>
      <c r="AW165" s="29" t="str">
        <f>+IFERROR(VLOOKUP(Creditos_totales!AW$104,Cartera!$C$89:$DG$127,Creditos_totales!$P165,0)/(VLOOKUP(Creditos_totales!AW$104,Cartera!$C$89:$DG$127,Creditos_totales!$P165,0)+VLOOKUP(Creditos_totales!AW$104,Cartera!$C$44:$DG$82,Creditos_totales!$P165,0))," ")</f>
        <v xml:space="preserve"> </v>
      </c>
      <c r="AX165" s="29">
        <f>+IFERROR(VLOOKUP(Creditos_totales!AX$104,Cartera!$C$89:$DG$127,Creditos_totales!$P165,0)/(VLOOKUP(Creditos_totales!AX$104,Cartera!$C$89:$DG$127,Creditos_totales!$P165,0)+VLOOKUP(Creditos_totales!AX$104,Cartera!$C$44:$DG$82,Creditos_totales!$P165,0))," ")</f>
        <v>8.6460146609364949E-2</v>
      </c>
      <c r="AY165" s="29">
        <f>+IFERROR(VLOOKUP(Creditos_totales!AY$104,Cartera!$C$89:$DG$127,Creditos_totales!$P165,0)/(VLOOKUP(Creditos_totales!AY$104,Cartera!$C$89:$DG$127,Creditos_totales!$P165,0)+VLOOKUP(Creditos_totales!AY$104,Cartera!$C$44:$DG$82,Creditos_totales!$P165,0))," ")</f>
        <v>3.1894659570476235E-2</v>
      </c>
      <c r="AZ165" s="29">
        <f>+IFERROR(VLOOKUP(Creditos_totales!AZ$104,Cartera!$C$89:$DG$127,Creditos_totales!$P165,0)/(VLOOKUP(Creditos_totales!AZ$104,Cartera!$C$89:$DG$127,Creditos_totales!$P165,0)+VLOOKUP(Creditos_totales!AZ$104,Cartera!$C$44:$DG$82,Creditos_totales!$P165,0))," ")</f>
        <v>0.25398349692352024</v>
      </c>
      <c r="BA165" s="29">
        <f>+IFERROR(VLOOKUP(Creditos_totales!BA$104,Cartera!$C$89:$DG$127,Creditos_totales!$P165,0)/(VLOOKUP(Creditos_totales!BA$104,Cartera!$C$89:$DG$127,Creditos_totales!$P165,0)+VLOOKUP(Creditos_totales!BA$104,Cartera!$C$44:$DG$82,Creditos_totales!$P165,0))," ")</f>
        <v>0.14413445520765134</v>
      </c>
      <c r="BB165" s="29" t="str">
        <f>+IFERROR(VLOOKUP(Creditos_totales!BB$104,Cartera!$C$89:$DG$127,Creditos_totales!$P165,0)/(VLOOKUP(Creditos_totales!BB$104,Cartera!$C$89:$DG$127,Creditos_totales!$P165,0)+VLOOKUP(Creditos_totales!BB$104,Cartera!$C$44:$DG$82,Creditos_totales!$P165,0))," ")</f>
        <v xml:space="preserve"> </v>
      </c>
      <c r="BC165" s="29">
        <f>+IFERROR(VLOOKUP(Creditos_totales!BC$104,Cartera!$C$89:$DG$127,Creditos_totales!$P165,0)/(VLOOKUP(Creditos_totales!BC$104,Cartera!$C$89:$DG$127,Creditos_totales!$P165,0)+VLOOKUP(Creditos_totales!BC$104,Cartera!$C$44:$DG$82,Creditos_totales!$P165,0))," ")</f>
        <v>9.4778374381700559E-2</v>
      </c>
      <c r="BD165" s="29">
        <f>+IFERROR(VLOOKUP(Creditos_totales!BD$104,Cartera!$C$89:$DG$127,Creditos_totales!$P165,0)/(VLOOKUP(Creditos_totales!BD$104,Cartera!$C$89:$DG$127,Creditos_totales!$P165,0)+VLOOKUP(Creditos_totales!BD$104,Cartera!$C$44:$DG$82,Creditos_totales!$P165,0))," ")</f>
        <v>6.9959323842503127E-2</v>
      </c>
      <c r="BE165" s="29">
        <f>+IFERROR(VLOOKUP(Creditos_totales!BE$104,Cartera!$C$89:$DG$127,Creditos_totales!$P165,0)/(VLOOKUP(Creditos_totales!BE$104,Cartera!$C$89:$DG$127,Creditos_totales!$P165,0)+VLOOKUP(Creditos_totales!BE$104,Cartera!$C$44:$DG$82,Creditos_totales!$P165,0))," ")</f>
        <v>0.23237369339961972</v>
      </c>
      <c r="BF165" s="29">
        <f>+IFERROR(VLOOKUP(Creditos_totales!BF$104,Cartera!$C$89:$DG$127,Creditos_totales!$P165,0)/(VLOOKUP(Creditos_totales!BF$104,Cartera!$C$89:$DG$127,Creditos_totales!$P165,0)+VLOOKUP(Creditos_totales!BF$104,Cartera!$C$44:$DG$82,Creditos_totales!$P165,0))," ")</f>
        <v>0.2604051611441458</v>
      </c>
      <c r="BG165" s="12">
        <f t="shared" si="3"/>
        <v>0.39980162172992961</v>
      </c>
      <c r="BH165" s="38">
        <v>0.28482544921544822</v>
      </c>
    </row>
    <row r="166" spans="2:60" ht="16.5" x14ac:dyDescent="0.3">
      <c r="B166">
        <v>74</v>
      </c>
      <c r="C166" s="23">
        <v>42766</v>
      </c>
      <c r="D166" s="29">
        <f>+IFERROR(VLOOKUP(D$104,Cartera!$C$23:$DG$33,Creditos_totales!$B166,0)/(VLOOKUP(D$104,Cartera!$C$5:$DG$15,Creditos_totales!$B166,0)+VLOOKUP(D$104,Cartera!$C$23:$DG$33,Creditos_totales!$B166,0))," ")</f>
        <v>0.57367476544932128</v>
      </c>
      <c r="E166" s="29">
        <f>+IFERROR(VLOOKUP(E$104,Cartera!$C$23:$DG$33,Creditos_totales!$B166,0)/(VLOOKUP(E$104,Cartera!$C$5:$DG$15,Creditos_totales!$B166,0)+VLOOKUP(E$104,Cartera!$C$23:$DG$33,Creditos_totales!$B166,0))," ")</f>
        <v>0.69676475216329925</v>
      </c>
      <c r="F166" s="29">
        <f>+IFERROR(VLOOKUP(F$104,Cartera!$C$23:$DG$33,Creditos_totales!$B166,0)/(VLOOKUP(F$104,Cartera!$C$5:$DG$15,Creditos_totales!$B166,0)+VLOOKUP(F$104,Cartera!$C$23:$DG$33,Creditos_totales!$B166,0))," ")</f>
        <v>0.57664300700529214</v>
      </c>
      <c r="G166" s="29">
        <f>+IFERROR(VLOOKUP(G$104,Cartera!$C$23:$DG$33,Creditos_totales!$B166,0)/(VLOOKUP(G$104,Cartera!$C$5:$DG$15,Creditos_totales!$B166,0)+VLOOKUP(G$104,Cartera!$C$23:$DG$33,Creditos_totales!$B166,0))," ")</f>
        <v>0.59780074834563568</v>
      </c>
      <c r="H166" s="29">
        <f>+IFERROR(VLOOKUP(H$104,Cartera!$C$23:$DG$33,Creditos_totales!$B166,0)/(VLOOKUP(H$104,Cartera!$C$5:$DG$15,Creditos_totales!$B166,0)+VLOOKUP(H$104,Cartera!$C$23:$DG$33,Creditos_totales!$B166,0))," ")</f>
        <v>0.24047192177868437</v>
      </c>
      <c r="I166" s="29">
        <f>+IFERROR(VLOOKUP(I$104,Cartera!$C$23:$DG$33,Creditos_totales!$B166,0)/(VLOOKUP(I$104,Cartera!$C$5:$DG$15,Creditos_totales!$B166,0)+VLOOKUP(I$104,Cartera!$C$23:$DG$33,Creditos_totales!$B166,0))," ")</f>
        <v>0.63226821774346442</v>
      </c>
      <c r="J166" s="29">
        <f>+IFERROR(VLOOKUP(J$104,Cartera!$C$23:$DG$33,Creditos_totales!$B166,0)/(VLOOKUP(J$104,Cartera!$C$5:$DG$15,Creditos_totales!$B166,0)+VLOOKUP(J$104,Cartera!$C$23:$DG$33,Creditos_totales!$B166,0))," ")</f>
        <v>0.74173461951650421</v>
      </c>
      <c r="K166" s="29">
        <f>+IFERROR(VLOOKUP(K$104,Cartera!$C$23:$DG$33,Creditos_totales!$B166,0)/(VLOOKUP(K$104,Cartera!$C$5:$DG$15,Creditos_totales!$B166,0)+VLOOKUP(K$104,Cartera!$C$23:$DG$33,Creditos_totales!$B166,0))," ")</f>
        <v>0.79172235209719466</v>
      </c>
      <c r="L166" s="29">
        <f>+IFERROR(VLOOKUP(L$104,Cartera!$C$23:$DG$33,Creditos_totales!$B166,0)/(VLOOKUP(L$104,Cartera!$C$5:$DG$15,Creditos_totales!$B166,0)+VLOOKUP(L$104,Cartera!$C$23:$DG$33,Creditos_totales!$B166,0))," ")</f>
        <v>0.1293667700269682</v>
      </c>
      <c r="M166" s="29">
        <f>+IFERROR(VLOOKUP(M$104,Cartera!$C$23:$DG$33,Creditos_totales!$B166,0)/(VLOOKUP(M$104,Cartera!$C$5:$DG$15,Creditos_totales!$B166,0)+VLOOKUP(M$104,Cartera!$C$23:$DG$33,Creditos_totales!$B166,0))," ")</f>
        <v>0.59384588482703549</v>
      </c>
      <c r="N166" s="12">
        <v>0.59685196963663423</v>
      </c>
      <c r="P166">
        <v>74</v>
      </c>
      <c r="Q166" s="3">
        <v>42766</v>
      </c>
      <c r="R166" s="29">
        <f t="shared" si="0"/>
        <v>0.40219925165436432</v>
      </c>
      <c r="S166" s="29">
        <f t="shared" si="1"/>
        <v>0.42632523455067872</v>
      </c>
      <c r="T166" s="29">
        <f t="shared" si="2"/>
        <v>0.42335699299470786</v>
      </c>
      <c r="U166" s="29">
        <f>+IFERROR(VLOOKUP(Creditos_totales!U$104,Cartera!$C$89:$DG$127,Creditos_totales!$P166,0)/(VLOOKUP(Creditos_totales!U$104,Cartera!$C$89:$DG$127,Creditos_totales!$P166,0)+VLOOKUP(Creditos_totales!U$104,Cartera!$C$44:$DG$82,Creditos_totales!$P166,0))," ")</f>
        <v>0.39362275534217273</v>
      </c>
      <c r="V166" s="29">
        <f>+IFERROR(VLOOKUP(Creditos_totales!V$104,Cartera!$C$89:$DG$127,Creditos_totales!$P166,0)/(VLOOKUP(Creditos_totales!V$104,Cartera!$C$89:$DG$127,Creditos_totales!$P166,0)+VLOOKUP(Creditos_totales!V$104,Cartera!$C$44:$DG$82,Creditos_totales!$P166,0))," ")</f>
        <v>0.66571621997462038</v>
      </c>
      <c r="W166" s="29">
        <f>+IFERROR(VLOOKUP(Creditos_totales!W$104,Cartera!$C$89:$DG$127,Creditos_totales!$P166,0)/(VLOOKUP(Creditos_totales!W$104,Cartera!$C$89:$DG$127,Creditos_totales!$P166,0)+VLOOKUP(Creditos_totales!W$104,Cartera!$C$44:$DG$82,Creditos_totales!$P166,0))," ")</f>
        <v>0.33202944511154536</v>
      </c>
      <c r="X166" s="29">
        <f>+IFERROR(VLOOKUP(Creditos_totales!X$104,Cartera!$C$89:$DG$127,Creditos_totales!$P166,0)/(VLOOKUP(Creditos_totales!X$104,Cartera!$C$89:$DG$127,Creditos_totales!$P166,0)+VLOOKUP(Creditos_totales!X$104,Cartera!$C$44:$DG$82,Creditos_totales!$P166,0))," ")</f>
        <v>0.371291735220251</v>
      </c>
      <c r="Y166" s="29">
        <f>+IFERROR(VLOOKUP(Creditos_totales!Y$104,Cartera!$C$89:$DG$127,Creditos_totales!$P166,0)/(VLOOKUP(Creditos_totales!Y$104,Cartera!$C$89:$DG$127,Creditos_totales!$P166,0)+VLOOKUP(Creditos_totales!Y$104,Cartera!$C$44:$DG$82,Creditos_totales!$P166,0))," ")</f>
        <v>0.41112958256275473</v>
      </c>
      <c r="Z166" s="29">
        <f>+IFERROR(VLOOKUP(Creditos_totales!Z$104,Cartera!$C$89:$DG$127,Creditos_totales!$P166,0)/(VLOOKUP(Creditos_totales!Z$104,Cartera!$C$89:$DG$127,Creditos_totales!$P166,0)+VLOOKUP(Creditos_totales!Z$104,Cartera!$C$44:$DG$82,Creditos_totales!$P166,0))," ")</f>
        <v>0.44794832947749336</v>
      </c>
      <c r="AA166" s="29">
        <f>+IFERROR(VLOOKUP(Creditos_totales!AA$104,Cartera!$C$89:$DG$127,Creditos_totales!$P166,0)/(VLOOKUP(Creditos_totales!AA$104,Cartera!$C$89:$DG$127,Creditos_totales!$P166,0)+VLOOKUP(Creditos_totales!AA$104,Cartera!$C$44:$DG$82,Creditos_totales!$P166,0))," ")</f>
        <v>0.40650639159686125</v>
      </c>
      <c r="AB166" s="29">
        <f>+IFERROR(VLOOKUP(Creditos_totales!AB$104,Cartera!$C$89:$DG$127,Creditos_totales!$P166,0)/(VLOOKUP(Creditos_totales!AB$104,Cartera!$C$89:$DG$127,Creditos_totales!$P166,0)+VLOOKUP(Creditos_totales!AB$104,Cartera!$C$44:$DG$82,Creditos_totales!$P166,0))," ")</f>
        <v>0.44005370845607228</v>
      </c>
      <c r="AC166" s="29">
        <f>+IFERROR(VLOOKUP(Creditos_totales!AC$104,Cartera!$C$89:$DG$127,Creditos_totales!$P166,0)/(VLOOKUP(Creditos_totales!AC$104,Cartera!$C$89:$DG$127,Creditos_totales!$P166,0)+VLOOKUP(Creditos_totales!AC$104,Cartera!$C$44:$DG$82,Creditos_totales!$P166,0))," ")</f>
        <v>0.23978568092878313</v>
      </c>
      <c r="AD166" s="29">
        <f>+IFERROR(VLOOKUP(Creditos_totales!AD$104,Cartera!$C$89:$DG$127,Creditos_totales!$P166,0)/(VLOOKUP(Creditos_totales!AD$104,Cartera!$C$89:$DG$127,Creditos_totales!$P166,0)+VLOOKUP(Creditos_totales!AD$104,Cartera!$C$44:$DG$82,Creditos_totales!$P166,0))," ")</f>
        <v>0.27174958562306262</v>
      </c>
      <c r="AE166" s="29">
        <f>+IFERROR(VLOOKUP(Creditos_totales!AE$104,Cartera!$C$89:$DG$127,Creditos_totales!$P166,0)/(VLOOKUP(Creditos_totales!AE$104,Cartera!$C$89:$DG$127,Creditos_totales!$P166,0)+VLOOKUP(Creditos_totales!AE$104,Cartera!$C$44:$DG$82,Creditos_totales!$P166,0))," ")</f>
        <v>0.38520388418837903</v>
      </c>
      <c r="AF166" s="29" t="str">
        <f>+IFERROR(VLOOKUP(Creditos_totales!AF$104,Cartera!$C$89:$DG$127,Creditos_totales!$P166,0)/(VLOOKUP(Creditos_totales!AF$104,Cartera!$C$89:$DG$127,Creditos_totales!$P166,0)+VLOOKUP(Creditos_totales!AF$104,Cartera!$C$44:$DG$82,Creditos_totales!$P166,0))," ")</f>
        <v xml:space="preserve"> </v>
      </c>
      <c r="AG166" s="29">
        <f>+IFERROR(VLOOKUP(Creditos_totales!AG$104,Cartera!$C$89:$DG$127,Creditos_totales!$P166,0)/(VLOOKUP(Creditos_totales!AG$104,Cartera!$C$89:$DG$127,Creditos_totales!$P166,0)+VLOOKUP(Creditos_totales!AG$104,Cartera!$C$44:$DG$82,Creditos_totales!$P166,0))," ")</f>
        <v>0.23859126251112797</v>
      </c>
      <c r="AH166" s="29">
        <f>+IFERROR(VLOOKUP(Creditos_totales!AH$104,Cartera!$C$89:$DG$127,Creditos_totales!$P166,0)/(VLOOKUP(Creditos_totales!AH$104,Cartera!$C$89:$DG$127,Creditos_totales!$P166,0)+VLOOKUP(Creditos_totales!AH$104,Cartera!$C$44:$DG$82,Creditos_totales!$P166,0))," ")</f>
        <v>0.15293599533137486</v>
      </c>
      <c r="AI166" s="29">
        <f>+IFERROR(VLOOKUP(Creditos_totales!AI$104,Cartera!$C$89:$DG$127,Creditos_totales!$P166,0)/(VLOOKUP(Creditos_totales!AI$104,Cartera!$C$89:$DG$127,Creditos_totales!$P166,0)+VLOOKUP(Creditos_totales!AI$104,Cartera!$C$44:$DG$82,Creditos_totales!$P166,0))," ")</f>
        <v>0.49062104065698958</v>
      </c>
      <c r="AJ166" s="29" t="str">
        <f>+IFERROR(VLOOKUP(Creditos_totales!AJ$104,Cartera!$C$89:$DG$127,Creditos_totales!$P166,0)/(VLOOKUP(Creditos_totales!AJ$104,Cartera!$C$89:$DG$127,Creditos_totales!$P166,0)+VLOOKUP(Creditos_totales!AJ$104,Cartera!$C$44:$DG$82,Creditos_totales!$P166,0))," ")</f>
        <v xml:space="preserve"> </v>
      </c>
      <c r="AK166" s="29">
        <f>+IFERROR(VLOOKUP(Creditos_totales!AK$104,Cartera!$C$89:$DG$127,Creditos_totales!$P166,0)/(VLOOKUP(Creditos_totales!AK$104,Cartera!$C$89:$DG$127,Creditos_totales!$P166,0)+VLOOKUP(Creditos_totales!AK$104,Cartera!$C$44:$DG$82,Creditos_totales!$P166,0))," ")</f>
        <v>0.31497341878130414</v>
      </c>
      <c r="AL166" s="29" t="str">
        <f>+IFERROR(VLOOKUP(Creditos_totales!AL$104,Cartera!$C$89:$DG$127,Creditos_totales!$P166,0)/(VLOOKUP(Creditos_totales!AL$104,Cartera!$C$89:$DG$127,Creditos_totales!$P166,0)+VLOOKUP(Creditos_totales!AL$104,Cartera!$C$44:$DG$82,Creditos_totales!$P166,0))," ")</f>
        <v xml:space="preserve"> </v>
      </c>
      <c r="AM166" s="29" t="str">
        <f>+IFERROR(VLOOKUP(Creditos_totales!AM$104,Cartera!$C$89:$DG$127,Creditos_totales!$P166,0)/(VLOOKUP(Creditos_totales!AM$104,Cartera!$C$89:$DG$127,Creditos_totales!$P166,0)+VLOOKUP(Creditos_totales!AM$104,Cartera!$C$44:$DG$82,Creditos_totales!$P166,0))," ")</f>
        <v xml:space="preserve"> </v>
      </c>
      <c r="AN166" s="29" t="str">
        <f>+IFERROR(VLOOKUP(Creditos_totales!AN$104,Cartera!$C$89:$DG$127,Creditos_totales!$P166,0)/(VLOOKUP(Creditos_totales!AN$104,Cartera!$C$89:$DG$127,Creditos_totales!$P166,0)+VLOOKUP(Creditos_totales!AN$104,Cartera!$C$44:$DG$82,Creditos_totales!$P166,0))," ")</f>
        <v xml:space="preserve"> </v>
      </c>
      <c r="AO166" s="29" t="str">
        <f>+IFERROR(VLOOKUP(Creditos_totales!AO$104,Cartera!$C$89:$DG$127,Creditos_totales!$P166,0)/(VLOOKUP(Creditos_totales!AO$104,Cartera!$C$89:$DG$127,Creditos_totales!$P166,0)+VLOOKUP(Creditos_totales!AO$104,Cartera!$C$44:$DG$82,Creditos_totales!$P166,0))," ")</f>
        <v xml:space="preserve"> </v>
      </c>
      <c r="AP166" s="29">
        <f>+IFERROR(VLOOKUP(Creditos_totales!AP$104,Cartera!$C$89:$DG$127,Creditos_totales!$P166,0)/(VLOOKUP(Creditos_totales!AP$104,Cartera!$C$89:$DG$127,Creditos_totales!$P166,0)+VLOOKUP(Creditos_totales!AP$104,Cartera!$C$44:$DG$82,Creditos_totales!$P166,0))," ")</f>
        <v>0.14368015941093432</v>
      </c>
      <c r="AQ166" s="29" t="str">
        <f>+IFERROR(VLOOKUP(Creditos_totales!AQ$104,Cartera!$C$89:$DG$127,Creditos_totales!$P166,0)/(VLOOKUP(Creditos_totales!AQ$104,Cartera!$C$89:$DG$127,Creditos_totales!$P166,0)+VLOOKUP(Creditos_totales!AQ$104,Cartera!$C$44:$DG$82,Creditos_totales!$P166,0))," ")</f>
        <v xml:space="preserve"> </v>
      </c>
      <c r="AR166" s="29">
        <f>+IFERROR(VLOOKUP(Creditos_totales!AR$104,Cartera!$C$89:$DG$127,Creditos_totales!$P166,0)/(VLOOKUP(Creditos_totales!AR$104,Cartera!$C$89:$DG$127,Creditos_totales!$P166,0)+VLOOKUP(Creditos_totales!AR$104,Cartera!$C$44:$DG$82,Creditos_totales!$P166,0))," ")</f>
        <v>0.14624197391063218</v>
      </c>
      <c r="AS166" s="29">
        <f>+IFERROR(VLOOKUP(Creditos_totales!AS$104,Cartera!$C$89:$DG$127,Creditos_totales!$P166,0)/(VLOOKUP(Creditos_totales!AS$104,Cartera!$C$89:$DG$127,Creditos_totales!$P166,0)+VLOOKUP(Creditos_totales!AS$104,Cartera!$C$44:$DG$82,Creditos_totales!$P166,0))," ")</f>
        <v>0.264601828210486</v>
      </c>
      <c r="AT166" s="29">
        <f>+IFERROR(VLOOKUP(Creditos_totales!AT$104,Cartera!$C$89:$DG$127,Creditos_totales!$P166,0)/(VLOOKUP(Creditos_totales!AT$104,Cartera!$C$89:$DG$127,Creditos_totales!$P166,0)+VLOOKUP(Creditos_totales!AT$104,Cartera!$C$44:$DG$82,Creditos_totales!$P166,0))," ")</f>
        <v>0.26036384483423036</v>
      </c>
      <c r="AU166" s="29">
        <f>+IFERROR(VLOOKUP(Creditos_totales!AU$104,Cartera!$C$89:$DG$127,Creditos_totales!$P166,0)/(VLOOKUP(Creditos_totales!AU$104,Cartera!$C$89:$DG$127,Creditos_totales!$P166,0)+VLOOKUP(Creditos_totales!AU$104,Cartera!$C$44:$DG$82,Creditos_totales!$P166,0))," ")</f>
        <v>0.37445566344555425</v>
      </c>
      <c r="AV166" s="29" t="str">
        <f>+IFERROR(VLOOKUP(Creditos_totales!AV$104,Cartera!$C$89:$DG$127,Creditos_totales!$P166,0)/(VLOOKUP(Creditos_totales!AV$104,Cartera!$C$89:$DG$127,Creditos_totales!$P166,0)+VLOOKUP(Creditos_totales!AV$104,Cartera!$C$44:$DG$82,Creditos_totales!$P166,0))," ")</f>
        <v xml:space="preserve"> </v>
      </c>
      <c r="AW166" s="29" t="str">
        <f>+IFERROR(VLOOKUP(Creditos_totales!AW$104,Cartera!$C$89:$DG$127,Creditos_totales!$P166,0)/(VLOOKUP(Creditos_totales!AW$104,Cartera!$C$89:$DG$127,Creditos_totales!$P166,0)+VLOOKUP(Creditos_totales!AW$104,Cartera!$C$44:$DG$82,Creditos_totales!$P166,0))," ")</f>
        <v xml:space="preserve"> </v>
      </c>
      <c r="AX166" s="29">
        <f>+IFERROR(VLOOKUP(Creditos_totales!AX$104,Cartera!$C$89:$DG$127,Creditos_totales!$P166,0)/(VLOOKUP(Creditos_totales!AX$104,Cartera!$C$89:$DG$127,Creditos_totales!$P166,0)+VLOOKUP(Creditos_totales!AX$104,Cartera!$C$44:$DG$82,Creditos_totales!$P166,0))," ")</f>
        <v>8.6695725615201558E-2</v>
      </c>
      <c r="AY166" s="29">
        <f>+IFERROR(VLOOKUP(Creditos_totales!AY$104,Cartera!$C$89:$DG$127,Creditos_totales!$P166,0)/(VLOOKUP(Creditos_totales!AY$104,Cartera!$C$89:$DG$127,Creditos_totales!$P166,0)+VLOOKUP(Creditos_totales!AY$104,Cartera!$C$44:$DG$82,Creditos_totales!$P166,0))," ")</f>
        <v>3.0989530096441471E-2</v>
      </c>
      <c r="AZ166" s="29">
        <f>+IFERROR(VLOOKUP(Creditos_totales!AZ$104,Cartera!$C$89:$DG$127,Creditos_totales!$P166,0)/(VLOOKUP(Creditos_totales!AZ$104,Cartera!$C$89:$DG$127,Creditos_totales!$P166,0)+VLOOKUP(Creditos_totales!AZ$104,Cartera!$C$44:$DG$82,Creditos_totales!$P166,0))," ")</f>
        <v>0.25282954596220408</v>
      </c>
      <c r="BA166" s="29">
        <f>+IFERROR(VLOOKUP(Creditos_totales!BA$104,Cartera!$C$89:$DG$127,Creditos_totales!$P166,0)/(VLOOKUP(Creditos_totales!BA$104,Cartera!$C$89:$DG$127,Creditos_totales!$P166,0)+VLOOKUP(Creditos_totales!BA$104,Cartera!$C$44:$DG$82,Creditos_totales!$P166,0))," ")</f>
        <v>0.14460031617942887</v>
      </c>
      <c r="BB166" s="29" t="str">
        <f>+IFERROR(VLOOKUP(Creditos_totales!BB$104,Cartera!$C$89:$DG$127,Creditos_totales!$P166,0)/(VLOOKUP(Creditos_totales!BB$104,Cartera!$C$89:$DG$127,Creditos_totales!$P166,0)+VLOOKUP(Creditos_totales!BB$104,Cartera!$C$44:$DG$82,Creditos_totales!$P166,0))," ")</f>
        <v xml:space="preserve"> </v>
      </c>
      <c r="BC166" s="29">
        <f>+IFERROR(VLOOKUP(Creditos_totales!BC$104,Cartera!$C$89:$DG$127,Creditos_totales!$P166,0)/(VLOOKUP(Creditos_totales!BC$104,Cartera!$C$89:$DG$127,Creditos_totales!$P166,0)+VLOOKUP(Creditos_totales!BC$104,Cartera!$C$44:$DG$82,Creditos_totales!$P166,0))," ")</f>
        <v>9.7108466220476183E-2</v>
      </c>
      <c r="BD166" s="29">
        <f>+IFERROR(VLOOKUP(Creditos_totales!BD$104,Cartera!$C$89:$DG$127,Creditos_totales!$P166,0)/(VLOOKUP(Creditos_totales!BD$104,Cartera!$C$89:$DG$127,Creditos_totales!$P166,0)+VLOOKUP(Creditos_totales!BD$104,Cartera!$C$44:$DG$82,Creditos_totales!$P166,0))," ")</f>
        <v>6.9775469984297081E-2</v>
      </c>
      <c r="BE166" s="29">
        <f>+IFERROR(VLOOKUP(Creditos_totales!BE$104,Cartera!$C$89:$DG$127,Creditos_totales!$P166,0)/(VLOOKUP(Creditos_totales!BE$104,Cartera!$C$89:$DG$127,Creditos_totales!$P166,0)+VLOOKUP(Creditos_totales!BE$104,Cartera!$C$44:$DG$82,Creditos_totales!$P166,0))," ")</f>
        <v>0.21445459838287237</v>
      </c>
      <c r="BF166" s="29">
        <f>+IFERROR(VLOOKUP(Creditos_totales!BF$104,Cartera!$C$89:$DG$127,Creditos_totales!$P166,0)/(VLOOKUP(Creditos_totales!BF$104,Cartera!$C$89:$DG$127,Creditos_totales!$P166,0)+VLOOKUP(Creditos_totales!BF$104,Cartera!$C$44:$DG$82,Creditos_totales!$P166,0))," ")</f>
        <v>0.25840969602398367</v>
      </c>
      <c r="BG166" s="12">
        <f t="shared" si="3"/>
        <v>0.40314803036336577</v>
      </c>
      <c r="BH166" s="38">
        <v>0.2849523949171322</v>
      </c>
    </row>
    <row r="167" spans="2:60" ht="16.5" x14ac:dyDescent="0.3">
      <c r="B167">
        <v>75</v>
      </c>
      <c r="C167" s="23">
        <v>42794</v>
      </c>
      <c r="D167" s="29">
        <f>+IFERROR(VLOOKUP(D$104,Cartera!$C$23:$DG$33,Creditos_totales!$B167,0)/(VLOOKUP(D$104,Cartera!$C$5:$DG$15,Creditos_totales!$B167,0)+VLOOKUP(D$104,Cartera!$C$23:$DG$33,Creditos_totales!$B167,0))," ")</f>
        <v>0.57064813023158201</v>
      </c>
      <c r="E167" s="29">
        <f>+IFERROR(VLOOKUP(E$104,Cartera!$C$23:$DG$33,Creditos_totales!$B167,0)/(VLOOKUP(E$104,Cartera!$C$5:$DG$15,Creditos_totales!$B167,0)+VLOOKUP(E$104,Cartera!$C$23:$DG$33,Creditos_totales!$B167,0))," ")</f>
        <v>0.69167686342829171</v>
      </c>
      <c r="F167" s="29">
        <f>+IFERROR(VLOOKUP(F$104,Cartera!$C$23:$DG$33,Creditos_totales!$B167,0)/(VLOOKUP(F$104,Cartera!$C$5:$DG$15,Creditos_totales!$B167,0)+VLOOKUP(F$104,Cartera!$C$23:$DG$33,Creditos_totales!$B167,0))," ")</f>
        <v>0.58114322410866615</v>
      </c>
      <c r="G167" s="29">
        <f>+IFERROR(VLOOKUP(G$104,Cartera!$C$23:$DG$33,Creditos_totales!$B167,0)/(VLOOKUP(G$104,Cartera!$C$5:$DG$15,Creditos_totales!$B167,0)+VLOOKUP(G$104,Cartera!$C$23:$DG$33,Creditos_totales!$B167,0))," ")</f>
        <v>0.6040304670606832</v>
      </c>
      <c r="H167" s="29">
        <f>+IFERROR(VLOOKUP(H$104,Cartera!$C$23:$DG$33,Creditos_totales!$B167,0)/(VLOOKUP(H$104,Cartera!$C$5:$DG$15,Creditos_totales!$B167,0)+VLOOKUP(H$104,Cartera!$C$23:$DG$33,Creditos_totales!$B167,0))," ")</f>
        <v>0.24414151690270455</v>
      </c>
      <c r="I167" s="29">
        <f>+IFERROR(VLOOKUP(I$104,Cartera!$C$23:$DG$33,Creditos_totales!$B167,0)/(VLOOKUP(I$104,Cartera!$C$5:$DG$15,Creditos_totales!$B167,0)+VLOOKUP(I$104,Cartera!$C$23:$DG$33,Creditos_totales!$B167,0))," ")</f>
        <v>0.63509585980230865</v>
      </c>
      <c r="J167" s="29">
        <f>+IFERROR(VLOOKUP(J$104,Cartera!$C$23:$DG$33,Creditos_totales!$B167,0)/(VLOOKUP(J$104,Cartera!$C$5:$DG$15,Creditos_totales!$B167,0)+VLOOKUP(J$104,Cartera!$C$23:$DG$33,Creditos_totales!$B167,0))," ")</f>
        <v>0.7449404599503795</v>
      </c>
      <c r="K167" s="29">
        <f>+IFERROR(VLOOKUP(K$104,Cartera!$C$23:$DG$33,Creditos_totales!$B167,0)/(VLOOKUP(K$104,Cartera!$C$5:$DG$15,Creditos_totales!$B167,0)+VLOOKUP(K$104,Cartera!$C$23:$DG$33,Creditos_totales!$B167,0))," ")</f>
        <v>0.78224630323265731</v>
      </c>
      <c r="L167" s="29">
        <f>+IFERROR(VLOOKUP(L$104,Cartera!$C$23:$DG$33,Creditos_totales!$B167,0)/(VLOOKUP(L$104,Cartera!$C$5:$DG$15,Creditos_totales!$B167,0)+VLOOKUP(L$104,Cartera!$C$23:$DG$33,Creditos_totales!$B167,0))," ")</f>
        <v>0.12626307020492547</v>
      </c>
      <c r="M167" s="29">
        <f>+IFERROR(VLOOKUP(M$104,Cartera!$C$23:$DG$33,Creditos_totales!$B167,0)/(VLOOKUP(M$104,Cartera!$C$5:$DG$15,Creditos_totales!$B167,0)+VLOOKUP(M$104,Cartera!$C$23:$DG$33,Creditos_totales!$B167,0))," ")</f>
        <v>0.61671785364848564</v>
      </c>
      <c r="N167" s="12">
        <v>0.59779662597212524</v>
      </c>
      <c r="P167">
        <v>75</v>
      </c>
      <c r="Q167" s="3">
        <v>42794</v>
      </c>
      <c r="R167" s="29">
        <f t="shared" si="0"/>
        <v>0.3959695329393168</v>
      </c>
      <c r="S167" s="29">
        <f t="shared" si="1"/>
        <v>0.42935186976841799</v>
      </c>
      <c r="T167" s="29">
        <f t="shared" si="2"/>
        <v>0.41885677589133385</v>
      </c>
      <c r="U167" s="29">
        <f>+IFERROR(VLOOKUP(Creditos_totales!U$104,Cartera!$C$89:$DG$127,Creditos_totales!$P167,0)/(VLOOKUP(Creditos_totales!U$104,Cartera!$C$89:$DG$127,Creditos_totales!$P167,0)+VLOOKUP(Creditos_totales!U$104,Cartera!$C$44:$DG$82,Creditos_totales!$P167,0))," ")</f>
        <v>0.39027993518601262</v>
      </c>
      <c r="V167" s="29">
        <f>+IFERROR(VLOOKUP(Creditos_totales!V$104,Cartera!$C$89:$DG$127,Creditos_totales!$P167,0)/(VLOOKUP(Creditos_totales!V$104,Cartera!$C$89:$DG$127,Creditos_totales!$P167,0)+VLOOKUP(Creditos_totales!V$104,Cartera!$C$44:$DG$82,Creditos_totales!$P167,0))," ")</f>
        <v>0.6735983820312984</v>
      </c>
      <c r="W167" s="29">
        <f>+IFERROR(VLOOKUP(Creditos_totales!W$104,Cartera!$C$89:$DG$127,Creditos_totales!$P167,0)/(VLOOKUP(Creditos_totales!W$104,Cartera!$C$89:$DG$127,Creditos_totales!$P167,0)+VLOOKUP(Creditos_totales!W$104,Cartera!$C$44:$DG$82,Creditos_totales!$P167,0))," ")</f>
        <v>0.33267053886344639</v>
      </c>
      <c r="X167" s="29">
        <f>+IFERROR(VLOOKUP(Creditos_totales!X$104,Cartera!$C$89:$DG$127,Creditos_totales!$P167,0)/(VLOOKUP(Creditos_totales!X$104,Cartera!$C$89:$DG$127,Creditos_totales!$P167,0)+VLOOKUP(Creditos_totales!X$104,Cartera!$C$44:$DG$82,Creditos_totales!$P167,0))," ")</f>
        <v>0.37159625157945625</v>
      </c>
      <c r="Y167" s="29">
        <f>+IFERROR(VLOOKUP(Creditos_totales!Y$104,Cartera!$C$89:$DG$127,Creditos_totales!$P167,0)/(VLOOKUP(Creditos_totales!Y$104,Cartera!$C$89:$DG$127,Creditos_totales!$P167,0)+VLOOKUP(Creditos_totales!Y$104,Cartera!$C$44:$DG$82,Creditos_totales!$P167,0))," ")</f>
        <v>0.41034041569126539</v>
      </c>
      <c r="Z167" s="29">
        <f>+IFERROR(VLOOKUP(Creditos_totales!Z$104,Cartera!$C$89:$DG$127,Creditos_totales!$P167,0)/(VLOOKUP(Creditos_totales!Z$104,Cartera!$C$89:$DG$127,Creditos_totales!$P167,0)+VLOOKUP(Creditos_totales!Z$104,Cartera!$C$44:$DG$82,Creditos_totales!$P167,0))," ")</f>
        <v>0.44641980023946753</v>
      </c>
      <c r="AA167" s="29">
        <f>+IFERROR(VLOOKUP(Creditos_totales!AA$104,Cartera!$C$89:$DG$127,Creditos_totales!$P167,0)/(VLOOKUP(Creditos_totales!AA$104,Cartera!$C$89:$DG$127,Creditos_totales!$P167,0)+VLOOKUP(Creditos_totales!AA$104,Cartera!$C$44:$DG$82,Creditos_totales!$P167,0))," ")</f>
        <v>0.39747556776559795</v>
      </c>
      <c r="AB167" s="29">
        <f>+IFERROR(VLOOKUP(Creditos_totales!AB$104,Cartera!$C$89:$DG$127,Creditos_totales!$P167,0)/(VLOOKUP(Creditos_totales!AB$104,Cartera!$C$89:$DG$127,Creditos_totales!$P167,0)+VLOOKUP(Creditos_totales!AB$104,Cartera!$C$44:$DG$82,Creditos_totales!$P167,0))," ")</f>
        <v>0.44361859214944049</v>
      </c>
      <c r="AC167" s="29">
        <f>+IFERROR(VLOOKUP(Creditos_totales!AC$104,Cartera!$C$89:$DG$127,Creditos_totales!$P167,0)/(VLOOKUP(Creditos_totales!AC$104,Cartera!$C$89:$DG$127,Creditos_totales!$P167,0)+VLOOKUP(Creditos_totales!AC$104,Cartera!$C$44:$DG$82,Creditos_totales!$P167,0))," ")</f>
        <v>0.23990098017218789</v>
      </c>
      <c r="AD167" s="29">
        <f>+IFERROR(VLOOKUP(Creditos_totales!AD$104,Cartera!$C$89:$DG$127,Creditos_totales!$P167,0)/(VLOOKUP(Creditos_totales!AD$104,Cartera!$C$89:$DG$127,Creditos_totales!$P167,0)+VLOOKUP(Creditos_totales!AD$104,Cartera!$C$44:$DG$82,Creditos_totales!$P167,0))," ")</f>
        <v>0.27761807099074726</v>
      </c>
      <c r="AE167" s="29">
        <f>+IFERROR(VLOOKUP(Creditos_totales!AE$104,Cartera!$C$89:$DG$127,Creditos_totales!$P167,0)/(VLOOKUP(Creditos_totales!AE$104,Cartera!$C$89:$DG$127,Creditos_totales!$P167,0)+VLOOKUP(Creditos_totales!AE$104,Cartera!$C$44:$DG$82,Creditos_totales!$P167,0))," ")</f>
        <v>0.38919837891765691</v>
      </c>
      <c r="AF167" s="29" t="str">
        <f>+IFERROR(VLOOKUP(Creditos_totales!AF$104,Cartera!$C$89:$DG$127,Creditos_totales!$P167,0)/(VLOOKUP(Creditos_totales!AF$104,Cartera!$C$89:$DG$127,Creditos_totales!$P167,0)+VLOOKUP(Creditos_totales!AF$104,Cartera!$C$44:$DG$82,Creditos_totales!$P167,0))," ")</f>
        <v xml:space="preserve"> </v>
      </c>
      <c r="AG167" s="29">
        <f>+IFERROR(VLOOKUP(Creditos_totales!AG$104,Cartera!$C$89:$DG$127,Creditos_totales!$P167,0)/(VLOOKUP(Creditos_totales!AG$104,Cartera!$C$89:$DG$127,Creditos_totales!$P167,0)+VLOOKUP(Creditos_totales!AG$104,Cartera!$C$44:$DG$82,Creditos_totales!$P167,0))," ")</f>
        <v>0.24330473354782575</v>
      </c>
      <c r="AH167" s="29">
        <f>+IFERROR(VLOOKUP(Creditos_totales!AH$104,Cartera!$C$89:$DG$127,Creditos_totales!$P167,0)/(VLOOKUP(Creditos_totales!AH$104,Cartera!$C$89:$DG$127,Creditos_totales!$P167,0)+VLOOKUP(Creditos_totales!AH$104,Cartera!$C$44:$DG$82,Creditos_totales!$P167,0))," ")</f>
        <v>0.15359591732032554</v>
      </c>
      <c r="AI167" s="29">
        <f>+IFERROR(VLOOKUP(Creditos_totales!AI$104,Cartera!$C$89:$DG$127,Creditos_totales!$P167,0)/(VLOOKUP(Creditos_totales!AI$104,Cartera!$C$89:$DG$127,Creditos_totales!$P167,0)+VLOOKUP(Creditos_totales!AI$104,Cartera!$C$44:$DG$82,Creditos_totales!$P167,0))," ")</f>
        <v>0.48012476977460389</v>
      </c>
      <c r="AJ167" s="29" t="str">
        <f>+IFERROR(VLOOKUP(Creditos_totales!AJ$104,Cartera!$C$89:$DG$127,Creditos_totales!$P167,0)/(VLOOKUP(Creditos_totales!AJ$104,Cartera!$C$89:$DG$127,Creditos_totales!$P167,0)+VLOOKUP(Creditos_totales!AJ$104,Cartera!$C$44:$DG$82,Creditos_totales!$P167,0))," ")</f>
        <v xml:space="preserve"> </v>
      </c>
      <c r="AK167" s="29">
        <f>+IFERROR(VLOOKUP(Creditos_totales!AK$104,Cartera!$C$89:$DG$127,Creditos_totales!$P167,0)/(VLOOKUP(Creditos_totales!AK$104,Cartera!$C$89:$DG$127,Creditos_totales!$P167,0)+VLOOKUP(Creditos_totales!AK$104,Cartera!$C$44:$DG$82,Creditos_totales!$P167,0))," ")</f>
        <v>0.32667376739703141</v>
      </c>
      <c r="AL167" s="29" t="str">
        <f>+IFERROR(VLOOKUP(Creditos_totales!AL$104,Cartera!$C$89:$DG$127,Creditos_totales!$P167,0)/(VLOOKUP(Creditos_totales!AL$104,Cartera!$C$89:$DG$127,Creditos_totales!$P167,0)+VLOOKUP(Creditos_totales!AL$104,Cartera!$C$44:$DG$82,Creditos_totales!$P167,0))," ")</f>
        <v xml:space="preserve"> </v>
      </c>
      <c r="AM167" s="29" t="str">
        <f>+IFERROR(VLOOKUP(Creditos_totales!AM$104,Cartera!$C$89:$DG$127,Creditos_totales!$P167,0)/(VLOOKUP(Creditos_totales!AM$104,Cartera!$C$89:$DG$127,Creditos_totales!$P167,0)+VLOOKUP(Creditos_totales!AM$104,Cartera!$C$44:$DG$82,Creditos_totales!$P167,0))," ")</f>
        <v xml:space="preserve"> </v>
      </c>
      <c r="AN167" s="29" t="str">
        <f>+IFERROR(VLOOKUP(Creditos_totales!AN$104,Cartera!$C$89:$DG$127,Creditos_totales!$P167,0)/(VLOOKUP(Creditos_totales!AN$104,Cartera!$C$89:$DG$127,Creditos_totales!$P167,0)+VLOOKUP(Creditos_totales!AN$104,Cartera!$C$44:$DG$82,Creditos_totales!$P167,0))," ")</f>
        <v xml:space="preserve"> </v>
      </c>
      <c r="AO167" s="29" t="str">
        <f>+IFERROR(VLOOKUP(Creditos_totales!AO$104,Cartera!$C$89:$DG$127,Creditos_totales!$P167,0)/(VLOOKUP(Creditos_totales!AO$104,Cartera!$C$89:$DG$127,Creditos_totales!$P167,0)+VLOOKUP(Creditos_totales!AO$104,Cartera!$C$44:$DG$82,Creditos_totales!$P167,0))," ")</f>
        <v xml:space="preserve"> </v>
      </c>
      <c r="AP167" s="29">
        <f>+IFERROR(VLOOKUP(Creditos_totales!AP$104,Cartera!$C$89:$DG$127,Creditos_totales!$P167,0)/(VLOOKUP(Creditos_totales!AP$104,Cartera!$C$89:$DG$127,Creditos_totales!$P167,0)+VLOOKUP(Creditos_totales!AP$104,Cartera!$C$44:$DG$82,Creditos_totales!$P167,0))," ")</f>
        <v>0.15649768969967512</v>
      </c>
      <c r="AQ167" s="29" t="str">
        <f>+IFERROR(VLOOKUP(Creditos_totales!AQ$104,Cartera!$C$89:$DG$127,Creditos_totales!$P167,0)/(VLOOKUP(Creditos_totales!AQ$104,Cartera!$C$89:$DG$127,Creditos_totales!$P167,0)+VLOOKUP(Creditos_totales!AQ$104,Cartera!$C$44:$DG$82,Creditos_totales!$P167,0))," ")</f>
        <v xml:space="preserve"> </v>
      </c>
      <c r="AR167" s="29">
        <f>+IFERROR(VLOOKUP(Creditos_totales!AR$104,Cartera!$C$89:$DG$127,Creditos_totales!$P167,0)/(VLOOKUP(Creditos_totales!AR$104,Cartera!$C$89:$DG$127,Creditos_totales!$P167,0)+VLOOKUP(Creditos_totales!AR$104,Cartera!$C$44:$DG$82,Creditos_totales!$P167,0))," ")</f>
        <v>0.17732288220871856</v>
      </c>
      <c r="AS167" s="29">
        <f>+IFERROR(VLOOKUP(Creditos_totales!AS$104,Cartera!$C$89:$DG$127,Creditos_totales!$P167,0)/(VLOOKUP(Creditos_totales!AS$104,Cartera!$C$89:$DG$127,Creditos_totales!$P167,0)+VLOOKUP(Creditos_totales!AS$104,Cartera!$C$44:$DG$82,Creditos_totales!$P167,0))," ")</f>
        <v>0.26238088801349158</v>
      </c>
      <c r="AT167" s="29">
        <f>+IFERROR(VLOOKUP(Creditos_totales!AT$104,Cartera!$C$89:$DG$127,Creditos_totales!$P167,0)/(VLOOKUP(Creditos_totales!AT$104,Cartera!$C$89:$DG$127,Creditos_totales!$P167,0)+VLOOKUP(Creditos_totales!AT$104,Cartera!$C$44:$DG$82,Creditos_totales!$P167,0))," ")</f>
        <v>0.26494498885323464</v>
      </c>
      <c r="AU167" s="29">
        <f>+IFERROR(VLOOKUP(Creditos_totales!AU$104,Cartera!$C$89:$DG$127,Creditos_totales!$P167,0)/(VLOOKUP(Creditos_totales!AU$104,Cartera!$C$89:$DG$127,Creditos_totales!$P167,0)+VLOOKUP(Creditos_totales!AU$104,Cartera!$C$44:$DG$82,Creditos_totales!$P167,0))," ")</f>
        <v>0.3742288925207346</v>
      </c>
      <c r="AV167" s="29" t="str">
        <f>+IFERROR(VLOOKUP(Creditos_totales!AV$104,Cartera!$C$89:$DG$127,Creditos_totales!$P167,0)/(VLOOKUP(Creditos_totales!AV$104,Cartera!$C$89:$DG$127,Creditos_totales!$P167,0)+VLOOKUP(Creditos_totales!AV$104,Cartera!$C$44:$DG$82,Creditos_totales!$P167,0))," ")</f>
        <v xml:space="preserve"> </v>
      </c>
      <c r="AW167" s="29" t="str">
        <f>+IFERROR(VLOOKUP(Creditos_totales!AW$104,Cartera!$C$89:$DG$127,Creditos_totales!$P167,0)/(VLOOKUP(Creditos_totales!AW$104,Cartera!$C$89:$DG$127,Creditos_totales!$P167,0)+VLOOKUP(Creditos_totales!AW$104,Cartera!$C$44:$DG$82,Creditos_totales!$P167,0))," ")</f>
        <v xml:space="preserve"> </v>
      </c>
      <c r="AX167" s="29">
        <f>+IFERROR(VLOOKUP(Creditos_totales!AX$104,Cartera!$C$89:$DG$127,Creditos_totales!$P167,0)/(VLOOKUP(Creditos_totales!AX$104,Cartera!$C$89:$DG$127,Creditos_totales!$P167,0)+VLOOKUP(Creditos_totales!AX$104,Cartera!$C$44:$DG$82,Creditos_totales!$P167,0))," ")</f>
        <v>8.6892840201532692E-2</v>
      </c>
      <c r="AY167" s="29">
        <f>+IFERROR(VLOOKUP(Creditos_totales!AY$104,Cartera!$C$89:$DG$127,Creditos_totales!$P167,0)/(VLOOKUP(Creditos_totales!AY$104,Cartera!$C$89:$DG$127,Creditos_totales!$P167,0)+VLOOKUP(Creditos_totales!AY$104,Cartera!$C$44:$DG$82,Creditos_totales!$P167,0))," ")</f>
        <v>3.0734463535773356E-2</v>
      </c>
      <c r="AZ167" s="29">
        <f>+IFERROR(VLOOKUP(Creditos_totales!AZ$104,Cartera!$C$89:$DG$127,Creditos_totales!$P167,0)/(VLOOKUP(Creditos_totales!AZ$104,Cartera!$C$89:$DG$127,Creditos_totales!$P167,0)+VLOOKUP(Creditos_totales!AZ$104,Cartera!$C$44:$DG$82,Creditos_totales!$P167,0))," ")</f>
        <v>0.24929936010291442</v>
      </c>
      <c r="BA167" s="29">
        <f>+IFERROR(VLOOKUP(Creditos_totales!BA$104,Cartera!$C$89:$DG$127,Creditos_totales!$P167,0)/(VLOOKUP(Creditos_totales!BA$104,Cartera!$C$89:$DG$127,Creditos_totales!$P167,0)+VLOOKUP(Creditos_totales!BA$104,Cartera!$C$44:$DG$82,Creditos_totales!$P167,0))," ")</f>
        <v>0.14513640802736338</v>
      </c>
      <c r="BB167" s="29" t="str">
        <f>+IFERROR(VLOOKUP(Creditos_totales!BB$104,Cartera!$C$89:$DG$127,Creditos_totales!$P167,0)/(VLOOKUP(Creditos_totales!BB$104,Cartera!$C$89:$DG$127,Creditos_totales!$P167,0)+VLOOKUP(Creditos_totales!BB$104,Cartera!$C$44:$DG$82,Creditos_totales!$P167,0))," ")</f>
        <v xml:space="preserve"> </v>
      </c>
      <c r="BC167" s="29">
        <f>+IFERROR(VLOOKUP(Creditos_totales!BC$104,Cartera!$C$89:$DG$127,Creditos_totales!$P167,0)/(VLOOKUP(Creditos_totales!BC$104,Cartera!$C$89:$DG$127,Creditos_totales!$P167,0)+VLOOKUP(Creditos_totales!BC$104,Cartera!$C$44:$DG$82,Creditos_totales!$P167,0))," ")</f>
        <v>9.8166033585048454E-2</v>
      </c>
      <c r="BD167" s="29">
        <f>+IFERROR(VLOOKUP(Creditos_totales!BD$104,Cartera!$C$89:$DG$127,Creditos_totales!$P167,0)/(VLOOKUP(Creditos_totales!BD$104,Cartera!$C$89:$DG$127,Creditos_totales!$P167,0)+VLOOKUP(Creditos_totales!BD$104,Cartera!$C$44:$DG$82,Creditos_totales!$P167,0))," ")</f>
        <v>6.871658144496158E-2</v>
      </c>
      <c r="BE167" s="29">
        <f>+IFERROR(VLOOKUP(Creditos_totales!BE$104,Cartera!$C$89:$DG$127,Creditos_totales!$P167,0)/(VLOOKUP(Creditos_totales!BE$104,Cartera!$C$89:$DG$127,Creditos_totales!$P167,0)+VLOOKUP(Creditos_totales!BE$104,Cartera!$C$44:$DG$82,Creditos_totales!$P167,0))," ")</f>
        <v>0.19991491300806621</v>
      </c>
      <c r="BF167" s="29">
        <f>+IFERROR(VLOOKUP(Creditos_totales!BF$104,Cartera!$C$89:$DG$127,Creditos_totales!$P167,0)/(VLOOKUP(Creditos_totales!BF$104,Cartera!$C$89:$DG$127,Creditos_totales!$P167,0)+VLOOKUP(Creditos_totales!BF$104,Cartera!$C$44:$DG$82,Creditos_totales!$P167,0))," ")</f>
        <v>0.25233138556419449</v>
      </c>
      <c r="BG167" s="12">
        <f t="shared" si="3"/>
        <v>0.40220337402787476</v>
      </c>
      <c r="BH167" s="38">
        <v>0.28545469556384373</v>
      </c>
    </row>
    <row r="168" spans="2:60" ht="16.5" x14ac:dyDescent="0.3">
      <c r="B168">
        <v>76</v>
      </c>
      <c r="C168" s="23">
        <v>42825</v>
      </c>
      <c r="D168" s="29">
        <f>+IFERROR(VLOOKUP(D$104,Cartera!$C$23:$DG$33,Creditos_totales!$B168,0)/(VLOOKUP(D$104,Cartera!$C$5:$DG$15,Creditos_totales!$B168,0)+VLOOKUP(D$104,Cartera!$C$23:$DG$33,Creditos_totales!$B168,0))," ")</f>
        <v>0.58527407024896083</v>
      </c>
      <c r="E168" s="29">
        <f>+IFERROR(VLOOKUP(E$104,Cartera!$C$23:$DG$33,Creditos_totales!$B168,0)/(VLOOKUP(E$104,Cartera!$C$5:$DG$15,Creditos_totales!$B168,0)+VLOOKUP(E$104,Cartera!$C$23:$DG$33,Creditos_totales!$B168,0))," ")</f>
        <v>0.69798438503115545</v>
      </c>
      <c r="F168" s="29">
        <f>+IFERROR(VLOOKUP(F$104,Cartera!$C$23:$DG$33,Creditos_totales!$B168,0)/(VLOOKUP(F$104,Cartera!$C$5:$DG$15,Creditos_totales!$B168,0)+VLOOKUP(F$104,Cartera!$C$23:$DG$33,Creditos_totales!$B168,0))," ")</f>
        <v>0.55909848356859537</v>
      </c>
      <c r="G168" s="29">
        <f>+IFERROR(VLOOKUP(G$104,Cartera!$C$23:$DG$33,Creditos_totales!$B168,0)/(VLOOKUP(G$104,Cartera!$C$5:$DG$15,Creditos_totales!$B168,0)+VLOOKUP(G$104,Cartera!$C$23:$DG$33,Creditos_totales!$B168,0))," ")</f>
        <v>0.60613888117591186</v>
      </c>
      <c r="H168" s="29">
        <f>+IFERROR(VLOOKUP(H$104,Cartera!$C$23:$DG$33,Creditos_totales!$B168,0)/(VLOOKUP(H$104,Cartera!$C$5:$DG$15,Creditos_totales!$B168,0)+VLOOKUP(H$104,Cartera!$C$23:$DG$33,Creditos_totales!$B168,0))," ")</f>
        <v>0.26878041314526269</v>
      </c>
      <c r="I168" s="29">
        <f>+IFERROR(VLOOKUP(I$104,Cartera!$C$23:$DG$33,Creditos_totales!$B168,0)/(VLOOKUP(I$104,Cartera!$C$5:$DG$15,Creditos_totales!$B168,0)+VLOOKUP(I$104,Cartera!$C$23:$DG$33,Creditos_totales!$B168,0))," ")</f>
        <v>0.62508500752886031</v>
      </c>
      <c r="J168" s="29">
        <f>+IFERROR(VLOOKUP(J$104,Cartera!$C$23:$DG$33,Creditos_totales!$B168,0)/(VLOOKUP(J$104,Cartera!$C$5:$DG$15,Creditos_totales!$B168,0)+VLOOKUP(J$104,Cartera!$C$23:$DG$33,Creditos_totales!$B168,0))," ")</f>
        <v>0.74773819747207648</v>
      </c>
      <c r="K168" s="29">
        <f>+IFERROR(VLOOKUP(K$104,Cartera!$C$23:$DG$33,Creditos_totales!$B168,0)/(VLOOKUP(K$104,Cartera!$C$5:$DG$15,Creditos_totales!$B168,0)+VLOOKUP(K$104,Cartera!$C$23:$DG$33,Creditos_totales!$B168,0))," ")</f>
        <v>0.78619986431177236</v>
      </c>
      <c r="L168" s="29">
        <f>+IFERROR(VLOOKUP(L$104,Cartera!$C$23:$DG$33,Creditos_totales!$B168,0)/(VLOOKUP(L$104,Cartera!$C$5:$DG$15,Creditos_totales!$B168,0)+VLOOKUP(L$104,Cartera!$C$23:$DG$33,Creditos_totales!$B168,0))," ")</f>
        <v>0.11842782524831377</v>
      </c>
      <c r="M168" s="29">
        <f>+IFERROR(VLOOKUP(M$104,Cartera!$C$23:$DG$33,Creditos_totales!$B168,0)/(VLOOKUP(M$104,Cartera!$C$5:$DG$15,Creditos_totales!$B168,0)+VLOOKUP(M$104,Cartera!$C$23:$DG$33,Creditos_totales!$B168,0))," ")</f>
        <v>0.65673270206622281</v>
      </c>
      <c r="N168" s="12">
        <v>0.59968179067562544</v>
      </c>
      <c r="P168">
        <v>76</v>
      </c>
      <c r="Q168" s="3">
        <v>42825</v>
      </c>
      <c r="R168" s="29">
        <f t="shared" si="0"/>
        <v>0.39386111882408814</v>
      </c>
      <c r="S168" s="29">
        <f t="shared" si="1"/>
        <v>0.41472592975103917</v>
      </c>
      <c r="T168" s="29">
        <f t="shared" si="2"/>
        <v>0.44090151643140463</v>
      </c>
      <c r="U168" s="29">
        <f>+IFERROR(VLOOKUP(Creditos_totales!U$104,Cartera!$C$89:$DG$127,Creditos_totales!$P168,0)/(VLOOKUP(Creditos_totales!U$104,Cartera!$C$89:$DG$127,Creditos_totales!$P168,0)+VLOOKUP(Creditos_totales!U$104,Cartera!$C$44:$DG$82,Creditos_totales!$P168,0))," ")</f>
        <v>0.38995696996260293</v>
      </c>
      <c r="V168" s="29">
        <f>+IFERROR(VLOOKUP(Creditos_totales!V$104,Cartera!$C$89:$DG$127,Creditos_totales!$P168,0)/(VLOOKUP(Creditos_totales!V$104,Cartera!$C$89:$DG$127,Creditos_totales!$P168,0)+VLOOKUP(Creditos_totales!V$104,Cartera!$C$44:$DG$82,Creditos_totales!$P168,0))," ")</f>
        <v>0.67664725275538784</v>
      </c>
      <c r="W168" s="29">
        <f>+IFERROR(VLOOKUP(Creditos_totales!W$104,Cartera!$C$89:$DG$127,Creditos_totales!$P168,0)/(VLOOKUP(Creditos_totales!W$104,Cartera!$C$89:$DG$127,Creditos_totales!$P168,0)+VLOOKUP(Creditos_totales!W$104,Cartera!$C$44:$DG$82,Creditos_totales!$P168,0))," ")</f>
        <v>0.33567358442770934</v>
      </c>
      <c r="X168" s="29">
        <f>+IFERROR(VLOOKUP(Creditos_totales!X$104,Cartera!$C$89:$DG$127,Creditos_totales!$P168,0)/(VLOOKUP(Creditos_totales!X$104,Cartera!$C$89:$DG$127,Creditos_totales!$P168,0)+VLOOKUP(Creditos_totales!X$104,Cartera!$C$44:$DG$82,Creditos_totales!$P168,0))," ")</f>
        <v>0.37182999224236513</v>
      </c>
      <c r="Y168" s="29">
        <f>+IFERROR(VLOOKUP(Creditos_totales!Y$104,Cartera!$C$89:$DG$127,Creditos_totales!$P168,0)/(VLOOKUP(Creditos_totales!Y$104,Cartera!$C$89:$DG$127,Creditos_totales!$P168,0)+VLOOKUP(Creditos_totales!Y$104,Cartera!$C$44:$DG$82,Creditos_totales!$P168,0))," ")</f>
        <v>0.41113843779879305</v>
      </c>
      <c r="Z168" s="29">
        <f>+IFERROR(VLOOKUP(Creditos_totales!Z$104,Cartera!$C$89:$DG$127,Creditos_totales!$P168,0)/(VLOOKUP(Creditos_totales!Z$104,Cartera!$C$89:$DG$127,Creditos_totales!$P168,0)+VLOOKUP(Creditos_totales!Z$104,Cartera!$C$44:$DG$82,Creditos_totales!$P168,0))," ")</f>
        <v>0.44439159757062147</v>
      </c>
      <c r="AA168" s="29">
        <f>+IFERROR(VLOOKUP(Creditos_totales!AA$104,Cartera!$C$89:$DG$127,Creditos_totales!$P168,0)/(VLOOKUP(Creditos_totales!AA$104,Cartera!$C$89:$DG$127,Creditos_totales!$P168,0)+VLOOKUP(Creditos_totales!AA$104,Cartera!$C$44:$DG$82,Creditos_totales!$P168,0))," ")</f>
        <v>0.39560214085044187</v>
      </c>
      <c r="AB168" s="29">
        <f>+IFERROR(VLOOKUP(Creditos_totales!AB$104,Cartera!$C$89:$DG$127,Creditos_totales!$P168,0)/(VLOOKUP(Creditos_totales!AB$104,Cartera!$C$89:$DG$127,Creditos_totales!$P168,0)+VLOOKUP(Creditos_totales!AB$104,Cartera!$C$44:$DG$82,Creditos_totales!$P168,0))," ")</f>
        <v>0.43824342443473846</v>
      </c>
      <c r="AC168" s="29">
        <f>+IFERROR(VLOOKUP(Creditos_totales!AC$104,Cartera!$C$89:$DG$127,Creditos_totales!$P168,0)/(VLOOKUP(Creditos_totales!AC$104,Cartera!$C$89:$DG$127,Creditos_totales!$P168,0)+VLOOKUP(Creditos_totales!AC$104,Cartera!$C$44:$DG$82,Creditos_totales!$P168,0))," ")</f>
        <v>0.23728996365979899</v>
      </c>
      <c r="AD168" s="29">
        <f>+IFERROR(VLOOKUP(Creditos_totales!AD$104,Cartera!$C$89:$DG$127,Creditos_totales!$P168,0)/(VLOOKUP(Creditos_totales!AD$104,Cartera!$C$89:$DG$127,Creditos_totales!$P168,0)+VLOOKUP(Creditos_totales!AD$104,Cartera!$C$44:$DG$82,Creditos_totales!$P168,0))," ")</f>
        <v>0.27628516578151086</v>
      </c>
      <c r="AE168" s="29">
        <f>+IFERROR(VLOOKUP(Creditos_totales!AE$104,Cartera!$C$89:$DG$127,Creditos_totales!$P168,0)/(VLOOKUP(Creditos_totales!AE$104,Cartera!$C$89:$DG$127,Creditos_totales!$P168,0)+VLOOKUP(Creditos_totales!AE$104,Cartera!$C$44:$DG$82,Creditos_totales!$P168,0))," ")</f>
        <v>0.3936570043261875</v>
      </c>
      <c r="AF168" s="29" t="str">
        <f>+IFERROR(VLOOKUP(Creditos_totales!AF$104,Cartera!$C$89:$DG$127,Creditos_totales!$P168,0)/(VLOOKUP(Creditos_totales!AF$104,Cartera!$C$89:$DG$127,Creditos_totales!$P168,0)+VLOOKUP(Creditos_totales!AF$104,Cartera!$C$44:$DG$82,Creditos_totales!$P168,0))," ")</f>
        <v xml:space="preserve"> </v>
      </c>
      <c r="AG168" s="29">
        <f>+IFERROR(VLOOKUP(Creditos_totales!AG$104,Cartera!$C$89:$DG$127,Creditos_totales!$P168,0)/(VLOOKUP(Creditos_totales!AG$104,Cartera!$C$89:$DG$127,Creditos_totales!$P168,0)+VLOOKUP(Creditos_totales!AG$104,Cartera!$C$44:$DG$82,Creditos_totales!$P168,0))," ")</f>
        <v>0.2439258851782202</v>
      </c>
      <c r="AH168" s="29">
        <f>+IFERROR(VLOOKUP(Creditos_totales!AH$104,Cartera!$C$89:$DG$127,Creditos_totales!$P168,0)/(VLOOKUP(Creditos_totales!AH$104,Cartera!$C$89:$DG$127,Creditos_totales!$P168,0)+VLOOKUP(Creditos_totales!AH$104,Cartera!$C$44:$DG$82,Creditos_totales!$P168,0))," ")</f>
        <v>0.15443514596246666</v>
      </c>
      <c r="AI168" s="29">
        <f>+IFERROR(VLOOKUP(Creditos_totales!AI$104,Cartera!$C$89:$DG$127,Creditos_totales!$P168,0)/(VLOOKUP(Creditos_totales!AI$104,Cartera!$C$89:$DG$127,Creditos_totales!$P168,0)+VLOOKUP(Creditos_totales!AI$104,Cartera!$C$44:$DG$82,Creditos_totales!$P168,0))," ")</f>
        <v>0.46997739816030526</v>
      </c>
      <c r="AJ168" s="29" t="str">
        <f>+IFERROR(VLOOKUP(Creditos_totales!AJ$104,Cartera!$C$89:$DG$127,Creditos_totales!$P168,0)/(VLOOKUP(Creditos_totales!AJ$104,Cartera!$C$89:$DG$127,Creditos_totales!$P168,0)+VLOOKUP(Creditos_totales!AJ$104,Cartera!$C$44:$DG$82,Creditos_totales!$P168,0))," ")</f>
        <v xml:space="preserve"> </v>
      </c>
      <c r="AK168" s="29">
        <f>+IFERROR(VLOOKUP(Creditos_totales!AK$104,Cartera!$C$89:$DG$127,Creditos_totales!$P168,0)/(VLOOKUP(Creditos_totales!AK$104,Cartera!$C$89:$DG$127,Creditos_totales!$P168,0)+VLOOKUP(Creditos_totales!AK$104,Cartera!$C$44:$DG$82,Creditos_totales!$P168,0))," ")</f>
        <v>0.33790682221877205</v>
      </c>
      <c r="AL168" s="29" t="str">
        <f>+IFERROR(VLOOKUP(Creditos_totales!AL$104,Cartera!$C$89:$DG$127,Creditos_totales!$P168,0)/(VLOOKUP(Creditos_totales!AL$104,Cartera!$C$89:$DG$127,Creditos_totales!$P168,0)+VLOOKUP(Creditos_totales!AL$104,Cartera!$C$44:$DG$82,Creditos_totales!$P168,0))," ")</f>
        <v xml:space="preserve"> </v>
      </c>
      <c r="AM168" s="29" t="str">
        <f>+IFERROR(VLOOKUP(Creditos_totales!AM$104,Cartera!$C$89:$DG$127,Creditos_totales!$P168,0)/(VLOOKUP(Creditos_totales!AM$104,Cartera!$C$89:$DG$127,Creditos_totales!$P168,0)+VLOOKUP(Creditos_totales!AM$104,Cartera!$C$44:$DG$82,Creditos_totales!$P168,0))," ")</f>
        <v xml:space="preserve"> </v>
      </c>
      <c r="AN168" s="29" t="str">
        <f>+IFERROR(VLOOKUP(Creditos_totales!AN$104,Cartera!$C$89:$DG$127,Creditos_totales!$P168,0)/(VLOOKUP(Creditos_totales!AN$104,Cartera!$C$89:$DG$127,Creditos_totales!$P168,0)+VLOOKUP(Creditos_totales!AN$104,Cartera!$C$44:$DG$82,Creditos_totales!$P168,0))," ")</f>
        <v xml:space="preserve"> </v>
      </c>
      <c r="AO168" s="29" t="str">
        <f>+IFERROR(VLOOKUP(Creditos_totales!AO$104,Cartera!$C$89:$DG$127,Creditos_totales!$P168,0)/(VLOOKUP(Creditos_totales!AO$104,Cartera!$C$89:$DG$127,Creditos_totales!$P168,0)+VLOOKUP(Creditos_totales!AO$104,Cartera!$C$44:$DG$82,Creditos_totales!$P168,0))," ")</f>
        <v xml:space="preserve"> </v>
      </c>
      <c r="AP168" s="29">
        <f>+IFERROR(VLOOKUP(Creditos_totales!AP$104,Cartera!$C$89:$DG$127,Creditos_totales!$P168,0)/(VLOOKUP(Creditos_totales!AP$104,Cartera!$C$89:$DG$127,Creditos_totales!$P168,0)+VLOOKUP(Creditos_totales!AP$104,Cartera!$C$44:$DG$82,Creditos_totales!$P168,0))," ")</f>
        <v>0.1589588623526739</v>
      </c>
      <c r="AQ168" s="29" t="str">
        <f>+IFERROR(VLOOKUP(Creditos_totales!AQ$104,Cartera!$C$89:$DG$127,Creditos_totales!$P168,0)/(VLOOKUP(Creditos_totales!AQ$104,Cartera!$C$89:$DG$127,Creditos_totales!$P168,0)+VLOOKUP(Creditos_totales!AQ$104,Cartera!$C$44:$DG$82,Creditos_totales!$P168,0))," ")</f>
        <v xml:space="preserve"> </v>
      </c>
      <c r="AR168" s="29">
        <f>+IFERROR(VLOOKUP(Creditos_totales!AR$104,Cartera!$C$89:$DG$127,Creditos_totales!$P168,0)/(VLOOKUP(Creditos_totales!AR$104,Cartera!$C$89:$DG$127,Creditos_totales!$P168,0)+VLOOKUP(Creditos_totales!AR$104,Cartera!$C$44:$DG$82,Creditos_totales!$P168,0))," ")</f>
        <v>0.19288694399155371</v>
      </c>
      <c r="AS168" s="29">
        <f>+IFERROR(VLOOKUP(Creditos_totales!AS$104,Cartera!$C$89:$DG$127,Creditos_totales!$P168,0)/(VLOOKUP(Creditos_totales!AS$104,Cartera!$C$89:$DG$127,Creditos_totales!$P168,0)+VLOOKUP(Creditos_totales!AS$104,Cartera!$C$44:$DG$82,Creditos_totales!$P168,0))," ")</f>
        <v>0.27670964756766908</v>
      </c>
      <c r="AT168" s="29">
        <f>+IFERROR(VLOOKUP(Creditos_totales!AT$104,Cartera!$C$89:$DG$127,Creditos_totales!$P168,0)/(VLOOKUP(Creditos_totales!AT$104,Cartera!$C$89:$DG$127,Creditos_totales!$P168,0)+VLOOKUP(Creditos_totales!AT$104,Cartera!$C$44:$DG$82,Creditos_totales!$P168,0))," ")</f>
        <v>0.27473590191735342</v>
      </c>
      <c r="AU168" s="29">
        <f>+IFERROR(VLOOKUP(Creditos_totales!AU$104,Cartera!$C$89:$DG$127,Creditos_totales!$P168,0)/(VLOOKUP(Creditos_totales!AU$104,Cartera!$C$89:$DG$127,Creditos_totales!$P168,0)+VLOOKUP(Creditos_totales!AU$104,Cartera!$C$44:$DG$82,Creditos_totales!$P168,0))," ")</f>
        <v>0.3759161606022145</v>
      </c>
      <c r="AV168" s="29" t="str">
        <f>+IFERROR(VLOOKUP(Creditos_totales!AV$104,Cartera!$C$89:$DG$127,Creditos_totales!$P168,0)/(VLOOKUP(Creditos_totales!AV$104,Cartera!$C$89:$DG$127,Creditos_totales!$P168,0)+VLOOKUP(Creditos_totales!AV$104,Cartera!$C$44:$DG$82,Creditos_totales!$P168,0))," ")</f>
        <v xml:space="preserve"> </v>
      </c>
      <c r="AW168" s="29" t="str">
        <f>+IFERROR(VLOOKUP(Creditos_totales!AW$104,Cartera!$C$89:$DG$127,Creditos_totales!$P168,0)/(VLOOKUP(Creditos_totales!AW$104,Cartera!$C$89:$DG$127,Creditos_totales!$P168,0)+VLOOKUP(Creditos_totales!AW$104,Cartera!$C$44:$DG$82,Creditos_totales!$P168,0))," ")</f>
        <v xml:space="preserve"> </v>
      </c>
      <c r="AX168" s="29">
        <f>+IFERROR(VLOOKUP(Creditos_totales!AX$104,Cartera!$C$89:$DG$127,Creditos_totales!$P168,0)/(VLOOKUP(Creditos_totales!AX$104,Cartera!$C$89:$DG$127,Creditos_totales!$P168,0)+VLOOKUP(Creditos_totales!AX$104,Cartera!$C$44:$DG$82,Creditos_totales!$P168,0))," ")</f>
        <v>8.5719897155555114E-2</v>
      </c>
      <c r="AY168" s="29">
        <f>+IFERROR(VLOOKUP(Creditos_totales!AY$104,Cartera!$C$89:$DG$127,Creditos_totales!$P168,0)/(VLOOKUP(Creditos_totales!AY$104,Cartera!$C$89:$DG$127,Creditos_totales!$P168,0)+VLOOKUP(Creditos_totales!AY$104,Cartera!$C$44:$DG$82,Creditos_totales!$P168,0))," ")</f>
        <v>3.0148580363710906E-2</v>
      </c>
      <c r="AZ168" s="29">
        <f>+IFERROR(VLOOKUP(Creditos_totales!AZ$104,Cartera!$C$89:$DG$127,Creditos_totales!$P168,0)/(VLOOKUP(Creditos_totales!AZ$104,Cartera!$C$89:$DG$127,Creditos_totales!$P168,0)+VLOOKUP(Creditos_totales!AZ$104,Cartera!$C$44:$DG$82,Creditos_totales!$P168,0))," ")</f>
        <v>0.2568260159521043</v>
      </c>
      <c r="BA168" s="29">
        <f>+IFERROR(VLOOKUP(Creditos_totales!BA$104,Cartera!$C$89:$DG$127,Creditos_totales!$P168,0)/(VLOOKUP(Creditos_totales!BA$104,Cartera!$C$89:$DG$127,Creditos_totales!$P168,0)+VLOOKUP(Creditos_totales!BA$104,Cartera!$C$44:$DG$82,Creditos_totales!$P168,0))," ")</f>
        <v>0.14550425382079907</v>
      </c>
      <c r="BB168" s="29" t="str">
        <f>+IFERROR(VLOOKUP(Creditos_totales!BB$104,Cartera!$C$89:$DG$127,Creditos_totales!$P168,0)/(VLOOKUP(Creditos_totales!BB$104,Cartera!$C$89:$DG$127,Creditos_totales!$P168,0)+VLOOKUP(Creditos_totales!BB$104,Cartera!$C$44:$DG$82,Creditos_totales!$P168,0))," ")</f>
        <v xml:space="preserve"> </v>
      </c>
      <c r="BC168" s="29">
        <f>+IFERROR(VLOOKUP(Creditos_totales!BC$104,Cartera!$C$89:$DG$127,Creditos_totales!$P168,0)/(VLOOKUP(Creditos_totales!BC$104,Cartera!$C$89:$DG$127,Creditos_totales!$P168,0)+VLOOKUP(Creditos_totales!BC$104,Cartera!$C$44:$DG$82,Creditos_totales!$P168,0))," ")</f>
        <v>0.10238667120729983</v>
      </c>
      <c r="BD168" s="29">
        <f>+IFERROR(VLOOKUP(Creditos_totales!BD$104,Cartera!$C$89:$DG$127,Creditos_totales!$P168,0)/(VLOOKUP(Creditos_totales!BD$104,Cartera!$C$89:$DG$127,Creditos_totales!$P168,0)+VLOOKUP(Creditos_totales!BD$104,Cartera!$C$44:$DG$82,Creditos_totales!$P168,0))," ")</f>
        <v>6.6493945123094561E-2</v>
      </c>
      <c r="BE168" s="29">
        <f>+IFERROR(VLOOKUP(Creditos_totales!BE$104,Cartera!$C$89:$DG$127,Creditos_totales!$P168,0)/(VLOOKUP(Creditos_totales!BE$104,Cartera!$C$89:$DG$127,Creditos_totales!$P168,0)+VLOOKUP(Creditos_totales!BE$104,Cartera!$C$44:$DG$82,Creditos_totales!$P168,0))," ")</f>
        <v>0.30300149233810297</v>
      </c>
      <c r="BF168" s="29">
        <f>+IFERROR(VLOOKUP(Creditos_totales!BF$104,Cartera!$C$89:$DG$127,Creditos_totales!$P168,0)/(VLOOKUP(Creditos_totales!BF$104,Cartera!$C$89:$DG$127,Creditos_totales!$P168,0)+VLOOKUP(Creditos_totales!BF$104,Cartera!$C$44:$DG$82,Creditos_totales!$P168,0))," ")</f>
        <v>0.24811836791708144</v>
      </c>
      <c r="BG168" s="12">
        <f t="shared" si="3"/>
        <v>0.40031820932437456</v>
      </c>
      <c r="BH168" s="38">
        <v>0.28743259310668817</v>
      </c>
    </row>
    <row r="169" spans="2:60" ht="16.5" x14ac:dyDescent="0.3">
      <c r="B169">
        <v>77</v>
      </c>
      <c r="C169" s="23">
        <v>42855</v>
      </c>
      <c r="D169" s="29">
        <f>+IFERROR(VLOOKUP(D$104,Cartera!$C$23:$DG$33,Creditos_totales!$B169,0)/(VLOOKUP(D$104,Cartera!$C$5:$DG$15,Creditos_totales!$B169,0)+VLOOKUP(D$104,Cartera!$C$23:$DG$33,Creditos_totales!$B169,0))," ")</f>
        <v>0.57008069333398126</v>
      </c>
      <c r="E169" s="29">
        <f>+IFERROR(VLOOKUP(E$104,Cartera!$C$23:$DG$33,Creditos_totales!$B169,0)/(VLOOKUP(E$104,Cartera!$C$5:$DG$15,Creditos_totales!$B169,0)+VLOOKUP(E$104,Cartera!$C$23:$DG$33,Creditos_totales!$B169,0))," ")</f>
        <v>0.69043756047888116</v>
      </c>
      <c r="F169" s="29">
        <f>+IFERROR(VLOOKUP(F$104,Cartera!$C$23:$DG$33,Creditos_totales!$B169,0)/(VLOOKUP(F$104,Cartera!$C$5:$DG$15,Creditos_totales!$B169,0)+VLOOKUP(F$104,Cartera!$C$23:$DG$33,Creditos_totales!$B169,0))," ")</f>
        <v>0.55658085563962356</v>
      </c>
      <c r="G169" s="29">
        <f>+IFERROR(VLOOKUP(G$104,Cartera!$C$23:$DG$33,Creditos_totales!$B169,0)/(VLOOKUP(G$104,Cartera!$C$5:$DG$15,Creditos_totales!$B169,0)+VLOOKUP(G$104,Cartera!$C$23:$DG$33,Creditos_totales!$B169,0))," ")</f>
        <v>0.61745245920386493</v>
      </c>
      <c r="H169" s="29">
        <f>+IFERROR(VLOOKUP(H$104,Cartera!$C$23:$DG$33,Creditos_totales!$B169,0)/(VLOOKUP(H$104,Cartera!$C$5:$DG$15,Creditos_totales!$B169,0)+VLOOKUP(H$104,Cartera!$C$23:$DG$33,Creditos_totales!$B169,0))," ")</f>
        <v>0.22651032413766628</v>
      </c>
      <c r="I169" s="29">
        <f>+IFERROR(VLOOKUP(I$104,Cartera!$C$23:$DG$33,Creditos_totales!$B169,0)/(VLOOKUP(I$104,Cartera!$C$5:$DG$15,Creditos_totales!$B169,0)+VLOOKUP(I$104,Cartera!$C$23:$DG$33,Creditos_totales!$B169,0))," ")</f>
        <v>0.62125084530108943</v>
      </c>
      <c r="J169" s="29">
        <f>+IFERROR(VLOOKUP(J$104,Cartera!$C$23:$DG$33,Creditos_totales!$B169,0)/(VLOOKUP(J$104,Cartera!$C$5:$DG$15,Creditos_totales!$B169,0)+VLOOKUP(J$104,Cartera!$C$23:$DG$33,Creditos_totales!$B169,0))," ")</f>
        <v>0.73287205285474766</v>
      </c>
      <c r="K169" s="29">
        <f>+IFERROR(VLOOKUP(K$104,Cartera!$C$23:$DG$33,Creditos_totales!$B169,0)/(VLOOKUP(K$104,Cartera!$C$5:$DG$15,Creditos_totales!$B169,0)+VLOOKUP(K$104,Cartera!$C$23:$DG$33,Creditos_totales!$B169,0))," ")</f>
        <v>0.78820013079480233</v>
      </c>
      <c r="L169" s="29">
        <f>+IFERROR(VLOOKUP(L$104,Cartera!$C$23:$DG$33,Creditos_totales!$B169,0)/(VLOOKUP(L$104,Cartera!$C$5:$DG$15,Creditos_totales!$B169,0)+VLOOKUP(L$104,Cartera!$C$23:$DG$33,Creditos_totales!$B169,0))," ")</f>
        <v>0.11649512705206608</v>
      </c>
      <c r="M169" s="29">
        <f>+IFERROR(VLOOKUP(M$104,Cartera!$C$23:$DG$33,Creditos_totales!$B169,0)/(VLOOKUP(M$104,Cartera!$C$5:$DG$15,Creditos_totales!$B169,0)+VLOOKUP(M$104,Cartera!$C$23:$DG$33,Creditos_totales!$B169,0))," ")</f>
        <v>0.63200514332590929</v>
      </c>
      <c r="N169" s="12">
        <v>0.59408837088421795</v>
      </c>
      <c r="P169">
        <v>77</v>
      </c>
      <c r="Q169" s="3">
        <v>42855</v>
      </c>
      <c r="R169" s="29">
        <f t="shared" si="0"/>
        <v>0.38254754079613507</v>
      </c>
      <c r="S169" s="29">
        <f t="shared" si="1"/>
        <v>0.42991930666601874</v>
      </c>
      <c r="T169" s="29">
        <f t="shared" si="2"/>
        <v>0.44341914436037644</v>
      </c>
      <c r="U169" s="29">
        <f>+IFERROR(VLOOKUP(Creditos_totales!U$104,Cartera!$C$89:$DG$127,Creditos_totales!$P169,0)/(VLOOKUP(Creditos_totales!U$104,Cartera!$C$89:$DG$127,Creditos_totales!$P169,0)+VLOOKUP(Creditos_totales!U$104,Cartera!$C$44:$DG$82,Creditos_totales!$P169,0))," ")</f>
        <v>0.39154735519514033</v>
      </c>
      <c r="V169" s="29">
        <f>+IFERROR(VLOOKUP(Creditos_totales!V$104,Cartera!$C$89:$DG$127,Creditos_totales!$P169,0)/(VLOOKUP(Creditos_totales!V$104,Cartera!$C$89:$DG$127,Creditos_totales!$P169,0)+VLOOKUP(Creditos_totales!V$104,Cartera!$C$44:$DG$82,Creditos_totales!$P169,0))," ")</f>
        <v>0.68377823317722897</v>
      </c>
      <c r="W169" s="29">
        <f>+IFERROR(VLOOKUP(Creditos_totales!W$104,Cartera!$C$89:$DG$127,Creditos_totales!$P169,0)/(VLOOKUP(Creditos_totales!W$104,Cartera!$C$89:$DG$127,Creditos_totales!$P169,0)+VLOOKUP(Creditos_totales!W$104,Cartera!$C$44:$DG$82,Creditos_totales!$P169,0))," ")</f>
        <v>0.34256782724691498</v>
      </c>
      <c r="X169" s="29">
        <f>+IFERROR(VLOOKUP(Creditos_totales!X$104,Cartera!$C$89:$DG$127,Creditos_totales!$P169,0)/(VLOOKUP(Creditos_totales!X$104,Cartera!$C$89:$DG$127,Creditos_totales!$P169,0)+VLOOKUP(Creditos_totales!X$104,Cartera!$C$44:$DG$82,Creditos_totales!$P169,0))," ")</f>
        <v>0.37077826535839054</v>
      </c>
      <c r="Y169" s="29">
        <f>+IFERROR(VLOOKUP(Creditos_totales!Y$104,Cartera!$C$89:$DG$127,Creditos_totales!$P169,0)/(VLOOKUP(Creditos_totales!Y$104,Cartera!$C$89:$DG$127,Creditos_totales!$P169,0)+VLOOKUP(Creditos_totales!Y$104,Cartera!$C$44:$DG$82,Creditos_totales!$P169,0))," ")</f>
        <v>0.40926736830251215</v>
      </c>
      <c r="Z169" s="29">
        <f>+IFERROR(VLOOKUP(Creditos_totales!Z$104,Cartera!$C$89:$DG$127,Creditos_totales!$P169,0)/(VLOOKUP(Creditos_totales!Z$104,Cartera!$C$89:$DG$127,Creditos_totales!$P169,0)+VLOOKUP(Creditos_totales!Z$104,Cartera!$C$44:$DG$82,Creditos_totales!$P169,0))," ")</f>
        <v>0.44370850816461671</v>
      </c>
      <c r="AA169" s="29">
        <f>+IFERROR(VLOOKUP(Creditos_totales!AA$104,Cartera!$C$89:$DG$127,Creditos_totales!$P169,0)/(VLOOKUP(Creditos_totales!AA$104,Cartera!$C$89:$DG$127,Creditos_totales!$P169,0)+VLOOKUP(Creditos_totales!AA$104,Cartera!$C$44:$DG$82,Creditos_totales!$P169,0))," ")</f>
        <v>0.39094559888564479</v>
      </c>
      <c r="AB169" s="29">
        <f>+IFERROR(VLOOKUP(Creditos_totales!AB$104,Cartera!$C$89:$DG$127,Creditos_totales!$P169,0)/(VLOOKUP(Creditos_totales!AB$104,Cartera!$C$89:$DG$127,Creditos_totales!$P169,0)+VLOOKUP(Creditos_totales!AB$104,Cartera!$C$44:$DG$82,Creditos_totales!$P169,0))," ")</f>
        <v>0.44317630673975855</v>
      </c>
      <c r="AC169" s="29">
        <f>+IFERROR(VLOOKUP(Creditos_totales!AC$104,Cartera!$C$89:$DG$127,Creditos_totales!$P169,0)/(VLOOKUP(Creditos_totales!AC$104,Cartera!$C$89:$DG$127,Creditos_totales!$P169,0)+VLOOKUP(Creditos_totales!AC$104,Cartera!$C$44:$DG$82,Creditos_totales!$P169,0))," ")</f>
        <v>0.22879296038796326</v>
      </c>
      <c r="AD169" s="29">
        <f>+IFERROR(VLOOKUP(Creditos_totales!AD$104,Cartera!$C$89:$DG$127,Creditos_totales!$P169,0)/(VLOOKUP(Creditos_totales!AD$104,Cartera!$C$89:$DG$127,Creditos_totales!$P169,0)+VLOOKUP(Creditos_totales!AD$104,Cartera!$C$44:$DG$82,Creditos_totales!$P169,0))," ")</f>
        <v>0.26692900189660751</v>
      </c>
      <c r="AE169" s="29">
        <f>+IFERROR(VLOOKUP(Creditos_totales!AE$104,Cartera!$C$89:$DG$127,Creditos_totales!$P169,0)/(VLOOKUP(Creditos_totales!AE$104,Cartera!$C$89:$DG$127,Creditos_totales!$P169,0)+VLOOKUP(Creditos_totales!AE$104,Cartera!$C$44:$DG$82,Creditos_totales!$P169,0))," ")</f>
        <v>0.40213869784887302</v>
      </c>
      <c r="AF169" s="29" t="str">
        <f>+IFERROR(VLOOKUP(Creditos_totales!AF$104,Cartera!$C$89:$DG$127,Creditos_totales!$P169,0)/(VLOOKUP(Creditos_totales!AF$104,Cartera!$C$89:$DG$127,Creditos_totales!$P169,0)+VLOOKUP(Creditos_totales!AF$104,Cartera!$C$44:$DG$82,Creditos_totales!$P169,0))," ")</f>
        <v xml:space="preserve"> </v>
      </c>
      <c r="AG169" s="29">
        <f>+IFERROR(VLOOKUP(Creditos_totales!AG$104,Cartera!$C$89:$DG$127,Creditos_totales!$P169,0)/(VLOOKUP(Creditos_totales!AG$104,Cartera!$C$89:$DG$127,Creditos_totales!$P169,0)+VLOOKUP(Creditos_totales!AG$104,Cartera!$C$44:$DG$82,Creditos_totales!$P169,0))," ")</f>
        <v>0.24650975573039896</v>
      </c>
      <c r="AH169" s="29">
        <f>+IFERROR(VLOOKUP(Creditos_totales!AH$104,Cartera!$C$89:$DG$127,Creditos_totales!$P169,0)/(VLOOKUP(Creditos_totales!AH$104,Cartera!$C$89:$DG$127,Creditos_totales!$P169,0)+VLOOKUP(Creditos_totales!AH$104,Cartera!$C$44:$DG$82,Creditos_totales!$P169,0))," ")</f>
        <v>0.15341787122388034</v>
      </c>
      <c r="AI169" s="29">
        <f>+IFERROR(VLOOKUP(Creditos_totales!AI$104,Cartera!$C$89:$DG$127,Creditos_totales!$P169,0)/(VLOOKUP(Creditos_totales!AI$104,Cartera!$C$89:$DG$127,Creditos_totales!$P169,0)+VLOOKUP(Creditos_totales!AI$104,Cartera!$C$44:$DG$82,Creditos_totales!$P169,0))," ")</f>
        <v>0.46189945378193975</v>
      </c>
      <c r="AJ169" s="29" t="str">
        <f>+IFERROR(VLOOKUP(Creditos_totales!AJ$104,Cartera!$C$89:$DG$127,Creditos_totales!$P169,0)/(VLOOKUP(Creditos_totales!AJ$104,Cartera!$C$89:$DG$127,Creditos_totales!$P169,0)+VLOOKUP(Creditos_totales!AJ$104,Cartera!$C$44:$DG$82,Creditos_totales!$P169,0))," ")</f>
        <v xml:space="preserve"> </v>
      </c>
      <c r="AK169" s="29">
        <f>+IFERROR(VLOOKUP(Creditos_totales!AK$104,Cartera!$C$89:$DG$127,Creditos_totales!$P169,0)/(VLOOKUP(Creditos_totales!AK$104,Cartera!$C$89:$DG$127,Creditos_totales!$P169,0)+VLOOKUP(Creditos_totales!AK$104,Cartera!$C$44:$DG$82,Creditos_totales!$P169,0))," ")</f>
        <v>0.32656618012640964</v>
      </c>
      <c r="AL169" s="29" t="str">
        <f>+IFERROR(VLOOKUP(Creditos_totales!AL$104,Cartera!$C$89:$DG$127,Creditos_totales!$P169,0)/(VLOOKUP(Creditos_totales!AL$104,Cartera!$C$89:$DG$127,Creditos_totales!$P169,0)+VLOOKUP(Creditos_totales!AL$104,Cartera!$C$44:$DG$82,Creditos_totales!$P169,0))," ")</f>
        <v xml:space="preserve"> </v>
      </c>
      <c r="AM169" s="29" t="str">
        <f>+IFERROR(VLOOKUP(Creditos_totales!AM$104,Cartera!$C$89:$DG$127,Creditos_totales!$P169,0)/(VLOOKUP(Creditos_totales!AM$104,Cartera!$C$89:$DG$127,Creditos_totales!$P169,0)+VLOOKUP(Creditos_totales!AM$104,Cartera!$C$44:$DG$82,Creditos_totales!$P169,0))," ")</f>
        <v xml:space="preserve"> </v>
      </c>
      <c r="AN169" s="29" t="str">
        <f>+IFERROR(VLOOKUP(Creditos_totales!AN$104,Cartera!$C$89:$DG$127,Creditos_totales!$P169,0)/(VLOOKUP(Creditos_totales!AN$104,Cartera!$C$89:$DG$127,Creditos_totales!$P169,0)+VLOOKUP(Creditos_totales!AN$104,Cartera!$C$44:$DG$82,Creditos_totales!$P169,0))," ")</f>
        <v xml:space="preserve"> </v>
      </c>
      <c r="AO169" s="29" t="str">
        <f>+IFERROR(VLOOKUP(Creditos_totales!AO$104,Cartera!$C$89:$DG$127,Creditos_totales!$P169,0)/(VLOOKUP(Creditos_totales!AO$104,Cartera!$C$89:$DG$127,Creditos_totales!$P169,0)+VLOOKUP(Creditos_totales!AO$104,Cartera!$C$44:$DG$82,Creditos_totales!$P169,0))," ")</f>
        <v xml:space="preserve"> </v>
      </c>
      <c r="AP169" s="29">
        <f>+IFERROR(VLOOKUP(Creditos_totales!AP$104,Cartera!$C$89:$DG$127,Creditos_totales!$P169,0)/(VLOOKUP(Creditos_totales!AP$104,Cartera!$C$89:$DG$127,Creditos_totales!$P169,0)+VLOOKUP(Creditos_totales!AP$104,Cartera!$C$44:$DG$82,Creditos_totales!$P169,0))," ")</f>
        <v>0.16397579467250784</v>
      </c>
      <c r="AQ169" s="29" t="str">
        <f>+IFERROR(VLOOKUP(Creditos_totales!AQ$104,Cartera!$C$89:$DG$127,Creditos_totales!$P169,0)/(VLOOKUP(Creditos_totales!AQ$104,Cartera!$C$89:$DG$127,Creditos_totales!$P169,0)+VLOOKUP(Creditos_totales!AQ$104,Cartera!$C$44:$DG$82,Creditos_totales!$P169,0))," ")</f>
        <v xml:space="preserve"> </v>
      </c>
      <c r="AR169" s="29">
        <f>+IFERROR(VLOOKUP(Creditos_totales!AR$104,Cartera!$C$89:$DG$127,Creditos_totales!$P169,0)/(VLOOKUP(Creditos_totales!AR$104,Cartera!$C$89:$DG$127,Creditos_totales!$P169,0)+VLOOKUP(Creditos_totales!AR$104,Cartera!$C$44:$DG$82,Creditos_totales!$P169,0))," ")</f>
        <v>0.24089723298180138</v>
      </c>
      <c r="AS169" s="29">
        <f>+IFERROR(VLOOKUP(Creditos_totales!AS$104,Cartera!$C$89:$DG$127,Creditos_totales!$P169,0)/(VLOOKUP(Creditos_totales!AS$104,Cartera!$C$89:$DG$127,Creditos_totales!$P169,0)+VLOOKUP(Creditos_totales!AS$104,Cartera!$C$44:$DG$82,Creditos_totales!$P169,0))," ")</f>
        <v>0.2872509201222706</v>
      </c>
      <c r="AT169" s="29">
        <f>+IFERROR(VLOOKUP(Creditos_totales!AT$104,Cartera!$C$89:$DG$127,Creditos_totales!$P169,0)/(VLOOKUP(Creditos_totales!AT$104,Cartera!$C$89:$DG$127,Creditos_totales!$P169,0)+VLOOKUP(Creditos_totales!AT$104,Cartera!$C$44:$DG$82,Creditos_totales!$P169,0))," ")</f>
        <v>0.2650435237235243</v>
      </c>
      <c r="AU169" s="29">
        <f>+IFERROR(VLOOKUP(Creditos_totales!AU$104,Cartera!$C$89:$DG$127,Creditos_totales!$P169,0)/(VLOOKUP(Creditos_totales!AU$104,Cartera!$C$89:$DG$127,Creditos_totales!$P169,0)+VLOOKUP(Creditos_totales!AU$104,Cartera!$C$44:$DG$82,Creditos_totales!$P169,0))," ")</f>
        <v>0.37231575329055722</v>
      </c>
      <c r="AV169" s="29" t="str">
        <f>+IFERROR(VLOOKUP(Creditos_totales!AV$104,Cartera!$C$89:$DG$127,Creditos_totales!$P169,0)/(VLOOKUP(Creditos_totales!AV$104,Cartera!$C$89:$DG$127,Creditos_totales!$P169,0)+VLOOKUP(Creditos_totales!AV$104,Cartera!$C$44:$DG$82,Creditos_totales!$P169,0))," ")</f>
        <v xml:space="preserve"> </v>
      </c>
      <c r="AW169" s="29" t="str">
        <f>+IFERROR(VLOOKUP(Creditos_totales!AW$104,Cartera!$C$89:$DG$127,Creditos_totales!$P169,0)/(VLOOKUP(Creditos_totales!AW$104,Cartera!$C$89:$DG$127,Creditos_totales!$P169,0)+VLOOKUP(Creditos_totales!AW$104,Cartera!$C$44:$DG$82,Creditos_totales!$P169,0))," ")</f>
        <v xml:space="preserve"> </v>
      </c>
      <c r="AX169" s="29">
        <f>+IFERROR(VLOOKUP(Creditos_totales!AX$104,Cartera!$C$89:$DG$127,Creditos_totales!$P169,0)/(VLOOKUP(Creditos_totales!AX$104,Cartera!$C$89:$DG$127,Creditos_totales!$P169,0)+VLOOKUP(Creditos_totales!AX$104,Cartera!$C$44:$DG$82,Creditos_totales!$P169,0))," ")</f>
        <v>8.5494443657204336E-2</v>
      </c>
      <c r="AY169" s="29">
        <f>+IFERROR(VLOOKUP(Creditos_totales!AY$104,Cartera!$C$89:$DG$127,Creditos_totales!$P169,0)/(VLOOKUP(Creditos_totales!AY$104,Cartera!$C$89:$DG$127,Creditos_totales!$P169,0)+VLOOKUP(Creditos_totales!AY$104,Cartera!$C$44:$DG$82,Creditos_totales!$P169,0))," ")</f>
        <v>2.9359166398789709E-2</v>
      </c>
      <c r="AZ169" s="29">
        <f>+IFERROR(VLOOKUP(Creditos_totales!AZ$104,Cartera!$C$89:$DG$127,Creditos_totales!$P169,0)/(VLOOKUP(Creditos_totales!AZ$104,Cartera!$C$89:$DG$127,Creditos_totales!$P169,0)+VLOOKUP(Creditos_totales!AZ$104,Cartera!$C$44:$DG$82,Creditos_totales!$P169,0))," ")</f>
        <v>0.26770211609528061</v>
      </c>
      <c r="BA169" s="29">
        <f>+IFERROR(VLOOKUP(Creditos_totales!BA$104,Cartera!$C$89:$DG$127,Creditos_totales!$P169,0)/(VLOOKUP(Creditos_totales!BA$104,Cartera!$C$89:$DG$127,Creditos_totales!$P169,0)+VLOOKUP(Creditos_totales!BA$104,Cartera!$C$44:$DG$82,Creditos_totales!$P169,0))," ")</f>
        <v>0.14630157511229255</v>
      </c>
      <c r="BB169" s="29" t="str">
        <f>+IFERROR(VLOOKUP(Creditos_totales!BB$104,Cartera!$C$89:$DG$127,Creditos_totales!$P169,0)/(VLOOKUP(Creditos_totales!BB$104,Cartera!$C$89:$DG$127,Creditos_totales!$P169,0)+VLOOKUP(Creditos_totales!BB$104,Cartera!$C$44:$DG$82,Creditos_totales!$P169,0))," ")</f>
        <v xml:space="preserve"> </v>
      </c>
      <c r="BC169" s="29">
        <f>+IFERROR(VLOOKUP(Creditos_totales!BC$104,Cartera!$C$89:$DG$127,Creditos_totales!$P169,0)/(VLOOKUP(Creditos_totales!BC$104,Cartera!$C$89:$DG$127,Creditos_totales!$P169,0)+VLOOKUP(Creditos_totales!BC$104,Cartera!$C$44:$DG$82,Creditos_totales!$P169,0))," ")</f>
        <v>0.10021134954156245</v>
      </c>
      <c r="BD169" s="29">
        <f>+IFERROR(VLOOKUP(Creditos_totales!BD$104,Cartera!$C$89:$DG$127,Creditos_totales!$P169,0)/(VLOOKUP(Creditos_totales!BD$104,Cartera!$C$89:$DG$127,Creditos_totales!$P169,0)+VLOOKUP(Creditos_totales!BD$104,Cartera!$C$44:$DG$82,Creditos_totales!$P169,0))," ")</f>
        <v>6.7540208676781358E-2</v>
      </c>
      <c r="BE169" s="29">
        <f>+IFERROR(VLOOKUP(Creditos_totales!BE$104,Cartera!$C$89:$DG$127,Creditos_totales!$P169,0)/(VLOOKUP(Creditos_totales!BE$104,Cartera!$C$89:$DG$127,Creditos_totales!$P169,0)+VLOOKUP(Creditos_totales!BE$104,Cartera!$C$44:$DG$82,Creditos_totales!$P169,0))," ")</f>
        <v>0.35673020216419521</v>
      </c>
      <c r="BF169" s="29">
        <f>+IFERROR(VLOOKUP(Creditos_totales!BF$104,Cartera!$C$89:$DG$127,Creditos_totales!$P169,0)/(VLOOKUP(Creditos_totales!BF$104,Cartera!$C$89:$DG$127,Creditos_totales!$P169,0)+VLOOKUP(Creditos_totales!BF$104,Cartera!$C$44:$DG$82,Creditos_totales!$P169,0))," ")</f>
        <v>0.24612112456506063</v>
      </c>
      <c r="BG169" s="12">
        <f t="shared" si="3"/>
        <v>0.40591162911578205</v>
      </c>
      <c r="BH169" s="38">
        <v>0.28919778534227586</v>
      </c>
    </row>
    <row r="170" spans="2:60" ht="16.5" x14ac:dyDescent="0.3">
      <c r="B170">
        <v>78</v>
      </c>
      <c r="C170" s="23">
        <v>42886</v>
      </c>
      <c r="D170" s="29">
        <f>+IFERROR(VLOOKUP(D$104,Cartera!$C$23:$DG$33,Creditos_totales!$B170,0)/(VLOOKUP(D$104,Cartera!$C$5:$DG$15,Creditos_totales!$B170,0)+VLOOKUP(D$104,Cartera!$C$23:$DG$33,Creditos_totales!$B170,0))," ")</f>
        <v>0.57389776274363591</v>
      </c>
      <c r="E170" s="29">
        <f>+IFERROR(VLOOKUP(E$104,Cartera!$C$23:$DG$33,Creditos_totales!$B170,0)/(VLOOKUP(E$104,Cartera!$C$5:$DG$15,Creditos_totales!$B170,0)+VLOOKUP(E$104,Cartera!$C$23:$DG$33,Creditos_totales!$B170,0))," ")</f>
        <v>0.70100968320790691</v>
      </c>
      <c r="F170" s="29">
        <f>+IFERROR(VLOOKUP(F$104,Cartera!$C$23:$DG$33,Creditos_totales!$B170,0)/(VLOOKUP(F$104,Cartera!$C$5:$DG$15,Creditos_totales!$B170,0)+VLOOKUP(F$104,Cartera!$C$23:$DG$33,Creditos_totales!$B170,0))," ")</f>
        <v>0.55698217123949245</v>
      </c>
      <c r="G170" s="29">
        <f>+IFERROR(VLOOKUP(G$104,Cartera!$C$23:$DG$33,Creditos_totales!$B170,0)/(VLOOKUP(G$104,Cartera!$C$5:$DG$15,Creditos_totales!$B170,0)+VLOOKUP(G$104,Cartera!$C$23:$DG$33,Creditos_totales!$B170,0))," ")</f>
        <v>0.61325298523124339</v>
      </c>
      <c r="H170" s="29">
        <f>+IFERROR(VLOOKUP(H$104,Cartera!$C$23:$DG$33,Creditos_totales!$B170,0)/(VLOOKUP(H$104,Cartera!$C$5:$DG$15,Creditos_totales!$B170,0)+VLOOKUP(H$104,Cartera!$C$23:$DG$33,Creditos_totales!$B170,0))," ")</f>
        <v>0.22988844390800614</v>
      </c>
      <c r="I170" s="29">
        <f>+IFERROR(VLOOKUP(I$104,Cartera!$C$23:$DG$33,Creditos_totales!$B170,0)/(VLOOKUP(I$104,Cartera!$C$5:$DG$15,Creditos_totales!$B170,0)+VLOOKUP(I$104,Cartera!$C$23:$DG$33,Creditos_totales!$B170,0))," ")</f>
        <v>0.62884613156411595</v>
      </c>
      <c r="J170" s="29">
        <f>+IFERROR(VLOOKUP(J$104,Cartera!$C$23:$DG$33,Creditos_totales!$B170,0)/(VLOOKUP(J$104,Cartera!$C$5:$DG$15,Creditos_totales!$B170,0)+VLOOKUP(J$104,Cartera!$C$23:$DG$33,Creditos_totales!$B170,0))," ")</f>
        <v>0.73701715327058936</v>
      </c>
      <c r="K170" s="29">
        <f>+IFERROR(VLOOKUP(K$104,Cartera!$C$23:$DG$33,Creditos_totales!$B170,0)/(VLOOKUP(K$104,Cartera!$C$5:$DG$15,Creditos_totales!$B170,0)+VLOOKUP(K$104,Cartera!$C$23:$DG$33,Creditos_totales!$B170,0))," ")</f>
        <v>0.78947155831537963</v>
      </c>
      <c r="L170" s="29">
        <f>+IFERROR(VLOOKUP(L$104,Cartera!$C$23:$DG$33,Creditos_totales!$B170,0)/(VLOOKUP(L$104,Cartera!$C$5:$DG$15,Creditos_totales!$B170,0)+VLOOKUP(L$104,Cartera!$C$23:$DG$33,Creditos_totales!$B170,0))," ")</f>
        <v>0.11727154655826116</v>
      </c>
      <c r="M170" s="29">
        <f>+IFERROR(VLOOKUP(M$104,Cartera!$C$23:$DG$33,Creditos_totales!$B170,0)/(VLOOKUP(M$104,Cartera!$C$5:$DG$15,Creditos_totales!$B170,0)+VLOOKUP(M$104,Cartera!$C$23:$DG$33,Creditos_totales!$B170,0))," ")</f>
        <v>0.68578374292220112</v>
      </c>
      <c r="N170" s="12">
        <v>0.59699981675030445</v>
      </c>
      <c r="P170">
        <v>78</v>
      </c>
      <c r="Q170" s="3">
        <v>42886</v>
      </c>
      <c r="R170" s="29">
        <f t="shared" ref="R170:R201" si="4">1-G170</f>
        <v>0.38674701476875661</v>
      </c>
      <c r="S170" s="29">
        <f t="shared" ref="S170:S201" si="5">1-D170</f>
        <v>0.42610223725636409</v>
      </c>
      <c r="T170" s="29">
        <f t="shared" ref="T170:T201" si="6">1-F170</f>
        <v>0.44301782876050755</v>
      </c>
      <c r="U170" s="29">
        <f>+IFERROR(VLOOKUP(Creditos_totales!U$104,Cartera!$C$89:$DG$127,Creditos_totales!$P170,0)/(VLOOKUP(Creditos_totales!U$104,Cartera!$C$89:$DG$127,Creditos_totales!$P170,0)+VLOOKUP(Creditos_totales!U$104,Cartera!$C$44:$DG$82,Creditos_totales!$P170,0))," ")</f>
        <v>0.38955361280593864</v>
      </c>
      <c r="V170" s="29">
        <f>+IFERROR(VLOOKUP(Creditos_totales!V$104,Cartera!$C$89:$DG$127,Creditos_totales!$P170,0)/(VLOOKUP(Creditos_totales!V$104,Cartera!$C$89:$DG$127,Creditos_totales!$P170,0)+VLOOKUP(Creditos_totales!V$104,Cartera!$C$44:$DG$82,Creditos_totales!$P170,0))," ")</f>
        <v>0.67726782256154927</v>
      </c>
      <c r="W170" s="29">
        <f>+IFERROR(VLOOKUP(Creditos_totales!W$104,Cartera!$C$89:$DG$127,Creditos_totales!$P170,0)/(VLOOKUP(Creditos_totales!W$104,Cartera!$C$89:$DG$127,Creditos_totales!$P170,0)+VLOOKUP(Creditos_totales!W$104,Cartera!$C$44:$DG$82,Creditos_totales!$P170,0))," ")</f>
        <v>0.34618595938223068</v>
      </c>
      <c r="X170" s="29">
        <f>+IFERROR(VLOOKUP(Creditos_totales!X$104,Cartera!$C$89:$DG$127,Creditos_totales!$P170,0)/(VLOOKUP(Creditos_totales!X$104,Cartera!$C$89:$DG$127,Creditos_totales!$P170,0)+VLOOKUP(Creditos_totales!X$104,Cartera!$C$44:$DG$82,Creditos_totales!$P170,0))," ")</f>
        <v>0.37093293781855485</v>
      </c>
      <c r="Y170" s="29">
        <f>+IFERROR(VLOOKUP(Creditos_totales!Y$104,Cartera!$C$89:$DG$127,Creditos_totales!$P170,0)/(VLOOKUP(Creditos_totales!Y$104,Cartera!$C$89:$DG$127,Creditos_totales!$P170,0)+VLOOKUP(Creditos_totales!Y$104,Cartera!$C$44:$DG$82,Creditos_totales!$P170,0))," ")</f>
        <v>0.40888109999078365</v>
      </c>
      <c r="Z170" s="29">
        <f>+IFERROR(VLOOKUP(Creditos_totales!Z$104,Cartera!$C$89:$DG$127,Creditos_totales!$P170,0)/(VLOOKUP(Creditos_totales!Z$104,Cartera!$C$89:$DG$127,Creditos_totales!$P170,0)+VLOOKUP(Creditos_totales!Z$104,Cartera!$C$44:$DG$82,Creditos_totales!$P170,0))," ")</f>
        <v>0.43916886703027641</v>
      </c>
      <c r="AA170" s="29">
        <f>+IFERROR(VLOOKUP(Creditos_totales!AA$104,Cartera!$C$89:$DG$127,Creditos_totales!$P170,0)/(VLOOKUP(Creditos_totales!AA$104,Cartera!$C$89:$DG$127,Creditos_totales!$P170,0)+VLOOKUP(Creditos_totales!AA$104,Cartera!$C$44:$DG$82,Creditos_totales!$P170,0))," ")</f>
        <v>0.38515009298829928</v>
      </c>
      <c r="AB170" s="29">
        <f>+IFERROR(VLOOKUP(Creditos_totales!AB$104,Cartera!$C$89:$DG$127,Creditos_totales!$P170,0)/(VLOOKUP(Creditos_totales!AB$104,Cartera!$C$89:$DG$127,Creditos_totales!$P170,0)+VLOOKUP(Creditos_totales!AB$104,Cartera!$C$44:$DG$82,Creditos_totales!$P170,0))," ")</f>
        <v>0.44503021165545603</v>
      </c>
      <c r="AC170" s="29">
        <f>+IFERROR(VLOOKUP(Creditos_totales!AC$104,Cartera!$C$89:$DG$127,Creditos_totales!$P170,0)/(VLOOKUP(Creditos_totales!AC$104,Cartera!$C$89:$DG$127,Creditos_totales!$P170,0)+VLOOKUP(Creditos_totales!AC$104,Cartera!$C$44:$DG$82,Creditos_totales!$P170,0))," ")</f>
        <v>0.22673751619207766</v>
      </c>
      <c r="AD170" s="29">
        <f>+IFERROR(VLOOKUP(Creditos_totales!AD$104,Cartera!$C$89:$DG$127,Creditos_totales!$P170,0)/(VLOOKUP(Creditos_totales!AD$104,Cartera!$C$89:$DG$127,Creditos_totales!$P170,0)+VLOOKUP(Creditos_totales!AD$104,Cartera!$C$44:$DG$82,Creditos_totales!$P170,0))," ")</f>
        <v>0.26507258362058317</v>
      </c>
      <c r="AE170" s="29">
        <f>+IFERROR(VLOOKUP(Creditos_totales!AE$104,Cartera!$C$89:$DG$127,Creditos_totales!$P170,0)/(VLOOKUP(Creditos_totales!AE$104,Cartera!$C$89:$DG$127,Creditos_totales!$P170,0)+VLOOKUP(Creditos_totales!AE$104,Cartera!$C$44:$DG$82,Creditos_totales!$P170,0))," ")</f>
        <v>0.40541161414887106</v>
      </c>
      <c r="AF170" s="29" t="str">
        <f>+IFERROR(VLOOKUP(Creditos_totales!AF$104,Cartera!$C$89:$DG$127,Creditos_totales!$P170,0)/(VLOOKUP(Creditos_totales!AF$104,Cartera!$C$89:$DG$127,Creditos_totales!$P170,0)+VLOOKUP(Creditos_totales!AF$104,Cartera!$C$44:$DG$82,Creditos_totales!$P170,0))," ")</f>
        <v xml:space="preserve"> </v>
      </c>
      <c r="AG170" s="29">
        <f>+IFERROR(VLOOKUP(Creditos_totales!AG$104,Cartera!$C$89:$DG$127,Creditos_totales!$P170,0)/(VLOOKUP(Creditos_totales!AG$104,Cartera!$C$89:$DG$127,Creditos_totales!$P170,0)+VLOOKUP(Creditos_totales!AG$104,Cartera!$C$44:$DG$82,Creditos_totales!$P170,0))," ")</f>
        <v>0.24936464544924244</v>
      </c>
      <c r="AH170" s="29">
        <f>+IFERROR(VLOOKUP(Creditos_totales!AH$104,Cartera!$C$89:$DG$127,Creditos_totales!$P170,0)/(VLOOKUP(Creditos_totales!AH$104,Cartera!$C$89:$DG$127,Creditos_totales!$P170,0)+VLOOKUP(Creditos_totales!AH$104,Cartera!$C$44:$DG$82,Creditos_totales!$P170,0))," ")</f>
        <v>0.15208090943676489</v>
      </c>
      <c r="AI170" s="29">
        <f>+IFERROR(VLOOKUP(Creditos_totales!AI$104,Cartera!$C$89:$DG$127,Creditos_totales!$P170,0)/(VLOOKUP(Creditos_totales!AI$104,Cartera!$C$89:$DG$127,Creditos_totales!$P170,0)+VLOOKUP(Creditos_totales!AI$104,Cartera!$C$44:$DG$82,Creditos_totales!$P170,0))," ")</f>
        <v>0.45155717524001943</v>
      </c>
      <c r="AJ170" s="29" t="str">
        <f>+IFERROR(VLOOKUP(Creditos_totales!AJ$104,Cartera!$C$89:$DG$127,Creditos_totales!$P170,0)/(VLOOKUP(Creditos_totales!AJ$104,Cartera!$C$89:$DG$127,Creditos_totales!$P170,0)+VLOOKUP(Creditos_totales!AJ$104,Cartera!$C$44:$DG$82,Creditos_totales!$P170,0))," ")</f>
        <v xml:space="preserve"> </v>
      </c>
      <c r="AK170" s="29">
        <f>+IFERROR(VLOOKUP(Creditos_totales!AK$104,Cartera!$C$89:$DG$127,Creditos_totales!$P170,0)/(VLOOKUP(Creditos_totales!AK$104,Cartera!$C$89:$DG$127,Creditos_totales!$P170,0)+VLOOKUP(Creditos_totales!AK$104,Cartera!$C$44:$DG$82,Creditos_totales!$P170,0))," ")</f>
        <v>0.33169252468430299</v>
      </c>
      <c r="AL170" s="29" t="str">
        <f>+IFERROR(VLOOKUP(Creditos_totales!AL$104,Cartera!$C$89:$DG$127,Creditos_totales!$P170,0)/(VLOOKUP(Creditos_totales!AL$104,Cartera!$C$89:$DG$127,Creditos_totales!$P170,0)+VLOOKUP(Creditos_totales!AL$104,Cartera!$C$44:$DG$82,Creditos_totales!$P170,0))," ")</f>
        <v xml:space="preserve"> </v>
      </c>
      <c r="AM170" s="29" t="str">
        <f>+IFERROR(VLOOKUP(Creditos_totales!AM$104,Cartera!$C$89:$DG$127,Creditos_totales!$P170,0)/(VLOOKUP(Creditos_totales!AM$104,Cartera!$C$89:$DG$127,Creditos_totales!$P170,0)+VLOOKUP(Creditos_totales!AM$104,Cartera!$C$44:$DG$82,Creditos_totales!$P170,0))," ")</f>
        <v xml:space="preserve"> </v>
      </c>
      <c r="AN170" s="29" t="str">
        <f>+IFERROR(VLOOKUP(Creditos_totales!AN$104,Cartera!$C$89:$DG$127,Creditos_totales!$P170,0)/(VLOOKUP(Creditos_totales!AN$104,Cartera!$C$89:$DG$127,Creditos_totales!$P170,0)+VLOOKUP(Creditos_totales!AN$104,Cartera!$C$44:$DG$82,Creditos_totales!$P170,0))," ")</f>
        <v xml:space="preserve"> </v>
      </c>
      <c r="AO170" s="29" t="str">
        <f>+IFERROR(VLOOKUP(Creditos_totales!AO$104,Cartera!$C$89:$DG$127,Creditos_totales!$P170,0)/(VLOOKUP(Creditos_totales!AO$104,Cartera!$C$89:$DG$127,Creditos_totales!$P170,0)+VLOOKUP(Creditos_totales!AO$104,Cartera!$C$44:$DG$82,Creditos_totales!$P170,0))," ")</f>
        <v xml:space="preserve"> </v>
      </c>
      <c r="AP170" s="29">
        <f>+IFERROR(VLOOKUP(Creditos_totales!AP$104,Cartera!$C$89:$DG$127,Creditos_totales!$P170,0)/(VLOOKUP(Creditos_totales!AP$104,Cartera!$C$89:$DG$127,Creditos_totales!$P170,0)+VLOOKUP(Creditos_totales!AP$104,Cartera!$C$44:$DG$82,Creditos_totales!$P170,0))," ")</f>
        <v>0.16848717149329737</v>
      </c>
      <c r="AQ170" s="29" t="str">
        <f>+IFERROR(VLOOKUP(Creditos_totales!AQ$104,Cartera!$C$89:$DG$127,Creditos_totales!$P170,0)/(VLOOKUP(Creditos_totales!AQ$104,Cartera!$C$89:$DG$127,Creditos_totales!$P170,0)+VLOOKUP(Creditos_totales!AQ$104,Cartera!$C$44:$DG$82,Creditos_totales!$P170,0))," ")</f>
        <v xml:space="preserve"> </v>
      </c>
      <c r="AR170" s="29">
        <f>+IFERROR(VLOOKUP(Creditos_totales!AR$104,Cartera!$C$89:$DG$127,Creditos_totales!$P170,0)/(VLOOKUP(Creditos_totales!AR$104,Cartera!$C$89:$DG$127,Creditos_totales!$P170,0)+VLOOKUP(Creditos_totales!AR$104,Cartera!$C$44:$DG$82,Creditos_totales!$P170,0))," ")</f>
        <v>0.28834279024179033</v>
      </c>
      <c r="AS170" s="29">
        <f>+IFERROR(VLOOKUP(Creditos_totales!AS$104,Cartera!$C$89:$DG$127,Creditos_totales!$P170,0)/(VLOOKUP(Creditos_totales!AS$104,Cartera!$C$89:$DG$127,Creditos_totales!$P170,0)+VLOOKUP(Creditos_totales!AS$104,Cartera!$C$44:$DG$82,Creditos_totales!$P170,0))," ")</f>
        <v>0.2948226049149536</v>
      </c>
      <c r="AT170" s="29">
        <f>+IFERROR(VLOOKUP(Creditos_totales!AT$104,Cartera!$C$89:$DG$127,Creditos_totales!$P170,0)/(VLOOKUP(Creditos_totales!AT$104,Cartera!$C$89:$DG$127,Creditos_totales!$P170,0)+VLOOKUP(Creditos_totales!AT$104,Cartera!$C$44:$DG$82,Creditos_totales!$P170,0))," ")</f>
        <v>0.2743072039244927</v>
      </c>
      <c r="AU170" s="29">
        <f>+IFERROR(VLOOKUP(Creditos_totales!AU$104,Cartera!$C$89:$DG$127,Creditos_totales!$P170,0)/(VLOOKUP(Creditos_totales!AU$104,Cartera!$C$89:$DG$127,Creditos_totales!$P170,0)+VLOOKUP(Creditos_totales!AU$104,Cartera!$C$44:$DG$82,Creditos_totales!$P170,0))," ")</f>
        <v>0.37829349214783486</v>
      </c>
      <c r="AV170" s="29" t="str">
        <f>+IFERROR(VLOOKUP(Creditos_totales!AV$104,Cartera!$C$89:$DG$127,Creditos_totales!$P170,0)/(VLOOKUP(Creditos_totales!AV$104,Cartera!$C$89:$DG$127,Creditos_totales!$P170,0)+VLOOKUP(Creditos_totales!AV$104,Cartera!$C$44:$DG$82,Creditos_totales!$P170,0))," ")</f>
        <v xml:space="preserve"> </v>
      </c>
      <c r="AW170" s="29" t="str">
        <f>+IFERROR(VLOOKUP(Creditos_totales!AW$104,Cartera!$C$89:$DG$127,Creditos_totales!$P170,0)/(VLOOKUP(Creditos_totales!AW$104,Cartera!$C$89:$DG$127,Creditos_totales!$P170,0)+VLOOKUP(Creditos_totales!AW$104,Cartera!$C$44:$DG$82,Creditos_totales!$P170,0))," ")</f>
        <v xml:space="preserve"> </v>
      </c>
      <c r="AX170" s="29">
        <f>+IFERROR(VLOOKUP(Creditos_totales!AX$104,Cartera!$C$89:$DG$127,Creditos_totales!$P170,0)/(VLOOKUP(Creditos_totales!AX$104,Cartera!$C$89:$DG$127,Creditos_totales!$P170,0)+VLOOKUP(Creditos_totales!AX$104,Cartera!$C$44:$DG$82,Creditos_totales!$P170,0))," ")</f>
        <v>8.628058669108471E-2</v>
      </c>
      <c r="AY170" s="29">
        <f>+IFERROR(VLOOKUP(Creditos_totales!AY$104,Cartera!$C$89:$DG$127,Creditos_totales!$P170,0)/(VLOOKUP(Creditos_totales!AY$104,Cartera!$C$89:$DG$127,Creditos_totales!$P170,0)+VLOOKUP(Creditos_totales!AY$104,Cartera!$C$44:$DG$82,Creditos_totales!$P170,0))," ")</f>
        <v>2.8875398704789241E-2</v>
      </c>
      <c r="AZ170" s="29">
        <f>+IFERROR(VLOOKUP(Creditos_totales!AZ$104,Cartera!$C$89:$DG$127,Creditos_totales!$P170,0)/(VLOOKUP(Creditos_totales!AZ$104,Cartera!$C$89:$DG$127,Creditos_totales!$P170,0)+VLOOKUP(Creditos_totales!AZ$104,Cartera!$C$44:$DG$82,Creditos_totales!$P170,0))," ")</f>
        <v>0.27081897620407414</v>
      </c>
      <c r="BA170" s="29">
        <f>+IFERROR(VLOOKUP(Creditos_totales!BA$104,Cartera!$C$89:$DG$127,Creditos_totales!$P170,0)/(VLOOKUP(Creditos_totales!BA$104,Cartera!$C$89:$DG$127,Creditos_totales!$P170,0)+VLOOKUP(Creditos_totales!BA$104,Cartera!$C$44:$DG$82,Creditos_totales!$P170,0))," ")</f>
        <v>0.14720074918418918</v>
      </c>
      <c r="BB170" s="29" t="str">
        <f>+IFERROR(VLOOKUP(Creditos_totales!BB$104,Cartera!$C$89:$DG$127,Creditos_totales!$P170,0)/(VLOOKUP(Creditos_totales!BB$104,Cartera!$C$89:$DG$127,Creditos_totales!$P170,0)+VLOOKUP(Creditos_totales!BB$104,Cartera!$C$44:$DG$82,Creditos_totales!$P170,0))," ")</f>
        <v xml:space="preserve"> </v>
      </c>
      <c r="BC170" s="29">
        <f>+IFERROR(VLOOKUP(Creditos_totales!BC$104,Cartera!$C$89:$DG$127,Creditos_totales!$P170,0)/(VLOOKUP(Creditos_totales!BC$104,Cartera!$C$89:$DG$127,Creditos_totales!$P170,0)+VLOOKUP(Creditos_totales!BC$104,Cartera!$C$44:$DG$82,Creditos_totales!$P170,0))," ")</f>
        <v>9.9581602557684071E-2</v>
      </c>
      <c r="BD170" s="29">
        <f>+IFERROR(VLOOKUP(Creditos_totales!BD$104,Cartera!$C$89:$DG$127,Creditos_totales!$P170,0)/(VLOOKUP(Creditos_totales!BD$104,Cartera!$C$89:$DG$127,Creditos_totales!$P170,0)+VLOOKUP(Creditos_totales!BD$104,Cartera!$C$44:$DG$82,Creditos_totales!$P170,0))," ")</f>
        <v>6.5714385992827695E-2</v>
      </c>
      <c r="BE170" s="29">
        <f>+IFERROR(VLOOKUP(Creditos_totales!BE$104,Cartera!$C$89:$DG$127,Creditos_totales!$P170,0)/(VLOOKUP(Creditos_totales!BE$104,Cartera!$C$89:$DG$127,Creditos_totales!$P170,0)+VLOOKUP(Creditos_totales!BE$104,Cartera!$C$44:$DG$82,Creditos_totales!$P170,0))," ")</f>
        <v>0.26468466364588594</v>
      </c>
      <c r="BF170" s="29">
        <f>+IFERROR(VLOOKUP(Creditos_totales!BF$104,Cartera!$C$89:$DG$127,Creditos_totales!$P170,0)/(VLOOKUP(Creditos_totales!BF$104,Cartera!$C$89:$DG$127,Creditos_totales!$P170,0)+VLOOKUP(Creditos_totales!BF$104,Cartera!$C$44:$DG$82,Creditos_totales!$P170,0))," ")</f>
        <v>0.24851317915926607</v>
      </c>
      <c r="BG170" s="12">
        <f t="shared" ref="BG170:BG201" si="7">1-N170</f>
        <v>0.40300018324969555</v>
      </c>
      <c r="BH170" s="38">
        <v>0.28838157929458474</v>
      </c>
    </row>
    <row r="171" spans="2:60" ht="16.5" x14ac:dyDescent="0.3">
      <c r="B171">
        <v>79</v>
      </c>
      <c r="C171" s="23">
        <v>42916</v>
      </c>
      <c r="D171" s="29">
        <f>+IFERROR(VLOOKUP(D$104,Cartera!$C$23:$DG$33,Creditos_totales!$B171,0)/(VLOOKUP(D$104,Cartera!$C$5:$DG$15,Creditos_totales!$B171,0)+VLOOKUP(D$104,Cartera!$C$23:$DG$33,Creditos_totales!$B171,0))," ")</f>
        <v>0.59008356560691</v>
      </c>
      <c r="E171" s="29">
        <f>+IFERROR(VLOOKUP(E$104,Cartera!$C$23:$DG$33,Creditos_totales!$B171,0)/(VLOOKUP(E$104,Cartera!$C$5:$DG$15,Creditos_totales!$B171,0)+VLOOKUP(E$104,Cartera!$C$23:$DG$33,Creditos_totales!$B171,0))," ")</f>
        <v>0.69589198415335685</v>
      </c>
      <c r="F171" s="29">
        <f>+IFERROR(VLOOKUP(F$104,Cartera!$C$23:$DG$33,Creditos_totales!$B171,0)/(VLOOKUP(F$104,Cartera!$C$5:$DG$15,Creditos_totales!$B171,0)+VLOOKUP(F$104,Cartera!$C$23:$DG$33,Creditos_totales!$B171,0))," ")</f>
        <v>0.5565119461693514</v>
      </c>
      <c r="G171" s="29">
        <f>+IFERROR(VLOOKUP(G$104,Cartera!$C$23:$DG$33,Creditos_totales!$B171,0)/(VLOOKUP(G$104,Cartera!$C$5:$DG$15,Creditos_totales!$B171,0)+VLOOKUP(G$104,Cartera!$C$23:$DG$33,Creditos_totales!$B171,0))," ")</f>
        <v>0.6125893141931148</v>
      </c>
      <c r="H171" s="29">
        <f>+IFERROR(VLOOKUP(H$104,Cartera!$C$23:$DG$33,Creditos_totales!$B171,0)/(VLOOKUP(H$104,Cartera!$C$5:$DG$15,Creditos_totales!$B171,0)+VLOOKUP(H$104,Cartera!$C$23:$DG$33,Creditos_totales!$B171,0))," ")</f>
        <v>0.22256927093094525</v>
      </c>
      <c r="I171" s="29">
        <f>+IFERROR(VLOOKUP(I$104,Cartera!$C$23:$DG$33,Creditos_totales!$B171,0)/(VLOOKUP(I$104,Cartera!$C$5:$DG$15,Creditos_totales!$B171,0)+VLOOKUP(I$104,Cartera!$C$23:$DG$33,Creditos_totales!$B171,0))," ")</f>
        <v>0.63698903170747267</v>
      </c>
      <c r="J171" s="29">
        <f>+IFERROR(VLOOKUP(J$104,Cartera!$C$23:$DG$33,Creditos_totales!$B171,0)/(VLOOKUP(J$104,Cartera!$C$5:$DG$15,Creditos_totales!$B171,0)+VLOOKUP(J$104,Cartera!$C$23:$DG$33,Creditos_totales!$B171,0))," ")</f>
        <v>0.72648682179325808</v>
      </c>
      <c r="K171" s="29">
        <f>+IFERROR(VLOOKUP(K$104,Cartera!$C$23:$DG$33,Creditos_totales!$B171,0)/(VLOOKUP(K$104,Cartera!$C$5:$DG$15,Creditos_totales!$B171,0)+VLOOKUP(K$104,Cartera!$C$23:$DG$33,Creditos_totales!$B171,0))," ")</f>
        <v>0.78974898753518874</v>
      </c>
      <c r="L171" s="29">
        <f>+IFERROR(VLOOKUP(L$104,Cartera!$C$23:$DG$33,Creditos_totales!$B171,0)/(VLOOKUP(L$104,Cartera!$C$5:$DG$15,Creditos_totales!$B171,0)+VLOOKUP(L$104,Cartera!$C$23:$DG$33,Creditos_totales!$B171,0))," ")</f>
        <v>0.12109661328494997</v>
      </c>
      <c r="M171" s="29">
        <f>+IFERROR(VLOOKUP(M$104,Cartera!$C$23:$DG$33,Creditos_totales!$B171,0)/(VLOOKUP(M$104,Cartera!$C$5:$DG$15,Creditos_totales!$B171,0)+VLOOKUP(M$104,Cartera!$C$23:$DG$33,Creditos_totales!$B171,0))," ")</f>
        <v>0.77110677355499646</v>
      </c>
      <c r="N171" s="12">
        <v>0.60207612208765571</v>
      </c>
      <c r="P171">
        <v>79</v>
      </c>
      <c r="Q171" s="3">
        <v>42916</v>
      </c>
      <c r="R171" s="29">
        <f t="shared" si="4"/>
        <v>0.3874106858068852</v>
      </c>
      <c r="S171" s="29">
        <f t="shared" si="5"/>
        <v>0.40991643439309</v>
      </c>
      <c r="T171" s="29">
        <f t="shared" si="6"/>
        <v>0.4434880538306486</v>
      </c>
      <c r="U171" s="29">
        <f>+IFERROR(VLOOKUP(Creditos_totales!U$104,Cartera!$C$89:$DG$127,Creditos_totales!$P171,0)/(VLOOKUP(Creditos_totales!U$104,Cartera!$C$89:$DG$127,Creditos_totales!$P171,0)+VLOOKUP(Creditos_totales!U$104,Cartera!$C$44:$DG$82,Creditos_totales!$P171,0))," ")</f>
        <v>0.39286892544198471</v>
      </c>
      <c r="V171" s="29">
        <f>+IFERROR(VLOOKUP(Creditos_totales!V$104,Cartera!$C$89:$DG$127,Creditos_totales!$P171,0)/(VLOOKUP(Creditos_totales!V$104,Cartera!$C$89:$DG$127,Creditos_totales!$P171,0)+VLOOKUP(Creditos_totales!V$104,Cartera!$C$44:$DG$82,Creditos_totales!$P171,0))," ")</f>
        <v>0.67475361725744154</v>
      </c>
      <c r="W171" s="29">
        <f>+IFERROR(VLOOKUP(Creditos_totales!W$104,Cartera!$C$89:$DG$127,Creditos_totales!$P171,0)/(VLOOKUP(Creditos_totales!W$104,Cartera!$C$89:$DG$127,Creditos_totales!$P171,0)+VLOOKUP(Creditos_totales!W$104,Cartera!$C$44:$DG$82,Creditos_totales!$P171,0))," ")</f>
        <v>0.35293271128980758</v>
      </c>
      <c r="X171" s="29">
        <f>+IFERROR(VLOOKUP(Creditos_totales!X$104,Cartera!$C$89:$DG$127,Creditos_totales!$P171,0)/(VLOOKUP(Creditos_totales!X$104,Cartera!$C$89:$DG$127,Creditos_totales!$P171,0)+VLOOKUP(Creditos_totales!X$104,Cartera!$C$44:$DG$82,Creditos_totales!$P171,0))," ")</f>
        <v>0.37157369810404206</v>
      </c>
      <c r="Y171" s="29">
        <f>+IFERROR(VLOOKUP(Creditos_totales!Y$104,Cartera!$C$89:$DG$127,Creditos_totales!$P171,0)/(VLOOKUP(Creditos_totales!Y$104,Cartera!$C$89:$DG$127,Creditos_totales!$P171,0)+VLOOKUP(Creditos_totales!Y$104,Cartera!$C$44:$DG$82,Creditos_totales!$P171,0))," ")</f>
        <v>0.40534330742560853</v>
      </c>
      <c r="Z171" s="29">
        <f>+IFERROR(VLOOKUP(Creditos_totales!Z$104,Cartera!$C$89:$DG$127,Creditos_totales!$P171,0)/(VLOOKUP(Creditos_totales!Z$104,Cartera!$C$89:$DG$127,Creditos_totales!$P171,0)+VLOOKUP(Creditos_totales!Z$104,Cartera!$C$44:$DG$82,Creditos_totales!$P171,0))," ")</f>
        <v>0.43421583140712766</v>
      </c>
      <c r="AA171" s="29">
        <f>+IFERROR(VLOOKUP(Creditos_totales!AA$104,Cartera!$C$89:$DG$127,Creditos_totales!$P171,0)/(VLOOKUP(Creditos_totales!AA$104,Cartera!$C$89:$DG$127,Creditos_totales!$P171,0)+VLOOKUP(Creditos_totales!AA$104,Cartera!$C$44:$DG$82,Creditos_totales!$P171,0))," ")</f>
        <v>0.37764975508620569</v>
      </c>
      <c r="AB171" s="29">
        <f>+IFERROR(VLOOKUP(Creditos_totales!AB$104,Cartera!$C$89:$DG$127,Creditos_totales!$P171,0)/(VLOOKUP(Creditos_totales!AB$104,Cartera!$C$89:$DG$127,Creditos_totales!$P171,0)+VLOOKUP(Creditos_totales!AB$104,Cartera!$C$44:$DG$82,Creditos_totales!$P171,0))," ")</f>
        <v>0.44403396330881956</v>
      </c>
      <c r="AC171" s="29">
        <f>+IFERROR(VLOOKUP(Creditos_totales!AC$104,Cartera!$C$89:$DG$127,Creditos_totales!$P171,0)/(VLOOKUP(Creditos_totales!AC$104,Cartera!$C$89:$DG$127,Creditos_totales!$P171,0)+VLOOKUP(Creditos_totales!AC$104,Cartera!$C$44:$DG$82,Creditos_totales!$P171,0))," ")</f>
        <v>0.2216671281107469</v>
      </c>
      <c r="AD171" s="29">
        <f>+IFERROR(VLOOKUP(Creditos_totales!AD$104,Cartera!$C$89:$DG$127,Creditos_totales!$P171,0)/(VLOOKUP(Creditos_totales!AD$104,Cartera!$C$89:$DG$127,Creditos_totales!$P171,0)+VLOOKUP(Creditos_totales!AD$104,Cartera!$C$44:$DG$82,Creditos_totales!$P171,0))," ")</f>
        <v>0.26048805502064781</v>
      </c>
      <c r="AE171" s="29">
        <f>+IFERROR(VLOOKUP(Creditos_totales!AE$104,Cartera!$C$89:$DG$127,Creditos_totales!$P171,0)/(VLOOKUP(Creditos_totales!AE$104,Cartera!$C$89:$DG$127,Creditos_totales!$P171,0)+VLOOKUP(Creditos_totales!AE$104,Cartera!$C$44:$DG$82,Creditos_totales!$P171,0))," ")</f>
        <v>0.41156503976141739</v>
      </c>
      <c r="AF171" s="29" t="str">
        <f>+IFERROR(VLOOKUP(Creditos_totales!AF$104,Cartera!$C$89:$DG$127,Creditos_totales!$P171,0)/(VLOOKUP(Creditos_totales!AF$104,Cartera!$C$89:$DG$127,Creditos_totales!$P171,0)+VLOOKUP(Creditos_totales!AF$104,Cartera!$C$44:$DG$82,Creditos_totales!$P171,0))," ")</f>
        <v xml:space="preserve"> </v>
      </c>
      <c r="AG171" s="29">
        <f>+IFERROR(VLOOKUP(Creditos_totales!AG$104,Cartera!$C$89:$DG$127,Creditos_totales!$P171,0)/(VLOOKUP(Creditos_totales!AG$104,Cartera!$C$89:$DG$127,Creditos_totales!$P171,0)+VLOOKUP(Creditos_totales!AG$104,Cartera!$C$44:$DG$82,Creditos_totales!$P171,0))," ")</f>
        <v>0.25058897116941636</v>
      </c>
      <c r="AH171" s="29">
        <f>+IFERROR(VLOOKUP(Creditos_totales!AH$104,Cartera!$C$89:$DG$127,Creditos_totales!$P171,0)/(VLOOKUP(Creditos_totales!AH$104,Cartera!$C$89:$DG$127,Creditos_totales!$P171,0)+VLOOKUP(Creditos_totales!AH$104,Cartera!$C$44:$DG$82,Creditos_totales!$P171,0))," ")</f>
        <v>0.15082201224254202</v>
      </c>
      <c r="AI171" s="29">
        <f>+IFERROR(VLOOKUP(Creditos_totales!AI$104,Cartera!$C$89:$DG$127,Creditos_totales!$P171,0)/(VLOOKUP(Creditos_totales!AI$104,Cartera!$C$89:$DG$127,Creditos_totales!$P171,0)+VLOOKUP(Creditos_totales!AI$104,Cartera!$C$44:$DG$82,Creditos_totales!$P171,0))," ")</f>
        <v>0.44529624050707545</v>
      </c>
      <c r="AJ171" s="29" t="str">
        <f>+IFERROR(VLOOKUP(Creditos_totales!AJ$104,Cartera!$C$89:$DG$127,Creditos_totales!$P171,0)/(VLOOKUP(Creditos_totales!AJ$104,Cartera!$C$89:$DG$127,Creditos_totales!$P171,0)+VLOOKUP(Creditos_totales!AJ$104,Cartera!$C$44:$DG$82,Creditos_totales!$P171,0))," ")</f>
        <v xml:space="preserve"> </v>
      </c>
      <c r="AK171" s="29">
        <f>+IFERROR(VLOOKUP(Creditos_totales!AK$104,Cartera!$C$89:$DG$127,Creditos_totales!$P171,0)/(VLOOKUP(Creditos_totales!AK$104,Cartera!$C$89:$DG$127,Creditos_totales!$P171,0)+VLOOKUP(Creditos_totales!AK$104,Cartera!$C$44:$DG$82,Creditos_totales!$P171,0))," ")</f>
        <v>0.35155353220609703</v>
      </c>
      <c r="AL171" s="29" t="str">
        <f>+IFERROR(VLOOKUP(Creditos_totales!AL$104,Cartera!$C$89:$DG$127,Creditos_totales!$P171,0)/(VLOOKUP(Creditos_totales!AL$104,Cartera!$C$89:$DG$127,Creditos_totales!$P171,0)+VLOOKUP(Creditos_totales!AL$104,Cartera!$C$44:$DG$82,Creditos_totales!$P171,0))," ")</f>
        <v xml:space="preserve"> </v>
      </c>
      <c r="AM171" s="29" t="str">
        <f>+IFERROR(VLOOKUP(Creditos_totales!AM$104,Cartera!$C$89:$DG$127,Creditos_totales!$P171,0)/(VLOOKUP(Creditos_totales!AM$104,Cartera!$C$89:$DG$127,Creditos_totales!$P171,0)+VLOOKUP(Creditos_totales!AM$104,Cartera!$C$44:$DG$82,Creditos_totales!$P171,0))," ")</f>
        <v xml:space="preserve"> </v>
      </c>
      <c r="AN171" s="29" t="str">
        <f>+IFERROR(VLOOKUP(Creditos_totales!AN$104,Cartera!$C$89:$DG$127,Creditos_totales!$P171,0)/(VLOOKUP(Creditos_totales!AN$104,Cartera!$C$89:$DG$127,Creditos_totales!$P171,0)+VLOOKUP(Creditos_totales!AN$104,Cartera!$C$44:$DG$82,Creditos_totales!$P171,0))," ")</f>
        <v xml:space="preserve"> </v>
      </c>
      <c r="AO171" s="29" t="str">
        <f>+IFERROR(VLOOKUP(Creditos_totales!AO$104,Cartera!$C$89:$DG$127,Creditos_totales!$P171,0)/(VLOOKUP(Creditos_totales!AO$104,Cartera!$C$89:$DG$127,Creditos_totales!$P171,0)+VLOOKUP(Creditos_totales!AO$104,Cartera!$C$44:$DG$82,Creditos_totales!$P171,0))," ")</f>
        <v xml:space="preserve"> </v>
      </c>
      <c r="AP171" s="29">
        <f>+IFERROR(VLOOKUP(Creditos_totales!AP$104,Cartera!$C$89:$DG$127,Creditos_totales!$P171,0)/(VLOOKUP(Creditos_totales!AP$104,Cartera!$C$89:$DG$127,Creditos_totales!$P171,0)+VLOOKUP(Creditos_totales!AP$104,Cartera!$C$44:$DG$82,Creditos_totales!$P171,0))," ")</f>
        <v>0.17208563984806843</v>
      </c>
      <c r="AQ171" s="29" t="str">
        <f>+IFERROR(VLOOKUP(Creditos_totales!AQ$104,Cartera!$C$89:$DG$127,Creditos_totales!$P171,0)/(VLOOKUP(Creditos_totales!AQ$104,Cartera!$C$89:$DG$127,Creditos_totales!$P171,0)+VLOOKUP(Creditos_totales!AQ$104,Cartera!$C$44:$DG$82,Creditos_totales!$P171,0))," ")</f>
        <v xml:space="preserve"> </v>
      </c>
      <c r="AR171" s="29">
        <f>+IFERROR(VLOOKUP(Creditos_totales!AR$104,Cartera!$C$89:$DG$127,Creditos_totales!$P171,0)/(VLOOKUP(Creditos_totales!AR$104,Cartera!$C$89:$DG$127,Creditos_totales!$P171,0)+VLOOKUP(Creditos_totales!AR$104,Cartera!$C$44:$DG$82,Creditos_totales!$P171,0))," ")</f>
        <v>0.10851173791452663</v>
      </c>
      <c r="AS171" s="29">
        <f>+IFERROR(VLOOKUP(Creditos_totales!AS$104,Cartera!$C$89:$DG$127,Creditos_totales!$P171,0)/(VLOOKUP(Creditos_totales!AS$104,Cartera!$C$89:$DG$127,Creditos_totales!$P171,0)+VLOOKUP(Creditos_totales!AS$104,Cartera!$C$44:$DG$82,Creditos_totales!$P171,0))," ")</f>
        <v>0.30392676552224862</v>
      </c>
      <c r="AT171" s="29">
        <f>+IFERROR(VLOOKUP(Creditos_totales!AT$104,Cartera!$C$89:$DG$127,Creditos_totales!$P171,0)/(VLOOKUP(Creditos_totales!AT$104,Cartera!$C$89:$DG$127,Creditos_totales!$P171,0)+VLOOKUP(Creditos_totales!AT$104,Cartera!$C$44:$DG$82,Creditos_totales!$P171,0))," ")</f>
        <v>0.28085375744358848</v>
      </c>
      <c r="AU171" s="29">
        <f>+IFERROR(VLOOKUP(Creditos_totales!AU$104,Cartera!$C$89:$DG$127,Creditos_totales!$P171,0)/(VLOOKUP(Creditos_totales!AU$104,Cartera!$C$89:$DG$127,Creditos_totales!$P171,0)+VLOOKUP(Creditos_totales!AU$104,Cartera!$C$44:$DG$82,Creditos_totales!$P171,0))," ")</f>
        <v>0.3739461719368789</v>
      </c>
      <c r="AV171" s="29" t="str">
        <f>+IFERROR(VLOOKUP(Creditos_totales!AV$104,Cartera!$C$89:$DG$127,Creditos_totales!$P171,0)/(VLOOKUP(Creditos_totales!AV$104,Cartera!$C$89:$DG$127,Creditos_totales!$P171,0)+VLOOKUP(Creditos_totales!AV$104,Cartera!$C$44:$DG$82,Creditos_totales!$P171,0))," ")</f>
        <v xml:space="preserve"> </v>
      </c>
      <c r="AW171" s="29" t="str">
        <f>+IFERROR(VLOOKUP(Creditos_totales!AW$104,Cartera!$C$89:$DG$127,Creditos_totales!$P171,0)/(VLOOKUP(Creditos_totales!AW$104,Cartera!$C$89:$DG$127,Creditos_totales!$P171,0)+VLOOKUP(Creditos_totales!AW$104,Cartera!$C$44:$DG$82,Creditos_totales!$P171,0))," ")</f>
        <v xml:space="preserve"> </v>
      </c>
      <c r="AX171" s="29">
        <f>+IFERROR(VLOOKUP(Creditos_totales!AX$104,Cartera!$C$89:$DG$127,Creditos_totales!$P171,0)/(VLOOKUP(Creditos_totales!AX$104,Cartera!$C$89:$DG$127,Creditos_totales!$P171,0)+VLOOKUP(Creditos_totales!AX$104,Cartera!$C$44:$DG$82,Creditos_totales!$P171,0))," ")</f>
        <v>8.4677337527029481E-2</v>
      </c>
      <c r="AY171" s="29">
        <f>+IFERROR(VLOOKUP(Creditos_totales!AY$104,Cartera!$C$89:$DG$127,Creditos_totales!$P171,0)/(VLOOKUP(Creditos_totales!AY$104,Cartera!$C$89:$DG$127,Creditos_totales!$P171,0)+VLOOKUP(Creditos_totales!AY$104,Cartera!$C$44:$DG$82,Creditos_totales!$P171,0))," ")</f>
        <v>2.8653580942607983E-2</v>
      </c>
      <c r="AZ171" s="29">
        <f>+IFERROR(VLOOKUP(Creditos_totales!AZ$104,Cartera!$C$89:$DG$127,Creditos_totales!$P171,0)/(VLOOKUP(Creditos_totales!AZ$104,Cartera!$C$89:$DG$127,Creditos_totales!$P171,0)+VLOOKUP(Creditos_totales!AZ$104,Cartera!$C$44:$DG$82,Creditos_totales!$P171,0))," ")</f>
        <v>0.27326390489206104</v>
      </c>
      <c r="BA171" s="29">
        <f>+IFERROR(VLOOKUP(Creditos_totales!BA$104,Cartera!$C$89:$DG$127,Creditos_totales!$P171,0)/(VLOOKUP(Creditos_totales!BA$104,Cartera!$C$89:$DG$127,Creditos_totales!$P171,0)+VLOOKUP(Creditos_totales!BA$104,Cartera!$C$44:$DG$82,Creditos_totales!$P171,0))," ")</f>
        <v>0.14798423411527048</v>
      </c>
      <c r="BB171" s="29" t="str">
        <f>+IFERROR(VLOOKUP(Creditos_totales!BB$104,Cartera!$C$89:$DG$127,Creditos_totales!$P171,0)/(VLOOKUP(Creditos_totales!BB$104,Cartera!$C$89:$DG$127,Creditos_totales!$P171,0)+VLOOKUP(Creditos_totales!BB$104,Cartera!$C$44:$DG$82,Creditos_totales!$P171,0))," ")</f>
        <v xml:space="preserve"> </v>
      </c>
      <c r="BC171" s="29" t="str">
        <f>+IFERROR(VLOOKUP(Creditos_totales!BC$104,Cartera!$C$89:$DG$127,Creditos_totales!$P171,0)/(VLOOKUP(Creditos_totales!BC$104,Cartera!$C$89:$DG$127,Creditos_totales!$P171,0)+VLOOKUP(Creditos_totales!BC$104,Cartera!$C$44:$DG$82,Creditos_totales!$P171,0))," ")</f>
        <v xml:space="preserve"> </v>
      </c>
      <c r="BD171" s="29">
        <f>+IFERROR(VLOOKUP(Creditos_totales!BD$104,Cartera!$C$89:$DG$127,Creditos_totales!$P171,0)/(VLOOKUP(Creditos_totales!BD$104,Cartera!$C$89:$DG$127,Creditos_totales!$P171,0)+VLOOKUP(Creditos_totales!BD$104,Cartera!$C$44:$DG$82,Creditos_totales!$P171,0))," ")</f>
        <v>6.2875616574380774E-2</v>
      </c>
      <c r="BE171" s="29">
        <f>+IFERROR(VLOOKUP(Creditos_totales!BE$104,Cartera!$C$89:$DG$127,Creditos_totales!$P171,0)/(VLOOKUP(Creditos_totales!BE$104,Cartera!$C$89:$DG$127,Creditos_totales!$P171,0)+VLOOKUP(Creditos_totales!BE$104,Cartera!$C$44:$DG$82,Creditos_totales!$P171,0))," ")</f>
        <v>0.30433630380557447</v>
      </c>
      <c r="BF171" s="29">
        <f>+IFERROR(VLOOKUP(Creditos_totales!BF$104,Cartera!$C$89:$DG$127,Creditos_totales!$P171,0)/(VLOOKUP(Creditos_totales!BF$104,Cartera!$C$89:$DG$127,Creditos_totales!$P171,0)+VLOOKUP(Creditos_totales!BF$104,Cartera!$C$44:$DG$82,Creditos_totales!$P171,0))," ")</f>
        <v>0.24882293481022494</v>
      </c>
      <c r="BG171" s="12">
        <f t="shared" si="7"/>
        <v>0.39792387791234429</v>
      </c>
      <c r="BH171" s="38">
        <v>0.28827384071977286</v>
      </c>
    </row>
    <row r="172" spans="2:60" ht="16.5" x14ac:dyDescent="0.3">
      <c r="B172">
        <v>80</v>
      </c>
      <c r="C172" s="23">
        <v>42947</v>
      </c>
      <c r="D172" s="29">
        <f>+IFERROR(VLOOKUP(D$104,Cartera!$C$23:$DG$33,Creditos_totales!$B172,0)/(VLOOKUP(D$104,Cartera!$C$5:$DG$15,Creditos_totales!$B172,0)+VLOOKUP(D$104,Cartera!$C$23:$DG$33,Creditos_totales!$B172,0))," ")</f>
        <v>0.56762202894631197</v>
      </c>
      <c r="E172" s="29">
        <f>+IFERROR(VLOOKUP(E$104,Cartera!$C$23:$DG$33,Creditos_totales!$B172,0)/(VLOOKUP(E$104,Cartera!$C$5:$DG$15,Creditos_totales!$B172,0)+VLOOKUP(E$104,Cartera!$C$23:$DG$33,Creditos_totales!$B172,0))," ")</f>
        <v>0.69878985398522342</v>
      </c>
      <c r="F172" s="29">
        <f>+IFERROR(VLOOKUP(F$104,Cartera!$C$23:$DG$33,Creditos_totales!$B172,0)/(VLOOKUP(F$104,Cartera!$C$5:$DG$15,Creditos_totales!$B172,0)+VLOOKUP(F$104,Cartera!$C$23:$DG$33,Creditos_totales!$B172,0))," ")</f>
        <v>0.54110722436789693</v>
      </c>
      <c r="G172" s="29">
        <f>+IFERROR(VLOOKUP(G$104,Cartera!$C$23:$DG$33,Creditos_totales!$B172,0)/(VLOOKUP(G$104,Cartera!$C$5:$DG$15,Creditos_totales!$B172,0)+VLOOKUP(G$104,Cartera!$C$23:$DG$33,Creditos_totales!$B172,0))," ")</f>
        <v>0.60965888957973913</v>
      </c>
      <c r="H172" s="29">
        <f>+IFERROR(VLOOKUP(H$104,Cartera!$C$23:$DG$33,Creditos_totales!$B172,0)/(VLOOKUP(H$104,Cartera!$C$5:$DG$15,Creditos_totales!$B172,0)+VLOOKUP(H$104,Cartera!$C$23:$DG$33,Creditos_totales!$B172,0))," ")</f>
        <v>0.17764051368507836</v>
      </c>
      <c r="I172" s="29">
        <f>+IFERROR(VLOOKUP(I$104,Cartera!$C$23:$DG$33,Creditos_totales!$B172,0)/(VLOOKUP(I$104,Cartera!$C$5:$DG$15,Creditos_totales!$B172,0)+VLOOKUP(I$104,Cartera!$C$23:$DG$33,Creditos_totales!$B172,0))," ")</f>
        <v>0.63727124344052211</v>
      </c>
      <c r="J172" s="29">
        <f>+IFERROR(VLOOKUP(J$104,Cartera!$C$23:$DG$33,Creditos_totales!$B172,0)/(VLOOKUP(J$104,Cartera!$C$5:$DG$15,Creditos_totales!$B172,0)+VLOOKUP(J$104,Cartera!$C$23:$DG$33,Creditos_totales!$B172,0))," ")</f>
        <v>0.73197367922510992</v>
      </c>
      <c r="K172" s="29">
        <f>+IFERROR(VLOOKUP(K$104,Cartera!$C$23:$DG$33,Creditos_totales!$B172,0)/(VLOOKUP(K$104,Cartera!$C$5:$DG$15,Creditos_totales!$B172,0)+VLOOKUP(K$104,Cartera!$C$23:$DG$33,Creditos_totales!$B172,0))," ")</f>
        <v>0.78439174926693789</v>
      </c>
      <c r="L172" s="29">
        <f>+IFERROR(VLOOKUP(L$104,Cartera!$C$23:$DG$33,Creditos_totales!$B172,0)/(VLOOKUP(L$104,Cartera!$C$5:$DG$15,Creditos_totales!$B172,0)+VLOOKUP(L$104,Cartera!$C$23:$DG$33,Creditos_totales!$B172,0))," ")</f>
        <v>0.12728782492217472</v>
      </c>
      <c r="M172" s="29">
        <f>+IFERROR(VLOOKUP(M$104,Cartera!$C$23:$DG$33,Creditos_totales!$B172,0)/(VLOOKUP(M$104,Cartera!$C$5:$DG$15,Creditos_totales!$B172,0)+VLOOKUP(M$104,Cartera!$C$23:$DG$33,Creditos_totales!$B172,0))," ")</f>
        <v>0.72089251964980405</v>
      </c>
      <c r="N172" s="12">
        <v>0.59033154448255609</v>
      </c>
      <c r="P172">
        <v>80</v>
      </c>
      <c r="Q172" s="3">
        <v>42947</v>
      </c>
      <c r="R172" s="29">
        <f t="shared" si="4"/>
        <v>0.39034111042026087</v>
      </c>
      <c r="S172" s="29">
        <f t="shared" si="5"/>
        <v>0.43237797105368803</v>
      </c>
      <c r="T172" s="29">
        <f t="shared" si="6"/>
        <v>0.45889277563210307</v>
      </c>
      <c r="U172" s="29">
        <f>+IFERROR(VLOOKUP(Creditos_totales!U$104,Cartera!$C$89:$DG$127,Creditos_totales!$P172,0)/(VLOOKUP(Creditos_totales!U$104,Cartera!$C$89:$DG$127,Creditos_totales!$P172,0)+VLOOKUP(Creditos_totales!U$104,Cartera!$C$44:$DG$82,Creditos_totales!$P172,0))," ")</f>
        <v>0.3968039722815801</v>
      </c>
      <c r="V172" s="29">
        <f>+IFERROR(VLOOKUP(Creditos_totales!V$104,Cartera!$C$89:$DG$127,Creditos_totales!$P172,0)/(VLOOKUP(Creditos_totales!V$104,Cartera!$C$89:$DG$127,Creditos_totales!$P172,0)+VLOOKUP(Creditos_totales!V$104,Cartera!$C$44:$DG$82,Creditos_totales!$P172,0))," ")</f>
        <v>0.67416670593876749</v>
      </c>
      <c r="W172" s="29">
        <f>+IFERROR(VLOOKUP(Creditos_totales!W$104,Cartera!$C$89:$DG$127,Creditos_totales!$P172,0)/(VLOOKUP(Creditos_totales!W$104,Cartera!$C$89:$DG$127,Creditos_totales!$P172,0)+VLOOKUP(Creditos_totales!W$104,Cartera!$C$44:$DG$82,Creditos_totales!$P172,0))," ")</f>
        <v>0.35573297250798086</v>
      </c>
      <c r="X172" s="29">
        <f>+IFERROR(VLOOKUP(Creditos_totales!X$104,Cartera!$C$89:$DG$127,Creditos_totales!$P172,0)/(VLOOKUP(Creditos_totales!X$104,Cartera!$C$89:$DG$127,Creditos_totales!$P172,0)+VLOOKUP(Creditos_totales!X$104,Cartera!$C$44:$DG$82,Creditos_totales!$P172,0))," ")</f>
        <v>0.37117253247250737</v>
      </c>
      <c r="Y172" s="29">
        <f>+IFERROR(VLOOKUP(Creditos_totales!Y$104,Cartera!$C$89:$DG$127,Creditos_totales!$P172,0)/(VLOOKUP(Creditos_totales!Y$104,Cartera!$C$89:$DG$127,Creditos_totales!$P172,0)+VLOOKUP(Creditos_totales!Y$104,Cartera!$C$44:$DG$82,Creditos_totales!$P172,0))," ")</f>
        <v>0.40360506912050609</v>
      </c>
      <c r="Z172" s="29">
        <f>+IFERROR(VLOOKUP(Creditos_totales!Z$104,Cartera!$C$89:$DG$127,Creditos_totales!$P172,0)/(VLOOKUP(Creditos_totales!Z$104,Cartera!$C$89:$DG$127,Creditos_totales!$P172,0)+VLOOKUP(Creditos_totales!Z$104,Cartera!$C$44:$DG$82,Creditos_totales!$P172,0))," ")</f>
        <v>0.43181671226267315</v>
      </c>
      <c r="AA172" s="29">
        <f>+IFERROR(VLOOKUP(Creditos_totales!AA$104,Cartera!$C$89:$DG$127,Creditos_totales!$P172,0)/(VLOOKUP(Creditos_totales!AA$104,Cartera!$C$89:$DG$127,Creditos_totales!$P172,0)+VLOOKUP(Creditos_totales!AA$104,Cartera!$C$44:$DG$82,Creditos_totales!$P172,0))," ")</f>
        <v>0.37142502047745596</v>
      </c>
      <c r="AB172" s="29">
        <f>+IFERROR(VLOOKUP(Creditos_totales!AB$104,Cartera!$C$89:$DG$127,Creditos_totales!$P172,0)/(VLOOKUP(Creditos_totales!AB$104,Cartera!$C$89:$DG$127,Creditos_totales!$P172,0)+VLOOKUP(Creditos_totales!AB$104,Cartera!$C$44:$DG$82,Creditos_totales!$P172,0))," ")</f>
        <v>0.44345489779058367</v>
      </c>
      <c r="AC172" s="29">
        <f>+IFERROR(VLOOKUP(Creditos_totales!AC$104,Cartera!$C$89:$DG$127,Creditos_totales!$P172,0)/(VLOOKUP(Creditos_totales!AC$104,Cartera!$C$89:$DG$127,Creditos_totales!$P172,0)+VLOOKUP(Creditos_totales!AC$104,Cartera!$C$44:$DG$82,Creditos_totales!$P172,0))," ")</f>
        <v>0.21893336664620355</v>
      </c>
      <c r="AD172" s="29">
        <f>+IFERROR(VLOOKUP(Creditos_totales!AD$104,Cartera!$C$89:$DG$127,Creditos_totales!$P172,0)/(VLOOKUP(Creditos_totales!AD$104,Cartera!$C$89:$DG$127,Creditos_totales!$P172,0)+VLOOKUP(Creditos_totales!AD$104,Cartera!$C$44:$DG$82,Creditos_totales!$P172,0))," ")</f>
        <v>0.25619303468968613</v>
      </c>
      <c r="AE172" s="29">
        <f>+IFERROR(VLOOKUP(Creditos_totales!AE$104,Cartera!$C$89:$DG$127,Creditos_totales!$P172,0)/(VLOOKUP(Creditos_totales!AE$104,Cartera!$C$89:$DG$127,Creditos_totales!$P172,0)+VLOOKUP(Creditos_totales!AE$104,Cartera!$C$44:$DG$82,Creditos_totales!$P172,0))," ")</f>
        <v>0.4221611750558063</v>
      </c>
      <c r="AF172" s="29" t="str">
        <f>+IFERROR(VLOOKUP(Creditos_totales!AF$104,Cartera!$C$89:$DG$127,Creditos_totales!$P172,0)/(VLOOKUP(Creditos_totales!AF$104,Cartera!$C$89:$DG$127,Creditos_totales!$P172,0)+VLOOKUP(Creditos_totales!AF$104,Cartera!$C$44:$DG$82,Creditos_totales!$P172,0))," ")</f>
        <v xml:space="preserve"> </v>
      </c>
      <c r="AG172" s="29">
        <f>+IFERROR(VLOOKUP(Creditos_totales!AG$104,Cartera!$C$89:$DG$127,Creditos_totales!$P172,0)/(VLOOKUP(Creditos_totales!AG$104,Cartera!$C$89:$DG$127,Creditos_totales!$P172,0)+VLOOKUP(Creditos_totales!AG$104,Cartera!$C$44:$DG$82,Creditos_totales!$P172,0))," ")</f>
        <v>0.25329559928608458</v>
      </c>
      <c r="AH172" s="29">
        <f>+IFERROR(VLOOKUP(Creditos_totales!AH$104,Cartera!$C$89:$DG$127,Creditos_totales!$P172,0)/(VLOOKUP(Creditos_totales!AH$104,Cartera!$C$89:$DG$127,Creditos_totales!$P172,0)+VLOOKUP(Creditos_totales!AH$104,Cartera!$C$44:$DG$82,Creditos_totales!$P172,0))," ")</f>
        <v>0.14911620674716849</v>
      </c>
      <c r="AI172" s="29">
        <f>+IFERROR(VLOOKUP(Creditos_totales!AI$104,Cartera!$C$89:$DG$127,Creditos_totales!$P172,0)/(VLOOKUP(Creditos_totales!AI$104,Cartera!$C$89:$DG$127,Creditos_totales!$P172,0)+VLOOKUP(Creditos_totales!AI$104,Cartera!$C$44:$DG$82,Creditos_totales!$P172,0))," ")</f>
        <v>0.43998399205153388</v>
      </c>
      <c r="AJ172" s="29" t="str">
        <f>+IFERROR(VLOOKUP(Creditos_totales!AJ$104,Cartera!$C$89:$DG$127,Creditos_totales!$P172,0)/(VLOOKUP(Creditos_totales!AJ$104,Cartera!$C$89:$DG$127,Creditos_totales!$P172,0)+VLOOKUP(Creditos_totales!AJ$104,Cartera!$C$44:$DG$82,Creditos_totales!$P172,0))," ")</f>
        <v xml:space="preserve"> </v>
      </c>
      <c r="AK172" s="29">
        <f>+IFERROR(VLOOKUP(Creditos_totales!AK$104,Cartera!$C$89:$DG$127,Creditos_totales!$P172,0)/(VLOOKUP(Creditos_totales!AK$104,Cartera!$C$89:$DG$127,Creditos_totales!$P172,0)+VLOOKUP(Creditos_totales!AK$104,Cartera!$C$44:$DG$82,Creditos_totales!$P172,0))," ")</f>
        <v>0.38036030819976308</v>
      </c>
      <c r="AL172" s="29" t="str">
        <f>+IFERROR(VLOOKUP(Creditos_totales!AL$104,Cartera!$C$89:$DG$127,Creditos_totales!$P172,0)/(VLOOKUP(Creditos_totales!AL$104,Cartera!$C$89:$DG$127,Creditos_totales!$P172,0)+VLOOKUP(Creditos_totales!AL$104,Cartera!$C$44:$DG$82,Creditos_totales!$P172,0))," ")</f>
        <v xml:space="preserve"> </v>
      </c>
      <c r="AM172" s="29" t="str">
        <f>+IFERROR(VLOOKUP(Creditos_totales!AM$104,Cartera!$C$89:$DG$127,Creditos_totales!$P172,0)/(VLOOKUP(Creditos_totales!AM$104,Cartera!$C$89:$DG$127,Creditos_totales!$P172,0)+VLOOKUP(Creditos_totales!AM$104,Cartera!$C$44:$DG$82,Creditos_totales!$P172,0))," ")</f>
        <v xml:space="preserve"> </v>
      </c>
      <c r="AN172" s="29" t="str">
        <f>+IFERROR(VLOOKUP(Creditos_totales!AN$104,Cartera!$C$89:$DG$127,Creditos_totales!$P172,0)/(VLOOKUP(Creditos_totales!AN$104,Cartera!$C$89:$DG$127,Creditos_totales!$P172,0)+VLOOKUP(Creditos_totales!AN$104,Cartera!$C$44:$DG$82,Creditos_totales!$P172,0))," ")</f>
        <v xml:space="preserve"> </v>
      </c>
      <c r="AO172" s="29" t="str">
        <f>+IFERROR(VLOOKUP(Creditos_totales!AO$104,Cartera!$C$89:$DG$127,Creditos_totales!$P172,0)/(VLOOKUP(Creditos_totales!AO$104,Cartera!$C$89:$DG$127,Creditos_totales!$P172,0)+VLOOKUP(Creditos_totales!AO$104,Cartera!$C$44:$DG$82,Creditos_totales!$P172,0))," ")</f>
        <v xml:space="preserve"> </v>
      </c>
      <c r="AP172" s="29">
        <f>+IFERROR(VLOOKUP(Creditos_totales!AP$104,Cartera!$C$89:$DG$127,Creditos_totales!$P172,0)/(VLOOKUP(Creditos_totales!AP$104,Cartera!$C$89:$DG$127,Creditos_totales!$P172,0)+VLOOKUP(Creditos_totales!AP$104,Cartera!$C$44:$DG$82,Creditos_totales!$P172,0))," ")</f>
        <v>0.17447873295934779</v>
      </c>
      <c r="AQ172" s="29" t="str">
        <f>+IFERROR(VLOOKUP(Creditos_totales!AQ$104,Cartera!$C$89:$DG$127,Creditos_totales!$P172,0)/(VLOOKUP(Creditos_totales!AQ$104,Cartera!$C$89:$DG$127,Creditos_totales!$P172,0)+VLOOKUP(Creditos_totales!AQ$104,Cartera!$C$44:$DG$82,Creditos_totales!$P172,0))," ")</f>
        <v xml:space="preserve"> </v>
      </c>
      <c r="AR172" s="29">
        <f>+IFERROR(VLOOKUP(Creditos_totales!AR$104,Cartera!$C$89:$DG$127,Creditos_totales!$P172,0)/(VLOOKUP(Creditos_totales!AR$104,Cartera!$C$89:$DG$127,Creditos_totales!$P172,0)+VLOOKUP(Creditos_totales!AR$104,Cartera!$C$44:$DG$82,Creditos_totales!$P172,0))," ")</f>
        <v>0.10585032842971329</v>
      </c>
      <c r="AS172" s="29">
        <f>+IFERROR(VLOOKUP(Creditos_totales!AS$104,Cartera!$C$89:$DG$127,Creditos_totales!$P172,0)/(VLOOKUP(Creditos_totales!AS$104,Cartera!$C$89:$DG$127,Creditos_totales!$P172,0)+VLOOKUP(Creditos_totales!AS$104,Cartera!$C$44:$DG$82,Creditos_totales!$P172,0))," ")</f>
        <v>0.30114189447771317</v>
      </c>
      <c r="AT172" s="29">
        <f>+IFERROR(VLOOKUP(Creditos_totales!AT$104,Cartera!$C$89:$DG$127,Creditos_totales!$P172,0)/(VLOOKUP(Creditos_totales!AT$104,Cartera!$C$89:$DG$127,Creditos_totales!$P172,0)+VLOOKUP(Creditos_totales!AT$104,Cartera!$C$44:$DG$82,Creditos_totales!$P172,0))," ")</f>
        <v>0.26624381612549919</v>
      </c>
      <c r="AU172" s="29">
        <f>+IFERROR(VLOOKUP(Creditos_totales!AU$104,Cartera!$C$89:$DG$127,Creditos_totales!$P172,0)/(VLOOKUP(Creditos_totales!AU$104,Cartera!$C$89:$DG$127,Creditos_totales!$P172,0)+VLOOKUP(Creditos_totales!AU$104,Cartera!$C$44:$DG$82,Creditos_totales!$P172,0))," ")</f>
        <v>0.37145778041893118</v>
      </c>
      <c r="AV172" s="29" t="str">
        <f>+IFERROR(VLOOKUP(Creditos_totales!AV$104,Cartera!$C$89:$DG$127,Creditos_totales!$P172,0)/(VLOOKUP(Creditos_totales!AV$104,Cartera!$C$89:$DG$127,Creditos_totales!$P172,0)+VLOOKUP(Creditos_totales!AV$104,Cartera!$C$44:$DG$82,Creditos_totales!$P172,0))," ")</f>
        <v xml:space="preserve"> </v>
      </c>
      <c r="AW172" s="29" t="str">
        <f>+IFERROR(VLOOKUP(Creditos_totales!AW$104,Cartera!$C$89:$DG$127,Creditos_totales!$P172,0)/(VLOOKUP(Creditos_totales!AW$104,Cartera!$C$89:$DG$127,Creditos_totales!$P172,0)+VLOOKUP(Creditos_totales!AW$104,Cartera!$C$44:$DG$82,Creditos_totales!$P172,0))," ")</f>
        <v xml:space="preserve"> </v>
      </c>
      <c r="AX172" s="29">
        <f>+IFERROR(VLOOKUP(Creditos_totales!AX$104,Cartera!$C$89:$DG$127,Creditos_totales!$P172,0)/(VLOOKUP(Creditos_totales!AX$104,Cartera!$C$89:$DG$127,Creditos_totales!$P172,0)+VLOOKUP(Creditos_totales!AX$104,Cartera!$C$44:$DG$82,Creditos_totales!$P172,0))," ")</f>
        <v>8.376054812909392E-2</v>
      </c>
      <c r="AY172" s="29">
        <f>+IFERROR(VLOOKUP(Creditos_totales!AY$104,Cartera!$C$89:$DG$127,Creditos_totales!$P172,0)/(VLOOKUP(Creditos_totales!AY$104,Cartera!$C$89:$DG$127,Creditos_totales!$P172,0)+VLOOKUP(Creditos_totales!AY$104,Cartera!$C$44:$DG$82,Creditos_totales!$P172,0))," ")</f>
        <v>2.8012043940641895E-2</v>
      </c>
      <c r="AZ172" s="29">
        <f>+IFERROR(VLOOKUP(Creditos_totales!AZ$104,Cartera!$C$89:$DG$127,Creditos_totales!$P172,0)/(VLOOKUP(Creditos_totales!AZ$104,Cartera!$C$89:$DG$127,Creditos_totales!$P172,0)+VLOOKUP(Creditos_totales!AZ$104,Cartera!$C$44:$DG$82,Creditos_totales!$P172,0))," ")</f>
        <v>0.27583758718724766</v>
      </c>
      <c r="BA172" s="29">
        <f>+IFERROR(VLOOKUP(Creditos_totales!BA$104,Cartera!$C$89:$DG$127,Creditos_totales!$P172,0)/(VLOOKUP(Creditos_totales!BA$104,Cartera!$C$89:$DG$127,Creditos_totales!$P172,0)+VLOOKUP(Creditos_totales!BA$104,Cartera!$C$44:$DG$82,Creditos_totales!$P172,0))," ")</f>
        <v>0.14853053462631538</v>
      </c>
      <c r="BB172" s="29" t="str">
        <f>+IFERROR(VLOOKUP(Creditos_totales!BB$104,Cartera!$C$89:$DG$127,Creditos_totales!$P172,0)/(VLOOKUP(Creditos_totales!BB$104,Cartera!$C$89:$DG$127,Creditos_totales!$P172,0)+VLOOKUP(Creditos_totales!BB$104,Cartera!$C$44:$DG$82,Creditos_totales!$P172,0))," ")</f>
        <v xml:space="preserve"> </v>
      </c>
      <c r="BC172" s="29" t="str">
        <f>+IFERROR(VLOOKUP(Creditos_totales!BC$104,Cartera!$C$89:$DG$127,Creditos_totales!$P172,0)/(VLOOKUP(Creditos_totales!BC$104,Cartera!$C$89:$DG$127,Creditos_totales!$P172,0)+VLOOKUP(Creditos_totales!BC$104,Cartera!$C$44:$DG$82,Creditos_totales!$P172,0))," ")</f>
        <v xml:space="preserve"> </v>
      </c>
      <c r="BD172" s="29">
        <f>+IFERROR(VLOOKUP(Creditos_totales!BD$104,Cartera!$C$89:$DG$127,Creditos_totales!$P172,0)/(VLOOKUP(Creditos_totales!BD$104,Cartera!$C$89:$DG$127,Creditos_totales!$P172,0)+VLOOKUP(Creditos_totales!BD$104,Cartera!$C$44:$DG$82,Creditos_totales!$P172,0))," ")</f>
        <v>5.7084727629844831E-2</v>
      </c>
      <c r="BE172" s="29">
        <f>+IFERROR(VLOOKUP(Creditos_totales!BE$104,Cartera!$C$89:$DG$127,Creditos_totales!$P172,0)/(VLOOKUP(Creditos_totales!BE$104,Cartera!$C$89:$DG$127,Creditos_totales!$P172,0)+VLOOKUP(Creditos_totales!BE$104,Cartera!$C$44:$DG$82,Creditos_totales!$P172,0))," ")</f>
        <v>0.3323701083213445</v>
      </c>
      <c r="BF172" s="29">
        <f>+IFERROR(VLOOKUP(Creditos_totales!BF$104,Cartera!$C$89:$DG$127,Creditos_totales!$P172,0)/(VLOOKUP(Creditos_totales!BF$104,Cartera!$C$89:$DG$127,Creditos_totales!$P172,0)+VLOOKUP(Creditos_totales!BF$104,Cartera!$C$44:$DG$82,Creditos_totales!$P172,0))," ")</f>
        <v>0.24929540526653862</v>
      </c>
      <c r="BG172" s="12">
        <f t="shared" si="7"/>
        <v>0.40966845551744391</v>
      </c>
      <c r="BH172" s="38">
        <v>0.28964400350290082</v>
      </c>
    </row>
    <row r="173" spans="2:60" ht="16.5" x14ac:dyDescent="0.3">
      <c r="B173">
        <v>81</v>
      </c>
      <c r="C173" s="23">
        <v>42978</v>
      </c>
      <c r="D173" s="29">
        <f>+IFERROR(VLOOKUP(D$104,Cartera!$C$23:$DG$33,Creditos_totales!$B173,0)/(VLOOKUP(D$104,Cartera!$C$5:$DG$15,Creditos_totales!$B173,0)+VLOOKUP(D$104,Cartera!$C$23:$DG$33,Creditos_totales!$B173,0))," ")</f>
        <v>0.57032397759908771</v>
      </c>
      <c r="E173" s="29">
        <f>+IFERROR(VLOOKUP(E$104,Cartera!$C$23:$DG$33,Creditos_totales!$B173,0)/(VLOOKUP(E$104,Cartera!$C$5:$DG$15,Creditos_totales!$B173,0)+VLOOKUP(E$104,Cartera!$C$23:$DG$33,Creditos_totales!$B173,0))," ")</f>
        <v>0.7009308895238211</v>
      </c>
      <c r="F173" s="29">
        <f>+IFERROR(VLOOKUP(F$104,Cartera!$C$23:$DG$33,Creditos_totales!$B173,0)/(VLOOKUP(F$104,Cartera!$C$5:$DG$15,Creditos_totales!$B173,0)+VLOOKUP(F$104,Cartera!$C$23:$DG$33,Creditos_totales!$B173,0))," ")</f>
        <v>0.5407091298030442</v>
      </c>
      <c r="G173" s="29">
        <f>+IFERROR(VLOOKUP(G$104,Cartera!$C$23:$DG$33,Creditos_totales!$B173,0)/(VLOOKUP(G$104,Cartera!$C$5:$DG$15,Creditos_totales!$B173,0)+VLOOKUP(G$104,Cartera!$C$23:$DG$33,Creditos_totales!$B173,0))," ")</f>
        <v>0.60646907263643501</v>
      </c>
      <c r="H173" s="29">
        <f>+IFERROR(VLOOKUP(H$104,Cartera!$C$23:$DG$33,Creditos_totales!$B173,0)/(VLOOKUP(H$104,Cartera!$C$5:$DG$15,Creditos_totales!$B173,0)+VLOOKUP(H$104,Cartera!$C$23:$DG$33,Creditos_totales!$B173,0))," ")</f>
        <v>0.21246271991130097</v>
      </c>
      <c r="I173" s="29">
        <f>+IFERROR(VLOOKUP(I$104,Cartera!$C$23:$DG$33,Creditos_totales!$B173,0)/(VLOOKUP(I$104,Cartera!$C$5:$DG$15,Creditos_totales!$B173,0)+VLOOKUP(I$104,Cartera!$C$23:$DG$33,Creditos_totales!$B173,0))," ")</f>
        <v>0.64653676876611221</v>
      </c>
      <c r="J173" s="29">
        <f>+IFERROR(VLOOKUP(J$104,Cartera!$C$23:$DG$33,Creditos_totales!$B173,0)/(VLOOKUP(J$104,Cartera!$C$5:$DG$15,Creditos_totales!$B173,0)+VLOOKUP(J$104,Cartera!$C$23:$DG$33,Creditos_totales!$B173,0))," ")</f>
        <v>0.72942277831414393</v>
      </c>
      <c r="K173" s="29">
        <f>+IFERROR(VLOOKUP(K$104,Cartera!$C$23:$DG$33,Creditos_totales!$B173,0)/(VLOOKUP(K$104,Cartera!$C$5:$DG$15,Creditos_totales!$B173,0)+VLOOKUP(K$104,Cartera!$C$23:$DG$33,Creditos_totales!$B173,0))," ")</f>
        <v>0.78785409048924571</v>
      </c>
      <c r="L173" s="29">
        <f>+IFERROR(VLOOKUP(L$104,Cartera!$C$23:$DG$33,Creditos_totales!$B173,0)/(VLOOKUP(L$104,Cartera!$C$5:$DG$15,Creditos_totales!$B173,0)+VLOOKUP(L$104,Cartera!$C$23:$DG$33,Creditos_totales!$B173,0))," ")</f>
        <v>0.12043272252115375</v>
      </c>
      <c r="M173" s="29">
        <f>+IFERROR(VLOOKUP(M$104,Cartera!$C$23:$DG$33,Creditos_totales!$B173,0)/(VLOOKUP(M$104,Cartera!$C$5:$DG$15,Creditos_totales!$B173,0)+VLOOKUP(M$104,Cartera!$C$23:$DG$33,Creditos_totales!$B173,0))," ")</f>
        <v>0.67753327277178443</v>
      </c>
      <c r="N173" s="12">
        <v>0.59118697140649279</v>
      </c>
      <c r="P173">
        <v>81</v>
      </c>
      <c r="Q173" s="3">
        <v>42978</v>
      </c>
      <c r="R173" s="29">
        <f t="shared" si="4"/>
        <v>0.39353092736356499</v>
      </c>
      <c r="S173" s="29">
        <f t="shared" si="5"/>
        <v>0.42967602240091229</v>
      </c>
      <c r="T173" s="29">
        <f t="shared" si="6"/>
        <v>0.4592908701969558</v>
      </c>
      <c r="U173" s="29">
        <f>+IFERROR(VLOOKUP(Creditos_totales!U$104,Cartera!$C$89:$DG$127,Creditos_totales!$P173,0)/(VLOOKUP(Creditos_totales!U$104,Cartera!$C$89:$DG$127,Creditos_totales!$P173,0)+VLOOKUP(Creditos_totales!U$104,Cartera!$C$44:$DG$82,Creditos_totales!$P173,0))," ")</f>
        <v>0.39618062545854277</v>
      </c>
      <c r="V173" s="29">
        <f>+IFERROR(VLOOKUP(Creditos_totales!V$104,Cartera!$C$89:$DG$127,Creditos_totales!$P173,0)/(VLOOKUP(Creditos_totales!V$104,Cartera!$C$89:$DG$127,Creditos_totales!$P173,0)+VLOOKUP(Creditos_totales!V$104,Cartera!$C$44:$DG$82,Creditos_totales!$P173,0))," ")</f>
        <v>0.69037461776903164</v>
      </c>
      <c r="W173" s="29">
        <f>+IFERROR(VLOOKUP(Creditos_totales!W$104,Cartera!$C$89:$DG$127,Creditos_totales!$P173,0)/(VLOOKUP(Creditos_totales!W$104,Cartera!$C$89:$DG$127,Creditos_totales!$P173,0)+VLOOKUP(Creditos_totales!W$104,Cartera!$C$44:$DG$82,Creditos_totales!$P173,0))," ")</f>
        <v>0.35986485273740021</v>
      </c>
      <c r="X173" s="29">
        <f>+IFERROR(VLOOKUP(Creditos_totales!X$104,Cartera!$C$89:$DG$127,Creditos_totales!$P173,0)/(VLOOKUP(Creditos_totales!X$104,Cartera!$C$89:$DG$127,Creditos_totales!$P173,0)+VLOOKUP(Creditos_totales!X$104,Cartera!$C$44:$DG$82,Creditos_totales!$P173,0))," ")</f>
        <v>0.37029446567570484</v>
      </c>
      <c r="Y173" s="29">
        <f>+IFERROR(VLOOKUP(Creditos_totales!Y$104,Cartera!$C$89:$DG$127,Creditos_totales!$P173,0)/(VLOOKUP(Creditos_totales!Y$104,Cartera!$C$89:$DG$127,Creditos_totales!$P173,0)+VLOOKUP(Creditos_totales!Y$104,Cartera!$C$44:$DG$82,Creditos_totales!$P173,0))," ")</f>
        <v>0.40110459666303055</v>
      </c>
      <c r="Z173" s="29">
        <f>+IFERROR(VLOOKUP(Creditos_totales!Z$104,Cartera!$C$89:$DG$127,Creditos_totales!$P173,0)/(VLOOKUP(Creditos_totales!Z$104,Cartera!$C$89:$DG$127,Creditos_totales!$P173,0)+VLOOKUP(Creditos_totales!Z$104,Cartera!$C$44:$DG$82,Creditos_totales!$P173,0))," ")</f>
        <v>0.42983332447953304</v>
      </c>
      <c r="AA173" s="29">
        <f>+IFERROR(VLOOKUP(Creditos_totales!AA$104,Cartera!$C$89:$DG$127,Creditos_totales!$P173,0)/(VLOOKUP(Creditos_totales!AA$104,Cartera!$C$89:$DG$127,Creditos_totales!$P173,0)+VLOOKUP(Creditos_totales!AA$104,Cartera!$C$44:$DG$82,Creditos_totales!$P173,0))," ")</f>
        <v>0.36594955040227312</v>
      </c>
      <c r="AB173" s="29">
        <f>+IFERROR(VLOOKUP(Creditos_totales!AB$104,Cartera!$C$89:$DG$127,Creditos_totales!$P173,0)/(VLOOKUP(Creditos_totales!AB$104,Cartera!$C$89:$DG$127,Creditos_totales!$P173,0)+VLOOKUP(Creditos_totales!AB$104,Cartera!$C$44:$DG$82,Creditos_totales!$P173,0))," ")</f>
        <v>0.44369255819116504</v>
      </c>
      <c r="AC173" s="29">
        <f>+IFERROR(VLOOKUP(Creditos_totales!AC$104,Cartera!$C$89:$DG$127,Creditos_totales!$P173,0)/(VLOOKUP(Creditos_totales!AC$104,Cartera!$C$89:$DG$127,Creditos_totales!$P173,0)+VLOOKUP(Creditos_totales!AC$104,Cartera!$C$44:$DG$82,Creditos_totales!$P173,0))," ")</f>
        <v>0.22025742396973652</v>
      </c>
      <c r="AD173" s="29">
        <f>+IFERROR(VLOOKUP(Creditos_totales!AD$104,Cartera!$C$89:$DG$127,Creditos_totales!$P173,0)/(VLOOKUP(Creditos_totales!AD$104,Cartera!$C$89:$DG$127,Creditos_totales!$P173,0)+VLOOKUP(Creditos_totales!AD$104,Cartera!$C$44:$DG$82,Creditos_totales!$P173,0))," ")</f>
        <v>0.25934423165401205</v>
      </c>
      <c r="AE173" s="29">
        <f>+IFERROR(VLOOKUP(Creditos_totales!AE$104,Cartera!$C$89:$DG$127,Creditos_totales!$P173,0)/(VLOOKUP(Creditos_totales!AE$104,Cartera!$C$89:$DG$127,Creditos_totales!$P173,0)+VLOOKUP(Creditos_totales!AE$104,Cartera!$C$44:$DG$82,Creditos_totales!$P173,0))," ")</f>
        <v>0.42568239384188766</v>
      </c>
      <c r="AF173" s="29" t="str">
        <f>+IFERROR(VLOOKUP(Creditos_totales!AF$104,Cartera!$C$89:$DG$127,Creditos_totales!$P173,0)/(VLOOKUP(Creditos_totales!AF$104,Cartera!$C$89:$DG$127,Creditos_totales!$P173,0)+VLOOKUP(Creditos_totales!AF$104,Cartera!$C$44:$DG$82,Creditos_totales!$P173,0))," ")</f>
        <v xml:space="preserve"> </v>
      </c>
      <c r="AG173" s="29">
        <f>+IFERROR(VLOOKUP(Creditos_totales!AG$104,Cartera!$C$89:$DG$127,Creditos_totales!$P173,0)/(VLOOKUP(Creditos_totales!AG$104,Cartera!$C$89:$DG$127,Creditos_totales!$P173,0)+VLOOKUP(Creditos_totales!AG$104,Cartera!$C$44:$DG$82,Creditos_totales!$P173,0))," ")</f>
        <v>0.25601724416009186</v>
      </c>
      <c r="AH173" s="29">
        <f>+IFERROR(VLOOKUP(Creditos_totales!AH$104,Cartera!$C$89:$DG$127,Creditos_totales!$P173,0)/(VLOOKUP(Creditos_totales!AH$104,Cartera!$C$89:$DG$127,Creditos_totales!$P173,0)+VLOOKUP(Creditos_totales!AH$104,Cartera!$C$44:$DG$82,Creditos_totales!$P173,0))," ")</f>
        <v>0.14740506079799323</v>
      </c>
      <c r="AI173" s="29">
        <f>+IFERROR(VLOOKUP(Creditos_totales!AI$104,Cartera!$C$89:$DG$127,Creditos_totales!$P173,0)/(VLOOKUP(Creditos_totales!AI$104,Cartera!$C$89:$DG$127,Creditos_totales!$P173,0)+VLOOKUP(Creditos_totales!AI$104,Cartera!$C$44:$DG$82,Creditos_totales!$P173,0))," ")</f>
        <v>0.43943238421027103</v>
      </c>
      <c r="AJ173" s="29" t="str">
        <f>+IFERROR(VLOOKUP(Creditos_totales!AJ$104,Cartera!$C$89:$DG$127,Creditos_totales!$P173,0)/(VLOOKUP(Creditos_totales!AJ$104,Cartera!$C$89:$DG$127,Creditos_totales!$P173,0)+VLOOKUP(Creditos_totales!AJ$104,Cartera!$C$44:$DG$82,Creditos_totales!$P173,0))," ")</f>
        <v xml:space="preserve"> </v>
      </c>
      <c r="AK173" s="29">
        <f>+IFERROR(VLOOKUP(Creditos_totales!AK$104,Cartera!$C$89:$DG$127,Creditos_totales!$P173,0)/(VLOOKUP(Creditos_totales!AK$104,Cartera!$C$89:$DG$127,Creditos_totales!$P173,0)+VLOOKUP(Creditos_totales!AK$104,Cartera!$C$44:$DG$82,Creditos_totales!$P173,0))," ")</f>
        <v>0.37686416004668172</v>
      </c>
      <c r="AL173" s="29" t="str">
        <f>+IFERROR(VLOOKUP(Creditos_totales!AL$104,Cartera!$C$89:$DG$127,Creditos_totales!$P173,0)/(VLOOKUP(Creditos_totales!AL$104,Cartera!$C$89:$DG$127,Creditos_totales!$P173,0)+VLOOKUP(Creditos_totales!AL$104,Cartera!$C$44:$DG$82,Creditos_totales!$P173,0))," ")</f>
        <v xml:space="preserve"> </v>
      </c>
      <c r="AM173" s="29" t="str">
        <f>+IFERROR(VLOOKUP(Creditos_totales!AM$104,Cartera!$C$89:$DG$127,Creditos_totales!$P173,0)/(VLOOKUP(Creditos_totales!AM$104,Cartera!$C$89:$DG$127,Creditos_totales!$P173,0)+VLOOKUP(Creditos_totales!AM$104,Cartera!$C$44:$DG$82,Creditos_totales!$P173,0))," ")</f>
        <v xml:space="preserve"> </v>
      </c>
      <c r="AN173" s="29" t="str">
        <f>+IFERROR(VLOOKUP(Creditos_totales!AN$104,Cartera!$C$89:$DG$127,Creditos_totales!$P173,0)/(VLOOKUP(Creditos_totales!AN$104,Cartera!$C$89:$DG$127,Creditos_totales!$P173,0)+VLOOKUP(Creditos_totales!AN$104,Cartera!$C$44:$DG$82,Creditos_totales!$P173,0))," ")</f>
        <v xml:space="preserve"> </v>
      </c>
      <c r="AO173" s="29" t="str">
        <f>+IFERROR(VLOOKUP(Creditos_totales!AO$104,Cartera!$C$89:$DG$127,Creditos_totales!$P173,0)/(VLOOKUP(Creditos_totales!AO$104,Cartera!$C$89:$DG$127,Creditos_totales!$P173,0)+VLOOKUP(Creditos_totales!AO$104,Cartera!$C$44:$DG$82,Creditos_totales!$P173,0))," ")</f>
        <v xml:space="preserve"> </v>
      </c>
      <c r="AP173" s="29">
        <f>+IFERROR(VLOOKUP(Creditos_totales!AP$104,Cartera!$C$89:$DG$127,Creditos_totales!$P173,0)/(VLOOKUP(Creditos_totales!AP$104,Cartera!$C$89:$DG$127,Creditos_totales!$P173,0)+VLOOKUP(Creditos_totales!AP$104,Cartera!$C$44:$DG$82,Creditos_totales!$P173,0))," ")</f>
        <v>0.17655490050010023</v>
      </c>
      <c r="AQ173" s="29" t="str">
        <f>+IFERROR(VLOOKUP(Creditos_totales!AQ$104,Cartera!$C$89:$DG$127,Creditos_totales!$P173,0)/(VLOOKUP(Creditos_totales!AQ$104,Cartera!$C$89:$DG$127,Creditos_totales!$P173,0)+VLOOKUP(Creditos_totales!AQ$104,Cartera!$C$44:$DG$82,Creditos_totales!$P173,0))," ")</f>
        <v xml:space="preserve"> </v>
      </c>
      <c r="AR173" s="29">
        <f>+IFERROR(VLOOKUP(Creditos_totales!AR$104,Cartera!$C$89:$DG$127,Creditos_totales!$P173,0)/(VLOOKUP(Creditos_totales!AR$104,Cartera!$C$89:$DG$127,Creditos_totales!$P173,0)+VLOOKUP(Creditos_totales!AR$104,Cartera!$C$44:$DG$82,Creditos_totales!$P173,0))," ")</f>
        <v>0.10380760441621802</v>
      </c>
      <c r="AS173" s="29">
        <f>+IFERROR(VLOOKUP(Creditos_totales!AS$104,Cartera!$C$89:$DG$127,Creditos_totales!$P173,0)/(VLOOKUP(Creditos_totales!AS$104,Cartera!$C$89:$DG$127,Creditos_totales!$P173,0)+VLOOKUP(Creditos_totales!AS$104,Cartera!$C$44:$DG$82,Creditos_totales!$P173,0))," ")</f>
        <v>0.29942531519854304</v>
      </c>
      <c r="AT173" s="29">
        <f>+IFERROR(VLOOKUP(Creditos_totales!AT$104,Cartera!$C$89:$DG$127,Creditos_totales!$P173,0)/(VLOOKUP(Creditos_totales!AT$104,Cartera!$C$89:$DG$127,Creditos_totales!$P173,0)+VLOOKUP(Creditos_totales!AT$104,Cartera!$C$44:$DG$82,Creditos_totales!$P173,0))," ")</f>
        <v>0.27246119306073802</v>
      </c>
      <c r="AU173" s="29">
        <f>+IFERROR(VLOOKUP(Creditos_totales!AU$104,Cartera!$C$89:$DG$127,Creditos_totales!$P173,0)/(VLOOKUP(Creditos_totales!AU$104,Cartera!$C$89:$DG$127,Creditos_totales!$P173,0)+VLOOKUP(Creditos_totales!AU$104,Cartera!$C$44:$DG$82,Creditos_totales!$P173,0))," ")</f>
        <v>0.37289045149154765</v>
      </c>
      <c r="AV173" s="29" t="str">
        <f>+IFERROR(VLOOKUP(Creditos_totales!AV$104,Cartera!$C$89:$DG$127,Creditos_totales!$P173,0)/(VLOOKUP(Creditos_totales!AV$104,Cartera!$C$89:$DG$127,Creditos_totales!$P173,0)+VLOOKUP(Creditos_totales!AV$104,Cartera!$C$44:$DG$82,Creditos_totales!$P173,0))," ")</f>
        <v xml:space="preserve"> </v>
      </c>
      <c r="AW173" s="29" t="str">
        <f>+IFERROR(VLOOKUP(Creditos_totales!AW$104,Cartera!$C$89:$DG$127,Creditos_totales!$P173,0)/(VLOOKUP(Creditos_totales!AW$104,Cartera!$C$89:$DG$127,Creditos_totales!$P173,0)+VLOOKUP(Creditos_totales!AW$104,Cartera!$C$44:$DG$82,Creditos_totales!$P173,0))," ")</f>
        <v xml:space="preserve"> </v>
      </c>
      <c r="AX173" s="29">
        <f>+IFERROR(VLOOKUP(Creditos_totales!AX$104,Cartera!$C$89:$DG$127,Creditos_totales!$P173,0)/(VLOOKUP(Creditos_totales!AX$104,Cartera!$C$89:$DG$127,Creditos_totales!$P173,0)+VLOOKUP(Creditos_totales!AX$104,Cartera!$C$44:$DG$82,Creditos_totales!$P173,0))," ")</f>
        <v>8.3682068582936836E-2</v>
      </c>
      <c r="AY173" s="29">
        <f>+IFERROR(VLOOKUP(Creditos_totales!AY$104,Cartera!$C$89:$DG$127,Creditos_totales!$P173,0)/(VLOOKUP(Creditos_totales!AY$104,Cartera!$C$89:$DG$127,Creditos_totales!$P173,0)+VLOOKUP(Creditos_totales!AY$104,Cartera!$C$44:$DG$82,Creditos_totales!$P173,0))," ")</f>
        <v>2.87597355453388E-2</v>
      </c>
      <c r="AZ173" s="29">
        <f>+IFERROR(VLOOKUP(Creditos_totales!AZ$104,Cartera!$C$89:$DG$127,Creditos_totales!$P173,0)/(VLOOKUP(Creditos_totales!AZ$104,Cartera!$C$89:$DG$127,Creditos_totales!$P173,0)+VLOOKUP(Creditos_totales!AZ$104,Cartera!$C$44:$DG$82,Creditos_totales!$P173,0))," ")</f>
        <v>0.27773999187439186</v>
      </c>
      <c r="BA173" s="29">
        <f>+IFERROR(VLOOKUP(Creditos_totales!BA$104,Cartera!$C$89:$DG$127,Creditos_totales!$P173,0)/(VLOOKUP(Creditos_totales!BA$104,Cartera!$C$89:$DG$127,Creditos_totales!$P173,0)+VLOOKUP(Creditos_totales!BA$104,Cartera!$C$44:$DG$82,Creditos_totales!$P173,0))," ")</f>
        <v>0.1502383312619528</v>
      </c>
      <c r="BB173" s="29" t="str">
        <f>+IFERROR(VLOOKUP(Creditos_totales!BB$104,Cartera!$C$89:$DG$127,Creditos_totales!$P173,0)/(VLOOKUP(Creditos_totales!BB$104,Cartera!$C$89:$DG$127,Creditos_totales!$P173,0)+VLOOKUP(Creditos_totales!BB$104,Cartera!$C$44:$DG$82,Creditos_totales!$P173,0))," ")</f>
        <v xml:space="preserve"> </v>
      </c>
      <c r="BC173" s="29" t="str">
        <f>+IFERROR(VLOOKUP(Creditos_totales!BC$104,Cartera!$C$89:$DG$127,Creditos_totales!$P173,0)/(VLOOKUP(Creditos_totales!BC$104,Cartera!$C$89:$DG$127,Creditos_totales!$P173,0)+VLOOKUP(Creditos_totales!BC$104,Cartera!$C$44:$DG$82,Creditos_totales!$P173,0))," ")</f>
        <v xml:space="preserve"> </v>
      </c>
      <c r="BD173" s="29">
        <f>+IFERROR(VLOOKUP(Creditos_totales!BD$104,Cartera!$C$89:$DG$127,Creditos_totales!$P173,0)/(VLOOKUP(Creditos_totales!BD$104,Cartera!$C$89:$DG$127,Creditos_totales!$P173,0)+VLOOKUP(Creditos_totales!BD$104,Cartera!$C$44:$DG$82,Creditos_totales!$P173,0))," ")</f>
        <v>5.4790392036912106E-2</v>
      </c>
      <c r="BE173" s="29">
        <f>+IFERROR(VLOOKUP(Creditos_totales!BE$104,Cartera!$C$89:$DG$127,Creditos_totales!$P173,0)/(VLOOKUP(Creditos_totales!BE$104,Cartera!$C$89:$DG$127,Creditos_totales!$P173,0)+VLOOKUP(Creditos_totales!BE$104,Cartera!$C$44:$DG$82,Creditos_totales!$P173,0))," ")</f>
        <v>0.32161950381320537</v>
      </c>
      <c r="BF173" s="29">
        <f>+IFERROR(VLOOKUP(Creditos_totales!BF$104,Cartera!$C$89:$DG$127,Creditos_totales!$P173,0)/(VLOOKUP(Creditos_totales!BF$104,Cartera!$C$89:$DG$127,Creditos_totales!$P173,0)+VLOOKUP(Creditos_totales!BF$104,Cartera!$C$44:$DG$82,Creditos_totales!$P173,0))," ")</f>
        <v>0.25254605404379427</v>
      </c>
      <c r="BG173" s="12">
        <f t="shared" si="7"/>
        <v>0.40881302859350721</v>
      </c>
      <c r="BH173" s="38">
        <v>0.2894730814438663</v>
      </c>
    </row>
    <row r="174" spans="2:60" ht="16.5" x14ac:dyDescent="0.3">
      <c r="B174">
        <v>82</v>
      </c>
      <c r="C174" s="23">
        <v>43008</v>
      </c>
      <c r="D174" s="29">
        <f>+IFERROR(VLOOKUP(D$104,Cartera!$C$23:$DG$33,Creditos_totales!$B174,0)/(VLOOKUP(D$104,Cartera!$C$5:$DG$15,Creditos_totales!$B174,0)+VLOOKUP(D$104,Cartera!$C$23:$DG$33,Creditos_totales!$B174,0))," ")</f>
        <v>0.57630764452937899</v>
      </c>
      <c r="E174" s="29">
        <f>+IFERROR(VLOOKUP(E$104,Cartera!$C$23:$DG$33,Creditos_totales!$B174,0)/(VLOOKUP(E$104,Cartera!$C$5:$DG$15,Creditos_totales!$B174,0)+VLOOKUP(E$104,Cartera!$C$23:$DG$33,Creditos_totales!$B174,0))," ")</f>
        <v>0.70037490198381713</v>
      </c>
      <c r="F174" s="29">
        <f>+IFERROR(VLOOKUP(F$104,Cartera!$C$23:$DG$33,Creditos_totales!$B174,0)/(VLOOKUP(F$104,Cartera!$C$5:$DG$15,Creditos_totales!$B174,0)+VLOOKUP(F$104,Cartera!$C$23:$DG$33,Creditos_totales!$B174,0))," ")</f>
        <v>0.55781681413532935</v>
      </c>
      <c r="G174" s="29">
        <f>+IFERROR(VLOOKUP(G$104,Cartera!$C$23:$DG$33,Creditos_totales!$B174,0)/(VLOOKUP(G$104,Cartera!$C$5:$DG$15,Creditos_totales!$B174,0)+VLOOKUP(G$104,Cartera!$C$23:$DG$33,Creditos_totales!$B174,0))," ")</f>
        <v>0.5973114170625371</v>
      </c>
      <c r="H174" s="29">
        <f>+IFERROR(VLOOKUP(H$104,Cartera!$C$23:$DG$33,Creditos_totales!$B174,0)/(VLOOKUP(H$104,Cartera!$C$5:$DG$15,Creditos_totales!$B174,0)+VLOOKUP(H$104,Cartera!$C$23:$DG$33,Creditos_totales!$B174,0))," ")</f>
        <v>0.2444929244603081</v>
      </c>
      <c r="I174" s="29">
        <f>+IFERROR(VLOOKUP(I$104,Cartera!$C$23:$DG$33,Creditos_totales!$B174,0)/(VLOOKUP(I$104,Cartera!$C$5:$DG$15,Creditos_totales!$B174,0)+VLOOKUP(I$104,Cartera!$C$23:$DG$33,Creditos_totales!$B174,0))," ")</f>
        <v>0.65267103978900831</v>
      </c>
      <c r="J174" s="29">
        <f>+IFERROR(VLOOKUP(J$104,Cartera!$C$23:$DG$33,Creditos_totales!$B174,0)/(VLOOKUP(J$104,Cartera!$C$5:$DG$15,Creditos_totales!$B174,0)+VLOOKUP(J$104,Cartera!$C$23:$DG$33,Creditos_totales!$B174,0))," ")</f>
        <v>0.73733949709886237</v>
      </c>
      <c r="K174" s="29">
        <f>+IFERROR(VLOOKUP(K$104,Cartera!$C$23:$DG$33,Creditos_totales!$B174,0)/(VLOOKUP(K$104,Cartera!$C$5:$DG$15,Creditos_totales!$B174,0)+VLOOKUP(K$104,Cartera!$C$23:$DG$33,Creditos_totales!$B174,0))," ")</f>
        <v>0.78510488780430221</v>
      </c>
      <c r="L174" s="29">
        <f>+IFERROR(VLOOKUP(L$104,Cartera!$C$23:$DG$33,Creditos_totales!$B174,0)/(VLOOKUP(L$104,Cartera!$C$5:$DG$15,Creditos_totales!$B174,0)+VLOOKUP(L$104,Cartera!$C$23:$DG$33,Creditos_totales!$B174,0))," ")</f>
        <v>0.10652247081479674</v>
      </c>
      <c r="M174" s="29">
        <f>+IFERROR(VLOOKUP(M$104,Cartera!$C$23:$DG$33,Creditos_totales!$B174,0)/(VLOOKUP(M$104,Cartera!$C$5:$DG$15,Creditos_totales!$B174,0)+VLOOKUP(M$104,Cartera!$C$23:$DG$33,Creditos_totales!$B174,0))," ")</f>
        <v>0.65341134839375647</v>
      </c>
      <c r="N174" s="12">
        <v>0.59568624256780478</v>
      </c>
      <c r="P174">
        <v>82</v>
      </c>
      <c r="Q174" s="3">
        <v>43008</v>
      </c>
      <c r="R174" s="29">
        <f t="shared" si="4"/>
        <v>0.4026885829374629</v>
      </c>
      <c r="S174" s="29">
        <f t="shared" si="5"/>
        <v>0.42369235547062101</v>
      </c>
      <c r="T174" s="29">
        <f t="shared" si="6"/>
        <v>0.44218318586467065</v>
      </c>
      <c r="U174" s="29">
        <f>+IFERROR(VLOOKUP(Creditos_totales!U$104,Cartera!$C$89:$DG$127,Creditos_totales!$P174,0)/(VLOOKUP(Creditos_totales!U$104,Cartera!$C$89:$DG$127,Creditos_totales!$P174,0)+VLOOKUP(Creditos_totales!U$104,Cartera!$C$44:$DG$82,Creditos_totales!$P174,0))," ")</f>
        <v>0.39655504021731347</v>
      </c>
      <c r="V174" s="29">
        <f>+IFERROR(VLOOKUP(Creditos_totales!V$104,Cartera!$C$89:$DG$127,Creditos_totales!$P174,0)/(VLOOKUP(Creditos_totales!V$104,Cartera!$C$89:$DG$127,Creditos_totales!$P174,0)+VLOOKUP(Creditos_totales!V$104,Cartera!$C$44:$DG$82,Creditos_totales!$P174,0))," ")</f>
        <v>0.72329556578392185</v>
      </c>
      <c r="W174" s="29">
        <f>+IFERROR(VLOOKUP(Creditos_totales!W$104,Cartera!$C$89:$DG$127,Creditos_totales!$P174,0)/(VLOOKUP(Creditos_totales!W$104,Cartera!$C$89:$DG$127,Creditos_totales!$P174,0)+VLOOKUP(Creditos_totales!W$104,Cartera!$C$44:$DG$82,Creditos_totales!$P174,0))," ")</f>
        <v>0.36484471335659946</v>
      </c>
      <c r="X174" s="29">
        <f>+IFERROR(VLOOKUP(Creditos_totales!X$104,Cartera!$C$89:$DG$127,Creditos_totales!$P174,0)/(VLOOKUP(Creditos_totales!X$104,Cartera!$C$89:$DG$127,Creditos_totales!$P174,0)+VLOOKUP(Creditos_totales!X$104,Cartera!$C$44:$DG$82,Creditos_totales!$P174,0))," ")</f>
        <v>0.37524033412203123</v>
      </c>
      <c r="Y174" s="29">
        <f>+IFERROR(VLOOKUP(Creditos_totales!Y$104,Cartera!$C$89:$DG$127,Creditos_totales!$P174,0)/(VLOOKUP(Creditos_totales!Y$104,Cartera!$C$89:$DG$127,Creditos_totales!$P174,0)+VLOOKUP(Creditos_totales!Y$104,Cartera!$C$44:$DG$82,Creditos_totales!$P174,0))," ")</f>
        <v>0.39880687985621205</v>
      </c>
      <c r="Z174" s="29">
        <f>+IFERROR(VLOOKUP(Creditos_totales!Z$104,Cartera!$C$89:$DG$127,Creditos_totales!$P174,0)/(VLOOKUP(Creditos_totales!Z$104,Cartera!$C$89:$DG$127,Creditos_totales!$P174,0)+VLOOKUP(Creditos_totales!Z$104,Cartera!$C$44:$DG$82,Creditos_totales!$P174,0))," ")</f>
        <v>0.42750553368459687</v>
      </c>
      <c r="AA174" s="29">
        <f>+IFERROR(VLOOKUP(Creditos_totales!AA$104,Cartera!$C$89:$DG$127,Creditos_totales!$P174,0)/(VLOOKUP(Creditos_totales!AA$104,Cartera!$C$89:$DG$127,Creditos_totales!$P174,0)+VLOOKUP(Creditos_totales!AA$104,Cartera!$C$44:$DG$82,Creditos_totales!$P174,0))," ")</f>
        <v>0.36167107835264467</v>
      </c>
      <c r="AB174" s="29">
        <f>+IFERROR(VLOOKUP(Creditos_totales!AB$104,Cartera!$C$89:$DG$127,Creditos_totales!$P174,0)/(VLOOKUP(Creditos_totales!AB$104,Cartera!$C$89:$DG$127,Creditos_totales!$P174,0)+VLOOKUP(Creditos_totales!AB$104,Cartera!$C$44:$DG$82,Creditos_totales!$P174,0))," ")</f>
        <v>0.44522693190378132</v>
      </c>
      <c r="AC174" s="29">
        <f>+IFERROR(VLOOKUP(Creditos_totales!AC$104,Cartera!$C$89:$DG$127,Creditos_totales!$P174,0)/(VLOOKUP(Creditos_totales!AC$104,Cartera!$C$89:$DG$127,Creditos_totales!$P174,0)+VLOOKUP(Creditos_totales!AC$104,Cartera!$C$44:$DG$82,Creditos_totales!$P174,0))," ")</f>
        <v>0.21700728387144672</v>
      </c>
      <c r="AD174" s="29">
        <f>+IFERROR(VLOOKUP(Creditos_totales!AD$104,Cartera!$C$89:$DG$127,Creditos_totales!$P174,0)/(VLOOKUP(Creditos_totales!AD$104,Cartera!$C$89:$DG$127,Creditos_totales!$P174,0)+VLOOKUP(Creditos_totales!AD$104,Cartera!$C$44:$DG$82,Creditos_totales!$P174,0))," ")</f>
        <v>0.25628556565113153</v>
      </c>
      <c r="AE174" s="29">
        <f>+IFERROR(VLOOKUP(Creditos_totales!AE$104,Cartera!$C$89:$DG$127,Creditos_totales!$P174,0)/(VLOOKUP(Creditos_totales!AE$104,Cartera!$C$89:$DG$127,Creditos_totales!$P174,0)+VLOOKUP(Creditos_totales!AE$104,Cartera!$C$44:$DG$82,Creditos_totales!$P174,0))," ")</f>
        <v>0.42647184843120628</v>
      </c>
      <c r="AF174" s="29" t="str">
        <f>+IFERROR(VLOOKUP(Creditos_totales!AF$104,Cartera!$C$89:$DG$127,Creditos_totales!$P174,0)/(VLOOKUP(Creditos_totales!AF$104,Cartera!$C$89:$DG$127,Creditos_totales!$P174,0)+VLOOKUP(Creditos_totales!AF$104,Cartera!$C$44:$DG$82,Creditos_totales!$P174,0))," ")</f>
        <v xml:space="preserve"> </v>
      </c>
      <c r="AG174" s="29">
        <f>+IFERROR(VLOOKUP(Creditos_totales!AG$104,Cartera!$C$89:$DG$127,Creditos_totales!$P174,0)/(VLOOKUP(Creditos_totales!AG$104,Cartera!$C$89:$DG$127,Creditos_totales!$P174,0)+VLOOKUP(Creditos_totales!AG$104,Cartera!$C$44:$DG$82,Creditos_totales!$P174,0))," ")</f>
        <v>0.26099535573336308</v>
      </c>
      <c r="AH174" s="29">
        <f>+IFERROR(VLOOKUP(Creditos_totales!AH$104,Cartera!$C$89:$DG$127,Creditos_totales!$P174,0)/(VLOOKUP(Creditos_totales!AH$104,Cartera!$C$89:$DG$127,Creditos_totales!$P174,0)+VLOOKUP(Creditos_totales!AH$104,Cartera!$C$44:$DG$82,Creditos_totales!$P174,0))," ")</f>
        <v>0.14484875689580867</v>
      </c>
      <c r="AI174" s="29">
        <f>+IFERROR(VLOOKUP(Creditos_totales!AI$104,Cartera!$C$89:$DG$127,Creditos_totales!$P174,0)/(VLOOKUP(Creditos_totales!AI$104,Cartera!$C$89:$DG$127,Creditos_totales!$P174,0)+VLOOKUP(Creditos_totales!AI$104,Cartera!$C$44:$DG$82,Creditos_totales!$P174,0))," ")</f>
        <v>0.44088710748335153</v>
      </c>
      <c r="AJ174" s="29" t="str">
        <f>+IFERROR(VLOOKUP(Creditos_totales!AJ$104,Cartera!$C$89:$DG$127,Creditos_totales!$P174,0)/(VLOOKUP(Creditos_totales!AJ$104,Cartera!$C$89:$DG$127,Creditos_totales!$P174,0)+VLOOKUP(Creditos_totales!AJ$104,Cartera!$C$44:$DG$82,Creditos_totales!$P174,0))," ")</f>
        <v xml:space="preserve"> </v>
      </c>
      <c r="AK174" s="29">
        <f>+IFERROR(VLOOKUP(Creditos_totales!AK$104,Cartera!$C$89:$DG$127,Creditos_totales!$P174,0)/(VLOOKUP(Creditos_totales!AK$104,Cartera!$C$89:$DG$127,Creditos_totales!$P174,0)+VLOOKUP(Creditos_totales!AK$104,Cartera!$C$44:$DG$82,Creditos_totales!$P174,0))," ")</f>
        <v>0.38873045593322469</v>
      </c>
      <c r="AL174" s="29" t="str">
        <f>+IFERROR(VLOOKUP(Creditos_totales!AL$104,Cartera!$C$89:$DG$127,Creditos_totales!$P174,0)/(VLOOKUP(Creditos_totales!AL$104,Cartera!$C$89:$DG$127,Creditos_totales!$P174,0)+VLOOKUP(Creditos_totales!AL$104,Cartera!$C$44:$DG$82,Creditos_totales!$P174,0))," ")</f>
        <v xml:space="preserve"> </v>
      </c>
      <c r="AM174" s="29" t="str">
        <f>+IFERROR(VLOOKUP(Creditos_totales!AM$104,Cartera!$C$89:$DG$127,Creditos_totales!$P174,0)/(VLOOKUP(Creditos_totales!AM$104,Cartera!$C$89:$DG$127,Creditos_totales!$P174,0)+VLOOKUP(Creditos_totales!AM$104,Cartera!$C$44:$DG$82,Creditos_totales!$P174,0))," ")</f>
        <v xml:space="preserve"> </v>
      </c>
      <c r="AN174" s="29" t="str">
        <f>+IFERROR(VLOOKUP(Creditos_totales!AN$104,Cartera!$C$89:$DG$127,Creditos_totales!$P174,0)/(VLOOKUP(Creditos_totales!AN$104,Cartera!$C$89:$DG$127,Creditos_totales!$P174,0)+VLOOKUP(Creditos_totales!AN$104,Cartera!$C$44:$DG$82,Creditos_totales!$P174,0))," ")</f>
        <v xml:space="preserve"> </v>
      </c>
      <c r="AO174" s="29" t="str">
        <f>+IFERROR(VLOOKUP(Creditos_totales!AO$104,Cartera!$C$89:$DG$127,Creditos_totales!$P174,0)/(VLOOKUP(Creditos_totales!AO$104,Cartera!$C$89:$DG$127,Creditos_totales!$P174,0)+VLOOKUP(Creditos_totales!AO$104,Cartera!$C$44:$DG$82,Creditos_totales!$P174,0))," ")</f>
        <v xml:space="preserve"> </v>
      </c>
      <c r="AP174" s="29">
        <f>+IFERROR(VLOOKUP(Creditos_totales!AP$104,Cartera!$C$89:$DG$127,Creditos_totales!$P174,0)/(VLOOKUP(Creditos_totales!AP$104,Cartera!$C$89:$DG$127,Creditos_totales!$P174,0)+VLOOKUP(Creditos_totales!AP$104,Cartera!$C$44:$DG$82,Creditos_totales!$P174,0))," ")</f>
        <v>0.18355590133611735</v>
      </c>
      <c r="AQ174" s="29" t="str">
        <f>+IFERROR(VLOOKUP(Creditos_totales!AQ$104,Cartera!$C$89:$DG$127,Creditos_totales!$P174,0)/(VLOOKUP(Creditos_totales!AQ$104,Cartera!$C$89:$DG$127,Creditos_totales!$P174,0)+VLOOKUP(Creditos_totales!AQ$104,Cartera!$C$44:$DG$82,Creditos_totales!$P174,0))," ")</f>
        <v xml:space="preserve"> </v>
      </c>
      <c r="AR174" s="29">
        <f>+IFERROR(VLOOKUP(Creditos_totales!AR$104,Cartera!$C$89:$DG$127,Creditos_totales!$P174,0)/(VLOOKUP(Creditos_totales!AR$104,Cartera!$C$89:$DG$127,Creditos_totales!$P174,0)+VLOOKUP(Creditos_totales!AR$104,Cartera!$C$44:$DG$82,Creditos_totales!$P174,0))," ")</f>
        <v>0.10122078078687033</v>
      </c>
      <c r="AS174" s="29">
        <f>+IFERROR(VLOOKUP(Creditos_totales!AS$104,Cartera!$C$89:$DG$127,Creditos_totales!$P174,0)/(VLOOKUP(Creditos_totales!AS$104,Cartera!$C$89:$DG$127,Creditos_totales!$P174,0)+VLOOKUP(Creditos_totales!AS$104,Cartera!$C$44:$DG$82,Creditos_totales!$P174,0))," ")</f>
        <v>0.29929065439858704</v>
      </c>
      <c r="AT174" s="29">
        <f>+IFERROR(VLOOKUP(Creditos_totales!AT$104,Cartera!$C$89:$DG$127,Creditos_totales!$P174,0)/(VLOOKUP(Creditos_totales!AT$104,Cartera!$C$89:$DG$127,Creditos_totales!$P174,0)+VLOOKUP(Creditos_totales!AT$104,Cartera!$C$44:$DG$82,Creditos_totales!$P174,0))," ")</f>
        <v>0.29054006796387266</v>
      </c>
      <c r="AU174" s="29">
        <f>+IFERROR(VLOOKUP(Creditos_totales!AU$104,Cartera!$C$89:$DG$127,Creditos_totales!$P174,0)/(VLOOKUP(Creditos_totales!AU$104,Cartera!$C$89:$DG$127,Creditos_totales!$P174,0)+VLOOKUP(Creditos_totales!AU$104,Cartera!$C$44:$DG$82,Creditos_totales!$P174,0))," ")</f>
        <v>0.37553152248102584</v>
      </c>
      <c r="AV174" s="29" t="str">
        <f>+IFERROR(VLOOKUP(Creditos_totales!AV$104,Cartera!$C$89:$DG$127,Creditos_totales!$P174,0)/(VLOOKUP(Creditos_totales!AV$104,Cartera!$C$89:$DG$127,Creditos_totales!$P174,0)+VLOOKUP(Creditos_totales!AV$104,Cartera!$C$44:$DG$82,Creditos_totales!$P174,0))," ")</f>
        <v xml:space="preserve"> </v>
      </c>
      <c r="AW174" s="29" t="str">
        <f>+IFERROR(VLOOKUP(Creditos_totales!AW$104,Cartera!$C$89:$DG$127,Creditos_totales!$P174,0)/(VLOOKUP(Creditos_totales!AW$104,Cartera!$C$89:$DG$127,Creditos_totales!$P174,0)+VLOOKUP(Creditos_totales!AW$104,Cartera!$C$44:$DG$82,Creditos_totales!$P174,0))," ")</f>
        <v xml:space="preserve"> </v>
      </c>
      <c r="AX174" s="29">
        <f>+IFERROR(VLOOKUP(Creditos_totales!AX$104,Cartera!$C$89:$DG$127,Creditos_totales!$P174,0)/(VLOOKUP(Creditos_totales!AX$104,Cartera!$C$89:$DG$127,Creditos_totales!$P174,0)+VLOOKUP(Creditos_totales!AX$104,Cartera!$C$44:$DG$82,Creditos_totales!$P174,0))," ")</f>
        <v>8.2899107950575673E-2</v>
      </c>
      <c r="AY174" s="29">
        <f>+IFERROR(VLOOKUP(Creditos_totales!AY$104,Cartera!$C$89:$DG$127,Creditos_totales!$P174,0)/(VLOOKUP(Creditos_totales!AY$104,Cartera!$C$89:$DG$127,Creditos_totales!$P174,0)+VLOOKUP(Creditos_totales!AY$104,Cartera!$C$44:$DG$82,Creditos_totales!$P174,0))," ")</f>
        <v>3.0510731215167317E-2</v>
      </c>
      <c r="AZ174" s="29">
        <f>+IFERROR(VLOOKUP(Creditos_totales!AZ$104,Cartera!$C$89:$DG$127,Creditos_totales!$P174,0)/(VLOOKUP(Creditos_totales!AZ$104,Cartera!$C$89:$DG$127,Creditos_totales!$P174,0)+VLOOKUP(Creditos_totales!AZ$104,Cartera!$C$44:$DG$82,Creditos_totales!$P174,0))," ")</f>
        <v>0.27652324048905963</v>
      </c>
      <c r="BA174" s="29">
        <f>+IFERROR(VLOOKUP(Creditos_totales!BA$104,Cartera!$C$89:$DG$127,Creditos_totales!$P174,0)/(VLOOKUP(Creditos_totales!BA$104,Cartera!$C$89:$DG$127,Creditos_totales!$P174,0)+VLOOKUP(Creditos_totales!BA$104,Cartera!$C$44:$DG$82,Creditos_totales!$P174,0))," ")</f>
        <v>0.15134985014102723</v>
      </c>
      <c r="BB174" s="29" t="str">
        <f>+IFERROR(VLOOKUP(Creditos_totales!BB$104,Cartera!$C$89:$DG$127,Creditos_totales!$P174,0)/(VLOOKUP(Creditos_totales!BB$104,Cartera!$C$89:$DG$127,Creditos_totales!$P174,0)+VLOOKUP(Creditos_totales!BB$104,Cartera!$C$44:$DG$82,Creditos_totales!$P174,0))," ")</f>
        <v xml:space="preserve"> </v>
      </c>
      <c r="BC174" s="29" t="str">
        <f>+IFERROR(VLOOKUP(Creditos_totales!BC$104,Cartera!$C$89:$DG$127,Creditos_totales!$P174,0)/(VLOOKUP(Creditos_totales!BC$104,Cartera!$C$89:$DG$127,Creditos_totales!$P174,0)+VLOOKUP(Creditos_totales!BC$104,Cartera!$C$44:$DG$82,Creditos_totales!$P174,0))," ")</f>
        <v xml:space="preserve"> </v>
      </c>
      <c r="BD174" s="29">
        <f>+IFERROR(VLOOKUP(Creditos_totales!BD$104,Cartera!$C$89:$DG$127,Creditos_totales!$P174,0)/(VLOOKUP(Creditos_totales!BD$104,Cartera!$C$89:$DG$127,Creditos_totales!$P174,0)+VLOOKUP(Creditos_totales!BD$104,Cartera!$C$44:$DG$82,Creditos_totales!$P174,0))," ")</f>
        <v>5.2885362758287938E-2</v>
      </c>
      <c r="BE174" s="29">
        <f>+IFERROR(VLOOKUP(Creditos_totales!BE$104,Cartera!$C$89:$DG$127,Creditos_totales!$P174,0)/(VLOOKUP(Creditos_totales!BE$104,Cartera!$C$89:$DG$127,Creditos_totales!$P174,0)+VLOOKUP(Creditos_totales!BE$104,Cartera!$C$44:$DG$82,Creditos_totales!$P174,0))," ")</f>
        <v>0.42198714268657711</v>
      </c>
      <c r="BF174" s="29">
        <f>+IFERROR(VLOOKUP(Creditos_totales!BF$104,Cartera!$C$89:$DG$127,Creditos_totales!$P174,0)/(VLOOKUP(Creditos_totales!BF$104,Cartera!$C$89:$DG$127,Creditos_totales!$P174,0)+VLOOKUP(Creditos_totales!BF$104,Cartera!$C$44:$DG$82,Creditos_totales!$P174,0))," ")</f>
        <v>0.25441160655182771</v>
      </c>
      <c r="BG174" s="12">
        <f t="shared" si="7"/>
        <v>0.40431375743219522</v>
      </c>
      <c r="BH174" s="38">
        <v>0.29214310101602226</v>
      </c>
    </row>
    <row r="175" spans="2:60" ht="16.5" x14ac:dyDescent="0.3">
      <c r="B175">
        <v>83</v>
      </c>
      <c r="C175" s="23">
        <v>43039</v>
      </c>
      <c r="D175" s="29">
        <f>+IFERROR(VLOOKUP(D$104,Cartera!$C$23:$DG$33,Creditos_totales!$B175,0)/(VLOOKUP(D$104,Cartera!$C$5:$DG$15,Creditos_totales!$B175,0)+VLOOKUP(D$104,Cartera!$C$23:$DG$33,Creditos_totales!$B175,0))," ")</f>
        <v>0.5746834610773387</v>
      </c>
      <c r="E175" s="29">
        <f>+IFERROR(VLOOKUP(E$104,Cartera!$C$23:$DG$33,Creditos_totales!$B175,0)/(VLOOKUP(E$104,Cartera!$C$5:$DG$15,Creditos_totales!$B175,0)+VLOOKUP(E$104,Cartera!$C$23:$DG$33,Creditos_totales!$B175,0))," ")</f>
        <v>0.70098998685082226</v>
      </c>
      <c r="F175" s="29">
        <f>+IFERROR(VLOOKUP(F$104,Cartera!$C$23:$DG$33,Creditos_totales!$B175,0)/(VLOOKUP(F$104,Cartera!$C$5:$DG$15,Creditos_totales!$B175,0)+VLOOKUP(F$104,Cartera!$C$23:$DG$33,Creditos_totales!$B175,0))," ")</f>
        <v>0.56166770206514305</v>
      </c>
      <c r="G175" s="29">
        <f>+IFERROR(VLOOKUP(G$104,Cartera!$C$23:$DG$33,Creditos_totales!$B175,0)/(VLOOKUP(G$104,Cartera!$C$5:$DG$15,Creditos_totales!$B175,0)+VLOOKUP(G$104,Cartera!$C$23:$DG$33,Creditos_totales!$B175,0))," ")</f>
        <v>0.60517196485809432</v>
      </c>
      <c r="H175" s="29">
        <f>+IFERROR(VLOOKUP(H$104,Cartera!$C$23:$DG$33,Creditos_totales!$B175,0)/(VLOOKUP(H$104,Cartera!$C$5:$DG$15,Creditos_totales!$B175,0)+VLOOKUP(H$104,Cartera!$C$23:$DG$33,Creditos_totales!$B175,0))," ")</f>
        <v>0.25727807354513543</v>
      </c>
      <c r="I175" s="29">
        <f>+IFERROR(VLOOKUP(I$104,Cartera!$C$23:$DG$33,Creditos_totales!$B175,0)/(VLOOKUP(I$104,Cartera!$C$5:$DG$15,Creditos_totales!$B175,0)+VLOOKUP(I$104,Cartera!$C$23:$DG$33,Creditos_totales!$B175,0))," ")</f>
        <v>0.65273240904008323</v>
      </c>
      <c r="J175" s="29">
        <f>+IFERROR(VLOOKUP(J$104,Cartera!$C$23:$DG$33,Creditos_totales!$B175,0)/(VLOOKUP(J$104,Cartera!$C$5:$DG$15,Creditos_totales!$B175,0)+VLOOKUP(J$104,Cartera!$C$23:$DG$33,Creditos_totales!$B175,0))," ")</f>
        <v>0.73891001103009868</v>
      </c>
      <c r="K175" s="29">
        <f>+IFERROR(VLOOKUP(K$104,Cartera!$C$23:$DG$33,Creditos_totales!$B175,0)/(VLOOKUP(K$104,Cartera!$C$5:$DG$15,Creditos_totales!$B175,0)+VLOOKUP(K$104,Cartera!$C$23:$DG$33,Creditos_totales!$B175,0))," ")</f>
        <v>0.77299796588057457</v>
      </c>
      <c r="L175" s="29">
        <f>+IFERROR(VLOOKUP(L$104,Cartera!$C$23:$DG$33,Creditos_totales!$B175,0)/(VLOOKUP(L$104,Cartera!$C$5:$DG$15,Creditos_totales!$B175,0)+VLOOKUP(L$104,Cartera!$C$23:$DG$33,Creditos_totales!$B175,0))," ")</f>
        <v>0.11282607267620634</v>
      </c>
      <c r="M175" s="29">
        <f>+IFERROR(VLOOKUP(M$104,Cartera!$C$23:$DG$33,Creditos_totales!$B175,0)/(VLOOKUP(M$104,Cartera!$C$5:$DG$15,Creditos_totales!$B175,0)+VLOOKUP(M$104,Cartera!$C$23:$DG$33,Creditos_totales!$B175,0))," ")</f>
        <v>0.62934963998716553</v>
      </c>
      <c r="N175" s="12">
        <v>0.59801987399568168</v>
      </c>
      <c r="P175">
        <v>83</v>
      </c>
      <c r="Q175" s="3">
        <v>43039</v>
      </c>
      <c r="R175" s="29">
        <f t="shared" si="4"/>
        <v>0.39482803514190568</v>
      </c>
      <c r="S175" s="29">
        <f t="shared" si="5"/>
        <v>0.4253165389226613</v>
      </c>
      <c r="T175" s="29">
        <f t="shared" si="6"/>
        <v>0.43833229793485695</v>
      </c>
      <c r="U175" s="29">
        <f>+IFERROR(VLOOKUP(Creditos_totales!U$104,Cartera!$C$89:$DG$127,Creditos_totales!$P175,0)/(VLOOKUP(Creditos_totales!U$104,Cartera!$C$89:$DG$127,Creditos_totales!$P175,0)+VLOOKUP(Creditos_totales!U$104,Cartera!$C$44:$DG$82,Creditos_totales!$P175,0))," ")</f>
        <v>0.39780603858524133</v>
      </c>
      <c r="V175" s="29">
        <f>+IFERROR(VLOOKUP(Creditos_totales!V$104,Cartera!$C$89:$DG$127,Creditos_totales!$P175,0)/(VLOOKUP(Creditos_totales!V$104,Cartera!$C$89:$DG$127,Creditos_totales!$P175,0)+VLOOKUP(Creditos_totales!V$104,Cartera!$C$44:$DG$82,Creditos_totales!$P175,0))," ")</f>
        <v>0.72191082914858995</v>
      </c>
      <c r="W175" s="29">
        <f>+IFERROR(VLOOKUP(Creditos_totales!W$104,Cartera!$C$89:$DG$127,Creditos_totales!$P175,0)/(VLOOKUP(Creditos_totales!W$104,Cartera!$C$89:$DG$127,Creditos_totales!$P175,0)+VLOOKUP(Creditos_totales!W$104,Cartera!$C$44:$DG$82,Creditos_totales!$P175,0))," ")</f>
        <v>0.36569751644696297</v>
      </c>
      <c r="X175" s="29">
        <f>+IFERROR(VLOOKUP(Creditos_totales!X$104,Cartera!$C$89:$DG$127,Creditos_totales!$P175,0)/(VLOOKUP(Creditos_totales!X$104,Cartera!$C$89:$DG$127,Creditos_totales!$P175,0)+VLOOKUP(Creditos_totales!X$104,Cartera!$C$44:$DG$82,Creditos_totales!$P175,0))," ")</f>
        <v>0.37130990556130117</v>
      </c>
      <c r="Y175" s="29">
        <f>+IFERROR(VLOOKUP(Creditos_totales!Y$104,Cartera!$C$89:$DG$127,Creditos_totales!$P175,0)/(VLOOKUP(Creditos_totales!Y$104,Cartera!$C$89:$DG$127,Creditos_totales!$P175,0)+VLOOKUP(Creditos_totales!Y$104,Cartera!$C$44:$DG$82,Creditos_totales!$P175,0))," ")</f>
        <v>0.39854922155174149</v>
      </c>
      <c r="Z175" s="29">
        <f>+IFERROR(VLOOKUP(Creditos_totales!Z$104,Cartera!$C$89:$DG$127,Creditos_totales!$P175,0)/(VLOOKUP(Creditos_totales!Z$104,Cartera!$C$89:$DG$127,Creditos_totales!$P175,0)+VLOOKUP(Creditos_totales!Z$104,Cartera!$C$44:$DG$82,Creditos_totales!$P175,0))," ")</f>
        <v>0.42100562851732753</v>
      </c>
      <c r="AA175" s="29">
        <f>+IFERROR(VLOOKUP(Creditos_totales!AA$104,Cartera!$C$89:$DG$127,Creditos_totales!$P175,0)/(VLOOKUP(Creditos_totales!AA$104,Cartera!$C$89:$DG$127,Creditos_totales!$P175,0)+VLOOKUP(Creditos_totales!AA$104,Cartera!$C$44:$DG$82,Creditos_totales!$P175,0))," ")</f>
        <v>0.3536892965248436</v>
      </c>
      <c r="AB175" s="29">
        <f>+IFERROR(VLOOKUP(Creditos_totales!AB$104,Cartera!$C$89:$DG$127,Creditos_totales!$P175,0)/(VLOOKUP(Creditos_totales!AB$104,Cartera!$C$89:$DG$127,Creditos_totales!$P175,0)+VLOOKUP(Creditos_totales!AB$104,Cartera!$C$44:$DG$82,Creditos_totales!$P175,0))," ")</f>
        <v>0.44096785869599425</v>
      </c>
      <c r="AC175" s="29">
        <f>+IFERROR(VLOOKUP(Creditos_totales!AC$104,Cartera!$C$89:$DG$127,Creditos_totales!$P175,0)/(VLOOKUP(Creditos_totales!AC$104,Cartera!$C$89:$DG$127,Creditos_totales!$P175,0)+VLOOKUP(Creditos_totales!AC$104,Cartera!$C$44:$DG$82,Creditos_totales!$P175,0))," ")</f>
        <v>0.22344543771540631</v>
      </c>
      <c r="AD175" s="29">
        <f>+IFERROR(VLOOKUP(Creditos_totales!AD$104,Cartera!$C$89:$DG$127,Creditos_totales!$P175,0)/(VLOOKUP(Creditos_totales!AD$104,Cartera!$C$89:$DG$127,Creditos_totales!$P175,0)+VLOOKUP(Creditos_totales!AD$104,Cartera!$C$44:$DG$82,Creditos_totales!$P175,0))," ")</f>
        <v>0.25735413701352144</v>
      </c>
      <c r="AE175" s="29">
        <f>+IFERROR(VLOOKUP(Creditos_totales!AE$104,Cartera!$C$89:$DG$127,Creditos_totales!$P175,0)/(VLOOKUP(Creditos_totales!AE$104,Cartera!$C$89:$DG$127,Creditos_totales!$P175,0)+VLOOKUP(Creditos_totales!AE$104,Cartera!$C$44:$DG$82,Creditos_totales!$P175,0))," ")</f>
        <v>0.42580663834617216</v>
      </c>
      <c r="AF175" s="29" t="str">
        <f>+IFERROR(VLOOKUP(Creditos_totales!AF$104,Cartera!$C$89:$DG$127,Creditos_totales!$P175,0)/(VLOOKUP(Creditos_totales!AF$104,Cartera!$C$89:$DG$127,Creditos_totales!$P175,0)+VLOOKUP(Creditos_totales!AF$104,Cartera!$C$44:$DG$82,Creditos_totales!$P175,0))," ")</f>
        <v xml:space="preserve"> </v>
      </c>
      <c r="AG175" s="29">
        <f>+IFERROR(VLOOKUP(Creditos_totales!AG$104,Cartera!$C$89:$DG$127,Creditos_totales!$P175,0)/(VLOOKUP(Creditos_totales!AG$104,Cartera!$C$89:$DG$127,Creditos_totales!$P175,0)+VLOOKUP(Creditos_totales!AG$104,Cartera!$C$44:$DG$82,Creditos_totales!$P175,0))," ")</f>
        <v>0.25931489379067063</v>
      </c>
      <c r="AH175" s="29">
        <f>+IFERROR(VLOOKUP(Creditos_totales!AH$104,Cartera!$C$89:$DG$127,Creditos_totales!$P175,0)/(VLOOKUP(Creditos_totales!AH$104,Cartera!$C$89:$DG$127,Creditos_totales!$P175,0)+VLOOKUP(Creditos_totales!AH$104,Cartera!$C$44:$DG$82,Creditos_totales!$P175,0))," ")</f>
        <v>0.14318993865734797</v>
      </c>
      <c r="AI175" s="29">
        <f>+IFERROR(VLOOKUP(Creditos_totales!AI$104,Cartera!$C$89:$DG$127,Creditos_totales!$P175,0)/(VLOOKUP(Creditos_totales!AI$104,Cartera!$C$89:$DG$127,Creditos_totales!$P175,0)+VLOOKUP(Creditos_totales!AI$104,Cartera!$C$44:$DG$82,Creditos_totales!$P175,0))," ")</f>
        <v>0.4361424437529865</v>
      </c>
      <c r="AJ175" s="29" t="str">
        <f>+IFERROR(VLOOKUP(Creditos_totales!AJ$104,Cartera!$C$89:$DG$127,Creditos_totales!$P175,0)/(VLOOKUP(Creditos_totales!AJ$104,Cartera!$C$89:$DG$127,Creditos_totales!$P175,0)+VLOOKUP(Creditos_totales!AJ$104,Cartera!$C$44:$DG$82,Creditos_totales!$P175,0))," ")</f>
        <v xml:space="preserve"> </v>
      </c>
      <c r="AK175" s="29">
        <f>+IFERROR(VLOOKUP(Creditos_totales!AK$104,Cartera!$C$89:$DG$127,Creditos_totales!$P175,0)/(VLOOKUP(Creditos_totales!AK$104,Cartera!$C$89:$DG$127,Creditos_totales!$P175,0)+VLOOKUP(Creditos_totales!AK$104,Cartera!$C$44:$DG$82,Creditos_totales!$P175,0))," ")</f>
        <v>0.37848818175266974</v>
      </c>
      <c r="AL175" s="29" t="str">
        <f>+IFERROR(VLOOKUP(Creditos_totales!AL$104,Cartera!$C$89:$DG$127,Creditos_totales!$P175,0)/(VLOOKUP(Creditos_totales!AL$104,Cartera!$C$89:$DG$127,Creditos_totales!$P175,0)+VLOOKUP(Creditos_totales!AL$104,Cartera!$C$44:$DG$82,Creditos_totales!$P175,0))," ")</f>
        <v xml:space="preserve"> </v>
      </c>
      <c r="AM175" s="29" t="str">
        <f>+IFERROR(VLOOKUP(Creditos_totales!AM$104,Cartera!$C$89:$DG$127,Creditos_totales!$P175,0)/(VLOOKUP(Creditos_totales!AM$104,Cartera!$C$89:$DG$127,Creditos_totales!$P175,0)+VLOOKUP(Creditos_totales!AM$104,Cartera!$C$44:$DG$82,Creditos_totales!$P175,0))," ")</f>
        <v xml:space="preserve"> </v>
      </c>
      <c r="AN175" s="29" t="str">
        <f>+IFERROR(VLOOKUP(Creditos_totales!AN$104,Cartera!$C$89:$DG$127,Creditos_totales!$P175,0)/(VLOOKUP(Creditos_totales!AN$104,Cartera!$C$89:$DG$127,Creditos_totales!$P175,0)+VLOOKUP(Creditos_totales!AN$104,Cartera!$C$44:$DG$82,Creditos_totales!$P175,0))," ")</f>
        <v xml:space="preserve"> </v>
      </c>
      <c r="AO175" s="29" t="str">
        <f>+IFERROR(VLOOKUP(Creditos_totales!AO$104,Cartera!$C$89:$DG$127,Creditos_totales!$P175,0)/(VLOOKUP(Creditos_totales!AO$104,Cartera!$C$89:$DG$127,Creditos_totales!$P175,0)+VLOOKUP(Creditos_totales!AO$104,Cartera!$C$44:$DG$82,Creditos_totales!$P175,0))," ")</f>
        <v xml:space="preserve"> </v>
      </c>
      <c r="AP175" s="29">
        <f>+IFERROR(VLOOKUP(Creditos_totales!AP$104,Cartera!$C$89:$DG$127,Creditos_totales!$P175,0)/(VLOOKUP(Creditos_totales!AP$104,Cartera!$C$89:$DG$127,Creditos_totales!$P175,0)+VLOOKUP(Creditos_totales!AP$104,Cartera!$C$44:$DG$82,Creditos_totales!$P175,0))," ")</f>
        <v>0.18187286969500469</v>
      </c>
      <c r="AQ175" s="29" t="str">
        <f>+IFERROR(VLOOKUP(Creditos_totales!AQ$104,Cartera!$C$89:$DG$127,Creditos_totales!$P175,0)/(VLOOKUP(Creditos_totales!AQ$104,Cartera!$C$89:$DG$127,Creditos_totales!$P175,0)+VLOOKUP(Creditos_totales!AQ$104,Cartera!$C$44:$DG$82,Creditos_totales!$P175,0))," ")</f>
        <v xml:space="preserve"> </v>
      </c>
      <c r="AR175" s="29">
        <f>+IFERROR(VLOOKUP(Creditos_totales!AR$104,Cartera!$C$89:$DG$127,Creditos_totales!$P175,0)/(VLOOKUP(Creditos_totales!AR$104,Cartera!$C$89:$DG$127,Creditos_totales!$P175,0)+VLOOKUP(Creditos_totales!AR$104,Cartera!$C$44:$DG$82,Creditos_totales!$P175,0))," ")</f>
        <v>9.8990708847360512E-2</v>
      </c>
      <c r="AS175" s="29">
        <f>+IFERROR(VLOOKUP(Creditos_totales!AS$104,Cartera!$C$89:$DG$127,Creditos_totales!$P175,0)/(VLOOKUP(Creditos_totales!AS$104,Cartera!$C$89:$DG$127,Creditos_totales!$P175,0)+VLOOKUP(Creditos_totales!AS$104,Cartera!$C$44:$DG$82,Creditos_totales!$P175,0))," ")</f>
        <v>0.31362261423504401</v>
      </c>
      <c r="AT175" s="29">
        <f>+IFERROR(VLOOKUP(Creditos_totales!AT$104,Cartera!$C$89:$DG$127,Creditos_totales!$P175,0)/(VLOOKUP(Creditos_totales!AT$104,Cartera!$C$89:$DG$127,Creditos_totales!$P175,0)+VLOOKUP(Creditos_totales!AT$104,Cartera!$C$44:$DG$82,Creditos_totales!$P175,0))," ")</f>
        <v>0.3055086362635282</v>
      </c>
      <c r="AU175" s="29">
        <f>+IFERROR(VLOOKUP(Creditos_totales!AU$104,Cartera!$C$89:$DG$127,Creditos_totales!$P175,0)/(VLOOKUP(Creditos_totales!AU$104,Cartera!$C$89:$DG$127,Creditos_totales!$P175,0)+VLOOKUP(Creditos_totales!AU$104,Cartera!$C$44:$DG$82,Creditos_totales!$P175,0))," ")</f>
        <v>0.37611113980483873</v>
      </c>
      <c r="AV175" s="29" t="str">
        <f>+IFERROR(VLOOKUP(Creditos_totales!AV$104,Cartera!$C$89:$DG$127,Creditos_totales!$P175,0)/(VLOOKUP(Creditos_totales!AV$104,Cartera!$C$89:$DG$127,Creditos_totales!$P175,0)+VLOOKUP(Creditos_totales!AV$104,Cartera!$C$44:$DG$82,Creditos_totales!$P175,0))," ")</f>
        <v xml:space="preserve"> </v>
      </c>
      <c r="AW175" s="29" t="str">
        <f>+IFERROR(VLOOKUP(Creditos_totales!AW$104,Cartera!$C$89:$DG$127,Creditos_totales!$P175,0)/(VLOOKUP(Creditos_totales!AW$104,Cartera!$C$89:$DG$127,Creditos_totales!$P175,0)+VLOOKUP(Creditos_totales!AW$104,Cartera!$C$44:$DG$82,Creditos_totales!$P175,0))," ")</f>
        <v xml:space="preserve"> </v>
      </c>
      <c r="AX175" s="29">
        <f>+IFERROR(VLOOKUP(Creditos_totales!AX$104,Cartera!$C$89:$DG$127,Creditos_totales!$P175,0)/(VLOOKUP(Creditos_totales!AX$104,Cartera!$C$89:$DG$127,Creditos_totales!$P175,0)+VLOOKUP(Creditos_totales!AX$104,Cartera!$C$44:$DG$82,Creditos_totales!$P175,0))," ")</f>
        <v>8.1210964647684111E-2</v>
      </c>
      <c r="AY175" s="29">
        <f>+IFERROR(VLOOKUP(Creditos_totales!AY$104,Cartera!$C$89:$DG$127,Creditos_totales!$P175,0)/(VLOOKUP(Creditos_totales!AY$104,Cartera!$C$89:$DG$127,Creditos_totales!$P175,0)+VLOOKUP(Creditos_totales!AY$104,Cartera!$C$44:$DG$82,Creditos_totales!$P175,0))," ")</f>
        <v>3.1214232237480873E-2</v>
      </c>
      <c r="AZ175" s="29">
        <f>+IFERROR(VLOOKUP(Creditos_totales!AZ$104,Cartera!$C$89:$DG$127,Creditos_totales!$P175,0)/(VLOOKUP(Creditos_totales!AZ$104,Cartera!$C$89:$DG$127,Creditos_totales!$P175,0)+VLOOKUP(Creditos_totales!AZ$104,Cartera!$C$44:$DG$82,Creditos_totales!$P175,0))," ")</f>
        <v>0.27523914102981861</v>
      </c>
      <c r="BA175" s="29">
        <f>+IFERROR(VLOOKUP(Creditos_totales!BA$104,Cartera!$C$89:$DG$127,Creditos_totales!$P175,0)/(VLOOKUP(Creditos_totales!BA$104,Cartera!$C$89:$DG$127,Creditos_totales!$P175,0)+VLOOKUP(Creditos_totales!BA$104,Cartera!$C$44:$DG$82,Creditos_totales!$P175,0))," ")</f>
        <v>0.15158553250709869</v>
      </c>
      <c r="BB175" s="29" t="str">
        <f>+IFERROR(VLOOKUP(Creditos_totales!BB$104,Cartera!$C$89:$DG$127,Creditos_totales!$P175,0)/(VLOOKUP(Creditos_totales!BB$104,Cartera!$C$89:$DG$127,Creditos_totales!$P175,0)+VLOOKUP(Creditos_totales!BB$104,Cartera!$C$44:$DG$82,Creditos_totales!$P175,0))," ")</f>
        <v xml:space="preserve"> </v>
      </c>
      <c r="BC175" s="29" t="str">
        <f>+IFERROR(VLOOKUP(Creditos_totales!BC$104,Cartera!$C$89:$DG$127,Creditos_totales!$P175,0)/(VLOOKUP(Creditos_totales!BC$104,Cartera!$C$89:$DG$127,Creditos_totales!$P175,0)+VLOOKUP(Creditos_totales!BC$104,Cartera!$C$44:$DG$82,Creditos_totales!$P175,0))," ")</f>
        <v xml:space="preserve"> </v>
      </c>
      <c r="BD175" s="29">
        <f>+IFERROR(VLOOKUP(Creditos_totales!BD$104,Cartera!$C$89:$DG$127,Creditos_totales!$P175,0)/(VLOOKUP(Creditos_totales!BD$104,Cartera!$C$89:$DG$127,Creditos_totales!$P175,0)+VLOOKUP(Creditos_totales!BD$104,Cartera!$C$44:$DG$82,Creditos_totales!$P175,0))," ")</f>
        <v>5.0099605736684552E-2</v>
      </c>
      <c r="BE175" s="29">
        <f>+IFERROR(VLOOKUP(Creditos_totales!BE$104,Cartera!$C$89:$DG$127,Creditos_totales!$P175,0)/(VLOOKUP(Creditos_totales!BE$104,Cartera!$C$89:$DG$127,Creditos_totales!$P175,0)+VLOOKUP(Creditos_totales!BE$104,Cartera!$C$44:$DG$82,Creditos_totales!$P175,0))," ")</f>
        <v>0.44397161932510476</v>
      </c>
      <c r="BF175" s="29">
        <f>+IFERROR(VLOOKUP(Creditos_totales!BF$104,Cartera!$C$89:$DG$127,Creditos_totales!$P175,0)/(VLOOKUP(Creditos_totales!BF$104,Cartera!$C$89:$DG$127,Creditos_totales!$P175,0)+VLOOKUP(Creditos_totales!BF$104,Cartera!$C$44:$DG$82,Creditos_totales!$P175,0))," ")</f>
        <v>0.25307643629172338</v>
      </c>
      <c r="BG175" s="12">
        <f t="shared" si="7"/>
        <v>0.40198012600431832</v>
      </c>
      <c r="BH175" s="38">
        <v>0.29037380364435161</v>
      </c>
    </row>
    <row r="176" spans="2:60" ht="16.5" x14ac:dyDescent="0.3">
      <c r="B176">
        <v>84</v>
      </c>
      <c r="C176" s="23">
        <v>43069</v>
      </c>
      <c r="D176" s="29">
        <f>+IFERROR(VLOOKUP(D$104,Cartera!$C$23:$DG$33,Creditos_totales!$B176,0)/(VLOOKUP(D$104,Cartera!$C$5:$DG$15,Creditos_totales!$B176,0)+VLOOKUP(D$104,Cartera!$C$23:$DG$33,Creditos_totales!$B176,0))," ")</f>
        <v>0.56579217456405495</v>
      </c>
      <c r="E176" s="29">
        <f>+IFERROR(VLOOKUP(E$104,Cartera!$C$23:$DG$33,Creditos_totales!$B176,0)/(VLOOKUP(E$104,Cartera!$C$5:$DG$15,Creditos_totales!$B176,0)+VLOOKUP(E$104,Cartera!$C$23:$DG$33,Creditos_totales!$B176,0))," ")</f>
        <v>0.70258591053978958</v>
      </c>
      <c r="F176" s="29">
        <f>+IFERROR(VLOOKUP(F$104,Cartera!$C$23:$DG$33,Creditos_totales!$B176,0)/(VLOOKUP(F$104,Cartera!$C$5:$DG$15,Creditos_totales!$B176,0)+VLOOKUP(F$104,Cartera!$C$23:$DG$33,Creditos_totales!$B176,0))," ")</f>
        <v>0.55737713728741611</v>
      </c>
      <c r="G176" s="29">
        <f>+IFERROR(VLOOKUP(G$104,Cartera!$C$23:$DG$33,Creditos_totales!$B176,0)/(VLOOKUP(G$104,Cartera!$C$5:$DG$15,Creditos_totales!$B176,0)+VLOOKUP(G$104,Cartera!$C$23:$DG$33,Creditos_totales!$B176,0))," ")</f>
        <v>0.60816305884703137</v>
      </c>
      <c r="H176" s="29">
        <f>+IFERROR(VLOOKUP(H$104,Cartera!$C$23:$DG$33,Creditos_totales!$B176,0)/(VLOOKUP(H$104,Cartera!$C$5:$DG$15,Creditos_totales!$B176,0)+VLOOKUP(H$104,Cartera!$C$23:$DG$33,Creditos_totales!$B176,0))," ")</f>
        <v>0.26895733137378031</v>
      </c>
      <c r="I176" s="29">
        <f>+IFERROR(VLOOKUP(I$104,Cartera!$C$23:$DG$33,Creditos_totales!$B176,0)/(VLOOKUP(I$104,Cartera!$C$5:$DG$15,Creditos_totales!$B176,0)+VLOOKUP(I$104,Cartera!$C$23:$DG$33,Creditos_totales!$B176,0))," ")</f>
        <v>0.65365473541534691</v>
      </c>
      <c r="J176" s="29">
        <f>+IFERROR(VLOOKUP(J$104,Cartera!$C$23:$DG$33,Creditos_totales!$B176,0)/(VLOOKUP(J$104,Cartera!$C$5:$DG$15,Creditos_totales!$B176,0)+VLOOKUP(J$104,Cartera!$C$23:$DG$33,Creditos_totales!$B176,0))," ")</f>
        <v>0.7370605647112024</v>
      </c>
      <c r="K176" s="29">
        <f>+IFERROR(VLOOKUP(K$104,Cartera!$C$23:$DG$33,Creditos_totales!$B176,0)/(VLOOKUP(K$104,Cartera!$C$5:$DG$15,Creditos_totales!$B176,0)+VLOOKUP(K$104,Cartera!$C$23:$DG$33,Creditos_totales!$B176,0))," ")</f>
        <v>0.78599354986928616</v>
      </c>
      <c r="L176" s="29">
        <f>+IFERROR(VLOOKUP(L$104,Cartera!$C$23:$DG$33,Creditos_totales!$B176,0)/(VLOOKUP(L$104,Cartera!$C$5:$DG$15,Creditos_totales!$B176,0)+VLOOKUP(L$104,Cartera!$C$23:$DG$33,Creditos_totales!$B176,0))," ")</f>
        <v>0.12336391665431549</v>
      </c>
      <c r="M176" s="29">
        <f>+IFERROR(VLOOKUP(M$104,Cartera!$C$23:$DG$33,Creditos_totales!$B176,0)/(VLOOKUP(M$104,Cartera!$C$5:$DG$15,Creditos_totales!$B176,0)+VLOOKUP(M$104,Cartera!$C$23:$DG$33,Creditos_totales!$B176,0))," ")</f>
        <v>0.60628583444286088</v>
      </c>
      <c r="N176" s="12">
        <v>0.59474087977870682</v>
      </c>
      <c r="P176">
        <v>84</v>
      </c>
      <c r="Q176" s="3">
        <v>43069</v>
      </c>
      <c r="R176" s="29">
        <f t="shared" si="4"/>
        <v>0.39183694115296863</v>
      </c>
      <c r="S176" s="29">
        <f t="shared" si="5"/>
        <v>0.43420782543594505</v>
      </c>
      <c r="T176" s="29">
        <f t="shared" si="6"/>
        <v>0.44262286271258389</v>
      </c>
      <c r="U176" s="29">
        <f>+IFERROR(VLOOKUP(Creditos_totales!U$104,Cartera!$C$89:$DG$127,Creditos_totales!$P176,0)/(VLOOKUP(Creditos_totales!U$104,Cartera!$C$89:$DG$127,Creditos_totales!$P176,0)+VLOOKUP(Creditos_totales!U$104,Cartera!$C$44:$DG$82,Creditos_totales!$P176,0))," ")</f>
        <v>0.39950476619729652</v>
      </c>
      <c r="V176" s="29">
        <f>+IFERROR(VLOOKUP(Creditos_totales!V$104,Cartera!$C$89:$DG$127,Creditos_totales!$P176,0)/(VLOOKUP(Creditos_totales!V$104,Cartera!$C$89:$DG$127,Creditos_totales!$P176,0)+VLOOKUP(Creditos_totales!V$104,Cartera!$C$44:$DG$82,Creditos_totales!$P176,0))," ")</f>
        <v>0.72760492382712727</v>
      </c>
      <c r="W176" s="29">
        <f>+IFERROR(VLOOKUP(Creditos_totales!W$104,Cartera!$C$89:$DG$127,Creditos_totales!$P176,0)/(VLOOKUP(Creditos_totales!W$104,Cartera!$C$89:$DG$127,Creditos_totales!$P176,0)+VLOOKUP(Creditos_totales!W$104,Cartera!$C$44:$DG$82,Creditos_totales!$P176,0))," ")</f>
        <v>0.36951999164792532</v>
      </c>
      <c r="X176" s="29">
        <f>+IFERROR(VLOOKUP(Creditos_totales!X$104,Cartera!$C$89:$DG$127,Creditos_totales!$P176,0)/(VLOOKUP(Creditos_totales!X$104,Cartera!$C$89:$DG$127,Creditos_totales!$P176,0)+VLOOKUP(Creditos_totales!X$104,Cartera!$C$44:$DG$82,Creditos_totales!$P176,0))," ")</f>
        <v>0.37263491965935164</v>
      </c>
      <c r="Y176" s="29">
        <f>+IFERROR(VLOOKUP(Creditos_totales!Y$104,Cartera!$C$89:$DG$127,Creditos_totales!$P176,0)/(VLOOKUP(Creditos_totales!Y$104,Cartera!$C$89:$DG$127,Creditos_totales!$P176,0)+VLOOKUP(Creditos_totales!Y$104,Cartera!$C$44:$DG$82,Creditos_totales!$P176,0))," ")</f>
        <v>0.39614567161943715</v>
      </c>
      <c r="Z176" s="29">
        <f>+IFERROR(VLOOKUP(Creditos_totales!Z$104,Cartera!$C$89:$DG$127,Creditos_totales!$P176,0)/(VLOOKUP(Creditos_totales!Z$104,Cartera!$C$89:$DG$127,Creditos_totales!$P176,0)+VLOOKUP(Creditos_totales!Z$104,Cartera!$C$44:$DG$82,Creditos_totales!$P176,0))," ")</f>
        <v>0.41882603097236126</v>
      </c>
      <c r="AA176" s="29">
        <f>+IFERROR(VLOOKUP(Creditos_totales!AA$104,Cartera!$C$89:$DG$127,Creditos_totales!$P176,0)/(VLOOKUP(Creditos_totales!AA$104,Cartera!$C$89:$DG$127,Creditos_totales!$P176,0)+VLOOKUP(Creditos_totales!AA$104,Cartera!$C$44:$DG$82,Creditos_totales!$P176,0))," ")</f>
        <v>0.34874201621426487</v>
      </c>
      <c r="AB176" s="29">
        <f>+IFERROR(VLOOKUP(Creditos_totales!AB$104,Cartera!$C$89:$DG$127,Creditos_totales!$P176,0)/(VLOOKUP(Creditos_totales!AB$104,Cartera!$C$89:$DG$127,Creditos_totales!$P176,0)+VLOOKUP(Creditos_totales!AB$104,Cartera!$C$44:$DG$82,Creditos_totales!$P176,0))," ")</f>
        <v>0.44406082812461423</v>
      </c>
      <c r="AC176" s="29">
        <f>+IFERROR(VLOOKUP(Creditos_totales!AC$104,Cartera!$C$89:$DG$127,Creditos_totales!$P176,0)/(VLOOKUP(Creditos_totales!AC$104,Cartera!$C$89:$DG$127,Creditos_totales!$P176,0)+VLOOKUP(Creditos_totales!AC$104,Cartera!$C$44:$DG$82,Creditos_totales!$P176,0))," ")</f>
        <v>0.22295465523037847</v>
      </c>
      <c r="AD176" s="29">
        <f>+IFERROR(VLOOKUP(Creditos_totales!AD$104,Cartera!$C$89:$DG$127,Creditos_totales!$P176,0)/(VLOOKUP(Creditos_totales!AD$104,Cartera!$C$89:$DG$127,Creditos_totales!$P176,0)+VLOOKUP(Creditos_totales!AD$104,Cartera!$C$44:$DG$82,Creditos_totales!$P176,0))," ")</f>
        <v>0.26290392206405944</v>
      </c>
      <c r="AE176" s="29">
        <f>+IFERROR(VLOOKUP(Creditos_totales!AE$104,Cartera!$C$89:$DG$127,Creditos_totales!$P176,0)/(VLOOKUP(Creditos_totales!AE$104,Cartera!$C$89:$DG$127,Creditos_totales!$P176,0)+VLOOKUP(Creditos_totales!AE$104,Cartera!$C$44:$DG$82,Creditos_totales!$P176,0))," ")</f>
        <v>0.43065874752036598</v>
      </c>
      <c r="AF176" s="29" t="str">
        <f>+IFERROR(VLOOKUP(Creditos_totales!AF$104,Cartera!$C$89:$DG$127,Creditos_totales!$P176,0)/(VLOOKUP(Creditos_totales!AF$104,Cartera!$C$89:$DG$127,Creditos_totales!$P176,0)+VLOOKUP(Creditos_totales!AF$104,Cartera!$C$44:$DG$82,Creditos_totales!$P176,0))," ")</f>
        <v xml:space="preserve"> </v>
      </c>
      <c r="AG176" s="29">
        <f>+IFERROR(VLOOKUP(Creditos_totales!AG$104,Cartera!$C$89:$DG$127,Creditos_totales!$P176,0)/(VLOOKUP(Creditos_totales!AG$104,Cartera!$C$89:$DG$127,Creditos_totales!$P176,0)+VLOOKUP(Creditos_totales!AG$104,Cartera!$C$44:$DG$82,Creditos_totales!$P176,0))," ")</f>
        <v>0.26131588362107733</v>
      </c>
      <c r="AH176" s="29">
        <f>+IFERROR(VLOOKUP(Creditos_totales!AH$104,Cartera!$C$89:$DG$127,Creditos_totales!$P176,0)/(VLOOKUP(Creditos_totales!AH$104,Cartera!$C$89:$DG$127,Creditos_totales!$P176,0)+VLOOKUP(Creditos_totales!AH$104,Cartera!$C$44:$DG$82,Creditos_totales!$P176,0))," ")</f>
        <v>0.14037414838383877</v>
      </c>
      <c r="AI176" s="29">
        <f>+IFERROR(VLOOKUP(Creditos_totales!AI$104,Cartera!$C$89:$DG$127,Creditos_totales!$P176,0)/(VLOOKUP(Creditos_totales!AI$104,Cartera!$C$89:$DG$127,Creditos_totales!$P176,0)+VLOOKUP(Creditos_totales!AI$104,Cartera!$C$44:$DG$82,Creditos_totales!$P176,0))," ")</f>
        <v>0.43151853029097592</v>
      </c>
      <c r="AJ176" s="29" t="str">
        <f>+IFERROR(VLOOKUP(Creditos_totales!AJ$104,Cartera!$C$89:$DG$127,Creditos_totales!$P176,0)/(VLOOKUP(Creditos_totales!AJ$104,Cartera!$C$89:$DG$127,Creditos_totales!$P176,0)+VLOOKUP(Creditos_totales!AJ$104,Cartera!$C$44:$DG$82,Creditos_totales!$P176,0))," ")</f>
        <v xml:space="preserve"> </v>
      </c>
      <c r="AK176" s="29">
        <f>+IFERROR(VLOOKUP(Creditos_totales!AK$104,Cartera!$C$89:$DG$127,Creditos_totales!$P176,0)/(VLOOKUP(Creditos_totales!AK$104,Cartera!$C$89:$DG$127,Creditos_totales!$P176,0)+VLOOKUP(Creditos_totales!AK$104,Cartera!$C$44:$DG$82,Creditos_totales!$P176,0))," ")</f>
        <v>0.38575797098719189</v>
      </c>
      <c r="AL176" s="29" t="str">
        <f>+IFERROR(VLOOKUP(Creditos_totales!AL$104,Cartera!$C$89:$DG$127,Creditos_totales!$P176,0)/(VLOOKUP(Creditos_totales!AL$104,Cartera!$C$89:$DG$127,Creditos_totales!$P176,0)+VLOOKUP(Creditos_totales!AL$104,Cartera!$C$44:$DG$82,Creditos_totales!$P176,0))," ")</f>
        <v xml:space="preserve"> </v>
      </c>
      <c r="AM176" s="29" t="str">
        <f>+IFERROR(VLOOKUP(Creditos_totales!AM$104,Cartera!$C$89:$DG$127,Creditos_totales!$P176,0)/(VLOOKUP(Creditos_totales!AM$104,Cartera!$C$89:$DG$127,Creditos_totales!$P176,0)+VLOOKUP(Creditos_totales!AM$104,Cartera!$C$44:$DG$82,Creditos_totales!$P176,0))," ")</f>
        <v xml:space="preserve"> </v>
      </c>
      <c r="AN176" s="29" t="str">
        <f>+IFERROR(VLOOKUP(Creditos_totales!AN$104,Cartera!$C$89:$DG$127,Creditos_totales!$P176,0)/(VLOOKUP(Creditos_totales!AN$104,Cartera!$C$89:$DG$127,Creditos_totales!$P176,0)+VLOOKUP(Creditos_totales!AN$104,Cartera!$C$44:$DG$82,Creditos_totales!$P176,0))," ")</f>
        <v xml:space="preserve"> </v>
      </c>
      <c r="AO176" s="29" t="str">
        <f>+IFERROR(VLOOKUP(Creditos_totales!AO$104,Cartera!$C$89:$DG$127,Creditos_totales!$P176,0)/(VLOOKUP(Creditos_totales!AO$104,Cartera!$C$89:$DG$127,Creditos_totales!$P176,0)+VLOOKUP(Creditos_totales!AO$104,Cartera!$C$44:$DG$82,Creditos_totales!$P176,0))," ")</f>
        <v xml:space="preserve"> </v>
      </c>
      <c r="AP176" s="29">
        <f>+IFERROR(VLOOKUP(Creditos_totales!AP$104,Cartera!$C$89:$DG$127,Creditos_totales!$P176,0)/(VLOOKUP(Creditos_totales!AP$104,Cartera!$C$89:$DG$127,Creditos_totales!$P176,0)+VLOOKUP(Creditos_totales!AP$104,Cartera!$C$44:$DG$82,Creditos_totales!$P176,0))," ")</f>
        <v>0.18084861614397671</v>
      </c>
      <c r="AQ176" s="29" t="str">
        <f>+IFERROR(VLOOKUP(Creditos_totales!AQ$104,Cartera!$C$89:$DG$127,Creditos_totales!$P176,0)/(VLOOKUP(Creditos_totales!AQ$104,Cartera!$C$89:$DG$127,Creditos_totales!$P176,0)+VLOOKUP(Creditos_totales!AQ$104,Cartera!$C$44:$DG$82,Creditos_totales!$P176,0))," ")</f>
        <v xml:space="preserve"> </v>
      </c>
      <c r="AR176" s="29">
        <f>+IFERROR(VLOOKUP(Creditos_totales!AR$104,Cartera!$C$89:$DG$127,Creditos_totales!$P176,0)/(VLOOKUP(Creditos_totales!AR$104,Cartera!$C$89:$DG$127,Creditos_totales!$P176,0)+VLOOKUP(Creditos_totales!AR$104,Cartera!$C$44:$DG$82,Creditos_totales!$P176,0))," ")</f>
        <v>0.10182698611718592</v>
      </c>
      <c r="AS176" s="29">
        <f>+IFERROR(VLOOKUP(Creditos_totales!AS$104,Cartera!$C$89:$DG$127,Creditos_totales!$P176,0)/(VLOOKUP(Creditos_totales!AS$104,Cartera!$C$89:$DG$127,Creditos_totales!$P176,0)+VLOOKUP(Creditos_totales!AS$104,Cartera!$C$44:$DG$82,Creditos_totales!$P176,0))," ")</f>
        <v>0.31298536333693527</v>
      </c>
      <c r="AT176" s="29">
        <f>+IFERROR(VLOOKUP(Creditos_totales!AT$104,Cartera!$C$89:$DG$127,Creditos_totales!$P176,0)/(VLOOKUP(Creditos_totales!AT$104,Cartera!$C$89:$DG$127,Creditos_totales!$P176,0)+VLOOKUP(Creditos_totales!AT$104,Cartera!$C$44:$DG$82,Creditos_totales!$P176,0))," ")</f>
        <v>0.3001612445952887</v>
      </c>
      <c r="AU176" s="29">
        <f>+IFERROR(VLOOKUP(Creditos_totales!AU$104,Cartera!$C$89:$DG$127,Creditos_totales!$P176,0)/(VLOOKUP(Creditos_totales!AU$104,Cartera!$C$89:$DG$127,Creditos_totales!$P176,0)+VLOOKUP(Creditos_totales!AU$104,Cartera!$C$44:$DG$82,Creditos_totales!$P176,0))," ")</f>
        <v>0.3848631782685869</v>
      </c>
      <c r="AV176" s="29" t="str">
        <f>+IFERROR(VLOOKUP(Creditos_totales!AV$104,Cartera!$C$89:$DG$127,Creditos_totales!$P176,0)/(VLOOKUP(Creditos_totales!AV$104,Cartera!$C$89:$DG$127,Creditos_totales!$P176,0)+VLOOKUP(Creditos_totales!AV$104,Cartera!$C$44:$DG$82,Creditos_totales!$P176,0))," ")</f>
        <v xml:space="preserve"> </v>
      </c>
      <c r="AW176" s="29" t="str">
        <f>+IFERROR(VLOOKUP(Creditos_totales!AW$104,Cartera!$C$89:$DG$127,Creditos_totales!$P176,0)/(VLOOKUP(Creditos_totales!AW$104,Cartera!$C$89:$DG$127,Creditos_totales!$P176,0)+VLOOKUP(Creditos_totales!AW$104,Cartera!$C$44:$DG$82,Creditos_totales!$P176,0))," ")</f>
        <v xml:space="preserve"> </v>
      </c>
      <c r="AX176" s="29">
        <f>+IFERROR(VLOOKUP(Creditos_totales!AX$104,Cartera!$C$89:$DG$127,Creditos_totales!$P176,0)/(VLOOKUP(Creditos_totales!AX$104,Cartera!$C$89:$DG$127,Creditos_totales!$P176,0)+VLOOKUP(Creditos_totales!AX$104,Cartera!$C$44:$DG$82,Creditos_totales!$P176,0))," ")</f>
        <v>7.922903021171035E-2</v>
      </c>
      <c r="AY176" s="29">
        <f>+IFERROR(VLOOKUP(Creditos_totales!AY$104,Cartera!$C$89:$DG$127,Creditos_totales!$P176,0)/(VLOOKUP(Creditos_totales!AY$104,Cartera!$C$89:$DG$127,Creditos_totales!$P176,0)+VLOOKUP(Creditos_totales!AY$104,Cartera!$C$44:$DG$82,Creditos_totales!$P176,0))," ")</f>
        <v>3.1415521566355784E-2</v>
      </c>
      <c r="AZ176" s="29">
        <f>+IFERROR(VLOOKUP(Creditos_totales!AZ$104,Cartera!$C$89:$DG$127,Creditos_totales!$P176,0)/(VLOOKUP(Creditos_totales!AZ$104,Cartera!$C$89:$DG$127,Creditos_totales!$P176,0)+VLOOKUP(Creditos_totales!AZ$104,Cartera!$C$44:$DG$82,Creditos_totales!$P176,0))," ")</f>
        <v>0.27230203665839292</v>
      </c>
      <c r="BA176" s="29">
        <f>+IFERROR(VLOOKUP(Creditos_totales!BA$104,Cartera!$C$89:$DG$127,Creditos_totales!$P176,0)/(VLOOKUP(Creditos_totales!BA$104,Cartera!$C$89:$DG$127,Creditos_totales!$P176,0)+VLOOKUP(Creditos_totales!BA$104,Cartera!$C$44:$DG$82,Creditos_totales!$P176,0))," ")</f>
        <v>0.15055570759710568</v>
      </c>
      <c r="BB176" s="29" t="str">
        <f>+IFERROR(VLOOKUP(Creditos_totales!BB$104,Cartera!$C$89:$DG$127,Creditos_totales!$P176,0)/(VLOOKUP(Creditos_totales!BB$104,Cartera!$C$89:$DG$127,Creditos_totales!$P176,0)+VLOOKUP(Creditos_totales!BB$104,Cartera!$C$44:$DG$82,Creditos_totales!$P176,0))," ")</f>
        <v xml:space="preserve"> </v>
      </c>
      <c r="BC176" s="29" t="str">
        <f>+IFERROR(VLOOKUP(Creditos_totales!BC$104,Cartera!$C$89:$DG$127,Creditos_totales!$P176,0)/(VLOOKUP(Creditos_totales!BC$104,Cartera!$C$89:$DG$127,Creditos_totales!$P176,0)+VLOOKUP(Creditos_totales!BC$104,Cartera!$C$44:$DG$82,Creditos_totales!$P176,0))," ")</f>
        <v xml:space="preserve"> </v>
      </c>
      <c r="BD176" s="29">
        <f>+IFERROR(VLOOKUP(Creditos_totales!BD$104,Cartera!$C$89:$DG$127,Creditos_totales!$P176,0)/(VLOOKUP(Creditos_totales!BD$104,Cartera!$C$89:$DG$127,Creditos_totales!$P176,0)+VLOOKUP(Creditos_totales!BD$104,Cartera!$C$44:$DG$82,Creditos_totales!$P176,0))," ")</f>
        <v>4.4238519560622462E-2</v>
      </c>
      <c r="BE176" s="29">
        <f>+IFERROR(VLOOKUP(Creditos_totales!BE$104,Cartera!$C$89:$DG$127,Creditos_totales!$P176,0)/(VLOOKUP(Creditos_totales!BE$104,Cartera!$C$89:$DG$127,Creditos_totales!$P176,0)+VLOOKUP(Creditos_totales!BE$104,Cartera!$C$44:$DG$82,Creditos_totales!$P176,0))," ")</f>
        <v>0.42184586064461105</v>
      </c>
      <c r="BF176" s="29">
        <f>+IFERROR(VLOOKUP(Creditos_totales!BF$104,Cartera!$C$89:$DG$127,Creditos_totales!$P176,0)/(VLOOKUP(Creditos_totales!BF$104,Cartera!$C$89:$DG$127,Creditos_totales!$P176,0)+VLOOKUP(Creditos_totales!BF$104,Cartera!$C$44:$DG$82,Creditos_totales!$P176,0))," ")</f>
        <v>0.25316764990515406</v>
      </c>
      <c r="BG176" s="12">
        <f t="shared" si="7"/>
        <v>0.40525912022129318</v>
      </c>
      <c r="BH176" s="38">
        <v>0.28977776744241246</v>
      </c>
    </row>
    <row r="177" spans="2:60" ht="16.5" x14ac:dyDescent="0.3">
      <c r="B177">
        <v>85</v>
      </c>
      <c r="C177" s="23">
        <v>43100</v>
      </c>
      <c r="D177" s="29">
        <f>+IFERROR(VLOOKUP(D$104,Cartera!$C$23:$DG$33,Creditos_totales!$B177,0)/(VLOOKUP(D$104,Cartera!$C$5:$DG$15,Creditos_totales!$B177,0)+VLOOKUP(D$104,Cartera!$C$23:$DG$33,Creditos_totales!$B177,0))," ")</f>
        <v>0.56646806876006206</v>
      </c>
      <c r="E177" s="29">
        <f>+IFERROR(VLOOKUP(E$104,Cartera!$C$23:$DG$33,Creditos_totales!$B177,0)/(VLOOKUP(E$104,Cartera!$C$5:$DG$15,Creditos_totales!$B177,0)+VLOOKUP(E$104,Cartera!$C$23:$DG$33,Creditos_totales!$B177,0))," ")</f>
        <v>0.70099439918508188</v>
      </c>
      <c r="F177" s="29">
        <f>+IFERROR(VLOOKUP(F$104,Cartera!$C$23:$DG$33,Creditos_totales!$B177,0)/(VLOOKUP(F$104,Cartera!$C$5:$DG$15,Creditos_totales!$B177,0)+VLOOKUP(F$104,Cartera!$C$23:$DG$33,Creditos_totales!$B177,0))," ")</f>
        <v>0.57085407212963712</v>
      </c>
      <c r="G177" s="29">
        <f>+IFERROR(VLOOKUP(G$104,Cartera!$C$23:$DG$33,Creditos_totales!$B177,0)/(VLOOKUP(G$104,Cartera!$C$5:$DG$15,Creditos_totales!$B177,0)+VLOOKUP(G$104,Cartera!$C$23:$DG$33,Creditos_totales!$B177,0))," ")</f>
        <v>0.61711874629606667</v>
      </c>
      <c r="H177" s="29">
        <f>+IFERROR(VLOOKUP(H$104,Cartera!$C$23:$DG$33,Creditos_totales!$B177,0)/(VLOOKUP(H$104,Cartera!$C$5:$DG$15,Creditos_totales!$B177,0)+VLOOKUP(H$104,Cartera!$C$23:$DG$33,Creditos_totales!$B177,0))," ")</f>
        <v>0.27284100504113057</v>
      </c>
      <c r="I177" s="29">
        <f>+IFERROR(VLOOKUP(I$104,Cartera!$C$23:$DG$33,Creditos_totales!$B177,0)/(VLOOKUP(I$104,Cartera!$C$5:$DG$15,Creditos_totales!$B177,0)+VLOOKUP(I$104,Cartera!$C$23:$DG$33,Creditos_totales!$B177,0))," ")</f>
        <v>0.57504239047466843</v>
      </c>
      <c r="J177" s="29">
        <f>+IFERROR(VLOOKUP(J$104,Cartera!$C$23:$DG$33,Creditos_totales!$B177,0)/(VLOOKUP(J$104,Cartera!$C$5:$DG$15,Creditos_totales!$B177,0)+VLOOKUP(J$104,Cartera!$C$23:$DG$33,Creditos_totales!$B177,0))," ")</f>
        <v>0.74414422940073488</v>
      </c>
      <c r="K177" s="29">
        <f>+IFERROR(VLOOKUP(K$104,Cartera!$C$23:$DG$33,Creditos_totales!$B177,0)/(VLOOKUP(K$104,Cartera!$C$5:$DG$15,Creditos_totales!$B177,0)+VLOOKUP(K$104,Cartera!$C$23:$DG$33,Creditos_totales!$B177,0))," ")</f>
        <v>0.79357518617019218</v>
      </c>
      <c r="L177" s="29">
        <f>+IFERROR(VLOOKUP(L$104,Cartera!$C$23:$DG$33,Creditos_totales!$B177,0)/(VLOOKUP(L$104,Cartera!$C$5:$DG$15,Creditos_totales!$B177,0)+VLOOKUP(L$104,Cartera!$C$23:$DG$33,Creditos_totales!$B177,0))," ")</f>
        <v>0.11701137252907691</v>
      </c>
      <c r="M177" s="29">
        <f>+IFERROR(VLOOKUP(M$104,Cartera!$C$23:$DG$33,Creditos_totales!$B177,0)/(VLOOKUP(M$104,Cartera!$C$5:$DG$15,Creditos_totales!$B177,0)+VLOOKUP(M$104,Cartera!$C$23:$DG$33,Creditos_totales!$B177,0))," ")</f>
        <v>0.58441062322244486</v>
      </c>
      <c r="N177" s="12">
        <v>0.59605979269362608</v>
      </c>
      <c r="P177">
        <v>85</v>
      </c>
      <c r="Q177" s="3">
        <v>43100</v>
      </c>
      <c r="R177" s="29">
        <f t="shared" si="4"/>
        <v>0.38288125370393333</v>
      </c>
      <c r="S177" s="29">
        <f t="shared" si="5"/>
        <v>0.43353193123993794</v>
      </c>
      <c r="T177" s="29">
        <f t="shared" si="6"/>
        <v>0.42914592787036288</v>
      </c>
      <c r="U177" s="29">
        <f>+IFERROR(VLOOKUP(Creditos_totales!U$104,Cartera!$C$89:$DG$127,Creditos_totales!$P177,0)/(VLOOKUP(Creditos_totales!U$104,Cartera!$C$89:$DG$127,Creditos_totales!$P177,0)+VLOOKUP(Creditos_totales!U$104,Cartera!$C$44:$DG$82,Creditos_totales!$P177,0))," ")</f>
        <v>0.4026029143457926</v>
      </c>
      <c r="V177" s="29">
        <f>+IFERROR(VLOOKUP(Creditos_totales!V$104,Cartera!$C$89:$DG$127,Creditos_totales!$P177,0)/(VLOOKUP(Creditos_totales!V$104,Cartera!$C$89:$DG$127,Creditos_totales!$P177,0)+VLOOKUP(Creditos_totales!V$104,Cartera!$C$44:$DG$82,Creditos_totales!$P177,0))," ")</f>
        <v>0.70929145523293369</v>
      </c>
      <c r="W177" s="29">
        <f>+IFERROR(VLOOKUP(Creditos_totales!W$104,Cartera!$C$89:$DG$127,Creditos_totales!$P177,0)/(VLOOKUP(Creditos_totales!W$104,Cartera!$C$89:$DG$127,Creditos_totales!$P177,0)+VLOOKUP(Creditos_totales!W$104,Cartera!$C$44:$DG$82,Creditos_totales!$P177,0))," ")</f>
        <v>0.37434428549372678</v>
      </c>
      <c r="X177" s="29">
        <f>+IFERROR(VLOOKUP(Creditos_totales!X$104,Cartera!$C$89:$DG$127,Creditos_totales!$P177,0)/(VLOOKUP(Creditos_totales!X$104,Cartera!$C$89:$DG$127,Creditos_totales!$P177,0)+VLOOKUP(Creditos_totales!X$104,Cartera!$C$44:$DG$82,Creditos_totales!$P177,0))," ")</f>
        <v>0.37010593698540056</v>
      </c>
      <c r="Y177" s="29">
        <f>+IFERROR(VLOOKUP(Creditos_totales!Y$104,Cartera!$C$89:$DG$127,Creditos_totales!$P177,0)/(VLOOKUP(Creditos_totales!Y$104,Cartera!$C$89:$DG$127,Creditos_totales!$P177,0)+VLOOKUP(Creditos_totales!Y$104,Cartera!$C$44:$DG$82,Creditos_totales!$P177,0))," ")</f>
        <v>0.39727723770905216</v>
      </c>
      <c r="Z177" s="29">
        <f>+IFERROR(VLOOKUP(Creditos_totales!Z$104,Cartera!$C$89:$DG$127,Creditos_totales!$P177,0)/(VLOOKUP(Creditos_totales!Z$104,Cartera!$C$89:$DG$127,Creditos_totales!$P177,0)+VLOOKUP(Creditos_totales!Z$104,Cartera!$C$44:$DG$82,Creditos_totales!$P177,0))," ")</f>
        <v>0.42127601401741915</v>
      </c>
      <c r="AA177" s="29">
        <f>+IFERROR(VLOOKUP(Creditos_totales!AA$104,Cartera!$C$89:$DG$127,Creditos_totales!$P177,0)/(VLOOKUP(Creditos_totales!AA$104,Cartera!$C$89:$DG$127,Creditos_totales!$P177,0)+VLOOKUP(Creditos_totales!AA$104,Cartera!$C$44:$DG$82,Creditos_totales!$P177,0))," ")</f>
        <v>0.34383589018855404</v>
      </c>
      <c r="AB177" s="29">
        <f>+IFERROR(VLOOKUP(Creditos_totales!AB$104,Cartera!$C$89:$DG$127,Creditos_totales!$P177,0)/(VLOOKUP(Creditos_totales!AB$104,Cartera!$C$89:$DG$127,Creditos_totales!$P177,0)+VLOOKUP(Creditos_totales!AB$104,Cartera!$C$44:$DG$82,Creditos_totales!$P177,0))," ")</f>
        <v>0.44785287690556119</v>
      </c>
      <c r="AC177" s="29">
        <f>+IFERROR(VLOOKUP(Creditos_totales!AC$104,Cartera!$C$89:$DG$127,Creditos_totales!$P177,0)/(VLOOKUP(Creditos_totales!AC$104,Cartera!$C$89:$DG$127,Creditos_totales!$P177,0)+VLOOKUP(Creditos_totales!AC$104,Cartera!$C$44:$DG$82,Creditos_totales!$P177,0))," ")</f>
        <v>0.2218471390143231</v>
      </c>
      <c r="AD177" s="29">
        <f>+IFERROR(VLOOKUP(Creditos_totales!AD$104,Cartera!$C$89:$DG$127,Creditos_totales!$P177,0)/(VLOOKUP(Creditos_totales!AD$104,Cartera!$C$89:$DG$127,Creditos_totales!$P177,0)+VLOOKUP(Creditos_totales!AD$104,Cartera!$C$44:$DG$82,Creditos_totales!$P177,0))," ")</f>
        <v>0.26277089938214387</v>
      </c>
      <c r="AE177" s="29">
        <f>+IFERROR(VLOOKUP(Creditos_totales!AE$104,Cartera!$C$89:$DG$127,Creditos_totales!$P177,0)/(VLOOKUP(Creditos_totales!AE$104,Cartera!$C$89:$DG$127,Creditos_totales!$P177,0)+VLOOKUP(Creditos_totales!AE$104,Cartera!$C$44:$DG$82,Creditos_totales!$P177,0))," ")</f>
        <v>0.43475669128021699</v>
      </c>
      <c r="AF177" s="29" t="str">
        <f>+IFERROR(VLOOKUP(Creditos_totales!AF$104,Cartera!$C$89:$DG$127,Creditos_totales!$P177,0)/(VLOOKUP(Creditos_totales!AF$104,Cartera!$C$89:$DG$127,Creditos_totales!$P177,0)+VLOOKUP(Creditos_totales!AF$104,Cartera!$C$44:$DG$82,Creditos_totales!$P177,0))," ")</f>
        <v xml:space="preserve"> </v>
      </c>
      <c r="AG177" s="29">
        <f>+IFERROR(VLOOKUP(Creditos_totales!AG$104,Cartera!$C$89:$DG$127,Creditos_totales!$P177,0)/(VLOOKUP(Creditos_totales!AG$104,Cartera!$C$89:$DG$127,Creditos_totales!$P177,0)+VLOOKUP(Creditos_totales!AG$104,Cartera!$C$44:$DG$82,Creditos_totales!$P177,0))," ")</f>
        <v>0.26724510740749285</v>
      </c>
      <c r="AH177" s="29">
        <f>+IFERROR(VLOOKUP(Creditos_totales!AH$104,Cartera!$C$89:$DG$127,Creditos_totales!$P177,0)/(VLOOKUP(Creditos_totales!AH$104,Cartera!$C$89:$DG$127,Creditos_totales!$P177,0)+VLOOKUP(Creditos_totales!AH$104,Cartera!$C$44:$DG$82,Creditos_totales!$P177,0))," ")</f>
        <v>0.13900250384935195</v>
      </c>
      <c r="AI177" s="29">
        <f>+IFERROR(VLOOKUP(Creditos_totales!AI$104,Cartera!$C$89:$DG$127,Creditos_totales!$P177,0)/(VLOOKUP(Creditos_totales!AI$104,Cartera!$C$89:$DG$127,Creditos_totales!$P177,0)+VLOOKUP(Creditos_totales!AI$104,Cartera!$C$44:$DG$82,Creditos_totales!$P177,0))," ")</f>
        <v>0.42454383021149161</v>
      </c>
      <c r="AJ177" s="29" t="str">
        <f>+IFERROR(VLOOKUP(Creditos_totales!AJ$104,Cartera!$C$89:$DG$127,Creditos_totales!$P177,0)/(VLOOKUP(Creditos_totales!AJ$104,Cartera!$C$89:$DG$127,Creditos_totales!$P177,0)+VLOOKUP(Creditos_totales!AJ$104,Cartera!$C$44:$DG$82,Creditos_totales!$P177,0))," ")</f>
        <v xml:space="preserve"> </v>
      </c>
      <c r="AK177" s="29">
        <f>+IFERROR(VLOOKUP(Creditos_totales!AK$104,Cartera!$C$89:$DG$127,Creditos_totales!$P177,0)/(VLOOKUP(Creditos_totales!AK$104,Cartera!$C$89:$DG$127,Creditos_totales!$P177,0)+VLOOKUP(Creditos_totales!AK$104,Cartera!$C$44:$DG$82,Creditos_totales!$P177,0))," ")</f>
        <v>0.3798419056157194</v>
      </c>
      <c r="AL177" s="29" t="str">
        <f>+IFERROR(VLOOKUP(Creditos_totales!AL$104,Cartera!$C$89:$DG$127,Creditos_totales!$P177,0)/(VLOOKUP(Creditos_totales!AL$104,Cartera!$C$89:$DG$127,Creditos_totales!$P177,0)+VLOOKUP(Creditos_totales!AL$104,Cartera!$C$44:$DG$82,Creditos_totales!$P177,0))," ")</f>
        <v xml:space="preserve"> </v>
      </c>
      <c r="AM177" s="29" t="str">
        <f>+IFERROR(VLOOKUP(Creditos_totales!AM$104,Cartera!$C$89:$DG$127,Creditos_totales!$P177,0)/(VLOOKUP(Creditos_totales!AM$104,Cartera!$C$89:$DG$127,Creditos_totales!$P177,0)+VLOOKUP(Creditos_totales!AM$104,Cartera!$C$44:$DG$82,Creditos_totales!$P177,0))," ")</f>
        <v xml:space="preserve"> </v>
      </c>
      <c r="AN177" s="29" t="str">
        <f>+IFERROR(VLOOKUP(Creditos_totales!AN$104,Cartera!$C$89:$DG$127,Creditos_totales!$P177,0)/(VLOOKUP(Creditos_totales!AN$104,Cartera!$C$89:$DG$127,Creditos_totales!$P177,0)+VLOOKUP(Creditos_totales!AN$104,Cartera!$C$44:$DG$82,Creditos_totales!$P177,0))," ")</f>
        <v xml:space="preserve"> </v>
      </c>
      <c r="AO177" s="29" t="str">
        <f>+IFERROR(VLOOKUP(Creditos_totales!AO$104,Cartera!$C$89:$DG$127,Creditos_totales!$P177,0)/(VLOOKUP(Creditos_totales!AO$104,Cartera!$C$89:$DG$127,Creditos_totales!$P177,0)+VLOOKUP(Creditos_totales!AO$104,Cartera!$C$44:$DG$82,Creditos_totales!$P177,0))," ")</f>
        <v xml:space="preserve"> </v>
      </c>
      <c r="AP177" s="29">
        <f>+IFERROR(VLOOKUP(Creditos_totales!AP$104,Cartera!$C$89:$DG$127,Creditos_totales!$P177,0)/(VLOOKUP(Creditos_totales!AP$104,Cartera!$C$89:$DG$127,Creditos_totales!$P177,0)+VLOOKUP(Creditos_totales!AP$104,Cartera!$C$44:$DG$82,Creditos_totales!$P177,0))," ")</f>
        <v>0.18301289108063651</v>
      </c>
      <c r="AQ177" s="29" t="str">
        <f>+IFERROR(VLOOKUP(Creditos_totales!AQ$104,Cartera!$C$89:$DG$127,Creditos_totales!$P177,0)/(VLOOKUP(Creditos_totales!AQ$104,Cartera!$C$89:$DG$127,Creditos_totales!$P177,0)+VLOOKUP(Creditos_totales!AQ$104,Cartera!$C$44:$DG$82,Creditos_totales!$P177,0))," ")</f>
        <v xml:space="preserve"> </v>
      </c>
      <c r="AR177" s="29">
        <f>+IFERROR(VLOOKUP(Creditos_totales!AR$104,Cartera!$C$89:$DG$127,Creditos_totales!$P177,0)/(VLOOKUP(Creditos_totales!AR$104,Cartera!$C$89:$DG$127,Creditos_totales!$P177,0)+VLOOKUP(Creditos_totales!AR$104,Cartera!$C$44:$DG$82,Creditos_totales!$P177,0))," ")</f>
        <v>9.8858863152862436E-2</v>
      </c>
      <c r="AS177" s="29">
        <f>+IFERROR(VLOOKUP(Creditos_totales!AS$104,Cartera!$C$89:$DG$127,Creditos_totales!$P177,0)/(VLOOKUP(Creditos_totales!AS$104,Cartera!$C$89:$DG$127,Creditos_totales!$P177,0)+VLOOKUP(Creditos_totales!AS$104,Cartera!$C$44:$DG$82,Creditos_totales!$P177,0))," ")</f>
        <v>0.32630777794810284</v>
      </c>
      <c r="AT177" s="29">
        <f>+IFERROR(VLOOKUP(Creditos_totales!AT$104,Cartera!$C$89:$DG$127,Creditos_totales!$P177,0)/(VLOOKUP(Creditos_totales!AT$104,Cartera!$C$89:$DG$127,Creditos_totales!$P177,0)+VLOOKUP(Creditos_totales!AT$104,Cartera!$C$44:$DG$82,Creditos_totales!$P177,0))," ")</f>
        <v>0.29574540342711392</v>
      </c>
      <c r="AU177" s="29">
        <f>+IFERROR(VLOOKUP(Creditos_totales!AU$104,Cartera!$C$89:$DG$127,Creditos_totales!$P177,0)/(VLOOKUP(Creditos_totales!AU$104,Cartera!$C$89:$DG$127,Creditos_totales!$P177,0)+VLOOKUP(Creditos_totales!AU$104,Cartera!$C$44:$DG$82,Creditos_totales!$P177,0))," ")</f>
        <v>0.38809502566080034</v>
      </c>
      <c r="AV177" s="29" t="str">
        <f>+IFERROR(VLOOKUP(Creditos_totales!AV$104,Cartera!$C$89:$DG$127,Creditos_totales!$P177,0)/(VLOOKUP(Creditos_totales!AV$104,Cartera!$C$89:$DG$127,Creditos_totales!$P177,0)+VLOOKUP(Creditos_totales!AV$104,Cartera!$C$44:$DG$82,Creditos_totales!$P177,0))," ")</f>
        <v xml:space="preserve"> </v>
      </c>
      <c r="AW177" s="29" t="str">
        <f>+IFERROR(VLOOKUP(Creditos_totales!AW$104,Cartera!$C$89:$DG$127,Creditos_totales!$P177,0)/(VLOOKUP(Creditos_totales!AW$104,Cartera!$C$89:$DG$127,Creditos_totales!$P177,0)+VLOOKUP(Creditos_totales!AW$104,Cartera!$C$44:$DG$82,Creditos_totales!$P177,0))," ")</f>
        <v xml:space="preserve"> </v>
      </c>
      <c r="AX177" s="29">
        <f>+IFERROR(VLOOKUP(Creditos_totales!AX$104,Cartera!$C$89:$DG$127,Creditos_totales!$P177,0)/(VLOOKUP(Creditos_totales!AX$104,Cartera!$C$89:$DG$127,Creditos_totales!$P177,0)+VLOOKUP(Creditos_totales!AX$104,Cartera!$C$44:$DG$82,Creditos_totales!$P177,0))," ")</f>
        <v>7.7391002462586456E-2</v>
      </c>
      <c r="AY177" s="29">
        <f>+IFERROR(VLOOKUP(Creditos_totales!AY$104,Cartera!$C$89:$DG$127,Creditos_totales!$P177,0)/(VLOOKUP(Creditos_totales!AY$104,Cartera!$C$89:$DG$127,Creditos_totales!$P177,0)+VLOOKUP(Creditos_totales!AY$104,Cartera!$C$44:$DG$82,Creditos_totales!$P177,0))," ")</f>
        <v>3.1561526163933755E-2</v>
      </c>
      <c r="AZ177" s="29">
        <f>+IFERROR(VLOOKUP(Creditos_totales!AZ$104,Cartera!$C$89:$DG$127,Creditos_totales!$P177,0)/(VLOOKUP(Creditos_totales!AZ$104,Cartera!$C$89:$DG$127,Creditos_totales!$P177,0)+VLOOKUP(Creditos_totales!AZ$104,Cartera!$C$44:$DG$82,Creditos_totales!$P177,0))," ")</f>
        <v>0.27236081779009458</v>
      </c>
      <c r="BA177" s="29">
        <f>+IFERROR(VLOOKUP(Creditos_totales!BA$104,Cartera!$C$89:$DG$127,Creditos_totales!$P177,0)/(VLOOKUP(Creditos_totales!BA$104,Cartera!$C$89:$DG$127,Creditos_totales!$P177,0)+VLOOKUP(Creditos_totales!BA$104,Cartera!$C$44:$DG$82,Creditos_totales!$P177,0))," ")</f>
        <v>0.15069683066788861</v>
      </c>
      <c r="BB177" s="29" t="str">
        <f>+IFERROR(VLOOKUP(Creditos_totales!BB$104,Cartera!$C$89:$DG$127,Creditos_totales!$P177,0)/(VLOOKUP(Creditos_totales!BB$104,Cartera!$C$89:$DG$127,Creditos_totales!$P177,0)+VLOOKUP(Creditos_totales!BB$104,Cartera!$C$44:$DG$82,Creditos_totales!$P177,0))," ")</f>
        <v xml:space="preserve"> </v>
      </c>
      <c r="BC177" s="29" t="str">
        <f>+IFERROR(VLOOKUP(Creditos_totales!BC$104,Cartera!$C$89:$DG$127,Creditos_totales!$P177,0)/(VLOOKUP(Creditos_totales!BC$104,Cartera!$C$89:$DG$127,Creditos_totales!$P177,0)+VLOOKUP(Creditos_totales!BC$104,Cartera!$C$44:$DG$82,Creditos_totales!$P177,0))," ")</f>
        <v xml:space="preserve"> </v>
      </c>
      <c r="BD177" s="29">
        <f>+IFERROR(VLOOKUP(Creditos_totales!BD$104,Cartera!$C$89:$DG$127,Creditos_totales!$P177,0)/(VLOOKUP(Creditos_totales!BD$104,Cartera!$C$89:$DG$127,Creditos_totales!$P177,0)+VLOOKUP(Creditos_totales!BD$104,Cartera!$C$44:$DG$82,Creditos_totales!$P177,0))," ")</f>
        <v>3.8147324557030786E-2</v>
      </c>
      <c r="BE177" s="29">
        <f>+IFERROR(VLOOKUP(Creditos_totales!BE$104,Cartera!$C$89:$DG$127,Creditos_totales!$P177,0)/(VLOOKUP(Creditos_totales!BE$104,Cartera!$C$89:$DG$127,Creditos_totales!$P177,0)+VLOOKUP(Creditos_totales!BE$104,Cartera!$C$44:$DG$82,Creditos_totales!$P177,0))," ")</f>
        <v>0.424475627004686</v>
      </c>
      <c r="BF177" s="29">
        <f>+IFERROR(VLOOKUP(Creditos_totales!BF$104,Cartera!$C$89:$DG$127,Creditos_totales!$P177,0)/(VLOOKUP(Creditos_totales!BF$104,Cartera!$C$89:$DG$127,Creditos_totales!$P177,0)+VLOOKUP(Creditos_totales!BF$104,Cartera!$C$44:$DG$82,Creditos_totales!$P177,0))," ")</f>
        <v>0.25138242609980394</v>
      </c>
      <c r="BG177" s="12">
        <f t="shared" si="7"/>
        <v>0.40394020730637392</v>
      </c>
      <c r="BH177" s="38">
        <v>0.28986915142372616</v>
      </c>
    </row>
    <row r="178" spans="2:60" ht="16.5" x14ac:dyDescent="0.3">
      <c r="B178">
        <v>86</v>
      </c>
      <c r="C178" s="23">
        <v>43131</v>
      </c>
      <c r="D178" s="29">
        <f>+IFERROR(VLOOKUP(D$104,Cartera!$C$23:$DG$33,Creditos_totales!$B178,0)/(VLOOKUP(D$104,Cartera!$C$5:$DG$15,Creditos_totales!$B178,0)+VLOOKUP(D$104,Cartera!$C$23:$DG$33,Creditos_totales!$B178,0))," ")</f>
        <v>0.56344372405593746</v>
      </c>
      <c r="E178" s="29">
        <f>+IFERROR(VLOOKUP(E$104,Cartera!$C$23:$DG$33,Creditos_totales!$B178,0)/(VLOOKUP(E$104,Cartera!$C$5:$DG$15,Creditos_totales!$B178,0)+VLOOKUP(E$104,Cartera!$C$23:$DG$33,Creditos_totales!$B178,0))," ")</f>
        <v>0.7012356438325944</v>
      </c>
      <c r="F178" s="29">
        <f>+IFERROR(VLOOKUP(F$104,Cartera!$C$23:$DG$33,Creditos_totales!$B178,0)/(VLOOKUP(F$104,Cartera!$C$5:$DG$15,Creditos_totales!$B178,0)+VLOOKUP(F$104,Cartera!$C$23:$DG$33,Creditos_totales!$B178,0))," ")</f>
        <v>0.5560891843750374</v>
      </c>
      <c r="G178" s="29">
        <f>+IFERROR(VLOOKUP(G$104,Cartera!$C$23:$DG$33,Creditos_totales!$B178,0)/(VLOOKUP(G$104,Cartera!$C$5:$DG$15,Creditos_totales!$B178,0)+VLOOKUP(G$104,Cartera!$C$23:$DG$33,Creditos_totales!$B178,0))," ")</f>
        <v>0.61145986021044185</v>
      </c>
      <c r="H178" s="29">
        <f>+IFERROR(VLOOKUP(H$104,Cartera!$C$23:$DG$33,Creditos_totales!$B178,0)/(VLOOKUP(H$104,Cartera!$C$5:$DG$15,Creditos_totales!$B178,0)+VLOOKUP(H$104,Cartera!$C$23:$DG$33,Creditos_totales!$B178,0))," ")</f>
        <v>0.24463330794472432</v>
      </c>
      <c r="I178" s="29">
        <f>+IFERROR(VLOOKUP(I$104,Cartera!$C$23:$DG$33,Creditos_totales!$B178,0)/(VLOOKUP(I$104,Cartera!$C$5:$DG$15,Creditos_totales!$B178,0)+VLOOKUP(I$104,Cartera!$C$23:$DG$33,Creditos_totales!$B178,0))," ")</f>
        <v>0.57167048780709484</v>
      </c>
      <c r="J178" s="29">
        <f>+IFERROR(VLOOKUP(J$104,Cartera!$C$23:$DG$33,Creditos_totales!$B178,0)/(VLOOKUP(J$104,Cartera!$C$5:$DG$15,Creditos_totales!$B178,0)+VLOOKUP(J$104,Cartera!$C$23:$DG$33,Creditos_totales!$B178,0))," ")</f>
        <v>0.75020084080958771</v>
      </c>
      <c r="K178" s="29">
        <f>+IFERROR(VLOOKUP(K$104,Cartera!$C$23:$DG$33,Creditos_totales!$B178,0)/(VLOOKUP(K$104,Cartera!$C$5:$DG$15,Creditos_totales!$B178,0)+VLOOKUP(K$104,Cartera!$C$23:$DG$33,Creditos_totales!$B178,0))," ")</f>
        <v>0.80096311294390732</v>
      </c>
      <c r="L178" s="29">
        <f>+IFERROR(VLOOKUP(L$104,Cartera!$C$23:$DG$33,Creditos_totales!$B178,0)/(VLOOKUP(L$104,Cartera!$C$5:$DG$15,Creditos_totales!$B178,0)+VLOOKUP(L$104,Cartera!$C$23:$DG$33,Creditos_totales!$B178,0))," ")</f>
        <v>0.11504117321398649</v>
      </c>
      <c r="M178" s="29">
        <f>+IFERROR(VLOOKUP(M$104,Cartera!$C$23:$DG$33,Creditos_totales!$B178,0)/(VLOOKUP(M$104,Cartera!$C$5:$DG$15,Creditos_totales!$B178,0)+VLOOKUP(M$104,Cartera!$C$23:$DG$33,Creditos_totales!$B178,0))," ")</f>
        <v>0.5012190807310587</v>
      </c>
      <c r="N178" s="12">
        <v>0.5910793446191801</v>
      </c>
      <c r="P178">
        <v>86</v>
      </c>
      <c r="Q178" s="3">
        <v>43131</v>
      </c>
      <c r="R178" s="29">
        <f t="shared" si="4"/>
        <v>0.38854013978955815</v>
      </c>
      <c r="S178" s="29">
        <f t="shared" si="5"/>
        <v>0.43655627594406254</v>
      </c>
      <c r="T178" s="29">
        <f t="shared" si="6"/>
        <v>0.4439108156249626</v>
      </c>
      <c r="U178" s="29">
        <f>+IFERROR(VLOOKUP(Creditos_totales!U$104,Cartera!$C$89:$DG$127,Creditos_totales!$P178,0)/(VLOOKUP(Creditos_totales!U$104,Cartera!$C$89:$DG$127,Creditos_totales!$P178,0)+VLOOKUP(Creditos_totales!U$104,Cartera!$C$44:$DG$82,Creditos_totales!$P178,0))," ")</f>
        <v>0.40555845496065712</v>
      </c>
      <c r="V178" s="29">
        <f>+IFERROR(VLOOKUP(Creditos_totales!V$104,Cartera!$C$89:$DG$127,Creditos_totales!$P178,0)/(VLOOKUP(Creditos_totales!V$104,Cartera!$C$89:$DG$127,Creditos_totales!$P178,0)+VLOOKUP(Creditos_totales!V$104,Cartera!$C$44:$DG$82,Creditos_totales!$P178,0))," ")</f>
        <v>0.70816076868690736</v>
      </c>
      <c r="W178" s="29">
        <f>+IFERROR(VLOOKUP(Creditos_totales!W$104,Cartera!$C$89:$DG$127,Creditos_totales!$P178,0)/(VLOOKUP(Creditos_totales!W$104,Cartera!$C$89:$DG$127,Creditos_totales!$P178,0)+VLOOKUP(Creditos_totales!W$104,Cartera!$C$44:$DG$82,Creditos_totales!$P178,0))," ")</f>
        <v>0.37662200289852421</v>
      </c>
      <c r="X178" s="29">
        <f>+IFERROR(VLOOKUP(Creditos_totales!X$104,Cartera!$C$89:$DG$127,Creditos_totales!$P178,0)/(VLOOKUP(Creditos_totales!X$104,Cartera!$C$89:$DG$127,Creditos_totales!$P178,0)+VLOOKUP(Creditos_totales!X$104,Cartera!$C$44:$DG$82,Creditos_totales!$P178,0))," ")</f>
        <v>0.36823287211801364</v>
      </c>
      <c r="Y178" s="29">
        <f>+IFERROR(VLOOKUP(Creditos_totales!Y$104,Cartera!$C$89:$DG$127,Creditos_totales!$P178,0)/(VLOOKUP(Creditos_totales!Y$104,Cartera!$C$89:$DG$127,Creditos_totales!$P178,0)+VLOOKUP(Creditos_totales!Y$104,Cartera!$C$44:$DG$82,Creditos_totales!$P178,0))," ")</f>
        <v>0.39831889985244257</v>
      </c>
      <c r="Z178" s="29">
        <f>+IFERROR(VLOOKUP(Creditos_totales!Z$104,Cartera!$C$89:$DG$127,Creditos_totales!$P178,0)/(VLOOKUP(Creditos_totales!Z$104,Cartera!$C$89:$DG$127,Creditos_totales!$P178,0)+VLOOKUP(Creditos_totales!Z$104,Cartera!$C$44:$DG$82,Creditos_totales!$P178,0))," ")</f>
        <v>0.42124791611554385</v>
      </c>
      <c r="AA178" s="29">
        <f>+IFERROR(VLOOKUP(Creditos_totales!AA$104,Cartera!$C$89:$DG$127,Creditos_totales!$P178,0)/(VLOOKUP(Creditos_totales!AA$104,Cartera!$C$89:$DG$127,Creditos_totales!$P178,0)+VLOOKUP(Creditos_totales!AA$104,Cartera!$C$44:$DG$82,Creditos_totales!$P178,0))," ")</f>
        <v>0.34115540090043367</v>
      </c>
      <c r="AB178" s="29">
        <f>+IFERROR(VLOOKUP(Creditos_totales!AB$104,Cartera!$C$89:$DG$127,Creditos_totales!$P178,0)/(VLOOKUP(Creditos_totales!AB$104,Cartera!$C$89:$DG$127,Creditos_totales!$P178,0)+VLOOKUP(Creditos_totales!AB$104,Cartera!$C$44:$DG$82,Creditos_totales!$P178,0))," ")</f>
        <v>0.45142422139004518</v>
      </c>
      <c r="AC178" s="29">
        <f>+IFERROR(VLOOKUP(Creditos_totales!AC$104,Cartera!$C$89:$DG$127,Creditos_totales!$P178,0)/(VLOOKUP(Creditos_totales!AC$104,Cartera!$C$89:$DG$127,Creditos_totales!$P178,0)+VLOOKUP(Creditos_totales!AC$104,Cartera!$C$44:$DG$82,Creditos_totales!$P178,0))," ")</f>
        <v>0.22203576285707491</v>
      </c>
      <c r="AD178" s="29">
        <f>+IFERROR(VLOOKUP(Creditos_totales!AD$104,Cartera!$C$89:$DG$127,Creditos_totales!$P178,0)/(VLOOKUP(Creditos_totales!AD$104,Cartera!$C$89:$DG$127,Creditos_totales!$P178,0)+VLOOKUP(Creditos_totales!AD$104,Cartera!$C$44:$DG$82,Creditos_totales!$P178,0))," ")</f>
        <v>0.26257298603618523</v>
      </c>
      <c r="AE178" s="29">
        <f>+IFERROR(VLOOKUP(Creditos_totales!AE$104,Cartera!$C$89:$DG$127,Creditos_totales!$P178,0)/(VLOOKUP(Creditos_totales!AE$104,Cartera!$C$89:$DG$127,Creditos_totales!$P178,0)+VLOOKUP(Creditos_totales!AE$104,Cartera!$C$44:$DG$82,Creditos_totales!$P178,0))," ")</f>
        <v>0.43666256489526478</v>
      </c>
      <c r="AF178" s="29" t="str">
        <f>+IFERROR(VLOOKUP(Creditos_totales!AF$104,Cartera!$C$89:$DG$127,Creditos_totales!$P178,0)/(VLOOKUP(Creditos_totales!AF$104,Cartera!$C$89:$DG$127,Creditos_totales!$P178,0)+VLOOKUP(Creditos_totales!AF$104,Cartera!$C$44:$DG$82,Creditos_totales!$P178,0))," ")</f>
        <v xml:space="preserve"> </v>
      </c>
      <c r="AG178" s="29">
        <f>+IFERROR(VLOOKUP(Creditos_totales!AG$104,Cartera!$C$89:$DG$127,Creditos_totales!$P178,0)/(VLOOKUP(Creditos_totales!AG$104,Cartera!$C$89:$DG$127,Creditos_totales!$P178,0)+VLOOKUP(Creditos_totales!AG$104,Cartera!$C$44:$DG$82,Creditos_totales!$P178,0))," ")</f>
        <v>0.27175644407574179</v>
      </c>
      <c r="AH178" s="29">
        <f>+IFERROR(VLOOKUP(Creditos_totales!AH$104,Cartera!$C$89:$DG$127,Creditos_totales!$P178,0)/(VLOOKUP(Creditos_totales!AH$104,Cartera!$C$89:$DG$127,Creditos_totales!$P178,0)+VLOOKUP(Creditos_totales!AH$104,Cartera!$C$44:$DG$82,Creditos_totales!$P178,0))," ")</f>
        <v>0.13827040713907879</v>
      </c>
      <c r="AI178" s="29">
        <f>+IFERROR(VLOOKUP(Creditos_totales!AI$104,Cartera!$C$89:$DG$127,Creditos_totales!$P178,0)/(VLOOKUP(Creditos_totales!AI$104,Cartera!$C$89:$DG$127,Creditos_totales!$P178,0)+VLOOKUP(Creditos_totales!AI$104,Cartera!$C$44:$DG$82,Creditos_totales!$P178,0))," ")</f>
        <v>0.42042306824581777</v>
      </c>
      <c r="AJ178" s="29" t="str">
        <f>+IFERROR(VLOOKUP(Creditos_totales!AJ$104,Cartera!$C$89:$DG$127,Creditos_totales!$P178,0)/(VLOOKUP(Creditos_totales!AJ$104,Cartera!$C$89:$DG$127,Creditos_totales!$P178,0)+VLOOKUP(Creditos_totales!AJ$104,Cartera!$C$44:$DG$82,Creditos_totales!$P178,0))," ")</f>
        <v xml:space="preserve"> </v>
      </c>
      <c r="AK178" s="29">
        <f>+IFERROR(VLOOKUP(Creditos_totales!AK$104,Cartera!$C$89:$DG$127,Creditos_totales!$P178,0)/(VLOOKUP(Creditos_totales!AK$104,Cartera!$C$89:$DG$127,Creditos_totales!$P178,0)+VLOOKUP(Creditos_totales!AK$104,Cartera!$C$44:$DG$82,Creditos_totales!$P178,0))," ")</f>
        <v>0.37993912794726087</v>
      </c>
      <c r="AL178" s="29" t="str">
        <f>+IFERROR(VLOOKUP(Creditos_totales!AL$104,Cartera!$C$89:$DG$127,Creditos_totales!$P178,0)/(VLOOKUP(Creditos_totales!AL$104,Cartera!$C$89:$DG$127,Creditos_totales!$P178,0)+VLOOKUP(Creditos_totales!AL$104,Cartera!$C$44:$DG$82,Creditos_totales!$P178,0))," ")</f>
        <v xml:space="preserve"> </v>
      </c>
      <c r="AM178" s="29" t="str">
        <f>+IFERROR(VLOOKUP(Creditos_totales!AM$104,Cartera!$C$89:$DG$127,Creditos_totales!$P178,0)/(VLOOKUP(Creditos_totales!AM$104,Cartera!$C$89:$DG$127,Creditos_totales!$P178,0)+VLOOKUP(Creditos_totales!AM$104,Cartera!$C$44:$DG$82,Creditos_totales!$P178,0))," ")</f>
        <v xml:space="preserve"> </v>
      </c>
      <c r="AN178" s="29" t="str">
        <f>+IFERROR(VLOOKUP(Creditos_totales!AN$104,Cartera!$C$89:$DG$127,Creditos_totales!$P178,0)/(VLOOKUP(Creditos_totales!AN$104,Cartera!$C$89:$DG$127,Creditos_totales!$P178,0)+VLOOKUP(Creditos_totales!AN$104,Cartera!$C$44:$DG$82,Creditos_totales!$P178,0))," ")</f>
        <v xml:space="preserve"> </v>
      </c>
      <c r="AO178" s="29" t="str">
        <f>+IFERROR(VLOOKUP(Creditos_totales!AO$104,Cartera!$C$89:$DG$127,Creditos_totales!$P178,0)/(VLOOKUP(Creditos_totales!AO$104,Cartera!$C$89:$DG$127,Creditos_totales!$P178,0)+VLOOKUP(Creditos_totales!AO$104,Cartera!$C$44:$DG$82,Creditos_totales!$P178,0))," ")</f>
        <v xml:space="preserve"> </v>
      </c>
      <c r="AP178" s="29">
        <f>+IFERROR(VLOOKUP(Creditos_totales!AP$104,Cartera!$C$89:$DG$127,Creditos_totales!$P178,0)/(VLOOKUP(Creditos_totales!AP$104,Cartera!$C$89:$DG$127,Creditos_totales!$P178,0)+VLOOKUP(Creditos_totales!AP$104,Cartera!$C$44:$DG$82,Creditos_totales!$P178,0))," ")</f>
        <v>0.18393667456338131</v>
      </c>
      <c r="AQ178" s="29" t="str">
        <f>+IFERROR(VLOOKUP(Creditos_totales!AQ$104,Cartera!$C$89:$DG$127,Creditos_totales!$P178,0)/(VLOOKUP(Creditos_totales!AQ$104,Cartera!$C$89:$DG$127,Creditos_totales!$P178,0)+VLOOKUP(Creditos_totales!AQ$104,Cartera!$C$44:$DG$82,Creditos_totales!$P178,0))," ")</f>
        <v xml:space="preserve"> </v>
      </c>
      <c r="AR178" s="29">
        <f>+IFERROR(VLOOKUP(Creditos_totales!AR$104,Cartera!$C$89:$DG$127,Creditos_totales!$P178,0)/(VLOOKUP(Creditos_totales!AR$104,Cartera!$C$89:$DG$127,Creditos_totales!$P178,0)+VLOOKUP(Creditos_totales!AR$104,Cartera!$C$44:$DG$82,Creditos_totales!$P178,0))," ")</f>
        <v>9.6355772320436059E-2</v>
      </c>
      <c r="AS178" s="29">
        <f>+IFERROR(VLOOKUP(Creditos_totales!AS$104,Cartera!$C$89:$DG$127,Creditos_totales!$P178,0)/(VLOOKUP(Creditos_totales!AS$104,Cartera!$C$89:$DG$127,Creditos_totales!$P178,0)+VLOOKUP(Creditos_totales!AS$104,Cartera!$C$44:$DG$82,Creditos_totales!$P178,0))," ")</f>
        <v>0.3178553573722302</v>
      </c>
      <c r="AT178" s="29">
        <f>+IFERROR(VLOOKUP(Creditos_totales!AT$104,Cartera!$C$89:$DG$127,Creditos_totales!$P178,0)/(VLOOKUP(Creditos_totales!AT$104,Cartera!$C$89:$DG$127,Creditos_totales!$P178,0)+VLOOKUP(Creditos_totales!AT$104,Cartera!$C$44:$DG$82,Creditos_totales!$P178,0))," ")</f>
        <v>0.29900789555423812</v>
      </c>
      <c r="AU178" s="29">
        <f>+IFERROR(VLOOKUP(Creditos_totales!AU$104,Cartera!$C$89:$DG$127,Creditos_totales!$P178,0)/(VLOOKUP(Creditos_totales!AU$104,Cartera!$C$89:$DG$127,Creditos_totales!$P178,0)+VLOOKUP(Creditos_totales!AU$104,Cartera!$C$44:$DG$82,Creditos_totales!$P178,0))," ")</f>
        <v>0.3996844819391599</v>
      </c>
      <c r="AV178" s="29" t="str">
        <f>+IFERROR(VLOOKUP(Creditos_totales!AV$104,Cartera!$C$89:$DG$127,Creditos_totales!$P178,0)/(VLOOKUP(Creditos_totales!AV$104,Cartera!$C$89:$DG$127,Creditos_totales!$P178,0)+VLOOKUP(Creditos_totales!AV$104,Cartera!$C$44:$DG$82,Creditos_totales!$P178,0))," ")</f>
        <v xml:space="preserve"> </v>
      </c>
      <c r="AW178" s="29" t="str">
        <f>+IFERROR(VLOOKUP(Creditos_totales!AW$104,Cartera!$C$89:$DG$127,Creditos_totales!$P178,0)/(VLOOKUP(Creditos_totales!AW$104,Cartera!$C$89:$DG$127,Creditos_totales!$P178,0)+VLOOKUP(Creditos_totales!AW$104,Cartera!$C$44:$DG$82,Creditos_totales!$P178,0))," ")</f>
        <v xml:space="preserve"> </v>
      </c>
      <c r="AX178" s="29">
        <f>+IFERROR(VLOOKUP(Creditos_totales!AX$104,Cartera!$C$89:$DG$127,Creditos_totales!$P178,0)/(VLOOKUP(Creditos_totales!AX$104,Cartera!$C$89:$DG$127,Creditos_totales!$P178,0)+VLOOKUP(Creditos_totales!AX$104,Cartera!$C$44:$DG$82,Creditos_totales!$P178,0))," ")</f>
        <v>7.810546802973671E-2</v>
      </c>
      <c r="AY178" s="29">
        <f>+IFERROR(VLOOKUP(Creditos_totales!AY$104,Cartera!$C$89:$DG$127,Creditos_totales!$P178,0)/(VLOOKUP(Creditos_totales!AY$104,Cartera!$C$89:$DG$127,Creditos_totales!$P178,0)+VLOOKUP(Creditos_totales!AY$104,Cartera!$C$44:$DG$82,Creditos_totales!$P178,0))," ")</f>
        <v>3.2911946260263183E-2</v>
      </c>
      <c r="AZ178" s="29">
        <f>+IFERROR(VLOOKUP(Creditos_totales!AZ$104,Cartera!$C$89:$DG$127,Creditos_totales!$P178,0)/(VLOOKUP(Creditos_totales!AZ$104,Cartera!$C$89:$DG$127,Creditos_totales!$P178,0)+VLOOKUP(Creditos_totales!AZ$104,Cartera!$C$44:$DG$82,Creditos_totales!$P178,0))," ")</f>
        <v>0.27603951385721737</v>
      </c>
      <c r="BA178" s="29">
        <f>+IFERROR(VLOOKUP(Creditos_totales!BA$104,Cartera!$C$89:$DG$127,Creditos_totales!$P178,0)/(VLOOKUP(Creditos_totales!BA$104,Cartera!$C$89:$DG$127,Creditos_totales!$P178,0)+VLOOKUP(Creditos_totales!BA$104,Cartera!$C$44:$DG$82,Creditos_totales!$P178,0))," ")</f>
        <v>0.1525690497310386</v>
      </c>
      <c r="BB178" s="29" t="str">
        <f>+IFERROR(VLOOKUP(Creditos_totales!BB$104,Cartera!$C$89:$DG$127,Creditos_totales!$P178,0)/(VLOOKUP(Creditos_totales!BB$104,Cartera!$C$89:$DG$127,Creditos_totales!$P178,0)+VLOOKUP(Creditos_totales!BB$104,Cartera!$C$44:$DG$82,Creditos_totales!$P178,0))," ")</f>
        <v xml:space="preserve"> </v>
      </c>
      <c r="BC178" s="29" t="str">
        <f>+IFERROR(VLOOKUP(Creditos_totales!BC$104,Cartera!$C$89:$DG$127,Creditos_totales!$P178,0)/(VLOOKUP(Creditos_totales!BC$104,Cartera!$C$89:$DG$127,Creditos_totales!$P178,0)+VLOOKUP(Creditos_totales!BC$104,Cartera!$C$44:$DG$82,Creditos_totales!$P178,0))," ")</f>
        <v xml:space="preserve"> </v>
      </c>
      <c r="BD178" s="29">
        <f>+IFERROR(VLOOKUP(Creditos_totales!BD$104,Cartera!$C$89:$DG$127,Creditos_totales!$P178,0)/(VLOOKUP(Creditos_totales!BD$104,Cartera!$C$89:$DG$127,Creditos_totales!$P178,0)+VLOOKUP(Creditos_totales!BD$104,Cartera!$C$44:$DG$82,Creditos_totales!$P178,0))," ")</f>
        <v>3.3337384752523014E-2</v>
      </c>
      <c r="BE178" s="29">
        <f>+IFERROR(VLOOKUP(Creditos_totales!BE$104,Cartera!$C$89:$DG$127,Creditos_totales!$P178,0)/(VLOOKUP(Creditos_totales!BE$104,Cartera!$C$89:$DG$127,Creditos_totales!$P178,0)+VLOOKUP(Creditos_totales!BE$104,Cartera!$C$44:$DG$82,Creditos_totales!$P178,0))," ")</f>
        <v>0.50558377991298786</v>
      </c>
      <c r="BF178" s="29">
        <f>+IFERROR(VLOOKUP(Creditos_totales!BF$104,Cartera!$C$89:$DG$127,Creditos_totales!$P178,0)/(VLOOKUP(Creditos_totales!BF$104,Cartera!$C$89:$DG$127,Creditos_totales!$P178,0)+VLOOKUP(Creditos_totales!BF$104,Cartera!$C$44:$DG$82,Creditos_totales!$P178,0))," ")</f>
        <v>0.25109532236480342</v>
      </c>
      <c r="BG178" s="12">
        <f t="shared" si="7"/>
        <v>0.4089206553808199</v>
      </c>
      <c r="BH178" s="38">
        <v>0.29106178190717003</v>
      </c>
    </row>
    <row r="179" spans="2:60" ht="16.5" x14ac:dyDescent="0.3">
      <c r="B179">
        <v>87</v>
      </c>
      <c r="C179" s="23">
        <v>43159</v>
      </c>
      <c r="D179" s="29">
        <f>+IFERROR(VLOOKUP(D$104,Cartera!$C$23:$DG$33,Creditos_totales!$B179,0)/(VLOOKUP(D$104,Cartera!$C$5:$DG$15,Creditos_totales!$B179,0)+VLOOKUP(D$104,Cartera!$C$23:$DG$33,Creditos_totales!$B179,0))," ")</f>
        <v>0.56665401220294709</v>
      </c>
      <c r="E179" s="29">
        <f>+IFERROR(VLOOKUP(E$104,Cartera!$C$23:$DG$33,Creditos_totales!$B179,0)/(VLOOKUP(E$104,Cartera!$C$5:$DG$15,Creditos_totales!$B179,0)+VLOOKUP(E$104,Cartera!$C$23:$DG$33,Creditos_totales!$B179,0))," ")</f>
        <v>0.68865593297773919</v>
      </c>
      <c r="F179" s="29">
        <f>+IFERROR(VLOOKUP(F$104,Cartera!$C$23:$DG$33,Creditos_totales!$B179,0)/(VLOOKUP(F$104,Cartera!$C$5:$DG$15,Creditos_totales!$B179,0)+VLOOKUP(F$104,Cartera!$C$23:$DG$33,Creditos_totales!$B179,0))," ")</f>
        <v>0.5473655799289554</v>
      </c>
      <c r="G179" s="29">
        <f>+IFERROR(VLOOKUP(G$104,Cartera!$C$23:$DG$33,Creditos_totales!$B179,0)/(VLOOKUP(G$104,Cartera!$C$5:$DG$15,Creditos_totales!$B179,0)+VLOOKUP(G$104,Cartera!$C$23:$DG$33,Creditos_totales!$B179,0))," ")</f>
        <v>0.61206480490245718</v>
      </c>
      <c r="H179" s="29">
        <f>+IFERROR(VLOOKUP(H$104,Cartera!$C$23:$DG$33,Creditos_totales!$B179,0)/(VLOOKUP(H$104,Cartera!$C$5:$DG$15,Creditos_totales!$B179,0)+VLOOKUP(H$104,Cartera!$C$23:$DG$33,Creditos_totales!$B179,0))," ")</f>
        <v>0.23570139872933563</v>
      </c>
      <c r="I179" s="29">
        <f>+IFERROR(VLOOKUP(I$104,Cartera!$C$23:$DG$33,Creditos_totales!$B179,0)/(VLOOKUP(I$104,Cartera!$C$5:$DG$15,Creditos_totales!$B179,0)+VLOOKUP(I$104,Cartera!$C$23:$DG$33,Creditos_totales!$B179,0))," ")</f>
        <v>0.55534724767608501</v>
      </c>
      <c r="J179" s="29">
        <f>+IFERROR(VLOOKUP(J$104,Cartera!$C$23:$DG$33,Creditos_totales!$B179,0)/(VLOOKUP(J$104,Cartera!$C$5:$DG$15,Creditos_totales!$B179,0)+VLOOKUP(J$104,Cartera!$C$23:$DG$33,Creditos_totales!$B179,0))," ")</f>
        <v>0.7489010118562458</v>
      </c>
      <c r="K179" s="29">
        <f>+IFERROR(VLOOKUP(K$104,Cartera!$C$23:$DG$33,Creditos_totales!$B179,0)/(VLOOKUP(K$104,Cartera!$C$5:$DG$15,Creditos_totales!$B179,0)+VLOOKUP(K$104,Cartera!$C$23:$DG$33,Creditos_totales!$B179,0))," ")</f>
        <v>0.79759078208978507</v>
      </c>
      <c r="L179" s="29">
        <f>+IFERROR(VLOOKUP(L$104,Cartera!$C$23:$DG$33,Creditos_totales!$B179,0)/(VLOOKUP(L$104,Cartera!$C$5:$DG$15,Creditos_totales!$B179,0)+VLOOKUP(L$104,Cartera!$C$23:$DG$33,Creditos_totales!$B179,0))," ")</f>
        <v>0.11855937629281173</v>
      </c>
      <c r="M179" s="29">
        <f>+IFERROR(VLOOKUP(M$104,Cartera!$C$23:$DG$33,Creditos_totales!$B179,0)/(VLOOKUP(M$104,Cartera!$C$5:$DG$15,Creditos_totales!$B179,0)+VLOOKUP(M$104,Cartera!$C$23:$DG$33,Creditos_totales!$B179,0))," ")</f>
        <v>0.44242389053122216</v>
      </c>
      <c r="N179" s="12">
        <v>0.58845521974812376</v>
      </c>
      <c r="P179">
        <v>87</v>
      </c>
      <c r="Q179" s="3">
        <v>43159</v>
      </c>
      <c r="R179" s="29">
        <f t="shared" si="4"/>
        <v>0.38793519509754282</v>
      </c>
      <c r="S179" s="29">
        <f t="shared" si="5"/>
        <v>0.43334598779705291</v>
      </c>
      <c r="T179" s="29">
        <f t="shared" si="6"/>
        <v>0.4526344200710446</v>
      </c>
      <c r="U179" s="29">
        <f>+IFERROR(VLOOKUP(Creditos_totales!U$104,Cartera!$C$89:$DG$127,Creditos_totales!$P179,0)/(VLOOKUP(Creditos_totales!U$104,Cartera!$C$89:$DG$127,Creditos_totales!$P179,0)+VLOOKUP(Creditos_totales!U$104,Cartera!$C$44:$DG$82,Creditos_totales!$P179,0))," ")</f>
        <v>0.40606565964890456</v>
      </c>
      <c r="V179" s="29">
        <f>+IFERROR(VLOOKUP(Creditos_totales!V$104,Cartera!$C$89:$DG$127,Creditos_totales!$P179,0)/(VLOOKUP(Creditos_totales!V$104,Cartera!$C$89:$DG$127,Creditos_totales!$P179,0)+VLOOKUP(Creditos_totales!V$104,Cartera!$C$44:$DG$82,Creditos_totales!$P179,0))," ")</f>
        <v>0.73995434157075346</v>
      </c>
      <c r="W179" s="29">
        <f>+IFERROR(VLOOKUP(Creditos_totales!W$104,Cartera!$C$89:$DG$127,Creditos_totales!$P179,0)/(VLOOKUP(Creditos_totales!W$104,Cartera!$C$89:$DG$127,Creditos_totales!$P179,0)+VLOOKUP(Creditos_totales!W$104,Cartera!$C$44:$DG$82,Creditos_totales!$P179,0))," ")</f>
        <v>0.37689187285207176</v>
      </c>
      <c r="X179" s="29">
        <f>+IFERROR(VLOOKUP(Creditos_totales!X$104,Cartera!$C$89:$DG$127,Creditos_totales!$P179,0)/(VLOOKUP(Creditos_totales!X$104,Cartera!$C$89:$DG$127,Creditos_totales!$P179,0)+VLOOKUP(Creditos_totales!X$104,Cartera!$C$44:$DG$82,Creditos_totales!$P179,0))," ")</f>
        <v>0.36617026647596151</v>
      </c>
      <c r="Y179" s="29">
        <f>+IFERROR(VLOOKUP(Creditos_totales!Y$104,Cartera!$C$89:$DG$127,Creditos_totales!$P179,0)/(VLOOKUP(Creditos_totales!Y$104,Cartera!$C$89:$DG$127,Creditos_totales!$P179,0)+VLOOKUP(Creditos_totales!Y$104,Cartera!$C$44:$DG$82,Creditos_totales!$P179,0))," ")</f>
        <v>0.40009898675508326</v>
      </c>
      <c r="Z179" s="29">
        <f>+IFERROR(VLOOKUP(Creditos_totales!Z$104,Cartera!$C$89:$DG$127,Creditos_totales!$P179,0)/(VLOOKUP(Creditos_totales!Z$104,Cartera!$C$89:$DG$127,Creditos_totales!$P179,0)+VLOOKUP(Creditos_totales!Z$104,Cartera!$C$44:$DG$82,Creditos_totales!$P179,0))," ")</f>
        <v>0.42154987365403368</v>
      </c>
      <c r="AA179" s="29">
        <f>+IFERROR(VLOOKUP(Creditos_totales!AA$104,Cartera!$C$89:$DG$127,Creditos_totales!$P179,0)/(VLOOKUP(Creditos_totales!AA$104,Cartera!$C$89:$DG$127,Creditos_totales!$P179,0)+VLOOKUP(Creditos_totales!AA$104,Cartera!$C$44:$DG$82,Creditos_totales!$P179,0))," ")</f>
        <v>0.33834142600045747</v>
      </c>
      <c r="AB179" s="29">
        <f>+IFERROR(VLOOKUP(Creditos_totales!AB$104,Cartera!$C$89:$DG$127,Creditos_totales!$P179,0)/(VLOOKUP(Creditos_totales!AB$104,Cartera!$C$89:$DG$127,Creditos_totales!$P179,0)+VLOOKUP(Creditos_totales!AB$104,Cartera!$C$44:$DG$82,Creditos_totales!$P179,0))," ")</f>
        <v>0.44944988274221254</v>
      </c>
      <c r="AC179" s="29">
        <f>+IFERROR(VLOOKUP(Creditos_totales!AC$104,Cartera!$C$89:$DG$127,Creditos_totales!$P179,0)/(VLOOKUP(Creditos_totales!AC$104,Cartera!$C$89:$DG$127,Creditos_totales!$P179,0)+VLOOKUP(Creditos_totales!AC$104,Cartera!$C$44:$DG$82,Creditos_totales!$P179,0))," ")</f>
        <v>0.22392377459862353</v>
      </c>
      <c r="AD179" s="29">
        <f>+IFERROR(VLOOKUP(Creditos_totales!AD$104,Cartera!$C$89:$DG$127,Creditos_totales!$P179,0)/(VLOOKUP(Creditos_totales!AD$104,Cartera!$C$89:$DG$127,Creditos_totales!$P179,0)+VLOOKUP(Creditos_totales!AD$104,Cartera!$C$44:$DG$82,Creditos_totales!$P179,0))," ")</f>
        <v>0.26657746650353376</v>
      </c>
      <c r="AE179" s="29">
        <f>+IFERROR(VLOOKUP(Creditos_totales!AE$104,Cartera!$C$89:$DG$127,Creditos_totales!$P179,0)/(VLOOKUP(Creditos_totales!AE$104,Cartera!$C$89:$DG$127,Creditos_totales!$P179,0)+VLOOKUP(Creditos_totales!AE$104,Cartera!$C$44:$DG$82,Creditos_totales!$P179,0))," ")</f>
        <v>0.43816983454719438</v>
      </c>
      <c r="AF179" s="29" t="str">
        <f>+IFERROR(VLOOKUP(Creditos_totales!AF$104,Cartera!$C$89:$DG$127,Creditos_totales!$P179,0)/(VLOOKUP(Creditos_totales!AF$104,Cartera!$C$89:$DG$127,Creditos_totales!$P179,0)+VLOOKUP(Creditos_totales!AF$104,Cartera!$C$44:$DG$82,Creditos_totales!$P179,0))," ")</f>
        <v xml:space="preserve"> </v>
      </c>
      <c r="AG179" s="29">
        <f>+IFERROR(VLOOKUP(Creditos_totales!AG$104,Cartera!$C$89:$DG$127,Creditos_totales!$P179,0)/(VLOOKUP(Creditos_totales!AG$104,Cartera!$C$89:$DG$127,Creditos_totales!$P179,0)+VLOOKUP(Creditos_totales!AG$104,Cartera!$C$44:$DG$82,Creditos_totales!$P179,0))," ")</f>
        <v>0.27402534038774279</v>
      </c>
      <c r="AH179" s="29">
        <f>+IFERROR(VLOOKUP(Creditos_totales!AH$104,Cartera!$C$89:$DG$127,Creditos_totales!$P179,0)/(VLOOKUP(Creditos_totales!AH$104,Cartera!$C$89:$DG$127,Creditos_totales!$P179,0)+VLOOKUP(Creditos_totales!AH$104,Cartera!$C$44:$DG$82,Creditos_totales!$P179,0))," ")</f>
        <v>0.13845046835476926</v>
      </c>
      <c r="AI179" s="29">
        <f>+IFERROR(VLOOKUP(Creditos_totales!AI$104,Cartera!$C$89:$DG$127,Creditos_totales!$P179,0)/(VLOOKUP(Creditos_totales!AI$104,Cartera!$C$89:$DG$127,Creditos_totales!$P179,0)+VLOOKUP(Creditos_totales!AI$104,Cartera!$C$44:$DG$82,Creditos_totales!$P179,0))," ")</f>
        <v>0.41895088916220435</v>
      </c>
      <c r="AJ179" s="29" t="str">
        <f>+IFERROR(VLOOKUP(Creditos_totales!AJ$104,Cartera!$C$89:$DG$127,Creditos_totales!$P179,0)/(VLOOKUP(Creditos_totales!AJ$104,Cartera!$C$89:$DG$127,Creditos_totales!$P179,0)+VLOOKUP(Creditos_totales!AJ$104,Cartera!$C$44:$DG$82,Creditos_totales!$P179,0))," ")</f>
        <v xml:space="preserve"> </v>
      </c>
      <c r="AK179" s="29">
        <f>+IFERROR(VLOOKUP(Creditos_totales!AK$104,Cartera!$C$89:$DG$127,Creditos_totales!$P179,0)/(VLOOKUP(Creditos_totales!AK$104,Cartera!$C$89:$DG$127,Creditos_totales!$P179,0)+VLOOKUP(Creditos_totales!AK$104,Cartera!$C$44:$DG$82,Creditos_totales!$P179,0))," ")</f>
        <v>0.37809232510165386</v>
      </c>
      <c r="AL179" s="29" t="str">
        <f>+IFERROR(VLOOKUP(Creditos_totales!AL$104,Cartera!$C$89:$DG$127,Creditos_totales!$P179,0)/(VLOOKUP(Creditos_totales!AL$104,Cartera!$C$89:$DG$127,Creditos_totales!$P179,0)+VLOOKUP(Creditos_totales!AL$104,Cartera!$C$44:$DG$82,Creditos_totales!$P179,0))," ")</f>
        <v xml:space="preserve"> </v>
      </c>
      <c r="AM179" s="29" t="str">
        <f>+IFERROR(VLOOKUP(Creditos_totales!AM$104,Cartera!$C$89:$DG$127,Creditos_totales!$P179,0)/(VLOOKUP(Creditos_totales!AM$104,Cartera!$C$89:$DG$127,Creditos_totales!$P179,0)+VLOOKUP(Creditos_totales!AM$104,Cartera!$C$44:$DG$82,Creditos_totales!$P179,0))," ")</f>
        <v xml:space="preserve"> </v>
      </c>
      <c r="AN179" s="29" t="str">
        <f>+IFERROR(VLOOKUP(Creditos_totales!AN$104,Cartera!$C$89:$DG$127,Creditos_totales!$P179,0)/(VLOOKUP(Creditos_totales!AN$104,Cartera!$C$89:$DG$127,Creditos_totales!$P179,0)+VLOOKUP(Creditos_totales!AN$104,Cartera!$C$44:$DG$82,Creditos_totales!$P179,0))," ")</f>
        <v xml:space="preserve"> </v>
      </c>
      <c r="AO179" s="29" t="str">
        <f>+IFERROR(VLOOKUP(Creditos_totales!AO$104,Cartera!$C$89:$DG$127,Creditos_totales!$P179,0)/(VLOOKUP(Creditos_totales!AO$104,Cartera!$C$89:$DG$127,Creditos_totales!$P179,0)+VLOOKUP(Creditos_totales!AO$104,Cartera!$C$44:$DG$82,Creditos_totales!$P179,0))," ")</f>
        <v xml:space="preserve"> </v>
      </c>
      <c r="AP179" s="29">
        <f>+IFERROR(VLOOKUP(Creditos_totales!AP$104,Cartera!$C$89:$DG$127,Creditos_totales!$P179,0)/(VLOOKUP(Creditos_totales!AP$104,Cartera!$C$89:$DG$127,Creditos_totales!$P179,0)+VLOOKUP(Creditos_totales!AP$104,Cartera!$C$44:$DG$82,Creditos_totales!$P179,0))," ")</f>
        <v>0.18233819664901324</v>
      </c>
      <c r="AQ179" s="29" t="str">
        <f>+IFERROR(VLOOKUP(Creditos_totales!AQ$104,Cartera!$C$89:$DG$127,Creditos_totales!$P179,0)/(VLOOKUP(Creditos_totales!AQ$104,Cartera!$C$89:$DG$127,Creditos_totales!$P179,0)+VLOOKUP(Creditos_totales!AQ$104,Cartera!$C$44:$DG$82,Creditos_totales!$P179,0))," ")</f>
        <v xml:space="preserve"> </v>
      </c>
      <c r="AR179" s="29">
        <f>+IFERROR(VLOOKUP(Creditos_totales!AR$104,Cartera!$C$89:$DG$127,Creditos_totales!$P179,0)/(VLOOKUP(Creditos_totales!AR$104,Cartera!$C$89:$DG$127,Creditos_totales!$P179,0)+VLOOKUP(Creditos_totales!AR$104,Cartera!$C$44:$DG$82,Creditos_totales!$P179,0))," ")</f>
        <v>9.5958666568492723E-2</v>
      </c>
      <c r="AS179" s="29">
        <f>+IFERROR(VLOOKUP(Creditos_totales!AS$104,Cartera!$C$89:$DG$127,Creditos_totales!$P179,0)/(VLOOKUP(Creditos_totales!AS$104,Cartera!$C$89:$DG$127,Creditos_totales!$P179,0)+VLOOKUP(Creditos_totales!AS$104,Cartera!$C$44:$DG$82,Creditos_totales!$P179,0))," ")</f>
        <v>0.32056764255109738</v>
      </c>
      <c r="AT179" s="29">
        <f>+IFERROR(VLOOKUP(Creditos_totales!AT$104,Cartera!$C$89:$DG$127,Creditos_totales!$P179,0)/(VLOOKUP(Creditos_totales!AT$104,Cartera!$C$89:$DG$127,Creditos_totales!$P179,0)+VLOOKUP(Creditos_totales!AT$104,Cartera!$C$44:$DG$82,Creditos_totales!$P179,0))," ")</f>
        <v>0.29736855773113247</v>
      </c>
      <c r="AU179" s="29">
        <f>+IFERROR(VLOOKUP(Creditos_totales!AU$104,Cartera!$C$89:$DG$127,Creditos_totales!$P179,0)/(VLOOKUP(Creditos_totales!AU$104,Cartera!$C$89:$DG$127,Creditos_totales!$P179,0)+VLOOKUP(Creditos_totales!AU$104,Cartera!$C$44:$DG$82,Creditos_totales!$P179,0))," ")</f>
        <v>0.40897007580562161</v>
      </c>
      <c r="AV179" s="29" t="str">
        <f>+IFERROR(VLOOKUP(Creditos_totales!AV$104,Cartera!$C$89:$DG$127,Creditos_totales!$P179,0)/(VLOOKUP(Creditos_totales!AV$104,Cartera!$C$89:$DG$127,Creditos_totales!$P179,0)+VLOOKUP(Creditos_totales!AV$104,Cartera!$C$44:$DG$82,Creditos_totales!$P179,0))," ")</f>
        <v xml:space="preserve"> </v>
      </c>
      <c r="AW179" s="29" t="str">
        <f>+IFERROR(VLOOKUP(Creditos_totales!AW$104,Cartera!$C$89:$DG$127,Creditos_totales!$P179,0)/(VLOOKUP(Creditos_totales!AW$104,Cartera!$C$89:$DG$127,Creditos_totales!$P179,0)+VLOOKUP(Creditos_totales!AW$104,Cartera!$C$44:$DG$82,Creditos_totales!$P179,0))," ")</f>
        <v xml:space="preserve"> </v>
      </c>
      <c r="AX179" s="29">
        <f>+IFERROR(VLOOKUP(Creditos_totales!AX$104,Cartera!$C$89:$DG$127,Creditos_totales!$P179,0)/(VLOOKUP(Creditos_totales!AX$104,Cartera!$C$89:$DG$127,Creditos_totales!$P179,0)+VLOOKUP(Creditos_totales!AX$104,Cartera!$C$44:$DG$82,Creditos_totales!$P179,0))," ")</f>
        <v>7.8538765250099771E-2</v>
      </c>
      <c r="AY179" s="29">
        <f>+IFERROR(VLOOKUP(Creditos_totales!AY$104,Cartera!$C$89:$DG$127,Creditos_totales!$P179,0)/(VLOOKUP(Creditos_totales!AY$104,Cartera!$C$89:$DG$127,Creditos_totales!$P179,0)+VLOOKUP(Creditos_totales!AY$104,Cartera!$C$44:$DG$82,Creditos_totales!$P179,0))," ")</f>
        <v>3.4082346315578216E-2</v>
      </c>
      <c r="AZ179" s="29">
        <f>+IFERROR(VLOOKUP(Creditos_totales!AZ$104,Cartera!$C$89:$DG$127,Creditos_totales!$P179,0)/(VLOOKUP(Creditos_totales!AZ$104,Cartera!$C$89:$DG$127,Creditos_totales!$P179,0)+VLOOKUP(Creditos_totales!AZ$104,Cartera!$C$44:$DG$82,Creditos_totales!$P179,0))," ")</f>
        <v>0.289172603665454</v>
      </c>
      <c r="BA179" s="29">
        <f>+IFERROR(VLOOKUP(Creditos_totales!BA$104,Cartera!$C$89:$DG$127,Creditos_totales!$P179,0)/(VLOOKUP(Creditos_totales!BA$104,Cartera!$C$89:$DG$127,Creditos_totales!$P179,0)+VLOOKUP(Creditos_totales!BA$104,Cartera!$C$44:$DG$82,Creditos_totales!$P179,0))," ")</f>
        <v>0.15428162010749305</v>
      </c>
      <c r="BB179" s="29" t="str">
        <f>+IFERROR(VLOOKUP(Creditos_totales!BB$104,Cartera!$C$89:$DG$127,Creditos_totales!$P179,0)/(VLOOKUP(Creditos_totales!BB$104,Cartera!$C$89:$DG$127,Creditos_totales!$P179,0)+VLOOKUP(Creditos_totales!BB$104,Cartera!$C$44:$DG$82,Creditos_totales!$P179,0))," ")</f>
        <v xml:space="preserve"> </v>
      </c>
      <c r="BC179" s="29" t="str">
        <f>+IFERROR(VLOOKUP(Creditos_totales!BC$104,Cartera!$C$89:$DG$127,Creditos_totales!$P179,0)/(VLOOKUP(Creditos_totales!BC$104,Cartera!$C$89:$DG$127,Creditos_totales!$P179,0)+VLOOKUP(Creditos_totales!BC$104,Cartera!$C$44:$DG$82,Creditos_totales!$P179,0))," ")</f>
        <v xml:space="preserve"> </v>
      </c>
      <c r="BD179" s="29">
        <f>+IFERROR(VLOOKUP(Creditos_totales!BD$104,Cartera!$C$89:$DG$127,Creditos_totales!$P179,0)/(VLOOKUP(Creditos_totales!BD$104,Cartera!$C$89:$DG$127,Creditos_totales!$P179,0)+VLOOKUP(Creditos_totales!BD$104,Cartera!$C$44:$DG$82,Creditos_totales!$P179,0))," ")</f>
        <v>3.1259010063227122E-2</v>
      </c>
      <c r="BE179" s="29">
        <f>+IFERROR(VLOOKUP(Creditos_totales!BE$104,Cartera!$C$89:$DG$127,Creditos_totales!$P179,0)/(VLOOKUP(Creditos_totales!BE$104,Cartera!$C$89:$DG$127,Creditos_totales!$P179,0)+VLOOKUP(Creditos_totales!BE$104,Cartera!$C$44:$DG$82,Creditos_totales!$P179,0))," ")</f>
        <v>0.54366202254773266</v>
      </c>
      <c r="BF179" s="29">
        <f>+IFERROR(VLOOKUP(Creditos_totales!BF$104,Cartera!$C$89:$DG$127,Creditos_totales!$P179,0)/(VLOOKUP(Creditos_totales!BF$104,Cartera!$C$89:$DG$127,Creditos_totales!$P179,0)+VLOOKUP(Creditos_totales!BF$104,Cartera!$C$44:$DG$82,Creditos_totales!$P179,0))," ")</f>
        <v>0.24840332827984715</v>
      </c>
      <c r="BG179" s="12">
        <f t="shared" si="7"/>
        <v>0.41154478025187624</v>
      </c>
      <c r="BH179" s="38">
        <v>0.29229216836809763</v>
      </c>
    </row>
    <row r="180" spans="2:60" ht="16.5" x14ac:dyDescent="0.3">
      <c r="B180">
        <v>88</v>
      </c>
      <c r="C180" s="23">
        <v>43190</v>
      </c>
      <c r="D180" s="29">
        <f>+IFERROR(VLOOKUP(D$104,Cartera!$C$23:$DG$33,Creditos_totales!$B180,0)/(VLOOKUP(D$104,Cartera!$C$5:$DG$15,Creditos_totales!$B180,0)+VLOOKUP(D$104,Cartera!$C$23:$DG$33,Creditos_totales!$B180,0))," ")</f>
        <v>0.57254706345444006</v>
      </c>
      <c r="E180" s="29">
        <f>+IFERROR(VLOOKUP(E$104,Cartera!$C$23:$DG$33,Creditos_totales!$B180,0)/(VLOOKUP(E$104,Cartera!$C$5:$DG$15,Creditos_totales!$B180,0)+VLOOKUP(E$104,Cartera!$C$23:$DG$33,Creditos_totales!$B180,0))," ")</f>
        <v>0.6884128257659804</v>
      </c>
      <c r="F180" s="29">
        <f>+IFERROR(VLOOKUP(F$104,Cartera!$C$23:$DG$33,Creditos_totales!$B180,0)/(VLOOKUP(F$104,Cartera!$C$5:$DG$15,Creditos_totales!$B180,0)+VLOOKUP(F$104,Cartera!$C$23:$DG$33,Creditos_totales!$B180,0))," ")</f>
        <v>0.54128614230478922</v>
      </c>
      <c r="G180" s="29">
        <f>+IFERROR(VLOOKUP(G$104,Cartera!$C$23:$DG$33,Creditos_totales!$B180,0)/(VLOOKUP(G$104,Cartera!$C$5:$DG$15,Creditos_totales!$B180,0)+VLOOKUP(G$104,Cartera!$C$23:$DG$33,Creditos_totales!$B180,0))," ")</f>
        <v>0.61361343374024746</v>
      </c>
      <c r="H180" s="29">
        <f>+IFERROR(VLOOKUP(H$104,Cartera!$C$23:$DG$33,Creditos_totales!$B180,0)/(VLOOKUP(H$104,Cartera!$C$5:$DG$15,Creditos_totales!$B180,0)+VLOOKUP(H$104,Cartera!$C$23:$DG$33,Creditos_totales!$B180,0))," ")</f>
        <v>0.23072666970572739</v>
      </c>
      <c r="I180" s="29">
        <f>+IFERROR(VLOOKUP(I$104,Cartera!$C$23:$DG$33,Creditos_totales!$B180,0)/(VLOOKUP(I$104,Cartera!$C$5:$DG$15,Creditos_totales!$B180,0)+VLOOKUP(I$104,Cartera!$C$23:$DG$33,Creditos_totales!$B180,0))," ")</f>
        <v>0.55980284499828492</v>
      </c>
      <c r="J180" s="29">
        <f>+IFERROR(VLOOKUP(J$104,Cartera!$C$23:$DG$33,Creditos_totales!$B180,0)/(VLOOKUP(J$104,Cartera!$C$5:$DG$15,Creditos_totales!$B180,0)+VLOOKUP(J$104,Cartera!$C$23:$DG$33,Creditos_totales!$B180,0))," ")</f>
        <v>0.75533697440038894</v>
      </c>
      <c r="K180" s="29">
        <f>+IFERROR(VLOOKUP(K$104,Cartera!$C$23:$DG$33,Creditos_totales!$B180,0)/(VLOOKUP(K$104,Cartera!$C$5:$DG$15,Creditos_totales!$B180,0)+VLOOKUP(K$104,Cartera!$C$23:$DG$33,Creditos_totales!$B180,0))," ")</f>
        <v>0.78451872691093283</v>
      </c>
      <c r="L180" s="29">
        <f>+IFERROR(VLOOKUP(L$104,Cartera!$C$23:$DG$33,Creditos_totales!$B180,0)/(VLOOKUP(L$104,Cartera!$C$5:$DG$15,Creditos_totales!$B180,0)+VLOOKUP(L$104,Cartera!$C$23:$DG$33,Creditos_totales!$B180,0))," ")</f>
        <v>0.12182630021395138</v>
      </c>
      <c r="M180" s="29">
        <f>+IFERROR(VLOOKUP(M$104,Cartera!$C$23:$DG$33,Creditos_totales!$B180,0)/(VLOOKUP(M$104,Cartera!$C$5:$DG$15,Creditos_totales!$B180,0)+VLOOKUP(M$104,Cartera!$C$23:$DG$33,Creditos_totales!$B180,0))," ")</f>
        <v>0.36028084648006792</v>
      </c>
      <c r="N180" s="12">
        <v>0.58962228778324821</v>
      </c>
      <c r="P180">
        <v>88</v>
      </c>
      <c r="Q180" s="3">
        <v>43190</v>
      </c>
      <c r="R180" s="29">
        <f t="shared" si="4"/>
        <v>0.38638656625975254</v>
      </c>
      <c r="S180" s="29">
        <f t="shared" si="5"/>
        <v>0.42745293654555994</v>
      </c>
      <c r="T180" s="29">
        <f t="shared" si="6"/>
        <v>0.45871385769521078</v>
      </c>
      <c r="U180" s="29">
        <f>+IFERROR(VLOOKUP(Creditos_totales!U$104,Cartera!$C$89:$DG$127,Creditos_totales!$P180,0)/(VLOOKUP(Creditos_totales!U$104,Cartera!$C$89:$DG$127,Creditos_totales!$P180,0)+VLOOKUP(Creditos_totales!U$104,Cartera!$C$44:$DG$82,Creditos_totales!$P180,0))," ")</f>
        <v>0.40598538843338106</v>
      </c>
      <c r="V180" s="29">
        <f>+IFERROR(VLOOKUP(Creditos_totales!V$104,Cartera!$C$89:$DG$127,Creditos_totales!$P180,0)/(VLOOKUP(Creditos_totales!V$104,Cartera!$C$89:$DG$127,Creditos_totales!$P180,0)+VLOOKUP(Creditos_totales!V$104,Cartera!$C$44:$DG$82,Creditos_totales!$P180,0))," ")</f>
        <v>0.74355224459608726</v>
      </c>
      <c r="W180" s="29">
        <f>+IFERROR(VLOOKUP(Creditos_totales!W$104,Cartera!$C$89:$DG$127,Creditos_totales!$P180,0)/(VLOOKUP(Creditos_totales!W$104,Cartera!$C$89:$DG$127,Creditos_totales!$P180,0)+VLOOKUP(Creditos_totales!W$104,Cartera!$C$44:$DG$82,Creditos_totales!$P180,0))," ")</f>
        <v>0.37678950530303279</v>
      </c>
      <c r="X180" s="29">
        <f>+IFERROR(VLOOKUP(Creditos_totales!X$104,Cartera!$C$89:$DG$127,Creditos_totales!$P180,0)/(VLOOKUP(Creditos_totales!X$104,Cartera!$C$89:$DG$127,Creditos_totales!$P180,0)+VLOOKUP(Creditos_totales!X$104,Cartera!$C$44:$DG$82,Creditos_totales!$P180,0))," ")</f>
        <v>0.3659277444783961</v>
      </c>
      <c r="Y180" s="29">
        <f>+IFERROR(VLOOKUP(Creditos_totales!Y$104,Cartera!$C$89:$DG$127,Creditos_totales!$P180,0)/(VLOOKUP(Creditos_totales!Y$104,Cartera!$C$89:$DG$127,Creditos_totales!$P180,0)+VLOOKUP(Creditos_totales!Y$104,Cartera!$C$44:$DG$82,Creditos_totales!$P180,0))," ")</f>
        <v>0.40205037520191189</v>
      </c>
      <c r="Z180" s="29">
        <f>+IFERROR(VLOOKUP(Creditos_totales!Z$104,Cartera!$C$89:$DG$127,Creditos_totales!$P180,0)/(VLOOKUP(Creditos_totales!Z$104,Cartera!$C$89:$DG$127,Creditos_totales!$P180,0)+VLOOKUP(Creditos_totales!Z$104,Cartera!$C$44:$DG$82,Creditos_totales!$P180,0))," ")</f>
        <v>0.41922978380678716</v>
      </c>
      <c r="AA180" s="29">
        <f>+IFERROR(VLOOKUP(Creditos_totales!AA$104,Cartera!$C$89:$DG$127,Creditos_totales!$P180,0)/(VLOOKUP(Creditos_totales!AA$104,Cartera!$C$89:$DG$127,Creditos_totales!$P180,0)+VLOOKUP(Creditos_totales!AA$104,Cartera!$C$44:$DG$82,Creditos_totales!$P180,0))," ")</f>
        <v>0.34076774247723135</v>
      </c>
      <c r="AB180" s="29">
        <f>+IFERROR(VLOOKUP(Creditos_totales!AB$104,Cartera!$C$89:$DG$127,Creditos_totales!$P180,0)/(VLOOKUP(Creditos_totales!AB$104,Cartera!$C$89:$DG$127,Creditos_totales!$P180,0)+VLOOKUP(Creditos_totales!AB$104,Cartera!$C$44:$DG$82,Creditos_totales!$P180,0))," ")</f>
        <v>0.45111634143833862</v>
      </c>
      <c r="AC180" s="29">
        <f>+IFERROR(VLOOKUP(Creditos_totales!AC$104,Cartera!$C$89:$DG$127,Creditos_totales!$P180,0)/(VLOOKUP(Creditos_totales!AC$104,Cartera!$C$89:$DG$127,Creditos_totales!$P180,0)+VLOOKUP(Creditos_totales!AC$104,Cartera!$C$44:$DG$82,Creditos_totales!$P180,0))," ")</f>
        <v>0.22489477184223952</v>
      </c>
      <c r="AD180" s="29">
        <f>+IFERROR(VLOOKUP(Creditos_totales!AD$104,Cartera!$C$89:$DG$127,Creditos_totales!$P180,0)/(VLOOKUP(Creditos_totales!AD$104,Cartera!$C$89:$DG$127,Creditos_totales!$P180,0)+VLOOKUP(Creditos_totales!AD$104,Cartera!$C$44:$DG$82,Creditos_totales!$P180,0))," ")</f>
        <v>0.26536520287919108</v>
      </c>
      <c r="AE180" s="29">
        <f>+IFERROR(VLOOKUP(Creditos_totales!AE$104,Cartera!$C$89:$DG$127,Creditos_totales!$P180,0)/(VLOOKUP(Creditos_totales!AE$104,Cartera!$C$89:$DG$127,Creditos_totales!$P180,0)+VLOOKUP(Creditos_totales!AE$104,Cartera!$C$44:$DG$82,Creditos_totales!$P180,0))," ")</f>
        <v>0.43924694734911918</v>
      </c>
      <c r="AF180" s="29" t="str">
        <f>+IFERROR(VLOOKUP(Creditos_totales!AF$104,Cartera!$C$89:$DG$127,Creditos_totales!$P180,0)/(VLOOKUP(Creditos_totales!AF$104,Cartera!$C$89:$DG$127,Creditos_totales!$P180,0)+VLOOKUP(Creditos_totales!AF$104,Cartera!$C$44:$DG$82,Creditos_totales!$P180,0))," ")</f>
        <v xml:space="preserve"> </v>
      </c>
      <c r="AG180" s="29">
        <f>+IFERROR(VLOOKUP(Creditos_totales!AG$104,Cartera!$C$89:$DG$127,Creditos_totales!$P180,0)/(VLOOKUP(Creditos_totales!AG$104,Cartera!$C$89:$DG$127,Creditos_totales!$P180,0)+VLOOKUP(Creditos_totales!AG$104,Cartera!$C$44:$DG$82,Creditos_totales!$P180,0))," ")</f>
        <v>0.27628154964094692</v>
      </c>
      <c r="AH180" s="29">
        <f>+IFERROR(VLOOKUP(Creditos_totales!AH$104,Cartera!$C$89:$DG$127,Creditos_totales!$P180,0)/(VLOOKUP(Creditos_totales!AH$104,Cartera!$C$89:$DG$127,Creditos_totales!$P180,0)+VLOOKUP(Creditos_totales!AH$104,Cartera!$C$44:$DG$82,Creditos_totales!$P180,0))," ")</f>
        <v>0.1380675956482037</v>
      </c>
      <c r="AI180" s="29">
        <f>+IFERROR(VLOOKUP(Creditos_totales!AI$104,Cartera!$C$89:$DG$127,Creditos_totales!$P180,0)/(VLOOKUP(Creditos_totales!AI$104,Cartera!$C$89:$DG$127,Creditos_totales!$P180,0)+VLOOKUP(Creditos_totales!AI$104,Cartera!$C$44:$DG$82,Creditos_totales!$P180,0))," ")</f>
        <v>0.41431184821145955</v>
      </c>
      <c r="AJ180" s="29" t="str">
        <f>+IFERROR(VLOOKUP(Creditos_totales!AJ$104,Cartera!$C$89:$DG$127,Creditos_totales!$P180,0)/(VLOOKUP(Creditos_totales!AJ$104,Cartera!$C$89:$DG$127,Creditos_totales!$P180,0)+VLOOKUP(Creditos_totales!AJ$104,Cartera!$C$44:$DG$82,Creditos_totales!$P180,0))," ")</f>
        <v xml:space="preserve"> </v>
      </c>
      <c r="AK180" s="29">
        <f>+IFERROR(VLOOKUP(Creditos_totales!AK$104,Cartera!$C$89:$DG$127,Creditos_totales!$P180,0)/(VLOOKUP(Creditos_totales!AK$104,Cartera!$C$89:$DG$127,Creditos_totales!$P180,0)+VLOOKUP(Creditos_totales!AK$104,Cartera!$C$44:$DG$82,Creditos_totales!$P180,0))," ")</f>
        <v>0.36858753161829838</v>
      </c>
      <c r="AL180" s="29" t="str">
        <f>+IFERROR(VLOOKUP(Creditos_totales!AL$104,Cartera!$C$89:$DG$127,Creditos_totales!$P180,0)/(VLOOKUP(Creditos_totales!AL$104,Cartera!$C$89:$DG$127,Creditos_totales!$P180,0)+VLOOKUP(Creditos_totales!AL$104,Cartera!$C$44:$DG$82,Creditos_totales!$P180,0))," ")</f>
        <v xml:space="preserve"> </v>
      </c>
      <c r="AM180" s="29" t="str">
        <f>+IFERROR(VLOOKUP(Creditos_totales!AM$104,Cartera!$C$89:$DG$127,Creditos_totales!$P180,0)/(VLOOKUP(Creditos_totales!AM$104,Cartera!$C$89:$DG$127,Creditos_totales!$P180,0)+VLOOKUP(Creditos_totales!AM$104,Cartera!$C$44:$DG$82,Creditos_totales!$P180,0))," ")</f>
        <v xml:space="preserve"> </v>
      </c>
      <c r="AN180" s="29" t="str">
        <f>+IFERROR(VLOOKUP(Creditos_totales!AN$104,Cartera!$C$89:$DG$127,Creditos_totales!$P180,0)/(VLOOKUP(Creditos_totales!AN$104,Cartera!$C$89:$DG$127,Creditos_totales!$P180,0)+VLOOKUP(Creditos_totales!AN$104,Cartera!$C$44:$DG$82,Creditos_totales!$P180,0))," ")</f>
        <v xml:space="preserve"> </v>
      </c>
      <c r="AO180" s="29" t="str">
        <f>+IFERROR(VLOOKUP(Creditos_totales!AO$104,Cartera!$C$89:$DG$127,Creditos_totales!$P180,0)/(VLOOKUP(Creditos_totales!AO$104,Cartera!$C$89:$DG$127,Creditos_totales!$P180,0)+VLOOKUP(Creditos_totales!AO$104,Cartera!$C$44:$DG$82,Creditos_totales!$P180,0))," ")</f>
        <v xml:space="preserve"> </v>
      </c>
      <c r="AP180" s="29">
        <f>+IFERROR(VLOOKUP(Creditos_totales!AP$104,Cartera!$C$89:$DG$127,Creditos_totales!$P180,0)/(VLOOKUP(Creditos_totales!AP$104,Cartera!$C$89:$DG$127,Creditos_totales!$P180,0)+VLOOKUP(Creditos_totales!AP$104,Cartera!$C$44:$DG$82,Creditos_totales!$P180,0))," ")</f>
        <v>0.1833312134024459</v>
      </c>
      <c r="AQ180" s="29" t="str">
        <f>+IFERROR(VLOOKUP(Creditos_totales!AQ$104,Cartera!$C$89:$DG$127,Creditos_totales!$P180,0)/(VLOOKUP(Creditos_totales!AQ$104,Cartera!$C$89:$DG$127,Creditos_totales!$P180,0)+VLOOKUP(Creditos_totales!AQ$104,Cartera!$C$44:$DG$82,Creditos_totales!$P180,0))," ")</f>
        <v xml:space="preserve"> </v>
      </c>
      <c r="AR180" s="29">
        <f>+IFERROR(VLOOKUP(Creditos_totales!AR$104,Cartera!$C$89:$DG$127,Creditos_totales!$P180,0)/(VLOOKUP(Creditos_totales!AR$104,Cartera!$C$89:$DG$127,Creditos_totales!$P180,0)+VLOOKUP(Creditos_totales!AR$104,Cartera!$C$44:$DG$82,Creditos_totales!$P180,0))," ")</f>
        <v>9.4349790286878912E-2</v>
      </c>
      <c r="AS180" s="29">
        <f>+IFERROR(VLOOKUP(Creditos_totales!AS$104,Cartera!$C$89:$DG$127,Creditos_totales!$P180,0)/(VLOOKUP(Creditos_totales!AS$104,Cartera!$C$89:$DG$127,Creditos_totales!$P180,0)+VLOOKUP(Creditos_totales!AS$104,Cartera!$C$44:$DG$82,Creditos_totales!$P180,0))," ")</f>
        <v>0.32974089959004083</v>
      </c>
      <c r="AT180" s="29">
        <f>+IFERROR(VLOOKUP(Creditos_totales!AT$104,Cartera!$C$89:$DG$127,Creditos_totales!$P180,0)/(VLOOKUP(Creditos_totales!AT$104,Cartera!$C$89:$DG$127,Creditos_totales!$P180,0)+VLOOKUP(Creditos_totales!AT$104,Cartera!$C$44:$DG$82,Creditos_totales!$P180,0))," ")</f>
        <v>0.28435633908004021</v>
      </c>
      <c r="AU180" s="29">
        <f>+IFERROR(VLOOKUP(Creditos_totales!AU$104,Cartera!$C$89:$DG$127,Creditos_totales!$P180,0)/(VLOOKUP(Creditos_totales!AU$104,Cartera!$C$89:$DG$127,Creditos_totales!$P180,0)+VLOOKUP(Creditos_totales!AU$104,Cartera!$C$44:$DG$82,Creditos_totales!$P180,0))," ")</f>
        <v>0.41823139007592175</v>
      </c>
      <c r="AV180" s="29" t="str">
        <f>+IFERROR(VLOOKUP(Creditos_totales!AV$104,Cartera!$C$89:$DG$127,Creditos_totales!$P180,0)/(VLOOKUP(Creditos_totales!AV$104,Cartera!$C$89:$DG$127,Creditos_totales!$P180,0)+VLOOKUP(Creditos_totales!AV$104,Cartera!$C$44:$DG$82,Creditos_totales!$P180,0))," ")</f>
        <v xml:space="preserve"> </v>
      </c>
      <c r="AW180" s="29" t="str">
        <f>+IFERROR(VLOOKUP(Creditos_totales!AW$104,Cartera!$C$89:$DG$127,Creditos_totales!$P180,0)/(VLOOKUP(Creditos_totales!AW$104,Cartera!$C$89:$DG$127,Creditos_totales!$P180,0)+VLOOKUP(Creditos_totales!AW$104,Cartera!$C$44:$DG$82,Creditos_totales!$P180,0))," ")</f>
        <v xml:space="preserve"> </v>
      </c>
      <c r="AX180" s="29">
        <f>+IFERROR(VLOOKUP(Creditos_totales!AX$104,Cartera!$C$89:$DG$127,Creditos_totales!$P180,0)/(VLOOKUP(Creditos_totales!AX$104,Cartera!$C$89:$DG$127,Creditos_totales!$P180,0)+VLOOKUP(Creditos_totales!AX$104,Cartera!$C$44:$DG$82,Creditos_totales!$P180,0))," ")</f>
        <v>8.0430316803115187E-2</v>
      </c>
      <c r="AY180" s="29">
        <f>+IFERROR(VLOOKUP(Creditos_totales!AY$104,Cartera!$C$89:$DG$127,Creditos_totales!$P180,0)/(VLOOKUP(Creditos_totales!AY$104,Cartera!$C$89:$DG$127,Creditos_totales!$P180,0)+VLOOKUP(Creditos_totales!AY$104,Cartera!$C$44:$DG$82,Creditos_totales!$P180,0))," ")</f>
        <v>3.4728875460743019E-2</v>
      </c>
      <c r="AZ180" s="29">
        <f>+IFERROR(VLOOKUP(Creditos_totales!AZ$104,Cartera!$C$89:$DG$127,Creditos_totales!$P180,0)/(VLOOKUP(Creditos_totales!AZ$104,Cartera!$C$89:$DG$127,Creditos_totales!$P180,0)+VLOOKUP(Creditos_totales!AZ$104,Cartera!$C$44:$DG$82,Creditos_totales!$P180,0))," ")</f>
        <v>0.28413870979091099</v>
      </c>
      <c r="BA180" s="29">
        <f>+IFERROR(VLOOKUP(Creditos_totales!BA$104,Cartera!$C$89:$DG$127,Creditos_totales!$P180,0)/(VLOOKUP(Creditos_totales!BA$104,Cartera!$C$89:$DG$127,Creditos_totales!$P180,0)+VLOOKUP(Creditos_totales!BA$104,Cartera!$C$44:$DG$82,Creditos_totales!$P180,0))," ")</f>
        <v>0.15536653626419916</v>
      </c>
      <c r="BB180" s="29" t="str">
        <f>+IFERROR(VLOOKUP(Creditos_totales!BB$104,Cartera!$C$89:$DG$127,Creditos_totales!$P180,0)/(VLOOKUP(Creditos_totales!BB$104,Cartera!$C$89:$DG$127,Creditos_totales!$P180,0)+VLOOKUP(Creditos_totales!BB$104,Cartera!$C$44:$DG$82,Creditos_totales!$P180,0))," ")</f>
        <v xml:space="preserve"> </v>
      </c>
      <c r="BC180" s="29" t="str">
        <f>+IFERROR(VLOOKUP(Creditos_totales!BC$104,Cartera!$C$89:$DG$127,Creditos_totales!$P180,0)/(VLOOKUP(Creditos_totales!BC$104,Cartera!$C$89:$DG$127,Creditos_totales!$P180,0)+VLOOKUP(Creditos_totales!BC$104,Cartera!$C$44:$DG$82,Creditos_totales!$P180,0))," ")</f>
        <v xml:space="preserve"> </v>
      </c>
      <c r="BD180" s="29">
        <f>+IFERROR(VLOOKUP(Creditos_totales!BD$104,Cartera!$C$89:$DG$127,Creditos_totales!$P180,0)/(VLOOKUP(Creditos_totales!BD$104,Cartera!$C$89:$DG$127,Creditos_totales!$P180,0)+VLOOKUP(Creditos_totales!BD$104,Cartera!$C$44:$DG$82,Creditos_totales!$P180,0))," ")</f>
        <v>2.8348030493277047E-2</v>
      </c>
      <c r="BE180" s="29">
        <f>+IFERROR(VLOOKUP(Creditos_totales!BE$104,Cartera!$C$89:$DG$127,Creditos_totales!$P180,0)/(VLOOKUP(Creditos_totales!BE$104,Cartera!$C$89:$DG$127,Creditos_totales!$P180,0)+VLOOKUP(Creditos_totales!BE$104,Cartera!$C$44:$DG$82,Creditos_totales!$P180,0))," ")</f>
        <v>0.53123722289510922</v>
      </c>
      <c r="BF180" s="29">
        <f>+IFERROR(VLOOKUP(Creditos_totales!BF$104,Cartera!$C$89:$DG$127,Creditos_totales!$P180,0)/(VLOOKUP(Creditos_totales!BF$104,Cartera!$C$89:$DG$127,Creditos_totales!$P180,0)+VLOOKUP(Creditos_totales!BF$104,Cartera!$C$44:$DG$82,Creditos_totales!$P180,0))," ")</f>
        <v>0.2480015869042663</v>
      </c>
      <c r="BG180" s="12">
        <f t="shared" si="7"/>
        <v>0.41037771221675179</v>
      </c>
      <c r="BH180" s="38">
        <v>0.29175066602994959</v>
      </c>
    </row>
    <row r="181" spans="2:60" ht="16.5" x14ac:dyDescent="0.3">
      <c r="B181">
        <v>89</v>
      </c>
      <c r="C181" s="23">
        <v>43220</v>
      </c>
      <c r="D181" s="29">
        <f>+IFERROR(VLOOKUP(D$104,Cartera!$C$23:$DG$33,Creditos_totales!$B181,0)/(VLOOKUP(D$104,Cartera!$C$5:$DG$15,Creditos_totales!$B181,0)+VLOOKUP(D$104,Cartera!$C$23:$DG$33,Creditos_totales!$B181,0))," ")</f>
        <v>0.56952465382854411</v>
      </c>
      <c r="E181" s="29">
        <f>+IFERROR(VLOOKUP(E$104,Cartera!$C$23:$DG$33,Creditos_totales!$B181,0)/(VLOOKUP(E$104,Cartera!$C$5:$DG$15,Creditos_totales!$B181,0)+VLOOKUP(E$104,Cartera!$C$23:$DG$33,Creditos_totales!$B181,0))," ")</f>
        <v>0.68609110219332281</v>
      </c>
      <c r="F181" s="29">
        <f>+IFERROR(VLOOKUP(F$104,Cartera!$C$23:$DG$33,Creditos_totales!$B181,0)/(VLOOKUP(F$104,Cartera!$C$5:$DG$15,Creditos_totales!$B181,0)+VLOOKUP(F$104,Cartera!$C$23:$DG$33,Creditos_totales!$B181,0))," ")</f>
        <v>0.53579204577971618</v>
      </c>
      <c r="G181" s="29">
        <f>+IFERROR(VLOOKUP(G$104,Cartera!$C$23:$DG$33,Creditos_totales!$B181,0)/(VLOOKUP(G$104,Cartera!$C$5:$DG$15,Creditos_totales!$B181,0)+VLOOKUP(G$104,Cartera!$C$23:$DG$33,Creditos_totales!$B181,0))," ")</f>
        <v>0.61995207629003468</v>
      </c>
      <c r="H181" s="29">
        <f>+IFERROR(VLOOKUP(H$104,Cartera!$C$23:$DG$33,Creditos_totales!$B181,0)/(VLOOKUP(H$104,Cartera!$C$5:$DG$15,Creditos_totales!$B181,0)+VLOOKUP(H$104,Cartera!$C$23:$DG$33,Creditos_totales!$B181,0))," ")</f>
        <v>0.26516622216039459</v>
      </c>
      <c r="I181" s="29">
        <f>+IFERROR(VLOOKUP(I$104,Cartera!$C$23:$DG$33,Creditos_totales!$B181,0)/(VLOOKUP(I$104,Cartera!$C$5:$DG$15,Creditos_totales!$B181,0)+VLOOKUP(I$104,Cartera!$C$23:$DG$33,Creditos_totales!$B181,0))," ")</f>
        <v>0.55117584782800377</v>
      </c>
      <c r="J181" s="29">
        <f>+IFERROR(VLOOKUP(J$104,Cartera!$C$23:$DG$33,Creditos_totales!$B181,0)/(VLOOKUP(J$104,Cartera!$C$5:$DG$15,Creditos_totales!$B181,0)+VLOOKUP(J$104,Cartera!$C$23:$DG$33,Creditos_totales!$B181,0))," ")</f>
        <v>0.74155518966305278</v>
      </c>
      <c r="K181" s="29">
        <f>+IFERROR(VLOOKUP(K$104,Cartera!$C$23:$DG$33,Creditos_totales!$B181,0)/(VLOOKUP(K$104,Cartera!$C$5:$DG$15,Creditos_totales!$B181,0)+VLOOKUP(K$104,Cartera!$C$23:$DG$33,Creditos_totales!$B181,0))," ")</f>
        <v>0.7882211794244699</v>
      </c>
      <c r="L181" s="29">
        <f>+IFERROR(VLOOKUP(L$104,Cartera!$C$23:$DG$33,Creditos_totales!$B181,0)/(VLOOKUP(L$104,Cartera!$C$5:$DG$15,Creditos_totales!$B181,0)+VLOOKUP(L$104,Cartera!$C$23:$DG$33,Creditos_totales!$B181,0))," ")</f>
        <v>0.12176269195050261</v>
      </c>
      <c r="M181" s="29">
        <f>+IFERROR(VLOOKUP(M$104,Cartera!$C$23:$DG$33,Creditos_totales!$B181,0)/(VLOOKUP(M$104,Cartera!$C$5:$DG$15,Creditos_totales!$B181,0)+VLOOKUP(M$104,Cartera!$C$23:$DG$33,Creditos_totales!$B181,0))," ")</f>
        <v>0.27534846903733873</v>
      </c>
      <c r="N181" s="12">
        <v>0.58795597253279575</v>
      </c>
      <c r="P181">
        <v>89</v>
      </c>
      <c r="Q181" s="3">
        <v>43220</v>
      </c>
      <c r="R181" s="29">
        <f t="shared" si="4"/>
        <v>0.38004792370996532</v>
      </c>
      <c r="S181" s="29">
        <f t="shared" si="5"/>
        <v>0.43047534617145589</v>
      </c>
      <c r="T181" s="29">
        <f t="shared" si="6"/>
        <v>0.46420795422028382</v>
      </c>
      <c r="U181" s="29">
        <f>+IFERROR(VLOOKUP(Creditos_totales!U$104,Cartera!$C$89:$DG$127,Creditos_totales!$P181,0)/(VLOOKUP(Creditos_totales!U$104,Cartera!$C$89:$DG$127,Creditos_totales!$P181,0)+VLOOKUP(Creditos_totales!U$104,Cartera!$C$44:$DG$82,Creditos_totales!$P181,0))," ")</f>
        <v>0.40388998145628496</v>
      </c>
      <c r="V181" s="29">
        <f>+IFERROR(VLOOKUP(Creditos_totales!V$104,Cartera!$C$89:$DG$127,Creditos_totales!$P181,0)/(VLOOKUP(Creditos_totales!V$104,Cartera!$C$89:$DG$127,Creditos_totales!$P181,0)+VLOOKUP(Creditos_totales!V$104,Cartera!$C$44:$DG$82,Creditos_totales!$P181,0))," ")</f>
        <v>0.74167601952091144</v>
      </c>
      <c r="W181" s="29">
        <f>+IFERROR(VLOOKUP(Creditos_totales!W$104,Cartera!$C$89:$DG$127,Creditos_totales!$P181,0)/(VLOOKUP(Creditos_totales!W$104,Cartera!$C$89:$DG$127,Creditos_totales!$P181,0)+VLOOKUP(Creditos_totales!W$104,Cartera!$C$44:$DG$82,Creditos_totales!$P181,0))," ")</f>
        <v>0.37360279916171096</v>
      </c>
      <c r="X181" s="29">
        <f>+IFERROR(VLOOKUP(Creditos_totales!X$104,Cartera!$C$89:$DG$127,Creditos_totales!$P181,0)/(VLOOKUP(Creditos_totales!X$104,Cartera!$C$89:$DG$127,Creditos_totales!$P181,0)+VLOOKUP(Creditos_totales!X$104,Cartera!$C$44:$DG$82,Creditos_totales!$P181,0))," ")</f>
        <v>0.36466050813994866</v>
      </c>
      <c r="Y181" s="29">
        <f>+IFERROR(VLOOKUP(Creditos_totales!Y$104,Cartera!$C$89:$DG$127,Creditos_totales!$P181,0)/(VLOOKUP(Creditos_totales!Y$104,Cartera!$C$89:$DG$127,Creditos_totales!$P181,0)+VLOOKUP(Creditos_totales!Y$104,Cartera!$C$44:$DG$82,Creditos_totales!$P181,0))," ")</f>
        <v>0.40219810019600638</v>
      </c>
      <c r="Z181" s="29">
        <f>+IFERROR(VLOOKUP(Creditos_totales!Z$104,Cartera!$C$89:$DG$127,Creditos_totales!$P181,0)/(VLOOKUP(Creditos_totales!Z$104,Cartera!$C$89:$DG$127,Creditos_totales!$P181,0)+VLOOKUP(Creditos_totales!Z$104,Cartera!$C$44:$DG$82,Creditos_totales!$P181,0))," ")</f>
        <v>0.41749906433722417</v>
      </c>
      <c r="AA181" s="29">
        <f>+IFERROR(VLOOKUP(Creditos_totales!AA$104,Cartera!$C$89:$DG$127,Creditos_totales!$P181,0)/(VLOOKUP(Creditos_totales!AA$104,Cartera!$C$89:$DG$127,Creditos_totales!$P181,0)+VLOOKUP(Creditos_totales!AA$104,Cartera!$C$44:$DG$82,Creditos_totales!$P181,0))," ")</f>
        <v>0.33854755765293709</v>
      </c>
      <c r="AB181" s="29">
        <f>+IFERROR(VLOOKUP(Creditos_totales!AB$104,Cartera!$C$89:$DG$127,Creditos_totales!$P181,0)/(VLOOKUP(Creditos_totales!AB$104,Cartera!$C$89:$DG$127,Creditos_totales!$P181,0)+VLOOKUP(Creditos_totales!AB$104,Cartera!$C$44:$DG$82,Creditos_totales!$P181,0))," ")</f>
        <v>0.4475326234208718</v>
      </c>
      <c r="AC181" s="29">
        <f>+IFERROR(VLOOKUP(Creditos_totales!AC$104,Cartera!$C$89:$DG$127,Creditos_totales!$P181,0)/(VLOOKUP(Creditos_totales!AC$104,Cartera!$C$89:$DG$127,Creditos_totales!$P181,0)+VLOOKUP(Creditos_totales!AC$104,Cartera!$C$44:$DG$82,Creditos_totales!$P181,0))," ")</f>
        <v>0.22530526891231767</v>
      </c>
      <c r="AD181" s="29">
        <f>+IFERROR(VLOOKUP(Creditos_totales!AD$104,Cartera!$C$89:$DG$127,Creditos_totales!$P181,0)/(VLOOKUP(Creditos_totales!AD$104,Cartera!$C$89:$DG$127,Creditos_totales!$P181,0)+VLOOKUP(Creditos_totales!AD$104,Cartera!$C$44:$DG$82,Creditos_totales!$P181,0))," ")</f>
        <v>0.27003763866425762</v>
      </c>
      <c r="AE181" s="29">
        <f>+IFERROR(VLOOKUP(Creditos_totales!AE$104,Cartera!$C$89:$DG$127,Creditos_totales!$P181,0)/(VLOOKUP(Creditos_totales!AE$104,Cartera!$C$89:$DG$127,Creditos_totales!$P181,0)+VLOOKUP(Creditos_totales!AE$104,Cartera!$C$44:$DG$82,Creditos_totales!$P181,0))," ")</f>
        <v>0.44098144754438923</v>
      </c>
      <c r="AF181" s="29" t="str">
        <f>+IFERROR(VLOOKUP(Creditos_totales!AF$104,Cartera!$C$89:$DG$127,Creditos_totales!$P181,0)/(VLOOKUP(Creditos_totales!AF$104,Cartera!$C$89:$DG$127,Creditos_totales!$P181,0)+VLOOKUP(Creditos_totales!AF$104,Cartera!$C$44:$DG$82,Creditos_totales!$P181,0))," ")</f>
        <v xml:space="preserve"> </v>
      </c>
      <c r="AG181" s="29">
        <f>+IFERROR(VLOOKUP(Creditos_totales!AG$104,Cartera!$C$89:$DG$127,Creditos_totales!$P181,0)/(VLOOKUP(Creditos_totales!AG$104,Cartera!$C$89:$DG$127,Creditos_totales!$P181,0)+VLOOKUP(Creditos_totales!AG$104,Cartera!$C$44:$DG$82,Creditos_totales!$P181,0))," ")</f>
        <v>0.27649363810351152</v>
      </c>
      <c r="AH181" s="29">
        <f>+IFERROR(VLOOKUP(Creditos_totales!AH$104,Cartera!$C$89:$DG$127,Creditos_totales!$P181,0)/(VLOOKUP(Creditos_totales!AH$104,Cartera!$C$89:$DG$127,Creditos_totales!$P181,0)+VLOOKUP(Creditos_totales!AH$104,Cartera!$C$44:$DG$82,Creditos_totales!$P181,0))," ")</f>
        <v>0.13699519971696622</v>
      </c>
      <c r="AI181" s="29">
        <f>+IFERROR(VLOOKUP(Creditos_totales!AI$104,Cartera!$C$89:$DG$127,Creditos_totales!$P181,0)/(VLOOKUP(Creditos_totales!AI$104,Cartera!$C$89:$DG$127,Creditos_totales!$P181,0)+VLOOKUP(Creditos_totales!AI$104,Cartera!$C$44:$DG$82,Creditos_totales!$P181,0))," ")</f>
        <v>0.41344949384628504</v>
      </c>
      <c r="AJ181" s="29" t="str">
        <f>+IFERROR(VLOOKUP(Creditos_totales!AJ$104,Cartera!$C$89:$DG$127,Creditos_totales!$P181,0)/(VLOOKUP(Creditos_totales!AJ$104,Cartera!$C$89:$DG$127,Creditos_totales!$P181,0)+VLOOKUP(Creditos_totales!AJ$104,Cartera!$C$44:$DG$82,Creditos_totales!$P181,0))," ")</f>
        <v xml:space="preserve"> </v>
      </c>
      <c r="AK181" s="29">
        <f>+IFERROR(VLOOKUP(Creditos_totales!AK$104,Cartera!$C$89:$DG$127,Creditos_totales!$P181,0)/(VLOOKUP(Creditos_totales!AK$104,Cartera!$C$89:$DG$127,Creditos_totales!$P181,0)+VLOOKUP(Creditos_totales!AK$104,Cartera!$C$44:$DG$82,Creditos_totales!$P181,0))," ")</f>
        <v>0.36595493375477689</v>
      </c>
      <c r="AL181" s="29" t="str">
        <f>+IFERROR(VLOOKUP(Creditos_totales!AL$104,Cartera!$C$89:$DG$127,Creditos_totales!$P181,0)/(VLOOKUP(Creditos_totales!AL$104,Cartera!$C$89:$DG$127,Creditos_totales!$P181,0)+VLOOKUP(Creditos_totales!AL$104,Cartera!$C$44:$DG$82,Creditos_totales!$P181,0))," ")</f>
        <v xml:space="preserve"> </v>
      </c>
      <c r="AM181" s="29" t="str">
        <f>+IFERROR(VLOOKUP(Creditos_totales!AM$104,Cartera!$C$89:$DG$127,Creditos_totales!$P181,0)/(VLOOKUP(Creditos_totales!AM$104,Cartera!$C$89:$DG$127,Creditos_totales!$P181,0)+VLOOKUP(Creditos_totales!AM$104,Cartera!$C$44:$DG$82,Creditos_totales!$P181,0))," ")</f>
        <v xml:space="preserve"> </v>
      </c>
      <c r="AN181" s="29" t="str">
        <f>+IFERROR(VLOOKUP(Creditos_totales!AN$104,Cartera!$C$89:$DG$127,Creditos_totales!$P181,0)/(VLOOKUP(Creditos_totales!AN$104,Cartera!$C$89:$DG$127,Creditos_totales!$P181,0)+VLOOKUP(Creditos_totales!AN$104,Cartera!$C$44:$DG$82,Creditos_totales!$P181,0))," ")</f>
        <v xml:space="preserve"> </v>
      </c>
      <c r="AO181" s="29" t="str">
        <f>+IFERROR(VLOOKUP(Creditos_totales!AO$104,Cartera!$C$89:$DG$127,Creditos_totales!$P181,0)/(VLOOKUP(Creditos_totales!AO$104,Cartera!$C$89:$DG$127,Creditos_totales!$P181,0)+VLOOKUP(Creditos_totales!AO$104,Cartera!$C$44:$DG$82,Creditos_totales!$P181,0))," ")</f>
        <v xml:space="preserve"> </v>
      </c>
      <c r="AP181" s="29">
        <f>+IFERROR(VLOOKUP(Creditos_totales!AP$104,Cartera!$C$89:$DG$127,Creditos_totales!$P181,0)/(VLOOKUP(Creditos_totales!AP$104,Cartera!$C$89:$DG$127,Creditos_totales!$P181,0)+VLOOKUP(Creditos_totales!AP$104,Cartera!$C$44:$DG$82,Creditos_totales!$P181,0))," ")</f>
        <v>0.18348494054103642</v>
      </c>
      <c r="AQ181" s="29" t="str">
        <f>+IFERROR(VLOOKUP(Creditos_totales!AQ$104,Cartera!$C$89:$DG$127,Creditos_totales!$P181,0)/(VLOOKUP(Creditos_totales!AQ$104,Cartera!$C$89:$DG$127,Creditos_totales!$P181,0)+VLOOKUP(Creditos_totales!AQ$104,Cartera!$C$44:$DG$82,Creditos_totales!$P181,0))," ")</f>
        <v xml:space="preserve"> </v>
      </c>
      <c r="AR181" s="29">
        <f>+IFERROR(VLOOKUP(Creditos_totales!AR$104,Cartera!$C$89:$DG$127,Creditos_totales!$P181,0)/(VLOOKUP(Creditos_totales!AR$104,Cartera!$C$89:$DG$127,Creditos_totales!$P181,0)+VLOOKUP(Creditos_totales!AR$104,Cartera!$C$44:$DG$82,Creditos_totales!$P181,0))," ")</f>
        <v>9.3548590247902172E-2</v>
      </c>
      <c r="AS181" s="29">
        <f>+IFERROR(VLOOKUP(Creditos_totales!AS$104,Cartera!$C$89:$DG$127,Creditos_totales!$P181,0)/(VLOOKUP(Creditos_totales!AS$104,Cartera!$C$89:$DG$127,Creditos_totales!$P181,0)+VLOOKUP(Creditos_totales!AS$104,Cartera!$C$44:$DG$82,Creditos_totales!$P181,0))," ")</f>
        <v>0.32700567536366137</v>
      </c>
      <c r="AT181" s="29">
        <f>+IFERROR(VLOOKUP(Creditos_totales!AT$104,Cartera!$C$89:$DG$127,Creditos_totales!$P181,0)/(VLOOKUP(Creditos_totales!AT$104,Cartera!$C$89:$DG$127,Creditos_totales!$P181,0)+VLOOKUP(Creditos_totales!AT$104,Cartera!$C$44:$DG$82,Creditos_totales!$P181,0))," ")</f>
        <v>0.26486087227052113</v>
      </c>
      <c r="AU181" s="29">
        <f>+IFERROR(VLOOKUP(Creditos_totales!AU$104,Cartera!$C$89:$DG$127,Creditos_totales!$P181,0)/(VLOOKUP(Creditos_totales!AU$104,Cartera!$C$89:$DG$127,Creditos_totales!$P181,0)+VLOOKUP(Creditos_totales!AU$104,Cartera!$C$44:$DG$82,Creditos_totales!$P181,0))," ")</f>
        <v>0.42828984540215798</v>
      </c>
      <c r="AV181" s="29" t="str">
        <f>+IFERROR(VLOOKUP(Creditos_totales!AV$104,Cartera!$C$89:$DG$127,Creditos_totales!$P181,0)/(VLOOKUP(Creditos_totales!AV$104,Cartera!$C$89:$DG$127,Creditos_totales!$P181,0)+VLOOKUP(Creditos_totales!AV$104,Cartera!$C$44:$DG$82,Creditos_totales!$P181,0))," ")</f>
        <v xml:space="preserve"> </v>
      </c>
      <c r="AW181" s="29" t="str">
        <f>+IFERROR(VLOOKUP(Creditos_totales!AW$104,Cartera!$C$89:$DG$127,Creditos_totales!$P181,0)/(VLOOKUP(Creditos_totales!AW$104,Cartera!$C$89:$DG$127,Creditos_totales!$P181,0)+VLOOKUP(Creditos_totales!AW$104,Cartera!$C$44:$DG$82,Creditos_totales!$P181,0))," ")</f>
        <v xml:space="preserve"> </v>
      </c>
      <c r="AX181" s="29">
        <f>+IFERROR(VLOOKUP(Creditos_totales!AX$104,Cartera!$C$89:$DG$127,Creditos_totales!$P181,0)/(VLOOKUP(Creditos_totales!AX$104,Cartera!$C$89:$DG$127,Creditos_totales!$P181,0)+VLOOKUP(Creditos_totales!AX$104,Cartera!$C$44:$DG$82,Creditos_totales!$P181,0))," ")</f>
        <v>8.1896580915820374E-2</v>
      </c>
      <c r="AY181" s="29">
        <f>+IFERROR(VLOOKUP(Creditos_totales!AY$104,Cartera!$C$89:$DG$127,Creditos_totales!$P181,0)/(VLOOKUP(Creditos_totales!AY$104,Cartera!$C$89:$DG$127,Creditos_totales!$P181,0)+VLOOKUP(Creditos_totales!AY$104,Cartera!$C$44:$DG$82,Creditos_totales!$P181,0))," ")</f>
        <v>3.5378800057994951E-2</v>
      </c>
      <c r="AZ181" s="29">
        <f>+IFERROR(VLOOKUP(Creditos_totales!AZ$104,Cartera!$C$89:$DG$127,Creditos_totales!$P181,0)/(VLOOKUP(Creditos_totales!AZ$104,Cartera!$C$89:$DG$127,Creditos_totales!$P181,0)+VLOOKUP(Creditos_totales!AZ$104,Cartera!$C$44:$DG$82,Creditos_totales!$P181,0))," ")</f>
        <v>0.28536992112590109</v>
      </c>
      <c r="BA181" s="29">
        <f>+IFERROR(VLOOKUP(Creditos_totales!BA$104,Cartera!$C$89:$DG$127,Creditos_totales!$P181,0)/(VLOOKUP(Creditos_totales!BA$104,Cartera!$C$89:$DG$127,Creditos_totales!$P181,0)+VLOOKUP(Creditos_totales!BA$104,Cartera!$C$44:$DG$82,Creditos_totales!$P181,0))," ")</f>
        <v>0.15643408466725614</v>
      </c>
      <c r="BB181" s="29" t="str">
        <f>+IFERROR(VLOOKUP(Creditos_totales!BB$104,Cartera!$C$89:$DG$127,Creditos_totales!$P181,0)/(VLOOKUP(Creditos_totales!BB$104,Cartera!$C$89:$DG$127,Creditos_totales!$P181,0)+VLOOKUP(Creditos_totales!BB$104,Cartera!$C$44:$DG$82,Creditos_totales!$P181,0))," ")</f>
        <v xml:space="preserve"> </v>
      </c>
      <c r="BC181" s="29" t="str">
        <f>+IFERROR(VLOOKUP(Creditos_totales!BC$104,Cartera!$C$89:$DG$127,Creditos_totales!$P181,0)/(VLOOKUP(Creditos_totales!BC$104,Cartera!$C$89:$DG$127,Creditos_totales!$P181,0)+VLOOKUP(Creditos_totales!BC$104,Cartera!$C$44:$DG$82,Creditos_totales!$P181,0))," ")</f>
        <v xml:space="preserve"> </v>
      </c>
      <c r="BD181" s="29">
        <f>+IFERROR(VLOOKUP(Creditos_totales!BD$104,Cartera!$C$89:$DG$127,Creditos_totales!$P181,0)/(VLOOKUP(Creditos_totales!BD$104,Cartera!$C$89:$DG$127,Creditos_totales!$P181,0)+VLOOKUP(Creditos_totales!BD$104,Cartera!$C$44:$DG$82,Creditos_totales!$P181,0))," ")</f>
        <v>2.5423450608176721E-2</v>
      </c>
      <c r="BE181" s="29">
        <f>+IFERROR(VLOOKUP(Creditos_totales!BE$104,Cartera!$C$89:$DG$127,Creditos_totales!$P181,0)/(VLOOKUP(Creditos_totales!BE$104,Cartera!$C$89:$DG$127,Creditos_totales!$P181,0)+VLOOKUP(Creditos_totales!BE$104,Cartera!$C$44:$DG$82,Creditos_totales!$P181,0))," ")</f>
        <v>0.54511520730164786</v>
      </c>
      <c r="BF181" s="29">
        <f>+IFERROR(VLOOKUP(Creditos_totales!BF$104,Cartera!$C$89:$DG$127,Creditos_totales!$P181,0)/(VLOOKUP(Creditos_totales!BF$104,Cartera!$C$89:$DG$127,Creditos_totales!$P181,0)+VLOOKUP(Creditos_totales!BF$104,Cartera!$C$44:$DG$82,Creditos_totales!$P181,0))," ")</f>
        <v>0.24588787683309621</v>
      </c>
      <c r="BG181" s="12">
        <f t="shared" si="7"/>
        <v>0.41204402746720425</v>
      </c>
      <c r="BH181" s="38">
        <v>0.29087943302328467</v>
      </c>
    </row>
    <row r="182" spans="2:60" ht="16.5" x14ac:dyDescent="0.3">
      <c r="B182">
        <v>90</v>
      </c>
      <c r="C182" s="23">
        <v>43251</v>
      </c>
      <c r="D182" s="29">
        <f>+IFERROR(VLOOKUP(D$104,Cartera!$C$23:$DG$33,Creditos_totales!$B182,0)/(VLOOKUP(D$104,Cartera!$C$5:$DG$15,Creditos_totales!$B182,0)+VLOOKUP(D$104,Cartera!$C$23:$DG$33,Creditos_totales!$B182,0))," ")</f>
        <v>0.56940953732360844</v>
      </c>
      <c r="E182" s="29">
        <f>+IFERROR(VLOOKUP(E$104,Cartera!$C$23:$DG$33,Creditos_totales!$B182,0)/(VLOOKUP(E$104,Cartera!$C$5:$DG$15,Creditos_totales!$B182,0)+VLOOKUP(E$104,Cartera!$C$23:$DG$33,Creditos_totales!$B182,0))," ")</f>
        <v>0.68272042876156869</v>
      </c>
      <c r="F182" s="29">
        <f>+IFERROR(VLOOKUP(F$104,Cartera!$C$23:$DG$33,Creditos_totales!$B182,0)/(VLOOKUP(F$104,Cartera!$C$5:$DG$15,Creditos_totales!$B182,0)+VLOOKUP(F$104,Cartera!$C$23:$DG$33,Creditos_totales!$B182,0))," ")</f>
        <v>0.53726911857773463</v>
      </c>
      <c r="G182" s="29">
        <f>+IFERROR(VLOOKUP(G$104,Cartera!$C$23:$DG$33,Creditos_totales!$B182,0)/(VLOOKUP(G$104,Cartera!$C$5:$DG$15,Creditos_totales!$B182,0)+VLOOKUP(G$104,Cartera!$C$23:$DG$33,Creditos_totales!$B182,0))," ")</f>
        <v>0.618578305973979</v>
      </c>
      <c r="H182" s="29">
        <f>+IFERROR(VLOOKUP(H$104,Cartera!$C$23:$DG$33,Creditos_totales!$B182,0)/(VLOOKUP(H$104,Cartera!$C$5:$DG$15,Creditos_totales!$B182,0)+VLOOKUP(H$104,Cartera!$C$23:$DG$33,Creditos_totales!$B182,0))," ")</f>
        <v>0.27784685530949438</v>
      </c>
      <c r="I182" s="29">
        <f>+IFERROR(VLOOKUP(I$104,Cartera!$C$23:$DG$33,Creditos_totales!$B182,0)/(VLOOKUP(I$104,Cartera!$C$5:$DG$15,Creditos_totales!$B182,0)+VLOOKUP(I$104,Cartera!$C$23:$DG$33,Creditos_totales!$B182,0))," ")</f>
        <v>0.55337871359100443</v>
      </c>
      <c r="J182" s="29">
        <f>+IFERROR(VLOOKUP(J$104,Cartera!$C$23:$DG$33,Creditos_totales!$B182,0)/(VLOOKUP(J$104,Cartera!$C$5:$DG$15,Creditos_totales!$B182,0)+VLOOKUP(J$104,Cartera!$C$23:$DG$33,Creditos_totales!$B182,0))," ")</f>
        <v>0.73948176505880225</v>
      </c>
      <c r="K182" s="29">
        <f>+IFERROR(VLOOKUP(K$104,Cartera!$C$23:$DG$33,Creditos_totales!$B182,0)/(VLOOKUP(K$104,Cartera!$C$5:$DG$15,Creditos_totales!$B182,0)+VLOOKUP(K$104,Cartera!$C$23:$DG$33,Creditos_totales!$B182,0))," ")</f>
        <v>0.79281154924035357</v>
      </c>
      <c r="L182" s="29">
        <f>+IFERROR(VLOOKUP(L$104,Cartera!$C$23:$DG$33,Creditos_totales!$B182,0)/(VLOOKUP(L$104,Cartera!$C$5:$DG$15,Creditos_totales!$B182,0)+VLOOKUP(L$104,Cartera!$C$23:$DG$33,Creditos_totales!$B182,0))," ")</f>
        <v>0.11382061307157797</v>
      </c>
      <c r="M182" s="29">
        <f>+IFERROR(VLOOKUP(M$104,Cartera!$C$23:$DG$33,Creditos_totales!$B182,0)/(VLOOKUP(M$104,Cartera!$C$5:$DG$15,Creditos_totales!$B182,0)+VLOOKUP(M$104,Cartera!$C$23:$DG$33,Creditos_totales!$B182,0))," ")</f>
        <v>0.21459348495086672</v>
      </c>
      <c r="N182" s="12">
        <v>0.58704708418287266</v>
      </c>
      <c r="P182">
        <v>90</v>
      </c>
      <c r="Q182" s="3">
        <v>43251</v>
      </c>
      <c r="R182" s="29">
        <f t="shared" si="4"/>
        <v>0.381421694026021</v>
      </c>
      <c r="S182" s="29">
        <f t="shared" si="5"/>
        <v>0.43059046267639156</v>
      </c>
      <c r="T182" s="29">
        <f t="shared" si="6"/>
        <v>0.46273088142226537</v>
      </c>
      <c r="U182" s="29">
        <f>+IFERROR(VLOOKUP(Creditos_totales!U$104,Cartera!$C$89:$DG$127,Creditos_totales!$P182,0)/(VLOOKUP(Creditos_totales!U$104,Cartera!$C$89:$DG$127,Creditos_totales!$P182,0)+VLOOKUP(Creditos_totales!U$104,Cartera!$C$44:$DG$82,Creditos_totales!$P182,0))," ")</f>
        <v>0.40247664865061705</v>
      </c>
      <c r="V182" s="29">
        <f>+IFERROR(VLOOKUP(Creditos_totales!V$104,Cartera!$C$89:$DG$127,Creditos_totales!$P182,0)/(VLOOKUP(Creditos_totales!V$104,Cartera!$C$89:$DG$127,Creditos_totales!$P182,0)+VLOOKUP(Creditos_totales!V$104,Cartera!$C$44:$DG$82,Creditos_totales!$P182,0))," ")</f>
        <v>0.73478176118277283</v>
      </c>
      <c r="W182" s="29">
        <f>+IFERROR(VLOOKUP(Creditos_totales!W$104,Cartera!$C$89:$DG$127,Creditos_totales!$P182,0)/(VLOOKUP(Creditos_totales!W$104,Cartera!$C$89:$DG$127,Creditos_totales!$P182,0)+VLOOKUP(Creditos_totales!W$104,Cartera!$C$44:$DG$82,Creditos_totales!$P182,0))," ")</f>
        <v>0.37164047908383974</v>
      </c>
      <c r="X182" s="29">
        <f>+IFERROR(VLOOKUP(Creditos_totales!X$104,Cartera!$C$89:$DG$127,Creditos_totales!$P182,0)/(VLOOKUP(Creditos_totales!X$104,Cartera!$C$89:$DG$127,Creditos_totales!$P182,0)+VLOOKUP(Creditos_totales!X$104,Cartera!$C$44:$DG$82,Creditos_totales!$P182,0))," ")</f>
        <v>0.36346744633100669</v>
      </c>
      <c r="Y182" s="29">
        <f>+IFERROR(VLOOKUP(Creditos_totales!Y$104,Cartera!$C$89:$DG$127,Creditos_totales!$P182,0)/(VLOOKUP(Creditos_totales!Y$104,Cartera!$C$89:$DG$127,Creditos_totales!$P182,0)+VLOOKUP(Creditos_totales!Y$104,Cartera!$C$44:$DG$82,Creditos_totales!$P182,0))," ")</f>
        <v>0.40267482274705774</v>
      </c>
      <c r="Z182" s="29">
        <f>+IFERROR(VLOOKUP(Creditos_totales!Z$104,Cartera!$C$89:$DG$127,Creditos_totales!$P182,0)/(VLOOKUP(Creditos_totales!Z$104,Cartera!$C$89:$DG$127,Creditos_totales!$P182,0)+VLOOKUP(Creditos_totales!Z$104,Cartera!$C$44:$DG$82,Creditos_totales!$P182,0))," ")</f>
        <v>0.41387853959527687</v>
      </c>
      <c r="AA182" s="29">
        <f>+IFERROR(VLOOKUP(Creditos_totales!AA$104,Cartera!$C$89:$DG$127,Creditos_totales!$P182,0)/(VLOOKUP(Creditos_totales!AA$104,Cartera!$C$89:$DG$127,Creditos_totales!$P182,0)+VLOOKUP(Creditos_totales!AA$104,Cartera!$C$44:$DG$82,Creditos_totales!$P182,0))," ")</f>
        <v>0.34071169781766192</v>
      </c>
      <c r="AB182" s="29">
        <f>+IFERROR(VLOOKUP(Creditos_totales!AB$104,Cartera!$C$89:$DG$127,Creditos_totales!$P182,0)/(VLOOKUP(Creditos_totales!AB$104,Cartera!$C$89:$DG$127,Creditos_totales!$P182,0)+VLOOKUP(Creditos_totales!AB$104,Cartera!$C$44:$DG$82,Creditos_totales!$P182,0))," ")</f>
        <v>0.44116907761257412</v>
      </c>
      <c r="AC182" s="29">
        <f>+IFERROR(VLOOKUP(Creditos_totales!AC$104,Cartera!$C$89:$DG$127,Creditos_totales!$P182,0)/(VLOOKUP(Creditos_totales!AC$104,Cartera!$C$89:$DG$127,Creditos_totales!$P182,0)+VLOOKUP(Creditos_totales!AC$104,Cartera!$C$44:$DG$82,Creditos_totales!$P182,0))," ")</f>
        <v>0.22155363386677029</v>
      </c>
      <c r="AD182" s="29">
        <f>+IFERROR(VLOOKUP(Creditos_totales!AD$104,Cartera!$C$89:$DG$127,Creditos_totales!$P182,0)/(VLOOKUP(Creditos_totales!AD$104,Cartera!$C$89:$DG$127,Creditos_totales!$P182,0)+VLOOKUP(Creditos_totales!AD$104,Cartera!$C$44:$DG$82,Creditos_totales!$P182,0))," ")</f>
        <v>0.26907635816782988</v>
      </c>
      <c r="AE182" s="29">
        <f>+IFERROR(VLOOKUP(Creditos_totales!AE$104,Cartera!$C$89:$DG$127,Creditos_totales!$P182,0)/(VLOOKUP(Creditos_totales!AE$104,Cartera!$C$89:$DG$127,Creditos_totales!$P182,0)+VLOOKUP(Creditos_totales!AE$104,Cartera!$C$44:$DG$82,Creditos_totales!$P182,0))," ")</f>
        <v>0.43243036213271285</v>
      </c>
      <c r="AF182" s="29" t="str">
        <f>+IFERROR(VLOOKUP(Creditos_totales!AF$104,Cartera!$C$89:$DG$127,Creditos_totales!$P182,0)/(VLOOKUP(Creditos_totales!AF$104,Cartera!$C$89:$DG$127,Creditos_totales!$P182,0)+VLOOKUP(Creditos_totales!AF$104,Cartera!$C$44:$DG$82,Creditos_totales!$P182,0))," ")</f>
        <v xml:space="preserve"> </v>
      </c>
      <c r="AG182" s="29">
        <f>+IFERROR(VLOOKUP(Creditos_totales!AG$104,Cartera!$C$89:$DG$127,Creditos_totales!$P182,0)/(VLOOKUP(Creditos_totales!AG$104,Cartera!$C$89:$DG$127,Creditos_totales!$P182,0)+VLOOKUP(Creditos_totales!AG$104,Cartera!$C$44:$DG$82,Creditos_totales!$P182,0))," ")</f>
        <v>0.28137844421436914</v>
      </c>
      <c r="AH182" s="29">
        <f>+IFERROR(VLOOKUP(Creditos_totales!AH$104,Cartera!$C$89:$DG$127,Creditos_totales!$P182,0)/(VLOOKUP(Creditos_totales!AH$104,Cartera!$C$89:$DG$127,Creditos_totales!$P182,0)+VLOOKUP(Creditos_totales!AH$104,Cartera!$C$44:$DG$82,Creditos_totales!$P182,0))," ")</f>
        <v>0.13627911835663209</v>
      </c>
      <c r="AI182" s="29">
        <f>+IFERROR(VLOOKUP(Creditos_totales!AI$104,Cartera!$C$89:$DG$127,Creditos_totales!$P182,0)/(VLOOKUP(Creditos_totales!AI$104,Cartera!$C$89:$DG$127,Creditos_totales!$P182,0)+VLOOKUP(Creditos_totales!AI$104,Cartera!$C$44:$DG$82,Creditos_totales!$P182,0))," ")</f>
        <v>0.41328866935185604</v>
      </c>
      <c r="AJ182" s="29" t="str">
        <f>+IFERROR(VLOOKUP(Creditos_totales!AJ$104,Cartera!$C$89:$DG$127,Creditos_totales!$P182,0)/(VLOOKUP(Creditos_totales!AJ$104,Cartera!$C$89:$DG$127,Creditos_totales!$P182,0)+VLOOKUP(Creditos_totales!AJ$104,Cartera!$C$44:$DG$82,Creditos_totales!$P182,0))," ")</f>
        <v xml:space="preserve"> </v>
      </c>
      <c r="AK182" s="29">
        <f>+IFERROR(VLOOKUP(Creditos_totales!AK$104,Cartera!$C$89:$DG$127,Creditos_totales!$P182,0)/(VLOOKUP(Creditos_totales!AK$104,Cartera!$C$89:$DG$127,Creditos_totales!$P182,0)+VLOOKUP(Creditos_totales!AK$104,Cartera!$C$44:$DG$82,Creditos_totales!$P182,0))," ")</f>
        <v>0.35302448534249165</v>
      </c>
      <c r="AL182" s="29" t="str">
        <f>+IFERROR(VLOOKUP(Creditos_totales!AL$104,Cartera!$C$89:$DG$127,Creditos_totales!$P182,0)/(VLOOKUP(Creditos_totales!AL$104,Cartera!$C$89:$DG$127,Creditos_totales!$P182,0)+VLOOKUP(Creditos_totales!AL$104,Cartera!$C$44:$DG$82,Creditos_totales!$P182,0))," ")</f>
        <v xml:space="preserve"> </v>
      </c>
      <c r="AM182" s="29" t="str">
        <f>+IFERROR(VLOOKUP(Creditos_totales!AM$104,Cartera!$C$89:$DG$127,Creditos_totales!$P182,0)/(VLOOKUP(Creditos_totales!AM$104,Cartera!$C$89:$DG$127,Creditos_totales!$P182,0)+VLOOKUP(Creditos_totales!AM$104,Cartera!$C$44:$DG$82,Creditos_totales!$P182,0))," ")</f>
        <v xml:space="preserve"> </v>
      </c>
      <c r="AN182" s="29" t="str">
        <f>+IFERROR(VLOOKUP(Creditos_totales!AN$104,Cartera!$C$89:$DG$127,Creditos_totales!$P182,0)/(VLOOKUP(Creditos_totales!AN$104,Cartera!$C$89:$DG$127,Creditos_totales!$P182,0)+VLOOKUP(Creditos_totales!AN$104,Cartera!$C$44:$DG$82,Creditos_totales!$P182,0))," ")</f>
        <v xml:space="preserve"> </v>
      </c>
      <c r="AO182" s="29" t="str">
        <f>+IFERROR(VLOOKUP(Creditos_totales!AO$104,Cartera!$C$89:$DG$127,Creditos_totales!$P182,0)/(VLOOKUP(Creditos_totales!AO$104,Cartera!$C$89:$DG$127,Creditos_totales!$P182,0)+VLOOKUP(Creditos_totales!AO$104,Cartera!$C$44:$DG$82,Creditos_totales!$P182,0))," ")</f>
        <v xml:space="preserve"> </v>
      </c>
      <c r="AP182" s="29">
        <f>+IFERROR(VLOOKUP(Creditos_totales!AP$104,Cartera!$C$89:$DG$127,Creditos_totales!$P182,0)/(VLOOKUP(Creditos_totales!AP$104,Cartera!$C$89:$DG$127,Creditos_totales!$P182,0)+VLOOKUP(Creditos_totales!AP$104,Cartera!$C$44:$DG$82,Creditos_totales!$P182,0))," ")</f>
        <v>0.19054676500137535</v>
      </c>
      <c r="AQ182" s="29" t="str">
        <f>+IFERROR(VLOOKUP(Creditos_totales!AQ$104,Cartera!$C$89:$DG$127,Creditos_totales!$P182,0)/(VLOOKUP(Creditos_totales!AQ$104,Cartera!$C$89:$DG$127,Creditos_totales!$P182,0)+VLOOKUP(Creditos_totales!AQ$104,Cartera!$C$44:$DG$82,Creditos_totales!$P182,0))," ")</f>
        <v xml:space="preserve"> </v>
      </c>
      <c r="AR182" s="29">
        <f>+IFERROR(VLOOKUP(Creditos_totales!AR$104,Cartera!$C$89:$DG$127,Creditos_totales!$P182,0)/(VLOOKUP(Creditos_totales!AR$104,Cartera!$C$89:$DG$127,Creditos_totales!$P182,0)+VLOOKUP(Creditos_totales!AR$104,Cartera!$C$44:$DG$82,Creditos_totales!$P182,0))," ")</f>
        <v>9.2392085024957604E-2</v>
      </c>
      <c r="AS182" s="29">
        <f>+IFERROR(VLOOKUP(Creditos_totales!AS$104,Cartera!$C$89:$DG$127,Creditos_totales!$P182,0)/(VLOOKUP(Creditos_totales!AS$104,Cartera!$C$89:$DG$127,Creditos_totales!$P182,0)+VLOOKUP(Creditos_totales!AS$104,Cartera!$C$44:$DG$82,Creditos_totales!$P182,0))," ")</f>
        <v>0.32825447277583425</v>
      </c>
      <c r="AT182" s="29">
        <f>+IFERROR(VLOOKUP(Creditos_totales!AT$104,Cartera!$C$89:$DG$127,Creditos_totales!$P182,0)/(VLOOKUP(Creditos_totales!AT$104,Cartera!$C$89:$DG$127,Creditos_totales!$P182,0)+VLOOKUP(Creditos_totales!AT$104,Cartera!$C$44:$DG$82,Creditos_totales!$P182,0))," ")</f>
        <v>0.25745780566255677</v>
      </c>
      <c r="AU182" s="29">
        <f>+IFERROR(VLOOKUP(Creditos_totales!AU$104,Cartera!$C$89:$DG$127,Creditos_totales!$P182,0)/(VLOOKUP(Creditos_totales!AU$104,Cartera!$C$89:$DG$127,Creditos_totales!$P182,0)+VLOOKUP(Creditos_totales!AU$104,Cartera!$C$44:$DG$82,Creditos_totales!$P182,0))," ")</f>
        <v>0.44213128626806975</v>
      </c>
      <c r="AV182" s="29" t="str">
        <f>+IFERROR(VLOOKUP(Creditos_totales!AV$104,Cartera!$C$89:$DG$127,Creditos_totales!$P182,0)/(VLOOKUP(Creditos_totales!AV$104,Cartera!$C$89:$DG$127,Creditos_totales!$P182,0)+VLOOKUP(Creditos_totales!AV$104,Cartera!$C$44:$DG$82,Creditos_totales!$P182,0))," ")</f>
        <v xml:space="preserve"> </v>
      </c>
      <c r="AW182" s="29" t="str">
        <f>+IFERROR(VLOOKUP(Creditos_totales!AW$104,Cartera!$C$89:$DG$127,Creditos_totales!$P182,0)/(VLOOKUP(Creditos_totales!AW$104,Cartera!$C$89:$DG$127,Creditos_totales!$P182,0)+VLOOKUP(Creditos_totales!AW$104,Cartera!$C$44:$DG$82,Creditos_totales!$P182,0))," ")</f>
        <v xml:space="preserve"> </v>
      </c>
      <c r="AX182" s="29">
        <f>+IFERROR(VLOOKUP(Creditos_totales!AX$104,Cartera!$C$89:$DG$127,Creditos_totales!$P182,0)/(VLOOKUP(Creditos_totales!AX$104,Cartera!$C$89:$DG$127,Creditos_totales!$P182,0)+VLOOKUP(Creditos_totales!AX$104,Cartera!$C$44:$DG$82,Creditos_totales!$P182,0))," ")</f>
        <v>8.3520697374550187E-2</v>
      </c>
      <c r="AY182" s="29">
        <f>+IFERROR(VLOOKUP(Creditos_totales!AY$104,Cartera!$C$89:$DG$127,Creditos_totales!$P182,0)/(VLOOKUP(Creditos_totales!AY$104,Cartera!$C$89:$DG$127,Creditos_totales!$P182,0)+VLOOKUP(Creditos_totales!AY$104,Cartera!$C$44:$DG$82,Creditos_totales!$P182,0))," ")</f>
        <v>3.686240813097745E-2</v>
      </c>
      <c r="AZ182" s="29">
        <f>+IFERROR(VLOOKUP(Creditos_totales!AZ$104,Cartera!$C$89:$DG$127,Creditos_totales!$P182,0)/(VLOOKUP(Creditos_totales!AZ$104,Cartera!$C$89:$DG$127,Creditos_totales!$P182,0)+VLOOKUP(Creditos_totales!AZ$104,Cartera!$C$44:$DG$82,Creditos_totales!$P182,0))," ")</f>
        <v>0.28061299417247121</v>
      </c>
      <c r="BA182" s="29">
        <f>+IFERROR(VLOOKUP(Creditos_totales!BA$104,Cartera!$C$89:$DG$127,Creditos_totales!$P182,0)/(VLOOKUP(Creditos_totales!BA$104,Cartera!$C$89:$DG$127,Creditos_totales!$P182,0)+VLOOKUP(Creditos_totales!BA$104,Cartera!$C$44:$DG$82,Creditos_totales!$P182,0))," ")</f>
        <v>0.1590748161604614</v>
      </c>
      <c r="BB182" s="29" t="str">
        <f>+IFERROR(VLOOKUP(Creditos_totales!BB$104,Cartera!$C$89:$DG$127,Creditos_totales!$P182,0)/(VLOOKUP(Creditos_totales!BB$104,Cartera!$C$89:$DG$127,Creditos_totales!$P182,0)+VLOOKUP(Creditos_totales!BB$104,Cartera!$C$44:$DG$82,Creditos_totales!$P182,0))," ")</f>
        <v xml:space="preserve"> </v>
      </c>
      <c r="BC182" s="29" t="str">
        <f>+IFERROR(VLOOKUP(Creditos_totales!BC$104,Cartera!$C$89:$DG$127,Creditos_totales!$P182,0)/(VLOOKUP(Creditos_totales!BC$104,Cartera!$C$89:$DG$127,Creditos_totales!$P182,0)+VLOOKUP(Creditos_totales!BC$104,Cartera!$C$44:$DG$82,Creditos_totales!$P182,0))," ")</f>
        <v xml:space="preserve"> </v>
      </c>
      <c r="BD182" s="29">
        <f>+IFERROR(VLOOKUP(Creditos_totales!BD$104,Cartera!$C$89:$DG$127,Creditos_totales!$P182,0)/(VLOOKUP(Creditos_totales!BD$104,Cartera!$C$89:$DG$127,Creditos_totales!$P182,0)+VLOOKUP(Creditos_totales!BD$104,Cartera!$C$44:$DG$82,Creditos_totales!$P182,0))," ")</f>
        <v>2.3538424898782905E-2</v>
      </c>
      <c r="BE182" s="29">
        <f>+IFERROR(VLOOKUP(Creditos_totales!BE$104,Cartera!$C$89:$DG$127,Creditos_totales!$P182,0)/(VLOOKUP(Creditos_totales!BE$104,Cartera!$C$89:$DG$127,Creditos_totales!$P182,0)+VLOOKUP(Creditos_totales!BE$104,Cartera!$C$44:$DG$82,Creditos_totales!$P182,0))," ")</f>
        <v>0.55365741509358835</v>
      </c>
      <c r="BF182" s="29">
        <f>+IFERROR(VLOOKUP(Creditos_totales!BF$104,Cartera!$C$89:$DG$127,Creditos_totales!$P182,0)/(VLOOKUP(Creditos_totales!BF$104,Cartera!$C$89:$DG$127,Creditos_totales!$P182,0)+VLOOKUP(Creditos_totales!BF$104,Cartera!$C$44:$DG$82,Creditos_totales!$P182,0))," ")</f>
        <v>0.24471647780173508</v>
      </c>
      <c r="BG182" s="12">
        <f t="shared" si="7"/>
        <v>0.41295291581712734</v>
      </c>
      <c r="BH182" s="38">
        <v>0.28934010013767325</v>
      </c>
    </row>
    <row r="183" spans="2:60" ht="16.5" x14ac:dyDescent="0.3">
      <c r="B183">
        <v>91</v>
      </c>
      <c r="C183" s="23">
        <v>43281</v>
      </c>
      <c r="D183" s="29">
        <f>+IFERROR(VLOOKUP(D$104,Cartera!$C$23:$DG$33,Creditos_totales!$B183,0)/(VLOOKUP(D$104,Cartera!$C$5:$DG$15,Creditos_totales!$B183,0)+VLOOKUP(D$104,Cartera!$C$23:$DG$33,Creditos_totales!$B183,0))," ")</f>
        <v>0.58273862620029016</v>
      </c>
      <c r="E183" s="29">
        <f>+IFERROR(VLOOKUP(E$104,Cartera!$C$23:$DG$33,Creditos_totales!$B183,0)/(VLOOKUP(E$104,Cartera!$C$5:$DG$15,Creditos_totales!$B183,0)+VLOOKUP(E$104,Cartera!$C$23:$DG$33,Creditos_totales!$B183,0))," ")</f>
        <v>0.68630062405233572</v>
      </c>
      <c r="F183" s="29">
        <f>+IFERROR(VLOOKUP(F$104,Cartera!$C$23:$DG$33,Creditos_totales!$B183,0)/(VLOOKUP(F$104,Cartera!$C$5:$DG$15,Creditos_totales!$B183,0)+VLOOKUP(F$104,Cartera!$C$23:$DG$33,Creditos_totales!$B183,0))," ")</f>
        <v>0.54219586842517709</v>
      </c>
      <c r="G183" s="29">
        <f>+IFERROR(VLOOKUP(G$104,Cartera!$C$23:$DG$33,Creditos_totales!$B183,0)/(VLOOKUP(G$104,Cartera!$C$5:$DG$15,Creditos_totales!$B183,0)+VLOOKUP(G$104,Cartera!$C$23:$DG$33,Creditos_totales!$B183,0))," ")</f>
        <v>0.62195928123588162</v>
      </c>
      <c r="H183" s="29">
        <f>+IFERROR(VLOOKUP(H$104,Cartera!$C$23:$DG$33,Creditos_totales!$B183,0)/(VLOOKUP(H$104,Cartera!$C$5:$DG$15,Creditos_totales!$B183,0)+VLOOKUP(H$104,Cartera!$C$23:$DG$33,Creditos_totales!$B183,0))," ")</f>
        <v>0.27629957689423534</v>
      </c>
      <c r="I183" s="29">
        <f>+IFERROR(VLOOKUP(I$104,Cartera!$C$23:$DG$33,Creditos_totales!$B183,0)/(VLOOKUP(I$104,Cartera!$C$5:$DG$15,Creditos_totales!$B183,0)+VLOOKUP(I$104,Cartera!$C$23:$DG$33,Creditos_totales!$B183,0))," ")</f>
        <v>0.5466157871975682</v>
      </c>
      <c r="J183" s="29">
        <f>+IFERROR(VLOOKUP(J$104,Cartera!$C$23:$DG$33,Creditos_totales!$B183,0)/(VLOOKUP(J$104,Cartera!$C$5:$DG$15,Creditos_totales!$B183,0)+VLOOKUP(J$104,Cartera!$C$23:$DG$33,Creditos_totales!$B183,0))," ")</f>
        <v>0.73401241400825967</v>
      </c>
      <c r="K183" s="29">
        <f>+IFERROR(VLOOKUP(K$104,Cartera!$C$23:$DG$33,Creditos_totales!$B183,0)/(VLOOKUP(K$104,Cartera!$C$5:$DG$15,Creditos_totales!$B183,0)+VLOOKUP(K$104,Cartera!$C$23:$DG$33,Creditos_totales!$B183,0))," ")</f>
        <v>0.78624695870184425</v>
      </c>
      <c r="L183" s="29">
        <f>+IFERROR(VLOOKUP(L$104,Cartera!$C$23:$DG$33,Creditos_totales!$B183,0)/(VLOOKUP(L$104,Cartera!$C$5:$DG$15,Creditos_totales!$B183,0)+VLOOKUP(L$104,Cartera!$C$23:$DG$33,Creditos_totales!$B183,0))," ")</f>
        <v>0.12726686537248749</v>
      </c>
      <c r="M183" s="29">
        <f>+IFERROR(VLOOKUP(M$104,Cartera!$C$23:$DG$33,Creditos_totales!$B183,0)/(VLOOKUP(M$104,Cartera!$C$5:$DG$15,Creditos_totales!$B183,0)+VLOOKUP(M$104,Cartera!$C$23:$DG$33,Creditos_totales!$B183,0))," ")</f>
        <v>0.28363191842249735</v>
      </c>
      <c r="N183" s="12">
        <v>0.59332309265238914</v>
      </c>
      <c r="P183">
        <v>91</v>
      </c>
      <c r="Q183" s="3">
        <v>43281</v>
      </c>
      <c r="R183" s="29">
        <f t="shared" si="4"/>
        <v>0.37804071876411838</v>
      </c>
      <c r="S183" s="29">
        <f t="shared" si="5"/>
        <v>0.41726137379970984</v>
      </c>
      <c r="T183" s="29">
        <f t="shared" si="6"/>
        <v>0.45780413157482291</v>
      </c>
      <c r="U183" s="29">
        <f>+IFERROR(VLOOKUP(Creditos_totales!U$104,Cartera!$C$89:$DG$127,Creditos_totales!$P183,0)/(VLOOKUP(Creditos_totales!U$104,Cartera!$C$89:$DG$127,Creditos_totales!$P183,0)+VLOOKUP(Creditos_totales!U$104,Cartera!$C$44:$DG$82,Creditos_totales!$P183,0))," ")</f>
        <v>0.40094876855542283</v>
      </c>
      <c r="V183" s="29">
        <f>+IFERROR(VLOOKUP(Creditos_totales!V$104,Cartera!$C$89:$DG$127,Creditos_totales!$P183,0)/(VLOOKUP(Creditos_totales!V$104,Cartera!$C$89:$DG$127,Creditos_totales!$P183,0)+VLOOKUP(Creditos_totales!V$104,Cartera!$C$44:$DG$82,Creditos_totales!$P183,0))," ")</f>
        <v>0.72791881153726201</v>
      </c>
      <c r="W183" s="29">
        <f>+IFERROR(VLOOKUP(Creditos_totales!W$104,Cartera!$C$89:$DG$127,Creditos_totales!$P183,0)/(VLOOKUP(Creditos_totales!W$104,Cartera!$C$89:$DG$127,Creditos_totales!$P183,0)+VLOOKUP(Creditos_totales!W$104,Cartera!$C$44:$DG$82,Creditos_totales!$P183,0))," ")</f>
        <v>0.37297085734376439</v>
      </c>
      <c r="X183" s="29">
        <f>+IFERROR(VLOOKUP(Creditos_totales!X$104,Cartera!$C$89:$DG$127,Creditos_totales!$P183,0)/(VLOOKUP(Creditos_totales!X$104,Cartera!$C$89:$DG$127,Creditos_totales!$P183,0)+VLOOKUP(Creditos_totales!X$104,Cartera!$C$44:$DG$82,Creditos_totales!$P183,0))," ")</f>
        <v>0.36334122378894385</v>
      </c>
      <c r="Y183" s="29">
        <f>+IFERROR(VLOOKUP(Creditos_totales!Y$104,Cartera!$C$89:$DG$127,Creditos_totales!$P183,0)/(VLOOKUP(Creditos_totales!Y$104,Cartera!$C$89:$DG$127,Creditos_totales!$P183,0)+VLOOKUP(Creditos_totales!Y$104,Cartera!$C$44:$DG$82,Creditos_totales!$P183,0))," ")</f>
        <v>0.40208955145581377</v>
      </c>
      <c r="Z183" s="29">
        <f>+IFERROR(VLOOKUP(Creditos_totales!Z$104,Cartera!$C$89:$DG$127,Creditos_totales!$P183,0)/(VLOOKUP(Creditos_totales!Z$104,Cartera!$C$89:$DG$127,Creditos_totales!$P183,0)+VLOOKUP(Creditos_totales!Z$104,Cartera!$C$44:$DG$82,Creditos_totales!$P183,0))," ")</f>
        <v>0.41554427481326323</v>
      </c>
      <c r="AA183" s="29">
        <f>+IFERROR(VLOOKUP(Creditos_totales!AA$104,Cartera!$C$89:$DG$127,Creditos_totales!$P183,0)/(VLOOKUP(Creditos_totales!AA$104,Cartera!$C$89:$DG$127,Creditos_totales!$P183,0)+VLOOKUP(Creditos_totales!AA$104,Cartera!$C$44:$DG$82,Creditos_totales!$P183,0))," ")</f>
        <v>0.34086538588119636</v>
      </c>
      <c r="AB183" s="29">
        <f>+IFERROR(VLOOKUP(Creditos_totales!AB$104,Cartera!$C$89:$DG$127,Creditos_totales!$P183,0)/(VLOOKUP(Creditos_totales!AB$104,Cartera!$C$89:$DG$127,Creditos_totales!$P183,0)+VLOOKUP(Creditos_totales!AB$104,Cartera!$C$44:$DG$82,Creditos_totales!$P183,0))," ")</f>
        <v>0.43845571717596021</v>
      </c>
      <c r="AC183" s="29">
        <f>+IFERROR(VLOOKUP(Creditos_totales!AC$104,Cartera!$C$89:$DG$127,Creditos_totales!$P183,0)/(VLOOKUP(Creditos_totales!AC$104,Cartera!$C$89:$DG$127,Creditos_totales!$P183,0)+VLOOKUP(Creditos_totales!AC$104,Cartera!$C$44:$DG$82,Creditos_totales!$P183,0))," ")</f>
        <v>0.2280768569349626</v>
      </c>
      <c r="AD183" s="29">
        <f>+IFERROR(VLOOKUP(Creditos_totales!AD$104,Cartera!$C$89:$DG$127,Creditos_totales!$P183,0)/(VLOOKUP(Creditos_totales!AD$104,Cartera!$C$89:$DG$127,Creditos_totales!$P183,0)+VLOOKUP(Creditos_totales!AD$104,Cartera!$C$44:$DG$82,Creditos_totales!$P183,0))," ")</f>
        <v>0.26690605934149714</v>
      </c>
      <c r="AE183" s="29">
        <f>+IFERROR(VLOOKUP(Creditos_totales!AE$104,Cartera!$C$89:$DG$127,Creditos_totales!$P183,0)/(VLOOKUP(Creditos_totales!AE$104,Cartera!$C$89:$DG$127,Creditos_totales!$P183,0)+VLOOKUP(Creditos_totales!AE$104,Cartera!$C$44:$DG$82,Creditos_totales!$P183,0))," ")</f>
        <v>0.42828812297956886</v>
      </c>
      <c r="AF183" s="29" t="str">
        <f>+IFERROR(VLOOKUP(Creditos_totales!AF$104,Cartera!$C$89:$DG$127,Creditos_totales!$P183,0)/(VLOOKUP(Creditos_totales!AF$104,Cartera!$C$89:$DG$127,Creditos_totales!$P183,0)+VLOOKUP(Creditos_totales!AF$104,Cartera!$C$44:$DG$82,Creditos_totales!$P183,0))," ")</f>
        <v xml:space="preserve"> </v>
      </c>
      <c r="AG183" s="29">
        <f>+IFERROR(VLOOKUP(Creditos_totales!AG$104,Cartera!$C$89:$DG$127,Creditos_totales!$P183,0)/(VLOOKUP(Creditos_totales!AG$104,Cartera!$C$89:$DG$127,Creditos_totales!$P183,0)+VLOOKUP(Creditos_totales!AG$104,Cartera!$C$44:$DG$82,Creditos_totales!$P183,0))," ")</f>
        <v>0.28406425095364946</v>
      </c>
      <c r="AH183" s="29">
        <f>+IFERROR(VLOOKUP(Creditos_totales!AH$104,Cartera!$C$89:$DG$127,Creditos_totales!$P183,0)/(VLOOKUP(Creditos_totales!AH$104,Cartera!$C$89:$DG$127,Creditos_totales!$P183,0)+VLOOKUP(Creditos_totales!AH$104,Cartera!$C$44:$DG$82,Creditos_totales!$P183,0))," ")</f>
        <v>0.13454193163332812</v>
      </c>
      <c r="AI183" s="29">
        <f>+IFERROR(VLOOKUP(Creditos_totales!AI$104,Cartera!$C$89:$DG$127,Creditos_totales!$P183,0)/(VLOOKUP(Creditos_totales!AI$104,Cartera!$C$89:$DG$127,Creditos_totales!$P183,0)+VLOOKUP(Creditos_totales!AI$104,Cartera!$C$44:$DG$82,Creditos_totales!$P183,0))," ")</f>
        <v>0.41295378970850116</v>
      </c>
      <c r="AJ183" s="29" t="str">
        <f>+IFERROR(VLOOKUP(Creditos_totales!AJ$104,Cartera!$C$89:$DG$127,Creditos_totales!$P183,0)/(VLOOKUP(Creditos_totales!AJ$104,Cartera!$C$89:$DG$127,Creditos_totales!$P183,0)+VLOOKUP(Creditos_totales!AJ$104,Cartera!$C$44:$DG$82,Creditos_totales!$P183,0))," ")</f>
        <v xml:space="preserve"> </v>
      </c>
      <c r="AK183" s="29">
        <f>+IFERROR(VLOOKUP(Creditos_totales!AK$104,Cartera!$C$89:$DG$127,Creditos_totales!$P183,0)/(VLOOKUP(Creditos_totales!AK$104,Cartera!$C$89:$DG$127,Creditos_totales!$P183,0)+VLOOKUP(Creditos_totales!AK$104,Cartera!$C$44:$DG$82,Creditos_totales!$P183,0))," ")</f>
        <v>0.35885489050670805</v>
      </c>
      <c r="AL183" s="29" t="str">
        <f>+IFERROR(VLOOKUP(Creditos_totales!AL$104,Cartera!$C$89:$DG$127,Creditos_totales!$P183,0)/(VLOOKUP(Creditos_totales!AL$104,Cartera!$C$89:$DG$127,Creditos_totales!$P183,0)+VLOOKUP(Creditos_totales!AL$104,Cartera!$C$44:$DG$82,Creditos_totales!$P183,0))," ")</f>
        <v xml:space="preserve"> </v>
      </c>
      <c r="AM183" s="29" t="str">
        <f>+IFERROR(VLOOKUP(Creditos_totales!AM$104,Cartera!$C$89:$DG$127,Creditos_totales!$P183,0)/(VLOOKUP(Creditos_totales!AM$104,Cartera!$C$89:$DG$127,Creditos_totales!$P183,0)+VLOOKUP(Creditos_totales!AM$104,Cartera!$C$44:$DG$82,Creditos_totales!$P183,0))," ")</f>
        <v xml:space="preserve"> </v>
      </c>
      <c r="AN183" s="29" t="str">
        <f>+IFERROR(VLOOKUP(Creditos_totales!AN$104,Cartera!$C$89:$DG$127,Creditos_totales!$P183,0)/(VLOOKUP(Creditos_totales!AN$104,Cartera!$C$89:$DG$127,Creditos_totales!$P183,0)+VLOOKUP(Creditos_totales!AN$104,Cartera!$C$44:$DG$82,Creditos_totales!$P183,0))," ")</f>
        <v xml:space="preserve"> </v>
      </c>
      <c r="AO183" s="29" t="str">
        <f>+IFERROR(VLOOKUP(Creditos_totales!AO$104,Cartera!$C$89:$DG$127,Creditos_totales!$P183,0)/(VLOOKUP(Creditos_totales!AO$104,Cartera!$C$89:$DG$127,Creditos_totales!$P183,0)+VLOOKUP(Creditos_totales!AO$104,Cartera!$C$44:$DG$82,Creditos_totales!$P183,0))," ")</f>
        <v xml:space="preserve"> </v>
      </c>
      <c r="AP183" s="29">
        <f>+IFERROR(VLOOKUP(Creditos_totales!AP$104,Cartera!$C$89:$DG$127,Creditos_totales!$P183,0)/(VLOOKUP(Creditos_totales!AP$104,Cartera!$C$89:$DG$127,Creditos_totales!$P183,0)+VLOOKUP(Creditos_totales!AP$104,Cartera!$C$44:$DG$82,Creditos_totales!$P183,0))," ")</f>
        <v>0.19611551652788858</v>
      </c>
      <c r="AQ183" s="29" t="str">
        <f>+IFERROR(VLOOKUP(Creditos_totales!AQ$104,Cartera!$C$89:$DG$127,Creditos_totales!$P183,0)/(VLOOKUP(Creditos_totales!AQ$104,Cartera!$C$89:$DG$127,Creditos_totales!$P183,0)+VLOOKUP(Creditos_totales!AQ$104,Cartera!$C$44:$DG$82,Creditos_totales!$P183,0))," ")</f>
        <v xml:space="preserve"> </v>
      </c>
      <c r="AR183" s="29">
        <f>+IFERROR(VLOOKUP(Creditos_totales!AR$104,Cartera!$C$89:$DG$127,Creditos_totales!$P183,0)/(VLOOKUP(Creditos_totales!AR$104,Cartera!$C$89:$DG$127,Creditos_totales!$P183,0)+VLOOKUP(Creditos_totales!AR$104,Cartera!$C$44:$DG$82,Creditos_totales!$P183,0))," ")</f>
        <v>9.2743527253378394E-2</v>
      </c>
      <c r="AS183" s="29">
        <f>+IFERROR(VLOOKUP(Creditos_totales!AS$104,Cartera!$C$89:$DG$127,Creditos_totales!$P183,0)/(VLOOKUP(Creditos_totales!AS$104,Cartera!$C$89:$DG$127,Creditos_totales!$P183,0)+VLOOKUP(Creditos_totales!AS$104,Cartera!$C$44:$DG$82,Creditos_totales!$P183,0))," ")</f>
        <v>0.33055849428817474</v>
      </c>
      <c r="AT183" s="29">
        <f>+IFERROR(VLOOKUP(Creditos_totales!AT$104,Cartera!$C$89:$DG$127,Creditos_totales!$P183,0)/(VLOOKUP(Creditos_totales!AT$104,Cartera!$C$89:$DG$127,Creditos_totales!$P183,0)+VLOOKUP(Creditos_totales!AT$104,Cartera!$C$44:$DG$82,Creditos_totales!$P183,0))," ")</f>
        <v>0.25943455149518835</v>
      </c>
      <c r="AU183" s="29">
        <f>+IFERROR(VLOOKUP(Creditos_totales!AU$104,Cartera!$C$89:$DG$127,Creditos_totales!$P183,0)/(VLOOKUP(Creditos_totales!AU$104,Cartera!$C$89:$DG$127,Creditos_totales!$P183,0)+VLOOKUP(Creditos_totales!AU$104,Cartera!$C$44:$DG$82,Creditos_totales!$P183,0))," ")</f>
        <v>0.45120080033498677</v>
      </c>
      <c r="AV183" s="29" t="str">
        <f>+IFERROR(VLOOKUP(Creditos_totales!AV$104,Cartera!$C$89:$DG$127,Creditos_totales!$P183,0)/(VLOOKUP(Creditos_totales!AV$104,Cartera!$C$89:$DG$127,Creditos_totales!$P183,0)+VLOOKUP(Creditos_totales!AV$104,Cartera!$C$44:$DG$82,Creditos_totales!$P183,0))," ")</f>
        <v xml:space="preserve"> </v>
      </c>
      <c r="AW183" s="29" t="str">
        <f>+IFERROR(VLOOKUP(Creditos_totales!AW$104,Cartera!$C$89:$DG$127,Creditos_totales!$P183,0)/(VLOOKUP(Creditos_totales!AW$104,Cartera!$C$89:$DG$127,Creditos_totales!$P183,0)+VLOOKUP(Creditos_totales!AW$104,Cartera!$C$44:$DG$82,Creditos_totales!$P183,0))," ")</f>
        <v xml:space="preserve"> </v>
      </c>
      <c r="AX183" s="29">
        <f>+IFERROR(VLOOKUP(Creditos_totales!AX$104,Cartera!$C$89:$DG$127,Creditos_totales!$P183,0)/(VLOOKUP(Creditos_totales!AX$104,Cartera!$C$89:$DG$127,Creditos_totales!$P183,0)+VLOOKUP(Creditos_totales!AX$104,Cartera!$C$44:$DG$82,Creditos_totales!$P183,0))," ")</f>
        <v>8.3892215855184152E-2</v>
      </c>
      <c r="AY183" s="29">
        <f>+IFERROR(VLOOKUP(Creditos_totales!AY$104,Cartera!$C$89:$DG$127,Creditos_totales!$P183,0)/(VLOOKUP(Creditos_totales!AY$104,Cartera!$C$89:$DG$127,Creditos_totales!$P183,0)+VLOOKUP(Creditos_totales!AY$104,Cartera!$C$44:$DG$82,Creditos_totales!$P183,0))," ")</f>
        <v>3.7034440337766414E-2</v>
      </c>
      <c r="AZ183" s="29">
        <f>+IFERROR(VLOOKUP(Creditos_totales!AZ$104,Cartera!$C$89:$DG$127,Creditos_totales!$P183,0)/(VLOOKUP(Creditos_totales!AZ$104,Cartera!$C$89:$DG$127,Creditos_totales!$P183,0)+VLOOKUP(Creditos_totales!AZ$104,Cartera!$C$44:$DG$82,Creditos_totales!$P183,0))," ")</f>
        <v>0.27716447420014845</v>
      </c>
      <c r="BA183" s="29">
        <f>+IFERROR(VLOOKUP(Creditos_totales!BA$104,Cartera!$C$89:$DG$127,Creditos_totales!$P183,0)/(VLOOKUP(Creditos_totales!BA$104,Cartera!$C$89:$DG$127,Creditos_totales!$P183,0)+VLOOKUP(Creditos_totales!BA$104,Cartera!$C$44:$DG$82,Creditos_totales!$P183,0))," ")</f>
        <v>0.16026981479763772</v>
      </c>
      <c r="BB183" s="29" t="str">
        <f>+IFERROR(VLOOKUP(Creditos_totales!BB$104,Cartera!$C$89:$DG$127,Creditos_totales!$P183,0)/(VLOOKUP(Creditos_totales!BB$104,Cartera!$C$89:$DG$127,Creditos_totales!$P183,0)+VLOOKUP(Creditos_totales!BB$104,Cartera!$C$44:$DG$82,Creditos_totales!$P183,0))," ")</f>
        <v xml:space="preserve"> </v>
      </c>
      <c r="BC183" s="29" t="str">
        <f>+IFERROR(VLOOKUP(Creditos_totales!BC$104,Cartera!$C$89:$DG$127,Creditos_totales!$P183,0)/(VLOOKUP(Creditos_totales!BC$104,Cartera!$C$89:$DG$127,Creditos_totales!$P183,0)+VLOOKUP(Creditos_totales!BC$104,Cartera!$C$44:$DG$82,Creditos_totales!$P183,0))," ")</f>
        <v xml:space="preserve"> </v>
      </c>
      <c r="BD183" s="29">
        <f>+IFERROR(VLOOKUP(Creditos_totales!BD$104,Cartera!$C$89:$DG$127,Creditos_totales!$P183,0)/(VLOOKUP(Creditos_totales!BD$104,Cartera!$C$89:$DG$127,Creditos_totales!$P183,0)+VLOOKUP(Creditos_totales!BD$104,Cartera!$C$44:$DG$82,Creditos_totales!$P183,0))," ")</f>
        <v>2.2286165727593062E-2</v>
      </c>
      <c r="BE183" s="29">
        <f>+IFERROR(VLOOKUP(Creditos_totales!BE$104,Cartera!$C$89:$DG$127,Creditos_totales!$P183,0)/(VLOOKUP(Creditos_totales!BE$104,Cartera!$C$89:$DG$127,Creditos_totales!$P183,0)+VLOOKUP(Creditos_totales!BE$104,Cartera!$C$44:$DG$82,Creditos_totales!$P183,0))," ")</f>
        <v>0.58046818722569737</v>
      </c>
      <c r="BF183" s="29">
        <f>+IFERROR(VLOOKUP(Creditos_totales!BF$104,Cartera!$C$89:$DG$127,Creditos_totales!$P183,0)/(VLOOKUP(Creditos_totales!BF$104,Cartera!$C$89:$DG$127,Creditos_totales!$P183,0)+VLOOKUP(Creditos_totales!BF$104,Cartera!$C$44:$DG$82,Creditos_totales!$P183,0))," ")</f>
        <v>0.24602379805643887</v>
      </c>
      <c r="BG183" s="12">
        <f t="shared" si="7"/>
        <v>0.40667690734761086</v>
      </c>
      <c r="BH183" s="38">
        <v>0.28919440398702895</v>
      </c>
    </row>
    <row r="184" spans="2:60" ht="16.5" x14ac:dyDescent="0.3">
      <c r="B184">
        <v>92</v>
      </c>
      <c r="C184" s="23">
        <v>43312</v>
      </c>
      <c r="D184" s="29">
        <f>+IFERROR(VLOOKUP(D$104,Cartera!$C$23:$DG$33,Creditos_totales!$B184,0)/(VLOOKUP(D$104,Cartera!$C$5:$DG$15,Creditos_totales!$B184,0)+VLOOKUP(D$104,Cartera!$C$23:$DG$33,Creditos_totales!$B184,0))," ")</f>
        <v>0.5791664869421479</v>
      </c>
      <c r="E184" s="29">
        <f>+IFERROR(VLOOKUP(E$104,Cartera!$C$23:$DG$33,Creditos_totales!$B184,0)/(VLOOKUP(E$104,Cartera!$C$5:$DG$15,Creditos_totales!$B184,0)+VLOOKUP(E$104,Cartera!$C$23:$DG$33,Creditos_totales!$B184,0))," ")</f>
        <v>0.6841419258601199</v>
      </c>
      <c r="F184" s="29">
        <f>+IFERROR(VLOOKUP(F$104,Cartera!$C$23:$DG$33,Creditos_totales!$B184,0)/(VLOOKUP(F$104,Cartera!$C$5:$DG$15,Creditos_totales!$B184,0)+VLOOKUP(F$104,Cartera!$C$23:$DG$33,Creditos_totales!$B184,0))," ")</f>
        <v>0.54354211724928425</v>
      </c>
      <c r="G184" s="29">
        <f>+IFERROR(VLOOKUP(G$104,Cartera!$C$23:$DG$33,Creditos_totales!$B184,0)/(VLOOKUP(G$104,Cartera!$C$5:$DG$15,Creditos_totales!$B184,0)+VLOOKUP(G$104,Cartera!$C$23:$DG$33,Creditos_totales!$B184,0))," ")</f>
        <v>0.61860547099425456</v>
      </c>
      <c r="H184" s="29">
        <f>+IFERROR(VLOOKUP(H$104,Cartera!$C$23:$DG$33,Creditos_totales!$B184,0)/(VLOOKUP(H$104,Cartera!$C$5:$DG$15,Creditos_totales!$B184,0)+VLOOKUP(H$104,Cartera!$C$23:$DG$33,Creditos_totales!$B184,0))," ")</f>
        <v>0.27440440858969006</v>
      </c>
      <c r="I184" s="29">
        <f>+IFERROR(VLOOKUP(I$104,Cartera!$C$23:$DG$33,Creditos_totales!$B184,0)/(VLOOKUP(I$104,Cartera!$C$5:$DG$15,Creditos_totales!$B184,0)+VLOOKUP(I$104,Cartera!$C$23:$DG$33,Creditos_totales!$B184,0))," ")</f>
        <v>0.54312943291956295</v>
      </c>
      <c r="J184" s="29">
        <f>+IFERROR(VLOOKUP(J$104,Cartera!$C$23:$DG$33,Creditos_totales!$B184,0)/(VLOOKUP(J$104,Cartera!$C$5:$DG$15,Creditos_totales!$B184,0)+VLOOKUP(J$104,Cartera!$C$23:$DG$33,Creditos_totales!$B184,0))," ")</f>
        <v>0.73727198308672459</v>
      </c>
      <c r="K184" s="29">
        <f>+IFERROR(VLOOKUP(K$104,Cartera!$C$23:$DG$33,Creditos_totales!$B184,0)/(VLOOKUP(K$104,Cartera!$C$5:$DG$15,Creditos_totales!$B184,0)+VLOOKUP(K$104,Cartera!$C$23:$DG$33,Creditos_totales!$B184,0))," ")</f>
        <v>0.78440987402076412</v>
      </c>
      <c r="L184" s="29">
        <f>+IFERROR(VLOOKUP(L$104,Cartera!$C$23:$DG$33,Creditos_totales!$B184,0)/(VLOOKUP(L$104,Cartera!$C$5:$DG$15,Creditos_totales!$B184,0)+VLOOKUP(L$104,Cartera!$C$23:$DG$33,Creditos_totales!$B184,0))," ")</f>
        <v>0.11364129581247001</v>
      </c>
      <c r="M184" s="29">
        <f>+IFERROR(VLOOKUP(M$104,Cartera!$C$23:$DG$33,Creditos_totales!$B184,0)/(VLOOKUP(M$104,Cartera!$C$5:$DG$15,Creditos_totales!$B184,0)+VLOOKUP(M$104,Cartera!$C$23:$DG$33,Creditos_totales!$B184,0))," ")</f>
        <v>0.40117498498654269</v>
      </c>
      <c r="N184" s="12">
        <v>0.59077015184252524</v>
      </c>
      <c r="P184">
        <v>92</v>
      </c>
      <c r="Q184" s="3">
        <v>43312</v>
      </c>
      <c r="R184" s="29">
        <f t="shared" si="4"/>
        <v>0.38139452900574544</v>
      </c>
      <c r="S184" s="29">
        <f t="shared" si="5"/>
        <v>0.4208335130578521</v>
      </c>
      <c r="T184" s="29">
        <f t="shared" si="6"/>
        <v>0.45645788275071575</v>
      </c>
      <c r="U184" s="29">
        <f>+IFERROR(VLOOKUP(Creditos_totales!U$104,Cartera!$C$89:$DG$127,Creditos_totales!$P184,0)/(VLOOKUP(Creditos_totales!U$104,Cartera!$C$89:$DG$127,Creditos_totales!$P184,0)+VLOOKUP(Creditos_totales!U$104,Cartera!$C$44:$DG$82,Creditos_totales!$P184,0))," ")</f>
        <v>0.40330469143667025</v>
      </c>
      <c r="V184" s="29">
        <f>+IFERROR(VLOOKUP(Creditos_totales!V$104,Cartera!$C$89:$DG$127,Creditos_totales!$P184,0)/(VLOOKUP(Creditos_totales!V$104,Cartera!$C$89:$DG$127,Creditos_totales!$P184,0)+VLOOKUP(Creditos_totales!V$104,Cartera!$C$44:$DG$82,Creditos_totales!$P184,0))," ")</f>
        <v>0.7208138217371105</v>
      </c>
      <c r="W184" s="29">
        <f>+IFERROR(VLOOKUP(Creditos_totales!W$104,Cartera!$C$89:$DG$127,Creditos_totales!$P184,0)/(VLOOKUP(Creditos_totales!W$104,Cartera!$C$89:$DG$127,Creditos_totales!$P184,0)+VLOOKUP(Creditos_totales!W$104,Cartera!$C$44:$DG$82,Creditos_totales!$P184,0))," ")</f>
        <v>0.37841248613147582</v>
      </c>
      <c r="X184" s="29">
        <f>+IFERROR(VLOOKUP(Creditos_totales!X$104,Cartera!$C$89:$DG$127,Creditos_totales!$P184,0)/(VLOOKUP(Creditos_totales!X$104,Cartera!$C$89:$DG$127,Creditos_totales!$P184,0)+VLOOKUP(Creditos_totales!X$104,Cartera!$C$44:$DG$82,Creditos_totales!$P184,0))," ")</f>
        <v>0.36061104252929677</v>
      </c>
      <c r="Y184" s="29">
        <f>+IFERROR(VLOOKUP(Creditos_totales!Y$104,Cartera!$C$89:$DG$127,Creditos_totales!$P184,0)/(VLOOKUP(Creditos_totales!Y$104,Cartera!$C$89:$DG$127,Creditos_totales!$P184,0)+VLOOKUP(Creditos_totales!Y$104,Cartera!$C$44:$DG$82,Creditos_totales!$P184,0))," ")</f>
        <v>0.40179940641457346</v>
      </c>
      <c r="Z184" s="29">
        <f>+IFERROR(VLOOKUP(Creditos_totales!Z$104,Cartera!$C$89:$DG$127,Creditos_totales!$P184,0)/(VLOOKUP(Creditos_totales!Z$104,Cartera!$C$89:$DG$127,Creditos_totales!$P184,0)+VLOOKUP(Creditos_totales!Z$104,Cartera!$C$44:$DG$82,Creditos_totales!$P184,0))," ")</f>
        <v>0.41334326495939816</v>
      </c>
      <c r="AA184" s="29">
        <f>+IFERROR(VLOOKUP(Creditos_totales!AA$104,Cartera!$C$89:$DG$127,Creditos_totales!$P184,0)/(VLOOKUP(Creditos_totales!AA$104,Cartera!$C$89:$DG$127,Creditos_totales!$P184,0)+VLOOKUP(Creditos_totales!AA$104,Cartera!$C$44:$DG$82,Creditos_totales!$P184,0))," ")</f>
        <v>0.33719334331452083</v>
      </c>
      <c r="AB184" s="29">
        <f>+IFERROR(VLOOKUP(Creditos_totales!AB$104,Cartera!$C$89:$DG$127,Creditos_totales!$P184,0)/(VLOOKUP(Creditos_totales!AB$104,Cartera!$C$89:$DG$127,Creditos_totales!$P184,0)+VLOOKUP(Creditos_totales!AB$104,Cartera!$C$44:$DG$82,Creditos_totales!$P184,0))," ")</f>
        <v>0.42948616627675379</v>
      </c>
      <c r="AC184" s="29">
        <f>+IFERROR(VLOOKUP(Creditos_totales!AC$104,Cartera!$C$89:$DG$127,Creditos_totales!$P184,0)/(VLOOKUP(Creditos_totales!AC$104,Cartera!$C$89:$DG$127,Creditos_totales!$P184,0)+VLOOKUP(Creditos_totales!AC$104,Cartera!$C$44:$DG$82,Creditos_totales!$P184,0))," ")</f>
        <v>0.22856966107564686</v>
      </c>
      <c r="AD184" s="29">
        <f>+IFERROR(VLOOKUP(Creditos_totales!AD$104,Cartera!$C$89:$DG$127,Creditos_totales!$P184,0)/(VLOOKUP(Creditos_totales!AD$104,Cartera!$C$89:$DG$127,Creditos_totales!$P184,0)+VLOOKUP(Creditos_totales!AD$104,Cartera!$C$44:$DG$82,Creditos_totales!$P184,0))," ")</f>
        <v>0.27136584684763265</v>
      </c>
      <c r="AE184" s="29">
        <f>+IFERROR(VLOOKUP(Creditos_totales!AE$104,Cartera!$C$89:$DG$127,Creditos_totales!$P184,0)/(VLOOKUP(Creditos_totales!AE$104,Cartera!$C$89:$DG$127,Creditos_totales!$P184,0)+VLOOKUP(Creditos_totales!AE$104,Cartera!$C$44:$DG$82,Creditos_totales!$P184,0))," ")</f>
        <v>0.42381564030243468</v>
      </c>
      <c r="AF184" s="29" t="str">
        <f>+IFERROR(VLOOKUP(Creditos_totales!AF$104,Cartera!$C$89:$DG$127,Creditos_totales!$P184,0)/(VLOOKUP(Creditos_totales!AF$104,Cartera!$C$89:$DG$127,Creditos_totales!$P184,0)+VLOOKUP(Creditos_totales!AF$104,Cartera!$C$44:$DG$82,Creditos_totales!$P184,0))," ")</f>
        <v xml:space="preserve"> </v>
      </c>
      <c r="AG184" s="29">
        <f>+IFERROR(VLOOKUP(Creditos_totales!AG$104,Cartera!$C$89:$DG$127,Creditos_totales!$P184,0)/(VLOOKUP(Creditos_totales!AG$104,Cartera!$C$89:$DG$127,Creditos_totales!$P184,0)+VLOOKUP(Creditos_totales!AG$104,Cartera!$C$44:$DG$82,Creditos_totales!$P184,0))," ")</f>
        <v>0.28588137458987245</v>
      </c>
      <c r="AH184" s="29">
        <f>+IFERROR(VLOOKUP(Creditos_totales!AH$104,Cartera!$C$89:$DG$127,Creditos_totales!$P184,0)/(VLOOKUP(Creditos_totales!AH$104,Cartera!$C$89:$DG$127,Creditos_totales!$P184,0)+VLOOKUP(Creditos_totales!AH$104,Cartera!$C$44:$DG$82,Creditos_totales!$P184,0))," ")</f>
        <v>0.13387633650878242</v>
      </c>
      <c r="AI184" s="29">
        <f>+IFERROR(VLOOKUP(Creditos_totales!AI$104,Cartera!$C$89:$DG$127,Creditos_totales!$P184,0)/(VLOOKUP(Creditos_totales!AI$104,Cartera!$C$89:$DG$127,Creditos_totales!$P184,0)+VLOOKUP(Creditos_totales!AI$104,Cartera!$C$44:$DG$82,Creditos_totales!$P184,0))," ")</f>
        <v>0.41088066249703309</v>
      </c>
      <c r="AJ184" s="29" t="str">
        <f>+IFERROR(VLOOKUP(Creditos_totales!AJ$104,Cartera!$C$89:$DG$127,Creditos_totales!$P184,0)/(VLOOKUP(Creditos_totales!AJ$104,Cartera!$C$89:$DG$127,Creditos_totales!$P184,0)+VLOOKUP(Creditos_totales!AJ$104,Cartera!$C$44:$DG$82,Creditos_totales!$P184,0))," ")</f>
        <v xml:space="preserve"> </v>
      </c>
      <c r="AK184" s="29">
        <f>+IFERROR(VLOOKUP(Creditos_totales!AK$104,Cartera!$C$89:$DG$127,Creditos_totales!$P184,0)/(VLOOKUP(Creditos_totales!AK$104,Cartera!$C$89:$DG$127,Creditos_totales!$P184,0)+VLOOKUP(Creditos_totales!AK$104,Cartera!$C$44:$DG$82,Creditos_totales!$P184,0))," ")</f>
        <v>0.3725519063589372</v>
      </c>
      <c r="AL184" s="29" t="str">
        <f>+IFERROR(VLOOKUP(Creditos_totales!AL$104,Cartera!$C$89:$DG$127,Creditos_totales!$P184,0)/(VLOOKUP(Creditos_totales!AL$104,Cartera!$C$89:$DG$127,Creditos_totales!$P184,0)+VLOOKUP(Creditos_totales!AL$104,Cartera!$C$44:$DG$82,Creditos_totales!$P184,0))," ")</f>
        <v xml:space="preserve"> </v>
      </c>
      <c r="AM184" s="29" t="str">
        <f>+IFERROR(VLOOKUP(Creditos_totales!AM$104,Cartera!$C$89:$DG$127,Creditos_totales!$P184,0)/(VLOOKUP(Creditos_totales!AM$104,Cartera!$C$89:$DG$127,Creditos_totales!$P184,0)+VLOOKUP(Creditos_totales!AM$104,Cartera!$C$44:$DG$82,Creditos_totales!$P184,0))," ")</f>
        <v xml:space="preserve"> </v>
      </c>
      <c r="AN184" s="29" t="str">
        <f>+IFERROR(VLOOKUP(Creditos_totales!AN$104,Cartera!$C$89:$DG$127,Creditos_totales!$P184,0)/(VLOOKUP(Creditos_totales!AN$104,Cartera!$C$89:$DG$127,Creditos_totales!$P184,0)+VLOOKUP(Creditos_totales!AN$104,Cartera!$C$44:$DG$82,Creditos_totales!$P184,0))," ")</f>
        <v xml:space="preserve"> </v>
      </c>
      <c r="AO184" s="29" t="str">
        <f>+IFERROR(VLOOKUP(Creditos_totales!AO$104,Cartera!$C$89:$DG$127,Creditos_totales!$P184,0)/(VLOOKUP(Creditos_totales!AO$104,Cartera!$C$89:$DG$127,Creditos_totales!$P184,0)+VLOOKUP(Creditos_totales!AO$104,Cartera!$C$44:$DG$82,Creditos_totales!$P184,0))," ")</f>
        <v xml:space="preserve"> </v>
      </c>
      <c r="AP184" s="29">
        <f>+IFERROR(VLOOKUP(Creditos_totales!AP$104,Cartera!$C$89:$DG$127,Creditos_totales!$P184,0)/(VLOOKUP(Creditos_totales!AP$104,Cartera!$C$89:$DG$127,Creditos_totales!$P184,0)+VLOOKUP(Creditos_totales!AP$104,Cartera!$C$44:$DG$82,Creditos_totales!$P184,0))," ")</f>
        <v>0.1991720593610653</v>
      </c>
      <c r="AQ184" s="29" t="str">
        <f>+IFERROR(VLOOKUP(Creditos_totales!AQ$104,Cartera!$C$89:$DG$127,Creditos_totales!$P184,0)/(VLOOKUP(Creditos_totales!AQ$104,Cartera!$C$89:$DG$127,Creditos_totales!$P184,0)+VLOOKUP(Creditos_totales!AQ$104,Cartera!$C$44:$DG$82,Creditos_totales!$P184,0))," ")</f>
        <v xml:space="preserve"> </v>
      </c>
      <c r="AR184" s="29">
        <f>+IFERROR(VLOOKUP(Creditos_totales!AR$104,Cartera!$C$89:$DG$127,Creditos_totales!$P184,0)/(VLOOKUP(Creditos_totales!AR$104,Cartera!$C$89:$DG$127,Creditos_totales!$P184,0)+VLOOKUP(Creditos_totales!AR$104,Cartera!$C$44:$DG$82,Creditos_totales!$P184,0))," ")</f>
        <v>8.8668648621073626E-2</v>
      </c>
      <c r="AS184" s="29">
        <f>+IFERROR(VLOOKUP(Creditos_totales!AS$104,Cartera!$C$89:$DG$127,Creditos_totales!$P184,0)/(VLOOKUP(Creditos_totales!AS$104,Cartera!$C$89:$DG$127,Creditos_totales!$P184,0)+VLOOKUP(Creditos_totales!AS$104,Cartera!$C$44:$DG$82,Creditos_totales!$P184,0))," ")</f>
        <v>0.33234112275853128</v>
      </c>
      <c r="AT184" s="29">
        <f>+IFERROR(VLOOKUP(Creditos_totales!AT$104,Cartera!$C$89:$DG$127,Creditos_totales!$P184,0)/(VLOOKUP(Creditos_totales!AT$104,Cartera!$C$89:$DG$127,Creditos_totales!$P184,0)+VLOOKUP(Creditos_totales!AT$104,Cartera!$C$44:$DG$82,Creditos_totales!$P184,0))," ")</f>
        <v>0.25862274492746051</v>
      </c>
      <c r="AU184" s="29">
        <f>+IFERROR(VLOOKUP(Creditos_totales!AU$104,Cartera!$C$89:$DG$127,Creditos_totales!$P184,0)/(VLOOKUP(Creditos_totales!AU$104,Cartera!$C$89:$DG$127,Creditos_totales!$P184,0)+VLOOKUP(Creditos_totales!AU$104,Cartera!$C$44:$DG$82,Creditos_totales!$P184,0))," ")</f>
        <v>0.46182720816711531</v>
      </c>
      <c r="AV184" s="29" t="str">
        <f>+IFERROR(VLOOKUP(Creditos_totales!AV$104,Cartera!$C$89:$DG$127,Creditos_totales!$P184,0)/(VLOOKUP(Creditos_totales!AV$104,Cartera!$C$89:$DG$127,Creditos_totales!$P184,0)+VLOOKUP(Creditos_totales!AV$104,Cartera!$C$44:$DG$82,Creditos_totales!$P184,0))," ")</f>
        <v xml:space="preserve"> </v>
      </c>
      <c r="AW184" s="29" t="str">
        <f>+IFERROR(VLOOKUP(Creditos_totales!AW$104,Cartera!$C$89:$DG$127,Creditos_totales!$P184,0)/(VLOOKUP(Creditos_totales!AW$104,Cartera!$C$89:$DG$127,Creditos_totales!$P184,0)+VLOOKUP(Creditos_totales!AW$104,Cartera!$C$44:$DG$82,Creditos_totales!$P184,0))," ")</f>
        <v xml:space="preserve"> </v>
      </c>
      <c r="AX184" s="29">
        <f>+IFERROR(VLOOKUP(Creditos_totales!AX$104,Cartera!$C$89:$DG$127,Creditos_totales!$P184,0)/(VLOOKUP(Creditos_totales!AX$104,Cartera!$C$89:$DG$127,Creditos_totales!$P184,0)+VLOOKUP(Creditos_totales!AX$104,Cartera!$C$44:$DG$82,Creditos_totales!$P184,0))," ")</f>
        <v>8.5857479857871705E-2</v>
      </c>
      <c r="AY184" s="29">
        <f>+IFERROR(VLOOKUP(Creditos_totales!AY$104,Cartera!$C$89:$DG$127,Creditos_totales!$P184,0)/(VLOOKUP(Creditos_totales!AY$104,Cartera!$C$89:$DG$127,Creditos_totales!$P184,0)+VLOOKUP(Creditos_totales!AY$104,Cartera!$C$44:$DG$82,Creditos_totales!$P184,0))," ")</f>
        <v>3.7303091504236587E-2</v>
      </c>
      <c r="AZ184" s="29">
        <f>+IFERROR(VLOOKUP(Creditos_totales!AZ$104,Cartera!$C$89:$DG$127,Creditos_totales!$P184,0)/(VLOOKUP(Creditos_totales!AZ$104,Cartera!$C$89:$DG$127,Creditos_totales!$P184,0)+VLOOKUP(Creditos_totales!AZ$104,Cartera!$C$44:$DG$82,Creditos_totales!$P184,0))," ")</f>
        <v>0.27726198250546102</v>
      </c>
      <c r="BA184" s="29">
        <f>+IFERROR(VLOOKUP(Creditos_totales!BA$104,Cartera!$C$89:$DG$127,Creditos_totales!$P184,0)/(VLOOKUP(Creditos_totales!BA$104,Cartera!$C$89:$DG$127,Creditos_totales!$P184,0)+VLOOKUP(Creditos_totales!BA$104,Cartera!$C$44:$DG$82,Creditos_totales!$P184,0))," ")</f>
        <v>0.16208150733170998</v>
      </c>
      <c r="BB184" s="29" t="str">
        <f>+IFERROR(VLOOKUP(Creditos_totales!BB$104,Cartera!$C$89:$DG$127,Creditos_totales!$P184,0)/(VLOOKUP(Creditos_totales!BB$104,Cartera!$C$89:$DG$127,Creditos_totales!$P184,0)+VLOOKUP(Creditos_totales!BB$104,Cartera!$C$44:$DG$82,Creditos_totales!$P184,0))," ")</f>
        <v xml:space="preserve"> </v>
      </c>
      <c r="BC184" s="29" t="str">
        <f>+IFERROR(VLOOKUP(Creditos_totales!BC$104,Cartera!$C$89:$DG$127,Creditos_totales!$P184,0)/(VLOOKUP(Creditos_totales!BC$104,Cartera!$C$89:$DG$127,Creditos_totales!$P184,0)+VLOOKUP(Creditos_totales!BC$104,Cartera!$C$44:$DG$82,Creditos_totales!$P184,0))," ")</f>
        <v xml:space="preserve"> </v>
      </c>
      <c r="BD184" s="29">
        <f>+IFERROR(VLOOKUP(Creditos_totales!BD$104,Cartera!$C$89:$DG$127,Creditos_totales!$P184,0)/(VLOOKUP(Creditos_totales!BD$104,Cartera!$C$89:$DG$127,Creditos_totales!$P184,0)+VLOOKUP(Creditos_totales!BD$104,Cartera!$C$44:$DG$82,Creditos_totales!$P184,0))," ")</f>
        <v>2.1020342738671968E-2</v>
      </c>
      <c r="BE184" s="29">
        <f>+IFERROR(VLOOKUP(Creditos_totales!BE$104,Cartera!$C$89:$DG$127,Creditos_totales!$P184,0)/(VLOOKUP(Creditos_totales!BE$104,Cartera!$C$89:$DG$127,Creditos_totales!$P184,0)+VLOOKUP(Creditos_totales!BE$104,Cartera!$C$44:$DG$82,Creditos_totales!$P184,0))," ")</f>
        <v>0.59835807896349447</v>
      </c>
      <c r="BF184" s="29">
        <f>+IFERROR(VLOOKUP(Creditos_totales!BF$104,Cartera!$C$89:$DG$127,Creditos_totales!$P184,0)/(VLOOKUP(Creditos_totales!BF$104,Cartera!$C$89:$DG$127,Creditos_totales!$P184,0)+VLOOKUP(Creditos_totales!BF$104,Cartera!$C$44:$DG$82,Creditos_totales!$P184,0))," ")</f>
        <v>0.24708245466497386</v>
      </c>
      <c r="BG184" s="12">
        <f t="shared" si="7"/>
        <v>0.40922984815747476</v>
      </c>
      <c r="BH184" s="38">
        <v>0.28937957092832478</v>
      </c>
    </row>
    <row r="185" spans="2:60" ht="16.5" x14ac:dyDescent="0.3">
      <c r="B185">
        <v>93</v>
      </c>
      <c r="C185" s="23">
        <v>43343</v>
      </c>
      <c r="D185" s="29">
        <f>+IFERROR(VLOOKUP(D$104,Cartera!$C$23:$DG$33,Creditos_totales!$B185,0)/(VLOOKUP(D$104,Cartera!$C$5:$DG$15,Creditos_totales!$B185,0)+VLOOKUP(D$104,Cartera!$C$23:$DG$33,Creditos_totales!$B185,0))," ")</f>
        <v>0.5762711045066875</v>
      </c>
      <c r="E185" s="29">
        <f>+IFERROR(VLOOKUP(E$104,Cartera!$C$23:$DG$33,Creditos_totales!$B185,0)/(VLOOKUP(E$104,Cartera!$C$5:$DG$15,Creditos_totales!$B185,0)+VLOOKUP(E$104,Cartera!$C$23:$DG$33,Creditos_totales!$B185,0))," ")</f>
        <v>0.68540459297919731</v>
      </c>
      <c r="F185" s="29">
        <f>+IFERROR(VLOOKUP(F$104,Cartera!$C$23:$DG$33,Creditos_totales!$B185,0)/(VLOOKUP(F$104,Cartera!$C$5:$DG$15,Creditos_totales!$B185,0)+VLOOKUP(F$104,Cartera!$C$23:$DG$33,Creditos_totales!$B185,0))," ")</f>
        <v>0.55091914579951495</v>
      </c>
      <c r="G185" s="29">
        <f>+IFERROR(VLOOKUP(G$104,Cartera!$C$23:$DG$33,Creditos_totales!$B185,0)/(VLOOKUP(G$104,Cartera!$C$5:$DG$15,Creditos_totales!$B185,0)+VLOOKUP(G$104,Cartera!$C$23:$DG$33,Creditos_totales!$B185,0))," ")</f>
        <v>0.6214591777779217</v>
      </c>
      <c r="H185" s="29">
        <f>+IFERROR(VLOOKUP(H$104,Cartera!$C$23:$DG$33,Creditos_totales!$B185,0)/(VLOOKUP(H$104,Cartera!$C$5:$DG$15,Creditos_totales!$B185,0)+VLOOKUP(H$104,Cartera!$C$23:$DG$33,Creditos_totales!$B185,0))," ")</f>
        <v>0.24916975810720848</v>
      </c>
      <c r="I185" s="29">
        <f>+IFERROR(VLOOKUP(I$104,Cartera!$C$23:$DG$33,Creditos_totales!$B185,0)/(VLOOKUP(I$104,Cartera!$C$5:$DG$15,Creditos_totales!$B185,0)+VLOOKUP(I$104,Cartera!$C$23:$DG$33,Creditos_totales!$B185,0))," ")</f>
        <v>0.54042998872636672</v>
      </c>
      <c r="J185" s="29">
        <f>+IFERROR(VLOOKUP(J$104,Cartera!$C$23:$DG$33,Creditos_totales!$B185,0)/(VLOOKUP(J$104,Cartera!$C$5:$DG$15,Creditos_totales!$B185,0)+VLOOKUP(J$104,Cartera!$C$23:$DG$33,Creditos_totales!$B185,0))," ")</f>
        <v>0.73946607084190774</v>
      </c>
      <c r="K185" s="29">
        <f>+IFERROR(VLOOKUP(K$104,Cartera!$C$23:$DG$33,Creditos_totales!$B185,0)/(VLOOKUP(K$104,Cartera!$C$5:$DG$15,Creditos_totales!$B185,0)+VLOOKUP(K$104,Cartera!$C$23:$DG$33,Creditos_totales!$B185,0))," ")</f>
        <v>0.78506504852575132</v>
      </c>
      <c r="L185" s="29">
        <f>+IFERROR(VLOOKUP(L$104,Cartera!$C$23:$DG$33,Creditos_totales!$B185,0)/(VLOOKUP(L$104,Cartera!$C$5:$DG$15,Creditos_totales!$B185,0)+VLOOKUP(L$104,Cartera!$C$23:$DG$33,Creditos_totales!$B185,0))," ")</f>
        <v>0.11999601945470048</v>
      </c>
      <c r="M185" s="29">
        <f>+IFERROR(VLOOKUP(M$104,Cartera!$C$23:$DG$33,Creditos_totales!$B185,0)/(VLOOKUP(M$104,Cartera!$C$5:$DG$15,Creditos_totales!$B185,0)+VLOOKUP(M$104,Cartera!$C$23:$DG$33,Creditos_totales!$B185,0))," ")</f>
        <v>0.38173754618255495</v>
      </c>
      <c r="N185" s="12">
        <v>0.59112328995985031</v>
      </c>
      <c r="P185">
        <v>93</v>
      </c>
      <c r="Q185" s="3">
        <v>43343</v>
      </c>
      <c r="R185" s="29">
        <f t="shared" si="4"/>
        <v>0.3785408222220783</v>
      </c>
      <c r="S185" s="29">
        <f t="shared" si="5"/>
        <v>0.4237288954933125</v>
      </c>
      <c r="T185" s="29">
        <f t="shared" si="6"/>
        <v>0.44908085420048505</v>
      </c>
      <c r="U185" s="29">
        <f>+IFERROR(VLOOKUP(Creditos_totales!U$104,Cartera!$C$89:$DG$127,Creditos_totales!$P185,0)/(VLOOKUP(Creditos_totales!U$104,Cartera!$C$89:$DG$127,Creditos_totales!$P185,0)+VLOOKUP(Creditos_totales!U$104,Cartera!$C$44:$DG$82,Creditos_totales!$P185,0))," ")</f>
        <v>0.40509209430336229</v>
      </c>
      <c r="V185" s="29">
        <f>+IFERROR(VLOOKUP(Creditos_totales!V$104,Cartera!$C$89:$DG$127,Creditos_totales!$P185,0)/(VLOOKUP(Creditos_totales!V$104,Cartera!$C$89:$DG$127,Creditos_totales!$P185,0)+VLOOKUP(Creditos_totales!V$104,Cartera!$C$44:$DG$82,Creditos_totales!$P185,0))," ")</f>
        <v>0.71861574036068721</v>
      </c>
      <c r="W185" s="29">
        <f>+IFERROR(VLOOKUP(Creditos_totales!W$104,Cartera!$C$89:$DG$127,Creditos_totales!$P185,0)/(VLOOKUP(Creditos_totales!W$104,Cartera!$C$89:$DG$127,Creditos_totales!$P185,0)+VLOOKUP(Creditos_totales!W$104,Cartera!$C$44:$DG$82,Creditos_totales!$P185,0))," ")</f>
        <v>0.38232001612856487</v>
      </c>
      <c r="X185" s="29">
        <f>+IFERROR(VLOOKUP(Creditos_totales!X$104,Cartera!$C$89:$DG$127,Creditos_totales!$P185,0)/(VLOOKUP(Creditos_totales!X$104,Cartera!$C$89:$DG$127,Creditos_totales!$P185,0)+VLOOKUP(Creditos_totales!X$104,Cartera!$C$44:$DG$82,Creditos_totales!$P185,0))," ")</f>
        <v>0.35846911457497371</v>
      </c>
      <c r="Y185" s="29">
        <f>+IFERROR(VLOOKUP(Creditos_totales!Y$104,Cartera!$C$89:$DG$127,Creditos_totales!$P185,0)/(VLOOKUP(Creditos_totales!Y$104,Cartera!$C$89:$DG$127,Creditos_totales!$P185,0)+VLOOKUP(Creditos_totales!Y$104,Cartera!$C$44:$DG$82,Creditos_totales!$P185,0))," ")</f>
        <v>0.40207052240651342</v>
      </c>
      <c r="Z185" s="29">
        <f>+IFERROR(VLOOKUP(Creditos_totales!Z$104,Cartera!$C$89:$DG$127,Creditos_totales!$P185,0)/(VLOOKUP(Creditos_totales!Z$104,Cartera!$C$89:$DG$127,Creditos_totales!$P185,0)+VLOOKUP(Creditos_totales!Z$104,Cartera!$C$44:$DG$82,Creditos_totales!$P185,0))," ")</f>
        <v>0.41197741717835878</v>
      </c>
      <c r="AA185" s="29">
        <f>+IFERROR(VLOOKUP(Creditos_totales!AA$104,Cartera!$C$89:$DG$127,Creditos_totales!$P185,0)/(VLOOKUP(Creditos_totales!AA$104,Cartera!$C$89:$DG$127,Creditos_totales!$P185,0)+VLOOKUP(Creditos_totales!AA$104,Cartera!$C$44:$DG$82,Creditos_totales!$P185,0))," ")</f>
        <v>0.3379411127662022</v>
      </c>
      <c r="AB185" s="29">
        <f>+IFERROR(VLOOKUP(Creditos_totales!AB$104,Cartera!$C$89:$DG$127,Creditos_totales!$P185,0)/(VLOOKUP(Creditos_totales!AB$104,Cartera!$C$89:$DG$127,Creditos_totales!$P185,0)+VLOOKUP(Creditos_totales!AB$104,Cartera!$C$44:$DG$82,Creditos_totales!$P185,0))," ")</f>
        <v>0.43544441753516838</v>
      </c>
      <c r="AC185" s="29">
        <f>+IFERROR(VLOOKUP(Creditos_totales!AC$104,Cartera!$C$89:$DG$127,Creditos_totales!$P185,0)/(VLOOKUP(Creditos_totales!AC$104,Cartera!$C$89:$DG$127,Creditos_totales!$P185,0)+VLOOKUP(Creditos_totales!AC$104,Cartera!$C$44:$DG$82,Creditos_totales!$P185,0))," ")</f>
        <v>0.23198804456757899</v>
      </c>
      <c r="AD185" s="29">
        <f>+IFERROR(VLOOKUP(Creditos_totales!AD$104,Cartera!$C$89:$DG$127,Creditos_totales!$P185,0)/(VLOOKUP(Creditos_totales!AD$104,Cartera!$C$89:$DG$127,Creditos_totales!$P185,0)+VLOOKUP(Creditos_totales!AD$104,Cartera!$C$44:$DG$82,Creditos_totales!$P185,0))," ")</f>
        <v>0.27151986141996409</v>
      </c>
      <c r="AE185" s="29">
        <f>+IFERROR(VLOOKUP(Creditos_totales!AE$104,Cartera!$C$89:$DG$127,Creditos_totales!$P185,0)/(VLOOKUP(Creditos_totales!AE$104,Cartera!$C$89:$DG$127,Creditos_totales!$P185,0)+VLOOKUP(Creditos_totales!AE$104,Cartera!$C$44:$DG$82,Creditos_totales!$P185,0))," ")</f>
        <v>0.41871863359589512</v>
      </c>
      <c r="AF185" s="29" t="str">
        <f>+IFERROR(VLOOKUP(Creditos_totales!AF$104,Cartera!$C$89:$DG$127,Creditos_totales!$P185,0)/(VLOOKUP(Creditos_totales!AF$104,Cartera!$C$89:$DG$127,Creditos_totales!$P185,0)+VLOOKUP(Creditos_totales!AF$104,Cartera!$C$44:$DG$82,Creditos_totales!$P185,0))," ")</f>
        <v xml:space="preserve"> </v>
      </c>
      <c r="AG185" s="29">
        <f>+IFERROR(VLOOKUP(Creditos_totales!AG$104,Cartera!$C$89:$DG$127,Creditos_totales!$P185,0)/(VLOOKUP(Creditos_totales!AG$104,Cartera!$C$89:$DG$127,Creditos_totales!$P185,0)+VLOOKUP(Creditos_totales!AG$104,Cartera!$C$44:$DG$82,Creditos_totales!$P185,0))," ")</f>
        <v>0.2886633011593413</v>
      </c>
      <c r="AH185" s="29">
        <f>+IFERROR(VLOOKUP(Creditos_totales!AH$104,Cartera!$C$89:$DG$127,Creditos_totales!$P185,0)/(VLOOKUP(Creditos_totales!AH$104,Cartera!$C$89:$DG$127,Creditos_totales!$P185,0)+VLOOKUP(Creditos_totales!AH$104,Cartera!$C$44:$DG$82,Creditos_totales!$P185,0))," ")</f>
        <v>0.13219533495422001</v>
      </c>
      <c r="AI185" s="29">
        <f>+IFERROR(VLOOKUP(Creditos_totales!AI$104,Cartera!$C$89:$DG$127,Creditos_totales!$P185,0)/(VLOOKUP(Creditos_totales!AI$104,Cartera!$C$89:$DG$127,Creditos_totales!$P185,0)+VLOOKUP(Creditos_totales!AI$104,Cartera!$C$44:$DG$82,Creditos_totales!$P185,0))," ")</f>
        <v>0.40996855489295753</v>
      </c>
      <c r="AJ185" s="29" t="str">
        <f>+IFERROR(VLOOKUP(Creditos_totales!AJ$104,Cartera!$C$89:$DG$127,Creditos_totales!$P185,0)/(VLOOKUP(Creditos_totales!AJ$104,Cartera!$C$89:$DG$127,Creditos_totales!$P185,0)+VLOOKUP(Creditos_totales!AJ$104,Cartera!$C$44:$DG$82,Creditos_totales!$P185,0))," ")</f>
        <v xml:space="preserve"> </v>
      </c>
      <c r="AK185" s="29">
        <f>+IFERROR(VLOOKUP(Creditos_totales!AK$104,Cartera!$C$89:$DG$127,Creditos_totales!$P185,0)/(VLOOKUP(Creditos_totales!AK$104,Cartera!$C$89:$DG$127,Creditos_totales!$P185,0)+VLOOKUP(Creditos_totales!AK$104,Cartera!$C$44:$DG$82,Creditos_totales!$P185,0))," ")</f>
        <v>0.37439464929502908</v>
      </c>
      <c r="AL185" s="29" t="str">
        <f>+IFERROR(VLOOKUP(Creditos_totales!AL$104,Cartera!$C$89:$DG$127,Creditos_totales!$P185,0)/(VLOOKUP(Creditos_totales!AL$104,Cartera!$C$89:$DG$127,Creditos_totales!$P185,0)+VLOOKUP(Creditos_totales!AL$104,Cartera!$C$44:$DG$82,Creditos_totales!$P185,0))," ")</f>
        <v xml:space="preserve"> </v>
      </c>
      <c r="AM185" s="29" t="str">
        <f>+IFERROR(VLOOKUP(Creditos_totales!AM$104,Cartera!$C$89:$DG$127,Creditos_totales!$P185,0)/(VLOOKUP(Creditos_totales!AM$104,Cartera!$C$89:$DG$127,Creditos_totales!$P185,0)+VLOOKUP(Creditos_totales!AM$104,Cartera!$C$44:$DG$82,Creditos_totales!$P185,0))," ")</f>
        <v xml:space="preserve"> </v>
      </c>
      <c r="AN185" s="29" t="str">
        <f>+IFERROR(VLOOKUP(Creditos_totales!AN$104,Cartera!$C$89:$DG$127,Creditos_totales!$P185,0)/(VLOOKUP(Creditos_totales!AN$104,Cartera!$C$89:$DG$127,Creditos_totales!$P185,0)+VLOOKUP(Creditos_totales!AN$104,Cartera!$C$44:$DG$82,Creditos_totales!$P185,0))," ")</f>
        <v xml:space="preserve"> </v>
      </c>
      <c r="AO185" s="29" t="str">
        <f>+IFERROR(VLOOKUP(Creditos_totales!AO$104,Cartera!$C$89:$DG$127,Creditos_totales!$P185,0)/(VLOOKUP(Creditos_totales!AO$104,Cartera!$C$89:$DG$127,Creditos_totales!$P185,0)+VLOOKUP(Creditos_totales!AO$104,Cartera!$C$44:$DG$82,Creditos_totales!$P185,0))," ")</f>
        <v xml:space="preserve"> </v>
      </c>
      <c r="AP185" s="29">
        <f>+IFERROR(VLOOKUP(Creditos_totales!AP$104,Cartera!$C$89:$DG$127,Creditos_totales!$P185,0)/(VLOOKUP(Creditos_totales!AP$104,Cartera!$C$89:$DG$127,Creditos_totales!$P185,0)+VLOOKUP(Creditos_totales!AP$104,Cartera!$C$44:$DG$82,Creditos_totales!$P185,0))," ")</f>
        <v>0.2006638312161885</v>
      </c>
      <c r="AQ185" s="29" t="str">
        <f>+IFERROR(VLOOKUP(Creditos_totales!AQ$104,Cartera!$C$89:$DG$127,Creditos_totales!$P185,0)/(VLOOKUP(Creditos_totales!AQ$104,Cartera!$C$89:$DG$127,Creditos_totales!$P185,0)+VLOOKUP(Creditos_totales!AQ$104,Cartera!$C$44:$DG$82,Creditos_totales!$P185,0))," ")</f>
        <v xml:space="preserve"> </v>
      </c>
      <c r="AR185" s="29">
        <f>+IFERROR(VLOOKUP(Creditos_totales!AR$104,Cartera!$C$89:$DG$127,Creditos_totales!$P185,0)/(VLOOKUP(Creditos_totales!AR$104,Cartera!$C$89:$DG$127,Creditos_totales!$P185,0)+VLOOKUP(Creditos_totales!AR$104,Cartera!$C$44:$DG$82,Creditos_totales!$P185,0))," ")</f>
        <v>8.6784944075472506E-2</v>
      </c>
      <c r="AS185" s="29">
        <f>+IFERROR(VLOOKUP(Creditos_totales!AS$104,Cartera!$C$89:$DG$127,Creditos_totales!$P185,0)/(VLOOKUP(Creditos_totales!AS$104,Cartera!$C$89:$DG$127,Creditos_totales!$P185,0)+VLOOKUP(Creditos_totales!AS$104,Cartera!$C$44:$DG$82,Creditos_totales!$P185,0))," ")</f>
        <v>0.36007639762250337</v>
      </c>
      <c r="AT185" s="29">
        <f>+IFERROR(VLOOKUP(Creditos_totales!AT$104,Cartera!$C$89:$DG$127,Creditos_totales!$P185,0)/(VLOOKUP(Creditos_totales!AT$104,Cartera!$C$89:$DG$127,Creditos_totales!$P185,0)+VLOOKUP(Creditos_totales!AT$104,Cartera!$C$44:$DG$82,Creditos_totales!$P185,0))," ")</f>
        <v>0.25834109943716171</v>
      </c>
      <c r="AU185" s="29">
        <f>+IFERROR(VLOOKUP(Creditos_totales!AU$104,Cartera!$C$89:$DG$127,Creditos_totales!$P185,0)/(VLOOKUP(Creditos_totales!AU$104,Cartera!$C$89:$DG$127,Creditos_totales!$P185,0)+VLOOKUP(Creditos_totales!AU$104,Cartera!$C$44:$DG$82,Creditos_totales!$P185,0))," ")</f>
        <v>0.48130520586513725</v>
      </c>
      <c r="AV185" s="29" t="str">
        <f>+IFERROR(VLOOKUP(Creditos_totales!AV$104,Cartera!$C$89:$DG$127,Creditos_totales!$P185,0)/(VLOOKUP(Creditos_totales!AV$104,Cartera!$C$89:$DG$127,Creditos_totales!$P185,0)+VLOOKUP(Creditos_totales!AV$104,Cartera!$C$44:$DG$82,Creditos_totales!$P185,0))," ")</f>
        <v xml:space="preserve"> </v>
      </c>
      <c r="AW185" s="29" t="str">
        <f>+IFERROR(VLOOKUP(Creditos_totales!AW$104,Cartera!$C$89:$DG$127,Creditos_totales!$P185,0)/(VLOOKUP(Creditos_totales!AW$104,Cartera!$C$89:$DG$127,Creditos_totales!$P185,0)+VLOOKUP(Creditos_totales!AW$104,Cartera!$C$44:$DG$82,Creditos_totales!$P185,0))," ")</f>
        <v xml:space="preserve"> </v>
      </c>
      <c r="AX185" s="29">
        <f>+IFERROR(VLOOKUP(Creditos_totales!AX$104,Cartera!$C$89:$DG$127,Creditos_totales!$P185,0)/(VLOOKUP(Creditos_totales!AX$104,Cartera!$C$89:$DG$127,Creditos_totales!$P185,0)+VLOOKUP(Creditos_totales!AX$104,Cartera!$C$44:$DG$82,Creditos_totales!$P185,0))," ")</f>
        <v>8.7907892932493195E-2</v>
      </c>
      <c r="AY185" s="29">
        <f>+IFERROR(VLOOKUP(Creditos_totales!AY$104,Cartera!$C$89:$DG$127,Creditos_totales!$P185,0)/(VLOOKUP(Creditos_totales!AY$104,Cartera!$C$89:$DG$127,Creditos_totales!$P185,0)+VLOOKUP(Creditos_totales!AY$104,Cartera!$C$44:$DG$82,Creditos_totales!$P185,0))," ")</f>
        <v>3.8473843670066898E-2</v>
      </c>
      <c r="AZ185" s="29">
        <f>+IFERROR(VLOOKUP(Creditos_totales!AZ$104,Cartera!$C$89:$DG$127,Creditos_totales!$P185,0)/(VLOOKUP(Creditos_totales!AZ$104,Cartera!$C$89:$DG$127,Creditos_totales!$P185,0)+VLOOKUP(Creditos_totales!AZ$104,Cartera!$C$44:$DG$82,Creditos_totales!$P185,0))," ")</f>
        <v>0.27450282254420327</v>
      </c>
      <c r="BA185" s="29">
        <f>+IFERROR(VLOOKUP(Creditos_totales!BA$104,Cartera!$C$89:$DG$127,Creditos_totales!$P185,0)/(VLOOKUP(Creditos_totales!BA$104,Cartera!$C$89:$DG$127,Creditos_totales!$P185,0)+VLOOKUP(Creditos_totales!BA$104,Cartera!$C$44:$DG$82,Creditos_totales!$P185,0))," ")</f>
        <v>0.16269346749456284</v>
      </c>
      <c r="BB185" s="29" t="str">
        <f>+IFERROR(VLOOKUP(Creditos_totales!BB$104,Cartera!$C$89:$DG$127,Creditos_totales!$P185,0)/(VLOOKUP(Creditos_totales!BB$104,Cartera!$C$89:$DG$127,Creditos_totales!$P185,0)+VLOOKUP(Creditos_totales!BB$104,Cartera!$C$44:$DG$82,Creditos_totales!$P185,0))," ")</f>
        <v xml:space="preserve"> </v>
      </c>
      <c r="BC185" s="29" t="str">
        <f>+IFERROR(VLOOKUP(Creditos_totales!BC$104,Cartera!$C$89:$DG$127,Creditos_totales!$P185,0)/(VLOOKUP(Creditos_totales!BC$104,Cartera!$C$89:$DG$127,Creditos_totales!$P185,0)+VLOOKUP(Creditos_totales!BC$104,Cartera!$C$44:$DG$82,Creditos_totales!$P185,0))," ")</f>
        <v xml:space="preserve"> </v>
      </c>
      <c r="BD185" s="29">
        <f>+IFERROR(VLOOKUP(Creditos_totales!BD$104,Cartera!$C$89:$DG$127,Creditos_totales!$P185,0)/(VLOOKUP(Creditos_totales!BD$104,Cartera!$C$89:$DG$127,Creditos_totales!$P185,0)+VLOOKUP(Creditos_totales!BD$104,Cartera!$C$44:$DG$82,Creditos_totales!$P185,0))," ")</f>
        <v>2.1064185329057183E-2</v>
      </c>
      <c r="BE185" s="29">
        <f>+IFERROR(VLOOKUP(Creditos_totales!BE$104,Cartera!$C$89:$DG$127,Creditos_totales!$P185,0)/(VLOOKUP(Creditos_totales!BE$104,Cartera!$C$89:$DG$127,Creditos_totales!$P185,0)+VLOOKUP(Creditos_totales!BE$104,Cartera!$C$44:$DG$82,Creditos_totales!$P185,0))," ")</f>
        <v>0.61564499113398341</v>
      </c>
      <c r="BF185" s="29">
        <f>+IFERROR(VLOOKUP(Creditos_totales!BF$104,Cartera!$C$89:$DG$127,Creditos_totales!$P185,0)/(VLOOKUP(Creditos_totales!BF$104,Cartera!$C$89:$DG$127,Creditos_totales!$P185,0)+VLOOKUP(Creditos_totales!BF$104,Cartera!$C$44:$DG$82,Creditos_totales!$P185,0))," ")</f>
        <v>0.24907440226384478</v>
      </c>
      <c r="BG185" s="12">
        <f t="shared" si="7"/>
        <v>0.40887671004014969</v>
      </c>
      <c r="BH185" s="38">
        <v>0.28983768864234238</v>
      </c>
    </row>
    <row r="186" spans="2:60" ht="16.5" x14ac:dyDescent="0.3">
      <c r="B186">
        <v>94</v>
      </c>
      <c r="C186" s="23">
        <v>43373</v>
      </c>
      <c r="D186" s="29">
        <f>+IFERROR(VLOOKUP(D$104,Cartera!$C$23:$DG$33,Creditos_totales!$B186,0)/(VLOOKUP(D$104,Cartera!$C$5:$DG$15,Creditos_totales!$B186,0)+VLOOKUP(D$104,Cartera!$C$23:$DG$33,Creditos_totales!$B186,0))," ")</f>
        <v>0.58658506545318023</v>
      </c>
      <c r="E186" s="29">
        <f>+IFERROR(VLOOKUP(E$104,Cartera!$C$23:$DG$33,Creditos_totales!$B186,0)/(VLOOKUP(E$104,Cartera!$C$5:$DG$15,Creditos_totales!$B186,0)+VLOOKUP(E$104,Cartera!$C$23:$DG$33,Creditos_totales!$B186,0))," ")</f>
        <v>0.68465639010937507</v>
      </c>
      <c r="F186" s="29">
        <f>+IFERROR(VLOOKUP(F$104,Cartera!$C$23:$DG$33,Creditos_totales!$B186,0)/(VLOOKUP(F$104,Cartera!$C$5:$DG$15,Creditos_totales!$B186,0)+VLOOKUP(F$104,Cartera!$C$23:$DG$33,Creditos_totales!$B186,0))," ")</f>
        <v>0.54902957761491988</v>
      </c>
      <c r="G186" s="29">
        <f>+IFERROR(VLOOKUP(G$104,Cartera!$C$23:$DG$33,Creditos_totales!$B186,0)/(VLOOKUP(G$104,Cartera!$C$5:$DG$15,Creditos_totales!$B186,0)+VLOOKUP(G$104,Cartera!$C$23:$DG$33,Creditos_totales!$B186,0))," ")</f>
        <v>0.61804900886501035</v>
      </c>
      <c r="H186" s="29">
        <f>+IFERROR(VLOOKUP(H$104,Cartera!$C$23:$DG$33,Creditos_totales!$B186,0)/(VLOOKUP(H$104,Cartera!$C$5:$DG$15,Creditos_totales!$B186,0)+VLOOKUP(H$104,Cartera!$C$23:$DG$33,Creditos_totales!$B186,0))," ")</f>
        <v>0.25156942131412313</v>
      </c>
      <c r="I186" s="29">
        <f>+IFERROR(VLOOKUP(I$104,Cartera!$C$23:$DG$33,Creditos_totales!$B186,0)/(VLOOKUP(I$104,Cartera!$C$5:$DG$15,Creditos_totales!$B186,0)+VLOOKUP(I$104,Cartera!$C$23:$DG$33,Creditos_totales!$B186,0))," ")</f>
        <v>0.53436373663341363</v>
      </c>
      <c r="J186" s="29">
        <f>+IFERROR(VLOOKUP(J$104,Cartera!$C$23:$DG$33,Creditos_totales!$B186,0)/(VLOOKUP(J$104,Cartera!$C$5:$DG$15,Creditos_totales!$B186,0)+VLOOKUP(J$104,Cartera!$C$23:$DG$33,Creditos_totales!$B186,0))," ")</f>
        <v>0.73803114528014813</v>
      </c>
      <c r="K186" s="29">
        <f>+IFERROR(VLOOKUP(K$104,Cartera!$C$23:$DG$33,Creditos_totales!$B186,0)/(VLOOKUP(K$104,Cartera!$C$5:$DG$15,Creditos_totales!$B186,0)+VLOOKUP(K$104,Cartera!$C$23:$DG$33,Creditos_totales!$B186,0))," ")</f>
        <v>0.77874394044127437</v>
      </c>
      <c r="L186" s="29">
        <f>+IFERROR(VLOOKUP(L$104,Cartera!$C$23:$DG$33,Creditos_totales!$B186,0)/(VLOOKUP(L$104,Cartera!$C$5:$DG$15,Creditos_totales!$B186,0)+VLOOKUP(L$104,Cartera!$C$23:$DG$33,Creditos_totales!$B186,0))," ")</f>
        <v>0.14622921637298869</v>
      </c>
      <c r="M186" s="29">
        <f>+IFERROR(VLOOKUP(M$104,Cartera!$C$23:$DG$33,Creditos_totales!$B186,0)/(VLOOKUP(M$104,Cartera!$C$5:$DG$15,Creditos_totales!$B186,0)+VLOOKUP(M$104,Cartera!$C$23:$DG$33,Creditos_totales!$B186,0))," ")</f>
        <v>0.36489261031037135</v>
      </c>
      <c r="N186" s="12">
        <v>0.59402692074138086</v>
      </c>
      <c r="P186">
        <v>94</v>
      </c>
      <c r="Q186" s="3">
        <v>43373</v>
      </c>
      <c r="R186" s="29">
        <f t="shared" si="4"/>
        <v>0.38195099113498965</v>
      </c>
      <c r="S186" s="29">
        <f t="shared" si="5"/>
        <v>0.41341493454681977</v>
      </c>
      <c r="T186" s="29">
        <f t="shared" si="6"/>
        <v>0.45097042238508012</v>
      </c>
      <c r="U186" s="29">
        <f>+IFERROR(VLOOKUP(Creditos_totales!U$104,Cartera!$C$89:$DG$127,Creditos_totales!$P186,0)/(VLOOKUP(Creditos_totales!U$104,Cartera!$C$89:$DG$127,Creditos_totales!$P186,0)+VLOOKUP(Creditos_totales!U$104,Cartera!$C$44:$DG$82,Creditos_totales!$P186,0))," ")</f>
        <v>0.40407674633740642</v>
      </c>
      <c r="V186" s="29">
        <f>+IFERROR(VLOOKUP(Creditos_totales!V$104,Cartera!$C$89:$DG$127,Creditos_totales!$P186,0)/(VLOOKUP(Creditos_totales!V$104,Cartera!$C$89:$DG$127,Creditos_totales!$P186,0)+VLOOKUP(Creditos_totales!V$104,Cartera!$C$44:$DG$82,Creditos_totales!$P186,0))," ")</f>
        <v>0.7129070392878506</v>
      </c>
      <c r="W186" s="29">
        <f>+IFERROR(VLOOKUP(Creditos_totales!W$104,Cartera!$C$89:$DG$127,Creditos_totales!$P186,0)/(VLOOKUP(Creditos_totales!W$104,Cartera!$C$89:$DG$127,Creditos_totales!$P186,0)+VLOOKUP(Creditos_totales!W$104,Cartera!$C$44:$DG$82,Creditos_totales!$P186,0))," ")</f>
        <v>0.38663912968006442</v>
      </c>
      <c r="X186" s="29">
        <f>+IFERROR(VLOOKUP(Creditos_totales!X$104,Cartera!$C$89:$DG$127,Creditos_totales!$P186,0)/(VLOOKUP(Creditos_totales!X$104,Cartera!$C$89:$DG$127,Creditos_totales!$P186,0)+VLOOKUP(Creditos_totales!X$104,Cartera!$C$44:$DG$82,Creditos_totales!$P186,0))," ")</f>
        <v>0.35895021435352914</v>
      </c>
      <c r="Y186" s="29">
        <f>+IFERROR(VLOOKUP(Creditos_totales!Y$104,Cartera!$C$89:$DG$127,Creditos_totales!$P186,0)/(VLOOKUP(Creditos_totales!Y$104,Cartera!$C$89:$DG$127,Creditos_totales!$P186,0)+VLOOKUP(Creditos_totales!Y$104,Cartera!$C$44:$DG$82,Creditos_totales!$P186,0))," ")</f>
        <v>0.40415835690081481</v>
      </c>
      <c r="Z186" s="29">
        <f>+IFERROR(VLOOKUP(Creditos_totales!Z$104,Cartera!$C$89:$DG$127,Creditos_totales!$P186,0)/(VLOOKUP(Creditos_totales!Z$104,Cartera!$C$89:$DG$127,Creditos_totales!$P186,0)+VLOOKUP(Creditos_totales!Z$104,Cartera!$C$44:$DG$82,Creditos_totales!$P186,0))," ")</f>
        <v>0.41181972238869063</v>
      </c>
      <c r="AA186" s="29">
        <f>+IFERROR(VLOOKUP(Creditos_totales!AA$104,Cartera!$C$89:$DG$127,Creditos_totales!$P186,0)/(VLOOKUP(Creditos_totales!AA$104,Cartera!$C$89:$DG$127,Creditos_totales!$P186,0)+VLOOKUP(Creditos_totales!AA$104,Cartera!$C$44:$DG$82,Creditos_totales!$P186,0))," ")</f>
        <v>0.33713329065661857</v>
      </c>
      <c r="AB186" s="29">
        <f>+IFERROR(VLOOKUP(Creditos_totales!AB$104,Cartera!$C$89:$DG$127,Creditos_totales!$P186,0)/(VLOOKUP(Creditos_totales!AB$104,Cartera!$C$89:$DG$127,Creditos_totales!$P186,0)+VLOOKUP(Creditos_totales!AB$104,Cartera!$C$44:$DG$82,Creditos_totales!$P186,0))," ")</f>
        <v>0.44086849144585327</v>
      </c>
      <c r="AC186" s="29">
        <f>+IFERROR(VLOOKUP(Creditos_totales!AC$104,Cartera!$C$89:$DG$127,Creditos_totales!$P186,0)/(VLOOKUP(Creditos_totales!AC$104,Cartera!$C$89:$DG$127,Creditos_totales!$P186,0)+VLOOKUP(Creditos_totales!AC$104,Cartera!$C$44:$DG$82,Creditos_totales!$P186,0))," ")</f>
        <v>0.23477554022335814</v>
      </c>
      <c r="AD186" s="29">
        <f>+IFERROR(VLOOKUP(Creditos_totales!AD$104,Cartera!$C$89:$DG$127,Creditos_totales!$P186,0)/(VLOOKUP(Creditos_totales!AD$104,Cartera!$C$89:$DG$127,Creditos_totales!$P186,0)+VLOOKUP(Creditos_totales!AD$104,Cartera!$C$44:$DG$82,Creditos_totales!$P186,0))," ")</f>
        <v>0.27231576108471295</v>
      </c>
      <c r="AE186" s="29">
        <f>+IFERROR(VLOOKUP(Creditos_totales!AE$104,Cartera!$C$89:$DG$127,Creditos_totales!$P186,0)/(VLOOKUP(Creditos_totales!AE$104,Cartera!$C$89:$DG$127,Creditos_totales!$P186,0)+VLOOKUP(Creditos_totales!AE$104,Cartera!$C$44:$DG$82,Creditos_totales!$P186,0))," ")</f>
        <v>0.41947721401558746</v>
      </c>
      <c r="AF186" s="29" t="str">
        <f>+IFERROR(VLOOKUP(Creditos_totales!AF$104,Cartera!$C$89:$DG$127,Creditos_totales!$P186,0)/(VLOOKUP(Creditos_totales!AF$104,Cartera!$C$89:$DG$127,Creditos_totales!$P186,0)+VLOOKUP(Creditos_totales!AF$104,Cartera!$C$44:$DG$82,Creditos_totales!$P186,0))," ")</f>
        <v xml:space="preserve"> </v>
      </c>
      <c r="AG186" s="29">
        <f>+IFERROR(VLOOKUP(Creditos_totales!AG$104,Cartera!$C$89:$DG$127,Creditos_totales!$P186,0)/(VLOOKUP(Creditos_totales!AG$104,Cartera!$C$89:$DG$127,Creditos_totales!$P186,0)+VLOOKUP(Creditos_totales!AG$104,Cartera!$C$44:$DG$82,Creditos_totales!$P186,0))," ")</f>
        <v>0.29196064325616483</v>
      </c>
      <c r="AH186" s="29">
        <f>+IFERROR(VLOOKUP(Creditos_totales!AH$104,Cartera!$C$89:$DG$127,Creditos_totales!$P186,0)/(VLOOKUP(Creditos_totales!AH$104,Cartera!$C$89:$DG$127,Creditos_totales!$P186,0)+VLOOKUP(Creditos_totales!AH$104,Cartera!$C$44:$DG$82,Creditos_totales!$P186,0))," ")</f>
        <v>0.13364165833295422</v>
      </c>
      <c r="AI186" s="29">
        <f>+IFERROR(VLOOKUP(Creditos_totales!AI$104,Cartera!$C$89:$DG$127,Creditos_totales!$P186,0)/(VLOOKUP(Creditos_totales!AI$104,Cartera!$C$89:$DG$127,Creditos_totales!$P186,0)+VLOOKUP(Creditos_totales!AI$104,Cartera!$C$44:$DG$82,Creditos_totales!$P186,0))," ")</f>
        <v>0.41299503545134514</v>
      </c>
      <c r="AJ186" s="29" t="str">
        <f>+IFERROR(VLOOKUP(Creditos_totales!AJ$104,Cartera!$C$89:$DG$127,Creditos_totales!$P186,0)/(VLOOKUP(Creditos_totales!AJ$104,Cartera!$C$89:$DG$127,Creditos_totales!$P186,0)+VLOOKUP(Creditos_totales!AJ$104,Cartera!$C$44:$DG$82,Creditos_totales!$P186,0))," ")</f>
        <v xml:space="preserve"> </v>
      </c>
      <c r="AK186" s="29">
        <f>+IFERROR(VLOOKUP(Creditos_totales!AK$104,Cartera!$C$89:$DG$127,Creditos_totales!$P186,0)/(VLOOKUP(Creditos_totales!AK$104,Cartera!$C$89:$DG$127,Creditos_totales!$P186,0)+VLOOKUP(Creditos_totales!AK$104,Cartera!$C$44:$DG$82,Creditos_totales!$P186,0))," ")</f>
        <v>0.39160905069783547</v>
      </c>
      <c r="AL186" s="29" t="str">
        <f>+IFERROR(VLOOKUP(Creditos_totales!AL$104,Cartera!$C$89:$DG$127,Creditos_totales!$P186,0)/(VLOOKUP(Creditos_totales!AL$104,Cartera!$C$89:$DG$127,Creditos_totales!$P186,0)+VLOOKUP(Creditos_totales!AL$104,Cartera!$C$44:$DG$82,Creditos_totales!$P186,0))," ")</f>
        <v xml:space="preserve"> </v>
      </c>
      <c r="AM186" s="29" t="str">
        <f>+IFERROR(VLOOKUP(Creditos_totales!AM$104,Cartera!$C$89:$DG$127,Creditos_totales!$P186,0)/(VLOOKUP(Creditos_totales!AM$104,Cartera!$C$89:$DG$127,Creditos_totales!$P186,0)+VLOOKUP(Creditos_totales!AM$104,Cartera!$C$44:$DG$82,Creditos_totales!$P186,0))," ")</f>
        <v xml:space="preserve"> </v>
      </c>
      <c r="AN186" s="29" t="str">
        <f>+IFERROR(VLOOKUP(Creditos_totales!AN$104,Cartera!$C$89:$DG$127,Creditos_totales!$P186,0)/(VLOOKUP(Creditos_totales!AN$104,Cartera!$C$89:$DG$127,Creditos_totales!$P186,0)+VLOOKUP(Creditos_totales!AN$104,Cartera!$C$44:$DG$82,Creditos_totales!$P186,0))," ")</f>
        <v xml:space="preserve"> </v>
      </c>
      <c r="AO186" s="29" t="str">
        <f>+IFERROR(VLOOKUP(Creditos_totales!AO$104,Cartera!$C$89:$DG$127,Creditos_totales!$P186,0)/(VLOOKUP(Creditos_totales!AO$104,Cartera!$C$89:$DG$127,Creditos_totales!$P186,0)+VLOOKUP(Creditos_totales!AO$104,Cartera!$C$44:$DG$82,Creditos_totales!$P186,0))," ")</f>
        <v xml:space="preserve"> </v>
      </c>
      <c r="AP186" s="29">
        <f>+IFERROR(VLOOKUP(Creditos_totales!AP$104,Cartera!$C$89:$DG$127,Creditos_totales!$P186,0)/(VLOOKUP(Creditos_totales!AP$104,Cartera!$C$89:$DG$127,Creditos_totales!$P186,0)+VLOOKUP(Creditos_totales!AP$104,Cartera!$C$44:$DG$82,Creditos_totales!$P186,0))," ")</f>
        <v>0.20066762670797803</v>
      </c>
      <c r="AQ186" s="29" t="str">
        <f>+IFERROR(VLOOKUP(Creditos_totales!AQ$104,Cartera!$C$89:$DG$127,Creditos_totales!$P186,0)/(VLOOKUP(Creditos_totales!AQ$104,Cartera!$C$89:$DG$127,Creditos_totales!$P186,0)+VLOOKUP(Creditos_totales!AQ$104,Cartera!$C$44:$DG$82,Creditos_totales!$P186,0))," ")</f>
        <v xml:space="preserve"> </v>
      </c>
      <c r="AR186" s="29">
        <f>+IFERROR(VLOOKUP(Creditos_totales!AR$104,Cartera!$C$89:$DG$127,Creditos_totales!$P186,0)/(VLOOKUP(Creditos_totales!AR$104,Cartera!$C$89:$DG$127,Creditos_totales!$P186,0)+VLOOKUP(Creditos_totales!AR$104,Cartera!$C$44:$DG$82,Creditos_totales!$P186,0))," ")</f>
        <v>8.8461480457331598E-2</v>
      </c>
      <c r="AS186" s="29">
        <f>+IFERROR(VLOOKUP(Creditos_totales!AS$104,Cartera!$C$89:$DG$127,Creditos_totales!$P186,0)/(VLOOKUP(Creditos_totales!AS$104,Cartera!$C$89:$DG$127,Creditos_totales!$P186,0)+VLOOKUP(Creditos_totales!AS$104,Cartera!$C$44:$DG$82,Creditos_totales!$P186,0))," ")</f>
        <v>0.36451523615126408</v>
      </c>
      <c r="AT186" s="29">
        <f>+IFERROR(VLOOKUP(Creditos_totales!AT$104,Cartera!$C$89:$DG$127,Creditos_totales!$P186,0)/(VLOOKUP(Creditos_totales!AT$104,Cartera!$C$89:$DG$127,Creditos_totales!$P186,0)+VLOOKUP(Creditos_totales!AT$104,Cartera!$C$44:$DG$82,Creditos_totales!$P186,0))," ")</f>
        <v>0.27404335910015226</v>
      </c>
      <c r="AU186" s="29">
        <f>+IFERROR(VLOOKUP(Creditos_totales!AU$104,Cartera!$C$89:$DG$127,Creditos_totales!$P186,0)/(VLOOKUP(Creditos_totales!AU$104,Cartera!$C$89:$DG$127,Creditos_totales!$P186,0)+VLOOKUP(Creditos_totales!AU$104,Cartera!$C$44:$DG$82,Creditos_totales!$P186,0))," ")</f>
        <v>0.49667965854778839</v>
      </c>
      <c r="AV186" s="29" t="str">
        <f>+IFERROR(VLOOKUP(Creditos_totales!AV$104,Cartera!$C$89:$DG$127,Creditos_totales!$P186,0)/(VLOOKUP(Creditos_totales!AV$104,Cartera!$C$89:$DG$127,Creditos_totales!$P186,0)+VLOOKUP(Creditos_totales!AV$104,Cartera!$C$44:$DG$82,Creditos_totales!$P186,0))," ")</f>
        <v xml:space="preserve"> </v>
      </c>
      <c r="AW186" s="29" t="str">
        <f>+IFERROR(VLOOKUP(Creditos_totales!AW$104,Cartera!$C$89:$DG$127,Creditos_totales!$P186,0)/(VLOOKUP(Creditos_totales!AW$104,Cartera!$C$89:$DG$127,Creditos_totales!$P186,0)+VLOOKUP(Creditos_totales!AW$104,Cartera!$C$44:$DG$82,Creditos_totales!$P186,0))," ")</f>
        <v xml:space="preserve"> </v>
      </c>
      <c r="AX186" s="29">
        <f>+IFERROR(VLOOKUP(Creditos_totales!AX$104,Cartera!$C$89:$DG$127,Creditos_totales!$P186,0)/(VLOOKUP(Creditos_totales!AX$104,Cartera!$C$89:$DG$127,Creditos_totales!$P186,0)+VLOOKUP(Creditos_totales!AX$104,Cartera!$C$44:$DG$82,Creditos_totales!$P186,0))," ")</f>
        <v>8.8982544198002264E-2</v>
      </c>
      <c r="AY186" s="29">
        <f>+IFERROR(VLOOKUP(Creditos_totales!AY$104,Cartera!$C$89:$DG$127,Creditos_totales!$P186,0)/(VLOOKUP(Creditos_totales!AY$104,Cartera!$C$89:$DG$127,Creditos_totales!$P186,0)+VLOOKUP(Creditos_totales!AY$104,Cartera!$C$44:$DG$82,Creditos_totales!$P186,0))," ")</f>
        <v>3.9290461335977876E-2</v>
      </c>
      <c r="AZ186" s="29">
        <f>+IFERROR(VLOOKUP(Creditos_totales!AZ$104,Cartera!$C$89:$DG$127,Creditos_totales!$P186,0)/(VLOOKUP(Creditos_totales!AZ$104,Cartera!$C$89:$DG$127,Creditos_totales!$P186,0)+VLOOKUP(Creditos_totales!AZ$104,Cartera!$C$44:$DG$82,Creditos_totales!$P186,0))," ")</f>
        <v>0.28143739582633032</v>
      </c>
      <c r="BA186" s="29">
        <f>+IFERROR(VLOOKUP(Creditos_totales!BA$104,Cartera!$C$89:$DG$127,Creditos_totales!$P186,0)/(VLOOKUP(Creditos_totales!BA$104,Cartera!$C$89:$DG$127,Creditos_totales!$P186,0)+VLOOKUP(Creditos_totales!BA$104,Cartera!$C$44:$DG$82,Creditos_totales!$P186,0))," ")</f>
        <v>0.16368637838655184</v>
      </c>
      <c r="BB186" s="29" t="str">
        <f>+IFERROR(VLOOKUP(Creditos_totales!BB$104,Cartera!$C$89:$DG$127,Creditos_totales!$P186,0)/(VLOOKUP(Creditos_totales!BB$104,Cartera!$C$89:$DG$127,Creditos_totales!$P186,0)+VLOOKUP(Creditos_totales!BB$104,Cartera!$C$44:$DG$82,Creditos_totales!$P186,0))," ")</f>
        <v xml:space="preserve"> </v>
      </c>
      <c r="BC186" s="29" t="str">
        <f>+IFERROR(VLOOKUP(Creditos_totales!BC$104,Cartera!$C$89:$DG$127,Creditos_totales!$P186,0)/(VLOOKUP(Creditos_totales!BC$104,Cartera!$C$89:$DG$127,Creditos_totales!$P186,0)+VLOOKUP(Creditos_totales!BC$104,Cartera!$C$44:$DG$82,Creditos_totales!$P186,0))," ")</f>
        <v xml:space="preserve"> </v>
      </c>
      <c r="BD186" s="29">
        <f>+IFERROR(VLOOKUP(Creditos_totales!BD$104,Cartera!$C$89:$DG$127,Creditos_totales!$P186,0)/(VLOOKUP(Creditos_totales!BD$104,Cartera!$C$89:$DG$127,Creditos_totales!$P186,0)+VLOOKUP(Creditos_totales!BD$104,Cartera!$C$44:$DG$82,Creditos_totales!$P186,0))," ")</f>
        <v>1.9375178108632988E-2</v>
      </c>
      <c r="BE186" s="29">
        <f>+IFERROR(VLOOKUP(Creditos_totales!BE$104,Cartera!$C$89:$DG$127,Creditos_totales!$P186,0)/(VLOOKUP(Creditos_totales!BE$104,Cartera!$C$89:$DG$127,Creditos_totales!$P186,0)+VLOOKUP(Creditos_totales!BE$104,Cartera!$C$44:$DG$82,Creditos_totales!$P186,0))," ")</f>
        <v>0.62224266763919955</v>
      </c>
      <c r="BF186" s="29">
        <f>+IFERROR(VLOOKUP(Creditos_totales!BF$104,Cartera!$C$89:$DG$127,Creditos_totales!$P186,0)/(VLOOKUP(Creditos_totales!BF$104,Cartera!$C$89:$DG$127,Creditos_totales!$P186,0)+VLOOKUP(Creditos_totales!BF$104,Cartera!$C$44:$DG$82,Creditos_totales!$P186,0))," ")</f>
        <v>0.25093863261034016</v>
      </c>
      <c r="BG186" s="12">
        <f t="shared" si="7"/>
        <v>0.40597307925861914</v>
      </c>
      <c r="BH186" s="38">
        <v>0.29190292457694522</v>
      </c>
    </row>
    <row r="187" spans="2:60" ht="16.5" x14ac:dyDescent="0.3">
      <c r="B187">
        <v>95</v>
      </c>
      <c r="C187" s="23">
        <v>43404</v>
      </c>
      <c r="D187" s="29">
        <f>+IFERROR(VLOOKUP(D$104,Cartera!$C$23:$DG$33,Creditos_totales!$B187,0)/(VLOOKUP(D$104,Cartera!$C$5:$DG$15,Creditos_totales!$B187,0)+VLOOKUP(D$104,Cartera!$C$23:$DG$33,Creditos_totales!$B187,0))," ")</f>
        <v>0.58535871798912786</v>
      </c>
      <c r="E187" s="29">
        <f>+IFERROR(VLOOKUP(E$104,Cartera!$C$23:$DG$33,Creditos_totales!$B187,0)/(VLOOKUP(E$104,Cartera!$C$5:$DG$15,Creditos_totales!$B187,0)+VLOOKUP(E$104,Cartera!$C$23:$DG$33,Creditos_totales!$B187,0))," ")</f>
        <v>0.68461167971521331</v>
      </c>
      <c r="F187" s="29">
        <f>+IFERROR(VLOOKUP(F$104,Cartera!$C$23:$DG$33,Creditos_totales!$B187,0)/(VLOOKUP(F$104,Cartera!$C$5:$DG$15,Creditos_totales!$B187,0)+VLOOKUP(F$104,Cartera!$C$23:$DG$33,Creditos_totales!$B187,0))," ")</f>
        <v>0.54716800939719101</v>
      </c>
      <c r="G187" s="29">
        <f>+IFERROR(VLOOKUP(G$104,Cartera!$C$23:$DG$33,Creditos_totales!$B187,0)/(VLOOKUP(G$104,Cartera!$C$5:$DG$15,Creditos_totales!$B187,0)+VLOOKUP(G$104,Cartera!$C$23:$DG$33,Creditos_totales!$B187,0))," ")</f>
        <v>0.61775356878471854</v>
      </c>
      <c r="H187" s="29">
        <f>+IFERROR(VLOOKUP(H$104,Cartera!$C$23:$DG$33,Creditos_totales!$B187,0)/(VLOOKUP(H$104,Cartera!$C$5:$DG$15,Creditos_totales!$B187,0)+VLOOKUP(H$104,Cartera!$C$23:$DG$33,Creditos_totales!$B187,0))," ")</f>
        <v>0.27173991082936783</v>
      </c>
      <c r="I187" s="29">
        <f>+IFERROR(VLOOKUP(I$104,Cartera!$C$23:$DG$33,Creditos_totales!$B187,0)/(VLOOKUP(I$104,Cartera!$C$5:$DG$15,Creditos_totales!$B187,0)+VLOOKUP(I$104,Cartera!$C$23:$DG$33,Creditos_totales!$B187,0))," ")</f>
        <v>0.53491669381015539</v>
      </c>
      <c r="J187" s="29">
        <f>+IFERROR(VLOOKUP(J$104,Cartera!$C$23:$DG$33,Creditos_totales!$B187,0)/(VLOOKUP(J$104,Cartera!$C$5:$DG$15,Creditos_totales!$B187,0)+VLOOKUP(J$104,Cartera!$C$23:$DG$33,Creditos_totales!$B187,0))," ")</f>
        <v>0.74493597614178431</v>
      </c>
      <c r="K187" s="29">
        <f>+IFERROR(VLOOKUP(K$104,Cartera!$C$23:$DG$33,Creditos_totales!$B187,0)/(VLOOKUP(K$104,Cartera!$C$5:$DG$15,Creditos_totales!$B187,0)+VLOOKUP(K$104,Cartera!$C$23:$DG$33,Creditos_totales!$B187,0))," ")</f>
        <v>0.77991976543646968</v>
      </c>
      <c r="L187" s="29">
        <f>+IFERROR(VLOOKUP(L$104,Cartera!$C$23:$DG$33,Creditos_totales!$B187,0)/(VLOOKUP(L$104,Cartera!$C$5:$DG$15,Creditos_totales!$B187,0)+VLOOKUP(L$104,Cartera!$C$23:$DG$33,Creditos_totales!$B187,0))," ")</f>
        <v>0.13603752902375985</v>
      </c>
      <c r="M187" s="29">
        <f>+IFERROR(VLOOKUP(M$104,Cartera!$C$23:$DG$33,Creditos_totales!$B187,0)/(VLOOKUP(M$104,Cartera!$C$5:$DG$15,Creditos_totales!$B187,0)+VLOOKUP(M$104,Cartera!$C$23:$DG$33,Creditos_totales!$B187,0))," ")</f>
        <v>0.32348472246845689</v>
      </c>
      <c r="N187" s="12">
        <v>0.59291195778550521</v>
      </c>
      <c r="P187">
        <v>95</v>
      </c>
      <c r="Q187" s="3">
        <v>43404</v>
      </c>
      <c r="R187" s="29">
        <f t="shared" si="4"/>
        <v>0.38224643121528146</v>
      </c>
      <c r="S187" s="29">
        <f t="shared" si="5"/>
        <v>0.41464128201087214</v>
      </c>
      <c r="T187" s="29">
        <f t="shared" si="6"/>
        <v>0.45283199060280899</v>
      </c>
      <c r="U187" s="29">
        <f>+IFERROR(VLOOKUP(Creditos_totales!U$104,Cartera!$C$89:$DG$127,Creditos_totales!$P187,0)/(VLOOKUP(Creditos_totales!U$104,Cartera!$C$89:$DG$127,Creditos_totales!$P187,0)+VLOOKUP(Creditos_totales!U$104,Cartera!$C$44:$DG$82,Creditos_totales!$P187,0))," ")</f>
        <v>0.4009341794029721</v>
      </c>
      <c r="V187" s="29">
        <f>+IFERROR(VLOOKUP(Creditos_totales!V$104,Cartera!$C$89:$DG$127,Creditos_totales!$P187,0)/(VLOOKUP(Creditos_totales!V$104,Cartera!$C$89:$DG$127,Creditos_totales!$P187,0)+VLOOKUP(Creditos_totales!V$104,Cartera!$C$44:$DG$82,Creditos_totales!$P187,0))," ")</f>
        <v>0.70051332119800447</v>
      </c>
      <c r="W187" s="29">
        <f>+IFERROR(VLOOKUP(Creditos_totales!W$104,Cartera!$C$89:$DG$127,Creditos_totales!$P187,0)/(VLOOKUP(Creditos_totales!W$104,Cartera!$C$89:$DG$127,Creditos_totales!$P187,0)+VLOOKUP(Creditos_totales!W$104,Cartera!$C$44:$DG$82,Creditos_totales!$P187,0))," ")</f>
        <v>0.38868848888571722</v>
      </c>
      <c r="X187" s="29">
        <f>+IFERROR(VLOOKUP(Creditos_totales!X$104,Cartera!$C$89:$DG$127,Creditos_totales!$P187,0)/(VLOOKUP(Creditos_totales!X$104,Cartera!$C$89:$DG$127,Creditos_totales!$P187,0)+VLOOKUP(Creditos_totales!X$104,Cartera!$C$44:$DG$82,Creditos_totales!$P187,0))," ")</f>
        <v>0.36078938865011595</v>
      </c>
      <c r="Y187" s="29">
        <f>+IFERROR(VLOOKUP(Creditos_totales!Y$104,Cartera!$C$89:$DG$127,Creditos_totales!$P187,0)/(VLOOKUP(Creditos_totales!Y$104,Cartera!$C$89:$DG$127,Creditos_totales!$P187,0)+VLOOKUP(Creditos_totales!Y$104,Cartera!$C$44:$DG$82,Creditos_totales!$P187,0))," ")</f>
        <v>0.40371941232870728</v>
      </c>
      <c r="Z187" s="29">
        <f>+IFERROR(VLOOKUP(Creditos_totales!Z$104,Cartera!$C$89:$DG$127,Creditos_totales!$P187,0)/(VLOOKUP(Creditos_totales!Z$104,Cartera!$C$89:$DG$127,Creditos_totales!$P187,0)+VLOOKUP(Creditos_totales!Z$104,Cartera!$C$44:$DG$82,Creditos_totales!$P187,0))," ")</f>
        <v>0.41000423886534415</v>
      </c>
      <c r="AA187" s="29">
        <f>+IFERROR(VLOOKUP(Creditos_totales!AA$104,Cartera!$C$89:$DG$127,Creditos_totales!$P187,0)/(VLOOKUP(Creditos_totales!AA$104,Cartera!$C$89:$DG$127,Creditos_totales!$P187,0)+VLOOKUP(Creditos_totales!AA$104,Cartera!$C$44:$DG$82,Creditos_totales!$P187,0))," ")</f>
        <v>0.33450178323864166</v>
      </c>
      <c r="AB187" s="29">
        <f>+IFERROR(VLOOKUP(Creditos_totales!AB$104,Cartera!$C$89:$DG$127,Creditos_totales!$P187,0)/(VLOOKUP(Creditos_totales!AB$104,Cartera!$C$89:$DG$127,Creditos_totales!$P187,0)+VLOOKUP(Creditos_totales!AB$104,Cartera!$C$44:$DG$82,Creditos_totales!$P187,0))," ")</f>
        <v>0.4432566980501898</v>
      </c>
      <c r="AC187" s="29">
        <f>+IFERROR(VLOOKUP(Creditos_totales!AC$104,Cartera!$C$89:$DG$127,Creditos_totales!$P187,0)/(VLOOKUP(Creditos_totales!AC$104,Cartera!$C$89:$DG$127,Creditos_totales!$P187,0)+VLOOKUP(Creditos_totales!AC$104,Cartera!$C$44:$DG$82,Creditos_totales!$P187,0))," ")</f>
        <v>0.23773189330014008</v>
      </c>
      <c r="AD187" s="29">
        <f>+IFERROR(VLOOKUP(Creditos_totales!AD$104,Cartera!$C$89:$DG$127,Creditos_totales!$P187,0)/(VLOOKUP(Creditos_totales!AD$104,Cartera!$C$89:$DG$127,Creditos_totales!$P187,0)+VLOOKUP(Creditos_totales!AD$104,Cartera!$C$44:$DG$82,Creditos_totales!$P187,0))," ")</f>
        <v>0.27757173675031827</v>
      </c>
      <c r="AE187" s="29">
        <f>+IFERROR(VLOOKUP(Creditos_totales!AE$104,Cartera!$C$89:$DG$127,Creditos_totales!$P187,0)/(VLOOKUP(Creditos_totales!AE$104,Cartera!$C$89:$DG$127,Creditos_totales!$P187,0)+VLOOKUP(Creditos_totales!AE$104,Cartera!$C$44:$DG$82,Creditos_totales!$P187,0))," ")</f>
        <v>0.41749864196448877</v>
      </c>
      <c r="AF187" s="29" t="str">
        <f>+IFERROR(VLOOKUP(Creditos_totales!AF$104,Cartera!$C$89:$DG$127,Creditos_totales!$P187,0)/(VLOOKUP(Creditos_totales!AF$104,Cartera!$C$89:$DG$127,Creditos_totales!$P187,0)+VLOOKUP(Creditos_totales!AF$104,Cartera!$C$44:$DG$82,Creditos_totales!$P187,0))," ")</f>
        <v xml:space="preserve"> </v>
      </c>
      <c r="AG187" s="29">
        <f>+IFERROR(VLOOKUP(Creditos_totales!AG$104,Cartera!$C$89:$DG$127,Creditos_totales!$P187,0)/(VLOOKUP(Creditos_totales!AG$104,Cartera!$C$89:$DG$127,Creditos_totales!$P187,0)+VLOOKUP(Creditos_totales!AG$104,Cartera!$C$44:$DG$82,Creditos_totales!$P187,0))," ")</f>
        <v>0.29485428825722665</v>
      </c>
      <c r="AH187" s="29">
        <f>+IFERROR(VLOOKUP(Creditos_totales!AH$104,Cartera!$C$89:$DG$127,Creditos_totales!$P187,0)/(VLOOKUP(Creditos_totales!AH$104,Cartera!$C$89:$DG$127,Creditos_totales!$P187,0)+VLOOKUP(Creditos_totales!AH$104,Cartera!$C$44:$DG$82,Creditos_totales!$P187,0))," ")</f>
        <v>0.13300894391121562</v>
      </c>
      <c r="AI187" s="29">
        <f>+IFERROR(VLOOKUP(Creditos_totales!AI$104,Cartera!$C$89:$DG$127,Creditos_totales!$P187,0)/(VLOOKUP(Creditos_totales!AI$104,Cartera!$C$89:$DG$127,Creditos_totales!$P187,0)+VLOOKUP(Creditos_totales!AI$104,Cartera!$C$44:$DG$82,Creditos_totales!$P187,0))," ")</f>
        <v>0.41340982825939254</v>
      </c>
      <c r="AJ187" s="29" t="str">
        <f>+IFERROR(VLOOKUP(Creditos_totales!AJ$104,Cartera!$C$89:$DG$127,Creditos_totales!$P187,0)/(VLOOKUP(Creditos_totales!AJ$104,Cartera!$C$89:$DG$127,Creditos_totales!$P187,0)+VLOOKUP(Creditos_totales!AJ$104,Cartera!$C$44:$DG$82,Creditos_totales!$P187,0))," ")</f>
        <v xml:space="preserve"> </v>
      </c>
      <c r="AK187" s="29">
        <f>+IFERROR(VLOOKUP(Creditos_totales!AK$104,Cartera!$C$89:$DG$127,Creditos_totales!$P187,0)/(VLOOKUP(Creditos_totales!AK$104,Cartera!$C$89:$DG$127,Creditos_totales!$P187,0)+VLOOKUP(Creditos_totales!AK$104,Cartera!$C$44:$DG$82,Creditos_totales!$P187,0))," ")</f>
        <v>0.37801146462723278</v>
      </c>
      <c r="AL187" s="29" t="str">
        <f>+IFERROR(VLOOKUP(Creditos_totales!AL$104,Cartera!$C$89:$DG$127,Creditos_totales!$P187,0)/(VLOOKUP(Creditos_totales!AL$104,Cartera!$C$89:$DG$127,Creditos_totales!$P187,0)+VLOOKUP(Creditos_totales!AL$104,Cartera!$C$44:$DG$82,Creditos_totales!$P187,0))," ")</f>
        <v xml:space="preserve"> </v>
      </c>
      <c r="AM187" s="29" t="str">
        <f>+IFERROR(VLOOKUP(Creditos_totales!AM$104,Cartera!$C$89:$DG$127,Creditos_totales!$P187,0)/(VLOOKUP(Creditos_totales!AM$104,Cartera!$C$89:$DG$127,Creditos_totales!$P187,0)+VLOOKUP(Creditos_totales!AM$104,Cartera!$C$44:$DG$82,Creditos_totales!$P187,0))," ")</f>
        <v xml:space="preserve"> </v>
      </c>
      <c r="AN187" s="29" t="str">
        <f>+IFERROR(VLOOKUP(Creditos_totales!AN$104,Cartera!$C$89:$DG$127,Creditos_totales!$P187,0)/(VLOOKUP(Creditos_totales!AN$104,Cartera!$C$89:$DG$127,Creditos_totales!$P187,0)+VLOOKUP(Creditos_totales!AN$104,Cartera!$C$44:$DG$82,Creditos_totales!$P187,0))," ")</f>
        <v xml:space="preserve"> </v>
      </c>
      <c r="AO187" s="29" t="str">
        <f>+IFERROR(VLOOKUP(Creditos_totales!AO$104,Cartera!$C$89:$DG$127,Creditos_totales!$P187,0)/(VLOOKUP(Creditos_totales!AO$104,Cartera!$C$89:$DG$127,Creditos_totales!$P187,0)+VLOOKUP(Creditos_totales!AO$104,Cartera!$C$44:$DG$82,Creditos_totales!$P187,0))," ")</f>
        <v xml:space="preserve"> </v>
      </c>
      <c r="AP187" s="29">
        <f>+IFERROR(VLOOKUP(Creditos_totales!AP$104,Cartera!$C$89:$DG$127,Creditos_totales!$P187,0)/(VLOOKUP(Creditos_totales!AP$104,Cartera!$C$89:$DG$127,Creditos_totales!$P187,0)+VLOOKUP(Creditos_totales!AP$104,Cartera!$C$44:$DG$82,Creditos_totales!$P187,0))," ")</f>
        <v>0.19920510883676693</v>
      </c>
      <c r="AQ187" s="29" t="str">
        <f>+IFERROR(VLOOKUP(Creditos_totales!AQ$104,Cartera!$C$89:$DG$127,Creditos_totales!$P187,0)/(VLOOKUP(Creditos_totales!AQ$104,Cartera!$C$89:$DG$127,Creditos_totales!$P187,0)+VLOOKUP(Creditos_totales!AQ$104,Cartera!$C$44:$DG$82,Creditos_totales!$P187,0))," ")</f>
        <v xml:space="preserve"> </v>
      </c>
      <c r="AR187" s="29">
        <f>+IFERROR(VLOOKUP(Creditos_totales!AR$104,Cartera!$C$89:$DG$127,Creditos_totales!$P187,0)/(VLOOKUP(Creditos_totales!AR$104,Cartera!$C$89:$DG$127,Creditos_totales!$P187,0)+VLOOKUP(Creditos_totales!AR$104,Cartera!$C$44:$DG$82,Creditos_totales!$P187,0))," ")</f>
        <v>8.623152928770858E-2</v>
      </c>
      <c r="AS187" s="29">
        <f>+IFERROR(VLOOKUP(Creditos_totales!AS$104,Cartera!$C$89:$DG$127,Creditos_totales!$P187,0)/(VLOOKUP(Creditos_totales!AS$104,Cartera!$C$89:$DG$127,Creditos_totales!$P187,0)+VLOOKUP(Creditos_totales!AS$104,Cartera!$C$44:$DG$82,Creditos_totales!$P187,0))," ")</f>
        <v>0.36656548889422036</v>
      </c>
      <c r="AT187" s="29">
        <f>+IFERROR(VLOOKUP(Creditos_totales!AT$104,Cartera!$C$89:$DG$127,Creditos_totales!$P187,0)/(VLOOKUP(Creditos_totales!AT$104,Cartera!$C$89:$DG$127,Creditos_totales!$P187,0)+VLOOKUP(Creditos_totales!AT$104,Cartera!$C$44:$DG$82,Creditos_totales!$P187,0))," ")</f>
        <v>0.28601791433845863</v>
      </c>
      <c r="AU187" s="29">
        <f>+IFERROR(VLOOKUP(Creditos_totales!AU$104,Cartera!$C$89:$DG$127,Creditos_totales!$P187,0)/(VLOOKUP(Creditos_totales!AU$104,Cartera!$C$89:$DG$127,Creditos_totales!$P187,0)+VLOOKUP(Creditos_totales!AU$104,Cartera!$C$44:$DG$82,Creditos_totales!$P187,0))," ")</f>
        <v>0.50215595668659685</v>
      </c>
      <c r="AV187" s="29" t="str">
        <f>+IFERROR(VLOOKUP(Creditos_totales!AV$104,Cartera!$C$89:$DG$127,Creditos_totales!$P187,0)/(VLOOKUP(Creditos_totales!AV$104,Cartera!$C$89:$DG$127,Creditos_totales!$P187,0)+VLOOKUP(Creditos_totales!AV$104,Cartera!$C$44:$DG$82,Creditos_totales!$P187,0))," ")</f>
        <v xml:space="preserve"> </v>
      </c>
      <c r="AW187" s="29" t="str">
        <f>+IFERROR(VLOOKUP(Creditos_totales!AW$104,Cartera!$C$89:$DG$127,Creditos_totales!$P187,0)/(VLOOKUP(Creditos_totales!AW$104,Cartera!$C$89:$DG$127,Creditos_totales!$P187,0)+VLOOKUP(Creditos_totales!AW$104,Cartera!$C$44:$DG$82,Creditos_totales!$P187,0))," ")</f>
        <v xml:space="preserve"> </v>
      </c>
      <c r="AX187" s="29">
        <f>+IFERROR(VLOOKUP(Creditos_totales!AX$104,Cartera!$C$89:$DG$127,Creditos_totales!$P187,0)/(VLOOKUP(Creditos_totales!AX$104,Cartera!$C$89:$DG$127,Creditos_totales!$P187,0)+VLOOKUP(Creditos_totales!AX$104,Cartera!$C$44:$DG$82,Creditos_totales!$P187,0))," ")</f>
        <v>9.0798369196410253E-2</v>
      </c>
      <c r="AY187" s="29">
        <f>+IFERROR(VLOOKUP(Creditos_totales!AY$104,Cartera!$C$89:$DG$127,Creditos_totales!$P187,0)/(VLOOKUP(Creditos_totales!AY$104,Cartera!$C$89:$DG$127,Creditos_totales!$P187,0)+VLOOKUP(Creditos_totales!AY$104,Cartera!$C$44:$DG$82,Creditos_totales!$P187,0))," ")</f>
        <v>3.9704119309996913E-2</v>
      </c>
      <c r="AZ187" s="29">
        <f>+IFERROR(VLOOKUP(Creditos_totales!AZ$104,Cartera!$C$89:$DG$127,Creditos_totales!$P187,0)/(VLOOKUP(Creditos_totales!AZ$104,Cartera!$C$89:$DG$127,Creditos_totales!$P187,0)+VLOOKUP(Creditos_totales!AZ$104,Cartera!$C$44:$DG$82,Creditos_totales!$P187,0))," ")</f>
        <v>0.27770707456841509</v>
      </c>
      <c r="BA187" s="29">
        <f>+IFERROR(VLOOKUP(Creditos_totales!BA$104,Cartera!$C$89:$DG$127,Creditos_totales!$P187,0)/(VLOOKUP(Creditos_totales!BA$104,Cartera!$C$89:$DG$127,Creditos_totales!$P187,0)+VLOOKUP(Creditos_totales!BA$104,Cartera!$C$44:$DG$82,Creditos_totales!$P187,0))," ")</f>
        <v>0.16385525581344895</v>
      </c>
      <c r="BB187" s="29" t="str">
        <f>+IFERROR(VLOOKUP(Creditos_totales!BB$104,Cartera!$C$89:$DG$127,Creditos_totales!$P187,0)/(VLOOKUP(Creditos_totales!BB$104,Cartera!$C$89:$DG$127,Creditos_totales!$P187,0)+VLOOKUP(Creditos_totales!BB$104,Cartera!$C$44:$DG$82,Creditos_totales!$P187,0))," ")</f>
        <v xml:space="preserve"> </v>
      </c>
      <c r="BC187" s="29" t="str">
        <f>+IFERROR(VLOOKUP(Creditos_totales!BC$104,Cartera!$C$89:$DG$127,Creditos_totales!$P187,0)/(VLOOKUP(Creditos_totales!BC$104,Cartera!$C$89:$DG$127,Creditos_totales!$P187,0)+VLOOKUP(Creditos_totales!BC$104,Cartera!$C$44:$DG$82,Creditos_totales!$P187,0))," ")</f>
        <v xml:space="preserve"> </v>
      </c>
      <c r="BD187" s="29">
        <f>+IFERROR(VLOOKUP(Creditos_totales!BD$104,Cartera!$C$89:$DG$127,Creditos_totales!$P187,0)/(VLOOKUP(Creditos_totales!BD$104,Cartera!$C$89:$DG$127,Creditos_totales!$P187,0)+VLOOKUP(Creditos_totales!BD$104,Cartera!$C$44:$DG$82,Creditos_totales!$P187,0))," ")</f>
        <v>1.9403716190767997E-2</v>
      </c>
      <c r="BE187" s="29">
        <f>+IFERROR(VLOOKUP(Creditos_totales!BE$104,Cartera!$C$89:$DG$127,Creditos_totales!$P187,0)/(VLOOKUP(Creditos_totales!BE$104,Cartera!$C$89:$DG$127,Creditos_totales!$P187,0)+VLOOKUP(Creditos_totales!BE$104,Cartera!$C$44:$DG$82,Creditos_totales!$P187,0))," ")</f>
        <v>0.6381442596824054</v>
      </c>
      <c r="BF187" s="29">
        <f>+IFERROR(VLOOKUP(Creditos_totales!BF$104,Cartera!$C$89:$DG$127,Creditos_totales!$P187,0)/(VLOOKUP(Creditos_totales!BF$104,Cartera!$C$89:$DG$127,Creditos_totales!$P187,0)+VLOOKUP(Creditos_totales!BF$104,Cartera!$C$44:$DG$82,Creditos_totales!$P187,0))," ")</f>
        <v>0.25181275739517905</v>
      </c>
      <c r="BG187" s="12">
        <f t="shared" si="7"/>
        <v>0.40708804221449479</v>
      </c>
      <c r="BH187" s="38">
        <v>0.29130448598880893</v>
      </c>
    </row>
    <row r="188" spans="2:60" ht="16.5" x14ac:dyDescent="0.3">
      <c r="B188">
        <v>96</v>
      </c>
      <c r="C188" s="23">
        <v>43434</v>
      </c>
      <c r="D188" s="29">
        <f>+IFERROR(VLOOKUP(D$104,Cartera!$C$23:$DG$33,Creditos_totales!$B188,0)/(VLOOKUP(D$104,Cartera!$C$5:$DG$15,Creditos_totales!$B188,0)+VLOOKUP(D$104,Cartera!$C$23:$DG$33,Creditos_totales!$B188,0))," ")</f>
        <v>0.58794939574292016</v>
      </c>
      <c r="E188" s="29">
        <f>+IFERROR(VLOOKUP(E$104,Cartera!$C$23:$DG$33,Creditos_totales!$B188,0)/(VLOOKUP(E$104,Cartera!$C$5:$DG$15,Creditos_totales!$B188,0)+VLOOKUP(E$104,Cartera!$C$23:$DG$33,Creditos_totales!$B188,0))," ")</f>
        <v>0.68902113803405407</v>
      </c>
      <c r="F188" s="29">
        <f>+IFERROR(VLOOKUP(F$104,Cartera!$C$23:$DG$33,Creditos_totales!$B188,0)/(VLOOKUP(F$104,Cartera!$C$5:$DG$15,Creditos_totales!$B188,0)+VLOOKUP(F$104,Cartera!$C$23:$DG$33,Creditos_totales!$B188,0))," ")</f>
        <v>0.5469963373447978</v>
      </c>
      <c r="G188" s="29">
        <f>+IFERROR(VLOOKUP(G$104,Cartera!$C$23:$DG$33,Creditos_totales!$B188,0)/(VLOOKUP(G$104,Cartera!$C$5:$DG$15,Creditos_totales!$B188,0)+VLOOKUP(G$104,Cartera!$C$23:$DG$33,Creditos_totales!$B188,0))," ")</f>
        <v>0.62310742032032884</v>
      </c>
      <c r="H188" s="29">
        <f>+IFERROR(VLOOKUP(H$104,Cartera!$C$23:$DG$33,Creditos_totales!$B188,0)/(VLOOKUP(H$104,Cartera!$C$5:$DG$15,Creditos_totales!$B188,0)+VLOOKUP(H$104,Cartera!$C$23:$DG$33,Creditos_totales!$B188,0))," ")</f>
        <v>0.25986153250184679</v>
      </c>
      <c r="I188" s="29">
        <f>+IFERROR(VLOOKUP(I$104,Cartera!$C$23:$DG$33,Creditos_totales!$B188,0)/(VLOOKUP(I$104,Cartera!$C$5:$DG$15,Creditos_totales!$B188,0)+VLOOKUP(I$104,Cartera!$C$23:$DG$33,Creditos_totales!$B188,0))," ")</f>
        <v>0.53467926032977764</v>
      </c>
      <c r="J188" s="29">
        <f>+IFERROR(VLOOKUP(J$104,Cartera!$C$23:$DG$33,Creditos_totales!$B188,0)/(VLOOKUP(J$104,Cartera!$C$5:$DG$15,Creditos_totales!$B188,0)+VLOOKUP(J$104,Cartera!$C$23:$DG$33,Creditos_totales!$B188,0))," ")</f>
        <v>0.74459827211580265</v>
      </c>
      <c r="K188" s="29">
        <f>+IFERROR(VLOOKUP(K$104,Cartera!$C$23:$DG$33,Creditos_totales!$B188,0)/(VLOOKUP(K$104,Cartera!$C$5:$DG$15,Creditos_totales!$B188,0)+VLOOKUP(K$104,Cartera!$C$23:$DG$33,Creditos_totales!$B188,0))," ")</f>
        <v>0.78085996436153449</v>
      </c>
      <c r="L188" s="29">
        <f>+IFERROR(VLOOKUP(L$104,Cartera!$C$23:$DG$33,Creditos_totales!$B188,0)/(VLOOKUP(L$104,Cartera!$C$5:$DG$15,Creditos_totales!$B188,0)+VLOOKUP(L$104,Cartera!$C$23:$DG$33,Creditos_totales!$B188,0))," ")</f>
        <v>0.13823689549066326</v>
      </c>
      <c r="M188" s="29">
        <f>+IFERROR(VLOOKUP(M$104,Cartera!$C$23:$DG$33,Creditos_totales!$B188,0)/(VLOOKUP(M$104,Cartera!$C$5:$DG$15,Creditos_totales!$B188,0)+VLOOKUP(M$104,Cartera!$C$23:$DG$33,Creditos_totales!$B188,0))," ")</f>
        <v>0.37449844708398106</v>
      </c>
      <c r="N188" s="12">
        <v>0.59533230385158598</v>
      </c>
      <c r="P188">
        <v>96</v>
      </c>
      <c r="Q188" s="3">
        <v>43434</v>
      </c>
      <c r="R188" s="29">
        <f t="shared" si="4"/>
        <v>0.37689257967967116</v>
      </c>
      <c r="S188" s="29">
        <f t="shared" si="5"/>
        <v>0.41205060425707984</v>
      </c>
      <c r="T188" s="29">
        <f t="shared" si="6"/>
        <v>0.4530036626552022</v>
      </c>
      <c r="U188" s="29">
        <f>+IFERROR(VLOOKUP(Creditos_totales!U$104,Cartera!$C$89:$DG$127,Creditos_totales!$P188,0)/(VLOOKUP(Creditos_totales!U$104,Cartera!$C$89:$DG$127,Creditos_totales!$P188,0)+VLOOKUP(Creditos_totales!U$104,Cartera!$C$44:$DG$82,Creditos_totales!$P188,0))," ")</f>
        <v>0.4009341794029721</v>
      </c>
      <c r="V188" s="29">
        <f>+IFERROR(VLOOKUP(Creditos_totales!V$104,Cartera!$C$89:$DG$127,Creditos_totales!$P188,0)/(VLOOKUP(Creditos_totales!V$104,Cartera!$C$89:$DG$127,Creditos_totales!$P188,0)+VLOOKUP(Creditos_totales!V$104,Cartera!$C$44:$DG$82,Creditos_totales!$P188,0))," ")</f>
        <v>0.68669779048855617</v>
      </c>
      <c r="W188" s="29">
        <f>+IFERROR(VLOOKUP(Creditos_totales!W$104,Cartera!$C$89:$DG$127,Creditos_totales!$P188,0)/(VLOOKUP(Creditos_totales!W$104,Cartera!$C$89:$DG$127,Creditos_totales!$P188,0)+VLOOKUP(Creditos_totales!W$104,Cartera!$C$44:$DG$82,Creditos_totales!$P188,0))," ")</f>
        <v>0.38904229915561128</v>
      </c>
      <c r="X188" s="29">
        <f>+IFERROR(VLOOKUP(Creditos_totales!X$104,Cartera!$C$89:$DG$127,Creditos_totales!$P188,0)/(VLOOKUP(Creditos_totales!X$104,Cartera!$C$89:$DG$127,Creditos_totales!$P188,0)+VLOOKUP(Creditos_totales!X$104,Cartera!$C$44:$DG$82,Creditos_totales!$P188,0))," ")</f>
        <v>0.35907569404675366</v>
      </c>
      <c r="Y188" s="29">
        <f>+IFERROR(VLOOKUP(Creditos_totales!Y$104,Cartera!$C$89:$DG$127,Creditos_totales!$P188,0)/(VLOOKUP(Creditos_totales!Y$104,Cartera!$C$89:$DG$127,Creditos_totales!$P188,0)+VLOOKUP(Creditos_totales!Y$104,Cartera!$C$44:$DG$82,Creditos_totales!$P188,0))," ")</f>
        <v>0.40482263122092854</v>
      </c>
      <c r="Z188" s="29">
        <f>+IFERROR(VLOOKUP(Creditos_totales!Z$104,Cartera!$C$89:$DG$127,Creditos_totales!$P188,0)/(VLOOKUP(Creditos_totales!Z$104,Cartera!$C$89:$DG$127,Creditos_totales!$P188,0)+VLOOKUP(Creditos_totales!Z$104,Cartera!$C$44:$DG$82,Creditos_totales!$P188,0))," ")</f>
        <v>0.40516904325960967</v>
      </c>
      <c r="AA188" s="29">
        <f>+IFERROR(VLOOKUP(Creditos_totales!AA$104,Cartera!$C$89:$DG$127,Creditos_totales!$P188,0)/(VLOOKUP(Creditos_totales!AA$104,Cartera!$C$89:$DG$127,Creditos_totales!$P188,0)+VLOOKUP(Creditos_totales!AA$104,Cartera!$C$44:$DG$82,Creditos_totales!$P188,0))," ")</f>
        <v>0.33296253897955191</v>
      </c>
      <c r="AB188" s="29">
        <f>+IFERROR(VLOOKUP(Creditos_totales!AB$104,Cartera!$C$89:$DG$127,Creditos_totales!$P188,0)/(VLOOKUP(Creditos_totales!AB$104,Cartera!$C$89:$DG$127,Creditos_totales!$P188,0)+VLOOKUP(Creditos_totales!AB$104,Cartera!$C$44:$DG$82,Creditos_totales!$P188,0))," ")</f>
        <v>0.43823507447932802</v>
      </c>
      <c r="AC188" s="29">
        <f>+IFERROR(VLOOKUP(Creditos_totales!AC$104,Cartera!$C$89:$DG$127,Creditos_totales!$P188,0)/(VLOOKUP(Creditos_totales!AC$104,Cartera!$C$89:$DG$127,Creditos_totales!$P188,0)+VLOOKUP(Creditos_totales!AC$104,Cartera!$C$44:$DG$82,Creditos_totales!$P188,0))," ")</f>
        <v>0.25119153987277293</v>
      </c>
      <c r="AD188" s="29">
        <f>+IFERROR(VLOOKUP(Creditos_totales!AD$104,Cartera!$C$89:$DG$127,Creditos_totales!$P188,0)/(VLOOKUP(Creditos_totales!AD$104,Cartera!$C$89:$DG$127,Creditos_totales!$P188,0)+VLOOKUP(Creditos_totales!AD$104,Cartera!$C$44:$DG$82,Creditos_totales!$P188,0))," ")</f>
        <v>0.276403537431133</v>
      </c>
      <c r="AE188" s="29">
        <f>+IFERROR(VLOOKUP(Creditos_totales!AE$104,Cartera!$C$89:$DG$127,Creditos_totales!$P188,0)/(VLOOKUP(Creditos_totales!AE$104,Cartera!$C$89:$DG$127,Creditos_totales!$P188,0)+VLOOKUP(Creditos_totales!AE$104,Cartera!$C$44:$DG$82,Creditos_totales!$P188,0))," ")</f>
        <v>0.41259693940157327</v>
      </c>
      <c r="AF188" s="29" t="str">
        <f>+IFERROR(VLOOKUP(Creditos_totales!AF$104,Cartera!$C$89:$DG$127,Creditos_totales!$P188,0)/(VLOOKUP(Creditos_totales!AF$104,Cartera!$C$89:$DG$127,Creditos_totales!$P188,0)+VLOOKUP(Creditos_totales!AF$104,Cartera!$C$44:$DG$82,Creditos_totales!$P188,0))," ")</f>
        <v xml:space="preserve"> </v>
      </c>
      <c r="AG188" s="29">
        <f>+IFERROR(VLOOKUP(Creditos_totales!AG$104,Cartera!$C$89:$DG$127,Creditos_totales!$P188,0)/(VLOOKUP(Creditos_totales!AG$104,Cartera!$C$89:$DG$127,Creditos_totales!$P188,0)+VLOOKUP(Creditos_totales!AG$104,Cartera!$C$44:$DG$82,Creditos_totales!$P188,0))," ")</f>
        <v>0.32707059930482096</v>
      </c>
      <c r="AH188" s="29">
        <f>+IFERROR(VLOOKUP(Creditos_totales!AH$104,Cartera!$C$89:$DG$127,Creditos_totales!$P188,0)/(VLOOKUP(Creditos_totales!AH$104,Cartera!$C$89:$DG$127,Creditos_totales!$P188,0)+VLOOKUP(Creditos_totales!AH$104,Cartera!$C$44:$DG$82,Creditos_totales!$P188,0))," ")</f>
        <v>0.13225606872809134</v>
      </c>
      <c r="AI188" s="29">
        <f>+IFERROR(VLOOKUP(Creditos_totales!AI$104,Cartera!$C$89:$DG$127,Creditos_totales!$P188,0)/(VLOOKUP(Creditos_totales!AI$104,Cartera!$C$89:$DG$127,Creditos_totales!$P188,0)+VLOOKUP(Creditos_totales!AI$104,Cartera!$C$44:$DG$82,Creditos_totales!$P188,0))," ")</f>
        <v>0.41057592289014549</v>
      </c>
      <c r="AJ188" s="29" t="str">
        <f>+IFERROR(VLOOKUP(Creditos_totales!AJ$104,Cartera!$C$89:$DG$127,Creditos_totales!$P188,0)/(VLOOKUP(Creditos_totales!AJ$104,Cartera!$C$89:$DG$127,Creditos_totales!$P188,0)+VLOOKUP(Creditos_totales!AJ$104,Cartera!$C$44:$DG$82,Creditos_totales!$P188,0))," ")</f>
        <v xml:space="preserve"> </v>
      </c>
      <c r="AK188" s="29">
        <f>+IFERROR(VLOOKUP(Creditos_totales!AK$104,Cartera!$C$89:$DG$127,Creditos_totales!$P188,0)/(VLOOKUP(Creditos_totales!AK$104,Cartera!$C$89:$DG$127,Creditos_totales!$P188,0)+VLOOKUP(Creditos_totales!AK$104,Cartera!$C$44:$DG$82,Creditos_totales!$P188,0))," ")</f>
        <v>0.36825315733809116</v>
      </c>
      <c r="AL188" s="29" t="str">
        <f>+IFERROR(VLOOKUP(Creditos_totales!AL$104,Cartera!$C$89:$DG$127,Creditos_totales!$P188,0)/(VLOOKUP(Creditos_totales!AL$104,Cartera!$C$89:$DG$127,Creditos_totales!$P188,0)+VLOOKUP(Creditos_totales!AL$104,Cartera!$C$44:$DG$82,Creditos_totales!$P188,0))," ")</f>
        <v xml:space="preserve"> </v>
      </c>
      <c r="AM188" s="29" t="str">
        <f>+IFERROR(VLOOKUP(Creditos_totales!AM$104,Cartera!$C$89:$DG$127,Creditos_totales!$P188,0)/(VLOOKUP(Creditos_totales!AM$104,Cartera!$C$89:$DG$127,Creditos_totales!$P188,0)+VLOOKUP(Creditos_totales!AM$104,Cartera!$C$44:$DG$82,Creditos_totales!$P188,0))," ")</f>
        <v xml:space="preserve"> </v>
      </c>
      <c r="AN188" s="29" t="str">
        <f>+IFERROR(VLOOKUP(Creditos_totales!AN$104,Cartera!$C$89:$DG$127,Creditos_totales!$P188,0)/(VLOOKUP(Creditos_totales!AN$104,Cartera!$C$89:$DG$127,Creditos_totales!$P188,0)+VLOOKUP(Creditos_totales!AN$104,Cartera!$C$44:$DG$82,Creditos_totales!$P188,0))," ")</f>
        <v xml:space="preserve"> </v>
      </c>
      <c r="AO188" s="29" t="str">
        <f>+IFERROR(VLOOKUP(Creditos_totales!AO$104,Cartera!$C$89:$DG$127,Creditos_totales!$P188,0)/(VLOOKUP(Creditos_totales!AO$104,Cartera!$C$89:$DG$127,Creditos_totales!$P188,0)+VLOOKUP(Creditos_totales!AO$104,Cartera!$C$44:$DG$82,Creditos_totales!$P188,0))," ")</f>
        <v xml:space="preserve"> </v>
      </c>
      <c r="AP188" s="29">
        <f>+IFERROR(VLOOKUP(Creditos_totales!AP$104,Cartera!$C$89:$DG$127,Creditos_totales!$P188,0)/(VLOOKUP(Creditos_totales!AP$104,Cartera!$C$89:$DG$127,Creditos_totales!$P188,0)+VLOOKUP(Creditos_totales!AP$104,Cartera!$C$44:$DG$82,Creditos_totales!$P188,0))," ")</f>
        <v>0.19398887056880254</v>
      </c>
      <c r="AQ188" s="29" t="str">
        <f>+IFERROR(VLOOKUP(Creditos_totales!AQ$104,Cartera!$C$89:$DG$127,Creditos_totales!$P188,0)/(VLOOKUP(Creditos_totales!AQ$104,Cartera!$C$89:$DG$127,Creditos_totales!$P188,0)+VLOOKUP(Creditos_totales!AQ$104,Cartera!$C$44:$DG$82,Creditos_totales!$P188,0))," ")</f>
        <v xml:space="preserve"> </v>
      </c>
      <c r="AR188" s="29">
        <f>+IFERROR(VLOOKUP(Creditos_totales!AR$104,Cartera!$C$89:$DG$127,Creditos_totales!$P188,0)/(VLOOKUP(Creditos_totales!AR$104,Cartera!$C$89:$DG$127,Creditos_totales!$P188,0)+VLOOKUP(Creditos_totales!AR$104,Cartera!$C$44:$DG$82,Creditos_totales!$P188,0))," ")</f>
        <v>8.242853802149222E-2</v>
      </c>
      <c r="AS188" s="29">
        <f>+IFERROR(VLOOKUP(Creditos_totales!AS$104,Cartera!$C$89:$DG$127,Creditos_totales!$P188,0)/(VLOOKUP(Creditos_totales!AS$104,Cartera!$C$89:$DG$127,Creditos_totales!$P188,0)+VLOOKUP(Creditos_totales!AS$104,Cartera!$C$44:$DG$82,Creditos_totales!$P188,0))," ")</f>
        <v>0.3643684652972925</v>
      </c>
      <c r="AT188" s="29">
        <f>+IFERROR(VLOOKUP(Creditos_totales!AT$104,Cartera!$C$89:$DG$127,Creditos_totales!$P188,0)/(VLOOKUP(Creditos_totales!AT$104,Cartera!$C$89:$DG$127,Creditos_totales!$P188,0)+VLOOKUP(Creditos_totales!AT$104,Cartera!$C$44:$DG$82,Creditos_totales!$P188,0))," ")</f>
        <v>0.28381090604686676</v>
      </c>
      <c r="AU188" s="29">
        <f>+IFERROR(VLOOKUP(Creditos_totales!AU$104,Cartera!$C$89:$DG$127,Creditos_totales!$P188,0)/(VLOOKUP(Creditos_totales!AU$104,Cartera!$C$89:$DG$127,Creditos_totales!$P188,0)+VLOOKUP(Creditos_totales!AU$104,Cartera!$C$44:$DG$82,Creditos_totales!$P188,0))," ")</f>
        <v>0.50458926669440685</v>
      </c>
      <c r="AV188" s="29" t="str">
        <f>+IFERROR(VLOOKUP(Creditos_totales!AV$104,Cartera!$C$89:$DG$127,Creditos_totales!$P188,0)/(VLOOKUP(Creditos_totales!AV$104,Cartera!$C$89:$DG$127,Creditos_totales!$P188,0)+VLOOKUP(Creditos_totales!AV$104,Cartera!$C$44:$DG$82,Creditos_totales!$P188,0))," ")</f>
        <v xml:space="preserve"> </v>
      </c>
      <c r="AW188" s="29" t="str">
        <f>+IFERROR(VLOOKUP(Creditos_totales!AW$104,Cartera!$C$89:$DG$127,Creditos_totales!$P188,0)/(VLOOKUP(Creditos_totales!AW$104,Cartera!$C$89:$DG$127,Creditos_totales!$P188,0)+VLOOKUP(Creditos_totales!AW$104,Cartera!$C$44:$DG$82,Creditos_totales!$P188,0))," ")</f>
        <v xml:space="preserve"> </v>
      </c>
      <c r="AX188" s="29">
        <f>+IFERROR(VLOOKUP(Creditos_totales!AX$104,Cartera!$C$89:$DG$127,Creditos_totales!$P188,0)/(VLOOKUP(Creditos_totales!AX$104,Cartera!$C$89:$DG$127,Creditos_totales!$P188,0)+VLOOKUP(Creditos_totales!AX$104,Cartera!$C$44:$DG$82,Creditos_totales!$P188,0))," ")</f>
        <v>9.4023070764090708E-2</v>
      </c>
      <c r="AY188" s="29">
        <f>+IFERROR(VLOOKUP(Creditos_totales!AY$104,Cartera!$C$89:$DG$127,Creditos_totales!$P188,0)/(VLOOKUP(Creditos_totales!AY$104,Cartera!$C$89:$DG$127,Creditos_totales!$P188,0)+VLOOKUP(Creditos_totales!AY$104,Cartera!$C$44:$DG$82,Creditos_totales!$P188,0))," ")</f>
        <v>3.9580192301038757E-2</v>
      </c>
      <c r="AZ188" s="29">
        <f>+IFERROR(VLOOKUP(Creditos_totales!AZ$104,Cartera!$C$89:$DG$127,Creditos_totales!$P188,0)/(VLOOKUP(Creditos_totales!AZ$104,Cartera!$C$89:$DG$127,Creditos_totales!$P188,0)+VLOOKUP(Creditos_totales!AZ$104,Cartera!$C$44:$DG$82,Creditos_totales!$P188,0))," ")</f>
        <v>0.28271432751348435</v>
      </c>
      <c r="BA188" s="29">
        <f>+IFERROR(VLOOKUP(Creditos_totales!BA$104,Cartera!$C$89:$DG$127,Creditos_totales!$P188,0)/(VLOOKUP(Creditos_totales!BA$104,Cartera!$C$89:$DG$127,Creditos_totales!$P188,0)+VLOOKUP(Creditos_totales!BA$104,Cartera!$C$44:$DG$82,Creditos_totales!$P188,0))," ")</f>
        <v>0.16355682957785997</v>
      </c>
      <c r="BB188" s="29" t="str">
        <f>+IFERROR(VLOOKUP(Creditos_totales!BB$104,Cartera!$C$89:$DG$127,Creditos_totales!$P188,0)/(VLOOKUP(Creditos_totales!BB$104,Cartera!$C$89:$DG$127,Creditos_totales!$P188,0)+VLOOKUP(Creditos_totales!BB$104,Cartera!$C$44:$DG$82,Creditos_totales!$P188,0))," ")</f>
        <v xml:space="preserve"> </v>
      </c>
      <c r="BC188" s="29" t="str">
        <f>+IFERROR(VLOOKUP(Creditos_totales!BC$104,Cartera!$C$89:$DG$127,Creditos_totales!$P188,0)/(VLOOKUP(Creditos_totales!BC$104,Cartera!$C$89:$DG$127,Creditos_totales!$P188,0)+VLOOKUP(Creditos_totales!BC$104,Cartera!$C$44:$DG$82,Creditos_totales!$P188,0))," ")</f>
        <v xml:space="preserve"> </v>
      </c>
      <c r="BD188" s="29">
        <f>+IFERROR(VLOOKUP(Creditos_totales!BD$104,Cartera!$C$89:$DG$127,Creditos_totales!$P188,0)/(VLOOKUP(Creditos_totales!BD$104,Cartera!$C$89:$DG$127,Creditos_totales!$P188,0)+VLOOKUP(Creditos_totales!BD$104,Cartera!$C$44:$DG$82,Creditos_totales!$P188,0))," ")</f>
        <v>1.8349302498130646E-2</v>
      </c>
      <c r="BE188" s="29">
        <f>+IFERROR(VLOOKUP(Creditos_totales!BE$104,Cartera!$C$89:$DG$127,Creditos_totales!$P188,0)/(VLOOKUP(Creditos_totales!BE$104,Cartera!$C$89:$DG$127,Creditos_totales!$P188,0)+VLOOKUP(Creditos_totales!BE$104,Cartera!$C$44:$DG$82,Creditos_totales!$P188,0))," ")</f>
        <v>0.64567633398657187</v>
      </c>
      <c r="BF188" s="29">
        <f>+IFERROR(VLOOKUP(Creditos_totales!BF$104,Cartera!$C$89:$DG$127,Creditos_totales!$P188,0)/(VLOOKUP(Creditos_totales!BF$104,Cartera!$C$89:$DG$127,Creditos_totales!$P188,0)+VLOOKUP(Creditos_totales!BF$104,Cartera!$C$44:$DG$82,Creditos_totales!$P188,0))," ")</f>
        <v>0.25051766104372425</v>
      </c>
      <c r="BG188" s="12">
        <f t="shared" si="7"/>
        <v>0.40466769614841402</v>
      </c>
      <c r="BH188" s="38">
        <v>0.29055312214743317</v>
      </c>
    </row>
    <row r="189" spans="2:60" ht="16.5" x14ac:dyDescent="0.3">
      <c r="B189">
        <v>97</v>
      </c>
      <c r="C189" s="23">
        <v>43465</v>
      </c>
      <c r="D189" s="29">
        <f>+IFERROR(VLOOKUP(D$104,Cartera!$C$23:$DG$33,Creditos_totales!$B189,0)/(VLOOKUP(D$104,Cartera!$C$5:$DG$15,Creditos_totales!$B189,0)+VLOOKUP(D$104,Cartera!$C$23:$DG$33,Creditos_totales!$B189,0))," ")</f>
        <v>0.57677896858921984</v>
      </c>
      <c r="E189" s="29">
        <f>+IFERROR(VLOOKUP(E$104,Cartera!$C$23:$DG$33,Creditos_totales!$B189,0)/(VLOOKUP(E$104,Cartera!$C$5:$DG$15,Creditos_totales!$B189,0)+VLOOKUP(E$104,Cartera!$C$23:$DG$33,Creditos_totales!$B189,0))," ")</f>
        <v>0.68510831616546286</v>
      </c>
      <c r="F189" s="29">
        <f>+IFERROR(VLOOKUP(F$104,Cartera!$C$23:$DG$33,Creditos_totales!$B189,0)/(VLOOKUP(F$104,Cartera!$C$5:$DG$15,Creditos_totales!$B189,0)+VLOOKUP(F$104,Cartera!$C$23:$DG$33,Creditos_totales!$B189,0))," ")</f>
        <v>0.54138222973706296</v>
      </c>
      <c r="G189" s="29">
        <f>+IFERROR(VLOOKUP(G$104,Cartera!$C$23:$DG$33,Creditos_totales!$B189,0)/(VLOOKUP(G$104,Cartera!$C$5:$DG$15,Creditos_totales!$B189,0)+VLOOKUP(G$104,Cartera!$C$23:$DG$33,Creditos_totales!$B189,0))," ")</f>
        <v>0.62797686364658567</v>
      </c>
      <c r="H189" s="29">
        <f>+IFERROR(VLOOKUP(H$104,Cartera!$C$23:$DG$33,Creditos_totales!$B189,0)/(VLOOKUP(H$104,Cartera!$C$5:$DG$15,Creditos_totales!$B189,0)+VLOOKUP(H$104,Cartera!$C$23:$DG$33,Creditos_totales!$B189,0))," ")</f>
        <v>0.27615319145140826</v>
      </c>
      <c r="I189" s="29">
        <f>+IFERROR(VLOOKUP(I$104,Cartera!$C$23:$DG$33,Creditos_totales!$B189,0)/(VLOOKUP(I$104,Cartera!$C$5:$DG$15,Creditos_totales!$B189,0)+VLOOKUP(I$104,Cartera!$C$23:$DG$33,Creditos_totales!$B189,0))," ")</f>
        <v>0.5429497232425291</v>
      </c>
      <c r="J189" s="29">
        <f>+IFERROR(VLOOKUP(J$104,Cartera!$C$23:$DG$33,Creditos_totales!$B189,0)/(VLOOKUP(J$104,Cartera!$C$5:$DG$15,Creditos_totales!$B189,0)+VLOOKUP(J$104,Cartera!$C$23:$DG$33,Creditos_totales!$B189,0))," ")</f>
        <v>0.74818157271532326</v>
      </c>
      <c r="K189" s="29">
        <f>+IFERROR(VLOOKUP(K$104,Cartera!$C$23:$DG$33,Creditos_totales!$B189,0)/(VLOOKUP(K$104,Cartera!$C$5:$DG$15,Creditos_totales!$B189,0)+VLOOKUP(K$104,Cartera!$C$23:$DG$33,Creditos_totales!$B189,0))," ")</f>
        <v>0.78802804023135131</v>
      </c>
      <c r="L189" s="29">
        <f>+IFERROR(VLOOKUP(L$104,Cartera!$C$23:$DG$33,Creditos_totales!$B189,0)/(VLOOKUP(L$104,Cartera!$C$5:$DG$15,Creditos_totales!$B189,0)+VLOOKUP(L$104,Cartera!$C$23:$DG$33,Creditos_totales!$B189,0))," ")</f>
        <v>0.14146677969131419</v>
      </c>
      <c r="M189" s="29">
        <f>+IFERROR(VLOOKUP(M$104,Cartera!$C$23:$DG$33,Creditos_totales!$B189,0)/(VLOOKUP(M$104,Cartera!$C$5:$DG$15,Creditos_totales!$B189,0)+VLOOKUP(M$104,Cartera!$C$23:$DG$33,Creditos_totales!$B189,0))," ")</f>
        <v>0.39465543848533713</v>
      </c>
      <c r="N189" s="12">
        <v>0.59162726511159225</v>
      </c>
      <c r="P189">
        <v>97</v>
      </c>
      <c r="Q189" s="3">
        <v>43465</v>
      </c>
      <c r="R189" s="29">
        <f t="shared" si="4"/>
        <v>0.37202313635341433</v>
      </c>
      <c r="S189" s="29">
        <f t="shared" si="5"/>
        <v>0.42322103141078016</v>
      </c>
      <c r="T189" s="29">
        <f t="shared" si="6"/>
        <v>0.45861777026293704</v>
      </c>
      <c r="U189" s="29">
        <f>+IFERROR(VLOOKUP(Creditos_totales!U$104,Cartera!$C$89:$DG$127,Creditos_totales!$P189,0)/(VLOOKUP(Creditos_totales!U$104,Cartera!$C$89:$DG$127,Creditos_totales!$P189,0)+VLOOKUP(Creditos_totales!U$104,Cartera!$C$44:$DG$82,Creditos_totales!$P189,0))," ")</f>
        <v>0.39581257242993095</v>
      </c>
      <c r="V189" s="29">
        <f>+IFERROR(VLOOKUP(Creditos_totales!V$104,Cartera!$C$89:$DG$127,Creditos_totales!$P189,0)/(VLOOKUP(Creditos_totales!V$104,Cartera!$C$89:$DG$127,Creditos_totales!$P189,0)+VLOOKUP(Creditos_totales!V$104,Cartera!$C$44:$DG$82,Creditos_totales!$P189,0))," ")</f>
        <v>0.67738044639591499</v>
      </c>
      <c r="W189" s="29">
        <f>+IFERROR(VLOOKUP(Creditos_totales!W$104,Cartera!$C$89:$DG$127,Creditos_totales!$P189,0)/(VLOOKUP(Creditos_totales!W$104,Cartera!$C$89:$DG$127,Creditos_totales!$P189,0)+VLOOKUP(Creditos_totales!W$104,Cartera!$C$44:$DG$82,Creditos_totales!$P189,0))," ")</f>
        <v>0.39133333476847032</v>
      </c>
      <c r="X189" s="29">
        <f>+IFERROR(VLOOKUP(Creditos_totales!X$104,Cartera!$C$89:$DG$127,Creditos_totales!$P189,0)/(VLOOKUP(Creditos_totales!X$104,Cartera!$C$89:$DG$127,Creditos_totales!$P189,0)+VLOOKUP(Creditos_totales!X$104,Cartera!$C$44:$DG$82,Creditos_totales!$P189,0))," ")</f>
        <v>0.35966074851912039</v>
      </c>
      <c r="Y189" s="29">
        <f>+IFERROR(VLOOKUP(Creditos_totales!Y$104,Cartera!$C$89:$DG$127,Creditos_totales!$P189,0)/(VLOOKUP(Creditos_totales!Y$104,Cartera!$C$89:$DG$127,Creditos_totales!$P189,0)+VLOOKUP(Creditos_totales!Y$104,Cartera!$C$44:$DG$82,Creditos_totales!$P189,0))," ")</f>
        <v>0.402812879449997</v>
      </c>
      <c r="Z189" s="29">
        <f>+IFERROR(VLOOKUP(Creditos_totales!Z$104,Cartera!$C$89:$DG$127,Creditos_totales!$P189,0)/(VLOOKUP(Creditos_totales!Z$104,Cartera!$C$89:$DG$127,Creditos_totales!$P189,0)+VLOOKUP(Creditos_totales!Z$104,Cartera!$C$44:$DG$82,Creditos_totales!$P189,0))," ")</f>
        <v>0.40076489507358704</v>
      </c>
      <c r="AA189" s="29">
        <f>+IFERROR(VLOOKUP(Creditos_totales!AA$104,Cartera!$C$89:$DG$127,Creditos_totales!$P189,0)/(VLOOKUP(Creditos_totales!AA$104,Cartera!$C$89:$DG$127,Creditos_totales!$P189,0)+VLOOKUP(Creditos_totales!AA$104,Cartera!$C$44:$DG$82,Creditos_totales!$P189,0))," ")</f>
        <v>0.33247002279458299</v>
      </c>
      <c r="AB189" s="29">
        <f>+IFERROR(VLOOKUP(Creditos_totales!AB$104,Cartera!$C$89:$DG$127,Creditos_totales!$P189,0)/(VLOOKUP(Creditos_totales!AB$104,Cartera!$C$89:$DG$127,Creditos_totales!$P189,0)+VLOOKUP(Creditos_totales!AB$104,Cartera!$C$44:$DG$82,Creditos_totales!$P189,0))," ")</f>
        <v>0.43668529100184839</v>
      </c>
      <c r="AC189" s="29">
        <f>+IFERROR(VLOOKUP(Creditos_totales!AC$104,Cartera!$C$89:$DG$127,Creditos_totales!$P189,0)/(VLOOKUP(Creditos_totales!AC$104,Cartera!$C$89:$DG$127,Creditos_totales!$P189,0)+VLOOKUP(Creditos_totales!AC$104,Cartera!$C$44:$DG$82,Creditos_totales!$P189,0))," ")</f>
        <v>0.25617654958602809</v>
      </c>
      <c r="AD189" s="29">
        <f>+IFERROR(VLOOKUP(Creditos_totales!AD$104,Cartera!$C$89:$DG$127,Creditos_totales!$P189,0)/(VLOOKUP(Creditos_totales!AD$104,Cartera!$C$89:$DG$127,Creditos_totales!$P189,0)+VLOOKUP(Creditos_totales!AD$104,Cartera!$C$44:$DG$82,Creditos_totales!$P189,0))," ")</f>
        <v>0.27481655746322553</v>
      </c>
      <c r="AE189" s="29">
        <f>+IFERROR(VLOOKUP(Creditos_totales!AE$104,Cartera!$C$89:$DG$127,Creditos_totales!$P189,0)/(VLOOKUP(Creditos_totales!AE$104,Cartera!$C$89:$DG$127,Creditos_totales!$P189,0)+VLOOKUP(Creditos_totales!AE$104,Cartera!$C$44:$DG$82,Creditos_totales!$P189,0))," ")</f>
        <v>0.41147074274579615</v>
      </c>
      <c r="AF189" s="29" t="str">
        <f>+IFERROR(VLOOKUP(Creditos_totales!AF$104,Cartera!$C$89:$DG$127,Creditos_totales!$P189,0)/(VLOOKUP(Creditos_totales!AF$104,Cartera!$C$89:$DG$127,Creditos_totales!$P189,0)+VLOOKUP(Creditos_totales!AF$104,Cartera!$C$44:$DG$82,Creditos_totales!$P189,0))," ")</f>
        <v xml:space="preserve"> </v>
      </c>
      <c r="AG189" s="29">
        <f>+IFERROR(VLOOKUP(Creditos_totales!AG$104,Cartera!$C$89:$DG$127,Creditos_totales!$P189,0)/(VLOOKUP(Creditos_totales!AG$104,Cartera!$C$89:$DG$127,Creditos_totales!$P189,0)+VLOOKUP(Creditos_totales!AG$104,Cartera!$C$44:$DG$82,Creditos_totales!$P189,0))," ")</f>
        <v>0.35637624515832772</v>
      </c>
      <c r="AH189" s="29">
        <f>+IFERROR(VLOOKUP(Creditos_totales!AH$104,Cartera!$C$89:$DG$127,Creditos_totales!$P189,0)/(VLOOKUP(Creditos_totales!AH$104,Cartera!$C$89:$DG$127,Creditos_totales!$P189,0)+VLOOKUP(Creditos_totales!AH$104,Cartera!$C$44:$DG$82,Creditos_totales!$P189,0))," ")</f>
        <v>0.13221447340678452</v>
      </c>
      <c r="AI189" s="29">
        <f>+IFERROR(VLOOKUP(Creditos_totales!AI$104,Cartera!$C$89:$DG$127,Creditos_totales!$P189,0)/(VLOOKUP(Creditos_totales!AI$104,Cartera!$C$89:$DG$127,Creditos_totales!$P189,0)+VLOOKUP(Creditos_totales!AI$104,Cartera!$C$44:$DG$82,Creditos_totales!$P189,0))," ")</f>
        <v>0.40985255151688743</v>
      </c>
      <c r="AJ189" s="29" t="str">
        <f>+IFERROR(VLOOKUP(Creditos_totales!AJ$104,Cartera!$C$89:$DG$127,Creditos_totales!$P189,0)/(VLOOKUP(Creditos_totales!AJ$104,Cartera!$C$89:$DG$127,Creditos_totales!$P189,0)+VLOOKUP(Creditos_totales!AJ$104,Cartera!$C$44:$DG$82,Creditos_totales!$P189,0))," ")</f>
        <v xml:space="preserve"> </v>
      </c>
      <c r="AK189" s="29">
        <f>+IFERROR(VLOOKUP(Creditos_totales!AK$104,Cartera!$C$89:$DG$127,Creditos_totales!$P189,0)/(VLOOKUP(Creditos_totales!AK$104,Cartera!$C$89:$DG$127,Creditos_totales!$P189,0)+VLOOKUP(Creditos_totales!AK$104,Cartera!$C$44:$DG$82,Creditos_totales!$P189,0))," ")</f>
        <v>0.37389260283191267</v>
      </c>
      <c r="AL189" s="29" t="str">
        <f>+IFERROR(VLOOKUP(Creditos_totales!AL$104,Cartera!$C$89:$DG$127,Creditos_totales!$P189,0)/(VLOOKUP(Creditos_totales!AL$104,Cartera!$C$89:$DG$127,Creditos_totales!$P189,0)+VLOOKUP(Creditos_totales!AL$104,Cartera!$C$44:$DG$82,Creditos_totales!$P189,0))," ")</f>
        <v xml:space="preserve"> </v>
      </c>
      <c r="AM189" s="29" t="str">
        <f>+IFERROR(VLOOKUP(Creditos_totales!AM$104,Cartera!$C$89:$DG$127,Creditos_totales!$P189,0)/(VLOOKUP(Creditos_totales!AM$104,Cartera!$C$89:$DG$127,Creditos_totales!$P189,0)+VLOOKUP(Creditos_totales!AM$104,Cartera!$C$44:$DG$82,Creditos_totales!$P189,0))," ")</f>
        <v xml:space="preserve"> </v>
      </c>
      <c r="AN189" s="29" t="str">
        <f>+IFERROR(VLOOKUP(Creditos_totales!AN$104,Cartera!$C$89:$DG$127,Creditos_totales!$P189,0)/(VLOOKUP(Creditos_totales!AN$104,Cartera!$C$89:$DG$127,Creditos_totales!$P189,0)+VLOOKUP(Creditos_totales!AN$104,Cartera!$C$44:$DG$82,Creditos_totales!$P189,0))," ")</f>
        <v xml:space="preserve"> </v>
      </c>
      <c r="AO189" s="29" t="str">
        <f>+IFERROR(VLOOKUP(Creditos_totales!AO$104,Cartera!$C$89:$DG$127,Creditos_totales!$P189,0)/(VLOOKUP(Creditos_totales!AO$104,Cartera!$C$89:$DG$127,Creditos_totales!$P189,0)+VLOOKUP(Creditos_totales!AO$104,Cartera!$C$44:$DG$82,Creditos_totales!$P189,0))," ")</f>
        <v xml:space="preserve"> </v>
      </c>
      <c r="AP189" s="29">
        <f>+IFERROR(VLOOKUP(Creditos_totales!AP$104,Cartera!$C$89:$DG$127,Creditos_totales!$P189,0)/(VLOOKUP(Creditos_totales!AP$104,Cartera!$C$89:$DG$127,Creditos_totales!$P189,0)+VLOOKUP(Creditos_totales!AP$104,Cartera!$C$44:$DG$82,Creditos_totales!$P189,0))," ")</f>
        <v>0.19013375005020955</v>
      </c>
      <c r="AQ189" s="29" t="str">
        <f>+IFERROR(VLOOKUP(Creditos_totales!AQ$104,Cartera!$C$89:$DG$127,Creditos_totales!$P189,0)/(VLOOKUP(Creditos_totales!AQ$104,Cartera!$C$89:$DG$127,Creditos_totales!$P189,0)+VLOOKUP(Creditos_totales!AQ$104,Cartera!$C$44:$DG$82,Creditos_totales!$P189,0))," ")</f>
        <v xml:space="preserve"> </v>
      </c>
      <c r="AR189" s="29">
        <f>+IFERROR(VLOOKUP(Creditos_totales!AR$104,Cartera!$C$89:$DG$127,Creditos_totales!$P189,0)/(VLOOKUP(Creditos_totales!AR$104,Cartera!$C$89:$DG$127,Creditos_totales!$P189,0)+VLOOKUP(Creditos_totales!AR$104,Cartera!$C$44:$DG$82,Creditos_totales!$P189,0))," ")</f>
        <v>7.9552809749031742E-2</v>
      </c>
      <c r="AS189" s="29">
        <f>+IFERROR(VLOOKUP(Creditos_totales!AS$104,Cartera!$C$89:$DG$127,Creditos_totales!$P189,0)/(VLOOKUP(Creditos_totales!AS$104,Cartera!$C$89:$DG$127,Creditos_totales!$P189,0)+VLOOKUP(Creditos_totales!AS$104,Cartera!$C$44:$DG$82,Creditos_totales!$P189,0))," ")</f>
        <v>0.37430667418922542</v>
      </c>
      <c r="AT189" s="29">
        <f>+IFERROR(VLOOKUP(Creditos_totales!AT$104,Cartera!$C$89:$DG$127,Creditos_totales!$P189,0)/(VLOOKUP(Creditos_totales!AT$104,Cartera!$C$89:$DG$127,Creditos_totales!$P189,0)+VLOOKUP(Creditos_totales!AT$104,Cartera!$C$44:$DG$82,Creditos_totales!$P189,0))," ")</f>
        <v>0.2885151538912159</v>
      </c>
      <c r="AU189" s="29">
        <f>+IFERROR(VLOOKUP(Creditos_totales!AU$104,Cartera!$C$89:$DG$127,Creditos_totales!$P189,0)/(VLOOKUP(Creditos_totales!AU$104,Cartera!$C$89:$DG$127,Creditos_totales!$P189,0)+VLOOKUP(Creditos_totales!AU$104,Cartera!$C$44:$DG$82,Creditos_totales!$P189,0))," ")</f>
        <v>0.51533935632453809</v>
      </c>
      <c r="AV189" s="29" t="str">
        <f>+IFERROR(VLOOKUP(Creditos_totales!AV$104,Cartera!$C$89:$DG$127,Creditos_totales!$P189,0)/(VLOOKUP(Creditos_totales!AV$104,Cartera!$C$89:$DG$127,Creditos_totales!$P189,0)+VLOOKUP(Creditos_totales!AV$104,Cartera!$C$44:$DG$82,Creditos_totales!$P189,0))," ")</f>
        <v xml:space="preserve"> </v>
      </c>
      <c r="AW189" s="29" t="str">
        <f>+IFERROR(VLOOKUP(Creditos_totales!AW$104,Cartera!$C$89:$DG$127,Creditos_totales!$P189,0)/(VLOOKUP(Creditos_totales!AW$104,Cartera!$C$89:$DG$127,Creditos_totales!$P189,0)+VLOOKUP(Creditos_totales!AW$104,Cartera!$C$44:$DG$82,Creditos_totales!$P189,0))," ")</f>
        <v xml:space="preserve"> </v>
      </c>
      <c r="AX189" s="29">
        <f>+IFERROR(VLOOKUP(Creditos_totales!AX$104,Cartera!$C$89:$DG$127,Creditos_totales!$P189,0)/(VLOOKUP(Creditos_totales!AX$104,Cartera!$C$89:$DG$127,Creditos_totales!$P189,0)+VLOOKUP(Creditos_totales!AX$104,Cartera!$C$44:$DG$82,Creditos_totales!$P189,0))," ")</f>
        <v>9.9086656525445127E-2</v>
      </c>
      <c r="AY189" s="29">
        <f>+IFERROR(VLOOKUP(Creditos_totales!AY$104,Cartera!$C$89:$DG$127,Creditos_totales!$P189,0)/(VLOOKUP(Creditos_totales!AY$104,Cartera!$C$89:$DG$127,Creditos_totales!$P189,0)+VLOOKUP(Creditos_totales!AY$104,Cartera!$C$44:$DG$82,Creditos_totales!$P189,0))," ")</f>
        <v>3.9242020150628054E-2</v>
      </c>
      <c r="AZ189" s="29">
        <f>+IFERROR(VLOOKUP(Creditos_totales!AZ$104,Cartera!$C$89:$DG$127,Creditos_totales!$P189,0)/(VLOOKUP(Creditos_totales!AZ$104,Cartera!$C$89:$DG$127,Creditos_totales!$P189,0)+VLOOKUP(Creditos_totales!AZ$104,Cartera!$C$44:$DG$82,Creditos_totales!$P189,0))," ")</f>
        <v>0.28618710319195301</v>
      </c>
      <c r="BA189" s="29">
        <f>+IFERROR(VLOOKUP(Creditos_totales!BA$104,Cartera!$C$89:$DG$127,Creditos_totales!$P189,0)/(VLOOKUP(Creditos_totales!BA$104,Cartera!$C$89:$DG$127,Creditos_totales!$P189,0)+VLOOKUP(Creditos_totales!BA$104,Cartera!$C$44:$DG$82,Creditos_totales!$P189,0))," ")</f>
        <v>0.16313438913383246</v>
      </c>
      <c r="BB189" s="29" t="str">
        <f>+IFERROR(VLOOKUP(Creditos_totales!BB$104,Cartera!$C$89:$DG$127,Creditos_totales!$P189,0)/(VLOOKUP(Creditos_totales!BB$104,Cartera!$C$89:$DG$127,Creditos_totales!$P189,0)+VLOOKUP(Creditos_totales!BB$104,Cartera!$C$44:$DG$82,Creditos_totales!$P189,0))," ")</f>
        <v xml:space="preserve"> </v>
      </c>
      <c r="BC189" s="29" t="str">
        <f>+IFERROR(VLOOKUP(Creditos_totales!BC$104,Cartera!$C$89:$DG$127,Creditos_totales!$P189,0)/(VLOOKUP(Creditos_totales!BC$104,Cartera!$C$89:$DG$127,Creditos_totales!$P189,0)+VLOOKUP(Creditos_totales!BC$104,Cartera!$C$44:$DG$82,Creditos_totales!$P189,0))," ")</f>
        <v xml:space="preserve"> </v>
      </c>
      <c r="BD189" s="29">
        <f>+IFERROR(VLOOKUP(Creditos_totales!BD$104,Cartera!$C$89:$DG$127,Creditos_totales!$P189,0)/(VLOOKUP(Creditos_totales!BD$104,Cartera!$C$89:$DG$127,Creditos_totales!$P189,0)+VLOOKUP(Creditos_totales!BD$104,Cartera!$C$44:$DG$82,Creditos_totales!$P189,0))," ")</f>
        <v>1.6916679416480611E-2</v>
      </c>
      <c r="BE189" s="29">
        <f>+IFERROR(VLOOKUP(Creditos_totales!BE$104,Cartera!$C$89:$DG$127,Creditos_totales!$P189,0)/(VLOOKUP(Creditos_totales!BE$104,Cartera!$C$89:$DG$127,Creditos_totales!$P189,0)+VLOOKUP(Creditos_totales!BE$104,Cartera!$C$44:$DG$82,Creditos_totales!$P189,0))," ")</f>
        <v>0.65785724050557493</v>
      </c>
      <c r="BF189" s="29">
        <f>+IFERROR(VLOOKUP(Creditos_totales!BF$104,Cartera!$C$89:$DG$127,Creditos_totales!$P189,0)/(VLOOKUP(Creditos_totales!BF$104,Cartera!$C$89:$DG$127,Creditos_totales!$P189,0)+VLOOKUP(Creditos_totales!BF$104,Cartera!$C$44:$DG$82,Creditos_totales!$P189,0))," ")</f>
        <v>0.25191276704277193</v>
      </c>
      <c r="BG189" s="12">
        <f t="shared" si="7"/>
        <v>0.40837273488840775</v>
      </c>
      <c r="BH189" s="38">
        <v>0.29101526105570669</v>
      </c>
    </row>
    <row r="190" spans="2:60" ht="16.5" x14ac:dyDescent="0.3">
      <c r="B190">
        <v>98</v>
      </c>
      <c r="C190" s="23">
        <v>43496</v>
      </c>
      <c r="D190" s="29">
        <f>+IFERROR(VLOOKUP(D$104,Cartera!$C$23:$DG$33,Creditos_totales!$B190,0)/(VLOOKUP(D$104,Cartera!$C$5:$DG$15,Creditos_totales!$B190,0)+VLOOKUP(D$104,Cartera!$C$23:$DG$33,Creditos_totales!$B190,0))," ")</f>
        <v>0.58912802089726246</v>
      </c>
      <c r="E190" s="29">
        <f>+IFERROR(VLOOKUP(E$104,Cartera!$C$23:$DG$33,Creditos_totales!$B190,0)/(VLOOKUP(E$104,Cartera!$C$5:$DG$15,Creditos_totales!$B190,0)+VLOOKUP(E$104,Cartera!$C$23:$DG$33,Creditos_totales!$B190,0))," ")</f>
        <v>0.68499522245849886</v>
      </c>
      <c r="F190" s="29">
        <f>+IFERROR(VLOOKUP(F$104,Cartera!$C$23:$DG$33,Creditos_totales!$B190,0)/(VLOOKUP(F$104,Cartera!$C$5:$DG$15,Creditos_totales!$B190,0)+VLOOKUP(F$104,Cartera!$C$23:$DG$33,Creditos_totales!$B190,0))," ")</f>
        <v>0.54679369407347667</v>
      </c>
      <c r="G190" s="29">
        <f>+IFERROR(VLOOKUP(G$104,Cartera!$C$23:$DG$33,Creditos_totales!$B190,0)/(VLOOKUP(G$104,Cartera!$C$5:$DG$15,Creditos_totales!$B190,0)+VLOOKUP(G$104,Cartera!$C$23:$DG$33,Creditos_totales!$B190,0))," ")</f>
        <v>0.62209535694715801</v>
      </c>
      <c r="H190" s="29">
        <f>+IFERROR(VLOOKUP(H$104,Cartera!$C$23:$DG$33,Creditos_totales!$B190,0)/(VLOOKUP(H$104,Cartera!$C$5:$DG$15,Creditos_totales!$B190,0)+VLOOKUP(H$104,Cartera!$C$23:$DG$33,Creditos_totales!$B190,0))," ")</f>
        <v>0.29440021758941637</v>
      </c>
      <c r="I190" s="29">
        <f>+IFERROR(VLOOKUP(I$104,Cartera!$C$23:$DG$33,Creditos_totales!$B190,0)/(VLOOKUP(I$104,Cartera!$C$5:$DG$15,Creditos_totales!$B190,0)+VLOOKUP(I$104,Cartera!$C$23:$DG$33,Creditos_totales!$B190,0))," ")</f>
        <v>0.54265253045839867</v>
      </c>
      <c r="J190" s="29">
        <f>+IFERROR(VLOOKUP(J$104,Cartera!$C$23:$DG$33,Creditos_totales!$B190,0)/(VLOOKUP(J$104,Cartera!$C$5:$DG$15,Creditos_totales!$B190,0)+VLOOKUP(J$104,Cartera!$C$23:$DG$33,Creditos_totales!$B190,0))," ")</f>
        <v>0.76039867561596897</v>
      </c>
      <c r="K190" s="29">
        <f>+IFERROR(VLOOKUP(K$104,Cartera!$C$23:$DG$33,Creditos_totales!$B190,0)/(VLOOKUP(K$104,Cartera!$C$5:$DG$15,Creditos_totales!$B190,0)+VLOOKUP(K$104,Cartera!$C$23:$DG$33,Creditos_totales!$B190,0))," ")</f>
        <v>0.78666853104385015</v>
      </c>
      <c r="L190" s="29">
        <f>+IFERROR(VLOOKUP(L$104,Cartera!$C$23:$DG$33,Creditos_totales!$B190,0)/(VLOOKUP(L$104,Cartera!$C$5:$DG$15,Creditos_totales!$B190,0)+VLOOKUP(L$104,Cartera!$C$23:$DG$33,Creditos_totales!$B190,0))," ")</f>
        <v>0.13790702888921272</v>
      </c>
      <c r="M190" s="29">
        <f>+IFERROR(VLOOKUP(M$104,Cartera!$C$23:$DG$33,Creditos_totales!$B190,0)/(VLOOKUP(M$104,Cartera!$C$5:$DG$15,Creditos_totales!$B190,0)+VLOOKUP(M$104,Cartera!$C$23:$DG$33,Creditos_totales!$B190,0))," ")</f>
        <v>0.32643631256451744</v>
      </c>
      <c r="N190" s="12">
        <v>0.59637569818979053</v>
      </c>
      <c r="P190">
        <v>98</v>
      </c>
      <c r="Q190" s="3">
        <v>43496</v>
      </c>
      <c r="R190" s="29">
        <f t="shared" si="4"/>
        <v>0.37790464305284199</v>
      </c>
      <c r="S190" s="29">
        <f t="shared" si="5"/>
        <v>0.41087197910273754</v>
      </c>
      <c r="T190" s="29">
        <f t="shared" si="6"/>
        <v>0.45320630592652333</v>
      </c>
      <c r="U190" s="29">
        <f>+IFERROR(VLOOKUP(Creditos_totales!U$104,Cartera!$C$89:$DG$127,Creditos_totales!$P190,0)/(VLOOKUP(Creditos_totales!U$104,Cartera!$C$89:$DG$127,Creditos_totales!$P190,0)+VLOOKUP(Creditos_totales!U$104,Cartera!$C$44:$DG$82,Creditos_totales!$P190,0))," ")</f>
        <v>0.39683127250484768</v>
      </c>
      <c r="V190" s="29">
        <f>+IFERROR(VLOOKUP(Creditos_totales!V$104,Cartera!$C$89:$DG$127,Creditos_totales!$P190,0)/(VLOOKUP(Creditos_totales!V$104,Cartera!$C$89:$DG$127,Creditos_totales!$P190,0)+VLOOKUP(Creditos_totales!V$104,Cartera!$C$44:$DG$82,Creditos_totales!$P190,0))," ")</f>
        <v>0.66955474649401581</v>
      </c>
      <c r="W190" s="29">
        <f>+IFERROR(VLOOKUP(Creditos_totales!W$104,Cartera!$C$89:$DG$127,Creditos_totales!$P190,0)/(VLOOKUP(Creditos_totales!W$104,Cartera!$C$89:$DG$127,Creditos_totales!$P190,0)+VLOOKUP(Creditos_totales!W$104,Cartera!$C$44:$DG$82,Creditos_totales!$P190,0))," ")</f>
        <v>0.39265944511441886</v>
      </c>
      <c r="X190" s="29">
        <f>+IFERROR(VLOOKUP(Creditos_totales!X$104,Cartera!$C$89:$DG$127,Creditos_totales!$P190,0)/(VLOOKUP(Creditos_totales!X$104,Cartera!$C$89:$DG$127,Creditos_totales!$P190,0)+VLOOKUP(Creditos_totales!X$104,Cartera!$C$44:$DG$82,Creditos_totales!$P190,0))," ")</f>
        <v>0.35911713176414961</v>
      </c>
      <c r="Y190" s="29">
        <f>+IFERROR(VLOOKUP(Creditos_totales!Y$104,Cartera!$C$89:$DG$127,Creditos_totales!$P190,0)/(VLOOKUP(Creditos_totales!Y$104,Cartera!$C$89:$DG$127,Creditos_totales!$P190,0)+VLOOKUP(Creditos_totales!Y$104,Cartera!$C$44:$DG$82,Creditos_totales!$P190,0))," ")</f>
        <v>0.40422243517119427</v>
      </c>
      <c r="Z190" s="29">
        <f>+IFERROR(VLOOKUP(Creditos_totales!Z$104,Cartera!$C$89:$DG$127,Creditos_totales!$P190,0)/(VLOOKUP(Creditos_totales!Z$104,Cartera!$C$89:$DG$127,Creditos_totales!$P190,0)+VLOOKUP(Creditos_totales!Z$104,Cartera!$C$44:$DG$82,Creditos_totales!$P190,0))," ")</f>
        <v>0.40358076185354885</v>
      </c>
      <c r="AA190" s="29">
        <f>+IFERROR(VLOOKUP(Creditos_totales!AA$104,Cartera!$C$89:$DG$127,Creditos_totales!$P190,0)/(VLOOKUP(Creditos_totales!AA$104,Cartera!$C$89:$DG$127,Creditos_totales!$P190,0)+VLOOKUP(Creditos_totales!AA$104,Cartera!$C$44:$DG$82,Creditos_totales!$P190,0))," ")</f>
        <v>0.34501803520942553</v>
      </c>
      <c r="AB190" s="29">
        <f>+IFERROR(VLOOKUP(Creditos_totales!AB$104,Cartera!$C$89:$DG$127,Creditos_totales!$P190,0)/(VLOOKUP(Creditos_totales!AB$104,Cartera!$C$89:$DG$127,Creditos_totales!$P190,0)+VLOOKUP(Creditos_totales!AB$104,Cartera!$C$44:$DG$82,Creditos_totales!$P190,0))," ")</f>
        <v>0.4344197438947352</v>
      </c>
      <c r="AC190" s="29">
        <f>+IFERROR(VLOOKUP(Creditos_totales!AC$104,Cartera!$C$89:$DG$127,Creditos_totales!$P190,0)/(VLOOKUP(Creditos_totales!AC$104,Cartera!$C$89:$DG$127,Creditos_totales!$P190,0)+VLOOKUP(Creditos_totales!AC$104,Cartera!$C$44:$DG$82,Creditos_totales!$P190,0))," ")</f>
        <v>0.25590811042199241</v>
      </c>
      <c r="AD190" s="29">
        <f>+IFERROR(VLOOKUP(Creditos_totales!AD$104,Cartera!$C$89:$DG$127,Creditos_totales!$P190,0)/(VLOOKUP(Creditos_totales!AD$104,Cartera!$C$89:$DG$127,Creditos_totales!$P190,0)+VLOOKUP(Creditos_totales!AD$104,Cartera!$C$44:$DG$82,Creditos_totales!$P190,0))," ")</f>
        <v>0.28124635238922124</v>
      </c>
      <c r="AE190" s="29">
        <f>+IFERROR(VLOOKUP(Creditos_totales!AE$104,Cartera!$C$89:$DG$127,Creditos_totales!$P190,0)/(VLOOKUP(Creditos_totales!AE$104,Cartera!$C$89:$DG$127,Creditos_totales!$P190,0)+VLOOKUP(Creditos_totales!AE$104,Cartera!$C$44:$DG$82,Creditos_totales!$P190,0))," ")</f>
        <v>0.41055949822122745</v>
      </c>
      <c r="AF190" s="29" t="str">
        <f>+IFERROR(VLOOKUP(Creditos_totales!AF$104,Cartera!$C$89:$DG$127,Creditos_totales!$P190,0)/(VLOOKUP(Creditos_totales!AF$104,Cartera!$C$89:$DG$127,Creditos_totales!$P190,0)+VLOOKUP(Creditos_totales!AF$104,Cartera!$C$44:$DG$82,Creditos_totales!$P190,0))," ")</f>
        <v xml:space="preserve"> </v>
      </c>
      <c r="AG190" s="29">
        <f>+IFERROR(VLOOKUP(Creditos_totales!AG$104,Cartera!$C$89:$DG$127,Creditos_totales!$P190,0)/(VLOOKUP(Creditos_totales!AG$104,Cartera!$C$89:$DG$127,Creditos_totales!$P190,0)+VLOOKUP(Creditos_totales!AG$104,Cartera!$C$44:$DG$82,Creditos_totales!$P190,0))," ")</f>
        <v>0.35763902728576635</v>
      </c>
      <c r="AH190" s="29">
        <f>+IFERROR(VLOOKUP(Creditos_totales!AH$104,Cartera!$C$89:$DG$127,Creditos_totales!$P190,0)/(VLOOKUP(Creditos_totales!AH$104,Cartera!$C$89:$DG$127,Creditos_totales!$P190,0)+VLOOKUP(Creditos_totales!AH$104,Cartera!$C$44:$DG$82,Creditos_totales!$P190,0))," ")</f>
        <v>0.13305944971564018</v>
      </c>
      <c r="AI190" s="29">
        <f>+IFERROR(VLOOKUP(Creditos_totales!AI$104,Cartera!$C$89:$DG$127,Creditos_totales!$P190,0)/(VLOOKUP(Creditos_totales!AI$104,Cartera!$C$89:$DG$127,Creditos_totales!$P190,0)+VLOOKUP(Creditos_totales!AI$104,Cartera!$C$44:$DG$82,Creditos_totales!$P190,0))," ")</f>
        <v>0.4072153366686882</v>
      </c>
      <c r="AJ190" s="29" t="str">
        <f>+IFERROR(VLOOKUP(Creditos_totales!AJ$104,Cartera!$C$89:$DG$127,Creditos_totales!$P190,0)/(VLOOKUP(Creditos_totales!AJ$104,Cartera!$C$89:$DG$127,Creditos_totales!$P190,0)+VLOOKUP(Creditos_totales!AJ$104,Cartera!$C$44:$DG$82,Creditos_totales!$P190,0))," ")</f>
        <v xml:space="preserve"> </v>
      </c>
      <c r="AK190" s="29">
        <f>+IFERROR(VLOOKUP(Creditos_totales!AK$104,Cartera!$C$89:$DG$127,Creditos_totales!$P190,0)/(VLOOKUP(Creditos_totales!AK$104,Cartera!$C$89:$DG$127,Creditos_totales!$P190,0)+VLOOKUP(Creditos_totales!AK$104,Cartera!$C$44:$DG$82,Creditos_totales!$P190,0))," ")</f>
        <v>0.36820647063798612</v>
      </c>
      <c r="AL190" s="29" t="str">
        <f>+IFERROR(VLOOKUP(Creditos_totales!AL$104,Cartera!$C$89:$DG$127,Creditos_totales!$P190,0)/(VLOOKUP(Creditos_totales!AL$104,Cartera!$C$89:$DG$127,Creditos_totales!$P190,0)+VLOOKUP(Creditos_totales!AL$104,Cartera!$C$44:$DG$82,Creditos_totales!$P190,0))," ")</f>
        <v xml:space="preserve"> </v>
      </c>
      <c r="AM190" s="29" t="str">
        <f>+IFERROR(VLOOKUP(Creditos_totales!AM$104,Cartera!$C$89:$DG$127,Creditos_totales!$P190,0)/(VLOOKUP(Creditos_totales!AM$104,Cartera!$C$89:$DG$127,Creditos_totales!$P190,0)+VLOOKUP(Creditos_totales!AM$104,Cartera!$C$44:$DG$82,Creditos_totales!$P190,0))," ")</f>
        <v xml:space="preserve"> </v>
      </c>
      <c r="AN190" s="29" t="str">
        <f>+IFERROR(VLOOKUP(Creditos_totales!AN$104,Cartera!$C$89:$DG$127,Creditos_totales!$P190,0)/(VLOOKUP(Creditos_totales!AN$104,Cartera!$C$89:$DG$127,Creditos_totales!$P190,0)+VLOOKUP(Creditos_totales!AN$104,Cartera!$C$44:$DG$82,Creditos_totales!$P190,0))," ")</f>
        <v xml:space="preserve"> </v>
      </c>
      <c r="AO190" s="29" t="str">
        <f>+IFERROR(VLOOKUP(Creditos_totales!AO$104,Cartera!$C$89:$DG$127,Creditos_totales!$P190,0)/(VLOOKUP(Creditos_totales!AO$104,Cartera!$C$89:$DG$127,Creditos_totales!$P190,0)+VLOOKUP(Creditos_totales!AO$104,Cartera!$C$44:$DG$82,Creditos_totales!$P190,0))," ")</f>
        <v xml:space="preserve"> </v>
      </c>
      <c r="AP190" s="29">
        <f>+IFERROR(VLOOKUP(Creditos_totales!AP$104,Cartera!$C$89:$DG$127,Creditos_totales!$P190,0)/(VLOOKUP(Creditos_totales!AP$104,Cartera!$C$89:$DG$127,Creditos_totales!$P190,0)+VLOOKUP(Creditos_totales!AP$104,Cartera!$C$44:$DG$82,Creditos_totales!$P190,0))," ")</f>
        <v>0.18563285134597746</v>
      </c>
      <c r="AQ190" s="29" t="str">
        <f>+IFERROR(VLOOKUP(Creditos_totales!AQ$104,Cartera!$C$89:$DG$127,Creditos_totales!$P190,0)/(VLOOKUP(Creditos_totales!AQ$104,Cartera!$C$89:$DG$127,Creditos_totales!$P190,0)+VLOOKUP(Creditos_totales!AQ$104,Cartera!$C$44:$DG$82,Creditos_totales!$P190,0))," ")</f>
        <v xml:space="preserve"> </v>
      </c>
      <c r="AR190" s="29">
        <f>+IFERROR(VLOOKUP(Creditos_totales!AR$104,Cartera!$C$89:$DG$127,Creditos_totales!$P190,0)/(VLOOKUP(Creditos_totales!AR$104,Cartera!$C$89:$DG$127,Creditos_totales!$P190,0)+VLOOKUP(Creditos_totales!AR$104,Cartera!$C$44:$DG$82,Creditos_totales!$P190,0))," ")</f>
        <v>7.9628652431264144E-2</v>
      </c>
      <c r="AS190" s="29">
        <f>+IFERROR(VLOOKUP(Creditos_totales!AS$104,Cartera!$C$89:$DG$127,Creditos_totales!$P190,0)/(VLOOKUP(Creditos_totales!AS$104,Cartera!$C$89:$DG$127,Creditos_totales!$P190,0)+VLOOKUP(Creditos_totales!AS$104,Cartera!$C$44:$DG$82,Creditos_totales!$P190,0))," ")</f>
        <v>0.37225600281421306</v>
      </c>
      <c r="AT190" s="29">
        <f>+IFERROR(VLOOKUP(Creditos_totales!AT$104,Cartera!$C$89:$DG$127,Creditos_totales!$P190,0)/(VLOOKUP(Creditos_totales!AT$104,Cartera!$C$89:$DG$127,Creditos_totales!$P190,0)+VLOOKUP(Creditos_totales!AT$104,Cartera!$C$44:$DG$82,Creditos_totales!$P190,0))," ")</f>
        <v>0.29865224511420457</v>
      </c>
      <c r="AU190" s="29">
        <f>+IFERROR(VLOOKUP(Creditos_totales!AU$104,Cartera!$C$89:$DG$127,Creditos_totales!$P190,0)/(VLOOKUP(Creditos_totales!AU$104,Cartera!$C$89:$DG$127,Creditos_totales!$P190,0)+VLOOKUP(Creditos_totales!AU$104,Cartera!$C$44:$DG$82,Creditos_totales!$P190,0))," ")</f>
        <v>0.52035571652822188</v>
      </c>
      <c r="AV190" s="29" t="str">
        <f>+IFERROR(VLOOKUP(Creditos_totales!AV$104,Cartera!$C$89:$DG$127,Creditos_totales!$P190,0)/(VLOOKUP(Creditos_totales!AV$104,Cartera!$C$89:$DG$127,Creditos_totales!$P190,0)+VLOOKUP(Creditos_totales!AV$104,Cartera!$C$44:$DG$82,Creditos_totales!$P190,0))," ")</f>
        <v xml:space="preserve"> </v>
      </c>
      <c r="AW190" s="29" t="str">
        <f>+IFERROR(VLOOKUP(Creditos_totales!AW$104,Cartera!$C$89:$DG$127,Creditos_totales!$P190,0)/(VLOOKUP(Creditos_totales!AW$104,Cartera!$C$89:$DG$127,Creditos_totales!$P190,0)+VLOOKUP(Creditos_totales!AW$104,Cartera!$C$44:$DG$82,Creditos_totales!$P190,0))," ")</f>
        <v xml:space="preserve"> </v>
      </c>
      <c r="AX190" s="29">
        <f>+IFERROR(VLOOKUP(Creditos_totales!AX$104,Cartera!$C$89:$DG$127,Creditos_totales!$P190,0)/(VLOOKUP(Creditos_totales!AX$104,Cartera!$C$89:$DG$127,Creditos_totales!$P190,0)+VLOOKUP(Creditos_totales!AX$104,Cartera!$C$44:$DG$82,Creditos_totales!$P190,0))," ")</f>
        <v>0.10178817284052794</v>
      </c>
      <c r="AY190" s="29">
        <f>+IFERROR(VLOOKUP(Creditos_totales!AY$104,Cartera!$C$89:$DG$127,Creditos_totales!$P190,0)/(VLOOKUP(Creditos_totales!AY$104,Cartera!$C$89:$DG$127,Creditos_totales!$P190,0)+VLOOKUP(Creditos_totales!AY$104,Cartera!$C$44:$DG$82,Creditos_totales!$P190,0))," ")</f>
        <v>4.0821247725158896E-2</v>
      </c>
      <c r="AZ190" s="29">
        <f>+IFERROR(VLOOKUP(Creditos_totales!AZ$104,Cartera!$C$89:$DG$127,Creditos_totales!$P190,0)/(VLOOKUP(Creditos_totales!AZ$104,Cartera!$C$89:$DG$127,Creditos_totales!$P190,0)+VLOOKUP(Creditos_totales!AZ$104,Cartera!$C$44:$DG$82,Creditos_totales!$P190,0))," ")</f>
        <v>0.28716036103459136</v>
      </c>
      <c r="BA190" s="29">
        <f>+IFERROR(VLOOKUP(Creditos_totales!BA$104,Cartera!$C$89:$DG$127,Creditos_totales!$P190,0)/(VLOOKUP(Creditos_totales!BA$104,Cartera!$C$89:$DG$127,Creditos_totales!$P190,0)+VLOOKUP(Creditos_totales!BA$104,Cartera!$C$44:$DG$82,Creditos_totales!$P190,0))," ")</f>
        <v>0.16724861911220218</v>
      </c>
      <c r="BB190" s="29" t="str">
        <f>+IFERROR(VLOOKUP(Creditos_totales!BB$104,Cartera!$C$89:$DG$127,Creditos_totales!$P190,0)/(VLOOKUP(Creditos_totales!BB$104,Cartera!$C$89:$DG$127,Creditos_totales!$P190,0)+VLOOKUP(Creditos_totales!BB$104,Cartera!$C$44:$DG$82,Creditos_totales!$P190,0))," ")</f>
        <v xml:space="preserve"> </v>
      </c>
      <c r="BC190" s="29" t="str">
        <f>+IFERROR(VLOOKUP(Creditos_totales!BC$104,Cartera!$C$89:$DG$127,Creditos_totales!$P190,0)/(VLOOKUP(Creditos_totales!BC$104,Cartera!$C$89:$DG$127,Creditos_totales!$P190,0)+VLOOKUP(Creditos_totales!BC$104,Cartera!$C$44:$DG$82,Creditos_totales!$P190,0))," ")</f>
        <v xml:space="preserve"> </v>
      </c>
      <c r="BD190" s="29">
        <f>+IFERROR(VLOOKUP(Creditos_totales!BD$104,Cartera!$C$89:$DG$127,Creditos_totales!$P190,0)/(VLOOKUP(Creditos_totales!BD$104,Cartera!$C$89:$DG$127,Creditos_totales!$P190,0)+VLOOKUP(Creditos_totales!BD$104,Cartera!$C$44:$DG$82,Creditos_totales!$P190,0))," ")</f>
        <v>5.3748236774823197E-4</v>
      </c>
      <c r="BE190" s="29">
        <f>+IFERROR(VLOOKUP(Creditos_totales!BE$104,Cartera!$C$89:$DG$127,Creditos_totales!$P190,0)/(VLOOKUP(Creditos_totales!BE$104,Cartera!$C$89:$DG$127,Creditos_totales!$P190,0)+VLOOKUP(Creditos_totales!BE$104,Cartera!$C$44:$DG$82,Creditos_totales!$P190,0))," ")</f>
        <v>0.65932692272533977</v>
      </c>
      <c r="BF190" s="29">
        <f>+IFERROR(VLOOKUP(Creditos_totales!BF$104,Cartera!$C$89:$DG$127,Creditos_totales!$P190,0)/(VLOOKUP(Creditos_totales!BF$104,Cartera!$C$89:$DG$127,Creditos_totales!$P190,0)+VLOOKUP(Creditos_totales!BF$104,Cartera!$C$44:$DG$82,Creditos_totales!$P190,0))," ")</f>
        <v>0.25124532466707217</v>
      </c>
      <c r="BG190" s="12">
        <f t="shared" si="7"/>
        <v>0.40362430181020947</v>
      </c>
      <c r="BH190" s="38">
        <v>0.2922530853134504</v>
      </c>
    </row>
    <row r="191" spans="2:60" ht="16.5" x14ac:dyDescent="0.3">
      <c r="B191">
        <v>99</v>
      </c>
      <c r="C191" s="23">
        <v>43524</v>
      </c>
      <c r="D191" s="29">
        <f>+IFERROR(VLOOKUP(D$104,Cartera!$C$23:$DG$33,Creditos_totales!$B191,0)/(VLOOKUP(D$104,Cartera!$C$5:$DG$15,Creditos_totales!$B191,0)+VLOOKUP(D$104,Cartera!$C$23:$DG$33,Creditos_totales!$B191,0))," ")</f>
        <v>0.59801070313452442</v>
      </c>
      <c r="E191" s="29">
        <f>+IFERROR(VLOOKUP(E$104,Cartera!$C$23:$DG$33,Creditos_totales!$B191,0)/(VLOOKUP(E$104,Cartera!$C$5:$DG$15,Creditos_totales!$B191,0)+VLOOKUP(E$104,Cartera!$C$23:$DG$33,Creditos_totales!$B191,0))," ")</f>
        <v>0.68211197132488766</v>
      </c>
      <c r="F191" s="29">
        <f>+IFERROR(VLOOKUP(F$104,Cartera!$C$23:$DG$33,Creditos_totales!$B191,0)/(VLOOKUP(F$104,Cartera!$C$5:$DG$15,Creditos_totales!$B191,0)+VLOOKUP(F$104,Cartera!$C$23:$DG$33,Creditos_totales!$B191,0))," ")</f>
        <v>0.55062688711621877</v>
      </c>
      <c r="G191" s="29">
        <f>+IFERROR(VLOOKUP(G$104,Cartera!$C$23:$DG$33,Creditos_totales!$B191,0)/(VLOOKUP(G$104,Cartera!$C$5:$DG$15,Creditos_totales!$B191,0)+VLOOKUP(G$104,Cartera!$C$23:$DG$33,Creditos_totales!$B191,0))," ")</f>
        <v>0.62283616081181958</v>
      </c>
      <c r="H191" s="29">
        <f>+IFERROR(VLOOKUP(H$104,Cartera!$C$23:$DG$33,Creditos_totales!$B191,0)/(VLOOKUP(H$104,Cartera!$C$5:$DG$15,Creditos_totales!$B191,0)+VLOOKUP(H$104,Cartera!$C$23:$DG$33,Creditos_totales!$B191,0))," ")</f>
        <v>0.28368770409903443</v>
      </c>
      <c r="I191" s="29">
        <f>+IFERROR(VLOOKUP(I$104,Cartera!$C$23:$DG$33,Creditos_totales!$B191,0)/(VLOOKUP(I$104,Cartera!$C$5:$DG$15,Creditos_totales!$B191,0)+VLOOKUP(I$104,Cartera!$C$23:$DG$33,Creditos_totales!$B191,0))," ")</f>
        <v>0.54499963230081017</v>
      </c>
      <c r="J191" s="29">
        <f>+IFERROR(VLOOKUP(J$104,Cartera!$C$23:$DG$33,Creditos_totales!$B191,0)/(VLOOKUP(J$104,Cartera!$C$5:$DG$15,Creditos_totales!$B191,0)+VLOOKUP(J$104,Cartera!$C$23:$DG$33,Creditos_totales!$B191,0))," ")</f>
        <v>0.75579961312675981</v>
      </c>
      <c r="K191" s="29">
        <f>+IFERROR(VLOOKUP(K$104,Cartera!$C$23:$DG$33,Creditos_totales!$B191,0)/(VLOOKUP(K$104,Cartera!$C$5:$DG$15,Creditos_totales!$B191,0)+VLOOKUP(K$104,Cartera!$C$23:$DG$33,Creditos_totales!$B191,0))," ")</f>
        <v>0.7898274438112699</v>
      </c>
      <c r="L191" s="29">
        <f>+IFERROR(VLOOKUP(L$104,Cartera!$C$23:$DG$33,Creditos_totales!$B191,0)/(VLOOKUP(L$104,Cartera!$C$5:$DG$15,Creditos_totales!$B191,0)+VLOOKUP(L$104,Cartera!$C$23:$DG$33,Creditos_totales!$B191,0))," ")</f>
        <v>0.13759702637511811</v>
      </c>
      <c r="M191" s="29">
        <f>+IFERROR(VLOOKUP(M$104,Cartera!$C$23:$DG$33,Creditos_totales!$B191,0)/(VLOOKUP(M$104,Cartera!$C$5:$DG$15,Creditos_totales!$B191,0)+VLOOKUP(M$104,Cartera!$C$23:$DG$33,Creditos_totales!$B191,0))," ")</f>
        <v>0.33389652473884024</v>
      </c>
      <c r="N191" s="12">
        <v>0.59999733876268113</v>
      </c>
      <c r="P191">
        <v>99</v>
      </c>
      <c r="Q191" s="3">
        <v>43524</v>
      </c>
      <c r="R191" s="29">
        <f t="shared" si="4"/>
        <v>0.37716383918818042</v>
      </c>
      <c r="S191" s="29">
        <f t="shared" si="5"/>
        <v>0.40198929686547558</v>
      </c>
      <c r="T191" s="29">
        <f t="shared" si="6"/>
        <v>0.44937311288378123</v>
      </c>
      <c r="U191" s="29">
        <f>+IFERROR(VLOOKUP(Creditos_totales!U$104,Cartera!$C$89:$DG$127,Creditos_totales!$P191,0)/(VLOOKUP(Creditos_totales!U$104,Cartera!$C$89:$DG$127,Creditos_totales!$P191,0)+VLOOKUP(Creditos_totales!U$104,Cartera!$C$44:$DG$82,Creditos_totales!$P191,0))," ")</f>
        <v>0.39358964823974302</v>
      </c>
      <c r="V191" s="29">
        <f>+IFERROR(VLOOKUP(Creditos_totales!V$104,Cartera!$C$89:$DG$127,Creditos_totales!$P191,0)/(VLOOKUP(Creditos_totales!V$104,Cartera!$C$89:$DG$127,Creditos_totales!$P191,0)+VLOOKUP(Creditos_totales!V$104,Cartera!$C$44:$DG$82,Creditos_totales!$P191,0))," ")</f>
        <v>0.66194063131265002</v>
      </c>
      <c r="W191" s="29">
        <f>+IFERROR(VLOOKUP(Creditos_totales!W$104,Cartera!$C$89:$DG$127,Creditos_totales!$P191,0)/(VLOOKUP(Creditos_totales!W$104,Cartera!$C$89:$DG$127,Creditos_totales!$P191,0)+VLOOKUP(Creditos_totales!W$104,Cartera!$C$44:$DG$82,Creditos_totales!$P191,0))," ")</f>
        <v>0.39094922819998296</v>
      </c>
      <c r="X191" s="29">
        <f>+IFERROR(VLOOKUP(Creditos_totales!X$104,Cartera!$C$89:$DG$127,Creditos_totales!$P191,0)/(VLOOKUP(Creditos_totales!X$104,Cartera!$C$89:$DG$127,Creditos_totales!$P191,0)+VLOOKUP(Creditos_totales!X$104,Cartera!$C$44:$DG$82,Creditos_totales!$P191,0))," ")</f>
        <v>0.35697782411353546</v>
      </c>
      <c r="Y191" s="29">
        <f>+IFERROR(VLOOKUP(Creditos_totales!Y$104,Cartera!$C$89:$DG$127,Creditos_totales!$P191,0)/(VLOOKUP(Creditos_totales!Y$104,Cartera!$C$89:$DG$127,Creditos_totales!$P191,0)+VLOOKUP(Creditos_totales!Y$104,Cartera!$C$44:$DG$82,Creditos_totales!$P191,0))," ")</f>
        <v>0.40473366661789972</v>
      </c>
      <c r="Z191" s="29">
        <f>+IFERROR(VLOOKUP(Creditos_totales!Z$104,Cartera!$C$89:$DG$127,Creditos_totales!$P191,0)/(VLOOKUP(Creditos_totales!Z$104,Cartera!$C$89:$DG$127,Creditos_totales!$P191,0)+VLOOKUP(Creditos_totales!Z$104,Cartera!$C$44:$DG$82,Creditos_totales!$P191,0))," ")</f>
        <v>0.40301702089994401</v>
      </c>
      <c r="AA191" s="29">
        <f>+IFERROR(VLOOKUP(Creditos_totales!AA$104,Cartera!$C$89:$DG$127,Creditos_totales!$P191,0)/(VLOOKUP(Creditos_totales!AA$104,Cartera!$C$89:$DG$127,Creditos_totales!$P191,0)+VLOOKUP(Creditos_totales!AA$104,Cartera!$C$44:$DG$82,Creditos_totales!$P191,0))," ")</f>
        <v>0.34488054876811164</v>
      </c>
      <c r="AB191" s="29">
        <f>+IFERROR(VLOOKUP(Creditos_totales!AB$104,Cartera!$C$89:$DG$127,Creditos_totales!$P191,0)/(VLOOKUP(Creditos_totales!AB$104,Cartera!$C$89:$DG$127,Creditos_totales!$P191,0)+VLOOKUP(Creditos_totales!AB$104,Cartera!$C$44:$DG$82,Creditos_totales!$P191,0))," ")</f>
        <v>0.43244676940456261</v>
      </c>
      <c r="AC191" s="29">
        <f>+IFERROR(VLOOKUP(Creditos_totales!AC$104,Cartera!$C$89:$DG$127,Creditos_totales!$P191,0)/(VLOOKUP(Creditos_totales!AC$104,Cartera!$C$89:$DG$127,Creditos_totales!$P191,0)+VLOOKUP(Creditos_totales!AC$104,Cartera!$C$44:$DG$82,Creditos_totales!$P191,0))," ")</f>
        <v>0.26418036470552825</v>
      </c>
      <c r="AD191" s="29">
        <f>+IFERROR(VLOOKUP(Creditos_totales!AD$104,Cartera!$C$89:$DG$127,Creditos_totales!$P191,0)/(VLOOKUP(Creditos_totales!AD$104,Cartera!$C$89:$DG$127,Creditos_totales!$P191,0)+VLOOKUP(Creditos_totales!AD$104,Cartera!$C$44:$DG$82,Creditos_totales!$P191,0))," ")</f>
        <v>0.29472006181333266</v>
      </c>
      <c r="AE191" s="29">
        <f>+IFERROR(VLOOKUP(Creditos_totales!AE$104,Cartera!$C$89:$DG$127,Creditos_totales!$P191,0)/(VLOOKUP(Creditos_totales!AE$104,Cartera!$C$89:$DG$127,Creditos_totales!$P191,0)+VLOOKUP(Creditos_totales!AE$104,Cartera!$C$44:$DG$82,Creditos_totales!$P191,0))," ")</f>
        <v>0.41108413554271517</v>
      </c>
      <c r="AF191" s="29" t="str">
        <f>+IFERROR(VLOOKUP(Creditos_totales!AF$104,Cartera!$C$89:$DG$127,Creditos_totales!$P191,0)/(VLOOKUP(Creditos_totales!AF$104,Cartera!$C$89:$DG$127,Creditos_totales!$P191,0)+VLOOKUP(Creditos_totales!AF$104,Cartera!$C$44:$DG$82,Creditos_totales!$P191,0))," ")</f>
        <v xml:space="preserve"> </v>
      </c>
      <c r="AG191" s="29">
        <f>+IFERROR(VLOOKUP(Creditos_totales!AG$104,Cartera!$C$89:$DG$127,Creditos_totales!$P191,0)/(VLOOKUP(Creditos_totales!AG$104,Cartera!$C$89:$DG$127,Creditos_totales!$P191,0)+VLOOKUP(Creditos_totales!AG$104,Cartera!$C$44:$DG$82,Creditos_totales!$P191,0))," ")</f>
        <v>0.3561161172564401</v>
      </c>
      <c r="AH191" s="29">
        <f>+IFERROR(VLOOKUP(Creditos_totales!AH$104,Cartera!$C$89:$DG$127,Creditos_totales!$P191,0)/(VLOOKUP(Creditos_totales!AH$104,Cartera!$C$89:$DG$127,Creditos_totales!$P191,0)+VLOOKUP(Creditos_totales!AH$104,Cartera!$C$44:$DG$82,Creditos_totales!$P191,0))," ")</f>
        <v>0.13409426145204975</v>
      </c>
      <c r="AI191" s="29">
        <f>+IFERROR(VLOOKUP(Creditos_totales!AI$104,Cartera!$C$89:$DG$127,Creditos_totales!$P191,0)/(VLOOKUP(Creditos_totales!AI$104,Cartera!$C$89:$DG$127,Creditos_totales!$P191,0)+VLOOKUP(Creditos_totales!AI$104,Cartera!$C$44:$DG$82,Creditos_totales!$P191,0))," ")</f>
        <v>0.41032510267154709</v>
      </c>
      <c r="AJ191" s="29" t="str">
        <f>+IFERROR(VLOOKUP(Creditos_totales!AJ$104,Cartera!$C$89:$DG$127,Creditos_totales!$P191,0)/(VLOOKUP(Creditos_totales!AJ$104,Cartera!$C$89:$DG$127,Creditos_totales!$P191,0)+VLOOKUP(Creditos_totales!AJ$104,Cartera!$C$44:$DG$82,Creditos_totales!$P191,0))," ")</f>
        <v xml:space="preserve"> </v>
      </c>
      <c r="AK191" s="29">
        <f>+IFERROR(VLOOKUP(Creditos_totales!AK$104,Cartera!$C$89:$DG$127,Creditos_totales!$P191,0)/(VLOOKUP(Creditos_totales!AK$104,Cartera!$C$89:$DG$127,Creditos_totales!$P191,0)+VLOOKUP(Creditos_totales!AK$104,Cartera!$C$44:$DG$82,Creditos_totales!$P191,0))," ")</f>
        <v>0.37314109681978097</v>
      </c>
      <c r="AL191" s="29" t="str">
        <f>+IFERROR(VLOOKUP(Creditos_totales!AL$104,Cartera!$C$89:$DG$127,Creditos_totales!$P191,0)/(VLOOKUP(Creditos_totales!AL$104,Cartera!$C$89:$DG$127,Creditos_totales!$P191,0)+VLOOKUP(Creditos_totales!AL$104,Cartera!$C$44:$DG$82,Creditos_totales!$P191,0))," ")</f>
        <v xml:space="preserve"> </v>
      </c>
      <c r="AM191" s="29" t="str">
        <f>+IFERROR(VLOOKUP(Creditos_totales!AM$104,Cartera!$C$89:$DG$127,Creditos_totales!$P191,0)/(VLOOKUP(Creditos_totales!AM$104,Cartera!$C$89:$DG$127,Creditos_totales!$P191,0)+VLOOKUP(Creditos_totales!AM$104,Cartera!$C$44:$DG$82,Creditos_totales!$P191,0))," ")</f>
        <v xml:space="preserve"> </v>
      </c>
      <c r="AN191" s="29" t="str">
        <f>+IFERROR(VLOOKUP(Creditos_totales!AN$104,Cartera!$C$89:$DG$127,Creditos_totales!$P191,0)/(VLOOKUP(Creditos_totales!AN$104,Cartera!$C$89:$DG$127,Creditos_totales!$P191,0)+VLOOKUP(Creditos_totales!AN$104,Cartera!$C$44:$DG$82,Creditos_totales!$P191,0))," ")</f>
        <v xml:space="preserve"> </v>
      </c>
      <c r="AO191" s="29" t="str">
        <f>+IFERROR(VLOOKUP(Creditos_totales!AO$104,Cartera!$C$89:$DG$127,Creditos_totales!$P191,0)/(VLOOKUP(Creditos_totales!AO$104,Cartera!$C$89:$DG$127,Creditos_totales!$P191,0)+VLOOKUP(Creditos_totales!AO$104,Cartera!$C$44:$DG$82,Creditos_totales!$P191,0))," ")</f>
        <v xml:space="preserve"> </v>
      </c>
      <c r="AP191" s="29">
        <f>+IFERROR(VLOOKUP(Creditos_totales!AP$104,Cartera!$C$89:$DG$127,Creditos_totales!$P191,0)/(VLOOKUP(Creditos_totales!AP$104,Cartera!$C$89:$DG$127,Creditos_totales!$P191,0)+VLOOKUP(Creditos_totales!AP$104,Cartera!$C$44:$DG$82,Creditos_totales!$P191,0))," ")</f>
        <v>0.18225852461421765</v>
      </c>
      <c r="AQ191" s="29" t="str">
        <f>+IFERROR(VLOOKUP(Creditos_totales!AQ$104,Cartera!$C$89:$DG$127,Creditos_totales!$P191,0)/(VLOOKUP(Creditos_totales!AQ$104,Cartera!$C$89:$DG$127,Creditos_totales!$P191,0)+VLOOKUP(Creditos_totales!AQ$104,Cartera!$C$44:$DG$82,Creditos_totales!$P191,0))," ")</f>
        <v xml:space="preserve"> </v>
      </c>
      <c r="AR191" s="29">
        <f>+IFERROR(VLOOKUP(Creditos_totales!AR$104,Cartera!$C$89:$DG$127,Creditos_totales!$P191,0)/(VLOOKUP(Creditos_totales!AR$104,Cartera!$C$89:$DG$127,Creditos_totales!$P191,0)+VLOOKUP(Creditos_totales!AR$104,Cartera!$C$44:$DG$82,Creditos_totales!$P191,0))," ")</f>
        <v>7.5485228995901418E-2</v>
      </c>
      <c r="AS191" s="29">
        <f>+IFERROR(VLOOKUP(Creditos_totales!AS$104,Cartera!$C$89:$DG$127,Creditos_totales!$P191,0)/(VLOOKUP(Creditos_totales!AS$104,Cartera!$C$89:$DG$127,Creditos_totales!$P191,0)+VLOOKUP(Creditos_totales!AS$104,Cartera!$C$44:$DG$82,Creditos_totales!$P191,0))," ")</f>
        <v>0.3666311618084731</v>
      </c>
      <c r="AT191" s="29">
        <f>+IFERROR(VLOOKUP(Creditos_totales!AT$104,Cartera!$C$89:$DG$127,Creditos_totales!$P191,0)/(VLOOKUP(Creditos_totales!AT$104,Cartera!$C$89:$DG$127,Creditos_totales!$P191,0)+VLOOKUP(Creditos_totales!AT$104,Cartera!$C$44:$DG$82,Creditos_totales!$P191,0))," ")</f>
        <v>0.3056414195558006</v>
      </c>
      <c r="AU191" s="29">
        <f>+IFERROR(VLOOKUP(Creditos_totales!AU$104,Cartera!$C$89:$DG$127,Creditos_totales!$P191,0)/(VLOOKUP(Creditos_totales!AU$104,Cartera!$C$89:$DG$127,Creditos_totales!$P191,0)+VLOOKUP(Creditos_totales!AU$104,Cartera!$C$44:$DG$82,Creditos_totales!$P191,0))," ")</f>
        <v>0.52091257855053152</v>
      </c>
      <c r="AV191" s="29" t="str">
        <f>+IFERROR(VLOOKUP(Creditos_totales!AV$104,Cartera!$C$89:$DG$127,Creditos_totales!$P191,0)/(VLOOKUP(Creditos_totales!AV$104,Cartera!$C$89:$DG$127,Creditos_totales!$P191,0)+VLOOKUP(Creditos_totales!AV$104,Cartera!$C$44:$DG$82,Creditos_totales!$P191,0))," ")</f>
        <v xml:space="preserve"> </v>
      </c>
      <c r="AW191" s="29" t="str">
        <f>+IFERROR(VLOOKUP(Creditos_totales!AW$104,Cartera!$C$89:$DG$127,Creditos_totales!$P191,0)/(VLOOKUP(Creditos_totales!AW$104,Cartera!$C$89:$DG$127,Creditos_totales!$P191,0)+VLOOKUP(Creditos_totales!AW$104,Cartera!$C$44:$DG$82,Creditos_totales!$P191,0))," ")</f>
        <v xml:space="preserve"> </v>
      </c>
      <c r="AX191" s="29">
        <f>+IFERROR(VLOOKUP(Creditos_totales!AX$104,Cartera!$C$89:$DG$127,Creditos_totales!$P191,0)/(VLOOKUP(Creditos_totales!AX$104,Cartera!$C$89:$DG$127,Creditos_totales!$P191,0)+VLOOKUP(Creditos_totales!AX$104,Cartera!$C$44:$DG$82,Creditos_totales!$P191,0))," ")</f>
        <v>0.10656445254117908</v>
      </c>
      <c r="AY191" s="29">
        <f>+IFERROR(VLOOKUP(Creditos_totales!AY$104,Cartera!$C$89:$DG$127,Creditos_totales!$P191,0)/(VLOOKUP(Creditos_totales!AY$104,Cartera!$C$89:$DG$127,Creditos_totales!$P191,0)+VLOOKUP(Creditos_totales!AY$104,Cartera!$C$44:$DG$82,Creditos_totales!$P191,0))," ")</f>
        <v>4.1324178333381277E-2</v>
      </c>
      <c r="AZ191" s="29">
        <f>+IFERROR(VLOOKUP(Creditos_totales!AZ$104,Cartera!$C$89:$DG$127,Creditos_totales!$P191,0)/(VLOOKUP(Creditos_totales!AZ$104,Cartera!$C$89:$DG$127,Creditos_totales!$P191,0)+VLOOKUP(Creditos_totales!AZ$104,Cartera!$C$44:$DG$82,Creditos_totales!$P191,0))," ")</f>
        <v>0.28642430900051308</v>
      </c>
      <c r="BA191" s="29">
        <f>+IFERROR(VLOOKUP(Creditos_totales!BA$104,Cartera!$C$89:$DG$127,Creditos_totales!$P191,0)/(VLOOKUP(Creditos_totales!BA$104,Cartera!$C$89:$DG$127,Creditos_totales!$P191,0)+VLOOKUP(Creditos_totales!BA$104,Cartera!$C$44:$DG$82,Creditos_totales!$P191,0))," ")</f>
        <v>0.16921175743603933</v>
      </c>
      <c r="BB191" s="29" t="str">
        <f>+IFERROR(VLOOKUP(Creditos_totales!BB$104,Cartera!$C$89:$DG$127,Creditos_totales!$P191,0)/(VLOOKUP(Creditos_totales!BB$104,Cartera!$C$89:$DG$127,Creditos_totales!$P191,0)+VLOOKUP(Creditos_totales!BB$104,Cartera!$C$44:$DG$82,Creditos_totales!$P191,0))," ")</f>
        <v xml:space="preserve"> </v>
      </c>
      <c r="BC191" s="29" t="str">
        <f>+IFERROR(VLOOKUP(Creditos_totales!BC$104,Cartera!$C$89:$DG$127,Creditos_totales!$P191,0)/(VLOOKUP(Creditos_totales!BC$104,Cartera!$C$89:$DG$127,Creditos_totales!$P191,0)+VLOOKUP(Creditos_totales!BC$104,Cartera!$C$44:$DG$82,Creditos_totales!$P191,0))," ")</f>
        <v xml:space="preserve"> </v>
      </c>
      <c r="BD191" s="29">
        <f>+IFERROR(VLOOKUP(Creditos_totales!BD$104,Cartera!$C$89:$DG$127,Creditos_totales!$P191,0)/(VLOOKUP(Creditos_totales!BD$104,Cartera!$C$89:$DG$127,Creditos_totales!$P191,0)+VLOOKUP(Creditos_totales!BD$104,Cartera!$C$44:$DG$82,Creditos_totales!$P191,0))," ")</f>
        <v>0</v>
      </c>
      <c r="BE191" s="29">
        <f>+IFERROR(VLOOKUP(Creditos_totales!BE$104,Cartera!$C$89:$DG$127,Creditos_totales!$P191,0)/(VLOOKUP(Creditos_totales!BE$104,Cartera!$C$89:$DG$127,Creditos_totales!$P191,0)+VLOOKUP(Creditos_totales!BE$104,Cartera!$C$44:$DG$82,Creditos_totales!$P191,0))," ")</f>
        <v>0.66480054643344433</v>
      </c>
      <c r="BF191" s="29">
        <f>+IFERROR(VLOOKUP(Creditos_totales!BF$104,Cartera!$C$89:$DG$127,Creditos_totales!$P191,0)/(VLOOKUP(Creditos_totales!BF$104,Cartera!$C$89:$DG$127,Creditos_totales!$P191,0)+VLOOKUP(Creditos_totales!BF$104,Cartera!$C$44:$DG$82,Creditos_totales!$P191,0))," ")</f>
        <v>0.24942319105948413</v>
      </c>
      <c r="BG191" s="12">
        <f t="shared" si="7"/>
        <v>0.40000266123731887</v>
      </c>
      <c r="BH191" s="38">
        <v>0.29234597009780561</v>
      </c>
    </row>
    <row r="192" spans="2:60" ht="16.5" x14ac:dyDescent="0.3">
      <c r="B192">
        <v>100</v>
      </c>
      <c r="C192" s="23">
        <v>43555</v>
      </c>
      <c r="D192" s="29">
        <f>+IFERROR(VLOOKUP(D$104,Cartera!$C$23:$DG$33,Creditos_totales!$B192,0)/(VLOOKUP(D$104,Cartera!$C$5:$DG$15,Creditos_totales!$B192,0)+VLOOKUP(D$104,Cartera!$C$23:$DG$33,Creditos_totales!$B192,0))," ")</f>
        <v>0.59390306978204599</v>
      </c>
      <c r="E192" s="29">
        <f>+IFERROR(VLOOKUP(E$104,Cartera!$C$23:$DG$33,Creditos_totales!$B192,0)/(VLOOKUP(E$104,Cartera!$C$5:$DG$15,Creditos_totales!$B192,0)+VLOOKUP(E$104,Cartera!$C$23:$DG$33,Creditos_totales!$B192,0))," ")</f>
        <v>0.68659586910065129</v>
      </c>
      <c r="F192" s="29">
        <f>+IFERROR(VLOOKUP(F$104,Cartera!$C$23:$DG$33,Creditos_totales!$B192,0)/(VLOOKUP(F$104,Cartera!$C$5:$DG$15,Creditos_totales!$B192,0)+VLOOKUP(F$104,Cartera!$C$23:$DG$33,Creditos_totales!$B192,0))," ")</f>
        <v>0.55841140822866908</v>
      </c>
      <c r="G192" s="29">
        <f>+IFERROR(VLOOKUP(G$104,Cartera!$C$23:$DG$33,Creditos_totales!$B192,0)/(VLOOKUP(G$104,Cartera!$C$5:$DG$15,Creditos_totales!$B192,0)+VLOOKUP(G$104,Cartera!$C$23:$DG$33,Creditos_totales!$B192,0))," ")</f>
        <v>0.6104301554860585</v>
      </c>
      <c r="H192" s="29">
        <f>+IFERROR(VLOOKUP(H$104,Cartera!$C$23:$DG$33,Creditos_totales!$B192,0)/(VLOOKUP(H$104,Cartera!$C$5:$DG$15,Creditos_totales!$B192,0)+VLOOKUP(H$104,Cartera!$C$23:$DG$33,Creditos_totales!$B192,0))," ")</f>
        <v>0.22475706596277284</v>
      </c>
      <c r="I192" s="29">
        <f>+IFERROR(VLOOKUP(I$104,Cartera!$C$23:$DG$33,Creditos_totales!$B192,0)/(VLOOKUP(I$104,Cartera!$C$5:$DG$15,Creditos_totales!$B192,0)+VLOOKUP(I$104,Cartera!$C$23:$DG$33,Creditos_totales!$B192,0))," ")</f>
        <v>0.55176342015736701</v>
      </c>
      <c r="J192" s="29">
        <f>+IFERROR(VLOOKUP(J$104,Cartera!$C$23:$DG$33,Creditos_totales!$B192,0)/(VLOOKUP(J$104,Cartera!$C$5:$DG$15,Creditos_totales!$B192,0)+VLOOKUP(J$104,Cartera!$C$23:$DG$33,Creditos_totales!$B192,0))," ")</f>
        <v>0.75116343815356146</v>
      </c>
      <c r="K192" s="29">
        <f>+IFERROR(VLOOKUP(K$104,Cartera!$C$23:$DG$33,Creditos_totales!$B192,0)/(VLOOKUP(K$104,Cartera!$C$5:$DG$15,Creditos_totales!$B192,0)+VLOOKUP(K$104,Cartera!$C$23:$DG$33,Creditos_totales!$B192,0))," ")</f>
        <v>0.79641656906384162</v>
      </c>
      <c r="L192" s="29">
        <f>+IFERROR(VLOOKUP(L$104,Cartera!$C$23:$DG$33,Creditos_totales!$B192,0)/(VLOOKUP(L$104,Cartera!$C$5:$DG$15,Creditos_totales!$B192,0)+VLOOKUP(L$104,Cartera!$C$23:$DG$33,Creditos_totales!$B192,0))," ")</f>
        <v>0.13496124185859665</v>
      </c>
      <c r="M192" s="29">
        <f>+IFERROR(VLOOKUP(M$104,Cartera!$C$23:$DG$33,Creditos_totales!$B192,0)/(VLOOKUP(M$104,Cartera!$C$5:$DG$15,Creditos_totales!$B192,0)+VLOOKUP(M$104,Cartera!$C$23:$DG$33,Creditos_totales!$B192,0))," ")</f>
        <v>0.34841388362669051</v>
      </c>
      <c r="N192" s="12">
        <v>0.59772505722909119</v>
      </c>
      <c r="P192">
        <v>100</v>
      </c>
      <c r="Q192" s="3">
        <v>43555</v>
      </c>
      <c r="R192" s="29">
        <f t="shared" si="4"/>
        <v>0.3895698445139415</v>
      </c>
      <c r="S192" s="29">
        <f t="shared" si="5"/>
        <v>0.40609693021795401</v>
      </c>
      <c r="T192" s="29">
        <f t="shared" si="6"/>
        <v>0.44158859177133092</v>
      </c>
      <c r="U192" s="29">
        <f>+IFERROR(VLOOKUP(Creditos_totales!U$104,Cartera!$C$89:$DG$127,Creditos_totales!$P192,0)/(VLOOKUP(Creditos_totales!U$104,Cartera!$C$89:$DG$127,Creditos_totales!$P192,0)+VLOOKUP(Creditos_totales!U$104,Cartera!$C$44:$DG$82,Creditos_totales!$P192,0))," ")</f>
        <v>0.39072917956632525</v>
      </c>
      <c r="V192" s="29">
        <f>+IFERROR(VLOOKUP(Creditos_totales!V$104,Cartera!$C$89:$DG$127,Creditos_totales!$P192,0)/(VLOOKUP(Creditos_totales!V$104,Cartera!$C$89:$DG$127,Creditos_totales!$P192,0)+VLOOKUP(Creditos_totales!V$104,Cartera!$C$44:$DG$82,Creditos_totales!$P192,0))," ")</f>
        <v>0.65969212194718263</v>
      </c>
      <c r="W192" s="29">
        <f>+IFERROR(VLOOKUP(Creditos_totales!W$104,Cartera!$C$89:$DG$127,Creditos_totales!$P192,0)/(VLOOKUP(Creditos_totales!W$104,Cartera!$C$89:$DG$127,Creditos_totales!$P192,0)+VLOOKUP(Creditos_totales!W$104,Cartera!$C$44:$DG$82,Creditos_totales!$P192,0))," ")</f>
        <v>0.39180210423326339</v>
      </c>
      <c r="X192" s="29">
        <f>+IFERROR(VLOOKUP(Creditos_totales!X$104,Cartera!$C$89:$DG$127,Creditos_totales!$P192,0)/(VLOOKUP(Creditos_totales!X$104,Cartera!$C$89:$DG$127,Creditos_totales!$P192,0)+VLOOKUP(Creditos_totales!X$104,Cartera!$C$44:$DG$82,Creditos_totales!$P192,0))," ")</f>
        <v>0.35619980230329834</v>
      </c>
      <c r="Y192" s="29">
        <f>+IFERROR(VLOOKUP(Creditos_totales!Y$104,Cartera!$C$89:$DG$127,Creditos_totales!$P192,0)/(VLOOKUP(Creditos_totales!Y$104,Cartera!$C$89:$DG$127,Creditos_totales!$P192,0)+VLOOKUP(Creditos_totales!Y$104,Cartera!$C$44:$DG$82,Creditos_totales!$P192,0))," ")</f>
        <v>0.40596160123559683</v>
      </c>
      <c r="Z192" s="29">
        <f>+IFERROR(VLOOKUP(Creditos_totales!Z$104,Cartera!$C$89:$DG$127,Creditos_totales!$P192,0)/(VLOOKUP(Creditos_totales!Z$104,Cartera!$C$89:$DG$127,Creditos_totales!$P192,0)+VLOOKUP(Creditos_totales!Z$104,Cartera!$C$44:$DG$82,Creditos_totales!$P192,0))," ")</f>
        <v>0.40311374168810465</v>
      </c>
      <c r="AA192" s="29">
        <f>+IFERROR(VLOOKUP(Creditos_totales!AA$104,Cartera!$C$89:$DG$127,Creditos_totales!$P192,0)/(VLOOKUP(Creditos_totales!AA$104,Cartera!$C$89:$DG$127,Creditos_totales!$P192,0)+VLOOKUP(Creditos_totales!AA$104,Cartera!$C$44:$DG$82,Creditos_totales!$P192,0))," ")</f>
        <v>0.35039905692397993</v>
      </c>
      <c r="AB192" s="29">
        <f>+IFERROR(VLOOKUP(Creditos_totales!AB$104,Cartera!$C$89:$DG$127,Creditos_totales!$P192,0)/(VLOOKUP(Creditos_totales!AB$104,Cartera!$C$89:$DG$127,Creditos_totales!$P192,0)+VLOOKUP(Creditos_totales!AB$104,Cartera!$C$44:$DG$82,Creditos_totales!$P192,0))," ")</f>
        <v>0.4366372517554068</v>
      </c>
      <c r="AC192" s="29">
        <f>+IFERROR(VLOOKUP(Creditos_totales!AC$104,Cartera!$C$89:$DG$127,Creditos_totales!$P192,0)/(VLOOKUP(Creditos_totales!AC$104,Cartera!$C$89:$DG$127,Creditos_totales!$P192,0)+VLOOKUP(Creditos_totales!AC$104,Cartera!$C$44:$DG$82,Creditos_totales!$P192,0))," ")</f>
        <v>0.26467703878258514</v>
      </c>
      <c r="AD192" s="29">
        <f>+IFERROR(VLOOKUP(Creditos_totales!AD$104,Cartera!$C$89:$DG$127,Creditos_totales!$P192,0)/(VLOOKUP(Creditos_totales!AD$104,Cartera!$C$89:$DG$127,Creditos_totales!$P192,0)+VLOOKUP(Creditos_totales!AD$104,Cartera!$C$44:$DG$82,Creditos_totales!$P192,0))," ")</f>
        <v>0.30303634815472275</v>
      </c>
      <c r="AE192" s="29">
        <f>+IFERROR(VLOOKUP(Creditos_totales!AE$104,Cartera!$C$89:$DG$127,Creditos_totales!$P192,0)/(VLOOKUP(Creditos_totales!AE$104,Cartera!$C$89:$DG$127,Creditos_totales!$P192,0)+VLOOKUP(Creditos_totales!AE$104,Cartera!$C$44:$DG$82,Creditos_totales!$P192,0))," ")</f>
        <v>0.41094806514548859</v>
      </c>
      <c r="AF192" s="29" t="str">
        <f>+IFERROR(VLOOKUP(Creditos_totales!AF$104,Cartera!$C$89:$DG$127,Creditos_totales!$P192,0)/(VLOOKUP(Creditos_totales!AF$104,Cartera!$C$89:$DG$127,Creditos_totales!$P192,0)+VLOOKUP(Creditos_totales!AF$104,Cartera!$C$44:$DG$82,Creditos_totales!$P192,0))," ")</f>
        <v xml:space="preserve"> </v>
      </c>
      <c r="AG192" s="29">
        <f>+IFERROR(VLOOKUP(Creditos_totales!AG$104,Cartera!$C$89:$DG$127,Creditos_totales!$P192,0)/(VLOOKUP(Creditos_totales!AG$104,Cartera!$C$89:$DG$127,Creditos_totales!$P192,0)+VLOOKUP(Creditos_totales!AG$104,Cartera!$C$44:$DG$82,Creditos_totales!$P192,0))," ")</f>
        <v>0.35550101552220226</v>
      </c>
      <c r="AH192" s="29">
        <f>+IFERROR(VLOOKUP(Creditos_totales!AH$104,Cartera!$C$89:$DG$127,Creditos_totales!$P192,0)/(VLOOKUP(Creditos_totales!AH$104,Cartera!$C$89:$DG$127,Creditos_totales!$P192,0)+VLOOKUP(Creditos_totales!AH$104,Cartera!$C$44:$DG$82,Creditos_totales!$P192,0))," ")</f>
        <v>0.1338711530516076</v>
      </c>
      <c r="AI192" s="29">
        <f>+IFERROR(VLOOKUP(Creditos_totales!AI$104,Cartera!$C$89:$DG$127,Creditos_totales!$P192,0)/(VLOOKUP(Creditos_totales!AI$104,Cartera!$C$89:$DG$127,Creditos_totales!$P192,0)+VLOOKUP(Creditos_totales!AI$104,Cartera!$C$44:$DG$82,Creditos_totales!$P192,0))," ")</f>
        <v>0.41703652089257892</v>
      </c>
      <c r="AJ192" s="29" t="str">
        <f>+IFERROR(VLOOKUP(Creditos_totales!AJ$104,Cartera!$C$89:$DG$127,Creditos_totales!$P192,0)/(VLOOKUP(Creditos_totales!AJ$104,Cartera!$C$89:$DG$127,Creditos_totales!$P192,0)+VLOOKUP(Creditos_totales!AJ$104,Cartera!$C$44:$DG$82,Creditos_totales!$P192,0))," ")</f>
        <v xml:space="preserve"> </v>
      </c>
      <c r="AK192" s="29">
        <f>+IFERROR(VLOOKUP(Creditos_totales!AK$104,Cartera!$C$89:$DG$127,Creditos_totales!$P192,0)/(VLOOKUP(Creditos_totales!AK$104,Cartera!$C$89:$DG$127,Creditos_totales!$P192,0)+VLOOKUP(Creditos_totales!AK$104,Cartera!$C$44:$DG$82,Creditos_totales!$P192,0))," ")</f>
        <v>0.37649591194869259</v>
      </c>
      <c r="AL192" s="29" t="str">
        <f>+IFERROR(VLOOKUP(Creditos_totales!AL$104,Cartera!$C$89:$DG$127,Creditos_totales!$P192,0)/(VLOOKUP(Creditos_totales!AL$104,Cartera!$C$89:$DG$127,Creditos_totales!$P192,0)+VLOOKUP(Creditos_totales!AL$104,Cartera!$C$44:$DG$82,Creditos_totales!$P192,0))," ")</f>
        <v xml:space="preserve"> </v>
      </c>
      <c r="AM192" s="29" t="str">
        <f>+IFERROR(VLOOKUP(Creditos_totales!AM$104,Cartera!$C$89:$DG$127,Creditos_totales!$P192,0)/(VLOOKUP(Creditos_totales!AM$104,Cartera!$C$89:$DG$127,Creditos_totales!$P192,0)+VLOOKUP(Creditos_totales!AM$104,Cartera!$C$44:$DG$82,Creditos_totales!$P192,0))," ")</f>
        <v xml:space="preserve"> </v>
      </c>
      <c r="AN192" s="29" t="str">
        <f>+IFERROR(VLOOKUP(Creditos_totales!AN$104,Cartera!$C$89:$DG$127,Creditos_totales!$P192,0)/(VLOOKUP(Creditos_totales!AN$104,Cartera!$C$89:$DG$127,Creditos_totales!$P192,0)+VLOOKUP(Creditos_totales!AN$104,Cartera!$C$44:$DG$82,Creditos_totales!$P192,0))," ")</f>
        <v xml:space="preserve"> </v>
      </c>
      <c r="AO192" s="29" t="str">
        <f>+IFERROR(VLOOKUP(Creditos_totales!AO$104,Cartera!$C$89:$DG$127,Creditos_totales!$P192,0)/(VLOOKUP(Creditos_totales!AO$104,Cartera!$C$89:$DG$127,Creditos_totales!$P192,0)+VLOOKUP(Creditos_totales!AO$104,Cartera!$C$44:$DG$82,Creditos_totales!$P192,0))," ")</f>
        <v xml:space="preserve"> </v>
      </c>
      <c r="AP192" s="29">
        <f>+IFERROR(VLOOKUP(Creditos_totales!AP$104,Cartera!$C$89:$DG$127,Creditos_totales!$P192,0)/(VLOOKUP(Creditos_totales!AP$104,Cartera!$C$89:$DG$127,Creditos_totales!$P192,0)+VLOOKUP(Creditos_totales!AP$104,Cartera!$C$44:$DG$82,Creditos_totales!$P192,0))," ")</f>
        <v>0.1810418554026974</v>
      </c>
      <c r="AQ192" s="29" t="str">
        <f>+IFERROR(VLOOKUP(Creditos_totales!AQ$104,Cartera!$C$89:$DG$127,Creditos_totales!$P192,0)/(VLOOKUP(Creditos_totales!AQ$104,Cartera!$C$89:$DG$127,Creditos_totales!$P192,0)+VLOOKUP(Creditos_totales!AQ$104,Cartera!$C$44:$DG$82,Creditos_totales!$P192,0))," ")</f>
        <v xml:space="preserve"> </v>
      </c>
      <c r="AR192" s="29">
        <f>+IFERROR(VLOOKUP(Creditos_totales!AR$104,Cartera!$C$89:$DG$127,Creditos_totales!$P192,0)/(VLOOKUP(Creditos_totales!AR$104,Cartera!$C$89:$DG$127,Creditos_totales!$P192,0)+VLOOKUP(Creditos_totales!AR$104,Cartera!$C$44:$DG$82,Creditos_totales!$P192,0))," ")</f>
        <v>7.14534312617192E-2</v>
      </c>
      <c r="AS192" s="29">
        <f>+IFERROR(VLOOKUP(Creditos_totales!AS$104,Cartera!$C$89:$DG$127,Creditos_totales!$P192,0)/(VLOOKUP(Creditos_totales!AS$104,Cartera!$C$89:$DG$127,Creditos_totales!$P192,0)+VLOOKUP(Creditos_totales!AS$104,Cartera!$C$44:$DG$82,Creditos_totales!$P192,0))," ")</f>
        <v>0.38597810142293948</v>
      </c>
      <c r="AT192" s="29">
        <f>+IFERROR(VLOOKUP(Creditos_totales!AT$104,Cartera!$C$89:$DG$127,Creditos_totales!$P192,0)/(VLOOKUP(Creditos_totales!AT$104,Cartera!$C$89:$DG$127,Creditos_totales!$P192,0)+VLOOKUP(Creditos_totales!AT$104,Cartera!$C$44:$DG$82,Creditos_totales!$P192,0))," ")</f>
        <v>0.29833806787510825</v>
      </c>
      <c r="AU192" s="29">
        <f>+IFERROR(VLOOKUP(Creditos_totales!AU$104,Cartera!$C$89:$DG$127,Creditos_totales!$P192,0)/(VLOOKUP(Creditos_totales!AU$104,Cartera!$C$89:$DG$127,Creditos_totales!$P192,0)+VLOOKUP(Creditos_totales!AU$104,Cartera!$C$44:$DG$82,Creditos_totales!$P192,0))," ")</f>
        <v>0.51958086276031867</v>
      </c>
      <c r="AV192" s="29" t="str">
        <f>+IFERROR(VLOOKUP(Creditos_totales!AV$104,Cartera!$C$89:$DG$127,Creditos_totales!$P192,0)/(VLOOKUP(Creditos_totales!AV$104,Cartera!$C$89:$DG$127,Creditos_totales!$P192,0)+VLOOKUP(Creditos_totales!AV$104,Cartera!$C$44:$DG$82,Creditos_totales!$P192,0))," ")</f>
        <v xml:space="preserve"> </v>
      </c>
      <c r="AW192" s="29" t="str">
        <f>+IFERROR(VLOOKUP(Creditos_totales!AW$104,Cartera!$C$89:$DG$127,Creditos_totales!$P192,0)/(VLOOKUP(Creditos_totales!AW$104,Cartera!$C$89:$DG$127,Creditos_totales!$P192,0)+VLOOKUP(Creditos_totales!AW$104,Cartera!$C$44:$DG$82,Creditos_totales!$P192,0))," ")</f>
        <v xml:space="preserve"> </v>
      </c>
      <c r="AX192" s="29">
        <f>+IFERROR(VLOOKUP(Creditos_totales!AX$104,Cartera!$C$89:$DG$127,Creditos_totales!$P192,0)/(VLOOKUP(Creditos_totales!AX$104,Cartera!$C$89:$DG$127,Creditos_totales!$P192,0)+VLOOKUP(Creditos_totales!AX$104,Cartera!$C$44:$DG$82,Creditos_totales!$P192,0))," ")</f>
        <v>0.11015103843731804</v>
      </c>
      <c r="AY192" s="29">
        <f>+IFERROR(VLOOKUP(Creditos_totales!AY$104,Cartera!$C$89:$DG$127,Creditos_totales!$P192,0)/(VLOOKUP(Creditos_totales!AY$104,Cartera!$C$89:$DG$127,Creditos_totales!$P192,0)+VLOOKUP(Creditos_totales!AY$104,Cartera!$C$44:$DG$82,Creditos_totales!$P192,0))," ")</f>
        <v>4.2718654064617959E-2</v>
      </c>
      <c r="AZ192" s="29">
        <f>+IFERROR(VLOOKUP(Creditos_totales!AZ$104,Cartera!$C$89:$DG$127,Creditos_totales!$P192,0)/(VLOOKUP(Creditos_totales!AZ$104,Cartera!$C$89:$DG$127,Creditos_totales!$P192,0)+VLOOKUP(Creditos_totales!AZ$104,Cartera!$C$44:$DG$82,Creditos_totales!$P192,0))," ")</f>
        <v>0.28524734329155094</v>
      </c>
      <c r="BA192" s="29">
        <f>+IFERROR(VLOOKUP(Creditos_totales!BA$104,Cartera!$C$89:$DG$127,Creditos_totales!$P192,0)/(VLOOKUP(Creditos_totales!BA$104,Cartera!$C$89:$DG$127,Creditos_totales!$P192,0)+VLOOKUP(Creditos_totales!BA$104,Cartera!$C$44:$DG$82,Creditos_totales!$P192,0))," ")</f>
        <v>0.17285175257483656</v>
      </c>
      <c r="BB192" s="29" t="str">
        <f>+IFERROR(VLOOKUP(Creditos_totales!BB$104,Cartera!$C$89:$DG$127,Creditos_totales!$P192,0)/(VLOOKUP(Creditos_totales!BB$104,Cartera!$C$89:$DG$127,Creditos_totales!$P192,0)+VLOOKUP(Creditos_totales!BB$104,Cartera!$C$44:$DG$82,Creditos_totales!$P192,0))," ")</f>
        <v xml:space="preserve"> </v>
      </c>
      <c r="BC192" s="29" t="str">
        <f>+IFERROR(VLOOKUP(Creditos_totales!BC$104,Cartera!$C$89:$DG$127,Creditos_totales!$P192,0)/(VLOOKUP(Creditos_totales!BC$104,Cartera!$C$89:$DG$127,Creditos_totales!$P192,0)+VLOOKUP(Creditos_totales!BC$104,Cartera!$C$44:$DG$82,Creditos_totales!$P192,0))," ")</f>
        <v xml:space="preserve"> </v>
      </c>
      <c r="BD192" s="29">
        <f>+IFERROR(VLOOKUP(Creditos_totales!BD$104,Cartera!$C$89:$DG$127,Creditos_totales!$P192,0)/(VLOOKUP(Creditos_totales!BD$104,Cartera!$C$89:$DG$127,Creditos_totales!$P192,0)+VLOOKUP(Creditos_totales!BD$104,Cartera!$C$44:$DG$82,Creditos_totales!$P192,0))," ")</f>
        <v>4.7322546645491546E-4</v>
      </c>
      <c r="BE192" s="29">
        <f>+IFERROR(VLOOKUP(Creditos_totales!BE$104,Cartera!$C$89:$DG$127,Creditos_totales!$P192,0)/(VLOOKUP(Creditos_totales!BE$104,Cartera!$C$89:$DG$127,Creditos_totales!$P192,0)+VLOOKUP(Creditos_totales!BE$104,Cartera!$C$44:$DG$82,Creditos_totales!$P192,0))," ")</f>
        <v>0.67039135509713088</v>
      </c>
      <c r="BF192" s="29">
        <f>+IFERROR(VLOOKUP(Creditos_totales!BF$104,Cartera!$C$89:$DG$127,Creditos_totales!$P192,0)/(VLOOKUP(Creditos_totales!BF$104,Cartera!$C$89:$DG$127,Creditos_totales!$P192,0)+VLOOKUP(Creditos_totales!BF$104,Cartera!$C$44:$DG$82,Creditos_totales!$P192,0))," ")</f>
        <v>0.24763274729663814</v>
      </c>
      <c r="BG192" s="12">
        <f t="shared" si="7"/>
        <v>0.40227494277090881</v>
      </c>
      <c r="BH192" s="38">
        <v>0.29299887663620838</v>
      </c>
    </row>
    <row r="193" spans="2:60" ht="16.5" x14ac:dyDescent="0.3">
      <c r="B193">
        <v>101</v>
      </c>
      <c r="C193" s="23">
        <v>43585</v>
      </c>
      <c r="D193" s="29">
        <f>+IFERROR(VLOOKUP(D$104,Cartera!$C$23:$DG$33,Creditos_totales!$B193,0)/(VLOOKUP(D$104,Cartera!$C$5:$DG$15,Creditos_totales!$B193,0)+VLOOKUP(D$104,Cartera!$C$23:$DG$33,Creditos_totales!$B193,0))," ")</f>
        <v>0.59714394267893434</v>
      </c>
      <c r="E193" s="29">
        <f>+IFERROR(VLOOKUP(E$104,Cartera!$C$23:$DG$33,Creditos_totales!$B193,0)/(VLOOKUP(E$104,Cartera!$C$5:$DG$15,Creditos_totales!$B193,0)+VLOOKUP(E$104,Cartera!$C$23:$DG$33,Creditos_totales!$B193,0))," ")</f>
        <v>0.69267598368578653</v>
      </c>
      <c r="F193" s="29">
        <f>+IFERROR(VLOOKUP(F$104,Cartera!$C$23:$DG$33,Creditos_totales!$B193,0)/(VLOOKUP(F$104,Cartera!$C$5:$DG$15,Creditos_totales!$B193,0)+VLOOKUP(F$104,Cartera!$C$23:$DG$33,Creditos_totales!$B193,0))," ")</f>
        <v>0.55101595795661096</v>
      </c>
      <c r="G193" s="29">
        <f>+IFERROR(VLOOKUP(G$104,Cartera!$C$23:$DG$33,Creditos_totales!$B193,0)/(VLOOKUP(G$104,Cartera!$C$5:$DG$15,Creditos_totales!$B193,0)+VLOOKUP(G$104,Cartera!$C$23:$DG$33,Creditos_totales!$B193,0))," ")</f>
        <v>0.62189935310879318</v>
      </c>
      <c r="H193" s="29">
        <f>+IFERROR(VLOOKUP(H$104,Cartera!$C$23:$DG$33,Creditos_totales!$B193,0)/(VLOOKUP(H$104,Cartera!$C$5:$DG$15,Creditos_totales!$B193,0)+VLOOKUP(H$104,Cartera!$C$23:$DG$33,Creditos_totales!$B193,0))," ")</f>
        <v>0.24413677824865473</v>
      </c>
      <c r="I193" s="29">
        <f>+IFERROR(VLOOKUP(I$104,Cartera!$C$23:$DG$33,Creditos_totales!$B193,0)/(VLOOKUP(I$104,Cartera!$C$5:$DG$15,Creditos_totales!$B193,0)+VLOOKUP(I$104,Cartera!$C$23:$DG$33,Creditos_totales!$B193,0))," ")</f>
        <v>0.54589794075725306</v>
      </c>
      <c r="J193" s="29">
        <f>+IFERROR(VLOOKUP(J$104,Cartera!$C$23:$DG$33,Creditos_totales!$B193,0)/(VLOOKUP(J$104,Cartera!$C$5:$DG$15,Creditos_totales!$B193,0)+VLOOKUP(J$104,Cartera!$C$23:$DG$33,Creditos_totales!$B193,0))," ")</f>
        <v>0.75906006940831594</v>
      </c>
      <c r="K193" s="29">
        <f>+IFERROR(VLOOKUP(K$104,Cartera!$C$23:$DG$33,Creditos_totales!$B193,0)/(VLOOKUP(K$104,Cartera!$C$5:$DG$15,Creditos_totales!$B193,0)+VLOOKUP(K$104,Cartera!$C$23:$DG$33,Creditos_totales!$B193,0))," ")</f>
        <v>0.78666459063212391</v>
      </c>
      <c r="L193" s="29">
        <f>+IFERROR(VLOOKUP(L$104,Cartera!$C$23:$DG$33,Creditos_totales!$B193,0)/(VLOOKUP(L$104,Cartera!$C$5:$DG$15,Creditos_totales!$B193,0)+VLOOKUP(L$104,Cartera!$C$23:$DG$33,Creditos_totales!$B193,0))," ")</f>
        <v>0.13825185934403666</v>
      </c>
      <c r="M193" s="29">
        <f>+IFERROR(VLOOKUP(M$104,Cartera!$C$23:$DG$33,Creditos_totales!$B193,0)/(VLOOKUP(M$104,Cartera!$C$5:$DG$15,Creditos_totales!$B193,0)+VLOOKUP(M$104,Cartera!$C$23:$DG$33,Creditos_totales!$B193,0))," ")</f>
        <v>0.33613850236426118</v>
      </c>
      <c r="N193" s="12">
        <v>0.6006980610464604</v>
      </c>
      <c r="P193">
        <v>101</v>
      </c>
      <c r="Q193" s="3">
        <v>43585</v>
      </c>
      <c r="R193" s="29">
        <f t="shared" si="4"/>
        <v>0.37810064689120682</v>
      </c>
      <c r="S193" s="29">
        <f t="shared" si="5"/>
        <v>0.40285605732106566</v>
      </c>
      <c r="T193" s="29">
        <f t="shared" si="6"/>
        <v>0.44898404204338904</v>
      </c>
      <c r="U193" s="29">
        <f>+IFERROR(VLOOKUP(Creditos_totales!U$104,Cartera!$C$89:$DG$127,Creditos_totales!$P193,0)/(VLOOKUP(Creditos_totales!U$104,Cartera!$C$89:$DG$127,Creditos_totales!$P193,0)+VLOOKUP(Creditos_totales!U$104,Cartera!$C$44:$DG$82,Creditos_totales!$P193,0))," ")</f>
        <v>0.38880496141268367</v>
      </c>
      <c r="V193" s="29">
        <f>+IFERROR(VLOOKUP(Creditos_totales!V$104,Cartera!$C$89:$DG$127,Creditos_totales!$P193,0)/(VLOOKUP(Creditos_totales!V$104,Cartera!$C$89:$DG$127,Creditos_totales!$P193,0)+VLOOKUP(Creditos_totales!V$104,Cartera!$C$44:$DG$82,Creditos_totales!$P193,0))," ")</f>
        <v>0.65523910497052362</v>
      </c>
      <c r="W193" s="29">
        <f>+IFERROR(VLOOKUP(Creditos_totales!W$104,Cartera!$C$89:$DG$127,Creditos_totales!$P193,0)/(VLOOKUP(Creditos_totales!W$104,Cartera!$C$89:$DG$127,Creditos_totales!$P193,0)+VLOOKUP(Creditos_totales!W$104,Cartera!$C$44:$DG$82,Creditos_totales!$P193,0))," ")</f>
        <v>0.39425894148047091</v>
      </c>
      <c r="X193" s="29">
        <f>+IFERROR(VLOOKUP(Creditos_totales!X$104,Cartera!$C$89:$DG$127,Creditos_totales!$P193,0)/(VLOOKUP(Creditos_totales!X$104,Cartera!$C$89:$DG$127,Creditos_totales!$P193,0)+VLOOKUP(Creditos_totales!X$104,Cartera!$C$44:$DG$82,Creditos_totales!$P193,0))," ")</f>
        <v>0.35483018834494129</v>
      </c>
      <c r="Y193" s="29">
        <f>+IFERROR(VLOOKUP(Creditos_totales!Y$104,Cartera!$C$89:$DG$127,Creditos_totales!$P193,0)/(VLOOKUP(Creditos_totales!Y$104,Cartera!$C$89:$DG$127,Creditos_totales!$P193,0)+VLOOKUP(Creditos_totales!Y$104,Cartera!$C$44:$DG$82,Creditos_totales!$P193,0))," ")</f>
        <v>0.40357009387984266</v>
      </c>
      <c r="Z193" s="29">
        <f>+IFERROR(VLOOKUP(Creditos_totales!Z$104,Cartera!$C$89:$DG$127,Creditos_totales!$P193,0)/(VLOOKUP(Creditos_totales!Z$104,Cartera!$C$89:$DG$127,Creditos_totales!$P193,0)+VLOOKUP(Creditos_totales!Z$104,Cartera!$C$44:$DG$82,Creditos_totales!$P193,0))," ")</f>
        <v>0.40096498718421997</v>
      </c>
      <c r="AA193" s="29">
        <f>+IFERROR(VLOOKUP(Creditos_totales!AA$104,Cartera!$C$89:$DG$127,Creditos_totales!$P193,0)/(VLOOKUP(Creditos_totales!AA$104,Cartera!$C$89:$DG$127,Creditos_totales!$P193,0)+VLOOKUP(Creditos_totales!AA$104,Cartera!$C$44:$DG$82,Creditos_totales!$P193,0))," ")</f>
        <v>0.35267950445760204</v>
      </c>
      <c r="AB193" s="29">
        <f>+IFERROR(VLOOKUP(Creditos_totales!AB$104,Cartera!$C$89:$DG$127,Creditos_totales!$P193,0)/(VLOOKUP(Creditos_totales!AB$104,Cartera!$C$89:$DG$127,Creditos_totales!$P193,0)+VLOOKUP(Creditos_totales!AB$104,Cartera!$C$44:$DG$82,Creditos_totales!$P193,0))," ")</f>
        <v>0.43860674977071645</v>
      </c>
      <c r="AC193" s="29">
        <f>+IFERROR(VLOOKUP(Creditos_totales!AC$104,Cartera!$C$89:$DG$127,Creditos_totales!$P193,0)/(VLOOKUP(Creditos_totales!AC$104,Cartera!$C$89:$DG$127,Creditos_totales!$P193,0)+VLOOKUP(Creditos_totales!AC$104,Cartera!$C$44:$DG$82,Creditos_totales!$P193,0))," ")</f>
        <v>0.26783154838417095</v>
      </c>
      <c r="AD193" s="29">
        <f>+IFERROR(VLOOKUP(Creditos_totales!AD$104,Cartera!$C$89:$DG$127,Creditos_totales!$P193,0)/(VLOOKUP(Creditos_totales!AD$104,Cartera!$C$89:$DG$127,Creditos_totales!$P193,0)+VLOOKUP(Creditos_totales!AD$104,Cartera!$C$44:$DG$82,Creditos_totales!$P193,0))," ")</f>
        <v>0.30752582929128325</v>
      </c>
      <c r="AE193" s="29">
        <f>+IFERROR(VLOOKUP(Creditos_totales!AE$104,Cartera!$C$89:$DG$127,Creditos_totales!$P193,0)/(VLOOKUP(Creditos_totales!AE$104,Cartera!$C$89:$DG$127,Creditos_totales!$P193,0)+VLOOKUP(Creditos_totales!AE$104,Cartera!$C$44:$DG$82,Creditos_totales!$P193,0))," ")</f>
        <v>0.41061623422657789</v>
      </c>
      <c r="AF193" s="29" t="str">
        <f>+IFERROR(VLOOKUP(Creditos_totales!AF$104,Cartera!$C$89:$DG$127,Creditos_totales!$P193,0)/(VLOOKUP(Creditos_totales!AF$104,Cartera!$C$89:$DG$127,Creditos_totales!$P193,0)+VLOOKUP(Creditos_totales!AF$104,Cartera!$C$44:$DG$82,Creditos_totales!$P193,0))," ")</f>
        <v xml:space="preserve"> </v>
      </c>
      <c r="AG193" s="29">
        <f>+IFERROR(VLOOKUP(Creditos_totales!AG$104,Cartera!$C$89:$DG$127,Creditos_totales!$P193,0)/(VLOOKUP(Creditos_totales!AG$104,Cartera!$C$89:$DG$127,Creditos_totales!$P193,0)+VLOOKUP(Creditos_totales!AG$104,Cartera!$C$44:$DG$82,Creditos_totales!$P193,0))," ")</f>
        <v>0.35760000521665436</v>
      </c>
      <c r="AH193" s="29">
        <f>+IFERROR(VLOOKUP(Creditos_totales!AH$104,Cartera!$C$89:$DG$127,Creditos_totales!$P193,0)/(VLOOKUP(Creditos_totales!AH$104,Cartera!$C$89:$DG$127,Creditos_totales!$P193,0)+VLOOKUP(Creditos_totales!AH$104,Cartera!$C$44:$DG$82,Creditos_totales!$P193,0))," ")</f>
        <v>0.13455265010643208</v>
      </c>
      <c r="AI193" s="29">
        <f>+IFERROR(VLOOKUP(Creditos_totales!AI$104,Cartera!$C$89:$DG$127,Creditos_totales!$P193,0)/(VLOOKUP(Creditos_totales!AI$104,Cartera!$C$89:$DG$127,Creditos_totales!$P193,0)+VLOOKUP(Creditos_totales!AI$104,Cartera!$C$44:$DG$82,Creditos_totales!$P193,0))," ")</f>
        <v>0.41951679432403638</v>
      </c>
      <c r="AJ193" s="29" t="str">
        <f>+IFERROR(VLOOKUP(Creditos_totales!AJ$104,Cartera!$C$89:$DG$127,Creditos_totales!$P193,0)/(VLOOKUP(Creditos_totales!AJ$104,Cartera!$C$89:$DG$127,Creditos_totales!$P193,0)+VLOOKUP(Creditos_totales!AJ$104,Cartera!$C$44:$DG$82,Creditos_totales!$P193,0))," ")</f>
        <v xml:space="preserve"> </v>
      </c>
      <c r="AK193" s="29">
        <f>+IFERROR(VLOOKUP(Creditos_totales!AK$104,Cartera!$C$89:$DG$127,Creditos_totales!$P193,0)/(VLOOKUP(Creditos_totales!AK$104,Cartera!$C$89:$DG$127,Creditos_totales!$P193,0)+VLOOKUP(Creditos_totales!AK$104,Cartera!$C$44:$DG$82,Creditos_totales!$P193,0))," ")</f>
        <v>0.36982915440832292</v>
      </c>
      <c r="AL193" s="29" t="str">
        <f>+IFERROR(VLOOKUP(Creditos_totales!AL$104,Cartera!$C$89:$DG$127,Creditos_totales!$P193,0)/(VLOOKUP(Creditos_totales!AL$104,Cartera!$C$89:$DG$127,Creditos_totales!$P193,0)+VLOOKUP(Creditos_totales!AL$104,Cartera!$C$44:$DG$82,Creditos_totales!$P193,0))," ")</f>
        <v xml:space="preserve"> </v>
      </c>
      <c r="AM193" s="29" t="str">
        <f>+IFERROR(VLOOKUP(Creditos_totales!AM$104,Cartera!$C$89:$DG$127,Creditos_totales!$P193,0)/(VLOOKUP(Creditos_totales!AM$104,Cartera!$C$89:$DG$127,Creditos_totales!$P193,0)+VLOOKUP(Creditos_totales!AM$104,Cartera!$C$44:$DG$82,Creditos_totales!$P193,0))," ")</f>
        <v xml:space="preserve"> </v>
      </c>
      <c r="AN193" s="29" t="str">
        <f>+IFERROR(VLOOKUP(Creditos_totales!AN$104,Cartera!$C$89:$DG$127,Creditos_totales!$P193,0)/(VLOOKUP(Creditos_totales!AN$104,Cartera!$C$89:$DG$127,Creditos_totales!$P193,0)+VLOOKUP(Creditos_totales!AN$104,Cartera!$C$44:$DG$82,Creditos_totales!$P193,0))," ")</f>
        <v xml:space="preserve"> </v>
      </c>
      <c r="AO193" s="29" t="str">
        <f>+IFERROR(VLOOKUP(Creditos_totales!AO$104,Cartera!$C$89:$DG$127,Creditos_totales!$P193,0)/(VLOOKUP(Creditos_totales!AO$104,Cartera!$C$89:$DG$127,Creditos_totales!$P193,0)+VLOOKUP(Creditos_totales!AO$104,Cartera!$C$44:$DG$82,Creditos_totales!$P193,0))," ")</f>
        <v xml:space="preserve"> </v>
      </c>
      <c r="AP193" s="29">
        <f>+IFERROR(VLOOKUP(Creditos_totales!AP$104,Cartera!$C$89:$DG$127,Creditos_totales!$P193,0)/(VLOOKUP(Creditos_totales!AP$104,Cartera!$C$89:$DG$127,Creditos_totales!$P193,0)+VLOOKUP(Creditos_totales!AP$104,Cartera!$C$44:$DG$82,Creditos_totales!$P193,0))," ")</f>
        <v>0.17840217896706037</v>
      </c>
      <c r="AQ193" s="29" t="str">
        <f>+IFERROR(VLOOKUP(Creditos_totales!AQ$104,Cartera!$C$89:$DG$127,Creditos_totales!$P193,0)/(VLOOKUP(Creditos_totales!AQ$104,Cartera!$C$89:$DG$127,Creditos_totales!$P193,0)+VLOOKUP(Creditos_totales!AQ$104,Cartera!$C$44:$DG$82,Creditos_totales!$P193,0))," ")</f>
        <v xml:space="preserve"> </v>
      </c>
      <c r="AR193" s="29">
        <f>+IFERROR(VLOOKUP(Creditos_totales!AR$104,Cartera!$C$89:$DG$127,Creditos_totales!$P193,0)/(VLOOKUP(Creditos_totales!AR$104,Cartera!$C$89:$DG$127,Creditos_totales!$P193,0)+VLOOKUP(Creditos_totales!AR$104,Cartera!$C$44:$DG$82,Creditos_totales!$P193,0))," ")</f>
        <v>6.5544655123358039E-2</v>
      </c>
      <c r="AS193" s="29">
        <f>+IFERROR(VLOOKUP(Creditos_totales!AS$104,Cartera!$C$89:$DG$127,Creditos_totales!$P193,0)/(VLOOKUP(Creditos_totales!AS$104,Cartera!$C$89:$DG$127,Creditos_totales!$P193,0)+VLOOKUP(Creditos_totales!AS$104,Cartera!$C$44:$DG$82,Creditos_totales!$P193,0))," ")</f>
        <v>0.38300717765493297</v>
      </c>
      <c r="AT193" s="29">
        <f>+IFERROR(VLOOKUP(Creditos_totales!AT$104,Cartera!$C$89:$DG$127,Creditos_totales!$P193,0)/(VLOOKUP(Creditos_totales!AT$104,Cartera!$C$89:$DG$127,Creditos_totales!$P193,0)+VLOOKUP(Creditos_totales!AT$104,Cartera!$C$44:$DG$82,Creditos_totales!$P193,0))," ")</f>
        <v>0.30661324890605601</v>
      </c>
      <c r="AU193" s="29">
        <f>+IFERROR(VLOOKUP(Creditos_totales!AU$104,Cartera!$C$89:$DG$127,Creditos_totales!$P193,0)/(VLOOKUP(Creditos_totales!AU$104,Cartera!$C$89:$DG$127,Creditos_totales!$P193,0)+VLOOKUP(Creditos_totales!AU$104,Cartera!$C$44:$DG$82,Creditos_totales!$P193,0))," ")</f>
        <v>0.51687353362325572</v>
      </c>
      <c r="AV193" s="29" t="str">
        <f>+IFERROR(VLOOKUP(Creditos_totales!AV$104,Cartera!$C$89:$DG$127,Creditos_totales!$P193,0)/(VLOOKUP(Creditos_totales!AV$104,Cartera!$C$89:$DG$127,Creditos_totales!$P193,0)+VLOOKUP(Creditos_totales!AV$104,Cartera!$C$44:$DG$82,Creditos_totales!$P193,0))," ")</f>
        <v xml:space="preserve"> </v>
      </c>
      <c r="AW193" s="29" t="str">
        <f>+IFERROR(VLOOKUP(Creditos_totales!AW$104,Cartera!$C$89:$DG$127,Creditos_totales!$P193,0)/(VLOOKUP(Creditos_totales!AW$104,Cartera!$C$89:$DG$127,Creditos_totales!$P193,0)+VLOOKUP(Creditos_totales!AW$104,Cartera!$C$44:$DG$82,Creditos_totales!$P193,0))," ")</f>
        <v xml:space="preserve"> </v>
      </c>
      <c r="AX193" s="29">
        <f>+IFERROR(VLOOKUP(Creditos_totales!AX$104,Cartera!$C$89:$DG$127,Creditos_totales!$P193,0)/(VLOOKUP(Creditos_totales!AX$104,Cartera!$C$89:$DG$127,Creditos_totales!$P193,0)+VLOOKUP(Creditos_totales!AX$104,Cartera!$C$44:$DG$82,Creditos_totales!$P193,0))," ")</f>
        <v>0.11222314299226714</v>
      </c>
      <c r="AY193" s="29">
        <f>+IFERROR(VLOOKUP(Creditos_totales!AY$104,Cartera!$C$89:$DG$127,Creditos_totales!$P193,0)/(VLOOKUP(Creditos_totales!AY$104,Cartera!$C$89:$DG$127,Creditos_totales!$P193,0)+VLOOKUP(Creditos_totales!AY$104,Cartera!$C$44:$DG$82,Creditos_totales!$P193,0))," ")</f>
        <v>4.3954317283826823E-2</v>
      </c>
      <c r="AZ193" s="29">
        <f>+IFERROR(VLOOKUP(Creditos_totales!AZ$104,Cartera!$C$89:$DG$127,Creditos_totales!$P193,0)/(VLOOKUP(Creditos_totales!AZ$104,Cartera!$C$89:$DG$127,Creditos_totales!$P193,0)+VLOOKUP(Creditos_totales!AZ$104,Cartera!$C$44:$DG$82,Creditos_totales!$P193,0))," ")</f>
        <v>0.28490668178593842</v>
      </c>
      <c r="BA193" s="29">
        <f>+IFERROR(VLOOKUP(Creditos_totales!BA$104,Cartera!$C$89:$DG$127,Creditos_totales!$P193,0)/(VLOOKUP(Creditos_totales!BA$104,Cartera!$C$89:$DG$127,Creditos_totales!$P193,0)+VLOOKUP(Creditos_totales!BA$104,Cartera!$C$44:$DG$82,Creditos_totales!$P193,0))," ")</f>
        <v>0.1753195844210918</v>
      </c>
      <c r="BB193" s="29" t="str">
        <f>+IFERROR(VLOOKUP(Creditos_totales!BB$104,Cartera!$C$89:$DG$127,Creditos_totales!$P193,0)/(VLOOKUP(Creditos_totales!BB$104,Cartera!$C$89:$DG$127,Creditos_totales!$P193,0)+VLOOKUP(Creditos_totales!BB$104,Cartera!$C$44:$DG$82,Creditos_totales!$P193,0))," ")</f>
        <v xml:space="preserve"> </v>
      </c>
      <c r="BC193" s="29" t="str">
        <f>+IFERROR(VLOOKUP(Creditos_totales!BC$104,Cartera!$C$89:$DG$127,Creditos_totales!$P193,0)/(VLOOKUP(Creditos_totales!BC$104,Cartera!$C$89:$DG$127,Creditos_totales!$P193,0)+VLOOKUP(Creditos_totales!BC$104,Cartera!$C$44:$DG$82,Creditos_totales!$P193,0))," ")</f>
        <v xml:space="preserve"> </v>
      </c>
      <c r="BD193" s="29">
        <f>+IFERROR(VLOOKUP(Creditos_totales!BD$104,Cartera!$C$89:$DG$127,Creditos_totales!$P193,0)/(VLOOKUP(Creditos_totales!BD$104,Cartera!$C$89:$DG$127,Creditos_totales!$P193,0)+VLOOKUP(Creditos_totales!BD$104,Cartera!$C$44:$DG$82,Creditos_totales!$P193,0))," ")</f>
        <v>4.3933502761480888E-4</v>
      </c>
      <c r="BE193" s="29">
        <f>+IFERROR(VLOOKUP(Creditos_totales!BE$104,Cartera!$C$89:$DG$127,Creditos_totales!$P193,0)/(VLOOKUP(Creditos_totales!BE$104,Cartera!$C$89:$DG$127,Creditos_totales!$P193,0)+VLOOKUP(Creditos_totales!BE$104,Cartera!$C$44:$DG$82,Creditos_totales!$P193,0))," ")</f>
        <v>0.6225142788628697</v>
      </c>
      <c r="BF193" s="29">
        <f>+IFERROR(VLOOKUP(Creditos_totales!BF$104,Cartera!$C$89:$DG$127,Creditos_totales!$P193,0)/(VLOOKUP(Creditos_totales!BF$104,Cartera!$C$89:$DG$127,Creditos_totales!$P193,0)+VLOOKUP(Creditos_totales!BF$104,Cartera!$C$44:$DG$82,Creditos_totales!$P193,0))," ")</f>
        <v>0.24510207260296188</v>
      </c>
      <c r="BG193" s="12">
        <f t="shared" si="7"/>
        <v>0.3993019389535396</v>
      </c>
      <c r="BH193" s="38">
        <v>0.2919998860681744</v>
      </c>
    </row>
    <row r="194" spans="2:60" ht="16.5" x14ac:dyDescent="0.3">
      <c r="B194">
        <v>102</v>
      </c>
      <c r="C194" s="23">
        <v>43616</v>
      </c>
      <c r="D194" s="29">
        <f>+IFERROR(VLOOKUP(D$104,Cartera!$C$23:$DG$33,Creditos_totales!$B194,0)/(VLOOKUP(D$104,Cartera!$C$5:$DG$15,Creditos_totales!$B194,0)+VLOOKUP(D$104,Cartera!$C$23:$DG$33,Creditos_totales!$B194,0))," ")</f>
        <v>0.58907061710200082</v>
      </c>
      <c r="E194" s="29">
        <f>+IFERROR(VLOOKUP(E$104,Cartera!$C$23:$DG$33,Creditos_totales!$B194,0)/(VLOOKUP(E$104,Cartera!$C$5:$DG$15,Creditos_totales!$B194,0)+VLOOKUP(E$104,Cartera!$C$23:$DG$33,Creditos_totales!$B194,0))," ")</f>
        <v>0.69180325297135958</v>
      </c>
      <c r="F194" s="29">
        <f>+IFERROR(VLOOKUP(F$104,Cartera!$C$23:$DG$33,Creditos_totales!$B194,0)/(VLOOKUP(F$104,Cartera!$C$5:$DG$15,Creditos_totales!$B194,0)+VLOOKUP(F$104,Cartera!$C$23:$DG$33,Creditos_totales!$B194,0))," ")</f>
        <v>0.54988271028553415</v>
      </c>
      <c r="G194" s="29">
        <f>+IFERROR(VLOOKUP(G$104,Cartera!$C$23:$DG$33,Creditos_totales!$B194,0)/(VLOOKUP(G$104,Cartera!$C$5:$DG$15,Creditos_totales!$B194,0)+VLOOKUP(G$104,Cartera!$C$23:$DG$33,Creditos_totales!$B194,0))," ")</f>
        <v>0.62141173021593021</v>
      </c>
      <c r="H194" s="29">
        <f>+IFERROR(VLOOKUP(H$104,Cartera!$C$23:$DG$33,Creditos_totales!$B194,0)/(VLOOKUP(H$104,Cartera!$C$5:$DG$15,Creditos_totales!$B194,0)+VLOOKUP(H$104,Cartera!$C$23:$DG$33,Creditos_totales!$B194,0))," ")</f>
        <v>0.25092310590078554</v>
      </c>
      <c r="I194" s="29">
        <f>+IFERROR(VLOOKUP(I$104,Cartera!$C$23:$DG$33,Creditos_totales!$B194,0)/(VLOOKUP(I$104,Cartera!$C$5:$DG$15,Creditos_totales!$B194,0)+VLOOKUP(I$104,Cartera!$C$23:$DG$33,Creditos_totales!$B194,0))," ")</f>
        <v>0.54242850925632058</v>
      </c>
      <c r="J194" s="29">
        <f>+IFERROR(VLOOKUP(J$104,Cartera!$C$23:$DG$33,Creditos_totales!$B194,0)/(VLOOKUP(J$104,Cartera!$C$5:$DG$15,Creditos_totales!$B194,0)+VLOOKUP(J$104,Cartera!$C$23:$DG$33,Creditos_totales!$B194,0))," ")</f>
        <v>0.74114869789793514</v>
      </c>
      <c r="K194" s="29">
        <f>+IFERROR(VLOOKUP(K$104,Cartera!$C$23:$DG$33,Creditos_totales!$B194,0)/(VLOOKUP(K$104,Cartera!$C$5:$DG$15,Creditos_totales!$B194,0)+VLOOKUP(K$104,Cartera!$C$23:$DG$33,Creditos_totales!$B194,0))," ")</f>
        <v>0.79504851983627234</v>
      </c>
      <c r="L194" s="29">
        <f>+IFERROR(VLOOKUP(L$104,Cartera!$C$23:$DG$33,Creditos_totales!$B194,0)/(VLOOKUP(L$104,Cartera!$C$5:$DG$15,Creditos_totales!$B194,0)+VLOOKUP(L$104,Cartera!$C$23:$DG$33,Creditos_totales!$B194,0))," ")</f>
        <v>0.14363599624638926</v>
      </c>
      <c r="M194" s="29">
        <f>+IFERROR(VLOOKUP(M$104,Cartera!$C$23:$DG$33,Creditos_totales!$B194,0)/(VLOOKUP(M$104,Cartera!$C$5:$DG$15,Creditos_totales!$B194,0)+VLOOKUP(M$104,Cartera!$C$23:$DG$33,Creditos_totales!$B194,0))," ")</f>
        <v>0.31799035969967965</v>
      </c>
      <c r="N194" s="12">
        <v>0.5970706373672785</v>
      </c>
      <c r="P194">
        <v>102</v>
      </c>
      <c r="Q194" s="3">
        <v>43616</v>
      </c>
      <c r="R194" s="29">
        <f t="shared" si="4"/>
        <v>0.37858826978406979</v>
      </c>
      <c r="S194" s="29">
        <f t="shared" si="5"/>
        <v>0.41092938289799918</v>
      </c>
      <c r="T194" s="29">
        <f t="shared" si="6"/>
        <v>0.45011728971446585</v>
      </c>
      <c r="U194" s="29">
        <f>+IFERROR(VLOOKUP(Creditos_totales!U$104,Cartera!$C$89:$DG$127,Creditos_totales!$P194,0)/(VLOOKUP(Creditos_totales!U$104,Cartera!$C$89:$DG$127,Creditos_totales!$P194,0)+VLOOKUP(Creditos_totales!U$104,Cartera!$C$44:$DG$82,Creditos_totales!$P194,0))," ")</f>
        <v>0.38002948116664476</v>
      </c>
      <c r="V194" s="29">
        <f>+IFERROR(VLOOKUP(Creditos_totales!V$104,Cartera!$C$89:$DG$127,Creditos_totales!$P194,0)/(VLOOKUP(Creditos_totales!V$104,Cartera!$C$89:$DG$127,Creditos_totales!$P194,0)+VLOOKUP(Creditos_totales!V$104,Cartera!$C$44:$DG$82,Creditos_totales!$P194,0))," ")</f>
        <v>0.64935184405162139</v>
      </c>
      <c r="W194" s="29">
        <f>+IFERROR(VLOOKUP(Creditos_totales!W$104,Cartera!$C$89:$DG$127,Creditos_totales!$P194,0)/(VLOOKUP(Creditos_totales!W$104,Cartera!$C$89:$DG$127,Creditos_totales!$P194,0)+VLOOKUP(Creditos_totales!W$104,Cartera!$C$44:$DG$82,Creditos_totales!$P194,0))," ")</f>
        <v>0.39352753445055799</v>
      </c>
      <c r="X194" s="29">
        <f>+IFERROR(VLOOKUP(Creditos_totales!X$104,Cartera!$C$89:$DG$127,Creditos_totales!$P194,0)/(VLOOKUP(Creditos_totales!X$104,Cartera!$C$89:$DG$127,Creditos_totales!$P194,0)+VLOOKUP(Creditos_totales!X$104,Cartera!$C$44:$DG$82,Creditos_totales!$P194,0))," ")</f>
        <v>0.35323486498807566</v>
      </c>
      <c r="Y194" s="29">
        <f>+IFERROR(VLOOKUP(Creditos_totales!Y$104,Cartera!$C$89:$DG$127,Creditos_totales!$P194,0)/(VLOOKUP(Creditos_totales!Y$104,Cartera!$C$89:$DG$127,Creditos_totales!$P194,0)+VLOOKUP(Creditos_totales!Y$104,Cartera!$C$44:$DG$82,Creditos_totales!$P194,0))," ")</f>
        <v>0.40382540150209079</v>
      </c>
      <c r="Z194" s="29">
        <f>+IFERROR(VLOOKUP(Creditos_totales!Z$104,Cartera!$C$89:$DG$127,Creditos_totales!$P194,0)/(VLOOKUP(Creditos_totales!Z$104,Cartera!$C$89:$DG$127,Creditos_totales!$P194,0)+VLOOKUP(Creditos_totales!Z$104,Cartera!$C$44:$DG$82,Creditos_totales!$P194,0))," ")</f>
        <v>0.39985648110964589</v>
      </c>
      <c r="AA194" s="29">
        <f>+IFERROR(VLOOKUP(Creditos_totales!AA$104,Cartera!$C$89:$DG$127,Creditos_totales!$P194,0)/(VLOOKUP(Creditos_totales!AA$104,Cartera!$C$89:$DG$127,Creditos_totales!$P194,0)+VLOOKUP(Creditos_totales!AA$104,Cartera!$C$44:$DG$82,Creditos_totales!$P194,0))," ")</f>
        <v>0.35557047682532483</v>
      </c>
      <c r="AB194" s="29">
        <f>+IFERROR(VLOOKUP(Creditos_totales!AB$104,Cartera!$C$89:$DG$127,Creditos_totales!$P194,0)/(VLOOKUP(Creditos_totales!AB$104,Cartera!$C$89:$DG$127,Creditos_totales!$P194,0)+VLOOKUP(Creditos_totales!AB$104,Cartera!$C$44:$DG$82,Creditos_totales!$P194,0))," ")</f>
        <v>0.44496567302995083</v>
      </c>
      <c r="AC194" s="29">
        <f>+IFERROR(VLOOKUP(Creditos_totales!AC$104,Cartera!$C$89:$DG$127,Creditos_totales!$P194,0)/(VLOOKUP(Creditos_totales!AC$104,Cartera!$C$89:$DG$127,Creditos_totales!$P194,0)+VLOOKUP(Creditos_totales!AC$104,Cartera!$C$44:$DG$82,Creditos_totales!$P194,0))," ")</f>
        <v>0.26352718139099174</v>
      </c>
      <c r="AD194" s="29">
        <f>+IFERROR(VLOOKUP(Creditos_totales!AD$104,Cartera!$C$89:$DG$127,Creditos_totales!$P194,0)/(VLOOKUP(Creditos_totales!AD$104,Cartera!$C$89:$DG$127,Creditos_totales!$P194,0)+VLOOKUP(Creditos_totales!AD$104,Cartera!$C$44:$DG$82,Creditos_totales!$P194,0))," ")</f>
        <v>0.30552521067071964</v>
      </c>
      <c r="AE194" s="29">
        <f>+IFERROR(VLOOKUP(Creditos_totales!AE$104,Cartera!$C$89:$DG$127,Creditos_totales!$P194,0)/(VLOOKUP(Creditos_totales!AE$104,Cartera!$C$89:$DG$127,Creditos_totales!$P194,0)+VLOOKUP(Creditos_totales!AE$104,Cartera!$C$44:$DG$82,Creditos_totales!$P194,0))," ")</f>
        <v>0.40824116088598716</v>
      </c>
      <c r="AF194" s="29" t="str">
        <f>+IFERROR(VLOOKUP(Creditos_totales!AF$104,Cartera!$C$89:$DG$127,Creditos_totales!$P194,0)/(VLOOKUP(Creditos_totales!AF$104,Cartera!$C$89:$DG$127,Creditos_totales!$P194,0)+VLOOKUP(Creditos_totales!AF$104,Cartera!$C$44:$DG$82,Creditos_totales!$P194,0))," ")</f>
        <v xml:space="preserve"> </v>
      </c>
      <c r="AG194" s="29">
        <f>+IFERROR(VLOOKUP(Creditos_totales!AG$104,Cartera!$C$89:$DG$127,Creditos_totales!$P194,0)/(VLOOKUP(Creditos_totales!AG$104,Cartera!$C$89:$DG$127,Creditos_totales!$P194,0)+VLOOKUP(Creditos_totales!AG$104,Cartera!$C$44:$DG$82,Creditos_totales!$P194,0))," ")</f>
        <v>0.35696607124648794</v>
      </c>
      <c r="AH194" s="29">
        <f>+IFERROR(VLOOKUP(Creditos_totales!AH$104,Cartera!$C$89:$DG$127,Creditos_totales!$P194,0)/(VLOOKUP(Creditos_totales!AH$104,Cartera!$C$89:$DG$127,Creditos_totales!$P194,0)+VLOOKUP(Creditos_totales!AH$104,Cartera!$C$44:$DG$82,Creditos_totales!$P194,0))," ")</f>
        <v>0.13528281030448783</v>
      </c>
      <c r="AI194" s="29">
        <f>+IFERROR(VLOOKUP(Creditos_totales!AI$104,Cartera!$C$89:$DG$127,Creditos_totales!$P194,0)/(VLOOKUP(Creditos_totales!AI$104,Cartera!$C$89:$DG$127,Creditos_totales!$P194,0)+VLOOKUP(Creditos_totales!AI$104,Cartera!$C$44:$DG$82,Creditos_totales!$P194,0))," ")</f>
        <v>0.42347869361502921</v>
      </c>
      <c r="AJ194" s="29" t="str">
        <f>+IFERROR(VLOOKUP(Creditos_totales!AJ$104,Cartera!$C$89:$DG$127,Creditos_totales!$P194,0)/(VLOOKUP(Creditos_totales!AJ$104,Cartera!$C$89:$DG$127,Creditos_totales!$P194,0)+VLOOKUP(Creditos_totales!AJ$104,Cartera!$C$44:$DG$82,Creditos_totales!$P194,0))," ")</f>
        <v xml:space="preserve"> </v>
      </c>
      <c r="AK194" s="29">
        <f>+IFERROR(VLOOKUP(Creditos_totales!AK$104,Cartera!$C$89:$DG$127,Creditos_totales!$P194,0)/(VLOOKUP(Creditos_totales!AK$104,Cartera!$C$89:$DG$127,Creditos_totales!$P194,0)+VLOOKUP(Creditos_totales!AK$104,Cartera!$C$44:$DG$82,Creditos_totales!$P194,0))," ")</f>
        <v>0.37302334577753637</v>
      </c>
      <c r="AL194" s="29" t="str">
        <f>+IFERROR(VLOOKUP(Creditos_totales!AL$104,Cartera!$C$89:$DG$127,Creditos_totales!$P194,0)/(VLOOKUP(Creditos_totales!AL$104,Cartera!$C$89:$DG$127,Creditos_totales!$P194,0)+VLOOKUP(Creditos_totales!AL$104,Cartera!$C$44:$DG$82,Creditos_totales!$P194,0))," ")</f>
        <v xml:space="preserve"> </v>
      </c>
      <c r="AM194" s="29" t="str">
        <f>+IFERROR(VLOOKUP(Creditos_totales!AM$104,Cartera!$C$89:$DG$127,Creditos_totales!$P194,0)/(VLOOKUP(Creditos_totales!AM$104,Cartera!$C$89:$DG$127,Creditos_totales!$P194,0)+VLOOKUP(Creditos_totales!AM$104,Cartera!$C$44:$DG$82,Creditos_totales!$P194,0))," ")</f>
        <v xml:space="preserve"> </v>
      </c>
      <c r="AN194" s="29" t="str">
        <f>+IFERROR(VLOOKUP(Creditos_totales!AN$104,Cartera!$C$89:$DG$127,Creditos_totales!$P194,0)/(VLOOKUP(Creditos_totales!AN$104,Cartera!$C$89:$DG$127,Creditos_totales!$P194,0)+VLOOKUP(Creditos_totales!AN$104,Cartera!$C$44:$DG$82,Creditos_totales!$P194,0))," ")</f>
        <v xml:space="preserve"> </v>
      </c>
      <c r="AO194" s="29" t="str">
        <f>+IFERROR(VLOOKUP(Creditos_totales!AO$104,Cartera!$C$89:$DG$127,Creditos_totales!$P194,0)/(VLOOKUP(Creditos_totales!AO$104,Cartera!$C$89:$DG$127,Creditos_totales!$P194,0)+VLOOKUP(Creditos_totales!AO$104,Cartera!$C$44:$DG$82,Creditos_totales!$P194,0))," ")</f>
        <v xml:space="preserve"> </v>
      </c>
      <c r="AP194" s="29">
        <f>+IFERROR(VLOOKUP(Creditos_totales!AP$104,Cartera!$C$89:$DG$127,Creditos_totales!$P194,0)/(VLOOKUP(Creditos_totales!AP$104,Cartera!$C$89:$DG$127,Creditos_totales!$P194,0)+VLOOKUP(Creditos_totales!AP$104,Cartera!$C$44:$DG$82,Creditos_totales!$P194,0))," ")</f>
        <v>0.17875205775495198</v>
      </c>
      <c r="AQ194" s="29" t="str">
        <f>+IFERROR(VLOOKUP(Creditos_totales!AQ$104,Cartera!$C$89:$DG$127,Creditos_totales!$P194,0)/(VLOOKUP(Creditos_totales!AQ$104,Cartera!$C$89:$DG$127,Creditos_totales!$P194,0)+VLOOKUP(Creditos_totales!AQ$104,Cartera!$C$44:$DG$82,Creditos_totales!$P194,0))," ")</f>
        <v xml:space="preserve"> </v>
      </c>
      <c r="AR194" s="29">
        <f>+IFERROR(VLOOKUP(Creditos_totales!AR$104,Cartera!$C$89:$DG$127,Creditos_totales!$P194,0)/(VLOOKUP(Creditos_totales!AR$104,Cartera!$C$89:$DG$127,Creditos_totales!$P194,0)+VLOOKUP(Creditos_totales!AR$104,Cartera!$C$44:$DG$82,Creditos_totales!$P194,0))," ")</f>
        <v>6.3469662073848701E-2</v>
      </c>
      <c r="AS194" s="29">
        <f>+IFERROR(VLOOKUP(Creditos_totales!AS$104,Cartera!$C$89:$DG$127,Creditos_totales!$P194,0)/(VLOOKUP(Creditos_totales!AS$104,Cartera!$C$89:$DG$127,Creditos_totales!$P194,0)+VLOOKUP(Creditos_totales!AS$104,Cartera!$C$44:$DG$82,Creditos_totales!$P194,0))," ")</f>
        <v>0.39812407742437372</v>
      </c>
      <c r="AT194" s="29">
        <f>+IFERROR(VLOOKUP(Creditos_totales!AT$104,Cartera!$C$89:$DG$127,Creditos_totales!$P194,0)/(VLOOKUP(Creditos_totales!AT$104,Cartera!$C$89:$DG$127,Creditos_totales!$P194,0)+VLOOKUP(Creditos_totales!AT$104,Cartera!$C$44:$DG$82,Creditos_totales!$P194,0))," ")</f>
        <v>0.3152655276886287</v>
      </c>
      <c r="AU194" s="29">
        <f>+IFERROR(VLOOKUP(Creditos_totales!AU$104,Cartera!$C$89:$DG$127,Creditos_totales!$P194,0)/(VLOOKUP(Creditos_totales!AU$104,Cartera!$C$89:$DG$127,Creditos_totales!$P194,0)+VLOOKUP(Creditos_totales!AU$104,Cartera!$C$44:$DG$82,Creditos_totales!$P194,0))," ")</f>
        <v>0.52024053570709472</v>
      </c>
      <c r="AV194" s="29" t="str">
        <f>+IFERROR(VLOOKUP(Creditos_totales!AV$104,Cartera!$C$89:$DG$127,Creditos_totales!$P194,0)/(VLOOKUP(Creditos_totales!AV$104,Cartera!$C$89:$DG$127,Creditos_totales!$P194,0)+VLOOKUP(Creditos_totales!AV$104,Cartera!$C$44:$DG$82,Creditos_totales!$P194,0))," ")</f>
        <v xml:space="preserve"> </v>
      </c>
      <c r="AW194" s="29" t="str">
        <f>+IFERROR(VLOOKUP(Creditos_totales!AW$104,Cartera!$C$89:$DG$127,Creditos_totales!$P194,0)/(VLOOKUP(Creditos_totales!AW$104,Cartera!$C$89:$DG$127,Creditos_totales!$P194,0)+VLOOKUP(Creditos_totales!AW$104,Cartera!$C$44:$DG$82,Creditos_totales!$P194,0))," ")</f>
        <v xml:space="preserve"> </v>
      </c>
      <c r="AX194" s="29">
        <f>+IFERROR(VLOOKUP(Creditos_totales!AX$104,Cartera!$C$89:$DG$127,Creditos_totales!$P194,0)/(VLOOKUP(Creditos_totales!AX$104,Cartera!$C$89:$DG$127,Creditos_totales!$P194,0)+VLOOKUP(Creditos_totales!AX$104,Cartera!$C$44:$DG$82,Creditos_totales!$P194,0))," ")</f>
        <v>0.11974996270605297</v>
      </c>
      <c r="AY194" s="29">
        <f>+IFERROR(VLOOKUP(Creditos_totales!AY$104,Cartera!$C$89:$DG$127,Creditos_totales!$P194,0)/(VLOOKUP(Creditos_totales!AY$104,Cartera!$C$89:$DG$127,Creditos_totales!$P194,0)+VLOOKUP(Creditos_totales!AY$104,Cartera!$C$44:$DG$82,Creditos_totales!$P194,0))," ")</f>
        <v>4.5583943227978929E-2</v>
      </c>
      <c r="AZ194" s="29">
        <f>+IFERROR(VLOOKUP(Creditos_totales!AZ$104,Cartera!$C$89:$DG$127,Creditos_totales!$P194,0)/(VLOOKUP(Creditos_totales!AZ$104,Cartera!$C$89:$DG$127,Creditos_totales!$P194,0)+VLOOKUP(Creditos_totales!AZ$104,Cartera!$C$44:$DG$82,Creditos_totales!$P194,0))," ")</f>
        <v>0.28365145960591059</v>
      </c>
      <c r="BA194" s="29">
        <f>+IFERROR(VLOOKUP(Creditos_totales!BA$104,Cartera!$C$89:$DG$127,Creditos_totales!$P194,0)/(VLOOKUP(Creditos_totales!BA$104,Cartera!$C$89:$DG$127,Creditos_totales!$P194,0)+VLOOKUP(Creditos_totales!BA$104,Cartera!$C$44:$DG$82,Creditos_totales!$P194,0))," ")</f>
        <v>0.1810503280277761</v>
      </c>
      <c r="BB194" s="29" t="str">
        <f>+IFERROR(VLOOKUP(Creditos_totales!BB$104,Cartera!$C$89:$DG$127,Creditos_totales!$P194,0)/(VLOOKUP(Creditos_totales!BB$104,Cartera!$C$89:$DG$127,Creditos_totales!$P194,0)+VLOOKUP(Creditos_totales!BB$104,Cartera!$C$44:$DG$82,Creditos_totales!$P194,0))," ")</f>
        <v xml:space="preserve"> </v>
      </c>
      <c r="BC194" s="29" t="str">
        <f>+IFERROR(VLOOKUP(Creditos_totales!BC$104,Cartera!$C$89:$DG$127,Creditos_totales!$P194,0)/(VLOOKUP(Creditos_totales!BC$104,Cartera!$C$89:$DG$127,Creditos_totales!$P194,0)+VLOOKUP(Creditos_totales!BC$104,Cartera!$C$44:$DG$82,Creditos_totales!$P194,0))," ")</f>
        <v xml:space="preserve"> </v>
      </c>
      <c r="BD194" s="29">
        <f>+IFERROR(VLOOKUP(Creditos_totales!BD$104,Cartera!$C$89:$DG$127,Creditos_totales!$P194,0)/(VLOOKUP(Creditos_totales!BD$104,Cartera!$C$89:$DG$127,Creditos_totales!$P194,0)+VLOOKUP(Creditos_totales!BD$104,Cartera!$C$44:$DG$82,Creditos_totales!$P194,0))," ")</f>
        <v>4.130007376707047E-4</v>
      </c>
      <c r="BE194" s="29">
        <f>+IFERROR(VLOOKUP(Creditos_totales!BE$104,Cartera!$C$89:$DG$127,Creditos_totales!$P194,0)/(VLOOKUP(Creditos_totales!BE$104,Cartera!$C$89:$DG$127,Creditos_totales!$P194,0)+VLOOKUP(Creditos_totales!BE$104,Cartera!$C$44:$DG$82,Creditos_totales!$P194,0))," ")</f>
        <v>0.61661078970277672</v>
      </c>
      <c r="BF194" s="29">
        <f>+IFERROR(VLOOKUP(Creditos_totales!BF$104,Cartera!$C$89:$DG$127,Creditos_totales!$P194,0)/(VLOOKUP(Creditos_totales!BF$104,Cartera!$C$89:$DG$127,Creditos_totales!$P194,0)+VLOOKUP(Creditos_totales!BF$104,Cartera!$C$44:$DG$82,Creditos_totales!$P194,0))," ")</f>
        <v>0.24486054599208659</v>
      </c>
      <c r="BG194" s="12">
        <f t="shared" si="7"/>
        <v>0.4029293626327215</v>
      </c>
      <c r="BH194" s="38">
        <v>0.29201572513753388</v>
      </c>
    </row>
    <row r="195" spans="2:60" ht="16.5" x14ac:dyDescent="0.3">
      <c r="B195">
        <v>103</v>
      </c>
      <c r="C195" s="23">
        <v>43646</v>
      </c>
      <c r="D195" s="29">
        <f>+IFERROR(VLOOKUP(D$104,Cartera!$C$23:$DG$33,Creditos_totales!$B195,0)/(VLOOKUP(D$104,Cartera!$C$5:$DG$15,Creditos_totales!$B195,0)+VLOOKUP(D$104,Cartera!$C$23:$DG$33,Creditos_totales!$B195,0))," ")</f>
        <v>0.5964598965190252</v>
      </c>
      <c r="E195" s="29">
        <f>+IFERROR(VLOOKUP(E$104,Cartera!$C$23:$DG$33,Creditos_totales!$B195,0)/(VLOOKUP(E$104,Cartera!$C$5:$DG$15,Creditos_totales!$B195,0)+VLOOKUP(E$104,Cartera!$C$23:$DG$33,Creditos_totales!$B195,0))," ")</f>
        <v>0.70558188120213017</v>
      </c>
      <c r="F195" s="29">
        <f>+IFERROR(VLOOKUP(F$104,Cartera!$C$23:$DG$33,Creditos_totales!$B195,0)/(VLOOKUP(F$104,Cartera!$C$5:$DG$15,Creditos_totales!$B195,0)+VLOOKUP(F$104,Cartera!$C$23:$DG$33,Creditos_totales!$B195,0))," ")</f>
        <v>0.5551848023518996</v>
      </c>
      <c r="G195" s="29">
        <f>+IFERROR(VLOOKUP(G$104,Cartera!$C$23:$DG$33,Creditos_totales!$B195,0)/(VLOOKUP(G$104,Cartera!$C$5:$DG$15,Creditos_totales!$B195,0)+VLOOKUP(G$104,Cartera!$C$23:$DG$33,Creditos_totales!$B195,0))," ")</f>
        <v>0.61028486985536878</v>
      </c>
      <c r="H195" s="29">
        <f>+IFERROR(VLOOKUP(H$104,Cartera!$C$23:$DG$33,Creditos_totales!$B195,0)/(VLOOKUP(H$104,Cartera!$C$5:$DG$15,Creditos_totales!$B195,0)+VLOOKUP(H$104,Cartera!$C$23:$DG$33,Creditos_totales!$B195,0))," ")</f>
        <v>0.24320919360014459</v>
      </c>
      <c r="I195" s="29">
        <f>+IFERROR(VLOOKUP(I$104,Cartera!$C$23:$DG$33,Creditos_totales!$B195,0)/(VLOOKUP(I$104,Cartera!$C$5:$DG$15,Creditos_totales!$B195,0)+VLOOKUP(I$104,Cartera!$C$23:$DG$33,Creditos_totales!$B195,0))," ")</f>
        <v>0.54327953650938654</v>
      </c>
      <c r="J195" s="29">
        <f>+IFERROR(VLOOKUP(J$104,Cartera!$C$23:$DG$33,Creditos_totales!$B195,0)/(VLOOKUP(J$104,Cartera!$C$5:$DG$15,Creditos_totales!$B195,0)+VLOOKUP(J$104,Cartera!$C$23:$DG$33,Creditos_totales!$B195,0))," ")</f>
        <v>0.74017638905839489</v>
      </c>
      <c r="K195" s="29">
        <f>+IFERROR(VLOOKUP(K$104,Cartera!$C$23:$DG$33,Creditos_totales!$B195,0)/(VLOOKUP(K$104,Cartera!$C$5:$DG$15,Creditos_totales!$B195,0)+VLOOKUP(K$104,Cartera!$C$23:$DG$33,Creditos_totales!$B195,0))," ")</f>
        <v>0.79346997330719982</v>
      </c>
      <c r="L195" s="29">
        <f>+IFERROR(VLOOKUP(L$104,Cartera!$C$23:$DG$33,Creditos_totales!$B195,0)/(VLOOKUP(L$104,Cartera!$C$5:$DG$15,Creditos_totales!$B195,0)+VLOOKUP(L$104,Cartera!$C$23:$DG$33,Creditos_totales!$B195,0))," ")</f>
        <v>0.15731564937795917</v>
      </c>
      <c r="M195" s="29">
        <f>+IFERROR(VLOOKUP(M$104,Cartera!$C$23:$DG$33,Creditos_totales!$B195,0)/(VLOOKUP(M$104,Cartera!$C$5:$DG$15,Creditos_totales!$B195,0)+VLOOKUP(M$104,Cartera!$C$23:$DG$33,Creditos_totales!$B195,0))," ")</f>
        <v>0.37156998685788056</v>
      </c>
      <c r="N195" s="12">
        <v>0.60049497530839768</v>
      </c>
      <c r="P195">
        <v>103</v>
      </c>
      <c r="Q195" s="3">
        <v>43646</v>
      </c>
      <c r="R195" s="29">
        <f t="shared" si="4"/>
        <v>0.38971513014463122</v>
      </c>
      <c r="S195" s="29">
        <f t="shared" si="5"/>
        <v>0.4035401034809748</v>
      </c>
      <c r="T195" s="29">
        <f t="shared" si="6"/>
        <v>0.4448151976481004</v>
      </c>
      <c r="U195" s="29">
        <f>+IFERROR(VLOOKUP(Creditos_totales!U$104,Cartera!$C$89:$DG$127,Creditos_totales!$P195,0)/(VLOOKUP(Creditos_totales!U$104,Cartera!$C$89:$DG$127,Creditos_totales!$P195,0)+VLOOKUP(Creditos_totales!U$104,Cartera!$C$44:$DG$82,Creditos_totales!$P195,0))," ")</f>
        <v>0.37401533041711793</v>
      </c>
      <c r="V195" s="29">
        <f>+IFERROR(VLOOKUP(Creditos_totales!V$104,Cartera!$C$89:$DG$127,Creditos_totales!$P195,0)/(VLOOKUP(Creditos_totales!V$104,Cartera!$C$89:$DG$127,Creditos_totales!$P195,0)+VLOOKUP(Creditos_totales!V$104,Cartera!$C$44:$DG$82,Creditos_totales!$P195,0))," ")</f>
        <v>0.65230128803871779</v>
      </c>
      <c r="W195" s="29">
        <f>+IFERROR(VLOOKUP(Creditos_totales!W$104,Cartera!$C$89:$DG$127,Creditos_totales!$P195,0)/(VLOOKUP(Creditos_totales!W$104,Cartera!$C$89:$DG$127,Creditos_totales!$P195,0)+VLOOKUP(Creditos_totales!W$104,Cartera!$C$44:$DG$82,Creditos_totales!$P195,0))," ")</f>
        <v>0.39509046967265321</v>
      </c>
      <c r="X195" s="29">
        <f>+IFERROR(VLOOKUP(Creditos_totales!X$104,Cartera!$C$89:$DG$127,Creditos_totales!$P195,0)/(VLOOKUP(Creditos_totales!X$104,Cartera!$C$89:$DG$127,Creditos_totales!$P195,0)+VLOOKUP(Creditos_totales!X$104,Cartera!$C$44:$DG$82,Creditos_totales!$P195,0))," ")</f>
        <v>0.35328180822538507</v>
      </c>
      <c r="Y195" s="29">
        <f>+IFERROR(VLOOKUP(Creditos_totales!Y$104,Cartera!$C$89:$DG$127,Creditos_totales!$P195,0)/(VLOOKUP(Creditos_totales!Y$104,Cartera!$C$89:$DG$127,Creditos_totales!$P195,0)+VLOOKUP(Creditos_totales!Y$104,Cartera!$C$44:$DG$82,Creditos_totales!$P195,0))," ")</f>
        <v>0.40532987212596105</v>
      </c>
      <c r="Z195" s="29">
        <f>+IFERROR(VLOOKUP(Creditos_totales!Z$104,Cartera!$C$89:$DG$127,Creditos_totales!$P195,0)/(VLOOKUP(Creditos_totales!Z$104,Cartera!$C$89:$DG$127,Creditos_totales!$P195,0)+VLOOKUP(Creditos_totales!Z$104,Cartera!$C$44:$DG$82,Creditos_totales!$P195,0))," ")</f>
        <v>0.39788448742977034</v>
      </c>
      <c r="AA195" s="29">
        <f>+IFERROR(VLOOKUP(Creditos_totales!AA$104,Cartera!$C$89:$DG$127,Creditos_totales!$P195,0)/(VLOOKUP(Creditos_totales!AA$104,Cartera!$C$89:$DG$127,Creditos_totales!$P195,0)+VLOOKUP(Creditos_totales!AA$104,Cartera!$C$44:$DG$82,Creditos_totales!$P195,0))," ")</f>
        <v>0.35666015736298973</v>
      </c>
      <c r="AB195" s="29">
        <f>+IFERROR(VLOOKUP(Creditos_totales!AB$104,Cartera!$C$89:$DG$127,Creditos_totales!$P195,0)/(VLOOKUP(Creditos_totales!AB$104,Cartera!$C$89:$DG$127,Creditos_totales!$P195,0)+VLOOKUP(Creditos_totales!AB$104,Cartera!$C$44:$DG$82,Creditos_totales!$P195,0))," ")</f>
        <v>0.44712782120659555</v>
      </c>
      <c r="AC195" s="29">
        <f>+IFERROR(VLOOKUP(Creditos_totales!AC$104,Cartera!$C$89:$DG$127,Creditos_totales!$P195,0)/(VLOOKUP(Creditos_totales!AC$104,Cartera!$C$89:$DG$127,Creditos_totales!$P195,0)+VLOOKUP(Creditos_totales!AC$104,Cartera!$C$44:$DG$82,Creditos_totales!$P195,0))," ")</f>
        <v>0.25722994941568733</v>
      </c>
      <c r="AD195" s="29">
        <f>+IFERROR(VLOOKUP(Creditos_totales!AD$104,Cartera!$C$89:$DG$127,Creditos_totales!$P195,0)/(VLOOKUP(Creditos_totales!AD$104,Cartera!$C$89:$DG$127,Creditos_totales!$P195,0)+VLOOKUP(Creditos_totales!AD$104,Cartera!$C$44:$DG$82,Creditos_totales!$P195,0))," ")</f>
        <v>0.31562759367856696</v>
      </c>
      <c r="AE195" s="29">
        <f>+IFERROR(VLOOKUP(Creditos_totales!AE$104,Cartera!$C$89:$DG$127,Creditos_totales!$P195,0)/(VLOOKUP(Creditos_totales!AE$104,Cartera!$C$89:$DG$127,Creditos_totales!$P195,0)+VLOOKUP(Creditos_totales!AE$104,Cartera!$C$44:$DG$82,Creditos_totales!$P195,0))," ")</f>
        <v>0.4045670021569453</v>
      </c>
      <c r="AF195" s="29" t="str">
        <f>+IFERROR(VLOOKUP(Creditos_totales!AF$104,Cartera!$C$89:$DG$127,Creditos_totales!$P195,0)/(VLOOKUP(Creditos_totales!AF$104,Cartera!$C$89:$DG$127,Creditos_totales!$P195,0)+VLOOKUP(Creditos_totales!AF$104,Cartera!$C$44:$DG$82,Creditos_totales!$P195,0))," ")</f>
        <v xml:space="preserve"> </v>
      </c>
      <c r="AG195" s="29">
        <f>+IFERROR(VLOOKUP(Creditos_totales!AG$104,Cartera!$C$89:$DG$127,Creditos_totales!$P195,0)/(VLOOKUP(Creditos_totales!AG$104,Cartera!$C$89:$DG$127,Creditos_totales!$P195,0)+VLOOKUP(Creditos_totales!AG$104,Cartera!$C$44:$DG$82,Creditos_totales!$P195,0))," ")</f>
        <v>0.35722525562358853</v>
      </c>
      <c r="AH195" s="29">
        <f>+IFERROR(VLOOKUP(Creditos_totales!AH$104,Cartera!$C$89:$DG$127,Creditos_totales!$P195,0)/(VLOOKUP(Creditos_totales!AH$104,Cartera!$C$89:$DG$127,Creditos_totales!$P195,0)+VLOOKUP(Creditos_totales!AH$104,Cartera!$C$44:$DG$82,Creditos_totales!$P195,0))," ")</f>
        <v>0.13575559472474077</v>
      </c>
      <c r="AI195" s="29">
        <f>+IFERROR(VLOOKUP(Creditos_totales!AI$104,Cartera!$C$89:$DG$127,Creditos_totales!$P195,0)/(VLOOKUP(Creditos_totales!AI$104,Cartera!$C$89:$DG$127,Creditos_totales!$P195,0)+VLOOKUP(Creditos_totales!AI$104,Cartera!$C$44:$DG$82,Creditos_totales!$P195,0))," ")</f>
        <v>0.43057624511815057</v>
      </c>
      <c r="AJ195" s="29" t="str">
        <f>+IFERROR(VLOOKUP(Creditos_totales!AJ$104,Cartera!$C$89:$DG$127,Creditos_totales!$P195,0)/(VLOOKUP(Creditos_totales!AJ$104,Cartera!$C$89:$DG$127,Creditos_totales!$P195,0)+VLOOKUP(Creditos_totales!AJ$104,Cartera!$C$44:$DG$82,Creditos_totales!$P195,0))," ")</f>
        <v xml:space="preserve"> </v>
      </c>
      <c r="AK195" s="29">
        <f>+IFERROR(VLOOKUP(Creditos_totales!AK$104,Cartera!$C$89:$DG$127,Creditos_totales!$P195,0)/(VLOOKUP(Creditos_totales!AK$104,Cartera!$C$89:$DG$127,Creditos_totales!$P195,0)+VLOOKUP(Creditos_totales!AK$104,Cartera!$C$44:$DG$82,Creditos_totales!$P195,0))," ")</f>
        <v>0.37854989317032162</v>
      </c>
      <c r="AL195" s="29" t="str">
        <f>+IFERROR(VLOOKUP(Creditos_totales!AL$104,Cartera!$C$89:$DG$127,Creditos_totales!$P195,0)/(VLOOKUP(Creditos_totales!AL$104,Cartera!$C$89:$DG$127,Creditos_totales!$P195,0)+VLOOKUP(Creditos_totales!AL$104,Cartera!$C$44:$DG$82,Creditos_totales!$P195,0))," ")</f>
        <v xml:space="preserve"> </v>
      </c>
      <c r="AM195" s="29" t="str">
        <f>+IFERROR(VLOOKUP(Creditos_totales!AM$104,Cartera!$C$89:$DG$127,Creditos_totales!$P195,0)/(VLOOKUP(Creditos_totales!AM$104,Cartera!$C$89:$DG$127,Creditos_totales!$P195,0)+VLOOKUP(Creditos_totales!AM$104,Cartera!$C$44:$DG$82,Creditos_totales!$P195,0))," ")</f>
        <v xml:space="preserve"> </v>
      </c>
      <c r="AN195" s="29" t="str">
        <f>+IFERROR(VLOOKUP(Creditos_totales!AN$104,Cartera!$C$89:$DG$127,Creditos_totales!$P195,0)/(VLOOKUP(Creditos_totales!AN$104,Cartera!$C$89:$DG$127,Creditos_totales!$P195,0)+VLOOKUP(Creditos_totales!AN$104,Cartera!$C$44:$DG$82,Creditos_totales!$P195,0))," ")</f>
        <v xml:space="preserve"> </v>
      </c>
      <c r="AO195" s="29" t="str">
        <f>+IFERROR(VLOOKUP(Creditos_totales!AO$104,Cartera!$C$89:$DG$127,Creditos_totales!$P195,0)/(VLOOKUP(Creditos_totales!AO$104,Cartera!$C$89:$DG$127,Creditos_totales!$P195,0)+VLOOKUP(Creditos_totales!AO$104,Cartera!$C$44:$DG$82,Creditos_totales!$P195,0))," ")</f>
        <v xml:space="preserve"> </v>
      </c>
      <c r="AP195" s="29">
        <f>+IFERROR(VLOOKUP(Creditos_totales!AP$104,Cartera!$C$89:$DG$127,Creditos_totales!$P195,0)/(VLOOKUP(Creditos_totales!AP$104,Cartera!$C$89:$DG$127,Creditos_totales!$P195,0)+VLOOKUP(Creditos_totales!AP$104,Cartera!$C$44:$DG$82,Creditos_totales!$P195,0))," ")</f>
        <v>0.18270640026182913</v>
      </c>
      <c r="AQ195" s="29" t="str">
        <f>+IFERROR(VLOOKUP(Creditos_totales!AQ$104,Cartera!$C$89:$DG$127,Creditos_totales!$P195,0)/(VLOOKUP(Creditos_totales!AQ$104,Cartera!$C$89:$DG$127,Creditos_totales!$P195,0)+VLOOKUP(Creditos_totales!AQ$104,Cartera!$C$44:$DG$82,Creditos_totales!$P195,0))," ")</f>
        <v xml:space="preserve"> </v>
      </c>
      <c r="AR195" s="29">
        <f>+IFERROR(VLOOKUP(Creditos_totales!AR$104,Cartera!$C$89:$DG$127,Creditos_totales!$P195,0)/(VLOOKUP(Creditos_totales!AR$104,Cartera!$C$89:$DG$127,Creditos_totales!$P195,0)+VLOOKUP(Creditos_totales!AR$104,Cartera!$C$44:$DG$82,Creditos_totales!$P195,0))," ")</f>
        <v>6.1873470613509722E-2</v>
      </c>
      <c r="AS195" s="29">
        <f>+IFERROR(VLOOKUP(Creditos_totales!AS$104,Cartera!$C$89:$DG$127,Creditos_totales!$P195,0)/(VLOOKUP(Creditos_totales!AS$104,Cartera!$C$89:$DG$127,Creditos_totales!$P195,0)+VLOOKUP(Creditos_totales!AS$104,Cartera!$C$44:$DG$82,Creditos_totales!$P195,0))," ")</f>
        <v>0.41060755021717277</v>
      </c>
      <c r="AT195" s="29">
        <f>+IFERROR(VLOOKUP(Creditos_totales!AT$104,Cartera!$C$89:$DG$127,Creditos_totales!$P195,0)/(VLOOKUP(Creditos_totales!AT$104,Cartera!$C$89:$DG$127,Creditos_totales!$P195,0)+VLOOKUP(Creditos_totales!AT$104,Cartera!$C$44:$DG$82,Creditos_totales!$P195,0))," ")</f>
        <v>0.31133667292782224</v>
      </c>
      <c r="AU195" s="29">
        <f>+IFERROR(VLOOKUP(Creditos_totales!AU$104,Cartera!$C$89:$DG$127,Creditos_totales!$P195,0)/(VLOOKUP(Creditos_totales!AU$104,Cartera!$C$89:$DG$127,Creditos_totales!$P195,0)+VLOOKUP(Creditos_totales!AU$104,Cartera!$C$44:$DG$82,Creditos_totales!$P195,0))," ")</f>
        <v>0.51836832950311174</v>
      </c>
      <c r="AV195" s="29" t="str">
        <f>+IFERROR(VLOOKUP(Creditos_totales!AV$104,Cartera!$C$89:$DG$127,Creditos_totales!$P195,0)/(VLOOKUP(Creditos_totales!AV$104,Cartera!$C$89:$DG$127,Creditos_totales!$P195,0)+VLOOKUP(Creditos_totales!AV$104,Cartera!$C$44:$DG$82,Creditos_totales!$P195,0))," ")</f>
        <v xml:space="preserve"> </v>
      </c>
      <c r="AW195" s="29" t="str">
        <f>+IFERROR(VLOOKUP(Creditos_totales!AW$104,Cartera!$C$89:$DG$127,Creditos_totales!$P195,0)/(VLOOKUP(Creditos_totales!AW$104,Cartera!$C$89:$DG$127,Creditos_totales!$P195,0)+VLOOKUP(Creditos_totales!AW$104,Cartera!$C$44:$DG$82,Creditos_totales!$P195,0))," ")</f>
        <v xml:space="preserve"> </v>
      </c>
      <c r="AX195" s="29">
        <f>+IFERROR(VLOOKUP(Creditos_totales!AX$104,Cartera!$C$89:$DG$127,Creditos_totales!$P195,0)/(VLOOKUP(Creditos_totales!AX$104,Cartera!$C$89:$DG$127,Creditos_totales!$P195,0)+VLOOKUP(Creditos_totales!AX$104,Cartera!$C$44:$DG$82,Creditos_totales!$P195,0))," ")</f>
        <v>0.12093564530336601</v>
      </c>
      <c r="AY195" s="29">
        <f>+IFERROR(VLOOKUP(Creditos_totales!AY$104,Cartera!$C$89:$DG$127,Creditos_totales!$P195,0)/(VLOOKUP(Creditos_totales!AY$104,Cartera!$C$89:$DG$127,Creditos_totales!$P195,0)+VLOOKUP(Creditos_totales!AY$104,Cartera!$C$44:$DG$82,Creditos_totales!$P195,0))," ")</f>
        <v>4.7347379728402077E-2</v>
      </c>
      <c r="AZ195" s="29">
        <f>+IFERROR(VLOOKUP(Creditos_totales!AZ$104,Cartera!$C$89:$DG$127,Creditos_totales!$P195,0)/(VLOOKUP(Creditos_totales!AZ$104,Cartera!$C$89:$DG$127,Creditos_totales!$P195,0)+VLOOKUP(Creditos_totales!AZ$104,Cartera!$C$44:$DG$82,Creditos_totales!$P195,0))," ")</f>
        <v>0.28718896233158298</v>
      </c>
      <c r="BA195" s="29">
        <f>+IFERROR(VLOOKUP(Creditos_totales!BA$104,Cartera!$C$89:$DG$127,Creditos_totales!$P195,0)/(VLOOKUP(Creditos_totales!BA$104,Cartera!$C$89:$DG$127,Creditos_totales!$P195,0)+VLOOKUP(Creditos_totales!BA$104,Cartera!$C$44:$DG$82,Creditos_totales!$P195,0))," ")</f>
        <v>0.18718831181477319</v>
      </c>
      <c r="BB195" s="29" t="str">
        <f>+IFERROR(VLOOKUP(Creditos_totales!BB$104,Cartera!$C$89:$DG$127,Creditos_totales!$P195,0)/(VLOOKUP(Creditos_totales!BB$104,Cartera!$C$89:$DG$127,Creditos_totales!$P195,0)+VLOOKUP(Creditos_totales!BB$104,Cartera!$C$44:$DG$82,Creditos_totales!$P195,0))," ")</f>
        <v xml:space="preserve"> </v>
      </c>
      <c r="BC195" s="29" t="str">
        <f>+IFERROR(VLOOKUP(Creditos_totales!BC$104,Cartera!$C$89:$DG$127,Creditos_totales!$P195,0)/(VLOOKUP(Creditos_totales!BC$104,Cartera!$C$89:$DG$127,Creditos_totales!$P195,0)+VLOOKUP(Creditos_totales!BC$104,Cartera!$C$44:$DG$82,Creditos_totales!$P195,0))," ")</f>
        <v xml:space="preserve"> </v>
      </c>
      <c r="BD195" s="29">
        <f>+IFERROR(VLOOKUP(Creditos_totales!BD$104,Cartera!$C$89:$DG$127,Creditos_totales!$P195,0)/(VLOOKUP(Creditos_totales!BD$104,Cartera!$C$89:$DG$127,Creditos_totales!$P195,0)+VLOOKUP(Creditos_totales!BD$104,Cartera!$C$44:$DG$82,Creditos_totales!$P195,0))," ")</f>
        <v>2.1677021677166462E-3</v>
      </c>
      <c r="BE195" s="29">
        <f>+IFERROR(VLOOKUP(Creditos_totales!BE$104,Cartera!$C$89:$DG$127,Creditos_totales!$P195,0)/(VLOOKUP(Creditos_totales!BE$104,Cartera!$C$89:$DG$127,Creditos_totales!$P195,0)+VLOOKUP(Creditos_totales!BE$104,Cartera!$C$44:$DG$82,Creditos_totales!$P195,0))," ")</f>
        <v>0.60698628063690097</v>
      </c>
      <c r="BF195" s="29">
        <f>+IFERROR(VLOOKUP(Creditos_totales!BF$104,Cartera!$C$89:$DG$127,Creditos_totales!$P195,0)/(VLOOKUP(Creditos_totales!BF$104,Cartera!$C$89:$DG$127,Creditos_totales!$P195,0)+VLOOKUP(Creditos_totales!BF$104,Cartera!$C$44:$DG$82,Creditos_totales!$P195,0))," ")</f>
        <v>0.24196086518224499</v>
      </c>
      <c r="BG195" s="12">
        <f t="shared" si="7"/>
        <v>0.39950502469160232</v>
      </c>
      <c r="BH195" s="38">
        <v>0.2925312480870354</v>
      </c>
    </row>
    <row r="196" spans="2:60" ht="16.5" x14ac:dyDescent="0.3">
      <c r="B196">
        <v>104</v>
      </c>
      <c r="C196" s="23">
        <v>43677</v>
      </c>
      <c r="D196" s="29">
        <f>+IFERROR(VLOOKUP(D$104,Cartera!$C$23:$DG$33,Creditos_totales!$B196,0)/(VLOOKUP(D$104,Cartera!$C$5:$DG$15,Creditos_totales!$B196,0)+VLOOKUP(D$104,Cartera!$C$23:$DG$33,Creditos_totales!$B196,0))," ")</f>
        <v>0.58281769842016651</v>
      </c>
      <c r="E196" s="29">
        <f>+IFERROR(VLOOKUP(E$104,Cartera!$C$23:$DG$33,Creditos_totales!$B196,0)/(VLOOKUP(E$104,Cartera!$C$5:$DG$15,Creditos_totales!$B196,0)+VLOOKUP(E$104,Cartera!$C$23:$DG$33,Creditos_totales!$B196,0))," ")</f>
        <v>0.6974301998341218</v>
      </c>
      <c r="F196" s="29">
        <f>+IFERROR(VLOOKUP(F$104,Cartera!$C$23:$DG$33,Creditos_totales!$B196,0)/(VLOOKUP(F$104,Cartera!$C$5:$DG$15,Creditos_totales!$B196,0)+VLOOKUP(F$104,Cartera!$C$23:$DG$33,Creditos_totales!$B196,0))," ")</f>
        <v>0.55683555371340321</v>
      </c>
      <c r="G196" s="29">
        <f>+IFERROR(VLOOKUP(G$104,Cartera!$C$23:$DG$33,Creditos_totales!$B196,0)/(VLOOKUP(G$104,Cartera!$C$5:$DG$15,Creditos_totales!$B196,0)+VLOOKUP(G$104,Cartera!$C$23:$DG$33,Creditos_totales!$B196,0))," ")</f>
        <v>0.61324477518698373</v>
      </c>
      <c r="H196" s="29">
        <f>+IFERROR(VLOOKUP(H$104,Cartera!$C$23:$DG$33,Creditos_totales!$B196,0)/(VLOOKUP(H$104,Cartera!$C$5:$DG$15,Creditos_totales!$B196,0)+VLOOKUP(H$104,Cartera!$C$23:$DG$33,Creditos_totales!$B196,0))," ")</f>
        <v>0.23789964205614006</v>
      </c>
      <c r="I196" s="29">
        <f>+IFERROR(VLOOKUP(I$104,Cartera!$C$23:$DG$33,Creditos_totales!$B196,0)/(VLOOKUP(I$104,Cartera!$C$5:$DG$15,Creditos_totales!$B196,0)+VLOOKUP(I$104,Cartera!$C$23:$DG$33,Creditos_totales!$B196,0))," ")</f>
        <v>0.54281221585299477</v>
      </c>
      <c r="J196" s="29">
        <f>+IFERROR(VLOOKUP(J$104,Cartera!$C$23:$DG$33,Creditos_totales!$B196,0)/(VLOOKUP(J$104,Cartera!$C$5:$DG$15,Creditos_totales!$B196,0)+VLOOKUP(J$104,Cartera!$C$23:$DG$33,Creditos_totales!$B196,0))," ")</f>
        <v>0.74541699626651547</v>
      </c>
      <c r="K196" s="29">
        <f>+IFERROR(VLOOKUP(K$104,Cartera!$C$23:$DG$33,Creditos_totales!$B196,0)/(VLOOKUP(K$104,Cartera!$C$5:$DG$15,Creditos_totales!$B196,0)+VLOOKUP(K$104,Cartera!$C$23:$DG$33,Creditos_totales!$B196,0))," ")</f>
        <v>0.79171631201531723</v>
      </c>
      <c r="L196" s="29">
        <f>+IFERROR(VLOOKUP(L$104,Cartera!$C$23:$DG$33,Creditos_totales!$B196,0)/(VLOOKUP(L$104,Cartera!$C$5:$DG$15,Creditos_totales!$B196,0)+VLOOKUP(L$104,Cartera!$C$23:$DG$33,Creditos_totales!$B196,0))," ")</f>
        <v>0.17218375457241528</v>
      </c>
      <c r="M196" s="29">
        <f>+IFERROR(VLOOKUP(M$104,Cartera!$C$23:$DG$33,Creditos_totales!$B196,0)/(VLOOKUP(M$104,Cartera!$C$5:$DG$15,Creditos_totales!$B196,0)+VLOOKUP(M$104,Cartera!$C$23:$DG$33,Creditos_totales!$B196,0))," ")</f>
        <v>0.3194879158773361</v>
      </c>
      <c r="N196" s="12">
        <v>0.59581619878299064</v>
      </c>
      <c r="P196">
        <v>104</v>
      </c>
      <c r="Q196" s="3">
        <v>43677</v>
      </c>
      <c r="R196" s="29">
        <f t="shared" si="4"/>
        <v>0.38675522481301627</v>
      </c>
      <c r="S196" s="29">
        <f t="shared" si="5"/>
        <v>0.41718230157983349</v>
      </c>
      <c r="T196" s="29">
        <f t="shared" si="6"/>
        <v>0.44316444628659679</v>
      </c>
      <c r="U196" s="29">
        <f>+IFERROR(VLOOKUP(Creditos_totales!U$104,Cartera!$C$89:$DG$127,Creditos_totales!$P196,0)/(VLOOKUP(Creditos_totales!U$104,Cartera!$C$89:$DG$127,Creditos_totales!$P196,0)+VLOOKUP(Creditos_totales!U$104,Cartera!$C$44:$DG$82,Creditos_totales!$P196,0))," ")</f>
        <v>0.36946565397689279</v>
      </c>
      <c r="V196" s="29">
        <f>+IFERROR(VLOOKUP(Creditos_totales!V$104,Cartera!$C$89:$DG$127,Creditos_totales!$P196,0)/(VLOOKUP(Creditos_totales!V$104,Cartera!$C$89:$DG$127,Creditos_totales!$P196,0)+VLOOKUP(Creditos_totales!V$104,Cartera!$C$44:$DG$82,Creditos_totales!$P196,0))," ")</f>
        <v>0.65361238696055213</v>
      </c>
      <c r="W196" s="29">
        <f>+IFERROR(VLOOKUP(Creditos_totales!W$104,Cartera!$C$89:$DG$127,Creditos_totales!$P196,0)/(VLOOKUP(Creditos_totales!W$104,Cartera!$C$89:$DG$127,Creditos_totales!$P196,0)+VLOOKUP(Creditos_totales!W$104,Cartera!$C$44:$DG$82,Creditos_totales!$P196,0))," ")</f>
        <v>0.38941496338553916</v>
      </c>
      <c r="X196" s="29">
        <f>+IFERROR(VLOOKUP(Creditos_totales!X$104,Cartera!$C$89:$DG$127,Creditos_totales!$P196,0)/(VLOOKUP(Creditos_totales!X$104,Cartera!$C$89:$DG$127,Creditos_totales!$P196,0)+VLOOKUP(Creditos_totales!X$104,Cartera!$C$44:$DG$82,Creditos_totales!$P196,0))," ")</f>
        <v>0.35130860969841726</v>
      </c>
      <c r="Y196" s="29">
        <f>+IFERROR(VLOOKUP(Creditos_totales!Y$104,Cartera!$C$89:$DG$127,Creditos_totales!$P196,0)/(VLOOKUP(Creditos_totales!Y$104,Cartera!$C$89:$DG$127,Creditos_totales!$P196,0)+VLOOKUP(Creditos_totales!Y$104,Cartera!$C$44:$DG$82,Creditos_totales!$P196,0))," ")</f>
        <v>0.40841423132865851</v>
      </c>
      <c r="Z196" s="29">
        <f>+IFERROR(VLOOKUP(Creditos_totales!Z$104,Cartera!$C$89:$DG$127,Creditos_totales!$P196,0)/(VLOOKUP(Creditos_totales!Z$104,Cartera!$C$89:$DG$127,Creditos_totales!$P196,0)+VLOOKUP(Creditos_totales!Z$104,Cartera!$C$44:$DG$82,Creditos_totales!$P196,0))," ")</f>
        <v>0.39440505860376962</v>
      </c>
      <c r="AA196" s="29">
        <f>+IFERROR(VLOOKUP(Creditos_totales!AA$104,Cartera!$C$89:$DG$127,Creditos_totales!$P196,0)/(VLOOKUP(Creditos_totales!AA$104,Cartera!$C$89:$DG$127,Creditos_totales!$P196,0)+VLOOKUP(Creditos_totales!AA$104,Cartera!$C$44:$DG$82,Creditos_totales!$P196,0))," ")</f>
        <v>0.35666858480855645</v>
      </c>
      <c r="AB196" s="29">
        <f>+IFERROR(VLOOKUP(Creditos_totales!AB$104,Cartera!$C$89:$DG$127,Creditos_totales!$P196,0)/(VLOOKUP(Creditos_totales!AB$104,Cartera!$C$89:$DG$127,Creditos_totales!$P196,0)+VLOOKUP(Creditos_totales!AB$104,Cartera!$C$44:$DG$82,Creditos_totales!$P196,0))," ")</f>
        <v>0.44959222572222329</v>
      </c>
      <c r="AC196" s="29">
        <f>+IFERROR(VLOOKUP(Creditos_totales!AC$104,Cartera!$C$89:$DG$127,Creditos_totales!$P196,0)/(VLOOKUP(Creditos_totales!AC$104,Cartera!$C$89:$DG$127,Creditos_totales!$P196,0)+VLOOKUP(Creditos_totales!AC$104,Cartera!$C$44:$DG$82,Creditos_totales!$P196,0))," ")</f>
        <v>0.2531576830237609</v>
      </c>
      <c r="AD196" s="29">
        <f>+IFERROR(VLOOKUP(Creditos_totales!AD$104,Cartera!$C$89:$DG$127,Creditos_totales!$P196,0)/(VLOOKUP(Creditos_totales!AD$104,Cartera!$C$89:$DG$127,Creditos_totales!$P196,0)+VLOOKUP(Creditos_totales!AD$104,Cartera!$C$44:$DG$82,Creditos_totales!$P196,0))," ")</f>
        <v>0.30287919970193805</v>
      </c>
      <c r="AE196" s="29">
        <f>+IFERROR(VLOOKUP(Creditos_totales!AE$104,Cartera!$C$89:$DG$127,Creditos_totales!$P196,0)/(VLOOKUP(Creditos_totales!AE$104,Cartera!$C$89:$DG$127,Creditos_totales!$P196,0)+VLOOKUP(Creditos_totales!AE$104,Cartera!$C$44:$DG$82,Creditos_totales!$P196,0))," ")</f>
        <v>0.40093832322365158</v>
      </c>
      <c r="AF196" s="29" t="str">
        <f>+IFERROR(VLOOKUP(Creditos_totales!AF$104,Cartera!$C$89:$DG$127,Creditos_totales!$P196,0)/(VLOOKUP(Creditos_totales!AF$104,Cartera!$C$89:$DG$127,Creditos_totales!$P196,0)+VLOOKUP(Creditos_totales!AF$104,Cartera!$C$44:$DG$82,Creditos_totales!$P196,0))," ")</f>
        <v xml:space="preserve"> </v>
      </c>
      <c r="AG196" s="29">
        <f>+IFERROR(VLOOKUP(Creditos_totales!AG$104,Cartera!$C$89:$DG$127,Creditos_totales!$P196,0)/(VLOOKUP(Creditos_totales!AG$104,Cartera!$C$89:$DG$127,Creditos_totales!$P196,0)+VLOOKUP(Creditos_totales!AG$104,Cartera!$C$44:$DG$82,Creditos_totales!$P196,0))," ")</f>
        <v>0.35717892173669119</v>
      </c>
      <c r="AH196" s="29">
        <f>+IFERROR(VLOOKUP(Creditos_totales!AH$104,Cartera!$C$89:$DG$127,Creditos_totales!$P196,0)/(VLOOKUP(Creditos_totales!AH$104,Cartera!$C$89:$DG$127,Creditos_totales!$P196,0)+VLOOKUP(Creditos_totales!AH$104,Cartera!$C$44:$DG$82,Creditos_totales!$P196,0))," ")</f>
        <v>0.13605389403745907</v>
      </c>
      <c r="AI196" s="29">
        <f>+IFERROR(VLOOKUP(Creditos_totales!AI$104,Cartera!$C$89:$DG$127,Creditos_totales!$P196,0)/(VLOOKUP(Creditos_totales!AI$104,Cartera!$C$89:$DG$127,Creditos_totales!$P196,0)+VLOOKUP(Creditos_totales!AI$104,Cartera!$C$44:$DG$82,Creditos_totales!$P196,0))," ")</f>
        <v>0.43279823518112726</v>
      </c>
      <c r="AJ196" s="29" t="str">
        <f>+IFERROR(VLOOKUP(Creditos_totales!AJ$104,Cartera!$C$89:$DG$127,Creditos_totales!$P196,0)/(VLOOKUP(Creditos_totales!AJ$104,Cartera!$C$89:$DG$127,Creditos_totales!$P196,0)+VLOOKUP(Creditos_totales!AJ$104,Cartera!$C$44:$DG$82,Creditos_totales!$P196,0))," ")</f>
        <v xml:space="preserve"> </v>
      </c>
      <c r="AK196" s="29">
        <f>+IFERROR(VLOOKUP(Creditos_totales!AK$104,Cartera!$C$89:$DG$127,Creditos_totales!$P196,0)/(VLOOKUP(Creditos_totales!AK$104,Cartera!$C$89:$DG$127,Creditos_totales!$P196,0)+VLOOKUP(Creditos_totales!AK$104,Cartera!$C$44:$DG$82,Creditos_totales!$P196,0))," ")</f>
        <v>0.37958401974305628</v>
      </c>
      <c r="AL196" s="29" t="str">
        <f>+IFERROR(VLOOKUP(Creditos_totales!AL$104,Cartera!$C$89:$DG$127,Creditos_totales!$P196,0)/(VLOOKUP(Creditos_totales!AL$104,Cartera!$C$89:$DG$127,Creditos_totales!$P196,0)+VLOOKUP(Creditos_totales!AL$104,Cartera!$C$44:$DG$82,Creditos_totales!$P196,0))," ")</f>
        <v xml:space="preserve"> </v>
      </c>
      <c r="AM196" s="29" t="str">
        <f>+IFERROR(VLOOKUP(Creditos_totales!AM$104,Cartera!$C$89:$DG$127,Creditos_totales!$P196,0)/(VLOOKUP(Creditos_totales!AM$104,Cartera!$C$89:$DG$127,Creditos_totales!$P196,0)+VLOOKUP(Creditos_totales!AM$104,Cartera!$C$44:$DG$82,Creditos_totales!$P196,0))," ")</f>
        <v xml:space="preserve"> </v>
      </c>
      <c r="AN196" s="29" t="str">
        <f>+IFERROR(VLOOKUP(Creditos_totales!AN$104,Cartera!$C$89:$DG$127,Creditos_totales!$P196,0)/(VLOOKUP(Creditos_totales!AN$104,Cartera!$C$89:$DG$127,Creditos_totales!$P196,0)+VLOOKUP(Creditos_totales!AN$104,Cartera!$C$44:$DG$82,Creditos_totales!$P196,0))," ")</f>
        <v xml:space="preserve"> </v>
      </c>
      <c r="AO196" s="29" t="str">
        <f>+IFERROR(VLOOKUP(Creditos_totales!AO$104,Cartera!$C$89:$DG$127,Creditos_totales!$P196,0)/(VLOOKUP(Creditos_totales!AO$104,Cartera!$C$89:$DG$127,Creditos_totales!$P196,0)+VLOOKUP(Creditos_totales!AO$104,Cartera!$C$44:$DG$82,Creditos_totales!$P196,0))," ")</f>
        <v xml:space="preserve"> </v>
      </c>
      <c r="AP196" s="29">
        <f>+IFERROR(VLOOKUP(Creditos_totales!AP$104,Cartera!$C$89:$DG$127,Creditos_totales!$P196,0)/(VLOOKUP(Creditos_totales!AP$104,Cartera!$C$89:$DG$127,Creditos_totales!$P196,0)+VLOOKUP(Creditos_totales!AP$104,Cartera!$C$44:$DG$82,Creditos_totales!$P196,0))," ")</f>
        <v>0.18208482275675533</v>
      </c>
      <c r="AQ196" s="29" t="str">
        <f>+IFERROR(VLOOKUP(Creditos_totales!AQ$104,Cartera!$C$89:$DG$127,Creditos_totales!$P196,0)/(VLOOKUP(Creditos_totales!AQ$104,Cartera!$C$89:$DG$127,Creditos_totales!$P196,0)+VLOOKUP(Creditos_totales!AQ$104,Cartera!$C$44:$DG$82,Creditos_totales!$P196,0))," ")</f>
        <v xml:space="preserve"> </v>
      </c>
      <c r="AR196" s="29">
        <f>+IFERROR(VLOOKUP(Creditos_totales!AR$104,Cartera!$C$89:$DG$127,Creditos_totales!$P196,0)/(VLOOKUP(Creditos_totales!AR$104,Cartera!$C$89:$DG$127,Creditos_totales!$P196,0)+VLOOKUP(Creditos_totales!AR$104,Cartera!$C$44:$DG$82,Creditos_totales!$P196,0))," ")</f>
        <v>6.0408138470083791E-2</v>
      </c>
      <c r="AS196" s="29">
        <f>+IFERROR(VLOOKUP(Creditos_totales!AS$104,Cartera!$C$89:$DG$127,Creditos_totales!$P196,0)/(VLOOKUP(Creditos_totales!AS$104,Cartera!$C$89:$DG$127,Creditos_totales!$P196,0)+VLOOKUP(Creditos_totales!AS$104,Cartera!$C$44:$DG$82,Creditos_totales!$P196,0))," ")</f>
        <v>0.39953331514846413</v>
      </c>
      <c r="AT196" s="29">
        <f>+IFERROR(VLOOKUP(Creditos_totales!AT$104,Cartera!$C$89:$DG$127,Creditos_totales!$P196,0)/(VLOOKUP(Creditos_totales!AT$104,Cartera!$C$89:$DG$127,Creditos_totales!$P196,0)+VLOOKUP(Creditos_totales!AT$104,Cartera!$C$44:$DG$82,Creditos_totales!$P196,0))," ")</f>
        <v>0.34187367439259142</v>
      </c>
      <c r="AU196" s="29">
        <f>+IFERROR(VLOOKUP(Creditos_totales!AU$104,Cartera!$C$89:$DG$127,Creditos_totales!$P196,0)/(VLOOKUP(Creditos_totales!AU$104,Cartera!$C$89:$DG$127,Creditos_totales!$P196,0)+VLOOKUP(Creditos_totales!AU$104,Cartera!$C$44:$DG$82,Creditos_totales!$P196,0))," ")</f>
        <v>0.50034268453686603</v>
      </c>
      <c r="AV196" s="29" t="str">
        <f>+IFERROR(VLOOKUP(Creditos_totales!AV$104,Cartera!$C$89:$DG$127,Creditos_totales!$P196,0)/(VLOOKUP(Creditos_totales!AV$104,Cartera!$C$89:$DG$127,Creditos_totales!$P196,0)+VLOOKUP(Creditos_totales!AV$104,Cartera!$C$44:$DG$82,Creditos_totales!$P196,0))," ")</f>
        <v xml:space="preserve"> </v>
      </c>
      <c r="AW196" s="29" t="str">
        <f>+IFERROR(VLOOKUP(Creditos_totales!AW$104,Cartera!$C$89:$DG$127,Creditos_totales!$P196,0)/(VLOOKUP(Creditos_totales!AW$104,Cartera!$C$89:$DG$127,Creditos_totales!$P196,0)+VLOOKUP(Creditos_totales!AW$104,Cartera!$C$44:$DG$82,Creditos_totales!$P196,0))," ")</f>
        <v xml:space="preserve"> </v>
      </c>
      <c r="AX196" s="29">
        <f>+IFERROR(VLOOKUP(Creditos_totales!AX$104,Cartera!$C$89:$DG$127,Creditos_totales!$P196,0)/(VLOOKUP(Creditos_totales!AX$104,Cartera!$C$89:$DG$127,Creditos_totales!$P196,0)+VLOOKUP(Creditos_totales!AX$104,Cartera!$C$44:$DG$82,Creditos_totales!$P196,0))," ")</f>
        <v>0.13305637657783848</v>
      </c>
      <c r="AY196" s="29">
        <f>+IFERROR(VLOOKUP(Creditos_totales!AY$104,Cartera!$C$89:$DG$127,Creditos_totales!$P196,0)/(VLOOKUP(Creditos_totales!AY$104,Cartera!$C$89:$DG$127,Creditos_totales!$P196,0)+VLOOKUP(Creditos_totales!AY$104,Cartera!$C$44:$DG$82,Creditos_totales!$P196,0))," ")</f>
        <v>4.8653506100489234E-2</v>
      </c>
      <c r="AZ196" s="29">
        <f>+IFERROR(VLOOKUP(Creditos_totales!AZ$104,Cartera!$C$89:$DG$127,Creditos_totales!$P196,0)/(VLOOKUP(Creditos_totales!AZ$104,Cartera!$C$89:$DG$127,Creditos_totales!$P196,0)+VLOOKUP(Creditos_totales!AZ$104,Cartera!$C$44:$DG$82,Creditos_totales!$P196,0))," ")</f>
        <v>0.27880773598533587</v>
      </c>
      <c r="BA196" s="29">
        <f>+IFERROR(VLOOKUP(Creditos_totales!BA$104,Cartera!$C$89:$DG$127,Creditos_totales!$P196,0)/(VLOOKUP(Creditos_totales!BA$104,Cartera!$C$89:$DG$127,Creditos_totales!$P196,0)+VLOOKUP(Creditos_totales!BA$104,Cartera!$C$44:$DG$82,Creditos_totales!$P196,0))," ")</f>
        <v>0.19314948689942871</v>
      </c>
      <c r="BB196" s="29" t="str">
        <f>+IFERROR(VLOOKUP(Creditos_totales!BB$104,Cartera!$C$89:$DG$127,Creditos_totales!$P196,0)/(VLOOKUP(Creditos_totales!BB$104,Cartera!$C$89:$DG$127,Creditos_totales!$P196,0)+VLOOKUP(Creditos_totales!BB$104,Cartera!$C$44:$DG$82,Creditos_totales!$P196,0))," ")</f>
        <v xml:space="preserve"> </v>
      </c>
      <c r="BC196" s="29" t="str">
        <f>+IFERROR(VLOOKUP(Creditos_totales!BC$104,Cartera!$C$89:$DG$127,Creditos_totales!$P196,0)/(VLOOKUP(Creditos_totales!BC$104,Cartera!$C$89:$DG$127,Creditos_totales!$P196,0)+VLOOKUP(Creditos_totales!BC$104,Cartera!$C$44:$DG$82,Creditos_totales!$P196,0))," ")</f>
        <v xml:space="preserve"> </v>
      </c>
      <c r="BD196" s="29">
        <f>+IFERROR(VLOOKUP(Creditos_totales!BD$104,Cartera!$C$89:$DG$127,Creditos_totales!$P196,0)/(VLOOKUP(Creditos_totales!BD$104,Cartera!$C$89:$DG$127,Creditos_totales!$P196,0)+VLOOKUP(Creditos_totales!BD$104,Cartera!$C$44:$DG$82,Creditos_totales!$P196,0))," ")</f>
        <v>1.910244639163005E-3</v>
      </c>
      <c r="BE196" s="29">
        <f>+IFERROR(VLOOKUP(Creditos_totales!BE$104,Cartera!$C$89:$DG$127,Creditos_totales!$P196,0)/(VLOOKUP(Creditos_totales!BE$104,Cartera!$C$89:$DG$127,Creditos_totales!$P196,0)+VLOOKUP(Creditos_totales!BE$104,Cartera!$C$44:$DG$82,Creditos_totales!$P196,0))," ")</f>
        <v>0.59637927067357477</v>
      </c>
      <c r="BF196" s="29">
        <f>+IFERROR(VLOOKUP(Creditos_totales!BF$104,Cartera!$C$89:$DG$127,Creditos_totales!$P196,0)/(VLOOKUP(Creditos_totales!BF$104,Cartera!$C$89:$DG$127,Creditos_totales!$P196,0)+VLOOKUP(Creditos_totales!BF$104,Cartera!$C$44:$DG$82,Creditos_totales!$P196,0))," ")</f>
        <v>0.24198230461141751</v>
      </c>
      <c r="BG196" s="12">
        <f t="shared" si="7"/>
        <v>0.40418380121700936</v>
      </c>
      <c r="BH196" s="38">
        <v>0.29157636799200759</v>
      </c>
    </row>
    <row r="197" spans="2:60" ht="16.5" x14ac:dyDescent="0.3">
      <c r="B197">
        <v>105</v>
      </c>
      <c r="C197" s="23">
        <v>43708</v>
      </c>
      <c r="D197" s="29">
        <f>+IFERROR(VLOOKUP(D$104,Cartera!$C$23:$DG$33,Creditos_totales!$B197,0)/(VLOOKUP(D$104,Cartera!$C$5:$DG$15,Creditos_totales!$B197,0)+VLOOKUP(D$104,Cartera!$C$23:$DG$33,Creditos_totales!$B197,0))," ")</f>
        <v>0.58012479320909394</v>
      </c>
      <c r="E197" s="29">
        <f>+IFERROR(VLOOKUP(E$104,Cartera!$C$23:$DG$33,Creditos_totales!$B197,0)/(VLOOKUP(E$104,Cartera!$C$5:$DG$15,Creditos_totales!$B197,0)+VLOOKUP(E$104,Cartera!$C$23:$DG$33,Creditos_totales!$B197,0))," ")</f>
        <v>0.694196828024499</v>
      </c>
      <c r="F197" s="29">
        <f>+IFERROR(VLOOKUP(F$104,Cartera!$C$23:$DG$33,Creditos_totales!$B197,0)/(VLOOKUP(F$104,Cartera!$C$5:$DG$15,Creditos_totales!$B197,0)+VLOOKUP(F$104,Cartera!$C$23:$DG$33,Creditos_totales!$B197,0))," ")</f>
        <v>0.5571414549193322</v>
      </c>
      <c r="G197" s="29">
        <f>+IFERROR(VLOOKUP(G$104,Cartera!$C$23:$DG$33,Creditos_totales!$B197,0)/(VLOOKUP(G$104,Cartera!$C$5:$DG$15,Creditos_totales!$B197,0)+VLOOKUP(G$104,Cartera!$C$23:$DG$33,Creditos_totales!$B197,0))," ")</f>
        <v>0.60621831419865779</v>
      </c>
      <c r="H197" s="29">
        <f>+IFERROR(VLOOKUP(H$104,Cartera!$C$23:$DG$33,Creditos_totales!$B197,0)/(VLOOKUP(H$104,Cartera!$C$5:$DG$15,Creditos_totales!$B197,0)+VLOOKUP(H$104,Cartera!$C$23:$DG$33,Creditos_totales!$B197,0))," ")</f>
        <v>0.24015007060113602</v>
      </c>
      <c r="I197" s="29">
        <f>+IFERROR(VLOOKUP(I$104,Cartera!$C$23:$DG$33,Creditos_totales!$B197,0)/(VLOOKUP(I$104,Cartera!$C$5:$DG$15,Creditos_totales!$B197,0)+VLOOKUP(I$104,Cartera!$C$23:$DG$33,Creditos_totales!$B197,0))," ")</f>
        <v>0.54230334332176033</v>
      </c>
      <c r="J197" s="29">
        <f>+IFERROR(VLOOKUP(J$104,Cartera!$C$23:$DG$33,Creditos_totales!$B197,0)/(VLOOKUP(J$104,Cartera!$C$5:$DG$15,Creditos_totales!$B197,0)+VLOOKUP(J$104,Cartera!$C$23:$DG$33,Creditos_totales!$B197,0))," ")</f>
        <v>0.74900705694691649</v>
      </c>
      <c r="K197" s="29">
        <f>+IFERROR(VLOOKUP(K$104,Cartera!$C$23:$DG$33,Creditos_totales!$B197,0)/(VLOOKUP(K$104,Cartera!$C$5:$DG$15,Creditos_totales!$B197,0)+VLOOKUP(K$104,Cartera!$C$23:$DG$33,Creditos_totales!$B197,0))," ")</f>
        <v>0.7881751057313936</v>
      </c>
      <c r="L197" s="29">
        <f>+IFERROR(VLOOKUP(L$104,Cartera!$C$23:$DG$33,Creditos_totales!$B197,0)/(VLOOKUP(L$104,Cartera!$C$5:$DG$15,Creditos_totales!$B197,0)+VLOOKUP(L$104,Cartera!$C$23:$DG$33,Creditos_totales!$B197,0))," ")</f>
        <v>0.16620469285989775</v>
      </c>
      <c r="M197" s="29">
        <f>+IFERROR(VLOOKUP(M$104,Cartera!$C$23:$DG$33,Creditos_totales!$B197,0)/(VLOOKUP(M$104,Cartera!$C$5:$DG$15,Creditos_totales!$B197,0)+VLOOKUP(M$104,Cartera!$C$23:$DG$33,Creditos_totales!$B197,0))," ")</f>
        <v>0.31994285463534733</v>
      </c>
      <c r="N197" s="12">
        <v>0.5932016829630482</v>
      </c>
      <c r="P197">
        <v>105</v>
      </c>
      <c r="Q197" s="3">
        <v>43708</v>
      </c>
      <c r="R197" s="29">
        <f t="shared" si="4"/>
        <v>0.39378168580134221</v>
      </c>
      <c r="S197" s="29">
        <f t="shared" si="5"/>
        <v>0.41987520679090606</v>
      </c>
      <c r="T197" s="29">
        <f t="shared" si="6"/>
        <v>0.4428585450806678</v>
      </c>
      <c r="U197" s="29">
        <f>+IFERROR(VLOOKUP(Creditos_totales!U$104,Cartera!$C$89:$DG$127,Creditos_totales!$P197,0)/(VLOOKUP(Creditos_totales!U$104,Cartera!$C$89:$DG$127,Creditos_totales!$P197,0)+VLOOKUP(Creditos_totales!U$104,Cartera!$C$44:$DG$82,Creditos_totales!$P197,0))," ")</f>
        <v>0.36555983772403455</v>
      </c>
      <c r="V197" s="29">
        <f>+IFERROR(VLOOKUP(Creditos_totales!V$104,Cartera!$C$89:$DG$127,Creditos_totales!$P197,0)/(VLOOKUP(Creditos_totales!V$104,Cartera!$C$89:$DG$127,Creditos_totales!$P197,0)+VLOOKUP(Creditos_totales!V$104,Cartera!$C$44:$DG$82,Creditos_totales!$P197,0))," ")</f>
        <v>0.64647719140882398</v>
      </c>
      <c r="W197" s="29">
        <f>+IFERROR(VLOOKUP(Creditos_totales!W$104,Cartera!$C$89:$DG$127,Creditos_totales!$P197,0)/(VLOOKUP(Creditos_totales!W$104,Cartera!$C$89:$DG$127,Creditos_totales!$P197,0)+VLOOKUP(Creditos_totales!W$104,Cartera!$C$44:$DG$82,Creditos_totales!$P197,0))," ")</f>
        <v>0.39249940746853174</v>
      </c>
      <c r="X197" s="29">
        <f>+IFERROR(VLOOKUP(Creditos_totales!X$104,Cartera!$C$89:$DG$127,Creditos_totales!$P197,0)/(VLOOKUP(Creditos_totales!X$104,Cartera!$C$89:$DG$127,Creditos_totales!$P197,0)+VLOOKUP(Creditos_totales!X$104,Cartera!$C$44:$DG$82,Creditos_totales!$P197,0))," ")</f>
        <v>0.35004614505599396</v>
      </c>
      <c r="Y197" s="29">
        <f>+IFERROR(VLOOKUP(Creditos_totales!Y$104,Cartera!$C$89:$DG$127,Creditos_totales!$P197,0)/(VLOOKUP(Creditos_totales!Y$104,Cartera!$C$89:$DG$127,Creditos_totales!$P197,0)+VLOOKUP(Creditos_totales!Y$104,Cartera!$C$44:$DG$82,Creditos_totales!$P197,0))," ")</f>
        <v>0.40988797126482096</v>
      </c>
      <c r="Z197" s="29">
        <f>+IFERROR(VLOOKUP(Creditos_totales!Z$104,Cartera!$C$89:$DG$127,Creditos_totales!$P197,0)/(VLOOKUP(Creditos_totales!Z$104,Cartera!$C$89:$DG$127,Creditos_totales!$P197,0)+VLOOKUP(Creditos_totales!Z$104,Cartera!$C$44:$DG$82,Creditos_totales!$P197,0))," ")</f>
        <v>0.39573986801870409</v>
      </c>
      <c r="AA197" s="29">
        <f>+IFERROR(VLOOKUP(Creditos_totales!AA$104,Cartera!$C$89:$DG$127,Creditos_totales!$P197,0)/(VLOOKUP(Creditos_totales!AA$104,Cartera!$C$89:$DG$127,Creditos_totales!$P197,0)+VLOOKUP(Creditos_totales!AA$104,Cartera!$C$44:$DG$82,Creditos_totales!$P197,0))," ")</f>
        <v>0.3611463067458604</v>
      </c>
      <c r="AB197" s="29">
        <f>+IFERROR(VLOOKUP(Creditos_totales!AB$104,Cartera!$C$89:$DG$127,Creditos_totales!$P197,0)/(VLOOKUP(Creditos_totales!AB$104,Cartera!$C$89:$DG$127,Creditos_totales!$P197,0)+VLOOKUP(Creditos_totales!AB$104,Cartera!$C$44:$DG$82,Creditos_totales!$P197,0))," ")</f>
        <v>0.45524370668076863</v>
      </c>
      <c r="AC197" s="29">
        <f>+IFERROR(VLOOKUP(Creditos_totales!AC$104,Cartera!$C$89:$DG$127,Creditos_totales!$P197,0)/(VLOOKUP(Creditos_totales!AC$104,Cartera!$C$89:$DG$127,Creditos_totales!$P197,0)+VLOOKUP(Creditos_totales!AC$104,Cartera!$C$44:$DG$82,Creditos_totales!$P197,0))," ")</f>
        <v>0.26129814120391154</v>
      </c>
      <c r="AD197" s="29">
        <f>+IFERROR(VLOOKUP(Creditos_totales!AD$104,Cartera!$C$89:$DG$127,Creditos_totales!$P197,0)/(VLOOKUP(Creditos_totales!AD$104,Cartera!$C$89:$DG$127,Creditos_totales!$P197,0)+VLOOKUP(Creditos_totales!AD$104,Cartera!$C$44:$DG$82,Creditos_totales!$P197,0))," ")</f>
        <v>0.30445317617199202</v>
      </c>
      <c r="AE197" s="29">
        <f>+IFERROR(VLOOKUP(Creditos_totales!AE$104,Cartera!$C$89:$DG$127,Creditos_totales!$P197,0)/(VLOOKUP(Creditos_totales!AE$104,Cartera!$C$89:$DG$127,Creditos_totales!$P197,0)+VLOOKUP(Creditos_totales!AE$104,Cartera!$C$44:$DG$82,Creditos_totales!$P197,0))," ")</f>
        <v>0.39601887847320161</v>
      </c>
      <c r="AF197" s="29" t="str">
        <f>+IFERROR(VLOOKUP(Creditos_totales!AF$104,Cartera!$C$89:$DG$127,Creditos_totales!$P197,0)/(VLOOKUP(Creditos_totales!AF$104,Cartera!$C$89:$DG$127,Creditos_totales!$P197,0)+VLOOKUP(Creditos_totales!AF$104,Cartera!$C$44:$DG$82,Creditos_totales!$P197,0))," ")</f>
        <v xml:space="preserve"> </v>
      </c>
      <c r="AG197" s="29">
        <f>+IFERROR(VLOOKUP(Creditos_totales!AG$104,Cartera!$C$89:$DG$127,Creditos_totales!$P197,0)/(VLOOKUP(Creditos_totales!AG$104,Cartera!$C$89:$DG$127,Creditos_totales!$P197,0)+VLOOKUP(Creditos_totales!AG$104,Cartera!$C$44:$DG$82,Creditos_totales!$P197,0))," ")</f>
        <v>0.35740143510297395</v>
      </c>
      <c r="AH197" s="29">
        <f>+IFERROR(VLOOKUP(Creditos_totales!AH$104,Cartera!$C$89:$DG$127,Creditos_totales!$P197,0)/(VLOOKUP(Creditos_totales!AH$104,Cartera!$C$89:$DG$127,Creditos_totales!$P197,0)+VLOOKUP(Creditos_totales!AH$104,Cartera!$C$44:$DG$82,Creditos_totales!$P197,0))," ")</f>
        <v>0.13695923631077228</v>
      </c>
      <c r="AI197" s="29">
        <f>+IFERROR(VLOOKUP(Creditos_totales!AI$104,Cartera!$C$89:$DG$127,Creditos_totales!$P197,0)/(VLOOKUP(Creditos_totales!AI$104,Cartera!$C$89:$DG$127,Creditos_totales!$P197,0)+VLOOKUP(Creditos_totales!AI$104,Cartera!$C$44:$DG$82,Creditos_totales!$P197,0))," ")</f>
        <v>0.43696629537365805</v>
      </c>
      <c r="AJ197" s="29" t="str">
        <f>+IFERROR(VLOOKUP(Creditos_totales!AJ$104,Cartera!$C$89:$DG$127,Creditos_totales!$P197,0)/(VLOOKUP(Creditos_totales!AJ$104,Cartera!$C$89:$DG$127,Creditos_totales!$P197,0)+VLOOKUP(Creditos_totales!AJ$104,Cartera!$C$44:$DG$82,Creditos_totales!$P197,0))," ")</f>
        <v xml:space="preserve"> </v>
      </c>
      <c r="AK197" s="29">
        <f>+IFERROR(VLOOKUP(Creditos_totales!AK$104,Cartera!$C$89:$DG$127,Creditos_totales!$P197,0)/(VLOOKUP(Creditos_totales!AK$104,Cartera!$C$89:$DG$127,Creditos_totales!$P197,0)+VLOOKUP(Creditos_totales!AK$104,Cartera!$C$44:$DG$82,Creditos_totales!$P197,0))," ")</f>
        <v>0.37917926739634267</v>
      </c>
      <c r="AL197" s="29" t="str">
        <f>+IFERROR(VLOOKUP(Creditos_totales!AL$104,Cartera!$C$89:$DG$127,Creditos_totales!$P197,0)/(VLOOKUP(Creditos_totales!AL$104,Cartera!$C$89:$DG$127,Creditos_totales!$P197,0)+VLOOKUP(Creditos_totales!AL$104,Cartera!$C$44:$DG$82,Creditos_totales!$P197,0))," ")</f>
        <v xml:space="preserve"> </v>
      </c>
      <c r="AM197" s="29" t="str">
        <f>+IFERROR(VLOOKUP(Creditos_totales!AM$104,Cartera!$C$89:$DG$127,Creditos_totales!$P197,0)/(VLOOKUP(Creditos_totales!AM$104,Cartera!$C$89:$DG$127,Creditos_totales!$P197,0)+VLOOKUP(Creditos_totales!AM$104,Cartera!$C$44:$DG$82,Creditos_totales!$P197,0))," ")</f>
        <v xml:space="preserve"> </v>
      </c>
      <c r="AN197" s="29" t="str">
        <f>+IFERROR(VLOOKUP(Creditos_totales!AN$104,Cartera!$C$89:$DG$127,Creditos_totales!$P197,0)/(VLOOKUP(Creditos_totales!AN$104,Cartera!$C$89:$DG$127,Creditos_totales!$P197,0)+VLOOKUP(Creditos_totales!AN$104,Cartera!$C$44:$DG$82,Creditos_totales!$P197,0))," ")</f>
        <v xml:space="preserve"> </v>
      </c>
      <c r="AO197" s="29" t="str">
        <f>+IFERROR(VLOOKUP(Creditos_totales!AO$104,Cartera!$C$89:$DG$127,Creditos_totales!$P197,0)/(VLOOKUP(Creditos_totales!AO$104,Cartera!$C$89:$DG$127,Creditos_totales!$P197,0)+VLOOKUP(Creditos_totales!AO$104,Cartera!$C$44:$DG$82,Creditos_totales!$P197,0))," ")</f>
        <v xml:space="preserve"> </v>
      </c>
      <c r="AP197" s="29">
        <f>+IFERROR(VLOOKUP(Creditos_totales!AP$104,Cartera!$C$89:$DG$127,Creditos_totales!$P197,0)/(VLOOKUP(Creditos_totales!AP$104,Cartera!$C$89:$DG$127,Creditos_totales!$P197,0)+VLOOKUP(Creditos_totales!AP$104,Cartera!$C$44:$DG$82,Creditos_totales!$P197,0))," ")</f>
        <v>0.18120712091159891</v>
      </c>
      <c r="AQ197" s="29" t="str">
        <f>+IFERROR(VLOOKUP(Creditos_totales!AQ$104,Cartera!$C$89:$DG$127,Creditos_totales!$P197,0)/(VLOOKUP(Creditos_totales!AQ$104,Cartera!$C$89:$DG$127,Creditos_totales!$P197,0)+VLOOKUP(Creditos_totales!AQ$104,Cartera!$C$44:$DG$82,Creditos_totales!$P197,0))," ")</f>
        <v xml:space="preserve"> </v>
      </c>
      <c r="AR197" s="29">
        <f>+IFERROR(VLOOKUP(Creditos_totales!AR$104,Cartera!$C$89:$DG$127,Creditos_totales!$P197,0)/(VLOOKUP(Creditos_totales!AR$104,Cartera!$C$89:$DG$127,Creditos_totales!$P197,0)+VLOOKUP(Creditos_totales!AR$104,Cartera!$C$44:$DG$82,Creditos_totales!$P197,0))," ")</f>
        <v>5.8053602077249009E-2</v>
      </c>
      <c r="AS197" s="29">
        <f>+IFERROR(VLOOKUP(Creditos_totales!AS$104,Cartera!$C$89:$DG$127,Creditos_totales!$P197,0)/(VLOOKUP(Creditos_totales!AS$104,Cartera!$C$89:$DG$127,Creditos_totales!$P197,0)+VLOOKUP(Creditos_totales!AS$104,Cartera!$C$44:$DG$82,Creditos_totales!$P197,0))," ")</f>
        <v>0.40014976134813651</v>
      </c>
      <c r="AT197" s="29">
        <f>+IFERROR(VLOOKUP(Creditos_totales!AT$104,Cartera!$C$89:$DG$127,Creditos_totales!$P197,0)/(VLOOKUP(Creditos_totales!AT$104,Cartera!$C$89:$DG$127,Creditos_totales!$P197,0)+VLOOKUP(Creditos_totales!AT$104,Cartera!$C$44:$DG$82,Creditos_totales!$P197,0))," ")</f>
        <v>0.35628525370104247</v>
      </c>
      <c r="AU197" s="29">
        <f>+IFERROR(VLOOKUP(Creditos_totales!AU$104,Cartera!$C$89:$DG$127,Creditos_totales!$P197,0)/(VLOOKUP(Creditos_totales!AU$104,Cartera!$C$89:$DG$127,Creditos_totales!$P197,0)+VLOOKUP(Creditos_totales!AU$104,Cartera!$C$44:$DG$82,Creditos_totales!$P197,0))," ")</f>
        <v>0.48482644895654303</v>
      </c>
      <c r="AV197" s="29" t="str">
        <f>+IFERROR(VLOOKUP(Creditos_totales!AV$104,Cartera!$C$89:$DG$127,Creditos_totales!$P197,0)/(VLOOKUP(Creditos_totales!AV$104,Cartera!$C$89:$DG$127,Creditos_totales!$P197,0)+VLOOKUP(Creditos_totales!AV$104,Cartera!$C$44:$DG$82,Creditos_totales!$P197,0))," ")</f>
        <v xml:space="preserve"> </v>
      </c>
      <c r="AW197" s="29" t="str">
        <f>+IFERROR(VLOOKUP(Creditos_totales!AW$104,Cartera!$C$89:$DG$127,Creditos_totales!$P197,0)/(VLOOKUP(Creditos_totales!AW$104,Cartera!$C$89:$DG$127,Creditos_totales!$P197,0)+VLOOKUP(Creditos_totales!AW$104,Cartera!$C$44:$DG$82,Creditos_totales!$P197,0))," ")</f>
        <v xml:space="preserve"> </v>
      </c>
      <c r="AX197" s="29">
        <f>+IFERROR(VLOOKUP(Creditos_totales!AX$104,Cartera!$C$89:$DG$127,Creditos_totales!$P197,0)/(VLOOKUP(Creditos_totales!AX$104,Cartera!$C$89:$DG$127,Creditos_totales!$P197,0)+VLOOKUP(Creditos_totales!AX$104,Cartera!$C$44:$DG$82,Creditos_totales!$P197,0))," ")</f>
        <v>0.12194399039167372</v>
      </c>
      <c r="AY197" s="29">
        <f>+IFERROR(VLOOKUP(Creditos_totales!AY$104,Cartera!$C$89:$DG$127,Creditos_totales!$P197,0)/(VLOOKUP(Creditos_totales!AY$104,Cartera!$C$89:$DG$127,Creditos_totales!$P197,0)+VLOOKUP(Creditos_totales!AY$104,Cartera!$C$44:$DG$82,Creditos_totales!$P197,0))," ")</f>
        <v>5.0950988298997163E-2</v>
      </c>
      <c r="AZ197" s="29">
        <f>+IFERROR(VLOOKUP(Creditos_totales!AZ$104,Cartera!$C$89:$DG$127,Creditos_totales!$P197,0)/(VLOOKUP(Creditos_totales!AZ$104,Cartera!$C$89:$DG$127,Creditos_totales!$P197,0)+VLOOKUP(Creditos_totales!AZ$104,Cartera!$C$44:$DG$82,Creditos_totales!$P197,0))," ")</f>
        <v>0.27756334310009062</v>
      </c>
      <c r="BA197" s="29">
        <f>+IFERROR(VLOOKUP(Creditos_totales!BA$104,Cartera!$C$89:$DG$127,Creditos_totales!$P197,0)/(VLOOKUP(Creditos_totales!BA$104,Cartera!$C$89:$DG$127,Creditos_totales!$P197,0)+VLOOKUP(Creditos_totales!BA$104,Cartera!$C$44:$DG$82,Creditos_totales!$P197,0))," ")</f>
        <v>0.19975121437445545</v>
      </c>
      <c r="BB197" s="29" t="str">
        <f>+IFERROR(VLOOKUP(Creditos_totales!BB$104,Cartera!$C$89:$DG$127,Creditos_totales!$P197,0)/(VLOOKUP(Creditos_totales!BB$104,Cartera!$C$89:$DG$127,Creditos_totales!$P197,0)+VLOOKUP(Creditos_totales!BB$104,Cartera!$C$44:$DG$82,Creditos_totales!$P197,0))," ")</f>
        <v xml:space="preserve"> </v>
      </c>
      <c r="BC197" s="29" t="str">
        <f>+IFERROR(VLOOKUP(Creditos_totales!BC$104,Cartera!$C$89:$DG$127,Creditos_totales!$P197,0)/(VLOOKUP(Creditos_totales!BC$104,Cartera!$C$89:$DG$127,Creditos_totales!$P197,0)+VLOOKUP(Creditos_totales!BC$104,Cartera!$C$44:$DG$82,Creditos_totales!$P197,0))," ")</f>
        <v xml:space="preserve"> </v>
      </c>
      <c r="BD197" s="29">
        <f>+IFERROR(VLOOKUP(Creditos_totales!BD$104,Cartera!$C$89:$DG$127,Creditos_totales!$P197,0)/(VLOOKUP(Creditos_totales!BD$104,Cartera!$C$89:$DG$127,Creditos_totales!$P197,0)+VLOOKUP(Creditos_totales!BD$104,Cartera!$C$44:$DG$82,Creditos_totales!$P197,0))," ")</f>
        <v>1.7008438632960393E-3</v>
      </c>
      <c r="BE197" s="29">
        <f>+IFERROR(VLOOKUP(Creditos_totales!BE$104,Cartera!$C$89:$DG$127,Creditos_totales!$P197,0)/(VLOOKUP(Creditos_totales!BE$104,Cartera!$C$89:$DG$127,Creditos_totales!$P197,0)+VLOOKUP(Creditos_totales!BE$104,Cartera!$C$44:$DG$82,Creditos_totales!$P197,0))," ")</f>
        <v>0.59408352860654079</v>
      </c>
      <c r="BF197" s="29">
        <f>+IFERROR(VLOOKUP(Creditos_totales!BF$104,Cartera!$C$89:$DG$127,Creditos_totales!$P197,0)/(VLOOKUP(Creditos_totales!BF$104,Cartera!$C$89:$DG$127,Creditos_totales!$P197,0)+VLOOKUP(Creditos_totales!BF$104,Cartera!$C$44:$DG$82,Creditos_totales!$P197,0))," ")</f>
        <v>0.24554804741848862</v>
      </c>
      <c r="BG197" s="12">
        <f t="shared" si="7"/>
        <v>0.4067983170369518</v>
      </c>
      <c r="BH197" s="38">
        <v>0.29238692014159418</v>
      </c>
    </row>
    <row r="198" spans="2:60" ht="16.5" x14ac:dyDescent="0.3">
      <c r="B198">
        <v>106</v>
      </c>
      <c r="C198" s="23">
        <v>43738</v>
      </c>
      <c r="D198" s="29">
        <f>+IFERROR(VLOOKUP(D$104,Cartera!$C$23:$DG$33,Creditos_totales!$B198,0)/(VLOOKUP(D$104,Cartera!$C$5:$DG$15,Creditos_totales!$B198,0)+VLOOKUP(D$104,Cartera!$C$23:$DG$33,Creditos_totales!$B198,0))," ")</f>
        <v>0.58905581381594363</v>
      </c>
      <c r="E198" s="29">
        <f>+IFERROR(VLOOKUP(E$104,Cartera!$C$23:$DG$33,Creditos_totales!$B198,0)/(VLOOKUP(E$104,Cartera!$C$5:$DG$15,Creditos_totales!$B198,0)+VLOOKUP(E$104,Cartera!$C$23:$DG$33,Creditos_totales!$B198,0))," ")</f>
        <v>0.69878840369072559</v>
      </c>
      <c r="F198" s="29">
        <f>+IFERROR(VLOOKUP(F$104,Cartera!$C$23:$DG$33,Creditos_totales!$B198,0)/(VLOOKUP(F$104,Cartera!$C$5:$DG$15,Creditos_totales!$B198,0)+VLOOKUP(F$104,Cartera!$C$23:$DG$33,Creditos_totales!$B198,0))," ")</f>
        <v>0.56404686226464518</v>
      </c>
      <c r="G198" s="29">
        <f>+IFERROR(VLOOKUP(G$104,Cartera!$C$23:$DG$33,Creditos_totales!$B198,0)/(VLOOKUP(G$104,Cartera!$C$5:$DG$15,Creditos_totales!$B198,0)+VLOOKUP(G$104,Cartera!$C$23:$DG$33,Creditos_totales!$B198,0))," ")</f>
        <v>0.60444448999492495</v>
      </c>
      <c r="H198" s="29">
        <f>+IFERROR(VLOOKUP(H$104,Cartera!$C$23:$DG$33,Creditos_totales!$B198,0)/(VLOOKUP(H$104,Cartera!$C$5:$DG$15,Creditos_totales!$B198,0)+VLOOKUP(H$104,Cartera!$C$23:$DG$33,Creditos_totales!$B198,0))," ")</f>
        <v>0.21197707669056021</v>
      </c>
      <c r="I198" s="29">
        <f>+IFERROR(VLOOKUP(I$104,Cartera!$C$23:$DG$33,Creditos_totales!$B198,0)/(VLOOKUP(I$104,Cartera!$C$5:$DG$15,Creditos_totales!$B198,0)+VLOOKUP(I$104,Cartera!$C$23:$DG$33,Creditos_totales!$B198,0))," ")</f>
        <v>0.54516547397314474</v>
      </c>
      <c r="J198" s="29">
        <f>+IFERROR(VLOOKUP(J$104,Cartera!$C$23:$DG$33,Creditos_totales!$B198,0)/(VLOOKUP(J$104,Cartera!$C$5:$DG$15,Creditos_totales!$B198,0)+VLOOKUP(J$104,Cartera!$C$23:$DG$33,Creditos_totales!$B198,0))," ")</f>
        <v>0.75290992331011497</v>
      </c>
      <c r="K198" s="29">
        <f>+IFERROR(VLOOKUP(K$104,Cartera!$C$23:$DG$33,Creditos_totales!$B198,0)/(VLOOKUP(K$104,Cartera!$C$5:$DG$15,Creditos_totales!$B198,0)+VLOOKUP(K$104,Cartera!$C$23:$DG$33,Creditos_totales!$B198,0))," ")</f>
        <v>0.79627908454368568</v>
      </c>
      <c r="L198" s="29">
        <f>+IFERROR(VLOOKUP(L$104,Cartera!$C$23:$DG$33,Creditos_totales!$B198,0)/(VLOOKUP(L$104,Cartera!$C$5:$DG$15,Creditos_totales!$B198,0)+VLOOKUP(L$104,Cartera!$C$23:$DG$33,Creditos_totales!$B198,0))," ")</f>
        <v>0.1677593024232184</v>
      </c>
      <c r="M198" s="29">
        <f>+IFERROR(VLOOKUP(M$104,Cartera!$C$23:$DG$33,Creditos_totales!$B198,0)/(VLOOKUP(M$104,Cartera!$C$5:$DG$15,Creditos_totales!$B198,0)+VLOOKUP(M$104,Cartera!$C$23:$DG$33,Creditos_totales!$B198,0))," ")</f>
        <v>0.33948689902030477</v>
      </c>
      <c r="N198" s="12">
        <v>0.59817233350788668</v>
      </c>
      <c r="P198">
        <v>106</v>
      </c>
      <c r="Q198" s="3">
        <v>43738</v>
      </c>
      <c r="R198" s="29">
        <f t="shared" si="4"/>
        <v>0.39555551000507505</v>
      </c>
      <c r="S198" s="29">
        <f t="shared" si="5"/>
        <v>0.41094418618405637</v>
      </c>
      <c r="T198" s="29">
        <f t="shared" si="6"/>
        <v>0.43595313773535482</v>
      </c>
      <c r="U198" s="29">
        <f>+IFERROR(VLOOKUP(Creditos_totales!U$104,Cartera!$C$89:$DG$127,Creditos_totales!$P198,0)/(VLOOKUP(Creditos_totales!U$104,Cartera!$C$89:$DG$127,Creditos_totales!$P198,0)+VLOOKUP(Creditos_totales!U$104,Cartera!$C$44:$DG$82,Creditos_totales!$P198,0))," ")</f>
        <v>0.36183353976924143</v>
      </c>
      <c r="V198" s="29">
        <f>+IFERROR(VLOOKUP(Creditos_totales!V$104,Cartera!$C$89:$DG$127,Creditos_totales!$P198,0)/(VLOOKUP(Creditos_totales!V$104,Cartera!$C$89:$DG$127,Creditos_totales!$P198,0)+VLOOKUP(Creditos_totales!V$104,Cartera!$C$44:$DG$82,Creditos_totales!$P198,0))," ")</f>
        <v>0.63420999880949203</v>
      </c>
      <c r="W198" s="29">
        <f>+IFERROR(VLOOKUP(Creditos_totales!W$104,Cartera!$C$89:$DG$127,Creditos_totales!$P198,0)/(VLOOKUP(Creditos_totales!W$104,Cartera!$C$89:$DG$127,Creditos_totales!$P198,0)+VLOOKUP(Creditos_totales!W$104,Cartera!$C$44:$DG$82,Creditos_totales!$P198,0))," ")</f>
        <v>0.39136503286273816</v>
      </c>
      <c r="X198" s="29">
        <f>+IFERROR(VLOOKUP(Creditos_totales!X$104,Cartera!$C$89:$DG$127,Creditos_totales!$P198,0)/(VLOOKUP(Creditos_totales!X$104,Cartera!$C$89:$DG$127,Creditos_totales!$P198,0)+VLOOKUP(Creditos_totales!X$104,Cartera!$C$44:$DG$82,Creditos_totales!$P198,0))," ")</f>
        <v>0.34749637178676018</v>
      </c>
      <c r="Y198" s="29">
        <f>+IFERROR(VLOOKUP(Creditos_totales!Y$104,Cartera!$C$89:$DG$127,Creditos_totales!$P198,0)/(VLOOKUP(Creditos_totales!Y$104,Cartera!$C$89:$DG$127,Creditos_totales!$P198,0)+VLOOKUP(Creditos_totales!Y$104,Cartera!$C$44:$DG$82,Creditos_totales!$P198,0))," ")</f>
        <v>0.41253761560263552</v>
      </c>
      <c r="Z198" s="29">
        <f>+IFERROR(VLOOKUP(Creditos_totales!Z$104,Cartera!$C$89:$DG$127,Creditos_totales!$P198,0)/(VLOOKUP(Creditos_totales!Z$104,Cartera!$C$89:$DG$127,Creditos_totales!$P198,0)+VLOOKUP(Creditos_totales!Z$104,Cartera!$C$44:$DG$82,Creditos_totales!$P198,0))," ")</f>
        <v>0.39503060604183893</v>
      </c>
      <c r="AA198" s="29">
        <f>+IFERROR(VLOOKUP(Creditos_totales!AA$104,Cartera!$C$89:$DG$127,Creditos_totales!$P198,0)/(VLOOKUP(Creditos_totales!AA$104,Cartera!$C$89:$DG$127,Creditos_totales!$P198,0)+VLOOKUP(Creditos_totales!AA$104,Cartera!$C$44:$DG$82,Creditos_totales!$P198,0))," ")</f>
        <v>0.36524059889875021</v>
      </c>
      <c r="AB198" s="29">
        <f>+IFERROR(VLOOKUP(Creditos_totales!AB$104,Cartera!$C$89:$DG$127,Creditos_totales!$P198,0)/(VLOOKUP(Creditos_totales!AB$104,Cartera!$C$89:$DG$127,Creditos_totales!$P198,0)+VLOOKUP(Creditos_totales!AB$104,Cartera!$C$44:$DG$82,Creditos_totales!$P198,0))," ")</f>
        <v>0.45639039801296005</v>
      </c>
      <c r="AC198" s="29">
        <f>+IFERROR(VLOOKUP(Creditos_totales!AC$104,Cartera!$C$89:$DG$127,Creditos_totales!$P198,0)/(VLOOKUP(Creditos_totales!AC$104,Cartera!$C$89:$DG$127,Creditos_totales!$P198,0)+VLOOKUP(Creditos_totales!AC$104,Cartera!$C$44:$DG$82,Creditos_totales!$P198,0))," ")</f>
        <v>0.26444957977797856</v>
      </c>
      <c r="AD198" s="29">
        <f>+IFERROR(VLOOKUP(Creditos_totales!AD$104,Cartera!$C$89:$DG$127,Creditos_totales!$P198,0)/(VLOOKUP(Creditos_totales!AD$104,Cartera!$C$89:$DG$127,Creditos_totales!$P198,0)+VLOOKUP(Creditos_totales!AD$104,Cartera!$C$44:$DG$82,Creditos_totales!$P198,0))," ")</f>
        <v>0.30401430912407584</v>
      </c>
      <c r="AE198" s="29">
        <f>+IFERROR(VLOOKUP(Creditos_totales!AE$104,Cartera!$C$89:$DG$127,Creditos_totales!$P198,0)/(VLOOKUP(Creditos_totales!AE$104,Cartera!$C$89:$DG$127,Creditos_totales!$P198,0)+VLOOKUP(Creditos_totales!AE$104,Cartera!$C$44:$DG$82,Creditos_totales!$P198,0))," ")</f>
        <v>0.39361089766311685</v>
      </c>
      <c r="AF198" s="29" t="str">
        <f>+IFERROR(VLOOKUP(Creditos_totales!AF$104,Cartera!$C$89:$DG$127,Creditos_totales!$P198,0)/(VLOOKUP(Creditos_totales!AF$104,Cartera!$C$89:$DG$127,Creditos_totales!$P198,0)+VLOOKUP(Creditos_totales!AF$104,Cartera!$C$44:$DG$82,Creditos_totales!$P198,0))," ")</f>
        <v xml:space="preserve"> </v>
      </c>
      <c r="AG198" s="29">
        <f>+IFERROR(VLOOKUP(Creditos_totales!AG$104,Cartera!$C$89:$DG$127,Creditos_totales!$P198,0)/(VLOOKUP(Creditos_totales!AG$104,Cartera!$C$89:$DG$127,Creditos_totales!$P198,0)+VLOOKUP(Creditos_totales!AG$104,Cartera!$C$44:$DG$82,Creditos_totales!$P198,0))," ")</f>
        <v>0.35838286239111067</v>
      </c>
      <c r="AH198" s="29">
        <f>+IFERROR(VLOOKUP(Creditos_totales!AH$104,Cartera!$C$89:$DG$127,Creditos_totales!$P198,0)/(VLOOKUP(Creditos_totales!AH$104,Cartera!$C$89:$DG$127,Creditos_totales!$P198,0)+VLOOKUP(Creditos_totales!AH$104,Cartera!$C$44:$DG$82,Creditos_totales!$P198,0))," ")</f>
        <v>0.13734866937111373</v>
      </c>
      <c r="AI198" s="29">
        <f>+IFERROR(VLOOKUP(Creditos_totales!AI$104,Cartera!$C$89:$DG$127,Creditos_totales!$P198,0)/(VLOOKUP(Creditos_totales!AI$104,Cartera!$C$89:$DG$127,Creditos_totales!$P198,0)+VLOOKUP(Creditos_totales!AI$104,Cartera!$C$44:$DG$82,Creditos_totales!$P198,0))," ")</f>
        <v>0.44279183896963131</v>
      </c>
      <c r="AJ198" s="29" t="str">
        <f>+IFERROR(VLOOKUP(Creditos_totales!AJ$104,Cartera!$C$89:$DG$127,Creditos_totales!$P198,0)/(VLOOKUP(Creditos_totales!AJ$104,Cartera!$C$89:$DG$127,Creditos_totales!$P198,0)+VLOOKUP(Creditos_totales!AJ$104,Cartera!$C$44:$DG$82,Creditos_totales!$P198,0))," ")</f>
        <v xml:space="preserve"> </v>
      </c>
      <c r="AK198" s="29">
        <f>+IFERROR(VLOOKUP(Creditos_totales!AK$104,Cartera!$C$89:$DG$127,Creditos_totales!$P198,0)/(VLOOKUP(Creditos_totales!AK$104,Cartera!$C$89:$DG$127,Creditos_totales!$P198,0)+VLOOKUP(Creditos_totales!AK$104,Cartera!$C$44:$DG$82,Creditos_totales!$P198,0))," ")</f>
        <v>0.36820253448811024</v>
      </c>
      <c r="AL198" s="29" t="str">
        <f>+IFERROR(VLOOKUP(Creditos_totales!AL$104,Cartera!$C$89:$DG$127,Creditos_totales!$P198,0)/(VLOOKUP(Creditos_totales!AL$104,Cartera!$C$89:$DG$127,Creditos_totales!$P198,0)+VLOOKUP(Creditos_totales!AL$104,Cartera!$C$44:$DG$82,Creditos_totales!$P198,0))," ")</f>
        <v xml:space="preserve"> </v>
      </c>
      <c r="AM198" s="29" t="str">
        <f>+IFERROR(VLOOKUP(Creditos_totales!AM$104,Cartera!$C$89:$DG$127,Creditos_totales!$P198,0)/(VLOOKUP(Creditos_totales!AM$104,Cartera!$C$89:$DG$127,Creditos_totales!$P198,0)+VLOOKUP(Creditos_totales!AM$104,Cartera!$C$44:$DG$82,Creditos_totales!$P198,0))," ")</f>
        <v xml:space="preserve"> </v>
      </c>
      <c r="AN198" s="29" t="str">
        <f>+IFERROR(VLOOKUP(Creditos_totales!AN$104,Cartera!$C$89:$DG$127,Creditos_totales!$P198,0)/(VLOOKUP(Creditos_totales!AN$104,Cartera!$C$89:$DG$127,Creditos_totales!$P198,0)+VLOOKUP(Creditos_totales!AN$104,Cartera!$C$44:$DG$82,Creditos_totales!$P198,0))," ")</f>
        <v xml:space="preserve"> </v>
      </c>
      <c r="AO198" s="29" t="str">
        <f>+IFERROR(VLOOKUP(Creditos_totales!AO$104,Cartera!$C$89:$DG$127,Creditos_totales!$P198,0)/(VLOOKUP(Creditos_totales!AO$104,Cartera!$C$89:$DG$127,Creditos_totales!$P198,0)+VLOOKUP(Creditos_totales!AO$104,Cartera!$C$44:$DG$82,Creditos_totales!$P198,0))," ")</f>
        <v xml:space="preserve"> </v>
      </c>
      <c r="AP198" s="29">
        <f>+IFERROR(VLOOKUP(Creditos_totales!AP$104,Cartera!$C$89:$DG$127,Creditos_totales!$P198,0)/(VLOOKUP(Creditos_totales!AP$104,Cartera!$C$89:$DG$127,Creditos_totales!$P198,0)+VLOOKUP(Creditos_totales!AP$104,Cartera!$C$44:$DG$82,Creditos_totales!$P198,0))," ")</f>
        <v>0.17919926280765655</v>
      </c>
      <c r="AQ198" s="29" t="str">
        <f>+IFERROR(VLOOKUP(Creditos_totales!AQ$104,Cartera!$C$89:$DG$127,Creditos_totales!$P198,0)/(VLOOKUP(Creditos_totales!AQ$104,Cartera!$C$89:$DG$127,Creditos_totales!$P198,0)+VLOOKUP(Creditos_totales!AQ$104,Cartera!$C$44:$DG$82,Creditos_totales!$P198,0))," ")</f>
        <v xml:space="preserve"> </v>
      </c>
      <c r="AR198" s="29">
        <f>+IFERROR(VLOOKUP(Creditos_totales!AR$104,Cartera!$C$89:$DG$127,Creditos_totales!$P198,0)/(VLOOKUP(Creditos_totales!AR$104,Cartera!$C$89:$DG$127,Creditos_totales!$P198,0)+VLOOKUP(Creditos_totales!AR$104,Cartera!$C$44:$DG$82,Creditos_totales!$P198,0))," ")</f>
        <v>5.6709876596725391E-2</v>
      </c>
      <c r="AS198" s="29">
        <f>+IFERROR(VLOOKUP(Creditos_totales!AS$104,Cartera!$C$89:$DG$127,Creditos_totales!$P198,0)/(VLOOKUP(Creditos_totales!AS$104,Cartera!$C$89:$DG$127,Creditos_totales!$P198,0)+VLOOKUP(Creditos_totales!AS$104,Cartera!$C$44:$DG$82,Creditos_totales!$P198,0))," ")</f>
        <v>0.39201410094447398</v>
      </c>
      <c r="AT198" s="29">
        <f>+IFERROR(VLOOKUP(Creditos_totales!AT$104,Cartera!$C$89:$DG$127,Creditos_totales!$P198,0)/(VLOOKUP(Creditos_totales!AT$104,Cartera!$C$89:$DG$127,Creditos_totales!$P198,0)+VLOOKUP(Creditos_totales!AT$104,Cartera!$C$44:$DG$82,Creditos_totales!$P198,0))," ")</f>
        <v>0.37003501416158219</v>
      </c>
      <c r="AU198" s="29">
        <f>+IFERROR(VLOOKUP(Creditos_totales!AU$104,Cartera!$C$89:$DG$127,Creditos_totales!$P198,0)/(VLOOKUP(Creditos_totales!AU$104,Cartera!$C$89:$DG$127,Creditos_totales!$P198,0)+VLOOKUP(Creditos_totales!AU$104,Cartera!$C$44:$DG$82,Creditos_totales!$P198,0))," ")</f>
        <v>0.47890258141695591</v>
      </c>
      <c r="AV198" s="29" t="str">
        <f>+IFERROR(VLOOKUP(Creditos_totales!AV$104,Cartera!$C$89:$DG$127,Creditos_totales!$P198,0)/(VLOOKUP(Creditos_totales!AV$104,Cartera!$C$89:$DG$127,Creditos_totales!$P198,0)+VLOOKUP(Creditos_totales!AV$104,Cartera!$C$44:$DG$82,Creditos_totales!$P198,0))," ")</f>
        <v xml:space="preserve"> </v>
      </c>
      <c r="AW198" s="29" t="str">
        <f>+IFERROR(VLOOKUP(Creditos_totales!AW$104,Cartera!$C$89:$DG$127,Creditos_totales!$P198,0)/(VLOOKUP(Creditos_totales!AW$104,Cartera!$C$89:$DG$127,Creditos_totales!$P198,0)+VLOOKUP(Creditos_totales!AW$104,Cartera!$C$44:$DG$82,Creditos_totales!$P198,0))," ")</f>
        <v xml:space="preserve"> </v>
      </c>
      <c r="AX198" s="29">
        <f>+IFERROR(VLOOKUP(Creditos_totales!AX$104,Cartera!$C$89:$DG$127,Creditos_totales!$P198,0)/(VLOOKUP(Creditos_totales!AX$104,Cartera!$C$89:$DG$127,Creditos_totales!$P198,0)+VLOOKUP(Creditos_totales!AX$104,Cartera!$C$44:$DG$82,Creditos_totales!$P198,0))," ")</f>
        <v>0.11622459829146706</v>
      </c>
      <c r="AY198" s="29">
        <f>+IFERROR(VLOOKUP(Creditos_totales!AY$104,Cartera!$C$89:$DG$127,Creditos_totales!$P198,0)/(VLOOKUP(Creditos_totales!AY$104,Cartera!$C$89:$DG$127,Creditos_totales!$P198,0)+VLOOKUP(Creditos_totales!AY$104,Cartera!$C$44:$DG$82,Creditos_totales!$P198,0))," ")</f>
        <v>5.2998470055706098E-2</v>
      </c>
      <c r="AZ198" s="29">
        <f>+IFERROR(VLOOKUP(Creditos_totales!AZ$104,Cartera!$C$89:$DG$127,Creditos_totales!$P198,0)/(VLOOKUP(Creditos_totales!AZ$104,Cartera!$C$89:$DG$127,Creditos_totales!$P198,0)+VLOOKUP(Creditos_totales!AZ$104,Cartera!$C$44:$DG$82,Creditos_totales!$P198,0))," ")</f>
        <v>0.27440244667590225</v>
      </c>
      <c r="BA198" s="29">
        <f>+IFERROR(VLOOKUP(Creditos_totales!BA$104,Cartera!$C$89:$DG$127,Creditos_totales!$P198,0)/(VLOOKUP(Creditos_totales!BA$104,Cartera!$C$89:$DG$127,Creditos_totales!$P198,0)+VLOOKUP(Creditos_totales!BA$104,Cartera!$C$44:$DG$82,Creditos_totales!$P198,0))," ")</f>
        <v>0.20370850781032512</v>
      </c>
      <c r="BB198" s="29" t="str">
        <f>+IFERROR(VLOOKUP(Creditos_totales!BB$104,Cartera!$C$89:$DG$127,Creditos_totales!$P198,0)/(VLOOKUP(Creditos_totales!BB$104,Cartera!$C$89:$DG$127,Creditos_totales!$P198,0)+VLOOKUP(Creditos_totales!BB$104,Cartera!$C$44:$DG$82,Creditos_totales!$P198,0))," ")</f>
        <v xml:space="preserve"> </v>
      </c>
      <c r="BC198" s="29" t="str">
        <f>+IFERROR(VLOOKUP(Creditos_totales!BC$104,Cartera!$C$89:$DG$127,Creditos_totales!$P198,0)/(VLOOKUP(Creditos_totales!BC$104,Cartera!$C$89:$DG$127,Creditos_totales!$P198,0)+VLOOKUP(Creditos_totales!BC$104,Cartera!$C$44:$DG$82,Creditos_totales!$P198,0))," ")</f>
        <v xml:space="preserve"> </v>
      </c>
      <c r="BD198" s="29">
        <f>+IFERROR(VLOOKUP(Creditos_totales!BD$104,Cartera!$C$89:$DG$127,Creditos_totales!$P198,0)/(VLOOKUP(Creditos_totales!BD$104,Cartera!$C$89:$DG$127,Creditos_totales!$P198,0)+VLOOKUP(Creditos_totales!BD$104,Cartera!$C$44:$DG$82,Creditos_totales!$P198,0))," ")</f>
        <v>1.4851460141026231E-3</v>
      </c>
      <c r="BE198" s="29">
        <f>+IFERROR(VLOOKUP(Creditos_totales!BE$104,Cartera!$C$89:$DG$127,Creditos_totales!$P198,0)/(VLOOKUP(Creditos_totales!BE$104,Cartera!$C$89:$DG$127,Creditos_totales!$P198,0)+VLOOKUP(Creditos_totales!BE$104,Cartera!$C$44:$DG$82,Creditos_totales!$P198,0))," ")</f>
        <v>0.57504756388765299</v>
      </c>
      <c r="BF198" s="29">
        <f>+IFERROR(VLOOKUP(Creditos_totales!BF$104,Cartera!$C$89:$DG$127,Creditos_totales!$P198,0)/(VLOOKUP(Creditos_totales!BF$104,Cartera!$C$89:$DG$127,Creditos_totales!$P198,0)+VLOOKUP(Creditos_totales!BF$104,Cartera!$C$44:$DG$82,Creditos_totales!$P198,0))," ")</f>
        <v>0.24825599380385219</v>
      </c>
      <c r="BG198" s="12">
        <f t="shared" si="7"/>
        <v>0.40182766649211332</v>
      </c>
      <c r="BH198" s="38">
        <v>0.29127022462449076</v>
      </c>
    </row>
    <row r="199" spans="2:60" ht="16.5" x14ac:dyDescent="0.3">
      <c r="B199">
        <v>107</v>
      </c>
      <c r="C199" s="23">
        <v>43769</v>
      </c>
      <c r="D199" s="29">
        <f>+IFERROR(VLOOKUP(D$104,Cartera!$C$23:$DG$33,Creditos_totales!$B199,0)/(VLOOKUP(D$104,Cartera!$C$5:$DG$15,Creditos_totales!$B199,0)+VLOOKUP(D$104,Cartera!$C$23:$DG$33,Creditos_totales!$B199,0))," ")</f>
        <v>0.58018793371798649</v>
      </c>
      <c r="E199" s="29">
        <f>+IFERROR(VLOOKUP(E$104,Cartera!$C$23:$DG$33,Creditos_totales!$B199,0)/(VLOOKUP(E$104,Cartera!$C$5:$DG$15,Creditos_totales!$B199,0)+VLOOKUP(E$104,Cartera!$C$23:$DG$33,Creditos_totales!$B199,0))," ")</f>
        <v>0.69483728162524228</v>
      </c>
      <c r="F199" s="29">
        <f>+IFERROR(VLOOKUP(F$104,Cartera!$C$23:$DG$33,Creditos_totales!$B199,0)/(VLOOKUP(F$104,Cartera!$C$5:$DG$15,Creditos_totales!$B199,0)+VLOOKUP(F$104,Cartera!$C$23:$DG$33,Creditos_totales!$B199,0))," ")</f>
        <v>0.5648441389779264</v>
      </c>
      <c r="G199" s="29">
        <f>+IFERROR(VLOOKUP(G$104,Cartera!$C$23:$DG$33,Creditos_totales!$B199,0)/(VLOOKUP(G$104,Cartera!$C$5:$DG$15,Creditos_totales!$B199,0)+VLOOKUP(G$104,Cartera!$C$23:$DG$33,Creditos_totales!$B199,0))," ")</f>
        <v>0.60809725811431736</v>
      </c>
      <c r="H199" s="29">
        <f>+IFERROR(VLOOKUP(H$104,Cartera!$C$23:$DG$33,Creditos_totales!$B199,0)/(VLOOKUP(H$104,Cartera!$C$5:$DG$15,Creditos_totales!$B199,0)+VLOOKUP(H$104,Cartera!$C$23:$DG$33,Creditos_totales!$B199,0))," ")</f>
        <v>0.18587131881445224</v>
      </c>
      <c r="I199" s="29">
        <f>+IFERROR(VLOOKUP(I$104,Cartera!$C$23:$DG$33,Creditos_totales!$B199,0)/(VLOOKUP(I$104,Cartera!$C$5:$DG$15,Creditos_totales!$B199,0)+VLOOKUP(I$104,Cartera!$C$23:$DG$33,Creditos_totales!$B199,0))," ")</f>
        <v>0.54716009732645665</v>
      </c>
      <c r="J199" s="29">
        <f>+IFERROR(VLOOKUP(J$104,Cartera!$C$23:$DG$33,Creditos_totales!$B199,0)/(VLOOKUP(J$104,Cartera!$C$5:$DG$15,Creditos_totales!$B199,0)+VLOOKUP(J$104,Cartera!$C$23:$DG$33,Creditos_totales!$B199,0))," ")</f>
        <v>0.7696572664630742</v>
      </c>
      <c r="K199" s="29">
        <f>+IFERROR(VLOOKUP(K$104,Cartera!$C$23:$DG$33,Creditos_totales!$B199,0)/(VLOOKUP(K$104,Cartera!$C$5:$DG$15,Creditos_totales!$B199,0)+VLOOKUP(K$104,Cartera!$C$23:$DG$33,Creditos_totales!$B199,0))," ")</f>
        <v>0.79985099541029314</v>
      </c>
      <c r="L199" s="29">
        <f>+IFERROR(VLOOKUP(L$104,Cartera!$C$23:$DG$33,Creditos_totales!$B199,0)/(VLOOKUP(L$104,Cartera!$C$5:$DG$15,Creditos_totales!$B199,0)+VLOOKUP(L$104,Cartera!$C$23:$DG$33,Creditos_totales!$B199,0))," ")</f>
        <v>0.18017216265390071</v>
      </c>
      <c r="M199" s="29">
        <f>+IFERROR(VLOOKUP(M$104,Cartera!$C$23:$DG$33,Creditos_totales!$B199,0)/(VLOOKUP(M$104,Cartera!$C$5:$DG$15,Creditos_totales!$B199,0)+VLOOKUP(M$104,Cartera!$C$23:$DG$33,Creditos_totales!$B199,0))," ")</f>
        <v>0.32521910050316777</v>
      </c>
      <c r="N199" s="12">
        <v>0.59627274625495519</v>
      </c>
      <c r="P199">
        <v>107</v>
      </c>
      <c r="Q199" s="3">
        <v>43769</v>
      </c>
      <c r="R199" s="29">
        <f t="shared" si="4"/>
        <v>0.39190274188568264</v>
      </c>
      <c r="S199" s="29">
        <f t="shared" si="5"/>
        <v>0.41981206628201351</v>
      </c>
      <c r="T199" s="29">
        <f t="shared" si="6"/>
        <v>0.4351558610220736</v>
      </c>
      <c r="U199" s="29">
        <f>+IFERROR(VLOOKUP(Creditos_totales!U$104,Cartera!$C$89:$DG$127,Creditos_totales!$P199,0)/(VLOOKUP(Creditos_totales!U$104,Cartera!$C$89:$DG$127,Creditos_totales!$P199,0)+VLOOKUP(Creditos_totales!U$104,Cartera!$C$44:$DG$82,Creditos_totales!$P199,0))," ")</f>
        <v>0.35379772300346463</v>
      </c>
      <c r="V199" s="29">
        <f>+IFERROR(VLOOKUP(Creditos_totales!V$104,Cartera!$C$89:$DG$127,Creditos_totales!$P199,0)/(VLOOKUP(Creditos_totales!V$104,Cartera!$C$89:$DG$127,Creditos_totales!$P199,0)+VLOOKUP(Creditos_totales!V$104,Cartera!$C$44:$DG$82,Creditos_totales!$P199,0))," ")</f>
        <v>0.63374638940670169</v>
      </c>
      <c r="W199" s="29">
        <f>+IFERROR(VLOOKUP(Creditos_totales!W$104,Cartera!$C$89:$DG$127,Creditos_totales!$P199,0)/(VLOOKUP(Creditos_totales!W$104,Cartera!$C$89:$DG$127,Creditos_totales!$P199,0)+VLOOKUP(Creditos_totales!W$104,Cartera!$C$44:$DG$82,Creditos_totales!$P199,0))," ")</f>
        <v>0.38913872447863973</v>
      </c>
      <c r="X199" s="29">
        <f>+IFERROR(VLOOKUP(Creditos_totales!X$104,Cartera!$C$89:$DG$127,Creditos_totales!$P199,0)/(VLOOKUP(Creditos_totales!X$104,Cartera!$C$89:$DG$127,Creditos_totales!$P199,0)+VLOOKUP(Creditos_totales!X$104,Cartera!$C$44:$DG$82,Creditos_totales!$P199,0))," ")</f>
        <v>0.34876275302671572</v>
      </c>
      <c r="Y199" s="29">
        <f>+IFERROR(VLOOKUP(Creditos_totales!Y$104,Cartera!$C$89:$DG$127,Creditos_totales!$P199,0)/(VLOOKUP(Creditos_totales!Y$104,Cartera!$C$89:$DG$127,Creditos_totales!$P199,0)+VLOOKUP(Creditos_totales!Y$104,Cartera!$C$44:$DG$82,Creditos_totales!$P199,0))," ")</f>
        <v>0.41393678025856795</v>
      </c>
      <c r="Z199" s="29">
        <f>+IFERROR(VLOOKUP(Creditos_totales!Z$104,Cartera!$C$89:$DG$127,Creditos_totales!$P199,0)/(VLOOKUP(Creditos_totales!Z$104,Cartera!$C$89:$DG$127,Creditos_totales!$P199,0)+VLOOKUP(Creditos_totales!Z$104,Cartera!$C$44:$DG$82,Creditos_totales!$P199,0))," ")</f>
        <v>0.39162208068948212</v>
      </c>
      <c r="AA199" s="29">
        <f>+IFERROR(VLOOKUP(Creditos_totales!AA$104,Cartera!$C$89:$DG$127,Creditos_totales!$P199,0)/(VLOOKUP(Creditos_totales!AA$104,Cartera!$C$89:$DG$127,Creditos_totales!$P199,0)+VLOOKUP(Creditos_totales!AA$104,Cartera!$C$44:$DG$82,Creditos_totales!$P199,0))," ")</f>
        <v>0.36428982670029092</v>
      </c>
      <c r="AB199" s="29">
        <f>+IFERROR(VLOOKUP(Creditos_totales!AB$104,Cartera!$C$89:$DG$127,Creditos_totales!$P199,0)/(VLOOKUP(Creditos_totales!AB$104,Cartera!$C$89:$DG$127,Creditos_totales!$P199,0)+VLOOKUP(Creditos_totales!AB$104,Cartera!$C$44:$DG$82,Creditos_totales!$P199,0))," ")</f>
        <v>0.45706795562794589</v>
      </c>
      <c r="AC199" s="29">
        <f>+IFERROR(VLOOKUP(Creditos_totales!AC$104,Cartera!$C$89:$DG$127,Creditos_totales!$P199,0)/(VLOOKUP(Creditos_totales!AC$104,Cartera!$C$89:$DG$127,Creditos_totales!$P199,0)+VLOOKUP(Creditos_totales!AC$104,Cartera!$C$44:$DG$82,Creditos_totales!$P199,0))," ")</f>
        <v>0.26070368058009163</v>
      </c>
      <c r="AD199" s="29">
        <f>+IFERROR(VLOOKUP(Creditos_totales!AD$104,Cartera!$C$89:$DG$127,Creditos_totales!$P199,0)/(VLOOKUP(Creditos_totales!AD$104,Cartera!$C$89:$DG$127,Creditos_totales!$P199,0)+VLOOKUP(Creditos_totales!AD$104,Cartera!$C$44:$DG$82,Creditos_totales!$P199,0))," ")</f>
        <v>0.29865894670269799</v>
      </c>
      <c r="AE199" s="29">
        <f>+IFERROR(VLOOKUP(Creditos_totales!AE$104,Cartera!$C$89:$DG$127,Creditos_totales!$P199,0)/(VLOOKUP(Creditos_totales!AE$104,Cartera!$C$89:$DG$127,Creditos_totales!$P199,0)+VLOOKUP(Creditos_totales!AE$104,Cartera!$C$44:$DG$82,Creditos_totales!$P199,0))," ")</f>
        <v>0.38968175230528701</v>
      </c>
      <c r="AF199" s="29" t="str">
        <f>+IFERROR(VLOOKUP(Creditos_totales!AF$104,Cartera!$C$89:$DG$127,Creditos_totales!$P199,0)/(VLOOKUP(Creditos_totales!AF$104,Cartera!$C$89:$DG$127,Creditos_totales!$P199,0)+VLOOKUP(Creditos_totales!AF$104,Cartera!$C$44:$DG$82,Creditos_totales!$P199,0))," ")</f>
        <v xml:space="preserve"> </v>
      </c>
      <c r="AG199" s="29">
        <f>+IFERROR(VLOOKUP(Creditos_totales!AG$104,Cartera!$C$89:$DG$127,Creditos_totales!$P199,0)/(VLOOKUP(Creditos_totales!AG$104,Cartera!$C$89:$DG$127,Creditos_totales!$P199,0)+VLOOKUP(Creditos_totales!AG$104,Cartera!$C$44:$DG$82,Creditos_totales!$P199,0))," ")</f>
        <v>0.35764322674134552</v>
      </c>
      <c r="AH199" s="29">
        <f>+IFERROR(VLOOKUP(Creditos_totales!AH$104,Cartera!$C$89:$DG$127,Creditos_totales!$P199,0)/(VLOOKUP(Creditos_totales!AH$104,Cartera!$C$89:$DG$127,Creditos_totales!$P199,0)+VLOOKUP(Creditos_totales!AH$104,Cartera!$C$44:$DG$82,Creditos_totales!$P199,0))," ")</f>
        <v>0.13804298457333769</v>
      </c>
      <c r="AI199" s="29">
        <f>+IFERROR(VLOOKUP(Creditos_totales!AI$104,Cartera!$C$89:$DG$127,Creditos_totales!$P199,0)/(VLOOKUP(Creditos_totales!AI$104,Cartera!$C$89:$DG$127,Creditos_totales!$P199,0)+VLOOKUP(Creditos_totales!AI$104,Cartera!$C$44:$DG$82,Creditos_totales!$P199,0))," ")</f>
        <v>0.44709472408541767</v>
      </c>
      <c r="AJ199" s="29" t="str">
        <f>+IFERROR(VLOOKUP(Creditos_totales!AJ$104,Cartera!$C$89:$DG$127,Creditos_totales!$P199,0)/(VLOOKUP(Creditos_totales!AJ$104,Cartera!$C$89:$DG$127,Creditos_totales!$P199,0)+VLOOKUP(Creditos_totales!AJ$104,Cartera!$C$44:$DG$82,Creditos_totales!$P199,0))," ")</f>
        <v xml:space="preserve"> </v>
      </c>
      <c r="AK199" s="29">
        <f>+IFERROR(VLOOKUP(Creditos_totales!AK$104,Cartera!$C$89:$DG$127,Creditos_totales!$P199,0)/(VLOOKUP(Creditos_totales!AK$104,Cartera!$C$89:$DG$127,Creditos_totales!$P199,0)+VLOOKUP(Creditos_totales!AK$104,Cartera!$C$44:$DG$82,Creditos_totales!$P199,0))," ")</f>
        <v>0.36913119028302155</v>
      </c>
      <c r="AL199" s="29" t="str">
        <f>+IFERROR(VLOOKUP(Creditos_totales!AL$104,Cartera!$C$89:$DG$127,Creditos_totales!$P199,0)/(VLOOKUP(Creditos_totales!AL$104,Cartera!$C$89:$DG$127,Creditos_totales!$P199,0)+VLOOKUP(Creditos_totales!AL$104,Cartera!$C$44:$DG$82,Creditos_totales!$P199,0))," ")</f>
        <v xml:space="preserve"> </v>
      </c>
      <c r="AM199" s="29" t="str">
        <f>+IFERROR(VLOOKUP(Creditos_totales!AM$104,Cartera!$C$89:$DG$127,Creditos_totales!$P199,0)/(VLOOKUP(Creditos_totales!AM$104,Cartera!$C$89:$DG$127,Creditos_totales!$P199,0)+VLOOKUP(Creditos_totales!AM$104,Cartera!$C$44:$DG$82,Creditos_totales!$P199,0))," ")</f>
        <v xml:space="preserve"> </v>
      </c>
      <c r="AN199" s="29" t="str">
        <f>+IFERROR(VLOOKUP(Creditos_totales!AN$104,Cartera!$C$89:$DG$127,Creditos_totales!$P199,0)/(VLOOKUP(Creditos_totales!AN$104,Cartera!$C$89:$DG$127,Creditos_totales!$P199,0)+VLOOKUP(Creditos_totales!AN$104,Cartera!$C$44:$DG$82,Creditos_totales!$P199,0))," ")</f>
        <v xml:space="preserve"> </v>
      </c>
      <c r="AO199" s="29" t="str">
        <f>+IFERROR(VLOOKUP(Creditos_totales!AO$104,Cartera!$C$89:$DG$127,Creditos_totales!$P199,0)/(VLOOKUP(Creditos_totales!AO$104,Cartera!$C$89:$DG$127,Creditos_totales!$P199,0)+VLOOKUP(Creditos_totales!AO$104,Cartera!$C$44:$DG$82,Creditos_totales!$P199,0))," ")</f>
        <v xml:space="preserve"> </v>
      </c>
      <c r="AP199" s="29">
        <f>+IFERROR(VLOOKUP(Creditos_totales!AP$104,Cartera!$C$89:$DG$127,Creditos_totales!$P199,0)/(VLOOKUP(Creditos_totales!AP$104,Cartera!$C$89:$DG$127,Creditos_totales!$P199,0)+VLOOKUP(Creditos_totales!AP$104,Cartera!$C$44:$DG$82,Creditos_totales!$P199,0))," ")</f>
        <v>0.18058072157071348</v>
      </c>
      <c r="AQ199" s="29" t="str">
        <f>+IFERROR(VLOOKUP(Creditos_totales!AQ$104,Cartera!$C$89:$DG$127,Creditos_totales!$P199,0)/(VLOOKUP(Creditos_totales!AQ$104,Cartera!$C$89:$DG$127,Creditos_totales!$P199,0)+VLOOKUP(Creditos_totales!AQ$104,Cartera!$C$44:$DG$82,Creditos_totales!$P199,0))," ")</f>
        <v xml:space="preserve"> </v>
      </c>
      <c r="AR199" s="29">
        <f>+IFERROR(VLOOKUP(Creditos_totales!AR$104,Cartera!$C$89:$DG$127,Creditos_totales!$P199,0)/(VLOOKUP(Creditos_totales!AR$104,Cartera!$C$89:$DG$127,Creditos_totales!$P199,0)+VLOOKUP(Creditos_totales!AR$104,Cartera!$C$44:$DG$82,Creditos_totales!$P199,0))," ")</f>
        <v>5.6214483072374297E-2</v>
      </c>
      <c r="AS199" s="29">
        <f>+IFERROR(VLOOKUP(Creditos_totales!AS$104,Cartera!$C$89:$DG$127,Creditos_totales!$P199,0)/(VLOOKUP(Creditos_totales!AS$104,Cartera!$C$89:$DG$127,Creditos_totales!$P199,0)+VLOOKUP(Creditos_totales!AS$104,Cartera!$C$44:$DG$82,Creditos_totales!$P199,0))," ")</f>
        <v>0.3866895584734697</v>
      </c>
      <c r="AT199" s="29">
        <f>+IFERROR(VLOOKUP(Creditos_totales!AT$104,Cartera!$C$89:$DG$127,Creditos_totales!$P199,0)/(VLOOKUP(Creditos_totales!AT$104,Cartera!$C$89:$DG$127,Creditos_totales!$P199,0)+VLOOKUP(Creditos_totales!AT$104,Cartera!$C$44:$DG$82,Creditos_totales!$P199,0))," ")</f>
        <v>0.3674814015227521</v>
      </c>
      <c r="AU199" s="29">
        <f>+IFERROR(VLOOKUP(Creditos_totales!AU$104,Cartera!$C$89:$DG$127,Creditos_totales!$P199,0)/(VLOOKUP(Creditos_totales!AU$104,Cartera!$C$89:$DG$127,Creditos_totales!$P199,0)+VLOOKUP(Creditos_totales!AU$104,Cartera!$C$44:$DG$82,Creditos_totales!$P199,0))," ")</f>
        <v>0.48168821913776722</v>
      </c>
      <c r="AV199" s="29" t="str">
        <f>+IFERROR(VLOOKUP(Creditos_totales!AV$104,Cartera!$C$89:$DG$127,Creditos_totales!$P199,0)/(VLOOKUP(Creditos_totales!AV$104,Cartera!$C$89:$DG$127,Creditos_totales!$P199,0)+VLOOKUP(Creditos_totales!AV$104,Cartera!$C$44:$DG$82,Creditos_totales!$P199,0))," ")</f>
        <v xml:space="preserve"> </v>
      </c>
      <c r="AW199" s="29" t="str">
        <f>+IFERROR(VLOOKUP(Creditos_totales!AW$104,Cartera!$C$89:$DG$127,Creditos_totales!$P199,0)/(VLOOKUP(Creditos_totales!AW$104,Cartera!$C$89:$DG$127,Creditos_totales!$P199,0)+VLOOKUP(Creditos_totales!AW$104,Cartera!$C$44:$DG$82,Creditos_totales!$P199,0))," ")</f>
        <v xml:space="preserve"> </v>
      </c>
      <c r="AX199" s="29">
        <f>+IFERROR(VLOOKUP(Creditos_totales!AX$104,Cartera!$C$89:$DG$127,Creditos_totales!$P199,0)/(VLOOKUP(Creditos_totales!AX$104,Cartera!$C$89:$DG$127,Creditos_totales!$P199,0)+VLOOKUP(Creditos_totales!AX$104,Cartera!$C$44:$DG$82,Creditos_totales!$P199,0))," ")</f>
        <v>0.11460804495646314</v>
      </c>
      <c r="AY199" s="29">
        <f>+IFERROR(VLOOKUP(Creditos_totales!AY$104,Cartera!$C$89:$DG$127,Creditos_totales!$P199,0)/(VLOOKUP(Creditos_totales!AY$104,Cartera!$C$89:$DG$127,Creditos_totales!$P199,0)+VLOOKUP(Creditos_totales!AY$104,Cartera!$C$44:$DG$82,Creditos_totales!$P199,0))," ")</f>
        <v>5.4665762233766534E-2</v>
      </c>
      <c r="AZ199" s="29">
        <f>+IFERROR(VLOOKUP(Creditos_totales!AZ$104,Cartera!$C$89:$DG$127,Creditos_totales!$P199,0)/(VLOOKUP(Creditos_totales!AZ$104,Cartera!$C$89:$DG$127,Creditos_totales!$P199,0)+VLOOKUP(Creditos_totales!AZ$104,Cartera!$C$44:$DG$82,Creditos_totales!$P199,0))," ")</f>
        <v>0.27238598691874316</v>
      </c>
      <c r="BA199" s="29">
        <f>+IFERROR(VLOOKUP(Creditos_totales!BA$104,Cartera!$C$89:$DG$127,Creditos_totales!$P199,0)/(VLOOKUP(Creditos_totales!BA$104,Cartera!$C$89:$DG$127,Creditos_totales!$P199,0)+VLOOKUP(Creditos_totales!BA$104,Cartera!$C$44:$DG$82,Creditos_totales!$P199,0))," ")</f>
        <v>0.20748363138517958</v>
      </c>
      <c r="BB199" s="29" t="str">
        <f>+IFERROR(VLOOKUP(Creditos_totales!BB$104,Cartera!$C$89:$DG$127,Creditos_totales!$P199,0)/(VLOOKUP(Creditos_totales!BB$104,Cartera!$C$89:$DG$127,Creditos_totales!$P199,0)+VLOOKUP(Creditos_totales!BB$104,Cartera!$C$44:$DG$82,Creditos_totales!$P199,0))," ")</f>
        <v xml:space="preserve"> </v>
      </c>
      <c r="BC199" s="29" t="str">
        <f>+IFERROR(VLOOKUP(Creditos_totales!BC$104,Cartera!$C$89:$DG$127,Creditos_totales!$P199,0)/(VLOOKUP(Creditos_totales!BC$104,Cartera!$C$89:$DG$127,Creditos_totales!$P199,0)+VLOOKUP(Creditos_totales!BC$104,Cartera!$C$44:$DG$82,Creditos_totales!$P199,0))," ")</f>
        <v xml:space="preserve"> </v>
      </c>
      <c r="BD199" s="29">
        <f>+IFERROR(VLOOKUP(Creditos_totales!BD$104,Cartera!$C$89:$DG$127,Creditos_totales!$P199,0)/(VLOOKUP(Creditos_totales!BD$104,Cartera!$C$89:$DG$127,Creditos_totales!$P199,0)+VLOOKUP(Creditos_totales!BD$104,Cartera!$C$44:$DG$82,Creditos_totales!$P199,0))," ")</f>
        <v>1.6428095367164795E-3</v>
      </c>
      <c r="BE199" s="29">
        <f>+IFERROR(VLOOKUP(Creditos_totales!BE$104,Cartera!$C$89:$DG$127,Creditos_totales!$P199,0)/(VLOOKUP(Creditos_totales!BE$104,Cartera!$C$89:$DG$127,Creditos_totales!$P199,0)+VLOOKUP(Creditos_totales!BE$104,Cartera!$C$44:$DG$82,Creditos_totales!$P199,0))," ")</f>
        <v>0.54536571721059235</v>
      </c>
      <c r="BF199" s="29">
        <f>+IFERROR(VLOOKUP(Creditos_totales!BF$104,Cartera!$C$89:$DG$127,Creditos_totales!$P199,0)/(VLOOKUP(Creditos_totales!BF$104,Cartera!$C$89:$DG$127,Creditos_totales!$P199,0)+VLOOKUP(Creditos_totales!BF$104,Cartera!$C$44:$DG$82,Creditos_totales!$P199,0))," ")</f>
        <v>0.24944527163433761</v>
      </c>
      <c r="BG199" s="12">
        <f t="shared" si="7"/>
        <v>0.40372725374504481</v>
      </c>
      <c r="BH199" s="38">
        <v>0.28984525870328659</v>
      </c>
    </row>
    <row r="200" spans="2:60" ht="16.5" x14ac:dyDescent="0.3">
      <c r="B200">
        <v>108</v>
      </c>
      <c r="C200" s="23">
        <v>43799</v>
      </c>
      <c r="D200" s="29">
        <f>+IFERROR(VLOOKUP(D$104,Cartera!$C$23:$DG$33,Creditos_totales!$B200,0)/(VLOOKUP(D$104,Cartera!$C$5:$DG$15,Creditos_totales!$B200,0)+VLOOKUP(D$104,Cartera!$C$23:$DG$33,Creditos_totales!$B200,0))," ")</f>
        <v>0.58972644109208916</v>
      </c>
      <c r="E200" s="29">
        <f>+IFERROR(VLOOKUP(E$104,Cartera!$C$23:$DG$33,Creditos_totales!$B200,0)/(VLOOKUP(E$104,Cartera!$C$5:$DG$15,Creditos_totales!$B200,0)+VLOOKUP(E$104,Cartera!$C$23:$DG$33,Creditos_totales!$B200,0))," ")</f>
        <v>0.69527297189058113</v>
      </c>
      <c r="F200" s="29">
        <f>+IFERROR(VLOOKUP(F$104,Cartera!$C$23:$DG$33,Creditos_totales!$B200,0)/(VLOOKUP(F$104,Cartera!$C$5:$DG$15,Creditos_totales!$B200,0)+VLOOKUP(F$104,Cartera!$C$23:$DG$33,Creditos_totales!$B200,0))," ")</f>
        <v>0.56442838675604112</v>
      </c>
      <c r="G200" s="29">
        <f>+IFERROR(VLOOKUP(G$104,Cartera!$C$23:$DG$33,Creditos_totales!$B200,0)/(VLOOKUP(G$104,Cartera!$C$5:$DG$15,Creditos_totales!$B200,0)+VLOOKUP(G$104,Cartera!$C$23:$DG$33,Creditos_totales!$B200,0))," ")</f>
        <v>0.60173938172089037</v>
      </c>
      <c r="H200" s="29">
        <f>+IFERROR(VLOOKUP(H$104,Cartera!$C$23:$DG$33,Creditos_totales!$B200,0)/(VLOOKUP(H$104,Cartera!$C$5:$DG$15,Creditos_totales!$B200,0)+VLOOKUP(H$104,Cartera!$C$23:$DG$33,Creditos_totales!$B200,0))," ")</f>
        <v>0.20994161779900178</v>
      </c>
      <c r="I200" s="29">
        <f>+IFERROR(VLOOKUP(I$104,Cartera!$C$23:$DG$33,Creditos_totales!$B200,0)/(VLOOKUP(I$104,Cartera!$C$5:$DG$15,Creditos_totales!$B200,0)+VLOOKUP(I$104,Cartera!$C$23:$DG$33,Creditos_totales!$B200,0))," ")</f>
        <v>0.54916448738263113</v>
      </c>
      <c r="J200" s="29">
        <f>+IFERROR(VLOOKUP(J$104,Cartera!$C$23:$DG$33,Creditos_totales!$B200,0)/(VLOOKUP(J$104,Cartera!$C$5:$DG$15,Creditos_totales!$B200,0)+VLOOKUP(J$104,Cartera!$C$23:$DG$33,Creditos_totales!$B200,0))," ")</f>
        <v>0.76665307296081853</v>
      </c>
      <c r="K200" s="29">
        <f>+IFERROR(VLOOKUP(K$104,Cartera!$C$23:$DG$33,Creditos_totales!$B200,0)/(VLOOKUP(K$104,Cartera!$C$5:$DG$15,Creditos_totales!$B200,0)+VLOOKUP(K$104,Cartera!$C$23:$DG$33,Creditos_totales!$B200,0))," ")</f>
        <v>0.79578469944860697</v>
      </c>
      <c r="L200" s="29">
        <f>+IFERROR(VLOOKUP(L$104,Cartera!$C$23:$DG$33,Creditos_totales!$B200,0)/(VLOOKUP(L$104,Cartera!$C$5:$DG$15,Creditos_totales!$B200,0)+VLOOKUP(L$104,Cartera!$C$23:$DG$33,Creditos_totales!$B200,0))," ")</f>
        <v>0.18664865657777704</v>
      </c>
      <c r="M200" s="29">
        <f>+IFERROR(VLOOKUP(M$104,Cartera!$C$23:$DG$33,Creditos_totales!$B200,0)/(VLOOKUP(M$104,Cartera!$C$5:$DG$15,Creditos_totales!$B200,0)+VLOOKUP(M$104,Cartera!$C$23:$DG$33,Creditos_totales!$B200,0))," ")</f>
        <v>0.28695418087466129</v>
      </c>
      <c r="N200" s="12">
        <v>0.59837771513550209</v>
      </c>
      <c r="P200">
        <v>108</v>
      </c>
      <c r="Q200" s="3">
        <v>43799</v>
      </c>
      <c r="R200" s="29">
        <f t="shared" si="4"/>
        <v>0.39826061827910963</v>
      </c>
      <c r="S200" s="29">
        <f t="shared" si="5"/>
        <v>0.41027355890791084</v>
      </c>
      <c r="T200" s="29">
        <f t="shared" si="6"/>
        <v>0.43557161324395888</v>
      </c>
      <c r="U200" s="29">
        <f>+IFERROR(VLOOKUP(Creditos_totales!U$104,Cartera!$C$89:$DG$127,Creditos_totales!$P200,0)/(VLOOKUP(Creditos_totales!U$104,Cartera!$C$89:$DG$127,Creditos_totales!$P200,0)+VLOOKUP(Creditos_totales!U$104,Cartera!$C$44:$DG$82,Creditos_totales!$P200,0))," ")</f>
        <v>0.34805731148153396</v>
      </c>
      <c r="V200" s="29">
        <f>+IFERROR(VLOOKUP(Creditos_totales!V$104,Cartera!$C$89:$DG$127,Creditos_totales!$P200,0)/(VLOOKUP(Creditos_totales!V$104,Cartera!$C$89:$DG$127,Creditos_totales!$P200,0)+VLOOKUP(Creditos_totales!V$104,Cartera!$C$44:$DG$82,Creditos_totales!$P200,0))," ")</f>
        <v>0.62839749647289644</v>
      </c>
      <c r="W200" s="29">
        <f>+IFERROR(VLOOKUP(Creditos_totales!W$104,Cartera!$C$89:$DG$127,Creditos_totales!$P200,0)/(VLOOKUP(Creditos_totales!W$104,Cartera!$C$89:$DG$127,Creditos_totales!$P200,0)+VLOOKUP(Creditos_totales!W$104,Cartera!$C$44:$DG$82,Creditos_totales!$P200,0))," ")</f>
        <v>0.38543032123964543</v>
      </c>
      <c r="X200" s="29">
        <f>+IFERROR(VLOOKUP(Creditos_totales!X$104,Cartera!$C$89:$DG$127,Creditos_totales!$P200,0)/(VLOOKUP(Creditos_totales!X$104,Cartera!$C$89:$DG$127,Creditos_totales!$P200,0)+VLOOKUP(Creditos_totales!X$104,Cartera!$C$44:$DG$82,Creditos_totales!$P200,0))," ")</f>
        <v>0.34648813124820671</v>
      </c>
      <c r="Y200" s="29">
        <f>+IFERROR(VLOOKUP(Creditos_totales!Y$104,Cartera!$C$89:$DG$127,Creditos_totales!$P200,0)/(VLOOKUP(Creditos_totales!Y$104,Cartera!$C$89:$DG$127,Creditos_totales!$P200,0)+VLOOKUP(Creditos_totales!Y$104,Cartera!$C$44:$DG$82,Creditos_totales!$P200,0))," ")</f>
        <v>0.41486755034835388</v>
      </c>
      <c r="Z200" s="29">
        <f>+IFERROR(VLOOKUP(Creditos_totales!Z$104,Cartera!$C$89:$DG$127,Creditos_totales!$P200,0)/(VLOOKUP(Creditos_totales!Z$104,Cartera!$C$89:$DG$127,Creditos_totales!$P200,0)+VLOOKUP(Creditos_totales!Z$104,Cartera!$C$44:$DG$82,Creditos_totales!$P200,0))," ")</f>
        <v>0.38694128384182702</v>
      </c>
      <c r="AA200" s="29">
        <f>+IFERROR(VLOOKUP(Creditos_totales!AA$104,Cartera!$C$89:$DG$127,Creditos_totales!$P200,0)/(VLOOKUP(Creditos_totales!AA$104,Cartera!$C$89:$DG$127,Creditos_totales!$P200,0)+VLOOKUP(Creditos_totales!AA$104,Cartera!$C$44:$DG$82,Creditos_totales!$P200,0))," ")</f>
        <v>0.3640068799179767</v>
      </c>
      <c r="AB200" s="29">
        <f>+IFERROR(VLOOKUP(Creditos_totales!AB$104,Cartera!$C$89:$DG$127,Creditos_totales!$P200,0)/(VLOOKUP(Creditos_totales!AB$104,Cartera!$C$89:$DG$127,Creditos_totales!$P200,0)+VLOOKUP(Creditos_totales!AB$104,Cartera!$C$44:$DG$82,Creditos_totales!$P200,0))," ")</f>
        <v>0.45157339616876691</v>
      </c>
      <c r="AC200" s="29">
        <f>+IFERROR(VLOOKUP(Creditos_totales!AC$104,Cartera!$C$89:$DG$127,Creditos_totales!$P200,0)/(VLOOKUP(Creditos_totales!AC$104,Cartera!$C$89:$DG$127,Creditos_totales!$P200,0)+VLOOKUP(Creditos_totales!AC$104,Cartera!$C$44:$DG$82,Creditos_totales!$P200,0))," ")</f>
        <v>0.25661171057519327</v>
      </c>
      <c r="AD200" s="29">
        <f>+IFERROR(VLOOKUP(Creditos_totales!AD$104,Cartera!$C$89:$DG$127,Creditos_totales!$P200,0)/(VLOOKUP(Creditos_totales!AD$104,Cartera!$C$89:$DG$127,Creditos_totales!$P200,0)+VLOOKUP(Creditos_totales!AD$104,Cartera!$C$44:$DG$82,Creditos_totales!$P200,0))," ")</f>
        <v>0.29661685631062695</v>
      </c>
      <c r="AE200" s="29">
        <f>+IFERROR(VLOOKUP(Creditos_totales!AE$104,Cartera!$C$89:$DG$127,Creditos_totales!$P200,0)/(VLOOKUP(Creditos_totales!AE$104,Cartera!$C$89:$DG$127,Creditos_totales!$P200,0)+VLOOKUP(Creditos_totales!AE$104,Cartera!$C$44:$DG$82,Creditos_totales!$P200,0))," ")</f>
        <v>0.38815703880296398</v>
      </c>
      <c r="AF200" s="29" t="str">
        <f>+IFERROR(VLOOKUP(Creditos_totales!AF$104,Cartera!$C$89:$DG$127,Creditos_totales!$P200,0)/(VLOOKUP(Creditos_totales!AF$104,Cartera!$C$89:$DG$127,Creditos_totales!$P200,0)+VLOOKUP(Creditos_totales!AF$104,Cartera!$C$44:$DG$82,Creditos_totales!$P200,0))," ")</f>
        <v xml:space="preserve"> </v>
      </c>
      <c r="AG200" s="29">
        <f>+IFERROR(VLOOKUP(Creditos_totales!AG$104,Cartera!$C$89:$DG$127,Creditos_totales!$P200,0)/(VLOOKUP(Creditos_totales!AG$104,Cartera!$C$89:$DG$127,Creditos_totales!$P200,0)+VLOOKUP(Creditos_totales!AG$104,Cartera!$C$44:$DG$82,Creditos_totales!$P200,0))," ")</f>
        <v>0.35615341825680968</v>
      </c>
      <c r="AH200" s="29">
        <f>+IFERROR(VLOOKUP(Creditos_totales!AH$104,Cartera!$C$89:$DG$127,Creditos_totales!$P200,0)/(VLOOKUP(Creditos_totales!AH$104,Cartera!$C$89:$DG$127,Creditos_totales!$P200,0)+VLOOKUP(Creditos_totales!AH$104,Cartera!$C$44:$DG$82,Creditos_totales!$P200,0))," ")</f>
        <v>0.13755282854474185</v>
      </c>
      <c r="AI200" s="29">
        <f>+IFERROR(VLOOKUP(Creditos_totales!AI$104,Cartera!$C$89:$DG$127,Creditos_totales!$P200,0)/(VLOOKUP(Creditos_totales!AI$104,Cartera!$C$89:$DG$127,Creditos_totales!$P200,0)+VLOOKUP(Creditos_totales!AI$104,Cartera!$C$44:$DG$82,Creditos_totales!$P200,0))," ")</f>
        <v>0.45286334406666479</v>
      </c>
      <c r="AJ200" s="29" t="str">
        <f>+IFERROR(VLOOKUP(Creditos_totales!AJ$104,Cartera!$C$89:$DG$127,Creditos_totales!$P200,0)/(VLOOKUP(Creditos_totales!AJ$104,Cartera!$C$89:$DG$127,Creditos_totales!$P200,0)+VLOOKUP(Creditos_totales!AJ$104,Cartera!$C$44:$DG$82,Creditos_totales!$P200,0))," ")</f>
        <v xml:space="preserve"> </v>
      </c>
      <c r="AK200" s="29">
        <f>+IFERROR(VLOOKUP(Creditos_totales!AK$104,Cartera!$C$89:$DG$127,Creditos_totales!$P200,0)/(VLOOKUP(Creditos_totales!AK$104,Cartera!$C$89:$DG$127,Creditos_totales!$P200,0)+VLOOKUP(Creditos_totales!AK$104,Cartera!$C$44:$DG$82,Creditos_totales!$P200,0))," ")</f>
        <v>0.3885447176176926</v>
      </c>
      <c r="AL200" s="29" t="str">
        <f>+IFERROR(VLOOKUP(Creditos_totales!AL$104,Cartera!$C$89:$DG$127,Creditos_totales!$P200,0)/(VLOOKUP(Creditos_totales!AL$104,Cartera!$C$89:$DG$127,Creditos_totales!$P200,0)+VLOOKUP(Creditos_totales!AL$104,Cartera!$C$44:$DG$82,Creditos_totales!$P200,0))," ")</f>
        <v xml:space="preserve"> </v>
      </c>
      <c r="AM200" s="29" t="str">
        <f>+IFERROR(VLOOKUP(Creditos_totales!AM$104,Cartera!$C$89:$DG$127,Creditos_totales!$P200,0)/(VLOOKUP(Creditos_totales!AM$104,Cartera!$C$89:$DG$127,Creditos_totales!$P200,0)+VLOOKUP(Creditos_totales!AM$104,Cartera!$C$44:$DG$82,Creditos_totales!$P200,0))," ")</f>
        <v xml:space="preserve"> </v>
      </c>
      <c r="AN200" s="29" t="str">
        <f>+IFERROR(VLOOKUP(Creditos_totales!AN$104,Cartera!$C$89:$DG$127,Creditos_totales!$P200,0)/(VLOOKUP(Creditos_totales!AN$104,Cartera!$C$89:$DG$127,Creditos_totales!$P200,0)+VLOOKUP(Creditos_totales!AN$104,Cartera!$C$44:$DG$82,Creditos_totales!$P200,0))," ")</f>
        <v xml:space="preserve"> </v>
      </c>
      <c r="AO200" s="29" t="str">
        <f>+IFERROR(VLOOKUP(Creditos_totales!AO$104,Cartera!$C$89:$DG$127,Creditos_totales!$P200,0)/(VLOOKUP(Creditos_totales!AO$104,Cartera!$C$89:$DG$127,Creditos_totales!$P200,0)+VLOOKUP(Creditos_totales!AO$104,Cartera!$C$44:$DG$82,Creditos_totales!$P200,0))," ")</f>
        <v xml:space="preserve"> </v>
      </c>
      <c r="AP200" s="29">
        <f>+IFERROR(VLOOKUP(Creditos_totales!AP$104,Cartera!$C$89:$DG$127,Creditos_totales!$P200,0)/(VLOOKUP(Creditos_totales!AP$104,Cartera!$C$89:$DG$127,Creditos_totales!$P200,0)+VLOOKUP(Creditos_totales!AP$104,Cartera!$C$44:$DG$82,Creditos_totales!$P200,0))," ")</f>
        <v>0.18337402963418531</v>
      </c>
      <c r="AQ200" s="29" t="str">
        <f>+IFERROR(VLOOKUP(Creditos_totales!AQ$104,Cartera!$C$89:$DG$127,Creditos_totales!$P200,0)/(VLOOKUP(Creditos_totales!AQ$104,Cartera!$C$89:$DG$127,Creditos_totales!$P200,0)+VLOOKUP(Creditos_totales!AQ$104,Cartera!$C$44:$DG$82,Creditos_totales!$P200,0))," ")</f>
        <v xml:space="preserve"> </v>
      </c>
      <c r="AR200" s="29">
        <f>+IFERROR(VLOOKUP(Creditos_totales!AR$104,Cartera!$C$89:$DG$127,Creditos_totales!$P200,0)/(VLOOKUP(Creditos_totales!AR$104,Cartera!$C$89:$DG$127,Creditos_totales!$P200,0)+VLOOKUP(Creditos_totales!AR$104,Cartera!$C$44:$DG$82,Creditos_totales!$P200,0))," ")</f>
        <v>5.5309999701646642E-2</v>
      </c>
      <c r="AS200" s="29">
        <f>+IFERROR(VLOOKUP(Creditos_totales!AS$104,Cartera!$C$89:$DG$127,Creditos_totales!$P200,0)/(VLOOKUP(Creditos_totales!AS$104,Cartera!$C$89:$DG$127,Creditos_totales!$P200,0)+VLOOKUP(Creditos_totales!AS$104,Cartera!$C$44:$DG$82,Creditos_totales!$P200,0))," ")</f>
        <v>0.37912410419113385</v>
      </c>
      <c r="AT200" s="29">
        <f>+IFERROR(VLOOKUP(Creditos_totales!AT$104,Cartera!$C$89:$DG$127,Creditos_totales!$P200,0)/(VLOOKUP(Creditos_totales!AT$104,Cartera!$C$89:$DG$127,Creditos_totales!$P200,0)+VLOOKUP(Creditos_totales!AT$104,Cartera!$C$44:$DG$82,Creditos_totales!$P200,0))," ")</f>
        <v>0.37825765681316315</v>
      </c>
      <c r="AU200" s="29">
        <f>+IFERROR(VLOOKUP(Creditos_totales!AU$104,Cartera!$C$89:$DG$127,Creditos_totales!$P200,0)/(VLOOKUP(Creditos_totales!AU$104,Cartera!$C$89:$DG$127,Creditos_totales!$P200,0)+VLOOKUP(Creditos_totales!AU$104,Cartera!$C$44:$DG$82,Creditos_totales!$P200,0))," ")</f>
        <v>0.48412981743774791</v>
      </c>
      <c r="AV200" s="29" t="str">
        <f>+IFERROR(VLOOKUP(Creditos_totales!AV$104,Cartera!$C$89:$DG$127,Creditos_totales!$P200,0)/(VLOOKUP(Creditos_totales!AV$104,Cartera!$C$89:$DG$127,Creditos_totales!$P200,0)+VLOOKUP(Creditos_totales!AV$104,Cartera!$C$44:$DG$82,Creditos_totales!$P200,0))," ")</f>
        <v xml:space="preserve"> </v>
      </c>
      <c r="AW200" s="29" t="str">
        <f>+IFERROR(VLOOKUP(Creditos_totales!AW$104,Cartera!$C$89:$DG$127,Creditos_totales!$P200,0)/(VLOOKUP(Creditos_totales!AW$104,Cartera!$C$89:$DG$127,Creditos_totales!$P200,0)+VLOOKUP(Creditos_totales!AW$104,Cartera!$C$44:$DG$82,Creditos_totales!$P200,0))," ")</f>
        <v xml:space="preserve"> </v>
      </c>
      <c r="AX200" s="29">
        <f>+IFERROR(VLOOKUP(Creditos_totales!AX$104,Cartera!$C$89:$DG$127,Creditos_totales!$P200,0)/(VLOOKUP(Creditos_totales!AX$104,Cartera!$C$89:$DG$127,Creditos_totales!$P200,0)+VLOOKUP(Creditos_totales!AX$104,Cartera!$C$44:$DG$82,Creditos_totales!$P200,0))," ")</f>
        <v>0.10666773135558717</v>
      </c>
      <c r="AY200" s="29">
        <f>+IFERROR(VLOOKUP(Creditos_totales!AY$104,Cartera!$C$89:$DG$127,Creditos_totales!$P200,0)/(VLOOKUP(Creditos_totales!AY$104,Cartera!$C$89:$DG$127,Creditos_totales!$P200,0)+VLOOKUP(Creditos_totales!AY$104,Cartera!$C$44:$DG$82,Creditos_totales!$P200,0))," ")</f>
        <v>5.5625251939793938E-2</v>
      </c>
      <c r="AZ200" s="29">
        <f>+IFERROR(VLOOKUP(Creditos_totales!AZ$104,Cartera!$C$89:$DG$127,Creditos_totales!$P200,0)/(VLOOKUP(Creditos_totales!AZ$104,Cartera!$C$89:$DG$127,Creditos_totales!$P200,0)+VLOOKUP(Creditos_totales!AZ$104,Cartera!$C$44:$DG$82,Creditos_totales!$P200,0))," ")</f>
        <v>0.27047531383552931</v>
      </c>
      <c r="BA200" s="29">
        <f>+IFERROR(VLOOKUP(Creditos_totales!BA$104,Cartera!$C$89:$DG$127,Creditos_totales!$P200,0)/(VLOOKUP(Creditos_totales!BA$104,Cartera!$C$89:$DG$127,Creditos_totales!$P200,0)+VLOOKUP(Creditos_totales!BA$104,Cartera!$C$44:$DG$82,Creditos_totales!$P200,0))," ")</f>
        <v>0.20983123058742631</v>
      </c>
      <c r="BB200" s="29" t="str">
        <f>+IFERROR(VLOOKUP(Creditos_totales!BB$104,Cartera!$C$89:$DG$127,Creditos_totales!$P200,0)/(VLOOKUP(Creditos_totales!BB$104,Cartera!$C$89:$DG$127,Creditos_totales!$P200,0)+VLOOKUP(Creditos_totales!BB$104,Cartera!$C$44:$DG$82,Creditos_totales!$P200,0))," ")</f>
        <v xml:space="preserve"> </v>
      </c>
      <c r="BC200" s="29" t="str">
        <f>+IFERROR(VLOOKUP(Creditos_totales!BC$104,Cartera!$C$89:$DG$127,Creditos_totales!$P200,0)/(VLOOKUP(Creditos_totales!BC$104,Cartera!$C$89:$DG$127,Creditos_totales!$P200,0)+VLOOKUP(Creditos_totales!BC$104,Cartera!$C$44:$DG$82,Creditos_totales!$P200,0))," ")</f>
        <v xml:space="preserve"> </v>
      </c>
      <c r="BD200" s="29">
        <f>+IFERROR(VLOOKUP(Creditos_totales!BD$104,Cartera!$C$89:$DG$127,Creditos_totales!$P200,0)/(VLOOKUP(Creditos_totales!BD$104,Cartera!$C$89:$DG$127,Creditos_totales!$P200,0)+VLOOKUP(Creditos_totales!BD$104,Cartera!$C$44:$DG$82,Creditos_totales!$P200,0))," ")</f>
        <v>1.4403426975330912E-3</v>
      </c>
      <c r="BE200" s="29">
        <f>+IFERROR(VLOOKUP(Creditos_totales!BE$104,Cartera!$C$89:$DG$127,Creditos_totales!$P200,0)/(VLOOKUP(Creditos_totales!BE$104,Cartera!$C$89:$DG$127,Creditos_totales!$P200,0)+VLOOKUP(Creditos_totales!BE$104,Cartera!$C$44:$DG$82,Creditos_totales!$P200,0))," ")</f>
        <v>0.54943940116306933</v>
      </c>
      <c r="BF200" s="29">
        <f>+IFERROR(VLOOKUP(Creditos_totales!BF$104,Cartera!$C$89:$DG$127,Creditos_totales!$P200,0)/(VLOOKUP(Creditos_totales!BF$104,Cartera!$C$89:$DG$127,Creditos_totales!$P200,0)+VLOOKUP(Creditos_totales!BF$104,Cartera!$C$44:$DG$82,Creditos_totales!$P200,0))," ")</f>
        <v>0.24782407099426873</v>
      </c>
      <c r="BG200" s="12">
        <f t="shared" si="7"/>
        <v>0.40162228486449791</v>
      </c>
      <c r="BH200" s="38">
        <v>0.28809479757980611</v>
      </c>
    </row>
    <row r="201" spans="2:60" ht="16.5" x14ac:dyDescent="0.3">
      <c r="B201">
        <v>109</v>
      </c>
      <c r="C201" s="23">
        <v>43830</v>
      </c>
      <c r="D201" s="29">
        <f>+IFERROR(VLOOKUP(D$104,Cartera!$C$23:$DG$33,Creditos_totales!$B201,0)/(VLOOKUP(D$104,Cartera!$C$5:$DG$15,Creditos_totales!$B201,0)+VLOOKUP(D$104,Cartera!$C$23:$DG$33,Creditos_totales!$B201,0))," ")</f>
        <v>0.59956141782280736</v>
      </c>
      <c r="E201" s="29">
        <f>+IFERROR(VLOOKUP(E$104,Cartera!$C$23:$DG$33,Creditos_totales!$B201,0)/(VLOOKUP(E$104,Cartera!$C$5:$DG$15,Creditos_totales!$B201,0)+VLOOKUP(E$104,Cartera!$C$23:$DG$33,Creditos_totales!$B201,0))," ")</f>
        <v>0.69449388028339831</v>
      </c>
      <c r="F201" s="29">
        <f>+IFERROR(VLOOKUP(F$104,Cartera!$C$23:$DG$33,Creditos_totales!$B201,0)/(VLOOKUP(F$104,Cartera!$C$5:$DG$15,Creditos_totales!$B201,0)+VLOOKUP(F$104,Cartera!$C$23:$DG$33,Creditos_totales!$B201,0))," ")</f>
        <v>0.56807727328754498</v>
      </c>
      <c r="G201" s="29">
        <f>+IFERROR(VLOOKUP(G$104,Cartera!$C$23:$DG$33,Creditos_totales!$B201,0)/(VLOOKUP(G$104,Cartera!$C$5:$DG$15,Creditos_totales!$B201,0)+VLOOKUP(G$104,Cartera!$C$23:$DG$33,Creditos_totales!$B201,0))," ")</f>
        <v>0.60632295336769482</v>
      </c>
      <c r="H201" s="29">
        <f>+IFERROR(VLOOKUP(H$104,Cartera!$C$23:$DG$33,Creditos_totales!$B201,0)/(VLOOKUP(H$104,Cartera!$C$5:$DG$15,Creditos_totales!$B201,0)+VLOOKUP(H$104,Cartera!$C$23:$DG$33,Creditos_totales!$B201,0))," ")</f>
        <v>0.3176457158213859</v>
      </c>
      <c r="I201" s="29">
        <f>+IFERROR(VLOOKUP(I$104,Cartera!$C$23:$DG$33,Creditos_totales!$B201,0)/(VLOOKUP(I$104,Cartera!$C$5:$DG$15,Creditos_totales!$B201,0)+VLOOKUP(I$104,Cartera!$C$23:$DG$33,Creditos_totales!$B201,0))," ")</f>
        <v>0.55642089243647386</v>
      </c>
      <c r="J201" s="29">
        <f>+IFERROR(VLOOKUP(J$104,Cartera!$C$23:$DG$33,Creditos_totales!$B201,0)/(VLOOKUP(J$104,Cartera!$C$5:$DG$15,Creditos_totales!$B201,0)+VLOOKUP(J$104,Cartera!$C$23:$DG$33,Creditos_totales!$B201,0))," ")</f>
        <v>0.76895115325856855</v>
      </c>
      <c r="K201" s="29">
        <f>+IFERROR(VLOOKUP(K$104,Cartera!$C$23:$DG$33,Creditos_totales!$B201,0)/(VLOOKUP(K$104,Cartera!$C$5:$DG$15,Creditos_totales!$B201,0)+VLOOKUP(K$104,Cartera!$C$23:$DG$33,Creditos_totales!$B201,0))," ")</f>
        <v>0.79532273775440421</v>
      </c>
      <c r="L201" s="29">
        <f>+IFERROR(VLOOKUP(L$104,Cartera!$C$23:$DG$33,Creditos_totales!$B201,0)/(VLOOKUP(L$104,Cartera!$C$5:$DG$15,Creditos_totales!$B201,0)+VLOOKUP(L$104,Cartera!$C$23:$DG$33,Creditos_totales!$B201,0))," ")</f>
        <v>0.18764729095962232</v>
      </c>
      <c r="M201" s="29">
        <f>+IFERROR(VLOOKUP(M$104,Cartera!$C$23:$DG$33,Creditos_totales!$B201,0)/(VLOOKUP(M$104,Cartera!$C$5:$DG$15,Creditos_totales!$B201,0)+VLOOKUP(M$104,Cartera!$C$23:$DG$33,Creditos_totales!$B201,0))," ")</f>
        <v>0.32646659687525181</v>
      </c>
      <c r="N201" s="12">
        <v>0.60469171141413947</v>
      </c>
      <c r="P201">
        <v>109</v>
      </c>
      <c r="Q201" s="3">
        <v>43830</v>
      </c>
      <c r="R201" s="29">
        <f t="shared" si="4"/>
        <v>0.39367704663230518</v>
      </c>
      <c r="S201" s="29">
        <f t="shared" si="5"/>
        <v>0.40043858217719264</v>
      </c>
      <c r="T201" s="29">
        <f t="shared" si="6"/>
        <v>0.43192272671245502</v>
      </c>
      <c r="U201" s="29">
        <f>+IFERROR(VLOOKUP(Creditos_totales!U$104,Cartera!$C$89:$DG$127,Creditos_totales!$P201,0)/(VLOOKUP(Creditos_totales!U$104,Cartera!$C$89:$DG$127,Creditos_totales!$P201,0)+VLOOKUP(Creditos_totales!U$104,Cartera!$C$44:$DG$82,Creditos_totales!$P201,0))," ")</f>
        <v>0.34605061016813754</v>
      </c>
      <c r="V201" s="29">
        <f>+IFERROR(VLOOKUP(Creditos_totales!V$104,Cartera!$C$89:$DG$127,Creditos_totales!$P201,0)/(VLOOKUP(Creditos_totales!V$104,Cartera!$C$89:$DG$127,Creditos_totales!$P201,0)+VLOOKUP(Creditos_totales!V$104,Cartera!$C$44:$DG$82,Creditos_totales!$P201,0))," ")</f>
        <v>0.63253383488822346</v>
      </c>
      <c r="W201" s="29">
        <f>+IFERROR(VLOOKUP(Creditos_totales!W$104,Cartera!$C$89:$DG$127,Creditos_totales!$P201,0)/(VLOOKUP(Creditos_totales!W$104,Cartera!$C$89:$DG$127,Creditos_totales!$P201,0)+VLOOKUP(Creditos_totales!W$104,Cartera!$C$44:$DG$82,Creditos_totales!$P201,0))," ")</f>
        <v>0.38627913433782185</v>
      </c>
      <c r="X201" s="29">
        <f>+IFERROR(VLOOKUP(Creditos_totales!X$104,Cartera!$C$89:$DG$127,Creditos_totales!$P201,0)/(VLOOKUP(Creditos_totales!X$104,Cartera!$C$89:$DG$127,Creditos_totales!$P201,0)+VLOOKUP(Creditos_totales!X$104,Cartera!$C$44:$DG$82,Creditos_totales!$P201,0))," ")</f>
        <v>0.34724970663221805</v>
      </c>
      <c r="Y201" s="29">
        <f>+IFERROR(VLOOKUP(Creditos_totales!Y$104,Cartera!$C$89:$DG$127,Creditos_totales!$P201,0)/(VLOOKUP(Creditos_totales!Y$104,Cartera!$C$89:$DG$127,Creditos_totales!$P201,0)+VLOOKUP(Creditos_totales!Y$104,Cartera!$C$44:$DG$82,Creditos_totales!$P201,0))," ")</f>
        <v>0.41736859004277199</v>
      </c>
      <c r="Z201" s="29">
        <f>+IFERROR(VLOOKUP(Creditos_totales!Z$104,Cartera!$C$89:$DG$127,Creditos_totales!$P201,0)/(VLOOKUP(Creditos_totales!Z$104,Cartera!$C$89:$DG$127,Creditos_totales!$P201,0)+VLOOKUP(Creditos_totales!Z$104,Cartera!$C$44:$DG$82,Creditos_totales!$P201,0))," ")</f>
        <v>0.38530814985263767</v>
      </c>
      <c r="AA201" s="29">
        <f>+IFERROR(VLOOKUP(Creditos_totales!AA$104,Cartera!$C$89:$DG$127,Creditos_totales!$P201,0)/(VLOOKUP(Creditos_totales!AA$104,Cartera!$C$89:$DG$127,Creditos_totales!$P201,0)+VLOOKUP(Creditos_totales!AA$104,Cartera!$C$44:$DG$82,Creditos_totales!$P201,0))," ")</f>
        <v>0.36413859436531965</v>
      </c>
      <c r="AB201" s="29">
        <f>+IFERROR(VLOOKUP(Creditos_totales!AB$104,Cartera!$C$89:$DG$127,Creditos_totales!$P201,0)/(VLOOKUP(Creditos_totales!AB$104,Cartera!$C$89:$DG$127,Creditos_totales!$P201,0)+VLOOKUP(Creditos_totales!AB$104,Cartera!$C$44:$DG$82,Creditos_totales!$P201,0))," ")</f>
        <v>0.45534338690642423</v>
      </c>
      <c r="AC201" s="29">
        <f>+IFERROR(VLOOKUP(Creditos_totales!AC$104,Cartera!$C$89:$DG$127,Creditos_totales!$P201,0)/(VLOOKUP(Creditos_totales!AC$104,Cartera!$C$89:$DG$127,Creditos_totales!$P201,0)+VLOOKUP(Creditos_totales!AC$104,Cartera!$C$44:$DG$82,Creditos_totales!$P201,0))," ")</f>
        <v>0.25542072848924569</v>
      </c>
      <c r="AD201" s="29">
        <f>+IFERROR(VLOOKUP(Creditos_totales!AD$104,Cartera!$C$89:$DG$127,Creditos_totales!$P201,0)/(VLOOKUP(Creditos_totales!AD$104,Cartera!$C$89:$DG$127,Creditos_totales!$P201,0)+VLOOKUP(Creditos_totales!AD$104,Cartera!$C$44:$DG$82,Creditos_totales!$P201,0))," ")</f>
        <v>0.30569828677979533</v>
      </c>
      <c r="AE201" s="29">
        <f>+IFERROR(VLOOKUP(Creditos_totales!AE$104,Cartera!$C$89:$DG$127,Creditos_totales!$P201,0)/(VLOOKUP(Creditos_totales!AE$104,Cartera!$C$89:$DG$127,Creditos_totales!$P201,0)+VLOOKUP(Creditos_totales!AE$104,Cartera!$C$44:$DG$82,Creditos_totales!$P201,0))," ")</f>
        <v>0.39153610076054735</v>
      </c>
      <c r="AF201" s="29" t="str">
        <f>+IFERROR(VLOOKUP(Creditos_totales!AF$104,Cartera!$C$89:$DG$127,Creditos_totales!$P201,0)/(VLOOKUP(Creditos_totales!AF$104,Cartera!$C$89:$DG$127,Creditos_totales!$P201,0)+VLOOKUP(Creditos_totales!AF$104,Cartera!$C$44:$DG$82,Creditos_totales!$P201,0))," ")</f>
        <v xml:space="preserve"> </v>
      </c>
      <c r="AG201" s="29">
        <f>+IFERROR(VLOOKUP(Creditos_totales!AG$104,Cartera!$C$89:$DG$127,Creditos_totales!$P201,0)/(VLOOKUP(Creditos_totales!AG$104,Cartera!$C$89:$DG$127,Creditos_totales!$P201,0)+VLOOKUP(Creditos_totales!AG$104,Cartera!$C$44:$DG$82,Creditos_totales!$P201,0))," ")</f>
        <v>0.35875241988506307</v>
      </c>
      <c r="AH201" s="29">
        <f>+IFERROR(VLOOKUP(Creditos_totales!AH$104,Cartera!$C$89:$DG$127,Creditos_totales!$P201,0)/(VLOOKUP(Creditos_totales!AH$104,Cartera!$C$89:$DG$127,Creditos_totales!$P201,0)+VLOOKUP(Creditos_totales!AH$104,Cartera!$C$44:$DG$82,Creditos_totales!$P201,0))," ")</f>
        <v>0.13822833072953214</v>
      </c>
      <c r="AI201" s="29">
        <f>+IFERROR(VLOOKUP(Creditos_totales!AI$104,Cartera!$C$89:$DG$127,Creditos_totales!$P201,0)/(VLOOKUP(Creditos_totales!AI$104,Cartera!$C$89:$DG$127,Creditos_totales!$P201,0)+VLOOKUP(Creditos_totales!AI$104,Cartera!$C$44:$DG$82,Creditos_totales!$P201,0))," ")</f>
        <v>0.450866468086706</v>
      </c>
      <c r="AJ201" s="29" t="str">
        <f>+IFERROR(VLOOKUP(Creditos_totales!AJ$104,Cartera!$C$89:$DG$127,Creditos_totales!$P201,0)/(VLOOKUP(Creditos_totales!AJ$104,Cartera!$C$89:$DG$127,Creditos_totales!$P201,0)+VLOOKUP(Creditos_totales!AJ$104,Cartera!$C$44:$DG$82,Creditos_totales!$P201,0))," ")</f>
        <v xml:space="preserve"> </v>
      </c>
      <c r="AK201" s="29">
        <f>+IFERROR(VLOOKUP(Creditos_totales!AK$104,Cartera!$C$89:$DG$127,Creditos_totales!$P201,0)/(VLOOKUP(Creditos_totales!AK$104,Cartera!$C$89:$DG$127,Creditos_totales!$P201,0)+VLOOKUP(Creditos_totales!AK$104,Cartera!$C$44:$DG$82,Creditos_totales!$P201,0))," ")</f>
        <v>0.3848237027956109</v>
      </c>
      <c r="AL201" s="29" t="str">
        <f>+IFERROR(VLOOKUP(Creditos_totales!AL$104,Cartera!$C$89:$DG$127,Creditos_totales!$P201,0)/(VLOOKUP(Creditos_totales!AL$104,Cartera!$C$89:$DG$127,Creditos_totales!$P201,0)+VLOOKUP(Creditos_totales!AL$104,Cartera!$C$44:$DG$82,Creditos_totales!$P201,0))," ")</f>
        <v xml:space="preserve"> </v>
      </c>
      <c r="AM201" s="29" t="str">
        <f>+IFERROR(VLOOKUP(Creditos_totales!AM$104,Cartera!$C$89:$DG$127,Creditos_totales!$P201,0)/(VLOOKUP(Creditos_totales!AM$104,Cartera!$C$89:$DG$127,Creditos_totales!$P201,0)+VLOOKUP(Creditos_totales!AM$104,Cartera!$C$44:$DG$82,Creditos_totales!$P201,0))," ")</f>
        <v xml:space="preserve"> </v>
      </c>
      <c r="AN201" s="29" t="str">
        <f>+IFERROR(VLOOKUP(Creditos_totales!AN$104,Cartera!$C$89:$DG$127,Creditos_totales!$P201,0)/(VLOOKUP(Creditos_totales!AN$104,Cartera!$C$89:$DG$127,Creditos_totales!$P201,0)+VLOOKUP(Creditos_totales!AN$104,Cartera!$C$44:$DG$82,Creditos_totales!$P201,0))," ")</f>
        <v xml:space="preserve"> </v>
      </c>
      <c r="AO201" s="29" t="str">
        <f>+IFERROR(VLOOKUP(Creditos_totales!AO$104,Cartera!$C$89:$DG$127,Creditos_totales!$P201,0)/(VLOOKUP(Creditos_totales!AO$104,Cartera!$C$89:$DG$127,Creditos_totales!$P201,0)+VLOOKUP(Creditos_totales!AO$104,Cartera!$C$44:$DG$82,Creditos_totales!$P201,0))," ")</f>
        <v xml:space="preserve"> </v>
      </c>
      <c r="AP201" s="29">
        <f>+IFERROR(VLOOKUP(Creditos_totales!AP$104,Cartera!$C$89:$DG$127,Creditos_totales!$P201,0)/(VLOOKUP(Creditos_totales!AP$104,Cartera!$C$89:$DG$127,Creditos_totales!$P201,0)+VLOOKUP(Creditos_totales!AP$104,Cartera!$C$44:$DG$82,Creditos_totales!$P201,0))," ")</f>
        <v>0.18690257583290787</v>
      </c>
      <c r="AQ201" s="29" t="str">
        <f>+IFERROR(VLOOKUP(Creditos_totales!AQ$104,Cartera!$C$89:$DG$127,Creditos_totales!$P201,0)/(VLOOKUP(Creditos_totales!AQ$104,Cartera!$C$89:$DG$127,Creditos_totales!$P201,0)+VLOOKUP(Creditos_totales!AQ$104,Cartera!$C$44:$DG$82,Creditos_totales!$P201,0))," ")</f>
        <v xml:space="preserve"> </v>
      </c>
      <c r="AR201" s="29">
        <f>+IFERROR(VLOOKUP(Creditos_totales!AR$104,Cartera!$C$89:$DG$127,Creditos_totales!$P201,0)/(VLOOKUP(Creditos_totales!AR$104,Cartera!$C$89:$DG$127,Creditos_totales!$P201,0)+VLOOKUP(Creditos_totales!AR$104,Cartera!$C$44:$DG$82,Creditos_totales!$P201,0))," ")</f>
        <v>5.3206242852835747E-2</v>
      </c>
      <c r="AS201" s="29">
        <f>+IFERROR(VLOOKUP(Creditos_totales!AS$104,Cartera!$C$89:$DG$127,Creditos_totales!$P201,0)/(VLOOKUP(Creditos_totales!AS$104,Cartera!$C$89:$DG$127,Creditos_totales!$P201,0)+VLOOKUP(Creditos_totales!AS$104,Cartera!$C$44:$DG$82,Creditos_totales!$P201,0))," ")</f>
        <v>0.37293195611731655</v>
      </c>
      <c r="AT201" s="29">
        <f>+IFERROR(VLOOKUP(Creditos_totales!AT$104,Cartera!$C$89:$DG$127,Creditos_totales!$P201,0)/(VLOOKUP(Creditos_totales!AT$104,Cartera!$C$89:$DG$127,Creditos_totales!$P201,0)+VLOOKUP(Creditos_totales!AT$104,Cartera!$C$44:$DG$82,Creditos_totales!$P201,0))," ")</f>
        <v>0.41846702854844747</v>
      </c>
      <c r="AU201" s="29">
        <f>+IFERROR(VLOOKUP(Creditos_totales!AU$104,Cartera!$C$89:$DG$127,Creditos_totales!$P201,0)/(VLOOKUP(Creditos_totales!AU$104,Cartera!$C$89:$DG$127,Creditos_totales!$P201,0)+VLOOKUP(Creditos_totales!AU$104,Cartera!$C$44:$DG$82,Creditos_totales!$P201,0))," ")</f>
        <v>0.48965162452734551</v>
      </c>
      <c r="AV201" s="29" t="str">
        <f>+IFERROR(VLOOKUP(Creditos_totales!AV$104,Cartera!$C$89:$DG$127,Creditos_totales!$P201,0)/(VLOOKUP(Creditos_totales!AV$104,Cartera!$C$89:$DG$127,Creditos_totales!$P201,0)+VLOOKUP(Creditos_totales!AV$104,Cartera!$C$44:$DG$82,Creditos_totales!$P201,0))," ")</f>
        <v xml:space="preserve"> </v>
      </c>
      <c r="AW201" s="29" t="str">
        <f>+IFERROR(VLOOKUP(Creditos_totales!AW$104,Cartera!$C$89:$DG$127,Creditos_totales!$P201,0)/(VLOOKUP(Creditos_totales!AW$104,Cartera!$C$89:$DG$127,Creditos_totales!$P201,0)+VLOOKUP(Creditos_totales!AW$104,Cartera!$C$44:$DG$82,Creditos_totales!$P201,0))," ")</f>
        <v xml:space="preserve"> </v>
      </c>
      <c r="AX201" s="29">
        <f>+IFERROR(VLOOKUP(Creditos_totales!AX$104,Cartera!$C$89:$DG$127,Creditos_totales!$P201,0)/(VLOOKUP(Creditos_totales!AX$104,Cartera!$C$89:$DG$127,Creditos_totales!$P201,0)+VLOOKUP(Creditos_totales!AX$104,Cartera!$C$44:$DG$82,Creditos_totales!$P201,0))," ")</f>
        <v>0.1032943496497646</v>
      </c>
      <c r="AY201" s="29">
        <f>+IFERROR(VLOOKUP(Creditos_totales!AY$104,Cartera!$C$89:$DG$127,Creditos_totales!$P201,0)/(VLOOKUP(Creditos_totales!AY$104,Cartera!$C$89:$DG$127,Creditos_totales!$P201,0)+VLOOKUP(Creditos_totales!AY$104,Cartera!$C$44:$DG$82,Creditos_totales!$P201,0))," ")</f>
        <v>5.4972834729182421E-2</v>
      </c>
      <c r="AZ201" s="29">
        <f>+IFERROR(VLOOKUP(Creditos_totales!AZ$104,Cartera!$C$89:$DG$127,Creditos_totales!$P201,0)/(VLOOKUP(Creditos_totales!AZ$104,Cartera!$C$89:$DG$127,Creditos_totales!$P201,0)+VLOOKUP(Creditos_totales!AZ$104,Cartera!$C$44:$DG$82,Creditos_totales!$P201,0))," ")</f>
        <v>0.26778604840838383</v>
      </c>
      <c r="BA201" s="29">
        <f>+IFERROR(VLOOKUP(Creditos_totales!BA$104,Cartera!$C$89:$DG$127,Creditos_totales!$P201,0)/(VLOOKUP(Creditos_totales!BA$104,Cartera!$C$89:$DG$127,Creditos_totales!$P201,0)+VLOOKUP(Creditos_totales!BA$104,Cartera!$C$44:$DG$82,Creditos_totales!$P201,0))," ")</f>
        <v>0.21326893495684765</v>
      </c>
      <c r="BB201" s="29" t="str">
        <f>+IFERROR(VLOOKUP(Creditos_totales!BB$104,Cartera!$C$89:$DG$127,Creditos_totales!$P201,0)/(VLOOKUP(Creditos_totales!BB$104,Cartera!$C$89:$DG$127,Creditos_totales!$P201,0)+VLOOKUP(Creditos_totales!BB$104,Cartera!$C$44:$DG$82,Creditos_totales!$P201,0))," ")</f>
        <v xml:space="preserve"> </v>
      </c>
      <c r="BC201" s="29" t="str">
        <f>+IFERROR(VLOOKUP(Creditos_totales!BC$104,Cartera!$C$89:$DG$127,Creditos_totales!$P201,0)/(VLOOKUP(Creditos_totales!BC$104,Cartera!$C$89:$DG$127,Creditos_totales!$P201,0)+VLOOKUP(Creditos_totales!BC$104,Cartera!$C$44:$DG$82,Creditos_totales!$P201,0))," ")</f>
        <v xml:space="preserve"> </v>
      </c>
      <c r="BD201" s="29">
        <f>+IFERROR(VLOOKUP(Creditos_totales!BD$104,Cartera!$C$89:$DG$127,Creditos_totales!$P201,0)/(VLOOKUP(Creditos_totales!BD$104,Cartera!$C$89:$DG$127,Creditos_totales!$P201,0)+VLOOKUP(Creditos_totales!BD$104,Cartera!$C$44:$DG$82,Creditos_totales!$P201,0))," ")</f>
        <v>8.2095792607073635E-3</v>
      </c>
      <c r="BE201" s="29">
        <f>+IFERROR(VLOOKUP(Creditos_totales!BE$104,Cartera!$C$89:$DG$127,Creditos_totales!$P201,0)/(VLOOKUP(Creditos_totales!BE$104,Cartera!$C$89:$DG$127,Creditos_totales!$P201,0)+VLOOKUP(Creditos_totales!BE$104,Cartera!$C$44:$DG$82,Creditos_totales!$P201,0))," ")</f>
        <v>0.5383439290493971</v>
      </c>
      <c r="BF201" s="29">
        <f>+IFERROR(VLOOKUP(Creditos_totales!BF$104,Cartera!$C$89:$DG$127,Creditos_totales!$P201,0)/(VLOOKUP(Creditos_totales!BF$104,Cartera!$C$89:$DG$127,Creditos_totales!$P201,0)+VLOOKUP(Creditos_totales!BF$104,Cartera!$C$44:$DG$82,Creditos_totales!$P201,0))," ")</f>
        <v>0.24684366923881285</v>
      </c>
      <c r="BG201" s="12">
        <f t="shared" si="7"/>
        <v>0.39530828858586053</v>
      </c>
      <c r="BH201" s="38">
        <v>0.2882146238795818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X111"/>
  <sheetViews>
    <sheetView zoomScale="73" zoomScaleNormal="73" workbookViewId="0">
      <selection activeCell="E24" sqref="E24"/>
    </sheetView>
  </sheetViews>
  <sheetFormatPr baseColWidth="10" defaultRowHeight="15" x14ac:dyDescent="0.25"/>
  <cols>
    <col min="3" max="3" width="13.5703125" customWidth="1"/>
    <col min="15" max="15" width="12" bestFit="1" customWidth="1"/>
  </cols>
  <sheetData>
    <row r="1" spans="1:50" x14ac:dyDescent="0.25">
      <c r="A1">
        <v>1000</v>
      </c>
      <c r="C1" t="s">
        <v>112</v>
      </c>
      <c r="N1" t="s">
        <v>113</v>
      </c>
    </row>
    <row r="2" spans="1:50" x14ac:dyDescent="0.25">
      <c r="H2" s="31"/>
    </row>
    <row r="3" spans="1:50" ht="16.5" x14ac:dyDescent="0.3">
      <c r="C3" s="9" t="s">
        <v>12</v>
      </c>
      <c r="D3" s="9" t="s">
        <v>10</v>
      </c>
      <c r="E3" s="9" t="s">
        <v>13</v>
      </c>
      <c r="F3" s="9" t="s">
        <v>11</v>
      </c>
      <c r="G3" s="9" t="s">
        <v>9</v>
      </c>
      <c r="H3" s="9" t="s">
        <v>3</v>
      </c>
      <c r="I3" s="9" t="s">
        <v>4</v>
      </c>
      <c r="J3" s="9" t="s">
        <v>5</v>
      </c>
      <c r="K3" s="9" t="s">
        <v>2</v>
      </c>
      <c r="L3" s="9" t="s">
        <v>8</v>
      </c>
      <c r="M3" s="1"/>
      <c r="O3" s="9" t="s">
        <v>12</v>
      </c>
      <c r="P3" s="9" t="s">
        <v>10</v>
      </c>
      <c r="Q3" s="9" t="s">
        <v>13</v>
      </c>
      <c r="R3" s="9" t="s">
        <v>11</v>
      </c>
      <c r="S3" s="9" t="s">
        <v>9</v>
      </c>
      <c r="T3" s="9" t="s">
        <v>3</v>
      </c>
      <c r="U3" s="9" t="s">
        <v>4</v>
      </c>
      <c r="V3" s="9" t="s">
        <v>5</v>
      </c>
      <c r="W3" s="9" t="s">
        <v>2</v>
      </c>
      <c r="X3" s="9" t="s">
        <v>8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 x14ac:dyDescent="0.25">
      <c r="A4">
        <v>2</v>
      </c>
      <c r="B4" s="23">
        <v>40574</v>
      </c>
      <c r="C4" s="29">
        <f>+IFERROR(LN(VLOOKUP(C$3,Cartera!$C$5:$DG$15,Creditos1!$A4,FALSE)/$A$1)," ")</f>
        <v>16.680280536672964</v>
      </c>
      <c r="D4" s="29">
        <v>15.0502147278495</v>
      </c>
      <c r="E4" s="29">
        <v>15.704166413373599</v>
      </c>
      <c r="F4" s="29">
        <v>16.0632877386312</v>
      </c>
      <c r="G4" s="29">
        <f>+IFERROR(LN(VLOOKUP(G$3,Cartera!$C$5:$DG$15,Creditos1!$A4,FALSE)/$A$1)," ")</f>
        <v>13.654181238658451</v>
      </c>
      <c r="H4" s="29">
        <v>14.1023954739935</v>
      </c>
      <c r="I4" s="29">
        <v>13.2150384488902</v>
      </c>
      <c r="J4" s="29">
        <v>13.222708826973999</v>
      </c>
      <c r="K4" s="29">
        <v>13.307667940300499</v>
      </c>
      <c r="L4" s="24" t="str">
        <f>+IFERROR(LN(VLOOKUP(L$3,Cartera!$C$5:$DG$15,Creditos1!$A4,FALSE)/$A$1)," ")</f>
        <v xml:space="preserve"> </v>
      </c>
      <c r="N4" s="23">
        <v>40574</v>
      </c>
      <c r="O4" s="29">
        <v>16.851053983177099</v>
      </c>
      <c r="P4" s="29">
        <v>16.0216289296349</v>
      </c>
      <c r="Q4" s="29">
        <v>16.1056736861104</v>
      </c>
      <c r="R4" s="29">
        <v>16.571952115513199</v>
      </c>
      <c r="S4" s="29">
        <v>13.782541900522199</v>
      </c>
      <c r="T4" s="29">
        <v>14.356466127615001</v>
      </c>
      <c r="U4" s="29">
        <v>14.5152650346472</v>
      </c>
      <c r="V4" s="29">
        <f>+IFERROR(LN(VLOOKUP(V$3,Cartera!$C$23:$DG$33,Creditos1!$A4,0)/$A$1)," ")</f>
        <v>14.089871744791974</v>
      </c>
      <c r="W4" s="29">
        <v>11.6286828075639</v>
      </c>
      <c r="X4" s="29"/>
    </row>
    <row r="5" spans="1:50" x14ac:dyDescent="0.25">
      <c r="A5">
        <v>3</v>
      </c>
      <c r="B5" s="23">
        <v>40602</v>
      </c>
      <c r="C5" s="29">
        <f>+IFERROR(LN(VLOOKUP(C$3,Cartera!$C$5:$DG$15,Creditos1!$A5,FALSE)/$A$1)," ")</f>
        <v>16.678354196776059</v>
      </c>
      <c r="D5" s="29">
        <v>15.0718301829718</v>
      </c>
      <c r="E5" s="29">
        <v>15.7361417967665</v>
      </c>
      <c r="F5" s="29">
        <v>16.093463468530999</v>
      </c>
      <c r="G5" s="29">
        <f>+IFERROR(LN(VLOOKUP(G$3,Cartera!$C$5:$DG$15,Creditos1!$A5,FALSE)/$A$1)," ")</f>
        <v>13.656784299822634</v>
      </c>
      <c r="H5" s="29">
        <v>14.167235919210301</v>
      </c>
      <c r="I5" s="29">
        <v>13.235488472326001</v>
      </c>
      <c r="J5" s="29">
        <v>13.164913670477301</v>
      </c>
      <c r="K5" s="29">
        <v>13.362459814323101</v>
      </c>
      <c r="L5" s="24" t="str">
        <f>+IFERROR(LN(VLOOKUP(L$3,Cartera!$C$5:$DG$15,Creditos1!$A5,FALSE)/$A$1)," ")</f>
        <v xml:space="preserve"> </v>
      </c>
      <c r="N5" s="23">
        <v>40602</v>
      </c>
      <c r="O5" s="29">
        <v>16.866408633165801</v>
      </c>
      <c r="P5" s="29">
        <v>16.028696488422099</v>
      </c>
      <c r="Q5" s="29">
        <v>16.124044179666701</v>
      </c>
      <c r="R5" s="29">
        <v>16.594072401693499</v>
      </c>
      <c r="S5" s="29">
        <v>13.7932706057684</v>
      </c>
      <c r="T5" s="29">
        <v>14.359321604802201</v>
      </c>
      <c r="U5" s="29">
        <v>14.5351864703931</v>
      </c>
      <c r="V5" s="29">
        <f>+IFERROR(LN(VLOOKUP(V$3,Cartera!$C$23:$DG$33,Creditos1!$A5,0)/$A$1)," ")</f>
        <v>14.115569821646538</v>
      </c>
      <c r="W5" s="29">
        <v>11.836298901122101</v>
      </c>
      <c r="X5" s="29"/>
    </row>
    <row r="6" spans="1:50" x14ac:dyDescent="0.25">
      <c r="A6">
        <v>4</v>
      </c>
      <c r="B6" s="23">
        <v>40633</v>
      </c>
      <c r="C6" s="29">
        <f>+IFERROR(LN(VLOOKUP(C$3,Cartera!$C$5:$DG$15,Creditos1!$A6,FALSE)/$A$1)," ")</f>
        <v>16.692807682751653</v>
      </c>
      <c r="D6" s="29">
        <v>15.095519989503501</v>
      </c>
      <c r="E6" s="29">
        <v>15.8047091270836</v>
      </c>
      <c r="F6" s="29">
        <v>16.1323826214063</v>
      </c>
      <c r="G6" s="29">
        <f>+IFERROR(LN(VLOOKUP(G$3,Cartera!$C$5:$DG$15,Creditos1!$A6,FALSE)/$A$1)," ")</f>
        <v>13.69011242244968</v>
      </c>
      <c r="H6" s="29">
        <v>14.181203167922201</v>
      </c>
      <c r="I6" s="29">
        <v>13.220424928419799</v>
      </c>
      <c r="J6" s="29">
        <v>13.163136511561399</v>
      </c>
      <c r="K6" s="29">
        <v>13.4687864512924</v>
      </c>
      <c r="L6" s="24" t="str">
        <f>+IFERROR(LN(VLOOKUP(L$3,Cartera!$C$5:$DG$15,Creditos1!$A6,FALSE)/$A$1)," ")</f>
        <v xml:space="preserve"> </v>
      </c>
      <c r="N6" s="23">
        <v>40633</v>
      </c>
      <c r="O6" s="29">
        <v>16.8784811331737</v>
      </c>
      <c r="P6" s="29">
        <v>16.035247589140301</v>
      </c>
      <c r="Q6" s="29">
        <v>16.143955753221199</v>
      </c>
      <c r="R6" s="29">
        <v>16.6179819317775</v>
      </c>
      <c r="S6" s="29">
        <v>13.840809391515601</v>
      </c>
      <c r="T6" s="29">
        <v>14.3879098454633</v>
      </c>
      <c r="U6" s="29">
        <v>14.5596494716299</v>
      </c>
      <c r="V6" s="29">
        <f>+IFERROR(LN(VLOOKUP(V$3,Cartera!$C$23:$DG$33,Creditos1!$A6,0)/$A$1)," ")</f>
        <v>14.132342343691146</v>
      </c>
      <c r="W6" s="29">
        <v>11.9319469137223</v>
      </c>
      <c r="X6" s="29"/>
    </row>
    <row r="7" spans="1:50" x14ac:dyDescent="0.25">
      <c r="A7">
        <v>5</v>
      </c>
      <c r="B7" s="23">
        <v>40663</v>
      </c>
      <c r="C7" s="29">
        <f>+IFERROR(LN(VLOOKUP(C$3,Cartera!$C$5:$DG$15,Creditos1!$A7,FALSE)/$A$1)," ")</f>
        <v>16.751781709721595</v>
      </c>
      <c r="D7" s="29">
        <v>15.1266231583496</v>
      </c>
      <c r="E7" s="29">
        <v>15.795945763858899</v>
      </c>
      <c r="F7" s="29">
        <v>16.156332557219699</v>
      </c>
      <c r="G7" s="29">
        <f>+IFERROR(LN(VLOOKUP(G$3,Cartera!$C$5:$DG$15,Creditos1!$A7,FALSE)/$A$1)," ")</f>
        <v>13.700438046257839</v>
      </c>
      <c r="H7" s="29">
        <v>14.1967137280042</v>
      </c>
      <c r="I7" s="29">
        <v>13.2818194881902</v>
      </c>
      <c r="J7" s="29">
        <v>13.1023726856995</v>
      </c>
      <c r="K7" s="29">
        <v>13.511116772727</v>
      </c>
      <c r="L7" s="24" t="str">
        <f>+IFERROR(LN(VLOOKUP(L$3,Cartera!$C$5:$DG$15,Creditos1!$A7,FALSE)/$A$1)," ")</f>
        <v xml:space="preserve"> </v>
      </c>
      <c r="N7" s="23">
        <v>40663</v>
      </c>
      <c r="O7" s="29">
        <v>16.880205228027702</v>
      </c>
      <c r="P7" s="29">
        <v>16.0351425235568</v>
      </c>
      <c r="Q7" s="29">
        <v>16.200035846727602</v>
      </c>
      <c r="R7" s="29">
        <v>16.642891348371901</v>
      </c>
      <c r="S7" s="29">
        <v>14.1855879045648</v>
      </c>
      <c r="T7" s="29">
        <v>14.428447164747899</v>
      </c>
      <c r="U7" s="29">
        <v>14.5709036489573</v>
      </c>
      <c r="V7" s="29">
        <f>+IFERROR(LN(VLOOKUP(V$3,Cartera!$C$23:$DG$33,Creditos1!$A7,0)/$A$1)," ")</f>
        <v>14.141669944227562</v>
      </c>
      <c r="W7" s="29">
        <v>11.801248646193001</v>
      </c>
      <c r="X7" s="29"/>
    </row>
    <row r="8" spans="1:50" x14ac:dyDescent="0.25">
      <c r="A8">
        <v>6</v>
      </c>
      <c r="B8" s="23">
        <v>40694</v>
      </c>
      <c r="C8" s="29">
        <f>+IFERROR(LN(VLOOKUP(C$3,Cartera!$C$5:$DG$15,Creditos1!$A8,FALSE)/$A$1)," ")</f>
        <v>16.816062573020826</v>
      </c>
      <c r="D8" s="29">
        <v>15.154826708746301</v>
      </c>
      <c r="E8" s="29">
        <v>15.785058130902099</v>
      </c>
      <c r="F8" s="29">
        <v>16.178156365328402</v>
      </c>
      <c r="G8" s="29">
        <f>+IFERROR(LN(VLOOKUP(G$3,Cartera!$C$5:$DG$15,Creditos1!$A8,FALSE)/$A$1)," ")</f>
        <v>13.58901351947968</v>
      </c>
      <c r="H8" s="29">
        <v>14.1906193241054</v>
      </c>
      <c r="I8" s="29">
        <v>13.238166904819</v>
      </c>
      <c r="J8" s="29">
        <v>13.1624616216723</v>
      </c>
      <c r="K8" s="29">
        <v>13.5605984600077</v>
      </c>
      <c r="L8" s="24" t="str">
        <f>+IFERROR(LN(VLOOKUP(L$3,Cartera!$C$5:$DG$15,Creditos1!$A8,FALSE)/$A$1)," ")</f>
        <v xml:space="preserve"> </v>
      </c>
      <c r="N8" s="23">
        <v>40694</v>
      </c>
      <c r="O8" s="29">
        <v>16.8806105712559</v>
      </c>
      <c r="P8" s="29">
        <v>16.0365033861485</v>
      </c>
      <c r="Q8" s="29">
        <v>16.209479487658001</v>
      </c>
      <c r="R8" s="29">
        <v>16.655816186245598</v>
      </c>
      <c r="S8" s="29">
        <v>14.089187055055101</v>
      </c>
      <c r="T8" s="29">
        <v>14.4413949213251</v>
      </c>
      <c r="U8" s="29">
        <v>14.573403983387299</v>
      </c>
      <c r="V8" s="29">
        <f>+IFERROR(LN(VLOOKUP(V$3,Cartera!$C$23:$DG$33,Creditos1!$A8,0)/$A$1)," ")</f>
        <v>14.115982350269974</v>
      </c>
      <c r="W8" s="29">
        <v>11.696082054987</v>
      </c>
      <c r="X8" s="29"/>
    </row>
    <row r="9" spans="1:50" x14ac:dyDescent="0.25">
      <c r="A9">
        <v>7</v>
      </c>
      <c r="B9" s="23">
        <v>40724</v>
      </c>
      <c r="C9" s="29">
        <f>+IFERROR(LN(VLOOKUP(C$3,Cartera!$C$5:$DG$15,Creditos1!$A9,FALSE)/$A$1)," ")</f>
        <v>16.829051156531133</v>
      </c>
      <c r="D9" s="29">
        <v>15.155789018658901</v>
      </c>
      <c r="E9" s="29">
        <v>15.699631702091301</v>
      </c>
      <c r="F9" s="29">
        <v>16.1985116825144</v>
      </c>
      <c r="G9" s="29">
        <f>+IFERROR(LN(VLOOKUP(G$3,Cartera!$C$5:$DG$15,Creditos1!$A9,FALSE)/$A$1)," ")</f>
        <v>13.607344376497867</v>
      </c>
      <c r="H9" s="29">
        <v>14.174510063981399</v>
      </c>
      <c r="I9" s="29">
        <v>13.1923425196909</v>
      </c>
      <c r="J9" s="29">
        <v>13.1756743508935</v>
      </c>
      <c r="K9" s="29">
        <v>13.590576619903601</v>
      </c>
      <c r="L9" s="24" t="str">
        <f>+IFERROR(LN(VLOOKUP(L$3,Cartera!$C$5:$DG$15,Creditos1!$A9,FALSE)/$A$1)," ")</f>
        <v xml:space="preserve"> </v>
      </c>
      <c r="N9" s="23">
        <v>40724</v>
      </c>
      <c r="O9" s="29">
        <v>16.879498335648499</v>
      </c>
      <c r="P9" s="29">
        <v>16.0537421337506</v>
      </c>
      <c r="Q9" s="29">
        <v>16.2406944400465</v>
      </c>
      <c r="R9" s="29">
        <v>16.674348656312102</v>
      </c>
      <c r="S9" s="29">
        <v>13.973210293447099</v>
      </c>
      <c r="T9" s="29">
        <v>14.464986276673701</v>
      </c>
      <c r="U9" s="29">
        <v>14.600690762781101</v>
      </c>
      <c r="V9" s="29">
        <f>+IFERROR(LN(VLOOKUP(V$3,Cartera!$C$23:$DG$33,Creditos1!$A9,0)/$A$1)," ")</f>
        <v>14.120435673276399</v>
      </c>
      <c r="W9" s="29">
        <v>11.7702727048156</v>
      </c>
      <c r="X9" s="29"/>
    </row>
    <row r="10" spans="1:50" x14ac:dyDescent="0.25">
      <c r="A10">
        <v>8</v>
      </c>
      <c r="B10" s="23">
        <v>40755</v>
      </c>
      <c r="C10" s="29">
        <f>+IFERROR(LN(VLOOKUP(C$3,Cartera!$C$5:$DG$15,Creditos1!$A10,FALSE)/$A$1)," ")</f>
        <v>16.804900262080395</v>
      </c>
      <c r="D10" s="29">
        <v>15.157685277129101</v>
      </c>
      <c r="E10" s="29">
        <v>15.627626837841699</v>
      </c>
      <c r="F10" s="29">
        <v>16.217758512343401</v>
      </c>
      <c r="G10" s="29">
        <f>+IFERROR(LN(VLOOKUP(G$3,Cartera!$C$5:$DG$15,Creditos1!$A10,FALSE)/$A$1)," ")</f>
        <v>13.685408499998482</v>
      </c>
      <c r="H10" s="29">
        <v>14.182380388617799</v>
      </c>
      <c r="I10" s="29">
        <v>13.206599703036201</v>
      </c>
      <c r="J10" s="29">
        <v>13.188295437273901</v>
      </c>
      <c r="K10" s="29">
        <v>13.632638592062399</v>
      </c>
      <c r="L10" s="24" t="str">
        <f>+IFERROR(LN(VLOOKUP(L$3,Cartera!$C$5:$DG$15,Creditos1!$A10,FALSE)/$A$1)," ")</f>
        <v xml:space="preserve"> </v>
      </c>
      <c r="N10" s="23">
        <v>40755</v>
      </c>
      <c r="O10" s="29">
        <v>16.928572174644799</v>
      </c>
      <c r="P10" s="29">
        <v>16.0174259366946</v>
      </c>
      <c r="Q10" s="29">
        <v>16.3203562196876</v>
      </c>
      <c r="R10" s="29">
        <v>16.692568141816199</v>
      </c>
      <c r="S10" s="29">
        <v>13.963431505801699</v>
      </c>
      <c r="T10" s="29">
        <v>14.4859110310029</v>
      </c>
      <c r="U10" s="29">
        <v>14.6075841746711</v>
      </c>
      <c r="V10" s="29">
        <f>+IFERROR(LN(VLOOKUP(V$3,Cartera!$C$23:$DG$33,Creditos1!$A10,0)/$A$1)," ")</f>
        <v>14.139504957005066</v>
      </c>
      <c r="W10" s="29">
        <v>11.7135248422943</v>
      </c>
      <c r="X10" s="29"/>
    </row>
    <row r="11" spans="1:50" x14ac:dyDescent="0.25">
      <c r="A11">
        <v>9</v>
      </c>
      <c r="B11" s="23">
        <v>40786</v>
      </c>
      <c r="C11" s="29">
        <f>+IFERROR(LN(VLOOKUP(C$3,Cartera!$C$5:$DG$15,Creditos1!$A11,FALSE)/$A$1)," ")</f>
        <v>16.788070646982952</v>
      </c>
      <c r="D11" s="29">
        <v>15.173386590242099</v>
      </c>
      <c r="E11" s="29">
        <v>15.5825148002618</v>
      </c>
      <c r="F11" s="29">
        <v>16.218911755037499</v>
      </c>
      <c r="G11" s="29">
        <f>+IFERROR(LN(VLOOKUP(G$3,Cartera!$C$5:$DG$15,Creditos1!$A11,FALSE)/$A$1)," ")</f>
        <v>13.676909050217834</v>
      </c>
      <c r="H11" s="29">
        <v>14.1808488848413</v>
      </c>
      <c r="I11" s="29">
        <v>13.2157323975607</v>
      </c>
      <c r="J11" s="29">
        <v>13.256107465449301</v>
      </c>
      <c r="K11" s="29">
        <v>13.613597845344099</v>
      </c>
      <c r="L11" s="24" t="str">
        <f>+IFERROR(LN(VLOOKUP(L$3,Cartera!$C$5:$DG$15,Creditos1!$A11,FALSE)/$A$1)," ")</f>
        <v xml:space="preserve"> </v>
      </c>
      <c r="N11" s="23">
        <v>40786</v>
      </c>
      <c r="O11" s="29">
        <v>16.9391797665733</v>
      </c>
      <c r="P11" s="29">
        <v>16.020211521245699</v>
      </c>
      <c r="Q11" s="29">
        <v>16.312706785468301</v>
      </c>
      <c r="R11" s="29">
        <v>16.709476798920299</v>
      </c>
      <c r="S11" s="29">
        <v>13.9492768231607</v>
      </c>
      <c r="T11" s="29">
        <v>14.5111565414437</v>
      </c>
      <c r="U11" s="29">
        <v>14.6298582341754</v>
      </c>
      <c r="V11" s="29">
        <f>+IFERROR(LN(VLOOKUP(V$3,Cartera!$C$23:$DG$33,Creditos1!$A11,0)/$A$1)," ")</f>
        <v>14.159493915940624</v>
      </c>
      <c r="W11" s="29">
        <v>11.72418161575</v>
      </c>
      <c r="X11" s="29"/>
    </row>
    <row r="12" spans="1:50" x14ac:dyDescent="0.25">
      <c r="A12">
        <v>10</v>
      </c>
      <c r="B12" s="23">
        <v>40816</v>
      </c>
      <c r="C12" s="29">
        <f>+IFERROR(LN(VLOOKUP(C$3,Cartera!$C$5:$DG$15,Creditos1!$A12,FALSE)/$A$1)," ")</f>
        <v>16.762815145868206</v>
      </c>
      <c r="D12" s="29">
        <v>15.1870883070514</v>
      </c>
      <c r="E12" s="29">
        <v>15.562050626640699</v>
      </c>
      <c r="F12" s="29">
        <v>16.220025029710602</v>
      </c>
      <c r="G12" s="29">
        <f>+IFERROR(LN(VLOOKUP(G$3,Cartera!$C$5:$DG$15,Creditos1!$A12,FALSE)/$A$1)," ")</f>
        <v>13.788285861967722</v>
      </c>
      <c r="H12" s="29">
        <v>14.1833742479519</v>
      </c>
      <c r="I12" s="29">
        <v>13.2809134536218</v>
      </c>
      <c r="J12" s="29">
        <v>13.2983497195594</v>
      </c>
      <c r="K12" s="29">
        <v>13.6994986181779</v>
      </c>
      <c r="L12" s="24" t="str">
        <f>+IFERROR(LN(VLOOKUP(L$3,Cartera!$C$5:$DG$15,Creditos1!$A12,FALSE)/$A$1)," ")</f>
        <v xml:space="preserve"> </v>
      </c>
      <c r="N12" s="23">
        <v>40816</v>
      </c>
      <c r="O12" s="29">
        <v>16.9633866933295</v>
      </c>
      <c r="P12" s="29">
        <v>16.0594453771788</v>
      </c>
      <c r="Q12" s="29">
        <v>16.351152479509199</v>
      </c>
      <c r="R12" s="29">
        <v>16.740014935613299</v>
      </c>
      <c r="S12" s="29">
        <v>13.9806568498578</v>
      </c>
      <c r="T12" s="29">
        <v>14.5418410841901</v>
      </c>
      <c r="U12" s="29">
        <v>14.6595484067964</v>
      </c>
      <c r="V12" s="29">
        <f>+IFERROR(LN(VLOOKUP(V$3,Cartera!$C$23:$DG$33,Creditos1!$A12,0)/$A$1)," ")</f>
        <v>14.197165717810604</v>
      </c>
      <c r="W12" s="29">
        <v>11.835260009140701</v>
      </c>
      <c r="X12" s="29"/>
    </row>
    <row r="13" spans="1:50" x14ac:dyDescent="0.25">
      <c r="A13">
        <v>11</v>
      </c>
      <c r="B13" s="23">
        <v>40847</v>
      </c>
      <c r="C13" s="29">
        <f>+IFERROR(LN(VLOOKUP(C$3,Cartera!$C$5:$DG$15,Creditos1!$A13,FALSE)/$A$1)," ")</f>
        <v>16.735312274785858</v>
      </c>
      <c r="D13" s="29">
        <v>15.168594926913199</v>
      </c>
      <c r="E13" s="29">
        <v>15.5955799019238</v>
      </c>
      <c r="F13" s="29">
        <v>16.194887600142199</v>
      </c>
      <c r="G13" s="29">
        <f>+IFERROR(LN(VLOOKUP(G$3,Cartera!$C$5:$DG$15,Creditos1!$A13,FALSE)/$A$1)," ")</f>
        <v>13.770724105260491</v>
      </c>
      <c r="H13" s="29">
        <v>14.182361374142401</v>
      </c>
      <c r="I13" s="29">
        <v>13.3175844114136</v>
      </c>
      <c r="J13" s="29">
        <v>13.310870428473599</v>
      </c>
      <c r="K13" s="29">
        <v>13.758612064066501</v>
      </c>
      <c r="L13" s="24" t="str">
        <f>+IFERROR(LN(VLOOKUP(L$3,Cartera!$C$5:$DG$15,Creditos1!$A13,FALSE)/$A$1)," ")</f>
        <v xml:space="preserve"> </v>
      </c>
      <c r="N13" s="23">
        <v>40847</v>
      </c>
      <c r="O13" s="29">
        <v>16.985062702305498</v>
      </c>
      <c r="P13" s="29">
        <v>16.0669016212345</v>
      </c>
      <c r="Q13" s="29">
        <v>16.359310553467399</v>
      </c>
      <c r="R13" s="29">
        <v>16.7525600493308</v>
      </c>
      <c r="S13" s="29">
        <v>13.953844420570899</v>
      </c>
      <c r="T13" s="29">
        <v>14.5523886279968</v>
      </c>
      <c r="U13" s="29">
        <v>14.682544675329099</v>
      </c>
      <c r="V13" s="29">
        <f>+IFERROR(LN(VLOOKUP(V$3,Cartera!$C$23:$DG$33,Creditos1!$A13,0)/$A$1)," ")</f>
        <v>14.19590715847689</v>
      </c>
      <c r="W13" s="29">
        <v>11.8246546506971</v>
      </c>
      <c r="X13" s="29"/>
    </row>
    <row r="14" spans="1:50" x14ac:dyDescent="0.25">
      <c r="A14">
        <v>12</v>
      </c>
      <c r="B14" s="23">
        <v>40877</v>
      </c>
      <c r="C14" s="29">
        <f>+IFERROR(LN(VLOOKUP(C$3,Cartera!$C$5:$DG$15,Creditos1!$A14,FALSE)/$A$1)," ")</f>
        <v>16.753020764450788</v>
      </c>
      <c r="D14" s="29">
        <v>15.1349322761893</v>
      </c>
      <c r="E14" s="29">
        <v>15.6105288075464</v>
      </c>
      <c r="F14" s="29">
        <v>16.1661294158754</v>
      </c>
      <c r="G14" s="29">
        <f>+IFERROR(LN(VLOOKUP(G$3,Cartera!$C$5:$DG$15,Creditos1!$A14,FALSE)/$A$1)," ")</f>
        <v>13.781961753307426</v>
      </c>
      <c r="H14" s="29">
        <v>14.181026787088999</v>
      </c>
      <c r="I14" s="29">
        <v>13.350915474967</v>
      </c>
      <c r="J14" s="29">
        <v>13.3219121859401</v>
      </c>
      <c r="K14" s="29">
        <v>13.7831844291234</v>
      </c>
      <c r="L14" s="24" t="str">
        <f>+IFERROR(LN(VLOOKUP(L$3,Cartera!$C$5:$DG$15,Creditos1!$A14,FALSE)/$A$1)," ")</f>
        <v xml:space="preserve"> </v>
      </c>
      <c r="N14" s="23">
        <v>40877</v>
      </c>
      <c r="O14" s="29">
        <v>16.995327115643299</v>
      </c>
      <c r="P14" s="29">
        <v>16.086789824127202</v>
      </c>
      <c r="Q14" s="29">
        <v>16.348909621971899</v>
      </c>
      <c r="R14" s="29">
        <v>16.771110591533901</v>
      </c>
      <c r="S14" s="29">
        <v>13.920436110889799</v>
      </c>
      <c r="T14" s="29">
        <v>14.5632563522536</v>
      </c>
      <c r="U14" s="29">
        <v>14.6931874757078</v>
      </c>
      <c r="V14" s="29">
        <f>+IFERROR(LN(VLOOKUP(V$3,Cartera!$C$23:$DG$33,Creditos1!$A14,0)/$A$1)," ")</f>
        <v>14.209221884690859</v>
      </c>
      <c r="W14" s="29">
        <v>11.9608833646957</v>
      </c>
      <c r="X14" s="29"/>
    </row>
    <row r="15" spans="1:50" x14ac:dyDescent="0.25">
      <c r="A15">
        <v>13</v>
      </c>
      <c r="B15" s="23">
        <v>40908</v>
      </c>
      <c r="C15" s="29">
        <f>+IFERROR(LN(VLOOKUP(C$3,Cartera!$C$5:$DG$15,Creditos1!$A15,FALSE)/$A$1)," ")</f>
        <v>16.737500423361883</v>
      </c>
      <c r="D15" s="29">
        <v>15.267139242271</v>
      </c>
      <c r="E15" s="29">
        <v>15.616907195881501</v>
      </c>
      <c r="F15" s="29">
        <v>16.1947185742522</v>
      </c>
      <c r="G15" s="29">
        <f>+IFERROR(LN(VLOOKUP(G$3,Cartera!$C$5:$DG$15,Creditos1!$A15,FALSE)/$A$1)," ")</f>
        <v>13.979466481995672</v>
      </c>
      <c r="H15" s="29">
        <v>14.1923078625908</v>
      </c>
      <c r="I15" s="29">
        <v>13.343258301938899</v>
      </c>
      <c r="J15" s="29">
        <v>13.3682428472782</v>
      </c>
      <c r="K15" s="29">
        <v>13.8161310650411</v>
      </c>
      <c r="L15" s="24" t="str">
        <f>+IFERROR(LN(VLOOKUP(L$3,Cartera!$C$5:$DG$15,Creditos1!$A15,FALSE)/$A$1)," ")</f>
        <v xml:space="preserve"> </v>
      </c>
      <c r="N15" s="23">
        <v>40908</v>
      </c>
      <c r="O15" s="29">
        <v>17.020586232306801</v>
      </c>
      <c r="P15" s="29">
        <v>16.126963087880299</v>
      </c>
      <c r="Q15" s="29">
        <v>16.391682470245399</v>
      </c>
      <c r="R15" s="29">
        <v>16.7881493778448</v>
      </c>
      <c r="S15" s="29">
        <v>13.8460609777225</v>
      </c>
      <c r="T15" s="29">
        <v>14.582185564489199</v>
      </c>
      <c r="U15" s="29">
        <v>14.7183595468746</v>
      </c>
      <c r="V15" s="29">
        <f>+IFERROR(LN(VLOOKUP(V$3,Cartera!$C$23:$DG$33,Creditos1!$A15,0)/$A$1)," ")</f>
        <v>14.241655326309829</v>
      </c>
      <c r="W15" s="29">
        <v>11.944128711450899</v>
      </c>
      <c r="X15" s="29"/>
    </row>
    <row r="16" spans="1:50" x14ac:dyDescent="0.25">
      <c r="A16">
        <v>14</v>
      </c>
      <c r="B16" s="23">
        <v>40939</v>
      </c>
      <c r="C16" s="29">
        <f>+IFERROR(LN(VLOOKUP(C$3,Cartera!$C$5:$DG$15,Creditos1!$A16,FALSE)/$A$1)," ")</f>
        <v>16.770981302407925</v>
      </c>
      <c r="D16" s="29">
        <v>15.212669528348499</v>
      </c>
      <c r="E16" s="29">
        <v>15.620125709109599</v>
      </c>
      <c r="F16" s="29">
        <v>16.250183383916799</v>
      </c>
      <c r="G16" s="29">
        <f>+IFERROR(LN(VLOOKUP(G$3,Cartera!$C$5:$DG$15,Creditos1!$A16,FALSE)/$A$1)," ")</f>
        <v>13.907089440437948</v>
      </c>
      <c r="H16" s="29">
        <v>14.2084638579976</v>
      </c>
      <c r="I16" s="29">
        <v>13.336431647703201</v>
      </c>
      <c r="J16" s="29">
        <v>13.3579735425295</v>
      </c>
      <c r="K16" s="29">
        <v>13.8295053019778</v>
      </c>
      <c r="L16" s="24" t="str">
        <f>+IFERROR(LN(VLOOKUP(L$3,Cartera!$C$5:$DG$15,Creditos1!$A16,FALSE)/$A$1)," ")</f>
        <v xml:space="preserve"> </v>
      </c>
      <c r="N16" s="23">
        <v>40939</v>
      </c>
      <c r="O16" s="29">
        <v>17.033440351599001</v>
      </c>
      <c r="P16" s="29">
        <v>16.115829961390801</v>
      </c>
      <c r="Q16" s="29">
        <v>16.403771876332101</v>
      </c>
      <c r="R16" s="29">
        <v>16.7986228691829</v>
      </c>
      <c r="S16" s="29">
        <v>13.817047975669601</v>
      </c>
      <c r="T16" s="29">
        <v>14.594462186007901</v>
      </c>
      <c r="U16" s="29">
        <v>14.7385126330236</v>
      </c>
      <c r="V16" s="29">
        <f>+IFERROR(LN(VLOOKUP(V$3,Cartera!$C$23:$DG$33,Creditos1!$A16,0)/$A$1)," ")</f>
        <v>14.246565790042364</v>
      </c>
      <c r="W16" s="29">
        <v>11.965174389739399</v>
      </c>
      <c r="X16" s="29"/>
    </row>
    <row r="17" spans="1:24" x14ac:dyDescent="0.25">
      <c r="A17">
        <v>15</v>
      </c>
      <c r="B17" s="23">
        <v>40968</v>
      </c>
      <c r="C17" s="29">
        <f>+IFERROR(LN(VLOOKUP(C$3,Cartera!$C$5:$DG$15,Creditos1!$A17,FALSE)/$A$1)," ")</f>
        <v>16.738556917259675</v>
      </c>
      <c r="D17" s="29">
        <v>15.1804031275905</v>
      </c>
      <c r="E17" s="29">
        <v>15.615739546272399</v>
      </c>
      <c r="F17" s="29">
        <v>16.223419121800099</v>
      </c>
      <c r="G17" s="29">
        <f>+IFERROR(LN(VLOOKUP(G$3,Cartera!$C$5:$DG$15,Creditos1!$A17,FALSE)/$A$1)," ")</f>
        <v>13.912402488858691</v>
      </c>
      <c r="H17" s="29">
        <v>14.1902650683861</v>
      </c>
      <c r="I17" s="29">
        <v>13.3492646999605</v>
      </c>
      <c r="J17" s="29">
        <v>13.466243165363601</v>
      </c>
      <c r="K17" s="29">
        <v>13.9106061322393</v>
      </c>
      <c r="L17" s="24" t="str">
        <f>+IFERROR(LN(VLOOKUP(L$3,Cartera!$C$5:$DG$15,Creditos1!$A17,FALSE)/$A$1)," ")</f>
        <v xml:space="preserve"> </v>
      </c>
      <c r="N17" s="23">
        <v>40968</v>
      </c>
      <c r="O17" s="29">
        <v>17.0452965482108</v>
      </c>
      <c r="P17" s="29">
        <v>16.1306126489497</v>
      </c>
      <c r="Q17" s="29">
        <v>16.4180053545684</v>
      </c>
      <c r="R17" s="29">
        <v>16.806239345751202</v>
      </c>
      <c r="S17" s="29">
        <v>13.8079290750344</v>
      </c>
      <c r="T17" s="29">
        <v>14.616324183304</v>
      </c>
      <c r="U17" s="29">
        <v>14.747975873989301</v>
      </c>
      <c r="V17" s="29">
        <f>+IFERROR(LN(VLOOKUP(V$3,Cartera!$C$23:$DG$33,Creditos1!$A17,0)/$A$1)," ")</f>
        <v>14.290723196402983</v>
      </c>
      <c r="W17" s="29">
        <v>11.9292411007485</v>
      </c>
      <c r="X17" s="29"/>
    </row>
    <row r="18" spans="1:24" x14ac:dyDescent="0.25">
      <c r="A18">
        <v>16</v>
      </c>
      <c r="B18" s="23">
        <v>40999</v>
      </c>
      <c r="C18" s="29">
        <f>+IFERROR(LN(VLOOKUP(C$3,Cartera!$C$5:$DG$15,Creditos1!$A18,FALSE)/$A$1)," ")</f>
        <v>16.752381316245042</v>
      </c>
      <c r="D18" s="29">
        <v>15.2220005718557</v>
      </c>
      <c r="E18" s="29">
        <v>15.5827506883341</v>
      </c>
      <c r="F18" s="29">
        <v>16.2440684150226</v>
      </c>
      <c r="G18" s="29">
        <f>+IFERROR(LN(VLOOKUP(G$3,Cartera!$C$5:$DG$15,Creditos1!$A18,FALSE)/$A$1)," ")</f>
        <v>13.90180805993659</v>
      </c>
      <c r="H18" s="29">
        <v>14.167914342523799</v>
      </c>
      <c r="I18" s="29">
        <v>13.325655845591401</v>
      </c>
      <c r="J18" s="29">
        <v>13.4169194541713</v>
      </c>
      <c r="K18" s="29">
        <v>13.8519566501343</v>
      </c>
      <c r="L18" s="24" t="str">
        <f>+IFERROR(LN(VLOOKUP(L$3,Cartera!$C$5:$DG$15,Creditos1!$A18,FALSE)/$A$1)," ")</f>
        <v xml:space="preserve"> </v>
      </c>
      <c r="N18" s="23">
        <v>40999</v>
      </c>
      <c r="O18" s="29">
        <v>17.0624298772379</v>
      </c>
      <c r="P18" s="29">
        <v>16.140322166358999</v>
      </c>
      <c r="Q18" s="29">
        <v>16.425503425549199</v>
      </c>
      <c r="R18" s="29">
        <v>16.8165370690771</v>
      </c>
      <c r="S18" s="29">
        <v>13.8095678103273</v>
      </c>
      <c r="T18" s="29">
        <v>14.648469474216901</v>
      </c>
      <c r="U18" s="29">
        <v>14.7839160164307</v>
      </c>
      <c r="V18" s="29">
        <f>+IFERROR(LN(VLOOKUP(V$3,Cartera!$C$23:$DG$33,Creditos1!$A18,0)/$A$1)," ")</f>
        <v>14.302090182421482</v>
      </c>
      <c r="W18" s="29">
        <v>11.827960189421599</v>
      </c>
      <c r="X18" s="29"/>
    </row>
    <row r="19" spans="1:24" x14ac:dyDescent="0.25">
      <c r="A19">
        <v>17</v>
      </c>
      <c r="B19" s="23">
        <v>41029</v>
      </c>
      <c r="C19" s="29">
        <f>+IFERROR(LN(VLOOKUP(C$3,Cartera!$C$5:$DG$15,Creditos1!$A19,FALSE)/$A$1)," ")</f>
        <v>16.736117929369005</v>
      </c>
      <c r="D19" s="29">
        <v>15.258993806062801</v>
      </c>
      <c r="E19" s="29">
        <v>15.5864932157042</v>
      </c>
      <c r="F19" s="29">
        <v>16.2164117964649</v>
      </c>
      <c r="G19" s="29">
        <f>+IFERROR(LN(VLOOKUP(G$3,Cartera!$C$5:$DG$15,Creditos1!$A19,FALSE)/$A$1)," ")</f>
        <v>13.940423949818365</v>
      </c>
      <c r="H19" s="29">
        <v>14.1479821548527</v>
      </c>
      <c r="I19" s="29">
        <v>13.293758056055999</v>
      </c>
      <c r="J19" s="29">
        <v>13.4644485120276</v>
      </c>
      <c r="K19" s="29">
        <v>13.8793404110036</v>
      </c>
      <c r="L19" s="24" t="str">
        <f>+IFERROR(LN(VLOOKUP(L$3,Cartera!$C$5:$DG$15,Creditos1!$A19,FALSE)/$A$1)," ")</f>
        <v xml:space="preserve"> </v>
      </c>
      <c r="N19" s="23">
        <v>41029</v>
      </c>
      <c r="O19" s="29">
        <v>17.075727742691502</v>
      </c>
      <c r="P19" s="29">
        <v>16.1453152282815</v>
      </c>
      <c r="Q19" s="29">
        <v>16.4270332187278</v>
      </c>
      <c r="R19" s="29">
        <v>16.819425071466402</v>
      </c>
      <c r="S19" s="29">
        <v>13.810861717238801</v>
      </c>
      <c r="T19" s="29">
        <v>14.6539171939762</v>
      </c>
      <c r="U19" s="29">
        <v>14.776358368352099</v>
      </c>
      <c r="V19" s="29">
        <f>+IFERROR(LN(VLOOKUP(V$3,Cartera!$C$23:$DG$33,Creditos1!$A19,0)/$A$1)," ")</f>
        <v>14.32452850427542</v>
      </c>
      <c r="W19" s="29">
        <v>11.9025229230259</v>
      </c>
      <c r="X19" s="29"/>
    </row>
    <row r="20" spans="1:24" x14ac:dyDescent="0.25">
      <c r="A20">
        <v>18</v>
      </c>
      <c r="B20" s="23">
        <v>41060</v>
      </c>
      <c r="C20" s="29">
        <f>+IFERROR(LN(VLOOKUP(C$3,Cartera!$C$5:$DG$15,Creditos1!$A20,FALSE)/$A$1)," ")</f>
        <v>16.777088726370881</v>
      </c>
      <c r="D20" s="29">
        <v>15.237772507431099</v>
      </c>
      <c r="E20" s="29">
        <v>15.5482972135729</v>
      </c>
      <c r="F20" s="29">
        <v>16.235816312745001</v>
      </c>
      <c r="G20" s="29">
        <f>+IFERROR(LN(VLOOKUP(G$3,Cartera!$C$5:$DG$15,Creditos1!$A20,FALSE)/$A$1)," ")</f>
        <v>13.990232523602453</v>
      </c>
      <c r="H20" s="29">
        <v>14.135630181590299</v>
      </c>
      <c r="I20" s="29">
        <v>13.2885773213318</v>
      </c>
      <c r="J20" s="29">
        <v>13.508109981167401</v>
      </c>
      <c r="K20" s="29">
        <v>13.902201374928801</v>
      </c>
      <c r="L20" s="24" t="str">
        <f>+IFERROR(LN(VLOOKUP(L$3,Cartera!$C$5:$DG$15,Creditos1!$A20,FALSE)/$A$1)," ")</f>
        <v xml:space="preserve"> </v>
      </c>
      <c r="N20" s="23">
        <v>41060</v>
      </c>
      <c r="O20" s="29">
        <v>17.106776887696</v>
      </c>
      <c r="P20" s="29">
        <v>16.165434860738401</v>
      </c>
      <c r="Q20" s="29">
        <v>16.469224133929998</v>
      </c>
      <c r="R20" s="29">
        <v>16.8328578070421</v>
      </c>
      <c r="S20" s="29">
        <v>13.8079534462789</v>
      </c>
      <c r="T20" s="29">
        <v>14.6959257136552</v>
      </c>
      <c r="U20" s="29">
        <v>14.7981413521072</v>
      </c>
      <c r="V20" s="29">
        <f>+IFERROR(LN(VLOOKUP(V$3,Cartera!$C$23:$DG$33,Creditos1!$A20,0)/$A$1)," ")</f>
        <v>14.350165667309273</v>
      </c>
      <c r="W20" s="29">
        <v>11.9856513501327</v>
      </c>
      <c r="X20" s="29"/>
    </row>
    <row r="21" spans="1:24" x14ac:dyDescent="0.25">
      <c r="A21">
        <v>19</v>
      </c>
      <c r="B21" s="23">
        <v>41090</v>
      </c>
      <c r="C21" s="29">
        <f>+IFERROR(LN(VLOOKUP(C$3,Cartera!$C$5:$DG$15,Creditos1!$A21,FALSE)/$A$1)," ")</f>
        <v>16.799185375764747</v>
      </c>
      <c r="D21" s="29">
        <v>15.2470081178628</v>
      </c>
      <c r="E21" s="29">
        <v>15.5623176707865</v>
      </c>
      <c r="F21" s="29">
        <v>16.2307199969881</v>
      </c>
      <c r="G21" s="29">
        <f>+IFERROR(LN(VLOOKUP(G$3,Cartera!$C$5:$DG$15,Creditos1!$A21,FALSE)/$A$1)," ")</f>
        <v>14.015086919812669</v>
      </c>
      <c r="H21" s="29">
        <v>14.1560042291079</v>
      </c>
      <c r="I21" s="29">
        <v>13.3560848123323</v>
      </c>
      <c r="J21" s="29">
        <v>13.4667972171665</v>
      </c>
      <c r="K21" s="29">
        <v>13.931902243867601</v>
      </c>
      <c r="L21" s="24" t="str">
        <f>+IFERROR(LN(VLOOKUP(L$3,Cartera!$C$5:$DG$15,Creditos1!$A21,FALSE)/$A$1)," ")</f>
        <v xml:space="preserve"> </v>
      </c>
      <c r="N21" s="23">
        <v>41090</v>
      </c>
      <c r="O21" s="29">
        <v>17.120264384019499</v>
      </c>
      <c r="P21" s="29">
        <v>16.1768923244937</v>
      </c>
      <c r="Q21" s="29">
        <v>16.488362646212401</v>
      </c>
      <c r="R21" s="29">
        <v>16.846299675711599</v>
      </c>
      <c r="S21" s="29">
        <v>13.864463799371601</v>
      </c>
      <c r="T21" s="29">
        <v>14.715709028771</v>
      </c>
      <c r="U21" s="29">
        <v>14.8112678236519</v>
      </c>
      <c r="V21" s="29">
        <f>+IFERROR(LN(VLOOKUP(V$3,Cartera!$C$23:$DG$33,Creditos1!$A21,0)/$A$1)," ")</f>
        <v>14.368296629983359</v>
      </c>
      <c r="W21" s="29">
        <v>11.998057991519101</v>
      </c>
      <c r="X21" s="29"/>
    </row>
    <row r="22" spans="1:24" x14ac:dyDescent="0.25">
      <c r="A22">
        <v>20</v>
      </c>
      <c r="B22" s="23">
        <v>41121</v>
      </c>
      <c r="C22" s="29">
        <f>+IFERROR(LN(VLOOKUP(C$3,Cartera!$C$5:$DG$15,Creditos1!$A22,FALSE)/$A$1)," ")</f>
        <v>16.795513269777178</v>
      </c>
      <c r="D22" s="29">
        <v>15.2861266069068</v>
      </c>
      <c r="E22" s="29">
        <v>15.7412629145909</v>
      </c>
      <c r="F22" s="29">
        <v>16.231600316463499</v>
      </c>
      <c r="G22" s="29">
        <f>+IFERROR(LN(VLOOKUP(G$3,Cartera!$C$5:$DG$15,Creditos1!$A22,FALSE)/$A$1)," ")</f>
        <v>13.98783555027047</v>
      </c>
      <c r="H22" s="29">
        <v>14.1520579879751</v>
      </c>
      <c r="I22" s="29">
        <v>13.368922867189999</v>
      </c>
      <c r="J22" s="29">
        <v>13.4358819109645</v>
      </c>
      <c r="K22" s="29">
        <v>13.9351702680431</v>
      </c>
      <c r="L22" s="24" t="str">
        <f>+IFERROR(LN(VLOOKUP(L$3,Cartera!$C$5:$DG$15,Creditos1!$A22,FALSE)/$A$1)," ")</f>
        <v xml:space="preserve"> </v>
      </c>
      <c r="N22" s="23">
        <v>41121</v>
      </c>
      <c r="O22" s="29">
        <v>17.135600593035701</v>
      </c>
      <c r="P22" s="29">
        <v>16.190882742328601</v>
      </c>
      <c r="Q22" s="29">
        <v>16.438211348366501</v>
      </c>
      <c r="R22" s="29">
        <v>16.857590272930501</v>
      </c>
      <c r="S22" s="29">
        <v>13.8592782887953</v>
      </c>
      <c r="T22" s="29">
        <v>14.733223965669101</v>
      </c>
      <c r="U22" s="29">
        <v>14.828284948791399</v>
      </c>
      <c r="V22" s="29">
        <f>+IFERROR(LN(VLOOKUP(V$3,Cartera!$C$23:$DG$33,Creditos1!$A22,0)/$A$1)," ")</f>
        <v>14.383895791125513</v>
      </c>
      <c r="W22" s="29">
        <v>12.1916064698874</v>
      </c>
      <c r="X22" s="29"/>
    </row>
    <row r="23" spans="1:24" x14ac:dyDescent="0.25">
      <c r="A23">
        <v>21</v>
      </c>
      <c r="B23" s="23">
        <v>41152</v>
      </c>
      <c r="C23" s="29">
        <f>+IFERROR(LN(VLOOKUP(C$3,Cartera!$C$5:$DG$15,Creditos1!$A23,FALSE)/$A$1)," ")</f>
        <v>16.78363327059521</v>
      </c>
      <c r="D23" s="29">
        <v>15.2976512487629</v>
      </c>
      <c r="E23" s="29">
        <v>15.6970025153941</v>
      </c>
      <c r="F23" s="29">
        <v>16.230450280420101</v>
      </c>
      <c r="G23" s="29">
        <f>+IFERROR(LN(VLOOKUP(G$3,Cartera!$C$5:$DG$15,Creditos1!$A23,FALSE)/$A$1)," ")</f>
        <v>14.046619947131292</v>
      </c>
      <c r="H23" s="29">
        <v>14.1559653483187</v>
      </c>
      <c r="I23" s="29">
        <v>13.3887570220685</v>
      </c>
      <c r="J23" s="29">
        <v>13.3076334313847</v>
      </c>
      <c r="K23" s="29">
        <v>13.918709151653101</v>
      </c>
      <c r="L23" s="24" t="str">
        <f>+IFERROR(LN(VLOOKUP(L$3,Cartera!$C$5:$DG$15,Creditos1!$A23,FALSE)/$A$1)," ")</f>
        <v xml:space="preserve"> </v>
      </c>
      <c r="N23" s="23">
        <v>41152</v>
      </c>
      <c r="O23" s="29">
        <v>17.152090673512799</v>
      </c>
      <c r="P23" s="29">
        <v>16.2004887651179</v>
      </c>
      <c r="Q23" s="29">
        <v>16.449931308507399</v>
      </c>
      <c r="R23" s="29">
        <v>16.872130993895599</v>
      </c>
      <c r="S23" s="29">
        <v>13.854764921669201</v>
      </c>
      <c r="T23" s="29">
        <v>14.750857917320999</v>
      </c>
      <c r="U23" s="29">
        <v>14.849542403639999</v>
      </c>
      <c r="V23" s="29">
        <f>+IFERROR(LN(VLOOKUP(V$3,Cartera!$C$23:$DG$33,Creditos1!$A23,0)/$A$1)," ")</f>
        <v>14.39376235079966</v>
      </c>
      <c r="W23" s="29">
        <v>12.295012185297299</v>
      </c>
      <c r="X23" s="29"/>
    </row>
    <row r="24" spans="1:24" x14ac:dyDescent="0.25">
      <c r="A24">
        <v>22</v>
      </c>
      <c r="B24" s="23">
        <v>41182</v>
      </c>
      <c r="C24" s="29">
        <f>+IFERROR(LN(VLOOKUP(C$3,Cartera!$C$5:$DG$15,Creditos1!$A24,FALSE)/$A$1)," ")</f>
        <v>16.797100717672645</v>
      </c>
      <c r="D24" s="29">
        <v>15.256985412128699</v>
      </c>
      <c r="E24" s="29">
        <v>15.6683085128731</v>
      </c>
      <c r="F24" s="29">
        <v>16.225591934545399</v>
      </c>
      <c r="G24" s="29">
        <f>+IFERROR(LN(VLOOKUP(G$3,Cartera!$C$5:$DG$15,Creditos1!$A24,FALSE)/$A$1)," ")</f>
        <v>13.977785089802873</v>
      </c>
      <c r="H24" s="29">
        <v>14.155228687359401</v>
      </c>
      <c r="I24" s="29">
        <v>13.447693308813299</v>
      </c>
      <c r="J24" s="29">
        <v>13.2822078881811</v>
      </c>
      <c r="K24" s="29">
        <v>13.959988486202899</v>
      </c>
      <c r="L24" s="24" t="str">
        <f>+IFERROR(LN(VLOOKUP(L$3,Cartera!$C$5:$DG$15,Creditos1!$A24,FALSE)/$A$1)," ")</f>
        <v xml:space="preserve"> </v>
      </c>
      <c r="N24" s="23">
        <v>41182</v>
      </c>
      <c r="O24" s="29">
        <v>17.171001247829999</v>
      </c>
      <c r="P24" s="29">
        <v>16.216020296254801</v>
      </c>
      <c r="Q24" s="29">
        <v>16.458833266628002</v>
      </c>
      <c r="R24" s="29">
        <v>16.895400726448798</v>
      </c>
      <c r="S24" s="29">
        <v>13.840743876662399</v>
      </c>
      <c r="T24" s="29">
        <v>14.777046290604</v>
      </c>
      <c r="U24" s="29">
        <v>14.865147301041</v>
      </c>
      <c r="V24" s="29">
        <f>+IFERROR(LN(VLOOKUP(V$3,Cartera!$C$23:$DG$33,Creditos1!$A24,0)/$A$1)," ")</f>
        <v>14.41560784997143</v>
      </c>
      <c r="W24" s="29">
        <v>12.4266122917531</v>
      </c>
      <c r="X24" s="29"/>
    </row>
    <row r="25" spans="1:24" x14ac:dyDescent="0.25">
      <c r="A25">
        <v>23</v>
      </c>
      <c r="B25" s="23">
        <v>41213</v>
      </c>
      <c r="C25" s="29">
        <f>+IFERROR(LN(VLOOKUP(C$3,Cartera!$C$5:$DG$15,Creditos1!$A25,FALSE)/$A$1)," ")</f>
        <v>16.775492798710594</v>
      </c>
      <c r="D25" s="29">
        <v>15.293030343076</v>
      </c>
      <c r="E25" s="29">
        <v>15.6795951523856</v>
      </c>
      <c r="F25" s="29">
        <v>16.232299567738998</v>
      </c>
      <c r="G25" s="29">
        <f>+IFERROR(LN(VLOOKUP(G$3,Cartera!$C$5:$DG$15,Creditos1!$A25,FALSE)/$A$1)," ")</f>
        <v>14.011981706977744</v>
      </c>
      <c r="H25" s="29">
        <v>14.164008936021199</v>
      </c>
      <c r="I25" s="29">
        <v>13.4432909495657</v>
      </c>
      <c r="J25" s="29">
        <v>13.249460127535199</v>
      </c>
      <c r="K25" s="29">
        <v>13.98468927965</v>
      </c>
      <c r="L25" s="24" t="str">
        <f>+IFERROR(LN(VLOOKUP(L$3,Cartera!$C$5:$DG$15,Creditos1!$A25,FALSE)/$A$1)," ")</f>
        <v xml:space="preserve"> </v>
      </c>
      <c r="N25" s="23">
        <v>41213</v>
      </c>
      <c r="O25" s="29">
        <v>17.1779856698715</v>
      </c>
      <c r="P25" s="29">
        <v>16.2274196114791</v>
      </c>
      <c r="Q25" s="29">
        <v>16.4767500930067</v>
      </c>
      <c r="R25" s="29">
        <v>16.909182606262299</v>
      </c>
      <c r="S25" s="29">
        <v>13.8039667862159</v>
      </c>
      <c r="T25" s="29">
        <v>14.809863047102599</v>
      </c>
      <c r="U25" s="29">
        <v>14.881046169275599</v>
      </c>
      <c r="V25" s="29">
        <f>+IFERROR(LN(VLOOKUP(V$3,Cartera!$C$23:$DG$33,Creditos1!$A25,0)/$A$1)," ")</f>
        <v>14.415812578720178</v>
      </c>
      <c r="W25" s="29">
        <v>12.233692926411701</v>
      </c>
      <c r="X25" s="29"/>
    </row>
    <row r="26" spans="1:24" x14ac:dyDescent="0.25">
      <c r="A26">
        <v>24</v>
      </c>
      <c r="B26" s="23">
        <v>41243</v>
      </c>
      <c r="C26" s="29">
        <f>+IFERROR(LN(VLOOKUP(C$3,Cartera!$C$5:$DG$15,Creditos1!$A26,FALSE)/$A$1)," ")</f>
        <v>16.789130267674039</v>
      </c>
      <c r="D26" s="29">
        <v>15.305547777646099</v>
      </c>
      <c r="E26" s="29">
        <v>15.656491349687901</v>
      </c>
      <c r="F26" s="29">
        <v>16.199784696657499</v>
      </c>
      <c r="G26" s="29">
        <f>+IFERROR(LN(VLOOKUP(G$3,Cartera!$C$5:$DG$15,Creditos1!$A26,FALSE)/$A$1)," ")</f>
        <v>14.009201546618675</v>
      </c>
      <c r="H26" s="29">
        <v>14.207093815452501</v>
      </c>
      <c r="I26" s="29">
        <v>13.4700321823863</v>
      </c>
      <c r="J26" s="29">
        <v>13.2693814328544</v>
      </c>
      <c r="K26" s="29">
        <v>14.0169309658702</v>
      </c>
      <c r="L26" s="24" t="str">
        <f>+IFERROR(LN(VLOOKUP(L$3,Cartera!$C$5:$DG$15,Creditos1!$A26,FALSE)/$A$1)," ")</f>
        <v xml:space="preserve"> </v>
      </c>
      <c r="N26" s="23">
        <v>41243</v>
      </c>
      <c r="O26" s="29">
        <v>17.201632161200202</v>
      </c>
      <c r="P26" s="29">
        <v>16.227590614180301</v>
      </c>
      <c r="Q26" s="29">
        <v>16.480185483883801</v>
      </c>
      <c r="R26" s="29">
        <v>16.9225448540877</v>
      </c>
      <c r="S26" s="29">
        <v>13.797908042709899</v>
      </c>
      <c r="T26" s="29">
        <v>14.810721377817799</v>
      </c>
      <c r="U26" s="29">
        <v>14.898823913614301</v>
      </c>
      <c r="V26" s="29">
        <f>+IFERROR(LN(VLOOKUP(V$3,Cartera!$C$23:$DG$33,Creditos1!$A26,0)/$A$1)," ")</f>
        <v>14.422047989776624</v>
      </c>
      <c r="W26" s="29">
        <v>12.130126060474799</v>
      </c>
      <c r="X26" s="29"/>
    </row>
    <row r="27" spans="1:24" x14ac:dyDescent="0.25">
      <c r="A27">
        <v>25</v>
      </c>
      <c r="B27" s="23">
        <v>41274</v>
      </c>
      <c r="C27" s="29">
        <f>+IFERROR(LN(VLOOKUP(C$3,Cartera!$C$5:$DG$15,Creditos1!$A27,FALSE)/$A$1)," ")</f>
        <v>16.812420788837542</v>
      </c>
      <c r="D27" s="29">
        <v>15.318921831550499</v>
      </c>
      <c r="E27" s="29">
        <v>15.693888935518199</v>
      </c>
      <c r="F27" s="29">
        <v>16.197844961824401</v>
      </c>
      <c r="G27" s="29">
        <f>+IFERROR(LN(VLOOKUP(G$3,Cartera!$C$5:$DG$15,Creditos1!$A27,FALSE)/$A$1)," ")</f>
        <v>14.166836012293807</v>
      </c>
      <c r="H27" s="29">
        <v>14.1642432587416</v>
      </c>
      <c r="I27" s="29">
        <v>13.508997818528799</v>
      </c>
      <c r="J27" s="29">
        <v>13.194626193337101</v>
      </c>
      <c r="K27" s="29">
        <v>14.0671628453597</v>
      </c>
      <c r="L27" s="24" t="str">
        <f>+IFERROR(LN(VLOOKUP(L$3,Cartera!$C$5:$DG$15,Creditos1!$A27,FALSE)/$A$1)," ")</f>
        <v xml:space="preserve"> </v>
      </c>
      <c r="N27" s="23">
        <v>41274</v>
      </c>
      <c r="O27" s="29">
        <v>17.206371897563201</v>
      </c>
      <c r="P27" s="29">
        <v>16.2387503895641</v>
      </c>
      <c r="Q27" s="29">
        <v>16.477171059784801</v>
      </c>
      <c r="R27" s="29">
        <v>16.929502971317302</v>
      </c>
      <c r="S27" s="29">
        <v>13.781591371514899</v>
      </c>
      <c r="T27" s="29">
        <v>14.834164990337699</v>
      </c>
      <c r="U27" s="29">
        <v>14.905857589348001</v>
      </c>
      <c r="V27" s="29">
        <f>+IFERROR(LN(VLOOKUP(V$3,Cartera!$C$23:$DG$33,Creditos1!$A27,0)/$A$1)," ")</f>
        <v>14.422415322653647</v>
      </c>
      <c r="W27" s="29">
        <v>12.2364826224903</v>
      </c>
      <c r="X27" s="29"/>
    </row>
    <row r="28" spans="1:24" x14ac:dyDescent="0.25">
      <c r="A28">
        <v>26</v>
      </c>
      <c r="B28" s="23">
        <v>41305</v>
      </c>
      <c r="C28" s="29">
        <f>+IFERROR(LN(VLOOKUP(C$3,Cartera!$C$5:$DG$15,Creditos1!$A28,FALSE)/$A$1)," ")</f>
        <v>16.82516447305019</v>
      </c>
      <c r="D28" s="29">
        <v>15.246592358464</v>
      </c>
      <c r="E28" s="29">
        <v>15.7017445395892</v>
      </c>
      <c r="F28" s="29">
        <v>16.184916775811502</v>
      </c>
      <c r="G28" s="29">
        <f>+IFERROR(LN(VLOOKUP(G$3,Cartera!$C$5:$DG$15,Creditos1!$A28,FALSE)/$A$1)," ")</f>
        <v>14.095044403973107</v>
      </c>
      <c r="H28" s="29">
        <v>14.1626684465359</v>
      </c>
      <c r="I28" s="29">
        <v>13.5561239793299</v>
      </c>
      <c r="J28" s="29">
        <v>13.183439216963601</v>
      </c>
      <c r="K28" s="29">
        <v>14.0865529894986</v>
      </c>
      <c r="L28" s="24" t="str">
        <f>+IFERROR(LN(VLOOKUP(L$3,Cartera!$C$5:$DG$15,Creditos1!$A28,FALSE)/$A$1)," ")</f>
        <v xml:space="preserve"> </v>
      </c>
      <c r="N28" s="23">
        <v>41305</v>
      </c>
      <c r="O28" s="29">
        <v>17.2291704413724</v>
      </c>
      <c r="P28" s="29">
        <v>16.249620924906498</v>
      </c>
      <c r="Q28" s="29">
        <v>16.4924659802702</v>
      </c>
      <c r="R28" s="29">
        <v>16.938428838322</v>
      </c>
      <c r="S28" s="29">
        <v>13.7725174986243</v>
      </c>
      <c r="T28" s="29">
        <v>14.866349073309101</v>
      </c>
      <c r="U28" s="29">
        <v>14.9304180387294</v>
      </c>
      <c r="V28" s="29">
        <f>+IFERROR(LN(VLOOKUP(V$3,Cartera!$C$23:$DG$33,Creditos1!$A28,0)/$A$1)," ")</f>
        <v>14.420783488159138</v>
      </c>
      <c r="W28" s="29">
        <v>12.3401670052731</v>
      </c>
      <c r="X28" s="29"/>
    </row>
    <row r="29" spans="1:24" x14ac:dyDescent="0.25">
      <c r="A29">
        <v>27</v>
      </c>
      <c r="B29" s="23">
        <v>41333</v>
      </c>
      <c r="C29" s="29">
        <f>+IFERROR(LN(VLOOKUP(C$3,Cartera!$C$5:$DG$15,Creditos1!$A29,FALSE)/$A$1)," ")</f>
        <v>16.839713651145093</v>
      </c>
      <c r="D29" s="29">
        <v>15.314477942379799</v>
      </c>
      <c r="E29" s="29">
        <v>15.756299507130899</v>
      </c>
      <c r="F29" s="29">
        <v>16.156104521539799</v>
      </c>
      <c r="G29" s="29">
        <f>+IFERROR(LN(VLOOKUP(G$3,Cartera!$C$5:$DG$15,Creditos1!$A29,FALSE)/$A$1)," ")</f>
        <v>14.060705490591781</v>
      </c>
      <c r="H29" s="29">
        <v>14.186842949842401</v>
      </c>
      <c r="I29" s="29">
        <v>13.559895835580599</v>
      </c>
      <c r="J29" s="29">
        <v>13.1402631116488</v>
      </c>
      <c r="K29" s="29">
        <v>14.1110540996438</v>
      </c>
      <c r="L29" s="24" t="str">
        <f>+IFERROR(LN(VLOOKUP(L$3,Cartera!$C$5:$DG$15,Creditos1!$A29,FALSE)/$A$1)," ")</f>
        <v xml:space="preserve"> </v>
      </c>
      <c r="N29" s="23">
        <v>41333</v>
      </c>
      <c r="O29" s="29">
        <v>17.2400282861975</v>
      </c>
      <c r="P29" s="29">
        <v>16.264442845065101</v>
      </c>
      <c r="Q29" s="29">
        <v>16.5116832429703</v>
      </c>
      <c r="R29" s="29">
        <v>16.955118319914899</v>
      </c>
      <c r="S29" s="29">
        <v>13.7773144629877</v>
      </c>
      <c r="T29" s="29">
        <v>14.889149100696301</v>
      </c>
      <c r="U29" s="29">
        <v>14.9336507948885</v>
      </c>
      <c r="V29" s="29">
        <f>+IFERROR(LN(VLOOKUP(V$3,Cartera!$C$23:$DG$33,Creditos1!$A29,0)/$A$1)," ")</f>
        <v>14.427734601841365</v>
      </c>
      <c r="W29" s="29">
        <v>12.3191990770957</v>
      </c>
      <c r="X29" s="29"/>
    </row>
    <row r="30" spans="1:24" x14ac:dyDescent="0.25">
      <c r="A30">
        <v>28</v>
      </c>
      <c r="B30" s="23">
        <v>41364</v>
      </c>
      <c r="C30" s="29">
        <f>+IFERROR(LN(VLOOKUP(C$3,Cartera!$C$5:$DG$15,Creditos1!$A30,FALSE)/$A$1)," ")</f>
        <v>16.823667503687346</v>
      </c>
      <c r="D30" s="29">
        <v>15.364745127128</v>
      </c>
      <c r="E30" s="29">
        <v>15.729856516354801</v>
      </c>
      <c r="F30" s="29">
        <v>16.215161935843199</v>
      </c>
      <c r="G30" s="29">
        <f>+IFERROR(LN(VLOOKUP(G$3,Cartera!$C$5:$DG$15,Creditos1!$A30,FALSE)/$A$1)," ")</f>
        <v>14.075116157157474</v>
      </c>
      <c r="H30" s="29">
        <v>14.2316678945623</v>
      </c>
      <c r="I30" s="29">
        <v>13.728843970117101</v>
      </c>
      <c r="J30" s="29">
        <v>13.137970838215301</v>
      </c>
      <c r="K30" s="29">
        <v>14.1445105938681</v>
      </c>
      <c r="L30" s="24" t="str">
        <f>+IFERROR(LN(VLOOKUP(L$3,Cartera!$C$5:$DG$15,Creditos1!$A30,FALSE)/$A$1)," ")</f>
        <v xml:space="preserve"> </v>
      </c>
      <c r="N30" s="23">
        <v>41364</v>
      </c>
      <c r="O30" s="29">
        <v>17.247916391301001</v>
      </c>
      <c r="P30" s="29">
        <v>16.271199468716699</v>
      </c>
      <c r="Q30" s="29">
        <v>16.528134595005099</v>
      </c>
      <c r="R30" s="29">
        <v>16.962172636004102</v>
      </c>
      <c r="S30" s="29">
        <v>13.809269812473101</v>
      </c>
      <c r="T30" s="29">
        <v>14.908137946320201</v>
      </c>
      <c r="U30" s="29">
        <v>15.0051757110146</v>
      </c>
      <c r="V30" s="29">
        <f>+IFERROR(LN(VLOOKUP(V$3,Cartera!$C$23:$DG$33,Creditos1!$A30,0)/$A$1)," ")</f>
        <v>14.434829995852548</v>
      </c>
      <c r="W30" s="29">
        <v>12.3374159661006</v>
      </c>
      <c r="X30" s="29"/>
    </row>
    <row r="31" spans="1:24" x14ac:dyDescent="0.25">
      <c r="A31">
        <v>29</v>
      </c>
      <c r="B31" s="23">
        <v>41394</v>
      </c>
      <c r="C31" s="29">
        <f>+IFERROR(LN(VLOOKUP(C$3,Cartera!$C$5:$DG$15,Creditos1!$A31,FALSE)/$A$1)," ")</f>
        <v>16.809124291079375</v>
      </c>
      <c r="D31" s="29">
        <v>15.354013955204801</v>
      </c>
      <c r="E31" s="29">
        <v>15.7683210201709</v>
      </c>
      <c r="F31" s="29">
        <v>16.253464745228602</v>
      </c>
      <c r="G31" s="29">
        <f>+IFERROR(LN(VLOOKUP(G$3,Cartera!$C$5:$DG$15,Creditos1!$A31,FALSE)/$A$1)," ")</f>
        <v>13.998167805091256</v>
      </c>
      <c r="H31" s="29">
        <v>14.269200620068</v>
      </c>
      <c r="I31" s="29">
        <v>13.685644517234801</v>
      </c>
      <c r="J31" s="29">
        <v>13.163186778831699</v>
      </c>
      <c r="K31" s="29">
        <v>14.165949470919699</v>
      </c>
      <c r="L31" s="24" t="str">
        <f>+IFERROR(LN(VLOOKUP(L$3,Cartera!$C$5:$DG$15,Creditos1!$A31,FALSE)/$A$1)," ")</f>
        <v xml:space="preserve"> </v>
      </c>
      <c r="N31" s="23">
        <v>41394</v>
      </c>
      <c r="O31" s="29">
        <v>17.268311651386099</v>
      </c>
      <c r="P31" s="29">
        <v>16.289915937550202</v>
      </c>
      <c r="Q31" s="29">
        <v>16.5486232174215</v>
      </c>
      <c r="R31" s="29">
        <v>16.9749717744509</v>
      </c>
      <c r="S31" s="29">
        <v>13.8390672185841</v>
      </c>
      <c r="T31" s="29">
        <v>14.940417875462799</v>
      </c>
      <c r="U31" s="29">
        <v>15.0292026944442</v>
      </c>
      <c r="V31" s="29">
        <f>+IFERROR(LN(VLOOKUP(V$3,Cartera!$C$23:$DG$33,Creditos1!$A31,0)/$A$1)," ")</f>
        <v>14.441715417886199</v>
      </c>
      <c r="W31" s="29">
        <v>12.3550892730456</v>
      </c>
      <c r="X31" s="29"/>
    </row>
    <row r="32" spans="1:24" x14ac:dyDescent="0.25">
      <c r="A32">
        <v>30</v>
      </c>
      <c r="B32" s="23">
        <v>41425</v>
      </c>
      <c r="C32" s="29">
        <f>+IFERROR(LN(VLOOKUP(C$3,Cartera!$C$5:$DG$15,Creditos1!$A32,FALSE)/$A$1)," ")</f>
        <v>16.837244266309504</v>
      </c>
      <c r="D32" s="29">
        <v>15.4499133517874</v>
      </c>
      <c r="E32" s="29">
        <v>15.734696703626501</v>
      </c>
      <c r="F32" s="29">
        <v>16.278915478633099</v>
      </c>
      <c r="G32" s="29">
        <f>+IFERROR(LN(VLOOKUP(G$3,Cartera!$C$5:$DG$15,Creditos1!$A32,FALSE)/$A$1)," ")</f>
        <v>14.011938506462734</v>
      </c>
      <c r="H32" s="29">
        <v>14.352645736413001</v>
      </c>
      <c r="I32" s="29">
        <v>13.805786298825801</v>
      </c>
      <c r="J32" s="29">
        <v>13.018377249578901</v>
      </c>
      <c r="K32" s="29">
        <v>14.1814671368278</v>
      </c>
      <c r="L32" s="24" t="str">
        <f>+IFERROR(LN(VLOOKUP(L$3,Cartera!$C$5:$DG$15,Creditos1!$A32,FALSE)/$A$1)," ")</f>
        <v xml:space="preserve"> </v>
      </c>
      <c r="N32" s="23">
        <v>41425</v>
      </c>
      <c r="O32" s="29">
        <v>17.2863940248997</v>
      </c>
      <c r="P32" s="29">
        <v>16.299572144372199</v>
      </c>
      <c r="Q32" s="29">
        <v>16.574382638074098</v>
      </c>
      <c r="R32" s="29">
        <v>16.979749489568199</v>
      </c>
      <c r="S32" s="29">
        <v>13.8450828845272</v>
      </c>
      <c r="T32" s="29">
        <v>14.971758557247799</v>
      </c>
      <c r="U32" s="29">
        <v>15.038470441101</v>
      </c>
      <c r="V32" s="29">
        <f>+IFERROR(LN(VLOOKUP(V$3,Cartera!$C$23:$DG$33,Creditos1!$A32,0)/$A$1)," ")</f>
        <v>14.499543593837284</v>
      </c>
      <c r="W32" s="29">
        <v>12.366305899128699</v>
      </c>
      <c r="X32" s="29"/>
    </row>
    <row r="33" spans="1:24" x14ac:dyDescent="0.25">
      <c r="A33">
        <v>31</v>
      </c>
      <c r="B33" s="23">
        <v>41455</v>
      </c>
      <c r="C33" s="29">
        <f>+IFERROR(LN(VLOOKUP(C$3,Cartera!$C$5:$DG$15,Creditos1!$A33,FALSE)/$A$1)," ")</f>
        <v>16.829869612729293</v>
      </c>
      <c r="D33" s="29">
        <v>15.457478993952201</v>
      </c>
      <c r="E33" s="29">
        <v>15.829085282633899</v>
      </c>
      <c r="F33" s="29">
        <v>16.305748178312399</v>
      </c>
      <c r="G33" s="29">
        <f>+IFERROR(LN(VLOOKUP(G$3,Cartera!$C$5:$DG$15,Creditos1!$A33,FALSE)/$A$1)," ")</f>
        <v>14.024150900842367</v>
      </c>
      <c r="H33" s="29">
        <v>14.3580949601513</v>
      </c>
      <c r="I33" s="29">
        <v>13.882085364746301</v>
      </c>
      <c r="J33" s="29">
        <v>13.158711680867601</v>
      </c>
      <c r="K33" s="29">
        <v>14.163339643445701</v>
      </c>
      <c r="L33" s="24" t="str">
        <f>+IFERROR(LN(VLOOKUP(L$3,Cartera!$C$5:$DG$15,Creditos1!$A33,FALSE)/$A$1)," ")</f>
        <v xml:space="preserve"> </v>
      </c>
      <c r="N33" s="23">
        <v>41455</v>
      </c>
      <c r="O33" s="29">
        <v>17.293787095476699</v>
      </c>
      <c r="P33" s="29">
        <v>16.302445003326099</v>
      </c>
      <c r="Q33" s="29">
        <v>16.5746702454109</v>
      </c>
      <c r="R33" s="29">
        <v>16.9847452847361</v>
      </c>
      <c r="S33" s="29">
        <v>13.9183208129202</v>
      </c>
      <c r="T33" s="29">
        <v>14.969584498135299</v>
      </c>
      <c r="U33" s="29">
        <v>15.033304342286099</v>
      </c>
      <c r="V33" s="29">
        <f>+IFERROR(LN(VLOOKUP(V$3,Cartera!$C$23:$DG$33,Creditos1!$A33,0)/$A$1)," ")</f>
        <v>14.496919537876506</v>
      </c>
      <c r="W33" s="29">
        <v>12.400352818896099</v>
      </c>
      <c r="X33" s="29"/>
    </row>
    <row r="34" spans="1:24" x14ac:dyDescent="0.25">
      <c r="A34">
        <v>32</v>
      </c>
      <c r="B34" s="23">
        <v>41486</v>
      </c>
      <c r="C34" s="29">
        <f>+IFERROR(LN(VLOOKUP(C$3,Cartera!$C$5:$DG$15,Creditos1!$A34,FALSE)/$A$1)," ")</f>
        <v>16.897432371914405</v>
      </c>
      <c r="D34" s="29">
        <v>15.4772910364683</v>
      </c>
      <c r="E34" s="29">
        <v>15.8497210496629</v>
      </c>
      <c r="F34" s="29">
        <v>16.313627586094999</v>
      </c>
      <c r="G34" s="29">
        <f>+IFERROR(LN(VLOOKUP(G$3,Cartera!$C$5:$DG$15,Creditos1!$A34,FALSE)/$A$1)," ")</f>
        <v>14.125312117087244</v>
      </c>
      <c r="H34" s="29">
        <v>14.380445480587399</v>
      </c>
      <c r="I34" s="29">
        <v>13.930489259524601</v>
      </c>
      <c r="J34" s="29">
        <v>13.1887561703477</v>
      </c>
      <c r="K34" s="29">
        <v>14.146910511864499</v>
      </c>
      <c r="L34" s="24" t="str">
        <f>+IFERROR(LN(VLOOKUP(L$3,Cartera!$C$5:$DG$15,Creditos1!$A34,FALSE)/$A$1)," ")</f>
        <v xml:space="preserve"> </v>
      </c>
      <c r="N34" s="23">
        <v>41486</v>
      </c>
      <c r="O34" s="29">
        <v>17.310013918105401</v>
      </c>
      <c r="P34" s="29">
        <v>16.333617525798999</v>
      </c>
      <c r="Q34" s="29">
        <v>16.579232356789699</v>
      </c>
      <c r="R34" s="29">
        <v>16.995156345876399</v>
      </c>
      <c r="S34" s="29">
        <v>14.0074826669941</v>
      </c>
      <c r="T34" s="29">
        <v>15.020350569919501</v>
      </c>
      <c r="U34" s="29">
        <v>15.049639382047699</v>
      </c>
      <c r="V34" s="29">
        <f>+IFERROR(LN(VLOOKUP(V$3,Cartera!$C$23:$DG$33,Creditos1!$A34,0)/$A$1)," ")</f>
        <v>14.496777958793638</v>
      </c>
      <c r="W34" s="29">
        <v>12.3232392088191</v>
      </c>
      <c r="X34" s="29"/>
    </row>
    <row r="35" spans="1:24" x14ac:dyDescent="0.25">
      <c r="A35">
        <v>33</v>
      </c>
      <c r="B35" s="23">
        <v>41517</v>
      </c>
      <c r="C35" s="29">
        <f>+IFERROR(LN(VLOOKUP(C$3,Cartera!$C$5:$DG$15,Creditos1!$A35,FALSE)/$A$1)," ")</f>
        <v>16.915592649131501</v>
      </c>
      <c r="D35" s="29">
        <v>15.5152506714537</v>
      </c>
      <c r="E35" s="29">
        <v>15.8813508519483</v>
      </c>
      <c r="F35" s="29">
        <v>16.356288487274298</v>
      </c>
      <c r="G35" s="29">
        <f>+IFERROR(LN(VLOOKUP(G$3,Cartera!$C$5:$DG$15,Creditos1!$A35,FALSE)/$A$1)," ")</f>
        <v>14.15329254314026</v>
      </c>
      <c r="H35" s="29">
        <v>14.3805569222075</v>
      </c>
      <c r="I35" s="29">
        <v>13.947365380734301</v>
      </c>
      <c r="J35" s="29">
        <v>13.272915246201901</v>
      </c>
      <c r="K35" s="29">
        <v>14.1685912284119</v>
      </c>
      <c r="L35" s="24" t="str">
        <f>+IFERROR(LN(VLOOKUP(L$3,Cartera!$C$5:$DG$15,Creditos1!$A35,FALSE)/$A$1)," ")</f>
        <v xml:space="preserve"> </v>
      </c>
      <c r="N35" s="23">
        <v>41517</v>
      </c>
      <c r="O35" s="29">
        <v>17.317689484509401</v>
      </c>
      <c r="P35" s="29">
        <v>16.359318109125301</v>
      </c>
      <c r="Q35" s="29">
        <v>16.594761543278999</v>
      </c>
      <c r="R35" s="29">
        <v>17.005847150871801</v>
      </c>
      <c r="S35" s="29">
        <v>13.999875261849899</v>
      </c>
      <c r="T35" s="29">
        <v>15.0471619419351</v>
      </c>
      <c r="U35" s="29">
        <v>15.0622191184702</v>
      </c>
      <c r="V35" s="29">
        <f>+IFERROR(LN(VLOOKUP(V$3,Cartera!$C$23:$DG$33,Creditos1!$A35,0)/$A$1)," ")</f>
        <v>14.515812722726922</v>
      </c>
      <c r="W35" s="29">
        <v>12.364319258461601</v>
      </c>
      <c r="X35" s="29"/>
    </row>
    <row r="36" spans="1:24" x14ac:dyDescent="0.25">
      <c r="A36">
        <v>34</v>
      </c>
      <c r="B36" s="23">
        <v>41547</v>
      </c>
      <c r="C36" s="29">
        <f>+IFERROR(LN(VLOOKUP(C$3,Cartera!$C$5:$DG$15,Creditos1!$A36,FALSE)/$A$1)," ")</f>
        <v>16.915126918527765</v>
      </c>
      <c r="D36" s="29">
        <v>15.5322830760256</v>
      </c>
      <c r="E36" s="29">
        <v>15.907278232027901</v>
      </c>
      <c r="F36" s="29">
        <v>16.362104342285399</v>
      </c>
      <c r="G36" s="29">
        <f>+IFERROR(LN(VLOOKUP(G$3,Cartera!$C$5:$DG$15,Creditos1!$A36,FALSE)/$A$1)," ")</f>
        <v>14.204880948968553</v>
      </c>
      <c r="H36" s="29">
        <v>14.4054086606473</v>
      </c>
      <c r="I36" s="29">
        <v>13.9200274896235</v>
      </c>
      <c r="J36" s="29">
        <v>13.2809096554828</v>
      </c>
      <c r="K36" s="29">
        <v>14.185488039382401</v>
      </c>
      <c r="L36" s="24" t="str">
        <f>+IFERROR(LN(VLOOKUP(L$3,Cartera!$C$5:$DG$15,Creditos1!$A36,FALSE)/$A$1)," ")</f>
        <v xml:space="preserve"> </v>
      </c>
      <c r="N36" s="23">
        <v>41547</v>
      </c>
      <c r="O36" s="29">
        <v>17.319082056760202</v>
      </c>
      <c r="P36" s="29">
        <v>16.380308297551</v>
      </c>
      <c r="Q36" s="29">
        <v>16.593979811418599</v>
      </c>
      <c r="R36" s="29">
        <v>17.009549160181699</v>
      </c>
      <c r="S36" s="29">
        <v>13.9610833295785</v>
      </c>
      <c r="T36" s="29">
        <v>15.0756406352398</v>
      </c>
      <c r="U36" s="29">
        <v>15.0640823817865</v>
      </c>
      <c r="V36" s="29">
        <f>+IFERROR(LN(VLOOKUP(V$3,Cartera!$C$23:$DG$33,Creditos1!$A36,0)/$A$1)," ")</f>
        <v>14.528274175135047</v>
      </c>
      <c r="W36" s="29">
        <v>12.3333092313643</v>
      </c>
      <c r="X36" s="29"/>
    </row>
    <row r="37" spans="1:24" x14ac:dyDescent="0.25">
      <c r="A37">
        <v>35</v>
      </c>
      <c r="B37" s="23">
        <v>41578</v>
      </c>
      <c r="C37" s="29">
        <f>+IFERROR(LN(VLOOKUP(C$3,Cartera!$C$5:$DG$15,Creditos1!$A37,FALSE)/$A$1)," ")</f>
        <v>16.947691261043733</v>
      </c>
      <c r="D37" s="29">
        <v>15.5458438569839</v>
      </c>
      <c r="E37" s="29">
        <v>15.9309576350425</v>
      </c>
      <c r="F37" s="29">
        <v>16.3707725901514</v>
      </c>
      <c r="G37" s="29">
        <f>+IFERROR(LN(VLOOKUP(G$3,Cartera!$C$5:$DG$15,Creditos1!$A37,FALSE)/$A$1)," ")</f>
        <v>14.15792897043276</v>
      </c>
      <c r="H37" s="29">
        <v>14.4248199768485</v>
      </c>
      <c r="I37" s="29">
        <v>13.9403517837608</v>
      </c>
      <c r="J37" s="29">
        <v>13.189408064415201</v>
      </c>
      <c r="K37" s="29">
        <v>14.1777152830454</v>
      </c>
      <c r="L37" s="24" t="str">
        <f>+IFERROR(LN(VLOOKUP(L$3,Cartera!$C$5:$DG$15,Creditos1!$A37,FALSE)/$A$1)," ")</f>
        <v xml:space="preserve"> </v>
      </c>
      <c r="N37" s="23">
        <v>41578</v>
      </c>
      <c r="O37" s="29">
        <v>17.3287950581392</v>
      </c>
      <c r="P37" s="29">
        <v>16.397125177734001</v>
      </c>
      <c r="Q37" s="29">
        <v>16.601869739854202</v>
      </c>
      <c r="R37" s="29">
        <v>17.022065761006999</v>
      </c>
      <c r="S37" s="29">
        <v>13.971084854193601</v>
      </c>
      <c r="T37" s="29">
        <v>15.105648835298201</v>
      </c>
      <c r="U37" s="29">
        <v>15.062645197973</v>
      </c>
      <c r="V37" s="29">
        <f>+IFERROR(LN(VLOOKUP(V$3,Cartera!$C$23:$DG$33,Creditos1!$A37,0)/$A$1)," ")</f>
        <v>14.537506199834343</v>
      </c>
      <c r="W37" s="29">
        <v>12.3581549398183</v>
      </c>
      <c r="X37" s="29"/>
    </row>
    <row r="38" spans="1:24" x14ac:dyDescent="0.25">
      <c r="A38">
        <v>36</v>
      </c>
      <c r="B38" s="23">
        <v>41608</v>
      </c>
      <c r="C38" s="29">
        <f>+IFERROR(LN(VLOOKUP(C$3,Cartera!$C$5:$DG$15,Creditos1!$A38,FALSE)/$A$1)," ")</f>
        <v>16.948424823006029</v>
      </c>
      <c r="D38" s="29">
        <v>15.557465453041001</v>
      </c>
      <c r="E38" s="29">
        <v>15.9902756540789</v>
      </c>
      <c r="F38" s="29">
        <v>16.4454341311747</v>
      </c>
      <c r="G38" s="29">
        <f>+IFERROR(LN(VLOOKUP(G$3,Cartera!$C$5:$DG$15,Creditos1!$A38,FALSE)/$A$1)," ")</f>
        <v>14.161389650633044</v>
      </c>
      <c r="H38" s="29">
        <v>14.439354285102899</v>
      </c>
      <c r="I38" s="29">
        <v>13.9579584325068</v>
      </c>
      <c r="J38" s="29">
        <v>13.1468217042802</v>
      </c>
      <c r="K38" s="29">
        <v>14.199325247508501</v>
      </c>
      <c r="L38" s="24" t="str">
        <f>+IFERROR(LN(VLOOKUP(L$3,Cartera!$C$5:$DG$15,Creditos1!$A38,FALSE)/$A$1)," ")</f>
        <v xml:space="preserve"> </v>
      </c>
      <c r="N38" s="23">
        <v>41608</v>
      </c>
      <c r="O38" s="29">
        <v>17.340093298407002</v>
      </c>
      <c r="P38" s="29">
        <v>16.424898971700198</v>
      </c>
      <c r="Q38" s="29">
        <v>16.621305571085099</v>
      </c>
      <c r="R38" s="29">
        <v>17.036311824045899</v>
      </c>
      <c r="S38" s="29">
        <v>13.9753350267675</v>
      </c>
      <c r="T38" s="29">
        <v>15.1399010616349</v>
      </c>
      <c r="U38" s="29">
        <v>15.071477189641801</v>
      </c>
      <c r="V38" s="29">
        <f>+IFERROR(LN(VLOOKUP(V$3,Cartera!$C$23:$DG$33,Creditos1!$A38,0)/$A$1)," ")</f>
        <v>14.563470354669224</v>
      </c>
      <c r="W38" s="29">
        <v>12.322230518255999</v>
      </c>
      <c r="X38" s="29"/>
    </row>
    <row r="39" spans="1:24" x14ac:dyDescent="0.25">
      <c r="A39">
        <v>37</v>
      </c>
      <c r="B39" s="23">
        <v>41639</v>
      </c>
      <c r="C39" s="29">
        <f>+IFERROR(LN(VLOOKUP(C$3,Cartera!$C$5:$DG$15,Creditos1!$A39,FALSE)/$A$1)," ")</f>
        <v>16.951179920806482</v>
      </c>
      <c r="D39" s="29">
        <v>15.598824113210201</v>
      </c>
      <c r="E39" s="29">
        <v>16.0158020773206</v>
      </c>
      <c r="F39" s="29">
        <v>16.4826539155871</v>
      </c>
      <c r="G39" s="29">
        <f>+IFERROR(LN(VLOOKUP(G$3,Cartera!$C$5:$DG$15,Creditos1!$A39,FALSE)/$A$1)," ")</f>
        <v>14.216330565263489</v>
      </c>
      <c r="H39" s="29">
        <v>14.437047681901801</v>
      </c>
      <c r="I39" s="29">
        <v>13.983861441952801</v>
      </c>
      <c r="J39" s="29">
        <v>13.134763314623701</v>
      </c>
      <c r="K39" s="29">
        <v>14.2132326355408</v>
      </c>
      <c r="L39" s="24" t="str">
        <f>+IFERROR(LN(VLOOKUP(L$3,Cartera!$C$5:$DG$15,Creditos1!$A39,FALSE)/$A$1)," ")</f>
        <v xml:space="preserve"> </v>
      </c>
      <c r="N39" s="23">
        <v>41639</v>
      </c>
      <c r="O39" s="29">
        <v>17.329027010933601</v>
      </c>
      <c r="P39" s="29">
        <v>16.4401408159944</v>
      </c>
      <c r="Q39" s="29">
        <v>16.627962275136301</v>
      </c>
      <c r="R39" s="29">
        <v>17.0369395436297</v>
      </c>
      <c r="S39" s="29">
        <v>13.9621345420381</v>
      </c>
      <c r="T39" s="29">
        <v>15.162625034035401</v>
      </c>
      <c r="U39" s="29">
        <v>15.074583381904599</v>
      </c>
      <c r="V39" s="29">
        <f>+IFERROR(LN(VLOOKUP(V$3,Cartera!$C$23:$DG$33,Creditos1!$A39,0)/$A$1)," ")</f>
        <v>14.57202177710052</v>
      </c>
      <c r="W39" s="29">
        <v>12.2542454201601</v>
      </c>
      <c r="X39" s="29"/>
    </row>
    <row r="40" spans="1:24" x14ac:dyDescent="0.25">
      <c r="A40">
        <v>38</v>
      </c>
      <c r="B40" s="23">
        <v>41670</v>
      </c>
      <c r="C40" s="29">
        <f>+IFERROR(LN(VLOOKUP(C$3,Cartera!$C$5:$DG$15,Creditos1!$A40,FALSE)/$A$1)," ")</f>
        <v>16.985411339504925</v>
      </c>
      <c r="D40" s="29">
        <v>15.604808479343101</v>
      </c>
      <c r="E40" s="29">
        <v>16.016311856127899</v>
      </c>
      <c r="F40" s="29">
        <v>16.481150662238001</v>
      </c>
      <c r="G40" s="29">
        <f>+IFERROR(LN(VLOOKUP(G$3,Cartera!$C$5:$DG$15,Creditos1!$A40,FALSE)/$A$1)," ")</f>
        <v>14.226095825953452</v>
      </c>
      <c r="H40" s="29">
        <v>14.461761160557201</v>
      </c>
      <c r="I40" s="29">
        <v>14.025973814868101</v>
      </c>
      <c r="J40" s="29">
        <v>13.1224262512993</v>
      </c>
      <c r="K40" s="29">
        <v>14.229357591085099</v>
      </c>
      <c r="L40" s="24" t="str">
        <f>+IFERROR(LN(VLOOKUP(L$3,Cartera!$C$5:$DG$15,Creditos1!$A40,FALSE)/$A$1)," ")</f>
        <v xml:space="preserve"> </v>
      </c>
      <c r="N40" s="23">
        <v>41670</v>
      </c>
      <c r="O40" s="29">
        <v>17.344197183127299</v>
      </c>
      <c r="P40" s="29">
        <v>16.454805806307</v>
      </c>
      <c r="Q40" s="29">
        <v>16.648160416381501</v>
      </c>
      <c r="R40" s="29">
        <v>17.062033048432198</v>
      </c>
      <c r="S40" s="29">
        <v>13.9380859553316</v>
      </c>
      <c r="T40" s="29">
        <v>15.184727509325301</v>
      </c>
      <c r="U40" s="29">
        <v>15.074504664638599</v>
      </c>
      <c r="V40" s="29">
        <f>+IFERROR(LN(VLOOKUP(V$3,Cartera!$C$23:$DG$33,Creditos1!$A40,0)/$A$1)," ")</f>
        <v>14.597464200306733</v>
      </c>
      <c r="W40" s="29">
        <v>12.171649370506699</v>
      </c>
      <c r="X40" s="29"/>
    </row>
    <row r="41" spans="1:24" x14ac:dyDescent="0.25">
      <c r="A41">
        <v>39</v>
      </c>
      <c r="B41" s="23">
        <v>41698</v>
      </c>
      <c r="C41" s="29">
        <f>+IFERROR(LN(VLOOKUP(C$3,Cartera!$C$5:$DG$15,Creditos1!$A41,FALSE)/$A$1)," ")</f>
        <v>17.000510294977552</v>
      </c>
      <c r="D41" s="29">
        <v>15.6055882952421</v>
      </c>
      <c r="E41" s="29">
        <v>16.009631233154199</v>
      </c>
      <c r="F41" s="29">
        <v>16.4999807561952</v>
      </c>
      <c r="G41" s="29">
        <f>+IFERROR(LN(VLOOKUP(G$3,Cartera!$C$5:$DG$15,Creditos1!$A41,FALSE)/$A$1)," ")</f>
        <v>14.291294982488438</v>
      </c>
      <c r="H41" s="29">
        <v>14.4621533036422</v>
      </c>
      <c r="I41" s="29">
        <v>14.0434624860246</v>
      </c>
      <c r="J41" s="29">
        <v>13.085317409522901</v>
      </c>
      <c r="K41" s="29">
        <v>14.261257058279901</v>
      </c>
      <c r="L41" s="24" t="str">
        <f>+IFERROR(LN(VLOOKUP(L$3,Cartera!$C$5:$DG$15,Creditos1!$A41,FALSE)/$A$1)," ")</f>
        <v xml:space="preserve"> </v>
      </c>
      <c r="N41" s="23">
        <v>41698</v>
      </c>
      <c r="O41" s="29">
        <v>17.353344795005398</v>
      </c>
      <c r="P41" s="29">
        <v>16.463641751821299</v>
      </c>
      <c r="Q41" s="29">
        <v>16.659442921388301</v>
      </c>
      <c r="R41" s="29">
        <v>17.061702105762599</v>
      </c>
      <c r="S41" s="29">
        <v>13.925706792950599</v>
      </c>
      <c r="T41" s="29">
        <v>15.2054305175563</v>
      </c>
      <c r="U41" s="29">
        <v>15.0835189029993</v>
      </c>
      <c r="V41" s="29">
        <f>+IFERROR(LN(VLOOKUP(V$3,Cartera!$C$23:$DG$33,Creditos1!$A41,0)/$A$1)," ")</f>
        <v>14.60208937225614</v>
      </c>
      <c r="W41" s="29">
        <v>12.325877409243599</v>
      </c>
      <c r="X41" s="29"/>
    </row>
    <row r="42" spans="1:24" x14ac:dyDescent="0.25">
      <c r="A42">
        <v>40</v>
      </c>
      <c r="B42" s="23">
        <v>41729</v>
      </c>
      <c r="C42" s="29">
        <f>+IFERROR(LN(VLOOKUP(C$3,Cartera!$C$5:$DG$15,Creditos1!$A42,FALSE)/$A$1)," ")</f>
        <v>16.969891795041072</v>
      </c>
      <c r="D42" s="29">
        <v>15.6096199916831</v>
      </c>
      <c r="E42" s="29">
        <v>16.061790623769699</v>
      </c>
      <c r="F42" s="29">
        <v>16.4607878151084</v>
      </c>
      <c r="G42" s="29">
        <f>+IFERROR(LN(VLOOKUP(G$3,Cartera!$C$5:$DG$15,Creditos1!$A42,FALSE)/$A$1)," ")</f>
        <v>14.273280651196291</v>
      </c>
      <c r="H42" s="29">
        <v>14.4692445447841</v>
      </c>
      <c r="I42" s="29">
        <v>14.105879227538001</v>
      </c>
      <c r="J42" s="29">
        <v>13.210683004372299</v>
      </c>
      <c r="K42" s="29">
        <v>14.2680079121762</v>
      </c>
      <c r="L42" s="29">
        <f>+IFERROR(LN(VLOOKUP(L$3,Cartera!$C$5:$DG$15,Creditos1!$A42,FALSE)/$A$1)," ")</f>
        <v>8.0602873180472283</v>
      </c>
      <c r="N42" s="23">
        <v>41729</v>
      </c>
      <c r="O42" s="29">
        <v>17.361144258526</v>
      </c>
      <c r="P42" s="29">
        <v>16.488529523064201</v>
      </c>
      <c r="Q42" s="29">
        <v>16.689523235241101</v>
      </c>
      <c r="R42" s="29">
        <v>17.116760230613899</v>
      </c>
      <c r="S42" s="29">
        <v>13.883481753967599</v>
      </c>
      <c r="T42" s="29">
        <v>15.227096514765201</v>
      </c>
      <c r="U42" s="29">
        <v>15.0754179911125</v>
      </c>
      <c r="V42" s="29">
        <f>+IFERROR(LN(VLOOKUP(V$3,Cartera!$C$23:$DG$33,Creditos1!$A42,0)/$A$1)," ")</f>
        <v>14.621249933814019</v>
      </c>
      <c r="W42" s="29">
        <v>12.4597013365278</v>
      </c>
      <c r="X42" s="29"/>
    </row>
    <row r="43" spans="1:24" x14ac:dyDescent="0.25">
      <c r="A43">
        <v>41</v>
      </c>
      <c r="B43" s="23">
        <v>41759</v>
      </c>
      <c r="C43" s="29">
        <f>+IFERROR(LN(VLOOKUP(C$3,Cartera!$C$5:$DG$15,Creditos1!$A43,FALSE)/$A$1)," ")</f>
        <v>17.005029902638828</v>
      </c>
      <c r="D43" s="29">
        <v>15.6101807413022</v>
      </c>
      <c r="E43" s="29">
        <v>16.063508607978601</v>
      </c>
      <c r="F43" s="29">
        <v>16.5149167838278</v>
      </c>
      <c r="G43" s="29">
        <f>+IFERROR(LN(VLOOKUP(G$3,Cartera!$C$5:$DG$15,Creditos1!$A43,FALSE)/$A$1)," ")</f>
        <v>14.324373363075456</v>
      </c>
      <c r="H43" s="29">
        <v>14.475288752986</v>
      </c>
      <c r="I43" s="29">
        <v>14.1285929136259</v>
      </c>
      <c r="J43" s="29">
        <v>13.149115387401499</v>
      </c>
      <c r="K43" s="29">
        <v>14.2670399407109</v>
      </c>
      <c r="L43" s="29">
        <f>+IFERROR(LN(VLOOKUP(L$3,Cartera!$C$5:$DG$15,Creditos1!$A43,FALSE)/$A$1)," ")</f>
        <v>9.837259048448141</v>
      </c>
      <c r="N43" s="23">
        <v>41759</v>
      </c>
      <c r="O43" s="29">
        <v>17.371451749216799</v>
      </c>
      <c r="P43" s="29">
        <v>16.5039599149945</v>
      </c>
      <c r="Q43" s="29">
        <v>16.7004472674749</v>
      </c>
      <c r="R43" s="29">
        <v>17.086322446009198</v>
      </c>
      <c r="S43" s="29">
        <v>13.867630619747199</v>
      </c>
      <c r="T43" s="29">
        <v>15.2406339548206</v>
      </c>
      <c r="U43" s="29">
        <v>15.076116971617299</v>
      </c>
      <c r="V43" s="29">
        <f>+IFERROR(LN(VLOOKUP(V$3,Cartera!$C$23:$DG$33,Creditos1!$A43,0)/$A$1)," ")</f>
        <v>14.636862041606483</v>
      </c>
      <c r="W43" s="29">
        <v>12.611883173715301</v>
      </c>
      <c r="X43" s="29"/>
    </row>
    <row r="44" spans="1:24" x14ac:dyDescent="0.25">
      <c r="A44">
        <v>42</v>
      </c>
      <c r="B44" s="23">
        <v>41790</v>
      </c>
      <c r="C44" s="29">
        <f>+IFERROR(LN(VLOOKUP(C$3,Cartera!$C$5:$DG$15,Creditos1!$A44,FALSE)/$A$1)," ")</f>
        <v>17.010061696326218</v>
      </c>
      <c r="D44" s="29">
        <v>15.616918645836099</v>
      </c>
      <c r="E44" s="29">
        <v>16.058177027454398</v>
      </c>
      <c r="F44" s="29">
        <v>16.531751069510602</v>
      </c>
      <c r="G44" s="29">
        <f>+IFERROR(LN(VLOOKUP(G$3,Cartera!$C$5:$DG$15,Creditos1!$A44,FALSE)/$A$1)," ")</f>
        <v>14.279286406742804</v>
      </c>
      <c r="H44" s="29">
        <v>14.4764743122343</v>
      </c>
      <c r="I44" s="29">
        <v>14.1316167733504</v>
      </c>
      <c r="J44" s="29">
        <v>13.145977317996</v>
      </c>
      <c r="K44" s="29">
        <v>14.255818793517999</v>
      </c>
      <c r="L44" s="29">
        <f>+IFERROR(LN(VLOOKUP(L$3,Cartera!$C$5:$DG$15,Creditos1!$A44,FALSE)/$A$1)," ")</f>
        <v>9.6299056044631293</v>
      </c>
      <c r="N44" s="23">
        <v>41790</v>
      </c>
      <c r="O44" s="29">
        <v>17.365485988010299</v>
      </c>
      <c r="P44" s="29">
        <v>16.507404467858098</v>
      </c>
      <c r="Q44" s="29">
        <v>16.704700926717599</v>
      </c>
      <c r="R44" s="29">
        <v>17.0757804754715</v>
      </c>
      <c r="S44" s="29">
        <v>13.8700503469393</v>
      </c>
      <c r="T44" s="29">
        <v>15.249763988723901</v>
      </c>
      <c r="U44" s="29">
        <v>15.0651094462389</v>
      </c>
      <c r="V44" s="29">
        <f>+IFERROR(LN(VLOOKUP(V$3,Cartera!$C$23:$DG$33,Creditos1!$A44,0)/$A$1)," ")</f>
        <v>14.650000628599255</v>
      </c>
      <c r="W44" s="29">
        <v>12.8150703073606</v>
      </c>
      <c r="X44" s="29"/>
    </row>
    <row r="45" spans="1:24" x14ac:dyDescent="0.25">
      <c r="A45">
        <v>43</v>
      </c>
      <c r="B45" s="23">
        <v>41820</v>
      </c>
      <c r="C45" s="29">
        <f>+IFERROR(LN(VLOOKUP(C$3,Cartera!$C$5:$DG$15,Creditos1!$A45,FALSE)/$A$1)," ")</f>
        <v>17.042465143298802</v>
      </c>
      <c r="D45" s="29">
        <v>15.630235072237999</v>
      </c>
      <c r="E45" s="29">
        <v>16.039447674868899</v>
      </c>
      <c r="F45" s="29">
        <v>16.344104717133899</v>
      </c>
      <c r="G45" s="29">
        <f>+IFERROR(LN(VLOOKUP(G$3,Cartera!$C$5:$DG$15,Creditos1!$A45,FALSE)/$A$1)," ")</f>
        <v>14.308635382966546</v>
      </c>
      <c r="H45" s="29">
        <v>14.485139771170299</v>
      </c>
      <c r="I45" s="29">
        <v>14.112046822306199</v>
      </c>
      <c r="J45" s="29">
        <v>13.120058858856099</v>
      </c>
      <c r="K45" s="29">
        <v>14.2930805345216</v>
      </c>
      <c r="L45" s="29">
        <f>+IFERROR(LN(VLOOKUP(L$3,Cartera!$C$5:$DG$15,Creditos1!$A45,FALSE)/$A$1)," ")</f>
        <v>9.838284716390195</v>
      </c>
      <c r="N45" s="23">
        <v>41820</v>
      </c>
      <c r="O45" s="29">
        <v>17.384157853595099</v>
      </c>
      <c r="P45" s="29">
        <v>16.527074647991899</v>
      </c>
      <c r="Q45" s="29">
        <v>16.731488217686099</v>
      </c>
      <c r="R45" s="29">
        <v>17.195389206241099</v>
      </c>
      <c r="S45" s="29">
        <v>13.9836675517033</v>
      </c>
      <c r="T45" s="29">
        <v>15.2756265643812</v>
      </c>
      <c r="U45" s="29">
        <v>15.086600253826999</v>
      </c>
      <c r="V45" s="29">
        <f>+IFERROR(LN(VLOOKUP(V$3,Cartera!$C$23:$DG$33,Creditos1!$A45,0)/$A$1)," ")</f>
        <v>14.674575480935014</v>
      </c>
      <c r="W45" s="29">
        <v>12.8158956543591</v>
      </c>
      <c r="X45" s="29"/>
    </row>
    <row r="46" spans="1:24" x14ac:dyDescent="0.25">
      <c r="A46">
        <v>44</v>
      </c>
      <c r="B46" s="23">
        <v>41851</v>
      </c>
      <c r="C46" s="29">
        <f>+IFERROR(LN(VLOOKUP(C$3,Cartera!$C$5:$DG$15,Creditos1!$A46,FALSE)/$A$1)," ")</f>
        <v>17.091643123022362</v>
      </c>
      <c r="D46" s="29">
        <v>15.6135267914695</v>
      </c>
      <c r="E46" s="29">
        <v>16.0538450215893</v>
      </c>
      <c r="F46" s="29">
        <v>16.562253472977801</v>
      </c>
      <c r="G46" s="29">
        <f>+IFERROR(LN(VLOOKUP(G$3,Cartera!$C$5:$DG$15,Creditos1!$A46,FALSE)/$A$1)," ")</f>
        <v>14.333154730258713</v>
      </c>
      <c r="H46" s="29">
        <v>14.4880188761075</v>
      </c>
      <c r="I46" s="29">
        <v>14.1527725680995</v>
      </c>
      <c r="J46" s="29">
        <v>13.0873862839046</v>
      </c>
      <c r="K46" s="29">
        <v>14.3063376577448</v>
      </c>
      <c r="L46" s="29">
        <f>+IFERROR(LN(VLOOKUP(L$3,Cartera!$C$5:$DG$15,Creditos1!$A46,FALSE)/$A$1)," ")</f>
        <v>9.912699635703996</v>
      </c>
      <c r="N46" s="23">
        <v>41851</v>
      </c>
      <c r="O46" s="29">
        <v>17.379721634892601</v>
      </c>
      <c r="P46" s="29">
        <v>16.537183422698298</v>
      </c>
      <c r="Q46" s="29">
        <v>16.7401829321518</v>
      </c>
      <c r="R46" s="29">
        <v>17.098550552688302</v>
      </c>
      <c r="S46" s="29">
        <v>13.9883596139691</v>
      </c>
      <c r="T46" s="29">
        <v>15.2885056145912</v>
      </c>
      <c r="U46" s="29">
        <v>15.0735456375919</v>
      </c>
      <c r="V46" s="29">
        <f>+IFERROR(LN(VLOOKUP(V$3,Cartera!$C$23:$DG$33,Creditos1!$A46,0)/$A$1)," ")</f>
        <v>14.704412460397634</v>
      </c>
      <c r="W46" s="29">
        <v>12.9314458403685</v>
      </c>
      <c r="X46" s="29"/>
    </row>
    <row r="47" spans="1:24" x14ac:dyDescent="0.25">
      <c r="A47">
        <v>45</v>
      </c>
      <c r="B47" s="23">
        <v>41882</v>
      </c>
      <c r="C47" s="29">
        <f>+IFERROR(LN(VLOOKUP(C$3,Cartera!$C$5:$DG$15,Creditos1!$A47,FALSE)/$A$1)," ")</f>
        <v>17.105949377730898</v>
      </c>
      <c r="D47" s="29">
        <v>15.604917558649699</v>
      </c>
      <c r="E47" s="29">
        <v>16.0640803670209</v>
      </c>
      <c r="F47" s="29">
        <v>16.521048303291199</v>
      </c>
      <c r="G47" s="29">
        <f>+IFERROR(LN(VLOOKUP(G$3,Cartera!$C$5:$DG$15,Creditos1!$A47,FALSE)/$A$1)," ")</f>
        <v>14.322321849686308</v>
      </c>
      <c r="H47" s="29">
        <v>14.5255743597357</v>
      </c>
      <c r="I47" s="29">
        <v>14.2107773017888</v>
      </c>
      <c r="J47" s="29">
        <v>13.1208847222683</v>
      </c>
      <c r="K47" s="29">
        <v>14.314093377638899</v>
      </c>
      <c r="L47" s="29">
        <f>+IFERROR(LN(VLOOKUP(L$3,Cartera!$C$5:$DG$15,Creditos1!$A47,FALSE)/$A$1)," ")</f>
        <v>10.533792314097044</v>
      </c>
      <c r="N47" s="23">
        <v>41882</v>
      </c>
      <c r="O47" s="29">
        <v>17.385693107957302</v>
      </c>
      <c r="P47" s="29">
        <v>16.5439198043271</v>
      </c>
      <c r="Q47" s="29">
        <v>16.755331135458501</v>
      </c>
      <c r="R47" s="29">
        <v>17.1251094799944</v>
      </c>
      <c r="S47" s="29">
        <v>13.9285442002752</v>
      </c>
      <c r="T47" s="29">
        <v>15.2863521320585</v>
      </c>
      <c r="U47" s="29">
        <v>15.065821040152001</v>
      </c>
      <c r="V47" s="29">
        <f>+IFERROR(LN(VLOOKUP(V$3,Cartera!$C$23:$DG$33,Creditos1!$A47,0)/$A$1)," ")</f>
        <v>14.721541260372476</v>
      </c>
      <c r="W47" s="29">
        <v>12.8961496880229</v>
      </c>
      <c r="X47" s="29"/>
    </row>
    <row r="48" spans="1:24" x14ac:dyDescent="0.25">
      <c r="A48">
        <v>46</v>
      </c>
      <c r="B48" s="23">
        <v>41912</v>
      </c>
      <c r="C48" s="29">
        <f>+IFERROR(LN(VLOOKUP(C$3,Cartera!$C$5:$DG$15,Creditos1!$A48,FALSE)/$A$1)," ")</f>
        <v>17.100500819989588</v>
      </c>
      <c r="D48" s="29">
        <v>15.645408941825</v>
      </c>
      <c r="E48" s="29">
        <v>16.1053925942877</v>
      </c>
      <c r="F48" s="29">
        <v>16.5678407086763</v>
      </c>
      <c r="G48" s="29">
        <f>+IFERROR(LN(VLOOKUP(G$3,Cartera!$C$5:$DG$15,Creditos1!$A48,FALSE)/$A$1)," ")</f>
        <v>14.318613243886654</v>
      </c>
      <c r="H48" s="29">
        <v>14.5536908022485</v>
      </c>
      <c r="I48" s="29">
        <v>14.234190699413301</v>
      </c>
      <c r="J48" s="29">
        <v>13.1287902214416</v>
      </c>
      <c r="K48" s="29">
        <v>14.383450084156699</v>
      </c>
      <c r="L48" s="29">
        <f>+IFERROR(LN(VLOOKUP(L$3,Cartera!$C$5:$DG$15,Creditos1!$A48,FALSE)/$A$1)," ")</f>
        <v>10.816823924583847</v>
      </c>
      <c r="N48" s="23">
        <v>41912</v>
      </c>
      <c r="O48" s="29">
        <v>17.397443592953199</v>
      </c>
      <c r="P48" s="29">
        <v>16.540142460674499</v>
      </c>
      <c r="Q48" s="29">
        <v>16.764207164278201</v>
      </c>
      <c r="R48" s="29">
        <v>17.1075726936857</v>
      </c>
      <c r="S48" s="29">
        <v>13.9228955872887</v>
      </c>
      <c r="T48" s="29">
        <v>15.303876507363301</v>
      </c>
      <c r="U48" s="29">
        <v>15.0758505080998</v>
      </c>
      <c r="V48" s="29">
        <f>+IFERROR(LN(VLOOKUP(V$3,Cartera!$C$23:$DG$33,Creditos1!$A48,0)/$A$1)," ")</f>
        <v>14.757300450240676</v>
      </c>
      <c r="W48" s="29">
        <v>13.117959551897799</v>
      </c>
      <c r="X48" s="29"/>
    </row>
    <row r="49" spans="1:24" x14ac:dyDescent="0.25">
      <c r="A49">
        <v>47</v>
      </c>
      <c r="B49" s="23">
        <v>41943</v>
      </c>
      <c r="C49" s="29">
        <f>+IFERROR(LN(VLOOKUP(C$3,Cartera!$C$5:$DG$15,Creditos1!$A49,FALSE)/$A$1)," ")</f>
        <v>17.13050413519392</v>
      </c>
      <c r="D49" s="29">
        <v>15.644275273178801</v>
      </c>
      <c r="E49" s="29">
        <v>16.0953619256615</v>
      </c>
      <c r="F49" s="29">
        <v>16.627978387584399</v>
      </c>
      <c r="G49" s="29">
        <f>+IFERROR(LN(VLOOKUP(G$3,Cartera!$C$5:$DG$15,Creditos1!$A49,FALSE)/$A$1)," ")</f>
        <v>14.391592768399564</v>
      </c>
      <c r="H49" s="29">
        <v>14.5611950004741</v>
      </c>
      <c r="I49" s="29">
        <v>14.2469426777617</v>
      </c>
      <c r="J49" s="29">
        <v>13.201071466358201</v>
      </c>
      <c r="K49" s="29">
        <v>14.3676537804714</v>
      </c>
      <c r="L49" s="29">
        <f>+IFERROR(LN(VLOOKUP(L$3,Cartera!$C$5:$DG$15,Creditos1!$A49,FALSE)/$A$1)," ")</f>
        <v>10.978856518277727</v>
      </c>
      <c r="N49" s="23">
        <v>41943</v>
      </c>
      <c r="O49" s="29">
        <v>17.415350122652999</v>
      </c>
      <c r="P49" s="29">
        <v>16.545737278818699</v>
      </c>
      <c r="Q49" s="29">
        <v>16.773116560541698</v>
      </c>
      <c r="R49" s="29">
        <v>17.086568659737999</v>
      </c>
      <c r="S49" s="29">
        <v>13.9313424675774</v>
      </c>
      <c r="T49" s="29">
        <v>15.3198644149897</v>
      </c>
      <c r="U49" s="29">
        <v>15.090803999147701</v>
      </c>
      <c r="V49" s="29">
        <f>+IFERROR(LN(VLOOKUP(V$3,Cartera!$C$23:$DG$33,Creditos1!$A49,0)/$A$1)," ")</f>
        <v>14.790953199024839</v>
      </c>
      <c r="W49" s="29">
        <v>13.1994120561268</v>
      </c>
      <c r="X49" s="29"/>
    </row>
    <row r="50" spans="1:24" x14ac:dyDescent="0.25">
      <c r="A50">
        <v>48</v>
      </c>
      <c r="B50" s="23">
        <v>41973</v>
      </c>
      <c r="C50" s="29">
        <f>+IFERROR(LN(VLOOKUP(C$3,Cartera!$C$5:$DG$15,Creditos1!$A50,FALSE)/$A$1)," ")</f>
        <v>17.131916852233708</v>
      </c>
      <c r="D50" s="29">
        <v>15.641219871162001</v>
      </c>
      <c r="E50" s="29">
        <v>16.081764460836101</v>
      </c>
      <c r="F50" s="29">
        <v>16.6152556373648</v>
      </c>
      <c r="G50" s="29">
        <f>+IFERROR(LN(VLOOKUP(G$3,Cartera!$C$5:$DG$15,Creditos1!$A50,FALSE)/$A$1)," ")</f>
        <v>14.431250506256232</v>
      </c>
      <c r="H50" s="29">
        <v>14.556324395854</v>
      </c>
      <c r="I50" s="29">
        <v>14.246195600482899</v>
      </c>
      <c r="J50" s="29">
        <v>13.210572530017201</v>
      </c>
      <c r="K50" s="29">
        <v>14.376080295529601</v>
      </c>
      <c r="L50" s="29">
        <f>+IFERROR(LN(VLOOKUP(L$3,Cartera!$C$5:$DG$15,Creditos1!$A50,FALSE)/$A$1)," ")</f>
        <v>11.33482279625939</v>
      </c>
      <c r="N50" s="23">
        <v>41973</v>
      </c>
      <c r="O50" s="29">
        <v>17.4202258805397</v>
      </c>
      <c r="P50" s="29">
        <v>16.5514548268164</v>
      </c>
      <c r="Q50" s="29">
        <v>16.781922753756501</v>
      </c>
      <c r="R50" s="29">
        <v>17.094260458170702</v>
      </c>
      <c r="S50" s="29">
        <v>13.9580382160251</v>
      </c>
      <c r="T50" s="29">
        <v>15.3350867155381</v>
      </c>
      <c r="U50" s="29">
        <v>15.0820226895468</v>
      </c>
      <c r="V50" s="29">
        <f>+IFERROR(LN(VLOOKUP(V$3,Cartera!$C$23:$DG$33,Creditos1!$A50,0)/$A$1)," ")</f>
        <v>14.787293023944345</v>
      </c>
      <c r="W50" s="29">
        <v>13.2796589406849</v>
      </c>
      <c r="X50" s="29"/>
    </row>
    <row r="51" spans="1:24" x14ac:dyDescent="0.25">
      <c r="A51">
        <v>49</v>
      </c>
      <c r="B51" s="23">
        <v>42004</v>
      </c>
      <c r="C51" s="29">
        <f>+IFERROR(LN(VLOOKUP(C$3,Cartera!$C$5:$DG$15,Creditos1!$A51,FALSE)/$A$1)," ")</f>
        <v>17.170144356043199</v>
      </c>
      <c r="D51" s="29">
        <v>15.619646584775801</v>
      </c>
      <c r="E51" s="29">
        <v>16.097677052366901</v>
      </c>
      <c r="F51" s="29">
        <v>16.614247461458</v>
      </c>
      <c r="G51" s="29">
        <f>+IFERROR(LN(VLOOKUP(G$3,Cartera!$C$5:$DG$15,Creditos1!$A51,FALSE)/$A$1)," ")</f>
        <v>14.384124778206086</v>
      </c>
      <c r="H51" s="29">
        <v>14.623763455043401</v>
      </c>
      <c r="I51" s="29">
        <v>14.280883738447599</v>
      </c>
      <c r="J51" s="29">
        <v>13.3654020589836</v>
      </c>
      <c r="K51" s="29">
        <v>14.369774954218499</v>
      </c>
      <c r="L51" s="29">
        <f>+IFERROR(LN(VLOOKUP(L$3,Cartera!$C$5:$DG$15,Creditos1!$A51,FALSE)/$A$1)," ")</f>
        <v>11.420807617725817</v>
      </c>
      <c r="N51" s="23">
        <v>42004</v>
      </c>
      <c r="O51" s="29">
        <v>17.4344567647241</v>
      </c>
      <c r="P51" s="29">
        <v>16.567386123486301</v>
      </c>
      <c r="Q51" s="29">
        <v>16.823109668117802</v>
      </c>
      <c r="R51" s="29">
        <v>17.106653249980099</v>
      </c>
      <c r="S51" s="29">
        <v>13.981338480276399</v>
      </c>
      <c r="T51" s="29">
        <v>15.3425368544073</v>
      </c>
      <c r="U51" s="29">
        <v>15.108485140082401</v>
      </c>
      <c r="V51" s="29">
        <f>+IFERROR(LN(VLOOKUP(V$3,Cartera!$C$23:$DG$33,Creditos1!$A51,0)/$A$1)," ")</f>
        <v>14.771698811205352</v>
      </c>
      <c r="W51" s="29">
        <v>13.4408198347382</v>
      </c>
      <c r="X51" s="29">
        <v>9.6058957069396502</v>
      </c>
    </row>
    <row r="52" spans="1:24" x14ac:dyDescent="0.25">
      <c r="A52">
        <v>50</v>
      </c>
      <c r="B52" s="23">
        <v>42035</v>
      </c>
      <c r="C52" s="29">
        <f>+IFERROR(LN(VLOOKUP(C$3,Cartera!$C$5:$DG$15,Creditos1!$A52,FALSE)/$A$1)," ")</f>
        <v>17.204362973286898</v>
      </c>
      <c r="D52" s="29">
        <v>15.6328262717602</v>
      </c>
      <c r="E52" s="29">
        <v>16.1561367012064</v>
      </c>
      <c r="F52" s="29">
        <v>16.6384869959155</v>
      </c>
      <c r="G52" s="29">
        <f>+IFERROR(LN(VLOOKUP(G$3,Cartera!$C$5:$DG$15,Creditos1!$A52,FALSE)/$A$1)," ")</f>
        <v>14.294110675633435</v>
      </c>
      <c r="H52" s="29">
        <v>14.6342406608068</v>
      </c>
      <c r="I52" s="29">
        <v>14.324662950906401</v>
      </c>
      <c r="J52" s="29">
        <v>13.4271209021112</v>
      </c>
      <c r="K52" s="29">
        <v>14.4063093911551</v>
      </c>
      <c r="L52" s="29">
        <f>+IFERROR(LN(VLOOKUP(L$3,Cartera!$C$5:$DG$15,Creditos1!$A52,FALSE)/$A$1)," ")</f>
        <v>11.468193231462008</v>
      </c>
      <c r="N52" s="23">
        <v>42035</v>
      </c>
      <c r="O52" s="29">
        <v>17.446126210338502</v>
      </c>
      <c r="P52" s="29">
        <v>16.5878194312582</v>
      </c>
      <c r="Q52" s="29">
        <v>16.8495032717701</v>
      </c>
      <c r="R52" s="29">
        <v>17.107972154417499</v>
      </c>
      <c r="S52" s="29">
        <v>14.0080873686159</v>
      </c>
      <c r="T52" s="29">
        <v>15.3592365334367</v>
      </c>
      <c r="U52" s="29">
        <v>15.1270873299515</v>
      </c>
      <c r="V52" s="29">
        <f>+IFERROR(LN(VLOOKUP(V$3,Cartera!$C$23:$DG$33,Creditos1!$A52,0)/$A$1)," ")</f>
        <v>14.768248001805649</v>
      </c>
      <c r="W52" s="29">
        <v>13.4627037533626</v>
      </c>
      <c r="X52" s="29">
        <v>9.6932583524783595</v>
      </c>
    </row>
    <row r="53" spans="1:24" x14ac:dyDescent="0.25">
      <c r="A53">
        <v>51</v>
      </c>
      <c r="B53" s="23">
        <v>42063</v>
      </c>
      <c r="C53" s="29">
        <f>+IFERROR(LN(VLOOKUP(C$3,Cartera!$C$5:$DG$15,Creditos1!$A53,FALSE)/$A$1)," ")</f>
        <v>17.195719107369165</v>
      </c>
      <c r="D53" s="29">
        <v>15.647360465729401</v>
      </c>
      <c r="E53" s="29">
        <v>16.117264128093002</v>
      </c>
      <c r="F53" s="29">
        <v>16.654791330230601</v>
      </c>
      <c r="G53" s="29">
        <f>+IFERROR(LN(VLOOKUP(G$3,Cartera!$C$5:$DG$15,Creditos1!$A53,FALSE)/$A$1)," ")</f>
        <v>14.419160143583573</v>
      </c>
      <c r="H53" s="29">
        <v>14.6725229935382</v>
      </c>
      <c r="I53" s="29">
        <v>14.344897104332199</v>
      </c>
      <c r="J53" s="29">
        <v>13.391458044319</v>
      </c>
      <c r="K53" s="29">
        <v>14.4328954178581</v>
      </c>
      <c r="L53" s="29">
        <f>+IFERROR(LN(VLOOKUP(L$3,Cartera!$C$5:$DG$15,Creditos1!$A53,FALSE)/$A$1)," ")</f>
        <v>11.400000298462563</v>
      </c>
      <c r="N53" s="23">
        <v>42063</v>
      </c>
      <c r="O53" s="29">
        <v>17.459900711077601</v>
      </c>
      <c r="P53" s="29">
        <v>16.599777077816299</v>
      </c>
      <c r="Q53" s="29">
        <v>16.862425635889199</v>
      </c>
      <c r="R53" s="29">
        <v>17.1250346543654</v>
      </c>
      <c r="S53" s="29">
        <v>14.018728979615799</v>
      </c>
      <c r="T53" s="29">
        <v>15.377699904433699</v>
      </c>
      <c r="U53" s="29">
        <v>15.130643063284101</v>
      </c>
      <c r="V53" s="29">
        <f>+IFERROR(LN(VLOOKUP(V$3,Cartera!$C$23:$DG$33,Creditos1!$A53,0)/$A$1)," ")</f>
        <v>14.779423352458045</v>
      </c>
      <c r="W53" s="29">
        <v>13.475448280218099</v>
      </c>
      <c r="X53" s="29">
        <v>9.7638383716381298</v>
      </c>
    </row>
    <row r="54" spans="1:24" x14ac:dyDescent="0.25">
      <c r="A54">
        <v>52</v>
      </c>
      <c r="B54" s="23">
        <v>42094</v>
      </c>
      <c r="C54" s="29">
        <f>+IFERROR(LN(VLOOKUP(C$3,Cartera!$C$5:$DG$15,Creditos1!$A54,FALSE)/$A$1)," ")</f>
        <v>17.213371834413529</v>
      </c>
      <c r="D54" s="29">
        <v>15.6563839816555</v>
      </c>
      <c r="E54" s="29">
        <v>16.283997795323501</v>
      </c>
      <c r="F54" s="29">
        <v>16.686482781790701</v>
      </c>
      <c r="G54" s="29">
        <f>+IFERROR(LN(VLOOKUP(G$3,Cartera!$C$5:$DG$15,Creditos1!$A54,FALSE)/$A$1)," ")</f>
        <v>14.539190791611775</v>
      </c>
      <c r="H54" s="29">
        <v>14.6892041407328</v>
      </c>
      <c r="I54" s="29">
        <v>14.390837049070001</v>
      </c>
      <c r="J54" s="29">
        <v>13.420206390908699</v>
      </c>
      <c r="K54" s="29">
        <v>14.4524333712368</v>
      </c>
      <c r="L54" s="29">
        <f>+IFERROR(LN(VLOOKUP(L$3,Cartera!$C$5:$DG$15,Creditos1!$A54,FALSE)/$A$1)," ")</f>
        <v>11.444182163159603</v>
      </c>
      <c r="N54" s="23">
        <v>42094</v>
      </c>
      <c r="O54" s="29">
        <v>17.477496653693901</v>
      </c>
      <c r="P54" s="29">
        <v>16.611548904285399</v>
      </c>
      <c r="Q54" s="29">
        <v>16.783914180180599</v>
      </c>
      <c r="R54" s="29">
        <v>17.131820207174499</v>
      </c>
      <c r="S54" s="29">
        <v>14.019714505357999</v>
      </c>
      <c r="T54" s="29">
        <v>15.393379053833099</v>
      </c>
      <c r="U54" s="29">
        <v>15.143986616100801</v>
      </c>
      <c r="V54" s="29">
        <f>+IFERROR(LN(VLOOKUP(V$3,Cartera!$C$23:$DG$33,Creditos1!$A54,0)/$A$1)," ")</f>
        <v>14.784263201088626</v>
      </c>
      <c r="W54" s="29">
        <v>13.376901300694399</v>
      </c>
      <c r="X54" s="29">
        <v>9.7206394159794804</v>
      </c>
    </row>
    <row r="55" spans="1:24" x14ac:dyDescent="0.25">
      <c r="A55">
        <v>53</v>
      </c>
      <c r="B55" s="23">
        <v>42124</v>
      </c>
      <c r="C55" s="29">
        <f>+IFERROR(LN(VLOOKUP(C$3,Cartera!$C$5:$DG$15,Creditos1!$A55,FALSE)/$A$1)," ")</f>
        <v>17.249654834464579</v>
      </c>
      <c r="D55" s="29">
        <v>15.6542699042677</v>
      </c>
      <c r="E55" s="29">
        <v>16.348057787129299</v>
      </c>
      <c r="F55" s="29">
        <v>16.691024297051399</v>
      </c>
      <c r="G55" s="29">
        <f>+IFERROR(LN(VLOOKUP(G$3,Cartera!$C$5:$DG$15,Creditos1!$A55,FALSE)/$A$1)," ")</f>
        <v>14.519000928227946</v>
      </c>
      <c r="H55" s="29">
        <v>14.695963248533999</v>
      </c>
      <c r="I55" s="29">
        <v>14.336046283261901</v>
      </c>
      <c r="J55" s="29">
        <v>13.4537727135199</v>
      </c>
      <c r="K55" s="29">
        <v>14.460963679328399</v>
      </c>
      <c r="L55" s="29">
        <f>+IFERROR(LN(VLOOKUP(L$3,Cartera!$C$5:$DG$15,Creditos1!$A55,FALSE)/$A$1)," ")</f>
        <v>11.303086760339262</v>
      </c>
      <c r="N55" s="23">
        <v>42124</v>
      </c>
      <c r="O55" s="29">
        <v>17.488442275600399</v>
      </c>
      <c r="P55" s="29">
        <v>16.6322096548217</v>
      </c>
      <c r="Q55" s="29">
        <v>16.790154023464599</v>
      </c>
      <c r="R55" s="29">
        <v>17.1495265797714</v>
      </c>
      <c r="S55" s="29">
        <v>14.069374965016999</v>
      </c>
      <c r="T55" s="29">
        <v>15.4029901375775</v>
      </c>
      <c r="U55" s="29">
        <v>15.177331841556001</v>
      </c>
      <c r="V55" s="29">
        <f>+IFERROR(LN(VLOOKUP(V$3,Cartera!$C$23:$DG$33,Creditos1!$A55,0)/$A$1)," ")</f>
        <v>14.778219861440231</v>
      </c>
      <c r="W55" s="29">
        <v>13.3684142878133</v>
      </c>
      <c r="X55" s="29">
        <v>9.6851328531813703</v>
      </c>
    </row>
    <row r="56" spans="1:24" x14ac:dyDescent="0.25">
      <c r="A56">
        <v>54</v>
      </c>
      <c r="B56" s="23">
        <v>42155</v>
      </c>
      <c r="C56" s="29">
        <f>+IFERROR(LN(VLOOKUP(C$3,Cartera!$C$5:$DG$15,Creditos1!$A56,FALSE)/$A$1)," ")</f>
        <v>17.264068121368641</v>
      </c>
      <c r="D56" s="29">
        <v>15.621105345704301</v>
      </c>
      <c r="E56" s="29">
        <v>16.449593784161799</v>
      </c>
      <c r="F56" s="29">
        <v>16.710675566268701</v>
      </c>
      <c r="G56" s="29">
        <f>+IFERROR(LN(VLOOKUP(G$3,Cartera!$C$5:$DG$15,Creditos1!$A56,FALSE)/$A$1)," ")</f>
        <v>14.460259557223214</v>
      </c>
      <c r="H56" s="29">
        <v>14.714666263412701</v>
      </c>
      <c r="I56" s="29">
        <v>14.3070532099314</v>
      </c>
      <c r="J56" s="29">
        <v>13.448516889262301</v>
      </c>
      <c r="K56" s="29">
        <v>14.5230572210984</v>
      </c>
      <c r="L56" s="29">
        <f>+IFERROR(LN(VLOOKUP(L$3,Cartera!$C$5:$DG$15,Creditos1!$A56,FALSE)/$A$1)," ")</f>
        <v>11.301696279874953</v>
      </c>
      <c r="N56" s="23">
        <v>42155</v>
      </c>
      <c r="O56" s="29">
        <v>17.493112545756201</v>
      </c>
      <c r="P56" s="29">
        <v>16.6504312448895</v>
      </c>
      <c r="Q56" s="29">
        <v>16.766689437831399</v>
      </c>
      <c r="R56" s="29">
        <v>17.157998364663801</v>
      </c>
      <c r="S56" s="29">
        <v>12.618195010002101</v>
      </c>
      <c r="T56" s="29">
        <v>15.4006049909135</v>
      </c>
      <c r="U56" s="29">
        <v>15.204865509395001</v>
      </c>
      <c r="V56" s="29">
        <f>+IFERROR(LN(VLOOKUP(V$3,Cartera!$C$23:$DG$33,Creditos1!$A56,0)/$A$1)," ")</f>
        <v>14.809823540237216</v>
      </c>
      <c r="W56" s="29">
        <v>13.113531743314701</v>
      </c>
      <c r="X56" s="29">
        <v>9.7330496203947199</v>
      </c>
    </row>
    <row r="57" spans="1:24" x14ac:dyDescent="0.25">
      <c r="A57">
        <v>55</v>
      </c>
      <c r="B57" s="23">
        <v>42185</v>
      </c>
      <c r="C57" s="29">
        <f>+IFERROR(LN(VLOOKUP(C$3,Cartera!$C$5:$DG$15,Creditos1!$A57,FALSE)/$A$1)," ")</f>
        <v>17.223256619601074</v>
      </c>
      <c r="D57" s="29">
        <v>15.623910727617201</v>
      </c>
      <c r="E57" s="29">
        <v>16.4630220240462</v>
      </c>
      <c r="F57" s="29">
        <v>16.746293902287299</v>
      </c>
      <c r="G57" s="29">
        <f>+IFERROR(LN(VLOOKUP(G$3,Cartera!$C$5:$DG$15,Creditos1!$A57,FALSE)/$A$1)," ")</f>
        <v>14.481562997765478</v>
      </c>
      <c r="H57" s="29">
        <v>14.679965010944301</v>
      </c>
      <c r="I57" s="29">
        <v>14.2683386435566</v>
      </c>
      <c r="J57" s="29">
        <v>13.503158636129401</v>
      </c>
      <c r="K57" s="29">
        <v>14.5613975874325</v>
      </c>
      <c r="L57" s="29">
        <f>+IFERROR(LN(VLOOKUP(L$3,Cartera!$C$5:$DG$15,Creditos1!$A57,FALSE)/$A$1)," ")</f>
        <v>11.368846065777127</v>
      </c>
      <c r="N57" s="23">
        <v>42185</v>
      </c>
      <c r="O57" s="29">
        <v>17.503541438877001</v>
      </c>
      <c r="P57" s="29">
        <v>16.675114560878999</v>
      </c>
      <c r="Q57" s="29">
        <v>16.771005499572599</v>
      </c>
      <c r="R57" s="29">
        <v>17.1592945449271</v>
      </c>
      <c r="S57" s="29">
        <v>12.4037933432037</v>
      </c>
      <c r="T57" s="29">
        <v>15.418027031557401</v>
      </c>
      <c r="U57" s="29">
        <v>15.22839226168</v>
      </c>
      <c r="V57" s="29">
        <f>+IFERROR(LN(VLOOKUP(V$3,Cartera!$C$23:$DG$33,Creditos1!$A57,0)/$A$1)," ")</f>
        <v>14.843688797905362</v>
      </c>
      <c r="W57" s="29">
        <v>13.0070923318141</v>
      </c>
      <c r="X57" s="29">
        <v>9.7921952624180495</v>
      </c>
    </row>
    <row r="58" spans="1:24" x14ac:dyDescent="0.25">
      <c r="A58">
        <v>56</v>
      </c>
      <c r="B58" s="23">
        <v>42216</v>
      </c>
      <c r="C58" s="29">
        <f>+IFERROR(LN(VLOOKUP(C$3,Cartera!$C$5:$DG$15,Creditos1!$A58,FALSE)/$A$1)," ")</f>
        <v>17.24496771481957</v>
      </c>
      <c r="D58" s="29">
        <v>15.6865512201852</v>
      </c>
      <c r="E58" s="29">
        <v>16.470101919451601</v>
      </c>
      <c r="F58" s="29">
        <v>16.751856684356699</v>
      </c>
      <c r="G58" s="29">
        <f>+IFERROR(LN(VLOOKUP(G$3,Cartera!$C$5:$DG$15,Creditos1!$A58,FALSE)/$A$1)," ")</f>
        <v>14.515110877110061</v>
      </c>
      <c r="H58" s="29">
        <v>14.6896136619914</v>
      </c>
      <c r="I58" s="29">
        <v>14.34963397386</v>
      </c>
      <c r="J58" s="29">
        <v>13.562936696774001</v>
      </c>
      <c r="K58" s="29">
        <v>14.6531407801064</v>
      </c>
      <c r="L58" s="29">
        <f>+IFERROR(LN(VLOOKUP(L$3,Cartera!$C$5:$DG$15,Creditos1!$A58,FALSE)/$A$1)," ")</f>
        <v>11.548027612309088</v>
      </c>
      <c r="N58" s="23">
        <v>42216</v>
      </c>
      <c r="O58" s="29">
        <v>17.518145568931399</v>
      </c>
      <c r="P58" s="29">
        <v>16.664865885398399</v>
      </c>
      <c r="Q58" s="29">
        <v>16.819234421194199</v>
      </c>
      <c r="R58" s="29">
        <v>17.166932396224901</v>
      </c>
      <c r="S58" s="29">
        <v>12.4463634397287</v>
      </c>
      <c r="T58" s="29">
        <v>15.426002080902</v>
      </c>
      <c r="U58" s="29">
        <v>15.242753005639001</v>
      </c>
      <c r="V58" s="29">
        <f>+IFERROR(LN(VLOOKUP(V$3,Cartera!$C$23:$DG$33,Creditos1!$A58,0)/$A$1)," ")</f>
        <v>14.835287978623139</v>
      </c>
      <c r="W58" s="29">
        <v>12.679256285337701</v>
      </c>
      <c r="X58" s="29">
        <v>9.8811552611105196</v>
      </c>
    </row>
    <row r="59" spans="1:24" x14ac:dyDescent="0.25">
      <c r="A59">
        <v>57</v>
      </c>
      <c r="B59" s="23">
        <v>42247</v>
      </c>
      <c r="C59" s="29">
        <f>+IFERROR(LN(VLOOKUP(C$3,Cartera!$C$5:$DG$15,Creditos1!$A59,FALSE)/$A$1)," ")</f>
        <v>17.305211853281442</v>
      </c>
      <c r="D59" s="29">
        <v>15.706974770673</v>
      </c>
      <c r="E59" s="29">
        <v>16.459517932901498</v>
      </c>
      <c r="F59" s="29">
        <v>16.748546082409</v>
      </c>
      <c r="G59" s="29">
        <f>+IFERROR(LN(VLOOKUP(G$3,Cartera!$C$5:$DG$15,Creditos1!$A59,FALSE)/$A$1)," ")</f>
        <v>14.484160703634032</v>
      </c>
      <c r="H59" s="29">
        <v>14.771017989447699</v>
      </c>
      <c r="I59" s="29">
        <v>14.318758367413499</v>
      </c>
      <c r="J59" s="29">
        <v>13.5252407446972</v>
      </c>
      <c r="K59" s="29">
        <v>14.695175442508001</v>
      </c>
      <c r="L59" s="29">
        <f>+IFERROR(LN(VLOOKUP(L$3,Cartera!$C$5:$DG$15,Creditos1!$A59,FALSE)/$A$1)," ")</f>
        <v>11.575006030245245</v>
      </c>
      <c r="N59" s="23">
        <v>42247</v>
      </c>
      <c r="O59" s="29">
        <v>17.5450987819173</v>
      </c>
      <c r="P59" s="29">
        <v>16.666655805163401</v>
      </c>
      <c r="Q59" s="29">
        <v>16.841808284750201</v>
      </c>
      <c r="R59" s="29">
        <v>17.169152955025499</v>
      </c>
      <c r="S59" s="29">
        <v>12.377853249512601</v>
      </c>
      <c r="T59" s="29">
        <v>15.4545292074647</v>
      </c>
      <c r="U59" s="29">
        <v>15.2473120388207</v>
      </c>
      <c r="V59" s="29">
        <f>+IFERROR(LN(VLOOKUP(V$3,Cartera!$C$23:$DG$33,Creditos1!$A59,0)/$A$1)," ")</f>
        <v>14.85688634376239</v>
      </c>
      <c r="W59" s="29">
        <v>12.724533765892</v>
      </c>
      <c r="X59" s="29">
        <v>10.2739506744162</v>
      </c>
    </row>
    <row r="60" spans="1:24" x14ac:dyDescent="0.25">
      <c r="A60">
        <v>58</v>
      </c>
      <c r="B60" s="23">
        <v>42277</v>
      </c>
      <c r="C60" s="29">
        <f>+IFERROR(LN(VLOOKUP(C$3,Cartera!$C$5:$DG$15,Creditos1!$A60,FALSE)/$A$1)," ")</f>
        <v>17.30238568452976</v>
      </c>
      <c r="D60" s="29">
        <v>15.776049553663199</v>
      </c>
      <c r="E60" s="29">
        <v>16.508938959096199</v>
      </c>
      <c r="F60" s="29">
        <v>16.762589316097099</v>
      </c>
      <c r="G60" s="29">
        <f>+IFERROR(LN(VLOOKUP(G$3,Cartera!$C$5:$DG$15,Creditos1!$A60,FALSE)/$A$1)," ")</f>
        <v>14.503314903255278</v>
      </c>
      <c r="H60" s="29">
        <v>14.786591671773399</v>
      </c>
      <c r="I60" s="29">
        <v>14.337511081326699</v>
      </c>
      <c r="J60" s="29">
        <v>13.594597267816599</v>
      </c>
      <c r="K60" s="29">
        <v>14.6957090510168</v>
      </c>
      <c r="L60" s="29">
        <f>+IFERROR(LN(VLOOKUP(L$3,Cartera!$C$5:$DG$15,Creditos1!$A60,FALSE)/$A$1)," ")</f>
        <v>11.456606192964033</v>
      </c>
      <c r="N60" s="23">
        <v>42277</v>
      </c>
      <c r="O60" s="29">
        <v>17.556155900683098</v>
      </c>
      <c r="P60" s="29">
        <v>16.670226483130701</v>
      </c>
      <c r="Q60" s="29">
        <v>16.8567850632976</v>
      </c>
      <c r="R60" s="29">
        <v>17.168582920913199</v>
      </c>
      <c r="S60" s="29">
        <v>12.3699307229745</v>
      </c>
      <c r="T60" s="29">
        <v>15.451253860831301</v>
      </c>
      <c r="U60" s="29">
        <v>15.257051654393701</v>
      </c>
      <c r="V60" s="29">
        <f>+IFERROR(LN(VLOOKUP(V$3,Cartera!$C$23:$DG$33,Creditos1!$A60,0)/$A$1)," ")</f>
        <v>14.860498266666989</v>
      </c>
      <c r="W60" s="29">
        <v>12.711053238571401</v>
      </c>
      <c r="X60" s="29">
        <v>10.3073629686036</v>
      </c>
    </row>
    <row r="61" spans="1:24" x14ac:dyDescent="0.25">
      <c r="A61">
        <v>59</v>
      </c>
      <c r="B61" s="23">
        <v>42308</v>
      </c>
      <c r="C61" s="29">
        <f>+IFERROR(LN(VLOOKUP(C$3,Cartera!$C$5:$DG$15,Creditos1!$A61,FALSE)/$A$1)," ")</f>
        <v>17.321123790108079</v>
      </c>
      <c r="D61" s="29">
        <v>15.823186826776199</v>
      </c>
      <c r="E61" s="29">
        <v>16.519187016624699</v>
      </c>
      <c r="F61" s="29">
        <v>16.763715176606201</v>
      </c>
      <c r="G61" s="29">
        <f>+IFERROR(LN(VLOOKUP(G$3,Cartera!$C$5:$DG$15,Creditos1!$A61,FALSE)/$A$1)," ")</f>
        <v>14.520630907406845</v>
      </c>
      <c r="H61" s="29">
        <v>14.8163701634092</v>
      </c>
      <c r="I61" s="29">
        <v>14.392602199179199</v>
      </c>
      <c r="J61" s="29">
        <v>13.5929779122732</v>
      </c>
      <c r="K61" s="29">
        <v>14.722151498598301</v>
      </c>
      <c r="L61" s="29">
        <f>+IFERROR(LN(VLOOKUP(L$3,Cartera!$C$5:$DG$15,Creditos1!$A61,FALSE)/$A$1)," ")</f>
        <v>11.365602547483183</v>
      </c>
      <c r="N61" s="23">
        <v>42308</v>
      </c>
      <c r="O61" s="29">
        <v>17.542149074100902</v>
      </c>
      <c r="P61" s="29">
        <v>16.687109302367901</v>
      </c>
      <c r="Q61" s="29">
        <v>16.877995625888701</v>
      </c>
      <c r="R61" s="29">
        <v>17.177418596586801</v>
      </c>
      <c r="S61" s="29">
        <v>12.3461996042775</v>
      </c>
      <c r="T61" s="29">
        <v>15.467657072782</v>
      </c>
      <c r="U61" s="29">
        <v>15.276792596565199</v>
      </c>
      <c r="V61" s="29">
        <f>+IFERROR(LN(VLOOKUP(V$3,Cartera!$C$23:$DG$33,Creditos1!$A61,0)/$A$1)," ")</f>
        <v>14.862898219995921</v>
      </c>
      <c r="W61" s="29">
        <v>12.370910371733901</v>
      </c>
      <c r="X61" s="29">
        <v>10.6190012475566</v>
      </c>
    </row>
    <row r="62" spans="1:24" x14ac:dyDescent="0.25">
      <c r="A62">
        <v>60</v>
      </c>
      <c r="B62" s="23">
        <v>42338</v>
      </c>
      <c r="C62" s="29">
        <f>+IFERROR(LN(VLOOKUP(C$3,Cartera!$C$5:$DG$15,Creditos1!$A62,FALSE)/$A$1)," ")</f>
        <v>17.337519572708352</v>
      </c>
      <c r="D62" s="29">
        <v>15.821335047205199</v>
      </c>
      <c r="E62" s="29">
        <v>16.561912932952598</v>
      </c>
      <c r="F62" s="29">
        <v>16.783319641640102</v>
      </c>
      <c r="G62" s="29">
        <f>+IFERROR(LN(VLOOKUP(G$3,Cartera!$C$5:$DG$15,Creditos1!$A62,FALSE)/$A$1)," ")</f>
        <v>14.548304949488417</v>
      </c>
      <c r="H62" s="29">
        <v>14.8490337127324</v>
      </c>
      <c r="I62" s="29">
        <v>14.412003577380201</v>
      </c>
      <c r="J62" s="29">
        <v>13.643637335172199</v>
      </c>
      <c r="K62" s="29">
        <v>14.7461660658262</v>
      </c>
      <c r="L62" s="29">
        <f>+IFERROR(LN(VLOOKUP(L$3,Cartera!$C$5:$DG$15,Creditos1!$A62,FALSE)/$A$1)," ")</f>
        <v>11.202965062926747</v>
      </c>
      <c r="N62" s="23">
        <v>42338</v>
      </c>
      <c r="O62" s="29">
        <v>17.5553091353291</v>
      </c>
      <c r="P62" s="29">
        <v>16.6924404710932</v>
      </c>
      <c r="Q62" s="29">
        <v>16.878577695868898</v>
      </c>
      <c r="R62" s="29">
        <v>17.183786917172998</v>
      </c>
      <c r="S62" s="29">
        <v>12.5031133597556</v>
      </c>
      <c r="T62" s="29">
        <v>15.480911561764101</v>
      </c>
      <c r="U62" s="29">
        <v>15.311653799857799</v>
      </c>
      <c r="V62" s="29">
        <f>+IFERROR(LN(VLOOKUP(V$3,Cartera!$C$23:$DG$33,Creditos1!$A62,0)/$A$1)," ")</f>
        <v>14.867271807350447</v>
      </c>
      <c r="W62" s="29">
        <v>12.565381277499</v>
      </c>
      <c r="X62" s="29">
        <v>10.699526976798399</v>
      </c>
    </row>
    <row r="63" spans="1:24" x14ac:dyDescent="0.25">
      <c r="A63">
        <v>61</v>
      </c>
      <c r="B63" s="23">
        <v>42369</v>
      </c>
      <c r="C63" s="29">
        <f>+IFERROR(LN(VLOOKUP(C$3,Cartera!$C$5:$DG$15,Creditos1!$A63,FALSE)/$A$1)," ")</f>
        <v>17.306759356822866</v>
      </c>
      <c r="D63" s="29">
        <v>15.7932567633083</v>
      </c>
      <c r="E63" s="29">
        <v>16.567803813934599</v>
      </c>
      <c r="F63" s="29">
        <v>16.8021986529556</v>
      </c>
      <c r="G63" s="29">
        <f>+IFERROR(LN(VLOOKUP(G$3,Cartera!$C$5:$DG$15,Creditos1!$A63,FALSE)/$A$1)," ")</f>
        <v>14.552053080813508</v>
      </c>
      <c r="H63" s="29">
        <v>14.838215683800801</v>
      </c>
      <c r="I63" s="29">
        <v>14.433208746149001</v>
      </c>
      <c r="J63" s="29">
        <v>13.6382692348396</v>
      </c>
      <c r="K63" s="29">
        <v>14.682380523807501</v>
      </c>
      <c r="L63" s="29">
        <f>+IFERROR(LN(VLOOKUP(L$3,Cartera!$C$5:$DG$15,Creditos1!$A63,FALSE)/$A$1)," ")</f>
        <v>11.313836517518196</v>
      </c>
      <c r="N63" s="23">
        <v>42369</v>
      </c>
      <c r="O63" s="29">
        <v>17.568237131069601</v>
      </c>
      <c r="P63" s="29">
        <v>16.698774337031999</v>
      </c>
      <c r="Q63" s="29">
        <v>16.883467130690399</v>
      </c>
      <c r="R63" s="29">
        <v>17.191897025874098</v>
      </c>
      <c r="S63" s="29">
        <v>12.0721839934149</v>
      </c>
      <c r="T63" s="29">
        <v>15.5075194788012</v>
      </c>
      <c r="U63" s="29">
        <v>15.316030080761401</v>
      </c>
      <c r="V63" s="29">
        <f>+IFERROR(LN(VLOOKUP(V$3,Cartera!$C$23:$DG$33,Creditos1!$A63,0)/$A$1)," ")</f>
        <v>14.877024941733939</v>
      </c>
      <c r="W63" s="29">
        <v>13.053489210158901</v>
      </c>
      <c r="X63" s="29">
        <v>10.7615079810684</v>
      </c>
    </row>
    <row r="64" spans="1:24" x14ac:dyDescent="0.25">
      <c r="A64">
        <v>62</v>
      </c>
      <c r="B64" s="23">
        <v>42400</v>
      </c>
      <c r="C64" s="29">
        <f>+IFERROR(LN(VLOOKUP(C$3,Cartera!$C$5:$DG$15,Creditos1!$A64,FALSE)/$A$1)," ")</f>
        <v>17.343631373287209</v>
      </c>
      <c r="D64" s="29">
        <v>15.8274457934069</v>
      </c>
      <c r="E64" s="29">
        <v>16.590983154670798</v>
      </c>
      <c r="F64" s="29">
        <v>16.799820486526102</v>
      </c>
      <c r="G64" s="29">
        <f>+IFERROR(LN(VLOOKUP(G$3,Cartera!$C$5:$DG$15,Creditos1!$A64,FALSE)/$A$1)," ")</f>
        <v>14.596041340913962</v>
      </c>
      <c r="H64" s="29">
        <v>14.8374603668573</v>
      </c>
      <c r="I64" s="29">
        <v>14.4182596781418</v>
      </c>
      <c r="J64" s="29">
        <v>13.660326052298901</v>
      </c>
      <c r="K64" s="29">
        <v>14.7239548962513</v>
      </c>
      <c r="L64" s="29">
        <f>+IFERROR(LN(VLOOKUP(L$3,Cartera!$C$5:$DG$15,Creditos1!$A64,FALSE)/$A$1)," ")</f>
        <v>11.158438357399731</v>
      </c>
      <c r="N64" s="23">
        <v>42400</v>
      </c>
      <c r="O64" s="29">
        <v>17.5849654748985</v>
      </c>
      <c r="P64" s="29">
        <v>16.7062626671682</v>
      </c>
      <c r="Q64" s="29">
        <v>16.894591711165901</v>
      </c>
      <c r="R64" s="29">
        <v>17.2013202945747</v>
      </c>
      <c r="S64" s="29">
        <v>12.174466280669</v>
      </c>
      <c r="T64" s="29">
        <v>15.521001626433501</v>
      </c>
      <c r="U64" s="29">
        <v>15.311711833354</v>
      </c>
      <c r="V64" s="29">
        <f>+IFERROR(LN(VLOOKUP(V$3,Cartera!$C$23:$DG$33,Creditos1!$A64,0)/$A$1)," ")</f>
        <v>14.875138622290752</v>
      </c>
      <c r="W64" s="29">
        <v>13.0387272450194</v>
      </c>
      <c r="X64" s="29">
        <v>10.8578908183812</v>
      </c>
    </row>
    <row r="65" spans="1:24" x14ac:dyDescent="0.25">
      <c r="A65">
        <v>63</v>
      </c>
      <c r="B65" s="23">
        <v>42429</v>
      </c>
      <c r="C65" s="29">
        <f>+IFERROR(LN(VLOOKUP(C$3,Cartera!$C$5:$DG$15,Creditos1!$A65,FALSE)/$A$1)," ")</f>
        <v>17.336965667529402</v>
      </c>
      <c r="D65" s="29">
        <v>15.833149488992101</v>
      </c>
      <c r="E65" s="29">
        <v>16.605591315641998</v>
      </c>
      <c r="F65" s="29">
        <v>16.834909039487101</v>
      </c>
      <c r="G65" s="29">
        <f>+IFERROR(LN(VLOOKUP(G$3,Cartera!$C$5:$DG$15,Creditos1!$A65,FALSE)/$A$1)," ")</f>
        <v>14.456766648150142</v>
      </c>
      <c r="H65" s="29">
        <v>14.846726494288699</v>
      </c>
      <c r="I65" s="29">
        <v>14.3947529994159</v>
      </c>
      <c r="J65" s="29">
        <v>13.636868380116701</v>
      </c>
      <c r="K65" s="29">
        <v>14.705890474179199</v>
      </c>
      <c r="L65" s="29">
        <f>+IFERROR(LN(VLOOKUP(L$3,Cartera!$C$5:$DG$15,Creditos1!$A65,FALSE)/$A$1)," ")</f>
        <v>11.238007061232745</v>
      </c>
      <c r="N65" s="23">
        <v>42429</v>
      </c>
      <c r="O65" s="29">
        <v>17.5942346330649</v>
      </c>
      <c r="P65" s="29">
        <v>16.716566517589001</v>
      </c>
      <c r="Q65" s="29">
        <v>16.897687982180699</v>
      </c>
      <c r="R65" s="29">
        <v>17.212144411742202</v>
      </c>
      <c r="S65" s="29">
        <v>12.239528736132399</v>
      </c>
      <c r="T65" s="29">
        <v>15.528318621891</v>
      </c>
      <c r="U65" s="29">
        <v>15.3065506165191</v>
      </c>
      <c r="V65" s="29">
        <f>+IFERROR(LN(VLOOKUP(V$3,Cartera!$C$23:$DG$33,Creditos1!$A65,0)/$A$1)," ")</f>
        <v>14.884037750770878</v>
      </c>
      <c r="W65" s="29">
        <v>13.1300556278686</v>
      </c>
      <c r="X65" s="29">
        <v>10.9358437140029</v>
      </c>
    </row>
    <row r="66" spans="1:24" x14ac:dyDescent="0.25">
      <c r="A66">
        <v>64</v>
      </c>
      <c r="B66" s="23">
        <v>42460</v>
      </c>
      <c r="C66" s="29">
        <f>+IFERROR(LN(VLOOKUP(C$3,Cartera!$C$5:$DG$15,Creditos1!$A66,FALSE)/$A$1)," ")</f>
        <v>17.35271454143642</v>
      </c>
      <c r="D66" s="29">
        <v>15.757821713756099</v>
      </c>
      <c r="E66" s="29">
        <v>16.5129570198416</v>
      </c>
      <c r="F66" s="29">
        <v>16.836498390907099</v>
      </c>
      <c r="G66" s="29">
        <f>+IFERROR(LN(VLOOKUP(G$3,Cartera!$C$5:$DG$15,Creditos1!$A66,FALSE)/$A$1)," ")</f>
        <v>14.439478218501657</v>
      </c>
      <c r="H66" s="29">
        <v>14.855580086329701</v>
      </c>
      <c r="I66" s="29">
        <v>14.3732750364066</v>
      </c>
      <c r="J66" s="29">
        <v>13.624079126947599</v>
      </c>
      <c r="K66" s="29">
        <v>14.695306446430299</v>
      </c>
      <c r="L66" s="29">
        <f>+IFERROR(LN(VLOOKUP(L$3,Cartera!$C$5:$DG$15,Creditos1!$A66,FALSE)/$A$1)," ")</f>
        <v>11.401368029673352</v>
      </c>
      <c r="N66" s="23">
        <v>42460</v>
      </c>
      <c r="O66" s="29">
        <v>17.581833473689699</v>
      </c>
      <c r="P66" s="29">
        <v>16.722514021997199</v>
      </c>
      <c r="Q66" s="29">
        <v>16.887472476520301</v>
      </c>
      <c r="R66" s="29">
        <v>17.195030601679299</v>
      </c>
      <c r="S66" s="29">
        <v>12.4921900303674</v>
      </c>
      <c r="T66" s="29">
        <v>15.5268000285159</v>
      </c>
      <c r="U66" s="29">
        <v>15.2959216425603</v>
      </c>
      <c r="V66" s="29">
        <f>+IFERROR(LN(VLOOKUP(V$3,Cartera!$C$23:$DG$33,Creditos1!$A66,0)/$A$1)," ")</f>
        <v>14.89945979888191</v>
      </c>
      <c r="W66" s="29">
        <v>12.968083805678299</v>
      </c>
      <c r="X66" s="29">
        <v>11.0804593966098</v>
      </c>
    </row>
    <row r="67" spans="1:24" x14ac:dyDescent="0.25">
      <c r="A67">
        <v>65</v>
      </c>
      <c r="B67" s="23">
        <v>42490</v>
      </c>
      <c r="C67" s="29">
        <f>+IFERROR(LN(VLOOKUP(C$3,Cartera!$C$5:$DG$15,Creditos1!$A67,FALSE)/$A$1)," ")</f>
        <v>17.347777109776803</v>
      </c>
      <c r="D67" s="29">
        <v>15.800391222898201</v>
      </c>
      <c r="E67" s="29">
        <v>16.511033397194399</v>
      </c>
      <c r="F67" s="29">
        <v>16.839941947101501</v>
      </c>
      <c r="G67" s="29">
        <f>+IFERROR(LN(VLOOKUP(G$3,Cartera!$C$5:$DG$15,Creditos1!$A67,FALSE)/$A$1)," ")</f>
        <v>14.463718702492681</v>
      </c>
      <c r="H67" s="29">
        <v>14.8587919076402</v>
      </c>
      <c r="I67" s="29">
        <v>14.3546316153706</v>
      </c>
      <c r="J67" s="29">
        <v>13.5744149456737</v>
      </c>
      <c r="K67" s="29">
        <v>14.721212278135599</v>
      </c>
      <c r="L67" s="29">
        <f>+IFERROR(LN(VLOOKUP(L$3,Cartera!$C$5:$DG$15,Creditos1!$A67,FALSE)/$A$1)," ")</f>
        <v>11.350212067858971</v>
      </c>
      <c r="N67" s="23">
        <v>42490</v>
      </c>
      <c r="O67" s="29">
        <v>17.583203952146601</v>
      </c>
      <c r="P67" s="29">
        <v>16.703678470398501</v>
      </c>
      <c r="Q67" s="29">
        <v>16.901711430604401</v>
      </c>
      <c r="R67" s="29">
        <v>17.1984410879496</v>
      </c>
      <c r="S67" s="29">
        <v>12.6344547807662</v>
      </c>
      <c r="T67" s="29">
        <v>15.530238377144601</v>
      </c>
      <c r="U67" s="29">
        <v>15.3008510948476</v>
      </c>
      <c r="V67" s="29">
        <f>+IFERROR(LN(VLOOKUP(V$3,Cartera!$C$23:$DG$33,Creditos1!$A67,0)/$A$1)," ")</f>
        <v>14.898490398899948</v>
      </c>
      <c r="W67" s="29">
        <v>12.854037090214099</v>
      </c>
      <c r="X67" s="29">
        <v>11.2924853456181</v>
      </c>
    </row>
    <row r="68" spans="1:24" x14ac:dyDescent="0.25">
      <c r="A68">
        <v>66</v>
      </c>
      <c r="B68" s="23">
        <v>42521</v>
      </c>
      <c r="C68" s="29">
        <f>+IFERROR(LN(VLOOKUP(C$3,Cartera!$C$5:$DG$15,Creditos1!$A68,FALSE)/$A$1)," ")</f>
        <v>17.334880834588315</v>
      </c>
      <c r="D68" s="29">
        <v>15.806136914650599</v>
      </c>
      <c r="E68" s="29">
        <v>16.5171365174442</v>
      </c>
      <c r="F68" s="29">
        <v>16.841160726955401</v>
      </c>
      <c r="G68" s="29">
        <f>+IFERROR(LN(VLOOKUP(G$3,Cartera!$C$5:$DG$15,Creditos1!$A68,FALSE)/$A$1)," ")</f>
        <v>14.507359288622887</v>
      </c>
      <c r="H68" s="29">
        <v>14.8766192552612</v>
      </c>
      <c r="I68" s="29">
        <v>14.4025790754147</v>
      </c>
      <c r="J68" s="29">
        <v>13.594135905573401</v>
      </c>
      <c r="K68" s="29">
        <v>14.718749285916299</v>
      </c>
      <c r="L68" s="29">
        <f>+IFERROR(LN(VLOOKUP(L$3,Cartera!$C$5:$DG$15,Creditos1!$A68,FALSE)/$A$1)," ")</f>
        <v>11.436686128086924</v>
      </c>
      <c r="N68" s="23">
        <v>42521</v>
      </c>
      <c r="O68" s="29">
        <v>17.593447163317901</v>
      </c>
      <c r="P68" s="29">
        <v>16.715384788481799</v>
      </c>
      <c r="Q68" s="29">
        <v>16.898976610201501</v>
      </c>
      <c r="R68" s="29">
        <v>17.198157332631101</v>
      </c>
      <c r="S68" s="29">
        <v>12.900334289997</v>
      </c>
      <c r="T68" s="29">
        <v>15.5401335029769</v>
      </c>
      <c r="U68" s="29">
        <v>15.304681445565199</v>
      </c>
      <c r="V68" s="29">
        <f>+IFERROR(LN(VLOOKUP(V$3,Cartera!$C$23:$DG$33,Creditos1!$A68,0)/$A$1)," ")</f>
        <v>14.885479536678796</v>
      </c>
      <c r="W68" s="29">
        <v>12.862565141167099</v>
      </c>
      <c r="X68" s="29">
        <v>11.3428034321312</v>
      </c>
    </row>
    <row r="69" spans="1:24" x14ac:dyDescent="0.25">
      <c r="A69">
        <v>67</v>
      </c>
      <c r="B69" s="23">
        <v>42551</v>
      </c>
      <c r="C69" s="29">
        <f>+IFERROR(LN(VLOOKUP(C$3,Cartera!$C$5:$DG$15,Creditos1!$A69,FALSE)/$A$1)," ")</f>
        <v>17.309641443903924</v>
      </c>
      <c r="D69" s="29">
        <v>15.833514388090601</v>
      </c>
      <c r="E69" s="29">
        <v>16.523019853599699</v>
      </c>
      <c r="F69" s="29">
        <v>16.803020494077501</v>
      </c>
      <c r="G69" s="29">
        <f>+IFERROR(LN(VLOOKUP(G$3,Cartera!$C$5:$DG$15,Creditos1!$A69,FALSE)/$A$1)," ")</f>
        <v>14.587653005598716</v>
      </c>
      <c r="H69" s="29">
        <v>14.887053330914499</v>
      </c>
      <c r="I69" s="29">
        <v>14.3146070082515</v>
      </c>
      <c r="J69" s="29">
        <v>13.6161638772641</v>
      </c>
      <c r="K69" s="29">
        <v>14.7197285866418</v>
      </c>
      <c r="L69" s="29">
        <f>+IFERROR(LN(VLOOKUP(L$3,Cartera!$C$5:$DG$15,Creditos1!$A69,FALSE)/$A$1)," ")</f>
        <v>11.1694324197895</v>
      </c>
      <c r="N69" s="23">
        <v>42551</v>
      </c>
      <c r="O69" s="29">
        <v>17.593048387049102</v>
      </c>
      <c r="P69" s="29">
        <v>16.713646472388401</v>
      </c>
      <c r="Q69" s="29">
        <v>16.899143947220001</v>
      </c>
      <c r="R69" s="29">
        <v>17.207024595362</v>
      </c>
      <c r="S69" s="29">
        <v>12.824542026621501</v>
      </c>
      <c r="T69" s="29">
        <v>15.523867393001501</v>
      </c>
      <c r="U69" s="29">
        <v>15.3179860742038</v>
      </c>
      <c r="V69" s="29">
        <f>+IFERROR(LN(VLOOKUP(V$3,Cartera!$C$23:$DG$33,Creditos1!$A69,0)/$A$1)," ")</f>
        <v>14.871078406172261</v>
      </c>
      <c r="W69" s="29">
        <v>12.9153553707496</v>
      </c>
      <c r="X69" s="29">
        <v>11.3754147536731</v>
      </c>
    </row>
    <row r="70" spans="1:24" x14ac:dyDescent="0.25">
      <c r="A70">
        <v>68</v>
      </c>
      <c r="B70" s="23">
        <v>42582</v>
      </c>
      <c r="C70" s="29">
        <f>+IFERROR(LN(VLOOKUP(C$3,Cartera!$C$5:$DG$15,Creditos1!$A70,FALSE)/$A$1)," ")</f>
        <v>17.3349949579742</v>
      </c>
      <c r="D70" s="29">
        <v>15.861664968662501</v>
      </c>
      <c r="E70" s="29">
        <v>16.549493868154102</v>
      </c>
      <c r="F70" s="29">
        <v>16.833471668242101</v>
      </c>
      <c r="G70" s="29">
        <f>+IFERROR(LN(VLOOKUP(G$3,Cartera!$C$5:$DG$15,Creditos1!$A70,FALSE)/$A$1)," ")</f>
        <v>14.599335884796918</v>
      </c>
      <c r="H70" s="29">
        <v>14.917611743686599</v>
      </c>
      <c r="I70" s="29">
        <v>14.356123983305199</v>
      </c>
      <c r="J70" s="29">
        <v>13.636044909756601</v>
      </c>
      <c r="K70" s="29">
        <v>14.719874354480099</v>
      </c>
      <c r="L70" s="29">
        <f>+IFERROR(LN(VLOOKUP(L$3,Cartera!$C$5:$DG$15,Creditos1!$A70,FALSE)/$A$1)," ")</f>
        <v>11.397784205959573</v>
      </c>
      <c r="N70" s="23">
        <v>42582</v>
      </c>
      <c r="O70" s="29">
        <v>17.600056257039999</v>
      </c>
      <c r="P70" s="29">
        <v>16.722497292707398</v>
      </c>
      <c r="Q70" s="29">
        <v>16.913288047133999</v>
      </c>
      <c r="R70" s="29">
        <v>17.225221496280199</v>
      </c>
      <c r="S70" s="29">
        <v>13.064255743538</v>
      </c>
      <c r="T70" s="29">
        <v>15.5251046328297</v>
      </c>
      <c r="U70" s="29">
        <v>15.3299546445866</v>
      </c>
      <c r="V70" s="29">
        <f>+IFERROR(LN(VLOOKUP(V$3,Cartera!$C$23:$DG$33,Creditos1!$A70,0)/$A$1)," ")</f>
        <v>14.884906594307218</v>
      </c>
      <c r="W70" s="29">
        <v>12.9864822114852</v>
      </c>
      <c r="X70" s="29">
        <v>11.5952997115944</v>
      </c>
    </row>
    <row r="71" spans="1:24" x14ac:dyDescent="0.25">
      <c r="A71">
        <v>69</v>
      </c>
      <c r="B71" s="23">
        <v>42613</v>
      </c>
      <c r="C71" s="29">
        <f>+IFERROR(LN(VLOOKUP(C$3,Cartera!$C$5:$DG$15,Creditos1!$A71,FALSE)/$A$1)," ")</f>
        <v>17.333520850714478</v>
      </c>
      <c r="D71" s="29">
        <v>15.861098833877801</v>
      </c>
      <c r="E71" s="29">
        <v>16.5959287449</v>
      </c>
      <c r="F71" s="29">
        <v>16.831138319330002</v>
      </c>
      <c r="G71" s="29">
        <f>+IFERROR(LN(VLOOKUP(G$3,Cartera!$C$5:$DG$15,Creditos1!$A71,FALSE)/$A$1)," ")</f>
        <v>14.486839775781712</v>
      </c>
      <c r="H71" s="29">
        <v>14.9301724475096</v>
      </c>
      <c r="I71" s="29">
        <v>14.4075967444293</v>
      </c>
      <c r="J71" s="29">
        <v>13.670468718499301</v>
      </c>
      <c r="K71" s="29">
        <v>14.692764298261601</v>
      </c>
      <c r="L71" s="29">
        <f>+IFERROR(LN(VLOOKUP(L$3,Cartera!$C$5:$DG$15,Creditos1!$A71,FALSE)/$A$1)," ")</f>
        <v>11.456887950229277</v>
      </c>
      <c r="N71" s="23">
        <v>42613</v>
      </c>
      <c r="O71" s="29">
        <v>17.601694972322498</v>
      </c>
      <c r="P71" s="29">
        <v>16.7421845070687</v>
      </c>
      <c r="Q71" s="29">
        <v>16.895120404163801</v>
      </c>
      <c r="R71" s="29">
        <v>17.223698616038899</v>
      </c>
      <c r="S71" s="29">
        <v>13.156386875882401</v>
      </c>
      <c r="T71" s="29">
        <v>15.5181032167197</v>
      </c>
      <c r="U71" s="29">
        <v>15.351147626669301</v>
      </c>
      <c r="V71" s="29">
        <f>+IFERROR(LN(VLOOKUP(V$3,Cartera!$C$23:$DG$33,Creditos1!$A71,0)/$A$1)," ")</f>
        <v>14.885740495955842</v>
      </c>
      <c r="W71" s="29">
        <v>13.0634918156757</v>
      </c>
      <c r="X71" s="29">
        <v>11.481940450565</v>
      </c>
    </row>
    <row r="72" spans="1:24" x14ac:dyDescent="0.25">
      <c r="A72">
        <v>70</v>
      </c>
      <c r="B72" s="23">
        <v>42643</v>
      </c>
      <c r="C72" s="29">
        <f>+IFERROR(LN(VLOOKUP(C$3,Cartera!$C$5:$DG$15,Creditos1!$A72,FALSE)/$A$1)," ")</f>
        <v>17.341702767276796</v>
      </c>
      <c r="D72" s="29">
        <v>15.8123223429972</v>
      </c>
      <c r="E72" s="29">
        <v>16.6269524170099</v>
      </c>
      <c r="F72" s="29">
        <v>16.8014453585943</v>
      </c>
      <c r="G72" s="29">
        <f>+IFERROR(LN(VLOOKUP(G$3,Cartera!$C$5:$DG$15,Creditos1!$A72,FALSE)/$A$1)," ")</f>
        <v>14.509039848410938</v>
      </c>
      <c r="H72" s="29">
        <v>14.940396183993901</v>
      </c>
      <c r="I72" s="29">
        <v>14.396100538944699</v>
      </c>
      <c r="J72" s="29">
        <v>13.6010195239251</v>
      </c>
      <c r="K72" s="29">
        <v>14.677743979408699</v>
      </c>
      <c r="L72" s="29">
        <f>+IFERROR(LN(VLOOKUP(L$3,Cartera!$C$5:$DG$15,Creditos1!$A72,FALSE)/$A$1)," ")</f>
        <v>11.273883405733249</v>
      </c>
      <c r="N72" s="23">
        <v>42643</v>
      </c>
      <c r="O72" s="29">
        <v>17.604326854902599</v>
      </c>
      <c r="P72" s="29">
        <v>16.742335515518501</v>
      </c>
      <c r="Q72" s="29">
        <v>16.899779193410701</v>
      </c>
      <c r="R72" s="29">
        <v>17.2262092223495</v>
      </c>
      <c r="S72" s="29">
        <v>13.077900822136399</v>
      </c>
      <c r="T72" s="29">
        <v>15.5181070487257</v>
      </c>
      <c r="U72" s="29">
        <v>15.3599184875583</v>
      </c>
      <c r="V72" s="29">
        <f>+IFERROR(LN(VLOOKUP(V$3,Cartera!$C$23:$DG$33,Creditos1!$A72,0)/$A$1)," ")</f>
        <v>14.88134435341799</v>
      </c>
      <c r="W72" s="29">
        <v>13.042938021178401</v>
      </c>
      <c r="X72" s="29">
        <v>11.590454300297401</v>
      </c>
    </row>
    <row r="73" spans="1:24" x14ac:dyDescent="0.25">
      <c r="A73">
        <v>71</v>
      </c>
      <c r="B73" s="23">
        <v>42674</v>
      </c>
      <c r="C73" s="29">
        <f>+IFERROR(LN(VLOOKUP(C$3,Cartera!$C$5:$DG$15,Creditos1!$A73,FALSE)/$A$1)," ")</f>
        <v>17.314447183473611</v>
      </c>
      <c r="D73" s="29">
        <v>15.8204168967145</v>
      </c>
      <c r="E73" s="29">
        <v>16.648031705955798</v>
      </c>
      <c r="F73" s="29">
        <v>16.806622769239102</v>
      </c>
      <c r="G73" s="29">
        <f>+IFERROR(LN(VLOOKUP(G$3,Cartera!$C$5:$DG$15,Creditos1!$A73,FALSE)/$A$1)," ")</f>
        <v>14.475808567355317</v>
      </c>
      <c r="H73" s="29">
        <v>14.946322984343899</v>
      </c>
      <c r="I73" s="29">
        <v>14.4378553464659</v>
      </c>
      <c r="J73" s="29">
        <v>13.6462592032834</v>
      </c>
      <c r="K73" s="29">
        <v>14.656931734206299</v>
      </c>
      <c r="L73" s="29">
        <f>+IFERROR(LN(VLOOKUP(L$3,Cartera!$C$5:$DG$15,Creditos1!$A73,FALSE)/$A$1)," ")</f>
        <v>11.229865109246479</v>
      </c>
      <c r="N73" s="23">
        <v>42674</v>
      </c>
      <c r="O73" s="29">
        <v>17.600438690656201</v>
      </c>
      <c r="P73" s="29">
        <v>16.734815397087701</v>
      </c>
      <c r="Q73" s="29">
        <v>16.8998646191673</v>
      </c>
      <c r="R73" s="29">
        <v>17.220769839879399</v>
      </c>
      <c r="S73" s="29">
        <v>13.051843037578299</v>
      </c>
      <c r="T73" s="29">
        <v>15.5140485221575</v>
      </c>
      <c r="U73" s="29">
        <v>15.342527237173501</v>
      </c>
      <c r="V73" s="29">
        <f>+IFERROR(LN(VLOOKUP(V$3,Cartera!$C$23:$DG$33,Creditos1!$A73,0)/$A$1)," ")</f>
        <v>14.882477457238457</v>
      </c>
      <c r="W73" s="29">
        <v>13.0216730387711</v>
      </c>
      <c r="X73" s="29">
        <v>11.559180762077601</v>
      </c>
    </row>
    <row r="74" spans="1:24" x14ac:dyDescent="0.25">
      <c r="A74">
        <v>72</v>
      </c>
      <c r="B74" s="23">
        <v>42704</v>
      </c>
      <c r="C74" s="29">
        <f>+IFERROR(LN(VLOOKUP(C$3,Cartera!$C$5:$DG$15,Creditos1!$A74,FALSE)/$A$1)," ")</f>
        <v>17.341993196568925</v>
      </c>
      <c r="D74" s="29">
        <v>15.8236001775409</v>
      </c>
      <c r="E74" s="29">
        <v>16.652070923829399</v>
      </c>
      <c r="F74" s="29">
        <v>16.791206623966001</v>
      </c>
      <c r="G74" s="29">
        <f>+IFERROR(LN(VLOOKUP(G$3,Cartera!$C$5:$DG$15,Creditos1!$A74,FALSE)/$A$1)," ")</f>
        <v>14.574096638205599</v>
      </c>
      <c r="H74" s="29">
        <v>14.9524238425404</v>
      </c>
      <c r="I74" s="29">
        <v>14.396406902292799</v>
      </c>
      <c r="J74" s="29">
        <v>13.6463276849369</v>
      </c>
      <c r="K74" s="29">
        <v>14.6443157982964</v>
      </c>
      <c r="L74" s="29">
        <f>+IFERROR(LN(VLOOKUP(L$3,Cartera!$C$5:$DG$15,Creditos1!$A74,FALSE)/$A$1)," ")</f>
        <v>11.251347939632332</v>
      </c>
      <c r="N74" s="23">
        <v>42704</v>
      </c>
      <c r="O74" s="29">
        <v>17.608363462522998</v>
      </c>
      <c r="P74" s="29">
        <v>16.736001062552901</v>
      </c>
      <c r="Q74" s="29">
        <v>16.905423742580201</v>
      </c>
      <c r="R74" s="29">
        <v>17.228218448049802</v>
      </c>
      <c r="S74" s="29">
        <v>13.005327655887999</v>
      </c>
      <c r="T74" s="29">
        <v>15.515224552623399</v>
      </c>
      <c r="U74" s="29">
        <v>15.346357596505699</v>
      </c>
      <c r="V74" s="29">
        <f>+IFERROR(LN(VLOOKUP(V$3,Cartera!$C$23:$DG$33,Creditos1!$A74,0)/$A$1)," ")</f>
        <v>14.895600384687169</v>
      </c>
      <c r="W74" s="29">
        <v>12.852379918869101</v>
      </c>
      <c r="X74" s="29">
        <v>11.5554829671212</v>
      </c>
    </row>
    <row r="75" spans="1:24" x14ac:dyDescent="0.25">
      <c r="A75">
        <v>73</v>
      </c>
      <c r="B75" s="23">
        <v>42735</v>
      </c>
      <c r="C75" s="29">
        <f>+IFERROR(LN(VLOOKUP(C$3,Cartera!$C$5:$DG$15,Creditos1!$A75,FALSE)/$A$1)," ")</f>
        <v>17.306397752069596</v>
      </c>
      <c r="D75" s="29">
        <v>15.862733897066899</v>
      </c>
      <c r="E75" s="29">
        <v>16.645404596194702</v>
      </c>
      <c r="F75" s="29">
        <v>16.849726826493299</v>
      </c>
      <c r="G75" s="29">
        <f>+IFERROR(LN(VLOOKUP(G$3,Cartera!$C$5:$DG$15,Creditos1!$A75,FALSE)/$A$1)," ")</f>
        <v>14.339854621735723</v>
      </c>
      <c r="H75" s="29">
        <v>14.945622975233301</v>
      </c>
      <c r="I75" s="29">
        <v>14.344634668939101</v>
      </c>
      <c r="J75" s="29">
        <v>13.572025116009399</v>
      </c>
      <c r="K75" s="29">
        <v>14.6663576571985</v>
      </c>
      <c r="L75" s="29">
        <f>+IFERROR(LN(VLOOKUP(L$3,Cartera!$C$5:$DG$15,Creditos1!$A75,FALSE)/$A$1)," ")</f>
        <v>10.884925830179698</v>
      </c>
      <c r="N75" s="23">
        <v>42735</v>
      </c>
      <c r="O75" s="29">
        <v>17.621851894091701</v>
      </c>
      <c r="P75" s="29">
        <v>16.7333104841722</v>
      </c>
      <c r="Q75" s="29">
        <v>16.9079544792219</v>
      </c>
      <c r="R75" s="29">
        <v>17.2319498582054</v>
      </c>
      <c r="S75" s="29">
        <v>13.1183821960374</v>
      </c>
      <c r="T75" s="29">
        <v>15.5146851689793</v>
      </c>
      <c r="U75" s="29">
        <v>15.3323882008578</v>
      </c>
      <c r="V75" s="29">
        <f>+IFERROR(LN(VLOOKUP(V$3,Cartera!$C$23:$DG$33,Creditos1!$A75,0)/$A$1)," ")</f>
        <v>14.890692798743158</v>
      </c>
      <c r="W75" s="29">
        <v>12.7608048824194</v>
      </c>
      <c r="X75" s="29">
        <v>11.5938480374893</v>
      </c>
    </row>
    <row r="76" spans="1:24" x14ac:dyDescent="0.25">
      <c r="A76">
        <v>74</v>
      </c>
      <c r="B76" s="23">
        <v>42766</v>
      </c>
      <c r="C76" s="29">
        <f>+IFERROR(LN(VLOOKUP(C$3,Cartera!$C$5:$DG$15,Creditos1!$A76,FALSE)/$A$1)," ")</f>
        <v>17.315661364982599</v>
      </c>
      <c r="D76" s="29">
        <v>15.8868301984875</v>
      </c>
      <c r="E76" s="29">
        <v>16.629442607153099</v>
      </c>
      <c r="F76" s="29">
        <v>16.829031314535101</v>
      </c>
      <c r="G76" s="29">
        <f>+IFERROR(LN(VLOOKUP(G$3,Cartera!$C$5:$DG$15,Creditos1!$A76,FALSE)/$A$1)," ")</f>
        <v>14.310423989542249</v>
      </c>
      <c r="H76" s="29">
        <v>14.957443200195399</v>
      </c>
      <c r="I76" s="29">
        <v>14.3195427242166</v>
      </c>
      <c r="J76" s="29">
        <v>13.5776576017448</v>
      </c>
      <c r="K76" s="29">
        <v>14.669808804018301</v>
      </c>
      <c r="L76" s="29">
        <f>+IFERROR(LN(VLOOKUP(L$3,Cartera!$C$5:$DG$15,Creditos1!$A76,FALSE)/$A$1)," ")</f>
        <v>11.18029335029359</v>
      </c>
      <c r="N76" s="23">
        <v>42766</v>
      </c>
      <c r="O76" s="29">
        <v>17.6110341114764</v>
      </c>
      <c r="P76" s="29">
        <v>16.725646780505699</v>
      </c>
      <c r="Q76" s="29">
        <v>16.907093441694599</v>
      </c>
      <c r="R76" s="29">
        <v>17.224034191487601</v>
      </c>
      <c r="S76" s="29">
        <v>13.1077662904883</v>
      </c>
      <c r="T76" s="29">
        <v>15.5175202187036</v>
      </c>
      <c r="U76" s="29">
        <v>15.328777788717</v>
      </c>
      <c r="V76" s="29">
        <f>+IFERROR(LN(VLOOKUP(V$3,Cartera!$C$23:$DG$33,Creditos1!$A76,0)/$A$1)," ")</f>
        <v>14.888005814324343</v>
      </c>
      <c r="W76" s="29">
        <v>12.729947914758201</v>
      </c>
      <c r="X76" s="29">
        <v>11.638832399467599</v>
      </c>
    </row>
    <row r="77" spans="1:24" x14ac:dyDescent="0.25">
      <c r="A77">
        <v>75</v>
      </c>
      <c r="B77" s="23">
        <v>42794</v>
      </c>
      <c r="C77" s="29">
        <f>+IFERROR(LN(VLOOKUP(C$3,Cartera!$C$5:$DG$15,Creditos1!$A77,FALSE)/$A$1)," ")</f>
        <v>17.32834776103179</v>
      </c>
      <c r="D77" s="29">
        <v>15.904249173961601</v>
      </c>
      <c r="E77" s="29">
        <v>16.6379276291743</v>
      </c>
      <c r="F77" s="29">
        <v>16.782722015021999</v>
      </c>
      <c r="G77" s="29">
        <f>+IFERROR(LN(VLOOKUP(G$3,Cartera!$C$5:$DG$15,Creditos1!$A77,FALSE)/$A$1)," ")</f>
        <v>14.276406372258748</v>
      </c>
      <c r="H77" s="29">
        <v>14.926578729817701</v>
      </c>
      <c r="I77" s="29">
        <v>14.312999576813199</v>
      </c>
      <c r="J77" s="29">
        <v>13.6356682480926</v>
      </c>
      <c r="K77" s="29">
        <v>14.6670931772295</v>
      </c>
      <c r="L77" s="29">
        <f>+IFERROR(LN(VLOOKUP(L$3,Cartera!$C$5:$DG$15,Creditos1!$A77,FALSE)/$A$1)," ")</f>
        <v>11.169287140968237</v>
      </c>
      <c r="N77" s="23">
        <v>42794</v>
      </c>
      <c r="O77" s="29">
        <v>17.612801708875701</v>
      </c>
      <c r="P77" s="29">
        <v>16.7262862863838</v>
      </c>
      <c r="Q77" s="29">
        <v>16.923155181740501</v>
      </c>
      <c r="R77" s="29">
        <v>17.218482422683099</v>
      </c>
      <c r="S77" s="29">
        <v>13.140398084122699</v>
      </c>
      <c r="T77" s="29">
        <v>15.5222735017259</v>
      </c>
      <c r="U77" s="29">
        <v>15.338356463243599</v>
      </c>
      <c r="V77" s="29">
        <f>+IFERROR(LN(VLOOKUP(V$3,Cartera!$C$23:$DG$33,Creditos1!$A77,0)/$A$1)," ")</f>
        <v>14.903825002582233</v>
      </c>
      <c r="W77" s="29">
        <v>12.6971637220981</v>
      </c>
      <c r="X77" s="29">
        <v>11.778377225151001</v>
      </c>
    </row>
    <row r="78" spans="1:24" x14ac:dyDescent="0.25">
      <c r="A78">
        <v>76</v>
      </c>
      <c r="B78" s="23">
        <v>42825</v>
      </c>
      <c r="C78" s="29">
        <f>+IFERROR(LN(VLOOKUP(C$3,Cartera!$C$5:$DG$15,Creditos1!$A78,FALSE)/$A$1)," ")</f>
        <v>17.270280970325921</v>
      </c>
      <c r="D78" s="29">
        <v>15.8988045021877</v>
      </c>
      <c r="E78" s="29">
        <v>16.7086051968801</v>
      </c>
      <c r="F78" s="29">
        <v>16.7781169738778</v>
      </c>
      <c r="G78" s="29">
        <f>+IFERROR(LN(VLOOKUP(G$3,Cartera!$C$5:$DG$15,Creditos1!$A78,FALSE)/$A$1)," ")</f>
        <v>14.216564867172002</v>
      </c>
      <c r="H78" s="29">
        <v>14.981656279733301</v>
      </c>
      <c r="I78" s="29">
        <v>14.3147799897254</v>
      </c>
      <c r="J78" s="29">
        <v>13.604854388908899</v>
      </c>
      <c r="K78" s="29">
        <v>14.7404005036396</v>
      </c>
      <c r="L78" s="29">
        <f>+IFERROR(LN(VLOOKUP(L$3,Cartera!$C$5:$DG$15,Creditos1!$A78,FALSE)/$A$1)," ")</f>
        <v>11.193578832496399</v>
      </c>
      <c r="N78" s="23">
        <v>42825</v>
      </c>
      <c r="O78" s="29">
        <v>17.612155787455801</v>
      </c>
      <c r="P78" s="29">
        <v>16.731287020507899</v>
      </c>
      <c r="Q78" s="29">
        <v>16.944972294215599</v>
      </c>
      <c r="R78" s="29">
        <v>17.212630345793599</v>
      </c>
      <c r="S78" s="29">
        <v>13.2038799608936</v>
      </c>
      <c r="T78" s="29">
        <v>15.518594879751801</v>
      </c>
      <c r="U78" s="29">
        <v>15.3527328401979</v>
      </c>
      <c r="V78" s="29">
        <f>+IFERROR(LN(VLOOKUP(V$3,Cartera!$C$23:$DG$33,Creditos1!$A78,0)/$A$1)," ")</f>
        <v>14.911338796314963</v>
      </c>
      <c r="W78" s="29">
        <v>12.6866612047482</v>
      </c>
      <c r="X78" s="29">
        <v>11.9326536369897</v>
      </c>
    </row>
    <row r="79" spans="1:24" x14ac:dyDescent="0.25">
      <c r="A79">
        <v>77</v>
      </c>
      <c r="B79" s="23">
        <v>42855</v>
      </c>
      <c r="C79" s="29">
        <f>+IFERROR(LN(VLOOKUP(C$3,Cartera!$C$5:$DG$15,Creditos1!$A79,FALSE)/$A$1)," ")</f>
        <v>17.319553816026975</v>
      </c>
      <c r="D79" s="29">
        <v>15.9230337830157</v>
      </c>
      <c r="E79" s="29">
        <v>16.6963274304515</v>
      </c>
      <c r="F79" s="29">
        <v>16.746177623155699</v>
      </c>
      <c r="G79" s="29">
        <f>+IFERROR(LN(VLOOKUP(G$3,Cartera!$C$5:$DG$15,Creditos1!$A79,FALSE)/$A$1)," ")</f>
        <v>14.292263412325941</v>
      </c>
      <c r="H79" s="29">
        <v>14.9982149511112</v>
      </c>
      <c r="I79" s="29">
        <v>14.3420147303327</v>
      </c>
      <c r="J79" s="29">
        <v>13.604998787286901</v>
      </c>
      <c r="K79" s="29">
        <v>14.761110049959701</v>
      </c>
      <c r="L79" s="29">
        <f>+IFERROR(LN(VLOOKUP(L$3,Cartera!$C$5:$DG$15,Creditos1!$A79,FALSE)/$A$1)," ")</f>
        <v>11.466170712434403</v>
      </c>
      <c r="N79" s="23">
        <v>42855</v>
      </c>
      <c r="O79" s="29">
        <v>17.6044461472408</v>
      </c>
      <c r="P79" s="29">
        <v>16.732036614167502</v>
      </c>
      <c r="Q79" s="29">
        <v>16.9449525233732</v>
      </c>
      <c r="R79" s="29">
        <v>17.2067614962432</v>
      </c>
      <c r="S79" s="29">
        <v>13.064963846281</v>
      </c>
      <c r="T79" s="29">
        <v>15.521471397028</v>
      </c>
      <c r="U79" s="29">
        <v>15.3406226022265</v>
      </c>
      <c r="V79" s="29">
        <f>+IFERROR(LN(VLOOKUP(V$3,Cartera!$C$23:$DG$33,Creditos1!$A79,0)/$A$1)," ")</f>
        <v>14.914417941604245</v>
      </c>
      <c r="W79" s="29">
        <v>12.7095477682705</v>
      </c>
      <c r="X79" s="29">
        <v>12.068443816150999</v>
      </c>
    </row>
    <row r="80" spans="1:24" x14ac:dyDescent="0.25">
      <c r="A80">
        <v>78</v>
      </c>
      <c r="B80" s="23">
        <v>42886</v>
      </c>
      <c r="C80" s="29">
        <f>+IFERROR(LN(VLOOKUP(C$3,Cartera!$C$5:$DG$15,Creditos1!$A80,FALSE)/$A$1)," ")</f>
        <v>17.311371384321468</v>
      </c>
      <c r="D80" s="29">
        <v>15.9027573253928</v>
      </c>
      <c r="E80" s="29">
        <v>16.694715425936199</v>
      </c>
      <c r="F80" s="29">
        <v>16.760390467308302</v>
      </c>
      <c r="G80" s="29">
        <f>+IFERROR(LN(VLOOKUP(G$3,Cartera!$C$5:$DG$15,Creditos1!$A80,FALSE)/$A$1)," ")</f>
        <v>14.213613710254521</v>
      </c>
      <c r="H80" s="29">
        <v>14.996733849877</v>
      </c>
      <c r="I80" s="29">
        <v>14.3167423338371</v>
      </c>
      <c r="J80" s="29">
        <v>13.638311755568299</v>
      </c>
      <c r="K80" s="29">
        <v>14.744165493056601</v>
      </c>
      <c r="L80" s="29">
        <f>+IFERROR(LN(VLOOKUP(L$3,Cartera!$C$5:$DG$15,Creditos1!$A80,FALSE)/$A$1)," ")</f>
        <v>11.230417370513139</v>
      </c>
      <c r="N80" s="23">
        <v>42886</v>
      </c>
      <c r="O80" s="29">
        <v>17.610514007648199</v>
      </c>
      <c r="P80" s="29">
        <v>16.749234747266101</v>
      </c>
      <c r="Q80" s="29">
        <v>16.946297721189101</v>
      </c>
      <c r="R80" s="29">
        <v>17.207210720031501</v>
      </c>
      <c r="S80" s="29">
        <v>12.9715200266722</v>
      </c>
      <c r="T80" s="29">
        <v>15.5360644877815</v>
      </c>
      <c r="U80" s="29">
        <v>15.347005966840699</v>
      </c>
      <c r="V80" s="29">
        <f>+IFERROR(LN(VLOOKUP(V$3,Cartera!$C$23:$DG$33,Creditos1!$A80,0)/$A$1)," ")</f>
        <v>14.938009527490093</v>
      </c>
      <c r="W80" s="29">
        <v>12.757821706179</v>
      </c>
      <c r="X80" s="29">
        <v>12.093747370794199</v>
      </c>
    </row>
    <row r="81" spans="1:24" x14ac:dyDescent="0.25">
      <c r="A81">
        <v>79</v>
      </c>
      <c r="B81" s="23">
        <v>42916</v>
      </c>
      <c r="C81" s="29">
        <f>+IFERROR(LN(VLOOKUP(C$3,Cartera!$C$5:$DG$15,Creditos1!$A81,FALSE)/$A$1)," ")</f>
        <v>17.258015701628956</v>
      </c>
      <c r="D81" s="29">
        <v>15.9012889660327</v>
      </c>
      <c r="E81" s="29">
        <v>16.698126765034399</v>
      </c>
      <c r="F81" s="29">
        <v>16.7685128997642</v>
      </c>
      <c r="G81" s="29">
        <f>+IFERROR(LN(VLOOKUP(G$3,Cartera!$C$5:$DG$15,Creditos1!$A81,FALSE)/$A$1)," ")</f>
        <v>14.198908779190189</v>
      </c>
      <c r="H81" s="29">
        <v>14.9922281191027</v>
      </c>
      <c r="I81" s="29">
        <v>14.338409441429301</v>
      </c>
      <c r="J81" s="29">
        <v>13.610153733832201</v>
      </c>
      <c r="K81" s="29">
        <v>14.745626076867699</v>
      </c>
      <c r="L81" s="29">
        <f>+IFERROR(LN(VLOOKUP(L$3,Cartera!$C$5:$DG$15,Creditos1!$A81,FALSE)/$A$1)," ")</f>
        <v>10.76325225045837</v>
      </c>
      <c r="N81" s="23">
        <v>42916</v>
      </c>
      <c r="O81" s="29">
        <v>17.618589018136401</v>
      </c>
      <c r="P81" s="29">
        <v>16.733218422314302</v>
      </c>
      <c r="Q81" s="29">
        <v>16.9423254746536</v>
      </c>
      <c r="R81" s="29">
        <v>17.211986352665999</v>
      </c>
      <c r="S81" s="29">
        <v>13.008028994512101</v>
      </c>
      <c r="T81" s="29">
        <v>15.5539709482177</v>
      </c>
      <c r="U81" s="29">
        <v>15.3443505312075</v>
      </c>
      <c r="V81" s="29">
        <f>+IFERROR(LN(VLOOKUP(V$3,Cartera!$C$23:$DG$33,Creditos1!$A81,0)/$A$1)," ")</f>
        <v>14.932093251427052</v>
      </c>
      <c r="W81" s="29">
        <v>12.7526314962866</v>
      </c>
      <c r="X81" s="29">
        <v>12.0855906634958</v>
      </c>
    </row>
    <row r="82" spans="1:24" x14ac:dyDescent="0.25">
      <c r="A82">
        <v>80</v>
      </c>
      <c r="B82" s="23">
        <v>42947</v>
      </c>
      <c r="C82" s="29">
        <f>+IFERROR(LN(VLOOKUP(C$3,Cartera!$C$5:$DG$15,Creditos1!$A82,FALSE)/$A$1)," ")</f>
        <v>17.331060127794387</v>
      </c>
      <c r="D82" s="29">
        <v>15.8957555757194</v>
      </c>
      <c r="E82" s="29">
        <v>16.7451209825349</v>
      </c>
      <c r="F82" s="29">
        <v>16.758129721487801</v>
      </c>
      <c r="G82" s="29">
        <f>+IFERROR(LN(VLOOKUP(G$3,Cartera!$C$5:$DG$15,Creditos1!$A82,FALSE)/$A$1)," ")</f>
        <v>14.224372359173307</v>
      </c>
      <c r="H82" s="29">
        <v>15.008007867051999</v>
      </c>
      <c r="I82" s="29">
        <v>14.3115703541594</v>
      </c>
      <c r="J82" s="29">
        <v>13.607883250713201</v>
      </c>
      <c r="K82" s="29">
        <v>14.728258673170901</v>
      </c>
      <c r="L82" s="29">
        <f>+IFERROR(LN(VLOOKUP(L$3,Cartera!$C$5:$DG$15,Creditos1!$A82,FALSE)/$A$1)," ")</f>
        <v>11.047702994945148</v>
      </c>
      <c r="N82" s="23">
        <v>42947</v>
      </c>
      <c r="O82" s="29">
        <v>17.615008828054499</v>
      </c>
      <c r="P82" s="29">
        <v>16.749702186242999</v>
      </c>
      <c r="Q82" s="29">
        <v>16.937300629953398</v>
      </c>
      <c r="R82" s="29">
        <v>17.197618900458099</v>
      </c>
      <c r="S82" s="29">
        <v>12.8024914067668</v>
      </c>
      <c r="T82" s="29">
        <v>15.5674851768983</v>
      </c>
      <c r="U82" s="29">
        <v>15.348712196607799</v>
      </c>
      <c r="V82" s="29">
        <f>+IFERROR(LN(VLOOKUP(V$3,Cartera!$C$23:$DG$33,Creditos1!$A82,0)/$A$1)," ")</f>
        <v>14.919083666701832</v>
      </c>
      <c r="W82" s="29">
        <v>12.8181241616186</v>
      </c>
      <c r="X82" s="29">
        <v>11.962436348968099</v>
      </c>
    </row>
    <row r="83" spans="1:24" x14ac:dyDescent="0.25">
      <c r="A83">
        <v>81</v>
      </c>
      <c r="B83" s="23">
        <v>42978</v>
      </c>
      <c r="C83" s="29">
        <f>+IFERROR(LN(VLOOKUP(C$3,Cartera!$C$5:$DG$15,Creditos1!$A83,FALSE)/$A$1)," ")</f>
        <v>17.316058865116581</v>
      </c>
      <c r="D83" s="29">
        <v>15.8987323049755</v>
      </c>
      <c r="E83" s="29">
        <v>16.748562075857201</v>
      </c>
      <c r="F83" s="29">
        <v>16.7757934613389</v>
      </c>
      <c r="G83" s="29">
        <f>+IFERROR(LN(VLOOKUP(G$3,Cartera!$C$5:$DG$15,Creditos1!$A83,FALSE)/$A$1)," ")</f>
        <v>14.198579128933034</v>
      </c>
      <c r="H83" s="29">
        <v>14.995057764662199</v>
      </c>
      <c r="I83" s="29">
        <v>14.3177025832863</v>
      </c>
      <c r="J83" s="29">
        <v>13.610110840318599</v>
      </c>
      <c r="K83" s="29">
        <v>14.763216995251399</v>
      </c>
      <c r="L83" s="29">
        <f>+IFERROR(LN(VLOOKUP(L$3,Cartera!$C$5:$DG$15,Creditos1!$A83,FALSE)/$A$1)," ")</f>
        <v>11.271704351973195</v>
      </c>
      <c r="N83" s="23">
        <v>42978</v>
      </c>
      <c r="O83" s="29">
        <v>17.6098774519876</v>
      </c>
      <c r="P83" s="29">
        <v>16.753162340623799</v>
      </c>
      <c r="Q83" s="29">
        <v>16.942831179794901</v>
      </c>
      <c r="R83" s="29">
        <v>17.2088853650956</v>
      </c>
      <c r="S83" s="29">
        <v>12.9151535585228</v>
      </c>
      <c r="T83" s="29">
        <v>15.5764261707786</v>
      </c>
      <c r="U83" s="29">
        <v>15.3545468543652</v>
      </c>
      <c r="V83" s="29">
        <f>+IFERROR(LN(VLOOKUP(V$3,Cartera!$C$23:$DG$33,Creditos1!$A83,0)/$A$1)," ")</f>
        <v>14.935821552424633</v>
      </c>
      <c r="W83" s="29">
        <v>12.8125877748228</v>
      </c>
      <c r="X83" s="29">
        <v>11.8531268987789</v>
      </c>
    </row>
    <row r="84" spans="1:24" x14ac:dyDescent="0.25">
      <c r="A84">
        <v>82</v>
      </c>
      <c r="B84" s="23">
        <v>43008</v>
      </c>
      <c r="C84" s="29">
        <f>+IFERROR(LN(VLOOKUP(C$3,Cartera!$C$5:$DG$15,Creditos1!$A84,FALSE)/$A$1)," ")</f>
        <v>17.302940196174454</v>
      </c>
      <c r="D84" s="29">
        <v>15.9120072890728</v>
      </c>
      <c r="E84" s="29">
        <v>16.705687042438701</v>
      </c>
      <c r="F84" s="29">
        <v>16.838178148871901</v>
      </c>
      <c r="G84" s="29">
        <f>+IFERROR(LN(VLOOKUP(G$3,Cartera!$C$5:$DG$15,Creditos1!$A84,FALSE)/$A$1)," ")</f>
        <v>14.155290963398812</v>
      </c>
      <c r="H84" s="29">
        <v>14.997165137767199</v>
      </c>
      <c r="I84" s="29">
        <v>14.3058917586087</v>
      </c>
      <c r="J84" s="29">
        <v>13.632231841964799</v>
      </c>
      <c r="K84" s="29">
        <v>14.7545051262826</v>
      </c>
      <c r="L84" s="29">
        <f>+IFERROR(LN(VLOOKUP(L$3,Cartera!$C$5:$DG$15,Creditos1!$A84,FALSE)/$A$1)," ")</f>
        <v>11.352305834191609</v>
      </c>
      <c r="N84" s="23">
        <v>43008</v>
      </c>
      <c r="O84" s="29">
        <v>17.6133763297704</v>
      </c>
      <c r="P84" s="29">
        <v>16.761012574545401</v>
      </c>
      <c r="Q84" s="29">
        <v>16.9487967193547</v>
      </c>
      <c r="R84" s="29">
        <v>17.238903565346401</v>
      </c>
      <c r="S84" s="29">
        <v>13.052494334756499</v>
      </c>
      <c r="T84" s="29">
        <v>15.5936029223486</v>
      </c>
      <c r="U84" s="29">
        <v>15.373349079771501</v>
      </c>
      <c r="V84" s="29">
        <f>+IFERROR(LN(VLOOKUP(V$3,Cartera!$C$23:$DG$33,Creditos1!$A84,0)/$A$1)," ")</f>
        <v>14.933452318805717</v>
      </c>
      <c r="W84" s="29">
        <v>12.6653741197799</v>
      </c>
      <c r="X84" s="29">
        <v>11.8566251322878</v>
      </c>
    </row>
    <row r="85" spans="1:24" x14ac:dyDescent="0.25">
      <c r="A85">
        <v>83</v>
      </c>
      <c r="B85" s="23">
        <v>43039</v>
      </c>
      <c r="C85" s="29">
        <f>+IFERROR(LN(VLOOKUP(C$3,Cartera!$C$5:$DG$15,Creditos1!$A85,FALSE)/$A$1)," ")</f>
        <v>17.331384016204105</v>
      </c>
      <c r="D85" s="29">
        <v>15.9296980388087</v>
      </c>
      <c r="E85" s="29">
        <v>16.710382561453301</v>
      </c>
      <c r="F85" s="29">
        <v>16.804659359997999</v>
      </c>
      <c r="G85" s="29">
        <f>+IFERROR(LN(VLOOKUP(G$3,Cartera!$C$5:$DG$15,Creditos1!$A85,FALSE)/$A$1)," ")</f>
        <v>14.108088820672606</v>
      </c>
      <c r="H85" s="29">
        <v>15.0128053151518</v>
      </c>
      <c r="I85" s="29">
        <v>14.3101816171158</v>
      </c>
      <c r="J85" s="29">
        <v>13.6813728769369</v>
      </c>
      <c r="K85" s="29">
        <v>14.704233491015501</v>
      </c>
      <c r="L85" s="29">
        <f>+IFERROR(LN(VLOOKUP(L$3,Cartera!$C$5:$DG$15,Creditos1!$A85,FALSE)/$A$1)," ")</f>
        <v>11.259380606299189</v>
      </c>
      <c r="N85" s="23">
        <v>43039</v>
      </c>
      <c r="O85" s="29">
        <v>17.631565458002999</v>
      </c>
      <c r="P85" s="29">
        <v>16.773348013155498</v>
      </c>
      <c r="Q85" s="29">
        <v>16.949007642382899</v>
      </c>
      <c r="R85" s="29">
        <v>17.247647653649</v>
      </c>
      <c r="S85" s="29">
        <v>13.044651889761401</v>
      </c>
      <c r="T85" s="29">
        <v>15.6063288345754</v>
      </c>
      <c r="U85" s="29">
        <v>15.3624672809534</v>
      </c>
      <c r="V85" s="29">
        <f>+IFERROR(LN(VLOOKUP(V$3,Cartera!$C$23:$DG$33,Creditos1!$A85,0)/$A$1)," ")</f>
        <v>14.91738374093609</v>
      </c>
      <c r="W85" s="29">
        <v>12.651432564202899</v>
      </c>
      <c r="X85" s="29">
        <v>11.6727391237427</v>
      </c>
    </row>
    <row r="86" spans="1:24" x14ac:dyDescent="0.25">
      <c r="A86">
        <v>84</v>
      </c>
      <c r="B86" s="23">
        <v>43069</v>
      </c>
      <c r="C86" s="29">
        <f>+IFERROR(LN(VLOOKUP(C$3,Cartera!$C$5:$DG$15,Creditos1!$A86,FALSE)/$A$1)," ")</f>
        <v>17.369755801166225</v>
      </c>
      <c r="D86" s="29">
        <v>15.935173555905401</v>
      </c>
      <c r="E86" s="29">
        <v>16.7401254110091</v>
      </c>
      <c r="F86" s="29">
        <v>16.7949857777534</v>
      </c>
      <c r="G86" s="29">
        <f>+IFERROR(LN(VLOOKUP(G$3,Cartera!$C$5:$DG$15,Creditos1!$A86,FALSE)/$A$1)," ")</f>
        <v>14.163652571301565</v>
      </c>
      <c r="H86" s="29">
        <v>14.992554526471199</v>
      </c>
      <c r="I86" s="29">
        <v>14.319920670895099</v>
      </c>
      <c r="J86" s="29">
        <v>13.604903600352801</v>
      </c>
      <c r="K86" s="29">
        <v>14.7338444522393</v>
      </c>
      <c r="L86" s="29">
        <f>+IFERROR(LN(VLOOKUP(L$3,Cartera!$C$5:$DG$15,Creditos1!$A86,FALSE)/$A$1)," ")</f>
        <v>11.212436113119484</v>
      </c>
      <c r="N86" s="23">
        <v>43069</v>
      </c>
      <c r="O86" s="29">
        <v>17.628633109051702</v>
      </c>
      <c r="P86" s="29">
        <v>16.775019682886199</v>
      </c>
      <c r="Q86" s="29">
        <v>16.9630129354023</v>
      </c>
      <c r="R86" s="29">
        <v>17.2483940755533</v>
      </c>
      <c r="S86" s="29">
        <v>13.123526849803</v>
      </c>
      <c r="T86" s="29">
        <v>15.6100674575863</v>
      </c>
      <c r="U86" s="29">
        <v>15.368074540885001</v>
      </c>
      <c r="V86" s="29">
        <f>+IFERROR(LN(VLOOKUP(V$3,Cartera!$C$23:$DG$33,Creditos1!$A86,0)/$A$1)," ")</f>
        <v>14.929511017163676</v>
      </c>
      <c r="W86" s="29">
        <v>12.764437172336001</v>
      </c>
      <c r="X86" s="29">
        <v>11.5802323402876</v>
      </c>
    </row>
    <row r="87" spans="1:24" x14ac:dyDescent="0.25">
      <c r="A87">
        <v>85</v>
      </c>
      <c r="B87" s="23">
        <v>43100</v>
      </c>
      <c r="C87" s="29">
        <f>+IFERROR(LN(VLOOKUP(C$3,Cartera!$C$5:$DG$15,Creditos1!$A87,FALSE)/$A$1)," ")</f>
        <v>17.389075405146784</v>
      </c>
      <c r="D87" s="29">
        <v>15.948452287322301</v>
      </c>
      <c r="E87" s="29">
        <v>16.7212635737908</v>
      </c>
      <c r="F87" s="29">
        <v>16.7966392831081</v>
      </c>
      <c r="G87" s="29">
        <f>+IFERROR(LN(VLOOKUP(G$3,Cartera!$C$5:$DG$15,Creditos1!$A87,FALSE)/$A$1)," ")</f>
        <v>14.190289341946464</v>
      </c>
      <c r="H87" s="29">
        <v>15.208358509403</v>
      </c>
      <c r="I87" s="29">
        <v>14.328493959971301</v>
      </c>
      <c r="J87" s="29">
        <v>13.605814726480499</v>
      </c>
      <c r="K87" s="29">
        <v>14.7883229556349</v>
      </c>
      <c r="L87" s="29">
        <f>+IFERROR(LN(VLOOKUP(L$3,Cartera!$C$5:$DG$15,Creditos1!$A87,FALSE)/$A$1)," ")</f>
        <v>11.26485417637913</v>
      </c>
      <c r="N87" s="23">
        <v>43100</v>
      </c>
      <c r="O87" s="29">
        <v>17.6409204546196</v>
      </c>
      <c r="P87" s="29">
        <v>16.782333481463201</v>
      </c>
      <c r="Q87" s="29">
        <v>16.9656747381046</v>
      </c>
      <c r="R87" s="29">
        <v>17.268663691285301</v>
      </c>
      <c r="S87" s="29">
        <v>13.0966051221257</v>
      </c>
      <c r="T87" s="29">
        <v>15.4933063991366</v>
      </c>
      <c r="U87" s="29">
        <v>15.378515708646599</v>
      </c>
      <c r="V87" s="29">
        <f>+IFERROR(LN(VLOOKUP(V$3,Cartera!$C$23:$DG$33,Creditos1!$A87,0)/$A$1)," ")</f>
        <v>14.945239713825798</v>
      </c>
      <c r="W87" s="29">
        <v>12.755416418840101</v>
      </c>
      <c r="X87" s="29">
        <v>11.5550910131238</v>
      </c>
    </row>
    <row r="88" spans="1:24" x14ac:dyDescent="0.25">
      <c r="A88">
        <v>86</v>
      </c>
      <c r="B88" s="23">
        <v>43131</v>
      </c>
      <c r="C88" s="29">
        <f>+IFERROR(LN(VLOOKUP(C$3,Cartera!$C$5:$DG$15,Creditos1!$A88,FALSE)/$A$1)," ")</f>
        <v>17.392305938612221</v>
      </c>
      <c r="D88" s="29">
        <v>15.9421324876644</v>
      </c>
      <c r="E88" s="29">
        <v>16.7604637899511</v>
      </c>
      <c r="F88" s="29">
        <v>16.803789991922201</v>
      </c>
      <c r="G88" s="29">
        <f>+IFERROR(LN(VLOOKUP(G$3,Cartera!$C$5:$DG$15,Creditos1!$A88,FALSE)/$A$1)," ")</f>
        <v>14.17845380557052</v>
      </c>
      <c r="H88" s="29">
        <v>15.186259813065901</v>
      </c>
      <c r="I88" s="29">
        <v>14.341960103284199</v>
      </c>
      <c r="J88" s="29">
        <v>13.585492193428101</v>
      </c>
      <c r="K88" s="29">
        <v>14.797332820230601</v>
      </c>
      <c r="L88" s="29">
        <f>+IFERROR(LN(VLOOKUP(L$3,Cartera!$C$5:$DG$15,Creditos1!$A88,FALSE)/$A$1)," ")</f>
        <v>11.499557616393126</v>
      </c>
      <c r="N88" s="23">
        <v>43131</v>
      </c>
      <c r="O88" s="29">
        <v>17.6464138734421</v>
      </c>
      <c r="P88" s="29">
        <v>16.802875249103401</v>
      </c>
      <c r="Q88" s="29">
        <v>16.955640007511199</v>
      </c>
      <c r="R88" s="29">
        <v>17.257591045540799</v>
      </c>
      <c r="S88" s="29">
        <v>12.999025935789801</v>
      </c>
      <c r="T88" s="29">
        <v>15.498365620125799</v>
      </c>
      <c r="U88" s="29">
        <v>15.391957203983701</v>
      </c>
      <c r="V88" s="29">
        <f>+IFERROR(LN(VLOOKUP(V$3,Cartera!$C$23:$DG$33,Creditos1!$A88,0)/$A$1)," ")</f>
        <v>14.952943061991359</v>
      </c>
      <c r="W88" s="29">
        <v>12.724740233715099</v>
      </c>
      <c r="X88" s="29">
        <v>11.585793940620199</v>
      </c>
    </row>
    <row r="89" spans="1:24" x14ac:dyDescent="0.25">
      <c r="A89">
        <v>87</v>
      </c>
      <c r="B89" s="23">
        <v>43159</v>
      </c>
      <c r="C89" s="29">
        <f>+IFERROR(LN(VLOOKUP(C$3,Cartera!$C$5:$DG$15,Creditos1!$A89,FALSE)/$A$1)," ")</f>
        <v>17.392707244866969</v>
      </c>
      <c r="D89" s="29">
        <v>15.96977717351</v>
      </c>
      <c r="E89" s="29">
        <v>16.8149292599287</v>
      </c>
      <c r="F89" s="29">
        <v>16.7952440469099</v>
      </c>
      <c r="G89" s="29">
        <f>+IFERROR(LN(VLOOKUP(G$3,Cartera!$C$5:$DG$15,Creditos1!$A89,FALSE)/$A$1)," ")</f>
        <v>14.045843671820371</v>
      </c>
      <c r="H89" s="29">
        <v>15.224352753743799</v>
      </c>
      <c r="I89" s="29">
        <v>14.3558948561927</v>
      </c>
      <c r="J89" s="29">
        <v>13.583144346525099</v>
      </c>
      <c r="K89" s="29">
        <v>14.812353127382799</v>
      </c>
      <c r="L89" s="29">
        <f>+IFERROR(LN(VLOOKUP(L$3,Cartera!$C$5:$DG$15,Creditos1!$A89,FALSE)/$A$1)," ")</f>
        <v>11.6652448716685</v>
      </c>
      <c r="N89" s="23">
        <v>43159</v>
      </c>
      <c r="O89" s="29">
        <v>17.6609686315342</v>
      </c>
      <c r="P89" s="29">
        <v>16.7839933217187</v>
      </c>
      <c r="Q89" s="29">
        <v>16.970220664100701</v>
      </c>
      <c r="R89" s="29">
        <v>17.263591286820301</v>
      </c>
      <c r="S89" s="29">
        <v>12.8836062281799</v>
      </c>
      <c r="T89" s="29">
        <v>15.4922488932622</v>
      </c>
      <c r="U89" s="29">
        <v>15.400529390392</v>
      </c>
      <c r="V89" s="29">
        <f>+IFERROR(LN(VLOOKUP(V$3,Cartera!$C$23:$DG$33,Creditos1!$A89,0)/$A$1)," ")</f>
        <v>14.946508872153119</v>
      </c>
      <c r="W89" s="29">
        <v>12.782175743835399</v>
      </c>
      <c r="X89" s="29">
        <v>11.5708924673041</v>
      </c>
    </row>
    <row r="90" spans="1:24" x14ac:dyDescent="0.25">
      <c r="A90">
        <v>88</v>
      </c>
      <c r="B90" s="23">
        <v>43190</v>
      </c>
      <c r="C90" s="29">
        <f>+IFERROR(LN(VLOOKUP(C$3,Cartera!$C$5:$DG$15,Creditos1!$A90,FALSE)/$A$1)," ")</f>
        <v>17.381265090884384</v>
      </c>
      <c r="D90" s="29">
        <v>16.001994198737201</v>
      </c>
      <c r="E90" s="29">
        <v>16.816450650676401</v>
      </c>
      <c r="F90" s="29">
        <v>16.812154093948099</v>
      </c>
      <c r="G90" s="29">
        <f>+IFERROR(LN(VLOOKUP(G$3,Cartera!$C$5:$DG$15,Creditos1!$A90,FALSE)/$A$1)," ")</f>
        <v>14.091650139701487</v>
      </c>
      <c r="H90" s="29">
        <v>15.232704892125501</v>
      </c>
      <c r="I90" s="29">
        <v>14.332726640999599</v>
      </c>
      <c r="J90" s="29">
        <v>13.6000549300731</v>
      </c>
      <c r="K90" s="29">
        <v>14.8063868070767</v>
      </c>
      <c r="L90" s="29">
        <f>+IFERROR(LN(VLOOKUP(L$3,Cartera!$C$5:$DG$15,Creditos1!$A90,FALSE)/$A$1)," ")</f>
        <v>11.779641675736462</v>
      </c>
      <c r="N90" s="23">
        <v>43190</v>
      </c>
      <c r="O90" s="29">
        <v>17.670452057129499</v>
      </c>
      <c r="P90" s="29">
        <v>16.7953505783987</v>
      </c>
      <c r="Q90" s="29">
        <v>16.978921753140199</v>
      </c>
      <c r="R90" s="29">
        <v>17.2829411717297</v>
      </c>
      <c r="S90" s="29">
        <v>12.910261029576301</v>
      </c>
      <c r="T90" s="29">
        <v>15.4991795948568</v>
      </c>
      <c r="U90" s="29">
        <v>15.4079619624502</v>
      </c>
      <c r="V90" s="29">
        <f>+IFERROR(LN(VLOOKUP(V$3,Cartera!$C$23:$DG$33,Creditos1!$A90,0)/$A$1)," ")</f>
        <v>14.892776521272419</v>
      </c>
      <c r="W90" s="29">
        <v>12.804305564253401</v>
      </c>
      <c r="X90" s="29">
        <v>11.2901501390671</v>
      </c>
    </row>
    <row r="91" spans="1:24" x14ac:dyDescent="0.25">
      <c r="A91">
        <v>89</v>
      </c>
      <c r="B91" s="23">
        <v>43220</v>
      </c>
      <c r="C91" s="29">
        <f>+IFERROR(LN(VLOOKUP(C$3,Cartera!$C$5:$DG$15,Creditos1!$A91,FALSE)/$A$1)," ")</f>
        <v>17.402241758732561</v>
      </c>
      <c r="D91" s="29">
        <v>16.0277686336618</v>
      </c>
      <c r="E91" s="29">
        <v>16.822508179750699</v>
      </c>
      <c r="F91" s="29">
        <v>16.8209910848107</v>
      </c>
      <c r="G91" s="29">
        <f>+IFERROR(LN(VLOOKUP(G$3,Cartera!$C$5:$DG$15,Creditos1!$A91,FALSE)/$A$1)," ")</f>
        <v>14.072217056554699</v>
      </c>
      <c r="H91" s="29">
        <v>15.261378370515001</v>
      </c>
      <c r="I91" s="29">
        <v>14.378738703232999</v>
      </c>
      <c r="J91" s="29">
        <v>13.6030073770822</v>
      </c>
      <c r="K91" s="29">
        <v>14.8436482799299</v>
      </c>
      <c r="L91" s="29">
        <f>+IFERROR(LN(VLOOKUP(L$3,Cartera!$C$5:$DG$15,Creditos1!$A91,FALSE)/$A$1)," ")</f>
        <v>11.661573683959528</v>
      </c>
      <c r="N91" s="23">
        <v>43220</v>
      </c>
      <c r="O91" s="29">
        <v>17.685099329130502</v>
      </c>
      <c r="P91" s="29">
        <v>16.819508645557299</v>
      </c>
      <c r="Q91" s="29">
        <v>16.986797866861501</v>
      </c>
      <c r="R91" s="29">
        <v>17.289754585010598</v>
      </c>
      <c r="S91" s="29">
        <v>13.064957614996199</v>
      </c>
      <c r="T91" s="29">
        <v>15.4997556713328</v>
      </c>
      <c r="U91" s="29">
        <v>15.421726967005201</v>
      </c>
      <c r="V91" s="29">
        <f>+IFERROR(LN(VLOOKUP(V$3,Cartera!$C$23:$DG$33,Creditos1!$A91,0)/$A$1)," ")</f>
        <v>14.90846179953957</v>
      </c>
      <c r="W91" s="29">
        <v>12.868675994209999</v>
      </c>
      <c r="X91" s="29">
        <v>10.7546266783253</v>
      </c>
    </row>
    <row r="92" spans="1:24" x14ac:dyDescent="0.25">
      <c r="A92">
        <v>90</v>
      </c>
      <c r="B92" s="23">
        <v>43251</v>
      </c>
      <c r="C92" s="29">
        <f>+IFERROR(LN(VLOOKUP(C$3,Cartera!$C$5:$DG$15,Creditos1!$A92,FALSE)/$A$1)," ")</f>
        <v>17.412280447496673</v>
      </c>
      <c r="D92" s="29">
        <v>16.064897869411698</v>
      </c>
      <c r="E92" s="29">
        <v>16.829303549510801</v>
      </c>
      <c r="F92" s="29">
        <v>16.823601059044801</v>
      </c>
      <c r="G92" s="29">
        <f>+IFERROR(LN(VLOOKUP(G$3,Cartera!$C$5:$DG$15,Creditos1!$A92,FALSE)/$A$1)," ")</f>
        <v>14.206354367551125</v>
      </c>
      <c r="H92" s="29">
        <v>15.275830440531401</v>
      </c>
      <c r="I92" s="29">
        <v>14.376830060210599</v>
      </c>
      <c r="J92" s="29">
        <v>13.5943032565231</v>
      </c>
      <c r="K92" s="29">
        <v>14.8761311835882</v>
      </c>
      <c r="L92" s="29">
        <f>+IFERROR(LN(VLOOKUP(L$3,Cartera!$C$5:$DG$15,Creditos1!$A92,FALSE)/$A$1)," ")</f>
        <v>11.993453874336108</v>
      </c>
      <c r="N92" s="23">
        <v>43251</v>
      </c>
      <c r="O92" s="29">
        <v>17.692823366451201</v>
      </c>
      <c r="P92" s="29">
        <v>16.830966496624701</v>
      </c>
      <c r="Q92" s="29">
        <v>17.0013169508068</v>
      </c>
      <c r="R92" s="29">
        <v>17.293236827778301</v>
      </c>
      <c r="S92" s="29">
        <v>13.221213110706101</v>
      </c>
      <c r="T92" s="29">
        <v>15.5024794684343</v>
      </c>
      <c r="U92" s="29">
        <v>15.429116318534399</v>
      </c>
      <c r="V92" s="29">
        <f>+IFERROR(LN(VLOOKUP(V$3,Cartera!$C$23:$DG$33,Creditos1!$A92,0)/$A$1)," ")</f>
        <v>14.9104615706706</v>
      </c>
      <c r="W92" s="29">
        <v>12.8742637227292</v>
      </c>
      <c r="X92" s="29">
        <v>10.7708253068642</v>
      </c>
    </row>
    <row r="93" spans="1:24" x14ac:dyDescent="0.25">
      <c r="A93">
        <v>91</v>
      </c>
      <c r="B93" s="23">
        <v>43281</v>
      </c>
      <c r="C93" s="29">
        <f>+IFERROR(LN(VLOOKUP(C$3,Cartera!$C$5:$DG$15,Creditos1!$A93,FALSE)/$A$1)," ")</f>
        <v>17.374893085976936</v>
      </c>
      <c r="D93" s="29">
        <v>16.059430044006699</v>
      </c>
      <c r="E93" s="29">
        <v>16.832904455876001</v>
      </c>
      <c r="F93" s="29">
        <v>16.8233566713794</v>
      </c>
      <c r="G93" s="29">
        <f>+IFERROR(LN(VLOOKUP(G$3,Cartera!$C$5:$DG$15,Creditos1!$A93,FALSE)/$A$1)," ")</f>
        <v>14.262148888332209</v>
      </c>
      <c r="H93" s="29">
        <v>15.3137366474357</v>
      </c>
      <c r="I93" s="29">
        <v>14.3886028080051</v>
      </c>
      <c r="J93" s="29">
        <v>13.5927622846445</v>
      </c>
      <c r="K93" s="29">
        <v>14.904344703271001</v>
      </c>
      <c r="L93" s="29">
        <f>+IFERROR(LN(VLOOKUP(L$3,Cartera!$C$5:$DG$15,Creditos1!$A93,FALSE)/$A$1)," ")</f>
        <v>12.134996301030599</v>
      </c>
      <c r="N93" s="23">
        <v>43281</v>
      </c>
      <c r="O93" s="29">
        <v>17.705646608473899</v>
      </c>
      <c r="P93" s="29">
        <v>16.843301394114299</v>
      </c>
      <c r="Q93" s="29">
        <v>17.0169580632374</v>
      </c>
      <c r="R93" s="29">
        <v>17.310292766581401</v>
      </c>
      <c r="S93" s="29">
        <v>13.345468046607801</v>
      </c>
      <c r="T93" s="29">
        <v>15.5007900032795</v>
      </c>
      <c r="U93" s="29">
        <v>15.440012593831099</v>
      </c>
      <c r="V93" s="29">
        <f>+IFERROR(LN(VLOOKUP(V$3,Cartera!$C$23:$DG$33,Creditos1!$A93,0)/$A$1)," ")</f>
        <v>14.888299797503656</v>
      </c>
      <c r="W93" s="29">
        <v>12.9709945394138</v>
      </c>
      <c r="X93" s="29">
        <v>11.2895046325335</v>
      </c>
    </row>
    <row r="94" spans="1:24" x14ac:dyDescent="0.25">
      <c r="A94">
        <v>92</v>
      </c>
      <c r="B94" s="23">
        <v>43312</v>
      </c>
      <c r="C94" s="29">
        <f>+IFERROR(LN(VLOOKUP(C$3,Cartera!$C$5:$DG$15,Creditos1!$A94,FALSE)/$A$1)," ")</f>
        <v>17.389481370756695</v>
      </c>
      <c r="D94" s="29">
        <v>16.067323568362699</v>
      </c>
      <c r="E94" s="29">
        <v>16.8184696998172</v>
      </c>
      <c r="F94" s="29">
        <v>16.832532696655498</v>
      </c>
      <c r="G94" s="29">
        <f>+IFERROR(LN(VLOOKUP(G$3,Cartera!$C$5:$DG$15,Creditos1!$A94,FALSE)/$A$1)," ")</f>
        <v>14.340539710009375</v>
      </c>
      <c r="H94" s="29">
        <v>15.324460528437401</v>
      </c>
      <c r="I94" s="29">
        <v>14.389450690262001</v>
      </c>
      <c r="J94" s="29">
        <v>13.5842102691341</v>
      </c>
      <c r="K94" s="29">
        <v>14.9181467906963</v>
      </c>
      <c r="L94" s="29">
        <f>+IFERROR(LN(VLOOKUP(L$3,Cartera!$C$5:$DG$15,Creditos1!$A94,FALSE)/$A$1)," ")</f>
        <v>12.186281791501688</v>
      </c>
      <c r="N94" s="23">
        <v>43312</v>
      </c>
      <c r="O94" s="29">
        <v>17.720297882420098</v>
      </c>
      <c r="P94" s="29">
        <v>16.849930000236402</v>
      </c>
      <c r="Q94" s="29">
        <v>17.020541647949699</v>
      </c>
      <c r="R94" s="29">
        <v>17.310026197582101</v>
      </c>
      <c r="S94" s="29">
        <v>13.4689709373833</v>
      </c>
      <c r="T94" s="29">
        <v>15.4923975660876</v>
      </c>
      <c r="U94" s="29">
        <v>15.452203138734101</v>
      </c>
      <c r="V94" s="29">
        <f>+IFERROR(LN(VLOOKUP(V$3,Cartera!$C$23:$DG$33,Creditos1!$A94,0)/$A$1)," ")</f>
        <v>14.890213972038556</v>
      </c>
      <c r="W94" s="29">
        <v>12.8672592837998</v>
      </c>
      <c r="X94" s="29">
        <v>11.7558317507449</v>
      </c>
    </row>
    <row r="95" spans="1:24" x14ac:dyDescent="0.25">
      <c r="A95">
        <v>93</v>
      </c>
      <c r="B95" s="23">
        <v>43343</v>
      </c>
      <c r="C95" s="29">
        <f>+IFERROR(LN(VLOOKUP(C$3,Cartera!$C$5:$DG$15,Creditos1!$A95,FALSE)/$A$1)," ")</f>
        <v>17.409307383386867</v>
      </c>
      <c r="D95" s="29">
        <v>16.072949505042502</v>
      </c>
      <c r="E95" s="29">
        <v>16.793240095439501</v>
      </c>
      <c r="F95" s="29">
        <v>16.811398056394498</v>
      </c>
      <c r="G95" s="29">
        <f>+IFERROR(LN(VLOOKUP(G$3,Cartera!$C$5:$DG$15,Creditos1!$A95,FALSE)/$A$1)," ")</f>
        <v>14.532160186769412</v>
      </c>
      <c r="H95" s="29">
        <v>15.347634162271101</v>
      </c>
      <c r="I95" s="29">
        <v>14.37892994806</v>
      </c>
      <c r="J95" s="29">
        <v>13.5782929447456</v>
      </c>
      <c r="K95" s="29">
        <v>14.9047566795977</v>
      </c>
      <c r="L95" s="29">
        <f>+IFERROR(LN(VLOOKUP(L$3,Cartera!$C$5:$DG$15,Creditos1!$A95,FALSE)/$A$1)," ")</f>
        <v>12.270222261694633</v>
      </c>
      <c r="N95" s="23">
        <v>43343</v>
      </c>
      <c r="O95" s="29">
        <v>17.728521240240902</v>
      </c>
      <c r="P95" s="29">
        <v>16.854725955963101</v>
      </c>
      <c r="Q95" s="29">
        <v>17.028032292981301</v>
      </c>
      <c r="R95" s="29">
        <v>17.3122755040235</v>
      </c>
      <c r="S95" s="29">
        <v>13.4449386947298</v>
      </c>
      <c r="T95" s="29">
        <v>15.483752709231601</v>
      </c>
      <c r="U95" s="29">
        <v>15.463613878824299</v>
      </c>
      <c r="V95" s="29">
        <f>+IFERROR(LN(VLOOKUP(V$3,Cartera!$C$23:$DG$33,Creditos1!$A95,0)/$A$1)," ")</f>
        <v>14.892193639693517</v>
      </c>
      <c r="W95" s="29">
        <v>12.9338566015473</v>
      </c>
      <c r="X95" s="29">
        <v>11.6450119850723</v>
      </c>
    </row>
    <row r="96" spans="1:24" x14ac:dyDescent="0.25">
      <c r="A96">
        <v>94</v>
      </c>
      <c r="B96" s="23">
        <v>43373</v>
      </c>
      <c r="C96" s="29">
        <f>+IFERROR(LN(VLOOKUP(C$3,Cartera!$C$5:$DG$15,Creditos1!$A96,FALSE)/$A$1)," ")</f>
        <v>17.388212139848971</v>
      </c>
      <c r="D96" s="29">
        <v>16.106697536050099</v>
      </c>
      <c r="E96" s="29">
        <v>16.829637693897102</v>
      </c>
      <c r="F96" s="29">
        <v>16.830856717637801</v>
      </c>
      <c r="G96" s="29">
        <f>+IFERROR(LN(VLOOKUP(G$3,Cartera!$C$5:$DG$15,Creditos1!$A96,FALSE)/$A$1)," ")</f>
        <v>14.439101715202392</v>
      </c>
      <c r="H96" s="29">
        <v>15.373957033244899</v>
      </c>
      <c r="I96" s="29">
        <v>14.401149235057501</v>
      </c>
      <c r="J96" s="29">
        <v>13.6305888601061</v>
      </c>
      <c r="K96" s="29">
        <v>14.9445859347618</v>
      </c>
      <c r="L96" s="29">
        <f>+IFERROR(LN(VLOOKUP(L$3,Cartera!$C$5:$DG$15,Creditos1!$A96,FALSE)/$A$1)," ")</f>
        <v>12.339589458835919</v>
      </c>
      <c r="N96" s="23">
        <v>43373</v>
      </c>
      <c r="O96" s="29">
        <v>17.7417900053828</v>
      </c>
      <c r="P96" s="29">
        <v>16.873941514101801</v>
      </c>
      <c r="Q96" s="29">
        <v>17.030211488950201</v>
      </c>
      <c r="R96" s="29">
        <v>17.319816588004599</v>
      </c>
      <c r="S96" s="29">
        <v>13.368692558491601</v>
      </c>
      <c r="T96" s="29">
        <v>15.4719539706253</v>
      </c>
      <c r="U96" s="29">
        <v>15.4719392204924</v>
      </c>
      <c r="V96" s="29">
        <f>+IFERROR(LN(VLOOKUP(V$3,Cartera!$C$23:$DG$33,Creditos1!$A96,0)/$A$1)," ")</f>
        <v>14.901512074978845</v>
      </c>
      <c r="W96" s="29">
        <v>13.2094070831773</v>
      </c>
      <c r="X96" s="29">
        <v>11.6446774266541</v>
      </c>
    </row>
    <row r="97" spans="1:24" x14ac:dyDescent="0.25">
      <c r="A97">
        <v>95</v>
      </c>
      <c r="B97" s="23">
        <v>43404</v>
      </c>
      <c r="C97" s="29">
        <f>+IFERROR(LN(VLOOKUP(C$3,Cartera!$C$5:$DG$15,Creditos1!$A97,FALSE)/$A$1)," ")</f>
        <v>17.410839600821319</v>
      </c>
      <c r="D97" s="29">
        <v>16.118488855562099</v>
      </c>
      <c r="E97" s="29">
        <v>16.855280362089999</v>
      </c>
      <c r="F97" s="29">
        <v>16.835751231490999</v>
      </c>
      <c r="G97" s="29">
        <f>+IFERROR(LN(VLOOKUP(G$3,Cartera!$C$5:$DG$15,Creditos1!$A97,FALSE)/$A$1)," ")</f>
        <v>14.464823269921437</v>
      </c>
      <c r="H97" s="29">
        <v>15.381547734702</v>
      </c>
      <c r="I97" s="29">
        <v>14.416885124692</v>
      </c>
      <c r="J97" s="29">
        <v>13.625214725461101</v>
      </c>
      <c r="K97" s="29">
        <v>15.014751311685799</v>
      </c>
      <c r="L97" s="29">
        <f>+IFERROR(LN(VLOOKUP(L$3,Cartera!$C$5:$DG$15,Creditos1!$A97,FALSE)/$A$1)," ")</f>
        <v>12.335612834022875</v>
      </c>
      <c r="N97" s="23">
        <v>43404</v>
      </c>
      <c r="O97" s="29">
        <v>17.7550826962838</v>
      </c>
      <c r="P97" s="29">
        <v>16.882912225244201</v>
      </c>
      <c r="Q97" s="29">
        <v>17.034890643805401</v>
      </c>
      <c r="R97" s="29">
        <v>17.3296732149687</v>
      </c>
      <c r="S97" s="29">
        <v>13.481417745584</v>
      </c>
      <c r="T97" s="29">
        <v>15.481328608989401</v>
      </c>
      <c r="U97" s="29">
        <v>15.4941312566301</v>
      </c>
      <c r="V97" s="29">
        <f>+IFERROR(LN(VLOOKUP(V$3,Cartera!$C$23:$DG$33,Creditos1!$A97,0)/$A$1)," ")</f>
        <v>14.906608815831508</v>
      </c>
      <c r="W97" s="29">
        <v>13.163099516196599</v>
      </c>
      <c r="X97" s="29">
        <v>11.4963620520469</v>
      </c>
    </row>
    <row r="98" spans="1:24" x14ac:dyDescent="0.25">
      <c r="A98">
        <v>96</v>
      </c>
      <c r="B98" s="23">
        <v>43434</v>
      </c>
      <c r="C98" s="29">
        <f>+IFERROR(LN(VLOOKUP(C$3,Cartera!$C$5:$DG$15,Creditos1!$A98,FALSE)/$A$1)," ")</f>
        <v>17.413566127819788</v>
      </c>
      <c r="D98" s="29">
        <v>16.131014406642901</v>
      </c>
      <c r="E98" s="29">
        <v>16.843635561928402</v>
      </c>
      <c r="F98" s="29">
        <v>16.818651507138402</v>
      </c>
      <c r="G98" s="29">
        <f>+IFERROR(LN(VLOOKUP(G$3,Cartera!$C$5:$DG$15,Creditos1!$A98,FALSE)/$A$1)," ")</f>
        <v>14.522694213268453</v>
      </c>
      <c r="H98" s="29">
        <v>15.377317681346801</v>
      </c>
      <c r="I98" s="29">
        <v>14.419569084132201</v>
      </c>
      <c r="J98" s="29">
        <v>13.6162201208436</v>
      </c>
      <c r="K98" s="29">
        <v>15.0555249961174</v>
      </c>
      <c r="L98" s="29">
        <f>+IFERROR(LN(VLOOKUP(L$3,Cartera!$C$5:$DG$15,Creditos1!$A98,FALSE)/$A$1)," ")</f>
        <v>12.582829291878827</v>
      </c>
      <c r="N98" s="23">
        <v>43434</v>
      </c>
      <c r="O98" s="29">
        <v>17.761818114842299</v>
      </c>
      <c r="P98" s="29">
        <v>16.903369757941501</v>
      </c>
      <c r="Q98" s="29">
        <v>17.024464709415401</v>
      </c>
      <c r="R98" s="29">
        <v>17.331396025360899</v>
      </c>
      <c r="S98" s="29">
        <v>13.4272791792701</v>
      </c>
      <c r="T98" s="29">
        <v>15.4980785091965</v>
      </c>
      <c r="U98" s="29">
        <v>15.5063949179936</v>
      </c>
      <c r="V98" s="29">
        <f>+IFERROR(LN(VLOOKUP(V$3,Cartera!$C$23:$DG$33,Creditos1!$A98,0)/$A$1)," ")</f>
        <v>14.913567762311583</v>
      </c>
      <c r="W98" s="29">
        <v>13.1982662939816</v>
      </c>
      <c r="X98" s="29">
        <v>12.0116121464338</v>
      </c>
    </row>
    <row r="99" spans="1:24" x14ac:dyDescent="0.25">
      <c r="A99">
        <v>97</v>
      </c>
      <c r="B99" s="23">
        <v>43465</v>
      </c>
      <c r="C99" s="29">
        <f>+IFERROR(LN(VLOOKUP(C$3,Cartera!$C$5:$DG$15,Creditos1!$A99,FALSE)/$A$1)," ")</f>
        <v>17.474063749046977</v>
      </c>
      <c r="D99" s="29">
        <v>16.1509698803956</v>
      </c>
      <c r="E99" s="29">
        <v>16.897609828138101</v>
      </c>
      <c r="F99" s="29">
        <v>16.8141500423602</v>
      </c>
      <c r="G99" s="29">
        <f>+IFERROR(LN(VLOOKUP(G$3,Cartera!$C$5:$DG$15,Creditos1!$A99,FALSE)/$A$1)," ")</f>
        <v>14.502133639924367</v>
      </c>
      <c r="H99" s="29">
        <v>15.363448907305999</v>
      </c>
      <c r="I99" s="29">
        <v>14.445711156691999</v>
      </c>
      <c r="J99" s="29">
        <v>13.607042577444</v>
      </c>
      <c r="K99" s="29">
        <v>15.0405750230229</v>
      </c>
      <c r="L99" s="29">
        <f>+IFERROR(LN(VLOOKUP(L$3,Cartera!$C$5:$DG$15,Creditos1!$A99,FALSE)/$A$1)," ")</f>
        <v>12.727559847271932</v>
      </c>
      <c r="N99" s="23">
        <v>43465</v>
      </c>
      <c r="O99" s="29">
        <v>17.7670673686209</v>
      </c>
      <c r="P99" s="29">
        <v>16.912559759304401</v>
      </c>
      <c r="Q99" s="29">
        <v>17.027500062564702</v>
      </c>
      <c r="R99" s="29">
        <v>17.327883228824501</v>
      </c>
      <c r="S99" s="29">
        <v>13.407418703854299</v>
      </c>
      <c r="T99" s="29">
        <v>15.5180299565144</v>
      </c>
      <c r="U99" s="29">
        <v>15.521817744032999</v>
      </c>
      <c r="V99" s="29">
        <f>+IFERROR(LN(VLOOKUP(V$3,Cartera!$C$23:$DG$33,Creditos1!$A99,0)/$A$1)," ")</f>
        <v>14.910300496079277</v>
      </c>
      <c r="W99" s="29">
        <v>13.2201477629013</v>
      </c>
      <c r="X99" s="29">
        <v>12.2275150112667</v>
      </c>
    </row>
    <row r="100" spans="1:24" x14ac:dyDescent="0.25">
      <c r="A100">
        <v>98</v>
      </c>
      <c r="B100" s="23">
        <v>43496</v>
      </c>
      <c r="C100" s="29">
        <f>+IFERROR(LN(VLOOKUP(C$3,Cartera!$C$5:$DG$15,Creditos1!$A100,FALSE)/$A$1)," ")</f>
        <v>17.406628859719543</v>
      </c>
      <c r="D100" s="29">
        <v>16.149047498897399</v>
      </c>
      <c r="E100" s="29">
        <v>16.8762670380518</v>
      </c>
      <c r="F100" s="29">
        <v>16.835338487032999</v>
      </c>
      <c r="G100" s="29">
        <f>+IFERROR(LN(VLOOKUP(G$3,Cartera!$C$5:$DG$15,Creditos1!$A100,FALSE)/$A$1)," ")</f>
        <v>14.49785969622306</v>
      </c>
      <c r="H100" s="29">
        <v>15.339314510416401</v>
      </c>
      <c r="I100" s="29">
        <v>14.454741194667101</v>
      </c>
      <c r="J100" s="29">
        <v>13.6335591595998</v>
      </c>
      <c r="K100" s="29">
        <v>15.064531779182399</v>
      </c>
      <c r="L100" s="29">
        <f>+IFERROR(LN(VLOOKUP(L$3,Cartera!$C$5:$DG$15,Creditos1!$A100,FALSE)/$A$1)," ")</f>
        <v>12.772606525956276</v>
      </c>
      <c r="N100" s="23">
        <v>43496</v>
      </c>
      <c r="O100" s="29">
        <v>17.7664241599057</v>
      </c>
      <c r="P100" s="29">
        <v>16.933997590378802</v>
      </c>
      <c r="Q100" s="29">
        <v>17.034547907033598</v>
      </c>
      <c r="R100" s="29">
        <v>17.335207374330299</v>
      </c>
      <c r="S100" s="29">
        <v>13.573311200073499</v>
      </c>
      <c r="T100" s="29">
        <v>15.5377048816373</v>
      </c>
      <c r="U100" s="29">
        <v>15.557948228063299</v>
      </c>
      <c r="V100" s="29">
        <f>+IFERROR(LN(VLOOKUP(V$3,Cartera!$C$23:$DG$33,Creditos1!$A100,0)/$A$1)," ")</f>
        <v>14.91096902745217</v>
      </c>
      <c r="W100" s="29">
        <v>13.208532757812</v>
      </c>
      <c r="X100" s="29">
        <v>12.1349819969923</v>
      </c>
    </row>
    <row r="101" spans="1:24" x14ac:dyDescent="0.25">
      <c r="A101">
        <v>99</v>
      </c>
      <c r="B101" s="23">
        <v>43524</v>
      </c>
      <c r="C101" s="29">
        <f>+IFERROR(LN(VLOOKUP(C$3,Cartera!$C$5:$DG$15,Creditos1!$A101,FALSE)/$A$1)," ")</f>
        <v>17.370949037365293</v>
      </c>
      <c r="D101" s="29">
        <v>16.157483962824902</v>
      </c>
      <c r="E101" s="29">
        <v>16.869193284930802</v>
      </c>
      <c r="F101" s="29">
        <v>16.808479444047201</v>
      </c>
      <c r="G101" s="29">
        <f>+IFERROR(LN(VLOOKUP(G$3,Cartera!$C$5:$DG$15,Creditos1!$A101,FALSE)/$A$1)," ")</f>
        <v>14.48974362116895</v>
      </c>
      <c r="H101" s="29">
        <v>15.3217662987231</v>
      </c>
      <c r="I101" s="29">
        <v>14.475271711850899</v>
      </c>
      <c r="J101" s="29">
        <v>13.5958070551996</v>
      </c>
      <c r="K101" s="29">
        <v>15.076251143205299</v>
      </c>
      <c r="L101" s="29">
        <f>+IFERROR(LN(VLOOKUP(L$3,Cartera!$C$5:$DG$15,Creditos1!$A101,FALSE)/$A$1)," ")</f>
        <v>12.826295198342764</v>
      </c>
      <c r="N101" s="23">
        <v>43524</v>
      </c>
      <c r="O101" s="29">
        <v>17.768206668134798</v>
      </c>
      <c r="P101" s="29">
        <v>16.9442085624773</v>
      </c>
      <c r="Q101" s="29">
        <v>17.041559738549498</v>
      </c>
      <c r="R101" s="29">
        <v>17.322468414275399</v>
      </c>
      <c r="S101" s="29">
        <v>13.595355332520899</v>
      </c>
      <c r="T101" s="29">
        <v>15.550235283518001</v>
      </c>
      <c r="U101" s="29">
        <v>15.5548462643101</v>
      </c>
      <c r="V101" s="29">
        <f>+IFERROR(LN(VLOOKUP(V$3,Cartera!$C$23:$DG$33,Creditos1!$A101,0)/$A$1)," ")</f>
        <v>14.911371534682383</v>
      </c>
      <c r="W101" s="29">
        <v>13.2295060112987</v>
      </c>
      <c r="X101" s="29">
        <v>12.283049545600299</v>
      </c>
    </row>
    <row r="102" spans="1:24" x14ac:dyDescent="0.25">
      <c r="A102">
        <v>100</v>
      </c>
      <c r="B102" s="23">
        <v>43555</v>
      </c>
      <c r="C102" s="29">
        <f>+IFERROR(LN(VLOOKUP(C$3,Cartera!$C$5:$DG$15,Creditos1!$A102,FALSE)/$A$1)," ")</f>
        <v>17.406278973316283</v>
      </c>
      <c r="D102" s="29">
        <v>16.1614740196841</v>
      </c>
      <c r="E102" s="29">
        <v>16.824428738650099</v>
      </c>
      <c r="F102" s="29">
        <v>16.8884126917897</v>
      </c>
      <c r="G102" s="29">
        <f>+IFERROR(LN(VLOOKUP(G$3,Cartera!$C$5:$DG$15,Creditos1!$A102,FALSE)/$A$1)," ")</f>
        <v>14.512993657805451</v>
      </c>
      <c r="H102" s="29">
        <v>15.3234833131238</v>
      </c>
      <c r="I102" s="29">
        <v>14.5124270913464</v>
      </c>
      <c r="J102" s="29">
        <v>13.5521810305908</v>
      </c>
      <c r="K102" s="29">
        <v>15.084508906046899</v>
      </c>
      <c r="L102" s="29">
        <f>+IFERROR(LN(VLOOKUP(L$3,Cartera!$C$5:$DG$15,Creditos1!$A102,FALSE)/$A$1)," ")</f>
        <v>12.761786627138454</v>
      </c>
      <c r="N102" s="23">
        <v>43555</v>
      </c>
      <c r="O102" s="29">
        <v>17.783197220774898</v>
      </c>
      <c r="P102" s="29">
        <v>16.948431326716399</v>
      </c>
      <c r="Q102" s="29">
        <v>17.056234511497799</v>
      </c>
      <c r="R102" s="29">
        <v>17.346801657237201</v>
      </c>
      <c r="S102" s="29">
        <v>13.317688796723299</v>
      </c>
      <c r="T102" s="29">
        <v>15.5574452865678</v>
      </c>
      <c r="U102" s="29">
        <v>15.562061871351499</v>
      </c>
      <c r="V102" s="29">
        <f>+IFERROR(LN(VLOOKUP(V$3,Cartera!$C$23:$DG$33,Creditos1!$A102,0)/$A$1)," ")</f>
        <v>14.915341898839547</v>
      </c>
      <c r="W102" s="29">
        <v>13.215251745982</v>
      </c>
      <c r="X102" s="29">
        <v>12.2262945272905</v>
      </c>
    </row>
    <row r="103" spans="1:24" x14ac:dyDescent="0.25">
      <c r="A103">
        <v>101</v>
      </c>
      <c r="B103" s="23">
        <v>43585</v>
      </c>
      <c r="C103" s="29">
        <f>+IFERROR(LN(VLOOKUP(C$3,Cartera!$C$5:$DG$15,Creditos1!$A103,FALSE)/$A$1)," ")</f>
        <v>17.396515748825934</v>
      </c>
      <c r="D103" s="29">
        <v>16.1391783573095</v>
      </c>
      <c r="E103" s="29">
        <v>16.846953050665299</v>
      </c>
      <c r="F103" s="29">
        <v>16.877765394250002</v>
      </c>
      <c r="G103" s="29">
        <f>+IFERROR(LN(VLOOKUP(G$3,Cartera!$C$5:$DG$15,Creditos1!$A103,FALSE)/$A$1)," ")</f>
        <v>14.540788869983484</v>
      </c>
      <c r="H103" s="29">
        <v>15.335306917832</v>
      </c>
      <c r="I103" s="29">
        <v>14.4501095507309</v>
      </c>
      <c r="J103" s="29">
        <v>13.6129297731196</v>
      </c>
      <c r="K103" s="29">
        <v>15.0461118102619</v>
      </c>
      <c r="L103" s="29">
        <f>+IFERROR(LN(VLOOKUP(L$3,Cartera!$C$5:$DG$15,Creditos1!$A103,FALSE)/$A$1)," ")</f>
        <v>12.814161442856973</v>
      </c>
      <c r="N103" s="23">
        <v>43585</v>
      </c>
      <c r="O103" s="29">
        <v>17.793251431330201</v>
      </c>
      <c r="P103" s="29">
        <v>16.963566820242601</v>
      </c>
      <c r="Q103" s="29">
        <v>17.072232915261299</v>
      </c>
      <c r="R103" s="29">
        <v>17.3545874887228</v>
      </c>
      <c r="S103" s="29">
        <v>13.431389164936901</v>
      </c>
      <c r="T103" s="29">
        <v>15.555024866425001</v>
      </c>
      <c r="U103" s="29">
        <v>15.587606296782599</v>
      </c>
      <c r="V103" s="29">
        <f>+IFERROR(LN(VLOOKUP(V$3,Cartera!$C$23:$DG$33,Creditos1!$A103,0)/$A$1)," ")</f>
        <v>14.908376470891612</v>
      </c>
      <c r="W103" s="29">
        <v>13.229277677152099</v>
      </c>
      <c r="X103" s="29">
        <v>12.2084828330423</v>
      </c>
    </row>
    <row r="104" spans="1:24" x14ac:dyDescent="0.25">
      <c r="A104">
        <v>102</v>
      </c>
      <c r="B104" s="23">
        <v>43616</v>
      </c>
      <c r="C104" s="29">
        <f>+IFERROR(LN(VLOOKUP(C$3,Cartera!$C$5:$DG$15,Creditos1!$A104,FALSE)/$A$1)," ")</f>
        <v>17.434275891712769</v>
      </c>
      <c r="D104" s="29">
        <v>16.156316774805202</v>
      </c>
      <c r="E104" s="29">
        <v>16.8647444688091</v>
      </c>
      <c r="F104" s="29">
        <v>16.878558545774201</v>
      </c>
      <c r="G104" s="29">
        <f>+IFERROR(LN(VLOOKUP(G$3,Cartera!$C$5:$DG$15,Creditos1!$A104,FALSE)/$A$1)," ")</f>
        <v>14.482608020092146</v>
      </c>
      <c r="H104" s="29">
        <v>15.3452956261937</v>
      </c>
      <c r="I104" s="29">
        <v>14.5047030740024</v>
      </c>
      <c r="J104" s="29">
        <v>13.5853861783886</v>
      </c>
      <c r="K104" s="29">
        <v>15.038952324506401</v>
      </c>
      <c r="L104" s="29">
        <f>+IFERROR(LN(VLOOKUP(L$3,Cartera!$C$5:$DG$15,Creditos1!$A104,FALSE)/$A$1)," ")</f>
        <v>12.961376688461502</v>
      </c>
      <c r="N104" s="23">
        <v>43616</v>
      </c>
      <c r="O104" s="29">
        <v>17.7956010810767</v>
      </c>
      <c r="P104" s="29">
        <v>16.968963968655601</v>
      </c>
      <c r="Q104" s="29">
        <v>17.086925613598201</v>
      </c>
      <c r="R104" s="29">
        <v>17.360662768720299</v>
      </c>
      <c r="S104" s="29">
        <v>13.363539300597999</v>
      </c>
      <c r="T104" s="29">
        <v>15.527513089588901</v>
      </c>
      <c r="U104" s="29">
        <v>15.5703938242955</v>
      </c>
      <c r="V104" s="29">
        <f>+IFERROR(LN(VLOOKUP(V$3,Cartera!$C$23:$DG$33,Creditos1!$A104,0)/$A$1)," ")</f>
        <v>14.916541612046093</v>
      </c>
      <c r="W104" s="29">
        <v>13.310500911662499</v>
      </c>
      <c r="X104" s="29">
        <v>12.2846219211758</v>
      </c>
    </row>
    <row r="105" spans="1:24" x14ac:dyDescent="0.25">
      <c r="A105">
        <v>103</v>
      </c>
      <c r="B105" s="23">
        <v>43646</v>
      </c>
      <c r="C105" s="29">
        <f>+IFERROR(LN(VLOOKUP(C$3,Cartera!$C$5:$DG$15,Creditos1!$A105,FALSE)/$A$1)," ")</f>
        <v>17.406974522541169</v>
      </c>
      <c r="D105" s="29">
        <v>16.1138862915295</v>
      </c>
      <c r="E105" s="29">
        <v>16.8621930336407</v>
      </c>
      <c r="F105" s="29">
        <v>16.910799871992399</v>
      </c>
      <c r="G105" s="29">
        <f>+IFERROR(LN(VLOOKUP(G$3,Cartera!$C$5:$DG$15,Creditos1!$A105,FALSE)/$A$1)," ")</f>
        <v>14.508164739074958</v>
      </c>
      <c r="H105" s="29">
        <v>15.3554009918861</v>
      </c>
      <c r="I105" s="29">
        <v>14.475060522703201</v>
      </c>
      <c r="J105" s="29">
        <v>13.590158917166599</v>
      </c>
      <c r="K105" s="29">
        <v>15.0165525070979</v>
      </c>
      <c r="L105" s="29">
        <f>+IFERROR(LN(VLOOKUP(L$3,Cartera!$C$5:$DG$15,Creditos1!$A105,FALSE)/$A$1)," ")</f>
        <v>12.794594512549416</v>
      </c>
      <c r="N105" s="23">
        <v>43646</v>
      </c>
      <c r="O105" s="29">
        <v>17.794172365731601</v>
      </c>
      <c r="P105" s="29">
        <v>16.987733165472001</v>
      </c>
      <c r="Q105" s="29">
        <v>17.095584283508199</v>
      </c>
      <c r="R105" s="29">
        <v>17.349502093320901</v>
      </c>
      <c r="S105" s="29">
        <v>13.406901253118299</v>
      </c>
      <c r="T105" s="29">
        <v>15.529467454229099</v>
      </c>
      <c r="U105" s="29">
        <v>15.5619879714134</v>
      </c>
      <c r="V105" s="29">
        <f>+IFERROR(LN(VLOOKUP(V$3,Cartera!$C$23:$DG$33,Creditos1!$A105,0)/$A$1)," ")</f>
        <v>14.927226692411612</v>
      </c>
      <c r="W105" s="29">
        <v>13.327104178686699</v>
      </c>
      <c r="X105" s="29">
        <v>12.343305364830901</v>
      </c>
    </row>
    <row r="106" spans="1:24" x14ac:dyDescent="0.25">
      <c r="A106">
        <v>104</v>
      </c>
      <c r="B106" s="23">
        <v>43677</v>
      </c>
      <c r="C106" s="29">
        <f>+IFERROR(LN(VLOOKUP(C$3,Cartera!$C$5:$DG$15,Creditos1!$A106,FALSE)/$A$1)," ")</f>
        <v>17.455095897458428</v>
      </c>
      <c r="D106" s="29">
        <v>16.155513047067998</v>
      </c>
      <c r="E106" s="29">
        <v>16.8398796189264</v>
      </c>
      <c r="F106" s="29">
        <v>16.899138731960399</v>
      </c>
      <c r="G106" s="29">
        <f>+IFERROR(LN(VLOOKUP(G$3,Cartera!$C$5:$DG$15,Creditos1!$A106,FALSE)/$A$1)," ")</f>
        <v>14.45194258684908</v>
      </c>
      <c r="H106" s="29">
        <v>15.359062653611399</v>
      </c>
      <c r="I106" s="29">
        <v>14.4763937323841</v>
      </c>
      <c r="J106" s="29">
        <v>13.581335417959901</v>
      </c>
      <c r="K106" s="29">
        <v>15.0364900012181</v>
      </c>
      <c r="L106" s="29">
        <f>+IFERROR(LN(VLOOKUP(L$3,Cartera!$C$5:$DG$15,Creditos1!$A106,FALSE)/$A$1)," ")</f>
        <v>12.886648957117773</v>
      </c>
      <c r="N106" s="23">
        <v>43677</v>
      </c>
      <c r="O106" s="29">
        <v>17.800583856395399</v>
      </c>
      <c r="P106" s="29">
        <v>16.9985526892726</v>
      </c>
      <c r="Q106" s="29">
        <v>17.096169637333499</v>
      </c>
      <c r="R106" s="29">
        <v>17.353927948274499</v>
      </c>
      <c r="S106" s="29">
        <v>13.376017978821601</v>
      </c>
      <c r="T106" s="29">
        <v>15.5250931738679</v>
      </c>
      <c r="U106" s="29">
        <v>15.580750644690699</v>
      </c>
      <c r="V106" s="29">
        <f>+IFERROR(LN(VLOOKUP(V$3,Cartera!$C$23:$DG$33,Creditos1!$A106,0)/$A$1)," ")</f>
        <v>14.92637367449022</v>
      </c>
      <c r="W106" s="29">
        <v>13.461472389991201</v>
      </c>
      <c r="X106" s="29">
        <v>12.1044194422199</v>
      </c>
    </row>
    <row r="107" spans="1:24" x14ac:dyDescent="0.25">
      <c r="A107">
        <v>105</v>
      </c>
      <c r="B107" s="23">
        <v>43708</v>
      </c>
      <c r="C107" s="29">
        <f>+IFERROR(LN(VLOOKUP(C$3,Cartera!$C$5:$DG$15,Creditos1!$A107,FALSE)/$A$1)," ")</f>
        <v>17.474650279345028</v>
      </c>
      <c r="D107" s="29">
        <v>16.184790918049298</v>
      </c>
      <c r="E107" s="29">
        <v>16.849790153013601</v>
      </c>
      <c r="F107" s="29">
        <v>16.9334531453284</v>
      </c>
      <c r="G107" s="29">
        <f>+IFERROR(LN(VLOOKUP(G$3,Cartera!$C$5:$DG$15,Creditos1!$A107,FALSE)/$A$1)," ")</f>
        <v>14.343519797832259</v>
      </c>
      <c r="H107" s="29">
        <v>15.387603524676701</v>
      </c>
      <c r="I107" s="29">
        <v>14.451104217078999</v>
      </c>
      <c r="J107" s="29">
        <v>13.599916719786799</v>
      </c>
      <c r="K107" s="29">
        <v>15.0610297572214</v>
      </c>
      <c r="L107" s="29">
        <f>+IFERROR(LN(VLOOKUP(L$3,Cartera!$C$5:$DG$15,Creditos1!$A107,FALSE)/$A$1)," ")</f>
        <v>12.869840879166388</v>
      </c>
      <c r="N107" s="23">
        <v>43708</v>
      </c>
      <c r="O107" s="29">
        <v>17.8106412505911</v>
      </c>
      <c r="P107" s="29">
        <v>17.007115179897401</v>
      </c>
      <c r="Q107" s="29">
        <v>17.110266420435501</v>
      </c>
      <c r="R107" s="29">
        <v>17.371429698938901</v>
      </c>
      <c r="S107" s="29">
        <v>13.201400503052</v>
      </c>
      <c r="T107" s="29">
        <v>15.5300611720535</v>
      </c>
      <c r="U107" s="29">
        <v>15.5854860982282</v>
      </c>
      <c r="V107" s="29">
        <f>+IFERROR(LN(VLOOKUP(V$3,Cartera!$C$23:$DG$33,Creditos1!$A107,0)/$A$1)," ")</f>
        <v>14.93422699778267</v>
      </c>
      <c r="W107" s="29">
        <v>13.460731590553401</v>
      </c>
      <c r="X107" s="29">
        <v>11.974949129653499</v>
      </c>
    </row>
    <row r="108" spans="1:24" x14ac:dyDescent="0.25">
      <c r="A108">
        <v>106</v>
      </c>
      <c r="B108" s="23">
        <v>43738</v>
      </c>
      <c r="C108" s="29">
        <f>+IFERROR(LN(VLOOKUP(C$3,Cartera!$C$5:$DG$15,Creditos1!$A108,FALSE)/$A$1)," ")</f>
        <v>17.452479615176539</v>
      </c>
      <c r="D108" s="29">
        <v>16.181196559745899</v>
      </c>
      <c r="E108" s="29">
        <v>16.857659544590302</v>
      </c>
      <c r="F108" s="29">
        <v>16.936119705044401</v>
      </c>
      <c r="G108" s="29">
        <f>+IFERROR(LN(VLOOKUP(G$3,Cartera!$C$5:$DG$15,Creditos1!$A108,FALSE)/$A$1)," ")</f>
        <v>14.342614126211867</v>
      </c>
      <c r="H108" s="29">
        <v>15.3925659617279</v>
      </c>
      <c r="I108" s="29">
        <v>14.438363160504901</v>
      </c>
      <c r="J108" s="29">
        <v>13.5658452537219</v>
      </c>
      <c r="K108" s="29">
        <v>15.0932165386614</v>
      </c>
      <c r="L108" s="29">
        <f>+IFERROR(LN(VLOOKUP(L$3,Cartera!$C$5:$DG$15,Creditos1!$A108,FALSE)/$A$1)," ")</f>
        <v>12.776944177864504</v>
      </c>
      <c r="N108" s="23">
        <v>43738</v>
      </c>
      <c r="O108" s="29">
        <v>17.816970730312001</v>
      </c>
      <c r="P108" s="29">
        <v>17.0111544619363</v>
      </c>
      <c r="Q108" s="29">
        <v>17.115942192298</v>
      </c>
      <c r="R108" s="29">
        <v>17.368933981849299</v>
      </c>
      <c r="S108" s="29">
        <v>13.0477331102992</v>
      </c>
      <c r="T108" s="29">
        <v>15.5323646565449</v>
      </c>
      <c r="U108" s="29">
        <v>15.5881372275598</v>
      </c>
      <c r="V108" s="29">
        <f>+IFERROR(LN(VLOOKUP(V$3,Cartera!$C$23:$DG$33,Creditos1!$A108,0)/$A$1)," ")</f>
        <v>14.945019436423404</v>
      </c>
      <c r="W108" s="29">
        <v>13.5181414506738</v>
      </c>
      <c r="X108" s="29">
        <v>11.9596838282178</v>
      </c>
    </row>
    <row r="109" spans="1:24" x14ac:dyDescent="0.25">
      <c r="A109">
        <v>107</v>
      </c>
      <c r="B109" s="23">
        <v>43769</v>
      </c>
      <c r="C109" s="29">
        <f>+IFERROR(LN(VLOOKUP(C$3,Cartera!$C$5:$DG$15,Creditos1!$A109,FALSE)/$A$1)," ")</f>
        <v>17.500809786138547</v>
      </c>
      <c r="D109" s="29">
        <v>16.204162663623499</v>
      </c>
      <c r="E109" s="29">
        <v>16.874431587955002</v>
      </c>
      <c r="F109" s="29">
        <v>16.916422923566699</v>
      </c>
      <c r="G109" s="29">
        <f>+IFERROR(LN(VLOOKUP(G$3,Cartera!$C$5:$DG$15,Creditos1!$A109,FALSE)/$A$1)," ")</f>
        <v>14.260300386976983</v>
      </c>
      <c r="H109" s="29">
        <v>15.394858101805101</v>
      </c>
      <c r="I109" s="29">
        <v>14.3901976438814</v>
      </c>
      <c r="J109" s="29">
        <v>13.5608265429714</v>
      </c>
      <c r="K109" s="29">
        <v>15.082824541616599</v>
      </c>
      <c r="L109" s="29">
        <f>+IFERROR(LN(VLOOKUP(L$3,Cartera!$C$5:$DG$15,Creditos1!$A109,FALSE)/$A$1)," ")</f>
        <v>12.79514915408731</v>
      </c>
      <c r="N109" s="23">
        <v>43769</v>
      </c>
      <c r="O109" s="29">
        <v>17.823535044041002</v>
      </c>
      <c r="P109" s="29">
        <v>17.015767919111401</v>
      </c>
      <c r="Q109" s="29">
        <v>17.1267193457982</v>
      </c>
      <c r="R109" s="29">
        <v>17.369785781470199</v>
      </c>
      <c r="S109" s="29">
        <v>12.789509655346601</v>
      </c>
      <c r="T109" s="29">
        <v>15.542857353284701</v>
      </c>
      <c r="U109" s="29">
        <v>15.598041752707999</v>
      </c>
      <c r="V109" s="29">
        <f>+IFERROR(LN(VLOOKUP(V$3,Cartera!$C$23:$DG$33,Creditos1!$A109,0)/$A$1)," ")</f>
        <v>14.965220863786243</v>
      </c>
      <c r="W109" s="29">
        <v>13.561012618977999</v>
      </c>
      <c r="X109" s="29">
        <v>11.9669402283266</v>
      </c>
    </row>
    <row r="110" spans="1:24" x14ac:dyDescent="0.25">
      <c r="A110">
        <v>108</v>
      </c>
      <c r="B110" s="23">
        <v>43799</v>
      </c>
      <c r="C110" s="29">
        <f>+IFERROR(LN(VLOOKUP(C$3,Cartera!$C$5:$DG$15,Creditos1!$A110,FALSE)/$A$1)," ")</f>
        <v>17.482838523512292</v>
      </c>
      <c r="D110" s="29">
        <v>16.220278030994699</v>
      </c>
      <c r="E110" s="29">
        <v>16.886543248522699</v>
      </c>
      <c r="F110" s="29">
        <v>16.9612506117222</v>
      </c>
      <c r="G110" s="29">
        <f>+IFERROR(LN(VLOOKUP(G$3,Cartera!$C$5:$DG$15,Creditos1!$A110,FALSE)/$A$1)," ")</f>
        <v>14.182312376620894</v>
      </c>
      <c r="H110" s="29">
        <v>15.3795749344931</v>
      </c>
      <c r="I110" s="29">
        <v>14.385794053075999</v>
      </c>
      <c r="J110" s="29">
        <v>13.5533289232374</v>
      </c>
      <c r="K110" s="29">
        <v>15.0870133879924</v>
      </c>
      <c r="L110" s="29">
        <f>+IFERROR(LN(VLOOKUP(L$3,Cartera!$C$5:$DG$15,Creditos1!$A110,FALSE)/$A$1)," ")</f>
        <v>12.982995183543048</v>
      </c>
      <c r="N110" s="23">
        <v>43799</v>
      </c>
      <c r="O110" s="29">
        <v>17.837667450673599</v>
      </c>
      <c r="P110" s="29">
        <v>17.0205932533433</v>
      </c>
      <c r="Q110" s="29">
        <v>17.137690840244801</v>
      </c>
      <c r="R110" s="29">
        <v>17.382745805560699</v>
      </c>
      <c r="S110" s="29">
        <v>12.808705446417401</v>
      </c>
      <c r="T110" s="29">
        <v>15.5575881404438</v>
      </c>
      <c r="U110" s="29">
        <v>15.590857937193899</v>
      </c>
      <c r="V110" s="29">
        <f>+IFERROR(LN(VLOOKUP(V$3,Cartera!$C$23:$DG$33,Creditos1!$A110,0)/$A$1)," ")</f>
        <v>14.939044693395376</v>
      </c>
      <c r="W110" s="29">
        <v>13.581527931704001</v>
      </c>
      <c r="X110" s="29">
        <v>12.0187767529497</v>
      </c>
    </row>
    <row r="111" spans="1:24" x14ac:dyDescent="0.25">
      <c r="A111">
        <v>109</v>
      </c>
      <c r="B111" s="23">
        <v>43830</v>
      </c>
      <c r="C111" s="29">
        <f>+IFERROR(LN(VLOOKUP(C$3,Cartera!$C$5:$DG$15,Creditos1!$A111,FALSE)/$A$1)," ")</f>
        <v>17.453105951151191</v>
      </c>
      <c r="D111" s="29">
        <v>16.224626859462699</v>
      </c>
      <c r="E111" s="29">
        <v>16.9031796595138</v>
      </c>
      <c r="F111" s="29">
        <v>16.9545526198748</v>
      </c>
      <c r="G111" s="29">
        <f>+IFERROR(LN(VLOOKUP(G$3,Cartera!$C$5:$DG$15,Creditos1!$A111,FALSE)/$A$1)," ")</f>
        <v>14.051028530310921</v>
      </c>
      <c r="H111" s="29">
        <v>15.375420579144899</v>
      </c>
      <c r="I111" s="29">
        <v>14.3996828106404</v>
      </c>
      <c r="J111" s="29">
        <v>13.579823173834701</v>
      </c>
      <c r="K111" s="29">
        <v>15.0962802308714</v>
      </c>
      <c r="L111" s="29">
        <f>+IFERROR(LN(VLOOKUP(L$3,Cartera!$C$5:$DG$15,Creditos1!$A111,FALSE)/$A$1)," ")</f>
        <v>12.974160288110117</v>
      </c>
      <c r="N111" s="23">
        <v>43830</v>
      </c>
      <c r="O111" s="29">
        <v>17.839687167250499</v>
      </c>
      <c r="P111" s="29">
        <v>17.032171085152999</v>
      </c>
      <c r="Q111" s="29">
        <v>17.1432820932997</v>
      </c>
      <c r="R111" s="29">
        <v>17.373425466209699</v>
      </c>
      <c r="S111" s="29">
        <v>13.1539353778433</v>
      </c>
      <c r="T111" s="29">
        <v>15.585578178702599</v>
      </c>
      <c r="U111" s="29">
        <v>15.590814829523501</v>
      </c>
      <c r="V111" s="29">
        <f>+IFERROR(LN(VLOOKUP(V$3,Cartera!$C$23:$DG$33,Creditos1!$A111,0)/$A$1)," ")</f>
        <v>14.927528340640896</v>
      </c>
      <c r="W111" s="29">
        <v>13.610681106142801</v>
      </c>
      <c r="X111" s="29">
        <v>12.170331778317699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V223"/>
  <sheetViews>
    <sheetView zoomScale="89" zoomScaleNormal="89" workbookViewId="0">
      <selection activeCell="C1" sqref="C1:AQ1"/>
    </sheetView>
  </sheetViews>
  <sheetFormatPr baseColWidth="10" defaultRowHeight="15" x14ac:dyDescent="0.25"/>
  <cols>
    <col min="6" max="6" width="14.7109375" customWidth="1"/>
    <col min="15" max="15" width="13.85546875" customWidth="1"/>
    <col min="43" max="43" width="16.28515625" customWidth="1"/>
  </cols>
  <sheetData>
    <row r="1" spans="1:43" x14ac:dyDescent="0.25">
      <c r="A1">
        <v>1000</v>
      </c>
      <c r="C1">
        <f>+VLOOKUP(C2,base_minorista!$R$2:$S$42,2,0)</f>
        <v>1</v>
      </c>
      <c r="D1">
        <f>+VLOOKUP(D2,base_minorista!$R$2:$S$42,2,0)</f>
        <v>2</v>
      </c>
      <c r="E1">
        <f>+VLOOKUP(E2,base_minorista!$R$2:$S$42,2,0)</f>
        <v>3</v>
      </c>
      <c r="F1">
        <f>+VLOOKUP(F2,base_minorista!$R$2:$S$42,2,0)</f>
        <v>40</v>
      </c>
      <c r="G1">
        <f>+VLOOKUP(G2,base_minorista!$R$2:$S$42,2,0)</f>
        <v>27</v>
      </c>
      <c r="H1">
        <f>+VLOOKUP(H2,base_minorista!$R$2:$S$42,2,0)</f>
        <v>41</v>
      </c>
      <c r="I1">
        <f>+VLOOKUP(I2,base_minorista!$R$2:$S$42,2,0)</f>
        <v>23</v>
      </c>
      <c r="J1">
        <f>+VLOOKUP(J2,base_minorista!$R$2:$S$42,2,0)</f>
        <v>22</v>
      </c>
      <c r="K1">
        <f>+VLOOKUP(K2,base_minorista!$R$2:$S$42,2,0)</f>
        <v>6</v>
      </c>
      <c r="L1">
        <f>+VLOOKUP(L2,base_minorista!$R$2:$S$42,2,0)</f>
        <v>18</v>
      </c>
      <c r="M1">
        <f>+VLOOKUP(M2,base_minorista!$R$2:$S$42,2,0)</f>
        <v>35</v>
      </c>
      <c r="N1">
        <f>+VLOOKUP(N2,base_minorista!$R$2:$S$42,2,0)</f>
        <v>38</v>
      </c>
      <c r="O1">
        <f>+VLOOKUP(O2,base_minorista!$R$2:$S$42,2,0)</f>
        <v>25</v>
      </c>
      <c r="P1">
        <f>+VLOOKUP(P2,base_minorista!$R$2:$S$42,2,0)</f>
        <v>39</v>
      </c>
      <c r="Q1">
        <f>+VLOOKUP(Q2,base_minorista!$R$2:$S$42,2,0)</f>
        <v>11</v>
      </c>
      <c r="R1">
        <f>+VLOOKUP(R2,base_minorista!$R$2:$S$42,2,0)</f>
        <v>4</v>
      </c>
      <c r="S1">
        <f>+VLOOKUP(S2,base_minorista!$R$2:$S$42,2,0)</f>
        <v>28</v>
      </c>
      <c r="T1">
        <f>+VLOOKUP(T2,base_minorista!$R$2:$S$42,2,0)</f>
        <v>33</v>
      </c>
      <c r="U1">
        <f>+VLOOKUP(U2,base_minorista!$R$2:$S$42,2,0)</f>
        <v>12</v>
      </c>
      <c r="V1">
        <f>+VLOOKUP(V2,base_minorista!$R$2:$S$42,2,0)</f>
        <v>31</v>
      </c>
      <c r="W1">
        <f>+VLOOKUP(W2,base_minorista!$R$2:$S$42,2,0)</f>
        <v>9</v>
      </c>
      <c r="X1">
        <f>+VLOOKUP(X2,base_minorista!$R$2:$S$42,2,0)</f>
        <v>16</v>
      </c>
      <c r="Y1">
        <f>+VLOOKUP(Y2,base_minorista!$R$2:$S$42,2,0)</f>
        <v>13</v>
      </c>
      <c r="Z1">
        <f>+VLOOKUP(Z2,base_minorista!$R$2:$S$42,2,0)</f>
        <v>17</v>
      </c>
      <c r="AA1">
        <f>+VLOOKUP(AA2,base_minorista!$R$2:$S$42,2,0)</f>
        <v>36</v>
      </c>
      <c r="AB1">
        <f>+VLOOKUP(AB2,base_minorista!$R$2:$S$42,2,0)</f>
        <v>10</v>
      </c>
      <c r="AC1">
        <f>+VLOOKUP(AC2,base_minorista!$R$2:$S$42,2,0)</f>
        <v>19</v>
      </c>
      <c r="AD1">
        <f>+VLOOKUP(AD2,base_minorista!$R$2:$S$42,2,0)</f>
        <v>34</v>
      </c>
      <c r="AE1">
        <f>+VLOOKUP(AE2,base_minorista!$R$2:$S$42,2,0)</f>
        <v>20</v>
      </c>
      <c r="AF1">
        <f>+VLOOKUP(AF2,base_minorista!$R$2:$S$42,2,0)</f>
        <v>8</v>
      </c>
      <c r="AG1">
        <f>+VLOOKUP(AG2,base_minorista!$R$2:$S$42,2,0)</f>
        <v>32</v>
      </c>
      <c r="AH1">
        <f>+VLOOKUP(AH2,base_minorista!$R$2:$S$42,2,0)</f>
        <v>14</v>
      </c>
      <c r="AI1">
        <f>+VLOOKUP(AI2,base_minorista!$R$2:$S$42,2,0)</f>
        <v>29</v>
      </c>
      <c r="AJ1">
        <f>+VLOOKUP(AJ2,base_minorista!$R$2:$S$42,2,0)</f>
        <v>30</v>
      </c>
      <c r="AK1">
        <f>+VLOOKUP(AK2,base_minorista!$R$2:$S$42,2,0)</f>
        <v>24</v>
      </c>
      <c r="AL1">
        <f>+VLOOKUP(AL2,base_minorista!$R$2:$S$42,2,0)</f>
        <v>7</v>
      </c>
      <c r="AM1">
        <f>+VLOOKUP(AM2,base_minorista!$R$2:$S$42,2,0)</f>
        <v>15</v>
      </c>
      <c r="AN1">
        <f>+VLOOKUP(AN2,base_minorista!$R$2:$S$42,2,0)</f>
        <v>5</v>
      </c>
      <c r="AO1">
        <f>+VLOOKUP(AO2,base_minorista!$R$2:$S$42,2,0)</f>
        <v>21</v>
      </c>
      <c r="AP1">
        <f>+VLOOKUP(AP2,base_minorista!$R$2:$S$42,2,0)</f>
        <v>26</v>
      </c>
      <c r="AQ1">
        <f>+VLOOKUP(AQ2,base_minorista!$R$2:$S$42,2,0)</f>
        <v>37</v>
      </c>
    </row>
    <row r="2" spans="1:43" ht="16.5" x14ac:dyDescent="0.3">
      <c r="C2" s="9" t="s">
        <v>11</v>
      </c>
      <c r="D2" s="9" t="s">
        <v>12</v>
      </c>
      <c r="E2" s="38" t="s">
        <v>13</v>
      </c>
      <c r="F2" s="1" t="s">
        <v>60</v>
      </c>
      <c r="G2" s="1" t="s">
        <v>47</v>
      </c>
      <c r="H2" s="1" t="s">
        <v>61</v>
      </c>
      <c r="I2" s="1" t="s">
        <v>43</v>
      </c>
      <c r="J2" s="1" t="s">
        <v>42</v>
      </c>
      <c r="K2" s="1" t="s">
        <v>26</v>
      </c>
      <c r="L2" s="1" t="s">
        <v>38</v>
      </c>
      <c r="M2" s="1" t="s">
        <v>55</v>
      </c>
      <c r="N2" s="1" t="s">
        <v>58</v>
      </c>
      <c r="O2" s="1" t="s">
        <v>45</v>
      </c>
      <c r="P2" s="1" t="s">
        <v>59</v>
      </c>
      <c r="Q2" s="1" t="s">
        <v>31</v>
      </c>
      <c r="R2" s="1" t="s">
        <v>24</v>
      </c>
      <c r="S2" s="1" t="s">
        <v>48</v>
      </c>
      <c r="T2" s="1" t="s">
        <v>53</v>
      </c>
      <c r="U2" s="1" t="s">
        <v>32</v>
      </c>
      <c r="V2" s="1" t="s">
        <v>51</v>
      </c>
      <c r="W2" s="1" t="s">
        <v>29</v>
      </c>
      <c r="X2" s="1" t="s">
        <v>36</v>
      </c>
      <c r="Y2" s="1" t="s">
        <v>33</v>
      </c>
      <c r="Z2" s="1" t="s">
        <v>37</v>
      </c>
      <c r="AA2" s="1" t="s">
        <v>56</v>
      </c>
      <c r="AB2" s="1" t="s">
        <v>30</v>
      </c>
      <c r="AC2" s="1" t="s">
        <v>39</v>
      </c>
      <c r="AD2" s="1" t="s">
        <v>54</v>
      </c>
      <c r="AE2" s="1" t="s">
        <v>40</v>
      </c>
      <c r="AF2" s="1" t="s">
        <v>28</v>
      </c>
      <c r="AG2" s="1" t="s">
        <v>52</v>
      </c>
      <c r="AH2" s="1" t="s">
        <v>34</v>
      </c>
      <c r="AI2" s="1" t="s">
        <v>49</v>
      </c>
      <c r="AJ2" s="1" t="s">
        <v>50</v>
      </c>
      <c r="AK2" s="1" t="s">
        <v>44</v>
      </c>
      <c r="AL2" s="1" t="s">
        <v>27</v>
      </c>
      <c r="AM2" s="1" t="s">
        <v>35</v>
      </c>
      <c r="AN2" s="1" t="s">
        <v>25</v>
      </c>
      <c r="AO2" s="1" t="s">
        <v>41</v>
      </c>
      <c r="AP2" s="1" t="s">
        <v>46</v>
      </c>
      <c r="AQ2" s="1" t="s">
        <v>57</v>
      </c>
    </row>
    <row r="3" spans="1:43" ht="16.5" x14ac:dyDescent="0.3">
      <c r="A3">
        <v>2</v>
      </c>
      <c r="B3" s="3">
        <v>40574</v>
      </c>
      <c r="C3" s="29">
        <v>16.0632877386312</v>
      </c>
      <c r="D3" s="29">
        <v>16.680280536672964</v>
      </c>
      <c r="E3" s="14">
        <v>15.704166413373599</v>
      </c>
      <c r="F3" s="29">
        <v>13.341292258632899</v>
      </c>
      <c r="G3" s="29">
        <v>12.8351060969567</v>
      </c>
      <c r="H3" s="29">
        <v>13.7582073843122</v>
      </c>
      <c r="I3" s="29">
        <v>13.9100339118022</v>
      </c>
      <c r="J3" s="29">
        <v>13.065085669555</v>
      </c>
      <c r="K3" s="29">
        <v>12.923764836997499</v>
      </c>
      <c r="L3" s="29">
        <v>12.6307334308795</v>
      </c>
      <c r="M3" s="29">
        <v>11.7741867430043</v>
      </c>
      <c r="N3" s="29">
        <v>11.900862749163</v>
      </c>
      <c r="O3" s="29">
        <v>11.6036168842562</v>
      </c>
      <c r="P3" s="29">
        <v>13.477497367410599</v>
      </c>
      <c r="Q3" s="29">
        <v>10.229623616812701</v>
      </c>
      <c r="R3" s="29">
        <v>12.670042416760101</v>
      </c>
      <c r="S3" s="29">
        <v>15.0131407773899</v>
      </c>
      <c r="T3" s="29">
        <v>9.9490610680142897</v>
      </c>
      <c r="U3" s="29">
        <v>11.503219083565501</v>
      </c>
      <c r="V3" s="29">
        <v>11.1956622753661</v>
      </c>
      <c r="W3" s="29">
        <v>9.504633630691</v>
      </c>
      <c r="X3" s="29">
        <f>+IFERROR(LN(VLOOKUP(X$2,Cartera!$C$44:$DG$82,Creditos2!$A3,0)/$A$1)," ")</f>
        <v>13.13856828973708</v>
      </c>
      <c r="Y3" s="29">
        <v>12.528373377406099</v>
      </c>
      <c r="Z3" s="29">
        <f>+IFERROR(LN(VLOOKUP(Z$2,Cartera!$C$44:$DG$82,Creditos2!$A3,0)/$A$1)," ")</f>
        <v>11.920069476331269</v>
      </c>
      <c r="AA3" s="29">
        <v>9.9749343002418804</v>
      </c>
      <c r="AB3" s="29">
        <v>9.9977372698850804</v>
      </c>
      <c r="AC3" s="29">
        <v>10.7332810463576</v>
      </c>
      <c r="AD3" s="29">
        <v>10.7652458457267</v>
      </c>
      <c r="AE3" s="29"/>
      <c r="AF3" s="29" t="str">
        <f>+IFERROR(LN(VLOOKUP(AF$2,Cartera!$C$44:$DG$82,Creditos2!$A3,0)/$A$1)," ")</f>
        <v xml:space="preserve"> </v>
      </c>
      <c r="AG3" s="29">
        <f>+IFERROR(LN(VLOOKUP(AG$2,Cartera!$C$44:$DG$82,Creditos2!$A3,0)/$A$1)," ")</f>
        <v>8.4523834911129203</v>
      </c>
      <c r="AH3" s="29">
        <v>13.612682315821401</v>
      </c>
      <c r="AI3" s="29">
        <v>11.858369289498199</v>
      </c>
      <c r="AJ3" s="29">
        <v>12.674275688261201</v>
      </c>
      <c r="AK3" s="29">
        <v>11.7659731300738</v>
      </c>
      <c r="AL3" s="29">
        <v>12.6519846989095</v>
      </c>
      <c r="AM3" s="29">
        <v>12.667949861630801</v>
      </c>
      <c r="AN3" s="29">
        <v>11.121169068486299</v>
      </c>
      <c r="AO3" s="29">
        <v>10.168062343742401</v>
      </c>
      <c r="AP3" s="29">
        <v>9.5230509342000804</v>
      </c>
      <c r="AQ3" s="29">
        <v>11.109412574421899</v>
      </c>
    </row>
    <row r="4" spans="1:43" ht="16.5" x14ac:dyDescent="0.3">
      <c r="A4">
        <v>3</v>
      </c>
      <c r="B4" s="3">
        <v>40602</v>
      </c>
      <c r="C4" s="29">
        <v>16.093463468530999</v>
      </c>
      <c r="D4" s="29">
        <v>16.678354196776059</v>
      </c>
      <c r="E4" s="14">
        <v>15.7361417967665</v>
      </c>
      <c r="F4" s="29">
        <v>13.367963847704701</v>
      </c>
      <c r="G4" s="29">
        <v>12.8208035872608</v>
      </c>
      <c r="H4" s="29">
        <v>13.785000843532799</v>
      </c>
      <c r="I4" s="29">
        <v>13.92811110495</v>
      </c>
      <c r="J4" s="29">
        <v>13.081890354511</v>
      </c>
      <c r="K4" s="29">
        <v>12.9458776572008</v>
      </c>
      <c r="L4" s="29">
        <v>12.6538608538382</v>
      </c>
      <c r="M4" s="29">
        <v>11.7856194251871</v>
      </c>
      <c r="N4" s="29">
        <v>11.9004654877987</v>
      </c>
      <c r="O4" s="29">
        <v>11.6043910726676</v>
      </c>
      <c r="P4" s="29">
        <v>13.478871350166999</v>
      </c>
      <c r="Q4" s="29">
        <v>10.2503477212462</v>
      </c>
      <c r="R4" s="29">
        <v>12.6831519672787</v>
      </c>
      <c r="S4" s="29">
        <v>15.016395179827301</v>
      </c>
      <c r="T4" s="29">
        <v>9.9994934977067107</v>
      </c>
      <c r="U4" s="29">
        <v>11.546115103018099</v>
      </c>
      <c r="V4" s="29">
        <v>11.197130206757601</v>
      </c>
      <c r="W4" s="29">
        <v>9.4872350974800206</v>
      </c>
      <c r="X4" s="29">
        <f>+IFERROR(LN(VLOOKUP(X$2,Cartera!$C$44:$DG$82,Creditos2!$A4,0)/$A$1)," ")</f>
        <v>13.165995274559952</v>
      </c>
      <c r="Y4" s="29">
        <v>12.5543412625169</v>
      </c>
      <c r="Z4" s="29">
        <f>+IFERROR(LN(VLOOKUP(Z$2,Cartera!$C$44:$DG$82,Creditos2!$A4,0)/$A$1)," ")</f>
        <v>11.965470877031558</v>
      </c>
      <c r="AA4" s="29">
        <v>9.9549326594149505</v>
      </c>
      <c r="AB4" s="29">
        <v>10.025719678387301</v>
      </c>
      <c r="AC4" s="29">
        <v>10.7845414311757</v>
      </c>
      <c r="AD4" s="29">
        <v>10.797245186525901</v>
      </c>
      <c r="AE4" s="29"/>
      <c r="AF4" s="29" t="str">
        <f>+IFERROR(LN(VLOOKUP(AF$2,Cartera!$C$44:$DG$82,Creditos2!$A4,0)/$A$1)," ")</f>
        <v xml:space="preserve"> </v>
      </c>
      <c r="AG4" s="29">
        <f>+IFERROR(LN(VLOOKUP(AG$2,Cartera!$C$44:$DG$82,Creditos2!$A4,0)/$A$1)," ")</f>
        <v>8.4517524799606765</v>
      </c>
      <c r="AH4" s="29">
        <v>13.658807316956601</v>
      </c>
      <c r="AI4" s="29">
        <v>11.894387867896</v>
      </c>
      <c r="AJ4" s="29">
        <v>12.6940215118306</v>
      </c>
      <c r="AK4" s="29">
        <v>11.778559940525399</v>
      </c>
      <c r="AL4" s="29">
        <v>12.6693397253133</v>
      </c>
      <c r="AM4" s="29">
        <v>12.681366849820501</v>
      </c>
      <c r="AN4" s="29">
        <v>11.1670772487451</v>
      </c>
      <c r="AO4" s="29">
        <v>10.180424162194299</v>
      </c>
      <c r="AP4" s="29">
        <v>9.60293901503948</v>
      </c>
      <c r="AQ4" s="29">
        <v>11.103863650665801</v>
      </c>
    </row>
    <row r="5" spans="1:43" ht="16.5" x14ac:dyDescent="0.3">
      <c r="A5">
        <v>4</v>
      </c>
      <c r="B5" s="3">
        <v>40633</v>
      </c>
      <c r="C5" s="29">
        <v>16.1323826214063</v>
      </c>
      <c r="D5" s="29">
        <v>16.692807682751653</v>
      </c>
      <c r="E5" s="14">
        <v>15.8047091270836</v>
      </c>
      <c r="F5" s="29">
        <v>13.3986504837371</v>
      </c>
      <c r="G5" s="29">
        <v>12.791764262361999</v>
      </c>
      <c r="H5" s="29">
        <v>13.810757406196499</v>
      </c>
      <c r="I5" s="29">
        <v>13.9465655786769</v>
      </c>
      <c r="J5" s="29">
        <v>13.0946923367379</v>
      </c>
      <c r="K5" s="29">
        <v>12.9669997166909</v>
      </c>
      <c r="L5" s="29">
        <v>12.6833179779918</v>
      </c>
      <c r="M5" s="29">
        <v>11.7921172588839</v>
      </c>
      <c r="N5" s="29">
        <v>11.9066839327081</v>
      </c>
      <c r="O5" s="29">
        <v>11.644131890817</v>
      </c>
      <c r="P5" s="29">
        <v>13.479901420059999</v>
      </c>
      <c r="Q5" s="29">
        <v>10.2826871046195</v>
      </c>
      <c r="R5" s="29">
        <v>12.708052567493</v>
      </c>
      <c r="S5" s="29">
        <v>15.0274556396778</v>
      </c>
      <c r="T5" s="29">
        <v>10.042663443737201</v>
      </c>
      <c r="U5" s="29">
        <v>11.5884711198839</v>
      </c>
      <c r="V5" s="29">
        <v>11.049052558979801</v>
      </c>
      <c r="W5" s="29">
        <v>9.49237958286324</v>
      </c>
      <c r="X5" s="29">
        <f>+IFERROR(LN(VLOOKUP(X$2,Cartera!$C$44:$DG$82,Creditos2!$A5,0)/$A$1)," ")</f>
        <v>13.18740745683202</v>
      </c>
      <c r="Y5" s="29">
        <v>12.597159172141399</v>
      </c>
      <c r="Z5" s="29">
        <f>+IFERROR(LN(VLOOKUP(Z$2,Cartera!$C$44:$DG$82,Creditos2!$A5,0)/$A$1)," ")</f>
        <v>11.988706887761268</v>
      </c>
      <c r="AA5" s="29">
        <v>9.9551045910697304</v>
      </c>
      <c r="AB5" s="29">
        <v>10.039554707352501</v>
      </c>
      <c r="AC5" s="29">
        <v>10.8152098328951</v>
      </c>
      <c r="AD5" s="29">
        <v>10.827019299651401</v>
      </c>
      <c r="AE5" s="29"/>
      <c r="AF5" s="29" t="str">
        <f>+IFERROR(LN(VLOOKUP(AF$2,Cartera!$C$44:$DG$82,Creditos2!$A5,0)/$A$1)," ")</f>
        <v xml:space="preserve"> </v>
      </c>
      <c r="AG5" s="29">
        <f>+IFERROR(LN(VLOOKUP(AG$2,Cartera!$C$44:$DG$82,Creditos2!$A5,0)/$A$1)," ")</f>
        <v>8.3679608384327651</v>
      </c>
      <c r="AH5" s="29">
        <v>13.704990409423999</v>
      </c>
      <c r="AI5" s="29">
        <v>11.8999738790784</v>
      </c>
      <c r="AJ5" s="29">
        <v>12.709763533626701</v>
      </c>
      <c r="AK5" s="29">
        <v>11.784259756912199</v>
      </c>
      <c r="AL5" s="29">
        <v>12.649094871605399</v>
      </c>
      <c r="AM5" s="29">
        <v>12.6945403278607</v>
      </c>
      <c r="AN5" s="29">
        <v>11.1959181155765</v>
      </c>
      <c r="AO5" s="29">
        <v>10.1929917551822</v>
      </c>
      <c r="AP5" s="29">
        <v>9.7398566091937404</v>
      </c>
      <c r="AQ5" s="29">
        <v>11.0899756554495</v>
      </c>
    </row>
    <row r="6" spans="1:43" ht="16.5" x14ac:dyDescent="0.3">
      <c r="A6">
        <v>5</v>
      </c>
      <c r="B6" s="3">
        <v>40663</v>
      </c>
      <c r="C6" s="29">
        <v>16.156332557219699</v>
      </c>
      <c r="D6" s="29">
        <v>16.751781709721595</v>
      </c>
      <c r="E6" s="14">
        <v>15.795945763858899</v>
      </c>
      <c r="F6" s="29">
        <v>13.4155829966972</v>
      </c>
      <c r="G6" s="29">
        <v>12.7593145795353</v>
      </c>
      <c r="H6" s="29">
        <v>13.8268415988379</v>
      </c>
      <c r="I6" s="29">
        <v>13.9651708070423</v>
      </c>
      <c r="J6" s="29">
        <v>13.1066800073617</v>
      </c>
      <c r="K6" s="29">
        <v>12.985361854858899</v>
      </c>
      <c r="L6" s="29">
        <v>12.687580284379999</v>
      </c>
      <c r="M6" s="29">
        <v>11.802934629632899</v>
      </c>
      <c r="N6" s="29">
        <v>11.8714369856361</v>
      </c>
      <c r="O6" s="29">
        <v>11.6223719018755</v>
      </c>
      <c r="P6" s="29">
        <v>13.483038345570099</v>
      </c>
      <c r="Q6" s="29">
        <v>10.306642525584</v>
      </c>
      <c r="R6" s="29">
        <v>12.7260640043948</v>
      </c>
      <c r="S6" s="29">
        <v>15.0329488033184</v>
      </c>
      <c r="T6" s="29">
        <v>10.1616712903737</v>
      </c>
      <c r="U6" s="29">
        <v>11.6426045827628</v>
      </c>
      <c r="V6" s="29">
        <v>11.034101979533</v>
      </c>
      <c r="W6" s="29">
        <v>9.4995678752013006</v>
      </c>
      <c r="X6" s="29">
        <f>+IFERROR(LN(VLOOKUP(X$2,Cartera!$C$44:$DG$82,Creditos2!$A6,0)/$A$1)," ")</f>
        <v>13.197704644043382</v>
      </c>
      <c r="Y6" s="29">
        <v>12.6206229173096</v>
      </c>
      <c r="Z6" s="29">
        <f>+IFERROR(LN(VLOOKUP(Z$2,Cartera!$C$44:$DG$82,Creditos2!$A6,0)/$A$1)," ")</f>
        <v>11.979205388508836</v>
      </c>
      <c r="AA6" s="29">
        <v>9.9081134343561903</v>
      </c>
      <c r="AB6" s="29">
        <v>10.058419604829099</v>
      </c>
      <c r="AC6" s="29">
        <v>10.8430487042988</v>
      </c>
      <c r="AD6" s="29">
        <v>10.8685298039373</v>
      </c>
      <c r="AE6" s="29"/>
      <c r="AF6" s="29" t="str">
        <f>+IFERROR(LN(VLOOKUP(AF$2,Cartera!$C$44:$DG$82,Creditos2!$A6,0)/$A$1)," ")</f>
        <v xml:space="preserve"> </v>
      </c>
      <c r="AG6" s="29">
        <f>+IFERROR(LN(VLOOKUP(AG$2,Cartera!$C$44:$DG$82,Creditos2!$A6,0)/$A$1)," ")</f>
        <v>8.3077447450824504</v>
      </c>
      <c r="AH6" s="29">
        <v>13.7382388016775</v>
      </c>
      <c r="AI6" s="29">
        <v>11.912819641986401</v>
      </c>
      <c r="AJ6" s="29">
        <v>12.735677910710301</v>
      </c>
      <c r="AK6" s="29">
        <v>11.7871849311241</v>
      </c>
      <c r="AL6" s="29">
        <v>12.6246206173966</v>
      </c>
      <c r="AM6" s="29">
        <v>12.700388043634399</v>
      </c>
      <c r="AN6" s="29">
        <v>11.2161115530077</v>
      </c>
      <c r="AO6" s="29">
        <v>10.208251174483699</v>
      </c>
      <c r="AP6" s="29">
        <v>9.7856753663641101</v>
      </c>
      <c r="AQ6" s="29">
        <v>11.0891638637162</v>
      </c>
    </row>
    <row r="7" spans="1:43" ht="16.5" x14ac:dyDescent="0.3">
      <c r="A7">
        <v>6</v>
      </c>
      <c r="B7" s="3">
        <v>40694</v>
      </c>
      <c r="C7" s="29">
        <v>16.178156365328402</v>
      </c>
      <c r="D7" s="29">
        <v>16.816062573020826</v>
      </c>
      <c r="E7" s="14">
        <v>15.785058130902099</v>
      </c>
      <c r="F7" s="29">
        <v>13.4313702869332</v>
      </c>
      <c r="G7" s="29">
        <v>12.7339580618474</v>
      </c>
      <c r="H7" s="29">
        <v>13.8411149819665</v>
      </c>
      <c r="I7" s="29">
        <v>13.9790216803953</v>
      </c>
      <c r="J7" s="29">
        <v>13.1185030904957</v>
      </c>
      <c r="K7" s="29">
        <v>12.993594253346799</v>
      </c>
      <c r="L7" s="29">
        <v>12.6993551205705</v>
      </c>
      <c r="M7" s="29">
        <v>11.800631706116</v>
      </c>
      <c r="N7" s="29">
        <v>11.8359372874413</v>
      </c>
      <c r="O7" s="29">
        <v>11.615418199521001</v>
      </c>
      <c r="P7" s="29">
        <v>13.494936153740801</v>
      </c>
      <c r="Q7" s="29">
        <v>10.3402384552192</v>
      </c>
      <c r="R7" s="29">
        <v>12.734636742028201</v>
      </c>
      <c r="S7" s="29">
        <v>15.045011352036299</v>
      </c>
      <c r="T7" s="29">
        <v>10.291731633358999</v>
      </c>
      <c r="U7" s="29">
        <v>11.6676556911648</v>
      </c>
      <c r="V7" s="29">
        <v>11.0296962353202</v>
      </c>
      <c r="W7" s="29">
        <v>9.5082424630976803</v>
      </c>
      <c r="X7" s="29">
        <f>+IFERROR(LN(VLOOKUP(X$2,Cartera!$C$44:$DG$82,Creditos2!$A7,0)/$A$1)," ")</f>
        <v>13.21389439448771</v>
      </c>
      <c r="Y7" s="29">
        <v>12.6509419685867</v>
      </c>
      <c r="Z7" s="29">
        <f>+IFERROR(LN(VLOOKUP(Z$2,Cartera!$C$44:$DG$82,Creditos2!$A7,0)/$A$1)," ")</f>
        <v>11.942810132197936</v>
      </c>
      <c r="AA7" s="29">
        <v>9.8895075639028605</v>
      </c>
      <c r="AB7" s="29">
        <v>10.053490140506</v>
      </c>
      <c r="AC7" s="29">
        <v>10.862161056806199</v>
      </c>
      <c r="AD7" s="29">
        <v>10.8857050377229</v>
      </c>
      <c r="AE7" s="29"/>
      <c r="AF7" s="29" t="str">
        <f>+IFERROR(LN(VLOOKUP(AF$2,Cartera!$C$44:$DG$82,Creditos2!$A7,0)/$A$1)," ")</f>
        <v xml:space="preserve"> </v>
      </c>
      <c r="AG7" s="29">
        <f>+IFERROR(LN(VLOOKUP(AG$2,Cartera!$C$44:$DG$82,Creditos2!$A7,0)/$A$1)," ")</f>
        <v>8.3115794585827238</v>
      </c>
      <c r="AH7" s="29">
        <v>13.772141834438999</v>
      </c>
      <c r="AI7" s="29">
        <v>11.927892473046899</v>
      </c>
      <c r="AJ7" s="29">
        <v>12.769877597615199</v>
      </c>
      <c r="AK7" s="29">
        <v>11.788164814715699</v>
      </c>
      <c r="AL7" s="29">
        <v>12.5872087427026</v>
      </c>
      <c r="AM7" s="29">
        <v>12.7119253666443</v>
      </c>
      <c r="AN7" s="29">
        <v>11.213019943462101</v>
      </c>
      <c r="AO7" s="29">
        <v>10.2249744608408</v>
      </c>
      <c r="AP7" s="29">
        <v>9.8389747608614808</v>
      </c>
      <c r="AQ7" s="29">
        <v>11.081936546479399</v>
      </c>
    </row>
    <row r="8" spans="1:43" ht="16.5" x14ac:dyDescent="0.3">
      <c r="A8">
        <v>7</v>
      </c>
      <c r="B8" s="3">
        <v>40724</v>
      </c>
      <c r="C8" s="29">
        <v>16.1985116825144</v>
      </c>
      <c r="D8" s="29">
        <v>16.829051156531133</v>
      </c>
      <c r="E8" s="14">
        <v>15.699631702091301</v>
      </c>
      <c r="F8" s="29">
        <v>13.4276016628904</v>
      </c>
      <c r="G8" s="29">
        <v>12.7300813269289</v>
      </c>
      <c r="H8" s="29">
        <v>13.8506373896473</v>
      </c>
      <c r="I8" s="29">
        <v>13.996985849916401</v>
      </c>
      <c r="J8" s="29">
        <v>13.1251429455235</v>
      </c>
      <c r="K8" s="29">
        <v>13.0025614175232</v>
      </c>
      <c r="L8" s="29">
        <v>12.7179425986022</v>
      </c>
      <c r="M8" s="29">
        <v>11.812851436789</v>
      </c>
      <c r="N8" s="29">
        <v>11.8355215203496</v>
      </c>
      <c r="O8" s="29">
        <v>11.629803151328201</v>
      </c>
      <c r="P8" s="29">
        <v>13.5010237906057</v>
      </c>
      <c r="Q8" s="29">
        <v>10.376475728774899</v>
      </c>
      <c r="R8" s="29">
        <v>12.7617656531731</v>
      </c>
      <c r="S8" s="29">
        <v>15.056472950616801</v>
      </c>
      <c r="T8" s="29">
        <v>10.408828474821901</v>
      </c>
      <c r="U8" s="29">
        <v>11.6904380742924</v>
      </c>
      <c r="V8" s="29">
        <v>11.023978079288799</v>
      </c>
      <c r="W8" s="29">
        <v>9.4833121705066805</v>
      </c>
      <c r="X8" s="29">
        <f>+IFERROR(LN(VLOOKUP(X$2,Cartera!$C$44:$DG$82,Creditos2!$A8,0)/$A$1)," ")</f>
        <v>13.223994998729129</v>
      </c>
      <c r="Y8" s="29">
        <v>12.6843116106176</v>
      </c>
      <c r="Z8" s="29">
        <f>+IFERROR(LN(VLOOKUP(Z$2,Cartera!$C$44:$DG$82,Creditos2!$A8,0)/$A$1)," ")</f>
        <v>11.874968513817459</v>
      </c>
      <c r="AA8" s="29">
        <v>9.8739954892650896</v>
      </c>
      <c r="AB8" s="29">
        <v>10.0672774885781</v>
      </c>
      <c r="AC8" s="29">
        <v>10.9118759947375</v>
      </c>
      <c r="AD8" s="29">
        <v>10.9069696924001</v>
      </c>
      <c r="AE8" s="29"/>
      <c r="AF8" s="29" t="str">
        <f>+IFERROR(LN(VLOOKUP(AF$2,Cartera!$C$44:$DG$82,Creditos2!$A8,0)/$A$1)," ")</f>
        <v xml:space="preserve"> </v>
      </c>
      <c r="AG8" s="29">
        <f>+IFERROR(LN(VLOOKUP(AG$2,Cartera!$C$44:$DG$82,Creditos2!$A8,0)/$A$1)," ")</f>
        <v>8.2159997082395133</v>
      </c>
      <c r="AH8" s="29">
        <v>13.809918800373399</v>
      </c>
      <c r="AI8" s="29">
        <v>11.9345447418922</v>
      </c>
      <c r="AJ8" s="29">
        <v>12.822901699707799</v>
      </c>
      <c r="AK8" s="29">
        <v>11.786308612571201</v>
      </c>
      <c r="AL8" s="29">
        <v>12.5550003179026</v>
      </c>
      <c r="AM8" s="29">
        <v>12.729453589519901</v>
      </c>
      <c r="AN8" s="29">
        <v>11.222397734769499</v>
      </c>
      <c r="AO8" s="29">
        <v>10.1766841785039</v>
      </c>
      <c r="AP8" s="29">
        <v>9.8860422094253906</v>
      </c>
      <c r="AQ8" s="29">
        <v>11.0810580549697</v>
      </c>
    </row>
    <row r="9" spans="1:43" ht="16.5" x14ac:dyDescent="0.3">
      <c r="A9">
        <v>8</v>
      </c>
      <c r="B9" s="3">
        <v>40755</v>
      </c>
      <c r="C9" s="29">
        <v>16.217758512343401</v>
      </c>
      <c r="D9" s="29">
        <v>16.804900262080395</v>
      </c>
      <c r="E9" s="14">
        <v>15.627626837841699</v>
      </c>
      <c r="F9" s="29">
        <v>13.404809108788699</v>
      </c>
      <c r="G9" s="29">
        <v>12.7307600694005</v>
      </c>
      <c r="H9" s="29">
        <v>13.861082028563199</v>
      </c>
      <c r="I9" s="29">
        <v>14.0166301749422</v>
      </c>
      <c r="J9" s="29">
        <v>13.132297323906601</v>
      </c>
      <c r="K9" s="29">
        <v>13.022595671656401</v>
      </c>
      <c r="L9" s="29">
        <v>12.7320288288951</v>
      </c>
      <c r="M9" s="29">
        <v>11.830592396057799</v>
      </c>
      <c r="N9" s="29">
        <v>11.8325641632303</v>
      </c>
      <c r="O9" s="29">
        <v>11.625742102883001</v>
      </c>
      <c r="P9" s="29">
        <v>13.515073803238201</v>
      </c>
      <c r="Q9" s="29">
        <v>10.4110327610355</v>
      </c>
      <c r="R9" s="29">
        <v>12.7868083436436</v>
      </c>
      <c r="S9" s="29">
        <v>15.0655993292134</v>
      </c>
      <c r="T9" s="29">
        <v>10.540148770485899</v>
      </c>
      <c r="U9" s="29">
        <v>11.711590640623999</v>
      </c>
      <c r="V9" s="29">
        <v>11.0447574254109</v>
      </c>
      <c r="W9" s="29">
        <v>9.4753023579631304</v>
      </c>
      <c r="X9" s="29">
        <f>+IFERROR(LN(VLOOKUP(X$2,Cartera!$C$44:$DG$82,Creditos2!$A9,0)/$A$1)," ")</f>
        <v>13.226368267120378</v>
      </c>
      <c r="Y9" s="29">
        <v>12.702870728323401</v>
      </c>
      <c r="Z9" s="29">
        <f>+IFERROR(LN(VLOOKUP(Z$2,Cartera!$C$44:$DG$82,Creditos2!$A9,0)/$A$1)," ")</f>
        <v>11.851558420627292</v>
      </c>
      <c r="AA9" s="29">
        <v>9.8698180817511201</v>
      </c>
      <c r="AB9" s="29">
        <v>10.080858772261299</v>
      </c>
      <c r="AC9" s="29">
        <v>10.9539611998814</v>
      </c>
      <c r="AD9" s="29">
        <v>10.9326317867267</v>
      </c>
      <c r="AE9" s="29"/>
      <c r="AF9" s="29" t="str">
        <f>+IFERROR(LN(VLOOKUP(AF$2,Cartera!$C$44:$DG$82,Creditos2!$A9,0)/$A$1)," ")</f>
        <v xml:space="preserve"> </v>
      </c>
      <c r="AG9" s="29">
        <f>+IFERROR(LN(VLOOKUP(AG$2,Cartera!$C$44:$DG$82,Creditos2!$A9,0)/$A$1)," ")</f>
        <v>8.1421853856609676</v>
      </c>
      <c r="AH9" s="29">
        <v>13.840257346786</v>
      </c>
      <c r="AI9" s="29">
        <v>11.9458681948246</v>
      </c>
      <c r="AJ9" s="29">
        <v>12.840048711353299</v>
      </c>
      <c r="AK9" s="29">
        <v>11.789124773287799</v>
      </c>
      <c r="AL9" s="29">
        <v>12.545217752723699</v>
      </c>
      <c r="AM9" s="29">
        <v>12.746844666407799</v>
      </c>
      <c r="AN9" s="29">
        <v>11.2361205862428</v>
      </c>
      <c r="AO9" s="29">
        <v>10.1800644850449</v>
      </c>
      <c r="AP9" s="29">
        <v>9.9266189547881503</v>
      </c>
      <c r="AQ9" s="29">
        <v>11.095632178399301</v>
      </c>
    </row>
    <row r="10" spans="1:43" ht="16.5" x14ac:dyDescent="0.3">
      <c r="A10">
        <v>9</v>
      </c>
      <c r="B10" s="3">
        <v>40786</v>
      </c>
      <c r="C10" s="29">
        <v>16.218911755037499</v>
      </c>
      <c r="D10" s="29">
        <v>16.788070646982952</v>
      </c>
      <c r="E10" s="14">
        <v>15.5825148002618</v>
      </c>
      <c r="F10" s="29">
        <v>13.4279142235952</v>
      </c>
      <c r="G10" s="29">
        <v>12.7293312533213</v>
      </c>
      <c r="H10" s="29">
        <v>13.8700809907085</v>
      </c>
      <c r="I10" s="29">
        <v>14.0371054657233</v>
      </c>
      <c r="J10" s="29">
        <v>13.144785921631801</v>
      </c>
      <c r="K10" s="29">
        <v>13.036001377965301</v>
      </c>
      <c r="L10" s="29">
        <v>12.7455868496042</v>
      </c>
      <c r="M10" s="29">
        <v>11.8297678032968</v>
      </c>
      <c r="N10" s="29">
        <v>11.8337956328046</v>
      </c>
      <c r="O10" s="29">
        <v>11.6352419942066</v>
      </c>
      <c r="P10" s="29">
        <v>13.5297233061283</v>
      </c>
      <c r="Q10" s="29">
        <v>10.4636858958471</v>
      </c>
      <c r="R10" s="29">
        <v>12.808262586979099</v>
      </c>
      <c r="S10" s="29">
        <v>15.0819049158239</v>
      </c>
      <c r="T10" s="29">
        <v>10.6382890992924</v>
      </c>
      <c r="U10" s="29">
        <v>11.750614617724301</v>
      </c>
      <c r="V10" s="29">
        <v>11.067314867735201</v>
      </c>
      <c r="W10" s="29">
        <v>9.4900708018412505</v>
      </c>
      <c r="X10" s="29">
        <f>+IFERROR(LN(VLOOKUP(X$2,Cartera!$C$44:$DG$82,Creditos2!$A10,0)/$A$1)," ")</f>
        <v>13.232143197019498</v>
      </c>
      <c r="Y10" s="29">
        <v>12.720815924462601</v>
      </c>
      <c r="Z10" s="29">
        <f>+IFERROR(LN(VLOOKUP(Z$2,Cartera!$C$44:$DG$82,Creditos2!$A10,0)/$A$1)," ")</f>
        <v>11.862560780113066</v>
      </c>
      <c r="AA10" s="29">
        <v>9.8520571360556008</v>
      </c>
      <c r="AB10" s="29">
        <v>10.097745996329801</v>
      </c>
      <c r="AC10" s="29">
        <v>11.001437086006399</v>
      </c>
      <c r="AD10" s="29">
        <v>10.970133987745101</v>
      </c>
      <c r="AE10" s="29"/>
      <c r="AF10" s="29" t="str">
        <f>+IFERROR(LN(VLOOKUP(AF$2,Cartera!$C$44:$DG$82,Creditos2!$A10,0)/$A$1)," ")</f>
        <v xml:space="preserve"> </v>
      </c>
      <c r="AG10" s="29">
        <f>+IFERROR(LN(VLOOKUP(AG$2,Cartera!$C$44:$DG$82,Creditos2!$A10,0)/$A$1)," ")</f>
        <v>8.1139384526409053</v>
      </c>
      <c r="AH10" s="29">
        <v>13.8732607040254</v>
      </c>
      <c r="AI10" s="29">
        <v>11.9450930517808</v>
      </c>
      <c r="AJ10" s="29">
        <v>12.8686787592355</v>
      </c>
      <c r="AK10" s="29">
        <v>11.777830761440701</v>
      </c>
      <c r="AL10" s="29">
        <v>12.571684848908999</v>
      </c>
      <c r="AM10" s="29">
        <v>12.752370651549301</v>
      </c>
      <c r="AN10" s="29">
        <v>11.256081443541801</v>
      </c>
      <c r="AO10" s="29">
        <v>10.1646020281215</v>
      </c>
      <c r="AP10" s="29">
        <v>9.9958868375979595</v>
      </c>
      <c r="AQ10" s="29">
        <v>11.093824022523499</v>
      </c>
    </row>
    <row r="11" spans="1:43" ht="16.5" x14ac:dyDescent="0.3">
      <c r="A11">
        <v>10</v>
      </c>
      <c r="B11" s="3">
        <v>40816</v>
      </c>
      <c r="C11" s="29">
        <v>16.220025029710602</v>
      </c>
      <c r="D11" s="29">
        <v>16.762815145868206</v>
      </c>
      <c r="E11" s="14">
        <v>15.562050626640699</v>
      </c>
      <c r="F11" s="29">
        <v>13.4355670294063</v>
      </c>
      <c r="G11" s="29">
        <v>12.7257699513306</v>
      </c>
      <c r="H11" s="29">
        <v>13.8800434255431</v>
      </c>
      <c r="I11" s="29">
        <v>14.0630062195569</v>
      </c>
      <c r="J11" s="29">
        <v>13.152311273718301</v>
      </c>
      <c r="K11" s="29">
        <v>13.056458094614699</v>
      </c>
      <c r="L11" s="29">
        <v>12.7647142390482</v>
      </c>
      <c r="M11" s="29">
        <v>11.8582861901582</v>
      </c>
      <c r="N11" s="29">
        <v>11.825262918218799</v>
      </c>
      <c r="O11" s="29">
        <v>11.6234412208881</v>
      </c>
      <c r="P11" s="29">
        <v>13.5426715456208</v>
      </c>
      <c r="Q11" s="29">
        <v>10.492163785185699</v>
      </c>
      <c r="R11" s="29">
        <v>12.8335425714659</v>
      </c>
      <c r="S11" s="29">
        <v>15.1077205344773</v>
      </c>
      <c r="T11" s="29">
        <v>10.7606641066349</v>
      </c>
      <c r="U11" s="29">
        <v>11.7910613240799</v>
      </c>
      <c r="V11" s="29">
        <v>11.081586328381499</v>
      </c>
      <c r="W11" s="29">
        <v>9.4539447214545103</v>
      </c>
      <c r="X11" s="29">
        <f>+IFERROR(LN(VLOOKUP(X$2,Cartera!$C$44:$DG$82,Creditos2!$A11,0)/$A$1)," ")</f>
        <v>13.255280833615954</v>
      </c>
      <c r="Y11" s="29">
        <v>12.7391348331487</v>
      </c>
      <c r="Z11" s="29">
        <f>+IFERROR(LN(VLOOKUP(Z$2,Cartera!$C$44:$DG$82,Creditos2!$A11,0)/$A$1)," ")</f>
        <v>11.90535722026195</v>
      </c>
      <c r="AA11" s="29">
        <v>9.8586022154770294</v>
      </c>
      <c r="AB11" s="29">
        <v>10.1157986400033</v>
      </c>
      <c r="AC11" s="29">
        <v>11.046828266539899</v>
      </c>
      <c r="AD11" s="29">
        <v>11.0047624754976</v>
      </c>
      <c r="AE11" s="29"/>
      <c r="AF11" s="29" t="str">
        <f>+IFERROR(LN(VLOOKUP(AF$2,Cartera!$C$44:$DG$82,Creditos2!$A11,0)/$A$1)," ")</f>
        <v xml:space="preserve"> </v>
      </c>
      <c r="AG11" s="29">
        <f>+IFERROR(LN(VLOOKUP(AG$2,Cartera!$C$44:$DG$82,Creditos2!$A11,0)/$A$1)," ")</f>
        <v>8.1398436183267648</v>
      </c>
      <c r="AH11" s="29">
        <v>13.9103661873026</v>
      </c>
      <c r="AI11" s="29">
        <v>11.954485164844501</v>
      </c>
      <c r="AJ11" s="29">
        <v>12.9015770047366</v>
      </c>
      <c r="AK11" s="29">
        <v>11.7868636546812</v>
      </c>
      <c r="AL11" s="29">
        <v>12.6075739116321</v>
      </c>
      <c r="AM11" s="29">
        <v>12.7576843319417</v>
      </c>
      <c r="AN11" s="29">
        <v>11.256114027653201</v>
      </c>
      <c r="AO11" s="29">
        <v>10.1840990397588</v>
      </c>
      <c r="AP11" s="29">
        <v>10.000678333734401</v>
      </c>
      <c r="AQ11" s="29">
        <v>11.061484344971801</v>
      </c>
    </row>
    <row r="12" spans="1:43" ht="16.5" x14ac:dyDescent="0.3">
      <c r="A12">
        <v>11</v>
      </c>
      <c r="B12" s="3">
        <v>40847</v>
      </c>
      <c r="C12" s="29">
        <v>16.194887600142199</v>
      </c>
      <c r="D12" s="29">
        <v>16.735312274785858</v>
      </c>
      <c r="E12" s="14">
        <v>15.5955799019238</v>
      </c>
      <c r="F12" s="29">
        <v>13.440031795531301</v>
      </c>
      <c r="G12" s="29">
        <v>12.7181588616385</v>
      </c>
      <c r="H12" s="29">
        <v>13.887927437544</v>
      </c>
      <c r="I12" s="29">
        <v>14.0827622469722</v>
      </c>
      <c r="J12" s="29">
        <v>13.1616377121432</v>
      </c>
      <c r="K12" s="29">
        <v>13.0728896138074</v>
      </c>
      <c r="L12" s="29">
        <v>12.770635235465001</v>
      </c>
      <c r="M12" s="29">
        <v>11.8671308084737</v>
      </c>
      <c r="N12" s="29">
        <v>11.8293480808287</v>
      </c>
      <c r="O12" s="29">
        <v>11.6275747861726</v>
      </c>
      <c r="P12" s="29">
        <v>13.561143924632299</v>
      </c>
      <c r="Q12" s="29">
        <v>10.514250732915899</v>
      </c>
      <c r="R12" s="29">
        <v>12.855601853041501</v>
      </c>
      <c r="S12" s="29">
        <v>15.125444168780501</v>
      </c>
      <c r="T12" s="29">
        <v>10.925420583298701</v>
      </c>
      <c r="U12" s="29">
        <v>11.828846738395599</v>
      </c>
      <c r="V12" s="29">
        <v>10.990260913924301</v>
      </c>
      <c r="W12" s="29">
        <v>9.4419851724072004</v>
      </c>
      <c r="X12" s="29">
        <f>+IFERROR(LN(VLOOKUP(X$2,Cartera!$C$44:$DG$82,Creditos2!$A12,0)/$A$1)," ")</f>
        <v>13.259405835296535</v>
      </c>
      <c r="Y12" s="29">
        <v>12.745765468817201</v>
      </c>
      <c r="Z12" s="29">
        <f>+IFERROR(LN(VLOOKUP(Z$2,Cartera!$C$44:$DG$82,Creditos2!$A12,0)/$A$1)," ")</f>
        <v>11.960802430137162</v>
      </c>
      <c r="AA12" s="29">
        <v>9.8610505323355202</v>
      </c>
      <c r="AB12" s="29">
        <v>10.106949627299199</v>
      </c>
      <c r="AC12" s="29">
        <v>11.0818206136752</v>
      </c>
      <c r="AD12" s="29">
        <v>11.0413424857483</v>
      </c>
      <c r="AE12" s="29"/>
      <c r="AF12" s="29" t="str">
        <f>+IFERROR(LN(VLOOKUP(AF$2,Cartera!$C$44:$DG$82,Creditos2!$A12,0)/$A$1)," ")</f>
        <v xml:space="preserve"> </v>
      </c>
      <c r="AG12" s="29">
        <f>+IFERROR(LN(VLOOKUP(AG$2,Cartera!$C$44:$DG$82,Creditos2!$A12,0)/$A$1)," ")</f>
        <v>8.1803985944425079</v>
      </c>
      <c r="AH12" s="29">
        <v>13.940683027300199</v>
      </c>
      <c r="AI12" s="29">
        <v>11.9626438915401</v>
      </c>
      <c r="AJ12" s="29">
        <v>12.9278899819743</v>
      </c>
      <c r="AK12" s="29">
        <v>11.8006162711121</v>
      </c>
      <c r="AL12" s="29">
        <v>12.648938974252101</v>
      </c>
      <c r="AM12" s="29">
        <v>12.7520218579016</v>
      </c>
      <c r="AN12" s="29">
        <v>11.2746621393539</v>
      </c>
      <c r="AO12" s="29">
        <v>10.185902585935899</v>
      </c>
      <c r="AP12" s="29">
        <v>10.008371523731601</v>
      </c>
      <c r="AQ12" s="29">
        <v>11.0642366169479</v>
      </c>
    </row>
    <row r="13" spans="1:43" ht="16.5" x14ac:dyDescent="0.3">
      <c r="A13">
        <v>12</v>
      </c>
      <c r="B13" s="3">
        <v>40877</v>
      </c>
      <c r="C13" s="29">
        <v>16.1661294158754</v>
      </c>
      <c r="D13" s="29">
        <v>16.753020764450788</v>
      </c>
      <c r="E13" s="14">
        <v>15.6105288075464</v>
      </c>
      <c r="F13" s="29">
        <v>13.448866571653101</v>
      </c>
      <c r="G13" s="29">
        <v>12.7020157579614</v>
      </c>
      <c r="H13" s="29">
        <v>13.9007794772861</v>
      </c>
      <c r="I13" s="29">
        <v>14.1084951968965</v>
      </c>
      <c r="J13" s="29">
        <v>13.1710333123293</v>
      </c>
      <c r="K13" s="29">
        <v>13.085351837713899</v>
      </c>
      <c r="L13" s="29">
        <v>12.787165588262599</v>
      </c>
      <c r="M13" s="29">
        <v>11.8721033467857</v>
      </c>
      <c r="N13" s="29">
        <v>11.8187503015254</v>
      </c>
      <c r="O13" s="29">
        <v>11.629399702793799</v>
      </c>
      <c r="P13" s="29">
        <v>13.5675981273106</v>
      </c>
      <c r="Q13" s="29">
        <v>10.535845978540699</v>
      </c>
      <c r="R13" s="29">
        <v>12.864665998241099</v>
      </c>
      <c r="S13" s="29">
        <v>15.141120606973001</v>
      </c>
      <c r="T13" s="29">
        <v>10.9779146842962</v>
      </c>
      <c r="U13" s="29">
        <v>11.8578181138029</v>
      </c>
      <c r="V13" s="29">
        <v>10.9754396986978</v>
      </c>
      <c r="W13" s="29">
        <v>9.5296217035342607</v>
      </c>
      <c r="X13" s="29">
        <f>+IFERROR(LN(VLOOKUP(X$2,Cartera!$C$44:$DG$82,Creditos2!$A13,0)/$A$1)," ")</f>
        <v>13.280823989959645</v>
      </c>
      <c r="Y13" s="29">
        <v>12.768239808719599</v>
      </c>
      <c r="Z13" s="29">
        <f>+IFERROR(LN(VLOOKUP(Z$2,Cartera!$C$44:$DG$82,Creditos2!$A13,0)/$A$1)," ")</f>
        <v>12.017090353387651</v>
      </c>
      <c r="AA13" s="29">
        <v>9.8264033602767906</v>
      </c>
      <c r="AB13" s="29">
        <v>10.1030921987375</v>
      </c>
      <c r="AC13" s="29">
        <v>11.1228981385272</v>
      </c>
      <c r="AD13" s="29">
        <v>11.0804154260206</v>
      </c>
      <c r="AE13" s="29">
        <v>6.3052303949532096</v>
      </c>
      <c r="AF13" s="29" t="str">
        <f>+IFERROR(LN(VLOOKUP(AF$2,Cartera!$C$44:$DG$82,Creditos2!$A13,0)/$A$1)," ")</f>
        <v xml:space="preserve"> </v>
      </c>
      <c r="AG13" s="29">
        <f>+IFERROR(LN(VLOOKUP(AG$2,Cartera!$C$44:$DG$82,Creditos2!$A13,0)/$A$1)," ")</f>
        <v>8.245709753792303</v>
      </c>
      <c r="AH13" s="29">
        <v>13.9777481947227</v>
      </c>
      <c r="AI13" s="29">
        <v>11.9749524587116</v>
      </c>
      <c r="AJ13" s="29">
        <v>12.9535322146039</v>
      </c>
      <c r="AK13" s="29">
        <v>11.7982978743025</v>
      </c>
      <c r="AL13" s="29">
        <v>12.693302053948599</v>
      </c>
      <c r="AM13" s="29">
        <v>12.752270308019</v>
      </c>
      <c r="AN13" s="29">
        <v>11.2858684734354</v>
      </c>
      <c r="AO13" s="29">
        <v>10.183642431508501</v>
      </c>
      <c r="AP13" s="29">
        <v>10.0277363800015</v>
      </c>
      <c r="AQ13" s="29">
        <v>11.0560138899754</v>
      </c>
    </row>
    <row r="14" spans="1:43" ht="16.5" x14ac:dyDescent="0.3">
      <c r="A14">
        <v>13</v>
      </c>
      <c r="B14" s="3">
        <v>40908</v>
      </c>
      <c r="C14" s="29">
        <v>16.1947185742522</v>
      </c>
      <c r="D14" s="29">
        <v>16.737500423361883</v>
      </c>
      <c r="E14" s="14">
        <v>15.616907195881501</v>
      </c>
      <c r="F14" s="29">
        <v>13.469525515128201</v>
      </c>
      <c r="G14" s="29">
        <v>12.7287241602231</v>
      </c>
      <c r="H14" s="29">
        <v>13.9160496327231</v>
      </c>
      <c r="I14" s="29">
        <v>14.1341431054064</v>
      </c>
      <c r="J14" s="29">
        <v>13.1770076278149</v>
      </c>
      <c r="K14" s="29">
        <v>13.103068346613901</v>
      </c>
      <c r="L14" s="29">
        <v>12.800176047136199</v>
      </c>
      <c r="M14" s="29">
        <v>11.885866623072999</v>
      </c>
      <c r="N14" s="29">
        <v>11.8252822463266</v>
      </c>
      <c r="O14" s="29">
        <v>11.6605170083642</v>
      </c>
      <c r="P14" s="29">
        <v>13.573305083058401</v>
      </c>
      <c r="Q14" s="29">
        <v>10.546650862065899</v>
      </c>
      <c r="R14" s="29">
        <v>12.882748485418499</v>
      </c>
      <c r="S14" s="29">
        <v>15.1641366963922</v>
      </c>
      <c r="T14" s="29">
        <v>11.021011645034401</v>
      </c>
      <c r="U14" s="29">
        <v>11.885966508862699</v>
      </c>
      <c r="V14" s="29">
        <v>10.9825083511881</v>
      </c>
      <c r="W14" s="29">
        <v>9.5926952485312196</v>
      </c>
      <c r="X14" s="29">
        <f>+IFERROR(LN(VLOOKUP(X$2,Cartera!$C$44:$DG$82,Creditos2!$A14,0)/$A$1)," ")</f>
        <v>13.261425722770731</v>
      </c>
      <c r="Y14" s="29">
        <v>12.8008057124981</v>
      </c>
      <c r="Z14" s="29">
        <f>+IFERROR(LN(VLOOKUP(Z$2,Cartera!$C$44:$DG$82,Creditos2!$A14,0)/$A$1)," ")</f>
        <v>12.053179359352086</v>
      </c>
      <c r="AA14" s="29">
        <v>9.8957990260916198</v>
      </c>
      <c r="AB14" s="29">
        <v>10.170051401216099</v>
      </c>
      <c r="AC14" s="29">
        <v>11.160856415214001</v>
      </c>
      <c r="AD14" s="29">
        <v>11.106392047045899</v>
      </c>
      <c r="AE14" s="29">
        <v>7.4498343684221604</v>
      </c>
      <c r="AF14" s="29" t="str">
        <f>+IFERROR(LN(VLOOKUP(AF$2,Cartera!$C$44:$DG$82,Creditos2!$A14,0)/$A$1)," ")</f>
        <v xml:space="preserve"> </v>
      </c>
      <c r="AG14" s="29">
        <f>+IFERROR(LN(VLOOKUP(AG$2,Cartera!$C$44:$DG$82,Creditos2!$A14,0)/$A$1)," ")</f>
        <v>8.3281794188152709</v>
      </c>
      <c r="AH14" s="29">
        <v>14.0157016566826</v>
      </c>
      <c r="AI14" s="29">
        <v>12.001974385609801</v>
      </c>
      <c r="AJ14" s="29">
        <v>12.9489351002075</v>
      </c>
      <c r="AK14" s="29">
        <v>11.7970649646912</v>
      </c>
      <c r="AL14" s="29">
        <v>12.7348255289173</v>
      </c>
      <c r="AM14" s="29">
        <v>12.7531388112883</v>
      </c>
      <c r="AN14" s="29">
        <v>11.3174481764155</v>
      </c>
      <c r="AO14" s="29">
        <v>10.154105326218099</v>
      </c>
      <c r="AP14" s="29">
        <v>10.0141979696552</v>
      </c>
      <c r="AQ14" s="29">
        <v>11.0086377610769</v>
      </c>
    </row>
    <row r="15" spans="1:43" ht="16.5" x14ac:dyDescent="0.3">
      <c r="A15">
        <v>14</v>
      </c>
      <c r="B15" s="3">
        <v>40939</v>
      </c>
      <c r="C15" s="29">
        <v>16.250183383916799</v>
      </c>
      <c r="D15" s="29">
        <v>16.770981302407925</v>
      </c>
      <c r="E15" s="14">
        <v>15.620125709109599</v>
      </c>
      <c r="F15" s="29">
        <v>13.4585822510612</v>
      </c>
      <c r="G15" s="29">
        <v>12.733950755194099</v>
      </c>
      <c r="H15" s="29">
        <v>13.932182505282601</v>
      </c>
      <c r="I15" s="29">
        <v>14.151135958677401</v>
      </c>
      <c r="J15" s="29">
        <v>13.172093261123701</v>
      </c>
      <c r="K15" s="29">
        <v>13.1145354895009</v>
      </c>
      <c r="L15" s="29">
        <v>12.807992020869101</v>
      </c>
      <c r="M15" s="29">
        <v>11.8930116180287</v>
      </c>
      <c r="N15" s="29">
        <v>11.809980631897201</v>
      </c>
      <c r="O15" s="29">
        <v>11.647574304100401</v>
      </c>
      <c r="P15" s="29">
        <v>13.5706009350498</v>
      </c>
      <c r="Q15" s="29">
        <v>10.5541732586866</v>
      </c>
      <c r="R15" s="29">
        <v>12.8897186775542</v>
      </c>
      <c r="S15" s="29">
        <v>15.1552912301511</v>
      </c>
      <c r="T15" s="29">
        <v>10.9667918135766</v>
      </c>
      <c r="U15" s="29">
        <v>11.932207350255601</v>
      </c>
      <c r="V15" s="29">
        <v>10.9661757724766</v>
      </c>
      <c r="W15" s="29">
        <v>9.6396003494986306</v>
      </c>
      <c r="X15" s="29">
        <f>+IFERROR(LN(VLOOKUP(X$2,Cartera!$C$44:$DG$82,Creditos2!$A15,0)/$A$1)," ")</f>
        <v>13.260463095275558</v>
      </c>
      <c r="Y15" s="29">
        <v>12.7904940869974</v>
      </c>
      <c r="Z15" s="29">
        <f>+IFERROR(LN(VLOOKUP(Z$2,Cartera!$C$44:$DG$82,Creditos2!$A15,0)/$A$1)," ")</f>
        <v>12.054658372881786</v>
      </c>
      <c r="AA15" s="29">
        <v>9.9174103172573904</v>
      </c>
      <c r="AB15" s="29">
        <v>10.1755849607302</v>
      </c>
      <c r="AC15" s="29">
        <v>11.189514490883401</v>
      </c>
      <c r="AD15" s="29">
        <v>11.1263427559572</v>
      </c>
      <c r="AE15" s="29">
        <v>7.9366741259677296</v>
      </c>
      <c r="AF15" s="29" t="str">
        <f>+IFERROR(LN(VLOOKUP(AF$2,Cartera!$C$44:$DG$82,Creditos2!$A15,0)/$A$1)," ")</f>
        <v xml:space="preserve"> </v>
      </c>
      <c r="AG15" s="29">
        <f>+IFERROR(LN(VLOOKUP(AG$2,Cartera!$C$44:$DG$82,Creditos2!$A15,0)/$A$1)," ")</f>
        <v>8.3577418485305053</v>
      </c>
      <c r="AH15" s="29">
        <v>14.036647391295601</v>
      </c>
      <c r="AI15" s="29">
        <v>11.9932897074272</v>
      </c>
      <c r="AJ15" s="29">
        <v>12.9554275641845</v>
      </c>
      <c r="AK15" s="29">
        <v>11.804000431461899</v>
      </c>
      <c r="AL15" s="29">
        <v>12.7798559601282</v>
      </c>
      <c r="AM15" s="29">
        <v>12.746747743885299</v>
      </c>
      <c r="AN15" s="29">
        <v>11.315846673531301</v>
      </c>
      <c r="AO15" s="29">
        <v>10.143513131933</v>
      </c>
      <c r="AP15" s="29">
        <v>9.9887079437308905</v>
      </c>
      <c r="AQ15" s="29">
        <v>10.9321659933566</v>
      </c>
    </row>
    <row r="16" spans="1:43" ht="16.5" x14ac:dyDescent="0.3">
      <c r="A16">
        <v>15</v>
      </c>
      <c r="B16" s="3">
        <v>40968</v>
      </c>
      <c r="C16" s="29">
        <v>16.223419121800099</v>
      </c>
      <c r="D16" s="29">
        <v>16.738556917259675</v>
      </c>
      <c r="E16" s="14">
        <v>15.615739546272399</v>
      </c>
      <c r="F16" s="29">
        <v>13.459820559996601</v>
      </c>
      <c r="G16" s="29">
        <v>12.737375730517901</v>
      </c>
      <c r="H16" s="29">
        <v>13.9483238213558</v>
      </c>
      <c r="I16" s="29">
        <v>14.1713409241967</v>
      </c>
      <c r="J16" s="29">
        <v>13.1769424184457</v>
      </c>
      <c r="K16" s="29">
        <v>13.123149920695401</v>
      </c>
      <c r="L16" s="29">
        <v>12.816495767546</v>
      </c>
      <c r="M16" s="29">
        <v>11.9130898973107</v>
      </c>
      <c r="N16" s="29">
        <v>11.8028473909916</v>
      </c>
      <c r="O16" s="29">
        <v>11.6223567172717</v>
      </c>
      <c r="P16" s="29">
        <v>13.553115102737401</v>
      </c>
      <c r="Q16" s="29">
        <v>10.576818167637899</v>
      </c>
      <c r="R16" s="29">
        <v>12.9036639651535</v>
      </c>
      <c r="S16" s="29">
        <v>15.1669328701736</v>
      </c>
      <c r="T16" s="29">
        <v>10.9531008000558</v>
      </c>
      <c r="U16" s="29">
        <v>11.958118334242</v>
      </c>
      <c r="V16" s="29">
        <v>10.9730112424661</v>
      </c>
      <c r="W16" s="29">
        <v>9.7024157052046398</v>
      </c>
      <c r="X16" s="29">
        <f>+IFERROR(LN(VLOOKUP(X$2,Cartera!$C$44:$DG$82,Creditos2!$A16,0)/$A$1)," ")</f>
        <v>13.270448039146125</v>
      </c>
      <c r="Y16" s="29">
        <v>12.815152578305</v>
      </c>
      <c r="Z16" s="29">
        <f>+IFERROR(LN(VLOOKUP(Z$2,Cartera!$C$44:$DG$82,Creditos2!$A16,0)/$A$1)," ")</f>
        <v>12.075649007002907</v>
      </c>
      <c r="AA16" s="29">
        <v>9.9524258953015803</v>
      </c>
      <c r="AB16" s="29">
        <v>10.152090751696001</v>
      </c>
      <c r="AC16" s="29">
        <v>11.2098604598936</v>
      </c>
      <c r="AD16" s="29">
        <v>11.1648531600301</v>
      </c>
      <c r="AE16" s="29">
        <v>8.2190634390613795</v>
      </c>
      <c r="AF16" s="29" t="str">
        <f>+IFERROR(LN(VLOOKUP(AF$2,Cartera!$C$44:$DG$82,Creditos2!$A16,0)/$A$1)," ")</f>
        <v xml:space="preserve"> </v>
      </c>
      <c r="AG16" s="29">
        <f>+IFERROR(LN(VLOOKUP(AG$2,Cartera!$C$44:$DG$82,Creditos2!$A16,0)/$A$1)," ")</f>
        <v>8.3708534999043351</v>
      </c>
      <c r="AH16" s="29">
        <v>14.0645479243325</v>
      </c>
      <c r="AI16" s="29">
        <v>11.993725333209101</v>
      </c>
      <c r="AJ16" s="29">
        <v>12.972767068560101</v>
      </c>
      <c r="AK16" s="29">
        <v>11.797601810610599</v>
      </c>
      <c r="AL16" s="29">
        <v>12.7985118075086</v>
      </c>
      <c r="AM16" s="29">
        <v>12.743805913235599</v>
      </c>
      <c r="AN16" s="29">
        <v>11.332322626734401</v>
      </c>
      <c r="AO16" s="29">
        <v>10.135334123401</v>
      </c>
      <c r="AP16" s="29">
        <v>9.9823767651681496</v>
      </c>
      <c r="AQ16" s="29">
        <v>10.9026618389553</v>
      </c>
    </row>
    <row r="17" spans="1:43" ht="16.5" x14ac:dyDescent="0.3">
      <c r="A17">
        <v>16</v>
      </c>
      <c r="B17" s="3">
        <v>40999</v>
      </c>
      <c r="C17" s="29">
        <v>16.2440684150226</v>
      </c>
      <c r="D17" s="29">
        <v>16.752381316245042</v>
      </c>
      <c r="E17" s="14">
        <v>15.5827506883341</v>
      </c>
      <c r="F17" s="29">
        <v>13.4637677717385</v>
      </c>
      <c r="G17" s="29">
        <v>12.738698773969899</v>
      </c>
      <c r="H17" s="29">
        <v>13.9614891471353</v>
      </c>
      <c r="I17" s="29">
        <v>14.191391484779601</v>
      </c>
      <c r="J17" s="29">
        <v>13.1938630728398</v>
      </c>
      <c r="K17" s="29">
        <v>13.1309032780997</v>
      </c>
      <c r="L17" s="29">
        <v>12.8248958354274</v>
      </c>
      <c r="M17" s="29">
        <v>11.9250471758701</v>
      </c>
      <c r="N17" s="29">
        <v>11.7921580472128</v>
      </c>
      <c r="O17" s="29">
        <v>11.5661281800535</v>
      </c>
      <c r="P17" s="29">
        <v>13.5662500834583</v>
      </c>
      <c r="Q17" s="29">
        <v>10.5825813602209</v>
      </c>
      <c r="R17" s="29">
        <v>12.9112353054726</v>
      </c>
      <c r="S17" s="29">
        <v>15.174609221008399</v>
      </c>
      <c r="T17" s="29">
        <v>10.9548794440161</v>
      </c>
      <c r="U17" s="29">
        <v>11.9697494995992</v>
      </c>
      <c r="V17" s="29">
        <v>10.9593211020201</v>
      </c>
      <c r="W17" s="29">
        <v>9.7252950118158505</v>
      </c>
      <c r="X17" s="29">
        <f>+IFERROR(LN(VLOOKUP(X$2,Cartera!$C$44:$DG$82,Creditos2!$A17,0)/$A$1)," ")</f>
        <v>13.279834928452676</v>
      </c>
      <c r="Y17" s="29">
        <v>12.836359949145001</v>
      </c>
      <c r="Z17" s="29">
        <f>+IFERROR(LN(VLOOKUP(Z$2,Cartera!$C$44:$DG$82,Creditos2!$A17,0)/$A$1)," ")</f>
        <v>12.098312318516038</v>
      </c>
      <c r="AA17" s="29">
        <v>10.0148871152174</v>
      </c>
      <c r="AB17" s="29">
        <v>10.1662521229186</v>
      </c>
      <c r="AC17" s="29">
        <v>11.2321400480393</v>
      </c>
      <c r="AD17" s="29">
        <v>11.213442060704599</v>
      </c>
      <c r="AE17" s="29">
        <v>8.4466494169402004</v>
      </c>
      <c r="AF17" s="29" t="str">
        <f>+IFERROR(LN(VLOOKUP(AF$2,Cartera!$C$44:$DG$82,Creditos2!$A17,0)/$A$1)," ")</f>
        <v xml:space="preserve"> </v>
      </c>
      <c r="AG17" s="29">
        <f>+IFERROR(LN(VLOOKUP(AG$2,Cartera!$C$44:$DG$82,Creditos2!$A17,0)/$A$1)," ")</f>
        <v>8.4451631266092786</v>
      </c>
      <c r="AH17" s="29">
        <v>14.091019183276501</v>
      </c>
      <c r="AI17" s="29">
        <v>12.011769538427901</v>
      </c>
      <c r="AJ17" s="29">
        <v>12.990249071641999</v>
      </c>
      <c r="AK17" s="29">
        <v>11.815114937096901</v>
      </c>
      <c r="AL17" s="29">
        <v>12.7900352247007</v>
      </c>
      <c r="AM17" s="29">
        <v>12.7452845178071</v>
      </c>
      <c r="AN17" s="29">
        <v>11.339579666740001</v>
      </c>
      <c r="AO17" s="29">
        <v>10.1152930697553</v>
      </c>
      <c r="AP17" s="29">
        <v>9.92723033049554</v>
      </c>
      <c r="AQ17" s="29">
        <v>10.888322693918401</v>
      </c>
    </row>
    <row r="18" spans="1:43" ht="16.5" x14ac:dyDescent="0.3">
      <c r="A18">
        <v>17</v>
      </c>
      <c r="B18" s="3">
        <v>41029</v>
      </c>
      <c r="C18" s="29">
        <v>16.2164117964649</v>
      </c>
      <c r="D18" s="29">
        <v>16.736117929369005</v>
      </c>
      <c r="E18" s="14">
        <v>15.5864932157042</v>
      </c>
      <c r="F18" s="29">
        <v>13.4695234085855</v>
      </c>
      <c r="G18" s="29">
        <v>12.748676867787401</v>
      </c>
      <c r="H18" s="29">
        <v>13.9678742949314</v>
      </c>
      <c r="I18" s="29">
        <v>14.207418240506099</v>
      </c>
      <c r="J18" s="29">
        <v>13.204721692605199</v>
      </c>
      <c r="K18" s="29">
        <v>13.138531379763799</v>
      </c>
      <c r="L18" s="29">
        <v>12.8314470161671</v>
      </c>
      <c r="M18" s="29">
        <v>11.9208898195548</v>
      </c>
      <c r="N18" s="29">
        <v>11.784773131411599</v>
      </c>
      <c r="O18" s="29">
        <v>11.577262215411301</v>
      </c>
      <c r="P18" s="29">
        <v>13.5713854280653</v>
      </c>
      <c r="Q18" s="29">
        <v>10.5986651016112</v>
      </c>
      <c r="R18" s="29">
        <v>12.919230977753999</v>
      </c>
      <c r="S18" s="29">
        <v>15.174777989876899</v>
      </c>
      <c r="T18" s="29">
        <v>11.003012676320299</v>
      </c>
      <c r="U18" s="29">
        <v>11.9774557319164</v>
      </c>
      <c r="V18" s="29">
        <v>10.9642284184535</v>
      </c>
      <c r="W18" s="29">
        <v>9.7165860440855401</v>
      </c>
      <c r="X18" s="29">
        <f>+IFERROR(LN(VLOOKUP(X$2,Cartera!$C$44:$DG$82,Creditos2!$A18,0)/$A$1)," ")</f>
        <v>13.273815030843178</v>
      </c>
      <c r="Y18" s="29">
        <v>12.834130853868499</v>
      </c>
      <c r="Z18" s="29">
        <f>+IFERROR(LN(VLOOKUP(Z$2,Cartera!$C$44:$DG$82,Creditos2!$A18,0)/$A$1)," ")</f>
        <v>12.099927180046491</v>
      </c>
      <c r="AA18" s="29">
        <v>10.015598246898399</v>
      </c>
      <c r="AB18" s="29">
        <v>10.169272061088799</v>
      </c>
      <c r="AC18" s="29">
        <v>11.245906065321799</v>
      </c>
      <c r="AD18" s="29">
        <v>11.2133663352854</v>
      </c>
      <c r="AE18" s="29">
        <v>8.6498596116544295</v>
      </c>
      <c r="AF18" s="29" t="str">
        <f>+IFERROR(LN(VLOOKUP(AF$2,Cartera!$C$44:$DG$82,Creditos2!$A18,0)/$A$1)," ")</f>
        <v xml:space="preserve"> </v>
      </c>
      <c r="AG18" s="29">
        <f>+IFERROR(LN(VLOOKUP(AG$2,Cartera!$C$44:$DG$82,Creditos2!$A18,0)/$A$1)," ")</f>
        <v>8.491766620594408</v>
      </c>
      <c r="AH18" s="29">
        <v>14.113261337425399</v>
      </c>
      <c r="AI18" s="29">
        <v>12.0195578362141</v>
      </c>
      <c r="AJ18" s="29">
        <v>12.9998042575601</v>
      </c>
      <c r="AK18" s="29">
        <v>11.842127536422501</v>
      </c>
      <c r="AL18" s="29">
        <v>12.759643463568301</v>
      </c>
      <c r="AM18" s="29">
        <v>12.7562785813526</v>
      </c>
      <c r="AN18" s="29">
        <v>11.3479075853908</v>
      </c>
      <c r="AO18" s="29">
        <v>10.099200589116901</v>
      </c>
      <c r="AP18" s="29">
        <v>9.8632391156877297</v>
      </c>
      <c r="AQ18" s="29">
        <v>10.8705247972739</v>
      </c>
    </row>
    <row r="19" spans="1:43" ht="16.5" x14ac:dyDescent="0.3">
      <c r="A19">
        <v>18</v>
      </c>
      <c r="B19" s="3">
        <v>41060</v>
      </c>
      <c r="C19" s="29">
        <v>16.235816312745001</v>
      </c>
      <c r="D19" s="29">
        <v>16.777088726370881</v>
      </c>
      <c r="E19" s="14">
        <v>15.5482972135729</v>
      </c>
      <c r="F19" s="29">
        <v>13.4737348790326</v>
      </c>
      <c r="G19" s="29">
        <v>12.7704873070929</v>
      </c>
      <c r="H19" s="29">
        <v>13.9770122091803</v>
      </c>
      <c r="I19" s="29">
        <v>14.231795995357301</v>
      </c>
      <c r="J19" s="29">
        <v>13.220701117783699</v>
      </c>
      <c r="K19" s="29">
        <v>13.1554586478898</v>
      </c>
      <c r="L19" s="29">
        <v>12.849033435198301</v>
      </c>
      <c r="M19" s="29">
        <v>11.9373792926046</v>
      </c>
      <c r="N19" s="29">
        <v>11.7948178041215</v>
      </c>
      <c r="O19" s="29">
        <v>11.5647447790149</v>
      </c>
      <c r="P19" s="29">
        <v>13.5754821423079</v>
      </c>
      <c r="Q19" s="29">
        <v>10.605343710963499</v>
      </c>
      <c r="R19" s="29">
        <v>12.9409198309778</v>
      </c>
      <c r="S19" s="29">
        <v>15.1758530317487</v>
      </c>
      <c r="T19" s="29">
        <v>11.0407786148133</v>
      </c>
      <c r="U19" s="29">
        <v>12.0064210157286</v>
      </c>
      <c r="V19" s="29">
        <v>10.977434918320199</v>
      </c>
      <c r="W19" s="29">
        <v>9.7032758094324603</v>
      </c>
      <c r="X19" s="29">
        <f>+IFERROR(LN(VLOOKUP(X$2,Cartera!$C$44:$DG$82,Creditos2!$A19,0)/$A$1)," ")</f>
        <v>13.283569464113011</v>
      </c>
      <c r="Y19" s="29">
        <v>12.8336134836397</v>
      </c>
      <c r="Z19" s="29">
        <f>+IFERROR(LN(VLOOKUP(Z$2,Cartera!$C$44:$DG$82,Creditos2!$A19,0)/$A$1)," ")</f>
        <v>12.090572441654427</v>
      </c>
      <c r="AA19" s="29">
        <v>10.004695260316</v>
      </c>
      <c r="AB19" s="29">
        <v>10.169720869008399</v>
      </c>
      <c r="AC19" s="29">
        <v>11.265254963391</v>
      </c>
      <c r="AD19" s="29">
        <v>11.2316877755103</v>
      </c>
      <c r="AE19" s="29">
        <v>8.7804845077510603</v>
      </c>
      <c r="AF19" s="29" t="str">
        <f>+IFERROR(LN(VLOOKUP(AF$2,Cartera!$C$44:$DG$82,Creditos2!$A19,0)/$A$1)," ")</f>
        <v xml:space="preserve"> </v>
      </c>
      <c r="AG19" s="29">
        <f>+IFERROR(LN(VLOOKUP(AG$2,Cartera!$C$44:$DG$82,Creditos2!$A19,0)/$A$1)," ")</f>
        <v>8.5663223704945732</v>
      </c>
      <c r="AH19" s="29">
        <v>14.142022263553701</v>
      </c>
      <c r="AI19" s="29">
        <v>12.040064291278901</v>
      </c>
      <c r="AJ19" s="29">
        <v>13.0255506178761</v>
      </c>
      <c r="AK19" s="29">
        <v>11.8795962778043</v>
      </c>
      <c r="AL19" s="29">
        <v>12.7286541227386</v>
      </c>
      <c r="AM19" s="29">
        <v>12.7750203301896</v>
      </c>
      <c r="AN19" s="29">
        <v>11.357814524224199</v>
      </c>
      <c r="AO19" s="29">
        <v>10.1059112220637</v>
      </c>
      <c r="AP19" s="29">
        <v>10.119784713145901</v>
      </c>
      <c r="AQ19" s="29">
        <v>10.8559514867407</v>
      </c>
    </row>
    <row r="20" spans="1:43" ht="16.5" x14ac:dyDescent="0.3">
      <c r="A20">
        <v>19</v>
      </c>
      <c r="B20" s="3">
        <v>41090</v>
      </c>
      <c r="C20" s="29">
        <v>16.2307199969881</v>
      </c>
      <c r="D20" s="29">
        <v>16.799185375764747</v>
      </c>
      <c r="E20" s="14">
        <v>15.5623176707865</v>
      </c>
      <c r="F20" s="29">
        <v>13.473594910212899</v>
      </c>
      <c r="G20" s="29">
        <v>12.780198628192499</v>
      </c>
      <c r="H20" s="29">
        <v>13.9778233554816</v>
      </c>
      <c r="I20" s="29">
        <v>14.254064659530799</v>
      </c>
      <c r="J20" s="29">
        <v>13.229832083622499</v>
      </c>
      <c r="K20" s="29">
        <v>13.1711369584967</v>
      </c>
      <c r="L20" s="29">
        <v>12.860427552455</v>
      </c>
      <c r="M20" s="29">
        <v>11.9426150116338</v>
      </c>
      <c r="N20" s="29">
        <v>11.809205761226201</v>
      </c>
      <c r="O20" s="29">
        <v>11.553678321650001</v>
      </c>
      <c r="P20" s="29">
        <v>13.5829384850535</v>
      </c>
      <c r="Q20" s="29">
        <v>10.6245781771586</v>
      </c>
      <c r="R20" s="29">
        <v>12.9551772195918</v>
      </c>
      <c r="S20" s="29">
        <v>15.1862630519708</v>
      </c>
      <c r="T20" s="29">
        <v>11.0963844153076</v>
      </c>
      <c r="U20" s="29">
        <v>12.0155598264411</v>
      </c>
      <c r="V20" s="29">
        <v>10.9809894521182</v>
      </c>
      <c r="W20" s="29">
        <v>9.7232959213729409</v>
      </c>
      <c r="X20" s="29">
        <f>+IFERROR(LN(VLOOKUP(X$2,Cartera!$C$44:$DG$82,Creditos2!$A20,0)/$A$1)," ")</f>
        <v>13.290708614760231</v>
      </c>
      <c r="Y20" s="29">
        <v>12.827313103809001</v>
      </c>
      <c r="Z20" s="29">
        <f>+IFERROR(LN(VLOOKUP(Z$2,Cartera!$C$44:$DG$82,Creditos2!$A20,0)/$A$1)," ")</f>
        <v>12.065779982027468</v>
      </c>
      <c r="AA20" s="29">
        <v>10.0117559427075</v>
      </c>
      <c r="AB20" s="29">
        <v>10.2135353830552</v>
      </c>
      <c r="AC20" s="29">
        <v>11.280363381650799</v>
      </c>
      <c r="AD20" s="29">
        <v>11.249182660525699</v>
      </c>
      <c r="AE20" s="29">
        <v>8.9242123421836794</v>
      </c>
      <c r="AF20" s="29" t="str">
        <f>+IFERROR(LN(VLOOKUP(AF$2,Cartera!$C$44:$DG$82,Creditos2!$A20,0)/$A$1)," ")</f>
        <v xml:space="preserve"> </v>
      </c>
      <c r="AG20" s="29">
        <f>+IFERROR(LN(VLOOKUP(AG$2,Cartera!$C$44:$DG$82,Creditos2!$A20,0)/$A$1)," ")</f>
        <v>8.6144570978168744</v>
      </c>
      <c r="AH20" s="29">
        <v>14.168551666213499</v>
      </c>
      <c r="AI20" s="29">
        <v>12.066325109453199</v>
      </c>
      <c r="AJ20" s="29">
        <v>13.0490503092224</v>
      </c>
      <c r="AK20" s="29">
        <v>11.8932215017243</v>
      </c>
      <c r="AL20" s="29">
        <v>12.7141467813797</v>
      </c>
      <c r="AM20" s="29">
        <v>12.7905320540599</v>
      </c>
      <c r="AN20" s="29">
        <v>11.360827095010601</v>
      </c>
      <c r="AO20" s="29">
        <v>10.069350012801801</v>
      </c>
      <c r="AP20" s="29">
        <v>10.098183883205801</v>
      </c>
      <c r="AQ20" s="29">
        <v>10.8501097186202</v>
      </c>
    </row>
    <row r="21" spans="1:43" ht="16.5" x14ac:dyDescent="0.3">
      <c r="A21">
        <v>20</v>
      </c>
      <c r="B21" s="3">
        <v>41121</v>
      </c>
      <c r="C21" s="29">
        <v>16.231600316463499</v>
      </c>
      <c r="D21" s="29">
        <v>16.795513269777178</v>
      </c>
      <c r="E21" s="14">
        <v>15.7412629145909</v>
      </c>
      <c r="F21" s="29">
        <v>13.4623629042087</v>
      </c>
      <c r="G21" s="29">
        <v>12.7978851679326</v>
      </c>
      <c r="H21" s="29">
        <v>13.988474802418301</v>
      </c>
      <c r="I21" s="29">
        <v>14.275811898828399</v>
      </c>
      <c r="J21" s="29">
        <v>13.244906293528199</v>
      </c>
      <c r="K21" s="29">
        <v>13.1938618062677</v>
      </c>
      <c r="L21" s="29">
        <v>12.8687564553236</v>
      </c>
      <c r="M21" s="29">
        <v>11.9483925676521</v>
      </c>
      <c r="N21" s="29">
        <v>11.804357197636399</v>
      </c>
      <c r="O21" s="29">
        <v>11.5536674898095</v>
      </c>
      <c r="P21" s="29">
        <v>13.586956372545901</v>
      </c>
      <c r="Q21" s="29">
        <v>10.639706195937499</v>
      </c>
      <c r="R21" s="29">
        <v>12.9735739739215</v>
      </c>
      <c r="S21" s="29">
        <v>15.192871568550499</v>
      </c>
      <c r="T21" s="29">
        <v>11.133333290356299</v>
      </c>
      <c r="U21" s="29">
        <v>12.051501622006599</v>
      </c>
      <c r="V21" s="29">
        <v>11.009302033975301</v>
      </c>
      <c r="W21" s="29">
        <v>9.7302769116547108</v>
      </c>
      <c r="X21" s="29">
        <f>+IFERROR(LN(VLOOKUP(X$2,Cartera!$C$44:$DG$82,Creditos2!$A21,0)/$A$1)," ")</f>
        <v>13.304736208650393</v>
      </c>
      <c r="Y21" s="29">
        <v>12.838774233828801</v>
      </c>
      <c r="Z21" s="29">
        <f>+IFERROR(LN(VLOOKUP(Z$2,Cartera!$C$44:$DG$82,Creditos2!$A21,0)/$A$1)," ")</f>
        <v>12.057128922833787</v>
      </c>
      <c r="AA21" s="29">
        <v>10.0195109139776</v>
      </c>
      <c r="AB21" s="29">
        <v>10.285815319734599</v>
      </c>
      <c r="AC21" s="29">
        <v>11.303803796630399</v>
      </c>
      <c r="AD21" s="29">
        <v>11.273867952752401</v>
      </c>
      <c r="AE21" s="29">
        <v>8.9953567331445203</v>
      </c>
      <c r="AF21" s="29" t="str">
        <f>+IFERROR(LN(VLOOKUP(AF$2,Cartera!$C$44:$DG$82,Creditos2!$A21,0)/$A$1)," ")</f>
        <v xml:space="preserve"> </v>
      </c>
      <c r="AG21" s="29">
        <f>+IFERROR(LN(VLOOKUP(AG$2,Cartera!$C$44:$DG$82,Creditos2!$A21,0)/$A$1)," ")</f>
        <v>8.6577588385602642</v>
      </c>
      <c r="AH21" s="29">
        <v>14.198537548828201</v>
      </c>
      <c r="AI21" s="29">
        <v>12.094404775865801</v>
      </c>
      <c r="AJ21" s="29">
        <v>13.0610863858893</v>
      </c>
      <c r="AK21" s="29">
        <v>11.8908679941509</v>
      </c>
      <c r="AL21" s="29">
        <v>12.713671861818</v>
      </c>
      <c r="AM21" s="29">
        <v>12.7962787882607</v>
      </c>
      <c r="AN21" s="29">
        <v>11.3445131668686</v>
      </c>
      <c r="AO21" s="29">
        <v>10.062826817792001</v>
      </c>
      <c r="AP21" s="29">
        <v>10.1569502027229</v>
      </c>
      <c r="AQ21" s="29">
        <v>10.787984895092601</v>
      </c>
    </row>
    <row r="22" spans="1:43" ht="16.5" x14ac:dyDescent="0.3">
      <c r="A22">
        <v>21</v>
      </c>
      <c r="B22" s="3">
        <v>41152</v>
      </c>
      <c r="C22" s="29">
        <v>16.230450280420101</v>
      </c>
      <c r="D22" s="29">
        <v>16.78363327059521</v>
      </c>
      <c r="E22" s="14">
        <v>15.6970025153941</v>
      </c>
      <c r="F22" s="29">
        <v>13.474189728804699</v>
      </c>
      <c r="G22" s="29">
        <v>12.812443977214899</v>
      </c>
      <c r="H22" s="29">
        <v>13.9950862682324</v>
      </c>
      <c r="I22" s="29">
        <v>14.299930058630499</v>
      </c>
      <c r="J22" s="29">
        <v>13.2539540352003</v>
      </c>
      <c r="K22" s="29">
        <v>13.206392504184601</v>
      </c>
      <c r="L22" s="29">
        <v>12.876795041473599</v>
      </c>
      <c r="M22" s="29">
        <v>11.969397050360501</v>
      </c>
      <c r="N22" s="29">
        <v>11.785441100367899</v>
      </c>
      <c r="O22" s="29">
        <v>11.5475462457856</v>
      </c>
      <c r="P22" s="29">
        <v>13.587774251914601</v>
      </c>
      <c r="Q22" s="29">
        <v>10.639786720844301</v>
      </c>
      <c r="R22" s="29">
        <v>12.985620054053101</v>
      </c>
      <c r="S22" s="29">
        <v>15.199897211174299</v>
      </c>
      <c r="T22" s="29">
        <v>11.174781504604899</v>
      </c>
      <c r="U22" s="29">
        <v>12.0935826789686</v>
      </c>
      <c r="V22" s="29">
        <v>11.044984575843401</v>
      </c>
      <c r="W22" s="29">
        <v>9.73807748592208</v>
      </c>
      <c r="X22" s="29">
        <f>+IFERROR(LN(VLOOKUP(X$2,Cartera!$C$44:$DG$82,Creditos2!$A22,0)/$A$1)," ")</f>
        <v>13.315176305510848</v>
      </c>
      <c r="Y22" s="29">
        <v>12.8414528212554</v>
      </c>
      <c r="Z22" s="29">
        <f>+IFERROR(LN(VLOOKUP(Z$2,Cartera!$C$44:$DG$82,Creditos2!$A22,0)/$A$1)," ")</f>
        <v>12.07344960685583</v>
      </c>
      <c r="AA22" s="29">
        <v>10.030675385996499</v>
      </c>
      <c r="AB22" s="29">
        <v>10.2958535866837</v>
      </c>
      <c r="AC22" s="29">
        <v>11.321037418962799</v>
      </c>
      <c r="AD22" s="29">
        <v>11.299488489657801</v>
      </c>
      <c r="AE22" s="29">
        <v>9.0616937931767705</v>
      </c>
      <c r="AF22" s="29" t="str">
        <f>+IFERROR(LN(VLOOKUP(AF$2,Cartera!$C$44:$DG$82,Creditos2!$A22,0)/$A$1)," ")</f>
        <v xml:space="preserve"> </v>
      </c>
      <c r="AG22" s="29">
        <f>+IFERROR(LN(VLOOKUP(AG$2,Cartera!$C$44:$DG$82,Creditos2!$A22,0)/$A$1)," ")</f>
        <v>8.7290802478403116</v>
      </c>
      <c r="AH22" s="29">
        <v>14.227410710308201</v>
      </c>
      <c r="AI22" s="29">
        <v>12.111296374906299</v>
      </c>
      <c r="AJ22" s="29">
        <v>13.0695444443394</v>
      </c>
      <c r="AK22" s="29">
        <v>11.898151179728799</v>
      </c>
      <c r="AL22" s="29">
        <v>12.7523011969379</v>
      </c>
      <c r="AM22" s="29">
        <v>12.794218123496799</v>
      </c>
      <c r="AN22" s="29">
        <v>11.331829487199499</v>
      </c>
      <c r="AO22" s="29">
        <v>10.061802731876099</v>
      </c>
      <c r="AP22" s="29">
        <v>10.194810338803901</v>
      </c>
      <c r="AQ22" s="29">
        <v>10.803632310010199</v>
      </c>
    </row>
    <row r="23" spans="1:43" ht="16.5" x14ac:dyDescent="0.3">
      <c r="A23">
        <v>22</v>
      </c>
      <c r="B23" s="3">
        <v>41182</v>
      </c>
      <c r="C23" s="29">
        <v>16.225591934545399</v>
      </c>
      <c r="D23" s="29">
        <v>16.797100717672645</v>
      </c>
      <c r="E23" s="14">
        <v>15.6683085128731</v>
      </c>
      <c r="F23" s="29">
        <v>13.483360658761899</v>
      </c>
      <c r="G23" s="29">
        <v>12.831488103571299</v>
      </c>
      <c r="H23" s="29">
        <v>14.004301251150199</v>
      </c>
      <c r="I23" s="29">
        <v>14.317707853897</v>
      </c>
      <c r="J23" s="29">
        <v>13.2666726714075</v>
      </c>
      <c r="K23" s="29">
        <v>13.2237764249417</v>
      </c>
      <c r="L23" s="29">
        <v>12.886596768117</v>
      </c>
      <c r="M23" s="29">
        <v>11.974936638243101</v>
      </c>
      <c r="N23" s="29">
        <v>11.756492255247201</v>
      </c>
      <c r="O23" s="29">
        <v>11.5508366222176</v>
      </c>
      <c r="P23" s="29">
        <v>13.588248478196</v>
      </c>
      <c r="Q23" s="29">
        <v>10.644332224389601</v>
      </c>
      <c r="R23" s="29">
        <v>12.995723167517999</v>
      </c>
      <c r="S23" s="29">
        <v>15.209058006285201</v>
      </c>
      <c r="T23" s="29">
        <v>11.1903856015317</v>
      </c>
      <c r="U23" s="29">
        <v>12.1189436232034</v>
      </c>
      <c r="V23" s="29">
        <v>11.074876898246</v>
      </c>
      <c r="W23" s="29">
        <v>9.7333285859637702</v>
      </c>
      <c r="X23" s="29">
        <f>+IFERROR(LN(VLOOKUP(X$2,Cartera!$C$44:$DG$82,Creditos2!$A23,0)/$A$1)," ")</f>
        <v>13.334559980086492</v>
      </c>
      <c r="Y23" s="29">
        <v>12.836391311276399</v>
      </c>
      <c r="Z23" s="29">
        <f>+IFERROR(LN(VLOOKUP(Z$2,Cartera!$C$44:$DG$82,Creditos2!$A23,0)/$A$1)," ")</f>
        <v>12.093070194802882</v>
      </c>
      <c r="AA23" s="29">
        <v>10.034044327169401</v>
      </c>
      <c r="AB23" s="29">
        <v>10.308694780926899</v>
      </c>
      <c r="AC23" s="29">
        <v>11.340651832899701</v>
      </c>
      <c r="AD23" s="29">
        <v>11.320505489024301</v>
      </c>
      <c r="AE23" s="29">
        <v>9.14031375654816</v>
      </c>
      <c r="AF23" s="29" t="str">
        <f>+IFERROR(LN(VLOOKUP(AF$2,Cartera!$C$44:$DG$82,Creditos2!$A23,0)/$A$1)," ")</f>
        <v xml:space="preserve"> </v>
      </c>
      <c r="AG23" s="29">
        <f>+IFERROR(LN(VLOOKUP(AG$2,Cartera!$C$44:$DG$82,Creditos2!$A23,0)/$A$1)," ")</f>
        <v>8.8064802611704884</v>
      </c>
      <c r="AH23" s="29">
        <v>14.2576403796206</v>
      </c>
      <c r="AI23" s="29">
        <v>12.1301455686363</v>
      </c>
      <c r="AJ23" s="29">
        <v>13.077953965414199</v>
      </c>
      <c r="AK23" s="29">
        <v>11.886681548052501</v>
      </c>
      <c r="AL23" s="29">
        <v>12.7996407722908</v>
      </c>
      <c r="AM23" s="29">
        <v>12.786173271625501</v>
      </c>
      <c r="AN23" s="29">
        <v>11.3278561129684</v>
      </c>
      <c r="AO23" s="29">
        <v>10.0287512884526</v>
      </c>
      <c r="AP23" s="29">
        <v>10.2835267589452</v>
      </c>
      <c r="AQ23" s="29">
        <v>10.817306495376201</v>
      </c>
    </row>
    <row r="24" spans="1:43" ht="16.5" x14ac:dyDescent="0.3">
      <c r="A24">
        <v>23</v>
      </c>
      <c r="B24" s="3">
        <v>41213</v>
      </c>
      <c r="C24" s="29">
        <v>16.232299567738998</v>
      </c>
      <c r="D24" s="29">
        <v>16.775492798710594</v>
      </c>
      <c r="E24" s="14">
        <v>15.6795951523856</v>
      </c>
      <c r="F24" s="29">
        <v>13.4966119331882</v>
      </c>
      <c r="G24" s="29">
        <v>12.8478523424677</v>
      </c>
      <c r="H24" s="29">
        <v>14.010316002788</v>
      </c>
      <c r="I24" s="29">
        <v>14.3339830829067</v>
      </c>
      <c r="J24" s="29">
        <v>13.2758074740198</v>
      </c>
      <c r="K24" s="29">
        <v>13.237088013138701</v>
      </c>
      <c r="L24" s="29">
        <v>12.905309377052999</v>
      </c>
      <c r="M24" s="29">
        <v>11.983680410112401</v>
      </c>
      <c r="N24" s="29">
        <v>11.7660031961019</v>
      </c>
      <c r="O24" s="29">
        <v>11.545882203640501</v>
      </c>
      <c r="P24" s="29">
        <v>13.5902196999204</v>
      </c>
      <c r="Q24" s="29">
        <v>10.635880998189601</v>
      </c>
      <c r="R24" s="29">
        <v>13.009422313728299</v>
      </c>
      <c r="S24" s="29">
        <v>15.2216722095325</v>
      </c>
      <c r="T24" s="29">
        <v>11.1592698711059</v>
      </c>
      <c r="U24" s="29">
        <v>12.1487535189444</v>
      </c>
      <c r="V24" s="29">
        <v>11.116335348787899</v>
      </c>
      <c r="W24" s="29">
        <v>9.7532616849463398</v>
      </c>
      <c r="X24" s="29">
        <f>+IFERROR(LN(VLOOKUP(X$2,Cartera!$C$44:$DG$82,Creditos2!$A24,0)/$A$1)," ")</f>
        <v>13.334545135302653</v>
      </c>
      <c r="Y24" s="29">
        <v>12.845223214965101</v>
      </c>
      <c r="Z24" s="29">
        <f>+IFERROR(LN(VLOOKUP(Z$2,Cartera!$C$44:$DG$82,Creditos2!$A24,0)/$A$1)," ")</f>
        <v>12.132133797412637</v>
      </c>
      <c r="AA24" s="29">
        <v>10.0261444962063</v>
      </c>
      <c r="AB24" s="29">
        <v>10.3378776313019</v>
      </c>
      <c r="AC24" s="29">
        <v>11.362312387149</v>
      </c>
      <c r="AD24" s="29">
        <v>11.337799157882801</v>
      </c>
      <c r="AE24" s="29">
        <v>9.1851682377757005</v>
      </c>
      <c r="AF24" s="29" t="str">
        <f>+IFERROR(LN(VLOOKUP(AF$2,Cartera!$C$44:$DG$82,Creditos2!$A24,0)/$A$1)," ")</f>
        <v xml:space="preserve"> </v>
      </c>
      <c r="AG24" s="29">
        <f>+IFERROR(LN(VLOOKUP(AG$2,Cartera!$C$44:$DG$82,Creditos2!$A24,0)/$A$1)," ")</f>
        <v>8.8511921921093357</v>
      </c>
      <c r="AH24" s="29">
        <v>14.283275131862</v>
      </c>
      <c r="AI24" s="29">
        <v>12.151739032843301</v>
      </c>
      <c r="AJ24" s="29">
        <v>13.0868180847462</v>
      </c>
      <c r="AK24" s="29">
        <v>11.8703615483963</v>
      </c>
      <c r="AL24" s="29">
        <v>12.832154700287299</v>
      </c>
      <c r="AM24" s="29">
        <v>12.774659245434099</v>
      </c>
      <c r="AN24" s="29">
        <v>11.3448436360488</v>
      </c>
      <c r="AO24" s="29">
        <v>10.0408834441906</v>
      </c>
      <c r="AP24" s="29">
        <v>10.2954612703002</v>
      </c>
      <c r="AQ24" s="29">
        <v>10.8369722632451</v>
      </c>
    </row>
    <row r="25" spans="1:43" ht="16.5" x14ac:dyDescent="0.3">
      <c r="A25">
        <v>24</v>
      </c>
      <c r="B25" s="3">
        <v>41243</v>
      </c>
      <c r="C25" s="29">
        <v>16.199784696657499</v>
      </c>
      <c r="D25" s="29">
        <v>16.789130267674039</v>
      </c>
      <c r="E25" s="14">
        <v>15.656491349687901</v>
      </c>
      <c r="F25" s="29">
        <v>13.5190090181608</v>
      </c>
      <c r="G25" s="29">
        <v>12.8424122950338</v>
      </c>
      <c r="H25" s="29">
        <v>14.017053924574499</v>
      </c>
      <c r="I25" s="29">
        <v>14.3519919439499</v>
      </c>
      <c r="J25" s="29">
        <v>13.280594770151501</v>
      </c>
      <c r="K25" s="29">
        <v>13.249149619393799</v>
      </c>
      <c r="L25" s="29">
        <v>12.932862874423201</v>
      </c>
      <c r="M25" s="29">
        <v>11.996898707713701</v>
      </c>
      <c r="N25" s="29">
        <v>11.774204111259399</v>
      </c>
      <c r="O25" s="29">
        <v>11.5388395671739</v>
      </c>
      <c r="P25" s="29">
        <v>13.595518945509699</v>
      </c>
      <c r="Q25" s="29">
        <v>10.629450054331</v>
      </c>
      <c r="R25" s="29">
        <v>13.0233703065828</v>
      </c>
      <c r="S25" s="29">
        <v>15.239524056724701</v>
      </c>
      <c r="T25" s="29">
        <v>11.057122075648399</v>
      </c>
      <c r="U25" s="29">
        <v>12.1752289569302</v>
      </c>
      <c r="V25" s="29">
        <v>11.1331852676031</v>
      </c>
      <c r="W25" s="29">
        <v>9.7597247242202805</v>
      </c>
      <c r="X25" s="29">
        <f>+IFERROR(LN(VLOOKUP(X$2,Cartera!$C$44:$DG$82,Creditos2!$A25,0)/$A$1)," ")</f>
        <v>13.346946203313767</v>
      </c>
      <c r="Y25" s="29">
        <v>12.832968684433901</v>
      </c>
      <c r="Z25" s="29">
        <f>+IFERROR(LN(VLOOKUP(Z$2,Cartera!$C$44:$DG$82,Creditos2!$A25,0)/$A$1)," ")</f>
        <v>12.164718506842156</v>
      </c>
      <c r="AA25" s="29">
        <v>9.9899993966618705</v>
      </c>
      <c r="AB25" s="29">
        <v>10.357110536857</v>
      </c>
      <c r="AC25" s="29">
        <v>11.3834280618847</v>
      </c>
      <c r="AD25" s="29">
        <v>11.3423611031404</v>
      </c>
      <c r="AE25" s="29">
        <v>9.23339750031246</v>
      </c>
      <c r="AF25" s="29" t="str">
        <f>+IFERROR(LN(VLOOKUP(AF$2,Cartera!$C$44:$DG$82,Creditos2!$A25,0)/$A$1)," ")</f>
        <v xml:space="preserve"> </v>
      </c>
      <c r="AG25" s="29">
        <f>+IFERROR(LN(VLOOKUP(AG$2,Cartera!$C$44:$DG$82,Creditos2!$A25,0)/$A$1)," ")</f>
        <v>8.8562240063682935</v>
      </c>
      <c r="AH25" s="29">
        <v>14.3148579493</v>
      </c>
      <c r="AI25" s="29">
        <v>12.1733299746036</v>
      </c>
      <c r="AJ25" s="29">
        <v>13.102261230042499</v>
      </c>
      <c r="AK25" s="29">
        <v>11.8530697252152</v>
      </c>
      <c r="AL25" s="29">
        <v>12.8584330340882</v>
      </c>
      <c r="AM25" s="29">
        <v>12.7702560590047</v>
      </c>
      <c r="AN25" s="29">
        <v>11.3164064244231</v>
      </c>
      <c r="AO25" s="29">
        <v>10.029090783831199</v>
      </c>
      <c r="AP25" s="29">
        <v>10.3862633419151</v>
      </c>
      <c r="AQ25" s="29">
        <v>10.871509868328101</v>
      </c>
    </row>
    <row r="26" spans="1:43" ht="16.5" x14ac:dyDescent="0.3">
      <c r="A26">
        <v>25</v>
      </c>
      <c r="B26" s="3">
        <v>41274</v>
      </c>
      <c r="C26" s="29">
        <v>16.197844961824401</v>
      </c>
      <c r="D26" s="29">
        <v>16.812420788837542</v>
      </c>
      <c r="E26" s="14">
        <v>15.693888935518199</v>
      </c>
      <c r="F26" s="29">
        <v>13.504466883799299</v>
      </c>
      <c r="G26" s="29">
        <v>12.7488601369005</v>
      </c>
      <c r="H26" s="29">
        <v>14.0064665189888</v>
      </c>
      <c r="I26" s="29">
        <v>14.356113881883999</v>
      </c>
      <c r="J26" s="29">
        <v>13.3028493186478</v>
      </c>
      <c r="K26" s="29">
        <v>13.2611418781665</v>
      </c>
      <c r="L26" s="29">
        <v>12.9300770247205</v>
      </c>
      <c r="M26" s="29">
        <v>12.0023124915596</v>
      </c>
      <c r="N26" s="29">
        <v>11.774545113313501</v>
      </c>
      <c r="O26" s="29">
        <v>11.535564950769601</v>
      </c>
      <c r="P26" s="29">
        <v>13.593371657470801</v>
      </c>
      <c r="Q26" s="29">
        <v>10.636543121913901</v>
      </c>
      <c r="R26" s="29">
        <v>13.048500756231</v>
      </c>
      <c r="S26" s="29">
        <v>15.2579589380953</v>
      </c>
      <c r="T26" s="29">
        <v>10.6639640894798</v>
      </c>
      <c r="U26" s="29">
        <v>12.203712149033001</v>
      </c>
      <c r="V26" s="29">
        <v>11.145391820408101</v>
      </c>
      <c r="W26" s="29">
        <v>9.7628723656636307</v>
      </c>
      <c r="X26" s="29">
        <f>+IFERROR(LN(VLOOKUP(X$2,Cartera!$C$44:$DG$82,Creditos2!$A26,0)/$A$1)," ")</f>
        <v>13.339214799365918</v>
      </c>
      <c r="Y26" s="29">
        <v>12.8257786071909</v>
      </c>
      <c r="Z26" s="29" t="str">
        <f>+IFERROR(LN(VLOOKUP(Z$2,Cartera!$C$44:$DG$82,Creditos2!$A26,0)/$A$1)," ")</f>
        <v xml:space="preserve"> </v>
      </c>
      <c r="AA26" s="29">
        <v>10.0321323518474</v>
      </c>
      <c r="AB26" s="29">
        <v>10.360683159371</v>
      </c>
      <c r="AC26" s="29">
        <v>11.4000449574808</v>
      </c>
      <c r="AD26" s="29">
        <v>11.3418792607221</v>
      </c>
      <c r="AE26" s="29">
        <v>9.2372690050122195</v>
      </c>
      <c r="AF26" s="29" t="str">
        <f>+IFERROR(LN(VLOOKUP(AF$2,Cartera!$C$44:$DG$82,Creditos2!$A26,0)/$A$1)," ")</f>
        <v xml:space="preserve"> </v>
      </c>
      <c r="AG26" s="29">
        <f>+IFERROR(LN(VLOOKUP(AG$2,Cartera!$C$44:$DG$82,Creditos2!$A26,0)/$A$1)," ")</f>
        <v>8.8469316224873555</v>
      </c>
      <c r="AH26" s="29">
        <v>14.342638508422</v>
      </c>
      <c r="AI26" s="29">
        <v>12.1944371633535</v>
      </c>
      <c r="AJ26" s="29">
        <v>13.087045718993901</v>
      </c>
      <c r="AK26" s="29">
        <v>11.860377679428099</v>
      </c>
      <c r="AL26" s="29">
        <v>12.8945760187852</v>
      </c>
      <c r="AM26" s="29">
        <v>12.7621358390429</v>
      </c>
      <c r="AN26" s="29">
        <v>11.2285612930339</v>
      </c>
      <c r="AO26" s="29">
        <v>10.0619725710723</v>
      </c>
      <c r="AP26" s="29">
        <v>10.650501930218001</v>
      </c>
      <c r="AQ26" s="29">
        <v>10.900411015904</v>
      </c>
    </row>
    <row r="27" spans="1:43" ht="16.5" x14ac:dyDescent="0.3">
      <c r="A27">
        <v>26</v>
      </c>
      <c r="B27" s="3">
        <v>41305</v>
      </c>
      <c r="C27" s="29">
        <v>16.184916775811502</v>
      </c>
      <c r="D27" s="29">
        <v>16.82516447305019</v>
      </c>
      <c r="E27" s="14">
        <v>15.7017445395892</v>
      </c>
      <c r="F27" s="29">
        <v>13.5130834750126</v>
      </c>
      <c r="G27" s="29">
        <v>12.740851966400401</v>
      </c>
      <c r="H27" s="29">
        <v>14.0243510979905</v>
      </c>
      <c r="I27" s="29">
        <v>14.3689240600976</v>
      </c>
      <c r="J27" s="29">
        <v>13.316355097128501</v>
      </c>
      <c r="K27" s="29">
        <v>13.2745816963027</v>
      </c>
      <c r="L27" s="29">
        <v>12.939490037517499</v>
      </c>
      <c r="M27" s="29">
        <v>12.0081209215363</v>
      </c>
      <c r="N27" s="29">
        <v>11.7754237298928</v>
      </c>
      <c r="O27" s="29">
        <v>11.5173753455941</v>
      </c>
      <c r="P27" s="29">
        <v>13.6104323498637</v>
      </c>
      <c r="Q27" s="29">
        <v>10.641148687048901</v>
      </c>
      <c r="R27" s="29">
        <v>13.0540791323607</v>
      </c>
      <c r="S27" s="29">
        <v>15.244101324877001</v>
      </c>
      <c r="T27" s="29">
        <v>12.337429927239</v>
      </c>
      <c r="U27" s="29">
        <v>12.2395063719931</v>
      </c>
      <c r="V27" s="29">
        <v>11.190997949416699</v>
      </c>
      <c r="W27" s="29">
        <v>9.7407125738565004</v>
      </c>
      <c r="X27" s="29">
        <f>+IFERROR(LN(VLOOKUP(X$2,Cartera!$C$44:$DG$82,Creditos2!$A27,0)/$A$1)," ")</f>
        <v>13.344783071485093</v>
      </c>
      <c r="Y27" s="29">
        <v>12.8206912642649</v>
      </c>
      <c r="Z27" s="29" t="str">
        <f>+IFERROR(LN(VLOOKUP(Z$2,Cartera!$C$44:$DG$82,Creditos2!$A27,0)/$A$1)," ")</f>
        <v xml:space="preserve"> </v>
      </c>
      <c r="AA27" s="29">
        <v>10.03920034359</v>
      </c>
      <c r="AB27" s="29">
        <v>10.3862598775872</v>
      </c>
      <c r="AC27" s="29">
        <v>11.4246283725269</v>
      </c>
      <c r="AD27" s="29">
        <v>11.372025404917901</v>
      </c>
      <c r="AE27" s="29">
        <v>9.2482475770651096</v>
      </c>
      <c r="AF27" s="29" t="str">
        <f>+IFERROR(LN(VLOOKUP(AF$2,Cartera!$C$44:$DG$82,Creditos2!$A27,0)/$A$1)," ")</f>
        <v xml:space="preserve"> </v>
      </c>
      <c r="AG27" s="29">
        <f>+IFERROR(LN(VLOOKUP(AG$2,Cartera!$C$44:$DG$82,Creditos2!$A27,0)/$A$1)," ")</f>
        <v>8.8060955809781234</v>
      </c>
      <c r="AH27" s="29">
        <v>14.373447722823199</v>
      </c>
      <c r="AI27" s="29">
        <v>12.204237988370799</v>
      </c>
      <c r="AJ27" s="29">
        <v>13.103309702763999</v>
      </c>
      <c r="AK27" s="29">
        <v>11.869669341837</v>
      </c>
      <c r="AL27" s="29">
        <v>12.9287194503978</v>
      </c>
      <c r="AM27" s="29">
        <v>12.761165287852901</v>
      </c>
      <c r="AN27" s="29">
        <v>11.2351440511283</v>
      </c>
      <c r="AO27" s="29">
        <v>10.046963461618899</v>
      </c>
      <c r="AP27" s="29">
        <v>10.686336456770899</v>
      </c>
      <c r="AQ27" s="29">
        <v>10.9318323882706</v>
      </c>
    </row>
    <row r="28" spans="1:43" ht="16.5" x14ac:dyDescent="0.3">
      <c r="A28">
        <v>27</v>
      </c>
      <c r="B28" s="3">
        <v>41333</v>
      </c>
      <c r="C28" s="29">
        <v>16.156104521539799</v>
      </c>
      <c r="D28" s="29">
        <v>16.839713651145093</v>
      </c>
      <c r="E28" s="14">
        <v>15.756299507130899</v>
      </c>
      <c r="F28" s="29">
        <v>13.5171881443601</v>
      </c>
      <c r="G28" s="29">
        <v>12.740246211992099</v>
      </c>
      <c r="H28" s="29">
        <v>13.9985889355947</v>
      </c>
      <c r="I28" s="29">
        <v>14.378124090509999</v>
      </c>
      <c r="J28" s="29">
        <v>13.3245626341748</v>
      </c>
      <c r="K28" s="29">
        <v>13.288197189703199</v>
      </c>
      <c r="L28" s="29">
        <v>12.9403117631455</v>
      </c>
      <c r="M28" s="29">
        <v>12.006044993841799</v>
      </c>
      <c r="N28" s="29">
        <v>11.770919729927099</v>
      </c>
      <c r="O28" s="29">
        <v>11.503835983979499</v>
      </c>
      <c r="P28" s="29">
        <v>13.6206546324565</v>
      </c>
      <c r="Q28" s="29">
        <v>10.629274451804701</v>
      </c>
      <c r="R28" s="29">
        <v>13.0689610236906</v>
      </c>
      <c r="S28" s="29">
        <v>15.231126608227299</v>
      </c>
      <c r="T28" s="29">
        <v>12.2310072400797</v>
      </c>
      <c r="U28" s="29">
        <v>12.267773118079401</v>
      </c>
      <c r="V28" s="29">
        <v>11.207650351269701</v>
      </c>
      <c r="W28" s="29">
        <v>9.7658634899795995</v>
      </c>
      <c r="X28" s="29">
        <f>+IFERROR(LN(VLOOKUP(X$2,Cartera!$C$44:$DG$82,Creditos2!$A28,0)/$A$1)," ")</f>
        <v>13.364788494105145</v>
      </c>
      <c r="Y28" s="29">
        <v>12.8153810830804</v>
      </c>
      <c r="Z28" s="29" t="str">
        <f>+IFERROR(LN(VLOOKUP(Z$2,Cartera!$C$44:$DG$82,Creditos2!$A28,0)/$A$1)," ")</f>
        <v xml:space="preserve"> </v>
      </c>
      <c r="AA28" s="29">
        <v>10.032532473574999</v>
      </c>
      <c r="AB28" s="29">
        <v>10.4076171026136</v>
      </c>
      <c r="AC28" s="29">
        <v>11.4476097049117</v>
      </c>
      <c r="AD28" s="29">
        <v>11.3853811481445</v>
      </c>
      <c r="AE28" s="29">
        <v>9.2870501321623795</v>
      </c>
      <c r="AF28" s="29" t="str">
        <f>+IFERROR(LN(VLOOKUP(AF$2,Cartera!$C$44:$DG$82,Creditos2!$A28,0)/$A$1)," ")</f>
        <v xml:space="preserve"> </v>
      </c>
      <c r="AG28" s="29">
        <f>+IFERROR(LN(VLOOKUP(AG$2,Cartera!$C$44:$DG$82,Creditos2!$A28,0)/$A$1)," ")</f>
        <v>8.7885018277690943</v>
      </c>
      <c r="AH28" s="29">
        <v>14.4025323569281</v>
      </c>
      <c r="AI28" s="29">
        <v>12.2207668980533</v>
      </c>
      <c r="AJ28" s="29">
        <v>13.114524714183901</v>
      </c>
      <c r="AK28" s="29">
        <v>11.890417525752101</v>
      </c>
      <c r="AL28" s="29">
        <v>12.955911603241001</v>
      </c>
      <c r="AM28" s="29">
        <v>12.758442081330299</v>
      </c>
      <c r="AN28" s="29">
        <v>11.1989211185887</v>
      </c>
      <c r="AO28" s="29">
        <v>10.046046746289599</v>
      </c>
      <c r="AP28" s="29">
        <v>10.7537602364199</v>
      </c>
      <c r="AQ28" s="29">
        <v>10.9658402701188</v>
      </c>
    </row>
    <row r="29" spans="1:43" ht="16.5" x14ac:dyDescent="0.3">
      <c r="A29">
        <v>28</v>
      </c>
      <c r="B29" s="3">
        <v>41364</v>
      </c>
      <c r="C29" s="29">
        <v>16.215161935843199</v>
      </c>
      <c r="D29" s="29">
        <v>16.823667503687346</v>
      </c>
      <c r="E29" s="14">
        <v>15.729856516354801</v>
      </c>
      <c r="F29" s="29">
        <v>13.5092603041151</v>
      </c>
      <c r="G29" s="29">
        <v>12.731324106887699</v>
      </c>
      <c r="H29" s="29">
        <v>14.0032938030607</v>
      </c>
      <c r="I29" s="29">
        <v>14.3860793582521</v>
      </c>
      <c r="J29" s="29">
        <v>13.330790810622601</v>
      </c>
      <c r="K29" s="29">
        <v>13.2931237171154</v>
      </c>
      <c r="L29" s="29">
        <v>12.942471629438399</v>
      </c>
      <c r="M29" s="29">
        <v>12.0160529701153</v>
      </c>
      <c r="N29" s="29">
        <v>11.774534726456</v>
      </c>
      <c r="O29" s="29">
        <v>11.500364810978001</v>
      </c>
      <c r="P29" s="29">
        <v>13.633116525003301</v>
      </c>
      <c r="Q29" s="29">
        <v>10.6192898348908</v>
      </c>
      <c r="R29" s="29">
        <v>13.0754702199911</v>
      </c>
      <c r="S29" s="29">
        <v>15.2086407657957</v>
      </c>
      <c r="T29" s="29">
        <v>12.155128296935001</v>
      </c>
      <c r="U29" s="29">
        <v>12.302051805234999</v>
      </c>
      <c r="V29" s="29">
        <v>11.1423086730282</v>
      </c>
      <c r="W29" s="29">
        <v>9.7419920505145896</v>
      </c>
      <c r="X29" s="29">
        <f>+IFERROR(LN(VLOOKUP(X$2,Cartera!$C$44:$DG$82,Creditos2!$A29,0)/$A$1)," ")</f>
        <v>13.378510724085192</v>
      </c>
      <c r="Y29" s="29">
        <v>12.804050883163301</v>
      </c>
      <c r="Z29" s="29" t="str">
        <f>+IFERROR(LN(VLOOKUP(Z$2,Cartera!$C$44:$DG$82,Creditos2!$A29,0)/$A$1)," ")</f>
        <v xml:space="preserve"> </v>
      </c>
      <c r="AA29" s="29">
        <v>10.0193343271986</v>
      </c>
      <c r="AB29" s="29">
        <v>10.424909519962901</v>
      </c>
      <c r="AC29" s="29">
        <v>11.478407510356201</v>
      </c>
      <c r="AD29" s="29">
        <v>11.398100396588299</v>
      </c>
      <c r="AE29" s="29">
        <v>9.4009469451553702</v>
      </c>
      <c r="AF29" s="29" t="str">
        <f>+IFERROR(LN(VLOOKUP(AF$2,Cartera!$C$44:$DG$82,Creditos2!$A29,0)/$A$1)," ")</f>
        <v xml:space="preserve"> </v>
      </c>
      <c r="AG29" s="29">
        <f>+IFERROR(LN(VLOOKUP(AG$2,Cartera!$C$44:$DG$82,Creditos2!$A29,0)/$A$1)," ")</f>
        <v>8.7879647308824911</v>
      </c>
      <c r="AH29" s="29">
        <v>14.426429143072699</v>
      </c>
      <c r="AI29" s="29">
        <v>12.2366672358405</v>
      </c>
      <c r="AJ29" s="29">
        <v>13.131933512661799</v>
      </c>
      <c r="AK29" s="29">
        <v>11.9042554466676</v>
      </c>
      <c r="AL29" s="29">
        <v>12.9464078289594</v>
      </c>
      <c r="AM29" s="29">
        <v>12.7588146505118</v>
      </c>
      <c r="AN29" s="29">
        <v>11.1751261313483</v>
      </c>
      <c r="AO29" s="29">
        <v>10.0580364167715</v>
      </c>
      <c r="AP29" s="29">
        <v>10.813664520416401</v>
      </c>
      <c r="AQ29" s="29">
        <v>10.9968449405635</v>
      </c>
    </row>
    <row r="30" spans="1:43" ht="16.5" x14ac:dyDescent="0.3">
      <c r="A30">
        <v>29</v>
      </c>
      <c r="B30" s="3">
        <v>41394</v>
      </c>
      <c r="C30" s="29">
        <v>16.253464745228602</v>
      </c>
      <c r="D30" s="29">
        <v>16.809124291079375</v>
      </c>
      <c r="E30" s="14">
        <v>15.7683210201709</v>
      </c>
      <c r="F30" s="29">
        <v>13.5056992859438</v>
      </c>
      <c r="G30" s="29">
        <v>12.716509157542401</v>
      </c>
      <c r="H30" s="29">
        <v>14.0110629713785</v>
      </c>
      <c r="I30" s="29">
        <v>14.411886291972399</v>
      </c>
      <c r="J30" s="29">
        <v>13.3508648310619</v>
      </c>
      <c r="K30" s="29">
        <v>13.3177290524622</v>
      </c>
      <c r="L30" s="29">
        <v>12.952782720099499</v>
      </c>
      <c r="M30" s="29">
        <v>12.0326137022099</v>
      </c>
      <c r="N30" s="29">
        <v>11.7816606321656</v>
      </c>
      <c r="O30" s="29">
        <v>11.501759930967401</v>
      </c>
      <c r="P30" s="29">
        <v>13.636998396272601</v>
      </c>
      <c r="Q30" s="29">
        <v>10.6283265427833</v>
      </c>
      <c r="R30" s="29">
        <v>13.08741664321</v>
      </c>
      <c r="S30" s="29">
        <v>15.194628203374201</v>
      </c>
      <c r="T30" s="29">
        <v>12.1726697419501</v>
      </c>
      <c r="U30" s="29">
        <v>12.3327219614741</v>
      </c>
      <c r="V30" s="29">
        <v>11.1269198884389</v>
      </c>
      <c r="W30" s="29">
        <v>9.8236596097511804</v>
      </c>
      <c r="X30" s="29">
        <f>+IFERROR(LN(VLOOKUP(X$2,Cartera!$C$44:$DG$82,Creditos2!$A30,0)/$A$1)," ")</f>
        <v>13.387757259572769</v>
      </c>
      <c r="Y30" s="29">
        <v>12.7918364130061</v>
      </c>
      <c r="Z30" s="29" t="str">
        <f>+IFERROR(LN(VLOOKUP(Z$2,Cartera!$C$44:$DG$82,Creditos2!$A30,0)/$A$1)," ")</f>
        <v xml:space="preserve"> </v>
      </c>
      <c r="AA30" s="29">
        <v>10.027122287584399</v>
      </c>
      <c r="AB30" s="29">
        <v>10.4551846043932</v>
      </c>
      <c r="AC30" s="29">
        <v>11.5138419444215</v>
      </c>
      <c r="AD30" s="29">
        <v>11.3970983716984</v>
      </c>
      <c r="AE30" s="29">
        <v>9.4263216635926295</v>
      </c>
      <c r="AF30" s="29" t="str">
        <f>+IFERROR(LN(VLOOKUP(AF$2,Cartera!$C$44:$DG$82,Creditos2!$A30,0)/$A$1)," ")</f>
        <v xml:space="preserve"> </v>
      </c>
      <c r="AG30" s="29">
        <f>+IFERROR(LN(VLOOKUP(AG$2,Cartera!$C$44:$DG$82,Creditos2!$A30,0)/$A$1)," ")</f>
        <v>8.7644397946372372</v>
      </c>
      <c r="AH30" s="29">
        <v>14.456574218837201</v>
      </c>
      <c r="AI30" s="29">
        <v>12.255720659068601</v>
      </c>
      <c r="AJ30" s="29">
        <v>13.1547147449003</v>
      </c>
      <c r="AK30" s="29">
        <v>11.9129556996931</v>
      </c>
      <c r="AL30" s="29">
        <v>12.929246801347</v>
      </c>
      <c r="AM30" s="29">
        <v>12.7643232857541</v>
      </c>
      <c r="AN30" s="29">
        <v>11.162413627448201</v>
      </c>
      <c r="AO30" s="29">
        <v>10.0595867999149</v>
      </c>
      <c r="AP30" s="29">
        <v>10.929496401735801</v>
      </c>
      <c r="AQ30" s="29">
        <v>11.0167528423076</v>
      </c>
    </row>
    <row r="31" spans="1:43" ht="16.5" x14ac:dyDescent="0.3">
      <c r="A31">
        <v>30</v>
      </c>
      <c r="B31" s="3">
        <v>41425</v>
      </c>
      <c r="C31" s="29">
        <v>16.278915478633099</v>
      </c>
      <c r="D31" s="29">
        <v>16.837244266309504</v>
      </c>
      <c r="E31" s="14">
        <v>15.734696703626501</v>
      </c>
      <c r="F31" s="29">
        <v>13.499231975397</v>
      </c>
      <c r="G31" s="29">
        <v>12.6901435504786</v>
      </c>
      <c r="H31" s="29">
        <v>14.0226503614147</v>
      </c>
      <c r="I31" s="29">
        <v>14.4344789221042</v>
      </c>
      <c r="J31" s="29">
        <v>13.3630193214541</v>
      </c>
      <c r="K31" s="29">
        <v>13.3359678528762</v>
      </c>
      <c r="L31" s="29">
        <v>12.9630879186954</v>
      </c>
      <c r="M31" s="29">
        <v>12.042845506915199</v>
      </c>
      <c r="N31" s="29">
        <v>11.785159567844</v>
      </c>
      <c r="O31" s="29">
        <v>11.5046473125071</v>
      </c>
      <c r="P31" s="29">
        <v>13.638337996889399</v>
      </c>
      <c r="Q31" s="29">
        <v>10.6104536556354</v>
      </c>
      <c r="R31" s="29">
        <v>13.0972610581083</v>
      </c>
      <c r="S31" s="29">
        <v>15.1790425886634</v>
      </c>
      <c r="T31" s="29">
        <v>12.2063028505322</v>
      </c>
      <c r="U31" s="29">
        <v>12.363975360660501</v>
      </c>
      <c r="V31" s="29">
        <v>11.1048994261847</v>
      </c>
      <c r="W31" s="29">
        <v>9.8913520848885206</v>
      </c>
      <c r="X31" s="29" t="str">
        <f>+IFERROR(LN(VLOOKUP(X$2,Cartera!$C$44:$DG$82,Creditos2!$A31,0)/$A$1)," ")</f>
        <v xml:space="preserve"> </v>
      </c>
      <c r="Y31" s="29">
        <v>12.8005444829246</v>
      </c>
      <c r="Z31" s="29" t="str">
        <f>+IFERROR(LN(VLOOKUP(Z$2,Cartera!$C$44:$DG$82,Creditos2!$A31,0)/$A$1)," ")</f>
        <v xml:space="preserve"> </v>
      </c>
      <c r="AA31" s="29">
        <v>10.044320901025699</v>
      </c>
      <c r="AB31" s="29">
        <v>10.4991118447026</v>
      </c>
      <c r="AC31" s="29">
        <v>11.5442331852202</v>
      </c>
      <c r="AD31" s="29">
        <v>11.411643688516101</v>
      </c>
      <c r="AE31" s="29">
        <v>9.4659246469678404</v>
      </c>
      <c r="AF31" s="29" t="str">
        <f>+IFERROR(LN(VLOOKUP(AF$2,Cartera!$C$44:$DG$82,Creditos2!$A31,0)/$A$1)," ")</f>
        <v xml:space="preserve"> </v>
      </c>
      <c r="AG31" s="29">
        <f>+IFERROR(LN(VLOOKUP(AG$2,Cartera!$C$44:$DG$82,Creditos2!$A31,0)/$A$1)," ")</f>
        <v>8.7413692527085161</v>
      </c>
      <c r="AH31" s="29">
        <v>14.482795691097699</v>
      </c>
      <c r="AI31" s="29">
        <v>12.2697948968841</v>
      </c>
      <c r="AJ31" s="29">
        <v>13.174412177807801</v>
      </c>
      <c r="AK31" s="29">
        <v>11.921436028118</v>
      </c>
      <c r="AL31" s="29">
        <v>13.848196364578101</v>
      </c>
      <c r="AM31" s="29">
        <v>12.7616580261982</v>
      </c>
      <c r="AN31" s="29">
        <v>11.165855922299</v>
      </c>
      <c r="AO31" s="29">
        <v>10.045945274069799</v>
      </c>
      <c r="AP31" s="29">
        <v>10.951675323551999</v>
      </c>
      <c r="AQ31" s="29">
        <v>11.0372594963228</v>
      </c>
    </row>
    <row r="32" spans="1:43" ht="16.5" x14ac:dyDescent="0.3">
      <c r="A32">
        <v>31</v>
      </c>
      <c r="B32" s="3">
        <v>41455</v>
      </c>
      <c r="C32" s="29">
        <v>16.305748178312399</v>
      </c>
      <c r="D32" s="29">
        <v>16.829869612729293</v>
      </c>
      <c r="E32" s="14">
        <v>15.829085282633899</v>
      </c>
      <c r="F32" s="29">
        <v>13.4998284850635</v>
      </c>
      <c r="G32" s="29">
        <v>12.6678713653986</v>
      </c>
      <c r="H32" s="29">
        <v>14.041987221580399</v>
      </c>
      <c r="I32" s="29">
        <v>14.4491176883178</v>
      </c>
      <c r="J32" s="29">
        <v>13.3772741199317</v>
      </c>
      <c r="K32" s="29">
        <v>13.3489310276049</v>
      </c>
      <c r="L32" s="29">
        <v>12.9732681633096</v>
      </c>
      <c r="M32" s="29">
        <v>12.042984722206</v>
      </c>
      <c r="N32" s="29">
        <v>11.7364111878389</v>
      </c>
      <c r="O32" s="29">
        <v>11.508843952913701</v>
      </c>
      <c r="P32" s="29">
        <v>13.648333194162101</v>
      </c>
      <c r="Q32" s="29">
        <v>10.590137439326501</v>
      </c>
      <c r="R32" s="29">
        <v>13.1108181948386</v>
      </c>
      <c r="S32" s="29">
        <v>15.174749132792799</v>
      </c>
      <c r="T32" s="29">
        <v>12.230269863722</v>
      </c>
      <c r="U32" s="29">
        <v>12.3984176394599</v>
      </c>
      <c r="V32" s="29">
        <v>11.0557376879682</v>
      </c>
      <c r="W32" s="29">
        <v>9.9740224297030604</v>
      </c>
      <c r="X32" s="29" t="str">
        <f>+IFERROR(LN(VLOOKUP(X$2,Cartera!$C$44:$DG$82,Creditos2!$A32,0)/$A$1)," ")</f>
        <v xml:space="preserve"> </v>
      </c>
      <c r="Y32" s="29">
        <v>12.7934494389375</v>
      </c>
      <c r="Z32" s="29" t="str">
        <f>+IFERROR(LN(VLOOKUP(Z$2,Cartera!$C$44:$DG$82,Creditos2!$A32,0)/$A$1)," ")</f>
        <v xml:space="preserve"> </v>
      </c>
      <c r="AA32" s="29">
        <v>10.0388682343492</v>
      </c>
      <c r="AB32" s="29">
        <v>10.4904957386728</v>
      </c>
      <c r="AC32" s="29">
        <v>11.572523718949901</v>
      </c>
      <c r="AD32" s="29">
        <v>11.4291800853466</v>
      </c>
      <c r="AE32" s="29">
        <v>9.5136014505606106</v>
      </c>
      <c r="AF32" s="29" t="str">
        <f>+IFERROR(LN(VLOOKUP(AF$2,Cartera!$C$44:$DG$82,Creditos2!$A32,0)/$A$1)," ")</f>
        <v xml:space="preserve"> </v>
      </c>
      <c r="AG32" s="29">
        <f>+IFERROR(LN(VLOOKUP(AG$2,Cartera!$C$44:$DG$82,Creditos2!$A32,0)/$A$1)," ")</f>
        <v>8.6791315194976253</v>
      </c>
      <c r="AH32" s="29">
        <v>14.505389123898301</v>
      </c>
      <c r="AI32" s="29">
        <v>12.2831552816887</v>
      </c>
      <c r="AJ32" s="29">
        <v>13.195519894288401</v>
      </c>
      <c r="AK32" s="29">
        <v>11.9340673829831</v>
      </c>
      <c r="AL32" s="29">
        <v>13.829957957698101</v>
      </c>
      <c r="AM32" s="29">
        <v>12.7540356380687</v>
      </c>
      <c r="AN32" s="29">
        <v>11.161502987247401</v>
      </c>
      <c r="AO32" s="29">
        <v>10.046854158484599</v>
      </c>
      <c r="AP32" s="29">
        <v>11.0258189934379</v>
      </c>
      <c r="AQ32" s="29">
        <v>11.0553674812938</v>
      </c>
    </row>
    <row r="33" spans="1:43" ht="16.5" x14ac:dyDescent="0.3">
      <c r="A33">
        <v>32</v>
      </c>
      <c r="B33" s="3">
        <v>41486</v>
      </c>
      <c r="C33" s="29">
        <v>16.313627586094999</v>
      </c>
      <c r="D33" s="29">
        <v>16.897432371914405</v>
      </c>
      <c r="E33" s="14">
        <v>15.8497210496629</v>
      </c>
      <c r="F33" s="29">
        <v>13.500884328426499</v>
      </c>
      <c r="G33" s="29">
        <v>12.606178184018001</v>
      </c>
      <c r="H33" s="29">
        <v>14.0447401572023</v>
      </c>
      <c r="I33" s="29">
        <v>14.4466352943</v>
      </c>
      <c r="J33" s="29">
        <v>13.3917605411718</v>
      </c>
      <c r="K33" s="29">
        <v>13.3611993366381</v>
      </c>
      <c r="L33" s="29">
        <v>12.9824626793643</v>
      </c>
      <c r="M33" s="29">
        <v>12.043306998613</v>
      </c>
      <c r="N33" s="29">
        <v>11.730692461283301</v>
      </c>
      <c r="O33" s="29">
        <v>11.5119802319723</v>
      </c>
      <c r="P33" s="29">
        <v>13.654218600190299</v>
      </c>
      <c r="Q33" s="29">
        <v>10.575671709839799</v>
      </c>
      <c r="R33" s="29">
        <v>13.121401636854401</v>
      </c>
      <c r="S33" s="29">
        <v>15.176362399757</v>
      </c>
      <c r="T33" s="29">
        <v>12.2300270121367</v>
      </c>
      <c r="U33" s="29">
        <v>12.427164865183</v>
      </c>
      <c r="V33" s="29">
        <v>11.004983767295499</v>
      </c>
      <c r="W33" s="29">
        <v>9.9663444029181907</v>
      </c>
      <c r="X33" s="29" t="str">
        <f>+IFERROR(LN(VLOOKUP(X$2,Cartera!$C$44:$DG$82,Creditos2!$A33,0)/$A$1)," ")</f>
        <v xml:space="preserve"> </v>
      </c>
      <c r="Y33" s="29">
        <v>12.786678614570899</v>
      </c>
      <c r="Z33" s="29" t="str">
        <f>+IFERROR(LN(VLOOKUP(Z$2,Cartera!$C$44:$DG$82,Creditos2!$A33,0)/$A$1)," ")</f>
        <v xml:space="preserve"> </v>
      </c>
      <c r="AA33" s="29">
        <v>10.040673795325301</v>
      </c>
      <c r="AB33" s="29">
        <v>10.4865614876508</v>
      </c>
      <c r="AC33" s="29">
        <v>11.6025565717572</v>
      </c>
      <c r="AD33" s="29">
        <v>11.4368236092629</v>
      </c>
      <c r="AE33" s="29">
        <v>9.5234923155678803</v>
      </c>
      <c r="AF33" s="29" t="str">
        <f>+IFERROR(LN(VLOOKUP(AF$2,Cartera!$C$44:$DG$82,Creditos2!$A33,0)/$A$1)," ")</f>
        <v xml:space="preserve"> </v>
      </c>
      <c r="AG33" s="29">
        <f>+IFERROR(LN(VLOOKUP(AG$2,Cartera!$C$44:$DG$82,Creditos2!$A33,0)/$A$1)," ")</f>
        <v>8.6777625195757757</v>
      </c>
      <c r="AH33" s="29">
        <v>14.5312378061753</v>
      </c>
      <c r="AI33" s="29">
        <v>12.292188116857</v>
      </c>
      <c r="AJ33" s="29">
        <v>13.224218051500401</v>
      </c>
      <c r="AK33" s="29">
        <v>11.9392387859387</v>
      </c>
      <c r="AL33" s="29">
        <v>13.806657882236401</v>
      </c>
      <c r="AM33" s="29">
        <v>12.743447299292299</v>
      </c>
      <c r="AN33" s="29">
        <v>11.1509080925128</v>
      </c>
      <c r="AO33" s="29">
        <v>10.026550217856499</v>
      </c>
      <c r="AP33" s="29">
        <v>11.085119821877599</v>
      </c>
      <c r="AQ33" s="29">
        <v>11.0756081670139</v>
      </c>
    </row>
    <row r="34" spans="1:43" ht="16.5" x14ac:dyDescent="0.3">
      <c r="A34">
        <v>33</v>
      </c>
      <c r="B34" s="3">
        <v>41517</v>
      </c>
      <c r="C34" s="29">
        <v>16.356288487274298</v>
      </c>
      <c r="D34" s="29">
        <v>16.915592649131501</v>
      </c>
      <c r="E34" s="14">
        <v>15.8813508519483</v>
      </c>
      <c r="F34" s="29">
        <v>13.496633228346999</v>
      </c>
      <c r="G34" s="29">
        <v>12.551847060696501</v>
      </c>
      <c r="H34" s="29">
        <v>14.063202591037401</v>
      </c>
      <c r="I34" s="29">
        <v>14.4556543217446</v>
      </c>
      <c r="J34" s="29">
        <v>13.402742804155301</v>
      </c>
      <c r="K34" s="29">
        <v>13.371371725887601</v>
      </c>
      <c r="L34" s="29">
        <v>12.9935407315</v>
      </c>
      <c r="M34" s="29">
        <v>12.026544424729201</v>
      </c>
      <c r="N34" s="29">
        <v>11.7357731120299</v>
      </c>
      <c r="O34" s="29">
        <v>11.510276941257899</v>
      </c>
      <c r="P34" s="29">
        <v>13.650630419402299</v>
      </c>
      <c r="Q34" s="29">
        <v>10.553080769628901</v>
      </c>
      <c r="R34" s="29">
        <v>13.1375280478949</v>
      </c>
      <c r="S34" s="29">
        <v>15.17954341936</v>
      </c>
      <c r="T34" s="29">
        <v>12.224786279206301</v>
      </c>
      <c r="U34" s="29">
        <v>12.451044890143301</v>
      </c>
      <c r="V34" s="29">
        <v>10.960553062358199</v>
      </c>
      <c r="W34" s="29">
        <v>10.0113857864386</v>
      </c>
      <c r="X34" s="29" t="str">
        <f>+IFERROR(LN(VLOOKUP(X$2,Cartera!$C$44:$DG$82,Creditos2!$A34,0)/$A$1)," ")</f>
        <v xml:space="preserve"> </v>
      </c>
      <c r="Y34" s="29">
        <v>12.773292087256401</v>
      </c>
      <c r="Z34" s="29" t="str">
        <f>+IFERROR(LN(VLOOKUP(Z$2,Cartera!$C$44:$DG$82,Creditos2!$A34,0)/$A$1)," ")</f>
        <v xml:space="preserve"> </v>
      </c>
      <c r="AA34" s="29">
        <v>10.053603478457701</v>
      </c>
      <c r="AB34" s="29">
        <v>10.4691653159758</v>
      </c>
      <c r="AC34" s="29">
        <v>11.6314085302769</v>
      </c>
      <c r="AD34" s="29">
        <v>11.4488692717463</v>
      </c>
      <c r="AE34" s="29">
        <v>9.5367316480594706</v>
      </c>
      <c r="AF34" s="29" t="str">
        <f>+IFERROR(LN(VLOOKUP(AF$2,Cartera!$C$44:$DG$82,Creditos2!$A34,0)/$A$1)," ")</f>
        <v xml:space="preserve"> </v>
      </c>
      <c r="AG34" s="29">
        <f>+IFERROR(LN(VLOOKUP(AG$2,Cartera!$C$44:$DG$82,Creditos2!$A34,0)/$A$1)," ")</f>
        <v>8.6940882664539778</v>
      </c>
      <c r="AH34" s="29">
        <v>14.5550797217061</v>
      </c>
      <c r="AI34" s="29">
        <v>12.3112818330238</v>
      </c>
      <c r="AJ34" s="29">
        <v>13.2508119290469</v>
      </c>
      <c r="AK34" s="29">
        <v>11.923930235593099</v>
      </c>
      <c r="AL34" s="29">
        <v>13.840462469003</v>
      </c>
      <c r="AM34" s="29">
        <v>12.7572427897734</v>
      </c>
      <c r="AN34" s="29">
        <v>11.1767930326938</v>
      </c>
      <c r="AO34" s="29">
        <v>9.9926126907552604</v>
      </c>
      <c r="AP34" s="29">
        <v>11.147213933678101</v>
      </c>
      <c r="AQ34" s="29">
        <v>11.0934809696451</v>
      </c>
    </row>
    <row r="35" spans="1:43" ht="16.5" x14ac:dyDescent="0.3">
      <c r="A35">
        <v>34</v>
      </c>
      <c r="B35" s="3">
        <v>41547</v>
      </c>
      <c r="C35" s="29">
        <v>16.362104342285399</v>
      </c>
      <c r="D35" s="29">
        <v>16.915126918527765</v>
      </c>
      <c r="E35" s="14">
        <v>15.907278232027901</v>
      </c>
      <c r="F35" s="29">
        <v>13.488146468597</v>
      </c>
      <c r="G35" s="29">
        <v>12.4889994163283</v>
      </c>
      <c r="H35" s="29">
        <v>14.0625592196381</v>
      </c>
      <c r="I35" s="29">
        <v>14.4574616419431</v>
      </c>
      <c r="J35" s="29">
        <v>13.417995696670699</v>
      </c>
      <c r="K35" s="29">
        <v>13.3824536055259</v>
      </c>
      <c r="L35" s="29">
        <v>12.995438554559</v>
      </c>
      <c r="M35" s="29">
        <v>12.0152098287288</v>
      </c>
      <c r="N35" s="29">
        <v>11.762403225852999</v>
      </c>
      <c r="O35" s="29">
        <v>11.5183462624555</v>
      </c>
      <c r="P35" s="29">
        <v>13.6566949628833</v>
      </c>
      <c r="Q35" s="29">
        <v>10.540540541659301</v>
      </c>
      <c r="R35" s="29">
        <v>13.146618318142099</v>
      </c>
      <c r="S35" s="29">
        <v>15.176026461900699</v>
      </c>
      <c r="T35" s="29">
        <v>12.232442678643199</v>
      </c>
      <c r="U35" s="29">
        <v>12.464679596883499</v>
      </c>
      <c r="V35" s="29">
        <v>10.893689514958499</v>
      </c>
      <c r="W35" s="29">
        <v>10.0780735574464</v>
      </c>
      <c r="X35" s="29" t="str">
        <f>+IFERROR(LN(VLOOKUP(X$2,Cartera!$C$44:$DG$82,Creditos2!$A35,0)/$A$1)," ")</f>
        <v xml:space="preserve"> </v>
      </c>
      <c r="Y35" s="29">
        <v>12.762468950107399</v>
      </c>
      <c r="Z35" s="29" t="str">
        <f>+IFERROR(LN(VLOOKUP(Z$2,Cartera!$C$44:$DG$82,Creditos2!$A35,0)/$A$1)," ")</f>
        <v xml:space="preserve"> </v>
      </c>
      <c r="AA35" s="29">
        <v>10.0427078641634</v>
      </c>
      <c r="AB35" s="29">
        <v>10.454789093357601</v>
      </c>
      <c r="AC35" s="29">
        <v>11.652852409849199</v>
      </c>
      <c r="AD35" s="29">
        <v>11.451103431002499</v>
      </c>
      <c r="AE35" s="29">
        <v>9.5417847167936198</v>
      </c>
      <c r="AF35" s="29" t="str">
        <f>+IFERROR(LN(VLOOKUP(AF$2,Cartera!$C$44:$DG$82,Creditos2!$A35,0)/$A$1)," ")</f>
        <v xml:space="preserve"> </v>
      </c>
      <c r="AG35" s="29">
        <f>+IFERROR(LN(VLOOKUP(AG$2,Cartera!$C$44:$DG$82,Creditos2!$A35,0)/$A$1)," ")</f>
        <v>8.6795844340623933</v>
      </c>
      <c r="AH35" s="29">
        <v>14.576687062174701</v>
      </c>
      <c r="AI35" s="29">
        <v>12.328059445034899</v>
      </c>
      <c r="AJ35" s="29">
        <v>13.282072190274199</v>
      </c>
      <c r="AK35" s="29">
        <v>11.9175304654629</v>
      </c>
      <c r="AL35" s="29">
        <v>13.8658297846629</v>
      </c>
      <c r="AM35" s="29">
        <v>12.766232354385901</v>
      </c>
      <c r="AN35" s="29">
        <v>11.215088749635701</v>
      </c>
      <c r="AO35" s="29">
        <v>9.9817636957937204</v>
      </c>
      <c r="AP35" s="29">
        <v>11.1689160055681</v>
      </c>
      <c r="AQ35" s="29">
        <v>11.1099030916881</v>
      </c>
    </row>
    <row r="36" spans="1:43" ht="16.5" x14ac:dyDescent="0.3">
      <c r="A36">
        <v>35</v>
      </c>
      <c r="B36" s="3">
        <v>41578</v>
      </c>
      <c r="C36" s="29">
        <v>16.3707725901514</v>
      </c>
      <c r="D36" s="29">
        <v>16.947691261043733</v>
      </c>
      <c r="E36" s="14">
        <v>15.9309576350425</v>
      </c>
      <c r="F36" s="29">
        <v>13.485271958537901</v>
      </c>
      <c r="G36" s="29">
        <v>12.4273862781286</v>
      </c>
      <c r="H36" s="29">
        <v>14.0732545935034</v>
      </c>
      <c r="I36" s="29">
        <v>14.4681332702538</v>
      </c>
      <c r="J36" s="29">
        <v>13.4370405668183</v>
      </c>
      <c r="K36" s="29">
        <v>13.397324800155801</v>
      </c>
      <c r="L36" s="29">
        <v>12.996277711438299</v>
      </c>
      <c r="M36" s="29">
        <v>12.013513962173</v>
      </c>
      <c r="N36" s="29">
        <v>11.764961463089399</v>
      </c>
      <c r="O36" s="29">
        <v>11.527727162324901</v>
      </c>
      <c r="P36" s="29">
        <v>13.6467851367801</v>
      </c>
      <c r="Q36" s="29">
        <v>10.5392276778229</v>
      </c>
      <c r="R36" s="29">
        <v>13.161262086207699</v>
      </c>
      <c r="S36" s="29">
        <v>15.1721442473201</v>
      </c>
      <c r="T36" s="29">
        <v>12.2469506035109</v>
      </c>
      <c r="U36" s="29">
        <v>12.489313385654</v>
      </c>
      <c r="V36" s="29">
        <v>10.8956038008417</v>
      </c>
      <c r="W36" s="29">
        <v>10.1160942436426</v>
      </c>
      <c r="X36" s="29" t="str">
        <f>+IFERROR(LN(VLOOKUP(X$2,Cartera!$C$44:$DG$82,Creditos2!$A36,0)/$A$1)," ")</f>
        <v xml:space="preserve"> </v>
      </c>
      <c r="Y36" s="29">
        <v>12.751316241429</v>
      </c>
      <c r="Z36" s="29" t="str">
        <f>+IFERROR(LN(VLOOKUP(Z$2,Cartera!$C$44:$DG$82,Creditos2!$A36,0)/$A$1)," ")</f>
        <v xml:space="preserve"> </v>
      </c>
      <c r="AA36" s="29">
        <v>10.0691570562874</v>
      </c>
      <c r="AB36" s="29">
        <v>10.4671643751012</v>
      </c>
      <c r="AC36" s="29">
        <v>11.678242111026799</v>
      </c>
      <c r="AD36" s="29">
        <v>11.460905526009499</v>
      </c>
      <c r="AE36" s="29">
        <v>9.5708888851405405</v>
      </c>
      <c r="AF36" s="29" t="str">
        <f>+IFERROR(LN(VLOOKUP(AF$2,Cartera!$C$44:$DG$82,Creditos2!$A36,0)/$A$1)," ")</f>
        <v xml:space="preserve"> </v>
      </c>
      <c r="AG36" s="29">
        <f>+IFERROR(LN(VLOOKUP(AG$2,Cartera!$C$44:$DG$82,Creditos2!$A36,0)/$A$1)," ")</f>
        <v>8.6730980648886202</v>
      </c>
      <c r="AH36" s="29">
        <v>14.600508199448599</v>
      </c>
      <c r="AI36" s="29">
        <v>12.344435047675001</v>
      </c>
      <c r="AJ36" s="29">
        <v>13.314418307678499</v>
      </c>
      <c r="AK36" s="29">
        <v>11.9079134399897</v>
      </c>
      <c r="AL36" s="29">
        <v>13.8879219722548</v>
      </c>
      <c r="AM36" s="29">
        <v>12.771974102242099</v>
      </c>
      <c r="AN36" s="29">
        <v>11.2362386917045</v>
      </c>
      <c r="AO36" s="29">
        <v>9.9605428943788201</v>
      </c>
      <c r="AP36" s="29">
        <v>11.238107246448299</v>
      </c>
      <c r="AQ36" s="29">
        <v>11.110861386222</v>
      </c>
    </row>
    <row r="37" spans="1:43" ht="16.5" x14ac:dyDescent="0.3">
      <c r="A37">
        <v>36</v>
      </c>
      <c r="B37" s="3">
        <v>41608</v>
      </c>
      <c r="C37" s="29">
        <v>16.4454341311747</v>
      </c>
      <c r="D37" s="29">
        <v>16.948424823006029</v>
      </c>
      <c r="E37" s="14">
        <v>15.9902756540789</v>
      </c>
      <c r="F37" s="29">
        <v>13.4517115715056</v>
      </c>
      <c r="G37" s="29">
        <v>12.3674787359808</v>
      </c>
      <c r="H37" s="29">
        <v>14.0811234476959</v>
      </c>
      <c r="I37" s="29">
        <v>14.4771745246306</v>
      </c>
      <c r="J37" s="29">
        <v>13.4476118189466</v>
      </c>
      <c r="K37" s="29">
        <v>13.4149379144986</v>
      </c>
      <c r="L37" s="29">
        <v>12.9984031654578</v>
      </c>
      <c r="M37" s="29">
        <v>12.0133330320865</v>
      </c>
      <c r="N37" s="29">
        <v>11.773716199240701</v>
      </c>
      <c r="O37" s="29">
        <v>11.540766116037201</v>
      </c>
      <c r="P37" s="29">
        <v>13.632055203381601</v>
      </c>
      <c r="Q37" s="29">
        <v>10.5335423070642</v>
      </c>
      <c r="R37" s="29">
        <v>13.187976246733299</v>
      </c>
      <c r="S37" s="29">
        <v>15.171342681433</v>
      </c>
      <c r="T37" s="29">
        <v>12.1950552691314</v>
      </c>
      <c r="U37" s="29">
        <v>12.517713164980201</v>
      </c>
      <c r="V37" s="29">
        <v>10.9077275379735</v>
      </c>
      <c r="W37" s="29">
        <v>10.1617609446079</v>
      </c>
      <c r="X37" s="29" t="str">
        <f>+IFERROR(LN(VLOOKUP(X$2,Cartera!$C$44:$DG$82,Creditos2!$A37,0)/$A$1)," ")</f>
        <v xml:space="preserve"> </v>
      </c>
      <c r="Y37" s="29">
        <v>12.749105423029899</v>
      </c>
      <c r="Z37" s="29" t="str">
        <f>+IFERROR(LN(VLOOKUP(Z$2,Cartera!$C$44:$DG$82,Creditos2!$A37,0)/$A$1)," ")</f>
        <v xml:space="preserve"> </v>
      </c>
      <c r="AA37" s="29">
        <v>10.072137526477199</v>
      </c>
      <c r="AB37" s="29">
        <v>10.4648749762934</v>
      </c>
      <c r="AC37" s="29">
        <v>11.691136860815901</v>
      </c>
      <c r="AD37" s="29">
        <v>11.4953845008869</v>
      </c>
      <c r="AE37" s="29">
        <v>9.6523082837771508</v>
      </c>
      <c r="AF37" s="29" t="str">
        <f>+IFERROR(LN(VLOOKUP(AF$2,Cartera!$C$44:$DG$82,Creditos2!$A37,0)/$A$1)," ")</f>
        <v xml:space="preserve"> </v>
      </c>
      <c r="AG37" s="29">
        <f>+IFERROR(LN(VLOOKUP(AG$2,Cartera!$C$44:$DG$82,Creditos2!$A37,0)/$A$1)," ")</f>
        <v>8.7189861065905951</v>
      </c>
      <c r="AH37" s="29">
        <v>14.6221800861224</v>
      </c>
      <c r="AI37" s="29">
        <v>12.3589581961541</v>
      </c>
      <c r="AJ37" s="29">
        <v>13.3436942941283</v>
      </c>
      <c r="AK37" s="29">
        <v>11.9219658088141</v>
      </c>
      <c r="AL37" s="29">
        <v>13.9069726730052</v>
      </c>
      <c r="AM37" s="29">
        <v>12.772644099069201</v>
      </c>
      <c r="AN37" s="29">
        <v>11.280988338060499</v>
      </c>
      <c r="AO37" s="29">
        <v>9.9610048245040996</v>
      </c>
      <c r="AP37" s="29">
        <v>11.2943210260214</v>
      </c>
      <c r="AQ37" s="29">
        <v>11.118738128912399</v>
      </c>
    </row>
    <row r="38" spans="1:43" ht="16.5" x14ac:dyDescent="0.3">
      <c r="A38">
        <v>37</v>
      </c>
      <c r="B38" s="3">
        <v>41639</v>
      </c>
      <c r="C38" s="29">
        <v>16.4826539155871</v>
      </c>
      <c r="D38" s="29">
        <v>16.951179920806482</v>
      </c>
      <c r="E38" s="14">
        <v>16.0158020773206</v>
      </c>
      <c r="F38" s="29">
        <v>13.46776723805</v>
      </c>
      <c r="G38" s="29">
        <v>12.3565625274223</v>
      </c>
      <c r="H38" s="29">
        <v>14.0980342842872</v>
      </c>
      <c r="I38" s="29">
        <v>14.4914779658199</v>
      </c>
      <c r="J38" s="29">
        <v>13.4568671579844</v>
      </c>
      <c r="K38" s="29">
        <v>13.4202549520676</v>
      </c>
      <c r="L38" s="29">
        <v>13.000473765012</v>
      </c>
      <c r="M38" s="29">
        <v>12.000690382838499</v>
      </c>
      <c r="N38" s="29">
        <v>11.7828214954885</v>
      </c>
      <c r="O38" s="29">
        <v>11.5530155399333</v>
      </c>
      <c r="P38" s="29">
        <v>13.6406439127891</v>
      </c>
      <c r="Q38" s="29">
        <v>10.5242797741186</v>
      </c>
      <c r="R38" s="29">
        <v>13.202917845507301</v>
      </c>
      <c r="S38" s="29">
        <v>15.1527295152537</v>
      </c>
      <c r="T38" s="29">
        <v>12.064629036709499</v>
      </c>
      <c r="U38" s="29">
        <v>12.5412895467654</v>
      </c>
      <c r="V38" s="29">
        <v>10.9158463542053</v>
      </c>
      <c r="W38" s="29">
        <v>10.1559234192598</v>
      </c>
      <c r="X38" s="29" t="str">
        <f>+IFERROR(LN(VLOOKUP(X$2,Cartera!$C$44:$DG$82,Creditos2!$A38,0)/$A$1)," ")</f>
        <v xml:space="preserve"> </v>
      </c>
      <c r="Y38" s="29">
        <v>12.723965833024501</v>
      </c>
      <c r="Z38" s="29" t="str">
        <f>+IFERROR(LN(VLOOKUP(Z$2,Cartera!$C$44:$DG$82,Creditos2!$A38,0)/$A$1)," ")</f>
        <v xml:space="preserve"> </v>
      </c>
      <c r="AA38" s="29">
        <v>10.0688734542011</v>
      </c>
      <c r="AB38" s="29">
        <v>10.4609251948759</v>
      </c>
      <c r="AC38" s="29">
        <v>11.709082821335601</v>
      </c>
      <c r="AD38" s="29">
        <v>11.5176537747209</v>
      </c>
      <c r="AE38" s="29">
        <v>9.6606042731999207</v>
      </c>
      <c r="AF38" s="29" t="str">
        <f>+IFERROR(LN(VLOOKUP(AF$2,Cartera!$C$44:$DG$82,Creditos2!$A38,0)/$A$1)," ")</f>
        <v xml:space="preserve"> </v>
      </c>
      <c r="AG38" s="29">
        <f>+IFERROR(LN(VLOOKUP(AG$2,Cartera!$C$44:$DG$82,Creditos2!$A38,0)/$A$1)," ")</f>
        <v>8.7160700153980741</v>
      </c>
      <c r="AH38" s="29">
        <v>14.643384771607201</v>
      </c>
      <c r="AI38" s="29">
        <v>12.3810874516585</v>
      </c>
      <c r="AJ38" s="29">
        <v>13.4856166762036</v>
      </c>
      <c r="AK38" s="29">
        <v>11.937778835607</v>
      </c>
      <c r="AL38" s="29">
        <v>13.920932648332</v>
      </c>
      <c r="AM38" s="29">
        <v>12.774205231951701</v>
      </c>
      <c r="AN38" s="29">
        <v>11.309595245125401</v>
      </c>
      <c r="AO38" s="29">
        <v>9.9756717112655195</v>
      </c>
      <c r="AP38" s="29">
        <v>11.3260601631365</v>
      </c>
      <c r="AQ38" s="29">
        <v>11.1201702902144</v>
      </c>
    </row>
    <row r="39" spans="1:43" ht="16.5" x14ac:dyDescent="0.3">
      <c r="A39">
        <v>38</v>
      </c>
      <c r="B39" s="3">
        <v>41670</v>
      </c>
      <c r="C39" s="29">
        <v>16.481150662238001</v>
      </c>
      <c r="D39" s="29">
        <v>16.985411339504925</v>
      </c>
      <c r="E39" s="14">
        <v>16.016311856127899</v>
      </c>
      <c r="F39" s="29">
        <v>13.4560952651159</v>
      </c>
      <c r="G39" s="29">
        <v>12.343671240280599</v>
      </c>
      <c r="H39" s="29">
        <v>14.1036520710165</v>
      </c>
      <c r="I39" s="29">
        <v>14.5030906805514</v>
      </c>
      <c r="J39" s="29">
        <v>13.475052563180499</v>
      </c>
      <c r="K39" s="29">
        <v>13.435599131487299</v>
      </c>
      <c r="L39" s="29">
        <v>13.001193129445101</v>
      </c>
      <c r="M39" s="29">
        <v>12.0051362896094</v>
      </c>
      <c r="N39" s="29">
        <v>11.788876385195101</v>
      </c>
      <c r="O39" s="29">
        <v>11.568965285708</v>
      </c>
      <c r="P39" s="29">
        <v>13.6355555935775</v>
      </c>
      <c r="Q39" s="29">
        <v>10.5378201422647</v>
      </c>
      <c r="R39" s="29">
        <v>13.2217475122709</v>
      </c>
      <c r="S39" s="29">
        <v>15.1300084148943</v>
      </c>
      <c r="T39" s="29">
        <v>12.000356438684999</v>
      </c>
      <c r="U39" s="29">
        <v>12.5470763710955</v>
      </c>
      <c r="V39" s="29">
        <v>10.9601428025102</v>
      </c>
      <c r="W39" s="29">
        <v>10.1717974115858</v>
      </c>
      <c r="X39" s="29" t="str">
        <f>+IFERROR(LN(VLOOKUP(X$2,Cartera!$C$44:$DG$82,Creditos2!$A39,0)/$A$1)," ")</f>
        <v xml:space="preserve"> </v>
      </c>
      <c r="Y39" s="29">
        <v>12.718101546090701</v>
      </c>
      <c r="Z39" s="29" t="str">
        <f>+IFERROR(LN(VLOOKUP(Z$2,Cartera!$C$44:$DG$82,Creditos2!$A39,0)/$A$1)," ")</f>
        <v xml:space="preserve"> </v>
      </c>
      <c r="AA39" s="29">
        <v>10.094017214502101</v>
      </c>
      <c r="AB39" s="29">
        <v>10.4580510607588</v>
      </c>
      <c r="AC39" s="29">
        <v>11.7285181508778</v>
      </c>
      <c r="AD39" s="29">
        <v>11.5265667463976</v>
      </c>
      <c r="AE39" s="29">
        <v>9.6498308818049008</v>
      </c>
      <c r="AF39" s="29" t="str">
        <f>+IFERROR(LN(VLOOKUP(AF$2,Cartera!$C$44:$DG$82,Creditos2!$A39,0)/$A$1)," ")</f>
        <v xml:space="preserve"> </v>
      </c>
      <c r="AG39" s="29">
        <f>+IFERROR(LN(VLOOKUP(AG$2,Cartera!$C$44:$DG$82,Creditos2!$A39,0)/$A$1)," ")</f>
        <v>8.7179980742384977</v>
      </c>
      <c r="AH39" s="29">
        <v>14.667374999322201</v>
      </c>
      <c r="AI39" s="29">
        <v>12.397869314155701</v>
      </c>
      <c r="AJ39" s="29">
        <v>13.493422606815001</v>
      </c>
      <c r="AK39" s="29">
        <v>11.968094193167801</v>
      </c>
      <c r="AL39" s="29">
        <v>13.948650393516999</v>
      </c>
      <c r="AM39" s="29">
        <v>12.780582591388599</v>
      </c>
      <c r="AN39" s="29">
        <v>11.342887109174001</v>
      </c>
      <c r="AO39" s="29">
        <v>9.9673529774653407</v>
      </c>
      <c r="AP39" s="29">
        <v>11.366640098531301</v>
      </c>
      <c r="AQ39" s="29">
        <v>11.123499205469701</v>
      </c>
    </row>
    <row r="40" spans="1:43" ht="16.5" x14ac:dyDescent="0.3">
      <c r="A40">
        <v>39</v>
      </c>
      <c r="B40" s="3">
        <v>41698</v>
      </c>
      <c r="C40" s="29">
        <v>16.4999807561952</v>
      </c>
      <c r="D40" s="29">
        <v>17.000510294977552</v>
      </c>
      <c r="E40" s="14">
        <v>16.009631233154199</v>
      </c>
      <c r="F40" s="29">
        <v>13.448971150672801</v>
      </c>
      <c r="G40" s="29">
        <v>12.3077613720681</v>
      </c>
      <c r="H40" s="29">
        <v>14.1020658283202</v>
      </c>
      <c r="I40" s="29">
        <v>14.512905363668301</v>
      </c>
      <c r="J40" s="29">
        <v>13.4953452892033</v>
      </c>
      <c r="K40" s="29">
        <v>13.4542062302178</v>
      </c>
      <c r="L40" s="29">
        <v>13.005046495900601</v>
      </c>
      <c r="M40" s="29">
        <v>12.0011593636964</v>
      </c>
      <c r="N40" s="29">
        <v>11.7882146897671</v>
      </c>
      <c r="O40" s="29">
        <v>11.5794497942051</v>
      </c>
      <c r="P40" s="29">
        <v>13.6344769777617</v>
      </c>
      <c r="Q40" s="29">
        <v>10.5580987676516</v>
      </c>
      <c r="R40" s="29">
        <v>13.2315463463128</v>
      </c>
      <c r="S40" s="29">
        <v>15.1089776183741</v>
      </c>
      <c r="T40" s="29">
        <v>11.9357387866044</v>
      </c>
      <c r="U40" s="29">
        <v>12.564612951182401</v>
      </c>
      <c r="V40" s="29">
        <v>10.9824368562945</v>
      </c>
      <c r="W40" s="29">
        <v>10.1889359661913</v>
      </c>
      <c r="X40" s="29" t="str">
        <f>+IFERROR(LN(VLOOKUP(X$2,Cartera!$C$44:$DG$82,Creditos2!$A40,0)/$A$1)," ")</f>
        <v xml:space="preserve"> </v>
      </c>
      <c r="Y40" s="29">
        <v>12.699742417827601</v>
      </c>
      <c r="Z40" s="29" t="str">
        <f>+IFERROR(LN(VLOOKUP(Z$2,Cartera!$C$44:$DG$82,Creditos2!$A40,0)/$A$1)," ")</f>
        <v xml:space="preserve"> </v>
      </c>
      <c r="AA40" s="29">
        <v>10.1260085290881</v>
      </c>
      <c r="AB40" s="29">
        <v>10.469755159058501</v>
      </c>
      <c r="AC40" s="29">
        <v>11.7539408012018</v>
      </c>
      <c r="AD40" s="29">
        <v>11.514267616142799</v>
      </c>
      <c r="AE40" s="29">
        <v>9.60937089131912</v>
      </c>
      <c r="AF40" s="29" t="str">
        <f>+IFERROR(LN(VLOOKUP(AF$2,Cartera!$C$44:$DG$82,Creditos2!$A40,0)/$A$1)," ")</f>
        <v xml:space="preserve"> </v>
      </c>
      <c r="AG40" s="29">
        <f>+IFERROR(LN(VLOOKUP(AG$2,Cartera!$C$44:$DG$82,Creditos2!$A40,0)/$A$1)," ")</f>
        <v>8.7121783634227974</v>
      </c>
      <c r="AH40" s="29">
        <v>14.6900113122318</v>
      </c>
      <c r="AI40" s="29">
        <v>12.4123168480602</v>
      </c>
      <c r="AJ40" s="29">
        <v>13.508199432226</v>
      </c>
      <c r="AK40" s="29">
        <v>11.9860748210516</v>
      </c>
      <c r="AL40" s="29">
        <v>13.9518247495413</v>
      </c>
      <c r="AM40" s="29">
        <v>12.7809416321185</v>
      </c>
      <c r="AN40" s="29">
        <v>11.369710158279</v>
      </c>
      <c r="AO40" s="29">
        <v>9.9623304744182004</v>
      </c>
      <c r="AP40" s="29">
        <v>11.420949608461701</v>
      </c>
      <c r="AQ40" s="29">
        <v>11.1249089862362</v>
      </c>
    </row>
    <row r="41" spans="1:43" ht="16.5" x14ac:dyDescent="0.3">
      <c r="A41">
        <v>40</v>
      </c>
      <c r="B41" s="3">
        <v>41729</v>
      </c>
      <c r="C41" s="29">
        <v>16.4607878151084</v>
      </c>
      <c r="D41" s="29">
        <v>16.969891795041072</v>
      </c>
      <c r="E41" s="14">
        <v>16.061790623769699</v>
      </c>
      <c r="F41" s="29">
        <v>13.471882699477</v>
      </c>
      <c r="G41" s="29">
        <v>12.2839458276322</v>
      </c>
      <c r="H41" s="29">
        <v>14.1068845349289</v>
      </c>
      <c r="I41" s="29">
        <v>14.513773519759599</v>
      </c>
      <c r="J41" s="29">
        <v>13.514632799649901</v>
      </c>
      <c r="K41" s="29">
        <v>13.4690606786847</v>
      </c>
      <c r="L41" s="29">
        <v>13.0066173145626</v>
      </c>
      <c r="M41" s="29">
        <v>11.997052259716501</v>
      </c>
      <c r="N41" s="29">
        <v>11.7887791719109</v>
      </c>
      <c r="O41" s="29">
        <v>11.576049621334199</v>
      </c>
      <c r="P41" s="29">
        <v>13.634480007547801</v>
      </c>
      <c r="Q41" s="29">
        <v>10.5548864369953</v>
      </c>
      <c r="R41" s="29">
        <v>13.2367427365047</v>
      </c>
      <c r="S41" s="29">
        <v>15.087636003824199</v>
      </c>
      <c r="T41" s="29">
        <v>11.868419947379699</v>
      </c>
      <c r="U41" s="29">
        <v>12.581143832444999</v>
      </c>
      <c r="V41" s="29">
        <v>11.1272948355188</v>
      </c>
      <c r="W41" s="29">
        <v>10.2187740805453</v>
      </c>
      <c r="X41" s="29" t="str">
        <f>+IFERROR(LN(VLOOKUP(X$2,Cartera!$C$44:$DG$82,Creditos2!$A41,0)/$A$1)," ")</f>
        <v xml:space="preserve"> </v>
      </c>
      <c r="Y41" s="29">
        <v>12.676042029315299</v>
      </c>
      <c r="Z41" s="29" t="str">
        <f>+IFERROR(LN(VLOOKUP(Z$2,Cartera!$C$44:$DG$82,Creditos2!$A41,0)/$A$1)," ")</f>
        <v xml:space="preserve"> </v>
      </c>
      <c r="AA41" s="29">
        <v>10.1703777454128</v>
      </c>
      <c r="AB41" s="29">
        <v>10.4685032054548</v>
      </c>
      <c r="AC41" s="29">
        <v>11.7777044349255</v>
      </c>
      <c r="AD41" s="29">
        <v>11.515226395341699</v>
      </c>
      <c r="AE41" s="29">
        <v>9.5981781893282498</v>
      </c>
      <c r="AF41" s="29" t="str">
        <f>+IFERROR(LN(VLOOKUP(AF$2,Cartera!$C$44:$DG$82,Creditos2!$A41,0)/$A$1)," ")</f>
        <v xml:space="preserve"> </v>
      </c>
      <c r="AG41" s="29">
        <f>+IFERROR(LN(VLOOKUP(AG$2,Cartera!$C$44:$DG$82,Creditos2!$A41,0)/$A$1)," ")</f>
        <v>8.6960299082024921</v>
      </c>
      <c r="AH41" s="29">
        <v>14.713898278799</v>
      </c>
      <c r="AI41" s="29">
        <v>12.4256514485474</v>
      </c>
      <c r="AJ41" s="29">
        <v>13.5316058525024</v>
      </c>
      <c r="AK41" s="29">
        <v>11.996256867136699</v>
      </c>
      <c r="AL41" s="29">
        <v>13.922205702171301</v>
      </c>
      <c r="AM41" s="29">
        <v>12.779325218484701</v>
      </c>
      <c r="AN41" s="29">
        <v>11.3851373182868</v>
      </c>
      <c r="AO41" s="29">
        <v>9.9354658621816601</v>
      </c>
      <c r="AP41" s="29">
        <v>11.460822895435699</v>
      </c>
      <c r="AQ41" s="29">
        <v>11.1199102878098</v>
      </c>
    </row>
    <row r="42" spans="1:43" ht="16.5" x14ac:dyDescent="0.3">
      <c r="A42">
        <v>41</v>
      </c>
      <c r="B42" s="3">
        <v>41759</v>
      </c>
      <c r="C42" s="29">
        <v>16.5149167838278</v>
      </c>
      <c r="D42" s="29">
        <v>17.005029902638828</v>
      </c>
      <c r="E42" s="14">
        <v>16.063508607978601</v>
      </c>
      <c r="F42" s="29">
        <v>13.493978697198401</v>
      </c>
      <c r="G42" s="29">
        <v>12.256921321682</v>
      </c>
      <c r="H42" s="29">
        <v>14.1095110216341</v>
      </c>
      <c r="I42" s="29">
        <v>14.5145290376253</v>
      </c>
      <c r="J42" s="29">
        <v>13.5248122705691</v>
      </c>
      <c r="K42" s="29">
        <v>13.481745168223901</v>
      </c>
      <c r="L42" s="29">
        <v>13.000723818281701</v>
      </c>
      <c r="M42" s="29">
        <v>11.987661350019501</v>
      </c>
      <c r="N42" s="29">
        <v>11.779018111207501</v>
      </c>
      <c r="O42" s="29">
        <v>11.5836514842463</v>
      </c>
      <c r="P42" s="29">
        <v>13.633116821974401</v>
      </c>
      <c r="Q42" s="29">
        <v>10.5277707535461</v>
      </c>
      <c r="R42" s="29">
        <v>13.235105836478301</v>
      </c>
      <c r="S42" s="29">
        <v>15.0713106985735</v>
      </c>
      <c r="T42" s="29">
        <v>11.874342438912601</v>
      </c>
      <c r="U42" s="29">
        <v>12.6035912999992</v>
      </c>
      <c r="V42" s="29">
        <v>11.089071765018501</v>
      </c>
      <c r="W42" s="29">
        <v>10.2573631572722</v>
      </c>
      <c r="X42" s="29" t="str">
        <f>+IFERROR(LN(VLOOKUP(X$2,Cartera!$C$44:$DG$82,Creditos2!$A42,0)/$A$1)," ")</f>
        <v xml:space="preserve"> </v>
      </c>
      <c r="Y42" s="29">
        <v>12.6726129634012</v>
      </c>
      <c r="Z42" s="29" t="str">
        <f>+IFERROR(LN(VLOOKUP(Z$2,Cartera!$C$44:$DG$82,Creditos2!$A42,0)/$A$1)," ")</f>
        <v xml:space="preserve"> </v>
      </c>
      <c r="AA42" s="29">
        <v>10.219567636556601</v>
      </c>
      <c r="AB42" s="29">
        <v>10.447633478732801</v>
      </c>
      <c r="AC42" s="29">
        <v>11.7972499919877</v>
      </c>
      <c r="AD42" s="29">
        <v>11.507570816223501</v>
      </c>
      <c r="AE42" s="29">
        <v>9.5870986725793497</v>
      </c>
      <c r="AF42" s="29" t="str">
        <f>+IFERROR(LN(VLOOKUP(AF$2,Cartera!$C$44:$DG$82,Creditos2!$A42,0)/$A$1)," ")</f>
        <v xml:space="preserve"> </v>
      </c>
      <c r="AG42" s="29">
        <f>+IFERROR(LN(VLOOKUP(AG$2,Cartera!$C$44:$DG$82,Creditos2!$A42,0)/$A$1)," ")</f>
        <v>8.6832198308998656</v>
      </c>
      <c r="AH42" s="29">
        <v>14.7406982457445</v>
      </c>
      <c r="AI42" s="29">
        <v>12.435967202126699</v>
      </c>
      <c r="AJ42" s="29">
        <v>13.553938348257899</v>
      </c>
      <c r="AK42" s="29">
        <v>12.003852341495</v>
      </c>
      <c r="AL42" s="29">
        <v>13.895345038623701</v>
      </c>
      <c r="AM42" s="29">
        <v>12.7746274928448</v>
      </c>
      <c r="AN42" s="29">
        <v>11.382326248698501</v>
      </c>
      <c r="AO42" s="29">
        <v>9.8844650747829803</v>
      </c>
      <c r="AP42" s="29">
        <v>11.4250013997581</v>
      </c>
      <c r="AQ42" s="29">
        <v>11.1134731573592</v>
      </c>
    </row>
    <row r="43" spans="1:43" ht="16.5" x14ac:dyDescent="0.3">
      <c r="A43">
        <v>42</v>
      </c>
      <c r="B43" s="3">
        <v>41790</v>
      </c>
      <c r="C43" s="29">
        <v>16.531751069510602</v>
      </c>
      <c r="D43" s="29">
        <v>17.010061696326218</v>
      </c>
      <c r="E43" s="14">
        <v>16.058177027454398</v>
      </c>
      <c r="F43" s="29">
        <v>13.492302442200801</v>
      </c>
      <c r="G43" s="29">
        <v>12.2227998283446</v>
      </c>
      <c r="H43" s="29">
        <v>14.109938364468</v>
      </c>
      <c r="I43" s="29">
        <v>14.5111959690474</v>
      </c>
      <c r="J43" s="29">
        <v>13.536822177113301</v>
      </c>
      <c r="K43" s="29">
        <v>13.499352862884001</v>
      </c>
      <c r="L43" s="29">
        <v>12.9919970559791</v>
      </c>
      <c r="M43" s="29">
        <v>11.975699454153601</v>
      </c>
      <c r="N43" s="29">
        <v>11.779493849262799</v>
      </c>
      <c r="O43" s="29">
        <v>11.5721705215817</v>
      </c>
      <c r="P43" s="29">
        <v>13.6351920682719</v>
      </c>
      <c r="Q43" s="29"/>
      <c r="R43" s="29">
        <v>13.240825698378901</v>
      </c>
      <c r="S43" s="29">
        <v>15.0481454328041</v>
      </c>
      <c r="T43" s="29">
        <v>11.868267117651</v>
      </c>
      <c r="U43" s="29">
        <v>12.622118020336901</v>
      </c>
      <c r="V43" s="29">
        <v>11.0334065067848</v>
      </c>
      <c r="W43" s="29">
        <v>10.2952193100994</v>
      </c>
      <c r="X43" s="29" t="str">
        <f>+IFERROR(LN(VLOOKUP(X$2,Cartera!$C$44:$DG$82,Creditos2!$A43,0)/$A$1)," ")</f>
        <v xml:space="preserve"> </v>
      </c>
      <c r="Y43" s="29">
        <v>12.6433560712023</v>
      </c>
      <c r="Z43" s="29" t="str">
        <f>+IFERROR(LN(VLOOKUP(Z$2,Cartera!$C$44:$DG$82,Creditos2!$A43,0)/$A$1)," ")</f>
        <v xml:space="preserve"> </v>
      </c>
      <c r="AA43" s="29">
        <v>10.253979233752499</v>
      </c>
      <c r="AB43" s="29">
        <v>10.4407604327576</v>
      </c>
      <c r="AC43" s="29">
        <v>11.782289625562701</v>
      </c>
      <c r="AD43" s="29">
        <v>11.511535523633899</v>
      </c>
      <c r="AE43" s="29">
        <v>9.5664048950444194</v>
      </c>
      <c r="AF43" s="29" t="str">
        <f>+IFERROR(LN(VLOOKUP(AF$2,Cartera!$C$44:$DG$82,Creditos2!$A43,0)/$A$1)," ")</f>
        <v xml:space="preserve"> </v>
      </c>
      <c r="AG43" s="29">
        <f>+IFERROR(LN(VLOOKUP(AG$2,Cartera!$C$44:$DG$82,Creditos2!$A43,0)/$A$1)," ")</f>
        <v>8.6048325839961208</v>
      </c>
      <c r="AH43" s="29">
        <v>14.765070235913299</v>
      </c>
      <c r="AI43" s="29">
        <v>12.443178884921799</v>
      </c>
      <c r="AJ43" s="29">
        <v>13.566990980913699</v>
      </c>
      <c r="AK43" s="29">
        <v>12.010898887101</v>
      </c>
      <c r="AL43" s="29">
        <v>13.870095084254899</v>
      </c>
      <c r="AM43" s="29">
        <v>12.775280991764401</v>
      </c>
      <c r="AN43" s="29">
        <v>11.3863360111059</v>
      </c>
      <c r="AO43" s="29">
        <v>9.8957456059559998</v>
      </c>
      <c r="AP43" s="29">
        <v>11.461510912442501</v>
      </c>
      <c r="AQ43" s="29">
        <v>11.1157101156158</v>
      </c>
    </row>
    <row r="44" spans="1:43" ht="16.5" x14ac:dyDescent="0.3">
      <c r="A44">
        <v>43</v>
      </c>
      <c r="B44" s="3">
        <v>41820</v>
      </c>
      <c r="C44" s="29">
        <v>16.344104717133899</v>
      </c>
      <c r="D44" s="29">
        <v>17.042465143298802</v>
      </c>
      <c r="E44" s="14">
        <v>16.039447674868899</v>
      </c>
      <c r="F44" s="29">
        <v>13.5438335756977</v>
      </c>
      <c r="G44" s="29">
        <v>12.2064333921928</v>
      </c>
      <c r="H44" s="29">
        <v>14.116309997296501</v>
      </c>
      <c r="I44" s="29">
        <v>14.5083561694252</v>
      </c>
      <c r="J44" s="29">
        <v>13.555623543204099</v>
      </c>
      <c r="K44" s="29">
        <v>13.515193369388401</v>
      </c>
      <c r="L44" s="29">
        <v>12.9841277012139</v>
      </c>
      <c r="M44" s="29">
        <v>11.970519660277899</v>
      </c>
      <c r="N44" s="29">
        <v>11.7667932526165</v>
      </c>
      <c r="O44" s="29">
        <v>11.572790786348101</v>
      </c>
      <c r="P44" s="29">
        <v>13.637318267393001</v>
      </c>
      <c r="Q44" s="29"/>
      <c r="R44" s="29">
        <v>13.244779309016</v>
      </c>
      <c r="S44" s="29">
        <v>15.0457350287076</v>
      </c>
      <c r="T44" s="29">
        <v>11.8658171169324</v>
      </c>
      <c r="U44" s="29">
        <v>12.646283102737501</v>
      </c>
      <c r="V44" s="29">
        <v>11.0802358453804</v>
      </c>
      <c r="W44" s="29">
        <v>10.3498254941633</v>
      </c>
      <c r="X44" s="29" t="str">
        <f>+IFERROR(LN(VLOOKUP(X$2,Cartera!$C$44:$DG$82,Creditos2!$A44,0)/$A$1)," ")</f>
        <v xml:space="preserve"> </v>
      </c>
      <c r="Y44" s="29">
        <v>12.628419575657199</v>
      </c>
      <c r="Z44" s="29" t="str">
        <f>+IFERROR(LN(VLOOKUP(Z$2,Cartera!$C$44:$DG$82,Creditos2!$A44,0)/$A$1)," ")</f>
        <v xml:space="preserve"> </v>
      </c>
      <c r="AA44" s="29">
        <v>10.2800642971806</v>
      </c>
      <c r="AB44" s="29">
        <v>10.434502756857899</v>
      </c>
      <c r="AC44" s="29">
        <v>11.784665865401401</v>
      </c>
      <c r="AD44" s="29">
        <v>11.5231552996331</v>
      </c>
      <c r="AE44" s="29">
        <v>9.5041691851004195</v>
      </c>
      <c r="AF44" s="29" t="str">
        <f>+IFERROR(LN(VLOOKUP(AF$2,Cartera!$C$44:$DG$82,Creditos2!$A44,0)/$A$1)," ")</f>
        <v xml:space="preserve"> </v>
      </c>
      <c r="AG44" s="29">
        <f>+IFERROR(LN(VLOOKUP(AG$2,Cartera!$C$44:$DG$82,Creditos2!$A44,0)/$A$1)," ")</f>
        <v>8.5140561480369179</v>
      </c>
      <c r="AH44" s="29">
        <v>14.7880314112618</v>
      </c>
      <c r="AI44" s="29">
        <v>12.4492163946381</v>
      </c>
      <c r="AJ44" s="29">
        <v>13.5712190358278</v>
      </c>
      <c r="AK44" s="29">
        <v>12.0080304823991</v>
      </c>
      <c r="AL44" s="29">
        <v>13.854376022825299</v>
      </c>
      <c r="AM44" s="29">
        <v>12.7669696302749</v>
      </c>
      <c r="AN44" s="29">
        <v>11.3922488375211</v>
      </c>
      <c r="AO44" s="29">
        <v>9.9110801312207304</v>
      </c>
      <c r="AP44" s="29">
        <v>11.4840541617378</v>
      </c>
      <c r="AQ44" s="29">
        <v>11.1219099306125</v>
      </c>
    </row>
    <row r="45" spans="1:43" ht="16.5" x14ac:dyDescent="0.3">
      <c r="A45">
        <v>44</v>
      </c>
      <c r="B45" s="3">
        <v>41851</v>
      </c>
      <c r="C45" s="29">
        <v>16.562253472977801</v>
      </c>
      <c r="D45" s="29">
        <v>17.091643123022362</v>
      </c>
      <c r="E45" s="14">
        <v>16.0538450215893</v>
      </c>
      <c r="F45" s="29">
        <v>13.5814638874695</v>
      </c>
      <c r="G45" s="29">
        <v>12.197585973709399</v>
      </c>
      <c r="H45" s="29">
        <v>14.1178968436363</v>
      </c>
      <c r="I45" s="29">
        <v>14.509592982487501</v>
      </c>
      <c r="J45" s="29">
        <v>13.5726524970221</v>
      </c>
      <c r="K45" s="29">
        <v>13.5251111610433</v>
      </c>
      <c r="L45" s="29">
        <v>12.9777691412856</v>
      </c>
      <c r="M45" s="29">
        <v>11.9696522790587</v>
      </c>
      <c r="N45" s="29">
        <v>11.776122796376301</v>
      </c>
      <c r="O45" s="29">
        <v>11.5669768873521</v>
      </c>
      <c r="P45" s="29">
        <v>13.6401336431543</v>
      </c>
      <c r="Q45" s="29"/>
      <c r="R45" s="29">
        <v>13.234899361113101</v>
      </c>
      <c r="S45" s="29">
        <v>15.0491831106156</v>
      </c>
      <c r="T45" s="29">
        <v>11.8519820759137</v>
      </c>
      <c r="U45" s="29">
        <v>12.658395249108599</v>
      </c>
      <c r="V45" s="29">
        <v>11.0636196327424</v>
      </c>
      <c r="W45" s="29">
        <v>10.387158854686</v>
      </c>
      <c r="X45" s="29" t="str">
        <f>+IFERROR(LN(VLOOKUP(X$2,Cartera!$C$44:$DG$82,Creditos2!$A45,0)/$A$1)," ")</f>
        <v xml:space="preserve"> </v>
      </c>
      <c r="Y45" s="29">
        <v>12.599934507418601</v>
      </c>
      <c r="Z45" s="29" t="str">
        <f>+IFERROR(LN(VLOOKUP(Z$2,Cartera!$C$44:$DG$82,Creditos2!$A45,0)/$A$1)," ")</f>
        <v xml:space="preserve"> </v>
      </c>
      <c r="AA45" s="29">
        <v>10.3175652677015</v>
      </c>
      <c r="AB45" s="29">
        <v>10.4340263227284</v>
      </c>
      <c r="AC45" s="29">
        <v>11.7818643633042</v>
      </c>
      <c r="AD45" s="29">
        <v>11.4813974805847</v>
      </c>
      <c r="AE45" s="29">
        <v>9.5476130728954995</v>
      </c>
      <c r="AF45" s="29" t="str">
        <f>+IFERROR(LN(VLOOKUP(AF$2,Cartera!$C$44:$DG$82,Creditos2!$A45,0)/$A$1)," ")</f>
        <v xml:space="preserve"> </v>
      </c>
      <c r="AG45" s="29">
        <f>+IFERROR(LN(VLOOKUP(AG$2,Cartera!$C$44:$DG$82,Creditos2!$A45,0)/$A$1)," ")</f>
        <v>8.4725091069516711</v>
      </c>
      <c r="AH45" s="29">
        <v>14.8092342008134</v>
      </c>
      <c r="AI45" s="29">
        <v>12.454790885605901</v>
      </c>
      <c r="AJ45" s="29">
        <v>13.5802578147281</v>
      </c>
      <c r="AK45" s="29">
        <v>11.995575259892201</v>
      </c>
      <c r="AL45" s="29">
        <v>13.8480657901667</v>
      </c>
      <c r="AM45" s="29">
        <v>12.778344165193699</v>
      </c>
      <c r="AN45" s="29">
        <v>11.408323158673401</v>
      </c>
      <c r="AO45" s="29">
        <v>9.9089347769685201</v>
      </c>
      <c r="AP45" s="29">
        <v>11.495042214354701</v>
      </c>
      <c r="AQ45" s="29">
        <v>11.113483994708499</v>
      </c>
    </row>
    <row r="46" spans="1:43" ht="16.5" x14ac:dyDescent="0.3">
      <c r="A46">
        <v>45</v>
      </c>
      <c r="B46" s="3">
        <v>41882</v>
      </c>
      <c r="C46" s="29">
        <v>16.521048303291199</v>
      </c>
      <c r="D46" s="29">
        <v>17.105949377730898</v>
      </c>
      <c r="E46" s="14">
        <v>16.0640803670209</v>
      </c>
      <c r="F46" s="29">
        <v>13.619502016864301</v>
      </c>
      <c r="G46" s="29">
        <v>12.1997204302572</v>
      </c>
      <c r="H46" s="29">
        <v>14.1177820744452</v>
      </c>
      <c r="I46" s="29">
        <v>14.513995838596299</v>
      </c>
      <c r="J46" s="29">
        <v>13.5971125309456</v>
      </c>
      <c r="K46" s="29">
        <v>13.5439798955562</v>
      </c>
      <c r="L46" s="29">
        <v>12.973967607136601</v>
      </c>
      <c r="M46" s="29">
        <v>11.981140373732799</v>
      </c>
      <c r="N46" s="29">
        <v>11.788743083929001</v>
      </c>
      <c r="O46" s="29">
        <v>11.561792273828599</v>
      </c>
      <c r="P46" s="29">
        <v>13.6460931003438</v>
      </c>
      <c r="Q46" s="29"/>
      <c r="R46" s="29">
        <v>13.223066368240101</v>
      </c>
      <c r="S46" s="29">
        <v>15.0450049272727</v>
      </c>
      <c r="T46" s="29">
        <v>11.8599851219162</v>
      </c>
      <c r="U46" s="29">
        <v>12.6622055205743</v>
      </c>
      <c r="V46" s="29">
        <v>11.086766218428201</v>
      </c>
      <c r="W46" s="29">
        <v>10.438996028739901</v>
      </c>
      <c r="X46" s="29" t="str">
        <f>+IFERROR(LN(VLOOKUP(X$2,Cartera!$C$44:$DG$82,Creditos2!$A46,0)/$A$1)," ")</f>
        <v xml:space="preserve"> </v>
      </c>
      <c r="Y46" s="29">
        <v>12.582161850374099</v>
      </c>
      <c r="Z46" s="29" t="str">
        <f>+IFERROR(LN(VLOOKUP(Z$2,Cartera!$C$44:$DG$82,Creditos2!$A46,0)/$A$1)," ")</f>
        <v xml:space="preserve"> </v>
      </c>
      <c r="AA46" s="29">
        <v>10.347203904899301</v>
      </c>
      <c r="AB46" s="29">
        <v>10.448534891422501</v>
      </c>
      <c r="AC46" s="29">
        <v>11.7808770086344</v>
      </c>
      <c r="AD46" s="29">
        <v>11.457168831593799</v>
      </c>
      <c r="AE46" s="29">
        <v>9.5811559450923802</v>
      </c>
      <c r="AF46" s="29" t="str">
        <f>+IFERROR(LN(VLOOKUP(AF$2,Cartera!$C$44:$DG$82,Creditos2!$A46,0)/$A$1)," ")</f>
        <v xml:space="preserve"> </v>
      </c>
      <c r="AG46" s="29">
        <f>+IFERROR(LN(VLOOKUP(AG$2,Cartera!$C$44:$DG$82,Creditos2!$A46,0)/$A$1)," ")</f>
        <v>8.4326726624147543</v>
      </c>
      <c r="AH46" s="29">
        <v>14.8301701719219</v>
      </c>
      <c r="AI46" s="29">
        <v>12.461506327889399</v>
      </c>
      <c r="AJ46" s="29">
        <v>13.591999047434699</v>
      </c>
      <c r="AK46" s="29">
        <v>11.9561911145554</v>
      </c>
      <c r="AL46" s="29">
        <v>13.868927129664799</v>
      </c>
      <c r="AM46" s="29">
        <v>12.7936212668906</v>
      </c>
      <c r="AN46" s="29">
        <v>11.406083167474801</v>
      </c>
      <c r="AO46" s="29">
        <v>9.9227890144606707</v>
      </c>
      <c r="AP46" s="29">
        <v>11.518848164823799</v>
      </c>
      <c r="AQ46" s="29">
        <v>11.121938522832901</v>
      </c>
    </row>
    <row r="47" spans="1:43" ht="16.5" x14ac:dyDescent="0.3">
      <c r="A47">
        <v>46</v>
      </c>
      <c r="B47" s="3">
        <v>41912</v>
      </c>
      <c r="C47" s="29">
        <v>16.5678407086763</v>
      </c>
      <c r="D47" s="29">
        <v>17.100500819989588</v>
      </c>
      <c r="E47" s="14">
        <v>16.1053925942877</v>
      </c>
      <c r="F47" s="29">
        <v>13.657811144227701</v>
      </c>
      <c r="G47" s="29">
        <v>12.192520205833</v>
      </c>
      <c r="H47" s="29">
        <v>14.1205461408844</v>
      </c>
      <c r="I47" s="29">
        <v>14.4978065741231</v>
      </c>
      <c r="J47" s="29">
        <v>13.605091855325799</v>
      </c>
      <c r="K47" s="29">
        <v>13.5607795481196</v>
      </c>
      <c r="L47" s="29">
        <v>12.969228404735601</v>
      </c>
      <c r="M47" s="29">
        <v>11.992394424252399</v>
      </c>
      <c r="N47" s="29">
        <v>11.782623750869099</v>
      </c>
      <c r="O47" s="29">
        <v>11.5519264984852</v>
      </c>
      <c r="P47" s="29">
        <v>13.640864306659299</v>
      </c>
      <c r="Q47" s="29"/>
      <c r="R47" s="29">
        <v>13.2142278050743</v>
      </c>
      <c r="S47" s="29">
        <v>15.045477578499501</v>
      </c>
      <c r="T47" s="29">
        <v>11.8676110962209</v>
      </c>
      <c r="U47" s="29">
        <v>12.6756313241229</v>
      </c>
      <c r="V47" s="29">
        <v>11.153969233347</v>
      </c>
      <c r="W47" s="29">
        <v>10.4804683673686</v>
      </c>
      <c r="X47" s="29" t="str">
        <f>+IFERROR(LN(VLOOKUP(X$2,Cartera!$C$44:$DG$82,Creditos2!$A47,0)/$A$1)," ")</f>
        <v xml:space="preserve"> </v>
      </c>
      <c r="Y47" s="29">
        <v>12.5657893215811</v>
      </c>
      <c r="Z47" s="29" t="str">
        <f>+IFERROR(LN(VLOOKUP(Z$2,Cartera!$C$44:$DG$82,Creditos2!$A47,0)/$A$1)," ")</f>
        <v xml:space="preserve"> </v>
      </c>
      <c r="AA47" s="29">
        <v>10.3866085546635</v>
      </c>
      <c r="AB47" s="29">
        <v>10.466770621368401</v>
      </c>
      <c r="AC47" s="29">
        <v>11.785335761848399</v>
      </c>
      <c r="AD47" s="29">
        <v>11.4619044220658</v>
      </c>
      <c r="AE47" s="29">
        <v>9.5919812114815706</v>
      </c>
      <c r="AF47" s="29">
        <f>+IFERROR(LN(VLOOKUP(AF$2,Cartera!$C$44:$DG$82,Creditos2!$A47,0)/$A$1)," ")</f>
        <v>5.7860511952313223</v>
      </c>
      <c r="AG47" s="29">
        <f>+IFERROR(LN(VLOOKUP(AG$2,Cartera!$C$44:$DG$82,Creditos2!$A47,0)/$A$1)," ")</f>
        <v>8.3636705909724895</v>
      </c>
      <c r="AH47" s="29">
        <v>14.8457904622902</v>
      </c>
      <c r="AI47" s="29">
        <v>12.4673863851247</v>
      </c>
      <c r="AJ47" s="29">
        <v>13.5970611895197</v>
      </c>
      <c r="AK47" s="29">
        <v>11.910987745940201</v>
      </c>
      <c r="AL47" s="29">
        <v>13.8912364736426</v>
      </c>
      <c r="AM47" s="29">
        <v>12.801059813893801</v>
      </c>
      <c r="AN47" s="29">
        <v>11.3906504711896</v>
      </c>
      <c r="AO47" s="29">
        <v>9.9345176721446702</v>
      </c>
      <c r="AP47" s="29">
        <v>11.5689204140629</v>
      </c>
      <c r="AQ47" s="29">
        <v>11.1209085265948</v>
      </c>
    </row>
    <row r="48" spans="1:43" ht="16.5" x14ac:dyDescent="0.3">
      <c r="A48">
        <v>47</v>
      </c>
      <c r="B48" s="3">
        <v>41943</v>
      </c>
      <c r="C48" s="29">
        <v>16.627978387584399</v>
      </c>
      <c r="D48" s="29">
        <v>17.13050413519392</v>
      </c>
      <c r="E48" s="14">
        <v>16.0953619256615</v>
      </c>
      <c r="F48" s="29">
        <v>13.6906951276799</v>
      </c>
      <c r="G48" s="29">
        <v>12.188437339416399</v>
      </c>
      <c r="H48" s="29">
        <v>14.1183831792515</v>
      </c>
      <c r="I48" s="29">
        <v>14.487986609172699</v>
      </c>
      <c r="J48" s="29">
        <v>13.6229575972667</v>
      </c>
      <c r="K48" s="29">
        <v>13.579381460151801</v>
      </c>
      <c r="L48" s="29">
        <v>12.9660993083815</v>
      </c>
      <c r="M48" s="29">
        <v>12.003379194787501</v>
      </c>
      <c r="N48" s="29">
        <v>11.8022117490114</v>
      </c>
      <c r="O48" s="29">
        <v>11.532648070930399</v>
      </c>
      <c r="P48" s="29">
        <v>13.632926826725701</v>
      </c>
      <c r="Q48" s="29"/>
      <c r="R48" s="29">
        <v>13.198666099256</v>
      </c>
      <c r="S48" s="29">
        <v>15.048149104294</v>
      </c>
      <c r="T48" s="29">
        <v>11.8753072123683</v>
      </c>
      <c r="U48" s="29">
        <v>12.6781391992827</v>
      </c>
      <c r="V48" s="29">
        <v>11.206713109696199</v>
      </c>
      <c r="W48" s="29">
        <v>10.478968489814299</v>
      </c>
      <c r="X48" s="29" t="str">
        <f>+IFERROR(LN(VLOOKUP(X$2,Cartera!$C$44:$DG$82,Creditos2!$A48,0)/$A$1)," ")</f>
        <v xml:space="preserve"> </v>
      </c>
      <c r="Y48" s="29">
        <v>12.544506427960901</v>
      </c>
      <c r="Z48" s="29" t="str">
        <f>+IFERROR(LN(VLOOKUP(Z$2,Cartera!$C$44:$DG$82,Creditos2!$A48,0)/$A$1)," ")</f>
        <v xml:space="preserve"> </v>
      </c>
      <c r="AA48" s="29">
        <v>10.4193203462338</v>
      </c>
      <c r="AB48" s="29">
        <v>10.4703684203248</v>
      </c>
      <c r="AC48" s="29">
        <v>11.8041218493782</v>
      </c>
      <c r="AD48" s="29">
        <v>11.433286095544901</v>
      </c>
      <c r="AE48" s="29">
        <v>9.6033139184644405</v>
      </c>
      <c r="AF48" s="29">
        <f>+IFERROR(LN(VLOOKUP(AF$2,Cartera!$C$44:$DG$82,Creditos2!$A48,0)/$A$1)," ")</f>
        <v>6.5725814211023295</v>
      </c>
      <c r="AG48" s="29">
        <f>+IFERROR(LN(VLOOKUP(AG$2,Cartera!$C$44:$DG$82,Creditos2!$A48,0)/$A$1)," ")</f>
        <v>8.3326746806853169</v>
      </c>
      <c r="AH48" s="29">
        <v>14.865048230292</v>
      </c>
      <c r="AI48" s="29">
        <v>12.4728151695736</v>
      </c>
      <c r="AJ48" s="29">
        <v>13.601350123143201</v>
      </c>
      <c r="AK48" s="29">
        <v>11.887432800428799</v>
      </c>
      <c r="AL48" s="29">
        <v>13.9185094756778</v>
      </c>
      <c r="AM48" s="29">
        <v>12.818131266225899</v>
      </c>
      <c r="AN48" s="29">
        <v>11.3835365305524</v>
      </c>
      <c r="AO48" s="29">
        <v>9.9439070366010807</v>
      </c>
      <c r="AP48" s="29">
        <v>11.617823228565401</v>
      </c>
      <c r="AQ48" s="29">
        <v>11.138198112050899</v>
      </c>
    </row>
    <row r="49" spans="1:43" ht="16.5" x14ac:dyDescent="0.3">
      <c r="A49">
        <v>48</v>
      </c>
      <c r="B49" s="3">
        <v>41973</v>
      </c>
      <c r="C49" s="29">
        <v>16.6152556373648</v>
      </c>
      <c r="D49" s="29">
        <v>17.131916852233708</v>
      </c>
      <c r="E49" s="14">
        <v>16.081764460836101</v>
      </c>
      <c r="F49" s="29">
        <v>13.7326535686855</v>
      </c>
      <c r="G49" s="29">
        <v>12.179224651182</v>
      </c>
      <c r="H49" s="29">
        <v>14.121391829137901</v>
      </c>
      <c r="I49" s="29">
        <v>14.474289579951</v>
      </c>
      <c r="J49" s="29">
        <v>13.646662531961001</v>
      </c>
      <c r="K49" s="29">
        <v>13.598617519981801</v>
      </c>
      <c r="L49" s="29">
        <v>12.957135327064201</v>
      </c>
      <c r="M49" s="29">
        <v>11.994322802888901</v>
      </c>
      <c r="N49" s="29">
        <v>11.7986420377585</v>
      </c>
      <c r="O49" s="29">
        <v>11.4952940187331</v>
      </c>
      <c r="P49" s="29">
        <v>13.647697976734801</v>
      </c>
      <c r="Q49" s="29"/>
      <c r="R49" s="29">
        <v>13.183642828080901</v>
      </c>
      <c r="S49" s="29">
        <v>15.0490071317887</v>
      </c>
      <c r="T49" s="29">
        <v>11.83329342367</v>
      </c>
      <c r="U49" s="29">
        <v>12.685421879913401</v>
      </c>
      <c r="V49" s="29">
        <v>11.233194060756601</v>
      </c>
      <c r="W49" s="29">
        <v>10.467972682878001</v>
      </c>
      <c r="X49" s="29" t="str">
        <f>+IFERROR(LN(VLOOKUP(X$2,Cartera!$C$44:$DG$82,Creditos2!$A49,0)/$A$1)," ")</f>
        <v xml:space="preserve"> </v>
      </c>
      <c r="Y49" s="29">
        <v>12.5053879407082</v>
      </c>
      <c r="Z49" s="29" t="str">
        <f>+IFERROR(LN(VLOOKUP(Z$2,Cartera!$C$44:$DG$82,Creditos2!$A49,0)/$A$1)," ")</f>
        <v xml:space="preserve"> </v>
      </c>
      <c r="AA49" s="29">
        <v>10.429726806267199</v>
      </c>
      <c r="AB49" s="29">
        <v>10.4748841323236</v>
      </c>
      <c r="AC49" s="29">
        <v>11.8195766637108</v>
      </c>
      <c r="AD49" s="29">
        <v>11.4049748005271</v>
      </c>
      <c r="AE49" s="29">
        <v>9.6203305383178996</v>
      </c>
      <c r="AF49" s="29">
        <f>+IFERROR(LN(VLOOKUP(AF$2,Cartera!$C$44:$DG$82,Creditos2!$A49,0)/$A$1)," ")</f>
        <v>7.1583329459210479</v>
      </c>
      <c r="AG49" s="29">
        <f>+IFERROR(LN(VLOOKUP(AG$2,Cartera!$C$44:$DG$82,Creditos2!$A49,0)/$A$1)," ")</f>
        <v>8.2016195264228049</v>
      </c>
      <c r="AH49" s="29">
        <v>14.8773683082046</v>
      </c>
      <c r="AI49" s="29">
        <v>12.477801020078401</v>
      </c>
      <c r="AJ49" s="29">
        <v>13.609380029875799</v>
      </c>
      <c r="AK49" s="29">
        <v>11.855396405723599</v>
      </c>
      <c r="AL49" s="29">
        <v>13.9454443724754</v>
      </c>
      <c r="AM49" s="29">
        <v>12.8316965294919</v>
      </c>
      <c r="AN49" s="29">
        <v>11.384742727824699</v>
      </c>
      <c r="AO49" s="29">
        <v>9.9521712864360801</v>
      </c>
      <c r="AP49" s="29">
        <v>11.6185695062247</v>
      </c>
      <c r="AQ49" s="29">
        <v>11.1473902052209</v>
      </c>
    </row>
    <row r="50" spans="1:43" ht="16.5" x14ac:dyDescent="0.3">
      <c r="A50">
        <v>49</v>
      </c>
      <c r="B50" s="3">
        <v>42004</v>
      </c>
      <c r="C50" s="29">
        <v>16.614247461458</v>
      </c>
      <c r="D50" s="29">
        <v>17.170144356043199</v>
      </c>
      <c r="E50" s="14">
        <v>16.097677052366901</v>
      </c>
      <c r="F50" s="29">
        <v>13.7582558569986</v>
      </c>
      <c r="G50" s="29">
        <v>12.174338437114701</v>
      </c>
      <c r="H50" s="29">
        <v>14.1217540982942</v>
      </c>
      <c r="I50" s="29">
        <v>14.4602902953133</v>
      </c>
      <c r="J50" s="29">
        <v>13.664652980009199</v>
      </c>
      <c r="K50" s="29">
        <v>13.622314713426899</v>
      </c>
      <c r="L50" s="29">
        <v>12.9552351061719</v>
      </c>
      <c r="M50" s="29">
        <v>11.994260531742899</v>
      </c>
      <c r="N50" s="29">
        <v>11.786335846933399</v>
      </c>
      <c r="O50" s="29">
        <v>11.505941642459</v>
      </c>
      <c r="P50" s="29">
        <v>13.657982571450599</v>
      </c>
      <c r="Q50" s="29"/>
      <c r="R50" s="29">
        <v>13.144394983993299</v>
      </c>
      <c r="S50" s="29">
        <v>15.0508426469297</v>
      </c>
      <c r="T50" s="29">
        <v>11.8430611151247</v>
      </c>
      <c r="U50" s="29">
        <v>12.6949412253784</v>
      </c>
      <c r="V50" s="29">
        <v>11.2479487199285</v>
      </c>
      <c r="W50" s="29">
        <v>10.4705933246276</v>
      </c>
      <c r="X50" s="29" t="str">
        <f>+IFERROR(LN(VLOOKUP(X$2,Cartera!$C$44:$DG$82,Creditos2!$A50,0)/$A$1)," ")</f>
        <v xml:space="preserve"> </v>
      </c>
      <c r="Y50" s="29">
        <v>12.5064855754937</v>
      </c>
      <c r="Z50" s="29" t="str">
        <f>+IFERROR(LN(VLOOKUP(Z$2,Cartera!$C$44:$DG$82,Creditos2!$A50,0)/$A$1)," ")</f>
        <v xml:space="preserve"> </v>
      </c>
      <c r="AA50" s="29">
        <v>10.4462835584664</v>
      </c>
      <c r="AB50" s="29">
        <v>10.4860201151509</v>
      </c>
      <c r="AC50" s="29">
        <v>11.839879391085301</v>
      </c>
      <c r="AD50" s="29">
        <v>11.3685364351359</v>
      </c>
      <c r="AE50" s="29">
        <v>9.6273547311478005</v>
      </c>
      <c r="AF50" s="29">
        <f>+IFERROR(LN(VLOOKUP(AF$2,Cartera!$C$44:$DG$82,Creditos2!$A50,0)/$A$1)," ")</f>
        <v>7.6079721552478938</v>
      </c>
      <c r="AG50" s="29">
        <f>+IFERROR(LN(VLOOKUP(AG$2,Cartera!$C$44:$DG$82,Creditos2!$A50,0)/$A$1)," ")</f>
        <v>8.1048698654024882</v>
      </c>
      <c r="AH50" s="29">
        <v>14.8947676811487</v>
      </c>
      <c r="AI50" s="29">
        <v>12.4821737562037</v>
      </c>
      <c r="AJ50" s="29">
        <v>13.6175664238206</v>
      </c>
      <c r="AK50" s="29">
        <v>11.8442865386551</v>
      </c>
      <c r="AL50" s="29">
        <v>13.968742053021099</v>
      </c>
      <c r="AM50" s="29">
        <v>12.846274832606101</v>
      </c>
      <c r="AN50" s="29">
        <v>11.3881074159183</v>
      </c>
      <c r="AO50" s="29">
        <v>9.9352109645505706</v>
      </c>
      <c r="AP50" s="29">
        <v>11.670532220584199</v>
      </c>
      <c r="AQ50" s="29">
        <v>11.1542173341393</v>
      </c>
    </row>
    <row r="51" spans="1:43" ht="16.5" x14ac:dyDescent="0.3">
      <c r="A51">
        <v>50</v>
      </c>
      <c r="B51" s="3">
        <v>42035</v>
      </c>
      <c r="C51" s="29">
        <v>16.6384869959155</v>
      </c>
      <c r="D51" s="29">
        <v>17.204362973286898</v>
      </c>
      <c r="E51" s="14">
        <v>16.1561367012064</v>
      </c>
      <c r="F51" s="29">
        <v>13.784284754292599</v>
      </c>
      <c r="G51" s="29">
        <v>12.1630070921789</v>
      </c>
      <c r="H51" s="29">
        <v>14.125519647207801</v>
      </c>
      <c r="I51" s="29">
        <v>14.462660461610501</v>
      </c>
      <c r="J51" s="29">
        <v>13.680514905317599</v>
      </c>
      <c r="K51" s="29">
        <v>13.635603645022501</v>
      </c>
      <c r="L51" s="29">
        <v>12.9477032349385</v>
      </c>
      <c r="M51" s="29">
        <v>12.000870038135201</v>
      </c>
      <c r="N51" s="29">
        <v>11.783120395765501</v>
      </c>
      <c r="O51" s="29">
        <v>11.506503507336999</v>
      </c>
      <c r="P51" s="29">
        <v>13.6658051046598</v>
      </c>
      <c r="Q51" s="29"/>
      <c r="R51" s="29">
        <v>13.1326847628126</v>
      </c>
      <c r="S51" s="29">
        <v>15.0347043655806</v>
      </c>
      <c r="T51" s="29">
        <v>11.8175739775268</v>
      </c>
      <c r="U51" s="29">
        <v>12.704005509008301</v>
      </c>
      <c r="V51" s="29">
        <v>11.3011110537525</v>
      </c>
      <c r="W51" s="29">
        <v>10.5436924963052</v>
      </c>
      <c r="X51" s="29" t="str">
        <f>+IFERROR(LN(VLOOKUP(X$2,Cartera!$C$44:$DG$82,Creditos2!$A51,0)/$A$1)," ")</f>
        <v xml:space="preserve"> </v>
      </c>
      <c r="Y51" s="29">
        <v>12.464268418101801</v>
      </c>
      <c r="Z51" s="29" t="str">
        <f>+IFERROR(LN(VLOOKUP(Z$2,Cartera!$C$44:$DG$82,Creditos2!$A51,0)/$A$1)," ")</f>
        <v xml:space="preserve"> </v>
      </c>
      <c r="AA51" s="29">
        <v>10.444300310495199</v>
      </c>
      <c r="AB51" s="29">
        <v>10.482812526370401</v>
      </c>
      <c r="AC51" s="29">
        <v>11.858449954285099</v>
      </c>
      <c r="AD51" s="29">
        <v>11.365157729235101</v>
      </c>
      <c r="AE51" s="29">
        <v>9.6594586538455705</v>
      </c>
      <c r="AF51" s="29">
        <f>+IFERROR(LN(VLOOKUP(AF$2,Cartera!$C$44:$DG$82,Creditos2!$A51,0)/$A$1)," ")</f>
        <v>7.8421359016681214</v>
      </c>
      <c r="AG51" s="29">
        <f>+IFERROR(LN(VLOOKUP(AG$2,Cartera!$C$44:$DG$82,Creditos2!$A51,0)/$A$1)," ")</f>
        <v>8.0520315201494501</v>
      </c>
      <c r="AH51" s="29">
        <v>14.910314200598799</v>
      </c>
      <c r="AI51" s="29">
        <v>12.493590604307</v>
      </c>
      <c r="AJ51" s="29">
        <v>13.6286378902255</v>
      </c>
      <c r="AK51" s="29">
        <v>11.854258898108601</v>
      </c>
      <c r="AL51" s="29">
        <v>13.9945567600949</v>
      </c>
      <c r="AM51" s="29">
        <v>12.855209918233699</v>
      </c>
      <c r="AN51" s="29">
        <v>11.3905394510066</v>
      </c>
      <c r="AO51" s="29">
        <v>9.9414861470409903</v>
      </c>
      <c r="AP51" s="29">
        <v>11.666645116818</v>
      </c>
      <c r="AQ51" s="29">
        <v>11.1666582024829</v>
      </c>
    </row>
    <row r="52" spans="1:43" ht="16.5" x14ac:dyDescent="0.3">
      <c r="A52">
        <v>51</v>
      </c>
      <c r="B52" s="3">
        <v>42063</v>
      </c>
      <c r="C52" s="29">
        <v>16.654791330230601</v>
      </c>
      <c r="D52" s="29">
        <v>17.195719107369165</v>
      </c>
      <c r="E52" s="14">
        <v>16.117264128093002</v>
      </c>
      <c r="F52" s="29">
        <v>13.8057009162164</v>
      </c>
      <c r="G52" s="29">
        <v>12.13826960566</v>
      </c>
      <c r="H52" s="29">
        <v>14.137544506307201</v>
      </c>
      <c r="I52" s="29">
        <v>14.463777601174099</v>
      </c>
      <c r="J52" s="29">
        <v>13.694914253138</v>
      </c>
      <c r="K52" s="29">
        <v>13.6558850232772</v>
      </c>
      <c r="L52" s="29">
        <v>12.9412467898345</v>
      </c>
      <c r="M52" s="29">
        <v>11.960246285021499</v>
      </c>
      <c r="N52" s="29">
        <v>11.7795891582052</v>
      </c>
      <c r="O52" s="29">
        <v>11.5049092716758</v>
      </c>
      <c r="P52" s="29">
        <v>13.6698153227681</v>
      </c>
      <c r="Q52" s="29"/>
      <c r="R52" s="29">
        <v>13.119376401824301</v>
      </c>
      <c r="S52" s="29">
        <v>15.0014561854028</v>
      </c>
      <c r="T52" s="29">
        <v>11.8061244248095</v>
      </c>
      <c r="U52" s="29">
        <v>12.717597665716401</v>
      </c>
      <c r="V52" s="29">
        <v>11.327659139558399</v>
      </c>
      <c r="W52" s="29">
        <v>10.560051428676299</v>
      </c>
      <c r="X52" s="29" t="str">
        <f>+IFERROR(LN(VLOOKUP(X$2,Cartera!$C$44:$DG$82,Creditos2!$A52,0)/$A$1)," ")</f>
        <v xml:space="preserve"> </v>
      </c>
      <c r="Y52" s="29">
        <v>12.4420270554124</v>
      </c>
      <c r="Z52" s="29" t="str">
        <f>+IFERROR(LN(VLOOKUP(Z$2,Cartera!$C$44:$DG$82,Creditos2!$A52,0)/$A$1)," ")</f>
        <v xml:space="preserve"> </v>
      </c>
      <c r="AA52" s="29">
        <v>10.443364405542001</v>
      </c>
      <c r="AB52" s="29">
        <v>10.4902296054192</v>
      </c>
      <c r="AC52" s="29">
        <v>11.8672096464527</v>
      </c>
      <c r="AD52" s="29">
        <v>11.379749798140301</v>
      </c>
      <c r="AE52" s="29">
        <v>9.7004392514968902</v>
      </c>
      <c r="AF52" s="29">
        <f>+IFERROR(LN(VLOOKUP(AF$2,Cartera!$C$44:$DG$82,Creditos2!$A52,0)/$A$1)," ")</f>
        <v>7.9765657110733903</v>
      </c>
      <c r="AG52" s="29">
        <f>+IFERROR(LN(VLOOKUP(AG$2,Cartera!$C$44:$DG$82,Creditos2!$A52,0)/$A$1)," ")</f>
        <v>8.0099847112250018</v>
      </c>
      <c r="AH52" s="29">
        <v>14.924270924017801</v>
      </c>
      <c r="AI52" s="29">
        <v>12.4996307952582</v>
      </c>
      <c r="AJ52" s="29">
        <v>13.6423755480835</v>
      </c>
      <c r="AK52" s="29">
        <v>11.848941307628801</v>
      </c>
      <c r="AL52" s="29">
        <v>14.014255655181699</v>
      </c>
      <c r="AM52" s="29">
        <v>12.866912761379</v>
      </c>
      <c r="AN52" s="29">
        <v>11.391646072250801</v>
      </c>
      <c r="AO52" s="29">
        <v>9.9516796141618098</v>
      </c>
      <c r="AP52" s="29">
        <v>11.6978914520384</v>
      </c>
      <c r="AQ52" s="29">
        <v>11.177354020341999</v>
      </c>
    </row>
    <row r="53" spans="1:43" ht="16.5" x14ac:dyDescent="0.3">
      <c r="A53">
        <v>52</v>
      </c>
      <c r="B53" s="3">
        <v>42094</v>
      </c>
      <c r="C53" s="29">
        <v>16.686482781790701</v>
      </c>
      <c r="D53" s="29">
        <v>17.213371834413529</v>
      </c>
      <c r="E53" s="14">
        <v>16.283997795323501</v>
      </c>
      <c r="F53" s="29">
        <v>13.830661199872999</v>
      </c>
      <c r="G53" s="29">
        <v>12.101733904168</v>
      </c>
      <c r="H53" s="29">
        <v>14.1435657467851</v>
      </c>
      <c r="I53" s="29">
        <v>14.4680359148636</v>
      </c>
      <c r="J53" s="29">
        <v>13.7197027453642</v>
      </c>
      <c r="K53" s="29">
        <v>13.680189813351401</v>
      </c>
      <c r="L53" s="29">
        <v>12.949885587861401</v>
      </c>
      <c r="M53" s="29">
        <v>11.979573762058999</v>
      </c>
      <c r="N53" s="29">
        <v>11.783000703751</v>
      </c>
      <c r="O53" s="29">
        <v>11.5204466677121</v>
      </c>
      <c r="P53" s="29">
        <v>13.6763207161429</v>
      </c>
      <c r="Q53" s="29"/>
      <c r="R53" s="29">
        <v>13.109366018002699</v>
      </c>
      <c r="S53" s="29">
        <v>15.6367057241295</v>
      </c>
      <c r="T53" s="29">
        <v>11.769209503968099</v>
      </c>
      <c r="U53" s="29">
        <v>12.731763559853601</v>
      </c>
      <c r="V53" s="29">
        <v>11.206545485578699</v>
      </c>
      <c r="W53" s="29">
        <v>10.5947143431379</v>
      </c>
      <c r="X53" s="29" t="str">
        <f>+IFERROR(LN(VLOOKUP(X$2,Cartera!$C$44:$DG$82,Creditos2!$A53,0)/$A$1)," ")</f>
        <v xml:space="preserve"> </v>
      </c>
      <c r="Y53" s="29">
        <v>12.415262073663801</v>
      </c>
      <c r="Z53" s="29" t="str">
        <f>+IFERROR(LN(VLOOKUP(Z$2,Cartera!$C$44:$DG$82,Creditos2!$A53,0)/$A$1)," ")</f>
        <v xml:space="preserve"> </v>
      </c>
      <c r="AA53" s="29">
        <v>10.4548223417617</v>
      </c>
      <c r="AB53" s="29">
        <v>10.4876139261467</v>
      </c>
      <c r="AC53" s="29">
        <v>11.872194009428201</v>
      </c>
      <c r="AD53" s="29">
        <v>11.379209274623101</v>
      </c>
      <c r="AE53" s="29">
        <v>9.7304807791700494</v>
      </c>
      <c r="AF53" s="29">
        <f>+IFERROR(LN(VLOOKUP(AF$2,Cartera!$C$44:$DG$82,Creditos2!$A53,0)/$A$1)," ")</f>
        <v>8.0992702912499634</v>
      </c>
      <c r="AG53" s="29">
        <f>+IFERROR(LN(VLOOKUP(AG$2,Cartera!$C$44:$DG$82,Creditos2!$A53,0)/$A$1)," ")</f>
        <v>7.5175366548259701</v>
      </c>
      <c r="AH53" s="29"/>
      <c r="AI53" s="29">
        <v>12.5026273437231</v>
      </c>
      <c r="AJ53" s="29">
        <v>13.647785640743001</v>
      </c>
      <c r="AK53" s="29">
        <v>11.8462981618942</v>
      </c>
      <c r="AL53" s="29">
        <v>14.013250717299</v>
      </c>
      <c r="AM53" s="29">
        <v>12.875665386122799</v>
      </c>
      <c r="AN53" s="29">
        <v>11.415492876850999</v>
      </c>
      <c r="AO53" s="29">
        <v>9.9632642526804496</v>
      </c>
      <c r="AP53" s="29">
        <v>11.766803576570799</v>
      </c>
      <c r="AQ53" s="29">
        <v>11.187351582388899</v>
      </c>
    </row>
    <row r="54" spans="1:43" ht="16.5" x14ac:dyDescent="0.3">
      <c r="A54">
        <v>53</v>
      </c>
      <c r="B54" s="3">
        <v>42124</v>
      </c>
      <c r="C54" s="29">
        <v>16.691024297051399</v>
      </c>
      <c r="D54" s="29">
        <v>17.249654834464579</v>
      </c>
      <c r="E54" s="14">
        <v>16.348057787129299</v>
      </c>
      <c r="F54" s="29">
        <v>13.847751355776101</v>
      </c>
      <c r="G54" s="29">
        <v>12.078666226957299</v>
      </c>
      <c r="H54" s="29">
        <v>14.1482098940781</v>
      </c>
      <c r="I54" s="29">
        <v>14.4700842392865</v>
      </c>
      <c r="J54" s="29">
        <v>13.7340376417997</v>
      </c>
      <c r="K54" s="29">
        <v>13.703522015694199</v>
      </c>
      <c r="L54" s="29">
        <v>12.9511029278073</v>
      </c>
      <c r="M54" s="29">
        <v>11.982072969590901</v>
      </c>
      <c r="N54" s="29">
        <v>11.7909521486971</v>
      </c>
      <c r="O54" s="29">
        <v>11.5290626643843</v>
      </c>
      <c r="P54" s="29">
        <v>13.673520404428499</v>
      </c>
      <c r="Q54" s="29"/>
      <c r="R54" s="29">
        <v>13.1085379134513</v>
      </c>
      <c r="S54" s="29">
        <v>15.623469880864899</v>
      </c>
      <c r="T54" s="29">
        <v>11.7865283560433</v>
      </c>
      <c r="U54" s="29">
        <v>12.743321924212999</v>
      </c>
      <c r="V54" s="29">
        <v>11.1318223130419</v>
      </c>
      <c r="W54" s="29">
        <v>10.6256382835669</v>
      </c>
      <c r="X54" s="29" t="str">
        <f>+IFERROR(LN(VLOOKUP(X$2,Cartera!$C$44:$DG$82,Creditos2!$A54,0)/$A$1)," ")</f>
        <v xml:space="preserve"> </v>
      </c>
      <c r="Y54" s="29">
        <v>12.401527926237099</v>
      </c>
      <c r="Z54" s="29" t="str">
        <f>+IFERROR(LN(VLOOKUP(Z$2,Cartera!$C$44:$DG$82,Creditos2!$A54,0)/$A$1)," ")</f>
        <v xml:space="preserve"> </v>
      </c>
      <c r="AA54" s="29">
        <v>10.443445226103901</v>
      </c>
      <c r="AB54" s="29">
        <v>10.505251450435001</v>
      </c>
      <c r="AC54" s="29">
        <v>11.856920085760301</v>
      </c>
      <c r="AD54" s="29">
        <v>11.390398333267299</v>
      </c>
      <c r="AE54" s="29">
        <v>9.7320649806064505</v>
      </c>
      <c r="AF54" s="29">
        <f>+IFERROR(LN(VLOOKUP(AF$2,Cartera!$C$44:$DG$82,Creditos2!$A54,0)/$A$1)," ")</f>
        <v>8.223686058192051</v>
      </c>
      <c r="AG54" s="29">
        <f>+IFERROR(LN(VLOOKUP(AG$2,Cartera!$C$44:$DG$82,Creditos2!$A54,0)/$A$1)," ")</f>
        <v>7.3745571254876046</v>
      </c>
      <c r="AH54" s="29"/>
      <c r="AI54" s="29">
        <v>12.5067859290988</v>
      </c>
      <c r="AJ54" s="29">
        <v>13.6546367771686</v>
      </c>
      <c r="AK54" s="29">
        <v>11.8552411354572</v>
      </c>
      <c r="AL54" s="29">
        <v>14.0066197235397</v>
      </c>
      <c r="AM54" s="29">
        <v>12.866669714885999</v>
      </c>
      <c r="AN54" s="29">
        <v>11.436664681169299</v>
      </c>
      <c r="AO54" s="29">
        <v>9.9793357064753394</v>
      </c>
      <c r="AP54" s="29">
        <v>11.744321279757401</v>
      </c>
      <c r="AQ54" s="29">
        <v>11.2008054285236</v>
      </c>
    </row>
    <row r="55" spans="1:43" ht="16.5" x14ac:dyDescent="0.3">
      <c r="A55">
        <v>54</v>
      </c>
      <c r="B55" s="3">
        <v>42155</v>
      </c>
      <c r="C55" s="29">
        <v>16.710675566268701</v>
      </c>
      <c r="D55" s="29">
        <v>17.264068121368641</v>
      </c>
      <c r="E55" s="14">
        <v>16.449593784161799</v>
      </c>
      <c r="F55" s="29">
        <v>13.868389350144501</v>
      </c>
      <c r="G55" s="29">
        <v>12.057155397695301</v>
      </c>
      <c r="H55" s="29">
        <v>14.154213091631201</v>
      </c>
      <c r="I55" s="29">
        <v>14.473123136491701</v>
      </c>
      <c r="J55" s="29">
        <v>13.747983740959199</v>
      </c>
      <c r="K55" s="29">
        <v>13.7256261458379</v>
      </c>
      <c r="L55" s="29">
        <v>12.947804810174301</v>
      </c>
      <c r="M55" s="29">
        <v>11.999271441339999</v>
      </c>
      <c r="N55" s="29">
        <v>11.788093217305001</v>
      </c>
      <c r="O55" s="29">
        <v>11.5142377178411</v>
      </c>
      <c r="P55" s="29">
        <v>13.666671880664399</v>
      </c>
      <c r="Q55" s="29"/>
      <c r="R55" s="29">
        <v>13.099915119486599</v>
      </c>
      <c r="S55" s="29">
        <v>15.6126991783858</v>
      </c>
      <c r="T55" s="29">
        <v>11.804260780791299</v>
      </c>
      <c r="U55" s="29">
        <v>12.744563070498</v>
      </c>
      <c r="V55" s="29">
        <v>11.0297621528004</v>
      </c>
      <c r="W55" s="29">
        <v>10.614032375366699</v>
      </c>
      <c r="X55" s="29" t="str">
        <f>+IFERROR(LN(VLOOKUP(X$2,Cartera!$C$44:$DG$82,Creditos2!$A55,0)/$A$1)," ")</f>
        <v xml:space="preserve"> </v>
      </c>
      <c r="Y55" s="29">
        <v>12.388880572886199</v>
      </c>
      <c r="Z55" s="29" t="str">
        <f>+IFERROR(LN(VLOOKUP(Z$2,Cartera!$C$44:$DG$82,Creditos2!$A55,0)/$A$1)," ")</f>
        <v xml:space="preserve"> </v>
      </c>
      <c r="AA55" s="29">
        <v>10.449566119681</v>
      </c>
      <c r="AB55" s="29">
        <v>10.526865200043201</v>
      </c>
      <c r="AC55" s="29">
        <v>11.8434840827033</v>
      </c>
      <c r="AD55" s="29">
        <v>11.393029329450201</v>
      </c>
      <c r="AE55" s="29">
        <v>9.7567213444702805</v>
      </c>
      <c r="AF55" s="29">
        <f>+IFERROR(LN(VLOOKUP(AF$2,Cartera!$C$44:$DG$82,Creditos2!$A55,0)/$A$1)," ")</f>
        <v>8.2977277027291585</v>
      </c>
      <c r="AG55" s="29">
        <f>+IFERROR(LN(VLOOKUP(AG$2,Cartera!$C$44:$DG$82,Creditos2!$A55,0)/$A$1)," ")</f>
        <v>7.3122234569872484</v>
      </c>
      <c r="AH55" s="29"/>
      <c r="AI55" s="29">
        <v>12.5106123341496</v>
      </c>
      <c r="AJ55" s="29">
        <v>13.664367666939199</v>
      </c>
      <c r="AK55" s="29">
        <v>11.8783950974879</v>
      </c>
      <c r="AL55" s="29">
        <v>13.997018841685801</v>
      </c>
      <c r="AM55" s="29">
        <v>12.855970100840301</v>
      </c>
      <c r="AN55" s="29">
        <v>11.4467863560834</v>
      </c>
      <c r="AO55" s="29">
        <v>9.9949411114378002</v>
      </c>
      <c r="AP55" s="29">
        <v>11.760972801423801</v>
      </c>
      <c r="AQ55" s="29">
        <v>11.209714076118001</v>
      </c>
    </row>
    <row r="56" spans="1:43" ht="16.5" x14ac:dyDescent="0.3">
      <c r="A56">
        <v>55</v>
      </c>
      <c r="B56" s="3">
        <v>42185</v>
      </c>
      <c r="C56" s="29">
        <v>16.746293902287299</v>
      </c>
      <c r="D56" s="29">
        <v>17.223256619601074</v>
      </c>
      <c r="E56" s="14">
        <v>16.4630220240462</v>
      </c>
      <c r="F56" s="29">
        <v>13.8844203786471</v>
      </c>
      <c r="G56" s="29">
        <v>12.0442716225509</v>
      </c>
      <c r="H56" s="29">
        <v>14.1416762431524</v>
      </c>
      <c r="I56" s="29">
        <v>14.4787352435954</v>
      </c>
      <c r="J56" s="29">
        <v>13.753539765744</v>
      </c>
      <c r="K56" s="29">
        <v>13.737888887047401</v>
      </c>
      <c r="L56" s="29">
        <v>12.930409917385299</v>
      </c>
      <c r="M56" s="29">
        <v>12.0179529571909</v>
      </c>
      <c r="N56" s="29">
        <v>11.7947403696711</v>
      </c>
      <c r="O56" s="29">
        <v>11.5032859885919</v>
      </c>
      <c r="P56" s="29">
        <v>13.6568579476436</v>
      </c>
      <c r="Q56" s="29"/>
      <c r="R56" s="29">
        <v>13.0899598920758</v>
      </c>
      <c r="S56" s="29">
        <v>15.629437061714899</v>
      </c>
      <c r="T56" s="29">
        <v>11.7946212829017</v>
      </c>
      <c r="U56" s="29">
        <v>12.746445886405199</v>
      </c>
      <c r="V56" s="29">
        <v>10.9299144353744</v>
      </c>
      <c r="W56" s="29">
        <v>10.6071799063411</v>
      </c>
      <c r="X56" s="29" t="str">
        <f>+IFERROR(LN(VLOOKUP(X$2,Cartera!$C$44:$DG$82,Creditos2!$A56,0)/$A$1)," ")</f>
        <v xml:space="preserve"> </v>
      </c>
      <c r="Y56" s="29"/>
      <c r="Z56" s="29" t="str">
        <f>+IFERROR(LN(VLOOKUP(Z$2,Cartera!$C$44:$DG$82,Creditos2!$A56,0)/$A$1)," ")</f>
        <v xml:space="preserve"> </v>
      </c>
      <c r="AA56" s="29">
        <v>10.461875531072099</v>
      </c>
      <c r="AB56" s="29">
        <v>10.5146985795744</v>
      </c>
      <c r="AC56" s="29">
        <v>11.8347807461372</v>
      </c>
      <c r="AD56" s="29">
        <v>11.3945343548026</v>
      </c>
      <c r="AE56" s="29">
        <v>9.7918158022419703</v>
      </c>
      <c r="AF56" s="29">
        <f>+IFERROR(LN(VLOOKUP(AF$2,Cartera!$C$44:$DG$82,Creditos2!$A56,0)/$A$1)," ")</f>
        <v>8.358748878792591</v>
      </c>
      <c r="AG56" s="29">
        <f>+IFERROR(LN(VLOOKUP(AG$2,Cartera!$C$44:$DG$82,Creditos2!$A56,0)/$A$1)," ")</f>
        <v>7.2550650482504233</v>
      </c>
      <c r="AH56" s="29"/>
      <c r="AI56" s="29">
        <v>12.5016551809709</v>
      </c>
      <c r="AJ56" s="29">
        <v>13.678730298368899</v>
      </c>
      <c r="AK56" s="29">
        <v>11.855128484197101</v>
      </c>
      <c r="AL56" s="29">
        <v>13.9931334956008</v>
      </c>
      <c r="AM56" s="29">
        <v>12.8488621796317</v>
      </c>
      <c r="AN56" s="29">
        <v>11.457268771481299</v>
      </c>
      <c r="AO56" s="29">
        <v>10.005280989563399</v>
      </c>
      <c r="AP56" s="29">
        <v>11.7703869954642</v>
      </c>
      <c r="AQ56" s="29">
        <v>11.219310718353499</v>
      </c>
    </row>
    <row r="57" spans="1:43" ht="16.5" x14ac:dyDescent="0.3">
      <c r="A57">
        <v>56</v>
      </c>
      <c r="B57" s="3">
        <v>42216</v>
      </c>
      <c r="C57" s="29">
        <v>16.751856684356699</v>
      </c>
      <c r="D57" s="29">
        <v>17.24496771481957</v>
      </c>
      <c r="E57" s="14">
        <v>16.470101919451601</v>
      </c>
      <c r="F57" s="29">
        <v>13.889244345345</v>
      </c>
      <c r="G57" s="29">
        <v>12.0397716612651</v>
      </c>
      <c r="H57" s="29">
        <v>14.1352555343741</v>
      </c>
      <c r="I57" s="29">
        <v>14.461775227511399</v>
      </c>
      <c r="J57" s="29">
        <v>13.760854897115101</v>
      </c>
      <c r="K57" s="29">
        <v>13.7535425814348</v>
      </c>
      <c r="L57" s="29">
        <v>12.9248391570659</v>
      </c>
      <c r="M57" s="29">
        <v>12.030656240075899</v>
      </c>
      <c r="N57" s="29">
        <v>11.786882524535599</v>
      </c>
      <c r="O57" s="29">
        <v>11.4885736696215</v>
      </c>
      <c r="P57" s="29">
        <v>13.6476875783439</v>
      </c>
      <c r="Q57" s="29"/>
      <c r="R57" s="29">
        <v>13.0864028620023</v>
      </c>
      <c r="S57" s="29">
        <v>15.647888003115201</v>
      </c>
      <c r="T57" s="29">
        <v>11.8264230128728</v>
      </c>
      <c r="U57" s="29">
        <v>12.750761579188</v>
      </c>
      <c r="V57" s="29">
        <v>10.845752613379601</v>
      </c>
      <c r="W57" s="29">
        <v>10.6066229494194</v>
      </c>
      <c r="X57" s="29" t="str">
        <f>+IFERROR(LN(VLOOKUP(X$2,Cartera!$C$44:$DG$82,Creditos2!$A57,0)/$A$1)," ")</f>
        <v xml:space="preserve"> </v>
      </c>
      <c r="Y57" s="29"/>
      <c r="Z57" s="29" t="str">
        <f>+IFERROR(LN(VLOOKUP(Z$2,Cartera!$C$44:$DG$82,Creditos2!$A57,0)/$A$1)," ")</f>
        <v xml:space="preserve"> </v>
      </c>
      <c r="AA57" s="29">
        <v>10.460414836839499</v>
      </c>
      <c r="AB57" s="29">
        <v>10.5129242373946</v>
      </c>
      <c r="AC57" s="29">
        <v>11.8244351578596</v>
      </c>
      <c r="AD57" s="29">
        <v>11.399086942214099</v>
      </c>
      <c r="AE57" s="29">
        <v>9.8124605658642103</v>
      </c>
      <c r="AF57" s="29">
        <f>+IFERROR(LN(VLOOKUP(AF$2,Cartera!$C$44:$DG$82,Creditos2!$A57,0)/$A$1)," ")</f>
        <v>8.460199302629535</v>
      </c>
      <c r="AG57" s="29">
        <f>+IFERROR(LN(VLOOKUP(AG$2,Cartera!$C$44:$DG$82,Creditos2!$A57,0)/$A$1)," ")</f>
        <v>7.2032699240926199</v>
      </c>
      <c r="AH57" s="29"/>
      <c r="AI57" s="29">
        <v>12.5090550864851</v>
      </c>
      <c r="AJ57" s="29">
        <v>13.6897408264819</v>
      </c>
      <c r="AK57" s="29">
        <v>11.8448427029819</v>
      </c>
      <c r="AL57" s="29">
        <v>13.9953134297961</v>
      </c>
      <c r="AM57" s="29">
        <v>12.835292834635201</v>
      </c>
      <c r="AN57" s="29">
        <v>11.4672035903425</v>
      </c>
      <c r="AO57" s="29">
        <v>10.0218525107656</v>
      </c>
      <c r="AP57" s="29">
        <v>11.766595726933099</v>
      </c>
      <c r="AQ57" s="29">
        <v>11.2373295072603</v>
      </c>
    </row>
    <row r="58" spans="1:43" ht="16.5" x14ac:dyDescent="0.3">
      <c r="A58">
        <v>57</v>
      </c>
      <c r="B58" s="3">
        <v>42247</v>
      </c>
      <c r="C58" s="29">
        <v>16.748546082409</v>
      </c>
      <c r="D58" s="29">
        <v>17.305211853281442</v>
      </c>
      <c r="E58" s="14">
        <v>16.459517932901498</v>
      </c>
      <c r="F58" s="29">
        <v>13.895495855547701</v>
      </c>
      <c r="G58" s="29">
        <v>12.023281862596701</v>
      </c>
      <c r="H58" s="29">
        <v>14.1461835336512</v>
      </c>
      <c r="I58" s="29">
        <v>14.4798281314324</v>
      </c>
      <c r="J58" s="29">
        <v>13.771439978866299</v>
      </c>
      <c r="K58" s="29">
        <v>13.7744465698614</v>
      </c>
      <c r="L58" s="29">
        <v>12.911026014366399</v>
      </c>
      <c r="M58" s="29">
        <v>12.0412520553934</v>
      </c>
      <c r="N58" s="29">
        <v>11.7877517910477</v>
      </c>
      <c r="O58" s="29">
        <v>11.4851717935503</v>
      </c>
      <c r="P58" s="29">
        <v>13.64398411166</v>
      </c>
      <c r="Q58" s="29"/>
      <c r="R58" s="29">
        <v>13.082268695121799</v>
      </c>
      <c r="S58" s="29">
        <v>15.668430429671499</v>
      </c>
      <c r="T58" s="29">
        <v>11.8354622299416</v>
      </c>
      <c r="U58" s="29">
        <v>12.750779717365701</v>
      </c>
      <c r="V58" s="29">
        <v>10.850997850559899</v>
      </c>
      <c r="W58" s="29">
        <v>10.596607346380701</v>
      </c>
      <c r="X58" s="29" t="str">
        <f>+IFERROR(LN(VLOOKUP(X$2,Cartera!$C$44:$DG$82,Creditos2!$A58,0)/$A$1)," ")</f>
        <v xml:space="preserve"> </v>
      </c>
      <c r="Y58" s="29"/>
      <c r="Z58" s="29" t="str">
        <f>+IFERROR(LN(VLOOKUP(Z$2,Cartera!$C$44:$DG$82,Creditos2!$A58,0)/$A$1)," ")</f>
        <v xml:space="preserve"> </v>
      </c>
      <c r="AA58" s="29">
        <v>10.456588470016101</v>
      </c>
      <c r="AB58" s="29">
        <v>10.506371931096099</v>
      </c>
      <c r="AC58" s="29">
        <v>11.8120647369506</v>
      </c>
      <c r="AD58" s="29">
        <v>11.4055011149308</v>
      </c>
      <c r="AE58" s="29">
        <v>9.8533502438137699</v>
      </c>
      <c r="AF58" s="29">
        <f>+IFERROR(LN(VLOOKUP(AF$2,Cartera!$C$44:$DG$82,Creditos2!$A58,0)/$A$1)," ")</f>
        <v>8.5265653769577856</v>
      </c>
      <c r="AG58" s="29">
        <f>+IFERROR(LN(VLOOKUP(AG$2,Cartera!$C$44:$DG$82,Creditos2!$A58,0)/$A$1)," ")</f>
        <v>7.1454480196753476</v>
      </c>
      <c r="AH58" s="29"/>
      <c r="AI58" s="29">
        <v>12.510718128487801</v>
      </c>
      <c r="AJ58" s="29">
        <v>13.706452587251</v>
      </c>
      <c r="AK58" s="29">
        <v>11.799129373062</v>
      </c>
      <c r="AL58" s="29">
        <v>14.017927993426101</v>
      </c>
      <c r="AM58" s="29">
        <v>12.824723961959</v>
      </c>
      <c r="AN58" s="29">
        <v>11.4764864858192</v>
      </c>
      <c r="AO58" s="29">
        <v>10.0248217423821</v>
      </c>
      <c r="AP58" s="29">
        <v>11.762124558951699</v>
      </c>
      <c r="AQ58" s="29">
        <v>11.2349452540883</v>
      </c>
    </row>
    <row r="59" spans="1:43" ht="16.5" x14ac:dyDescent="0.3">
      <c r="A59">
        <v>58</v>
      </c>
      <c r="B59" s="3">
        <v>42277</v>
      </c>
      <c r="C59" s="29">
        <v>16.762589316097099</v>
      </c>
      <c r="D59" s="29">
        <v>17.30238568452976</v>
      </c>
      <c r="E59" s="14">
        <v>16.508938959096199</v>
      </c>
      <c r="F59" s="29">
        <v>13.897006978861899</v>
      </c>
      <c r="G59" s="29">
        <v>12.0185207346778</v>
      </c>
      <c r="H59" s="29">
        <v>14.1451979838415</v>
      </c>
      <c r="I59" s="29">
        <v>14.493482427962199</v>
      </c>
      <c r="J59" s="29">
        <v>13.791698817889699</v>
      </c>
      <c r="K59" s="29">
        <v>13.7914473523178</v>
      </c>
      <c r="L59" s="29">
        <v>12.9050689495747</v>
      </c>
      <c r="M59" s="29">
        <v>12.0605857479215</v>
      </c>
      <c r="N59" s="29">
        <v>11.7835269860159</v>
      </c>
      <c r="O59" s="29">
        <v>11.486481579752599</v>
      </c>
      <c r="P59" s="29">
        <v>13.6373380711364</v>
      </c>
      <c r="Q59" s="29"/>
      <c r="R59" s="29">
        <v>13.0794761532634</v>
      </c>
      <c r="S59" s="29">
        <v>15.678941444085099</v>
      </c>
      <c r="T59" s="29">
        <v>11.8300375563205</v>
      </c>
      <c r="U59" s="29"/>
      <c r="V59" s="29">
        <v>10.854170815984</v>
      </c>
      <c r="W59" s="29">
        <v>10.5937366933686</v>
      </c>
      <c r="X59" s="29" t="str">
        <f>+IFERROR(LN(VLOOKUP(X$2,Cartera!$C$44:$DG$82,Creditos2!$A59,0)/$A$1)," ")</f>
        <v xml:space="preserve"> </v>
      </c>
      <c r="Y59" s="29"/>
      <c r="Z59" s="29" t="str">
        <f>+IFERROR(LN(VLOOKUP(Z$2,Cartera!$C$44:$DG$82,Creditos2!$A59,0)/$A$1)," ")</f>
        <v xml:space="preserve"> </v>
      </c>
      <c r="AA59" s="29">
        <v>10.404130023655799</v>
      </c>
      <c r="AB59" s="29">
        <v>10.5253394946246</v>
      </c>
      <c r="AC59" s="29">
        <v>11.805189494441899</v>
      </c>
      <c r="AD59" s="29">
        <v>11.398128790046499</v>
      </c>
      <c r="AE59" s="29">
        <v>9.9017269544904707</v>
      </c>
      <c r="AF59" s="29">
        <f>+IFERROR(LN(VLOOKUP(AF$2,Cartera!$C$44:$DG$82,Creditos2!$A59,0)/$A$1)," ")</f>
        <v>8.583900567012698</v>
      </c>
      <c r="AG59" s="29">
        <f>+IFERROR(LN(VLOOKUP(AG$2,Cartera!$C$44:$DG$82,Creditos2!$A59,0)/$A$1)," ")</f>
        <v>7.0241191480978911</v>
      </c>
      <c r="AH59" s="29"/>
      <c r="AI59" s="29">
        <v>12.515267632382701</v>
      </c>
      <c r="AJ59" s="29">
        <v>13.728027273851501</v>
      </c>
      <c r="AK59" s="29">
        <v>13.0482478061954</v>
      </c>
      <c r="AL59" s="29">
        <v>14.0410750419274</v>
      </c>
      <c r="AM59" s="29">
        <v>12.818581432073699</v>
      </c>
      <c r="AN59" s="29">
        <v>11.483372273254</v>
      </c>
      <c r="AO59" s="29">
        <v>10.032548200550901</v>
      </c>
      <c r="AP59" s="29">
        <v>11.765490774692401</v>
      </c>
      <c r="AQ59" s="29">
        <v>11.233592327620901</v>
      </c>
    </row>
    <row r="60" spans="1:43" ht="16.5" x14ac:dyDescent="0.3">
      <c r="A60">
        <v>59</v>
      </c>
      <c r="B60" s="3">
        <v>42308</v>
      </c>
      <c r="C60" s="29">
        <v>16.763715176606201</v>
      </c>
      <c r="D60" s="29">
        <v>17.321123790108079</v>
      </c>
      <c r="E60" s="14">
        <v>16.519187016624699</v>
      </c>
      <c r="F60" s="29">
        <v>13.895990868922</v>
      </c>
      <c r="G60" s="29">
        <v>12.014347938946001</v>
      </c>
      <c r="H60" s="29">
        <v>14.1537045018363</v>
      </c>
      <c r="I60" s="29">
        <v>14.5053259051995</v>
      </c>
      <c r="J60" s="29">
        <v>13.8011721772146</v>
      </c>
      <c r="K60" s="29">
        <v>13.811201163002201</v>
      </c>
      <c r="L60" s="29">
        <v>12.8985374103039</v>
      </c>
      <c r="M60" s="29">
        <v>12.060250386191299</v>
      </c>
      <c r="N60" s="29">
        <v>11.761695579376999</v>
      </c>
      <c r="O60" s="29">
        <v>11.496586005931301</v>
      </c>
      <c r="P60" s="29">
        <v>13.6407141484639</v>
      </c>
      <c r="Q60" s="29"/>
      <c r="R60" s="29">
        <v>13.060041984286901</v>
      </c>
      <c r="S60" s="29">
        <v>15.696951514825001</v>
      </c>
      <c r="T60" s="29">
        <v>11.8281450679368</v>
      </c>
      <c r="U60" s="29"/>
      <c r="V60" s="29">
        <v>10.860402538815899</v>
      </c>
      <c r="W60" s="29"/>
      <c r="X60" s="29" t="str">
        <f>+IFERROR(LN(VLOOKUP(X$2,Cartera!$C$44:$DG$82,Creditos2!$A60,0)/$A$1)," ")</f>
        <v xml:space="preserve"> </v>
      </c>
      <c r="Y60" s="29"/>
      <c r="Z60" s="29" t="str">
        <f>+IFERROR(LN(VLOOKUP(Z$2,Cartera!$C$44:$DG$82,Creditos2!$A60,0)/$A$1)," ")</f>
        <v xml:space="preserve"> </v>
      </c>
      <c r="AA60" s="29">
        <v>10.4290510809248</v>
      </c>
      <c r="AB60" s="29">
        <v>10.526414791985699</v>
      </c>
      <c r="AC60" s="29">
        <v>11.800188516744599</v>
      </c>
      <c r="AD60" s="29">
        <v>11.385437570047401</v>
      </c>
      <c r="AE60" s="29">
        <v>9.9428209593851395</v>
      </c>
      <c r="AF60" s="29">
        <f>+IFERROR(LN(VLOOKUP(AF$2,Cartera!$C$44:$DG$82,Creditos2!$A60,0)/$A$1)," ")</f>
        <v>8.7446277344433092</v>
      </c>
      <c r="AG60" s="29">
        <f>+IFERROR(LN(VLOOKUP(AG$2,Cartera!$C$44:$DG$82,Creditos2!$A60,0)/$A$1)," ")</f>
        <v>6.9848087602899858</v>
      </c>
      <c r="AH60" s="29"/>
      <c r="AI60" s="29">
        <v>12.521799170121101</v>
      </c>
      <c r="AJ60" s="29">
        <v>13.745443012828501</v>
      </c>
      <c r="AK60" s="29">
        <v>13.0308847546639</v>
      </c>
      <c r="AL60" s="29">
        <v>14.056746019630101</v>
      </c>
      <c r="AM60" s="29">
        <v>12.8328591241845</v>
      </c>
      <c r="AN60" s="29">
        <v>11.497410293946301</v>
      </c>
      <c r="AO60" s="29">
        <v>10.0398150707297</v>
      </c>
      <c r="AP60" s="29">
        <v>11.785784446217001</v>
      </c>
      <c r="AQ60" s="29">
        <v>11.2269979358905</v>
      </c>
    </row>
    <row r="61" spans="1:43" ht="16.5" x14ac:dyDescent="0.3">
      <c r="A61">
        <v>60</v>
      </c>
      <c r="B61" s="3">
        <v>42338</v>
      </c>
      <c r="C61" s="29">
        <v>16.783319641640102</v>
      </c>
      <c r="D61" s="29">
        <v>17.337519572708352</v>
      </c>
      <c r="E61" s="14">
        <v>16.561912932952598</v>
      </c>
      <c r="F61" s="29">
        <v>13.919847934258399</v>
      </c>
      <c r="G61" s="29">
        <v>12.0127207613852</v>
      </c>
      <c r="H61" s="29">
        <v>14.1541811258684</v>
      </c>
      <c r="I61" s="29">
        <v>14.515986065706301</v>
      </c>
      <c r="J61" s="29">
        <v>13.8063770166757</v>
      </c>
      <c r="K61" s="29">
        <v>13.8346812488839</v>
      </c>
      <c r="L61" s="29">
        <v>12.886891785831899</v>
      </c>
      <c r="M61" s="29">
        <v>12.066668802248399</v>
      </c>
      <c r="N61" s="29">
        <v>11.7400574500661</v>
      </c>
      <c r="O61" s="29">
        <v>11.5055135514888</v>
      </c>
      <c r="P61" s="29">
        <v>13.643249208056</v>
      </c>
      <c r="Q61" s="29"/>
      <c r="R61" s="29">
        <v>13.061639984936599</v>
      </c>
      <c r="S61" s="29">
        <v>15.711978048703999</v>
      </c>
      <c r="T61" s="29">
        <v>11.8424753730531</v>
      </c>
      <c r="U61" s="29"/>
      <c r="V61" s="29">
        <v>10.8701526664412</v>
      </c>
      <c r="W61" s="29"/>
      <c r="X61" s="29" t="str">
        <f>+IFERROR(LN(VLOOKUP(X$2,Cartera!$C$44:$DG$82,Creditos2!$A61,0)/$A$1)," ")</f>
        <v xml:space="preserve"> </v>
      </c>
      <c r="Y61" s="29"/>
      <c r="Z61" s="29" t="str">
        <f>+IFERROR(LN(VLOOKUP(Z$2,Cartera!$C$44:$DG$82,Creditos2!$A61,0)/$A$1)," ")</f>
        <v xml:space="preserve"> </v>
      </c>
      <c r="AA61" s="29">
        <v>10.4499729209422</v>
      </c>
      <c r="AB61" s="29">
        <v>10.527398360466</v>
      </c>
      <c r="AC61" s="29">
        <v>11.797768241539</v>
      </c>
      <c r="AD61" s="29">
        <v>11.398135724666901</v>
      </c>
      <c r="AE61" s="29">
        <v>9.9343445648676205</v>
      </c>
      <c r="AF61" s="29">
        <f>+IFERROR(LN(VLOOKUP(AF$2,Cartera!$C$44:$DG$82,Creditos2!$A61,0)/$A$1)," ")</f>
        <v>8.9159411754073226</v>
      </c>
      <c r="AG61" s="29">
        <f>+IFERROR(LN(VLOOKUP(AG$2,Cartera!$C$44:$DG$82,Creditos2!$A61,0)/$A$1)," ")</f>
        <v>6.9278331429070441</v>
      </c>
      <c r="AH61" s="29"/>
      <c r="AI61" s="29">
        <v>12.523667898578701</v>
      </c>
      <c r="AJ61" s="29">
        <v>13.756148440175201</v>
      </c>
      <c r="AK61" s="29">
        <v>13.019431206347001</v>
      </c>
      <c r="AL61" s="29">
        <v>14.0677133273773</v>
      </c>
      <c r="AM61" s="29">
        <v>12.8228201967025</v>
      </c>
      <c r="AN61" s="29">
        <v>11.491499744863299</v>
      </c>
      <c r="AO61" s="29">
        <v>10.047763704253899</v>
      </c>
      <c r="AP61" s="29">
        <v>11.817715011201299</v>
      </c>
      <c r="AQ61" s="29">
        <v>11.222326264186799</v>
      </c>
    </row>
    <row r="62" spans="1:43" ht="16.5" x14ac:dyDescent="0.3">
      <c r="A62">
        <v>61</v>
      </c>
      <c r="B62" s="3">
        <v>42369</v>
      </c>
      <c r="C62" s="29">
        <v>16.8021986529556</v>
      </c>
      <c r="D62" s="29">
        <v>17.306759356822866</v>
      </c>
      <c r="E62" s="14">
        <v>16.567803813934599</v>
      </c>
      <c r="F62" s="29">
        <v>13.937519685262499</v>
      </c>
      <c r="G62" s="29">
        <v>12.01765891026</v>
      </c>
      <c r="H62" s="29">
        <v>14.147321515904499</v>
      </c>
      <c r="I62" s="29">
        <v>14.5270119336819</v>
      </c>
      <c r="J62" s="29">
        <v>13.818781878424399</v>
      </c>
      <c r="K62" s="29">
        <v>13.8546106542662</v>
      </c>
      <c r="L62" s="29">
        <v>12.8685657517632</v>
      </c>
      <c r="M62" s="29">
        <v>12.0786164873911</v>
      </c>
      <c r="N62" s="29">
        <v>11.7151123917386</v>
      </c>
      <c r="O62" s="29">
        <v>11.5225973101363</v>
      </c>
      <c r="P62" s="29">
        <v>13.6441078348719</v>
      </c>
      <c r="Q62" s="29"/>
      <c r="R62" s="29">
        <v>13.0663920724182</v>
      </c>
      <c r="S62" s="29">
        <v>15.7319786279739</v>
      </c>
      <c r="T62" s="29">
        <v>11.8616541133486</v>
      </c>
      <c r="U62" s="29"/>
      <c r="V62" s="29">
        <v>10.8943263977187</v>
      </c>
      <c r="W62" s="29"/>
      <c r="X62" s="29" t="str">
        <f>+IFERROR(LN(VLOOKUP(X$2,Cartera!$C$44:$DG$82,Creditos2!$A62,0)/$A$1)," ")</f>
        <v xml:space="preserve"> </v>
      </c>
      <c r="Y62" s="29"/>
      <c r="Z62" s="29" t="str">
        <f>+IFERROR(LN(VLOOKUP(Z$2,Cartera!$C$44:$DG$82,Creditos2!$A62,0)/$A$1)," ")</f>
        <v xml:space="preserve"> </v>
      </c>
      <c r="AA62" s="29">
        <v>10.498202072281501</v>
      </c>
      <c r="AB62" s="29">
        <v>10.553611951983701</v>
      </c>
      <c r="AC62" s="29">
        <v>11.8053627408708</v>
      </c>
      <c r="AD62" s="29">
        <v>11.4266883290961</v>
      </c>
      <c r="AE62" s="29">
        <v>9.9614459816407699</v>
      </c>
      <c r="AF62" s="29">
        <f>+IFERROR(LN(VLOOKUP(AF$2,Cartera!$C$44:$DG$82,Creditos2!$A62,0)/$A$1)," ")</f>
        <v>9.0441430572717021</v>
      </c>
      <c r="AG62" s="29">
        <f>+IFERROR(LN(VLOOKUP(AG$2,Cartera!$C$44:$DG$82,Creditos2!$A62,0)/$A$1)," ")</f>
        <v>6.7922834604047235</v>
      </c>
      <c r="AH62" s="29"/>
      <c r="AI62" s="29">
        <v>12.513274159942</v>
      </c>
      <c r="AJ62" s="29">
        <v>13.7534811276811</v>
      </c>
      <c r="AK62" s="29">
        <v>13.044503807756699</v>
      </c>
      <c r="AL62" s="29">
        <v>14.0773995068733</v>
      </c>
      <c r="AM62" s="29">
        <v>12.8332540352351</v>
      </c>
      <c r="AN62" s="29">
        <v>11.5004473118333</v>
      </c>
      <c r="AO62" s="29">
        <v>10.048483106500401</v>
      </c>
      <c r="AP62" s="29">
        <v>11.8281681801058</v>
      </c>
      <c r="AQ62" s="29">
        <v>11.2254762719271</v>
      </c>
    </row>
    <row r="63" spans="1:43" ht="16.5" x14ac:dyDescent="0.3">
      <c r="A63">
        <v>62</v>
      </c>
      <c r="B63" s="3">
        <v>42400</v>
      </c>
      <c r="C63" s="29">
        <v>16.799820486526102</v>
      </c>
      <c r="D63" s="29">
        <v>17.343631373287209</v>
      </c>
      <c r="E63" s="14">
        <v>16.590983154670798</v>
      </c>
      <c r="F63" s="29">
        <v>13.949585822377699</v>
      </c>
      <c r="G63" s="29">
        <v>12.0135667980233</v>
      </c>
      <c r="H63" s="29">
        <v>14.1559083331114</v>
      </c>
      <c r="I63" s="29">
        <v>14.5432161788224</v>
      </c>
      <c r="J63" s="29">
        <v>13.8266657862846</v>
      </c>
      <c r="K63" s="29">
        <v>13.882160663113501</v>
      </c>
      <c r="L63" s="29">
        <v>12.8673427381436</v>
      </c>
      <c r="M63" s="29">
        <v>12.0814853949752</v>
      </c>
      <c r="N63" s="29">
        <v>11.7038594783695</v>
      </c>
      <c r="O63" s="29">
        <v>11.514845845630401</v>
      </c>
      <c r="P63" s="29">
        <v>13.648721033408</v>
      </c>
      <c r="Q63" s="29"/>
      <c r="R63" s="29">
        <v>13.0742815571445</v>
      </c>
      <c r="S63" s="29">
        <v>15.728450586540101</v>
      </c>
      <c r="T63" s="29">
        <v>11.8657504929625</v>
      </c>
      <c r="U63" s="29"/>
      <c r="V63" s="29">
        <v>10.7850510076241</v>
      </c>
      <c r="W63" s="29"/>
      <c r="X63" s="29" t="str">
        <f>+IFERROR(LN(VLOOKUP(X$2,Cartera!$C$44:$DG$82,Creditos2!$A63,0)/$A$1)," ")</f>
        <v xml:space="preserve"> </v>
      </c>
      <c r="Y63" s="29"/>
      <c r="Z63" s="29" t="str">
        <f>+IFERROR(LN(VLOOKUP(Z$2,Cartera!$C$44:$DG$82,Creditos2!$A63,0)/$A$1)," ")</f>
        <v xml:space="preserve"> </v>
      </c>
      <c r="AA63" s="29">
        <v>10.4965922006831</v>
      </c>
      <c r="AB63" s="29">
        <v>10.577751924726799</v>
      </c>
      <c r="AC63" s="29">
        <v>11.819774787388001</v>
      </c>
      <c r="AD63" s="29">
        <v>11.430389398913601</v>
      </c>
      <c r="AE63" s="29">
        <v>9.9804474516765005</v>
      </c>
      <c r="AF63" s="29">
        <f>+IFERROR(LN(VLOOKUP(AF$2,Cartera!$C$44:$DG$82,Creditos2!$A63,0)/$A$1)," ")</f>
        <v>9.106920097277369</v>
      </c>
      <c r="AG63" s="29">
        <f>+IFERROR(LN(VLOOKUP(AG$2,Cartera!$C$44:$DG$82,Creditos2!$A63,0)/$A$1)," ")</f>
        <v>6.6366058789676901</v>
      </c>
      <c r="AH63" s="29"/>
      <c r="AI63" s="29">
        <v>12.5161991561165</v>
      </c>
      <c r="AJ63" s="29">
        <v>13.771679015817</v>
      </c>
      <c r="AK63" s="29">
        <v>13.065873349597201</v>
      </c>
      <c r="AL63" s="29">
        <v>14.0893434204439</v>
      </c>
      <c r="AM63" s="29">
        <v>12.821339917690199</v>
      </c>
      <c r="AN63" s="29">
        <v>11.4988977844343</v>
      </c>
      <c r="AO63" s="29">
        <v>10.046010218959401</v>
      </c>
      <c r="AP63" s="29">
        <v>11.859146369483</v>
      </c>
      <c r="AQ63" s="29">
        <v>11.2242713764225</v>
      </c>
    </row>
    <row r="64" spans="1:43" ht="16.5" x14ac:dyDescent="0.3">
      <c r="A64">
        <v>63</v>
      </c>
      <c r="B64" s="3">
        <v>42429</v>
      </c>
      <c r="C64" s="29">
        <v>16.834909039487101</v>
      </c>
      <c r="D64" s="29">
        <v>17.336965667529402</v>
      </c>
      <c r="E64" s="14">
        <v>16.605591315641998</v>
      </c>
      <c r="F64" s="29">
        <v>13.981012161732099</v>
      </c>
      <c r="G64" s="29">
        <v>12.0191736289045</v>
      </c>
      <c r="H64" s="29">
        <v>14.165628241476799</v>
      </c>
      <c r="I64" s="29">
        <v>14.5421426002478</v>
      </c>
      <c r="J64" s="29">
        <v>13.833479712491201</v>
      </c>
      <c r="K64" s="29">
        <v>13.904334778984699</v>
      </c>
      <c r="L64" s="29">
        <v>12.851095358908999</v>
      </c>
      <c r="M64" s="29">
        <v>12.084472431942901</v>
      </c>
      <c r="N64" s="29">
        <v>11.7020118165883</v>
      </c>
      <c r="O64" s="29">
        <v>11.5187798026096</v>
      </c>
      <c r="P64" s="29">
        <v>13.654137771258499</v>
      </c>
      <c r="Q64" s="29"/>
      <c r="R64" s="29">
        <v>13.078736196490899</v>
      </c>
      <c r="S64" s="29">
        <v>15.7245615354866</v>
      </c>
      <c r="T64" s="29">
        <v>11.8550403563041</v>
      </c>
      <c r="U64" s="29"/>
      <c r="V64" s="29">
        <v>10.7819410904221</v>
      </c>
      <c r="W64" s="29"/>
      <c r="X64" s="29" t="str">
        <f>+IFERROR(LN(VLOOKUP(X$2,Cartera!$C$44:$DG$82,Creditos2!$A64,0)/$A$1)," ")</f>
        <v xml:space="preserve"> </v>
      </c>
      <c r="Y64" s="29"/>
      <c r="Z64" s="29" t="str">
        <f>+IFERROR(LN(VLOOKUP(Z$2,Cartera!$C$44:$DG$82,Creditos2!$A64,0)/$A$1)," ")</f>
        <v xml:space="preserve"> </v>
      </c>
      <c r="AA64" s="29">
        <v>10.510399094452</v>
      </c>
      <c r="AB64" s="29">
        <v>10.570745754571201</v>
      </c>
      <c r="AC64" s="29">
        <v>11.8387363178605</v>
      </c>
      <c r="AD64" s="29">
        <v>11.431647633591499</v>
      </c>
      <c r="AE64" s="29">
        <v>9.9833448473104607</v>
      </c>
      <c r="AF64" s="29">
        <f>+IFERROR(LN(VLOOKUP(AF$2,Cartera!$C$44:$DG$82,Creditos2!$A64,0)/$A$1)," ")</f>
        <v>9.1483598978447755</v>
      </c>
      <c r="AG64" s="29">
        <f>+IFERROR(LN(VLOOKUP(AG$2,Cartera!$C$44:$DG$82,Creditos2!$A64,0)/$A$1)," ")</f>
        <v>6.5850998530941132</v>
      </c>
      <c r="AH64" s="29"/>
      <c r="AI64" s="29">
        <v>12.5160417607136</v>
      </c>
      <c r="AJ64" s="29">
        <v>13.7940774462808</v>
      </c>
      <c r="AK64" s="29">
        <v>13.096902829103399</v>
      </c>
      <c r="AL64" s="29">
        <v>14.0957812897009</v>
      </c>
      <c r="AM64" s="29">
        <v>12.807010534346899</v>
      </c>
      <c r="AN64" s="29">
        <v>11.5103256180982</v>
      </c>
      <c r="AO64" s="29">
        <v>10.0569863314884</v>
      </c>
      <c r="AP64" s="29">
        <v>11.8854858514089</v>
      </c>
      <c r="AQ64" s="29">
        <v>11.228090039461</v>
      </c>
    </row>
    <row r="65" spans="1:43" ht="16.5" x14ac:dyDescent="0.3">
      <c r="A65">
        <v>64</v>
      </c>
      <c r="B65" s="3">
        <v>42460</v>
      </c>
      <c r="C65" s="29">
        <v>16.836498390907099</v>
      </c>
      <c r="D65" s="29">
        <v>17.35271454143642</v>
      </c>
      <c r="E65" s="14">
        <v>16.5129570198416</v>
      </c>
      <c r="F65" s="29">
        <v>14.00045192917</v>
      </c>
      <c r="G65" s="29">
        <v>12.014023788791</v>
      </c>
      <c r="H65" s="29">
        <v>14.1808916645848</v>
      </c>
      <c r="I65" s="29">
        <v>14.5443716249691</v>
      </c>
      <c r="J65" s="29">
        <v>13.841263872856301</v>
      </c>
      <c r="K65" s="29">
        <v>13.920924480431299</v>
      </c>
      <c r="L65" s="29">
        <v>12.8414561655703</v>
      </c>
      <c r="M65" s="29">
        <v>12.084884241256599</v>
      </c>
      <c r="N65" s="29">
        <v>11.695195019000501</v>
      </c>
      <c r="O65" s="29">
        <v>11.5226936386735</v>
      </c>
      <c r="P65" s="29">
        <v>13.655861106174299</v>
      </c>
      <c r="Q65" s="29"/>
      <c r="R65" s="29">
        <v>13.092464652675</v>
      </c>
      <c r="S65" s="29">
        <v>15.7183360086399</v>
      </c>
      <c r="T65" s="29">
        <v>11.8432255060664</v>
      </c>
      <c r="U65" s="29"/>
      <c r="V65" s="29">
        <v>10.6745514373677</v>
      </c>
      <c r="W65" s="29"/>
      <c r="X65" s="29" t="str">
        <f>+IFERROR(LN(VLOOKUP(X$2,Cartera!$C$44:$DG$82,Creditos2!$A65,0)/$A$1)," ")</f>
        <v xml:space="preserve"> </v>
      </c>
      <c r="Y65" s="29"/>
      <c r="Z65" s="29" t="str">
        <f>+IFERROR(LN(VLOOKUP(Z$2,Cartera!$C$44:$DG$82,Creditos2!$A65,0)/$A$1)," ")</f>
        <v xml:space="preserve"> </v>
      </c>
      <c r="AA65" s="29">
        <v>10.5184680497327</v>
      </c>
      <c r="AB65" s="29">
        <v>10.5966214415878</v>
      </c>
      <c r="AC65" s="29">
        <v>11.859872007892299</v>
      </c>
      <c r="AD65" s="29">
        <v>11.4361322398252</v>
      </c>
      <c r="AE65" s="29">
        <v>9.9743981731640403</v>
      </c>
      <c r="AF65" s="29">
        <f>+IFERROR(LN(VLOOKUP(AF$2,Cartera!$C$44:$DG$82,Creditos2!$A65,0)/$A$1)," ")</f>
        <v>9.2370379323392324</v>
      </c>
      <c r="AG65" s="29">
        <f>+IFERROR(LN(VLOOKUP(AG$2,Cartera!$C$44:$DG$82,Creditos2!$A65,0)/$A$1)," ")</f>
        <v>6.5490318383059272</v>
      </c>
      <c r="AH65" s="29"/>
      <c r="AI65" s="29">
        <v>12.5226660743482</v>
      </c>
      <c r="AJ65" s="29">
        <v>13.818509564778299</v>
      </c>
      <c r="AK65" s="29">
        <v>13.126380583631301</v>
      </c>
      <c r="AL65" s="29">
        <v>14.091213938973</v>
      </c>
      <c r="AM65" s="29">
        <v>12.8143917908214</v>
      </c>
      <c r="AN65" s="29">
        <v>11.510268388431101</v>
      </c>
      <c r="AO65" s="29">
        <v>10.0609370029937</v>
      </c>
      <c r="AP65" s="29">
        <v>11.951140093509</v>
      </c>
      <c r="AQ65" s="29">
        <v>11.2361133999814</v>
      </c>
    </row>
    <row r="66" spans="1:43" ht="16.5" x14ac:dyDescent="0.3">
      <c r="A66">
        <v>65</v>
      </c>
      <c r="B66" s="3">
        <v>42490</v>
      </c>
      <c r="C66" s="29">
        <v>16.839941947101501</v>
      </c>
      <c r="D66" s="29">
        <v>17.347777109776803</v>
      </c>
      <c r="E66" s="14">
        <v>16.511033397194399</v>
      </c>
      <c r="F66" s="29">
        <v>14.0195980896228</v>
      </c>
      <c r="G66" s="29">
        <v>12.0030160796102</v>
      </c>
      <c r="H66" s="29">
        <v>14.201510900379199</v>
      </c>
      <c r="I66" s="29">
        <v>14.5551524513819</v>
      </c>
      <c r="J66" s="29">
        <v>13.8543951963319</v>
      </c>
      <c r="K66" s="29">
        <v>13.938632026365299</v>
      </c>
      <c r="L66" s="29">
        <v>12.845149371068899</v>
      </c>
      <c r="M66" s="29">
        <v>12.104051389120301</v>
      </c>
      <c r="N66" s="29">
        <v>11.666322418415399</v>
      </c>
      <c r="O66" s="29">
        <v>11.530098075473401</v>
      </c>
      <c r="P66" s="29">
        <v>13.6627011949238</v>
      </c>
      <c r="Q66" s="29"/>
      <c r="R66" s="29">
        <v>13.1035806428906</v>
      </c>
      <c r="S66" s="29">
        <v>15.7160102320085</v>
      </c>
      <c r="T66" s="29">
        <v>11.857204972877399</v>
      </c>
      <c r="U66" s="29"/>
      <c r="V66" s="29">
        <v>10.4489266487327</v>
      </c>
      <c r="W66" s="29"/>
      <c r="X66" s="29" t="str">
        <f>+IFERROR(LN(VLOOKUP(X$2,Cartera!$C$44:$DG$82,Creditos2!$A66,0)/$A$1)," ")</f>
        <v xml:space="preserve"> </v>
      </c>
      <c r="Y66" s="29"/>
      <c r="Z66" s="29" t="str">
        <f>+IFERROR(LN(VLOOKUP(Z$2,Cartera!$C$44:$DG$82,Creditos2!$A66,0)/$A$1)," ")</f>
        <v xml:space="preserve"> </v>
      </c>
      <c r="AA66" s="29">
        <v>10.530188117393701</v>
      </c>
      <c r="AB66" s="29">
        <v>10.6092867503391</v>
      </c>
      <c r="AC66" s="29">
        <v>11.8873671030121</v>
      </c>
      <c r="AD66" s="29">
        <v>11.441826384619601</v>
      </c>
      <c r="AE66" s="29">
        <v>9.9906082509664405</v>
      </c>
      <c r="AF66" s="29">
        <f>+IFERROR(LN(VLOOKUP(AF$2,Cartera!$C$44:$DG$82,Creditos2!$A66,0)/$A$1)," ")</f>
        <v>9.3014246360725252</v>
      </c>
      <c r="AG66" s="29">
        <f>+IFERROR(LN(VLOOKUP(AG$2,Cartera!$C$44:$DG$82,Creditos2!$A66,0)/$A$1)," ")</f>
        <v>6.5030946921599169</v>
      </c>
      <c r="AH66" s="29"/>
      <c r="AI66" s="29">
        <v>12.5297321231628</v>
      </c>
      <c r="AJ66" s="29">
        <v>13.8407338323834</v>
      </c>
      <c r="AK66" s="29">
        <v>13.1579609249565</v>
      </c>
      <c r="AL66" s="29">
        <v>14.0854092637398</v>
      </c>
      <c r="AM66" s="29">
        <v>12.8392418324958</v>
      </c>
      <c r="AN66" s="29">
        <v>11.522813163839499</v>
      </c>
      <c r="AO66" s="29">
        <v>10.0628693216771</v>
      </c>
      <c r="AP66" s="29">
        <v>11.980798468939801</v>
      </c>
      <c r="AQ66" s="29">
        <v>11.240550198343399</v>
      </c>
    </row>
    <row r="67" spans="1:43" ht="16.5" x14ac:dyDescent="0.3">
      <c r="A67">
        <v>66</v>
      </c>
      <c r="B67" s="3">
        <v>42521</v>
      </c>
      <c r="C67" s="29">
        <v>16.841160726955401</v>
      </c>
      <c r="D67" s="29">
        <v>17.334880834588315</v>
      </c>
      <c r="E67" s="14">
        <v>16.5171365174442</v>
      </c>
      <c r="F67" s="29">
        <v>14.036394253883101</v>
      </c>
      <c r="G67" s="29">
        <v>11.9836684279895</v>
      </c>
      <c r="H67" s="29">
        <v>14.2207081199127</v>
      </c>
      <c r="I67" s="29">
        <v>14.5578338190331</v>
      </c>
      <c r="J67" s="29">
        <v>13.8668885203434</v>
      </c>
      <c r="K67" s="29">
        <v>13.9565301751354</v>
      </c>
      <c r="L67" s="29">
        <v>12.845930089228499</v>
      </c>
      <c r="M67" s="29">
        <v>12.096243539563901</v>
      </c>
      <c r="N67" s="29">
        <v>11.664221626820099</v>
      </c>
      <c r="O67" s="29">
        <v>11.5174537081963</v>
      </c>
      <c r="P67" s="29">
        <v>13.665050564910601</v>
      </c>
      <c r="Q67" s="29"/>
      <c r="R67" s="29">
        <v>13.1166598508254</v>
      </c>
      <c r="S67" s="29">
        <v>15.709859002227899</v>
      </c>
      <c r="T67" s="29">
        <v>11.869690279321899</v>
      </c>
      <c r="U67" s="29"/>
      <c r="V67" s="29">
        <v>12.878497223713801</v>
      </c>
      <c r="W67" s="29"/>
      <c r="X67" s="29" t="str">
        <f>+IFERROR(LN(VLOOKUP(X$2,Cartera!$C$44:$DG$82,Creditos2!$A67,0)/$A$1)," ")</f>
        <v xml:space="preserve"> </v>
      </c>
      <c r="Y67" s="29"/>
      <c r="Z67" s="29" t="str">
        <f>+IFERROR(LN(VLOOKUP(Z$2,Cartera!$C$44:$DG$82,Creditos2!$A67,0)/$A$1)," ")</f>
        <v xml:space="preserve"> </v>
      </c>
      <c r="AA67" s="29">
        <v>10.546416105315</v>
      </c>
      <c r="AB67" s="29">
        <v>10.5955098862407</v>
      </c>
      <c r="AC67" s="29">
        <v>11.9000286240633</v>
      </c>
      <c r="AD67" s="29">
        <v>11.4454118536661</v>
      </c>
      <c r="AE67" s="29">
        <v>10.0002052336717</v>
      </c>
      <c r="AF67" s="29">
        <f>+IFERROR(LN(VLOOKUP(AF$2,Cartera!$C$44:$DG$82,Creditos2!$A67,0)/$A$1)," ")</f>
        <v>9.3917019172731919</v>
      </c>
      <c r="AG67" s="29">
        <f>+IFERROR(LN(VLOOKUP(AG$2,Cartera!$C$44:$DG$82,Creditos2!$A67,0)/$A$1)," ")</f>
        <v>6.4809626985923696</v>
      </c>
      <c r="AH67" s="29"/>
      <c r="AI67" s="29">
        <v>12.5411631614231</v>
      </c>
      <c r="AJ67" s="29">
        <v>13.8629568614015</v>
      </c>
      <c r="AK67" s="29">
        <v>13.160830844903501</v>
      </c>
      <c r="AL67" s="29">
        <v>14.0780259102094</v>
      </c>
      <c r="AM67" s="29"/>
      <c r="AN67" s="29">
        <v>11.513551399346801</v>
      </c>
      <c r="AO67" s="29">
        <v>10.0632153849315</v>
      </c>
      <c r="AP67" s="29">
        <v>12.005888858364999</v>
      </c>
      <c r="AQ67" s="29">
        <v>11.241883338471601</v>
      </c>
    </row>
    <row r="68" spans="1:43" ht="16.5" x14ac:dyDescent="0.3">
      <c r="A68">
        <v>67</v>
      </c>
      <c r="B68" s="3">
        <v>42551</v>
      </c>
      <c r="C68" s="29">
        <v>16.803020494077501</v>
      </c>
      <c r="D68" s="29">
        <v>17.309641443903924</v>
      </c>
      <c r="E68" s="14">
        <v>16.523019853599699</v>
      </c>
      <c r="F68" s="29">
        <v>14.055213434578601</v>
      </c>
      <c r="G68" s="29">
        <v>11.940495864526399</v>
      </c>
      <c r="H68" s="29">
        <v>14.2177291111483</v>
      </c>
      <c r="I68" s="29">
        <v>14.5810956364317</v>
      </c>
      <c r="J68" s="29">
        <v>13.8828980706721</v>
      </c>
      <c r="K68" s="29">
        <v>13.983667609216999</v>
      </c>
      <c r="L68" s="29">
        <v>12.852065962016701</v>
      </c>
      <c r="M68" s="29">
        <v>12.1024637970055</v>
      </c>
      <c r="N68" s="29">
        <v>11.6813295174672</v>
      </c>
      <c r="O68" s="29">
        <v>11.5043377856496</v>
      </c>
      <c r="P68" s="29">
        <v>13.6586731619654</v>
      </c>
      <c r="Q68" s="29"/>
      <c r="R68" s="29">
        <v>13.0668924629495</v>
      </c>
      <c r="S68" s="29">
        <v>15.7278346499743</v>
      </c>
      <c r="T68" s="29">
        <v>11.8959178407518</v>
      </c>
      <c r="U68" s="29"/>
      <c r="V68" s="29">
        <v>12.825783318183801</v>
      </c>
      <c r="W68" s="29"/>
      <c r="X68" s="29" t="str">
        <f>+IFERROR(LN(VLOOKUP(X$2,Cartera!$C$44:$DG$82,Creditos2!$A68,0)/$A$1)," ")</f>
        <v xml:space="preserve"> </v>
      </c>
      <c r="Y68" s="29"/>
      <c r="Z68" s="29" t="str">
        <f>+IFERROR(LN(VLOOKUP(Z$2,Cartera!$C$44:$DG$82,Creditos2!$A68,0)/$A$1)," ")</f>
        <v xml:space="preserve"> </v>
      </c>
      <c r="AA68" s="29">
        <v>10.565937579968899</v>
      </c>
      <c r="AB68" s="29">
        <v>10.613649201558299</v>
      </c>
      <c r="AC68" s="29">
        <v>11.9042274152701</v>
      </c>
      <c r="AD68" s="29">
        <v>11.4560292076854</v>
      </c>
      <c r="AE68" s="29">
        <v>10.0128892530267</v>
      </c>
      <c r="AF68" s="29">
        <f>+IFERROR(LN(VLOOKUP(AF$2,Cartera!$C$44:$DG$82,Creditos2!$A68,0)/$A$1)," ")</f>
        <v>9.4692640613704988</v>
      </c>
      <c r="AG68" s="29" t="str">
        <f>+IFERROR(LN(VLOOKUP(AG$2,Cartera!$C$44:$DG$82,Creditos2!$A68,0)/$A$1)," ")</f>
        <v xml:space="preserve"> </v>
      </c>
      <c r="AH68" s="29"/>
      <c r="AI68" s="29">
        <v>12.551741025246001</v>
      </c>
      <c r="AJ68" s="29">
        <v>13.8885976536905</v>
      </c>
      <c r="AK68" s="29">
        <v>13.166395596827201</v>
      </c>
      <c r="AL68" s="29">
        <v>14.0660687954488</v>
      </c>
      <c r="AM68" s="29"/>
      <c r="AN68" s="29">
        <v>11.522494383352299</v>
      </c>
      <c r="AO68" s="29">
        <v>10.0578706284953</v>
      </c>
      <c r="AP68" s="29">
        <v>11.989978895677201</v>
      </c>
      <c r="AQ68" s="29">
        <v>11.243494358706799</v>
      </c>
    </row>
    <row r="69" spans="1:43" ht="16.5" x14ac:dyDescent="0.3">
      <c r="A69">
        <v>68</v>
      </c>
      <c r="B69" s="3">
        <v>42582</v>
      </c>
      <c r="C69" s="29">
        <v>16.833471668242101</v>
      </c>
      <c r="D69" s="29">
        <v>17.3349949579742</v>
      </c>
      <c r="E69" s="14">
        <v>16.549493868154102</v>
      </c>
      <c r="F69" s="29">
        <v>14.080016806362501</v>
      </c>
      <c r="G69" s="29">
        <v>11.914814151089701</v>
      </c>
      <c r="H69" s="29">
        <v>14.2349805462493</v>
      </c>
      <c r="I69" s="29">
        <v>14.5947976186942</v>
      </c>
      <c r="J69" s="29">
        <v>13.892379156036901</v>
      </c>
      <c r="K69" s="29">
        <v>14.0114725996385</v>
      </c>
      <c r="L69" s="29">
        <v>12.8521158894715</v>
      </c>
      <c r="M69" s="29">
        <v>12.1110049680532</v>
      </c>
      <c r="N69" s="29">
        <v>11.6873994955931</v>
      </c>
      <c r="O69" s="29">
        <v>11.502447538388701</v>
      </c>
      <c r="P69" s="29">
        <v>13.6589325549431</v>
      </c>
      <c r="Q69" s="29"/>
      <c r="R69" s="29">
        <v>13.0846245392604</v>
      </c>
      <c r="S69" s="29">
        <v>15.746541471610399</v>
      </c>
      <c r="T69" s="29">
        <v>11.909024962718499</v>
      </c>
      <c r="U69" s="29"/>
      <c r="V69" s="29">
        <v>12.784493305269899</v>
      </c>
      <c r="W69" s="29"/>
      <c r="X69" s="29" t="str">
        <f>+IFERROR(LN(VLOOKUP(X$2,Cartera!$C$44:$DG$82,Creditos2!$A69,0)/$A$1)," ")</f>
        <v xml:space="preserve"> </v>
      </c>
      <c r="Y69" s="29"/>
      <c r="Z69" s="29" t="str">
        <f>+IFERROR(LN(VLOOKUP(Z$2,Cartera!$C$44:$DG$82,Creditos2!$A69,0)/$A$1)," ")</f>
        <v xml:space="preserve"> </v>
      </c>
      <c r="AA69" s="29">
        <v>10.5876975979552</v>
      </c>
      <c r="AB69" s="29">
        <v>10.618050618904901</v>
      </c>
      <c r="AC69" s="29">
        <v>11.9109279274629</v>
      </c>
      <c r="AD69" s="29">
        <v>11.452471612223301</v>
      </c>
      <c r="AE69" s="29">
        <v>10.029140521087299</v>
      </c>
      <c r="AF69" s="29">
        <f>+IFERROR(LN(VLOOKUP(AF$2,Cartera!$C$44:$DG$82,Creditos2!$A69,0)/$A$1)," ")</f>
        <v>9.5815277486964323</v>
      </c>
      <c r="AG69" s="29" t="str">
        <f>+IFERROR(LN(VLOOKUP(AG$2,Cartera!$C$44:$DG$82,Creditos2!$A69,0)/$A$1)," ")</f>
        <v xml:space="preserve"> </v>
      </c>
      <c r="AH69" s="29"/>
      <c r="AI69" s="29">
        <v>12.560204246423</v>
      </c>
      <c r="AJ69" s="29">
        <v>13.9064745066143</v>
      </c>
      <c r="AK69" s="29">
        <v>13.148921083239699</v>
      </c>
      <c r="AL69" s="29">
        <v>14.061399578333999</v>
      </c>
      <c r="AM69" s="29"/>
      <c r="AN69" s="29">
        <v>11.524735432983899</v>
      </c>
      <c r="AO69" s="29">
        <v>10.054395032514501</v>
      </c>
      <c r="AP69" s="29">
        <v>12.0399726290124</v>
      </c>
      <c r="AQ69" s="29">
        <v>11.255542557910999</v>
      </c>
    </row>
    <row r="70" spans="1:43" ht="16.5" x14ac:dyDescent="0.3">
      <c r="A70">
        <v>69</v>
      </c>
      <c r="B70" s="3">
        <v>42613</v>
      </c>
      <c r="C70" s="29">
        <v>16.831138319330002</v>
      </c>
      <c r="D70" s="29">
        <v>17.333520850714478</v>
      </c>
      <c r="E70" s="14">
        <v>16.5959287449</v>
      </c>
      <c r="F70" s="29">
        <v>14.102570791549899</v>
      </c>
      <c r="G70" s="29">
        <v>11.894955898324801</v>
      </c>
      <c r="H70" s="29">
        <v>14.2489455121361</v>
      </c>
      <c r="I70" s="29">
        <v>14.6064299248167</v>
      </c>
      <c r="J70" s="29">
        <v>13.9019556821849</v>
      </c>
      <c r="K70" s="29">
        <v>14.0376382709133</v>
      </c>
      <c r="L70" s="29">
        <v>12.858360053423899</v>
      </c>
      <c r="M70" s="29">
        <v>12.1172199764514</v>
      </c>
      <c r="N70" s="29">
        <v>11.6079461232392</v>
      </c>
      <c r="O70" s="29">
        <v>11.5106814810215</v>
      </c>
      <c r="P70" s="29">
        <v>13.6724750676652</v>
      </c>
      <c r="Q70" s="29"/>
      <c r="R70" s="29">
        <v>13.0983855344052</v>
      </c>
      <c r="S70" s="29">
        <v>15.7625836993052</v>
      </c>
      <c r="T70" s="29">
        <v>11.9206514833699</v>
      </c>
      <c r="U70" s="29"/>
      <c r="V70" s="29">
        <v>12.824303207653699</v>
      </c>
      <c r="W70" s="29"/>
      <c r="X70" s="29" t="str">
        <f>+IFERROR(LN(VLOOKUP(X$2,Cartera!$C$44:$DG$82,Creditos2!$A70,0)/$A$1)," ")</f>
        <v xml:space="preserve"> </v>
      </c>
      <c r="Y70" s="29"/>
      <c r="Z70" s="29" t="str">
        <f>+IFERROR(LN(VLOOKUP(Z$2,Cartera!$C$44:$DG$82,Creditos2!$A70,0)/$A$1)," ")</f>
        <v xml:space="preserve"> </v>
      </c>
      <c r="AA70" s="29">
        <v>10.615127753599999</v>
      </c>
      <c r="AB70" s="29"/>
      <c r="AC70" s="29">
        <v>11.927501914111501</v>
      </c>
      <c r="AD70" s="29">
        <v>11.4353203375055</v>
      </c>
      <c r="AE70" s="29">
        <v>10.0491183673729</v>
      </c>
      <c r="AF70" s="29">
        <f>+IFERROR(LN(VLOOKUP(AF$2,Cartera!$C$44:$DG$82,Creditos2!$A70,0)/$A$1)," ")</f>
        <v>9.638695920143391</v>
      </c>
      <c r="AG70" s="29" t="str">
        <f>+IFERROR(LN(VLOOKUP(AG$2,Cartera!$C$44:$DG$82,Creditos2!$A70,0)/$A$1)," ")</f>
        <v xml:space="preserve"> </v>
      </c>
      <c r="AH70" s="29"/>
      <c r="AI70" s="29">
        <v>12.5643797166213</v>
      </c>
      <c r="AJ70" s="29">
        <v>13.9239199369507</v>
      </c>
      <c r="AK70" s="29">
        <v>13.179456209890001</v>
      </c>
      <c r="AL70" s="29">
        <v>14.062415651883001</v>
      </c>
      <c r="AM70" s="29"/>
      <c r="AN70" s="29">
        <v>11.5182486867596</v>
      </c>
      <c r="AO70" s="29">
        <v>10.0705216772889</v>
      </c>
      <c r="AP70" s="29">
        <v>12.0419219744812</v>
      </c>
      <c r="AQ70" s="29">
        <v>11.265223596201601</v>
      </c>
    </row>
    <row r="71" spans="1:43" ht="16.5" x14ac:dyDescent="0.3">
      <c r="A71">
        <v>70</v>
      </c>
      <c r="B71" s="3">
        <v>42643</v>
      </c>
      <c r="C71" s="29">
        <v>16.8014453585943</v>
      </c>
      <c r="D71" s="29">
        <v>17.341702767276796</v>
      </c>
      <c r="E71" s="14">
        <v>16.6269524170099</v>
      </c>
      <c r="F71" s="29">
        <v>14.133961295299599</v>
      </c>
      <c r="G71" s="29">
        <v>11.8778106307507</v>
      </c>
      <c r="H71" s="29">
        <v>14.2733996344259</v>
      </c>
      <c r="I71" s="29">
        <v>14.6207253335786</v>
      </c>
      <c r="J71" s="29">
        <v>13.9148938815898</v>
      </c>
      <c r="K71" s="29">
        <v>14.060269976471799</v>
      </c>
      <c r="L71" s="29">
        <v>12.871446531080201</v>
      </c>
      <c r="M71" s="29">
        <v>12.117612256096301</v>
      </c>
      <c r="N71" s="29">
        <v>11.6147431435523</v>
      </c>
      <c r="O71" s="29">
        <v>11.5103340537986</v>
      </c>
      <c r="P71" s="29">
        <v>13.6869418904559</v>
      </c>
      <c r="Q71" s="29"/>
      <c r="R71" s="29">
        <v>13.1118932054863</v>
      </c>
      <c r="S71" s="29">
        <v>15.7835767264054</v>
      </c>
      <c r="T71" s="29">
        <v>11.9678094564253</v>
      </c>
      <c r="U71" s="29"/>
      <c r="V71" s="29">
        <v>12.8691056650942</v>
      </c>
      <c r="W71" s="29"/>
      <c r="X71" s="29" t="str">
        <f>+IFERROR(LN(VLOOKUP(X$2,Cartera!$C$44:$DG$82,Creditos2!$A71,0)/$A$1)," ")</f>
        <v xml:space="preserve"> </v>
      </c>
      <c r="Y71" s="29"/>
      <c r="Z71" s="29" t="str">
        <f>+IFERROR(LN(VLOOKUP(Z$2,Cartera!$C$44:$DG$82,Creditos2!$A71,0)/$A$1)," ")</f>
        <v xml:space="preserve"> </v>
      </c>
      <c r="AA71" s="29">
        <v>10.6413954077043</v>
      </c>
      <c r="AB71" s="29"/>
      <c r="AC71" s="29">
        <v>11.9607641016924</v>
      </c>
      <c r="AD71" s="29">
        <v>11.423168053679801</v>
      </c>
      <c r="AE71" s="29">
        <v>10.0761878994164</v>
      </c>
      <c r="AF71" s="29">
        <f>+IFERROR(LN(VLOOKUP(AF$2,Cartera!$C$44:$DG$82,Creditos2!$A71,0)/$A$1)," ")</f>
        <v>9.7520143857195496</v>
      </c>
      <c r="AG71" s="29" t="str">
        <f>+IFERROR(LN(VLOOKUP(AG$2,Cartera!$C$44:$DG$82,Creditos2!$A71,0)/$A$1)," ")</f>
        <v xml:space="preserve"> </v>
      </c>
      <c r="AH71" s="29"/>
      <c r="AI71" s="29">
        <v>12.567245747351301</v>
      </c>
      <c r="AJ71" s="29">
        <v>13.943375339629499</v>
      </c>
      <c r="AK71" s="29">
        <v>13.153761017485399</v>
      </c>
      <c r="AL71" s="29">
        <v>14.072111708930301</v>
      </c>
      <c r="AM71" s="29"/>
      <c r="AN71" s="29">
        <v>11.5252600306536</v>
      </c>
      <c r="AO71" s="29">
        <v>10.0711194683625</v>
      </c>
      <c r="AP71" s="29">
        <v>12.1061695442247</v>
      </c>
      <c r="AQ71" s="29">
        <v>11.276773159348</v>
      </c>
    </row>
    <row r="72" spans="1:43" ht="16.5" x14ac:dyDescent="0.3">
      <c r="A72">
        <v>71</v>
      </c>
      <c r="B72" s="3">
        <v>42674</v>
      </c>
      <c r="C72" s="29">
        <v>16.806622769239102</v>
      </c>
      <c r="D72" s="29">
        <v>17.314447183473611</v>
      </c>
      <c r="E72" s="14">
        <v>16.648031705955798</v>
      </c>
      <c r="F72" s="29">
        <v>14.155132531944799</v>
      </c>
      <c r="G72" s="29">
        <v>11.862682053519199</v>
      </c>
      <c r="H72" s="29">
        <v>14.2978748044418</v>
      </c>
      <c r="I72" s="29">
        <v>14.6343113348277</v>
      </c>
      <c r="J72" s="29">
        <v>13.9263670528091</v>
      </c>
      <c r="K72" s="29">
        <v>14.0835569582128</v>
      </c>
      <c r="L72" s="29">
        <v>12.883071343711499</v>
      </c>
      <c r="M72" s="29">
        <v>12.117846559590999</v>
      </c>
      <c r="N72" s="29">
        <v>11.608483434792101</v>
      </c>
      <c r="O72" s="29">
        <v>11.522066132982699</v>
      </c>
      <c r="P72" s="29">
        <v>13.6911138684191</v>
      </c>
      <c r="Q72" s="29"/>
      <c r="R72" s="29">
        <v>13.128829965396701</v>
      </c>
      <c r="S72" s="29">
        <v>15.798002571256999</v>
      </c>
      <c r="T72" s="29">
        <v>11.9987659651092</v>
      </c>
      <c r="U72" s="29"/>
      <c r="V72" s="29">
        <v>12.9184857581457</v>
      </c>
      <c r="W72" s="29"/>
      <c r="X72" s="29" t="str">
        <f>+IFERROR(LN(VLOOKUP(X$2,Cartera!$C$44:$DG$82,Creditos2!$A72,0)/$A$1)," ")</f>
        <v xml:space="preserve"> </v>
      </c>
      <c r="Y72" s="29"/>
      <c r="Z72" s="29" t="str">
        <f>+IFERROR(LN(VLOOKUP(Z$2,Cartera!$C$44:$DG$82,Creditos2!$A72,0)/$A$1)," ")</f>
        <v xml:space="preserve"> </v>
      </c>
      <c r="AA72" s="29">
        <v>10.667029577105399</v>
      </c>
      <c r="AB72" s="29"/>
      <c r="AC72" s="29">
        <v>11.9777643014214</v>
      </c>
      <c r="AD72" s="29">
        <v>11.4189142660691</v>
      </c>
      <c r="AE72" s="29">
        <v>10.0780862730743</v>
      </c>
      <c r="AF72" s="29">
        <f>+IFERROR(LN(VLOOKUP(AF$2,Cartera!$C$44:$DG$82,Creditos2!$A72,0)/$A$1)," ")</f>
        <v>9.852148240247665</v>
      </c>
      <c r="AG72" s="29" t="str">
        <f>+IFERROR(LN(VLOOKUP(AG$2,Cartera!$C$44:$DG$82,Creditos2!$A72,0)/$A$1)," ")</f>
        <v xml:space="preserve"> </v>
      </c>
      <c r="AH72" s="29"/>
      <c r="AI72" s="29">
        <v>12.5704257524011</v>
      </c>
      <c r="AJ72" s="29">
        <v>13.962091840892301</v>
      </c>
      <c r="AK72" s="29">
        <v>13.1060249903745</v>
      </c>
      <c r="AL72" s="29">
        <v>14.0732484570448</v>
      </c>
      <c r="AM72" s="29"/>
      <c r="AN72" s="29">
        <v>11.5312464902043</v>
      </c>
      <c r="AO72" s="29">
        <v>10.052640419581699</v>
      </c>
      <c r="AP72" s="29">
        <v>12.097154990226599</v>
      </c>
      <c r="AQ72" s="29">
        <v>11.288764560109399</v>
      </c>
    </row>
    <row r="73" spans="1:43" ht="16.5" x14ac:dyDescent="0.3">
      <c r="A73">
        <v>72</v>
      </c>
      <c r="B73" s="3">
        <v>42704</v>
      </c>
      <c r="C73" s="29">
        <v>16.791206623966001</v>
      </c>
      <c r="D73" s="29">
        <v>17.341993196568925</v>
      </c>
      <c r="E73" s="14">
        <v>16.652070923829399</v>
      </c>
      <c r="F73" s="29">
        <v>14.187970267491799</v>
      </c>
      <c r="G73" s="29">
        <v>11.800881042740601</v>
      </c>
      <c r="H73" s="29">
        <v>14.3191638819356</v>
      </c>
      <c r="I73" s="29">
        <v>14.6481623434415</v>
      </c>
      <c r="J73" s="29">
        <v>13.941816214325501</v>
      </c>
      <c r="K73" s="29">
        <v>14.106790324401301</v>
      </c>
      <c r="L73" s="29">
        <v>12.901240636208399</v>
      </c>
      <c r="M73" s="29">
        <v>12.1254053358871</v>
      </c>
      <c r="N73" s="29">
        <v>11.611014969734899</v>
      </c>
      <c r="O73" s="29">
        <v>11.522334049147901</v>
      </c>
      <c r="P73" s="29">
        <v>13.6926803826388</v>
      </c>
      <c r="Q73" s="29"/>
      <c r="R73" s="29">
        <v>13.1457616839458</v>
      </c>
      <c r="S73" s="29">
        <v>15.809710325264399</v>
      </c>
      <c r="T73" s="29">
        <v>11.7693079223636</v>
      </c>
      <c r="U73" s="29"/>
      <c r="V73" s="29">
        <v>12.961627784006501</v>
      </c>
      <c r="W73" s="29"/>
      <c r="X73" s="29" t="str">
        <f>+IFERROR(LN(VLOOKUP(X$2,Cartera!$C$44:$DG$82,Creditos2!$A73,0)/$A$1)," ")</f>
        <v xml:space="preserve"> </v>
      </c>
      <c r="Y73" s="29"/>
      <c r="Z73" s="29" t="str">
        <f>+IFERROR(LN(VLOOKUP(Z$2,Cartera!$C$44:$DG$82,Creditos2!$A73,0)/$A$1)," ")</f>
        <v xml:space="preserve"> </v>
      </c>
      <c r="AA73" s="29">
        <v>10.6688105641954</v>
      </c>
      <c r="AB73" s="29"/>
      <c r="AC73" s="29">
        <v>11.998924806160201</v>
      </c>
      <c r="AD73" s="29">
        <v>11.411102364407199</v>
      </c>
      <c r="AE73" s="29">
        <v>10.101571027501199</v>
      </c>
      <c r="AF73" s="29">
        <f>+IFERROR(LN(VLOOKUP(AF$2,Cartera!$C$44:$DG$82,Creditos2!$A73,0)/$A$1)," ")</f>
        <v>9.9650909413215079</v>
      </c>
      <c r="AG73" s="29" t="str">
        <f>+IFERROR(LN(VLOOKUP(AG$2,Cartera!$C$44:$DG$82,Creditos2!$A73,0)/$A$1)," ")</f>
        <v xml:space="preserve"> </v>
      </c>
      <c r="AH73" s="29"/>
      <c r="AI73" s="29">
        <v>12.577024365984</v>
      </c>
      <c r="AJ73" s="29">
        <v>13.9702879668426</v>
      </c>
      <c r="AK73" s="29">
        <v>13.094325453982799</v>
      </c>
      <c r="AL73" s="29">
        <v>14.075761372424701</v>
      </c>
      <c r="AM73" s="29"/>
      <c r="AN73" s="29">
        <v>11.5299734642873</v>
      </c>
      <c r="AO73" s="29">
        <v>10.030672545908301</v>
      </c>
      <c r="AP73" s="29">
        <v>12.081366158495801</v>
      </c>
      <c r="AQ73" s="29">
        <v>11.2973440054781</v>
      </c>
    </row>
    <row r="74" spans="1:43" ht="16.5" x14ac:dyDescent="0.3">
      <c r="A74">
        <v>73</v>
      </c>
      <c r="B74" s="3">
        <v>42735</v>
      </c>
      <c r="C74" s="29">
        <v>16.849726826493299</v>
      </c>
      <c r="D74" s="29">
        <v>17.306397752069596</v>
      </c>
      <c r="E74" s="14">
        <v>16.645404596194702</v>
      </c>
      <c r="F74" s="29">
        <v>14.237656224323599</v>
      </c>
      <c r="G74" s="29">
        <v>11.7514239414341</v>
      </c>
      <c r="H74" s="29">
        <v>14.347945200908701</v>
      </c>
      <c r="I74" s="29">
        <v>14.658075290606901</v>
      </c>
      <c r="J74" s="29">
        <v>13.9559186138078</v>
      </c>
      <c r="K74" s="29">
        <v>14.1307260910192</v>
      </c>
      <c r="L74" s="29">
        <v>12.9293223548928</v>
      </c>
      <c r="M74" s="29">
        <v>12.13545637024</v>
      </c>
      <c r="N74" s="29">
        <v>11.6269410148287</v>
      </c>
      <c r="O74" s="29">
        <v>11.5147334952214</v>
      </c>
      <c r="P74" s="29">
        <v>13.6871346194296</v>
      </c>
      <c r="Q74" s="29"/>
      <c r="R74" s="29">
        <v>13.156962524028501</v>
      </c>
      <c r="S74" s="29">
        <v>15.822369094965399</v>
      </c>
      <c r="T74" s="29">
        <v>11.7947020639306</v>
      </c>
      <c r="U74" s="29"/>
      <c r="V74" s="29">
        <v>13.0038864018957</v>
      </c>
      <c r="W74" s="29"/>
      <c r="X74" s="29" t="str">
        <f>+IFERROR(LN(VLOOKUP(X$2,Cartera!$C$44:$DG$82,Creditos2!$A74,0)/$A$1)," ")</f>
        <v xml:space="preserve"> </v>
      </c>
      <c r="Y74" s="29"/>
      <c r="Z74" s="29" t="str">
        <f>+IFERROR(LN(VLOOKUP(Z$2,Cartera!$C$44:$DG$82,Creditos2!$A74,0)/$A$1)," ")</f>
        <v xml:space="preserve"> </v>
      </c>
      <c r="AA74" s="29">
        <v>10.676020629049299</v>
      </c>
      <c r="AB74" s="29"/>
      <c r="AC74" s="29">
        <v>12.027872140798101</v>
      </c>
      <c r="AD74" s="29">
        <v>11.415000321904699</v>
      </c>
      <c r="AE74" s="29">
        <v>10.1066639418877</v>
      </c>
      <c r="AF74" s="29">
        <f>+IFERROR(LN(VLOOKUP(AF$2,Cartera!$C$44:$DG$82,Creditos2!$A74,0)/$A$1)," ")</f>
        <v>10.03126284951972</v>
      </c>
      <c r="AG74" s="29" t="str">
        <f>+IFERROR(LN(VLOOKUP(AG$2,Cartera!$C$44:$DG$82,Creditos2!$A74,0)/$A$1)," ")</f>
        <v xml:space="preserve"> </v>
      </c>
      <c r="AH74" s="29"/>
      <c r="AI74" s="29">
        <v>12.5852942245281</v>
      </c>
      <c r="AJ74" s="29">
        <v>13.984445543193999</v>
      </c>
      <c r="AK74" s="29">
        <v>13.102638709410501</v>
      </c>
      <c r="AL74" s="29">
        <v>14.076487675255301</v>
      </c>
      <c r="AM74" s="29"/>
      <c r="AN74" s="29">
        <v>11.5399329280219</v>
      </c>
      <c r="AO74" s="29">
        <v>10.026947100031</v>
      </c>
      <c r="AP74" s="29">
        <v>12.1129586202225</v>
      </c>
      <c r="AQ74" s="29">
        <v>11.313642726954001</v>
      </c>
    </row>
    <row r="75" spans="1:43" ht="16.5" x14ac:dyDescent="0.3">
      <c r="A75">
        <v>74</v>
      </c>
      <c r="B75" s="3">
        <v>42766</v>
      </c>
      <c r="C75" s="29">
        <v>16.829031314535101</v>
      </c>
      <c r="D75" s="29">
        <v>17.315661364982599</v>
      </c>
      <c r="E75" s="14">
        <v>16.629442607153099</v>
      </c>
      <c r="F75" s="29">
        <v>14.259145912392</v>
      </c>
      <c r="G75" s="29">
        <v>11.7158047344178</v>
      </c>
      <c r="H75" s="29">
        <v>14.364375724338</v>
      </c>
      <c r="I75" s="29">
        <v>14.6677034999739</v>
      </c>
      <c r="J75" s="29">
        <v>13.9738786450389</v>
      </c>
      <c r="K75" s="29">
        <v>14.1503942467616</v>
      </c>
      <c r="L75" s="29">
        <v>12.952466667061699</v>
      </c>
      <c r="M75" s="29">
        <v>12.1475233293526</v>
      </c>
      <c r="N75" s="29">
        <v>11.623514489488199</v>
      </c>
      <c r="O75" s="29">
        <v>11.526281260374899</v>
      </c>
      <c r="P75" s="29">
        <v>13.6871122778259</v>
      </c>
      <c r="Q75" s="29"/>
      <c r="R75" s="29">
        <v>13.1640547536608</v>
      </c>
      <c r="S75" s="29">
        <v>15.8202751877003</v>
      </c>
      <c r="T75" s="29">
        <v>11.808721266695001</v>
      </c>
      <c r="U75" s="29"/>
      <c r="V75" s="29">
        <v>13.079528687527899</v>
      </c>
      <c r="W75" s="29"/>
      <c r="X75" s="29" t="str">
        <f>+IFERROR(LN(VLOOKUP(X$2,Cartera!$C$44:$DG$82,Creditos2!$A75,0)/$A$1)," ")</f>
        <v xml:space="preserve"> </v>
      </c>
      <c r="Y75" s="29"/>
      <c r="Z75" s="29" t="str">
        <f>+IFERROR(LN(VLOOKUP(Z$2,Cartera!$C$44:$DG$82,Creditos2!$A75,0)/$A$1)," ")</f>
        <v xml:space="preserve"> </v>
      </c>
      <c r="AA75" s="29">
        <v>10.686831296913001</v>
      </c>
      <c r="AB75" s="29"/>
      <c r="AC75" s="29">
        <v>12.047079466796299</v>
      </c>
      <c r="AD75" s="29">
        <v>11.3471812962929</v>
      </c>
      <c r="AE75" s="29">
        <v>10.1213566059005</v>
      </c>
      <c r="AF75" s="29">
        <f>+IFERROR(LN(VLOOKUP(AF$2,Cartera!$C$44:$DG$82,Creditos2!$A75,0)/$A$1)," ")</f>
        <v>10.089209118575688</v>
      </c>
      <c r="AG75" s="29" t="str">
        <f>+IFERROR(LN(VLOOKUP(AG$2,Cartera!$C$44:$DG$82,Creditos2!$A75,0)/$A$1)," ")</f>
        <v xml:space="preserve"> </v>
      </c>
      <c r="AH75" s="29"/>
      <c r="AI75" s="29">
        <v>12.5889237584369</v>
      </c>
      <c r="AJ75" s="29">
        <v>14.005959089034601</v>
      </c>
      <c r="AK75" s="29">
        <v>13.1303684833382</v>
      </c>
      <c r="AL75" s="29">
        <v>14.0739153512969</v>
      </c>
      <c r="AM75" s="29"/>
      <c r="AN75" s="29">
        <v>11.5519245031886</v>
      </c>
      <c r="AO75" s="29">
        <v>10.0059844133547</v>
      </c>
      <c r="AP75" s="29">
        <v>12.175371595223901</v>
      </c>
      <c r="AQ75" s="29">
        <v>11.3185398654628</v>
      </c>
    </row>
    <row r="76" spans="1:43" ht="16.5" x14ac:dyDescent="0.3">
      <c r="A76">
        <v>75</v>
      </c>
      <c r="B76" s="3">
        <v>42794</v>
      </c>
      <c r="C76" s="29">
        <v>16.782722015021999</v>
      </c>
      <c r="D76" s="29">
        <v>17.32834776103179</v>
      </c>
      <c r="E76" s="14">
        <v>16.6379276291743</v>
      </c>
      <c r="F76" s="29">
        <v>14.2806417368992</v>
      </c>
      <c r="G76" s="29">
        <v>11.690451658583999</v>
      </c>
      <c r="H76" s="29">
        <v>14.3801563040057</v>
      </c>
      <c r="I76" s="29">
        <v>14.6764432672478</v>
      </c>
      <c r="J76" s="29">
        <v>13.9907157227318</v>
      </c>
      <c r="K76" s="29">
        <v>14.1730176072661</v>
      </c>
      <c r="L76" s="29">
        <v>12.9815591091459</v>
      </c>
      <c r="M76" s="29">
        <v>12.1484509028207</v>
      </c>
      <c r="N76" s="29">
        <v>11.620370957927801</v>
      </c>
      <c r="O76" s="29">
        <v>11.520202778639201</v>
      </c>
      <c r="P76" s="29">
        <v>13.686231455940201</v>
      </c>
      <c r="Q76" s="29"/>
      <c r="R76" s="29">
        <v>13.169194117409299</v>
      </c>
      <c r="S76" s="29">
        <v>15.8176127275376</v>
      </c>
      <c r="T76" s="29">
        <v>11.8130313692083</v>
      </c>
      <c r="U76" s="29"/>
      <c r="V76" s="29">
        <v>13.1314243327194</v>
      </c>
      <c r="W76" s="29"/>
      <c r="X76" s="29" t="str">
        <f>+IFERROR(LN(VLOOKUP(X$2,Cartera!$C$44:$DG$82,Creditos2!$A76,0)/$A$1)," ")</f>
        <v xml:space="preserve"> </v>
      </c>
      <c r="Y76" s="29"/>
      <c r="Z76" s="29" t="str">
        <f>+IFERROR(LN(VLOOKUP(Z$2,Cartera!$C$44:$DG$82,Creditos2!$A76,0)/$A$1)," ")</f>
        <v xml:space="preserve"> </v>
      </c>
      <c r="AA76" s="29">
        <v>10.7041686454205</v>
      </c>
      <c r="AB76" s="29"/>
      <c r="AC76" s="29">
        <v>12.0722928278637</v>
      </c>
      <c r="AD76" s="29">
        <v>11.335865733854099</v>
      </c>
      <c r="AE76" s="29">
        <v>10.125509980672</v>
      </c>
      <c r="AF76" s="29">
        <f>+IFERROR(LN(VLOOKUP(AF$2,Cartera!$C$44:$DG$82,Creditos2!$A76,0)/$A$1)," ")</f>
        <v>10.164179177768371</v>
      </c>
      <c r="AG76" s="29" t="str">
        <f>+IFERROR(LN(VLOOKUP(AG$2,Cartera!$C$44:$DG$82,Creditos2!$A76,0)/$A$1)," ")</f>
        <v xml:space="preserve"> </v>
      </c>
      <c r="AH76" s="29"/>
      <c r="AI76" s="29">
        <v>12.597063318757799</v>
      </c>
      <c r="AJ76" s="29">
        <v>14.0204619378305</v>
      </c>
      <c r="AK76" s="29">
        <v>13.171857692282201</v>
      </c>
      <c r="AL76" s="29">
        <v>14.075340062143599</v>
      </c>
      <c r="AM76" s="29"/>
      <c r="AN76" s="29">
        <v>11.5647309171176</v>
      </c>
      <c r="AO76" s="29">
        <v>10.007286022323999</v>
      </c>
      <c r="AP76" s="29">
        <v>12.245791862278899</v>
      </c>
      <c r="AQ76" s="29">
        <v>11.3385196275169</v>
      </c>
    </row>
    <row r="77" spans="1:43" ht="16.5" x14ac:dyDescent="0.3">
      <c r="A77">
        <v>76</v>
      </c>
      <c r="B77" s="3">
        <v>42825</v>
      </c>
      <c r="C77" s="29">
        <v>16.7781169738778</v>
      </c>
      <c r="D77" s="29">
        <v>17.270280970325921</v>
      </c>
      <c r="E77" s="14">
        <v>16.7086051968801</v>
      </c>
      <c r="F77" s="29">
        <v>14.287626550539301</v>
      </c>
      <c r="G77" s="29">
        <v>11.6798279212565</v>
      </c>
      <c r="H77" s="29">
        <v>14.3793782162409</v>
      </c>
      <c r="I77" s="29">
        <v>14.6872998197414</v>
      </c>
      <c r="J77" s="29">
        <v>13.998768602695</v>
      </c>
      <c r="K77" s="29">
        <v>14.195854632050301</v>
      </c>
      <c r="L77" s="29">
        <v>13.008742385790899</v>
      </c>
      <c r="M77" s="29">
        <v>12.1596419209475</v>
      </c>
      <c r="N77" s="29">
        <v>11.604754451919501</v>
      </c>
      <c r="O77" s="29">
        <v>11.4956752590978</v>
      </c>
      <c r="P77" s="29">
        <v>13.6833376836596</v>
      </c>
      <c r="Q77" s="29"/>
      <c r="R77" s="29">
        <v>13.174416270108299</v>
      </c>
      <c r="S77" s="29">
        <v>15.8097497737749</v>
      </c>
      <c r="T77" s="29">
        <v>11.819062780664099</v>
      </c>
      <c r="U77" s="29"/>
      <c r="V77" s="29">
        <v>13.0544464986131</v>
      </c>
      <c r="W77" s="29"/>
      <c r="X77" s="29" t="str">
        <f>+IFERROR(LN(VLOOKUP(X$2,Cartera!$C$44:$DG$82,Creditos2!$A77,0)/$A$1)," ")</f>
        <v xml:space="preserve"> </v>
      </c>
      <c r="Y77" s="29"/>
      <c r="Z77" s="29" t="str">
        <f>+IFERROR(LN(VLOOKUP(Z$2,Cartera!$C$44:$DG$82,Creditos2!$A77,0)/$A$1)," ")</f>
        <v xml:space="preserve"> </v>
      </c>
      <c r="AA77" s="29">
        <v>10.717209729947401</v>
      </c>
      <c r="AB77" s="29"/>
      <c r="AC77" s="29">
        <v>12.1031431805804</v>
      </c>
      <c r="AD77" s="29">
        <v>11.302984696252601</v>
      </c>
      <c r="AE77" s="29">
        <v>10.1305471520708</v>
      </c>
      <c r="AF77" s="29">
        <f>+IFERROR(LN(VLOOKUP(AF$2,Cartera!$C$44:$DG$82,Creditos2!$A77,0)/$A$1)," ")</f>
        <v>10.230492262874574</v>
      </c>
      <c r="AG77" s="29" t="str">
        <f>+IFERROR(LN(VLOOKUP(AG$2,Cartera!$C$44:$DG$82,Creditos2!$A77,0)/$A$1)," ")</f>
        <v xml:space="preserve"> </v>
      </c>
      <c r="AH77" s="29"/>
      <c r="AI77" s="29">
        <v>12.6015013920277</v>
      </c>
      <c r="AJ77" s="29">
        <v>14.0420127849483</v>
      </c>
      <c r="AK77" s="29">
        <v>13.2035890925389</v>
      </c>
      <c r="AL77" s="29">
        <v>14.070934662209201</v>
      </c>
      <c r="AM77" s="29"/>
      <c r="AN77" s="29">
        <v>11.5685638606718</v>
      </c>
      <c r="AO77" s="29">
        <v>10.009995480481599</v>
      </c>
      <c r="AP77" s="29">
        <v>12.2313193439391</v>
      </c>
      <c r="AQ77" s="29">
        <v>11.3500265678441</v>
      </c>
    </row>
    <row r="78" spans="1:43" ht="16.5" x14ac:dyDescent="0.3">
      <c r="A78">
        <v>77</v>
      </c>
      <c r="B78" s="3">
        <v>42855</v>
      </c>
      <c r="C78" s="29">
        <v>16.746177623155699</v>
      </c>
      <c r="D78" s="29">
        <v>17.319553816026975</v>
      </c>
      <c r="E78" s="14">
        <v>16.6963274304515</v>
      </c>
      <c r="F78" s="29">
        <v>14.2973994890387</v>
      </c>
      <c r="G78" s="29">
        <v>11.651596321978801</v>
      </c>
      <c r="H78" s="29">
        <v>14.382921825394799</v>
      </c>
      <c r="I78" s="29">
        <v>14.696267706675499</v>
      </c>
      <c r="J78" s="29">
        <v>14.0122289316198</v>
      </c>
      <c r="K78" s="29">
        <v>14.2177840523382</v>
      </c>
      <c r="L78" s="29">
        <v>13.022652058137901</v>
      </c>
      <c r="M78" s="29">
        <v>12.1439880786196</v>
      </c>
      <c r="N78" s="29">
        <v>11.625579631741999</v>
      </c>
      <c r="O78" s="29">
        <v>11.5075039447013</v>
      </c>
      <c r="P78" s="29">
        <v>13.679664908678401</v>
      </c>
      <c r="Q78" s="29"/>
      <c r="R78" s="29">
        <v>13.178179450349599</v>
      </c>
      <c r="S78" s="29">
        <v>15.804280389275799</v>
      </c>
      <c r="T78" s="29">
        <v>11.837713921368</v>
      </c>
      <c r="U78" s="29"/>
      <c r="V78" s="29">
        <v>13.0340156041099</v>
      </c>
      <c r="W78" s="29"/>
      <c r="X78" s="29" t="str">
        <f>+IFERROR(LN(VLOOKUP(X$2,Cartera!$C$44:$DG$82,Creditos2!$A78,0)/$A$1)," ")</f>
        <v xml:space="preserve"> </v>
      </c>
      <c r="Y78" s="29"/>
      <c r="Z78" s="29" t="str">
        <f>+IFERROR(LN(VLOOKUP(Z$2,Cartera!$C$44:$DG$82,Creditos2!$A78,0)/$A$1)," ")</f>
        <v xml:space="preserve"> </v>
      </c>
      <c r="AA78" s="29">
        <v>10.741480151422801</v>
      </c>
      <c r="AB78" s="29"/>
      <c r="AC78" s="29">
        <v>12.1049061479497</v>
      </c>
      <c r="AD78" s="29">
        <v>11.272197058324201</v>
      </c>
      <c r="AE78" s="29">
        <v>10.147004031251299</v>
      </c>
      <c r="AF78" s="29">
        <f>+IFERROR(LN(VLOOKUP(AF$2,Cartera!$C$44:$DG$82,Creditos2!$A78,0)/$A$1)," ")</f>
        <v>10.300199544317062</v>
      </c>
      <c r="AG78" s="29" t="str">
        <f>+IFERROR(LN(VLOOKUP(AG$2,Cartera!$C$44:$DG$82,Creditos2!$A78,0)/$A$1)," ")</f>
        <v xml:space="preserve"> </v>
      </c>
      <c r="AH78" s="29"/>
      <c r="AI78" s="29">
        <v>12.605130084906101</v>
      </c>
      <c r="AJ78" s="29">
        <v>14.0583101611644</v>
      </c>
      <c r="AK78" s="29">
        <v>13.2292883323632</v>
      </c>
      <c r="AL78" s="29">
        <v>14.0642697701582</v>
      </c>
      <c r="AM78" s="29"/>
      <c r="AN78" s="29">
        <v>11.574672536252301</v>
      </c>
      <c r="AO78" s="29">
        <v>10.0020725911833</v>
      </c>
      <c r="AP78" s="29">
        <v>12.2122024709643</v>
      </c>
      <c r="AQ78" s="29">
        <v>11.359469886434701</v>
      </c>
    </row>
    <row r="79" spans="1:43" ht="16.5" x14ac:dyDescent="0.3">
      <c r="A79">
        <v>78</v>
      </c>
      <c r="B79" s="3">
        <v>42886</v>
      </c>
      <c r="C79" s="29">
        <v>16.760390467308302</v>
      </c>
      <c r="D79" s="29">
        <v>17.311371384321468</v>
      </c>
      <c r="E79" s="14">
        <v>16.694715425936199</v>
      </c>
      <c r="F79" s="29">
        <v>14.320710958120999</v>
      </c>
      <c r="G79" s="29">
        <v>11.6420839448328</v>
      </c>
      <c r="H79" s="29">
        <v>14.4001158853325</v>
      </c>
      <c r="I79" s="29">
        <v>14.700754573639401</v>
      </c>
      <c r="J79" s="29">
        <v>14.023520376081899</v>
      </c>
      <c r="K79" s="29">
        <v>14.2385675722845</v>
      </c>
      <c r="L79" s="29">
        <v>13.046732653442801</v>
      </c>
      <c r="M79" s="29">
        <v>12.142073030133099</v>
      </c>
      <c r="N79" s="29">
        <v>11.6260803455047</v>
      </c>
      <c r="O79" s="29">
        <v>11.5113168589218</v>
      </c>
      <c r="P79" s="29">
        <v>13.6854428442229</v>
      </c>
      <c r="Q79" s="29"/>
      <c r="R79" s="29">
        <v>13.1805806174533</v>
      </c>
      <c r="S79" s="29">
        <v>15.804554486083999</v>
      </c>
      <c r="T79" s="29">
        <v>11.8586522685821</v>
      </c>
      <c r="U79" s="29"/>
      <c r="V79" s="29">
        <v>12.9677347949814</v>
      </c>
      <c r="W79" s="29"/>
      <c r="X79" s="29" t="str">
        <f>+IFERROR(LN(VLOOKUP(X$2,Cartera!$C$44:$DG$82,Creditos2!$A79,0)/$A$1)," ")</f>
        <v xml:space="preserve"> </v>
      </c>
      <c r="Y79" s="29"/>
      <c r="Z79" s="29" t="str">
        <f>+IFERROR(LN(VLOOKUP(Z$2,Cartera!$C$44:$DG$82,Creditos2!$A79,0)/$A$1)," ")</f>
        <v xml:space="preserve"> </v>
      </c>
      <c r="AA79" s="29">
        <v>10.7602151568297</v>
      </c>
      <c r="AB79" s="29"/>
      <c r="AC79" s="29">
        <v>12.1076401067959</v>
      </c>
      <c r="AD79" s="29">
        <v>11.217671078961899</v>
      </c>
      <c r="AE79" s="29">
        <v>10.150586010299101</v>
      </c>
      <c r="AF79" s="29">
        <f>+IFERROR(LN(VLOOKUP(AF$2,Cartera!$C$44:$DG$82,Creditos2!$A79,0)/$A$1)," ")</f>
        <v>10.354884644740705</v>
      </c>
      <c r="AG79" s="29" t="str">
        <f>+IFERROR(LN(VLOOKUP(AG$2,Cartera!$C$44:$DG$82,Creditos2!$A79,0)/$A$1)," ")</f>
        <v xml:space="preserve"> </v>
      </c>
      <c r="AH79" s="29"/>
      <c r="AI79" s="29">
        <v>12.607168492915701</v>
      </c>
      <c r="AJ79" s="29">
        <v>14.0706271957289</v>
      </c>
      <c r="AK79" s="29">
        <v>13.2548613198048</v>
      </c>
      <c r="AL79" s="29">
        <v>14.0676903579817</v>
      </c>
      <c r="AM79" s="29"/>
      <c r="AN79" s="29">
        <v>11.5987036277574</v>
      </c>
      <c r="AO79" s="29">
        <v>10.0111147825868</v>
      </c>
      <c r="AP79" s="29">
        <v>12.449624444082399</v>
      </c>
      <c r="AQ79" s="29">
        <v>11.3784884893269</v>
      </c>
    </row>
    <row r="80" spans="1:43" ht="16.5" x14ac:dyDescent="0.3">
      <c r="A80">
        <v>79</v>
      </c>
      <c r="B80" s="3">
        <v>42916</v>
      </c>
      <c r="C80" s="29">
        <v>16.7685128997642</v>
      </c>
      <c r="D80" s="29">
        <v>17.258015701628956</v>
      </c>
      <c r="E80" s="14">
        <v>16.698126765034399</v>
      </c>
      <c r="F80" s="29">
        <v>14.3136431400277</v>
      </c>
      <c r="G80" s="29">
        <v>11.6399905555104</v>
      </c>
      <c r="H80" s="29">
        <v>14.425411110927699</v>
      </c>
      <c r="I80" s="29">
        <v>14.713074448597</v>
      </c>
      <c r="J80" s="29">
        <v>14.0413562540695</v>
      </c>
      <c r="K80" s="29">
        <v>14.2638735014852</v>
      </c>
      <c r="L80" s="29">
        <v>13.072809686369</v>
      </c>
      <c r="M80" s="29">
        <v>12.131742369142099</v>
      </c>
      <c r="N80" s="29">
        <v>11.6287613317129</v>
      </c>
      <c r="O80" s="29">
        <v>11.524759659445101</v>
      </c>
      <c r="P80" s="29">
        <v>13.6855638413276</v>
      </c>
      <c r="Q80" s="29"/>
      <c r="R80" s="29">
        <v>13.189322135147</v>
      </c>
      <c r="S80" s="29">
        <v>15.822138356879201</v>
      </c>
      <c r="T80" s="29">
        <v>11.880235385392799</v>
      </c>
      <c r="U80" s="29"/>
      <c r="V80" s="29">
        <v>12.913562188294801</v>
      </c>
      <c r="W80" s="29"/>
      <c r="X80" s="29" t="str">
        <f>+IFERROR(LN(VLOOKUP(X$2,Cartera!$C$44:$DG$82,Creditos2!$A80,0)/$A$1)," ")</f>
        <v xml:space="preserve"> </v>
      </c>
      <c r="Y80" s="29"/>
      <c r="Z80" s="29" t="str">
        <f>+IFERROR(LN(VLOOKUP(Z$2,Cartera!$C$44:$DG$82,Creditos2!$A80,0)/$A$1)," ")</f>
        <v xml:space="preserve"> </v>
      </c>
      <c r="AA80" s="29">
        <v>10.7765411639908</v>
      </c>
      <c r="AB80" s="29"/>
      <c r="AC80" s="29">
        <v>12.569914490976799</v>
      </c>
      <c r="AD80" s="29">
        <v>11.193095821619201</v>
      </c>
      <c r="AE80" s="29">
        <v>10.1719936002102</v>
      </c>
      <c r="AF80" s="29">
        <f>+IFERROR(LN(VLOOKUP(AF$2,Cartera!$C$44:$DG$82,Creditos2!$A80,0)/$A$1)," ")</f>
        <v>10.418022577459071</v>
      </c>
      <c r="AG80" s="29" t="str">
        <f>+IFERROR(LN(VLOOKUP(AG$2,Cartera!$C$44:$DG$82,Creditos2!$A80,0)/$A$1)," ")</f>
        <v xml:space="preserve"> </v>
      </c>
      <c r="AH80" s="29"/>
      <c r="AI80" s="29">
        <v>12.605472457615299</v>
      </c>
      <c r="AJ80" s="29">
        <v>14.0851040220966</v>
      </c>
      <c r="AK80" s="29">
        <v>13.2618820813474</v>
      </c>
      <c r="AL80" s="29">
        <v>14.066967189703499</v>
      </c>
      <c r="AM80" s="29"/>
      <c r="AN80" s="29"/>
      <c r="AO80" s="29">
        <v>10.0219132746103</v>
      </c>
      <c r="AP80" s="29">
        <v>12.4634247730532</v>
      </c>
      <c r="AQ80" s="29">
        <v>11.4030167395475</v>
      </c>
    </row>
    <row r="81" spans="1:43" ht="16.5" x14ac:dyDescent="0.3">
      <c r="A81">
        <v>80</v>
      </c>
      <c r="B81" s="3">
        <v>42947</v>
      </c>
      <c r="C81" s="29">
        <v>16.758129721487801</v>
      </c>
      <c r="D81" s="29">
        <v>17.331060127794387</v>
      </c>
      <c r="E81" s="14">
        <v>16.7451209825349</v>
      </c>
      <c r="F81" s="29">
        <v>14.3193965885075</v>
      </c>
      <c r="G81" s="29">
        <v>11.6400690650265</v>
      </c>
      <c r="H81" s="29">
        <v>14.4468945454971</v>
      </c>
      <c r="I81" s="29">
        <v>14.725274604649501</v>
      </c>
      <c r="J81" s="29">
        <v>14.0604176571174</v>
      </c>
      <c r="K81" s="29">
        <v>14.285036102522501</v>
      </c>
      <c r="L81" s="29">
        <v>13.101289396424001</v>
      </c>
      <c r="M81" s="29">
        <v>12.120359912182501</v>
      </c>
      <c r="N81" s="29">
        <v>11.6167038183569</v>
      </c>
      <c r="O81" s="29">
        <v>11.5193555197396</v>
      </c>
      <c r="P81" s="29">
        <v>13.6830501251558</v>
      </c>
      <c r="Q81" s="29"/>
      <c r="R81" s="29">
        <v>13.1949950728697</v>
      </c>
      <c r="S81" s="29">
        <v>15.836604791901401</v>
      </c>
      <c r="T81" s="29">
        <v>11.885391004518199</v>
      </c>
      <c r="U81" s="29"/>
      <c r="V81" s="29">
        <v>12.8363430678694</v>
      </c>
      <c r="W81" s="29"/>
      <c r="X81" s="29" t="str">
        <f>+IFERROR(LN(VLOOKUP(X$2,Cartera!$C$44:$DG$82,Creditos2!$A81,0)/$A$1)," ")</f>
        <v xml:space="preserve"> </v>
      </c>
      <c r="Y81" s="29"/>
      <c r="Z81" s="29" t="str">
        <f>+IFERROR(LN(VLOOKUP(Z$2,Cartera!$C$44:$DG$82,Creditos2!$A81,0)/$A$1)," ")</f>
        <v xml:space="preserve"> </v>
      </c>
      <c r="AA81" s="29">
        <v>10.8007761191715</v>
      </c>
      <c r="AB81" s="29"/>
      <c r="AC81" s="29">
        <v>12.5721119584049</v>
      </c>
      <c r="AD81" s="29">
        <v>11.173248011764301</v>
      </c>
      <c r="AE81" s="29">
        <v>10.204482605468099</v>
      </c>
      <c r="AF81" s="29">
        <f>+IFERROR(LN(VLOOKUP(AF$2,Cartera!$C$44:$DG$82,Creditos2!$A81,0)/$A$1)," ")</f>
        <v>10.474149414484653</v>
      </c>
      <c r="AG81" s="29" t="str">
        <f>+IFERROR(LN(VLOOKUP(AG$2,Cartera!$C$44:$DG$82,Creditos2!$A81,0)/$A$1)," ")</f>
        <v xml:space="preserve"> </v>
      </c>
      <c r="AH81" s="29"/>
      <c r="AI81" s="29">
        <v>12.602301910731001</v>
      </c>
      <c r="AJ81" s="29">
        <v>14.105253471041101</v>
      </c>
      <c r="AK81" s="29">
        <v>13.2473932907535</v>
      </c>
      <c r="AL81" s="29">
        <v>14.0676107553906</v>
      </c>
      <c r="AM81" s="29"/>
      <c r="AN81" s="29"/>
      <c r="AO81" s="29">
        <v>10.024791474192099</v>
      </c>
      <c r="AP81" s="29">
        <v>12.4418703594937</v>
      </c>
      <c r="AQ81" s="29">
        <v>11.4102054516593</v>
      </c>
    </row>
    <row r="82" spans="1:43" ht="16.5" x14ac:dyDescent="0.3">
      <c r="A82">
        <v>81</v>
      </c>
      <c r="B82" s="3">
        <v>42978</v>
      </c>
      <c r="C82" s="29">
        <v>16.7757934613389</v>
      </c>
      <c r="D82" s="29">
        <v>17.316058865116581</v>
      </c>
      <c r="E82" s="14">
        <v>16.748562075857201</v>
      </c>
      <c r="F82" s="29">
        <v>14.325555397346299</v>
      </c>
      <c r="G82" s="29">
        <v>11.564669314139801</v>
      </c>
      <c r="H82" s="29">
        <v>14.457858964310701</v>
      </c>
      <c r="I82" s="29">
        <v>14.736201350324199</v>
      </c>
      <c r="J82" s="29">
        <v>14.081557715529801</v>
      </c>
      <c r="K82" s="29">
        <v>14.3082742751695</v>
      </c>
      <c r="L82" s="29">
        <v>13.126285011122</v>
      </c>
      <c r="M82" s="29">
        <v>12.124895964859601</v>
      </c>
      <c r="N82" s="29">
        <v>11.612566324662</v>
      </c>
      <c r="O82" s="29">
        <v>11.497469604517701</v>
      </c>
      <c r="P82" s="29">
        <v>13.6854911933747</v>
      </c>
      <c r="Q82" s="29"/>
      <c r="R82" s="29">
        <v>13.1973342221201</v>
      </c>
      <c r="S82" s="29">
        <v>15.8523995394194</v>
      </c>
      <c r="T82" s="29">
        <v>11.885755599645901</v>
      </c>
      <c r="U82" s="29"/>
      <c r="V82" s="29">
        <v>12.908710976382199</v>
      </c>
      <c r="W82" s="29"/>
      <c r="X82" s="29" t="str">
        <f>+IFERROR(LN(VLOOKUP(X$2,Cartera!$C$44:$DG$82,Creditos2!$A82,0)/$A$1)," ")</f>
        <v xml:space="preserve"> </v>
      </c>
      <c r="Y82" s="29"/>
      <c r="Z82" s="29" t="str">
        <f>+IFERROR(LN(VLOOKUP(Z$2,Cartera!$C$44:$DG$82,Creditos2!$A82,0)/$A$1)," ")</f>
        <v xml:space="preserve"> </v>
      </c>
      <c r="AA82" s="29">
        <v>10.8230900196171</v>
      </c>
      <c r="AB82" s="29"/>
      <c r="AC82" s="29">
        <v>12.5832305292077</v>
      </c>
      <c r="AD82" s="29">
        <v>11.1487913446599</v>
      </c>
      <c r="AE82" s="29">
        <v>10.2105160776684</v>
      </c>
      <c r="AF82" s="29">
        <f>+IFERROR(LN(VLOOKUP(AF$2,Cartera!$C$44:$DG$82,Creditos2!$A82,0)/$A$1)," ")</f>
        <v>10.526409530726234</v>
      </c>
      <c r="AG82" s="29" t="str">
        <f>+IFERROR(LN(VLOOKUP(AG$2,Cartera!$C$44:$DG$82,Creditos2!$A82,0)/$A$1)," ")</f>
        <v xml:space="preserve"> </v>
      </c>
      <c r="AH82" s="29"/>
      <c r="AI82" s="29">
        <v>12.601600564113401</v>
      </c>
      <c r="AJ82" s="29">
        <v>14.1246089020454</v>
      </c>
      <c r="AK82" s="29">
        <v>13.206935530112901</v>
      </c>
      <c r="AL82" s="29">
        <v>14.06850505525</v>
      </c>
      <c r="AM82" s="29"/>
      <c r="AN82" s="29"/>
      <c r="AO82" s="29">
        <v>9.9957649714121608</v>
      </c>
      <c r="AP82" s="29">
        <v>12.4797456168351</v>
      </c>
      <c r="AQ82" s="29">
        <v>11.4196378385577</v>
      </c>
    </row>
    <row r="83" spans="1:43" ht="16.5" x14ac:dyDescent="0.3">
      <c r="A83">
        <v>82</v>
      </c>
      <c r="B83" s="3">
        <v>43008</v>
      </c>
      <c r="C83" s="29">
        <v>16.838178148871901</v>
      </c>
      <c r="D83" s="29">
        <v>17.302940196174454</v>
      </c>
      <c r="E83" s="14">
        <v>16.705687042438701</v>
      </c>
      <c r="F83" s="29">
        <v>14.324264365791199</v>
      </c>
      <c r="G83" s="29">
        <v>11.567942459477999</v>
      </c>
      <c r="H83" s="29">
        <v>14.469812118917099</v>
      </c>
      <c r="I83" s="29">
        <v>14.746736934266499</v>
      </c>
      <c r="J83" s="29">
        <v>14.1036063569442</v>
      </c>
      <c r="K83" s="29">
        <v>14.334640779163999</v>
      </c>
      <c r="L83" s="29">
        <v>13.1478904708574</v>
      </c>
      <c r="M83" s="29">
        <v>12.131440858599101</v>
      </c>
      <c r="N83" s="29">
        <v>11.602064801564</v>
      </c>
      <c r="O83" s="29">
        <v>11.4909923306246</v>
      </c>
      <c r="P83" s="29">
        <v>13.685475956507201</v>
      </c>
      <c r="Q83" s="29"/>
      <c r="R83" s="29">
        <v>13.2027339544663</v>
      </c>
      <c r="S83" s="29">
        <v>15.871061316490101</v>
      </c>
      <c r="T83" s="29">
        <v>11.8960871254361</v>
      </c>
      <c r="U83" s="29"/>
      <c r="V83" s="29">
        <v>12.956991395107201</v>
      </c>
      <c r="W83" s="29"/>
      <c r="X83" s="29" t="str">
        <f>+IFERROR(LN(VLOOKUP(X$2,Cartera!$C$44:$DG$82,Creditos2!$A83,0)/$A$1)," ")</f>
        <v xml:space="preserve"> </v>
      </c>
      <c r="Y83" s="29"/>
      <c r="Z83" s="29" t="str">
        <f>+IFERROR(LN(VLOOKUP(Z$2,Cartera!$C$44:$DG$82,Creditos2!$A83,0)/$A$1)," ")</f>
        <v xml:space="preserve"> </v>
      </c>
      <c r="AA83" s="29">
        <v>10.8339621329305</v>
      </c>
      <c r="AB83" s="29"/>
      <c r="AC83" s="29">
        <v>12.621371858659201</v>
      </c>
      <c r="AD83" s="29">
        <v>11.1332568196885</v>
      </c>
      <c r="AE83" s="29">
        <v>10.210581629563199</v>
      </c>
      <c r="AF83" s="29">
        <f>+IFERROR(LN(VLOOKUP(AF$2,Cartera!$C$44:$DG$82,Creditos2!$A83,0)/$A$1)," ")</f>
        <v>10.56804576582752</v>
      </c>
      <c r="AG83" s="29" t="str">
        <f>+IFERROR(LN(VLOOKUP(AG$2,Cartera!$C$44:$DG$82,Creditos2!$A83,0)/$A$1)," ")</f>
        <v xml:space="preserve"> </v>
      </c>
      <c r="AH83" s="29"/>
      <c r="AI83" s="29">
        <v>12.604285750789</v>
      </c>
      <c r="AJ83" s="29">
        <v>14.140504366683301</v>
      </c>
      <c r="AK83" s="29">
        <v>13.193008131088201</v>
      </c>
      <c r="AL83" s="29">
        <v>14.0753156752886</v>
      </c>
      <c r="AM83" s="29"/>
      <c r="AN83" s="29"/>
      <c r="AO83" s="29">
        <v>10.0006526073986</v>
      </c>
      <c r="AP83" s="29">
        <v>12.430353363133399</v>
      </c>
      <c r="AQ83" s="29">
        <v>11.4309437709954</v>
      </c>
    </row>
    <row r="84" spans="1:43" ht="16.5" x14ac:dyDescent="0.3">
      <c r="A84">
        <v>83</v>
      </c>
      <c r="B84" s="3">
        <v>43039</v>
      </c>
      <c r="C84" s="29">
        <v>16.804659359997999</v>
      </c>
      <c r="D84" s="29">
        <v>17.331384016204105</v>
      </c>
      <c r="E84" s="14">
        <v>16.710382561453301</v>
      </c>
      <c r="F84" s="29">
        <v>14.3157561835786</v>
      </c>
      <c r="G84" s="29">
        <v>11.5683769517877</v>
      </c>
      <c r="H84" s="29">
        <v>14.4743225722098</v>
      </c>
      <c r="I84" s="29">
        <v>14.7590030396531</v>
      </c>
      <c r="J84" s="29">
        <v>14.1176091705251</v>
      </c>
      <c r="K84" s="29">
        <v>14.351341655119599</v>
      </c>
      <c r="L84" s="29">
        <v>13.167149711890801</v>
      </c>
      <c r="M84" s="29">
        <v>12.140135592819901</v>
      </c>
      <c r="N84" s="29">
        <v>11.592367765190399</v>
      </c>
      <c r="O84" s="29">
        <v>11.469465965058401</v>
      </c>
      <c r="P84" s="29">
        <v>13.685978906259001</v>
      </c>
      <c r="Q84" s="29"/>
      <c r="R84" s="29">
        <v>13.220949908563099</v>
      </c>
      <c r="S84" s="29">
        <v>15.884207110849101</v>
      </c>
      <c r="T84" s="29">
        <v>11.9136181151366</v>
      </c>
      <c r="U84" s="29"/>
      <c r="V84" s="29">
        <v>13.0094045700971</v>
      </c>
      <c r="W84" s="29"/>
      <c r="X84" s="29" t="str">
        <f>+IFERROR(LN(VLOOKUP(X$2,Cartera!$C$44:$DG$82,Creditos2!$A84,0)/$A$1)," ")</f>
        <v xml:space="preserve"> </v>
      </c>
      <c r="Y84" s="29"/>
      <c r="Z84" s="29" t="str">
        <f>+IFERROR(LN(VLOOKUP(Z$2,Cartera!$C$44:$DG$82,Creditos2!$A84,0)/$A$1)," ")</f>
        <v xml:space="preserve"> </v>
      </c>
      <c r="AA84" s="29">
        <v>10.8479009449341</v>
      </c>
      <c r="AB84" s="29"/>
      <c r="AC84" s="29">
        <v>12.663615926831399</v>
      </c>
      <c r="AD84" s="29">
        <v>11.1172271544509</v>
      </c>
      <c r="AE84" s="29">
        <v>10.2111563152601</v>
      </c>
      <c r="AF84" s="29">
        <f>+IFERROR(LN(VLOOKUP(AF$2,Cartera!$C$44:$DG$82,Creditos2!$A84,0)/$A$1)," ")</f>
        <v>10.631017580172207</v>
      </c>
      <c r="AG84" s="29" t="str">
        <f>+IFERROR(LN(VLOOKUP(AG$2,Cartera!$C$44:$DG$82,Creditos2!$A84,0)/$A$1)," ")</f>
        <v xml:space="preserve"> </v>
      </c>
      <c r="AH84" s="29"/>
      <c r="AI84" s="29">
        <v>12.5958430353548</v>
      </c>
      <c r="AJ84" s="29">
        <v>14.157171510381101</v>
      </c>
      <c r="AK84" s="29">
        <v>13.188380937706</v>
      </c>
      <c r="AL84" s="29">
        <v>14.0798849909635</v>
      </c>
      <c r="AM84" s="29"/>
      <c r="AN84" s="29"/>
      <c r="AO84" s="29">
        <v>9.9968238683387405</v>
      </c>
      <c r="AP84" s="29">
        <v>12.437300983923601</v>
      </c>
      <c r="AQ84" s="29">
        <v>11.4408627246642</v>
      </c>
    </row>
    <row r="85" spans="1:43" ht="16.5" x14ac:dyDescent="0.3">
      <c r="A85">
        <v>84</v>
      </c>
      <c r="B85" s="3">
        <v>43069</v>
      </c>
      <c r="C85" s="29">
        <v>16.7949857777534</v>
      </c>
      <c r="D85" s="29">
        <v>17.369755801166225</v>
      </c>
      <c r="E85" s="14">
        <v>16.7401254110091</v>
      </c>
      <c r="F85" s="29">
        <v>14.306104795052899</v>
      </c>
      <c r="G85" s="29">
        <v>11.527833449087201</v>
      </c>
      <c r="H85" s="29">
        <v>14.4847943616632</v>
      </c>
      <c r="I85" s="29">
        <v>14.768826812570399</v>
      </c>
      <c r="J85" s="29">
        <v>14.1330127973128</v>
      </c>
      <c r="K85" s="29">
        <v>14.367924644340301</v>
      </c>
      <c r="L85" s="29">
        <v>13.189041875690499</v>
      </c>
      <c r="M85" s="29">
        <v>12.1382258596068</v>
      </c>
      <c r="N85" s="29">
        <v>11.5620449441349</v>
      </c>
      <c r="O85" s="29">
        <v>11.3429298500202</v>
      </c>
      <c r="P85" s="29">
        <v>13.682998327847599</v>
      </c>
      <c r="Q85" s="29"/>
      <c r="R85" s="29">
        <v>13.2257046047876</v>
      </c>
      <c r="S85" s="29">
        <v>15.8983796328972</v>
      </c>
      <c r="T85" s="29">
        <v>11.928969494831399</v>
      </c>
      <c r="U85" s="29"/>
      <c r="V85" s="29">
        <v>13.0606738767552</v>
      </c>
      <c r="W85" s="29"/>
      <c r="X85" s="29" t="str">
        <f>+IFERROR(LN(VLOOKUP(X$2,Cartera!$C$44:$DG$82,Creditos2!$A85,0)/$A$1)," ")</f>
        <v xml:space="preserve"> </v>
      </c>
      <c r="Y85" s="29"/>
      <c r="Z85" s="29" t="str">
        <f>+IFERROR(LN(VLOOKUP(Z$2,Cartera!$C$44:$DG$82,Creditos2!$A85,0)/$A$1)," ")</f>
        <v xml:space="preserve"> </v>
      </c>
      <c r="AA85" s="29">
        <v>10.8488375083324</v>
      </c>
      <c r="AB85" s="29"/>
      <c r="AC85" s="29">
        <v>12.7204322493925</v>
      </c>
      <c r="AD85" s="29">
        <v>11.1110776412707</v>
      </c>
      <c r="AE85" s="29">
        <v>10.2155413945571</v>
      </c>
      <c r="AF85" s="29">
        <f>+IFERROR(LN(VLOOKUP(AF$2,Cartera!$C$44:$DG$82,Creditos2!$A85,0)/$A$1)," ")</f>
        <v>10.693982176269406</v>
      </c>
      <c r="AG85" s="29" t="str">
        <f>+IFERROR(LN(VLOOKUP(AG$2,Cartera!$C$44:$DG$82,Creditos2!$A85,0)/$A$1)," ")</f>
        <v xml:space="preserve"> </v>
      </c>
      <c r="AH85" s="29"/>
      <c r="AI85" s="29">
        <v>12.592546298241899</v>
      </c>
      <c r="AJ85" s="29">
        <v>14.175296854959701</v>
      </c>
      <c r="AK85" s="29">
        <v>13.1878144363048</v>
      </c>
      <c r="AL85" s="29">
        <v>14.0833831544626</v>
      </c>
      <c r="AM85" s="29"/>
      <c r="AN85" s="29"/>
      <c r="AO85" s="29">
        <v>10.008513156600401</v>
      </c>
      <c r="AP85" s="29">
        <v>12.473644880202199</v>
      </c>
      <c r="AQ85" s="29">
        <v>11.4501975547004</v>
      </c>
    </row>
    <row r="86" spans="1:43" ht="16.5" x14ac:dyDescent="0.3">
      <c r="A86">
        <v>85</v>
      </c>
      <c r="B86" s="3">
        <v>43100</v>
      </c>
      <c r="C86" s="29">
        <v>16.7966392831081</v>
      </c>
      <c r="D86" s="29">
        <v>17.389075405146784</v>
      </c>
      <c r="E86" s="14">
        <v>16.7212635737908</v>
      </c>
      <c r="F86" s="29">
        <v>14.2937183606261</v>
      </c>
      <c r="G86" s="29">
        <v>11.5775200153596</v>
      </c>
      <c r="H86" s="29">
        <v>14.4978794282876</v>
      </c>
      <c r="I86" s="29">
        <v>14.7751722717927</v>
      </c>
      <c r="J86" s="29">
        <v>14.1468291389955</v>
      </c>
      <c r="K86" s="29">
        <v>14.384337697730199</v>
      </c>
      <c r="L86" s="29">
        <v>13.2042062409206</v>
      </c>
      <c r="M86" s="29">
        <v>12.1380287077262</v>
      </c>
      <c r="N86" s="29">
        <v>11.581694907180699</v>
      </c>
      <c r="O86" s="29">
        <v>11.347791617642899</v>
      </c>
      <c r="P86" s="29">
        <v>13.681875676977199</v>
      </c>
      <c r="Q86" s="29"/>
      <c r="R86" s="29">
        <v>13.2421253145998</v>
      </c>
      <c r="S86" s="29">
        <v>15.912478073065699</v>
      </c>
      <c r="T86" s="29">
        <v>11.947133380560199</v>
      </c>
      <c r="U86" s="29"/>
      <c r="V86" s="29">
        <v>13.119153803977101</v>
      </c>
      <c r="W86" s="29"/>
      <c r="X86" s="29" t="str">
        <f>+IFERROR(LN(VLOOKUP(X$2,Cartera!$C$44:$DG$82,Creditos2!$A86,0)/$A$1)," ")</f>
        <v xml:space="preserve"> </v>
      </c>
      <c r="Y86" s="29"/>
      <c r="Z86" s="29" t="str">
        <f>+IFERROR(LN(VLOOKUP(Z$2,Cartera!$C$44:$DG$82,Creditos2!$A86,0)/$A$1)," ")</f>
        <v xml:space="preserve"> </v>
      </c>
      <c r="AA86" s="29">
        <v>10.8718619084105</v>
      </c>
      <c r="AB86" s="29"/>
      <c r="AC86" s="29">
        <v>12.753879117020301</v>
      </c>
      <c r="AD86" s="29">
        <v>11.108574783329701</v>
      </c>
      <c r="AE86" s="29">
        <v>10.2337154024939</v>
      </c>
      <c r="AF86" s="29">
        <f>+IFERROR(LN(VLOOKUP(AF$2,Cartera!$C$44:$DG$82,Creditos2!$A86,0)/$A$1)," ")</f>
        <v>10.743722199054126</v>
      </c>
      <c r="AG86" s="29" t="str">
        <f>+IFERROR(LN(VLOOKUP(AG$2,Cartera!$C$44:$DG$82,Creditos2!$A86,0)/$A$1)," ")</f>
        <v xml:space="preserve"> </v>
      </c>
      <c r="AH86" s="29"/>
      <c r="AI86" s="29">
        <v>12.593505844626799</v>
      </c>
      <c r="AJ86" s="29">
        <v>14.194053082694101</v>
      </c>
      <c r="AK86" s="29">
        <v>13.2113050698809</v>
      </c>
      <c r="AL86" s="29">
        <v>14.0868685230341</v>
      </c>
      <c r="AM86" s="29"/>
      <c r="AN86" s="29"/>
      <c r="AO86" s="29">
        <v>10.019066659060799</v>
      </c>
      <c r="AP86" s="29">
        <v>12.534313983932901</v>
      </c>
      <c r="AQ86" s="29">
        <v>11.466493689711299</v>
      </c>
    </row>
    <row r="87" spans="1:43" ht="16.5" x14ac:dyDescent="0.3">
      <c r="A87">
        <v>86</v>
      </c>
      <c r="B87" s="3">
        <v>43131</v>
      </c>
      <c r="C87" s="29">
        <v>16.803789991922201</v>
      </c>
      <c r="D87" s="29">
        <v>17.392305938612221</v>
      </c>
      <c r="E87" s="14">
        <v>16.7604637899511</v>
      </c>
      <c r="F87" s="29">
        <v>14.285294812752699</v>
      </c>
      <c r="G87" s="29">
        <v>11.59427661112</v>
      </c>
      <c r="H87" s="29">
        <v>14.5088784358336</v>
      </c>
      <c r="I87" s="29">
        <v>14.789646488312</v>
      </c>
      <c r="J87" s="29">
        <v>14.1621785138019</v>
      </c>
      <c r="K87" s="29">
        <v>14.4027847095883</v>
      </c>
      <c r="L87" s="29">
        <v>13.226575065039301</v>
      </c>
      <c r="M87" s="29">
        <v>12.150579878216</v>
      </c>
      <c r="N87" s="29">
        <v>11.578836014716799</v>
      </c>
      <c r="O87" s="29">
        <v>11.3531568988377</v>
      </c>
      <c r="P87" s="29">
        <v>13.6809323901113</v>
      </c>
      <c r="Q87" s="29"/>
      <c r="R87" s="29">
        <v>13.2517150623957</v>
      </c>
      <c r="S87" s="29">
        <v>15.9188258440107</v>
      </c>
      <c r="T87" s="29">
        <v>11.961132697168599</v>
      </c>
      <c r="U87" s="29"/>
      <c r="V87" s="29">
        <v>13.1993341927632</v>
      </c>
      <c r="W87" s="29"/>
      <c r="X87" s="29" t="str">
        <f>+IFERROR(LN(VLOOKUP(X$2,Cartera!$C$44:$DG$82,Creditos2!$A87,0)/$A$1)," ")</f>
        <v xml:space="preserve"> </v>
      </c>
      <c r="Y87" s="29"/>
      <c r="Z87" s="29" t="str">
        <f>+IFERROR(LN(VLOOKUP(Z$2,Cartera!$C$44:$DG$82,Creditos2!$A87,0)/$A$1)," ")</f>
        <v xml:space="preserve"> </v>
      </c>
      <c r="AA87" s="29">
        <v>10.839950228292601</v>
      </c>
      <c r="AB87" s="29"/>
      <c r="AC87" s="29">
        <v>12.785815523896</v>
      </c>
      <c r="AD87" s="29">
        <v>11.115631646047101</v>
      </c>
      <c r="AE87" s="29">
        <v>10.22937763623</v>
      </c>
      <c r="AF87" s="29">
        <f>+IFERROR(LN(VLOOKUP(AF$2,Cartera!$C$44:$DG$82,Creditos2!$A87,0)/$A$1)," ")</f>
        <v>10.750779967551363</v>
      </c>
      <c r="AG87" s="29" t="str">
        <f>+IFERROR(LN(VLOOKUP(AG$2,Cartera!$C$44:$DG$82,Creditos2!$A87,0)/$A$1)," ")</f>
        <v xml:space="preserve"> </v>
      </c>
      <c r="AH87" s="29"/>
      <c r="AI87" s="29">
        <v>12.595954297047699</v>
      </c>
      <c r="AJ87" s="29">
        <v>14.2137278226453</v>
      </c>
      <c r="AK87" s="29">
        <v>13.2345534960434</v>
      </c>
      <c r="AL87" s="29">
        <v>14.0912654868969</v>
      </c>
      <c r="AM87" s="29"/>
      <c r="AN87" s="29"/>
      <c r="AO87" s="29">
        <v>10.033194047962199</v>
      </c>
      <c r="AP87" s="29">
        <v>12.3765101521884</v>
      </c>
      <c r="AQ87" s="29">
        <v>11.4817517484253</v>
      </c>
    </row>
    <row r="88" spans="1:43" ht="16.5" x14ac:dyDescent="0.3">
      <c r="A88">
        <v>87</v>
      </c>
      <c r="B88" s="3">
        <v>43159</v>
      </c>
      <c r="C88" s="29">
        <v>16.7952440469099</v>
      </c>
      <c r="D88" s="29">
        <v>17.392707244866969</v>
      </c>
      <c r="E88" s="14">
        <v>16.8149292599287</v>
      </c>
      <c r="F88" s="29">
        <v>14.2715303196328</v>
      </c>
      <c r="G88" s="29">
        <v>11.4775377260054</v>
      </c>
      <c r="H88" s="29">
        <v>14.515065682235701</v>
      </c>
      <c r="I88" s="29">
        <v>14.7992458511103</v>
      </c>
      <c r="J88" s="29">
        <v>14.176673179485199</v>
      </c>
      <c r="K88" s="29">
        <v>14.4214985142334</v>
      </c>
      <c r="L88" s="29">
        <v>13.243205203447401</v>
      </c>
      <c r="M88" s="29">
        <v>12.167609063581599</v>
      </c>
      <c r="N88" s="29">
        <v>11.5670086974452</v>
      </c>
      <c r="O88" s="29">
        <v>11.3513418481567</v>
      </c>
      <c r="P88" s="29">
        <v>13.6796439700107</v>
      </c>
      <c r="Q88" s="29"/>
      <c r="R88" s="29">
        <v>13.257881018231</v>
      </c>
      <c r="S88" s="29">
        <v>15.9197883309036</v>
      </c>
      <c r="T88" s="29">
        <v>11.959757167096701</v>
      </c>
      <c r="U88" s="29"/>
      <c r="V88" s="29">
        <v>13.248073233119401</v>
      </c>
      <c r="W88" s="29"/>
      <c r="X88" s="29" t="str">
        <f>+IFERROR(LN(VLOOKUP(X$2,Cartera!$C$44:$DG$82,Creditos2!$A88,0)/$A$1)," ")</f>
        <v xml:space="preserve"> </v>
      </c>
      <c r="Y88" s="29"/>
      <c r="Z88" s="29" t="str">
        <f>+IFERROR(LN(VLOOKUP(Z$2,Cartera!$C$44:$DG$82,Creditos2!$A88,0)/$A$1)," ")</f>
        <v xml:space="preserve"> </v>
      </c>
      <c r="AA88" s="29">
        <v>10.8248024771598</v>
      </c>
      <c r="AB88" s="29"/>
      <c r="AC88" s="29">
        <v>12.8214377541182</v>
      </c>
      <c r="AD88" s="29">
        <v>11.1189450390454</v>
      </c>
      <c r="AE88" s="29">
        <v>10.2524460787973</v>
      </c>
      <c r="AF88" s="29">
        <f>+IFERROR(LN(VLOOKUP(AF$2,Cartera!$C$44:$DG$82,Creditos2!$A88,0)/$A$1)," ")</f>
        <v>10.749354373975352</v>
      </c>
      <c r="AG88" s="29" t="str">
        <f>+IFERROR(LN(VLOOKUP(AG$2,Cartera!$C$44:$DG$82,Creditos2!$A88,0)/$A$1)," ")</f>
        <v xml:space="preserve"> </v>
      </c>
      <c r="AH88" s="29"/>
      <c r="AI88" s="29">
        <v>12.598105108813799</v>
      </c>
      <c r="AJ88" s="29">
        <v>14.230600235518001</v>
      </c>
      <c r="AK88" s="29">
        <v>13.2477777808084</v>
      </c>
      <c r="AL88" s="29">
        <v>14.0922100649824</v>
      </c>
      <c r="AM88" s="29"/>
      <c r="AN88" s="29"/>
      <c r="AO88" s="29">
        <v>10.0461588547097</v>
      </c>
      <c r="AP88" s="29">
        <v>12.308030930408799</v>
      </c>
      <c r="AQ88" s="29">
        <v>11.495825427107</v>
      </c>
    </row>
    <row r="89" spans="1:43" ht="16.5" x14ac:dyDescent="0.3">
      <c r="A89">
        <v>88</v>
      </c>
      <c r="B89" s="3">
        <v>43190</v>
      </c>
      <c r="C89" s="29">
        <v>16.812154093948099</v>
      </c>
      <c r="D89" s="29">
        <v>17.381265090884384</v>
      </c>
      <c r="E89" s="14">
        <v>16.816450650676401</v>
      </c>
      <c r="F89" s="29">
        <v>14.2632327017643</v>
      </c>
      <c r="G89" s="29">
        <v>11.4631995808639</v>
      </c>
      <c r="H89" s="29">
        <v>14.5287737278198</v>
      </c>
      <c r="I89" s="29">
        <v>14.8115810337236</v>
      </c>
      <c r="J89" s="29">
        <v>14.1852717660355</v>
      </c>
      <c r="K89" s="29">
        <v>14.4365022905555</v>
      </c>
      <c r="L89" s="29">
        <v>13.256813167239001</v>
      </c>
      <c r="M89" s="29">
        <v>12.180177880468101</v>
      </c>
      <c r="N89" s="29">
        <v>11.5534051552201</v>
      </c>
      <c r="O89" s="29">
        <v>11.3493764995132</v>
      </c>
      <c r="P89" s="29">
        <v>13.6832787251097</v>
      </c>
      <c r="Q89" s="29"/>
      <c r="R89" s="29">
        <v>13.257095120077899</v>
      </c>
      <c r="S89" s="29">
        <v>15.9197396219014</v>
      </c>
      <c r="T89" s="29">
        <v>11.9634721337882</v>
      </c>
      <c r="U89" s="29"/>
      <c r="V89" s="29">
        <v>13.2018891103807</v>
      </c>
      <c r="W89" s="29"/>
      <c r="X89" s="29" t="str">
        <f>+IFERROR(LN(VLOOKUP(X$2,Cartera!$C$44:$DG$82,Creditos2!$A89,0)/$A$1)," ")</f>
        <v xml:space="preserve"> </v>
      </c>
      <c r="Y89" s="29"/>
      <c r="Z89" s="29" t="str">
        <f>+IFERROR(LN(VLOOKUP(Z$2,Cartera!$C$44:$DG$82,Creditos2!$A89,0)/$A$1)," ")</f>
        <v xml:space="preserve"> </v>
      </c>
      <c r="AA89" s="29">
        <v>10.827782503650401</v>
      </c>
      <c r="AB89" s="29"/>
      <c r="AC89" s="29">
        <v>12.8550616405829</v>
      </c>
      <c r="AD89" s="29">
        <v>11.1282932564123</v>
      </c>
      <c r="AE89" s="29">
        <v>10.2767261865768</v>
      </c>
      <c r="AF89" s="29">
        <f>+IFERROR(LN(VLOOKUP(AF$2,Cartera!$C$44:$DG$82,Creditos2!$A89,0)/$A$1)," ")</f>
        <v>10.742925358469497</v>
      </c>
      <c r="AG89" s="29" t="str">
        <f>+IFERROR(LN(VLOOKUP(AG$2,Cartera!$C$44:$DG$82,Creditos2!$A89,0)/$A$1)," ")</f>
        <v xml:space="preserve"> </v>
      </c>
      <c r="AH89" s="29"/>
      <c r="AI89" s="29">
        <v>12.6018159974423</v>
      </c>
      <c r="AJ89" s="29">
        <v>14.2510548537287</v>
      </c>
      <c r="AK89" s="29">
        <v>13.2766068370541</v>
      </c>
      <c r="AL89" s="29">
        <v>14.095064718576999</v>
      </c>
      <c r="AM89" s="29"/>
      <c r="AN89" s="29"/>
      <c r="AO89" s="29">
        <v>10.0452669695807</v>
      </c>
      <c r="AP89" s="29">
        <v>12.3753211624839</v>
      </c>
      <c r="AQ89" s="29">
        <v>11.504368931130101</v>
      </c>
    </row>
    <row r="90" spans="1:43" ht="16.5" x14ac:dyDescent="0.3">
      <c r="A90">
        <v>89</v>
      </c>
      <c r="B90" s="3">
        <v>43220</v>
      </c>
      <c r="C90" s="29">
        <v>16.8209910848107</v>
      </c>
      <c r="D90" s="29">
        <v>17.402241758732561</v>
      </c>
      <c r="E90" s="14">
        <v>16.822508179750699</v>
      </c>
      <c r="F90" s="29">
        <v>14.2516461503669</v>
      </c>
      <c r="G90" s="29">
        <v>11.491182812547599</v>
      </c>
      <c r="H90" s="29">
        <v>14.539393407043599</v>
      </c>
      <c r="I90" s="29">
        <v>14.8245206003288</v>
      </c>
      <c r="J90" s="29">
        <v>14.197258877250301</v>
      </c>
      <c r="K90" s="29">
        <v>14.456494413272299</v>
      </c>
      <c r="L90" s="29">
        <v>13.2718313079935</v>
      </c>
      <c r="M90" s="29">
        <v>12.192241003551301</v>
      </c>
      <c r="N90" s="29">
        <v>11.547109051805</v>
      </c>
      <c r="O90" s="29">
        <v>11.335884355691</v>
      </c>
      <c r="P90" s="29">
        <v>13.6748273064601</v>
      </c>
      <c r="Q90" s="29"/>
      <c r="R90" s="29">
        <v>13.2685383012603</v>
      </c>
      <c r="S90" s="29">
        <v>15.9223876599539</v>
      </c>
      <c r="T90" s="29">
        <v>11.965469226282501</v>
      </c>
      <c r="U90" s="29"/>
      <c r="V90" s="29">
        <v>13.1606436323168</v>
      </c>
      <c r="W90" s="29"/>
      <c r="X90" s="29" t="str">
        <f>+IFERROR(LN(VLOOKUP(X$2,Cartera!$C$44:$DG$82,Creditos2!$A90,0)/$A$1)," ")</f>
        <v xml:space="preserve"> </v>
      </c>
      <c r="Y90" s="29"/>
      <c r="Z90" s="29" t="str">
        <f>+IFERROR(LN(VLOOKUP(Z$2,Cartera!$C$44:$DG$82,Creditos2!$A90,0)/$A$1)," ")</f>
        <v xml:space="preserve"> </v>
      </c>
      <c r="AA90" s="29">
        <v>10.8264457199571</v>
      </c>
      <c r="AB90" s="29"/>
      <c r="AC90" s="29">
        <v>12.869612764936599</v>
      </c>
      <c r="AD90" s="29">
        <v>11.1424806291222</v>
      </c>
      <c r="AE90" s="29">
        <v>10.2837019981993</v>
      </c>
      <c r="AF90" s="29">
        <f>+IFERROR(LN(VLOOKUP(AF$2,Cartera!$C$44:$DG$82,Creditos2!$A90,0)/$A$1)," ")</f>
        <v>10.734920780134196</v>
      </c>
      <c r="AG90" s="29" t="str">
        <f>+IFERROR(LN(VLOOKUP(AG$2,Cartera!$C$44:$DG$82,Creditos2!$A90,0)/$A$1)," ")</f>
        <v xml:space="preserve"> </v>
      </c>
      <c r="AH90" s="29"/>
      <c r="AI90" s="29">
        <v>12.6052794335936</v>
      </c>
      <c r="AJ90" s="29">
        <v>14.2751664648223</v>
      </c>
      <c r="AK90" s="29">
        <v>13.2978429848696</v>
      </c>
      <c r="AL90" s="29">
        <v>14.1008079932638</v>
      </c>
      <c r="AM90" s="29"/>
      <c r="AN90" s="29"/>
      <c r="AO90" s="29">
        <v>10.0718544248067</v>
      </c>
      <c r="AP90" s="29">
        <v>12.3551828766679</v>
      </c>
      <c r="AQ90" s="29">
        <v>11.520142769100501</v>
      </c>
    </row>
    <row r="91" spans="1:43" ht="16.5" x14ac:dyDescent="0.3">
      <c r="A91">
        <v>90</v>
      </c>
      <c r="B91" s="3">
        <v>43251</v>
      </c>
      <c r="C91" s="29">
        <v>16.823601059044801</v>
      </c>
      <c r="D91" s="29">
        <v>17.412280447496673</v>
      </c>
      <c r="E91" s="14">
        <v>16.829303549510801</v>
      </c>
      <c r="F91" s="29">
        <v>14.233927212688499</v>
      </c>
      <c r="G91" s="29">
        <v>11.5005676180677</v>
      </c>
      <c r="H91" s="29">
        <v>14.549513643358001</v>
      </c>
      <c r="I91" s="29">
        <v>14.8346456571345</v>
      </c>
      <c r="J91" s="29">
        <v>14.2113815929089</v>
      </c>
      <c r="K91" s="29">
        <v>14.4766670103044</v>
      </c>
      <c r="L91" s="29">
        <v>13.2827660958731</v>
      </c>
      <c r="M91" s="29">
        <v>12.206381469835801</v>
      </c>
      <c r="N91" s="29">
        <v>11.536779329388199</v>
      </c>
      <c r="O91" s="29">
        <v>11.3233636095142</v>
      </c>
      <c r="P91" s="29">
        <v>13.6900717878284</v>
      </c>
      <c r="Q91" s="29"/>
      <c r="R91" s="29">
        <v>13.274565883111</v>
      </c>
      <c r="S91" s="29">
        <v>15.9249459762387</v>
      </c>
      <c r="T91" s="29">
        <v>11.962943035843701</v>
      </c>
      <c r="U91" s="29"/>
      <c r="V91" s="29">
        <v>13.1089729754839</v>
      </c>
      <c r="W91" s="29"/>
      <c r="X91" s="29" t="str">
        <f>+IFERROR(LN(VLOOKUP(X$2,Cartera!$C$44:$DG$82,Creditos2!$A91,0)/$A$1)," ")</f>
        <v xml:space="preserve"> </v>
      </c>
      <c r="Y91" s="29"/>
      <c r="Z91" s="29" t="str">
        <f>+IFERROR(LN(VLOOKUP(Z$2,Cartera!$C$44:$DG$82,Creditos2!$A91,0)/$A$1)," ")</f>
        <v xml:space="preserve"> </v>
      </c>
      <c r="AA91" s="29">
        <v>10.826848107510701</v>
      </c>
      <c r="AB91" s="29"/>
      <c r="AC91" s="29">
        <v>12.875660358512199</v>
      </c>
      <c r="AD91" s="29">
        <v>11.1583612885841</v>
      </c>
      <c r="AE91" s="29">
        <v>10.300734983816501</v>
      </c>
      <c r="AF91" s="29">
        <f>+IFERROR(LN(VLOOKUP(AF$2,Cartera!$C$44:$DG$82,Creditos2!$A91,0)/$A$1)," ")</f>
        <v>10.719614161863205</v>
      </c>
      <c r="AG91" s="29" t="str">
        <f>+IFERROR(LN(VLOOKUP(AG$2,Cartera!$C$44:$DG$82,Creditos2!$A91,0)/$A$1)," ")</f>
        <v xml:space="preserve"> </v>
      </c>
      <c r="AH91" s="29"/>
      <c r="AI91" s="29">
        <v>12.6043954684173</v>
      </c>
      <c r="AJ91" s="29">
        <v>14.2933494362341</v>
      </c>
      <c r="AK91" s="29">
        <v>13.319946906123</v>
      </c>
      <c r="AL91" s="29">
        <v>14.1028637500863</v>
      </c>
      <c r="AM91" s="29"/>
      <c r="AN91" s="29"/>
      <c r="AO91" s="29">
        <v>10.079120912678601</v>
      </c>
      <c r="AP91" s="29">
        <v>12.3375896348449</v>
      </c>
      <c r="AQ91" s="29">
        <v>11.5282425533696</v>
      </c>
    </row>
    <row r="92" spans="1:43" ht="16.5" x14ac:dyDescent="0.3">
      <c r="A92">
        <v>91</v>
      </c>
      <c r="B92" s="3">
        <v>43281</v>
      </c>
      <c r="C92" s="29">
        <v>16.8233566713794</v>
      </c>
      <c r="D92" s="29">
        <v>17.374893085976936</v>
      </c>
      <c r="E92" s="14">
        <v>16.832904455876001</v>
      </c>
      <c r="F92" s="29">
        <v>14.2151963225107</v>
      </c>
      <c r="G92" s="29">
        <v>11.5246265604897</v>
      </c>
      <c r="H92" s="29">
        <v>14.5584533843987</v>
      </c>
      <c r="I92" s="29">
        <v>14.847801327453</v>
      </c>
      <c r="J92" s="29">
        <v>14.2231120531531</v>
      </c>
      <c r="K92" s="29">
        <v>14.4886612172597</v>
      </c>
      <c r="L92" s="29">
        <v>13.2828234227946</v>
      </c>
      <c r="M92" s="29">
        <v>12.220595229817</v>
      </c>
      <c r="N92" s="29">
        <v>11.512894434851001</v>
      </c>
      <c r="O92" s="29">
        <v>11.318700503395499</v>
      </c>
      <c r="P92" s="29">
        <v>13.704255987623</v>
      </c>
      <c r="Q92" s="29"/>
      <c r="R92" s="29">
        <v>13.277296652097499</v>
      </c>
      <c r="S92" s="29">
        <v>15.9354348508719</v>
      </c>
      <c r="T92" s="29">
        <v>11.953037010117599</v>
      </c>
      <c r="U92" s="29"/>
      <c r="V92" s="29">
        <v>13.0407867563842</v>
      </c>
      <c r="W92" s="29"/>
      <c r="X92" s="29" t="str">
        <f>+IFERROR(LN(VLOOKUP(X$2,Cartera!$C$44:$DG$82,Creditos2!$A92,0)/$A$1)," ")</f>
        <v xml:space="preserve"> </v>
      </c>
      <c r="Y92" s="29"/>
      <c r="Z92" s="29" t="str">
        <f>+IFERROR(LN(VLOOKUP(Z$2,Cartera!$C$44:$DG$82,Creditos2!$A92,0)/$A$1)," ")</f>
        <v xml:space="preserve"> </v>
      </c>
      <c r="AA92" s="29">
        <v>10.8241740971393</v>
      </c>
      <c r="AB92" s="29"/>
      <c r="AC92" s="29">
        <v>12.865771695167201</v>
      </c>
      <c r="AD92" s="29">
        <v>11.1628602030246</v>
      </c>
      <c r="AE92" s="29">
        <v>10.309354235295</v>
      </c>
      <c r="AF92" s="29">
        <f>+IFERROR(LN(VLOOKUP(AF$2,Cartera!$C$44:$DG$82,Creditos2!$A92,0)/$A$1)," ")</f>
        <v>10.699951610622294</v>
      </c>
      <c r="AG92" s="29" t="str">
        <f>+IFERROR(LN(VLOOKUP(AG$2,Cartera!$C$44:$DG$82,Creditos2!$A92,0)/$A$1)," ")</f>
        <v xml:space="preserve"> </v>
      </c>
      <c r="AH92" s="29"/>
      <c r="AI92" s="29">
        <v>12.606129168755</v>
      </c>
      <c r="AJ92" s="29">
        <v>14.314150807426399</v>
      </c>
      <c r="AK92" s="29">
        <v>13.3395472213275</v>
      </c>
      <c r="AL92" s="29">
        <v>14.103432777694699</v>
      </c>
      <c r="AM92" s="29"/>
      <c r="AN92" s="29"/>
      <c r="AO92" s="29">
        <v>10.086845360050001</v>
      </c>
      <c r="AP92" s="29">
        <v>12.300600135832701</v>
      </c>
      <c r="AQ92" s="29">
        <v>11.538636076839399</v>
      </c>
    </row>
    <row r="93" spans="1:43" ht="16.5" x14ac:dyDescent="0.3">
      <c r="A93">
        <v>92</v>
      </c>
      <c r="B93" s="3">
        <v>43312</v>
      </c>
      <c r="C93" s="29">
        <v>16.832532696655498</v>
      </c>
      <c r="D93" s="29">
        <v>17.389481370756695</v>
      </c>
      <c r="E93" s="14">
        <v>16.8184696998172</v>
      </c>
      <c r="F93" s="29">
        <v>14.193104194966001</v>
      </c>
      <c r="G93" s="29">
        <v>11.556553481443199</v>
      </c>
      <c r="H93" s="29">
        <v>14.5500591724547</v>
      </c>
      <c r="I93" s="29">
        <v>14.8574980241129</v>
      </c>
      <c r="J93" s="29">
        <v>14.238527502035099</v>
      </c>
      <c r="K93" s="29">
        <v>14.5065590660243</v>
      </c>
      <c r="L93" s="29">
        <v>13.303938412766399</v>
      </c>
      <c r="M93" s="29">
        <v>12.2387590117755</v>
      </c>
      <c r="N93" s="29">
        <v>11.511841839239899</v>
      </c>
      <c r="O93" s="29">
        <v>11.2704926371749</v>
      </c>
      <c r="P93" s="29">
        <v>13.7111522970732</v>
      </c>
      <c r="Q93" s="29"/>
      <c r="R93" s="29">
        <v>13.2841476768363</v>
      </c>
      <c r="S93" s="29">
        <v>15.9427860265838</v>
      </c>
      <c r="T93" s="29">
        <v>11.956241404810401</v>
      </c>
      <c r="U93" s="29"/>
      <c r="V93" s="29">
        <v>12.9858430674161</v>
      </c>
      <c r="W93" s="29"/>
      <c r="X93" s="29" t="str">
        <f>+IFERROR(LN(VLOOKUP(X$2,Cartera!$C$44:$DG$82,Creditos2!$A93,0)/$A$1)," ")</f>
        <v xml:space="preserve"> </v>
      </c>
      <c r="Y93" s="29"/>
      <c r="Z93" s="29" t="str">
        <f>+IFERROR(LN(VLOOKUP(Z$2,Cartera!$C$44:$DG$82,Creditos2!$A93,0)/$A$1)," ")</f>
        <v xml:space="preserve"> </v>
      </c>
      <c r="AA93" s="29">
        <v>10.8159311345223</v>
      </c>
      <c r="AB93" s="29"/>
      <c r="AC93" s="29">
        <v>12.868940947898</v>
      </c>
      <c r="AD93" s="29">
        <v>11.1621163039576</v>
      </c>
      <c r="AE93" s="29">
        <v>10.270116657728</v>
      </c>
      <c r="AF93" s="29">
        <f>+IFERROR(LN(VLOOKUP(AF$2,Cartera!$C$44:$DG$82,Creditos2!$A93,0)/$A$1)," ")</f>
        <v>10.69958774351244</v>
      </c>
      <c r="AG93" s="29" t="str">
        <f>+IFERROR(LN(VLOOKUP(AG$2,Cartera!$C$44:$DG$82,Creditos2!$A93,0)/$A$1)," ")</f>
        <v xml:space="preserve"> </v>
      </c>
      <c r="AH93" s="29"/>
      <c r="AI93" s="29">
        <v>12.614326602005599</v>
      </c>
      <c r="AJ93" s="29">
        <v>14.3384515098028</v>
      </c>
      <c r="AK93" s="29">
        <v>13.338208720034601</v>
      </c>
      <c r="AL93" s="29">
        <v>14.1076827762799</v>
      </c>
      <c r="AM93" s="29"/>
      <c r="AN93" s="29"/>
      <c r="AO93" s="29">
        <v>10.0942694274556</v>
      </c>
      <c r="AP93" s="29">
        <v>12.292551291333501</v>
      </c>
      <c r="AQ93" s="29">
        <v>11.542346946004701</v>
      </c>
    </row>
    <row r="94" spans="1:43" ht="16.5" x14ac:dyDescent="0.3">
      <c r="A94">
        <v>93</v>
      </c>
      <c r="B94" s="3">
        <v>43343</v>
      </c>
      <c r="C94" s="29">
        <v>16.811398056394498</v>
      </c>
      <c r="D94" s="29">
        <v>17.409307383386867</v>
      </c>
      <c r="E94" s="14">
        <v>16.793240095439501</v>
      </c>
      <c r="F94" s="29">
        <v>14.1736748463842</v>
      </c>
      <c r="G94" s="29">
        <v>11.578877395171499</v>
      </c>
      <c r="H94" s="29">
        <v>14.563113088138</v>
      </c>
      <c r="I94" s="29">
        <v>14.867509088259499</v>
      </c>
      <c r="J94" s="29">
        <v>14.2491187751771</v>
      </c>
      <c r="K94" s="29">
        <v>14.5227647406378</v>
      </c>
      <c r="L94" s="29">
        <v>13.3187434294661</v>
      </c>
      <c r="M94" s="29">
        <v>12.2411051282805</v>
      </c>
      <c r="N94" s="29">
        <v>11.4981122060701</v>
      </c>
      <c r="O94" s="29">
        <v>11.239585202119899</v>
      </c>
      <c r="P94" s="29">
        <v>13.717064016108001</v>
      </c>
      <c r="Q94" s="29"/>
      <c r="R94" s="29">
        <v>13.28131344082</v>
      </c>
      <c r="S94" s="29">
        <v>15.950326984424199</v>
      </c>
      <c r="T94" s="29">
        <v>11.960262259647401</v>
      </c>
      <c r="U94" s="29"/>
      <c r="V94" s="29">
        <v>13.0064872167994</v>
      </c>
      <c r="W94" s="29"/>
      <c r="X94" s="29" t="str">
        <f>+IFERROR(LN(VLOOKUP(X$2,Cartera!$C$44:$DG$82,Creditos2!$A94,0)/$A$1)," ")</f>
        <v xml:space="preserve"> </v>
      </c>
      <c r="Y94" s="29"/>
      <c r="Z94" s="29" t="str">
        <f>+IFERROR(LN(VLOOKUP(Z$2,Cartera!$C$44:$DG$82,Creditos2!$A94,0)/$A$1)," ")</f>
        <v xml:space="preserve"> </v>
      </c>
      <c r="AA94" s="29">
        <v>10.812139849236701</v>
      </c>
      <c r="AB94" s="29"/>
      <c r="AC94" s="29">
        <v>12.874294950889899</v>
      </c>
      <c r="AD94" s="29">
        <v>11.198492077927201</v>
      </c>
      <c r="AE94" s="29">
        <v>10.268924500669399</v>
      </c>
      <c r="AF94" s="29">
        <f>+IFERROR(LN(VLOOKUP(AF$2,Cartera!$C$44:$DG$82,Creditos2!$A94,0)/$A$1)," ")</f>
        <v>10.682956335954549</v>
      </c>
      <c r="AG94" s="29" t="str">
        <f>+IFERROR(LN(VLOOKUP(AG$2,Cartera!$C$44:$DG$82,Creditos2!$A94,0)/$A$1)," ")</f>
        <v xml:space="preserve"> </v>
      </c>
      <c r="AH94" s="29"/>
      <c r="AI94" s="29">
        <v>12.621955619182</v>
      </c>
      <c r="AJ94" s="29">
        <v>14.358855090031</v>
      </c>
      <c r="AK94" s="29">
        <v>13.3228103348209</v>
      </c>
      <c r="AL94" s="29">
        <v>14.116678668306101</v>
      </c>
      <c r="AM94" s="29"/>
      <c r="AN94" s="29"/>
      <c r="AO94" s="29">
        <v>10.1025760017931</v>
      </c>
      <c r="AP94" s="29">
        <v>12.3096665838927</v>
      </c>
      <c r="AQ94" s="29">
        <v>11.5536694244981</v>
      </c>
    </row>
    <row r="95" spans="1:43" ht="16.5" x14ac:dyDescent="0.3">
      <c r="A95">
        <v>94</v>
      </c>
      <c r="B95" s="3">
        <v>43373</v>
      </c>
      <c r="C95" s="29">
        <v>16.830856717637801</v>
      </c>
      <c r="D95" s="29">
        <v>17.388212139848971</v>
      </c>
      <c r="E95" s="14">
        <v>16.829637693897102</v>
      </c>
      <c r="F95" s="29">
        <v>14.1579019645533</v>
      </c>
      <c r="G95" s="29">
        <v>11.5944357565425</v>
      </c>
      <c r="H95" s="29">
        <v>14.5707144390782</v>
      </c>
      <c r="I95" s="29">
        <v>14.875516566893801</v>
      </c>
      <c r="J95" s="29">
        <v>14.2521369651668</v>
      </c>
      <c r="K95" s="29">
        <v>14.541342168698201</v>
      </c>
      <c r="L95" s="29">
        <v>13.3288109446262</v>
      </c>
      <c r="M95" s="29">
        <v>12.249402476864301</v>
      </c>
      <c r="N95" s="29">
        <v>11.489747751202801</v>
      </c>
      <c r="O95" s="29">
        <v>11.233030998957201</v>
      </c>
      <c r="P95" s="29">
        <v>13.7156687479414</v>
      </c>
      <c r="Q95" s="29"/>
      <c r="R95" s="29">
        <v>13.2765487667897</v>
      </c>
      <c r="S95" s="29">
        <v>15.953020841503999</v>
      </c>
      <c r="T95" s="29">
        <v>11.9696058502775</v>
      </c>
      <c r="U95" s="29"/>
      <c r="V95" s="29">
        <v>13.0428770320721</v>
      </c>
      <c r="W95" s="29"/>
      <c r="X95" s="29" t="str">
        <f>+IFERROR(LN(VLOOKUP(X$2,Cartera!$C$44:$DG$82,Creditos2!$A95,0)/$A$1)," ")</f>
        <v xml:space="preserve"> </v>
      </c>
      <c r="Y95" s="29"/>
      <c r="Z95" s="29" t="str">
        <f>+IFERROR(LN(VLOOKUP(Z$2,Cartera!$C$44:$DG$82,Creditos2!$A95,0)/$A$1)," ")</f>
        <v xml:space="preserve"> </v>
      </c>
      <c r="AA95" s="29">
        <v>10.813991748054599</v>
      </c>
      <c r="AB95" s="29"/>
      <c r="AC95" s="29">
        <v>12.900723293491099</v>
      </c>
      <c r="AD95" s="29">
        <v>11.184374216898799</v>
      </c>
      <c r="AE95" s="29">
        <v>10.252837611349401</v>
      </c>
      <c r="AF95" s="29">
        <f>+IFERROR(LN(VLOOKUP(AF$2,Cartera!$C$44:$DG$82,Creditos2!$A95,0)/$A$1)," ")</f>
        <v>10.669062834485231</v>
      </c>
      <c r="AG95" s="29" t="str">
        <f>+IFERROR(LN(VLOOKUP(AG$2,Cartera!$C$44:$DG$82,Creditos2!$A95,0)/$A$1)," ")</f>
        <v xml:space="preserve"> </v>
      </c>
      <c r="AH95" s="29"/>
      <c r="AI95" s="29">
        <v>12.6349600966278</v>
      </c>
      <c r="AJ95" s="29">
        <v>14.367087252720999</v>
      </c>
      <c r="AK95" s="29">
        <v>13.303835754687899</v>
      </c>
      <c r="AL95" s="29">
        <v>14.1209666275522</v>
      </c>
      <c r="AM95" s="29"/>
      <c r="AN95" s="29"/>
      <c r="AO95" s="29">
        <v>10.100871146840801</v>
      </c>
      <c r="AP95" s="29">
        <v>12.333414987698299</v>
      </c>
      <c r="AQ95" s="29">
        <v>11.5623780622482</v>
      </c>
    </row>
    <row r="96" spans="1:43" ht="16.5" x14ac:dyDescent="0.3">
      <c r="A96">
        <v>95</v>
      </c>
      <c r="B96" s="3">
        <v>43404</v>
      </c>
      <c r="C96" s="29">
        <v>16.835751231490999</v>
      </c>
      <c r="D96" s="29">
        <v>17.410839600821319</v>
      </c>
      <c r="E96" s="14">
        <v>16.855280362089999</v>
      </c>
      <c r="F96" s="29">
        <v>14.144676658876101</v>
      </c>
      <c r="G96" s="29">
        <v>11.614563366238499</v>
      </c>
      <c r="H96" s="29">
        <v>14.5787046003743</v>
      </c>
      <c r="I96" s="29">
        <v>14.8824658402855</v>
      </c>
      <c r="J96" s="29">
        <v>14.2632765119351</v>
      </c>
      <c r="K96" s="29">
        <v>14.557250904725899</v>
      </c>
      <c r="L96" s="29">
        <v>13.3397248832265</v>
      </c>
      <c r="M96" s="29">
        <v>12.2581336267579</v>
      </c>
      <c r="N96" s="29">
        <v>11.484676524716299</v>
      </c>
      <c r="O96" s="29">
        <v>11.2175547848964</v>
      </c>
      <c r="P96" s="29">
        <v>13.7170432525024</v>
      </c>
      <c r="Q96" s="29"/>
      <c r="R96" s="29">
        <v>13.2711654234368</v>
      </c>
      <c r="S96" s="29">
        <v>15.961721266623501</v>
      </c>
      <c r="T96" s="29">
        <v>11.9648522111627</v>
      </c>
      <c r="U96" s="29"/>
      <c r="V96" s="29">
        <v>13.076091769356699</v>
      </c>
      <c r="W96" s="29"/>
      <c r="X96" s="29" t="str">
        <f>+IFERROR(LN(VLOOKUP(X$2,Cartera!$C$44:$DG$82,Creditos2!$A96,0)/$A$1)," ")</f>
        <v xml:space="preserve"> </v>
      </c>
      <c r="Y96" s="29"/>
      <c r="Z96" s="29" t="str">
        <f>+IFERROR(LN(VLOOKUP(Z$2,Cartera!$C$44:$DG$82,Creditos2!$A96,0)/$A$1)," ")</f>
        <v xml:space="preserve"> </v>
      </c>
      <c r="AA96" s="29">
        <v>10.803328222066201</v>
      </c>
      <c r="AB96" s="29"/>
      <c r="AC96" s="29">
        <v>12.9338076786852</v>
      </c>
      <c r="AD96" s="29">
        <v>11.1740121129993</v>
      </c>
      <c r="AE96" s="29">
        <v>10.2338104721769</v>
      </c>
      <c r="AF96" s="29">
        <f>+IFERROR(LN(VLOOKUP(AF$2,Cartera!$C$44:$DG$82,Creditos2!$A96,0)/$A$1)," ")</f>
        <v>10.677911645133664</v>
      </c>
      <c r="AG96" s="29" t="str">
        <f>+IFERROR(LN(VLOOKUP(AG$2,Cartera!$C$44:$DG$82,Creditos2!$A96,0)/$A$1)," ")</f>
        <v xml:space="preserve"> </v>
      </c>
      <c r="AH96" s="29"/>
      <c r="AI96" s="29">
        <v>12.6439372282896</v>
      </c>
      <c r="AJ96" s="29">
        <v>14.3937958463996</v>
      </c>
      <c r="AK96" s="29">
        <v>13.304593728580899</v>
      </c>
      <c r="AL96" s="29">
        <v>14.1251296562502</v>
      </c>
      <c r="AM96" s="29"/>
      <c r="AN96" s="29"/>
      <c r="AO96" s="29">
        <v>10.103477002579901</v>
      </c>
      <c r="AP96" s="29">
        <v>12.359262004409</v>
      </c>
      <c r="AQ96" s="29">
        <v>11.572120485687099</v>
      </c>
    </row>
    <row r="97" spans="1:43" ht="16.5" x14ac:dyDescent="0.3">
      <c r="A97">
        <v>96</v>
      </c>
      <c r="B97" s="3">
        <v>43434</v>
      </c>
      <c r="C97" s="29">
        <v>16.818651507138402</v>
      </c>
      <c r="D97" s="29">
        <v>17.413566127819788</v>
      </c>
      <c r="E97" s="14">
        <v>16.843635561928402</v>
      </c>
      <c r="F97" s="29">
        <v>14.135671193587401</v>
      </c>
      <c r="G97" s="29">
        <v>11.639247485288299</v>
      </c>
      <c r="H97" s="29">
        <v>14.582968231811501</v>
      </c>
      <c r="I97" s="29">
        <v>14.893179001013999</v>
      </c>
      <c r="J97" s="29">
        <v>14.273990269821301</v>
      </c>
      <c r="K97" s="29">
        <v>14.5762240135744</v>
      </c>
      <c r="L97" s="29">
        <v>13.3507520587257</v>
      </c>
      <c r="M97" s="29">
        <v>12.2704689504433</v>
      </c>
      <c r="N97" s="29">
        <v>11.4200703789715</v>
      </c>
      <c r="O97" s="29">
        <v>11.2100275771672</v>
      </c>
      <c r="P97" s="29">
        <v>13.7275291996161</v>
      </c>
      <c r="Q97" s="29"/>
      <c r="R97" s="29">
        <v>13.230954199487901</v>
      </c>
      <c r="S97" s="29">
        <v>15.9692442707934</v>
      </c>
      <c r="T97" s="29">
        <v>11.970679934192599</v>
      </c>
      <c r="U97" s="29"/>
      <c r="V97" s="29">
        <v>13.1226056766253</v>
      </c>
      <c r="W97" s="29"/>
      <c r="X97" s="29" t="str">
        <f>+IFERROR(LN(VLOOKUP(X$2,Cartera!$C$44:$DG$82,Creditos2!$A97,0)/$A$1)," ")</f>
        <v xml:space="preserve"> </v>
      </c>
      <c r="Y97" s="29"/>
      <c r="Z97" s="29" t="str">
        <f>+IFERROR(LN(VLOOKUP(Z$2,Cartera!$C$44:$DG$82,Creditos2!$A97,0)/$A$1)," ")</f>
        <v xml:space="preserve"> </v>
      </c>
      <c r="AA97" s="29">
        <v>10.799827544890601</v>
      </c>
      <c r="AB97" s="29"/>
      <c r="AC97" s="29">
        <v>12.9596462795816</v>
      </c>
      <c r="AD97" s="29">
        <v>11.176957229835001</v>
      </c>
      <c r="AE97" s="29">
        <v>10.2431059359429</v>
      </c>
      <c r="AF97" s="29">
        <f>+IFERROR(LN(VLOOKUP(AF$2,Cartera!$C$44:$DG$82,Creditos2!$A97,0)/$A$1)," ")</f>
        <v>10.705508201503577</v>
      </c>
      <c r="AG97" s="29" t="str">
        <f>+IFERROR(LN(VLOOKUP(AG$2,Cartera!$C$44:$DG$82,Creditos2!$A97,0)/$A$1)," ")</f>
        <v xml:space="preserve"> </v>
      </c>
      <c r="AH97" s="29"/>
      <c r="AI97" s="29">
        <v>12.6516750168256</v>
      </c>
      <c r="AJ97" s="29">
        <v>14.421039453808101</v>
      </c>
      <c r="AK97" s="29">
        <v>13.2887502386045</v>
      </c>
      <c r="AL97" s="29">
        <v>14.1297800825475</v>
      </c>
      <c r="AM97" s="29"/>
      <c r="AN97" s="29"/>
      <c r="AO97" s="29">
        <v>10.117632771167299</v>
      </c>
      <c r="AP97" s="29">
        <v>12.3824349399664</v>
      </c>
      <c r="AQ97" s="29">
        <v>11.583431961547801</v>
      </c>
    </row>
    <row r="98" spans="1:43" ht="16.5" x14ac:dyDescent="0.3">
      <c r="A98">
        <v>97</v>
      </c>
      <c r="B98" s="3">
        <v>43465</v>
      </c>
      <c r="C98" s="29">
        <v>16.8141500423602</v>
      </c>
      <c r="D98" s="29">
        <v>17.474063749046977</v>
      </c>
      <c r="E98" s="14">
        <v>16.897609828138101</v>
      </c>
      <c r="F98" s="29">
        <v>14.121013454685</v>
      </c>
      <c r="G98" s="29">
        <v>11.672507097298199</v>
      </c>
      <c r="H98" s="29">
        <v>14.5885104633408</v>
      </c>
      <c r="I98" s="29">
        <v>14.908303913644099</v>
      </c>
      <c r="J98" s="29">
        <v>14.2883919009592</v>
      </c>
      <c r="K98" s="29">
        <v>14.5985282045791</v>
      </c>
      <c r="L98" s="29">
        <v>13.3528458179208</v>
      </c>
      <c r="M98" s="29">
        <v>12.2832941932617</v>
      </c>
      <c r="N98" s="29">
        <v>11.4261585721476</v>
      </c>
      <c r="O98" s="29">
        <v>11.210830222061199</v>
      </c>
      <c r="P98" s="29">
        <v>13.736755439030601</v>
      </c>
      <c r="Q98" s="29"/>
      <c r="R98" s="29">
        <v>13.1924230984252</v>
      </c>
      <c r="S98" s="29">
        <v>15.971258999230599</v>
      </c>
      <c r="T98" s="29">
        <v>11.9700004165874</v>
      </c>
      <c r="U98" s="29"/>
      <c r="V98" s="29">
        <v>13.1233223503607</v>
      </c>
      <c r="W98" s="29"/>
      <c r="X98" s="29" t="str">
        <f>+IFERROR(LN(VLOOKUP(X$2,Cartera!$C$44:$DG$82,Creditos2!$A98,0)/$A$1)," ")</f>
        <v xml:space="preserve"> </v>
      </c>
      <c r="Y98" s="29"/>
      <c r="Z98" s="29" t="str">
        <f>+IFERROR(LN(VLOOKUP(Z$2,Cartera!$C$44:$DG$82,Creditos2!$A98,0)/$A$1)," ")</f>
        <v xml:space="preserve"> </v>
      </c>
      <c r="AA98" s="29">
        <v>10.798718297737301</v>
      </c>
      <c r="AB98" s="29"/>
      <c r="AC98" s="29">
        <v>12.991773475116499</v>
      </c>
      <c r="AD98" s="29">
        <v>11.1387314986038</v>
      </c>
      <c r="AE98" s="29">
        <v>10.2220186330717</v>
      </c>
      <c r="AF98" s="29">
        <f>+IFERROR(LN(VLOOKUP(AF$2,Cartera!$C$44:$DG$82,Creditos2!$A98,0)/$A$1)," ")</f>
        <v>10.684276141074493</v>
      </c>
      <c r="AG98" s="29" t="str">
        <f>+IFERROR(LN(VLOOKUP(AG$2,Cartera!$C$44:$DG$82,Creditos2!$A98,0)/$A$1)," ")</f>
        <v xml:space="preserve"> </v>
      </c>
      <c r="AH98" s="29"/>
      <c r="AI98" s="29">
        <v>12.6562950374938</v>
      </c>
      <c r="AJ98" s="29">
        <v>14.443850103511</v>
      </c>
      <c r="AK98" s="29">
        <v>13.292599597939001</v>
      </c>
      <c r="AL98" s="29">
        <v>14.1340189840375</v>
      </c>
      <c r="AM98" s="29"/>
      <c r="AN98" s="29"/>
      <c r="AO98" s="29">
        <v>10.1173792569117</v>
      </c>
      <c r="AP98" s="29">
        <v>12.404203394657101</v>
      </c>
      <c r="AQ98" s="29">
        <v>11.593818814401599</v>
      </c>
    </row>
    <row r="99" spans="1:43" ht="16.5" x14ac:dyDescent="0.3">
      <c r="A99">
        <v>98</v>
      </c>
      <c r="B99" s="3">
        <v>43496</v>
      </c>
      <c r="C99" s="29">
        <v>16.835338487032999</v>
      </c>
      <c r="D99" s="29">
        <v>17.406628859719543</v>
      </c>
      <c r="E99" s="14">
        <v>16.8762670380518</v>
      </c>
      <c r="F99" s="29">
        <v>14.116070409089501</v>
      </c>
      <c r="G99" s="29">
        <v>11.70899649902</v>
      </c>
      <c r="H99" s="29">
        <v>14.5978995743663</v>
      </c>
      <c r="I99" s="29">
        <v>14.9206256457291</v>
      </c>
      <c r="J99" s="29">
        <v>14.3041421463567</v>
      </c>
      <c r="K99" s="29">
        <v>14.6223030980497</v>
      </c>
      <c r="L99" s="29">
        <v>13.356830738660401</v>
      </c>
      <c r="M99" s="29">
        <v>12.288599855234899</v>
      </c>
      <c r="N99" s="29">
        <v>11.4191051373304</v>
      </c>
      <c r="O99" s="29">
        <v>11.212236489170699</v>
      </c>
      <c r="P99" s="29">
        <v>13.745644909508</v>
      </c>
      <c r="Q99" s="29"/>
      <c r="R99" s="29">
        <v>13.197502673663699</v>
      </c>
      <c r="S99" s="29">
        <v>15.9788719494106</v>
      </c>
      <c r="T99" s="29">
        <v>11.972881369898801</v>
      </c>
      <c r="U99" s="29"/>
      <c r="V99" s="29">
        <v>13.174139504013301</v>
      </c>
      <c r="W99" s="29"/>
      <c r="X99" s="29" t="str">
        <f>+IFERROR(LN(VLOOKUP(X$2,Cartera!$C$44:$DG$82,Creditos2!$A99,0)/$A$1)," ")</f>
        <v xml:space="preserve"> </v>
      </c>
      <c r="Y99" s="29"/>
      <c r="Z99" s="29" t="str">
        <f>+IFERROR(LN(VLOOKUP(Z$2,Cartera!$C$44:$DG$82,Creditos2!$A99,0)/$A$1)," ")</f>
        <v xml:space="preserve"> </v>
      </c>
      <c r="AA99" s="29">
        <v>10.792728470175399</v>
      </c>
      <c r="AB99" s="29"/>
      <c r="AC99" s="29">
        <v>13.0188291884064</v>
      </c>
      <c r="AD99" s="29">
        <v>11.137420743195801</v>
      </c>
      <c r="AE99" s="29">
        <v>10.207087991746199</v>
      </c>
      <c r="AF99" s="29">
        <f>+IFERROR(LN(VLOOKUP(AF$2,Cartera!$C$44:$DG$82,Creditos2!$A99,0)/$A$1)," ")</f>
        <v>10.688985590695395</v>
      </c>
      <c r="AG99" s="29" t="str">
        <f>+IFERROR(LN(VLOOKUP(AG$2,Cartera!$C$44:$DG$82,Creditos2!$A99,0)/$A$1)," ")</f>
        <v xml:space="preserve"> </v>
      </c>
      <c r="AH99" s="29"/>
      <c r="AI99" s="29">
        <v>12.6705387333004</v>
      </c>
      <c r="AJ99" s="29">
        <v>14.4599560312876</v>
      </c>
      <c r="AK99" s="29">
        <v>13.2915316628387</v>
      </c>
      <c r="AL99" s="29">
        <v>14.140401524492599</v>
      </c>
      <c r="AM99" s="29"/>
      <c r="AN99" s="29"/>
      <c r="AO99" s="29">
        <v>10.1308209168819</v>
      </c>
      <c r="AP99" s="29">
        <v>12.419795419477801</v>
      </c>
      <c r="AQ99" s="29">
        <v>11.605816644137001</v>
      </c>
    </row>
    <row r="100" spans="1:43" ht="16.5" x14ac:dyDescent="0.3">
      <c r="A100">
        <v>99</v>
      </c>
      <c r="B100" s="3">
        <v>43524</v>
      </c>
      <c r="C100" s="29">
        <v>16.808479444047201</v>
      </c>
      <c r="D100" s="29">
        <v>17.370949037365293</v>
      </c>
      <c r="E100" s="14">
        <v>16.869193284930802</v>
      </c>
      <c r="F100" s="29">
        <v>14.1120951128493</v>
      </c>
      <c r="G100" s="29">
        <v>11.744025734063801</v>
      </c>
      <c r="H100" s="29">
        <v>14.6142100837077</v>
      </c>
      <c r="I100" s="29">
        <v>14.9312243432817</v>
      </c>
      <c r="J100" s="29">
        <v>14.316191314793899</v>
      </c>
      <c r="K100" s="29">
        <v>14.6414838532692</v>
      </c>
      <c r="L100" s="29">
        <v>13.3696918956462</v>
      </c>
      <c r="M100" s="29">
        <v>12.2986504791972</v>
      </c>
      <c r="N100" s="29">
        <v>11.406093695768901</v>
      </c>
      <c r="O100" s="29">
        <v>11.1521261647347</v>
      </c>
      <c r="P100" s="29">
        <v>13.7492156801873</v>
      </c>
      <c r="Q100" s="29"/>
      <c r="R100" s="29">
        <v>13.199615988199501</v>
      </c>
      <c r="S100" s="29">
        <v>15.978855785403599</v>
      </c>
      <c r="T100" s="29">
        <v>11.9642896877327</v>
      </c>
      <c r="U100" s="29"/>
      <c r="V100" s="29">
        <v>13.1926217464329</v>
      </c>
      <c r="W100" s="29"/>
      <c r="X100" s="29" t="str">
        <f>+IFERROR(LN(VLOOKUP(X$2,Cartera!$C$44:$DG$82,Creditos2!$A100,0)/$A$1)," ")</f>
        <v xml:space="preserve"> </v>
      </c>
      <c r="Y100" s="29"/>
      <c r="Z100" s="29" t="str">
        <f>+IFERROR(LN(VLOOKUP(Z$2,Cartera!$C$44:$DG$82,Creditos2!$A100,0)/$A$1)," ")</f>
        <v xml:space="preserve"> </v>
      </c>
      <c r="AA100" s="29">
        <v>10.7828448139377</v>
      </c>
      <c r="AB100" s="29"/>
      <c r="AC100" s="29">
        <v>13.040378930068099</v>
      </c>
      <c r="AD100" s="29">
        <v>11.1323614872368</v>
      </c>
      <c r="AE100" s="29">
        <v>10.1852724764807</v>
      </c>
      <c r="AF100" s="29">
        <f>+IFERROR(LN(VLOOKUP(AF$2,Cartera!$C$44:$DG$82,Creditos2!$A100,0)/$A$1)," ")</f>
        <v>10.704683608723803</v>
      </c>
      <c r="AG100" s="29" t="str">
        <f>+IFERROR(LN(VLOOKUP(AG$2,Cartera!$C$44:$DG$82,Creditos2!$A100,0)/$A$1)," ")</f>
        <v xml:space="preserve"> </v>
      </c>
      <c r="AH100" s="29"/>
      <c r="AI100" s="29">
        <v>12.680293287644</v>
      </c>
      <c r="AJ100" s="29">
        <v>14.4781248089991</v>
      </c>
      <c r="AK100" s="29">
        <v>13.307023702739899</v>
      </c>
      <c r="AL100" s="29">
        <v>14.1474775723844</v>
      </c>
      <c r="AM100" s="29"/>
      <c r="AN100" s="29"/>
      <c r="AO100" s="29">
        <v>10.132437600158999</v>
      </c>
      <c r="AP100" s="29">
        <v>12.4171116576253</v>
      </c>
      <c r="AQ100" s="29">
        <v>11.614980054233801</v>
      </c>
    </row>
    <row r="101" spans="1:43" ht="16.5" x14ac:dyDescent="0.3">
      <c r="A101">
        <v>100</v>
      </c>
      <c r="B101" s="3">
        <v>43555</v>
      </c>
      <c r="C101" s="29">
        <v>16.8884126917897</v>
      </c>
      <c r="D101" s="29">
        <v>17.406278973316283</v>
      </c>
      <c r="E101" s="14">
        <v>16.824428738650099</v>
      </c>
      <c r="F101" s="29">
        <v>14.112121739290499</v>
      </c>
      <c r="G101" s="29">
        <v>11.7626365863673</v>
      </c>
      <c r="H101" s="29">
        <v>14.624621932509701</v>
      </c>
      <c r="I101" s="29">
        <v>14.941968398951399</v>
      </c>
      <c r="J101" s="29">
        <v>14.330325376121399</v>
      </c>
      <c r="K101" s="29">
        <v>14.659126934099801</v>
      </c>
      <c r="L101" s="29">
        <v>13.3843053022684</v>
      </c>
      <c r="M101" s="29">
        <v>12.3154405384836</v>
      </c>
      <c r="N101" s="29">
        <v>11.395930734342199</v>
      </c>
      <c r="O101" s="29">
        <v>11.1279686110267</v>
      </c>
      <c r="P101" s="29">
        <v>13.758610985410099</v>
      </c>
      <c r="Q101" s="29"/>
      <c r="R101" s="29">
        <v>13.1990133674774</v>
      </c>
      <c r="S101" s="29">
        <v>15.980506947567999</v>
      </c>
      <c r="T101" s="29">
        <v>11.944867995174199</v>
      </c>
      <c r="U101" s="29"/>
      <c r="V101" s="29">
        <v>13.149525513584599</v>
      </c>
      <c r="W101" s="29"/>
      <c r="X101" s="29" t="str">
        <f>+IFERROR(LN(VLOOKUP(X$2,Cartera!$C$44:$DG$82,Creditos2!$A101,0)/$A$1)," ")</f>
        <v xml:space="preserve"> </v>
      </c>
      <c r="Y101" s="29"/>
      <c r="Z101" s="29" t="str">
        <f>+IFERROR(LN(VLOOKUP(Z$2,Cartera!$C$44:$DG$82,Creditos2!$A101,0)/$A$1)," ")</f>
        <v xml:space="preserve"> </v>
      </c>
      <c r="AA101" s="29">
        <v>10.7560187650971</v>
      </c>
      <c r="AB101" s="29"/>
      <c r="AC101" s="29">
        <v>13.0647693323222</v>
      </c>
      <c r="AD101" s="29">
        <v>11.1309598952692</v>
      </c>
      <c r="AE101" s="29">
        <v>10.171003471634499</v>
      </c>
      <c r="AF101" s="29">
        <f>+IFERROR(LN(VLOOKUP(AF$2,Cartera!$C$44:$DG$82,Creditos2!$A101,0)/$A$1)," ")</f>
        <v>10.707124799584124</v>
      </c>
      <c r="AG101" s="29" t="str">
        <f>+IFERROR(LN(VLOOKUP(AG$2,Cartera!$C$44:$DG$82,Creditos2!$A101,0)/$A$1)," ")</f>
        <v xml:space="preserve"> </v>
      </c>
      <c r="AH101" s="29"/>
      <c r="AI101" s="29">
        <v>12.6894495457929</v>
      </c>
      <c r="AJ101" s="29">
        <v>14.492745403716</v>
      </c>
      <c r="AK101" s="29">
        <v>13.3133721288792</v>
      </c>
      <c r="AL101" s="29">
        <v>14.151720922815899</v>
      </c>
      <c r="AM101" s="29"/>
      <c r="AN101" s="29"/>
      <c r="AO101" s="29">
        <v>10.141756001284101</v>
      </c>
      <c r="AP101" s="29">
        <v>12.4255823428346</v>
      </c>
      <c r="AQ101" s="29">
        <v>11.629447493621401</v>
      </c>
    </row>
    <row r="102" spans="1:43" ht="16.5" x14ac:dyDescent="0.3">
      <c r="A102">
        <v>101</v>
      </c>
      <c r="B102" s="3">
        <v>43585</v>
      </c>
      <c r="C102" s="29">
        <v>16.877765394250002</v>
      </c>
      <c r="D102" s="29">
        <v>17.396515748825934</v>
      </c>
      <c r="E102" s="14">
        <v>16.846953050665299</v>
      </c>
      <c r="F102" s="29">
        <v>14.1024728096285</v>
      </c>
      <c r="G102" s="29">
        <v>11.7942947196379</v>
      </c>
      <c r="H102" s="29">
        <v>14.6263803890178</v>
      </c>
      <c r="I102" s="29">
        <v>14.948419549841301</v>
      </c>
      <c r="J102" s="29">
        <v>14.3428051680555</v>
      </c>
      <c r="K102" s="29">
        <v>14.6770170933576</v>
      </c>
      <c r="L102" s="29">
        <v>13.391897319061901</v>
      </c>
      <c r="M102" s="29">
        <v>12.302230201101599</v>
      </c>
      <c r="N102" s="29">
        <v>11.3751831581337</v>
      </c>
      <c r="O102" s="29">
        <v>11.104123064663</v>
      </c>
      <c r="P102" s="29">
        <v>13.753115042493199</v>
      </c>
      <c r="Q102" s="29"/>
      <c r="R102" s="29">
        <v>13.187862791111099</v>
      </c>
      <c r="S102" s="29">
        <v>15.9797773609136</v>
      </c>
      <c r="T102" s="29">
        <v>11.930025458445</v>
      </c>
      <c r="U102" s="29"/>
      <c r="V102" s="29">
        <v>13.106397148117299</v>
      </c>
      <c r="W102" s="29"/>
      <c r="X102" s="29" t="str">
        <f>+IFERROR(LN(VLOOKUP(X$2,Cartera!$C$44:$DG$82,Creditos2!$A102,0)/$A$1)," ")</f>
        <v xml:space="preserve"> </v>
      </c>
      <c r="Y102" s="29"/>
      <c r="Z102" s="29" t="str">
        <f>+IFERROR(LN(VLOOKUP(Z$2,Cartera!$C$44:$DG$82,Creditos2!$A102,0)/$A$1)," ")</f>
        <v xml:space="preserve"> </v>
      </c>
      <c r="AA102" s="29">
        <v>10.721153659519</v>
      </c>
      <c r="AB102" s="29"/>
      <c r="AC102" s="29">
        <v>13.0713215498485</v>
      </c>
      <c r="AD102" s="29">
        <v>11.116901335925</v>
      </c>
      <c r="AE102" s="29">
        <v>10.154304685390899</v>
      </c>
      <c r="AF102" s="29">
        <f>+IFERROR(LN(VLOOKUP(AF$2,Cartera!$C$44:$DG$82,Creditos2!$A102,0)/$A$1)," ")</f>
        <v>10.728264235773947</v>
      </c>
      <c r="AG102" s="29" t="str">
        <f>+IFERROR(LN(VLOOKUP(AG$2,Cartera!$C$44:$DG$82,Creditos2!$A102,0)/$A$1)," ")</f>
        <v xml:space="preserve"> </v>
      </c>
      <c r="AH102" s="29"/>
      <c r="AI102" s="29">
        <v>12.6966081032767</v>
      </c>
      <c r="AJ102" s="29">
        <v>14.5096989724957</v>
      </c>
      <c r="AK102" s="29">
        <v>13.314388363794899</v>
      </c>
      <c r="AL102" s="29">
        <v>14.1543763046311</v>
      </c>
      <c r="AM102" s="29"/>
      <c r="AN102" s="29"/>
      <c r="AO102" s="29">
        <v>10.124861638595201</v>
      </c>
      <c r="AP102" s="29">
        <v>12.5558829716409</v>
      </c>
      <c r="AQ102" s="29">
        <v>11.633128328035101</v>
      </c>
    </row>
    <row r="103" spans="1:43" ht="16.5" x14ac:dyDescent="0.3">
      <c r="A103">
        <v>102</v>
      </c>
      <c r="B103" s="3">
        <v>43616</v>
      </c>
      <c r="C103" s="29">
        <v>16.878558545774201</v>
      </c>
      <c r="D103" s="29">
        <v>17.434275891712769</v>
      </c>
      <c r="E103" s="14">
        <v>16.8647444688091</v>
      </c>
      <c r="F103" s="29">
        <v>14.1191151693424</v>
      </c>
      <c r="G103" s="29">
        <v>11.802566898337</v>
      </c>
      <c r="H103" s="29">
        <v>14.6363055669361</v>
      </c>
      <c r="I103" s="29">
        <v>14.959555963374299</v>
      </c>
      <c r="J103" s="29">
        <v>14.353730229792401</v>
      </c>
      <c r="K103" s="29">
        <v>14.6910574911225</v>
      </c>
      <c r="L103" s="29">
        <v>13.4044313060568</v>
      </c>
      <c r="M103" s="29">
        <v>12.301793336250499</v>
      </c>
      <c r="N103" s="29">
        <v>11.3603930463214</v>
      </c>
      <c r="O103" s="29">
        <v>11.0804985403853</v>
      </c>
      <c r="P103" s="29">
        <v>13.7680655609122</v>
      </c>
      <c r="Q103" s="29"/>
      <c r="R103" s="29">
        <v>13.1921229567512</v>
      </c>
      <c r="S103" s="29">
        <v>15.9806786101641</v>
      </c>
      <c r="T103" s="29">
        <v>11.9075351384925</v>
      </c>
      <c r="U103" s="29"/>
      <c r="V103" s="29">
        <v>13.027006466463201</v>
      </c>
      <c r="W103" s="29"/>
      <c r="X103" s="29" t="str">
        <f>+IFERROR(LN(VLOOKUP(X$2,Cartera!$C$44:$DG$82,Creditos2!$A103,0)/$A$1)," ")</f>
        <v xml:space="preserve"> </v>
      </c>
      <c r="Y103" s="29"/>
      <c r="Z103" s="29" t="str">
        <f>+IFERROR(LN(VLOOKUP(Z$2,Cartera!$C$44:$DG$82,Creditos2!$A103,0)/$A$1)," ")</f>
        <v xml:space="preserve"> </v>
      </c>
      <c r="AA103" s="29">
        <v>10.691104438687599</v>
      </c>
      <c r="AB103" s="29"/>
      <c r="AC103" s="29">
        <v>13.0717252527878</v>
      </c>
      <c r="AD103" s="29">
        <v>11.1229141730718</v>
      </c>
      <c r="AE103" s="29">
        <v>10.1197448997736</v>
      </c>
      <c r="AF103" s="29">
        <f>+IFERROR(LN(VLOOKUP(AF$2,Cartera!$C$44:$DG$82,Creditos2!$A103,0)/$A$1)," ")</f>
        <v>10.751501421385226</v>
      </c>
      <c r="AG103" s="29" t="str">
        <f>+IFERROR(LN(VLOOKUP(AG$2,Cartera!$C$44:$DG$82,Creditos2!$A103,0)/$A$1)," ")</f>
        <v xml:space="preserve"> </v>
      </c>
      <c r="AH103" s="29"/>
      <c r="AI103" s="29">
        <v>12.6999672904267</v>
      </c>
      <c r="AJ103" s="29">
        <v>14.5311660524877</v>
      </c>
      <c r="AK103" s="29">
        <v>13.325857197266499</v>
      </c>
      <c r="AL103" s="29">
        <v>14.1582650025563</v>
      </c>
      <c r="AM103" s="29"/>
      <c r="AN103" s="29"/>
      <c r="AO103" s="29">
        <v>10.082091622907599</v>
      </c>
      <c r="AP103" s="29">
        <v>12.6048631123302</v>
      </c>
      <c r="AQ103" s="29">
        <v>11.6386540917724</v>
      </c>
    </row>
    <row r="104" spans="1:43" ht="16.5" x14ac:dyDescent="0.3">
      <c r="A104">
        <v>103</v>
      </c>
      <c r="B104" s="3">
        <v>43646</v>
      </c>
      <c r="C104" s="29">
        <v>16.910799871992399</v>
      </c>
      <c r="D104" s="29">
        <v>17.406974522541169</v>
      </c>
      <c r="E104" s="14">
        <v>16.8621930336407</v>
      </c>
      <c r="F104" s="29">
        <v>14.129906291879101</v>
      </c>
      <c r="G104" s="29">
        <v>11.796777044829501</v>
      </c>
      <c r="H104" s="29">
        <v>14.636618850324201</v>
      </c>
      <c r="I104" s="29">
        <v>14.9703924432769</v>
      </c>
      <c r="J104" s="29">
        <v>14.362331899113601</v>
      </c>
      <c r="K104" s="29">
        <v>14.712312081076201</v>
      </c>
      <c r="L104" s="29">
        <v>13.4116750843347</v>
      </c>
      <c r="M104" s="29">
        <v>12.3092164304806</v>
      </c>
      <c r="N104" s="29">
        <v>11.3468111877627</v>
      </c>
      <c r="O104" s="29">
        <v>11.058016296738501</v>
      </c>
      <c r="P104" s="29">
        <v>13.786549834202701</v>
      </c>
      <c r="Q104" s="29"/>
      <c r="R104" s="29">
        <v>13.191118985162801</v>
      </c>
      <c r="S104" s="29">
        <v>15.982052791791</v>
      </c>
      <c r="T104" s="29">
        <v>11.8849582215514</v>
      </c>
      <c r="U104" s="29"/>
      <c r="V104" s="29">
        <v>12.986279764798599</v>
      </c>
      <c r="W104" s="29"/>
      <c r="X104" s="29" t="str">
        <f>+IFERROR(LN(VLOOKUP(X$2,Cartera!$C$44:$DG$82,Creditos2!$A104,0)/$A$1)," ")</f>
        <v xml:space="preserve"> </v>
      </c>
      <c r="Y104" s="29"/>
      <c r="Z104" s="29" t="str">
        <f>+IFERROR(LN(VLOOKUP(Z$2,Cartera!$C$44:$DG$82,Creditos2!$A104,0)/$A$1)," ")</f>
        <v xml:space="preserve"> </v>
      </c>
      <c r="AA104" s="29">
        <v>10.6609052003869</v>
      </c>
      <c r="AB104" s="29"/>
      <c r="AC104" s="29">
        <v>13.039431871258801</v>
      </c>
      <c r="AD104" s="29">
        <v>11.1281372588947</v>
      </c>
      <c r="AE104" s="29">
        <v>10.160619226981099</v>
      </c>
      <c r="AF104" s="29">
        <f>+IFERROR(LN(VLOOKUP(AF$2,Cartera!$C$44:$DG$82,Creditos2!$A104,0)/$A$1)," ")</f>
        <v>10.782174262906517</v>
      </c>
      <c r="AG104" s="29" t="str">
        <f>+IFERROR(LN(VLOOKUP(AG$2,Cartera!$C$44:$DG$82,Creditos2!$A104,0)/$A$1)," ")</f>
        <v xml:space="preserve"> </v>
      </c>
      <c r="AH104" s="29"/>
      <c r="AI104" s="29">
        <v>12.722144011526799</v>
      </c>
      <c r="AJ104" s="29">
        <v>14.5485091159616</v>
      </c>
      <c r="AK104" s="29">
        <v>13.3188996592453</v>
      </c>
      <c r="AL104" s="29">
        <v>14.1606668549371</v>
      </c>
      <c r="AM104" s="29"/>
      <c r="AN104" s="29"/>
      <c r="AO104" s="29">
        <v>10.119538045319199</v>
      </c>
      <c r="AP104" s="29">
        <v>12.661814515359501</v>
      </c>
      <c r="AQ104" s="29">
        <v>11.6493274221683</v>
      </c>
    </row>
    <row r="105" spans="1:43" ht="16.5" x14ac:dyDescent="0.3">
      <c r="A105">
        <v>104</v>
      </c>
      <c r="B105" s="3">
        <v>43677</v>
      </c>
      <c r="C105" s="29">
        <v>16.899138731960399</v>
      </c>
      <c r="D105" s="29">
        <v>17.455095897458428</v>
      </c>
      <c r="E105" s="14">
        <v>16.8398796189264</v>
      </c>
      <c r="F105" s="29">
        <v>14.1418794761386</v>
      </c>
      <c r="G105" s="29">
        <v>11.7943150048043</v>
      </c>
      <c r="H105" s="29">
        <v>14.6476820130214</v>
      </c>
      <c r="I105" s="29">
        <v>14.9825206067534</v>
      </c>
      <c r="J105" s="29">
        <v>14.368972440501301</v>
      </c>
      <c r="K105" s="29">
        <v>14.7293710279592</v>
      </c>
      <c r="L105" s="29">
        <v>13.4167774213172</v>
      </c>
      <c r="M105" s="29">
        <v>12.2979453046079</v>
      </c>
      <c r="N105" s="29">
        <v>11.325108683440501</v>
      </c>
      <c r="O105" s="29">
        <v>11.0721670619109</v>
      </c>
      <c r="P105" s="29">
        <v>13.804125670455999</v>
      </c>
      <c r="Q105" s="29"/>
      <c r="R105" s="29">
        <v>13.186989158746201</v>
      </c>
      <c r="S105" s="29">
        <v>15.9883006012144</v>
      </c>
      <c r="T105" s="29">
        <v>11.8571862258071</v>
      </c>
      <c r="U105" s="29"/>
      <c r="V105" s="29">
        <v>12.9532184556278</v>
      </c>
      <c r="W105" s="29"/>
      <c r="X105" s="29" t="str">
        <f>+IFERROR(LN(VLOOKUP(X$2,Cartera!$C$44:$DG$82,Creditos2!$A105,0)/$A$1)," ")</f>
        <v xml:space="preserve"> </v>
      </c>
      <c r="Y105" s="29"/>
      <c r="Z105" s="29" t="str">
        <f>+IFERROR(LN(VLOOKUP(Z$2,Cartera!$C$44:$DG$82,Creditos2!$A105,0)/$A$1)," ")</f>
        <v xml:space="preserve"> </v>
      </c>
      <c r="AA105" s="29">
        <v>10.629856545800999</v>
      </c>
      <c r="AB105" s="29"/>
      <c r="AC105" s="29">
        <v>13.0049586794751</v>
      </c>
      <c r="AD105" s="29">
        <v>11.1345726731857</v>
      </c>
      <c r="AE105" s="29">
        <v>10.0664992767864</v>
      </c>
      <c r="AF105" s="29">
        <f>+IFERROR(LN(VLOOKUP(AF$2,Cartera!$C$44:$DG$82,Creditos2!$A105,0)/$A$1)," ")</f>
        <v>10.823163682876785</v>
      </c>
      <c r="AG105" s="29" t="str">
        <f>+IFERROR(LN(VLOOKUP(AG$2,Cartera!$C$44:$DG$82,Creditos2!$A105,0)/$A$1)," ")</f>
        <v xml:space="preserve"> </v>
      </c>
      <c r="AH105" s="29"/>
      <c r="AI105" s="29">
        <v>12.730446565291601</v>
      </c>
      <c r="AJ105" s="29">
        <v>14.563117251244501</v>
      </c>
      <c r="AK105" s="29">
        <v>13.3327415667087</v>
      </c>
      <c r="AL105" s="29">
        <v>14.1626738621397</v>
      </c>
      <c r="AM105" s="29"/>
      <c r="AN105" s="29"/>
      <c r="AO105" s="29">
        <v>10.1356944023459</v>
      </c>
      <c r="AP105" s="29">
        <v>12.727814049378299</v>
      </c>
      <c r="AQ105" s="29">
        <v>11.661897438202701</v>
      </c>
    </row>
    <row r="106" spans="1:43" ht="16.5" x14ac:dyDescent="0.3">
      <c r="A106">
        <v>105</v>
      </c>
      <c r="B106" s="3">
        <v>43708</v>
      </c>
      <c r="C106" s="29">
        <v>16.9334531453284</v>
      </c>
      <c r="D106" s="29">
        <v>17.474650279345028</v>
      </c>
      <c r="E106" s="14">
        <v>16.849790153013601</v>
      </c>
      <c r="F106" s="29">
        <v>14.1528126634953</v>
      </c>
      <c r="G106" s="29">
        <v>11.7949659485997</v>
      </c>
      <c r="H106" s="29">
        <v>14.6557399120056</v>
      </c>
      <c r="I106" s="29">
        <v>15.0003823811348</v>
      </c>
      <c r="J106" s="29">
        <v>14.376258566390799</v>
      </c>
      <c r="K106" s="29">
        <v>14.7428415101509</v>
      </c>
      <c r="L106" s="29">
        <v>13.420900542799799</v>
      </c>
      <c r="M106" s="29">
        <v>12.2989040898703</v>
      </c>
      <c r="N106" s="29">
        <v>11.310798313205099</v>
      </c>
      <c r="O106" s="29">
        <v>11.0879442516902</v>
      </c>
      <c r="P106" s="29">
        <v>13.8096474489987</v>
      </c>
      <c r="Q106" s="29"/>
      <c r="R106" s="29">
        <v>13.1825660136411</v>
      </c>
      <c r="S106" s="29">
        <v>15.9970755577824</v>
      </c>
      <c r="T106" s="29">
        <v>11.839565839374201</v>
      </c>
      <c r="U106" s="29"/>
      <c r="V106" s="29">
        <v>12.9833429104369</v>
      </c>
      <c r="W106" s="29"/>
      <c r="X106" s="29" t="str">
        <f>+IFERROR(LN(VLOOKUP(X$2,Cartera!$C$44:$DG$82,Creditos2!$A106,0)/$A$1)," ")</f>
        <v xml:space="preserve"> </v>
      </c>
      <c r="Y106" s="29"/>
      <c r="Z106" s="29" t="str">
        <f>+IFERROR(LN(VLOOKUP(Z$2,Cartera!$C$44:$DG$82,Creditos2!$A106,0)/$A$1)," ")</f>
        <v xml:space="preserve"> </v>
      </c>
      <c r="AA106" s="29">
        <v>10.582401508131801</v>
      </c>
      <c r="AB106" s="29"/>
      <c r="AC106" s="29">
        <v>12.9914037089224</v>
      </c>
      <c r="AD106" s="29">
        <v>11.1421264730436</v>
      </c>
      <c r="AE106" s="29">
        <v>10.0245732807695</v>
      </c>
      <c r="AF106" s="29">
        <f>+IFERROR(LN(VLOOKUP(AF$2,Cartera!$C$44:$DG$82,Creditos2!$A106,0)/$A$1)," ")</f>
        <v>10.870201554336287</v>
      </c>
      <c r="AG106" s="29" t="str">
        <f>+IFERROR(LN(VLOOKUP(AG$2,Cartera!$C$44:$DG$82,Creditos2!$A106,0)/$A$1)," ")</f>
        <v xml:space="preserve"> </v>
      </c>
      <c r="AH106" s="29"/>
      <c r="AI106" s="29">
        <v>12.7497342337173</v>
      </c>
      <c r="AJ106" s="29">
        <v>14.5799928540154</v>
      </c>
      <c r="AK106" s="29">
        <v>13.314088550645801</v>
      </c>
      <c r="AL106" s="29">
        <v>14.163436963517</v>
      </c>
      <c r="AM106" s="29"/>
      <c r="AN106" s="29"/>
      <c r="AO106" s="29">
        <v>10.1317559937062</v>
      </c>
      <c r="AP106" s="29">
        <v>12.7693323904506</v>
      </c>
      <c r="AQ106" s="29">
        <v>11.6673881038995</v>
      </c>
    </row>
    <row r="107" spans="1:43" ht="16.5" x14ac:dyDescent="0.3">
      <c r="A107">
        <v>106</v>
      </c>
      <c r="B107" s="3">
        <v>43738</v>
      </c>
      <c r="C107" s="29">
        <v>16.936119705044401</v>
      </c>
      <c r="D107" s="29">
        <v>17.452479615176539</v>
      </c>
      <c r="E107" s="14">
        <v>16.857659544590302</v>
      </c>
      <c r="F107" s="29">
        <v>14.1620475343859</v>
      </c>
      <c r="G107" s="29">
        <v>11.8008497112817</v>
      </c>
      <c r="H107" s="29">
        <v>14.6557656343278</v>
      </c>
      <c r="I107" s="29">
        <v>15.014147493044799</v>
      </c>
      <c r="J107" s="29">
        <v>14.3819047249291</v>
      </c>
      <c r="K107" s="29">
        <v>14.7470984179655</v>
      </c>
      <c r="L107" s="29">
        <v>13.420675291912</v>
      </c>
      <c r="M107" s="29">
        <v>12.2956197141706</v>
      </c>
      <c r="N107" s="29">
        <v>11.3101449148461</v>
      </c>
      <c r="O107" s="29">
        <v>11.088399553016099</v>
      </c>
      <c r="P107" s="29">
        <v>13.8165724404804</v>
      </c>
      <c r="Q107" s="29"/>
      <c r="R107" s="29">
        <v>13.174193462721799</v>
      </c>
      <c r="S107" s="29">
        <v>16.004244506333201</v>
      </c>
      <c r="T107" s="29">
        <v>11.831385680315501</v>
      </c>
      <c r="U107" s="29"/>
      <c r="V107" s="29">
        <v>13.0259353562636</v>
      </c>
      <c r="W107" s="29"/>
      <c r="X107" s="29" t="str">
        <f>+IFERROR(LN(VLOOKUP(X$2,Cartera!$C$44:$DG$82,Creditos2!$A107,0)/$A$1)," ")</f>
        <v xml:space="preserve"> </v>
      </c>
      <c r="Y107" s="29"/>
      <c r="Z107" s="29" t="str">
        <f>+IFERROR(LN(VLOOKUP(Z$2,Cartera!$C$44:$DG$82,Creditos2!$A107,0)/$A$1)," ")</f>
        <v xml:space="preserve"> </v>
      </c>
      <c r="AA107" s="29">
        <v>10.5345331914094</v>
      </c>
      <c r="AB107" s="29"/>
      <c r="AC107" s="29">
        <v>12.9938051376062</v>
      </c>
      <c r="AD107" s="29">
        <v>11.1478175465866</v>
      </c>
      <c r="AE107" s="29">
        <v>10.010741650821601</v>
      </c>
      <c r="AF107" s="29">
        <f>+IFERROR(LN(VLOOKUP(AF$2,Cartera!$C$44:$DG$82,Creditos2!$A107,0)/$A$1)," ")</f>
        <v>10.88873671434413</v>
      </c>
      <c r="AG107" s="29" t="str">
        <f>+IFERROR(LN(VLOOKUP(AG$2,Cartera!$C$44:$DG$82,Creditos2!$A107,0)/$A$1)," ")</f>
        <v xml:space="preserve"> </v>
      </c>
      <c r="AH107" s="29"/>
      <c r="AI107" s="29">
        <v>12.7748698981227</v>
      </c>
      <c r="AJ107" s="29">
        <v>14.594764472225799</v>
      </c>
      <c r="AK107" s="29">
        <v>13.305536326511699</v>
      </c>
      <c r="AL107" s="29">
        <v>14.164352036539601</v>
      </c>
      <c r="AM107" s="29"/>
      <c r="AN107" s="29"/>
      <c r="AO107" s="29">
        <v>10.129346660074599</v>
      </c>
      <c r="AP107" s="29">
        <v>12.866185777757799</v>
      </c>
      <c r="AQ107" s="29">
        <v>11.6768693541466</v>
      </c>
    </row>
    <row r="108" spans="1:43" ht="16.5" x14ac:dyDescent="0.3">
      <c r="A108">
        <v>107</v>
      </c>
      <c r="B108" s="3">
        <v>43769</v>
      </c>
      <c r="C108" s="29">
        <v>16.916422923566699</v>
      </c>
      <c r="D108" s="29">
        <v>17.500809786138547</v>
      </c>
      <c r="E108" s="14">
        <v>16.874431587955002</v>
      </c>
      <c r="F108" s="29">
        <v>14.171622262388301</v>
      </c>
      <c r="G108" s="29">
        <v>11.787181905243401</v>
      </c>
      <c r="H108" s="29">
        <v>14.6595935841267</v>
      </c>
      <c r="I108" s="29">
        <v>15.0236504976038</v>
      </c>
      <c r="J108" s="29">
        <v>14.390459313812901</v>
      </c>
      <c r="K108" s="29">
        <v>14.7719003230591</v>
      </c>
      <c r="L108" s="29">
        <v>13.428477002665099</v>
      </c>
      <c r="M108" s="29">
        <v>12.298980525396701</v>
      </c>
      <c r="N108" s="29">
        <v>11.3292642890911</v>
      </c>
      <c r="O108" s="29">
        <v>11.0994157290649</v>
      </c>
      <c r="P108" s="29">
        <v>13.8264462630378</v>
      </c>
      <c r="Q108" s="29"/>
      <c r="R108" s="29">
        <v>13.166855630141701</v>
      </c>
      <c r="S108" s="29">
        <v>16.010394598607402</v>
      </c>
      <c r="T108" s="29">
        <v>11.8305834458926</v>
      </c>
      <c r="U108" s="29"/>
      <c r="V108" s="29">
        <v>13.055309436573101</v>
      </c>
      <c r="W108" s="29"/>
      <c r="X108" s="29" t="str">
        <f>+IFERROR(LN(VLOOKUP(X$2,Cartera!$C$44:$DG$82,Creditos2!$A108,0)/$A$1)," ")</f>
        <v xml:space="preserve"> </v>
      </c>
      <c r="Y108" s="29"/>
      <c r="Z108" s="29" t="str">
        <f>+IFERROR(LN(VLOOKUP(Z$2,Cartera!$C$44:$DG$82,Creditos2!$A108,0)/$A$1)," ")</f>
        <v xml:space="preserve"> </v>
      </c>
      <c r="AA108" s="29">
        <v>10.442247573901</v>
      </c>
      <c r="AB108" s="29"/>
      <c r="AC108" s="29">
        <v>12.9987865866162</v>
      </c>
      <c r="AD108" s="29">
        <v>11.160334550342499</v>
      </c>
      <c r="AE108" s="29">
        <v>10.0242017055168</v>
      </c>
      <c r="AF108" s="29">
        <f>+IFERROR(LN(VLOOKUP(AF$2,Cartera!$C$44:$DG$82,Creditos2!$A108,0)/$A$1)," ")</f>
        <v>10.892613640674663</v>
      </c>
      <c r="AG108" s="29" t="str">
        <f>+IFERROR(LN(VLOOKUP(AG$2,Cartera!$C$44:$DG$82,Creditos2!$A108,0)/$A$1)," ")</f>
        <v xml:space="preserve"> </v>
      </c>
      <c r="AH108" s="29"/>
      <c r="AI108" s="29">
        <v>12.8068169529454</v>
      </c>
      <c r="AJ108" s="29">
        <v>14.6150049489568</v>
      </c>
      <c r="AK108" s="29">
        <v>13.304126427452699</v>
      </c>
      <c r="AL108" s="29">
        <v>14.1668288368092</v>
      </c>
      <c r="AM108" s="29"/>
      <c r="AN108" s="29"/>
      <c r="AO108" s="29">
        <v>10.1284227162314</v>
      </c>
      <c r="AP108" s="29">
        <v>12.962478091399101</v>
      </c>
      <c r="AQ108" s="29">
        <v>11.6868316523844</v>
      </c>
    </row>
    <row r="109" spans="1:43" ht="16.5" x14ac:dyDescent="0.3">
      <c r="A109">
        <v>108</v>
      </c>
      <c r="B109" s="3">
        <v>43799</v>
      </c>
      <c r="C109" s="29">
        <v>16.9612506117222</v>
      </c>
      <c r="D109" s="29">
        <v>17.482838523512292</v>
      </c>
      <c r="E109" s="14">
        <v>16.886543248522699</v>
      </c>
      <c r="F109" s="29">
        <v>14.178466117455899</v>
      </c>
      <c r="G109" s="29">
        <v>11.785105651131399</v>
      </c>
      <c r="H109" s="29">
        <v>14.667917945032301</v>
      </c>
      <c r="I109" s="29">
        <v>15.0319577516054</v>
      </c>
      <c r="J109" s="29">
        <v>14.3971076463425</v>
      </c>
      <c r="K109" s="29">
        <v>14.7882526132304</v>
      </c>
      <c r="L109" s="29">
        <v>13.4347476694698</v>
      </c>
      <c r="M109" s="29">
        <v>12.3010425808767</v>
      </c>
      <c r="N109" s="29">
        <v>11.343632020648</v>
      </c>
      <c r="O109" s="29">
        <v>11.1070980059758</v>
      </c>
      <c r="P109" s="29">
        <v>13.836148969506301</v>
      </c>
      <c r="Q109" s="29"/>
      <c r="R109" s="29">
        <v>13.1711863142065</v>
      </c>
      <c r="S109" s="29">
        <v>16.019891099794201</v>
      </c>
      <c r="T109" s="29">
        <v>11.8211532718691</v>
      </c>
      <c r="U109" s="29"/>
      <c r="V109" s="29">
        <v>13.0519437330695</v>
      </c>
      <c r="W109" s="29"/>
      <c r="X109" s="29" t="str">
        <f>+IFERROR(LN(VLOOKUP(X$2,Cartera!$C$44:$DG$82,Creditos2!$A109,0)/$A$1)," ")</f>
        <v xml:space="preserve"> </v>
      </c>
      <c r="Y109" s="29"/>
      <c r="Z109" s="29" t="str">
        <f>+IFERROR(LN(VLOOKUP(Z$2,Cartera!$C$44:$DG$82,Creditos2!$A109,0)/$A$1)," ")</f>
        <v xml:space="preserve"> </v>
      </c>
      <c r="AA109" s="29">
        <v>10.343926620462</v>
      </c>
      <c r="AB109" s="29"/>
      <c r="AC109" s="29">
        <v>12.988757092366599</v>
      </c>
      <c r="AD109" s="29">
        <v>11.1772225896412</v>
      </c>
      <c r="AE109" s="29">
        <v>10.019206980259</v>
      </c>
      <c r="AF109" s="29">
        <f>+IFERROR(LN(VLOOKUP(AF$2,Cartera!$C$44:$DG$82,Creditos2!$A109,0)/$A$1)," ")</f>
        <v>10.910095457513179</v>
      </c>
      <c r="AG109" s="29" t="str">
        <f>+IFERROR(LN(VLOOKUP(AG$2,Cartera!$C$44:$DG$82,Creditos2!$A109,0)/$A$1)," ")</f>
        <v xml:space="preserve"> </v>
      </c>
      <c r="AH109" s="29"/>
      <c r="AI109" s="29">
        <v>12.8436490704226</v>
      </c>
      <c r="AJ109" s="29">
        <v>14.6377080767992</v>
      </c>
      <c r="AK109" s="29">
        <v>13.308315390233499</v>
      </c>
      <c r="AL109" s="29">
        <v>14.1696436703286</v>
      </c>
      <c r="AM109" s="29"/>
      <c r="AN109" s="29"/>
      <c r="AO109" s="29">
        <v>10.1052130550552</v>
      </c>
      <c r="AP109" s="29">
        <v>12.963272319375299</v>
      </c>
      <c r="AQ109" s="29">
        <v>11.698309125973299</v>
      </c>
    </row>
    <row r="110" spans="1:43" ht="16.5" x14ac:dyDescent="0.3">
      <c r="A110">
        <v>109</v>
      </c>
      <c r="B110" s="3">
        <v>43830</v>
      </c>
      <c r="C110" s="29">
        <v>16.9545526198748</v>
      </c>
      <c r="D110" s="29">
        <v>17.453105951151191</v>
      </c>
      <c r="E110" s="14">
        <v>16.9031796595138</v>
      </c>
      <c r="F110" s="29">
        <v>14.1907264264666</v>
      </c>
      <c r="G110" s="29">
        <v>11.781841708605601</v>
      </c>
      <c r="H110" s="29">
        <v>14.6755759255384</v>
      </c>
      <c r="I110" s="29">
        <v>15.043375736063499</v>
      </c>
      <c r="J110" s="29">
        <v>14.397241338666801</v>
      </c>
      <c r="K110" s="29">
        <v>14.8015482235372</v>
      </c>
      <c r="L110" s="29">
        <v>13.4424672776316</v>
      </c>
      <c r="M110" s="29">
        <v>12.2947191300998</v>
      </c>
      <c r="N110" s="29">
        <v>11.370584821963799</v>
      </c>
      <c r="O110" s="29">
        <v>11.095229319738401</v>
      </c>
      <c r="P110" s="29">
        <v>13.8456931278697</v>
      </c>
      <c r="Q110" s="29"/>
      <c r="R110" s="29">
        <v>13.1605451250307</v>
      </c>
      <c r="S110" s="29">
        <v>16.0276215235926</v>
      </c>
      <c r="T110" s="29">
        <v>11.8174311683985</v>
      </c>
      <c r="U110" s="29"/>
      <c r="V110" s="29">
        <v>13.0744777218222</v>
      </c>
      <c r="W110" s="29"/>
      <c r="X110" s="29" t="str">
        <f>+IFERROR(LN(VLOOKUP(X$2,Cartera!$C$44:$DG$82,Creditos2!$A110,0)/$A$1)," ")</f>
        <v xml:space="preserve"> </v>
      </c>
      <c r="Y110" s="29"/>
      <c r="Z110" s="29" t="str">
        <f>+IFERROR(LN(VLOOKUP(Z$2,Cartera!$C$44:$DG$82,Creditos2!$A110,0)/$A$1)," ")</f>
        <v xml:space="preserve"> </v>
      </c>
      <c r="AA110" s="29">
        <v>10.2940589749078</v>
      </c>
      <c r="AB110" s="29"/>
      <c r="AC110" s="29">
        <v>12.973530954597599</v>
      </c>
      <c r="AD110" s="29">
        <v>11.179108890076799</v>
      </c>
      <c r="AE110" s="29">
        <v>9.9751490796273803</v>
      </c>
      <c r="AF110" s="29">
        <f>+IFERROR(LN(VLOOKUP(AF$2,Cartera!$C$44:$DG$82,Creditos2!$A110,0)/$A$1)," ")</f>
        <v>10.89290991046466</v>
      </c>
      <c r="AG110" s="29" t="str">
        <f>+IFERROR(LN(VLOOKUP(AG$2,Cartera!$C$44:$DG$82,Creditos2!$A110,0)/$A$1)," ")</f>
        <v xml:space="preserve"> </v>
      </c>
      <c r="AH110" s="29"/>
      <c r="AI110" s="29">
        <v>12.8748189479319</v>
      </c>
      <c r="AJ110" s="29">
        <v>14.6634028932839</v>
      </c>
      <c r="AK110" s="29">
        <v>13.312802025864499</v>
      </c>
      <c r="AL110" s="29">
        <v>14.1734516125636</v>
      </c>
      <c r="AM110" s="29"/>
      <c r="AN110" s="29"/>
      <c r="AO110" s="29">
        <v>10.1009628956293</v>
      </c>
      <c r="AP110" s="29">
        <v>13.0213133193852</v>
      </c>
      <c r="AQ110" s="29">
        <v>11.708061882249201</v>
      </c>
    </row>
    <row r="114" spans="1:48" x14ac:dyDescent="0.25">
      <c r="C114">
        <f>+VLOOKUP(C115,base_minorista!$R$2:$S$42,2,0)</f>
        <v>1</v>
      </c>
      <c r="D114">
        <f>+VLOOKUP(D115,base_minorista!$R$2:$S$42,2,0)</f>
        <v>2</v>
      </c>
      <c r="E114">
        <f>+VLOOKUP(E115,base_minorista!$R$2:$S$42,2,0)</f>
        <v>3</v>
      </c>
      <c r="F114">
        <f>+VLOOKUP(F115,base_minorista!$R$2:$S$42,2,0)</f>
        <v>40</v>
      </c>
      <c r="G114">
        <f>+VLOOKUP(G115,base_minorista!$R$2:$S$42,2,0)</f>
        <v>27</v>
      </c>
      <c r="H114">
        <f>+VLOOKUP(H115,base_minorista!$R$2:$S$42,2,0)</f>
        <v>41</v>
      </c>
      <c r="I114">
        <f>+VLOOKUP(I115,base_minorista!$R$2:$S$42,2,0)</f>
        <v>23</v>
      </c>
      <c r="J114">
        <f>+VLOOKUP(J115,base_minorista!$R$2:$S$42,2,0)</f>
        <v>22</v>
      </c>
      <c r="K114">
        <f>+VLOOKUP(K115,base_minorista!$R$2:$S$42,2,0)</f>
        <v>6</v>
      </c>
      <c r="L114">
        <f>+VLOOKUP(L115,base_minorista!$R$2:$S$42,2,0)</f>
        <v>18</v>
      </c>
      <c r="M114">
        <f>+VLOOKUP(M115,base_minorista!$R$2:$S$42,2,0)</f>
        <v>35</v>
      </c>
      <c r="N114">
        <f>+VLOOKUP(N115,base_minorista!$R$2:$S$42,2,0)</f>
        <v>38</v>
      </c>
      <c r="O114">
        <f>+VLOOKUP(O115,base_minorista!$R$2:$S$42,2,0)</f>
        <v>25</v>
      </c>
      <c r="P114">
        <f>+VLOOKUP(P115,base_minorista!$R$2:$S$42,2,0)</f>
        <v>39</v>
      </c>
      <c r="Q114">
        <f>+VLOOKUP(Q115,base_minorista!$R$2:$S$42,2,0)</f>
        <v>11</v>
      </c>
      <c r="R114">
        <f>+VLOOKUP(R115,base_minorista!$R$2:$S$42,2,0)</f>
        <v>4</v>
      </c>
      <c r="S114">
        <f>+VLOOKUP(S115,base_minorista!$R$2:$S$42,2,0)</f>
        <v>28</v>
      </c>
      <c r="T114">
        <f>+VLOOKUP(T115,base_minorista!$R$2:$S$42,2,0)</f>
        <v>33</v>
      </c>
      <c r="U114">
        <f>+VLOOKUP(U115,base_minorista!$R$2:$S$42,2,0)</f>
        <v>12</v>
      </c>
      <c r="V114">
        <f>+VLOOKUP(V115,base_minorista!$R$2:$S$42,2,0)</f>
        <v>31</v>
      </c>
      <c r="W114">
        <f>+VLOOKUP(W115,base_minorista!$R$2:$S$42,2,0)</f>
        <v>9</v>
      </c>
      <c r="X114">
        <f>+VLOOKUP(X115,base_minorista!$R$2:$S$42,2,0)</f>
        <v>16</v>
      </c>
      <c r="Y114">
        <f>+VLOOKUP(Y115,base_minorista!$R$2:$S$42,2,0)</f>
        <v>13</v>
      </c>
      <c r="Z114">
        <f>+VLOOKUP(Z115,base_minorista!$R$2:$S$42,2,0)</f>
        <v>17</v>
      </c>
      <c r="AA114">
        <f>+VLOOKUP(AA115,base_minorista!$R$2:$S$42,2,0)</f>
        <v>36</v>
      </c>
      <c r="AB114">
        <f>+VLOOKUP(AB115,base_minorista!$R$2:$S$42,2,0)</f>
        <v>10</v>
      </c>
      <c r="AC114">
        <f>+VLOOKUP(AC115,base_minorista!$R$2:$S$42,2,0)</f>
        <v>19</v>
      </c>
      <c r="AD114">
        <f>+VLOOKUP(AD115,base_minorista!$R$2:$S$42,2,0)</f>
        <v>34</v>
      </c>
      <c r="AE114">
        <f>+VLOOKUP(AE115,base_minorista!$R$2:$S$42,2,0)</f>
        <v>20</v>
      </c>
      <c r="AF114">
        <f>+VLOOKUP(AF115,base_minorista!$R$2:$S$42,2,0)</f>
        <v>8</v>
      </c>
      <c r="AG114">
        <f>+VLOOKUP(AG115,base_minorista!$R$2:$S$42,2,0)</f>
        <v>32</v>
      </c>
      <c r="AH114">
        <f>+VLOOKUP(AH115,base_minorista!$R$2:$S$42,2,0)</f>
        <v>14</v>
      </c>
      <c r="AI114">
        <f>+VLOOKUP(AI115,base_minorista!$R$2:$S$42,2,0)</f>
        <v>29</v>
      </c>
      <c r="AJ114">
        <f>+VLOOKUP(AJ115,base_minorista!$R$2:$S$42,2,0)</f>
        <v>30</v>
      </c>
      <c r="AK114">
        <f>+VLOOKUP(AK115,base_minorista!$R$2:$S$42,2,0)</f>
        <v>24</v>
      </c>
      <c r="AL114">
        <f>+VLOOKUP(AL115,base_minorista!$R$2:$S$42,2,0)</f>
        <v>7</v>
      </c>
      <c r="AM114">
        <f>+VLOOKUP(AM115,base_minorista!$R$2:$S$42,2,0)</f>
        <v>15</v>
      </c>
      <c r="AN114">
        <f>+VLOOKUP(AN115,base_minorista!$R$2:$S$42,2,0)</f>
        <v>5</v>
      </c>
      <c r="AO114">
        <f>+VLOOKUP(AO115,base_minorista!$R$2:$S$42,2,0)</f>
        <v>21</v>
      </c>
      <c r="AP114">
        <f>+VLOOKUP(AP115,base_minorista!$R$2:$S$42,2,0)</f>
        <v>26</v>
      </c>
      <c r="AQ114">
        <f>+VLOOKUP(AQ115,base_minorista!$R$2:$S$42,2,0)</f>
        <v>37</v>
      </c>
    </row>
    <row r="115" spans="1:48" ht="16.5" x14ac:dyDescent="0.3">
      <c r="C115" s="38" t="s">
        <v>11</v>
      </c>
      <c r="D115" s="38" t="s">
        <v>12</v>
      </c>
      <c r="E115" s="38" t="s">
        <v>13</v>
      </c>
      <c r="F115" s="1" t="s">
        <v>60</v>
      </c>
      <c r="G115" s="1" t="s">
        <v>47</v>
      </c>
      <c r="H115" s="1" t="s">
        <v>61</v>
      </c>
      <c r="I115" s="1" t="s">
        <v>43</v>
      </c>
      <c r="J115" s="1" t="s">
        <v>42</v>
      </c>
      <c r="K115" s="1" t="s">
        <v>26</v>
      </c>
      <c r="L115" s="1" t="s">
        <v>38</v>
      </c>
      <c r="M115" s="1" t="s">
        <v>55</v>
      </c>
      <c r="N115" s="1" t="s">
        <v>58</v>
      </c>
      <c r="O115" s="1" t="s">
        <v>45</v>
      </c>
      <c r="P115" s="1" t="s">
        <v>59</v>
      </c>
      <c r="Q115" s="1" t="s">
        <v>31</v>
      </c>
      <c r="R115" s="1" t="s">
        <v>24</v>
      </c>
      <c r="S115" s="1" t="s">
        <v>48</v>
      </c>
      <c r="T115" s="1" t="s">
        <v>53</v>
      </c>
      <c r="U115" s="1" t="s">
        <v>32</v>
      </c>
      <c r="V115" s="1" t="s">
        <v>51</v>
      </c>
      <c r="W115" s="1" t="s">
        <v>29</v>
      </c>
      <c r="X115" s="1" t="s">
        <v>36</v>
      </c>
      <c r="Y115" s="1" t="s">
        <v>33</v>
      </c>
      <c r="Z115" s="1" t="s">
        <v>37</v>
      </c>
      <c r="AA115" s="1" t="s">
        <v>56</v>
      </c>
      <c r="AB115" s="1" t="s">
        <v>30</v>
      </c>
      <c r="AC115" s="1" t="s">
        <v>39</v>
      </c>
      <c r="AD115" s="1" t="s">
        <v>54</v>
      </c>
      <c r="AE115" s="1" t="s">
        <v>40</v>
      </c>
      <c r="AF115" s="1" t="s">
        <v>28</v>
      </c>
      <c r="AG115" s="1" t="s">
        <v>52</v>
      </c>
      <c r="AH115" s="1" t="s">
        <v>34</v>
      </c>
      <c r="AI115" s="1" t="s">
        <v>49</v>
      </c>
      <c r="AJ115" s="1" t="s">
        <v>50</v>
      </c>
      <c r="AK115" s="1" t="s">
        <v>44</v>
      </c>
      <c r="AL115" s="1" t="s">
        <v>27</v>
      </c>
      <c r="AM115" s="1" t="s">
        <v>35</v>
      </c>
      <c r="AN115" s="1" t="s">
        <v>25</v>
      </c>
      <c r="AO115" s="1" t="s">
        <v>41</v>
      </c>
      <c r="AP115" s="1" t="s">
        <v>46</v>
      </c>
      <c r="AQ115" s="1" t="s">
        <v>57</v>
      </c>
    </row>
    <row r="116" spans="1:48" ht="16.5" x14ac:dyDescent="0.3">
      <c r="A116">
        <v>2</v>
      </c>
      <c r="B116" s="3">
        <v>40574</v>
      </c>
      <c r="C116" s="14">
        <v>16.571952115513199</v>
      </c>
      <c r="D116" s="14">
        <v>16.851053983177099</v>
      </c>
      <c r="E116" s="14">
        <v>16.1056736861104</v>
      </c>
      <c r="F116" s="29">
        <v>12.591362586006101</v>
      </c>
      <c r="G116" s="29">
        <v>12.2486701367649</v>
      </c>
      <c r="H116" s="29">
        <v>12.718498538126999</v>
      </c>
      <c r="I116" s="29">
        <v>13.1212785139699</v>
      </c>
      <c r="J116" s="29">
        <v>12.5339317133083</v>
      </c>
      <c r="K116" s="29">
        <v>12.4303349365948</v>
      </c>
      <c r="L116" s="29">
        <v>11.8104551278778</v>
      </c>
      <c r="M116" s="29">
        <v>11.7935078453821</v>
      </c>
      <c r="N116" s="29">
        <v>11.548366657672499</v>
      </c>
      <c r="O116" s="29">
        <v>11.1389326578267</v>
      </c>
      <c r="P116" s="29">
        <v>12.8250093890943</v>
      </c>
      <c r="Q116" s="29">
        <f>+IFERROR(LN(VLOOKUP(Q$115,Cartera!$C$89:$DG$127,Creditos2!$A116,0)/$A$1)," ")</f>
        <v>8.641587646063897</v>
      </c>
      <c r="R116" s="29">
        <v>11.6765387866479</v>
      </c>
      <c r="S116" s="29">
        <v>12.776665401875</v>
      </c>
      <c r="T116" s="29">
        <v>3.5387943158106201</v>
      </c>
      <c r="U116" s="29">
        <f>+IFERROR(LN(VLOOKUP(U$115,Cartera!$C$89:$DG$127,Creditos2!$A116,0)/$A$1)," ")</f>
        <v>11.371945690118038</v>
      </c>
      <c r="V116" s="29">
        <v>9.3027311272684106</v>
      </c>
      <c r="W116" s="29">
        <f>+IFERROR(LN(VLOOKUP(W$115,Cartera!$C$89:$DG$127,Creditos2!$A116,0)/$A$1)," ")</f>
        <v>9.5924181582811787</v>
      </c>
      <c r="X116" s="29">
        <f>+IFERROR(LN(VLOOKUP(X$115,Cartera!$C$89:$DG$127,Creditos2!$A116,0)/$A$1)," ")</f>
        <v>12.29855976980584</v>
      </c>
      <c r="Y116" s="29">
        <v>11.7911086384344</v>
      </c>
      <c r="Z116" s="29">
        <f>+IFERROR(LN(VLOOKUP(Z$115,Cartera!$C$89:$DG$127,Creditos2!$A116,0)/$A$1)," ")</f>
        <v>9.884493502253429</v>
      </c>
      <c r="AA116" s="29">
        <v>8.8717658574990104</v>
      </c>
      <c r="AB116" s="29">
        <f>+IFERROR(LN(VLOOKUP(AB$115,Cartera!$C$89:$DG$127,Creditos2!$A116,0)/$A$1)," ")</f>
        <v>10.012530069798816</v>
      </c>
      <c r="AC116" s="29">
        <v>8.9127557146620902</v>
      </c>
      <c r="AD116" s="29">
        <v>9.5029168153537409</v>
      </c>
      <c r="AE116" s="29"/>
      <c r="AF116" s="29" t="str">
        <f>+IFERROR(LN(VLOOKUP(AF$115,Cartera!$C$89:$DG$127,Creditos2!$A116,0)/$A$1)," ")</f>
        <v xml:space="preserve"> </v>
      </c>
      <c r="AG116" s="29">
        <f>+IFERROR(LN(VLOOKUP(AG$115,Cartera!$C$89:$DG$127,Creditos2!$A116,0)/$A$1)," ")</f>
        <v>5.3225068769939918</v>
      </c>
      <c r="AH116" s="29">
        <v>12.1769950055414</v>
      </c>
      <c r="AI116" s="29">
        <f>+IFERROR(LN(VLOOKUP(AI$115,Cartera!$C$89:$DG$127,Creditos2!$A116,0)/$A$1)," ")</f>
        <v>9.7060009078776304</v>
      </c>
      <c r="AJ116" s="29">
        <v>10.546316507614099</v>
      </c>
      <c r="AK116" s="29">
        <v>10.158592943838601</v>
      </c>
      <c r="AL116" s="29">
        <v>11.443024151925901</v>
      </c>
      <c r="AM116" s="29">
        <v>11.2895015301446</v>
      </c>
      <c r="AN116" s="29">
        <v>8.6214693436016301</v>
      </c>
      <c r="AO116" s="29">
        <f>+IFERROR(LN(VLOOKUP(AO$115,Cartera!$C$89:$DG$127,Creditos2!$A116,0)/$A$1)," ")</f>
        <v>2.8462729885715863</v>
      </c>
      <c r="AP116" s="29">
        <v>9.2626839626206703</v>
      </c>
      <c r="AQ116" s="29">
        <v>8.0093585027332299</v>
      </c>
      <c r="AR116" s="27"/>
      <c r="AS116" s="27"/>
      <c r="AT116" s="27"/>
      <c r="AU116" s="27"/>
      <c r="AV116" s="27"/>
    </row>
    <row r="117" spans="1:48" ht="16.5" x14ac:dyDescent="0.3">
      <c r="A117">
        <v>3</v>
      </c>
      <c r="B117" s="3">
        <v>40602</v>
      </c>
      <c r="C117" s="14">
        <v>16.594072401693499</v>
      </c>
      <c r="D117" s="14">
        <v>16.866408633165801</v>
      </c>
      <c r="E117" s="14">
        <v>16.124044179666701</v>
      </c>
      <c r="F117" s="29">
        <v>12.598512611990101</v>
      </c>
      <c r="G117" s="29">
        <v>12.2698889045069</v>
      </c>
      <c r="H117" s="29">
        <v>12.7220759616047</v>
      </c>
      <c r="I117" s="29">
        <v>13.1566311693411</v>
      </c>
      <c r="J117" s="29">
        <v>12.562493324065199</v>
      </c>
      <c r="K117" s="29">
        <v>12.461481418229599</v>
      </c>
      <c r="L117" s="29">
        <v>11.8300024456233</v>
      </c>
      <c r="M117" s="29">
        <v>11.8054928598066</v>
      </c>
      <c r="N117" s="29">
        <v>11.5577324490761</v>
      </c>
      <c r="O117" s="29">
        <v>11.1459174469252</v>
      </c>
      <c r="P117" s="29">
        <v>12.8237752034079</v>
      </c>
      <c r="Q117" s="29">
        <f>+IFERROR(LN(VLOOKUP(Q$115,Cartera!$C$89:$DG$127,Creditos2!$A117,0)/$A$1)," ")</f>
        <v>8.6314563685211656</v>
      </c>
      <c r="R117" s="29">
        <v>11.7121841248342</v>
      </c>
      <c r="S117" s="29">
        <v>12.797599577832299</v>
      </c>
      <c r="T117" s="29">
        <v>4.1600284148031301</v>
      </c>
      <c r="U117" s="29">
        <f>+IFERROR(LN(VLOOKUP(U$115,Cartera!$C$89:$DG$127,Creditos2!$A117,0)/$A$1)," ")</f>
        <v>11.372859665075049</v>
      </c>
      <c r="V117" s="29">
        <v>9.2910881047518696</v>
      </c>
      <c r="W117" s="29">
        <f>+IFERROR(LN(VLOOKUP(W$115,Cartera!$C$89:$DG$127,Creditos2!$A117,0)/$A$1)," ")</f>
        <v>9.5535805848047435</v>
      </c>
      <c r="X117" s="29">
        <f>+IFERROR(LN(VLOOKUP(X$115,Cartera!$C$89:$DG$127,Creditos2!$A117,0)/$A$1)," ")</f>
        <v>12.302904346733531</v>
      </c>
      <c r="Y117" s="29">
        <v>11.8401732433917</v>
      </c>
      <c r="Z117" s="29">
        <f>+IFERROR(LN(VLOOKUP(Z$115,Cartera!$C$89:$DG$127,Creditos2!$A117,0)/$A$1)," ")</f>
        <v>9.9420653162532489</v>
      </c>
      <c r="AA117" s="29">
        <v>8.8428605240667704</v>
      </c>
      <c r="AB117" s="29">
        <f>+IFERROR(LN(VLOOKUP(AB$115,Cartera!$C$89:$DG$127,Creditos2!$A117,0)/$A$1)," ")</f>
        <v>10.003094894029273</v>
      </c>
      <c r="AC117" s="29">
        <v>8.9499179250204595</v>
      </c>
      <c r="AD117" s="29">
        <v>9.4654115718923606</v>
      </c>
      <c r="AE117" s="29"/>
      <c r="AF117" s="29" t="str">
        <f>+IFERROR(LN(VLOOKUP(AF$115,Cartera!$C$89:$DG$127,Creditos2!$A117,0)/$A$1)," ")</f>
        <v xml:space="preserve"> </v>
      </c>
      <c r="AG117" s="29">
        <f>+IFERROR(LN(VLOOKUP(AG$115,Cartera!$C$89:$DG$127,Creditos2!$A117,0)/$A$1)," ")</f>
        <v>5.3903280635863062</v>
      </c>
      <c r="AH117" s="29">
        <v>12.117679600840701</v>
      </c>
      <c r="AI117" s="29">
        <f>+IFERROR(LN(VLOOKUP(AI$115,Cartera!$C$89:$DG$127,Creditos2!$A117,0)/$A$1)," ")</f>
        <v>9.7150240231859613</v>
      </c>
      <c r="AJ117" s="29">
        <v>10.5578210039575</v>
      </c>
      <c r="AK117" s="29">
        <v>10.1664852486696</v>
      </c>
      <c r="AL117" s="29">
        <v>11.4741810700025</v>
      </c>
      <c r="AM117" s="29">
        <v>11.3021853475228</v>
      </c>
      <c r="AN117" s="29">
        <v>8.6334283434703796</v>
      </c>
      <c r="AO117" s="29">
        <f>+IFERROR(LN(VLOOKUP(AO$115,Cartera!$C$89:$DG$127,Creditos2!$A117,0)/$A$1)," ")</f>
        <v>2.6525269202913981</v>
      </c>
      <c r="AP117" s="29">
        <v>9.2858090299109595</v>
      </c>
      <c r="AQ117" s="29">
        <v>8.0076974758789401</v>
      </c>
      <c r="AR117" s="27"/>
      <c r="AS117" s="27"/>
      <c r="AT117" s="27"/>
      <c r="AU117" s="27"/>
      <c r="AV117" s="27"/>
    </row>
    <row r="118" spans="1:48" ht="16.5" x14ac:dyDescent="0.3">
      <c r="A118">
        <v>4</v>
      </c>
      <c r="B118" s="3">
        <v>40633</v>
      </c>
      <c r="C118" s="14">
        <v>16.6179819317775</v>
      </c>
      <c r="D118" s="14">
        <v>16.8784811331737</v>
      </c>
      <c r="E118" s="14">
        <v>16.143955753221199</v>
      </c>
      <c r="F118" s="29">
        <v>12.652300064796</v>
      </c>
      <c r="G118" s="29">
        <v>12.286536921469899</v>
      </c>
      <c r="H118" s="29">
        <v>12.7351205844475</v>
      </c>
      <c r="I118" s="29">
        <v>13.1834524599156</v>
      </c>
      <c r="J118" s="29">
        <v>12.5984198022824</v>
      </c>
      <c r="K118" s="29">
        <v>12.4947228390724</v>
      </c>
      <c r="L118" s="29">
        <v>11.850224451823699</v>
      </c>
      <c r="M118" s="29">
        <v>11.823085046744</v>
      </c>
      <c r="N118" s="29">
        <v>11.5552011291628</v>
      </c>
      <c r="O118" s="29">
        <v>11.1324253031244</v>
      </c>
      <c r="P118" s="29">
        <v>12.828031544372999</v>
      </c>
      <c r="Q118" s="29">
        <f>+IFERROR(LN(VLOOKUP(Q$115,Cartera!$C$89:$DG$127,Creditos2!$A118,0)/$A$1)," ")</f>
        <v>8.6396999133236339</v>
      </c>
      <c r="R118" s="29">
        <v>11.734686448066499</v>
      </c>
      <c r="S118" s="29">
        <v>12.8177515685688</v>
      </c>
      <c r="T118" s="29">
        <v>5.1085608443980899</v>
      </c>
      <c r="U118" s="29">
        <f>+IFERROR(LN(VLOOKUP(U$115,Cartera!$C$89:$DG$127,Creditos2!$A118,0)/$A$1)," ")</f>
        <v>11.380776345366023</v>
      </c>
      <c r="V118" s="29">
        <v>9.0687489687549601</v>
      </c>
      <c r="W118" s="29">
        <f>+IFERROR(LN(VLOOKUP(W$115,Cartera!$C$89:$DG$127,Creditos2!$A118,0)/$A$1)," ")</f>
        <v>9.5472029945297479</v>
      </c>
      <c r="X118" s="29">
        <f>+IFERROR(LN(VLOOKUP(X$115,Cartera!$C$89:$DG$127,Creditos2!$A118,0)/$A$1)," ")</f>
        <v>12.29836459191073</v>
      </c>
      <c r="Y118" s="29">
        <v>11.9308732745447</v>
      </c>
      <c r="Z118" s="29">
        <f>+IFERROR(LN(VLOOKUP(Z$115,Cartera!$C$89:$DG$127,Creditos2!$A118,0)/$A$1)," ")</f>
        <v>9.9012883886468934</v>
      </c>
      <c r="AA118" s="29">
        <v>8.8284652484202297</v>
      </c>
      <c r="AB118" s="29">
        <f>+IFERROR(LN(VLOOKUP(AB$115,Cartera!$C$89:$DG$127,Creditos2!$A118,0)/$A$1)," ")</f>
        <v>9.9915881868195751</v>
      </c>
      <c r="AC118" s="29">
        <v>8.9804941509125698</v>
      </c>
      <c r="AD118" s="29">
        <v>9.5576537960708698</v>
      </c>
      <c r="AE118" s="29"/>
      <c r="AF118" s="29" t="str">
        <f>+IFERROR(LN(VLOOKUP(AF$115,Cartera!$C$89:$DG$127,Creditos2!$A118,0)/$A$1)," ")</f>
        <v xml:space="preserve"> </v>
      </c>
      <c r="AG118" s="29">
        <f>+IFERROR(LN(VLOOKUP(AG$115,Cartera!$C$89:$DG$127,Creditos2!$A118,0)/$A$1)," ")</f>
        <v>5.3594669799440373</v>
      </c>
      <c r="AH118" s="29">
        <v>12.059461810055</v>
      </c>
      <c r="AI118" s="29">
        <f>+IFERROR(LN(VLOOKUP(AI$115,Cartera!$C$89:$DG$127,Creditos2!$A118,0)/$A$1)," ")</f>
        <v>9.7219306123483786</v>
      </c>
      <c r="AJ118" s="29">
        <v>10.558895054365101</v>
      </c>
      <c r="AK118" s="29">
        <v>10.153378365121201</v>
      </c>
      <c r="AL118" s="29">
        <v>11.4812613842118</v>
      </c>
      <c r="AM118" s="29">
        <v>11.3165953796273</v>
      </c>
      <c r="AN118" s="29">
        <v>8.63905949045329</v>
      </c>
      <c r="AO118" s="29">
        <f>+IFERROR(LN(VLOOKUP(AO$115,Cartera!$C$89:$DG$127,Creditos2!$A118,0)/$A$1)," ")</f>
        <v>2.5544956768724045</v>
      </c>
      <c r="AP118" s="29">
        <v>9.2324869246877501</v>
      </c>
      <c r="AQ118" s="29">
        <v>8.0288291482221901</v>
      </c>
      <c r="AR118" s="27"/>
      <c r="AS118" s="27"/>
      <c r="AT118" s="27"/>
      <c r="AU118" s="27"/>
      <c r="AV118" s="27"/>
    </row>
    <row r="119" spans="1:48" ht="16.5" x14ac:dyDescent="0.3">
      <c r="A119">
        <v>5</v>
      </c>
      <c r="B119" s="3">
        <v>40663</v>
      </c>
      <c r="C119" s="14">
        <v>16.642891348371901</v>
      </c>
      <c r="D119" s="14">
        <v>16.880205228027702</v>
      </c>
      <c r="E119" s="14">
        <v>16.200035846727602</v>
      </c>
      <c r="F119" s="29">
        <v>12.669481617146801</v>
      </c>
      <c r="G119" s="29">
        <v>12.296864720802899</v>
      </c>
      <c r="H119" s="29">
        <v>12.7349604209902</v>
      </c>
      <c r="I119" s="29">
        <v>13.2043774154559</v>
      </c>
      <c r="J119" s="29">
        <v>12.606072331725599</v>
      </c>
      <c r="K119" s="29">
        <v>12.5219237669707</v>
      </c>
      <c r="L119" s="29">
        <v>11.8682170474746</v>
      </c>
      <c r="M119" s="29">
        <v>11.841988618786001</v>
      </c>
      <c r="N119" s="29">
        <v>11.512884134403</v>
      </c>
      <c r="O119" s="29">
        <v>11.150982289002</v>
      </c>
      <c r="P119" s="29">
        <v>12.837371506921601</v>
      </c>
      <c r="Q119" s="29">
        <f>+IFERROR(LN(VLOOKUP(Q$115,Cartera!$C$89:$DG$127,Creditos2!$A119,0)/$A$1)," ")</f>
        <v>8.6453937825327483</v>
      </c>
      <c r="R119" s="29">
        <v>11.761181655196999</v>
      </c>
      <c r="S119" s="29">
        <v>12.8294368692186</v>
      </c>
      <c r="T119" s="29">
        <v>5.9203450117005501</v>
      </c>
      <c r="U119" s="29">
        <f>+IFERROR(LN(VLOOKUP(U$115,Cartera!$C$89:$DG$127,Creditos2!$A119,0)/$A$1)," ")</f>
        <v>11.383081853827344</v>
      </c>
      <c r="V119" s="29">
        <v>9.0602157811022295</v>
      </c>
      <c r="W119" s="29">
        <f>+IFERROR(LN(VLOOKUP(W$115,Cartera!$C$89:$DG$127,Creditos2!$A119,0)/$A$1)," ")</f>
        <v>9.5724481326046043</v>
      </c>
      <c r="X119" s="29">
        <f>+IFERROR(LN(VLOOKUP(X$115,Cartera!$C$89:$DG$127,Creditos2!$A119,0)/$A$1)," ")</f>
        <v>12.294114274211561</v>
      </c>
      <c r="Y119" s="29">
        <v>11.943746253900599</v>
      </c>
      <c r="Z119" s="29">
        <f>+IFERROR(LN(VLOOKUP(Z$115,Cartera!$C$89:$DG$127,Creditos2!$A119,0)/$A$1)," ")</f>
        <v>9.8616380026574788</v>
      </c>
      <c r="AA119" s="29">
        <v>8.8256333726172898</v>
      </c>
      <c r="AB119" s="29">
        <f>+IFERROR(LN(VLOOKUP(AB$115,Cartera!$C$89:$DG$127,Creditos2!$A119,0)/$A$1)," ")</f>
        <v>9.9804584968639602</v>
      </c>
      <c r="AC119" s="29">
        <v>8.9992332553868106</v>
      </c>
      <c r="AD119" s="29">
        <v>9.4980550494901408</v>
      </c>
      <c r="AE119" s="29"/>
      <c r="AF119" s="29" t="str">
        <f>+IFERROR(LN(VLOOKUP(AF$115,Cartera!$C$89:$DG$127,Creditos2!$A119,0)/$A$1)," ")</f>
        <v xml:space="preserve"> </v>
      </c>
      <c r="AG119" s="29">
        <f>+IFERROR(LN(VLOOKUP(AG$115,Cartera!$C$89:$DG$127,Creditos2!$A119,0)/$A$1)," ")</f>
        <v>5.3300854256126984</v>
      </c>
      <c r="AH119" s="29">
        <v>12.0035151461007</v>
      </c>
      <c r="AI119" s="29">
        <f>+IFERROR(LN(VLOOKUP(AI$115,Cartera!$C$89:$DG$127,Creditos2!$A119,0)/$A$1)," ")</f>
        <v>9.7193244709757955</v>
      </c>
      <c r="AJ119" s="29">
        <v>10.5680105173114</v>
      </c>
      <c r="AK119" s="29">
        <v>10.1890824389482</v>
      </c>
      <c r="AL119" s="29">
        <v>11.494418243875399</v>
      </c>
      <c r="AM119" s="29">
        <v>11.333854255056799</v>
      </c>
      <c r="AN119" s="29">
        <v>8.6276798400119699</v>
      </c>
      <c r="AO119" s="29">
        <f>+IFERROR(LN(VLOOKUP(AO$115,Cartera!$C$89:$DG$127,Creditos2!$A119,0)/$A$1)," ")</f>
        <v>2.9402047643598266</v>
      </c>
      <c r="AP119" s="29">
        <v>9.2217887345722307</v>
      </c>
      <c r="AQ119" s="29">
        <v>8.0174243581965303</v>
      </c>
      <c r="AR119" s="27"/>
      <c r="AS119" s="27"/>
      <c r="AT119" s="27"/>
      <c r="AU119" s="27"/>
      <c r="AV119" s="27"/>
    </row>
    <row r="120" spans="1:48" ht="16.5" x14ac:dyDescent="0.3">
      <c r="A120">
        <v>6</v>
      </c>
      <c r="B120" s="3">
        <v>40694</v>
      </c>
      <c r="C120" s="14">
        <v>16.655816186245598</v>
      </c>
      <c r="D120" s="14">
        <v>16.8806105712559</v>
      </c>
      <c r="E120" s="14">
        <v>16.209479487658001</v>
      </c>
      <c r="F120" s="29">
        <v>12.6794099408213</v>
      </c>
      <c r="G120" s="29">
        <v>12.290162972356301</v>
      </c>
      <c r="H120" s="29">
        <v>12.7307284174928</v>
      </c>
      <c r="I120" s="29">
        <v>13.2206362522349</v>
      </c>
      <c r="J120" s="29">
        <v>12.625972353088899</v>
      </c>
      <c r="K120" s="29">
        <v>12.543645186724801</v>
      </c>
      <c r="L120" s="29">
        <v>11.872396948531501</v>
      </c>
      <c r="M120" s="29">
        <v>11.855366578659799</v>
      </c>
      <c r="N120" s="29">
        <v>11.4870538342744</v>
      </c>
      <c r="O120" s="29">
        <v>11.137271663184199</v>
      </c>
      <c r="P120" s="29">
        <v>12.8510868664467</v>
      </c>
      <c r="Q120" s="29">
        <f>+IFERROR(LN(VLOOKUP(Q$115,Cartera!$C$89:$DG$127,Creditos2!$A120,0)/$A$1)," ")</f>
        <v>8.6420726976785716</v>
      </c>
      <c r="R120" s="29">
        <v>11.7616144949326</v>
      </c>
      <c r="S120" s="29">
        <v>12.8159350863386</v>
      </c>
      <c r="T120" s="29">
        <v>6.5798517722995804</v>
      </c>
      <c r="U120" s="29">
        <f>+IFERROR(LN(VLOOKUP(U$115,Cartera!$C$89:$DG$127,Creditos2!$A120,0)/$A$1)," ")</f>
        <v>11.388717387542581</v>
      </c>
      <c r="V120" s="29">
        <v>9.10365094751557</v>
      </c>
      <c r="W120" s="29">
        <f>+IFERROR(LN(VLOOKUP(W$115,Cartera!$C$89:$DG$127,Creditos2!$A120,0)/$A$1)," ")</f>
        <v>9.5471115339147712</v>
      </c>
      <c r="X120" s="29">
        <f>+IFERROR(LN(VLOOKUP(X$115,Cartera!$C$89:$DG$127,Creditos2!$A120,0)/$A$1)," ")</f>
        <v>12.276187673324161</v>
      </c>
      <c r="Y120" s="29">
        <v>11.9661955992645</v>
      </c>
      <c r="Z120" s="29">
        <f>+IFERROR(LN(VLOOKUP(Z$115,Cartera!$C$89:$DG$127,Creditos2!$A120,0)/$A$1)," ")</f>
        <v>9.8758299791780182</v>
      </c>
      <c r="AA120" s="29">
        <v>8.8249307257513898</v>
      </c>
      <c r="AB120" s="29">
        <f>+IFERROR(LN(VLOOKUP(AB$115,Cartera!$C$89:$DG$127,Creditos2!$A120,0)/$A$1)," ")</f>
        <v>10.023415773636042</v>
      </c>
      <c r="AC120" s="29">
        <v>9.0327893553436898</v>
      </c>
      <c r="AD120" s="29">
        <v>9.4897012565915606</v>
      </c>
      <c r="AE120" s="29"/>
      <c r="AF120" s="29" t="str">
        <f>+IFERROR(LN(VLOOKUP(AF$115,Cartera!$C$89:$DG$127,Creditos2!$A120,0)/$A$1)," ")</f>
        <v xml:space="preserve"> </v>
      </c>
      <c r="AG120" s="29">
        <f>+IFERROR(LN(VLOOKUP(AG$115,Cartera!$C$89:$DG$127,Creditos2!$A120,0)/$A$1)," ")</f>
        <v>5.3094778559529905</v>
      </c>
      <c r="AH120" s="29">
        <v>11.9461344012983</v>
      </c>
      <c r="AI120" s="29">
        <f>+IFERROR(LN(VLOOKUP(AI$115,Cartera!$C$89:$DG$127,Creditos2!$A120,0)/$A$1)," ")</f>
        <v>9.7079896578192635</v>
      </c>
      <c r="AJ120" s="29">
        <v>10.578561065566801</v>
      </c>
      <c r="AK120" s="29">
        <v>10.1940003097468</v>
      </c>
      <c r="AL120" s="29">
        <v>11.480716159401</v>
      </c>
      <c r="AM120" s="29">
        <v>11.335341621310199</v>
      </c>
      <c r="AN120" s="29">
        <v>8.5966657303669898</v>
      </c>
      <c r="AO120" s="29">
        <f>+IFERROR(LN(VLOOKUP(AO$115,Cartera!$C$89:$DG$127,Creditos2!$A120,0)/$A$1)," ")</f>
        <v>2.8007606408726105</v>
      </c>
      <c r="AP120" s="29">
        <v>9.1891852270946703</v>
      </c>
      <c r="AQ120" s="29">
        <v>8.1408352238025703</v>
      </c>
      <c r="AR120" s="27"/>
      <c r="AS120" s="27"/>
      <c r="AT120" s="27"/>
      <c r="AU120" s="27"/>
      <c r="AV120" s="27"/>
    </row>
    <row r="121" spans="1:48" ht="16.5" x14ac:dyDescent="0.3">
      <c r="A121">
        <v>7</v>
      </c>
      <c r="B121" s="3">
        <v>40724</v>
      </c>
      <c r="C121" s="14">
        <v>16.674348656312102</v>
      </c>
      <c r="D121" s="14">
        <v>16.879498335648499</v>
      </c>
      <c r="E121" s="14">
        <v>16.2406944400465</v>
      </c>
      <c r="F121" s="29">
        <v>12.677811347592</v>
      </c>
      <c r="G121" s="29">
        <v>12.2978048453777</v>
      </c>
      <c r="H121" s="29">
        <v>12.744955448749099</v>
      </c>
      <c r="I121" s="29">
        <v>13.2387302690202</v>
      </c>
      <c r="J121" s="29">
        <v>12.654556831679299</v>
      </c>
      <c r="K121" s="29">
        <v>12.585146381789199</v>
      </c>
      <c r="L121" s="29">
        <v>11.9073181187362</v>
      </c>
      <c r="M121" s="29">
        <v>11.8882854047474</v>
      </c>
      <c r="N121" s="29">
        <v>11.471767876643</v>
      </c>
      <c r="O121" s="29">
        <v>11.170332246108</v>
      </c>
      <c r="P121" s="29">
        <v>12.8499958740158</v>
      </c>
      <c r="Q121" s="29">
        <f>+IFERROR(LN(VLOOKUP(Q$115,Cartera!$C$89:$DG$127,Creditos2!$A121,0)/$A$1)," ")</f>
        <v>8.6523532133537753</v>
      </c>
      <c r="R121" s="29">
        <v>11.7656507924449</v>
      </c>
      <c r="S121" s="29">
        <v>12.8201847193421</v>
      </c>
      <c r="T121" s="29">
        <v>7.2222918969484704</v>
      </c>
      <c r="U121" s="29">
        <f>+IFERROR(LN(VLOOKUP(U$115,Cartera!$C$89:$DG$127,Creditos2!$A121,0)/$A$1)," ")</f>
        <v>11.357340179404741</v>
      </c>
      <c r="V121" s="29">
        <v>9.0755467119523203</v>
      </c>
      <c r="W121" s="29">
        <f>+IFERROR(LN(VLOOKUP(W$115,Cartera!$C$89:$DG$127,Creditos2!$A121,0)/$A$1)," ")</f>
        <v>9.5275525020816296</v>
      </c>
      <c r="X121" s="29">
        <f>+IFERROR(LN(VLOOKUP(X$115,Cartera!$C$89:$DG$127,Creditos2!$A121,0)/$A$1)," ")</f>
        <v>12.27310505931511</v>
      </c>
      <c r="Y121" s="29">
        <v>11.9840175471934</v>
      </c>
      <c r="Z121" s="29">
        <f>+IFERROR(LN(VLOOKUP(Z$115,Cartera!$C$89:$DG$127,Creditos2!$A121,0)/$A$1)," ")</f>
        <v>9.8594953355625865</v>
      </c>
      <c r="AA121" s="29">
        <v>8.8335168320054809</v>
      </c>
      <c r="AB121" s="29">
        <f>+IFERROR(LN(VLOOKUP(AB$115,Cartera!$C$89:$DG$127,Creditos2!$A121,0)/$A$1)," ")</f>
        <v>10.01597162500811</v>
      </c>
      <c r="AC121" s="29">
        <v>9.1305635439595605</v>
      </c>
      <c r="AD121" s="29">
        <v>9.5521822571327597</v>
      </c>
      <c r="AE121" s="29"/>
      <c r="AF121" s="29" t="str">
        <f>+IFERROR(LN(VLOOKUP(AF$115,Cartera!$C$89:$DG$127,Creditos2!$A121,0)/$A$1)," ")</f>
        <v xml:space="preserve"> </v>
      </c>
      <c r="AG121" s="29">
        <f>+IFERROR(LN(VLOOKUP(AG$115,Cartera!$C$89:$DG$127,Creditos2!$A121,0)/$A$1)," ")</f>
        <v>5.0404922395909502</v>
      </c>
      <c r="AH121" s="29">
        <v>11.900791070592399</v>
      </c>
      <c r="AI121" s="29">
        <f>+IFERROR(LN(VLOOKUP(AI$115,Cartera!$C$89:$DG$127,Creditos2!$A121,0)/$A$1)," ")</f>
        <v>9.6865981556629048</v>
      </c>
      <c r="AJ121" s="29">
        <v>10.6209828356976</v>
      </c>
      <c r="AK121" s="29">
        <v>10.1494984078366</v>
      </c>
      <c r="AL121" s="29">
        <v>11.485085809550901</v>
      </c>
      <c r="AM121" s="29">
        <v>11.347968783692499</v>
      </c>
      <c r="AN121" s="29">
        <v>8.5963763939160103</v>
      </c>
      <c r="AO121" s="29">
        <f>+IFERROR(LN(VLOOKUP(AO$115,Cartera!$C$89:$DG$127,Creditos2!$A121,0)/$A$1)," ")</f>
        <v>2.5261421587991975</v>
      </c>
      <c r="AP121" s="29">
        <v>9.2293749693610305</v>
      </c>
      <c r="AQ121" s="29">
        <v>8.1974912730351495</v>
      </c>
      <c r="AR121" s="27"/>
      <c r="AS121" s="27"/>
      <c r="AT121" s="27"/>
      <c r="AU121" s="27"/>
      <c r="AV121" s="27"/>
    </row>
    <row r="122" spans="1:48" ht="16.5" x14ac:dyDescent="0.3">
      <c r="A122">
        <v>8</v>
      </c>
      <c r="B122" s="3">
        <v>40755</v>
      </c>
      <c r="C122" s="14">
        <v>16.692568141816199</v>
      </c>
      <c r="D122" s="14">
        <v>16.928572174644799</v>
      </c>
      <c r="E122" s="14">
        <v>16.3203562196876</v>
      </c>
      <c r="F122" s="29">
        <v>12.6963539594884</v>
      </c>
      <c r="G122" s="29">
        <v>12.2867706005462</v>
      </c>
      <c r="H122" s="29">
        <v>12.7491124324658</v>
      </c>
      <c r="I122" s="29">
        <v>13.262270474714301</v>
      </c>
      <c r="J122" s="29">
        <v>12.6813898310991</v>
      </c>
      <c r="K122" s="29">
        <v>12.598475111290099</v>
      </c>
      <c r="L122" s="29">
        <v>11.926664179486499</v>
      </c>
      <c r="M122" s="29">
        <v>11.886379123590199</v>
      </c>
      <c r="N122" s="29">
        <v>11.472363000203501</v>
      </c>
      <c r="O122" s="29">
        <v>11.1961569784517</v>
      </c>
      <c r="P122" s="29">
        <v>12.8507205964404</v>
      </c>
      <c r="Q122" s="29">
        <f>+IFERROR(LN(VLOOKUP(Q$115,Cartera!$C$89:$DG$127,Creditos2!$A122,0)/$A$1)," ")</f>
        <v>8.6670045643401394</v>
      </c>
      <c r="R122" s="29">
        <v>11.780925660389199</v>
      </c>
      <c r="S122" s="29">
        <v>12.813352839258201</v>
      </c>
      <c r="T122" s="29">
        <v>7.6896041821635901</v>
      </c>
      <c r="U122" s="29">
        <f>+IFERROR(LN(VLOOKUP(U$115,Cartera!$C$89:$DG$127,Creditos2!$A122,0)/$A$1)," ")</f>
        <v>11.391940546566383</v>
      </c>
      <c r="V122" s="29">
        <v>9.1855712520133697</v>
      </c>
      <c r="W122" s="29">
        <f>+IFERROR(LN(VLOOKUP(W$115,Cartera!$C$89:$DG$127,Creditos2!$A122,0)/$A$1)," ")</f>
        <v>9.5687725340024858</v>
      </c>
      <c r="X122" s="29">
        <f>+IFERROR(LN(VLOOKUP(X$115,Cartera!$C$89:$DG$127,Creditos2!$A122,0)/$A$1)," ")</f>
        <v>12.257981761280819</v>
      </c>
      <c r="Y122" s="29">
        <v>12.003928407411101</v>
      </c>
      <c r="Z122" s="29">
        <f>+IFERROR(LN(VLOOKUP(Z$115,Cartera!$C$89:$DG$127,Creditos2!$A122,0)/$A$1)," ")</f>
        <v>9.8383090992189626</v>
      </c>
      <c r="AA122" s="29">
        <v>8.8426080529101796</v>
      </c>
      <c r="AB122" s="29">
        <f>+IFERROR(LN(VLOOKUP(AB$115,Cartera!$C$89:$DG$127,Creditos2!$A122,0)/$A$1)," ")</f>
        <v>10.004689921974032</v>
      </c>
      <c r="AC122" s="29">
        <v>9.2188520230969395</v>
      </c>
      <c r="AD122" s="29">
        <v>9.4981998370861795</v>
      </c>
      <c r="AE122" s="29"/>
      <c r="AF122" s="29" t="str">
        <f>+IFERROR(LN(VLOOKUP(AF$115,Cartera!$C$89:$DG$127,Creditos2!$A122,0)/$A$1)," ")</f>
        <v xml:space="preserve"> </v>
      </c>
      <c r="AG122" s="29">
        <f>+IFERROR(LN(VLOOKUP(AG$115,Cartera!$C$89:$DG$127,Creditos2!$A122,0)/$A$1)," ")</f>
        <v>4.9653215601347975</v>
      </c>
      <c r="AH122" s="29">
        <v>11.8613578652675</v>
      </c>
      <c r="AI122" s="29">
        <f>+IFERROR(LN(VLOOKUP(AI$115,Cartera!$C$89:$DG$127,Creditos2!$A122,0)/$A$1)," ")</f>
        <v>9.6675537314632702</v>
      </c>
      <c r="AJ122" s="29">
        <v>10.6439303025371</v>
      </c>
      <c r="AK122" s="29">
        <v>10.0884214136504</v>
      </c>
      <c r="AL122" s="29">
        <v>11.5175256616146</v>
      </c>
      <c r="AM122" s="29">
        <v>11.350135826831</v>
      </c>
      <c r="AN122" s="29">
        <v>8.5791423941062401</v>
      </c>
      <c r="AO122" s="29">
        <f>+IFERROR(LN(VLOOKUP(AO$115,Cartera!$C$89:$DG$127,Creditos2!$A122,0)/$A$1)," ")</f>
        <v>2.1940673763959753</v>
      </c>
      <c r="AP122" s="29">
        <v>9.20453714784251</v>
      </c>
      <c r="AQ122" s="29">
        <v>8.2841493850710606</v>
      </c>
      <c r="AR122" s="27"/>
      <c r="AS122" s="27"/>
      <c r="AT122" s="27"/>
      <c r="AU122" s="27"/>
      <c r="AV122" s="27"/>
    </row>
    <row r="123" spans="1:48" ht="16.5" x14ac:dyDescent="0.3">
      <c r="A123">
        <v>9</v>
      </c>
      <c r="B123" s="3">
        <v>40786</v>
      </c>
      <c r="C123" s="14">
        <v>16.709476798920299</v>
      </c>
      <c r="D123" s="14">
        <v>16.9391797665733</v>
      </c>
      <c r="E123" s="14">
        <v>16.312706785468301</v>
      </c>
      <c r="F123" s="29">
        <v>12.695453800038599</v>
      </c>
      <c r="G123" s="29">
        <v>12.282846933435</v>
      </c>
      <c r="H123" s="29">
        <v>12.7712582180224</v>
      </c>
      <c r="I123" s="29">
        <v>13.284228982579201</v>
      </c>
      <c r="J123" s="29">
        <v>12.688290202699401</v>
      </c>
      <c r="K123" s="29">
        <v>12.6247003471913</v>
      </c>
      <c r="L123" s="29">
        <v>11.9374962246255</v>
      </c>
      <c r="M123" s="29">
        <v>11.8739082412469</v>
      </c>
      <c r="N123" s="29">
        <v>11.471109842867</v>
      </c>
      <c r="O123" s="29">
        <v>11.1679573310881</v>
      </c>
      <c r="P123" s="29">
        <v>12.859746284612401</v>
      </c>
      <c r="Q123" s="29">
        <f>+IFERROR(LN(VLOOKUP(Q$115,Cartera!$C$89:$DG$127,Creditos2!$A123,0)/$A$1)," ")</f>
        <v>8.6862845268587012</v>
      </c>
      <c r="R123" s="29">
        <v>11.7899523431897</v>
      </c>
      <c r="S123" s="29">
        <v>12.821582056252</v>
      </c>
      <c r="T123" s="29">
        <v>8.0520948675792106</v>
      </c>
      <c r="U123" s="29">
        <f>+IFERROR(LN(VLOOKUP(U$115,Cartera!$C$89:$DG$127,Creditos2!$A123,0)/$A$1)," ")</f>
        <v>11.394179594599732</v>
      </c>
      <c r="V123" s="29">
        <v>9.2452856578164901</v>
      </c>
      <c r="W123" s="29">
        <f>+IFERROR(LN(VLOOKUP(W$115,Cartera!$C$89:$DG$127,Creditos2!$A123,0)/$A$1)," ")</f>
        <v>9.6489256934836511</v>
      </c>
      <c r="X123" s="29">
        <f>+IFERROR(LN(VLOOKUP(X$115,Cartera!$C$89:$DG$127,Creditos2!$A123,0)/$A$1)," ")</f>
        <v>12.249616335802042</v>
      </c>
      <c r="Y123" s="29">
        <v>11.993850324975799</v>
      </c>
      <c r="Z123" s="29">
        <f>+IFERROR(LN(VLOOKUP(Z$115,Cartera!$C$89:$DG$127,Creditos2!$A123,0)/$A$1)," ")</f>
        <v>9.8247648728255328</v>
      </c>
      <c r="AA123" s="29">
        <v>8.8501479258982503</v>
      </c>
      <c r="AB123" s="29">
        <f>+IFERROR(LN(VLOOKUP(AB$115,Cartera!$C$89:$DG$127,Creditos2!$A123,0)/$A$1)," ")</f>
        <v>10.026614632207577</v>
      </c>
      <c r="AC123" s="29">
        <v>9.2927429406324205</v>
      </c>
      <c r="AD123" s="29">
        <v>9.4385114236464602</v>
      </c>
      <c r="AE123" s="29"/>
      <c r="AF123" s="29" t="str">
        <f>+IFERROR(LN(VLOOKUP(AF$115,Cartera!$C$89:$DG$127,Creditos2!$A123,0)/$A$1)," ")</f>
        <v xml:space="preserve"> </v>
      </c>
      <c r="AG123" s="29">
        <f>+IFERROR(LN(VLOOKUP(AG$115,Cartera!$C$89:$DG$127,Creditos2!$A123,0)/$A$1)," ")</f>
        <v>4.7736413507342181</v>
      </c>
      <c r="AH123" s="29">
        <v>11.8276768536641</v>
      </c>
      <c r="AI123" s="29">
        <f>+IFERROR(LN(VLOOKUP(AI$115,Cartera!$C$89:$DG$127,Creditos2!$A123,0)/$A$1)," ")</f>
        <v>9.7049114669573591</v>
      </c>
      <c r="AJ123" s="29">
        <v>10.669626434567</v>
      </c>
      <c r="AK123" s="29">
        <v>10.043550811263501</v>
      </c>
      <c r="AL123" s="29">
        <v>11.5589059981903</v>
      </c>
      <c r="AM123" s="29">
        <v>11.3552276039249</v>
      </c>
      <c r="AN123" s="29">
        <v>8.5855893155818297</v>
      </c>
      <c r="AO123" s="29">
        <f>+IFERROR(LN(VLOOKUP(AO$115,Cartera!$C$89:$DG$127,Creditos2!$A123,0)/$A$1)," ")</f>
        <v>2.7304846562169893</v>
      </c>
      <c r="AP123" s="29">
        <v>9.2261610646336507</v>
      </c>
      <c r="AQ123" s="29">
        <v>8.3075657777675502</v>
      </c>
      <c r="AR123" s="27"/>
      <c r="AS123" s="27"/>
      <c r="AT123" s="27"/>
      <c r="AU123" s="27"/>
      <c r="AV123" s="27"/>
    </row>
    <row r="124" spans="1:48" ht="16.5" x14ac:dyDescent="0.3">
      <c r="A124">
        <v>10</v>
      </c>
      <c r="B124" s="3">
        <v>40816</v>
      </c>
      <c r="C124" s="14">
        <v>16.740014935613299</v>
      </c>
      <c r="D124" s="14">
        <v>16.9633866933295</v>
      </c>
      <c r="E124" s="14">
        <v>16.351152479509199</v>
      </c>
      <c r="F124" s="29">
        <v>12.7305226135884</v>
      </c>
      <c r="G124" s="29">
        <v>12.263450218878599</v>
      </c>
      <c r="H124" s="29">
        <v>12.788276982146099</v>
      </c>
      <c r="I124" s="29">
        <v>13.3090019043089</v>
      </c>
      <c r="J124" s="29">
        <v>12.7464693476251</v>
      </c>
      <c r="K124" s="29">
        <v>12.6527401065131</v>
      </c>
      <c r="L124" s="29">
        <v>11.9520365552972</v>
      </c>
      <c r="M124" s="29">
        <v>11.8962458349811</v>
      </c>
      <c r="N124" s="29">
        <v>11.481201124503899</v>
      </c>
      <c r="O124" s="29">
        <v>11.148913987658201</v>
      </c>
      <c r="P124" s="29">
        <v>12.868979250730099</v>
      </c>
      <c r="Q124" s="29">
        <f>+IFERROR(LN(VLOOKUP(Q$115,Cartera!$C$89:$DG$127,Creditos2!$A124,0)/$A$1)," ")</f>
        <v>8.7277903504800403</v>
      </c>
      <c r="R124" s="29">
        <v>11.811552377329701</v>
      </c>
      <c r="S124" s="29">
        <v>12.7988073219501</v>
      </c>
      <c r="T124" s="29">
        <v>8.3284048483011794</v>
      </c>
      <c r="U124" s="29">
        <f>+IFERROR(LN(VLOOKUP(U$115,Cartera!$C$89:$DG$127,Creditos2!$A124,0)/$A$1)," ")</f>
        <v>11.410990266210645</v>
      </c>
      <c r="V124" s="29">
        <v>9.1854818059776004</v>
      </c>
      <c r="W124" s="29">
        <f>+IFERROR(LN(VLOOKUP(W$115,Cartera!$C$89:$DG$127,Creditos2!$A124,0)/$A$1)," ")</f>
        <v>9.651534761688044</v>
      </c>
      <c r="X124" s="29">
        <f>+IFERROR(LN(VLOOKUP(X$115,Cartera!$C$89:$DG$127,Creditos2!$A124,0)/$A$1)," ")</f>
        <v>12.249690028477037</v>
      </c>
      <c r="Y124" s="29">
        <v>12.0206372280245</v>
      </c>
      <c r="Z124" s="29">
        <f>+IFERROR(LN(VLOOKUP(Z$115,Cartera!$C$89:$DG$127,Creditos2!$A124,0)/$A$1)," ")</f>
        <v>9.8381451926734282</v>
      </c>
      <c r="AA124" s="29">
        <v>8.8967940497452105</v>
      </c>
      <c r="AB124" s="29">
        <f>+IFERROR(LN(VLOOKUP(AB$115,Cartera!$C$89:$DG$127,Creditos2!$A124,0)/$A$1)," ")</f>
        <v>10.08135988871085</v>
      </c>
      <c r="AC124" s="29">
        <v>9.3645739616937007</v>
      </c>
      <c r="AD124" s="29">
        <v>9.4970806798712104</v>
      </c>
      <c r="AE124" s="29"/>
      <c r="AF124" s="29" t="str">
        <f>+IFERROR(LN(VLOOKUP(AF$115,Cartera!$C$89:$DG$127,Creditos2!$A124,0)/$A$1)," ")</f>
        <v xml:space="preserve"> </v>
      </c>
      <c r="AG124" s="29">
        <f>+IFERROR(LN(VLOOKUP(AG$115,Cartera!$C$89:$DG$127,Creditos2!$A124,0)/$A$1)," ")</f>
        <v>4.7633595564568667</v>
      </c>
      <c r="AH124" s="29">
        <v>11.8035509764756</v>
      </c>
      <c r="AI124" s="29">
        <f>+IFERROR(LN(VLOOKUP(AI$115,Cartera!$C$89:$DG$127,Creditos2!$A124,0)/$A$1)," ")</f>
        <v>9.7276284037296215</v>
      </c>
      <c r="AJ124" s="29">
        <v>10.697763815780201</v>
      </c>
      <c r="AK124" s="29">
        <v>10.0724839540418</v>
      </c>
      <c r="AL124" s="29">
        <v>11.611435557811401</v>
      </c>
      <c r="AM124" s="29">
        <v>11.369285137820899</v>
      </c>
      <c r="AN124" s="29">
        <v>8.5826127438420805</v>
      </c>
      <c r="AO124" s="29">
        <f>+IFERROR(LN(VLOOKUP(AO$115,Cartera!$C$89:$DG$127,Creditos2!$A124,0)/$A$1)," ")</f>
        <v>2.6609977262759275</v>
      </c>
      <c r="AP124" s="29">
        <v>9.2978419439414903</v>
      </c>
      <c r="AQ124" s="29">
        <v>8.3803669320897995</v>
      </c>
      <c r="AR124" s="27"/>
      <c r="AS124" s="27"/>
      <c r="AT124" s="27"/>
      <c r="AU124" s="27"/>
      <c r="AV124" s="27"/>
    </row>
    <row r="125" spans="1:48" ht="16.5" x14ac:dyDescent="0.3">
      <c r="A125">
        <v>11</v>
      </c>
      <c r="B125" s="3">
        <v>40847</v>
      </c>
      <c r="C125" s="14">
        <v>16.7525600493308</v>
      </c>
      <c r="D125" s="14">
        <v>16.985062702305498</v>
      </c>
      <c r="E125" s="14">
        <v>16.359310553467399</v>
      </c>
      <c r="F125" s="29">
        <v>12.7616039877998</v>
      </c>
      <c r="G125" s="29">
        <v>12.293478811661901</v>
      </c>
      <c r="H125" s="29">
        <v>12.8037178566947</v>
      </c>
      <c r="I125" s="29">
        <v>13.326106182883199</v>
      </c>
      <c r="J125" s="29">
        <v>12.7530985111694</v>
      </c>
      <c r="K125" s="29">
        <v>12.677960354349301</v>
      </c>
      <c r="L125" s="29">
        <v>11.9620173567767</v>
      </c>
      <c r="M125" s="29">
        <v>11.908375597407399</v>
      </c>
      <c r="N125" s="29">
        <v>11.472332080838401</v>
      </c>
      <c r="O125" s="29">
        <v>11.125423375987699</v>
      </c>
      <c r="P125" s="29">
        <v>12.881727827084701</v>
      </c>
      <c r="Q125" s="29">
        <f>+IFERROR(LN(VLOOKUP(Q$115,Cartera!$C$89:$DG$127,Creditos2!$A125,0)/$A$1)," ")</f>
        <v>8.726650612652838</v>
      </c>
      <c r="R125" s="29">
        <v>11.8206845573165</v>
      </c>
      <c r="S125" s="29">
        <v>12.8219340625482</v>
      </c>
      <c r="T125" s="29">
        <v>8.5576814938518204</v>
      </c>
      <c r="U125" s="29">
        <f>+IFERROR(LN(VLOOKUP(U$115,Cartera!$C$89:$DG$127,Creditos2!$A125,0)/$A$1)," ")</f>
        <v>11.416650631106751</v>
      </c>
      <c r="V125" s="29">
        <v>9.2038429280812704</v>
      </c>
      <c r="W125" s="29">
        <f>+IFERROR(LN(VLOOKUP(W$115,Cartera!$C$89:$DG$127,Creditos2!$A125,0)/$A$1)," ")</f>
        <v>9.6837863314738879</v>
      </c>
      <c r="X125" s="29">
        <f>+IFERROR(LN(VLOOKUP(X$115,Cartera!$C$89:$DG$127,Creditos2!$A125,0)/$A$1)," ")</f>
        <v>12.230249916623217</v>
      </c>
      <c r="Y125" s="29">
        <v>12.0528841708787</v>
      </c>
      <c r="Z125" s="29">
        <f>+IFERROR(LN(VLOOKUP(Z$115,Cartera!$C$89:$DG$127,Creditos2!$A125,0)/$A$1)," ")</f>
        <v>9.8794157699908958</v>
      </c>
      <c r="AA125" s="29">
        <v>8.9197868100001703</v>
      </c>
      <c r="AB125" s="29">
        <f>+IFERROR(LN(VLOOKUP(AB$115,Cartera!$C$89:$DG$127,Creditos2!$A125,0)/$A$1)," ")</f>
        <v>10.111312755139204</v>
      </c>
      <c r="AC125" s="29">
        <v>9.4218788291043598</v>
      </c>
      <c r="AD125" s="29">
        <v>9.4400267128144399</v>
      </c>
      <c r="AE125" s="29"/>
      <c r="AF125" s="29" t="str">
        <f>+IFERROR(LN(VLOOKUP(AF$115,Cartera!$C$89:$DG$127,Creditos2!$A125,0)/$A$1)," ")</f>
        <v xml:space="preserve"> </v>
      </c>
      <c r="AG125" s="29">
        <f>+IFERROR(LN(VLOOKUP(AG$115,Cartera!$C$89:$DG$127,Creditos2!$A125,0)/$A$1)," ")</f>
        <v>4.9033766076812766</v>
      </c>
      <c r="AH125" s="29">
        <v>11.783231614216801</v>
      </c>
      <c r="AI125" s="29">
        <f>+IFERROR(LN(VLOOKUP(AI$115,Cartera!$C$89:$DG$127,Creditos2!$A125,0)/$A$1)," ")</f>
        <v>9.7030508917412828</v>
      </c>
      <c r="AJ125" s="29">
        <v>10.7423829083294</v>
      </c>
      <c r="AK125" s="29">
        <v>10.058978996983001</v>
      </c>
      <c r="AL125" s="29">
        <v>11.6453544901677</v>
      </c>
      <c r="AM125" s="29">
        <v>11.383023493556101</v>
      </c>
      <c r="AN125" s="29">
        <v>8.6227616229476105</v>
      </c>
      <c r="AO125" s="29">
        <f>+IFERROR(LN(VLOOKUP(AO$115,Cartera!$C$89:$DG$127,Creditos2!$A125,0)/$A$1)," ")</f>
        <v>2.4042504901022652</v>
      </c>
      <c r="AP125" s="29">
        <v>9.3741703655673003</v>
      </c>
      <c r="AQ125" s="29">
        <v>8.3875253448193998</v>
      </c>
      <c r="AR125" s="27"/>
      <c r="AS125" s="27"/>
      <c r="AT125" s="27"/>
      <c r="AU125" s="27"/>
      <c r="AV125" s="27"/>
    </row>
    <row r="126" spans="1:48" ht="16.5" x14ac:dyDescent="0.3">
      <c r="A126">
        <v>12</v>
      </c>
      <c r="B126" s="3">
        <v>40877</v>
      </c>
      <c r="C126" s="14">
        <v>16.771110591533901</v>
      </c>
      <c r="D126" s="14">
        <v>16.995327115643299</v>
      </c>
      <c r="E126" s="14">
        <v>16.348909621971899</v>
      </c>
      <c r="F126" s="29">
        <v>12.7827885834607</v>
      </c>
      <c r="G126" s="29">
        <v>12.306647556866199</v>
      </c>
      <c r="H126" s="29">
        <v>12.819247736864099</v>
      </c>
      <c r="I126" s="29">
        <v>13.346067139164299</v>
      </c>
      <c r="J126" s="29">
        <v>12.766851128453601</v>
      </c>
      <c r="K126" s="29">
        <v>12.711125818127099</v>
      </c>
      <c r="L126" s="29">
        <v>11.9797363375943</v>
      </c>
      <c r="M126" s="29">
        <v>11.922841304781601</v>
      </c>
      <c r="N126" s="29">
        <v>11.4650668382817</v>
      </c>
      <c r="O126" s="29">
        <v>11.1003307685825</v>
      </c>
      <c r="P126" s="29">
        <v>12.8758734030067</v>
      </c>
      <c r="Q126" s="29">
        <f>+IFERROR(LN(VLOOKUP(Q$115,Cartera!$C$89:$DG$127,Creditos2!$A126,0)/$A$1)," ")</f>
        <v>8.7416879078955301</v>
      </c>
      <c r="R126" s="29">
        <v>11.836699116839</v>
      </c>
      <c r="S126" s="29">
        <v>12.8547267577112</v>
      </c>
      <c r="T126" s="29">
        <v>8.7848156860022399</v>
      </c>
      <c r="U126" s="29">
        <f>+IFERROR(LN(VLOOKUP(U$115,Cartera!$C$89:$DG$127,Creditos2!$A126,0)/$A$1)," ")</f>
        <v>11.406923587128084</v>
      </c>
      <c r="V126" s="29">
        <v>9.2314490858283804</v>
      </c>
      <c r="W126" s="29">
        <f>+IFERROR(LN(VLOOKUP(W$115,Cartera!$C$89:$DG$127,Creditos2!$A126,0)/$A$1)," ")</f>
        <v>9.6900525868917278</v>
      </c>
      <c r="X126" s="29">
        <f>+IFERROR(LN(VLOOKUP(X$115,Cartera!$C$89:$DG$127,Creditos2!$A126,0)/$A$1)," ")</f>
        <v>12.218496232787421</v>
      </c>
      <c r="Y126" s="29">
        <v>12.064706004668899</v>
      </c>
      <c r="Z126" s="29">
        <f>+IFERROR(LN(VLOOKUP(Z$115,Cartera!$C$89:$DG$127,Creditos2!$A126,0)/$A$1)," ")</f>
        <v>9.9143074636106405</v>
      </c>
      <c r="AA126" s="29">
        <v>8.9401049543877704</v>
      </c>
      <c r="AB126" s="29">
        <f>+IFERROR(LN(VLOOKUP(AB$115,Cartera!$C$89:$DG$127,Creditos2!$A126,0)/$A$1)," ")</f>
        <v>10.087183371266095</v>
      </c>
      <c r="AC126" s="29">
        <v>9.4794581333514802</v>
      </c>
      <c r="AD126" s="29">
        <v>9.5207904373463794</v>
      </c>
      <c r="AE126" s="29">
        <v>7.3917655769350397</v>
      </c>
      <c r="AF126" s="29" t="str">
        <f>+IFERROR(LN(VLOOKUP(AF$115,Cartera!$C$89:$DG$127,Creditos2!$A126,0)/$A$1)," ")</f>
        <v xml:space="preserve"> </v>
      </c>
      <c r="AG126" s="29">
        <f>+IFERROR(LN(VLOOKUP(AG$115,Cartera!$C$89:$DG$127,Creditos2!$A126,0)/$A$1)," ")</f>
        <v>4.9667869191474603</v>
      </c>
      <c r="AH126" s="29">
        <v>11.774869307661101</v>
      </c>
      <c r="AI126" s="29">
        <f>+IFERROR(LN(VLOOKUP(AI$115,Cartera!$C$89:$DG$127,Creditos2!$A126,0)/$A$1)," ")</f>
        <v>9.703948851071388</v>
      </c>
      <c r="AJ126" s="29">
        <v>10.8015047895232</v>
      </c>
      <c r="AK126" s="29">
        <v>10.0500587206578</v>
      </c>
      <c r="AL126" s="29">
        <v>11.675243224492</v>
      </c>
      <c r="AM126" s="29">
        <v>11.4013005492752</v>
      </c>
      <c r="AN126" s="29">
        <v>8.6177775101003</v>
      </c>
      <c r="AO126" s="29">
        <f>+IFERROR(LN(VLOOKUP(AO$115,Cartera!$C$89:$DG$127,Creditos2!$A126,0)/$A$1)," ")</f>
        <v>1.8652484403167697</v>
      </c>
      <c r="AP126" s="29">
        <v>9.5172047363021601</v>
      </c>
      <c r="AQ126" s="29">
        <v>8.4269287608251098</v>
      </c>
      <c r="AR126" s="27"/>
      <c r="AS126" s="27"/>
      <c r="AT126" s="27"/>
      <c r="AU126" s="27"/>
      <c r="AV126" s="27"/>
    </row>
    <row r="127" spans="1:48" ht="16.5" x14ac:dyDescent="0.3">
      <c r="A127">
        <v>13</v>
      </c>
      <c r="B127" s="3">
        <v>40908</v>
      </c>
      <c r="C127" s="14">
        <v>16.7881493778448</v>
      </c>
      <c r="D127" s="14">
        <v>17.020586232306801</v>
      </c>
      <c r="E127" s="14">
        <v>16.391682470245399</v>
      </c>
      <c r="F127" s="29">
        <v>12.803221890960099</v>
      </c>
      <c r="G127" s="29">
        <v>12.362875582850601</v>
      </c>
      <c r="H127" s="29">
        <v>12.812705447146399</v>
      </c>
      <c r="I127" s="29">
        <v>13.3645880423142</v>
      </c>
      <c r="J127" s="29">
        <v>12.802605925885601</v>
      </c>
      <c r="K127" s="29">
        <v>12.760766389617901</v>
      </c>
      <c r="L127" s="29">
        <v>11.9994735008659</v>
      </c>
      <c r="M127" s="29">
        <v>11.9136759971547</v>
      </c>
      <c r="N127" s="29">
        <v>11.4723439483419</v>
      </c>
      <c r="O127" s="29">
        <v>11.0603847760775</v>
      </c>
      <c r="P127" s="29">
        <v>12.873075423547901</v>
      </c>
      <c r="Q127" s="29">
        <f>+IFERROR(LN(VLOOKUP(Q$115,Cartera!$C$89:$DG$127,Creditos2!$A127,0)/$A$1)," ")</f>
        <v>8.7252876599940361</v>
      </c>
      <c r="R127" s="29">
        <v>11.858132712205901</v>
      </c>
      <c r="S127" s="29">
        <v>12.900781074350601</v>
      </c>
      <c r="T127" s="29">
        <v>8.8430023543557894</v>
      </c>
      <c r="U127" s="29">
        <f>+IFERROR(LN(VLOOKUP(U$115,Cartera!$C$89:$DG$127,Creditos2!$A127,0)/$A$1)," ")</f>
        <v>11.425335548731764</v>
      </c>
      <c r="V127" s="29">
        <v>9.2649227267860894</v>
      </c>
      <c r="W127" s="29">
        <f>+IFERROR(LN(VLOOKUP(W$115,Cartera!$C$89:$DG$127,Creditos2!$A127,0)/$A$1)," ")</f>
        <v>9.7480881530495633</v>
      </c>
      <c r="X127" s="29">
        <f>+IFERROR(LN(VLOOKUP(X$115,Cartera!$C$89:$DG$127,Creditos2!$A127,0)/$A$1)," ")</f>
        <v>11.510457403410379</v>
      </c>
      <c r="Y127" s="29">
        <v>12.089463839211801</v>
      </c>
      <c r="Z127" s="29">
        <f>+IFERROR(LN(VLOOKUP(Z$115,Cartera!$C$89:$DG$127,Creditos2!$A127,0)/$A$1)," ")</f>
        <v>10.043773393739285</v>
      </c>
      <c r="AA127" s="29">
        <v>8.9611118848772406</v>
      </c>
      <c r="AB127" s="29">
        <f>+IFERROR(LN(VLOOKUP(AB$115,Cartera!$C$89:$DG$127,Creditos2!$A127,0)/$A$1)," ")</f>
        <v>10.034775312410503</v>
      </c>
      <c r="AC127" s="29">
        <v>9.52576550510903</v>
      </c>
      <c r="AD127" s="29">
        <v>9.5382240476207407</v>
      </c>
      <c r="AE127" s="29">
        <v>7.5607690010444104</v>
      </c>
      <c r="AF127" s="29" t="str">
        <f>+IFERROR(LN(VLOOKUP(AF$115,Cartera!$C$89:$DG$127,Creditos2!$A127,0)/$A$1)," ")</f>
        <v xml:space="preserve"> </v>
      </c>
      <c r="AG127" s="29">
        <f>+IFERROR(LN(VLOOKUP(AG$115,Cartera!$C$89:$DG$127,Creditos2!$A127,0)/$A$1)," ")</f>
        <v>4.9415597763370531</v>
      </c>
      <c r="AH127" s="29">
        <v>11.783967507700201</v>
      </c>
      <c r="AI127" s="29">
        <f>+IFERROR(LN(VLOOKUP(AI$115,Cartera!$C$89:$DG$127,Creditos2!$A127,0)/$A$1)," ")</f>
        <v>9.7423773180085806</v>
      </c>
      <c r="AJ127" s="29">
        <v>10.862509785006701</v>
      </c>
      <c r="AK127" s="29">
        <v>10.0381938083266</v>
      </c>
      <c r="AL127" s="29">
        <v>11.697559977534899</v>
      </c>
      <c r="AM127" s="29">
        <v>11.416433480347701</v>
      </c>
      <c r="AN127" s="29">
        <v>8.6880178704771698</v>
      </c>
      <c r="AO127" s="29">
        <f>+IFERROR(LN(VLOOKUP(AO$115,Cartera!$C$89:$DG$127,Creditos2!$A127,0)/$A$1)," ")</f>
        <v>1.5868732341849507</v>
      </c>
      <c r="AP127" s="29">
        <v>9.6442406215925907</v>
      </c>
      <c r="AQ127" s="29">
        <v>8.3371178381351996</v>
      </c>
      <c r="AR127" s="27"/>
      <c r="AS127" s="27"/>
      <c r="AT127" s="27"/>
      <c r="AU127" s="27"/>
      <c r="AV127" s="27"/>
    </row>
    <row r="128" spans="1:48" ht="16.5" x14ac:dyDescent="0.3">
      <c r="A128">
        <v>14</v>
      </c>
      <c r="B128" s="3">
        <v>40939</v>
      </c>
      <c r="C128" s="14">
        <v>16.7986228691829</v>
      </c>
      <c r="D128" s="14">
        <v>17.033440351599001</v>
      </c>
      <c r="E128" s="14">
        <v>16.403771876332101</v>
      </c>
      <c r="F128" s="29">
        <v>12.825436420849099</v>
      </c>
      <c r="G128" s="29">
        <v>12.396683849857</v>
      </c>
      <c r="H128" s="29">
        <v>12.812412655105</v>
      </c>
      <c r="I128" s="29">
        <v>13.379555069844001</v>
      </c>
      <c r="J128" s="29">
        <v>12.798462932246499</v>
      </c>
      <c r="K128" s="29">
        <v>12.773494834029901</v>
      </c>
      <c r="L128" s="29">
        <v>12.0032959940017</v>
      </c>
      <c r="M128" s="29">
        <v>11.9161304234336</v>
      </c>
      <c r="N128" s="29">
        <v>11.467559211914701</v>
      </c>
      <c r="O128" s="29">
        <v>11.026682712356299</v>
      </c>
      <c r="P128" s="29">
        <v>12.8815638965632</v>
      </c>
      <c r="Q128" s="29">
        <f>+IFERROR(LN(VLOOKUP(Q$115,Cartera!$C$89:$DG$127,Creditos2!$A128,0)/$A$1)," ")</f>
        <v>8.7289367660162647</v>
      </c>
      <c r="R128" s="29">
        <v>11.8674388580881</v>
      </c>
      <c r="S128" s="29">
        <v>12.931583570032901</v>
      </c>
      <c r="T128" s="29">
        <v>8.9331200086338196</v>
      </c>
      <c r="U128" s="29">
        <f>+IFERROR(LN(VLOOKUP(U$115,Cartera!$C$89:$DG$127,Creditos2!$A128,0)/$A$1)," ")</f>
        <v>11.370860942586216</v>
      </c>
      <c r="V128" s="29">
        <v>9.2338933281806206</v>
      </c>
      <c r="W128" s="29">
        <f>+IFERROR(LN(VLOOKUP(W$115,Cartera!$C$89:$DG$127,Creditos2!$A128,0)/$A$1)," ")</f>
        <v>9.7703918644071859</v>
      </c>
      <c r="X128" s="29">
        <f>+IFERROR(LN(VLOOKUP(X$115,Cartera!$C$89:$DG$127,Creditos2!$A128,0)/$A$1)," ")</f>
        <v>11.486228139119339</v>
      </c>
      <c r="Y128" s="29">
        <v>12.095959588348</v>
      </c>
      <c r="Z128" s="29">
        <f>+IFERROR(LN(VLOOKUP(Z$115,Cartera!$C$89:$DG$127,Creditos2!$A128,0)/$A$1)," ")</f>
        <v>10.044957082674841</v>
      </c>
      <c r="AA128" s="29">
        <v>8.9592288171479204</v>
      </c>
      <c r="AB128" s="29">
        <f>+IFERROR(LN(VLOOKUP(AB$115,Cartera!$C$89:$DG$127,Creditos2!$A128,0)/$A$1)," ")</f>
        <v>10.028891805244371</v>
      </c>
      <c r="AC128" s="29">
        <v>9.5659971372630608</v>
      </c>
      <c r="AD128" s="29">
        <v>9.6684003485622707</v>
      </c>
      <c r="AE128" s="29">
        <v>7.6964634024127596</v>
      </c>
      <c r="AF128" s="29" t="str">
        <f>+IFERROR(LN(VLOOKUP(AF$115,Cartera!$C$89:$DG$127,Creditos2!$A128,0)/$A$1)," ")</f>
        <v xml:space="preserve"> </v>
      </c>
      <c r="AG128" s="29">
        <f>+IFERROR(LN(VLOOKUP(AG$115,Cartera!$C$89:$DG$127,Creditos2!$A128,0)/$A$1)," ")</f>
        <v>4.9933136027319041</v>
      </c>
      <c r="AH128" s="29">
        <v>11.7853638717524</v>
      </c>
      <c r="AI128" s="29">
        <f>+IFERROR(LN(VLOOKUP(AI$115,Cartera!$C$89:$DG$127,Creditos2!$A128,0)/$A$1)," ")</f>
        <v>9.7144238545009252</v>
      </c>
      <c r="AJ128" s="29">
        <v>10.912262862302599</v>
      </c>
      <c r="AK128" s="29">
        <v>10.031378923877901</v>
      </c>
      <c r="AL128" s="29">
        <v>11.722174226321901</v>
      </c>
      <c r="AM128" s="29">
        <v>11.420062850120001</v>
      </c>
      <c r="AN128" s="29">
        <v>8.73298519351758</v>
      </c>
      <c r="AO128" s="29">
        <f>+IFERROR(LN(VLOOKUP(AO$115,Cartera!$C$89:$DG$127,Creditos2!$A128,0)/$A$1)," ")</f>
        <v>1.4342675249688364</v>
      </c>
      <c r="AP128" s="29">
        <v>9.7418359442497504</v>
      </c>
      <c r="AQ128" s="29">
        <v>8.35392638450422</v>
      </c>
      <c r="AR128" s="27"/>
      <c r="AS128" s="27"/>
      <c r="AT128" s="27"/>
      <c r="AU128" s="27"/>
      <c r="AV128" s="27"/>
    </row>
    <row r="129" spans="1:48" ht="16.5" x14ac:dyDescent="0.3">
      <c r="A129">
        <v>15</v>
      </c>
      <c r="B129" s="3">
        <v>40968</v>
      </c>
      <c r="C129" s="14">
        <v>16.806239345751202</v>
      </c>
      <c r="D129" s="14">
        <v>17.0452965482108</v>
      </c>
      <c r="E129" s="14">
        <v>16.4180053545684</v>
      </c>
      <c r="F129" s="29">
        <v>12.8530543688317</v>
      </c>
      <c r="G129" s="29">
        <v>12.4164456812293</v>
      </c>
      <c r="H129" s="29">
        <v>12.7951596701563</v>
      </c>
      <c r="I129" s="29">
        <v>13.402978565404601</v>
      </c>
      <c r="J129" s="29">
        <v>12.8211543518075</v>
      </c>
      <c r="K129" s="29">
        <v>12.7991190052305</v>
      </c>
      <c r="L129" s="29">
        <v>12.015559238575101</v>
      </c>
      <c r="M129" s="29">
        <v>11.9238182283339</v>
      </c>
      <c r="N129" s="29">
        <v>11.453231270957801</v>
      </c>
      <c r="O129" s="29">
        <v>11.046592856632</v>
      </c>
      <c r="P129" s="29">
        <v>12.880023295927501</v>
      </c>
      <c r="Q129" s="29">
        <f>+IFERROR(LN(VLOOKUP(Q$115,Cartera!$C$89:$DG$127,Creditos2!$A129,0)/$A$1)," ")</f>
        <v>8.7700010695011699</v>
      </c>
      <c r="R129" s="29">
        <v>11.8774957302948</v>
      </c>
      <c r="S129" s="29">
        <v>12.881840163068</v>
      </c>
      <c r="T129" s="29">
        <v>8.9127784013265199</v>
      </c>
      <c r="U129" s="29">
        <f>+IFERROR(LN(VLOOKUP(U$115,Cartera!$C$89:$DG$127,Creditos2!$A129,0)/$A$1)," ")</f>
        <v>11.381615692889694</v>
      </c>
      <c r="V129" s="29">
        <v>9.1302807640768204</v>
      </c>
      <c r="W129" s="29">
        <f>+IFERROR(LN(VLOOKUP(W$115,Cartera!$C$89:$DG$127,Creditos2!$A129,0)/$A$1)," ")</f>
        <v>9.7688510889741416</v>
      </c>
      <c r="X129" s="29">
        <f>+IFERROR(LN(VLOOKUP(X$115,Cartera!$C$89:$DG$127,Creditos2!$A129,0)/$A$1)," ")</f>
        <v>11.444269354665721</v>
      </c>
      <c r="Y129" s="29">
        <v>12.123748837758599</v>
      </c>
      <c r="Z129" s="29">
        <f>+IFERROR(LN(VLOOKUP(Z$115,Cartera!$C$89:$DG$127,Creditos2!$A129,0)/$A$1)," ")</f>
        <v>10.087232974319701</v>
      </c>
      <c r="AA129" s="29">
        <v>8.9866968381122607</v>
      </c>
      <c r="AB129" s="29">
        <f>+IFERROR(LN(VLOOKUP(AB$115,Cartera!$C$89:$DG$127,Creditos2!$A129,0)/$A$1)," ")</f>
        <v>10.010690261413577</v>
      </c>
      <c r="AC129" s="29">
        <v>9.5824856472664095</v>
      </c>
      <c r="AD129" s="29">
        <v>9.7349460260958196</v>
      </c>
      <c r="AE129" s="29">
        <v>7.8557201094751301</v>
      </c>
      <c r="AF129" s="29" t="str">
        <f>+IFERROR(LN(VLOOKUP(AF$115,Cartera!$C$89:$DG$127,Creditos2!$A129,0)/$A$1)," ")</f>
        <v xml:space="preserve"> </v>
      </c>
      <c r="AG129" s="29">
        <f>+IFERROR(LN(VLOOKUP(AG$115,Cartera!$C$89:$DG$127,Creditos2!$A129,0)/$A$1)," ")</f>
        <v>4.9849908686757356</v>
      </c>
      <c r="AH129" s="29">
        <v>11.7909711821651</v>
      </c>
      <c r="AI129" s="29">
        <f>+IFERROR(LN(VLOOKUP(AI$115,Cartera!$C$89:$DG$127,Creditos2!$A129,0)/$A$1)," ")</f>
        <v>9.735945920950364</v>
      </c>
      <c r="AJ129" s="29">
        <v>10.9814130541687</v>
      </c>
      <c r="AK129" s="29">
        <v>10.082368523709899</v>
      </c>
      <c r="AL129" s="29">
        <v>11.7406062126439</v>
      </c>
      <c r="AM129" s="29">
        <v>11.4432211895067</v>
      </c>
      <c r="AN129" s="29">
        <v>8.8851673203225197</v>
      </c>
      <c r="AO129" s="29">
        <f>+IFERROR(LN(VLOOKUP(AO$115,Cartera!$C$89:$DG$127,Creditos2!$A129,0)/$A$1)," ")</f>
        <v>1.1774912425193296</v>
      </c>
      <c r="AP129" s="29">
        <v>9.7531609807358404</v>
      </c>
      <c r="AQ129" s="29">
        <v>8.2920993713416795</v>
      </c>
      <c r="AR129" s="27"/>
      <c r="AS129" s="27"/>
      <c r="AT129" s="27"/>
      <c r="AU129" s="27"/>
      <c r="AV129" s="27"/>
    </row>
    <row r="130" spans="1:48" ht="16.5" x14ac:dyDescent="0.3">
      <c r="A130">
        <v>16</v>
      </c>
      <c r="B130" s="3">
        <v>40999</v>
      </c>
      <c r="C130" s="14">
        <v>16.8165370690771</v>
      </c>
      <c r="D130" s="14">
        <v>17.0624298772379</v>
      </c>
      <c r="E130" s="14">
        <v>16.425503425549199</v>
      </c>
      <c r="F130" s="29">
        <v>12.870772385352</v>
      </c>
      <c r="G130" s="29">
        <v>12.450588893589099</v>
      </c>
      <c r="H130" s="29">
        <v>12.7912913471707</v>
      </c>
      <c r="I130" s="29">
        <v>13.422063191561801</v>
      </c>
      <c r="J130" s="29">
        <v>12.840511028530999</v>
      </c>
      <c r="K130" s="29">
        <v>12.822308105244799</v>
      </c>
      <c r="L130" s="29">
        <v>12.028720801187999</v>
      </c>
      <c r="M130" s="29">
        <v>11.923372276219199</v>
      </c>
      <c r="N130" s="29">
        <v>11.464236908804301</v>
      </c>
      <c r="O130" s="29">
        <v>11.047495268703599</v>
      </c>
      <c r="P130" s="29">
        <v>12.881103219897501</v>
      </c>
      <c r="Q130" s="29">
        <f>+IFERROR(LN(VLOOKUP(Q$115,Cartera!$C$89:$DG$127,Creditos2!$A130,0)/$A$1)," ")</f>
        <v>8.7027049823308502</v>
      </c>
      <c r="R130" s="29">
        <v>11.8805058090909</v>
      </c>
      <c r="S130" s="29">
        <v>12.9236096265511</v>
      </c>
      <c r="T130" s="29">
        <v>8.9610610899123895</v>
      </c>
      <c r="U130" s="29">
        <f>+IFERROR(LN(VLOOKUP(U$115,Cartera!$C$89:$DG$127,Creditos2!$A130,0)/$A$1)," ")</f>
        <v>11.375007944248217</v>
      </c>
      <c r="V130" s="29">
        <v>9.0824226335228406</v>
      </c>
      <c r="W130" s="29">
        <f>+IFERROR(LN(VLOOKUP(W$115,Cartera!$C$89:$DG$127,Creditos2!$A130,0)/$A$1)," ")</f>
        <v>9.7250507491073197</v>
      </c>
      <c r="X130" s="29">
        <f>+IFERROR(LN(VLOOKUP(X$115,Cartera!$C$89:$DG$127,Creditos2!$A130,0)/$A$1)," ")</f>
        <v>11.418518747261091</v>
      </c>
      <c r="Y130" s="29">
        <v>12.136459231119799</v>
      </c>
      <c r="Z130" s="29">
        <f>+IFERROR(LN(VLOOKUP(Z$115,Cartera!$C$89:$DG$127,Creditos2!$A130,0)/$A$1)," ")</f>
        <v>10.092950359381156</v>
      </c>
      <c r="AA130" s="29">
        <v>9.0147761007559595</v>
      </c>
      <c r="AB130" s="29">
        <f>+IFERROR(LN(VLOOKUP(AB$115,Cartera!$C$89:$DG$127,Creditos2!$A130,0)/$A$1)," ")</f>
        <v>9.9672936614628451</v>
      </c>
      <c r="AC130" s="29">
        <v>9.60775479384764</v>
      </c>
      <c r="AD130" s="29">
        <v>9.8140681454256598</v>
      </c>
      <c r="AE130" s="29">
        <v>7.9577384859362699</v>
      </c>
      <c r="AF130" s="29" t="str">
        <f>+IFERROR(LN(VLOOKUP(AF$115,Cartera!$C$89:$DG$127,Creditos2!$A130,0)/$A$1)," ")</f>
        <v xml:space="preserve"> </v>
      </c>
      <c r="AG130" s="29">
        <f>+IFERROR(LN(VLOOKUP(AG$115,Cartera!$C$89:$DG$127,Creditos2!$A130,0)/$A$1)," ")</f>
        <v>5.1017617646843298</v>
      </c>
      <c r="AH130" s="29">
        <v>11.8340470815436</v>
      </c>
      <c r="AI130" s="29">
        <f>+IFERROR(LN(VLOOKUP(AI$115,Cartera!$C$89:$DG$127,Creditos2!$A130,0)/$A$1)," ")</f>
        <v>9.7450211826675783</v>
      </c>
      <c r="AJ130" s="29">
        <v>11.0566420174956</v>
      </c>
      <c r="AK130" s="29">
        <v>10.156127025699201</v>
      </c>
      <c r="AL130" s="29">
        <v>11.741174988729901</v>
      </c>
      <c r="AM130" s="29">
        <v>11.464097351714599</v>
      </c>
      <c r="AN130" s="29">
        <v>8.9007717371670907</v>
      </c>
      <c r="AO130" s="29">
        <f>+IFERROR(LN(VLOOKUP(AO$115,Cartera!$C$89:$DG$127,Creditos2!$A130,0)/$A$1)," ")</f>
        <v>1.4476457775805949</v>
      </c>
      <c r="AP130" s="29">
        <v>9.8285025440057705</v>
      </c>
      <c r="AQ130" s="29">
        <v>8.2849469286888997</v>
      </c>
      <c r="AR130" s="27"/>
      <c r="AS130" s="27"/>
      <c r="AT130" s="27"/>
      <c r="AU130" s="27"/>
      <c r="AV130" s="27"/>
    </row>
    <row r="131" spans="1:48" ht="16.5" x14ac:dyDescent="0.3">
      <c r="A131">
        <v>17</v>
      </c>
      <c r="B131" s="3">
        <v>41029</v>
      </c>
      <c r="C131" s="14">
        <v>16.819425071466402</v>
      </c>
      <c r="D131" s="14">
        <v>17.075727742691502</v>
      </c>
      <c r="E131" s="14">
        <v>16.4270332187278</v>
      </c>
      <c r="F131" s="29">
        <v>12.8984565743628</v>
      </c>
      <c r="G131" s="29">
        <v>12.4988451686599</v>
      </c>
      <c r="H131" s="29">
        <v>12.774174669355199</v>
      </c>
      <c r="I131" s="29">
        <v>13.430660492532899</v>
      </c>
      <c r="J131" s="29">
        <v>12.8621781200616</v>
      </c>
      <c r="K131" s="29">
        <v>12.8494562979881</v>
      </c>
      <c r="L131" s="29">
        <v>12.0385328753073</v>
      </c>
      <c r="M131" s="29">
        <v>11.917597454389099</v>
      </c>
      <c r="N131" s="29">
        <v>11.4598952586989</v>
      </c>
      <c r="O131" s="29">
        <v>11.0408683149341</v>
      </c>
      <c r="P131" s="29">
        <v>12.8814338799256</v>
      </c>
      <c r="Q131" s="29">
        <f>+IFERROR(LN(VLOOKUP(Q$115,Cartera!$C$89:$DG$127,Creditos2!$A131,0)/$A$1)," ")</f>
        <v>8.7079484278790087</v>
      </c>
      <c r="R131" s="29">
        <v>11.8943856076021</v>
      </c>
      <c r="S131" s="29">
        <v>12.950386803133901</v>
      </c>
      <c r="T131" s="29">
        <v>9.0408380471645202</v>
      </c>
      <c r="U131" s="29">
        <f>+IFERROR(LN(VLOOKUP(U$115,Cartera!$C$89:$DG$127,Creditos2!$A131,0)/$A$1)," ")</f>
        <v>11.370124714220257</v>
      </c>
      <c r="V131" s="29">
        <v>9.0980247987024505</v>
      </c>
      <c r="W131" s="29">
        <f>+IFERROR(LN(VLOOKUP(W$115,Cartera!$C$89:$DG$127,Creditos2!$A131,0)/$A$1)," ")</f>
        <v>9.7029592001649405</v>
      </c>
      <c r="X131" s="29">
        <f>+IFERROR(LN(VLOOKUP(X$115,Cartera!$C$89:$DG$127,Creditos2!$A131,0)/$A$1)," ")</f>
        <v>11.401361136062675</v>
      </c>
      <c r="Y131" s="29">
        <v>12.1481376071917</v>
      </c>
      <c r="Z131" s="29">
        <f>+IFERROR(LN(VLOOKUP(Z$115,Cartera!$C$89:$DG$127,Creditos2!$A131,0)/$A$1)," ")</f>
        <v>10.105202375071475</v>
      </c>
      <c r="AA131" s="29">
        <v>9.0022236063379903</v>
      </c>
      <c r="AB131" s="29">
        <f>+IFERROR(LN(VLOOKUP(AB$115,Cartera!$C$89:$DG$127,Creditos2!$A131,0)/$A$1)," ")</f>
        <v>10.009760812116456</v>
      </c>
      <c r="AC131" s="29">
        <v>9.6158807868095497</v>
      </c>
      <c r="AD131" s="29">
        <v>9.9091062986605305</v>
      </c>
      <c r="AE131" s="29">
        <v>7.9904954945661899</v>
      </c>
      <c r="AF131" s="29" t="str">
        <f>+IFERROR(LN(VLOOKUP(AF$115,Cartera!$C$89:$DG$127,Creditos2!$A131,0)/$A$1)," ")</f>
        <v xml:space="preserve"> </v>
      </c>
      <c r="AG131" s="29">
        <f>+IFERROR(LN(VLOOKUP(AG$115,Cartera!$C$89:$DG$127,Creditos2!$A131,0)/$A$1)," ")</f>
        <v>5.1007350139087038</v>
      </c>
      <c r="AH131" s="29">
        <v>11.8505864061858</v>
      </c>
      <c r="AI131" s="29">
        <f>+IFERROR(LN(VLOOKUP(AI$115,Cartera!$C$89:$DG$127,Creditos2!$A131,0)/$A$1)," ")</f>
        <v>9.7503646104055122</v>
      </c>
      <c r="AJ131" s="29">
        <v>11.125700381578801</v>
      </c>
      <c r="AK131" s="29">
        <v>10.1381627995633</v>
      </c>
      <c r="AL131" s="29">
        <v>11.731895444533301</v>
      </c>
      <c r="AM131" s="29">
        <v>11.477008451600801</v>
      </c>
      <c r="AN131" s="29">
        <v>8.92437987177893</v>
      </c>
      <c r="AO131" s="29">
        <f>+IFERROR(LN(VLOOKUP(AO$115,Cartera!$C$89:$DG$127,Creditos2!$A131,0)/$A$1)," ")</f>
        <v>1.2726244175901305</v>
      </c>
      <c r="AP131" s="29">
        <v>9.8607130338423694</v>
      </c>
      <c r="AQ131" s="29">
        <v>8.2659324269937695</v>
      </c>
      <c r="AR131" s="27"/>
      <c r="AS131" s="27"/>
      <c r="AT131" s="27"/>
      <c r="AU131" s="27"/>
      <c r="AV131" s="27"/>
    </row>
    <row r="132" spans="1:48" ht="16.5" x14ac:dyDescent="0.3">
      <c r="A132">
        <v>18</v>
      </c>
      <c r="B132" s="3">
        <v>41060</v>
      </c>
      <c r="C132" s="14">
        <v>16.8328578070421</v>
      </c>
      <c r="D132" s="14">
        <v>17.106776887696</v>
      </c>
      <c r="E132" s="14">
        <v>16.469224133929998</v>
      </c>
      <c r="F132" s="29">
        <v>12.9194924746169</v>
      </c>
      <c r="G132" s="29">
        <v>12.573658095316899</v>
      </c>
      <c r="H132" s="29">
        <v>12.782566679490101</v>
      </c>
      <c r="I132" s="29">
        <v>13.4534665166808</v>
      </c>
      <c r="J132" s="29">
        <v>12.8861888254789</v>
      </c>
      <c r="K132" s="29">
        <v>12.874758364878399</v>
      </c>
      <c r="L132" s="29">
        <v>12.0478238624873</v>
      </c>
      <c r="M132" s="29">
        <v>11.921730178749099</v>
      </c>
      <c r="N132" s="29">
        <v>11.449274911367899</v>
      </c>
      <c r="O132" s="29">
        <v>11.0304817818314</v>
      </c>
      <c r="P132" s="29">
        <v>12.888300287706199</v>
      </c>
      <c r="Q132" s="29">
        <f>+IFERROR(LN(VLOOKUP(Q$115,Cartera!$C$89:$DG$127,Creditos2!$A132,0)/$A$1)," ")</f>
        <v>8.7236055146868683</v>
      </c>
      <c r="R132" s="29">
        <v>11.8996748990995</v>
      </c>
      <c r="S132" s="29">
        <v>12.988046730117</v>
      </c>
      <c r="T132" s="29">
        <v>9.0783334995554306</v>
      </c>
      <c r="U132" s="29">
        <f>+IFERROR(LN(VLOOKUP(U$115,Cartera!$C$89:$DG$127,Creditos2!$A132,0)/$A$1)," ")</f>
        <v>11.36002378616635</v>
      </c>
      <c r="V132" s="29">
        <v>9.1891376000484808</v>
      </c>
      <c r="W132" s="29">
        <f>+IFERROR(LN(VLOOKUP(W$115,Cartera!$C$89:$DG$127,Creditos2!$A132,0)/$A$1)," ")</f>
        <v>9.6631539178464916</v>
      </c>
      <c r="X132" s="29">
        <f>+IFERROR(LN(VLOOKUP(X$115,Cartera!$C$89:$DG$127,Creditos2!$A132,0)/$A$1)," ")</f>
        <v>11.38324011403644</v>
      </c>
      <c r="Y132" s="29">
        <v>12.207061341582699</v>
      </c>
      <c r="Z132" s="29">
        <f>+IFERROR(LN(VLOOKUP(Z$115,Cartera!$C$89:$DG$127,Creditos2!$A132,0)/$A$1)," ")</f>
        <v>10.172165621004721</v>
      </c>
      <c r="AA132" s="29">
        <v>9.0047188031130698</v>
      </c>
      <c r="AB132" s="29">
        <f>+IFERROR(LN(VLOOKUP(AB$115,Cartera!$C$89:$DG$127,Creditos2!$A132,0)/$A$1)," ")</f>
        <v>9.9942019045018675</v>
      </c>
      <c r="AC132" s="29">
        <v>9.6370944246899803</v>
      </c>
      <c r="AD132" s="29">
        <v>9.9884466960392206</v>
      </c>
      <c r="AE132" s="29">
        <v>8.0395047433802098</v>
      </c>
      <c r="AF132" s="29" t="str">
        <f>+IFERROR(LN(VLOOKUP(AF$115,Cartera!$C$89:$DG$127,Creditos2!$A132,0)/$A$1)," ")</f>
        <v xml:space="preserve"> </v>
      </c>
      <c r="AG132" s="29">
        <f>+IFERROR(LN(VLOOKUP(AG$115,Cartera!$C$89:$DG$127,Creditos2!$A132,0)/$A$1)," ")</f>
        <v>5.2029347391194447</v>
      </c>
      <c r="AH132" s="29">
        <v>11.886184619151701</v>
      </c>
      <c r="AI132" s="29">
        <f>+IFERROR(LN(VLOOKUP(AI$115,Cartera!$C$89:$DG$127,Creditos2!$A132,0)/$A$1)," ")</f>
        <v>9.7552552079285206</v>
      </c>
      <c r="AJ132" s="29">
        <v>11.196378017557</v>
      </c>
      <c r="AK132" s="29">
        <v>10.212441196934501</v>
      </c>
      <c r="AL132" s="29">
        <v>11.7123662906574</v>
      </c>
      <c r="AM132" s="29">
        <v>11.4760258695343</v>
      </c>
      <c r="AN132" s="29">
        <v>8.9710158902493102</v>
      </c>
      <c r="AO132" s="29">
        <f>+IFERROR(LN(VLOOKUP(AO$115,Cartera!$C$89:$DG$127,Creditos2!$A132,0)/$A$1)," ")</f>
        <v>1.0535521592629149</v>
      </c>
      <c r="AP132" s="29">
        <v>9.6467997891102506</v>
      </c>
      <c r="AQ132" s="29">
        <v>8.2312826523905205</v>
      </c>
      <c r="AR132" s="27"/>
      <c r="AS132" s="27"/>
      <c r="AT132" s="27"/>
      <c r="AU132" s="27"/>
      <c r="AV132" s="27"/>
    </row>
    <row r="133" spans="1:48" ht="16.5" x14ac:dyDescent="0.3">
      <c r="A133">
        <v>19</v>
      </c>
      <c r="B133" s="3">
        <v>41090</v>
      </c>
      <c r="C133" s="14">
        <v>16.846299675711599</v>
      </c>
      <c r="D133" s="14">
        <v>17.120264384019499</v>
      </c>
      <c r="E133" s="14">
        <v>16.488362646212401</v>
      </c>
      <c r="F133" s="29">
        <v>12.935865025135801</v>
      </c>
      <c r="G133" s="29">
        <v>12.5773053745843</v>
      </c>
      <c r="H133" s="29">
        <v>12.773868647886699</v>
      </c>
      <c r="I133" s="29">
        <v>13.464684171131699</v>
      </c>
      <c r="J133" s="29">
        <v>12.897482463762101</v>
      </c>
      <c r="K133" s="29">
        <v>12.903477217612799</v>
      </c>
      <c r="L133" s="29">
        <v>12.0675037848619</v>
      </c>
      <c r="M133" s="29">
        <v>11.897890713548801</v>
      </c>
      <c r="N133" s="29">
        <v>11.441259730523299</v>
      </c>
      <c r="O133" s="29">
        <v>11.0240720202014</v>
      </c>
      <c r="P133" s="29">
        <v>12.8972452180732</v>
      </c>
      <c r="Q133" s="29">
        <f>+IFERROR(LN(VLOOKUP(Q$115,Cartera!$C$89:$DG$127,Creditos2!$A133,0)/$A$1)," ")</f>
        <v>8.7386085126006918</v>
      </c>
      <c r="R133" s="29">
        <v>11.900323429275</v>
      </c>
      <c r="S133" s="29">
        <v>13.040338019766001</v>
      </c>
      <c r="T133" s="29">
        <v>9.1216054087870599</v>
      </c>
      <c r="U133" s="29">
        <f>+IFERROR(LN(VLOOKUP(U$115,Cartera!$C$89:$DG$127,Creditos2!$A133,0)/$A$1)," ")</f>
        <v>11.405542954569254</v>
      </c>
      <c r="V133" s="29">
        <v>9.2545757473501595</v>
      </c>
      <c r="W133" s="29">
        <f>+IFERROR(LN(VLOOKUP(W$115,Cartera!$C$89:$DG$127,Creditos2!$A133,0)/$A$1)," ")</f>
        <v>9.6665131291484805</v>
      </c>
      <c r="X133" s="29">
        <f>+IFERROR(LN(VLOOKUP(X$115,Cartera!$C$89:$DG$127,Creditos2!$A133,0)/$A$1)," ")</f>
        <v>11.354729143409282</v>
      </c>
      <c r="Y133" s="29">
        <v>12.202219602448601</v>
      </c>
      <c r="Z133" s="29">
        <f>+IFERROR(LN(VLOOKUP(Z$115,Cartera!$C$89:$DG$127,Creditos2!$A133,0)/$A$1)," ")</f>
        <v>10.175617603411382</v>
      </c>
      <c r="AA133" s="29">
        <v>9.0338169585529204</v>
      </c>
      <c r="AB133" s="29">
        <f>+IFERROR(LN(VLOOKUP(AB$115,Cartera!$C$89:$DG$127,Creditos2!$A133,0)/$A$1)," ")</f>
        <v>9.9981578394708546</v>
      </c>
      <c r="AC133" s="29">
        <v>9.6229531672079904</v>
      </c>
      <c r="AD133" s="29">
        <v>10.0606397839344</v>
      </c>
      <c r="AE133" s="29">
        <v>8.0672131898633204</v>
      </c>
      <c r="AF133" s="29" t="str">
        <f>+IFERROR(LN(VLOOKUP(AF$115,Cartera!$C$89:$DG$127,Creditos2!$A133,0)/$A$1)," ")</f>
        <v xml:space="preserve"> </v>
      </c>
      <c r="AG133" s="29">
        <f>+IFERROR(LN(VLOOKUP(AG$115,Cartera!$C$89:$DG$127,Creditos2!$A133,0)/$A$1)," ")</f>
        <v>5.1334992665705252</v>
      </c>
      <c r="AH133" s="29">
        <v>11.921573116503801</v>
      </c>
      <c r="AI133" s="29">
        <f>+IFERROR(LN(VLOOKUP(AI$115,Cartera!$C$89:$DG$127,Creditos2!$A133,0)/$A$1)," ")</f>
        <v>9.7552465791107235</v>
      </c>
      <c r="AJ133" s="29">
        <v>11.241656721005199</v>
      </c>
      <c r="AK133" s="29">
        <v>10.2311441970676</v>
      </c>
      <c r="AL133" s="29">
        <v>11.7046557941875</v>
      </c>
      <c r="AM133" s="29">
        <v>11.4797078528158</v>
      </c>
      <c r="AN133" s="29">
        <v>8.9609322926129007</v>
      </c>
      <c r="AO133" s="29">
        <f>+IFERROR(LN(VLOOKUP(AO$115,Cartera!$C$89:$DG$127,Creditos2!$A133,0)/$A$1)," ")</f>
        <v>0.82218222976628408</v>
      </c>
      <c r="AP133" s="29">
        <v>9.6853510508738605</v>
      </c>
      <c r="AQ133" s="29">
        <v>8.2240260374299794</v>
      </c>
      <c r="AR133" s="27"/>
      <c r="AS133" s="27"/>
      <c r="AT133" s="27"/>
      <c r="AU133" s="27"/>
      <c r="AV133" s="27"/>
    </row>
    <row r="134" spans="1:48" ht="16.5" x14ac:dyDescent="0.3">
      <c r="A134">
        <v>20</v>
      </c>
      <c r="B134" s="3">
        <v>41121</v>
      </c>
      <c r="C134" s="14">
        <v>16.857590272930501</v>
      </c>
      <c r="D134" s="14">
        <v>17.135600593035701</v>
      </c>
      <c r="E134" s="14">
        <v>16.438211348366501</v>
      </c>
      <c r="F134" s="29">
        <v>12.9492872438255</v>
      </c>
      <c r="G134" s="29">
        <v>12.5816491069276</v>
      </c>
      <c r="H134" s="29">
        <v>12.7713549997779</v>
      </c>
      <c r="I134" s="29">
        <v>13.4818779372508</v>
      </c>
      <c r="J134" s="29">
        <v>12.9262077915809</v>
      </c>
      <c r="K134" s="29">
        <v>12.933998729831201</v>
      </c>
      <c r="L134" s="29">
        <v>12.0811955316892</v>
      </c>
      <c r="M134" s="29">
        <v>11.9001630041022</v>
      </c>
      <c r="N134" s="29">
        <v>11.4390341067073</v>
      </c>
      <c r="O134" s="29">
        <v>11.006003924511701</v>
      </c>
      <c r="P134" s="29">
        <v>12.898595616609599</v>
      </c>
      <c r="Q134" s="29">
        <f>+IFERROR(LN(VLOOKUP(Q$115,Cartera!$C$89:$DG$127,Creditos2!$A134,0)/$A$1)," ")</f>
        <v>8.7465061272813376</v>
      </c>
      <c r="R134" s="29">
        <v>11.904734032653201</v>
      </c>
      <c r="S134" s="29">
        <v>13.0635080451676</v>
      </c>
      <c r="T134" s="29">
        <v>9.1282387076067497</v>
      </c>
      <c r="U134" s="29">
        <f>+IFERROR(LN(VLOOKUP(U$115,Cartera!$C$89:$DG$127,Creditos2!$A134,0)/$A$1)," ")</f>
        <v>11.4280665186751</v>
      </c>
      <c r="V134" s="29">
        <v>9.2362850098645097</v>
      </c>
      <c r="W134" s="29">
        <f>+IFERROR(LN(VLOOKUP(W$115,Cartera!$C$89:$DG$127,Creditos2!$A134,0)/$A$1)," ")</f>
        <v>9.692560869828764</v>
      </c>
      <c r="X134" s="29">
        <f>+IFERROR(LN(VLOOKUP(X$115,Cartera!$C$89:$DG$127,Creditos2!$A134,0)/$A$1)," ")</f>
        <v>11.327470388507479</v>
      </c>
      <c r="Y134" s="29">
        <v>12.216900795129</v>
      </c>
      <c r="Z134" s="29">
        <f>+IFERROR(LN(VLOOKUP(Z$115,Cartera!$C$89:$DG$127,Creditos2!$A134,0)/$A$1)," ")</f>
        <v>10.105761179707454</v>
      </c>
      <c r="AA134" s="29">
        <v>9.0494732856960098</v>
      </c>
      <c r="AB134" s="29">
        <f>+IFERROR(LN(VLOOKUP(AB$115,Cartera!$C$89:$DG$127,Creditos2!$A134,0)/$A$1)," ")</f>
        <v>9.9682923204143901</v>
      </c>
      <c r="AC134" s="29">
        <v>9.6629897613528506</v>
      </c>
      <c r="AD134" s="29">
        <v>10.075931545846</v>
      </c>
      <c r="AE134" s="29">
        <v>8.1133434949062107</v>
      </c>
      <c r="AF134" s="29" t="str">
        <f>+IFERROR(LN(VLOOKUP(AF$115,Cartera!$C$89:$DG$127,Creditos2!$A134,0)/$A$1)," ")</f>
        <v xml:space="preserve"> </v>
      </c>
      <c r="AG134" s="29">
        <f>+IFERROR(LN(VLOOKUP(AG$115,Cartera!$C$89:$DG$127,Creditos2!$A134,0)/$A$1)," ")</f>
        <v>5.1549370607845351</v>
      </c>
      <c r="AH134" s="29">
        <v>11.968525462826401</v>
      </c>
      <c r="AI134" s="29">
        <f>+IFERROR(LN(VLOOKUP(AI$115,Cartera!$C$89:$DG$127,Creditos2!$A134,0)/$A$1)," ")</f>
        <v>9.7417895653847193</v>
      </c>
      <c r="AJ134" s="29">
        <v>11.303396623772</v>
      </c>
      <c r="AK134" s="29">
        <v>10.239528123778999</v>
      </c>
      <c r="AL134" s="29">
        <v>11.6915722647817</v>
      </c>
      <c r="AM134" s="29">
        <v>11.482726444768799</v>
      </c>
      <c r="AN134" s="29">
        <v>8.9876654579729696</v>
      </c>
      <c r="AO134" s="29">
        <f>+IFERROR(LN(VLOOKUP(AO$115,Cartera!$C$89:$DG$127,Creditos2!$A134,0)/$A$1)," ")</f>
        <v>0.32874243855841362</v>
      </c>
      <c r="AP134" s="29">
        <v>9.7563611590912203</v>
      </c>
      <c r="AQ134" s="29">
        <v>8.1547141299403503</v>
      </c>
      <c r="AR134" s="27"/>
      <c r="AS134" s="27"/>
      <c r="AT134" s="27"/>
      <c r="AU134" s="27"/>
      <c r="AV134" s="27"/>
    </row>
    <row r="135" spans="1:48" ht="16.5" x14ac:dyDescent="0.3">
      <c r="A135">
        <v>21</v>
      </c>
      <c r="B135" s="3">
        <v>41152</v>
      </c>
      <c r="C135" s="14">
        <v>16.872130993895599</v>
      </c>
      <c r="D135" s="14">
        <v>17.152090673512799</v>
      </c>
      <c r="E135" s="14">
        <v>16.449931308507399</v>
      </c>
      <c r="F135" s="29">
        <v>12.9720917512784</v>
      </c>
      <c r="G135" s="29">
        <v>12.5858424513593</v>
      </c>
      <c r="H135" s="29">
        <v>12.769035621786101</v>
      </c>
      <c r="I135" s="29">
        <v>13.504310429537499</v>
      </c>
      <c r="J135" s="29">
        <v>12.9282509869048</v>
      </c>
      <c r="K135" s="29">
        <v>12.9662026760312</v>
      </c>
      <c r="L135" s="29">
        <v>12.0998571444498</v>
      </c>
      <c r="M135" s="29">
        <v>11.8977809582506</v>
      </c>
      <c r="N135" s="29">
        <v>11.4230823010378</v>
      </c>
      <c r="O135" s="29">
        <v>11.0158357053056</v>
      </c>
      <c r="P135" s="29">
        <v>12.899582055137399</v>
      </c>
      <c r="Q135" s="29">
        <f>+IFERROR(LN(VLOOKUP(Q$115,Cartera!$C$89:$DG$127,Creditos2!$A135,0)/$A$1)," ")</f>
        <v>8.7620802226080627</v>
      </c>
      <c r="R135" s="29">
        <v>11.904093758895099</v>
      </c>
      <c r="S135" s="29">
        <v>13.0951268961828</v>
      </c>
      <c r="T135" s="29">
        <v>9.1851905721514804</v>
      </c>
      <c r="U135" s="29">
        <f>+IFERROR(LN(VLOOKUP(U$115,Cartera!$C$89:$DG$127,Creditos2!$A135,0)/$A$1)," ")</f>
        <v>11.426201756454601</v>
      </c>
      <c r="V135" s="29">
        <v>9.2549953172554407</v>
      </c>
      <c r="W135" s="29">
        <f>+IFERROR(LN(VLOOKUP(W$115,Cartera!$C$89:$DG$127,Creditos2!$A135,0)/$A$1)," ")</f>
        <v>9.6452659182650056</v>
      </c>
      <c r="X135" s="29">
        <f>+IFERROR(LN(VLOOKUP(X$115,Cartera!$C$89:$DG$127,Creditos2!$A135,0)/$A$1)," ")</f>
        <v>11.239235447033701</v>
      </c>
      <c r="Y135" s="29">
        <v>12.2742875053078</v>
      </c>
      <c r="Z135" s="29">
        <f>+IFERROR(LN(VLOOKUP(Z$115,Cartera!$C$89:$DG$127,Creditos2!$A135,0)/$A$1)," ")</f>
        <v>10.108767125694966</v>
      </c>
      <c r="AA135" s="29">
        <v>9.0583231700521605</v>
      </c>
      <c r="AB135" s="29">
        <f>+IFERROR(LN(VLOOKUP(AB$115,Cartera!$C$89:$DG$127,Creditos2!$A135,0)/$A$1)," ")</f>
        <v>9.9914398228301273</v>
      </c>
      <c r="AC135" s="29">
        <v>9.6929917229610201</v>
      </c>
      <c r="AD135" s="29">
        <v>10.1679471614009</v>
      </c>
      <c r="AE135" s="29">
        <v>8.1358912247084696</v>
      </c>
      <c r="AF135" s="29" t="str">
        <f>+IFERROR(LN(VLOOKUP(AF$115,Cartera!$C$89:$DG$127,Creditos2!$A135,0)/$A$1)," ")</f>
        <v xml:space="preserve"> </v>
      </c>
      <c r="AG135" s="29">
        <f>+IFERROR(LN(VLOOKUP(AG$115,Cartera!$C$89:$DG$127,Creditos2!$A135,0)/$A$1)," ")</f>
        <v>5.294790052885193</v>
      </c>
      <c r="AH135" s="29">
        <v>12.014902110141801</v>
      </c>
      <c r="AI135" s="29">
        <f>+IFERROR(LN(VLOOKUP(AI$115,Cartera!$C$89:$DG$127,Creditos2!$A135,0)/$A$1)," ")</f>
        <v>9.754260683830962</v>
      </c>
      <c r="AJ135" s="29">
        <v>11.3655329972538</v>
      </c>
      <c r="AK135" s="29">
        <v>10.3630142510999</v>
      </c>
      <c r="AL135" s="29">
        <v>11.694590742429201</v>
      </c>
      <c r="AM135" s="29">
        <v>11.4890087463819</v>
      </c>
      <c r="AN135" s="29">
        <v>9.0109174739559101</v>
      </c>
      <c r="AO135" s="29">
        <f>+IFERROR(LN(VLOOKUP(AO$115,Cartera!$C$89:$DG$127,Creditos2!$A135,0)/$A$1)," ")</f>
        <v>3.5531223041381142E-2</v>
      </c>
      <c r="AP135" s="29">
        <v>9.7090663712709997</v>
      </c>
      <c r="AQ135" s="29">
        <v>8.1264670423284304</v>
      </c>
      <c r="AR135" s="27"/>
      <c r="AS135" s="27"/>
      <c r="AT135" s="27"/>
      <c r="AU135" s="27"/>
      <c r="AV135" s="27"/>
    </row>
    <row r="136" spans="1:48" ht="16.5" x14ac:dyDescent="0.3">
      <c r="A136">
        <v>22</v>
      </c>
      <c r="B136" s="3">
        <v>41182</v>
      </c>
      <c r="C136" s="14">
        <v>16.895400726448798</v>
      </c>
      <c r="D136" s="14">
        <v>17.171001247829999</v>
      </c>
      <c r="E136" s="14">
        <v>16.458833266628002</v>
      </c>
      <c r="F136" s="29">
        <v>12.9856813099353</v>
      </c>
      <c r="G136" s="29">
        <v>12.577904615286201</v>
      </c>
      <c r="H136" s="29">
        <v>12.773546411431999</v>
      </c>
      <c r="I136" s="29">
        <v>13.5200065275555</v>
      </c>
      <c r="J136" s="29">
        <v>12.946885239659601</v>
      </c>
      <c r="K136" s="29">
        <v>12.9955169665415</v>
      </c>
      <c r="L136" s="29">
        <v>12.1199405833372</v>
      </c>
      <c r="M136" s="29">
        <v>11.893970172503799</v>
      </c>
      <c r="N136" s="29">
        <v>11.4101398521909</v>
      </c>
      <c r="O136" s="29">
        <v>11.008656460939999</v>
      </c>
      <c r="P136" s="29">
        <v>12.9056900423304</v>
      </c>
      <c r="Q136" s="29">
        <f>+IFERROR(LN(VLOOKUP(Q$115,Cartera!$C$89:$DG$127,Creditos2!$A136,0)/$A$1)," ")</f>
        <v>8.7629871856574333</v>
      </c>
      <c r="R136" s="29">
        <v>11.9028012988667</v>
      </c>
      <c r="S136" s="29">
        <v>13.14359774153</v>
      </c>
      <c r="T136" s="29">
        <v>9.2099552485511307</v>
      </c>
      <c r="U136" s="29">
        <f>+IFERROR(LN(VLOOKUP(U$115,Cartera!$C$89:$DG$127,Creditos2!$A136,0)/$A$1)," ")</f>
        <v>11.445047560640605</v>
      </c>
      <c r="V136" s="29">
        <v>9.2250851414922295</v>
      </c>
      <c r="W136" s="29">
        <f>+IFERROR(LN(VLOOKUP(W$115,Cartera!$C$89:$DG$127,Creditos2!$A136,0)/$A$1)," ")</f>
        <v>9.6695100042195463</v>
      </c>
      <c r="X136" s="29">
        <f>+IFERROR(LN(VLOOKUP(X$115,Cartera!$C$89:$DG$127,Creditos2!$A136,0)/$A$1)," ")</f>
        <v>11.199063444793342</v>
      </c>
      <c r="Y136" s="29">
        <v>12.3076654943257</v>
      </c>
      <c r="Z136" s="29">
        <f>+IFERROR(LN(VLOOKUP(Z$115,Cartera!$C$89:$DG$127,Creditos2!$A136,0)/$A$1)," ")</f>
        <v>10.08802571542596</v>
      </c>
      <c r="AA136" s="29">
        <v>9.0758370300675502</v>
      </c>
      <c r="AB136" s="29">
        <f>+IFERROR(LN(VLOOKUP(AB$115,Cartera!$C$89:$DG$127,Creditos2!$A136,0)/$A$1)," ")</f>
        <v>10.014963373242063</v>
      </c>
      <c r="AC136" s="29">
        <v>9.7238696873613506</v>
      </c>
      <c r="AD136" s="29">
        <v>10.173765291691801</v>
      </c>
      <c r="AE136" s="29">
        <v>8.1686772841370399</v>
      </c>
      <c r="AF136" s="29" t="str">
        <f>+IFERROR(LN(VLOOKUP(AF$115,Cartera!$C$89:$DG$127,Creditos2!$A136,0)/$A$1)," ")</f>
        <v xml:space="preserve"> </v>
      </c>
      <c r="AG136" s="29">
        <f>+IFERROR(LN(VLOOKUP(AG$115,Cartera!$C$89:$DG$127,Creditos2!$A136,0)/$A$1)," ")</f>
        <v>5.3095513780809922</v>
      </c>
      <c r="AH136" s="29">
        <v>12.0655379429831</v>
      </c>
      <c r="AI136" s="29">
        <f>+IFERROR(LN(VLOOKUP(AI$115,Cartera!$C$89:$DG$127,Creditos2!$A136,0)/$A$1)," ")</f>
        <v>9.7695386464792868</v>
      </c>
      <c r="AJ136" s="29">
        <v>11.429270186091101</v>
      </c>
      <c r="AK136" s="29">
        <v>10.3519034893441</v>
      </c>
      <c r="AL136" s="29">
        <v>11.685964196935201</v>
      </c>
      <c r="AM136" s="29">
        <v>11.498664158593501</v>
      </c>
      <c r="AN136" s="29">
        <v>9.0476931722538598</v>
      </c>
      <c r="AO136" s="29">
        <f>+IFERROR(LN(VLOOKUP(AO$115,Cartera!$C$89:$DG$127,Creditos2!$A136,0)/$A$1)," ")</f>
        <v>-0.90423865085553468</v>
      </c>
      <c r="AP136" s="29">
        <v>9.67391611768406</v>
      </c>
      <c r="AQ136" s="29">
        <v>8.2638811726768004</v>
      </c>
      <c r="AR136" s="27"/>
      <c r="AS136" s="27"/>
      <c r="AT136" s="27"/>
      <c r="AU136" s="27"/>
      <c r="AV136" s="27"/>
    </row>
    <row r="137" spans="1:48" ht="16.5" x14ac:dyDescent="0.3">
      <c r="A137">
        <v>23</v>
      </c>
      <c r="B137" s="3">
        <v>41213</v>
      </c>
      <c r="C137" s="14">
        <v>16.909182606262299</v>
      </c>
      <c r="D137" s="14">
        <v>17.1779856698715</v>
      </c>
      <c r="E137" s="14">
        <v>16.4767500930067</v>
      </c>
      <c r="F137" s="29">
        <v>13.009496837378199</v>
      </c>
      <c r="G137" s="29">
        <v>12.6705079744148</v>
      </c>
      <c r="H137" s="29">
        <v>12.7919996374393</v>
      </c>
      <c r="I137" s="29">
        <v>13.538715814785601</v>
      </c>
      <c r="J137" s="29">
        <v>12.9575950760373</v>
      </c>
      <c r="K137" s="29">
        <v>13.022541641008299</v>
      </c>
      <c r="L137" s="29">
        <v>12.1393473193316</v>
      </c>
      <c r="M137" s="29">
        <v>11.869572097185101</v>
      </c>
      <c r="N137" s="29">
        <v>11.4001792338298</v>
      </c>
      <c r="O137" s="29">
        <v>11.0042875580546</v>
      </c>
      <c r="P137" s="29">
        <v>12.909927401279401</v>
      </c>
      <c r="Q137" s="29">
        <f>+IFERROR(LN(VLOOKUP(Q$115,Cartera!$C$89:$DG$127,Creditos2!$A137,0)/$A$1)," ")</f>
        <v>8.7962243498819603</v>
      </c>
      <c r="R137" s="29">
        <v>11.8955034648443</v>
      </c>
      <c r="S137" s="29">
        <v>13.1914206104389</v>
      </c>
      <c r="T137" s="29">
        <v>9.2610394756076904</v>
      </c>
      <c r="U137" s="29">
        <f>+IFERROR(LN(VLOOKUP(U$115,Cartera!$C$89:$DG$127,Creditos2!$A137,0)/$A$1)," ")</f>
        <v>11.472572049920297</v>
      </c>
      <c r="V137" s="29">
        <v>9.2324060184618801</v>
      </c>
      <c r="W137" s="29">
        <f>+IFERROR(LN(VLOOKUP(W$115,Cartera!$C$89:$DG$127,Creditos2!$A137,0)/$A$1)," ")</f>
        <v>9.6271783280530538</v>
      </c>
      <c r="X137" s="29">
        <f>+IFERROR(LN(VLOOKUP(X$115,Cartera!$C$89:$DG$127,Creditos2!$A137,0)/$A$1)," ")</f>
        <v>11.199063444793344</v>
      </c>
      <c r="Y137" s="29">
        <v>12.3428651942613</v>
      </c>
      <c r="Z137" s="29">
        <f>+IFERROR(LN(VLOOKUP(Z$115,Cartera!$C$89:$DG$127,Creditos2!$A137,0)/$A$1)," ")</f>
        <v>10.004553873473217</v>
      </c>
      <c r="AA137" s="29">
        <v>9.0826533816111308</v>
      </c>
      <c r="AB137" s="29">
        <f>+IFERROR(LN(VLOOKUP(AB$115,Cartera!$C$89:$DG$127,Creditos2!$A137,0)/$A$1)," ")</f>
        <v>9.9396782215656838</v>
      </c>
      <c r="AC137" s="29">
        <v>9.7255122281815201</v>
      </c>
      <c r="AD137" s="29">
        <v>10.1861746585235</v>
      </c>
      <c r="AE137" s="29">
        <v>8.2020467878290404</v>
      </c>
      <c r="AF137" s="29" t="str">
        <f>+IFERROR(LN(VLOOKUP(AF$115,Cartera!$C$89:$DG$127,Creditos2!$A137,0)/$A$1)," ")</f>
        <v xml:space="preserve"> </v>
      </c>
      <c r="AG137" s="29">
        <f>+IFERROR(LN(VLOOKUP(AG$115,Cartera!$C$89:$DG$127,Creditos2!$A137,0)/$A$1)," ")</f>
        <v>5.3855544097397985</v>
      </c>
      <c r="AH137" s="29">
        <v>12.1095534654115</v>
      </c>
      <c r="AI137" s="29">
        <f>+IFERROR(LN(VLOOKUP(AI$115,Cartera!$C$89:$DG$127,Creditos2!$A137,0)/$A$1)," ")</f>
        <v>9.7834272085303695</v>
      </c>
      <c r="AJ137" s="29">
        <v>11.503886184335901</v>
      </c>
      <c r="AK137" s="29">
        <v>10.331593478666299</v>
      </c>
      <c r="AL137" s="29">
        <v>11.6898086122963</v>
      </c>
      <c r="AM137" s="29">
        <v>11.4970464008783</v>
      </c>
      <c r="AN137" s="29">
        <v>9.0602062345422798</v>
      </c>
      <c r="AO137" s="29">
        <f>+IFERROR(LN(VLOOKUP(AO$115,Cartera!$C$89:$DG$127,Creditos2!$A137,0)/$A$1)," ")</f>
        <v>0.79211883081100842</v>
      </c>
      <c r="AP137" s="29">
        <v>9.77373656014686</v>
      </c>
      <c r="AQ137" s="29">
        <v>8.3500665759960206</v>
      </c>
      <c r="AR137" s="27"/>
      <c r="AS137" s="27"/>
      <c r="AT137" s="27"/>
      <c r="AU137" s="27"/>
      <c r="AV137" s="27"/>
    </row>
    <row r="138" spans="1:48" ht="16.5" x14ac:dyDescent="0.3">
      <c r="A138">
        <v>24</v>
      </c>
      <c r="B138" s="3">
        <v>41243</v>
      </c>
      <c r="C138" s="14">
        <v>16.9225448540877</v>
      </c>
      <c r="D138" s="14">
        <v>17.201632161200202</v>
      </c>
      <c r="E138" s="14">
        <v>16.480185483883801</v>
      </c>
      <c r="F138" s="29">
        <v>13.0286504557164</v>
      </c>
      <c r="G138" s="29">
        <v>12.711984507242899</v>
      </c>
      <c r="H138" s="29">
        <v>12.80288752743</v>
      </c>
      <c r="I138" s="29">
        <v>13.545220706386701</v>
      </c>
      <c r="J138" s="29">
        <v>12.985517204162701</v>
      </c>
      <c r="K138" s="29">
        <v>13.0393656497473</v>
      </c>
      <c r="L138" s="29">
        <v>12.1637707131017</v>
      </c>
      <c r="M138" s="29">
        <v>11.8648195044458</v>
      </c>
      <c r="N138" s="29">
        <v>11.3983589426189</v>
      </c>
      <c r="O138" s="29">
        <v>11.022369621845501</v>
      </c>
      <c r="P138" s="29">
        <v>12.8994947930702</v>
      </c>
      <c r="Q138" s="29">
        <f>+IFERROR(LN(VLOOKUP(Q$115,Cartera!$C$89:$DG$127,Creditos2!$A138,0)/$A$1)," ")</f>
        <v>8.8220793915157643</v>
      </c>
      <c r="R138" s="29">
        <v>11.8926663331046</v>
      </c>
      <c r="S138" s="29">
        <v>13.228316985256701</v>
      </c>
      <c r="T138" s="29">
        <v>9.28728586578106</v>
      </c>
      <c r="U138" s="29">
        <f>+IFERROR(LN(VLOOKUP(U$115,Cartera!$C$89:$DG$127,Creditos2!$A138,0)/$A$1)," ")</f>
        <v>11.493908396545867</v>
      </c>
      <c r="V138" s="29">
        <v>9.1027299604605503</v>
      </c>
      <c r="W138" s="29">
        <f>+IFERROR(LN(VLOOKUP(W$115,Cartera!$C$89:$DG$127,Creditos2!$A138,0)/$A$1)," ")</f>
        <v>9.604242826844386</v>
      </c>
      <c r="X138" s="29">
        <f>+IFERROR(LN(VLOOKUP(X$115,Cartera!$C$89:$DG$127,Creditos2!$A138,0)/$A$1)," ")</f>
        <v>11.113913591928286</v>
      </c>
      <c r="Y138" s="29">
        <v>12.3981364082931</v>
      </c>
      <c r="Z138" s="29">
        <f>+IFERROR(LN(VLOOKUP(Z$115,Cartera!$C$89:$DG$127,Creditos2!$A138,0)/$A$1)," ")</f>
        <v>9.9984979424079423</v>
      </c>
      <c r="AA138" s="29">
        <v>9.0824581415293704</v>
      </c>
      <c r="AB138" s="29">
        <f>+IFERROR(LN(VLOOKUP(AB$115,Cartera!$C$89:$DG$127,Creditos2!$A138,0)/$A$1)," ")</f>
        <v>9.9024438620806752</v>
      </c>
      <c r="AC138" s="29">
        <v>9.7350705804294204</v>
      </c>
      <c r="AD138" s="29">
        <v>10.251534853484801</v>
      </c>
      <c r="AE138" s="29">
        <v>8.2351403157146699</v>
      </c>
      <c r="AF138" s="29" t="str">
        <f>+IFERROR(LN(VLOOKUP(AF$115,Cartera!$C$89:$DG$127,Creditos2!$A138,0)/$A$1)," ")</f>
        <v xml:space="preserve"> </v>
      </c>
      <c r="AG138" s="29">
        <f>+IFERROR(LN(VLOOKUP(AG$115,Cartera!$C$89:$DG$127,Creditos2!$A138,0)/$A$1)," ")</f>
        <v>6.1413052666713135</v>
      </c>
      <c r="AH138" s="29">
        <v>12.155792290815899</v>
      </c>
      <c r="AI138" s="29">
        <f>+IFERROR(LN(VLOOKUP(AI$115,Cartera!$C$89:$DG$127,Creditos2!$A138,0)/$A$1)," ")</f>
        <v>9.729961395166244</v>
      </c>
      <c r="AJ138" s="29">
        <v>11.578922779584</v>
      </c>
      <c r="AK138" s="29">
        <v>10.3665460080099</v>
      </c>
      <c r="AL138" s="29">
        <v>11.712144533519201</v>
      </c>
      <c r="AM138" s="29">
        <v>11.493490237967499</v>
      </c>
      <c r="AN138" s="29">
        <v>9.0631998683976196</v>
      </c>
      <c r="AO138" s="29">
        <f>+IFERROR(LN(VLOOKUP(AO$115,Cartera!$C$89:$DG$127,Creditos2!$A138,0)/$A$1)," ")</f>
        <v>0.62125905042286422</v>
      </c>
      <c r="AP138" s="29">
        <v>9.7827523760810795</v>
      </c>
      <c r="AQ138" s="29">
        <v>8.4907411796509695</v>
      </c>
      <c r="AR138" s="27"/>
      <c r="AS138" s="27"/>
      <c r="AT138" s="27"/>
      <c r="AU138" s="27"/>
      <c r="AV138" s="27"/>
    </row>
    <row r="139" spans="1:48" ht="16.5" x14ac:dyDescent="0.3">
      <c r="A139">
        <v>25</v>
      </c>
      <c r="B139" s="3">
        <v>41274</v>
      </c>
      <c r="C139" s="14">
        <v>16.929502971317302</v>
      </c>
      <c r="D139" s="14">
        <v>17.206371897563201</v>
      </c>
      <c r="E139" s="14">
        <v>16.477171059784801</v>
      </c>
      <c r="F139" s="29">
        <v>13.0196821192629</v>
      </c>
      <c r="G139" s="29">
        <v>12.723263919129501</v>
      </c>
      <c r="H139" s="29">
        <v>12.8255846159683</v>
      </c>
      <c r="I139" s="29">
        <v>13.5598047430452</v>
      </c>
      <c r="J139" s="29">
        <v>12.9976843318093</v>
      </c>
      <c r="K139" s="29">
        <v>13.0461526564828</v>
      </c>
      <c r="L139" s="29">
        <v>12.1649967414169</v>
      </c>
      <c r="M139" s="29">
        <v>11.861503056309401</v>
      </c>
      <c r="N139" s="29">
        <v>11.3966806752584</v>
      </c>
      <c r="O139" s="29">
        <v>11.0213756751905</v>
      </c>
      <c r="P139" s="29">
        <v>12.884787891777201</v>
      </c>
      <c r="Q139" s="29">
        <f>+IFERROR(LN(VLOOKUP(Q$115,Cartera!$C$89:$DG$127,Creditos2!$A139,0)/$A$1)," ")</f>
        <v>8.7938290550248546</v>
      </c>
      <c r="R139" s="29">
        <v>11.8825054288041</v>
      </c>
      <c r="S139" s="29">
        <v>13.289630564505201</v>
      </c>
      <c r="T139" s="29">
        <v>9.2019762629088504</v>
      </c>
      <c r="U139" s="29">
        <f>+IFERROR(LN(VLOOKUP(U$115,Cartera!$C$89:$DG$127,Creditos2!$A139,0)/$A$1)," ")</f>
        <v>11.50005140200774</v>
      </c>
      <c r="V139" s="29">
        <v>9.1616550777176098</v>
      </c>
      <c r="W139" s="29">
        <f>+IFERROR(LN(VLOOKUP(W$115,Cartera!$C$89:$DG$127,Creditos2!$A139,0)/$A$1)," ")</f>
        <v>9.5639368862086886</v>
      </c>
      <c r="X139" s="29">
        <f>+IFERROR(LN(VLOOKUP(X$115,Cartera!$C$89:$DG$127,Creditos2!$A139,0)/$A$1)," ")</f>
        <v>11.222410289469293</v>
      </c>
      <c r="Y139" s="29">
        <v>12.436361428860099</v>
      </c>
      <c r="Z139" s="29" t="str">
        <f>+IFERROR(LN(VLOOKUP(Z$115,Cartera!$C$89:$DG$127,Creditos2!$A139,0)/$A$1)," ")</f>
        <v xml:space="preserve"> </v>
      </c>
      <c r="AA139" s="29">
        <v>9.1086984437322105</v>
      </c>
      <c r="AB139" s="29">
        <f>+IFERROR(LN(VLOOKUP(AB$115,Cartera!$C$89:$DG$127,Creditos2!$A139,0)/$A$1)," ")</f>
        <v>9.8833395610686079</v>
      </c>
      <c r="AC139" s="29">
        <v>9.7497414753779204</v>
      </c>
      <c r="AD139" s="29">
        <v>10.2831217007263</v>
      </c>
      <c r="AE139" s="29">
        <v>8.2637775643244105</v>
      </c>
      <c r="AF139" s="29" t="str">
        <f>+IFERROR(LN(VLOOKUP(AF$115,Cartera!$C$89:$DG$127,Creditos2!$A139,0)/$A$1)," ")</f>
        <v xml:space="preserve"> </v>
      </c>
      <c r="AG139" s="29">
        <f>+IFERROR(LN(VLOOKUP(AG$115,Cartera!$C$89:$DG$127,Creditos2!$A139,0)/$A$1)," ")</f>
        <v>6.0990431160658627</v>
      </c>
      <c r="AH139" s="29">
        <v>12.199974715130899</v>
      </c>
      <c r="AI139" s="29">
        <f>+IFERROR(LN(VLOOKUP(AI$115,Cartera!$C$89:$DG$127,Creditos2!$A139,0)/$A$1)," ")</f>
        <v>9.6846972053895293</v>
      </c>
      <c r="AJ139" s="29">
        <v>11.656535227447799</v>
      </c>
      <c r="AK139" s="29">
        <v>10.3961770664271</v>
      </c>
      <c r="AL139" s="29">
        <v>11.7387799550268</v>
      </c>
      <c r="AM139" s="29">
        <v>11.485001078573699</v>
      </c>
      <c r="AN139" s="29">
        <v>9.0511671354508003</v>
      </c>
      <c r="AO139" s="29">
        <f>+IFERROR(LN(VLOOKUP(AO$115,Cartera!$C$89:$DG$127,Creditos2!$A139,0)/$A$1)," ")</f>
        <v>0.5367038746724544</v>
      </c>
      <c r="AP139" s="29">
        <v>9.1717315047628905</v>
      </c>
      <c r="AQ139" s="29">
        <v>8.5287080576707694</v>
      </c>
      <c r="AR139" s="27"/>
      <c r="AS139" s="27"/>
      <c r="AT139" s="27"/>
      <c r="AU139" s="27"/>
      <c r="AV139" s="27"/>
    </row>
    <row r="140" spans="1:48" ht="16.5" x14ac:dyDescent="0.3">
      <c r="A140">
        <v>26</v>
      </c>
      <c r="B140" s="3">
        <v>41305</v>
      </c>
      <c r="C140" s="14">
        <v>16.938428838322</v>
      </c>
      <c r="D140" s="14">
        <v>17.2291704413724</v>
      </c>
      <c r="E140" s="14">
        <v>16.4924659802702</v>
      </c>
      <c r="F140" s="29">
        <v>13.058059492682499</v>
      </c>
      <c r="G140" s="29">
        <v>12.7088476339579</v>
      </c>
      <c r="H140" s="29">
        <v>12.8408484296419</v>
      </c>
      <c r="I140" s="29">
        <v>13.5733371569813</v>
      </c>
      <c r="J140" s="29">
        <v>13.0207769216629</v>
      </c>
      <c r="K140" s="29">
        <v>13.0726481431641</v>
      </c>
      <c r="L140" s="29">
        <v>12.1762679160529</v>
      </c>
      <c r="M140" s="29">
        <v>11.8620049045713</v>
      </c>
      <c r="N140" s="29">
        <v>11.392960997169199</v>
      </c>
      <c r="O140" s="29">
        <v>11.019612317047301</v>
      </c>
      <c r="P140" s="29">
        <v>12.8926885791464</v>
      </c>
      <c r="Q140" s="29">
        <f>+IFERROR(LN(VLOOKUP(Q$115,Cartera!$C$89:$DG$127,Creditos2!$A140,0)/$A$1)," ")</f>
        <v>8.7963753784750764</v>
      </c>
      <c r="R140" s="29">
        <v>11.8837299358762</v>
      </c>
      <c r="S140" s="29">
        <v>13.316186106667899</v>
      </c>
      <c r="T140" s="29">
        <v>10.417611673235699</v>
      </c>
      <c r="U140" s="29">
        <f>+IFERROR(LN(VLOOKUP(U$115,Cartera!$C$89:$DG$127,Creditos2!$A140,0)/$A$1)," ")</f>
        <v>11.511184545448852</v>
      </c>
      <c r="V140" s="29">
        <v>9.1312526602927608</v>
      </c>
      <c r="W140" s="29">
        <f>+IFERROR(LN(VLOOKUP(W$115,Cartera!$C$89:$DG$127,Creditos2!$A140,0)/$A$1)," ")</f>
        <v>9.5076479958133167</v>
      </c>
      <c r="X140" s="29">
        <f>+IFERROR(LN(VLOOKUP(X$115,Cartera!$C$89:$DG$127,Creditos2!$A140,0)/$A$1)," ")</f>
        <v>11.24660669139829</v>
      </c>
      <c r="Y140" s="29">
        <v>12.486120964331599</v>
      </c>
      <c r="Z140" s="29" t="str">
        <f>+IFERROR(LN(VLOOKUP(Z$115,Cartera!$C$89:$DG$127,Creditos2!$A140,0)/$A$1)," ")</f>
        <v xml:space="preserve"> </v>
      </c>
      <c r="AA140" s="29">
        <v>9.1267796348187105</v>
      </c>
      <c r="AB140" s="29">
        <f>+IFERROR(LN(VLOOKUP(AB$115,Cartera!$C$89:$DG$127,Creditos2!$A140,0)/$A$1)," ")</f>
        <v>9.8824703273644978</v>
      </c>
      <c r="AC140" s="29">
        <v>9.7577050938440895</v>
      </c>
      <c r="AD140" s="29">
        <v>10.254443199384699</v>
      </c>
      <c r="AE140" s="29">
        <v>8.3125940746113507</v>
      </c>
      <c r="AF140" s="29" t="str">
        <f>+IFERROR(LN(VLOOKUP(AF$115,Cartera!$C$89:$DG$127,Creditos2!$A140,0)/$A$1)," ")</f>
        <v xml:space="preserve"> </v>
      </c>
      <c r="AG140" s="29">
        <f>+IFERROR(LN(VLOOKUP(AG$115,Cartera!$C$89:$DG$127,Creditos2!$A140,0)/$A$1)," ")</f>
        <v>6.054069864873985</v>
      </c>
      <c r="AH140" s="29">
        <v>12.241235843662899</v>
      </c>
      <c r="AI140" s="29">
        <f>+IFERROR(LN(VLOOKUP(AI$115,Cartera!$C$89:$DG$127,Creditos2!$A140,0)/$A$1)," ")</f>
        <v>9.7033279493884912</v>
      </c>
      <c r="AJ140" s="29">
        <v>11.725776937043999</v>
      </c>
      <c r="AK140" s="29">
        <v>10.4308585483996</v>
      </c>
      <c r="AL140" s="29">
        <v>11.7693745434857</v>
      </c>
      <c r="AM140" s="29">
        <v>11.5172772536447</v>
      </c>
      <c r="AN140" s="29">
        <v>9.0618884410153395</v>
      </c>
      <c r="AO140" s="29">
        <f>+IFERROR(LN(VLOOKUP(AO$115,Cartera!$C$89:$DG$127,Creditos2!$A140,0)/$A$1)," ")</f>
        <v>0.44384572489040269</v>
      </c>
      <c r="AP140" s="29">
        <v>9.2789065792625305</v>
      </c>
      <c r="AQ140" s="29">
        <v>8.5982256615425996</v>
      </c>
      <c r="AR140" s="27"/>
      <c r="AS140" s="27"/>
      <c r="AT140" s="27"/>
      <c r="AU140" s="27"/>
      <c r="AV140" s="27"/>
    </row>
    <row r="141" spans="1:48" ht="16.5" x14ac:dyDescent="0.3">
      <c r="A141">
        <v>27</v>
      </c>
      <c r="B141" s="3">
        <v>41333</v>
      </c>
      <c r="C141" s="14">
        <v>16.955118319914899</v>
      </c>
      <c r="D141" s="14">
        <v>17.2400282861975</v>
      </c>
      <c r="E141" s="14">
        <v>16.5116832429703</v>
      </c>
      <c r="F141" s="29">
        <v>13.061004157222101</v>
      </c>
      <c r="G141" s="29">
        <v>12.737096551636601</v>
      </c>
      <c r="H141" s="29">
        <v>12.965455796406999</v>
      </c>
      <c r="I141" s="29">
        <v>13.5849550919243</v>
      </c>
      <c r="J141" s="29">
        <v>13.0311924774354</v>
      </c>
      <c r="K141" s="29">
        <v>13.0910577054256</v>
      </c>
      <c r="L141" s="29">
        <v>12.1928820517091</v>
      </c>
      <c r="M141" s="29">
        <v>11.8527253793527</v>
      </c>
      <c r="N141" s="29">
        <v>11.4012081444407</v>
      </c>
      <c r="O141" s="29">
        <v>11.017586921178101</v>
      </c>
      <c r="P141" s="29">
        <v>12.901495742365499</v>
      </c>
      <c r="Q141" s="29">
        <f>+IFERROR(LN(VLOOKUP(Q$115,Cartera!$C$89:$DG$127,Creditos2!$A141,0)/$A$1)," ")</f>
        <v>8.8388560789522721</v>
      </c>
      <c r="R141" s="29">
        <v>11.881856741575399</v>
      </c>
      <c r="S141" s="29">
        <v>13.352318366101301</v>
      </c>
      <c r="T141" s="29">
        <v>10.325435849551999</v>
      </c>
      <c r="U141" s="29">
        <f>+IFERROR(LN(VLOOKUP(U$115,Cartera!$C$89:$DG$127,Creditos2!$A141,0)/$A$1)," ")</f>
        <v>11.529601581782954</v>
      </c>
      <c r="V141" s="29">
        <v>8.9734213081423704</v>
      </c>
      <c r="W141" s="29">
        <f>+IFERROR(LN(VLOOKUP(W$115,Cartera!$C$89:$DG$127,Creditos2!$A141,0)/$A$1)," ")</f>
        <v>9.4961387636647938</v>
      </c>
      <c r="X141" s="29">
        <f>+IFERROR(LN(VLOOKUP(X$115,Cartera!$C$89:$DG$127,Creditos2!$A141,0)/$A$1)," ")</f>
        <v>11.097925773137082</v>
      </c>
      <c r="Y141" s="29">
        <v>12.502060113133799</v>
      </c>
      <c r="Z141" s="29" t="str">
        <f>+IFERROR(LN(VLOOKUP(Z$115,Cartera!$C$89:$DG$127,Creditos2!$A141,0)/$A$1)," ")</f>
        <v xml:space="preserve"> </v>
      </c>
      <c r="AA141" s="29">
        <v>9.1380427727539306</v>
      </c>
      <c r="AB141" s="29">
        <f>+IFERROR(LN(VLOOKUP(AB$115,Cartera!$C$89:$DG$127,Creditos2!$A141,0)/$A$1)," ")</f>
        <v>9.8479703933359293</v>
      </c>
      <c r="AC141" s="29">
        <v>9.7508450629797299</v>
      </c>
      <c r="AD141" s="29">
        <v>10.270917753457001</v>
      </c>
      <c r="AE141" s="29">
        <v>8.3288598131120004</v>
      </c>
      <c r="AF141" s="29" t="str">
        <f>+IFERROR(LN(VLOOKUP(AF$115,Cartera!$C$89:$DG$127,Creditos2!$A141,0)/$A$1)," ")</f>
        <v xml:space="preserve"> </v>
      </c>
      <c r="AG141" s="29">
        <f>+IFERROR(LN(VLOOKUP(AG$115,Cartera!$C$89:$DG$127,Creditos2!$A141,0)/$A$1)," ")</f>
        <v>6.1094714465938775</v>
      </c>
      <c r="AH141" s="29">
        <v>12.2839268348235</v>
      </c>
      <c r="AI141" s="29">
        <f>+IFERROR(LN(VLOOKUP(AI$115,Cartera!$C$89:$DG$127,Creditos2!$A141,0)/$A$1)," ")</f>
        <v>9.7540995084993352</v>
      </c>
      <c r="AJ141" s="29">
        <v>11.755053541545999</v>
      </c>
      <c r="AK141" s="29">
        <v>10.403544198855</v>
      </c>
      <c r="AL141" s="29">
        <v>11.8000223927381</v>
      </c>
      <c r="AM141" s="29">
        <v>11.5432668496814</v>
      </c>
      <c r="AN141" s="29">
        <v>9.0486881738676495</v>
      </c>
      <c r="AO141" s="29">
        <f>+IFERROR(LN(VLOOKUP(AO$115,Cartera!$C$89:$DG$127,Creditos2!$A141,0)/$A$1)," ")</f>
        <v>1.52799138653619</v>
      </c>
      <c r="AP141" s="29">
        <v>9.2027886138509398</v>
      </c>
      <c r="AQ141" s="29">
        <v>8.6730699110337408</v>
      </c>
      <c r="AR141" s="27"/>
      <c r="AS141" s="27"/>
      <c r="AT141" s="27"/>
      <c r="AU141" s="27"/>
      <c r="AV141" s="27"/>
    </row>
    <row r="142" spans="1:48" ht="16.5" x14ac:dyDescent="0.3">
      <c r="A142">
        <v>28</v>
      </c>
      <c r="B142" s="3">
        <v>41364</v>
      </c>
      <c r="C142" s="14">
        <v>16.962172636004102</v>
      </c>
      <c r="D142" s="14">
        <v>17.247916391301001</v>
      </c>
      <c r="E142" s="14">
        <v>16.528134595005099</v>
      </c>
      <c r="F142" s="29">
        <v>13.0611094483921</v>
      </c>
      <c r="G142" s="29">
        <v>12.7336263669582</v>
      </c>
      <c r="H142" s="29">
        <v>12.9470121035001</v>
      </c>
      <c r="I142" s="29">
        <v>13.5946690586384</v>
      </c>
      <c r="J142" s="29">
        <v>13.0417892045086</v>
      </c>
      <c r="K142" s="29">
        <v>13.098025775697799</v>
      </c>
      <c r="L142" s="29">
        <v>12.2065312006136</v>
      </c>
      <c r="M142" s="29">
        <v>11.816953208985201</v>
      </c>
      <c r="N142" s="29">
        <v>11.351260073425999</v>
      </c>
      <c r="O142" s="29">
        <v>11.0146921219579</v>
      </c>
      <c r="P142" s="29">
        <v>12.902418758923201</v>
      </c>
      <c r="Q142" s="29">
        <f>+IFERROR(LN(VLOOKUP(Q$115,Cartera!$C$89:$DG$127,Creditos2!$A142,0)/$A$1)," ")</f>
        <v>8.8376869885479366</v>
      </c>
      <c r="R142" s="29">
        <v>11.8824840120378</v>
      </c>
      <c r="S142" s="29">
        <v>13.3688416668823</v>
      </c>
      <c r="T142" s="29">
        <v>10.2917293737696</v>
      </c>
      <c r="U142" s="29">
        <f>+IFERROR(LN(VLOOKUP(U$115,Cartera!$C$89:$DG$127,Creditos2!$A142,0)/$A$1)," ")</f>
        <v>11.540198538768356</v>
      </c>
      <c r="V142" s="29">
        <v>8.8537591594092007</v>
      </c>
      <c r="W142" s="29">
        <f>+IFERROR(LN(VLOOKUP(W$115,Cartera!$C$89:$DG$127,Creditos2!$A142,0)/$A$1)," ")</f>
        <v>9.4697213076635425</v>
      </c>
      <c r="X142" s="29">
        <f>+IFERROR(LN(VLOOKUP(X$115,Cartera!$C$89:$DG$127,Creditos2!$A142,0)/$A$1)," ")</f>
        <v>11.120073682063557</v>
      </c>
      <c r="Y142" s="29">
        <v>12.511496577498299</v>
      </c>
      <c r="Z142" s="29" t="str">
        <f>+IFERROR(LN(VLOOKUP(Z$115,Cartera!$C$89:$DG$127,Creditos2!$A142,0)/$A$1)," ")</f>
        <v xml:space="preserve"> </v>
      </c>
      <c r="AA142" s="29">
        <v>9.1299170125938698</v>
      </c>
      <c r="AB142" s="29">
        <f>+IFERROR(LN(VLOOKUP(AB$115,Cartera!$C$89:$DG$127,Creditos2!$A142,0)/$A$1)," ")</f>
        <v>9.8127774934837184</v>
      </c>
      <c r="AC142" s="29">
        <v>9.8045521244723002</v>
      </c>
      <c r="AD142" s="29">
        <v>10.278451508467599</v>
      </c>
      <c r="AE142" s="29">
        <v>8.3618467766331701</v>
      </c>
      <c r="AF142" s="29" t="str">
        <f>+IFERROR(LN(VLOOKUP(AF$115,Cartera!$C$89:$DG$127,Creditos2!$A142,0)/$A$1)," ")</f>
        <v xml:space="preserve"> </v>
      </c>
      <c r="AG142" s="29">
        <f>+IFERROR(LN(VLOOKUP(AG$115,Cartera!$C$89:$DG$127,Creditos2!$A142,0)/$A$1)," ")</f>
        <v>6.0767911243692776</v>
      </c>
      <c r="AH142" s="29">
        <v>12.3221579277497</v>
      </c>
      <c r="AI142" s="29">
        <f>+IFERROR(LN(VLOOKUP(AI$115,Cartera!$C$89:$DG$127,Creditos2!$A142,0)/$A$1)," ")</f>
        <v>9.7441804361108577</v>
      </c>
      <c r="AJ142" s="29">
        <v>11.7817295530481</v>
      </c>
      <c r="AK142" s="29">
        <v>10.441249517633</v>
      </c>
      <c r="AL142" s="29">
        <v>11.816055136854899</v>
      </c>
      <c r="AM142" s="29">
        <v>11.5696824419836</v>
      </c>
      <c r="AN142" s="29">
        <v>9.00417731956564</v>
      </c>
      <c r="AO142" s="29">
        <f>+IFERROR(LN(VLOOKUP(AO$115,Cartera!$C$89:$DG$127,Creditos2!$A142,0)/$A$1)," ")</f>
        <v>1.4368734004879384</v>
      </c>
      <c r="AP142" s="29">
        <v>9.1816846510757504</v>
      </c>
      <c r="AQ142" s="29">
        <v>8.7455219278630505</v>
      </c>
      <c r="AR142" s="27"/>
      <c r="AS142" s="27"/>
      <c r="AT142" s="27"/>
      <c r="AU142" s="27"/>
      <c r="AV142" s="27"/>
    </row>
    <row r="143" spans="1:48" ht="16.5" x14ac:dyDescent="0.3">
      <c r="A143">
        <v>29</v>
      </c>
      <c r="B143" s="3">
        <v>41394</v>
      </c>
      <c r="C143" s="14">
        <v>16.9749717744509</v>
      </c>
      <c r="D143" s="14">
        <v>17.268311651386099</v>
      </c>
      <c r="E143" s="14">
        <v>16.5486232174215</v>
      </c>
      <c r="F143" s="29">
        <v>13.0722314485841</v>
      </c>
      <c r="G143" s="29">
        <v>12.681738356210699</v>
      </c>
      <c r="H143" s="29">
        <v>12.9592929182313</v>
      </c>
      <c r="I143" s="29">
        <v>13.612309713473</v>
      </c>
      <c r="J143" s="29">
        <v>13.0588432795253</v>
      </c>
      <c r="K143" s="29">
        <v>13.130115241593799</v>
      </c>
      <c r="L143" s="29">
        <v>12.2194452108472</v>
      </c>
      <c r="M143" s="29">
        <v>11.8723598143643</v>
      </c>
      <c r="N143" s="29">
        <v>11.3353472348051</v>
      </c>
      <c r="O143" s="29">
        <v>10.9931749310041</v>
      </c>
      <c r="P143" s="29">
        <v>12.907245899951899</v>
      </c>
      <c r="Q143" s="29">
        <f>+IFERROR(LN(VLOOKUP(Q$115,Cartera!$C$89:$DG$127,Creditos2!$A143,0)/$A$1)," ")</f>
        <v>8.8469913314344506</v>
      </c>
      <c r="R143" s="29">
        <v>11.885217449617301</v>
      </c>
      <c r="S143" s="29">
        <v>13.388709161760101</v>
      </c>
      <c r="T143" s="29">
        <v>10.3436586782619</v>
      </c>
      <c r="U143" s="29">
        <f>+IFERROR(LN(VLOOKUP(U$115,Cartera!$C$89:$DG$127,Creditos2!$A143,0)/$A$1)," ")</f>
        <v>11.587083538497428</v>
      </c>
      <c r="V143" s="29">
        <v>8.8191386689474598</v>
      </c>
      <c r="W143" s="29">
        <f>+IFERROR(LN(VLOOKUP(W$115,Cartera!$C$89:$DG$127,Creditos2!$A143,0)/$A$1)," ")</f>
        <v>9.4417907903370342</v>
      </c>
      <c r="X143" s="29">
        <f>+IFERROR(LN(VLOOKUP(X$115,Cartera!$C$89:$DG$127,Creditos2!$A143,0)/$A$1)," ")</f>
        <v>11.158089430914121</v>
      </c>
      <c r="Y143" s="29">
        <v>12.555969450437701</v>
      </c>
      <c r="Z143" s="29" t="str">
        <f>+IFERROR(LN(VLOOKUP(Z$115,Cartera!$C$89:$DG$127,Creditos2!$A143,0)/$A$1)," ")</f>
        <v xml:space="preserve"> </v>
      </c>
      <c r="AA143" s="29">
        <v>9.1439398812056201</v>
      </c>
      <c r="AB143" s="29">
        <f>+IFERROR(LN(VLOOKUP(AB$115,Cartera!$C$89:$DG$127,Creditos2!$A143,0)/$A$1)," ")</f>
        <v>9.7975788149654601</v>
      </c>
      <c r="AC143" s="29">
        <v>9.8470804733881199</v>
      </c>
      <c r="AD143" s="29">
        <v>10.310768916930099</v>
      </c>
      <c r="AE143" s="29">
        <v>8.3814699823172099</v>
      </c>
      <c r="AF143" s="29" t="str">
        <f>+IFERROR(LN(VLOOKUP(AF$115,Cartera!$C$89:$DG$127,Creditos2!$A143,0)/$A$1)," ")</f>
        <v xml:space="preserve"> </v>
      </c>
      <c r="AG143" s="29">
        <f>+IFERROR(LN(VLOOKUP(AG$115,Cartera!$C$89:$DG$127,Creditos2!$A143,0)/$A$1)," ")</f>
        <v>6.0250801337328888</v>
      </c>
      <c r="AH143" s="29">
        <v>12.3602853827317</v>
      </c>
      <c r="AI143" s="29">
        <f>+IFERROR(LN(VLOOKUP(AI$115,Cartera!$C$89:$DG$127,Creditos2!$A143,0)/$A$1)," ")</f>
        <v>9.73184601951262</v>
      </c>
      <c r="AJ143" s="29">
        <v>11.826884277197401</v>
      </c>
      <c r="AK143" s="29">
        <v>10.454270957683301</v>
      </c>
      <c r="AL143" s="29">
        <v>11.837299741345101</v>
      </c>
      <c r="AM143" s="29">
        <v>11.599350675820499</v>
      </c>
      <c r="AN143" s="29">
        <v>8.9739005629982298</v>
      </c>
      <c r="AO143" s="29">
        <f>+IFERROR(LN(VLOOKUP(AO$115,Cartera!$C$89:$DG$127,Creditos2!$A143,0)/$A$1)," ")</f>
        <v>1.3369570472917327</v>
      </c>
      <c r="AP143" s="29">
        <v>9.1378891475011397</v>
      </c>
      <c r="AQ143" s="29">
        <v>8.8173471283285103</v>
      </c>
      <c r="AR143" s="27"/>
      <c r="AS143" s="27"/>
      <c r="AT143" s="27"/>
      <c r="AU143" s="27"/>
      <c r="AV143" s="27"/>
    </row>
    <row r="144" spans="1:48" ht="16.5" x14ac:dyDescent="0.3">
      <c r="A144">
        <v>30</v>
      </c>
      <c r="B144" s="3">
        <v>41425</v>
      </c>
      <c r="C144" s="14">
        <v>16.979749489568199</v>
      </c>
      <c r="D144" s="14">
        <v>17.2863940248997</v>
      </c>
      <c r="E144" s="14">
        <v>16.574382638074098</v>
      </c>
      <c r="F144" s="29">
        <v>13.086805231764201</v>
      </c>
      <c r="G144" s="29">
        <v>12.6764659014086</v>
      </c>
      <c r="H144" s="29">
        <v>13.0252262027799</v>
      </c>
      <c r="I144" s="29">
        <v>13.630571382271301</v>
      </c>
      <c r="J144" s="29">
        <v>13.0756973719215</v>
      </c>
      <c r="K144" s="29">
        <v>13.155889654739999</v>
      </c>
      <c r="L144" s="29">
        <v>12.228426605121101</v>
      </c>
      <c r="M144" s="29">
        <v>11.8780297632936</v>
      </c>
      <c r="N144" s="29">
        <v>11.3019081045475</v>
      </c>
      <c r="O144" s="29">
        <v>10.999223983784001</v>
      </c>
      <c r="P144" s="29">
        <v>12.914379415589501</v>
      </c>
      <c r="Q144" s="29">
        <f>+IFERROR(LN(VLOOKUP(Q$115,Cartera!$C$89:$DG$127,Creditos2!$A144,0)/$A$1)," ")</f>
        <v>8.8680222735524357</v>
      </c>
      <c r="R144" s="29">
        <v>11.8996430327068</v>
      </c>
      <c r="S144" s="29">
        <v>13.420289313322799</v>
      </c>
      <c r="T144" s="29">
        <v>10.4619376215963</v>
      </c>
      <c r="U144" s="29">
        <f>+IFERROR(LN(VLOOKUP(U$115,Cartera!$C$89:$DG$127,Creditos2!$A144,0)/$A$1)," ")</f>
        <v>11.663299157466838</v>
      </c>
      <c r="V144" s="29">
        <v>8.8277056274037005</v>
      </c>
      <c r="W144" s="29">
        <f>+IFERROR(LN(VLOOKUP(W$115,Cartera!$C$89:$DG$127,Creditos2!$A144,0)/$A$1)," ")</f>
        <v>9.4282191261355592</v>
      </c>
      <c r="X144" s="29" t="str">
        <f>+IFERROR(LN(VLOOKUP(X$115,Cartera!$C$89:$DG$127,Creditos2!$A144,0)/$A$1)," ")</f>
        <v xml:space="preserve"> </v>
      </c>
      <c r="Y144" s="29">
        <v>12.5993921944106</v>
      </c>
      <c r="Z144" s="29" t="str">
        <f>+IFERROR(LN(VLOOKUP(Z$115,Cartera!$C$89:$DG$127,Creditos2!$A144,0)/$A$1)," ")</f>
        <v xml:space="preserve"> </v>
      </c>
      <c r="AA144" s="29">
        <v>9.1558578001735107</v>
      </c>
      <c r="AB144" s="29">
        <f>+IFERROR(LN(VLOOKUP(AB$115,Cartera!$C$89:$DG$127,Creditos2!$A144,0)/$A$1)," ")</f>
        <v>9.7969392211488753</v>
      </c>
      <c r="AC144" s="29">
        <v>9.8817987346608298</v>
      </c>
      <c r="AD144" s="29">
        <v>10.261127756606401</v>
      </c>
      <c r="AE144" s="29">
        <v>8.3645179152626099</v>
      </c>
      <c r="AF144" s="29" t="str">
        <f>+IFERROR(LN(VLOOKUP(AF$115,Cartera!$C$89:$DG$127,Creditos2!$A144,0)/$A$1)," ")</f>
        <v xml:space="preserve"> </v>
      </c>
      <c r="AG144" s="29">
        <f>+IFERROR(LN(VLOOKUP(AG$115,Cartera!$C$89:$DG$127,Creditos2!$A144,0)/$A$1)," ")</f>
        <v>6.0937505437723027</v>
      </c>
      <c r="AH144" s="29">
        <v>12.396082305341601</v>
      </c>
      <c r="AI144" s="29">
        <f>+IFERROR(LN(VLOOKUP(AI$115,Cartera!$C$89:$DG$127,Creditos2!$A144,0)/$A$1)," ")</f>
        <v>9.7592760927742397</v>
      </c>
      <c r="AJ144" s="29">
        <v>11.860247209562401</v>
      </c>
      <c r="AK144" s="29">
        <v>10.4517152120953</v>
      </c>
      <c r="AL144" s="29">
        <v>12.2263882563482</v>
      </c>
      <c r="AM144" s="29">
        <v>11.6271819388312</v>
      </c>
      <c r="AN144" s="29">
        <v>8.9779464582605808</v>
      </c>
      <c r="AO144" s="29">
        <f>+IFERROR(LN(VLOOKUP(AO$115,Cartera!$C$89:$DG$127,Creditos2!$A144,0)/$A$1)," ")</f>
        <v>1.2231664226854098</v>
      </c>
      <c r="AP144" s="29">
        <v>9.2321643253506398</v>
      </c>
      <c r="AQ144" s="29">
        <v>8.8949002272249995</v>
      </c>
      <c r="AR144" s="27"/>
      <c r="AS144" s="27"/>
      <c r="AT144" s="27"/>
      <c r="AU144" s="27"/>
      <c r="AV144" s="27"/>
    </row>
    <row r="145" spans="1:48" ht="16.5" x14ac:dyDescent="0.3">
      <c r="A145">
        <v>31</v>
      </c>
      <c r="B145" s="3">
        <v>41455</v>
      </c>
      <c r="C145" s="14">
        <v>16.9847452847361</v>
      </c>
      <c r="D145" s="14">
        <v>17.293787095476699</v>
      </c>
      <c r="E145" s="14">
        <v>16.5746702454109</v>
      </c>
      <c r="F145" s="29">
        <v>13.103269386788201</v>
      </c>
      <c r="G145" s="29">
        <v>12.6208472799409</v>
      </c>
      <c r="H145" s="29">
        <v>13.082228158806499</v>
      </c>
      <c r="I145" s="29">
        <v>13.650545447228</v>
      </c>
      <c r="J145" s="29">
        <v>13.0972508306974</v>
      </c>
      <c r="K145" s="29">
        <v>13.1731146569352</v>
      </c>
      <c r="L145" s="29">
        <v>12.235045089259801</v>
      </c>
      <c r="M145" s="29">
        <v>11.8903555855752</v>
      </c>
      <c r="N145" s="29">
        <v>11.2851397112318</v>
      </c>
      <c r="O145" s="29">
        <v>10.978768733781701</v>
      </c>
      <c r="P145" s="29">
        <v>12.919401887846099</v>
      </c>
      <c r="Q145" s="29">
        <f>+IFERROR(LN(VLOOKUP(Q$115,Cartera!$C$89:$DG$127,Creditos2!$A145,0)/$A$1)," ")</f>
        <v>8.8733638398193477</v>
      </c>
      <c r="R145" s="29">
        <v>11.9190522485162</v>
      </c>
      <c r="S145" s="29">
        <v>13.438251352522499</v>
      </c>
      <c r="T145" s="29">
        <v>10.467405830776899</v>
      </c>
      <c r="U145" s="29">
        <f>+IFERROR(LN(VLOOKUP(U$115,Cartera!$C$89:$DG$127,Creditos2!$A145,0)/$A$1)," ")</f>
        <v>11.668454161210878</v>
      </c>
      <c r="V145" s="29">
        <v>8.8768228149939805</v>
      </c>
      <c r="W145" s="29">
        <f>+IFERROR(LN(VLOOKUP(W$115,Cartera!$C$89:$DG$127,Creditos2!$A145,0)/$A$1)," ")</f>
        <v>9.4510804381246754</v>
      </c>
      <c r="X145" s="29" t="str">
        <f>+IFERROR(LN(VLOOKUP(X$115,Cartera!$C$89:$DG$127,Creditos2!$A145,0)/$A$1)," ")</f>
        <v xml:space="preserve"> </v>
      </c>
      <c r="Y145" s="29">
        <v>12.758740015597899</v>
      </c>
      <c r="Z145" s="29" t="str">
        <f>+IFERROR(LN(VLOOKUP(Z$115,Cartera!$C$89:$DG$127,Creditos2!$A145,0)/$A$1)," ")</f>
        <v xml:space="preserve"> </v>
      </c>
      <c r="AA145" s="29">
        <v>9.1428703546003707</v>
      </c>
      <c r="AB145" s="29">
        <f>+IFERROR(LN(VLOOKUP(AB$115,Cartera!$C$89:$DG$127,Creditos2!$A145,0)/$A$1)," ")</f>
        <v>9.8132957546380872</v>
      </c>
      <c r="AC145" s="29">
        <v>9.9170860605422106</v>
      </c>
      <c r="AD145" s="29">
        <v>10.2762905304364</v>
      </c>
      <c r="AE145" s="29">
        <v>8.3647921419223099</v>
      </c>
      <c r="AF145" s="29" t="str">
        <f>+IFERROR(LN(VLOOKUP(AF$115,Cartera!$C$89:$DG$127,Creditos2!$A145,0)/$A$1)," ")</f>
        <v xml:space="preserve"> </v>
      </c>
      <c r="AG145" s="29">
        <f>+IFERROR(LN(VLOOKUP(AG$115,Cartera!$C$89:$DG$127,Creditos2!$A145,0)/$A$1)," ")</f>
        <v>7.0953564076106153</v>
      </c>
      <c r="AH145" s="29">
        <v>12.433907010692201</v>
      </c>
      <c r="AI145" s="29">
        <f>+IFERROR(LN(VLOOKUP(AI$115,Cartera!$C$89:$DG$127,Creditos2!$A145,0)/$A$1)," ")</f>
        <v>9.7881256734507716</v>
      </c>
      <c r="AJ145" s="29">
        <v>11.9016853402858</v>
      </c>
      <c r="AK145" s="29">
        <v>10.4966269156001</v>
      </c>
      <c r="AL145" s="29">
        <v>12.2426671124571</v>
      </c>
      <c r="AM145" s="29">
        <v>11.656867038601099</v>
      </c>
      <c r="AN145" s="29">
        <v>8.9998359250063409</v>
      </c>
      <c r="AO145" s="29">
        <f>+IFERROR(LN(VLOOKUP(AO$115,Cartera!$C$89:$DG$127,Creditos2!$A145,0)/$A$1)," ")</f>
        <v>0.96117996395909311</v>
      </c>
      <c r="AP145" s="29">
        <v>9.2732388324451804</v>
      </c>
      <c r="AQ145" s="29">
        <v>8.9509807254456906</v>
      </c>
      <c r="AR145" s="27"/>
      <c r="AS145" s="27"/>
      <c r="AT145" s="27"/>
      <c r="AU145" s="27"/>
      <c r="AV145" s="27"/>
    </row>
    <row r="146" spans="1:48" ht="16.5" x14ac:dyDescent="0.3">
      <c r="A146">
        <v>32</v>
      </c>
      <c r="B146" s="3">
        <v>41486</v>
      </c>
      <c r="C146" s="14">
        <v>16.995156345876399</v>
      </c>
      <c r="D146" s="14">
        <v>17.310013918105401</v>
      </c>
      <c r="E146" s="14">
        <v>16.579232356789699</v>
      </c>
      <c r="F146" s="29">
        <v>13.114216254861899</v>
      </c>
      <c r="G146" s="29">
        <v>12.6159171560238</v>
      </c>
      <c r="H146" s="29">
        <v>13.1008997028592</v>
      </c>
      <c r="I146" s="29">
        <v>13.649466243809499</v>
      </c>
      <c r="J146" s="29">
        <v>13.1069918287359</v>
      </c>
      <c r="K146" s="29">
        <v>13.195491287314599</v>
      </c>
      <c r="L146" s="29">
        <v>12.2403165882148</v>
      </c>
      <c r="M146" s="29">
        <v>11.887332788323899</v>
      </c>
      <c r="N146" s="29">
        <v>11.251603512736899</v>
      </c>
      <c r="O146" s="29">
        <v>10.9760615719591</v>
      </c>
      <c r="P146" s="29">
        <v>12.9376038704604</v>
      </c>
      <c r="Q146" s="29">
        <f>+IFERROR(LN(VLOOKUP(Q$115,Cartera!$C$89:$DG$127,Creditos2!$A146,0)/$A$1)," ")</f>
        <v>8.8527604372282003</v>
      </c>
      <c r="R146" s="29">
        <v>11.919604915493499</v>
      </c>
      <c r="S146" s="29">
        <v>13.4819435447946</v>
      </c>
      <c r="T146" s="29">
        <v>10.540356763473399</v>
      </c>
      <c r="U146" s="29">
        <f>+IFERROR(LN(VLOOKUP(U$115,Cartera!$C$89:$DG$127,Creditos2!$A146,0)/$A$1)," ")</f>
        <v>11.686970910789942</v>
      </c>
      <c r="V146" s="29">
        <v>8.7237316371360603</v>
      </c>
      <c r="W146" s="29">
        <f>+IFERROR(LN(VLOOKUP(W$115,Cartera!$C$89:$DG$127,Creditos2!$A146,0)/$A$1)," ")</f>
        <v>9.4105369739828806</v>
      </c>
      <c r="X146" s="29" t="str">
        <f>+IFERROR(LN(VLOOKUP(X$115,Cartera!$C$89:$DG$127,Creditos2!$A146,0)/$A$1)," ")</f>
        <v xml:space="preserve"> </v>
      </c>
      <c r="Y146" s="29">
        <v>12.7998131795867</v>
      </c>
      <c r="Z146" s="29" t="str">
        <f>+IFERROR(LN(VLOOKUP(Z$115,Cartera!$C$89:$DG$127,Creditos2!$A146,0)/$A$1)," ")</f>
        <v xml:space="preserve"> </v>
      </c>
      <c r="AA146" s="29">
        <v>9.1598844213533201</v>
      </c>
      <c r="AB146" s="29">
        <f>+IFERROR(LN(VLOOKUP(AB$115,Cartera!$C$89:$DG$127,Creditos2!$A146,0)/$A$1)," ")</f>
        <v>9.7989406036208901</v>
      </c>
      <c r="AC146" s="29">
        <v>9.9559498469341197</v>
      </c>
      <c r="AD146" s="29">
        <v>10.304353128392901</v>
      </c>
      <c r="AE146" s="29">
        <v>8.4019855226265108</v>
      </c>
      <c r="AF146" s="29" t="str">
        <f>+IFERROR(LN(VLOOKUP(AF$115,Cartera!$C$89:$DG$127,Creditos2!$A146,0)/$A$1)," ")</f>
        <v xml:space="preserve"> </v>
      </c>
      <c r="AG146" s="29">
        <f>+IFERROR(LN(VLOOKUP(AG$115,Cartera!$C$89:$DG$127,Creditos2!$A146,0)/$A$1)," ")</f>
        <v>6.9751878738703814</v>
      </c>
      <c r="AH146" s="29">
        <v>12.472213595446499</v>
      </c>
      <c r="AI146" s="29">
        <f>+IFERROR(LN(VLOOKUP(AI$115,Cartera!$C$89:$DG$127,Creditos2!$A146,0)/$A$1)," ")</f>
        <v>9.8728922842491755</v>
      </c>
      <c r="AJ146" s="29">
        <v>11.9517595182694</v>
      </c>
      <c r="AK146" s="29">
        <v>10.467037766934601</v>
      </c>
      <c r="AL146" s="29">
        <v>12.2525494193236</v>
      </c>
      <c r="AM146" s="29">
        <v>11.6928796059882</v>
      </c>
      <c r="AN146" s="29">
        <v>8.99399407759892</v>
      </c>
      <c r="AO146" s="29">
        <f>+IFERROR(LN(VLOOKUP(AO$115,Cartera!$C$89:$DG$127,Creditos2!$A146,0)/$A$1)," ")</f>
        <v>0.85773322210816283</v>
      </c>
      <c r="AP146" s="29">
        <v>9.2962458678220106</v>
      </c>
      <c r="AQ146" s="29">
        <v>9.0147205388610505</v>
      </c>
      <c r="AR146" s="27"/>
      <c r="AS146" s="27"/>
      <c r="AT146" s="27"/>
      <c r="AU146" s="27"/>
      <c r="AV146" s="27"/>
    </row>
    <row r="147" spans="1:48" ht="16.5" x14ac:dyDescent="0.3">
      <c r="A147">
        <v>33</v>
      </c>
      <c r="B147" s="3">
        <v>41517</v>
      </c>
      <c r="C147" s="14">
        <v>17.005847150871801</v>
      </c>
      <c r="D147" s="14">
        <v>17.317689484509401</v>
      </c>
      <c r="E147" s="14">
        <v>16.594761543278999</v>
      </c>
      <c r="F147" s="29">
        <v>13.135304327700499</v>
      </c>
      <c r="G147" s="29">
        <v>12.6506923863585</v>
      </c>
      <c r="H147" s="29">
        <v>13.123224544969201</v>
      </c>
      <c r="I147" s="29">
        <v>13.6494045816415</v>
      </c>
      <c r="J147" s="29">
        <v>13.127000383772099</v>
      </c>
      <c r="K147" s="29">
        <v>13.210150855150401</v>
      </c>
      <c r="L147" s="29">
        <v>12.2523307379725</v>
      </c>
      <c r="M147" s="29">
        <v>11.910744206339301</v>
      </c>
      <c r="N147" s="29">
        <v>11.261361836073499</v>
      </c>
      <c r="O147" s="29">
        <v>10.9662647053204</v>
      </c>
      <c r="P147" s="29">
        <v>12.9484855236049</v>
      </c>
      <c r="Q147" s="29">
        <f>+IFERROR(LN(VLOOKUP(Q$115,Cartera!$C$89:$DG$127,Creditos2!$A147,0)/$A$1)," ")</f>
        <v>8.8574593733451952</v>
      </c>
      <c r="R147" s="29">
        <v>11.929672284361899</v>
      </c>
      <c r="S147" s="29">
        <v>13.5038416090952</v>
      </c>
      <c r="T147" s="29">
        <v>10.596018285232899</v>
      </c>
      <c r="U147" s="29">
        <f>+IFERROR(LN(VLOOKUP(U$115,Cartera!$C$89:$DG$127,Creditos2!$A147,0)/$A$1)," ")</f>
        <v>11.639285798388016</v>
      </c>
      <c r="V147" s="29">
        <v>8.7116017620167803</v>
      </c>
      <c r="W147" s="29">
        <f>+IFERROR(LN(VLOOKUP(W$115,Cartera!$C$89:$DG$127,Creditos2!$A147,0)/$A$1)," ")</f>
        <v>9.3676371667325782</v>
      </c>
      <c r="X147" s="29" t="str">
        <f>+IFERROR(LN(VLOOKUP(X$115,Cartera!$C$89:$DG$127,Creditos2!$A147,0)/$A$1)," ")</f>
        <v xml:space="preserve"> </v>
      </c>
      <c r="Y147" s="29">
        <v>12.8475493215493</v>
      </c>
      <c r="Z147" s="29" t="str">
        <f>+IFERROR(LN(VLOOKUP(Z$115,Cartera!$C$89:$DG$127,Creditos2!$A147,0)/$A$1)," ")</f>
        <v xml:space="preserve"> </v>
      </c>
      <c r="AA147" s="29">
        <v>9.1582651545162506</v>
      </c>
      <c r="AB147" s="29">
        <f>+IFERROR(LN(VLOOKUP(AB$115,Cartera!$C$89:$DG$127,Creditos2!$A147,0)/$A$1)," ")</f>
        <v>9.7716379112604415</v>
      </c>
      <c r="AC147" s="29">
        <v>9.9668185740859503</v>
      </c>
      <c r="AD147" s="29">
        <v>10.288002135872601</v>
      </c>
      <c r="AE147" s="29">
        <v>8.4162215437154604</v>
      </c>
      <c r="AF147" s="29" t="str">
        <f>+IFERROR(LN(VLOOKUP(AF$115,Cartera!$C$89:$DG$127,Creditos2!$A147,0)/$A$1)," ")</f>
        <v xml:space="preserve"> </v>
      </c>
      <c r="AG147" s="29">
        <f>+IFERROR(LN(VLOOKUP(AG$115,Cartera!$C$89:$DG$127,Creditos2!$A147,0)/$A$1)," ")</f>
        <v>6.9709734100382654</v>
      </c>
      <c r="AH147" s="29">
        <v>12.5146564628151</v>
      </c>
      <c r="AI147" s="29">
        <f>+IFERROR(LN(VLOOKUP(AI$115,Cartera!$C$89:$DG$127,Creditos2!$A147,0)/$A$1)," ")</f>
        <v>9.9264523684670909</v>
      </c>
      <c r="AJ147" s="29">
        <v>12.003549825875799</v>
      </c>
      <c r="AK147" s="29">
        <v>10.3999216388153</v>
      </c>
      <c r="AL147" s="29">
        <v>12.29363640998</v>
      </c>
      <c r="AM147" s="29">
        <v>11.7099795406198</v>
      </c>
      <c r="AN147" s="29">
        <v>9.0265184882666301</v>
      </c>
      <c r="AO147" s="29">
        <f>+IFERROR(LN(VLOOKUP(AO$115,Cartera!$C$89:$DG$127,Creditos2!$A147,0)/$A$1)," ")</f>
        <v>0.74007847524331127</v>
      </c>
      <c r="AP147" s="29">
        <v>9.2619877291972603</v>
      </c>
      <c r="AQ147" s="29">
        <v>9.0642192928285397</v>
      </c>
      <c r="AR147" s="27"/>
      <c r="AS147" s="27"/>
      <c r="AT147" s="27"/>
      <c r="AU147" s="27"/>
      <c r="AV147" s="27"/>
    </row>
    <row r="148" spans="1:48" ht="16.5" x14ac:dyDescent="0.3">
      <c r="A148">
        <v>34</v>
      </c>
      <c r="B148" s="3">
        <v>41547</v>
      </c>
      <c r="C148" s="14">
        <v>17.009549160181699</v>
      </c>
      <c r="D148" s="14">
        <v>17.319082056760202</v>
      </c>
      <c r="E148" s="14">
        <v>16.593979811418599</v>
      </c>
      <c r="F148" s="29">
        <v>13.1456798293302</v>
      </c>
      <c r="G148" s="29">
        <v>12.611305961768201</v>
      </c>
      <c r="H148" s="29">
        <v>13.1702792849565</v>
      </c>
      <c r="I148" s="29">
        <v>13.6493663963975</v>
      </c>
      <c r="J148" s="29">
        <v>13.133004084456999</v>
      </c>
      <c r="K148" s="29">
        <v>13.222954745379701</v>
      </c>
      <c r="L148" s="29">
        <v>12.2569202527615</v>
      </c>
      <c r="M148" s="29">
        <v>11.904268524446101</v>
      </c>
      <c r="N148" s="29">
        <v>11.233826688658199</v>
      </c>
      <c r="O148" s="29">
        <v>10.947462776631699</v>
      </c>
      <c r="P148" s="29">
        <v>12.9565474378392</v>
      </c>
      <c r="Q148" s="29">
        <f>+IFERROR(LN(VLOOKUP(Q$115,Cartera!$C$89:$DG$127,Creditos2!$A148,0)/$A$1)," ")</f>
        <v>8.860004587329076</v>
      </c>
      <c r="R148" s="29">
        <v>11.9365717016082</v>
      </c>
      <c r="S148" s="29">
        <v>13.534144771147799</v>
      </c>
      <c r="T148" s="29">
        <v>10.731036978094201</v>
      </c>
      <c r="U148" s="29">
        <f>+IFERROR(LN(VLOOKUP(U$115,Cartera!$C$89:$DG$127,Creditos2!$A148,0)/$A$1)," ")</f>
        <v>11.655282413142597</v>
      </c>
      <c r="V148" s="29">
        <v>8.6671176958648708</v>
      </c>
      <c r="W148" s="29">
        <f>+IFERROR(LN(VLOOKUP(W$115,Cartera!$C$89:$DG$127,Creditos2!$A148,0)/$A$1)," ")</f>
        <v>9.4628835128582711</v>
      </c>
      <c r="X148" s="29" t="str">
        <f>+IFERROR(LN(VLOOKUP(X$115,Cartera!$C$89:$DG$127,Creditos2!$A148,0)/$A$1)," ")</f>
        <v xml:space="preserve"> </v>
      </c>
      <c r="Y148" s="29">
        <v>12.8853131049542</v>
      </c>
      <c r="Z148" s="29" t="str">
        <f>+IFERROR(LN(VLOOKUP(Z$115,Cartera!$C$89:$DG$127,Creditos2!$A148,0)/$A$1)," ")</f>
        <v xml:space="preserve"> </v>
      </c>
      <c r="AA148" s="29">
        <v>9.1445284382455796</v>
      </c>
      <c r="AB148" s="29">
        <f>+IFERROR(LN(VLOOKUP(AB$115,Cartera!$C$89:$DG$127,Creditos2!$A148,0)/$A$1)," ")</f>
        <v>9.7271985212164882</v>
      </c>
      <c r="AC148" s="29">
        <v>9.9831065735359008</v>
      </c>
      <c r="AD148" s="29">
        <v>10.295912156517</v>
      </c>
      <c r="AE148" s="29">
        <v>8.4254133546021706</v>
      </c>
      <c r="AF148" s="29" t="str">
        <f>+IFERROR(LN(VLOOKUP(AF$115,Cartera!$C$89:$DG$127,Creditos2!$A148,0)/$A$1)," ")</f>
        <v xml:space="preserve"> </v>
      </c>
      <c r="AG148" s="29">
        <f>+IFERROR(LN(VLOOKUP(AG$115,Cartera!$C$89:$DG$127,Creditos2!$A148,0)/$A$1)," ")</f>
        <v>6.9876181889545732</v>
      </c>
      <c r="AH148" s="29">
        <v>12.551296200084099</v>
      </c>
      <c r="AI148" s="29">
        <f>+IFERROR(LN(VLOOKUP(AI$115,Cartera!$C$89:$DG$127,Creditos2!$A148,0)/$A$1)," ")</f>
        <v>9.9464778001358134</v>
      </c>
      <c r="AJ148" s="29">
        <v>12.041041599148199</v>
      </c>
      <c r="AK148" s="29">
        <v>10.349114277624301</v>
      </c>
      <c r="AL148" s="29">
        <v>12.322117438967</v>
      </c>
      <c r="AM148" s="29">
        <v>11.719126787724001</v>
      </c>
      <c r="AN148" s="29">
        <v>8.8827685253619801</v>
      </c>
      <c r="AO148" s="29">
        <f>+IFERROR(LN(VLOOKUP(AO$115,Cartera!$C$89:$DG$127,Creditos2!$A148,0)/$A$1)," ")</f>
        <v>0.74007847524331127</v>
      </c>
      <c r="AP148" s="29">
        <v>9.1551282340936702</v>
      </c>
      <c r="AQ148" s="29">
        <v>9.0855912742793201</v>
      </c>
      <c r="AR148" s="27"/>
      <c r="AS148" s="27"/>
      <c r="AT148" s="27"/>
      <c r="AU148" s="27"/>
      <c r="AV148" s="27"/>
    </row>
    <row r="149" spans="1:48" ht="16.5" x14ac:dyDescent="0.3">
      <c r="A149">
        <v>35</v>
      </c>
      <c r="B149" s="3">
        <v>41578</v>
      </c>
      <c r="C149" s="14">
        <v>17.022065761006999</v>
      </c>
      <c r="D149" s="14">
        <v>17.3287950581392</v>
      </c>
      <c r="E149" s="14">
        <v>16.601869739854202</v>
      </c>
      <c r="F149" s="29">
        <v>13.138505126459799</v>
      </c>
      <c r="G149" s="29">
        <v>12.5802526040936</v>
      </c>
      <c r="H149" s="29">
        <v>13.179399571020999</v>
      </c>
      <c r="I149" s="29">
        <v>13.660983395072</v>
      </c>
      <c r="J149" s="29">
        <v>13.14847153074</v>
      </c>
      <c r="K149" s="29">
        <v>13.2432753285615</v>
      </c>
      <c r="L149" s="29">
        <v>12.2628866745073</v>
      </c>
      <c r="M149" s="29">
        <v>11.93698933906</v>
      </c>
      <c r="N149" s="29">
        <v>11.2253906251528</v>
      </c>
      <c r="O149" s="29">
        <v>10.9505753623017</v>
      </c>
      <c r="P149" s="29">
        <v>12.966861967249701</v>
      </c>
      <c r="Q149" s="29">
        <f>+IFERROR(LN(VLOOKUP(Q$115,Cartera!$C$89:$DG$127,Creditos2!$A149,0)/$A$1)," ")</f>
        <v>8.9187523157588657</v>
      </c>
      <c r="R149" s="29">
        <v>11.965719594620101</v>
      </c>
      <c r="S149" s="29">
        <v>13.5503629330893</v>
      </c>
      <c r="T149" s="29">
        <v>10.8698049625055</v>
      </c>
      <c r="U149" s="29">
        <f>+IFERROR(LN(VLOOKUP(U$115,Cartera!$C$89:$DG$127,Creditos2!$A149,0)/$A$1)," ")</f>
        <v>11.669781322502637</v>
      </c>
      <c r="V149" s="29">
        <v>8.37607388004459</v>
      </c>
      <c r="W149" s="29">
        <f>+IFERROR(LN(VLOOKUP(W$115,Cartera!$C$89:$DG$127,Creditos2!$A149,0)/$A$1)," ")</f>
        <v>9.4472404698204873</v>
      </c>
      <c r="X149" s="29" t="str">
        <f>+IFERROR(LN(VLOOKUP(X$115,Cartera!$C$89:$DG$127,Creditos2!$A149,0)/$A$1)," ")</f>
        <v xml:space="preserve"> </v>
      </c>
      <c r="Y149" s="29">
        <v>12.9045362580682</v>
      </c>
      <c r="Z149" s="29" t="str">
        <f>+IFERROR(LN(VLOOKUP(Z$115,Cartera!$C$89:$DG$127,Creditos2!$A149,0)/$A$1)," ")</f>
        <v xml:space="preserve"> </v>
      </c>
      <c r="AA149" s="29">
        <v>9.1459756492302802</v>
      </c>
      <c r="AB149" s="29">
        <f>+IFERROR(LN(VLOOKUP(AB$115,Cartera!$C$89:$DG$127,Creditos2!$A149,0)/$A$1)," ")</f>
        <v>9.6921750969809182</v>
      </c>
      <c r="AC149" s="29">
        <v>9.9960908037185501</v>
      </c>
      <c r="AD149" s="29">
        <v>10.362908497168601</v>
      </c>
      <c r="AE149" s="29">
        <v>8.4758948844478095</v>
      </c>
      <c r="AF149" s="29" t="str">
        <f>+IFERROR(LN(VLOOKUP(AF$115,Cartera!$C$89:$DG$127,Creditos2!$A149,0)/$A$1)," ")</f>
        <v xml:space="preserve"> </v>
      </c>
      <c r="AG149" s="29">
        <f>+IFERROR(LN(VLOOKUP(AG$115,Cartera!$C$89:$DG$127,Creditos2!$A149,0)/$A$1)," ")</f>
        <v>7.319771163823674</v>
      </c>
      <c r="AH149" s="29">
        <v>12.586378758677</v>
      </c>
      <c r="AI149" s="29">
        <f>+IFERROR(LN(VLOOKUP(AI$115,Cartera!$C$89:$DG$127,Creditos2!$A149,0)/$A$1)," ")</f>
        <v>9.9786812675933607</v>
      </c>
      <c r="AJ149" s="29">
        <v>12.101301572383299</v>
      </c>
      <c r="AK149" s="29">
        <v>10.323924504762701</v>
      </c>
      <c r="AL149" s="29">
        <v>12.344348146433999</v>
      </c>
      <c r="AM149" s="29">
        <v>11.7351285034773</v>
      </c>
      <c r="AN149" s="29">
        <v>8.8713655788601695</v>
      </c>
      <c r="AO149" s="29">
        <f>+IFERROR(LN(VLOOKUP(AO$115,Cartera!$C$89:$DG$127,Creditos2!$A149,0)/$A$1)," ")</f>
        <v>0.16292634649156598</v>
      </c>
      <c r="AP149" s="29">
        <v>9.1525692442087596</v>
      </c>
      <c r="AQ149" s="29">
        <v>9.1181318450299198</v>
      </c>
      <c r="AR149" s="27"/>
      <c r="AS149" s="27"/>
      <c r="AT149" s="27"/>
      <c r="AU149" s="27"/>
      <c r="AV149" s="27"/>
    </row>
    <row r="150" spans="1:48" ht="16.5" x14ac:dyDescent="0.3">
      <c r="A150">
        <v>36</v>
      </c>
      <c r="B150" s="3">
        <v>41608</v>
      </c>
      <c r="C150" s="14">
        <v>17.036311824045899</v>
      </c>
      <c r="D150" s="14">
        <v>17.340093298407002</v>
      </c>
      <c r="E150" s="14">
        <v>16.621305571085099</v>
      </c>
      <c r="F150" s="29">
        <v>13.145733947480201</v>
      </c>
      <c r="G150" s="29">
        <v>12.5890538478089</v>
      </c>
      <c r="H150" s="29">
        <v>13.186268721453599</v>
      </c>
      <c r="I150" s="29">
        <v>13.6706094811766</v>
      </c>
      <c r="J150" s="29">
        <v>13.166407189614899</v>
      </c>
      <c r="K150" s="29">
        <v>13.268827522028101</v>
      </c>
      <c r="L150" s="29">
        <v>12.294982929151899</v>
      </c>
      <c r="M150" s="29">
        <v>11.931157106854601</v>
      </c>
      <c r="N150" s="29">
        <v>11.2115635914849</v>
      </c>
      <c r="O150" s="29">
        <v>10.9235788769387</v>
      </c>
      <c r="P150" s="29">
        <v>12.973490366309001</v>
      </c>
      <c r="Q150" s="29">
        <f>+IFERROR(LN(VLOOKUP(Q$115,Cartera!$C$89:$DG$127,Creditos2!$A150,0)/$A$1)," ")</f>
        <v>8.9939661010475938</v>
      </c>
      <c r="R150" s="29">
        <v>11.978026254930199</v>
      </c>
      <c r="S150" s="29">
        <v>13.5706400100091</v>
      </c>
      <c r="T150" s="29">
        <v>10.888132986916601</v>
      </c>
      <c r="U150" s="29">
        <f>+IFERROR(LN(VLOOKUP(U$115,Cartera!$C$89:$DG$127,Creditos2!$A150,0)/$A$1)," ")</f>
        <v>11.675068179723111</v>
      </c>
      <c r="V150" s="29">
        <v>8.4619300456361408</v>
      </c>
      <c r="W150" s="29">
        <f>+IFERROR(LN(VLOOKUP(W$115,Cartera!$C$89:$DG$127,Creditos2!$A150,0)/$A$1)," ")</f>
        <v>9.3997033140939781</v>
      </c>
      <c r="X150" s="29" t="str">
        <f>+IFERROR(LN(VLOOKUP(X$115,Cartera!$C$89:$DG$127,Creditos2!$A150,0)/$A$1)," ")</f>
        <v xml:space="preserve"> </v>
      </c>
      <c r="Y150" s="29">
        <v>12.931581126808901</v>
      </c>
      <c r="Z150" s="29" t="str">
        <f>+IFERROR(LN(VLOOKUP(Z$115,Cartera!$C$89:$DG$127,Creditos2!$A150,0)/$A$1)," ")</f>
        <v xml:space="preserve"> </v>
      </c>
      <c r="AA150" s="29">
        <v>9.1310987671802994</v>
      </c>
      <c r="AB150" s="29">
        <f>+IFERROR(LN(VLOOKUP(AB$115,Cartera!$C$89:$DG$127,Creditos2!$A150,0)/$A$1)," ")</f>
        <v>9.6595735409264396</v>
      </c>
      <c r="AC150" s="29">
        <v>9.9999670737522397</v>
      </c>
      <c r="AD150" s="29">
        <v>10.321632709067099</v>
      </c>
      <c r="AE150" s="29">
        <v>8.5111631137433594</v>
      </c>
      <c r="AF150" s="29" t="str">
        <f>+IFERROR(LN(VLOOKUP(AF$115,Cartera!$C$89:$DG$127,Creditos2!$A150,0)/$A$1)," ")</f>
        <v xml:space="preserve"> </v>
      </c>
      <c r="AG150" s="29">
        <f>+IFERROR(LN(VLOOKUP(AG$115,Cartera!$C$89:$DG$127,Creditos2!$A150,0)/$A$1)," ")</f>
        <v>7.3136437441287292</v>
      </c>
      <c r="AH150" s="29">
        <v>12.6153115911432</v>
      </c>
      <c r="AI150" s="29">
        <f>+IFERROR(LN(VLOOKUP(AI$115,Cartera!$C$89:$DG$127,Creditos2!$A150,0)/$A$1)," ")</f>
        <v>10.034892079672394</v>
      </c>
      <c r="AJ150" s="29">
        <v>12.169792238661399</v>
      </c>
      <c r="AK150" s="29">
        <v>10.2803991541107</v>
      </c>
      <c r="AL150" s="29">
        <v>12.353504156453999</v>
      </c>
      <c r="AM150" s="29">
        <v>11.753611791722101</v>
      </c>
      <c r="AN150" s="29">
        <v>8.8421600554255004</v>
      </c>
      <c r="AO150" s="29">
        <f>+IFERROR(LN(VLOOKUP(AO$115,Cartera!$C$89:$DG$127,Creditos2!$A150,0)/$A$1)," ")</f>
        <v>-0.11372876532834296</v>
      </c>
      <c r="AP150" s="29">
        <v>9.0465502394971704</v>
      </c>
      <c r="AQ150" s="29">
        <v>9.1651445574115797</v>
      </c>
      <c r="AR150" s="27"/>
      <c r="AS150" s="27"/>
      <c r="AT150" s="27"/>
      <c r="AU150" s="27"/>
      <c r="AV150" s="27"/>
    </row>
    <row r="151" spans="1:48" ht="16.5" x14ac:dyDescent="0.3">
      <c r="A151">
        <v>37</v>
      </c>
      <c r="B151" s="3">
        <v>41639</v>
      </c>
      <c r="C151" s="14">
        <v>17.0369395436297</v>
      </c>
      <c r="D151" s="14">
        <v>17.329027010933601</v>
      </c>
      <c r="E151" s="14">
        <v>16.627962275136301</v>
      </c>
      <c r="F151" s="29">
        <v>13.159621484803999</v>
      </c>
      <c r="G151" s="29">
        <v>12.5863944617907</v>
      </c>
      <c r="H151" s="29">
        <v>13.2057704818054</v>
      </c>
      <c r="I151" s="29">
        <v>13.674363596164699</v>
      </c>
      <c r="J151" s="29">
        <v>13.1802267697951</v>
      </c>
      <c r="K151" s="29">
        <v>13.2916970250809</v>
      </c>
      <c r="L151" s="29">
        <v>12.2900240056765</v>
      </c>
      <c r="M151" s="29">
        <v>11.930221099742401</v>
      </c>
      <c r="N151" s="29">
        <v>11.1883815990138</v>
      </c>
      <c r="O151" s="29">
        <v>10.9415434585589</v>
      </c>
      <c r="P151" s="29">
        <v>12.992888838820299</v>
      </c>
      <c r="Q151" s="29">
        <f>+IFERROR(LN(VLOOKUP(Q$115,Cartera!$C$89:$DG$127,Creditos2!$A151,0)/$A$1)," ")</f>
        <v>9.0033464308672642</v>
      </c>
      <c r="R151" s="29">
        <v>11.9901095770526</v>
      </c>
      <c r="S151" s="29">
        <v>13.5530793064565</v>
      </c>
      <c r="T151" s="29">
        <v>11.020620727607101</v>
      </c>
      <c r="U151" s="29">
        <f>+IFERROR(LN(VLOOKUP(U$115,Cartera!$C$89:$DG$127,Creditos2!$A151,0)/$A$1)," ")</f>
        <v>11.698474323170165</v>
      </c>
      <c r="V151" s="29">
        <v>8.3862925531421109</v>
      </c>
      <c r="W151" s="29">
        <f>+IFERROR(LN(VLOOKUP(W$115,Cartera!$C$89:$DG$127,Creditos2!$A151,0)/$A$1)," ")</f>
        <v>9.3638283073797197</v>
      </c>
      <c r="X151" s="29" t="str">
        <f>+IFERROR(LN(VLOOKUP(X$115,Cartera!$C$89:$DG$127,Creditos2!$A151,0)/$A$1)," ")</f>
        <v xml:space="preserve"> </v>
      </c>
      <c r="Y151" s="29">
        <v>12.9324625423525</v>
      </c>
      <c r="Z151" s="29" t="str">
        <f>+IFERROR(LN(VLOOKUP(Z$115,Cartera!$C$89:$DG$127,Creditos2!$A151,0)/$A$1)," ")</f>
        <v xml:space="preserve"> </v>
      </c>
      <c r="AA151" s="29">
        <v>9.1119218655732404</v>
      </c>
      <c r="AB151" s="29">
        <f>+IFERROR(LN(VLOOKUP(AB$115,Cartera!$C$89:$DG$127,Creditos2!$A151,0)/$A$1)," ")</f>
        <v>9.6385171921487292</v>
      </c>
      <c r="AC151" s="29">
        <v>10.0132601238092</v>
      </c>
      <c r="AD151" s="29">
        <v>10.317865056404999</v>
      </c>
      <c r="AE151" s="29">
        <v>8.5354383531327596</v>
      </c>
      <c r="AF151" s="29" t="str">
        <f>+IFERROR(LN(VLOOKUP(AF$115,Cartera!$C$89:$DG$127,Creditos2!$A151,0)/$A$1)," ")</f>
        <v xml:space="preserve"> </v>
      </c>
      <c r="AG151" s="29">
        <f>+IFERROR(LN(VLOOKUP(AG$115,Cartera!$C$89:$DG$127,Creditos2!$A151,0)/$A$1)," ")</f>
        <v>7.3199082003959637</v>
      </c>
      <c r="AH151" s="29">
        <v>12.642761687278499</v>
      </c>
      <c r="AI151" s="29">
        <f>+IFERROR(LN(VLOOKUP(AI$115,Cartera!$C$89:$DG$127,Creditos2!$A151,0)/$A$1)," ")</f>
        <v>10.061494864274687</v>
      </c>
      <c r="AJ151" s="29">
        <v>11.612706131368</v>
      </c>
      <c r="AK151" s="29">
        <v>10.267476728195399</v>
      </c>
      <c r="AL151" s="29">
        <v>12.3559386439862</v>
      </c>
      <c r="AM151" s="29">
        <v>11.771821068535999</v>
      </c>
      <c r="AN151" s="29">
        <v>8.81672320432018</v>
      </c>
      <c r="AO151" s="29">
        <f>+IFERROR(LN(VLOOKUP(AO$115,Cartera!$C$89:$DG$127,Creditos2!$A151,0)/$A$1)," ")</f>
        <v>-0.50759750641233714</v>
      </c>
      <c r="AP151" s="29">
        <v>8.9940075383166107</v>
      </c>
      <c r="AQ151" s="29">
        <v>9.1952240732180606</v>
      </c>
      <c r="AR151" s="27"/>
      <c r="AS151" s="27"/>
      <c r="AT151" s="27"/>
      <c r="AU151" s="27"/>
      <c r="AV151" s="27"/>
    </row>
    <row r="152" spans="1:48" ht="16.5" x14ac:dyDescent="0.3">
      <c r="A152">
        <v>38</v>
      </c>
      <c r="B152" s="3">
        <v>41670</v>
      </c>
      <c r="C152" s="14">
        <v>17.062033048432198</v>
      </c>
      <c r="D152" s="14">
        <v>17.344197183127299</v>
      </c>
      <c r="E152" s="14">
        <v>16.648160416381501</v>
      </c>
      <c r="F152" s="29">
        <v>13.1607943997096</v>
      </c>
      <c r="G152" s="29">
        <v>12.5964195202199</v>
      </c>
      <c r="H152" s="29">
        <v>13.2132229026919</v>
      </c>
      <c r="I152" s="29">
        <v>13.688129257392401</v>
      </c>
      <c r="J152" s="29">
        <v>13.2005864911598</v>
      </c>
      <c r="K152" s="29">
        <v>13.305380624211899</v>
      </c>
      <c r="L152" s="29">
        <v>12.300697969153999</v>
      </c>
      <c r="M152" s="29">
        <v>11.913894517092499</v>
      </c>
      <c r="N152" s="29">
        <v>11.176628278215899</v>
      </c>
      <c r="O152" s="29">
        <v>10.938291752210599</v>
      </c>
      <c r="P152" s="29">
        <v>12.9999001415593</v>
      </c>
      <c r="Q152" s="29">
        <f>+IFERROR(LN(VLOOKUP(Q$115,Cartera!$C$89:$DG$127,Creditos2!$A152,0)/$A$1)," ")</f>
        <v>9.0383988335084915</v>
      </c>
      <c r="R152" s="29">
        <v>12.006594744481401</v>
      </c>
      <c r="S152" s="29">
        <v>13.581607993086299</v>
      </c>
      <c r="T152" s="29">
        <v>10.984211984772299</v>
      </c>
      <c r="U152" s="29">
        <f>+IFERROR(LN(VLOOKUP(U$115,Cartera!$C$89:$DG$127,Creditos2!$A152,0)/$A$1)," ")</f>
        <v>11.775463896961984</v>
      </c>
      <c r="V152" s="29">
        <v>8.2350810446657903</v>
      </c>
      <c r="W152" s="29">
        <f>+IFERROR(LN(VLOOKUP(W$115,Cartera!$C$89:$DG$127,Creditos2!$A152,0)/$A$1)," ")</f>
        <v>9.3855886310436194</v>
      </c>
      <c r="X152" s="29" t="str">
        <f>+IFERROR(LN(VLOOKUP(X$115,Cartera!$C$89:$DG$127,Creditos2!$A152,0)/$A$1)," ")</f>
        <v xml:space="preserve"> </v>
      </c>
      <c r="Y152" s="29">
        <v>12.944791511539499</v>
      </c>
      <c r="Z152" s="29" t="str">
        <f>+IFERROR(LN(VLOOKUP(Z$115,Cartera!$C$89:$DG$127,Creditos2!$A152,0)/$A$1)," ")</f>
        <v xml:space="preserve"> </v>
      </c>
      <c r="AA152" s="29">
        <v>9.09095799682534</v>
      </c>
      <c r="AB152" s="29">
        <f>+IFERROR(LN(VLOOKUP(AB$115,Cartera!$C$89:$DG$127,Creditos2!$A152,0)/$A$1)," ")</f>
        <v>9.6022882992381628</v>
      </c>
      <c r="AC152" s="29">
        <v>10.0217010624089</v>
      </c>
      <c r="AD152" s="29">
        <v>10.311007138634301</v>
      </c>
      <c r="AE152" s="29">
        <v>8.5299742524475999</v>
      </c>
      <c r="AF152" s="29" t="str">
        <f>+IFERROR(LN(VLOOKUP(AF$115,Cartera!$C$89:$DG$127,Creditos2!$A152,0)/$A$1)," ")</f>
        <v xml:space="preserve"> </v>
      </c>
      <c r="AG152" s="29">
        <f>+IFERROR(LN(VLOOKUP(AG$115,Cartera!$C$89:$DG$127,Creditos2!$A152,0)/$A$1)," ")</f>
        <v>7.3180328087911501</v>
      </c>
      <c r="AH152" s="29">
        <v>12.6621083424677</v>
      </c>
      <c r="AI152" s="29">
        <f>+IFERROR(LN(VLOOKUP(AI$115,Cartera!$C$89:$DG$127,Creditos2!$A152,0)/$A$1)," ")</f>
        <v>10.074946750693485</v>
      </c>
      <c r="AJ152" s="29">
        <v>11.710563933492301</v>
      </c>
      <c r="AK152" s="29">
        <v>10.295611340667399</v>
      </c>
      <c r="AL152" s="29">
        <v>12.3563280514706</v>
      </c>
      <c r="AM152" s="29">
        <v>11.7838998581505</v>
      </c>
      <c r="AN152" s="29">
        <v>8.7779185572104002</v>
      </c>
      <c r="AO152" s="29" t="str">
        <f>+IFERROR(LN(VLOOKUP(AO$115,Cartera!$C$89:$DG$127,Creditos2!$A152,0)/$A$1)," ")</f>
        <v xml:space="preserve"> </v>
      </c>
      <c r="AP152" s="29">
        <v>8.9823345143770101</v>
      </c>
      <c r="AQ152" s="29">
        <v>9.2277870680264904</v>
      </c>
      <c r="AR152" s="27"/>
      <c r="AS152" s="27"/>
      <c r="AT152" s="27"/>
      <c r="AU152" s="27"/>
      <c r="AV152" s="27"/>
    </row>
    <row r="153" spans="1:48" ht="16.5" x14ac:dyDescent="0.3">
      <c r="A153">
        <v>39</v>
      </c>
      <c r="B153" s="3">
        <v>41698</v>
      </c>
      <c r="C153" s="14">
        <v>17.061702105762599</v>
      </c>
      <c r="D153" s="14">
        <v>17.353344795005398</v>
      </c>
      <c r="E153" s="14">
        <v>16.659442921388301</v>
      </c>
      <c r="F153" s="29">
        <v>13.177866861178799</v>
      </c>
      <c r="G153" s="29">
        <v>12.5734087924509</v>
      </c>
      <c r="H153" s="29">
        <v>13.222511225083901</v>
      </c>
      <c r="I153" s="29">
        <v>13.6939422700971</v>
      </c>
      <c r="J153" s="29">
        <v>13.2093444748088</v>
      </c>
      <c r="K153" s="29">
        <v>13.324209014686399</v>
      </c>
      <c r="L153" s="29">
        <v>12.298532159334799</v>
      </c>
      <c r="M153" s="29">
        <v>11.947733174127601</v>
      </c>
      <c r="N153" s="29">
        <v>11.1533891709717</v>
      </c>
      <c r="O153" s="29">
        <v>10.9271155237097</v>
      </c>
      <c r="P153" s="29">
        <v>13.0163007151474</v>
      </c>
      <c r="Q153" s="29">
        <f>+IFERROR(LN(VLOOKUP(Q$115,Cartera!$C$89:$DG$127,Creditos2!$A153,0)/$A$1)," ")</f>
        <v>9.0119886515007828</v>
      </c>
      <c r="R153" s="29">
        <v>12.0140358255472</v>
      </c>
      <c r="S153" s="29">
        <v>13.5946761573825</v>
      </c>
      <c r="T153" s="29">
        <v>11.042841267798201</v>
      </c>
      <c r="U153" s="29">
        <f>+IFERROR(LN(VLOOKUP(U$115,Cartera!$C$89:$DG$127,Creditos2!$A153,0)/$A$1)," ")</f>
        <v>11.768835567765686</v>
      </c>
      <c r="V153" s="29">
        <v>8.2473584137656903</v>
      </c>
      <c r="W153" s="29">
        <f>+IFERROR(LN(VLOOKUP(W$115,Cartera!$C$89:$DG$127,Creditos2!$A153,0)/$A$1)," ")</f>
        <v>9.4009493174701042</v>
      </c>
      <c r="X153" s="29" t="str">
        <f>+IFERROR(LN(VLOOKUP(X$115,Cartera!$C$89:$DG$127,Creditos2!$A153,0)/$A$1)," ")</f>
        <v xml:space="preserve"> </v>
      </c>
      <c r="Y153" s="29">
        <v>12.9795876119356</v>
      </c>
      <c r="Z153" s="29" t="str">
        <f>+IFERROR(LN(VLOOKUP(Z$115,Cartera!$C$89:$DG$127,Creditos2!$A153,0)/$A$1)," ")</f>
        <v xml:space="preserve"> </v>
      </c>
      <c r="AA153" s="29">
        <v>9.0875357818583407</v>
      </c>
      <c r="AB153" s="29">
        <f>+IFERROR(LN(VLOOKUP(AB$115,Cartera!$C$89:$DG$127,Creditos2!$A153,0)/$A$1)," ")</f>
        <v>9.5898849578547392</v>
      </c>
      <c r="AC153" s="29">
        <v>10.032604597930201</v>
      </c>
      <c r="AD153" s="29">
        <v>10.3474344917722</v>
      </c>
      <c r="AE153" s="29">
        <v>8.5455118597897002</v>
      </c>
      <c r="AF153" s="29" t="str">
        <f>+IFERROR(LN(VLOOKUP(AF$115,Cartera!$C$89:$DG$127,Creditos2!$A153,0)/$A$1)," ")</f>
        <v xml:space="preserve"> </v>
      </c>
      <c r="AG153" s="29">
        <f>+IFERROR(LN(VLOOKUP(AG$115,Cartera!$C$89:$DG$127,Creditos2!$A153,0)/$A$1)," ")</f>
        <v>7.3159362025893016</v>
      </c>
      <c r="AH153" s="29">
        <v>12.694153503093499</v>
      </c>
      <c r="AI153" s="29">
        <f>+IFERROR(LN(VLOOKUP(AI$115,Cartera!$C$89:$DG$127,Creditos2!$A153,0)/$A$1)," ")</f>
        <v>10.083011571116527</v>
      </c>
      <c r="AJ153" s="29">
        <v>11.768822718548799</v>
      </c>
      <c r="AK153" s="29">
        <v>10.308267209696099</v>
      </c>
      <c r="AL153" s="29">
        <v>12.3449066260919</v>
      </c>
      <c r="AM153" s="29">
        <v>11.773007967675801</v>
      </c>
      <c r="AN153" s="29">
        <v>8.6978656956609903</v>
      </c>
      <c r="AO153" s="29" t="str">
        <f>+IFERROR(LN(VLOOKUP(AO$115,Cartera!$C$89:$DG$127,Creditos2!$A153,0)/$A$1)," ")</f>
        <v xml:space="preserve"> </v>
      </c>
      <c r="AP153" s="29">
        <v>8.9283250879899896</v>
      </c>
      <c r="AQ153" s="29">
        <v>9.2403622045199008</v>
      </c>
      <c r="AR153" s="27"/>
      <c r="AS153" s="27"/>
      <c r="AT153" s="27"/>
      <c r="AU153" s="27"/>
      <c r="AV153" s="27"/>
    </row>
    <row r="154" spans="1:48" ht="16.5" x14ac:dyDescent="0.3">
      <c r="A154">
        <v>40</v>
      </c>
      <c r="B154" s="3">
        <v>41729</v>
      </c>
      <c r="C154" s="14">
        <v>17.116760230613899</v>
      </c>
      <c r="D154" s="14">
        <v>17.361144258526</v>
      </c>
      <c r="E154" s="14">
        <v>16.689523235241101</v>
      </c>
      <c r="F154" s="29">
        <v>13.2031401133539</v>
      </c>
      <c r="G154" s="29">
        <v>12.5882695552316</v>
      </c>
      <c r="H154" s="29">
        <v>13.2369025586076</v>
      </c>
      <c r="I154" s="29">
        <v>13.695919898949301</v>
      </c>
      <c r="J154" s="29">
        <v>13.2315383156915</v>
      </c>
      <c r="K154" s="29">
        <v>13.3455095665466</v>
      </c>
      <c r="L154" s="29">
        <v>12.299060168601001</v>
      </c>
      <c r="M154" s="29">
        <v>11.948832110676999</v>
      </c>
      <c r="N154" s="29">
        <v>11.129189745633999</v>
      </c>
      <c r="O154" s="29">
        <v>10.943386438838999</v>
      </c>
      <c r="P154" s="29">
        <v>13.034163974138799</v>
      </c>
      <c r="Q154" s="29">
        <f>+IFERROR(LN(VLOOKUP(Q$115,Cartera!$C$89:$DG$127,Creditos2!$A154,0)/$A$1)," ")</f>
        <v>9.0187885223954218</v>
      </c>
      <c r="R154" s="29">
        <v>12.0219103903621</v>
      </c>
      <c r="S154" s="29">
        <v>13.5350076128066</v>
      </c>
      <c r="T154" s="29">
        <v>11.1041248274223</v>
      </c>
      <c r="U154" s="29">
        <f>+IFERROR(LN(VLOOKUP(U$115,Cartera!$C$89:$DG$127,Creditos2!$A154,0)/$A$1)," ")</f>
        <v>11.771360965557237</v>
      </c>
      <c r="V154" s="29">
        <v>8.3842552527570504</v>
      </c>
      <c r="W154" s="29">
        <f>+IFERROR(LN(VLOOKUP(W$115,Cartera!$C$89:$DG$127,Creditos2!$A154,0)/$A$1)," ")</f>
        <v>9.3964841539186228</v>
      </c>
      <c r="X154" s="29" t="str">
        <f>+IFERROR(LN(VLOOKUP(X$115,Cartera!$C$89:$DG$127,Creditos2!$A154,0)/$A$1)," ")</f>
        <v xml:space="preserve"> </v>
      </c>
      <c r="Y154" s="29">
        <v>13.0012515924876</v>
      </c>
      <c r="Z154" s="29" t="str">
        <f>+IFERROR(LN(VLOOKUP(Z$115,Cartera!$C$89:$DG$127,Creditos2!$A154,0)/$A$1)," ")</f>
        <v xml:space="preserve"> </v>
      </c>
      <c r="AA154" s="29">
        <v>9.1114913252528904</v>
      </c>
      <c r="AB154" s="29">
        <f>+IFERROR(LN(VLOOKUP(AB$115,Cartera!$C$89:$DG$127,Creditos2!$A154,0)/$A$1)," ")</f>
        <v>9.5425788503061035</v>
      </c>
      <c r="AC154" s="29">
        <v>10.034380410715499</v>
      </c>
      <c r="AD154" s="29">
        <v>10.285817461599301</v>
      </c>
      <c r="AE154" s="29">
        <v>8.5736776416162694</v>
      </c>
      <c r="AF154" s="29" t="str">
        <f>+IFERROR(LN(VLOOKUP(AF$115,Cartera!$C$89:$DG$127,Creditos2!$A154,0)/$A$1)," ")</f>
        <v xml:space="preserve"> </v>
      </c>
      <c r="AG154" s="29">
        <f>+IFERROR(LN(VLOOKUP(AG$115,Cartera!$C$89:$DG$127,Creditos2!$A154,0)/$A$1)," ")</f>
        <v>7.3012195846563914</v>
      </c>
      <c r="AH154" s="29">
        <v>12.721809926751099</v>
      </c>
      <c r="AI154" s="29">
        <f>+IFERROR(LN(VLOOKUP(AI$115,Cartera!$C$89:$DG$127,Creditos2!$A154,0)/$A$1)," ")</f>
        <v>10.104848960083576</v>
      </c>
      <c r="AJ154" s="29">
        <v>11.7643051406927</v>
      </c>
      <c r="AK154" s="29">
        <v>10.243092331338699</v>
      </c>
      <c r="AL154" s="29">
        <v>12.3289382696857</v>
      </c>
      <c r="AM154" s="29">
        <v>11.764413922645</v>
      </c>
      <c r="AN154" s="29">
        <v>8.6430166623142703</v>
      </c>
      <c r="AO154" s="29" t="str">
        <f>+IFERROR(LN(VLOOKUP(AO$115,Cartera!$C$89:$DG$127,Creditos2!$A154,0)/$A$1)," ")</f>
        <v xml:space="preserve"> </v>
      </c>
      <c r="AP154" s="29">
        <v>8.8691774497538507</v>
      </c>
      <c r="AQ154" s="29">
        <v>9.2566790226113405</v>
      </c>
      <c r="AR154" s="27"/>
      <c r="AS154" s="27"/>
      <c r="AT154" s="27"/>
      <c r="AU154" s="27"/>
      <c r="AV154" s="27"/>
    </row>
    <row r="155" spans="1:48" ht="16.5" x14ac:dyDescent="0.3">
      <c r="A155">
        <v>41</v>
      </c>
      <c r="B155" s="3">
        <v>41759</v>
      </c>
      <c r="C155" s="14">
        <v>17.086322446009198</v>
      </c>
      <c r="D155" s="14">
        <v>17.371451749216799</v>
      </c>
      <c r="E155" s="14">
        <v>16.7004472674749</v>
      </c>
      <c r="F155" s="29">
        <v>13.218502391625901</v>
      </c>
      <c r="G155" s="29">
        <v>12.6323577936754</v>
      </c>
      <c r="H155" s="29">
        <v>13.2591540886958</v>
      </c>
      <c r="I155" s="29">
        <v>13.7006189515734</v>
      </c>
      <c r="J155" s="29">
        <v>13.2403614288041</v>
      </c>
      <c r="K155" s="29">
        <v>13.361579797223101</v>
      </c>
      <c r="L155" s="29">
        <v>12.305351458502701</v>
      </c>
      <c r="M155" s="29">
        <v>11.932582339051899</v>
      </c>
      <c r="N155" s="29">
        <v>11.0892982068828</v>
      </c>
      <c r="O155" s="29">
        <v>11.0054406366413</v>
      </c>
      <c r="P155" s="29">
        <v>13.043552489873401</v>
      </c>
      <c r="Q155" s="29">
        <f>+IFERROR(LN(VLOOKUP(Q$115,Cartera!$C$89:$DG$127,Creditos2!$A155,0)/$A$1)," ")</f>
        <v>9.0200203679162883</v>
      </c>
      <c r="R155" s="29">
        <v>12.009789539752999</v>
      </c>
      <c r="S155" s="29">
        <v>13.534537680175699</v>
      </c>
      <c r="T155" s="29">
        <v>11.2011584214655</v>
      </c>
      <c r="U155" s="29">
        <f>+IFERROR(LN(VLOOKUP(U$115,Cartera!$C$89:$DG$127,Creditos2!$A155,0)/$A$1)," ")</f>
        <v>11.753124695504331</v>
      </c>
      <c r="V155" s="29">
        <v>8.2844561390505707</v>
      </c>
      <c r="W155" s="29">
        <f>+IFERROR(LN(VLOOKUP(W$115,Cartera!$C$89:$DG$127,Creditos2!$A155,0)/$A$1)," ")</f>
        <v>9.3895162747174652</v>
      </c>
      <c r="X155" s="29" t="str">
        <f>+IFERROR(LN(VLOOKUP(X$115,Cartera!$C$89:$DG$127,Creditos2!$A155,0)/$A$1)," ")</f>
        <v xml:space="preserve"> </v>
      </c>
      <c r="Y155" s="29">
        <v>13.004033089464899</v>
      </c>
      <c r="Z155" s="29" t="str">
        <f>+IFERROR(LN(VLOOKUP(Z$115,Cartera!$C$89:$DG$127,Creditos2!$A155,0)/$A$1)," ")</f>
        <v xml:space="preserve"> </v>
      </c>
      <c r="AA155" s="29">
        <v>9.0819577502682005</v>
      </c>
      <c r="AB155" s="29">
        <f>+IFERROR(LN(VLOOKUP(AB$115,Cartera!$C$89:$DG$127,Creditos2!$A155,0)/$A$1)," ")</f>
        <v>9.5436444201843624</v>
      </c>
      <c r="AC155" s="29">
        <v>10.019366561460901</v>
      </c>
      <c r="AD155" s="29">
        <v>10.282358844719001</v>
      </c>
      <c r="AE155" s="29">
        <v>8.5994916007886406</v>
      </c>
      <c r="AF155" s="29" t="str">
        <f>+IFERROR(LN(VLOOKUP(AF$115,Cartera!$C$89:$DG$127,Creditos2!$A155,0)/$A$1)," ")</f>
        <v xml:space="preserve"> </v>
      </c>
      <c r="AG155" s="29">
        <f>+IFERROR(LN(VLOOKUP(AG$115,Cartera!$C$89:$DG$127,Creditos2!$A155,0)/$A$1)," ")</f>
        <v>7.3152297004009181</v>
      </c>
      <c r="AH155" s="29">
        <v>12.7483438839334</v>
      </c>
      <c r="AI155" s="29">
        <f>+IFERROR(LN(VLOOKUP(AI$115,Cartera!$C$89:$DG$127,Creditos2!$A155,0)/$A$1)," ")</f>
        <v>10.113283671066791</v>
      </c>
      <c r="AJ155" s="29">
        <v>11.7341025393329</v>
      </c>
      <c r="AK155" s="29">
        <v>10.255395531122399</v>
      </c>
      <c r="AL155" s="29">
        <v>12.3044218100937</v>
      </c>
      <c r="AM155" s="29">
        <v>11.771625277924199</v>
      </c>
      <c r="AN155" s="29">
        <v>8.6368053527113702</v>
      </c>
      <c r="AO155" s="29" t="str">
        <f>+IFERROR(LN(VLOOKUP(AO$115,Cartera!$C$89:$DG$127,Creditos2!$A155,0)/$A$1)," ")</f>
        <v xml:space="preserve"> </v>
      </c>
      <c r="AP155" s="29">
        <v>8.8433321612139508</v>
      </c>
      <c r="AQ155" s="29">
        <v>9.2746641954192395</v>
      </c>
      <c r="AR155" s="27"/>
      <c r="AS155" s="27"/>
      <c r="AT155" s="27"/>
      <c r="AU155" s="27"/>
      <c r="AV155" s="27"/>
    </row>
    <row r="156" spans="1:48" ht="16.5" x14ac:dyDescent="0.3">
      <c r="A156">
        <v>42</v>
      </c>
      <c r="B156" s="3">
        <v>41790</v>
      </c>
      <c r="C156" s="14">
        <v>17.0757804754715</v>
      </c>
      <c r="D156" s="14">
        <v>17.365485988010299</v>
      </c>
      <c r="E156" s="14">
        <v>16.704700926717599</v>
      </c>
      <c r="F156" s="29">
        <v>13.218512260440001</v>
      </c>
      <c r="G156" s="29">
        <v>12.654657016189301</v>
      </c>
      <c r="H156" s="29">
        <v>13.2653297676656</v>
      </c>
      <c r="I156" s="29">
        <v>13.6992703368124</v>
      </c>
      <c r="J156" s="29">
        <v>13.248163619741501</v>
      </c>
      <c r="K156" s="29">
        <v>13.377182038069201</v>
      </c>
      <c r="L156" s="29">
        <v>12.3254007304496</v>
      </c>
      <c r="M156" s="29">
        <v>11.9329404834863</v>
      </c>
      <c r="N156" s="29">
        <v>11.0717056564679</v>
      </c>
      <c r="O156" s="29">
        <v>10.9849528379128</v>
      </c>
      <c r="P156" s="29">
        <v>13.0538297563504</v>
      </c>
      <c r="Q156" s="29" t="str">
        <f>+IFERROR(LN(VLOOKUP(Q$115,Cartera!$C$89:$DG$127,Creditos2!$A156,0)/$A$1)," ")</f>
        <v xml:space="preserve"> </v>
      </c>
      <c r="R156" s="29">
        <v>12.0072374612839</v>
      </c>
      <c r="S156" s="29">
        <v>13.5288857729548</v>
      </c>
      <c r="T156" s="29">
        <v>11.2347091901844</v>
      </c>
      <c r="U156" s="29">
        <f>+IFERROR(LN(VLOOKUP(U$115,Cartera!$C$89:$DG$127,Creditos2!$A156,0)/$A$1)," ")</f>
        <v>11.756581376680094</v>
      </c>
      <c r="V156" s="29">
        <v>8.0769913533714206</v>
      </c>
      <c r="W156" s="29">
        <f>+IFERROR(LN(VLOOKUP(W$115,Cartera!$C$89:$DG$127,Creditos2!$A156,0)/$A$1)," ")</f>
        <v>9.4146583945738804</v>
      </c>
      <c r="X156" s="29" t="str">
        <f>+IFERROR(LN(VLOOKUP(X$115,Cartera!$C$89:$DG$127,Creditos2!$A156,0)/$A$1)," ")</f>
        <v xml:space="preserve"> </v>
      </c>
      <c r="Y156" s="29">
        <v>13.0157712363106</v>
      </c>
      <c r="Z156" s="29" t="str">
        <f>+IFERROR(LN(VLOOKUP(Z$115,Cartera!$C$89:$DG$127,Creditos2!$A156,0)/$A$1)," ")</f>
        <v xml:space="preserve"> </v>
      </c>
      <c r="AA156" s="29">
        <v>9.0598737207248305</v>
      </c>
      <c r="AB156" s="29">
        <f>+IFERROR(LN(VLOOKUP(AB$115,Cartera!$C$89:$DG$127,Creditos2!$A156,0)/$A$1)," ")</f>
        <v>9.5472188989074507</v>
      </c>
      <c r="AC156" s="29">
        <v>9.9919970666693594</v>
      </c>
      <c r="AD156" s="29">
        <v>10.3699509387286</v>
      </c>
      <c r="AE156" s="29">
        <v>8.6422639691237002</v>
      </c>
      <c r="AF156" s="29" t="str">
        <f>+IFERROR(LN(VLOOKUP(AF$115,Cartera!$C$89:$DG$127,Creditos2!$A156,0)/$A$1)," ")</f>
        <v xml:space="preserve"> </v>
      </c>
      <c r="AG156" s="29">
        <f>+IFERROR(LN(VLOOKUP(AG$115,Cartera!$C$89:$DG$127,Creditos2!$A156,0)/$A$1)," ")</f>
        <v>7.2991320103225164</v>
      </c>
      <c r="AH156" s="29">
        <v>12.7783452226208</v>
      </c>
      <c r="AI156" s="29">
        <f>+IFERROR(LN(VLOOKUP(AI$115,Cartera!$C$89:$DG$127,Creditos2!$A156,0)/$A$1)," ")</f>
        <v>10.137894348692248</v>
      </c>
      <c r="AJ156" s="29">
        <v>11.709889285843699</v>
      </c>
      <c r="AK156" s="29">
        <v>10.249478182655601</v>
      </c>
      <c r="AL156" s="29">
        <v>12.2625163327381</v>
      </c>
      <c r="AM156" s="29">
        <v>11.782951485792401</v>
      </c>
      <c r="AN156" s="29">
        <v>8.5922894940580594</v>
      </c>
      <c r="AO156" s="29" t="str">
        <f>+IFERROR(LN(VLOOKUP(AO$115,Cartera!$C$89:$DG$127,Creditos2!$A156,0)/$A$1)," ")</f>
        <v xml:space="preserve"> </v>
      </c>
      <c r="AP156" s="29">
        <v>8.8340248558757306</v>
      </c>
      <c r="AQ156" s="29">
        <v>9.2908255958726205</v>
      </c>
      <c r="AR156" s="27"/>
      <c r="AS156" s="27"/>
      <c r="AT156" s="27"/>
      <c r="AU156" s="27"/>
      <c r="AV156" s="27"/>
    </row>
    <row r="157" spans="1:48" ht="16.5" x14ac:dyDescent="0.3">
      <c r="A157">
        <v>43</v>
      </c>
      <c r="B157" s="3">
        <v>41820</v>
      </c>
      <c r="C157" s="14">
        <v>17.195389206241099</v>
      </c>
      <c r="D157" s="14">
        <v>17.384157853595099</v>
      </c>
      <c r="E157" s="14">
        <v>16.731488217686099</v>
      </c>
      <c r="F157" s="29">
        <v>13.267725099213401</v>
      </c>
      <c r="G157" s="29">
        <v>12.686659748431699</v>
      </c>
      <c r="H157" s="29">
        <v>13.2872903380088</v>
      </c>
      <c r="I157" s="29">
        <v>13.705437315895599</v>
      </c>
      <c r="J157" s="29">
        <v>13.255350681366499</v>
      </c>
      <c r="K157" s="29">
        <v>13.393513009308601</v>
      </c>
      <c r="L157" s="29">
        <v>12.3190770841999</v>
      </c>
      <c r="M157" s="29">
        <v>11.9348349449181</v>
      </c>
      <c r="N157" s="29">
        <v>11.0315672785449</v>
      </c>
      <c r="O157" s="29">
        <v>10.9729816071063</v>
      </c>
      <c r="P157" s="29">
        <v>13.073955057600299</v>
      </c>
      <c r="Q157" s="29" t="str">
        <f>+IFERROR(LN(VLOOKUP(Q$115,Cartera!$C$89:$DG$127,Creditos2!$A157,0)/$A$1)," ")</f>
        <v xml:space="preserve"> </v>
      </c>
      <c r="R157" s="29">
        <v>12.022883808809199</v>
      </c>
      <c r="S157" s="29">
        <v>13.5373568407067</v>
      </c>
      <c r="T157" s="29">
        <v>11.2999208854798</v>
      </c>
      <c r="U157" s="29">
        <f>+IFERROR(LN(VLOOKUP(U$115,Cartera!$C$89:$DG$127,Creditos2!$A157,0)/$A$1)," ")</f>
        <v>11.752291581072024</v>
      </c>
      <c r="V157" s="29">
        <v>8.0960308062574704</v>
      </c>
      <c r="W157" s="29">
        <f>+IFERROR(LN(VLOOKUP(W$115,Cartera!$C$89:$DG$127,Creditos2!$A157,0)/$A$1)," ")</f>
        <v>9.4238654214558863</v>
      </c>
      <c r="X157" s="29" t="str">
        <f>+IFERROR(LN(VLOOKUP(X$115,Cartera!$C$89:$DG$127,Creditos2!$A157,0)/$A$1)," ")</f>
        <v xml:space="preserve"> </v>
      </c>
      <c r="Y157" s="29">
        <v>12.9142956136574</v>
      </c>
      <c r="Z157" s="29" t="str">
        <f>+IFERROR(LN(VLOOKUP(Z$115,Cartera!$C$89:$DG$127,Creditos2!$A157,0)/$A$1)," ")</f>
        <v xml:space="preserve"> </v>
      </c>
      <c r="AA157" s="29">
        <v>9.0569887584367308</v>
      </c>
      <c r="AB157" s="29">
        <f>+IFERROR(LN(VLOOKUP(AB$115,Cartera!$C$89:$DG$127,Creditos2!$A157,0)/$A$1)," ")</f>
        <v>9.5776718907844032</v>
      </c>
      <c r="AC157" s="29">
        <v>9.9799483926353805</v>
      </c>
      <c r="AD157" s="29">
        <v>10.291658177237499</v>
      </c>
      <c r="AE157" s="29">
        <v>8.8222786826081805</v>
      </c>
      <c r="AF157" s="29" t="str">
        <f>+IFERROR(LN(VLOOKUP(AF$115,Cartera!$C$89:$DG$127,Creditos2!$A157,0)/$A$1)," ")</f>
        <v xml:space="preserve"> </v>
      </c>
      <c r="AG157" s="29">
        <f>+IFERROR(LN(VLOOKUP(AG$115,Cartera!$C$89:$DG$127,Creditos2!$A157,0)/$A$1)," ")</f>
        <v>7.2923760658192993</v>
      </c>
      <c r="AH157" s="29">
        <v>12.8092692853165</v>
      </c>
      <c r="AI157" s="29">
        <f>+IFERROR(LN(VLOOKUP(AI$115,Cartera!$C$89:$DG$127,Creditos2!$A157,0)/$A$1)," ")</f>
        <v>10.14238319880524</v>
      </c>
      <c r="AJ157" s="29">
        <v>11.6857200559479</v>
      </c>
      <c r="AK157" s="29">
        <v>10.2163943211802</v>
      </c>
      <c r="AL157" s="29">
        <v>12.233562177057699</v>
      </c>
      <c r="AM157" s="29">
        <v>11.7816943729835</v>
      </c>
      <c r="AN157" s="29">
        <v>8.54595298436349</v>
      </c>
      <c r="AO157" s="29" t="str">
        <f>+IFERROR(LN(VLOOKUP(AO$115,Cartera!$C$89:$DG$127,Creditos2!$A157,0)/$A$1)," ")</f>
        <v xml:space="preserve"> </v>
      </c>
      <c r="AP157" s="29">
        <v>8.7996806978320308</v>
      </c>
      <c r="AQ157" s="29">
        <v>9.3174137005057798</v>
      </c>
      <c r="AR157" s="27"/>
      <c r="AS157" s="27"/>
      <c r="AT157" s="27"/>
      <c r="AU157" s="27"/>
      <c r="AV157" s="27"/>
    </row>
    <row r="158" spans="1:48" ht="16.5" x14ac:dyDescent="0.3">
      <c r="A158">
        <v>44</v>
      </c>
      <c r="B158" s="3">
        <v>41851</v>
      </c>
      <c r="C158" s="14">
        <v>17.098550552688302</v>
      </c>
      <c r="D158" s="14">
        <v>17.379721634892601</v>
      </c>
      <c r="E158" s="14">
        <v>16.7401829321518</v>
      </c>
      <c r="F158" s="29">
        <v>13.2816469182224</v>
      </c>
      <c r="G158" s="29">
        <v>12.6879881766686</v>
      </c>
      <c r="H158" s="29">
        <v>13.2940549470886</v>
      </c>
      <c r="I158" s="29">
        <v>13.7052287597832</v>
      </c>
      <c r="J158" s="29">
        <v>13.267728624080901</v>
      </c>
      <c r="K158" s="29">
        <v>13.4104988628344</v>
      </c>
      <c r="L158" s="29">
        <v>12.330754581695899</v>
      </c>
      <c r="M158" s="29">
        <v>11.932978323078199</v>
      </c>
      <c r="N158" s="29">
        <v>11.0041275025836</v>
      </c>
      <c r="O158" s="29">
        <v>10.9898925478861</v>
      </c>
      <c r="P158" s="29">
        <v>13.079082273899299</v>
      </c>
      <c r="Q158" s="29" t="str">
        <f>+IFERROR(LN(VLOOKUP(Q$115,Cartera!$C$89:$DG$127,Creditos2!$A158,0)/$A$1)," ")</f>
        <v xml:space="preserve"> </v>
      </c>
      <c r="R158" s="29">
        <v>12.001602593580101</v>
      </c>
      <c r="S158" s="29">
        <v>13.5445973865422</v>
      </c>
      <c r="T158" s="29">
        <v>11.337736444745</v>
      </c>
      <c r="U158" s="29">
        <f>+IFERROR(LN(VLOOKUP(U$115,Cartera!$C$89:$DG$127,Creditos2!$A158,0)/$A$1)," ")</f>
        <v>11.764548328979945</v>
      </c>
      <c r="V158" s="29">
        <v>8.0854200521973603</v>
      </c>
      <c r="W158" s="29">
        <f>+IFERROR(LN(VLOOKUP(W$115,Cartera!$C$89:$DG$127,Creditos2!$A158,0)/$A$1)," ")</f>
        <v>9.4435647161280762</v>
      </c>
      <c r="X158" s="29" t="str">
        <f>+IFERROR(LN(VLOOKUP(X$115,Cartera!$C$89:$DG$127,Creditos2!$A158,0)/$A$1)," ")</f>
        <v xml:space="preserve"> </v>
      </c>
      <c r="Y158" s="29">
        <v>12.8553000584514</v>
      </c>
      <c r="Z158" s="29" t="str">
        <f>+IFERROR(LN(VLOOKUP(Z$115,Cartera!$C$89:$DG$127,Creditos2!$A158,0)/$A$1)," ")</f>
        <v xml:space="preserve"> </v>
      </c>
      <c r="AA158" s="29">
        <v>9.0438485887145497</v>
      </c>
      <c r="AB158" s="29">
        <f>+IFERROR(LN(VLOOKUP(AB$115,Cartera!$C$89:$DG$127,Creditos2!$A158,0)/$A$1)," ")</f>
        <v>9.5944274108710061</v>
      </c>
      <c r="AC158" s="29">
        <v>9.9630497528152802</v>
      </c>
      <c r="AD158" s="29">
        <v>10.259407151955701</v>
      </c>
      <c r="AE158" s="29">
        <v>8.8325779559847408</v>
      </c>
      <c r="AF158" s="29" t="str">
        <f>+IFERROR(LN(VLOOKUP(AF$115,Cartera!$C$89:$DG$127,Creditos2!$A158,0)/$A$1)," ")</f>
        <v xml:space="preserve"> </v>
      </c>
      <c r="AG158" s="29">
        <f>+IFERROR(LN(VLOOKUP(AG$115,Cartera!$C$89:$DG$127,Creditos2!$A158,0)/$A$1)," ")</f>
        <v>7.2880886267553393</v>
      </c>
      <c r="AH158" s="29">
        <v>12.8366196409539</v>
      </c>
      <c r="AI158" s="29">
        <f>+IFERROR(LN(VLOOKUP(AI$115,Cartera!$C$89:$DG$127,Creditos2!$A158,0)/$A$1)," ")</f>
        <v>10.150798856774749</v>
      </c>
      <c r="AJ158" s="29">
        <v>11.665892597235899</v>
      </c>
      <c r="AK158" s="29">
        <v>10.253134066636701</v>
      </c>
      <c r="AL158" s="29">
        <v>12.2212598019862</v>
      </c>
      <c r="AM158" s="29">
        <v>11.783022246269301</v>
      </c>
      <c r="AN158" s="29">
        <v>8.5071551922662305</v>
      </c>
      <c r="AO158" s="29" t="str">
        <f>+IFERROR(LN(VLOOKUP(AO$115,Cartera!$C$89:$DG$127,Creditos2!$A158,0)/$A$1)," ")</f>
        <v xml:space="preserve"> </v>
      </c>
      <c r="AP158" s="29">
        <v>8.7687522774653104</v>
      </c>
      <c r="AQ158" s="29">
        <v>9.3329385154682196</v>
      </c>
      <c r="AR158" s="27"/>
      <c r="AS158" s="27"/>
      <c r="AT158" s="27"/>
      <c r="AU158" s="27"/>
      <c r="AV158" s="27"/>
    </row>
    <row r="159" spans="1:48" ht="16.5" x14ac:dyDescent="0.3">
      <c r="A159">
        <v>45</v>
      </c>
      <c r="B159" s="3">
        <v>41882</v>
      </c>
      <c r="C159" s="14">
        <v>17.1251094799944</v>
      </c>
      <c r="D159" s="14">
        <v>17.385693107957302</v>
      </c>
      <c r="E159" s="14">
        <v>16.755331135458501</v>
      </c>
      <c r="F159" s="29">
        <v>13.296048599817301</v>
      </c>
      <c r="G159" s="29">
        <v>12.666733188637901</v>
      </c>
      <c r="H159" s="29">
        <v>13.3128507385173</v>
      </c>
      <c r="I159" s="29">
        <v>13.708139508715</v>
      </c>
      <c r="J159" s="29">
        <v>13.278706419993</v>
      </c>
      <c r="K159" s="29">
        <v>13.4280569220118</v>
      </c>
      <c r="L159" s="29">
        <v>12.3726644288611</v>
      </c>
      <c r="M159" s="29">
        <v>11.9360739872496</v>
      </c>
      <c r="N159" s="29">
        <v>10.981495196513</v>
      </c>
      <c r="O159" s="29">
        <v>10.973824819517301</v>
      </c>
      <c r="P159" s="29">
        <v>13.080481197874599</v>
      </c>
      <c r="Q159" s="29" t="str">
        <f>+IFERROR(LN(VLOOKUP(Q$115,Cartera!$C$89:$DG$127,Creditos2!$A159,0)/$A$1)," ")</f>
        <v xml:space="preserve"> </v>
      </c>
      <c r="R159" s="29">
        <v>11.999626226975399</v>
      </c>
      <c r="S159" s="29">
        <v>13.5585662341842</v>
      </c>
      <c r="T159" s="29">
        <v>11.361182991542799</v>
      </c>
      <c r="U159" s="29">
        <f>+IFERROR(LN(VLOOKUP(U$115,Cartera!$C$89:$DG$127,Creditos2!$A159,0)/$A$1)," ")</f>
        <v>11.774728538153189</v>
      </c>
      <c r="V159" s="29">
        <v>7.9789350309231999</v>
      </c>
      <c r="W159" s="29">
        <f>+IFERROR(LN(VLOOKUP(W$115,Cartera!$C$89:$DG$127,Creditos2!$A159,0)/$A$1)," ")</f>
        <v>9.4440137155303088</v>
      </c>
      <c r="X159" s="29" t="str">
        <f>+IFERROR(LN(VLOOKUP(X$115,Cartera!$C$89:$DG$127,Creditos2!$A159,0)/$A$1)," ")</f>
        <v xml:space="preserve"> </v>
      </c>
      <c r="Y159" s="29">
        <v>12.8391545196662</v>
      </c>
      <c r="Z159" s="29" t="str">
        <f>+IFERROR(LN(VLOOKUP(Z$115,Cartera!$C$89:$DG$127,Creditos2!$A159,0)/$A$1)," ")</f>
        <v xml:space="preserve"> </v>
      </c>
      <c r="AA159" s="29">
        <v>9.0774059057241097</v>
      </c>
      <c r="AB159" s="29">
        <f>+IFERROR(LN(VLOOKUP(AB$115,Cartera!$C$89:$DG$127,Creditos2!$A159,0)/$A$1)," ")</f>
        <v>9.5666004199574903</v>
      </c>
      <c r="AC159" s="29">
        <v>9.9519608569237903</v>
      </c>
      <c r="AD159" s="29">
        <v>10.3603418935867</v>
      </c>
      <c r="AE159" s="29">
        <v>8.8566728676070703</v>
      </c>
      <c r="AF159" s="29" t="str">
        <f>+IFERROR(LN(VLOOKUP(AF$115,Cartera!$C$89:$DG$127,Creditos2!$A159,0)/$A$1)," ")</f>
        <v xml:space="preserve"> </v>
      </c>
      <c r="AG159" s="29">
        <f>+IFERROR(LN(VLOOKUP(AG$115,Cartera!$C$89:$DG$127,Creditos2!$A159,0)/$A$1)," ")</f>
        <v>6.9682533327891791</v>
      </c>
      <c r="AH159" s="29">
        <v>12.8659421243092</v>
      </c>
      <c r="AI159" s="29">
        <f>+IFERROR(LN(VLOOKUP(AI$115,Cartera!$C$89:$DG$127,Creditos2!$A159,0)/$A$1)," ")</f>
        <v>10.164064330015581</v>
      </c>
      <c r="AJ159" s="29">
        <v>11.644085723470701</v>
      </c>
      <c r="AK159" s="29">
        <v>10.1766278307178</v>
      </c>
      <c r="AL159" s="29">
        <v>12.206744104139901</v>
      </c>
      <c r="AM159" s="29">
        <v>11.7718680211646</v>
      </c>
      <c r="AN159" s="29">
        <v>8.4696809145267604</v>
      </c>
      <c r="AO159" s="29" t="str">
        <f>+IFERROR(LN(VLOOKUP(AO$115,Cartera!$C$89:$DG$127,Creditos2!$A159,0)/$A$1)," ")</f>
        <v xml:space="preserve"> </v>
      </c>
      <c r="AP159" s="29">
        <v>8.8730134457151806</v>
      </c>
      <c r="AQ159" s="29">
        <v>9.3473082966133703</v>
      </c>
      <c r="AR159" s="27"/>
      <c r="AS159" s="27"/>
      <c r="AT159" s="27"/>
      <c r="AU159" s="27"/>
      <c r="AV159" s="27"/>
    </row>
    <row r="160" spans="1:48" ht="16.5" x14ac:dyDescent="0.3">
      <c r="A160">
        <v>46</v>
      </c>
      <c r="B160" s="3">
        <v>41912</v>
      </c>
      <c r="C160" s="14">
        <v>17.1075726936857</v>
      </c>
      <c r="D160" s="14">
        <v>17.397443592953199</v>
      </c>
      <c r="E160" s="14">
        <v>16.764207164278201</v>
      </c>
      <c r="F160" s="29">
        <v>13.3207967885486</v>
      </c>
      <c r="G160" s="29">
        <v>12.692172338478599</v>
      </c>
      <c r="H160" s="29">
        <v>13.3060973890873</v>
      </c>
      <c r="I160" s="29">
        <v>13.7045464928939</v>
      </c>
      <c r="J160" s="29">
        <v>13.2892372794933</v>
      </c>
      <c r="K160" s="29">
        <v>13.451766241980501</v>
      </c>
      <c r="L160" s="29">
        <v>12.368370592709301</v>
      </c>
      <c r="M160" s="29">
        <v>11.9527669651927</v>
      </c>
      <c r="N160" s="29">
        <v>10.9746611506381</v>
      </c>
      <c r="O160" s="29">
        <v>10.958693361081201</v>
      </c>
      <c r="P160" s="29">
        <v>13.0971983398</v>
      </c>
      <c r="Q160" s="29" t="str">
        <f>+IFERROR(LN(VLOOKUP(Q$115,Cartera!$C$89:$DG$127,Creditos2!$A160,0)/$A$1)," ")</f>
        <v xml:space="preserve"> </v>
      </c>
      <c r="R160" s="29">
        <v>11.9942677042414</v>
      </c>
      <c r="S160" s="29">
        <v>13.5823982738114</v>
      </c>
      <c r="T160" s="29">
        <v>11.370598473479101</v>
      </c>
      <c r="U160" s="29">
        <f>+IFERROR(LN(VLOOKUP(U$115,Cartera!$C$89:$DG$127,Creditos2!$A160,0)/$A$1)," ")</f>
        <v>11.768801996614506</v>
      </c>
      <c r="V160" s="29">
        <v>7.9297412589103304</v>
      </c>
      <c r="W160" s="29">
        <f>+IFERROR(LN(VLOOKUP(W$115,Cartera!$C$89:$DG$127,Creditos2!$A160,0)/$A$1)," ")</f>
        <v>9.4145623476262124</v>
      </c>
      <c r="X160" s="29" t="str">
        <f>+IFERROR(LN(VLOOKUP(X$115,Cartera!$C$89:$DG$127,Creditos2!$A160,0)/$A$1)," ")</f>
        <v xml:space="preserve"> </v>
      </c>
      <c r="Y160" s="29">
        <v>12.810399604969501</v>
      </c>
      <c r="Z160" s="29" t="str">
        <f>+IFERROR(LN(VLOOKUP(Z$115,Cartera!$C$89:$DG$127,Creditos2!$A160,0)/$A$1)," ")</f>
        <v xml:space="preserve"> </v>
      </c>
      <c r="AA160" s="29">
        <v>9.0491155112959607</v>
      </c>
      <c r="AB160" s="29">
        <f>+IFERROR(LN(VLOOKUP(AB$115,Cartera!$C$89:$DG$127,Creditos2!$A160,0)/$A$1)," ")</f>
        <v>9.5308493953520212</v>
      </c>
      <c r="AC160" s="29">
        <v>9.9417191114182604</v>
      </c>
      <c r="AD160" s="29">
        <v>10.3863802576835</v>
      </c>
      <c r="AE160" s="29">
        <v>8.8781530384103604</v>
      </c>
      <c r="AF160" s="29">
        <f>+IFERROR(LN(VLOOKUP(AF$115,Cartera!$C$89:$DG$127,Creditos2!$A160,0)/$A$1)," ")</f>
        <v>4.7431871284752845</v>
      </c>
      <c r="AG160" s="29">
        <f>+IFERROR(LN(VLOOKUP(AG$115,Cartera!$C$89:$DG$127,Creditos2!$A160,0)/$A$1)," ")</f>
        <v>7.273205046304092</v>
      </c>
      <c r="AH160" s="29">
        <v>12.891805675331</v>
      </c>
      <c r="AI160" s="29">
        <f>+IFERROR(LN(VLOOKUP(AI$115,Cartera!$C$89:$DG$127,Creditos2!$A160,0)/$A$1)," ")</f>
        <v>10.156377760679113</v>
      </c>
      <c r="AJ160" s="29">
        <v>11.5988339176462</v>
      </c>
      <c r="AK160" s="29">
        <v>10.119235057129</v>
      </c>
      <c r="AL160" s="29">
        <v>12.203041122782899</v>
      </c>
      <c r="AM160" s="29">
        <v>11.7492754353823</v>
      </c>
      <c r="AN160" s="29">
        <v>8.4194071023422694</v>
      </c>
      <c r="AO160" s="29" t="str">
        <f>+IFERROR(LN(VLOOKUP(AO$115,Cartera!$C$89:$DG$127,Creditos2!$A160,0)/$A$1)," ")</f>
        <v xml:space="preserve"> </v>
      </c>
      <c r="AP160" s="29">
        <v>8.9574249301014195</v>
      </c>
      <c r="AQ160" s="29">
        <v>9.3578935892533508</v>
      </c>
      <c r="AR160" s="27"/>
      <c r="AS160" s="27"/>
      <c r="AT160" s="27"/>
      <c r="AU160" s="27"/>
      <c r="AV160" s="27"/>
    </row>
    <row r="161" spans="1:48" ht="16.5" x14ac:dyDescent="0.3">
      <c r="A161">
        <v>47</v>
      </c>
      <c r="B161" s="3">
        <v>41943</v>
      </c>
      <c r="C161" s="14">
        <v>17.086568659737999</v>
      </c>
      <c r="D161" s="14">
        <v>17.415350122652999</v>
      </c>
      <c r="E161" s="14">
        <v>16.773116560541698</v>
      </c>
      <c r="F161" s="29">
        <v>13.3471095295141</v>
      </c>
      <c r="G161" s="29">
        <v>12.671420582392001</v>
      </c>
      <c r="H161" s="29">
        <v>13.323080670031199</v>
      </c>
      <c r="I161" s="29">
        <v>13.706196428758901</v>
      </c>
      <c r="J161" s="29">
        <v>13.3002593627567</v>
      </c>
      <c r="K161" s="29">
        <v>13.4641314343303</v>
      </c>
      <c r="L161" s="29">
        <v>12.383147495531</v>
      </c>
      <c r="M161" s="29">
        <v>11.9566294166861</v>
      </c>
      <c r="N161" s="29">
        <v>10.9569852263475</v>
      </c>
      <c r="O161" s="29">
        <v>10.993263888466901</v>
      </c>
      <c r="P161" s="29">
        <v>13.1194730296494</v>
      </c>
      <c r="Q161" s="29" t="str">
        <f>+IFERROR(LN(VLOOKUP(Q$115,Cartera!$C$89:$DG$127,Creditos2!$A161,0)/$A$1)," ")</f>
        <v xml:space="preserve"> </v>
      </c>
      <c r="R161" s="29">
        <v>11.9928122789753</v>
      </c>
      <c r="S161" s="29">
        <v>13.585643997114801</v>
      </c>
      <c r="T161" s="29">
        <v>11.3766788263889</v>
      </c>
      <c r="U161" s="29">
        <f>+IFERROR(LN(VLOOKUP(U$115,Cartera!$C$89:$DG$127,Creditos2!$A161,0)/$A$1)," ")</f>
        <v>11.77296533782366</v>
      </c>
      <c r="V161" s="29">
        <v>7.9550042212856704</v>
      </c>
      <c r="W161" s="29">
        <f>+IFERROR(LN(VLOOKUP(W$115,Cartera!$C$89:$DG$127,Creditos2!$A161,0)/$A$1)," ")</f>
        <v>9.4388449218238453</v>
      </c>
      <c r="X161" s="29" t="str">
        <f>+IFERROR(LN(VLOOKUP(X$115,Cartera!$C$89:$DG$127,Creditos2!$A161,0)/$A$1)," ")</f>
        <v xml:space="preserve"> </v>
      </c>
      <c r="Y161" s="29">
        <v>12.785830842131899</v>
      </c>
      <c r="Z161" s="29" t="str">
        <f>+IFERROR(LN(VLOOKUP(Z$115,Cartera!$C$89:$DG$127,Creditos2!$A161,0)/$A$1)," ")</f>
        <v xml:space="preserve"> </v>
      </c>
      <c r="AA161" s="29">
        <v>9.0697672075718803</v>
      </c>
      <c r="AB161" s="29">
        <f>+IFERROR(LN(VLOOKUP(AB$115,Cartera!$C$89:$DG$127,Creditos2!$A161,0)/$A$1)," ")</f>
        <v>9.5176794795084643</v>
      </c>
      <c r="AC161" s="29">
        <v>9.9140296310366107</v>
      </c>
      <c r="AD161" s="29">
        <v>10.407610277778501</v>
      </c>
      <c r="AE161" s="29">
        <v>8.8726605509013297</v>
      </c>
      <c r="AF161" s="29">
        <f>+IFERROR(LN(VLOOKUP(AF$115,Cartera!$C$89:$DG$127,Creditos2!$A161,0)/$A$1)," ")</f>
        <v>5.7199567955763131</v>
      </c>
      <c r="AG161" s="29">
        <f>+IFERROR(LN(VLOOKUP(AG$115,Cartera!$C$89:$DG$127,Creditos2!$A161,0)/$A$1)," ")</f>
        <v>7.2808939735433107</v>
      </c>
      <c r="AH161" s="29">
        <v>12.9253333471411</v>
      </c>
      <c r="AI161" s="29">
        <f>+IFERROR(LN(VLOOKUP(AI$115,Cartera!$C$89:$DG$127,Creditos2!$A161,0)/$A$1)," ")</f>
        <v>10.171771058293249</v>
      </c>
      <c r="AJ161" s="29">
        <v>11.571217673075701</v>
      </c>
      <c r="AK161" s="29">
        <v>10.097018438557701</v>
      </c>
      <c r="AL161" s="29">
        <v>12.202257055076799</v>
      </c>
      <c r="AM161" s="29">
        <v>11.7410423298429</v>
      </c>
      <c r="AN161" s="29">
        <v>8.3979145312755303</v>
      </c>
      <c r="AO161" s="29" t="str">
        <f>+IFERROR(LN(VLOOKUP(AO$115,Cartera!$C$89:$DG$127,Creditos2!$A161,0)/$A$1)," ")</f>
        <v xml:space="preserve"> </v>
      </c>
      <c r="AP161" s="29">
        <v>8.9378234518603605</v>
      </c>
      <c r="AQ161" s="29">
        <v>9.3548618613599999</v>
      </c>
      <c r="AR161" s="27"/>
      <c r="AS161" s="27"/>
      <c r="AT161" s="27"/>
      <c r="AU161" s="27"/>
      <c r="AV161" s="27"/>
    </row>
    <row r="162" spans="1:48" ht="16.5" x14ac:dyDescent="0.3">
      <c r="A162">
        <v>48</v>
      </c>
      <c r="B162" s="3">
        <v>41973</v>
      </c>
      <c r="C162" s="14">
        <v>17.094260458170702</v>
      </c>
      <c r="D162" s="14">
        <v>17.4202258805397</v>
      </c>
      <c r="E162" s="14">
        <v>16.781922753756501</v>
      </c>
      <c r="F162" s="29">
        <v>13.3614246909287</v>
      </c>
      <c r="G162" s="29">
        <v>12.663477002039199</v>
      </c>
      <c r="H162" s="29">
        <v>13.346334993365501</v>
      </c>
      <c r="I162" s="29">
        <v>13.7035448377327</v>
      </c>
      <c r="J162" s="29">
        <v>13.299278670513299</v>
      </c>
      <c r="K162" s="29">
        <v>13.475088724805101</v>
      </c>
      <c r="L162" s="29">
        <v>12.3819222280351</v>
      </c>
      <c r="M162" s="29">
        <v>11.9535972392272</v>
      </c>
      <c r="N162" s="29">
        <v>10.948263336491101</v>
      </c>
      <c r="O162" s="29">
        <v>11.021987350569001</v>
      </c>
      <c r="P162" s="29">
        <v>13.129883215814701</v>
      </c>
      <c r="Q162" s="29" t="str">
        <f>+IFERROR(LN(VLOOKUP(Q$115,Cartera!$C$89:$DG$127,Creditos2!$A162,0)/$A$1)," ")</f>
        <v xml:space="preserve"> </v>
      </c>
      <c r="R162" s="29">
        <v>11.963544136350601</v>
      </c>
      <c r="S162" s="29">
        <v>13.5899429256141</v>
      </c>
      <c r="T162" s="29">
        <v>11.360316242367499</v>
      </c>
      <c r="U162" s="29">
        <f>+IFERROR(LN(VLOOKUP(U$115,Cartera!$C$89:$DG$127,Creditos2!$A162,0)/$A$1)," ")</f>
        <v>11.769889241943915</v>
      </c>
      <c r="V162" s="29">
        <v>7.8827938864032898</v>
      </c>
      <c r="W162" s="29">
        <f>+IFERROR(LN(VLOOKUP(W$115,Cartera!$C$89:$DG$127,Creditos2!$A162,0)/$A$1)," ")</f>
        <v>9.3600607364330752</v>
      </c>
      <c r="X162" s="29" t="str">
        <f>+IFERROR(LN(VLOOKUP(X$115,Cartera!$C$89:$DG$127,Creditos2!$A162,0)/$A$1)," ")</f>
        <v xml:space="preserve"> </v>
      </c>
      <c r="Y162" s="29">
        <v>12.744148621986101</v>
      </c>
      <c r="Z162" s="29" t="str">
        <f>+IFERROR(LN(VLOOKUP(Z$115,Cartera!$C$89:$DG$127,Creditos2!$A162,0)/$A$1)," ")</f>
        <v xml:space="preserve"> </v>
      </c>
      <c r="AA162" s="29">
        <v>9.04428066086356</v>
      </c>
      <c r="AB162" s="29">
        <f>+IFERROR(LN(VLOOKUP(AB$115,Cartera!$C$89:$DG$127,Creditos2!$A162,0)/$A$1)," ")</f>
        <v>9.5172779183865828</v>
      </c>
      <c r="AC162" s="29">
        <v>9.9137028061533794</v>
      </c>
      <c r="AD162" s="29">
        <v>10.403080248022899</v>
      </c>
      <c r="AE162" s="29">
        <v>8.8910328793156008</v>
      </c>
      <c r="AF162" s="29">
        <f>+IFERROR(LN(VLOOKUP(AF$115,Cartera!$C$89:$DG$127,Creditos2!$A162,0)/$A$1)," ")</f>
        <v>6.392474311562701</v>
      </c>
      <c r="AG162" s="29">
        <f>+IFERROR(LN(VLOOKUP(AG$115,Cartera!$C$89:$DG$127,Creditos2!$A162,0)/$A$1)," ")</f>
        <v>7.2376599174957974</v>
      </c>
      <c r="AH162" s="29">
        <v>12.946996203485799</v>
      </c>
      <c r="AI162" s="29">
        <f>+IFERROR(LN(VLOOKUP(AI$115,Cartera!$C$89:$DG$127,Creditos2!$A162,0)/$A$1)," ")</f>
        <v>10.174931034732209</v>
      </c>
      <c r="AJ162" s="29">
        <v>11.554086802494099</v>
      </c>
      <c r="AK162" s="29">
        <v>10.065060171989</v>
      </c>
      <c r="AL162" s="29">
        <v>12.1858515082204</v>
      </c>
      <c r="AM162" s="29">
        <v>11.7334506260831</v>
      </c>
      <c r="AN162" s="29">
        <v>8.3975614431602708</v>
      </c>
      <c r="AO162" s="29" t="str">
        <f>+IFERROR(LN(VLOOKUP(AO$115,Cartera!$C$89:$DG$127,Creditos2!$A162,0)/$A$1)," ")</f>
        <v xml:space="preserve"> </v>
      </c>
      <c r="AP162" s="29">
        <v>9.0688694035487103</v>
      </c>
      <c r="AQ162" s="29">
        <v>9.3482374863708309</v>
      </c>
      <c r="AR162" s="27"/>
      <c r="AS162" s="27"/>
      <c r="AT162" s="27"/>
      <c r="AU162" s="27"/>
      <c r="AV162" s="27"/>
    </row>
    <row r="163" spans="1:48" ht="16.5" x14ac:dyDescent="0.3">
      <c r="A163">
        <v>49</v>
      </c>
      <c r="B163" s="3">
        <v>42004</v>
      </c>
      <c r="C163" s="14">
        <v>17.106653249980099</v>
      </c>
      <c r="D163" s="14">
        <v>17.4344567647241</v>
      </c>
      <c r="E163" s="14">
        <v>16.823109668117802</v>
      </c>
      <c r="F163" s="29">
        <v>13.3840401185148</v>
      </c>
      <c r="G163" s="29">
        <v>12.662700932028301</v>
      </c>
      <c r="H163" s="29">
        <v>13.370939589339599</v>
      </c>
      <c r="I163" s="29">
        <v>13.745462480182001</v>
      </c>
      <c r="J163" s="29">
        <v>13.321267991488201</v>
      </c>
      <c r="K163" s="29">
        <v>13.4924287272573</v>
      </c>
      <c r="L163" s="29">
        <v>12.387794401995301</v>
      </c>
      <c r="M163" s="29">
        <v>11.954391237819101</v>
      </c>
      <c r="N163" s="29">
        <v>10.9285622763358</v>
      </c>
      <c r="O163" s="29">
        <v>11.037402521457601</v>
      </c>
      <c r="P163" s="29">
        <v>13.182797495206</v>
      </c>
      <c r="Q163" s="29" t="str">
        <f>+IFERROR(LN(VLOOKUP(Q$115,Cartera!$C$89:$DG$127,Creditos2!$A163,0)/$A$1)," ")</f>
        <v xml:space="preserve"> </v>
      </c>
      <c r="R163" s="29">
        <v>11.927118099232001</v>
      </c>
      <c r="S163" s="29">
        <v>13.5962851416571</v>
      </c>
      <c r="T163" s="29">
        <v>11.2864138613694</v>
      </c>
      <c r="U163" s="29">
        <f>+IFERROR(LN(VLOOKUP(U$115,Cartera!$C$89:$DG$127,Creditos2!$A163,0)/$A$1)," ")</f>
        <v>11.777310810829931</v>
      </c>
      <c r="V163" s="29">
        <v>7.8404933514238699</v>
      </c>
      <c r="W163" s="29">
        <f>+IFERROR(LN(VLOOKUP(W$115,Cartera!$C$89:$DG$127,Creditos2!$A163,0)/$A$1)," ")</f>
        <v>9.3246593578451087</v>
      </c>
      <c r="X163" s="29" t="str">
        <f>+IFERROR(LN(VLOOKUP(X$115,Cartera!$C$89:$DG$127,Creditos2!$A163,0)/$A$1)," ")</f>
        <v xml:space="preserve"> </v>
      </c>
      <c r="Y163" s="29">
        <v>12.727589638922501</v>
      </c>
      <c r="Z163" s="29" t="str">
        <f>+IFERROR(LN(VLOOKUP(Z$115,Cartera!$C$89:$DG$127,Creditos2!$A163,0)/$A$1)," ")</f>
        <v xml:space="preserve"> </v>
      </c>
      <c r="AA163" s="29">
        <v>9.0032334601614004</v>
      </c>
      <c r="AB163" s="29">
        <f>+IFERROR(LN(VLOOKUP(AB$115,Cartera!$C$89:$DG$127,Creditos2!$A163,0)/$A$1)," ")</f>
        <v>9.5160052477308259</v>
      </c>
      <c r="AC163" s="29">
        <v>9.8920529378398108</v>
      </c>
      <c r="AD163" s="29">
        <v>10.390910047127599</v>
      </c>
      <c r="AE163" s="29">
        <v>8.8892637208903107</v>
      </c>
      <c r="AF163" s="29">
        <f>+IFERROR(LN(VLOOKUP(AF$115,Cartera!$C$89:$DG$127,Creditos2!$A163,0)/$A$1)," ")</f>
        <v>6.8239340843089984</v>
      </c>
      <c r="AG163" s="29">
        <f>+IFERROR(LN(VLOOKUP(AG$115,Cartera!$C$89:$DG$127,Creditos2!$A163,0)/$A$1)," ")</f>
        <v>7.2026349862020878</v>
      </c>
      <c r="AH163" s="29">
        <v>12.965686025156399</v>
      </c>
      <c r="AI163" s="29">
        <f>+IFERROR(LN(VLOOKUP(AI$115,Cartera!$C$89:$DG$127,Creditos2!$A163,0)/$A$1)," ")</f>
        <v>10.182983779815135</v>
      </c>
      <c r="AJ163" s="29">
        <v>11.5586343407897</v>
      </c>
      <c r="AK163" s="29">
        <v>10.0741486594367</v>
      </c>
      <c r="AL163" s="29">
        <v>12.183992168399801</v>
      </c>
      <c r="AM163" s="29">
        <v>11.7259491019772</v>
      </c>
      <c r="AN163" s="29">
        <v>8.4102340968770903</v>
      </c>
      <c r="AO163" s="29" t="str">
        <f>+IFERROR(LN(VLOOKUP(AO$115,Cartera!$C$89:$DG$127,Creditos2!$A163,0)/$A$1)," ")</f>
        <v xml:space="preserve"> </v>
      </c>
      <c r="AP163" s="29">
        <v>9.2406669050594203</v>
      </c>
      <c r="AQ163" s="29">
        <v>9.3496643965240196</v>
      </c>
      <c r="AR163" s="27"/>
      <c r="AS163" s="27"/>
      <c r="AT163" s="27"/>
      <c r="AU163" s="27"/>
      <c r="AV163" s="27"/>
    </row>
    <row r="164" spans="1:48" ht="16.5" x14ac:dyDescent="0.3">
      <c r="A164">
        <v>50</v>
      </c>
      <c r="B164" s="3">
        <v>42035</v>
      </c>
      <c r="C164" s="14">
        <v>17.107972154417499</v>
      </c>
      <c r="D164" s="14">
        <v>17.446126210338502</v>
      </c>
      <c r="E164" s="14">
        <v>16.8495032717701</v>
      </c>
      <c r="F164" s="29">
        <v>13.413306283165999</v>
      </c>
      <c r="G164" s="29">
        <v>12.6762266478618</v>
      </c>
      <c r="H164" s="29">
        <v>13.3827901966732</v>
      </c>
      <c r="I164" s="29">
        <v>13.7601223829964</v>
      </c>
      <c r="J164" s="29">
        <v>13.326672497753799</v>
      </c>
      <c r="K164" s="29">
        <v>13.508821679938</v>
      </c>
      <c r="L164" s="29">
        <v>12.3914311976453</v>
      </c>
      <c r="M164" s="29">
        <v>11.957759795728499</v>
      </c>
      <c r="N164" s="29">
        <v>10.9006222474928</v>
      </c>
      <c r="O164" s="29">
        <v>11.087081139269699</v>
      </c>
      <c r="P164" s="29">
        <v>13.197731939362001</v>
      </c>
      <c r="Q164" s="29" t="str">
        <f>+IFERROR(LN(VLOOKUP(Q$115,Cartera!$C$89:$DG$127,Creditos2!$A164,0)/$A$1)," ")</f>
        <v xml:space="preserve"> </v>
      </c>
      <c r="R164" s="29">
        <v>11.929452122124999</v>
      </c>
      <c r="S164" s="29">
        <v>13.600655340531601</v>
      </c>
      <c r="T164" s="29">
        <v>11.271989162190099</v>
      </c>
      <c r="U164" s="29">
        <f>+IFERROR(LN(VLOOKUP(U$115,Cartera!$C$89:$DG$127,Creditos2!$A164,0)/$A$1)," ")</f>
        <v>11.756998912131477</v>
      </c>
      <c r="V164" s="29">
        <v>7.8323725228985497</v>
      </c>
      <c r="W164" s="29">
        <f>+IFERROR(LN(VLOOKUP(W$115,Cartera!$C$89:$DG$127,Creditos2!$A164,0)/$A$1)," ")</f>
        <v>9.3189026526097738</v>
      </c>
      <c r="X164" s="29" t="str">
        <f>+IFERROR(LN(VLOOKUP(X$115,Cartera!$C$89:$DG$127,Creditos2!$A164,0)/$A$1)," ")</f>
        <v xml:space="preserve"> </v>
      </c>
      <c r="Y164" s="29">
        <v>12.727153504982001</v>
      </c>
      <c r="Z164" s="29" t="str">
        <f>+IFERROR(LN(VLOOKUP(Z$115,Cartera!$C$89:$DG$127,Creditos2!$A164,0)/$A$1)," ")</f>
        <v xml:space="preserve"> </v>
      </c>
      <c r="AA164" s="29">
        <v>8.9710752535119305</v>
      </c>
      <c r="AB164" s="29">
        <f>+IFERROR(LN(VLOOKUP(AB$115,Cartera!$C$89:$DG$127,Creditos2!$A164,0)/$A$1)," ")</f>
        <v>9.5415752956424953</v>
      </c>
      <c r="AC164" s="29">
        <v>9.8715773525762405</v>
      </c>
      <c r="AD164" s="29">
        <v>10.3754354257415</v>
      </c>
      <c r="AE164" s="29">
        <v>8.9531751291951505</v>
      </c>
      <c r="AF164" s="29">
        <f>+IFERROR(LN(VLOOKUP(AF$115,Cartera!$C$89:$DG$127,Creditos2!$A164,0)/$A$1)," ")</f>
        <v>7.0426045390877112</v>
      </c>
      <c r="AG164" s="29">
        <f>+IFERROR(LN(VLOOKUP(AG$115,Cartera!$C$89:$DG$127,Creditos2!$A164,0)/$A$1)," ")</f>
        <v>7.1674873052251717</v>
      </c>
      <c r="AH164" s="29">
        <v>12.985737993385101</v>
      </c>
      <c r="AI164" s="29">
        <f>+IFERROR(LN(VLOOKUP(AI$115,Cartera!$C$89:$DG$127,Creditos2!$A164,0)/$A$1)," ")</f>
        <v>10.189828443130464</v>
      </c>
      <c r="AJ164" s="29">
        <v>11.5605697654444</v>
      </c>
      <c r="AK164" s="29">
        <v>10.083854643576</v>
      </c>
      <c r="AL164" s="29">
        <v>12.1935200538483</v>
      </c>
      <c r="AM164" s="29">
        <v>11.7303121171139</v>
      </c>
      <c r="AN164" s="29">
        <v>8.4014795370984601</v>
      </c>
      <c r="AO164" s="29" t="str">
        <f>+IFERROR(LN(VLOOKUP(AO$115,Cartera!$C$89:$DG$127,Creditos2!$A164,0)/$A$1)," ")</f>
        <v xml:space="preserve"> </v>
      </c>
      <c r="AP164" s="29">
        <v>9.3507737394372796</v>
      </c>
      <c r="AQ164" s="29">
        <v>9.3908398132222608</v>
      </c>
      <c r="AR164" s="27"/>
      <c r="AS164" s="27"/>
      <c r="AT164" s="27"/>
      <c r="AU164" s="27"/>
      <c r="AV164" s="27"/>
    </row>
    <row r="165" spans="1:48" ht="16.5" x14ac:dyDescent="0.3">
      <c r="A165">
        <v>51</v>
      </c>
      <c r="B165" s="3">
        <v>42063</v>
      </c>
      <c r="C165" s="14">
        <v>17.1250346543654</v>
      </c>
      <c r="D165" s="14">
        <v>17.459900711077601</v>
      </c>
      <c r="E165" s="14">
        <v>16.862425635889199</v>
      </c>
      <c r="F165" s="29">
        <v>13.450543544174099</v>
      </c>
      <c r="G165" s="29">
        <v>12.6722005435723</v>
      </c>
      <c r="H165" s="29">
        <v>13.3978993326898</v>
      </c>
      <c r="I165" s="29">
        <v>13.7534463437794</v>
      </c>
      <c r="J165" s="29">
        <v>13.344759851082999</v>
      </c>
      <c r="K165" s="29">
        <v>13.5340290341125</v>
      </c>
      <c r="L165" s="29">
        <v>12.4037327408954</v>
      </c>
      <c r="M165" s="29">
        <v>11.937227365291699</v>
      </c>
      <c r="N165" s="29">
        <v>10.864054316337899</v>
      </c>
      <c r="O165" s="29">
        <v>11.070362590585599</v>
      </c>
      <c r="P165" s="29">
        <v>13.189165421238901</v>
      </c>
      <c r="Q165" s="29" t="str">
        <f>+IFERROR(LN(VLOOKUP(Q$115,Cartera!$C$89:$DG$127,Creditos2!$A165,0)/$A$1)," ")</f>
        <v xml:space="preserve"> </v>
      </c>
      <c r="R165" s="29">
        <v>11.9008125665063</v>
      </c>
      <c r="S165" s="29">
        <v>13.564615043009001</v>
      </c>
      <c r="T165" s="29">
        <v>11.227593263443</v>
      </c>
      <c r="U165" s="29">
        <f>+IFERROR(LN(VLOOKUP(U$115,Cartera!$C$89:$DG$127,Creditos2!$A165,0)/$A$1)," ")</f>
        <v>11.713096400473171</v>
      </c>
      <c r="V165" s="29">
        <v>8.5963793554722194</v>
      </c>
      <c r="W165" s="29">
        <f>+IFERROR(LN(VLOOKUP(W$115,Cartera!$C$89:$DG$127,Creditos2!$A165,0)/$A$1)," ")</f>
        <v>9.3917920772256203</v>
      </c>
      <c r="X165" s="29" t="str">
        <f>+IFERROR(LN(VLOOKUP(X$115,Cartera!$C$89:$DG$127,Creditos2!$A165,0)/$A$1)," ")</f>
        <v xml:space="preserve"> </v>
      </c>
      <c r="Y165" s="29">
        <v>12.7129442785081</v>
      </c>
      <c r="Z165" s="29" t="str">
        <f>+IFERROR(LN(VLOOKUP(Z$115,Cartera!$C$89:$DG$127,Creditos2!$A165,0)/$A$1)," ")</f>
        <v xml:space="preserve"> </v>
      </c>
      <c r="AA165" s="29">
        <v>8.95273229430755</v>
      </c>
      <c r="AB165" s="29">
        <f>+IFERROR(LN(VLOOKUP(AB$115,Cartera!$C$89:$DG$127,Creditos2!$A165,0)/$A$1)," ")</f>
        <v>9.5370150106442502</v>
      </c>
      <c r="AC165" s="29">
        <v>9.8164850136050106</v>
      </c>
      <c r="AD165" s="29">
        <v>10.3536911110661</v>
      </c>
      <c r="AE165" s="29">
        <v>8.9587096878716306</v>
      </c>
      <c r="AF165" s="29">
        <f>+IFERROR(LN(VLOOKUP(AF$115,Cartera!$C$89:$DG$127,Creditos2!$A165,0)/$A$1)," ")</f>
        <v>7.3962516584016251</v>
      </c>
      <c r="AG165" s="29">
        <f>+IFERROR(LN(VLOOKUP(AG$115,Cartera!$C$89:$DG$127,Creditos2!$A165,0)/$A$1)," ")</f>
        <v>7.1513343631478978</v>
      </c>
      <c r="AH165" s="29">
        <v>13.001115128824299</v>
      </c>
      <c r="AI165" s="29">
        <f>+IFERROR(LN(VLOOKUP(AI$115,Cartera!$C$89:$DG$127,Creditos2!$A165,0)/$A$1)," ")</f>
        <v>10.187730897836945</v>
      </c>
      <c r="AJ165" s="29">
        <v>11.525162279944199</v>
      </c>
      <c r="AK165" s="29">
        <v>10.111220199918201</v>
      </c>
      <c r="AL165" s="29">
        <v>12.204428838025599</v>
      </c>
      <c r="AM165" s="29">
        <v>11.7235566294046</v>
      </c>
      <c r="AN165" s="29">
        <v>8.3777631089037303</v>
      </c>
      <c r="AO165" s="29" t="str">
        <f>+IFERROR(LN(VLOOKUP(AO$115,Cartera!$C$89:$DG$127,Creditos2!$A165,0)/$A$1)," ")</f>
        <v xml:space="preserve"> </v>
      </c>
      <c r="AP165" s="29">
        <v>9.5485305643987406</v>
      </c>
      <c r="AQ165" s="29">
        <v>9.4437942881385304</v>
      </c>
      <c r="AR165" s="27"/>
      <c r="AS165" s="27"/>
      <c r="AT165" s="27"/>
      <c r="AU165" s="27"/>
      <c r="AV165" s="27"/>
    </row>
    <row r="166" spans="1:48" ht="16.5" x14ac:dyDescent="0.3">
      <c r="A166">
        <v>52</v>
      </c>
      <c r="B166" s="3">
        <v>42094</v>
      </c>
      <c r="C166" s="14">
        <v>17.131820207174499</v>
      </c>
      <c r="D166" s="14">
        <v>17.477496653693901</v>
      </c>
      <c r="E166" s="14">
        <v>16.783914180180599</v>
      </c>
      <c r="F166" s="29">
        <v>13.467694595947</v>
      </c>
      <c r="G166" s="29">
        <v>12.6516729028118</v>
      </c>
      <c r="H166" s="29">
        <v>13.4099433345399</v>
      </c>
      <c r="I166" s="29">
        <v>13.7674303183242</v>
      </c>
      <c r="J166" s="29">
        <v>13.3469231325385</v>
      </c>
      <c r="K166" s="29">
        <v>13.538748808930199</v>
      </c>
      <c r="L166" s="29">
        <v>12.414967893365599</v>
      </c>
      <c r="M166" s="29">
        <v>11.9351262009873</v>
      </c>
      <c r="N166" s="29">
        <v>10.850572570247699</v>
      </c>
      <c r="O166" s="29">
        <v>11.0679058066852</v>
      </c>
      <c r="P166" s="29">
        <v>13.188844667145901</v>
      </c>
      <c r="Q166" s="29" t="str">
        <f>+IFERROR(LN(VLOOKUP(Q$115,Cartera!$C$89:$DG$127,Creditos2!$A166,0)/$A$1)," ")</f>
        <v xml:space="preserve"> </v>
      </c>
      <c r="R166" s="29">
        <v>11.902888497500401</v>
      </c>
      <c r="S166" s="29">
        <v>13.9914443682606</v>
      </c>
      <c r="T166" s="29">
        <v>11.2039871682484</v>
      </c>
      <c r="U166" s="29">
        <f>+IFERROR(LN(VLOOKUP(U$115,Cartera!$C$89:$DG$127,Creditos2!$A166,0)/$A$1)," ")</f>
        <v>11.776863241356725</v>
      </c>
      <c r="V166" s="29">
        <v>8.4670920496147701</v>
      </c>
      <c r="W166" s="29">
        <f>+IFERROR(LN(VLOOKUP(W$115,Cartera!$C$89:$DG$127,Creditos2!$A166,0)/$A$1)," ")</f>
        <v>9.3906674745011696</v>
      </c>
      <c r="X166" s="29" t="str">
        <f>+IFERROR(LN(VLOOKUP(X$115,Cartera!$C$89:$DG$127,Creditos2!$A166,0)/$A$1)," ")</f>
        <v xml:space="preserve"> </v>
      </c>
      <c r="Y166" s="29">
        <v>12.7385645347322</v>
      </c>
      <c r="Z166" s="29" t="str">
        <f>+IFERROR(LN(VLOOKUP(Z$115,Cartera!$C$89:$DG$127,Creditos2!$A166,0)/$A$1)," ")</f>
        <v xml:space="preserve"> </v>
      </c>
      <c r="AA166" s="29">
        <v>8.9149785945546007</v>
      </c>
      <c r="AB166" s="29">
        <f>+IFERROR(LN(VLOOKUP(AB$115,Cartera!$C$89:$DG$127,Creditos2!$A166,0)/$A$1)," ")</f>
        <v>9.4960547062003187</v>
      </c>
      <c r="AC166" s="29">
        <v>9.7734380831051606</v>
      </c>
      <c r="AD166" s="29">
        <v>10.3098430731511</v>
      </c>
      <c r="AE166" s="29">
        <v>8.9732532123279505</v>
      </c>
      <c r="AF166" s="29">
        <f>+IFERROR(LN(VLOOKUP(AF$115,Cartera!$C$89:$DG$127,Creditos2!$A166,0)/$A$1)," ")</f>
        <v>7.4756026372478814</v>
      </c>
      <c r="AG166" s="29">
        <f>+IFERROR(LN(VLOOKUP(AG$115,Cartera!$C$89:$DG$127,Creditos2!$A166,0)/$A$1)," ")</f>
        <v>7.131881930894556</v>
      </c>
      <c r="AH166" s="29"/>
      <c r="AI166" s="29">
        <f>+IFERROR(LN(VLOOKUP(AI$115,Cartera!$C$89:$DG$127,Creditos2!$A166,0)/$A$1)," ")</f>
        <v>10.182609424921305</v>
      </c>
      <c r="AJ166" s="29">
        <v>11.461790743263</v>
      </c>
      <c r="AK166" s="29">
        <v>10.1585019988787</v>
      </c>
      <c r="AL166" s="29">
        <v>12.2001207645403</v>
      </c>
      <c r="AM166" s="29">
        <v>11.721652923524401</v>
      </c>
      <c r="AN166" s="29">
        <v>8.4768650842316209</v>
      </c>
      <c r="AO166" s="29" t="str">
        <f>+IFERROR(LN(VLOOKUP(AO$115,Cartera!$C$89:$DG$127,Creditos2!$A166,0)/$A$1)," ")</f>
        <v xml:space="preserve"> </v>
      </c>
      <c r="AP166" s="29">
        <v>9.5385871406335703</v>
      </c>
      <c r="AQ166" s="29">
        <v>9.4831359192013505</v>
      </c>
      <c r="AR166" s="27"/>
      <c r="AS166" s="27"/>
      <c r="AT166" s="27"/>
      <c r="AU166" s="27"/>
      <c r="AV166" s="27"/>
    </row>
    <row r="167" spans="1:48" ht="16.5" x14ac:dyDescent="0.3">
      <c r="A167">
        <v>53</v>
      </c>
      <c r="B167" s="3">
        <v>42124</v>
      </c>
      <c r="C167" s="14">
        <v>17.1495265797714</v>
      </c>
      <c r="D167" s="14">
        <v>17.488442275600399</v>
      </c>
      <c r="E167" s="14">
        <v>16.790154023464599</v>
      </c>
      <c r="F167" s="29">
        <v>13.473989771071</v>
      </c>
      <c r="G167" s="29">
        <v>12.6493458804862</v>
      </c>
      <c r="H167" s="29">
        <v>13.4313852597737</v>
      </c>
      <c r="I167" s="29">
        <v>13.7869584090147</v>
      </c>
      <c r="J167" s="29">
        <v>13.3599478015524</v>
      </c>
      <c r="K167" s="29">
        <v>13.5589370029943</v>
      </c>
      <c r="L167" s="29">
        <v>12.4277334127231</v>
      </c>
      <c r="M167" s="29">
        <v>11.942961540874199</v>
      </c>
      <c r="N167" s="29">
        <v>10.813839775821499</v>
      </c>
      <c r="O167" s="29">
        <v>11.079538290552</v>
      </c>
      <c r="P167" s="29">
        <v>13.1833624461137</v>
      </c>
      <c r="Q167" s="29" t="str">
        <f>+IFERROR(LN(VLOOKUP(Q$115,Cartera!$C$89:$DG$127,Creditos2!$A167,0)/$A$1)," ")</f>
        <v xml:space="preserve"> </v>
      </c>
      <c r="R167" s="29">
        <v>11.912582532175101</v>
      </c>
      <c r="S167" s="29">
        <v>13.9741922290362</v>
      </c>
      <c r="T167" s="29">
        <v>11.188668060584</v>
      </c>
      <c r="U167" s="29">
        <f>+IFERROR(LN(VLOOKUP(U$115,Cartera!$C$89:$DG$127,Creditos2!$A167,0)/$A$1)," ")</f>
        <v>11.84132168460695</v>
      </c>
      <c r="V167" s="29">
        <v>8.3702282911388703</v>
      </c>
      <c r="W167" s="29">
        <f>+IFERROR(LN(VLOOKUP(W$115,Cartera!$C$89:$DG$127,Creditos2!$A167,0)/$A$1)," ")</f>
        <v>9.3591040887085057</v>
      </c>
      <c r="X167" s="29" t="str">
        <f>+IFERROR(LN(VLOOKUP(X$115,Cartera!$C$89:$DG$127,Creditos2!$A167,0)/$A$1)," ")</f>
        <v xml:space="preserve"> </v>
      </c>
      <c r="Y167" s="29">
        <v>12.749342688760199</v>
      </c>
      <c r="Z167" s="29" t="str">
        <f>+IFERROR(LN(VLOOKUP(Z$115,Cartera!$C$89:$DG$127,Creditos2!$A167,0)/$A$1)," ")</f>
        <v xml:space="preserve"> </v>
      </c>
      <c r="AA167" s="29">
        <v>8.9046827729623299</v>
      </c>
      <c r="AB167" s="29">
        <f>+IFERROR(LN(VLOOKUP(AB$115,Cartera!$C$89:$DG$127,Creditos2!$A167,0)/$A$1)," ")</f>
        <v>9.510018818083509</v>
      </c>
      <c r="AC167" s="29">
        <v>9.7299946626926896</v>
      </c>
      <c r="AD167" s="29">
        <v>10.2111063083009</v>
      </c>
      <c r="AE167" s="29">
        <v>9.0112390490068996</v>
      </c>
      <c r="AF167" s="29">
        <f>+IFERROR(LN(VLOOKUP(AF$115,Cartera!$C$89:$DG$127,Creditos2!$A167,0)/$A$1)," ")</f>
        <v>7.5952643502326964</v>
      </c>
      <c r="AG167" s="29">
        <f>+IFERROR(LN(VLOOKUP(AG$115,Cartera!$C$89:$DG$127,Creditos2!$A167,0)/$A$1)," ")</f>
        <v>7.1124530602928262</v>
      </c>
      <c r="AH167" s="29"/>
      <c r="AI167" s="29">
        <f>+IFERROR(LN(VLOOKUP(AI$115,Cartera!$C$89:$DG$127,Creditos2!$A167,0)/$A$1)," ")</f>
        <v>10.180141461974793</v>
      </c>
      <c r="AJ167" s="29">
        <v>11.404910601259299</v>
      </c>
      <c r="AK167" s="29">
        <v>10.1941805026163</v>
      </c>
      <c r="AL167" s="29">
        <v>12.202036957088801</v>
      </c>
      <c r="AM167" s="29">
        <v>11.7145041799574</v>
      </c>
      <c r="AN167" s="29">
        <v>8.5305961094271794</v>
      </c>
      <c r="AO167" s="29" t="str">
        <f>+IFERROR(LN(VLOOKUP(AO$115,Cartera!$C$89:$DG$127,Creditos2!$A167,0)/$A$1)," ")</f>
        <v xml:space="preserve"> </v>
      </c>
      <c r="AP167" s="29">
        <v>9.4705491288997994</v>
      </c>
      <c r="AQ167" s="29">
        <v>9.5126600001418709</v>
      </c>
      <c r="AR167" s="27"/>
      <c r="AS167" s="27"/>
      <c r="AT167" s="27"/>
      <c r="AU167" s="27"/>
      <c r="AV167" s="27"/>
    </row>
    <row r="168" spans="1:48" ht="16.5" x14ac:dyDescent="0.3">
      <c r="A168">
        <v>54</v>
      </c>
      <c r="B168" s="3">
        <v>42155</v>
      </c>
      <c r="C168" s="14">
        <v>17.157998364663801</v>
      </c>
      <c r="D168" s="14">
        <v>17.493112545756201</v>
      </c>
      <c r="E168" s="14">
        <v>16.766689437831399</v>
      </c>
      <c r="F168" s="29">
        <v>13.4895064870892</v>
      </c>
      <c r="G168" s="29">
        <v>12.6446438330047</v>
      </c>
      <c r="H168" s="29">
        <v>13.440844402569599</v>
      </c>
      <c r="I168" s="29">
        <v>13.7957168968308</v>
      </c>
      <c r="J168" s="29">
        <v>13.3718160478575</v>
      </c>
      <c r="K168" s="29">
        <v>13.5672311503484</v>
      </c>
      <c r="L168" s="29">
        <v>12.433104593932599</v>
      </c>
      <c r="M168" s="29">
        <v>11.9315411178474</v>
      </c>
      <c r="N168" s="29">
        <v>10.8680897469981</v>
      </c>
      <c r="O168" s="29">
        <v>11.0648097779109</v>
      </c>
      <c r="P168" s="29">
        <v>13.1750322327389</v>
      </c>
      <c r="Q168" s="29" t="str">
        <f>+IFERROR(LN(VLOOKUP(Q$115,Cartera!$C$89:$DG$127,Creditos2!$A168,0)/$A$1)," ")</f>
        <v xml:space="preserve"> </v>
      </c>
      <c r="R168" s="29">
        <v>11.8964519281925</v>
      </c>
      <c r="S168" s="29">
        <v>13.962495146227401</v>
      </c>
      <c r="T168" s="29">
        <v>11.1944683914972</v>
      </c>
      <c r="U168" s="29">
        <f>+IFERROR(LN(VLOOKUP(U$115,Cartera!$C$89:$DG$127,Creditos2!$A168,0)/$A$1)," ")</f>
        <v>11.859978773443245</v>
      </c>
      <c r="V168" s="29">
        <v>8.4196127000930705</v>
      </c>
      <c r="W168" s="29">
        <f>+IFERROR(LN(VLOOKUP(W$115,Cartera!$C$89:$DG$127,Creditos2!$A168,0)/$A$1)," ")</f>
        <v>9.3376431674755072</v>
      </c>
      <c r="X168" s="29" t="str">
        <f>+IFERROR(LN(VLOOKUP(X$115,Cartera!$C$89:$DG$127,Creditos2!$A168,0)/$A$1)," ")</f>
        <v xml:space="preserve"> </v>
      </c>
      <c r="Y168" s="29">
        <v>12.7488462232134</v>
      </c>
      <c r="Z168" s="29" t="str">
        <f>+IFERROR(LN(VLOOKUP(Z$115,Cartera!$C$89:$DG$127,Creditos2!$A168,0)/$A$1)," ")</f>
        <v xml:space="preserve"> </v>
      </c>
      <c r="AA168" s="29">
        <v>8.9006368907565694</v>
      </c>
      <c r="AB168" s="29">
        <f>+IFERROR(LN(VLOOKUP(AB$115,Cartera!$C$89:$DG$127,Creditos2!$A168,0)/$A$1)," ")</f>
        <v>9.5319091785688652</v>
      </c>
      <c r="AC168" s="29">
        <v>9.7211933894852596</v>
      </c>
      <c r="AD168" s="29">
        <v>10.044908939785</v>
      </c>
      <c r="AE168" s="29">
        <v>9.0060818064513803</v>
      </c>
      <c r="AF168" s="29">
        <f>+IFERROR(LN(VLOOKUP(AF$115,Cartera!$C$89:$DG$127,Creditos2!$A168,0)/$A$1)," ")</f>
        <v>7.7176544127044489</v>
      </c>
      <c r="AG168" s="29">
        <f>+IFERROR(LN(VLOOKUP(AG$115,Cartera!$C$89:$DG$127,Creditos2!$A168,0)/$A$1)," ")</f>
        <v>7.0986060087477592</v>
      </c>
      <c r="AH168" s="29"/>
      <c r="AI168" s="29">
        <f>+IFERROR(LN(VLOOKUP(AI$115,Cartera!$C$89:$DG$127,Creditos2!$A168,0)/$A$1)," ")</f>
        <v>10.167623184129191</v>
      </c>
      <c r="AJ168" s="29">
        <v>11.345553054470001</v>
      </c>
      <c r="AK168" s="29">
        <v>10.2135978460326</v>
      </c>
      <c r="AL168" s="29">
        <v>12.199031177661</v>
      </c>
      <c r="AM168" s="29">
        <v>11.718323495002799</v>
      </c>
      <c r="AN168" s="29">
        <v>8.5774037931213698</v>
      </c>
      <c r="AO168" s="29" t="str">
        <f>+IFERROR(LN(VLOOKUP(AO$115,Cartera!$C$89:$DG$127,Creditos2!$A168,0)/$A$1)," ")</f>
        <v xml:space="preserve"> </v>
      </c>
      <c r="AP168" s="29">
        <v>9.8246784079232601</v>
      </c>
      <c r="AQ168" s="29">
        <v>9.5401957273258304</v>
      </c>
      <c r="AR168" s="27"/>
      <c r="AS168" s="27"/>
      <c r="AT168" s="27"/>
      <c r="AU168" s="27"/>
      <c r="AV168" s="27"/>
    </row>
    <row r="169" spans="1:48" ht="16.5" x14ac:dyDescent="0.3">
      <c r="A169">
        <v>55</v>
      </c>
      <c r="B169" s="3">
        <v>42185</v>
      </c>
      <c r="C169" s="14">
        <v>17.1592945449271</v>
      </c>
      <c r="D169" s="14">
        <v>17.503541438877001</v>
      </c>
      <c r="E169" s="14">
        <v>16.771005499572599</v>
      </c>
      <c r="F169" s="29">
        <v>13.5039801351487</v>
      </c>
      <c r="G169" s="29">
        <v>12.655163607546999</v>
      </c>
      <c r="H169" s="29">
        <v>13.434894721751901</v>
      </c>
      <c r="I169" s="29">
        <v>13.8041012768897</v>
      </c>
      <c r="J169" s="29">
        <v>13.383055276509101</v>
      </c>
      <c r="K169" s="29">
        <v>13.588267025724001</v>
      </c>
      <c r="L169" s="29">
        <v>12.438139128873001</v>
      </c>
      <c r="M169" s="29">
        <v>11.9352948771706</v>
      </c>
      <c r="N169" s="29">
        <v>10.8889971976363</v>
      </c>
      <c r="O169" s="29">
        <v>11.059235074240201</v>
      </c>
      <c r="P169" s="29">
        <v>13.170931870022001</v>
      </c>
      <c r="Q169" s="29" t="str">
        <f>+IFERROR(LN(VLOOKUP(Q$115,Cartera!$C$89:$DG$127,Creditos2!$A169,0)/$A$1)," ")</f>
        <v xml:space="preserve"> </v>
      </c>
      <c r="R169" s="29">
        <v>11.878988886454</v>
      </c>
      <c r="S169" s="29">
        <v>13.9677948601114</v>
      </c>
      <c r="T169" s="29">
        <v>11.1425053070988</v>
      </c>
      <c r="U169" s="29">
        <f>+IFERROR(LN(VLOOKUP(U$115,Cartera!$C$89:$DG$127,Creditos2!$A169,0)/$A$1)," ")</f>
        <v>11.872559502041264</v>
      </c>
      <c r="V169" s="29">
        <v>7.4888347499031402</v>
      </c>
      <c r="W169" s="29">
        <f>+IFERROR(LN(VLOOKUP(W$115,Cartera!$C$89:$DG$127,Creditos2!$A169,0)/$A$1)," ")</f>
        <v>9.269408356036946</v>
      </c>
      <c r="X169" s="29" t="str">
        <f>+IFERROR(LN(VLOOKUP(X$115,Cartera!$C$89:$DG$127,Creditos2!$A169,0)/$A$1)," ")</f>
        <v xml:space="preserve"> </v>
      </c>
      <c r="Y169" s="29"/>
      <c r="Z169" s="29" t="str">
        <f>+IFERROR(LN(VLOOKUP(Z$115,Cartera!$C$89:$DG$127,Creditos2!$A169,0)/$A$1)," ")</f>
        <v xml:space="preserve"> </v>
      </c>
      <c r="AA169" s="29">
        <v>8.8823710862742296</v>
      </c>
      <c r="AB169" s="29">
        <f>+IFERROR(LN(VLOOKUP(AB$115,Cartera!$C$89:$DG$127,Creditos2!$A169,0)/$A$1)," ")</f>
        <v>9.5190338438058966</v>
      </c>
      <c r="AC169" s="29">
        <v>9.7250759989382995</v>
      </c>
      <c r="AD169" s="29">
        <v>10.15385930861</v>
      </c>
      <c r="AE169" s="29">
        <v>9.0456563781254005</v>
      </c>
      <c r="AF169" s="29">
        <f>+IFERROR(LN(VLOOKUP(AF$115,Cartera!$C$89:$DG$127,Creditos2!$A169,0)/$A$1)," ")</f>
        <v>7.7566061499667285</v>
      </c>
      <c r="AG169" s="29">
        <f>+IFERROR(LN(VLOOKUP(AG$115,Cartera!$C$89:$DG$127,Creditos2!$A169,0)/$A$1)," ")</f>
        <v>6.9753262600618759</v>
      </c>
      <c r="AH169" s="29"/>
      <c r="AI169" s="29">
        <f>+IFERROR(LN(VLOOKUP(AI$115,Cartera!$C$89:$DG$127,Creditos2!$A169,0)/$A$1)," ")</f>
        <v>10.154454552693094</v>
      </c>
      <c r="AJ169" s="29">
        <v>11.2866286583324</v>
      </c>
      <c r="AK169" s="29">
        <v>10.2227330492451</v>
      </c>
      <c r="AL169" s="29">
        <v>12.1992482185832</v>
      </c>
      <c r="AM169" s="29">
        <v>11.723756109658799</v>
      </c>
      <c r="AN169" s="29">
        <v>8.6016198399491994</v>
      </c>
      <c r="AO169" s="29" t="str">
        <f>+IFERROR(LN(VLOOKUP(AO$115,Cartera!$C$89:$DG$127,Creditos2!$A169,0)/$A$1)," ")</f>
        <v xml:space="preserve"> </v>
      </c>
      <c r="AP169" s="29">
        <v>9.6924245210925495</v>
      </c>
      <c r="AQ169" s="29">
        <v>9.56802209761873</v>
      </c>
      <c r="AR169" s="27"/>
      <c r="AS169" s="27"/>
      <c r="AT169" s="27"/>
      <c r="AU169" s="27"/>
      <c r="AV169" s="27"/>
    </row>
    <row r="170" spans="1:48" ht="16.5" x14ac:dyDescent="0.3">
      <c r="A170">
        <v>56</v>
      </c>
      <c r="B170" s="3">
        <v>42216</v>
      </c>
      <c r="C170" s="14">
        <v>17.166932396224901</v>
      </c>
      <c r="D170" s="14">
        <v>17.518145568931399</v>
      </c>
      <c r="E170" s="14">
        <v>16.819234421194199</v>
      </c>
      <c r="F170" s="29">
        <v>13.515741840201599</v>
      </c>
      <c r="G170" s="29">
        <v>12.7006808678381</v>
      </c>
      <c r="H170" s="29">
        <v>13.455251665556499</v>
      </c>
      <c r="I170" s="29">
        <v>13.846612190903199</v>
      </c>
      <c r="J170" s="29">
        <v>13.3918421744658</v>
      </c>
      <c r="K170" s="29">
        <v>13.6012027716991</v>
      </c>
      <c r="L170" s="29">
        <v>12.444528969969401</v>
      </c>
      <c r="M170" s="29">
        <v>11.9442303155912</v>
      </c>
      <c r="N170" s="29">
        <v>10.8803347102834</v>
      </c>
      <c r="O170" s="29">
        <v>11.014895748431501</v>
      </c>
      <c r="P170" s="29">
        <v>13.1581423418226</v>
      </c>
      <c r="Q170" s="29" t="str">
        <f>+IFERROR(LN(VLOOKUP(Q$115,Cartera!$C$89:$DG$127,Creditos2!$A170,0)/$A$1)," ")</f>
        <v xml:space="preserve"> </v>
      </c>
      <c r="R170" s="29">
        <v>11.877085617619301</v>
      </c>
      <c r="S170" s="29">
        <v>13.977245357011499</v>
      </c>
      <c r="T170" s="29">
        <v>11.161808089693601</v>
      </c>
      <c r="U170" s="29">
        <f>+IFERROR(LN(VLOOKUP(U$115,Cartera!$C$89:$DG$127,Creditos2!$A170,0)/$A$1)," ")</f>
        <v>11.865926683144474</v>
      </c>
      <c r="V170" s="29">
        <v>7.3806442297822503</v>
      </c>
      <c r="W170" s="29">
        <f>+IFERROR(LN(VLOOKUP(W$115,Cartera!$C$89:$DG$127,Creditos2!$A170,0)/$A$1)," ")</f>
        <v>9.2670807417256533</v>
      </c>
      <c r="X170" s="29" t="str">
        <f>+IFERROR(LN(VLOOKUP(X$115,Cartera!$C$89:$DG$127,Creditos2!$A170,0)/$A$1)," ")</f>
        <v xml:space="preserve"> </v>
      </c>
      <c r="Y170" s="29"/>
      <c r="Z170" s="29" t="str">
        <f>+IFERROR(LN(VLOOKUP(Z$115,Cartera!$C$89:$DG$127,Creditos2!$A170,0)/$A$1)," ")</f>
        <v xml:space="preserve"> </v>
      </c>
      <c r="AA170" s="29">
        <v>8.8763369794445506</v>
      </c>
      <c r="AB170" s="29">
        <f>+IFERROR(LN(VLOOKUP(AB$115,Cartera!$C$89:$DG$127,Creditos2!$A170,0)/$A$1)," ")</f>
        <v>9.4687157529538286</v>
      </c>
      <c r="AC170" s="29">
        <v>9.7239207147750903</v>
      </c>
      <c r="AD170" s="29">
        <v>10.2182666417185</v>
      </c>
      <c r="AE170" s="29">
        <v>9.0230089089871903</v>
      </c>
      <c r="AF170" s="29">
        <f>+IFERROR(LN(VLOOKUP(AF$115,Cartera!$C$89:$DG$127,Creditos2!$A170,0)/$A$1)," ")</f>
        <v>7.8802935679921946</v>
      </c>
      <c r="AG170" s="29">
        <f>+IFERROR(LN(VLOOKUP(AG$115,Cartera!$C$89:$DG$127,Creditos2!$A170,0)/$A$1)," ")</f>
        <v>6.9128046195785977</v>
      </c>
      <c r="AH170" s="29"/>
      <c r="AI170" s="29">
        <f>+IFERROR(LN(VLOOKUP(AI$115,Cartera!$C$89:$DG$127,Creditos2!$A170,0)/$A$1)," ")</f>
        <v>10.143088280971106</v>
      </c>
      <c r="AJ170" s="29">
        <v>11.199981800152999</v>
      </c>
      <c r="AK170" s="29">
        <v>10.192652117488899</v>
      </c>
      <c r="AL170" s="29">
        <v>12.2074330243875</v>
      </c>
      <c r="AM170" s="29">
        <v>11.728000258834699</v>
      </c>
      <c r="AN170" s="29">
        <v>8.6355249955076907</v>
      </c>
      <c r="AO170" s="29" t="str">
        <f>+IFERROR(LN(VLOOKUP(AO$115,Cartera!$C$89:$DG$127,Creditos2!$A170,0)/$A$1)," ")</f>
        <v xml:space="preserve"> </v>
      </c>
      <c r="AP170" s="29">
        <v>9.5922818965952494</v>
      </c>
      <c r="AQ170" s="29">
        <v>9.6050459838438602</v>
      </c>
      <c r="AR170" s="27"/>
      <c r="AS170" s="27"/>
      <c r="AT170" s="27"/>
      <c r="AU170" s="27"/>
      <c r="AV170" s="27"/>
    </row>
    <row r="171" spans="1:48" ht="16.5" x14ac:dyDescent="0.3">
      <c r="A171">
        <v>57</v>
      </c>
      <c r="B171" s="3">
        <v>42247</v>
      </c>
      <c r="C171" s="14">
        <v>17.169152955025499</v>
      </c>
      <c r="D171" s="14">
        <v>17.5450987819173</v>
      </c>
      <c r="E171" s="14">
        <v>16.841808284750201</v>
      </c>
      <c r="F171" s="29">
        <v>13.529654896495</v>
      </c>
      <c r="G171" s="29">
        <v>12.702086721143701</v>
      </c>
      <c r="H171" s="29">
        <v>13.456884894417501</v>
      </c>
      <c r="I171" s="29">
        <v>13.8821695000692</v>
      </c>
      <c r="J171" s="29">
        <v>13.402918153234401</v>
      </c>
      <c r="K171" s="29">
        <v>13.6184279352863</v>
      </c>
      <c r="L171" s="29">
        <v>12.4487549979268</v>
      </c>
      <c r="M171" s="29">
        <v>11.903633619585801</v>
      </c>
      <c r="N171" s="29">
        <v>10.860177907240701</v>
      </c>
      <c r="O171" s="29">
        <v>11.018225326747</v>
      </c>
      <c r="P171" s="29">
        <v>13.1612862892168</v>
      </c>
      <c r="Q171" s="29" t="str">
        <f>+IFERROR(LN(VLOOKUP(Q$115,Cartera!$C$89:$DG$127,Creditos2!$A171,0)/$A$1)," ")</f>
        <v xml:space="preserve"> </v>
      </c>
      <c r="R171" s="29">
        <v>11.880900919596099</v>
      </c>
      <c r="S171" s="29">
        <v>13.9907963423568</v>
      </c>
      <c r="T171" s="29">
        <v>11.1760268229677</v>
      </c>
      <c r="U171" s="29">
        <f>+IFERROR(LN(VLOOKUP(U$115,Cartera!$C$89:$DG$127,Creditos2!$A171,0)/$A$1)," ")</f>
        <v>11.885857055424204</v>
      </c>
      <c r="V171" s="29">
        <v>7.4497837677690404</v>
      </c>
      <c r="W171" s="29">
        <f>+IFERROR(LN(VLOOKUP(W$115,Cartera!$C$89:$DG$127,Creditos2!$A171,0)/$A$1)," ")</f>
        <v>9.2253185696196258</v>
      </c>
      <c r="X171" s="29" t="str">
        <f>+IFERROR(LN(VLOOKUP(X$115,Cartera!$C$89:$DG$127,Creditos2!$A171,0)/$A$1)," ")</f>
        <v xml:space="preserve"> </v>
      </c>
      <c r="Y171" s="29"/>
      <c r="Z171" s="29" t="str">
        <f>+IFERROR(LN(VLOOKUP(Z$115,Cartera!$C$89:$DG$127,Creditos2!$A171,0)/$A$1)," ")</f>
        <v xml:space="preserve"> </v>
      </c>
      <c r="AA171" s="29">
        <v>8.8138659712993501</v>
      </c>
      <c r="AB171" s="29">
        <f>+IFERROR(LN(VLOOKUP(AB$115,Cartera!$C$89:$DG$127,Creditos2!$A171,0)/$A$1)," ")</f>
        <v>9.3769698876765464</v>
      </c>
      <c r="AC171" s="29">
        <v>9.7462591136090495</v>
      </c>
      <c r="AD171" s="29">
        <v>10.1705274404699</v>
      </c>
      <c r="AE171" s="29">
        <v>9.0435588003518994</v>
      </c>
      <c r="AF171" s="29">
        <f>+IFERROR(LN(VLOOKUP(AF$115,Cartera!$C$89:$DG$127,Creditos2!$A171,0)/$A$1)," ")</f>
        <v>8.0082663438332489</v>
      </c>
      <c r="AG171" s="29">
        <f>+IFERROR(LN(VLOOKUP(AG$115,Cartera!$C$89:$DG$127,Creditos2!$A171,0)/$A$1)," ")</f>
        <v>6.8854485843245428</v>
      </c>
      <c r="AH171" s="29"/>
      <c r="AI171" s="29">
        <f>+IFERROR(LN(VLOOKUP(AI$115,Cartera!$C$89:$DG$127,Creditos2!$A171,0)/$A$1)," ")</f>
        <v>10.152977695375318</v>
      </c>
      <c r="AJ171" s="29">
        <v>11.1069660744144</v>
      </c>
      <c r="AK171" s="29">
        <v>10.1380611847728</v>
      </c>
      <c r="AL171" s="29">
        <v>12.232059076215601</v>
      </c>
      <c r="AM171" s="29">
        <v>11.731878132483301</v>
      </c>
      <c r="AN171" s="29">
        <v>8.6651880085289896</v>
      </c>
      <c r="AO171" s="29" t="str">
        <f>+IFERROR(LN(VLOOKUP(AO$115,Cartera!$C$89:$DG$127,Creditos2!$A171,0)/$A$1)," ")</f>
        <v xml:space="preserve"> </v>
      </c>
      <c r="AP171" s="29">
        <v>9.6202407813139903</v>
      </c>
      <c r="AQ171" s="29">
        <v>9.6188831444143403</v>
      </c>
      <c r="AR171" s="27"/>
      <c r="AS171" s="27"/>
      <c r="AT171" s="27"/>
      <c r="AU171" s="27"/>
      <c r="AV171" s="27"/>
    </row>
    <row r="172" spans="1:48" ht="16.5" x14ac:dyDescent="0.3">
      <c r="A172">
        <v>58</v>
      </c>
      <c r="B172" s="3">
        <v>42277</v>
      </c>
      <c r="C172" s="14">
        <v>17.168582920913199</v>
      </c>
      <c r="D172" s="14">
        <v>17.556155900683098</v>
      </c>
      <c r="E172" s="14">
        <v>16.8567850632976</v>
      </c>
      <c r="F172" s="29">
        <v>13.5372855706342</v>
      </c>
      <c r="G172" s="29">
        <v>12.664678920338501</v>
      </c>
      <c r="H172" s="29">
        <v>13.458271936568</v>
      </c>
      <c r="I172" s="29">
        <v>13.914428382166401</v>
      </c>
      <c r="J172" s="29">
        <v>13.419026700757399</v>
      </c>
      <c r="K172" s="29">
        <v>13.633515250613099</v>
      </c>
      <c r="L172" s="29">
        <v>12.460342135633701</v>
      </c>
      <c r="M172" s="29">
        <v>11.9263526720776</v>
      </c>
      <c r="N172" s="29">
        <v>10.847900801554999</v>
      </c>
      <c r="O172" s="29">
        <v>11.0185057124934</v>
      </c>
      <c r="P172" s="29">
        <v>13.155095980014099</v>
      </c>
      <c r="Q172" s="29" t="str">
        <f>+IFERROR(LN(VLOOKUP(Q$115,Cartera!$C$89:$DG$127,Creditos2!$A172,0)/$A$1)," ")</f>
        <v xml:space="preserve"> </v>
      </c>
      <c r="R172" s="29">
        <v>11.870317480532901</v>
      </c>
      <c r="S172" s="29">
        <v>13.990957262523001</v>
      </c>
      <c r="T172" s="29">
        <v>11.223402699868601</v>
      </c>
      <c r="U172" s="29" t="str">
        <f>+IFERROR(LN(VLOOKUP(U$115,Cartera!$C$89:$DG$127,Creditos2!$A172,0)/$A$1)," ")</f>
        <v xml:space="preserve"> </v>
      </c>
      <c r="V172" s="29">
        <v>7.3512764537869302</v>
      </c>
      <c r="W172" s="29">
        <f>+IFERROR(LN(VLOOKUP(W$115,Cartera!$C$89:$DG$127,Creditos2!$A172,0)/$A$1)," ")</f>
        <v>9.291517549741263</v>
      </c>
      <c r="X172" s="29" t="str">
        <f>+IFERROR(LN(VLOOKUP(X$115,Cartera!$C$89:$DG$127,Creditos2!$A172,0)/$A$1)," ")</f>
        <v xml:space="preserve"> </v>
      </c>
      <c r="Y172" s="29"/>
      <c r="Z172" s="29" t="str">
        <f>+IFERROR(LN(VLOOKUP(Z$115,Cartera!$C$89:$DG$127,Creditos2!$A172,0)/$A$1)," ")</f>
        <v xml:space="preserve"> </v>
      </c>
      <c r="AA172" s="29">
        <v>8.7997468447035097</v>
      </c>
      <c r="AB172" s="29">
        <f>+IFERROR(LN(VLOOKUP(AB$115,Cartera!$C$89:$DG$127,Creditos2!$A172,0)/$A$1)," ")</f>
        <v>9.4129634177252566</v>
      </c>
      <c r="AC172" s="29">
        <v>9.7364417899602405</v>
      </c>
      <c r="AD172" s="29">
        <v>10.124036222927099</v>
      </c>
      <c r="AE172" s="29">
        <v>9.0343823263264795</v>
      </c>
      <c r="AF172" s="29">
        <f>+IFERROR(LN(VLOOKUP(AF$115,Cartera!$C$89:$DG$127,Creditos2!$A172,0)/$A$1)," ")</f>
        <v>8.0870212578667005</v>
      </c>
      <c r="AG172" s="29">
        <f>+IFERROR(LN(VLOOKUP(AG$115,Cartera!$C$89:$DG$127,Creditos2!$A172,0)/$A$1)," ")</f>
        <v>6.8465143973166027</v>
      </c>
      <c r="AH172" s="29"/>
      <c r="AI172" s="29">
        <f>+IFERROR(LN(VLOOKUP(AI$115,Cartera!$C$89:$DG$127,Creditos2!$A172,0)/$A$1)," ")</f>
        <v>10.149936750755645</v>
      </c>
      <c r="AJ172" s="29">
        <v>11.033364325322299</v>
      </c>
      <c r="AK172" s="29">
        <v>12.0128523685282</v>
      </c>
      <c r="AL172" s="29">
        <v>12.2537522975132</v>
      </c>
      <c r="AM172" s="29">
        <v>11.8494198980631</v>
      </c>
      <c r="AN172" s="29">
        <v>8.7116688916987304</v>
      </c>
      <c r="AO172" s="29" t="str">
        <f>+IFERROR(LN(VLOOKUP(AO$115,Cartera!$C$89:$DG$127,Creditos2!$A172,0)/$A$1)," ")</f>
        <v xml:space="preserve"> </v>
      </c>
      <c r="AP172" s="29">
        <v>9.8476327774963401</v>
      </c>
      <c r="AQ172" s="29">
        <v>9.7002161191926906</v>
      </c>
      <c r="AR172" s="27"/>
      <c r="AS172" s="27"/>
      <c r="AT172" s="27"/>
      <c r="AU172" s="27"/>
      <c r="AV172" s="27"/>
    </row>
    <row r="173" spans="1:48" ht="16.5" x14ac:dyDescent="0.3">
      <c r="A173">
        <v>59</v>
      </c>
      <c r="B173" s="3">
        <v>42308</v>
      </c>
      <c r="C173" s="14">
        <v>17.177418596586801</v>
      </c>
      <c r="D173" s="14">
        <v>17.542149074100902</v>
      </c>
      <c r="E173" s="14">
        <v>16.877995625888701</v>
      </c>
      <c r="F173" s="29">
        <v>13.557403669221999</v>
      </c>
      <c r="G173" s="29">
        <v>12.6743239065345</v>
      </c>
      <c r="H173" s="29">
        <v>13.427272861480301</v>
      </c>
      <c r="I173" s="29">
        <v>13.934544178259101</v>
      </c>
      <c r="J173" s="29">
        <v>13.4368157483537</v>
      </c>
      <c r="K173" s="29">
        <v>13.656915130784901</v>
      </c>
      <c r="L173" s="29">
        <v>12.472889339407899</v>
      </c>
      <c r="M173" s="29">
        <v>11.924215708541601</v>
      </c>
      <c r="N173" s="29">
        <v>10.800970000881</v>
      </c>
      <c r="O173" s="29">
        <v>10.9891106902641</v>
      </c>
      <c r="P173" s="29">
        <v>13.147627410381901</v>
      </c>
      <c r="Q173" s="29" t="str">
        <f>+IFERROR(LN(VLOOKUP(Q$115,Cartera!$C$89:$DG$127,Creditos2!$A173,0)/$A$1)," ")</f>
        <v xml:space="preserve"> </v>
      </c>
      <c r="R173" s="29">
        <v>11.874129388385899</v>
      </c>
      <c r="S173" s="29">
        <v>14.0023455571528</v>
      </c>
      <c r="T173" s="29">
        <v>11.2719891274948</v>
      </c>
      <c r="U173" s="29" t="str">
        <f>+IFERROR(LN(VLOOKUP(U$115,Cartera!$C$89:$DG$127,Creditos2!$A173,0)/$A$1)," ")</f>
        <v xml:space="preserve"> </v>
      </c>
      <c r="V173" s="29">
        <v>8.3017374780043003</v>
      </c>
      <c r="W173" s="29" t="str">
        <f>+IFERROR(LN(VLOOKUP(W$115,Cartera!$C$89:$DG$127,Creditos2!$A173,0)/$A$1)," ")</f>
        <v xml:space="preserve"> </v>
      </c>
      <c r="X173" s="29" t="str">
        <f>+IFERROR(LN(VLOOKUP(X$115,Cartera!$C$89:$DG$127,Creditos2!$A173,0)/$A$1)," ")</f>
        <v xml:space="preserve"> </v>
      </c>
      <c r="Y173" s="29"/>
      <c r="Z173" s="29" t="str">
        <f>+IFERROR(LN(VLOOKUP(Z$115,Cartera!$C$89:$DG$127,Creditos2!$A173,0)/$A$1)," ")</f>
        <v xml:space="preserve"> </v>
      </c>
      <c r="AA173" s="29">
        <v>8.7428829543297102</v>
      </c>
      <c r="AB173" s="29">
        <f>+IFERROR(LN(VLOOKUP(AB$115,Cartera!$C$89:$DG$127,Creditos2!$A173,0)/$A$1)," ")</f>
        <v>9.4201817897052091</v>
      </c>
      <c r="AC173" s="29">
        <v>9.7320052396466004</v>
      </c>
      <c r="AD173" s="29">
        <v>10.1382352532027</v>
      </c>
      <c r="AE173" s="29">
        <v>9.0105611740964608</v>
      </c>
      <c r="AF173" s="29">
        <f>+IFERROR(LN(VLOOKUP(AF$115,Cartera!$C$89:$DG$127,Creditos2!$A173,0)/$A$1)," ")</f>
        <v>8.1349931740591757</v>
      </c>
      <c r="AG173" s="29">
        <f>+IFERROR(LN(VLOOKUP(AG$115,Cartera!$C$89:$DG$127,Creditos2!$A173,0)/$A$1)," ")</f>
        <v>6.8202519919336817</v>
      </c>
      <c r="AH173" s="29"/>
      <c r="AI173" s="29">
        <f>+IFERROR(LN(VLOOKUP(AI$115,Cartera!$C$89:$DG$127,Creditos2!$A173,0)/$A$1)," ")</f>
        <v>10.159780111449075</v>
      </c>
      <c r="AJ173" s="29">
        <v>10.9704135568858</v>
      </c>
      <c r="AK173" s="29">
        <v>11.9520741225297</v>
      </c>
      <c r="AL173" s="29">
        <v>12.2684863579034</v>
      </c>
      <c r="AM173" s="29">
        <v>11.847991086154</v>
      </c>
      <c r="AN173" s="29">
        <v>8.7468366218242508</v>
      </c>
      <c r="AO173" s="29" t="str">
        <f>+IFERROR(LN(VLOOKUP(AO$115,Cartera!$C$89:$DG$127,Creditos2!$A173,0)/$A$1)," ")</f>
        <v xml:space="preserve"> </v>
      </c>
      <c r="AP173" s="29">
        <v>9.9439510934601394</v>
      </c>
      <c r="AQ173" s="29">
        <v>9.7597025515489904</v>
      </c>
      <c r="AR173" s="27"/>
      <c r="AS173" s="27"/>
      <c r="AT173" s="27"/>
      <c r="AU173" s="27"/>
      <c r="AV173" s="27"/>
    </row>
    <row r="174" spans="1:48" ht="16.5" x14ac:dyDescent="0.3">
      <c r="A174">
        <v>60</v>
      </c>
      <c r="B174" s="3">
        <v>42338</v>
      </c>
      <c r="C174" s="14">
        <v>17.183786917172998</v>
      </c>
      <c r="D174" s="14">
        <v>17.5553091353291</v>
      </c>
      <c r="E174" s="14">
        <v>16.878577695868898</v>
      </c>
      <c r="F174" s="29">
        <v>13.546908724656801</v>
      </c>
      <c r="G174" s="29">
        <v>12.6955826478591</v>
      </c>
      <c r="H174" s="29">
        <v>13.420780702762601</v>
      </c>
      <c r="I174" s="29">
        <v>13.9621596828677</v>
      </c>
      <c r="J174" s="29">
        <v>13.4445325970478</v>
      </c>
      <c r="K174" s="29">
        <v>13.6721826972326</v>
      </c>
      <c r="L174" s="29">
        <v>12.490565231453299</v>
      </c>
      <c r="M174" s="29">
        <v>11.923116745470301</v>
      </c>
      <c r="N174" s="29">
        <v>10.784672044172201</v>
      </c>
      <c r="O174" s="29">
        <v>10.956222515585701</v>
      </c>
      <c r="P174" s="29">
        <v>13.1457196279994</v>
      </c>
      <c r="Q174" s="29" t="str">
        <f>+IFERROR(LN(VLOOKUP(Q$115,Cartera!$C$89:$DG$127,Creditos2!$A174,0)/$A$1)," ")</f>
        <v xml:space="preserve"> </v>
      </c>
      <c r="R174" s="29">
        <v>11.8671177190419</v>
      </c>
      <c r="S174" s="29">
        <v>14.011752971675101</v>
      </c>
      <c r="T174" s="29">
        <v>11.3327290893365</v>
      </c>
      <c r="U174" s="29" t="str">
        <f>+IFERROR(LN(VLOOKUP(U$115,Cartera!$C$89:$DG$127,Creditos2!$A174,0)/$A$1)," ")</f>
        <v xml:space="preserve"> </v>
      </c>
      <c r="V174" s="29">
        <v>8.4506243874023408</v>
      </c>
      <c r="W174" s="29" t="str">
        <f>+IFERROR(LN(VLOOKUP(W$115,Cartera!$C$89:$DG$127,Creditos2!$A174,0)/$A$1)," ")</f>
        <v xml:space="preserve"> </v>
      </c>
      <c r="X174" s="29" t="str">
        <f>+IFERROR(LN(VLOOKUP(X$115,Cartera!$C$89:$DG$127,Creditos2!$A174,0)/$A$1)," ")</f>
        <v xml:space="preserve"> </v>
      </c>
      <c r="Y174" s="29"/>
      <c r="Z174" s="29" t="str">
        <f>+IFERROR(LN(VLOOKUP(Z$115,Cartera!$C$89:$DG$127,Creditos2!$A174,0)/$A$1)," ")</f>
        <v xml:space="preserve"> </v>
      </c>
      <c r="AA174" s="29">
        <v>8.6791552623211405</v>
      </c>
      <c r="AB174" s="29">
        <f>+IFERROR(LN(VLOOKUP(AB$115,Cartera!$C$89:$DG$127,Creditos2!$A174,0)/$A$1)," ")</f>
        <v>9.3808534354685982</v>
      </c>
      <c r="AC174" s="29">
        <v>9.7324559871039202</v>
      </c>
      <c r="AD174" s="29">
        <v>10.103507505673599</v>
      </c>
      <c r="AE174" s="29">
        <v>9.0197065678178703</v>
      </c>
      <c r="AF174" s="29">
        <f>+IFERROR(LN(VLOOKUP(AF$115,Cartera!$C$89:$DG$127,Creditos2!$A174,0)/$A$1)," ")</f>
        <v>8.2718488077595822</v>
      </c>
      <c r="AG174" s="29">
        <f>+IFERROR(LN(VLOOKUP(AG$115,Cartera!$C$89:$DG$127,Creditos2!$A174,0)/$A$1)," ")</f>
        <v>6.7940266705165264</v>
      </c>
      <c r="AH174" s="29"/>
      <c r="AI174" s="29">
        <f>+IFERROR(LN(VLOOKUP(AI$115,Cartera!$C$89:$DG$127,Creditos2!$A174,0)/$A$1)," ")</f>
        <v>10.146075474431225</v>
      </c>
      <c r="AJ174" s="29">
        <v>10.909072511514999</v>
      </c>
      <c r="AK174" s="29">
        <v>11.880893330813899</v>
      </c>
      <c r="AL174" s="29">
        <v>12.2902567654326</v>
      </c>
      <c r="AM174" s="29">
        <v>11.917800358225</v>
      </c>
      <c r="AN174" s="29">
        <v>8.7687524772299206</v>
      </c>
      <c r="AO174" s="29">
        <f>+IFERROR(LN(VLOOKUP(AO$115,Cartera!$C$89:$DG$127,Creditos2!$A174,0)/$A$1)," ")</f>
        <v>4.9597556685219333</v>
      </c>
      <c r="AP174" s="29">
        <v>9.9979652135783201</v>
      </c>
      <c r="AQ174" s="29">
        <v>9.8256048098333597</v>
      </c>
      <c r="AR174" s="27"/>
      <c r="AS174" s="27"/>
      <c r="AT174" s="27"/>
      <c r="AU174" s="27"/>
      <c r="AV174" s="27"/>
    </row>
    <row r="175" spans="1:48" ht="16.5" x14ac:dyDescent="0.3">
      <c r="A175">
        <v>61</v>
      </c>
      <c r="B175" s="3">
        <v>42369</v>
      </c>
      <c r="C175" s="14">
        <v>17.191897025874098</v>
      </c>
      <c r="D175" s="14">
        <v>17.568237131069601</v>
      </c>
      <c r="E175" s="14">
        <v>16.883467130690399</v>
      </c>
      <c r="F175" s="29">
        <v>13.6384926673582</v>
      </c>
      <c r="G175" s="29">
        <v>12.506362775668601</v>
      </c>
      <c r="H175" s="29">
        <v>13.3939576942581</v>
      </c>
      <c r="I175" s="29">
        <v>13.970849570949101</v>
      </c>
      <c r="J175" s="29">
        <v>13.444144984086099</v>
      </c>
      <c r="K175" s="29">
        <v>13.684022139263901</v>
      </c>
      <c r="L175" s="29">
        <v>12.5064005125299</v>
      </c>
      <c r="M175" s="29">
        <v>11.9343689244087</v>
      </c>
      <c r="N175" s="29">
        <v>10.7480094413331</v>
      </c>
      <c r="O175" s="29">
        <v>10.9287231946613</v>
      </c>
      <c r="P175" s="29">
        <v>13.133424461869099</v>
      </c>
      <c r="Q175" s="29" t="str">
        <f>+IFERROR(LN(VLOOKUP(Q$115,Cartera!$C$89:$DG$127,Creditos2!$A175,0)/$A$1)," ")</f>
        <v xml:space="preserve"> </v>
      </c>
      <c r="R175" s="29">
        <v>11.8794271858904</v>
      </c>
      <c r="S175" s="29">
        <v>14.024657359531499</v>
      </c>
      <c r="T175" s="29">
        <v>11.3257891523035</v>
      </c>
      <c r="U175" s="29" t="str">
        <f>+IFERROR(LN(VLOOKUP(U$115,Cartera!$C$89:$DG$127,Creditos2!$A175,0)/$A$1)," ")</f>
        <v xml:space="preserve"> </v>
      </c>
      <c r="V175" s="29">
        <v>8.5497020449454801</v>
      </c>
      <c r="W175" s="29" t="str">
        <f>+IFERROR(LN(VLOOKUP(W$115,Cartera!$C$89:$DG$127,Creditos2!$A175,0)/$A$1)," ")</f>
        <v xml:space="preserve"> </v>
      </c>
      <c r="X175" s="29" t="str">
        <f>+IFERROR(LN(VLOOKUP(X$115,Cartera!$C$89:$DG$127,Creditos2!$A175,0)/$A$1)," ")</f>
        <v xml:space="preserve"> </v>
      </c>
      <c r="Y175" s="29"/>
      <c r="Z175" s="29" t="str">
        <f>+IFERROR(LN(VLOOKUP(Z$115,Cartera!$C$89:$DG$127,Creditos2!$A175,0)/$A$1)," ")</f>
        <v xml:space="preserve"> </v>
      </c>
      <c r="AA175" s="29">
        <v>8.8136911708896104</v>
      </c>
      <c r="AB175" s="29">
        <f>+IFERROR(LN(VLOOKUP(AB$115,Cartera!$C$89:$DG$127,Creditos2!$A175,0)/$A$1)," ")</f>
        <v>9.329043160530162</v>
      </c>
      <c r="AC175" s="29">
        <v>9.7007512739318997</v>
      </c>
      <c r="AD175" s="29">
        <v>10.1061620608747</v>
      </c>
      <c r="AE175" s="29">
        <v>9.0140643106902996</v>
      </c>
      <c r="AF175" s="29">
        <f>+IFERROR(LN(VLOOKUP(AF$115,Cartera!$C$89:$DG$127,Creditos2!$A175,0)/$A$1)," ")</f>
        <v>8.3647344434646715</v>
      </c>
      <c r="AG175" s="29">
        <f>+IFERROR(LN(VLOOKUP(AG$115,Cartera!$C$89:$DG$127,Creditos2!$A175,0)/$A$1)," ")</f>
        <v>6.7640749136050218</v>
      </c>
      <c r="AH175" s="29"/>
      <c r="AI175" s="29">
        <f>+IFERROR(LN(VLOOKUP(AI$115,Cartera!$C$89:$DG$127,Creditos2!$A175,0)/$A$1)," ")</f>
        <v>10.285733741101371</v>
      </c>
      <c r="AJ175" s="29">
        <v>10.829961688189499</v>
      </c>
      <c r="AK175" s="29">
        <v>11.9071951827441</v>
      </c>
      <c r="AL175" s="29">
        <v>12.301704885688</v>
      </c>
      <c r="AM175" s="29">
        <v>11.9340814072619</v>
      </c>
      <c r="AN175" s="29">
        <v>8.7487211134984904</v>
      </c>
      <c r="AO175" s="29">
        <f>+IFERROR(LN(VLOOKUP(AO$115,Cartera!$C$89:$DG$127,Creditos2!$A175,0)/$A$1)," ")</f>
        <v>5.9626958429067676</v>
      </c>
      <c r="AP175" s="29">
        <v>9.9614597523216108</v>
      </c>
      <c r="AQ175" s="29">
        <v>9.88693823833807</v>
      </c>
      <c r="AR175" s="27"/>
      <c r="AS175" s="27"/>
      <c r="AT175" s="27"/>
      <c r="AU175" s="27"/>
      <c r="AV175" s="27"/>
    </row>
    <row r="176" spans="1:48" ht="16.5" x14ac:dyDescent="0.3">
      <c r="A176">
        <v>62</v>
      </c>
      <c r="B176" s="3">
        <v>42400</v>
      </c>
      <c r="C176" s="14">
        <v>17.2013202945747</v>
      </c>
      <c r="D176" s="14">
        <v>17.5849654748985</v>
      </c>
      <c r="E176" s="14">
        <v>16.894591711165901</v>
      </c>
      <c r="F176" s="29">
        <v>13.616523902476599</v>
      </c>
      <c r="G176" s="29">
        <v>12.5029635707766</v>
      </c>
      <c r="H176" s="29">
        <v>13.381750510891001</v>
      </c>
      <c r="I176" s="29">
        <v>13.985130591510099</v>
      </c>
      <c r="J176" s="29">
        <v>13.4561562717464</v>
      </c>
      <c r="K176" s="29">
        <v>13.7077411397249</v>
      </c>
      <c r="L176" s="29">
        <v>12.5559538464501</v>
      </c>
      <c r="M176" s="29">
        <v>11.930170182190601</v>
      </c>
      <c r="N176" s="29">
        <v>10.729921841119801</v>
      </c>
      <c r="O176" s="29">
        <v>10.8948217141025</v>
      </c>
      <c r="P176" s="29">
        <v>13.1362509847312</v>
      </c>
      <c r="Q176" s="29" t="str">
        <f>+IFERROR(LN(VLOOKUP(Q$115,Cartera!$C$89:$DG$127,Creditos2!$A176,0)/$A$1)," ")</f>
        <v xml:space="preserve"> </v>
      </c>
      <c r="R176" s="29">
        <v>11.8736424766612</v>
      </c>
      <c r="S176" s="29">
        <v>14.029804645159301</v>
      </c>
      <c r="T176" s="29">
        <v>11.371723920209201</v>
      </c>
      <c r="U176" s="29" t="str">
        <f>+IFERROR(LN(VLOOKUP(U$115,Cartera!$C$89:$DG$127,Creditos2!$A176,0)/$A$1)," ")</f>
        <v xml:space="preserve"> </v>
      </c>
      <c r="V176" s="29">
        <v>8.5576035577348701</v>
      </c>
      <c r="W176" s="29" t="str">
        <f>+IFERROR(LN(VLOOKUP(W$115,Cartera!$C$89:$DG$127,Creditos2!$A176,0)/$A$1)," ")</f>
        <v xml:space="preserve"> </v>
      </c>
      <c r="X176" s="29" t="str">
        <f>+IFERROR(LN(VLOOKUP(X$115,Cartera!$C$89:$DG$127,Creditos2!$A176,0)/$A$1)," ")</f>
        <v xml:space="preserve"> </v>
      </c>
      <c r="Y176" s="29"/>
      <c r="Z176" s="29" t="str">
        <f>+IFERROR(LN(VLOOKUP(Z$115,Cartera!$C$89:$DG$127,Creditos2!$A176,0)/$A$1)," ")</f>
        <v xml:space="preserve"> </v>
      </c>
      <c r="AA176" s="29">
        <v>8.7569035288693406</v>
      </c>
      <c r="AB176" s="29">
        <f>+IFERROR(LN(VLOOKUP(AB$115,Cartera!$C$89:$DG$127,Creditos2!$A176,0)/$A$1)," ")</f>
        <v>9.2626623215665145</v>
      </c>
      <c r="AC176" s="29">
        <v>9.6823144918599002</v>
      </c>
      <c r="AD176" s="29">
        <v>10.143745785282899</v>
      </c>
      <c r="AE176" s="29">
        <v>9.0265648391344904</v>
      </c>
      <c r="AF176" s="29">
        <f>+IFERROR(LN(VLOOKUP(AF$115,Cartera!$C$89:$DG$127,Creditos2!$A176,0)/$A$1)," ")</f>
        <v>8.4427743746476409</v>
      </c>
      <c r="AG176" s="29">
        <f>+IFERROR(LN(VLOOKUP(AG$115,Cartera!$C$89:$DG$127,Creditos2!$A176,0)/$A$1)," ")</f>
        <v>6.7368356801088964</v>
      </c>
      <c r="AH176" s="29"/>
      <c r="AI176" s="29">
        <f>+IFERROR(LN(VLOOKUP(AI$115,Cartera!$C$89:$DG$127,Creditos2!$A176,0)/$A$1)," ")</f>
        <v>10.291395540808088</v>
      </c>
      <c r="AJ176" s="29">
        <v>10.790570677264601</v>
      </c>
      <c r="AK176" s="29">
        <v>11.9523976466664</v>
      </c>
      <c r="AL176" s="29">
        <v>12.3110391497517</v>
      </c>
      <c r="AM176" s="29">
        <v>11.9465723332185</v>
      </c>
      <c r="AN176" s="29">
        <v>8.7876749799364706</v>
      </c>
      <c r="AO176" s="29">
        <f>+IFERROR(LN(VLOOKUP(AO$115,Cartera!$C$89:$DG$127,Creditos2!$A176,0)/$A$1)," ")</f>
        <v>6.6283308977561797</v>
      </c>
      <c r="AP176" s="29">
        <v>10.0005889607204</v>
      </c>
      <c r="AQ176" s="29">
        <v>9.9399364818102605</v>
      </c>
      <c r="AR176" s="27"/>
      <c r="AS176" s="27"/>
      <c r="AT176" s="27"/>
      <c r="AU176" s="27"/>
      <c r="AV176" s="27"/>
    </row>
    <row r="177" spans="1:48" ht="16.5" x14ac:dyDescent="0.3">
      <c r="A177">
        <v>63</v>
      </c>
      <c r="B177" s="3">
        <v>42429</v>
      </c>
      <c r="C177" s="14">
        <v>17.212144411742202</v>
      </c>
      <c r="D177" s="14">
        <v>17.5942346330649</v>
      </c>
      <c r="E177" s="14">
        <v>16.897687982180699</v>
      </c>
      <c r="F177" s="29">
        <v>13.615469107071</v>
      </c>
      <c r="G177" s="29">
        <v>12.5110870981965</v>
      </c>
      <c r="H177" s="29">
        <v>13.396165343133401</v>
      </c>
      <c r="I177" s="29">
        <v>14.0013900496216</v>
      </c>
      <c r="J177" s="29">
        <v>13.4684292021815</v>
      </c>
      <c r="K177" s="29">
        <v>13.7250617452738</v>
      </c>
      <c r="L177" s="29">
        <v>12.5618240595256</v>
      </c>
      <c r="M177" s="29">
        <v>11.939723179010199</v>
      </c>
      <c r="N177" s="29">
        <v>10.6838185221579</v>
      </c>
      <c r="O177" s="29">
        <v>10.8330821663195</v>
      </c>
      <c r="P177" s="29">
        <v>13.1316282520204</v>
      </c>
      <c r="Q177" s="29" t="str">
        <f>+IFERROR(LN(VLOOKUP(Q$115,Cartera!$C$89:$DG$127,Creditos2!$A177,0)/$A$1)," ")</f>
        <v xml:space="preserve"> </v>
      </c>
      <c r="R177" s="29">
        <v>11.884756485973099</v>
      </c>
      <c r="S177" s="29">
        <v>14.027446491505801</v>
      </c>
      <c r="T177" s="29">
        <v>11.4052435127539</v>
      </c>
      <c r="U177" s="29" t="str">
        <f>+IFERROR(LN(VLOOKUP(U$115,Cartera!$C$89:$DG$127,Creditos2!$A177,0)/$A$1)," ")</f>
        <v xml:space="preserve"> </v>
      </c>
      <c r="V177" s="29">
        <v>8.4394908456502904</v>
      </c>
      <c r="W177" s="29" t="str">
        <f>+IFERROR(LN(VLOOKUP(W$115,Cartera!$C$89:$DG$127,Creditos2!$A177,0)/$A$1)," ")</f>
        <v xml:space="preserve"> </v>
      </c>
      <c r="X177" s="29" t="str">
        <f>+IFERROR(LN(VLOOKUP(X$115,Cartera!$C$89:$DG$127,Creditos2!$A177,0)/$A$1)," ")</f>
        <v xml:space="preserve"> </v>
      </c>
      <c r="Y177" s="29"/>
      <c r="Z177" s="29" t="str">
        <f>+IFERROR(LN(VLOOKUP(Z$115,Cartera!$C$89:$DG$127,Creditos2!$A177,0)/$A$1)," ")</f>
        <v xml:space="preserve"> </v>
      </c>
      <c r="AA177" s="29">
        <v>8.7381331716965303</v>
      </c>
      <c r="AB177" s="29">
        <f>+IFERROR(LN(VLOOKUP(AB$115,Cartera!$C$89:$DG$127,Creditos2!$A177,0)/$A$1)," ")</f>
        <v>9.2299251853565547</v>
      </c>
      <c r="AC177" s="29">
        <v>9.6529148236535196</v>
      </c>
      <c r="AD177" s="29">
        <v>10.165489024086501</v>
      </c>
      <c r="AE177" s="29">
        <v>9.0408100996393799</v>
      </c>
      <c r="AF177" s="29">
        <f>+IFERROR(LN(VLOOKUP(AF$115,Cartera!$C$89:$DG$127,Creditos2!$A177,0)/$A$1)," ")</f>
        <v>8.4915260218994923</v>
      </c>
      <c r="AG177" s="29">
        <f>+IFERROR(LN(VLOOKUP(AG$115,Cartera!$C$89:$DG$127,Creditos2!$A177,0)/$A$1)," ")</f>
        <v>6.7052965392545056</v>
      </c>
      <c r="AH177" s="29"/>
      <c r="AI177" s="29">
        <f>+IFERROR(LN(VLOOKUP(AI$115,Cartera!$C$89:$DG$127,Creditos2!$A177,0)/$A$1)," ")</f>
        <v>10.298327882052373</v>
      </c>
      <c r="AJ177" s="29">
        <v>10.7521702948592</v>
      </c>
      <c r="AK177" s="29">
        <v>11.9855601097165</v>
      </c>
      <c r="AL177" s="29">
        <v>12.312703601297301</v>
      </c>
      <c r="AM177" s="29">
        <v>11.9600351354634</v>
      </c>
      <c r="AN177" s="29">
        <v>8.8199047247151103</v>
      </c>
      <c r="AO177" s="29">
        <f>+IFERROR(LN(VLOOKUP(AO$115,Cartera!$C$89:$DG$127,Creditos2!$A177,0)/$A$1)," ")</f>
        <v>6.8086172633531081</v>
      </c>
      <c r="AP177" s="29">
        <v>10.003976180330101</v>
      </c>
      <c r="AQ177" s="29">
        <v>10.003164211681099</v>
      </c>
      <c r="AR177" s="27"/>
      <c r="AS177" s="27"/>
      <c r="AT177" s="27"/>
      <c r="AU177" s="27"/>
      <c r="AV177" s="27"/>
    </row>
    <row r="178" spans="1:48" ht="16.5" x14ac:dyDescent="0.3">
      <c r="A178">
        <v>64</v>
      </c>
      <c r="B178" s="3">
        <v>42460</v>
      </c>
      <c r="C178" s="14">
        <v>17.195030601679299</v>
      </c>
      <c r="D178" s="14">
        <v>17.581833473689699</v>
      </c>
      <c r="E178" s="14">
        <v>16.887472476520301</v>
      </c>
      <c r="F178" s="29">
        <v>13.634427787007199</v>
      </c>
      <c r="G178" s="29">
        <v>12.5042370617524</v>
      </c>
      <c r="H178" s="29">
        <v>13.3896338240153</v>
      </c>
      <c r="I178" s="29">
        <v>14.0088237443005</v>
      </c>
      <c r="J178" s="29">
        <v>13.4778840378999</v>
      </c>
      <c r="K178" s="29">
        <v>13.7450748068699</v>
      </c>
      <c r="L178" s="29">
        <v>12.572281471412101</v>
      </c>
      <c r="M178" s="29">
        <v>11.9379591274747</v>
      </c>
      <c r="N178" s="29">
        <v>10.6652549196897</v>
      </c>
      <c r="O178" s="29">
        <v>10.8236032727576</v>
      </c>
      <c r="P178" s="29">
        <v>13.157659305817401</v>
      </c>
      <c r="Q178" s="29" t="str">
        <f>+IFERROR(LN(VLOOKUP(Q$115,Cartera!$C$89:$DG$127,Creditos2!$A178,0)/$A$1)," ")</f>
        <v xml:space="preserve"> </v>
      </c>
      <c r="R178" s="29">
        <v>11.893838993614199</v>
      </c>
      <c r="S178" s="29">
        <v>14.0220140213875</v>
      </c>
      <c r="T178" s="29">
        <v>11.429829953314799</v>
      </c>
      <c r="U178" s="29" t="str">
        <f>+IFERROR(LN(VLOOKUP(U$115,Cartera!$C$89:$DG$127,Creditos2!$A178,0)/$A$1)," ")</f>
        <v xml:space="preserve"> </v>
      </c>
      <c r="V178" s="29">
        <v>8.3245803541890702</v>
      </c>
      <c r="W178" s="29" t="str">
        <f>+IFERROR(LN(VLOOKUP(W$115,Cartera!$C$89:$DG$127,Creditos2!$A178,0)/$A$1)," ")</f>
        <v xml:space="preserve"> </v>
      </c>
      <c r="X178" s="29" t="str">
        <f>+IFERROR(LN(VLOOKUP(X$115,Cartera!$C$89:$DG$127,Creditos2!$A178,0)/$A$1)," ")</f>
        <v xml:space="preserve"> </v>
      </c>
      <c r="Y178" s="29"/>
      <c r="Z178" s="29" t="str">
        <f>+IFERROR(LN(VLOOKUP(Z$115,Cartera!$C$89:$DG$127,Creditos2!$A178,0)/$A$1)," ")</f>
        <v xml:space="preserve"> </v>
      </c>
      <c r="AA178" s="29">
        <v>8.7172854843584808</v>
      </c>
      <c r="AB178" s="29">
        <f>+IFERROR(LN(VLOOKUP(AB$115,Cartera!$C$89:$DG$127,Creditos2!$A178,0)/$A$1)," ")</f>
        <v>9.2200031565413845</v>
      </c>
      <c r="AC178" s="29">
        <v>9.6516867158606203</v>
      </c>
      <c r="AD178" s="29">
        <v>10.213205955482101</v>
      </c>
      <c r="AE178" s="29">
        <v>9.0256873940214195</v>
      </c>
      <c r="AF178" s="29">
        <f>+IFERROR(LN(VLOOKUP(AF$115,Cartera!$C$89:$DG$127,Creditos2!$A178,0)/$A$1)," ")</f>
        <v>8.5954517034358311</v>
      </c>
      <c r="AG178" s="29">
        <f>+IFERROR(LN(VLOOKUP(AG$115,Cartera!$C$89:$DG$127,Creditos2!$A178,0)/$A$1)," ")</f>
        <v>6.6732940739547635</v>
      </c>
      <c r="AH178" s="29"/>
      <c r="AI178" s="29">
        <f>+IFERROR(LN(VLOOKUP(AI$115,Cartera!$C$89:$DG$127,Creditos2!$A178,0)/$A$1)," ")</f>
        <v>10.303630799964827</v>
      </c>
      <c r="AJ178" s="29">
        <v>10.720883799467501</v>
      </c>
      <c r="AK178" s="29">
        <v>12.000491980348199</v>
      </c>
      <c r="AL178" s="29">
        <v>12.315783392611801</v>
      </c>
      <c r="AM178" s="29">
        <v>11.955589147386499</v>
      </c>
      <c r="AN178" s="29">
        <v>8.8205185338684995</v>
      </c>
      <c r="AO178" s="29">
        <f>+IFERROR(LN(VLOOKUP(AO$115,Cartera!$C$89:$DG$127,Creditos2!$A178,0)/$A$1)," ")</f>
        <v>6.9658378112486465</v>
      </c>
      <c r="AP178" s="29">
        <v>10.0942774288743</v>
      </c>
      <c r="AQ178" s="29">
        <v>10.068255814049399</v>
      </c>
      <c r="AR178" s="27"/>
      <c r="AS178" s="27"/>
      <c r="AT178" s="27"/>
      <c r="AU178" s="27"/>
      <c r="AV178" s="27"/>
    </row>
    <row r="179" spans="1:48" ht="16.5" x14ac:dyDescent="0.3">
      <c r="A179">
        <v>65</v>
      </c>
      <c r="B179" s="3">
        <v>42490</v>
      </c>
      <c r="C179" s="14">
        <v>17.1984410879496</v>
      </c>
      <c r="D179" s="14">
        <v>17.583203952146601</v>
      </c>
      <c r="E179" s="14">
        <v>16.901711430604401</v>
      </c>
      <c r="F179" s="29">
        <v>13.658370128851899</v>
      </c>
      <c r="G179" s="29">
        <v>12.498123375928801</v>
      </c>
      <c r="H179" s="29">
        <v>13.3847084353472</v>
      </c>
      <c r="I179" s="29">
        <v>14.039769521019499</v>
      </c>
      <c r="J179" s="29">
        <v>13.4892782249034</v>
      </c>
      <c r="K179" s="29">
        <v>13.7610924509124</v>
      </c>
      <c r="L179" s="29">
        <v>12.5824722871644</v>
      </c>
      <c r="M179" s="29">
        <v>11.927067615913501</v>
      </c>
      <c r="N179" s="29">
        <v>10.787486939258001</v>
      </c>
      <c r="O179" s="29">
        <v>10.6976982287682</v>
      </c>
      <c r="P179" s="29">
        <v>13.148661608563</v>
      </c>
      <c r="Q179" s="29" t="str">
        <f>+IFERROR(LN(VLOOKUP(Q$115,Cartera!$C$89:$DG$127,Creditos2!$A179,0)/$A$1)," ")</f>
        <v xml:space="preserve"> </v>
      </c>
      <c r="R179" s="29">
        <v>11.8998547058308</v>
      </c>
      <c r="S179" s="29">
        <v>14.0199443059616</v>
      </c>
      <c r="T179" s="29">
        <v>11.4807622811717</v>
      </c>
      <c r="U179" s="29" t="str">
        <f>+IFERROR(LN(VLOOKUP(U$115,Cartera!$C$89:$DG$127,Creditos2!$A179,0)/$A$1)," ")</f>
        <v xml:space="preserve"> </v>
      </c>
      <c r="V179" s="29">
        <v>8.1874758186561394</v>
      </c>
      <c r="W179" s="29" t="str">
        <f>+IFERROR(LN(VLOOKUP(W$115,Cartera!$C$89:$DG$127,Creditos2!$A179,0)/$A$1)," ")</f>
        <v xml:space="preserve"> </v>
      </c>
      <c r="X179" s="29" t="str">
        <f>+IFERROR(LN(VLOOKUP(X$115,Cartera!$C$89:$DG$127,Creditos2!$A179,0)/$A$1)," ")</f>
        <v xml:space="preserve"> </v>
      </c>
      <c r="Y179" s="29"/>
      <c r="Z179" s="29" t="str">
        <f>+IFERROR(LN(VLOOKUP(Z$115,Cartera!$C$89:$DG$127,Creditos2!$A179,0)/$A$1)," ")</f>
        <v xml:space="preserve"> </v>
      </c>
      <c r="AA179" s="29">
        <v>8.7412352482633295</v>
      </c>
      <c r="AB179" s="29">
        <f>+IFERROR(LN(VLOOKUP(AB$115,Cartera!$C$89:$DG$127,Creditos2!$A179,0)/$A$1)," ")</f>
        <v>9.1793071441031877</v>
      </c>
      <c r="AC179" s="29">
        <v>9.6667867313795206</v>
      </c>
      <c r="AD179" s="29">
        <v>10.2389848144753</v>
      </c>
      <c r="AE179" s="29">
        <v>9.0498352881086799</v>
      </c>
      <c r="AF179" s="29">
        <f>+IFERROR(LN(VLOOKUP(AF$115,Cartera!$C$89:$DG$127,Creditos2!$A179,0)/$A$1)," ")</f>
        <v>8.7141384881898922</v>
      </c>
      <c r="AG179" s="29">
        <f>+IFERROR(LN(VLOOKUP(AG$115,Cartera!$C$89:$DG$127,Creditos2!$A179,0)/$A$1)," ")</f>
        <v>6.6682625807378262</v>
      </c>
      <c r="AH179" s="29"/>
      <c r="AI179" s="29">
        <f>+IFERROR(LN(VLOOKUP(AI$115,Cartera!$C$89:$DG$127,Creditos2!$A179,0)/$A$1)," ")</f>
        <v>10.296161860351372</v>
      </c>
      <c r="AJ179" s="29">
        <v>10.6899305071708</v>
      </c>
      <c r="AK179" s="29">
        <v>12.0165729321472</v>
      </c>
      <c r="AL179" s="29">
        <v>12.317891048228899</v>
      </c>
      <c r="AM179" s="29">
        <v>11.944114894041601</v>
      </c>
      <c r="AN179" s="29">
        <v>8.84157478705791</v>
      </c>
      <c r="AO179" s="29">
        <f>+IFERROR(LN(VLOOKUP(AO$115,Cartera!$C$89:$DG$127,Creditos2!$A179,0)/$A$1)," ")</f>
        <v>7.219671556532604</v>
      </c>
      <c r="AP179" s="29">
        <v>10.190078044032299</v>
      </c>
      <c r="AQ179" s="29">
        <v>10.1125167743288</v>
      </c>
      <c r="AR179" s="27"/>
      <c r="AS179" s="27"/>
      <c r="AT179" s="27"/>
      <c r="AU179" s="27"/>
      <c r="AV179" s="27"/>
    </row>
    <row r="180" spans="1:48" ht="16.5" x14ac:dyDescent="0.3">
      <c r="A180">
        <v>66</v>
      </c>
      <c r="B180" s="3">
        <v>42521</v>
      </c>
      <c r="C180" s="14">
        <v>17.198157332631101</v>
      </c>
      <c r="D180" s="14">
        <v>17.593447163317901</v>
      </c>
      <c r="E180" s="14">
        <v>16.898976610201501</v>
      </c>
      <c r="F180" s="29">
        <v>13.6728880284574</v>
      </c>
      <c r="G180" s="29">
        <v>12.494192288297199</v>
      </c>
      <c r="H180" s="29">
        <v>13.395283967279701</v>
      </c>
      <c r="I180" s="29">
        <v>14.059181677655101</v>
      </c>
      <c r="J180" s="29">
        <v>13.499680644324</v>
      </c>
      <c r="K180" s="29">
        <v>13.784724510363899</v>
      </c>
      <c r="L180" s="29">
        <v>12.5907448628622</v>
      </c>
      <c r="M180" s="29">
        <v>11.928659665749899</v>
      </c>
      <c r="N180" s="29">
        <v>10.712366890947299</v>
      </c>
      <c r="O180" s="29">
        <v>10.6483282251773</v>
      </c>
      <c r="P180" s="29">
        <v>13.146674237988501</v>
      </c>
      <c r="Q180" s="29" t="str">
        <f>+IFERROR(LN(VLOOKUP(Q$115,Cartera!$C$89:$DG$127,Creditos2!$A180,0)/$A$1)," ")</f>
        <v xml:space="preserve"> </v>
      </c>
      <c r="R180" s="29">
        <v>11.9003810075007</v>
      </c>
      <c r="S180" s="29">
        <v>14.0244076176295</v>
      </c>
      <c r="T180" s="29">
        <v>11.5087506506105</v>
      </c>
      <c r="U180" s="29" t="str">
        <f>+IFERROR(LN(VLOOKUP(U$115,Cartera!$C$89:$DG$127,Creditos2!$A180,0)/$A$1)," ")</f>
        <v xml:space="preserve"> </v>
      </c>
      <c r="V180" s="29">
        <v>11.762234086237299</v>
      </c>
      <c r="W180" s="29" t="str">
        <f>+IFERROR(LN(VLOOKUP(W$115,Cartera!$C$89:$DG$127,Creditos2!$A180,0)/$A$1)," ")</f>
        <v xml:space="preserve"> </v>
      </c>
      <c r="X180" s="29" t="str">
        <f>+IFERROR(LN(VLOOKUP(X$115,Cartera!$C$89:$DG$127,Creditos2!$A180,0)/$A$1)," ")</f>
        <v xml:space="preserve"> </v>
      </c>
      <c r="Y180" s="29"/>
      <c r="Z180" s="29" t="str">
        <f>+IFERROR(LN(VLOOKUP(Z$115,Cartera!$C$89:$DG$127,Creditos2!$A180,0)/$A$1)," ")</f>
        <v xml:space="preserve"> </v>
      </c>
      <c r="AA180" s="29">
        <v>8.7383151466866096</v>
      </c>
      <c r="AB180" s="29">
        <f>+IFERROR(LN(VLOOKUP(AB$115,Cartera!$C$89:$DG$127,Creditos2!$A180,0)/$A$1)," ")</f>
        <v>9.0586638959474293</v>
      </c>
      <c r="AC180" s="29">
        <v>9.6701961094883799</v>
      </c>
      <c r="AD180" s="29">
        <v>10.2639287758425</v>
      </c>
      <c r="AE180" s="29">
        <v>9.0554821851678202</v>
      </c>
      <c r="AF180" s="29">
        <f>+IFERROR(LN(VLOOKUP(AF$115,Cartera!$C$89:$DG$127,Creditos2!$A180,0)/$A$1)," ")</f>
        <v>8.8287387303727343</v>
      </c>
      <c r="AG180" s="29">
        <f>+IFERROR(LN(VLOOKUP(AG$115,Cartera!$C$89:$DG$127,Creditos2!$A180,0)/$A$1)," ")</f>
        <v>6.5984760580437438</v>
      </c>
      <c r="AH180" s="29"/>
      <c r="AI180" s="29">
        <f>+IFERROR(LN(VLOOKUP(AI$115,Cartera!$C$89:$DG$127,Creditos2!$A180,0)/$A$1)," ")</f>
        <v>10.292107780597997</v>
      </c>
      <c r="AJ180" s="29">
        <v>10.6797720151863</v>
      </c>
      <c r="AK180" s="29">
        <v>12.050171879559301</v>
      </c>
      <c r="AL180" s="29">
        <v>12.304038328656899</v>
      </c>
      <c r="AM180" s="29"/>
      <c r="AN180" s="29">
        <v>8.8488624742916908</v>
      </c>
      <c r="AO180" s="29">
        <f>+IFERROR(LN(VLOOKUP(AO$115,Cartera!$C$89:$DG$127,Creditos2!$A180,0)/$A$1)," ")</f>
        <v>7.4253132316797013</v>
      </c>
      <c r="AP180" s="29">
        <v>10.257029062953899</v>
      </c>
      <c r="AQ180" s="29">
        <v>10.152471537234799</v>
      </c>
      <c r="AR180" s="27"/>
      <c r="AS180" s="27"/>
      <c r="AT180" s="27"/>
      <c r="AU180" s="27"/>
      <c r="AV180" s="27"/>
    </row>
    <row r="181" spans="1:48" ht="16.5" x14ac:dyDescent="0.3">
      <c r="A181">
        <v>67</v>
      </c>
      <c r="B181" s="3">
        <v>42551</v>
      </c>
      <c r="C181" s="14">
        <v>17.207024595362</v>
      </c>
      <c r="D181" s="14">
        <v>17.593048387049102</v>
      </c>
      <c r="E181" s="14">
        <v>16.899143947220001</v>
      </c>
      <c r="F181" s="29">
        <v>13.6800262533954</v>
      </c>
      <c r="G181" s="29">
        <v>12.475581584054799</v>
      </c>
      <c r="H181" s="29">
        <v>13.4077204899316</v>
      </c>
      <c r="I181" s="29">
        <v>14.0734989496412</v>
      </c>
      <c r="J181" s="29">
        <v>13.5198375668819</v>
      </c>
      <c r="K181" s="29">
        <v>13.800660528634999</v>
      </c>
      <c r="L181" s="29">
        <v>12.601584204974101</v>
      </c>
      <c r="M181" s="29">
        <v>11.933444578542399</v>
      </c>
      <c r="N181" s="29">
        <v>10.715453709377099</v>
      </c>
      <c r="O181" s="29">
        <v>10.630859144899601</v>
      </c>
      <c r="P181" s="29">
        <v>13.1348796354554</v>
      </c>
      <c r="Q181" s="29" t="str">
        <f>+IFERROR(LN(VLOOKUP(Q$115,Cartera!$C$89:$DG$127,Creditos2!$A181,0)/$A$1)," ")</f>
        <v xml:space="preserve"> </v>
      </c>
      <c r="R181" s="29">
        <v>11.904916030682999</v>
      </c>
      <c r="S181" s="29">
        <v>14.0335403024652</v>
      </c>
      <c r="T181" s="29">
        <v>11.5468986315087</v>
      </c>
      <c r="U181" s="29" t="str">
        <f>+IFERROR(LN(VLOOKUP(U$115,Cartera!$C$89:$DG$127,Creditos2!$A181,0)/$A$1)," ")</f>
        <v xml:space="preserve"> </v>
      </c>
      <c r="V181" s="29">
        <v>11.8451801077358</v>
      </c>
      <c r="W181" s="29" t="str">
        <f>+IFERROR(LN(VLOOKUP(W$115,Cartera!$C$89:$DG$127,Creditos2!$A181,0)/$A$1)," ")</f>
        <v xml:space="preserve"> </v>
      </c>
      <c r="X181" s="29" t="str">
        <f>+IFERROR(LN(VLOOKUP(X$115,Cartera!$C$89:$DG$127,Creditos2!$A181,0)/$A$1)," ")</f>
        <v xml:space="preserve"> </v>
      </c>
      <c r="Y181" s="29"/>
      <c r="Z181" s="29" t="str">
        <f>+IFERROR(LN(VLOOKUP(Z$115,Cartera!$C$89:$DG$127,Creditos2!$A181,0)/$A$1)," ")</f>
        <v xml:space="preserve"> </v>
      </c>
      <c r="AA181" s="29">
        <v>8.7316396737505997</v>
      </c>
      <c r="AB181" s="29">
        <f>+IFERROR(LN(VLOOKUP(AB$115,Cartera!$C$89:$DG$127,Creditos2!$A181,0)/$A$1)," ")</f>
        <v>8.9601343095165973</v>
      </c>
      <c r="AC181" s="29">
        <v>9.69146732700165</v>
      </c>
      <c r="AD181" s="29">
        <v>10.2680680912827</v>
      </c>
      <c r="AE181" s="29">
        <v>9.0260140070892696</v>
      </c>
      <c r="AF181" s="29">
        <f>+IFERROR(LN(VLOOKUP(AF$115,Cartera!$C$89:$DG$127,Creditos2!$A181,0)/$A$1)," ")</f>
        <v>8.9751618804196767</v>
      </c>
      <c r="AG181" s="29" t="str">
        <f>+IFERROR(LN(VLOOKUP(AG$115,Cartera!$C$89:$DG$127,Creditos2!$A181,0)/$A$1)," ")</f>
        <v xml:space="preserve"> </v>
      </c>
      <c r="AH181" s="29"/>
      <c r="AI181" s="29">
        <f>+IFERROR(LN(VLOOKUP(AI$115,Cartera!$C$89:$DG$127,Creditos2!$A181,0)/$A$1)," ")</f>
        <v>10.298991333287331</v>
      </c>
      <c r="AJ181" s="29">
        <v>10.6545848651167</v>
      </c>
      <c r="AK181" s="29">
        <v>12.083968129290399</v>
      </c>
      <c r="AL181" s="29">
        <v>12.297833731063401</v>
      </c>
      <c r="AM181" s="29"/>
      <c r="AN181" s="29">
        <v>8.8902481336149695</v>
      </c>
      <c r="AO181" s="29">
        <f>+IFERROR(LN(VLOOKUP(AO$115,Cartera!$C$89:$DG$127,Creditos2!$A181,0)/$A$1)," ")</f>
        <v>7.5165031100546846</v>
      </c>
      <c r="AP181" s="29">
        <v>10.3027610541674</v>
      </c>
      <c r="AQ181" s="29">
        <v>10.1851347947227</v>
      </c>
      <c r="AR181" s="27"/>
      <c r="AS181" s="27"/>
      <c r="AT181" s="27"/>
      <c r="AU181" s="27"/>
      <c r="AV181" s="27"/>
    </row>
    <row r="182" spans="1:48" ht="16.5" x14ac:dyDescent="0.3">
      <c r="A182">
        <v>68</v>
      </c>
      <c r="B182" s="3">
        <v>42582</v>
      </c>
      <c r="C182" s="14">
        <v>17.225221496280199</v>
      </c>
      <c r="D182" s="14">
        <v>17.600056257039999</v>
      </c>
      <c r="E182" s="14">
        <v>16.913288047133999</v>
      </c>
      <c r="F182" s="29">
        <v>13.690948320833799</v>
      </c>
      <c r="G182" s="29">
        <v>12.441552519616399</v>
      </c>
      <c r="H182" s="29">
        <v>13.4210974119701</v>
      </c>
      <c r="I182" s="29">
        <v>14.083253886063201</v>
      </c>
      <c r="J182" s="29">
        <v>13.5318464429446</v>
      </c>
      <c r="K182" s="29">
        <v>13.818738161239301</v>
      </c>
      <c r="L182" s="29">
        <v>12.601882497241901</v>
      </c>
      <c r="M182" s="29">
        <v>11.9405615212653</v>
      </c>
      <c r="N182" s="29">
        <v>10.6792809547507</v>
      </c>
      <c r="O182" s="29">
        <v>10.6097526533863</v>
      </c>
      <c r="P182" s="29">
        <v>13.1659638464977</v>
      </c>
      <c r="Q182" s="29" t="str">
        <f>+IFERROR(LN(VLOOKUP(Q$115,Cartera!$C$89:$DG$127,Creditos2!$A182,0)/$A$1)," ")</f>
        <v xml:space="preserve"> </v>
      </c>
      <c r="R182" s="29">
        <v>11.924150776124799</v>
      </c>
      <c r="S182" s="29">
        <v>14.0470941059385</v>
      </c>
      <c r="T182" s="29">
        <v>11.558295808030699</v>
      </c>
      <c r="U182" s="29" t="str">
        <f>+IFERROR(LN(VLOOKUP(U$115,Cartera!$C$89:$DG$127,Creditos2!$A182,0)/$A$1)," ")</f>
        <v xml:space="preserve"> </v>
      </c>
      <c r="V182" s="29">
        <v>12.0113984332912</v>
      </c>
      <c r="W182" s="29" t="str">
        <f>+IFERROR(LN(VLOOKUP(W$115,Cartera!$C$89:$DG$127,Creditos2!$A182,0)/$A$1)," ")</f>
        <v xml:space="preserve"> </v>
      </c>
      <c r="X182" s="29" t="str">
        <f>+IFERROR(LN(VLOOKUP(X$115,Cartera!$C$89:$DG$127,Creditos2!$A182,0)/$A$1)," ")</f>
        <v xml:space="preserve"> </v>
      </c>
      <c r="Y182" s="29"/>
      <c r="Z182" s="29" t="str">
        <f>+IFERROR(LN(VLOOKUP(Z$115,Cartera!$C$89:$DG$127,Creditos2!$A182,0)/$A$1)," ")</f>
        <v xml:space="preserve"> </v>
      </c>
      <c r="AA182" s="29">
        <v>8.6811197811067</v>
      </c>
      <c r="AB182" s="29">
        <f>+IFERROR(LN(VLOOKUP(AB$115,Cartera!$C$89:$DG$127,Creditos2!$A182,0)/$A$1)," ")</f>
        <v>8.9579737032844591</v>
      </c>
      <c r="AC182" s="29">
        <v>9.7338404056278804</v>
      </c>
      <c r="AD182" s="29">
        <v>10.2382593210741</v>
      </c>
      <c r="AE182" s="29">
        <v>9.0157042931080102</v>
      </c>
      <c r="AF182" s="29">
        <f>+IFERROR(LN(VLOOKUP(AF$115,Cartera!$C$89:$DG$127,Creditos2!$A182,0)/$A$1)," ")</f>
        <v>9.0839106943723369</v>
      </c>
      <c r="AG182" s="29" t="str">
        <f>+IFERROR(LN(VLOOKUP(AG$115,Cartera!$C$89:$DG$127,Creditos2!$A182,0)/$A$1)," ")</f>
        <v xml:space="preserve"> </v>
      </c>
      <c r="AH182" s="29"/>
      <c r="AI182" s="29">
        <f>+IFERROR(LN(VLOOKUP(AI$115,Cartera!$C$89:$DG$127,Creditos2!$A182,0)/$A$1)," ")</f>
        <v>10.298258178652667</v>
      </c>
      <c r="AJ182" s="29">
        <v>10.634233313563</v>
      </c>
      <c r="AK182" s="29">
        <v>12.033150262122</v>
      </c>
      <c r="AL182" s="29">
        <v>12.2973056575215</v>
      </c>
      <c r="AM182" s="29"/>
      <c r="AN182" s="29">
        <v>8.9435866677525606</v>
      </c>
      <c r="AO182" s="29">
        <f>+IFERROR(LN(VLOOKUP(AO$115,Cartera!$C$89:$DG$127,Creditos2!$A182,0)/$A$1)," ")</f>
        <v>7.5961558672754421</v>
      </c>
      <c r="AP182" s="29">
        <v>10.3977641524388</v>
      </c>
      <c r="AQ182" s="29">
        <v>10.232109202561601</v>
      </c>
      <c r="AR182" s="27"/>
      <c r="AS182" s="27"/>
      <c r="AT182" s="27"/>
      <c r="AU182" s="27"/>
      <c r="AV182" s="27"/>
    </row>
    <row r="183" spans="1:48" ht="16.5" x14ac:dyDescent="0.3">
      <c r="A183">
        <v>69</v>
      </c>
      <c r="B183" s="3">
        <v>42613</v>
      </c>
      <c r="C183" s="14">
        <v>17.223698616038899</v>
      </c>
      <c r="D183" s="14">
        <v>17.601694972322498</v>
      </c>
      <c r="E183" s="14">
        <v>16.895120404163801</v>
      </c>
      <c r="F183" s="29">
        <v>13.700211884911599</v>
      </c>
      <c r="G183" s="29">
        <v>12.4259221016493</v>
      </c>
      <c r="H183" s="29">
        <v>13.450559731542199</v>
      </c>
      <c r="I183" s="29">
        <v>14.091891253256</v>
      </c>
      <c r="J183" s="29">
        <v>13.5457824255719</v>
      </c>
      <c r="K183" s="29">
        <v>13.839410576922599</v>
      </c>
      <c r="L183" s="29">
        <v>12.597005797843</v>
      </c>
      <c r="M183" s="29">
        <v>11.934917934987199</v>
      </c>
      <c r="N183" s="29">
        <v>10.601468175495899</v>
      </c>
      <c r="O183" s="29">
        <v>10.611648645978301</v>
      </c>
      <c r="P183" s="29">
        <v>13.1670740655697</v>
      </c>
      <c r="Q183" s="29" t="str">
        <f>+IFERROR(LN(VLOOKUP(Q$115,Cartera!$C$89:$DG$127,Creditos2!$A183,0)/$A$1)," ")</f>
        <v xml:space="preserve"> </v>
      </c>
      <c r="R183" s="29">
        <v>11.9352868714307</v>
      </c>
      <c r="S183" s="29">
        <v>14.062297596725999</v>
      </c>
      <c r="T183" s="29">
        <v>11.5575769912602</v>
      </c>
      <c r="U183" s="29" t="str">
        <f>+IFERROR(LN(VLOOKUP(U$115,Cartera!$C$89:$DG$127,Creditos2!$A183,0)/$A$1)," ")</f>
        <v xml:space="preserve"> </v>
      </c>
      <c r="V183" s="29">
        <v>12.0930823489571</v>
      </c>
      <c r="W183" s="29" t="str">
        <f>+IFERROR(LN(VLOOKUP(W$115,Cartera!$C$89:$DG$127,Creditos2!$A183,0)/$A$1)," ")</f>
        <v xml:space="preserve"> </v>
      </c>
      <c r="X183" s="29" t="str">
        <f>+IFERROR(LN(VLOOKUP(X$115,Cartera!$C$89:$DG$127,Creditos2!$A183,0)/$A$1)," ")</f>
        <v xml:space="preserve"> </v>
      </c>
      <c r="Y183" s="29"/>
      <c r="Z183" s="29" t="str">
        <f>+IFERROR(LN(VLOOKUP(Z$115,Cartera!$C$89:$DG$127,Creditos2!$A183,0)/$A$1)," ")</f>
        <v xml:space="preserve"> </v>
      </c>
      <c r="AA183" s="29">
        <v>8.6791761610321796</v>
      </c>
      <c r="AB183" s="29" t="str">
        <f>+IFERROR(LN(VLOOKUP(AB$115,Cartera!$C$89:$DG$127,Creditos2!$A183,0)/$A$1)," ")</f>
        <v xml:space="preserve"> </v>
      </c>
      <c r="AC183" s="29">
        <v>9.7801257160355703</v>
      </c>
      <c r="AD183" s="29">
        <v>10.2749619051915</v>
      </c>
      <c r="AE183" s="29">
        <v>9.0139187210122902</v>
      </c>
      <c r="AF183" s="29">
        <f>+IFERROR(LN(VLOOKUP(AF$115,Cartera!$C$89:$DG$127,Creditos2!$A183,0)/$A$1)," ")</f>
        <v>9.1875159892321498</v>
      </c>
      <c r="AG183" s="29" t="str">
        <f>+IFERROR(LN(VLOOKUP(AG$115,Cartera!$C$89:$DG$127,Creditos2!$A183,0)/$A$1)," ")</f>
        <v xml:space="preserve"> </v>
      </c>
      <c r="AH183" s="29"/>
      <c r="AI183" s="29">
        <f>+IFERROR(LN(VLOOKUP(AI$115,Cartera!$C$89:$DG$127,Creditos2!$A183,0)/$A$1)," ")</f>
        <v>10.221072091835056</v>
      </c>
      <c r="AJ183" s="29">
        <v>10.607065345906801</v>
      </c>
      <c r="AK183" s="29">
        <v>12.012474736382201</v>
      </c>
      <c r="AL183" s="29">
        <v>12.3055995769435</v>
      </c>
      <c r="AM183" s="29"/>
      <c r="AN183" s="29">
        <v>9.0211789636397306</v>
      </c>
      <c r="AO183" s="29">
        <f>+IFERROR(LN(VLOOKUP(AO$115,Cartera!$C$89:$DG$127,Creditos2!$A183,0)/$A$1)," ")</f>
        <v>7.5850625072681099</v>
      </c>
      <c r="AP183" s="29">
        <v>10.448153760171801</v>
      </c>
      <c r="AQ183" s="29">
        <v>10.2261800508397</v>
      </c>
      <c r="AR183" s="27"/>
      <c r="AS183" s="27"/>
      <c r="AT183" s="27"/>
      <c r="AU183" s="27"/>
      <c r="AV183" s="27"/>
    </row>
    <row r="184" spans="1:48" ht="16.5" x14ac:dyDescent="0.3">
      <c r="A184">
        <v>70</v>
      </c>
      <c r="B184" s="3">
        <v>42643</v>
      </c>
      <c r="C184" s="14">
        <v>17.2262092223495</v>
      </c>
      <c r="D184" s="14">
        <v>17.604326854902599</v>
      </c>
      <c r="E184" s="14">
        <v>16.899779193410701</v>
      </c>
      <c r="F184" s="29">
        <v>13.725076925364201</v>
      </c>
      <c r="G184" s="29">
        <v>12.418796290947199</v>
      </c>
      <c r="H184" s="29">
        <v>13.469791970083699</v>
      </c>
      <c r="I184" s="29">
        <v>14.1020922088659</v>
      </c>
      <c r="J184" s="29">
        <v>13.5639069492253</v>
      </c>
      <c r="K184" s="29">
        <v>13.8565313157294</v>
      </c>
      <c r="L184" s="29">
        <v>12.600589124391201</v>
      </c>
      <c r="M184" s="29">
        <v>11.923361436077901</v>
      </c>
      <c r="N184" s="29">
        <v>10.604237973844</v>
      </c>
      <c r="O184" s="29">
        <v>10.589050614301501</v>
      </c>
      <c r="P184" s="29">
        <v>13.148516775578999</v>
      </c>
      <c r="Q184" s="29" t="str">
        <f>+IFERROR(LN(VLOOKUP(Q$115,Cartera!$C$89:$DG$127,Creditos2!$A184,0)/$A$1)," ")</f>
        <v xml:space="preserve"> </v>
      </c>
      <c r="R184" s="29">
        <v>11.946560851312899</v>
      </c>
      <c r="S184" s="29">
        <v>14.073942600491501</v>
      </c>
      <c r="T184" s="29">
        <v>11.542619264911901</v>
      </c>
      <c r="U184" s="29" t="str">
        <f>+IFERROR(LN(VLOOKUP(U$115,Cartera!$C$89:$DG$127,Creditos2!$A184,0)/$A$1)," ")</f>
        <v xml:space="preserve"> </v>
      </c>
      <c r="V184" s="29">
        <v>12.111607051333401</v>
      </c>
      <c r="W184" s="29" t="str">
        <f>+IFERROR(LN(VLOOKUP(W$115,Cartera!$C$89:$DG$127,Creditos2!$A184,0)/$A$1)," ")</f>
        <v xml:space="preserve"> </v>
      </c>
      <c r="X184" s="29" t="str">
        <f>+IFERROR(LN(VLOOKUP(X$115,Cartera!$C$89:$DG$127,Creditos2!$A184,0)/$A$1)," ")</f>
        <v xml:space="preserve"> </v>
      </c>
      <c r="Y184" s="29"/>
      <c r="Z184" s="29" t="str">
        <f>+IFERROR(LN(VLOOKUP(Z$115,Cartera!$C$89:$DG$127,Creditos2!$A184,0)/$A$1)," ")</f>
        <v xml:space="preserve"> </v>
      </c>
      <c r="AA184" s="29">
        <v>8.6959949083450603</v>
      </c>
      <c r="AB184" s="29" t="str">
        <f>+IFERROR(LN(VLOOKUP(AB$115,Cartera!$C$89:$DG$127,Creditos2!$A184,0)/$A$1)," ")</f>
        <v xml:space="preserve"> </v>
      </c>
      <c r="AC184" s="29">
        <v>9.8303249073081496</v>
      </c>
      <c r="AD184" s="29">
        <v>10.292905553374201</v>
      </c>
      <c r="AE184" s="29">
        <v>9.0432311729347301</v>
      </c>
      <c r="AF184" s="29">
        <f>+IFERROR(LN(VLOOKUP(AF$115,Cartera!$C$89:$DG$127,Creditos2!$A184,0)/$A$1)," ")</f>
        <v>9.261726270025882</v>
      </c>
      <c r="AG184" s="29" t="str">
        <f>+IFERROR(LN(VLOOKUP(AG$115,Cartera!$C$89:$DG$127,Creditos2!$A184,0)/$A$1)," ")</f>
        <v xml:space="preserve"> </v>
      </c>
      <c r="AH184" s="29"/>
      <c r="AI184" s="29">
        <f>+IFERROR(LN(VLOOKUP(AI$115,Cartera!$C$89:$DG$127,Creditos2!$A184,0)/$A$1)," ")</f>
        <v>10.229042486326712</v>
      </c>
      <c r="AJ184" s="29">
        <v>10.590018373209499</v>
      </c>
      <c r="AK184" s="29">
        <v>11.9714993713369</v>
      </c>
      <c r="AL184" s="29">
        <v>12.306376398228201</v>
      </c>
      <c r="AM184" s="29"/>
      <c r="AN184" s="29">
        <v>9.0992388785011507</v>
      </c>
      <c r="AO184" s="29">
        <f>+IFERROR(LN(VLOOKUP(AO$115,Cartera!$C$89:$DG$127,Creditos2!$A184,0)/$A$1)," ")</f>
        <v>7.5430382290250764</v>
      </c>
      <c r="AP184" s="29">
        <v>10.3792197619701</v>
      </c>
      <c r="AQ184" s="29">
        <v>10.237026441367201</v>
      </c>
      <c r="AR184" s="27"/>
      <c r="AS184" s="27"/>
      <c r="AT184" s="27"/>
      <c r="AU184" s="27"/>
      <c r="AV184" s="27"/>
    </row>
    <row r="185" spans="1:48" ht="16.5" x14ac:dyDescent="0.3">
      <c r="A185">
        <v>71</v>
      </c>
      <c r="B185" s="3">
        <v>42674</v>
      </c>
      <c r="C185" s="14">
        <v>17.220769839879399</v>
      </c>
      <c r="D185" s="14">
        <v>17.600438690656201</v>
      </c>
      <c r="E185" s="14">
        <v>16.8998646191673</v>
      </c>
      <c r="F185" s="29">
        <v>13.7379798097034</v>
      </c>
      <c r="G185" s="29">
        <v>12.4148496532474</v>
      </c>
      <c r="H185" s="29">
        <v>13.525632339353701</v>
      </c>
      <c r="I185" s="29">
        <v>14.1107698870814</v>
      </c>
      <c r="J185" s="29">
        <v>13.574969287064199</v>
      </c>
      <c r="K185" s="29">
        <v>13.8739914136116</v>
      </c>
      <c r="L185" s="29">
        <v>12.600565216538</v>
      </c>
      <c r="M185" s="29">
        <v>11.913384432812601</v>
      </c>
      <c r="N185" s="29">
        <v>10.5843825446892</v>
      </c>
      <c r="O185" s="29">
        <v>10.5920454296852</v>
      </c>
      <c r="P185" s="29">
        <v>13.181538027097501</v>
      </c>
      <c r="Q185" s="29" t="str">
        <f>+IFERROR(LN(VLOOKUP(Q$115,Cartera!$C$89:$DG$127,Creditos2!$A185,0)/$A$1)," ")</f>
        <v xml:space="preserve"> </v>
      </c>
      <c r="R185" s="29">
        <v>11.950231754984101</v>
      </c>
      <c r="S185" s="29">
        <v>14.083091469081699</v>
      </c>
      <c r="T185" s="29">
        <v>11.518225527524701</v>
      </c>
      <c r="U185" s="29" t="str">
        <f>+IFERROR(LN(VLOOKUP(U$115,Cartera!$C$89:$DG$127,Creditos2!$A185,0)/$A$1)," ")</f>
        <v xml:space="preserve"> </v>
      </c>
      <c r="V185" s="29">
        <v>12.0942814774781</v>
      </c>
      <c r="W185" s="29" t="str">
        <f>+IFERROR(LN(VLOOKUP(W$115,Cartera!$C$89:$DG$127,Creditos2!$A185,0)/$A$1)," ")</f>
        <v xml:space="preserve"> </v>
      </c>
      <c r="X185" s="29" t="str">
        <f>+IFERROR(LN(VLOOKUP(X$115,Cartera!$C$89:$DG$127,Creditos2!$A185,0)/$A$1)," ")</f>
        <v xml:space="preserve"> </v>
      </c>
      <c r="Y185" s="29"/>
      <c r="Z185" s="29" t="str">
        <f>+IFERROR(LN(VLOOKUP(Z$115,Cartera!$C$89:$DG$127,Creditos2!$A185,0)/$A$1)," ")</f>
        <v xml:space="preserve"> </v>
      </c>
      <c r="AA185" s="29">
        <v>8.6326463435360097</v>
      </c>
      <c r="AB185" s="29" t="str">
        <f>+IFERROR(LN(VLOOKUP(AB$115,Cartera!$C$89:$DG$127,Creditos2!$A185,0)/$A$1)," ")</f>
        <v xml:space="preserve"> </v>
      </c>
      <c r="AC185" s="29">
        <v>9.9949725044719404</v>
      </c>
      <c r="AD185" s="29">
        <v>10.255484004125501</v>
      </c>
      <c r="AE185" s="29">
        <v>9.0724516950418597</v>
      </c>
      <c r="AF185" s="29">
        <f>+IFERROR(LN(VLOOKUP(AF$115,Cartera!$C$89:$DG$127,Creditos2!$A185,0)/$A$1)," ")</f>
        <v>9.3377684219143759</v>
      </c>
      <c r="AG185" s="29" t="str">
        <f>+IFERROR(LN(VLOOKUP(AG$115,Cartera!$C$89:$DG$127,Creditos2!$A185,0)/$A$1)," ")</f>
        <v xml:space="preserve"> </v>
      </c>
      <c r="AH185" s="29"/>
      <c r="AI185" s="29">
        <f>+IFERROR(LN(VLOOKUP(AI$115,Cartera!$C$89:$DG$127,Creditos2!$A185,0)/$A$1)," ")</f>
        <v>10.232094210005577</v>
      </c>
      <c r="AJ185" s="29">
        <v>10.5838158400484</v>
      </c>
      <c r="AK185" s="29">
        <v>11.953734089386799</v>
      </c>
      <c r="AL185" s="29">
        <v>12.3060308017018</v>
      </c>
      <c r="AM185" s="29"/>
      <c r="AN185" s="29">
        <v>9.17670435341768</v>
      </c>
      <c r="AO185" s="29">
        <f>+IFERROR(LN(VLOOKUP(AO$115,Cartera!$C$89:$DG$127,Creditos2!$A185,0)/$A$1)," ")</f>
        <v>7.5138472470462361</v>
      </c>
      <c r="AP185" s="29">
        <v>10.610174378389299</v>
      </c>
      <c r="AQ185" s="29">
        <v>10.238431852599099</v>
      </c>
      <c r="AR185" s="27"/>
      <c r="AS185" s="27"/>
      <c r="AT185" s="27"/>
      <c r="AU185" s="27"/>
      <c r="AV185" s="27"/>
    </row>
    <row r="186" spans="1:48" ht="16.5" x14ac:dyDescent="0.3">
      <c r="A186">
        <v>72</v>
      </c>
      <c r="B186" s="3">
        <v>42704</v>
      </c>
      <c r="C186" s="14">
        <v>17.228218448049802</v>
      </c>
      <c r="D186" s="14">
        <v>17.608363462522998</v>
      </c>
      <c r="E186" s="14">
        <v>16.905423742580201</v>
      </c>
      <c r="F186" s="29">
        <v>13.732862513426801</v>
      </c>
      <c r="G186" s="29">
        <v>12.4167202919134</v>
      </c>
      <c r="H186" s="29">
        <v>13.562378433568099</v>
      </c>
      <c r="I186" s="29">
        <v>14.1175258162056</v>
      </c>
      <c r="J186" s="29">
        <v>13.5833738220699</v>
      </c>
      <c r="K186" s="29">
        <v>13.9001902879209</v>
      </c>
      <c r="L186" s="29">
        <v>12.598327977169999</v>
      </c>
      <c r="M186" s="29">
        <v>11.889693760388701</v>
      </c>
      <c r="N186" s="29">
        <v>10.530683952508401</v>
      </c>
      <c r="O186" s="29">
        <v>10.579575679388199</v>
      </c>
      <c r="P186" s="29">
        <v>13.190463310511401</v>
      </c>
      <c r="Q186" s="29" t="str">
        <f>+IFERROR(LN(VLOOKUP(Q$115,Cartera!$C$89:$DG$127,Creditos2!$A186,0)/$A$1)," ")</f>
        <v xml:space="preserve"> </v>
      </c>
      <c r="R186" s="29">
        <v>11.9694825578218</v>
      </c>
      <c r="S186" s="29">
        <v>14.093883347603199</v>
      </c>
      <c r="T186" s="29">
        <v>11.8000081915553</v>
      </c>
      <c r="U186" s="29" t="str">
        <f>+IFERROR(LN(VLOOKUP(U$115,Cartera!$C$89:$DG$127,Creditos2!$A186,0)/$A$1)," ")</f>
        <v xml:space="preserve"> </v>
      </c>
      <c r="V186" s="29">
        <v>12.126605093039</v>
      </c>
      <c r="W186" s="29" t="str">
        <f>+IFERROR(LN(VLOOKUP(W$115,Cartera!$C$89:$DG$127,Creditos2!$A186,0)/$A$1)," ")</f>
        <v xml:space="preserve"> </v>
      </c>
      <c r="X186" s="29" t="str">
        <f>+IFERROR(LN(VLOOKUP(X$115,Cartera!$C$89:$DG$127,Creditos2!$A186,0)/$A$1)," ")</f>
        <v xml:space="preserve"> </v>
      </c>
      <c r="Y186" s="29"/>
      <c r="Z186" s="29" t="str">
        <f>+IFERROR(LN(VLOOKUP(Z$115,Cartera!$C$89:$DG$127,Creditos2!$A186,0)/$A$1)," ")</f>
        <v xml:space="preserve"> </v>
      </c>
      <c r="AA186" s="29">
        <v>8.6195717885348309</v>
      </c>
      <c r="AB186" s="29" t="str">
        <f>+IFERROR(LN(VLOOKUP(AB$115,Cartera!$C$89:$DG$127,Creditos2!$A186,0)/$A$1)," ")</f>
        <v xml:space="preserve"> </v>
      </c>
      <c r="AC186" s="29">
        <v>9.9783624669690703</v>
      </c>
      <c r="AD186" s="29">
        <v>10.315994110563199</v>
      </c>
      <c r="AE186" s="29">
        <v>9.0697000711922104</v>
      </c>
      <c r="AF186" s="29">
        <f>+IFERROR(LN(VLOOKUP(AF$115,Cartera!$C$89:$DG$127,Creditos2!$A186,0)/$A$1)," ")</f>
        <v>9.4169675152560544</v>
      </c>
      <c r="AG186" s="29" t="str">
        <f>+IFERROR(LN(VLOOKUP(AG$115,Cartera!$C$89:$DG$127,Creditos2!$A186,0)/$A$1)," ")</f>
        <v xml:space="preserve"> </v>
      </c>
      <c r="AH186" s="29"/>
      <c r="AI186" s="29">
        <f>+IFERROR(LN(VLOOKUP(AI$115,Cartera!$C$89:$DG$127,Creditos2!$A186,0)/$A$1)," ")</f>
        <v>10.244828610046383</v>
      </c>
      <c r="AJ186" s="29">
        <v>10.5854210467475</v>
      </c>
      <c r="AK186" s="29">
        <v>11.9304069303174</v>
      </c>
      <c r="AL186" s="29">
        <v>12.3067939233048</v>
      </c>
      <c r="AM186" s="29"/>
      <c r="AN186" s="29">
        <v>9.2408698186876901</v>
      </c>
      <c r="AO186" s="29">
        <f>+IFERROR(LN(VLOOKUP(AO$115,Cartera!$C$89:$DG$127,Creditos2!$A186,0)/$A$1)," ")</f>
        <v>7.489684282345225</v>
      </c>
      <c r="AP186" s="29">
        <v>10.740634357870899</v>
      </c>
      <c r="AQ186" s="29">
        <v>10.246569031211999</v>
      </c>
      <c r="AR186" s="27"/>
      <c r="AS186" s="27"/>
      <c r="AT186" s="27"/>
      <c r="AU186" s="27"/>
      <c r="AV186" s="27"/>
    </row>
    <row r="187" spans="1:48" ht="16.5" x14ac:dyDescent="0.3">
      <c r="A187">
        <v>73</v>
      </c>
      <c r="B187" s="3">
        <v>42735</v>
      </c>
      <c r="C187" s="14">
        <v>17.2319498582054</v>
      </c>
      <c r="D187" s="14">
        <v>17.621851894091701</v>
      </c>
      <c r="E187" s="14">
        <v>16.9079544792219</v>
      </c>
      <c r="F187" s="29">
        <v>13.8046529635391</v>
      </c>
      <c r="G187" s="29">
        <v>12.4285571522453</v>
      </c>
      <c r="H187" s="29">
        <v>13.6271886656201</v>
      </c>
      <c r="I187" s="29">
        <v>14.131187132062401</v>
      </c>
      <c r="J187" s="29">
        <v>13.602546106313399</v>
      </c>
      <c r="K187" s="29">
        <v>13.9231536885548</v>
      </c>
      <c r="L187" s="29">
        <v>12.5910378321823</v>
      </c>
      <c r="M187" s="29">
        <v>11.918557816031701</v>
      </c>
      <c r="N187" s="29">
        <v>10.507118577526899</v>
      </c>
      <c r="O187" s="29">
        <v>10.556702545986001</v>
      </c>
      <c r="P187" s="29">
        <v>13.215560283104301</v>
      </c>
      <c r="Q187" s="29" t="str">
        <f>+IFERROR(LN(VLOOKUP(Q$115,Cartera!$C$89:$DG$127,Creditos2!$A187,0)/$A$1)," ")</f>
        <v xml:space="preserve"> </v>
      </c>
      <c r="R187" s="29">
        <v>11.979702410437399</v>
      </c>
      <c r="S187" s="29">
        <v>14.104580333839399</v>
      </c>
      <c r="T187" s="29">
        <v>11.7729069279379</v>
      </c>
      <c r="U187" s="29" t="str">
        <f>+IFERROR(LN(VLOOKUP(U$115,Cartera!$C$89:$DG$127,Creditos2!$A187,0)/$A$1)," ")</f>
        <v xml:space="preserve"> </v>
      </c>
      <c r="V187" s="29">
        <v>12.2657303109974</v>
      </c>
      <c r="W187" s="29" t="str">
        <f>+IFERROR(LN(VLOOKUP(W$115,Cartera!$C$89:$DG$127,Creditos2!$A187,0)/$A$1)," ")</f>
        <v xml:space="preserve"> </v>
      </c>
      <c r="X187" s="29" t="str">
        <f>+IFERROR(LN(VLOOKUP(X$115,Cartera!$C$89:$DG$127,Creditos2!$A187,0)/$A$1)," ")</f>
        <v xml:space="preserve"> </v>
      </c>
      <c r="Y187" s="29"/>
      <c r="Z187" s="29" t="str">
        <f>+IFERROR(LN(VLOOKUP(Z$115,Cartera!$C$89:$DG$127,Creditos2!$A187,0)/$A$1)," ")</f>
        <v xml:space="preserve"> </v>
      </c>
      <c r="AA187" s="29">
        <v>8.7643960050751204</v>
      </c>
      <c r="AB187" s="29" t="str">
        <f>+IFERROR(LN(VLOOKUP(AB$115,Cartera!$C$89:$DG$127,Creditos2!$A187,0)/$A$1)," ")</f>
        <v xml:space="preserve"> </v>
      </c>
      <c r="AC187" s="29">
        <v>9.9599164121426096</v>
      </c>
      <c r="AD187" s="29">
        <v>10.338691094081099</v>
      </c>
      <c r="AE187" s="29">
        <v>9.0857562406515306</v>
      </c>
      <c r="AF187" s="29">
        <f>+IFERROR(LN(VLOOKUP(AF$115,Cartera!$C$89:$DG$127,Creditos2!$A187,0)/$A$1)," ")</f>
        <v>9.5124124727970862</v>
      </c>
      <c r="AG187" s="29" t="str">
        <f>+IFERROR(LN(VLOOKUP(AG$115,Cartera!$C$89:$DG$127,Creditos2!$A187,0)/$A$1)," ")</f>
        <v xml:space="preserve"> </v>
      </c>
      <c r="AH187" s="29"/>
      <c r="AI187" s="29">
        <f>+IFERROR(LN(VLOOKUP(AI$115,Cartera!$C$89:$DG$127,Creditos2!$A187,0)/$A$1)," ")</f>
        <v>10.239873930471589</v>
      </c>
      <c r="AJ187" s="29">
        <v>10.6010693505656</v>
      </c>
      <c r="AK187" s="29">
        <v>12.0136262557973</v>
      </c>
      <c r="AL187" s="29">
        <v>12.308655588971099</v>
      </c>
      <c r="AM187" s="29"/>
      <c r="AN187" s="29">
        <v>9.3314063667419198</v>
      </c>
      <c r="AO187" s="29">
        <f>+IFERROR(LN(VLOOKUP(AO$115,Cartera!$C$89:$DG$127,Creditos2!$A187,0)/$A$1)," ")</f>
        <v>7.4587038030389481</v>
      </c>
      <c r="AP187" s="29">
        <v>10.888015371984601</v>
      </c>
      <c r="AQ187" s="29">
        <v>10.2542368384387</v>
      </c>
      <c r="AR187" s="27"/>
      <c r="AS187" s="27"/>
      <c r="AT187" s="27"/>
      <c r="AU187" s="27"/>
      <c r="AV187" s="27"/>
    </row>
    <row r="188" spans="1:48" ht="16.5" x14ac:dyDescent="0.3">
      <c r="A188">
        <v>74</v>
      </c>
      <c r="B188" s="3">
        <v>42766</v>
      </c>
      <c r="C188" s="14">
        <v>17.224034191487601</v>
      </c>
      <c r="D188" s="14">
        <v>17.6110341114764</v>
      </c>
      <c r="E188" s="14">
        <v>16.907093441694599</v>
      </c>
      <c r="F188" s="29">
        <v>13.8073898840435</v>
      </c>
      <c r="G188" s="29">
        <v>12.421421700649599</v>
      </c>
      <c r="H188" s="29">
        <v>13.6566014473346</v>
      </c>
      <c r="I188" s="29">
        <v>14.13830519537</v>
      </c>
      <c r="J188" s="29">
        <v>13.6119851101426</v>
      </c>
      <c r="K188" s="29">
        <v>13.939102979735701</v>
      </c>
      <c r="L188" s="29">
        <v>12.5814732160684</v>
      </c>
      <c r="M188" s="29">
        <v>11.904823812712401</v>
      </c>
      <c r="N188" s="29">
        <v>10.4766228631969</v>
      </c>
      <c r="O188" s="29">
        <v>10.533077172248801</v>
      </c>
      <c r="P188" s="29">
        <v>13.2190042858137</v>
      </c>
      <c r="Q188" s="29" t="str">
        <f>+IFERROR(LN(VLOOKUP(Q$115,Cartera!$C$89:$DG$127,Creditos2!$A188,0)/$A$1)," ")</f>
        <v xml:space="preserve"> </v>
      </c>
      <c r="R188" s="29">
        <v>11.9891982103324</v>
      </c>
      <c r="S188" s="29">
        <v>14.1060082475584</v>
      </c>
      <c r="T188" s="29">
        <v>11.735463818894701</v>
      </c>
      <c r="U188" s="29" t="str">
        <f>+IFERROR(LN(VLOOKUP(U$115,Cartera!$C$89:$DG$127,Creditos2!$A188,0)/$A$1)," ")</f>
        <v xml:space="preserve"> </v>
      </c>
      <c r="V188" s="29">
        <v>12.3070772581626</v>
      </c>
      <c r="W188" s="29" t="str">
        <f>+IFERROR(LN(VLOOKUP(W$115,Cartera!$C$89:$DG$127,Creditos2!$A188,0)/$A$1)," ")</f>
        <v xml:space="preserve"> </v>
      </c>
      <c r="X188" s="29" t="str">
        <f>+IFERROR(LN(VLOOKUP(X$115,Cartera!$C$89:$DG$127,Creditos2!$A188,0)/$A$1)," ")</f>
        <v xml:space="preserve"> </v>
      </c>
      <c r="Y188" s="29"/>
      <c r="Z188" s="29" t="str">
        <f>+IFERROR(LN(VLOOKUP(Z$115,Cartera!$C$89:$DG$127,Creditos2!$A188,0)/$A$1)," ")</f>
        <v xml:space="preserve"> </v>
      </c>
      <c r="AA188" s="29">
        <v>8.9035219150206402</v>
      </c>
      <c r="AB188" s="29" t="str">
        <f>+IFERROR(LN(VLOOKUP(AB$115,Cartera!$C$89:$DG$127,Creditos2!$A188,0)/$A$1)," ")</f>
        <v xml:space="preserve"> </v>
      </c>
      <c r="AC188" s="29">
        <v>10.2650725073975</v>
      </c>
      <c r="AD188" s="29">
        <v>10.327127104591</v>
      </c>
      <c r="AE188" s="29">
        <v>9.0815433285349503</v>
      </c>
      <c r="AF188" s="29">
        <f>+IFERROR(LN(VLOOKUP(AF$115,Cartera!$C$89:$DG$127,Creditos2!$A188,0)/$A$1)," ")</f>
        <v>9.5760603166844067</v>
      </c>
      <c r="AG188" s="29" t="str">
        <f>+IFERROR(LN(VLOOKUP(AG$115,Cartera!$C$89:$DG$127,Creditos2!$A188,0)/$A$1)," ")</f>
        <v xml:space="preserve"> </v>
      </c>
      <c r="AH188" s="29"/>
      <c r="AI188" s="29">
        <f>+IFERROR(LN(VLOOKUP(AI$115,Cartera!$C$89:$DG$127,Creditos2!$A188,0)/$A$1)," ")</f>
        <v>10.237060326202833</v>
      </c>
      <c r="AJ188" s="29">
        <v>10.586022867397901</v>
      </c>
      <c r="AK188" s="29">
        <v>12.0400236035738</v>
      </c>
      <c r="AL188" s="29">
        <v>12.2988596899947</v>
      </c>
      <c r="AM188" s="29"/>
      <c r="AN188" s="29">
        <v>9.3873539277735603</v>
      </c>
      <c r="AO188" s="29">
        <f>+IFERROR(LN(VLOOKUP(AO$115,Cartera!$C$89:$DG$127,Creditos2!$A188,0)/$A$1)," ")</f>
        <v>7.4261370232309902</v>
      </c>
      <c r="AP188" s="29">
        <v>10.9023078044427</v>
      </c>
      <c r="AQ188" s="29">
        <v>10.2510982393364</v>
      </c>
      <c r="AR188" s="27"/>
      <c r="AS188" s="27"/>
      <c r="AT188" s="27"/>
      <c r="AU188" s="27"/>
      <c r="AV188" s="27"/>
    </row>
    <row r="189" spans="1:48" ht="16.5" x14ac:dyDescent="0.3">
      <c r="A189">
        <v>75</v>
      </c>
      <c r="B189" s="3">
        <v>42794</v>
      </c>
      <c r="C189" s="14">
        <v>17.218482422683099</v>
      </c>
      <c r="D189" s="14">
        <v>17.612801708875701</v>
      </c>
      <c r="E189" s="14">
        <v>16.923155181740501</v>
      </c>
      <c r="F189" s="29">
        <v>13.8230001027545</v>
      </c>
      <c r="G189" s="29">
        <v>12.42862117822</v>
      </c>
      <c r="H189" s="29">
        <v>13.677710348780399</v>
      </c>
      <c r="I189" s="29">
        <v>14.152681726690201</v>
      </c>
      <c r="J189" s="29">
        <v>13.622205434489</v>
      </c>
      <c r="K189" s="29">
        <v>13.952253995207201</v>
      </c>
      <c r="L189" s="29">
        <v>12.5741268408465</v>
      </c>
      <c r="M189" s="29">
        <v>11.9153574513831</v>
      </c>
      <c r="N189" s="29">
        <v>10.4655497513928</v>
      </c>
      <c r="O189" s="29">
        <v>10.530782692309399</v>
      </c>
      <c r="P189" s="29">
        <v>13.235990806788299</v>
      </c>
      <c r="Q189" s="29" t="str">
        <f>+IFERROR(LN(VLOOKUP(Q$115,Cartera!$C$89:$DG$127,Creditos2!$A189,0)/$A$1)," ")</f>
        <v xml:space="preserve"> </v>
      </c>
      <c r="R189" s="29">
        <v>12.016080131098899</v>
      </c>
      <c r="S189" s="29">
        <v>14.1050463347619</v>
      </c>
      <c r="T189" s="29">
        <v>11.706014328285701</v>
      </c>
      <c r="U189" s="29" t="str">
        <f>+IFERROR(LN(VLOOKUP(U$115,Cartera!$C$89:$DG$127,Creditos2!$A189,0)/$A$1)," ")</f>
        <v xml:space="preserve"> </v>
      </c>
      <c r="V189" s="29">
        <v>12.3597641468536</v>
      </c>
      <c r="W189" s="29" t="str">
        <f>+IFERROR(LN(VLOOKUP(W$115,Cartera!$C$89:$DG$127,Creditos2!$A189,0)/$A$1)," ")</f>
        <v xml:space="preserve"> </v>
      </c>
      <c r="X189" s="29" t="str">
        <f>+IFERROR(LN(VLOOKUP(X$115,Cartera!$C$89:$DG$127,Creditos2!$A189,0)/$A$1)," ")</f>
        <v xml:space="preserve"> </v>
      </c>
      <c r="Y189" s="29"/>
      <c r="Z189" s="29" t="str">
        <f>+IFERROR(LN(VLOOKUP(Z$115,Cartera!$C$89:$DG$127,Creditos2!$A189,0)/$A$1)," ")</f>
        <v xml:space="preserve"> </v>
      </c>
      <c r="AA189" s="29">
        <v>9.0305624043720805</v>
      </c>
      <c r="AB189" s="29" t="str">
        <f>+IFERROR(LN(VLOOKUP(AB$115,Cartera!$C$89:$DG$127,Creditos2!$A189,0)/$A$1)," ")</f>
        <v xml:space="preserve"> </v>
      </c>
      <c r="AC189" s="29">
        <v>10.454984745033499</v>
      </c>
      <c r="AD189" s="29">
        <v>10.311968335115299</v>
      </c>
      <c r="AE189" s="29">
        <v>9.0903499933238407</v>
      </c>
      <c r="AF189" s="29">
        <f>+IFERROR(LN(VLOOKUP(AF$115,Cartera!$C$89:$DG$127,Creditos2!$A189,0)/$A$1)," ")</f>
        <v>9.6500621388353807</v>
      </c>
      <c r="AG189" s="29" t="str">
        <f>+IFERROR(LN(VLOOKUP(AG$115,Cartera!$C$89:$DG$127,Creditos2!$A189,0)/$A$1)," ")</f>
        <v xml:space="preserve"> </v>
      </c>
      <c r="AH189" s="29"/>
      <c r="AI189" s="29">
        <f>+IFERROR(LN(VLOOKUP(AI$115,Cartera!$C$89:$DG$127,Creditos2!$A189,0)/$A$1)," ")</f>
        <v>10.244989462332358</v>
      </c>
      <c r="AJ189" s="29">
        <v>10.576018299672301</v>
      </c>
      <c r="AK189" s="29">
        <v>12.066092064402399</v>
      </c>
      <c r="AL189" s="29">
        <v>12.2996065409396</v>
      </c>
      <c r="AM189" s="29"/>
      <c r="AN189" s="29">
        <v>9.3917410405347503</v>
      </c>
      <c r="AO189" s="29">
        <f>+IFERROR(LN(VLOOKUP(AO$115,Cartera!$C$89:$DG$127,Creditos2!$A189,0)/$A$1)," ")</f>
        <v>7.4049017360998048</v>
      </c>
      <c r="AP189" s="29">
        <v>10.8570709159921</v>
      </c>
      <c r="AQ189" s="29">
        <v>10.2483554071014</v>
      </c>
      <c r="AR189" s="27"/>
      <c r="AS189" s="27"/>
      <c r="AT189" s="27"/>
      <c r="AU189" s="27"/>
      <c r="AV189" s="27"/>
    </row>
    <row r="190" spans="1:48" ht="16.5" x14ac:dyDescent="0.3">
      <c r="A190">
        <v>76</v>
      </c>
      <c r="B190" s="3">
        <v>42825</v>
      </c>
      <c r="C190" s="14">
        <v>17.212630345793599</v>
      </c>
      <c r="D190" s="14">
        <v>17.612155787455801</v>
      </c>
      <c r="E190" s="14">
        <v>16.944972294215599</v>
      </c>
      <c r="F190" s="29">
        <v>13.8301240947197</v>
      </c>
      <c r="G190" s="29">
        <v>12.4282339585386</v>
      </c>
      <c r="H190" s="29">
        <v>13.7001194654363</v>
      </c>
      <c r="I190" s="29">
        <v>14.163465928033499</v>
      </c>
      <c r="J190" s="29">
        <v>13.633067662547999</v>
      </c>
      <c r="K190" s="29">
        <v>13.968197782224699</v>
      </c>
      <c r="L190" s="29">
        <v>12.579635220339499</v>
      </c>
      <c r="M190" s="29">
        <v>11.895892652823401</v>
      </c>
      <c r="N190" s="29">
        <v>10.436948632521</v>
      </c>
      <c r="O190" s="29">
        <v>10.5114746844036</v>
      </c>
      <c r="P190" s="29">
        <v>13.2446296093716</v>
      </c>
      <c r="Q190" s="29" t="str">
        <f>+IFERROR(LN(VLOOKUP(Q$115,Cartera!$C$89:$DG$127,Creditos2!$A190,0)/$A$1)," ")</f>
        <v xml:space="preserve"> </v>
      </c>
      <c r="R190" s="29">
        <v>12.034076889089301</v>
      </c>
      <c r="S190" s="29">
        <v>14.105588681087299</v>
      </c>
      <c r="T190" s="29">
        <v>11.689155337126699</v>
      </c>
      <c r="U190" s="29" t="str">
        <f>+IFERROR(LN(VLOOKUP(U$115,Cartera!$C$89:$DG$127,Creditos2!$A190,0)/$A$1)," ")</f>
        <v xml:space="preserve"> </v>
      </c>
      <c r="V190" s="29">
        <v>12.2902191204921</v>
      </c>
      <c r="W190" s="29" t="str">
        <f>+IFERROR(LN(VLOOKUP(W$115,Cartera!$C$89:$DG$127,Creditos2!$A190,0)/$A$1)," ")</f>
        <v xml:space="preserve"> </v>
      </c>
      <c r="X190" s="29" t="str">
        <f>+IFERROR(LN(VLOOKUP(X$115,Cartera!$C$89:$DG$127,Creditos2!$A190,0)/$A$1)," ")</f>
        <v xml:space="preserve"> </v>
      </c>
      <c r="Y190" s="29"/>
      <c r="Z190" s="29" t="str">
        <f>+IFERROR(LN(VLOOKUP(Z$115,Cartera!$C$89:$DG$127,Creditos2!$A190,0)/$A$1)," ")</f>
        <v xml:space="preserve"> </v>
      </c>
      <c r="AA190" s="29">
        <v>9.0516713381910296</v>
      </c>
      <c r="AB190" s="29" t="str">
        <f>+IFERROR(LN(VLOOKUP(AB$115,Cartera!$C$89:$DG$127,Creditos2!$A190,0)/$A$1)," ")</f>
        <v xml:space="preserve"> </v>
      </c>
      <c r="AC190" s="29">
        <v>10.5667121838851</v>
      </c>
      <c r="AD190" s="29">
        <v>10.326184079062999</v>
      </c>
      <c r="AE190" s="29">
        <v>9.1613901406851195</v>
      </c>
      <c r="AF190" s="29">
        <f>+IFERROR(LN(VLOOKUP(AF$115,Cartera!$C$89:$DG$127,Creditos2!$A190,0)/$A$1)," ")</f>
        <v>9.723573686926132</v>
      </c>
      <c r="AG190" s="29" t="str">
        <f>+IFERROR(LN(VLOOKUP(AG$115,Cartera!$C$89:$DG$127,Creditos2!$A190,0)/$A$1)," ")</f>
        <v xml:space="preserve"> </v>
      </c>
      <c r="AH190" s="29"/>
      <c r="AI190" s="29">
        <f>+IFERROR(LN(VLOOKUP(AI$115,Cartera!$C$89:$DG$127,Creditos2!$A190,0)/$A$1)," ")</f>
        <v>10.234573822271166</v>
      </c>
      <c r="AJ190" s="29">
        <v>10.569803288304399</v>
      </c>
      <c r="AK190" s="29">
        <v>12.149874496728399</v>
      </c>
      <c r="AL190" s="29">
        <v>12.2983614948254</v>
      </c>
      <c r="AM190" s="29"/>
      <c r="AN190" s="29">
        <v>9.4111522640471001</v>
      </c>
      <c r="AO190" s="29">
        <f>+IFERROR(LN(VLOOKUP(AO$115,Cartera!$C$89:$DG$127,Creditos2!$A190,0)/$A$1)," ")</f>
        <v>7.3702854073099413</v>
      </c>
      <c r="AP190" s="29">
        <v>11.4100103286007</v>
      </c>
      <c r="AQ190" s="29">
        <v>10.242943477115199</v>
      </c>
      <c r="AR190" s="27"/>
      <c r="AS190" s="27"/>
      <c r="AT190" s="27"/>
      <c r="AU190" s="27"/>
      <c r="AV190" s="27"/>
    </row>
    <row r="191" spans="1:48" ht="16.5" x14ac:dyDescent="0.3">
      <c r="A191">
        <v>77</v>
      </c>
      <c r="B191" s="3">
        <v>42855</v>
      </c>
      <c r="C191" s="14">
        <v>17.2067614962432</v>
      </c>
      <c r="D191" s="14">
        <v>17.6044461472408</v>
      </c>
      <c r="E191" s="14">
        <v>16.9449525233732</v>
      </c>
      <c r="F191" s="29">
        <v>13.851472265189599</v>
      </c>
      <c r="G191" s="29">
        <v>12.4117743812045</v>
      </c>
      <c r="H191" s="29">
        <v>13.7372600065491</v>
      </c>
      <c r="I191" s="29">
        <v>14.168083569613099</v>
      </c>
      <c r="J191" s="29">
        <v>13.643549560259901</v>
      </c>
      <c r="K191" s="29">
        <v>13.9852425514198</v>
      </c>
      <c r="L191" s="29">
        <v>12.571625356133101</v>
      </c>
      <c r="M191" s="29">
        <v>11.9122281120847</v>
      </c>
      <c r="N191" s="29">
        <v>10.405515673668701</v>
      </c>
      <c r="O191" s="29">
        <v>10.485793225433399</v>
      </c>
      <c r="P191" s="29">
        <v>13.277543294884801</v>
      </c>
      <c r="Q191" s="29" t="str">
        <f>+IFERROR(LN(VLOOKUP(Q$115,Cartera!$C$89:$DG$127,Creditos2!$A191,0)/$A$1)," ")</f>
        <v xml:space="preserve"> </v>
      </c>
      <c r="R191" s="29">
        <v>12.058142803949901</v>
      </c>
      <c r="S191" s="29">
        <v>14.0934578239251</v>
      </c>
      <c r="T191" s="29">
        <v>11.678970113840901</v>
      </c>
      <c r="U191" s="29" t="str">
        <f>+IFERROR(LN(VLOOKUP(U$115,Cartera!$C$89:$DG$127,Creditos2!$A191,0)/$A$1)," ")</f>
        <v xml:space="preserve"> </v>
      </c>
      <c r="V191" s="29">
        <v>12.224212754381201</v>
      </c>
      <c r="W191" s="29" t="str">
        <f>+IFERROR(LN(VLOOKUP(W$115,Cartera!$C$89:$DG$127,Creditos2!$A191,0)/$A$1)," ")</f>
        <v xml:space="preserve"> </v>
      </c>
      <c r="X191" s="29" t="str">
        <f>+IFERROR(LN(VLOOKUP(X$115,Cartera!$C$89:$DG$127,Creditos2!$A191,0)/$A$1)," ")</f>
        <v xml:space="preserve"> </v>
      </c>
      <c r="Y191" s="29"/>
      <c r="Z191" s="29" t="str">
        <f>+IFERROR(LN(VLOOKUP(Z$115,Cartera!$C$89:$DG$127,Creditos2!$A191,0)/$A$1)," ")</f>
        <v xml:space="preserve"> </v>
      </c>
      <c r="AA191" s="29">
        <v>9.1042512924416599</v>
      </c>
      <c r="AB191" s="29" t="str">
        <f>+IFERROR(LN(VLOOKUP(AB$115,Cartera!$C$89:$DG$127,Creditos2!$A191,0)/$A$1)," ")</f>
        <v xml:space="preserve"> </v>
      </c>
      <c r="AC191" s="29">
        <v>10.848539126778601</v>
      </c>
      <c r="AD191" s="29">
        <v>10.3768583658394</v>
      </c>
      <c r="AE191" s="29">
        <v>9.1577231513020596</v>
      </c>
      <c r="AF191" s="29">
        <f>+IFERROR(LN(VLOOKUP(AF$115,Cartera!$C$89:$DG$127,Creditos2!$A191,0)/$A$1)," ")</f>
        <v>9.7779045895700314</v>
      </c>
      <c r="AG191" s="29" t="str">
        <f>+IFERROR(LN(VLOOKUP(AG$115,Cartera!$C$89:$DG$127,Creditos2!$A191,0)/$A$1)," ")</f>
        <v xml:space="preserve"> </v>
      </c>
      <c r="AH191" s="29"/>
      <c r="AI191" s="29">
        <f>+IFERROR(LN(VLOOKUP(AI$115,Cartera!$C$89:$DG$127,Creditos2!$A191,0)/$A$1)," ")</f>
        <v>10.231948996479815</v>
      </c>
      <c r="AJ191" s="29">
        <v>10.5588824761686</v>
      </c>
      <c r="AK191" s="29">
        <v>12.231378763967999</v>
      </c>
      <c r="AL191" s="29">
        <v>12.3013595248733</v>
      </c>
      <c r="AM191" s="29"/>
      <c r="AN191" s="29">
        <v>9.3622814600674307</v>
      </c>
      <c r="AO191" s="29">
        <f>+IFERROR(LN(VLOOKUP(AO$115,Cartera!$C$89:$DG$127,Creditos2!$A191,0)/$A$1)," ")</f>
        <v>7.3784948311201815</v>
      </c>
      <c r="AP191" s="29">
        <v>11.648782811905599</v>
      </c>
      <c r="AQ191" s="29">
        <v>10.257124255532499</v>
      </c>
      <c r="AR191" s="27"/>
      <c r="AS191" s="27"/>
      <c r="AT191" s="27"/>
      <c r="AU191" s="27"/>
      <c r="AV191" s="27"/>
    </row>
    <row r="192" spans="1:48" ht="16.5" x14ac:dyDescent="0.3">
      <c r="A192">
        <v>78</v>
      </c>
      <c r="B192" s="3">
        <v>42886</v>
      </c>
      <c r="C192" s="14">
        <v>17.207210720031501</v>
      </c>
      <c r="D192" s="14">
        <v>17.610514007648199</v>
      </c>
      <c r="E192" s="14">
        <v>16.946297721189101</v>
      </c>
      <c r="F192" s="29">
        <v>13.869566380509999</v>
      </c>
      <c r="G192" s="29">
        <v>12.391713017456</v>
      </c>
      <c r="H192" s="29">
        <v>13.774480610400699</v>
      </c>
      <c r="I192" s="29">
        <v>14.1775929507924</v>
      </c>
      <c r="J192" s="29">
        <v>13.6545996951963</v>
      </c>
      <c r="K192" s="29">
        <v>13.993719925535601</v>
      </c>
      <c r="L192" s="29">
        <v>12.564655808856701</v>
      </c>
      <c r="M192" s="29">
        <v>11.9207509746045</v>
      </c>
      <c r="N192" s="29">
        <v>10.397115194170899</v>
      </c>
      <c r="O192" s="29">
        <v>10.4894294705008</v>
      </c>
      <c r="P192" s="29">
        <v>13.306762228543301</v>
      </c>
      <c r="Q192" s="29" t="str">
        <f>+IFERROR(LN(VLOOKUP(Q$115,Cartera!$C$89:$DG$127,Creditos2!$A192,0)/$A$1)," ")</f>
        <v xml:space="preserve"> </v>
      </c>
      <c r="R192" s="29">
        <v>12.076567885506201</v>
      </c>
      <c r="S192" s="29">
        <v>14.0873359975638</v>
      </c>
      <c r="T192" s="29">
        <v>11.665938036198</v>
      </c>
      <c r="U192" s="29" t="str">
        <f>+IFERROR(LN(VLOOKUP(U$115,Cartera!$C$89:$DG$127,Creditos2!$A192,0)/$A$1)," ")</f>
        <v xml:space="preserve"> </v>
      </c>
      <c r="V192" s="29">
        <v>12.2573982045145</v>
      </c>
      <c r="W192" s="29" t="str">
        <f>+IFERROR(LN(VLOOKUP(W$115,Cartera!$C$89:$DG$127,Creditos2!$A192,0)/$A$1)," ")</f>
        <v xml:space="preserve"> </v>
      </c>
      <c r="X192" s="29" t="str">
        <f>+IFERROR(LN(VLOOKUP(X$115,Cartera!$C$89:$DG$127,Creditos2!$A192,0)/$A$1)," ")</f>
        <v xml:space="preserve"> </v>
      </c>
      <c r="Y192" s="29"/>
      <c r="Z192" s="29" t="str">
        <f>+IFERROR(LN(VLOOKUP(Z$115,Cartera!$C$89:$DG$127,Creditos2!$A192,0)/$A$1)," ")</f>
        <v xml:space="preserve"> </v>
      </c>
      <c r="AA192" s="29">
        <v>9.1335777061061094</v>
      </c>
      <c r="AB192" s="29" t="str">
        <f>+IFERROR(LN(VLOOKUP(AB$115,Cartera!$C$89:$DG$127,Creditos2!$A192,0)/$A$1)," ")</f>
        <v xml:space="preserve"> </v>
      </c>
      <c r="AC192" s="29">
        <v>11.1202705452793</v>
      </c>
      <c r="AD192" s="29">
        <v>10.358042774699101</v>
      </c>
      <c r="AE192" s="29">
        <v>9.2038244103114195</v>
      </c>
      <c r="AF192" s="29">
        <f>+IFERROR(LN(VLOOKUP(AF$115,Cartera!$C$89:$DG$127,Creditos2!$A192,0)/$A$1)," ")</f>
        <v>9.8580868442905523</v>
      </c>
      <c r="AG192" s="29" t="str">
        <f>+IFERROR(LN(VLOOKUP(AG$115,Cartera!$C$89:$DG$127,Creditos2!$A192,0)/$A$1)," ")</f>
        <v xml:space="preserve"> </v>
      </c>
      <c r="AH192" s="29"/>
      <c r="AI192" s="29">
        <f>+IFERROR(LN(VLOOKUP(AI$115,Cartera!$C$89:$DG$127,Creditos2!$A192,0)/$A$1)," ")</f>
        <v>10.243510818924397</v>
      </c>
      <c r="AJ192" s="29">
        <v>10.5408857111342</v>
      </c>
      <c r="AK192" s="29">
        <v>12.284890768725999</v>
      </c>
      <c r="AL192" s="29">
        <v>12.3055586416527</v>
      </c>
      <c r="AM192" s="29"/>
      <c r="AN192" s="29">
        <v>9.3767050443397704</v>
      </c>
      <c r="AO192" s="29">
        <f>+IFERROR(LN(VLOOKUP(AO$115,Cartera!$C$89:$DG$127,Creditos2!$A192,0)/$A$1)," ")</f>
        <v>7.360994829239524</v>
      </c>
      <c r="AP192" s="29">
        <v>11.4736009750444</v>
      </c>
      <c r="AQ192" s="29">
        <v>10.286706719945199</v>
      </c>
      <c r="AR192" s="27"/>
      <c r="AS192" s="27"/>
      <c r="AT192" s="27"/>
      <c r="AU192" s="27"/>
      <c r="AV192" s="27"/>
    </row>
    <row r="193" spans="1:48" ht="16.5" x14ac:dyDescent="0.3">
      <c r="A193">
        <v>79</v>
      </c>
      <c r="B193" s="3">
        <v>42916</v>
      </c>
      <c r="C193" s="14">
        <v>17.211986352665999</v>
      </c>
      <c r="D193" s="14">
        <v>17.618589018136401</v>
      </c>
      <c r="E193" s="14">
        <v>16.9423254746536</v>
      </c>
      <c r="F193" s="29">
        <v>13.883688973549001</v>
      </c>
      <c r="G193" s="29">
        <v>12.3808875600175</v>
      </c>
      <c r="H193" s="29">
        <v>13.8238600392585</v>
      </c>
      <c r="I193" s="29">
        <v>14.1864092832107</v>
      </c>
      <c r="J193" s="29">
        <v>13.6583811807135</v>
      </c>
      <c r="K193" s="29">
        <v>13.9978827348548</v>
      </c>
      <c r="L193" s="29">
        <v>12.5634274588281</v>
      </c>
      <c r="M193" s="29">
        <v>11.9081013088755</v>
      </c>
      <c r="N193" s="29">
        <v>10.3678461196168</v>
      </c>
      <c r="O193" s="29">
        <v>10.4805417273722</v>
      </c>
      <c r="P193" s="29">
        <v>13.323688192421599</v>
      </c>
      <c r="Q193" s="29" t="str">
        <f>+IFERROR(LN(VLOOKUP(Q$115,Cartera!$C$89:$DG$127,Creditos2!$A193,0)/$A$1)," ")</f>
        <v xml:space="preserve"> </v>
      </c>
      <c r="R193" s="29">
        <v>12.1023439765403</v>
      </c>
      <c r="S193" s="29">
        <v>14.0955083232103</v>
      </c>
      <c r="T193" s="29">
        <v>11.682479698157399</v>
      </c>
      <c r="U193" s="29" t="str">
        <f>+IFERROR(LN(VLOOKUP(U$115,Cartera!$C$89:$DG$127,Creditos2!$A193,0)/$A$1)," ")</f>
        <v xml:space="preserve"> </v>
      </c>
      <c r="V193" s="29">
        <v>12.380881899294099</v>
      </c>
      <c r="W193" s="29" t="str">
        <f>+IFERROR(LN(VLOOKUP(W$115,Cartera!$C$89:$DG$127,Creditos2!$A193,0)/$A$1)," ")</f>
        <v xml:space="preserve"> </v>
      </c>
      <c r="X193" s="29" t="str">
        <f>+IFERROR(LN(VLOOKUP(X$115,Cartera!$C$89:$DG$127,Creditos2!$A193,0)/$A$1)," ")</f>
        <v xml:space="preserve"> </v>
      </c>
      <c r="Y193" s="29"/>
      <c r="Z193" s="29" t="str">
        <f>+IFERROR(LN(VLOOKUP(Z$115,Cartera!$C$89:$DG$127,Creditos2!$A193,0)/$A$1)," ")</f>
        <v xml:space="preserve"> </v>
      </c>
      <c r="AA193" s="29">
        <v>9.1715753770719797</v>
      </c>
      <c r="AB193" s="29" t="str">
        <f>+IFERROR(LN(VLOOKUP(AB$115,Cartera!$C$89:$DG$127,Creditos2!$A193,0)/$A$1)," ")</f>
        <v xml:space="preserve"> </v>
      </c>
      <c r="AC193" s="29">
        <v>10.432866522454599</v>
      </c>
      <c r="AD193" s="29">
        <v>10.380318700237099</v>
      </c>
      <c r="AE193" s="29">
        <v>9.2182949736217399</v>
      </c>
      <c r="AF193" s="29">
        <f>+IFERROR(LN(VLOOKUP(AF$115,Cartera!$C$89:$DG$127,Creditos2!$A193,0)/$A$1)," ")</f>
        <v>9.90269808448822</v>
      </c>
      <c r="AG193" s="29" t="str">
        <f>+IFERROR(LN(VLOOKUP(AG$115,Cartera!$C$89:$DG$127,Creditos2!$A193,0)/$A$1)," ")</f>
        <v xml:space="preserve"> </v>
      </c>
      <c r="AH193" s="29"/>
      <c r="AI193" s="29">
        <f>+IFERROR(LN(VLOOKUP(AI$115,Cartera!$C$89:$DG$127,Creditos2!$A193,0)/$A$1)," ")</f>
        <v>10.216876346123176</v>
      </c>
      <c r="AJ193" s="29">
        <v>10.548241840177599</v>
      </c>
      <c r="AK193" s="29">
        <v>12.297727585681701</v>
      </c>
      <c r="AL193" s="29">
        <v>12.3130798916734</v>
      </c>
      <c r="AM193" s="29"/>
      <c r="AN193" s="29"/>
      <c r="AO193" s="29">
        <f>+IFERROR(LN(VLOOKUP(AO$115,Cartera!$C$89:$DG$127,Creditos2!$A193,0)/$A$1)," ")</f>
        <v>7.3153042144132465</v>
      </c>
      <c r="AP193" s="29">
        <v>11.6613096101735</v>
      </c>
      <c r="AQ193" s="29">
        <v>10.306598628385199</v>
      </c>
      <c r="AR193" s="27"/>
      <c r="AS193" s="27"/>
      <c r="AT193" s="27"/>
      <c r="AU193" s="27"/>
      <c r="AV193" s="27"/>
    </row>
    <row r="194" spans="1:48" ht="16.5" x14ac:dyDescent="0.3">
      <c r="A194">
        <v>80</v>
      </c>
      <c r="B194" s="3">
        <v>42947</v>
      </c>
      <c r="C194" s="14">
        <v>17.197618900458099</v>
      </c>
      <c r="D194" s="14">
        <v>17.615008828054499</v>
      </c>
      <c r="E194" s="14">
        <v>16.937300629953398</v>
      </c>
      <c r="F194" s="29">
        <v>13.9054455084928</v>
      </c>
      <c r="G194" s="29">
        <v>12.360167556849801</v>
      </c>
      <c r="H194" s="29">
        <v>13.8541966226394</v>
      </c>
      <c r="I194" s="29">
        <v>14.2011824736958</v>
      </c>
      <c r="J194" s="29">
        <v>13.6713271289416</v>
      </c>
      <c r="K194" s="29">
        <v>14.013338736331001</v>
      </c>
      <c r="L194" s="29">
        <v>12.569041742417101</v>
      </c>
      <c r="M194" s="29">
        <v>11.908240183293399</v>
      </c>
      <c r="N194" s="29">
        <v>10.341546361372499</v>
      </c>
      <c r="O194" s="29">
        <v>10.4639875114523</v>
      </c>
      <c r="P194" s="29">
        <v>13.359828461528799</v>
      </c>
      <c r="Q194" s="29" t="str">
        <f>+IFERROR(LN(VLOOKUP(Q$115,Cartera!$C$89:$DG$127,Creditos2!$A194,0)/$A$1)," ")</f>
        <v xml:space="preserve"> </v>
      </c>
      <c r="R194" s="29">
        <v>12.1245246013833</v>
      </c>
      <c r="S194" s="29">
        <v>14.097244248673199</v>
      </c>
      <c r="T194" s="29">
        <v>11.678172993672799</v>
      </c>
      <c r="U194" s="29" t="str">
        <f>+IFERROR(LN(VLOOKUP(U$115,Cartera!$C$89:$DG$127,Creditos2!$A194,0)/$A$1)," ")</f>
        <v xml:space="preserve"> </v>
      </c>
      <c r="V194" s="29">
        <v>12.348414607985299</v>
      </c>
      <c r="W194" s="29" t="str">
        <f>+IFERROR(LN(VLOOKUP(W$115,Cartera!$C$89:$DG$127,Creditos2!$A194,0)/$A$1)," ")</f>
        <v xml:space="preserve"> </v>
      </c>
      <c r="X194" s="29" t="str">
        <f>+IFERROR(LN(VLOOKUP(X$115,Cartera!$C$89:$DG$127,Creditos2!$A194,0)/$A$1)," ")</f>
        <v xml:space="preserve"> </v>
      </c>
      <c r="Y194" s="29"/>
      <c r="Z194" s="29" t="str">
        <f>+IFERROR(LN(VLOOKUP(Z$115,Cartera!$C$89:$DG$127,Creditos2!$A194,0)/$A$1)," ")</f>
        <v xml:space="preserve"> </v>
      </c>
      <c r="AA194" s="29">
        <v>9.2304380269679296</v>
      </c>
      <c r="AB194" s="29" t="str">
        <f>+IFERROR(LN(VLOOKUP(AB$115,Cartera!$C$89:$DG$127,Creditos2!$A194,0)/$A$1)," ")</f>
        <v xml:space="preserve"> </v>
      </c>
      <c r="AC194" s="29">
        <v>10.489452716625401</v>
      </c>
      <c r="AD194" s="29">
        <v>10.3748016944366</v>
      </c>
      <c r="AE194" s="29">
        <v>9.2255264237658405</v>
      </c>
      <c r="AF194" s="29">
        <f>+IFERROR(LN(VLOOKUP(AF$115,Cartera!$C$89:$DG$127,Creditos2!$A194,0)/$A$1)," ")</f>
        <v>9.9481814250133844</v>
      </c>
      <c r="AG194" s="29" t="str">
        <f>+IFERROR(LN(VLOOKUP(AG$115,Cartera!$C$89:$DG$127,Creditos2!$A194,0)/$A$1)," ")</f>
        <v xml:space="preserve"> </v>
      </c>
      <c r="AH194" s="29"/>
      <c r="AI194" s="29">
        <f>+IFERROR(LN(VLOOKUP(AI$115,Cartera!$C$89:$DG$127,Creditos2!$A194,0)/$A$1)," ")</f>
        <v>10.200706368097732</v>
      </c>
      <c r="AJ194" s="29">
        <v>10.558230306668801</v>
      </c>
      <c r="AK194" s="29">
        <v>12.2815526150438</v>
      </c>
      <c r="AL194" s="29">
        <v>12.319583348210999</v>
      </c>
      <c r="AM194" s="29"/>
      <c r="AN194" s="29"/>
      <c r="AO194" s="29">
        <f>+IFERROR(LN(VLOOKUP(AO$115,Cartera!$C$89:$DG$127,Creditos2!$A194,0)/$A$1)," ")</f>
        <v>7.2101099381327236</v>
      </c>
      <c r="AP194" s="29">
        <v>11.786098960919601</v>
      </c>
      <c r="AQ194" s="29">
        <v>10.322081956548701</v>
      </c>
      <c r="AR194" s="27"/>
      <c r="AS194" s="27"/>
      <c r="AT194" s="27"/>
      <c r="AU194" s="27"/>
      <c r="AV194" s="27"/>
    </row>
    <row r="195" spans="1:48" ht="16.5" x14ac:dyDescent="0.3">
      <c r="A195">
        <v>81</v>
      </c>
      <c r="B195" s="3">
        <v>42978</v>
      </c>
      <c r="C195" s="14">
        <v>17.2088853650956</v>
      </c>
      <c r="D195" s="14">
        <v>17.6098774519876</v>
      </c>
      <c r="E195" s="14">
        <v>16.942831179794901</v>
      </c>
      <c r="F195" s="29">
        <v>13.909953486500701</v>
      </c>
      <c r="G195" s="29">
        <v>12.3502107437593</v>
      </c>
      <c r="H195" s="29">
        <v>13.8776003405476</v>
      </c>
      <c r="I195" s="29">
        <v>14.2053959149828</v>
      </c>
      <c r="J195" s="29">
        <v>13.6831289356625</v>
      </c>
      <c r="K195" s="29">
        <v>14.024229233287</v>
      </c>
      <c r="L195" s="29">
        <v>12.570809896559499</v>
      </c>
      <c r="M195" s="29">
        <v>11.906352178128801</v>
      </c>
      <c r="N195" s="29">
        <v>10.3501674780195</v>
      </c>
      <c r="O195" s="29">
        <v>10.4552964899442</v>
      </c>
      <c r="P195" s="29">
        <v>13.381666798524099</v>
      </c>
      <c r="Q195" s="29" t="str">
        <f>+IFERROR(LN(VLOOKUP(Q$115,Cartera!$C$89:$DG$127,Creditos2!$A195,0)/$A$1)," ")</f>
        <v xml:space="preserve"> </v>
      </c>
      <c r="R195" s="29">
        <v>12.145541513814599</v>
      </c>
      <c r="S195" s="29">
        <v>14.0987543225216</v>
      </c>
      <c r="T195" s="29">
        <v>11.6838528736293</v>
      </c>
      <c r="U195" s="29" t="str">
        <f>+IFERROR(LN(VLOOKUP(U$115,Cartera!$C$89:$DG$127,Creditos2!$A195,0)/$A$1)," ")</f>
        <v xml:space="preserve"> </v>
      </c>
      <c r="V195" s="29">
        <v>12.4821990927356</v>
      </c>
      <c r="W195" s="29" t="str">
        <f>+IFERROR(LN(VLOOKUP(W$115,Cartera!$C$89:$DG$127,Creditos2!$A195,0)/$A$1)," ")</f>
        <v xml:space="preserve"> </v>
      </c>
      <c r="X195" s="29" t="str">
        <f>+IFERROR(LN(VLOOKUP(X$115,Cartera!$C$89:$DG$127,Creditos2!$A195,0)/$A$1)," ")</f>
        <v xml:space="preserve"> </v>
      </c>
      <c r="Y195" s="29"/>
      <c r="Z195" s="29" t="str">
        <f>+IFERROR(LN(VLOOKUP(Z$115,Cartera!$C$89:$DG$127,Creditos2!$A195,0)/$A$1)," ")</f>
        <v xml:space="preserve"> </v>
      </c>
      <c r="AA195" s="29">
        <v>9.2732343677781106</v>
      </c>
      <c r="AB195" s="29" t="str">
        <f>+IFERROR(LN(VLOOKUP(AB$115,Cartera!$C$89:$DG$127,Creditos2!$A195,0)/$A$1)," ")</f>
        <v xml:space="preserve"> </v>
      </c>
      <c r="AC195" s="29">
        <v>10.5552168157027</v>
      </c>
      <c r="AD195" s="29">
        <v>10.2865612658464</v>
      </c>
      <c r="AE195" s="29">
        <v>9.2632251500572202</v>
      </c>
      <c r="AF195" s="29">
        <f>+IFERROR(LN(VLOOKUP(AF$115,Cartera!$C$89:$DG$127,Creditos2!$A195,0)/$A$1)," ")</f>
        <v>10.006572967614199</v>
      </c>
      <c r="AG195" s="29" t="str">
        <f>+IFERROR(LN(VLOOKUP(AG$115,Cartera!$C$89:$DG$127,Creditos2!$A195,0)/$A$1)," ")</f>
        <v xml:space="preserve"> </v>
      </c>
      <c r="AH195" s="29"/>
      <c r="AI195" s="29">
        <f>+IFERROR(LN(VLOOKUP(AI$115,Cartera!$C$89:$DG$127,Creditos2!$A195,0)/$A$1)," ")</f>
        <v>10.203870637685254</v>
      </c>
      <c r="AJ195" s="29">
        <v>10.605653300345899</v>
      </c>
      <c r="AK195" s="29">
        <v>12.2539419852971</v>
      </c>
      <c r="AL195" s="29">
        <v>12.328942842591299</v>
      </c>
      <c r="AM195" s="29"/>
      <c r="AN195" s="29"/>
      <c r="AO195" s="29">
        <f>+IFERROR(LN(VLOOKUP(AO$115,Cartera!$C$89:$DG$127,Creditos2!$A195,0)/$A$1)," ")</f>
        <v>7.1398656202059119</v>
      </c>
      <c r="AP195" s="29">
        <v>11.758423892623799</v>
      </c>
      <c r="AQ195" s="29">
        <v>10.3373249844062</v>
      </c>
      <c r="AR195" s="27"/>
      <c r="AS195" s="27"/>
      <c r="AT195" s="27"/>
      <c r="AU195" s="27"/>
      <c r="AV195" s="27"/>
    </row>
    <row r="196" spans="1:48" ht="16.5" x14ac:dyDescent="0.3">
      <c r="A196">
        <v>82</v>
      </c>
      <c r="B196" s="3">
        <v>43008</v>
      </c>
      <c r="C196" s="14">
        <v>17.238903565346401</v>
      </c>
      <c r="D196" s="14">
        <v>17.6133763297704</v>
      </c>
      <c r="E196" s="14">
        <v>16.9487967193547</v>
      </c>
      <c r="F196" s="29">
        <v>13.9096275599424</v>
      </c>
      <c r="G196" s="29">
        <v>12.502364404537699</v>
      </c>
      <c r="H196" s="29">
        <v>13.9091736464009</v>
      </c>
      <c r="I196" s="29">
        <v>14.234188090927001</v>
      </c>
      <c r="J196" s="29">
        <v>13.6936539287004</v>
      </c>
      <c r="K196" s="29">
        <v>14.0392506912528</v>
      </c>
      <c r="L196" s="29">
        <v>12.573089687040699</v>
      </c>
      <c r="M196" s="29">
        <v>11.9097108873541</v>
      </c>
      <c r="N196" s="29">
        <v>10.3221205733121</v>
      </c>
      <c r="O196" s="29">
        <v>10.427763014793401</v>
      </c>
      <c r="P196" s="29">
        <v>13.3933083275664</v>
      </c>
      <c r="Q196" s="29" t="str">
        <f>+IFERROR(LN(VLOOKUP(Q$115,Cartera!$C$89:$DG$127,Creditos2!$A196,0)/$A$1)," ")</f>
        <v xml:space="preserve"> </v>
      </c>
      <c r="R196" s="29">
        <v>12.1762579189697</v>
      </c>
      <c r="S196" s="29">
        <v>14.09575262337</v>
      </c>
      <c r="T196" s="29">
        <v>11.675785787703401</v>
      </c>
      <c r="U196" s="29" t="str">
        <f>+IFERROR(LN(VLOOKUP(U$115,Cartera!$C$89:$DG$127,Creditos2!$A196,0)/$A$1)," ")</f>
        <v xml:space="preserve"> </v>
      </c>
      <c r="V196" s="29">
        <v>12.5355323055649</v>
      </c>
      <c r="W196" s="29" t="str">
        <f>+IFERROR(LN(VLOOKUP(W$115,Cartera!$C$89:$DG$127,Creditos2!$A196,0)/$A$1)," ")</f>
        <v xml:space="preserve"> </v>
      </c>
      <c r="X196" s="29" t="str">
        <f>+IFERROR(LN(VLOOKUP(X$115,Cartera!$C$89:$DG$127,Creditos2!$A196,0)/$A$1)," ")</f>
        <v xml:space="preserve"> </v>
      </c>
      <c r="Y196" s="29"/>
      <c r="Z196" s="29" t="str">
        <f>+IFERROR(LN(VLOOKUP(Z$115,Cartera!$C$89:$DG$127,Creditos2!$A196,0)/$A$1)," ")</f>
        <v xml:space="preserve"> </v>
      </c>
      <c r="AA196" s="29">
        <v>9.3294844813599198</v>
      </c>
      <c r="AB196" s="29" t="str">
        <f>+IFERROR(LN(VLOOKUP(AB$115,Cartera!$C$89:$DG$127,Creditos2!$A196,0)/$A$1)," ")</f>
        <v xml:space="preserve"> </v>
      </c>
      <c r="AC196" s="29">
        <v>10.552455367200899</v>
      </c>
      <c r="AD196" s="29">
        <v>10.2791085821674</v>
      </c>
      <c r="AE196" s="29">
        <v>9.3063006705818303</v>
      </c>
      <c r="AF196" s="29">
        <f>+IFERROR(LN(VLOOKUP(AF$115,Cartera!$C$89:$DG$127,Creditos2!$A196,0)/$A$1)," ")</f>
        <v>10.059487329586046</v>
      </c>
      <c r="AG196" s="29" t="str">
        <f>+IFERROR(LN(VLOOKUP(AG$115,Cartera!$C$89:$DG$127,Creditos2!$A196,0)/$A$1)," ")</f>
        <v xml:space="preserve"> </v>
      </c>
      <c r="AH196" s="29"/>
      <c r="AI196" s="29">
        <f>+IFERROR(LN(VLOOKUP(AI$115,Cartera!$C$89:$DG$127,Creditos2!$A196,0)/$A$1)," ")</f>
        <v>10.199398752028197</v>
      </c>
      <c r="AJ196" s="29">
        <v>10.671434560601501</v>
      </c>
      <c r="AK196" s="29">
        <v>12.226994210837599</v>
      </c>
      <c r="AL196" s="29">
        <v>12.341892034325401</v>
      </c>
      <c r="AM196" s="29"/>
      <c r="AN196" s="29"/>
      <c r="AO196" s="29">
        <f>+IFERROR(LN(VLOOKUP(AO$115,Cartera!$C$89:$DG$127,Creditos2!$A196,0)/$A$1)," ")</f>
        <v>7.1053071222407578</v>
      </c>
      <c r="AP196" s="29">
        <v>12.0343702671397</v>
      </c>
      <c r="AQ196" s="29">
        <v>10.345930008426199</v>
      </c>
      <c r="AR196" s="27"/>
      <c r="AS196" s="27"/>
      <c r="AT196" s="27"/>
      <c r="AU196" s="27"/>
      <c r="AV196" s="27"/>
    </row>
    <row r="197" spans="1:48" ht="16.5" x14ac:dyDescent="0.3">
      <c r="A197">
        <v>83</v>
      </c>
      <c r="B197" s="3">
        <v>43039</v>
      </c>
      <c r="C197" s="14">
        <v>17.247647653649</v>
      </c>
      <c r="D197" s="14">
        <v>17.631565458002999</v>
      </c>
      <c r="E197" s="14">
        <v>16.949007642382899</v>
      </c>
      <c r="F197" s="29">
        <v>13.9131378360753</v>
      </c>
      <c r="G197" s="29">
        <v>12.5076173245569</v>
      </c>
      <c r="H197" s="29">
        <v>13.9252012944218</v>
      </c>
      <c r="I197" s="29">
        <v>14.2299334241913</v>
      </c>
      <c r="J197" s="29">
        <v>13.7080937039691</v>
      </c>
      <c r="K197" s="29">
        <v>14.034559896304501</v>
      </c>
      <c r="L197" s="29">
        <v>12.5714605000856</v>
      </c>
      <c r="M197" s="29">
        <v>11.8981076433971</v>
      </c>
      <c r="N197" s="29">
        <v>10.342986396321001</v>
      </c>
      <c r="O197" s="29">
        <v>10.421836680920601</v>
      </c>
      <c r="P197" s="29">
        <v>13.401218347847299</v>
      </c>
      <c r="Q197" s="29" t="str">
        <f>+IFERROR(LN(VLOOKUP(Q$115,Cartera!$C$89:$DG$127,Creditos2!$A197,0)/$A$1)," ")</f>
        <v xml:space="preserve"> </v>
      </c>
      <c r="R197" s="29">
        <v>12.1887140083379</v>
      </c>
      <c r="S197" s="29">
        <v>14.097486109399201</v>
      </c>
      <c r="T197" s="29">
        <v>11.656194476052301</v>
      </c>
      <c r="U197" s="29" t="str">
        <f>+IFERROR(LN(VLOOKUP(U$115,Cartera!$C$89:$DG$127,Creditos2!$A197,0)/$A$1)," ")</f>
        <v xml:space="preserve"> </v>
      </c>
      <c r="V197" s="29">
        <v>12.5004693532365</v>
      </c>
      <c r="W197" s="29" t="str">
        <f>+IFERROR(LN(VLOOKUP(W$115,Cartera!$C$89:$DG$127,Creditos2!$A197,0)/$A$1)," ")</f>
        <v xml:space="preserve"> </v>
      </c>
      <c r="X197" s="29" t="str">
        <f>+IFERROR(LN(VLOOKUP(X$115,Cartera!$C$89:$DG$127,Creditos2!$A197,0)/$A$1)," ")</f>
        <v xml:space="preserve"> </v>
      </c>
      <c r="Y197" s="29"/>
      <c r="Z197" s="29" t="str">
        <f>+IFERROR(LN(VLOOKUP(Z$115,Cartera!$C$89:$DG$127,Creditos2!$A197,0)/$A$1)," ")</f>
        <v xml:space="preserve"> </v>
      </c>
      <c r="AA197" s="29">
        <v>9.37351173969844</v>
      </c>
      <c r="AB197" s="29" t="str">
        <f>+IFERROR(LN(VLOOKUP(AB$115,Cartera!$C$89:$DG$127,Creditos2!$A197,0)/$A$1)," ")</f>
        <v xml:space="preserve"> </v>
      </c>
      <c r="AC197" s="29">
        <v>10.5296262330112</v>
      </c>
      <c r="AD197" s="29">
        <v>10.3121377042861</v>
      </c>
      <c r="AE197" s="29">
        <v>9.3443129333425201</v>
      </c>
      <c r="AF197" s="29">
        <f>+IFERROR(LN(VLOOKUP(AF$115,Cartera!$C$89:$DG$127,Creditos2!$A197,0)/$A$1)," ")</f>
        <v>10.124930020628325</v>
      </c>
      <c r="AG197" s="29" t="str">
        <f>+IFERROR(LN(VLOOKUP(AG$115,Cartera!$C$89:$DG$127,Creditos2!$A197,0)/$A$1)," ")</f>
        <v xml:space="preserve"> </v>
      </c>
      <c r="AH197" s="29"/>
      <c r="AI197" s="29">
        <f>+IFERROR(LN(VLOOKUP(AI$115,Cartera!$C$89:$DG$127,Creditos2!$A197,0)/$A$1)," ")</f>
        <v>10.173453001205266</v>
      </c>
      <c r="AJ197" s="29">
        <v>10.7116163508437</v>
      </c>
      <c r="AK197" s="29">
        <v>12.2123291024501</v>
      </c>
      <c r="AL197" s="29">
        <v>12.353565032431501</v>
      </c>
      <c r="AM197" s="29"/>
      <c r="AN197" s="29"/>
      <c r="AO197" s="29">
        <f>+IFERROR(LN(VLOOKUP(AO$115,Cartera!$C$89:$DG$127,Creditos2!$A197,0)/$A$1)," ")</f>
        <v>7.0468958631368626</v>
      </c>
      <c r="AP197" s="29">
        <v>12.1539720087716</v>
      </c>
      <c r="AQ197" s="29">
        <v>10.3465540314051</v>
      </c>
      <c r="AR197" s="27"/>
      <c r="AS197" s="27"/>
      <c r="AT197" s="27"/>
      <c r="AU197" s="27"/>
      <c r="AV197" s="27"/>
    </row>
    <row r="198" spans="1:48" ht="16.5" x14ac:dyDescent="0.3">
      <c r="A198">
        <v>84</v>
      </c>
      <c r="B198" s="3">
        <v>43069</v>
      </c>
      <c r="C198" s="14">
        <v>17.2483940755533</v>
      </c>
      <c r="D198" s="14">
        <v>17.628633109051702</v>
      </c>
      <c r="E198" s="14">
        <v>16.9630129354023</v>
      </c>
      <c r="F198" s="29">
        <v>13.910420543896301</v>
      </c>
      <c r="G198" s="29">
        <v>12.5150962978751</v>
      </c>
      <c r="H198" s="29">
        <v>13.953349492159401</v>
      </c>
      <c r="I198" s="29">
        <v>14.2478020696378</v>
      </c>
      <c r="J198" s="29">
        <v>13.7172355745501</v>
      </c>
      <c r="K198" s="29">
        <v>14.0550353072743</v>
      </c>
      <c r="L198" s="29">
        <v>12.579937304704499</v>
      </c>
      <c r="M198" s="29">
        <v>11.920013542434701</v>
      </c>
      <c r="N198" s="29">
        <v>10.3279714962478</v>
      </c>
      <c r="O198" s="29">
        <v>10.3391696095531</v>
      </c>
      <c r="P198" s="29">
        <v>13.4164825254903</v>
      </c>
      <c r="Q198" s="29" t="str">
        <f>+IFERROR(LN(VLOOKUP(Q$115,Cartera!$C$89:$DG$127,Creditos2!$A198,0)/$A$1)," ")</f>
        <v xml:space="preserve"> </v>
      </c>
      <c r="R198" s="29">
        <v>12.186892728510999</v>
      </c>
      <c r="S198" s="29">
        <v>14.0933813153235</v>
      </c>
      <c r="T198" s="29">
        <v>11.6392379110438</v>
      </c>
      <c r="U198" s="29" t="str">
        <f>+IFERROR(LN(VLOOKUP(U$115,Cartera!$C$89:$DG$127,Creditos2!$A198,0)/$A$1)," ")</f>
        <v xml:space="preserve"> </v>
      </c>
      <c r="V198" s="29">
        <v>12.5481127002022</v>
      </c>
      <c r="W198" s="29" t="str">
        <f>+IFERROR(LN(VLOOKUP(W$115,Cartera!$C$89:$DG$127,Creditos2!$A198,0)/$A$1)," ")</f>
        <v xml:space="preserve"> </v>
      </c>
      <c r="X198" s="29" t="str">
        <f>+IFERROR(LN(VLOOKUP(X$115,Cartera!$C$89:$DG$127,Creditos2!$A198,0)/$A$1)," ")</f>
        <v xml:space="preserve"> </v>
      </c>
      <c r="Y198" s="29"/>
      <c r="Z198" s="29" t="str">
        <f>+IFERROR(LN(VLOOKUP(Z$115,Cartera!$C$89:$DG$127,Creditos2!$A198,0)/$A$1)," ")</f>
        <v xml:space="preserve"> </v>
      </c>
      <c r="AA198" s="29">
        <v>9.3811419895457995</v>
      </c>
      <c r="AB198" s="29" t="str">
        <f>+IFERROR(LN(VLOOKUP(AB$115,Cartera!$C$89:$DG$127,Creditos2!$A198,0)/$A$1)," ")</f>
        <v xml:space="preserve"> </v>
      </c>
      <c r="AC198" s="29">
        <v>10.590657886760701</v>
      </c>
      <c r="AD198" s="29">
        <v>10.3067762166693</v>
      </c>
      <c r="AE198" s="29">
        <v>9.3445005499541196</v>
      </c>
      <c r="AF198" s="29">
        <f>+IFERROR(LN(VLOOKUP(AF$115,Cartera!$C$89:$DG$127,Creditos2!$A198,0)/$A$1)," ")</f>
        <v>10.225025348851013</v>
      </c>
      <c r="AG198" s="29" t="str">
        <f>+IFERROR(LN(VLOOKUP(AG$115,Cartera!$C$89:$DG$127,Creditos2!$A198,0)/$A$1)," ")</f>
        <v xml:space="preserve"> </v>
      </c>
      <c r="AH198" s="29"/>
      <c r="AI198" s="29">
        <f>+IFERROR(LN(VLOOKUP(AI$115,Cartera!$C$89:$DG$127,Creditos2!$A198,0)/$A$1)," ")</f>
        <v>10.150274014476814</v>
      </c>
      <c r="AJ198" s="29">
        <v>10.7495746345037</v>
      </c>
      <c r="AK198" s="29">
        <v>12.1989124249657</v>
      </c>
      <c r="AL198" s="29">
        <v>12.3610530317388</v>
      </c>
      <c r="AM198" s="29"/>
      <c r="AN198" s="29"/>
      <c r="AO198" s="29">
        <f>+IFERROR(LN(VLOOKUP(AO$115,Cartera!$C$89:$DG$127,Creditos2!$A198,0)/$A$1)," ")</f>
        <v>6.9342793743591491</v>
      </c>
      <c r="AP198" s="29">
        <v>12.1477727506304</v>
      </c>
      <c r="AQ198" s="29">
        <v>10.3562382594067</v>
      </c>
      <c r="AR198" s="27"/>
      <c r="AS198" s="27"/>
      <c r="AT198" s="27"/>
      <c r="AU198" s="27"/>
      <c r="AV198" s="27"/>
    </row>
    <row r="199" spans="1:48" ht="16.5" x14ac:dyDescent="0.3">
      <c r="A199">
        <v>85</v>
      </c>
      <c r="B199" s="3">
        <v>43100</v>
      </c>
      <c r="C199" s="14">
        <v>17.268663691285301</v>
      </c>
      <c r="D199" s="14">
        <v>17.6409204546196</v>
      </c>
      <c r="E199" s="14">
        <v>16.9656747381046</v>
      </c>
      <c r="F199" s="29">
        <v>13.896241272668099</v>
      </c>
      <c r="G199" s="29">
        <v>12.486395178490501</v>
      </c>
      <c r="H199" s="29">
        <v>13.9776829152558</v>
      </c>
      <c r="I199" s="29">
        <v>14.241057985163801</v>
      </c>
      <c r="J199" s="29">
        <v>13.7330374232714</v>
      </c>
      <c r="K199" s="29">
        <v>14.0747076524425</v>
      </c>
      <c r="L199" s="29">
        <v>12.576189119050101</v>
      </c>
      <c r="M199" s="29">
        <v>11.9283257773156</v>
      </c>
      <c r="N199" s="29">
        <v>10.3250202270755</v>
      </c>
      <c r="O199" s="29">
        <v>10.3339672906364</v>
      </c>
      <c r="P199" s="29">
        <v>13.4173985931444</v>
      </c>
      <c r="Q199" s="29" t="str">
        <f>+IFERROR(LN(VLOOKUP(Q$115,Cartera!$C$89:$DG$127,Creditos2!$A199,0)/$A$1)," ")</f>
        <v xml:space="preserve"> </v>
      </c>
      <c r="R199" s="29">
        <v>12.2177257287565</v>
      </c>
      <c r="S199" s="29">
        <v>14.091939239800199</v>
      </c>
      <c r="T199" s="29">
        <v>11.6159189368614</v>
      </c>
      <c r="U199" s="29" t="str">
        <f>+IFERROR(LN(VLOOKUP(U$115,Cartera!$C$89:$DG$127,Creditos2!$A199,0)/$A$1)," ")</f>
        <v xml:space="preserve"> </v>
      </c>
      <c r="V199" s="29">
        <v>12.649316714699999</v>
      </c>
      <c r="W199" s="29" t="str">
        <f>+IFERROR(LN(VLOOKUP(W$115,Cartera!$C$89:$DG$127,Creditos2!$A199,0)/$A$1)," ")</f>
        <v xml:space="preserve"> </v>
      </c>
      <c r="X199" s="29" t="str">
        <f>+IFERROR(LN(VLOOKUP(X$115,Cartera!$C$89:$DG$127,Creditos2!$A199,0)/$A$1)," ")</f>
        <v xml:space="preserve"> </v>
      </c>
      <c r="Y199" s="29"/>
      <c r="Z199" s="29" t="str">
        <f>+IFERROR(LN(VLOOKUP(Z$115,Cartera!$C$89:$DG$127,Creditos2!$A199,0)/$A$1)," ")</f>
        <v xml:space="preserve"> </v>
      </c>
      <c r="AA199" s="29">
        <v>9.3999085806285105</v>
      </c>
      <c r="AB199" s="29" t="str">
        <f>+IFERROR(LN(VLOOKUP(AB$115,Cartera!$C$89:$DG$127,Creditos2!$A199,0)/$A$1)," ")</f>
        <v xml:space="preserve"> </v>
      </c>
      <c r="AC199" s="29">
        <v>10.5645998140867</v>
      </c>
      <c r="AD199" s="29">
        <v>10.358318245229899</v>
      </c>
      <c r="AE199" s="29">
        <v>9.3448071592853204</v>
      </c>
      <c r="AF199" s="29">
        <f>+IFERROR(LN(VLOOKUP(AF$115,Cartera!$C$89:$DG$127,Creditos2!$A199,0)/$A$1)," ")</f>
        <v>10.288395420419381</v>
      </c>
      <c r="AG199" s="29" t="str">
        <f>+IFERROR(LN(VLOOKUP(AG$115,Cartera!$C$89:$DG$127,Creditos2!$A199,0)/$A$1)," ")</f>
        <v xml:space="preserve"> </v>
      </c>
      <c r="AH199" s="29"/>
      <c r="AI199" s="29">
        <f>+IFERROR(LN(VLOOKUP(AI$115,Cartera!$C$89:$DG$127,Creditos2!$A199,0)/$A$1)," ")</f>
        <v>10.126760995814012</v>
      </c>
      <c r="AJ199" s="29">
        <v>10.7935734066489</v>
      </c>
      <c r="AK199" s="29">
        <v>12.220181539889699</v>
      </c>
      <c r="AL199" s="29">
        <v>12.372139972776299</v>
      </c>
      <c r="AM199" s="29"/>
      <c r="AN199" s="29"/>
      <c r="AO199" s="29">
        <f>+IFERROR(LN(VLOOKUP(AO$115,Cartera!$C$89:$DG$127,Creditos2!$A199,0)/$A$1)," ")</f>
        <v>6.8046331229938026</v>
      </c>
      <c r="AP199" s="29">
        <v>12.198891895007501</v>
      </c>
      <c r="AQ199" s="29">
        <v>10.3616798138987</v>
      </c>
      <c r="AR199" s="27"/>
      <c r="AS199" s="27"/>
      <c r="AT199" s="27"/>
      <c r="AU199" s="27"/>
      <c r="AV199" s="27"/>
    </row>
    <row r="200" spans="1:48" ht="16.5" x14ac:dyDescent="0.3">
      <c r="A200">
        <v>86</v>
      </c>
      <c r="B200" s="3">
        <v>43131</v>
      </c>
      <c r="C200" s="14">
        <v>17.257591045540799</v>
      </c>
      <c r="D200" s="14">
        <v>17.6464138734421</v>
      </c>
      <c r="E200" s="14">
        <v>16.955640007511199</v>
      </c>
      <c r="F200" s="29">
        <v>13.886066463917301</v>
      </c>
      <c r="G200" s="29">
        <v>12.5008940314155</v>
      </c>
      <c r="H200" s="29">
        <v>13.9948278148326</v>
      </c>
      <c r="I200" s="29">
        <v>14.248073977834199</v>
      </c>
      <c r="J200" s="29">
        <v>13.7489037048813</v>
      </c>
      <c r="K200" s="29">
        <v>14.0831291959332</v>
      </c>
      <c r="L200" s="29">
        <v>12.5755339217633</v>
      </c>
      <c r="M200" s="29">
        <v>11.955172032177</v>
      </c>
      <c r="N200" s="29">
        <v>10.331425003049301</v>
      </c>
      <c r="O200" s="29">
        <v>10.315375754819</v>
      </c>
      <c r="P200" s="29">
        <v>13.426840146479201</v>
      </c>
      <c r="Q200" s="29" t="str">
        <f>+IFERROR(LN(VLOOKUP(Q$115,Cartera!$C$89:$DG$127,Creditos2!$A200,0)/$A$1)," ")</f>
        <v xml:space="preserve"> </v>
      </c>
      <c r="R200" s="29">
        <v>12.247912093820201</v>
      </c>
      <c r="S200" s="29">
        <v>14.089191792644099</v>
      </c>
      <c r="T200" s="29">
        <v>11.605967400496001</v>
      </c>
      <c r="U200" s="29" t="str">
        <f>+IFERROR(LN(VLOOKUP(U$115,Cartera!$C$89:$DG$127,Creditos2!$A200,0)/$A$1)," ")</f>
        <v xml:space="preserve"> </v>
      </c>
      <c r="V200" s="29">
        <v>12.7131444395486</v>
      </c>
      <c r="W200" s="29" t="str">
        <f>+IFERROR(LN(VLOOKUP(W$115,Cartera!$C$89:$DG$127,Creditos2!$A200,0)/$A$1)," ")</f>
        <v xml:space="preserve"> </v>
      </c>
      <c r="X200" s="29" t="str">
        <f>+IFERROR(LN(VLOOKUP(X$115,Cartera!$C$89:$DG$127,Creditos2!$A200,0)/$A$1)," ")</f>
        <v xml:space="preserve"> </v>
      </c>
      <c r="Y200" s="29"/>
      <c r="Z200" s="29" t="str">
        <f>+IFERROR(LN(VLOOKUP(Z$115,Cartera!$C$89:$DG$127,Creditos2!$A200,0)/$A$1)," ")</f>
        <v xml:space="preserve"> </v>
      </c>
      <c r="AA200" s="29">
        <v>9.3525273317179707</v>
      </c>
      <c r="AB200" s="29" t="str">
        <f>+IFERROR(LN(VLOOKUP(AB$115,Cartera!$C$89:$DG$127,Creditos2!$A200,0)/$A$1)," ")</f>
        <v xml:space="preserve"> </v>
      </c>
      <c r="AC200" s="29">
        <v>10.5192540352595</v>
      </c>
      <c r="AD200" s="29">
        <v>10.357566388078199</v>
      </c>
      <c r="AE200" s="29">
        <v>9.3756485018136697</v>
      </c>
      <c r="AF200" s="29">
        <f>+IFERROR(LN(VLOOKUP(AF$115,Cartera!$C$89:$DG$127,Creditos2!$A200,0)/$A$1)," ")</f>
        <v>10.344000027811498</v>
      </c>
      <c r="AG200" s="29" t="str">
        <f>+IFERROR(LN(VLOOKUP(AG$115,Cartera!$C$89:$DG$127,Creditos2!$A200,0)/$A$1)," ")</f>
        <v xml:space="preserve"> </v>
      </c>
      <c r="AH200" s="29"/>
      <c r="AI200" s="29">
        <f>+IFERROR(LN(VLOOKUP(AI$115,Cartera!$C$89:$DG$127,Creditos2!$A200,0)/$A$1)," ")</f>
        <v>10.130242353830909</v>
      </c>
      <c r="AJ200" s="29">
        <v>10.849706681666101</v>
      </c>
      <c r="AK200" s="29">
        <v>12.2644680409103</v>
      </c>
      <c r="AL200" s="29">
        <v>12.3821990837397</v>
      </c>
      <c r="AM200" s="29"/>
      <c r="AN200" s="29"/>
      <c r="AO200" s="29">
        <f>+IFERROR(LN(VLOOKUP(AO$115,Cartera!$C$89:$DG$127,Creditos2!$A200,0)/$A$1)," ")</f>
        <v>6.6771724749175432</v>
      </c>
      <c r="AP200" s="29">
        <v>12.4179450525715</v>
      </c>
      <c r="AQ200" s="29">
        <v>10.37693851559</v>
      </c>
      <c r="AR200" s="27"/>
      <c r="AS200" s="27"/>
      <c r="AT200" s="27"/>
      <c r="AU200" s="27"/>
      <c r="AV200" s="27"/>
    </row>
    <row r="201" spans="1:48" ht="16.5" x14ac:dyDescent="0.3">
      <c r="A201">
        <v>87</v>
      </c>
      <c r="B201" s="3">
        <v>43159</v>
      </c>
      <c r="C201" s="14">
        <v>17.263591286820301</v>
      </c>
      <c r="D201" s="14">
        <v>17.6609686315342</v>
      </c>
      <c r="E201" s="14">
        <v>16.970220664100701</v>
      </c>
      <c r="F201" s="29">
        <v>13.8814950646592</v>
      </c>
      <c r="G201" s="29">
        <v>12.533314790217</v>
      </c>
      <c r="H201" s="29">
        <v>14.0058413622336</v>
      </c>
      <c r="I201" s="29">
        <v>14.2525447766178</v>
      </c>
      <c r="J201" s="29">
        <v>13.766756967304</v>
      </c>
      <c r="K201" s="29">
        <v>14.098663070477601</v>
      </c>
      <c r="L201" s="29">
        <v>12.582591009789899</v>
      </c>
      <c r="M201" s="29">
        <v>11.960726352711401</v>
      </c>
      <c r="N201" s="29">
        <v>10.316346263468599</v>
      </c>
      <c r="O201" s="29">
        <v>10.3072262993078</v>
      </c>
      <c r="P201" s="29">
        <v>13.4304401351385</v>
      </c>
      <c r="Q201" s="29" t="str">
        <f>+IFERROR(LN(VLOOKUP(Q$115,Cartera!$C$89:$DG$127,Creditos2!$A201,0)/$A$1)," ")</f>
        <v xml:space="preserve"> </v>
      </c>
      <c r="R201" s="29">
        <v>12.2622613158207</v>
      </c>
      <c r="S201" s="29">
        <v>14.086196747513901</v>
      </c>
      <c r="T201" s="29">
        <v>11.607990120841</v>
      </c>
      <c r="U201" s="29" t="str">
        <f>+IFERROR(LN(VLOOKUP(U$115,Cartera!$C$89:$DG$127,Creditos2!$A201,0)/$A$1)," ")</f>
        <v xml:space="preserve"> </v>
      </c>
      <c r="V201" s="29">
        <v>12.7422532138139</v>
      </c>
      <c r="W201" s="29" t="str">
        <f>+IFERROR(LN(VLOOKUP(W$115,Cartera!$C$89:$DG$127,Creditos2!$A201,0)/$A$1)," ")</f>
        <v xml:space="preserve"> </v>
      </c>
      <c r="X201" s="29" t="str">
        <f>+IFERROR(LN(VLOOKUP(X$115,Cartera!$C$89:$DG$127,Creditos2!$A201,0)/$A$1)," ")</f>
        <v xml:space="preserve"> </v>
      </c>
      <c r="Y201" s="29"/>
      <c r="Z201" s="29" t="str">
        <f>+IFERROR(LN(VLOOKUP(Z$115,Cartera!$C$89:$DG$127,Creditos2!$A201,0)/$A$1)," ")</f>
        <v xml:space="preserve"> </v>
      </c>
      <c r="AA201" s="29">
        <v>9.3353602420513297</v>
      </c>
      <c r="AB201" s="29" t="str">
        <f>+IFERROR(LN(VLOOKUP(AB$115,Cartera!$C$89:$DG$127,Creditos2!$A201,0)/$A$1)," ")</f>
        <v xml:space="preserve"> </v>
      </c>
      <c r="AC201" s="29">
        <v>10.4911501353064</v>
      </c>
      <c r="AD201" s="29">
        <v>10.3906017793039</v>
      </c>
      <c r="AE201" s="29">
        <v>9.3673378923470203</v>
      </c>
      <c r="AF201" s="29">
        <f>+IFERROR(LN(VLOOKUP(AF$115,Cartera!$C$89:$DG$127,Creditos2!$A201,0)/$A$1)," ")</f>
        <v>10.381129713773184</v>
      </c>
      <c r="AG201" s="29" t="str">
        <f>+IFERROR(LN(VLOOKUP(AG$115,Cartera!$C$89:$DG$127,Creditos2!$A201,0)/$A$1)," ")</f>
        <v xml:space="preserve"> </v>
      </c>
      <c r="AH201" s="29"/>
      <c r="AI201" s="29">
        <f>+IFERROR(LN(VLOOKUP(AI$115,Cartera!$C$89:$DG$127,Creditos2!$A201,0)/$A$1)," ")</f>
        <v>10.137224782166586</v>
      </c>
      <c r="AJ201" s="29">
        <v>10.887421075537899</v>
      </c>
      <c r="AK201" s="29">
        <v>12.3437437103037</v>
      </c>
      <c r="AL201" s="29">
        <v>12.393879659408899</v>
      </c>
      <c r="AM201" s="29"/>
      <c r="AN201" s="29"/>
      <c r="AO201" s="29">
        <f>+IFERROR(LN(VLOOKUP(AO$115,Cartera!$C$89:$DG$127,Creditos2!$A201,0)/$A$1)," ")</f>
        <v>6.6173672153029202</v>
      </c>
      <c r="AP201" s="29">
        <v>12.4689931679391</v>
      </c>
      <c r="AQ201" s="29">
        <v>10.3887058984924</v>
      </c>
      <c r="AR201" s="27"/>
      <c r="AS201" s="27"/>
      <c r="AT201" s="27"/>
      <c r="AU201" s="27"/>
      <c r="AV201" s="27"/>
    </row>
    <row r="202" spans="1:48" ht="16.5" x14ac:dyDescent="0.3">
      <c r="A202">
        <v>88</v>
      </c>
      <c r="B202" s="3">
        <v>43190</v>
      </c>
      <c r="C202" s="14">
        <v>17.2829411717297</v>
      </c>
      <c r="D202" s="14">
        <v>17.670452057129499</v>
      </c>
      <c r="E202" s="14">
        <v>16.978921753140199</v>
      </c>
      <c r="F202" s="29">
        <v>13.875243486715499</v>
      </c>
      <c r="G202" s="29">
        <v>12.5290029008838</v>
      </c>
      <c r="H202" s="29">
        <v>14.0282720283427</v>
      </c>
      <c r="I202" s="29">
        <v>14.261752028928001</v>
      </c>
      <c r="J202" s="29">
        <v>13.7810210132159</v>
      </c>
      <c r="K202" s="29">
        <v>14.104690855962099</v>
      </c>
      <c r="L202" s="29">
        <v>12.5902640698177</v>
      </c>
      <c r="M202" s="29">
        <v>11.970732957377599</v>
      </c>
      <c r="N202" s="29">
        <v>10.310943809000101</v>
      </c>
      <c r="O202" s="29">
        <v>10.3085403860635</v>
      </c>
      <c r="P202" s="29">
        <v>13.431482925524699</v>
      </c>
      <c r="Q202" s="29" t="str">
        <f>+IFERROR(LN(VLOOKUP(Q$115,Cartera!$C$89:$DG$127,Creditos2!$A202,0)/$A$1)," ")</f>
        <v xml:space="preserve"> </v>
      </c>
      <c r="R202" s="29">
        <v>12.283913238647701</v>
      </c>
      <c r="S202" s="29">
        <v>14.082202509911101</v>
      </c>
      <c r="T202" s="29">
        <v>11.609309456953801</v>
      </c>
      <c r="U202" s="29" t="str">
        <f>+IFERROR(LN(VLOOKUP(U$115,Cartera!$C$89:$DG$127,Creditos2!$A202,0)/$A$1)," ")</f>
        <v xml:space="preserve"> </v>
      </c>
      <c r="V202" s="29">
        <v>12.628291451537001</v>
      </c>
      <c r="W202" s="29" t="str">
        <f>+IFERROR(LN(VLOOKUP(W$115,Cartera!$C$89:$DG$127,Creditos2!$A202,0)/$A$1)," ")</f>
        <v xml:space="preserve"> </v>
      </c>
      <c r="X202" s="29" t="str">
        <f>+IFERROR(LN(VLOOKUP(X$115,Cartera!$C$89:$DG$127,Creditos2!$A202,0)/$A$1)," ")</f>
        <v xml:space="preserve"> </v>
      </c>
      <c r="Y202" s="29"/>
      <c r="Z202" s="29" t="str">
        <f>+IFERROR(LN(VLOOKUP(Z$115,Cartera!$C$89:$DG$127,Creditos2!$A202,0)/$A$1)," ")</f>
        <v xml:space="preserve"> </v>
      </c>
      <c r="AA202" s="29">
        <v>9.3336234352083203</v>
      </c>
      <c r="AB202" s="29" t="str">
        <f>+IFERROR(LN(VLOOKUP(AB$115,Cartera!$C$89:$DG$127,Creditos2!$A202,0)/$A$1)," ")</f>
        <v xml:space="preserve"> </v>
      </c>
      <c r="AC202" s="29">
        <v>10.485852019889901</v>
      </c>
      <c r="AD202" s="29">
        <v>10.4042489311119</v>
      </c>
      <c r="AE202" s="29">
        <v>9.3522184833386106</v>
      </c>
      <c r="AF202" s="29">
        <f>+IFERROR(LN(VLOOKUP(AF$115,Cartera!$C$89:$DG$127,Creditos2!$A202,0)/$A$1)," ")</f>
        <v>10.412887411382194</v>
      </c>
      <c r="AG202" s="29" t="str">
        <f>+IFERROR(LN(VLOOKUP(AG$115,Cartera!$C$89:$DG$127,Creditos2!$A202,0)/$A$1)," ")</f>
        <v xml:space="preserve"> </v>
      </c>
      <c r="AH202" s="29"/>
      <c r="AI202" s="29">
        <f>+IFERROR(LN(VLOOKUP(AI$115,Cartera!$C$89:$DG$127,Creditos2!$A202,0)/$A$1)," ")</f>
        <v>10.16716353670766</v>
      </c>
      <c r="AJ202" s="29">
        <v>10.9225362021538</v>
      </c>
      <c r="AK202" s="29">
        <v>12.356906251600201</v>
      </c>
      <c r="AL202" s="29">
        <v>12.4042151144254</v>
      </c>
      <c r="AM202" s="29"/>
      <c r="AN202" s="29"/>
      <c r="AO202" s="29">
        <f>+IFERROR(LN(VLOOKUP(AO$115,Cartera!$C$89:$DG$127,Creditos2!$A202,0)/$A$1)," ")</f>
        <v>6.5131298388229117</v>
      </c>
      <c r="AP202" s="29">
        <v>12.4939102238441</v>
      </c>
      <c r="AQ202" s="29">
        <v>10.4002579441997</v>
      </c>
      <c r="AR202" s="27"/>
      <c r="AS202" s="27"/>
      <c r="AT202" s="27"/>
      <c r="AU202" s="27"/>
      <c r="AV202" s="27"/>
    </row>
    <row r="203" spans="1:48" ht="16.5" x14ac:dyDescent="0.3">
      <c r="A203">
        <v>89</v>
      </c>
      <c r="B203" s="3">
        <v>43220</v>
      </c>
      <c r="C203" s="14">
        <v>17.289754585010598</v>
      </c>
      <c r="D203" s="14">
        <v>17.685099329130502</v>
      </c>
      <c r="E203" s="14">
        <v>16.986797866861501</v>
      </c>
      <c r="F203" s="29">
        <v>13.8580951477591</v>
      </c>
      <c r="G203" s="29">
        <v>12.5296762768512</v>
      </c>
      <c r="H203" s="29">
        <v>14.0295259161965</v>
      </c>
      <c r="I203" s="29">
        <v>14.2702191381695</v>
      </c>
      <c r="J203" s="29">
        <v>13.7992248165774</v>
      </c>
      <c r="K203" s="29">
        <v>14.117075432645199</v>
      </c>
      <c r="L203" s="29">
        <v>12.594609634866099</v>
      </c>
      <c r="M203" s="29">
        <v>11.9791075522993</v>
      </c>
      <c r="N203" s="29">
        <v>10.3036156856846</v>
      </c>
      <c r="O203" s="29">
        <v>10.327283795885201</v>
      </c>
      <c r="P203" s="29">
        <v>13.430864348716501</v>
      </c>
      <c r="Q203" s="29" t="str">
        <f>+IFERROR(LN(VLOOKUP(Q$115,Cartera!$C$89:$DG$127,Creditos2!$A203,0)/$A$1)," ")</f>
        <v xml:space="preserve"> </v>
      </c>
      <c r="R203" s="29">
        <v>12.303193370966101</v>
      </c>
      <c r="S203" s="29">
        <v>14.0772722298777</v>
      </c>
      <c r="T203" s="29">
        <v>11.6137681619371</v>
      </c>
      <c r="U203" s="29" t="str">
        <f>+IFERROR(LN(VLOOKUP(U$115,Cartera!$C$89:$DG$127,Creditos2!$A203,0)/$A$1)," ")</f>
        <v xml:space="preserve"> </v>
      </c>
      <c r="V203" s="29">
        <v>12.595088704588701</v>
      </c>
      <c r="W203" s="29" t="str">
        <f>+IFERROR(LN(VLOOKUP(W$115,Cartera!$C$89:$DG$127,Creditos2!$A203,0)/$A$1)," ")</f>
        <v xml:space="preserve"> </v>
      </c>
      <c r="X203" s="29" t="str">
        <f>+IFERROR(LN(VLOOKUP(X$115,Cartera!$C$89:$DG$127,Creditos2!$A203,0)/$A$1)," ")</f>
        <v xml:space="preserve"> </v>
      </c>
      <c r="Y203" s="29"/>
      <c r="Z203" s="29" t="str">
        <f>+IFERROR(LN(VLOOKUP(Z$115,Cartera!$C$89:$DG$127,Creditos2!$A203,0)/$A$1)," ")</f>
        <v xml:space="preserve"> </v>
      </c>
      <c r="AA203" s="29">
        <v>9.3282179318716505</v>
      </c>
      <c r="AB203" s="29" t="str">
        <f>+IFERROR(LN(VLOOKUP(AB$115,Cartera!$C$89:$DG$127,Creditos2!$A203,0)/$A$1)," ")</f>
        <v xml:space="preserve"> </v>
      </c>
      <c r="AC203" s="29">
        <v>10.4972032167711</v>
      </c>
      <c r="AD203" s="29">
        <v>10.430785730716799</v>
      </c>
      <c r="AE203" s="29">
        <v>9.2946727519961208</v>
      </c>
      <c r="AF203" s="29">
        <f>+IFERROR(LN(VLOOKUP(AF$115,Cartera!$C$89:$DG$127,Creditos2!$A203,0)/$A$1)," ")</f>
        <v>10.446088815175674</v>
      </c>
      <c r="AG203" s="29" t="str">
        <f>+IFERROR(LN(VLOOKUP(AG$115,Cartera!$C$89:$DG$127,Creditos2!$A203,0)/$A$1)," ")</f>
        <v xml:space="preserve"> </v>
      </c>
      <c r="AH203" s="29"/>
      <c r="AI203" s="29">
        <f>+IFERROR(LN(VLOOKUP(AI$115,Cartera!$C$89:$DG$127,Creditos2!$A203,0)/$A$1)," ")</f>
        <v>10.185033237061724</v>
      </c>
      <c r="AJ203" s="29">
        <v>10.968064441454899</v>
      </c>
      <c r="AK203" s="29">
        <v>12.3805176059996</v>
      </c>
      <c r="AL203" s="29">
        <v>12.420828093515601</v>
      </c>
      <c r="AM203" s="29"/>
      <c r="AN203" s="29"/>
      <c r="AO203" s="29">
        <f>+IFERROR(LN(VLOOKUP(AO$115,Cartera!$C$89:$DG$127,Creditos2!$A203,0)/$A$1)," ")</f>
        <v>6.4300067432261532</v>
      </c>
      <c r="AP203" s="29">
        <v>12.561932285174599</v>
      </c>
      <c r="AQ203" s="29">
        <v>10.418004207336899</v>
      </c>
      <c r="AR203" s="27"/>
      <c r="AS203" s="27"/>
      <c r="AT203" s="27"/>
      <c r="AU203" s="27"/>
      <c r="AV203" s="27"/>
    </row>
    <row r="204" spans="1:48" ht="16.5" x14ac:dyDescent="0.3">
      <c r="A204">
        <v>90</v>
      </c>
      <c r="B204" s="3">
        <v>43251</v>
      </c>
      <c r="C204" s="14">
        <v>17.293236827778301</v>
      </c>
      <c r="D204" s="14">
        <v>17.692823366451201</v>
      </c>
      <c r="E204" s="14">
        <v>17.0013169508068</v>
      </c>
      <c r="F204" s="29">
        <v>13.838095886536699</v>
      </c>
      <c r="G204" s="29">
        <v>12.5266051544909</v>
      </c>
      <c r="H204" s="29">
        <v>14.036119908368301</v>
      </c>
      <c r="I204" s="29">
        <v>14.278468395232199</v>
      </c>
      <c r="J204" s="29">
        <v>13.8162004799581</v>
      </c>
      <c r="K204" s="29">
        <v>14.127544614337401</v>
      </c>
      <c r="L204" s="29">
        <v>12.6072669422978</v>
      </c>
      <c r="M204" s="29">
        <v>11.969159062413</v>
      </c>
      <c r="N204" s="29">
        <v>10.2802156371382</v>
      </c>
      <c r="O204" s="29">
        <v>10.321802479176</v>
      </c>
      <c r="P204" s="29">
        <v>13.419284871514099</v>
      </c>
      <c r="Q204" s="29" t="str">
        <f>+IFERROR(LN(VLOOKUP(Q$115,Cartera!$C$89:$DG$127,Creditos2!$A204,0)/$A$1)," ")</f>
        <v xml:space="preserve"> </v>
      </c>
      <c r="R204" s="29">
        <v>12.3353953869966</v>
      </c>
      <c r="S204" s="29">
        <v>14.075526023960199</v>
      </c>
      <c r="T204" s="29">
        <v>11.6188631557524</v>
      </c>
      <c r="U204" s="29" t="str">
        <f>+IFERROR(LN(VLOOKUP(U$115,Cartera!$C$89:$DG$127,Creditos2!$A204,0)/$A$1)," ")</f>
        <v xml:space="preserve"> </v>
      </c>
      <c r="V204" s="29">
        <v>12.52079494448</v>
      </c>
      <c r="W204" s="29" t="str">
        <f>+IFERROR(LN(VLOOKUP(W$115,Cartera!$C$89:$DG$127,Creditos2!$A204,0)/$A$1)," ")</f>
        <v xml:space="preserve"> </v>
      </c>
      <c r="X204" s="29" t="str">
        <f>+IFERROR(LN(VLOOKUP(X$115,Cartera!$C$89:$DG$127,Creditos2!$A204,0)/$A$1)," ")</f>
        <v xml:space="preserve"> </v>
      </c>
      <c r="Y204" s="29"/>
      <c r="Z204" s="29" t="str">
        <f>+IFERROR(LN(VLOOKUP(Z$115,Cartera!$C$89:$DG$127,Creditos2!$A204,0)/$A$1)," ")</f>
        <v xml:space="preserve"> </v>
      </c>
      <c r="AA204" s="29">
        <v>9.3522863976898805</v>
      </c>
      <c r="AB204" s="29" t="str">
        <f>+IFERROR(LN(VLOOKUP(AB$115,Cartera!$C$89:$DG$127,Creditos2!$A204,0)/$A$1)," ")</f>
        <v xml:space="preserve"> </v>
      </c>
      <c r="AC204" s="29">
        <v>10.512348273975499</v>
      </c>
      <c r="AD204" s="29">
        <v>10.447174433925699</v>
      </c>
      <c r="AE204" s="29">
        <v>9.2713280165552003</v>
      </c>
      <c r="AF204" s="29">
        <f>+IFERROR(LN(VLOOKUP(AF$115,Cartera!$C$89:$DG$127,Creditos2!$A204,0)/$A$1)," ")</f>
        <v>10.487097372944394</v>
      </c>
      <c r="AG204" s="29" t="str">
        <f>+IFERROR(LN(VLOOKUP(AG$115,Cartera!$C$89:$DG$127,Creditos2!$A204,0)/$A$1)," ")</f>
        <v xml:space="preserve"> </v>
      </c>
      <c r="AH204" s="29"/>
      <c r="AI204" s="29">
        <f>+IFERROR(LN(VLOOKUP(AI$115,Cartera!$C$89:$DG$127,Creditos2!$A204,0)/$A$1)," ")</f>
        <v>10.204718483022154</v>
      </c>
      <c r="AJ204" s="29">
        <v>11.0180003811685</v>
      </c>
      <c r="AK204" s="29">
        <v>12.3882277518824</v>
      </c>
      <c r="AL204" s="29">
        <v>12.4344330951893</v>
      </c>
      <c r="AM204" s="29"/>
      <c r="AN204" s="29"/>
      <c r="AO204" s="29">
        <f>+IFERROR(LN(VLOOKUP(AO$115,Cartera!$C$89:$DG$127,Creditos2!$A204,0)/$A$1)," ")</f>
        <v>6.3603808267311495</v>
      </c>
      <c r="AP204" s="29">
        <v>12.6071555035561</v>
      </c>
      <c r="AQ204" s="29">
        <v>10.4175486849136</v>
      </c>
      <c r="AR204" s="27"/>
      <c r="AS204" s="27"/>
      <c r="AT204" s="27"/>
      <c r="AU204" s="27"/>
      <c r="AV204" s="27"/>
    </row>
    <row r="205" spans="1:48" ht="16.5" x14ac:dyDescent="0.3">
      <c r="A205">
        <v>91</v>
      </c>
      <c r="B205" s="3">
        <v>43281</v>
      </c>
      <c r="C205" s="14">
        <v>17.310292766581401</v>
      </c>
      <c r="D205" s="14">
        <v>17.705646608473899</v>
      </c>
      <c r="E205" s="14">
        <v>17.0169580632374</v>
      </c>
      <c r="F205" s="29">
        <v>13.820614632157699</v>
      </c>
      <c r="G205" s="29">
        <v>12.5212194526773</v>
      </c>
      <c r="H205" s="29">
        <v>14.0448625820373</v>
      </c>
      <c r="I205" s="29">
        <v>14.2852347013926</v>
      </c>
      <c r="J205" s="29">
        <v>13.827196922242001</v>
      </c>
      <c r="K205" s="29">
        <v>14.145281318604299</v>
      </c>
      <c r="L205" s="29">
        <v>12.613207407699701</v>
      </c>
      <c r="M205" s="29">
        <v>11.9748962192331</v>
      </c>
      <c r="N205" s="29">
        <v>10.2941498042278</v>
      </c>
      <c r="O205" s="29">
        <v>10.301584951000301</v>
      </c>
      <c r="P205" s="29">
        <v>13.4115839865838</v>
      </c>
      <c r="Q205" s="29" t="str">
        <f>+IFERROR(LN(VLOOKUP(Q$115,Cartera!$C$89:$DG$127,Creditos2!$A205,0)/$A$1)," ")</f>
        <v xml:space="preserve"> </v>
      </c>
      <c r="R205" s="29">
        <v>12.3614666624067</v>
      </c>
      <c r="S205" s="29">
        <v>14.073468156648399</v>
      </c>
      <c r="T205" s="29">
        <v>11.620780216441901</v>
      </c>
      <c r="U205" s="29" t="str">
        <f>+IFERROR(LN(VLOOKUP(U$115,Cartera!$C$89:$DG$127,Creditos2!$A205,0)/$A$1)," ")</f>
        <v xml:space="preserve"> </v>
      </c>
      <c r="V205" s="29">
        <v>12.510346546332</v>
      </c>
      <c r="W205" s="29" t="str">
        <f>+IFERROR(LN(VLOOKUP(W$115,Cartera!$C$89:$DG$127,Creditos2!$A205,0)/$A$1)," ")</f>
        <v xml:space="preserve"> </v>
      </c>
      <c r="X205" s="29" t="str">
        <f>+IFERROR(LN(VLOOKUP(X$115,Cartera!$C$89:$DG$127,Creditos2!$A205,0)/$A$1)," ")</f>
        <v xml:space="preserve"> </v>
      </c>
      <c r="Y205" s="29"/>
      <c r="Z205" s="29" t="str">
        <f>+IFERROR(LN(VLOOKUP(Z$115,Cartera!$C$89:$DG$127,Creditos2!$A205,0)/$A$1)," ")</f>
        <v xml:space="preserve"> </v>
      </c>
      <c r="AA205" s="29">
        <v>9.3804315117307002</v>
      </c>
      <c r="AB205" s="29" t="str">
        <f>+IFERROR(LN(VLOOKUP(AB$115,Cartera!$C$89:$DG$127,Creditos2!$A205,0)/$A$1)," ")</f>
        <v xml:space="preserve"> </v>
      </c>
      <c r="AC205" s="29">
        <v>10.556328533736499</v>
      </c>
      <c r="AD205" s="29">
        <v>10.458353144128001</v>
      </c>
      <c r="AE205" s="29">
        <v>9.2559463928119303</v>
      </c>
      <c r="AF205" s="29">
        <f>+IFERROR(LN(VLOOKUP(AF$115,Cartera!$C$89:$DG$127,Creditos2!$A205,0)/$A$1)," ")</f>
        <v>10.504131466522384</v>
      </c>
      <c r="AG205" s="29" t="str">
        <f>+IFERROR(LN(VLOOKUP(AG$115,Cartera!$C$89:$DG$127,Creditos2!$A205,0)/$A$1)," ")</f>
        <v xml:space="preserve"> </v>
      </c>
      <c r="AH205" s="29"/>
      <c r="AI205" s="29">
        <f>+IFERROR(LN(VLOOKUP(AI$115,Cartera!$C$89:$DG$127,Creditos2!$A205,0)/$A$1)," ")</f>
        <v>10.206700362063714</v>
      </c>
      <c r="AJ205" s="29">
        <v>11.0467323694605</v>
      </c>
      <c r="AK205" s="29">
        <v>12.381721006545</v>
      </c>
      <c r="AL205" s="29">
        <v>12.4425200552328</v>
      </c>
      <c r="AM205" s="29"/>
      <c r="AN205" s="29"/>
      <c r="AO205" s="29">
        <f>+IFERROR(LN(VLOOKUP(AO$115,Cartera!$C$89:$DG$127,Creditos2!$A205,0)/$A$1)," ")</f>
        <v>6.3011770575594763</v>
      </c>
      <c r="AP205" s="29">
        <v>12.6539015107859</v>
      </c>
      <c r="AQ205" s="29">
        <v>10.4291944568193</v>
      </c>
      <c r="AR205" s="27"/>
      <c r="AS205" s="27"/>
      <c r="AT205" s="27"/>
      <c r="AU205" s="27"/>
      <c r="AV205" s="27"/>
    </row>
    <row r="206" spans="1:48" ht="16.5" x14ac:dyDescent="0.3">
      <c r="A206">
        <v>92</v>
      </c>
      <c r="B206" s="3">
        <v>43312</v>
      </c>
      <c r="C206" s="14">
        <v>17.310026197582101</v>
      </c>
      <c r="D206" s="14">
        <v>17.720297882420098</v>
      </c>
      <c r="E206" s="14">
        <v>17.020541647949699</v>
      </c>
      <c r="F206" s="29">
        <v>13.8048657461548</v>
      </c>
      <c r="G206" s="29">
        <v>12.502144833427099</v>
      </c>
      <c r="H206" s="29">
        <v>14.0582168654563</v>
      </c>
      <c r="I206" s="29">
        <v>14.287090690266499</v>
      </c>
      <c r="J206" s="29">
        <v>13.8415949953429</v>
      </c>
      <c r="K206" s="29">
        <v>14.159295092818001</v>
      </c>
      <c r="L206" s="29">
        <v>12.623169750635199</v>
      </c>
      <c r="M206" s="29">
        <v>11.9695293081821</v>
      </c>
      <c r="N206" s="29">
        <v>10.297248812673899</v>
      </c>
      <c r="O206" s="29">
        <v>10.297196393593801</v>
      </c>
      <c r="P206" s="29">
        <v>13.393995049956899</v>
      </c>
      <c r="Q206" s="29" t="str">
        <f>+IFERROR(LN(VLOOKUP(Q$115,Cartera!$C$89:$DG$127,Creditos2!$A206,0)/$A$1)," ")</f>
        <v xml:space="preserve"> </v>
      </c>
      <c r="R206" s="29">
        <v>12.3814145471167</v>
      </c>
      <c r="S206" s="29">
        <v>14.076044142307101</v>
      </c>
      <c r="T206" s="29">
        <v>11.626908958312701</v>
      </c>
      <c r="U206" s="29" t="str">
        <f>+IFERROR(LN(VLOOKUP(U$115,Cartera!$C$89:$DG$127,Creditos2!$A206,0)/$A$1)," ")</f>
        <v xml:space="preserve"> </v>
      </c>
      <c r="V206" s="29">
        <v>12.437732856099601</v>
      </c>
      <c r="W206" s="29" t="str">
        <f>+IFERROR(LN(VLOOKUP(W$115,Cartera!$C$89:$DG$127,Creditos2!$A206,0)/$A$1)," ")</f>
        <v xml:space="preserve"> </v>
      </c>
      <c r="X206" s="29" t="str">
        <f>+IFERROR(LN(VLOOKUP(X$115,Cartera!$C$89:$DG$127,Creditos2!$A206,0)/$A$1)," ")</f>
        <v xml:space="preserve"> </v>
      </c>
      <c r="Y206" s="29"/>
      <c r="Z206" s="29" t="str">
        <f>+IFERROR(LN(VLOOKUP(Z$115,Cartera!$C$89:$DG$127,Creditos2!$A206,0)/$A$1)," ")</f>
        <v xml:space="preserve"> </v>
      </c>
      <c r="AA206" s="29">
        <v>9.4061460283382896</v>
      </c>
      <c r="AB206" s="29" t="str">
        <f>+IFERROR(LN(VLOOKUP(AB$115,Cartera!$C$89:$DG$127,Creditos2!$A206,0)/$A$1)," ")</f>
        <v xml:space="preserve"> </v>
      </c>
      <c r="AC206" s="29">
        <v>10.5927282468821</v>
      </c>
      <c r="AD206" s="29">
        <v>10.503010282337501</v>
      </c>
      <c r="AE206" s="29">
        <v>9.2641207676776496</v>
      </c>
      <c r="AF206" s="29">
        <f>+IFERROR(LN(VLOOKUP(AF$115,Cartera!$C$89:$DG$127,Creditos2!$A206,0)/$A$1)," ")</f>
        <v>10.546598873332455</v>
      </c>
      <c r="AG206" s="29" t="str">
        <f>+IFERROR(LN(VLOOKUP(AG$115,Cartera!$C$89:$DG$127,Creditos2!$A206,0)/$A$1)," ")</f>
        <v xml:space="preserve"> </v>
      </c>
      <c r="AH206" s="29"/>
      <c r="AI206" s="29">
        <f>+IFERROR(LN(VLOOKUP(AI$115,Cartera!$C$89:$DG$127,Creditos2!$A206,0)/$A$1)," ")</f>
        <v>10.238337043217056</v>
      </c>
      <c r="AJ206" s="29">
        <v>11.093335864311801</v>
      </c>
      <c r="AK206" s="29">
        <v>12.3811936508092</v>
      </c>
      <c r="AL206" s="29">
        <v>12.458177140884599</v>
      </c>
      <c r="AM206" s="29"/>
      <c r="AN206" s="29"/>
      <c r="AO206" s="29">
        <f>+IFERROR(LN(VLOOKUP(AO$115,Cartera!$C$89:$DG$127,Creditos2!$A206,0)/$A$1)," ")</f>
        <v>6.2476244117233017</v>
      </c>
      <c r="AP206" s="29">
        <v>12.7267944153529</v>
      </c>
      <c r="AQ206" s="29">
        <v>10.4400610287896</v>
      </c>
      <c r="AR206" s="27"/>
      <c r="AS206" s="27"/>
      <c r="AT206" s="27"/>
      <c r="AU206" s="27"/>
      <c r="AV206" s="27"/>
    </row>
    <row r="207" spans="1:48" ht="16.5" x14ac:dyDescent="0.3">
      <c r="A207">
        <v>93</v>
      </c>
      <c r="B207" s="3">
        <v>43343</v>
      </c>
      <c r="C207" s="14">
        <v>17.3122755040235</v>
      </c>
      <c r="D207" s="14">
        <v>17.728521240240902</v>
      </c>
      <c r="E207" s="14">
        <v>17.028032292981301</v>
      </c>
      <c r="F207" s="29">
        <v>13.792936828563899</v>
      </c>
      <c r="G207" s="29">
        <v>12.5028943862046</v>
      </c>
      <c r="H207" s="29">
        <v>14.0814501528896</v>
      </c>
      <c r="I207" s="29">
        <v>14.2869831955185</v>
      </c>
      <c r="J207" s="29">
        <v>13.8547284060664</v>
      </c>
      <c r="K207" s="29">
        <v>14.1657995577868</v>
      </c>
      <c r="L207" s="29">
        <v>12.6384673107781</v>
      </c>
      <c r="M207" s="29">
        <v>11.9869161856275</v>
      </c>
      <c r="N207" s="29">
        <v>10.305316096789801</v>
      </c>
      <c r="O207" s="29">
        <v>10.258578372602599</v>
      </c>
      <c r="P207" s="29">
        <v>13.3856566990227</v>
      </c>
      <c r="Q207" s="29" t="str">
        <f>+IFERROR(LN(VLOOKUP(Q$115,Cartera!$C$89:$DG$127,Creditos2!$A207,0)/$A$1)," ")</f>
        <v xml:space="preserve"> </v>
      </c>
      <c r="R207" s="29">
        <v>12.3984673951171</v>
      </c>
      <c r="S207" s="29">
        <v>14.0700549880243</v>
      </c>
      <c r="T207" s="29">
        <v>11.6316182595701</v>
      </c>
      <c r="U207" s="29" t="str">
        <f>+IFERROR(LN(VLOOKUP(U$115,Cartera!$C$89:$DG$127,Creditos2!$A207,0)/$A$1)," ")</f>
        <v xml:space="preserve"> </v>
      </c>
      <c r="V207" s="29">
        <v>12.511731728641699</v>
      </c>
      <c r="W207" s="29" t="str">
        <f>+IFERROR(LN(VLOOKUP(W$115,Cartera!$C$89:$DG$127,Creditos2!$A207,0)/$A$1)," ")</f>
        <v xml:space="preserve"> </v>
      </c>
      <c r="X207" s="29" t="str">
        <f>+IFERROR(LN(VLOOKUP(X$115,Cartera!$C$89:$DG$127,Creditos2!$A207,0)/$A$1)," ")</f>
        <v xml:space="preserve"> </v>
      </c>
      <c r="Y207" s="29"/>
      <c r="Z207" s="29" t="str">
        <f>+IFERROR(LN(VLOOKUP(Z$115,Cartera!$C$89:$DG$127,Creditos2!$A207,0)/$A$1)," ")</f>
        <v xml:space="preserve"> </v>
      </c>
      <c r="AA207" s="29">
        <v>9.4214974977600807</v>
      </c>
      <c r="AB207" s="29" t="str">
        <f>+IFERROR(LN(VLOOKUP(AB$115,Cartera!$C$89:$DG$127,Creditos2!$A207,0)/$A$1)," ")</f>
        <v xml:space="preserve"> </v>
      </c>
      <c r="AC207" s="29">
        <v>10.648671109666999</v>
      </c>
      <c r="AD207" s="29">
        <v>10.613375060025801</v>
      </c>
      <c r="AE207" s="29">
        <v>9.25700024793273</v>
      </c>
      <c r="AF207" s="29">
        <f>+IFERROR(LN(VLOOKUP(AF$115,Cartera!$C$89:$DG$127,Creditos2!$A207,0)/$A$1)," ")</f>
        <v>10.608142283526499</v>
      </c>
      <c r="AG207" s="29" t="str">
        <f>+IFERROR(LN(VLOOKUP(AG$115,Cartera!$C$89:$DG$127,Creditos2!$A207,0)/$A$1)," ")</f>
        <v xml:space="preserve"> </v>
      </c>
      <c r="AH207" s="29"/>
      <c r="AI207" s="29">
        <f>+IFERROR(LN(VLOOKUP(AI$115,Cartera!$C$89:$DG$127,Creditos2!$A207,0)/$A$1)," ")</f>
        <v>10.27790355480513</v>
      </c>
      <c r="AJ207" s="29">
        <v>11.1451731361149</v>
      </c>
      <c r="AK207" s="29">
        <v>12.357262754122999</v>
      </c>
      <c r="AL207" s="29">
        <v>12.467529965931901</v>
      </c>
      <c r="AM207" s="29"/>
      <c r="AN207" s="29"/>
      <c r="AO207" s="29">
        <f>+IFERROR(LN(VLOOKUP(AO$115,Cartera!$C$89:$DG$127,Creditos2!$A207,0)/$A$1)," ")</f>
        <v>6.2573583638325978</v>
      </c>
      <c r="AP207" s="29">
        <v>12.8120873484743</v>
      </c>
      <c r="AQ207" s="29">
        <v>10.4477125981679</v>
      </c>
      <c r="AR207" s="27"/>
      <c r="AS207" s="27"/>
      <c r="AT207" s="27"/>
      <c r="AU207" s="27"/>
      <c r="AV207" s="27"/>
    </row>
    <row r="208" spans="1:48" ht="16.5" x14ac:dyDescent="0.3">
      <c r="A208">
        <v>94</v>
      </c>
      <c r="B208" s="3">
        <v>43373</v>
      </c>
      <c r="C208" s="14">
        <v>17.319816588004599</v>
      </c>
      <c r="D208" s="14">
        <v>17.7417900053828</v>
      </c>
      <c r="E208" s="14">
        <v>17.030211488950201</v>
      </c>
      <c r="F208" s="29">
        <v>13.7724901778312</v>
      </c>
      <c r="G208" s="29">
        <v>12.482584839641801</v>
      </c>
      <c r="H208" s="29">
        <v>14.103238421524599</v>
      </c>
      <c r="I208" s="29">
        <v>14.294391599157599</v>
      </c>
      <c r="J208" s="29">
        <v>13.8644973232814</v>
      </c>
      <c r="K208" s="29">
        <v>14.182498314684899</v>
      </c>
      <c r="L208" s="29">
        <v>12.6454627539414</v>
      </c>
      <c r="M208" s="29">
        <v>12.0084888736209</v>
      </c>
      <c r="N208" s="29">
        <v>10.3136971652466</v>
      </c>
      <c r="O208" s="29">
        <v>10.254462776544701</v>
      </c>
      <c r="P208" s="29">
        <v>13.3948271630763</v>
      </c>
      <c r="Q208" s="29" t="str">
        <f>+IFERROR(LN(VLOOKUP(Q$115,Cartera!$C$89:$DG$127,Creditos2!$A208,0)/$A$1)," ")</f>
        <v xml:space="preserve"> </v>
      </c>
      <c r="R208" s="29">
        <v>12.406853182900401</v>
      </c>
      <c r="S208" s="29">
        <v>14.0848767482578</v>
      </c>
      <c r="T208" s="29">
        <v>11.633196145527</v>
      </c>
      <c r="U208" s="29" t="str">
        <f>+IFERROR(LN(VLOOKUP(U$115,Cartera!$C$89:$DG$127,Creditos2!$A208,0)/$A$1)," ")</f>
        <v xml:space="preserve"> </v>
      </c>
      <c r="V208" s="29">
        <v>12.590215899287401</v>
      </c>
      <c r="W208" s="29" t="str">
        <f>+IFERROR(LN(VLOOKUP(W$115,Cartera!$C$89:$DG$127,Creditos2!$A208,0)/$A$1)," ")</f>
        <v xml:space="preserve"> </v>
      </c>
      <c r="X208" s="29" t="str">
        <f>+IFERROR(LN(VLOOKUP(X$115,Cartera!$C$89:$DG$127,Creditos2!$A208,0)/$A$1)," ")</f>
        <v xml:space="preserve"> </v>
      </c>
      <c r="Y208" s="29"/>
      <c r="Z208" s="29" t="str">
        <f>+IFERROR(LN(VLOOKUP(Z$115,Cartera!$C$89:$DG$127,Creditos2!$A208,0)/$A$1)," ")</f>
        <v xml:space="preserve"> </v>
      </c>
      <c r="AA208" s="29">
        <v>9.4207426133575698</v>
      </c>
      <c r="AB208" s="29" t="str">
        <f>+IFERROR(LN(VLOOKUP(AB$115,Cartera!$C$89:$DG$127,Creditos2!$A208,0)/$A$1)," ")</f>
        <v xml:space="preserve"> </v>
      </c>
      <c r="AC208" s="29">
        <v>10.677318503582001</v>
      </c>
      <c r="AD208" s="29">
        <v>10.6253745978217</v>
      </c>
      <c r="AE208" s="29">
        <v>9.2682342858444198</v>
      </c>
      <c r="AF208" s="29">
        <f>+IFERROR(LN(VLOOKUP(AF$115,Cartera!$C$89:$DG$127,Creditos2!$A208,0)/$A$1)," ")</f>
        <v>10.655781273441033</v>
      </c>
      <c r="AG208" s="29" t="str">
        <f>+IFERROR(LN(VLOOKUP(AG$115,Cartera!$C$89:$DG$127,Creditos2!$A208,0)/$A$1)," ")</f>
        <v xml:space="preserve"> </v>
      </c>
      <c r="AH208" s="29"/>
      <c r="AI208" s="29">
        <f>+IFERROR(LN(VLOOKUP(AI$115,Cartera!$C$89:$DG$127,Creditos2!$A208,0)/$A$1)," ")</f>
        <v>10.308519562537512</v>
      </c>
      <c r="AJ208" s="29">
        <v>11.1618273635825</v>
      </c>
      <c r="AK208" s="29">
        <v>12.3669141462982</v>
      </c>
      <c r="AL208" s="29">
        <v>12.478551088955699</v>
      </c>
      <c r="AM208" s="29"/>
      <c r="AN208" s="29"/>
      <c r="AO208" s="29">
        <f>+IFERROR(LN(VLOOKUP(AO$115,Cartera!$C$89:$DG$127,Creditos2!$A208,0)/$A$1)," ")</f>
        <v>6.164158868764388</v>
      </c>
      <c r="AP208" s="29">
        <v>12.7658307660344</v>
      </c>
      <c r="AQ208" s="29">
        <v>10.4556517068392</v>
      </c>
      <c r="AR208" s="27"/>
      <c r="AS208" s="27"/>
      <c r="AT208" s="27"/>
      <c r="AU208" s="27"/>
      <c r="AV208" s="27"/>
    </row>
    <row r="209" spans="1:48" ht="16.5" x14ac:dyDescent="0.3">
      <c r="A209">
        <v>95</v>
      </c>
      <c r="B209" s="3">
        <v>43404</v>
      </c>
      <c r="C209" s="14">
        <v>17.3296732149687</v>
      </c>
      <c r="D209" s="14">
        <v>17.7550826962838</v>
      </c>
      <c r="E209" s="14">
        <v>17.034890643805401</v>
      </c>
      <c r="F209" s="29">
        <v>13.753708075576601</v>
      </c>
      <c r="G209" s="29">
        <v>12.4507060796796</v>
      </c>
      <c r="H209" s="29">
        <v>14.1249259711101</v>
      </c>
      <c r="I209" s="29">
        <v>14.3068562991779</v>
      </c>
      <c r="J209" s="29">
        <v>13.8750580952094</v>
      </c>
      <c r="K209" s="29">
        <v>14.195641746542901</v>
      </c>
      <c r="L209" s="29">
        <v>12.658828430647301</v>
      </c>
      <c r="M209" s="29">
        <v>12.024173413896101</v>
      </c>
      <c r="N209" s="29">
        <v>10.3156252061789</v>
      </c>
      <c r="O209" s="29">
        <v>10.271795306114701</v>
      </c>
      <c r="P209" s="29">
        <v>13.3978617591243</v>
      </c>
      <c r="Q209" s="29" t="str">
        <f>+IFERROR(LN(VLOOKUP(Q$115,Cartera!$C$89:$DG$127,Creditos2!$A209,0)/$A$1)," ")</f>
        <v xml:space="preserve"> </v>
      </c>
      <c r="R209" s="29">
        <v>12.4178514844308</v>
      </c>
      <c r="S209" s="29">
        <v>14.089932632284301</v>
      </c>
      <c r="T209" s="29">
        <v>11.611461831288</v>
      </c>
      <c r="U209" s="29" t="str">
        <f>+IFERROR(LN(VLOOKUP(U$115,Cartera!$C$89:$DG$127,Creditos2!$A209,0)/$A$1)," ")</f>
        <v xml:space="preserve"> </v>
      </c>
      <c r="V209" s="29">
        <v>12.5673501953474</v>
      </c>
      <c r="W209" s="29" t="str">
        <f>+IFERROR(LN(VLOOKUP(W$115,Cartera!$C$89:$DG$127,Creditos2!$A209,0)/$A$1)," ")</f>
        <v xml:space="preserve"> </v>
      </c>
      <c r="X209" s="29" t="str">
        <f>+IFERROR(LN(VLOOKUP(X$115,Cartera!$C$89:$DG$127,Creditos2!$A209,0)/$A$1)," ")</f>
        <v xml:space="preserve"> </v>
      </c>
      <c r="Y209" s="29"/>
      <c r="Z209" s="29" t="str">
        <f>+IFERROR(LN(VLOOKUP(Z$115,Cartera!$C$89:$DG$127,Creditos2!$A209,0)/$A$1)," ")</f>
        <v xml:space="preserve"> </v>
      </c>
      <c r="AA209" s="29">
        <v>9.4392699523783907</v>
      </c>
      <c r="AB209" s="29" t="str">
        <f>+IFERROR(LN(VLOOKUP(AB$115,Cartera!$C$89:$DG$127,Creditos2!$A209,0)/$A$1)," ")</f>
        <v xml:space="preserve"> </v>
      </c>
      <c r="AC209" s="29">
        <v>10.649898412198199</v>
      </c>
      <c r="AD209" s="29">
        <v>10.609364521952701</v>
      </c>
      <c r="AE209" s="29">
        <v>9.2666702252509694</v>
      </c>
      <c r="AF209" s="29">
        <f>+IFERROR(LN(VLOOKUP(AF$115,Cartera!$C$89:$DG$127,Creditos2!$A209,0)/$A$1)," ")</f>
        <v>10.686535525327091</v>
      </c>
      <c r="AG209" s="29" t="str">
        <f>+IFERROR(LN(VLOOKUP(AG$115,Cartera!$C$89:$DG$127,Creditos2!$A209,0)/$A$1)," ")</f>
        <v xml:space="preserve"> </v>
      </c>
      <c r="AH209" s="29"/>
      <c r="AI209" s="29">
        <f>+IFERROR(LN(VLOOKUP(AI$115,Cartera!$C$89:$DG$127,Creditos2!$A209,0)/$A$1)," ")</f>
        <v>10.343131694196096</v>
      </c>
      <c r="AJ209" s="29">
        <v>11.196323975204701</v>
      </c>
      <c r="AK209" s="29">
        <v>12.3493481302219</v>
      </c>
      <c r="AL209" s="29">
        <v>12.4892863119913</v>
      </c>
      <c r="AM209" s="29"/>
      <c r="AN209" s="29"/>
      <c r="AO209" s="29">
        <f>+IFERROR(LN(VLOOKUP(AO$115,Cartera!$C$89:$DG$127,Creditos2!$A209,0)/$A$1)," ")</f>
        <v>6.1708319321302438</v>
      </c>
      <c r="AP209" s="29">
        <v>12.869823185076401</v>
      </c>
      <c r="AQ209" s="29">
        <v>10.4685173910089</v>
      </c>
      <c r="AR209" s="27"/>
      <c r="AS209" s="27"/>
      <c r="AT209" s="27"/>
      <c r="AU209" s="27"/>
      <c r="AV209" s="27"/>
    </row>
    <row r="210" spans="1:48" ht="16.5" x14ac:dyDescent="0.3">
      <c r="A210">
        <v>96</v>
      </c>
      <c r="B210" s="3">
        <v>43434</v>
      </c>
      <c r="C210" s="14">
        <v>17.331396025360899</v>
      </c>
      <c r="D210" s="14">
        <v>17.761818114842299</v>
      </c>
      <c r="E210" s="14">
        <v>17.024464709415401</v>
      </c>
      <c r="F210" s="29">
        <v>13.7460493735098</v>
      </c>
      <c r="G210" s="29">
        <v>12.4272331698134</v>
      </c>
      <c r="H210" s="29">
        <v>14.132456803987999</v>
      </c>
      <c r="I210" s="29">
        <v>14.3143261667307</v>
      </c>
      <c r="J210" s="29">
        <v>13.8938459997638</v>
      </c>
      <c r="K210" s="29">
        <v>14.2070707853182</v>
      </c>
      <c r="L210" s="29">
        <v>12.6723746813877</v>
      </c>
      <c r="M210" s="29">
        <v>12.0289267895448</v>
      </c>
      <c r="N210" s="29">
        <v>10.341158846498001</v>
      </c>
      <c r="O210" s="29">
        <v>10.2763430763604</v>
      </c>
      <c r="P210" s="29">
        <v>13.388527332555199</v>
      </c>
      <c r="Q210" s="29" t="str">
        <f>+IFERROR(LN(VLOOKUP(Q$115,Cartera!$C$89:$DG$127,Creditos2!$A210,0)/$A$1)," ")</f>
        <v xml:space="preserve"> </v>
      </c>
      <c r="R210" s="29">
        <v>12.5089051631356</v>
      </c>
      <c r="S210" s="29">
        <v>14.0977673296345</v>
      </c>
      <c r="T210" s="29">
        <v>11.591122129439899</v>
      </c>
      <c r="U210" s="29" t="str">
        <f>+IFERROR(LN(VLOOKUP(U$115,Cartera!$C$89:$DG$127,Creditos2!$A210,0)/$A$1)," ")</f>
        <v xml:space="preserve"> </v>
      </c>
      <c r="V210" s="29">
        <v>12.5459611506011</v>
      </c>
      <c r="W210" s="29" t="str">
        <f>+IFERROR(LN(VLOOKUP(W$115,Cartera!$C$89:$DG$127,Creditos2!$A210,0)/$A$1)," ")</f>
        <v xml:space="preserve"> </v>
      </c>
      <c r="X210" s="29" t="str">
        <f>+IFERROR(LN(VLOOKUP(X$115,Cartera!$C$89:$DG$127,Creditos2!$A210,0)/$A$1)," ")</f>
        <v xml:space="preserve"> </v>
      </c>
      <c r="Y210" s="29"/>
      <c r="Z210" s="29" t="str">
        <f>+IFERROR(LN(VLOOKUP(Z$115,Cartera!$C$89:$DG$127,Creditos2!$A210,0)/$A$1)," ")</f>
        <v xml:space="preserve"> </v>
      </c>
      <c r="AA210" s="29">
        <v>9.41419350072937</v>
      </c>
      <c r="AB210" s="29" t="str">
        <f>+IFERROR(LN(VLOOKUP(AB$115,Cartera!$C$89:$DG$127,Creditos2!$A210,0)/$A$1)," ")</f>
        <v xml:space="preserve"> </v>
      </c>
      <c r="AC210" s="29">
        <v>10.5955205009911</v>
      </c>
      <c r="AD210" s="29">
        <v>10.607652708833401</v>
      </c>
      <c r="AE210" s="29">
        <v>9.2888766309574002</v>
      </c>
      <c r="AF210" s="29">
        <f>+IFERROR(LN(VLOOKUP(AF$115,Cartera!$C$89:$DG$127,Creditos2!$A210,0)/$A$1)," ")</f>
        <v>10.7238657838072</v>
      </c>
      <c r="AG210" s="29" t="str">
        <f>+IFERROR(LN(VLOOKUP(AG$115,Cartera!$C$89:$DG$127,Creditos2!$A210,0)/$A$1)," ")</f>
        <v xml:space="preserve"> </v>
      </c>
      <c r="AH210" s="29"/>
      <c r="AI210" s="29">
        <f>+IFERROR(LN(VLOOKUP(AI$115,Cartera!$C$89:$DG$127,Creditos2!$A210,0)/$A$1)," ")</f>
        <v>10.396916458409454</v>
      </c>
      <c r="AJ210" s="29">
        <v>11.231067112229301</v>
      </c>
      <c r="AK210" s="29">
        <v>12.3608940645885</v>
      </c>
      <c r="AL210" s="29">
        <v>12.504711652757599</v>
      </c>
      <c r="AM210" s="29"/>
      <c r="AN210" s="29"/>
      <c r="AO210" s="29">
        <f>+IFERROR(LN(VLOOKUP(AO$115,Cartera!$C$89:$DG$127,Creditos2!$A210,0)/$A$1)," ")</f>
        <v>6.1328123183481136</v>
      </c>
      <c r="AP210" s="29">
        <v>12.9710155005315</v>
      </c>
      <c r="AQ210" s="29">
        <v>10.4765725786167</v>
      </c>
      <c r="AR210" s="27"/>
      <c r="AS210" s="27"/>
      <c r="AT210" s="27"/>
      <c r="AU210" s="27"/>
      <c r="AV210" s="27"/>
    </row>
    <row r="211" spans="1:48" ht="16.5" x14ac:dyDescent="0.3">
      <c r="A211">
        <v>97</v>
      </c>
      <c r="B211" s="3">
        <v>43465</v>
      </c>
      <c r="C211" s="14">
        <v>17.327883228824501</v>
      </c>
      <c r="D211" s="14">
        <v>17.7670673686209</v>
      </c>
      <c r="E211" s="14">
        <v>17.027500062564702</v>
      </c>
      <c r="F211" s="29">
        <v>13.6944269655516</v>
      </c>
      <c r="G211" s="29">
        <v>12.4328275448519</v>
      </c>
      <c r="H211" s="29">
        <v>14.1384180186517</v>
      </c>
      <c r="I211" s="29">
        <v>14.328368901879299</v>
      </c>
      <c r="J211" s="29">
        <v>13.897665887257601</v>
      </c>
      <c r="K211" s="29">
        <v>14.204889773967899</v>
      </c>
      <c r="L211" s="29">
        <v>12.675459718648099</v>
      </c>
      <c r="M211" s="29">
        <v>12.027623445526199</v>
      </c>
      <c r="N211" s="29">
        <v>10.3560621954268</v>
      </c>
      <c r="O211" s="29">
        <v>10.260700343645199</v>
      </c>
      <c r="P211" s="29">
        <v>13.378730638989399</v>
      </c>
      <c r="Q211" s="29" t="str">
        <f>+IFERROR(LN(VLOOKUP(Q$115,Cartera!$C$89:$DG$127,Creditos2!$A211,0)/$A$1)," ")</f>
        <v xml:space="preserve"> </v>
      </c>
      <c r="R211" s="29">
        <v>12.583216631978701</v>
      </c>
      <c r="S211" s="29">
        <v>14.097495159037599</v>
      </c>
      <c r="T211" s="29">
        <v>11.5811441757329</v>
      </c>
      <c r="U211" s="29" t="str">
        <f>+IFERROR(LN(VLOOKUP(U$115,Cartera!$C$89:$DG$127,Creditos2!$A211,0)/$A$1)," ")</f>
        <v xml:space="preserve"> </v>
      </c>
      <c r="V211" s="29">
        <v>12.6091734290733</v>
      </c>
      <c r="W211" s="29" t="str">
        <f>+IFERROR(LN(VLOOKUP(W$115,Cartera!$C$89:$DG$127,Creditos2!$A211,0)/$A$1)," ")</f>
        <v xml:space="preserve"> </v>
      </c>
      <c r="X211" s="29" t="str">
        <f>+IFERROR(LN(VLOOKUP(X$115,Cartera!$C$89:$DG$127,Creditos2!$A211,0)/$A$1)," ")</f>
        <v xml:space="preserve"> </v>
      </c>
      <c r="Y211" s="29"/>
      <c r="Z211" s="29" t="str">
        <f>+IFERROR(LN(VLOOKUP(Z$115,Cartera!$C$89:$DG$127,Creditos2!$A211,0)/$A$1)," ")</f>
        <v xml:space="preserve"> </v>
      </c>
      <c r="AA211" s="29">
        <v>9.3688006278725098</v>
      </c>
      <c r="AB211" s="29" t="str">
        <f>+IFERROR(LN(VLOOKUP(AB$115,Cartera!$C$89:$DG$127,Creditos2!$A211,0)/$A$1)," ")</f>
        <v xml:space="preserve"> </v>
      </c>
      <c r="AC211" s="29">
        <v>10.561596712601601</v>
      </c>
      <c r="AD211" s="29">
        <v>10.599825721734099</v>
      </c>
      <c r="AE211" s="29">
        <v>9.2908387977825004</v>
      </c>
      <c r="AF211" s="29">
        <f>+IFERROR(LN(VLOOKUP(AF$115,Cartera!$C$89:$DG$127,Creditos2!$A211,0)/$A$1)," ")</f>
        <v>10.745652826780614</v>
      </c>
      <c r="AG211" s="29" t="str">
        <f>+IFERROR(LN(VLOOKUP(AG$115,Cartera!$C$89:$DG$127,Creditos2!$A211,0)/$A$1)," ")</f>
        <v xml:space="preserve"> </v>
      </c>
      <c r="AH211" s="29"/>
      <c r="AI211" s="29">
        <f>+IFERROR(LN(VLOOKUP(AI$115,Cartera!$C$89:$DG$127,Creditos2!$A211,0)/$A$1)," ")</f>
        <v>10.460216383504342</v>
      </c>
      <c r="AJ211" s="29">
        <v>11.265952224412001</v>
      </c>
      <c r="AK211" s="29">
        <v>12.375673906447799</v>
      </c>
      <c r="AL211" s="29">
        <v>12.514750621247201</v>
      </c>
      <c r="AM211" s="29"/>
      <c r="AN211" s="29"/>
      <c r="AO211" s="29">
        <f>+IFERROR(LN(VLOOKUP(AO$115,Cartera!$C$89:$DG$127,Creditos2!$A211,0)/$A$1)," ")</f>
        <v>6.0637300908895817</v>
      </c>
      <c r="AP211" s="29">
        <v>13.032549404160999</v>
      </c>
      <c r="AQ211" s="29">
        <v>10.4934273421373</v>
      </c>
      <c r="AR211" s="27"/>
      <c r="AS211" s="27"/>
      <c r="AT211" s="27"/>
      <c r="AU211" s="27"/>
      <c r="AV211" s="27"/>
    </row>
    <row r="212" spans="1:48" ht="16.5" x14ac:dyDescent="0.3">
      <c r="A212">
        <v>98</v>
      </c>
      <c r="B212" s="3">
        <v>43496</v>
      </c>
      <c r="C212" s="14">
        <v>17.335207374330299</v>
      </c>
      <c r="D212" s="14">
        <v>17.7664241599057</v>
      </c>
      <c r="E212" s="14">
        <v>17.034547907033598</v>
      </c>
      <c r="F212" s="29">
        <v>13.6824843860829</v>
      </c>
      <c r="G212" s="29">
        <v>12.4373643842482</v>
      </c>
      <c r="H212" s="29">
        <v>14.150915242215801</v>
      </c>
      <c r="I212" s="29">
        <v>14.340260389336001</v>
      </c>
      <c r="J212" s="29">
        <v>13.916073263552301</v>
      </c>
      <c r="K212" s="29">
        <v>14.2300976327762</v>
      </c>
      <c r="L212" s="29">
        <v>12.7226781760906</v>
      </c>
      <c r="M212" s="29">
        <v>12.0254295859281</v>
      </c>
      <c r="N212" s="29">
        <v>10.358055845845501</v>
      </c>
      <c r="O212" s="29">
        <v>10.2709563337425</v>
      </c>
      <c r="P212" s="29">
        <v>13.3853284192299</v>
      </c>
      <c r="Q212" s="29" t="str">
        <f>+IFERROR(LN(VLOOKUP(Q$115,Cartera!$C$89:$DG$127,Creditos2!$A212,0)/$A$1)," ")</f>
        <v xml:space="preserve"> </v>
      </c>
      <c r="R212" s="29">
        <v>12.591943390901699</v>
      </c>
      <c r="S212" s="29">
        <v>14.105506378019999</v>
      </c>
      <c r="T212" s="29">
        <v>11.5672620618463</v>
      </c>
      <c r="U212" s="29" t="str">
        <f>+IFERROR(LN(VLOOKUP(U$115,Cartera!$C$89:$DG$127,Creditos2!$A212,0)/$A$1)," ")</f>
        <v xml:space="preserve"> </v>
      </c>
      <c r="V212" s="29">
        <v>12.6419131982602</v>
      </c>
      <c r="W212" s="29" t="str">
        <f>+IFERROR(LN(VLOOKUP(W$115,Cartera!$C$89:$DG$127,Creditos2!$A212,0)/$A$1)," ")</f>
        <v xml:space="preserve"> </v>
      </c>
      <c r="X212" s="29" t="str">
        <f>+IFERROR(LN(VLOOKUP(X$115,Cartera!$C$89:$DG$127,Creditos2!$A212,0)/$A$1)," ")</f>
        <v xml:space="preserve"> </v>
      </c>
      <c r="Y212" s="29"/>
      <c r="Z212" s="29" t="str">
        <f>+IFERROR(LN(VLOOKUP(Z$115,Cartera!$C$89:$DG$127,Creditos2!$A212,0)/$A$1)," ")</f>
        <v xml:space="preserve"> </v>
      </c>
      <c r="AA212" s="29">
        <v>9.3173045173755895</v>
      </c>
      <c r="AB212" s="29" t="str">
        <f>+IFERROR(LN(VLOOKUP(AB$115,Cartera!$C$89:$DG$127,Creditos2!$A212,0)/$A$1)," ")</f>
        <v xml:space="preserve"> </v>
      </c>
      <c r="AC212" s="29">
        <v>10.535655169311401</v>
      </c>
      <c r="AD212" s="29">
        <v>10.623286233179799</v>
      </c>
      <c r="AE212" s="29">
        <v>9.3488327430924905</v>
      </c>
      <c r="AF212" s="29">
        <f>+IFERROR(LN(VLOOKUP(AF$115,Cartera!$C$89:$DG$127,Creditos2!$A212,0)/$A$1)," ")</f>
        <v>10.770453485579207</v>
      </c>
      <c r="AG212" s="29" t="str">
        <f>+IFERROR(LN(VLOOKUP(AG$115,Cartera!$C$89:$DG$127,Creditos2!$A212,0)/$A$1)," ")</f>
        <v xml:space="preserve"> </v>
      </c>
      <c r="AH212" s="29"/>
      <c r="AI212" s="29">
        <f>+IFERROR(LN(VLOOKUP(AI$115,Cartera!$C$89:$DG$127,Creditos2!$A212,0)/$A$1)," ")</f>
        <v>10.496172363853608</v>
      </c>
      <c r="AJ212" s="29">
        <v>11.318112783024899</v>
      </c>
      <c r="AK212" s="29">
        <v>12.3754726991728</v>
      </c>
      <c r="AL212" s="29">
        <v>12.5418153235597</v>
      </c>
      <c r="AM212" s="29"/>
      <c r="AN212" s="29"/>
      <c r="AO212" s="29">
        <f>+IFERROR(LN(VLOOKUP(AO$115,Cartera!$C$89:$DG$127,Creditos2!$A212,0)/$A$1)," ")</f>
        <v>2.6158011313164478</v>
      </c>
      <c r="AP212" s="29">
        <v>13.094307259308</v>
      </c>
      <c r="AQ212" s="29">
        <v>10.502305673017</v>
      </c>
      <c r="AR212" s="27"/>
      <c r="AS212" s="27"/>
      <c r="AT212" s="27"/>
      <c r="AU212" s="27"/>
      <c r="AV212" s="27"/>
    </row>
    <row r="213" spans="1:48" ht="16.5" x14ac:dyDescent="0.3">
      <c r="A213">
        <v>99</v>
      </c>
      <c r="B213" s="3">
        <v>43524</v>
      </c>
      <c r="C213" s="14">
        <v>17.322468414275399</v>
      </c>
      <c r="D213" s="14">
        <v>17.768206668134798</v>
      </c>
      <c r="E213" s="14">
        <v>17.041559738549498</v>
      </c>
      <c r="F213" s="29">
        <v>13.670542468536301</v>
      </c>
      <c r="G213" s="29">
        <v>12.424438431324299</v>
      </c>
      <c r="H213" s="29">
        <v>14.164502067314301</v>
      </c>
      <c r="I213" s="29">
        <v>14.3447690958777</v>
      </c>
      <c r="J213" s="29">
        <v>13.9265042575585</v>
      </c>
      <c r="K213" s="29">
        <v>14.2419571231805</v>
      </c>
      <c r="L213" s="29">
        <v>12.739389445816601</v>
      </c>
      <c r="M213" s="29">
        <v>12.023704989775799</v>
      </c>
      <c r="N213" s="29">
        <v>10.3705224604396</v>
      </c>
      <c r="O213" s="29">
        <v>10.2478930088729</v>
      </c>
      <c r="P213" s="29">
        <v>13.3885864746607</v>
      </c>
      <c r="Q213" s="29" t="str">
        <f>+IFERROR(LN(VLOOKUP(Q$115,Cartera!$C$89:$DG$127,Creditos2!$A213,0)/$A$1)," ")</f>
        <v xml:space="preserve"> </v>
      </c>
      <c r="R213" s="29">
        <v>12.584347304691301</v>
      </c>
      <c r="S213" s="29">
        <v>14.1079230742289</v>
      </c>
      <c r="T213" s="29">
        <v>11.581656009656101</v>
      </c>
      <c r="U213" s="29" t="str">
        <f>+IFERROR(LN(VLOOKUP(U$115,Cartera!$C$89:$DG$127,Creditos2!$A213,0)/$A$1)," ")</f>
        <v xml:space="preserve"> </v>
      </c>
      <c r="V213" s="29">
        <v>12.6943138433745</v>
      </c>
      <c r="W213" s="29" t="str">
        <f>+IFERROR(LN(VLOOKUP(W$115,Cartera!$C$89:$DG$127,Creditos2!$A213,0)/$A$1)," ")</f>
        <v xml:space="preserve"> </v>
      </c>
      <c r="X213" s="29" t="str">
        <f>+IFERROR(LN(VLOOKUP(X$115,Cartera!$C$89:$DG$127,Creditos2!$A213,0)/$A$1)," ")</f>
        <v xml:space="preserve"> </v>
      </c>
      <c r="Y213" s="29"/>
      <c r="Z213" s="29" t="str">
        <f>+IFERROR(LN(VLOOKUP(Z$115,Cartera!$C$89:$DG$127,Creditos2!$A213,0)/$A$1)," ")</f>
        <v xml:space="preserve"> </v>
      </c>
      <c r="AA213" s="29">
        <v>9.2944447807244508</v>
      </c>
      <c r="AB213" s="29" t="str">
        <f>+IFERROR(LN(VLOOKUP(AB$115,Cartera!$C$89:$DG$127,Creditos2!$A213,0)/$A$1)," ")</f>
        <v xml:space="preserve"> </v>
      </c>
      <c r="AC213" s="29">
        <v>10.4494814670943</v>
      </c>
      <c r="AD213" s="29">
        <v>10.6143815885424</v>
      </c>
      <c r="AE213" s="29">
        <v>9.3343170186749909</v>
      </c>
      <c r="AF213" s="29">
        <f>+IFERROR(LN(VLOOKUP(AF$115,Cartera!$C$89:$DG$127,Creditos2!$A213,0)/$A$1)," ")</f>
        <v>10.78838275190596</v>
      </c>
      <c r="AG213" s="29" t="str">
        <f>+IFERROR(LN(VLOOKUP(AG$115,Cartera!$C$89:$DG$127,Creditos2!$A213,0)/$A$1)," ")</f>
        <v xml:space="preserve"> </v>
      </c>
      <c r="AH213" s="29"/>
      <c r="AI213" s="29">
        <f>+IFERROR(LN(VLOOKUP(AI$115,Cartera!$C$89:$DG$127,Creditos2!$A213,0)/$A$1)," ")</f>
        <v>10.556661209251917</v>
      </c>
      <c r="AJ213" s="29">
        <v>11.333087592291299</v>
      </c>
      <c r="AK213" s="29">
        <v>12.387042825044199</v>
      </c>
      <c r="AL213" s="29">
        <v>12.562119055812</v>
      </c>
      <c r="AM213" s="29"/>
      <c r="AN213" s="29"/>
      <c r="AO213" s="29" t="str">
        <f>+IFERROR(LN(VLOOKUP(AO$115,Cartera!$C$89:$DG$127,Creditos2!$A213,0)/$A$1)," ")</f>
        <v xml:space="preserve"> </v>
      </c>
      <c r="AP213" s="29">
        <v>13.082819688753</v>
      </c>
      <c r="AQ213" s="29">
        <v>10.514440860278601</v>
      </c>
      <c r="AR213" s="27"/>
      <c r="AS213" s="27"/>
      <c r="AT213" s="27"/>
      <c r="AU213" s="27"/>
      <c r="AV213" s="27"/>
    </row>
    <row r="214" spans="1:48" ht="16.5" x14ac:dyDescent="0.3">
      <c r="A214">
        <v>100</v>
      </c>
      <c r="B214" s="3">
        <v>43555</v>
      </c>
      <c r="C214" s="14">
        <v>17.346801657237201</v>
      </c>
      <c r="D214" s="14">
        <v>17.783197220774898</v>
      </c>
      <c r="E214" s="14">
        <v>17.056234511497799</v>
      </c>
      <c r="F214" s="29">
        <v>13.661603303125601</v>
      </c>
      <c r="G214" s="29">
        <v>12.419512939267101</v>
      </c>
      <c r="H214" s="29">
        <v>14.187167529621</v>
      </c>
      <c r="I214" s="29">
        <v>14.349533201055999</v>
      </c>
      <c r="J214" s="29">
        <v>13.9416567603226</v>
      </c>
      <c r="K214" s="29">
        <v>14.259795171622001</v>
      </c>
      <c r="L214" s="29">
        <v>12.7596369219014</v>
      </c>
      <c r="M214" s="29">
        <v>12.048432164086099</v>
      </c>
      <c r="N214" s="29">
        <v>10.3656633944008</v>
      </c>
      <c r="O214" s="29">
        <v>10.272613331404299</v>
      </c>
      <c r="P214" s="29">
        <v>13.3905402138678</v>
      </c>
      <c r="Q214" s="29" t="str">
        <f>+IFERROR(LN(VLOOKUP(Q$115,Cartera!$C$89:$DG$127,Creditos2!$A214,0)/$A$1)," ")</f>
        <v xml:space="preserve"> </v>
      </c>
      <c r="R214" s="29">
        <v>12.592664088594599</v>
      </c>
      <c r="S214" s="29">
        <v>14.106523702371</v>
      </c>
      <c r="T214" s="29">
        <v>11.6027849996785</v>
      </c>
      <c r="U214" s="29" t="str">
        <f>+IFERROR(LN(VLOOKUP(U$115,Cartera!$C$89:$DG$127,Creditos2!$A214,0)/$A$1)," ")</f>
        <v xml:space="preserve"> </v>
      </c>
      <c r="V214" s="29">
        <v>12.641573554296301</v>
      </c>
      <c r="W214" s="29" t="str">
        <f>+IFERROR(LN(VLOOKUP(W$115,Cartera!$C$89:$DG$127,Creditos2!$A214,0)/$A$1)," ")</f>
        <v xml:space="preserve"> </v>
      </c>
      <c r="X214" s="29" t="str">
        <f>+IFERROR(LN(VLOOKUP(X$115,Cartera!$C$89:$DG$127,Creditos2!$A214,0)/$A$1)," ")</f>
        <v xml:space="preserve"> </v>
      </c>
      <c r="Y214" s="29"/>
      <c r="Z214" s="29" t="str">
        <f>+IFERROR(LN(VLOOKUP(Z$115,Cartera!$C$89:$DG$127,Creditos2!$A214,0)/$A$1)," ")</f>
        <v xml:space="preserve"> </v>
      </c>
      <c r="AA214" s="29">
        <v>9.2465876540263494</v>
      </c>
      <c r="AB214" s="29" t="str">
        <f>+IFERROR(LN(VLOOKUP(AB$115,Cartera!$C$89:$DG$127,Creditos2!$A214,0)/$A$1)," ")</f>
        <v xml:space="preserve"> </v>
      </c>
      <c r="AC214" s="29">
        <v>10.3970464987821</v>
      </c>
      <c r="AD214" s="29">
        <v>10.653702919352</v>
      </c>
      <c r="AE214" s="29">
        <v>9.3113784533084001</v>
      </c>
      <c r="AF214" s="29">
        <f>+IFERROR(LN(VLOOKUP(AF$115,Cartera!$C$89:$DG$127,Creditos2!$A214,0)/$A$1)," ")</f>
        <v>10.785488327521959</v>
      </c>
      <c r="AG214" s="29" t="str">
        <f>+IFERROR(LN(VLOOKUP(AG$115,Cartera!$C$89:$DG$127,Creditos2!$A214,0)/$A$1)," ")</f>
        <v xml:space="preserve"> </v>
      </c>
      <c r="AH214" s="29"/>
      <c r="AI214" s="29">
        <f>+IFERROR(LN(VLOOKUP(AI$115,Cartera!$C$89:$DG$127,Creditos2!$A214,0)/$A$1)," ")</f>
        <v>10.603084493352494</v>
      </c>
      <c r="AJ214" s="29">
        <v>11.378081558830401</v>
      </c>
      <c r="AK214" s="29">
        <v>12.3974801427487</v>
      </c>
      <c r="AL214" s="29">
        <v>12.5902230230874</v>
      </c>
      <c r="AM214" s="29"/>
      <c r="AN214" s="29"/>
      <c r="AO214" s="29">
        <f>+IFERROR(LN(VLOOKUP(AO$115,Cartera!$C$89:$DG$127,Creditos2!$A214,0)/$A$1)," ")</f>
        <v>2.4899696445054551</v>
      </c>
      <c r="AP214" s="29">
        <v>13.119687709680599</v>
      </c>
      <c r="AQ214" s="29">
        <v>10.52483644504</v>
      </c>
      <c r="AR214" s="27"/>
      <c r="AS214" s="27"/>
      <c r="AT214" s="27"/>
      <c r="AU214" s="27"/>
      <c r="AV214" s="27"/>
    </row>
    <row r="215" spans="1:48" ht="16.5" x14ac:dyDescent="0.3">
      <c r="A215">
        <v>101</v>
      </c>
      <c r="B215" s="3">
        <v>43585</v>
      </c>
      <c r="C215" s="14">
        <v>17.3545874887228</v>
      </c>
      <c r="D215" s="14">
        <v>17.793251431330201</v>
      </c>
      <c r="E215" s="14">
        <v>17.072232915261299</v>
      </c>
      <c r="F215" s="29">
        <v>13.645634446592</v>
      </c>
      <c r="G215" s="29">
        <v>12.417294387826001</v>
      </c>
      <c r="H215" s="29">
        <v>14.204046651975901</v>
      </c>
      <c r="I215" s="29">
        <v>14.3516530764267</v>
      </c>
      <c r="J215" s="29">
        <v>13.950255058398501</v>
      </c>
      <c r="K215" s="29">
        <v>14.269030325616299</v>
      </c>
      <c r="L215" s="29">
        <v>12.7771048816087</v>
      </c>
      <c r="M215" s="29">
        <v>12.0534789088747</v>
      </c>
      <c r="N215" s="29">
        <v>10.359257625064</v>
      </c>
      <c r="O215" s="29">
        <v>10.276361792046499</v>
      </c>
      <c r="P215" s="29">
        <v>13.3841173953336</v>
      </c>
      <c r="Q215" s="29" t="str">
        <f>+IFERROR(LN(VLOOKUP(Q$115,Cartera!$C$89:$DG$127,Creditos2!$A215,0)/$A$1)," ")</f>
        <v xml:space="preserve"> </v>
      </c>
      <c r="R215" s="29">
        <v>12.5982823122332</v>
      </c>
      <c r="S215" s="29">
        <v>14.113084594582199</v>
      </c>
      <c r="T215" s="29">
        <v>11.6062099236875</v>
      </c>
      <c r="U215" s="29" t="str">
        <f>+IFERROR(LN(VLOOKUP(U$115,Cartera!$C$89:$DG$127,Creditos2!$A215,0)/$A$1)," ")</f>
        <v xml:space="preserve"> </v>
      </c>
      <c r="V215" s="29">
        <v>12.597848546943</v>
      </c>
      <c r="W215" s="29" t="str">
        <f>+IFERROR(LN(VLOOKUP(W$115,Cartera!$C$89:$DG$127,Creditos2!$A215,0)/$A$1)," ")</f>
        <v xml:space="preserve"> </v>
      </c>
      <c r="X215" s="29" t="str">
        <f>+IFERROR(LN(VLOOKUP(X$115,Cartera!$C$89:$DG$127,Creditos2!$A215,0)/$A$1)," ")</f>
        <v xml:space="preserve"> </v>
      </c>
      <c r="Y215" s="29"/>
      <c r="Z215" s="29" t="str">
        <f>+IFERROR(LN(VLOOKUP(Z$115,Cartera!$C$89:$DG$127,Creditos2!$A215,0)/$A$1)," ")</f>
        <v xml:space="preserve"> </v>
      </c>
      <c r="AA215" s="29">
        <v>9.1908683387297199</v>
      </c>
      <c r="AB215" s="29" t="str">
        <f>+IFERROR(LN(VLOOKUP(AB$115,Cartera!$C$89:$DG$127,Creditos2!$A215,0)/$A$1)," ")</f>
        <v xml:space="preserve"> </v>
      </c>
      <c r="AC215" s="29">
        <v>10.3239483306058</v>
      </c>
      <c r="AD215" s="29">
        <v>10.6468932052009</v>
      </c>
      <c r="AE215" s="29">
        <v>9.3733556509985405</v>
      </c>
      <c r="AF215" s="29">
        <f>+IFERROR(LN(VLOOKUP(AF$115,Cartera!$C$89:$DG$127,Creditos2!$A215,0)/$A$1)," ")</f>
        <v>10.795784010015025</v>
      </c>
      <c r="AG215" s="29" t="str">
        <f>+IFERROR(LN(VLOOKUP(AG$115,Cartera!$C$89:$DG$127,Creditos2!$A215,0)/$A$1)," ")</f>
        <v xml:space="preserve"> </v>
      </c>
      <c r="AH215" s="29"/>
      <c r="AI215" s="29">
        <f>+IFERROR(LN(VLOOKUP(AI$115,Cartera!$C$89:$DG$127,Creditos2!$A215,0)/$A$1)," ")</f>
        <v>10.624671665745407</v>
      </c>
      <c r="AJ215" s="29">
        <v>11.4286904569004</v>
      </c>
      <c r="AK215" s="29">
        <v>12.389940403230799</v>
      </c>
      <c r="AL215" s="29">
        <v>12.6127921124107</v>
      </c>
      <c r="AM215" s="29"/>
      <c r="AN215" s="29"/>
      <c r="AO215" s="29">
        <f>+IFERROR(LN(VLOOKUP(AO$115,Cartera!$C$89:$DG$127,Creditos2!$A215,0)/$A$1)," ")</f>
        <v>2.4014335511564999</v>
      </c>
      <c r="AP215" s="29">
        <v>13.079587697107799</v>
      </c>
      <c r="AQ215" s="29">
        <v>10.526989898748599</v>
      </c>
      <c r="AR215" s="27"/>
      <c r="AS215" s="27"/>
      <c r="AT215" s="27"/>
      <c r="AU215" s="27"/>
      <c r="AV215" s="27"/>
    </row>
    <row r="216" spans="1:48" ht="16.5" x14ac:dyDescent="0.3">
      <c r="A216">
        <v>102</v>
      </c>
      <c r="B216" s="3">
        <v>43616</v>
      </c>
      <c r="C216" s="14">
        <v>17.360662768720299</v>
      </c>
      <c r="D216" s="14">
        <v>17.7956010810767</v>
      </c>
      <c r="E216" s="14">
        <v>17.086925613598201</v>
      </c>
      <c r="F216" s="29">
        <v>13.6295697687329</v>
      </c>
      <c r="G216" s="29">
        <v>12.424587354619399</v>
      </c>
      <c r="H216" s="29">
        <v>14.216512448494401</v>
      </c>
      <c r="I216" s="29">
        <v>14.3582000152273</v>
      </c>
      <c r="J216" s="29">
        <v>13.9626965525072</v>
      </c>
      <c r="K216" s="29">
        <v>14.2838078181836</v>
      </c>
      <c r="L216" s="29">
        <v>12.793382488492099</v>
      </c>
      <c r="M216" s="29">
        <v>12.0797547866734</v>
      </c>
      <c r="N216" s="29">
        <v>10.333667028487699</v>
      </c>
      <c r="O216" s="29">
        <v>10.255262587998001</v>
      </c>
      <c r="P216" s="29">
        <v>13.3962029431</v>
      </c>
      <c r="Q216" s="29" t="str">
        <f>+IFERROR(LN(VLOOKUP(Q$115,Cartera!$C$89:$DG$127,Creditos2!$A216,0)/$A$1)," ")</f>
        <v xml:space="preserve"> </v>
      </c>
      <c r="R216" s="29">
        <v>12.6022831071987</v>
      </c>
      <c r="S216" s="29">
        <v>14.1199300433892</v>
      </c>
      <c r="T216" s="29">
        <v>11.6098949309528</v>
      </c>
      <c r="U216" s="29" t="str">
        <f>+IFERROR(LN(VLOOKUP(U$115,Cartera!$C$89:$DG$127,Creditos2!$A216,0)/$A$1)," ")</f>
        <v xml:space="preserve"> </v>
      </c>
      <c r="V216" s="29">
        <v>12.5470773064323</v>
      </c>
      <c r="W216" s="29" t="str">
        <f>+IFERROR(LN(VLOOKUP(W$115,Cartera!$C$89:$DG$127,Creditos2!$A216,0)/$A$1)," ")</f>
        <v xml:space="preserve"> </v>
      </c>
      <c r="X216" s="29" t="str">
        <f>+IFERROR(LN(VLOOKUP(X$115,Cartera!$C$89:$DG$127,Creditos2!$A216,0)/$A$1)," ")</f>
        <v xml:space="preserve"> </v>
      </c>
      <c r="Y216" s="29"/>
      <c r="Z216" s="29" t="str">
        <f>+IFERROR(LN(VLOOKUP(Z$115,Cartera!$C$89:$DG$127,Creditos2!$A216,0)/$A$1)," ")</f>
        <v xml:space="preserve"> </v>
      </c>
      <c r="AA216" s="29">
        <v>9.1417863684942002</v>
      </c>
      <c r="AB216" s="29" t="str">
        <f>+IFERROR(LN(VLOOKUP(AB$115,Cartera!$C$89:$DG$127,Creditos2!$A216,0)/$A$1)," ")</f>
        <v xml:space="preserve"> </v>
      </c>
      <c r="AC216" s="29">
        <v>10.30747984507</v>
      </c>
      <c r="AD216" s="29">
        <v>10.7110957491023</v>
      </c>
      <c r="AE216" s="29">
        <v>9.3770222411859798</v>
      </c>
      <c r="AF216" s="29">
        <f>+IFERROR(LN(VLOOKUP(AF$115,Cartera!$C$89:$DG$127,Creditos2!$A216,0)/$A$1)," ")</f>
        <v>10.832507832431407</v>
      </c>
      <c r="AG216" s="29" t="str">
        <f>+IFERROR(LN(VLOOKUP(AG$115,Cartera!$C$89:$DG$127,Creditos2!$A216,0)/$A$1)," ")</f>
        <v xml:space="preserve"> </v>
      </c>
      <c r="AH216" s="29"/>
      <c r="AI216" s="29">
        <f>+IFERROR(LN(VLOOKUP(AI$115,Cartera!$C$89:$DG$127,Creditos2!$A216,0)/$A$1)," ")</f>
        <v>10.700445177163424</v>
      </c>
      <c r="AJ216" s="29">
        <v>11.478805335229101</v>
      </c>
      <c r="AK216" s="29">
        <v>12.4018290696678</v>
      </c>
      <c r="AL216" s="29">
        <v>12.6468332529056</v>
      </c>
      <c r="AM216" s="29"/>
      <c r="AN216" s="29"/>
      <c r="AO216" s="29">
        <f>+IFERROR(LN(VLOOKUP(AO$115,Cartera!$C$89:$DG$127,Creditos2!$A216,0)/$A$1)," ")</f>
        <v>2.297196601112939</v>
      </c>
      <c r="AP216" s="29">
        <v>13.1383513175365</v>
      </c>
      <c r="AQ216" s="29">
        <v>10.529752785244201</v>
      </c>
      <c r="AR216" s="27"/>
      <c r="AS216" s="27"/>
      <c r="AT216" s="27"/>
      <c r="AU216" s="27"/>
      <c r="AV216" s="27"/>
    </row>
    <row r="217" spans="1:48" ht="16.5" x14ac:dyDescent="0.3">
      <c r="A217">
        <v>103</v>
      </c>
      <c r="B217" s="3">
        <v>43646</v>
      </c>
      <c r="C217" s="14">
        <v>17.349502093320901</v>
      </c>
      <c r="D217" s="14">
        <v>17.794172365731601</v>
      </c>
      <c r="E217" s="14">
        <v>17.095584283508199</v>
      </c>
      <c r="F217" s="29">
        <v>13.6227835570728</v>
      </c>
      <c r="G217" s="29">
        <v>12.4378867175358</v>
      </c>
      <c r="H217" s="29">
        <v>14.2169145085895</v>
      </c>
      <c r="I217" s="29">
        <v>14.3635992922908</v>
      </c>
      <c r="J217" s="29">
        <v>13.9802945639247</v>
      </c>
      <c r="K217" s="29">
        <v>14.294975380836901</v>
      </c>
      <c r="L217" s="29">
        <v>12.8112460152091</v>
      </c>
      <c r="M217" s="29">
        <v>12.0990433781758</v>
      </c>
      <c r="N217" s="29">
        <v>10.289376154742699</v>
      </c>
      <c r="O217" s="29">
        <v>10.273476259156901</v>
      </c>
      <c r="P217" s="29">
        <v>13.396518080508701</v>
      </c>
      <c r="Q217" s="29" t="str">
        <f>+IFERROR(LN(VLOOKUP(Q$115,Cartera!$C$89:$DG$127,Creditos2!$A217,0)/$A$1)," ")</f>
        <v xml:space="preserve"> </v>
      </c>
      <c r="R217" s="29">
        <v>12.6120740223566</v>
      </c>
      <c r="S217" s="29">
        <v>14.128896302686201</v>
      </c>
      <c r="T217" s="29">
        <v>11.6212007522732</v>
      </c>
      <c r="U217" s="29" t="str">
        <f>+IFERROR(LN(VLOOKUP(U$115,Cartera!$C$89:$DG$127,Creditos2!$A217,0)/$A$1)," ")</f>
        <v xml:space="preserve"> </v>
      </c>
      <c r="V217" s="29">
        <v>12.516139319876499</v>
      </c>
      <c r="W217" s="29" t="str">
        <f>+IFERROR(LN(VLOOKUP(W$115,Cartera!$C$89:$DG$127,Creditos2!$A217,0)/$A$1)," ")</f>
        <v xml:space="preserve"> </v>
      </c>
      <c r="X217" s="29" t="str">
        <f>+IFERROR(LN(VLOOKUP(X$115,Cartera!$C$89:$DG$127,Creditos2!$A217,0)/$A$1)," ")</f>
        <v xml:space="preserve"> </v>
      </c>
      <c r="Y217" s="29"/>
      <c r="Z217" s="29" t="str">
        <f>+IFERROR(LN(VLOOKUP(Z$115,Cartera!$C$89:$DG$127,Creditos2!$A217,0)/$A$1)," ")</f>
        <v xml:space="preserve"> </v>
      </c>
      <c r="AA217" s="29">
        <v>9.1328891512879196</v>
      </c>
      <c r="AB217" s="29" t="str">
        <f>+IFERROR(LN(VLOOKUP(AB$115,Cartera!$C$89:$DG$127,Creditos2!$A217,0)/$A$1)," ")</f>
        <v xml:space="preserve"> </v>
      </c>
      <c r="AC217" s="29">
        <v>10.295473160528999</v>
      </c>
      <c r="AD217" s="29">
        <v>10.7606241228243</v>
      </c>
      <c r="AE217" s="29">
        <v>9.3671081275835402</v>
      </c>
      <c r="AF217" s="29">
        <f>+IFERROR(LN(VLOOKUP(AF$115,Cartera!$C$89:$DG$127,Creditos2!$A217,0)/$A$1)," ")</f>
        <v>10.855680660467877</v>
      </c>
      <c r="AG217" s="29" t="str">
        <f>+IFERROR(LN(VLOOKUP(AG$115,Cartera!$C$89:$DG$127,Creditos2!$A217,0)/$A$1)," ")</f>
        <v xml:space="preserve"> </v>
      </c>
      <c r="AH217" s="29"/>
      <c r="AI217" s="29">
        <f>+IFERROR(LN(VLOOKUP(AI$115,Cartera!$C$89:$DG$127,Creditos2!$A217,0)/$A$1)," ")</f>
        <v>10.729182664343449</v>
      </c>
      <c r="AJ217" s="29">
        <v>11.5401867411158</v>
      </c>
      <c r="AK217" s="29">
        <v>12.4044528168928</v>
      </c>
      <c r="AL217" s="29">
        <v>12.686888537084499</v>
      </c>
      <c r="AM217" s="29"/>
      <c r="AN217" s="29"/>
      <c r="AO217" s="29">
        <f>+IFERROR(LN(VLOOKUP(AO$115,Cartera!$C$89:$DG$127,Creditos2!$A217,0)/$A$1)," ")</f>
        <v>3.9825850983762026</v>
      </c>
      <c r="AP217" s="29">
        <v>13.1282376090344</v>
      </c>
      <c r="AQ217" s="29">
        <v>10.520494017453601</v>
      </c>
      <c r="AR217" s="27"/>
      <c r="AS217" s="27"/>
      <c r="AT217" s="27"/>
      <c r="AU217" s="27"/>
      <c r="AV217" s="27"/>
    </row>
    <row r="218" spans="1:48" ht="16.5" x14ac:dyDescent="0.3">
      <c r="A218">
        <v>104</v>
      </c>
      <c r="B218" s="3">
        <v>43677</v>
      </c>
      <c r="C218" s="14">
        <v>17.353927948274499</v>
      </c>
      <c r="D218" s="14">
        <v>17.800583856395399</v>
      </c>
      <c r="E218" s="14">
        <v>17.096169637333499</v>
      </c>
      <c r="F218" s="29">
        <v>13.6102399617978</v>
      </c>
      <c r="G218" s="29">
        <v>12.428977490911199</v>
      </c>
      <c r="H218" s="29">
        <v>14.2041682049108</v>
      </c>
      <c r="I218" s="29">
        <v>14.371107432283701</v>
      </c>
      <c r="J218" s="29">
        <v>13.9994404155285</v>
      </c>
      <c r="K218" s="29">
        <v>14.3035714339326</v>
      </c>
      <c r="L218" s="29">
        <v>12.822903003888101</v>
      </c>
      <c r="M218" s="29">
        <v>12.1109639039841</v>
      </c>
      <c r="N218" s="29">
        <v>10.2484135015599</v>
      </c>
      <c r="O218" s="29">
        <v>10.2536940555078</v>
      </c>
      <c r="P218" s="29">
        <v>13.3922565965291</v>
      </c>
      <c r="Q218" s="29" t="str">
        <f>+IFERROR(LN(VLOOKUP(Q$115,Cartera!$C$89:$DG$127,Creditos2!$A218,0)/$A$1)," ")</f>
        <v xml:space="preserve"> </v>
      </c>
      <c r="R218" s="29">
        <v>12.613535454079299</v>
      </c>
      <c r="S218" s="29">
        <v>14.1395941996796</v>
      </c>
      <c r="T218" s="29">
        <v>11.6145328607818</v>
      </c>
      <c r="U218" s="29" t="str">
        <f>+IFERROR(LN(VLOOKUP(U$115,Cartera!$C$89:$DG$127,Creditos2!$A218,0)/$A$1)," ")</f>
        <v xml:space="preserve"> </v>
      </c>
      <c r="V218" s="29">
        <v>12.412179059388199</v>
      </c>
      <c r="W218" s="29" t="str">
        <f>+IFERROR(LN(VLOOKUP(W$115,Cartera!$C$89:$DG$127,Creditos2!$A218,0)/$A$1)," ")</f>
        <v xml:space="preserve"> </v>
      </c>
      <c r="X218" s="29" t="str">
        <f>+IFERROR(LN(VLOOKUP(X$115,Cartera!$C$89:$DG$127,Creditos2!$A218,0)/$A$1)," ")</f>
        <v xml:space="preserve"> </v>
      </c>
      <c r="Y218" s="29"/>
      <c r="Z218" s="29" t="str">
        <f>+IFERROR(LN(VLOOKUP(Z$115,Cartera!$C$89:$DG$127,Creditos2!$A218,0)/$A$1)," ")</f>
        <v xml:space="preserve"> </v>
      </c>
      <c r="AA218" s="29">
        <v>9.1104837277152804</v>
      </c>
      <c r="AB218" s="29" t="str">
        <f>+IFERROR(LN(VLOOKUP(AB$115,Cartera!$C$89:$DG$127,Creditos2!$A218,0)/$A$1)," ")</f>
        <v xml:space="preserve"> </v>
      </c>
      <c r="AC218" s="29">
        <v>10.3124064909937</v>
      </c>
      <c r="AD218" s="29">
        <v>10.7632008808837</v>
      </c>
      <c r="AE218" s="29">
        <v>9.4649846888086309</v>
      </c>
      <c r="AF218" s="29">
        <f>+IFERROR(LN(VLOOKUP(AF$115,Cartera!$C$89:$DG$127,Creditos2!$A218,0)/$A$1)," ")</f>
        <v>10.824534421238877</v>
      </c>
      <c r="AG218" s="29" t="str">
        <f>+IFERROR(LN(VLOOKUP(AG$115,Cartera!$C$89:$DG$127,Creditos2!$A218,0)/$A$1)," ")</f>
        <v xml:space="preserve"> </v>
      </c>
      <c r="AH218" s="29"/>
      <c r="AI218" s="29">
        <f>+IFERROR(LN(VLOOKUP(AI$115,Cartera!$C$89:$DG$127,Creditos2!$A218,0)/$A$1)," ")</f>
        <v>10.844305216935007</v>
      </c>
      <c r="AJ218" s="29">
        <v>11.598847273184001</v>
      </c>
      <c r="AK218" s="29">
        <v>12.383306247190699</v>
      </c>
      <c r="AL218" s="29">
        <v>12.724008473803799</v>
      </c>
      <c r="AM218" s="29"/>
      <c r="AN218" s="29"/>
      <c r="AO218" s="29">
        <f>+IFERROR(LN(VLOOKUP(AO$115,Cartera!$C$89:$DG$127,Creditos2!$A218,0)/$A$1)," ")</f>
        <v>3.8743371298089642</v>
      </c>
      <c r="AP218" s="29">
        <v>13.1497861478096</v>
      </c>
      <c r="AQ218" s="29">
        <v>10.531032445895701</v>
      </c>
      <c r="AR218" s="27"/>
      <c r="AS218" s="27"/>
      <c r="AT218" s="27"/>
      <c r="AU218" s="27"/>
      <c r="AV218" s="27"/>
    </row>
    <row r="219" spans="1:48" ht="16.5" x14ac:dyDescent="0.3">
      <c r="A219">
        <v>105</v>
      </c>
      <c r="B219" s="3">
        <v>43708</v>
      </c>
      <c r="C219" s="14">
        <v>17.371429698938901</v>
      </c>
      <c r="D219" s="14">
        <v>17.8106412505911</v>
      </c>
      <c r="E219" s="14">
        <v>17.110266420435501</v>
      </c>
      <c r="F219" s="29">
        <v>13.6044874779558</v>
      </c>
      <c r="G219" s="29">
        <v>12.3872333551883</v>
      </c>
      <c r="H219" s="29">
        <v>14.218092382281201</v>
      </c>
      <c r="I219" s="29">
        <v>14.384051471585</v>
      </c>
      <c r="J219" s="29">
        <v>14.014519619130001</v>
      </c>
      <c r="K219" s="29">
        <v>14.3182788723445</v>
      </c>
      <c r="L219" s="29">
        <v>12.8417626502999</v>
      </c>
      <c r="M219" s="29">
        <v>12.1243103731669</v>
      </c>
      <c r="N219" s="29">
        <v>10.2770765388941</v>
      </c>
      <c r="O219" s="29">
        <v>10.268045943984699</v>
      </c>
      <c r="P219" s="29">
        <v>13.385133790965901</v>
      </c>
      <c r="Q219" s="29" t="str">
        <f>+IFERROR(LN(VLOOKUP(Q$115,Cartera!$C$89:$DG$127,Creditos2!$A219,0)/$A$1)," ")</f>
        <v xml:space="preserve"> </v>
      </c>
      <c r="R219" s="29">
        <v>12.6174576627592</v>
      </c>
      <c r="S219" s="29">
        <v>14.1582614172753</v>
      </c>
      <c r="T219" s="29">
        <v>11.6165061132007</v>
      </c>
      <c r="U219" s="29" t="str">
        <f>+IFERROR(LN(VLOOKUP(U$115,Cartera!$C$89:$DG$127,Creditos2!$A219,0)/$A$1)," ")</f>
        <v xml:space="preserve"> </v>
      </c>
      <c r="V219" s="29">
        <v>12.473112011674299</v>
      </c>
      <c r="W219" s="29" t="str">
        <f>+IFERROR(LN(VLOOKUP(W$115,Cartera!$C$89:$DG$127,Creditos2!$A219,0)/$A$1)," ")</f>
        <v xml:space="preserve"> </v>
      </c>
      <c r="X219" s="29" t="str">
        <f>+IFERROR(LN(VLOOKUP(X$115,Cartera!$C$89:$DG$127,Creditos2!$A219,0)/$A$1)," ")</f>
        <v xml:space="preserve"> </v>
      </c>
      <c r="Y219" s="29"/>
      <c r="Z219" s="29" t="str">
        <f>+IFERROR(LN(VLOOKUP(Z$115,Cartera!$C$89:$DG$127,Creditos2!$A219,0)/$A$1)," ")</f>
        <v xml:space="preserve"> </v>
      </c>
      <c r="AA219" s="29">
        <v>9.0658078222586695</v>
      </c>
      <c r="AB219" s="29" t="str">
        <f>+IFERROR(LN(VLOOKUP(AB$115,Cartera!$C$89:$DG$127,Creditos2!$A219,0)/$A$1)," ")</f>
        <v xml:space="preserve"> </v>
      </c>
      <c r="AC219" s="29">
        <v>10.322733023467</v>
      </c>
      <c r="AD219" s="29">
        <v>10.7293060573479</v>
      </c>
      <c r="AE219" s="29">
        <v>9.4810037760928001</v>
      </c>
      <c r="AF219" s="29">
        <f>+IFERROR(LN(VLOOKUP(AF$115,Cartera!$C$89:$DG$127,Creditos2!$A219,0)/$A$1)," ")</f>
        <v>10.809488707819787</v>
      </c>
      <c r="AG219" s="29" t="str">
        <f>+IFERROR(LN(VLOOKUP(AG$115,Cartera!$C$89:$DG$127,Creditos2!$A219,0)/$A$1)," ")</f>
        <v xml:space="preserve"> </v>
      </c>
      <c r="AH219" s="29"/>
      <c r="AI219" s="29">
        <f>+IFERROR(LN(VLOOKUP(AI$115,Cartera!$C$89:$DG$127,Creditos2!$A219,0)/$A$1)," ")</f>
        <v>10.770542475736088</v>
      </c>
      <c r="AJ219" s="29">
        <v>11.6617675774033</v>
      </c>
      <c r="AK219" s="29">
        <v>12.365165630341901</v>
      </c>
      <c r="AL219" s="29">
        <v>12.762705640032999</v>
      </c>
      <c r="AM219" s="29"/>
      <c r="AN219" s="29"/>
      <c r="AO219" s="29">
        <f>+IFERROR(LN(VLOOKUP(AO$115,Cartera!$C$89:$DG$127,Creditos2!$A219,0)/$A$1)," ")</f>
        <v>3.750494879040529</v>
      </c>
      <c r="AP219" s="29">
        <v>13.184883267633699</v>
      </c>
      <c r="AQ219" s="29">
        <v>10.5406051671087</v>
      </c>
      <c r="AR219" s="27"/>
      <c r="AS219" s="27"/>
      <c r="AT219" s="27"/>
      <c r="AU219" s="27"/>
      <c r="AV219" s="27"/>
    </row>
    <row r="220" spans="1:48" ht="16.5" x14ac:dyDescent="0.3">
      <c r="A220">
        <v>106</v>
      </c>
      <c r="B220" s="3">
        <v>43738</v>
      </c>
      <c r="C220" s="14">
        <v>17.368933981849299</v>
      </c>
      <c r="D220" s="14">
        <v>17.816970730312001</v>
      </c>
      <c r="E220" s="14">
        <v>17.115942192298</v>
      </c>
      <c r="F220" s="29">
        <v>13.5968256688311</v>
      </c>
      <c r="G220" s="29">
        <v>12.331823752873699</v>
      </c>
      <c r="H220" s="29">
        <v>14.2087787861116</v>
      </c>
      <c r="I220" s="29">
        <v>14.383886578317</v>
      </c>
      <c r="J220" s="29">
        <v>14.0289984355814</v>
      </c>
      <c r="K220" s="29">
        <v>14.3193684381491</v>
      </c>
      <c r="L220" s="29">
        <v>12.8604800354553</v>
      </c>
      <c r="M220" s="29">
        <v>12.116528913504601</v>
      </c>
      <c r="N220" s="29">
        <v>10.2937468121064</v>
      </c>
      <c r="O220" s="29">
        <v>10.2658606448228</v>
      </c>
      <c r="P220" s="29">
        <v>13.3884846725093</v>
      </c>
      <c r="Q220" s="29" t="str">
        <f>+IFERROR(LN(VLOOKUP(Q$115,Cartera!$C$89:$DG$127,Creditos2!$A220,0)/$A$1)," ")</f>
        <v xml:space="preserve"> </v>
      </c>
      <c r="R220" s="29">
        <v>12.6086382422837</v>
      </c>
      <c r="S220" s="29">
        <v>14.168165259571801</v>
      </c>
      <c r="T220" s="29">
        <v>11.6153722645718</v>
      </c>
      <c r="U220" s="29" t="str">
        <f>+IFERROR(LN(VLOOKUP(U$115,Cartera!$C$89:$DG$127,Creditos2!$A220,0)/$A$1)," ")</f>
        <v xml:space="preserve"> </v>
      </c>
      <c r="V220" s="29">
        <v>12.449809624265001</v>
      </c>
      <c r="W220" s="29" t="str">
        <f>+IFERROR(LN(VLOOKUP(W$115,Cartera!$C$89:$DG$127,Creditos2!$A220,0)/$A$1)," ")</f>
        <v xml:space="preserve"> </v>
      </c>
      <c r="X220" s="29" t="str">
        <f>+IFERROR(LN(VLOOKUP(X$115,Cartera!$C$89:$DG$127,Creditos2!$A220,0)/$A$1)," ")</f>
        <v xml:space="preserve"> </v>
      </c>
      <c r="Y220" s="29"/>
      <c r="Z220" s="29" t="str">
        <f>+IFERROR(LN(VLOOKUP(Z$115,Cartera!$C$89:$DG$127,Creditos2!$A220,0)/$A$1)," ")</f>
        <v xml:space="preserve"> </v>
      </c>
      <c r="AA220" s="29">
        <v>9.0017450117421909</v>
      </c>
      <c r="AB220" s="29" t="str">
        <f>+IFERROR(LN(VLOOKUP(AB$115,Cartera!$C$89:$DG$127,Creditos2!$A220,0)/$A$1)," ")</f>
        <v xml:space="preserve"> </v>
      </c>
      <c r="AC220" s="29">
        <v>10.2823882076699</v>
      </c>
      <c r="AD220" s="29">
        <v>10.706595351693201</v>
      </c>
      <c r="AE220" s="29">
        <v>9.4674357495427195</v>
      </c>
      <c r="AF220" s="29">
        <f>+IFERROR(LN(VLOOKUP(AF$115,Cartera!$C$89:$DG$127,Creditos2!$A220,0)/$A$1)," ")</f>
        <v>10.804296903864259</v>
      </c>
      <c r="AG220" s="29" t="str">
        <f>+IFERROR(LN(VLOOKUP(AG$115,Cartera!$C$89:$DG$127,Creditos2!$A220,0)/$A$1)," ")</f>
        <v xml:space="preserve"> </v>
      </c>
      <c r="AH220" s="29"/>
      <c r="AI220" s="29">
        <f>+IFERROR(LN(VLOOKUP(AI$115,Cartera!$C$89:$DG$127,Creditos2!$A220,0)/$A$1)," ")</f>
        <v>10.746213424652012</v>
      </c>
      <c r="AJ220" s="29">
        <v>11.7029128072302</v>
      </c>
      <c r="AK220" s="29">
        <v>12.3358707782027</v>
      </c>
      <c r="AL220" s="29">
        <v>12.789423336514799</v>
      </c>
      <c r="AM220" s="29"/>
      <c r="AN220" s="29"/>
      <c r="AO220" s="29">
        <f>+IFERROR(LN(VLOOKUP(AO$115,Cartera!$C$89:$DG$127,Creditos2!$A220,0)/$A$1)," ")</f>
        <v>3.6044589905348996</v>
      </c>
      <c r="AP220" s="29">
        <v>13.1063583270018</v>
      </c>
      <c r="AQ220" s="29">
        <v>10.554289955781099</v>
      </c>
      <c r="AR220" s="27"/>
      <c r="AS220" s="27"/>
      <c r="AT220" s="27"/>
      <c r="AU220" s="27"/>
      <c r="AV220" s="27"/>
    </row>
    <row r="221" spans="1:48" ht="16.5" x14ac:dyDescent="0.3">
      <c r="A221">
        <v>107</v>
      </c>
      <c r="B221" s="3">
        <v>43769</v>
      </c>
      <c r="C221" s="14">
        <v>17.369785781470199</v>
      </c>
      <c r="D221" s="14">
        <v>17.823535044041002</v>
      </c>
      <c r="E221" s="14">
        <v>17.1267193457982</v>
      </c>
      <c r="F221" s="29">
        <v>13.579168794120401</v>
      </c>
      <c r="G221" s="29">
        <v>12.322358767518899</v>
      </c>
      <c r="H221" s="29">
        <v>14.206185988015299</v>
      </c>
      <c r="I221" s="29">
        <v>14.3950144526762</v>
      </c>
      <c r="J221" s="29">
        <v>14.0444042233802</v>
      </c>
      <c r="K221" s="29">
        <v>14.333520171136101</v>
      </c>
      <c r="L221" s="29">
        <v>12.878585067607499</v>
      </c>
      <c r="M221" s="29">
        <v>12.119840764178401</v>
      </c>
      <c r="N221" s="29">
        <v>10.2827141343724</v>
      </c>
      <c r="O221" s="29">
        <v>10.2563981880469</v>
      </c>
      <c r="P221" s="29">
        <v>13.391429693047201</v>
      </c>
      <c r="Q221" s="29" t="str">
        <f>+IFERROR(LN(VLOOKUP(Q$115,Cartera!$C$89:$DG$127,Creditos2!$A221,0)/$A$1)," ")</f>
        <v xml:space="preserve"> </v>
      </c>
      <c r="R221" s="29">
        <v>12.6005055983051</v>
      </c>
      <c r="S221" s="29">
        <v>14.182150744880399</v>
      </c>
      <c r="T221" s="29">
        <v>11.614506375797299</v>
      </c>
      <c r="U221" s="29" t="str">
        <f>+IFERROR(LN(VLOOKUP(U$115,Cartera!$C$89:$DG$127,Creditos2!$A221,0)/$A$1)," ")</f>
        <v xml:space="preserve"> </v>
      </c>
      <c r="V221" s="29">
        <v>12.5164644019533</v>
      </c>
      <c r="W221" s="29" t="str">
        <f>+IFERROR(LN(VLOOKUP(W$115,Cartera!$C$89:$DG$127,Creditos2!$A221,0)/$A$1)," ")</f>
        <v xml:space="preserve"> </v>
      </c>
      <c r="X221" s="29" t="str">
        <f>+IFERROR(LN(VLOOKUP(X$115,Cartera!$C$89:$DG$127,Creditos2!$A221,0)/$A$1)," ")</f>
        <v xml:space="preserve"> </v>
      </c>
      <c r="Y221" s="29"/>
      <c r="Z221" s="29" t="str">
        <f>+IFERROR(LN(VLOOKUP(Z$115,Cartera!$C$89:$DG$127,Creditos2!$A221,0)/$A$1)," ")</f>
        <v xml:space="preserve"> </v>
      </c>
      <c r="AA221" s="29">
        <v>8.9514681967743304</v>
      </c>
      <c r="AB221" s="29" t="str">
        <f>+IFERROR(LN(VLOOKUP(AB$115,Cartera!$C$89:$DG$127,Creditos2!$A221,0)/$A$1)," ")</f>
        <v xml:space="preserve"> </v>
      </c>
      <c r="AC221" s="29">
        <v>10.2533405957076</v>
      </c>
      <c r="AD221" s="29">
        <v>10.6838537635559</v>
      </c>
      <c r="AE221" s="29">
        <v>9.42321314771619</v>
      </c>
      <c r="AF221" s="29">
        <f>+IFERROR(LN(VLOOKUP(AF$115,Cartera!$C$89:$DG$127,Creditos2!$A221,0)/$A$1)," ")</f>
        <v>10.819333742416131</v>
      </c>
      <c r="AG221" s="29" t="str">
        <f>+IFERROR(LN(VLOOKUP(AG$115,Cartera!$C$89:$DG$127,Creditos2!$A221,0)/$A$1)," ")</f>
        <v xml:space="preserve"> </v>
      </c>
      <c r="AH221" s="29"/>
      <c r="AI221" s="29">
        <f>+IFERROR(LN(VLOOKUP(AI$115,Cartera!$C$89:$DG$127,Creditos2!$A221,0)/$A$1)," ")</f>
        <v>10.765426686597719</v>
      </c>
      <c r="AJ221" s="29">
        <v>11.751030621204899</v>
      </c>
      <c r="AK221" s="29">
        <v>12.3273990490837</v>
      </c>
      <c r="AL221" s="29">
        <v>12.820253639925101</v>
      </c>
      <c r="AM221" s="29"/>
      <c r="AN221" s="29"/>
      <c r="AO221" s="29">
        <f>+IFERROR(LN(VLOOKUP(AO$115,Cartera!$C$89:$DG$127,Creditos2!$A221,0)/$A$1)," ")</f>
        <v>3.7083386400880061</v>
      </c>
      <c r="AP221" s="29">
        <v>13.0889824511224</v>
      </c>
      <c r="AQ221" s="29">
        <v>10.5685667522978</v>
      </c>
      <c r="AR221" s="27"/>
      <c r="AS221" s="27"/>
      <c r="AT221" s="27"/>
      <c r="AU221" s="27"/>
      <c r="AV221" s="27"/>
    </row>
    <row r="222" spans="1:48" ht="16.5" x14ac:dyDescent="0.3">
      <c r="A222">
        <v>108</v>
      </c>
      <c r="B222" s="3">
        <v>43799</v>
      </c>
      <c r="C222" s="14">
        <v>17.382745805560699</v>
      </c>
      <c r="D222" s="14">
        <v>17.837667450673599</v>
      </c>
      <c r="E222" s="14">
        <v>17.137690840244801</v>
      </c>
      <c r="F222" s="29">
        <v>13.5630298039552</v>
      </c>
      <c r="G222" s="29">
        <v>12.3124985069924</v>
      </c>
      <c r="H222" s="29">
        <v>14.2012705349443</v>
      </c>
      <c r="I222" s="29">
        <v>14.3982259464652</v>
      </c>
      <c r="J222" s="29">
        <v>14.0585472029542</v>
      </c>
      <c r="K222" s="29">
        <v>14.3424917356626</v>
      </c>
      <c r="L222" s="29">
        <v>12.8940637608661</v>
      </c>
      <c r="M222" s="29">
        <v>12.1133812806988</v>
      </c>
      <c r="N222" s="29">
        <v>10.292330234225201</v>
      </c>
      <c r="O222" s="29">
        <v>10.273697108740199</v>
      </c>
      <c r="P222" s="29">
        <v>13.395824432855299</v>
      </c>
      <c r="Q222" s="29" t="str">
        <f>+IFERROR(LN(VLOOKUP(Q$115,Cartera!$C$89:$DG$127,Creditos2!$A222,0)/$A$1)," ")</f>
        <v xml:space="preserve"> </v>
      </c>
      <c r="R222" s="29">
        <v>12.577715577682</v>
      </c>
      <c r="S222" s="29">
        <v>14.1950367863483</v>
      </c>
      <c r="T222" s="29">
        <v>11.614689239781899</v>
      </c>
      <c r="U222" s="29" t="str">
        <f>+IFERROR(LN(VLOOKUP(U$115,Cartera!$C$89:$DG$127,Creditos2!$A222,0)/$A$1)," ")</f>
        <v xml:space="preserve"> </v>
      </c>
      <c r="V222" s="29">
        <v>12.5792095209981</v>
      </c>
      <c r="W222" s="29" t="str">
        <f>+IFERROR(LN(VLOOKUP(W$115,Cartera!$C$89:$DG$127,Creditos2!$A222,0)/$A$1)," ")</f>
        <v xml:space="preserve"> </v>
      </c>
      <c r="X222" s="29" t="str">
        <f>+IFERROR(LN(VLOOKUP(X$115,Cartera!$C$89:$DG$127,Creditos2!$A222,0)/$A$1)," ")</f>
        <v xml:space="preserve"> </v>
      </c>
      <c r="Y222" s="29"/>
      <c r="Z222" s="29" t="str">
        <f>+IFERROR(LN(VLOOKUP(Z$115,Cartera!$C$89:$DG$127,Creditos2!$A222,0)/$A$1)," ")</f>
        <v xml:space="preserve"> </v>
      </c>
      <c r="AA222" s="29">
        <v>8.8836346140536104</v>
      </c>
      <c r="AB222" s="29" t="str">
        <f>+IFERROR(LN(VLOOKUP(AB$115,Cartera!$C$89:$DG$127,Creditos2!$A222,0)/$A$1)," ")</f>
        <v xml:space="preserve"> </v>
      </c>
      <c r="AC222" s="29">
        <v>10.1920791145899</v>
      </c>
      <c r="AD222" s="29">
        <v>10.6739398991641</v>
      </c>
      <c r="AE222" s="29">
        <v>9.4906460650806199</v>
      </c>
      <c r="AF222" s="29">
        <f>+IFERROR(LN(VLOOKUP(AF$115,Cartera!$C$89:$DG$127,Creditos2!$A222,0)/$A$1)," ")</f>
        <v>10.846593396465151</v>
      </c>
      <c r="AG222" s="29" t="str">
        <f>+IFERROR(LN(VLOOKUP(AG$115,Cartera!$C$89:$DG$127,Creditos2!$A222,0)/$A$1)," ")</f>
        <v xml:space="preserve"> </v>
      </c>
      <c r="AH222" s="29"/>
      <c r="AI222" s="29">
        <f>+IFERROR(LN(VLOOKUP(AI$115,Cartera!$C$89:$DG$127,Creditos2!$A222,0)/$A$1)," ")</f>
        <v>10.730030463643914</v>
      </c>
      <c r="AJ222" s="29">
        <v>11.8024870232806</v>
      </c>
      <c r="AK222" s="29">
        <v>12.324983786150799</v>
      </c>
      <c r="AL222" s="29">
        <v>12.850325888919899</v>
      </c>
      <c r="AM222" s="29"/>
      <c r="AN222" s="29"/>
      <c r="AO222" s="29">
        <f>+IFERROR(LN(VLOOKUP(AO$115,Cartera!$C$89:$DG$127,Creditos2!$A222,0)/$A$1)," ")</f>
        <v>3.5570249404559129</v>
      </c>
      <c r="AP222" s="29">
        <v>13.151753732554299</v>
      </c>
      <c r="AQ222" s="29">
        <v>10.577357335536499</v>
      </c>
      <c r="AR222" s="27"/>
      <c r="AS222" s="27"/>
      <c r="AT222" s="27"/>
      <c r="AU222" s="27"/>
      <c r="AV222" s="27"/>
    </row>
    <row r="223" spans="1:48" ht="16.5" x14ac:dyDescent="0.3">
      <c r="A223">
        <v>109</v>
      </c>
      <c r="B223" s="3">
        <v>43830</v>
      </c>
      <c r="C223" s="14">
        <v>17.373425466209699</v>
      </c>
      <c r="D223" s="14">
        <v>17.839687167250499</v>
      </c>
      <c r="E223" s="14">
        <v>17.1432820932997</v>
      </c>
      <c r="F223" s="29">
        <v>13.550768288755499</v>
      </c>
      <c r="G223" s="29">
        <v>12.344937622421</v>
      </c>
      <c r="H223" s="29">
        <v>14.2030638909107</v>
      </c>
      <c r="I223" s="29">
        <v>14.408557959919699</v>
      </c>
      <c r="J223" s="29">
        <v>14.0665645675828</v>
      </c>
      <c r="K223" s="29">
        <v>14.344440916583601</v>
      </c>
      <c r="L223" s="29">
        <v>12.9053349394676</v>
      </c>
      <c r="M223" s="29">
        <v>12.114637204219401</v>
      </c>
      <c r="N223" s="29">
        <v>10.293946990190999</v>
      </c>
      <c r="O223" s="29">
        <v>10.296868699839299</v>
      </c>
      <c r="P223" s="29">
        <v>13.405738654851801</v>
      </c>
      <c r="Q223" s="29" t="str">
        <f>+IFERROR(LN(VLOOKUP(Q$115,Cartera!$C$89:$DG$127,Creditos2!$A223,0)/$A$1)," ")</f>
        <v xml:space="preserve"> </v>
      </c>
      <c r="R223" s="29">
        <v>12.560761587499799</v>
      </c>
      <c r="S223" s="29">
        <v>14.206903661949699</v>
      </c>
      <c r="T223" s="29">
        <v>11.599398609731599</v>
      </c>
      <c r="U223" s="29" t="str">
        <f>+IFERROR(LN(VLOOKUP(U$115,Cartera!$C$89:$DG$127,Creditos2!$A223,0)/$A$1)," ")</f>
        <v xml:space="preserve"> </v>
      </c>
      <c r="V223" s="29">
        <v>12.6117498027407</v>
      </c>
      <c r="W223" s="29" t="str">
        <f>+IFERROR(LN(VLOOKUP(W$115,Cartera!$C$89:$DG$127,Creditos2!$A223,0)/$A$1)," ")</f>
        <v xml:space="preserve"> </v>
      </c>
      <c r="X223" s="29" t="str">
        <f>+IFERROR(LN(VLOOKUP(X$115,Cartera!$C$89:$DG$127,Creditos2!$A223,0)/$A$1)," ")</f>
        <v xml:space="preserve"> </v>
      </c>
      <c r="Y223" s="29"/>
      <c r="Z223" s="29" t="str">
        <f>+IFERROR(LN(VLOOKUP(Z$115,Cartera!$C$89:$DG$127,Creditos2!$A223,0)/$A$1)," ")</f>
        <v xml:space="preserve"> </v>
      </c>
      <c r="AA223" s="29">
        <v>8.8395713747613804</v>
      </c>
      <c r="AB223" s="29" t="str">
        <f>+IFERROR(LN(VLOOKUP(AB$115,Cartera!$C$89:$DG$127,Creditos2!$A223,0)/$A$1)," ")</f>
        <v xml:space="preserve"> </v>
      </c>
      <c r="AC223" s="29">
        <v>10.112376625335701</v>
      </c>
      <c r="AD223" s="29">
        <v>10.6342487290503</v>
      </c>
      <c r="AE223" s="29">
        <v>9.6131499128047704</v>
      </c>
      <c r="AF223" s="29">
        <f>+IFERROR(LN(VLOOKUP(AF$115,Cartera!$C$89:$DG$127,Creditos2!$A223,0)/$A$1)," ")</f>
        <v>10.85151049667647</v>
      </c>
      <c r="AG223" s="29" t="str">
        <f>+IFERROR(LN(VLOOKUP(AG$115,Cartera!$C$89:$DG$127,Creditos2!$A223,0)/$A$1)," ")</f>
        <v xml:space="preserve"> </v>
      </c>
      <c r="AH223" s="29"/>
      <c r="AI223" s="29">
        <f>+IFERROR(LN(VLOOKUP(AI$115,Cartera!$C$89:$DG$127,Creditos2!$A223,0)/$A$1)," ")</f>
        <v>10.725399628782561</v>
      </c>
      <c r="AJ223" s="29">
        <v>11.8370367510409</v>
      </c>
      <c r="AK223" s="29">
        <v>12.306430981628299</v>
      </c>
      <c r="AL223" s="29">
        <v>12.884911455564399</v>
      </c>
      <c r="AM223" s="29"/>
      <c r="AN223" s="29"/>
      <c r="AO223" s="29">
        <f>+IFERROR(LN(VLOOKUP(AO$115,Cartera!$C$89:$DG$127,Creditos2!$A223,0)/$A$1)," ")</f>
        <v>5.313794131169562</v>
      </c>
      <c r="AP223" s="29">
        <v>13.1514322432123</v>
      </c>
      <c r="AQ223" s="29">
        <v>10.581802968183901</v>
      </c>
      <c r="AR223" s="27"/>
      <c r="AS223" s="27"/>
      <c r="AT223" s="27"/>
      <c r="AU223" s="27"/>
      <c r="AV223" s="2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90"/>
  <sheetViews>
    <sheetView topLeftCell="A32" workbookViewId="0">
      <selection activeCell="D39" sqref="D39"/>
    </sheetView>
  </sheetViews>
  <sheetFormatPr baseColWidth="10" defaultColWidth="11.5703125" defaultRowHeight="16.5" x14ac:dyDescent="0.3"/>
  <cols>
    <col min="1" max="2" width="11.5703125" style="1"/>
    <col min="3" max="3" width="28" style="1" customWidth="1"/>
    <col min="4" max="4" width="15.28515625" style="1" bestFit="1" customWidth="1"/>
    <col min="5" max="100" width="13" style="1" bestFit="1" customWidth="1"/>
    <col min="101" max="16384" width="11.5703125" style="1"/>
  </cols>
  <sheetData>
    <row r="1" spans="1:100" x14ac:dyDescent="0.3">
      <c r="A1" s="2" t="s">
        <v>7</v>
      </c>
    </row>
    <row r="3" spans="1:100" x14ac:dyDescent="0.3">
      <c r="A3" s="2" t="s">
        <v>87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4">
        <v>2.4338222082321876</v>
      </c>
      <c r="E6" s="4">
        <v>2.0540386066519525</v>
      </c>
      <c r="F6" s="4">
        <v>2.0343128880695303</v>
      </c>
      <c r="G6" s="4">
        <v>2.1012276591761885</v>
      </c>
      <c r="H6" s="4">
        <v>2.0755147894349117</v>
      </c>
      <c r="I6" s="4">
        <v>2.0150686751382896</v>
      </c>
      <c r="J6" s="4">
        <v>2.0103269515751374</v>
      </c>
      <c r="K6" s="4">
        <v>1.991766630500869</v>
      </c>
      <c r="L6" s="4">
        <v>2.0157150121681013</v>
      </c>
      <c r="M6" s="4">
        <v>1.9116732340653364</v>
      </c>
      <c r="N6" s="4">
        <v>1.9137803860709481</v>
      </c>
      <c r="O6" s="4">
        <v>1.8747381474155729</v>
      </c>
      <c r="P6" s="4">
        <v>1.7815827972304841</v>
      </c>
      <c r="Q6" s="4">
        <v>1.7896438552382321</v>
      </c>
      <c r="R6" s="4">
        <v>1.8418584324596987</v>
      </c>
      <c r="S6" s="4">
        <v>1.7462539484193029</v>
      </c>
      <c r="T6" s="4">
        <v>1.7378188907145258</v>
      </c>
      <c r="U6" s="4">
        <v>1.7266351459221978</v>
      </c>
      <c r="V6" s="4">
        <v>1.7988960097958335</v>
      </c>
      <c r="W6" s="4">
        <v>1.8957031153386643</v>
      </c>
      <c r="X6" s="4">
        <v>1.8928234385093514</v>
      </c>
      <c r="Y6" s="4">
        <v>1.8870505201044545</v>
      </c>
      <c r="Z6" s="4">
        <v>1.8703334456301353</v>
      </c>
      <c r="AA6" s="4">
        <v>1.8196837608359364</v>
      </c>
      <c r="AB6" s="4">
        <v>1.8303129001167311</v>
      </c>
      <c r="AC6" s="4">
        <v>1.8904082213896369</v>
      </c>
      <c r="AD6" s="4">
        <v>1.8952951941285852</v>
      </c>
      <c r="AE6" s="4">
        <v>1.8513866231241169</v>
      </c>
      <c r="AF6" s="4">
        <v>1.8605336390964839</v>
      </c>
      <c r="AG6" s="4">
        <v>1.8143298505793326</v>
      </c>
      <c r="AH6" s="4">
        <v>1.8002736392891707</v>
      </c>
      <c r="AI6" s="4">
        <v>1.7480998589380694</v>
      </c>
      <c r="AJ6" s="4">
        <v>1.7907479943424367</v>
      </c>
      <c r="AK6" s="4">
        <v>1.6395574426494399</v>
      </c>
      <c r="AL6" s="4">
        <v>1.6413246540537767</v>
      </c>
      <c r="AM6" s="4">
        <v>1.6312327674845539</v>
      </c>
      <c r="AN6" s="4">
        <v>1.6487806520384853</v>
      </c>
      <c r="AO6" s="4">
        <v>1.6653280840948512</v>
      </c>
      <c r="AP6" s="4">
        <v>1.6898886686992201</v>
      </c>
      <c r="AQ6" s="4">
        <v>1.6998174611863526</v>
      </c>
      <c r="AR6" s="4">
        <v>1.7163229606644756</v>
      </c>
      <c r="AS6" s="4">
        <v>1.7611814885682702</v>
      </c>
      <c r="AT6" s="4">
        <v>1.7957962216753651</v>
      </c>
      <c r="AU6" s="4">
        <v>1.7559440070585197</v>
      </c>
      <c r="AV6" s="4">
        <v>1.7308596342117004</v>
      </c>
      <c r="AW6" s="4">
        <v>1.7814802741008999</v>
      </c>
      <c r="AX6" s="4">
        <v>1.7901281498921044</v>
      </c>
      <c r="AY6" s="4">
        <v>1.7613794264816882</v>
      </c>
      <c r="AZ6" s="4">
        <v>1.8209675277282757</v>
      </c>
      <c r="BA6" s="4">
        <v>1.7885498267379767</v>
      </c>
      <c r="BB6" s="4">
        <v>1.8483430497760935</v>
      </c>
      <c r="BC6" s="4">
        <v>1.8663668420230266</v>
      </c>
      <c r="BD6" s="4">
        <v>1.8489592110492126</v>
      </c>
      <c r="BE6" s="4">
        <v>1.8474839002853825</v>
      </c>
      <c r="BF6" s="4">
        <v>1.8050569841305792</v>
      </c>
      <c r="BG6" s="4">
        <v>1.7462112829128276</v>
      </c>
      <c r="BH6" s="4">
        <v>1.7578267180486082</v>
      </c>
      <c r="BI6" s="4">
        <v>1.8366769213991225</v>
      </c>
      <c r="BJ6" s="4">
        <v>1.8446819954698861</v>
      </c>
      <c r="BK6" s="4">
        <v>1.9044667188393465</v>
      </c>
      <c r="BL6" s="4">
        <v>1.8991361181082522</v>
      </c>
      <c r="BM6" s="4">
        <v>1.9523794797035299</v>
      </c>
      <c r="BN6" s="4">
        <v>1.9989795127040275</v>
      </c>
      <c r="BO6" s="4">
        <v>1.8586871883754721</v>
      </c>
      <c r="BP6" s="4">
        <v>1.7563761226435528</v>
      </c>
      <c r="BQ6" s="4">
        <v>1.7737170181310637</v>
      </c>
      <c r="BR6" s="4">
        <v>1.7789824524998066</v>
      </c>
      <c r="BS6" s="4">
        <v>1.7720138689528122</v>
      </c>
      <c r="BT6" s="4">
        <v>1.6965820307106465</v>
      </c>
      <c r="BU6" s="4">
        <v>1.8073273677506152</v>
      </c>
      <c r="BV6" s="4">
        <v>1.8872121821185073</v>
      </c>
      <c r="BW6" s="4">
        <v>1.8345187234767075</v>
      </c>
      <c r="BX6" s="4">
        <v>1.8675721581588878</v>
      </c>
      <c r="BY6" s="4">
        <v>1.9331191402780181</v>
      </c>
      <c r="BZ6" s="4">
        <v>1.9576535008488438</v>
      </c>
      <c r="CA6" s="4">
        <v>1.982819524067517</v>
      </c>
      <c r="CB6" s="4">
        <v>1.9353057159403904</v>
      </c>
      <c r="CC6" s="4">
        <v>1.9163101860544529</v>
      </c>
      <c r="CD6" s="4">
        <v>1.903946300602319</v>
      </c>
      <c r="CE6" s="4">
        <v>1.9563014540583707</v>
      </c>
      <c r="CF6" s="4">
        <v>1.9737822657159054</v>
      </c>
      <c r="CG6" s="4">
        <v>1.9028220814200982</v>
      </c>
      <c r="CH6" s="4">
        <v>1.7969206550691781</v>
      </c>
      <c r="CI6" s="4">
        <v>1.7674983037323839</v>
      </c>
      <c r="CJ6" s="4">
        <v>1.8402541711575942</v>
      </c>
      <c r="CK6" s="4">
        <v>1.8545281571351313</v>
      </c>
      <c r="CL6" s="4">
        <v>1.8572918278876593</v>
      </c>
      <c r="CM6" s="4">
        <v>1.8175586869725147</v>
      </c>
      <c r="CN6" s="4">
        <v>1.902235961453923</v>
      </c>
      <c r="CO6" s="4">
        <v>1.8974801329435766</v>
      </c>
      <c r="CP6" s="4">
        <v>1.9915760680558479</v>
      </c>
      <c r="CQ6" s="4">
        <v>1.9214303965849782</v>
      </c>
      <c r="CR6" s="4">
        <v>1.8942874777663932</v>
      </c>
      <c r="CS6" s="4">
        <v>1.8951153994512433</v>
      </c>
      <c r="CT6" s="4">
        <v>1.8835512007340964</v>
      </c>
      <c r="CU6" s="4">
        <v>1.9232568171404476</v>
      </c>
      <c r="CV6" s="4">
        <v>1.9636633665941219</v>
      </c>
    </row>
    <row r="7" spans="1:100" x14ac:dyDescent="0.3">
      <c r="A7" s="1">
        <v>1</v>
      </c>
      <c r="B7" s="1">
        <v>6</v>
      </c>
      <c r="C7" s="1" t="s">
        <v>3</v>
      </c>
      <c r="D7" s="4">
        <v>4.5864649885551607</v>
      </c>
      <c r="E7" s="4">
        <v>3.9948866487177463</v>
      </c>
      <c r="F7" s="4">
        <v>4.0343420957563243</v>
      </c>
      <c r="G7" s="4">
        <v>4.0477859376643108</v>
      </c>
      <c r="H7" s="4">
        <v>4.113946938128656</v>
      </c>
      <c r="I7" s="4">
        <v>4.0418836181308757</v>
      </c>
      <c r="J7" s="4">
        <v>4.0098748077011281</v>
      </c>
      <c r="K7" s="4">
        <v>4.0570900634163998</v>
      </c>
      <c r="L7" s="4">
        <v>4.0775616537781607</v>
      </c>
      <c r="M7" s="4">
        <v>4.0453136765701254</v>
      </c>
      <c r="N7" s="4">
        <v>4.0199405774021377</v>
      </c>
      <c r="O7" s="4">
        <v>4.044578458111677</v>
      </c>
      <c r="P7" s="4">
        <v>4.1473748821012641</v>
      </c>
      <c r="Q7" s="4">
        <v>4.0817480549418832</v>
      </c>
      <c r="R7" s="4">
        <v>4.0384783924844614</v>
      </c>
      <c r="S7" s="4">
        <v>3.970342261541056</v>
      </c>
      <c r="T7" s="4">
        <v>3.8727912460960834</v>
      </c>
      <c r="U7" s="4">
        <v>3.6998458468695357</v>
      </c>
      <c r="V7" s="4">
        <v>3.7399782348287234</v>
      </c>
      <c r="W7" s="4">
        <v>3.6661361019270462</v>
      </c>
      <c r="X7" s="4">
        <v>3.6552142449919454</v>
      </c>
      <c r="Y7" s="4">
        <v>3.6036591653348902</v>
      </c>
      <c r="Z7" s="4">
        <v>3.5830370467919361</v>
      </c>
      <c r="AA7" s="4">
        <v>3.5698196874133288</v>
      </c>
      <c r="AB7" s="4">
        <v>3.640775283212025</v>
      </c>
      <c r="AC7" s="4">
        <v>3.589731259188266</v>
      </c>
      <c r="AD7" s="4">
        <v>3.5850062818738593</v>
      </c>
      <c r="AE7" s="4">
        <v>3.5783177575037723</v>
      </c>
      <c r="AF7" s="4">
        <v>3.5875539278638624</v>
      </c>
      <c r="AG7" s="4">
        <v>3.5900348364492367</v>
      </c>
      <c r="AH7" s="4">
        <v>3.5657794059189896</v>
      </c>
      <c r="AI7" s="4">
        <v>3.5854933124524155</v>
      </c>
      <c r="AJ7" s="4">
        <v>3.5858164336836369</v>
      </c>
      <c r="AK7" s="4">
        <v>3.5315409516806375</v>
      </c>
      <c r="AL7" s="4">
        <v>3.5404276885688688</v>
      </c>
      <c r="AM7" s="4">
        <v>3.5494112603480974</v>
      </c>
      <c r="AN7" s="4">
        <v>3.5029720340748485</v>
      </c>
      <c r="AO7" s="4">
        <v>3.4666157523737868</v>
      </c>
      <c r="AP7" s="4">
        <v>3.4062235578162161</v>
      </c>
      <c r="AQ7" s="4">
        <v>3.378253020416059</v>
      </c>
      <c r="AR7" s="4">
        <v>3.3632158715171152</v>
      </c>
      <c r="AS7" s="4">
        <v>3.323764777840061</v>
      </c>
      <c r="AT7" s="4">
        <v>3.3111032152410758</v>
      </c>
      <c r="AU7" s="4">
        <v>3.2697236605402811</v>
      </c>
      <c r="AV7" s="4">
        <v>3.0953295608799851</v>
      </c>
      <c r="AW7" s="4">
        <v>3.0653427980051253</v>
      </c>
      <c r="AX7" s="4">
        <v>2.9908057174615283</v>
      </c>
      <c r="AY7" s="4">
        <v>2.9266761487174948</v>
      </c>
      <c r="AZ7" s="4">
        <v>2.8949783760158603</v>
      </c>
      <c r="BA7" s="4">
        <v>2.8529892802646941</v>
      </c>
      <c r="BB7" s="4">
        <v>2.8154630693973224</v>
      </c>
      <c r="BC7" s="4">
        <v>2.8182026109446787</v>
      </c>
      <c r="BD7" s="4">
        <v>2.7896197289302935</v>
      </c>
      <c r="BE7" s="4">
        <v>2.7306578748109938</v>
      </c>
      <c r="BF7" s="4">
        <v>2.7629432740229918</v>
      </c>
      <c r="BG7" s="4">
        <v>2.7503676166576394</v>
      </c>
      <c r="BH7" s="4">
        <v>2.7503157490722168</v>
      </c>
      <c r="BI7" s="4">
        <v>2.7359447512033737</v>
      </c>
      <c r="BJ7" s="4">
        <v>2.7613415342945236</v>
      </c>
      <c r="BK7" s="4">
        <v>2.7424881755959007</v>
      </c>
      <c r="BL7" s="4">
        <v>2.7845843408978297</v>
      </c>
      <c r="BM7" s="4">
        <v>2.7532638613483953</v>
      </c>
      <c r="BN7" s="4">
        <v>2.7617663995956327</v>
      </c>
      <c r="BO7" s="4">
        <v>2.7231063405294771</v>
      </c>
      <c r="BP7" s="4">
        <v>2.7256216968031013</v>
      </c>
      <c r="BQ7" s="4">
        <v>2.7027548648256587</v>
      </c>
      <c r="BR7" s="4">
        <v>2.7031543170173391</v>
      </c>
      <c r="BS7" s="4">
        <v>2.6730625330805386</v>
      </c>
      <c r="BT7" s="4">
        <v>2.6698162919240636</v>
      </c>
      <c r="BU7" s="4">
        <v>2.6501731203855377</v>
      </c>
      <c r="BV7" s="4">
        <v>2.6367435922521425</v>
      </c>
      <c r="BW7" s="4">
        <v>2.6660648299892657</v>
      </c>
      <c r="BX7" s="4">
        <v>2.6999265678190825</v>
      </c>
      <c r="BY7" s="4">
        <v>2.7186362906557622</v>
      </c>
      <c r="BZ7" s="4">
        <v>2.680415873699713</v>
      </c>
      <c r="CA7" s="4">
        <v>2.6851628428904286</v>
      </c>
      <c r="CB7" s="4">
        <v>2.6502315647964427</v>
      </c>
      <c r="CC7" s="4">
        <v>2.6282133587506933</v>
      </c>
      <c r="CD7" s="4">
        <v>2.6030185725423771</v>
      </c>
      <c r="CE7" s="4">
        <v>2.6098937547658383</v>
      </c>
      <c r="CF7" s="4">
        <v>2.5903821262831075</v>
      </c>
      <c r="CG7" s="4">
        <v>2.5841606863586333</v>
      </c>
      <c r="CH7" s="4">
        <v>2.572243102850611</v>
      </c>
      <c r="CI7" s="4">
        <v>2.525012658313432</v>
      </c>
      <c r="CJ7" s="4">
        <v>2.5240892575552691</v>
      </c>
      <c r="CK7" s="4">
        <v>2.5162991371827634</v>
      </c>
      <c r="CL7" s="4">
        <v>2.5167308052972586</v>
      </c>
      <c r="CM7" s="4">
        <v>2.5301376949888161</v>
      </c>
      <c r="CN7" s="4">
        <v>2.5155713997665745</v>
      </c>
      <c r="CO7" s="4">
        <v>2.5360722716837776</v>
      </c>
      <c r="CP7" s="4">
        <v>2.5442096622406449</v>
      </c>
      <c r="CQ7" s="4">
        <v>2.5492683709239126</v>
      </c>
      <c r="CR7" s="4">
        <v>2.5155045089530006</v>
      </c>
      <c r="CS7" s="4">
        <v>2.5133816218657246</v>
      </c>
      <c r="CT7" s="4">
        <v>2.534583839057921</v>
      </c>
      <c r="CU7" s="4">
        <v>2.5488444189508019</v>
      </c>
      <c r="CV7" s="4">
        <v>2.5864368033481711</v>
      </c>
    </row>
    <row r="8" spans="1:100" x14ac:dyDescent="0.3">
      <c r="A8" s="1">
        <v>1</v>
      </c>
      <c r="B8" s="1">
        <v>7</v>
      </c>
      <c r="C8" s="1" t="s">
        <v>4</v>
      </c>
      <c r="D8" s="4">
        <v>8.6196699969401926</v>
      </c>
      <c r="E8" s="4">
        <v>7.3529881116992684</v>
      </c>
      <c r="F8" s="4">
        <v>7.3744260739666956</v>
      </c>
      <c r="G8" s="4">
        <v>7.2409239216779966</v>
      </c>
      <c r="H8" s="4">
        <v>7.4024384291182788</v>
      </c>
      <c r="I8" s="4">
        <v>7.3018801614444069</v>
      </c>
      <c r="J8" s="4">
        <v>7.2020708420828656</v>
      </c>
      <c r="K8" s="4">
        <v>7.269966599086704</v>
      </c>
      <c r="L8" s="4">
        <v>7.2540357802643518</v>
      </c>
      <c r="M8" s="4">
        <v>7.1039024271690341</v>
      </c>
      <c r="N8" s="4">
        <v>7.0497816181154054</v>
      </c>
      <c r="O8" s="4">
        <v>6.8988917067330542</v>
      </c>
      <c r="P8" s="4">
        <v>6.9330600888363927</v>
      </c>
      <c r="Q8" s="4">
        <v>6.9035127104822003</v>
      </c>
      <c r="R8" s="4">
        <v>6.9527837346573547</v>
      </c>
      <c r="S8" s="4">
        <v>6.3635107801040505</v>
      </c>
      <c r="T8" s="4">
        <v>6.31184548232876</v>
      </c>
      <c r="U8" s="4">
        <v>6.0878387824571858</v>
      </c>
      <c r="V8" s="4">
        <v>5.9978999083165112</v>
      </c>
      <c r="W8" s="4">
        <v>5.8569439978304469</v>
      </c>
      <c r="X8" s="4">
        <v>5.8146170284855376</v>
      </c>
      <c r="Y8" s="4">
        <v>5.8366184030678108</v>
      </c>
      <c r="Z8" s="4">
        <v>5.8633717778860115</v>
      </c>
      <c r="AA8" s="4">
        <v>5.8181086378061444</v>
      </c>
      <c r="AB8" s="4">
        <v>5.820550092881474</v>
      </c>
      <c r="AC8" s="4">
        <v>5.8675479895925164</v>
      </c>
      <c r="AD8" s="4">
        <v>5.7933877593631413</v>
      </c>
      <c r="AE8" s="4">
        <v>5.678854994716791</v>
      </c>
      <c r="AF8" s="4">
        <v>5.6292510644382636</v>
      </c>
      <c r="AG8" s="4">
        <v>5.6410791103783673</v>
      </c>
      <c r="AH8" s="4">
        <v>5.5604391619589766</v>
      </c>
      <c r="AI8" s="4">
        <v>5.5195036737165895</v>
      </c>
      <c r="AJ8" s="4">
        <v>5.4968467965405621</v>
      </c>
      <c r="AK8" s="4">
        <v>5.3965635363808886</v>
      </c>
      <c r="AL8" s="4">
        <v>5.3213338891571969</v>
      </c>
      <c r="AM8" s="4">
        <v>5.3021484017911549</v>
      </c>
      <c r="AN8" s="4">
        <v>5.2262941319624954</v>
      </c>
      <c r="AO8" s="4">
        <v>5.1287005798410199</v>
      </c>
      <c r="AP8" s="4">
        <v>5.1125232890985783</v>
      </c>
      <c r="AQ8" s="4">
        <v>5.0469745288554453</v>
      </c>
      <c r="AR8" s="4">
        <v>4.9909047578694548</v>
      </c>
      <c r="AS8" s="4">
        <v>4.880852745628542</v>
      </c>
      <c r="AT8" s="4">
        <v>4.8265015015583019</v>
      </c>
      <c r="AU8" s="4">
        <v>4.6831267631960909</v>
      </c>
      <c r="AV8" s="4">
        <v>4.714747774670708</v>
      </c>
      <c r="AW8" s="4">
        <v>4.7240970051520437</v>
      </c>
      <c r="AX8" s="4">
        <v>4.6328921349112031</v>
      </c>
      <c r="AY8" s="4">
        <v>4.4894785948446883</v>
      </c>
      <c r="AZ8" s="4">
        <v>4.5961984349681106</v>
      </c>
      <c r="BA8" s="4">
        <v>4.7132380865588308</v>
      </c>
      <c r="BB8" s="4">
        <v>4.8039854983685393</v>
      </c>
      <c r="BC8" s="4">
        <v>4.9088123379497102</v>
      </c>
      <c r="BD8" s="4">
        <v>4.9061536926715377</v>
      </c>
      <c r="BE8" s="4">
        <v>4.8209579365735067</v>
      </c>
      <c r="BF8" s="4">
        <v>4.8819274526300491</v>
      </c>
      <c r="BG8" s="4">
        <v>4.835766006358182</v>
      </c>
      <c r="BH8" s="4">
        <v>4.7197783395838719</v>
      </c>
      <c r="BI8" s="4">
        <v>4.7840103540921231</v>
      </c>
      <c r="BJ8" s="4">
        <v>4.8424568843742426</v>
      </c>
      <c r="BK8" s="4">
        <v>4.8864744333631034</v>
      </c>
      <c r="BL8" s="4">
        <v>5.1311868455586422</v>
      </c>
      <c r="BM8" s="4">
        <v>5.2998153488717499</v>
      </c>
      <c r="BN8" s="4">
        <v>5.3301475398381486</v>
      </c>
      <c r="BO8" s="4">
        <v>5.3092444724583761</v>
      </c>
      <c r="BP8" s="4">
        <v>5.3209228969587841</v>
      </c>
      <c r="BQ8" s="4">
        <v>5.2443896135550787</v>
      </c>
      <c r="BR8" s="4">
        <v>5.2060348179074341</v>
      </c>
      <c r="BS8" s="4">
        <v>5.2310706726386904</v>
      </c>
      <c r="BT8" s="4">
        <v>5.1313931503666188</v>
      </c>
      <c r="BU8" s="4">
        <v>5.0850435347325087</v>
      </c>
      <c r="BV8" s="4">
        <v>5.0834008812939731</v>
      </c>
      <c r="BW8" s="4">
        <v>4.9654956521940399</v>
      </c>
      <c r="BX8" s="4">
        <v>4.9639694864266861</v>
      </c>
      <c r="BY8" s="4">
        <v>4.922036725153295</v>
      </c>
      <c r="BZ8" s="4">
        <v>4.8618470006134054</v>
      </c>
      <c r="CA8" s="4">
        <v>4.9069279262279792</v>
      </c>
      <c r="CB8" s="4">
        <v>4.7622859636652564</v>
      </c>
      <c r="CC8" s="4">
        <v>4.6688945571624973</v>
      </c>
      <c r="CD8" s="4">
        <v>4.5981477293032453</v>
      </c>
      <c r="CE8" s="4">
        <v>4.5793108408443084</v>
      </c>
      <c r="CF8" s="4">
        <v>4.5351810952414606</v>
      </c>
      <c r="CG8" s="4">
        <v>4.5089019940135939</v>
      </c>
      <c r="CH8" s="4">
        <v>4.4604932855341772</v>
      </c>
      <c r="CI8" s="4">
        <v>4.3618426411091926</v>
      </c>
      <c r="CJ8" s="4">
        <v>4.3903131435498297</v>
      </c>
      <c r="CK8" s="4">
        <v>4.3856321027907121</v>
      </c>
      <c r="CL8" s="4">
        <v>4.4371393938645021</v>
      </c>
      <c r="CM8" s="4">
        <v>4.4506860932482901</v>
      </c>
      <c r="CN8" s="4">
        <v>4.4747360424016858</v>
      </c>
      <c r="CO8" s="4">
        <v>4.4593570690726159</v>
      </c>
      <c r="CP8" s="4">
        <v>4.5695831222780452</v>
      </c>
      <c r="CQ8" s="4">
        <v>4.6054381623924865</v>
      </c>
      <c r="CR8" s="4">
        <v>4.6393100877393882</v>
      </c>
      <c r="CS8" s="4">
        <v>4.6916026167321201</v>
      </c>
      <c r="CT8" s="4">
        <v>4.7142851646740151</v>
      </c>
      <c r="CU8" s="4">
        <v>4.7046702125424176</v>
      </c>
      <c r="CV8" s="4">
        <v>4.6129610453737842</v>
      </c>
    </row>
    <row r="9" spans="1:100" x14ac:dyDescent="0.3">
      <c r="A9" s="1">
        <v>1</v>
      </c>
      <c r="B9" s="1">
        <v>8</v>
      </c>
      <c r="C9" s="1" t="s">
        <v>5</v>
      </c>
      <c r="D9" s="4">
        <v>10.812819160252388</v>
      </c>
      <c r="E9" s="4">
        <v>9.656623855269995</v>
      </c>
      <c r="F9" s="4">
        <v>9.080900056642518</v>
      </c>
      <c r="G9" s="4">
        <v>9.1771406967906177</v>
      </c>
      <c r="H9" s="4">
        <v>8.7457521725712208</v>
      </c>
      <c r="I9" s="4">
        <v>8.1505740426192492</v>
      </c>
      <c r="J9" s="4">
        <v>7.9528578342656084</v>
      </c>
      <c r="K9" s="4">
        <v>7.9568079407655095</v>
      </c>
      <c r="L9" s="4">
        <v>7.8114861598876333</v>
      </c>
      <c r="M9" s="4">
        <v>7.5123930253933091</v>
      </c>
      <c r="N9" s="4">
        <v>7.5141693993881615</v>
      </c>
      <c r="O9" s="4">
        <v>7.3043997203915412</v>
      </c>
      <c r="P9" s="4">
        <v>7.6163249685939984</v>
      </c>
      <c r="Q9" s="4">
        <v>7.6184989561331591</v>
      </c>
      <c r="R9" s="4">
        <v>7.6374146488881136</v>
      </c>
      <c r="S9" s="4">
        <v>7.2969360002481141</v>
      </c>
      <c r="T9" s="4">
        <v>7.0908214658043871</v>
      </c>
      <c r="U9" s="4">
        <v>6.8777041744664329</v>
      </c>
      <c r="V9" s="4">
        <v>6.5459514348331096</v>
      </c>
      <c r="W9" s="4">
        <v>6.3804452980896942</v>
      </c>
      <c r="X9" s="4">
        <v>6.1763108228682082</v>
      </c>
      <c r="Y9" s="4">
        <v>6.1099735359405605</v>
      </c>
      <c r="Z9" s="4">
        <v>6.2275810584458142</v>
      </c>
      <c r="AA9" s="4">
        <v>6.1237007559028749</v>
      </c>
      <c r="AB9" s="4">
        <v>5.7763849045314792</v>
      </c>
      <c r="AC9" s="4">
        <v>5.6572905271781142</v>
      </c>
      <c r="AD9" s="4">
        <v>5.578697923938523</v>
      </c>
      <c r="AE9" s="4">
        <v>5.3022222185591312</v>
      </c>
      <c r="AF9" s="4">
        <v>5.153263506168158</v>
      </c>
      <c r="AG9" s="4">
        <v>5.1004050770071823</v>
      </c>
      <c r="AH9" s="4">
        <v>5.0272758349631577</v>
      </c>
      <c r="AI9" s="4">
        <v>4.9300989748267607</v>
      </c>
      <c r="AJ9" s="4">
        <v>4.887511654896401</v>
      </c>
      <c r="AK9" s="4">
        <v>4.7259828852823187</v>
      </c>
      <c r="AL9" s="4">
        <v>4.5458201109369289</v>
      </c>
      <c r="AM9" s="4">
        <v>4.4483227302922375</v>
      </c>
      <c r="AN9" s="4">
        <v>4.2508862027414578</v>
      </c>
      <c r="AO9" s="4">
        <v>4.2053857769931442</v>
      </c>
      <c r="AP9" s="4">
        <v>4.1435783512287383</v>
      </c>
      <c r="AQ9" s="4">
        <v>4.1108194730071945</v>
      </c>
      <c r="AR9" s="4">
        <v>4.0602153047487164</v>
      </c>
      <c r="AS9" s="4">
        <v>3.9211583552997165</v>
      </c>
      <c r="AT9" s="4">
        <v>3.7075702248576294</v>
      </c>
      <c r="AU9" s="4">
        <v>3.6231285563262356</v>
      </c>
      <c r="AV9" s="4">
        <v>3.5972496144592156</v>
      </c>
      <c r="AW9" s="4">
        <v>3.5402211332196574</v>
      </c>
      <c r="AX9" s="4">
        <v>3.4997999896216361</v>
      </c>
      <c r="AY9" s="4">
        <v>3.4183750941574012</v>
      </c>
      <c r="AZ9" s="4">
        <v>3.5093053942940058</v>
      </c>
      <c r="BA9" s="4">
        <v>3.517880978217462</v>
      </c>
      <c r="BB9" s="4">
        <v>3.511482393174898</v>
      </c>
      <c r="BC9" s="4">
        <v>3.4258251437885958</v>
      </c>
      <c r="BD9" s="4">
        <v>3.4771090984168223</v>
      </c>
      <c r="BE9" s="4">
        <v>3.5316736420126351</v>
      </c>
      <c r="BF9" s="4">
        <v>3.54055249579128</v>
      </c>
      <c r="BG9" s="4">
        <v>3.4727172145381338</v>
      </c>
      <c r="BH9" s="4">
        <v>3.4392497745775588</v>
      </c>
      <c r="BI9" s="4">
        <v>3.4866907169160521</v>
      </c>
      <c r="BJ9" s="4">
        <v>3.4207959394214491</v>
      </c>
      <c r="BK9" s="4">
        <v>3.3428666351477467</v>
      </c>
      <c r="BL9" s="4">
        <v>3.3888129987609807</v>
      </c>
      <c r="BM9" s="4">
        <v>3.3923155837632466</v>
      </c>
      <c r="BN9" s="4">
        <v>3.2791528590094701</v>
      </c>
      <c r="BO9" s="4">
        <v>3.2701523015967759</v>
      </c>
      <c r="BP9" s="4">
        <v>3.2577693893623252</v>
      </c>
      <c r="BQ9" s="4">
        <v>3.1705609108154653</v>
      </c>
      <c r="BR9" s="4">
        <v>3.1419435457218916</v>
      </c>
      <c r="BS9" s="4">
        <v>3.1509498808515897</v>
      </c>
      <c r="BT9" s="4">
        <v>3.1031539213754513</v>
      </c>
      <c r="BU9" s="4">
        <v>3.0778918018998151</v>
      </c>
      <c r="BV9" s="4">
        <v>3.066645557140709</v>
      </c>
      <c r="BW9" s="4">
        <v>3.0808614141218174</v>
      </c>
      <c r="BX9" s="4">
        <v>3.0152049996763384</v>
      </c>
      <c r="BY9" s="4">
        <v>3.0113682774328212</v>
      </c>
      <c r="BZ9" s="4">
        <v>3.0013985204752425</v>
      </c>
      <c r="CA9" s="4">
        <v>3.1097941224869894</v>
      </c>
      <c r="CB9" s="4">
        <v>3.0599503922720683</v>
      </c>
      <c r="CC9" s="4">
        <v>3.0643987168559268</v>
      </c>
      <c r="CD9" s="4">
        <v>3.1393858904275533</v>
      </c>
      <c r="CE9" s="4">
        <v>3.1024488371672492</v>
      </c>
      <c r="CF9" s="4">
        <v>3.0730962526356387</v>
      </c>
      <c r="CG9" s="4">
        <v>2.9991614059140286</v>
      </c>
      <c r="CH9" s="4">
        <v>2.9522456743802072</v>
      </c>
      <c r="CI9" s="4">
        <v>2.9011581349014817</v>
      </c>
      <c r="CJ9" s="4">
        <v>2.9229944211954475</v>
      </c>
      <c r="CK9" s="4">
        <v>2.8878416537543616</v>
      </c>
      <c r="CL9" s="4">
        <v>2.8649202109918557</v>
      </c>
      <c r="CM9" s="4">
        <v>2.8334091662479381</v>
      </c>
      <c r="CN9" s="4">
        <v>2.7836145513970143</v>
      </c>
      <c r="CO9" s="4">
        <v>2.7566132866379012</v>
      </c>
      <c r="CP9" s="4">
        <v>2.6851154621452658</v>
      </c>
      <c r="CQ9" s="4">
        <v>2.6631539134989755</v>
      </c>
      <c r="CR9" s="4">
        <v>2.6111827860215175</v>
      </c>
      <c r="CS9" s="4">
        <v>2.6011974238623208</v>
      </c>
      <c r="CT9" s="4">
        <v>2.5649481190438963</v>
      </c>
      <c r="CU9" s="4">
        <v>2.5992864246982683</v>
      </c>
      <c r="CV9" s="4">
        <v>2.6111500111603529</v>
      </c>
    </row>
    <row r="10" spans="1:100" x14ac:dyDescent="0.3">
      <c r="A10" s="1">
        <v>2</v>
      </c>
      <c r="B10" s="1">
        <v>10</v>
      </c>
      <c r="C10" s="1" t="s">
        <v>8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102.74499425053641</v>
      </c>
      <c r="AF10" s="4">
        <v>23.735658715942584</v>
      </c>
      <c r="AG10" s="4">
        <v>36.98053881548676</v>
      </c>
      <c r="AH10" s="4">
        <v>36.753415363990769</v>
      </c>
      <c r="AI10" s="4">
        <v>41.437378472506317</v>
      </c>
      <c r="AJ10" s="4">
        <v>25.80467315406116</v>
      </c>
      <c r="AK10" s="4">
        <v>21.895329100847498</v>
      </c>
      <c r="AL10" s="4">
        <v>20.520462302583557</v>
      </c>
      <c r="AM10" s="4">
        <v>15.901313783677212</v>
      </c>
      <c r="AN10" s="4">
        <v>13.989419363152036</v>
      </c>
      <c r="AO10" s="4">
        <v>14.583673540912336</v>
      </c>
      <c r="AP10" s="4">
        <v>14.479820069907728</v>
      </c>
      <c r="AQ10" s="4">
        <v>13.976836063798864</v>
      </c>
      <c r="AR10" s="4">
        <v>15.688174288920026</v>
      </c>
      <c r="AS10" s="4">
        <v>16.150789988200799</v>
      </c>
      <c r="AT10" s="4">
        <v>15.162660849503599</v>
      </c>
      <c r="AU10" s="4">
        <v>12.305496362659833</v>
      </c>
      <c r="AV10" s="4">
        <v>10.873834761159998</v>
      </c>
      <c r="AW10" s="4">
        <v>11.872925436361598</v>
      </c>
      <c r="AX10" s="4">
        <v>11.643495532682875</v>
      </c>
      <c r="AY10" s="4">
        <v>13.045880718944513</v>
      </c>
      <c r="AZ10" s="4">
        <v>12.27521730531101</v>
      </c>
      <c r="BA10" s="4">
        <v>13.499503873875629</v>
      </c>
      <c r="BB10" s="4">
        <v>12.940560452948466</v>
      </c>
      <c r="BC10" s="4">
        <v>11.040595708436404</v>
      </c>
      <c r="BD10" s="4">
        <v>10.321061903284717</v>
      </c>
      <c r="BE10" s="4">
        <v>9.6710557432688429</v>
      </c>
      <c r="BF10" s="4">
        <v>11.24891820034458</v>
      </c>
      <c r="BG10" s="4">
        <v>8.4359338762401759</v>
      </c>
      <c r="BH10" s="4">
        <v>8.2447045923460411</v>
      </c>
      <c r="BI10" s="4">
        <v>8.7185088840643044</v>
      </c>
      <c r="BJ10" s="4">
        <v>9.1482296531808345</v>
      </c>
      <c r="BK10" s="4">
        <v>9.3693902146837047</v>
      </c>
      <c r="BL10" s="4">
        <v>10.422047439281588</v>
      </c>
      <c r="BM10" s="4">
        <v>9.8580224560063066</v>
      </c>
      <c r="BN10" s="4">
        <v>9.4535608445705641</v>
      </c>
      <c r="BO10" s="4">
        <v>8.2179313179180955</v>
      </c>
      <c r="BP10" s="4">
        <v>6.8089882301325568</v>
      </c>
      <c r="BQ10" s="4">
        <v>7.4125345864193619</v>
      </c>
      <c r="BR10" s="4">
        <v>8.7808261299795713</v>
      </c>
      <c r="BS10" s="4">
        <v>8.0705456831319609</v>
      </c>
      <c r="BT10" s="4">
        <v>7.5277318946689959</v>
      </c>
      <c r="BU10" s="4">
        <v>7.5454811831183672</v>
      </c>
      <c r="BV10" s="4">
        <v>8.8913829248398493</v>
      </c>
      <c r="BW10" s="4">
        <v>9.9775660178772867</v>
      </c>
      <c r="BX10" s="4">
        <v>10.951711760580626</v>
      </c>
      <c r="BY10" s="4">
        <v>10.472583476474826</v>
      </c>
      <c r="BZ10" s="4">
        <v>10.091779390176695</v>
      </c>
      <c r="CA10" s="4">
        <v>10.468214116957018</v>
      </c>
      <c r="CB10" s="4">
        <v>13.357279009561926</v>
      </c>
      <c r="CC10" s="4">
        <v>10.423423752534436</v>
      </c>
      <c r="CD10" s="4">
        <v>8.283616556774529</v>
      </c>
      <c r="CE10" s="4">
        <v>6.6444841586592389</v>
      </c>
      <c r="CF10" s="4">
        <v>6.3370318202841407</v>
      </c>
      <c r="CG10" s="4">
        <v>6.0807208813813771</v>
      </c>
      <c r="CH10" s="4">
        <v>6.542134354330849</v>
      </c>
      <c r="CI10" s="4">
        <v>4.9031769126749456</v>
      </c>
      <c r="CJ10" s="4">
        <v>3.9416892731419684</v>
      </c>
      <c r="CK10" s="4">
        <v>4.2007588791743888</v>
      </c>
      <c r="CL10" s="4">
        <v>3.9035726458852551</v>
      </c>
      <c r="CM10" s="4">
        <v>4.0308191852474851</v>
      </c>
      <c r="CN10" s="4">
        <v>3.9020214494418135</v>
      </c>
      <c r="CO10" s="4">
        <v>3.4756205266406521</v>
      </c>
      <c r="CP10" s="4">
        <v>3.811864464900125</v>
      </c>
      <c r="CQ10" s="4">
        <v>3.7722771058707085</v>
      </c>
      <c r="CR10" s="4">
        <v>3.8256117453988132</v>
      </c>
      <c r="CS10" s="4">
        <v>4.1022766865763414</v>
      </c>
      <c r="CT10" s="4">
        <v>4.2143728692238165</v>
      </c>
      <c r="CU10" s="4">
        <v>3.6821711716510093</v>
      </c>
      <c r="CV10" s="4">
        <v>3.488900822436432</v>
      </c>
    </row>
    <row r="11" spans="1:100" x14ac:dyDescent="0.3">
      <c r="A11" s="1">
        <v>2</v>
      </c>
      <c r="B11" s="1">
        <v>5</v>
      </c>
      <c r="C11" s="1" t="s">
        <v>9</v>
      </c>
      <c r="D11" s="4">
        <v>11.754081956660372</v>
      </c>
      <c r="E11" s="4">
        <v>11.148268605693303</v>
      </c>
      <c r="F11" s="4">
        <v>11.267565112276511</v>
      </c>
      <c r="G11" s="4">
        <v>11.502328590648496</v>
      </c>
      <c r="H11" s="4">
        <v>11.282089441982194</v>
      </c>
      <c r="I11" s="4">
        <v>11.010894218237201</v>
      </c>
      <c r="J11" s="4">
        <v>10.927800445505559</v>
      </c>
      <c r="K11" s="4">
        <v>11.007063143493756</v>
      </c>
      <c r="L11" s="4">
        <v>10.589401333596255</v>
      </c>
      <c r="M11" s="4">
        <v>10.982296171969814</v>
      </c>
      <c r="N11" s="4">
        <v>11.049148600005635</v>
      </c>
      <c r="O11" s="4">
        <v>10.969218171777939</v>
      </c>
      <c r="P11" s="4">
        <v>10.38949019600847</v>
      </c>
      <c r="Q11" s="4">
        <v>11.0336150273322</v>
      </c>
      <c r="R11" s="4">
        <v>11.238865324543324</v>
      </c>
      <c r="S11" s="4">
        <v>11.156311066555315</v>
      </c>
      <c r="T11" s="4">
        <v>11.650393115837634</v>
      </c>
      <c r="U11" s="4">
        <v>11.587399068998264</v>
      </c>
      <c r="V11" s="4">
        <v>11.966838459402494</v>
      </c>
      <c r="W11" s="4">
        <v>10.928442394178438</v>
      </c>
      <c r="X11" s="4">
        <v>10.845370743562805</v>
      </c>
      <c r="Y11" s="4">
        <v>10.715031018896871</v>
      </c>
      <c r="Z11" s="4">
        <v>10.88903814462491</v>
      </c>
      <c r="AA11" s="4">
        <v>10.795608141246511</v>
      </c>
      <c r="AB11" s="4">
        <v>10.256900808862184</v>
      </c>
      <c r="AC11" s="4">
        <v>10.197921910887557</v>
      </c>
      <c r="AD11" s="4">
        <v>9.842271658990029</v>
      </c>
      <c r="AE11" s="4">
        <v>10.241129150234958</v>
      </c>
      <c r="AF11" s="4">
        <v>10.14848260368068</v>
      </c>
      <c r="AG11" s="4">
        <v>10.532706725302386</v>
      </c>
      <c r="AH11" s="4">
        <v>10.010371753007332</v>
      </c>
      <c r="AI11" s="4">
        <v>10.016650318544567</v>
      </c>
      <c r="AJ11" s="4">
        <v>9.9530456911183975</v>
      </c>
      <c r="AK11" s="4">
        <v>10.131221494643853</v>
      </c>
      <c r="AL11" s="4">
        <v>9.6191592428927883</v>
      </c>
      <c r="AM11" s="4">
        <v>9.1901589585172161</v>
      </c>
      <c r="AN11" s="4">
        <v>9.9077975464652113</v>
      </c>
      <c r="AO11" s="4">
        <v>10.387776381087292</v>
      </c>
      <c r="AP11" s="4">
        <v>9.6588907566552535</v>
      </c>
      <c r="AQ11" s="4">
        <v>8.9635343992531578</v>
      </c>
      <c r="AR11" s="4">
        <v>9.3031607379308792</v>
      </c>
      <c r="AS11" s="4">
        <v>14.610371580692819</v>
      </c>
      <c r="AT11" s="4">
        <v>14.071471019760518</v>
      </c>
      <c r="AU11" s="4">
        <v>13.619951768296175</v>
      </c>
      <c r="AV11" s="4">
        <v>13.735610009471664</v>
      </c>
      <c r="AW11" s="4">
        <v>13.022190884238348</v>
      </c>
      <c r="AX11" s="4">
        <v>12.356637578530865</v>
      </c>
      <c r="AY11" s="4">
        <v>11.34758035216085</v>
      </c>
      <c r="AZ11" s="4">
        <v>10.587080464027334</v>
      </c>
      <c r="BA11" s="4">
        <v>9.755902275111028</v>
      </c>
      <c r="BB11" s="4">
        <v>10.532025824637014</v>
      </c>
      <c r="BC11" s="4">
        <v>9.7190289395458276</v>
      </c>
      <c r="BD11" s="4">
        <v>8.760237107823091</v>
      </c>
      <c r="BE11" s="4">
        <v>7.0171836415256026</v>
      </c>
      <c r="BF11" s="4">
        <v>7.1070334304098477</v>
      </c>
      <c r="BG11" s="4">
        <v>6.4576568669859018</v>
      </c>
      <c r="BH11" s="4">
        <v>6.8161162081596922</v>
      </c>
      <c r="BI11" s="4">
        <v>6.7087550515108525</v>
      </c>
      <c r="BJ11" s="4">
        <v>6.8193215292222717</v>
      </c>
      <c r="BK11" s="4">
        <v>6.3050677141342435</v>
      </c>
      <c r="BL11" s="4">
        <v>7.578371374531601</v>
      </c>
      <c r="BM11" s="4">
        <v>7.7216602298788173</v>
      </c>
      <c r="BN11" s="4">
        <v>7.8632475702244253</v>
      </c>
      <c r="BO11" s="4">
        <v>8.0078305158238248</v>
      </c>
      <c r="BP11" s="4">
        <v>7.714357370547301</v>
      </c>
      <c r="BQ11" s="4">
        <v>8.3995918990005354</v>
      </c>
      <c r="BR11" s="4">
        <v>8.5682130570809552</v>
      </c>
      <c r="BS11" s="4">
        <v>8.8236966575370754</v>
      </c>
      <c r="BT11" s="4">
        <v>8.4090136118271062</v>
      </c>
      <c r="BU11" s="4">
        <v>8.3498539380721866</v>
      </c>
      <c r="BV11" s="4">
        <v>8.7226283981782888</v>
      </c>
      <c r="BW11" s="4">
        <v>8.0084799643482221</v>
      </c>
      <c r="BX11" s="4">
        <v>6.9702471125561827</v>
      </c>
      <c r="BY11" s="4">
        <v>7.2997155431445595</v>
      </c>
      <c r="BZ11" s="4">
        <v>8.4145521931259353</v>
      </c>
      <c r="CA11" s="4">
        <v>8.0935035738946706</v>
      </c>
      <c r="CB11" s="4">
        <v>7.8974495411567789</v>
      </c>
      <c r="CC11" s="4">
        <v>6.8867702988462831</v>
      </c>
      <c r="CD11" s="4">
        <v>6.4163521885137156</v>
      </c>
      <c r="CE11" s="4">
        <v>5.9175198517720924</v>
      </c>
      <c r="CF11" s="4">
        <v>5.0382549867553239</v>
      </c>
      <c r="CG11" s="4">
        <v>5.4920624336923707</v>
      </c>
      <c r="CH11" s="4">
        <v>5.0840901851348379</v>
      </c>
      <c r="CI11" s="4">
        <v>4.9146503183873769</v>
      </c>
      <c r="CJ11" s="4">
        <v>5.1145602256855387</v>
      </c>
      <c r="CK11" s="4">
        <v>5.0953249065365247</v>
      </c>
      <c r="CL11" s="4">
        <v>5.1556253989216723</v>
      </c>
      <c r="CM11" s="4">
        <v>5.3632659880143558</v>
      </c>
      <c r="CN11" s="4">
        <v>5.0253621684227072</v>
      </c>
      <c r="CO11" s="4">
        <v>5.1260541500954551</v>
      </c>
      <c r="CP11" s="4">
        <v>5.018084645396951</v>
      </c>
      <c r="CQ11" s="4">
        <v>5.2589255839651585</v>
      </c>
      <c r="CR11" s="4">
        <v>5.7679856672582197</v>
      </c>
      <c r="CS11" s="4">
        <v>5.936678545621489</v>
      </c>
      <c r="CT11" s="4">
        <v>6.6298531870037118</v>
      </c>
      <c r="CU11" s="4">
        <v>6.8833720950918069</v>
      </c>
      <c r="CV11" s="4">
        <v>6.7241641649504924</v>
      </c>
    </row>
    <row r="12" spans="1:100" x14ac:dyDescent="0.3">
      <c r="A12" s="1">
        <v>2</v>
      </c>
      <c r="B12" s="1">
        <v>2</v>
      </c>
      <c r="C12" s="1" t="s">
        <v>10</v>
      </c>
      <c r="D12" s="4">
        <v>6.2788975562305342</v>
      </c>
      <c r="E12" s="4">
        <v>6.3905122216517229</v>
      </c>
      <c r="F12" s="4">
        <v>6.5204889399158468</v>
      </c>
      <c r="G12" s="4">
        <v>6.369816481775489</v>
      </c>
      <c r="H12" s="4">
        <v>6.2572107696538541</v>
      </c>
      <c r="I12" s="4">
        <v>6.2473633920680021</v>
      </c>
      <c r="J12" s="4">
        <v>6.245047128178463</v>
      </c>
      <c r="K12" s="4">
        <v>6.2110725591389802</v>
      </c>
      <c r="L12" s="4">
        <v>6.1469603210787138</v>
      </c>
      <c r="M12" s="4">
        <v>6.2129026982939646</v>
      </c>
      <c r="N12" s="4">
        <v>6.1848692630906701</v>
      </c>
      <c r="O12" s="4">
        <v>6.1601036382099306</v>
      </c>
      <c r="P12" s="4">
        <v>6.0991554310533411</v>
      </c>
      <c r="Q12" s="4">
        <v>6.2569945330838763</v>
      </c>
      <c r="R12" s="4">
        <v>6.0961034063077006</v>
      </c>
      <c r="S12" s="4">
        <v>5.9752611125268844</v>
      </c>
      <c r="T12" s="4">
        <v>5.9465047184473345</v>
      </c>
      <c r="U12" s="4">
        <v>5.785852708392925</v>
      </c>
      <c r="V12" s="4">
        <v>5.7659468403430401</v>
      </c>
      <c r="W12" s="4">
        <v>5.6430786937003949</v>
      </c>
      <c r="X12" s="4">
        <v>5.49797260064694</v>
      </c>
      <c r="Y12" s="4">
        <v>5.4659825440803562</v>
      </c>
      <c r="Z12" s="4">
        <v>5.4496026579154444</v>
      </c>
      <c r="AA12" s="4">
        <v>5.3625944544944222</v>
      </c>
      <c r="AB12" s="4">
        <v>5.3163475887035991</v>
      </c>
      <c r="AC12" s="4">
        <v>5.3120898898374289</v>
      </c>
      <c r="AD12" s="4">
        <v>5.3621993080093908</v>
      </c>
      <c r="AE12" s="4">
        <v>5.25448681277547</v>
      </c>
      <c r="AF12" s="4">
        <v>5.1932365644996539</v>
      </c>
      <c r="AG12" s="4">
        <v>5.2075113627031318</v>
      </c>
      <c r="AH12" s="4">
        <v>5.1129838549340532</v>
      </c>
      <c r="AI12" s="4">
        <v>5.1304449876266141</v>
      </c>
      <c r="AJ12" s="4">
        <v>5.1129651555076148</v>
      </c>
      <c r="AK12" s="4">
        <v>5.1140995553680204</v>
      </c>
      <c r="AL12" s="4">
        <v>5.1115056800560392</v>
      </c>
      <c r="AM12" s="4">
        <v>5.1177365256849292</v>
      </c>
      <c r="AN12" s="4">
        <v>5.0878973299604846</v>
      </c>
      <c r="AO12" s="4">
        <v>5.044381364955548</v>
      </c>
      <c r="AP12" s="4">
        <v>5.0361089241515842</v>
      </c>
      <c r="AQ12" s="4">
        <v>5.0303604370229964</v>
      </c>
      <c r="AR12" s="4">
        <v>4.9853247428277827</v>
      </c>
      <c r="AS12" s="4">
        <v>4.9922790323100497</v>
      </c>
      <c r="AT12" s="4">
        <v>4.9374410747035968</v>
      </c>
      <c r="AU12" s="4">
        <v>4.9413034278524721</v>
      </c>
      <c r="AV12" s="4">
        <v>4.9476328239018734</v>
      </c>
      <c r="AW12" s="4">
        <v>4.8740848693126377</v>
      </c>
      <c r="AX12" s="4">
        <v>4.8035604108542973</v>
      </c>
      <c r="AY12" s="4">
        <v>4.8215898950714369</v>
      </c>
      <c r="AZ12" s="4">
        <v>4.8793738281902188</v>
      </c>
      <c r="BA12" s="4">
        <v>4.8506153513633894</v>
      </c>
      <c r="BB12" s="4">
        <v>4.8158378179589185</v>
      </c>
      <c r="BC12" s="4">
        <v>4.8737681790135126</v>
      </c>
      <c r="BD12" s="4">
        <v>4.8822848516932194</v>
      </c>
      <c r="BE12" s="4">
        <v>4.8531806838504599</v>
      </c>
      <c r="BF12" s="4">
        <v>4.8086870748361195</v>
      </c>
      <c r="BG12" s="4">
        <v>4.7459119345248597</v>
      </c>
      <c r="BH12" s="4">
        <v>4.6867624436370718</v>
      </c>
      <c r="BI12" s="4">
        <v>4.7395271507798453</v>
      </c>
      <c r="BJ12" s="4">
        <v>4.7533045827383829</v>
      </c>
      <c r="BK12" s="4">
        <v>4.7502495339552988</v>
      </c>
      <c r="BL12" s="4">
        <v>4.7213603066285925</v>
      </c>
      <c r="BM12" s="4">
        <v>4.7453070675800557</v>
      </c>
      <c r="BN12" s="4">
        <v>4.7196029825112618</v>
      </c>
      <c r="BO12" s="4">
        <v>4.7839550739745169</v>
      </c>
      <c r="BP12" s="4">
        <v>4.739329212177207</v>
      </c>
      <c r="BQ12" s="4">
        <v>4.7139260737307218</v>
      </c>
      <c r="BR12" s="4">
        <v>4.8069099513199172</v>
      </c>
      <c r="BS12" s="4">
        <v>4.7790341694264988</v>
      </c>
      <c r="BT12" s="4">
        <v>4.769248112170458</v>
      </c>
      <c r="BU12" s="4">
        <v>4.7173933227213807</v>
      </c>
      <c r="BV12" s="4">
        <v>4.6542712781526969</v>
      </c>
      <c r="BW12" s="4">
        <v>4.6339188413535837</v>
      </c>
      <c r="BX12" s="4">
        <v>4.5903050705253454</v>
      </c>
      <c r="BY12" s="4">
        <v>4.5547859909928761</v>
      </c>
      <c r="BZ12" s="4">
        <v>4.5649383425141341</v>
      </c>
      <c r="CA12" s="4">
        <v>4.5001918827433398</v>
      </c>
      <c r="CB12" s="4">
        <v>4.4064067392259831</v>
      </c>
      <c r="CC12" s="4">
        <v>4.3350688949920126</v>
      </c>
      <c r="CD12" s="4">
        <v>4.1939701333677917</v>
      </c>
      <c r="CE12" s="4">
        <v>4.2169839778218181</v>
      </c>
      <c r="CF12" s="4">
        <v>4.2030139348832156</v>
      </c>
      <c r="CG12" s="4">
        <v>4.101349394079266</v>
      </c>
      <c r="CH12" s="4">
        <v>4.0626688724979276</v>
      </c>
      <c r="CI12" s="4">
        <v>4.019879554681312</v>
      </c>
      <c r="CJ12" s="4">
        <v>3.9858138654331592</v>
      </c>
      <c r="CK12" s="4">
        <v>3.955774906591595</v>
      </c>
      <c r="CL12" s="4">
        <v>3.8848800955065164</v>
      </c>
      <c r="CM12" s="4">
        <v>3.8965615366589228</v>
      </c>
      <c r="CN12" s="4">
        <v>3.8752192872009519</v>
      </c>
      <c r="CO12" s="4">
        <v>3.8298586468546323</v>
      </c>
      <c r="CP12" s="4">
        <v>3.9496755047034244</v>
      </c>
      <c r="CQ12" s="4">
        <v>3.9094045897537373</v>
      </c>
      <c r="CR12" s="4">
        <v>3.8806556305052218</v>
      </c>
      <c r="CS12" s="4">
        <v>3.8961786994011911</v>
      </c>
      <c r="CT12" s="4">
        <v>3.874050473283138</v>
      </c>
      <c r="CU12" s="4">
        <v>3.8573481512100605</v>
      </c>
      <c r="CV12" s="4">
        <v>3.8107566600794369</v>
      </c>
    </row>
    <row r="13" spans="1:100" x14ac:dyDescent="0.3">
      <c r="A13" s="1">
        <v>2</v>
      </c>
      <c r="B13" s="1">
        <v>4</v>
      </c>
      <c r="C13" s="1" t="s">
        <v>11</v>
      </c>
      <c r="D13" s="4">
        <v>3.7834555661842946</v>
      </c>
      <c r="E13" s="4">
        <v>3.1453459053009682</v>
      </c>
      <c r="F13" s="4">
        <v>3.2016824140890958</v>
      </c>
      <c r="G13" s="4">
        <v>3.1857495533170459</v>
      </c>
      <c r="H13" s="4">
        <v>3.2180956632431457</v>
      </c>
      <c r="I13" s="4">
        <v>3.1645457927212268</v>
      </c>
      <c r="J13" s="4">
        <v>3.2054143754553128</v>
      </c>
      <c r="K13" s="4">
        <v>3.2593473781828317</v>
      </c>
      <c r="L13" s="4">
        <v>3.2687607666965111</v>
      </c>
      <c r="M13" s="4">
        <v>3.2407746894559635</v>
      </c>
      <c r="N13" s="4">
        <v>3.2433830310391922</v>
      </c>
      <c r="O13" s="4">
        <v>3.2564582065136038</v>
      </c>
      <c r="P13" s="4">
        <v>3.2425487637345936</v>
      </c>
      <c r="Q13" s="4">
        <v>3.3040476739771347</v>
      </c>
      <c r="R13" s="4">
        <v>3.3292267066373107</v>
      </c>
      <c r="S13" s="4">
        <v>3.2869169947649137</v>
      </c>
      <c r="T13" s="4">
        <v>3.2585645469987345</v>
      </c>
      <c r="U13" s="4">
        <v>3.2339909428040223</v>
      </c>
      <c r="V13" s="4">
        <v>3.2150866229597113</v>
      </c>
      <c r="W13" s="4">
        <v>3.2202312042782317</v>
      </c>
      <c r="X13" s="4">
        <v>3.201130960829464</v>
      </c>
      <c r="Y13" s="4">
        <v>3.2160185913186932</v>
      </c>
      <c r="Z13" s="4">
        <v>3.2101341968403063</v>
      </c>
      <c r="AA13" s="4">
        <v>3.0678214117423441</v>
      </c>
      <c r="AB13" s="4">
        <v>3.0518748859302955</v>
      </c>
      <c r="AC13" s="4">
        <v>3.0778694082504732</v>
      </c>
      <c r="AD13" s="4">
        <v>3.0790123078488874</v>
      </c>
      <c r="AE13" s="4">
        <v>3.0453138363424932</v>
      </c>
      <c r="AF13" s="4">
        <v>3.0512617880839934</v>
      </c>
      <c r="AG13" s="4">
        <v>3.0388875647375002</v>
      </c>
      <c r="AH13" s="4">
        <v>2.9925842295852516</v>
      </c>
      <c r="AI13" s="4">
        <v>3.0161089825068093</v>
      </c>
      <c r="AJ13" s="4">
        <v>3.0119218910241896</v>
      </c>
      <c r="AK13" s="4">
        <v>3.0052947226873443</v>
      </c>
      <c r="AL13" s="4">
        <v>2.9947840785257331</v>
      </c>
      <c r="AM13" s="4">
        <v>2.976335582031755</v>
      </c>
      <c r="AN13" s="4">
        <v>2.8839874221101716</v>
      </c>
      <c r="AO13" s="4">
        <v>2.9135800401695167</v>
      </c>
      <c r="AP13" s="4">
        <v>3.0262960680165651</v>
      </c>
      <c r="AQ13" s="4">
        <v>2.8735057301193159</v>
      </c>
      <c r="AR13" s="4">
        <v>2.8548210416194983</v>
      </c>
      <c r="AS13" s="4">
        <v>2.8360286349832262</v>
      </c>
      <c r="AT13" s="4">
        <v>2.8238623816404362</v>
      </c>
      <c r="AU13" s="4">
        <v>2.8392548218096252</v>
      </c>
      <c r="AV13" s="4">
        <v>2.8633309015048138</v>
      </c>
      <c r="AW13" s="4">
        <v>2.8849644771554988</v>
      </c>
      <c r="AX13" s="4">
        <v>2.8799342201429061</v>
      </c>
      <c r="AY13" s="4">
        <v>2.8502420483117894</v>
      </c>
      <c r="AZ13" s="4">
        <v>2.9319753203703418</v>
      </c>
      <c r="BA13" s="4">
        <v>3.0028246075913296</v>
      </c>
      <c r="BB13" s="4">
        <v>2.8319210479515431</v>
      </c>
      <c r="BC13" s="4">
        <v>3.025707042826649</v>
      </c>
      <c r="BD13" s="4">
        <v>3.0564840378388713</v>
      </c>
      <c r="BE13" s="4">
        <v>3.0523780024799136</v>
      </c>
      <c r="BF13" s="4">
        <v>3.0751791762834824</v>
      </c>
      <c r="BG13" s="4">
        <v>2.9853203683333622</v>
      </c>
      <c r="BH13" s="4">
        <v>2.9412050994424543</v>
      </c>
      <c r="BI13" s="4">
        <v>2.9576924282547274</v>
      </c>
      <c r="BJ13" s="4">
        <v>2.9531275251032922</v>
      </c>
      <c r="BK13" s="4">
        <v>2.9277035865060537</v>
      </c>
      <c r="BL13" s="4">
        <v>2.8177091587971255</v>
      </c>
      <c r="BM13" s="4">
        <v>2.8914232461737681</v>
      </c>
      <c r="BN13" s="4">
        <v>2.930508929154894</v>
      </c>
      <c r="BO13" s="4">
        <v>2.9023119311728292</v>
      </c>
      <c r="BP13" s="4">
        <v>2.9533995867397818</v>
      </c>
      <c r="BQ13" s="4">
        <v>2.8993687492061531</v>
      </c>
      <c r="BR13" s="4">
        <v>2.8498298412153455</v>
      </c>
      <c r="BS13" s="4">
        <v>2.9096031340091306</v>
      </c>
      <c r="BT13" s="4">
        <v>2.9035114928873895</v>
      </c>
      <c r="BU13" s="4">
        <v>2.7286126755627045</v>
      </c>
      <c r="BV13" s="4">
        <v>2.7383437227709488</v>
      </c>
      <c r="BW13" s="4">
        <v>2.7504443808096948</v>
      </c>
      <c r="BX13" s="4">
        <v>2.7425301582772632</v>
      </c>
      <c r="BY13" s="4">
        <v>2.7905285374515545</v>
      </c>
      <c r="BZ13" s="4">
        <v>2.7918880494750775</v>
      </c>
      <c r="CA13" s="4">
        <v>2.7578882516256891</v>
      </c>
      <c r="CB13" s="4">
        <v>2.7840540161338079</v>
      </c>
      <c r="CC13" s="4">
        <v>2.767405691067407</v>
      </c>
      <c r="CD13" s="4">
        <v>2.7333482083489198</v>
      </c>
      <c r="CE13" s="4">
        <v>2.774432343793082</v>
      </c>
      <c r="CF13" s="4">
        <v>2.7833723265237276</v>
      </c>
      <c r="CG13" s="4">
        <v>2.720782405861327</v>
      </c>
      <c r="CH13" s="4">
        <v>2.7025522814199823</v>
      </c>
      <c r="CI13" s="4">
        <v>2.7007564018326997</v>
      </c>
      <c r="CJ13" s="4">
        <v>2.724055221778209</v>
      </c>
      <c r="CK13" s="4">
        <v>2.7372535360330534</v>
      </c>
      <c r="CL13" s="4">
        <v>2.8016559567721764</v>
      </c>
      <c r="CM13" s="4">
        <v>2.672080375730284</v>
      </c>
      <c r="CN13" s="4">
        <v>2.7058928243438989</v>
      </c>
      <c r="CO13" s="4">
        <v>2.6921148585025172</v>
      </c>
      <c r="CP13" s="4">
        <v>2.6695107567599781</v>
      </c>
      <c r="CQ13" s="4">
        <v>2.7053712805692518</v>
      </c>
      <c r="CR13" s="4">
        <v>2.6549586954145785</v>
      </c>
      <c r="CS13" s="4">
        <v>2.666815870121316</v>
      </c>
      <c r="CT13" s="4">
        <v>2.7229657350941205</v>
      </c>
      <c r="CU13" s="4">
        <v>2.6831586905872609</v>
      </c>
      <c r="CV13" s="4">
        <v>2.7280650006193259</v>
      </c>
    </row>
    <row r="14" spans="1:100" x14ac:dyDescent="0.3">
      <c r="A14" s="1">
        <v>2</v>
      </c>
      <c r="B14" s="1">
        <v>1</v>
      </c>
      <c r="C14" s="1" t="s">
        <v>12</v>
      </c>
      <c r="D14" s="4">
        <v>5.691998849003558</v>
      </c>
      <c r="E14" s="4">
        <v>4.5217151664647313</v>
      </c>
      <c r="F14" s="4">
        <v>4.5811544335731629</v>
      </c>
      <c r="G14" s="4">
        <v>4.5645697529078886</v>
      </c>
      <c r="H14" s="4">
        <v>4.5954066010230292</v>
      </c>
      <c r="I14" s="4">
        <v>4.490063475745588</v>
      </c>
      <c r="J14" s="4">
        <v>4.4589695814544523</v>
      </c>
      <c r="K14" s="4">
        <v>4.5634659043306867</v>
      </c>
      <c r="L14" s="4">
        <v>4.6025229436940513</v>
      </c>
      <c r="M14" s="4">
        <v>4.5579314084573097</v>
      </c>
      <c r="N14" s="4">
        <v>4.6695292390810375</v>
      </c>
      <c r="O14" s="4">
        <v>4.6131336009953978</v>
      </c>
      <c r="P14" s="4">
        <v>4.6396874788395106</v>
      </c>
      <c r="Q14" s="4">
        <v>4.6442635996565391</v>
      </c>
      <c r="R14" s="4">
        <v>4.6618198948128384</v>
      </c>
      <c r="S14" s="4">
        <v>4.6954291759443318</v>
      </c>
      <c r="T14" s="4">
        <v>4.7465720436509713</v>
      </c>
      <c r="U14" s="4">
        <v>4.6843186477421739</v>
      </c>
      <c r="V14" s="4">
        <v>4.7226822918271001</v>
      </c>
      <c r="W14" s="4">
        <v>4.645739220297104</v>
      </c>
      <c r="X14" s="4">
        <v>4.5942954097279998</v>
      </c>
      <c r="Y14" s="4">
        <v>4.5716172944079352</v>
      </c>
      <c r="Z14" s="4">
        <v>4.4654122890654309</v>
      </c>
      <c r="AA14" s="4">
        <v>4.4307633240831654</v>
      </c>
      <c r="AB14" s="4">
        <v>4.4251069142332797</v>
      </c>
      <c r="AC14" s="4">
        <v>4.3489165787285478</v>
      </c>
      <c r="AD14" s="4">
        <v>4.3250243947238181</v>
      </c>
      <c r="AE14" s="4">
        <v>4.3965961713742052</v>
      </c>
      <c r="AF14" s="4">
        <v>4.3142673771641844</v>
      </c>
      <c r="AG14" s="4">
        <v>4.3335530218252778</v>
      </c>
      <c r="AH14" s="4">
        <v>4.2324833890074967</v>
      </c>
      <c r="AI14" s="4">
        <v>4.2001628028934022</v>
      </c>
      <c r="AJ14" s="4">
        <v>4.1722986945972647</v>
      </c>
      <c r="AK14" s="4">
        <v>4.1662420406001051</v>
      </c>
      <c r="AL14" s="4">
        <v>4.1113974259119308</v>
      </c>
      <c r="AM14" s="4">
        <v>4.1158528220802832</v>
      </c>
      <c r="AN14" s="4">
        <v>4.073031111765669</v>
      </c>
      <c r="AO14" s="4">
        <v>4.0393408209062454</v>
      </c>
      <c r="AP14" s="4">
        <v>4.0433654377593129</v>
      </c>
      <c r="AQ14" s="4">
        <v>3.9890420453823081</v>
      </c>
      <c r="AR14" s="4">
        <v>3.9392761184252811</v>
      </c>
      <c r="AS14" s="4">
        <v>3.9082929394622443</v>
      </c>
      <c r="AT14" s="4">
        <v>3.9571207934424653</v>
      </c>
      <c r="AU14" s="4">
        <v>3.9625263047645873</v>
      </c>
      <c r="AV14" s="4">
        <v>3.8100776625286508</v>
      </c>
      <c r="AW14" s="4">
        <v>3.8102799245780359</v>
      </c>
      <c r="AX14" s="4">
        <v>3.8171519298265064</v>
      </c>
      <c r="AY14" s="4">
        <v>3.7854747098777906</v>
      </c>
      <c r="AZ14" s="4">
        <v>3.8612666022639068</v>
      </c>
      <c r="BA14" s="4">
        <v>3.7830936527628642</v>
      </c>
      <c r="BB14" s="4">
        <v>3.7926313925455757</v>
      </c>
      <c r="BC14" s="4">
        <v>3.7919091515953025</v>
      </c>
      <c r="BD14" s="4">
        <v>3.791551806115772</v>
      </c>
      <c r="BE14" s="4">
        <v>3.8081329158944599</v>
      </c>
      <c r="BF14" s="4">
        <v>3.8413749574893146</v>
      </c>
      <c r="BG14" s="4">
        <v>3.8156911989570421</v>
      </c>
      <c r="BH14" s="4">
        <v>3.8260364711768733</v>
      </c>
      <c r="BI14" s="4">
        <v>3.809508433502891</v>
      </c>
      <c r="BJ14" s="4">
        <v>3.8555223774399963</v>
      </c>
      <c r="BK14" s="4">
        <v>3.7871020086707308</v>
      </c>
      <c r="BL14" s="4">
        <v>3.7517914076832373</v>
      </c>
      <c r="BM14" s="4">
        <v>3.7799638097330646</v>
      </c>
      <c r="BN14" s="4">
        <v>3.7614732137310334</v>
      </c>
      <c r="BO14" s="4">
        <v>3.8826589230123707</v>
      </c>
      <c r="BP14" s="4">
        <v>3.8319882990110661</v>
      </c>
      <c r="BQ14" s="4">
        <v>3.8415113442562125</v>
      </c>
      <c r="BR14" s="4">
        <v>3.9159772424945292</v>
      </c>
      <c r="BS14" s="4">
        <v>3.8421501251428745</v>
      </c>
      <c r="BT14" s="4">
        <v>3.873542437115185</v>
      </c>
      <c r="BU14" s="4">
        <v>3.868090770748609</v>
      </c>
      <c r="BV14" s="4">
        <v>3.8188625924356505</v>
      </c>
      <c r="BW14" s="4">
        <v>3.7676769424969816</v>
      </c>
      <c r="BX14" s="4">
        <v>3.7048411445923675</v>
      </c>
      <c r="BY14" s="4">
        <v>3.7263710441240572</v>
      </c>
      <c r="BZ14" s="4">
        <v>3.7083883548310181</v>
      </c>
      <c r="CA14" s="4">
        <v>3.685229952502219</v>
      </c>
      <c r="CB14" s="4">
        <v>3.6591659383300756</v>
      </c>
      <c r="CC14" s="4">
        <v>3.6065531884831463</v>
      </c>
      <c r="CD14" s="4">
        <v>3.6305722671727452</v>
      </c>
      <c r="CE14" s="4">
        <v>3.6545390621638689</v>
      </c>
      <c r="CF14" s="4">
        <v>3.62578754753343</v>
      </c>
      <c r="CG14" s="4">
        <v>3.6373193799007679</v>
      </c>
      <c r="CH14" s="4">
        <v>3.5804913582734827</v>
      </c>
      <c r="CI14" s="4">
        <v>3.594742699826718</v>
      </c>
      <c r="CJ14" s="4">
        <v>3.5362796380367532</v>
      </c>
      <c r="CK14" s="4">
        <v>3.6906270373647527</v>
      </c>
      <c r="CL14" s="4">
        <v>3.7580148450051682</v>
      </c>
      <c r="CM14" s="4">
        <v>3.6937621122560222</v>
      </c>
      <c r="CN14" s="4">
        <v>3.7358282139131762</v>
      </c>
      <c r="CO14" s="4">
        <v>3.6944405993553135</v>
      </c>
      <c r="CP14" s="4">
        <v>3.7470898910636716</v>
      </c>
      <c r="CQ14" s="4">
        <v>3.6882443593795133</v>
      </c>
      <c r="CR14" s="4">
        <v>3.6593740798361565</v>
      </c>
      <c r="CS14" s="4">
        <v>3.6827322079796332</v>
      </c>
      <c r="CT14" s="4">
        <v>3.5840260947846536</v>
      </c>
      <c r="CU14" s="4">
        <v>3.5612438000123876</v>
      </c>
      <c r="CV14" s="4">
        <v>3.573789587549471</v>
      </c>
    </row>
    <row r="15" spans="1:100" x14ac:dyDescent="0.3">
      <c r="A15" s="1">
        <v>2</v>
      </c>
      <c r="B15" s="1">
        <v>3</v>
      </c>
      <c r="C15" s="1" t="s">
        <v>13</v>
      </c>
      <c r="D15" s="4">
        <v>4.6130513021834112</v>
      </c>
      <c r="E15" s="4">
        <v>3.9884205875788807</v>
      </c>
      <c r="F15" s="4">
        <v>4.0388947957660983</v>
      </c>
      <c r="G15" s="4">
        <v>4.1132755310988776</v>
      </c>
      <c r="H15" s="4">
        <v>4.1303989625162121</v>
      </c>
      <c r="I15" s="4">
        <v>4.0675592321282457</v>
      </c>
      <c r="J15" s="4">
        <v>4.0507300834531428</v>
      </c>
      <c r="K15" s="4">
        <v>4.0056081436629931</v>
      </c>
      <c r="L15" s="4">
        <v>3.9899527831466677</v>
      </c>
      <c r="M15" s="4">
        <v>4.0927370308605537</v>
      </c>
      <c r="N15" s="4">
        <v>4.1141913075193601</v>
      </c>
      <c r="O15" s="4">
        <v>4.131096376752196</v>
      </c>
      <c r="P15" s="4">
        <v>4.0816339311573344</v>
      </c>
      <c r="Q15" s="4">
        <v>4.0589722473405097</v>
      </c>
      <c r="R15" s="4">
        <v>4.0081716427739096</v>
      </c>
      <c r="S15" s="4">
        <v>4.0093507764870813</v>
      </c>
      <c r="T15" s="4">
        <v>3.9072827064972233</v>
      </c>
      <c r="U15" s="4">
        <v>3.9274459501503052</v>
      </c>
      <c r="V15" s="4">
        <v>3.862188542135593</v>
      </c>
      <c r="W15" s="4">
        <v>3.8324211633784091</v>
      </c>
      <c r="X15" s="4">
        <v>3.7495699783043714</v>
      </c>
      <c r="Y15" s="4">
        <v>3.774180226172783</v>
      </c>
      <c r="Z15" s="4">
        <v>3.8011584348386309</v>
      </c>
      <c r="AA15" s="4">
        <v>3.66571858393496</v>
      </c>
      <c r="AB15" s="4">
        <v>3.6664142685462489</v>
      </c>
      <c r="AC15" s="4">
        <v>3.6055489485437344</v>
      </c>
      <c r="AD15" s="4">
        <v>3.6232722899620864</v>
      </c>
      <c r="AE15" s="4">
        <v>3.5106965629913098</v>
      </c>
      <c r="AF15" s="4">
        <v>3.4786144160965695</v>
      </c>
      <c r="AG15" s="4">
        <v>3.4945562942619803</v>
      </c>
      <c r="AH15" s="4">
        <v>3.5135062503155803</v>
      </c>
      <c r="AI15" s="4">
        <v>3.4604035089562899</v>
      </c>
      <c r="AJ15" s="4">
        <v>3.4235674032455421</v>
      </c>
      <c r="AK15" s="4">
        <v>3.3603822904940581</v>
      </c>
      <c r="AL15" s="4">
        <v>3.4036572485949281</v>
      </c>
      <c r="AM15" s="4">
        <v>3.3796404463183745</v>
      </c>
      <c r="AN15" s="4">
        <v>3.2962037017652115</v>
      </c>
      <c r="AO15" s="4">
        <v>3.2108686159598907</v>
      </c>
      <c r="AP15" s="4">
        <v>3.2970730339125476</v>
      </c>
      <c r="AQ15" s="4">
        <v>3.2896874933291684</v>
      </c>
      <c r="AR15" s="4">
        <v>3.213964697792481</v>
      </c>
      <c r="AS15" s="4">
        <v>3.163113214052399</v>
      </c>
      <c r="AT15" s="4">
        <v>3.1883706743117619</v>
      </c>
      <c r="AU15" s="4">
        <v>3.1113488155529208</v>
      </c>
      <c r="AV15" s="4">
        <v>3.1220931410307355</v>
      </c>
      <c r="AW15" s="4">
        <v>3.0901409494488377</v>
      </c>
      <c r="AX15" s="4">
        <v>3.1256814381870468</v>
      </c>
      <c r="AY15" s="4">
        <v>3.092343148805325</v>
      </c>
      <c r="AZ15" s="4">
        <v>3.110171096682413</v>
      </c>
      <c r="BA15" s="4">
        <v>3.0777458390876955</v>
      </c>
      <c r="BB15" s="4">
        <v>3.1157918632521167</v>
      </c>
      <c r="BC15" s="4">
        <v>3.2272630841595285</v>
      </c>
      <c r="BD15" s="4">
        <v>3.1986533021840331</v>
      </c>
      <c r="BE15" s="4">
        <v>3.2131829193667834</v>
      </c>
      <c r="BF15" s="4">
        <v>3.1979546955099787</v>
      </c>
      <c r="BG15" s="4">
        <v>3.1033269564373951</v>
      </c>
      <c r="BH15" s="4">
        <v>3.0718479353234551</v>
      </c>
      <c r="BI15" s="4">
        <v>2.9721394342999279</v>
      </c>
      <c r="BJ15" s="4">
        <v>2.9951112796657138</v>
      </c>
      <c r="BK15" s="4">
        <v>2.9538491650145953</v>
      </c>
      <c r="BL15" s="4">
        <v>3.0363713546403477</v>
      </c>
      <c r="BM15" s="4">
        <v>3.0635819858657327</v>
      </c>
      <c r="BN15" s="4">
        <v>3.0507619070375069</v>
      </c>
      <c r="BO15" s="4">
        <v>2.9211218520026567</v>
      </c>
      <c r="BP15" s="4">
        <v>2.9052878075488278</v>
      </c>
      <c r="BQ15" s="4">
        <v>2.9165195611724442</v>
      </c>
      <c r="BR15" s="4">
        <v>2.936203465122754</v>
      </c>
      <c r="BS15" s="4">
        <v>2.8450616950216574</v>
      </c>
      <c r="BT15" s="4">
        <v>2.8253433043552674</v>
      </c>
      <c r="BU15" s="4">
        <v>2.9381840478585315</v>
      </c>
      <c r="BV15" s="4">
        <v>2.9650052195214216</v>
      </c>
      <c r="BW15" s="4">
        <v>2.9072385823536067</v>
      </c>
      <c r="BX15" s="4">
        <v>2.9679391431874036</v>
      </c>
      <c r="BY15" s="4">
        <v>2.9388327093686684</v>
      </c>
      <c r="BZ15" s="4">
        <v>2.8640634530115348</v>
      </c>
      <c r="CA15" s="4">
        <v>2.8356682364324133</v>
      </c>
      <c r="CB15" s="4">
        <v>2.8052246404789098</v>
      </c>
      <c r="CC15" s="4">
        <v>2.7918739915860367</v>
      </c>
      <c r="CD15" s="4">
        <v>2.7606559828155492</v>
      </c>
      <c r="CE15" s="4">
        <v>2.7600479226132912</v>
      </c>
      <c r="CF15" s="4">
        <v>2.7816929168685713</v>
      </c>
      <c r="CG15" s="4">
        <v>2.7650193250695434</v>
      </c>
      <c r="CH15" s="4">
        <v>2.7595845115677653</v>
      </c>
      <c r="CI15" s="4">
        <v>2.7812312648711783</v>
      </c>
      <c r="CJ15" s="4">
        <v>2.7496940404296808</v>
      </c>
      <c r="CK15" s="4">
        <v>2.7938693290963039</v>
      </c>
      <c r="CL15" s="4">
        <v>2.8150383429412438</v>
      </c>
      <c r="CM15" s="4">
        <v>2.8610585203229513</v>
      </c>
      <c r="CN15" s="4">
        <v>2.7677565796660355</v>
      </c>
      <c r="CO15" s="4">
        <v>2.721681231722223</v>
      </c>
      <c r="CP15" s="4">
        <v>2.7657049742179951</v>
      </c>
      <c r="CQ15" s="4">
        <v>2.77141361490686</v>
      </c>
      <c r="CR15" s="4">
        <v>2.7594726240915533</v>
      </c>
      <c r="CS15" s="4">
        <v>2.7868022883348593</v>
      </c>
      <c r="CT15" s="4">
        <v>2.7822762132903693</v>
      </c>
      <c r="CU15" s="4">
        <v>2.7746229826902171</v>
      </c>
      <c r="CV15" s="4">
        <v>2.8138809775829521</v>
      </c>
    </row>
    <row r="16" spans="1:100" x14ac:dyDescent="0.3">
      <c r="C16" s="1" t="s">
        <v>14</v>
      </c>
      <c r="D16" s="4">
        <v>5.3186002131392645</v>
      </c>
      <c r="E16" s="4">
        <v>4.5388070595585432</v>
      </c>
      <c r="F16" s="4">
        <v>4.5989826027163172</v>
      </c>
      <c r="G16" s="4">
        <v>4.5887796581557714</v>
      </c>
      <c r="H16" s="4">
        <v>4.6009598257564708</v>
      </c>
      <c r="I16" s="4">
        <v>4.5134137765483189</v>
      </c>
      <c r="J16" s="4">
        <v>4.5012822448009455</v>
      </c>
      <c r="K16" s="4">
        <v>4.5473107655595673</v>
      </c>
      <c r="L16" s="4">
        <v>4.5463269928634862</v>
      </c>
      <c r="M16" s="4">
        <v>4.5336611214934681</v>
      </c>
      <c r="N16" s="4">
        <v>4.5743716177129716</v>
      </c>
      <c r="O16" s="4">
        <v>4.5482502402186382</v>
      </c>
      <c r="P16" s="4">
        <v>4.5470363712899413</v>
      </c>
      <c r="Q16" s="4">
        <v>4.5812651295598705</v>
      </c>
      <c r="R16" s="4">
        <v>4.5736499206903147</v>
      </c>
      <c r="S16" s="4">
        <v>4.5372187059414486</v>
      </c>
      <c r="T16" s="4">
        <v>4.5180598763075777</v>
      </c>
      <c r="U16" s="4">
        <v>4.4582119409129488</v>
      </c>
      <c r="V16" s="4">
        <v>4.4527216660750488</v>
      </c>
      <c r="W16" s="4">
        <v>4.3970343579565991</v>
      </c>
      <c r="X16" s="4">
        <v>4.336779279601549</v>
      </c>
      <c r="Y16" s="4">
        <v>4.329408872790852</v>
      </c>
      <c r="Z16" s="4">
        <v>4.2938476303614976</v>
      </c>
      <c r="AA16" s="4">
        <v>4.1983897006406767</v>
      </c>
      <c r="AB16" s="4">
        <v>4.1766625292722024</v>
      </c>
      <c r="AC16" s="4">
        <v>4.1432922566158314</v>
      </c>
      <c r="AD16" s="4">
        <v>4.1386999733905885</v>
      </c>
      <c r="AE16" s="4">
        <v>4.1148174245151239</v>
      </c>
      <c r="AF16" s="4">
        <v>4.0724176992485148</v>
      </c>
      <c r="AG16" s="4">
        <v>4.0816532716617502</v>
      </c>
      <c r="AH16" s="4">
        <v>4.0152531980728225</v>
      </c>
      <c r="AI16" s="4">
        <v>3.9998044138783815</v>
      </c>
      <c r="AJ16" s="4">
        <v>3.9784647349676563</v>
      </c>
      <c r="AK16" s="4">
        <v>3.9546584284119293</v>
      </c>
      <c r="AL16" s="4">
        <v>3.9325025283822854</v>
      </c>
      <c r="AM16" s="4">
        <v>3.9182665228542004</v>
      </c>
      <c r="AN16" s="4">
        <v>3.8658966404660351</v>
      </c>
      <c r="AO16" s="4">
        <v>3.8407791038886021</v>
      </c>
      <c r="AP16" s="4">
        <v>3.8730708437277079</v>
      </c>
      <c r="AQ16" s="4">
        <v>3.8075038636826646</v>
      </c>
      <c r="AR16" s="4">
        <v>3.7672505280424025</v>
      </c>
      <c r="AS16" s="4">
        <v>3.761580797168762</v>
      </c>
      <c r="AT16" s="4">
        <v>3.7587266527024448</v>
      </c>
      <c r="AU16" s="4">
        <v>3.7379029120659193</v>
      </c>
      <c r="AV16" s="4">
        <v>3.6831035419534355</v>
      </c>
      <c r="AW16" s="4">
        <v>3.6670619997560201</v>
      </c>
      <c r="AX16" s="4">
        <v>3.6564744024111686</v>
      </c>
      <c r="AY16" s="4">
        <v>3.6140719215320827</v>
      </c>
      <c r="AZ16" s="4">
        <v>3.6606411484129584</v>
      </c>
      <c r="BA16" s="4">
        <v>3.6377035669190949</v>
      </c>
      <c r="BB16" s="4">
        <v>3.6031036207302023</v>
      </c>
      <c r="BC16" s="4">
        <v>3.6712919986749712</v>
      </c>
      <c r="BD16" s="4">
        <v>3.6646104702814695</v>
      </c>
      <c r="BE16" s="4">
        <v>3.6504493003985727</v>
      </c>
      <c r="BF16" s="4">
        <v>3.6670175356213801</v>
      </c>
      <c r="BG16" s="4">
        <v>3.5982940753744961</v>
      </c>
      <c r="BH16" s="4">
        <v>3.5796990274586333</v>
      </c>
      <c r="BI16" s="4">
        <v>3.5679308621262313</v>
      </c>
      <c r="BJ16" s="4">
        <v>3.5901401206096244</v>
      </c>
      <c r="BK16" s="4">
        <v>3.5493061392157332</v>
      </c>
      <c r="BL16" s="4">
        <v>3.5372996649987951</v>
      </c>
      <c r="BM16" s="4">
        <v>3.5802042628795134</v>
      </c>
      <c r="BN16" s="4">
        <v>3.5819486857706391</v>
      </c>
      <c r="BO16" s="4">
        <v>3.5898437224516715</v>
      </c>
      <c r="BP16" s="4">
        <v>3.575880923021804</v>
      </c>
      <c r="BQ16" s="4">
        <v>3.5651993386282146</v>
      </c>
      <c r="BR16" s="4">
        <v>3.5910607273048512</v>
      </c>
      <c r="BS16" s="4">
        <v>3.5587819488130363</v>
      </c>
      <c r="BT16" s="4">
        <v>3.5515173655629408</v>
      </c>
      <c r="BU16" s="4">
        <v>3.5201498681890144</v>
      </c>
      <c r="BV16" s="4">
        <v>3.511590514148645</v>
      </c>
      <c r="BW16" s="4">
        <v>3.4771168426447794</v>
      </c>
      <c r="BX16" s="4">
        <v>3.4543012403851137</v>
      </c>
      <c r="BY16" s="4">
        <v>3.467864357855249</v>
      </c>
      <c r="BZ16" s="4">
        <v>3.4472101587126338</v>
      </c>
      <c r="CA16" s="4">
        <v>3.4179585229721572</v>
      </c>
      <c r="CB16" s="4">
        <v>3.3928934039836607</v>
      </c>
      <c r="CC16" s="4">
        <v>3.352409681453508</v>
      </c>
      <c r="CD16" s="4">
        <v>3.3212903865104511</v>
      </c>
      <c r="CE16" s="4">
        <v>3.3390233477927183</v>
      </c>
      <c r="CF16" s="4">
        <v>3.327894827619053</v>
      </c>
      <c r="CG16" s="4">
        <v>3.3002856823885796</v>
      </c>
      <c r="CH16" s="4">
        <v>3.2637372624463978</v>
      </c>
      <c r="CI16" s="4">
        <v>3.2610681946457269</v>
      </c>
      <c r="CJ16" s="4">
        <v>3.243905847472015</v>
      </c>
      <c r="CK16" s="4">
        <v>3.3032599014746813</v>
      </c>
      <c r="CL16" s="4">
        <v>3.3379198927050928</v>
      </c>
      <c r="CM16" s="4">
        <v>3.2955817479243867</v>
      </c>
      <c r="CN16" s="4">
        <v>3.2955128490787446</v>
      </c>
      <c r="CO16" s="4">
        <v>3.2638642748470406</v>
      </c>
      <c r="CP16" s="4">
        <v>3.3023655458322208</v>
      </c>
      <c r="CQ16" s="4">
        <v>3.290548068660943</v>
      </c>
      <c r="CR16" s="4">
        <v>3.2612945953529726</v>
      </c>
      <c r="CS16" s="4">
        <v>3.2799091537350318</v>
      </c>
      <c r="CT16" s="4">
        <v>3.2607806972568256</v>
      </c>
      <c r="CU16" s="4">
        <v>3.2374716923461557</v>
      </c>
      <c r="CV16" s="4">
        <v>3.2533258867477208</v>
      </c>
    </row>
    <row r="17" spans="1:100" x14ac:dyDescent="0.3">
      <c r="C17" s="1" t="s">
        <v>16</v>
      </c>
      <c r="D17" s="4">
        <v>6.9171188797453844</v>
      </c>
      <c r="E17" s="4">
        <v>6.0026272180664524</v>
      </c>
      <c r="F17" s="4">
        <v>5.9363334134240731</v>
      </c>
      <c r="G17" s="4">
        <v>5.9467838093425591</v>
      </c>
      <c r="H17" s="4">
        <v>5.9344151693705491</v>
      </c>
      <c r="I17" s="4">
        <v>5.7323451797151401</v>
      </c>
      <c r="J17" s="4">
        <v>5.6406709972890257</v>
      </c>
      <c r="K17" s="4">
        <v>5.6730030121497412</v>
      </c>
      <c r="L17" s="4">
        <v>5.6295987458162617</v>
      </c>
      <c r="M17" s="4">
        <v>5.4732156508361882</v>
      </c>
      <c r="N17" s="4">
        <v>5.431457408784957</v>
      </c>
      <c r="O17" s="4">
        <v>5.3429497295397335</v>
      </c>
      <c r="P17" s="4">
        <v>5.4139607808154953</v>
      </c>
      <c r="Q17" s="4">
        <v>5.3699778029593785</v>
      </c>
      <c r="R17" s="4">
        <v>5.379712817004771</v>
      </c>
      <c r="S17" s="4">
        <v>5.0967973741028798</v>
      </c>
      <c r="T17" s="4">
        <v>4.99908119556126</v>
      </c>
      <c r="U17" s="4">
        <v>4.812331123068355</v>
      </c>
      <c r="V17" s="4">
        <v>4.7707440032328545</v>
      </c>
      <c r="W17" s="4">
        <v>4.6864934645115062</v>
      </c>
      <c r="X17" s="4">
        <v>4.6287650048088791</v>
      </c>
      <c r="Y17" s="4">
        <v>4.5871700239733091</v>
      </c>
      <c r="Z17" s="4">
        <v>4.5894645602100903</v>
      </c>
      <c r="AA17" s="4">
        <v>4.5380249306370644</v>
      </c>
      <c r="AB17" s="4">
        <v>4.5050419139382978</v>
      </c>
      <c r="AC17" s="4">
        <v>4.4831049004167989</v>
      </c>
      <c r="AD17" s="4">
        <v>4.437721247498648</v>
      </c>
      <c r="AE17" s="4">
        <v>4.3402908470716817</v>
      </c>
      <c r="AF17" s="4">
        <v>4.2996575550384124</v>
      </c>
      <c r="AG17" s="4">
        <v>4.2764791602515082</v>
      </c>
      <c r="AH17" s="4">
        <v>4.224087840052797</v>
      </c>
      <c r="AI17" s="4">
        <v>4.1861559042747229</v>
      </c>
      <c r="AJ17" s="4">
        <v>4.1825628916135473</v>
      </c>
      <c r="AK17" s="4">
        <v>4.0552916169511519</v>
      </c>
      <c r="AL17" s="4">
        <v>4.0034063136492515</v>
      </c>
      <c r="AM17" s="4">
        <v>3.9716261722044428</v>
      </c>
      <c r="AN17" s="4">
        <v>3.8934608736793304</v>
      </c>
      <c r="AO17" s="4">
        <v>3.8410955741336692</v>
      </c>
      <c r="AP17" s="4">
        <v>3.8033236138908313</v>
      </c>
      <c r="AQ17" s="4">
        <v>3.772489465690128</v>
      </c>
      <c r="AR17" s="4">
        <v>3.7446701334402985</v>
      </c>
      <c r="AS17" s="4">
        <v>3.6869176107829764</v>
      </c>
      <c r="AT17" s="4">
        <v>3.635506529407837</v>
      </c>
      <c r="AU17" s="4">
        <v>3.55559882978738</v>
      </c>
      <c r="AV17" s="4">
        <v>3.4722316467579608</v>
      </c>
      <c r="AW17" s="4">
        <v>3.4654506366695697</v>
      </c>
      <c r="AX17" s="4">
        <v>3.409906847500054</v>
      </c>
      <c r="AY17" s="4">
        <v>3.3267854615511072</v>
      </c>
      <c r="AZ17" s="4">
        <v>3.3704449868687805</v>
      </c>
      <c r="BA17" s="4">
        <v>3.3728909102147786</v>
      </c>
      <c r="BB17" s="4">
        <v>3.3879484404962654</v>
      </c>
      <c r="BC17" s="4">
        <v>3.4028842999696258</v>
      </c>
      <c r="BD17" s="4">
        <v>3.3952203492705086</v>
      </c>
      <c r="BE17" s="4">
        <v>3.3628173834246815</v>
      </c>
      <c r="BF17" s="4">
        <v>3.3862625437061484</v>
      </c>
      <c r="BG17" s="4">
        <v>3.3482087094776189</v>
      </c>
      <c r="BH17" s="4">
        <v>3.3250762837794898</v>
      </c>
      <c r="BI17" s="4">
        <v>3.3626690181726828</v>
      </c>
      <c r="BJ17" s="4">
        <v>3.3818447379025272</v>
      </c>
      <c r="BK17" s="4">
        <v>3.3899156669344941</v>
      </c>
      <c r="BL17" s="4">
        <v>3.4731035981851517</v>
      </c>
      <c r="BM17" s="4">
        <v>3.5074877523927612</v>
      </c>
      <c r="BN17" s="4">
        <v>3.5115872302852553</v>
      </c>
      <c r="BO17" s="4">
        <v>3.4522492479441911</v>
      </c>
      <c r="BP17" s="4">
        <v>3.4323496374406246</v>
      </c>
      <c r="BQ17" s="4">
        <v>3.3910259310882798</v>
      </c>
      <c r="BR17" s="4">
        <v>3.380173379077505</v>
      </c>
      <c r="BS17" s="4">
        <v>3.3670518539092322</v>
      </c>
      <c r="BT17" s="4">
        <v>3.3144744326789102</v>
      </c>
      <c r="BU17" s="4">
        <v>3.3135841500618075</v>
      </c>
      <c r="BV17" s="4">
        <v>3.3151637999521006</v>
      </c>
      <c r="BW17" s="4">
        <v>3.2941210732004449</v>
      </c>
      <c r="BX17" s="4">
        <v>3.2899860449042992</v>
      </c>
      <c r="BY17" s="4">
        <v>3.2970517791472491</v>
      </c>
      <c r="BZ17" s="4">
        <v>3.2636714212867761</v>
      </c>
      <c r="CA17" s="4">
        <v>3.2947916937672712</v>
      </c>
      <c r="CB17" s="4">
        <v>3.222264094056595</v>
      </c>
      <c r="CC17" s="4">
        <v>3.1849686649753788</v>
      </c>
      <c r="CD17" s="4">
        <v>3.1633587998789876</v>
      </c>
      <c r="CE17" s="4">
        <v>3.1626539318838978</v>
      </c>
      <c r="CF17" s="4">
        <v>3.1418724039889239</v>
      </c>
      <c r="CG17" s="4">
        <v>3.1038627264454286</v>
      </c>
      <c r="CH17" s="4">
        <v>3.0550267640589155</v>
      </c>
      <c r="CI17" s="4">
        <v>2.9949800769679031</v>
      </c>
      <c r="CJ17" s="4">
        <v>3.0245638043405858</v>
      </c>
      <c r="CK17" s="4">
        <v>3.0218488794477407</v>
      </c>
      <c r="CL17" s="4">
        <v>3.0335467343027789</v>
      </c>
      <c r="CM17" s="4">
        <v>3.0310012055607451</v>
      </c>
      <c r="CN17" s="4">
        <v>3.0441593528548512</v>
      </c>
      <c r="CO17" s="4">
        <v>3.0496349894758445</v>
      </c>
      <c r="CP17" s="4">
        <v>3.0896507562966935</v>
      </c>
      <c r="CQ17" s="4">
        <v>3.0837749484224419</v>
      </c>
      <c r="CR17" s="4">
        <v>3.0605942220176323</v>
      </c>
      <c r="CS17" s="4">
        <v>3.0682528009059986</v>
      </c>
      <c r="CT17" s="4">
        <v>3.0682696569694197</v>
      </c>
      <c r="CU17" s="4">
        <v>3.083979408215066</v>
      </c>
      <c r="CV17" s="4">
        <v>3.0766947504352555</v>
      </c>
    </row>
    <row r="18" spans="1:100" x14ac:dyDescent="0.3">
      <c r="C18" s="1" t="s">
        <v>17</v>
      </c>
      <c r="D18" s="4">
        <v>5.1730375257963646</v>
      </c>
      <c r="E18" s="4">
        <v>4.4058336144049681</v>
      </c>
      <c r="F18" s="4">
        <v>4.473832241813902</v>
      </c>
      <c r="G18" s="4">
        <v>4.4617641070320042</v>
      </c>
      <c r="H18" s="4">
        <v>4.4756441703817273</v>
      </c>
      <c r="I18" s="4">
        <v>4.3983701832514255</v>
      </c>
      <c r="J18" s="4">
        <v>4.3931583237768121</v>
      </c>
      <c r="K18" s="4">
        <v>4.4404564599287735</v>
      </c>
      <c r="L18" s="4">
        <v>4.44463591707785</v>
      </c>
      <c r="M18" s="4">
        <v>4.4438282010791683</v>
      </c>
      <c r="N18" s="4">
        <v>4.4919550220644933</v>
      </c>
      <c r="O18" s="4">
        <v>4.471633964903269</v>
      </c>
      <c r="P18" s="4">
        <v>4.4639689639080373</v>
      </c>
      <c r="Q18" s="4">
        <v>4.5048436789061199</v>
      </c>
      <c r="R18" s="4">
        <v>4.4958210219139865</v>
      </c>
      <c r="S18" s="4">
        <v>4.4808773889680786</v>
      </c>
      <c r="T18" s="4">
        <v>4.4693256717251231</v>
      </c>
      <c r="U18" s="4">
        <v>4.4216296195973097</v>
      </c>
      <c r="V18" s="4">
        <v>4.4198827345477962</v>
      </c>
      <c r="W18" s="4">
        <v>4.3671791074797985</v>
      </c>
      <c r="X18" s="4">
        <v>4.3068834567971539</v>
      </c>
      <c r="Y18" s="4">
        <v>4.3027646016610372</v>
      </c>
      <c r="Z18" s="4">
        <v>4.2633988395800122</v>
      </c>
      <c r="AA18" s="4">
        <v>4.163671867017233</v>
      </c>
      <c r="AB18" s="4">
        <v>4.1433035552055308</v>
      </c>
      <c r="AC18" s="4">
        <v>4.1087772729575462</v>
      </c>
      <c r="AD18" s="4">
        <v>4.1081747181012114</v>
      </c>
      <c r="AE18" s="4">
        <v>4.0915279150660417</v>
      </c>
      <c r="AF18" s="4">
        <v>4.0489747606267832</v>
      </c>
      <c r="AG18" s="4">
        <v>4.0613437547958977</v>
      </c>
      <c r="AH18" s="4">
        <v>3.9934949474482875</v>
      </c>
      <c r="AI18" s="4">
        <v>3.9802976534647758</v>
      </c>
      <c r="AJ18" s="4">
        <v>3.9571275071265974</v>
      </c>
      <c r="AK18" s="4">
        <v>3.943891999786528</v>
      </c>
      <c r="AL18" s="4">
        <v>3.92487270492086</v>
      </c>
      <c r="AM18" s="4">
        <v>3.9125323067225812</v>
      </c>
      <c r="AN18" s="4">
        <v>3.8629423575483122</v>
      </c>
      <c r="AO18" s="4">
        <v>3.8407451275600399</v>
      </c>
      <c r="AP18" s="4">
        <v>3.8806078954290926</v>
      </c>
      <c r="AQ18" s="4">
        <v>3.8112927512492552</v>
      </c>
      <c r="AR18" s="4">
        <v>3.7696689759249691</v>
      </c>
      <c r="AS18" s="4">
        <v>3.7696254995102576</v>
      </c>
      <c r="AT18" s="4">
        <v>3.7721057408250576</v>
      </c>
      <c r="AU18" s="4">
        <v>3.7578509901658474</v>
      </c>
      <c r="AV18" s="4">
        <v>3.7062369276428599</v>
      </c>
      <c r="AW18" s="4">
        <v>3.6890040768752907</v>
      </c>
      <c r="AX18" s="4">
        <v>3.6835647376261855</v>
      </c>
      <c r="AY18" s="4">
        <v>3.6459832734411348</v>
      </c>
      <c r="AZ18" s="4">
        <v>3.6927882066594746</v>
      </c>
      <c r="BA18" s="4">
        <v>3.6667470709225083</v>
      </c>
      <c r="BB18" s="4">
        <v>3.6265232262712761</v>
      </c>
      <c r="BC18" s="4">
        <v>3.7007090151280231</v>
      </c>
      <c r="BD18" s="4">
        <v>3.6941860633059127</v>
      </c>
      <c r="BE18" s="4">
        <v>3.6823739343036301</v>
      </c>
      <c r="BF18" s="4">
        <v>3.6981121552842202</v>
      </c>
      <c r="BG18" s="4">
        <v>3.6260434891789721</v>
      </c>
      <c r="BH18" s="4">
        <v>3.6081764855270171</v>
      </c>
      <c r="BI18" s="4">
        <v>3.5906362962456662</v>
      </c>
      <c r="BJ18" s="4">
        <v>3.6132970833620845</v>
      </c>
      <c r="BK18" s="4">
        <v>3.5668076781339009</v>
      </c>
      <c r="BL18" s="4">
        <v>3.5441790916605425</v>
      </c>
      <c r="BM18" s="4">
        <v>3.5880466030190372</v>
      </c>
      <c r="BN18" s="4">
        <v>3.5895531606765654</v>
      </c>
      <c r="BO18" s="4">
        <v>3.605001947872478</v>
      </c>
      <c r="BP18" s="4">
        <v>3.5918154519797838</v>
      </c>
      <c r="BQ18" s="4">
        <v>3.5847240498360993</v>
      </c>
      <c r="BR18" s="4">
        <v>3.6149329642028794</v>
      </c>
      <c r="BS18" s="4">
        <v>3.5803380546262904</v>
      </c>
      <c r="BT18" s="4">
        <v>3.5784923995686024</v>
      </c>
      <c r="BU18" s="4">
        <v>3.5434061663407754</v>
      </c>
      <c r="BV18" s="4">
        <v>3.5334641564081788</v>
      </c>
      <c r="BW18" s="4">
        <v>3.4973748356895831</v>
      </c>
      <c r="BX18" s="4">
        <v>3.4724264034184182</v>
      </c>
      <c r="BY18" s="4">
        <v>3.4867080807211606</v>
      </c>
      <c r="BZ18" s="4">
        <v>3.4675206709116257</v>
      </c>
      <c r="CA18" s="4">
        <v>3.4313767836092883</v>
      </c>
      <c r="CB18" s="4">
        <v>3.4116748829376182</v>
      </c>
      <c r="CC18" s="4">
        <v>3.3708798306318828</v>
      </c>
      <c r="CD18" s="4">
        <v>3.3388364992949304</v>
      </c>
      <c r="CE18" s="4">
        <v>3.3586064046013155</v>
      </c>
      <c r="CF18" s="4">
        <v>3.3486303553625127</v>
      </c>
      <c r="CG18" s="4">
        <v>3.3222075776426849</v>
      </c>
      <c r="CH18" s="4">
        <v>3.2871367672504337</v>
      </c>
      <c r="CI18" s="4">
        <v>3.2912538402948646</v>
      </c>
      <c r="CJ18" s="4">
        <v>3.2682174543260571</v>
      </c>
      <c r="CK18" s="4">
        <v>3.3351803934378643</v>
      </c>
      <c r="CL18" s="4">
        <v>3.3728317842158755</v>
      </c>
      <c r="CM18" s="4">
        <v>3.3254878906157908</v>
      </c>
      <c r="CN18" s="4">
        <v>3.3238458439761818</v>
      </c>
      <c r="CO18" s="4">
        <v>3.2877644238954513</v>
      </c>
      <c r="CP18" s="4">
        <v>3.3260278572331643</v>
      </c>
      <c r="CQ18" s="4">
        <v>3.3136705808730329</v>
      </c>
      <c r="CR18" s="4">
        <v>3.2837517645632546</v>
      </c>
      <c r="CS18" s="4">
        <v>3.3035646113815762</v>
      </c>
      <c r="CT18" s="4">
        <v>3.2821353491998426</v>
      </c>
      <c r="CU18" s="4">
        <v>3.2542941049696932</v>
      </c>
      <c r="CV18" s="4">
        <v>3.2726880441896977</v>
      </c>
    </row>
    <row r="21" spans="1:100" x14ac:dyDescent="0.3">
      <c r="A21" s="2" t="s">
        <v>88</v>
      </c>
    </row>
    <row r="23" spans="1:100" ht="33" x14ac:dyDescent="0.3">
      <c r="C23" s="7"/>
      <c r="D23" s="8" t="s">
        <v>19</v>
      </c>
      <c r="E23" s="8"/>
      <c r="F23" s="7"/>
      <c r="G23" s="7"/>
      <c r="H23" s="7"/>
      <c r="I23" s="7"/>
      <c r="J23" s="7"/>
      <c r="K23" s="7"/>
      <c r="L23" s="7"/>
    </row>
    <row r="24" spans="1:100" x14ac:dyDescent="0.3">
      <c r="B24" s="1" t="s">
        <v>20</v>
      </c>
      <c r="C24" s="1" t="s">
        <v>14</v>
      </c>
      <c r="D24" s="4">
        <v>3.8272860279356382</v>
      </c>
      <c r="E24" s="5"/>
    </row>
    <row r="25" spans="1:100" x14ac:dyDescent="0.3">
      <c r="B25" s="1" t="s">
        <v>21</v>
      </c>
      <c r="D25" s="10">
        <v>0.47287847378518383</v>
      </c>
      <c r="E25" s="5"/>
    </row>
    <row r="26" spans="1:100" x14ac:dyDescent="0.3">
      <c r="B26" s="1" t="s">
        <v>20</v>
      </c>
      <c r="C26" s="1" t="s">
        <v>16</v>
      </c>
      <c r="D26" s="4">
        <v>3.940772383590299</v>
      </c>
      <c r="E26" s="5"/>
    </row>
    <row r="27" spans="1:100" x14ac:dyDescent="0.3">
      <c r="B27" s="1" t="s">
        <v>21</v>
      </c>
      <c r="D27" s="10">
        <v>0.93355978103459758</v>
      </c>
      <c r="E27" s="5"/>
    </row>
    <row r="28" spans="1:100" x14ac:dyDescent="0.3">
      <c r="B28" s="1" t="s">
        <v>20</v>
      </c>
      <c r="C28" s="1" t="s">
        <v>17</v>
      </c>
      <c r="D28" s="4">
        <v>3.8180700197875361</v>
      </c>
      <c r="E28" s="5"/>
    </row>
    <row r="29" spans="1:100" x14ac:dyDescent="0.3">
      <c r="B29" s="1" t="s">
        <v>21</v>
      </c>
      <c r="D29" s="10">
        <v>0.43039177869692397</v>
      </c>
      <c r="E29" s="5"/>
    </row>
    <row r="34" spans="1:100" x14ac:dyDescent="0.3">
      <c r="A34" s="2" t="s">
        <v>23</v>
      </c>
    </row>
    <row r="36" spans="1:100" x14ac:dyDescent="0.3">
      <c r="A36" s="2" t="s">
        <v>87</v>
      </c>
    </row>
    <row r="38" spans="1:100" x14ac:dyDescent="0.3">
      <c r="A38" s="1" t="s">
        <v>6</v>
      </c>
      <c r="B38" s="1" t="s">
        <v>0</v>
      </c>
      <c r="C38" s="1" t="s">
        <v>1</v>
      </c>
      <c r="D38" s="3">
        <v>40908</v>
      </c>
      <c r="E38" s="3">
        <v>40939</v>
      </c>
      <c r="F38" s="3">
        <v>40968</v>
      </c>
      <c r="G38" s="3">
        <v>40999</v>
      </c>
      <c r="H38" s="3">
        <v>41029</v>
      </c>
      <c r="I38" s="3">
        <v>41060</v>
      </c>
      <c r="J38" s="3">
        <v>41090</v>
      </c>
      <c r="K38" s="3">
        <v>41121</v>
      </c>
      <c r="L38" s="3">
        <v>41152</v>
      </c>
      <c r="M38" s="3">
        <v>41182</v>
      </c>
      <c r="N38" s="3">
        <v>41213</v>
      </c>
      <c r="O38" s="3">
        <v>41243</v>
      </c>
      <c r="P38" s="3">
        <v>41274</v>
      </c>
      <c r="Q38" s="3">
        <v>41305</v>
      </c>
      <c r="R38" s="3">
        <v>41333</v>
      </c>
      <c r="S38" s="3">
        <v>41364</v>
      </c>
      <c r="T38" s="3">
        <v>41394</v>
      </c>
      <c r="U38" s="3">
        <v>41425</v>
      </c>
      <c r="V38" s="3">
        <v>41455</v>
      </c>
      <c r="W38" s="3">
        <v>41486</v>
      </c>
      <c r="X38" s="3">
        <v>41517</v>
      </c>
      <c r="Y38" s="3">
        <v>41547</v>
      </c>
      <c r="Z38" s="3">
        <v>41578</v>
      </c>
      <c r="AA38" s="3">
        <v>41608</v>
      </c>
      <c r="AB38" s="3">
        <v>41639</v>
      </c>
      <c r="AC38" s="3">
        <v>41670</v>
      </c>
      <c r="AD38" s="3">
        <v>41698</v>
      </c>
      <c r="AE38" s="3">
        <v>41729</v>
      </c>
      <c r="AF38" s="3">
        <v>41759</v>
      </c>
      <c r="AG38" s="3">
        <v>41790</v>
      </c>
      <c r="AH38" s="3">
        <v>41820</v>
      </c>
      <c r="AI38" s="3">
        <v>41851</v>
      </c>
      <c r="AJ38" s="3">
        <v>41882</v>
      </c>
      <c r="AK38" s="3">
        <v>41912</v>
      </c>
      <c r="AL38" s="3">
        <v>41943</v>
      </c>
      <c r="AM38" s="3">
        <v>41973</v>
      </c>
      <c r="AN38" s="3">
        <v>42004</v>
      </c>
      <c r="AO38" s="3">
        <v>42035</v>
      </c>
      <c r="AP38" s="3">
        <v>42063</v>
      </c>
      <c r="AQ38" s="3">
        <v>42094</v>
      </c>
      <c r="AR38" s="3">
        <v>42124</v>
      </c>
      <c r="AS38" s="3">
        <v>42155</v>
      </c>
      <c r="AT38" s="3">
        <v>42185</v>
      </c>
      <c r="AU38" s="3">
        <v>42216</v>
      </c>
      <c r="AV38" s="3">
        <v>42247</v>
      </c>
      <c r="AW38" s="3">
        <v>42277</v>
      </c>
      <c r="AX38" s="3">
        <v>42308</v>
      </c>
      <c r="AY38" s="3">
        <v>42338</v>
      </c>
      <c r="AZ38" s="3">
        <v>42369</v>
      </c>
      <c r="BA38" s="3">
        <v>42400</v>
      </c>
      <c r="BB38" s="3">
        <v>42429</v>
      </c>
      <c r="BC38" s="3">
        <v>42460</v>
      </c>
      <c r="BD38" s="3">
        <v>42490</v>
      </c>
      <c r="BE38" s="3">
        <v>42521</v>
      </c>
      <c r="BF38" s="3">
        <v>42551</v>
      </c>
      <c r="BG38" s="3">
        <v>42582</v>
      </c>
      <c r="BH38" s="3">
        <v>42613</v>
      </c>
      <c r="BI38" s="3">
        <v>42643</v>
      </c>
      <c r="BJ38" s="3">
        <v>42674</v>
      </c>
      <c r="BK38" s="3">
        <v>42704</v>
      </c>
      <c r="BL38" s="3">
        <v>42735</v>
      </c>
      <c r="BM38" s="3">
        <v>42766</v>
      </c>
      <c r="BN38" s="3">
        <v>42794</v>
      </c>
      <c r="BO38" s="3">
        <v>42825</v>
      </c>
      <c r="BP38" s="3">
        <v>42855</v>
      </c>
      <c r="BQ38" s="3">
        <v>42886</v>
      </c>
      <c r="BR38" s="3">
        <v>42916</v>
      </c>
      <c r="BS38" s="3">
        <v>42947</v>
      </c>
      <c r="BT38" s="3">
        <v>42978</v>
      </c>
      <c r="BU38" s="3">
        <v>43008</v>
      </c>
      <c r="BV38" s="3">
        <v>43039</v>
      </c>
      <c r="BW38" s="3">
        <v>43069</v>
      </c>
      <c r="BX38" s="3">
        <v>43100</v>
      </c>
      <c r="BY38" s="3">
        <v>43131</v>
      </c>
      <c r="BZ38" s="3">
        <v>43159</v>
      </c>
      <c r="CA38" s="3">
        <v>43190</v>
      </c>
      <c r="CB38" s="3">
        <v>43220</v>
      </c>
      <c r="CC38" s="3">
        <v>43251</v>
      </c>
      <c r="CD38" s="3">
        <v>43281</v>
      </c>
      <c r="CE38" s="3">
        <v>43312</v>
      </c>
      <c r="CF38" s="3">
        <v>43343</v>
      </c>
      <c r="CG38" s="3">
        <v>43373</v>
      </c>
      <c r="CH38" s="3">
        <v>43404</v>
      </c>
      <c r="CI38" s="3">
        <v>43434</v>
      </c>
      <c r="CJ38" s="3">
        <v>43465</v>
      </c>
      <c r="CK38" s="3">
        <v>43496</v>
      </c>
      <c r="CL38" s="3">
        <v>43524</v>
      </c>
      <c r="CM38" s="3">
        <v>43555</v>
      </c>
      <c r="CN38" s="3">
        <v>43585</v>
      </c>
      <c r="CO38" s="3">
        <v>43616</v>
      </c>
      <c r="CP38" s="3">
        <v>43646</v>
      </c>
      <c r="CQ38" s="3">
        <v>43677</v>
      </c>
      <c r="CR38" s="3">
        <v>43708</v>
      </c>
      <c r="CS38" s="3">
        <v>43738</v>
      </c>
      <c r="CT38" s="3">
        <v>43769</v>
      </c>
      <c r="CU38" s="3">
        <v>43799</v>
      </c>
      <c r="CV38" s="3">
        <v>43830</v>
      </c>
    </row>
    <row r="39" spans="1:100" x14ac:dyDescent="0.3">
      <c r="A39" s="1">
        <v>1</v>
      </c>
      <c r="B39" s="1">
        <v>13</v>
      </c>
      <c r="C39" s="1" t="s">
        <v>24</v>
      </c>
      <c r="D39" s="4">
        <v>9.656485580752614</v>
      </c>
      <c r="E39" s="4">
        <v>8.3800419319170434</v>
      </c>
      <c r="F39" s="4">
        <v>8.1445630900603572</v>
      </c>
      <c r="G39" s="4">
        <v>8.0548993328826199</v>
      </c>
      <c r="H39" s="4">
        <v>7.986863084905214</v>
      </c>
      <c r="I39" s="4">
        <v>7.904141973278378</v>
      </c>
      <c r="J39" s="4">
        <v>7.8541214161245989</v>
      </c>
      <c r="K39" s="4">
        <v>7.7916459477095845</v>
      </c>
      <c r="L39" s="4">
        <v>7.7086393173831596</v>
      </c>
      <c r="M39" s="4">
        <v>7.6413881320670587</v>
      </c>
      <c r="N39" s="4">
        <v>7.6195035890230658</v>
      </c>
      <c r="O39" s="4">
        <v>7.4440102650649624</v>
      </c>
      <c r="P39" s="4">
        <v>7.4365131852156496</v>
      </c>
      <c r="Q39" s="4">
        <v>7.5917361681207964</v>
      </c>
      <c r="R39" s="4">
        <v>7.5991694694219829</v>
      </c>
      <c r="S39" s="4">
        <v>7.6513227692138823</v>
      </c>
      <c r="T39" s="4">
        <v>7.7872823934930864</v>
      </c>
      <c r="U39" s="4">
        <v>7.8250398318667926</v>
      </c>
      <c r="V39" s="4">
        <v>7.9133877212769779</v>
      </c>
      <c r="W39" s="4">
        <v>7.9394801994375692</v>
      </c>
      <c r="X39" s="4">
        <v>7.9131279993157406</v>
      </c>
      <c r="Y39" s="4">
        <v>7.8639312909317916</v>
      </c>
      <c r="Z39" s="4">
        <v>7.7839057142143213</v>
      </c>
      <c r="AA39" s="4">
        <v>7.6250059483773907</v>
      </c>
      <c r="AB39" s="4">
        <v>7.6399634654798625</v>
      </c>
      <c r="AC39" s="4">
        <v>7.6093924202689314</v>
      </c>
      <c r="AD39" s="4">
        <v>7.6885932831229269</v>
      </c>
      <c r="AE39" s="4">
        <v>7.7220434597622605</v>
      </c>
      <c r="AF39" s="4">
        <v>7.7872313448641526</v>
      </c>
      <c r="AG39" s="4">
        <v>7.7427729344078751</v>
      </c>
      <c r="AH39" s="4">
        <v>7.7124788512868481</v>
      </c>
      <c r="AI39" s="4">
        <v>7.862250782983482</v>
      </c>
      <c r="AJ39" s="4">
        <v>7.8734207757739174</v>
      </c>
      <c r="AK39" s="4">
        <v>7.8973845458911898</v>
      </c>
      <c r="AL39" s="4">
        <v>7.9737982125935556</v>
      </c>
      <c r="AM39" s="4">
        <v>8.0241277885184843</v>
      </c>
      <c r="AN39" s="4">
        <v>8.3461354050796146</v>
      </c>
      <c r="AO39" s="4">
        <v>8.4578465159677485</v>
      </c>
      <c r="AP39" s="4">
        <v>8.4627376601158009</v>
      </c>
      <c r="AQ39" s="4">
        <v>8.4596349581323373</v>
      </c>
      <c r="AR39" s="4">
        <v>8.4634928325715393</v>
      </c>
      <c r="AS39" s="4">
        <v>8.5378639175323645</v>
      </c>
      <c r="AT39" s="4">
        <v>8.5861849866774378</v>
      </c>
      <c r="AU39" s="4">
        <v>8.6133283986628868</v>
      </c>
      <c r="AV39" s="4">
        <v>8.5653095382903466</v>
      </c>
      <c r="AW39" s="4">
        <v>8.4632499035248419</v>
      </c>
      <c r="AX39" s="4">
        <v>8.5115097918085247</v>
      </c>
      <c r="AY39" s="4">
        <v>8.449197378431613</v>
      </c>
      <c r="AZ39" s="4">
        <v>8.3166178441880128</v>
      </c>
      <c r="BA39" s="4">
        <v>8.3349559601092693</v>
      </c>
      <c r="BB39" s="4">
        <v>8.2679474251083249</v>
      </c>
      <c r="BC39" s="4">
        <v>8.1631582699330902</v>
      </c>
      <c r="BD39" s="4">
        <v>8.1329784702761287</v>
      </c>
      <c r="BE39" s="4">
        <v>8.1208595883372841</v>
      </c>
      <c r="BF39" s="4">
        <v>8.5929347074240496</v>
      </c>
      <c r="BG39" s="4">
        <v>8.5733035403699969</v>
      </c>
      <c r="BH39" s="4">
        <v>8.529924557214299</v>
      </c>
      <c r="BI39" s="4">
        <v>8.4667314183930333</v>
      </c>
      <c r="BJ39" s="4">
        <v>8.4780820680644329</v>
      </c>
      <c r="BK39" s="4">
        <v>8.4603938874894773</v>
      </c>
      <c r="BL39" s="4">
        <v>8.5533848143753239</v>
      </c>
      <c r="BM39" s="4">
        <v>8.7382091253182317</v>
      </c>
      <c r="BN39" s="4">
        <v>8.7373464205826394</v>
      </c>
      <c r="BO39" s="4">
        <v>8.7074423086106822</v>
      </c>
      <c r="BP39" s="4">
        <v>8.7259781247229409</v>
      </c>
      <c r="BQ39" s="4">
        <v>8.7703661874265411</v>
      </c>
      <c r="BR39" s="4">
        <v>8.7428910911658537</v>
      </c>
      <c r="BS39" s="4">
        <v>8.8070559169114215</v>
      </c>
      <c r="BT39" s="4">
        <v>8.9760530324821648</v>
      </c>
      <c r="BU39" s="4">
        <v>8.7894202053445234</v>
      </c>
      <c r="BV39" s="4">
        <v>8.6257622323103753</v>
      </c>
      <c r="BW39" s="4">
        <v>8.570676139396129</v>
      </c>
      <c r="BX39" s="4">
        <v>8.4440679287148068</v>
      </c>
      <c r="BY39" s="4">
        <v>8.59999962553192</v>
      </c>
      <c r="BZ39" s="4">
        <v>8.5659226919635802</v>
      </c>
      <c r="CA39" s="4">
        <v>8.5792240122824914</v>
      </c>
      <c r="CB39" s="4">
        <v>8.6536830235773525</v>
      </c>
      <c r="CC39" s="4">
        <v>8.6812016889233252</v>
      </c>
      <c r="CD39" s="4">
        <v>8.7138092024824427</v>
      </c>
      <c r="CE39" s="4">
        <v>8.7317352461914091</v>
      </c>
      <c r="CF39" s="4">
        <v>8.6093505443981222</v>
      </c>
      <c r="CG39" s="4">
        <v>8.6477816253579292</v>
      </c>
      <c r="CH39" s="4">
        <v>8.7162012946245646</v>
      </c>
      <c r="CI39" s="4">
        <v>8.6698007419932903</v>
      </c>
      <c r="CJ39" s="4">
        <v>8.6862248642014865</v>
      </c>
      <c r="CK39" s="4">
        <v>8.5649745251773552</v>
      </c>
      <c r="CL39" s="4">
        <v>8.6539221928179515</v>
      </c>
      <c r="CM39" s="4">
        <v>8.600480811525637</v>
      </c>
      <c r="CN39" s="4">
        <v>8.6122483352446384</v>
      </c>
      <c r="CO39" s="4">
        <v>8.5686371338904834</v>
      </c>
      <c r="CP39" s="4">
        <v>8.5124936141771723</v>
      </c>
      <c r="CQ39" s="4">
        <v>8.4831874335212412</v>
      </c>
      <c r="CR39" s="4">
        <v>8.4386423866964329</v>
      </c>
      <c r="CS39" s="4">
        <v>8.4209594156059921</v>
      </c>
      <c r="CT39" s="4">
        <v>8.444992479077218</v>
      </c>
      <c r="CU39" s="4">
        <v>8.4812045178652617</v>
      </c>
      <c r="CV39" s="4">
        <v>8.7912387246883572</v>
      </c>
    </row>
    <row r="40" spans="1:100" x14ac:dyDescent="0.3">
      <c r="A40" s="1">
        <v>1</v>
      </c>
      <c r="B40" s="1">
        <v>35</v>
      </c>
      <c r="C40" s="1" t="s">
        <v>25</v>
      </c>
      <c r="D40" s="4">
        <v>22.956697405120533</v>
      </c>
      <c r="E40" s="4">
        <v>19.076835958511637</v>
      </c>
      <c r="F40" s="4">
        <v>19.095550576990291</v>
      </c>
      <c r="G40" s="4">
        <v>19.106759438325941</v>
      </c>
      <c r="H40" s="4">
        <v>19.345068311155163</v>
      </c>
      <c r="I40" s="4">
        <v>19.649459348150032</v>
      </c>
      <c r="J40" s="4">
        <v>20.170615203987769</v>
      </c>
      <c r="K40" s="4">
        <v>20.857950523770054</v>
      </c>
      <c r="L40" s="4">
        <v>21.222069302689583</v>
      </c>
      <c r="M40" s="4">
        <v>21.292212869098883</v>
      </c>
      <c r="N40" s="4">
        <v>21.46910143227327</v>
      </c>
      <c r="O40" s="4">
        <v>21.947675557940819</v>
      </c>
      <c r="P40" s="4">
        <v>23.895689703624374</v>
      </c>
      <c r="Q40" s="4">
        <v>24.104548803645699</v>
      </c>
      <c r="R40" s="4">
        <v>25.335676110436079</v>
      </c>
      <c r="S40" s="4">
        <v>26.068125507860803</v>
      </c>
      <c r="T40" s="4">
        <v>26.654500867087965</v>
      </c>
      <c r="U40" s="4">
        <v>26.630729329166048</v>
      </c>
      <c r="V40" s="4">
        <v>26.655466062836279</v>
      </c>
      <c r="W40" s="4">
        <v>26.906435307757658</v>
      </c>
      <c r="X40" s="4">
        <v>26.023370809079481</v>
      </c>
      <c r="Y40" s="4">
        <v>25.545735414684511</v>
      </c>
      <c r="Z40" s="4">
        <v>25.076719498858051</v>
      </c>
      <c r="AA40" s="4">
        <v>24.249081658278527</v>
      </c>
      <c r="AB40" s="4">
        <v>24.272269951696192</v>
      </c>
      <c r="AC40" s="4">
        <v>24.007706634451548</v>
      </c>
      <c r="AD40" s="4">
        <v>23.987223754212106</v>
      </c>
      <c r="AE40" s="4">
        <v>23.861888079132644</v>
      </c>
      <c r="AF40" s="4">
        <v>24.106674997455038</v>
      </c>
      <c r="AG40" s="4">
        <v>24.249042637850135</v>
      </c>
      <c r="AH40" s="4">
        <v>24.518443774032509</v>
      </c>
      <c r="AI40" s="4">
        <v>24.231408502287728</v>
      </c>
      <c r="AJ40" s="4">
        <v>24.359938188898386</v>
      </c>
      <c r="AK40" s="4">
        <v>24.589137503663693</v>
      </c>
      <c r="AL40" s="4">
        <v>24.804964561872161</v>
      </c>
      <c r="AM40" s="4">
        <v>24.282017544135321</v>
      </c>
      <c r="AN40" s="4">
        <v>23.850040662548814</v>
      </c>
      <c r="AO40" s="4">
        <v>23.864198032219026</v>
      </c>
      <c r="AP40" s="4">
        <v>24.126408790001349</v>
      </c>
      <c r="AQ40" s="4">
        <v>23.364018441344331</v>
      </c>
      <c r="AR40" s="4">
        <v>22.976916379162443</v>
      </c>
      <c r="AS40" s="4">
        <v>22.916628179967503</v>
      </c>
      <c r="AT40" s="4">
        <v>22.878566688633089</v>
      </c>
      <c r="AU40" s="4">
        <v>22.58564239593991</v>
      </c>
      <c r="AV40" s="4">
        <v>22.108135833585841</v>
      </c>
      <c r="AW40" s="4">
        <v>21.574698904552072</v>
      </c>
      <c r="AX40" s="4">
        <v>21.256466224376997</v>
      </c>
      <c r="AY40" s="4">
        <v>21.055161844784948</v>
      </c>
      <c r="AZ40" s="4">
        <v>20.634010884180864</v>
      </c>
      <c r="BA40" s="4">
        <v>20.764630148439739</v>
      </c>
      <c r="BB40" s="4">
        <v>20.503580101101338</v>
      </c>
      <c r="BC40" s="4">
        <v>20.136851605798888</v>
      </c>
      <c r="BD40" s="4">
        <v>19.693253493405667</v>
      </c>
      <c r="BE40" s="4">
        <v>19.91343489006713</v>
      </c>
      <c r="BF40" s="4">
        <v>19.743036739773167</v>
      </c>
      <c r="BG40" s="4">
        <v>19.455815423373295</v>
      </c>
      <c r="BH40" s="4">
        <v>19.462307548125469</v>
      </c>
      <c r="BI40" s="4">
        <v>19.050630880829729</v>
      </c>
      <c r="BJ40" s="4">
        <v>18.999973094233813</v>
      </c>
      <c r="BK40" s="4">
        <v>18.798229823699625</v>
      </c>
      <c r="BL40" s="4">
        <v>20.093874419738249</v>
      </c>
      <c r="BM40" s="4">
        <v>19.763562034144716</v>
      </c>
      <c r="BN40" s="4">
        <v>19.35838484018884</v>
      </c>
      <c r="BO40" s="4">
        <v>18.956442125582566</v>
      </c>
      <c r="BP40" s="4">
        <v>18.726592546724895</v>
      </c>
      <c r="BQ40" s="4">
        <v>18.126111721535253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</row>
    <row r="41" spans="1:100" x14ac:dyDescent="0.3">
      <c r="A41" s="1">
        <v>1</v>
      </c>
      <c r="B41" s="1">
        <v>6</v>
      </c>
      <c r="C41" s="1" t="s">
        <v>26</v>
      </c>
      <c r="D41" s="4">
        <v>13.456449132431688</v>
      </c>
      <c r="E41" s="4">
        <v>10.93564684798279</v>
      </c>
      <c r="F41" s="4">
        <v>11.035966694682914</v>
      </c>
      <c r="G41" s="4">
        <v>11.045921553798308</v>
      </c>
      <c r="H41" s="4">
        <v>11.0398155384046</v>
      </c>
      <c r="I41" s="4">
        <v>10.81086857612166</v>
      </c>
      <c r="J41" s="4">
        <v>10.678495937065428</v>
      </c>
      <c r="K41" s="4">
        <v>10.481248804604913</v>
      </c>
      <c r="L41" s="4">
        <v>10.284671421354515</v>
      </c>
      <c r="M41" s="4">
        <v>10.025983347065068</v>
      </c>
      <c r="N41" s="4">
        <v>9.7975697909314974</v>
      </c>
      <c r="O41" s="4">
        <v>9.5859992802489362</v>
      </c>
      <c r="P41" s="4">
        <v>9.410261762754569</v>
      </c>
      <c r="Q41" s="4">
        <v>9.5418236138741666</v>
      </c>
      <c r="R41" s="4">
        <v>9.5461163720767708</v>
      </c>
      <c r="S41" s="4">
        <v>9.4985532848412131</v>
      </c>
      <c r="T41" s="4">
        <v>9.3752638316649151</v>
      </c>
      <c r="U41" s="4">
        <v>9.2833452920058601</v>
      </c>
      <c r="V41" s="4">
        <v>9.2345220198870646</v>
      </c>
      <c r="W41" s="4">
        <v>9.1574239398816495</v>
      </c>
      <c r="X41" s="4">
        <v>9.1205587849219665</v>
      </c>
      <c r="Y41" s="4">
        <v>9.1134581265458241</v>
      </c>
      <c r="Z41" s="4">
        <v>9.0159008346894005</v>
      </c>
      <c r="AA41" s="4">
        <v>8.7716780512413735</v>
      </c>
      <c r="AB41" s="4">
        <v>8.6023584841163352</v>
      </c>
      <c r="AC41" s="4">
        <v>8.7500396947411385</v>
      </c>
      <c r="AD41" s="4">
        <v>8.7849870370997394</v>
      </c>
      <c r="AE41" s="4">
        <v>8.8257896101826105</v>
      </c>
      <c r="AF41" s="4">
        <v>8.8840365313429377</v>
      </c>
      <c r="AG41" s="4">
        <v>8.877246462700974</v>
      </c>
      <c r="AH41" s="4">
        <v>8.8844368270612204</v>
      </c>
      <c r="AI41" s="4">
        <v>8.9451270840495738</v>
      </c>
      <c r="AJ41" s="4">
        <v>8.9473531903022412</v>
      </c>
      <c r="AK41" s="4">
        <v>8.9497491027166483</v>
      </c>
      <c r="AL41" s="4">
        <v>8.8697653922322797</v>
      </c>
      <c r="AM41" s="4">
        <v>8.75558973846368</v>
      </c>
      <c r="AN41" s="4">
        <v>8.6078317408613962</v>
      </c>
      <c r="AO41" s="4">
        <v>8.8667181389494765</v>
      </c>
      <c r="AP41" s="4">
        <v>8.8367938081799728</v>
      </c>
      <c r="AQ41" s="4">
        <v>8.8370027675492242</v>
      </c>
      <c r="AR41" s="4">
        <v>8.8454108895027286</v>
      </c>
      <c r="AS41" s="4">
        <v>8.8934473866512729</v>
      </c>
      <c r="AT41" s="4">
        <v>8.9473024954036529</v>
      </c>
      <c r="AU41" s="4">
        <v>9.0424253930784761</v>
      </c>
      <c r="AV41" s="4">
        <v>9.1162492841246952</v>
      </c>
      <c r="AW41" s="4">
        <v>9.1625687028329512</v>
      </c>
      <c r="AX41" s="4">
        <v>9.09027819232106</v>
      </c>
      <c r="AY41" s="4">
        <v>8.9891402771241804</v>
      </c>
      <c r="AZ41" s="4">
        <v>8.889165753896064</v>
      </c>
      <c r="BA41" s="4">
        <v>9.0204707658813437</v>
      </c>
      <c r="BB41" s="4">
        <v>9.1279114524486591</v>
      </c>
      <c r="BC41" s="4">
        <v>9.1891788441062303</v>
      </c>
      <c r="BD41" s="4">
        <v>9.2810612298272606</v>
      </c>
      <c r="BE41" s="4">
        <v>9.3060951858836471</v>
      </c>
      <c r="BF41" s="4">
        <v>9.3355142726956419</v>
      </c>
      <c r="BG41" s="4">
        <v>9.4176459951627347</v>
      </c>
      <c r="BH41" s="4">
        <v>9.3867416658420169</v>
      </c>
      <c r="BI41" s="4">
        <v>9.3786624294094185</v>
      </c>
      <c r="BJ41" s="4">
        <v>9.2807628135194591</v>
      </c>
      <c r="BK41" s="4">
        <v>9.0260781964105679</v>
      </c>
      <c r="BL41" s="4">
        <v>8.8145877967256308</v>
      </c>
      <c r="BM41" s="4">
        <v>9.1681284879714742</v>
      </c>
      <c r="BN41" s="4">
        <v>9.1783324485330642</v>
      </c>
      <c r="BO41" s="4">
        <v>9.1447172103497607</v>
      </c>
      <c r="BP41" s="4">
        <v>9.0449508242088648</v>
      </c>
      <c r="BQ41" s="4">
        <v>8.910366662096342</v>
      </c>
      <c r="BR41" s="4">
        <v>8.8331613308046766</v>
      </c>
      <c r="BS41" s="4">
        <v>8.7500106937767619</v>
      </c>
      <c r="BT41" s="4">
        <v>8.6379115493100151</v>
      </c>
      <c r="BU41" s="4">
        <v>8.5554236969250734</v>
      </c>
      <c r="BV41" s="4">
        <v>8.5290990373654481</v>
      </c>
      <c r="BW41" s="4">
        <v>8.3958278150735079</v>
      </c>
      <c r="BX41" s="4">
        <v>8.1631313493771867</v>
      </c>
      <c r="BY41" s="4">
        <v>8.3407061105185676</v>
      </c>
      <c r="BZ41" s="4">
        <v>8.3104416426779828</v>
      </c>
      <c r="CA41" s="4">
        <v>8.3290946416256944</v>
      </c>
      <c r="CB41" s="4">
        <v>8.3915177777829175</v>
      </c>
      <c r="CC41" s="4">
        <v>8.5020516226996001</v>
      </c>
      <c r="CD41" s="4">
        <v>8.5581047520372024</v>
      </c>
      <c r="CE41" s="4">
        <v>8.6586288121905053</v>
      </c>
      <c r="CF41" s="4">
        <v>8.753372913292786</v>
      </c>
      <c r="CG41" s="4">
        <v>8.7818759704015807</v>
      </c>
      <c r="CH41" s="4">
        <v>8.7562740937536905</v>
      </c>
      <c r="CI41" s="4">
        <v>8.6265055733782212</v>
      </c>
      <c r="CJ41" s="4">
        <v>8.5367681043421566</v>
      </c>
      <c r="CK41" s="4">
        <v>8.5814493461764805</v>
      </c>
      <c r="CL41" s="4">
        <v>8.6231559775980973</v>
      </c>
      <c r="CM41" s="4">
        <v>8.6740636020053525</v>
      </c>
      <c r="CN41" s="4">
        <v>8.7651731288998604</v>
      </c>
      <c r="CO41" s="4">
        <v>8.7972556263862689</v>
      </c>
      <c r="CP41" s="4">
        <v>8.7900290004091151</v>
      </c>
      <c r="CQ41" s="4">
        <v>8.8648503988760172</v>
      </c>
      <c r="CR41" s="4">
        <v>8.912465472412709</v>
      </c>
      <c r="CS41" s="4">
        <v>9.0307785927963131</v>
      </c>
      <c r="CT41" s="4">
        <v>8.9400143419713078</v>
      </c>
      <c r="CU41" s="4">
        <v>8.7761464534811129</v>
      </c>
      <c r="CV41" s="4">
        <v>8.6844560086717877</v>
      </c>
    </row>
    <row r="42" spans="1:100" x14ac:dyDescent="0.3">
      <c r="A42" s="1">
        <v>1</v>
      </c>
      <c r="B42" s="1">
        <v>33</v>
      </c>
      <c r="C42" s="1" t="s">
        <v>27</v>
      </c>
      <c r="D42" s="4">
        <v>16.269958849770514</v>
      </c>
      <c r="E42" s="4">
        <v>13.789719283091898</v>
      </c>
      <c r="F42" s="4">
        <v>13.628759611506652</v>
      </c>
      <c r="G42" s="4">
        <v>13.471501195147342</v>
      </c>
      <c r="H42" s="4">
        <v>13.468668156872024</v>
      </c>
      <c r="I42" s="4">
        <v>13.418989561802178</v>
      </c>
      <c r="J42" s="4">
        <v>13.531122330825434</v>
      </c>
      <c r="K42" s="4">
        <v>13.608389678605548</v>
      </c>
      <c r="L42" s="4">
        <v>13.516790540729032</v>
      </c>
      <c r="M42" s="4">
        <v>13.379182885688193</v>
      </c>
      <c r="N42" s="4">
        <v>13.259307273582344</v>
      </c>
      <c r="O42" s="4">
        <v>13.102113088768672</v>
      </c>
      <c r="P42" s="4">
        <v>12.947975585501906</v>
      </c>
      <c r="Q42" s="4">
        <v>13.1773490116544</v>
      </c>
      <c r="R42" s="4">
        <v>13.205676316871678</v>
      </c>
      <c r="S42" s="4">
        <v>13.172610130541754</v>
      </c>
      <c r="T42" s="4">
        <v>13.076550237668885</v>
      </c>
      <c r="U42" s="4">
        <v>7.448002802158733</v>
      </c>
      <c r="V42" s="4">
        <v>8.2261699824440768</v>
      </c>
      <c r="W42" s="4">
        <v>9.1422536042091505</v>
      </c>
      <c r="X42" s="4">
        <v>9.8659380685606894</v>
      </c>
      <c r="Y42" s="4">
        <v>10.552198829209575</v>
      </c>
      <c r="Z42" s="4">
        <v>11.16365701377307</v>
      </c>
      <c r="AA42" s="4">
        <v>11.768738386804051</v>
      </c>
      <c r="AB42" s="4">
        <v>12.625155550297537</v>
      </c>
      <c r="AC42" s="4">
        <v>13.350724506473522</v>
      </c>
      <c r="AD42" s="4">
        <v>14.268132316733439</v>
      </c>
      <c r="AE42" s="4">
        <v>15.267786449149911</v>
      </c>
      <c r="AF42" s="4">
        <v>16.215529976422122</v>
      </c>
      <c r="AG42" s="4">
        <v>15.36383572325116</v>
      </c>
      <c r="AH42" s="4">
        <v>15.539861894001387</v>
      </c>
      <c r="AI42" s="4">
        <v>15.579938648875432</v>
      </c>
      <c r="AJ42" s="4">
        <v>15.623678898510565</v>
      </c>
      <c r="AK42" s="4">
        <v>15.48949430214909</v>
      </c>
      <c r="AL42" s="4">
        <v>15.263448074382566</v>
      </c>
      <c r="AM42" s="4">
        <v>15.089688043146424</v>
      </c>
      <c r="AN42" s="4">
        <v>15.135176128243211</v>
      </c>
      <c r="AO42" s="4">
        <v>15.004554475847396</v>
      </c>
      <c r="AP42" s="4">
        <v>14.798235875852351</v>
      </c>
      <c r="AQ42" s="4">
        <v>14.724670245000885</v>
      </c>
      <c r="AR42" s="4">
        <v>14.585379891758107</v>
      </c>
      <c r="AS42" s="4">
        <v>14.499767041316664</v>
      </c>
      <c r="AT42" s="4">
        <v>14.243298792629618</v>
      </c>
      <c r="AU42" s="4">
        <v>14.182267194308626</v>
      </c>
      <c r="AV42" s="4">
        <v>14.064520711618233</v>
      </c>
      <c r="AW42" s="4">
        <v>13.924627401335609</v>
      </c>
      <c r="AX42" s="4">
        <v>13.758537943937812</v>
      </c>
      <c r="AY42" s="4">
        <v>13.575585360924554</v>
      </c>
      <c r="AZ42" s="4">
        <v>13.472382567564884</v>
      </c>
      <c r="BA42" s="4">
        <v>13.532665987721582</v>
      </c>
      <c r="BB42" s="4">
        <v>13.601141133772012</v>
      </c>
      <c r="BC42" s="4">
        <v>13.680695201070026</v>
      </c>
      <c r="BD42" s="4">
        <v>13.742048560650378</v>
      </c>
      <c r="BE42" s="4">
        <v>13.849498488705539</v>
      </c>
      <c r="BF42" s="4">
        <v>14.052401138875862</v>
      </c>
      <c r="BG42" s="4">
        <v>14.113682555792392</v>
      </c>
      <c r="BH42" s="4">
        <v>14.12066966924642</v>
      </c>
      <c r="BI42" s="4">
        <v>13.966612795077005</v>
      </c>
      <c r="BJ42" s="4">
        <v>13.827386785151862</v>
      </c>
      <c r="BK42" s="4">
        <v>13.642762185016489</v>
      </c>
      <c r="BL42" s="4">
        <v>13.446447519017557</v>
      </c>
      <c r="BM42" s="4">
        <v>13.451014204405865</v>
      </c>
      <c r="BN42" s="4">
        <v>13.381736767451823</v>
      </c>
      <c r="BO42" s="4">
        <v>13.3807202572718</v>
      </c>
      <c r="BP42" s="4">
        <v>13.452143380087344</v>
      </c>
      <c r="BQ42" s="4">
        <v>13.307765956846545</v>
      </c>
      <c r="BR42" s="4">
        <v>13.301160656883978</v>
      </c>
      <c r="BS42" s="4">
        <v>13.285650800923676</v>
      </c>
      <c r="BT42" s="4">
        <v>13.324263077487203</v>
      </c>
      <c r="BU42" s="4">
        <v>13.089626300437407</v>
      </c>
      <c r="BV42" s="4">
        <v>12.843440741090365</v>
      </c>
      <c r="BW42" s="4">
        <v>12.552257817104657</v>
      </c>
      <c r="BX42" s="4">
        <v>12.505411248755591</v>
      </c>
      <c r="BY42" s="4">
        <v>12.567864219941638</v>
      </c>
      <c r="BZ42" s="4">
        <v>12.597814138160224</v>
      </c>
      <c r="CA42" s="4">
        <v>12.636137978388041</v>
      </c>
      <c r="CB42" s="4">
        <v>12.613325648939581</v>
      </c>
      <c r="CC42" s="4">
        <v>12.614748896331687</v>
      </c>
      <c r="CD42" s="4">
        <v>12.677945376373195</v>
      </c>
      <c r="CE42" s="4">
        <v>12.707167302061178</v>
      </c>
      <c r="CF42" s="4">
        <v>12.726433467048443</v>
      </c>
      <c r="CG42" s="4">
        <v>12.67843138149779</v>
      </c>
      <c r="CH42" s="4">
        <v>12.564261318863737</v>
      </c>
      <c r="CI42" s="4">
        <v>12.383474684499006</v>
      </c>
      <c r="CJ42" s="4">
        <v>12.320097019357958</v>
      </c>
      <c r="CK42" s="4">
        <v>12.33795227853364</v>
      </c>
      <c r="CL42" s="4">
        <v>12.306021788517189</v>
      </c>
      <c r="CM42" s="4">
        <v>12.351248812307276</v>
      </c>
      <c r="CN42" s="4">
        <v>12.416077173576339</v>
      </c>
      <c r="CO42" s="4">
        <v>12.301780773280747</v>
      </c>
      <c r="CP42" s="4">
        <v>12.295721416718179</v>
      </c>
      <c r="CQ42" s="4">
        <v>12.329531299402543</v>
      </c>
      <c r="CR42" s="4">
        <v>12.329753701365224</v>
      </c>
      <c r="CS42" s="4">
        <v>12.32302849939024</v>
      </c>
      <c r="CT42" s="4">
        <v>12.27118864786647</v>
      </c>
      <c r="CU42" s="4">
        <v>12.200387367710071</v>
      </c>
      <c r="CV42" s="4">
        <v>12.251596912537847</v>
      </c>
    </row>
    <row r="43" spans="1:100" x14ac:dyDescent="0.3">
      <c r="A43" s="1">
        <v>1</v>
      </c>
      <c r="B43" s="1">
        <v>27</v>
      </c>
      <c r="C43" s="1" t="s">
        <v>28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120.76112534769973</v>
      </c>
      <c r="AL43" s="4">
        <v>76.872167180201785</v>
      </c>
      <c r="AM43" s="4">
        <v>56.048274180271939</v>
      </c>
      <c r="AN43" s="4">
        <v>45.718511644526828</v>
      </c>
      <c r="AO43" s="4">
        <v>43.117699769002478</v>
      </c>
      <c r="AP43" s="4">
        <v>41.269835957607079</v>
      </c>
      <c r="AQ43" s="4">
        <v>43.046972937259454</v>
      </c>
      <c r="AR43" s="4">
        <v>43.627666850243358</v>
      </c>
      <c r="AS43" s="4">
        <v>44.810878719963334</v>
      </c>
      <c r="AT43" s="4">
        <v>47.214739295739754</v>
      </c>
      <c r="AU43" s="4">
        <v>46.732724083817665</v>
      </c>
      <c r="AV43" s="4">
        <v>46.962021247573801</v>
      </c>
      <c r="AW43" s="4">
        <v>41.707982948238318</v>
      </c>
      <c r="AX43" s="4">
        <v>38.568715180911695</v>
      </c>
      <c r="AY43" s="4">
        <v>34.498819146218217</v>
      </c>
      <c r="AZ43" s="4">
        <v>31.950821289051518</v>
      </c>
      <c r="BA43" s="4">
        <v>31.212172703936663</v>
      </c>
      <c r="BB43" s="4">
        <v>30.881328243052291</v>
      </c>
      <c r="BC43" s="4">
        <v>29.224570891773638</v>
      </c>
      <c r="BD43" s="4">
        <v>28.103839736206076</v>
      </c>
      <c r="BE43" s="4">
        <v>26.836149019782429</v>
      </c>
      <c r="BF43" s="4">
        <v>25.447913166737258</v>
      </c>
      <c r="BG43" s="4">
        <v>24.072927160873107</v>
      </c>
      <c r="BH43" s="4">
        <v>23.720935107810387</v>
      </c>
      <c r="BI43" s="4">
        <v>22.849527508793781</v>
      </c>
      <c r="BJ43" s="4">
        <v>21.899747171905485</v>
      </c>
      <c r="BK43" s="4">
        <v>20.573049992417523</v>
      </c>
      <c r="BL43" s="4">
        <v>19.896023948710639</v>
      </c>
      <c r="BM43" s="4">
        <v>19.384031507523254</v>
      </c>
      <c r="BN43" s="4">
        <v>18.558832071255598</v>
      </c>
      <c r="BO43" s="4">
        <v>17.839908141275597</v>
      </c>
      <c r="BP43" s="4">
        <v>17.115548162309715</v>
      </c>
      <c r="BQ43" s="4">
        <v>16.351108374979201</v>
      </c>
      <c r="BR43" s="4">
        <v>15.711051101635151</v>
      </c>
      <c r="BS43" s="4">
        <v>15.065625923743891</v>
      </c>
      <c r="BT43" s="4">
        <v>14.335875403029613</v>
      </c>
      <c r="BU43" s="4">
        <v>13.726832648886875</v>
      </c>
      <c r="BV43" s="4">
        <v>12.894147384987534</v>
      </c>
      <c r="BW43" s="4">
        <v>11.96510574918673</v>
      </c>
      <c r="BX43" s="4">
        <v>11.285321474152612</v>
      </c>
      <c r="BY43" s="4">
        <v>10.988366847423734</v>
      </c>
      <c r="BZ43" s="4">
        <v>10.794353437083315</v>
      </c>
      <c r="CA43" s="4">
        <v>10.630318035437071</v>
      </c>
      <c r="CB43" s="4">
        <v>10.416883232318003</v>
      </c>
      <c r="CC43" s="4">
        <v>10.219420437574023</v>
      </c>
      <c r="CD43" s="4">
        <v>10.181668655905661</v>
      </c>
      <c r="CE43" s="4">
        <v>9.9913212544211056</v>
      </c>
      <c r="CF43" s="4">
        <v>9.8326339174727639</v>
      </c>
      <c r="CG43" s="4">
        <v>9.7026398472764299</v>
      </c>
      <c r="CH43" s="4">
        <v>9.6096216690044916</v>
      </c>
      <c r="CI43" s="4">
        <v>9.3573323447084444</v>
      </c>
      <c r="CJ43" s="4">
        <v>9.4046024123310019</v>
      </c>
      <c r="CK43" s="4">
        <v>9.3768430823510851</v>
      </c>
      <c r="CL43" s="4">
        <v>9.3651325251546318</v>
      </c>
      <c r="CM43" s="4">
        <v>9.5057463756233247</v>
      </c>
      <c r="CN43" s="4">
        <v>9.5374304596740807</v>
      </c>
      <c r="CO43" s="4">
        <v>9.3869370223823942</v>
      </c>
      <c r="CP43" s="4">
        <v>9.2899629505405752</v>
      </c>
      <c r="CQ43" s="4">
        <v>9.3120090387346881</v>
      </c>
      <c r="CR43" s="4">
        <v>9.1828016058366764</v>
      </c>
      <c r="CS43" s="4">
        <v>9.1533259054918279</v>
      </c>
      <c r="CT43" s="4">
        <v>9.0645923449121799</v>
      </c>
      <c r="CU43" s="4">
        <v>8.8920352713563258</v>
      </c>
      <c r="CV43" s="4">
        <v>8.9416544208599316</v>
      </c>
    </row>
    <row r="44" spans="1:100" x14ac:dyDescent="0.3">
      <c r="A44" s="1">
        <v>1</v>
      </c>
      <c r="B44" s="1">
        <v>18</v>
      </c>
      <c r="C44" s="1" t="s">
        <v>29</v>
      </c>
      <c r="D44" s="4">
        <v>24.43132164574774</v>
      </c>
      <c r="E44" s="4">
        <v>22.224091546978698</v>
      </c>
      <c r="F44" s="4">
        <v>22.240088572705901</v>
      </c>
      <c r="G44" s="4">
        <v>22.873463189790357</v>
      </c>
      <c r="H44" s="4">
        <v>23.430175250970375</v>
      </c>
      <c r="I44" s="4">
        <v>24.101790071587981</v>
      </c>
      <c r="J44" s="4">
        <v>24.261873716576339</v>
      </c>
      <c r="K44" s="4">
        <v>24.004564191406676</v>
      </c>
      <c r="L44" s="4">
        <v>24.988702225478974</v>
      </c>
      <c r="M44" s="4">
        <v>24.844230523641649</v>
      </c>
      <c r="N44" s="4">
        <v>25.224279754151546</v>
      </c>
      <c r="O44" s="4">
        <v>25.03393772090498</v>
      </c>
      <c r="P44" s="4">
        <v>25.695737469106874</v>
      </c>
      <c r="Q44" s="4">
        <v>27.573717132247133</v>
      </c>
      <c r="R44" s="4">
        <v>27.500233817724034</v>
      </c>
      <c r="S44" s="4">
        <v>28.075930751730628</v>
      </c>
      <c r="T44" s="4">
        <v>27.039659358348871</v>
      </c>
      <c r="U44" s="4">
        <v>26.112679251724906</v>
      </c>
      <c r="V44" s="4">
        <v>24.915477850705784</v>
      </c>
      <c r="W44" s="4">
        <v>24.907455879963479</v>
      </c>
      <c r="X44" s="4">
        <v>24.843617653594567</v>
      </c>
      <c r="Y44" s="4">
        <v>22.517932118955152</v>
      </c>
      <c r="Z44" s="4">
        <v>23.10665207227666</v>
      </c>
      <c r="AA44" s="4">
        <v>22.537644700938749</v>
      </c>
      <c r="AB44" s="4">
        <v>23.154387420239551</v>
      </c>
      <c r="AC44" s="4">
        <v>23.991456270050083</v>
      </c>
      <c r="AD44" s="4">
        <v>24.165391362020088</v>
      </c>
      <c r="AE44" s="4">
        <v>23.99398287355698</v>
      </c>
      <c r="AF44" s="4">
        <v>23.282549997501754</v>
      </c>
      <c r="AG44" s="4">
        <v>22.456387916395691</v>
      </c>
      <c r="AH44" s="4">
        <v>22.094340195190615</v>
      </c>
      <c r="AI44" s="4">
        <v>22.043893994713198</v>
      </c>
      <c r="AJ44" s="4">
        <v>21.392308679507227</v>
      </c>
      <c r="AK44" s="4">
        <v>21.265281609037597</v>
      </c>
      <c r="AL44" s="4">
        <v>20.076543540296115</v>
      </c>
      <c r="AM44" s="4">
        <v>20.311852514180742</v>
      </c>
      <c r="AN44" s="4">
        <v>20.882657996268094</v>
      </c>
      <c r="AO44" s="4">
        <v>21.150311002332074</v>
      </c>
      <c r="AP44" s="4">
        <v>20.536306345087276</v>
      </c>
      <c r="AQ44" s="4">
        <v>19.523249916912711</v>
      </c>
      <c r="AR44" s="4">
        <v>18.537348715964686</v>
      </c>
      <c r="AS44" s="4">
        <v>18.446979328239259</v>
      </c>
      <c r="AT44" s="4">
        <v>18.593589876348101</v>
      </c>
      <c r="AU44" s="4">
        <v>18.32741114737378</v>
      </c>
      <c r="AV44" s="4">
        <v>18.155782984682094</v>
      </c>
      <c r="AW44" s="4">
        <v>17.276116937574745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</row>
    <row r="45" spans="1:100" x14ac:dyDescent="0.3">
      <c r="A45" s="1">
        <v>1</v>
      </c>
      <c r="B45" s="1">
        <v>23</v>
      </c>
      <c r="C45" s="1" t="s">
        <v>30</v>
      </c>
      <c r="D45" s="4">
        <v>11.753467821431492</v>
      </c>
      <c r="E45" s="4">
        <v>10.163322043934274</v>
      </c>
      <c r="F45" s="4">
        <v>10.270257131283797</v>
      </c>
      <c r="G45" s="4">
        <v>10.535320159626533</v>
      </c>
      <c r="H45" s="4">
        <v>10.457872675859676</v>
      </c>
      <c r="I45" s="4">
        <v>10.775851036040628</v>
      </c>
      <c r="J45" s="4">
        <v>10.587810562202236</v>
      </c>
      <c r="K45" s="4">
        <v>10.495250886174958</v>
      </c>
      <c r="L45" s="4">
        <v>10.248721012653411</v>
      </c>
      <c r="M45" s="4">
        <v>10.234553418451052</v>
      </c>
      <c r="N45" s="4">
        <v>10.431531163420074</v>
      </c>
      <c r="O45" s="4">
        <v>10.617616263366202</v>
      </c>
      <c r="P45" s="4">
        <v>11.362676320975346</v>
      </c>
      <c r="Q45" s="4">
        <v>11.421852531612913</v>
      </c>
      <c r="R45" s="4">
        <v>11.451840395786745</v>
      </c>
      <c r="S45" s="4">
        <v>11.862145385640845</v>
      </c>
      <c r="T45" s="4">
        <v>11.988803206596561</v>
      </c>
      <c r="U45" s="4">
        <v>12.087553496823116</v>
      </c>
      <c r="V45" s="4">
        <v>12.438914836051389</v>
      </c>
      <c r="W45" s="4">
        <v>12.717801590259626</v>
      </c>
      <c r="X45" s="4">
        <v>12.926580723476718</v>
      </c>
      <c r="Y45" s="4">
        <v>13.400978612713887</v>
      </c>
      <c r="Z45" s="4">
        <v>13.563413930262215</v>
      </c>
      <c r="AA45" s="4">
        <v>13.693971091564547</v>
      </c>
      <c r="AB45" s="4">
        <v>13.90888189848318</v>
      </c>
      <c r="AC45" s="4">
        <v>14.257393033465817</v>
      </c>
      <c r="AD45" s="4">
        <v>14.306229905227433</v>
      </c>
      <c r="AE45" s="4">
        <v>14.533735952791618</v>
      </c>
      <c r="AF45" s="4">
        <v>14.791093486696067</v>
      </c>
      <c r="AG45" s="4">
        <v>14.886615059844207</v>
      </c>
      <c r="AH45" s="4">
        <v>14.881500594912159</v>
      </c>
      <c r="AI45" s="4">
        <v>14.744835956796612</v>
      </c>
      <c r="AJ45" s="4">
        <v>14.625612664830356</v>
      </c>
      <c r="AK45" s="4">
        <v>14.660254863428051</v>
      </c>
      <c r="AL45" s="4">
        <v>14.384046086418738</v>
      </c>
      <c r="AM45" s="4">
        <v>14.22108094421298</v>
      </c>
      <c r="AN45" s="4">
        <v>14.375118641237719</v>
      </c>
      <c r="AO45" s="4">
        <v>14.355353618842734</v>
      </c>
      <c r="AP45" s="4">
        <v>14.266681136494519</v>
      </c>
      <c r="AQ45" s="4">
        <v>14.694939569542415</v>
      </c>
      <c r="AR45" s="4">
        <v>14.752855762382493</v>
      </c>
      <c r="AS45" s="4">
        <v>14.752710911365643</v>
      </c>
      <c r="AT45" s="4">
        <v>15.120524975620626</v>
      </c>
      <c r="AU45" s="4">
        <v>15.809993438150574</v>
      </c>
      <c r="AV45" s="4">
        <v>16.089736019442174</v>
      </c>
      <c r="AW45" s="4">
        <v>15.756990945062018</v>
      </c>
      <c r="AX45" s="4">
        <v>15.515402459376704</v>
      </c>
      <c r="AY45" s="4">
        <v>15.847083213330384</v>
      </c>
      <c r="AZ45" s="4">
        <v>16.054536321206008</v>
      </c>
      <c r="BA45" s="4">
        <v>16.089902373708306</v>
      </c>
      <c r="BB45" s="4">
        <v>16.352198218230164</v>
      </c>
      <c r="BC45" s="4">
        <v>16.525220120574087</v>
      </c>
      <c r="BD45" s="4">
        <v>16.743160632377631</v>
      </c>
      <c r="BE45" s="4">
        <v>17.912676277281044</v>
      </c>
      <c r="BF45" s="4">
        <v>18.120633178304846</v>
      </c>
      <c r="BG45" s="4">
        <v>18.035803271861369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</row>
    <row r="46" spans="1:100" x14ac:dyDescent="0.3">
      <c r="A46" s="1">
        <v>1</v>
      </c>
      <c r="B46" s="1">
        <v>12</v>
      </c>
      <c r="C46" s="1" t="s">
        <v>31</v>
      </c>
      <c r="D46" s="4">
        <v>21.283719763272043</v>
      </c>
      <c r="E46" s="4">
        <v>18.452256137092814</v>
      </c>
      <c r="F46" s="4">
        <v>18.316684268932988</v>
      </c>
      <c r="G46" s="4">
        <v>18.370419890747129</v>
      </c>
      <c r="H46" s="4">
        <v>18.300320701605443</v>
      </c>
      <c r="I46" s="4">
        <v>18.081860088932871</v>
      </c>
      <c r="J46" s="4">
        <v>17.992003915073596</v>
      </c>
      <c r="K46" s="4">
        <v>17.647511800810463</v>
      </c>
      <c r="L46" s="4">
        <v>17.799227606135446</v>
      </c>
      <c r="M46" s="4">
        <v>17.638062298589947</v>
      </c>
      <c r="N46" s="4">
        <v>17.736557044755351</v>
      </c>
      <c r="O46" s="4">
        <v>17.704125813355084</v>
      </c>
      <c r="P46" s="4">
        <v>17.980060935228355</v>
      </c>
      <c r="Q46" s="4">
        <v>18.13129985769978</v>
      </c>
      <c r="R46" s="4">
        <v>18.38557089655631</v>
      </c>
      <c r="S46" s="4">
        <v>18.713402635976035</v>
      </c>
      <c r="T46" s="4">
        <v>19.085139175489623</v>
      </c>
      <c r="U46" s="4">
        <v>19.527672597200382</v>
      </c>
      <c r="V46" s="4">
        <v>19.720468100365661</v>
      </c>
      <c r="W46" s="4">
        <v>19.806349427603418</v>
      </c>
      <c r="X46" s="4">
        <v>19.963007411355111</v>
      </c>
      <c r="Y46" s="4">
        <v>19.982327199861359</v>
      </c>
      <c r="Z46" s="4">
        <v>19.892348811498518</v>
      </c>
      <c r="AA46" s="4">
        <v>19.513311849497796</v>
      </c>
      <c r="AB46" s="4">
        <v>19.476165550078722</v>
      </c>
      <c r="AC46" s="4">
        <v>18.824844685309674</v>
      </c>
      <c r="AD46" s="4">
        <v>18.87769125997831</v>
      </c>
      <c r="AE46" s="4">
        <v>18.620452731825583</v>
      </c>
      <c r="AF46" s="4">
        <v>19.02430274600788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</row>
    <row r="47" spans="1:100" x14ac:dyDescent="0.3">
      <c r="A47" s="1">
        <v>1</v>
      </c>
      <c r="B47" s="1">
        <v>16</v>
      </c>
      <c r="C47" s="1" t="s">
        <v>32</v>
      </c>
      <c r="D47" s="4">
        <v>12.289037763751805</v>
      </c>
      <c r="E47" s="4">
        <v>10.14660441516463</v>
      </c>
      <c r="F47" s="4">
        <v>10.128919395112474</v>
      </c>
      <c r="G47" s="4">
        <v>10.261327752811177</v>
      </c>
      <c r="H47" s="4">
        <v>10.331788033155293</v>
      </c>
      <c r="I47" s="4">
        <v>10.247928839892499</v>
      </c>
      <c r="J47" s="4">
        <v>10.170056792133559</v>
      </c>
      <c r="K47" s="4">
        <v>10.051819019779433</v>
      </c>
      <c r="L47" s="4">
        <v>9.9770215362560819</v>
      </c>
      <c r="M47" s="4">
        <v>9.8607364659318524</v>
      </c>
      <c r="N47" s="4">
        <v>9.6822468171153684</v>
      </c>
      <c r="O47" s="4">
        <v>9.5739672076428324</v>
      </c>
      <c r="P47" s="4">
        <v>9.545667913123479</v>
      </c>
      <c r="Q47" s="4">
        <v>9.6299409557829367</v>
      </c>
      <c r="R47" s="4">
        <v>9.5602416698731059</v>
      </c>
      <c r="S47" s="4">
        <v>9.5493977967922277</v>
      </c>
      <c r="T47" s="4">
        <v>9.4750236755134587</v>
      </c>
      <c r="U47" s="4">
        <v>9.2650602770302939</v>
      </c>
      <c r="V47" s="4">
        <v>9.3249129619990594</v>
      </c>
      <c r="W47" s="4">
        <v>9.286315334909796</v>
      </c>
      <c r="X47" s="4">
        <v>9.4624614358699795</v>
      </c>
      <c r="Y47" s="4">
        <v>9.4309512947380334</v>
      </c>
      <c r="Z47" s="4">
        <v>9.3446136394659103</v>
      </c>
      <c r="AA47" s="4">
        <v>9.2470754778006601</v>
      </c>
      <c r="AB47" s="4">
        <v>9.2774893189883514</v>
      </c>
      <c r="AC47" s="4">
        <v>9.3184720178462896</v>
      </c>
      <c r="AD47" s="4">
        <v>9.4371277227930186</v>
      </c>
      <c r="AE47" s="4">
        <v>9.4152187210471574</v>
      </c>
      <c r="AF47" s="4">
        <v>9.4377812810393245</v>
      </c>
      <c r="AG47" s="4">
        <v>9.4348502300810981</v>
      </c>
      <c r="AH47" s="4">
        <v>9.446047735788218</v>
      </c>
      <c r="AI47" s="4">
        <v>9.5166565552592015</v>
      </c>
      <c r="AJ47" s="4">
        <v>9.5875736243538316</v>
      </c>
      <c r="AK47" s="4">
        <v>9.5887467048222614</v>
      </c>
      <c r="AL47" s="4">
        <v>9.6049184876861169</v>
      </c>
      <c r="AM47" s="4">
        <v>9.6605114359998598</v>
      </c>
      <c r="AN47" s="4">
        <v>9.7539348166138815</v>
      </c>
      <c r="AO47" s="4">
        <v>9.9181150402837126</v>
      </c>
      <c r="AP47" s="4">
        <v>10.100696521127741</v>
      </c>
      <c r="AQ47" s="4">
        <v>9.8837257974371298</v>
      </c>
      <c r="AR47" s="4">
        <v>9.7175315922715182</v>
      </c>
      <c r="AS47" s="4">
        <v>9.7873414531350171</v>
      </c>
      <c r="AT47" s="4">
        <v>9.9461991298035066</v>
      </c>
      <c r="AU47" s="4">
        <v>10.107614979096699</v>
      </c>
      <c r="AV47" s="4">
        <v>10.16705094639736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</row>
    <row r="48" spans="1:100" x14ac:dyDescent="0.3">
      <c r="A48" s="1">
        <v>1</v>
      </c>
      <c r="B48" s="1">
        <v>20</v>
      </c>
      <c r="C48" s="1" t="s">
        <v>33</v>
      </c>
      <c r="D48" s="4">
        <v>7.6272867341245361</v>
      </c>
      <c r="E48" s="4">
        <v>6.6403756593546746</v>
      </c>
      <c r="F48" s="4">
        <v>6.6634993689642066</v>
      </c>
      <c r="G48" s="4">
        <v>6.7618373846340214</v>
      </c>
      <c r="H48" s="4">
        <v>6.8931640116595654</v>
      </c>
      <c r="I48" s="4">
        <v>6.9775396338761331</v>
      </c>
      <c r="J48" s="4">
        <v>7.0371992988422756</v>
      </c>
      <c r="K48" s="4">
        <v>6.9899580454096135</v>
      </c>
      <c r="L48" s="4">
        <v>6.9787395294007251</v>
      </c>
      <c r="M48" s="4">
        <v>7.0377508452360322</v>
      </c>
      <c r="N48" s="4">
        <v>6.9877456775806781</v>
      </c>
      <c r="O48" s="4">
        <v>6.983105137247815</v>
      </c>
      <c r="P48" s="4">
        <v>6.884498896665157</v>
      </c>
      <c r="Q48" s="4">
        <v>6.8964739095057253</v>
      </c>
      <c r="R48" s="4">
        <v>7.0241376072442847</v>
      </c>
      <c r="S48" s="4">
        <v>7.1873864041972242</v>
      </c>
      <c r="T48" s="4">
        <v>7.1258005452469044</v>
      </c>
      <c r="U48" s="4">
        <v>7.0928868840641561</v>
      </c>
      <c r="V48" s="4">
        <v>6.6283880292917168</v>
      </c>
      <c r="W48" s="4">
        <v>6.4433943571340011</v>
      </c>
      <c r="X48" s="4">
        <v>6.3463482712174297</v>
      </c>
      <c r="Y48" s="4">
        <v>6.1646645076339022</v>
      </c>
      <c r="Z48" s="4">
        <v>6.0455276170657779</v>
      </c>
      <c r="AA48" s="4">
        <v>5.7040026055673421</v>
      </c>
      <c r="AB48" s="4">
        <v>5.7858288984227038</v>
      </c>
      <c r="AC48" s="4">
        <v>5.7435247775143887</v>
      </c>
      <c r="AD48" s="4">
        <v>5.7247143060903616</v>
      </c>
      <c r="AE48" s="4">
        <v>5.775659477744945</v>
      </c>
      <c r="AF48" s="4">
        <v>5.7547739285812902</v>
      </c>
      <c r="AG48" s="4">
        <v>5.8839163435284751</v>
      </c>
      <c r="AH48" s="4">
        <v>6.218138866832863</v>
      </c>
      <c r="AI48" s="4">
        <v>6.4067147457224127</v>
      </c>
      <c r="AJ48" s="4">
        <v>6.6313789614877647</v>
      </c>
      <c r="AK48" s="4">
        <v>6.7334436412552323</v>
      </c>
      <c r="AL48" s="4">
        <v>6.8335509182436205</v>
      </c>
      <c r="AM48" s="4">
        <v>7.1886848914067523</v>
      </c>
      <c r="AN48" s="4">
        <v>7.0355106001426897</v>
      </c>
      <c r="AO48" s="4">
        <v>7.146110629656012</v>
      </c>
      <c r="AP48" s="4">
        <v>7.2635962696707228</v>
      </c>
      <c r="AQ48" s="4">
        <v>7.2477283275729745</v>
      </c>
      <c r="AR48" s="4">
        <v>7.1463642913815946</v>
      </c>
      <c r="AS48" s="4">
        <v>7.1877096135453593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</row>
    <row r="49" spans="1:100" x14ac:dyDescent="0.3">
      <c r="A49" s="1">
        <v>1</v>
      </c>
      <c r="B49" s="1">
        <v>29</v>
      </c>
      <c r="C49" s="1" t="s">
        <v>34</v>
      </c>
      <c r="D49" s="4">
        <v>14.960879390236148</v>
      </c>
      <c r="E49" s="4">
        <v>12.198456889749449</v>
      </c>
      <c r="F49" s="4">
        <v>12.227372662524589</v>
      </c>
      <c r="G49" s="4">
        <v>12.206522736160345</v>
      </c>
      <c r="H49" s="4">
        <v>12.217607501491131</v>
      </c>
      <c r="I49" s="4">
        <v>12.185652726010712</v>
      </c>
      <c r="J49" s="4">
        <v>12.180163830442343</v>
      </c>
      <c r="K49" s="4">
        <v>12.163695859828501</v>
      </c>
      <c r="L49" s="4">
        <v>12.084432771512811</v>
      </c>
      <c r="M49" s="4">
        <v>11.972758811010701</v>
      </c>
      <c r="N49" s="4">
        <v>11.743579055643034</v>
      </c>
      <c r="O49" s="4">
        <v>11.390328220900081</v>
      </c>
      <c r="P49" s="4">
        <v>11.3115679644156</v>
      </c>
      <c r="Q49" s="4">
        <v>11.353114262925976</v>
      </c>
      <c r="R49" s="4">
        <v>11.403549833746208</v>
      </c>
      <c r="S49" s="4">
        <v>11.328724181052387</v>
      </c>
      <c r="T49" s="4">
        <v>11.255170174397374</v>
      </c>
      <c r="U49" s="4">
        <v>11.18287328574668</v>
      </c>
      <c r="V49" s="4">
        <v>11.261028875661276</v>
      </c>
      <c r="W49" s="4">
        <v>11.214185255991987</v>
      </c>
      <c r="X49" s="4">
        <v>11.164000104450464</v>
      </c>
      <c r="Y49" s="4">
        <v>11.154558619568085</v>
      </c>
      <c r="Z49" s="4">
        <v>11.000627282025746</v>
      </c>
      <c r="AA49" s="4">
        <v>10.806657295716054</v>
      </c>
      <c r="AB49" s="4">
        <v>10.737926662006725</v>
      </c>
      <c r="AC49" s="4">
        <v>10.729689675602099</v>
      </c>
      <c r="AD49" s="4">
        <v>10.658207548677682</v>
      </c>
      <c r="AE49" s="4">
        <v>10.662467076209072</v>
      </c>
      <c r="AF49" s="4">
        <v>10.58530590940283</v>
      </c>
      <c r="AG49" s="4">
        <v>10.536783602486089</v>
      </c>
      <c r="AH49" s="4">
        <v>10.588575591119746</v>
      </c>
      <c r="AI49" s="4">
        <v>10.57900291509705</v>
      </c>
      <c r="AJ49" s="4">
        <v>10.623117519191588</v>
      </c>
      <c r="AK49" s="4">
        <v>10.66465231292424</v>
      </c>
      <c r="AL49" s="4">
        <v>10.557967084369535</v>
      </c>
      <c r="AM49" s="4">
        <v>10.685936452060169</v>
      </c>
      <c r="AN49" s="4">
        <v>10.696708693590672</v>
      </c>
      <c r="AO49" s="4">
        <v>10.868945955919765</v>
      </c>
      <c r="AP49" s="4">
        <v>10.904571558525809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</row>
    <row r="50" spans="1:100" x14ac:dyDescent="0.3">
      <c r="A50" s="1">
        <v>1</v>
      </c>
      <c r="B50" s="1">
        <v>34</v>
      </c>
      <c r="C50" s="1" t="s">
        <v>35</v>
      </c>
      <c r="D50" s="4">
        <v>18.979423456576608</v>
      </c>
      <c r="E50" s="4">
        <v>16.979254598921113</v>
      </c>
      <c r="F50" s="4">
        <v>17.069166533275041</v>
      </c>
      <c r="G50" s="4">
        <v>17.200765926115672</v>
      </c>
      <c r="H50" s="4">
        <v>17.313453435936886</v>
      </c>
      <c r="I50" s="4">
        <v>17.249084336913569</v>
      </c>
      <c r="J50" s="4">
        <v>17.310761252874507</v>
      </c>
      <c r="K50" s="4">
        <v>17.522466240262997</v>
      </c>
      <c r="L50" s="4">
        <v>17.700308966340625</v>
      </c>
      <c r="M50" s="4">
        <v>17.680681097123927</v>
      </c>
      <c r="N50" s="4">
        <v>17.646900148035812</v>
      </c>
      <c r="O50" s="4">
        <v>17.351953195209894</v>
      </c>
      <c r="P50" s="4">
        <v>17.738934044130236</v>
      </c>
      <c r="Q50" s="4">
        <v>18.07439934771347</v>
      </c>
      <c r="R50" s="4">
        <v>18.159405920434814</v>
      </c>
      <c r="S50" s="4">
        <v>18.237552576076592</v>
      </c>
      <c r="T50" s="4">
        <v>18.315487550079411</v>
      </c>
      <c r="U50" s="4">
        <v>18.515142066464954</v>
      </c>
      <c r="V50" s="4">
        <v>18.613552698850118</v>
      </c>
      <c r="W50" s="4">
        <v>18.73248964651906</v>
      </c>
      <c r="X50" s="4">
        <v>18.473940020043766</v>
      </c>
      <c r="Y50" s="4">
        <v>18.080159363864677</v>
      </c>
      <c r="Z50" s="4">
        <v>17.617974617612163</v>
      </c>
      <c r="AA50" s="4">
        <v>17.153273566746666</v>
      </c>
      <c r="AB50" s="4">
        <v>17.058971918190853</v>
      </c>
      <c r="AC50" s="4">
        <v>17.254137877106988</v>
      </c>
      <c r="AD50" s="4">
        <v>17.422008712355115</v>
      </c>
      <c r="AE50" s="4">
        <v>17.604723151183403</v>
      </c>
      <c r="AF50" s="4">
        <v>17.622535326519756</v>
      </c>
      <c r="AG50" s="4">
        <v>17.419886330145243</v>
      </c>
      <c r="AH50" s="4">
        <v>17.616462917045382</v>
      </c>
      <c r="AI50" s="4">
        <v>17.505473906805033</v>
      </c>
      <c r="AJ50" s="4">
        <v>17.491690813147954</v>
      </c>
      <c r="AK50" s="4">
        <v>17.469241461878841</v>
      </c>
      <c r="AL50" s="4">
        <v>17.018623374933124</v>
      </c>
      <c r="AM50" s="4">
        <v>16.574453293079443</v>
      </c>
      <c r="AN50" s="4">
        <v>16.314287353772329</v>
      </c>
      <c r="AO50" s="4">
        <v>16.499684036330919</v>
      </c>
      <c r="AP50" s="4">
        <v>16.481094566946762</v>
      </c>
      <c r="AQ50" s="4">
        <v>16.562535278504029</v>
      </c>
      <c r="AR50" s="4">
        <v>16.770852647983698</v>
      </c>
      <c r="AS50" s="4">
        <v>17.115093797674216</v>
      </c>
      <c r="AT50" s="4">
        <v>17.269121819782878</v>
      </c>
      <c r="AU50" s="4">
        <v>17.508166404023118</v>
      </c>
      <c r="AV50" s="4">
        <v>17.505101133767106</v>
      </c>
      <c r="AW50" s="4">
        <v>16.913190348916192</v>
      </c>
      <c r="AX50" s="4">
        <v>16.52556930908154</v>
      </c>
      <c r="AY50" s="4">
        <v>16.10730717383889</v>
      </c>
      <c r="AZ50" s="4">
        <v>16.103120017620327</v>
      </c>
      <c r="BA50" s="4">
        <v>16.308871599451052</v>
      </c>
      <c r="BB50" s="4">
        <v>16.371818002919966</v>
      </c>
      <c r="BC50" s="4">
        <v>16.293351512116736</v>
      </c>
      <c r="BD50" s="4">
        <v>16.23007035829038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</row>
    <row r="51" spans="1:100" x14ac:dyDescent="0.3">
      <c r="A51" s="1">
        <v>1</v>
      </c>
      <c r="B51" s="1">
        <v>19</v>
      </c>
      <c r="C51" s="1" t="s">
        <v>36</v>
      </c>
      <c r="D51" s="4">
        <v>16.379502227195712</v>
      </c>
      <c r="E51" s="4">
        <v>14.550943060032399</v>
      </c>
      <c r="F51" s="4">
        <v>14.71173394325238</v>
      </c>
      <c r="G51" s="4">
        <v>14.849438965988895</v>
      </c>
      <c r="H51" s="4">
        <v>15.193130624017769</v>
      </c>
      <c r="I51" s="4">
        <v>15.349342793831941</v>
      </c>
      <c r="J51" s="4">
        <v>15.559864945504387</v>
      </c>
      <c r="K51" s="4">
        <v>15.67233616920255</v>
      </c>
      <c r="L51" s="4">
        <v>16.027544813763242</v>
      </c>
      <c r="M51" s="4">
        <v>16.046139034011638</v>
      </c>
      <c r="N51" s="4">
        <v>16.154350725231321</v>
      </c>
      <c r="O51" s="4">
        <v>16.271521704241167</v>
      </c>
      <c r="P51" s="4">
        <v>16.193278067742025</v>
      </c>
      <c r="Q51" s="4">
        <v>16.069807839072922</v>
      </c>
      <c r="R51" s="4">
        <v>16.1345534042479</v>
      </c>
      <c r="S51" s="4">
        <v>15.941213204289523</v>
      </c>
      <c r="T51" s="4">
        <v>15.847953883508033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</row>
    <row r="52" spans="1:100" x14ac:dyDescent="0.3">
      <c r="A52" s="1">
        <v>1</v>
      </c>
      <c r="B52" s="1">
        <v>21</v>
      </c>
      <c r="C52" s="1" t="s">
        <v>37</v>
      </c>
      <c r="D52" s="4">
        <v>12.619582184428882</v>
      </c>
      <c r="E52" s="4">
        <v>11.933625924326893</v>
      </c>
      <c r="F52" s="4">
        <v>11.698957322888498</v>
      </c>
      <c r="G52" s="4">
        <v>11.482011937536035</v>
      </c>
      <c r="H52" s="4">
        <v>11.562901979126746</v>
      </c>
      <c r="I52" s="4">
        <v>11.758369446029661</v>
      </c>
      <c r="J52" s="4">
        <v>12.198133998411727</v>
      </c>
      <c r="K52" s="4">
        <v>12.58828151717438</v>
      </c>
      <c r="L52" s="4">
        <v>12.536485201000424</v>
      </c>
      <c r="M52" s="4">
        <v>12.520499871662119</v>
      </c>
      <c r="N52" s="4">
        <v>12.362178522072817</v>
      </c>
      <c r="O52" s="4">
        <v>12.196764287898397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</row>
    <row r="53" spans="1:100" x14ac:dyDescent="0.3">
      <c r="A53" s="1">
        <v>1</v>
      </c>
      <c r="B53" s="1">
        <v>7</v>
      </c>
      <c r="C53" s="1" t="s">
        <v>38</v>
      </c>
      <c r="D53" s="4">
        <v>10.276831322275145</v>
      </c>
      <c r="E53" s="4">
        <v>8.9793267128812548</v>
      </c>
      <c r="F53" s="4">
        <v>9.1433259641636297</v>
      </c>
      <c r="G53" s="4">
        <v>9.2463856306237968</v>
      </c>
      <c r="H53" s="4">
        <v>9.3927817424770392</v>
      </c>
      <c r="I53" s="4">
        <v>9.4382072064423888</v>
      </c>
      <c r="J53" s="4">
        <v>9.5080416310091156</v>
      </c>
      <c r="K53" s="4">
        <v>9.5700862104247193</v>
      </c>
      <c r="L53" s="4">
        <v>9.5674428147801596</v>
      </c>
      <c r="M53" s="4">
        <v>9.5220715514040926</v>
      </c>
      <c r="N53" s="4">
        <v>9.3725417875924268</v>
      </c>
      <c r="O53" s="4">
        <v>9.1424207216969133</v>
      </c>
      <c r="P53" s="4">
        <v>9.278777428296701</v>
      </c>
      <c r="Q53" s="4">
        <v>9.4933938144677654</v>
      </c>
      <c r="R53" s="4">
        <v>9.4764687862660146</v>
      </c>
      <c r="S53" s="4">
        <v>9.5164465985436717</v>
      </c>
      <c r="T53" s="4">
        <v>9.4667877515928538</v>
      </c>
      <c r="U53" s="4">
        <v>9.3338157713981538</v>
      </c>
      <c r="V53" s="4">
        <v>9.2676458115220282</v>
      </c>
      <c r="W53" s="4">
        <v>9.1949826870801186</v>
      </c>
      <c r="X53" s="4">
        <v>9.1322045921714796</v>
      </c>
      <c r="Y53" s="4">
        <v>9.1652501777894475</v>
      </c>
      <c r="Z53" s="4">
        <v>9.1436057494194021</v>
      </c>
      <c r="AA53" s="4">
        <v>8.9628070010726724</v>
      </c>
      <c r="AB53" s="4">
        <v>8.8597476159978701</v>
      </c>
      <c r="AC53" s="4">
        <v>9.020584224946024</v>
      </c>
      <c r="AD53" s="4">
        <v>9.1203859582737508</v>
      </c>
      <c r="AE53" s="4">
        <v>9.2466154497367388</v>
      </c>
      <c r="AF53" s="4">
        <v>9.3806609206827272</v>
      </c>
      <c r="AG53" s="4">
        <v>9.453846928231231</v>
      </c>
      <c r="AH53" s="4">
        <v>9.7102347921217458</v>
      </c>
      <c r="AI53" s="4">
        <v>9.8104396341343136</v>
      </c>
      <c r="AJ53" s="4">
        <v>9.8351599610811036</v>
      </c>
      <c r="AK53" s="4">
        <v>9.9261144947919835</v>
      </c>
      <c r="AL53" s="4">
        <v>9.9340719818105363</v>
      </c>
      <c r="AM53" s="4">
        <v>10.048876874922049</v>
      </c>
      <c r="AN53" s="4">
        <v>10.149786205397646</v>
      </c>
      <c r="AO53" s="4">
        <v>10.375146993930951</v>
      </c>
      <c r="AP53" s="4">
        <v>10.513783841478411</v>
      </c>
      <c r="AQ53" s="4">
        <v>10.580417399158776</v>
      </c>
      <c r="AR53" s="4">
        <v>10.670311203716325</v>
      </c>
      <c r="AS53" s="4">
        <v>10.657488528353289</v>
      </c>
      <c r="AT53" s="4">
        <v>10.78322061841787</v>
      </c>
      <c r="AU53" s="4">
        <v>10.819639519503491</v>
      </c>
      <c r="AV53" s="4">
        <v>10.952734116957586</v>
      </c>
      <c r="AW53" s="4">
        <v>11.005143169013682</v>
      </c>
      <c r="AX53" s="4">
        <v>11.024966349894628</v>
      </c>
      <c r="AY53" s="4">
        <v>11.084379630478448</v>
      </c>
      <c r="AZ53" s="4">
        <v>11.003965552514774</v>
      </c>
      <c r="BA53" s="4">
        <v>10.99546227961792</v>
      </c>
      <c r="BB53" s="4">
        <v>11.177085511695676</v>
      </c>
      <c r="BC53" s="4">
        <v>11.229562059969474</v>
      </c>
      <c r="BD53" s="4">
        <v>11.203166953118805</v>
      </c>
      <c r="BE53" s="4">
        <v>11.209865171060214</v>
      </c>
      <c r="BF53" s="4">
        <v>11.27988402137256</v>
      </c>
      <c r="BG53" s="4">
        <v>11.336195971664779</v>
      </c>
      <c r="BH53" s="4">
        <v>11.495660921376414</v>
      </c>
      <c r="BI53" s="4">
        <v>11.485476040818732</v>
      </c>
      <c r="BJ53" s="4">
        <v>11.42183140598704</v>
      </c>
      <c r="BK53" s="4">
        <v>11.235630284496574</v>
      </c>
      <c r="BL53" s="4">
        <v>11.205026459857963</v>
      </c>
      <c r="BM53" s="4">
        <v>11.324108485033433</v>
      </c>
      <c r="BN53" s="4">
        <v>11.214658738779235</v>
      </c>
      <c r="BO53" s="4">
        <v>11.141594126742762</v>
      </c>
      <c r="BP53" s="4">
        <v>11.179779515938066</v>
      </c>
      <c r="BQ53" s="4">
        <v>11.16982275078767</v>
      </c>
      <c r="BR53" s="4">
        <v>11.103075371166488</v>
      </c>
      <c r="BS53" s="4">
        <v>10.903957964162425</v>
      </c>
      <c r="BT53" s="4">
        <v>10.808836779461194</v>
      </c>
      <c r="BU53" s="4">
        <v>10.738067667190638</v>
      </c>
      <c r="BV53" s="4">
        <v>10.660763780989022</v>
      </c>
      <c r="BW53" s="4">
        <v>10.437064775030752</v>
      </c>
      <c r="BX53" s="4">
        <v>10.403024378025941</v>
      </c>
      <c r="BY53" s="4">
        <v>10.450219895299135</v>
      </c>
      <c r="BZ53" s="4">
        <v>10.270870807201545</v>
      </c>
      <c r="CA53" s="4">
        <v>10.139682488650681</v>
      </c>
      <c r="CB53" s="4">
        <v>10.105647595213343</v>
      </c>
      <c r="CC53" s="4">
        <v>9.9703882214149804</v>
      </c>
      <c r="CD53" s="4">
        <v>10.030932855579078</v>
      </c>
      <c r="CE53" s="4">
        <v>9.8766051751415649</v>
      </c>
      <c r="CF53" s="4">
        <v>9.7680692896519012</v>
      </c>
      <c r="CG53" s="4">
        <v>9.7284269637084702</v>
      </c>
      <c r="CH53" s="4">
        <v>9.613023589120985</v>
      </c>
      <c r="CI53" s="4">
        <v>9.4493554845762286</v>
      </c>
      <c r="CJ53" s="4">
        <v>9.5425717953063476</v>
      </c>
      <c r="CK53" s="4">
        <v>9.5342459268419297</v>
      </c>
      <c r="CL53" s="4">
        <v>9.5377866677784464</v>
      </c>
      <c r="CM53" s="4">
        <v>9.4117159628701543</v>
      </c>
      <c r="CN53" s="4">
        <v>9.4291374936827239</v>
      </c>
      <c r="CO53" s="4">
        <v>9.3559443565141098</v>
      </c>
      <c r="CP53" s="4">
        <v>9.3383433486096514</v>
      </c>
      <c r="CQ53" s="4">
        <v>9.3170296493847697</v>
      </c>
      <c r="CR53" s="4">
        <v>9.2604577712208105</v>
      </c>
      <c r="CS53" s="4">
        <v>9.3365288162276769</v>
      </c>
      <c r="CT53" s="4">
        <v>9.3158673388307438</v>
      </c>
      <c r="CU53" s="4">
        <v>9.1855102292370141</v>
      </c>
      <c r="CV53" s="4">
        <v>9.3013356344597096</v>
      </c>
    </row>
    <row r="54" spans="1:100" x14ac:dyDescent="0.3">
      <c r="A54" s="1">
        <v>1</v>
      </c>
      <c r="B54" s="1">
        <v>24</v>
      </c>
      <c r="C54" s="1" t="s">
        <v>39</v>
      </c>
      <c r="D54" s="4">
        <v>13.43186718062667</v>
      </c>
      <c r="E54" s="4">
        <v>10.044377257516564</v>
      </c>
      <c r="F54" s="4">
        <v>10.083026977685304</v>
      </c>
      <c r="G54" s="4">
        <v>10.237224822879435</v>
      </c>
      <c r="H54" s="4">
        <v>10.556404829730161</v>
      </c>
      <c r="I54" s="4">
        <v>10.692918882622754</v>
      </c>
      <c r="J54" s="4">
        <v>11.093070459022115</v>
      </c>
      <c r="K54" s="4">
        <v>10.984377402727569</v>
      </c>
      <c r="L54" s="4">
        <v>10.844014762667687</v>
      </c>
      <c r="M54" s="4">
        <v>10.738025173516769</v>
      </c>
      <c r="N54" s="4">
        <v>10.682704832761543</v>
      </c>
      <c r="O54" s="4">
        <v>10.54822660193452</v>
      </c>
      <c r="P54" s="4">
        <v>10.553643912427365</v>
      </c>
      <c r="Q54" s="4">
        <v>10.639519506369481</v>
      </c>
      <c r="R54" s="4">
        <v>10.785791560197538</v>
      </c>
      <c r="S54" s="4">
        <v>10.70859684524884</v>
      </c>
      <c r="T54" s="4">
        <v>10.754282449311171</v>
      </c>
      <c r="U54" s="4">
        <v>10.831151434635112</v>
      </c>
      <c r="V54" s="4">
        <v>11.001429483473757</v>
      </c>
      <c r="W54" s="4">
        <v>11.014729289046564</v>
      </c>
      <c r="X54" s="4">
        <v>11.020985385162756</v>
      </c>
      <c r="Y54" s="4">
        <v>11.251076226499828</v>
      </c>
      <c r="Z54" s="4">
        <v>11.50536810351349</v>
      </c>
      <c r="AA54" s="4">
        <v>11.893258203559446</v>
      </c>
      <c r="AB54" s="4">
        <v>11.891103138909145</v>
      </c>
      <c r="AC54" s="4">
        <v>12.152756695768975</v>
      </c>
      <c r="AD54" s="4">
        <v>12.291374666212446</v>
      </c>
      <c r="AE54" s="4">
        <v>12.483723185349167</v>
      </c>
      <c r="AF54" s="4">
        <v>12.593831637310126</v>
      </c>
      <c r="AG54" s="4">
        <v>13.059901149178538</v>
      </c>
      <c r="AH54" s="4">
        <v>13.347479361895619</v>
      </c>
      <c r="AI54" s="4">
        <v>13.555491761614583</v>
      </c>
      <c r="AJ54" s="4">
        <v>13.793403736448303</v>
      </c>
      <c r="AK54" s="4">
        <v>14.032331117663203</v>
      </c>
      <c r="AL54" s="4">
        <v>14.072749534790921</v>
      </c>
      <c r="AM54" s="4">
        <v>14.127717059016511</v>
      </c>
      <c r="AN54" s="4">
        <v>13.886008720198728</v>
      </c>
      <c r="AO54" s="4">
        <v>13.84414457571785</v>
      </c>
      <c r="AP54" s="4">
        <v>14.015913733165119</v>
      </c>
      <c r="AQ54" s="4">
        <v>14.47861204301992</v>
      </c>
      <c r="AR54" s="4">
        <v>15.04015010383247</v>
      </c>
      <c r="AS54" s="4">
        <v>15.348488382474168</v>
      </c>
      <c r="AT54" s="4">
        <v>15.648604282509361</v>
      </c>
      <c r="AU54" s="4">
        <v>15.902915296416619</v>
      </c>
      <c r="AV54" s="4">
        <v>16.020293484466322</v>
      </c>
      <c r="AW54" s="4">
        <v>16.176184646039733</v>
      </c>
      <c r="AX54" s="4">
        <v>16.406893912619481</v>
      </c>
      <c r="AY54" s="4">
        <v>16.470296962319551</v>
      </c>
      <c r="AZ54" s="4">
        <v>16.375345782647425</v>
      </c>
      <c r="BA54" s="4">
        <v>16.450595854256822</v>
      </c>
      <c r="BB54" s="4">
        <v>16.545538626700939</v>
      </c>
      <c r="BC54" s="4">
        <v>16.736332182483316</v>
      </c>
      <c r="BD54" s="4">
        <v>16.392932806999603</v>
      </c>
      <c r="BE54" s="4">
        <v>16.475381246026906</v>
      </c>
      <c r="BF54" s="4">
        <v>16.545812649995568</v>
      </c>
      <c r="BG54" s="4">
        <v>16.650571330618792</v>
      </c>
      <c r="BH54" s="4">
        <v>16.532530320555971</v>
      </c>
      <c r="BI54" s="4">
        <v>16.330058563551365</v>
      </c>
      <c r="BJ54" s="4">
        <v>16.357335719130017</v>
      </c>
      <c r="BK54" s="4">
        <v>16.321623627197344</v>
      </c>
      <c r="BL54" s="4">
        <v>16.092130492278798</v>
      </c>
      <c r="BM54" s="4">
        <v>15.716867161644204</v>
      </c>
      <c r="BN54" s="4">
        <v>15.197387401314408</v>
      </c>
      <c r="BO54" s="4">
        <v>15.078748466411525</v>
      </c>
      <c r="BP54" s="4">
        <v>14.356864125666533</v>
      </c>
      <c r="BQ54" s="4">
        <v>13.444793850297938</v>
      </c>
      <c r="BR54" s="4">
        <v>11.025033258745754</v>
      </c>
      <c r="BS54" s="4">
        <v>11.395458777237216</v>
      </c>
      <c r="BT54" s="4">
        <v>11.771553095510313</v>
      </c>
      <c r="BU54" s="4">
        <v>12.06098852083848</v>
      </c>
      <c r="BV54" s="4">
        <v>12.415822503287233</v>
      </c>
      <c r="BW54" s="4">
        <v>12.246845327500274</v>
      </c>
      <c r="BX54" s="4">
        <v>12.468819312531403</v>
      </c>
      <c r="BY54" s="4">
        <v>12.878566362157001</v>
      </c>
      <c r="BZ54" s="4">
        <v>13.186836441819633</v>
      </c>
      <c r="CA54" s="4">
        <v>13.511213249635489</v>
      </c>
      <c r="CB54" s="4">
        <v>13.6344338148223</v>
      </c>
      <c r="CC54" s="4">
        <v>13.805207351396346</v>
      </c>
      <c r="CD54" s="4">
        <v>13.764151079912882</v>
      </c>
      <c r="CE54" s="4">
        <v>13.594069013320523</v>
      </c>
      <c r="CF54" s="4">
        <v>13.372416272417576</v>
      </c>
      <c r="CG54" s="4">
        <v>13.126020619226232</v>
      </c>
      <c r="CH54" s="4">
        <v>12.928024335855753</v>
      </c>
      <c r="CI54" s="4">
        <v>12.724189529270106</v>
      </c>
      <c r="CJ54" s="4">
        <v>12.676026242934697</v>
      </c>
      <c r="CK54" s="4">
        <v>12.704075560367595</v>
      </c>
      <c r="CL54" s="4">
        <v>12.829924413293291</v>
      </c>
      <c r="CM54" s="4">
        <v>12.940733991061313</v>
      </c>
      <c r="CN54" s="4">
        <v>13.040378348969828</v>
      </c>
      <c r="CO54" s="4">
        <v>13.014833022662181</v>
      </c>
      <c r="CP54" s="4">
        <v>13.366790723865082</v>
      </c>
      <c r="CQ54" s="4">
        <v>13.813024902639972</v>
      </c>
      <c r="CR54" s="4">
        <v>13.914613545859325</v>
      </c>
      <c r="CS54" s="4">
        <v>14.177757960124376</v>
      </c>
      <c r="CT54" s="4">
        <v>14.293180164651249</v>
      </c>
      <c r="CU54" s="4">
        <v>14.62953718068267</v>
      </c>
      <c r="CV54" s="4">
        <v>15.246800110866099</v>
      </c>
    </row>
    <row r="55" spans="1:100" x14ac:dyDescent="0.3">
      <c r="A55" s="1">
        <v>1</v>
      </c>
      <c r="B55" s="1">
        <v>26</v>
      </c>
      <c r="C55" s="1" t="s">
        <v>40</v>
      </c>
      <c r="D55" s="4">
        <v>17.412820882827404</v>
      </c>
      <c r="E55" s="4">
        <v>9.3658463381442054</v>
      </c>
      <c r="F55" s="4">
        <v>9.8747207279608258</v>
      </c>
      <c r="G55" s="4">
        <v>10.499662838362264</v>
      </c>
      <c r="H55" s="4">
        <v>11.142005504050553</v>
      </c>
      <c r="I55" s="4">
        <v>11.772334061649111</v>
      </c>
      <c r="J55" s="4">
        <v>12.507811016602815</v>
      </c>
      <c r="K55" s="4">
        <v>13.479191463125245</v>
      </c>
      <c r="L55" s="4">
        <v>14.63173729304901</v>
      </c>
      <c r="M55" s="4">
        <v>15.470102243685519</v>
      </c>
      <c r="N55" s="4">
        <v>16.504035202818756</v>
      </c>
      <c r="O55" s="4">
        <v>16.46032345287616</v>
      </c>
      <c r="P55" s="4">
        <v>16.592176327935089</v>
      </c>
      <c r="Q55" s="4">
        <v>16.736618793488631</v>
      </c>
      <c r="R55" s="4">
        <v>16.647023033569852</v>
      </c>
      <c r="S55" s="4">
        <v>15.720034752935904</v>
      </c>
      <c r="T55" s="4">
        <v>15.9070181440108</v>
      </c>
      <c r="U55" s="4">
        <v>15.974605847147021</v>
      </c>
      <c r="V55" s="4">
        <v>15.823926368576515</v>
      </c>
      <c r="W55" s="4">
        <v>16.108887652900332</v>
      </c>
      <c r="X55" s="4">
        <v>16.434931034520574</v>
      </c>
      <c r="Y55" s="4">
        <v>16.873245020571058</v>
      </c>
      <c r="Z55" s="4">
        <v>16.621780009675682</v>
      </c>
      <c r="AA55" s="4">
        <v>16.308975633739145</v>
      </c>
      <c r="AB55" s="4">
        <v>16.488580417492841</v>
      </c>
      <c r="AC55" s="4">
        <v>17.07993681529468</v>
      </c>
      <c r="AD55" s="4">
        <v>17.774323727173815</v>
      </c>
      <c r="AE55" s="4">
        <v>18.044745997080401</v>
      </c>
      <c r="AF55" s="4">
        <v>18.794327482324967</v>
      </c>
      <c r="AG55" s="4">
        <v>18.829450676229772</v>
      </c>
      <c r="AH55" s="4">
        <v>19.025597606314339</v>
      </c>
      <c r="AI55" s="4">
        <v>18.649371239896766</v>
      </c>
      <c r="AJ55" s="4">
        <v>18.784035902141245</v>
      </c>
      <c r="AK55" s="4">
        <v>19.012681880049374</v>
      </c>
      <c r="AL55" s="4">
        <v>19.123110374286643</v>
      </c>
      <c r="AM55" s="4">
        <v>19.089538709355732</v>
      </c>
      <c r="AN55" s="4">
        <v>18.99601068102303</v>
      </c>
      <c r="AO55" s="4">
        <v>18.354872943673346</v>
      </c>
      <c r="AP55" s="4">
        <v>17.739051831986512</v>
      </c>
      <c r="AQ55" s="4">
        <v>17.330353147629154</v>
      </c>
      <c r="AR55" s="4">
        <v>16.929760921257113</v>
      </c>
      <c r="AS55" s="4">
        <v>16.560887491833451</v>
      </c>
      <c r="AT55" s="4">
        <v>16.312263256610311</v>
      </c>
      <c r="AU55" s="4">
        <v>16.146740751572249</v>
      </c>
      <c r="AV55" s="4">
        <v>15.715363802127616</v>
      </c>
      <c r="AW55" s="4">
        <v>15.312588187859349</v>
      </c>
      <c r="AX55" s="4">
        <v>15.056013052349881</v>
      </c>
      <c r="AY55" s="4">
        <v>15.32014426617817</v>
      </c>
      <c r="AZ55" s="4">
        <v>15.080464183185388</v>
      </c>
      <c r="BA55" s="4">
        <v>14.8452077185216</v>
      </c>
      <c r="BB55" s="4">
        <v>14.774738954330349</v>
      </c>
      <c r="BC55" s="4">
        <v>14.728976186935958</v>
      </c>
      <c r="BD55" s="4">
        <v>14.407809018851243</v>
      </c>
      <c r="BE55" s="4">
        <v>14.250480933202967</v>
      </c>
      <c r="BF55" s="4">
        <v>14.472023403878504</v>
      </c>
      <c r="BG55" s="4">
        <v>14.27630923350247</v>
      </c>
      <c r="BH55" s="4">
        <v>14.161636541440112</v>
      </c>
      <c r="BI55" s="4">
        <v>13.801016440090109</v>
      </c>
      <c r="BJ55" s="4">
        <v>13.835518574069772</v>
      </c>
      <c r="BK55" s="4">
        <v>13.667252764710003</v>
      </c>
      <c r="BL55" s="4">
        <v>13.765162143812027</v>
      </c>
      <c r="BM55" s="4">
        <v>13.678928787510184</v>
      </c>
      <c r="BN55" s="4">
        <v>13.719764507054885</v>
      </c>
      <c r="BO55" s="4">
        <v>13.519517733970005</v>
      </c>
      <c r="BP55" s="4">
        <v>13.494872340421587</v>
      </c>
      <c r="BQ55" s="4">
        <v>13.437779605025707</v>
      </c>
      <c r="BR55" s="4">
        <v>13.54394844522262</v>
      </c>
      <c r="BS55" s="4">
        <v>13.234323633357961</v>
      </c>
      <c r="BT55" s="4">
        <v>13.14286538759346</v>
      </c>
      <c r="BU55" s="4">
        <v>12.995173431642057</v>
      </c>
      <c r="BV55" s="4">
        <v>12.749493253222552</v>
      </c>
      <c r="BW55" s="4">
        <v>12.802440554008554</v>
      </c>
      <c r="BX55" s="4">
        <v>12.708463767719399</v>
      </c>
      <c r="BY55" s="4">
        <v>12.650471131808017</v>
      </c>
      <c r="BZ55" s="4">
        <v>12.509167196028475</v>
      </c>
      <c r="CA55" s="4">
        <v>12.400177897290142</v>
      </c>
      <c r="CB55" s="4">
        <v>12.601936740293448</v>
      </c>
      <c r="CC55" s="4">
        <v>12.665260007425491</v>
      </c>
      <c r="CD55" s="4">
        <v>12.771689304639414</v>
      </c>
      <c r="CE55" s="4">
        <v>13.021566912077967</v>
      </c>
      <c r="CF55" s="4">
        <v>13.113701587633225</v>
      </c>
      <c r="CG55" s="4">
        <v>13.153937017888106</v>
      </c>
      <c r="CH55" s="4">
        <v>13.355767937570217</v>
      </c>
      <c r="CI55" s="4">
        <v>13.093165000902635</v>
      </c>
      <c r="CJ55" s="4">
        <v>13.370025475798997</v>
      </c>
      <c r="CK55" s="4">
        <v>13.242506398185839</v>
      </c>
      <c r="CL55" s="4">
        <v>13.451481204774893</v>
      </c>
      <c r="CM55" s="4">
        <v>13.434798491863045</v>
      </c>
      <c r="CN55" s="4">
        <v>13.258413222979199</v>
      </c>
      <c r="CO55" s="4">
        <v>13.579821418349622</v>
      </c>
      <c r="CP55" s="4">
        <v>13.348431975662676</v>
      </c>
      <c r="CQ55" s="4">
        <v>13.738567698037421</v>
      </c>
      <c r="CR55" s="4">
        <v>14.032104223209529</v>
      </c>
      <c r="CS55" s="4">
        <v>13.972671001531209</v>
      </c>
      <c r="CT55" s="4">
        <v>13.827930390534886</v>
      </c>
      <c r="CU55" s="4">
        <v>13.46131411083538</v>
      </c>
      <c r="CV55" s="4">
        <v>13.401288421870325</v>
      </c>
    </row>
    <row r="56" spans="1:100" x14ac:dyDescent="0.3">
      <c r="A56" s="1">
        <v>1</v>
      </c>
      <c r="B56" s="1">
        <v>36</v>
      </c>
      <c r="C56" s="1" t="s">
        <v>41</v>
      </c>
      <c r="D56" s="4">
        <v>38.298749949942142</v>
      </c>
      <c r="E56" s="4">
        <v>30.976608887361028</v>
      </c>
      <c r="F56" s="4">
        <v>32.01571999142741</v>
      </c>
      <c r="G56" s="4">
        <v>32.971576947644671</v>
      </c>
      <c r="H56" s="4">
        <v>33.562605638209298</v>
      </c>
      <c r="I56" s="4">
        <v>34.306076279145373</v>
      </c>
      <c r="J56" s="4">
        <v>36.173681711467452</v>
      </c>
      <c r="K56" s="4">
        <v>37.420573899363042</v>
      </c>
      <c r="L56" s="4">
        <v>36.916174625341142</v>
      </c>
      <c r="M56" s="4">
        <v>37.476247505671203</v>
      </c>
      <c r="N56" s="4">
        <v>36.196945711360165</v>
      </c>
      <c r="O56" s="4">
        <v>35.006072577330116</v>
      </c>
      <c r="P56" s="4">
        <v>32.806800149284093</v>
      </c>
      <c r="Q56" s="4">
        <v>33.570653432461732</v>
      </c>
      <c r="R56" s="4">
        <v>34.186029541803656</v>
      </c>
      <c r="S56" s="4">
        <v>34.120489327909432</v>
      </c>
      <c r="T56" s="4">
        <v>34.334605901547668</v>
      </c>
      <c r="U56" s="4">
        <v>35.720403286752841</v>
      </c>
      <c r="V56" s="4">
        <v>36.204437258732305</v>
      </c>
      <c r="W56" s="4">
        <v>37.672725233122669</v>
      </c>
      <c r="X56" s="4">
        <v>38.710020874712363</v>
      </c>
      <c r="Y56" s="4">
        <v>39.177096373499296</v>
      </c>
      <c r="Z56" s="4">
        <v>40.080896783652172</v>
      </c>
      <c r="AA56" s="4">
        <v>39.375628555482677</v>
      </c>
      <c r="AB56" s="4">
        <v>36.975426818436958</v>
      </c>
      <c r="AC56" s="4">
        <v>37.797384325378871</v>
      </c>
      <c r="AD56" s="4">
        <v>39.720203540323915</v>
      </c>
      <c r="AE56" s="4">
        <v>40.000584310768161</v>
      </c>
      <c r="AF56" s="4">
        <v>41.562721653960061</v>
      </c>
      <c r="AG56" s="4">
        <v>41.220495130479087</v>
      </c>
      <c r="AH56" s="4">
        <v>39.386218634972678</v>
      </c>
      <c r="AI56" s="4">
        <v>39.210476665516957</v>
      </c>
      <c r="AJ56" s="4">
        <v>37.431899675839439</v>
      </c>
      <c r="AK56" s="4">
        <v>35.297267049190481</v>
      </c>
      <c r="AL56" s="4">
        <v>32.834154344925857</v>
      </c>
      <c r="AM56" s="4">
        <v>31.023302348495974</v>
      </c>
      <c r="AN56" s="4">
        <v>30.709807886871459</v>
      </c>
      <c r="AO56" s="4">
        <v>30.168061116296286</v>
      </c>
      <c r="AP56" s="4">
        <v>28.257456601312402</v>
      </c>
      <c r="AQ56" s="4">
        <v>28.35511546769985</v>
      </c>
      <c r="AR56" s="4">
        <v>27.930634080000615</v>
      </c>
      <c r="AS56" s="4">
        <v>27.394034324049954</v>
      </c>
      <c r="AT56" s="4">
        <v>27.981591378740077</v>
      </c>
      <c r="AU56" s="4">
        <v>28.11246060969345</v>
      </c>
      <c r="AV56" s="4">
        <v>28.236868578323303</v>
      </c>
      <c r="AW56" s="4">
        <v>28.019734345956415</v>
      </c>
      <c r="AX56" s="4">
        <v>27.913520717230856</v>
      </c>
      <c r="AY56" s="4">
        <v>26.825634348702167</v>
      </c>
      <c r="AZ56" s="4">
        <v>25.617273649952484</v>
      </c>
      <c r="BA56" s="4">
        <v>25.64406105767798</v>
      </c>
      <c r="BB56" s="4">
        <v>25.274058958119049</v>
      </c>
      <c r="BC56" s="4">
        <v>25.093611242849473</v>
      </c>
      <c r="BD56" s="4">
        <v>25.027782751182777</v>
      </c>
      <c r="BE56" s="4">
        <v>25.117982721085657</v>
      </c>
      <c r="BF56" s="4">
        <v>24.950330343955425</v>
      </c>
      <c r="BG56" s="4">
        <v>24.995020904469211</v>
      </c>
      <c r="BH56" s="4">
        <v>24.628339038696627</v>
      </c>
      <c r="BI56" s="4">
        <v>24.865508764111869</v>
      </c>
      <c r="BJ56" s="4">
        <v>25.458258865324794</v>
      </c>
      <c r="BK56" s="4">
        <v>26.194682156809883</v>
      </c>
      <c r="BL56" s="4">
        <v>26.214608128992779</v>
      </c>
      <c r="BM56" s="4">
        <v>27.187382468171823</v>
      </c>
      <c r="BN56" s="4">
        <v>27.707994100522598</v>
      </c>
      <c r="BO56" s="4">
        <v>27.974233324143395</v>
      </c>
      <c r="BP56" s="4">
        <v>28.340683259337624</v>
      </c>
      <c r="BQ56" s="4">
        <v>28.033786261772491</v>
      </c>
      <c r="BR56" s="4">
        <v>28.528899057331614</v>
      </c>
      <c r="BS56" s="4">
        <v>28.89274937867436</v>
      </c>
      <c r="BT56" s="4">
        <v>29.709707926774815</v>
      </c>
      <c r="BU56" s="4">
        <v>29.713178115533047</v>
      </c>
      <c r="BV56" s="4">
        <v>29.617388342612021</v>
      </c>
      <c r="BW56" s="4">
        <v>29.123739888625856</v>
      </c>
      <c r="BX56" s="4">
        <v>28.527026509789156</v>
      </c>
      <c r="BY56" s="4">
        <v>28.242555503594492</v>
      </c>
      <c r="BZ56" s="4">
        <v>28.163285068609561</v>
      </c>
      <c r="CA56" s="4">
        <v>28.235278187415645</v>
      </c>
      <c r="CB56" s="4">
        <v>28.122819872224781</v>
      </c>
      <c r="CC56" s="4">
        <v>28.154970794715435</v>
      </c>
      <c r="CD56" s="4">
        <v>28.002269891246801</v>
      </c>
      <c r="CE56" s="4">
        <v>27.981669739934588</v>
      </c>
      <c r="CF56" s="4">
        <v>27.7835754158355</v>
      </c>
      <c r="CG56" s="4">
        <v>28.057684365720093</v>
      </c>
      <c r="CH56" s="4">
        <v>28.2977217908699</v>
      </c>
      <c r="CI56" s="4">
        <v>27.853976103261168</v>
      </c>
      <c r="CJ56" s="4">
        <v>27.960912842971087</v>
      </c>
      <c r="CK56" s="4">
        <v>28.306495260160741</v>
      </c>
      <c r="CL56" s="4">
        <v>28.574627454000701</v>
      </c>
      <c r="CM56" s="4">
        <v>28.67316669628654</v>
      </c>
      <c r="CN56" s="4">
        <v>28.615533002978061</v>
      </c>
      <c r="CO56" s="4">
        <v>29.510758379259684</v>
      </c>
      <c r="CP56" s="4">
        <v>28.735981250163</v>
      </c>
      <c r="CQ56" s="4">
        <v>28.374196577639964</v>
      </c>
      <c r="CR56" s="4">
        <v>28.672830663460541</v>
      </c>
      <c r="CS56" s="4">
        <v>29.087425912173835</v>
      </c>
      <c r="CT56" s="4">
        <v>29.201054621790735</v>
      </c>
      <c r="CU56" s="4">
        <v>29.997828418416212</v>
      </c>
      <c r="CV56" s="4">
        <v>29.305475878575994</v>
      </c>
    </row>
    <row r="57" spans="1:100" x14ac:dyDescent="0.3">
      <c r="A57" s="1">
        <v>1</v>
      </c>
      <c r="B57" s="1">
        <v>5</v>
      </c>
      <c r="C57" s="1" t="s">
        <v>42</v>
      </c>
      <c r="D57" s="4">
        <v>9.5477475255341204</v>
      </c>
      <c r="E57" s="4">
        <v>8.0735228132233985</v>
      </c>
      <c r="F57" s="4">
        <v>7.9660868215491103</v>
      </c>
      <c r="G57" s="4">
        <v>7.7839341381412392</v>
      </c>
      <c r="H57" s="4">
        <v>7.6902440816384923</v>
      </c>
      <c r="I57" s="4">
        <v>7.5026573665343612</v>
      </c>
      <c r="J57" s="4">
        <v>7.5403455184656591</v>
      </c>
      <c r="K57" s="4">
        <v>7.4823445188505033</v>
      </c>
      <c r="L57" s="4">
        <v>7.4969992816757909</v>
      </c>
      <c r="M57" s="4">
        <v>7.4300881639930232</v>
      </c>
      <c r="N57" s="4">
        <v>7.4036795926415042</v>
      </c>
      <c r="O57" s="4">
        <v>7.2733952346308621</v>
      </c>
      <c r="P57" s="4">
        <v>7.1401603640436555</v>
      </c>
      <c r="Q57" s="4">
        <v>7.2621581341558539</v>
      </c>
      <c r="R57" s="4">
        <v>7.2655000573719004</v>
      </c>
      <c r="S57" s="4">
        <v>7.2579576538461881</v>
      </c>
      <c r="T57" s="4">
        <v>7.2435462569900908</v>
      </c>
      <c r="U57" s="4">
        <v>7.2144944187438291</v>
      </c>
      <c r="V57" s="4">
        <v>7.2188221254394902</v>
      </c>
      <c r="W57" s="4">
        <v>7.2356694246663409</v>
      </c>
      <c r="X57" s="4">
        <v>7.2195052033302387</v>
      </c>
      <c r="Y57" s="4">
        <v>7.2143364157802887</v>
      </c>
      <c r="Z57" s="4">
        <v>7.1898712645209919</v>
      </c>
      <c r="AA57" s="4">
        <v>7.1805590422778636</v>
      </c>
      <c r="AB57" s="4">
        <v>7.2995401943632006</v>
      </c>
      <c r="AC57" s="4">
        <v>7.4510538574382394</v>
      </c>
      <c r="AD57" s="4">
        <v>7.4849394709219617</v>
      </c>
      <c r="AE57" s="4">
        <v>7.4954934869833458</v>
      </c>
      <c r="AF57" s="4">
        <v>7.5870516464972866</v>
      </c>
      <c r="AG57" s="4">
        <v>7.6185280425439625</v>
      </c>
      <c r="AH57" s="4">
        <v>7.5772384131208792</v>
      </c>
      <c r="AI57" s="4">
        <v>7.5686528732837415</v>
      </c>
      <c r="AJ57" s="4">
        <v>7.5046973377986408</v>
      </c>
      <c r="AK57" s="4">
        <v>7.5556731891612525</v>
      </c>
      <c r="AL57" s="4">
        <v>7.5199684605354919</v>
      </c>
      <c r="AM57" s="4">
        <v>7.472545196944905</v>
      </c>
      <c r="AN57" s="4">
        <v>7.3483903998038311</v>
      </c>
      <c r="AO57" s="4">
        <v>7.4598691636165411</v>
      </c>
      <c r="AP57" s="4">
        <v>7.4064309094175158</v>
      </c>
      <c r="AQ57" s="4">
        <v>7.3515002707590176</v>
      </c>
      <c r="AR57" s="4">
        <v>7.2880821748841171</v>
      </c>
      <c r="AS57" s="4">
        <v>7.251030177241752</v>
      </c>
      <c r="AT57" s="4">
        <v>7.346838835924693</v>
      </c>
      <c r="AU57" s="4">
        <v>7.4091728126996266</v>
      </c>
      <c r="AV57" s="4">
        <v>7.4215490590323761</v>
      </c>
      <c r="AW57" s="4">
        <v>7.3728963200119191</v>
      </c>
      <c r="AX57" s="4">
        <v>7.3981642670613539</v>
      </c>
      <c r="AY57" s="4">
        <v>7.3780646156233933</v>
      </c>
      <c r="AZ57" s="4">
        <v>7.4333236640582196</v>
      </c>
      <c r="BA57" s="4">
        <v>7.5823973984943907</v>
      </c>
      <c r="BB57" s="4">
        <v>7.6716307089719997</v>
      </c>
      <c r="BC57" s="4">
        <v>7.7086862229509832</v>
      </c>
      <c r="BD57" s="4">
        <v>7.7596863690135391</v>
      </c>
      <c r="BE57" s="4">
        <v>7.7685625531089801</v>
      </c>
      <c r="BF57" s="4">
        <v>7.7792899943337117</v>
      </c>
      <c r="BG57" s="4">
        <v>7.8629709605464404</v>
      </c>
      <c r="BH57" s="4">
        <v>7.8570529652470089</v>
      </c>
      <c r="BI57" s="4">
        <v>7.8646529641257237</v>
      </c>
      <c r="BJ57" s="4">
        <v>7.9342081949736851</v>
      </c>
      <c r="BK57" s="4">
        <v>7.9908416344183468</v>
      </c>
      <c r="BL57" s="4">
        <v>7.9514433179317976</v>
      </c>
      <c r="BM57" s="4">
        <v>8.0344073291070899</v>
      </c>
      <c r="BN57" s="4">
        <v>8.0198032838345537</v>
      </c>
      <c r="BO57" s="4">
        <v>8.0917645859223555</v>
      </c>
      <c r="BP57" s="4">
        <v>8.1146541900751732</v>
      </c>
      <c r="BQ57" s="4">
        <v>8.1522402307227004</v>
      </c>
      <c r="BR57" s="4">
        <v>8.2265444889709638</v>
      </c>
      <c r="BS57" s="4">
        <v>8.2437892285134993</v>
      </c>
      <c r="BT57" s="4">
        <v>8.2257213419499404</v>
      </c>
      <c r="BU57" s="4">
        <v>8.1589583462822972</v>
      </c>
      <c r="BV57" s="4">
        <v>8.1385828372906133</v>
      </c>
      <c r="BW57" s="4">
        <v>8.0653784156809074</v>
      </c>
      <c r="BX57" s="4">
        <v>8.1693708452062381</v>
      </c>
      <c r="BY57" s="4">
        <v>8.2088112632220689</v>
      </c>
      <c r="BZ57" s="4">
        <v>8.1604652965484394</v>
      </c>
      <c r="CA57" s="4">
        <v>8.1248971711886835</v>
      </c>
      <c r="CB57" s="4">
        <v>8.109752246695809</v>
      </c>
      <c r="CC57" s="4">
        <v>8.0539941014103409</v>
      </c>
      <c r="CD57" s="4">
        <v>8.0799502546231388</v>
      </c>
      <c r="CE57" s="4">
        <v>8.0587320483585447</v>
      </c>
      <c r="CF57" s="4">
        <v>8.0235595640207684</v>
      </c>
      <c r="CG57" s="4">
        <v>8.0499727474214335</v>
      </c>
      <c r="CH57" s="4">
        <v>8.0260932003642722</v>
      </c>
      <c r="CI57" s="4">
        <v>8.020830561851314</v>
      </c>
      <c r="CJ57" s="4">
        <v>7.9243032301151084</v>
      </c>
      <c r="CK57" s="4">
        <v>7.9502046266695654</v>
      </c>
      <c r="CL57" s="4">
        <v>7.9500625360775041</v>
      </c>
      <c r="CM57" s="4">
        <v>7.9880133937194922</v>
      </c>
      <c r="CN57" s="4">
        <v>8.0006810647081856</v>
      </c>
      <c r="CO57" s="4">
        <v>8.0029143071790951</v>
      </c>
      <c r="CP57" s="4">
        <v>8.0049435349612477</v>
      </c>
      <c r="CQ57" s="4">
        <v>7.9679955145057644</v>
      </c>
      <c r="CR57" s="4">
        <v>7.9470161483018691</v>
      </c>
      <c r="CS57" s="4">
        <v>7.9780093307959845</v>
      </c>
      <c r="CT57" s="4">
        <v>7.9668680718951794</v>
      </c>
      <c r="CU57" s="4">
        <v>7.9216706079232351</v>
      </c>
      <c r="CV57" s="4">
        <v>7.8698555393018204</v>
      </c>
    </row>
    <row r="58" spans="1:100" x14ac:dyDescent="0.3">
      <c r="A58" s="1">
        <v>1</v>
      </c>
      <c r="B58" s="1">
        <v>4</v>
      </c>
      <c r="C58" s="1" t="s">
        <v>43</v>
      </c>
      <c r="D58" s="4">
        <v>9.9509425712916926</v>
      </c>
      <c r="E58" s="4">
        <v>8.4689764083631651</v>
      </c>
      <c r="F58" s="4">
        <v>8.401351545387687</v>
      </c>
      <c r="G58" s="4">
        <v>8.3672012498530979</v>
      </c>
      <c r="H58" s="4">
        <v>8.370986650814654</v>
      </c>
      <c r="I58" s="4">
        <v>8.1938444441076435</v>
      </c>
      <c r="J58" s="4">
        <v>8.3217538149082575</v>
      </c>
      <c r="K58" s="4">
        <v>8.3393386484302514</v>
      </c>
      <c r="L58" s="4">
        <v>8.3017473766226306</v>
      </c>
      <c r="M58" s="4">
        <v>8.2351497614419156</v>
      </c>
      <c r="N58" s="4">
        <v>8.2494545880571124</v>
      </c>
      <c r="O58" s="4">
        <v>8.2627969651327877</v>
      </c>
      <c r="P58" s="4">
        <v>8.4386221275774602</v>
      </c>
      <c r="Q58" s="4">
        <v>8.5154242830379445</v>
      </c>
      <c r="R58" s="4">
        <v>8.5597005035138505</v>
      </c>
      <c r="S58" s="4">
        <v>8.570338193456811</v>
      </c>
      <c r="T58" s="4">
        <v>8.4998408454115317</v>
      </c>
      <c r="U58" s="4">
        <v>8.4078562257218632</v>
      </c>
      <c r="V58" s="4">
        <v>8.2871081274739335</v>
      </c>
      <c r="W58" s="4">
        <v>8.4035415455068403</v>
      </c>
      <c r="X58" s="4">
        <v>8.3726780106644618</v>
      </c>
      <c r="Y58" s="4">
        <v>8.5678958176423112</v>
      </c>
      <c r="Z58" s="4">
        <v>8.528255185898189</v>
      </c>
      <c r="AA58" s="4">
        <v>8.4201087650651907</v>
      </c>
      <c r="AB58" s="4">
        <v>8.4979552421692937</v>
      </c>
      <c r="AC58" s="4">
        <v>8.5843008912677377</v>
      </c>
      <c r="AD58" s="4">
        <v>8.4861716017555526</v>
      </c>
      <c r="AE58" s="4">
        <v>8.5296914825558172</v>
      </c>
      <c r="AF58" s="4">
        <v>8.5420701087103925</v>
      </c>
      <c r="AG58" s="4">
        <v>8.7196641380628748</v>
      </c>
      <c r="AH58" s="4">
        <v>8.8709723148781254</v>
      </c>
      <c r="AI58" s="4">
        <v>8.9573468479748524</v>
      </c>
      <c r="AJ58" s="4">
        <v>8.9411792997637676</v>
      </c>
      <c r="AK58" s="4">
        <v>9.0703074676755264</v>
      </c>
      <c r="AL58" s="4">
        <v>9.1009755339297165</v>
      </c>
      <c r="AM58" s="4">
        <v>9.1926458287839115</v>
      </c>
      <c r="AN58" s="4">
        <v>9.0830099020575208</v>
      </c>
      <c r="AO58" s="4">
        <v>9.1132134419185107</v>
      </c>
      <c r="AP58" s="4">
        <v>9.2387159300338464</v>
      </c>
      <c r="AQ58" s="4">
        <v>9.2624758705920343</v>
      </c>
      <c r="AR58" s="4">
        <v>9.2704841489269025</v>
      </c>
      <c r="AS58" s="4">
        <v>9.2286087437456246</v>
      </c>
      <c r="AT58" s="4">
        <v>9.224522481482337</v>
      </c>
      <c r="AU58" s="4">
        <v>9.2351012148522997</v>
      </c>
      <c r="AV58" s="4">
        <v>9.1237622299238907</v>
      </c>
      <c r="AW58" s="4">
        <v>9.044248857252116</v>
      </c>
      <c r="AX58" s="4">
        <v>9.029886562376257</v>
      </c>
      <c r="AY58" s="4">
        <v>8.8153401879290065</v>
      </c>
      <c r="AZ58" s="4">
        <v>8.6209549955122444</v>
      </c>
      <c r="BA58" s="4">
        <v>8.6439987631136166</v>
      </c>
      <c r="BB58" s="4">
        <v>8.7136564811030635</v>
      </c>
      <c r="BC58" s="4">
        <v>8.7701758793311591</v>
      </c>
      <c r="BD58" s="4">
        <v>8.7268663674594968</v>
      </c>
      <c r="BE58" s="4">
        <v>8.7954829877189127</v>
      </c>
      <c r="BF58" s="4">
        <v>8.886999709239717</v>
      </c>
      <c r="BG58" s="4">
        <v>8.9172403133096623</v>
      </c>
      <c r="BH58" s="4">
        <v>8.9570227947306691</v>
      </c>
      <c r="BI58" s="4">
        <v>8.8990778275705011</v>
      </c>
      <c r="BJ58" s="4">
        <v>8.8626051336800025</v>
      </c>
      <c r="BK58" s="4">
        <v>8.9002380102939895</v>
      </c>
      <c r="BL58" s="4">
        <v>9.0547892594138037</v>
      </c>
      <c r="BM58" s="4">
        <v>9.1550897543826455</v>
      </c>
      <c r="BN58" s="4">
        <v>9.1544352214150617</v>
      </c>
      <c r="BO58" s="4">
        <v>9.169638637862219</v>
      </c>
      <c r="BP58" s="4">
        <v>9.1274792883627605</v>
      </c>
      <c r="BQ58" s="4">
        <v>9.1226298417544704</v>
      </c>
      <c r="BR58" s="4">
        <v>8.9644635880473835</v>
      </c>
      <c r="BS58" s="4">
        <v>8.9351606845538072</v>
      </c>
      <c r="BT58" s="4">
        <v>8.9257045056716215</v>
      </c>
      <c r="BU58" s="4">
        <v>8.8471393476361673</v>
      </c>
      <c r="BV58" s="4">
        <v>8.8803178724676659</v>
      </c>
      <c r="BW58" s="4">
        <v>8.8501379268781672</v>
      </c>
      <c r="BX58" s="4">
        <v>8.8774739689395687</v>
      </c>
      <c r="BY58" s="4">
        <v>8.9234072055315909</v>
      </c>
      <c r="BZ58" s="4">
        <v>8.9238690272223096</v>
      </c>
      <c r="CA58" s="4">
        <v>8.8995190476811263</v>
      </c>
      <c r="CB58" s="4">
        <v>8.9209749262890785</v>
      </c>
      <c r="CC58" s="4">
        <v>8.9374141652511057</v>
      </c>
      <c r="CD58" s="4">
        <v>8.9509886226582172</v>
      </c>
      <c r="CE58" s="4">
        <v>9.0000930588021397</v>
      </c>
      <c r="CF58" s="4">
        <v>8.9948426769580259</v>
      </c>
      <c r="CG58" s="4">
        <v>8.9386912482225878</v>
      </c>
      <c r="CH58" s="4">
        <v>8.8249291047326768</v>
      </c>
      <c r="CI58" s="4">
        <v>8.6668491036000734</v>
      </c>
      <c r="CJ58" s="4">
        <v>8.5856348054160723</v>
      </c>
      <c r="CK58" s="4">
        <v>8.5924726720358375</v>
      </c>
      <c r="CL58" s="4">
        <v>8.5604553352499355</v>
      </c>
      <c r="CM58" s="4">
        <v>8.5710458367699172</v>
      </c>
      <c r="CN58" s="4">
        <v>8.5889541360057109</v>
      </c>
      <c r="CO58" s="4">
        <v>8.5060989305542325</v>
      </c>
      <c r="CP58" s="4">
        <v>8.4866758663474098</v>
      </c>
      <c r="CQ58" s="4">
        <v>8.4281877203291451</v>
      </c>
      <c r="CR58" s="4">
        <v>8.3055232045535075</v>
      </c>
      <c r="CS58" s="4">
        <v>8.2630408667818394</v>
      </c>
      <c r="CT58" s="4">
        <v>8.1852274133272402</v>
      </c>
      <c r="CU58" s="4">
        <v>8.1922324097914334</v>
      </c>
      <c r="CV58" s="4">
        <v>8.1566212007689334</v>
      </c>
    </row>
    <row r="59" spans="1:100" x14ac:dyDescent="0.3">
      <c r="A59" s="1">
        <v>1</v>
      </c>
      <c r="B59" s="1">
        <v>32</v>
      </c>
      <c r="C59" s="1" t="s">
        <v>44</v>
      </c>
      <c r="D59" s="4">
        <v>17.135455038765119</v>
      </c>
      <c r="E59" s="4">
        <v>14.63115855615373</v>
      </c>
      <c r="F59" s="4">
        <v>14.856537504439432</v>
      </c>
      <c r="G59" s="4">
        <v>14.708165077324367</v>
      </c>
      <c r="H59" s="4">
        <v>14.645640954007458</v>
      </c>
      <c r="I59" s="4">
        <v>14.034331219165702</v>
      </c>
      <c r="J59" s="4">
        <v>14.360962225146787</v>
      </c>
      <c r="K59" s="4">
        <v>14.153633165720873</v>
      </c>
      <c r="L59" s="4">
        <v>13.26919396354152</v>
      </c>
      <c r="M59" s="4">
        <v>12.994239023658022</v>
      </c>
      <c r="N59" s="4">
        <v>12.858319511825799</v>
      </c>
      <c r="O59" s="4">
        <v>12.725901941193825</v>
      </c>
      <c r="P59" s="4">
        <v>12.921656148978727</v>
      </c>
      <c r="Q59" s="4">
        <v>12.906745736394173</v>
      </c>
      <c r="R59" s="4">
        <v>13.090553363913576</v>
      </c>
      <c r="S59" s="4">
        <v>12.922303517529343</v>
      </c>
      <c r="T59" s="4">
        <v>12.877664418540057</v>
      </c>
      <c r="U59" s="4">
        <v>13.277606349116885</v>
      </c>
      <c r="V59" s="4">
        <v>13.063182865994882</v>
      </c>
      <c r="W59" s="4">
        <v>13.782195238833964</v>
      </c>
      <c r="X59" s="4">
        <v>14.172292923558786</v>
      </c>
      <c r="Y59" s="4">
        <v>14.388310311421476</v>
      </c>
      <c r="Z59" s="4">
        <v>14.2594755134207</v>
      </c>
      <c r="AA59" s="4">
        <v>14.10462592265252</v>
      </c>
      <c r="AB59" s="4">
        <v>13.808078337913726</v>
      </c>
      <c r="AC59" s="4">
        <v>13.630740830103921</v>
      </c>
      <c r="AD59" s="4">
        <v>13.617803739481104</v>
      </c>
      <c r="AE59" s="4">
        <v>14.122450600400985</v>
      </c>
      <c r="AF59" s="4">
        <v>15.291539763037665</v>
      </c>
      <c r="AG59" s="4">
        <v>15.908540921452829</v>
      </c>
      <c r="AH59" s="4">
        <v>16.571566219208503</v>
      </c>
      <c r="AI59" s="4">
        <v>16.202856739417932</v>
      </c>
      <c r="AJ59" s="4">
        <v>16.108556357103591</v>
      </c>
      <c r="AK59" s="4">
        <v>15.952363767619424</v>
      </c>
      <c r="AL59" s="4">
        <v>16.082402210943677</v>
      </c>
      <c r="AM59" s="4">
        <v>15.698596436541074</v>
      </c>
      <c r="AN59" s="4">
        <v>15.863518342841324</v>
      </c>
      <c r="AO59" s="4">
        <v>16.310010231616662</v>
      </c>
      <c r="AP59" s="4">
        <v>16.367697456871785</v>
      </c>
      <c r="AQ59" s="4">
        <v>16.189980002579045</v>
      </c>
      <c r="AR59" s="4">
        <v>15.196272093182181</v>
      </c>
      <c r="AS59" s="4">
        <v>14.589410500115571</v>
      </c>
      <c r="AT59" s="4">
        <v>14.577460883869911</v>
      </c>
      <c r="AU59" s="4">
        <v>14.403170892811668</v>
      </c>
      <c r="AV59" s="4">
        <v>14.241086617754323</v>
      </c>
      <c r="AW59" s="4">
        <v>9.297921829712898</v>
      </c>
      <c r="AX59" s="4">
        <v>10.081153824581007</v>
      </c>
      <c r="AY59" s="4">
        <v>10.737207835384254</v>
      </c>
      <c r="AZ59" s="4">
        <v>11.341816861351548</v>
      </c>
      <c r="BA59" s="4">
        <v>12.033916730557452</v>
      </c>
      <c r="BB59" s="4">
        <v>12.748384718004118</v>
      </c>
      <c r="BC59" s="4">
        <v>13.266121236559444</v>
      </c>
      <c r="BD59" s="4">
        <v>13.819233390755409</v>
      </c>
      <c r="BE59" s="4">
        <v>14.765115054463852</v>
      </c>
      <c r="BF59" s="4">
        <v>15.39693021394848</v>
      </c>
      <c r="BG59" s="4">
        <v>16.247305460986659</v>
      </c>
      <c r="BH59" s="4">
        <v>16.123765581743243</v>
      </c>
      <c r="BI59" s="4">
        <v>11.513796726911021</v>
      </c>
      <c r="BJ59" s="4">
        <v>12.004259111030228</v>
      </c>
      <c r="BK59" s="4">
        <v>12.159932655645447</v>
      </c>
      <c r="BL59" s="4">
        <v>12.656151690499987</v>
      </c>
      <c r="BM59" s="4">
        <v>12.950469254574672</v>
      </c>
      <c r="BN59" s="4">
        <v>12.791325398385448</v>
      </c>
      <c r="BO59" s="4">
        <v>12.657846369796058</v>
      </c>
      <c r="BP59" s="4">
        <v>12.439811003323186</v>
      </c>
      <c r="BQ59" s="4">
        <v>12.431378440265579</v>
      </c>
      <c r="BR59" s="4">
        <v>12.617788347156445</v>
      </c>
      <c r="BS59" s="4">
        <v>12.971987967393977</v>
      </c>
      <c r="BT59" s="4">
        <v>13.003864593790846</v>
      </c>
      <c r="BU59" s="4">
        <v>12.820241602460017</v>
      </c>
      <c r="BV59" s="4">
        <v>12.6021679162761</v>
      </c>
      <c r="BW59" s="4">
        <v>12.659050745554282</v>
      </c>
      <c r="BX59" s="4">
        <v>12.443970906579569</v>
      </c>
      <c r="BY59" s="4">
        <v>12.239060812122055</v>
      </c>
      <c r="BZ59" s="4">
        <v>12.08948274111925</v>
      </c>
      <c r="CA59" s="4">
        <v>11.862925579515533</v>
      </c>
      <c r="CB59" s="4">
        <v>11.598679510309665</v>
      </c>
      <c r="CC59" s="4">
        <v>11.516549298698683</v>
      </c>
      <c r="CD59" s="4">
        <v>11.439480703356105</v>
      </c>
      <c r="CE59" s="4">
        <v>11.495298115823296</v>
      </c>
      <c r="CF59" s="4">
        <v>11.395576220805054</v>
      </c>
      <c r="CG59" s="4">
        <v>11.303785046519668</v>
      </c>
      <c r="CH59" s="4">
        <v>11.404414860508725</v>
      </c>
      <c r="CI59" s="4">
        <v>11.529647015140231</v>
      </c>
      <c r="CJ59" s="4">
        <v>11.352153233370519</v>
      </c>
      <c r="CK59" s="4">
        <v>11.553434855668678</v>
      </c>
      <c r="CL59" s="4">
        <v>11.650676510401912</v>
      </c>
      <c r="CM59" s="4">
        <v>11.717001607619954</v>
      </c>
      <c r="CN59" s="4">
        <v>11.922355413350061</v>
      </c>
      <c r="CO59" s="4">
        <v>11.894994268915044</v>
      </c>
      <c r="CP59" s="4">
        <v>12.109744117672612</v>
      </c>
      <c r="CQ59" s="4">
        <v>12.068372410731222</v>
      </c>
      <c r="CR59" s="4">
        <v>12.085577352090604</v>
      </c>
      <c r="CS59" s="4">
        <v>12.071105047053019</v>
      </c>
      <c r="CT59" s="4">
        <v>11.79448155114672</v>
      </c>
      <c r="CU59" s="4">
        <v>11.457491748758505</v>
      </c>
      <c r="CV59" s="4">
        <v>11.15476358046889</v>
      </c>
    </row>
    <row r="60" spans="1:100" x14ac:dyDescent="0.3">
      <c r="A60" s="1">
        <v>1</v>
      </c>
      <c r="B60" s="1">
        <v>10</v>
      </c>
      <c r="C60" s="1" t="s">
        <v>45</v>
      </c>
      <c r="D60" s="4">
        <v>8.7899776775429324</v>
      </c>
      <c r="E60" s="4">
        <v>10.392325570707083</v>
      </c>
      <c r="F60" s="4">
        <v>10.44366616155189</v>
      </c>
      <c r="G60" s="4">
        <v>11.02101074251131</v>
      </c>
      <c r="H60" s="4">
        <v>11.099725218706858</v>
      </c>
      <c r="I60" s="4">
        <v>11.112013187336304</v>
      </c>
      <c r="J60" s="4">
        <v>11.232551580712208</v>
      </c>
      <c r="K60" s="4">
        <v>11.223809417432967</v>
      </c>
      <c r="L60" s="4">
        <v>11.219201434060441</v>
      </c>
      <c r="M60" s="4">
        <v>11.012153974475723</v>
      </c>
      <c r="N60" s="4">
        <v>11.085531253355681</v>
      </c>
      <c r="O60" s="4">
        <v>11.055544251728085</v>
      </c>
      <c r="P60" s="4">
        <v>11.34850870980922</v>
      </c>
      <c r="Q60" s="4">
        <v>11.635852156383587</v>
      </c>
      <c r="R60" s="4">
        <v>11.674572933035861</v>
      </c>
      <c r="S60" s="4">
        <v>11.861880080376906</v>
      </c>
      <c r="T60" s="4">
        <v>12.270423093186551</v>
      </c>
      <c r="U60" s="4">
        <v>12.093331755464634</v>
      </c>
      <c r="V60" s="4">
        <v>12.237492830567415</v>
      </c>
      <c r="W60" s="4">
        <v>12.187015176848787</v>
      </c>
      <c r="X60" s="4">
        <v>12.267829159884551</v>
      </c>
      <c r="Y60" s="4">
        <v>12.124171097645476</v>
      </c>
      <c r="Z60" s="4">
        <v>12.093158060815032</v>
      </c>
      <c r="AA60" s="4">
        <v>12.010427645017167</v>
      </c>
      <c r="AB60" s="4">
        <v>12.180822076866866</v>
      </c>
      <c r="AC60" s="4">
        <v>12.365029419917052</v>
      </c>
      <c r="AD60" s="4">
        <v>12.311916924023301</v>
      </c>
      <c r="AE60" s="4">
        <v>12.606711389317947</v>
      </c>
      <c r="AF60" s="4">
        <v>12.509301579341701</v>
      </c>
      <c r="AG60" s="4">
        <v>12.669677783442927</v>
      </c>
      <c r="AH60" s="4">
        <v>12.925744631077674</v>
      </c>
      <c r="AI60" s="4">
        <v>12.877052171982495</v>
      </c>
      <c r="AJ60" s="4">
        <v>13.022345501916183</v>
      </c>
      <c r="AK60" s="4">
        <v>13.174400858740448</v>
      </c>
      <c r="AL60" s="4">
        <v>13.218343556843681</v>
      </c>
      <c r="AM60" s="4">
        <v>13.250399361192821</v>
      </c>
      <c r="AN60" s="4">
        <v>13.121319301240241</v>
      </c>
      <c r="AO60" s="4">
        <v>13.007618285336219</v>
      </c>
      <c r="AP60" s="4">
        <v>12.896945357070477</v>
      </c>
      <c r="AQ60" s="4">
        <v>12.909329368806944</v>
      </c>
      <c r="AR60" s="4">
        <v>12.948166171350975</v>
      </c>
      <c r="AS60" s="4">
        <v>13.212480346833184</v>
      </c>
      <c r="AT60" s="4">
        <v>13.474358318865121</v>
      </c>
      <c r="AU60" s="4">
        <v>13.900557058229243</v>
      </c>
      <c r="AV60" s="4">
        <v>14.071292347325526</v>
      </c>
      <c r="AW60" s="4">
        <v>13.995489645777507</v>
      </c>
      <c r="AX60" s="4">
        <v>14.127522423394655</v>
      </c>
      <c r="AY60" s="4">
        <v>14.311711156612967</v>
      </c>
      <c r="AZ60" s="4">
        <v>14.712237454863597</v>
      </c>
      <c r="BA60" s="4">
        <v>15.249416384056708</v>
      </c>
      <c r="BB60" s="4">
        <v>15.594276316825139</v>
      </c>
      <c r="BC60" s="4">
        <v>15.731965530646965</v>
      </c>
      <c r="BD60" s="4">
        <v>16.303435506901582</v>
      </c>
      <c r="BE60" s="4">
        <v>16.452060549300587</v>
      </c>
      <c r="BF60" s="4">
        <v>16.648575138491026</v>
      </c>
      <c r="BG60" s="4">
        <v>16.653326783926286</v>
      </c>
      <c r="BH60" s="4">
        <v>16.579656823327831</v>
      </c>
      <c r="BI60" s="4">
        <v>16.5450607766949</v>
      </c>
      <c r="BJ60" s="4">
        <v>16.328890406306812</v>
      </c>
      <c r="BK60" s="4">
        <v>16.066182982339839</v>
      </c>
      <c r="BL60" s="4">
        <v>16.400755946269413</v>
      </c>
      <c r="BM60" s="4">
        <v>16.41362889357227</v>
      </c>
      <c r="BN60" s="4">
        <v>16.044716729580799</v>
      </c>
      <c r="BO60" s="4">
        <v>16.3607690971217</v>
      </c>
      <c r="BP60" s="4">
        <v>16.136591388850757</v>
      </c>
      <c r="BQ60" s="4">
        <v>15.768857966541502</v>
      </c>
      <c r="BR60" s="4">
        <v>15.408928712258357</v>
      </c>
      <c r="BS60" s="4">
        <v>15.253915012500945</v>
      </c>
      <c r="BT60" s="4">
        <v>15.500599776235861</v>
      </c>
      <c r="BU60" s="4">
        <v>15.384817373104001</v>
      </c>
      <c r="BV60" s="4">
        <v>15.470463838848342</v>
      </c>
      <c r="BW60" s="4">
        <v>17.148109594647067</v>
      </c>
      <c r="BX60" s="4">
        <v>16.981126201733751</v>
      </c>
      <c r="BY60" s="4">
        <v>17.08510834238702</v>
      </c>
      <c r="BZ60" s="4">
        <v>16.959145524408072</v>
      </c>
      <c r="CA60" s="4">
        <v>16.966291159633297</v>
      </c>
      <c r="CB60" s="4">
        <v>16.856189668263106</v>
      </c>
      <c r="CC60" s="4">
        <v>16.407497152341861</v>
      </c>
      <c r="CD60" s="4">
        <v>16.303495273249997</v>
      </c>
      <c r="CE60" s="4">
        <v>16.424256416206614</v>
      </c>
      <c r="CF60" s="4">
        <v>16.690702080205263</v>
      </c>
      <c r="CG60" s="4">
        <v>16.298560117136994</v>
      </c>
      <c r="CH60" s="4">
        <v>16.15668041622979</v>
      </c>
      <c r="CI60" s="4">
        <v>15.902659765834393</v>
      </c>
      <c r="CJ60" s="4">
        <v>16.093024718564198</v>
      </c>
      <c r="CK60" s="4">
        <v>16.168961213994852</v>
      </c>
      <c r="CL60" s="4">
        <v>16.754341221186774</v>
      </c>
      <c r="CM60" s="4">
        <v>16.98151752389224</v>
      </c>
      <c r="CN60" s="4">
        <v>17.167224055011658</v>
      </c>
      <c r="CO60" s="4">
        <v>17.454969257577822</v>
      </c>
      <c r="CP60" s="4">
        <v>17.355528718783805</v>
      </c>
      <c r="CQ60" s="4">
        <v>16.915947151447806</v>
      </c>
      <c r="CR60" s="4">
        <v>16.797101483997697</v>
      </c>
      <c r="CS60" s="4">
        <v>16.865554410832214</v>
      </c>
      <c r="CT60" s="4">
        <v>16.939887580409312</v>
      </c>
      <c r="CU60" s="4">
        <v>16.687930921753459</v>
      </c>
      <c r="CV60" s="4">
        <v>17.183874155370297</v>
      </c>
    </row>
    <row r="61" spans="1:100" x14ac:dyDescent="0.3">
      <c r="A61" s="1">
        <v>1</v>
      </c>
      <c r="B61" s="1">
        <v>37</v>
      </c>
      <c r="C61" s="1" t="s">
        <v>46</v>
      </c>
      <c r="D61" s="4">
        <v>41.438960594459232</v>
      </c>
      <c r="E61" s="4">
        <v>31.763584795534356</v>
      </c>
      <c r="F61" s="4">
        <v>32.920298495259772</v>
      </c>
      <c r="G61" s="4">
        <v>34.162274926192381</v>
      </c>
      <c r="H61" s="4">
        <v>35.840236513797372</v>
      </c>
      <c r="I61" s="4">
        <v>35.081296460962093</v>
      </c>
      <c r="J61" s="4">
        <v>35.430179287020607</v>
      </c>
      <c r="K61" s="4">
        <v>33.724854576983724</v>
      </c>
      <c r="L61" s="4">
        <v>33.048471718433909</v>
      </c>
      <c r="M61" s="4">
        <v>32.819580948754634</v>
      </c>
      <c r="N61" s="4">
        <v>33.00604060172784</v>
      </c>
      <c r="O61" s="4">
        <v>31.733771604271706</v>
      </c>
      <c r="P61" s="4">
        <v>31.018908508863095</v>
      </c>
      <c r="Q61" s="4">
        <v>29.76571270560483</v>
      </c>
      <c r="R61" s="4">
        <v>28.825876194367524</v>
      </c>
      <c r="S61" s="4">
        <v>28.70381599299715</v>
      </c>
      <c r="T61" s="4">
        <v>27.87719297093841</v>
      </c>
      <c r="U61" s="4">
        <v>28.384257966491415</v>
      </c>
      <c r="V61" s="4">
        <v>24.583204262884212</v>
      </c>
      <c r="W61" s="4">
        <v>23.84224294232455</v>
      </c>
      <c r="X61" s="4">
        <v>22.269042091548837</v>
      </c>
      <c r="Y61" s="4">
        <v>22.76530878954193</v>
      </c>
      <c r="Z61" s="4">
        <v>22.157869963690477</v>
      </c>
      <c r="AA61" s="4">
        <v>21.238815223562892</v>
      </c>
      <c r="AB61" s="4">
        <v>20.877363509341407</v>
      </c>
      <c r="AC61" s="4">
        <v>20.003853796013299</v>
      </c>
      <c r="AD61" s="4">
        <v>19.08484416546435</v>
      </c>
      <c r="AE61" s="4">
        <v>19.031696490927924</v>
      </c>
      <c r="AF61" s="4">
        <v>19.346108234064786</v>
      </c>
      <c r="AG61" s="4">
        <v>19.008549180384861</v>
      </c>
      <c r="AH61" s="4">
        <v>19.900004426493684</v>
      </c>
      <c r="AI61" s="4">
        <v>20.216634644192052</v>
      </c>
      <c r="AJ61" s="4">
        <v>19.961934871930715</v>
      </c>
      <c r="AK61" s="4">
        <v>20.141998703418661</v>
      </c>
      <c r="AL61" s="4">
        <v>20.279520257743521</v>
      </c>
      <c r="AM61" s="4">
        <v>20.283946737390281</v>
      </c>
      <c r="AN61" s="4">
        <v>19.566851785021434</v>
      </c>
      <c r="AO61" s="4">
        <v>19.655373435086648</v>
      </c>
      <c r="AP61" s="4">
        <v>18.464526250139652</v>
      </c>
      <c r="AQ61" s="4">
        <v>17.598821335801961</v>
      </c>
      <c r="AR61" s="4">
        <v>18.089934643813411</v>
      </c>
      <c r="AS61" s="4">
        <v>17.02454804622035</v>
      </c>
      <c r="AT61" s="4">
        <v>17.067856710079909</v>
      </c>
      <c r="AU61" s="4">
        <v>17.592271668035057</v>
      </c>
      <c r="AV61" s="4">
        <v>17.513805363412736</v>
      </c>
      <c r="AW61" s="4">
        <v>16.876760515978546</v>
      </c>
      <c r="AX61" s="4">
        <v>17.058586382217189</v>
      </c>
      <c r="AY61" s="4">
        <v>16.686808568404413</v>
      </c>
      <c r="AZ61" s="4">
        <v>17.836890910467389</v>
      </c>
      <c r="BA61" s="4">
        <v>17.424947294649158</v>
      </c>
      <c r="BB61" s="4">
        <v>17.125220966634778</v>
      </c>
      <c r="BC61" s="4">
        <v>16.597498038651086</v>
      </c>
      <c r="BD61" s="4">
        <v>16.280730213634513</v>
      </c>
      <c r="BE61" s="4">
        <v>16.148494538556779</v>
      </c>
      <c r="BF61" s="4">
        <v>16.549394575685398</v>
      </c>
      <c r="BG61" s="4">
        <v>15.95293588649294</v>
      </c>
      <c r="BH61" s="4">
        <v>15.701392684243357</v>
      </c>
      <c r="BI61" s="4">
        <v>15.528421522299373</v>
      </c>
      <c r="BJ61" s="4">
        <v>15.405141590565592</v>
      </c>
      <c r="BK61" s="4">
        <v>15.355323138937738</v>
      </c>
      <c r="BL61" s="4">
        <v>13.964221782016637</v>
      </c>
      <c r="BM61" s="4">
        <v>13.355667590510897</v>
      </c>
      <c r="BN61" s="4">
        <v>12.588132599361096</v>
      </c>
      <c r="BO61" s="4">
        <v>11.213944832875681</v>
      </c>
      <c r="BP61" s="4">
        <v>10.489474604826524</v>
      </c>
      <c r="BQ61" s="4">
        <v>9.4317940367535442</v>
      </c>
      <c r="BR61" s="4">
        <v>8.9248859362631965</v>
      </c>
      <c r="BS61" s="4">
        <v>8.9207353460204182</v>
      </c>
      <c r="BT61" s="4">
        <v>8.8970600500993147</v>
      </c>
      <c r="BU61" s="4">
        <v>8.3492128910151333</v>
      </c>
      <c r="BV61" s="4">
        <v>8.2868212687495095</v>
      </c>
      <c r="BW61" s="4">
        <v>8.6097267882391115</v>
      </c>
      <c r="BX61" s="4">
        <v>8.2141700951448851</v>
      </c>
      <c r="BY61" s="4">
        <v>8.3555437989934305</v>
      </c>
      <c r="BZ61" s="4">
        <v>8.2570340799387516</v>
      </c>
      <c r="CA61" s="4">
        <v>7.9400983728840764</v>
      </c>
      <c r="CB61" s="4">
        <v>7.6823752893100599</v>
      </c>
      <c r="CC61" s="4">
        <v>7.5684259439747423</v>
      </c>
      <c r="CD61" s="4">
        <v>7.4548856560612498</v>
      </c>
      <c r="CE61" s="4">
        <v>7.3082230505326802</v>
      </c>
      <c r="CF61" s="4">
        <v>6.802487866620738</v>
      </c>
      <c r="CG61" s="4">
        <v>6.6739386074232243</v>
      </c>
      <c r="CH61" s="4">
        <v>6.3537869603779757</v>
      </c>
      <c r="CI61" s="4">
        <v>6.1694920700302305</v>
      </c>
      <c r="CJ61" s="4">
        <v>6.220256161369039</v>
      </c>
      <c r="CK61" s="4">
        <v>6.0951089288152263</v>
      </c>
      <c r="CL61" s="4">
        <v>6.0238692055075731</v>
      </c>
      <c r="CM61" s="4">
        <v>5.9342436539786974</v>
      </c>
      <c r="CN61" s="4">
        <v>5.8113227419542355</v>
      </c>
      <c r="CO61" s="4">
        <v>5.7033858710559722</v>
      </c>
      <c r="CP61" s="4">
        <v>5.5649519166226264</v>
      </c>
      <c r="CQ61" s="4">
        <v>5.4047166814700738</v>
      </c>
      <c r="CR61" s="4">
        <v>5.2231140213393434</v>
      </c>
      <c r="CS61" s="4">
        <v>5.1051820427252332</v>
      </c>
      <c r="CT61" s="4">
        <v>5.1035889645925616</v>
      </c>
      <c r="CU61" s="4">
        <v>5.1382835746457172</v>
      </c>
      <c r="CV61" s="4">
        <v>5.0226408173809007</v>
      </c>
    </row>
    <row r="62" spans="1:100" x14ac:dyDescent="0.3">
      <c r="A62" s="1">
        <v>1</v>
      </c>
      <c r="B62" s="1">
        <v>2</v>
      </c>
      <c r="C62" s="1" t="s">
        <v>47</v>
      </c>
      <c r="D62" s="4">
        <v>7.6659335664365784</v>
      </c>
      <c r="E62" s="4">
        <v>8.3949173122172436</v>
      </c>
      <c r="F62" s="4">
        <v>8.3214580456870557</v>
      </c>
      <c r="G62" s="4">
        <v>8.137263270017506</v>
      </c>
      <c r="H62" s="4">
        <v>8.1839407776466455</v>
      </c>
      <c r="I62" s="4">
        <v>7.9904565293313317</v>
      </c>
      <c r="J62" s="4">
        <v>8.0497647008944266</v>
      </c>
      <c r="K62" s="4">
        <v>8.2477627718979925</v>
      </c>
      <c r="L62" s="4">
        <v>8.4803513755797084</v>
      </c>
      <c r="M62" s="4">
        <v>8.3346146039334599</v>
      </c>
      <c r="N62" s="4">
        <v>8.2542916271374391</v>
      </c>
      <c r="O62" s="4">
        <v>8.184220975162237</v>
      </c>
      <c r="P62" s="4">
        <v>8.6650288780134872</v>
      </c>
      <c r="Q62" s="4">
        <v>9.2390229427293828</v>
      </c>
      <c r="R62" s="4">
        <v>9.4776932947231565</v>
      </c>
      <c r="S62" s="4">
        <v>9.7528761414411278</v>
      </c>
      <c r="T62" s="4">
        <v>10.039851229900647</v>
      </c>
      <c r="U62" s="4">
        <v>10.250180165112138</v>
      </c>
      <c r="V62" s="4">
        <v>10.696246467855939</v>
      </c>
      <c r="W62" s="4">
        <v>10.8946781719493</v>
      </c>
      <c r="X62" s="4">
        <v>10.825511363960654</v>
      </c>
      <c r="Y62" s="4">
        <v>10.987062102127412</v>
      </c>
      <c r="Z62" s="4">
        <v>11.125714114503481</v>
      </c>
      <c r="AA62" s="4">
        <v>11.012099989195171</v>
      </c>
      <c r="AB62" s="4">
        <v>12.066288391922717</v>
      </c>
      <c r="AC62" s="4">
        <v>11.927907577898061</v>
      </c>
      <c r="AD62" s="4">
        <v>12.460512910429342</v>
      </c>
      <c r="AE62" s="4">
        <v>12.490445873547676</v>
      </c>
      <c r="AF62" s="4">
        <v>12.389830287784804</v>
      </c>
      <c r="AG62" s="4">
        <v>12.327528540153262</v>
      </c>
      <c r="AH62" s="4">
        <v>12.423876637076502</v>
      </c>
      <c r="AI62" s="4">
        <v>12.621186548189231</v>
      </c>
      <c r="AJ62" s="4">
        <v>12.833169635525286</v>
      </c>
      <c r="AK62" s="4">
        <v>12.620537353844282</v>
      </c>
      <c r="AL62" s="4">
        <v>12.911349763731975</v>
      </c>
      <c r="AM62" s="4">
        <v>12.80728350179959</v>
      </c>
      <c r="AN62" s="4">
        <v>12.320561623258522</v>
      </c>
      <c r="AO62" s="4">
        <v>12.407923344482107</v>
      </c>
      <c r="AP62" s="4">
        <v>12.438867261933723</v>
      </c>
      <c r="AQ62" s="4">
        <v>12.60223419863522</v>
      </c>
      <c r="AR62" s="4">
        <v>12.441801262288035</v>
      </c>
      <c r="AS62" s="4">
        <v>12.260235331035815</v>
      </c>
      <c r="AT62" s="4">
        <v>11.80904738407196</v>
      </c>
      <c r="AU62" s="4">
        <v>10.980217283344865</v>
      </c>
      <c r="AV62" s="4">
        <v>10.533986141609251</v>
      </c>
      <c r="AW62" s="4">
        <v>10.640554415355634</v>
      </c>
      <c r="AX62" s="4">
        <v>10.580758103495883</v>
      </c>
      <c r="AY62" s="4">
        <v>10.263749577317745</v>
      </c>
      <c r="AZ62" s="4">
        <v>11.686125141035962</v>
      </c>
      <c r="BA62" s="4">
        <v>11.66811221711937</v>
      </c>
      <c r="BB62" s="4">
        <v>11.691774036186443</v>
      </c>
      <c r="BC62" s="4">
        <v>11.888372887809233</v>
      </c>
      <c r="BD62" s="4">
        <v>12.189797383814128</v>
      </c>
      <c r="BE62" s="4">
        <v>12.668914618687122</v>
      </c>
      <c r="BF62" s="4">
        <v>13.709448322555032</v>
      </c>
      <c r="BG62" s="4">
        <v>14.254309474182101</v>
      </c>
      <c r="BH62" s="4">
        <v>14.239105706426228</v>
      </c>
      <c r="BI62" s="4">
        <v>13.805397147884893</v>
      </c>
      <c r="BJ62" s="4">
        <v>13.665911280420199</v>
      </c>
      <c r="BK62" s="4">
        <v>13.881480121220843</v>
      </c>
      <c r="BL62" s="4">
        <v>13.668447860282384</v>
      </c>
      <c r="BM62" s="4">
        <v>14.033514490073776</v>
      </c>
      <c r="BN62" s="4">
        <v>14.086592989513203</v>
      </c>
      <c r="BO62" s="4">
        <v>14.04729423434474</v>
      </c>
      <c r="BP62" s="4">
        <v>14.133270753290223</v>
      </c>
      <c r="BQ62" s="4">
        <v>13.990925311970132</v>
      </c>
      <c r="BR62" s="4">
        <v>13.781514122661893</v>
      </c>
      <c r="BS62" s="4">
        <v>13.545151332837735</v>
      </c>
      <c r="BT62" s="4">
        <v>13.766731402064986</v>
      </c>
      <c r="BU62" s="4">
        <v>12.156613558019924</v>
      </c>
      <c r="BV62" s="4">
        <v>11.902102461489566</v>
      </c>
      <c r="BW62" s="4">
        <v>11.910377431583704</v>
      </c>
      <c r="BX62" s="4">
        <v>12.144185970948069</v>
      </c>
      <c r="BY62" s="4">
        <v>12.15268931629112</v>
      </c>
      <c r="BZ62" s="4">
        <v>12.249430416391387</v>
      </c>
      <c r="CA62" s="4">
        <v>12.620899354675878</v>
      </c>
      <c r="CB62" s="4">
        <v>12.808377378884256</v>
      </c>
      <c r="CC62" s="4">
        <v>12.971889941567943</v>
      </c>
      <c r="CD62" s="4">
        <v>13.147071160963606</v>
      </c>
      <c r="CE62" s="4">
        <v>13.296734221597534</v>
      </c>
      <c r="CF62" s="4">
        <v>13.155082517909758</v>
      </c>
      <c r="CG62" s="4">
        <v>13.2557336769946</v>
      </c>
      <c r="CH62" s="4">
        <v>13.264956805668039</v>
      </c>
      <c r="CI62" s="4">
        <v>13.149589369854548</v>
      </c>
      <c r="CJ62" s="4">
        <v>13.39488094804404</v>
      </c>
      <c r="CK62" s="4">
        <v>13.337270977807711</v>
      </c>
      <c r="CL62" s="4">
        <v>13.246781867110752</v>
      </c>
      <c r="CM62" s="4">
        <v>13.299773041641716</v>
      </c>
      <c r="CN62" s="4">
        <v>13.188161178079804</v>
      </c>
      <c r="CO62" s="4">
        <v>13.08531587044865</v>
      </c>
      <c r="CP62" s="4">
        <v>13.09467324365737</v>
      </c>
      <c r="CQ62" s="4">
        <v>13.103477972738139</v>
      </c>
      <c r="CR62" s="4">
        <v>13.160897582308301</v>
      </c>
      <c r="CS62" s="4">
        <v>13.432195386122144</v>
      </c>
      <c r="CT62" s="4">
        <v>13.356034503885001</v>
      </c>
      <c r="CU62" s="4">
        <v>13.376411418939007</v>
      </c>
      <c r="CV62" s="4">
        <v>13.254605176265159</v>
      </c>
    </row>
    <row r="63" spans="1:100" x14ac:dyDescent="0.3">
      <c r="A63" s="1">
        <v>1</v>
      </c>
      <c r="B63" s="1">
        <v>14</v>
      </c>
      <c r="C63" s="1" t="s">
        <v>48</v>
      </c>
      <c r="D63" s="4">
        <v>11.325116433415628</v>
      </c>
      <c r="E63" s="4">
        <v>10.320985309461973</v>
      </c>
      <c r="F63" s="4">
        <v>10.359384457776928</v>
      </c>
      <c r="G63" s="4">
        <v>10.299696975365922</v>
      </c>
      <c r="H63" s="4">
        <v>10.444341691429404</v>
      </c>
      <c r="I63" s="4">
        <v>10.516836829551119</v>
      </c>
      <c r="J63" s="4">
        <v>10.594663746496819</v>
      </c>
      <c r="K63" s="4">
        <v>10.741983777104688</v>
      </c>
      <c r="L63" s="4">
        <v>10.82589491026507</v>
      </c>
      <c r="M63" s="4">
        <v>10.853571078209857</v>
      </c>
      <c r="N63" s="4">
        <v>10.793380875552886</v>
      </c>
      <c r="O63" s="4">
        <v>10.681951882960702</v>
      </c>
      <c r="P63" s="4">
        <v>10.560874394592251</v>
      </c>
      <c r="Q63" s="4">
        <v>10.660738285460114</v>
      </c>
      <c r="R63" s="4">
        <v>10.692972480258248</v>
      </c>
      <c r="S63" s="4">
        <v>10.78188843536614</v>
      </c>
      <c r="T63" s="4">
        <v>10.679130085232751</v>
      </c>
      <c r="U63" s="4">
        <v>10.618767089932501</v>
      </c>
      <c r="V63" s="4">
        <v>10.643044568471291</v>
      </c>
      <c r="W63" s="4">
        <v>10.577306048744402</v>
      </c>
      <c r="X63" s="4">
        <v>10.578069433445144</v>
      </c>
      <c r="Y63" s="4">
        <v>10.540692944898208</v>
      </c>
      <c r="Z63" s="4">
        <v>10.504346828842101</v>
      </c>
      <c r="AA63" s="4">
        <v>10.392082014922517</v>
      </c>
      <c r="AB63" s="4">
        <v>10.642924566347691</v>
      </c>
      <c r="AC63" s="4">
        <v>10.647285698489148</v>
      </c>
      <c r="AD63" s="4">
        <v>10.546077587179511</v>
      </c>
      <c r="AE63" s="4">
        <v>10.614772257198474</v>
      </c>
      <c r="AF63" s="4">
        <v>10.576722851946876</v>
      </c>
      <c r="AG63" s="4">
        <v>10.855659573920059</v>
      </c>
      <c r="AH63" s="4">
        <v>10.809519129058117</v>
      </c>
      <c r="AI63" s="4">
        <v>10.840718301532522</v>
      </c>
      <c r="AJ63" s="4">
        <v>10.768064158130683</v>
      </c>
      <c r="AK63" s="4">
        <v>10.602828174498526</v>
      </c>
      <c r="AL63" s="4">
        <v>10.480407789676649</v>
      </c>
      <c r="AM63" s="4">
        <v>10.506074026442754</v>
      </c>
      <c r="AN63" s="4">
        <v>10.296294060758958</v>
      </c>
      <c r="AO63" s="4">
        <v>10.393670468549269</v>
      </c>
      <c r="AP63" s="4">
        <v>10.678680696195546</v>
      </c>
      <c r="AQ63" s="4">
        <v>6.2469817678571493</v>
      </c>
      <c r="AR63" s="4">
        <v>6.5568719216555547</v>
      </c>
      <c r="AS63" s="4">
        <v>6.6934749003767626</v>
      </c>
      <c r="AT63" s="4">
        <v>7.0675479632451372</v>
      </c>
      <c r="AU63" s="4">
        <v>7.3641014284818649</v>
      </c>
      <c r="AV63" s="4">
        <v>7.6822187582543933</v>
      </c>
      <c r="AW63" s="4">
        <v>8.1787349840832366</v>
      </c>
      <c r="AX63" s="4">
        <v>8.5914677287141856</v>
      </c>
      <c r="AY63" s="4">
        <v>8.8206919132784911</v>
      </c>
      <c r="AZ63" s="4">
        <v>9.3516284064826571</v>
      </c>
      <c r="BA63" s="4">
        <v>9.6926949712464197</v>
      </c>
      <c r="BB63" s="4">
        <v>10.070502504332392</v>
      </c>
      <c r="BC63" s="4">
        <v>10.194635021551653</v>
      </c>
      <c r="BD63" s="4">
        <v>10.230688497654549</v>
      </c>
      <c r="BE63" s="4">
        <v>10.337900940831776</v>
      </c>
      <c r="BF63" s="4">
        <v>10.380510427423919</v>
      </c>
      <c r="BG63" s="4">
        <v>10.409210635726746</v>
      </c>
      <c r="BH63" s="4">
        <v>10.429351663385582</v>
      </c>
      <c r="BI63" s="4">
        <v>10.373956418925632</v>
      </c>
      <c r="BJ63" s="4">
        <v>10.253402483221471</v>
      </c>
      <c r="BK63" s="4">
        <v>10.210657846517785</v>
      </c>
      <c r="BL63" s="4">
        <v>10.152134727941736</v>
      </c>
      <c r="BM63" s="4">
        <v>10.214826635127007</v>
      </c>
      <c r="BN63" s="4">
        <v>10.222669579136962</v>
      </c>
      <c r="BO63" s="4">
        <v>10.18694670269916</v>
      </c>
      <c r="BP63" s="4">
        <v>10.219299968489072</v>
      </c>
      <c r="BQ63" s="4">
        <v>10.12094044542169</v>
      </c>
      <c r="BR63" s="4">
        <v>10.103289599154687</v>
      </c>
      <c r="BS63" s="4">
        <v>10.116436273504908</v>
      </c>
      <c r="BT63" s="4">
        <v>10.064796369636275</v>
      </c>
      <c r="BU63" s="4">
        <v>9.9396458255947486</v>
      </c>
      <c r="BV63" s="4">
        <v>9.7931494093196854</v>
      </c>
      <c r="BW63" s="4">
        <v>9.6280848876020571</v>
      </c>
      <c r="BX63" s="4">
        <v>9.5139816572571068</v>
      </c>
      <c r="BY63" s="4">
        <v>9.456071714597174</v>
      </c>
      <c r="BZ63" s="4">
        <v>9.3911139039569811</v>
      </c>
      <c r="CA63" s="4">
        <v>9.3667717519592308</v>
      </c>
      <c r="CB63" s="4">
        <v>9.3267354981503399</v>
      </c>
      <c r="CC63" s="4">
        <v>9.3217524782655605</v>
      </c>
      <c r="CD63" s="4">
        <v>9.3497208117846977</v>
      </c>
      <c r="CE63" s="4">
        <v>9.4460926669166909</v>
      </c>
      <c r="CF63" s="4">
        <v>9.4247468449994187</v>
      </c>
      <c r="CG63" s="4">
        <v>9.4053660373978367</v>
      </c>
      <c r="CH63" s="4">
        <v>9.3549066929549944</v>
      </c>
      <c r="CI63" s="4">
        <v>9.2856934761736429</v>
      </c>
      <c r="CJ63" s="4">
        <v>9.4404047809883576</v>
      </c>
      <c r="CK63" s="4">
        <v>9.4741630766365184</v>
      </c>
      <c r="CL63" s="4">
        <v>9.4877729645909348</v>
      </c>
      <c r="CM63" s="4">
        <v>9.5341184104614438</v>
      </c>
      <c r="CN63" s="4">
        <v>9.5632658737759044</v>
      </c>
      <c r="CO63" s="4">
        <v>9.5949576084913453</v>
      </c>
      <c r="CP63" s="4">
        <v>9.6425888309700944</v>
      </c>
      <c r="CQ63" s="4">
        <v>9.6653057355173093</v>
      </c>
      <c r="CR63" s="4">
        <v>9.7638072846075925</v>
      </c>
      <c r="CS63" s="4">
        <v>9.8591867464805265</v>
      </c>
      <c r="CT63" s="4">
        <v>9.8945222793673437</v>
      </c>
      <c r="CU63" s="4">
        <v>9.7864818554810995</v>
      </c>
      <c r="CV63" s="4">
        <v>9.8630139379016679</v>
      </c>
    </row>
    <row r="64" spans="1:100" x14ac:dyDescent="0.3">
      <c r="A64" s="1">
        <v>1</v>
      </c>
      <c r="B64" s="1">
        <v>30</v>
      </c>
      <c r="C64" s="1" t="s">
        <v>49</v>
      </c>
      <c r="D64" s="4">
        <v>17.504622552972016</v>
      </c>
      <c r="E64" s="4">
        <v>16.151605774345988</v>
      </c>
      <c r="F64" s="4">
        <v>16.45824269787914</v>
      </c>
      <c r="G64" s="4">
        <v>16.522522848684197</v>
      </c>
      <c r="H64" s="4">
        <v>16.628265062069435</v>
      </c>
      <c r="I64" s="4">
        <v>16.471773677879085</v>
      </c>
      <c r="J64" s="4">
        <v>16.272062471621386</v>
      </c>
      <c r="K64" s="4">
        <v>16.1503030163659</v>
      </c>
      <c r="L64" s="4">
        <v>16.156215644096065</v>
      </c>
      <c r="M64" s="4">
        <v>16.087406163565763</v>
      </c>
      <c r="N64" s="4">
        <v>15.674553208724101</v>
      </c>
      <c r="O64" s="4">
        <v>15.379925522889504</v>
      </c>
      <c r="P64" s="4">
        <v>15.391003694398853</v>
      </c>
      <c r="Q64" s="4">
        <v>15.533962325964945</v>
      </c>
      <c r="R64" s="4">
        <v>15.616978442191334</v>
      </c>
      <c r="S64" s="4">
        <v>15.541935477123706</v>
      </c>
      <c r="T64" s="4">
        <v>15.536708123879297</v>
      </c>
      <c r="U64" s="4">
        <v>15.57805245686894</v>
      </c>
      <c r="V64" s="4">
        <v>15.4931270841517</v>
      </c>
      <c r="W64" s="4">
        <v>15.381846635320187</v>
      </c>
      <c r="X64" s="4">
        <v>15.140610253403198</v>
      </c>
      <c r="Y64" s="4">
        <v>14.918930996003471</v>
      </c>
      <c r="Z64" s="4">
        <v>14.676207428527274</v>
      </c>
      <c r="AA64" s="4">
        <v>14.399167524695834</v>
      </c>
      <c r="AB64" s="4">
        <v>14.04838357774381</v>
      </c>
      <c r="AC64" s="4">
        <v>14.074197784828236</v>
      </c>
      <c r="AD64" s="4">
        <v>14.126563251199862</v>
      </c>
      <c r="AE64" s="4">
        <v>14.146242984842045</v>
      </c>
      <c r="AF64" s="4">
        <v>14.087400035831404</v>
      </c>
      <c r="AG64" s="4">
        <v>14.0859832414684</v>
      </c>
      <c r="AH64" s="4">
        <v>14.115679292041076</v>
      </c>
      <c r="AI64" s="4">
        <v>14.049942455118281</v>
      </c>
      <c r="AJ64" s="4">
        <v>14.038733750514263</v>
      </c>
      <c r="AK64" s="4">
        <v>14.04092163518821</v>
      </c>
      <c r="AL64" s="4">
        <v>13.947155969616244</v>
      </c>
      <c r="AM64" s="4">
        <v>13.949925488452426</v>
      </c>
      <c r="AN64" s="4">
        <v>14.183822825733653</v>
      </c>
      <c r="AO64" s="4">
        <v>14.269837583799388</v>
      </c>
      <c r="AP64" s="4">
        <v>14.424616165074688</v>
      </c>
      <c r="AQ64" s="4">
        <v>14.562161735238949</v>
      </c>
      <c r="AR64" s="4">
        <v>14.620653362117803</v>
      </c>
      <c r="AS64" s="4">
        <v>14.676729820545695</v>
      </c>
      <c r="AT64" s="4">
        <v>14.999985465694998</v>
      </c>
      <c r="AU64" s="4">
        <v>15.037198388534076</v>
      </c>
      <c r="AV64" s="4">
        <v>15.02311191860109</v>
      </c>
      <c r="AW64" s="4">
        <v>14.995669424076716</v>
      </c>
      <c r="AX64" s="4">
        <v>14.812277521868628</v>
      </c>
      <c r="AY64" s="4">
        <v>14.663427142926233</v>
      </c>
      <c r="AZ64" s="4">
        <v>14.534388704135226</v>
      </c>
      <c r="BA64" s="4">
        <v>14.62808166485399</v>
      </c>
      <c r="BB64" s="4">
        <v>14.656028265822767</v>
      </c>
      <c r="BC64" s="4">
        <v>14.694221921708744</v>
      </c>
      <c r="BD64" s="4">
        <v>14.700170346692182</v>
      </c>
      <c r="BE64" s="4">
        <v>14.638319800401694</v>
      </c>
      <c r="BF64" s="4">
        <v>14.622144671552528</v>
      </c>
      <c r="BG64" s="4">
        <v>14.585059084457738</v>
      </c>
      <c r="BH64" s="4">
        <v>14.715420452200695</v>
      </c>
      <c r="BI64" s="4">
        <v>14.825670592459012</v>
      </c>
      <c r="BJ64" s="4">
        <v>14.853748884318913</v>
      </c>
      <c r="BK64" s="4">
        <v>14.798064580853026</v>
      </c>
      <c r="BL64" s="4">
        <v>14.828702815853889</v>
      </c>
      <c r="BM64" s="4">
        <v>15.09107980365085</v>
      </c>
      <c r="BN64" s="4">
        <v>15.126240964911011</v>
      </c>
      <c r="BO64" s="4">
        <v>15.15262992675842</v>
      </c>
      <c r="BP64" s="4">
        <v>15.217125460221817</v>
      </c>
      <c r="BQ64" s="4">
        <v>15.269489077342147</v>
      </c>
      <c r="BR64" s="4">
        <v>15.410722376245165</v>
      </c>
      <c r="BS64" s="4">
        <v>15.436799687714977</v>
      </c>
      <c r="BT64" s="4">
        <v>15.312849444267339</v>
      </c>
      <c r="BU64" s="4">
        <v>15.074224639785708</v>
      </c>
      <c r="BV64" s="4">
        <v>15.020769560811592</v>
      </c>
      <c r="BW64" s="4">
        <v>14.915821222064263</v>
      </c>
      <c r="BX64" s="4">
        <v>14.814440422160075</v>
      </c>
      <c r="BY64" s="4">
        <v>14.756482119573192</v>
      </c>
      <c r="BZ64" s="4">
        <v>14.726737912002013</v>
      </c>
      <c r="CA64" s="4">
        <v>14.579045155871343</v>
      </c>
      <c r="CB64" s="4">
        <v>14.600745649955705</v>
      </c>
      <c r="CC64" s="4">
        <v>14.619468258328697</v>
      </c>
      <c r="CD64" s="4">
        <v>14.661822522964158</v>
      </c>
      <c r="CE64" s="4">
        <v>14.666402345720977</v>
      </c>
      <c r="CF64" s="4">
        <v>14.540511104827667</v>
      </c>
      <c r="CG64" s="4">
        <v>14.410525357242232</v>
      </c>
      <c r="CH64" s="4">
        <v>14.327118915890615</v>
      </c>
      <c r="CI64" s="4">
        <v>14.248201367770058</v>
      </c>
      <c r="CJ64" s="4">
        <v>14.169013341192835</v>
      </c>
      <c r="CK64" s="4">
        <v>14.201796309681104</v>
      </c>
      <c r="CL64" s="4">
        <v>14.164255107889485</v>
      </c>
      <c r="CM64" s="4">
        <v>14.081438828157289</v>
      </c>
      <c r="CN64" s="4">
        <v>14.179885155023971</v>
      </c>
      <c r="CO64" s="4">
        <v>14.092619978111967</v>
      </c>
      <c r="CP64" s="4">
        <v>13.92464377426403</v>
      </c>
      <c r="CQ64" s="4">
        <v>13.74606923713449</v>
      </c>
      <c r="CR64" s="4">
        <v>13.712507805093486</v>
      </c>
      <c r="CS64" s="4">
        <v>13.521511824327293</v>
      </c>
      <c r="CT64" s="4">
        <v>13.212285297631038</v>
      </c>
      <c r="CU64" s="4">
        <v>12.830804312651434</v>
      </c>
      <c r="CV64" s="4">
        <v>12.654623282952041</v>
      </c>
    </row>
    <row r="65" spans="1:100" x14ac:dyDescent="0.3">
      <c r="A65" s="1">
        <v>1</v>
      </c>
      <c r="B65" s="1">
        <v>31</v>
      </c>
      <c r="C65" s="1" t="s">
        <v>50</v>
      </c>
      <c r="D65" s="4">
        <v>14.216485994485453</v>
      </c>
      <c r="E65" s="4">
        <v>11.84452944150968</v>
      </c>
      <c r="F65" s="4">
        <v>11.876772185554598</v>
      </c>
      <c r="G65" s="4">
        <v>12.013460891277388</v>
      </c>
      <c r="H65" s="4">
        <v>12.329522584161705</v>
      </c>
      <c r="I65" s="4">
        <v>12.163026546438577</v>
      </c>
      <c r="J65" s="4">
        <v>12.227031115275935</v>
      </c>
      <c r="K65" s="4">
        <v>12.338636012256309</v>
      </c>
      <c r="L65" s="4">
        <v>12.510823201060123</v>
      </c>
      <c r="M65" s="4">
        <v>12.411228207713702</v>
      </c>
      <c r="N65" s="4">
        <v>12.287023566800844</v>
      </c>
      <c r="O65" s="4">
        <v>12.093258747960494</v>
      </c>
      <c r="P65" s="4">
        <v>12.176409879052159</v>
      </c>
      <c r="Q65" s="4">
        <v>12.282096229271019</v>
      </c>
      <c r="R65" s="4">
        <v>12.381119765295749</v>
      </c>
      <c r="S65" s="4">
        <v>12.625034345327801</v>
      </c>
      <c r="T65" s="4">
        <v>12.777780252093301</v>
      </c>
      <c r="U65" s="4">
        <v>12.707509979816797</v>
      </c>
      <c r="V65" s="4">
        <v>12.621986354522816</v>
      </c>
      <c r="W65" s="4">
        <v>12.447276690279523</v>
      </c>
      <c r="X65" s="4">
        <v>12.485210574423453</v>
      </c>
      <c r="Y65" s="4">
        <v>12.244347176505814</v>
      </c>
      <c r="Z65" s="4">
        <v>11.886061596231333</v>
      </c>
      <c r="AA65" s="4">
        <v>11.610718405670511</v>
      </c>
      <c r="AB65" s="4">
        <v>11.911800387006634</v>
      </c>
      <c r="AC65" s="4">
        <v>12.318820341207124</v>
      </c>
      <c r="AD65" s="4">
        <v>12.546223707978191</v>
      </c>
      <c r="AE65" s="4">
        <v>12.700598514043882</v>
      </c>
      <c r="AF65" s="4">
        <v>12.997978437694355</v>
      </c>
      <c r="AG65" s="4">
        <v>13.206358967147674</v>
      </c>
      <c r="AH65" s="4">
        <v>13.336398686045115</v>
      </c>
      <c r="AI65" s="4">
        <v>13.57021311079302</v>
      </c>
      <c r="AJ65" s="4">
        <v>13.87750720214761</v>
      </c>
      <c r="AK65" s="4">
        <v>13.851471177771282</v>
      </c>
      <c r="AL65" s="4">
        <v>13.863167655255241</v>
      </c>
      <c r="AM65" s="4">
        <v>13.976601963529319</v>
      </c>
      <c r="AN65" s="4">
        <v>13.927757961439275</v>
      </c>
      <c r="AO65" s="4">
        <v>14.153924253094296</v>
      </c>
      <c r="AP65" s="4">
        <v>14.285496546420958</v>
      </c>
      <c r="AQ65" s="4">
        <v>14.602254606831641</v>
      </c>
      <c r="AR65" s="4">
        <v>14.972228510375327</v>
      </c>
      <c r="AS65" s="4">
        <v>15.05192270086741</v>
      </c>
      <c r="AT65" s="4">
        <v>15.520896360801995</v>
      </c>
      <c r="AU65" s="4">
        <v>15.733046875782913</v>
      </c>
      <c r="AV65" s="4">
        <v>15.975108066840118</v>
      </c>
      <c r="AW65" s="4">
        <v>15.672725104326712</v>
      </c>
      <c r="AX65" s="4">
        <v>15.47530089855513</v>
      </c>
      <c r="AY65" s="4">
        <v>15.285193802321615</v>
      </c>
      <c r="AZ65" s="4">
        <v>16.065620813243058</v>
      </c>
      <c r="BA65" s="4">
        <v>16.480468292131629</v>
      </c>
      <c r="BB65" s="4">
        <v>16.656715021148923</v>
      </c>
      <c r="BC65" s="4">
        <v>16.798354350063665</v>
      </c>
      <c r="BD65" s="4">
        <v>17.089313793809445</v>
      </c>
      <c r="BE65" s="4">
        <v>17.206716081837158</v>
      </c>
      <c r="BF65" s="4">
        <v>17.218846930674268</v>
      </c>
      <c r="BG65" s="4">
        <v>17.285248250897254</v>
      </c>
      <c r="BH65" s="4">
        <v>17.422822457962255</v>
      </c>
      <c r="BI65" s="4">
        <v>17.507408252977413</v>
      </c>
      <c r="BJ65" s="4">
        <v>17.378687190161163</v>
      </c>
      <c r="BK65" s="4">
        <v>17.492216380653979</v>
      </c>
      <c r="BL65" s="4">
        <v>17.723831984762942</v>
      </c>
      <c r="BM65" s="4">
        <v>18.222578641688454</v>
      </c>
      <c r="BN65" s="4">
        <v>18.32367322069976</v>
      </c>
      <c r="BO65" s="4">
        <v>18.16032578568068</v>
      </c>
      <c r="BP65" s="4">
        <v>18.432652196285755</v>
      </c>
      <c r="BQ65" s="4">
        <v>18.555556613408914</v>
      </c>
      <c r="BR65" s="4">
        <v>18.742457993137251</v>
      </c>
      <c r="BS65" s="4">
        <v>18.537861714975499</v>
      </c>
      <c r="BT65" s="4">
        <v>18.59377898366494</v>
      </c>
      <c r="BU65" s="4">
        <v>18.503028740731082</v>
      </c>
      <c r="BV65" s="4">
        <v>18.500565145595363</v>
      </c>
      <c r="BW65" s="4">
        <v>18.323138487074342</v>
      </c>
      <c r="BX65" s="4">
        <v>18.565630636020085</v>
      </c>
      <c r="BY65" s="4">
        <v>19.008811666776566</v>
      </c>
      <c r="BZ65" s="4">
        <v>19.117915559976762</v>
      </c>
      <c r="CA65" s="4">
        <v>18.915902186475371</v>
      </c>
      <c r="CB65" s="4">
        <v>18.778060882610749</v>
      </c>
      <c r="CC65" s="4">
        <v>18.682448421271879</v>
      </c>
      <c r="CD65" s="4">
        <v>18.502419025996254</v>
      </c>
      <c r="CE65" s="4">
        <v>18.230694250371172</v>
      </c>
      <c r="CF65" s="4">
        <v>18.095110947421016</v>
      </c>
      <c r="CG65" s="4">
        <v>17.90968477122621</v>
      </c>
      <c r="CH65" s="4">
        <v>17.234396774783182</v>
      </c>
      <c r="CI65" s="4">
        <v>16.757634203115739</v>
      </c>
      <c r="CJ65" s="4">
        <v>16.456765517830217</v>
      </c>
      <c r="CK65" s="4">
        <v>16.728172427806456</v>
      </c>
      <c r="CL65" s="4">
        <v>16.782850721759981</v>
      </c>
      <c r="CM65" s="4">
        <v>16.970458432801596</v>
      </c>
      <c r="CN65" s="4">
        <v>17.173554859838575</v>
      </c>
      <c r="CO65" s="4">
        <v>17.256550885965961</v>
      </c>
      <c r="CP65" s="4">
        <v>17.26421659852361</v>
      </c>
      <c r="CQ65" s="4">
        <v>17.277379420658214</v>
      </c>
      <c r="CR65" s="4">
        <v>17.311434351555182</v>
      </c>
      <c r="CS65" s="4">
        <v>17.23039245150682</v>
      </c>
      <c r="CT65" s="4">
        <v>16.978908915631216</v>
      </c>
      <c r="CU65" s="4">
        <v>16.489292282087881</v>
      </c>
      <c r="CV65" s="4">
        <v>16.511820460239228</v>
      </c>
    </row>
    <row r="66" spans="1:100" x14ac:dyDescent="0.3">
      <c r="A66" s="1">
        <v>1</v>
      </c>
      <c r="B66" s="1">
        <v>17</v>
      </c>
      <c r="C66" s="1" t="s">
        <v>51</v>
      </c>
      <c r="D66" s="4">
        <v>22.681976220203769</v>
      </c>
      <c r="E66" s="4">
        <v>23.012228300595527</v>
      </c>
      <c r="F66" s="4">
        <v>22.782535151845739</v>
      </c>
      <c r="G66" s="4">
        <v>22.25139016013264</v>
      </c>
      <c r="H66" s="4">
        <v>21.428687358967416</v>
      </c>
      <c r="I66" s="4">
        <v>20.958437347514451</v>
      </c>
      <c r="J66" s="4">
        <v>20.801533206843398</v>
      </c>
      <c r="K66" s="4">
        <v>20.762850756909792</v>
      </c>
      <c r="L66" s="4">
        <v>20.686907085263915</v>
      </c>
      <c r="M66" s="4">
        <v>20.509894955427775</v>
      </c>
      <c r="N66" s="4">
        <v>20.845268035814236</v>
      </c>
      <c r="O66" s="4">
        <v>21.010476903352433</v>
      </c>
      <c r="P66" s="4">
        <v>22.283587641011042</v>
      </c>
      <c r="Q66" s="4">
        <v>22.220480514002599</v>
      </c>
      <c r="R66" s="4">
        <v>22.384319845098791</v>
      </c>
      <c r="S66" s="4">
        <v>22.493816055240064</v>
      </c>
      <c r="T66" s="4">
        <v>22.429890565700006</v>
      </c>
      <c r="U66" s="4">
        <v>22.489788427591961</v>
      </c>
      <c r="V66" s="4">
        <v>23.316647830054393</v>
      </c>
      <c r="W66" s="4">
        <v>24.473186978112199</v>
      </c>
      <c r="X66" s="4">
        <v>25.973454574749542</v>
      </c>
      <c r="Y66" s="4">
        <v>27.586099677874127</v>
      </c>
      <c r="Z66" s="4">
        <v>28.564793764065165</v>
      </c>
      <c r="AA66" s="4">
        <v>27.161763729680032</v>
      </c>
      <c r="AB66" s="4">
        <v>28.288866480357012</v>
      </c>
      <c r="AC66" s="4">
        <v>28.184219427077689</v>
      </c>
      <c r="AD66" s="4">
        <v>27.898691622258298</v>
      </c>
      <c r="AE66" s="4">
        <v>22.471463459958084</v>
      </c>
      <c r="AF66" s="4">
        <v>22.866222710363946</v>
      </c>
      <c r="AG66" s="4">
        <v>23.956306202398054</v>
      </c>
      <c r="AH66" s="4">
        <v>22.327265168402338</v>
      </c>
      <c r="AI66" s="4">
        <v>22.222602062855117</v>
      </c>
      <c r="AJ66" s="4">
        <v>22.724169569040313</v>
      </c>
      <c r="AK66" s="4">
        <v>22.323308615061503</v>
      </c>
      <c r="AL66" s="4">
        <v>21.839072341910249</v>
      </c>
      <c r="AM66" s="4">
        <v>22.485127203432995</v>
      </c>
      <c r="AN66" s="4">
        <v>23.375125584940463</v>
      </c>
      <c r="AO66" s="4">
        <v>23.928587091887451</v>
      </c>
      <c r="AP66" s="4">
        <v>23.874434941539334</v>
      </c>
      <c r="AQ66" s="4">
        <v>24.358505931052573</v>
      </c>
      <c r="AR66" s="4">
        <v>25.208790486012479</v>
      </c>
      <c r="AS66" s="4">
        <v>26.042036162873167</v>
      </c>
      <c r="AT66" s="4">
        <v>28.445502964120234</v>
      </c>
      <c r="AU66" s="4">
        <v>29.583834389550702</v>
      </c>
      <c r="AV66" s="4">
        <v>30.25355836349674</v>
      </c>
      <c r="AW66" s="4">
        <v>29.504527190087011</v>
      </c>
      <c r="AX66" s="4">
        <v>27.70871778930027</v>
      </c>
      <c r="AY66" s="4">
        <v>26.801605285581413</v>
      </c>
      <c r="AZ66" s="4">
        <v>25.870189428267743</v>
      </c>
      <c r="BA66" s="4">
        <v>28.642254544217082</v>
      </c>
      <c r="BB66" s="4">
        <v>28.342404937419563</v>
      </c>
      <c r="BC66" s="4">
        <v>22.714706119592631</v>
      </c>
      <c r="BD66" s="4">
        <v>23.818901069620189</v>
      </c>
      <c r="BE66" s="4">
        <v>7.6078387398630918</v>
      </c>
      <c r="BF66" s="4">
        <v>8.7560162908731858</v>
      </c>
      <c r="BG66" s="4">
        <v>9.1924496010924184</v>
      </c>
      <c r="BH66" s="4">
        <v>10.401479746455927</v>
      </c>
      <c r="BI66" s="4">
        <v>11.220928445525672</v>
      </c>
      <c r="BJ66" s="4">
        <v>11.887303296419487</v>
      </c>
      <c r="BK66" s="4">
        <v>12.416620057524815</v>
      </c>
      <c r="BL66" s="4">
        <v>13.609768251412479</v>
      </c>
      <c r="BM66" s="4">
        <v>14.578033864246716</v>
      </c>
      <c r="BN66" s="4">
        <v>15.273382415336293</v>
      </c>
      <c r="BO66" s="4">
        <v>16.574603080039484</v>
      </c>
      <c r="BP66" s="4">
        <v>17.541705386152824</v>
      </c>
      <c r="BQ66" s="4">
        <v>13.636927225254031</v>
      </c>
      <c r="BR66" s="4">
        <v>13.648167176078921</v>
      </c>
      <c r="BS66" s="4">
        <v>13.651184356226272</v>
      </c>
      <c r="BT66" s="4">
        <v>13.504754509361691</v>
      </c>
      <c r="BU66" s="4">
        <v>13.030938124371207</v>
      </c>
      <c r="BV66" s="4">
        <v>12.982605797015886</v>
      </c>
      <c r="BW66" s="4">
        <v>12.5386449587838</v>
      </c>
      <c r="BX66" s="4">
        <v>12.181325621690553</v>
      </c>
      <c r="BY66" s="4">
        <v>11.91361540449744</v>
      </c>
      <c r="BZ66" s="4">
        <v>11.748719874297649</v>
      </c>
      <c r="CA66" s="4">
        <v>11.704168516252345</v>
      </c>
      <c r="CB66" s="4">
        <v>11.695787984113553</v>
      </c>
      <c r="CC66" s="4">
        <v>11.393821508004139</v>
      </c>
      <c r="CD66" s="4">
        <v>11.483043570345156</v>
      </c>
      <c r="CE66" s="4">
        <v>11.243059592031306</v>
      </c>
      <c r="CF66" s="4">
        <v>11.25765944088176</v>
      </c>
      <c r="CG66" s="4">
        <v>10.662453174933436</v>
      </c>
      <c r="CH66" s="4">
        <v>10.64077005634512</v>
      </c>
      <c r="CI66" s="4">
        <v>10.481421697385914</v>
      </c>
      <c r="CJ66" s="4">
        <v>10.503800091283763</v>
      </c>
      <c r="CK66" s="4">
        <v>10.661598072504786</v>
      </c>
      <c r="CL66" s="4">
        <v>10.740655975653347</v>
      </c>
      <c r="CM66" s="4">
        <v>10.803801936115583</v>
      </c>
      <c r="CN66" s="4">
        <v>10.905466801167114</v>
      </c>
      <c r="CO66" s="4">
        <v>11.060195122382739</v>
      </c>
      <c r="CP66" s="4">
        <v>11.081396617919687</v>
      </c>
      <c r="CQ66" s="4">
        <v>11.083254738797271</v>
      </c>
      <c r="CR66" s="4">
        <v>11.135863452983058</v>
      </c>
      <c r="CS66" s="4">
        <v>11.193667068664528</v>
      </c>
      <c r="CT66" s="4">
        <v>11.147218247007975</v>
      </c>
      <c r="CU66" s="4">
        <v>11.096912962796065</v>
      </c>
      <c r="CV66" s="4">
        <v>11.077947954173299</v>
      </c>
    </row>
    <row r="67" spans="1:100" x14ac:dyDescent="0.3">
      <c r="A67" s="1">
        <v>1</v>
      </c>
      <c r="B67" s="1">
        <v>28</v>
      </c>
      <c r="C67" s="1" t="s">
        <v>52</v>
      </c>
      <c r="D67" s="4">
        <v>36.050728988355125</v>
      </c>
      <c r="E67" s="4">
        <v>39.846150081694717</v>
      </c>
      <c r="F67" s="4">
        <v>38.723287629402506</v>
      </c>
      <c r="G67" s="4">
        <v>35.084477303686882</v>
      </c>
      <c r="H67" s="4">
        <v>32.901172876900354</v>
      </c>
      <c r="I67" s="4">
        <v>30.411022509532266</v>
      </c>
      <c r="J67" s="4">
        <v>28.715200705946113</v>
      </c>
      <c r="K67" s="4">
        <v>27.489728644678067</v>
      </c>
      <c r="L67" s="4">
        <v>25.655098114213637</v>
      </c>
      <c r="M67" s="4">
        <v>24.359723308623167</v>
      </c>
      <c r="N67" s="4">
        <v>23.898240893501146</v>
      </c>
      <c r="O67" s="4">
        <v>23.317500354215458</v>
      </c>
      <c r="P67" s="4">
        <v>23.691510889563595</v>
      </c>
      <c r="Q67" s="4">
        <v>24.585571480049818</v>
      </c>
      <c r="R67" s="4">
        <v>24.899019939352357</v>
      </c>
      <c r="S67" s="4">
        <v>25.252737758615591</v>
      </c>
      <c r="T67" s="4">
        <v>26.127088949520811</v>
      </c>
      <c r="U67" s="4">
        <v>26.574669020280194</v>
      </c>
      <c r="V67" s="4">
        <v>25.332650316443544</v>
      </c>
      <c r="W67" s="4">
        <v>25.980571352553888</v>
      </c>
      <c r="X67" s="4">
        <v>25.719663654266007</v>
      </c>
      <c r="Y67" s="4">
        <v>25.909472583562721</v>
      </c>
      <c r="Z67" s="4">
        <v>24.489380949092499</v>
      </c>
      <c r="AA67" s="4">
        <v>23.627449619688672</v>
      </c>
      <c r="AB67" s="4">
        <v>23.632291556821286</v>
      </c>
      <c r="AC67" s="4">
        <v>23.741965957610304</v>
      </c>
      <c r="AD67" s="4">
        <v>24.121056724834641</v>
      </c>
      <c r="AE67" s="4">
        <v>24.17340530089519</v>
      </c>
      <c r="AF67" s="4">
        <v>23.964282362966955</v>
      </c>
      <c r="AG67" s="4">
        <v>24.948369268184099</v>
      </c>
      <c r="AH67" s="4">
        <v>25.865645518395848</v>
      </c>
      <c r="AI67" s="4">
        <v>25.877602848758375</v>
      </c>
      <c r="AJ67" s="4">
        <v>27.650418388514591</v>
      </c>
      <c r="AK67" s="4">
        <v>26.329566031315498</v>
      </c>
      <c r="AL67" s="4">
        <v>25.580809622255035</v>
      </c>
      <c r="AM67" s="4">
        <v>27.066524747837704</v>
      </c>
      <c r="AN67" s="4">
        <v>27.769575424783895</v>
      </c>
      <c r="AO67" s="4">
        <v>27.525731445248752</v>
      </c>
      <c r="AP67" s="4">
        <v>26.456823518706369</v>
      </c>
      <c r="AQ67" s="4">
        <v>34.425376892446039</v>
      </c>
      <c r="AR67" s="4">
        <v>35.716052774711713</v>
      </c>
      <c r="AS67" s="4">
        <v>35.414638965711895</v>
      </c>
      <c r="AT67" s="4">
        <v>37.070346090941399</v>
      </c>
      <c r="AU67" s="4">
        <v>37.330504955408792</v>
      </c>
      <c r="AV67" s="4">
        <v>36.633665451210582</v>
      </c>
      <c r="AW67" s="4">
        <v>37.940010219276957</v>
      </c>
      <c r="AX67" s="4">
        <v>37.460523403187182</v>
      </c>
      <c r="AY67" s="4">
        <v>38.48633067711696</v>
      </c>
      <c r="AZ67" s="4">
        <v>40.150217325009727</v>
      </c>
      <c r="BA67" s="4">
        <v>42.826231757951241</v>
      </c>
      <c r="BB67" s="4">
        <v>44.421347845100151</v>
      </c>
      <c r="BC67" s="4">
        <v>45.861047810727825</v>
      </c>
      <c r="BD67" s="4">
        <v>46.717925858026952</v>
      </c>
      <c r="BE67" s="4">
        <v>49.542303058032147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</row>
    <row r="68" spans="1:100" x14ac:dyDescent="0.3">
      <c r="A68" s="1">
        <v>1</v>
      </c>
      <c r="B68" s="1">
        <v>15</v>
      </c>
      <c r="C68" s="1" t="s">
        <v>53</v>
      </c>
      <c r="D68" s="4">
        <v>37.698006280223126</v>
      </c>
      <c r="E68" s="4">
        <v>28.398133546628397</v>
      </c>
      <c r="F68" s="4">
        <v>27.501901944112333</v>
      </c>
      <c r="G68" s="4">
        <v>26.190084939941659</v>
      </c>
      <c r="H68" s="4">
        <v>25.839845832506903</v>
      </c>
      <c r="I68" s="4">
        <v>26.47285871236728</v>
      </c>
      <c r="J68" s="4">
        <v>26.303412683449849</v>
      </c>
      <c r="K68" s="4">
        <v>27.099221962657406</v>
      </c>
      <c r="L68" s="4">
        <v>27.011313279449954</v>
      </c>
      <c r="M68" s="4">
        <v>27.393499410702237</v>
      </c>
      <c r="N68" s="4">
        <v>28.645385243404476</v>
      </c>
      <c r="O68" s="4">
        <v>28.889237204824781</v>
      </c>
      <c r="P68" s="4">
        <v>91.878345291297819</v>
      </c>
      <c r="Q68" s="4">
        <v>18.628036584192824</v>
      </c>
      <c r="R68" s="4">
        <v>20.187185255650146</v>
      </c>
      <c r="S68" s="4">
        <v>21.065746144893733</v>
      </c>
      <c r="T68" s="4">
        <v>22.080639280386301</v>
      </c>
      <c r="U68" s="4">
        <v>22.549300993926703</v>
      </c>
      <c r="V68" s="4">
        <v>23.549628840444665</v>
      </c>
      <c r="W68" s="4">
        <v>24.891473043377996</v>
      </c>
      <c r="X68" s="4">
        <v>26.229440214319808</v>
      </c>
      <c r="Y68" s="4">
        <v>26.739764034947584</v>
      </c>
      <c r="Z68" s="4">
        <v>26.853512084709518</v>
      </c>
      <c r="AA68" s="4">
        <v>27.738660129654168</v>
      </c>
      <c r="AB68" s="4">
        <v>18.180087053715081</v>
      </c>
      <c r="AC68" s="4">
        <v>18.945774064700231</v>
      </c>
      <c r="AD68" s="4">
        <v>18.478986156888084</v>
      </c>
      <c r="AE68" s="4">
        <v>18.332383247233654</v>
      </c>
      <c r="AF68" s="4">
        <v>18.182642440817965</v>
      </c>
      <c r="AG68" s="4">
        <v>18.231501665680085</v>
      </c>
      <c r="AH68" s="4">
        <v>18.232793177767263</v>
      </c>
      <c r="AI68" s="4">
        <v>18.279221718494092</v>
      </c>
      <c r="AJ68" s="4">
        <v>17.906968167587458</v>
      </c>
      <c r="AK68" s="4">
        <v>17.921052972525615</v>
      </c>
      <c r="AL68" s="4">
        <v>17.779453768820975</v>
      </c>
      <c r="AM68" s="4">
        <v>17.923485083793082</v>
      </c>
      <c r="AN68" s="4">
        <v>17.569900516566079</v>
      </c>
      <c r="AO68" s="4">
        <v>17.825351940378209</v>
      </c>
      <c r="AP68" s="4">
        <v>17.47532857871952</v>
      </c>
      <c r="AQ68" s="4">
        <v>17.680412243645321</v>
      </c>
      <c r="AR68" s="4">
        <v>17.829706019321687</v>
      </c>
      <c r="AS68" s="4">
        <v>17.700346271308412</v>
      </c>
      <c r="AT68" s="4">
        <v>18.752751381312073</v>
      </c>
      <c r="AU68" s="4">
        <v>18.765652889979009</v>
      </c>
      <c r="AV68" s="4">
        <v>18.882580970994407</v>
      </c>
      <c r="AW68" s="4">
        <v>19.180036806164892</v>
      </c>
      <c r="AX68" s="4">
        <v>19.069466640670324</v>
      </c>
      <c r="AY68" s="4">
        <v>18.585729337068837</v>
      </c>
      <c r="AZ68" s="4">
        <v>18.388782776112659</v>
      </c>
      <c r="BA68" s="4">
        <v>18.363787207033631</v>
      </c>
      <c r="BB68" s="4">
        <v>18.378357151957776</v>
      </c>
      <c r="BC68" s="4">
        <v>18.651970849725881</v>
      </c>
      <c r="BD68" s="4">
        <v>18.627827116094075</v>
      </c>
      <c r="BE68" s="4">
        <v>18.64031114966339</v>
      </c>
      <c r="BF68" s="4">
        <v>18.678992564382131</v>
      </c>
      <c r="BG68" s="4">
        <v>18.720854387084234</v>
      </c>
      <c r="BH68" s="4">
        <v>18.928697435664205</v>
      </c>
      <c r="BI68" s="4">
        <v>18.841693786921336</v>
      </c>
      <c r="BJ68" s="4">
        <v>18.831665332480881</v>
      </c>
      <c r="BK68" s="4">
        <v>19.014840695718515</v>
      </c>
      <c r="BL68" s="4">
        <v>19.108573812646537</v>
      </c>
      <c r="BM68" s="4">
        <v>19.485228598333826</v>
      </c>
      <c r="BN68" s="4">
        <v>19.585578879038412</v>
      </c>
      <c r="BO68" s="4">
        <v>19.802700398618999</v>
      </c>
      <c r="BP68" s="4">
        <v>20.011107174910947</v>
      </c>
      <c r="BQ68" s="4">
        <v>20.077292645637751</v>
      </c>
      <c r="BR68" s="4">
        <v>20.134694037493166</v>
      </c>
      <c r="BS68" s="4">
        <v>20.340369458134262</v>
      </c>
      <c r="BT68" s="4">
        <v>20.331227709206722</v>
      </c>
      <c r="BU68" s="4">
        <v>20.308314273187605</v>
      </c>
      <c r="BV68" s="4">
        <v>20.19227198208587</v>
      </c>
      <c r="BW68" s="4">
        <v>19.890637083164663</v>
      </c>
      <c r="BX68" s="4">
        <v>19.599652879449891</v>
      </c>
      <c r="BY68" s="4">
        <v>19.630380365445522</v>
      </c>
      <c r="BZ68" s="4">
        <v>19.435395737417092</v>
      </c>
      <c r="CA68" s="4">
        <v>19.396175215138587</v>
      </c>
      <c r="CB68" s="4">
        <v>19.335694373190929</v>
      </c>
      <c r="CC68" s="4">
        <v>19.530947026550258</v>
      </c>
      <c r="CD68" s="4">
        <v>19.714436097159773</v>
      </c>
      <c r="CE68" s="4">
        <v>19.606113204792621</v>
      </c>
      <c r="CF68" s="4">
        <v>19.240560661048679</v>
      </c>
      <c r="CG68" s="4">
        <v>19.498925572618759</v>
      </c>
      <c r="CH68" s="4">
        <v>19.685010387725629</v>
      </c>
      <c r="CI68" s="4">
        <v>19.332306484165649</v>
      </c>
      <c r="CJ68" s="4">
        <v>19.329097968815802</v>
      </c>
      <c r="CK68" s="4">
        <v>19.338760694795663</v>
      </c>
      <c r="CL68" s="4">
        <v>19.345485335655329</v>
      </c>
      <c r="CM68" s="4">
        <v>19.448633812508042</v>
      </c>
      <c r="CN68" s="4">
        <v>19.705715374315318</v>
      </c>
      <c r="CO68" s="4">
        <v>19.548822010498931</v>
      </c>
      <c r="CP68" s="4">
        <v>19.691269046054995</v>
      </c>
      <c r="CQ68" s="4">
        <v>20.251791369676685</v>
      </c>
      <c r="CR68" s="4">
        <v>20.814077474653807</v>
      </c>
      <c r="CS68" s="4">
        <v>20.536422425254081</v>
      </c>
      <c r="CT68" s="4">
        <v>20.628851878865895</v>
      </c>
      <c r="CU68" s="4">
        <v>20.950982089312511</v>
      </c>
      <c r="CV68" s="4">
        <v>21.026261720181221</v>
      </c>
    </row>
    <row r="69" spans="1:100" x14ac:dyDescent="0.3">
      <c r="A69" s="1">
        <v>1</v>
      </c>
      <c r="B69" s="1">
        <v>25</v>
      </c>
      <c r="C69" s="1" t="s">
        <v>54</v>
      </c>
      <c r="D69" s="4">
        <v>21.33450526915685</v>
      </c>
      <c r="E69" s="4">
        <v>17.650929126036942</v>
      </c>
      <c r="F69" s="4">
        <v>16.767646341028641</v>
      </c>
      <c r="G69" s="4">
        <v>15.967704019070936</v>
      </c>
      <c r="H69" s="4">
        <v>15.850809646496982</v>
      </c>
      <c r="I69" s="4">
        <v>15.542476093451473</v>
      </c>
      <c r="J69" s="4">
        <v>15.196533347104888</v>
      </c>
      <c r="K69" s="4">
        <v>14.916173064019645</v>
      </c>
      <c r="L69" s="4">
        <v>13.950825706398136</v>
      </c>
      <c r="M69" s="4">
        <v>13.489601642499716</v>
      </c>
      <c r="N69" s="4">
        <v>13.043529660896633</v>
      </c>
      <c r="O69" s="4">
        <v>12.662615843146957</v>
      </c>
      <c r="P69" s="4">
        <v>12.698064352245449</v>
      </c>
      <c r="Q69" s="4">
        <v>12.588652094689817</v>
      </c>
      <c r="R69" s="4">
        <v>12.268795428947795</v>
      </c>
      <c r="S69" s="4">
        <v>12.173521220422218</v>
      </c>
      <c r="T69" s="4">
        <v>12.234268318669393</v>
      </c>
      <c r="U69" s="4">
        <v>12.366988975863515</v>
      </c>
      <c r="V69" s="4">
        <v>12.281673113432159</v>
      </c>
      <c r="W69" s="4">
        <v>12.262946193523087</v>
      </c>
      <c r="X69" s="4">
        <v>12.264261843801062</v>
      </c>
      <c r="Y69" s="4">
        <v>12.286106253822854</v>
      </c>
      <c r="Z69" s="4">
        <v>11.915687644093916</v>
      </c>
      <c r="AA69" s="4">
        <v>11.750436308924893</v>
      </c>
      <c r="AB69" s="4">
        <v>11.810106555061749</v>
      </c>
      <c r="AC69" s="4">
        <v>12.166802530606475</v>
      </c>
      <c r="AD69" s="4">
        <v>12.304022957026939</v>
      </c>
      <c r="AE69" s="4">
        <v>12.776356909024075</v>
      </c>
      <c r="AF69" s="4">
        <v>13.122732373975108</v>
      </c>
      <c r="AG69" s="4">
        <v>13.015323144355381</v>
      </c>
      <c r="AH69" s="4">
        <v>13.433718929093821</v>
      </c>
      <c r="AI69" s="4">
        <v>14.219166557985687</v>
      </c>
      <c r="AJ69" s="4">
        <v>14.085213536974269</v>
      </c>
      <c r="AK69" s="4">
        <v>14.039828857271825</v>
      </c>
      <c r="AL69" s="4">
        <v>14.191860408657487</v>
      </c>
      <c r="AM69" s="4">
        <v>14.633056140508591</v>
      </c>
      <c r="AN69" s="4">
        <v>15.188230186740265</v>
      </c>
      <c r="AO69" s="4">
        <v>15.447367716346804</v>
      </c>
      <c r="AP69" s="4">
        <v>15.390738982571872</v>
      </c>
      <c r="AQ69" s="4">
        <v>15.696228547835389</v>
      </c>
      <c r="AR69" s="4">
        <v>16.163962591926047</v>
      </c>
      <c r="AS69" s="4">
        <v>16.881524253728063</v>
      </c>
      <c r="AT69" s="4">
        <v>16.529338415023339</v>
      </c>
      <c r="AU69" s="4">
        <v>16.323554348558758</v>
      </c>
      <c r="AV69" s="4">
        <v>16.30397034911951</v>
      </c>
      <c r="AW69" s="4">
        <v>16.571862036016434</v>
      </c>
      <c r="AX69" s="4">
        <v>16.374247125055305</v>
      </c>
      <c r="AY69" s="4">
        <v>16.236587802006696</v>
      </c>
      <c r="AZ69" s="4">
        <v>15.960554354759976</v>
      </c>
      <c r="BA69" s="4">
        <v>16.169567196893162</v>
      </c>
      <c r="BB69" s="4">
        <v>16.160319560108849</v>
      </c>
      <c r="BC69" s="4">
        <v>15.90163669465214</v>
      </c>
      <c r="BD69" s="4">
        <v>15.837850465957651</v>
      </c>
      <c r="BE69" s="4">
        <v>15.9078633693087</v>
      </c>
      <c r="BF69" s="4">
        <v>15.862497226589193</v>
      </c>
      <c r="BG69" s="4">
        <v>16.112691682199404</v>
      </c>
      <c r="BH69" s="4">
        <v>16.149890162430282</v>
      </c>
      <c r="BI69" s="4">
        <v>16.244957878174279</v>
      </c>
      <c r="BJ69" s="4">
        <v>16.404569912695681</v>
      </c>
      <c r="BK69" s="4">
        <v>16.244942302608276</v>
      </c>
      <c r="BL69" s="4">
        <v>16.099910692865159</v>
      </c>
      <c r="BM69" s="4">
        <v>17.370960329225575</v>
      </c>
      <c r="BN69" s="4">
        <v>17.622957152932102</v>
      </c>
      <c r="BO69" s="4">
        <v>17.829128969521879</v>
      </c>
      <c r="BP69" s="4">
        <v>17.917940087119437</v>
      </c>
      <c r="BQ69" s="4">
        <v>18.627624578263983</v>
      </c>
      <c r="BR69" s="4">
        <v>18.584400483996074</v>
      </c>
      <c r="BS69" s="4">
        <v>18.758031868993761</v>
      </c>
      <c r="BT69" s="4">
        <v>19.041377215543104</v>
      </c>
      <c r="BU69" s="4">
        <v>18.820730228962624</v>
      </c>
      <c r="BV69" s="4">
        <v>18.469983228211394</v>
      </c>
      <c r="BW69" s="4">
        <v>18.441541496561307</v>
      </c>
      <c r="BX69" s="4">
        <v>17.998603861817717</v>
      </c>
      <c r="BY69" s="4">
        <v>18.088248040706322</v>
      </c>
      <c r="BZ69" s="4">
        <v>18.133944515926142</v>
      </c>
      <c r="CA69" s="4">
        <v>17.823227183297206</v>
      </c>
      <c r="CB69" s="4">
        <v>17.697511759629261</v>
      </c>
      <c r="CC69" s="4">
        <v>17.624455000025975</v>
      </c>
      <c r="CD69" s="4">
        <v>17.439249150699972</v>
      </c>
      <c r="CE69" s="4">
        <v>17.431753997562236</v>
      </c>
      <c r="CF69" s="4">
        <v>16.254466248384087</v>
      </c>
      <c r="CG69" s="4">
        <v>16.355234774930377</v>
      </c>
      <c r="CH69" s="4">
        <v>16.464964393949057</v>
      </c>
      <c r="CI69" s="4">
        <v>16.323746588724966</v>
      </c>
      <c r="CJ69" s="4">
        <v>16.970525734515114</v>
      </c>
      <c r="CK69" s="4">
        <v>17.439330658488355</v>
      </c>
      <c r="CL69" s="4">
        <v>17.928694714976189</v>
      </c>
      <c r="CM69" s="4">
        <v>17.533728939425824</v>
      </c>
      <c r="CN69" s="4">
        <v>17.993693128923415</v>
      </c>
      <c r="CO69" s="4">
        <v>17.68601350618307</v>
      </c>
      <c r="CP69" s="4">
        <v>17.330969240553049</v>
      </c>
      <c r="CQ69" s="4">
        <v>17.715006204157135</v>
      </c>
      <c r="CR69" s="4">
        <v>17.761244210130698</v>
      </c>
      <c r="CS69" s="4">
        <v>17.853466825908406</v>
      </c>
      <c r="CT69" s="4">
        <v>17.854863785196805</v>
      </c>
      <c r="CU69" s="4">
        <v>17.6401731542202</v>
      </c>
      <c r="CV69" s="4">
        <v>18.006043463214137</v>
      </c>
    </row>
    <row r="70" spans="1:100" x14ac:dyDescent="0.3">
      <c r="A70" s="1">
        <v>2</v>
      </c>
      <c r="B70" s="1">
        <v>8</v>
      </c>
      <c r="C70" s="1" t="s">
        <v>55</v>
      </c>
      <c r="D70" s="4">
        <v>11.155099799339954</v>
      </c>
      <c r="E70" s="4">
        <v>9.888464942461157</v>
      </c>
      <c r="F70" s="4">
        <v>9.8762772883593151</v>
      </c>
      <c r="G70" s="4">
        <v>9.9910322108450806</v>
      </c>
      <c r="H70" s="4">
        <v>10.178143313540202</v>
      </c>
      <c r="I70" s="4">
        <v>10.133396983666449</v>
      </c>
      <c r="J70" s="4">
        <v>10.58411759104553</v>
      </c>
      <c r="K70" s="4">
        <v>10.753852173865383</v>
      </c>
      <c r="L70" s="4">
        <v>10.720651758551874</v>
      </c>
      <c r="M70" s="4">
        <v>10.797948709933557</v>
      </c>
      <c r="N70" s="4">
        <v>11.019719667336071</v>
      </c>
      <c r="O70" s="4">
        <v>10.767882448537007</v>
      </c>
      <c r="P70" s="4">
        <v>10.998866371115414</v>
      </c>
      <c r="Q70" s="4">
        <v>11.074787010577452</v>
      </c>
      <c r="R70" s="4">
        <v>11.165125417492636</v>
      </c>
      <c r="S70" s="4">
        <v>11.254153604239297</v>
      </c>
      <c r="T70" s="4">
        <v>10.878378031289452</v>
      </c>
      <c r="U70" s="4">
        <v>10.783476012301723</v>
      </c>
      <c r="V70" s="4">
        <v>10.817588503411809</v>
      </c>
      <c r="W70" s="4">
        <v>10.828347548465285</v>
      </c>
      <c r="X70" s="4">
        <v>10.63700403740982</v>
      </c>
      <c r="Y70" s="4">
        <v>10.60072442867245</v>
      </c>
      <c r="Z70" s="4">
        <v>10.196467636473415</v>
      </c>
      <c r="AA70" s="4">
        <v>10.186314687913352</v>
      </c>
      <c r="AB70" s="4">
        <v>10.418782215806923</v>
      </c>
      <c r="AC70" s="4">
        <v>10.633007919264616</v>
      </c>
      <c r="AD70" s="4">
        <v>10.518563574318621</v>
      </c>
      <c r="AE70" s="4">
        <v>10.730011229972348</v>
      </c>
      <c r="AF70" s="4">
        <v>10.867240084052321</v>
      </c>
      <c r="AG70" s="4">
        <v>10.944362478944292</v>
      </c>
      <c r="AH70" s="4">
        <v>11.183120186853921</v>
      </c>
      <c r="AI70" s="4">
        <v>11.357137887187548</v>
      </c>
      <c r="AJ70" s="4">
        <v>11.264632676543943</v>
      </c>
      <c r="AK70" s="4">
        <v>11.180225899360732</v>
      </c>
      <c r="AL70" s="4">
        <v>11.137331346313044</v>
      </c>
      <c r="AM70" s="4">
        <v>11.103614741314994</v>
      </c>
      <c r="AN70" s="4">
        <v>11.252149562998156</v>
      </c>
      <c r="AO70" s="4">
        <v>11.364767519670592</v>
      </c>
      <c r="AP70" s="4">
        <v>11.871002542086799</v>
      </c>
      <c r="AQ70" s="4">
        <v>12.037754201020613</v>
      </c>
      <c r="AR70" s="4">
        <v>12.058505374103982</v>
      </c>
      <c r="AS70" s="4">
        <v>12.055389208415777</v>
      </c>
      <c r="AT70" s="4">
        <v>12.083122840655335</v>
      </c>
      <c r="AU70" s="4">
        <v>12.008027015138891</v>
      </c>
      <c r="AV70" s="4">
        <v>12.105488665105431</v>
      </c>
      <c r="AW70" s="4">
        <v>11.844171241475317</v>
      </c>
      <c r="AX70" s="4">
        <v>11.862038266633514</v>
      </c>
      <c r="AY70" s="4">
        <v>11.748712577077031</v>
      </c>
      <c r="AZ70" s="4">
        <v>11.7244811373698</v>
      </c>
      <c r="BA70" s="4">
        <v>11.829263997505672</v>
      </c>
      <c r="BB70" s="4">
        <v>11.776959564266667</v>
      </c>
      <c r="BC70" s="4">
        <v>11.894526104703832</v>
      </c>
      <c r="BD70" s="4">
        <v>11.870825909073549</v>
      </c>
      <c r="BE70" s="4">
        <v>12.030223896650174</v>
      </c>
      <c r="BF70" s="4">
        <v>12.151329007467281</v>
      </c>
      <c r="BG70" s="4">
        <v>12.162916790036956</v>
      </c>
      <c r="BH70" s="4">
        <v>12.146430855012671</v>
      </c>
      <c r="BI70" s="4">
        <v>12.162734159299445</v>
      </c>
      <c r="BJ70" s="4">
        <v>12.150032205494771</v>
      </c>
      <c r="BK70" s="4">
        <v>12.077244023012998</v>
      </c>
      <c r="BL70" s="4">
        <v>12.028507485201072</v>
      </c>
      <c r="BM70" s="4">
        <v>12.043523870255491</v>
      </c>
      <c r="BN70" s="4">
        <v>11.950644590582549</v>
      </c>
      <c r="BO70" s="4">
        <v>12.246972916161097</v>
      </c>
      <c r="BP70" s="4">
        <v>12.193112514438585</v>
      </c>
      <c r="BQ70" s="4">
        <v>12.121357903341186</v>
      </c>
      <c r="BR70" s="4">
        <v>12.384813094156113</v>
      </c>
      <c r="BS70" s="4">
        <v>12.481691171677637</v>
      </c>
      <c r="BT70" s="4">
        <v>12.384199804823012</v>
      </c>
      <c r="BU70" s="4">
        <v>12.346850910831224</v>
      </c>
      <c r="BV70" s="4">
        <v>12.277307668488946</v>
      </c>
      <c r="BW70" s="4">
        <v>12.132544178908113</v>
      </c>
      <c r="BX70" s="4">
        <v>12.084694227441345</v>
      </c>
      <c r="BY70" s="4">
        <v>11.858372910302835</v>
      </c>
      <c r="BZ70" s="4">
        <v>11.636884376986876</v>
      </c>
      <c r="CA70" s="4">
        <v>11.617889167200143</v>
      </c>
      <c r="CB70" s="4">
        <v>11.433145520609092</v>
      </c>
      <c r="CC70" s="4">
        <v>11.48072274308829</v>
      </c>
      <c r="CD70" s="4">
        <v>11.582835696651109</v>
      </c>
      <c r="CE70" s="4">
        <v>11.615910152271306</v>
      </c>
      <c r="CF70" s="4">
        <v>11.547203406725743</v>
      </c>
      <c r="CG70" s="4">
        <v>11.453624755845537</v>
      </c>
      <c r="CH70" s="4">
        <v>11.321229202165167</v>
      </c>
      <c r="CI70" s="4">
        <v>11.259127602914614</v>
      </c>
      <c r="CJ70" s="4">
        <v>11.174550159702731</v>
      </c>
      <c r="CK70" s="4">
        <v>11.290865233413495</v>
      </c>
      <c r="CL70" s="4">
        <v>11.260925596635902</v>
      </c>
      <c r="CM70" s="4">
        <v>11.312719828107227</v>
      </c>
      <c r="CN70" s="4">
        <v>11.33990082032647</v>
      </c>
      <c r="CO70" s="4">
        <v>11.199940108659172</v>
      </c>
      <c r="CP70" s="4">
        <v>11.142919794327998</v>
      </c>
      <c r="CQ70" s="4">
        <v>11.183953014941542</v>
      </c>
      <c r="CR70" s="4">
        <v>11.087386482631466</v>
      </c>
      <c r="CS70" s="4">
        <v>11.126466143747674</v>
      </c>
      <c r="CT70" s="4">
        <v>10.963634636423818</v>
      </c>
      <c r="CU70" s="4">
        <v>10.887427471911723</v>
      </c>
      <c r="CV70" s="4">
        <v>11.005749802732366</v>
      </c>
    </row>
    <row r="71" spans="1:100" x14ac:dyDescent="0.3">
      <c r="A71" s="1">
        <v>2</v>
      </c>
      <c r="B71" s="1">
        <v>22</v>
      </c>
      <c r="C71" s="1" t="s">
        <v>56</v>
      </c>
      <c r="D71" s="4">
        <v>20.805794719220586</v>
      </c>
      <c r="E71" s="4">
        <v>21.296133655111269</v>
      </c>
      <c r="F71" s="4">
        <v>20.252035135834358</v>
      </c>
      <c r="G71" s="4">
        <v>19.303572091366387</v>
      </c>
      <c r="H71" s="4">
        <v>19.711814206402686</v>
      </c>
      <c r="I71" s="4">
        <v>20.553615456452277</v>
      </c>
      <c r="J71" s="4">
        <v>20.993762525585126</v>
      </c>
      <c r="K71" s="4">
        <v>21.523374990878892</v>
      </c>
      <c r="L71" s="4">
        <v>22.184002480295828</v>
      </c>
      <c r="M71" s="4">
        <v>22.440390407482887</v>
      </c>
      <c r="N71" s="4">
        <v>22.32772511256703</v>
      </c>
      <c r="O71" s="4">
        <v>22.049636437637467</v>
      </c>
      <c r="P71" s="4">
        <v>21.590487771599939</v>
      </c>
      <c r="Q71" s="4">
        <v>20.849425891211226</v>
      </c>
      <c r="R71" s="4">
        <v>20.304198062943136</v>
      </c>
      <c r="S71" s="4">
        <v>20.304530937856178</v>
      </c>
      <c r="T71" s="4">
        <v>19.905612117429939</v>
      </c>
      <c r="U71" s="4">
        <v>19.79413765097723</v>
      </c>
      <c r="V71" s="4">
        <v>20.365375792504214</v>
      </c>
      <c r="W71" s="4">
        <v>20.720833535527454</v>
      </c>
      <c r="X71" s="4">
        <v>21.135693728925652</v>
      </c>
      <c r="Y71" s="4">
        <v>22.16521241859688</v>
      </c>
      <c r="Z71" s="4">
        <v>21.84347089010333</v>
      </c>
      <c r="AA71" s="4">
        <v>21.555630111949004</v>
      </c>
      <c r="AB71" s="4">
        <v>22.503798137212172</v>
      </c>
      <c r="AC71" s="4">
        <v>22.381810757560341</v>
      </c>
      <c r="AD71" s="4">
        <v>21.765238572843081</v>
      </c>
      <c r="AE71" s="4">
        <v>21.040829485255923</v>
      </c>
      <c r="AF71" s="4">
        <v>20.391306551439165</v>
      </c>
      <c r="AG71" s="4">
        <v>20.259216595094074</v>
      </c>
      <c r="AH71" s="4">
        <v>20.254151248041413</v>
      </c>
      <c r="AI71" s="4">
        <v>20.048638982468127</v>
      </c>
      <c r="AJ71" s="4">
        <v>19.926330015345712</v>
      </c>
      <c r="AK71" s="4">
        <v>19.700180387765709</v>
      </c>
      <c r="AL71" s="4">
        <v>18.907667678414018</v>
      </c>
      <c r="AM71" s="4">
        <v>18.248715454040319</v>
      </c>
      <c r="AN71" s="4">
        <v>18.489589491786024</v>
      </c>
      <c r="AO71" s="4">
        <v>18.566458391241973</v>
      </c>
      <c r="AP71" s="4">
        <v>18.369378851531632</v>
      </c>
      <c r="AQ71" s="4">
        <v>18.397087646389515</v>
      </c>
      <c r="AR71" s="4">
        <v>18.720058099444721</v>
      </c>
      <c r="AS71" s="4">
        <v>19.166181261325903</v>
      </c>
      <c r="AT71" s="4">
        <v>19.672517765948193</v>
      </c>
      <c r="AU71" s="4">
        <v>19.954516559239039</v>
      </c>
      <c r="AV71" s="4">
        <v>20.896844963483975</v>
      </c>
      <c r="AW71" s="4">
        <v>22.965850152924773</v>
      </c>
      <c r="AX71" s="4">
        <v>22.747811070291409</v>
      </c>
      <c r="AY71" s="4">
        <v>21.746451865741232</v>
      </c>
      <c r="AZ71" s="4">
        <v>21.30682624967227</v>
      </c>
      <c r="BA71" s="4">
        <v>21.28293300961635</v>
      </c>
      <c r="BB71" s="4">
        <v>21.18788160346385</v>
      </c>
      <c r="BC71" s="4">
        <v>21.26142996822357</v>
      </c>
      <c r="BD71" s="4">
        <v>21.138302185166594</v>
      </c>
      <c r="BE71" s="4">
        <v>21.074919466847238</v>
      </c>
      <c r="BF71" s="4">
        <v>21.189469980077774</v>
      </c>
      <c r="BG71" s="4">
        <v>21.370010272777765</v>
      </c>
      <c r="BH71" s="4">
        <v>21.387016269064478</v>
      </c>
      <c r="BI71" s="4">
        <v>20.985378135830707</v>
      </c>
      <c r="BJ71" s="4">
        <v>20.589157044024255</v>
      </c>
      <c r="BK71" s="4">
        <v>20.320777637038461</v>
      </c>
      <c r="BL71" s="4">
        <v>20.14024730858846</v>
      </c>
      <c r="BM71" s="4">
        <v>19.853257438326906</v>
      </c>
      <c r="BN71" s="4">
        <v>19.725517746010272</v>
      </c>
      <c r="BO71" s="4">
        <v>19.94058185051669</v>
      </c>
      <c r="BP71" s="4">
        <v>19.796996153352904</v>
      </c>
      <c r="BQ71" s="4">
        <v>19.620535418689119</v>
      </c>
      <c r="BR71" s="4">
        <v>19.617486013481809</v>
      </c>
      <c r="BS71" s="4">
        <v>19.199937282083809</v>
      </c>
      <c r="BT71" s="4">
        <v>19.005663163698038</v>
      </c>
      <c r="BU71" s="4">
        <v>18.822298826815633</v>
      </c>
      <c r="BV71" s="4">
        <v>18.239125912439924</v>
      </c>
      <c r="BW71" s="4">
        <v>17.56814076069481</v>
      </c>
      <c r="BX71" s="4">
        <v>17.464503492645321</v>
      </c>
      <c r="BY71" s="4">
        <v>17.932673182934185</v>
      </c>
      <c r="BZ71" s="4">
        <v>18.13556972866386</v>
      </c>
      <c r="CA71" s="4">
        <v>18.126410425182801</v>
      </c>
      <c r="CB71" s="4">
        <v>18.183044554375215</v>
      </c>
      <c r="CC71" s="4">
        <v>18.055556339432659</v>
      </c>
      <c r="CD71" s="4">
        <v>18.237756502668041</v>
      </c>
      <c r="CE71" s="4">
        <v>18.263579798969047</v>
      </c>
      <c r="CF71" s="4">
        <v>18.096088493333927</v>
      </c>
      <c r="CG71" s="4">
        <v>18.199369763485649</v>
      </c>
      <c r="CH71" s="4">
        <v>17.805715190629265</v>
      </c>
      <c r="CI71" s="4">
        <v>17.254396472971624</v>
      </c>
      <c r="CJ71" s="4">
        <v>17.046016216129356</v>
      </c>
      <c r="CK71" s="4">
        <v>17.228118884357542</v>
      </c>
      <c r="CL71" s="4">
        <v>17.418875853003886</v>
      </c>
      <c r="CM71" s="4">
        <v>17.892368033909463</v>
      </c>
      <c r="CN71" s="4">
        <v>18.515365669430295</v>
      </c>
      <c r="CO71" s="4">
        <v>18.823479890909557</v>
      </c>
      <c r="CP71" s="4">
        <v>19.46472941652382</v>
      </c>
      <c r="CQ71" s="4">
        <v>19.799827343925504</v>
      </c>
      <c r="CR71" s="4">
        <v>20.491074130360321</v>
      </c>
      <c r="CS71" s="4">
        <v>21.195282392357065</v>
      </c>
      <c r="CT71" s="4">
        <v>22.045606903241328</v>
      </c>
      <c r="CU71" s="4">
        <v>22.783652181703236</v>
      </c>
      <c r="CV71" s="4">
        <v>23.060168007719696</v>
      </c>
    </row>
    <row r="72" spans="1:100" x14ac:dyDescent="0.3">
      <c r="A72" s="1">
        <v>2</v>
      </c>
      <c r="B72" s="1">
        <v>38</v>
      </c>
      <c r="C72" s="1" t="s">
        <v>57</v>
      </c>
      <c r="D72" s="4">
        <v>27.729833466485992</v>
      </c>
      <c r="E72" s="4">
        <v>25.916873286257534</v>
      </c>
      <c r="F72" s="4">
        <v>26.472591954936682</v>
      </c>
      <c r="G72" s="4">
        <v>26.37329750629948</v>
      </c>
      <c r="H72" s="4">
        <v>26.667755747373771</v>
      </c>
      <c r="I72" s="4">
        <v>25.906805981233745</v>
      </c>
      <c r="J72" s="4">
        <v>25.176655801788005</v>
      </c>
      <c r="K72" s="4">
        <v>26.545951800461975</v>
      </c>
      <c r="L72" s="4">
        <v>25.58985803404471</v>
      </c>
      <c r="M72" s="4">
        <v>24.600591254945968</v>
      </c>
      <c r="N72" s="4">
        <v>23.078108420390588</v>
      </c>
      <c r="O72" s="4">
        <v>21.176326039264836</v>
      </c>
      <c r="P72" s="4">
        <v>19.602102978665691</v>
      </c>
      <c r="Q72" s="4">
        <v>19.185553306215013</v>
      </c>
      <c r="R72" s="4">
        <v>18.718607480607137</v>
      </c>
      <c r="S72" s="4">
        <v>18.481942933886902</v>
      </c>
      <c r="T72" s="4">
        <v>18.281570902446386</v>
      </c>
      <c r="U72" s="4">
        <v>18.154760083599861</v>
      </c>
      <c r="V72" s="4">
        <v>18.401374317087669</v>
      </c>
      <c r="W72" s="4">
        <v>18.474688648360914</v>
      </c>
      <c r="X72" s="4">
        <v>18.291673117310708</v>
      </c>
      <c r="Y72" s="4">
        <v>18.177035985759606</v>
      </c>
      <c r="Z72" s="4">
        <v>18.085595873903941</v>
      </c>
      <c r="AA72" s="4">
        <v>17.835078841780092</v>
      </c>
      <c r="AB72" s="4">
        <v>18.349096526415138</v>
      </c>
      <c r="AC72" s="4">
        <v>18.540176494799297</v>
      </c>
      <c r="AD72" s="4">
        <v>18.584693863100206</v>
      </c>
      <c r="AE72" s="4">
        <v>18.857211172371127</v>
      </c>
      <c r="AF72" s="4">
        <v>19.004304095325249</v>
      </c>
      <c r="AG72" s="4">
        <v>19.08256541855387</v>
      </c>
      <c r="AH72" s="4">
        <v>19.350387869534771</v>
      </c>
      <c r="AI72" s="4">
        <v>19.957552435371468</v>
      </c>
      <c r="AJ72" s="4">
        <v>19.870737966806409</v>
      </c>
      <c r="AK72" s="4">
        <v>20.077260351827416</v>
      </c>
      <c r="AL72" s="4">
        <v>19.699834981400144</v>
      </c>
      <c r="AM72" s="4">
        <v>19.537349709029044</v>
      </c>
      <c r="AN72" s="4">
        <v>19.827851400851376</v>
      </c>
      <c r="AO72" s="4">
        <v>19.74891610312531</v>
      </c>
      <c r="AP72" s="4">
        <v>19.473793269102675</v>
      </c>
      <c r="AQ72" s="4">
        <v>19.429216337275811</v>
      </c>
      <c r="AR72" s="4">
        <v>19.454820111511612</v>
      </c>
      <c r="AS72" s="4">
        <v>19.557564197130585</v>
      </c>
      <c r="AT72" s="4">
        <v>19.899436642702671</v>
      </c>
      <c r="AU72" s="4">
        <v>20.117478737678535</v>
      </c>
      <c r="AV72" s="4">
        <v>20.489754920208082</v>
      </c>
      <c r="AW72" s="4">
        <v>20.684467580013163</v>
      </c>
      <c r="AX72" s="4">
        <v>20.824977194665657</v>
      </c>
      <c r="AY72" s="4">
        <v>20.695323942396858</v>
      </c>
      <c r="AZ72" s="4">
        <v>20.936548619379465</v>
      </c>
      <c r="BA72" s="4">
        <v>21.047009037435053</v>
      </c>
      <c r="BB72" s="4">
        <v>20.764483929327312</v>
      </c>
      <c r="BC72" s="4">
        <v>20.626299437293238</v>
      </c>
      <c r="BD72" s="4">
        <v>20.538185585616425</v>
      </c>
      <c r="BE72" s="4">
        <v>20.419152295678352</v>
      </c>
      <c r="BF72" s="4">
        <v>20.52791032716318</v>
      </c>
      <c r="BG72" s="4">
        <v>20.405073053290675</v>
      </c>
      <c r="BH72" s="4">
        <v>20.335998550915065</v>
      </c>
      <c r="BI72" s="4">
        <v>20.430865269276939</v>
      </c>
      <c r="BJ72" s="4">
        <v>20.353571003392446</v>
      </c>
      <c r="BK72" s="4">
        <v>20.080856090243074</v>
      </c>
      <c r="BL72" s="4">
        <v>20.216372583102597</v>
      </c>
      <c r="BM72" s="4">
        <v>20.380690972313062</v>
      </c>
      <c r="BN72" s="4">
        <v>20.075822209884912</v>
      </c>
      <c r="BO72" s="4">
        <v>20.17245704169919</v>
      </c>
      <c r="BP72" s="4">
        <v>19.996341183405629</v>
      </c>
      <c r="BQ72" s="4">
        <v>19.769720994692864</v>
      </c>
      <c r="BR72" s="4">
        <v>19.919019284401955</v>
      </c>
      <c r="BS72" s="4">
        <v>20.291813766009444</v>
      </c>
      <c r="BT72" s="4">
        <v>20.431846509109057</v>
      </c>
      <c r="BU72" s="4">
        <v>20.700319592404171</v>
      </c>
      <c r="BV72" s="4">
        <v>20.820702341527607</v>
      </c>
      <c r="BW72" s="4">
        <v>20.69393145268964</v>
      </c>
      <c r="BX72" s="4">
        <v>20.738208301065413</v>
      </c>
      <c r="BY72" s="4">
        <v>20.734864866145838</v>
      </c>
      <c r="BZ72" s="4">
        <v>20.418670074350722</v>
      </c>
      <c r="CA72" s="4">
        <v>20.594907261764746</v>
      </c>
      <c r="CB72" s="4">
        <v>20.491071426765856</v>
      </c>
      <c r="CC72" s="4">
        <v>20.529298468769461</v>
      </c>
      <c r="CD72" s="4">
        <v>20.663807629388966</v>
      </c>
      <c r="CE72" s="4">
        <v>20.832894236709702</v>
      </c>
      <c r="CF72" s="4">
        <v>20.753534307379862</v>
      </c>
      <c r="CG72" s="4">
        <v>20.938142057553989</v>
      </c>
      <c r="CH72" s="4">
        <v>20.894775109836665</v>
      </c>
      <c r="CI72" s="4">
        <v>20.586512317836814</v>
      </c>
      <c r="CJ72" s="4">
        <v>20.51914248172147</v>
      </c>
      <c r="CK72" s="4">
        <v>20.479906073178405</v>
      </c>
      <c r="CL72" s="4">
        <v>20.257841979132575</v>
      </c>
      <c r="CM72" s="4">
        <v>20.246223676047908</v>
      </c>
      <c r="CN72" s="4">
        <v>20.217534915144217</v>
      </c>
      <c r="CO72" s="4">
        <v>20.250424339840162</v>
      </c>
      <c r="CP72" s="4">
        <v>20.513323024644386</v>
      </c>
      <c r="CQ72" s="4">
        <v>20.602251437924636</v>
      </c>
      <c r="CR72" s="4">
        <v>20.582566938529396</v>
      </c>
      <c r="CS72" s="4">
        <v>20.711638710031622</v>
      </c>
      <c r="CT72" s="4">
        <v>20.661509365811501</v>
      </c>
      <c r="CU72" s="4">
        <v>20.408160256030484</v>
      </c>
      <c r="CV72" s="4">
        <v>20.676300549294673</v>
      </c>
    </row>
    <row r="73" spans="1:100" x14ac:dyDescent="0.3">
      <c r="A73" s="1">
        <v>2</v>
      </c>
      <c r="B73" s="1">
        <v>9</v>
      </c>
      <c r="C73" s="1" t="s">
        <v>58</v>
      </c>
      <c r="D73" s="4">
        <v>11.371865264194296</v>
      </c>
      <c r="E73" s="4">
        <v>11.422298341312171</v>
      </c>
      <c r="F73" s="4">
        <v>11.712011076122401</v>
      </c>
      <c r="G73" s="4">
        <v>11.801426058940596</v>
      </c>
      <c r="H73" s="4">
        <v>11.534222831684481</v>
      </c>
      <c r="I73" s="4">
        <v>11.816540887147202</v>
      </c>
      <c r="J73" s="4">
        <v>12.11118444200876</v>
      </c>
      <c r="K73" s="4">
        <v>12.308267226860931</v>
      </c>
      <c r="L73" s="4">
        <v>12.684900000572188</v>
      </c>
      <c r="M73" s="4">
        <v>13.013527466060349</v>
      </c>
      <c r="N73" s="4">
        <v>12.94861579520283</v>
      </c>
      <c r="O73" s="4">
        <v>12.644952019809644</v>
      </c>
      <c r="P73" s="4">
        <v>12.829460383427319</v>
      </c>
      <c r="Q73" s="4">
        <v>12.89117789052302</v>
      </c>
      <c r="R73" s="4">
        <v>12.875357083611172</v>
      </c>
      <c r="S73" s="4">
        <v>12.793516982276545</v>
      </c>
      <c r="T73" s="4">
        <v>12.608883940324453</v>
      </c>
      <c r="U73" s="4">
        <v>12.539351303974192</v>
      </c>
      <c r="V73" s="4">
        <v>12.879706153019116</v>
      </c>
      <c r="W73" s="4">
        <v>12.84882717518841</v>
      </c>
      <c r="X73" s="4">
        <v>12.578708324681633</v>
      </c>
      <c r="Y73" s="4">
        <v>12.227604245817902</v>
      </c>
      <c r="Z73" s="4">
        <v>12.106948049397092</v>
      </c>
      <c r="AA73" s="4">
        <v>11.798814060409759</v>
      </c>
      <c r="AB73" s="4">
        <v>11.774165667472824</v>
      </c>
      <c r="AC73" s="4">
        <v>11.832393533174395</v>
      </c>
      <c r="AD73" s="4">
        <v>11.847087097338152</v>
      </c>
      <c r="AE73" s="4">
        <v>11.719760173056041</v>
      </c>
      <c r="AF73" s="4">
        <v>11.969458401932515</v>
      </c>
      <c r="AG73" s="4">
        <v>12.003617494147996</v>
      </c>
      <c r="AH73" s="4">
        <v>12.699223041726118</v>
      </c>
      <c r="AI73" s="4">
        <v>12.975505928206415</v>
      </c>
      <c r="AJ73" s="4">
        <v>13.0290821343754</v>
      </c>
      <c r="AK73" s="4">
        <v>13.152436168262724</v>
      </c>
      <c r="AL73" s="4">
        <v>13.002218108668703</v>
      </c>
      <c r="AM73" s="4">
        <v>13.040384832888229</v>
      </c>
      <c r="AN73" s="4">
        <v>13.484417246808242</v>
      </c>
      <c r="AO73" s="4">
        <v>13.719834416606014</v>
      </c>
      <c r="AP73" s="4">
        <v>13.964830038732771</v>
      </c>
      <c r="AQ73" s="4">
        <v>13.918603900046561</v>
      </c>
      <c r="AR73" s="4">
        <v>14.016990237866256</v>
      </c>
      <c r="AS73" s="4">
        <v>13.800888112532848</v>
      </c>
      <c r="AT73" s="4">
        <v>13.895547769069063</v>
      </c>
      <c r="AU73" s="4">
        <v>14.016438678788823</v>
      </c>
      <c r="AV73" s="4">
        <v>13.975809826894334</v>
      </c>
      <c r="AW73" s="4">
        <v>13.984303385550788</v>
      </c>
      <c r="AX73" s="4">
        <v>14.272976262468012</v>
      </c>
      <c r="AY73" s="4">
        <v>14.388563895762157</v>
      </c>
      <c r="AZ73" s="4">
        <v>15.074664023941237</v>
      </c>
      <c r="BA73" s="4">
        <v>15.240526326146453</v>
      </c>
      <c r="BB73" s="4">
        <v>15.218540212911419</v>
      </c>
      <c r="BC73" s="4">
        <v>14.927047822571899</v>
      </c>
      <c r="BD73" s="4">
        <v>14.417607059412715</v>
      </c>
      <c r="BE73" s="4">
        <v>14.462649437127157</v>
      </c>
      <c r="BF73" s="4">
        <v>14.388472699173976</v>
      </c>
      <c r="BG73" s="4">
        <v>14.439102547559738</v>
      </c>
      <c r="BH73" s="4">
        <v>15.348853008404303</v>
      </c>
      <c r="BI73" s="4">
        <v>15.119474519391613</v>
      </c>
      <c r="BJ73" s="4">
        <v>15.135404217225146</v>
      </c>
      <c r="BK73" s="4">
        <v>15.109742630499509</v>
      </c>
      <c r="BL73" s="4">
        <v>15.160860377405056</v>
      </c>
      <c r="BM73" s="4">
        <v>15.357042697076622</v>
      </c>
      <c r="BN73" s="4">
        <v>15.137800822534958</v>
      </c>
      <c r="BO73" s="4">
        <v>15.204031368845694</v>
      </c>
      <c r="BP73" s="4">
        <v>14.957846747021478</v>
      </c>
      <c r="BQ73" s="4">
        <v>14.819578517841736</v>
      </c>
      <c r="BR73" s="4">
        <v>15.074613178677676</v>
      </c>
      <c r="BS73" s="4">
        <v>15.481858539058141</v>
      </c>
      <c r="BT73" s="4">
        <v>15.394971065104574</v>
      </c>
      <c r="BU73" s="4">
        <v>15.555250792509209</v>
      </c>
      <c r="BV73" s="4">
        <v>15.509335132883429</v>
      </c>
      <c r="BW73" s="4">
        <v>15.90664631712092</v>
      </c>
      <c r="BX73" s="4">
        <v>16.050657422609575</v>
      </c>
      <c r="BY73" s="4">
        <v>15.978532676811048</v>
      </c>
      <c r="BZ73" s="4">
        <v>15.959959194356962</v>
      </c>
      <c r="CA73" s="4">
        <v>15.980394140436641</v>
      </c>
      <c r="CB73" s="4">
        <v>16.065288770684855</v>
      </c>
      <c r="CC73" s="4">
        <v>16.218338573687081</v>
      </c>
      <c r="CD73" s="4">
        <v>16.831682703416721</v>
      </c>
      <c r="CE73" s="4">
        <v>17.000418111391252</v>
      </c>
      <c r="CF73" s="4">
        <v>17.236477547528768</v>
      </c>
      <c r="CG73" s="4">
        <v>17.486484907554363</v>
      </c>
      <c r="CH73" s="4">
        <v>17.597387776950406</v>
      </c>
      <c r="CI73" s="4">
        <v>18.496678763738746</v>
      </c>
      <c r="CJ73" s="4">
        <v>18.679537546920887</v>
      </c>
      <c r="CK73" s="4">
        <v>18.868539142127695</v>
      </c>
      <c r="CL73" s="4">
        <v>18.935035561413148</v>
      </c>
      <c r="CM73" s="4">
        <v>18.969747038408848</v>
      </c>
      <c r="CN73" s="4">
        <v>19.237614088038889</v>
      </c>
      <c r="CO73" s="4">
        <v>19.467445228189437</v>
      </c>
      <c r="CP73" s="4">
        <v>20.374323625463433</v>
      </c>
      <c r="CQ73" s="4">
        <v>21.280388324629907</v>
      </c>
      <c r="CR73" s="4">
        <v>21.235729496184618</v>
      </c>
      <c r="CS73" s="4">
        <v>21.143108811987659</v>
      </c>
      <c r="CT73" s="4">
        <v>20.844148746628814</v>
      </c>
      <c r="CU73" s="4">
        <v>20.612538582028726</v>
      </c>
      <c r="CV73" s="4">
        <v>20.452011939191429</v>
      </c>
    </row>
    <row r="74" spans="1:100" x14ac:dyDescent="0.3">
      <c r="A74" s="1">
        <v>2</v>
      </c>
      <c r="B74" s="1">
        <v>11</v>
      </c>
      <c r="C74" s="1" t="s">
        <v>59</v>
      </c>
      <c r="D74" s="4">
        <v>9.7412918849702752</v>
      </c>
      <c r="E74" s="4">
        <v>9.2191470671479365</v>
      </c>
      <c r="F74" s="4">
        <v>9.3134260802921141</v>
      </c>
      <c r="G74" s="4">
        <v>9.3291140844132272</v>
      </c>
      <c r="H74" s="4">
        <v>9.3488354766670021</v>
      </c>
      <c r="I74" s="4">
        <v>9.374825731725279</v>
      </c>
      <c r="J74" s="4">
        <v>9.3787697987478928</v>
      </c>
      <c r="K74" s="4">
        <v>9.4929011113533637</v>
      </c>
      <c r="L74" s="4">
        <v>9.59776812032508</v>
      </c>
      <c r="M74" s="4">
        <v>9.7042231476945595</v>
      </c>
      <c r="N74" s="4">
        <v>9.7827478160295627</v>
      </c>
      <c r="O74" s="4">
        <v>9.8981684566255925</v>
      </c>
      <c r="P74" s="4">
        <v>10.170109868810268</v>
      </c>
      <c r="Q74" s="4">
        <v>10.163433986373059</v>
      </c>
      <c r="R74" s="4">
        <v>10.107703385054579</v>
      </c>
      <c r="S74" s="4">
        <v>10.204215770668561</v>
      </c>
      <c r="T74" s="4">
        <v>10.251191626674249</v>
      </c>
      <c r="U74" s="4">
        <v>10.395337338802676</v>
      </c>
      <c r="V74" s="4">
        <v>10.451746553603519</v>
      </c>
      <c r="W74" s="4">
        <v>10.463352119364046</v>
      </c>
      <c r="X74" s="4">
        <v>10.594564944180524</v>
      </c>
      <c r="Y74" s="4">
        <v>10.630066687895608</v>
      </c>
      <c r="Z74" s="4">
        <v>10.711656830862989</v>
      </c>
      <c r="AA74" s="4">
        <v>10.751492900690678</v>
      </c>
      <c r="AB74" s="4">
        <v>10.724409778692008</v>
      </c>
      <c r="AC74" s="4">
        <v>10.974025417869335</v>
      </c>
      <c r="AD74" s="4">
        <v>10.951389873502054</v>
      </c>
      <c r="AE74" s="4">
        <v>10.955771578231293</v>
      </c>
      <c r="AF74" s="4">
        <v>10.94820458075003</v>
      </c>
      <c r="AG74" s="4">
        <v>11.008077328661054</v>
      </c>
      <c r="AH74" s="4">
        <v>11.076323548862545</v>
      </c>
      <c r="AI74" s="4">
        <v>11.138603950506718</v>
      </c>
      <c r="AJ74" s="4">
        <v>11.093619416024717</v>
      </c>
      <c r="AK74" s="4">
        <v>10.9957020965421</v>
      </c>
      <c r="AL74" s="4">
        <v>10.9098257140854</v>
      </c>
      <c r="AM74" s="4">
        <v>10.640923617892863</v>
      </c>
      <c r="AN74" s="4">
        <v>10.250101849457543</v>
      </c>
      <c r="AO74" s="4">
        <v>10.225911931790687</v>
      </c>
      <c r="AP74" s="4">
        <v>10.226755712773931</v>
      </c>
      <c r="AQ74" s="4">
        <v>10.24826632869552</v>
      </c>
      <c r="AR74" s="4">
        <v>10.304794651000671</v>
      </c>
      <c r="AS74" s="4">
        <v>10.443734618170245</v>
      </c>
      <c r="AT74" s="4">
        <v>10.505982893976572</v>
      </c>
      <c r="AU74" s="4">
        <v>10.69341617576508</v>
      </c>
      <c r="AV74" s="4">
        <v>10.720448890811044</v>
      </c>
      <c r="AW74" s="4">
        <v>10.914508361799191</v>
      </c>
      <c r="AX74" s="4">
        <v>10.932706779936176</v>
      </c>
      <c r="AY74" s="4">
        <v>10.78936213747633</v>
      </c>
      <c r="AZ74" s="4">
        <v>10.776023848227975</v>
      </c>
      <c r="BA74" s="4">
        <v>10.802795356577128</v>
      </c>
      <c r="BB74" s="4">
        <v>10.772317054660752</v>
      </c>
      <c r="BC74" s="4">
        <v>10.82268707869844</v>
      </c>
      <c r="BD74" s="4">
        <v>10.747710621688489</v>
      </c>
      <c r="BE74" s="4">
        <v>10.888008063710853</v>
      </c>
      <c r="BF74" s="4">
        <v>11.169561901821424</v>
      </c>
      <c r="BG74" s="4">
        <v>11.170378427377372</v>
      </c>
      <c r="BH74" s="4">
        <v>11.201425328384779</v>
      </c>
      <c r="BI74" s="4">
        <v>11.304309576742085</v>
      </c>
      <c r="BJ74" s="4">
        <v>11.212792258212692</v>
      </c>
      <c r="BK74" s="4">
        <v>11.093786844273811</v>
      </c>
      <c r="BL74" s="4">
        <v>11.234017792373177</v>
      </c>
      <c r="BM74" s="4">
        <v>11.367799687821661</v>
      </c>
      <c r="BN74" s="4">
        <v>11.385571891386238</v>
      </c>
      <c r="BO74" s="4">
        <v>11.489114730296203</v>
      </c>
      <c r="BP74" s="4">
        <v>11.422372542528</v>
      </c>
      <c r="BQ74" s="4">
        <v>11.449861140877536</v>
      </c>
      <c r="BR74" s="4">
        <v>11.586965157667208</v>
      </c>
      <c r="BS74" s="4">
        <v>11.526750161760612</v>
      </c>
      <c r="BT74" s="4">
        <v>11.360804335132075</v>
      </c>
      <c r="BU74" s="4">
        <v>11.17784923573269</v>
      </c>
      <c r="BV74" s="4">
        <v>11.156199939770746</v>
      </c>
      <c r="BW74" s="4">
        <v>11.024840118947589</v>
      </c>
      <c r="BX74" s="4">
        <v>11.070998200137485</v>
      </c>
      <c r="BY74" s="4">
        <v>11.098215682116626</v>
      </c>
      <c r="BZ74" s="4">
        <v>11.118278235401423</v>
      </c>
      <c r="CA74" s="4">
        <v>11.141451640111919</v>
      </c>
      <c r="CB74" s="4">
        <v>11.202103114995053</v>
      </c>
      <c r="CC74" s="4">
        <v>11.274278503472368</v>
      </c>
      <c r="CD74" s="4">
        <v>11.313623406997218</v>
      </c>
      <c r="CE74" s="4">
        <v>11.359227302680903</v>
      </c>
      <c r="CF74" s="4">
        <v>11.383141114532283</v>
      </c>
      <c r="CG74" s="4">
        <v>11.470420204053703</v>
      </c>
      <c r="CH74" s="4">
        <v>11.399714522405288</v>
      </c>
      <c r="CI74" s="4">
        <v>11.298493350287311</v>
      </c>
      <c r="CJ74" s="4">
        <v>11.316663285616348</v>
      </c>
      <c r="CK74" s="4">
        <v>11.307886162507792</v>
      </c>
      <c r="CL74" s="4">
        <v>11.215215010029317</v>
      </c>
      <c r="CM74" s="4">
        <v>11.253362963223887</v>
      </c>
      <c r="CN74" s="4">
        <v>11.232906154263331</v>
      </c>
      <c r="CO74" s="4">
        <v>11.12730116949349</v>
      </c>
      <c r="CP74" s="4">
        <v>11.05933849293346</v>
      </c>
      <c r="CQ74" s="4">
        <v>10.973520883370261</v>
      </c>
      <c r="CR74" s="4">
        <v>11.013709228181964</v>
      </c>
      <c r="CS74" s="4">
        <v>10.947049996990751</v>
      </c>
      <c r="CT74" s="4">
        <v>10.920499358989856</v>
      </c>
      <c r="CU74" s="4">
        <v>10.719329103638747</v>
      </c>
      <c r="CV74" s="4">
        <v>10.738673872240186</v>
      </c>
    </row>
    <row r="75" spans="1:100" x14ac:dyDescent="0.3">
      <c r="A75" s="1">
        <v>2</v>
      </c>
      <c r="B75" s="1">
        <v>1</v>
      </c>
      <c r="C75" s="1" t="s">
        <v>60</v>
      </c>
      <c r="D75" s="4">
        <v>9.4659734995874771</v>
      </c>
      <c r="E75" s="4">
        <v>8.62044418419101</v>
      </c>
      <c r="F75" s="4">
        <v>8.7463988674869437</v>
      </c>
      <c r="G75" s="4">
        <v>8.7978943613814682</v>
      </c>
      <c r="H75" s="4">
        <v>8.6682899404040068</v>
      </c>
      <c r="I75" s="4">
        <v>8.6287718886924996</v>
      </c>
      <c r="J75" s="4">
        <v>8.8326259277092181</v>
      </c>
      <c r="K75" s="4">
        <v>9.1110270650342517</v>
      </c>
      <c r="L75" s="4">
        <v>9.2234080934575129</v>
      </c>
      <c r="M75" s="4">
        <v>9.2832851699791519</v>
      </c>
      <c r="N75" s="4">
        <v>9.1445381007214657</v>
      </c>
      <c r="O75" s="4">
        <v>9.1618519550876645</v>
      </c>
      <c r="P75" s="4">
        <v>9.4461201962110763</v>
      </c>
      <c r="Q75" s="4">
        <v>9.5054336031249687</v>
      </c>
      <c r="R75" s="4">
        <v>9.799738315703701</v>
      </c>
      <c r="S75" s="4">
        <v>10.011826345694177</v>
      </c>
      <c r="T75" s="4">
        <v>10.159564143184708</v>
      </c>
      <c r="U75" s="4">
        <v>10.310264831770668</v>
      </c>
      <c r="V75" s="4">
        <v>10.419356444693625</v>
      </c>
      <c r="W75" s="4">
        <v>10.454570554248491</v>
      </c>
      <c r="X75" s="4">
        <v>10.399116183745347</v>
      </c>
      <c r="Y75" s="4">
        <v>10.379792404585011</v>
      </c>
      <c r="Z75" s="4">
        <v>10.465584991797332</v>
      </c>
      <c r="AA75" s="4">
        <v>10.662607025104517</v>
      </c>
      <c r="AB75" s="4">
        <v>10.445547444351128</v>
      </c>
      <c r="AC75" s="4">
        <v>10.619582581934038</v>
      </c>
      <c r="AD75" s="4">
        <v>10.50209358494693</v>
      </c>
      <c r="AE75" s="4">
        <v>10.340978130841783</v>
      </c>
      <c r="AF75" s="4">
        <v>10.064559274595183</v>
      </c>
      <c r="AG75" s="4">
        <v>10.139042523688952</v>
      </c>
      <c r="AH75" s="4">
        <v>9.7436551140592069</v>
      </c>
      <c r="AI75" s="4">
        <v>9.5484238880402899</v>
      </c>
      <c r="AJ75" s="4">
        <v>9.3938890503432919</v>
      </c>
      <c r="AK75" s="4">
        <v>9.1799448889028135</v>
      </c>
      <c r="AL75" s="4">
        <v>9.0583512466956488</v>
      </c>
      <c r="AM75" s="4">
        <v>8.9972483349401049</v>
      </c>
      <c r="AN75" s="4">
        <v>9.2207084887206427</v>
      </c>
      <c r="AO75" s="4">
        <v>9.4606369961439132</v>
      </c>
      <c r="AP75" s="4">
        <v>9.3899496986533819</v>
      </c>
      <c r="AQ75" s="4">
        <v>9.4769606328342686</v>
      </c>
      <c r="AR75" s="4">
        <v>9.6227426905182281</v>
      </c>
      <c r="AS75" s="4">
        <v>9.6397671356561556</v>
      </c>
      <c r="AT75" s="4">
        <v>9.769726665847994</v>
      </c>
      <c r="AU75" s="4">
        <v>9.8035130753910309</v>
      </c>
      <c r="AV75" s="4">
        <v>9.8351533658183694</v>
      </c>
      <c r="AW75" s="4">
        <v>9.9299625520228787</v>
      </c>
      <c r="AX75" s="4">
        <v>9.8825255914427235</v>
      </c>
      <c r="AY75" s="4">
        <v>9.7714646993204362</v>
      </c>
      <c r="AZ75" s="4">
        <v>9.4630841381964537</v>
      </c>
      <c r="BA75" s="4">
        <v>9.6282000591632872</v>
      </c>
      <c r="BB75" s="4">
        <v>9.5376287700000617</v>
      </c>
      <c r="BC75" s="4">
        <v>9.4948954193164674</v>
      </c>
      <c r="BD75" s="4">
        <v>9.3158164434806832</v>
      </c>
      <c r="BE75" s="4">
        <v>9.3547049631884072</v>
      </c>
      <c r="BF75" s="4">
        <v>9.3246969633674031</v>
      </c>
      <c r="BG75" s="4">
        <v>9.3591621861530623</v>
      </c>
      <c r="BH75" s="4">
        <v>9.4454773786977899</v>
      </c>
      <c r="BI75" s="4">
        <v>9.4887638354703085</v>
      </c>
      <c r="BJ75" s="4">
        <v>9.4373944487429196</v>
      </c>
      <c r="BK75" s="4">
        <v>9.3232412013131558</v>
      </c>
      <c r="BL75" s="4">
        <v>8.8719475341746268</v>
      </c>
      <c r="BM75" s="4">
        <v>8.9020567218860709</v>
      </c>
      <c r="BN75" s="4">
        <v>8.7770147488972405</v>
      </c>
      <c r="BO75" s="4">
        <v>8.8200700831942758</v>
      </c>
      <c r="BP75" s="4">
        <v>8.73483780112538</v>
      </c>
      <c r="BQ75" s="4">
        <v>8.5975795769954004</v>
      </c>
      <c r="BR75" s="4">
        <v>8.6740772458693556</v>
      </c>
      <c r="BS75" s="4">
        <v>8.568865719962794</v>
      </c>
      <c r="BT75" s="4">
        <v>8.4755061483817951</v>
      </c>
      <c r="BU75" s="4">
        <v>8.3788265121485175</v>
      </c>
      <c r="BV75" s="4">
        <v>8.2528614135017868</v>
      </c>
      <c r="BW75" s="4">
        <v>8.3499984201283119</v>
      </c>
      <c r="BX75" s="4">
        <v>8.6576250694654657</v>
      </c>
      <c r="BY75" s="4">
        <v>8.8466065150709081</v>
      </c>
      <c r="BZ75" s="4">
        <v>8.8196444506261393</v>
      </c>
      <c r="CA75" s="4">
        <v>8.8184941910188535</v>
      </c>
      <c r="CB75" s="4">
        <v>8.8739397470665793</v>
      </c>
      <c r="CC75" s="4">
        <v>9.0810193548996079</v>
      </c>
      <c r="CD75" s="4">
        <v>9.3049006918819863</v>
      </c>
      <c r="CE75" s="4">
        <v>9.4882066054856402</v>
      </c>
      <c r="CF75" s="4">
        <v>9.5271627666811582</v>
      </c>
      <c r="CG75" s="4">
        <v>9.4485376505500547</v>
      </c>
      <c r="CH75" s="4">
        <v>9.3737303754751409</v>
      </c>
      <c r="CI75" s="4">
        <v>9.2204723587651714</v>
      </c>
      <c r="CJ75" s="4">
        <v>9.1707811911875776</v>
      </c>
      <c r="CK75" s="4">
        <v>9.2355261296561846</v>
      </c>
      <c r="CL75" s="4">
        <v>9.3606998055546615</v>
      </c>
      <c r="CM75" s="4">
        <v>9.3363959139872783</v>
      </c>
      <c r="CN75" s="4">
        <v>9.4076461921827672</v>
      </c>
      <c r="CO75" s="4">
        <v>9.3697455335155411</v>
      </c>
      <c r="CP75" s="4">
        <v>9.1312097822984466</v>
      </c>
      <c r="CQ75" s="4">
        <v>9.0082459727879041</v>
      </c>
      <c r="CR75" s="4">
        <v>8.9461844210230907</v>
      </c>
      <c r="CS75" s="4">
        <v>8.9164146937797319</v>
      </c>
      <c r="CT75" s="4">
        <v>8.8271919486259325</v>
      </c>
      <c r="CU75" s="4">
        <v>8.6728808458646665</v>
      </c>
      <c r="CV75" s="4">
        <v>8.6787663158650261</v>
      </c>
    </row>
    <row r="76" spans="1:100" x14ac:dyDescent="0.3">
      <c r="A76" s="1">
        <v>2</v>
      </c>
      <c r="B76" s="1">
        <v>3</v>
      </c>
      <c r="C76" s="1" t="s">
        <v>61</v>
      </c>
      <c r="D76" s="4">
        <v>10.951184610511005</v>
      </c>
      <c r="E76" s="4">
        <v>10.122519358851543</v>
      </c>
      <c r="F76" s="4">
        <v>10.099652218333603</v>
      </c>
      <c r="G76" s="4">
        <v>10.186474612518079</v>
      </c>
      <c r="H76" s="4">
        <v>10.270797794148958</v>
      </c>
      <c r="I76" s="4">
        <v>10.205099902151009</v>
      </c>
      <c r="J76" s="4">
        <v>10.349707503903327</v>
      </c>
      <c r="K76" s="4">
        <v>10.45401007935682</v>
      </c>
      <c r="L76" s="4">
        <v>10.514342896324145</v>
      </c>
      <c r="M76" s="4">
        <v>10.500281802216463</v>
      </c>
      <c r="N76" s="4">
        <v>10.535219685090089</v>
      </c>
      <c r="O76" s="4">
        <v>10.469014886613438</v>
      </c>
      <c r="P76" s="4">
        <v>10.79245627611102</v>
      </c>
      <c r="Q76" s="4">
        <v>10.853862842500188</v>
      </c>
      <c r="R76" s="4">
        <v>10.819069255379814</v>
      </c>
      <c r="S76" s="4">
        <v>10.850780284520653</v>
      </c>
      <c r="T76" s="4">
        <v>10.816037793752797</v>
      </c>
      <c r="U76" s="4">
        <v>10.659279844508882</v>
      </c>
      <c r="V76" s="4">
        <v>10.598439644714306</v>
      </c>
      <c r="W76" s="4">
        <v>10.655919237143799</v>
      </c>
      <c r="X76" s="4">
        <v>10.572110912539376</v>
      </c>
      <c r="Y76" s="4">
        <v>10.482365088410049</v>
      </c>
      <c r="Z76" s="4">
        <v>10.417700020297927</v>
      </c>
      <c r="AA76" s="4">
        <v>10.360300591261637</v>
      </c>
      <c r="AB76" s="4">
        <v>10.499955922744336</v>
      </c>
      <c r="AC76" s="4">
        <v>10.549129571490983</v>
      </c>
      <c r="AD76" s="4">
        <v>10.610244232833008</v>
      </c>
      <c r="AE76" s="4">
        <v>10.618120012261368</v>
      </c>
      <c r="AF76" s="4">
        <v>10.513794096726052</v>
      </c>
      <c r="AG76" s="4">
        <v>10.494693742607415</v>
      </c>
      <c r="AH76" s="4">
        <v>10.452487558183147</v>
      </c>
      <c r="AI76" s="4">
        <v>10.511966132524304</v>
      </c>
      <c r="AJ76" s="4">
        <v>10.507271789448973</v>
      </c>
      <c r="AK76" s="4">
        <v>10.49876466476206</v>
      </c>
      <c r="AL76" s="4">
        <v>10.608282104639564</v>
      </c>
      <c r="AM76" s="4">
        <v>10.606266128131596</v>
      </c>
      <c r="AN76" s="4">
        <v>10.763072811893974</v>
      </c>
      <c r="AO76" s="4">
        <v>10.9049045933711</v>
      </c>
      <c r="AP76" s="4">
        <v>10.741002568002743</v>
      </c>
      <c r="AQ76" s="4">
        <v>10.817384557674306</v>
      </c>
      <c r="AR76" s="4">
        <v>10.795409658069682</v>
      </c>
      <c r="AS76" s="4">
        <v>10.865836310530925</v>
      </c>
      <c r="AT76" s="4">
        <v>11.188287682511346</v>
      </c>
      <c r="AU76" s="4">
        <v>11.212250439656206</v>
      </c>
      <c r="AV76" s="4">
        <v>11.264743308554534</v>
      </c>
      <c r="AW76" s="4">
        <v>11.328137413618803</v>
      </c>
      <c r="AX76" s="4">
        <v>11.35130450522848</v>
      </c>
      <c r="AY76" s="4">
        <v>11.297308980661064</v>
      </c>
      <c r="AZ76" s="4">
        <v>11.57990054269106</v>
      </c>
      <c r="BA76" s="4">
        <v>11.665952510311772</v>
      </c>
      <c r="BB76" s="4">
        <v>11.574192315239662</v>
      </c>
      <c r="BC76" s="4">
        <v>11.578531666665477</v>
      </c>
      <c r="BD76" s="4">
        <v>11.394052031980776</v>
      </c>
      <c r="BE76" s="4">
        <v>11.241178856148526</v>
      </c>
      <c r="BF76" s="4">
        <v>11.355761625105592</v>
      </c>
      <c r="BG76" s="4">
        <v>11.420044242907027</v>
      </c>
      <c r="BH76" s="4">
        <v>11.375770366361747</v>
      </c>
      <c r="BI76" s="4">
        <v>11.155166290104464</v>
      </c>
      <c r="BJ76" s="4">
        <v>10.899176007595425</v>
      </c>
      <c r="BK76" s="4">
        <v>10.681813546920084</v>
      </c>
      <c r="BL76" s="4">
        <v>10.472891426780555</v>
      </c>
      <c r="BM76" s="4">
        <v>10.440778664590445</v>
      </c>
      <c r="BN76" s="4">
        <v>10.216884239363152</v>
      </c>
      <c r="BO76" s="4">
        <v>10.254164993834747</v>
      </c>
      <c r="BP76" s="4">
        <v>10.191245082449479</v>
      </c>
      <c r="BQ76" s="4">
        <v>10.06346426854161</v>
      </c>
      <c r="BR76" s="4">
        <v>9.9008341531873079</v>
      </c>
      <c r="BS76" s="4">
        <v>9.8130730079474358</v>
      </c>
      <c r="BT76" s="4">
        <v>9.742194601777447</v>
      </c>
      <c r="BU76" s="4">
        <v>9.6066419621933079</v>
      </c>
      <c r="BV76" s="4">
        <v>9.5688737580140426</v>
      </c>
      <c r="BW76" s="4">
        <v>9.4481036106355862</v>
      </c>
      <c r="BX76" s="4">
        <v>9.4553769291259488</v>
      </c>
      <c r="BY76" s="4">
        <v>9.4806868847165582</v>
      </c>
      <c r="BZ76" s="4">
        <v>9.4594023043689273</v>
      </c>
      <c r="CA76" s="4">
        <v>9.4479994240642231</v>
      </c>
      <c r="CB76" s="4">
        <v>9.530221102730847</v>
      </c>
      <c r="CC76" s="4">
        <v>9.5492156959288845</v>
      </c>
      <c r="CD76" s="4">
        <v>9.66330104162666</v>
      </c>
      <c r="CE76" s="4">
        <v>9.8063120989594363</v>
      </c>
      <c r="CF76" s="4">
        <v>9.7290833795051377</v>
      </c>
      <c r="CG76" s="4">
        <v>9.6120837283441354</v>
      </c>
      <c r="CH76" s="4">
        <v>9.5460226190626933</v>
      </c>
      <c r="CI76" s="4">
        <v>9.5210416368961184</v>
      </c>
      <c r="CJ76" s="4">
        <v>9.706981375581595</v>
      </c>
      <c r="CK76" s="4">
        <v>9.8170646430936479</v>
      </c>
      <c r="CL76" s="4">
        <v>9.7612670722033883</v>
      </c>
      <c r="CM76" s="4">
        <v>9.8438824330164429</v>
      </c>
      <c r="CN76" s="4">
        <v>9.8210918200837121</v>
      </c>
      <c r="CO76" s="4">
        <v>9.8401400706079283</v>
      </c>
      <c r="CP76" s="4">
        <v>9.9265559083566917</v>
      </c>
      <c r="CQ76" s="4">
        <v>10.020421620346387</v>
      </c>
      <c r="CR76" s="4">
        <v>10.008720865044369</v>
      </c>
      <c r="CS76" s="4">
        <v>10.058499185800056</v>
      </c>
      <c r="CT76" s="4">
        <v>10.062418099128525</v>
      </c>
      <c r="CU76" s="4">
        <v>9.9593940297452015</v>
      </c>
      <c r="CV76" s="4">
        <v>9.8606471234931359</v>
      </c>
    </row>
    <row r="77" spans="1:100" x14ac:dyDescent="0.3">
      <c r="C77" s="1" t="s">
        <v>14</v>
      </c>
      <c r="D77" s="4">
        <v>12.024100541320406</v>
      </c>
      <c r="E77" s="4">
        <v>10.637303105973963</v>
      </c>
      <c r="F77" s="4">
        <v>10.651969715019982</v>
      </c>
      <c r="G77" s="4">
        <v>10.641338907047476</v>
      </c>
      <c r="H77" s="4">
        <v>10.697436371917012</v>
      </c>
      <c r="I77" s="4">
        <v>10.652655119438673</v>
      </c>
      <c r="J77" s="4">
        <v>10.734962502614279</v>
      </c>
      <c r="K77" s="4">
        <v>10.805094652751976</v>
      </c>
      <c r="L77" s="4">
        <v>10.826806432670223</v>
      </c>
      <c r="M77" s="4">
        <v>10.791312628602547</v>
      </c>
      <c r="N77" s="4">
        <v>10.722455782993229</v>
      </c>
      <c r="O77" s="4">
        <v>10.605293798757904</v>
      </c>
      <c r="P77" s="4">
        <v>10.778175540578637</v>
      </c>
      <c r="Q77" s="4">
        <v>10.775118217602413</v>
      </c>
      <c r="R77" s="4">
        <v>10.82570496406608</v>
      </c>
      <c r="S77" s="4">
        <v>10.875775029590466</v>
      </c>
      <c r="T77" s="4">
        <v>10.841948089810986</v>
      </c>
      <c r="U77" s="4">
        <v>10.69778680350591</v>
      </c>
      <c r="V77" s="4">
        <v>10.681148925206301</v>
      </c>
      <c r="W77" s="4">
        <v>10.68952601107102</v>
      </c>
      <c r="X77" s="4">
        <v>10.657543658260176</v>
      </c>
      <c r="Y77" s="4">
        <v>10.641225192028401</v>
      </c>
      <c r="Z77" s="4">
        <v>10.56482715924065</v>
      </c>
      <c r="AA77" s="4">
        <v>10.437925568249236</v>
      </c>
      <c r="AB77" s="4">
        <v>10.518999961424434</v>
      </c>
      <c r="AC77" s="4">
        <v>10.600231576702967</v>
      </c>
      <c r="AD77" s="4">
        <v>10.592347431676075</v>
      </c>
      <c r="AE77" s="4">
        <v>10.631787363054352</v>
      </c>
      <c r="AF77" s="4">
        <v>10.635830738902158</v>
      </c>
      <c r="AG77" s="4">
        <v>10.832395521489453</v>
      </c>
      <c r="AH77" s="4">
        <v>10.878551812373997</v>
      </c>
      <c r="AI77" s="4">
        <v>10.922758929528026</v>
      </c>
      <c r="AJ77" s="4">
        <v>10.915128634779753</v>
      </c>
      <c r="AK77" s="4">
        <v>10.915388930078878</v>
      </c>
      <c r="AL77" s="4">
        <v>10.863101718811034</v>
      </c>
      <c r="AM77" s="4">
        <v>10.865612927107591</v>
      </c>
      <c r="AN77" s="4">
        <v>10.803889616653567</v>
      </c>
      <c r="AO77" s="4">
        <v>10.925570335981156</v>
      </c>
      <c r="AP77" s="4">
        <v>10.967574383232105</v>
      </c>
      <c r="AQ77" s="4">
        <v>10.78101316844754</v>
      </c>
      <c r="AR77" s="4">
        <v>10.760943792581829</v>
      </c>
      <c r="AS77" s="4">
        <v>10.708447511376532</v>
      </c>
      <c r="AT77" s="4">
        <v>10.988426872283991</v>
      </c>
      <c r="AU77" s="4">
        <v>10.902186670629385</v>
      </c>
      <c r="AV77" s="4">
        <v>10.846324364213146</v>
      </c>
      <c r="AW77" s="4">
        <v>10.807433528996116</v>
      </c>
      <c r="AX77" s="4">
        <v>10.751671678933878</v>
      </c>
      <c r="AY77" s="4">
        <v>10.564741460818789</v>
      </c>
      <c r="AZ77" s="4">
        <v>10.597276162651958</v>
      </c>
      <c r="BA77" s="4">
        <v>10.615632279705252</v>
      </c>
      <c r="BB77" s="4">
        <v>10.611355910930959</v>
      </c>
      <c r="BC77" s="4">
        <v>10.891304587408502</v>
      </c>
      <c r="BD77" s="4">
        <v>10.864114427055421</v>
      </c>
      <c r="BE77" s="4">
        <v>10.916535605086661</v>
      </c>
      <c r="BF77" s="4">
        <v>10.985927111779326</v>
      </c>
      <c r="BG77" s="4">
        <v>11.066482985120002</v>
      </c>
      <c r="BH77" s="4">
        <v>11.067777475838039</v>
      </c>
      <c r="BI77" s="4">
        <v>11.009457558921513</v>
      </c>
      <c r="BJ77" s="4">
        <v>10.940155539320227</v>
      </c>
      <c r="BK77" s="4">
        <v>10.849364383667144</v>
      </c>
      <c r="BL77" s="4">
        <v>10.766706057596528</v>
      </c>
      <c r="BM77" s="4">
        <v>10.868886349896464</v>
      </c>
      <c r="BN77" s="4">
        <v>10.812706880418856</v>
      </c>
      <c r="BO77" s="4">
        <v>10.802220756311844</v>
      </c>
      <c r="BP77" s="4">
        <v>10.773258173768559</v>
      </c>
      <c r="BQ77" s="4">
        <v>10.68886049132063</v>
      </c>
      <c r="BR77" s="4">
        <v>10.654108743329097</v>
      </c>
      <c r="BS77" s="4">
        <v>10.619583189636046</v>
      </c>
      <c r="BT77" s="4">
        <v>10.587397675587834</v>
      </c>
      <c r="BU77" s="4">
        <v>10.442579650622926</v>
      </c>
      <c r="BV77" s="4">
        <v>10.359029978586296</v>
      </c>
      <c r="BW77" s="4">
        <v>10.254341479454872</v>
      </c>
      <c r="BX77" s="4">
        <v>10.215695776688385</v>
      </c>
      <c r="BY77" s="4">
        <v>10.258446662190392</v>
      </c>
      <c r="BZ77" s="4">
        <v>10.219196726028636</v>
      </c>
      <c r="CA77" s="4">
        <v>10.191574612806873</v>
      </c>
      <c r="CB77" s="4">
        <v>10.183044237774681</v>
      </c>
      <c r="CC77" s="4">
        <v>10.193094431257395</v>
      </c>
      <c r="CD77" s="4">
        <v>10.258817063594753</v>
      </c>
      <c r="CE77" s="4">
        <v>10.312283419885555</v>
      </c>
      <c r="CF77" s="4">
        <v>10.279295811024527</v>
      </c>
      <c r="CG77" s="4">
        <v>10.233649671136451</v>
      </c>
      <c r="CH77" s="4">
        <v>10.147996595851613</v>
      </c>
      <c r="CI77" s="4">
        <v>10.038659827050314</v>
      </c>
      <c r="CJ77" s="4">
        <v>10.052170566761074</v>
      </c>
      <c r="CK77" s="4">
        <v>10.096177394377232</v>
      </c>
      <c r="CL77" s="4">
        <v>10.104083363405994</v>
      </c>
      <c r="CM77" s="4">
        <v>10.141974743236149</v>
      </c>
      <c r="CN77" s="4">
        <v>10.182757180948451</v>
      </c>
      <c r="CO77" s="4">
        <v>10.170441258389594</v>
      </c>
      <c r="CP77" s="4">
        <v>10.17548711884303</v>
      </c>
      <c r="CQ77" s="4">
        <v>10.184051277322533</v>
      </c>
      <c r="CR77" s="4">
        <v>10.188461419655386</v>
      </c>
      <c r="CS77" s="4">
        <v>10.220676267287583</v>
      </c>
      <c r="CT77" s="4">
        <v>10.182936559955614</v>
      </c>
      <c r="CU77" s="4">
        <v>10.078480420437423</v>
      </c>
      <c r="CV77" s="4">
        <v>10.083832040390623</v>
      </c>
    </row>
    <row r="78" spans="1:100" x14ac:dyDescent="0.3">
      <c r="C78" s="1" t="s">
        <v>16</v>
      </c>
      <c r="D78" s="4">
        <v>12.43343615206685</v>
      </c>
      <c r="E78" s="4">
        <v>10.862697491725177</v>
      </c>
      <c r="F78" s="4">
        <v>10.861985620009506</v>
      </c>
      <c r="G78" s="4">
        <v>10.831630651579907</v>
      </c>
      <c r="H78" s="4">
        <v>10.903402590301607</v>
      </c>
      <c r="I78" s="4">
        <v>10.851454798261182</v>
      </c>
      <c r="J78" s="4">
        <v>10.916615337350652</v>
      </c>
      <c r="K78" s="4">
        <v>10.959077595611568</v>
      </c>
      <c r="L78" s="4">
        <v>10.963310350584655</v>
      </c>
      <c r="M78" s="4">
        <v>10.905024982478311</v>
      </c>
      <c r="N78" s="4">
        <v>10.820528407517008</v>
      </c>
      <c r="O78" s="4">
        <v>10.681927724870546</v>
      </c>
      <c r="P78" s="4">
        <v>10.830580318196514</v>
      </c>
      <c r="Q78" s="4">
        <v>10.817484718984511</v>
      </c>
      <c r="R78" s="4">
        <v>10.868324936361423</v>
      </c>
      <c r="S78" s="4">
        <v>10.906842499709416</v>
      </c>
      <c r="T78" s="4">
        <v>10.863598048940199</v>
      </c>
      <c r="U78" s="4">
        <v>10.679539112358803</v>
      </c>
      <c r="V78" s="4">
        <v>10.648885838226018</v>
      </c>
      <c r="W78" s="4">
        <v>10.650955588595462</v>
      </c>
      <c r="X78" s="4">
        <v>10.619314143658194</v>
      </c>
      <c r="Y78" s="4">
        <v>10.609621053019506</v>
      </c>
      <c r="Z78" s="4">
        <v>10.517374645468671</v>
      </c>
      <c r="AA78" s="4">
        <v>10.353246237982317</v>
      </c>
      <c r="AB78" s="4">
        <v>10.450604429725317</v>
      </c>
      <c r="AC78" s="4">
        <v>10.51580818994303</v>
      </c>
      <c r="AD78" s="4">
        <v>10.510570391974053</v>
      </c>
      <c r="AE78" s="4">
        <v>10.566481087414136</v>
      </c>
      <c r="AF78" s="4">
        <v>10.595771274065962</v>
      </c>
      <c r="AG78" s="4">
        <v>10.833920465265795</v>
      </c>
      <c r="AH78" s="4">
        <v>10.909372441099116</v>
      </c>
      <c r="AI78" s="4">
        <v>10.963896443453951</v>
      </c>
      <c r="AJ78" s="4">
        <v>10.97184536461357</v>
      </c>
      <c r="AK78" s="4">
        <v>10.998239000574939</v>
      </c>
      <c r="AL78" s="4">
        <v>10.943722699795455</v>
      </c>
      <c r="AM78" s="4">
        <v>10.974385592973809</v>
      </c>
      <c r="AN78" s="4">
        <v>10.885843344459021</v>
      </c>
      <c r="AO78" s="4">
        <v>11.00811400618807</v>
      </c>
      <c r="AP78" s="4">
        <v>11.078182664380378</v>
      </c>
      <c r="AQ78" s="4">
        <v>10.823067065391278</v>
      </c>
      <c r="AR78" s="4">
        <v>10.782559130877868</v>
      </c>
      <c r="AS78" s="4">
        <v>10.698048389847898</v>
      </c>
      <c r="AT78" s="4">
        <v>11.007687574480373</v>
      </c>
      <c r="AU78" s="4">
        <v>10.877768504233993</v>
      </c>
      <c r="AV78" s="4">
        <v>10.792994767892864</v>
      </c>
      <c r="AW78" s="4">
        <v>10.716470034120629</v>
      </c>
      <c r="AX78" s="4">
        <v>10.644807347902553</v>
      </c>
      <c r="AY78" s="4">
        <v>10.43373141755456</v>
      </c>
      <c r="AZ78" s="4">
        <v>10.478595758021232</v>
      </c>
      <c r="BA78" s="4">
        <v>10.473493530074046</v>
      </c>
      <c r="BB78" s="4">
        <v>10.488842998956953</v>
      </c>
      <c r="BC78" s="4">
        <v>10.849234334677076</v>
      </c>
      <c r="BD78" s="4">
        <v>10.859210345172418</v>
      </c>
      <c r="BE78" s="4">
        <v>10.927523927304311</v>
      </c>
      <c r="BF78" s="4">
        <v>10.991144453466958</v>
      </c>
      <c r="BG78" s="4">
        <v>11.086524194135276</v>
      </c>
      <c r="BH78" s="4">
        <v>11.079678961918981</v>
      </c>
      <c r="BI78" s="4">
        <v>11.02088944525987</v>
      </c>
      <c r="BJ78" s="4">
        <v>10.971143987215996</v>
      </c>
      <c r="BK78" s="4">
        <v>10.899641587709352</v>
      </c>
      <c r="BL78" s="4">
        <v>10.861669828861057</v>
      </c>
      <c r="BM78" s="4">
        <v>10.985525468131566</v>
      </c>
      <c r="BN78" s="4">
        <v>10.955012317697365</v>
      </c>
      <c r="BO78" s="4">
        <v>10.921957271574193</v>
      </c>
      <c r="BP78" s="4">
        <v>10.908961196230299</v>
      </c>
      <c r="BQ78" s="4">
        <v>10.831178659989913</v>
      </c>
      <c r="BR78" s="4">
        <v>10.78327466228264</v>
      </c>
      <c r="BS78" s="4">
        <v>10.761722218144925</v>
      </c>
      <c r="BT78" s="4">
        <v>10.748324307933522</v>
      </c>
      <c r="BU78" s="4">
        <v>10.594195189236629</v>
      </c>
      <c r="BV78" s="4">
        <v>10.504435602838944</v>
      </c>
      <c r="BW78" s="4">
        <v>10.379436685018103</v>
      </c>
      <c r="BX78" s="4">
        <v>10.291291206067182</v>
      </c>
      <c r="BY78" s="4">
        <v>10.322785283664873</v>
      </c>
      <c r="BZ78" s="4">
        <v>10.278090065875009</v>
      </c>
      <c r="CA78" s="4">
        <v>10.241686003043981</v>
      </c>
      <c r="CB78" s="4">
        <v>10.212519286275821</v>
      </c>
      <c r="CC78" s="4">
        <v>10.197026671676612</v>
      </c>
      <c r="CD78" s="4">
        <v>10.240772373535805</v>
      </c>
      <c r="CE78" s="4">
        <v>10.271599750015108</v>
      </c>
      <c r="CF78" s="4">
        <v>10.234117506589463</v>
      </c>
      <c r="CG78" s="4">
        <v>10.19095156163503</v>
      </c>
      <c r="CH78" s="4">
        <v>10.101456678276326</v>
      </c>
      <c r="CI78" s="4">
        <v>9.9827949030416008</v>
      </c>
      <c r="CJ78" s="4">
        <v>9.9808986095338632</v>
      </c>
      <c r="CK78" s="4">
        <v>10.015908074768218</v>
      </c>
      <c r="CL78" s="4">
        <v>10.028488876955</v>
      </c>
      <c r="CM78" s="4">
        <v>10.06549403289918</v>
      </c>
      <c r="CN78" s="4">
        <v>10.114077105869814</v>
      </c>
      <c r="CO78" s="4">
        <v>10.105317946107791</v>
      </c>
      <c r="CP78" s="4">
        <v>10.118641734508206</v>
      </c>
      <c r="CQ78" s="4">
        <v>10.128279963068126</v>
      </c>
      <c r="CR78" s="4">
        <v>10.139117208199972</v>
      </c>
      <c r="CS78" s="4">
        <v>10.178821688673105</v>
      </c>
      <c r="CT78" s="4">
        <v>10.14113916222707</v>
      </c>
      <c r="CU78" s="4">
        <v>10.044595074621187</v>
      </c>
      <c r="CV78" s="4">
        <v>10.059067371985803</v>
      </c>
    </row>
    <row r="79" spans="1:100" x14ac:dyDescent="0.3">
      <c r="C79" s="1" t="s">
        <v>17</v>
      </c>
      <c r="D79" s="4">
        <v>10.600869756170756</v>
      </c>
      <c r="E79" s="4">
        <v>9.8511076374306565</v>
      </c>
      <c r="F79" s="4">
        <v>9.9126863499344555</v>
      </c>
      <c r="G79" s="4">
        <v>9.9653513676233683</v>
      </c>
      <c r="H79" s="4">
        <v>9.9635748195142337</v>
      </c>
      <c r="I79" s="4">
        <v>9.9374178080185569</v>
      </c>
      <c r="J79" s="4">
        <v>10.071718663649722</v>
      </c>
      <c r="K79" s="4">
        <v>10.235379210327778</v>
      </c>
      <c r="L79" s="4">
        <v>10.318220798440315</v>
      </c>
      <c r="M79" s="4">
        <v>10.364820820769038</v>
      </c>
      <c r="N79" s="4">
        <v>10.352574909527283</v>
      </c>
      <c r="O79" s="4">
        <v>10.313898583135899</v>
      </c>
      <c r="P79" s="4">
        <v>10.577115274696066</v>
      </c>
      <c r="Q79" s="4">
        <v>10.611524958592641</v>
      </c>
      <c r="R79" s="4">
        <v>10.661530185876741</v>
      </c>
      <c r="S79" s="4">
        <v>10.755253350323478</v>
      </c>
      <c r="T79" s="4">
        <v>10.757920038198085</v>
      </c>
      <c r="U79" s="4">
        <v>10.768642269058788</v>
      </c>
      <c r="V79" s="4">
        <v>10.806434039234022</v>
      </c>
      <c r="W79" s="4">
        <v>10.839674824130316</v>
      </c>
      <c r="X79" s="4">
        <v>10.806251950549971</v>
      </c>
      <c r="Y79" s="4">
        <v>10.763938941420767</v>
      </c>
      <c r="Z79" s="4">
        <v>10.750067047603649</v>
      </c>
      <c r="AA79" s="4">
        <v>10.77333196630752</v>
      </c>
      <c r="AB79" s="4">
        <v>10.788557760822254</v>
      </c>
      <c r="AC79" s="4">
        <v>10.935594914895852</v>
      </c>
      <c r="AD79" s="4">
        <v>10.916817804016826</v>
      </c>
      <c r="AE79" s="4">
        <v>10.889498122307414</v>
      </c>
      <c r="AF79" s="4">
        <v>10.792791563074841</v>
      </c>
      <c r="AG79" s="4">
        <v>10.82641958295655</v>
      </c>
      <c r="AH79" s="4">
        <v>10.75937794775945</v>
      </c>
      <c r="AI79" s="4">
        <v>10.764372039597262</v>
      </c>
      <c r="AJ79" s="4">
        <v>10.698385379650755</v>
      </c>
      <c r="AK79" s="4">
        <v>10.601524179015529</v>
      </c>
      <c r="AL79" s="4">
        <v>10.559916912167223</v>
      </c>
      <c r="AM79" s="4">
        <v>10.462164670143778</v>
      </c>
      <c r="AN79" s="4">
        <v>10.501267608885497</v>
      </c>
      <c r="AO79" s="4">
        <v>10.623091369939342</v>
      </c>
      <c r="AP79" s="4">
        <v>10.568075515053176</v>
      </c>
      <c r="AQ79" s="4">
        <v>10.630655002149835</v>
      </c>
      <c r="AR79" s="4">
        <v>10.684309867466355</v>
      </c>
      <c r="AS79" s="4">
        <v>10.74522195814507</v>
      </c>
      <c r="AT79" s="4">
        <v>10.921718723647823</v>
      </c>
      <c r="AU79" s="4">
        <v>10.98723017567357</v>
      </c>
      <c r="AV79" s="4">
        <v>11.033216717961905</v>
      </c>
      <c r="AW79" s="4">
        <v>11.128458699902485</v>
      </c>
      <c r="AX79" s="4">
        <v>11.131677194801588</v>
      </c>
      <c r="AY79" s="4">
        <v>11.033188273809696</v>
      </c>
      <c r="AZ79" s="4">
        <v>11.021914622135307</v>
      </c>
      <c r="BA79" s="4">
        <v>11.12938487573606</v>
      </c>
      <c r="BB79" s="4">
        <v>11.051050172604075</v>
      </c>
      <c r="BC79" s="4">
        <v>11.041868850250181</v>
      </c>
      <c r="BD79" s="4">
        <v>10.881544873760575</v>
      </c>
      <c r="BE79" s="4">
        <v>10.87753214801846</v>
      </c>
      <c r="BF79" s="4">
        <v>10.967260111622569</v>
      </c>
      <c r="BG79" s="4">
        <v>10.995064300025637</v>
      </c>
      <c r="BH79" s="4">
        <v>11.0255591341082</v>
      </c>
      <c r="BI79" s="4">
        <v>10.969157900555201</v>
      </c>
      <c r="BJ79" s="4">
        <v>10.83223406778699</v>
      </c>
      <c r="BK79" s="4">
        <v>10.675619501914838</v>
      </c>
      <c r="BL79" s="4">
        <v>10.445195958168894</v>
      </c>
      <c r="BM79" s="4">
        <v>10.475721759158882</v>
      </c>
      <c r="BN79" s="4">
        <v>10.337194530809303</v>
      </c>
      <c r="BO79" s="4">
        <v>10.399609632651563</v>
      </c>
      <c r="BP79" s="4">
        <v>10.321312001343244</v>
      </c>
      <c r="BQ79" s="4">
        <v>10.217968758793553</v>
      </c>
      <c r="BR79" s="4">
        <v>10.227427255077428</v>
      </c>
      <c r="BS79" s="4">
        <v>10.153079831898554</v>
      </c>
      <c r="BT79" s="4">
        <v>10.059622674488109</v>
      </c>
      <c r="BU79" s="4">
        <v>9.9416655708024155</v>
      </c>
      <c r="BV79" s="4">
        <v>9.8757922290922906</v>
      </c>
      <c r="BW79" s="4">
        <v>9.8364018749064286</v>
      </c>
      <c r="BX79" s="4">
        <v>9.9594167904366273</v>
      </c>
      <c r="BY79" s="4">
        <v>10.038843434518824</v>
      </c>
      <c r="BZ79" s="4">
        <v>10.017168058070332</v>
      </c>
      <c r="CA79" s="4">
        <v>10.018829145390338</v>
      </c>
      <c r="CB79" s="4">
        <v>10.080523092065805</v>
      </c>
      <c r="CC79" s="4">
        <v>10.179225316250211</v>
      </c>
      <c r="CD79" s="4">
        <v>10.323209871258387</v>
      </c>
      <c r="CE79" s="4">
        <v>10.459557810941192</v>
      </c>
      <c r="CF79" s="4">
        <v>10.443646841243782</v>
      </c>
      <c r="CG79" s="4">
        <v>10.389507669592401</v>
      </c>
      <c r="CH79" s="4">
        <v>10.319137060195303</v>
      </c>
      <c r="CI79" s="4">
        <v>10.246170794745234</v>
      </c>
      <c r="CJ79" s="4">
        <v>10.322163044505944</v>
      </c>
      <c r="CK79" s="4">
        <v>10.401965554592698</v>
      </c>
      <c r="CL79" s="4">
        <v>10.391556020697223</v>
      </c>
      <c r="CM79" s="4">
        <v>10.433673971870231</v>
      </c>
      <c r="CN79" s="4">
        <v>10.445832350089539</v>
      </c>
      <c r="CO79" s="4">
        <v>10.420644568121567</v>
      </c>
      <c r="CP79" s="4">
        <v>10.395518442234614</v>
      </c>
      <c r="CQ79" s="4">
        <v>10.401020437981719</v>
      </c>
      <c r="CR79" s="4">
        <v>10.381075878777832</v>
      </c>
      <c r="CS79" s="4">
        <v>10.384672325794456</v>
      </c>
      <c r="CT79" s="4">
        <v>10.348088676880646</v>
      </c>
      <c r="CU79" s="4">
        <v>10.213360867570309</v>
      </c>
      <c r="CV79" s="4">
        <v>10.18338610469308</v>
      </c>
    </row>
    <row r="82" spans="1:12" x14ac:dyDescent="0.3">
      <c r="A82" s="2" t="s">
        <v>88</v>
      </c>
    </row>
    <row r="84" spans="1:12" ht="33" x14ac:dyDescent="0.3">
      <c r="C84" s="7"/>
      <c r="D84" s="8" t="s">
        <v>19</v>
      </c>
      <c r="E84" s="8"/>
      <c r="F84" s="7"/>
      <c r="G84" s="7"/>
      <c r="H84" s="7"/>
      <c r="I84" s="7"/>
      <c r="J84" s="7"/>
      <c r="K84" s="7"/>
      <c r="L84" s="7"/>
    </row>
    <row r="85" spans="1:12" x14ac:dyDescent="0.3">
      <c r="B85" s="1" t="s">
        <v>20</v>
      </c>
      <c r="C85" s="1" t="s">
        <v>14</v>
      </c>
      <c r="D85" s="4">
        <v>10.61521795411041</v>
      </c>
      <c r="E85" s="5"/>
    </row>
    <row r="86" spans="1:12" x14ac:dyDescent="0.3">
      <c r="B86" s="1" t="s">
        <v>21</v>
      </c>
      <c r="D86" s="10">
        <v>0.3232731220651236</v>
      </c>
      <c r="E86" s="5"/>
    </row>
    <row r="87" spans="1:12" x14ac:dyDescent="0.3">
      <c r="B87" s="1" t="s">
        <v>20</v>
      </c>
      <c r="C87" s="1" t="s">
        <v>16</v>
      </c>
      <c r="D87" s="4">
        <v>10.643168098381979</v>
      </c>
      <c r="E87" s="5"/>
    </row>
    <row r="88" spans="1:12" x14ac:dyDescent="0.3">
      <c r="B88" s="1" t="s">
        <v>21</v>
      </c>
      <c r="D88" s="10">
        <v>0.37665498381171386</v>
      </c>
      <c r="E88" s="5"/>
    </row>
    <row r="89" spans="1:12" x14ac:dyDescent="0.3">
      <c r="B89" s="1" t="s">
        <v>20</v>
      </c>
      <c r="C89" s="1" t="s">
        <v>17</v>
      </c>
      <c r="D89" s="4">
        <v>10.522682621841287</v>
      </c>
      <c r="E89" s="5"/>
    </row>
    <row r="90" spans="1:12" x14ac:dyDescent="0.3">
      <c r="B90" s="1" t="s">
        <v>21</v>
      </c>
      <c r="D90" s="10">
        <v>0.34877908114205575</v>
      </c>
      <c r="E90" s="5"/>
    </row>
  </sheetData>
  <conditionalFormatting sqref="D6:CV15">
    <cfRule type="cellIs" dxfId="16" priority="16" operator="lessThan">
      <formula>0</formula>
    </cfRule>
  </conditionalFormatting>
  <conditionalFormatting sqref="D39:CV79">
    <cfRule type="cellIs" dxfId="15" priority="7" operator="lessThan">
      <formula>0</formula>
    </cfRule>
  </conditionalFormatting>
  <conditionalFormatting sqref="D77:CV79">
    <cfRule type="cellIs" dxfId="14" priority="2" operator="lessThan">
      <formula>0</formula>
    </cfRule>
  </conditionalFormatting>
  <conditionalFormatting sqref="D16:CV18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90"/>
  <sheetViews>
    <sheetView topLeftCell="A46" zoomScale="78" zoomScaleNormal="78" workbookViewId="0">
      <selection activeCell="C9" sqref="C9"/>
    </sheetView>
  </sheetViews>
  <sheetFormatPr baseColWidth="10" defaultColWidth="11.5703125" defaultRowHeight="16.5" x14ac:dyDescent="0.3"/>
  <cols>
    <col min="1" max="2" width="11.5703125" style="1"/>
    <col min="3" max="3" width="13.140625" style="1" bestFit="1" customWidth="1"/>
    <col min="4" max="4" width="15.28515625" style="1" bestFit="1" customWidth="1"/>
    <col min="5" max="100" width="13" style="1" bestFit="1" customWidth="1"/>
    <col min="101" max="16384" width="11.5703125" style="1"/>
  </cols>
  <sheetData>
    <row r="1" spans="1:100" x14ac:dyDescent="0.3">
      <c r="A1" s="2" t="s">
        <v>7</v>
      </c>
    </row>
    <row r="2" spans="1:100" x14ac:dyDescent="0.3">
      <c r="A2" s="2"/>
    </row>
    <row r="3" spans="1:100" x14ac:dyDescent="0.3">
      <c r="A3" s="2" t="s">
        <v>89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4">
        <v>1.9880970566849392</v>
      </c>
      <c r="E6" s="4">
        <v>2.0246426766804984</v>
      </c>
      <c r="F6" s="4">
        <v>2.0540952461669821</v>
      </c>
      <c r="G6" s="4">
        <v>2.0760766145705793</v>
      </c>
      <c r="H6" s="4">
        <v>2.1149799825401305</v>
      </c>
      <c r="I6" s="4">
        <v>2.1988388402034706</v>
      </c>
      <c r="J6" s="4">
        <v>2.2130356021627069</v>
      </c>
      <c r="K6" s="4">
        <v>2.2980351985851049</v>
      </c>
      <c r="L6" s="4">
        <v>2.3014603382436589</v>
      </c>
      <c r="M6" s="4">
        <v>2.2980072576184973</v>
      </c>
      <c r="N6" s="4">
        <v>2.3076798022268474</v>
      </c>
      <c r="O6" s="4">
        <v>2.3366500679970783</v>
      </c>
      <c r="P6" s="4">
        <v>2.3781248545668903</v>
      </c>
      <c r="Q6" s="4">
        <v>2.4160763276809019</v>
      </c>
      <c r="R6" s="4">
        <v>2.4426114220845068</v>
      </c>
      <c r="S6" s="4">
        <v>2.4809131320484883</v>
      </c>
      <c r="T6" s="4">
        <v>2.4972640590154667</v>
      </c>
      <c r="U6" s="4">
        <v>2.4334099691090563</v>
      </c>
      <c r="V6" s="4">
        <v>2.3505056116299379</v>
      </c>
      <c r="W6" s="4">
        <v>2.3199198923044722</v>
      </c>
      <c r="X6" s="4">
        <v>2.2826411378654896</v>
      </c>
      <c r="Y6" s="4">
        <v>2.2642229650080257</v>
      </c>
      <c r="Z6" s="4">
        <v>2.2314624376628625</v>
      </c>
      <c r="AA6" s="4">
        <v>2.1966682219130949</v>
      </c>
      <c r="AB6" s="4">
        <v>2.1784486063384967</v>
      </c>
      <c r="AC6" s="4">
        <v>2.1240096069953776</v>
      </c>
      <c r="AD6" s="4">
        <v>2.0471985296737878</v>
      </c>
      <c r="AE6" s="4">
        <v>1.9902601210648452</v>
      </c>
      <c r="AF6" s="4">
        <v>1.9473822755932826</v>
      </c>
      <c r="AG6" s="4">
        <v>1.9480843491642186</v>
      </c>
      <c r="AH6" s="4">
        <v>1.9685855108468253</v>
      </c>
      <c r="AI6" s="4">
        <v>1.9318293676787586</v>
      </c>
      <c r="AJ6" s="4">
        <v>1.9371339197303086</v>
      </c>
      <c r="AK6" s="4">
        <v>1.9365578482494306</v>
      </c>
      <c r="AL6" s="4">
        <v>1.9441924373245201</v>
      </c>
      <c r="AM6" s="4">
        <v>1.9498100215059508</v>
      </c>
      <c r="AN6" s="4">
        <v>1.9219295682342017</v>
      </c>
      <c r="AO6" s="4">
        <v>1.9364628268858219</v>
      </c>
      <c r="AP6" s="4">
        <v>1.9565847951512938</v>
      </c>
      <c r="AQ6" s="4">
        <v>1.980358767912731</v>
      </c>
      <c r="AR6" s="4">
        <v>2.0103883771793161</v>
      </c>
      <c r="AS6" s="4">
        <v>1.9884283219560701</v>
      </c>
      <c r="AT6" s="4">
        <v>1.9754612057211673</v>
      </c>
      <c r="AU6" s="4">
        <v>1.9844112811072654</v>
      </c>
      <c r="AV6" s="4">
        <v>1.9470047246706639</v>
      </c>
      <c r="AW6" s="4">
        <v>1.9454909534212277</v>
      </c>
      <c r="AX6" s="4">
        <v>1.9463361285764802</v>
      </c>
      <c r="AY6" s="4">
        <v>1.9451819127676497</v>
      </c>
      <c r="AZ6" s="4">
        <v>1.97445619446651</v>
      </c>
      <c r="BA6" s="4">
        <v>1.98133899141321</v>
      </c>
      <c r="BB6" s="4">
        <v>1.9850519636056834</v>
      </c>
      <c r="BC6" s="4">
        <v>1.9878594139665158</v>
      </c>
      <c r="BD6" s="4">
        <v>2.0069726114047093</v>
      </c>
      <c r="BE6" s="4">
        <v>1.7819979577537153</v>
      </c>
      <c r="BF6" s="4">
        <v>1.7868484754031257</v>
      </c>
      <c r="BG6" s="4">
        <v>1.785495449012815</v>
      </c>
      <c r="BH6" s="4">
        <v>1.8093952080329365</v>
      </c>
      <c r="BI6" s="4">
        <v>1.8130520177974907</v>
      </c>
      <c r="BJ6" s="4">
        <v>1.8010139596489894</v>
      </c>
      <c r="BK6" s="4">
        <v>1.792012714908833</v>
      </c>
      <c r="BL6" s="4">
        <v>1.7482086710803968</v>
      </c>
      <c r="BM6" s="4">
        <v>1.7265258788679756</v>
      </c>
      <c r="BN6" s="4">
        <v>1.7008222857020874</v>
      </c>
      <c r="BO6" s="4">
        <v>1.6540927134619128</v>
      </c>
      <c r="BP6" s="4">
        <v>1.5933988796386054</v>
      </c>
      <c r="BQ6" s="4">
        <v>1.8659058806097726</v>
      </c>
      <c r="BR6" s="4">
        <v>1.870436497023805</v>
      </c>
      <c r="BS6" s="4">
        <v>1.8655484498739783</v>
      </c>
      <c r="BT6" s="4">
        <v>1.8606903167155433</v>
      </c>
      <c r="BU6" s="4">
        <v>1.8569051074151945</v>
      </c>
      <c r="BV6" s="4">
        <v>1.877098154943085</v>
      </c>
      <c r="BW6" s="4">
        <v>1.8951192016623972</v>
      </c>
      <c r="BX6" s="4">
        <v>1.9219192536057819</v>
      </c>
      <c r="BY6" s="4">
        <v>1.932017389208442</v>
      </c>
      <c r="BZ6" s="4">
        <v>1.9535304916148664</v>
      </c>
      <c r="CA6" s="4">
        <v>1.9912111553386573</v>
      </c>
      <c r="CB6" s="4">
        <v>2.0190393635677713</v>
      </c>
      <c r="CC6" s="4">
        <v>2.0549018533985923</v>
      </c>
      <c r="CD6" s="4">
        <v>2.0599460906130216</v>
      </c>
      <c r="CE6" s="4">
        <v>2.1021386956382306</v>
      </c>
      <c r="CF6" s="4">
        <v>2.1400849186997069</v>
      </c>
      <c r="CG6" s="4">
        <v>2.1692571418212143</v>
      </c>
      <c r="CH6" s="4">
        <v>2.2082319505635715</v>
      </c>
      <c r="CI6" s="4">
        <v>2.2541363579821709</v>
      </c>
      <c r="CJ6" s="4">
        <v>2.3129924446050971</v>
      </c>
      <c r="CK6" s="4">
        <v>2.3623033473657862</v>
      </c>
      <c r="CL6" s="4">
        <v>2.4034356884154211</v>
      </c>
      <c r="CM6" s="4">
        <v>2.4584712815853762</v>
      </c>
      <c r="CN6" s="4">
        <v>2.5131086663412749</v>
      </c>
      <c r="CO6" s="4">
        <v>2.5478914565936921</v>
      </c>
      <c r="CP6" s="4">
        <v>2.6170832222095224</v>
      </c>
      <c r="CQ6" s="4">
        <v>2.6633016955093156</v>
      </c>
      <c r="CR6" s="4">
        <v>2.6629343122205986</v>
      </c>
      <c r="CS6" s="4">
        <v>2.6521346778871595</v>
      </c>
      <c r="CT6" s="4">
        <v>2.6648582031055672</v>
      </c>
      <c r="CU6" s="4">
        <v>2.640734958327223</v>
      </c>
      <c r="CV6" s="4">
        <v>2.6179868272428344</v>
      </c>
    </row>
    <row r="7" spans="1:100" x14ac:dyDescent="0.3">
      <c r="A7" s="1">
        <v>1</v>
      </c>
      <c r="B7" s="1">
        <v>6</v>
      </c>
      <c r="C7" s="1" t="s">
        <v>3</v>
      </c>
      <c r="D7" s="4">
        <v>2.224473168195003</v>
      </c>
      <c r="E7" s="4">
        <v>2.248393721958132</v>
      </c>
      <c r="F7" s="4">
        <v>2.2832688332867881</v>
      </c>
      <c r="G7" s="4">
        <v>2.3016255649509412</v>
      </c>
      <c r="H7" s="4">
        <v>2.3289113676878732</v>
      </c>
      <c r="I7" s="4">
        <v>2.3457592887698189</v>
      </c>
      <c r="J7" s="4">
        <v>2.3594743958035989</v>
      </c>
      <c r="K7" s="4">
        <v>2.3704099528789384</v>
      </c>
      <c r="L7" s="4">
        <v>2.3829353395184065</v>
      </c>
      <c r="M7" s="4">
        <v>2.3978575364723862</v>
      </c>
      <c r="N7" s="4">
        <v>2.4109874599654582</v>
      </c>
      <c r="O7" s="4">
        <v>2.4297376571968035</v>
      </c>
      <c r="P7" s="4">
        <v>2.4426713770550639</v>
      </c>
      <c r="Q7" s="4">
        <v>2.4550548236947414</v>
      </c>
      <c r="R7" s="4">
        <v>2.4620303726764643</v>
      </c>
      <c r="S7" s="4">
        <v>2.4812787412106503</v>
      </c>
      <c r="T7" s="4">
        <v>2.4921974744042346</v>
      </c>
      <c r="U7" s="4">
        <v>2.4979524964885895</v>
      </c>
      <c r="V7" s="4">
        <v>2.4949399049081853</v>
      </c>
      <c r="W7" s="4">
        <v>2.4983688552982013</v>
      </c>
      <c r="X7" s="4">
        <v>2.5036834699438573</v>
      </c>
      <c r="Y7" s="4">
        <v>2.5078100663938008</v>
      </c>
      <c r="Z7" s="4">
        <v>2.511109913468661</v>
      </c>
      <c r="AA7" s="4">
        <v>2.5161084935975739</v>
      </c>
      <c r="AB7" s="4">
        <v>2.5127532449242347</v>
      </c>
      <c r="AC7" s="4">
        <v>2.5285725872832736</v>
      </c>
      <c r="AD7" s="4">
        <v>2.5268773988878208</v>
      </c>
      <c r="AE7" s="4">
        <v>2.5247063678888333</v>
      </c>
      <c r="AF7" s="4">
        <v>2.5226838161109129</v>
      </c>
      <c r="AG7" s="4">
        <v>2.525580602862707</v>
      </c>
      <c r="AH7" s="4">
        <v>2.5294646656351718</v>
      </c>
      <c r="AI7" s="4">
        <v>2.5510026705205577</v>
      </c>
      <c r="AJ7" s="4">
        <v>2.5655601446421823</v>
      </c>
      <c r="AK7" s="4">
        <v>2.5598582484062509</v>
      </c>
      <c r="AL7" s="4">
        <v>2.5637126136740949</v>
      </c>
      <c r="AM7" s="4">
        <v>2.5546242784088613</v>
      </c>
      <c r="AN7" s="4">
        <v>2.5499524140373424</v>
      </c>
      <c r="AO7" s="4">
        <v>2.5252767910242429</v>
      </c>
      <c r="AP7" s="4">
        <v>2.5063811389759572</v>
      </c>
      <c r="AQ7" s="4">
        <v>2.4991653392890503</v>
      </c>
      <c r="AR7" s="4">
        <v>2.4914704971460004</v>
      </c>
      <c r="AS7" s="4">
        <v>2.4953987307071999</v>
      </c>
      <c r="AT7" s="4">
        <v>2.4988812665144873</v>
      </c>
      <c r="AU7" s="4">
        <v>2.4830640510062651</v>
      </c>
      <c r="AV7" s="4">
        <v>2.4719293296159397</v>
      </c>
      <c r="AW7" s="4">
        <v>2.4729204538949205</v>
      </c>
      <c r="AX7" s="4">
        <v>2.4846944527340837</v>
      </c>
      <c r="AY7" s="4">
        <v>2.4931206667401713</v>
      </c>
      <c r="AZ7" s="4">
        <v>2.5131047182333144</v>
      </c>
      <c r="BA7" s="4">
        <v>2.5193579621544551</v>
      </c>
      <c r="BB7" s="4">
        <v>2.5220426656991926</v>
      </c>
      <c r="BC7" s="4">
        <v>2.5326171299541196</v>
      </c>
      <c r="BD7" s="4">
        <v>2.5313057364368978</v>
      </c>
      <c r="BE7" s="4">
        <v>2.5198629323223973</v>
      </c>
      <c r="BF7" s="4">
        <v>2.5311898074818644</v>
      </c>
      <c r="BG7" s="4">
        <v>2.5166601017956283</v>
      </c>
      <c r="BH7" s="4">
        <v>2.5103024331667294</v>
      </c>
      <c r="BI7" s="4">
        <v>2.5181947995756309</v>
      </c>
      <c r="BJ7" s="4">
        <v>2.5150968172997143</v>
      </c>
      <c r="BK7" s="4">
        <v>2.510294741393603</v>
      </c>
      <c r="BL7" s="4">
        <v>2.4966028094045063</v>
      </c>
      <c r="BM7" s="4">
        <v>2.5164120381526711</v>
      </c>
      <c r="BN7" s="4">
        <v>2.5284729542575537</v>
      </c>
      <c r="BO7" s="4">
        <v>2.5322806127136239</v>
      </c>
      <c r="BP7" s="4">
        <v>2.536803164854136</v>
      </c>
      <c r="BQ7" s="4">
        <v>2.5513218426975359</v>
      </c>
      <c r="BR7" s="4">
        <v>2.5414983467218595</v>
      </c>
      <c r="BS7" s="4">
        <v>2.5493165726459028</v>
      </c>
      <c r="BT7" s="4">
        <v>2.5659033649303837</v>
      </c>
      <c r="BU7" s="4">
        <v>2.5554619908015654</v>
      </c>
      <c r="BV7" s="4">
        <v>2.5586468159370082</v>
      </c>
      <c r="BW7" s="4">
        <v>2.5690831980811599</v>
      </c>
      <c r="BX7" s="4">
        <v>2.5653299301710151</v>
      </c>
      <c r="BY7" s="4">
        <v>2.549935781368176</v>
      </c>
      <c r="BZ7" s="4">
        <v>2.5291822440833349</v>
      </c>
      <c r="CA7" s="4">
        <v>2.5093503189968436</v>
      </c>
      <c r="CB7" s="4">
        <v>2.4982761801911142</v>
      </c>
      <c r="CC7" s="4">
        <v>2.4871107658041218</v>
      </c>
      <c r="CD7" s="4">
        <v>2.4729180510372037</v>
      </c>
      <c r="CE7" s="4">
        <v>2.4682702021694669</v>
      </c>
      <c r="CF7" s="4">
        <v>2.4624418132419947</v>
      </c>
      <c r="CG7" s="4">
        <v>2.4664161384943917</v>
      </c>
      <c r="CH7" s="4">
        <v>2.468879495627081</v>
      </c>
      <c r="CI7" s="4">
        <v>2.4692705441579608</v>
      </c>
      <c r="CJ7" s="4">
        <v>2.4983010388021221</v>
      </c>
      <c r="CK7" s="4">
        <v>2.5357398271296514</v>
      </c>
      <c r="CL7" s="4">
        <v>2.5810809562140791</v>
      </c>
      <c r="CM7" s="4">
        <v>2.6252207815663913</v>
      </c>
      <c r="CN7" s="4">
        <v>2.6610379118795864</v>
      </c>
      <c r="CO7" s="4">
        <v>2.6993025173607808</v>
      </c>
      <c r="CP7" s="4">
        <v>2.738838335513083</v>
      </c>
      <c r="CQ7" s="4">
        <v>2.7819080088103272</v>
      </c>
      <c r="CR7" s="4">
        <v>2.8106147286839565</v>
      </c>
      <c r="CS7" s="4">
        <v>2.8275684603066784</v>
      </c>
      <c r="CT7" s="4">
        <v>2.8529986450397051</v>
      </c>
      <c r="CU7" s="4">
        <v>2.8632347226754837</v>
      </c>
      <c r="CV7" s="4">
        <v>2.854329068378449</v>
      </c>
    </row>
    <row r="8" spans="1:100" x14ac:dyDescent="0.3">
      <c r="A8" s="1">
        <v>1</v>
      </c>
      <c r="B8" s="1">
        <v>7</v>
      </c>
      <c r="C8" s="1" t="s">
        <v>4</v>
      </c>
      <c r="D8" s="4">
        <v>3.666568483501087</v>
      </c>
      <c r="E8" s="4">
        <v>3.7063680357681776</v>
      </c>
      <c r="F8" s="4">
        <v>3.7624463497641849</v>
      </c>
      <c r="G8" s="4">
        <v>3.8157035568608459</v>
      </c>
      <c r="H8" s="4">
        <v>3.8713701465932853</v>
      </c>
      <c r="I8" s="4">
        <v>3.9080218047472979</v>
      </c>
      <c r="J8" s="4">
        <v>3.951514762492732</v>
      </c>
      <c r="K8" s="4">
        <v>3.9745598098994854</v>
      </c>
      <c r="L8" s="4">
        <v>3.998224290398547</v>
      </c>
      <c r="M8" s="4">
        <v>4.0153677767621376</v>
      </c>
      <c r="N8" s="4">
        <v>4.0411687369793716</v>
      </c>
      <c r="O8" s="4">
        <v>4.0557794009891843</v>
      </c>
      <c r="P8" s="4">
        <v>4.0853997050895225</v>
      </c>
      <c r="Q8" s="4">
        <v>4.0852808941875036</v>
      </c>
      <c r="R8" s="4">
        <v>4.0825238839272853</v>
      </c>
      <c r="S8" s="4">
        <v>4.0906229412244492</v>
      </c>
      <c r="T8" s="4">
        <v>4.0800299985464248</v>
      </c>
      <c r="U8" s="4">
        <v>4.0800128941070524</v>
      </c>
      <c r="V8" s="4">
        <v>4.0689610763215374</v>
      </c>
      <c r="W8" s="4">
        <v>4.0590892160126284</v>
      </c>
      <c r="X8" s="4">
        <v>4.0620976028539912</v>
      </c>
      <c r="Y8" s="4">
        <v>4.0675282674098101</v>
      </c>
      <c r="Z8" s="4">
        <v>4.0604324899180675</v>
      </c>
      <c r="AA8" s="4">
        <v>4.0660709664186925</v>
      </c>
      <c r="AB8" s="4">
        <v>4.0528348179100506</v>
      </c>
      <c r="AC8" s="4">
        <v>4.0512628520519973</v>
      </c>
      <c r="AD8" s="4">
        <v>4.0253067255217152</v>
      </c>
      <c r="AE8" s="4">
        <v>4.0058045840653174</v>
      </c>
      <c r="AF8" s="4">
        <v>3.9838771696879411</v>
      </c>
      <c r="AG8" s="4">
        <v>3.9629574156240883</v>
      </c>
      <c r="AH8" s="4">
        <v>3.9537112110976871</v>
      </c>
      <c r="AI8" s="4">
        <v>3.9476920204712815</v>
      </c>
      <c r="AJ8" s="4">
        <v>3.9322917609784658</v>
      </c>
      <c r="AK8" s="4">
        <v>3.9095020477416038</v>
      </c>
      <c r="AL8" s="4">
        <v>3.8778102470268174</v>
      </c>
      <c r="AM8" s="4">
        <v>3.8419404209542254</v>
      </c>
      <c r="AN8" s="4">
        <v>3.8213900227212578</v>
      </c>
      <c r="AO8" s="4">
        <v>3.785302796178843</v>
      </c>
      <c r="AP8" s="4">
        <v>3.7611931574492643</v>
      </c>
      <c r="AQ8" s="4">
        <v>3.7374148070896904</v>
      </c>
      <c r="AR8" s="4">
        <v>3.7110354633164588</v>
      </c>
      <c r="AS8" s="4">
        <v>3.6792210037538338</v>
      </c>
      <c r="AT8" s="4">
        <v>3.6416057102081565</v>
      </c>
      <c r="AU8" s="4">
        <v>3.6053936625941767</v>
      </c>
      <c r="AV8" s="4">
        <v>3.5541270879026725</v>
      </c>
      <c r="AW8" s="4">
        <v>3.5279846221406381</v>
      </c>
      <c r="AX8" s="4">
        <v>3.4983670645100466</v>
      </c>
      <c r="AY8" s="4">
        <v>3.4331897141090146</v>
      </c>
      <c r="AZ8" s="4">
        <v>3.3410686806994994</v>
      </c>
      <c r="BA8" s="4">
        <v>3.363768079070431</v>
      </c>
      <c r="BB8" s="4">
        <v>3.3977691173974081</v>
      </c>
      <c r="BC8" s="4">
        <v>3.4363316982371779</v>
      </c>
      <c r="BD8" s="4">
        <v>3.4536038207891369</v>
      </c>
      <c r="BE8" s="4">
        <v>3.4802960395218872</v>
      </c>
      <c r="BF8" s="4">
        <v>3.5247680773401644</v>
      </c>
      <c r="BG8" s="4">
        <v>3.5589989542850224</v>
      </c>
      <c r="BH8" s="4">
        <v>3.5701705687893659</v>
      </c>
      <c r="BI8" s="4">
        <v>3.5724643198895558</v>
      </c>
      <c r="BJ8" s="4">
        <v>3.5856724182770172</v>
      </c>
      <c r="BK8" s="4">
        <v>3.6332278766908908</v>
      </c>
      <c r="BL8" s="4">
        <v>3.7104947675508524</v>
      </c>
      <c r="BM8" s="4">
        <v>3.6923773684414698</v>
      </c>
      <c r="BN8" s="4">
        <v>3.6566524914225971</v>
      </c>
      <c r="BO8" s="4">
        <v>3.6070420033271202</v>
      </c>
      <c r="BP8" s="4">
        <v>3.5839155148373267</v>
      </c>
      <c r="BQ8" s="4">
        <v>3.5642301585782188</v>
      </c>
      <c r="BR8" s="4">
        <v>3.5139569639460362</v>
      </c>
      <c r="BS8" s="4">
        <v>3.4822621322924867</v>
      </c>
      <c r="BT8" s="4">
        <v>3.4803971725601777</v>
      </c>
      <c r="BU8" s="4">
        <v>3.4758874367564063</v>
      </c>
      <c r="BV8" s="4">
        <v>3.4791508056769263</v>
      </c>
      <c r="BW8" s="4">
        <v>3.4838283177930571</v>
      </c>
      <c r="BX8" s="4">
        <v>3.4753158618594155</v>
      </c>
      <c r="BY8" s="4">
        <v>3.4673352990301831</v>
      </c>
      <c r="BZ8" s="4">
        <v>3.4529572023412545</v>
      </c>
      <c r="CA8" s="4">
        <v>3.4491386614621007</v>
      </c>
      <c r="CB8" s="4">
        <v>3.4485037738856819</v>
      </c>
      <c r="CC8" s="4">
        <v>3.4422810695643298</v>
      </c>
      <c r="CD8" s="4">
        <v>3.4392621885096166</v>
      </c>
      <c r="CE8" s="4">
        <v>3.4416364829122235</v>
      </c>
      <c r="CF8" s="4">
        <v>3.4498112056228525</v>
      </c>
      <c r="CG8" s="4">
        <v>3.4540990433386654</v>
      </c>
      <c r="CH8" s="4">
        <v>3.4568817960607747</v>
      </c>
      <c r="CI8" s="4">
        <v>3.457799376992269</v>
      </c>
      <c r="CJ8" s="4">
        <v>3.4790896330554801</v>
      </c>
      <c r="CK8" s="4">
        <v>3.5016476973863404</v>
      </c>
      <c r="CL8" s="4">
        <v>3.5302496009229363</v>
      </c>
      <c r="CM8" s="4">
        <v>3.5756336975948781</v>
      </c>
      <c r="CN8" s="4">
        <v>3.6166083536803937</v>
      </c>
      <c r="CO8" s="4">
        <v>3.6349987192257247</v>
      </c>
      <c r="CP8" s="4">
        <v>3.6712268139612259</v>
      </c>
      <c r="CQ8" s="4">
        <v>3.6993487276767691</v>
      </c>
      <c r="CR8" s="4">
        <v>3.7187904283130715</v>
      </c>
      <c r="CS8" s="4">
        <v>3.7391107160963335</v>
      </c>
      <c r="CT8" s="4">
        <v>3.7603389762370285</v>
      </c>
      <c r="CU8" s="4">
        <v>3.7799436691352439</v>
      </c>
      <c r="CV8" s="4">
        <v>3.7899133053614671</v>
      </c>
    </row>
    <row r="9" spans="1:100" x14ac:dyDescent="0.3">
      <c r="A9" s="1">
        <v>1</v>
      </c>
      <c r="B9" s="1">
        <v>8</v>
      </c>
      <c r="C9" s="1" t="s">
        <v>5</v>
      </c>
      <c r="D9" s="4">
        <v>1.9686710123489979</v>
      </c>
      <c r="E9" s="4">
        <v>1.9957019840431629</v>
      </c>
      <c r="F9" s="4">
        <v>2.037419180287309</v>
      </c>
      <c r="G9" s="4">
        <v>2.0861705830314574</v>
      </c>
      <c r="H9" s="4">
        <v>2.1049520852545185</v>
      </c>
      <c r="I9" s="4">
        <v>2.1612725230616996</v>
      </c>
      <c r="J9" s="4">
        <v>2.2238438140673042</v>
      </c>
      <c r="K9" s="4">
        <v>2.2556665540808196</v>
      </c>
      <c r="L9" s="4">
        <v>2.2967280025249259</v>
      </c>
      <c r="M9" s="4">
        <v>2.3388103632364015</v>
      </c>
      <c r="N9" s="4">
        <v>2.3886356354109362</v>
      </c>
      <c r="O9" s="4">
        <v>2.3908141898079802</v>
      </c>
      <c r="P9" s="4">
        <v>2.4264144250117199</v>
      </c>
      <c r="Q9" s="4">
        <v>2.4890033081762915</v>
      </c>
      <c r="R9" s="4">
        <v>2.5542210140076289</v>
      </c>
      <c r="S9" s="4">
        <v>2.6128794010443226</v>
      </c>
      <c r="T9" s="4">
        <v>2.635728985102888</v>
      </c>
      <c r="U9" s="4">
        <v>2.6123156668374832</v>
      </c>
      <c r="V9" s="4">
        <v>2.5723775583928066</v>
      </c>
      <c r="W9" s="4">
        <v>2.5494885353683885</v>
      </c>
      <c r="X9" s="4">
        <v>2.5391580333304304</v>
      </c>
      <c r="Y9" s="4">
        <v>2.5296127905960626</v>
      </c>
      <c r="Z9" s="4">
        <v>2.5121643975963859</v>
      </c>
      <c r="AA9" s="4">
        <v>2.5153524881713327</v>
      </c>
      <c r="AB9" s="4">
        <v>2.5080783756683442</v>
      </c>
      <c r="AC9" s="4">
        <v>2.477827170274741</v>
      </c>
      <c r="AD9" s="4">
        <v>2.4334712667803711</v>
      </c>
      <c r="AE9" s="4">
        <v>2.3848953661348653</v>
      </c>
      <c r="AF9" s="4">
        <v>2.3915594307430497</v>
      </c>
      <c r="AG9" s="4">
        <v>2.4187289475527738</v>
      </c>
      <c r="AH9" s="4">
        <v>2.4625151843458171</v>
      </c>
      <c r="AI9" s="4">
        <v>2.5262289048426165</v>
      </c>
      <c r="AJ9" s="4">
        <v>2.5669643717980084</v>
      </c>
      <c r="AK9" s="4">
        <v>2.6248133824230124</v>
      </c>
      <c r="AL9" s="4">
        <v>2.6683837300243911</v>
      </c>
      <c r="AM9" s="4">
        <v>2.7112112708764959</v>
      </c>
      <c r="AN9" s="4">
        <v>2.730804247787733</v>
      </c>
      <c r="AO9" s="4">
        <v>2.753070997390771</v>
      </c>
      <c r="AP9" s="4">
        <v>2.6082092693774928</v>
      </c>
      <c r="AQ9" s="4">
        <v>2.6410656396781187</v>
      </c>
      <c r="AR9" s="4">
        <v>2.6628725387470609</v>
      </c>
      <c r="AS9" s="4">
        <v>2.6650689177479587</v>
      </c>
      <c r="AT9" s="4">
        <v>2.6743356582676721</v>
      </c>
      <c r="AU9" s="4">
        <v>2.6822461738953285</v>
      </c>
      <c r="AV9" s="4">
        <v>2.6950396298092714</v>
      </c>
      <c r="AW9" s="4">
        <v>2.7073694432560038</v>
      </c>
      <c r="AX9" s="4">
        <v>2.7543100527139859</v>
      </c>
      <c r="AY9" s="4">
        <v>2.7924966363308972</v>
      </c>
      <c r="AZ9" s="4">
        <v>2.8526261586208341</v>
      </c>
      <c r="BA9" s="4">
        <v>2.912990899312986</v>
      </c>
      <c r="BB9" s="4">
        <v>3.1128110541060421</v>
      </c>
      <c r="BC9" s="4">
        <v>3.1742086587884586</v>
      </c>
      <c r="BD9" s="4">
        <v>3.2443483017360686</v>
      </c>
      <c r="BE9" s="4">
        <v>3.3306071654900689</v>
      </c>
      <c r="BF9" s="4">
        <v>3.3980006901188671</v>
      </c>
      <c r="BG9" s="4">
        <v>3.4563670016747081</v>
      </c>
      <c r="BH9" s="4">
        <v>3.5002167416117795</v>
      </c>
      <c r="BI9" s="4">
        <v>3.530029540704787</v>
      </c>
      <c r="BJ9" s="4">
        <v>3.5424489428696284</v>
      </c>
      <c r="BK9" s="4">
        <v>3.561527006243582</v>
      </c>
      <c r="BL9" s="4">
        <v>3.5864792204254585</v>
      </c>
      <c r="BM9" s="4">
        <v>3.6149946651559497</v>
      </c>
      <c r="BN9" s="4">
        <v>3.6362849704423041</v>
      </c>
      <c r="BO9" s="4">
        <v>3.6501934935179845</v>
      </c>
      <c r="BP9" s="4">
        <v>3.6492804448896132</v>
      </c>
      <c r="BQ9" s="4">
        <v>3.629238008815685</v>
      </c>
      <c r="BR9" s="4">
        <v>3.6257700702923237</v>
      </c>
      <c r="BS9" s="4">
        <v>3.6328624839417403</v>
      </c>
      <c r="BT9" s="4">
        <v>3.6400854656942712</v>
      </c>
      <c r="BU9" s="4">
        <v>3.6632924325397185</v>
      </c>
      <c r="BV9" s="4">
        <v>3.6757126482677531</v>
      </c>
      <c r="BW9" s="4">
        <v>3.6687193077131113</v>
      </c>
      <c r="BX9" s="4">
        <v>3.6429157688046949</v>
      </c>
      <c r="BY9" s="4">
        <v>3.6061958745360121</v>
      </c>
      <c r="BZ9" s="4">
        <v>3.5674482319583665</v>
      </c>
      <c r="CA9" s="4">
        <v>3.5236203484919715</v>
      </c>
      <c r="CB9" s="4">
        <v>3.4747138431499511</v>
      </c>
      <c r="CC9" s="4">
        <v>3.4358628386833003</v>
      </c>
      <c r="CD9" s="4">
        <v>3.3975866481326902</v>
      </c>
      <c r="CE9" s="4">
        <v>3.3595297725402387</v>
      </c>
      <c r="CF9" s="4">
        <v>3.3240018349081866</v>
      </c>
      <c r="CG9" s="4">
        <v>3.2894756726225154</v>
      </c>
      <c r="CH9" s="4">
        <v>3.2675118196081399</v>
      </c>
      <c r="CI9" s="4">
        <v>3.2764979230655515</v>
      </c>
      <c r="CJ9" s="4">
        <v>3.2906086420397074</v>
      </c>
      <c r="CK9" s="4">
        <v>3.3210629331626098</v>
      </c>
      <c r="CL9" s="4">
        <v>3.3512971487288832</v>
      </c>
      <c r="CM9" s="4">
        <v>3.3978733545336368</v>
      </c>
      <c r="CN9" s="4">
        <v>3.44820764039047</v>
      </c>
      <c r="CO9" s="4">
        <v>3.5052737104999183</v>
      </c>
      <c r="CP9" s="4">
        <v>3.5397104965206596</v>
      </c>
      <c r="CQ9" s="4">
        <v>3.5903795174255482</v>
      </c>
      <c r="CR9" s="4">
        <v>3.6442063570789087</v>
      </c>
      <c r="CS9" s="4">
        <v>3.6830473715744083</v>
      </c>
      <c r="CT9" s="4">
        <v>3.7091485149612553</v>
      </c>
      <c r="CU9" s="4">
        <v>3.7213206250735196</v>
      </c>
      <c r="CV9" s="4">
        <v>3.7363111918388805</v>
      </c>
    </row>
    <row r="10" spans="1:100" x14ac:dyDescent="0.3">
      <c r="A10" s="1">
        <v>2</v>
      </c>
      <c r="B10" s="1">
        <v>10</v>
      </c>
      <c r="C10" s="1" t="s">
        <v>8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9.7760362319223096E-2</v>
      </c>
      <c r="AH10" s="4">
        <v>7.7947901725956364E-2</v>
      </c>
      <c r="AI10" s="4">
        <v>4.087494027928182E-3</v>
      </c>
      <c r="AJ10" s="4">
        <v>2.1228655785674535E-2</v>
      </c>
      <c r="AK10" s="4">
        <v>3.4077065552755109E-2</v>
      </c>
      <c r="AL10" s="4">
        <v>4.6176622543677291E-2</v>
      </c>
      <c r="AM10" s="4">
        <v>7.2517685469408483E-2</v>
      </c>
      <c r="AN10" s="4">
        <v>0.11129865920082853</v>
      </c>
      <c r="AO10" s="4">
        <v>0.14640537708497142</v>
      </c>
      <c r="AP10" s="4">
        <v>0.17858855522663741</v>
      </c>
      <c r="AQ10" s="4">
        <v>0.22210976599465418</v>
      </c>
      <c r="AR10" s="4">
        <v>0.25865405020033982</v>
      </c>
      <c r="AS10" s="4">
        <v>0.30717234819811279</v>
      </c>
      <c r="AT10" s="4">
        <v>0.36752886865935425</v>
      </c>
      <c r="AU10" s="4">
        <v>0.79330168618063335</v>
      </c>
      <c r="AV10" s="4">
        <v>0.80945737621147784</v>
      </c>
      <c r="AW10" s="4">
        <v>0.87154545238861802</v>
      </c>
      <c r="AX10" s="4">
        <v>0.93365816323950979</v>
      </c>
      <c r="AY10" s="4">
        <v>0.94626431023660806</v>
      </c>
      <c r="AZ10" s="4">
        <v>0.9324910936960138</v>
      </c>
      <c r="BA10" s="4">
        <v>0.94952481220427665</v>
      </c>
      <c r="BB10" s="4">
        <v>0.95132864472005763</v>
      </c>
      <c r="BC10" s="4">
        <v>0.89194417370416645</v>
      </c>
      <c r="BD10" s="4">
        <v>0.93529920883946294</v>
      </c>
      <c r="BE10" s="4">
        <v>0.94764428029541636</v>
      </c>
      <c r="BF10" s="4">
        <v>0.95636282943829198</v>
      </c>
      <c r="BG10" s="4">
        <v>0.9681938851713231</v>
      </c>
      <c r="BH10" s="4">
        <v>1.029257972525869</v>
      </c>
      <c r="BI10" s="4">
        <v>1.0928845187449363</v>
      </c>
      <c r="BJ10" s="4">
        <v>1.1442588974817784</v>
      </c>
      <c r="BK10" s="4">
        <v>1.2217312440014725</v>
      </c>
      <c r="BL10" s="4">
        <v>1.3289683699571804</v>
      </c>
      <c r="BM10" s="4">
        <v>1.3851258052053723</v>
      </c>
      <c r="BN10" s="4">
        <v>1.4105469169079252</v>
      </c>
      <c r="BO10" s="4">
        <v>1.5713951799558594</v>
      </c>
      <c r="BP10" s="4">
        <v>1.544669407431261</v>
      </c>
      <c r="BQ10" s="4">
        <v>1.6368788438165707</v>
      </c>
      <c r="BR10" s="4">
        <v>1.6943300589574359</v>
      </c>
      <c r="BS10" s="4">
        <v>1.7604358803030271</v>
      </c>
      <c r="BT10" s="4">
        <v>1.7653856032161592</v>
      </c>
      <c r="BU10" s="4">
        <v>1.2737638392999979</v>
      </c>
      <c r="BV10" s="4">
        <v>1.2398041679573797</v>
      </c>
      <c r="BW10" s="4">
        <v>1.2105684749758241</v>
      </c>
      <c r="BX10" s="4">
        <v>1.1809376085755756</v>
      </c>
      <c r="BY10" s="4">
        <v>1.1338304340105696</v>
      </c>
      <c r="BZ10" s="4">
        <v>1.117350111063115</v>
      </c>
      <c r="CA10" s="4">
        <v>1.1072642761610441</v>
      </c>
      <c r="CB10" s="4">
        <v>1.1396295373920848</v>
      </c>
      <c r="CC10" s="4">
        <v>1.1327077743504157</v>
      </c>
      <c r="CD10" s="4">
        <v>1.1139011303243553</v>
      </c>
      <c r="CE10" s="4">
        <v>1.1148664238058423</v>
      </c>
      <c r="CF10" s="4">
        <v>1.1329367430438768</v>
      </c>
      <c r="CG10" s="4">
        <v>1.4256204228500595</v>
      </c>
      <c r="CH10" s="4">
        <v>1.4540010206931195</v>
      </c>
      <c r="CI10" s="4">
        <v>1.5206081485882925</v>
      </c>
      <c r="CJ10" s="4">
        <v>1.6078429797952591</v>
      </c>
      <c r="CK10" s="4">
        <v>1.7603374824373379</v>
      </c>
      <c r="CL10" s="4">
        <v>1.8659959904249461</v>
      </c>
      <c r="CM10" s="4">
        <v>1.912411118629108</v>
      </c>
      <c r="CN10" s="4">
        <v>1.9316525540743745</v>
      </c>
      <c r="CO10" s="4">
        <v>1.9823094533105479</v>
      </c>
      <c r="CP10" s="4">
        <v>2.0835172835259579</v>
      </c>
      <c r="CQ10" s="4">
        <v>2.0857121627238828</v>
      </c>
      <c r="CR10" s="4">
        <v>2.072961790165702</v>
      </c>
      <c r="CS10" s="4">
        <v>2.0268604613926544</v>
      </c>
      <c r="CT10" s="4">
        <v>1.98695561683387</v>
      </c>
      <c r="CU10" s="4">
        <v>1.8876373829494635</v>
      </c>
      <c r="CV10" s="4">
        <v>1.7951434974114027</v>
      </c>
    </row>
    <row r="11" spans="1:100" x14ac:dyDescent="0.3">
      <c r="A11" s="1">
        <v>2</v>
      </c>
      <c r="B11" s="1">
        <v>5</v>
      </c>
      <c r="C11" s="1" t="s">
        <v>9</v>
      </c>
      <c r="D11" s="4">
        <v>1.4296796676533272</v>
      </c>
      <c r="E11" s="4">
        <v>1.4479083823497865</v>
      </c>
      <c r="F11" s="4">
        <v>1.4759058450191931</v>
      </c>
      <c r="G11" s="4">
        <v>1.5314471285591202</v>
      </c>
      <c r="H11" s="4">
        <v>1.5651139938051586</v>
      </c>
      <c r="I11" s="4">
        <v>1.5866912641011637</v>
      </c>
      <c r="J11" s="4">
        <v>1.5140814654255963</v>
      </c>
      <c r="K11" s="4">
        <v>1.5006649034626667</v>
      </c>
      <c r="L11" s="4">
        <v>1.4754466139943259</v>
      </c>
      <c r="M11" s="4">
        <v>1.4487494570843287</v>
      </c>
      <c r="N11" s="4">
        <v>1.4438048012771656</v>
      </c>
      <c r="O11" s="4">
        <v>1.4501117021167103</v>
      </c>
      <c r="P11" s="4">
        <v>1.3384556361018662</v>
      </c>
      <c r="Q11" s="4">
        <v>1.321972097982776</v>
      </c>
      <c r="R11" s="4">
        <v>1.3315931884934624</v>
      </c>
      <c r="S11" s="4">
        <v>1.325097516289623</v>
      </c>
      <c r="T11" s="4">
        <v>1.3263142397833507</v>
      </c>
      <c r="U11" s="4">
        <v>1.3431070928987563</v>
      </c>
      <c r="V11" s="4">
        <v>1.3360505770348996</v>
      </c>
      <c r="W11" s="4">
        <v>1.3218557775777682</v>
      </c>
      <c r="X11" s="4">
        <v>1.3373653002672734</v>
      </c>
      <c r="Y11" s="4">
        <v>1.3406048157363868</v>
      </c>
      <c r="Z11" s="4">
        <v>1.3302888070310481</v>
      </c>
      <c r="AA11" s="4">
        <v>1.3053273984362546</v>
      </c>
      <c r="AB11" s="4">
        <v>1.2678548117008674</v>
      </c>
      <c r="AC11" s="4">
        <v>1.2317916524227273</v>
      </c>
      <c r="AD11" s="4">
        <v>1.1940756093936917</v>
      </c>
      <c r="AE11" s="4">
        <v>1.1460607584872986</v>
      </c>
      <c r="AF11" s="4">
        <v>1.117334306538373</v>
      </c>
      <c r="AG11" s="4">
        <v>1.0681072415981139</v>
      </c>
      <c r="AH11" s="4">
        <v>1.0417232885477332</v>
      </c>
      <c r="AI11" s="4">
        <v>1.0411130895439369</v>
      </c>
      <c r="AJ11" s="4">
        <v>1.0013202923243389</v>
      </c>
      <c r="AK11" s="4">
        <v>0.98061732853480066</v>
      </c>
      <c r="AL11" s="4">
        <v>0.95385863965798734</v>
      </c>
      <c r="AM11" s="4">
        <v>0.95636584995721574</v>
      </c>
      <c r="AN11" s="4">
        <v>0.99034988536630053</v>
      </c>
      <c r="AO11" s="4">
        <v>0.9989114767742342</v>
      </c>
      <c r="AP11" s="4">
        <v>1.0156927620917735</v>
      </c>
      <c r="AQ11" s="4">
        <v>1.0425655149456889</v>
      </c>
      <c r="AR11" s="4">
        <v>1.0639759504034789</v>
      </c>
      <c r="AS11" s="4">
        <v>1.0942021092223393</v>
      </c>
      <c r="AT11" s="4">
        <v>1.1168091366732162</v>
      </c>
      <c r="AU11" s="4">
        <v>1.119704620342032</v>
      </c>
      <c r="AV11" s="4">
        <v>1.1311400872904829</v>
      </c>
      <c r="AW11" s="4">
        <v>1.1192842135288883</v>
      </c>
      <c r="AX11" s="4">
        <v>1.1364236424142127</v>
      </c>
      <c r="AY11" s="4">
        <v>1.13135104200178</v>
      </c>
      <c r="AZ11" s="4">
        <v>1.0838100675048603</v>
      </c>
      <c r="BA11" s="4">
        <v>1.0712144978880602</v>
      </c>
      <c r="BB11" s="4">
        <v>1.0420495609232261</v>
      </c>
      <c r="BC11" s="4">
        <v>1.0139825182614746</v>
      </c>
      <c r="BD11" s="4">
        <v>0.9923399763881452</v>
      </c>
      <c r="BE11" s="4">
        <v>0.96365081482199577</v>
      </c>
      <c r="BF11" s="4">
        <v>0.95698385545200837</v>
      </c>
      <c r="BG11" s="4">
        <v>0.94743366785326721</v>
      </c>
      <c r="BH11" s="4">
        <v>0.93641330830209546</v>
      </c>
      <c r="BI11" s="4">
        <v>0.94771826462817887</v>
      </c>
      <c r="BJ11" s="4">
        <v>0.94042536984521807</v>
      </c>
      <c r="BK11" s="4">
        <v>0.9417211107810306</v>
      </c>
      <c r="BL11" s="4">
        <v>0.87398351348479919</v>
      </c>
      <c r="BM11" s="4">
        <v>0.86763175804402981</v>
      </c>
      <c r="BN11" s="4">
        <v>0.8795893517686495</v>
      </c>
      <c r="BO11" s="4">
        <v>0.89665493553307829</v>
      </c>
      <c r="BP11" s="4">
        <v>0.90702561958906058</v>
      </c>
      <c r="BQ11" s="4">
        <v>0.92503863917636886</v>
      </c>
      <c r="BR11" s="4">
        <v>0.92219190820045682</v>
      </c>
      <c r="BS11" s="4">
        <v>0.92521731863976875</v>
      </c>
      <c r="BT11" s="4">
        <v>0.92770260626556733</v>
      </c>
      <c r="BU11" s="4">
        <v>0.93836928554102195</v>
      </c>
      <c r="BV11" s="4">
        <v>0.9520661039288687</v>
      </c>
      <c r="BW11" s="4">
        <v>0.94611659619242339</v>
      </c>
      <c r="BX11" s="4">
        <v>1.033957837827634</v>
      </c>
      <c r="BY11" s="4">
        <v>1.0456845861495176</v>
      </c>
      <c r="BZ11" s="4">
        <v>1.0460548888319705</v>
      </c>
      <c r="CA11" s="4">
        <v>1.0458035802459289</v>
      </c>
      <c r="CB11" s="4">
        <v>1.0328151364010814</v>
      </c>
      <c r="CC11" s="4">
        <v>1.0089109198633239</v>
      </c>
      <c r="CD11" s="4">
        <v>0.99735146874863922</v>
      </c>
      <c r="CE11" s="4">
        <v>0.99425971707884864</v>
      </c>
      <c r="CF11" s="4">
        <v>0.99406507437016856</v>
      </c>
      <c r="CG11" s="4">
        <v>0.96954016051320668</v>
      </c>
      <c r="CH11" s="4">
        <v>0.96777903298774126</v>
      </c>
      <c r="CI11" s="4">
        <v>0.95797172423065136</v>
      </c>
      <c r="CJ11" s="4">
        <v>0.95504423678502337</v>
      </c>
      <c r="CK11" s="4">
        <v>0.97563413436675905</v>
      </c>
      <c r="CL11" s="4">
        <v>0.97693664261631363</v>
      </c>
      <c r="CM11" s="4">
        <v>0.98960252385120484</v>
      </c>
      <c r="CN11" s="4">
        <v>0.98909373008270618</v>
      </c>
      <c r="CO11" s="4">
        <v>0.99065495529773107</v>
      </c>
      <c r="CP11" s="4">
        <v>0.99826286835655254</v>
      </c>
      <c r="CQ11" s="4">
        <v>1.0065829663751771</v>
      </c>
      <c r="CR11" s="4">
        <v>0.99958584988210764</v>
      </c>
      <c r="CS11" s="4">
        <v>1.0544893576349927</v>
      </c>
      <c r="CT11" s="4">
        <v>1.0469695823032219</v>
      </c>
      <c r="CU11" s="4">
        <v>1.0383113233376662</v>
      </c>
      <c r="CV11" s="4">
        <v>1.0237687771489756</v>
      </c>
    </row>
    <row r="12" spans="1:100" x14ac:dyDescent="0.3">
      <c r="A12" s="1">
        <v>2</v>
      </c>
      <c r="B12" s="1">
        <v>2</v>
      </c>
      <c r="C12" s="1" t="s">
        <v>10</v>
      </c>
      <c r="D12" s="4">
        <v>2.0239955202446493</v>
      </c>
      <c r="E12" s="4">
        <v>2.0219207950716407</v>
      </c>
      <c r="F12" s="4">
        <v>2.0235116658987664</v>
      </c>
      <c r="G12" s="4">
        <v>2.0207711317267836</v>
      </c>
      <c r="H12" s="4">
        <v>2.019973558650543</v>
      </c>
      <c r="I12" s="4">
        <v>2.0022916857127959</v>
      </c>
      <c r="J12" s="4">
        <v>1.974893153203771</v>
      </c>
      <c r="K12" s="4">
        <v>1.9633717757727815</v>
      </c>
      <c r="L12" s="4">
        <v>1.9534249849477776</v>
      </c>
      <c r="M12" s="4">
        <v>1.9507852657967142</v>
      </c>
      <c r="N12" s="4">
        <v>1.9431039356186952</v>
      </c>
      <c r="O12" s="4">
        <v>1.9640205951590599</v>
      </c>
      <c r="P12" s="4">
        <v>1.9680038288578303</v>
      </c>
      <c r="Q12" s="4">
        <v>1.9734768279161339</v>
      </c>
      <c r="R12" s="4">
        <v>1.9597628981356277</v>
      </c>
      <c r="S12" s="4">
        <v>1.9517174970855991</v>
      </c>
      <c r="T12" s="4">
        <v>1.9471147489828662</v>
      </c>
      <c r="U12" s="4">
        <v>1.9233575010459625</v>
      </c>
      <c r="V12" s="4">
        <v>1.9106331590381258</v>
      </c>
      <c r="W12" s="4">
        <v>1.8861849086956846</v>
      </c>
      <c r="X12" s="4">
        <v>1.8892010963301442</v>
      </c>
      <c r="Y12" s="4">
        <v>1.891633361974008</v>
      </c>
      <c r="Z12" s="4">
        <v>1.8872008507299014</v>
      </c>
      <c r="AA12" s="4">
        <v>1.8650197261090125</v>
      </c>
      <c r="AB12" s="4">
        <v>1.8590813798171815</v>
      </c>
      <c r="AC12" s="4">
        <v>1.8404970436701129</v>
      </c>
      <c r="AD12" s="4">
        <v>1.8386413840818818</v>
      </c>
      <c r="AE12" s="4">
        <v>1.8393313429150799</v>
      </c>
      <c r="AF12" s="4">
        <v>1.8364090769800581</v>
      </c>
      <c r="AG12" s="4">
        <v>1.8423403059141303</v>
      </c>
      <c r="AH12" s="4">
        <v>1.8568250394190016</v>
      </c>
      <c r="AI12" s="4">
        <v>1.8737739777339137</v>
      </c>
      <c r="AJ12" s="4">
        <v>1.8832210154099576</v>
      </c>
      <c r="AK12" s="4">
        <v>1.8812628906900206</v>
      </c>
      <c r="AL12" s="4">
        <v>1.888675615436386</v>
      </c>
      <c r="AM12" s="4">
        <v>1.8917862162780055</v>
      </c>
      <c r="AN12" s="4">
        <v>1.8844601488267005</v>
      </c>
      <c r="AO12" s="4">
        <v>1.8906030516043979</v>
      </c>
      <c r="AP12" s="4">
        <v>1.8829249199044433</v>
      </c>
      <c r="AQ12" s="4">
        <v>1.8733520523929803</v>
      </c>
      <c r="AR12" s="4">
        <v>1.8744001119162936</v>
      </c>
      <c r="AS12" s="4">
        <v>1.8749958147289449</v>
      </c>
      <c r="AT12" s="4">
        <v>1.8724102049573021</v>
      </c>
      <c r="AU12" s="4">
        <v>1.8675386933687608</v>
      </c>
      <c r="AV12" s="4">
        <v>1.8522037700920968</v>
      </c>
      <c r="AW12" s="4">
        <v>1.859068588816724</v>
      </c>
      <c r="AX12" s="4">
        <v>1.8592190100897878</v>
      </c>
      <c r="AY12" s="4">
        <v>1.8687611772172115</v>
      </c>
      <c r="AZ12" s="4">
        <v>1.8880618264560118</v>
      </c>
      <c r="BA12" s="4">
        <v>1.8855509277706823</v>
      </c>
      <c r="BB12" s="4">
        <v>1.8926615535851221</v>
      </c>
      <c r="BC12" s="4">
        <v>1.8931613396695766</v>
      </c>
      <c r="BD12" s="4">
        <v>1.9004769282105167</v>
      </c>
      <c r="BE12" s="4">
        <v>1.9122342726823349</v>
      </c>
      <c r="BF12" s="4">
        <v>1.923403821311569</v>
      </c>
      <c r="BG12" s="4">
        <v>1.937499577378728</v>
      </c>
      <c r="BH12" s="4">
        <v>1.9547636958519798</v>
      </c>
      <c r="BI12" s="4">
        <v>1.9623383442740949</v>
      </c>
      <c r="BJ12" s="4">
        <v>1.9785610411021233</v>
      </c>
      <c r="BK12" s="4">
        <v>1.9828543222531365</v>
      </c>
      <c r="BL12" s="4">
        <v>1.9745368073425942</v>
      </c>
      <c r="BM12" s="4">
        <v>1.9933239736779635</v>
      </c>
      <c r="BN12" s="4">
        <v>2.0080620795105397</v>
      </c>
      <c r="BO12" s="4">
        <v>2.0474412901965739</v>
      </c>
      <c r="BP12" s="4">
        <v>2.0624573985556078</v>
      </c>
      <c r="BQ12" s="4">
        <v>2.0815657592837202</v>
      </c>
      <c r="BR12" s="4">
        <v>2.089139441845095</v>
      </c>
      <c r="BS12" s="4">
        <v>2.1002154287832218</v>
      </c>
      <c r="BT12" s="4">
        <v>2.1145160359555057</v>
      </c>
      <c r="BU12" s="4">
        <v>2.1234344779030705</v>
      </c>
      <c r="BV12" s="4">
        <v>2.1192927816074745</v>
      </c>
      <c r="BW12" s="4">
        <v>2.1264224169938508</v>
      </c>
      <c r="BX12" s="4">
        <v>2.1243441403393657</v>
      </c>
      <c r="BY12" s="4">
        <v>2.1229485391862726</v>
      </c>
      <c r="BZ12" s="4">
        <v>2.114381792806511</v>
      </c>
      <c r="CA12" s="4">
        <v>2.083968150942765</v>
      </c>
      <c r="CB12" s="4">
        <v>2.0673719847374716</v>
      </c>
      <c r="CC12" s="4">
        <v>2.0513651473032728</v>
      </c>
      <c r="CD12" s="4">
        <v>2.0359353001998293</v>
      </c>
      <c r="CE12" s="4">
        <v>2.0341929454042185</v>
      </c>
      <c r="CF12" s="4">
        <v>2.0281240699703029</v>
      </c>
      <c r="CG12" s="4">
        <v>2.0390084969158151</v>
      </c>
      <c r="CH12" s="4">
        <v>2.0513157083496649</v>
      </c>
      <c r="CI12" s="4">
        <v>2.0553405911806744</v>
      </c>
      <c r="CJ12" s="4">
        <v>2.072003475909856</v>
      </c>
      <c r="CK12" s="4">
        <v>2.1096849778361704</v>
      </c>
      <c r="CL12" s="4">
        <v>2.1335886446517991</v>
      </c>
      <c r="CM12" s="4">
        <v>2.1822078834680072</v>
      </c>
      <c r="CN12" s="4">
        <v>2.2180439953582924</v>
      </c>
      <c r="CO12" s="4">
        <v>2.2296483045667723</v>
      </c>
      <c r="CP12" s="4">
        <v>2.2480080264716267</v>
      </c>
      <c r="CQ12" s="4">
        <v>2.2610638537628294</v>
      </c>
      <c r="CR12" s="4">
        <v>2.2784539226238247</v>
      </c>
      <c r="CS12" s="4">
        <v>2.2835566640597564</v>
      </c>
      <c r="CT12" s="4">
        <v>2.2897807582927787</v>
      </c>
      <c r="CU12" s="4">
        <v>2.2871950113653132</v>
      </c>
      <c r="CV12" s="4">
        <v>2.2933026764960585</v>
      </c>
    </row>
    <row r="13" spans="1:100" x14ac:dyDescent="0.3">
      <c r="A13" s="1">
        <v>2</v>
      </c>
      <c r="B13" s="1">
        <v>4</v>
      </c>
      <c r="C13" s="1" t="s">
        <v>11</v>
      </c>
      <c r="D13" s="4">
        <v>1.8081699974750116</v>
      </c>
      <c r="E13" s="4">
        <v>1.8204474312333474</v>
      </c>
      <c r="F13" s="4">
        <v>1.8482164850350222</v>
      </c>
      <c r="G13" s="4">
        <v>1.8639306586477766</v>
      </c>
      <c r="H13" s="4">
        <v>1.8867061392575706</v>
      </c>
      <c r="I13" s="4">
        <v>1.9333533845169542</v>
      </c>
      <c r="J13" s="4">
        <v>1.9591825354728931</v>
      </c>
      <c r="K13" s="4">
        <v>1.9874627579310986</v>
      </c>
      <c r="L13" s="4">
        <v>1.9919656766996425</v>
      </c>
      <c r="M13" s="4">
        <v>1.9806067257794282</v>
      </c>
      <c r="N13" s="4">
        <v>1.9805634465392037</v>
      </c>
      <c r="O13" s="4">
        <v>1.9962079466351559</v>
      </c>
      <c r="P13" s="4">
        <v>2.0814765891220506</v>
      </c>
      <c r="Q13" s="4">
        <v>2.1102121036348658</v>
      </c>
      <c r="R13" s="4">
        <v>2.1095888597438468</v>
      </c>
      <c r="S13" s="4">
        <v>2.1182717938156777</v>
      </c>
      <c r="T13" s="4">
        <v>2.1224960044272474</v>
      </c>
      <c r="U13" s="4">
        <v>2.1061524943589891</v>
      </c>
      <c r="V13" s="4">
        <v>2.1330618647161237</v>
      </c>
      <c r="W13" s="4">
        <v>2.1152698420235914</v>
      </c>
      <c r="X13" s="4">
        <v>2.1126056659898169</v>
      </c>
      <c r="Y13" s="4">
        <v>2.1202476209673793</v>
      </c>
      <c r="Z13" s="4">
        <v>2.1342661851612061</v>
      </c>
      <c r="AA13" s="4">
        <v>2.1210525640337252</v>
      </c>
      <c r="AB13" s="4">
        <v>2.1000024976956895</v>
      </c>
      <c r="AC13" s="4">
        <v>2.0634413852847082</v>
      </c>
      <c r="AD13" s="4">
        <v>2.0283040273517408</v>
      </c>
      <c r="AE13" s="4">
        <v>1.9832885893715391</v>
      </c>
      <c r="AF13" s="4">
        <v>1.9432606426791006</v>
      </c>
      <c r="AG13" s="4">
        <v>1.9027029094205377</v>
      </c>
      <c r="AH13" s="4">
        <v>1.8376355962081883</v>
      </c>
      <c r="AI13" s="4">
        <v>1.8130394570271708</v>
      </c>
      <c r="AJ13" s="4">
        <v>1.7804883518806824</v>
      </c>
      <c r="AK13" s="4">
        <v>1.7505863828291741</v>
      </c>
      <c r="AL13" s="4">
        <v>1.7114117067852561</v>
      </c>
      <c r="AM13" s="4">
        <v>1.6943846675237395</v>
      </c>
      <c r="AN13" s="4">
        <v>1.6793075309129712</v>
      </c>
      <c r="AO13" s="4">
        <v>1.6759878543684616</v>
      </c>
      <c r="AP13" s="4">
        <v>1.6766446195566425</v>
      </c>
      <c r="AQ13" s="4">
        <v>1.6783695863381327</v>
      </c>
      <c r="AR13" s="4">
        <v>1.6774455499473107</v>
      </c>
      <c r="AS13" s="4">
        <v>1.6790248882340861</v>
      </c>
      <c r="AT13" s="4">
        <v>1.6748509418283795</v>
      </c>
      <c r="AU13" s="4">
        <v>1.6784887627614251</v>
      </c>
      <c r="AV13" s="4">
        <v>1.6943688490047872</v>
      </c>
      <c r="AW13" s="4">
        <v>1.7181195116903061</v>
      </c>
      <c r="AX13" s="4">
        <v>1.7243463792997868</v>
      </c>
      <c r="AY13" s="4">
        <v>1.7418429990899611</v>
      </c>
      <c r="AZ13" s="4">
        <v>1.7673315384028481</v>
      </c>
      <c r="BA13" s="4">
        <v>1.758335513058279</v>
      </c>
      <c r="BB13" s="4">
        <v>1.7474863648131531</v>
      </c>
      <c r="BC13" s="4">
        <v>1.7435752895785042</v>
      </c>
      <c r="BD13" s="4">
        <v>1.7286670995275846</v>
      </c>
      <c r="BE13" s="4">
        <v>1.7298046806765437</v>
      </c>
      <c r="BF13" s="4">
        <v>1.7277038204908657</v>
      </c>
      <c r="BG13" s="4">
        <v>1.7218969563407887</v>
      </c>
      <c r="BH13" s="4">
        <v>1.7147629162538987</v>
      </c>
      <c r="BI13" s="4">
        <v>1.6989186705563633</v>
      </c>
      <c r="BJ13" s="4">
        <v>1.6965663555432275</v>
      </c>
      <c r="BK13" s="4">
        <v>1.6767743961449724</v>
      </c>
      <c r="BL13" s="4">
        <v>1.6449884326936064</v>
      </c>
      <c r="BM13" s="4">
        <v>1.6522466590681215</v>
      </c>
      <c r="BN13" s="4">
        <v>1.6532346820796473</v>
      </c>
      <c r="BO13" s="4">
        <v>1.6607370038293701</v>
      </c>
      <c r="BP13" s="4">
        <v>1.6830002500239325</v>
      </c>
      <c r="BQ13" s="4">
        <v>1.6880123955975501</v>
      </c>
      <c r="BR13" s="4">
        <v>1.6966698618844118</v>
      </c>
      <c r="BS13" s="4">
        <v>1.6973432158061599</v>
      </c>
      <c r="BT13" s="4">
        <v>1.681265835965243</v>
      </c>
      <c r="BU13" s="4">
        <v>1.6747316403742922</v>
      </c>
      <c r="BV13" s="4">
        <v>1.6674833284032347</v>
      </c>
      <c r="BW13" s="4">
        <v>1.6579205810975686</v>
      </c>
      <c r="BX13" s="4">
        <v>1.6513973886263651</v>
      </c>
      <c r="BY13" s="4">
        <v>1.6387104144273938</v>
      </c>
      <c r="BZ13" s="4">
        <v>1.633239382998988</v>
      </c>
      <c r="CA13" s="4">
        <v>1.6083816451008008</v>
      </c>
      <c r="CB13" s="4">
        <v>1.587886756805488</v>
      </c>
      <c r="CC13" s="4">
        <v>1.5652515849327149</v>
      </c>
      <c r="CD13" s="4">
        <v>1.5463679122472911</v>
      </c>
      <c r="CE13" s="4">
        <v>1.5300593284369979</v>
      </c>
      <c r="CF13" s="4">
        <v>1.525153745638073</v>
      </c>
      <c r="CG13" s="4">
        <v>1.5115324878405805</v>
      </c>
      <c r="CH13" s="4">
        <v>1.4973555425320382</v>
      </c>
      <c r="CI13" s="4">
        <v>1.4848744691642517</v>
      </c>
      <c r="CJ13" s="4">
        <v>1.4890178981078812</v>
      </c>
      <c r="CK13" s="4">
        <v>1.4838760880471364</v>
      </c>
      <c r="CL13" s="4">
        <v>1.490226731256747</v>
      </c>
      <c r="CM13" s="4">
        <v>1.5092403035343989</v>
      </c>
      <c r="CN13" s="4">
        <v>1.5246526384507992</v>
      </c>
      <c r="CO13" s="4">
        <v>1.5407963183802835</v>
      </c>
      <c r="CP13" s="4">
        <v>1.5525528159634763</v>
      </c>
      <c r="CQ13" s="4">
        <v>1.5658794943143963</v>
      </c>
      <c r="CR13" s="4">
        <v>1.5781405478643837</v>
      </c>
      <c r="CS13" s="4">
        <v>1.584241970525136</v>
      </c>
      <c r="CT13" s="4">
        <v>1.5868591036354456</v>
      </c>
      <c r="CU13" s="4">
        <v>1.5973483577147365</v>
      </c>
      <c r="CV13" s="4">
        <v>1.5815672367589388</v>
      </c>
    </row>
    <row r="14" spans="1:100" x14ac:dyDescent="0.3">
      <c r="A14" s="1">
        <v>2</v>
      </c>
      <c r="B14" s="1">
        <v>1</v>
      </c>
      <c r="C14" s="1" t="s">
        <v>12</v>
      </c>
      <c r="D14" s="4">
        <v>1.5212923542798011</v>
      </c>
      <c r="E14" s="4">
        <v>1.5214062606470524</v>
      </c>
      <c r="F14" s="4">
        <v>1.5228996361374683</v>
      </c>
      <c r="G14" s="4">
        <v>1.5274857880516144</v>
      </c>
      <c r="H14" s="4">
        <v>1.5405368087390974</v>
      </c>
      <c r="I14" s="4">
        <v>1.5452419199927885</v>
      </c>
      <c r="J14" s="4">
        <v>1.5514584563479832</v>
      </c>
      <c r="K14" s="4">
        <v>1.5616221869429272</v>
      </c>
      <c r="L14" s="4">
        <v>1.5615281781308297</v>
      </c>
      <c r="M14" s="4">
        <v>1.5649440267555512</v>
      </c>
      <c r="N14" s="4">
        <v>1.5630942793310527</v>
      </c>
      <c r="O14" s="4">
        <v>1.5755222053347826</v>
      </c>
      <c r="P14" s="4">
        <v>1.5895811220465577</v>
      </c>
      <c r="Q14" s="4">
        <v>1.5994022740091911</v>
      </c>
      <c r="R14" s="4">
        <v>1.6100724132728474</v>
      </c>
      <c r="S14" s="4">
        <v>1.6182583844858618</v>
      </c>
      <c r="T14" s="4">
        <v>1.6171204773127532</v>
      </c>
      <c r="U14" s="4">
        <v>1.6078239758995194</v>
      </c>
      <c r="V14" s="4">
        <v>1.5951144614910022</v>
      </c>
      <c r="W14" s="4">
        <v>1.5778666440738294</v>
      </c>
      <c r="X14" s="4">
        <v>1.565849221475776</v>
      </c>
      <c r="Y14" s="4">
        <v>1.5521087792344588</v>
      </c>
      <c r="Z14" s="4">
        <v>1.5333170074276556</v>
      </c>
      <c r="AA14" s="4">
        <v>1.5005944262666602</v>
      </c>
      <c r="AB14" s="4">
        <v>1.4712318717172803</v>
      </c>
      <c r="AC14" s="4">
        <v>1.4395598559255567</v>
      </c>
      <c r="AD14" s="4">
        <v>1.3983016317648409</v>
      </c>
      <c r="AE14" s="4">
        <v>1.361171345378432</v>
      </c>
      <c r="AF14" s="4">
        <v>1.3276481741084747</v>
      </c>
      <c r="AG14" s="4">
        <v>1.3073380693130952</v>
      </c>
      <c r="AH14" s="4">
        <v>1.2821212972716487</v>
      </c>
      <c r="AI14" s="4">
        <v>1.2692947113823745</v>
      </c>
      <c r="AJ14" s="4">
        <v>1.2540144570089917</v>
      </c>
      <c r="AK14" s="4">
        <v>1.2430515098457005</v>
      </c>
      <c r="AL14" s="4">
        <v>1.2401585348514348</v>
      </c>
      <c r="AM14" s="4">
        <v>1.2432966086843944</v>
      </c>
      <c r="AN14" s="4">
        <v>1.2423680968214292</v>
      </c>
      <c r="AO14" s="4">
        <v>1.2500437898570285</v>
      </c>
      <c r="AP14" s="4">
        <v>1.2553153188323678</v>
      </c>
      <c r="AQ14" s="4">
        <v>1.2665610742929345</v>
      </c>
      <c r="AR14" s="4">
        <v>1.2799482875447834</v>
      </c>
      <c r="AS14" s="4">
        <v>1.2956580107933153</v>
      </c>
      <c r="AT14" s="4">
        <v>1.3132920588435923</v>
      </c>
      <c r="AU14" s="4">
        <v>1.3193197441089641</v>
      </c>
      <c r="AV14" s="4">
        <v>1.3253630515240535</v>
      </c>
      <c r="AW14" s="4">
        <v>1.3360015505019129</v>
      </c>
      <c r="AX14" s="4">
        <v>1.3457479036247439</v>
      </c>
      <c r="AY14" s="4">
        <v>1.3578014290582081</v>
      </c>
      <c r="AZ14" s="4">
        <v>1.3720979226888725</v>
      </c>
      <c r="BA14" s="4">
        <v>1.391205532083432</v>
      </c>
      <c r="BB14" s="4">
        <v>1.3402328982926635</v>
      </c>
      <c r="BC14" s="4">
        <v>1.3209415839067167</v>
      </c>
      <c r="BD14" s="4">
        <v>1.3017602037217837</v>
      </c>
      <c r="BE14" s="4">
        <v>1.2761530397872967</v>
      </c>
      <c r="BF14" s="4">
        <v>1.2544478584959688</v>
      </c>
      <c r="BG14" s="4">
        <v>1.2335900383025324</v>
      </c>
      <c r="BH14" s="4">
        <v>1.2170773379505557</v>
      </c>
      <c r="BI14" s="4">
        <v>1.195076980631699</v>
      </c>
      <c r="BJ14" s="4">
        <v>1.1702623735860236</v>
      </c>
      <c r="BK14" s="4">
        <v>1.1403977093340074</v>
      </c>
      <c r="BL14" s="4">
        <v>1.1083984515393854</v>
      </c>
      <c r="BM14" s="4">
        <v>1.0692867726804434</v>
      </c>
      <c r="BN14" s="4">
        <v>1.1150353038945104</v>
      </c>
      <c r="BO14" s="4">
        <v>1.1199078463828178</v>
      </c>
      <c r="BP14" s="4">
        <v>1.1226433022700912</v>
      </c>
      <c r="BQ14" s="4">
        <v>1.1289308023814291</v>
      </c>
      <c r="BR14" s="4">
        <v>1.1325674881717707</v>
      </c>
      <c r="BS14" s="4">
        <v>1.1336900386706086</v>
      </c>
      <c r="BT14" s="4">
        <v>1.1306124527441868</v>
      </c>
      <c r="BU14" s="4">
        <v>1.1291767742869232</v>
      </c>
      <c r="BV14" s="4">
        <v>1.1314971004704171</v>
      </c>
      <c r="BW14" s="4">
        <v>1.134142499418721</v>
      </c>
      <c r="BX14" s="4">
        <v>1.1341928402097128</v>
      </c>
      <c r="BY14" s="4">
        <v>1.138144326198802</v>
      </c>
      <c r="BZ14" s="4">
        <v>1.1312452051423303</v>
      </c>
      <c r="CA14" s="4">
        <v>1.1272324445846975</v>
      </c>
      <c r="CB14" s="4">
        <v>1.125733841034172</v>
      </c>
      <c r="CC14" s="4">
        <v>1.1272062796987941</v>
      </c>
      <c r="CD14" s="4">
        <v>1.1296079794583394</v>
      </c>
      <c r="CE14" s="4">
        <v>1.1359810558542713</v>
      </c>
      <c r="CF14" s="4">
        <v>1.1405788020263452</v>
      </c>
      <c r="CG14" s="4">
        <v>1.1351274300329637</v>
      </c>
      <c r="CH14" s="4">
        <v>1.137041752816244</v>
      </c>
      <c r="CI14" s="4">
        <v>1.143098661973079</v>
      </c>
      <c r="CJ14" s="4">
        <v>1.1548344850310133</v>
      </c>
      <c r="CK14" s="4">
        <v>1.1714483014781938</v>
      </c>
      <c r="CL14" s="4">
        <v>1.1935007918449012</v>
      </c>
      <c r="CM14" s="4">
        <v>1.2101290430613474</v>
      </c>
      <c r="CN14" s="4">
        <v>1.2235518508621419</v>
      </c>
      <c r="CO14" s="4">
        <v>1.2358409667601071</v>
      </c>
      <c r="CP14" s="4">
        <v>1.2468085868326548</v>
      </c>
      <c r="CQ14" s="4">
        <v>1.2586209731275457</v>
      </c>
      <c r="CR14" s="4">
        <v>1.2684467083490079</v>
      </c>
      <c r="CS14" s="4">
        <v>1.2849464440418983</v>
      </c>
      <c r="CT14" s="4">
        <v>1.2851984221754222</v>
      </c>
      <c r="CU14" s="4">
        <v>1.281875270161875</v>
      </c>
      <c r="CV14" s="4">
        <v>1.2779855137169818</v>
      </c>
    </row>
    <row r="15" spans="1:100" x14ac:dyDescent="0.3">
      <c r="A15" s="1">
        <v>2</v>
      </c>
      <c r="B15" s="1">
        <v>3</v>
      </c>
      <c r="C15" s="1" t="s">
        <v>13</v>
      </c>
      <c r="D15" s="4">
        <v>1.2834529138963686</v>
      </c>
      <c r="E15" s="4">
        <v>1.2921611410735179</v>
      </c>
      <c r="F15" s="4">
        <v>1.305086182006663</v>
      </c>
      <c r="G15" s="4">
        <v>1.3183715834977048</v>
      </c>
      <c r="H15" s="4">
        <v>1.3428917777886973</v>
      </c>
      <c r="I15" s="4">
        <v>1.3619503033311586</v>
      </c>
      <c r="J15" s="4">
        <v>1.3786978007832607</v>
      </c>
      <c r="K15" s="4">
        <v>1.3909371179270607</v>
      </c>
      <c r="L15" s="4">
        <v>1.4271526873270766</v>
      </c>
      <c r="M15" s="4">
        <v>1.4364930935933167</v>
      </c>
      <c r="N15" s="4">
        <v>1.4402435760545516</v>
      </c>
      <c r="O15" s="4">
        <v>1.4524929934161215</v>
      </c>
      <c r="P15" s="4">
        <v>1.4687764689414231</v>
      </c>
      <c r="Q15" s="4">
        <v>1.4620237423696223</v>
      </c>
      <c r="R15" s="4">
        <v>1.4586613161441684</v>
      </c>
      <c r="S15" s="4">
        <v>1.4661130667519753</v>
      </c>
      <c r="T15" s="4">
        <v>1.4647399089802358</v>
      </c>
      <c r="U15" s="4">
        <v>1.4651936334594622</v>
      </c>
      <c r="V15" s="4">
        <v>1.4530000595206731</v>
      </c>
      <c r="W15" s="4">
        <v>1.449546746058791</v>
      </c>
      <c r="X15" s="4">
        <v>1.4056490706905349</v>
      </c>
      <c r="Y15" s="4">
        <v>1.3909078421429368</v>
      </c>
      <c r="Z15" s="4">
        <v>1.3770393767131512</v>
      </c>
      <c r="AA15" s="4">
        <v>1.3533945932543814</v>
      </c>
      <c r="AB15" s="4">
        <v>1.332933261920642</v>
      </c>
      <c r="AC15" s="4">
        <v>1.3122741904152493</v>
      </c>
      <c r="AD15" s="4">
        <v>1.2824264011571453</v>
      </c>
      <c r="AE15" s="4">
        <v>1.2556781422476766</v>
      </c>
      <c r="AF15" s="4">
        <v>1.2307344421647985</v>
      </c>
      <c r="AG15" s="4">
        <v>1.211822134118659</v>
      </c>
      <c r="AH15" s="4">
        <v>1.1965429772253815</v>
      </c>
      <c r="AI15" s="4">
        <v>1.1772693853616074</v>
      </c>
      <c r="AJ15" s="4">
        <v>1.1791334050679121</v>
      </c>
      <c r="AK15" s="4">
        <v>1.1645231571488919</v>
      </c>
      <c r="AL15" s="4">
        <v>1.1576011206368686</v>
      </c>
      <c r="AM15" s="4">
        <v>1.1616349725365567</v>
      </c>
      <c r="AN15" s="4">
        <v>1.1646103993875192</v>
      </c>
      <c r="AO15" s="4">
        <v>1.1734124173750111</v>
      </c>
      <c r="AP15" s="4">
        <v>1.1843383487105716</v>
      </c>
      <c r="AQ15" s="4">
        <v>1.19782990762292</v>
      </c>
      <c r="AR15" s="4">
        <v>1.217236539550695</v>
      </c>
      <c r="AS15" s="4">
        <v>1.2374824185521804</v>
      </c>
      <c r="AT15" s="4">
        <v>1.2600196072975935</v>
      </c>
      <c r="AU15" s="4">
        <v>1.2815745663025422</v>
      </c>
      <c r="AV15" s="4">
        <v>1.3023061398378812</v>
      </c>
      <c r="AW15" s="4">
        <v>1.3465535197215535</v>
      </c>
      <c r="AX15" s="4">
        <v>1.3775202377460671</v>
      </c>
      <c r="AY15" s="4">
        <v>1.3908924884495033</v>
      </c>
      <c r="AZ15" s="4">
        <v>1.4220562251268352</v>
      </c>
      <c r="BA15" s="4">
        <v>1.4216050075669986</v>
      </c>
      <c r="BB15" s="4">
        <v>1.424459550468782</v>
      </c>
      <c r="BC15" s="4">
        <v>1.4283353026192429</v>
      </c>
      <c r="BD15" s="4">
        <v>1.4309352254269405</v>
      </c>
      <c r="BE15" s="4">
        <v>1.4417440935112791</v>
      </c>
      <c r="BF15" s="4">
        <v>1.4414002007172251</v>
      </c>
      <c r="BG15" s="4">
        <v>1.4461657831305663</v>
      </c>
      <c r="BH15" s="4">
        <v>1.4556836965195656</v>
      </c>
      <c r="BI15" s="4">
        <v>1.4485531883104168</v>
      </c>
      <c r="BJ15" s="4">
        <v>1.4590421906964397</v>
      </c>
      <c r="BK15" s="4">
        <v>1.4786318603159225</v>
      </c>
      <c r="BL15" s="4">
        <v>1.4879638223947973</v>
      </c>
      <c r="BM15" s="4">
        <v>1.5295336078696506</v>
      </c>
      <c r="BN15" s="4">
        <v>1.5628358735883492</v>
      </c>
      <c r="BO15" s="4">
        <v>1.589023434820459</v>
      </c>
      <c r="BP15" s="4">
        <v>1.6221829695656609</v>
      </c>
      <c r="BQ15" s="4">
        <v>1.6398394790526551</v>
      </c>
      <c r="BR15" s="4">
        <v>1.6616298801834986</v>
      </c>
      <c r="BS15" s="4">
        <v>1.6917389971087673</v>
      </c>
      <c r="BT15" s="4">
        <v>1.7162199841619694</v>
      </c>
      <c r="BU15" s="4">
        <v>1.7437804270226436</v>
      </c>
      <c r="BV15" s="4">
        <v>1.7728224598211981</v>
      </c>
      <c r="BW15" s="4">
        <v>1.7881066686477407</v>
      </c>
      <c r="BX15" s="4">
        <v>1.7416863737399892</v>
      </c>
      <c r="BY15" s="4">
        <v>1.7469850594234475</v>
      </c>
      <c r="BZ15" s="4">
        <v>1.7494991918060894</v>
      </c>
      <c r="CA15" s="4">
        <v>1.7574642235976723</v>
      </c>
      <c r="CB15" s="4">
        <v>1.7608948955809205</v>
      </c>
      <c r="CC15" s="4">
        <v>1.7595464581427442</v>
      </c>
      <c r="CD15" s="4">
        <v>1.7644532837757698</v>
      </c>
      <c r="CE15" s="4">
        <v>1.7684784311074599</v>
      </c>
      <c r="CF15" s="4">
        <v>1.7684263507824123</v>
      </c>
      <c r="CG15" s="4">
        <v>1.7683824824469552</v>
      </c>
      <c r="CH15" s="4">
        <v>1.7704474803040624</v>
      </c>
      <c r="CI15" s="4">
        <v>1.7764944751429299</v>
      </c>
      <c r="CJ15" s="4">
        <v>1.8458015427456436</v>
      </c>
      <c r="CK15" s="4">
        <v>1.8737106714808593</v>
      </c>
      <c r="CL15" s="4">
        <v>1.8974975069487594</v>
      </c>
      <c r="CM15" s="4">
        <v>1.9273183044475624</v>
      </c>
      <c r="CN15" s="4">
        <v>1.9541822809850415</v>
      </c>
      <c r="CO15" s="4">
        <v>1.9913671928965604</v>
      </c>
      <c r="CP15" s="4">
        <v>2.0285327599439733</v>
      </c>
      <c r="CQ15" s="4">
        <v>2.0387052042762415</v>
      </c>
      <c r="CR15" s="4">
        <v>2.0523524101028445</v>
      </c>
      <c r="CS15" s="4">
        <v>2.0522738022602161</v>
      </c>
      <c r="CT15" s="4">
        <v>2.0490616272348547</v>
      </c>
      <c r="CU15" s="4">
        <v>2.0448281934302326</v>
      </c>
      <c r="CV15" s="4">
        <v>2.0238250962474766</v>
      </c>
    </row>
    <row r="16" spans="1:100" x14ac:dyDescent="0.3">
      <c r="C16" s="1" t="s">
        <v>14</v>
      </c>
      <c r="D16" s="4">
        <v>1.6942197006030411</v>
      </c>
      <c r="E16" s="4">
        <v>1.7027420610947994</v>
      </c>
      <c r="F16" s="4">
        <v>1.7174597706878374</v>
      </c>
      <c r="G16" s="4">
        <v>1.7304615104963257</v>
      </c>
      <c r="H16" s="4">
        <v>1.7497352438465601</v>
      </c>
      <c r="I16" s="4">
        <v>1.769985794307612</v>
      </c>
      <c r="J16" s="4">
        <v>1.7814374385425811</v>
      </c>
      <c r="K16" s="4">
        <v>1.7958359678158053</v>
      </c>
      <c r="L16" s="4">
        <v>1.8030809426132788</v>
      </c>
      <c r="M16" s="4">
        <v>1.8038735084025852</v>
      </c>
      <c r="N16" s="4">
        <v>1.8046762819794979</v>
      </c>
      <c r="O16" s="4">
        <v>1.8187513100089041</v>
      </c>
      <c r="P16" s="4">
        <v>1.8482552437410382</v>
      </c>
      <c r="Q16" s="4">
        <v>1.8597799613731643</v>
      </c>
      <c r="R16" s="4">
        <v>1.863150088672771</v>
      </c>
      <c r="S16" s="4">
        <v>1.871132976818431</v>
      </c>
      <c r="T16" s="4">
        <v>1.8718236906995249</v>
      </c>
      <c r="U16" s="4">
        <v>1.8610222912837486</v>
      </c>
      <c r="V16" s="4">
        <v>1.8563486342148665</v>
      </c>
      <c r="W16" s="4">
        <v>1.8408224350115996</v>
      </c>
      <c r="X16" s="4">
        <v>1.8285206675914205</v>
      </c>
      <c r="Y16" s="4">
        <v>1.8224118885012834</v>
      </c>
      <c r="Z16" s="4">
        <v>1.8146873394801848</v>
      </c>
      <c r="AA16" s="4">
        <v>1.7908359439367527</v>
      </c>
      <c r="AB16" s="4">
        <v>1.7681764903200508</v>
      </c>
      <c r="AC16" s="4">
        <v>1.7404224239243333</v>
      </c>
      <c r="AD16" s="4">
        <v>1.7082675764830104</v>
      </c>
      <c r="AE16" s="4">
        <v>1.6762031053206801</v>
      </c>
      <c r="AF16" s="4">
        <v>1.6485133170073873</v>
      </c>
      <c r="AG16" s="4">
        <v>1.6280867466065458</v>
      </c>
      <c r="AH16" s="4">
        <v>1.6034346388326748</v>
      </c>
      <c r="AI16" s="4">
        <v>1.5922914397351717</v>
      </c>
      <c r="AJ16" s="4">
        <v>1.5810544589404962</v>
      </c>
      <c r="AK16" s="4">
        <v>1.5668931102020536</v>
      </c>
      <c r="AL16" s="4">
        <v>1.5552991390085142</v>
      </c>
      <c r="AM16" s="4">
        <v>1.5537485463031555</v>
      </c>
      <c r="AN16" s="4">
        <v>1.5501954191295957</v>
      </c>
      <c r="AO16" s="4">
        <v>1.5538827530213906</v>
      </c>
      <c r="AP16" s="4">
        <v>1.553375740827543</v>
      </c>
      <c r="AQ16" s="4">
        <v>1.5595965615362699</v>
      </c>
      <c r="AR16" s="4">
        <v>1.5671098810103767</v>
      </c>
      <c r="AS16" s="4">
        <v>1.5757688560285692</v>
      </c>
      <c r="AT16" s="4">
        <v>1.5843998145758049</v>
      </c>
      <c r="AU16" s="4">
        <v>1.5904768016922213</v>
      </c>
      <c r="AV16" s="4">
        <v>1.5966710134555147</v>
      </c>
      <c r="AW16" s="4">
        <v>1.6139482590456771</v>
      </c>
      <c r="AX16" s="4">
        <v>1.6260162358885974</v>
      </c>
      <c r="AY16" s="4">
        <v>1.6377698363117779</v>
      </c>
      <c r="AZ16" s="4">
        <v>1.6562374779780329</v>
      </c>
      <c r="BA16" s="4">
        <v>1.6627139791947434</v>
      </c>
      <c r="BB16" s="4">
        <v>1.648021980269011</v>
      </c>
      <c r="BC16" s="4">
        <v>1.6434477180531444</v>
      </c>
      <c r="BD16" s="4">
        <v>1.6370020126848395</v>
      </c>
      <c r="BE16" s="4">
        <v>1.6294985056564892</v>
      </c>
      <c r="BF16" s="4">
        <v>1.6261664032654135</v>
      </c>
      <c r="BG16" s="4">
        <v>1.6221828130691376</v>
      </c>
      <c r="BH16" s="4">
        <v>1.6212287967177861</v>
      </c>
      <c r="BI16" s="4">
        <v>1.6127087342456972</v>
      </c>
      <c r="BJ16" s="4">
        <v>1.6083358655789866</v>
      </c>
      <c r="BK16" s="4">
        <v>1.599285456267679</v>
      </c>
      <c r="BL16" s="4">
        <v>1.5826888259427658</v>
      </c>
      <c r="BM16" s="4">
        <v>1.5808402686667353</v>
      </c>
      <c r="BN16" s="4">
        <v>1.6045471686153601</v>
      </c>
      <c r="BO16" s="4">
        <v>1.6166966611997113</v>
      </c>
      <c r="BP16" s="4">
        <v>1.6297440538863635</v>
      </c>
      <c r="BQ16" s="4">
        <v>1.6436698248981072</v>
      </c>
      <c r="BR16" s="4">
        <v>1.6504457929798075</v>
      </c>
      <c r="BS16" s="4">
        <v>1.6570451975098086</v>
      </c>
      <c r="BT16" s="4">
        <v>1.6588339370733551</v>
      </c>
      <c r="BU16" s="4">
        <v>1.6618802010746208</v>
      </c>
      <c r="BV16" s="4">
        <v>1.6674199654208126</v>
      </c>
      <c r="BW16" s="4">
        <v>1.6704041262743257</v>
      </c>
      <c r="BX16" s="4">
        <v>1.6607635252363104</v>
      </c>
      <c r="BY16" s="4">
        <v>1.6587380918538126</v>
      </c>
      <c r="BZ16" s="4">
        <v>1.653377686377393</v>
      </c>
      <c r="CA16" s="4">
        <v>1.6436482042743026</v>
      </c>
      <c r="CB16" s="4">
        <v>1.63677237759004</v>
      </c>
      <c r="CC16" s="4">
        <v>1.6289771984774628</v>
      </c>
      <c r="CD16" s="4">
        <v>1.6239373386193263</v>
      </c>
      <c r="CE16" s="4">
        <v>1.6238086027245309</v>
      </c>
      <c r="CF16" s="4">
        <v>1.6245121299642167</v>
      </c>
      <c r="CG16" s="4">
        <v>1.6223454165997038</v>
      </c>
      <c r="CH16" s="4">
        <v>1.622658806800497</v>
      </c>
      <c r="CI16" s="4">
        <v>1.6254555150506371</v>
      </c>
      <c r="CJ16" s="4">
        <v>1.6489827497775393</v>
      </c>
      <c r="CK16" s="4">
        <v>1.6685189960702567</v>
      </c>
      <c r="CL16" s="4">
        <v>1.6904099274501185</v>
      </c>
      <c r="CM16" s="4">
        <v>1.7178360860604929</v>
      </c>
      <c r="CN16" s="4">
        <v>1.7403599643006387</v>
      </c>
      <c r="CO16" s="4">
        <v>1.7612662471587734</v>
      </c>
      <c r="CP16" s="4">
        <v>1.7815273229189841</v>
      </c>
      <c r="CQ16" s="4">
        <v>1.7955116372520361</v>
      </c>
      <c r="CR16" s="4">
        <v>1.8073505865912414</v>
      </c>
      <c r="CS16" s="4">
        <v>1.8173047622550849</v>
      </c>
      <c r="CT16" s="4">
        <v>1.8194184190454215</v>
      </c>
      <c r="CU16" s="4">
        <v>1.8188860942415315</v>
      </c>
      <c r="CV16" s="4">
        <v>1.8097515218156759</v>
      </c>
    </row>
    <row r="17" spans="1:100" x14ac:dyDescent="0.3">
      <c r="C17" s="1" t="s">
        <v>16</v>
      </c>
      <c r="D17" s="4">
        <v>2.5356852646291759</v>
      </c>
      <c r="E17" s="4">
        <v>2.567943533213207</v>
      </c>
      <c r="F17" s="4">
        <v>2.6105010828181485</v>
      </c>
      <c r="G17" s="4">
        <v>2.6480409509823839</v>
      </c>
      <c r="H17" s="4">
        <v>2.6833174119813079</v>
      </c>
      <c r="I17" s="4">
        <v>2.7242156509468449</v>
      </c>
      <c r="J17" s="4">
        <v>2.7568535788698068</v>
      </c>
      <c r="K17" s="4">
        <v>2.7878540227593263</v>
      </c>
      <c r="L17" s="4">
        <v>2.8114717258259474</v>
      </c>
      <c r="M17" s="4">
        <v>2.8335659066578085</v>
      </c>
      <c r="N17" s="4">
        <v>2.8598021708630612</v>
      </c>
      <c r="O17" s="4">
        <v>2.8763522139901956</v>
      </c>
      <c r="P17" s="4">
        <v>2.9051404509727061</v>
      </c>
      <c r="Q17" s="4">
        <v>2.9322257617149581</v>
      </c>
      <c r="R17" s="4">
        <v>2.9542506341749522</v>
      </c>
      <c r="S17" s="4">
        <v>2.9853025633791153</v>
      </c>
      <c r="T17" s="4">
        <v>2.9972735260767456</v>
      </c>
      <c r="U17" s="4">
        <v>2.9869772877775058</v>
      </c>
      <c r="V17" s="4">
        <v>2.9618459190612056</v>
      </c>
      <c r="W17" s="4">
        <v>2.9528708378544923</v>
      </c>
      <c r="X17" s="4">
        <v>2.9491833164272103</v>
      </c>
      <c r="Y17" s="4">
        <v>2.9486028951437602</v>
      </c>
      <c r="Z17" s="4">
        <v>2.9402599188672185</v>
      </c>
      <c r="AA17" s="4">
        <v>2.9382681357569345</v>
      </c>
      <c r="AB17" s="4">
        <v>2.9294709537558603</v>
      </c>
      <c r="AC17" s="4">
        <v>2.9179270395469312</v>
      </c>
      <c r="AD17" s="4">
        <v>2.8874446242122453</v>
      </c>
      <c r="AE17" s="4">
        <v>2.8608995300753386</v>
      </c>
      <c r="AF17" s="4">
        <v>2.8469755431619523</v>
      </c>
      <c r="AG17" s="4">
        <v>2.8477220967017085</v>
      </c>
      <c r="AH17" s="4">
        <v>2.8598715582689653</v>
      </c>
      <c r="AI17" s="4">
        <v>2.8689557418446459</v>
      </c>
      <c r="AJ17" s="4">
        <v>2.8751568160935541</v>
      </c>
      <c r="AK17" s="4">
        <v>2.8733842103697778</v>
      </c>
      <c r="AL17" s="4">
        <v>2.8717043352790146</v>
      </c>
      <c r="AM17" s="4">
        <v>2.863561442571251</v>
      </c>
      <c r="AN17" s="4">
        <v>2.8513562024860351</v>
      </c>
      <c r="AO17" s="4">
        <v>2.836037620326763</v>
      </c>
      <c r="AP17" s="4">
        <v>2.7958573488891081</v>
      </c>
      <c r="AQ17" s="4">
        <v>2.79279701095273</v>
      </c>
      <c r="AR17" s="4">
        <v>2.7877230000410105</v>
      </c>
      <c r="AS17" s="4">
        <v>2.7733467848920927</v>
      </c>
      <c r="AT17" s="4">
        <v>2.7609860943996605</v>
      </c>
      <c r="AU17" s="4">
        <v>2.7456890524875885</v>
      </c>
      <c r="AV17" s="4">
        <v>2.7200569556473977</v>
      </c>
      <c r="AW17" s="4">
        <v>2.7148891003965128</v>
      </c>
      <c r="AX17" s="4">
        <v>2.7187314574406694</v>
      </c>
      <c r="AY17" s="4">
        <v>2.7088632250743472</v>
      </c>
      <c r="AZ17" s="4">
        <v>2.7056788604666528</v>
      </c>
      <c r="BA17" s="4">
        <v>2.7228246966545773</v>
      </c>
      <c r="BB17" s="4">
        <v>2.7650572460035856</v>
      </c>
      <c r="BC17" s="4">
        <v>2.788066571334741</v>
      </c>
      <c r="BD17" s="4">
        <v>2.8053979522748227</v>
      </c>
      <c r="BE17" s="4">
        <v>2.7808440930147538</v>
      </c>
      <c r="BF17" s="4">
        <v>2.8095466536957838</v>
      </c>
      <c r="BG17" s="4">
        <v>2.8235015987102123</v>
      </c>
      <c r="BH17" s="4">
        <v>2.8387490987845343</v>
      </c>
      <c r="BI17" s="4">
        <v>2.8490344816266782</v>
      </c>
      <c r="BJ17" s="4">
        <v>2.8521234327779283</v>
      </c>
      <c r="BK17" s="4">
        <v>2.8678817294987837</v>
      </c>
      <c r="BL17" s="4">
        <v>2.8814125117186649</v>
      </c>
      <c r="BM17" s="4">
        <v>2.8906906311742122</v>
      </c>
      <c r="BN17" s="4">
        <v>2.8925421738032924</v>
      </c>
      <c r="BO17" s="4">
        <v>2.8800715380524933</v>
      </c>
      <c r="BP17" s="4">
        <v>2.8696030431388926</v>
      </c>
      <c r="BQ17" s="4">
        <v>2.9082287833406864</v>
      </c>
      <c r="BR17" s="4">
        <v>2.8920949260838626</v>
      </c>
      <c r="BS17" s="4">
        <v>2.8875474670067969</v>
      </c>
      <c r="BT17" s="4">
        <v>2.8956805428508914</v>
      </c>
      <c r="BU17" s="4">
        <v>2.8928809403021543</v>
      </c>
      <c r="BV17" s="4">
        <v>2.8996972482588177</v>
      </c>
      <c r="BW17" s="4">
        <v>2.9058534040464092</v>
      </c>
      <c r="BX17" s="4">
        <v>2.9011157104218777</v>
      </c>
      <c r="BY17" s="4">
        <v>2.8856599622506964</v>
      </c>
      <c r="BZ17" s="4">
        <v>2.8666687860309428</v>
      </c>
      <c r="CA17" s="4">
        <v>2.8543048978039693</v>
      </c>
      <c r="CB17" s="4">
        <v>2.8443153488496837</v>
      </c>
      <c r="CC17" s="4">
        <v>2.8368518904230879</v>
      </c>
      <c r="CD17" s="4">
        <v>2.8217354153604548</v>
      </c>
      <c r="CE17" s="4">
        <v>2.818722245972769</v>
      </c>
      <c r="CF17" s="4">
        <v>2.8165054964222112</v>
      </c>
      <c r="CG17" s="4">
        <v>2.817511090937864</v>
      </c>
      <c r="CH17" s="4">
        <v>2.8207585975575813</v>
      </c>
      <c r="CI17" s="4">
        <v>2.8275601448519572</v>
      </c>
      <c r="CJ17" s="4">
        <v>2.8553628865050573</v>
      </c>
      <c r="CK17" s="4">
        <v>2.8893179928489126</v>
      </c>
      <c r="CL17" s="4">
        <v>2.9272133517770405</v>
      </c>
      <c r="CM17" s="4">
        <v>2.9734069341035037</v>
      </c>
      <c r="CN17" s="4">
        <v>3.0150327612997967</v>
      </c>
      <c r="CO17" s="4">
        <v>3.0492064450590228</v>
      </c>
      <c r="CP17" s="4">
        <v>3.092109258356861</v>
      </c>
      <c r="CQ17" s="4">
        <v>3.1335640223722927</v>
      </c>
      <c r="CR17" s="4">
        <v>3.157740301335016</v>
      </c>
      <c r="CS17" s="4">
        <v>3.1715268615056469</v>
      </c>
      <c r="CT17" s="4">
        <v>3.1926612712011617</v>
      </c>
      <c r="CU17" s="4">
        <v>3.1985053077828076</v>
      </c>
      <c r="CV17" s="4">
        <v>3.1951585466246364</v>
      </c>
    </row>
    <row r="18" spans="1:100" x14ac:dyDescent="0.3">
      <c r="C18" s="1" t="s">
        <v>17</v>
      </c>
      <c r="D18" s="4">
        <v>1.6147147086033808</v>
      </c>
      <c r="E18" s="4">
        <v>1.6200197337232276</v>
      </c>
      <c r="F18" s="4">
        <v>1.6314411659265278</v>
      </c>
      <c r="G18" s="4">
        <v>1.6417320909273627</v>
      </c>
      <c r="H18" s="4">
        <v>1.6591894448751123</v>
      </c>
      <c r="I18" s="4">
        <v>1.6767390935500857</v>
      </c>
      <c r="J18" s="4">
        <v>1.6853084076294895</v>
      </c>
      <c r="K18" s="4">
        <v>1.6974304965815639</v>
      </c>
      <c r="L18" s="4">
        <v>1.7028623238939788</v>
      </c>
      <c r="M18" s="4">
        <v>1.701469600068791</v>
      </c>
      <c r="N18" s="4">
        <v>1.6999924894970337</v>
      </c>
      <c r="O18" s="4">
        <v>1.7138187558150677</v>
      </c>
      <c r="P18" s="4">
        <v>1.7432577431561149</v>
      </c>
      <c r="Q18" s="4">
        <v>1.7531735697572044</v>
      </c>
      <c r="R18" s="4">
        <v>1.7549851986874268</v>
      </c>
      <c r="S18" s="4">
        <v>1.7605438141533727</v>
      </c>
      <c r="T18" s="4">
        <v>1.7595476755047115</v>
      </c>
      <c r="U18" s="4">
        <v>1.7482126806964471</v>
      </c>
      <c r="V18" s="4">
        <v>1.7445874860276058</v>
      </c>
      <c r="W18" s="4">
        <v>1.7278833382972432</v>
      </c>
      <c r="X18" s="4">
        <v>1.7141794013356915</v>
      </c>
      <c r="Y18" s="4">
        <v>1.7072255866877197</v>
      </c>
      <c r="Z18" s="4">
        <v>1.6990901732717654</v>
      </c>
      <c r="AA18" s="4">
        <v>1.6730159549074326</v>
      </c>
      <c r="AB18" s="4">
        <v>1.6490592884991457</v>
      </c>
      <c r="AC18" s="4">
        <v>1.6193334489475444</v>
      </c>
      <c r="AD18" s="4">
        <v>1.5860462627151617</v>
      </c>
      <c r="AE18" s="4">
        <v>1.5529406285714857</v>
      </c>
      <c r="AF18" s="4">
        <v>1.523577383849279</v>
      </c>
      <c r="AG18" s="4">
        <v>1.5007840278048854</v>
      </c>
      <c r="AH18" s="4">
        <v>1.4724541234022155</v>
      </c>
      <c r="AI18" s="4">
        <v>1.459074296453104</v>
      </c>
      <c r="AJ18" s="4">
        <v>1.4457569897615348</v>
      </c>
      <c r="AK18" s="4">
        <v>1.4300847788594868</v>
      </c>
      <c r="AL18" s="4">
        <v>1.4171508649600417</v>
      </c>
      <c r="AM18" s="4">
        <v>1.415628876790731</v>
      </c>
      <c r="AN18" s="4">
        <v>1.412043829076312</v>
      </c>
      <c r="AO18" s="4">
        <v>1.4168149486778057</v>
      </c>
      <c r="AP18" s="4">
        <v>1.4202975946625234</v>
      </c>
      <c r="AQ18" s="4">
        <v>1.4273917209325664</v>
      </c>
      <c r="AR18" s="4">
        <v>1.4364828132180716</v>
      </c>
      <c r="AS18" s="4">
        <v>1.4477820182271408</v>
      </c>
      <c r="AT18" s="4">
        <v>1.4590377467100719</v>
      </c>
      <c r="AU18" s="4">
        <v>1.467432670622425</v>
      </c>
      <c r="AV18" s="4">
        <v>1.4768204885227409</v>
      </c>
      <c r="AW18" s="4">
        <v>1.4967646070327165</v>
      </c>
      <c r="AX18" s="4">
        <v>1.5102648399164367</v>
      </c>
      <c r="AY18" s="4">
        <v>1.5243310412776214</v>
      </c>
      <c r="AZ18" s="4">
        <v>1.5450339797751396</v>
      </c>
      <c r="BA18" s="4">
        <v>1.5497102782961858</v>
      </c>
      <c r="BB18" s="4">
        <v>1.5279340580533165</v>
      </c>
      <c r="BC18" s="4">
        <v>1.5195864187866679</v>
      </c>
      <c r="BD18" s="4">
        <v>1.5095169840457368</v>
      </c>
      <c r="BE18" s="4">
        <v>1.5028866163452921</v>
      </c>
      <c r="BF18" s="4">
        <v>1.4949987833635467</v>
      </c>
      <c r="BG18" s="4">
        <v>1.4880400014133823</v>
      </c>
      <c r="BH18" s="4">
        <v>1.4841555222204676</v>
      </c>
      <c r="BI18" s="4">
        <v>1.4720687006072983</v>
      </c>
      <c r="BJ18" s="4">
        <v>1.4651001594738648</v>
      </c>
      <c r="BK18" s="4">
        <v>1.4521558728172834</v>
      </c>
      <c r="BL18" s="4">
        <v>1.4311704076857614</v>
      </c>
      <c r="BM18" s="4">
        <v>1.428987331200523</v>
      </c>
      <c r="BN18" s="4">
        <v>1.4563728349196832</v>
      </c>
      <c r="BO18" s="4">
        <v>1.4715273826361399</v>
      </c>
      <c r="BP18" s="4">
        <v>1.4875527258542438</v>
      </c>
      <c r="BQ18" s="4">
        <v>1.4985989184167954</v>
      </c>
      <c r="BR18" s="4">
        <v>1.5078978663032288</v>
      </c>
      <c r="BS18" s="4">
        <v>1.5156755683694689</v>
      </c>
      <c r="BT18" s="4">
        <v>1.5173639634017138</v>
      </c>
      <c r="BU18" s="4">
        <v>1.5214064143771946</v>
      </c>
      <c r="BV18" s="4">
        <v>1.5271361877678638</v>
      </c>
      <c r="BW18" s="4">
        <v>1.5301979267936476</v>
      </c>
      <c r="BX18" s="4">
        <v>1.5203061154949622</v>
      </c>
      <c r="BY18" s="4">
        <v>1.5192044018742414</v>
      </c>
      <c r="BZ18" s="4">
        <v>1.5143354890108243</v>
      </c>
      <c r="CA18" s="4">
        <v>1.5044990231721393</v>
      </c>
      <c r="CB18" s="4">
        <v>1.4972646457989103</v>
      </c>
      <c r="CC18" s="4">
        <v>1.489381202622837</v>
      </c>
      <c r="CD18" s="4">
        <v>1.4852054329547801</v>
      </c>
      <c r="CE18" s="4">
        <v>1.4850251735068436</v>
      </c>
      <c r="CF18" s="4">
        <v>1.4851171452674141</v>
      </c>
      <c r="CG18" s="4">
        <v>1.4814912012361146</v>
      </c>
      <c r="CH18" s="4">
        <v>1.4806838949334209</v>
      </c>
      <c r="CI18" s="4">
        <v>1.481588061145062</v>
      </c>
      <c r="CJ18" s="4">
        <v>1.5036172536226526</v>
      </c>
      <c r="CK18" s="4">
        <v>1.5207189464310555</v>
      </c>
      <c r="CL18" s="4">
        <v>1.5402073898475861</v>
      </c>
      <c r="CM18" s="4">
        <v>1.5650818715981691</v>
      </c>
      <c r="CN18" s="4">
        <v>1.5853180181407769</v>
      </c>
      <c r="CO18" s="4">
        <v>1.604694643639732</v>
      </c>
      <c r="CP18" s="4">
        <v>1.6226467640748716</v>
      </c>
      <c r="CQ18" s="4">
        <v>1.6344553424752113</v>
      </c>
      <c r="CR18" s="4">
        <v>1.6458607106213139</v>
      </c>
      <c r="CS18" s="4">
        <v>1.6560987392677571</v>
      </c>
      <c r="CT18" s="4">
        <v>1.6569974137767098</v>
      </c>
      <c r="CU18" s="4">
        <v>1.6567744025793134</v>
      </c>
      <c r="CV18" s="4">
        <v>1.6479677817976182</v>
      </c>
    </row>
    <row r="21" spans="1:100" x14ac:dyDescent="0.3">
      <c r="A21" s="2" t="s">
        <v>90</v>
      </c>
    </row>
    <row r="23" spans="1:100" ht="33" x14ac:dyDescent="0.3">
      <c r="C23" s="7"/>
      <c r="D23" s="8" t="s">
        <v>19</v>
      </c>
      <c r="E23" s="8"/>
      <c r="F23" s="7"/>
      <c r="G23" s="7"/>
      <c r="H23" s="7"/>
      <c r="I23" s="7"/>
      <c r="J23" s="7"/>
      <c r="K23" s="7"/>
      <c r="L23" s="7"/>
    </row>
    <row r="24" spans="1:100" x14ac:dyDescent="0.3">
      <c r="B24" s="1" t="s">
        <v>20</v>
      </c>
      <c r="C24" s="1" t="s">
        <v>14</v>
      </c>
      <c r="D24" s="4">
        <v>1.6868641013604098</v>
      </c>
      <c r="E24" s="5"/>
    </row>
    <row r="25" spans="1:100" x14ac:dyDescent="0.3">
      <c r="B25" s="1" t="s">
        <v>21</v>
      </c>
      <c r="D25" s="10">
        <v>9.4532161425084513E-2</v>
      </c>
      <c r="E25" s="5"/>
    </row>
    <row r="26" spans="1:100" x14ac:dyDescent="0.3">
      <c r="B26" s="1" t="s">
        <v>20</v>
      </c>
      <c r="C26" s="1" t="s">
        <v>16</v>
      </c>
      <c r="D26" s="4">
        <v>2.8672653366797345</v>
      </c>
      <c r="E26" s="5"/>
    </row>
    <row r="27" spans="1:100" x14ac:dyDescent="0.3">
      <c r="B27" s="1" t="s">
        <v>21</v>
      </c>
      <c r="D27" s="10">
        <v>0.12248465159867285</v>
      </c>
      <c r="E27" s="5"/>
    </row>
    <row r="28" spans="1:100" x14ac:dyDescent="0.3">
      <c r="B28" s="1" t="s">
        <v>20</v>
      </c>
      <c r="C28" s="1" t="s">
        <v>17</v>
      </c>
      <c r="D28" s="4">
        <v>1.5576019813492801</v>
      </c>
      <c r="E28" s="5"/>
    </row>
    <row r="29" spans="1:100" x14ac:dyDescent="0.3">
      <c r="B29" s="1" t="s">
        <v>21</v>
      </c>
      <c r="D29" s="10">
        <v>0.10243494246765705</v>
      </c>
      <c r="E29" s="5"/>
    </row>
    <row r="34" spans="1:100" x14ac:dyDescent="0.3">
      <c r="A34" s="2" t="s">
        <v>23</v>
      </c>
    </row>
    <row r="36" spans="1:100" x14ac:dyDescent="0.3">
      <c r="A36" s="2" t="s">
        <v>91</v>
      </c>
    </row>
    <row r="38" spans="1:100" x14ac:dyDescent="0.3">
      <c r="A38" s="1" t="s">
        <v>6</v>
      </c>
      <c r="B38" s="1" t="s">
        <v>0</v>
      </c>
      <c r="C38" s="1" t="s">
        <v>1</v>
      </c>
      <c r="D38" s="3">
        <v>40908</v>
      </c>
      <c r="E38" s="3">
        <v>40939</v>
      </c>
      <c r="F38" s="3">
        <v>40968</v>
      </c>
      <c r="G38" s="3">
        <v>40999</v>
      </c>
      <c r="H38" s="3">
        <v>41029</v>
      </c>
      <c r="I38" s="3">
        <v>41060</v>
      </c>
      <c r="J38" s="3">
        <v>41090</v>
      </c>
      <c r="K38" s="3">
        <v>41121</v>
      </c>
      <c r="L38" s="3">
        <v>41152</v>
      </c>
      <c r="M38" s="3">
        <v>41182</v>
      </c>
      <c r="N38" s="3">
        <v>41213</v>
      </c>
      <c r="O38" s="3">
        <v>41243</v>
      </c>
      <c r="P38" s="3">
        <v>41274</v>
      </c>
      <c r="Q38" s="3">
        <v>41305</v>
      </c>
      <c r="R38" s="3">
        <v>41333</v>
      </c>
      <c r="S38" s="3">
        <v>41364</v>
      </c>
      <c r="T38" s="3">
        <v>41394</v>
      </c>
      <c r="U38" s="3">
        <v>41425</v>
      </c>
      <c r="V38" s="3">
        <v>41455</v>
      </c>
      <c r="W38" s="3">
        <v>41486</v>
      </c>
      <c r="X38" s="3">
        <v>41517</v>
      </c>
      <c r="Y38" s="3">
        <v>41547</v>
      </c>
      <c r="Z38" s="3">
        <v>41578</v>
      </c>
      <c r="AA38" s="3">
        <v>41608</v>
      </c>
      <c r="AB38" s="3">
        <v>41639</v>
      </c>
      <c r="AC38" s="3">
        <v>41670</v>
      </c>
      <c r="AD38" s="3">
        <v>41698</v>
      </c>
      <c r="AE38" s="3">
        <v>41729</v>
      </c>
      <c r="AF38" s="3">
        <v>41759</v>
      </c>
      <c r="AG38" s="3">
        <v>41790</v>
      </c>
      <c r="AH38" s="3">
        <v>41820</v>
      </c>
      <c r="AI38" s="3">
        <v>41851</v>
      </c>
      <c r="AJ38" s="3">
        <v>41882</v>
      </c>
      <c r="AK38" s="3">
        <v>41912</v>
      </c>
      <c r="AL38" s="3">
        <v>41943</v>
      </c>
      <c r="AM38" s="3">
        <v>41973</v>
      </c>
      <c r="AN38" s="3">
        <v>42004</v>
      </c>
      <c r="AO38" s="3">
        <v>42035</v>
      </c>
      <c r="AP38" s="3">
        <v>42063</v>
      </c>
      <c r="AQ38" s="3">
        <v>42094</v>
      </c>
      <c r="AR38" s="3">
        <v>42124</v>
      </c>
      <c r="AS38" s="3">
        <v>42155</v>
      </c>
      <c r="AT38" s="3">
        <v>42185</v>
      </c>
      <c r="AU38" s="3">
        <v>42216</v>
      </c>
      <c r="AV38" s="3">
        <v>42247</v>
      </c>
      <c r="AW38" s="3">
        <v>42277</v>
      </c>
      <c r="AX38" s="3">
        <v>42308</v>
      </c>
      <c r="AY38" s="3">
        <v>42338</v>
      </c>
      <c r="AZ38" s="3">
        <v>42369</v>
      </c>
      <c r="BA38" s="3">
        <v>42400</v>
      </c>
      <c r="BB38" s="3">
        <v>42429</v>
      </c>
      <c r="BC38" s="3">
        <v>42460</v>
      </c>
      <c r="BD38" s="3">
        <v>42490</v>
      </c>
      <c r="BE38" s="3">
        <v>42521</v>
      </c>
      <c r="BF38" s="3">
        <v>42551</v>
      </c>
      <c r="BG38" s="3">
        <v>42582</v>
      </c>
      <c r="BH38" s="3">
        <v>42613</v>
      </c>
      <c r="BI38" s="3">
        <v>42643</v>
      </c>
      <c r="BJ38" s="3">
        <v>42674</v>
      </c>
      <c r="BK38" s="3">
        <v>42704</v>
      </c>
      <c r="BL38" s="3">
        <v>42735</v>
      </c>
      <c r="BM38" s="3">
        <v>42766</v>
      </c>
      <c r="BN38" s="3">
        <v>42794</v>
      </c>
      <c r="BO38" s="3">
        <v>42825</v>
      </c>
      <c r="BP38" s="3">
        <v>42855</v>
      </c>
      <c r="BQ38" s="3">
        <v>42886</v>
      </c>
      <c r="BR38" s="3">
        <v>42916</v>
      </c>
      <c r="BS38" s="3">
        <v>42947</v>
      </c>
      <c r="BT38" s="3">
        <v>42978</v>
      </c>
      <c r="BU38" s="3">
        <v>43008</v>
      </c>
      <c r="BV38" s="3">
        <v>43039</v>
      </c>
      <c r="BW38" s="3">
        <v>43069</v>
      </c>
      <c r="BX38" s="3">
        <v>43100</v>
      </c>
      <c r="BY38" s="3">
        <v>43131</v>
      </c>
      <c r="BZ38" s="3">
        <v>43159</v>
      </c>
      <c r="CA38" s="3">
        <v>43190</v>
      </c>
      <c r="CB38" s="3">
        <v>43220</v>
      </c>
      <c r="CC38" s="3">
        <v>43251</v>
      </c>
      <c r="CD38" s="3">
        <v>43281</v>
      </c>
      <c r="CE38" s="3">
        <v>43312</v>
      </c>
      <c r="CF38" s="3">
        <v>43343</v>
      </c>
      <c r="CG38" s="3">
        <v>43373</v>
      </c>
      <c r="CH38" s="3">
        <v>43404</v>
      </c>
      <c r="CI38" s="3">
        <v>43434</v>
      </c>
      <c r="CJ38" s="3">
        <v>43465</v>
      </c>
      <c r="CK38" s="3">
        <v>43496</v>
      </c>
      <c r="CL38" s="3">
        <v>43524</v>
      </c>
      <c r="CM38" s="3">
        <v>43555</v>
      </c>
      <c r="CN38" s="3">
        <v>43585</v>
      </c>
      <c r="CO38" s="3">
        <v>43616</v>
      </c>
      <c r="CP38" s="3">
        <v>43646</v>
      </c>
      <c r="CQ38" s="3">
        <v>43677</v>
      </c>
      <c r="CR38" s="3">
        <v>43708</v>
      </c>
      <c r="CS38" s="3">
        <v>43738</v>
      </c>
      <c r="CT38" s="3">
        <v>43769</v>
      </c>
      <c r="CU38" s="3">
        <v>43799</v>
      </c>
      <c r="CV38" s="3">
        <v>43830</v>
      </c>
    </row>
    <row r="39" spans="1:100" x14ac:dyDescent="0.3">
      <c r="A39" s="1">
        <v>1</v>
      </c>
      <c r="B39" s="1">
        <v>13</v>
      </c>
      <c r="C39" s="1" t="s">
        <v>24</v>
      </c>
      <c r="D39" s="4">
        <v>6.4131222621230499</v>
      </c>
      <c r="E39" s="4">
        <v>6.4595816145649705</v>
      </c>
      <c r="F39" s="4">
        <v>6.5603464194186927</v>
      </c>
      <c r="G39" s="4">
        <v>6.5681868633716265</v>
      </c>
      <c r="H39" s="4">
        <v>6.6005472745130218</v>
      </c>
      <c r="I39" s="4">
        <v>6.6286575290020524</v>
      </c>
      <c r="J39" s="4">
        <v>6.6537195424257458</v>
      </c>
      <c r="K39" s="4">
        <v>6.6803283095375878</v>
      </c>
      <c r="L39" s="4">
        <v>6.7130167378385144</v>
      </c>
      <c r="M39" s="4">
        <v>6.7012547954931527</v>
      </c>
      <c r="N39" s="4">
        <v>6.7288199528716328</v>
      </c>
      <c r="O39" s="4">
        <v>6.73477769606622</v>
      </c>
      <c r="P39" s="4">
        <v>6.6968168063296254</v>
      </c>
      <c r="Q39" s="4">
        <v>6.6850898250553836</v>
      </c>
      <c r="R39" s="4">
        <v>6.6388417139096685</v>
      </c>
      <c r="S39" s="4">
        <v>6.6353580060143189</v>
      </c>
      <c r="T39" s="4">
        <v>6.5984641231172327</v>
      </c>
      <c r="U39" s="4">
        <v>6.5684594337069884</v>
      </c>
      <c r="V39" s="4">
        <v>6.5428765106678473</v>
      </c>
      <c r="W39" s="4">
        <v>6.5223975993890351</v>
      </c>
      <c r="X39" s="4">
        <v>6.5014985125897677</v>
      </c>
      <c r="Y39" s="4">
        <v>6.4729009181961779</v>
      </c>
      <c r="Z39" s="4">
        <v>6.4466814738160698</v>
      </c>
      <c r="AA39" s="4">
        <v>6.4296688035514737</v>
      </c>
      <c r="AB39" s="4">
        <v>6.4037147540890214</v>
      </c>
      <c r="AC39" s="4">
        <v>6.360887968803663</v>
      </c>
      <c r="AD39" s="4">
        <v>6.3000070768317356</v>
      </c>
      <c r="AE39" s="4">
        <v>6.2321075067388145</v>
      </c>
      <c r="AF39" s="4">
        <v>6.174985692076274</v>
      </c>
      <c r="AG39" s="4">
        <v>6.1061074880097159</v>
      </c>
      <c r="AH39" s="4">
        <v>6.0415593395347535</v>
      </c>
      <c r="AI39" s="4">
        <v>5.9709883563222563</v>
      </c>
      <c r="AJ39" s="4">
        <v>5.8933715132585327</v>
      </c>
      <c r="AK39" s="4">
        <v>5.8337152048179952</v>
      </c>
      <c r="AL39" s="4">
        <v>5.7708199197344161</v>
      </c>
      <c r="AM39" s="4">
        <v>5.7160861961315357</v>
      </c>
      <c r="AN39" s="4">
        <v>5.6830599878285382</v>
      </c>
      <c r="AO39" s="4">
        <v>5.6275851338451996</v>
      </c>
      <c r="AP39" s="4">
        <v>5.586760606272553</v>
      </c>
      <c r="AQ39" s="4">
        <v>5.5487308315181565</v>
      </c>
      <c r="AR39" s="4">
        <v>5.508544633774024</v>
      </c>
      <c r="AS39" s="4">
        <v>5.4669507624202254</v>
      </c>
      <c r="AT39" s="4">
        <v>5.4018011838938378</v>
      </c>
      <c r="AU39" s="4">
        <v>5.3395057595547071</v>
      </c>
      <c r="AV39" s="4">
        <v>5.2707919929146057</v>
      </c>
      <c r="AW39" s="4">
        <v>5.1959782979772209</v>
      </c>
      <c r="AX39" s="4">
        <v>5.1190851094356402</v>
      </c>
      <c r="AY39" s="4">
        <v>5.0288540023803447</v>
      </c>
      <c r="AZ39" s="4">
        <v>4.922192649092282</v>
      </c>
      <c r="BA39" s="4">
        <v>4.8310857669750522</v>
      </c>
      <c r="BB39" s="4">
        <v>4.7619746197163098</v>
      </c>
      <c r="BC39" s="4">
        <v>4.6714474226190648</v>
      </c>
      <c r="BD39" s="4">
        <v>4.5889685271112191</v>
      </c>
      <c r="BE39" s="4">
        <v>4.5168526123881829</v>
      </c>
      <c r="BF39" s="4">
        <v>4.484147670974302</v>
      </c>
      <c r="BG39" s="4">
        <v>4.4536668630686655</v>
      </c>
      <c r="BH39" s="4">
        <v>4.4323807297041773</v>
      </c>
      <c r="BI39" s="4">
        <v>4.4138837421881103</v>
      </c>
      <c r="BJ39" s="4">
        <v>4.4054836752198394</v>
      </c>
      <c r="BK39" s="4">
        <v>4.4055255457833038</v>
      </c>
      <c r="BL39" s="4">
        <v>4.4234503018082121</v>
      </c>
      <c r="BM39" s="4">
        <v>4.4631764723673086</v>
      </c>
      <c r="BN39" s="4">
        <v>4.4851732086899831</v>
      </c>
      <c r="BO39" s="4">
        <v>4.5191980606520143</v>
      </c>
      <c r="BP39" s="4">
        <v>4.5428281782260616</v>
      </c>
      <c r="BQ39" s="4">
        <v>4.5713112263656974</v>
      </c>
      <c r="BR39" s="4">
        <v>4.5813156372425476</v>
      </c>
      <c r="BS39" s="4">
        <v>4.5990284524816936</v>
      </c>
      <c r="BT39" s="4">
        <v>4.6219164060528461</v>
      </c>
      <c r="BU39" s="4">
        <v>4.6406900506253166</v>
      </c>
      <c r="BV39" s="4">
        <v>4.6548189583427702</v>
      </c>
      <c r="BW39" s="4">
        <v>4.6637816973727082</v>
      </c>
      <c r="BX39" s="4">
        <v>4.6734768522936365</v>
      </c>
      <c r="BY39" s="4">
        <v>4.6719018659897094</v>
      </c>
      <c r="BZ39" s="4">
        <v>4.6761120780067174</v>
      </c>
      <c r="CA39" s="4">
        <v>4.6883422821920542</v>
      </c>
      <c r="CB39" s="4">
        <v>4.7066325328443348</v>
      </c>
      <c r="CC39" s="4">
        <v>4.7175603472413963</v>
      </c>
      <c r="CD39" s="4">
        <v>4.7246878889379431</v>
      </c>
      <c r="CE39" s="4">
        <v>4.7257351656129742</v>
      </c>
      <c r="CF39" s="4">
        <v>4.7320666301213601</v>
      </c>
      <c r="CG39" s="4">
        <v>4.7372850446522419</v>
      </c>
      <c r="CH39" s="4">
        <v>4.7387849470686518</v>
      </c>
      <c r="CI39" s="4">
        <v>4.7366986178474635</v>
      </c>
      <c r="CJ39" s="4">
        <v>4.7368552994298989</v>
      </c>
      <c r="CK39" s="4">
        <v>4.7343729163401385</v>
      </c>
      <c r="CL39" s="4">
        <v>4.7237844714048469</v>
      </c>
      <c r="CM39" s="4">
        <v>4.7164807827059834</v>
      </c>
      <c r="CN39" s="4">
        <v>4.7060334613936492</v>
      </c>
      <c r="CO39" s="4">
        <v>4.6975936822335091</v>
      </c>
      <c r="CP39" s="4">
        <v>4.6893689398856244</v>
      </c>
      <c r="CQ39" s="4">
        <v>4.6893990818869637</v>
      </c>
      <c r="CR39" s="4">
        <v>4.6710352064620384</v>
      </c>
      <c r="CS39" s="4">
        <v>4.6517469924630541</v>
      </c>
      <c r="CT39" s="4">
        <v>4.6379034783659501</v>
      </c>
      <c r="CU39" s="4">
        <v>4.6234367173658093</v>
      </c>
      <c r="CV39" s="4">
        <v>4.5975940944221385</v>
      </c>
    </row>
    <row r="40" spans="1:100" x14ac:dyDescent="0.3">
      <c r="A40" s="1">
        <v>1</v>
      </c>
      <c r="B40" s="1">
        <v>35</v>
      </c>
      <c r="C40" s="1" t="s">
        <v>25</v>
      </c>
      <c r="D40" s="4">
        <v>9.2626613429009463</v>
      </c>
      <c r="E40" s="4">
        <v>9.335747123375576</v>
      </c>
      <c r="F40" s="4">
        <v>9.4518452246153739</v>
      </c>
      <c r="G40" s="4">
        <v>9.5007565067139623</v>
      </c>
      <c r="H40" s="4">
        <v>9.5081467737822258</v>
      </c>
      <c r="I40" s="4">
        <v>9.5837345531796796</v>
      </c>
      <c r="J40" s="4">
        <v>9.5000878946140137</v>
      </c>
      <c r="K40" s="4">
        <v>9.5806786267425021</v>
      </c>
      <c r="L40" s="4">
        <v>9.5992698610515763</v>
      </c>
      <c r="M40" s="4">
        <v>9.55322768838505</v>
      </c>
      <c r="N40" s="4">
        <v>9.5308886193954958</v>
      </c>
      <c r="O40" s="4">
        <v>9.4962701502681792</v>
      </c>
      <c r="P40" s="4">
        <v>9.4847816567998624</v>
      </c>
      <c r="Q40" s="4">
        <v>9.4669405247551772</v>
      </c>
      <c r="R40" s="4">
        <v>9.386069547263352</v>
      </c>
      <c r="S40" s="4">
        <v>9.3823885086705534</v>
      </c>
      <c r="T40" s="4">
        <v>9.3335231345716601</v>
      </c>
      <c r="U40" s="4">
        <v>9.2811377893753377</v>
      </c>
      <c r="V40" s="4">
        <v>9.2079980224362092</v>
      </c>
      <c r="W40" s="4">
        <v>9.0587485632768079</v>
      </c>
      <c r="X40" s="4">
        <v>8.9822102234642252</v>
      </c>
      <c r="Y40" s="4">
        <v>8.9169351107314618</v>
      </c>
      <c r="Z40" s="4">
        <v>8.7768414792578167</v>
      </c>
      <c r="AA40" s="4">
        <v>8.6392577560088188</v>
      </c>
      <c r="AB40" s="4">
        <v>8.486320050406853</v>
      </c>
      <c r="AC40" s="4">
        <v>8.4379604373467458</v>
      </c>
      <c r="AD40" s="4">
        <v>8.429641635686794</v>
      </c>
      <c r="AE40" s="4">
        <v>8.4736542978176654</v>
      </c>
      <c r="AF40" s="4">
        <v>8.418304765984173</v>
      </c>
      <c r="AG40" s="4">
        <v>8.4523400289621513</v>
      </c>
      <c r="AH40" s="4">
        <v>8.5265563624091261</v>
      </c>
      <c r="AI40" s="4">
        <v>8.5074478326906693</v>
      </c>
      <c r="AJ40" s="4">
        <v>8.5941214687195835</v>
      </c>
      <c r="AK40" s="4">
        <v>8.6568747785332114</v>
      </c>
      <c r="AL40" s="4">
        <v>8.7233155417612025</v>
      </c>
      <c r="AM40" s="4">
        <v>8.7807005027856544</v>
      </c>
      <c r="AN40" s="4">
        <v>8.8491604306310006</v>
      </c>
      <c r="AO40" s="4">
        <v>8.8398330493292416</v>
      </c>
      <c r="AP40" s="4">
        <v>8.816943062437046</v>
      </c>
      <c r="AQ40" s="4">
        <v>8.787875919525046</v>
      </c>
      <c r="AR40" s="4">
        <v>8.8293500411359211</v>
      </c>
      <c r="AS40" s="4">
        <v>8.8352116710152906</v>
      </c>
      <c r="AT40" s="4">
        <v>8.8659009428965661</v>
      </c>
      <c r="AU40" s="4">
        <v>8.8917518139185887</v>
      </c>
      <c r="AV40" s="4">
        <v>8.767570193437372</v>
      </c>
      <c r="AW40" s="4">
        <v>8.8026771479038839</v>
      </c>
      <c r="AX40" s="4">
        <v>8.8519750782350073</v>
      </c>
      <c r="AY40" s="4">
        <v>8.8451090746015666</v>
      </c>
      <c r="AZ40" s="4">
        <v>8.9029435046371095</v>
      </c>
      <c r="BA40" s="4">
        <v>8.9623240718016213</v>
      </c>
      <c r="BB40" s="4">
        <v>9.0193284020269751</v>
      </c>
      <c r="BC40" s="4">
        <v>9.0180567649783256</v>
      </c>
      <c r="BD40" s="4">
        <v>9.0715122894863462</v>
      </c>
      <c r="BE40" s="4">
        <v>9.1007129575780823</v>
      </c>
      <c r="BF40" s="4">
        <v>9.1182713052933693</v>
      </c>
      <c r="BG40" s="4">
        <v>9.1808276879872519</v>
      </c>
      <c r="BH40" s="4">
        <v>9.2926387939835102</v>
      </c>
      <c r="BI40" s="4">
        <v>9.269673587311452</v>
      </c>
      <c r="BJ40" s="4">
        <v>9.2617913714483393</v>
      </c>
      <c r="BK40" s="4">
        <v>9.3741156594354091</v>
      </c>
      <c r="BL40" s="4">
        <v>9.4949601871298022</v>
      </c>
      <c r="BM40" s="4">
        <v>9.4980054359895476</v>
      </c>
      <c r="BN40" s="4">
        <v>9.4749789134436178</v>
      </c>
      <c r="BO40" s="4">
        <v>9.4767286083512072</v>
      </c>
      <c r="BP40" s="4">
        <v>9.4657667594247403</v>
      </c>
      <c r="BQ40" s="4">
        <v>9.4310827292908392</v>
      </c>
      <c r="BR40" s="4">
        <v>5.3462025550088974</v>
      </c>
      <c r="BS40" s="4">
        <v>4.9163891238528556</v>
      </c>
      <c r="BT40" s="4">
        <v>4.3703363701106221</v>
      </c>
      <c r="BU40" s="4">
        <v>3.7749181302153025</v>
      </c>
      <c r="BV40" s="4">
        <v>2.9424040021477684</v>
      </c>
      <c r="BW40" s="4">
        <v>1.792906696561249</v>
      </c>
      <c r="BX40" s="4">
        <v>0</v>
      </c>
      <c r="BY40" s="4">
        <v>-2.4008158896100031</v>
      </c>
      <c r="BZ40" s="4">
        <v>-6.0242380092908725</v>
      </c>
      <c r="CA40" s="4">
        <v>-13.558034693836907</v>
      </c>
      <c r="CB40" s="4">
        <v>-35.860316507080178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</row>
    <row r="41" spans="1:100" x14ac:dyDescent="0.3">
      <c r="A41" s="1">
        <v>1</v>
      </c>
      <c r="B41" s="1">
        <v>6</v>
      </c>
      <c r="C41" s="1" t="s">
        <v>26</v>
      </c>
      <c r="D41" s="4">
        <v>5.6171983673285126</v>
      </c>
      <c r="E41" s="4">
        <v>5.6177538311444106</v>
      </c>
      <c r="F41" s="4">
        <v>5.6135198964282074</v>
      </c>
      <c r="G41" s="4">
        <v>5.6329771591028699</v>
      </c>
      <c r="H41" s="4">
        <v>5.6321694743728479</v>
      </c>
      <c r="I41" s="4">
        <v>5.6349229498922311</v>
      </c>
      <c r="J41" s="4">
        <v>5.6103584890791733</v>
      </c>
      <c r="K41" s="4">
        <v>5.6037322260792646</v>
      </c>
      <c r="L41" s="4">
        <v>5.5763539624300948</v>
      </c>
      <c r="M41" s="4">
        <v>5.5388271417848172</v>
      </c>
      <c r="N41" s="4">
        <v>5.5025954570146505</v>
      </c>
      <c r="O41" s="4">
        <v>5.4699763542728626</v>
      </c>
      <c r="P41" s="4">
        <v>5.4415467495084568</v>
      </c>
      <c r="Q41" s="4">
        <v>5.4144792093770748</v>
      </c>
      <c r="R41" s="4">
        <v>5.3828944125741973</v>
      </c>
      <c r="S41" s="4">
        <v>5.3343008738930564</v>
      </c>
      <c r="T41" s="4">
        <v>5.3211798902338714</v>
      </c>
      <c r="U41" s="4">
        <v>5.3029572175464974</v>
      </c>
      <c r="V41" s="4">
        <v>5.3041989846133832</v>
      </c>
      <c r="W41" s="4">
        <v>5.2998430908023249</v>
      </c>
      <c r="X41" s="4">
        <v>5.3070815679988819</v>
      </c>
      <c r="Y41" s="4">
        <v>5.3219356746416837</v>
      </c>
      <c r="Z41" s="4">
        <v>5.3385543171159036</v>
      </c>
      <c r="AA41" s="4">
        <v>5.3429335686838266</v>
      </c>
      <c r="AB41" s="4">
        <v>5.3560896627635604</v>
      </c>
      <c r="AC41" s="4">
        <v>5.3620566935243597</v>
      </c>
      <c r="AD41" s="4">
        <v>5.3552650290318171</v>
      </c>
      <c r="AE41" s="4">
        <v>5.4268535084452285</v>
      </c>
      <c r="AF41" s="4">
        <v>5.4112485059323987</v>
      </c>
      <c r="AG41" s="4">
        <v>5.4164930810269167</v>
      </c>
      <c r="AH41" s="4">
        <v>5.4106504276840832</v>
      </c>
      <c r="AI41" s="4">
        <v>5.4285952250444307</v>
      </c>
      <c r="AJ41" s="4">
        <v>5.4104998069044106</v>
      </c>
      <c r="AK41" s="4">
        <v>5.376443151417801</v>
      </c>
      <c r="AL41" s="4">
        <v>5.3474612709710465</v>
      </c>
      <c r="AM41" s="4">
        <v>5.3061172440139339</v>
      </c>
      <c r="AN41" s="4">
        <v>5.2591360924552335</v>
      </c>
      <c r="AO41" s="4">
        <v>5.2118000910051956</v>
      </c>
      <c r="AP41" s="4">
        <v>5.1477299009108499</v>
      </c>
      <c r="AQ41" s="4">
        <v>5.0408673936076065</v>
      </c>
      <c r="AR41" s="4">
        <v>4.9955258419630884</v>
      </c>
      <c r="AS41" s="4">
        <v>4.9321352943399006</v>
      </c>
      <c r="AT41" s="4">
        <v>4.882209613128051</v>
      </c>
      <c r="AU41" s="4">
        <v>4.8223834970135186</v>
      </c>
      <c r="AV41" s="4">
        <v>4.7959194764136059</v>
      </c>
      <c r="AW41" s="4">
        <v>4.7795026625280856</v>
      </c>
      <c r="AX41" s="4">
        <v>4.7652253789567984</v>
      </c>
      <c r="AY41" s="4">
        <v>4.7631690753911178</v>
      </c>
      <c r="AZ41" s="4">
        <v>4.8146560742925208</v>
      </c>
      <c r="BA41" s="4">
        <v>4.8377171690912677</v>
      </c>
      <c r="BB41" s="4">
        <v>4.8818936778402069</v>
      </c>
      <c r="BC41" s="4">
        <v>4.8789604208871724</v>
      </c>
      <c r="BD41" s="4">
        <v>4.9128066078811248</v>
      </c>
      <c r="BE41" s="4">
        <v>4.9548694814161856</v>
      </c>
      <c r="BF41" s="4">
        <v>4.995975617379818</v>
      </c>
      <c r="BG41" s="4">
        <v>5.0385341693753416</v>
      </c>
      <c r="BH41" s="4">
        <v>5.1011309424164777</v>
      </c>
      <c r="BI41" s="4">
        <v>5.1676795901238259</v>
      </c>
      <c r="BJ41" s="4">
        <v>5.2288283820475199</v>
      </c>
      <c r="BK41" s="4">
        <v>5.2802847855927677</v>
      </c>
      <c r="BL41" s="4">
        <v>5.3061200260478172</v>
      </c>
      <c r="BM41" s="4">
        <v>5.3633320676150804</v>
      </c>
      <c r="BN41" s="4">
        <v>5.3854850382788939</v>
      </c>
      <c r="BO41" s="4">
        <v>5.469630530242914</v>
      </c>
      <c r="BP41" s="4">
        <v>5.5176497208854762</v>
      </c>
      <c r="BQ41" s="4">
        <v>5.5715937262338517</v>
      </c>
      <c r="BR41" s="4">
        <v>5.6135542271519254</v>
      </c>
      <c r="BS41" s="4">
        <v>5.6583301387968419</v>
      </c>
      <c r="BT41" s="4">
        <v>5.6827019276665496</v>
      </c>
      <c r="BU41" s="4">
        <v>5.692413030872161</v>
      </c>
      <c r="BV41" s="4">
        <v>5.7203617173644199</v>
      </c>
      <c r="BW41" s="4">
        <v>5.7250983808909206</v>
      </c>
      <c r="BX41" s="4">
        <v>5.7231693968509338</v>
      </c>
      <c r="BY41" s="4">
        <v>5.7165438119788057</v>
      </c>
      <c r="BZ41" s="4">
        <v>5.6847804460164664</v>
      </c>
      <c r="CA41" s="4">
        <v>5.6647306119426579</v>
      </c>
      <c r="CB41" s="4">
        <v>5.6311065456134006</v>
      </c>
      <c r="CC41" s="4">
        <v>5.5933413443586186</v>
      </c>
      <c r="CD41" s="4">
        <v>5.5572877574383037</v>
      </c>
      <c r="CE41" s="4">
        <v>5.5160379462083764</v>
      </c>
      <c r="CF41" s="4">
        <v>5.4574703935930513</v>
      </c>
      <c r="CG41" s="4">
        <v>5.4161442135950342</v>
      </c>
      <c r="CH41" s="4">
        <v>5.366823653346338</v>
      </c>
      <c r="CI41" s="4">
        <v>5.3124457674510941</v>
      </c>
      <c r="CJ41" s="4">
        <v>5.2490170139130479</v>
      </c>
      <c r="CK41" s="4">
        <v>5.1946040506256095</v>
      </c>
      <c r="CL41" s="4">
        <v>5.1457333596113566</v>
      </c>
      <c r="CM41" s="4">
        <v>5.0927445462565855</v>
      </c>
      <c r="CN41" s="4">
        <v>5.0677661858609788</v>
      </c>
      <c r="CO41" s="4">
        <v>5.0271016562370185</v>
      </c>
      <c r="CP41" s="4">
        <v>4.9835482381356382</v>
      </c>
      <c r="CQ41" s="4">
        <v>4.9434879346480081</v>
      </c>
      <c r="CR41" s="4">
        <v>4.9224685088559745</v>
      </c>
      <c r="CS41" s="4">
        <v>4.8874558938957087</v>
      </c>
      <c r="CT41" s="4">
        <v>4.8580715915173984</v>
      </c>
      <c r="CU41" s="4">
        <v>4.8384984699010909</v>
      </c>
      <c r="CV41" s="4">
        <v>4.8305621584297045</v>
      </c>
    </row>
    <row r="42" spans="1:100" x14ac:dyDescent="0.3">
      <c r="A42" s="1">
        <v>1</v>
      </c>
      <c r="B42" s="1">
        <v>33</v>
      </c>
      <c r="C42" s="1" t="s">
        <v>27</v>
      </c>
      <c r="D42" s="4">
        <v>7.9379854627353446</v>
      </c>
      <c r="E42" s="4">
        <v>7.9869072144838462</v>
      </c>
      <c r="F42" s="4">
        <v>8.0396162806449691</v>
      </c>
      <c r="G42" s="4">
        <v>8.0721767793139882</v>
      </c>
      <c r="H42" s="4">
        <v>8.1050712072507736</v>
      </c>
      <c r="I42" s="4">
        <v>8.1422945517496039</v>
      </c>
      <c r="J42" s="4">
        <v>8.1761421582819054</v>
      </c>
      <c r="K42" s="4">
        <v>8.1262684327640091</v>
      </c>
      <c r="L42" s="4">
        <v>8.0904368417649639</v>
      </c>
      <c r="M42" s="4">
        <v>8.0431131719444444</v>
      </c>
      <c r="N42" s="4">
        <v>7.970106618981708</v>
      </c>
      <c r="O42" s="4">
        <v>7.9165189169054964</v>
      </c>
      <c r="P42" s="4">
        <v>7.8485492906512677</v>
      </c>
      <c r="Q42" s="4">
        <v>7.8012103421906609</v>
      </c>
      <c r="R42" s="4">
        <v>7.6626344926497687</v>
      </c>
      <c r="S42" s="4">
        <v>7.5243195179818141</v>
      </c>
      <c r="T42" s="4">
        <v>7.4204083313727303</v>
      </c>
      <c r="U42" s="4">
        <v>7.6886205166454449</v>
      </c>
      <c r="V42" s="4">
        <v>7.3917757557376094</v>
      </c>
      <c r="W42" s="4">
        <v>7.2729395349335437</v>
      </c>
      <c r="X42" s="4">
        <v>7.0846674010326236</v>
      </c>
      <c r="Y42" s="4">
        <v>6.9117369888652416</v>
      </c>
      <c r="Z42" s="4">
        <v>6.8104614404497301</v>
      </c>
      <c r="AA42" s="4">
        <v>6.6803079635007698</v>
      </c>
      <c r="AB42" s="4">
        <v>6.598255687506879</v>
      </c>
      <c r="AC42" s="4">
        <v>6.5280026257001094</v>
      </c>
      <c r="AD42" s="4">
        <v>6.4413534205466378</v>
      </c>
      <c r="AE42" s="4">
        <v>6.4343638574547519</v>
      </c>
      <c r="AF42" s="4">
        <v>6.3789891147334759</v>
      </c>
      <c r="AG42" s="4">
        <v>6.1474220083939954</v>
      </c>
      <c r="AH42" s="4">
        <v>6.1304393643587005</v>
      </c>
      <c r="AI42" s="4">
        <v>6.0524225478345093</v>
      </c>
      <c r="AJ42" s="4">
        <v>6.0204088434070195</v>
      </c>
      <c r="AK42" s="4">
        <v>6.0155155191664686</v>
      </c>
      <c r="AL42" s="4">
        <v>6.0940914236252999</v>
      </c>
      <c r="AM42" s="4">
        <v>6.0429355268979013</v>
      </c>
      <c r="AN42" s="4">
        <v>5.9622350686307843</v>
      </c>
      <c r="AO42" s="4">
        <v>5.8647246539904492</v>
      </c>
      <c r="AP42" s="4">
        <v>5.7731366610383397</v>
      </c>
      <c r="AQ42" s="4">
        <v>5.6728003287642759</v>
      </c>
      <c r="AR42" s="4">
        <v>5.6112662162623721</v>
      </c>
      <c r="AS42" s="4">
        <v>5.533891380072733</v>
      </c>
      <c r="AT42" s="4">
        <v>5.4725162529695268</v>
      </c>
      <c r="AU42" s="4">
        <v>5.4653002407695261</v>
      </c>
      <c r="AV42" s="4">
        <v>5.4666191813608211</v>
      </c>
      <c r="AW42" s="4">
        <v>5.4495692380404197</v>
      </c>
      <c r="AX42" s="4">
        <v>5.3310596611587053</v>
      </c>
      <c r="AY42" s="4">
        <v>5.385300723783728</v>
      </c>
      <c r="AZ42" s="4">
        <v>5.4526851253481636</v>
      </c>
      <c r="BA42" s="4">
        <v>5.5288320771803559</v>
      </c>
      <c r="BB42" s="4">
        <v>5.643538143914915</v>
      </c>
      <c r="BC42" s="4">
        <v>5.7220733657692584</v>
      </c>
      <c r="BD42" s="4">
        <v>5.801117527544398</v>
      </c>
      <c r="BE42" s="4">
        <v>5.9312750025409953</v>
      </c>
      <c r="BF42" s="4">
        <v>6.0291173801558493</v>
      </c>
      <c r="BG42" s="4">
        <v>6.1167934217122166</v>
      </c>
      <c r="BH42" s="4">
        <v>6.1951904848288546</v>
      </c>
      <c r="BI42" s="4">
        <v>6.2613268413031271</v>
      </c>
      <c r="BJ42" s="4">
        <v>6.3289847543113025</v>
      </c>
      <c r="BK42" s="4">
        <v>6.3595315423229977</v>
      </c>
      <c r="BL42" s="4">
        <v>6.3904672227004831</v>
      </c>
      <c r="BM42" s="4">
        <v>6.4385436920858314</v>
      </c>
      <c r="BN42" s="4">
        <v>6.4401615683228481</v>
      </c>
      <c r="BO42" s="4">
        <v>6.446274164403631</v>
      </c>
      <c r="BP42" s="4">
        <v>6.4438318667934453</v>
      </c>
      <c r="BQ42" s="4">
        <v>6.3920814194656037</v>
      </c>
      <c r="BR42" s="4">
        <v>6.3438411249262732</v>
      </c>
      <c r="BS42" s="4">
        <v>6.2840613801542284</v>
      </c>
      <c r="BT42" s="4">
        <v>6.2278246854965493</v>
      </c>
      <c r="BU42" s="4">
        <v>6.1523322414694137</v>
      </c>
      <c r="BV42" s="4">
        <v>6.086245414863682</v>
      </c>
      <c r="BW42" s="4">
        <v>6.0255883102455678</v>
      </c>
      <c r="BX42" s="4">
        <v>5.9415248055222456</v>
      </c>
      <c r="BY42" s="4">
        <v>5.8665936213189065</v>
      </c>
      <c r="BZ42" s="4">
        <v>5.8104788005204888</v>
      </c>
      <c r="CA42" s="4">
        <v>5.7496054084347721</v>
      </c>
      <c r="CB42" s="4">
        <v>5.682816268014915</v>
      </c>
      <c r="CC42" s="4">
        <v>5.620034396795119</v>
      </c>
      <c r="CD42" s="4">
        <v>5.5632308915894368</v>
      </c>
      <c r="CE42" s="4">
        <v>5.5305633313467712</v>
      </c>
      <c r="CF42" s="4">
        <v>5.4971229368416203</v>
      </c>
      <c r="CG42" s="4">
        <v>5.4715903492259725</v>
      </c>
      <c r="CH42" s="4">
        <v>5.4275919541156323</v>
      </c>
      <c r="CI42" s="4">
        <v>5.4098737424085694</v>
      </c>
      <c r="CJ42" s="4">
        <v>5.3981093549399191</v>
      </c>
      <c r="CK42" s="4">
        <v>5.3688849345577863</v>
      </c>
      <c r="CL42" s="4">
        <v>5.3122364268088109</v>
      </c>
      <c r="CM42" s="4">
        <v>5.2859655222374649</v>
      </c>
      <c r="CN42" s="4">
        <v>5.2721568409956117</v>
      </c>
      <c r="CO42" s="4">
        <v>5.2581816896933908</v>
      </c>
      <c r="CP42" s="4">
        <v>5.2457645770310055</v>
      </c>
      <c r="CQ42" s="4">
        <v>5.2145274015570582</v>
      </c>
      <c r="CR42" s="4">
        <v>5.2183820842790958</v>
      </c>
      <c r="CS42" s="4">
        <v>5.201081889490772</v>
      </c>
      <c r="CT42" s="4">
        <v>5.1896141062570837</v>
      </c>
      <c r="CU42" s="4">
        <v>5.1653366305952675</v>
      </c>
      <c r="CV42" s="4">
        <v>5.1361845740874799</v>
      </c>
    </row>
    <row r="43" spans="1:100" x14ac:dyDescent="0.3">
      <c r="A43" s="1">
        <v>1</v>
      </c>
      <c r="B43" s="1">
        <v>27</v>
      </c>
      <c r="C43" s="1" t="s">
        <v>28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2.6637839221855226</v>
      </c>
      <c r="AL43" s="4">
        <v>4.2749188203653228</v>
      </c>
      <c r="AM43" s="4">
        <v>4.1364169694436548</v>
      </c>
      <c r="AN43" s="4">
        <v>4.5469913050723489</v>
      </c>
      <c r="AO43" s="4">
        <v>4.5429110386218126</v>
      </c>
      <c r="AP43" s="4">
        <v>4.200989208199422</v>
      </c>
      <c r="AQ43" s="4">
        <v>4.3926837492454158</v>
      </c>
      <c r="AR43" s="4">
        <v>4.6880664823264677</v>
      </c>
      <c r="AS43" s="4">
        <v>4.882282184167571</v>
      </c>
      <c r="AT43" s="4">
        <v>5.0561323901682451</v>
      </c>
      <c r="AU43" s="4">
        <v>5.2481202590710723</v>
      </c>
      <c r="AV43" s="4">
        <v>5.290369064182002</v>
      </c>
      <c r="AW43" s="4">
        <v>5.3426840906615425</v>
      </c>
      <c r="AX43" s="4">
        <v>5.4066935447340949</v>
      </c>
      <c r="AY43" s="4">
        <v>5.4445000357463202</v>
      </c>
      <c r="AZ43" s="4">
        <v>5.5113790553753876</v>
      </c>
      <c r="BA43" s="4">
        <v>5.556032513230666</v>
      </c>
      <c r="BB43" s="4">
        <v>5.565224568575565</v>
      </c>
      <c r="BC43" s="4">
        <v>5.6401048406467629</v>
      </c>
      <c r="BD43" s="4">
        <v>5.6913452373276678</v>
      </c>
      <c r="BE43" s="4">
        <v>5.8421086679151744</v>
      </c>
      <c r="BF43" s="4">
        <v>5.9380561048393146</v>
      </c>
      <c r="BG43" s="4">
        <v>6.0221537301336481</v>
      </c>
      <c r="BH43" s="4">
        <v>6.1706362830608823</v>
      </c>
      <c r="BI43" s="4">
        <v>6.3051325253397739</v>
      </c>
      <c r="BJ43" s="4">
        <v>6.4208924840643871</v>
      </c>
      <c r="BK43" s="4">
        <v>6.5210107360877174</v>
      </c>
      <c r="BL43" s="4">
        <v>6.6677961224580775</v>
      </c>
      <c r="BM43" s="4">
        <v>6.8010980620611363</v>
      </c>
      <c r="BN43" s="4">
        <v>6.8505197330564451</v>
      </c>
      <c r="BO43" s="4">
        <v>6.9420143557170269</v>
      </c>
      <c r="BP43" s="4">
        <v>7.0398171605067477</v>
      </c>
      <c r="BQ43" s="4">
        <v>7.1111114058284128</v>
      </c>
      <c r="BR43" s="4">
        <v>7.1386078908109551</v>
      </c>
      <c r="BS43" s="4">
        <v>7.2404431835251044</v>
      </c>
      <c r="BT43" s="4">
        <v>7.2867329884234122</v>
      </c>
      <c r="BU43" s="4">
        <v>7.2938206020399754</v>
      </c>
      <c r="BV43" s="4">
        <v>7.3203040562703379</v>
      </c>
      <c r="BW43" s="4">
        <v>7.3108665906440846</v>
      </c>
      <c r="BX43" s="4">
        <v>7.3406041926029122</v>
      </c>
      <c r="BY43" s="4">
        <v>7.3472402269689736</v>
      </c>
      <c r="BZ43" s="4">
        <v>7.3226946677462852</v>
      </c>
      <c r="CA43" s="4">
        <v>7.3449583116445547</v>
      </c>
      <c r="CB43" s="4">
        <v>7.3350305634333646</v>
      </c>
      <c r="CC43" s="4">
        <v>7.3017494421537306</v>
      </c>
      <c r="CD43" s="4">
        <v>7.31632780094455</v>
      </c>
      <c r="CE43" s="4">
        <v>7.2863899060004744</v>
      </c>
      <c r="CF43" s="4">
        <v>7.2665674427973546</v>
      </c>
      <c r="CG43" s="4">
        <v>7.2327162117057462</v>
      </c>
      <c r="CH43" s="4">
        <v>7.2184072673205852</v>
      </c>
      <c r="CI43" s="4">
        <v>7.1768635081720182</v>
      </c>
      <c r="CJ43" s="4">
        <v>7.1308828163478593</v>
      </c>
      <c r="CK43" s="4">
        <v>7.1092761983169037</v>
      </c>
      <c r="CL43" s="4">
        <v>7.0762003509313347</v>
      </c>
      <c r="CM43" s="4">
        <v>7.0294139848372215</v>
      </c>
      <c r="CN43" s="4">
        <v>6.97915764834974</v>
      </c>
      <c r="CO43" s="4">
        <v>6.9568419745833552</v>
      </c>
      <c r="CP43" s="4">
        <v>6.9135621607577278</v>
      </c>
      <c r="CQ43" s="4">
        <v>6.8935389004984655</v>
      </c>
      <c r="CR43" s="4">
        <v>6.8661801319842839</v>
      </c>
      <c r="CS43" s="4">
        <v>6.8278530587225745</v>
      </c>
      <c r="CT43" s="4">
        <v>6.7916693222931199</v>
      </c>
      <c r="CU43" s="4">
        <v>6.7628303556602027</v>
      </c>
      <c r="CV43" s="4">
        <v>6.7234282992490524</v>
      </c>
    </row>
    <row r="44" spans="1:100" x14ac:dyDescent="0.3">
      <c r="A44" s="1">
        <v>1</v>
      </c>
      <c r="B44" s="1">
        <v>18</v>
      </c>
      <c r="C44" s="1" t="s">
        <v>29</v>
      </c>
      <c r="D44" s="4">
        <v>5.2974055420512585</v>
      </c>
      <c r="E44" s="4">
        <v>5.2431304828783967</v>
      </c>
      <c r="F44" s="4">
        <v>5.2512987376694333</v>
      </c>
      <c r="G44" s="4">
        <v>5.2002655596378151</v>
      </c>
      <c r="H44" s="4">
        <v>5.1530188311650651</v>
      </c>
      <c r="I44" s="4">
        <v>5.0839311882435281</v>
      </c>
      <c r="J44" s="4">
        <v>5.0055874825607454</v>
      </c>
      <c r="K44" s="4">
        <v>4.9021933373786064</v>
      </c>
      <c r="L44" s="4">
        <v>4.8011363282506627</v>
      </c>
      <c r="M44" s="4">
        <v>4.7194019047950206</v>
      </c>
      <c r="N44" s="4">
        <v>4.6389653820278633</v>
      </c>
      <c r="O44" s="4">
        <v>4.5899738925971967</v>
      </c>
      <c r="P44" s="4">
        <v>4.5218082664402948</v>
      </c>
      <c r="Q44" s="4">
        <v>4.5097191779704264</v>
      </c>
      <c r="R44" s="4">
        <v>4.4857557211946446</v>
      </c>
      <c r="S44" s="4">
        <v>4.4808784526520089</v>
      </c>
      <c r="T44" s="4">
        <v>4.4809742558861672</v>
      </c>
      <c r="U44" s="4">
        <v>4.5220372364823351</v>
      </c>
      <c r="V44" s="4">
        <v>4.557863173096913</v>
      </c>
      <c r="W44" s="4">
        <v>4.5804830536276953</v>
      </c>
      <c r="X44" s="4">
        <v>4.6449026461716683</v>
      </c>
      <c r="Y44" s="4">
        <v>4.6547799785594561</v>
      </c>
      <c r="Z44" s="4">
        <v>4.723555778507059</v>
      </c>
      <c r="AA44" s="4">
        <v>4.7824934828592172</v>
      </c>
      <c r="AB44" s="4">
        <v>4.8809939056091141</v>
      </c>
      <c r="AC44" s="4">
        <v>4.9666258338406228</v>
      </c>
      <c r="AD44" s="4">
        <v>5.0416362907203851</v>
      </c>
      <c r="AE44" s="4">
        <v>5.1690621024872376</v>
      </c>
      <c r="AF44" s="4">
        <v>5.2943181584440033</v>
      </c>
      <c r="AG44" s="4">
        <v>5.411295399564799</v>
      </c>
      <c r="AH44" s="4">
        <v>5.5443450888703563</v>
      </c>
      <c r="AI44" s="4">
        <v>5.6509551117892904</v>
      </c>
      <c r="AJ44" s="4">
        <v>5.7109231897000834</v>
      </c>
      <c r="AK44" s="4">
        <v>5.7869853483437348</v>
      </c>
      <c r="AL44" s="4">
        <v>5.815599553497206</v>
      </c>
      <c r="AM44" s="4">
        <v>5.8092796305197529</v>
      </c>
      <c r="AN44" s="4">
        <v>5.8008710841814697</v>
      </c>
      <c r="AO44" s="4">
        <v>5.7607944024419551</v>
      </c>
      <c r="AP44" s="4">
        <v>5.7063904984446712</v>
      </c>
      <c r="AQ44" s="4">
        <v>5.5704748130729458</v>
      </c>
      <c r="AR44" s="4">
        <v>5.4530630600522674</v>
      </c>
      <c r="AS44" s="4">
        <v>5.3457674772365937</v>
      </c>
      <c r="AT44" s="4">
        <v>5.2547488973448182</v>
      </c>
      <c r="AU44" s="4">
        <v>5.1232118109471907</v>
      </c>
      <c r="AV44" s="4">
        <v>4.9910915978988051</v>
      </c>
      <c r="AW44" s="4">
        <v>4.8714163825880448</v>
      </c>
      <c r="AX44" s="4">
        <v>1.0162191197618975</v>
      </c>
      <c r="AY44" s="4">
        <v>0.55364030963113064</v>
      </c>
      <c r="AZ44" s="4">
        <v>0</v>
      </c>
      <c r="BA44" s="4">
        <v>-0.68292527495714028</v>
      </c>
      <c r="BB44" s="4">
        <v>-1.4599040356696076</v>
      </c>
      <c r="BC44" s="4">
        <v>-2.4797201875260995</v>
      </c>
      <c r="BD44" s="4">
        <v>-3.972929444138209</v>
      </c>
      <c r="BE44" s="4">
        <v>-6.3857675422528057</v>
      </c>
      <c r="BF44" s="4">
        <v>-10.354863384534486</v>
      </c>
      <c r="BG44" s="4">
        <v>-18.367080146443875</v>
      </c>
      <c r="BH44" s="4">
        <v>-42.215138345355371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</row>
    <row r="45" spans="1:100" x14ac:dyDescent="0.3">
      <c r="A45" s="1">
        <v>1</v>
      </c>
      <c r="B45" s="1">
        <v>23</v>
      </c>
      <c r="C45" s="1" t="s">
        <v>30</v>
      </c>
      <c r="D45" s="4">
        <v>6.3607039017744116</v>
      </c>
      <c r="E45" s="4">
        <v>6.3913937564790801</v>
      </c>
      <c r="F45" s="4">
        <v>6.5079179602332946</v>
      </c>
      <c r="G45" s="4">
        <v>6.4630025982820447</v>
      </c>
      <c r="H45" s="4">
        <v>6.4227913772808414</v>
      </c>
      <c r="I45" s="4">
        <v>6.3465101219653484</v>
      </c>
      <c r="J45" s="4">
        <v>6.3030259241678852</v>
      </c>
      <c r="K45" s="4">
        <v>6.1613202568271177</v>
      </c>
      <c r="L45" s="4">
        <v>6.0864957725220412</v>
      </c>
      <c r="M45" s="4">
        <v>5.9902188343616141</v>
      </c>
      <c r="N45" s="4">
        <v>5.8985239992085203</v>
      </c>
      <c r="O45" s="4">
        <v>5.8069687306558304</v>
      </c>
      <c r="P45" s="4">
        <v>5.7161249945310102</v>
      </c>
      <c r="Q45" s="4">
        <v>5.5864341046574904</v>
      </c>
      <c r="R45" s="4">
        <v>5.4137222733536081</v>
      </c>
      <c r="S45" s="4">
        <v>5.3510563662631689</v>
      </c>
      <c r="T45" s="4">
        <v>5.2998999032502363</v>
      </c>
      <c r="U45" s="4">
        <v>5.2646546172535373</v>
      </c>
      <c r="V45" s="4">
        <v>5.2252645838299987</v>
      </c>
      <c r="W45" s="4">
        <v>5.2545635903756009</v>
      </c>
      <c r="X45" s="4">
        <v>5.2010531064169374</v>
      </c>
      <c r="Y45" s="4">
        <v>5.1965824826424454</v>
      </c>
      <c r="Z45" s="4">
        <v>5.1731121651700551</v>
      </c>
      <c r="AA45" s="4">
        <v>5.144607937600413</v>
      </c>
      <c r="AB45" s="4">
        <v>5.1298178448721821</v>
      </c>
      <c r="AC45" s="4">
        <v>5.0951985538169859</v>
      </c>
      <c r="AD45" s="4">
        <v>5.0693105218940886</v>
      </c>
      <c r="AE45" s="4">
        <v>5.023123718567887</v>
      </c>
      <c r="AF45" s="4">
        <v>4.9523302301113192</v>
      </c>
      <c r="AG45" s="4">
        <v>4.8652043676302164</v>
      </c>
      <c r="AH45" s="4">
        <v>4.7516301307571087</v>
      </c>
      <c r="AI45" s="4">
        <v>4.6418384297510791</v>
      </c>
      <c r="AJ45" s="4">
        <v>4.5424765285801225</v>
      </c>
      <c r="AK45" s="4">
        <v>4.391771265418023</v>
      </c>
      <c r="AL45" s="4">
        <v>4.255680807872932</v>
      </c>
      <c r="AM45" s="4">
        <v>4.1308076277674415</v>
      </c>
      <c r="AN45" s="4">
        <v>3.9859609343111093</v>
      </c>
      <c r="AO45" s="4">
        <v>3.8539819674815332</v>
      </c>
      <c r="AP45" s="4">
        <v>3.7485410419976462</v>
      </c>
      <c r="AQ45" s="4">
        <v>3.6546005049720218</v>
      </c>
      <c r="AR45" s="4">
        <v>3.5701828437149095</v>
      </c>
      <c r="AS45" s="4">
        <v>3.4966296166249631</v>
      </c>
      <c r="AT45" s="4">
        <v>3.4598522356826886</v>
      </c>
      <c r="AU45" s="4">
        <v>3.4262377212109425</v>
      </c>
      <c r="AV45" s="4">
        <v>3.4161615996722303</v>
      </c>
      <c r="AW45" s="4">
        <v>3.430405626122099</v>
      </c>
      <c r="AX45" s="4">
        <v>3.4579987239684007</v>
      </c>
      <c r="AY45" s="4">
        <v>3.4518172151725541</v>
      </c>
      <c r="AZ45" s="4">
        <v>3.4798840546897534</v>
      </c>
      <c r="BA45" s="4">
        <v>3.5064766126717406</v>
      </c>
      <c r="BB45" s="4">
        <v>3.4872610708584597</v>
      </c>
      <c r="BC45" s="4">
        <v>3.5039308061858154</v>
      </c>
      <c r="BD45" s="4">
        <v>3.5458940779839931</v>
      </c>
      <c r="BE45" s="4">
        <v>3.5926792867179285</v>
      </c>
      <c r="BF45" s="4">
        <v>3.5984384220017951</v>
      </c>
      <c r="BG45" s="4">
        <v>3.5593730191877464</v>
      </c>
      <c r="BH45" s="4">
        <v>1.2030969497684638</v>
      </c>
      <c r="BI45" s="4">
        <v>0.98907298209078065</v>
      </c>
      <c r="BJ45" s="4">
        <v>0.71537516078667629</v>
      </c>
      <c r="BK45" s="4">
        <v>0.428513825875867</v>
      </c>
      <c r="BL45" s="4">
        <v>0</v>
      </c>
      <c r="BM45" s="4">
        <v>-0.57255696481812535</v>
      </c>
      <c r="BN45" s="4">
        <v>-1.3818010778478971</v>
      </c>
      <c r="BO45" s="4">
        <v>-2.7462029103609686</v>
      </c>
      <c r="BP45" s="4">
        <v>-5.046873904517966</v>
      </c>
      <c r="BQ45" s="4">
        <v>-9.9597651580465367</v>
      </c>
      <c r="BR45" s="4">
        <v>-24.268573872427776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</row>
    <row r="46" spans="1:100" x14ac:dyDescent="0.3">
      <c r="A46" s="1">
        <v>1</v>
      </c>
      <c r="B46" s="1">
        <v>12</v>
      </c>
      <c r="C46" s="1" t="s">
        <v>31</v>
      </c>
      <c r="D46" s="4">
        <v>8.4673838496588942</v>
      </c>
      <c r="E46" s="4">
        <v>8.3832067296025095</v>
      </c>
      <c r="F46" s="4">
        <v>8.3316247552809788</v>
      </c>
      <c r="G46" s="4">
        <v>8.2815297831782075</v>
      </c>
      <c r="H46" s="4">
        <v>8.2162548711603911</v>
      </c>
      <c r="I46" s="4">
        <v>8.1358245312637543</v>
      </c>
      <c r="J46" s="4">
        <v>8.0664192381544755</v>
      </c>
      <c r="K46" s="4">
        <v>8.0079124232864078</v>
      </c>
      <c r="L46" s="4">
        <v>8.0164361609673573</v>
      </c>
      <c r="M46" s="4">
        <v>7.9737550231261505</v>
      </c>
      <c r="N46" s="4">
        <v>7.9486675150035699</v>
      </c>
      <c r="O46" s="4">
        <v>7.9086964824326911</v>
      </c>
      <c r="P46" s="4">
        <v>7.8661232108816384</v>
      </c>
      <c r="Q46" s="4">
        <v>7.8299013461999634</v>
      </c>
      <c r="R46" s="4">
        <v>7.7606139977205961</v>
      </c>
      <c r="S46" s="4">
        <v>7.7162404797899207</v>
      </c>
      <c r="T46" s="4">
        <v>7.6387931525500035</v>
      </c>
      <c r="U46" s="4">
        <v>7.5921764466449702</v>
      </c>
      <c r="V46" s="4">
        <v>7.5313984286512801</v>
      </c>
      <c r="W46" s="4">
        <v>7.4977735150807012</v>
      </c>
      <c r="X46" s="4">
        <v>7.4421190284203398</v>
      </c>
      <c r="Y46" s="4">
        <v>7.3833749047261783</v>
      </c>
      <c r="Z46" s="4">
        <v>7.3171197869547981</v>
      </c>
      <c r="AA46" s="4">
        <v>7.2362421466544573</v>
      </c>
      <c r="AB46" s="4">
        <v>7.150670095631269</v>
      </c>
      <c r="AC46" s="4">
        <v>7.0458528356979881</v>
      </c>
      <c r="AD46" s="4">
        <v>6.958387578807919</v>
      </c>
      <c r="AE46" s="4">
        <v>6.8821486987456701</v>
      </c>
      <c r="AF46" s="4">
        <v>6.8694580218046406</v>
      </c>
      <c r="AG46" s="4">
        <v>4.4079558163188697</v>
      </c>
      <c r="AH46" s="4">
        <v>4.1465315011839445</v>
      </c>
      <c r="AI46" s="4">
        <v>3.7797332345336971</v>
      </c>
      <c r="AJ46" s="4">
        <v>3.3472653044178271</v>
      </c>
      <c r="AK46" s="4">
        <v>8.9270294270288399</v>
      </c>
      <c r="AL46" s="4">
        <v>8.7259589337656553</v>
      </c>
      <c r="AM46" s="4">
        <v>8.5790063112220114</v>
      </c>
      <c r="AN46" s="4">
        <v>7.728415143731568</v>
      </c>
      <c r="AO46" s="4">
        <v>7.5794573847826809</v>
      </c>
      <c r="AP46" s="4">
        <v>7.8149069537377009</v>
      </c>
      <c r="AQ46" s="4">
        <v>8.6656149383782228</v>
      </c>
      <c r="AR46" s="4">
        <v>9.8472881772452627</v>
      </c>
      <c r="AS46" s="4">
        <v>20.72909248789697</v>
      </c>
      <c r="AT46" s="4">
        <v>20.998151342246093</v>
      </c>
      <c r="AU46" s="4">
        <v>21.27265058974049</v>
      </c>
      <c r="AV46" s="4">
        <v>21.55174316809422</v>
      </c>
      <c r="AW46" s="4">
        <v>2.2433515058021847</v>
      </c>
      <c r="AX46" s="4">
        <v>3.2503720920074071</v>
      </c>
      <c r="AY46" s="4">
        <v>5.4081760034792214</v>
      </c>
      <c r="AZ46" s="4">
        <v>22.962746484631982</v>
      </c>
      <c r="BA46" s="4">
        <v>390.71801676724544</v>
      </c>
      <c r="BB46" s="4">
        <v>753.10644740802275</v>
      </c>
      <c r="BC46" s="4">
        <v>910.5937745168909</v>
      </c>
      <c r="BD46" s="4">
        <v>1123.7527716260352</v>
      </c>
      <c r="BE46" s="4">
        <v>1526.2404976617031</v>
      </c>
      <c r="BF46" s="4">
        <v>1837.7551033281968</v>
      </c>
      <c r="BG46" s="4">
        <v>2105.5646063912664</v>
      </c>
      <c r="BH46" s="4">
        <v>845.01202280406596</v>
      </c>
      <c r="BI46" s="4">
        <v>1164.2270760277033</v>
      </c>
      <c r="BJ46" s="4">
        <v>5733.667280789301</v>
      </c>
      <c r="BK46" s="4">
        <v>267.88189472150697</v>
      </c>
      <c r="BL46" s="4">
        <v>0</v>
      </c>
      <c r="BM46" s="4">
        <v>-277.96415867932234</v>
      </c>
      <c r="BN46" s="4">
        <v>-544.59068046338746</v>
      </c>
      <c r="BO46" s="4">
        <v>-856.81533112472914</v>
      </c>
      <c r="BP46" s="4">
        <v>-1136.9411353730443</v>
      </c>
      <c r="BQ46" s="4">
        <v>-2383.6534828176946</v>
      </c>
      <c r="BR46" s="4">
        <v>-3519.6802201223127</v>
      </c>
      <c r="BS46" s="4">
        <v>-8261.1056436407835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</row>
    <row r="47" spans="1:100" x14ac:dyDescent="0.3">
      <c r="A47" s="1">
        <v>1</v>
      </c>
      <c r="B47" s="1">
        <v>16</v>
      </c>
      <c r="C47" s="1" t="s">
        <v>32</v>
      </c>
      <c r="D47" s="4">
        <v>6.2374826578764111</v>
      </c>
      <c r="E47" s="4">
        <v>6.2352029350914453</v>
      </c>
      <c r="F47" s="4">
        <v>6.2211439302805456</v>
      </c>
      <c r="G47" s="4">
        <v>6.2043003854170102</v>
      </c>
      <c r="H47" s="4">
        <v>6.2612801517576173</v>
      </c>
      <c r="I47" s="4">
        <v>6.231997948392582</v>
      </c>
      <c r="J47" s="4">
        <v>6.2200686455562124</v>
      </c>
      <c r="K47" s="4">
        <v>6.1844941694627948</v>
      </c>
      <c r="L47" s="4">
        <v>6.1668149475111669</v>
      </c>
      <c r="M47" s="4">
        <v>6.0972988473389362</v>
      </c>
      <c r="N47" s="4">
        <v>6.0296753277422708</v>
      </c>
      <c r="O47" s="4">
        <v>5.9900842158005769</v>
      </c>
      <c r="P47" s="4">
        <v>5.9507917489001363</v>
      </c>
      <c r="Q47" s="4">
        <v>5.8960114530165004</v>
      </c>
      <c r="R47" s="4">
        <v>5.83716448945398</v>
      </c>
      <c r="S47" s="4">
        <v>5.8123659042310383</v>
      </c>
      <c r="T47" s="4">
        <v>5.7797515033940634</v>
      </c>
      <c r="U47" s="4">
        <v>5.7567316685880403</v>
      </c>
      <c r="V47" s="4">
        <v>5.7270389965613493</v>
      </c>
      <c r="W47" s="4">
        <v>5.7339395329352412</v>
      </c>
      <c r="X47" s="4">
        <v>5.6984598621538716</v>
      </c>
      <c r="Y47" s="4">
        <v>5.6940013781365462</v>
      </c>
      <c r="Z47" s="4">
        <v>5.6843513048001526</v>
      </c>
      <c r="AA47" s="4">
        <v>5.6464239484309235</v>
      </c>
      <c r="AB47" s="4">
        <v>5.6407900425960911</v>
      </c>
      <c r="AC47" s="4">
        <v>5.6623243271581334</v>
      </c>
      <c r="AD47" s="4">
        <v>5.6378024919258474</v>
      </c>
      <c r="AE47" s="4">
        <v>5.6275372893364972</v>
      </c>
      <c r="AF47" s="4">
        <v>5.6197255306312428</v>
      </c>
      <c r="AG47" s="4">
        <v>5.6256105682982369</v>
      </c>
      <c r="AH47" s="4">
        <v>5.6037023646653115</v>
      </c>
      <c r="AI47" s="4">
        <v>5.6397761164931017</v>
      </c>
      <c r="AJ47" s="4">
        <v>5.6266451910414075</v>
      </c>
      <c r="AK47" s="4">
        <v>5.5928371722371413</v>
      </c>
      <c r="AL47" s="4">
        <v>5.5768970729696807</v>
      </c>
      <c r="AM47" s="4">
        <v>5.5749721902464575</v>
      </c>
      <c r="AN47" s="4">
        <v>5.5617824972541374</v>
      </c>
      <c r="AO47" s="4">
        <v>5.5696042116422353</v>
      </c>
      <c r="AP47" s="4">
        <v>5.5446769808047511</v>
      </c>
      <c r="AQ47" s="4">
        <v>5.5339928737767758</v>
      </c>
      <c r="AR47" s="4">
        <v>5.5338794973225056</v>
      </c>
      <c r="AS47" s="4">
        <v>5.5219824225165652</v>
      </c>
      <c r="AT47" s="4">
        <v>5.5125687684163109</v>
      </c>
      <c r="AU47" s="4">
        <v>5.4923969434167024</v>
      </c>
      <c r="AV47" s="4">
        <v>5.5219416898558906</v>
      </c>
      <c r="AW47" s="4">
        <v>1.4573798356232583</v>
      </c>
      <c r="AX47" s="4">
        <v>1.0711340851105886</v>
      </c>
      <c r="AY47" s="4">
        <v>0.60283677106215261</v>
      </c>
      <c r="AZ47" s="4">
        <v>0</v>
      </c>
      <c r="BA47" s="4">
        <v>-0.82574536860498016</v>
      </c>
      <c r="BB47" s="4">
        <v>-1.7965421549180307</v>
      </c>
      <c r="BC47" s="4">
        <v>-3.2441306207032401</v>
      </c>
      <c r="BD47" s="4">
        <v>-5.3560758283918277</v>
      </c>
      <c r="BE47" s="4">
        <v>-8.9401155361046989</v>
      </c>
      <c r="BF47" s="4">
        <v>-16.077362593496488</v>
      </c>
      <c r="BG47" s="4">
        <v>-37.343775313273341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</row>
    <row r="48" spans="1:100" x14ac:dyDescent="0.3">
      <c r="A48" s="1">
        <v>1</v>
      </c>
      <c r="B48" s="1">
        <v>20</v>
      </c>
      <c r="C48" s="1" t="s">
        <v>33</v>
      </c>
      <c r="D48" s="4">
        <v>8.8058033763804797</v>
      </c>
      <c r="E48" s="4">
        <v>8.8672496811621464</v>
      </c>
      <c r="F48" s="4">
        <v>8.8670524108886504</v>
      </c>
      <c r="G48" s="4">
        <v>8.8212959879023796</v>
      </c>
      <c r="H48" s="4">
        <v>8.7272159649098331</v>
      </c>
      <c r="I48" s="4">
        <v>8.6450252722049736</v>
      </c>
      <c r="J48" s="4">
        <v>8.5314486177096533</v>
      </c>
      <c r="K48" s="4">
        <v>8.428724651418074</v>
      </c>
      <c r="L48" s="4">
        <v>8.2838524445592263</v>
      </c>
      <c r="M48" s="4">
        <v>8.1604082785349341</v>
      </c>
      <c r="N48" s="4">
        <v>8.0297428783090279</v>
      </c>
      <c r="O48" s="4">
        <v>7.888381492408449</v>
      </c>
      <c r="P48" s="4">
        <v>7.7819508850237114</v>
      </c>
      <c r="Q48" s="4">
        <v>7.6538890220676743</v>
      </c>
      <c r="R48" s="4">
        <v>7.4773239581463935</v>
      </c>
      <c r="S48" s="4">
        <v>7.377153454294799</v>
      </c>
      <c r="T48" s="4">
        <v>7.3084498654933689</v>
      </c>
      <c r="U48" s="4">
        <v>7.209516132701359</v>
      </c>
      <c r="V48" s="4">
        <v>7.1190832907220853</v>
      </c>
      <c r="W48" s="4">
        <v>7.0620442026020678</v>
      </c>
      <c r="X48" s="4">
        <v>7.0021818270612517</v>
      </c>
      <c r="Y48" s="4">
        <v>6.9543495958759109</v>
      </c>
      <c r="Z48" s="4">
        <v>6.9088851790186157</v>
      </c>
      <c r="AA48" s="4">
        <v>6.8422196865669767</v>
      </c>
      <c r="AB48" s="4">
        <v>6.7852608121174844</v>
      </c>
      <c r="AC48" s="4">
        <v>6.7316203555988512</v>
      </c>
      <c r="AD48" s="4">
        <v>6.6372882295496778</v>
      </c>
      <c r="AE48" s="4">
        <v>6.5494458681508636</v>
      </c>
      <c r="AF48" s="4">
        <v>6.430706571443519</v>
      </c>
      <c r="AG48" s="4">
        <v>6.3806735249754762</v>
      </c>
      <c r="AH48" s="4">
        <v>6.2962039106355894</v>
      </c>
      <c r="AI48" s="4">
        <v>6.1944182486824868</v>
      </c>
      <c r="AJ48" s="4">
        <v>6.0894216576053681</v>
      </c>
      <c r="AK48" s="4">
        <v>6.011669913045246</v>
      </c>
      <c r="AL48" s="4">
        <v>5.9159694850131794</v>
      </c>
      <c r="AM48" s="4">
        <v>5.830387585673952</v>
      </c>
      <c r="AN48" s="4">
        <v>5.7166771067482314</v>
      </c>
      <c r="AO48" s="4">
        <v>5.6040954507227614</v>
      </c>
      <c r="AP48" s="4">
        <v>5.5897444486044687</v>
      </c>
      <c r="AQ48" s="4">
        <v>5.5651296647338215</v>
      </c>
      <c r="AR48" s="4">
        <v>5.5791438818203529</v>
      </c>
      <c r="AS48" s="4">
        <v>5.5195548024370291</v>
      </c>
      <c r="AT48" s="4">
        <v>5.741863539285216</v>
      </c>
      <c r="AU48" s="4">
        <v>2.8962929924108272</v>
      </c>
      <c r="AV48" s="4">
        <v>2.5656804278355176</v>
      </c>
      <c r="AW48" s="4">
        <v>2.1353294514190826</v>
      </c>
      <c r="AX48" s="4">
        <v>1.5930389888213929</v>
      </c>
      <c r="AY48" s="4">
        <v>0.93337960107366325</v>
      </c>
      <c r="AZ48" s="4">
        <v>0</v>
      </c>
      <c r="BA48" s="4">
        <v>-1.3655576506547549</v>
      </c>
      <c r="BB48" s="4">
        <v>-3.4453724566114139</v>
      </c>
      <c r="BC48" s="4">
        <v>-7.8471025375780474</v>
      </c>
      <c r="BD48" s="4">
        <v>-19.756042021148531</v>
      </c>
      <c r="BE48" s="4">
        <v>-239.85302941524296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</row>
    <row r="49" spans="1:100" x14ac:dyDescent="0.3">
      <c r="A49" s="1">
        <v>1</v>
      </c>
      <c r="B49" s="1">
        <v>29</v>
      </c>
      <c r="C49" s="1" t="s">
        <v>34</v>
      </c>
      <c r="D49" s="4">
        <v>4.8440785856829232</v>
      </c>
      <c r="E49" s="4">
        <v>4.9127409038046315</v>
      </c>
      <c r="F49" s="4">
        <v>4.9637889098538936</v>
      </c>
      <c r="G49" s="4">
        <v>4.9983023954812351</v>
      </c>
      <c r="H49" s="4">
        <v>4.9954075690679085</v>
      </c>
      <c r="I49" s="4">
        <v>5.0063408929036344</v>
      </c>
      <c r="J49" s="4">
        <v>4.9819905632157786</v>
      </c>
      <c r="K49" s="4">
        <v>4.9567023101527941</v>
      </c>
      <c r="L49" s="4">
        <v>4.8952038725582794</v>
      </c>
      <c r="M49" s="4">
        <v>4.7770027586690968</v>
      </c>
      <c r="N49" s="4">
        <v>4.737842192246478</v>
      </c>
      <c r="O49" s="4">
        <v>4.6432198123242419</v>
      </c>
      <c r="P49" s="4">
        <v>4.602422384411641</v>
      </c>
      <c r="Q49" s="4">
        <v>4.5446593924293168</v>
      </c>
      <c r="R49" s="4">
        <v>4.4575464448261091</v>
      </c>
      <c r="S49" s="4">
        <v>4.425150811778308</v>
      </c>
      <c r="T49" s="4">
        <v>4.3654597207150578</v>
      </c>
      <c r="U49" s="4">
        <v>4.3361969804850728</v>
      </c>
      <c r="V49" s="4">
        <v>4.3027935993188553</v>
      </c>
      <c r="W49" s="4">
        <v>4.2746764743295937</v>
      </c>
      <c r="X49" s="4">
        <v>4.3026743746286424</v>
      </c>
      <c r="Y49" s="4">
        <v>4.3226016898093782</v>
      </c>
      <c r="Z49" s="4">
        <v>4.3032661903733525</v>
      </c>
      <c r="AA49" s="4">
        <v>4.3590474407086912</v>
      </c>
      <c r="AB49" s="4">
        <v>4.3798067127290503</v>
      </c>
      <c r="AC49" s="4">
        <v>4.4269388989095591</v>
      </c>
      <c r="AD49" s="4">
        <v>4.4774272831415889</v>
      </c>
      <c r="AE49" s="4">
        <v>4.5099565374363459</v>
      </c>
      <c r="AF49" s="4">
        <v>4.5262990029194548</v>
      </c>
      <c r="AG49" s="4">
        <v>4.5762798808819882</v>
      </c>
      <c r="AH49" s="4">
        <v>4.6203025005389406</v>
      </c>
      <c r="AI49" s="4">
        <v>4.6631813544687404</v>
      </c>
      <c r="AJ49" s="4">
        <v>4.6725746103066328</v>
      </c>
      <c r="AK49" s="4">
        <v>4.6617897634358743</v>
      </c>
      <c r="AL49" s="4">
        <v>4.6883997115703737</v>
      </c>
      <c r="AM49" s="4">
        <v>4.664517378785507</v>
      </c>
      <c r="AN49" s="4">
        <v>4.6743466271471021</v>
      </c>
      <c r="AO49" s="4">
        <v>4.6922592132553094</v>
      </c>
      <c r="AP49" s="4">
        <v>4.6844666821919008</v>
      </c>
      <c r="AQ49" s="4">
        <v>3.7911537907408936</v>
      </c>
      <c r="AR49" s="4">
        <v>3.730058960445449</v>
      </c>
      <c r="AS49" s="4">
        <v>3.6131508882641059</v>
      </c>
      <c r="AT49" s="4">
        <v>3.4831646971725876</v>
      </c>
      <c r="AU49" s="4">
        <v>3.2977841081873516</v>
      </c>
      <c r="AV49" s="4">
        <v>3.0851367380084409</v>
      </c>
      <c r="AW49" s="4">
        <v>2.8479498157806429</v>
      </c>
      <c r="AX49" s="4">
        <v>2.3835886067251231</v>
      </c>
      <c r="AY49" s="4">
        <v>1.6956197736897001</v>
      </c>
      <c r="AZ49" s="4">
        <v>0.11310249858967344</v>
      </c>
      <c r="BA49" s="4">
        <v>-4.623949674386191</v>
      </c>
      <c r="BB49" s="4">
        <v>-968450.53195994638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</row>
    <row r="50" spans="1:100" x14ac:dyDescent="0.3">
      <c r="A50" s="1">
        <v>1</v>
      </c>
      <c r="B50" s="1">
        <v>34</v>
      </c>
      <c r="C50" s="1" t="s">
        <v>35</v>
      </c>
      <c r="D50" s="4">
        <v>6.6761814531690415</v>
      </c>
      <c r="E50" s="4">
        <v>6.7573060014753512</v>
      </c>
      <c r="F50" s="4">
        <v>6.8032830234439956</v>
      </c>
      <c r="G50" s="4">
        <v>6.8680133752972452</v>
      </c>
      <c r="H50" s="4">
        <v>6.9030438042886928</v>
      </c>
      <c r="I50" s="4">
        <v>6.9357145041395594</v>
      </c>
      <c r="J50" s="4">
        <v>6.9709778993835725</v>
      </c>
      <c r="K50" s="4">
        <v>7.0092895144800407</v>
      </c>
      <c r="L50" s="4">
        <v>7.0276313663295165</v>
      </c>
      <c r="M50" s="4">
        <v>7.0358473032933464</v>
      </c>
      <c r="N50" s="4">
        <v>7.0492728286168056</v>
      </c>
      <c r="O50" s="4">
        <v>7.07290732901357</v>
      </c>
      <c r="P50" s="4">
        <v>7.0750394450516785</v>
      </c>
      <c r="Q50" s="4">
        <v>7.0652934009892494</v>
      </c>
      <c r="R50" s="4">
        <v>7.071550750119056</v>
      </c>
      <c r="S50" s="4">
        <v>7.0544620030442999</v>
      </c>
      <c r="T50" s="4">
        <v>7.0452942783704424</v>
      </c>
      <c r="U50" s="4">
        <v>7.0458115166817432</v>
      </c>
      <c r="V50" s="4">
        <v>7.0417278387171347</v>
      </c>
      <c r="W50" s="4">
        <v>7.041224209429914</v>
      </c>
      <c r="X50" s="4">
        <v>7.035064176519187</v>
      </c>
      <c r="Y50" s="4">
        <v>7.0354258381093242</v>
      </c>
      <c r="Z50" s="4">
        <v>7.0014524066689221</v>
      </c>
      <c r="AA50" s="4">
        <v>6.9896303460090765</v>
      </c>
      <c r="AB50" s="4">
        <v>7.0180158311853855</v>
      </c>
      <c r="AC50" s="4">
        <v>7.049798171829444</v>
      </c>
      <c r="AD50" s="4">
        <v>7.0590856162686162</v>
      </c>
      <c r="AE50" s="4">
        <v>7.1013516862820634</v>
      </c>
      <c r="AF50" s="4">
        <v>7.1582099217398447</v>
      </c>
      <c r="AG50" s="4">
        <v>7.1792778235583361</v>
      </c>
      <c r="AH50" s="4">
        <v>7.2086931564652055</v>
      </c>
      <c r="AI50" s="4">
        <v>7.2547656979755821</v>
      </c>
      <c r="AJ50" s="4">
        <v>7.2931776141926266</v>
      </c>
      <c r="AK50" s="4">
        <v>7.3233526337782591</v>
      </c>
      <c r="AL50" s="4">
        <v>7.3749582821464541</v>
      </c>
      <c r="AM50" s="4">
        <v>7.4032721120744105</v>
      </c>
      <c r="AN50" s="4">
        <v>7.3895253827048641</v>
      </c>
      <c r="AO50" s="4">
        <v>7.4086658615811078</v>
      </c>
      <c r="AP50" s="4">
        <v>7.4121603141872079</v>
      </c>
      <c r="AQ50" s="4">
        <v>7.4623923086666464</v>
      </c>
      <c r="AR50" s="4">
        <v>7.4837563146550528</v>
      </c>
      <c r="AS50" s="4">
        <v>7.5374093789048704</v>
      </c>
      <c r="AT50" s="4">
        <v>7.5728551686852903</v>
      </c>
      <c r="AU50" s="4">
        <v>7.6187992772114619</v>
      </c>
      <c r="AV50" s="4">
        <v>7.6603653056424097</v>
      </c>
      <c r="AW50" s="4">
        <v>7.6898709368517171</v>
      </c>
      <c r="AX50" s="4">
        <v>7.5958855546007715</v>
      </c>
      <c r="AY50" s="4">
        <v>7.6118180252190939</v>
      </c>
      <c r="AZ50" s="4">
        <v>7.6241825707997934</v>
      </c>
      <c r="BA50" s="4">
        <v>7.6506694606505183</v>
      </c>
      <c r="BB50" s="4">
        <v>7.6712012570957109</v>
      </c>
      <c r="BC50" s="4">
        <v>7.6735596783289504</v>
      </c>
      <c r="BD50" s="4">
        <v>7.6362782269412985</v>
      </c>
      <c r="BE50" s="4">
        <v>4.7200252124817554</v>
      </c>
      <c r="BF50" s="4">
        <v>4.419058764783534</v>
      </c>
      <c r="BG50" s="4">
        <v>4.0284747229934883</v>
      </c>
      <c r="BH50" s="4">
        <v>3.5566352149041873</v>
      </c>
      <c r="BI50" s="4">
        <v>3.0248356570321393</v>
      </c>
      <c r="BJ50" s="4">
        <v>2.4990593415562432</v>
      </c>
      <c r="BK50" s="4">
        <v>1.5388730000171007</v>
      </c>
      <c r="BL50" s="4">
        <v>0</v>
      </c>
      <c r="BM50" s="4">
        <v>-2.7755413206171324</v>
      </c>
      <c r="BN50" s="4">
        <v>-7.8484407184194058</v>
      </c>
      <c r="BO50" s="4">
        <v>-23.71810842931453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</row>
    <row r="51" spans="1:100" x14ac:dyDescent="0.3">
      <c r="A51" s="1">
        <v>1</v>
      </c>
      <c r="B51" s="1">
        <v>19</v>
      </c>
      <c r="C51" s="1" t="s">
        <v>36</v>
      </c>
      <c r="D51" s="4">
        <v>6.4170561873668017</v>
      </c>
      <c r="E51" s="4">
        <v>6.3874589296735635</v>
      </c>
      <c r="F51" s="4">
        <v>6.3672226335019069</v>
      </c>
      <c r="G51" s="4">
        <v>6.3492518272228962</v>
      </c>
      <c r="H51" s="4">
        <v>6.3480977502097549</v>
      </c>
      <c r="I51" s="4">
        <v>6.3169523756032913</v>
      </c>
      <c r="J51" s="4">
        <v>6.2920312026552505</v>
      </c>
      <c r="K51" s="4">
        <v>6.2434292713436497</v>
      </c>
      <c r="L51" s="4">
        <v>6.1987368922852513</v>
      </c>
      <c r="M51" s="4">
        <v>6.1220200405130463</v>
      </c>
      <c r="N51" s="4">
        <v>6.0545827009315945</v>
      </c>
      <c r="O51" s="4">
        <v>5.9790321343399819</v>
      </c>
      <c r="P51" s="4">
        <v>5.8573669802349331</v>
      </c>
      <c r="Q51" s="4">
        <v>5.8006735363765776</v>
      </c>
      <c r="R51" s="4">
        <v>5.7410873856161322</v>
      </c>
      <c r="S51" s="4">
        <v>5.7015277473847217</v>
      </c>
      <c r="T51" s="4">
        <v>5.6652939547108092</v>
      </c>
      <c r="U51" s="4">
        <v>3.5293013198225935</v>
      </c>
      <c r="V51" s="4">
        <v>3.320399386702396</v>
      </c>
      <c r="W51" s="4">
        <v>3.0571521846553429</v>
      </c>
      <c r="X51" s="4">
        <v>2.7207246051057781</v>
      </c>
      <c r="Y51" s="4">
        <v>2.3627041940368425</v>
      </c>
      <c r="Z51" s="4">
        <v>1.8032598469139742</v>
      </c>
      <c r="AA51" s="4">
        <v>1.1184947481712</v>
      </c>
      <c r="AB51" s="4">
        <v>0</v>
      </c>
      <c r="AC51" s="4">
        <v>-1.8514872670516345</v>
      </c>
      <c r="AD51" s="4">
        <v>-5.2460986935511702</v>
      </c>
      <c r="AE51" s="4">
        <v>-15.981793798178206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</row>
    <row r="52" spans="1:100" x14ac:dyDescent="0.3">
      <c r="A52" s="1">
        <v>1</v>
      </c>
      <c r="B52" s="1">
        <v>21</v>
      </c>
      <c r="C52" s="1" t="s">
        <v>37</v>
      </c>
      <c r="D52" s="4">
        <v>9.1505114913815415</v>
      </c>
      <c r="E52" s="4">
        <v>9.0863045355943495</v>
      </c>
      <c r="F52" s="4">
        <v>9.1045817137783533</v>
      </c>
      <c r="G52" s="4">
        <v>8.976477836786076</v>
      </c>
      <c r="H52" s="4">
        <v>8.9263352927700268</v>
      </c>
      <c r="I52" s="4">
        <v>8.834282076159317</v>
      </c>
      <c r="J52" s="4">
        <v>8.7785641491078863</v>
      </c>
      <c r="K52" s="4">
        <v>8.7741815028828185</v>
      </c>
      <c r="L52" s="4">
        <v>8.738673063454053</v>
      </c>
      <c r="M52" s="4">
        <v>8.623079060002425</v>
      </c>
      <c r="N52" s="4">
        <v>8.533327996617265</v>
      </c>
      <c r="O52" s="4">
        <v>8.4543560818679389</v>
      </c>
      <c r="P52" s="4">
        <v>0</v>
      </c>
      <c r="Q52" s="4">
        <v>-0.8002270931553116</v>
      </c>
      <c r="R52" s="4">
        <v>-1.7338045650108447</v>
      </c>
      <c r="S52" s="4">
        <v>-2.9303053864083677</v>
      </c>
      <c r="T52" s="4">
        <v>-4.518849186919514</v>
      </c>
      <c r="U52" s="4">
        <v>-6.620779958814853</v>
      </c>
      <c r="V52" s="4">
        <v>-9.5207357728795401</v>
      </c>
      <c r="W52" s="4">
        <v>-13.91200811598601</v>
      </c>
      <c r="X52" s="4">
        <v>-21.22122513069132</v>
      </c>
      <c r="Y52" s="4">
        <v>-35.631442709854191</v>
      </c>
      <c r="Z52" s="4">
        <v>-77.590273531169302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</row>
    <row r="53" spans="1:100" x14ac:dyDescent="0.3">
      <c r="A53" s="1">
        <v>1</v>
      </c>
      <c r="B53" s="1">
        <v>7</v>
      </c>
      <c r="C53" s="1" t="s">
        <v>38</v>
      </c>
      <c r="D53" s="4">
        <v>7.2842608930570689</v>
      </c>
      <c r="E53" s="4">
        <v>7.2618256094097555</v>
      </c>
      <c r="F53" s="4">
        <v>7.2687163769012813</v>
      </c>
      <c r="G53" s="4">
        <v>7.2809452228859497</v>
      </c>
      <c r="H53" s="4">
        <v>7.2976732347277586</v>
      </c>
      <c r="I53" s="4">
        <v>7.3232580080661318</v>
      </c>
      <c r="J53" s="4">
        <v>7.3466114756687046</v>
      </c>
      <c r="K53" s="4">
        <v>7.3719408541981668</v>
      </c>
      <c r="L53" s="4">
        <v>7.38807635542135</v>
      </c>
      <c r="M53" s="4">
        <v>7.4008005368782426</v>
      </c>
      <c r="N53" s="4">
        <v>7.3739756297062629</v>
      </c>
      <c r="O53" s="4">
        <v>7.3399780545613869</v>
      </c>
      <c r="P53" s="4">
        <v>7.3290426321639108</v>
      </c>
      <c r="Q53" s="4">
        <v>7.2915879208925141</v>
      </c>
      <c r="R53" s="4">
        <v>7.2496668705622742</v>
      </c>
      <c r="S53" s="4">
        <v>7.1940184683001522</v>
      </c>
      <c r="T53" s="4">
        <v>7.1215685886527078</v>
      </c>
      <c r="U53" s="4">
        <v>7.0435659427384296</v>
      </c>
      <c r="V53" s="4">
        <v>6.9826152302116942</v>
      </c>
      <c r="W53" s="4">
        <v>6.9100469173325791</v>
      </c>
      <c r="X53" s="4">
        <v>6.8435961540628973</v>
      </c>
      <c r="Y53" s="4">
        <v>6.731644336095596</v>
      </c>
      <c r="Z53" s="4">
        <v>6.6561110771375596</v>
      </c>
      <c r="AA53" s="4">
        <v>6.5640869447021775</v>
      </c>
      <c r="AB53" s="4">
        <v>6.4783010482833543</v>
      </c>
      <c r="AC53" s="4">
        <v>6.3935475820159695</v>
      </c>
      <c r="AD53" s="4">
        <v>6.2589278279901146</v>
      </c>
      <c r="AE53" s="4">
        <v>6.1473489005347286</v>
      </c>
      <c r="AF53" s="4">
        <v>6.0371454023364182</v>
      </c>
      <c r="AG53" s="4">
        <v>5.928300973525622</v>
      </c>
      <c r="AH53" s="4">
        <v>5.7983593245112752</v>
      </c>
      <c r="AI53" s="4">
        <v>5.6606201972819052</v>
      </c>
      <c r="AJ53" s="4">
        <v>5.5091420867546086</v>
      </c>
      <c r="AK53" s="4">
        <v>5.402734259841651</v>
      </c>
      <c r="AL53" s="4">
        <v>5.2855648278256782</v>
      </c>
      <c r="AM53" s="4">
        <v>5.176989431757872</v>
      </c>
      <c r="AN53" s="4">
        <v>5.0597126690562684</v>
      </c>
      <c r="AO53" s="4">
        <v>4.948451856932615</v>
      </c>
      <c r="AP53" s="4">
        <v>4.8790350192729424</v>
      </c>
      <c r="AQ53" s="4">
        <v>4.802316460789104</v>
      </c>
      <c r="AR53" s="4">
        <v>4.7273779554519582</v>
      </c>
      <c r="AS53" s="4">
        <v>4.6391465699134171</v>
      </c>
      <c r="AT53" s="4">
        <v>4.5712034966525028</v>
      </c>
      <c r="AU53" s="4">
        <v>4.5115324462041002</v>
      </c>
      <c r="AV53" s="4">
        <v>4.461913837456982</v>
      </c>
      <c r="AW53" s="4">
        <v>4.4137877451030869</v>
      </c>
      <c r="AX53" s="4">
        <v>4.3624409982360559</v>
      </c>
      <c r="AY53" s="4">
        <v>4.2959384652300914</v>
      </c>
      <c r="AZ53" s="4">
        <v>4.2590053844885727</v>
      </c>
      <c r="BA53" s="4">
        <v>4.22264965892614</v>
      </c>
      <c r="BB53" s="4">
        <v>4.212547980264989</v>
      </c>
      <c r="BC53" s="4">
        <v>4.1790026365861994</v>
      </c>
      <c r="BD53" s="4">
        <v>4.1560178250784308</v>
      </c>
      <c r="BE53" s="4">
        <v>4.141757902724386</v>
      </c>
      <c r="BF53" s="4">
        <v>4.1351844799335424</v>
      </c>
      <c r="BG53" s="4">
        <v>4.122552353249203</v>
      </c>
      <c r="BH53" s="4">
        <v>4.1313171253410133</v>
      </c>
      <c r="BI53" s="4">
        <v>4.1403133963510079</v>
      </c>
      <c r="BJ53" s="4">
        <v>4.1695524753021278</v>
      </c>
      <c r="BK53" s="4">
        <v>4.2120896834074486</v>
      </c>
      <c r="BL53" s="4">
        <v>4.2268199463169749</v>
      </c>
      <c r="BM53" s="4">
        <v>4.2661876471972855</v>
      </c>
      <c r="BN53" s="4">
        <v>4.2831368057942729</v>
      </c>
      <c r="BO53" s="4">
        <v>4.3232101099307707</v>
      </c>
      <c r="BP53" s="4">
        <v>4.3706292453673914</v>
      </c>
      <c r="BQ53" s="4">
        <v>4.4111866916840716</v>
      </c>
      <c r="BR53" s="4">
        <v>4.4472247236441484</v>
      </c>
      <c r="BS53" s="4">
        <v>4.4983768303190192</v>
      </c>
      <c r="BT53" s="4">
        <v>4.5427222392969018</v>
      </c>
      <c r="BU53" s="4">
        <v>4.5869514863894016</v>
      </c>
      <c r="BV53" s="4">
        <v>4.6285040633105776</v>
      </c>
      <c r="BW53" s="4">
        <v>4.6729588118346994</v>
      </c>
      <c r="BX53" s="4">
        <v>4.7151972469035579</v>
      </c>
      <c r="BY53" s="4">
        <v>4.7440606770592337</v>
      </c>
      <c r="BZ53" s="4">
        <v>4.7620544902446795</v>
      </c>
      <c r="CA53" s="4">
        <v>4.7917839456461389</v>
      </c>
      <c r="CB53" s="4">
        <v>4.8077635316125171</v>
      </c>
      <c r="CC53" s="4">
        <v>4.8212335386791052</v>
      </c>
      <c r="CD53" s="4">
        <v>4.824459738251881</v>
      </c>
      <c r="CE53" s="4">
        <v>4.8272402912471604</v>
      </c>
      <c r="CF53" s="4">
        <v>4.8292984320328438</v>
      </c>
      <c r="CG53" s="4">
        <v>4.8185695112607565</v>
      </c>
      <c r="CH53" s="4">
        <v>4.8024226498151945</v>
      </c>
      <c r="CI53" s="4">
        <v>4.7822662442258199</v>
      </c>
      <c r="CJ53" s="4">
        <v>4.7650368662820926</v>
      </c>
      <c r="CK53" s="4">
        <v>4.7469583596622176</v>
      </c>
      <c r="CL53" s="4">
        <v>4.7222613112997029</v>
      </c>
      <c r="CM53" s="4">
        <v>4.6987009254256202</v>
      </c>
      <c r="CN53" s="4">
        <v>4.6732170795295165</v>
      </c>
      <c r="CO53" s="4">
        <v>4.6499335916121867</v>
      </c>
      <c r="CP53" s="4">
        <v>4.6293434109554825</v>
      </c>
      <c r="CQ53" s="4">
        <v>4.6036569633402307</v>
      </c>
      <c r="CR53" s="4">
        <v>4.5773056235927037</v>
      </c>
      <c r="CS53" s="4">
        <v>4.5550216965637702</v>
      </c>
      <c r="CT53" s="4">
        <v>4.5403648124865761</v>
      </c>
      <c r="CU53" s="4">
        <v>4.5229637739738617</v>
      </c>
      <c r="CV53" s="4">
        <v>4.4953510423402792</v>
      </c>
    </row>
    <row r="54" spans="1:100" x14ac:dyDescent="0.3">
      <c r="A54" s="1">
        <v>1</v>
      </c>
      <c r="B54" s="1">
        <v>24</v>
      </c>
      <c r="C54" s="1" t="s">
        <v>39</v>
      </c>
      <c r="D54" s="4">
        <v>7.7889770579174202</v>
      </c>
      <c r="E54" s="4">
        <v>7.9225196228847894</v>
      </c>
      <c r="F54" s="4">
        <v>7.9478587997453012</v>
      </c>
      <c r="G54" s="4">
        <v>8.0017826694350038</v>
      </c>
      <c r="H54" s="4">
        <v>8.0377700878154315</v>
      </c>
      <c r="I54" s="4">
        <v>8.0642134295709926</v>
      </c>
      <c r="J54" s="4">
        <v>8.0647322398920789</v>
      </c>
      <c r="K54" s="4">
        <v>8.1228821512584393</v>
      </c>
      <c r="L54" s="4">
        <v>8.0768594658692248</v>
      </c>
      <c r="M54" s="4">
        <v>8.0735133724028785</v>
      </c>
      <c r="N54" s="4">
        <v>8.0779609055696344</v>
      </c>
      <c r="O54" s="4">
        <v>8.0491667530139122</v>
      </c>
      <c r="P54" s="4">
        <v>7.9989844743546534</v>
      </c>
      <c r="Q54" s="4">
        <v>7.8897614262652782</v>
      </c>
      <c r="R54" s="4">
        <v>7.8463444762085892</v>
      </c>
      <c r="S54" s="4">
        <v>7.8182191373573451</v>
      </c>
      <c r="T54" s="4">
        <v>7.7794578588941858</v>
      </c>
      <c r="U54" s="4">
        <v>7.7415450821064296</v>
      </c>
      <c r="V54" s="4">
        <v>7.6947897008624562</v>
      </c>
      <c r="W54" s="4">
        <v>7.630201330834721</v>
      </c>
      <c r="X54" s="4">
        <v>7.6387271304243836</v>
      </c>
      <c r="Y54" s="4">
        <v>7.5270133076453689</v>
      </c>
      <c r="Z54" s="4">
        <v>7.4208553043204688</v>
      </c>
      <c r="AA54" s="4">
        <v>7.3482238897907353</v>
      </c>
      <c r="AB54" s="4">
        <v>7.2898602717858765</v>
      </c>
      <c r="AC54" s="4">
        <v>7.2826220706596434</v>
      </c>
      <c r="AD54" s="4">
        <v>7.2666448151610998</v>
      </c>
      <c r="AE54" s="4">
        <v>7.2384931631015128</v>
      </c>
      <c r="AF54" s="4">
        <v>7.2378451886664408</v>
      </c>
      <c r="AG54" s="4">
        <v>7.2180053114194394</v>
      </c>
      <c r="AH54" s="4">
        <v>7.1618986440533021</v>
      </c>
      <c r="AI54" s="4">
        <v>7.116417603190504</v>
      </c>
      <c r="AJ54" s="4">
        <v>6.9970697555654366</v>
      </c>
      <c r="AK54" s="4">
        <v>6.9604588681988639</v>
      </c>
      <c r="AL54" s="4">
        <v>6.921539777046501</v>
      </c>
      <c r="AM54" s="4">
        <v>6.8566349624743212</v>
      </c>
      <c r="AN54" s="4">
        <v>6.8340089410129634</v>
      </c>
      <c r="AO54" s="4">
        <v>6.7903465732167971</v>
      </c>
      <c r="AP54" s="4">
        <v>6.7176997598656296</v>
      </c>
      <c r="AQ54" s="4">
        <v>6.6199237983490704</v>
      </c>
      <c r="AR54" s="4">
        <v>6.4663883667315458</v>
      </c>
      <c r="AS54" s="4">
        <v>6.3904281053121421</v>
      </c>
      <c r="AT54" s="4">
        <v>6.3179181467894221</v>
      </c>
      <c r="AU54" s="4">
        <v>6.2693251228781017</v>
      </c>
      <c r="AV54" s="4">
        <v>6.2215091238230462</v>
      </c>
      <c r="AW54" s="4">
        <v>6.1900052551887752</v>
      </c>
      <c r="AX54" s="4">
        <v>6.1518394432489014</v>
      </c>
      <c r="AY54" s="4">
        <v>6.1257981439527729</v>
      </c>
      <c r="AZ54" s="4">
        <v>6.0614301881211681</v>
      </c>
      <c r="BA54" s="4">
        <v>5.9833952281435616</v>
      </c>
      <c r="BB54" s="4">
        <v>5.9410239371925062</v>
      </c>
      <c r="BC54" s="4">
        <v>5.9109082810691778</v>
      </c>
      <c r="BD54" s="4">
        <v>5.9055595711086903</v>
      </c>
      <c r="BE54" s="4">
        <v>5.8667421386709462</v>
      </c>
      <c r="BF54" s="4">
        <v>5.8472480436927103</v>
      </c>
      <c r="BG54" s="4">
        <v>5.824530089968774</v>
      </c>
      <c r="BH54" s="4">
        <v>5.8214501558487637</v>
      </c>
      <c r="BI54" s="4">
        <v>5.8092687951347344</v>
      </c>
      <c r="BJ54" s="4">
        <v>5.7701384868610353</v>
      </c>
      <c r="BK54" s="4">
        <v>5.8083796334309632</v>
      </c>
      <c r="BL54" s="4">
        <v>5.8830424467293447</v>
      </c>
      <c r="BM54" s="4">
        <v>5.950047607740256</v>
      </c>
      <c r="BN54" s="4">
        <v>5.9820855295772759</v>
      </c>
      <c r="BO54" s="4">
        <v>6.0258845728466577</v>
      </c>
      <c r="BP54" s="4">
        <v>6.1032921311397548</v>
      </c>
      <c r="BQ54" s="4">
        <v>6.1783722968199859</v>
      </c>
      <c r="BR54" s="4">
        <v>6.2882745900966972</v>
      </c>
      <c r="BS54" s="4">
        <v>6.3622986091985538</v>
      </c>
      <c r="BT54" s="4">
        <v>6.4532757829282872</v>
      </c>
      <c r="BU54" s="4">
        <v>6.5219649394996608</v>
      </c>
      <c r="BV54" s="4">
        <v>6.6434004720523268</v>
      </c>
      <c r="BW54" s="4">
        <v>6.6893493885049464</v>
      </c>
      <c r="BX54" s="4">
        <v>6.7257527736674412</v>
      </c>
      <c r="BY54" s="4">
        <v>6.7555793465813192</v>
      </c>
      <c r="BZ54" s="4">
        <v>6.7472770098126977</v>
      </c>
      <c r="CA54" s="4">
        <v>6.7819505110414067</v>
      </c>
      <c r="CB54" s="4">
        <v>6.7684112905774123</v>
      </c>
      <c r="CC54" s="4">
        <v>6.7510765993470887</v>
      </c>
      <c r="CD54" s="4">
        <v>6.7064370117861181</v>
      </c>
      <c r="CE54" s="4">
        <v>6.6678891109658522</v>
      </c>
      <c r="CF54" s="4">
        <v>6.609002565479952</v>
      </c>
      <c r="CG54" s="4">
        <v>6.5460679756387936</v>
      </c>
      <c r="CH54" s="4">
        <v>6.4657436095640382</v>
      </c>
      <c r="CI54" s="4">
        <v>6.3915071864947093</v>
      </c>
      <c r="CJ54" s="4">
        <v>6.3088534953640636</v>
      </c>
      <c r="CK54" s="4">
        <v>6.2360747506543692</v>
      </c>
      <c r="CL54" s="4">
        <v>6.1847052942779399</v>
      </c>
      <c r="CM54" s="4">
        <v>6.1298958859488124</v>
      </c>
      <c r="CN54" s="4">
        <v>6.0868584664081951</v>
      </c>
      <c r="CO54" s="4">
        <v>6.0484479411358754</v>
      </c>
      <c r="CP54" s="4">
        <v>6.0063799389718309</v>
      </c>
      <c r="CQ54" s="4">
        <v>5.9783854923308901</v>
      </c>
      <c r="CR54" s="4">
        <v>5.945113333349096</v>
      </c>
      <c r="CS54" s="4">
        <v>5.9037193702888278</v>
      </c>
      <c r="CT54" s="4">
        <v>5.8695255355486067</v>
      </c>
      <c r="CU54" s="4">
        <v>5.8382701659974163</v>
      </c>
      <c r="CV54" s="4">
        <v>5.7806073010778052</v>
      </c>
    </row>
    <row r="55" spans="1:100" x14ac:dyDescent="0.3">
      <c r="A55" s="1">
        <v>1</v>
      </c>
      <c r="B55" s="1">
        <v>26</v>
      </c>
      <c r="C55" s="1" t="s">
        <v>40</v>
      </c>
      <c r="D55" s="4">
        <v>5.8480751544512284</v>
      </c>
      <c r="E55" s="4">
        <v>6.7311483757687114</v>
      </c>
      <c r="F55" s="4">
        <v>6.9845576445019599</v>
      </c>
      <c r="G55" s="4">
        <v>6.9774735489382138</v>
      </c>
      <c r="H55" s="4">
        <v>7.0647839078924894</v>
      </c>
      <c r="I55" s="4">
        <v>7.286536989481708</v>
      </c>
      <c r="J55" s="4">
        <v>7.3704613864626873</v>
      </c>
      <c r="K55" s="4">
        <v>7.3416138642065922</v>
      </c>
      <c r="L55" s="4">
        <v>7.4818469175927254</v>
      </c>
      <c r="M55" s="4">
        <v>7.5307545000093024</v>
      </c>
      <c r="N55" s="4">
        <v>7.567948636141268</v>
      </c>
      <c r="O55" s="4">
        <v>7.5882962543035744</v>
      </c>
      <c r="P55" s="4">
        <v>7.7008493706781689</v>
      </c>
      <c r="Q55" s="4">
        <v>7.7714945484829849</v>
      </c>
      <c r="R55" s="4">
        <v>7.7555121170104577</v>
      </c>
      <c r="S55" s="4">
        <v>7.8433885932560035</v>
      </c>
      <c r="T55" s="4">
        <v>7.8061549635282921</v>
      </c>
      <c r="U55" s="4">
        <v>7.7995800520338916</v>
      </c>
      <c r="V55" s="4">
        <v>7.8283146145150608</v>
      </c>
      <c r="W55" s="4">
        <v>7.919347534851835</v>
      </c>
      <c r="X55" s="4">
        <v>7.9571760135269374</v>
      </c>
      <c r="Y55" s="4">
        <v>7.9970711805251629</v>
      </c>
      <c r="Z55" s="4">
        <v>8.0434436451073932</v>
      </c>
      <c r="AA55" s="4">
        <v>8.0417081138213984</v>
      </c>
      <c r="AB55" s="4">
        <v>8.094297423043658</v>
      </c>
      <c r="AC55" s="4">
        <v>7.9567669440883684</v>
      </c>
      <c r="AD55" s="4">
        <v>8.0875174515063755</v>
      </c>
      <c r="AE55" s="4">
        <v>8.0740142410879923</v>
      </c>
      <c r="AF55" s="4">
        <v>8.1065221486732515</v>
      </c>
      <c r="AG55" s="4">
        <v>8.1237197004536892</v>
      </c>
      <c r="AH55" s="4">
        <v>8.0886486109832312</v>
      </c>
      <c r="AI55" s="4">
        <v>7.9827932152708003</v>
      </c>
      <c r="AJ55" s="4">
        <v>7.8824407458351011</v>
      </c>
      <c r="AK55" s="4">
        <v>7.7374314162546014</v>
      </c>
      <c r="AL55" s="4">
        <v>7.6608592605104677</v>
      </c>
      <c r="AM55" s="4">
        <v>7.5904571028974059</v>
      </c>
      <c r="AN55" s="4">
        <v>7.4368171956988594</v>
      </c>
      <c r="AO55" s="4">
        <v>7.4045324072181158</v>
      </c>
      <c r="AP55" s="4">
        <v>7.1549373459575865</v>
      </c>
      <c r="AQ55" s="4">
        <v>6.9861517706888616</v>
      </c>
      <c r="AR55" s="4">
        <v>6.8651027519167265</v>
      </c>
      <c r="AS55" s="4">
        <v>6.6847729025012095</v>
      </c>
      <c r="AT55" s="4">
        <v>6.5371827094264816</v>
      </c>
      <c r="AU55" s="4">
        <v>6.4533618227505434</v>
      </c>
      <c r="AV55" s="4">
        <v>6.3811286509415908</v>
      </c>
      <c r="AW55" s="4">
        <v>6.3498781262078809</v>
      </c>
      <c r="AX55" s="4">
        <v>6.2244150128118862</v>
      </c>
      <c r="AY55" s="4">
        <v>6.1352993428743767</v>
      </c>
      <c r="AZ55" s="4">
        <v>6.11033185986732</v>
      </c>
      <c r="BA55" s="4">
        <v>6.099477484333808</v>
      </c>
      <c r="BB55" s="4">
        <v>6.097320085011904</v>
      </c>
      <c r="BC55" s="4">
        <v>6.0919973981256907</v>
      </c>
      <c r="BD55" s="4">
        <v>6.1273426313635619</v>
      </c>
      <c r="BE55" s="4">
        <v>6.1670610851491166</v>
      </c>
      <c r="BF55" s="4">
        <v>6.1678100741745254</v>
      </c>
      <c r="BG55" s="4">
        <v>6.2115670259402078</v>
      </c>
      <c r="BH55" s="4">
        <v>6.2278621247554504</v>
      </c>
      <c r="BI55" s="4">
        <v>6.2435959604902997</v>
      </c>
      <c r="BJ55" s="4">
        <v>6.3104043476467222</v>
      </c>
      <c r="BK55" s="4">
        <v>6.3409869329750457</v>
      </c>
      <c r="BL55" s="4">
        <v>6.3788194832179794</v>
      </c>
      <c r="BM55" s="4">
        <v>6.3973794584760562</v>
      </c>
      <c r="BN55" s="4">
        <v>6.4014722235861328</v>
      </c>
      <c r="BO55" s="4">
        <v>6.4383814975545839</v>
      </c>
      <c r="BP55" s="4">
        <v>6.4023683837642578</v>
      </c>
      <c r="BQ55" s="4">
        <v>6.4153544225207009</v>
      </c>
      <c r="BR55" s="4">
        <v>6.4563007579106966</v>
      </c>
      <c r="BS55" s="4">
        <v>6.4532318479862765</v>
      </c>
      <c r="BT55" s="4">
        <v>6.469615136357751</v>
      </c>
      <c r="BU55" s="4">
        <v>6.4675035361088682</v>
      </c>
      <c r="BV55" s="4">
        <v>6.4745196016739506</v>
      </c>
      <c r="BW55" s="4">
        <v>6.4905302685639512</v>
      </c>
      <c r="BX55" s="4">
        <v>6.4840977990087074</v>
      </c>
      <c r="BY55" s="4">
        <v>6.5003780909465414</v>
      </c>
      <c r="BZ55" s="4">
        <v>6.5005233862695357</v>
      </c>
      <c r="CA55" s="4">
        <v>6.5428735838193628</v>
      </c>
      <c r="CB55" s="4">
        <v>6.568273345882222</v>
      </c>
      <c r="CC55" s="4">
        <v>6.583382072171581</v>
      </c>
      <c r="CD55" s="4">
        <v>6.5863932696471599</v>
      </c>
      <c r="CE55" s="4">
        <v>6.5903948100082363</v>
      </c>
      <c r="CF55" s="4">
        <v>6.5735653895102582</v>
      </c>
      <c r="CG55" s="4">
        <v>6.6026649640119128</v>
      </c>
      <c r="CH55" s="4">
        <v>6.6149652210966039</v>
      </c>
      <c r="CI55" s="4">
        <v>6.6183069524850033</v>
      </c>
      <c r="CJ55" s="4">
        <v>6.6379870093369933</v>
      </c>
      <c r="CK55" s="4">
        <v>6.6375417675195765</v>
      </c>
      <c r="CL55" s="4">
        <v>6.6526947019393852</v>
      </c>
      <c r="CM55" s="4">
        <v>6.6543881960833788</v>
      </c>
      <c r="CN55" s="4">
        <v>6.6528706780288864</v>
      </c>
      <c r="CO55" s="4">
        <v>6.6493012737214414</v>
      </c>
      <c r="CP55" s="4">
        <v>6.6389473065558784</v>
      </c>
      <c r="CQ55" s="4">
        <v>6.6527101075537107</v>
      </c>
      <c r="CR55" s="4">
        <v>6.671998870628995</v>
      </c>
      <c r="CS55" s="4">
        <v>6.672441157103755</v>
      </c>
      <c r="CT55" s="4">
        <v>6.6597725623901161</v>
      </c>
      <c r="CU55" s="4">
        <v>6.6364529075427114</v>
      </c>
      <c r="CV55" s="4">
        <v>6.6136011738146676</v>
      </c>
    </row>
    <row r="56" spans="1:100" x14ac:dyDescent="0.3">
      <c r="A56" s="1">
        <v>1</v>
      </c>
      <c r="B56" s="1">
        <v>36</v>
      </c>
      <c r="C56" s="1" t="s">
        <v>41</v>
      </c>
      <c r="D56" s="4">
        <v>9.1354464889821205</v>
      </c>
      <c r="E56" s="4">
        <v>9.3027254955385423</v>
      </c>
      <c r="F56" s="4">
        <v>9.4189814218641477</v>
      </c>
      <c r="G56" s="4">
        <v>9.5536518191595476</v>
      </c>
      <c r="H56" s="4">
        <v>9.6832514459472794</v>
      </c>
      <c r="I56" s="4">
        <v>9.8497253122700918</v>
      </c>
      <c r="J56" s="4">
        <v>9.9927773782425007</v>
      </c>
      <c r="K56" s="4">
        <v>10.103630884022364</v>
      </c>
      <c r="L56" s="4">
        <v>10.221609469452119</v>
      </c>
      <c r="M56" s="4">
        <v>10.355790674244121</v>
      </c>
      <c r="N56" s="4">
        <v>10.402608817008907</v>
      </c>
      <c r="O56" s="4">
        <v>10.415838803425508</v>
      </c>
      <c r="P56" s="4">
        <v>10.319088778454777</v>
      </c>
      <c r="Q56" s="4">
        <v>10.173169937593107</v>
      </c>
      <c r="R56" s="4">
        <v>10.041379196484176</v>
      </c>
      <c r="S56" s="4">
        <v>9.952959952240402</v>
      </c>
      <c r="T56" s="4">
        <v>9.8632032483956884</v>
      </c>
      <c r="U56" s="4">
        <v>9.7588841445888956</v>
      </c>
      <c r="V56" s="4">
        <v>9.7061062621163359</v>
      </c>
      <c r="W56" s="4">
        <v>9.4687031978373284</v>
      </c>
      <c r="X56" s="4">
        <v>9.3227176028782921</v>
      </c>
      <c r="Y56" s="4">
        <v>9.2692839798857598</v>
      </c>
      <c r="Z56" s="4">
        <v>9.2136709843278002</v>
      </c>
      <c r="AA56" s="4">
        <v>9.2955860007764937</v>
      </c>
      <c r="AB56" s="4">
        <v>9.0569519954918274</v>
      </c>
      <c r="AC56" s="4">
        <v>9.0812684126051</v>
      </c>
      <c r="AD56" s="4">
        <v>9.1221687587590328</v>
      </c>
      <c r="AE56" s="4">
        <v>9.1131381779909599</v>
      </c>
      <c r="AF56" s="4">
        <v>9.1543747327847456</v>
      </c>
      <c r="AG56" s="4">
        <v>9.2498286463947803</v>
      </c>
      <c r="AH56" s="4">
        <v>9.2715431737618808</v>
      </c>
      <c r="AI56" s="4">
        <v>9.3752683713846512</v>
      </c>
      <c r="AJ56" s="4">
        <v>9.5148074061978285</v>
      </c>
      <c r="AK56" s="4">
        <v>9.4987840128206109</v>
      </c>
      <c r="AL56" s="4">
        <v>9.4476913518776797</v>
      </c>
      <c r="AM56" s="4">
        <v>9.4569402936774623</v>
      </c>
      <c r="AN56" s="4">
        <v>10.214008323685233</v>
      </c>
      <c r="AO56" s="4">
        <v>10.351926045334386</v>
      </c>
      <c r="AP56" s="4">
        <v>10.413760800934872</v>
      </c>
      <c r="AQ56" s="4">
        <v>10.506691692138949</v>
      </c>
      <c r="AR56" s="4">
        <v>10.565977243098942</v>
      </c>
      <c r="AS56" s="4">
        <v>10.455885055597149</v>
      </c>
      <c r="AT56" s="4">
        <v>10.486565788125905</v>
      </c>
      <c r="AU56" s="4">
        <v>10.67699016759863</v>
      </c>
      <c r="AV56" s="4">
        <v>10.749558355240199</v>
      </c>
      <c r="AW56" s="4">
        <v>10.842130925768942</v>
      </c>
      <c r="AX56" s="4">
        <v>11.054135704644445</v>
      </c>
      <c r="AY56" s="4">
        <v>11.126274462465485</v>
      </c>
      <c r="AZ56" s="4">
        <v>10.849218214936949</v>
      </c>
      <c r="BA56" s="4">
        <v>10.94450930696059</v>
      </c>
      <c r="BB56" s="4">
        <v>11.039905595152497</v>
      </c>
      <c r="BC56" s="4">
        <v>11.137679115780587</v>
      </c>
      <c r="BD56" s="4">
        <v>11.226234906171992</v>
      </c>
      <c r="BE56" s="4">
        <v>11.382935102262371</v>
      </c>
      <c r="BF56" s="4">
        <v>11.448077415360364</v>
      </c>
      <c r="BG56" s="4">
        <v>11.443040494830377</v>
      </c>
      <c r="BH56" s="4">
        <v>11.487724965643805</v>
      </c>
      <c r="BI56" s="4">
        <v>11.517916846319885</v>
      </c>
      <c r="BJ56" s="4">
        <v>11.504193239467011</v>
      </c>
      <c r="BK56" s="4">
        <v>11.551252610619214</v>
      </c>
      <c r="BL56" s="4">
        <v>11.567709234947262</v>
      </c>
      <c r="BM56" s="4">
        <v>11.584268207043396</v>
      </c>
      <c r="BN56" s="4">
        <v>11.560168754142055</v>
      </c>
      <c r="BO56" s="4">
        <v>11.563956282614361</v>
      </c>
      <c r="BP56" s="4">
        <v>11.564806103625228</v>
      </c>
      <c r="BQ56" s="4">
        <v>11.603034623307721</v>
      </c>
      <c r="BR56" s="4">
        <v>11.592543683252893</v>
      </c>
      <c r="BS56" s="4">
        <v>11.611549513089145</v>
      </c>
      <c r="BT56" s="4">
        <v>11.599157968774364</v>
      </c>
      <c r="BU56" s="4">
        <v>11.584231241371509</v>
      </c>
      <c r="BV56" s="4">
        <v>11.617778937272977</v>
      </c>
      <c r="BW56" s="4">
        <v>11.630606798332533</v>
      </c>
      <c r="BX56" s="4">
        <v>11.62148929873994</v>
      </c>
      <c r="BY56" s="4">
        <v>11.723300754850637</v>
      </c>
      <c r="BZ56" s="4">
        <v>11.83100472645633</v>
      </c>
      <c r="CA56" s="4">
        <v>11.94039127678802</v>
      </c>
      <c r="CB56" s="4">
        <v>12.048796757810274</v>
      </c>
      <c r="CC56" s="4">
        <v>12.143090551441695</v>
      </c>
      <c r="CD56" s="4">
        <v>12.220643832830232</v>
      </c>
      <c r="CE56" s="4">
        <v>12.379854391660157</v>
      </c>
      <c r="CF56" s="4">
        <v>12.525139756229271</v>
      </c>
      <c r="CG56" s="4">
        <v>12.671442979163109</v>
      </c>
      <c r="CH56" s="4">
        <v>12.802054659451972</v>
      </c>
      <c r="CI56" s="4">
        <v>12.939577838232932</v>
      </c>
      <c r="CJ56" s="4">
        <v>13.101812618971408</v>
      </c>
      <c r="CK56" s="4">
        <v>13.10187545869149</v>
      </c>
      <c r="CL56" s="4">
        <v>13.103451221662112</v>
      </c>
      <c r="CM56" s="4">
        <v>13.112549594524964</v>
      </c>
      <c r="CN56" s="4">
        <v>13.120597881244233</v>
      </c>
      <c r="CO56" s="4">
        <v>13.131329749852206</v>
      </c>
      <c r="CP56" s="4">
        <v>13.166924769626384</v>
      </c>
      <c r="CQ56" s="4">
        <v>12.44657429528929</v>
      </c>
      <c r="CR56" s="4">
        <v>11.7235424883731</v>
      </c>
      <c r="CS56" s="4">
        <v>11.023183227211456</v>
      </c>
      <c r="CT56" s="4">
        <v>9.9071997859801737</v>
      </c>
      <c r="CU56" s="4">
        <v>8.8260411102887808</v>
      </c>
      <c r="CV56" s="4">
        <v>7.7072288907646751</v>
      </c>
    </row>
    <row r="57" spans="1:100" x14ac:dyDescent="0.3">
      <c r="A57" s="1">
        <v>1</v>
      </c>
      <c r="B57" s="1">
        <v>5</v>
      </c>
      <c r="C57" s="1" t="s">
        <v>42</v>
      </c>
      <c r="D57" s="4">
        <v>4.7035600033127798</v>
      </c>
      <c r="E57" s="4">
        <v>4.7334009679706623</v>
      </c>
      <c r="F57" s="4">
        <v>4.7631869782831302</v>
      </c>
      <c r="G57" s="4">
        <v>4.793202388661383</v>
      </c>
      <c r="H57" s="4">
        <v>4.8246722543492719</v>
      </c>
      <c r="I57" s="4">
        <v>4.8464199846414768</v>
      </c>
      <c r="J57" s="4">
        <v>4.8557031206128833</v>
      </c>
      <c r="K57" s="4">
        <v>4.851272342749116</v>
      </c>
      <c r="L57" s="4">
        <v>4.8337652918661824</v>
      </c>
      <c r="M57" s="4">
        <v>4.8142426489630559</v>
      </c>
      <c r="N57" s="4">
        <v>4.7920777529768062</v>
      </c>
      <c r="O57" s="4">
        <v>4.7751672872035327</v>
      </c>
      <c r="P57" s="4">
        <v>4.7675236820599247</v>
      </c>
      <c r="Q57" s="4">
        <v>4.7215806341445381</v>
      </c>
      <c r="R57" s="4">
        <v>4.6651084384787582</v>
      </c>
      <c r="S57" s="4">
        <v>4.6179578071358067</v>
      </c>
      <c r="T57" s="4">
        <v>4.5696191239368886</v>
      </c>
      <c r="U57" s="4">
        <v>4.5452892664148381</v>
      </c>
      <c r="V57" s="4">
        <v>4.5137221602598698</v>
      </c>
      <c r="W57" s="4">
        <v>4.483009756674571</v>
      </c>
      <c r="X57" s="4">
        <v>4.4607394456792768</v>
      </c>
      <c r="Y57" s="4">
        <v>4.4462117484723969</v>
      </c>
      <c r="Z57" s="4">
        <v>4.4273564913293288</v>
      </c>
      <c r="AA57" s="4">
        <v>4.3808824083943598</v>
      </c>
      <c r="AB57" s="4">
        <v>4.3676826677589125</v>
      </c>
      <c r="AC57" s="4">
        <v>4.3710044840451214</v>
      </c>
      <c r="AD57" s="4">
        <v>4.3803760110940146</v>
      </c>
      <c r="AE57" s="4">
        <v>4.3840939846762437</v>
      </c>
      <c r="AF57" s="4">
        <v>4.3660373387650671</v>
      </c>
      <c r="AG57" s="4">
        <v>4.3260885684450434</v>
      </c>
      <c r="AH57" s="4">
        <v>4.3066698769969598</v>
      </c>
      <c r="AI57" s="4">
        <v>4.2928889405015802</v>
      </c>
      <c r="AJ57" s="4">
        <v>4.2732444234776006</v>
      </c>
      <c r="AK57" s="4">
        <v>4.2464702478968279</v>
      </c>
      <c r="AL57" s="4">
        <v>4.2231342297035335</v>
      </c>
      <c r="AM57" s="4">
        <v>4.1935836695444051</v>
      </c>
      <c r="AN57" s="4">
        <v>4.1583603531420419</v>
      </c>
      <c r="AO57" s="4">
        <v>4.121370581596091</v>
      </c>
      <c r="AP57" s="4">
        <v>4.0676357940084076</v>
      </c>
      <c r="AQ57" s="4">
        <v>4.0265302094371513</v>
      </c>
      <c r="AR57" s="4">
        <v>4.0015402469036037</v>
      </c>
      <c r="AS57" s="4">
        <v>3.9710589883768619</v>
      </c>
      <c r="AT57" s="4">
        <v>3.9602158266162211</v>
      </c>
      <c r="AU57" s="4">
        <v>3.9488120560275397</v>
      </c>
      <c r="AV57" s="4">
        <v>3.9399101401069796</v>
      </c>
      <c r="AW57" s="4">
        <v>3.9161256668249713</v>
      </c>
      <c r="AX57" s="4">
        <v>3.8972988977781871</v>
      </c>
      <c r="AY57" s="4">
        <v>3.8703926852856472</v>
      </c>
      <c r="AZ57" s="4">
        <v>3.8600452612364911</v>
      </c>
      <c r="BA57" s="4">
        <v>3.8497349659259981</v>
      </c>
      <c r="BB57" s="4">
        <v>3.8485990221926092</v>
      </c>
      <c r="BC57" s="4">
        <v>3.8571694986313361</v>
      </c>
      <c r="BD57" s="4">
        <v>3.8542906361277982</v>
      </c>
      <c r="BE57" s="4">
        <v>3.8639644997248848</v>
      </c>
      <c r="BF57" s="4">
        <v>3.8515384848633794</v>
      </c>
      <c r="BG57" s="4">
        <v>3.8562240008475404</v>
      </c>
      <c r="BH57" s="4">
        <v>3.8606267294885441</v>
      </c>
      <c r="BI57" s="4">
        <v>3.8812940264376259</v>
      </c>
      <c r="BJ57" s="4">
        <v>3.9108023239783622</v>
      </c>
      <c r="BK57" s="4">
        <v>3.9457574134700355</v>
      </c>
      <c r="BL57" s="4">
        <v>3.9691340439907297</v>
      </c>
      <c r="BM57" s="4">
        <v>3.9913750976164057</v>
      </c>
      <c r="BN57" s="4">
        <v>4.0027876257412043</v>
      </c>
      <c r="BO57" s="4">
        <v>4.0152795993851003</v>
      </c>
      <c r="BP57" s="4">
        <v>4.0413130184743249</v>
      </c>
      <c r="BQ57" s="4">
        <v>4.0601182314228774</v>
      </c>
      <c r="BR57" s="4">
        <v>4.0874266014459186</v>
      </c>
      <c r="BS57" s="4">
        <v>4.0972475932949806</v>
      </c>
      <c r="BT57" s="4">
        <v>4.1228522380951507</v>
      </c>
      <c r="BU57" s="4">
        <v>4.1349192320426029</v>
      </c>
      <c r="BV57" s="4">
        <v>4.1484386164988232</v>
      </c>
      <c r="BW57" s="4">
        <v>4.1613423980370889</v>
      </c>
      <c r="BX57" s="4">
        <v>4.1751115262472291</v>
      </c>
      <c r="BY57" s="4">
        <v>4.1880215699146479</v>
      </c>
      <c r="BZ57" s="4">
        <v>4.1904453944035636</v>
      </c>
      <c r="CA57" s="4">
        <v>4.2082766906788329</v>
      </c>
      <c r="CB57" s="4">
        <v>4.2088787260811547</v>
      </c>
      <c r="CC57" s="4">
        <v>4.2069795208273462</v>
      </c>
      <c r="CD57" s="4">
        <v>4.2036594674040932</v>
      </c>
      <c r="CE57" s="4">
        <v>4.2121490535889503</v>
      </c>
      <c r="CF57" s="4">
        <v>4.2011058637008913</v>
      </c>
      <c r="CG57" s="4">
        <v>4.1864570876605907</v>
      </c>
      <c r="CH57" s="4">
        <v>4.1773260389958891</v>
      </c>
      <c r="CI57" s="4">
        <v>4.1660328385032415</v>
      </c>
      <c r="CJ57" s="4">
        <v>4.1662138768374026</v>
      </c>
      <c r="CK57" s="4">
        <v>4.1727345977471604</v>
      </c>
      <c r="CL57" s="4">
        <v>4.1742782675042465</v>
      </c>
      <c r="CM57" s="4">
        <v>4.1830120264454251</v>
      </c>
      <c r="CN57" s="4">
        <v>4.1983556915228135</v>
      </c>
      <c r="CO57" s="4">
        <v>4.2242406933692962</v>
      </c>
      <c r="CP57" s="4">
        <v>4.2491197606094682</v>
      </c>
      <c r="CQ57" s="4">
        <v>4.2686438386133601</v>
      </c>
      <c r="CR57" s="4">
        <v>4.296160782738859</v>
      </c>
      <c r="CS57" s="4">
        <v>4.3293964672122094</v>
      </c>
      <c r="CT57" s="4">
        <v>4.363976293532251</v>
      </c>
      <c r="CU57" s="4">
        <v>4.3950487395501874</v>
      </c>
      <c r="CV57" s="4">
        <v>4.4291946235658921</v>
      </c>
    </row>
    <row r="58" spans="1:100" x14ac:dyDescent="0.3">
      <c r="A58" s="1">
        <v>1</v>
      </c>
      <c r="B58" s="1">
        <v>4</v>
      </c>
      <c r="C58" s="1" t="s">
        <v>43</v>
      </c>
      <c r="D58" s="4">
        <v>5.1389472026928713</v>
      </c>
      <c r="E58" s="4">
        <v>5.1196934560958818</v>
      </c>
      <c r="F58" s="4">
        <v>5.109254707368601</v>
      </c>
      <c r="G58" s="4">
        <v>5.0955927190817274</v>
      </c>
      <c r="H58" s="4">
        <v>5.0916812427038272</v>
      </c>
      <c r="I58" s="4">
        <v>5.1008761904565176</v>
      </c>
      <c r="J58" s="4">
        <v>5.1144897061017165</v>
      </c>
      <c r="K58" s="4">
        <v>5.1131413179716123</v>
      </c>
      <c r="L58" s="4">
        <v>5.1080579420356793</v>
      </c>
      <c r="M58" s="4">
        <v>5.1014253473995872</v>
      </c>
      <c r="N58" s="4">
        <v>5.0970828810866626</v>
      </c>
      <c r="O58" s="4">
        <v>5.0518867756390859</v>
      </c>
      <c r="P58" s="4">
        <v>5.0941977793205497</v>
      </c>
      <c r="Q58" s="4">
        <v>5.0863526414894134</v>
      </c>
      <c r="R58" s="4">
        <v>5.0646973591672459</v>
      </c>
      <c r="S58" s="4">
        <v>5.0601516119686103</v>
      </c>
      <c r="T58" s="4">
        <v>5.0526559016097385</v>
      </c>
      <c r="U58" s="4">
        <v>5.0506739637086646</v>
      </c>
      <c r="V58" s="4">
        <v>5.0491596929622347</v>
      </c>
      <c r="W58" s="4">
        <v>5.0273388867631468</v>
      </c>
      <c r="X58" s="4">
        <v>4.9954358887961234</v>
      </c>
      <c r="Y58" s="4">
        <v>4.987828003243691</v>
      </c>
      <c r="Z58" s="4">
        <v>4.950100297748226</v>
      </c>
      <c r="AA58" s="4">
        <v>4.9204813837867718</v>
      </c>
      <c r="AB58" s="4">
        <v>4.9652915764714791</v>
      </c>
      <c r="AC58" s="4">
        <v>4.9422744658161042</v>
      </c>
      <c r="AD58" s="4">
        <v>4.9050196491328775</v>
      </c>
      <c r="AE58" s="4">
        <v>4.8682707561596077</v>
      </c>
      <c r="AF58" s="4">
        <v>4.8109229161329061</v>
      </c>
      <c r="AG58" s="4">
        <v>4.7431910640753072</v>
      </c>
      <c r="AH58" s="4">
        <v>4.6789473477528567</v>
      </c>
      <c r="AI58" s="4">
        <v>4.6236229970019656</v>
      </c>
      <c r="AJ58" s="4">
        <v>4.5705915400935897</v>
      </c>
      <c r="AK58" s="4">
        <v>4.5010470449674456</v>
      </c>
      <c r="AL58" s="4">
        <v>4.4472589683148405</v>
      </c>
      <c r="AM58" s="4">
        <v>4.3939721329388712</v>
      </c>
      <c r="AN58" s="4">
        <v>4.245849182433048</v>
      </c>
      <c r="AO58" s="4">
        <v>4.167155951721794</v>
      </c>
      <c r="AP58" s="4">
        <v>4.1010559048442845</v>
      </c>
      <c r="AQ58" s="4">
        <v>4.0347682258378574</v>
      </c>
      <c r="AR58" s="4">
        <v>3.986047917666196</v>
      </c>
      <c r="AS58" s="4">
        <v>3.9441937252108206</v>
      </c>
      <c r="AT58" s="4">
        <v>3.9013235526597958</v>
      </c>
      <c r="AU58" s="4">
        <v>3.8625540774737748</v>
      </c>
      <c r="AV58" s="4">
        <v>3.8278718185768197</v>
      </c>
      <c r="AW58" s="4">
        <v>3.7903648313108795</v>
      </c>
      <c r="AX58" s="4">
        <v>3.7267468885430213</v>
      </c>
      <c r="AY58" s="4">
        <v>3.6605434525041725</v>
      </c>
      <c r="AZ58" s="4">
        <v>3.6118079588697518</v>
      </c>
      <c r="BA58" s="4">
        <v>3.5707972987233334</v>
      </c>
      <c r="BB58" s="4">
        <v>3.5436297473419289</v>
      </c>
      <c r="BC58" s="4">
        <v>3.5178992006510543</v>
      </c>
      <c r="BD58" s="4">
        <v>3.4999542606339133</v>
      </c>
      <c r="BE58" s="4">
        <v>3.4927694233260151</v>
      </c>
      <c r="BF58" s="4">
        <v>3.674328402629413</v>
      </c>
      <c r="BG58" s="4">
        <v>3.6993867509792673</v>
      </c>
      <c r="BH58" s="4">
        <v>3.7310149119636717</v>
      </c>
      <c r="BI58" s="4">
        <v>3.7690872247545957</v>
      </c>
      <c r="BJ58" s="4">
        <v>3.8492414757834741</v>
      </c>
      <c r="BK58" s="4">
        <v>3.9279768999628519</v>
      </c>
      <c r="BL58" s="4">
        <v>4.0072043072491574</v>
      </c>
      <c r="BM58" s="4">
        <v>4.0885789097620542</v>
      </c>
      <c r="BN58" s="4">
        <v>4.155818280571312</v>
      </c>
      <c r="BO58" s="4">
        <v>4.2332865050467694</v>
      </c>
      <c r="BP58" s="4">
        <v>4.3023265392540839</v>
      </c>
      <c r="BQ58" s="4">
        <v>4.364832909327264</v>
      </c>
      <c r="BR58" s="4">
        <v>4.2577086091397236</v>
      </c>
      <c r="BS58" s="4">
        <v>4.2969522043656667</v>
      </c>
      <c r="BT58" s="4">
        <v>4.333542729442498</v>
      </c>
      <c r="BU58" s="4">
        <v>4.3624263011867539</v>
      </c>
      <c r="BV58" s="4">
        <v>4.3886828091655294</v>
      </c>
      <c r="BW58" s="4">
        <v>4.4071404768774851</v>
      </c>
      <c r="BX58" s="4">
        <v>4.4147332221593869</v>
      </c>
      <c r="BY58" s="4">
        <v>4.4248410044432962</v>
      </c>
      <c r="BZ58" s="4">
        <v>4.4225624265527301</v>
      </c>
      <c r="CA58" s="4">
        <v>4.4256086044444709</v>
      </c>
      <c r="CB58" s="4">
        <v>4.411074569599422</v>
      </c>
      <c r="CC58" s="4">
        <v>4.3910797348289172</v>
      </c>
      <c r="CD58" s="4">
        <v>4.3602206407112831</v>
      </c>
      <c r="CE58" s="4">
        <v>4.3183308899983039</v>
      </c>
      <c r="CF58" s="4">
        <v>4.2828087868076867</v>
      </c>
      <c r="CG58" s="4">
        <v>4.2474700209472793</v>
      </c>
      <c r="CH58" s="4">
        <v>4.2048783423654355</v>
      </c>
      <c r="CI58" s="4">
        <v>4.1683169007230676</v>
      </c>
      <c r="CJ58" s="4">
        <v>4.1385757496710509</v>
      </c>
      <c r="CK58" s="4">
        <v>4.1065482752196267</v>
      </c>
      <c r="CL58" s="4">
        <v>4.079036961253319</v>
      </c>
      <c r="CM58" s="4">
        <v>4.0546873424886769</v>
      </c>
      <c r="CN58" s="4">
        <v>4.0438348304389207</v>
      </c>
      <c r="CO58" s="4">
        <v>4.0359371571263809</v>
      </c>
      <c r="CP58" s="4">
        <v>4.0410860757251728</v>
      </c>
      <c r="CQ58" s="4">
        <v>4.0607152456801803</v>
      </c>
      <c r="CR58" s="4">
        <v>4.0704127678753839</v>
      </c>
      <c r="CS58" s="4">
        <v>4.0772020962930871</v>
      </c>
      <c r="CT58" s="4">
        <v>4.0911199611700857</v>
      </c>
      <c r="CU58" s="4">
        <v>4.0917976437976549</v>
      </c>
      <c r="CV58" s="4">
        <v>4.0986095417819177</v>
      </c>
    </row>
    <row r="59" spans="1:100" x14ac:dyDescent="0.3">
      <c r="A59" s="1">
        <v>1</v>
      </c>
      <c r="B59" s="1">
        <v>32</v>
      </c>
      <c r="C59" s="1" t="s">
        <v>44</v>
      </c>
      <c r="D59" s="4">
        <v>9.1684386009306404</v>
      </c>
      <c r="E59" s="4">
        <v>9.267246881945713</v>
      </c>
      <c r="F59" s="4">
        <v>9.3180671045291685</v>
      </c>
      <c r="G59" s="4">
        <v>9.3010044739658113</v>
      </c>
      <c r="H59" s="4">
        <v>9.3429040274441046</v>
      </c>
      <c r="I59" s="4">
        <v>9.2928873568374488</v>
      </c>
      <c r="J59" s="4">
        <v>9.2964881650675668</v>
      </c>
      <c r="K59" s="4">
        <v>9.2991688190433397</v>
      </c>
      <c r="L59" s="4">
        <v>9.3072763294048162</v>
      </c>
      <c r="M59" s="4">
        <v>9.0622860877110778</v>
      </c>
      <c r="N59" s="4">
        <v>9.163041948506697</v>
      </c>
      <c r="O59" s="4">
        <v>9.1524968485046418</v>
      </c>
      <c r="P59" s="4">
        <v>9.3638447657889312</v>
      </c>
      <c r="Q59" s="4">
        <v>9.4209705033870108</v>
      </c>
      <c r="R59" s="4">
        <v>9.4248311480218128</v>
      </c>
      <c r="S59" s="4">
        <v>9.4902672392282401</v>
      </c>
      <c r="T59" s="4">
        <v>9.3772825593309843</v>
      </c>
      <c r="U59" s="4">
        <v>9.3888993062891721</v>
      </c>
      <c r="V59" s="4">
        <v>9.4986534163906615</v>
      </c>
      <c r="W59" s="4">
        <v>9.3499855103717291</v>
      </c>
      <c r="X59" s="4">
        <v>9.3348399235966948</v>
      </c>
      <c r="Y59" s="4">
        <v>9.5016592176985046</v>
      </c>
      <c r="Z59" s="4">
        <v>9.4443306272344856</v>
      </c>
      <c r="AA59" s="4">
        <v>9.3549864691229665</v>
      </c>
      <c r="AB59" s="4">
        <v>9.1096961041364786</v>
      </c>
      <c r="AC59" s="4">
        <v>8.8389776589235005</v>
      </c>
      <c r="AD59" s="4">
        <v>8.3725665528757318</v>
      </c>
      <c r="AE59" s="4">
        <v>8.8142300388216537</v>
      </c>
      <c r="AF59" s="4">
        <v>9.4789098022606293</v>
      </c>
      <c r="AG59" s="4">
        <v>9.6034238854563032</v>
      </c>
      <c r="AH59" s="4">
        <v>9.5964906275521837</v>
      </c>
      <c r="AI59" s="4">
        <v>9.6844469405244862</v>
      </c>
      <c r="AJ59" s="4">
        <v>9.5999991096245729</v>
      </c>
      <c r="AK59" s="4">
        <v>9.5790683177972014</v>
      </c>
      <c r="AL59" s="4">
        <v>9.4761536449730102</v>
      </c>
      <c r="AM59" s="4">
        <v>9.4941439265285315</v>
      </c>
      <c r="AN59" s="4">
        <v>9.4937688119832124</v>
      </c>
      <c r="AO59" s="4">
        <v>9.6583039763706253</v>
      </c>
      <c r="AP59" s="4">
        <v>10.147002604107735</v>
      </c>
      <c r="AQ59" s="4">
        <v>9.6274212665203329</v>
      </c>
      <c r="AR59" s="4">
        <v>8.8883849263647292</v>
      </c>
      <c r="AS59" s="4">
        <v>8.6991302898072949</v>
      </c>
      <c r="AT59" s="4">
        <v>8.6132686888626608</v>
      </c>
      <c r="AU59" s="4">
        <v>8.6420336667799464</v>
      </c>
      <c r="AV59" s="4">
        <v>8.6684406159690912</v>
      </c>
      <c r="AW59" s="4">
        <v>18.4951013945774</v>
      </c>
      <c r="AX59" s="4">
        <v>16.027699745965084</v>
      </c>
      <c r="AY59" s="4">
        <v>14.104869596057041</v>
      </c>
      <c r="AZ59" s="4">
        <v>12.894563201562784</v>
      </c>
      <c r="BA59" s="4">
        <v>12.022715658501944</v>
      </c>
      <c r="BB59" s="4">
        <v>11.273002651908365</v>
      </c>
      <c r="BC59" s="4">
        <v>10.679013954838359</v>
      </c>
      <c r="BD59" s="4">
        <v>10.191392514662596</v>
      </c>
      <c r="BE59" s="4">
        <v>9.758924013094747</v>
      </c>
      <c r="BF59" s="4">
        <v>9.3621340725668176</v>
      </c>
      <c r="BG59" s="4">
        <v>9.1035830894054612</v>
      </c>
      <c r="BH59" s="4">
        <v>8.7968017317441589</v>
      </c>
      <c r="BI59" s="4">
        <v>5.9915713795050252</v>
      </c>
      <c r="BJ59" s="4">
        <v>5.9678832376980058</v>
      </c>
      <c r="BK59" s="4">
        <v>6.0207662668814184</v>
      </c>
      <c r="BL59" s="4">
        <v>6.0170743161287001</v>
      </c>
      <c r="BM59" s="4">
        <v>5.9980059369494469</v>
      </c>
      <c r="BN59" s="4">
        <v>5.9751174747909648</v>
      </c>
      <c r="BO59" s="4">
        <v>5.9567801122077677</v>
      </c>
      <c r="BP59" s="4">
        <v>5.9754348383384688</v>
      </c>
      <c r="BQ59" s="4">
        <v>6.0044563113970728</v>
      </c>
      <c r="BR59" s="4">
        <v>6.0116947326681052</v>
      </c>
      <c r="BS59" s="4">
        <v>5.9864262077424346</v>
      </c>
      <c r="BT59" s="4">
        <v>6.0400019165585714</v>
      </c>
      <c r="BU59" s="4">
        <v>6.0030746560966524</v>
      </c>
      <c r="BV59" s="4">
        <v>6.0325276493201931</v>
      </c>
      <c r="BW59" s="4">
        <v>6.0693068762773379</v>
      </c>
      <c r="BX59" s="4">
        <v>6.0924589856735789</v>
      </c>
      <c r="BY59" s="4">
        <v>6.1186358681905064</v>
      </c>
      <c r="BZ59" s="4">
        <v>6.1257722368584764</v>
      </c>
      <c r="CA59" s="4">
        <v>6.1621999525795381</v>
      </c>
      <c r="CB59" s="4">
        <v>6.1796575922335046</v>
      </c>
      <c r="CC59" s="4">
        <v>6.1861969925942404</v>
      </c>
      <c r="CD59" s="4">
        <v>6.2132868826487879</v>
      </c>
      <c r="CE59" s="4">
        <v>6.227956814899156</v>
      </c>
      <c r="CF59" s="4">
        <v>6.2154029056910556</v>
      </c>
      <c r="CG59" s="4">
        <v>6.263775195252995</v>
      </c>
      <c r="CH59" s="4">
        <v>6.2621325058392561</v>
      </c>
      <c r="CI59" s="4">
        <v>6.2409451586111411</v>
      </c>
      <c r="CJ59" s="4">
        <v>6.2221229766546902</v>
      </c>
      <c r="CK59" s="4">
        <v>6.1988622861588345</v>
      </c>
      <c r="CL59" s="4">
        <v>6.2013130633144096</v>
      </c>
      <c r="CM59" s="4">
        <v>6.1966795769024934</v>
      </c>
      <c r="CN59" s="4">
        <v>6.1799539407383595</v>
      </c>
      <c r="CO59" s="4">
        <v>6.1869313210915156</v>
      </c>
      <c r="CP59" s="4">
        <v>6.1693161958461271</v>
      </c>
      <c r="CQ59" s="4">
        <v>6.1447361228147788</v>
      </c>
      <c r="CR59" s="4">
        <v>6.1050291403712533</v>
      </c>
      <c r="CS59" s="4">
        <v>6.0759529427751255</v>
      </c>
      <c r="CT59" s="4">
        <v>6.0461917625660364</v>
      </c>
      <c r="CU59" s="4">
        <v>6.009114105519874</v>
      </c>
      <c r="CV59" s="4">
        <v>5.972726070075522</v>
      </c>
    </row>
    <row r="60" spans="1:100" x14ac:dyDescent="0.3">
      <c r="A60" s="1">
        <v>1</v>
      </c>
      <c r="B60" s="1">
        <v>10</v>
      </c>
      <c r="C60" s="1" t="s">
        <v>45</v>
      </c>
      <c r="D60" s="4">
        <v>7.9079216518710371</v>
      </c>
      <c r="E60" s="4">
        <v>7.7938144492765247</v>
      </c>
      <c r="F60" s="4">
        <v>7.7316633080176294</v>
      </c>
      <c r="G60" s="4">
        <v>7.6340888452826894</v>
      </c>
      <c r="H60" s="4">
        <v>7.541988283980035</v>
      </c>
      <c r="I60" s="4">
        <v>7.4531873417031687</v>
      </c>
      <c r="J60" s="4">
        <v>7.3671663102433325</v>
      </c>
      <c r="K60" s="4">
        <v>7.2694934188939326</v>
      </c>
      <c r="L60" s="4">
        <v>7.1544937855253439</v>
      </c>
      <c r="M60" s="4">
        <v>7.0781065847668652</v>
      </c>
      <c r="N60" s="4">
        <v>6.9755640276182831</v>
      </c>
      <c r="O60" s="4">
        <v>6.8868206949735251</v>
      </c>
      <c r="P60" s="4">
        <v>6.8087291073854415</v>
      </c>
      <c r="Q60" s="4">
        <v>6.7328489783431618</v>
      </c>
      <c r="R60" s="4">
        <v>6.6325927456314586</v>
      </c>
      <c r="S60" s="4">
        <v>6.5656474902170512</v>
      </c>
      <c r="T60" s="4">
        <v>6.4989572511919445</v>
      </c>
      <c r="U60" s="4">
        <v>6.4371427029333645</v>
      </c>
      <c r="V60" s="4">
        <v>6.3957678453445324</v>
      </c>
      <c r="W60" s="4">
        <v>6.3616654183409391</v>
      </c>
      <c r="X60" s="4">
        <v>6.3345634622253595</v>
      </c>
      <c r="Y60" s="4">
        <v>6.3202784342753597</v>
      </c>
      <c r="Z60" s="4">
        <v>6.2861499549806448</v>
      </c>
      <c r="AA60" s="4">
        <v>6.2484810352373152</v>
      </c>
      <c r="AB60" s="4">
        <v>6.2037990219637553</v>
      </c>
      <c r="AC60" s="4">
        <v>6.1487302297174429</v>
      </c>
      <c r="AD60" s="4">
        <v>6.0714198038819767</v>
      </c>
      <c r="AE60" s="4">
        <v>5.9946972352903183</v>
      </c>
      <c r="AF60" s="4">
        <v>5.8990164779511156</v>
      </c>
      <c r="AG60" s="4">
        <v>5.7896677839487083</v>
      </c>
      <c r="AH60" s="4">
        <v>5.6924071788062029</v>
      </c>
      <c r="AI60" s="4">
        <v>5.5582579177008107</v>
      </c>
      <c r="AJ60" s="4">
        <v>5.4344168492227904</v>
      </c>
      <c r="AK60" s="4">
        <v>5.321287512882483</v>
      </c>
      <c r="AL60" s="4">
        <v>5.1950141392777489</v>
      </c>
      <c r="AM60" s="4">
        <v>5.0726374102302039</v>
      </c>
      <c r="AN60" s="4">
        <v>4.9457423884378597</v>
      </c>
      <c r="AO60" s="4">
        <v>4.8418746167944811</v>
      </c>
      <c r="AP60" s="4">
        <v>4.7751348287179871</v>
      </c>
      <c r="AQ60" s="4">
        <v>4.6872353985337227</v>
      </c>
      <c r="AR60" s="4">
        <v>4.6047472371343368</v>
      </c>
      <c r="AS60" s="4">
        <v>4.5471259053953101</v>
      </c>
      <c r="AT60" s="4">
        <v>4.4796483998958054</v>
      </c>
      <c r="AU60" s="4">
        <v>4.4517578632477779</v>
      </c>
      <c r="AV60" s="4">
        <v>4.4200647082438236</v>
      </c>
      <c r="AW60" s="4">
        <v>4.389482983868338</v>
      </c>
      <c r="AX60" s="4">
        <v>4.3678694131259572</v>
      </c>
      <c r="AY60" s="4">
        <v>4.3536690984152218</v>
      </c>
      <c r="AZ60" s="4">
        <v>4.3458045874602647</v>
      </c>
      <c r="BA60" s="4">
        <v>4.3391468139392897</v>
      </c>
      <c r="BB60" s="4">
        <v>4.3374965521758817</v>
      </c>
      <c r="BC60" s="4">
        <v>4.3299824378637588</v>
      </c>
      <c r="BD60" s="4">
        <v>4.3393571307753458</v>
      </c>
      <c r="BE60" s="4">
        <v>4.3423617226261797</v>
      </c>
      <c r="BF60" s="4">
        <v>4.3484516724074886</v>
      </c>
      <c r="BG60" s="4">
        <v>4.3459115097416703</v>
      </c>
      <c r="BH60" s="4">
        <v>4.3485291982375101</v>
      </c>
      <c r="BI60" s="4">
        <v>4.3524766371722379</v>
      </c>
      <c r="BJ60" s="4">
        <v>4.3587796176539992</v>
      </c>
      <c r="BK60" s="4">
        <v>4.3588826822241993</v>
      </c>
      <c r="BL60" s="4">
        <v>4.352921095653624</v>
      </c>
      <c r="BM60" s="4">
        <v>4.3404003897818733</v>
      </c>
      <c r="BN60" s="4">
        <v>4.3328210752466418</v>
      </c>
      <c r="BO60" s="4">
        <v>4.3315182742322387</v>
      </c>
      <c r="BP60" s="4">
        <v>4.3359162519815211</v>
      </c>
      <c r="BQ60" s="4">
        <v>4.3291022637228718</v>
      </c>
      <c r="BR60" s="4">
        <v>4.3285020576299891</v>
      </c>
      <c r="BS60" s="4">
        <v>4.3316188945471019</v>
      </c>
      <c r="BT60" s="4">
        <v>4.337236990414552</v>
      </c>
      <c r="BU60" s="4">
        <v>4.3387065982463708</v>
      </c>
      <c r="BV60" s="4">
        <v>4.3416159057347556</v>
      </c>
      <c r="BW60" s="4">
        <v>4.3525927369110899</v>
      </c>
      <c r="BX60" s="4">
        <v>4.3714909469417904</v>
      </c>
      <c r="BY60" s="4">
        <v>4.381916584323112</v>
      </c>
      <c r="BZ60" s="4">
        <v>4.3894025977370141</v>
      </c>
      <c r="CA60" s="4">
        <v>4.3890674274966148</v>
      </c>
      <c r="CB60" s="4">
        <v>4.3831953919383988</v>
      </c>
      <c r="CC60" s="4">
        <v>4.3810138656802193</v>
      </c>
      <c r="CD60" s="4">
        <v>4.3652311942150508</v>
      </c>
      <c r="CE60" s="4">
        <v>4.3545408720953276</v>
      </c>
      <c r="CF60" s="4">
        <v>4.3413271165145293</v>
      </c>
      <c r="CG60" s="4">
        <v>4.3246934662955194</v>
      </c>
      <c r="CH60" s="4">
        <v>4.3057125634367015</v>
      </c>
      <c r="CI60" s="4">
        <v>4.2730753528616594</v>
      </c>
      <c r="CJ60" s="4">
        <v>4.2396118708504726</v>
      </c>
      <c r="CK60" s="4">
        <v>4.2059676541445983</v>
      </c>
      <c r="CL60" s="4">
        <v>4.1795522149395063</v>
      </c>
      <c r="CM60" s="4">
        <v>4.1539687129757894</v>
      </c>
      <c r="CN60" s="4">
        <v>4.1155331497198135</v>
      </c>
      <c r="CO60" s="4">
        <v>4.0865138163216308</v>
      </c>
      <c r="CP60" s="4">
        <v>4.0589090162444847</v>
      </c>
      <c r="CQ60" s="4">
        <v>4.0235478570804872</v>
      </c>
      <c r="CR60" s="4">
        <v>3.9870464115712352</v>
      </c>
      <c r="CS60" s="4">
        <v>3.9624217975862011</v>
      </c>
      <c r="CT60" s="4">
        <v>3.9346096867650857</v>
      </c>
      <c r="CU60" s="4">
        <v>3.9166511191210898</v>
      </c>
      <c r="CV60" s="4">
        <v>3.897484743361932</v>
      </c>
    </row>
    <row r="61" spans="1:100" x14ac:dyDescent="0.3">
      <c r="A61" s="1">
        <v>1</v>
      </c>
      <c r="B61" s="1">
        <v>37</v>
      </c>
      <c r="C61" s="1" t="s">
        <v>46</v>
      </c>
      <c r="D61" s="4">
        <v>12.746248472529897</v>
      </c>
      <c r="E61" s="4">
        <v>12.786957244064967</v>
      </c>
      <c r="F61" s="4">
        <v>12.640574148574297</v>
      </c>
      <c r="G61" s="4">
        <v>12.596990319249917</v>
      </c>
      <c r="H61" s="4">
        <v>12.550150883133332</v>
      </c>
      <c r="I61" s="4">
        <v>12.504739544208929</v>
      </c>
      <c r="J61" s="4">
        <v>12.627408117216552</v>
      </c>
      <c r="K61" s="4">
        <v>12.674466407264539</v>
      </c>
      <c r="L61" s="4">
        <v>12.576724996072706</v>
      </c>
      <c r="M61" s="4">
        <v>12.667504549252428</v>
      </c>
      <c r="N61" s="4">
        <v>12.668631196192829</v>
      </c>
      <c r="O61" s="4">
        <v>12.543972300805864</v>
      </c>
      <c r="P61" s="4">
        <v>12.646372873694419</v>
      </c>
      <c r="Q61" s="4">
        <v>12.750183755249441</v>
      </c>
      <c r="R61" s="4">
        <v>12.869218599676326</v>
      </c>
      <c r="S61" s="4">
        <v>12.96878401999591</v>
      </c>
      <c r="T61" s="4">
        <v>13.106986989675226</v>
      </c>
      <c r="U61" s="4">
        <v>13.23105109323266</v>
      </c>
      <c r="V61" s="4">
        <v>12.959949691161206</v>
      </c>
      <c r="W61" s="4">
        <v>13.073031588405568</v>
      </c>
      <c r="X61" s="4">
        <v>13.276446796534922</v>
      </c>
      <c r="Y61" s="4">
        <v>13.203047458408751</v>
      </c>
      <c r="Z61" s="4">
        <v>13.094472917291391</v>
      </c>
      <c r="AA61" s="4">
        <v>13.047658016729924</v>
      </c>
      <c r="AB61" s="4">
        <v>12.938789703381737</v>
      </c>
      <c r="AC61" s="4">
        <v>12.919648910742913</v>
      </c>
      <c r="AD61" s="4">
        <v>12.836163226046349</v>
      </c>
      <c r="AE61" s="4">
        <v>12.886251359438475</v>
      </c>
      <c r="AF61" s="4">
        <v>12.897544302166395</v>
      </c>
      <c r="AG61" s="4">
        <v>12.919661936558471</v>
      </c>
      <c r="AH61" s="4">
        <v>13.055479799898858</v>
      </c>
      <c r="AI61" s="4">
        <v>13.113801402554929</v>
      </c>
      <c r="AJ61" s="4">
        <v>13.089856567465185</v>
      </c>
      <c r="AK61" s="4">
        <v>13.298692015945266</v>
      </c>
      <c r="AL61" s="4">
        <v>13.461404363372957</v>
      </c>
      <c r="AM61" s="4">
        <v>13.545416577405406</v>
      </c>
      <c r="AN61" s="4">
        <v>13.271900197565758</v>
      </c>
      <c r="AO61" s="4">
        <v>13.162267092767705</v>
      </c>
      <c r="AP61" s="4">
        <v>13.158680792234634</v>
      </c>
      <c r="AQ61" s="4">
        <v>13.120521149189498</v>
      </c>
      <c r="AR61" s="4">
        <v>13.08287682116725</v>
      </c>
      <c r="AS61" s="4">
        <v>13.117914742741615</v>
      </c>
      <c r="AT61" s="4">
        <v>13.180361962965236</v>
      </c>
      <c r="AU61" s="4">
        <v>13.144445868193911</v>
      </c>
      <c r="AV61" s="4">
        <v>13.193504481244108</v>
      </c>
      <c r="AW61" s="4">
        <v>13.125303682676556</v>
      </c>
      <c r="AX61" s="4">
        <v>13.129121118758599</v>
      </c>
      <c r="AY61" s="4">
        <v>13.138636115698022</v>
      </c>
      <c r="AZ61" s="4">
        <v>13.394769080233605</v>
      </c>
      <c r="BA61" s="4">
        <v>13.501924387202664</v>
      </c>
      <c r="BB61" s="4">
        <v>13.530555350084331</v>
      </c>
      <c r="BC61" s="4">
        <v>13.468186041795626</v>
      </c>
      <c r="BD61" s="4">
        <v>13.429447143968684</v>
      </c>
      <c r="BE61" s="4">
        <v>13.360790819602764</v>
      </c>
      <c r="BF61" s="4">
        <v>13.40385437753795</v>
      </c>
      <c r="BG61" s="4">
        <v>13.362185917010041</v>
      </c>
      <c r="BH61" s="4">
        <v>13.319348706801994</v>
      </c>
      <c r="BI61" s="4">
        <v>13.248588245805818</v>
      </c>
      <c r="BJ61" s="4">
        <v>13.119312845814513</v>
      </c>
      <c r="BK61" s="4">
        <v>13.044230071499769</v>
      </c>
      <c r="BL61" s="4">
        <v>12.899304853866381</v>
      </c>
      <c r="BM61" s="4">
        <v>12.694414220025671</v>
      </c>
      <c r="BN61" s="4">
        <v>12.538318919886349</v>
      </c>
      <c r="BO61" s="4">
        <v>12.367835362987204</v>
      </c>
      <c r="BP61" s="4">
        <v>12.075122973319608</v>
      </c>
      <c r="BQ61" s="4">
        <v>11.824948752765689</v>
      </c>
      <c r="BR61" s="4">
        <v>11.404360531244535</v>
      </c>
      <c r="BS61" s="4">
        <v>11.146149746588115</v>
      </c>
      <c r="BT61" s="4">
        <v>10.888652506643634</v>
      </c>
      <c r="BU61" s="4">
        <v>10.600560062683202</v>
      </c>
      <c r="BV61" s="4">
        <v>10.42121066684444</v>
      </c>
      <c r="BW61" s="4">
        <v>10.306417043594426</v>
      </c>
      <c r="BX61" s="4">
        <v>10.273109251775795</v>
      </c>
      <c r="BY61" s="4">
        <v>10.208636770460211</v>
      </c>
      <c r="BZ61" s="4">
        <v>10.066348662895598</v>
      </c>
      <c r="CA61" s="4">
        <v>10.03357332296614</v>
      </c>
      <c r="CB61" s="4">
        <v>9.9995143176427881</v>
      </c>
      <c r="CC61" s="4">
        <v>9.9278613685725734</v>
      </c>
      <c r="CD61" s="4">
        <v>9.9121461479782038</v>
      </c>
      <c r="CE61" s="4">
        <v>9.8393038307637397</v>
      </c>
      <c r="CF61" s="4">
        <v>9.7898130186852601</v>
      </c>
      <c r="CG61" s="4">
        <v>9.7633169512755913</v>
      </c>
      <c r="CH61" s="4">
        <v>9.6871408877500258</v>
      </c>
      <c r="CI61" s="4">
        <v>9.5927388805261451</v>
      </c>
      <c r="CJ61" s="4">
        <v>9.4099386320550149</v>
      </c>
      <c r="CK61" s="4">
        <v>9.325624530307735</v>
      </c>
      <c r="CL61" s="4">
        <v>9.1742846195649115</v>
      </c>
      <c r="CM61" s="4">
        <v>9.0666505877015346</v>
      </c>
      <c r="CN61" s="4">
        <v>8.9018879414146337</v>
      </c>
      <c r="CO61" s="4">
        <v>8.8209623609761181</v>
      </c>
      <c r="CP61" s="4">
        <v>8.7313862530739428</v>
      </c>
      <c r="CQ61" s="4">
        <v>8.6688319823278839</v>
      </c>
      <c r="CR61" s="4">
        <v>8.6578793257054389</v>
      </c>
      <c r="CS61" s="4">
        <v>8.5880405478823842</v>
      </c>
      <c r="CT61" s="4">
        <v>8.5417359896209071</v>
      </c>
      <c r="CU61" s="4">
        <v>8.4568752827178582</v>
      </c>
      <c r="CV61" s="4">
        <v>8.4178005066613331</v>
      </c>
    </row>
    <row r="62" spans="1:100" x14ac:dyDescent="0.3">
      <c r="A62" s="1">
        <v>1</v>
      </c>
      <c r="B62" s="1">
        <v>2</v>
      </c>
      <c r="C62" s="1" t="s">
        <v>47</v>
      </c>
      <c r="D62" s="4">
        <v>7.2835625628976208</v>
      </c>
      <c r="E62" s="4">
        <v>7.2538716192464934</v>
      </c>
      <c r="F62" s="4">
        <v>7.223211351500014</v>
      </c>
      <c r="G62" s="4">
        <v>7.1548605780921131</v>
      </c>
      <c r="H62" s="4">
        <v>7.0972688124685392</v>
      </c>
      <c r="I62" s="4">
        <v>6.9645558559788654</v>
      </c>
      <c r="J62" s="4">
        <v>6.8627471408532124</v>
      </c>
      <c r="K62" s="4">
        <v>6.7787347316170257</v>
      </c>
      <c r="L62" s="4">
        <v>6.6564168049195169</v>
      </c>
      <c r="M62" s="4">
        <v>6.5741805148109425</v>
      </c>
      <c r="N62" s="4">
        <v>6.4956060611364732</v>
      </c>
      <c r="O62" s="4">
        <v>6.3917051540855159</v>
      </c>
      <c r="P62" s="4">
        <v>6.3093135122344588</v>
      </c>
      <c r="Q62" s="4">
        <v>6.1847822381927129</v>
      </c>
      <c r="R62" s="4">
        <v>6.1168968150175438</v>
      </c>
      <c r="S62" s="4">
        <v>6.0596872936337176</v>
      </c>
      <c r="T62" s="4">
        <v>6.0246589928328351</v>
      </c>
      <c r="U62" s="4">
        <v>5.992926613933415</v>
      </c>
      <c r="V62" s="4">
        <v>5.9504174518374162</v>
      </c>
      <c r="W62" s="4">
        <v>5.9305318188778786</v>
      </c>
      <c r="X62" s="4">
        <v>5.8711653818010117</v>
      </c>
      <c r="Y62" s="4">
        <v>5.8033897947372255</v>
      </c>
      <c r="Z62" s="4">
        <v>5.7256074215356163</v>
      </c>
      <c r="AA62" s="4">
        <v>5.6609836123389137</v>
      </c>
      <c r="AB62" s="4">
        <v>5.6156898880218611</v>
      </c>
      <c r="AC62" s="4">
        <v>5.5933548772136845</v>
      </c>
      <c r="AD62" s="4">
        <v>5.5127513042907239</v>
      </c>
      <c r="AE62" s="4">
        <v>5.4255338478094046</v>
      </c>
      <c r="AF62" s="4">
        <v>5.3059760359532389</v>
      </c>
      <c r="AG62" s="4">
        <v>5.1944751523916448</v>
      </c>
      <c r="AH62" s="4">
        <v>5.0633268661334947</v>
      </c>
      <c r="AI62" s="4">
        <v>4.940372013740955</v>
      </c>
      <c r="AJ62" s="4">
        <v>4.8520102135741912</v>
      </c>
      <c r="AK62" s="4">
        <v>4.7943996993369158</v>
      </c>
      <c r="AL62" s="4">
        <v>4.7410896090258658</v>
      </c>
      <c r="AM62" s="4">
        <v>4.7041260647927787</v>
      </c>
      <c r="AN62" s="4">
        <v>4.6648973533586418</v>
      </c>
      <c r="AO62" s="4">
        <v>4.6337541367278581</v>
      </c>
      <c r="AP62" s="4">
        <v>4.6358097141833694</v>
      </c>
      <c r="AQ62" s="4">
        <v>4.6383522795462779</v>
      </c>
      <c r="AR62" s="4">
        <v>4.6681593655977043</v>
      </c>
      <c r="AS62" s="4">
        <v>4.692595554208383</v>
      </c>
      <c r="AT62" s="4">
        <v>4.7819222669180084</v>
      </c>
      <c r="AU62" s="4">
        <v>4.8181419020688372</v>
      </c>
      <c r="AV62" s="4">
        <v>4.8472103311773909</v>
      </c>
      <c r="AW62" s="4">
        <v>4.8345465043694089</v>
      </c>
      <c r="AX62" s="4">
        <v>4.84088045536999</v>
      </c>
      <c r="AY62" s="4">
        <v>4.8476638652940176</v>
      </c>
      <c r="AZ62" s="4">
        <v>4.8727561777176076</v>
      </c>
      <c r="BA62" s="4">
        <v>4.8511269848836065</v>
      </c>
      <c r="BB62" s="4">
        <v>4.8496019981071319</v>
      </c>
      <c r="BC62" s="4">
        <v>4.8242701845838321</v>
      </c>
      <c r="BD62" s="4">
        <v>4.8008239799089809</v>
      </c>
      <c r="BE62" s="4">
        <v>4.7765373556100208</v>
      </c>
      <c r="BF62" s="4">
        <v>4.7568717560094997</v>
      </c>
      <c r="BG62" s="4">
        <v>4.7458466691641705</v>
      </c>
      <c r="BH62" s="4">
        <v>4.685733519859026</v>
      </c>
      <c r="BI62" s="4">
        <v>4.6749552169145456</v>
      </c>
      <c r="BJ62" s="4">
        <v>4.6372780467876424</v>
      </c>
      <c r="BK62" s="4">
        <v>4.5989275733560593</v>
      </c>
      <c r="BL62" s="4">
        <v>4.5050741483667087</v>
      </c>
      <c r="BM62" s="4">
        <v>4.4918673194578735</v>
      </c>
      <c r="BN62" s="4">
        <v>4.4647554196915538</v>
      </c>
      <c r="BO62" s="4">
        <v>4.4387140893990198</v>
      </c>
      <c r="BP62" s="4">
        <v>4.4165197981361803</v>
      </c>
      <c r="BQ62" s="4">
        <v>4.3840242653276507</v>
      </c>
      <c r="BR62" s="4">
        <v>4.3454214179267661</v>
      </c>
      <c r="BS62" s="4">
        <v>4.3178805759480232</v>
      </c>
      <c r="BT62" s="4">
        <v>4.3446284533376947</v>
      </c>
      <c r="BU62" s="4">
        <v>4.8199989843011402</v>
      </c>
      <c r="BV62" s="4">
        <v>4.8310492230341717</v>
      </c>
      <c r="BW62" s="4">
        <v>4.8393388404948503</v>
      </c>
      <c r="BX62" s="4">
        <v>4.8447313245399819</v>
      </c>
      <c r="BY62" s="4">
        <v>4.8526329826401398</v>
      </c>
      <c r="BZ62" s="4">
        <v>4.8526186317613451</v>
      </c>
      <c r="CA62" s="4">
        <v>4.8543873235318324</v>
      </c>
      <c r="CB62" s="4">
        <v>4.8647094779747801</v>
      </c>
      <c r="CC62" s="4">
        <v>4.8667399626297847</v>
      </c>
      <c r="CD62" s="4">
        <v>4.870783938842842</v>
      </c>
      <c r="CE62" s="4">
        <v>4.8817998596103331</v>
      </c>
      <c r="CF62" s="4">
        <v>4.9024254748148186</v>
      </c>
      <c r="CG62" s="4">
        <v>4.4512048150471699</v>
      </c>
      <c r="CH62" s="4">
        <v>4.4570153648037429</v>
      </c>
      <c r="CI62" s="4">
        <v>4.463987392723471</v>
      </c>
      <c r="CJ62" s="4">
        <v>4.4630679232776611</v>
      </c>
      <c r="CK62" s="4">
        <v>4.454758976796608</v>
      </c>
      <c r="CL62" s="4">
        <v>4.4492235487418403</v>
      </c>
      <c r="CM62" s="4">
        <v>4.4319754989685114</v>
      </c>
      <c r="CN62" s="4">
        <v>4.4154095023594246</v>
      </c>
      <c r="CO62" s="4">
        <v>4.4032646698498743</v>
      </c>
      <c r="CP62" s="4">
        <v>4.3712183251142296</v>
      </c>
      <c r="CQ62" s="4">
        <v>4.3447783346298552</v>
      </c>
      <c r="CR62" s="4">
        <v>4.293802981423652</v>
      </c>
      <c r="CS62" s="4">
        <v>4.2742788194689059</v>
      </c>
      <c r="CT62" s="4">
        <v>4.2446984188394685</v>
      </c>
      <c r="CU62" s="4">
        <v>4.2161994627227237</v>
      </c>
      <c r="CV62" s="4">
        <v>4.1977560954866604</v>
      </c>
    </row>
    <row r="63" spans="1:100" x14ac:dyDescent="0.3">
      <c r="A63" s="1">
        <v>1</v>
      </c>
      <c r="B63" s="1">
        <v>14</v>
      </c>
      <c r="C63" s="1" t="s">
        <v>48</v>
      </c>
      <c r="D63" s="4">
        <v>4.7489238949443573</v>
      </c>
      <c r="E63" s="4">
        <v>4.7509563619859909</v>
      </c>
      <c r="F63" s="4">
        <v>4.7625443657784174</v>
      </c>
      <c r="G63" s="4">
        <v>4.7791216524654718</v>
      </c>
      <c r="H63" s="4">
        <v>4.7939686524929579</v>
      </c>
      <c r="I63" s="4">
        <v>4.8057937389495757</v>
      </c>
      <c r="J63" s="4">
        <v>4.7843607466795319</v>
      </c>
      <c r="K63" s="4">
        <v>4.766943339854449</v>
      </c>
      <c r="L63" s="4">
        <v>4.7444149858085378</v>
      </c>
      <c r="M63" s="4">
        <v>4.7306547690108927</v>
      </c>
      <c r="N63" s="4">
        <v>4.7009851719105713</v>
      </c>
      <c r="O63" s="4">
        <v>4.6792737256429628</v>
      </c>
      <c r="P63" s="4">
        <v>4.6563903686093662</v>
      </c>
      <c r="Q63" s="4">
        <v>4.6415124816236837</v>
      </c>
      <c r="R63" s="4">
        <v>4.6004189627399388</v>
      </c>
      <c r="S63" s="4">
        <v>4.5584962451398514</v>
      </c>
      <c r="T63" s="4">
        <v>4.5232616018227132</v>
      </c>
      <c r="U63" s="4">
        <v>4.4689516948731578</v>
      </c>
      <c r="V63" s="4">
        <v>4.4348775087119385</v>
      </c>
      <c r="W63" s="4">
        <v>4.4063156982917491</v>
      </c>
      <c r="X63" s="4">
        <v>4.3756242797530538</v>
      </c>
      <c r="Y63" s="4">
        <v>4.3372725544459385</v>
      </c>
      <c r="Z63" s="4">
        <v>4.2890870736973863</v>
      </c>
      <c r="AA63" s="4">
        <v>4.2602335834023997</v>
      </c>
      <c r="AB63" s="4">
        <v>4.230471456278833</v>
      </c>
      <c r="AC63" s="4">
        <v>4.2014088332932209</v>
      </c>
      <c r="AD63" s="4">
        <v>4.1831850511928081</v>
      </c>
      <c r="AE63" s="4">
        <v>4.1390528164863314</v>
      </c>
      <c r="AF63" s="4">
        <v>4.1260152129529519</v>
      </c>
      <c r="AG63" s="4">
        <v>4.1229338100239961</v>
      </c>
      <c r="AH63" s="4">
        <v>4.1291455476192418</v>
      </c>
      <c r="AI63" s="4">
        <v>4.1302244441935576</v>
      </c>
      <c r="AJ63" s="4">
        <v>4.1276451971713071</v>
      </c>
      <c r="AK63" s="4">
        <v>4.1330428434327695</v>
      </c>
      <c r="AL63" s="4">
        <v>4.1431279637788139</v>
      </c>
      <c r="AM63" s="4">
        <v>4.1337548818487608</v>
      </c>
      <c r="AN63" s="4">
        <v>4.1016214095466967</v>
      </c>
      <c r="AO63" s="4">
        <v>4.0815966700617263</v>
      </c>
      <c r="AP63" s="4">
        <v>4.0570412919336025</v>
      </c>
      <c r="AQ63" s="4">
        <v>4.0710432614260581</v>
      </c>
      <c r="AR63" s="4">
        <v>4.084816169843184</v>
      </c>
      <c r="AS63" s="4">
        <v>4.1833423845216116</v>
      </c>
      <c r="AT63" s="4">
        <v>4.1866602562515185</v>
      </c>
      <c r="AU63" s="4">
        <v>4.2131757262106566</v>
      </c>
      <c r="AV63" s="4">
        <v>4.2421347443698734</v>
      </c>
      <c r="AW63" s="4">
        <v>4.2369452311695817</v>
      </c>
      <c r="AX63" s="4">
        <v>4.2666518127866384</v>
      </c>
      <c r="AY63" s="4">
        <v>4.2928356281912095</v>
      </c>
      <c r="AZ63" s="4">
        <v>4.3313177245484109</v>
      </c>
      <c r="BA63" s="4">
        <v>4.3749240099683684</v>
      </c>
      <c r="BB63" s="4">
        <v>4.418635991785524</v>
      </c>
      <c r="BC63" s="4">
        <v>4.4864865881672777</v>
      </c>
      <c r="BD63" s="4">
        <v>4.5483552717362006</v>
      </c>
      <c r="BE63" s="4">
        <v>4.5671495538833202</v>
      </c>
      <c r="BF63" s="4">
        <v>4.6321257054835776</v>
      </c>
      <c r="BG63" s="4">
        <v>4.6727676593342338</v>
      </c>
      <c r="BH63" s="4">
        <v>4.7243699534420962</v>
      </c>
      <c r="BI63" s="4">
        <v>4.7812403623569564</v>
      </c>
      <c r="BJ63" s="4">
        <v>4.8117016228332528</v>
      </c>
      <c r="BK63" s="4">
        <v>4.8466723493864317</v>
      </c>
      <c r="BL63" s="4">
        <v>4.8964653611218223</v>
      </c>
      <c r="BM63" s="4">
        <v>4.9319166463604081</v>
      </c>
      <c r="BN63" s="4">
        <v>4.9402720155079498</v>
      </c>
      <c r="BO63" s="4">
        <v>4.9476193899885939</v>
      </c>
      <c r="BP63" s="4">
        <v>4.9477052953957186</v>
      </c>
      <c r="BQ63" s="4">
        <v>4.9329215930167214</v>
      </c>
      <c r="BR63" s="4">
        <v>4.927988252682983</v>
      </c>
      <c r="BS63" s="4">
        <v>4.9327957523786479</v>
      </c>
      <c r="BT63" s="4">
        <v>4.9234679734328779</v>
      </c>
      <c r="BU63" s="4">
        <v>4.9050039551251334</v>
      </c>
      <c r="BV63" s="4">
        <v>4.8906702557907762</v>
      </c>
      <c r="BW63" s="4">
        <v>4.8602890016652074</v>
      </c>
      <c r="BX63" s="4">
        <v>4.8218596045539543</v>
      </c>
      <c r="BY63" s="4">
        <v>4.7760228115221457</v>
      </c>
      <c r="BZ63" s="4">
        <v>4.7415917321214289</v>
      </c>
      <c r="CA63" s="4">
        <v>4.68686250239735</v>
      </c>
      <c r="CB63" s="4">
        <v>4.6139131468480379</v>
      </c>
      <c r="CC63" s="4">
        <v>4.5438160892305977</v>
      </c>
      <c r="CD63" s="4">
        <v>4.4727266141549542</v>
      </c>
      <c r="CE63" s="4">
        <v>4.3958330672024726</v>
      </c>
      <c r="CF63" s="4">
        <v>4.326014118573811</v>
      </c>
      <c r="CG63" s="4">
        <v>4.275636911957208</v>
      </c>
      <c r="CH63" s="4">
        <v>4.2151750122010041</v>
      </c>
      <c r="CI63" s="4">
        <v>4.1712851649350062</v>
      </c>
      <c r="CJ63" s="4">
        <v>4.1362714937659808</v>
      </c>
      <c r="CK63" s="4">
        <v>4.1182771540158489</v>
      </c>
      <c r="CL63" s="4">
        <v>4.0907631270158538</v>
      </c>
      <c r="CM63" s="4">
        <v>4.0876096554666574</v>
      </c>
      <c r="CN63" s="4">
        <v>4.0886428672916404</v>
      </c>
      <c r="CO63" s="4">
        <v>4.1016969274438111</v>
      </c>
      <c r="CP63" s="4">
        <v>4.1120135730862515</v>
      </c>
      <c r="CQ63" s="4">
        <v>4.1290326043951762</v>
      </c>
      <c r="CR63" s="4">
        <v>4.1369364785898473</v>
      </c>
      <c r="CS63" s="4">
        <v>4.140625026101989</v>
      </c>
      <c r="CT63" s="4">
        <v>4.1474165677314057</v>
      </c>
      <c r="CU63" s="4">
        <v>4.1391909394427069</v>
      </c>
      <c r="CV63" s="4">
        <v>4.1329419425578173</v>
      </c>
    </row>
    <row r="64" spans="1:100" x14ac:dyDescent="0.3">
      <c r="A64" s="1">
        <v>1</v>
      </c>
      <c r="B64" s="1">
        <v>30</v>
      </c>
      <c r="C64" s="1" t="s">
        <v>49</v>
      </c>
      <c r="D64" s="4">
        <v>9.6739616063924547</v>
      </c>
      <c r="E64" s="4">
        <v>9.6874104384387056</v>
      </c>
      <c r="F64" s="4">
        <v>9.7481580391073663</v>
      </c>
      <c r="G64" s="4">
        <v>9.7830967316541528</v>
      </c>
      <c r="H64" s="4">
        <v>9.7578165616962274</v>
      </c>
      <c r="I64" s="4">
        <v>9.7806253970489969</v>
      </c>
      <c r="J64" s="4">
        <v>9.7439074083607906</v>
      </c>
      <c r="K64" s="4">
        <v>9.7476036486798989</v>
      </c>
      <c r="L64" s="4">
        <v>9.6836426989722657</v>
      </c>
      <c r="M64" s="4">
        <v>9.6058747854105775</v>
      </c>
      <c r="N64" s="4">
        <v>9.5783467283037762</v>
      </c>
      <c r="O64" s="4">
        <v>9.4643107999507095</v>
      </c>
      <c r="P64" s="4">
        <v>9.4138865547352264</v>
      </c>
      <c r="Q64" s="4">
        <v>9.4225756441889335</v>
      </c>
      <c r="R64" s="4">
        <v>9.378329013923107</v>
      </c>
      <c r="S64" s="4">
        <v>9.4027167583578883</v>
      </c>
      <c r="T64" s="4">
        <v>9.3540223874610628</v>
      </c>
      <c r="U64" s="4">
        <v>9.2587751446099666</v>
      </c>
      <c r="V64" s="4">
        <v>9.2432243183980081</v>
      </c>
      <c r="W64" s="4">
        <v>9.1102001206057217</v>
      </c>
      <c r="X64" s="4">
        <v>9.0025496244003929</v>
      </c>
      <c r="Y64" s="4">
        <v>8.9445692920999598</v>
      </c>
      <c r="Z64" s="4">
        <v>8.8346243831346403</v>
      </c>
      <c r="AA64" s="4">
        <v>8.7047102219044739</v>
      </c>
      <c r="AB64" s="4">
        <v>8.5782474060633156</v>
      </c>
      <c r="AC64" s="4">
        <v>8.4323091113695536</v>
      </c>
      <c r="AD64" s="4">
        <v>8.3008294327162737</v>
      </c>
      <c r="AE64" s="4">
        <v>8.151144333343332</v>
      </c>
      <c r="AF64" s="4">
        <v>8.0556279956958363</v>
      </c>
      <c r="AG64" s="4">
        <v>7.9644014162762264</v>
      </c>
      <c r="AH64" s="4">
        <v>7.8981465319114337</v>
      </c>
      <c r="AI64" s="4">
        <v>7.8533245606211288</v>
      </c>
      <c r="AJ64" s="4">
        <v>7.8378567734246607</v>
      </c>
      <c r="AK64" s="4">
        <v>7.8017648118325011</v>
      </c>
      <c r="AL64" s="4">
        <v>7.7854995999383929</v>
      </c>
      <c r="AM64" s="4">
        <v>7.7604322463767321</v>
      </c>
      <c r="AN64" s="4">
        <v>7.7482371902001717</v>
      </c>
      <c r="AO64" s="4">
        <v>7.7448675116286374</v>
      </c>
      <c r="AP64" s="4">
        <v>7.715101672740567</v>
      </c>
      <c r="AQ64" s="4">
        <v>7.7399910136133681</v>
      </c>
      <c r="AR64" s="4">
        <v>7.764268261458465</v>
      </c>
      <c r="AS64" s="4">
        <v>7.7898293334467104</v>
      </c>
      <c r="AT64" s="4">
        <v>7.7850184765450692</v>
      </c>
      <c r="AU64" s="4">
        <v>7.7990424764949937</v>
      </c>
      <c r="AV64" s="4">
        <v>7.7762140204305625</v>
      </c>
      <c r="AW64" s="4">
        <v>7.7438348931864169</v>
      </c>
      <c r="AX64" s="4">
        <v>7.7173617335443341</v>
      </c>
      <c r="AY64" s="4">
        <v>7.7015491461225309</v>
      </c>
      <c r="AZ64" s="4">
        <v>7.6695274924475045</v>
      </c>
      <c r="BA64" s="4">
        <v>7.6504734019451393</v>
      </c>
      <c r="BB64" s="4">
        <v>7.617887616462057</v>
      </c>
      <c r="BC64" s="4">
        <v>7.5786034009765553</v>
      </c>
      <c r="BD64" s="4">
        <v>7.5051517514154691</v>
      </c>
      <c r="BE64" s="4">
        <v>7.4427159240234646</v>
      </c>
      <c r="BF64" s="4">
        <v>7.4021890912714232</v>
      </c>
      <c r="BG64" s="4">
        <v>7.3460037202043678</v>
      </c>
      <c r="BH64" s="4">
        <v>7.303379455767832</v>
      </c>
      <c r="BI64" s="4">
        <v>7.2614163679967874</v>
      </c>
      <c r="BJ64" s="4">
        <v>7.231823859551012</v>
      </c>
      <c r="BK64" s="4">
        <v>7.2160034783469964</v>
      </c>
      <c r="BL64" s="4">
        <v>7.1662298558658186</v>
      </c>
      <c r="BM64" s="4">
        <v>7.1438299309464908</v>
      </c>
      <c r="BN64" s="4">
        <v>7.1346053178548114</v>
      </c>
      <c r="BO64" s="4">
        <v>7.1093478165511552</v>
      </c>
      <c r="BP64" s="4">
        <v>7.1422547484783276</v>
      </c>
      <c r="BQ64" s="4">
        <v>7.1253284744885041</v>
      </c>
      <c r="BR64" s="4">
        <v>7.1188765307086763</v>
      </c>
      <c r="BS64" s="4">
        <v>7.1023819725187423</v>
      </c>
      <c r="BT64" s="4">
        <v>7.0981662746926037</v>
      </c>
      <c r="BU64" s="4">
        <v>7.0764873734626841</v>
      </c>
      <c r="BV64" s="4">
        <v>7.0539917007834321</v>
      </c>
      <c r="BW64" s="4">
        <v>7.0183379875136618</v>
      </c>
      <c r="BX64" s="4">
        <v>7.0377384526493998</v>
      </c>
      <c r="BY64" s="4">
        <v>7.0141035450192719</v>
      </c>
      <c r="BZ64" s="4">
        <v>6.9870098266684995</v>
      </c>
      <c r="CA64" s="4">
        <v>6.9525721233833435</v>
      </c>
      <c r="CB64" s="4">
        <v>6.8969586756169852</v>
      </c>
      <c r="CC64" s="4">
        <v>6.8712403434692444</v>
      </c>
      <c r="CD64" s="4">
        <v>6.8256596844863422</v>
      </c>
      <c r="CE64" s="4">
        <v>6.798798409685304</v>
      </c>
      <c r="CF64" s="4">
        <v>6.7518645277418967</v>
      </c>
      <c r="CG64" s="4">
        <v>6.6926539668408154</v>
      </c>
      <c r="CH64" s="4">
        <v>6.6229971840426085</v>
      </c>
      <c r="CI64" s="4">
        <v>6.5545994155074201</v>
      </c>
      <c r="CJ64" s="4">
        <v>6.4876506813904706</v>
      </c>
      <c r="CK64" s="4">
        <v>6.4094606599588673</v>
      </c>
      <c r="CL64" s="4">
        <v>6.3520114979689142</v>
      </c>
      <c r="CM64" s="4">
        <v>6.3127515923859425</v>
      </c>
      <c r="CN64" s="4">
        <v>6.265001322614923</v>
      </c>
      <c r="CO64" s="4">
        <v>6.2307734695655013</v>
      </c>
      <c r="CP64" s="4">
        <v>6.1963545785421807</v>
      </c>
      <c r="CQ64" s="4">
        <v>6.1553581963610942</v>
      </c>
      <c r="CR64" s="4">
        <v>6.1222756183721998</v>
      </c>
      <c r="CS64" s="4">
        <v>6.1063476550332734</v>
      </c>
      <c r="CT64" s="4">
        <v>6.0987429804642268</v>
      </c>
      <c r="CU64" s="4">
        <v>6.0815208129094671</v>
      </c>
      <c r="CV64" s="4">
        <v>6.069150043116271</v>
      </c>
    </row>
    <row r="65" spans="1:100" x14ac:dyDescent="0.3">
      <c r="A65" s="1">
        <v>1</v>
      </c>
      <c r="B65" s="1">
        <v>31</v>
      </c>
      <c r="C65" s="1" t="s">
        <v>50</v>
      </c>
      <c r="D65" s="4">
        <v>8.3874527053324037</v>
      </c>
      <c r="E65" s="4">
        <v>8.3192839521402213</v>
      </c>
      <c r="F65" s="4">
        <v>8.2055591971870623</v>
      </c>
      <c r="G65" s="4">
        <v>8.2076805541117732</v>
      </c>
      <c r="H65" s="4">
        <v>8.1991700200768012</v>
      </c>
      <c r="I65" s="4">
        <v>8.1775697406119345</v>
      </c>
      <c r="J65" s="4">
        <v>8.1402491084671134</v>
      </c>
      <c r="K65" s="4">
        <v>8.1749989110197525</v>
      </c>
      <c r="L65" s="4">
        <v>8.2111365744089344</v>
      </c>
      <c r="M65" s="4">
        <v>8.2353402577632586</v>
      </c>
      <c r="N65" s="4">
        <v>8.2250137015783817</v>
      </c>
      <c r="O65" s="4">
        <v>8.2546244117029755</v>
      </c>
      <c r="P65" s="4">
        <v>8.2433200948912901</v>
      </c>
      <c r="Q65" s="4">
        <v>8.2186845540094478</v>
      </c>
      <c r="R65" s="4">
        <v>8.1966664120115027</v>
      </c>
      <c r="S65" s="4">
        <v>8.139795813068627</v>
      </c>
      <c r="T65" s="4">
        <v>8.0931981573653502</v>
      </c>
      <c r="U65" s="4">
        <v>8.0743984358264882</v>
      </c>
      <c r="V65" s="4">
        <v>8.1087837667351259</v>
      </c>
      <c r="W65" s="4">
        <v>8.0011719162105681</v>
      </c>
      <c r="X65" s="4">
        <v>7.9066602123629233</v>
      </c>
      <c r="Y65" s="4">
        <v>7.896532221940654</v>
      </c>
      <c r="Z65" s="4">
        <v>7.7578421917130962</v>
      </c>
      <c r="AA65" s="4">
        <v>7.6597715966363511</v>
      </c>
      <c r="AB65" s="4">
        <v>7.6213497425572179</v>
      </c>
      <c r="AC65" s="4">
        <v>7.6463239412783102</v>
      </c>
      <c r="AD65" s="4">
        <v>7.6112749885101891</v>
      </c>
      <c r="AE65" s="4">
        <v>7.5942307888535776</v>
      </c>
      <c r="AF65" s="4">
        <v>7.5686061348240647</v>
      </c>
      <c r="AG65" s="4">
        <v>7.5811309899006165</v>
      </c>
      <c r="AH65" s="4">
        <v>7.5529301676176388</v>
      </c>
      <c r="AI65" s="4">
        <v>7.5884933569382849</v>
      </c>
      <c r="AJ65" s="4">
        <v>7.6265923420421808</v>
      </c>
      <c r="AK65" s="4">
        <v>7.6164358494114115</v>
      </c>
      <c r="AL65" s="4">
        <v>7.6950824016269666</v>
      </c>
      <c r="AM65" s="4">
        <v>7.7159151814244069</v>
      </c>
      <c r="AN65" s="4">
        <v>7.7101317173059485</v>
      </c>
      <c r="AO65" s="4">
        <v>7.694182411557156</v>
      </c>
      <c r="AP65" s="4">
        <v>7.7021936869969752</v>
      </c>
      <c r="AQ65" s="4">
        <v>7.7105404028531845</v>
      </c>
      <c r="AR65" s="4">
        <v>7.7276913361954884</v>
      </c>
      <c r="AS65" s="4">
        <v>7.7465837941120759</v>
      </c>
      <c r="AT65" s="4">
        <v>7.7157844832008671</v>
      </c>
      <c r="AU65" s="4">
        <v>7.7904320886352671</v>
      </c>
      <c r="AV65" s="4">
        <v>7.7794254322723484</v>
      </c>
      <c r="AW65" s="4">
        <v>7.7466746197983509</v>
      </c>
      <c r="AX65" s="4">
        <v>7.7306872096663772</v>
      </c>
      <c r="AY65" s="4">
        <v>7.7366591159973517</v>
      </c>
      <c r="AZ65" s="4">
        <v>7.700892151900157</v>
      </c>
      <c r="BA65" s="4">
        <v>7.6735637948925044</v>
      </c>
      <c r="BB65" s="4">
        <v>7.6762938782902097</v>
      </c>
      <c r="BC65" s="4">
        <v>7.6466136100463062</v>
      </c>
      <c r="BD65" s="4">
        <v>7.6259517517408506</v>
      </c>
      <c r="BE65" s="4">
        <v>7.5535100827127621</v>
      </c>
      <c r="BF65" s="4">
        <v>7.5534804375621407</v>
      </c>
      <c r="BG65" s="4">
        <v>7.4204917953792275</v>
      </c>
      <c r="BH65" s="4">
        <v>7.3647119916320003</v>
      </c>
      <c r="BI65" s="4">
        <v>7.3011902797513519</v>
      </c>
      <c r="BJ65" s="4">
        <v>7.2627255609897343</v>
      </c>
      <c r="BK65" s="4">
        <v>7.2350665645628336</v>
      </c>
      <c r="BL65" s="4">
        <v>7.226518037531469</v>
      </c>
      <c r="BM65" s="4">
        <v>7.1900826082554117</v>
      </c>
      <c r="BN65" s="4">
        <v>7.1299317544429321</v>
      </c>
      <c r="BO65" s="4">
        <v>7.080868716477311</v>
      </c>
      <c r="BP65" s="4">
        <v>7.0384830786812058</v>
      </c>
      <c r="BQ65" s="4">
        <v>6.9821869614060939</v>
      </c>
      <c r="BR65" s="4">
        <v>6.950317597657615</v>
      </c>
      <c r="BS65" s="4">
        <v>6.9000794640394174</v>
      </c>
      <c r="BT65" s="4">
        <v>6.8811058314431861</v>
      </c>
      <c r="BU65" s="4">
        <v>6.6680473793831423</v>
      </c>
      <c r="BV65" s="4">
        <v>6.7216641604609091</v>
      </c>
      <c r="BW65" s="4">
        <v>6.6686715156086249</v>
      </c>
      <c r="BX65" s="4">
        <v>6.1794607463181261</v>
      </c>
      <c r="BY65" s="4">
        <v>6.1049568232565941</v>
      </c>
      <c r="BZ65" s="4">
        <v>6.0334170250666901</v>
      </c>
      <c r="CA65" s="4">
        <v>5.9768903097482937</v>
      </c>
      <c r="CB65" s="4">
        <v>5.8893414387155421</v>
      </c>
      <c r="CC65" s="4">
        <v>5.8203709883368902</v>
      </c>
      <c r="CD65" s="4">
        <v>5.7516266156718583</v>
      </c>
      <c r="CE65" s="4">
        <v>5.6854971016536453</v>
      </c>
      <c r="CF65" s="4">
        <v>5.6078721183884541</v>
      </c>
      <c r="CG65" s="4">
        <v>5.7070623905275797</v>
      </c>
      <c r="CH65" s="4">
        <v>5.5706245734634159</v>
      </c>
      <c r="CI65" s="4">
        <v>5.5153421603328061</v>
      </c>
      <c r="CJ65" s="4">
        <v>5.7731002186395912</v>
      </c>
      <c r="CK65" s="4">
        <v>5.7513886003803592</v>
      </c>
      <c r="CL65" s="4">
        <v>5.7452849426315735</v>
      </c>
      <c r="CM65" s="4">
        <v>5.7359832746426997</v>
      </c>
      <c r="CN65" s="4">
        <v>5.7404526565768288</v>
      </c>
      <c r="CO65" s="4">
        <v>5.7491129211638725</v>
      </c>
      <c r="CP65" s="4">
        <v>5.7392009949565255</v>
      </c>
      <c r="CQ65" s="4">
        <v>5.7430554292551523</v>
      </c>
      <c r="CR65" s="4">
        <v>5.7512513664455209</v>
      </c>
      <c r="CS65" s="4">
        <v>5.735196954319254</v>
      </c>
      <c r="CT65" s="4">
        <v>5.7088578247473549</v>
      </c>
      <c r="CU65" s="4">
        <v>5.6628124482714473</v>
      </c>
      <c r="CV65" s="4">
        <v>5.6138834452532667</v>
      </c>
    </row>
    <row r="66" spans="1:100" x14ac:dyDescent="0.3">
      <c r="A66" s="1">
        <v>1</v>
      </c>
      <c r="B66" s="1">
        <v>17</v>
      </c>
      <c r="C66" s="1" t="s">
        <v>51</v>
      </c>
      <c r="D66" s="4">
        <v>7.6807186623398689</v>
      </c>
      <c r="E66" s="4">
        <v>7.6236427480572591</v>
      </c>
      <c r="F66" s="4">
        <v>7.6203106465792345</v>
      </c>
      <c r="G66" s="4">
        <v>7.5963237943260724</v>
      </c>
      <c r="H66" s="4">
        <v>7.5371412968146396</v>
      </c>
      <c r="I66" s="4">
        <v>7.508133998536076</v>
      </c>
      <c r="J66" s="4">
        <v>7.4260980636674745</v>
      </c>
      <c r="K66" s="4">
        <v>7.3691512361064717</v>
      </c>
      <c r="L66" s="4">
        <v>7.2707236650167246</v>
      </c>
      <c r="M66" s="4">
        <v>7.2455495924821145</v>
      </c>
      <c r="N66" s="4">
        <v>7.2113123178153353</v>
      </c>
      <c r="O66" s="4">
        <v>7.1928926408052432</v>
      </c>
      <c r="P66" s="4">
        <v>7.1873514168039776</v>
      </c>
      <c r="Q66" s="4">
        <v>7.2041069657961518</v>
      </c>
      <c r="R66" s="4">
        <v>7.1765194171425604</v>
      </c>
      <c r="S66" s="4">
        <v>7.2141746029017737</v>
      </c>
      <c r="T66" s="4">
        <v>7.2527103053073292</v>
      </c>
      <c r="U66" s="4">
        <v>7.298646191935787</v>
      </c>
      <c r="V66" s="4">
        <v>7.3406585724033553</v>
      </c>
      <c r="W66" s="4">
        <v>7.3670520923033598</v>
      </c>
      <c r="X66" s="4">
        <v>7.3989722238765419</v>
      </c>
      <c r="Y66" s="4">
        <v>7.3607276514316062</v>
      </c>
      <c r="Z66" s="4">
        <v>7.3869212076965995</v>
      </c>
      <c r="AA66" s="4">
        <v>7.3986269921827112</v>
      </c>
      <c r="AB66" s="4">
        <v>7.3980932273522093</v>
      </c>
      <c r="AC66" s="4">
        <v>7.3408958916272153</v>
      </c>
      <c r="AD66" s="4">
        <v>7.2982391785952423</v>
      </c>
      <c r="AE66" s="4">
        <v>7.2437467453735804</v>
      </c>
      <c r="AF66" s="4">
        <v>7.181876013064298</v>
      </c>
      <c r="AG66" s="4">
        <v>7.0621698001128674</v>
      </c>
      <c r="AH66" s="4">
        <v>6.9751093428704909</v>
      </c>
      <c r="AI66" s="4">
        <v>6.9261613442882606</v>
      </c>
      <c r="AJ66" s="4">
        <v>6.8625624313490512</v>
      </c>
      <c r="AK66" s="4">
        <v>6.8353269224303261</v>
      </c>
      <c r="AL66" s="4">
        <v>6.7483737009573401</v>
      </c>
      <c r="AM66" s="4">
        <v>6.6621865741463404</v>
      </c>
      <c r="AN66" s="4">
        <v>6.5714780709633143</v>
      </c>
      <c r="AO66" s="4">
        <v>6.5073193242171241</v>
      </c>
      <c r="AP66" s="4">
        <v>6.4379048727665324</v>
      </c>
      <c r="AQ66" s="4">
        <v>6.341197712685033</v>
      </c>
      <c r="AR66" s="4">
        <v>6.25811429004772</v>
      </c>
      <c r="AS66" s="4">
        <v>6.2417315862409239</v>
      </c>
      <c r="AT66" s="4">
        <v>6.185196581490171</v>
      </c>
      <c r="AU66" s="4">
        <v>6.1064527457127538</v>
      </c>
      <c r="AV66" s="4">
        <v>6.0082218556267986</v>
      </c>
      <c r="AW66" s="4">
        <v>5.9146467792369828</v>
      </c>
      <c r="AX66" s="4">
        <v>5.8315947434410349</v>
      </c>
      <c r="AY66" s="4">
        <v>5.7499704058642838</v>
      </c>
      <c r="AZ66" s="4">
        <v>5.6558420628953856</v>
      </c>
      <c r="BA66" s="4">
        <v>5.5644548065102688</v>
      </c>
      <c r="BB66" s="4">
        <v>5.491929012076441</v>
      </c>
      <c r="BC66" s="4">
        <v>4.7731377713856249</v>
      </c>
      <c r="BD66" s="4">
        <v>4.6528993316606568</v>
      </c>
      <c r="BE66" s="4">
        <v>16.318661620363777</v>
      </c>
      <c r="BF66" s="4">
        <v>14.458724616667071</v>
      </c>
      <c r="BG66" s="4">
        <v>13.135562399417369</v>
      </c>
      <c r="BH66" s="4">
        <v>12.274267612549606</v>
      </c>
      <c r="BI66" s="4">
        <v>11.619340445523072</v>
      </c>
      <c r="BJ66" s="4">
        <v>11.12960010635876</v>
      </c>
      <c r="BK66" s="4">
        <v>10.734733783486597</v>
      </c>
      <c r="BL66" s="4">
        <v>10.430321325488951</v>
      </c>
      <c r="BM66" s="4">
        <v>10.250060530910867</v>
      </c>
      <c r="BN66" s="4">
        <v>9.9677011872473713</v>
      </c>
      <c r="BO66" s="4">
        <v>9.8949458785090414</v>
      </c>
      <c r="BP66" s="4">
        <v>9.6955858393278174</v>
      </c>
      <c r="BQ66" s="4">
        <v>7.6516832790106317</v>
      </c>
      <c r="BR66" s="4">
        <v>7.6625091224688653</v>
      </c>
      <c r="BS66" s="4">
        <v>7.6604642013600035</v>
      </c>
      <c r="BT66" s="4">
        <v>7.6710018325987299</v>
      </c>
      <c r="BU66" s="4">
        <v>7.6381350654122162</v>
      </c>
      <c r="BV66" s="4">
        <v>7.5969134765395321</v>
      </c>
      <c r="BW66" s="4">
        <v>7.5317107077713565</v>
      </c>
      <c r="BX66" s="4">
        <v>7.4461021724189491</v>
      </c>
      <c r="BY66" s="4">
        <v>7.3463735747858232</v>
      </c>
      <c r="BZ66" s="4">
        <v>7.2741053459241023</v>
      </c>
      <c r="CA66" s="4">
        <v>7.1536993495339889</v>
      </c>
      <c r="CB66" s="4">
        <v>7.0578502279768935</v>
      </c>
      <c r="CC66" s="4">
        <v>6.9440267356937895</v>
      </c>
      <c r="CD66" s="4">
        <v>6.823444858152973</v>
      </c>
      <c r="CE66" s="4">
        <v>6.7360226577069957</v>
      </c>
      <c r="CF66" s="4">
        <v>6.6115589859819339</v>
      </c>
      <c r="CG66" s="4">
        <v>6.5115167352361727</v>
      </c>
      <c r="CH66" s="4">
        <v>6.43063151623174</v>
      </c>
      <c r="CI66" s="4">
        <v>6.3675628258299586</v>
      </c>
      <c r="CJ66" s="4">
        <v>6.3193828512517314</v>
      </c>
      <c r="CK66" s="4">
        <v>6.2721558960640813</v>
      </c>
      <c r="CL66" s="4">
        <v>6.2322893063315528</v>
      </c>
      <c r="CM66" s="4">
        <v>6.2021960221456283</v>
      </c>
      <c r="CN66" s="4">
        <v>6.1553775669229838</v>
      </c>
      <c r="CO66" s="4">
        <v>6.1199529695178407</v>
      </c>
      <c r="CP66" s="4">
        <v>6.1084260929363108</v>
      </c>
      <c r="CQ66" s="4">
        <v>6.108562175567636</v>
      </c>
      <c r="CR66" s="4">
        <v>6.1062333713457644</v>
      </c>
      <c r="CS66" s="4">
        <v>6.0860470868666825</v>
      </c>
      <c r="CT66" s="4">
        <v>6.056579649998687</v>
      </c>
      <c r="CU66" s="4">
        <v>6.0157367828455168</v>
      </c>
      <c r="CV66" s="4">
        <v>5.9560139686341671</v>
      </c>
    </row>
    <row r="67" spans="1:100" x14ac:dyDescent="0.3">
      <c r="A67" s="1">
        <v>1</v>
      </c>
      <c r="B67" s="1">
        <v>28</v>
      </c>
      <c r="C67" s="1" t="s">
        <v>52</v>
      </c>
      <c r="D67" s="4">
        <v>1.3473190558532457</v>
      </c>
      <c r="E67" s="4">
        <v>1.2669034909441295</v>
      </c>
      <c r="F67" s="4">
        <v>1.1829107361496318</v>
      </c>
      <c r="G67" s="4">
        <v>1.1685797868312746</v>
      </c>
      <c r="H67" s="4">
        <v>1.1572524524354473</v>
      </c>
      <c r="I67" s="4">
        <v>1.1147118972373073</v>
      </c>
      <c r="J67" s="4">
        <v>1.0791686283760518</v>
      </c>
      <c r="K67" s="4">
        <v>1.0254438135433568</v>
      </c>
      <c r="L67" s="4">
        <v>0.93708507398525909</v>
      </c>
      <c r="M67" s="4">
        <v>0.81861512350532717</v>
      </c>
      <c r="N67" s="4">
        <v>0.65659947374795147</v>
      </c>
      <c r="O67" s="4">
        <v>0.41538357354089572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</row>
    <row r="68" spans="1:100" x14ac:dyDescent="0.3">
      <c r="A68" s="1">
        <v>1</v>
      </c>
      <c r="B68" s="1">
        <v>15</v>
      </c>
      <c r="C68" s="1" t="s">
        <v>53</v>
      </c>
      <c r="D68" s="4">
        <v>4.7054229617733929</v>
      </c>
      <c r="E68" s="4">
        <v>4.8131629511062712</v>
      </c>
      <c r="F68" s="4">
        <v>5.0418806726390795</v>
      </c>
      <c r="G68" s="4">
        <v>5.1635917559313222</v>
      </c>
      <c r="H68" s="4">
        <v>5.3603653560318207</v>
      </c>
      <c r="I68" s="4">
        <v>5.5131365049399106</v>
      </c>
      <c r="J68" s="4">
        <v>5.6185087348740845</v>
      </c>
      <c r="K68" s="4">
        <v>5.7493507498221845</v>
      </c>
      <c r="L68" s="4">
        <v>5.9455243107229316</v>
      </c>
      <c r="M68" s="4">
        <v>6.1049638871053986</v>
      </c>
      <c r="N68" s="4">
        <v>6.2279361754727969</v>
      </c>
      <c r="O68" s="4">
        <v>6.3784627814151342</v>
      </c>
      <c r="P68" s="4">
        <v>30.824674618814612</v>
      </c>
      <c r="Q68" s="4">
        <v>25.627382316552406</v>
      </c>
      <c r="R68" s="4">
        <v>22.128999923335702</v>
      </c>
      <c r="S68" s="4">
        <v>20.046434818803071</v>
      </c>
      <c r="T68" s="4">
        <v>18.371742958267692</v>
      </c>
      <c r="U68" s="4">
        <v>17.2187263620721</v>
      </c>
      <c r="V68" s="4">
        <v>16.217854107052805</v>
      </c>
      <c r="W68" s="4">
        <v>15.381504768134013</v>
      </c>
      <c r="X68" s="4">
        <v>14.739259379700417</v>
      </c>
      <c r="Y68" s="4">
        <v>14.184083945515741</v>
      </c>
      <c r="Z68" s="4">
        <v>13.751659326084232</v>
      </c>
      <c r="AA68" s="4">
        <v>13.334598517585611</v>
      </c>
      <c r="AB68" s="4">
        <v>7.4359496105479623</v>
      </c>
      <c r="AC68" s="4">
        <v>7.3747079569728982</v>
      </c>
      <c r="AD68" s="4">
        <v>7.3413414747113883</v>
      </c>
      <c r="AE68" s="4">
        <v>7.2599311860098492</v>
      </c>
      <c r="AF68" s="4">
        <v>7.2148360669099691</v>
      </c>
      <c r="AG68" s="4">
        <v>7.1415634451738157</v>
      </c>
      <c r="AH68" s="4">
        <v>7.100761319825649</v>
      </c>
      <c r="AI68" s="4">
        <v>7.064196941394278</v>
      </c>
      <c r="AJ68" s="4">
        <v>6.9833940252169393</v>
      </c>
      <c r="AK68" s="4">
        <v>6.9083231310203299</v>
      </c>
      <c r="AL68" s="4">
        <v>6.8395588371234366</v>
      </c>
      <c r="AM68" s="4">
        <v>6.8059170051888565</v>
      </c>
      <c r="AN68" s="4">
        <v>6.7426785984724251</v>
      </c>
      <c r="AO68" s="4">
        <v>6.6981122894439142</v>
      </c>
      <c r="AP68" s="4">
        <v>6.6584498761645641</v>
      </c>
      <c r="AQ68" s="4">
        <v>6.6237163490989444</v>
      </c>
      <c r="AR68" s="4">
        <v>6.5676951886741524</v>
      </c>
      <c r="AS68" s="4">
        <v>6.5430427027633185</v>
      </c>
      <c r="AT68" s="4">
        <v>6.4928278003040667</v>
      </c>
      <c r="AU68" s="4">
        <v>6.4620798528360917</v>
      </c>
      <c r="AV68" s="4">
        <v>6.4389309917710538</v>
      </c>
      <c r="AW68" s="4">
        <v>6.4228210736817113</v>
      </c>
      <c r="AX68" s="4">
        <v>6.3636767945471808</v>
      </c>
      <c r="AY68" s="4">
        <v>6.3353808758544572</v>
      </c>
      <c r="AZ68" s="4">
        <v>6.2833972547494845</v>
      </c>
      <c r="BA68" s="4">
        <v>6.2389166586897211</v>
      </c>
      <c r="BB68" s="4">
        <v>6.2168266423498464</v>
      </c>
      <c r="BC68" s="4">
        <v>6.1635872386388098</v>
      </c>
      <c r="BD68" s="4">
        <v>6.1234586837393463</v>
      </c>
      <c r="BE68" s="4">
        <v>6.0819166777197786</v>
      </c>
      <c r="BF68" s="4">
        <v>6.0714643193697997</v>
      </c>
      <c r="BG68" s="4">
        <v>6.065915252208681</v>
      </c>
      <c r="BH68" s="4">
        <v>6.1021744775762512</v>
      </c>
      <c r="BI68" s="4">
        <v>6.1162791617961334</v>
      </c>
      <c r="BJ68" s="4">
        <v>6.1737819309895716</v>
      </c>
      <c r="BK68" s="4">
        <v>6.1996592065992386</v>
      </c>
      <c r="BL68" s="4">
        <v>6.2441006902959906</v>
      </c>
      <c r="BM68" s="4">
        <v>6.2724126608160384</v>
      </c>
      <c r="BN68" s="4">
        <v>6.2884095369101907</v>
      </c>
      <c r="BO68" s="4">
        <v>6.3334474368136577</v>
      </c>
      <c r="BP68" s="4">
        <v>6.3911878422039772</v>
      </c>
      <c r="BQ68" s="4">
        <v>6.4385668176385007</v>
      </c>
      <c r="BR68" s="4">
        <v>6.472384058503704</v>
      </c>
      <c r="BS68" s="4">
        <v>6.5093045272906034</v>
      </c>
      <c r="BT68" s="4">
        <v>6.5043261871841711</v>
      </c>
      <c r="BU68" s="4">
        <v>6.5251086369977438</v>
      </c>
      <c r="BV68" s="4">
        <v>6.5321919780111548</v>
      </c>
      <c r="BW68" s="4">
        <v>6.5423533667757523</v>
      </c>
      <c r="BX68" s="4">
        <v>6.5462613797329583</v>
      </c>
      <c r="BY68" s="4">
        <v>6.5558842144254754</v>
      </c>
      <c r="BZ68" s="4">
        <v>6.5574957779635916</v>
      </c>
      <c r="CA68" s="4">
        <v>6.5632820076354879</v>
      </c>
      <c r="CB68" s="4">
        <v>6.554107121538463</v>
      </c>
      <c r="CC68" s="4">
        <v>6.5310547009046704</v>
      </c>
      <c r="CD68" s="4">
        <v>6.5084107690061108</v>
      </c>
      <c r="CE68" s="4">
        <v>6.5008869234325823</v>
      </c>
      <c r="CF68" s="4">
        <v>6.4859772538103213</v>
      </c>
      <c r="CG68" s="4">
        <v>6.462094990352071</v>
      </c>
      <c r="CH68" s="4">
        <v>6.4358982977805734</v>
      </c>
      <c r="CI68" s="4">
        <v>6.4064379378850234</v>
      </c>
      <c r="CJ68" s="4">
        <v>6.3769746940790366</v>
      </c>
      <c r="CK68" s="4">
        <v>6.3504444109028331</v>
      </c>
      <c r="CL68" s="4">
        <v>6.3248575287220055</v>
      </c>
      <c r="CM68" s="4">
        <v>6.2957782419079216</v>
      </c>
      <c r="CN68" s="4">
        <v>6.2790300714271856</v>
      </c>
      <c r="CO68" s="4">
        <v>6.2564665349069344</v>
      </c>
      <c r="CP68" s="4">
        <v>6.2379127409454371</v>
      </c>
      <c r="CQ68" s="4">
        <v>6.1988101882605973</v>
      </c>
      <c r="CR68" s="4">
        <v>6.1669280342344006</v>
      </c>
      <c r="CS68" s="4">
        <v>6.1414475124126575</v>
      </c>
      <c r="CT68" s="4">
        <v>6.1110404314239828</v>
      </c>
      <c r="CU68" s="4">
        <v>6.0743060659596946</v>
      </c>
      <c r="CV68" s="4">
        <v>5.9912451285767272</v>
      </c>
    </row>
    <row r="69" spans="1:100" x14ac:dyDescent="0.3">
      <c r="A69" s="1">
        <v>1</v>
      </c>
      <c r="B69" s="1">
        <v>25</v>
      </c>
      <c r="C69" s="1" t="s">
        <v>54</v>
      </c>
      <c r="D69" s="4">
        <v>7.8162046535145411</v>
      </c>
      <c r="E69" s="4">
        <v>7.8501082578143953</v>
      </c>
      <c r="F69" s="4">
        <v>7.8679732837824243</v>
      </c>
      <c r="G69" s="4">
        <v>7.8808595136339727</v>
      </c>
      <c r="H69" s="4">
        <v>7.8727042031531376</v>
      </c>
      <c r="I69" s="4">
        <v>7.8579617348132613</v>
      </c>
      <c r="J69" s="4">
        <v>7.8094912627564472</v>
      </c>
      <c r="K69" s="4">
        <v>7.7464529062008829</v>
      </c>
      <c r="L69" s="4">
        <v>7.7233219787595395</v>
      </c>
      <c r="M69" s="4">
        <v>7.6584396176600178</v>
      </c>
      <c r="N69" s="4">
        <v>7.6455969999986646</v>
      </c>
      <c r="O69" s="4">
        <v>7.6383047748257269</v>
      </c>
      <c r="P69" s="4">
        <v>7.6183644658858078</v>
      </c>
      <c r="Q69" s="4">
        <v>7.5835624450955903</v>
      </c>
      <c r="R69" s="4">
        <v>7.5390387359258719</v>
      </c>
      <c r="S69" s="4">
        <v>7.5191714368629494</v>
      </c>
      <c r="T69" s="4">
        <v>7.4857720776022276</v>
      </c>
      <c r="U69" s="4">
        <v>7.4599719789466832</v>
      </c>
      <c r="V69" s="4">
        <v>7.449070970243671</v>
      </c>
      <c r="W69" s="4">
        <v>7.4389781637514405</v>
      </c>
      <c r="X69" s="4">
        <v>7.3755870289629311</v>
      </c>
      <c r="Y69" s="4">
        <v>7.345289475029178</v>
      </c>
      <c r="Z69" s="4">
        <v>7.3063418847829649</v>
      </c>
      <c r="AA69" s="4">
        <v>7.2306118413016165</v>
      </c>
      <c r="AB69" s="4">
        <v>7.1697637773004868</v>
      </c>
      <c r="AC69" s="4">
        <v>7.1352170577478464</v>
      </c>
      <c r="AD69" s="4">
        <v>7.0946266789109442</v>
      </c>
      <c r="AE69" s="4">
        <v>7.0611857486280751</v>
      </c>
      <c r="AF69" s="4">
        <v>7.0095837298066526</v>
      </c>
      <c r="AG69" s="4">
        <v>6.9458166018049177</v>
      </c>
      <c r="AH69" s="4">
        <v>6.8945557625042815</v>
      </c>
      <c r="AI69" s="4">
        <v>6.8542192972860922</v>
      </c>
      <c r="AJ69" s="4">
        <v>6.8339995255088493</v>
      </c>
      <c r="AK69" s="4">
        <v>6.7931126856122255</v>
      </c>
      <c r="AL69" s="4">
        <v>6.7399601915695984</v>
      </c>
      <c r="AM69" s="4">
        <v>6.677800851575487</v>
      </c>
      <c r="AN69" s="4">
        <v>6.6443575451907098</v>
      </c>
      <c r="AO69" s="4">
        <v>6.5690786635094449</v>
      </c>
      <c r="AP69" s="4">
        <v>6.5181166214252668</v>
      </c>
      <c r="AQ69" s="4">
        <v>6.4453182312205666</v>
      </c>
      <c r="AR69" s="4">
        <v>6.4034159445388923</v>
      </c>
      <c r="AS69" s="4">
        <v>6.3686553052315951</v>
      </c>
      <c r="AT69" s="4">
        <v>6.3176643458649329</v>
      </c>
      <c r="AU69" s="4">
        <v>6.2485432911429823</v>
      </c>
      <c r="AV69" s="4">
        <v>6.1782756943477262</v>
      </c>
      <c r="AW69" s="4">
        <v>6.1435309929455419</v>
      </c>
      <c r="AX69" s="4">
        <v>6.0949045012210323</v>
      </c>
      <c r="AY69" s="4">
        <v>6.0934203560383038</v>
      </c>
      <c r="AZ69" s="4">
        <v>6.0492897854843459</v>
      </c>
      <c r="BA69" s="4">
        <v>6.0332869195681527</v>
      </c>
      <c r="BB69" s="4">
        <v>6.0243017892341513</v>
      </c>
      <c r="BC69" s="4">
        <v>5.9943658028792237</v>
      </c>
      <c r="BD69" s="4">
        <v>5.9643141036694001</v>
      </c>
      <c r="BE69" s="4">
        <v>5.9327938474725803</v>
      </c>
      <c r="BF69" s="4">
        <v>5.9063976534295461</v>
      </c>
      <c r="BG69" s="4">
        <v>5.8739490906573613</v>
      </c>
      <c r="BH69" s="4">
        <v>5.8473030197382396</v>
      </c>
      <c r="BI69" s="4">
        <v>5.8240358411924955</v>
      </c>
      <c r="BJ69" s="4">
        <v>5.7902768703383911</v>
      </c>
      <c r="BK69" s="4">
        <v>5.7808279407922134</v>
      </c>
      <c r="BL69" s="4">
        <v>5.7246088831345032</v>
      </c>
      <c r="BM69" s="4">
        <v>5.7158837781913725</v>
      </c>
      <c r="BN69" s="4">
        <v>5.676082483760676</v>
      </c>
      <c r="BO69" s="4">
        <v>5.6601652480228362</v>
      </c>
      <c r="BP69" s="4">
        <v>5.6652474891078848</v>
      </c>
      <c r="BQ69" s="4">
        <v>5.6626595515594413</v>
      </c>
      <c r="BR69" s="4">
        <v>5.6685371242954252</v>
      </c>
      <c r="BS69" s="4">
        <v>5.6783689093999268</v>
      </c>
      <c r="BT69" s="4">
        <v>5.695044896233215</v>
      </c>
      <c r="BU69" s="4">
        <v>5.6971843677582692</v>
      </c>
      <c r="BV69" s="4">
        <v>5.7060075171417344</v>
      </c>
      <c r="BW69" s="4">
        <v>5.6828384750358207</v>
      </c>
      <c r="BX69" s="4">
        <v>5.7095316878549145</v>
      </c>
      <c r="BY69" s="4">
        <v>5.6934985308677248</v>
      </c>
      <c r="BZ69" s="4">
        <v>5.6892501015925143</v>
      </c>
      <c r="CA69" s="4">
        <v>5.6844836373884009</v>
      </c>
      <c r="CB69" s="4">
        <v>5.6647330798929483</v>
      </c>
      <c r="CC69" s="4">
        <v>5.6573659795335383</v>
      </c>
      <c r="CD69" s="4">
        <v>5.6254728801740423</v>
      </c>
      <c r="CE69" s="4">
        <v>5.5953458267420109</v>
      </c>
      <c r="CF69" s="4">
        <v>5.55393213123984</v>
      </c>
      <c r="CG69" s="4">
        <v>5.5016991488026417</v>
      </c>
      <c r="CH69" s="4">
        <v>5.4776917129283014</v>
      </c>
      <c r="CI69" s="4">
        <v>5.458580432759172</v>
      </c>
      <c r="CJ69" s="4">
        <v>5.41884106175063</v>
      </c>
      <c r="CK69" s="4">
        <v>5.393025521599939</v>
      </c>
      <c r="CL69" s="4">
        <v>5.3710531735991403</v>
      </c>
      <c r="CM69" s="4">
        <v>5.3433701693419682</v>
      </c>
      <c r="CN69" s="4">
        <v>5.3113759054618512</v>
      </c>
      <c r="CO69" s="4">
        <v>5.2726229541329781</v>
      </c>
      <c r="CP69" s="4">
        <v>5.2562309545258525</v>
      </c>
      <c r="CQ69" s="4">
        <v>5.2270462384475547</v>
      </c>
      <c r="CR69" s="4">
        <v>5.1950502036984272</v>
      </c>
      <c r="CS69" s="4">
        <v>5.1716165462247412</v>
      </c>
      <c r="CT69" s="4">
        <v>5.1387079334693739</v>
      </c>
      <c r="CU69" s="4">
        <v>5.1084392443773572</v>
      </c>
      <c r="CV69" s="4">
        <v>5.0974920736181453</v>
      </c>
    </row>
    <row r="70" spans="1:100" x14ac:dyDescent="0.3">
      <c r="A70" s="1">
        <v>2</v>
      </c>
      <c r="B70" s="1">
        <v>8</v>
      </c>
      <c r="C70" s="1" t="s">
        <v>55</v>
      </c>
      <c r="D70" s="4">
        <v>7.1986657812536547</v>
      </c>
      <c r="E70" s="4">
        <v>7.1546069968135946</v>
      </c>
      <c r="F70" s="4">
        <v>7.1325633098921246</v>
      </c>
      <c r="G70" s="4">
        <v>7.0743906611071079</v>
      </c>
      <c r="H70" s="4">
        <v>7.0222723356059236</v>
      </c>
      <c r="I70" s="4">
        <v>7.0271610437295751</v>
      </c>
      <c r="J70" s="4">
        <v>7.0095835130840403</v>
      </c>
      <c r="K70" s="4">
        <v>6.9689489019223867</v>
      </c>
      <c r="L70" s="4">
        <v>6.931869157897605</v>
      </c>
      <c r="M70" s="4">
        <v>6.8851360758010749</v>
      </c>
      <c r="N70" s="4">
        <v>6.8134460056835984</v>
      </c>
      <c r="O70" s="4">
        <v>6.7573316407075712</v>
      </c>
      <c r="P70" s="4">
        <v>6.7048590150118548</v>
      </c>
      <c r="Q70" s="4">
        <v>6.7205512961079945</v>
      </c>
      <c r="R70" s="4">
        <v>6.6563551395155507</v>
      </c>
      <c r="S70" s="4">
        <v>6.614576134749492</v>
      </c>
      <c r="T70" s="4">
        <v>6.6756186216580167</v>
      </c>
      <c r="U70" s="4">
        <v>6.6017979953245973</v>
      </c>
      <c r="V70" s="4">
        <v>6.5620307892750001</v>
      </c>
      <c r="W70" s="4">
        <v>6.5444982050164304</v>
      </c>
      <c r="X70" s="4">
        <v>6.5791774718245088</v>
      </c>
      <c r="Y70" s="4">
        <v>6.5842181522217906</v>
      </c>
      <c r="Z70" s="4">
        <v>6.5778744828047682</v>
      </c>
      <c r="AA70" s="4">
        <v>6.570797620653515</v>
      </c>
      <c r="AB70" s="4">
        <v>6.5527849757637533</v>
      </c>
      <c r="AC70" s="4">
        <v>6.5062168712661057</v>
      </c>
      <c r="AD70" s="4">
        <v>6.4865996480754573</v>
      </c>
      <c r="AE70" s="4">
        <v>6.4270404377050339</v>
      </c>
      <c r="AF70" s="4">
        <v>6.2877099398572014</v>
      </c>
      <c r="AG70" s="4">
        <v>6.2209249791180907</v>
      </c>
      <c r="AH70" s="4">
        <v>6.1248027386891497</v>
      </c>
      <c r="AI70" s="4">
        <v>6.0317804505787276</v>
      </c>
      <c r="AJ70" s="4">
        <v>5.886689463060744</v>
      </c>
      <c r="AK70" s="4">
        <v>5.7542864798664013</v>
      </c>
      <c r="AL70" s="4">
        <v>5.6421759078543303</v>
      </c>
      <c r="AM70" s="4">
        <v>5.5403224836161602</v>
      </c>
      <c r="AN70" s="4">
        <v>5.3807770203976295</v>
      </c>
      <c r="AO70" s="4">
        <v>5.24777127304149</v>
      </c>
      <c r="AP70" s="4">
        <v>5.1747388713641156</v>
      </c>
      <c r="AQ70" s="4">
        <v>5.1060458229673076</v>
      </c>
      <c r="AR70" s="4">
        <v>5.0107124794868101</v>
      </c>
      <c r="AS70" s="4">
        <v>4.9395533693795821</v>
      </c>
      <c r="AT70" s="4">
        <v>4.8753651461577299</v>
      </c>
      <c r="AU70" s="4">
        <v>4.8248312680702181</v>
      </c>
      <c r="AV70" s="4">
        <v>4.7690018693286946</v>
      </c>
      <c r="AW70" s="4">
        <v>4.7421709300632209</v>
      </c>
      <c r="AX70" s="4">
        <v>4.7349831708100298</v>
      </c>
      <c r="AY70" s="4">
        <v>4.6943025325501857</v>
      </c>
      <c r="AZ70" s="4">
        <v>4.6909479867121862</v>
      </c>
      <c r="BA70" s="4">
        <v>4.6721661441615749</v>
      </c>
      <c r="BB70" s="4">
        <v>4.6559131795826154</v>
      </c>
      <c r="BC70" s="4">
        <v>4.6862195269209668</v>
      </c>
      <c r="BD70" s="4">
        <v>4.6839339335344397</v>
      </c>
      <c r="BE70" s="4">
        <v>4.6884414009159086</v>
      </c>
      <c r="BF70" s="4">
        <v>4.7119729839905942</v>
      </c>
      <c r="BG70" s="4">
        <v>4.7333781409249482</v>
      </c>
      <c r="BH70" s="4">
        <v>4.7861096327094463</v>
      </c>
      <c r="BI70" s="4">
        <v>4.8249632924989703</v>
      </c>
      <c r="BJ70" s="4">
        <v>4.8610734708800676</v>
      </c>
      <c r="BK70" s="4">
        <v>4.8697696067344118</v>
      </c>
      <c r="BL70" s="4">
        <v>4.90591572380408</v>
      </c>
      <c r="BM70" s="4">
        <v>4.9414905094995927</v>
      </c>
      <c r="BN70" s="4">
        <v>4.9480391855171932</v>
      </c>
      <c r="BO70" s="4">
        <v>4.9822400811601595</v>
      </c>
      <c r="BP70" s="4">
        <v>5.0487207617980614</v>
      </c>
      <c r="BQ70" s="4">
        <v>5.0926847200080383</v>
      </c>
      <c r="BR70" s="4">
        <v>5.1338652044001583</v>
      </c>
      <c r="BS70" s="4">
        <v>5.1665967448626597</v>
      </c>
      <c r="BT70" s="4">
        <v>5.1844611231791298</v>
      </c>
      <c r="BU70" s="4">
        <v>5.2022785351178271</v>
      </c>
      <c r="BV70" s="4">
        <v>5.2181616002132776</v>
      </c>
      <c r="BW70" s="4">
        <v>5.2577354878769373</v>
      </c>
      <c r="BX70" s="4">
        <v>5.2701745021880537</v>
      </c>
      <c r="BY70" s="4">
        <v>5.2886490151720569</v>
      </c>
      <c r="BZ70" s="4">
        <v>5.2990849049135589</v>
      </c>
      <c r="CA70" s="4">
        <v>5.2724382729766512</v>
      </c>
      <c r="CB70" s="4">
        <v>5.2376228898405062</v>
      </c>
      <c r="CC70" s="4">
        <v>5.2007336517109293</v>
      </c>
      <c r="CD70" s="4">
        <v>5.1443543155144216</v>
      </c>
      <c r="CE70" s="4">
        <v>5.0840368411781354</v>
      </c>
      <c r="CF70" s="4">
        <v>5.0189703488790451</v>
      </c>
      <c r="CG70" s="4">
        <v>4.9655904616464568</v>
      </c>
      <c r="CH70" s="4">
        <v>4.9045663470778571</v>
      </c>
      <c r="CI70" s="4">
        <v>4.8512625968435152</v>
      </c>
      <c r="CJ70" s="4">
        <v>4.8088546880056748</v>
      </c>
      <c r="CK70" s="4">
        <v>4.7628631556146486</v>
      </c>
      <c r="CL70" s="4">
        <v>4.7300123661433355</v>
      </c>
      <c r="CM70" s="4">
        <v>4.7369964504211532</v>
      </c>
      <c r="CN70" s="4">
        <v>4.7357435627231874</v>
      </c>
      <c r="CO70" s="4">
        <v>4.7317943659911235</v>
      </c>
      <c r="CP70" s="4">
        <v>4.75319971431278</v>
      </c>
      <c r="CQ70" s="4">
        <v>4.7823880094757651</v>
      </c>
      <c r="CR70" s="4">
        <v>4.826406386937351</v>
      </c>
      <c r="CS70" s="4">
        <v>4.8645580950758989</v>
      </c>
      <c r="CT70" s="4">
        <v>4.8984583712318912</v>
      </c>
      <c r="CU70" s="4">
        <v>4.9313792246304988</v>
      </c>
      <c r="CV70" s="4">
        <v>4.9477458842510993</v>
      </c>
    </row>
    <row r="71" spans="1:100" x14ac:dyDescent="0.3">
      <c r="A71" s="1">
        <v>2</v>
      </c>
      <c r="B71" s="1">
        <v>22</v>
      </c>
      <c r="C71" s="1" t="s">
        <v>56</v>
      </c>
      <c r="D71" s="4">
        <v>6.0575854099264737</v>
      </c>
      <c r="E71" s="4">
        <v>5.956477174274152</v>
      </c>
      <c r="F71" s="4">
        <v>5.9078431053322218</v>
      </c>
      <c r="G71" s="4">
        <v>5.8418144738244759</v>
      </c>
      <c r="H71" s="4">
        <v>5.7772427785179445</v>
      </c>
      <c r="I71" s="4">
        <v>5.7291075100832858</v>
      </c>
      <c r="J71" s="4">
        <v>5.7015019586440836</v>
      </c>
      <c r="K71" s="4">
        <v>5.6915657338142118</v>
      </c>
      <c r="L71" s="4">
        <v>5.641286018133024</v>
      </c>
      <c r="M71" s="4">
        <v>5.6216610793683293</v>
      </c>
      <c r="N71" s="4">
        <v>5.5347765073512649</v>
      </c>
      <c r="O71" s="4">
        <v>5.5119403896955257</v>
      </c>
      <c r="P71" s="4">
        <v>5.5085886058805951</v>
      </c>
      <c r="Q71" s="4">
        <v>5.5093566319363436</v>
      </c>
      <c r="R71" s="4">
        <v>5.4860601704973959</v>
      </c>
      <c r="S71" s="4">
        <v>5.4809778507663509</v>
      </c>
      <c r="T71" s="4">
        <v>5.486500116344903</v>
      </c>
      <c r="U71" s="4">
        <v>5.4967369368652106</v>
      </c>
      <c r="V71" s="4">
        <v>5.5106621311398651</v>
      </c>
      <c r="W71" s="4">
        <v>5.5254720974947462</v>
      </c>
      <c r="X71" s="4">
        <v>5.5615292666147145</v>
      </c>
      <c r="Y71" s="4">
        <v>5.6028193001797488</v>
      </c>
      <c r="Z71" s="4">
        <v>5.687582036135626</v>
      </c>
      <c r="AA71" s="4">
        <v>5.710038888031244</v>
      </c>
      <c r="AB71" s="4">
        <v>5.7108830895865044</v>
      </c>
      <c r="AC71" s="4">
        <v>5.6444225604474498</v>
      </c>
      <c r="AD71" s="4">
        <v>5.6353808078696499</v>
      </c>
      <c r="AE71" s="4">
        <v>5.6194912727528523</v>
      </c>
      <c r="AF71" s="4">
        <v>5.5929300489753953</v>
      </c>
      <c r="AG71" s="4">
        <v>5.574850377692246</v>
      </c>
      <c r="AH71" s="4">
        <v>5.5556530833043665</v>
      </c>
      <c r="AI71" s="4">
        <v>5.5093239668900296</v>
      </c>
      <c r="AJ71" s="4">
        <v>5.4715788031739807</v>
      </c>
      <c r="AK71" s="4">
        <v>5.415998375762924</v>
      </c>
      <c r="AL71" s="4">
        <v>5.3613659985791129</v>
      </c>
      <c r="AM71" s="4">
        <v>5.2997586224551894</v>
      </c>
      <c r="AN71" s="4">
        <v>5.2556841344687735</v>
      </c>
      <c r="AO71" s="4">
        <v>5.2638811017292095</v>
      </c>
      <c r="AP71" s="4">
        <v>5.2179605577686416</v>
      </c>
      <c r="AQ71" s="4">
        <v>5.1783107504034378</v>
      </c>
      <c r="AR71" s="4">
        <v>5.1397344268903637</v>
      </c>
      <c r="AS71" s="4">
        <v>5.0761922323151127</v>
      </c>
      <c r="AT71" s="4">
        <v>5.0222867938258409</v>
      </c>
      <c r="AU71" s="4">
        <v>4.9665952920226459</v>
      </c>
      <c r="AV71" s="4">
        <v>4.9263831095759372</v>
      </c>
      <c r="AW71" s="4">
        <v>4.8705234023674375</v>
      </c>
      <c r="AX71" s="4">
        <v>4.8579976010903136</v>
      </c>
      <c r="AY71" s="4">
        <v>4.8447130133305318</v>
      </c>
      <c r="AZ71" s="4">
        <v>4.816044225873477</v>
      </c>
      <c r="BA71" s="4">
        <v>4.8044354843426564</v>
      </c>
      <c r="BB71" s="4">
        <v>4.8305429691250206</v>
      </c>
      <c r="BC71" s="4">
        <v>4.8104075496560945</v>
      </c>
      <c r="BD71" s="4">
        <v>4.7420593854898572</v>
      </c>
      <c r="BE71" s="4">
        <v>4.7438141074670011</v>
      </c>
      <c r="BF71" s="4">
        <v>4.7393756349973888</v>
      </c>
      <c r="BG71" s="4">
        <v>4.7529636207850858</v>
      </c>
      <c r="BH71" s="4">
        <v>4.7413285595247867</v>
      </c>
      <c r="BI71" s="4">
        <v>4.7470521972382809</v>
      </c>
      <c r="BJ71" s="4">
        <v>4.745680175089162</v>
      </c>
      <c r="BK71" s="4">
        <v>4.7116059971593396</v>
      </c>
      <c r="BL71" s="4">
        <v>4.7083842434817322</v>
      </c>
      <c r="BM71" s="4">
        <v>4.7356026364627279</v>
      </c>
      <c r="BN71" s="4">
        <v>4.6930701344750139</v>
      </c>
      <c r="BO71" s="4">
        <v>4.7571709675153482</v>
      </c>
      <c r="BP71" s="4">
        <v>4.8855358505637323</v>
      </c>
      <c r="BQ71" s="4">
        <v>4.95964813915701</v>
      </c>
      <c r="BR71" s="4">
        <v>5.0490856577521992</v>
      </c>
      <c r="BS71" s="4">
        <v>5.1458483484579318</v>
      </c>
      <c r="BT71" s="4">
        <v>5.2578908693557604</v>
      </c>
      <c r="BU71" s="4">
        <v>5.3280499870890461</v>
      </c>
      <c r="BV71" s="4">
        <v>5.4418150668609524</v>
      </c>
      <c r="BW71" s="4">
        <v>5.6028674833354524</v>
      </c>
      <c r="BX71" s="4">
        <v>5.737401408908986</v>
      </c>
      <c r="BY71" s="4">
        <v>5.8254528186805805</v>
      </c>
      <c r="BZ71" s="4">
        <v>5.9156286736896746</v>
      </c>
      <c r="CA71" s="4">
        <v>5.9758806254218042</v>
      </c>
      <c r="CB71" s="4">
        <v>6.0064728227347857</v>
      </c>
      <c r="CC71" s="4">
        <v>6.0229551770403971</v>
      </c>
      <c r="CD71" s="4">
        <v>6.0171561304172023</v>
      </c>
      <c r="CE71" s="4">
        <v>6.0356297127065739</v>
      </c>
      <c r="CF71" s="4">
        <v>6.0414099836100794</v>
      </c>
      <c r="CG71" s="4">
        <v>6.069943522189603</v>
      </c>
      <c r="CH71" s="4">
        <v>5.9797891299460355</v>
      </c>
      <c r="CI71" s="4">
        <v>5.9154185009577782</v>
      </c>
      <c r="CJ71" s="4">
        <v>5.8646798381972491</v>
      </c>
      <c r="CK71" s="4">
        <v>5.8243393710630356</v>
      </c>
      <c r="CL71" s="4">
        <v>5.7880865574973601</v>
      </c>
      <c r="CM71" s="4">
        <v>5.753729328630806</v>
      </c>
      <c r="CN71" s="4">
        <v>5.735014111495067</v>
      </c>
      <c r="CO71" s="4">
        <v>5.7278274315518809</v>
      </c>
      <c r="CP71" s="4">
        <v>5.7162229554193607</v>
      </c>
      <c r="CQ71" s="4">
        <v>5.6585668729570759</v>
      </c>
      <c r="CR71" s="4">
        <v>5.6022072606465061</v>
      </c>
      <c r="CS71" s="4">
        <v>5.5406491199763259</v>
      </c>
      <c r="CT71" s="4">
        <v>5.566262865459418</v>
      </c>
      <c r="CU71" s="4">
        <v>5.5217926949368401</v>
      </c>
      <c r="CV71" s="4">
        <v>5.4963042541224985</v>
      </c>
    </row>
    <row r="72" spans="1:100" x14ac:dyDescent="0.3">
      <c r="A72" s="1">
        <v>2</v>
      </c>
      <c r="B72" s="1">
        <v>38</v>
      </c>
      <c r="C72" s="1" t="s">
        <v>57</v>
      </c>
      <c r="D72" s="4">
        <v>9.3200559881723066</v>
      </c>
      <c r="E72" s="4">
        <v>9.2705389458322678</v>
      </c>
      <c r="F72" s="4">
        <v>9.3090525636418047</v>
      </c>
      <c r="G72" s="4">
        <v>9.3369104931970224</v>
      </c>
      <c r="H72" s="4">
        <v>9.3381178347337563</v>
      </c>
      <c r="I72" s="4">
        <v>9.3478670499053376</v>
      </c>
      <c r="J72" s="4">
        <v>9.3824926603788299</v>
      </c>
      <c r="K72" s="4">
        <v>9.4160427361911498</v>
      </c>
      <c r="L72" s="4">
        <v>9.4335244205960489</v>
      </c>
      <c r="M72" s="4">
        <v>9.5536835073910069</v>
      </c>
      <c r="N72" s="4">
        <v>9.586323071278839</v>
      </c>
      <c r="O72" s="4">
        <v>9.6413137601077938</v>
      </c>
      <c r="P72" s="4">
        <v>9.5761646810545038</v>
      </c>
      <c r="Q72" s="4">
        <v>9.7022438456847375</v>
      </c>
      <c r="R72" s="4">
        <v>9.4987349587933316</v>
      </c>
      <c r="S72" s="4">
        <v>9.5521871390060227</v>
      </c>
      <c r="T72" s="4">
        <v>9.6410295270377553</v>
      </c>
      <c r="U72" s="4">
        <v>9.6398839296409893</v>
      </c>
      <c r="V72" s="4">
        <v>9.7066579246880469</v>
      </c>
      <c r="W72" s="4">
        <v>9.9900653006331535</v>
      </c>
      <c r="X72" s="4">
        <v>10.073342866620175</v>
      </c>
      <c r="Y72" s="4">
        <v>10.098719859197898</v>
      </c>
      <c r="Z72" s="4">
        <v>10.214215177226151</v>
      </c>
      <c r="AA72" s="4">
        <v>10.234106771695693</v>
      </c>
      <c r="AB72" s="4">
        <v>10.254608250157462</v>
      </c>
      <c r="AC72" s="4">
        <v>10.258470956935822</v>
      </c>
      <c r="AD72" s="4">
        <v>10.41982523989979</v>
      </c>
      <c r="AE72" s="4">
        <v>10.40525773835752</v>
      </c>
      <c r="AF72" s="4">
        <v>10.370891943366134</v>
      </c>
      <c r="AG72" s="4">
        <v>10.396200655934113</v>
      </c>
      <c r="AH72" s="4">
        <v>10.331603315506564</v>
      </c>
      <c r="AI72" s="4">
        <v>10.17365302125472</v>
      </c>
      <c r="AJ72" s="4">
        <v>10.13793947212606</v>
      </c>
      <c r="AK72" s="4">
        <v>10.027557656813656</v>
      </c>
      <c r="AL72" s="4">
        <v>9.9506640188535851</v>
      </c>
      <c r="AM72" s="4">
        <v>9.8901132698078804</v>
      </c>
      <c r="AN72" s="4">
        <v>9.8669913224475483</v>
      </c>
      <c r="AO72" s="4">
        <v>9.7939114505179941</v>
      </c>
      <c r="AP72" s="4">
        <v>9.7346589135098771</v>
      </c>
      <c r="AQ72" s="4">
        <v>9.6711175968793874</v>
      </c>
      <c r="AR72" s="4">
        <v>9.5880890641032188</v>
      </c>
      <c r="AS72" s="4">
        <v>9.5373299112697847</v>
      </c>
      <c r="AT72" s="4">
        <v>9.5321198178693933</v>
      </c>
      <c r="AU72" s="4">
        <v>9.4964108581337197</v>
      </c>
      <c r="AV72" s="4">
        <v>9.4749508449928737</v>
      </c>
      <c r="AW72" s="4">
        <v>9.4905644478184943</v>
      </c>
      <c r="AX72" s="4">
        <v>9.4373978023533027</v>
      </c>
      <c r="AY72" s="4">
        <v>9.4357223106739241</v>
      </c>
      <c r="AZ72" s="4">
        <v>9.4076797712002502</v>
      </c>
      <c r="BA72" s="4">
        <v>9.3721584565993687</v>
      </c>
      <c r="BB72" s="4">
        <v>9.404731549218571</v>
      </c>
      <c r="BC72" s="4">
        <v>9.3953081265177438</v>
      </c>
      <c r="BD72" s="4">
        <v>9.4337514807648564</v>
      </c>
      <c r="BE72" s="4">
        <v>9.4431618056910924</v>
      </c>
      <c r="BF72" s="4">
        <v>9.40670576549957</v>
      </c>
      <c r="BG72" s="4">
        <v>9.3922549974166252</v>
      </c>
      <c r="BH72" s="4">
        <v>9.4044454176702672</v>
      </c>
      <c r="BI72" s="4">
        <v>9.4007822191734363</v>
      </c>
      <c r="BJ72" s="4">
        <v>9.4108787055655867</v>
      </c>
      <c r="BK72" s="4">
        <v>9.4237672965706043</v>
      </c>
      <c r="BL72" s="4">
        <v>9.436171088403901</v>
      </c>
      <c r="BM72" s="4">
        <v>9.462904188783968</v>
      </c>
      <c r="BN72" s="4">
        <v>9.403148800661528</v>
      </c>
      <c r="BO72" s="4">
        <v>9.4254472690822855</v>
      </c>
      <c r="BP72" s="4">
        <v>9.3838111105073381</v>
      </c>
      <c r="BQ72" s="4">
        <v>9.3820258385181123</v>
      </c>
      <c r="BR72" s="4">
        <v>9.3902007340955738</v>
      </c>
      <c r="BS72" s="4">
        <v>9.3861547112987118</v>
      </c>
      <c r="BT72" s="4">
        <v>9.3819324027591282</v>
      </c>
      <c r="BU72" s="4">
        <v>9.3864273364006721</v>
      </c>
      <c r="BV72" s="4">
        <v>9.4050919221736802</v>
      </c>
      <c r="BW72" s="4">
        <v>9.4029115514618073</v>
      </c>
      <c r="BX72" s="4">
        <v>9.4074752694680157</v>
      </c>
      <c r="BY72" s="4">
        <v>9.388210276384962</v>
      </c>
      <c r="BZ72" s="4">
        <v>9.3673578506502508</v>
      </c>
      <c r="CA72" s="4">
        <v>9.346310664862747</v>
      </c>
      <c r="CB72" s="4">
        <v>9.341451925500726</v>
      </c>
      <c r="CC72" s="4">
        <v>9.3439017523497778</v>
      </c>
      <c r="CD72" s="4">
        <v>9.3287006125386949</v>
      </c>
      <c r="CE72" s="4">
        <v>9.3403926040053609</v>
      </c>
      <c r="CF72" s="4">
        <v>9.3371764537318818</v>
      </c>
      <c r="CG72" s="4">
        <v>9.4266146295945852</v>
      </c>
      <c r="CH72" s="4">
        <v>9.4223223690211899</v>
      </c>
      <c r="CI72" s="4">
        <v>9.3755198980848817</v>
      </c>
      <c r="CJ72" s="4">
        <v>9.3414569195664896</v>
      </c>
      <c r="CK72" s="4">
        <v>9.3637213658146194</v>
      </c>
      <c r="CL72" s="4">
        <v>9.3475403805727115</v>
      </c>
      <c r="CM72" s="4">
        <v>9.2896725589372267</v>
      </c>
      <c r="CN72" s="4">
        <v>9.2585844651967939</v>
      </c>
      <c r="CO72" s="4">
        <v>9.2010316361203586</v>
      </c>
      <c r="CP72" s="4">
        <v>9.1760018603568394</v>
      </c>
      <c r="CQ72" s="4">
        <v>9.1513461441057515</v>
      </c>
      <c r="CR72" s="4">
        <v>9.1408920128338416</v>
      </c>
      <c r="CS72" s="4">
        <v>9.0247639929986878</v>
      </c>
      <c r="CT72" s="4">
        <v>8.9657923529342511</v>
      </c>
      <c r="CU72" s="4">
        <v>8.9154942651619127</v>
      </c>
      <c r="CV72" s="4">
        <v>8.9003516426253029</v>
      </c>
    </row>
    <row r="73" spans="1:100" x14ac:dyDescent="0.3">
      <c r="A73" s="1">
        <v>2</v>
      </c>
      <c r="B73" s="1">
        <v>9</v>
      </c>
      <c r="C73" s="1" t="s">
        <v>58</v>
      </c>
      <c r="D73" s="4">
        <v>8.980731512254625</v>
      </c>
      <c r="E73" s="4">
        <v>8.9291822943912305</v>
      </c>
      <c r="F73" s="4">
        <v>9.113784779713118</v>
      </c>
      <c r="G73" s="4">
        <v>9.0960203818689909</v>
      </c>
      <c r="H73" s="4">
        <v>8.9972395344661766</v>
      </c>
      <c r="I73" s="4">
        <v>9.079917228307103</v>
      </c>
      <c r="J73" s="4">
        <v>8.9414322326637468</v>
      </c>
      <c r="K73" s="4">
        <v>8.8596637924710961</v>
      </c>
      <c r="L73" s="4">
        <v>8.7929199821704298</v>
      </c>
      <c r="M73" s="4">
        <v>8.803096390683427</v>
      </c>
      <c r="N73" s="4">
        <v>8.8223082735983347</v>
      </c>
      <c r="O73" s="4">
        <v>8.7996470359069221</v>
      </c>
      <c r="P73" s="4">
        <v>8.7788846049477804</v>
      </c>
      <c r="Q73" s="4">
        <v>8.6849018306437156</v>
      </c>
      <c r="R73" s="4">
        <v>8.5716487116692548</v>
      </c>
      <c r="S73" s="4">
        <v>8.596704024952178</v>
      </c>
      <c r="T73" s="4">
        <v>8.5676629322763116</v>
      </c>
      <c r="U73" s="4">
        <v>8.5261692874441817</v>
      </c>
      <c r="V73" s="4">
        <v>8.481295941745989</v>
      </c>
      <c r="W73" s="4">
        <v>8.42730262875439</v>
      </c>
      <c r="X73" s="4">
        <v>8.3351784594958946</v>
      </c>
      <c r="Y73" s="4">
        <v>8.2385955279086254</v>
      </c>
      <c r="Z73" s="4">
        <v>8.1452555081323883</v>
      </c>
      <c r="AA73" s="4">
        <v>8.0601207911661277</v>
      </c>
      <c r="AB73" s="4">
        <v>7.9640382116927029</v>
      </c>
      <c r="AC73" s="4">
        <v>7.8858456602675071</v>
      </c>
      <c r="AD73" s="4">
        <v>7.8242080741624402</v>
      </c>
      <c r="AE73" s="4">
        <v>7.7157408379520804</v>
      </c>
      <c r="AF73" s="4">
        <v>7.605606473078204</v>
      </c>
      <c r="AG73" s="4">
        <v>7.4986391636269705</v>
      </c>
      <c r="AH73" s="4">
        <v>7.3843267672347208</v>
      </c>
      <c r="AI73" s="4">
        <v>7.2757507552019431</v>
      </c>
      <c r="AJ73" s="4">
        <v>7.1902997552402192</v>
      </c>
      <c r="AK73" s="4">
        <v>7.1240207260234847</v>
      </c>
      <c r="AL73" s="4">
        <v>7.0496905731821045</v>
      </c>
      <c r="AM73" s="4">
        <v>6.9736011307473298</v>
      </c>
      <c r="AN73" s="4">
        <v>6.8983765389918554</v>
      </c>
      <c r="AO73" s="4">
        <v>6.8152161243755867</v>
      </c>
      <c r="AP73" s="4">
        <v>6.7391001500928986</v>
      </c>
      <c r="AQ73" s="4">
        <v>6.6559820747441059</v>
      </c>
      <c r="AR73" s="4">
        <v>6.5947173202539426</v>
      </c>
      <c r="AS73" s="4">
        <v>6.5273032568844327</v>
      </c>
      <c r="AT73" s="4">
        <v>6.4708352493919223</v>
      </c>
      <c r="AU73" s="4">
        <v>6.4015092937582496</v>
      </c>
      <c r="AV73" s="4">
        <v>6.3445809680666292</v>
      </c>
      <c r="AW73" s="4">
        <v>6.3030590185281161</v>
      </c>
      <c r="AX73" s="4">
        <v>6.2409646548384909</v>
      </c>
      <c r="AY73" s="4">
        <v>6.1937578432800917</v>
      </c>
      <c r="AZ73" s="4">
        <v>6.1440355013011008</v>
      </c>
      <c r="BA73" s="4">
        <v>6.1059997957588852</v>
      </c>
      <c r="BB73" s="4">
        <v>6.1109351491816479</v>
      </c>
      <c r="BC73" s="4">
        <v>6.0962937197506077</v>
      </c>
      <c r="BD73" s="4">
        <v>6.0761182327892262</v>
      </c>
      <c r="BE73" s="4">
        <v>6.0685180587010921</v>
      </c>
      <c r="BF73" s="4">
        <v>6.0653900214671213</v>
      </c>
      <c r="BG73" s="4">
        <v>6.0788453864516878</v>
      </c>
      <c r="BH73" s="4">
        <v>6.0887734531087565</v>
      </c>
      <c r="BI73" s="4">
        <v>6.1022197699327378</v>
      </c>
      <c r="BJ73" s="4">
        <v>6.1111695843387936</v>
      </c>
      <c r="BK73" s="4">
        <v>6.1190508402386774</v>
      </c>
      <c r="BL73" s="4">
        <v>6.1244835342257753</v>
      </c>
      <c r="BM73" s="4">
        <v>6.1013009991970035</v>
      </c>
      <c r="BN73" s="4">
        <v>6.0911198721551978</v>
      </c>
      <c r="BO73" s="4">
        <v>6.0883101591439619</v>
      </c>
      <c r="BP73" s="4">
        <v>6.0892770664856855</v>
      </c>
      <c r="BQ73" s="4">
        <v>6.0844783153657884</v>
      </c>
      <c r="BR73" s="4">
        <v>6.0827440127943468</v>
      </c>
      <c r="BS73" s="4">
        <v>6.0664099692069895</v>
      </c>
      <c r="BT73" s="4">
        <v>6.0578184118742637</v>
      </c>
      <c r="BU73" s="4">
        <v>6.0506694213130423</v>
      </c>
      <c r="BV73" s="4">
        <v>6.0469574503112016</v>
      </c>
      <c r="BW73" s="4">
        <v>6.0462033235050017</v>
      </c>
      <c r="BX73" s="4">
        <v>6.0430602083008305</v>
      </c>
      <c r="BY73" s="4">
        <v>6.0649177582555458</v>
      </c>
      <c r="BZ73" s="4">
        <v>6.067752734207442</v>
      </c>
      <c r="CA73" s="4">
        <v>6.0658830695353156</v>
      </c>
      <c r="CB73" s="4">
        <v>6.0621285852717248</v>
      </c>
      <c r="CC73" s="4">
        <v>6.0484020597213526</v>
      </c>
      <c r="CD73" s="4">
        <v>6.0313634282378752</v>
      </c>
      <c r="CE73" s="4">
        <v>6.0018646808017833</v>
      </c>
      <c r="CF73" s="4">
        <v>5.9799190851693051</v>
      </c>
      <c r="CG73" s="4">
        <v>5.9507585548078366</v>
      </c>
      <c r="CH73" s="4">
        <v>5.9152519999056903</v>
      </c>
      <c r="CI73" s="4">
        <v>5.8847662118802679</v>
      </c>
      <c r="CJ73" s="4">
        <v>5.8520586946773836</v>
      </c>
      <c r="CK73" s="4">
        <v>5.8191738317427815</v>
      </c>
      <c r="CL73" s="4">
        <v>5.7913929789480916</v>
      </c>
      <c r="CM73" s="4">
        <v>5.7270998855748001</v>
      </c>
      <c r="CN73" s="4">
        <v>5.6945764634132594</v>
      </c>
      <c r="CO73" s="4">
        <v>5.6738123413661201</v>
      </c>
      <c r="CP73" s="4">
        <v>5.6502380155552752</v>
      </c>
      <c r="CQ73" s="4">
        <v>5.6369127857268913</v>
      </c>
      <c r="CR73" s="4">
        <v>5.6063964704957527</v>
      </c>
      <c r="CS73" s="4">
        <v>5.5859457700933017</v>
      </c>
      <c r="CT73" s="4">
        <v>5.5482516319198885</v>
      </c>
      <c r="CU73" s="4">
        <v>5.523693413353298</v>
      </c>
      <c r="CV73" s="4">
        <v>5.4842709589432603</v>
      </c>
    </row>
    <row r="74" spans="1:100" x14ac:dyDescent="0.3">
      <c r="A74" s="1">
        <v>2</v>
      </c>
      <c r="B74" s="1">
        <v>11</v>
      </c>
      <c r="C74" s="1" t="s">
        <v>59</v>
      </c>
      <c r="D74" s="4">
        <v>5.6374776964114375</v>
      </c>
      <c r="E74" s="4">
        <v>5.5782741044267903</v>
      </c>
      <c r="F74" s="4">
        <v>5.5620101157300272</v>
      </c>
      <c r="G74" s="4">
        <v>5.5304213471355999</v>
      </c>
      <c r="H74" s="4">
        <v>5.5250151670613912</v>
      </c>
      <c r="I74" s="4">
        <v>5.5212742075487844</v>
      </c>
      <c r="J74" s="4">
        <v>5.5571666060139577</v>
      </c>
      <c r="K74" s="4">
        <v>5.5672183927540217</v>
      </c>
      <c r="L74" s="4">
        <v>5.5809048290977357</v>
      </c>
      <c r="M74" s="4">
        <v>5.5828774404085966</v>
      </c>
      <c r="N74" s="4">
        <v>5.58632076260551</v>
      </c>
      <c r="O74" s="4">
        <v>5.5886989805175906</v>
      </c>
      <c r="P74" s="4">
        <v>5.5840540959734311</v>
      </c>
      <c r="Q74" s="4">
        <v>5.5802641682627669</v>
      </c>
      <c r="R74" s="4">
        <v>5.5575828602685569</v>
      </c>
      <c r="S74" s="4">
        <v>5.5571103199594667</v>
      </c>
      <c r="T74" s="4">
        <v>5.5456687728139613</v>
      </c>
      <c r="U74" s="4">
        <v>5.5464899510929024</v>
      </c>
      <c r="V74" s="4">
        <v>5.5050995765687016</v>
      </c>
      <c r="W74" s="4">
        <v>5.4748267498727428</v>
      </c>
      <c r="X74" s="4">
        <v>5.4376923010289202</v>
      </c>
      <c r="Y74" s="4">
        <v>5.4030898756853931</v>
      </c>
      <c r="Z74" s="4">
        <v>5.3619978828225188</v>
      </c>
      <c r="AA74" s="4">
        <v>5.3289711275277973</v>
      </c>
      <c r="AB74" s="4">
        <v>5.2756495451817687</v>
      </c>
      <c r="AC74" s="4">
        <v>5.2159982333948012</v>
      </c>
      <c r="AD74" s="4">
        <v>5.1656544537249349</v>
      </c>
      <c r="AE74" s="4">
        <v>5.0946447661408918</v>
      </c>
      <c r="AF74" s="4">
        <v>5.0206781861300378</v>
      </c>
      <c r="AG74" s="4">
        <v>4.9280510330093401</v>
      </c>
      <c r="AH74" s="4">
        <v>4.8444031434191626</v>
      </c>
      <c r="AI74" s="4">
        <v>4.7737427911815233</v>
      </c>
      <c r="AJ74" s="4">
        <v>4.6974443716665579</v>
      </c>
      <c r="AK74" s="4">
        <v>4.6439866235107186</v>
      </c>
      <c r="AL74" s="4">
        <v>4.5732681565702249</v>
      </c>
      <c r="AM74" s="4">
        <v>4.5114905513368875</v>
      </c>
      <c r="AN74" s="4">
        <v>4.4438620845465326</v>
      </c>
      <c r="AO74" s="4">
        <v>4.3901570664034804</v>
      </c>
      <c r="AP74" s="4">
        <v>4.3402217412210202</v>
      </c>
      <c r="AQ74" s="4">
        <v>4.3021695724043658</v>
      </c>
      <c r="AR74" s="4">
        <v>4.2680837235090232</v>
      </c>
      <c r="AS74" s="4">
        <v>4.2181702748906336</v>
      </c>
      <c r="AT74" s="4">
        <v>4.18524867974764</v>
      </c>
      <c r="AU74" s="4">
        <v>4.1501234158410725</v>
      </c>
      <c r="AV74" s="4">
        <v>4.1026137208423146</v>
      </c>
      <c r="AW74" s="4">
        <v>4.0496391813244372</v>
      </c>
      <c r="AX74" s="4">
        <v>4.0184290343941731</v>
      </c>
      <c r="AY74" s="4">
        <v>3.9849686316134987</v>
      </c>
      <c r="AZ74" s="4">
        <v>3.9596785572282278</v>
      </c>
      <c r="BA74" s="4">
        <v>3.9367019522595075</v>
      </c>
      <c r="BB74" s="4">
        <v>3.9290644879968482</v>
      </c>
      <c r="BC74" s="4">
        <v>3.9133544749553622</v>
      </c>
      <c r="BD74" s="4">
        <v>3.900732735323599</v>
      </c>
      <c r="BE74" s="4">
        <v>3.9227796822398893</v>
      </c>
      <c r="BF74" s="4">
        <v>3.9181731401883502</v>
      </c>
      <c r="BG74" s="4">
        <v>3.9221089865630083</v>
      </c>
      <c r="BH74" s="4">
        <v>3.9552156049956864</v>
      </c>
      <c r="BI74" s="4">
        <v>3.9803861456304448</v>
      </c>
      <c r="BJ74" s="4">
        <v>4.0023747844111526</v>
      </c>
      <c r="BK74" s="4">
        <v>4.0472550729717245</v>
      </c>
      <c r="BL74" s="4">
        <v>4.0761686769335022</v>
      </c>
      <c r="BM74" s="4">
        <v>4.1152341313390854</v>
      </c>
      <c r="BN74" s="4">
        <v>4.1313506074391162</v>
      </c>
      <c r="BO74" s="4">
        <v>4.1595931777323027</v>
      </c>
      <c r="BP74" s="4">
        <v>4.1898706719713825</v>
      </c>
      <c r="BQ74" s="4">
        <v>4.1967161964018835</v>
      </c>
      <c r="BR74" s="4">
        <v>4.2232840635224873</v>
      </c>
      <c r="BS74" s="4">
        <v>4.2359427555891553</v>
      </c>
      <c r="BT74" s="4">
        <v>4.2428811889608129</v>
      </c>
      <c r="BU74" s="4">
        <v>4.2506427666157522</v>
      </c>
      <c r="BV74" s="4">
        <v>4.2562225699162974</v>
      </c>
      <c r="BW74" s="4">
        <v>4.2401049575296614</v>
      </c>
      <c r="BX74" s="4">
        <v>4.2514311954554334</v>
      </c>
      <c r="BY74" s="4">
        <v>4.2422367612696448</v>
      </c>
      <c r="BZ74" s="4">
        <v>4.2291706820103157</v>
      </c>
      <c r="CA74" s="4">
        <v>4.2245991354122134</v>
      </c>
      <c r="CB74" s="4">
        <v>4.2082862251820812</v>
      </c>
      <c r="CC74" s="4">
        <v>4.2031283297203927</v>
      </c>
      <c r="CD74" s="4">
        <v>4.197732914000488</v>
      </c>
      <c r="CE74" s="4">
        <v>4.1964462462928109</v>
      </c>
      <c r="CF74" s="4">
        <v>4.1978586633366</v>
      </c>
      <c r="CG74" s="4">
        <v>4.2040501425249479</v>
      </c>
      <c r="CH74" s="4">
        <v>4.2153612339125441</v>
      </c>
      <c r="CI74" s="4">
        <v>4.2248199010032348</v>
      </c>
      <c r="CJ74" s="4">
        <v>4.2287307745523872</v>
      </c>
      <c r="CK74" s="4">
        <v>4.2318700626267285</v>
      </c>
      <c r="CL74" s="4">
        <v>4.2440480124818247</v>
      </c>
      <c r="CM74" s="4">
        <v>4.252298893625003</v>
      </c>
      <c r="CN74" s="4">
        <v>4.2615903822985315</v>
      </c>
      <c r="CO74" s="4">
        <v>4.2712891547765475</v>
      </c>
      <c r="CP74" s="4">
        <v>4.2785524301073075</v>
      </c>
      <c r="CQ74" s="4">
        <v>4.2809373209661761</v>
      </c>
      <c r="CR74" s="4">
        <v>4.2840602703023514</v>
      </c>
      <c r="CS74" s="4">
        <v>4.2766158992049847</v>
      </c>
      <c r="CT74" s="4">
        <v>4.270562966016807</v>
      </c>
      <c r="CU74" s="4">
        <v>4.2494343531651779</v>
      </c>
      <c r="CV74" s="4">
        <v>4.2234998184289818</v>
      </c>
    </row>
    <row r="75" spans="1:100" x14ac:dyDescent="0.3">
      <c r="A75" s="1">
        <v>2</v>
      </c>
      <c r="B75" s="1">
        <v>1</v>
      </c>
      <c r="C75" s="1" t="s">
        <v>60</v>
      </c>
      <c r="D75" s="4">
        <v>6.5171305515116735</v>
      </c>
      <c r="E75" s="4">
        <v>6.4290738879207678</v>
      </c>
      <c r="F75" s="4">
        <v>6.3741084044003289</v>
      </c>
      <c r="G75" s="4">
        <v>6.293961635240426</v>
      </c>
      <c r="H75" s="4">
        <v>6.1972375798420911</v>
      </c>
      <c r="I75" s="4">
        <v>6.1222894711321567</v>
      </c>
      <c r="J75" s="4">
        <v>6.0806713547898097</v>
      </c>
      <c r="K75" s="4">
        <v>6.0356836122917086</v>
      </c>
      <c r="L75" s="4">
        <v>5.9931879040426894</v>
      </c>
      <c r="M75" s="4">
        <v>5.9751494763145709</v>
      </c>
      <c r="N75" s="4">
        <v>5.9589205164717853</v>
      </c>
      <c r="O75" s="4">
        <v>5.9231029414899456</v>
      </c>
      <c r="P75" s="4">
        <v>5.9156573198094771</v>
      </c>
      <c r="Q75" s="4">
        <v>5.8884144617821033</v>
      </c>
      <c r="R75" s="4">
        <v>5.8496680626160282</v>
      </c>
      <c r="S75" s="4">
        <v>5.8660331612240606</v>
      </c>
      <c r="T75" s="4">
        <v>5.8726341662011476</v>
      </c>
      <c r="U75" s="4">
        <v>5.8530336297840462</v>
      </c>
      <c r="V75" s="4">
        <v>5.8200379318985158</v>
      </c>
      <c r="W75" s="4">
        <v>5.7685043206835473</v>
      </c>
      <c r="X75" s="4">
        <v>5.7452740766800909</v>
      </c>
      <c r="Y75" s="4">
        <v>5.6828799429205814</v>
      </c>
      <c r="Z75" s="4">
        <v>5.6254829661687742</v>
      </c>
      <c r="AA75" s="4">
        <v>5.5632539541260089</v>
      </c>
      <c r="AB75" s="4">
        <v>5.4930178503488598</v>
      </c>
      <c r="AC75" s="4">
        <v>5.4277996656832395</v>
      </c>
      <c r="AD75" s="4">
        <v>5.3522628537305836</v>
      </c>
      <c r="AE75" s="4">
        <v>5.2455496152665191</v>
      </c>
      <c r="AF75" s="4">
        <v>5.1557081354849466</v>
      </c>
      <c r="AG75" s="4">
        <v>5.0780306954738945</v>
      </c>
      <c r="AH75" s="4">
        <v>4.9953406146461283</v>
      </c>
      <c r="AI75" s="4">
        <v>4.9153273354449016</v>
      </c>
      <c r="AJ75" s="4">
        <v>4.8132061844491503</v>
      </c>
      <c r="AK75" s="4">
        <v>4.7331335846311511</v>
      </c>
      <c r="AL75" s="4">
        <v>4.6581972863783925</v>
      </c>
      <c r="AM75" s="4">
        <v>4.6000773544092937</v>
      </c>
      <c r="AN75" s="4">
        <v>4.5579396845326174</v>
      </c>
      <c r="AO75" s="4">
        <v>4.5106845057188716</v>
      </c>
      <c r="AP75" s="4">
        <v>4.476574487454573</v>
      </c>
      <c r="AQ75" s="4">
        <v>4.4603460925766232</v>
      </c>
      <c r="AR75" s="4">
        <v>4.4496868818060884</v>
      </c>
      <c r="AS75" s="4">
        <v>4.4490298846435223</v>
      </c>
      <c r="AT75" s="4">
        <v>4.4627212301758261</v>
      </c>
      <c r="AU75" s="4">
        <v>4.4778126230721318</v>
      </c>
      <c r="AV75" s="4">
        <v>4.5104078085310046</v>
      </c>
      <c r="AW75" s="4">
        <v>4.5416073077651564</v>
      </c>
      <c r="AX75" s="4">
        <v>4.5701104578595473</v>
      </c>
      <c r="AY75" s="4">
        <v>4.6094427770272066</v>
      </c>
      <c r="AZ75" s="4">
        <v>4.6552886561663058</v>
      </c>
      <c r="BA75" s="4">
        <v>4.6830539016731034</v>
      </c>
      <c r="BB75" s="4">
        <v>4.7056967703919748</v>
      </c>
      <c r="BC75" s="4">
        <v>4.7104257906083618</v>
      </c>
      <c r="BD75" s="4">
        <v>4.7085758160263707</v>
      </c>
      <c r="BE75" s="4">
        <v>4.7226294293979647</v>
      </c>
      <c r="BF75" s="4">
        <v>4.7268991744267828</v>
      </c>
      <c r="BG75" s="4">
        <v>4.7573407569740063</v>
      </c>
      <c r="BH75" s="4">
        <v>4.7879240368528411</v>
      </c>
      <c r="BI75" s="4">
        <v>4.812750138738128</v>
      </c>
      <c r="BJ75" s="4">
        <v>4.8467553146011904</v>
      </c>
      <c r="BK75" s="4">
        <v>4.8663770169362248</v>
      </c>
      <c r="BL75" s="4">
        <v>4.8752035430911107</v>
      </c>
      <c r="BM75" s="4">
        <v>4.9000280371713618</v>
      </c>
      <c r="BN75" s="4">
        <v>4.9165978434769588</v>
      </c>
      <c r="BO75" s="4">
        <v>4.9579512027466821</v>
      </c>
      <c r="BP75" s="4">
        <v>5.0071058411629128</v>
      </c>
      <c r="BQ75" s="4">
        <v>5.0510969052742718</v>
      </c>
      <c r="BR75" s="4">
        <v>5.0864310143998122</v>
      </c>
      <c r="BS75" s="4">
        <v>5.1169249041859981</v>
      </c>
      <c r="BT75" s="4">
        <v>5.1330838457244363</v>
      </c>
      <c r="BU75" s="4">
        <v>5.1366924307396244</v>
      </c>
      <c r="BV75" s="4">
        <v>5.1489801082116626</v>
      </c>
      <c r="BW75" s="4">
        <v>5.1612044040400269</v>
      </c>
      <c r="BX75" s="4">
        <v>5.1879210572171939</v>
      </c>
      <c r="BY75" s="4">
        <v>5.2172435606037872</v>
      </c>
      <c r="BZ75" s="4">
        <v>5.2038572187723604</v>
      </c>
      <c r="CA75" s="4">
        <v>5.2315418845502926</v>
      </c>
      <c r="CB75" s="4">
        <v>5.2442454145226121</v>
      </c>
      <c r="CC75" s="4">
        <v>5.251560931594887</v>
      </c>
      <c r="CD75" s="4">
        <v>5.3075070400284394</v>
      </c>
      <c r="CE75" s="4">
        <v>5.3246145521410888</v>
      </c>
      <c r="CF75" s="4">
        <v>5.3477900760108312</v>
      </c>
      <c r="CG75" s="4">
        <v>5.3781690126596109</v>
      </c>
      <c r="CH75" s="4">
        <v>5.3894544579580215</v>
      </c>
      <c r="CI75" s="4">
        <v>5.389469524082136</v>
      </c>
      <c r="CJ75" s="4">
        <v>5.3958718416005871</v>
      </c>
      <c r="CK75" s="4">
        <v>5.3968047509826018</v>
      </c>
      <c r="CL75" s="4">
        <v>5.4246546751207596</v>
      </c>
      <c r="CM75" s="4">
        <v>5.4183873946844132</v>
      </c>
      <c r="CN75" s="4">
        <v>5.4152165493012161</v>
      </c>
      <c r="CO75" s="4">
        <v>5.4103770543447522</v>
      </c>
      <c r="CP75" s="4">
        <v>5.3605362300848354</v>
      </c>
      <c r="CQ75" s="4">
        <v>5.3476177237530367</v>
      </c>
      <c r="CR75" s="4">
        <v>5.3294298988227302</v>
      </c>
      <c r="CS75" s="4">
        <v>5.3119216026249605</v>
      </c>
      <c r="CT75" s="4">
        <v>5.3060115375868566</v>
      </c>
      <c r="CU75" s="4">
        <v>5.3049618322821646</v>
      </c>
      <c r="CV75" s="4">
        <v>5.2857090780624976</v>
      </c>
    </row>
    <row r="76" spans="1:100" x14ac:dyDescent="0.3">
      <c r="A76" s="1">
        <v>2</v>
      </c>
      <c r="B76" s="1">
        <v>3</v>
      </c>
      <c r="C76" s="1" t="s">
        <v>61</v>
      </c>
      <c r="D76" s="4">
        <v>6.1086240010471631</v>
      </c>
      <c r="E76" s="4">
        <v>6.0422652768417295</v>
      </c>
      <c r="F76" s="4">
        <v>6.0092783490125461</v>
      </c>
      <c r="G76" s="4">
        <v>5.9778385989700418</v>
      </c>
      <c r="H76" s="4">
        <v>5.939454983310533</v>
      </c>
      <c r="I76" s="4">
        <v>5.8961069873998273</v>
      </c>
      <c r="J76" s="4">
        <v>5.8863246837930694</v>
      </c>
      <c r="K76" s="4">
        <v>5.8314469344180182</v>
      </c>
      <c r="L76" s="4">
        <v>5.8016282721348471</v>
      </c>
      <c r="M76" s="4">
        <v>5.7748127379658305</v>
      </c>
      <c r="N76" s="4">
        <v>5.7534428432987195</v>
      </c>
      <c r="O76" s="4">
        <v>5.7158515298518928</v>
      </c>
      <c r="P76" s="4">
        <v>5.6839782871196292</v>
      </c>
      <c r="Q76" s="4">
        <v>5.6767428834139189</v>
      </c>
      <c r="R76" s="4">
        <v>5.6448694853105108</v>
      </c>
      <c r="S76" s="4">
        <v>5.5899222492366727</v>
      </c>
      <c r="T76" s="4">
        <v>5.5523062729384707</v>
      </c>
      <c r="U76" s="4">
        <v>5.4973142064610077</v>
      </c>
      <c r="V76" s="4">
        <v>5.4362278353097437</v>
      </c>
      <c r="W76" s="4">
        <v>5.404487164797426</v>
      </c>
      <c r="X76" s="4">
        <v>5.37041719550656</v>
      </c>
      <c r="Y76" s="4">
        <v>5.3038317263225929</v>
      </c>
      <c r="Z76" s="4">
        <v>5.2430143424986637</v>
      </c>
      <c r="AA76" s="4">
        <v>5.1881944719971411</v>
      </c>
      <c r="AB76" s="4">
        <v>5.1315652659971525</v>
      </c>
      <c r="AC76" s="4">
        <v>5.058684413098911</v>
      </c>
      <c r="AD76" s="4">
        <v>4.9788240388889102</v>
      </c>
      <c r="AE76" s="4">
        <v>4.9284024456225266</v>
      </c>
      <c r="AF76" s="4">
        <v>4.8389276474688003</v>
      </c>
      <c r="AG76" s="4">
        <v>4.7733047763837089</v>
      </c>
      <c r="AH76" s="4">
        <v>4.6921396431422968</v>
      </c>
      <c r="AI76" s="4">
        <v>4.6110959067313244</v>
      </c>
      <c r="AJ76" s="4">
        <v>4.5129325088975589</v>
      </c>
      <c r="AK76" s="4">
        <v>4.4460110037904368</v>
      </c>
      <c r="AL76" s="4">
        <v>4.3831455234665899</v>
      </c>
      <c r="AM76" s="4">
        <v>4.2959991977010619</v>
      </c>
      <c r="AN76" s="4">
        <v>4.2166742239949082</v>
      </c>
      <c r="AO76" s="4">
        <v>4.1370516845611336</v>
      </c>
      <c r="AP76" s="4">
        <v>4.0724763151769965</v>
      </c>
      <c r="AQ76" s="4">
        <v>3.9960915906558716</v>
      </c>
      <c r="AR76" s="4">
        <v>3.9559253499404159</v>
      </c>
      <c r="AS76" s="4">
        <v>3.9193973014130155</v>
      </c>
      <c r="AT76" s="4">
        <v>3.8798286739147496</v>
      </c>
      <c r="AU76" s="4">
        <v>3.8320364456234604</v>
      </c>
      <c r="AV76" s="4">
        <v>3.7925378661840288</v>
      </c>
      <c r="AW76" s="4">
        <v>3.744747188442195</v>
      </c>
      <c r="AX76" s="4">
        <v>3.6816290598606387</v>
      </c>
      <c r="AY76" s="4">
        <v>3.6569493086650562</v>
      </c>
      <c r="AZ76" s="4">
        <v>3.6170659698579186</v>
      </c>
      <c r="BA76" s="4">
        <v>3.5833717459117946</v>
      </c>
      <c r="BB76" s="4">
        <v>3.5583222719091498</v>
      </c>
      <c r="BC76" s="4">
        <v>3.5329583150733006</v>
      </c>
      <c r="BD76" s="4">
        <v>3.5108110336662559</v>
      </c>
      <c r="BE76" s="4">
        <v>3.4961704314109965</v>
      </c>
      <c r="BF76" s="4">
        <v>3.4914828390029662</v>
      </c>
      <c r="BG76" s="4">
        <v>3.4981291406565482</v>
      </c>
      <c r="BH76" s="4">
        <v>3.4987853615433724</v>
      </c>
      <c r="BI76" s="4">
        <v>3.5178112931947072</v>
      </c>
      <c r="BJ76" s="4">
        <v>3.5365594535292382</v>
      </c>
      <c r="BK76" s="4">
        <v>3.558794007197323</v>
      </c>
      <c r="BL76" s="4">
        <v>3.5901807196680258</v>
      </c>
      <c r="BM76" s="4">
        <v>3.6283595743316419</v>
      </c>
      <c r="BN76" s="4">
        <v>3.6580482837345172</v>
      </c>
      <c r="BO76" s="4">
        <v>3.7076679619612625</v>
      </c>
      <c r="BP76" s="4">
        <v>3.7528343828365278</v>
      </c>
      <c r="BQ76" s="4">
        <v>3.8015469335247007</v>
      </c>
      <c r="BR76" s="4">
        <v>3.8475906964800703</v>
      </c>
      <c r="BS76" s="4">
        <v>3.9004609981197653</v>
      </c>
      <c r="BT76" s="4">
        <v>3.9680136254965532</v>
      </c>
      <c r="BU76" s="4">
        <v>4.0284138086158023</v>
      </c>
      <c r="BV76" s="4">
        <v>4.0922118993695689</v>
      </c>
      <c r="BW76" s="4">
        <v>4.1504761951478182</v>
      </c>
      <c r="BX76" s="4">
        <v>4.2154526639744683</v>
      </c>
      <c r="BY76" s="4">
        <v>4.2645513155739545</v>
      </c>
      <c r="BZ76" s="4">
        <v>4.2994667062344956</v>
      </c>
      <c r="CA76" s="4">
        <v>4.3442966468683126</v>
      </c>
      <c r="CB76" s="4">
        <v>4.3810086179294796</v>
      </c>
      <c r="CC76" s="4">
        <v>4.4188281991598828</v>
      </c>
      <c r="CD76" s="4">
        <v>4.4469931726175611</v>
      </c>
      <c r="CE76" s="4">
        <v>4.4702875036049479</v>
      </c>
      <c r="CF76" s="4">
        <v>4.4741190086567117</v>
      </c>
      <c r="CG76" s="4">
        <v>4.4599326090967475</v>
      </c>
      <c r="CH76" s="4">
        <v>4.4821921021321813</v>
      </c>
      <c r="CI76" s="4">
        <v>4.4813202251052884</v>
      </c>
      <c r="CJ76" s="4">
        <v>4.4826048982295381</v>
      </c>
      <c r="CK76" s="4">
        <v>4.4888080310744876</v>
      </c>
      <c r="CL76" s="4">
        <v>4.4856502109852885</v>
      </c>
      <c r="CM76" s="4">
        <v>4.4713946641945697</v>
      </c>
      <c r="CN76" s="4">
        <v>4.4914381816537317</v>
      </c>
      <c r="CO76" s="4">
        <v>4.4865836636130734</v>
      </c>
      <c r="CP76" s="4">
        <v>4.487137541953814</v>
      </c>
      <c r="CQ76" s="4">
        <v>4.4940738205880546</v>
      </c>
      <c r="CR76" s="4">
        <v>4.4931306245091083</v>
      </c>
      <c r="CS76" s="4">
        <v>4.5078950387276215</v>
      </c>
      <c r="CT76" s="4">
        <v>4.5018241246897954</v>
      </c>
      <c r="CU76" s="4">
        <v>4.4963821447513066</v>
      </c>
      <c r="CV76" s="4">
        <v>4.4999375588842003</v>
      </c>
    </row>
    <row r="77" spans="1:100" x14ac:dyDescent="0.3">
      <c r="C77" s="1" t="s">
        <v>14</v>
      </c>
      <c r="D77" s="4">
        <v>6.0589815815057655</v>
      </c>
      <c r="E77" s="4">
        <v>6.0441694770218595</v>
      </c>
      <c r="F77" s="4">
        <v>6.0426813492073936</v>
      </c>
      <c r="G77" s="4">
        <v>6.0313261391765263</v>
      </c>
      <c r="H77" s="4">
        <v>6.0201618213537733</v>
      </c>
      <c r="I77" s="4">
        <v>6.01062337722444</v>
      </c>
      <c r="J77" s="4">
        <v>5.9952620968913992</v>
      </c>
      <c r="K77" s="4">
        <v>5.9749459589968517</v>
      </c>
      <c r="L77" s="4">
        <v>5.9486895233089445</v>
      </c>
      <c r="M77" s="4">
        <v>5.9153180939028704</v>
      </c>
      <c r="N77" s="4">
        <v>5.88661637746248</v>
      </c>
      <c r="O77" s="4">
        <v>5.8470102719017012</v>
      </c>
      <c r="P77" s="4">
        <v>5.8236660275930863</v>
      </c>
      <c r="Q77" s="4">
        <v>5.7922295037570528</v>
      </c>
      <c r="R77" s="4">
        <v>5.7384870841823679</v>
      </c>
      <c r="S77" s="4">
        <v>5.7035181489906526</v>
      </c>
      <c r="T77" s="4">
        <v>5.6677133831173956</v>
      </c>
      <c r="U77" s="4">
        <v>5.581695241085689</v>
      </c>
      <c r="V77" s="4">
        <v>5.549339369404561</v>
      </c>
      <c r="W77" s="4">
        <v>5.5179843129513868</v>
      </c>
      <c r="X77" s="4">
        <v>5.4912195495112401</v>
      </c>
      <c r="Y77" s="4">
        <v>5.4642825357254718</v>
      </c>
      <c r="Z77" s="4">
        <v>5.4229686587912829</v>
      </c>
      <c r="AA77" s="4">
        <v>5.3923297756870632</v>
      </c>
      <c r="AB77" s="4">
        <v>5.3691455022880437</v>
      </c>
      <c r="AC77" s="4">
        <v>5.3429121303155327</v>
      </c>
      <c r="AD77" s="4">
        <v>5.311449682479787</v>
      </c>
      <c r="AE77" s="4">
        <v>5.2829240985251014</v>
      </c>
      <c r="AF77" s="4">
        <v>5.2458232399340634</v>
      </c>
      <c r="AG77" s="4">
        <v>5.2514386831245705</v>
      </c>
      <c r="AH77" s="4">
        <v>5.2147644033651321</v>
      </c>
      <c r="AI77" s="4">
        <v>5.1803984324989285</v>
      </c>
      <c r="AJ77" s="4">
        <v>5.137156660684786</v>
      </c>
      <c r="AK77" s="4">
        <v>5.1072483556025787</v>
      </c>
      <c r="AL77" s="4">
        <v>5.0811857847758208</v>
      </c>
      <c r="AM77" s="4">
        <v>5.0384231187544328</v>
      </c>
      <c r="AN77" s="4">
        <v>4.9787712746877268</v>
      </c>
      <c r="AO77" s="4">
        <v>4.9329358310074118</v>
      </c>
      <c r="AP77" s="4">
        <v>4.8933530490938075</v>
      </c>
      <c r="AQ77" s="4">
        <v>4.753885060339714</v>
      </c>
      <c r="AR77" s="4">
        <v>4.7234541703500934</v>
      </c>
      <c r="AS77" s="4">
        <v>4.7120325959408325</v>
      </c>
      <c r="AT77" s="4">
        <v>4.688858523935437</v>
      </c>
      <c r="AU77" s="4">
        <v>4.60035013900489</v>
      </c>
      <c r="AV77" s="4">
        <v>4.5837663624221818</v>
      </c>
      <c r="AW77" s="4">
        <v>4.550709895792024</v>
      </c>
      <c r="AX77" s="4">
        <v>4.5145872318105136</v>
      </c>
      <c r="AY77" s="4">
        <v>4.5016983518126823</v>
      </c>
      <c r="AZ77" s="4">
        <v>4.4961072948991054</v>
      </c>
      <c r="BA77" s="4">
        <v>4.4915458109675024</v>
      </c>
      <c r="BB77" s="4">
        <v>4.503499345257274</v>
      </c>
      <c r="BC77" s="4">
        <v>4.6028405530189271</v>
      </c>
      <c r="BD77" s="4">
        <v>4.6137354249928331</v>
      </c>
      <c r="BE77" s="4">
        <v>4.6212616727320759</v>
      </c>
      <c r="BF77" s="4">
        <v>4.6618429918163331</v>
      </c>
      <c r="BG77" s="4">
        <v>4.7466882895471709</v>
      </c>
      <c r="BH77" s="4">
        <v>4.768407726297438</v>
      </c>
      <c r="BI77" s="4">
        <v>4.8013021369052353</v>
      </c>
      <c r="BJ77" s="4">
        <v>4.845216045677935</v>
      </c>
      <c r="BK77" s="4">
        <v>4.8779363046950825</v>
      </c>
      <c r="BL77" s="4">
        <v>4.9116235150925451</v>
      </c>
      <c r="BM77" s="4">
        <v>4.9473336104165337</v>
      </c>
      <c r="BN77" s="4">
        <v>4.9622060151818772</v>
      </c>
      <c r="BO77" s="4">
        <v>4.9928365926724689</v>
      </c>
      <c r="BP77" s="4">
        <v>5.0188119821761203</v>
      </c>
      <c r="BQ77" s="4">
        <v>5.0351845034302487</v>
      </c>
      <c r="BR77" s="4">
        <v>5.020371038465183</v>
      </c>
      <c r="BS77" s="4">
        <v>5.0362886394892517</v>
      </c>
      <c r="BT77" s="4">
        <v>5.0571035136480509</v>
      </c>
      <c r="BU77" s="4">
        <v>5.0596738720347565</v>
      </c>
      <c r="BV77" s="4">
        <v>5.069460359358354</v>
      </c>
      <c r="BW77" s="4">
        <v>5.0723013806726645</v>
      </c>
      <c r="BX77" s="4">
        <v>5.0569898311468675</v>
      </c>
      <c r="BY77" s="4">
        <v>5.0494620589409083</v>
      </c>
      <c r="BZ77" s="4">
        <v>5.0355259106877055</v>
      </c>
      <c r="CA77" s="4">
        <v>5.024467877960606</v>
      </c>
      <c r="CB77" s="4">
        <v>4.9988377208558958</v>
      </c>
      <c r="CC77" s="4">
        <v>4.9728307860218379</v>
      </c>
      <c r="CD77" s="4">
        <v>4.9586488856647657</v>
      </c>
      <c r="CE77" s="4">
        <v>4.9282850507998202</v>
      </c>
      <c r="CF77" s="4">
        <v>4.8941299244135132</v>
      </c>
      <c r="CG77" s="4">
        <v>4.8690576995684918</v>
      </c>
      <c r="CH77" s="4">
        <v>4.8366273365213113</v>
      </c>
      <c r="CI77" s="4">
        <v>4.8073851664989382</v>
      </c>
      <c r="CJ77" s="4">
        <v>4.7935119493421361</v>
      </c>
      <c r="CK77" s="4">
        <v>4.7752597818059153</v>
      </c>
      <c r="CL77" s="4">
        <v>4.755891706676592</v>
      </c>
      <c r="CM77" s="4">
        <v>4.7409777568073306</v>
      </c>
      <c r="CN77" s="4">
        <v>4.7355271809248958</v>
      </c>
      <c r="CO77" s="4">
        <v>4.7319675261562519</v>
      </c>
      <c r="CP77" s="4">
        <v>4.7258021903168679</v>
      </c>
      <c r="CQ77" s="4">
        <v>4.726411562429699</v>
      </c>
      <c r="CR77" s="4">
        <v>4.7258327937060214</v>
      </c>
      <c r="CS77" s="4">
        <v>4.7219030555401362</v>
      </c>
      <c r="CT77" s="4">
        <v>4.7185393846569861</v>
      </c>
      <c r="CU77" s="4">
        <v>4.7079916221937994</v>
      </c>
      <c r="CV77" s="4">
        <v>4.6986417965507998</v>
      </c>
    </row>
    <row r="78" spans="1:100" x14ac:dyDescent="0.3">
      <c r="C78" s="1" t="s">
        <v>16</v>
      </c>
      <c r="D78" s="4">
        <v>5.9656300399995272</v>
      </c>
      <c r="E78" s="4">
        <v>5.9688271779353892</v>
      </c>
      <c r="F78" s="4">
        <v>5.9748071482394094</v>
      </c>
      <c r="G78" s="4">
        <v>5.9749307398352132</v>
      </c>
      <c r="H78" s="4">
        <v>5.975939801317069</v>
      </c>
      <c r="I78" s="4">
        <v>5.9735594226458133</v>
      </c>
      <c r="J78" s="4">
        <v>5.9579446898697919</v>
      </c>
      <c r="K78" s="4">
        <v>5.9427000726350254</v>
      </c>
      <c r="L78" s="4">
        <v>5.9163163467720787</v>
      </c>
      <c r="M78" s="4">
        <v>5.8783744409804326</v>
      </c>
      <c r="N78" s="4">
        <v>5.8465160865528949</v>
      </c>
      <c r="O78" s="4">
        <v>5.8037308395057154</v>
      </c>
      <c r="P78" s="4">
        <v>5.7801203416997309</v>
      </c>
      <c r="Q78" s="4">
        <v>5.7440168150760824</v>
      </c>
      <c r="R78" s="4">
        <v>5.6865480857733743</v>
      </c>
      <c r="S78" s="4">
        <v>5.6467669033649148</v>
      </c>
      <c r="T78" s="4">
        <v>5.604492893402325</v>
      </c>
      <c r="U78" s="4">
        <v>5.5029253865226488</v>
      </c>
      <c r="V78" s="4">
        <v>5.474443825482922</v>
      </c>
      <c r="W78" s="4">
        <v>5.4436177103559089</v>
      </c>
      <c r="X78" s="4">
        <v>5.4177470485941885</v>
      </c>
      <c r="Y78" s="4">
        <v>5.3982512155780533</v>
      </c>
      <c r="Z78" s="4">
        <v>5.359896572550447</v>
      </c>
      <c r="AA78" s="4">
        <v>5.3346474407168003</v>
      </c>
      <c r="AB78" s="4">
        <v>5.3216555510790648</v>
      </c>
      <c r="AC78" s="4">
        <v>5.3070521383004099</v>
      </c>
      <c r="AD78" s="4">
        <v>5.285033452430751</v>
      </c>
      <c r="AE78" s="4">
        <v>5.2690272952550208</v>
      </c>
      <c r="AF78" s="4">
        <v>5.2468593879831031</v>
      </c>
      <c r="AG78" s="4">
        <v>5.2757962578063058</v>
      </c>
      <c r="AH78" s="4">
        <v>5.2526527184049936</v>
      </c>
      <c r="AI78" s="4">
        <v>5.2317245652362798</v>
      </c>
      <c r="AJ78" s="4">
        <v>5.2032370950322049</v>
      </c>
      <c r="AK78" s="4">
        <v>5.1851809290413167</v>
      </c>
      <c r="AL78" s="4">
        <v>5.172265848249296</v>
      </c>
      <c r="AM78" s="4">
        <v>5.1388024208486414</v>
      </c>
      <c r="AN78" s="4">
        <v>5.0830986044062767</v>
      </c>
      <c r="AO78" s="4">
        <v>5.0442302129791736</v>
      </c>
      <c r="AP78" s="4">
        <v>5.0093188803874593</v>
      </c>
      <c r="AQ78" s="4">
        <v>4.845863151440585</v>
      </c>
      <c r="AR78" s="4">
        <v>4.817726942672854</v>
      </c>
      <c r="AS78" s="4">
        <v>4.8134079620063135</v>
      </c>
      <c r="AT78" s="4">
        <v>4.7916567268061971</v>
      </c>
      <c r="AU78" s="4">
        <v>4.686289422983644</v>
      </c>
      <c r="AV78" s="4">
        <v>4.6718282747074182</v>
      </c>
      <c r="AW78" s="4">
        <v>4.6366418478051248</v>
      </c>
      <c r="AX78" s="4">
        <v>4.5974726981391081</v>
      </c>
      <c r="AY78" s="4">
        <v>4.5832408864243304</v>
      </c>
      <c r="AZ78" s="4">
        <v>4.5784674883770968</v>
      </c>
      <c r="BA78" s="4">
        <v>4.5758507569624163</v>
      </c>
      <c r="BB78" s="4">
        <v>4.5923275909276251</v>
      </c>
      <c r="BC78" s="4">
        <v>4.7242821057753526</v>
      </c>
      <c r="BD78" s="4">
        <v>4.7417376292774724</v>
      </c>
      <c r="BE78" s="4">
        <v>4.7499842349394878</v>
      </c>
      <c r="BF78" s="4">
        <v>4.8025987566272885</v>
      </c>
      <c r="BG78" s="4">
        <v>4.9082991796895596</v>
      </c>
      <c r="BH78" s="4">
        <v>4.9299572008974373</v>
      </c>
      <c r="BI78" s="4">
        <v>4.9658739910002438</v>
      </c>
      <c r="BJ78" s="4">
        <v>5.0158070820471661</v>
      </c>
      <c r="BK78" s="4">
        <v>5.0515653390378645</v>
      </c>
      <c r="BL78" s="4">
        <v>5.0899475619940198</v>
      </c>
      <c r="BM78" s="4">
        <v>5.1274820374314025</v>
      </c>
      <c r="BN78" s="4">
        <v>5.1418890907223425</v>
      </c>
      <c r="BO78" s="4">
        <v>5.1702124702008678</v>
      </c>
      <c r="BP78" s="4">
        <v>5.1914387356140024</v>
      </c>
      <c r="BQ78" s="4">
        <v>5.2019688330305272</v>
      </c>
      <c r="BR78" s="4">
        <v>5.1713154862916104</v>
      </c>
      <c r="BS78" s="4">
        <v>5.182247312337215</v>
      </c>
      <c r="BT78" s="4">
        <v>5.200054615744512</v>
      </c>
      <c r="BU78" s="4">
        <v>5.19579006779745</v>
      </c>
      <c r="BV78" s="4">
        <v>5.1996262977927294</v>
      </c>
      <c r="BW78" s="4">
        <v>5.1957182900886485</v>
      </c>
      <c r="BX78" s="4">
        <v>5.1636238932225016</v>
      </c>
      <c r="BY78" s="4">
        <v>5.1449069012358271</v>
      </c>
      <c r="BZ78" s="4">
        <v>5.124971938048251</v>
      </c>
      <c r="CA78" s="4">
        <v>5.1029369090840122</v>
      </c>
      <c r="CB78" s="4">
        <v>5.0651597980564516</v>
      </c>
      <c r="CC78" s="4">
        <v>5.0267547106597856</v>
      </c>
      <c r="CD78" s="4">
        <v>5.0001443841595234</v>
      </c>
      <c r="CE78" s="4">
        <v>4.9568247400951657</v>
      </c>
      <c r="CF78" s="4">
        <v>4.9103806813498174</v>
      </c>
      <c r="CG78" s="4">
        <v>4.8767187515534935</v>
      </c>
      <c r="CH78" s="4">
        <v>4.8311744046663048</v>
      </c>
      <c r="CI78" s="4">
        <v>4.794404348236144</v>
      </c>
      <c r="CJ78" s="4">
        <v>4.7771801758283186</v>
      </c>
      <c r="CK78" s="4">
        <v>4.7538709146476039</v>
      </c>
      <c r="CL78" s="4">
        <v>4.7270604852094573</v>
      </c>
      <c r="CM78" s="4">
        <v>4.7111973098645361</v>
      </c>
      <c r="CN78" s="4">
        <v>4.7024453725749451</v>
      </c>
      <c r="CO78" s="4">
        <v>4.700034940161971</v>
      </c>
      <c r="CP78" s="4">
        <v>4.6975675819387632</v>
      </c>
      <c r="CQ78" s="4">
        <v>4.6996144412503975</v>
      </c>
      <c r="CR78" s="4">
        <v>4.7014265200423635</v>
      </c>
      <c r="CS78" s="4">
        <v>4.6975975613704142</v>
      </c>
      <c r="CT78" s="4">
        <v>4.6958728871936435</v>
      </c>
      <c r="CU78" s="4">
        <v>4.6850093720292207</v>
      </c>
      <c r="CV78" s="4">
        <v>4.6763398149698698</v>
      </c>
    </row>
    <row r="79" spans="1:100" x14ac:dyDescent="0.3">
      <c r="C79" s="1" t="s">
        <v>17</v>
      </c>
      <c r="D79" s="4">
        <v>6.3506402203349239</v>
      </c>
      <c r="E79" s="4">
        <v>6.2825196909538947</v>
      </c>
      <c r="F79" s="4">
        <v>6.2602775596811373</v>
      </c>
      <c r="G79" s="4">
        <v>6.2143711776980641</v>
      </c>
      <c r="H79" s="4">
        <v>6.1649694991311623</v>
      </c>
      <c r="I79" s="4">
        <v>6.1328242289832167</v>
      </c>
      <c r="J79" s="4">
        <v>6.1190672788643869</v>
      </c>
      <c r="K79" s="4">
        <v>6.0824430418838356</v>
      </c>
      <c r="L79" s="4">
        <v>6.057058150510656</v>
      </c>
      <c r="M79" s="4">
        <v>6.0397108805269317</v>
      </c>
      <c r="N79" s="4">
        <v>6.0221630668455752</v>
      </c>
      <c r="O79" s="4">
        <v>5.9939016344350282</v>
      </c>
      <c r="P79" s="4">
        <v>5.9720724234120466</v>
      </c>
      <c r="Q79" s="4">
        <v>5.9571071473514339</v>
      </c>
      <c r="R79" s="4">
        <v>5.9168438683021574</v>
      </c>
      <c r="S79" s="4">
        <v>5.898968119186879</v>
      </c>
      <c r="T79" s="4">
        <v>5.8863299131982219</v>
      </c>
      <c r="U79" s="4">
        <v>5.85475314653835</v>
      </c>
      <c r="V79" s="4">
        <v>5.8089841124907524</v>
      </c>
      <c r="W79" s="4">
        <v>5.7758144239531335</v>
      </c>
      <c r="X79" s="4">
        <v>5.7459249213145078</v>
      </c>
      <c r="Y79" s="4">
        <v>5.6932176134315355</v>
      </c>
      <c r="Z79" s="4">
        <v>5.6424741152105282</v>
      </c>
      <c r="AA79" s="4">
        <v>5.5937197382692911</v>
      </c>
      <c r="AB79" s="4">
        <v>5.5356198831326529</v>
      </c>
      <c r="AC79" s="4">
        <v>5.4691644928774306</v>
      </c>
      <c r="AD79" s="4">
        <v>5.4046186645746053</v>
      </c>
      <c r="AE79" s="4">
        <v>5.3321592947555088</v>
      </c>
      <c r="AF79" s="4">
        <v>5.2421373504987612</v>
      </c>
      <c r="AG79" s="4">
        <v>5.1643318797273015</v>
      </c>
      <c r="AH79" s="4">
        <v>5.0787560426400074</v>
      </c>
      <c r="AI79" s="4">
        <v>4.9956153933871086</v>
      </c>
      <c r="AJ79" s="4">
        <v>4.89883391316845</v>
      </c>
      <c r="AK79" s="4">
        <v>4.8258571564443535</v>
      </c>
      <c r="AL79" s="4">
        <v>4.7528791688279091</v>
      </c>
      <c r="AM79" s="4">
        <v>4.6773721493235154</v>
      </c>
      <c r="AN79" s="4">
        <v>4.6047532639167166</v>
      </c>
      <c r="AO79" s="4">
        <v>4.5358688122851119</v>
      </c>
      <c r="AP79" s="4">
        <v>4.4810436824222144</v>
      </c>
      <c r="AQ79" s="4">
        <v>4.428964539062112</v>
      </c>
      <c r="AR79" s="4">
        <v>4.3927535801106465</v>
      </c>
      <c r="AS79" s="4">
        <v>4.3588883479604572</v>
      </c>
      <c r="AT79" s="4">
        <v>4.3330158466314188</v>
      </c>
      <c r="AU79" s="4">
        <v>4.3048479952543479</v>
      </c>
      <c r="AV79" s="4">
        <v>4.2829329098343294</v>
      </c>
      <c r="AW79" s="4">
        <v>4.2588466842234913</v>
      </c>
      <c r="AX79" s="4">
        <v>4.234424535953071</v>
      </c>
      <c r="AY79" s="4">
        <v>4.2274957280468364</v>
      </c>
      <c r="AZ79" s="4">
        <v>4.2198558376922577</v>
      </c>
      <c r="BA79" s="4">
        <v>4.2100447112793695</v>
      </c>
      <c r="BB79" s="4">
        <v>4.2082981115884142</v>
      </c>
      <c r="BC79" s="4">
        <v>4.2010044329948446</v>
      </c>
      <c r="BD79" s="4">
        <v>4.1921717025187109</v>
      </c>
      <c r="BE79" s="4">
        <v>4.1993704340994285</v>
      </c>
      <c r="BF79" s="4">
        <v>4.2026438227907716</v>
      </c>
      <c r="BG79" s="4">
        <v>4.2199221969925897</v>
      </c>
      <c r="BH79" s="4">
        <v>4.2426662650254121</v>
      </c>
      <c r="BI79" s="4">
        <v>4.2675557697224633</v>
      </c>
      <c r="BJ79" s="4">
        <v>4.2940661034091807</v>
      </c>
      <c r="BK79" s="4">
        <v>4.3199147804783546</v>
      </c>
      <c r="BL79" s="4">
        <v>4.3445771509896067</v>
      </c>
      <c r="BM79" s="4">
        <v>4.3781010571356687</v>
      </c>
      <c r="BN79" s="4">
        <v>4.3978301514387637</v>
      </c>
      <c r="BO79" s="4">
        <v>4.4381987041369708</v>
      </c>
      <c r="BP79" s="4">
        <v>4.4812158287563415</v>
      </c>
      <c r="BQ79" s="4">
        <v>4.5176563106121828</v>
      </c>
      <c r="BR79" s="4">
        <v>4.5537181041056547</v>
      </c>
      <c r="BS79" s="4">
        <v>4.5871791144101604</v>
      </c>
      <c r="BT79" s="4">
        <v>4.6192001443443154</v>
      </c>
      <c r="BU79" s="4">
        <v>4.6440042857720636</v>
      </c>
      <c r="BV79" s="4">
        <v>4.6731983318056436</v>
      </c>
      <c r="BW79" s="4">
        <v>4.6970639738185609</v>
      </c>
      <c r="BX79" s="4">
        <v>4.731760816739917</v>
      </c>
      <c r="BY79" s="4">
        <v>4.7579030705933771</v>
      </c>
      <c r="BZ79" s="4">
        <v>4.7622936125812627</v>
      </c>
      <c r="CA79" s="4">
        <v>4.7847677539719413</v>
      </c>
      <c r="CB79" s="4">
        <v>4.7962956989383239</v>
      </c>
      <c r="CC79" s="4">
        <v>4.8084235654821992</v>
      </c>
      <c r="CD79" s="4">
        <v>4.8322623451824693</v>
      </c>
      <c r="CE79" s="4">
        <v>4.841418530131973</v>
      </c>
      <c r="CF79" s="4">
        <v>4.8446940276085417</v>
      </c>
      <c r="CG79" s="4">
        <v>4.8457452905847829</v>
      </c>
      <c r="CH79" s="4">
        <v>4.8532182187369326</v>
      </c>
      <c r="CI79" s="4">
        <v>4.8468784642726224</v>
      </c>
      <c r="CJ79" s="4">
        <v>4.843246098858133</v>
      </c>
      <c r="CK79" s="4">
        <v>4.8404518428746028</v>
      </c>
      <c r="CL79" s="4">
        <v>4.8439472906206662</v>
      </c>
      <c r="CM79" s="4">
        <v>4.8320624038308226</v>
      </c>
      <c r="CN79" s="4">
        <v>4.837054800484208</v>
      </c>
      <c r="CO79" s="4">
        <v>4.8302964511001694</v>
      </c>
      <c r="CP79" s="4">
        <v>4.8130777048358562</v>
      </c>
      <c r="CQ79" s="4">
        <v>4.8095462300448286</v>
      </c>
      <c r="CR79" s="4">
        <v>4.8018972974527694</v>
      </c>
      <c r="CS79" s="4">
        <v>4.7979445956797449</v>
      </c>
      <c r="CT79" s="4">
        <v>4.7898785793781729</v>
      </c>
      <c r="CU79" s="4">
        <v>4.7808041978308982</v>
      </c>
      <c r="CV79" s="4">
        <v>4.7696900104419084</v>
      </c>
    </row>
    <row r="82" spans="1:12" x14ac:dyDescent="0.3">
      <c r="A82" s="2" t="s">
        <v>92</v>
      </c>
    </row>
    <row r="84" spans="1:12" ht="33" x14ac:dyDescent="0.3">
      <c r="C84" s="7"/>
      <c r="D84" s="8" t="s">
        <v>19</v>
      </c>
      <c r="E84" s="8"/>
      <c r="F84" s="7"/>
      <c r="G84" s="7"/>
      <c r="H84" s="7"/>
      <c r="I84" s="7"/>
      <c r="J84" s="7"/>
      <c r="K84" s="7"/>
      <c r="L84" s="7"/>
    </row>
    <row r="85" spans="1:12" x14ac:dyDescent="0.3">
      <c r="B85" s="1" t="s">
        <v>20</v>
      </c>
      <c r="C85" s="1" t="s">
        <v>14</v>
      </c>
      <c r="D85" s="4">
        <v>5.1043564681745419</v>
      </c>
      <c r="E85" s="5"/>
    </row>
    <row r="86" spans="1:12" x14ac:dyDescent="0.3">
      <c r="B86" s="1" t="s">
        <v>21</v>
      </c>
      <c r="D86" s="10">
        <v>0.45234703163051421</v>
      </c>
      <c r="E86" s="5"/>
    </row>
    <row r="87" spans="1:12" x14ac:dyDescent="0.3">
      <c r="B87" s="1" t="s">
        <v>20</v>
      </c>
      <c r="C87" s="1" t="s">
        <v>16</v>
      </c>
      <c r="D87" s="4">
        <v>5.144025518637986</v>
      </c>
      <c r="E87" s="5"/>
    </row>
    <row r="88" spans="1:12" x14ac:dyDescent="0.3">
      <c r="B88" s="1" t="s">
        <v>21</v>
      </c>
      <c r="D88" s="10">
        <v>0.4094043359713106</v>
      </c>
      <c r="E88" s="5"/>
    </row>
    <row r="89" spans="1:12" x14ac:dyDescent="0.3">
      <c r="B89" s="1" t="s">
        <v>20</v>
      </c>
      <c r="C89" s="1" t="s">
        <v>17</v>
      </c>
      <c r="D89" s="4">
        <v>4.9762098300179485</v>
      </c>
      <c r="E89" s="5"/>
    </row>
    <row r="90" spans="1:12" x14ac:dyDescent="0.3">
      <c r="B90" s="1" t="s">
        <v>21</v>
      </c>
      <c r="D90" s="10">
        <v>0.65121799121632773</v>
      </c>
      <c r="E90" s="5"/>
    </row>
  </sheetData>
  <conditionalFormatting sqref="D6:CV18">
    <cfRule type="cellIs" dxfId="12" priority="25" operator="lessThan">
      <formula>0</formula>
    </cfRule>
  </conditionalFormatting>
  <conditionalFormatting sqref="D39:CV79">
    <cfRule type="cellIs" dxfId="11" priority="17" operator="lessThan">
      <formula>0</formula>
    </cfRule>
  </conditionalFormatting>
  <conditionalFormatting sqref="D77:CV79">
    <cfRule type="cellIs" dxfId="10" priority="12" operator="lessThan">
      <formula>0</formula>
    </cfRule>
  </conditionalFormatting>
  <conditionalFormatting sqref="D16:CV18">
    <cfRule type="cellIs" dxfId="9" priority="1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3:CU100"/>
  <sheetViews>
    <sheetView topLeftCell="A37" workbookViewId="0">
      <selection activeCell="J5" sqref="J5"/>
    </sheetView>
  </sheetViews>
  <sheetFormatPr baseColWidth="10" defaultRowHeight="15" x14ac:dyDescent="0.25"/>
  <cols>
    <col min="2" max="2" width="11.42578125" customWidth="1"/>
  </cols>
  <sheetData>
    <row r="3" spans="2:99" ht="16.5" x14ac:dyDescent="0.3">
      <c r="C3" s="3"/>
      <c r="D3" s="1" t="s">
        <v>2</v>
      </c>
      <c r="E3" s="1" t="s">
        <v>3</v>
      </c>
      <c r="F3" s="1" t="s">
        <v>4</v>
      </c>
      <c r="G3" s="1" t="s">
        <v>5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</row>
    <row r="4" spans="2:99" ht="16.5" x14ac:dyDescent="0.3">
      <c r="B4" s="1">
        <v>2</v>
      </c>
      <c r="C4" s="3">
        <v>40908</v>
      </c>
      <c r="D4" s="34">
        <f>+IFERROR(LN(Costo_fondeo!D4)," ")</f>
        <v>0.68717792831275304</v>
      </c>
      <c r="E4" s="4">
        <f>+IFERROR(LN(Costo_fondeo!E4)," ")</f>
        <v>0.79952010924246231</v>
      </c>
      <c r="F4" s="4">
        <f>+IFERROR(LN(Costo_fondeo!F4)," ")</f>
        <v>1.2992562065447681</v>
      </c>
      <c r="G4" s="4">
        <f>+IFERROR(LN(Costo_fondeo!G4)," ")</f>
        <v>0.67735870207532878</v>
      </c>
      <c r="H4" s="4" t="str">
        <f>+IFERROR(LN(Costo_fondeo!H4)," ")</f>
        <v xml:space="preserve"> </v>
      </c>
      <c r="I4" s="4">
        <f>+IFERROR(LN(Costo_fondeo!I4)," ")</f>
        <v>0.35745041054409737</v>
      </c>
      <c r="J4" s="4">
        <f>+IFERROR(LN(Costo_fondeo!J4)," ")</f>
        <v>0.70507353810490869</v>
      </c>
      <c r="K4" s="4">
        <f>+IFERROR(LN(Costo_fondeo!K4)," ")</f>
        <v>0.5923152827020054</v>
      </c>
      <c r="L4" s="4">
        <f>+IFERROR(LN(Costo_fondeo!L4)," ")</f>
        <v>0.41956020669360361</v>
      </c>
      <c r="M4" s="4">
        <f>+IFERROR(LN(Costo_fondeo!M4)," ")</f>
        <v>0.24955403495013637</v>
      </c>
      <c r="N4" s="4">
        <f>+IFERROR(LN(Costo_fondeo!N4)," ")</f>
        <v>1.8583462447164869</v>
      </c>
      <c r="O4" s="4">
        <f>+IFERROR(LN(Costo_fondeo!O4)," ")</f>
        <v>2.2259914094071718</v>
      </c>
      <c r="P4" s="4">
        <f>+IFERROR(LN(Costo_fondeo!P4)," ")</f>
        <v>1.724461317517</v>
      </c>
      <c r="Q4" s="4">
        <f>+IFERROR(LN(Costo_fondeo!Q4)," ")</f>
        <v>2.0716595230081443</v>
      </c>
      <c r="R4" s="4" t="str">
        <f>+IFERROR(LN(Costo_fondeo!R4)," ")</f>
        <v xml:space="preserve"> </v>
      </c>
      <c r="S4" s="4">
        <f>+IFERROR(LN(Costo_fondeo!S4)," ")</f>
        <v>1.6672171803361782</v>
      </c>
      <c r="T4" s="4">
        <f>+IFERROR(LN(Costo_fondeo!T4)," ")</f>
        <v>1.8501390476074766</v>
      </c>
      <c r="U4" s="4">
        <f>+IFERROR(LN(Costo_fondeo!U4)," ")</f>
        <v>2.1362215884216007</v>
      </c>
      <c r="V4" s="4">
        <f>+IFERROR(LN(Costo_fondeo!V4)," ")</f>
        <v>1.830576680773397</v>
      </c>
      <c r="W4" s="4">
        <f>+IFERROR(LN(Costo_fondeo!W4)," ")</f>
        <v>2.1754109787150413</v>
      </c>
      <c r="X4" s="4">
        <f>+IFERROR(LN(Costo_fondeo!X4)," ")</f>
        <v>1.5777570488629082</v>
      </c>
      <c r="Y4" s="4">
        <f>+IFERROR(LN(Costo_fondeo!Y4)," ")</f>
        <v>1.8985461853536847</v>
      </c>
      <c r="Z4" s="4">
        <f>+IFERROR(LN(Costo_fondeo!Z4)," ")</f>
        <v>1.8589594747479348</v>
      </c>
      <c r="AA4" s="4">
        <f>+IFERROR(LN(Costo_fondeo!AA4)," ")</f>
        <v>2.2138097784224806</v>
      </c>
      <c r="AB4" s="4">
        <f>+IFERROR(LN(Costo_fondeo!AB4)," ")</f>
        <v>1.9857159785025034</v>
      </c>
      <c r="AC4" s="4">
        <f>+IFERROR(LN(Costo_fondeo!AC4)," ")</f>
        <v>2.0527095364870003</v>
      </c>
      <c r="AD4" s="4">
        <f>+IFERROR(LN(Costo_fondeo!AD4)," ")</f>
        <v>1.7661125736732497</v>
      </c>
      <c r="AE4" s="4">
        <f>+IFERROR(LN(Costo_fondeo!AE4)," ")</f>
        <v>2.2121620653714058</v>
      </c>
      <c r="AF4" s="4">
        <f>+IFERROR(LN(Costo_fondeo!AF4)," ")</f>
        <v>1.5483196695107764</v>
      </c>
      <c r="AG4" s="4">
        <f>+IFERROR(LN(Costo_fondeo!AG4)," ")</f>
        <v>1.636848234108877</v>
      </c>
      <c r="AH4" s="4">
        <f>+IFERROR(LN(Costo_fondeo!AH4)," ")</f>
        <v>2.2091593807083028</v>
      </c>
      <c r="AI4" s="4">
        <f>+IFERROR(LN(Costo_fondeo!AI4)," ")</f>
        <v>2.067864997807475</v>
      </c>
      <c r="AJ4" s="4">
        <f>+IFERROR(LN(Costo_fondeo!AJ4)," ")</f>
        <v>2.5452369908594683</v>
      </c>
      <c r="AK4" s="4">
        <f>+IFERROR(LN(Costo_fondeo!AK4)," ")</f>
        <v>1.9856201055449412</v>
      </c>
      <c r="AL4" s="4">
        <f>+IFERROR(LN(Costo_fondeo!AL4)," ")</f>
        <v>1.5579180439478102</v>
      </c>
      <c r="AM4" s="4">
        <f>+IFERROR(LN(Costo_fondeo!AM4)," ")</f>
        <v>2.2717431748741976</v>
      </c>
      <c r="AN4" s="4">
        <f>+IFERROR(LN(Costo_fondeo!AN4)," ")</f>
        <v>2.1267368635733965</v>
      </c>
      <c r="AO4" s="4">
        <f>+IFERROR(LN(Costo_fondeo!AO4)," ")</f>
        <v>2.0387131186071401</v>
      </c>
      <c r="AP4" s="4">
        <f>+IFERROR(LN(Costo_fondeo!AP4)," ")</f>
        <v>0.29811673341396067</v>
      </c>
      <c r="AQ4" s="4">
        <f>+IFERROR(LN(Costo_fondeo!AQ4)," ")</f>
        <v>1.5487156652293084</v>
      </c>
      <c r="AR4" s="4">
        <f>+IFERROR(LN(Costo_fondeo!AR4)," ")</f>
        <v>2.0561990983171543</v>
      </c>
      <c r="AS4" s="4">
        <f>+IFERROR(LN(Costo_fondeo!AS4)," ")</f>
        <v>1.9738957006911166</v>
      </c>
      <c r="AT4" s="4">
        <f>+IFERROR(LN(Costo_fondeo!AT4)," ")</f>
        <v>1.80131127347319</v>
      </c>
      <c r="AU4" s="4">
        <f>+IFERROR(LN(Costo_fondeo!AU4)," ")</f>
        <v>2.2321686359940811</v>
      </c>
      <c r="AV4" s="4">
        <f>+IFERROR(LN(Costo_fondeo!AV4)," ")</f>
        <v>2.1950813391583943</v>
      </c>
      <c r="AW4" s="4">
        <f>+IFERROR(LN(Costo_fondeo!AW4)," ")</f>
        <v>1.7294367485303166</v>
      </c>
      <c r="AX4" s="4">
        <f>+IFERROR(LN(Costo_fondeo!AX4)," ")</f>
        <v>1.8744341796049706</v>
      </c>
      <c r="AY4" s="4">
        <f>+IFERROR(LN(Costo_fondeo!AY4)," ")</f>
        <v>1.8097015434099164</v>
      </c>
    </row>
    <row r="5" spans="2:99" ht="16.5" x14ac:dyDescent="0.3">
      <c r="B5" s="1">
        <v>3</v>
      </c>
      <c r="C5" s="3">
        <v>40939</v>
      </c>
      <c r="D5" s="4">
        <f>+IFERROR(LN(Costo_fondeo!D5)," ")</f>
        <v>0.70539322902807011</v>
      </c>
      <c r="E5" s="4">
        <f>+IFERROR(LN(Costo_fondeo!E5)," ")</f>
        <v>0.81021605991547119</v>
      </c>
      <c r="F5" s="4">
        <f>+IFERROR(LN(Costo_fondeo!F5)," ")</f>
        <v>1.3100524310188408</v>
      </c>
      <c r="G5" s="4">
        <f>+IFERROR(LN(Costo_fondeo!G5)," ")</f>
        <v>0.69099586015033176</v>
      </c>
      <c r="H5" s="4" t="str">
        <f>+IFERROR(LN(Costo_fondeo!H5)," ")</f>
        <v xml:space="preserve"> </v>
      </c>
      <c r="I5" s="4">
        <f>+IFERROR(LN(Costo_fondeo!I5)," ")</f>
        <v>0.37012002010389389</v>
      </c>
      <c r="J5" s="4">
        <f>+IFERROR(LN(Costo_fondeo!J5)," ")</f>
        <v>0.7040479482542189</v>
      </c>
      <c r="K5" s="4">
        <f>+IFERROR(LN(Costo_fondeo!K5)," ")</f>
        <v>0.5990823122116784</v>
      </c>
      <c r="L5" s="4">
        <f>+IFERROR(LN(Costo_fondeo!L5)," ")</f>
        <v>0.41963507862915828</v>
      </c>
      <c r="M5" s="4">
        <f>+IFERROR(LN(Costo_fondeo!M5)," ")</f>
        <v>0.25631611977636931</v>
      </c>
      <c r="N5" s="4">
        <f>+IFERROR(LN(Costo_fondeo!N5)," ")</f>
        <v>1.8655645501499136</v>
      </c>
      <c r="O5" s="4">
        <f>+IFERROR(LN(Costo_fondeo!O5)," ")</f>
        <v>2.2338508084322823</v>
      </c>
      <c r="P5" s="4">
        <f>+IFERROR(LN(Costo_fondeo!P5)," ")</f>
        <v>1.7246884092744723</v>
      </c>
      <c r="Q5" s="4">
        <f>+IFERROR(LN(Costo_fondeo!Q5)," ")</f>
        <v>2.0778036028005196</v>
      </c>
      <c r="R5" s="4" t="str">
        <f>+IFERROR(LN(Costo_fondeo!R5)," ")</f>
        <v xml:space="preserve"> </v>
      </c>
      <c r="S5" s="4">
        <f>+IFERROR(LN(Costo_fondeo!S5)," ")</f>
        <v>1.6569187403450698</v>
      </c>
      <c r="T5" s="4">
        <f>+IFERROR(LN(Costo_fondeo!T5)," ")</f>
        <v>1.8549523598607116</v>
      </c>
      <c r="U5" s="4">
        <f>+IFERROR(LN(Costo_fondeo!U5)," ")</f>
        <v>2.1262305059269258</v>
      </c>
      <c r="V5" s="4">
        <f>+IFERROR(LN(Costo_fondeo!V5)," ")</f>
        <v>1.8302111263315153</v>
      </c>
      <c r="W5" s="4">
        <f>+IFERROR(LN(Costo_fondeo!W5)," ")</f>
        <v>2.1823646784724038</v>
      </c>
      <c r="X5" s="4">
        <f>+IFERROR(LN(Costo_fondeo!X5)," ")</f>
        <v>1.5918320149354286</v>
      </c>
      <c r="Y5" s="4">
        <f>+IFERROR(LN(Costo_fondeo!Y5)," ")</f>
        <v>1.9106242901326658</v>
      </c>
      <c r="Z5" s="4">
        <f>+IFERROR(LN(Costo_fondeo!Z5)," ")</f>
        <v>1.8543365257124491</v>
      </c>
      <c r="AA5" s="4">
        <f>+IFERROR(LN(Costo_fondeo!AA5)," ")</f>
        <v>2.2067682837900953</v>
      </c>
      <c r="AB5" s="4">
        <f>+IFERROR(LN(Costo_fondeo!AB5)," ")</f>
        <v>1.9826312585768044</v>
      </c>
      <c r="AC5" s="4">
        <f>+IFERROR(LN(Costo_fondeo!AC5)," ")</f>
        <v>2.069709289435004</v>
      </c>
      <c r="AD5" s="4">
        <f>+IFERROR(LN(Costo_fondeo!AD5)," ")</f>
        <v>1.9067457644297592</v>
      </c>
      <c r="AE5" s="4">
        <f>+IFERROR(LN(Costo_fondeo!AE5)," ")</f>
        <v>2.2303074212607363</v>
      </c>
      <c r="AF5" s="4">
        <f>+IFERROR(LN(Costo_fondeo!AF5)," ")</f>
        <v>1.5546439648449049</v>
      </c>
      <c r="AG5" s="4">
        <f>+IFERROR(LN(Costo_fondeo!AG5)," ")</f>
        <v>1.6330945654027522</v>
      </c>
      <c r="AH5" s="4">
        <f>+IFERROR(LN(Costo_fondeo!AH5)," ")</f>
        <v>2.2279498683783379</v>
      </c>
      <c r="AI5" s="4">
        <f>+IFERROR(LN(Costo_fondeo!AI5)," ")</f>
        <v>2.053330399765863</v>
      </c>
      <c r="AJ5" s="4">
        <f>+IFERROR(LN(Costo_fondeo!AJ5)," ")</f>
        <v>2.5484256861200678</v>
      </c>
      <c r="AK5" s="4">
        <f>+IFERROR(LN(Costo_fondeo!AK5)," ")</f>
        <v>1.9815353427783344</v>
      </c>
      <c r="AL5" s="4">
        <f>+IFERROR(LN(Costo_fondeo!AL5)," ")</f>
        <v>1.5583459371459718</v>
      </c>
      <c r="AM5" s="4">
        <f>+IFERROR(LN(Costo_fondeo!AM5)," ")</f>
        <v>2.2721576093440752</v>
      </c>
      <c r="AN5" s="4">
        <f>+IFERROR(LN(Costo_fondeo!AN5)," ")</f>
        <v>2.1185761876847615</v>
      </c>
      <c r="AO5" s="4">
        <f>+IFERROR(LN(Costo_fondeo!AO5)," ")</f>
        <v>2.0312543063947639</v>
      </c>
      <c r="AP5" s="4">
        <f>+IFERROR(LN(Costo_fondeo!AP5)," ")</f>
        <v>0.23657572712300512</v>
      </c>
      <c r="AQ5" s="4">
        <f>+IFERROR(LN(Costo_fondeo!AQ5)," ")</f>
        <v>1.5713544462004363</v>
      </c>
      <c r="AR5" s="4">
        <f>+IFERROR(LN(Costo_fondeo!AR5)," ")</f>
        <v>2.0605273225036065</v>
      </c>
      <c r="AS5" s="4">
        <f>+IFERROR(LN(Costo_fondeo!AS5)," ")</f>
        <v>1.9677564844297899</v>
      </c>
      <c r="AT5" s="4">
        <f>+IFERROR(LN(Costo_fondeo!AT5)," ")</f>
        <v>1.7844792281797865</v>
      </c>
      <c r="AU5" s="4">
        <f>+IFERROR(LN(Costo_fondeo!AU5)," ")</f>
        <v>2.2268415165967572</v>
      </c>
      <c r="AV5" s="4">
        <f>+IFERROR(LN(Costo_fondeo!AV5)," ")</f>
        <v>2.1893248223185262</v>
      </c>
      <c r="AW5" s="4">
        <f>+IFERROR(LN(Costo_fondeo!AW5)," ")</f>
        <v>1.7188794282680846</v>
      </c>
      <c r="AX5" s="4">
        <f>+IFERROR(LN(Costo_fondeo!AX5)," ")</f>
        <v>1.8608304980038766</v>
      </c>
      <c r="AY5" s="4">
        <f>+IFERROR(LN(Costo_fondeo!AY5)," ")</f>
        <v>1.7987789874693376</v>
      </c>
    </row>
    <row r="6" spans="2:99" ht="16.5" x14ac:dyDescent="0.3">
      <c r="B6" s="1">
        <v>4</v>
      </c>
      <c r="C6" s="3">
        <v>40968</v>
      </c>
      <c r="D6" s="4">
        <f>+IFERROR(LN(Costo_fondeo!D6)," ")</f>
        <v>0.71983548149600496</v>
      </c>
      <c r="E6" s="4">
        <f>+IFERROR(LN(Costo_fondeo!E6)," ")</f>
        <v>0.82560811501146913</v>
      </c>
      <c r="F6" s="4">
        <f>+IFERROR(LN(Costo_fondeo!F6)," ")</f>
        <v>1.325069370774443</v>
      </c>
      <c r="G6" s="4">
        <f>+IFERROR(LN(Costo_fondeo!G6)," ")</f>
        <v>0.71168389922950137</v>
      </c>
      <c r="H6" s="4" t="str">
        <f>+IFERROR(LN(Costo_fondeo!H6)," ")</f>
        <v xml:space="preserve"> </v>
      </c>
      <c r="I6" s="4">
        <f>+IFERROR(LN(Costo_fondeo!I6)," ")</f>
        <v>0.38927193350616845</v>
      </c>
      <c r="J6" s="4">
        <f>+IFERROR(LN(Costo_fondeo!J6)," ")</f>
        <v>0.70483445052535143</v>
      </c>
      <c r="K6" s="4">
        <f>+IFERROR(LN(Costo_fondeo!K6)," ")</f>
        <v>0.61422111194020657</v>
      </c>
      <c r="L6" s="4">
        <f>+IFERROR(LN(Costo_fondeo!L6)," ")</f>
        <v>0.42061617294808334</v>
      </c>
      <c r="M6" s="4">
        <f>+IFERROR(LN(Costo_fondeo!M6)," ")</f>
        <v>0.26626907844597081</v>
      </c>
      <c r="N6" s="4">
        <f>+IFERROR(LN(Costo_fondeo!N6)," ")</f>
        <v>1.8810434093999282</v>
      </c>
      <c r="O6" s="4">
        <f>+IFERROR(LN(Costo_fondeo!O6)," ")</f>
        <v>2.2462099843085954</v>
      </c>
      <c r="P6" s="4">
        <f>+IFERROR(LN(Costo_fondeo!P6)," ")</f>
        <v>1.7255373867129369</v>
      </c>
      <c r="Q6" s="4">
        <f>+IFERROR(LN(Costo_fondeo!Q6)," ")</f>
        <v>2.0843813557640005</v>
      </c>
      <c r="R6" s="4" t="str">
        <f>+IFERROR(LN(Costo_fondeo!R6)," ")</f>
        <v xml:space="preserve"> </v>
      </c>
      <c r="S6" s="4">
        <f>+IFERROR(LN(Costo_fondeo!S6)," ")</f>
        <v>1.6584754246141924</v>
      </c>
      <c r="T6" s="4">
        <f>+IFERROR(LN(Costo_fondeo!T6)," ")</f>
        <v>1.8730195832898267</v>
      </c>
      <c r="U6" s="4">
        <f>+IFERROR(LN(Costo_fondeo!U6)," ")</f>
        <v>2.1200584858124145</v>
      </c>
      <c r="V6" s="4">
        <f>+IFERROR(LN(Costo_fondeo!V6)," ")</f>
        <v>1.8279538014620857</v>
      </c>
      <c r="W6" s="4">
        <f>+IFERROR(LN(Costo_fondeo!W6)," ")</f>
        <v>2.1823424311606709</v>
      </c>
      <c r="X6" s="4">
        <f>+IFERROR(LN(Costo_fondeo!X6)," ")</f>
        <v>1.6021693422346948</v>
      </c>
      <c r="Y6" s="4">
        <f>+IFERROR(LN(Costo_fondeo!Y6)," ")</f>
        <v>1.9174052932381087</v>
      </c>
      <c r="Z6" s="4">
        <f>+IFERROR(LN(Costo_fondeo!Z6)," ")</f>
        <v>1.851163367205708</v>
      </c>
      <c r="AA6" s="4">
        <f>+IFERROR(LN(Costo_fondeo!AA6)," ")</f>
        <v>2.2087777718473327</v>
      </c>
      <c r="AB6" s="4">
        <f>+IFERROR(LN(Costo_fondeo!AB6)," ")</f>
        <v>1.9835797115683822</v>
      </c>
      <c r="AC6" s="4">
        <f>+IFERROR(LN(Costo_fondeo!AC6)," ")</f>
        <v>2.0729025590241248</v>
      </c>
      <c r="AD6" s="4">
        <f>+IFERROR(LN(Costo_fondeo!AD6)," ")</f>
        <v>1.9437016613552138</v>
      </c>
      <c r="AE6" s="4">
        <f>+IFERROR(LN(Costo_fondeo!AE6)," ")</f>
        <v>2.2427269534280914</v>
      </c>
      <c r="AF6" s="4">
        <f>+IFERROR(LN(Costo_fondeo!AF6)," ")</f>
        <v>1.5609169774586935</v>
      </c>
      <c r="AG6" s="4">
        <f>+IFERROR(LN(Costo_fondeo!AG6)," ")</f>
        <v>1.631053543748473</v>
      </c>
      <c r="AH6" s="4">
        <f>+IFERROR(LN(Costo_fondeo!AH6)," ")</f>
        <v>2.2482239385381666</v>
      </c>
      <c r="AI6" s="4">
        <f>+IFERROR(LN(Costo_fondeo!AI6)," ")</f>
        <v>2.0453240151338168</v>
      </c>
      <c r="AJ6" s="4">
        <f>+IFERROR(LN(Costo_fondeo!AJ6)," ")</f>
        <v>2.536911810833812</v>
      </c>
      <c r="AK6" s="4">
        <f>+IFERROR(LN(Costo_fondeo!AK6)," ")</f>
        <v>1.9772996395432918</v>
      </c>
      <c r="AL6" s="4">
        <f>+IFERROR(LN(Costo_fondeo!AL6)," ")</f>
        <v>1.5607820560584404</v>
      </c>
      <c r="AM6" s="4">
        <f>+IFERROR(LN(Costo_fondeo!AM6)," ")</f>
        <v>2.2779943638121747</v>
      </c>
      <c r="AN6" s="4">
        <f>+IFERROR(LN(Costo_fondeo!AN6)," ")</f>
        <v>2.1048118754417962</v>
      </c>
      <c r="AO6" s="4">
        <f>+IFERROR(LN(Costo_fondeo!AO6)," ")</f>
        <v>2.0308171361352083</v>
      </c>
      <c r="AP6" s="4">
        <f>+IFERROR(LN(Costo_fondeo!AP6)," ")</f>
        <v>0.16797812665452394</v>
      </c>
      <c r="AQ6" s="4">
        <f>+IFERROR(LN(Costo_fondeo!AQ6)," ")</f>
        <v>1.6177791618135298</v>
      </c>
      <c r="AR6" s="4">
        <f>+IFERROR(LN(Costo_fondeo!AR6)," ")</f>
        <v>2.0628005049672127</v>
      </c>
      <c r="AS6" s="4">
        <f>+IFERROR(LN(Costo_fondeo!AS6)," ")</f>
        <v>1.9646706803215921</v>
      </c>
      <c r="AT6" s="4">
        <f>+IFERROR(LN(Costo_fondeo!AT6)," ")</f>
        <v>1.7762808080084891</v>
      </c>
      <c r="AU6" s="4">
        <f>+IFERROR(LN(Costo_fondeo!AU6)," ")</f>
        <v>2.2309873206585125</v>
      </c>
      <c r="AV6" s="4">
        <f>+IFERROR(LN(Costo_fondeo!AV6)," ")</f>
        <v>2.2097880783115116</v>
      </c>
      <c r="AW6" s="4">
        <f>+IFERROR(LN(Costo_fondeo!AW6)," ")</f>
        <v>1.715959574531807</v>
      </c>
      <c r="AX6" s="4">
        <f>+IFERROR(LN(Costo_fondeo!AX6)," ")</f>
        <v>1.8522442231301475</v>
      </c>
      <c r="AY6" s="4">
        <f>+IFERROR(LN(Costo_fondeo!AY6)," ")</f>
        <v>1.7933046662980217</v>
      </c>
    </row>
    <row r="7" spans="2:99" ht="16.5" x14ac:dyDescent="0.3">
      <c r="B7" s="1">
        <v>5</v>
      </c>
      <c r="C7" s="3">
        <v>40999</v>
      </c>
      <c r="D7" s="4">
        <f>+IFERROR(LN(Costo_fondeo!D7)," ")</f>
        <v>0.73047986952179622</v>
      </c>
      <c r="E7" s="4">
        <f>+IFERROR(LN(Costo_fondeo!E7)," ")</f>
        <v>0.83361564066263993</v>
      </c>
      <c r="F7" s="4">
        <f>+IFERROR(LN(Costo_fondeo!F7)," ")</f>
        <v>1.339125066307677</v>
      </c>
      <c r="G7" s="4">
        <f>+IFERROR(LN(Costo_fondeo!G7)," ")</f>
        <v>0.73533012841803824</v>
      </c>
      <c r="H7" s="4" t="str">
        <f>+IFERROR(LN(Costo_fondeo!H7)," ")</f>
        <v xml:space="preserve"> </v>
      </c>
      <c r="I7" s="4">
        <f>+IFERROR(LN(Costo_fondeo!I7)," ")</f>
        <v>0.42621312404320222</v>
      </c>
      <c r="J7" s="4">
        <f>+IFERROR(LN(Costo_fondeo!J7)," ")</f>
        <v>0.70347918694533551</v>
      </c>
      <c r="K7" s="4">
        <f>+IFERROR(LN(Costo_fondeo!K7)," ")</f>
        <v>0.62268751527519406</v>
      </c>
      <c r="L7" s="4">
        <f>+IFERROR(LN(Costo_fondeo!L7)," ")</f>
        <v>0.42362310796246738</v>
      </c>
      <c r="M7" s="4">
        <f>+IFERROR(LN(Costo_fondeo!M7)," ")</f>
        <v>0.27639732616173746</v>
      </c>
      <c r="N7" s="4">
        <f>+IFERROR(LN(Costo_fondeo!N7)," ")</f>
        <v>1.8822378223196599</v>
      </c>
      <c r="O7" s="4">
        <f>+IFERROR(LN(Costo_fondeo!O7)," ")</f>
        <v>2.2513714277216934</v>
      </c>
      <c r="P7" s="4">
        <f>+IFERROR(LN(Costo_fondeo!P7)," ")</f>
        <v>1.7305667049787476</v>
      </c>
      <c r="Q7" s="4">
        <f>+IFERROR(LN(Costo_fondeo!Q7)," ")</f>
        <v>2.0884231831229449</v>
      </c>
      <c r="R7" s="4" t="str">
        <f>+IFERROR(LN(Costo_fondeo!R7)," ")</f>
        <v xml:space="preserve"> </v>
      </c>
      <c r="S7" s="4">
        <f>+IFERROR(LN(Costo_fondeo!S7)," ")</f>
        <v>1.6487096934445147</v>
      </c>
      <c r="T7" s="4">
        <f>+IFERROR(LN(Costo_fondeo!T7)," ")</f>
        <v>1.8660940083048219</v>
      </c>
      <c r="U7" s="4">
        <f>+IFERROR(LN(Costo_fondeo!U7)," ")</f>
        <v>2.1140277077542913</v>
      </c>
      <c r="V7" s="4">
        <f>+IFERROR(LN(Costo_fondeo!V7)," ")</f>
        <v>1.8252426621655513</v>
      </c>
      <c r="W7" s="4">
        <f>+IFERROR(LN(Costo_fondeo!W7)," ")</f>
        <v>2.1771687966283548</v>
      </c>
      <c r="X7" s="4">
        <f>+IFERROR(LN(Costo_fondeo!X7)," ")</f>
        <v>1.6090983338800759</v>
      </c>
      <c r="Y7" s="4">
        <f>+IFERROR(LN(Costo_fondeo!Y7)," ")</f>
        <v>1.9268748905140032</v>
      </c>
      <c r="Z7" s="4">
        <f>+IFERROR(LN(Costo_fondeo!Z7)," ")</f>
        <v>1.8483369834784027</v>
      </c>
      <c r="AA7" s="4">
        <f>+IFERROR(LN(Costo_fondeo!AA7)," ")</f>
        <v>2.1946075822994717</v>
      </c>
      <c r="AB7" s="4">
        <f>+IFERROR(LN(Costo_fondeo!AB7)," ")</f>
        <v>1.9852606920888405</v>
      </c>
      <c r="AC7" s="4">
        <f>+IFERROR(LN(Costo_fondeo!AC7)," ")</f>
        <v>2.0796643505354746</v>
      </c>
      <c r="AD7" s="4">
        <f>+IFERROR(LN(Costo_fondeo!AD7)," ")</f>
        <v>1.9426868955129803</v>
      </c>
      <c r="AE7" s="4">
        <f>+IFERROR(LN(Costo_fondeo!AE7)," ")</f>
        <v>2.2569234708412194</v>
      </c>
      <c r="AF7" s="4">
        <f>+IFERROR(LN(Costo_fondeo!AF7)," ")</f>
        <v>1.5671987451698755</v>
      </c>
      <c r="AG7" s="4">
        <f>+IFERROR(LN(Costo_fondeo!AG7)," ")</f>
        <v>1.6283759933886948</v>
      </c>
      <c r="AH7" s="4">
        <f>+IFERROR(LN(Costo_fondeo!AH7)," ")</f>
        <v>2.2480672707983596</v>
      </c>
      <c r="AI7" s="4">
        <f>+IFERROR(LN(Costo_fondeo!AI7)," ")</f>
        <v>2.0326235923588905</v>
      </c>
      <c r="AJ7" s="4">
        <f>+IFERROR(LN(Costo_fondeo!AJ7)," ")</f>
        <v>2.5334579218733966</v>
      </c>
      <c r="AK7" s="4">
        <f>+IFERROR(LN(Costo_fondeo!AK7)," ")</f>
        <v>1.9677919268775563</v>
      </c>
      <c r="AL7" s="4">
        <f>+IFERROR(LN(Costo_fondeo!AL7)," ")</f>
        <v>1.5642567749040621</v>
      </c>
      <c r="AM7" s="4">
        <f>+IFERROR(LN(Costo_fondeo!AM7)," ")</f>
        <v>2.2816957767905697</v>
      </c>
      <c r="AN7" s="4">
        <f>+IFERROR(LN(Costo_fondeo!AN7)," ")</f>
        <v>2.1050703688250243</v>
      </c>
      <c r="AO7" s="4">
        <f>+IFERROR(LN(Costo_fondeo!AO7)," ")</f>
        <v>2.0276644189933632</v>
      </c>
      <c r="AP7" s="4">
        <f>+IFERROR(LN(Costo_fondeo!AP7)," ")</f>
        <v>0.15578915407886357</v>
      </c>
      <c r="AQ7" s="4">
        <f>+IFERROR(LN(Costo_fondeo!AQ7)," ")</f>
        <v>1.6416324140753031</v>
      </c>
      <c r="AR7" s="4">
        <f>+IFERROR(LN(Costo_fondeo!AR7)," ")</f>
        <v>2.0644369732557664</v>
      </c>
      <c r="AS7" s="4">
        <f>+IFERROR(LN(Costo_fondeo!AS7)," ")</f>
        <v>1.9564813141817041</v>
      </c>
      <c r="AT7" s="4">
        <f>+IFERROR(LN(Costo_fondeo!AT7)," ")</f>
        <v>1.7650414461563242</v>
      </c>
      <c r="AU7" s="4">
        <f>+IFERROR(LN(Costo_fondeo!AU7)," ")</f>
        <v>2.2339754152072619</v>
      </c>
      <c r="AV7" s="4">
        <f>+IFERROR(LN(Costo_fondeo!AV7)," ")</f>
        <v>2.2078369971964928</v>
      </c>
      <c r="AW7" s="4">
        <f>+IFERROR(LN(Costo_fondeo!AW7)," ")</f>
        <v>1.7102640056037859</v>
      </c>
      <c r="AX7" s="4">
        <f>+IFERROR(LN(Costo_fondeo!AX7)," ")</f>
        <v>1.8395907031740708</v>
      </c>
      <c r="AY7" s="4">
        <f>+IFERROR(LN(Costo_fondeo!AY7)," ")</f>
        <v>1.7880590643286507</v>
      </c>
    </row>
    <row r="8" spans="2:99" ht="16.5" x14ac:dyDescent="0.3">
      <c r="B8" s="1">
        <v>6</v>
      </c>
      <c r="C8" s="3">
        <v>41029</v>
      </c>
      <c r="D8" s="4">
        <f>+IFERROR(LN(Costo_fondeo!D8)," ")</f>
        <v>0.74904534793341959</v>
      </c>
      <c r="E8" s="4">
        <f>+IFERROR(LN(Costo_fondeo!E8)," ")</f>
        <v>0.84540093422609275</v>
      </c>
      <c r="F8" s="4">
        <f>+IFERROR(LN(Costo_fondeo!F8)," ")</f>
        <v>1.3536084874306</v>
      </c>
      <c r="G8" s="4">
        <f>+IFERROR(LN(Costo_fondeo!G8)," ")</f>
        <v>0.74429270452588114</v>
      </c>
      <c r="H8" s="4" t="str">
        <f>+IFERROR(LN(Costo_fondeo!H8)," ")</f>
        <v xml:space="preserve"> </v>
      </c>
      <c r="I8" s="4">
        <f>+IFERROR(LN(Costo_fondeo!I8)," ")</f>
        <v>0.44795866083156366</v>
      </c>
      <c r="J8" s="4">
        <f>+IFERROR(LN(Costo_fondeo!J8)," ")</f>
        <v>0.70308442155048256</v>
      </c>
      <c r="K8" s="4">
        <f>+IFERROR(LN(Costo_fondeo!K8)," ")</f>
        <v>0.6348325251960929</v>
      </c>
      <c r="L8" s="4">
        <f>+IFERROR(LN(Costo_fondeo!L8)," ")</f>
        <v>0.43213093278996367</v>
      </c>
      <c r="M8" s="4">
        <f>+IFERROR(LN(Costo_fondeo!M8)," ")</f>
        <v>0.29482533185834425</v>
      </c>
      <c r="N8" s="4">
        <f>+IFERROR(LN(Costo_fondeo!N8)," ")</f>
        <v>1.887152565975436</v>
      </c>
      <c r="O8" s="4">
        <f>+IFERROR(LN(Costo_fondeo!O8)," ")</f>
        <v>2.2521489862511421</v>
      </c>
      <c r="P8" s="4">
        <f>+IFERROR(LN(Costo_fondeo!P8)," ")</f>
        <v>1.7299597693300968</v>
      </c>
      <c r="Q8" s="4">
        <f>+IFERROR(LN(Costo_fondeo!Q8)," ")</f>
        <v>2.0924899407444535</v>
      </c>
      <c r="R8" s="4" t="str">
        <f>+IFERROR(LN(Costo_fondeo!R8)," ")</f>
        <v xml:space="preserve"> </v>
      </c>
      <c r="S8" s="4">
        <f>+IFERROR(LN(Costo_fondeo!S8)," ")</f>
        <v>1.6395827237475342</v>
      </c>
      <c r="T8" s="4">
        <f>+IFERROR(LN(Costo_fondeo!T8)," ")</f>
        <v>1.8598528171753401</v>
      </c>
      <c r="U8" s="4">
        <f>+IFERROR(LN(Costo_fondeo!U8)," ")</f>
        <v>2.1061144934645304</v>
      </c>
      <c r="V8" s="4">
        <f>+IFERROR(LN(Costo_fondeo!V8)," ")</f>
        <v>1.8343846612912096</v>
      </c>
      <c r="W8" s="4">
        <f>+IFERROR(LN(Costo_fondeo!W8)," ")</f>
        <v>2.1664464146275662</v>
      </c>
      <c r="X8" s="4">
        <f>+IFERROR(LN(Costo_fondeo!X8)," ")</f>
        <v>1.6085190041807833</v>
      </c>
      <c r="Y8" s="4">
        <f>+IFERROR(LN(Costo_fondeo!Y8)," ")</f>
        <v>1.9319624453898463</v>
      </c>
      <c r="Z8" s="4">
        <f>+IFERROR(LN(Costo_fondeo!Z8)," ")</f>
        <v>1.8481552011293729</v>
      </c>
      <c r="AA8" s="4">
        <f>+IFERROR(LN(Costo_fondeo!AA8)," ")</f>
        <v>2.1890059291101456</v>
      </c>
      <c r="AB8" s="4">
        <f>+IFERROR(LN(Costo_fondeo!AB8)," ")</f>
        <v>1.9875555623787589</v>
      </c>
      <c r="AC8" s="4">
        <f>+IFERROR(LN(Costo_fondeo!AC8)," ")</f>
        <v>2.0841516924598609</v>
      </c>
      <c r="AD8" s="4">
        <f>+IFERROR(LN(Costo_fondeo!AD8)," ")</f>
        <v>1.9551224293831566</v>
      </c>
      <c r="AE8" s="4">
        <f>+IFERROR(LN(Costo_fondeo!AE8)," ")</f>
        <v>2.2703977380653737</v>
      </c>
      <c r="AF8" s="4">
        <f>+IFERROR(LN(Costo_fondeo!AF8)," ")</f>
        <v>1.5737428059240997</v>
      </c>
      <c r="AG8" s="4">
        <f>+IFERROR(LN(Costo_fondeo!AG8)," ")</f>
        <v>1.6276080791096077</v>
      </c>
      <c r="AH8" s="4">
        <f>+IFERROR(LN(Costo_fondeo!AH8)," ")</f>
        <v>2.2522452303879801</v>
      </c>
      <c r="AI8" s="4">
        <f>+IFERROR(LN(Costo_fondeo!AI8)," ")</f>
        <v>2.0204858453982091</v>
      </c>
      <c r="AJ8" s="4">
        <f>+IFERROR(LN(Costo_fondeo!AJ8)," ")</f>
        <v>2.5297326880659474</v>
      </c>
      <c r="AK8" s="4">
        <f>+IFERROR(LN(Costo_fondeo!AK8)," ")</f>
        <v>1.9597100357409258</v>
      </c>
      <c r="AL8" s="4">
        <f>+IFERROR(LN(Costo_fondeo!AL8)," ")</f>
        <v>1.5673585970865498</v>
      </c>
      <c r="AM8" s="4">
        <f>+IFERROR(LN(Costo_fondeo!AM8)," ")</f>
        <v>2.2792529387877196</v>
      </c>
      <c r="AN8" s="4">
        <f>+IFERROR(LN(Costo_fondeo!AN8)," ")</f>
        <v>2.10403293208361</v>
      </c>
      <c r="AO8" s="4">
        <f>+IFERROR(LN(Costo_fondeo!AO8)," ")</f>
        <v>2.0198429717752515</v>
      </c>
      <c r="AP8" s="4">
        <f>+IFERROR(LN(Costo_fondeo!AP8)," ")</f>
        <v>0.14604862011943398</v>
      </c>
      <c r="AQ8" s="4">
        <f>+IFERROR(LN(Costo_fondeo!AQ8)," ")</f>
        <v>1.6790321361984615</v>
      </c>
      <c r="AR8" s="4">
        <f>+IFERROR(LN(Costo_fondeo!AR8)," ")</f>
        <v>2.0634016124503041</v>
      </c>
      <c r="AS8" s="4">
        <f>+IFERROR(LN(Costo_fondeo!AS8)," ")</f>
        <v>1.9490868601907061</v>
      </c>
      <c r="AT8" s="4">
        <f>+IFERROR(LN(Costo_fondeo!AT8)," ")</f>
        <v>1.7539265409321909</v>
      </c>
      <c r="AU8" s="4">
        <f>+IFERROR(LN(Costo_fondeo!AU8)," ")</f>
        <v>2.2341047153097535</v>
      </c>
      <c r="AV8" s="4">
        <f>+IFERROR(LN(Costo_fondeo!AV8)," ")</f>
        <v>2.1969178118958657</v>
      </c>
      <c r="AW8" s="4">
        <f>+IFERROR(LN(Costo_fondeo!AW8)," ")</f>
        <v>1.7092859925695312</v>
      </c>
      <c r="AX8" s="4">
        <f>+IFERROR(LN(Costo_fondeo!AX8)," ")</f>
        <v>1.8241036411250493</v>
      </c>
      <c r="AY8" s="4">
        <f>+IFERROR(LN(Costo_fondeo!AY8)," ")</f>
        <v>1.7816173755135043</v>
      </c>
    </row>
    <row r="9" spans="2:99" ht="16.5" x14ac:dyDescent="0.3">
      <c r="B9" s="1">
        <v>7</v>
      </c>
      <c r="C9" s="3">
        <v>41060</v>
      </c>
      <c r="D9" s="4">
        <f>+IFERROR(LN(Costo_fondeo!D9)," ")</f>
        <v>0.787929421121356</v>
      </c>
      <c r="E9" s="4">
        <f>+IFERROR(LN(Costo_fondeo!E9)," ")</f>
        <v>0.85260914000958354</v>
      </c>
      <c r="F9" s="4">
        <f>+IFERROR(LN(Costo_fondeo!F9)," ")</f>
        <v>1.363031313680656</v>
      </c>
      <c r="G9" s="4">
        <f>+IFERROR(LN(Costo_fondeo!G9)," ")</f>
        <v>0.77069717927358894</v>
      </c>
      <c r="H9" s="4" t="str">
        <f>+IFERROR(LN(Costo_fondeo!H9)," ")</f>
        <v xml:space="preserve"> </v>
      </c>
      <c r="I9" s="4">
        <f>+IFERROR(LN(Costo_fondeo!I9)," ")</f>
        <v>0.46165088203982213</v>
      </c>
      <c r="J9" s="4">
        <f>+IFERROR(LN(Costo_fondeo!J9)," ")</f>
        <v>0.69429236743946732</v>
      </c>
      <c r="K9" s="4">
        <f>+IFERROR(LN(Costo_fondeo!K9)," ")</f>
        <v>0.65925600013235519</v>
      </c>
      <c r="L9" s="4">
        <f>+IFERROR(LN(Costo_fondeo!L9)," ")</f>
        <v>0.43518048061154979</v>
      </c>
      <c r="M9" s="4">
        <f>+IFERROR(LN(Costo_fondeo!M9)," ")</f>
        <v>0.30891771905218868</v>
      </c>
      <c r="N9" s="4">
        <f>+IFERROR(LN(Costo_fondeo!N9)," ")</f>
        <v>1.8914022993816388</v>
      </c>
      <c r="O9" s="4">
        <f>+IFERROR(LN(Costo_fondeo!O9)," ")</f>
        <v>2.2600673441176249</v>
      </c>
      <c r="P9" s="4">
        <f>+IFERROR(LN(Costo_fondeo!P9)," ")</f>
        <v>1.7302270216758491</v>
      </c>
      <c r="Q9" s="4">
        <f>+IFERROR(LN(Costo_fondeo!Q9)," ")</f>
        <v>2.0970720262563898</v>
      </c>
      <c r="R9" s="4" t="str">
        <f>+IFERROR(LN(Costo_fondeo!R9)," ")</f>
        <v xml:space="preserve"> </v>
      </c>
      <c r="S9" s="4">
        <f>+IFERROR(LN(Costo_fondeo!S9)," ")</f>
        <v>1.6260848182717083</v>
      </c>
      <c r="T9" s="4">
        <f>+IFERROR(LN(Costo_fondeo!T9)," ")</f>
        <v>1.847905074734187</v>
      </c>
      <c r="U9" s="4">
        <f>+IFERROR(LN(Costo_fondeo!U9)," ")</f>
        <v>2.0962770915598727</v>
      </c>
      <c r="V9" s="4">
        <f>+IFERROR(LN(Costo_fondeo!V9)," ")</f>
        <v>1.8296969793630948</v>
      </c>
      <c r="W9" s="4">
        <f>+IFERROR(LN(Costo_fondeo!W9)," ")</f>
        <v>2.1569840424629616</v>
      </c>
      <c r="X9" s="4">
        <f>+IFERROR(LN(Costo_fondeo!X9)," ")</f>
        <v>1.6107052875555858</v>
      </c>
      <c r="Y9" s="4">
        <f>+IFERROR(LN(Costo_fondeo!Y9)," ")</f>
        <v>1.9366840771748506</v>
      </c>
      <c r="Z9" s="4">
        <f>+IFERROR(LN(Costo_fondeo!Z9)," ")</f>
        <v>1.8432368728036566</v>
      </c>
      <c r="AA9" s="4">
        <f>+IFERROR(LN(Costo_fondeo!AA9)," ")</f>
        <v>2.1786398434048038</v>
      </c>
      <c r="AB9" s="4">
        <f>+IFERROR(LN(Costo_fondeo!AB9)," ")</f>
        <v>1.9910553120222749</v>
      </c>
      <c r="AC9" s="4">
        <f>+IFERROR(LN(Costo_fondeo!AC9)," ")</f>
        <v>2.0874361779394577</v>
      </c>
      <c r="AD9" s="4">
        <f>+IFERROR(LN(Costo_fondeo!AD9)," ")</f>
        <v>1.9860283974189554</v>
      </c>
      <c r="AE9" s="4">
        <f>+IFERROR(LN(Costo_fondeo!AE9)," ")</f>
        <v>2.2874435677159672</v>
      </c>
      <c r="AF9" s="4">
        <f>+IFERROR(LN(Costo_fondeo!AF9)," ")</f>
        <v>1.5782402848877888</v>
      </c>
      <c r="AG9" s="4">
        <f>+IFERROR(LN(Costo_fondeo!AG9)," ")</f>
        <v>1.6294123270242955</v>
      </c>
      <c r="AH9" s="4">
        <f>+IFERROR(LN(Costo_fondeo!AH9)," ")</f>
        <v>2.2501939392229215</v>
      </c>
      <c r="AI9" s="4">
        <f>+IFERROR(LN(Costo_fondeo!AI9)," ")</f>
        <v>2.008641771998934</v>
      </c>
      <c r="AJ9" s="4">
        <f>+IFERROR(LN(Costo_fondeo!AJ9)," ")</f>
        <v>2.526107735980641</v>
      </c>
      <c r="AK9" s="4">
        <f>+IFERROR(LN(Costo_fondeo!AK9)," ")</f>
        <v>1.9408338372126992</v>
      </c>
      <c r="AL9" s="4">
        <f>+IFERROR(LN(Costo_fondeo!AL9)," ")</f>
        <v>1.5698222189878841</v>
      </c>
      <c r="AM9" s="4">
        <f>+IFERROR(LN(Costo_fondeo!AM9)," ")</f>
        <v>2.2806107056012377</v>
      </c>
      <c r="AN9" s="4">
        <f>+IFERROR(LN(Costo_fondeo!AN9)," ")</f>
        <v>2.1013950087476809</v>
      </c>
      <c r="AO9" s="4">
        <f>+IFERROR(LN(Costo_fondeo!AO9)," ")</f>
        <v>2.0159869659992125</v>
      </c>
      <c r="AP9" s="4">
        <f>+IFERROR(LN(Costo_fondeo!AP9)," ")</f>
        <v>0.10859598339614278</v>
      </c>
      <c r="AQ9" s="4">
        <f>+IFERROR(LN(Costo_fondeo!AQ9)," ")</f>
        <v>1.7071336998560445</v>
      </c>
      <c r="AR9" s="4">
        <f>+IFERROR(LN(Costo_fondeo!AR9)," ")</f>
        <v>2.0615272515409631</v>
      </c>
      <c r="AS9" s="4">
        <f>+IFERROR(LN(Costo_fondeo!AS9)," ")</f>
        <v>1.9497827897971127</v>
      </c>
      <c r="AT9" s="4">
        <f>+IFERROR(LN(Costo_fondeo!AT9)," ")</f>
        <v>1.7455597611926363</v>
      </c>
      <c r="AU9" s="4">
        <f>+IFERROR(LN(Costo_fondeo!AU9)," ")</f>
        <v>2.2351481942718086</v>
      </c>
      <c r="AV9" s="4">
        <f>+IFERROR(LN(Costo_fondeo!AV9)," ")</f>
        <v>2.2060650767464436</v>
      </c>
      <c r="AW9" s="4">
        <f>+IFERROR(LN(Costo_fondeo!AW9)," ")</f>
        <v>1.7086086683516404</v>
      </c>
      <c r="AX9" s="4">
        <f>+IFERROR(LN(Costo_fondeo!AX9)," ")</f>
        <v>1.8119361231577735</v>
      </c>
      <c r="AY9" s="4">
        <f>+IFERROR(LN(Costo_fondeo!AY9)," ")</f>
        <v>1.7742923004822111</v>
      </c>
    </row>
    <row r="10" spans="2:99" ht="16.5" x14ac:dyDescent="0.3">
      <c r="B10" s="1">
        <v>8</v>
      </c>
      <c r="C10" s="3">
        <v>41090</v>
      </c>
      <c r="D10" s="4">
        <f>+IFERROR(LN(Costo_fondeo!D10)," ")</f>
        <v>0.79436514867683439</v>
      </c>
      <c r="E10" s="4">
        <f>+IFERROR(LN(Costo_fondeo!E10)," ")</f>
        <v>0.85843888059060969</v>
      </c>
      <c r="F10" s="4">
        <f>+IFERROR(LN(Costo_fondeo!F10)," ")</f>
        <v>1.3740989895771423</v>
      </c>
      <c r="G10" s="4">
        <f>+IFERROR(LN(Costo_fondeo!G10)," ")</f>
        <v>0.79923714643454757</v>
      </c>
      <c r="H10" s="4" t="str">
        <f>+IFERROR(LN(Costo_fondeo!H10)," ")</f>
        <v xml:space="preserve"> </v>
      </c>
      <c r="I10" s="4">
        <f>+IFERROR(LN(Costo_fondeo!I10)," ")</f>
        <v>0.41480896164268505</v>
      </c>
      <c r="J10" s="4">
        <f>+IFERROR(LN(Costo_fondeo!J10)," ")</f>
        <v>0.68051429724598644</v>
      </c>
      <c r="K10" s="4">
        <f>+IFERROR(LN(Costo_fondeo!K10)," ")</f>
        <v>0.67252731250466347</v>
      </c>
      <c r="L10" s="4">
        <f>+IFERROR(LN(Costo_fondeo!L10)," ")</f>
        <v>0.43919542810434981</v>
      </c>
      <c r="M10" s="4">
        <f>+IFERROR(LN(Costo_fondeo!M10)," ")</f>
        <v>0.32113943105618947</v>
      </c>
      <c r="N10" s="4">
        <f>+IFERROR(LN(Costo_fondeo!N10)," ")</f>
        <v>1.8951760279892991</v>
      </c>
      <c r="O10" s="4">
        <f>+IFERROR(LN(Costo_fondeo!O10)," ")</f>
        <v>2.251301050628328</v>
      </c>
      <c r="P10" s="4">
        <f>+IFERROR(LN(Costo_fondeo!P10)," ")</f>
        <v>1.7257952653477742</v>
      </c>
      <c r="Q10" s="4">
        <f>+IFERROR(LN(Costo_fondeo!Q10)," ")</f>
        <v>2.1012204205755913</v>
      </c>
      <c r="R10" s="4" t="str">
        <f>+IFERROR(LN(Costo_fondeo!R10)," ")</f>
        <v xml:space="preserve"> </v>
      </c>
      <c r="S10" s="4">
        <f>+IFERROR(LN(Costo_fondeo!S10)," ")</f>
        <v>1.6105547850118085</v>
      </c>
      <c r="T10" s="4">
        <f>+IFERROR(LN(Costo_fondeo!T10)," ")</f>
        <v>1.8410298235112321</v>
      </c>
      <c r="U10" s="4">
        <f>+IFERROR(LN(Costo_fondeo!U10)," ")</f>
        <v>2.0877096710680494</v>
      </c>
      <c r="V10" s="4">
        <f>+IFERROR(LN(Costo_fondeo!V10)," ")</f>
        <v>1.8277809429532457</v>
      </c>
      <c r="W10" s="4">
        <f>+IFERROR(LN(Costo_fondeo!W10)," ")</f>
        <v>2.1437591733109662</v>
      </c>
      <c r="X10" s="4">
        <f>+IFERROR(LN(Costo_fondeo!X10)," ")</f>
        <v>1.6058295226623174</v>
      </c>
      <c r="Y10" s="4">
        <f>+IFERROR(LN(Costo_fondeo!Y10)," ")</f>
        <v>1.9417555161339473</v>
      </c>
      <c r="Z10" s="4">
        <f>+IFERROR(LN(Costo_fondeo!Z10)," ")</f>
        <v>1.8392839442834252</v>
      </c>
      <c r="AA10" s="4">
        <f>+IFERROR(LN(Costo_fondeo!AA10)," ")</f>
        <v>2.1723128577253892</v>
      </c>
      <c r="AB10" s="4">
        <f>+IFERROR(LN(Costo_fondeo!AB10)," ")</f>
        <v>1.9942391832020934</v>
      </c>
      <c r="AC10" s="4">
        <f>+IFERROR(LN(Costo_fondeo!AC10)," ")</f>
        <v>2.0875005107646647</v>
      </c>
      <c r="AD10" s="4">
        <f>+IFERROR(LN(Costo_fondeo!AD10)," ")</f>
        <v>1.9974803075609642</v>
      </c>
      <c r="AE10" s="4">
        <f>+IFERROR(LN(Costo_fondeo!AE10)," ")</f>
        <v>2.30186256986131</v>
      </c>
      <c r="AF10" s="4">
        <f>+IFERROR(LN(Costo_fondeo!AF10)," ")</f>
        <v>1.5801539152764339</v>
      </c>
      <c r="AG10" s="4">
        <f>+IFERROR(LN(Costo_fondeo!AG10)," ")</f>
        <v>1.6320776302238227</v>
      </c>
      <c r="AH10" s="4">
        <f>+IFERROR(LN(Costo_fondeo!AH10)," ")</f>
        <v>2.2493311452868809</v>
      </c>
      <c r="AI10" s="4">
        <f>+IFERROR(LN(Costo_fondeo!AI10)," ")</f>
        <v>1.997033142475501</v>
      </c>
      <c r="AJ10" s="4">
        <f>+IFERROR(LN(Costo_fondeo!AJ10)," ")</f>
        <v>2.5358696989302358</v>
      </c>
      <c r="AK10" s="4">
        <f>+IFERROR(LN(Costo_fondeo!AK10)," ")</f>
        <v>1.9261078194262717</v>
      </c>
      <c r="AL10" s="4">
        <f>+IFERROR(LN(Costo_fondeo!AL10)," ")</f>
        <v>1.56535242071999</v>
      </c>
      <c r="AM10" s="4">
        <f>+IFERROR(LN(Costo_fondeo!AM10)," ")</f>
        <v>2.2764558878340941</v>
      </c>
      <c r="AN10" s="4">
        <f>+IFERROR(LN(Costo_fondeo!AN10)," ")</f>
        <v>2.0968207825519745</v>
      </c>
      <c r="AO10" s="4">
        <f>+IFERROR(LN(Costo_fondeo!AO10)," ")</f>
        <v>2.0050005611171282</v>
      </c>
      <c r="AP10" s="4">
        <f>+IFERROR(LN(Costo_fondeo!AP10)," ")</f>
        <v>7.6190956156096654E-2</v>
      </c>
      <c r="AQ10" s="4">
        <f>+IFERROR(LN(Costo_fondeo!AQ10)," ")</f>
        <v>1.7260662790276149</v>
      </c>
      <c r="AR10" s="4">
        <f>+IFERROR(LN(Costo_fondeo!AR10)," ")</f>
        <v>2.0553398225182216</v>
      </c>
      <c r="AS10" s="4">
        <f>+IFERROR(LN(Costo_fondeo!AS10)," ")</f>
        <v>1.9472782860266882</v>
      </c>
      <c r="AT10" s="4">
        <f>+IFERROR(LN(Costo_fondeo!AT10)," ")</f>
        <v>1.7407296416465832</v>
      </c>
      <c r="AU10" s="4">
        <f>+IFERROR(LN(Costo_fondeo!AU10)," ")</f>
        <v>2.2388454697596218</v>
      </c>
      <c r="AV10" s="4">
        <f>+IFERROR(LN(Costo_fondeo!AV10)," ")</f>
        <v>2.1906957813499175</v>
      </c>
      <c r="AW10" s="4">
        <f>+IFERROR(LN(Costo_fondeo!AW10)," ")</f>
        <v>1.715088375135732</v>
      </c>
      <c r="AX10" s="4">
        <f>+IFERROR(LN(Costo_fondeo!AX10)," ")</f>
        <v>1.805115110077907</v>
      </c>
      <c r="AY10" s="4">
        <f>+IFERROR(LN(Costo_fondeo!AY10)," ")</f>
        <v>1.7726318103342658</v>
      </c>
    </row>
    <row r="11" spans="2:99" ht="16.5" x14ac:dyDescent="0.3">
      <c r="B11" s="1">
        <v>9</v>
      </c>
      <c r="C11" s="3">
        <v>41121</v>
      </c>
      <c r="D11" s="4">
        <f>+IFERROR(LN(Costo_fondeo!D11)," ")</f>
        <v>0.83205449636108886</v>
      </c>
      <c r="E11" s="4">
        <f>+IFERROR(LN(Costo_fondeo!E11)," ")</f>
        <v>0.86306291608672037</v>
      </c>
      <c r="F11" s="4">
        <f>+IFERROR(LN(Costo_fondeo!F11)," ")</f>
        <v>1.3799140023262795</v>
      </c>
      <c r="G11" s="4">
        <f>+IFERROR(LN(Costo_fondeo!G11)," ")</f>
        <v>0.81344551866952874</v>
      </c>
      <c r="H11" s="4" t="str">
        <f>+IFERROR(LN(Costo_fondeo!H11)," ")</f>
        <v xml:space="preserve"> </v>
      </c>
      <c r="I11" s="4">
        <f>+IFERROR(LN(Costo_fondeo!I11)," ")</f>
        <v>0.40590827886860598</v>
      </c>
      <c r="J11" s="4">
        <f>+IFERROR(LN(Costo_fondeo!J11)," ")</f>
        <v>0.67466328899356798</v>
      </c>
      <c r="K11" s="4">
        <f>+IFERROR(LN(Costo_fondeo!K11)," ")</f>
        <v>0.68685882922291375</v>
      </c>
      <c r="L11" s="4">
        <f>+IFERROR(LN(Costo_fondeo!L11)," ")</f>
        <v>0.44572514440294264</v>
      </c>
      <c r="M11" s="4">
        <f>+IFERROR(LN(Costo_fondeo!M11)," ")</f>
        <v>0.3299777055406462</v>
      </c>
      <c r="N11" s="4">
        <f>+IFERROR(LN(Costo_fondeo!N11)," ")</f>
        <v>1.8991671344751939</v>
      </c>
      <c r="O11" s="4">
        <f>+IFERROR(LN(Costo_fondeo!O11)," ")</f>
        <v>2.2597484273384478</v>
      </c>
      <c r="P11" s="4">
        <f>+IFERROR(LN(Costo_fondeo!P11)," ")</f>
        <v>1.7229753889788675</v>
      </c>
      <c r="Q11" s="4">
        <f>+IFERROR(LN(Costo_fondeo!Q11)," ")</f>
        <v>2.0951018308328777</v>
      </c>
      <c r="R11" s="4" t="str">
        <f>+IFERROR(LN(Costo_fondeo!R11)," ")</f>
        <v xml:space="preserve"> </v>
      </c>
      <c r="S11" s="4">
        <f>+IFERROR(LN(Costo_fondeo!S11)," ")</f>
        <v>1.589682724837876</v>
      </c>
      <c r="T11" s="4">
        <f>+IFERROR(LN(Costo_fondeo!T11)," ")</f>
        <v>1.8182910819875906</v>
      </c>
      <c r="U11" s="4">
        <f>+IFERROR(LN(Costo_fondeo!U11)," ")</f>
        <v>2.0804301058000734</v>
      </c>
      <c r="V11" s="4">
        <f>+IFERROR(LN(Costo_fondeo!V11)," ")</f>
        <v>1.822045219066341</v>
      </c>
      <c r="W11" s="4">
        <f>+IFERROR(LN(Costo_fondeo!W11)," ")</f>
        <v>2.1316454736669757</v>
      </c>
      <c r="X11" s="4">
        <f>+IFERROR(LN(Costo_fondeo!X11)," ")</f>
        <v>1.6007406627974923</v>
      </c>
      <c r="Y11" s="4">
        <f>+IFERROR(LN(Costo_fondeo!Y11)," ")</f>
        <v>1.9472363427687009</v>
      </c>
      <c r="Z11" s="4">
        <f>+IFERROR(LN(Costo_fondeo!Z11)," ")</f>
        <v>1.831529594142379</v>
      </c>
      <c r="AA11" s="4">
        <f>+IFERROR(LN(Costo_fondeo!AA11)," ")</f>
        <v>2.1718134889767007</v>
      </c>
      <c r="AB11" s="4">
        <f>+IFERROR(LN(Costo_fondeo!AB11)," ")</f>
        <v>1.9976810167420453</v>
      </c>
      <c r="AC11" s="4">
        <f>+IFERROR(LN(Costo_fondeo!AC11)," ")</f>
        <v>2.0946850359318665</v>
      </c>
      <c r="AD11" s="4">
        <f>+IFERROR(LN(Costo_fondeo!AD11)," ")</f>
        <v>1.993558690965717</v>
      </c>
      <c r="AE11" s="4">
        <f>+IFERROR(LN(Costo_fondeo!AE11)," ")</f>
        <v>2.3128948527124802</v>
      </c>
      <c r="AF11" s="4">
        <f>+IFERROR(LN(Costo_fondeo!AF11)," ")</f>
        <v>1.5792410092557672</v>
      </c>
      <c r="AG11" s="4">
        <f>+IFERROR(LN(Costo_fondeo!AG11)," ")</f>
        <v>1.6318139546698762</v>
      </c>
      <c r="AH11" s="4">
        <f>+IFERROR(LN(Costo_fondeo!AH11)," ")</f>
        <v>2.2260980587937684</v>
      </c>
      <c r="AI11" s="4">
        <f>+IFERROR(LN(Costo_fondeo!AI11)," ")</f>
        <v>1.9836866080851205</v>
      </c>
      <c r="AJ11" s="4">
        <f>+IFERROR(LN(Costo_fondeo!AJ11)," ")</f>
        <v>2.5395894505449093</v>
      </c>
      <c r="AK11" s="4">
        <f>+IFERROR(LN(Costo_fondeo!AK11)," ")</f>
        <v>1.9137904667814432</v>
      </c>
      <c r="AL11" s="4">
        <f>+IFERROR(LN(Costo_fondeo!AL11)," ")</f>
        <v>1.5617052902394115</v>
      </c>
      <c r="AM11" s="4">
        <f>+IFERROR(LN(Costo_fondeo!AM11)," ")</f>
        <v>2.2757306521290261</v>
      </c>
      <c r="AN11" s="4">
        <f>+IFERROR(LN(Costo_fondeo!AN11)," ")</f>
        <v>2.1010805835747153</v>
      </c>
      <c r="AO11" s="4">
        <f>+IFERROR(LN(Costo_fondeo!AO11)," ")</f>
        <v>1.9973025348618825</v>
      </c>
      <c r="AP11" s="4">
        <f>+IFERROR(LN(Costo_fondeo!AP11)," ")</f>
        <v>2.5125507700548312E-2</v>
      </c>
      <c r="AQ11" s="4">
        <f>+IFERROR(LN(Costo_fondeo!AQ11)," ")</f>
        <v>1.7490869353596954</v>
      </c>
      <c r="AR11" s="4">
        <f>+IFERROR(LN(Costo_fondeo!AR11)," ")</f>
        <v>2.0472350490709696</v>
      </c>
      <c r="AS11" s="4">
        <f>+IFERROR(LN(Costo_fondeo!AS11)," ")</f>
        <v>1.9414644102329717</v>
      </c>
      <c r="AT11" s="4">
        <f>+IFERROR(LN(Costo_fondeo!AT11)," ")</f>
        <v>1.7389853831874424</v>
      </c>
      <c r="AU11" s="4">
        <f>+IFERROR(LN(Costo_fondeo!AU11)," ")</f>
        <v>2.2424149086255802</v>
      </c>
      <c r="AV11" s="4">
        <f>+IFERROR(LN(Costo_fondeo!AV11)," ")</f>
        <v>2.181508817223305</v>
      </c>
      <c r="AW11" s="4">
        <f>+IFERROR(LN(Costo_fondeo!AW11)," ")</f>
        <v>1.7168955383140656</v>
      </c>
      <c r="AX11" s="4">
        <f>+IFERROR(LN(Costo_fondeo!AX11)," ")</f>
        <v>1.7976891227477836</v>
      </c>
      <c r="AY11" s="4">
        <f>+IFERROR(LN(Costo_fondeo!AY11)," ")</f>
        <v>1.7632651572907103</v>
      </c>
    </row>
    <row r="12" spans="2:99" ht="16.5" x14ac:dyDescent="0.3">
      <c r="B12" s="1">
        <v>10</v>
      </c>
      <c r="C12" s="3">
        <v>41152</v>
      </c>
      <c r="D12" s="4">
        <f>+IFERROR(LN(Costo_fondeo!D12)," ")</f>
        <v>0.83354385112369678</v>
      </c>
      <c r="E12" s="4">
        <f>+IFERROR(LN(Costo_fondeo!E12)," ")</f>
        <v>0.86833306368149799</v>
      </c>
      <c r="F12" s="4">
        <f>+IFERROR(LN(Costo_fondeo!F12)," ")</f>
        <v>1.3858503351545874</v>
      </c>
      <c r="G12" s="4">
        <f>+IFERROR(LN(Costo_fondeo!G12)," ")</f>
        <v>0.83148550247033493</v>
      </c>
      <c r="H12" s="4" t="str">
        <f>+IFERROR(LN(Costo_fondeo!H12)," ")</f>
        <v xml:space="preserve"> </v>
      </c>
      <c r="I12" s="4">
        <f>+IFERROR(LN(Costo_fondeo!I12)," ")</f>
        <v>0.38896073310909562</v>
      </c>
      <c r="J12" s="4">
        <f>+IFERROR(LN(Costo_fondeo!J12)," ")</f>
        <v>0.66958423444180282</v>
      </c>
      <c r="K12" s="4">
        <f>+IFERROR(LN(Costo_fondeo!K12)," ")</f>
        <v>0.68912192844148989</v>
      </c>
      <c r="L12" s="4">
        <f>+IFERROR(LN(Costo_fondeo!L12)," ")</f>
        <v>0.44566494313106203</v>
      </c>
      <c r="M12" s="4">
        <f>+IFERROR(LN(Costo_fondeo!M12)," ")</f>
        <v>0.35568133159839715</v>
      </c>
      <c r="N12" s="4">
        <f>+IFERROR(LN(Costo_fondeo!N12)," ")</f>
        <v>1.9040484383005214</v>
      </c>
      <c r="O12" s="4">
        <f>+IFERROR(LN(Costo_fondeo!O12)," ")</f>
        <v>2.2616870394409148</v>
      </c>
      <c r="P12" s="4">
        <f>+IFERROR(LN(Costo_fondeo!P12)," ")</f>
        <v>1.7178918128397604</v>
      </c>
      <c r="Q12" s="4">
        <f>+IFERROR(LN(Costo_fondeo!Q12)," ")</f>
        <v>2.0906827273585527</v>
      </c>
      <c r="R12" s="4" t="str">
        <f>+IFERROR(LN(Costo_fondeo!R12)," ")</f>
        <v xml:space="preserve"> </v>
      </c>
      <c r="S12" s="4">
        <f>+IFERROR(LN(Costo_fondeo!S12)," ")</f>
        <v>1.5688526249487458</v>
      </c>
      <c r="T12" s="4">
        <f>+IFERROR(LN(Costo_fondeo!T12)," ")</f>
        <v>1.8060725093009442</v>
      </c>
      <c r="U12" s="4">
        <f>+IFERROR(LN(Costo_fondeo!U12)," ")</f>
        <v>2.081493954160591</v>
      </c>
      <c r="V12" s="4">
        <f>+IFERROR(LN(Costo_fondeo!V12)," ")</f>
        <v>1.8191824886694314</v>
      </c>
      <c r="W12" s="4">
        <f>+IFERROR(LN(Costo_fondeo!W12)," ")</f>
        <v>2.1143081312741723</v>
      </c>
      <c r="X12" s="4">
        <f>+IFERROR(LN(Costo_fondeo!X12)," ")</f>
        <v>1.5882559242588452</v>
      </c>
      <c r="Y12" s="4">
        <f>+IFERROR(LN(Costo_fondeo!Y12)," ")</f>
        <v>1.9498497168048401</v>
      </c>
      <c r="Z12" s="4">
        <f>+IFERROR(LN(Costo_fondeo!Z12)," ")</f>
        <v>1.8243455442451053</v>
      </c>
      <c r="AA12" s="4">
        <f>+IFERROR(LN(Costo_fondeo!AA12)," ")</f>
        <v>2.167758354737678</v>
      </c>
      <c r="AB12" s="4">
        <f>+IFERROR(LN(Costo_fondeo!AB12)," ")</f>
        <v>1.9998673973433259</v>
      </c>
      <c r="AC12" s="4">
        <f>+IFERROR(LN(Costo_fondeo!AC12)," ")</f>
        <v>2.0890031170106869</v>
      </c>
      <c r="AD12" s="4">
        <f>+IFERROR(LN(Costo_fondeo!AD12)," ")</f>
        <v>2.0124796756247867</v>
      </c>
      <c r="AE12" s="4">
        <f>+IFERROR(LN(Costo_fondeo!AE12)," ")</f>
        <v>2.3245040547103843</v>
      </c>
      <c r="AF12" s="4">
        <f>+IFERROR(LN(Costo_fondeo!AF12)," ")</f>
        <v>1.5756257274960275</v>
      </c>
      <c r="AG12" s="4">
        <f>+IFERROR(LN(Costo_fondeo!AG12)," ")</f>
        <v>1.6308192814958709</v>
      </c>
      <c r="AH12" s="4">
        <f>+IFERROR(LN(Costo_fondeo!AH12)," ")</f>
        <v>2.2171937057429867</v>
      </c>
      <c r="AI12" s="4">
        <f>+IFERROR(LN(Costo_fondeo!AI12)," ")</f>
        <v>1.9677406607536587</v>
      </c>
      <c r="AJ12" s="4">
        <f>+IFERROR(LN(Costo_fondeo!AJ12)," ")</f>
        <v>2.5318478832040099</v>
      </c>
      <c r="AK12" s="4">
        <f>+IFERROR(LN(Costo_fondeo!AK12)," ")</f>
        <v>1.8955813224897167</v>
      </c>
      <c r="AL12" s="4">
        <f>+IFERROR(LN(Costo_fondeo!AL12)," ")</f>
        <v>1.5569681337989154</v>
      </c>
      <c r="AM12" s="4">
        <f>+IFERROR(LN(Costo_fondeo!AM12)," ")</f>
        <v>2.2683584487289483</v>
      </c>
      <c r="AN12" s="4">
        <f>+IFERROR(LN(Costo_fondeo!AN12)," ")</f>
        <v>2.1054913516913478</v>
      </c>
      <c r="AO12" s="4">
        <f>+IFERROR(LN(Costo_fondeo!AO12)," ")</f>
        <v>1.9838558278592997</v>
      </c>
      <c r="AP12" s="4">
        <f>+IFERROR(LN(Costo_fondeo!AP12)," ")</f>
        <v>-6.4981206857494159E-2</v>
      </c>
      <c r="AQ12" s="4">
        <f>+IFERROR(LN(Costo_fondeo!AQ12)," ")</f>
        <v>1.7826387198153903</v>
      </c>
      <c r="AR12" s="4">
        <f>+IFERROR(LN(Costo_fondeo!AR12)," ")</f>
        <v>2.0442445796101665</v>
      </c>
      <c r="AS12" s="4">
        <f>+IFERROR(LN(Costo_fondeo!AS12)," ")</f>
        <v>1.9361294965883225</v>
      </c>
      <c r="AT12" s="4">
        <f>+IFERROR(LN(Costo_fondeo!AT12)," ")</f>
        <v>1.7301120569174238</v>
      </c>
      <c r="AU12" s="4">
        <f>+IFERROR(LN(Costo_fondeo!AU12)," ")</f>
        <v>2.2442697723762079</v>
      </c>
      <c r="AV12" s="4">
        <f>+IFERROR(LN(Costo_fondeo!AV12)," ")</f>
        <v>2.1739468501815051</v>
      </c>
      <c r="AW12" s="4">
        <f>+IFERROR(LN(Costo_fondeo!AW12)," ")</f>
        <v>1.719350918999679</v>
      </c>
      <c r="AX12" s="4">
        <f>+IFERROR(LN(Costo_fondeo!AX12)," ")</f>
        <v>1.790623474904546</v>
      </c>
      <c r="AY12" s="4">
        <f>+IFERROR(LN(Costo_fondeo!AY12)," ")</f>
        <v>1.7581386147282088</v>
      </c>
    </row>
    <row r="13" spans="2:99" ht="16.5" x14ac:dyDescent="0.3">
      <c r="B13" s="1">
        <v>11</v>
      </c>
      <c r="C13" s="3">
        <v>41182</v>
      </c>
      <c r="D13" s="4">
        <f>+IFERROR(LN(Costo_fondeo!D13)," ")</f>
        <v>0.83204233765416913</v>
      </c>
      <c r="E13" s="4">
        <f>+IFERROR(LN(Costo_fondeo!E13)," ")</f>
        <v>0.874575645529588</v>
      </c>
      <c r="F13" s="4">
        <f>+IFERROR(LN(Costo_fondeo!F13)," ")</f>
        <v>1.3901289438915927</v>
      </c>
      <c r="G13" s="4">
        <f>+IFERROR(LN(Costo_fondeo!G13)," ")</f>
        <v>0.84964240831537707</v>
      </c>
      <c r="H13" s="4" t="str">
        <f>+IFERROR(LN(Costo_fondeo!H13)," ")</f>
        <v xml:space="preserve"> </v>
      </c>
      <c r="I13" s="4">
        <f>+IFERROR(LN(Costo_fondeo!I13)," ")</f>
        <v>0.37070074092409494</v>
      </c>
      <c r="J13" s="4">
        <f>+IFERROR(LN(Costo_fondeo!J13)," ")</f>
        <v>0.66823199192217908</v>
      </c>
      <c r="K13" s="4">
        <f>+IFERROR(LN(Costo_fondeo!K13)," ")</f>
        <v>0.68340322492855732</v>
      </c>
      <c r="L13" s="4">
        <f>+IFERROR(LN(Costo_fondeo!L13)," ")</f>
        <v>0.44785005770110542</v>
      </c>
      <c r="M13" s="4">
        <f>+IFERROR(LN(Costo_fondeo!M13)," ")</f>
        <v>0.362204791624269</v>
      </c>
      <c r="N13" s="4">
        <f>+IFERROR(LN(Costo_fondeo!N13)," ")</f>
        <v>1.9022947917710915</v>
      </c>
      <c r="O13" s="4">
        <f>+IFERROR(LN(Costo_fondeo!O13)," ")</f>
        <v>2.2568790752323604</v>
      </c>
      <c r="P13" s="4">
        <f>+IFERROR(LN(Costo_fondeo!P13)," ")</f>
        <v>1.7110891973530413</v>
      </c>
      <c r="Q13" s="4">
        <f>+IFERROR(LN(Costo_fondeo!Q13)," ")</f>
        <v>2.0848162186851096</v>
      </c>
      <c r="R13" s="4" t="str">
        <f>+IFERROR(LN(Costo_fondeo!R13)," ")</f>
        <v xml:space="preserve"> </v>
      </c>
      <c r="S13" s="4">
        <f>+IFERROR(LN(Costo_fondeo!S13)," ")</f>
        <v>1.5516820764826285</v>
      </c>
      <c r="T13" s="4">
        <f>+IFERROR(LN(Costo_fondeo!T13)," ")</f>
        <v>1.7901279447424403</v>
      </c>
      <c r="U13" s="4">
        <f>+IFERROR(LN(Costo_fondeo!U13)," ")</f>
        <v>2.0761555265316476</v>
      </c>
      <c r="V13" s="4">
        <f>+IFERROR(LN(Costo_fondeo!V13)," ")</f>
        <v>1.807845861197469</v>
      </c>
      <c r="W13" s="4">
        <f>+IFERROR(LN(Costo_fondeo!W13)," ")</f>
        <v>2.099294201858533</v>
      </c>
      <c r="X13" s="4">
        <f>+IFERROR(LN(Costo_fondeo!X13)," ")</f>
        <v>1.5638133118975255</v>
      </c>
      <c r="Y13" s="4">
        <f>+IFERROR(LN(Costo_fondeo!Y13)," ")</f>
        <v>1.9510181244359137</v>
      </c>
      <c r="Z13" s="4">
        <f>+IFERROR(LN(Costo_fondeo!Z13)," ")</f>
        <v>1.8118921140417188</v>
      </c>
      <c r="AA13" s="4">
        <f>+IFERROR(LN(Costo_fondeo!AA13)," ")</f>
        <v>2.1544422204312794</v>
      </c>
      <c r="AB13" s="4">
        <f>+IFERROR(LN(Costo_fondeo!AB13)," ")</f>
        <v>2.0015881750182407</v>
      </c>
      <c r="AC13" s="4">
        <f>+IFERROR(LN(Costo_fondeo!AC13)," ")</f>
        <v>2.088588749670969</v>
      </c>
      <c r="AD13" s="4">
        <f>+IFERROR(LN(Costo_fondeo!AD13)," ")</f>
        <v>2.0189952359966199</v>
      </c>
      <c r="AE13" s="4">
        <f>+IFERROR(LN(Costo_fondeo!AE13)," ")</f>
        <v>2.33754584869197</v>
      </c>
      <c r="AF13" s="4">
        <f>+IFERROR(LN(Costo_fondeo!AF13)," ")</f>
        <v>1.5715787429437467</v>
      </c>
      <c r="AG13" s="4">
        <f>+IFERROR(LN(Costo_fondeo!AG13)," ")</f>
        <v>1.6295199805653249</v>
      </c>
      <c r="AH13" s="4">
        <f>+IFERROR(LN(Costo_fondeo!AH13)," ")</f>
        <v>2.1825505341948439</v>
      </c>
      <c r="AI13" s="4">
        <f>+IFERROR(LN(Costo_fondeo!AI13)," ")</f>
        <v>1.9570064404093361</v>
      </c>
      <c r="AJ13" s="4">
        <f>+IFERROR(LN(Costo_fondeo!AJ13)," ")</f>
        <v>2.5390400174957439</v>
      </c>
      <c r="AK13" s="4">
        <f>+IFERROR(LN(Costo_fondeo!AK13)," ")</f>
        <v>1.8831499337653952</v>
      </c>
      <c r="AL13" s="4">
        <f>+IFERROR(LN(Costo_fondeo!AL13)," ")</f>
        <v>1.5540636218897985</v>
      </c>
      <c r="AM13" s="4">
        <f>+IFERROR(LN(Costo_fondeo!AM13)," ")</f>
        <v>2.2608113356247399</v>
      </c>
      <c r="AN13" s="4">
        <f>+IFERROR(LN(Costo_fondeo!AN13)," ")</f>
        <v>2.1084346812657886</v>
      </c>
      <c r="AO13" s="4">
        <f>+IFERROR(LN(Costo_fondeo!AO13)," ")</f>
        <v>1.9803874310711449</v>
      </c>
      <c r="AP13" s="4">
        <f>+IFERROR(LN(Costo_fondeo!AP13)," ")</f>
        <v>-0.20014124025290025</v>
      </c>
      <c r="AQ13" s="4">
        <f>+IFERROR(LN(Costo_fondeo!AQ13)," ")</f>
        <v>1.8091021922471215</v>
      </c>
      <c r="AR13" s="4">
        <f>+IFERROR(LN(Costo_fondeo!AR13)," ")</f>
        <v>2.0358082577354479</v>
      </c>
      <c r="AS13" s="4">
        <f>+IFERROR(LN(Costo_fondeo!AS13)," ")</f>
        <v>1.9293648960813277</v>
      </c>
      <c r="AT13" s="4">
        <f>+IFERROR(LN(Costo_fondeo!AT13)," ")</f>
        <v>1.726627185958558</v>
      </c>
      <c r="AU13" s="4">
        <f>+IFERROR(LN(Costo_fondeo!AU13)," ")</f>
        <v>2.256926787706802</v>
      </c>
      <c r="AV13" s="4">
        <f>+IFERROR(LN(Costo_fondeo!AV13)," ")</f>
        <v>2.1751035221727033</v>
      </c>
      <c r="AW13" s="4">
        <f>+IFERROR(LN(Costo_fondeo!AW13)," ")</f>
        <v>1.7197043138050898</v>
      </c>
      <c r="AX13" s="4">
        <f>+IFERROR(LN(Costo_fondeo!AX13)," ")</f>
        <v>1.7876091144610691</v>
      </c>
      <c r="AY13" s="4">
        <f>+IFERROR(LN(Costo_fondeo!AY13)," ")</f>
        <v>1.7535058295558494</v>
      </c>
    </row>
    <row r="14" spans="2:99" ht="16.5" x14ac:dyDescent="0.3">
      <c r="B14" s="1">
        <v>12</v>
      </c>
      <c r="C14" s="3">
        <v>41213</v>
      </c>
      <c r="D14" s="4">
        <f>+IFERROR(LN(Costo_fondeo!D14)," ")</f>
        <v>0.83624260515090287</v>
      </c>
      <c r="E14" s="4">
        <f>+IFERROR(LN(Costo_fondeo!E14)," ")</f>
        <v>0.88003639800983724</v>
      </c>
      <c r="F14" s="4">
        <f>+IFERROR(LN(Costo_fondeo!F14)," ")</f>
        <v>1.3965339414679176</v>
      </c>
      <c r="G14" s="4">
        <f>+IFERROR(LN(Costo_fondeo!G14)," ")</f>
        <v>0.87072233909381946</v>
      </c>
      <c r="H14" s="4" t="str">
        <f>+IFERROR(LN(Costo_fondeo!H14)," ")</f>
        <v xml:space="preserve"> </v>
      </c>
      <c r="I14" s="4">
        <f>+IFERROR(LN(Costo_fondeo!I14)," ")</f>
        <v>0.36728185216216891</v>
      </c>
      <c r="J14" s="4">
        <f>+IFERROR(LN(Costo_fondeo!J14)," ")</f>
        <v>0.66428666130570679</v>
      </c>
      <c r="K14" s="4">
        <f>+IFERROR(LN(Costo_fondeo!K14)," ")</f>
        <v>0.68338137318357117</v>
      </c>
      <c r="L14" s="4">
        <f>+IFERROR(LN(Costo_fondeo!L14)," ")</f>
        <v>0.44666736908983695</v>
      </c>
      <c r="M14" s="4">
        <f>+IFERROR(LN(Costo_fondeo!M14)," ")</f>
        <v>0.36481224932153766</v>
      </c>
      <c r="N14" s="4">
        <f>+IFERROR(LN(Costo_fondeo!N14)," ")</f>
        <v>1.9063997869558971</v>
      </c>
      <c r="O14" s="4">
        <f>+IFERROR(LN(Costo_fondeo!O14)," ")</f>
        <v>2.2545379577467686</v>
      </c>
      <c r="P14" s="4">
        <f>+IFERROR(LN(Costo_fondeo!P14)," ")</f>
        <v>1.7042336595443157</v>
      </c>
      <c r="Q14" s="4">
        <f>+IFERROR(LN(Costo_fondeo!Q14)," ")</f>
        <v>2.075697870251128</v>
      </c>
      <c r="R14" s="4" t="str">
        <f>+IFERROR(LN(Costo_fondeo!R14)," ")</f>
        <v xml:space="preserve"> </v>
      </c>
      <c r="S14" s="4">
        <f>+IFERROR(LN(Costo_fondeo!S14)," ")</f>
        <v>1.5344913633636348</v>
      </c>
      <c r="T14" s="4">
        <f>+IFERROR(LN(Costo_fondeo!T14)," ")</f>
        <v>1.7747021499883586</v>
      </c>
      <c r="U14" s="4">
        <f>+IFERROR(LN(Costo_fondeo!U14)," ")</f>
        <v>2.073004306442769</v>
      </c>
      <c r="V14" s="4">
        <f>+IFERROR(LN(Costo_fondeo!V14)," ")</f>
        <v>1.7966931664607062</v>
      </c>
      <c r="W14" s="4">
        <f>+IFERROR(LN(Costo_fondeo!W14)," ")</f>
        <v>2.0831525073101527</v>
      </c>
      <c r="X14" s="4">
        <f>+IFERROR(LN(Costo_fondeo!X14)," ")</f>
        <v>1.5555817983533902</v>
      </c>
      <c r="Y14" s="4">
        <f>+IFERROR(LN(Costo_fondeo!Y14)," ")</f>
        <v>1.9529244666273298</v>
      </c>
      <c r="Z14" s="4">
        <f>+IFERROR(LN(Costo_fondeo!Z14)," ")</f>
        <v>1.8008154565345693</v>
      </c>
      <c r="AA14" s="4">
        <f>+IFERROR(LN(Costo_fondeo!AA14)," ")</f>
        <v>2.1439794374207972</v>
      </c>
      <c r="AB14" s="4">
        <f>+IFERROR(LN(Costo_fondeo!AB14)," ")</f>
        <v>1.9979569949117619</v>
      </c>
      <c r="AC14" s="4">
        <f>+IFERROR(LN(Costo_fondeo!AC14)," ")</f>
        <v>2.0891394775119854</v>
      </c>
      <c r="AD14" s="4">
        <f>+IFERROR(LN(Costo_fondeo!AD14)," ")</f>
        <v>2.0239220447473261</v>
      </c>
      <c r="AE14" s="4">
        <f>+IFERROR(LN(Costo_fondeo!AE14)," ")</f>
        <v>2.3420566224795989</v>
      </c>
      <c r="AF14" s="4">
        <f>+IFERROR(LN(Costo_fondeo!AF14)," ")</f>
        <v>1.5669640862609819</v>
      </c>
      <c r="AG14" s="4">
        <f>+IFERROR(LN(Costo_fondeo!AG14)," ")</f>
        <v>1.6286683919843155</v>
      </c>
      <c r="AH14" s="4">
        <f>+IFERROR(LN(Costo_fondeo!AH14)," ")</f>
        <v>2.1926815366127577</v>
      </c>
      <c r="AI14" s="4">
        <f>+IFERROR(LN(Costo_fondeo!AI14)," ")</f>
        <v>1.9424131886127625</v>
      </c>
      <c r="AJ14" s="4">
        <f>+IFERROR(LN(Costo_fondeo!AJ14)," ")</f>
        <v>2.5391289534686532</v>
      </c>
      <c r="AK14" s="4">
        <f>+IFERROR(LN(Costo_fondeo!AK14)," ")</f>
        <v>1.871125957722541</v>
      </c>
      <c r="AL14" s="4">
        <f>+IFERROR(LN(Costo_fondeo!AL14)," ")</f>
        <v>1.5477720977954896</v>
      </c>
      <c r="AM14" s="4">
        <f>+IFERROR(LN(Costo_fondeo!AM14)," ")</f>
        <v>2.2574045345849232</v>
      </c>
      <c r="AN14" s="4">
        <f>+IFERROR(LN(Costo_fondeo!AN14)," ")</f>
        <v>2.1071799624954441</v>
      </c>
      <c r="AO14" s="4">
        <f>+IFERROR(LN(Costo_fondeo!AO14)," ")</f>
        <v>1.9756509483010189</v>
      </c>
      <c r="AP14" s="4">
        <f>+IFERROR(LN(Costo_fondeo!AP14)," ")</f>
        <v>-0.42068107539539318</v>
      </c>
      <c r="AQ14" s="4">
        <f>+IFERROR(LN(Costo_fondeo!AQ14)," ")</f>
        <v>1.8290450059219379</v>
      </c>
      <c r="AR14" s="4">
        <f>+IFERROR(LN(Costo_fondeo!AR14)," ")</f>
        <v>2.0341299265870343</v>
      </c>
      <c r="AS14" s="4">
        <f>+IFERROR(LN(Costo_fondeo!AS14)," ")</f>
        <v>1.9188980135683689</v>
      </c>
      <c r="AT14" s="4">
        <f>+IFERROR(LN(Costo_fondeo!AT14)," ")</f>
        <v>1.7110511872697316</v>
      </c>
      <c r="AU14" s="4">
        <f>+IFERROR(LN(Costo_fondeo!AU14)," ")</f>
        <v>2.260337402577083</v>
      </c>
      <c r="AV14" s="4">
        <f>+IFERROR(LN(Costo_fondeo!AV14)," ")</f>
        <v>2.1772835448036214</v>
      </c>
      <c r="AW14" s="4">
        <f>+IFERROR(LN(Costo_fondeo!AW14)," ")</f>
        <v>1.7203208884675523</v>
      </c>
      <c r="AX14" s="4">
        <f>+IFERROR(LN(Costo_fondeo!AX14)," ")</f>
        <v>1.7848893432754458</v>
      </c>
      <c r="AY14" s="4">
        <f>+IFERROR(LN(Costo_fondeo!AY14)," ")</f>
        <v>1.7497984309830905</v>
      </c>
    </row>
    <row r="15" spans="2:99" ht="16.5" x14ac:dyDescent="0.3">
      <c r="B15" s="1">
        <v>13</v>
      </c>
      <c r="C15" s="3">
        <v>41243</v>
      </c>
      <c r="D15" s="4">
        <f>+IFERROR(LN(Costo_fondeo!D15)," ")</f>
        <v>0.84871830878557442</v>
      </c>
      <c r="E15" s="4">
        <f>+IFERROR(LN(Costo_fondeo!E15)," ")</f>
        <v>0.88778329152304125</v>
      </c>
      <c r="F15" s="4">
        <f>+IFERROR(LN(Costo_fondeo!F15)," ")</f>
        <v>1.4001428764935078</v>
      </c>
      <c r="G15" s="4">
        <f>+IFERROR(LN(Costo_fondeo!G15)," ")</f>
        <v>0.87163397312183144</v>
      </c>
      <c r="H15" s="4" t="str">
        <f>+IFERROR(LN(Costo_fondeo!H15)," ")</f>
        <v xml:space="preserve"> </v>
      </c>
      <c r="I15" s="4">
        <f>+IFERROR(LN(Costo_fondeo!I15)," ")</f>
        <v>0.37164058940792599</v>
      </c>
      <c r="J15" s="4">
        <f>+IFERROR(LN(Costo_fondeo!J15)," ")</f>
        <v>0.6749936962108265</v>
      </c>
      <c r="K15" s="4">
        <f>+IFERROR(LN(Costo_fondeo!K15)," ")</f>
        <v>0.69124935414367761</v>
      </c>
      <c r="L15" s="4">
        <f>+IFERROR(LN(Costo_fondeo!L15)," ")</f>
        <v>0.45458677626679578</v>
      </c>
      <c r="M15" s="4">
        <f>+IFERROR(LN(Costo_fondeo!M15)," ")</f>
        <v>0.37328138592239546</v>
      </c>
      <c r="N15" s="4">
        <f>+IFERROR(LN(Costo_fondeo!N15)," ")</f>
        <v>1.9072848020519808</v>
      </c>
      <c r="O15" s="4">
        <f>+IFERROR(LN(Costo_fondeo!O15)," ")</f>
        <v>2.2508991057515035</v>
      </c>
      <c r="P15" s="4">
        <f>+IFERROR(LN(Costo_fondeo!P15)," ")</f>
        <v>1.6985121089735509</v>
      </c>
      <c r="Q15" s="4">
        <f>+IFERROR(LN(Costo_fondeo!Q15)," ")</f>
        <v>2.0689515785106556</v>
      </c>
      <c r="R15" s="4" t="str">
        <f>+IFERROR(LN(Costo_fondeo!R15)," ")</f>
        <v xml:space="preserve"> </v>
      </c>
      <c r="S15" s="4">
        <f>+IFERROR(LN(Costo_fondeo!S15)," ")</f>
        <v>1.5238743361689566</v>
      </c>
      <c r="T15" s="4">
        <f>+IFERROR(LN(Costo_fondeo!T15)," ")</f>
        <v>1.7590587016080359</v>
      </c>
      <c r="U15" s="4">
        <f>+IFERROR(LN(Costo_fondeo!U15)," ")</f>
        <v>2.0679629745754156</v>
      </c>
      <c r="V15" s="4">
        <f>+IFERROR(LN(Costo_fondeo!V15)," ")</f>
        <v>1.7901054714276201</v>
      </c>
      <c r="W15" s="4">
        <f>+IFERROR(LN(Costo_fondeo!W15)," ")</f>
        <v>2.065390979772896</v>
      </c>
      <c r="X15" s="4">
        <f>+IFERROR(LN(Costo_fondeo!X15)," ")</f>
        <v>1.5354080506533667</v>
      </c>
      <c r="Y15" s="4">
        <f>+IFERROR(LN(Costo_fondeo!Y15)," ")</f>
        <v>1.9562716158916125</v>
      </c>
      <c r="Z15" s="4">
        <f>+IFERROR(LN(Costo_fondeo!Z15)," ")</f>
        <v>1.7882587044185245</v>
      </c>
      <c r="AA15" s="4">
        <f>+IFERROR(LN(Costo_fondeo!AA15)," ")</f>
        <v>2.1346818211851799</v>
      </c>
      <c r="AB15" s="4">
        <f>+IFERROR(LN(Costo_fondeo!AB15)," ")</f>
        <v>1.9933358527801817</v>
      </c>
      <c r="AC15" s="4">
        <f>+IFERROR(LN(Costo_fondeo!AC15)," ")</f>
        <v>2.0855685771306804</v>
      </c>
      <c r="AD15" s="4">
        <f>+IFERROR(LN(Costo_fondeo!AD15)," ")</f>
        <v>2.0266070937860619</v>
      </c>
      <c r="AE15" s="4">
        <f>+IFERROR(LN(Costo_fondeo!AE15)," ")</f>
        <v>2.3433276094848545</v>
      </c>
      <c r="AF15" s="4">
        <f>+IFERROR(LN(Costo_fondeo!AF15)," ")</f>
        <v>1.5634290072883446</v>
      </c>
      <c r="AG15" s="4">
        <f>+IFERROR(LN(Costo_fondeo!AG15)," ")</f>
        <v>1.6197617924475256</v>
      </c>
      <c r="AH15" s="4">
        <f>+IFERROR(LN(Costo_fondeo!AH15)," ")</f>
        <v>2.1898815400979164</v>
      </c>
      <c r="AI15" s="4">
        <f>+IFERROR(LN(Costo_fondeo!AI15)," ")</f>
        <v>1.9296095409359248</v>
      </c>
      <c r="AJ15" s="4">
        <f>+IFERROR(LN(Costo_fondeo!AJ15)," ")</f>
        <v>2.5292402554428164</v>
      </c>
      <c r="AK15" s="4">
        <f>+IFERROR(LN(Costo_fondeo!AK15)," ")</f>
        <v>1.8550010800667707</v>
      </c>
      <c r="AL15" s="4">
        <f>+IFERROR(LN(Costo_fondeo!AL15)," ")</f>
        <v>1.5431429110584067</v>
      </c>
      <c r="AM15" s="4">
        <f>+IFERROR(LN(Costo_fondeo!AM15)," ")</f>
        <v>2.2480442991773097</v>
      </c>
      <c r="AN15" s="4">
        <f>+IFERROR(LN(Costo_fondeo!AN15)," ")</f>
        <v>2.1107735780575432</v>
      </c>
      <c r="AO15" s="4">
        <f>+IFERROR(LN(Costo_fondeo!AO15)," ")</f>
        <v>1.9730934052636482</v>
      </c>
      <c r="AP15" s="4">
        <f>+IFERROR(LN(Costo_fondeo!AP15)," ")</f>
        <v>-0.87855291203674146</v>
      </c>
      <c r="AQ15" s="4">
        <f>+IFERROR(LN(Costo_fondeo!AQ15)," ")</f>
        <v>1.8529271249733259</v>
      </c>
      <c r="AR15" s="4">
        <f>+IFERROR(LN(Costo_fondeo!AR15)," ")</f>
        <v>2.033175690445804</v>
      </c>
      <c r="AS15" s="4">
        <f>+IFERROR(LN(Costo_fondeo!AS15)," ")</f>
        <v>1.9106280844234043</v>
      </c>
      <c r="AT15" s="4">
        <f>+IFERROR(LN(Costo_fondeo!AT15)," ")</f>
        <v>1.7069167190112833</v>
      </c>
      <c r="AU15" s="4">
        <f>+IFERROR(LN(Costo_fondeo!AU15)," ")</f>
        <v>2.2660573815057412</v>
      </c>
      <c r="AV15" s="4">
        <f>+IFERROR(LN(Costo_fondeo!AV15)," ")</f>
        <v>2.1747116111237195</v>
      </c>
      <c r="AW15" s="4">
        <f>+IFERROR(LN(Costo_fondeo!AW15)," ")</f>
        <v>1.7207465195630942</v>
      </c>
      <c r="AX15" s="4">
        <f>+IFERROR(LN(Costo_fondeo!AX15)," ")</f>
        <v>1.7788604571015809</v>
      </c>
      <c r="AY15" s="4">
        <f>+IFERROR(LN(Costo_fondeo!AY15)," ")</f>
        <v>1.7432432852467046</v>
      </c>
    </row>
    <row r="16" spans="2:99" ht="16.5" x14ac:dyDescent="0.3">
      <c r="B16" s="1">
        <v>14</v>
      </c>
      <c r="C16" s="3">
        <v>41274</v>
      </c>
      <c r="D16" s="4">
        <f>+IFERROR(LN(Costo_fondeo!D16)," ")</f>
        <v>0.86631230091338463</v>
      </c>
      <c r="E16" s="4">
        <f>+IFERROR(LN(Costo_fondeo!E16)," ")</f>
        <v>0.89309226708138956</v>
      </c>
      <c r="F16" s="4">
        <f>+IFERROR(LN(Costo_fondeo!F16)," ")</f>
        <v>1.4074195705483974</v>
      </c>
      <c r="G16" s="4">
        <f>+IFERROR(LN(Costo_fondeo!G16)," ")</f>
        <v>0.8864146224008238</v>
      </c>
      <c r="H16" s="4" t="str">
        <f>+IFERROR(LN(Costo_fondeo!H16)," ")</f>
        <v xml:space="preserve"> </v>
      </c>
      <c r="I16" s="4">
        <f>+IFERROR(LN(Costo_fondeo!I16)," ")</f>
        <v>0.29151643894027285</v>
      </c>
      <c r="J16" s="4">
        <f>+IFERROR(LN(Costo_fondeo!J16)," ")</f>
        <v>0.67701974418600974</v>
      </c>
      <c r="K16" s="4">
        <f>+IFERROR(LN(Costo_fondeo!K16)," ")</f>
        <v>0.73307754047076346</v>
      </c>
      <c r="L16" s="4">
        <f>+IFERROR(LN(Costo_fondeo!L16)," ")</f>
        <v>0.46347053627060608</v>
      </c>
      <c r="M16" s="4">
        <f>+IFERROR(LN(Costo_fondeo!M16)," ")</f>
        <v>0.38442972015487481</v>
      </c>
      <c r="N16" s="4">
        <f>+IFERROR(LN(Costo_fondeo!N16)," ")</f>
        <v>1.9016323099665851</v>
      </c>
      <c r="O16" s="4">
        <f>+IFERROR(LN(Costo_fondeo!O16)," ")</f>
        <v>2.2496885832801468</v>
      </c>
      <c r="P16" s="4">
        <f>+IFERROR(LN(Costo_fondeo!P16)," ")</f>
        <v>1.6927867759264326</v>
      </c>
      <c r="Q16" s="4">
        <f>+IFERROR(LN(Costo_fondeo!Q16)," ")</f>
        <v>2.0603287109773101</v>
      </c>
      <c r="R16" s="4" t="str">
        <f>+IFERROR(LN(Costo_fondeo!R16)," ")</f>
        <v xml:space="preserve"> </v>
      </c>
      <c r="S16" s="4">
        <f>+IFERROR(LN(Costo_fondeo!S16)," ")</f>
        <v>1.5089119727888636</v>
      </c>
      <c r="T16" s="4">
        <f>+IFERROR(LN(Costo_fondeo!T16)," ")</f>
        <v>1.7432911273112131</v>
      </c>
      <c r="U16" s="4">
        <f>+IFERROR(LN(Costo_fondeo!U16)," ")</f>
        <v>2.0625653376145858</v>
      </c>
      <c r="V16" s="4">
        <f>+IFERROR(LN(Costo_fondeo!V16)," ")</f>
        <v>1.7835242777469447</v>
      </c>
      <c r="W16" s="4">
        <f>+IFERROR(LN(Costo_fondeo!W16)," ")</f>
        <v>2.0518070631859442</v>
      </c>
      <c r="X16" s="4">
        <f>+IFERROR(LN(Costo_fondeo!X16)," ")</f>
        <v>1.5265827701940122</v>
      </c>
      <c r="Y16" s="4">
        <f>+IFERROR(LN(Costo_fondeo!Y16)," ")</f>
        <v>1.9565730187860817</v>
      </c>
      <c r="Z16" s="4">
        <f>+IFERROR(LN(Costo_fondeo!Z16)," ")</f>
        <v>1.7677001818350706</v>
      </c>
      <c r="AA16" s="4" t="str">
        <f>+IFERROR(LN(Costo_fondeo!AA16)," ")</f>
        <v xml:space="preserve"> </v>
      </c>
      <c r="AB16" s="4">
        <f>+IFERROR(LN(Costo_fondeo!AB16)," ")</f>
        <v>1.9918448978409593</v>
      </c>
      <c r="AC16" s="4">
        <f>+IFERROR(LN(Costo_fondeo!AC16)," ")</f>
        <v>2.0793145929165142</v>
      </c>
      <c r="AD16" s="4">
        <f>+IFERROR(LN(Costo_fondeo!AD16)," ")</f>
        <v>2.0413306306564531</v>
      </c>
      <c r="AE16" s="4">
        <f>+IFERROR(LN(Costo_fondeo!AE16)," ")</f>
        <v>2.333995459493678</v>
      </c>
      <c r="AF16" s="4">
        <f>+IFERROR(LN(Costo_fondeo!AF16)," ")</f>
        <v>1.5618270258759936</v>
      </c>
      <c r="AG16" s="4">
        <f>+IFERROR(LN(Costo_fondeo!AG16)," ")</f>
        <v>1.6281022017400617</v>
      </c>
      <c r="AH16" s="4">
        <f>+IFERROR(LN(Costo_fondeo!AH16)," ")</f>
        <v>2.2300278622146159</v>
      </c>
      <c r="AI16" s="4">
        <f>+IFERROR(LN(Costo_fondeo!AI16)," ")</f>
        <v>1.9182054812161529</v>
      </c>
      <c r="AJ16" s="4">
        <f>+IFERROR(LN(Costo_fondeo!AJ16)," ")</f>
        <v>2.5373704447065895</v>
      </c>
      <c r="AK16" s="4">
        <f>+IFERROR(LN(Costo_fondeo!AK16)," ")</f>
        <v>1.8420268770109671</v>
      </c>
      <c r="AL16" s="4">
        <f>+IFERROR(LN(Costo_fondeo!AL16)," ")</f>
        <v>1.5382405489698643</v>
      </c>
      <c r="AM16" s="4">
        <f>+IFERROR(LN(Costo_fondeo!AM16)," ")</f>
        <v>2.2442971217812455</v>
      </c>
      <c r="AN16" s="4">
        <f>+IFERROR(LN(Costo_fondeo!AN16)," ")</f>
        <v>2.1094031869065408</v>
      </c>
      <c r="AO16" s="4">
        <f>+IFERROR(LN(Costo_fondeo!AO16)," ")</f>
        <v>1.972322733465127</v>
      </c>
      <c r="AP16" s="4" t="str">
        <f>+IFERROR(LN(Costo_fondeo!AP16)," ")</f>
        <v xml:space="preserve"> </v>
      </c>
      <c r="AQ16" s="4">
        <f>+IFERROR(LN(Costo_fondeo!AQ16)," ")</f>
        <v>3.4283154932384785</v>
      </c>
      <c r="AR16" s="4">
        <f>+IFERROR(LN(Costo_fondeo!AR16)," ")</f>
        <v>2.0305617096378725</v>
      </c>
      <c r="AS16" s="4">
        <f>+IFERROR(LN(Costo_fondeo!AS16)," ")</f>
        <v>1.9028324896687052</v>
      </c>
      <c r="AT16" s="4">
        <f>+IFERROR(LN(Costo_fondeo!AT16)," ")</f>
        <v>1.7063084389696221</v>
      </c>
      <c r="AU16" s="4">
        <f>+IFERROR(LN(Costo_fondeo!AU16)," ")</f>
        <v>2.2592771653774859</v>
      </c>
      <c r="AV16" s="4">
        <f>+IFERROR(LN(Costo_fondeo!AV16)," ")</f>
        <v>2.1723493614161495</v>
      </c>
      <c r="AW16" s="4">
        <f>+IFERROR(LN(Costo_fondeo!AW16)," ")</f>
        <v>1.7199150530874712</v>
      </c>
      <c r="AX16" s="4">
        <f>+IFERROR(LN(Costo_fondeo!AX16)," ")</f>
        <v>1.7776026188655139</v>
      </c>
      <c r="AY16" s="4">
        <f>+IFERROR(LN(Costo_fondeo!AY16)," ")</f>
        <v>1.7376513902274928</v>
      </c>
    </row>
    <row r="17" spans="2:51" ht="16.5" x14ac:dyDescent="0.3">
      <c r="B17" s="1">
        <v>15</v>
      </c>
      <c r="C17" s="3">
        <v>41305</v>
      </c>
      <c r="D17" s="4">
        <f>+IFERROR(LN(Costo_fondeo!D17)," ")</f>
        <v>0.88214487215668813</v>
      </c>
      <c r="E17" s="4">
        <f>+IFERROR(LN(Costo_fondeo!E17)," ")</f>
        <v>0.89814909244102747</v>
      </c>
      <c r="F17" s="4">
        <f>+IFERROR(LN(Costo_fondeo!F17)," ")</f>
        <v>1.4073904882949464</v>
      </c>
      <c r="G17" s="4">
        <f>+IFERROR(LN(Costo_fondeo!G17)," ")</f>
        <v>0.91188235250321026</v>
      </c>
      <c r="H17" s="4" t="str">
        <f>+IFERROR(LN(Costo_fondeo!H17)," ")</f>
        <v xml:space="preserve"> </v>
      </c>
      <c r="I17" s="4">
        <f>+IFERROR(LN(Costo_fondeo!I17)," ")</f>
        <v>0.27912463529358161</v>
      </c>
      <c r="J17" s="4">
        <f>+IFERROR(LN(Costo_fondeo!J17)," ")</f>
        <v>0.67979687443345482</v>
      </c>
      <c r="K17" s="4">
        <f>+IFERROR(LN(Costo_fondeo!K17)," ")</f>
        <v>0.74678846548557132</v>
      </c>
      <c r="L17" s="4">
        <f>+IFERROR(LN(Costo_fondeo!L17)," ")</f>
        <v>0.46962998070355705</v>
      </c>
      <c r="M17" s="4">
        <f>+IFERROR(LN(Costo_fondeo!M17)," ")</f>
        <v>0.37982160084662953</v>
      </c>
      <c r="N17" s="4">
        <f>+IFERROR(LN(Costo_fondeo!N17)," ")</f>
        <v>1.8998796472707216</v>
      </c>
      <c r="O17" s="4">
        <f>+IFERROR(LN(Costo_fondeo!O17)," ")</f>
        <v>2.2478057847519461</v>
      </c>
      <c r="P17" s="4">
        <f>+IFERROR(LN(Costo_fondeo!P17)," ")</f>
        <v>1.6877909031708767</v>
      </c>
      <c r="Q17" s="4">
        <f>+IFERROR(LN(Costo_fondeo!Q17)," ")</f>
        <v>2.0542788937333305</v>
      </c>
      <c r="R17" s="4" t="str">
        <f>+IFERROR(LN(Costo_fondeo!R17)," ")</f>
        <v xml:space="preserve"> </v>
      </c>
      <c r="S17" s="4">
        <f>+IFERROR(LN(Costo_fondeo!S17)," ")</f>
        <v>1.506234885050542</v>
      </c>
      <c r="T17" s="4">
        <f>+IFERROR(LN(Costo_fondeo!T17)," ")</f>
        <v>1.7203411774747541</v>
      </c>
      <c r="U17" s="4">
        <f>+IFERROR(LN(Costo_fondeo!U17)," ")</f>
        <v>2.0579499104597314</v>
      </c>
      <c r="V17" s="4">
        <f>+IFERROR(LN(Costo_fondeo!V17)," ")</f>
        <v>1.7742760973913396</v>
      </c>
      <c r="W17" s="4">
        <f>+IFERROR(LN(Costo_fondeo!W17)," ")</f>
        <v>2.0352138875604888</v>
      </c>
      <c r="X17" s="4">
        <f>+IFERROR(LN(Costo_fondeo!X17)," ")</f>
        <v>1.513952783661547</v>
      </c>
      <c r="Y17" s="4">
        <f>+IFERROR(LN(Costo_fondeo!Y17)," ")</f>
        <v>1.9551945440766354</v>
      </c>
      <c r="Z17" s="4">
        <f>+IFERROR(LN(Costo_fondeo!Z17)," ")</f>
        <v>1.7579740377716389</v>
      </c>
      <c r="AA17" s="4" t="str">
        <f>+IFERROR(LN(Costo_fondeo!AA17)," ")</f>
        <v xml:space="preserve"> </v>
      </c>
      <c r="AB17" s="4">
        <f>+IFERROR(LN(Costo_fondeo!AB17)," ")</f>
        <v>1.986721344096799</v>
      </c>
      <c r="AC17" s="4">
        <f>+IFERROR(LN(Costo_fondeo!AC17)," ")</f>
        <v>2.0655658969184003</v>
      </c>
      <c r="AD17" s="4">
        <f>+IFERROR(LN(Costo_fondeo!AD17)," ")</f>
        <v>2.050462494465048</v>
      </c>
      <c r="AE17" s="4">
        <f>+IFERROR(LN(Costo_fondeo!AE17)," ")</f>
        <v>2.3197538564389326</v>
      </c>
      <c r="AF17" s="4">
        <f>+IFERROR(LN(Costo_fondeo!AF17)," ")</f>
        <v>1.5521436236530015</v>
      </c>
      <c r="AG17" s="4">
        <f>+IFERROR(LN(Costo_fondeo!AG17)," ")</f>
        <v>1.6265610003197573</v>
      </c>
      <c r="AH17" s="4">
        <f>+IFERROR(LN(Costo_fondeo!AH17)," ")</f>
        <v>2.2447884536170597</v>
      </c>
      <c r="AI17" s="4">
        <f>+IFERROR(LN(Costo_fondeo!AI17)," ")</f>
        <v>1.9069983792422502</v>
      </c>
      <c r="AJ17" s="4">
        <f>+IFERROR(LN(Costo_fondeo!AJ17)," ")</f>
        <v>2.5455456836770076</v>
      </c>
      <c r="AK17" s="4">
        <f>+IFERROR(LN(Costo_fondeo!AK17)," ")</f>
        <v>1.822091797171717</v>
      </c>
      <c r="AL17" s="4">
        <f>+IFERROR(LN(Costo_fondeo!AL17)," ")</f>
        <v>1.5350402789900059</v>
      </c>
      <c r="AM17" s="4">
        <f>+IFERROR(LN(Costo_fondeo!AM17)," ")</f>
        <v>2.2442969209960539</v>
      </c>
      <c r="AN17" s="4">
        <f>+IFERROR(LN(Costo_fondeo!AN17)," ")</f>
        <v>2.1064101663360759</v>
      </c>
      <c r="AO17" s="4">
        <f>+IFERROR(LN(Costo_fondeo!AO17)," ")</f>
        <v>1.9746512753151033</v>
      </c>
      <c r="AP17" s="4" t="str">
        <f>+IFERROR(LN(Costo_fondeo!AP17)," ")</f>
        <v xml:space="preserve"> </v>
      </c>
      <c r="AQ17" s="4">
        <f>+IFERROR(LN(Costo_fondeo!AQ17)," ")</f>
        <v>3.2436614015880991</v>
      </c>
      <c r="AR17" s="4">
        <f>+IFERROR(LN(Costo_fondeo!AR17)," ")</f>
        <v>2.025983068812538</v>
      </c>
      <c r="AS17" s="4">
        <f>+IFERROR(LN(Costo_fondeo!AS17)," ")</f>
        <v>1.905170189281425</v>
      </c>
      <c r="AT17" s="4">
        <f>+IFERROR(LN(Costo_fondeo!AT17)," ")</f>
        <v>1.7064478526334979</v>
      </c>
      <c r="AU17" s="4">
        <f>+IFERROR(LN(Costo_fondeo!AU17)," ")</f>
        <v>2.272357183055393</v>
      </c>
      <c r="AV17" s="4">
        <f>+IFERROR(LN(Costo_fondeo!AV17)," ")</f>
        <v>2.1615860963066424</v>
      </c>
      <c r="AW17" s="4">
        <f>+IFERROR(LN(Costo_fondeo!AW17)," ")</f>
        <v>1.719236117255198</v>
      </c>
      <c r="AX17" s="4">
        <f>+IFERROR(LN(Costo_fondeo!AX17)," ")</f>
        <v>1.7729867698769171</v>
      </c>
      <c r="AY17" s="4">
        <f>+IFERROR(LN(Costo_fondeo!AY17)," ")</f>
        <v>1.7363776322370688</v>
      </c>
    </row>
    <row r="18" spans="2:51" ht="16.5" x14ac:dyDescent="0.3">
      <c r="B18" s="1">
        <v>16</v>
      </c>
      <c r="C18" s="3">
        <v>41333</v>
      </c>
      <c r="D18" s="4">
        <f>+IFERROR(LN(Costo_fondeo!D18)," ")</f>
        <v>0.89306772194325723</v>
      </c>
      <c r="E18" s="4">
        <f>+IFERROR(LN(Costo_fondeo!E18)," ")</f>
        <v>0.90098636427287027</v>
      </c>
      <c r="F18" s="4">
        <f>+IFERROR(LN(Costo_fondeo!F18)," ")</f>
        <v>1.4067153961643621</v>
      </c>
      <c r="G18" s="4">
        <f>+IFERROR(LN(Costo_fondeo!G18)," ")</f>
        <v>0.93774729028274395</v>
      </c>
      <c r="H18" s="4" t="str">
        <f>+IFERROR(LN(Costo_fondeo!H18)," ")</f>
        <v xml:space="preserve"> </v>
      </c>
      <c r="I18" s="4">
        <f>+IFERROR(LN(Costo_fondeo!I18)," ")</f>
        <v>0.28637611142588287</v>
      </c>
      <c r="J18" s="4">
        <f>+IFERROR(LN(Costo_fondeo!J18)," ")</f>
        <v>0.67282349558595878</v>
      </c>
      <c r="K18" s="4">
        <f>+IFERROR(LN(Costo_fondeo!K18)," ")</f>
        <v>0.74649307529965525</v>
      </c>
      <c r="L18" s="4">
        <f>+IFERROR(LN(Costo_fondeo!L18)," ")</f>
        <v>0.47627915517303221</v>
      </c>
      <c r="M18" s="4">
        <f>+IFERROR(LN(Costo_fondeo!M18)," ")</f>
        <v>0.37751910835355068</v>
      </c>
      <c r="N18" s="4">
        <f>+IFERROR(LN(Costo_fondeo!N18)," ")</f>
        <v>1.8929375075955432</v>
      </c>
      <c r="O18" s="4">
        <f>+IFERROR(LN(Costo_fondeo!O18)," ")</f>
        <v>2.2392266270255066</v>
      </c>
      <c r="P18" s="4">
        <f>+IFERROR(LN(Costo_fondeo!P18)," ")</f>
        <v>1.683617282865395</v>
      </c>
      <c r="Q18" s="4">
        <f>+IFERROR(LN(Costo_fondeo!Q18)," ")</f>
        <v>2.0363558531669916</v>
      </c>
      <c r="R18" s="4" t="str">
        <f>+IFERROR(LN(Costo_fondeo!R18)," ")</f>
        <v xml:space="preserve"> </v>
      </c>
      <c r="S18" s="4">
        <f>+IFERROR(LN(Costo_fondeo!S18)," ")</f>
        <v>1.5009069810252289</v>
      </c>
      <c r="T18" s="4">
        <f>+IFERROR(LN(Costo_fondeo!T18)," ")</f>
        <v>1.6889368920103534</v>
      </c>
      <c r="U18" s="4">
        <f>+IFERROR(LN(Costo_fondeo!U18)," ")</f>
        <v>2.0490614544826373</v>
      </c>
      <c r="V18" s="4">
        <f>+IFERROR(LN(Costo_fondeo!V18)," ")</f>
        <v>1.7642451463032589</v>
      </c>
      <c r="W18" s="4">
        <f>+IFERROR(LN(Costo_fondeo!W18)," ")</f>
        <v>2.0118749683690531</v>
      </c>
      <c r="X18" s="4">
        <f>+IFERROR(LN(Costo_fondeo!X18)," ")</f>
        <v>1.4945984901795319</v>
      </c>
      <c r="Y18" s="4">
        <f>+IFERROR(LN(Costo_fondeo!Y18)," ")</f>
        <v>1.956079798164686</v>
      </c>
      <c r="Z18" s="4">
        <f>+IFERROR(LN(Costo_fondeo!Z18)," ")</f>
        <v>1.747648632392794</v>
      </c>
      <c r="AA18" s="4" t="str">
        <f>+IFERROR(LN(Costo_fondeo!AA18)," ")</f>
        <v xml:space="preserve"> </v>
      </c>
      <c r="AB18" s="4">
        <f>+IFERROR(LN(Costo_fondeo!AB18)," ")</f>
        <v>1.9809555189229386</v>
      </c>
      <c r="AC18" s="4">
        <f>+IFERROR(LN(Costo_fondeo!AC18)," ")</f>
        <v>2.0600477515149609</v>
      </c>
      <c r="AD18" s="4">
        <f>+IFERROR(LN(Costo_fondeo!AD18)," ")</f>
        <v>2.0484038314578852</v>
      </c>
      <c r="AE18" s="4">
        <f>+IFERROR(LN(Costo_fondeo!AE18)," ")</f>
        <v>2.3067144749969124</v>
      </c>
      <c r="AF18" s="4">
        <f>+IFERROR(LN(Costo_fondeo!AF18)," ")</f>
        <v>1.5401110791478485</v>
      </c>
      <c r="AG18" s="4">
        <f>+IFERROR(LN(Costo_fondeo!AG18)," ")</f>
        <v>1.6222943845170887</v>
      </c>
      <c r="AH18" s="4">
        <f>+IFERROR(LN(Costo_fondeo!AH18)," ")</f>
        <v>2.2569571815274054</v>
      </c>
      <c r="AI18" s="4">
        <f>+IFERROR(LN(Costo_fondeo!AI18)," ")</f>
        <v>1.891995790442198</v>
      </c>
      <c r="AJ18" s="4">
        <f>+IFERROR(LN(Costo_fondeo!AJ18)," ")</f>
        <v>2.5548383048989489</v>
      </c>
      <c r="AK18" s="4">
        <f>+IFERROR(LN(Costo_fondeo!AK18)," ")</f>
        <v>1.811054911557999</v>
      </c>
      <c r="AL18" s="4">
        <f>+IFERROR(LN(Costo_fondeo!AL18)," ")</f>
        <v>1.5261473782041306</v>
      </c>
      <c r="AM18" s="4">
        <f>+IFERROR(LN(Costo_fondeo!AM18)," ")</f>
        <v>2.2392343634158323</v>
      </c>
      <c r="AN18" s="4">
        <f>+IFERROR(LN(Costo_fondeo!AN18)," ")</f>
        <v>2.1037275364918537</v>
      </c>
      <c r="AO18" s="4">
        <f>+IFERROR(LN(Costo_fondeo!AO18)," ")</f>
        <v>1.970814504681955</v>
      </c>
      <c r="AP18" s="4" t="str">
        <f>+IFERROR(LN(Costo_fondeo!AP18)," ")</f>
        <v xml:space="preserve"> </v>
      </c>
      <c r="AQ18" s="4">
        <f>+IFERROR(LN(Costo_fondeo!AQ18)," ")</f>
        <v>3.0968889620493023</v>
      </c>
      <c r="AR18" s="4">
        <f>+IFERROR(LN(Costo_fondeo!AR18)," ")</f>
        <v>2.0200946852885062</v>
      </c>
      <c r="AS18" s="4">
        <f>+IFERROR(LN(Costo_fondeo!AS18)," ")</f>
        <v>1.8955720583929194</v>
      </c>
      <c r="AT18" s="4">
        <f>+IFERROR(LN(Costo_fondeo!AT18)," ")</f>
        <v>1.7022103604642673</v>
      </c>
      <c r="AU18" s="4">
        <f>+IFERROR(LN(Costo_fondeo!AU18)," ")</f>
        <v>2.251158627507337</v>
      </c>
      <c r="AV18" s="4">
        <f>+IFERROR(LN(Costo_fondeo!AV18)," ")</f>
        <v>2.1484600958650639</v>
      </c>
      <c r="AW18" s="4">
        <f>+IFERROR(LN(Costo_fondeo!AW18)," ")</f>
        <v>1.7151632763750368</v>
      </c>
      <c r="AX18" s="4">
        <f>+IFERROR(LN(Costo_fondeo!AX18)," ")</f>
        <v>1.7663849182007516</v>
      </c>
      <c r="AY18" s="4">
        <f>+IFERROR(LN(Costo_fondeo!AY18)," ")</f>
        <v>1.7307470769287665</v>
      </c>
    </row>
    <row r="19" spans="2:51" ht="16.5" x14ac:dyDescent="0.3">
      <c r="B19" s="1">
        <v>17</v>
      </c>
      <c r="C19" s="3">
        <v>41364</v>
      </c>
      <c r="D19" s="4">
        <f>+IFERROR(LN(Costo_fondeo!D19)," ")</f>
        <v>0.90862669081514025</v>
      </c>
      <c r="E19" s="4">
        <f>+IFERROR(LN(Costo_fondeo!E19)," ")</f>
        <v>0.90877404874573298</v>
      </c>
      <c r="F19" s="4">
        <f>+IFERROR(LN(Costo_fondeo!F19)," ")</f>
        <v>1.4086972668248046</v>
      </c>
      <c r="G19" s="4">
        <f>+IFERROR(LN(Costo_fondeo!G19)," ")</f>
        <v>0.9604528320268827</v>
      </c>
      <c r="H19" s="4" t="str">
        <f>+IFERROR(LN(Costo_fondeo!H19)," ")</f>
        <v xml:space="preserve"> </v>
      </c>
      <c r="I19" s="4">
        <f>+IFERROR(LN(Costo_fondeo!I19)," ")</f>
        <v>0.28148605392976001</v>
      </c>
      <c r="J19" s="4">
        <f>+IFERROR(LN(Costo_fondeo!J19)," ")</f>
        <v>0.66870975266355959</v>
      </c>
      <c r="K19" s="4">
        <f>+IFERROR(LN(Costo_fondeo!K19)," ")</f>
        <v>0.7506005646381877</v>
      </c>
      <c r="L19" s="4">
        <f>+IFERROR(LN(Costo_fondeo!L19)," ")</f>
        <v>0.48135049963559806</v>
      </c>
      <c r="M19" s="4">
        <f>+IFERROR(LN(Costo_fondeo!M19)," ")</f>
        <v>0.38261472651494061</v>
      </c>
      <c r="N19" s="4">
        <f>+IFERROR(LN(Costo_fondeo!N19)," ")</f>
        <v>1.8924126235273759</v>
      </c>
      <c r="O19" s="4">
        <f>+IFERROR(LN(Costo_fondeo!O19)," ")</f>
        <v>2.2388343690542842</v>
      </c>
      <c r="P19" s="4">
        <f>+IFERROR(LN(Costo_fondeo!P19)," ")</f>
        <v>1.6759338848050938</v>
      </c>
      <c r="Q19" s="4">
        <f>+IFERROR(LN(Costo_fondeo!Q19)," ")</f>
        <v>2.0181403770418673</v>
      </c>
      <c r="R19" s="4" t="str">
        <f>+IFERROR(LN(Costo_fondeo!R19)," ")</f>
        <v xml:space="preserve"> </v>
      </c>
      <c r="S19" s="4">
        <f>+IFERROR(LN(Costo_fondeo!S19)," ")</f>
        <v>1.4998191103863514</v>
      </c>
      <c r="T19" s="4">
        <f>+IFERROR(LN(Costo_fondeo!T19)," ")</f>
        <v>1.6772939930548816</v>
      </c>
      <c r="U19" s="4">
        <f>+IFERROR(LN(Costo_fondeo!U19)," ")</f>
        <v>2.0433272609380597</v>
      </c>
      <c r="V19" s="4">
        <f>+IFERROR(LN(Costo_fondeo!V19)," ")</f>
        <v>1.7599877004075313</v>
      </c>
      <c r="W19" s="4">
        <f>+IFERROR(LN(Costo_fondeo!W19)," ")</f>
        <v>1.9983878534066744</v>
      </c>
      <c r="X19" s="4">
        <f>+IFERROR(LN(Costo_fondeo!X19)," ")</f>
        <v>1.4873043596369326</v>
      </c>
      <c r="Y19" s="4">
        <f>+IFERROR(LN(Costo_fondeo!Y19)," ")</f>
        <v>1.953660324855464</v>
      </c>
      <c r="Z19" s="4">
        <f>+IFERROR(LN(Costo_fondeo!Z19)," ")</f>
        <v>1.7407341647849601</v>
      </c>
      <c r="AA19" s="4" t="str">
        <f>+IFERROR(LN(Costo_fondeo!AA19)," ")</f>
        <v xml:space="preserve"> </v>
      </c>
      <c r="AB19" s="4">
        <f>+IFERROR(LN(Costo_fondeo!AB19)," ")</f>
        <v>1.9732499124511422</v>
      </c>
      <c r="AC19" s="4">
        <f>+IFERROR(LN(Costo_fondeo!AC19)," ")</f>
        <v>2.0564567968266609</v>
      </c>
      <c r="AD19" s="4">
        <f>+IFERROR(LN(Costo_fondeo!AD19)," ")</f>
        <v>2.059670959510346</v>
      </c>
      <c r="AE19" s="4">
        <f>+IFERROR(LN(Costo_fondeo!AE19)," ")</f>
        <v>2.2978699895685413</v>
      </c>
      <c r="AF19" s="4">
        <f>+IFERROR(LN(Costo_fondeo!AF19)," ")</f>
        <v>1.5299525742807349</v>
      </c>
      <c r="AG19" s="4">
        <f>+IFERROR(LN(Costo_fondeo!AG19)," ")</f>
        <v>1.6213964456901435</v>
      </c>
      <c r="AH19" s="4">
        <f>+IFERROR(LN(Costo_fondeo!AH19)," ")</f>
        <v>2.2676667865069553</v>
      </c>
      <c r="AI19" s="4">
        <f>+IFERROR(LN(Costo_fondeo!AI19)," ")</f>
        <v>1.8818511304948884</v>
      </c>
      <c r="AJ19" s="4">
        <f>+IFERROR(LN(Costo_fondeo!AJ19)," ")</f>
        <v>2.5625452406561315</v>
      </c>
      <c r="AK19" s="4">
        <f>+IFERROR(LN(Costo_fondeo!AK19)," ")</f>
        <v>1.8016581970392014</v>
      </c>
      <c r="AL19" s="4">
        <f>+IFERROR(LN(Costo_fondeo!AL19)," ")</f>
        <v>1.5169927983372824</v>
      </c>
      <c r="AM19" s="4">
        <f>+IFERROR(LN(Costo_fondeo!AM19)," ")</f>
        <v>2.2420454563793588</v>
      </c>
      <c r="AN19" s="4">
        <f>+IFERROR(LN(Costo_fondeo!AN19)," ")</f>
        <v>2.0967650953102268</v>
      </c>
      <c r="AO19" s="4">
        <f>+IFERROR(LN(Costo_fondeo!AO19)," ")</f>
        <v>1.9760477855294234</v>
      </c>
      <c r="AP19" s="4" t="str">
        <f>+IFERROR(LN(Costo_fondeo!AP19)," ")</f>
        <v xml:space="preserve"> </v>
      </c>
      <c r="AQ19" s="4">
        <f>+IFERROR(LN(Costo_fondeo!AQ19)," ")</f>
        <v>2.998051323418164</v>
      </c>
      <c r="AR19" s="4">
        <f>+IFERROR(LN(Costo_fondeo!AR19)," ")</f>
        <v>2.017455950623122</v>
      </c>
      <c r="AS19" s="4">
        <f>+IFERROR(LN(Costo_fondeo!AS19)," ")</f>
        <v>1.8892757191344227</v>
      </c>
      <c r="AT19" s="4">
        <f>+IFERROR(LN(Costo_fondeo!AT19)," ")</f>
        <v>1.701283524962282</v>
      </c>
      <c r="AU19" s="4">
        <f>+IFERROR(LN(Costo_fondeo!AU19)," ")</f>
        <v>2.2567701480628166</v>
      </c>
      <c r="AV19" s="4">
        <f>+IFERROR(LN(Costo_fondeo!AV19)," ")</f>
        <v>2.1513788768867572</v>
      </c>
      <c r="AW19" s="4">
        <f>+IFERROR(LN(Costo_fondeo!AW19)," ")</f>
        <v>1.7150782465317993</v>
      </c>
      <c r="AX19" s="4">
        <f>+IFERROR(LN(Costo_fondeo!AX19)," ")</f>
        <v>1.7691786236630549</v>
      </c>
      <c r="AY19" s="4">
        <f>+IFERROR(LN(Costo_fondeo!AY19)," ")</f>
        <v>1.7209653781680729</v>
      </c>
    </row>
    <row r="20" spans="2:51" ht="16.5" x14ac:dyDescent="0.3">
      <c r="B20" s="1">
        <v>18</v>
      </c>
      <c r="C20" s="3">
        <v>41394</v>
      </c>
      <c r="D20" s="4">
        <f>+IFERROR(LN(Costo_fondeo!D20)," ")</f>
        <v>0.91519575621324034</v>
      </c>
      <c r="E20" s="4">
        <f>+IFERROR(LN(Costo_fondeo!E20)," ")</f>
        <v>0.91316484112600216</v>
      </c>
      <c r="F20" s="4">
        <f>+IFERROR(LN(Costo_fondeo!F20)," ")</f>
        <v>1.4061043409739482</v>
      </c>
      <c r="G20" s="4">
        <f>+IFERROR(LN(Costo_fondeo!G20)," ")</f>
        <v>0.96915979841947719</v>
      </c>
      <c r="H20" s="4" t="str">
        <f>+IFERROR(LN(Costo_fondeo!H20)," ")</f>
        <v xml:space="preserve"> </v>
      </c>
      <c r="I20" s="4">
        <f>+IFERROR(LN(Costo_fondeo!I20)," ")</f>
        <v>0.28240384693293963</v>
      </c>
      <c r="J20" s="4">
        <f>+IFERROR(LN(Costo_fondeo!J20)," ")</f>
        <v>0.66634866095686207</v>
      </c>
      <c r="K20" s="4">
        <f>+IFERROR(LN(Costo_fondeo!K20)," ")</f>
        <v>0.75259275671737547</v>
      </c>
      <c r="L20" s="4">
        <f>+IFERROR(LN(Costo_fondeo!L20)," ")</f>
        <v>0.48064708450640664</v>
      </c>
      <c r="M20" s="4">
        <f>+IFERROR(LN(Costo_fondeo!M20)," ")</f>
        <v>0.38167769017529268</v>
      </c>
      <c r="N20" s="4">
        <f>+IFERROR(LN(Costo_fondeo!N20)," ")</f>
        <v>1.8868369133329268</v>
      </c>
      <c r="O20" s="4">
        <f>+IFERROR(LN(Costo_fondeo!O20)," ")</f>
        <v>2.2336125571472873</v>
      </c>
      <c r="P20" s="4">
        <f>+IFERROR(LN(Costo_fondeo!P20)," ")</f>
        <v>1.6731247601474801</v>
      </c>
      <c r="Q20" s="4">
        <f>+IFERROR(LN(Costo_fondeo!Q20)," ")</f>
        <v>2.004234086847438</v>
      </c>
      <c r="R20" s="4" t="str">
        <f>+IFERROR(LN(Costo_fondeo!R20)," ")</f>
        <v xml:space="preserve"> </v>
      </c>
      <c r="S20" s="4">
        <f>+IFERROR(LN(Costo_fondeo!S20)," ")</f>
        <v>1.4998404906159262</v>
      </c>
      <c r="T20" s="4">
        <f>+IFERROR(LN(Costo_fondeo!T20)," ")</f>
        <v>1.6676879342005293</v>
      </c>
      <c r="U20" s="4">
        <f>+IFERROR(LN(Costo_fondeo!U20)," ")</f>
        <v>2.0332396263748351</v>
      </c>
      <c r="V20" s="4">
        <f>+IFERROR(LN(Costo_fondeo!V20)," ")</f>
        <v>1.7543606892677059</v>
      </c>
      <c r="W20" s="4">
        <f>+IFERROR(LN(Costo_fondeo!W20)," ")</f>
        <v>1.9890311945704318</v>
      </c>
      <c r="X20" s="4">
        <f>+IFERROR(LN(Costo_fondeo!X20)," ")</f>
        <v>1.4737235034972749</v>
      </c>
      <c r="Y20" s="4">
        <f>+IFERROR(LN(Costo_fondeo!Y20)," ")</f>
        <v>1.9523599157160698</v>
      </c>
      <c r="Z20" s="4">
        <f>+IFERROR(LN(Costo_fondeo!Z20)," ")</f>
        <v>1.7343587827561344</v>
      </c>
      <c r="AA20" s="4" t="str">
        <f>+IFERROR(LN(Costo_fondeo!AA20)," ")</f>
        <v xml:space="preserve"> </v>
      </c>
      <c r="AB20" s="4">
        <f>+IFERROR(LN(Costo_fondeo!AB20)," ")</f>
        <v>1.9631280085548171</v>
      </c>
      <c r="AC20" s="4">
        <f>+IFERROR(LN(Costo_fondeo!AC20)," ")</f>
        <v>2.0514866518154986</v>
      </c>
      <c r="AD20" s="4">
        <f>+IFERROR(LN(Costo_fondeo!AD20)," ")</f>
        <v>2.0549125204097369</v>
      </c>
      <c r="AE20" s="4">
        <f>+IFERROR(LN(Costo_fondeo!AE20)," ")</f>
        <v>2.2888109889171604</v>
      </c>
      <c r="AF20" s="4">
        <f>+IFERROR(LN(Costo_fondeo!AF20)," ")</f>
        <v>1.5194298587495247</v>
      </c>
      <c r="AG20" s="4">
        <f>+IFERROR(LN(Costo_fondeo!AG20)," ")</f>
        <v>1.61991402615007</v>
      </c>
      <c r="AH20" s="4">
        <f>+IFERROR(LN(Costo_fondeo!AH20)," ")</f>
        <v>2.2580527688287697</v>
      </c>
      <c r="AI20" s="4">
        <f>+IFERROR(LN(Costo_fondeo!AI20)," ")</f>
        <v>1.8716417411389157</v>
      </c>
      <c r="AJ20" s="4">
        <f>+IFERROR(LN(Costo_fondeo!AJ20)," ")</f>
        <v>2.573145446012763</v>
      </c>
      <c r="AK20" s="4">
        <f>+IFERROR(LN(Costo_fondeo!AK20)," ")</f>
        <v>1.7958608790750075</v>
      </c>
      <c r="AL20" s="4">
        <f>+IFERROR(LN(Costo_fondeo!AL20)," ")</f>
        <v>1.5092333269444627</v>
      </c>
      <c r="AM20" s="4">
        <f>+IFERROR(LN(Costo_fondeo!AM20)," ")</f>
        <v>2.2369340544959089</v>
      </c>
      <c r="AN20" s="4">
        <f>+IFERROR(LN(Costo_fondeo!AN20)," ")</f>
        <v>2.0910239752459812</v>
      </c>
      <c r="AO20" s="4">
        <f>+IFERROR(LN(Costo_fondeo!AO20)," ")</f>
        <v>1.9813752342224136</v>
      </c>
      <c r="AP20" s="4" t="str">
        <f>+IFERROR(LN(Costo_fondeo!AP20)," ")</f>
        <v xml:space="preserve"> </v>
      </c>
      <c r="AQ20" s="4">
        <f>+IFERROR(LN(Costo_fondeo!AQ20)," ")</f>
        <v>2.9108137754157322</v>
      </c>
      <c r="AR20" s="4">
        <f>+IFERROR(LN(Costo_fondeo!AR20)," ")</f>
        <v>2.0130041625322557</v>
      </c>
      <c r="AS20" s="4">
        <f>+IFERROR(LN(Costo_fondeo!AS20)," ")</f>
        <v>1.8984618773939781</v>
      </c>
      <c r="AT20" s="4">
        <f>+IFERROR(LN(Costo_fondeo!AT20)," ")</f>
        <v>1.7022905506543855</v>
      </c>
      <c r="AU20" s="4">
        <f>+IFERROR(LN(Costo_fondeo!AU20)," ")</f>
        <v>2.2660279003305721</v>
      </c>
      <c r="AV20" s="4">
        <f>+IFERROR(LN(Costo_fondeo!AV20)," ")</f>
        <v>2.1479949920677126</v>
      </c>
      <c r="AW20" s="4">
        <f>+IFERROR(LN(Costo_fondeo!AW20)," ")</f>
        <v>1.7130172217919499</v>
      </c>
      <c r="AX20" s="4">
        <f>+IFERROR(LN(Costo_fondeo!AX20)," ")</f>
        <v>1.7703032838120727</v>
      </c>
      <c r="AY20" s="4">
        <f>+IFERROR(LN(Costo_fondeo!AY20)," ")</f>
        <v>1.7142133861171645</v>
      </c>
    </row>
    <row r="21" spans="2:51" ht="16.5" x14ac:dyDescent="0.3">
      <c r="B21" s="1">
        <v>19</v>
      </c>
      <c r="C21" s="3">
        <v>41425</v>
      </c>
      <c r="D21" s="4">
        <f>+IFERROR(LN(Costo_fondeo!D21)," ")</f>
        <v>0.88929355314471192</v>
      </c>
      <c r="E21" s="4">
        <f>+IFERROR(LN(Costo_fondeo!E21)," ")</f>
        <v>0.9154713949047093</v>
      </c>
      <c r="F21" s="4">
        <f>+IFERROR(LN(Costo_fondeo!F21)," ")</f>
        <v>1.4061001487314324</v>
      </c>
      <c r="G21" s="4">
        <f>+IFERROR(LN(Costo_fondeo!G21)," ")</f>
        <v>0.96023705665325432</v>
      </c>
      <c r="H21" s="4" t="str">
        <f>+IFERROR(LN(Costo_fondeo!H21)," ")</f>
        <v xml:space="preserve"> </v>
      </c>
      <c r="I21" s="4">
        <f>+IFERROR(LN(Costo_fondeo!I21)," ")</f>
        <v>0.29498565590975767</v>
      </c>
      <c r="J21" s="4">
        <f>+IFERROR(LN(Costo_fondeo!J21)," ")</f>
        <v>0.6540723573081153</v>
      </c>
      <c r="K21" s="4">
        <f>+IFERROR(LN(Costo_fondeo!K21)," ")</f>
        <v>0.74486282056754693</v>
      </c>
      <c r="L21" s="4">
        <f>+IFERROR(LN(Costo_fondeo!L21)," ")</f>
        <v>0.47488169704056654</v>
      </c>
      <c r="M21" s="4">
        <f>+IFERROR(LN(Costo_fondeo!M21)," ")</f>
        <v>0.38198740674481974</v>
      </c>
      <c r="N21" s="4">
        <f>+IFERROR(LN(Costo_fondeo!N21)," ")</f>
        <v>1.8822793200245136</v>
      </c>
      <c r="O21" s="4">
        <f>+IFERROR(LN(Costo_fondeo!O21)," ")</f>
        <v>2.2279841458962544</v>
      </c>
      <c r="P21" s="4">
        <f>+IFERROR(LN(Costo_fondeo!P21)," ")</f>
        <v>1.6694717173067968</v>
      </c>
      <c r="Q21" s="4">
        <f>+IFERROR(LN(Costo_fondeo!Q21)," ")</f>
        <v>2.039741380773755</v>
      </c>
      <c r="R21" s="4" t="str">
        <f>+IFERROR(LN(Costo_fondeo!R21)," ")</f>
        <v xml:space="preserve"> </v>
      </c>
      <c r="S21" s="4">
        <f>+IFERROR(LN(Costo_fondeo!S21)," ")</f>
        <v>1.508962608338092</v>
      </c>
      <c r="T21" s="4">
        <f>+IFERROR(LN(Costo_fondeo!T21)," ")</f>
        <v>1.6610155436722691</v>
      </c>
      <c r="U21" s="4">
        <f>+IFERROR(LN(Costo_fondeo!U21)," ")</f>
        <v>2.0271183021657131</v>
      </c>
      <c r="V21" s="4">
        <f>+IFERROR(LN(Costo_fondeo!V21)," ")</f>
        <v>1.7503698950170072</v>
      </c>
      <c r="W21" s="4">
        <f>+IFERROR(LN(Costo_fondeo!W21)," ")</f>
        <v>1.9754018384625061</v>
      </c>
      <c r="X21" s="4">
        <f>+IFERROR(LN(Costo_fondeo!X21)," ")</f>
        <v>1.4669976921841366</v>
      </c>
      <c r="Y21" s="4">
        <f>+IFERROR(LN(Costo_fondeo!Y21)," ")</f>
        <v>1.9524333291612679</v>
      </c>
      <c r="Z21" s="4">
        <f>+IFERROR(LN(Costo_fondeo!Z21)," ")</f>
        <v>1.2610999249593255</v>
      </c>
      <c r="AA21" s="4" t="str">
        <f>+IFERROR(LN(Costo_fondeo!AA21)," ")</f>
        <v xml:space="preserve"> </v>
      </c>
      <c r="AB21" s="4">
        <f>+IFERROR(LN(Costo_fondeo!AB21)," ")</f>
        <v>1.9521145678861447</v>
      </c>
      <c r="AC21" s="4">
        <f>+IFERROR(LN(Costo_fondeo!AC21)," ")</f>
        <v>2.0466012906907802</v>
      </c>
      <c r="AD21" s="4">
        <f>+IFERROR(LN(Costo_fondeo!AD21)," ")</f>
        <v>2.0540698927633145</v>
      </c>
      <c r="AE21" s="4">
        <f>+IFERROR(LN(Costo_fondeo!AE21)," ")</f>
        <v>2.2781780644410325</v>
      </c>
      <c r="AF21" s="4">
        <f>+IFERROR(LN(Costo_fondeo!AF21)," ")</f>
        <v>1.5140913705799486</v>
      </c>
      <c r="AG21" s="4">
        <f>+IFERROR(LN(Costo_fondeo!AG21)," ")</f>
        <v>1.6195216925426521</v>
      </c>
      <c r="AH21" s="4">
        <f>+IFERROR(LN(Costo_fondeo!AH21)," ")</f>
        <v>2.2624027977171068</v>
      </c>
      <c r="AI21" s="4">
        <f>+IFERROR(LN(Costo_fondeo!AI21)," ")</f>
        <v>1.8620847619925831</v>
      </c>
      <c r="AJ21" s="4">
        <f>+IFERROR(LN(Costo_fondeo!AJ21)," ")</f>
        <v>2.5825664226832812</v>
      </c>
      <c r="AK21" s="4">
        <f>+IFERROR(LN(Costo_fondeo!AK21)," ")</f>
        <v>1.7905798761037963</v>
      </c>
      <c r="AL21" s="4">
        <f>+IFERROR(LN(Costo_fondeo!AL21)," ")</f>
        <v>1.4971538609587194</v>
      </c>
      <c r="AM21" s="4">
        <f>+IFERROR(LN(Costo_fondeo!AM21)," ")</f>
        <v>2.2257876904707228</v>
      </c>
      <c r="AN21" s="4">
        <f>+IFERROR(LN(Costo_fondeo!AN21)," ")</f>
        <v>2.0886983692224019</v>
      </c>
      <c r="AO21" s="4">
        <f>+IFERROR(LN(Costo_fondeo!AO21)," ")</f>
        <v>1.9876888777963007</v>
      </c>
      <c r="AP21" s="4" t="str">
        <f>+IFERROR(LN(Costo_fondeo!AP21)," ")</f>
        <v xml:space="preserve"> </v>
      </c>
      <c r="AQ21" s="4">
        <f>+IFERROR(LN(Costo_fondeo!AQ21)," ")</f>
        <v>2.8459975335506256</v>
      </c>
      <c r="AR21" s="4">
        <f>+IFERROR(LN(Costo_fondeo!AR21)," ")</f>
        <v>2.0095516580352482</v>
      </c>
      <c r="AS21" s="4">
        <f>+IFERROR(LN(Costo_fondeo!AS21)," ")</f>
        <v>1.8873420354658568</v>
      </c>
      <c r="AT21" s="4">
        <f>+IFERROR(LN(Costo_fondeo!AT21)," ")</f>
        <v>1.704154631969385</v>
      </c>
      <c r="AU21" s="4">
        <f>+IFERROR(LN(Costo_fondeo!AU21)," ")</f>
        <v>2.2659090680562937</v>
      </c>
      <c r="AV21" s="4">
        <f>+IFERROR(LN(Costo_fondeo!AV21)," ")</f>
        <v>2.1431401735815321</v>
      </c>
      <c r="AW21" s="4">
        <f>+IFERROR(LN(Costo_fondeo!AW21)," ")</f>
        <v>1.7131652864384954</v>
      </c>
      <c r="AX21" s="4">
        <f>+IFERROR(LN(Costo_fondeo!AX21)," ")</f>
        <v>1.7669600960270802</v>
      </c>
      <c r="AY21" s="4">
        <f>+IFERROR(LN(Costo_fondeo!AY21)," ")</f>
        <v>1.7042596468704077</v>
      </c>
    </row>
    <row r="22" spans="2:51" ht="16.5" x14ac:dyDescent="0.3">
      <c r="B22" s="1">
        <v>20</v>
      </c>
      <c r="C22" s="3">
        <v>41455</v>
      </c>
      <c r="D22" s="4">
        <f>+IFERROR(LN(Costo_fondeo!D22)," ")</f>
        <v>0.85463045889886979</v>
      </c>
      <c r="E22" s="4">
        <f>+IFERROR(LN(Costo_fondeo!E22)," ")</f>
        <v>0.91426464270426044</v>
      </c>
      <c r="F22" s="4">
        <f>+IFERROR(LN(Costo_fondeo!F22)," ")</f>
        <v>1.4033877030660915</v>
      </c>
      <c r="G22" s="4">
        <f>+IFERROR(LN(Costo_fondeo!G22)," ")</f>
        <v>0.94483059124456226</v>
      </c>
      <c r="H22" s="4" t="str">
        <f>+IFERROR(LN(Costo_fondeo!H22)," ")</f>
        <v xml:space="preserve"> </v>
      </c>
      <c r="I22" s="4">
        <f>+IFERROR(LN(Costo_fondeo!I22)," ")</f>
        <v>0.28971793145994407</v>
      </c>
      <c r="J22" s="4">
        <f>+IFERROR(LN(Costo_fondeo!J22)," ")</f>
        <v>0.64743468400418791</v>
      </c>
      <c r="K22" s="4">
        <f>+IFERROR(LN(Costo_fondeo!K22)," ")</f>
        <v>0.75755844268611494</v>
      </c>
      <c r="L22" s="4">
        <f>+IFERROR(LN(Costo_fondeo!L22)," ")</f>
        <v>0.46694549635227273</v>
      </c>
      <c r="M22" s="4">
        <f>+IFERROR(LN(Costo_fondeo!M22)," ")</f>
        <v>0.37363042555213205</v>
      </c>
      <c r="N22" s="4">
        <f>+IFERROR(LN(Costo_fondeo!N22)," ")</f>
        <v>1.8783769022061856</v>
      </c>
      <c r="O22" s="4">
        <f>+IFERROR(LN(Costo_fondeo!O22)," ")</f>
        <v>2.2200724566537255</v>
      </c>
      <c r="P22" s="4">
        <f>+IFERROR(LN(Costo_fondeo!P22)," ")</f>
        <v>1.6696397971070436</v>
      </c>
      <c r="Q22" s="4">
        <f>+IFERROR(LN(Costo_fondeo!Q22)," ")</f>
        <v>2.0003679978047773</v>
      </c>
      <c r="R22" s="4" t="str">
        <f>+IFERROR(LN(Costo_fondeo!R22)," ")</f>
        <v xml:space="preserve"> </v>
      </c>
      <c r="S22" s="4">
        <f>+IFERROR(LN(Costo_fondeo!S22)," ")</f>
        <v>1.5168539113068544</v>
      </c>
      <c r="T22" s="4">
        <f>+IFERROR(LN(Costo_fondeo!T22)," ")</f>
        <v>1.6535054346224001</v>
      </c>
      <c r="U22" s="4">
        <f>+IFERROR(LN(Costo_fondeo!U22)," ")</f>
        <v>2.0190807388653558</v>
      </c>
      <c r="V22" s="4">
        <f>+IFERROR(LN(Costo_fondeo!V22)," ")</f>
        <v>1.7451986426361976</v>
      </c>
      <c r="W22" s="4">
        <f>+IFERROR(LN(Costo_fondeo!W22)," ")</f>
        <v>1.9627789658316459</v>
      </c>
      <c r="X22" s="4">
        <f>+IFERROR(LN(Costo_fondeo!X22)," ")</f>
        <v>1.459264486012753</v>
      </c>
      <c r="Y22" s="4">
        <f>+IFERROR(LN(Costo_fondeo!Y22)," ")</f>
        <v>1.9518535716924907</v>
      </c>
      <c r="Z22" s="4">
        <f>+IFERROR(LN(Costo_fondeo!Z22)," ")</f>
        <v>1.2000850728927861</v>
      </c>
      <c r="AA22" s="4" t="str">
        <f>+IFERROR(LN(Costo_fondeo!AA22)," ")</f>
        <v xml:space="preserve"> </v>
      </c>
      <c r="AB22" s="4">
        <f>+IFERROR(LN(Costo_fondeo!AB22)," ")</f>
        <v>1.9434235214166289</v>
      </c>
      <c r="AC22" s="4">
        <f>+IFERROR(LN(Costo_fondeo!AC22)," ")</f>
        <v>2.040543437594772</v>
      </c>
      <c r="AD22" s="4">
        <f>+IFERROR(LN(Costo_fondeo!AD22)," ")</f>
        <v>2.0577472396453405</v>
      </c>
      <c r="AE22" s="4">
        <f>+IFERROR(LN(Costo_fondeo!AE22)," ")</f>
        <v>2.2727551990084374</v>
      </c>
      <c r="AF22" s="4">
        <f>+IFERROR(LN(Costo_fondeo!AF22)," ")</f>
        <v>1.5071221258275342</v>
      </c>
      <c r="AG22" s="4">
        <f>+IFERROR(LN(Costo_fondeo!AG22)," ")</f>
        <v>1.6192218320084588</v>
      </c>
      <c r="AH22" s="4">
        <f>+IFERROR(LN(Costo_fondeo!AH22)," ")</f>
        <v>2.2738263676400932</v>
      </c>
      <c r="AI22" s="4">
        <f>+IFERROR(LN(Costo_fondeo!AI22)," ")</f>
        <v>1.8556364974625128</v>
      </c>
      <c r="AJ22" s="4">
        <f>+IFERROR(LN(Costo_fondeo!AJ22)," ")</f>
        <v>2.5618638090617489</v>
      </c>
      <c r="AK22" s="4">
        <f>+IFERROR(LN(Costo_fondeo!AK22)," ")</f>
        <v>1.7834613770691177</v>
      </c>
      <c r="AL22" s="4">
        <f>+IFERROR(LN(Costo_fondeo!AL22)," ")</f>
        <v>1.4894999961494457</v>
      </c>
      <c r="AM22" s="4">
        <f>+IFERROR(LN(Costo_fondeo!AM22)," ")</f>
        <v>2.2237088569044001</v>
      </c>
      <c r="AN22" s="4">
        <f>+IFERROR(LN(Costo_fondeo!AN22)," ")</f>
        <v>2.0929478897707878</v>
      </c>
      <c r="AO22" s="4">
        <f>+IFERROR(LN(Costo_fondeo!AO22)," ")</f>
        <v>1.9934285623621635</v>
      </c>
      <c r="AP22" s="4" t="str">
        <f>+IFERROR(LN(Costo_fondeo!AP22)," ")</f>
        <v xml:space="preserve"> </v>
      </c>
      <c r="AQ22" s="4">
        <f>+IFERROR(LN(Costo_fondeo!AQ22)," ")</f>
        <v>2.7861127407396915</v>
      </c>
      <c r="AR22" s="4">
        <f>+IFERROR(LN(Costo_fondeo!AR22)," ")</f>
        <v>2.0080893226348144</v>
      </c>
      <c r="AS22" s="4">
        <f>+IFERROR(LN(Costo_fondeo!AS22)," ")</f>
        <v>1.8813001265844398</v>
      </c>
      <c r="AT22" s="4">
        <f>+IFERROR(LN(Costo_fondeo!AT22)," ")</f>
        <v>1.7066847849360094</v>
      </c>
      <c r="AU22" s="4">
        <f>+IFERROR(LN(Costo_fondeo!AU22)," ")</f>
        <v>2.2728120340440405</v>
      </c>
      <c r="AV22" s="4">
        <f>+IFERROR(LN(Costo_fondeo!AV22)," ")</f>
        <v>2.1378632614466202</v>
      </c>
      <c r="AW22" s="4">
        <f>+IFERROR(LN(Costo_fondeo!AW22)," ")</f>
        <v>1.7056748583977355</v>
      </c>
      <c r="AX22" s="4">
        <f>+IFERROR(LN(Costo_fondeo!AX22)," ")</f>
        <v>1.7613067792304435</v>
      </c>
      <c r="AY22" s="4">
        <f>+IFERROR(LN(Costo_fondeo!AY22)," ")</f>
        <v>1.6930854077192368</v>
      </c>
    </row>
    <row r="23" spans="2:51" ht="16.5" x14ac:dyDescent="0.3">
      <c r="B23" s="1">
        <v>21</v>
      </c>
      <c r="C23" s="3">
        <v>41486</v>
      </c>
      <c r="D23" s="4">
        <f>+IFERROR(LN(Costo_fondeo!D23)," ")</f>
        <v>0.84153265590296589</v>
      </c>
      <c r="E23" s="4">
        <f>+IFERROR(LN(Costo_fondeo!E23)," ")</f>
        <v>0.9156380610501631</v>
      </c>
      <c r="F23" s="4">
        <f>+IFERROR(LN(Costo_fondeo!F23)," ")</f>
        <v>1.4009586174162993</v>
      </c>
      <c r="G23" s="4">
        <f>+IFERROR(LN(Costo_fondeo!G23)," ")</f>
        <v>0.93589276468726879</v>
      </c>
      <c r="H23" s="4" t="str">
        <f>+IFERROR(LN(Costo_fondeo!H23)," ")</f>
        <v xml:space="preserve"> </v>
      </c>
      <c r="I23" s="4">
        <f>+IFERROR(LN(Costo_fondeo!I23)," ")</f>
        <v>0.27903664136163303</v>
      </c>
      <c r="J23" s="4">
        <f>+IFERROR(LN(Costo_fondeo!J23)," ")</f>
        <v>0.63455622219206909</v>
      </c>
      <c r="K23" s="4">
        <f>+IFERROR(LN(Costo_fondeo!K23)," ")</f>
        <v>0.74918238924111324</v>
      </c>
      <c r="L23" s="4">
        <f>+IFERROR(LN(Costo_fondeo!L23)," ")</f>
        <v>0.45607370939364023</v>
      </c>
      <c r="M23" s="4">
        <f>+IFERROR(LN(Costo_fondeo!M23)," ")</f>
        <v>0.37125091864140969</v>
      </c>
      <c r="N23" s="4">
        <f>+IFERROR(LN(Costo_fondeo!N23)," ")</f>
        <v>1.8752420383101114</v>
      </c>
      <c r="O23" s="4">
        <f>+IFERROR(LN(Costo_fondeo!O23)," ")</f>
        <v>2.203730982840741</v>
      </c>
      <c r="P23" s="4">
        <f>+IFERROR(LN(Costo_fondeo!P23)," ")</f>
        <v>1.6673247583063202</v>
      </c>
      <c r="Q23" s="4">
        <f>+IFERROR(LN(Costo_fondeo!Q23)," ")</f>
        <v>1.9841605475029687</v>
      </c>
      <c r="R23" s="4" t="str">
        <f>+IFERROR(LN(Costo_fondeo!R23)," ")</f>
        <v xml:space="preserve"> </v>
      </c>
      <c r="S23" s="4">
        <f>+IFERROR(LN(Costo_fondeo!S23)," ")</f>
        <v>1.521804462788888</v>
      </c>
      <c r="T23" s="4">
        <f>+IFERROR(LN(Costo_fondeo!T23)," ")</f>
        <v>1.6590969543295693</v>
      </c>
      <c r="U23" s="4">
        <f>+IFERROR(LN(Costo_fondeo!U23)," ")</f>
        <v>2.0146061118133236</v>
      </c>
      <c r="V23" s="4">
        <f>+IFERROR(LN(Costo_fondeo!V23)," ")</f>
        <v>1.7464028220507168</v>
      </c>
      <c r="W23" s="4">
        <f>+IFERROR(LN(Costo_fondeo!W23)," ")</f>
        <v>1.9547345567052503</v>
      </c>
      <c r="X23" s="4">
        <f>+IFERROR(LN(Costo_fondeo!X23)," ")</f>
        <v>1.4527084210055667</v>
      </c>
      <c r="Y23" s="4">
        <f>+IFERROR(LN(Costo_fondeo!Y23)," ")</f>
        <v>1.95178204843718</v>
      </c>
      <c r="Z23" s="4">
        <f>+IFERROR(LN(Costo_fondeo!Z23)," ")</f>
        <v>1.117483824023324</v>
      </c>
      <c r="AA23" s="4" t="str">
        <f>+IFERROR(LN(Costo_fondeo!AA23)," ")</f>
        <v xml:space="preserve"> </v>
      </c>
      <c r="AB23" s="4">
        <f>+IFERROR(LN(Costo_fondeo!AB23)," ")</f>
        <v>1.9329764275296943</v>
      </c>
      <c r="AC23" s="4">
        <f>+IFERROR(LN(Costo_fondeo!AC23)," ")</f>
        <v>2.0321142316893583</v>
      </c>
      <c r="AD23" s="4">
        <f>+IFERROR(LN(Costo_fondeo!AD23)," ")</f>
        <v>2.069308820469602</v>
      </c>
      <c r="AE23" s="4">
        <f>+IFERROR(LN(Costo_fondeo!AE23)," ")</f>
        <v>2.2479919598947684</v>
      </c>
      <c r="AF23" s="4">
        <f>+IFERROR(LN(Costo_fondeo!AF23)," ")</f>
        <v>1.5002946415426877</v>
      </c>
      <c r="AG23" s="4">
        <f>+IFERROR(LN(Costo_fondeo!AG23)," ")</f>
        <v>1.61489079575896</v>
      </c>
      <c r="AH23" s="4">
        <f>+IFERROR(LN(Costo_fondeo!AH23)," ")</f>
        <v>2.228134444326423</v>
      </c>
      <c r="AI23" s="4">
        <f>+IFERROR(LN(Costo_fondeo!AI23)," ")</f>
        <v>1.8502902013028559</v>
      </c>
      <c r="AJ23" s="4">
        <f>+IFERROR(LN(Costo_fondeo!AJ23)," ")</f>
        <v>2.5705514508856515</v>
      </c>
      <c r="AK23" s="4">
        <f>+IFERROR(LN(Costo_fondeo!AK23)," ")</f>
        <v>1.7801138917671058</v>
      </c>
      <c r="AL23" s="4">
        <f>+IFERROR(LN(Costo_fondeo!AL23)," ")</f>
        <v>1.4830388977178948</v>
      </c>
      <c r="AM23" s="4">
        <f>+IFERROR(LN(Costo_fondeo!AM23)," ")</f>
        <v>2.2081627788806797</v>
      </c>
      <c r="AN23" s="4">
        <f>+IFERROR(LN(Costo_fondeo!AN23)," ")</f>
        <v>2.079588020477614</v>
      </c>
      <c r="AO23" s="4">
        <f>+IFERROR(LN(Costo_fondeo!AO23)," ")</f>
        <v>1.9970176387091179</v>
      </c>
      <c r="AP23" s="4" t="str">
        <f>+IFERROR(LN(Costo_fondeo!AP23)," ")</f>
        <v xml:space="preserve"> </v>
      </c>
      <c r="AQ23" s="4">
        <f>+IFERROR(LN(Costo_fondeo!AQ23)," ")</f>
        <v>2.7331657985720428</v>
      </c>
      <c r="AR23" s="4">
        <f>+IFERROR(LN(Costo_fondeo!AR23)," ")</f>
        <v>2.0067334958307113</v>
      </c>
      <c r="AS23" s="4">
        <f>+IFERROR(LN(Costo_fondeo!AS23)," ")</f>
        <v>1.8786247279760002</v>
      </c>
      <c r="AT23" s="4">
        <f>+IFERROR(LN(Costo_fondeo!AT23)," ")</f>
        <v>1.7093686912637474</v>
      </c>
      <c r="AU23" s="4">
        <f>+IFERROR(LN(Costo_fondeo!AU23)," ")</f>
        <v>2.3015911292390139</v>
      </c>
      <c r="AV23" s="4">
        <f>+IFERROR(LN(Costo_fondeo!AV23)," ")</f>
        <v>2.1314767479472767</v>
      </c>
      <c r="AW23" s="4">
        <f>+IFERROR(LN(Costo_fondeo!AW23)," ")</f>
        <v>1.7001606313430273</v>
      </c>
      <c r="AX23" s="4">
        <f>+IFERROR(LN(Costo_fondeo!AX23)," ")</f>
        <v>1.7524128303982833</v>
      </c>
      <c r="AY23" s="4">
        <f>+IFERROR(LN(Costo_fondeo!AY23)," ")</f>
        <v>1.6872295649610267</v>
      </c>
    </row>
    <row r="24" spans="2:51" ht="16.5" x14ac:dyDescent="0.3">
      <c r="B24" s="1">
        <v>22</v>
      </c>
      <c r="C24" s="3">
        <v>41517</v>
      </c>
      <c r="D24" s="4">
        <f>+IFERROR(LN(Costo_fondeo!D24)," ")</f>
        <v>0.8253331663465947</v>
      </c>
      <c r="E24" s="4">
        <f>+IFERROR(LN(Costo_fondeo!E24)," ")</f>
        <v>0.91776303548063398</v>
      </c>
      <c r="F24" s="4">
        <f>+IFERROR(LN(Costo_fondeo!F24)," ")</f>
        <v>1.4016994911447502</v>
      </c>
      <c r="G24" s="4">
        <f>+IFERROR(LN(Costo_fondeo!G24)," ")</f>
        <v>0.93183254313705555</v>
      </c>
      <c r="H24" s="4" t="str">
        <f>+IFERROR(LN(Costo_fondeo!H24)," ")</f>
        <v xml:space="preserve"> </v>
      </c>
      <c r="I24" s="4">
        <f>+IFERROR(LN(Costo_fondeo!I24)," ")</f>
        <v>0.29070148463588064</v>
      </c>
      <c r="J24" s="4">
        <f>+IFERROR(LN(Costo_fondeo!J24)," ")</f>
        <v>0.63615403935415171</v>
      </c>
      <c r="K24" s="4">
        <f>+IFERROR(LN(Costo_fondeo!K24)," ")</f>
        <v>0.74792209840172685</v>
      </c>
      <c r="L24" s="4">
        <f>+IFERROR(LN(Costo_fondeo!L24)," ")</f>
        <v>0.44842831035062741</v>
      </c>
      <c r="M24" s="4">
        <f>+IFERROR(LN(Costo_fondeo!M24)," ")</f>
        <v>0.34049916813122072</v>
      </c>
      <c r="N24" s="4">
        <f>+IFERROR(LN(Costo_fondeo!N24)," ")</f>
        <v>1.8720326907296632</v>
      </c>
      <c r="O24" s="4">
        <f>+IFERROR(LN(Costo_fondeo!O24)," ")</f>
        <v>2.1952459793642913</v>
      </c>
      <c r="P24" s="4">
        <f>+IFERROR(LN(Costo_fondeo!P24)," ")</f>
        <v>1.6685130721688075</v>
      </c>
      <c r="Q24" s="4">
        <f>+IFERROR(LN(Costo_fondeo!Q24)," ")</f>
        <v>1.9579329279380706</v>
      </c>
      <c r="R24" s="4" t="str">
        <f>+IFERROR(LN(Costo_fondeo!R24)," ")</f>
        <v xml:space="preserve"> </v>
      </c>
      <c r="S24" s="4">
        <f>+IFERROR(LN(Costo_fondeo!S24)," ")</f>
        <v>1.5357704132026031</v>
      </c>
      <c r="T24" s="4">
        <f>+IFERROR(LN(Costo_fondeo!T24)," ")</f>
        <v>1.6488611255476764</v>
      </c>
      <c r="U24" s="4">
        <f>+IFERROR(LN(Costo_fondeo!U24)," ")</f>
        <v>2.0071556239406187</v>
      </c>
      <c r="V24" s="4">
        <f>+IFERROR(LN(Costo_fondeo!V24)," ")</f>
        <v>1.7401959387078818</v>
      </c>
      <c r="W24" s="4">
        <f>+IFERROR(LN(Costo_fondeo!W24)," ")</f>
        <v>1.9462217900703862</v>
      </c>
      <c r="X24" s="4">
        <f>+IFERROR(LN(Costo_fondeo!X24)," ")</f>
        <v>1.4592367769583283</v>
      </c>
      <c r="Y24" s="4">
        <f>+IFERROR(LN(Costo_fondeo!Y24)," ")</f>
        <v>1.9509068129866032</v>
      </c>
      <c r="Z24" s="4">
        <f>+IFERROR(LN(Costo_fondeo!Z24)," ")</f>
        <v>1.0008982437659579</v>
      </c>
      <c r="AA24" s="4" t="str">
        <f>+IFERROR(LN(Costo_fondeo!AA24)," ")</f>
        <v xml:space="preserve"> </v>
      </c>
      <c r="AB24" s="4">
        <f>+IFERROR(LN(Costo_fondeo!AB24)," ")</f>
        <v>1.923313346992469</v>
      </c>
      <c r="AC24" s="4">
        <f>+IFERROR(LN(Costo_fondeo!AC24)," ")</f>
        <v>2.0332309833327189</v>
      </c>
      <c r="AD24" s="4">
        <f>+IFERROR(LN(Costo_fondeo!AD24)," ")</f>
        <v>2.0740741647397742</v>
      </c>
      <c r="AE24" s="4">
        <f>+IFERROR(LN(Costo_fondeo!AE24)," ")</f>
        <v>2.2324541744855582</v>
      </c>
      <c r="AF24" s="4">
        <f>+IFERROR(LN(Costo_fondeo!AF24)," ")</f>
        <v>1.495314547284855</v>
      </c>
      <c r="AG24" s="4">
        <f>+IFERROR(LN(Costo_fondeo!AG24)," ")</f>
        <v>1.608524673317395</v>
      </c>
      <c r="AH24" s="4">
        <f>+IFERROR(LN(Costo_fondeo!AH24)," ")</f>
        <v>2.2198572552370575</v>
      </c>
      <c r="AI24" s="4">
        <f>+IFERROR(LN(Costo_fondeo!AI24)," ")</f>
        <v>1.8460209025156442</v>
      </c>
      <c r="AJ24" s="4">
        <f>+IFERROR(LN(Costo_fondeo!AJ24)," ")</f>
        <v>2.5859915477457021</v>
      </c>
      <c r="AK24" s="4">
        <f>+IFERROR(LN(Costo_fondeo!AK24)," ")</f>
        <v>1.770053145958171</v>
      </c>
      <c r="AL24" s="4">
        <f>+IFERROR(LN(Costo_fondeo!AL24)," ")</f>
        <v>1.4760492021449529</v>
      </c>
      <c r="AM24" s="4">
        <f>+IFERROR(LN(Costo_fondeo!AM24)," ")</f>
        <v>2.1956217684564514</v>
      </c>
      <c r="AN24" s="4">
        <f>+IFERROR(LN(Costo_fondeo!AN24)," ")</f>
        <v>2.0677054691494785</v>
      </c>
      <c r="AO24" s="4">
        <f>+IFERROR(LN(Costo_fondeo!AO24)," ")</f>
        <v>2.001341101898868</v>
      </c>
      <c r="AP24" s="4" t="str">
        <f>+IFERROR(LN(Costo_fondeo!AP24)," ")</f>
        <v xml:space="preserve"> </v>
      </c>
      <c r="AQ24" s="4">
        <f>+IFERROR(LN(Costo_fondeo!AQ24)," ")</f>
        <v>2.6905146398882827</v>
      </c>
      <c r="AR24" s="4">
        <f>+IFERROR(LN(Costo_fondeo!AR24)," ")</f>
        <v>1.9981754962057148</v>
      </c>
      <c r="AS24" s="4">
        <f>+IFERROR(LN(Costo_fondeo!AS24)," ")</f>
        <v>1.88390973324155</v>
      </c>
      <c r="AT24" s="4">
        <f>+IFERROR(LN(Costo_fondeo!AT24)," ")</f>
        <v>1.7158731183960243</v>
      </c>
      <c r="AU24" s="4">
        <f>+IFERROR(LN(Costo_fondeo!AU24)," ")</f>
        <v>2.309892614564538</v>
      </c>
      <c r="AV24" s="4">
        <f>+IFERROR(LN(Costo_fondeo!AV24)," ")</f>
        <v>2.1204849268308843</v>
      </c>
      <c r="AW24" s="4">
        <f>+IFERROR(LN(Costo_fondeo!AW24)," ")</f>
        <v>1.6933547614959188</v>
      </c>
      <c r="AX24" s="4">
        <f>+IFERROR(LN(Costo_fondeo!AX24)," ")</f>
        <v>1.7483776171567</v>
      </c>
      <c r="AY24" s="4">
        <f>+IFERROR(LN(Costo_fondeo!AY24)," ")</f>
        <v>1.6809055955415242</v>
      </c>
    </row>
    <row r="25" spans="2:51" ht="16.5" x14ac:dyDescent="0.3">
      <c r="B25" s="1">
        <v>23</v>
      </c>
      <c r="C25" s="3">
        <v>41547</v>
      </c>
      <c r="D25" s="4">
        <f>+IFERROR(LN(Costo_fondeo!D25)," ")</f>
        <v>0.81723163826922263</v>
      </c>
      <c r="E25" s="4">
        <f>+IFERROR(LN(Costo_fondeo!E25)," ")</f>
        <v>0.9194098887999792</v>
      </c>
      <c r="F25" s="4">
        <f>+IFERROR(LN(Costo_fondeo!F25)," ")</f>
        <v>1.4030355096652261</v>
      </c>
      <c r="G25" s="4">
        <f>+IFERROR(LN(Costo_fondeo!G25)," ")</f>
        <v>0.92806624383127956</v>
      </c>
      <c r="H25" s="4" t="str">
        <f>+IFERROR(LN(Costo_fondeo!H25)," ")</f>
        <v xml:space="preserve"> </v>
      </c>
      <c r="I25" s="4">
        <f>+IFERROR(LN(Costo_fondeo!I25)," ")</f>
        <v>0.29312086715993391</v>
      </c>
      <c r="J25" s="4">
        <f>+IFERROR(LN(Costo_fondeo!J25)," ")</f>
        <v>0.63744066853943948</v>
      </c>
      <c r="K25" s="4">
        <f>+IFERROR(LN(Costo_fondeo!K25)," ")</f>
        <v>0.75153288420616193</v>
      </c>
      <c r="L25" s="4">
        <f>+IFERROR(LN(Costo_fondeo!L25)," ")</f>
        <v>0.43961450901778232</v>
      </c>
      <c r="M25" s="4">
        <f>+IFERROR(LN(Costo_fondeo!M25)," ")</f>
        <v>0.3299566577938845</v>
      </c>
      <c r="N25" s="4">
        <f>+IFERROR(LN(Costo_fondeo!N25)," ")</f>
        <v>1.8676243725091248</v>
      </c>
      <c r="O25" s="4">
        <f>+IFERROR(LN(Costo_fondeo!O25)," ")</f>
        <v>2.1879522900971589</v>
      </c>
      <c r="P25" s="4">
        <f>+IFERROR(LN(Costo_fondeo!P25)," ")</f>
        <v>1.6711774507967228</v>
      </c>
      <c r="Q25" s="4">
        <f>+IFERROR(LN(Costo_fondeo!Q25)," ")</f>
        <v>1.9332209793983324</v>
      </c>
      <c r="R25" s="4" t="str">
        <f>+IFERROR(LN(Costo_fondeo!R25)," ")</f>
        <v xml:space="preserve"> </v>
      </c>
      <c r="S25" s="4">
        <f>+IFERROR(LN(Costo_fondeo!S25)," ")</f>
        <v>1.5378946439963919</v>
      </c>
      <c r="T25" s="4">
        <f>+IFERROR(LN(Costo_fondeo!T25)," ")</f>
        <v>1.6480011946505613</v>
      </c>
      <c r="U25" s="4">
        <f>+IFERROR(LN(Costo_fondeo!U25)," ")</f>
        <v>1.9992308382441382</v>
      </c>
      <c r="V25" s="4">
        <f>+IFERROR(LN(Costo_fondeo!V25)," ")</f>
        <v>1.7394132308889296</v>
      </c>
      <c r="W25" s="4">
        <f>+IFERROR(LN(Costo_fondeo!W25)," ")</f>
        <v>1.9393673049530342</v>
      </c>
      <c r="X25" s="4">
        <f>+IFERROR(LN(Costo_fondeo!X25)," ")</f>
        <v>1.4638574639919044</v>
      </c>
      <c r="Y25" s="4">
        <f>+IFERROR(LN(Costo_fondeo!Y25)," ")</f>
        <v>1.9509582200932272</v>
      </c>
      <c r="Z25" s="4">
        <f>+IFERROR(LN(Costo_fondeo!Z25)," ")</f>
        <v>0.85980680798913389</v>
      </c>
      <c r="AA25" s="4" t="str">
        <f>+IFERROR(LN(Costo_fondeo!AA25)," ")</f>
        <v xml:space="preserve"> </v>
      </c>
      <c r="AB25" s="4">
        <f>+IFERROR(LN(Costo_fondeo!AB25)," ")</f>
        <v>1.9068194430992187</v>
      </c>
      <c r="AC25" s="4">
        <f>+IFERROR(LN(Costo_fondeo!AC25)," ")</f>
        <v>2.018498324038791</v>
      </c>
      <c r="AD25" s="4">
        <f>+IFERROR(LN(Costo_fondeo!AD25)," ")</f>
        <v>2.0790753722136244</v>
      </c>
      <c r="AE25" s="4">
        <f>+IFERROR(LN(Costo_fondeo!AE25)," ")</f>
        <v>2.2267061360212841</v>
      </c>
      <c r="AF25" s="4">
        <f>+IFERROR(LN(Costo_fondeo!AF25)," ")</f>
        <v>1.4920524411448193</v>
      </c>
      <c r="AG25" s="4">
        <f>+IFERROR(LN(Costo_fondeo!AG25)," ")</f>
        <v>1.6070005451149467</v>
      </c>
      <c r="AH25" s="4">
        <f>+IFERROR(LN(Costo_fondeo!AH25)," ")</f>
        <v>2.2289040314330641</v>
      </c>
      <c r="AI25" s="4">
        <f>+IFERROR(LN(Costo_fondeo!AI25)," ")</f>
        <v>1.8437632632445544</v>
      </c>
      <c r="AJ25" s="4">
        <f>+IFERROR(LN(Costo_fondeo!AJ25)," ")</f>
        <v>2.5804476710076645</v>
      </c>
      <c r="AK25" s="4">
        <f>+IFERROR(LN(Costo_fondeo!AK25)," ")</f>
        <v>1.7584421941980133</v>
      </c>
      <c r="AL25" s="4">
        <f>+IFERROR(LN(Costo_fondeo!AL25)," ")</f>
        <v>1.4672457068827636</v>
      </c>
      <c r="AM25" s="4">
        <f>+IFERROR(LN(Costo_fondeo!AM25)," ")</f>
        <v>2.1897275127990219</v>
      </c>
      <c r="AN25" s="4">
        <f>+IFERROR(LN(Costo_fondeo!AN25)," ")</f>
        <v>2.0664237038541438</v>
      </c>
      <c r="AO25" s="4">
        <f>+IFERROR(LN(Costo_fondeo!AO25)," ")</f>
        <v>1.9961587935375373</v>
      </c>
      <c r="AP25" s="4" t="str">
        <f>+IFERROR(LN(Costo_fondeo!AP25)," ")</f>
        <v xml:space="preserve"> </v>
      </c>
      <c r="AQ25" s="4">
        <f>+IFERROR(LN(Costo_fondeo!AQ25)," ")</f>
        <v>2.6521204870789665</v>
      </c>
      <c r="AR25" s="4">
        <f>+IFERROR(LN(Costo_fondeo!AR25)," ")</f>
        <v>1.9940592200172707</v>
      </c>
      <c r="AS25" s="4">
        <f>+IFERROR(LN(Costo_fondeo!AS25)," ")</f>
        <v>1.8846755965168975</v>
      </c>
      <c r="AT25" s="4">
        <f>+IFERROR(LN(Costo_fondeo!AT25)," ")</f>
        <v>1.7232699175151218</v>
      </c>
      <c r="AU25" s="4">
        <f>+IFERROR(LN(Costo_fondeo!AU25)," ")</f>
        <v>2.3124086692001136</v>
      </c>
      <c r="AV25" s="4">
        <f>+IFERROR(LN(Costo_fondeo!AV25)," ")</f>
        <v>2.1088298837517141</v>
      </c>
      <c r="AW25" s="4">
        <f>+IFERROR(LN(Costo_fondeo!AW25)," ")</f>
        <v>1.6869709891276861</v>
      </c>
      <c r="AX25" s="4">
        <f>+IFERROR(LN(Costo_fondeo!AX25)," ")</f>
        <v>1.7374581364399926</v>
      </c>
      <c r="AY25" s="4">
        <f>+IFERROR(LN(Costo_fondeo!AY25)," ")</f>
        <v>1.668429526573838</v>
      </c>
    </row>
    <row r="26" spans="2:51" ht="16.5" x14ac:dyDescent="0.3">
      <c r="B26" s="1">
        <v>24</v>
      </c>
      <c r="C26" s="3">
        <v>41578</v>
      </c>
      <c r="D26" s="4">
        <f>+IFERROR(LN(Costo_fondeo!D26)," ")</f>
        <v>0.80265717217063803</v>
      </c>
      <c r="E26" s="4">
        <f>+IFERROR(LN(Costo_fondeo!E26)," ")</f>
        <v>0.92072485200464815</v>
      </c>
      <c r="F26" s="4">
        <f>+IFERROR(LN(Costo_fondeo!F26)," ")</f>
        <v>1.4012894925506594</v>
      </c>
      <c r="G26" s="4">
        <f>+IFERROR(LN(Costo_fondeo!G26)," ")</f>
        <v>0.92114469136754784</v>
      </c>
      <c r="H26" s="4" t="str">
        <f>+IFERROR(LN(Costo_fondeo!H26)," ")</f>
        <v xml:space="preserve"> </v>
      </c>
      <c r="I26" s="4">
        <f>+IFERROR(LN(Costo_fondeo!I26)," ")</f>
        <v>0.28539606680406199</v>
      </c>
      <c r="J26" s="4">
        <f>+IFERROR(LN(Costo_fondeo!J26)," ")</f>
        <v>0.63509469990070389</v>
      </c>
      <c r="K26" s="4">
        <f>+IFERROR(LN(Costo_fondeo!K26)," ")</f>
        <v>0.75812288041528875</v>
      </c>
      <c r="L26" s="4">
        <f>+IFERROR(LN(Costo_fondeo!L26)," ")</f>
        <v>0.42743336744046662</v>
      </c>
      <c r="M26" s="4">
        <f>+IFERROR(LN(Costo_fondeo!M26)," ")</f>
        <v>0.3199358153530199</v>
      </c>
      <c r="N26" s="4">
        <f>+IFERROR(LN(Costo_fondeo!N26)," ")</f>
        <v>1.8635654982234913</v>
      </c>
      <c r="O26" s="4">
        <f>+IFERROR(LN(Costo_fondeo!O26)," ")</f>
        <v>2.172116602521486</v>
      </c>
      <c r="P26" s="4">
        <f>+IFERROR(LN(Costo_fondeo!P26)," ")</f>
        <v>1.6738417867360837</v>
      </c>
      <c r="Q26" s="4">
        <f>+IFERROR(LN(Costo_fondeo!Q26)," ")</f>
        <v>1.9184598771095867</v>
      </c>
      <c r="R26" s="4" t="str">
        <f>+IFERROR(LN(Costo_fondeo!R26)," ")</f>
        <v xml:space="preserve"> </v>
      </c>
      <c r="S26" s="4">
        <f>+IFERROR(LN(Costo_fondeo!S26)," ")</f>
        <v>1.5525618588811696</v>
      </c>
      <c r="T26" s="4">
        <f>+IFERROR(LN(Costo_fondeo!T26)," ")</f>
        <v>1.643474473595135</v>
      </c>
      <c r="U26" s="4">
        <f>+IFERROR(LN(Costo_fondeo!U26)," ")</f>
        <v>1.9902167788154217</v>
      </c>
      <c r="V26" s="4">
        <f>+IFERROR(LN(Costo_fondeo!V26)," ")</f>
        <v>1.7377170142363045</v>
      </c>
      <c r="W26" s="4">
        <f>+IFERROR(LN(Costo_fondeo!W26)," ")</f>
        <v>1.9328082903236354</v>
      </c>
      <c r="X26" s="4">
        <f>+IFERROR(LN(Costo_fondeo!X26)," ")</f>
        <v>1.459374313521862</v>
      </c>
      <c r="Y26" s="4">
        <f>+IFERROR(LN(Costo_fondeo!Y26)," ")</f>
        <v>1.9461176141999208</v>
      </c>
      <c r="Z26" s="4">
        <f>+IFERROR(LN(Costo_fondeo!Z26)," ")</f>
        <v>0.58959605303499529</v>
      </c>
      <c r="AA26" s="4" t="str">
        <f>+IFERROR(LN(Costo_fondeo!AA26)," ")</f>
        <v xml:space="preserve"> </v>
      </c>
      <c r="AB26" s="4">
        <f>+IFERROR(LN(Costo_fondeo!AB26)," ")</f>
        <v>1.8955353916515287</v>
      </c>
      <c r="AC26" s="4">
        <f>+IFERROR(LN(Costo_fondeo!AC26)," ")</f>
        <v>2.004294320660251</v>
      </c>
      <c r="AD26" s="4">
        <f>+IFERROR(LN(Costo_fondeo!AD26)," ")</f>
        <v>2.0848573055586717</v>
      </c>
      <c r="AE26" s="4">
        <f>+IFERROR(LN(Costo_fondeo!AE26)," ")</f>
        <v>2.2206883576417233</v>
      </c>
      <c r="AF26" s="4">
        <f>+IFERROR(LN(Costo_fondeo!AF26)," ")</f>
        <v>1.4878026771239772</v>
      </c>
      <c r="AG26" s="4">
        <f>+IFERROR(LN(Costo_fondeo!AG26)," ")</f>
        <v>1.5994078385466828</v>
      </c>
      <c r="AH26" s="4">
        <f>+IFERROR(LN(Costo_fondeo!AH26)," ")</f>
        <v>2.2266836642391259</v>
      </c>
      <c r="AI26" s="4">
        <f>+IFERROR(LN(Costo_fondeo!AI26)," ")</f>
        <v>1.8383487934806981</v>
      </c>
      <c r="AJ26" s="4">
        <f>+IFERROR(LN(Costo_fondeo!AJ26)," ")</f>
        <v>2.5721902264654704</v>
      </c>
      <c r="AK26" s="4">
        <f>+IFERROR(LN(Costo_fondeo!AK26)," ")</f>
        <v>1.744948643643663</v>
      </c>
      <c r="AL26" s="4">
        <f>+IFERROR(LN(Costo_fondeo!AL26)," ")</f>
        <v>1.4560739069601407</v>
      </c>
      <c r="AM26" s="4">
        <f>+IFERROR(LN(Costo_fondeo!AM26)," ")</f>
        <v>2.1768765089767084</v>
      </c>
      <c r="AN26" s="4">
        <f>+IFERROR(LN(Costo_fondeo!AN26)," ")</f>
        <v>2.0487042274488219</v>
      </c>
      <c r="AO26" s="4">
        <f>+IFERROR(LN(Costo_fondeo!AO26)," ")</f>
        <v>1.9997110321429705</v>
      </c>
      <c r="AP26" s="4" t="str">
        <f>+IFERROR(LN(Costo_fondeo!AP26)," ")</f>
        <v xml:space="preserve"> </v>
      </c>
      <c r="AQ26" s="4">
        <f>+IFERROR(LN(Costo_fondeo!AQ26)," ")</f>
        <v>2.6211594950922161</v>
      </c>
      <c r="AR26" s="4">
        <f>+IFERROR(LN(Costo_fondeo!AR26)," ")</f>
        <v>1.9887427223484471</v>
      </c>
      <c r="AS26" s="4">
        <f>+IFERROR(LN(Costo_fondeo!AS26)," ")</f>
        <v>1.8837116662234226</v>
      </c>
      <c r="AT26" s="4">
        <f>+IFERROR(LN(Costo_fondeo!AT26)," ")</f>
        <v>1.738285208108979</v>
      </c>
      <c r="AU26" s="4">
        <f>+IFERROR(LN(Costo_fondeo!AU26)," ")</f>
        <v>2.3237803948946931</v>
      </c>
      <c r="AV26" s="4">
        <f>+IFERROR(LN(Costo_fondeo!AV26)," ")</f>
        <v>2.0974356114984327</v>
      </c>
      <c r="AW26" s="4">
        <f>+IFERROR(LN(Costo_fondeo!AW26)," ")</f>
        <v>1.6793366449652223</v>
      </c>
      <c r="AX26" s="4">
        <f>+IFERROR(LN(Costo_fondeo!AX26)," ")</f>
        <v>1.7273068050568956</v>
      </c>
      <c r="AY26" s="4">
        <f>+IFERROR(LN(Costo_fondeo!AY26)," ")</f>
        <v>1.6568965891385641</v>
      </c>
    </row>
    <row r="27" spans="2:51" ht="16.5" x14ac:dyDescent="0.3">
      <c r="B27" s="1">
        <v>25</v>
      </c>
      <c r="C27" s="3">
        <v>41608</v>
      </c>
      <c r="D27" s="4">
        <f>+IFERROR(LN(Costo_fondeo!D27)," ")</f>
        <v>0.78694176784898184</v>
      </c>
      <c r="E27" s="4">
        <f>+IFERROR(LN(Costo_fondeo!E27)," ")</f>
        <v>0.92271345937016547</v>
      </c>
      <c r="F27" s="4">
        <f>+IFERROR(LN(Costo_fondeo!F27)," ")</f>
        <v>1.4026771686737862</v>
      </c>
      <c r="G27" s="4">
        <f>+IFERROR(LN(Costo_fondeo!G27)," ")</f>
        <v>0.92241294807347851</v>
      </c>
      <c r="H27" s="4" t="str">
        <f>+IFERROR(LN(Costo_fondeo!H27)," ")</f>
        <v xml:space="preserve"> </v>
      </c>
      <c r="I27" s="4">
        <f>+IFERROR(LN(Costo_fondeo!I27)," ")</f>
        <v>0.26645388933730635</v>
      </c>
      <c r="J27" s="4">
        <f>+IFERROR(LN(Costo_fondeo!J27)," ")</f>
        <v>0.62327163004199426</v>
      </c>
      <c r="K27" s="4">
        <f>+IFERROR(LN(Costo_fondeo!K27)," ")</f>
        <v>0.75191245794105432</v>
      </c>
      <c r="L27" s="4">
        <f>+IFERROR(LN(Costo_fondeo!L27)," ")</f>
        <v>0.40586131378610119</v>
      </c>
      <c r="M27" s="4">
        <f>+IFERROR(LN(Costo_fondeo!M27)," ")</f>
        <v>0.30261594987257268</v>
      </c>
      <c r="N27" s="4">
        <f>+IFERROR(LN(Costo_fondeo!N27)," ")</f>
        <v>1.8609230289216194</v>
      </c>
      <c r="O27" s="4">
        <f>+IFERROR(LN(Costo_fondeo!O27)," ")</f>
        <v>2.1563166712563224</v>
      </c>
      <c r="P27" s="4">
        <f>+IFERROR(LN(Costo_fondeo!P27)," ")</f>
        <v>1.6748679548603209</v>
      </c>
      <c r="Q27" s="4">
        <f>+IFERROR(LN(Costo_fondeo!Q27)," ")</f>
        <v>1.8991640888063495</v>
      </c>
      <c r="R27" s="4" t="str">
        <f>+IFERROR(LN(Costo_fondeo!R27)," ")</f>
        <v xml:space="preserve"> </v>
      </c>
      <c r="S27" s="4">
        <f>+IFERROR(LN(Costo_fondeo!S27)," ")</f>
        <v>1.564962059625481</v>
      </c>
      <c r="T27" s="4">
        <f>+IFERROR(LN(Costo_fondeo!T27)," ")</f>
        <v>1.6379491637780568</v>
      </c>
      <c r="U27" s="4">
        <f>+IFERROR(LN(Costo_fondeo!U27)," ")</f>
        <v>1.979102031132127</v>
      </c>
      <c r="V27" s="4">
        <f>+IFERROR(LN(Costo_fondeo!V27)," ")</f>
        <v>1.7310224152926756</v>
      </c>
      <c r="W27" s="4">
        <f>+IFERROR(LN(Costo_fondeo!W27)," ")</f>
        <v>1.9231121945706344</v>
      </c>
      <c r="X27" s="4">
        <f>+IFERROR(LN(Costo_fondeo!X27)," ")</f>
        <v>1.4722535565897117</v>
      </c>
      <c r="Y27" s="4">
        <f>+IFERROR(LN(Costo_fondeo!Y27)," ")</f>
        <v>1.9444276715868458</v>
      </c>
      <c r="Z27" s="4">
        <f>+IFERROR(LN(Costo_fondeo!Z27)," ")</f>
        <v>0.1119838065156558</v>
      </c>
      <c r="AA27" s="4" t="str">
        <f>+IFERROR(LN(Costo_fondeo!AA27)," ")</f>
        <v xml:space="preserve"> </v>
      </c>
      <c r="AB27" s="4">
        <f>+IFERROR(LN(Costo_fondeo!AB27)," ")</f>
        <v>1.8816134188290574</v>
      </c>
      <c r="AC27" s="4">
        <f>+IFERROR(LN(Costo_fondeo!AC27)," ")</f>
        <v>1.9944586363757291</v>
      </c>
      <c r="AD27" s="4">
        <f>+IFERROR(LN(Costo_fondeo!AD27)," ")</f>
        <v>2.0846415125939872</v>
      </c>
      <c r="AE27" s="4">
        <f>+IFERROR(LN(Costo_fondeo!AE27)," ")</f>
        <v>2.2295396639173708</v>
      </c>
      <c r="AF27" s="4">
        <f>+IFERROR(LN(Costo_fondeo!AF27)," ")</f>
        <v>1.477250167201124</v>
      </c>
      <c r="AG27" s="4">
        <f>+IFERROR(LN(Costo_fondeo!AG27)," ")</f>
        <v>1.5934063679510613</v>
      </c>
      <c r="AH27" s="4">
        <f>+IFERROR(LN(Costo_fondeo!AH27)," ")</f>
        <v>2.2105656267558689</v>
      </c>
      <c r="AI27" s="4">
        <f>+IFERROR(LN(Costo_fondeo!AI27)," ")</f>
        <v>1.8323383998486442</v>
      </c>
      <c r="AJ27" s="4">
        <f>+IFERROR(LN(Costo_fondeo!AJ27)," ")</f>
        <v>2.5686086553438674</v>
      </c>
      <c r="AK27" s="4">
        <f>+IFERROR(LN(Costo_fondeo!AK27)," ")</f>
        <v>1.733597660215306</v>
      </c>
      <c r="AL27" s="4">
        <f>+IFERROR(LN(Costo_fondeo!AL27)," ")</f>
        <v>1.4493239905626725</v>
      </c>
      <c r="AM27" s="4">
        <f>+IFERROR(LN(Costo_fondeo!AM27)," ")</f>
        <v>2.1641991955476056</v>
      </c>
      <c r="AN27" s="4">
        <f>+IFERROR(LN(Costo_fondeo!AN27)," ")</f>
        <v>2.0359821656364496</v>
      </c>
      <c r="AO27" s="4">
        <f>+IFERROR(LN(Costo_fondeo!AO27)," ")</f>
        <v>2.0012944413982217</v>
      </c>
      <c r="AP27" s="4" t="str">
        <f>+IFERROR(LN(Costo_fondeo!AP27)," ")</f>
        <v xml:space="preserve"> </v>
      </c>
      <c r="AQ27" s="4">
        <f>+IFERROR(LN(Costo_fondeo!AQ27)," ")</f>
        <v>2.5903620497630881</v>
      </c>
      <c r="AR27" s="4">
        <f>+IFERROR(LN(Costo_fondeo!AR27)," ")</f>
        <v>1.9783236579430707</v>
      </c>
      <c r="AS27" s="4">
        <f>+IFERROR(LN(Costo_fondeo!AS27)," ")</f>
        <v>1.8826352285757406</v>
      </c>
      <c r="AT27" s="4">
        <f>+IFERROR(LN(Costo_fondeo!AT27)," ")</f>
        <v>1.7422258341580801</v>
      </c>
      <c r="AU27" s="4">
        <f>+IFERROR(LN(Costo_fondeo!AU27)," ")</f>
        <v>2.3257259433649913</v>
      </c>
      <c r="AV27" s="4">
        <f>+IFERROR(LN(Costo_fondeo!AV27)," ")</f>
        <v>2.0869285429032787</v>
      </c>
      <c r="AW27" s="4">
        <f>+IFERROR(LN(Costo_fondeo!AW27)," ")</f>
        <v>1.6731581853093125</v>
      </c>
      <c r="AX27" s="4">
        <f>+IFERROR(LN(Costo_fondeo!AX27)," ")</f>
        <v>1.7161831806221171</v>
      </c>
      <c r="AY27" s="4">
        <f>+IFERROR(LN(Costo_fondeo!AY27)," ")</f>
        <v>1.6463857507164072</v>
      </c>
    </row>
    <row r="28" spans="2:51" ht="16.5" x14ac:dyDescent="0.3">
      <c r="B28" s="1">
        <v>26</v>
      </c>
      <c r="C28" s="3">
        <v>41639</v>
      </c>
      <c r="D28" s="4">
        <f>+IFERROR(LN(Costo_fondeo!D28)," ")</f>
        <v>0.77861297499044602</v>
      </c>
      <c r="E28" s="4">
        <f>+IFERROR(LN(Costo_fondeo!E28)," ")</f>
        <v>0.92137906230551569</v>
      </c>
      <c r="F28" s="4">
        <f>+IFERROR(LN(Costo_fondeo!F28)," ")</f>
        <v>1.3994165913036891</v>
      </c>
      <c r="G28" s="4">
        <f>+IFERROR(LN(Costo_fondeo!G28)," ")</f>
        <v>0.91951687254887982</v>
      </c>
      <c r="H28" s="4" t="str">
        <f>+IFERROR(LN(Costo_fondeo!H28)," ")</f>
        <v xml:space="preserve"> </v>
      </c>
      <c r="I28" s="4">
        <f>+IFERROR(LN(Costo_fondeo!I28)," ")</f>
        <v>0.2373263476460051</v>
      </c>
      <c r="J28" s="4">
        <f>+IFERROR(LN(Costo_fondeo!J28)," ")</f>
        <v>0.62008248390659415</v>
      </c>
      <c r="K28" s="4">
        <f>+IFERROR(LN(Costo_fondeo!K28)," ")</f>
        <v>0.74193853410756971</v>
      </c>
      <c r="L28" s="4">
        <f>+IFERROR(LN(Costo_fondeo!L28)," ")</f>
        <v>0.3861000578289468</v>
      </c>
      <c r="M28" s="4">
        <f>+IFERROR(LN(Costo_fondeo!M28)," ")</f>
        <v>0.28738197386718628</v>
      </c>
      <c r="N28" s="4">
        <f>+IFERROR(LN(Costo_fondeo!N28)," ")</f>
        <v>1.8568782523075076</v>
      </c>
      <c r="O28" s="4">
        <f>+IFERROR(LN(Costo_fondeo!O28)," ")</f>
        <v>2.1384554611769793</v>
      </c>
      <c r="P28" s="4">
        <f>+IFERROR(LN(Costo_fondeo!P28)," ")</f>
        <v>1.6771192182011883</v>
      </c>
      <c r="Q28" s="4">
        <f>+IFERROR(LN(Costo_fondeo!Q28)," ")</f>
        <v>1.8868053243299985</v>
      </c>
      <c r="R28" s="4" t="str">
        <f>+IFERROR(LN(Costo_fondeo!R28)," ")</f>
        <v xml:space="preserve"> </v>
      </c>
      <c r="S28" s="4">
        <f>+IFERROR(LN(Costo_fondeo!S28)," ")</f>
        <v>1.5853488683094992</v>
      </c>
      <c r="T28" s="4">
        <f>+IFERROR(LN(Costo_fondeo!T28)," ")</f>
        <v>1.6350701507300738</v>
      </c>
      <c r="U28" s="4">
        <f>+IFERROR(LN(Costo_fondeo!U28)," ")</f>
        <v>1.9672060719832114</v>
      </c>
      <c r="V28" s="4">
        <f>+IFERROR(LN(Costo_fondeo!V28)," ")</f>
        <v>1.7300241341743783</v>
      </c>
      <c r="W28" s="4">
        <f>+IFERROR(LN(Costo_fondeo!W28)," ")</f>
        <v>1.9147527320642632</v>
      </c>
      <c r="X28" s="4">
        <f>+IFERROR(LN(Costo_fondeo!X28)," ")</f>
        <v>1.4770045939007037</v>
      </c>
      <c r="Y28" s="4">
        <f>+IFERROR(LN(Costo_fondeo!Y28)," ")</f>
        <v>1.9484805329557697</v>
      </c>
      <c r="Z28" s="4" t="str">
        <f>+IFERROR(LN(Costo_fondeo!Z28)," ")</f>
        <v xml:space="preserve"> </v>
      </c>
      <c r="AA28" s="4" t="str">
        <f>+IFERROR(LN(Costo_fondeo!AA28)," ")</f>
        <v xml:space="preserve"> </v>
      </c>
      <c r="AB28" s="4">
        <f>+IFERROR(LN(Costo_fondeo!AB28)," ")</f>
        <v>1.8684582920810844</v>
      </c>
      <c r="AC28" s="4">
        <f>+IFERROR(LN(Costo_fondeo!AC28)," ")</f>
        <v>1.9864843787293138</v>
      </c>
      <c r="AD28" s="4">
        <f>+IFERROR(LN(Costo_fondeo!AD28)," ")</f>
        <v>2.0911597918921743</v>
      </c>
      <c r="AE28" s="4">
        <f>+IFERROR(LN(Costo_fondeo!AE28)," ")</f>
        <v>2.2035326391128742</v>
      </c>
      <c r="AF28" s="4">
        <f>+IFERROR(LN(Costo_fondeo!AF28)," ")</f>
        <v>1.4742325864809207</v>
      </c>
      <c r="AG28" s="4">
        <f>+IFERROR(LN(Costo_fondeo!AG28)," ")</f>
        <v>1.6024720221517581</v>
      </c>
      <c r="AH28" s="4">
        <f>+IFERROR(LN(Costo_fondeo!AH28)," ")</f>
        <v>2.2010375222354135</v>
      </c>
      <c r="AI28" s="4">
        <f>+IFERROR(LN(Costo_fondeo!AI28)," ")</f>
        <v>1.8251618498772118</v>
      </c>
      <c r="AJ28" s="4">
        <f>+IFERROR(LN(Costo_fondeo!AJ28)," ")</f>
        <v>2.5602297532750593</v>
      </c>
      <c r="AK28" s="4">
        <f>+IFERROR(LN(Costo_fondeo!AK28)," ")</f>
        <v>1.7255644458295378</v>
      </c>
      <c r="AL28" s="4">
        <f>+IFERROR(LN(Costo_fondeo!AL28)," ")</f>
        <v>1.4423134422325636</v>
      </c>
      <c r="AM28" s="4">
        <f>+IFERROR(LN(Costo_fondeo!AM28)," ")</f>
        <v>2.1509792280962894</v>
      </c>
      <c r="AN28" s="4">
        <f>+IFERROR(LN(Costo_fondeo!AN28)," ")</f>
        <v>2.0309534855817994</v>
      </c>
      <c r="AO28" s="4">
        <f>+IFERROR(LN(Costo_fondeo!AO28)," ")</f>
        <v>2.0012222950275644</v>
      </c>
      <c r="AP28" s="4" t="str">
        <f>+IFERROR(LN(Costo_fondeo!AP28)," ")</f>
        <v xml:space="preserve"> </v>
      </c>
      <c r="AQ28" s="4">
        <f>+IFERROR(LN(Costo_fondeo!AQ28)," ")</f>
        <v>2.0063262934171902</v>
      </c>
      <c r="AR28" s="4">
        <f>+IFERROR(LN(Costo_fondeo!AR28)," ")</f>
        <v>1.9698727080856024</v>
      </c>
      <c r="AS28" s="4">
        <f>+IFERROR(LN(Costo_fondeo!AS28)," ")</f>
        <v>1.8798901464202273</v>
      </c>
      <c r="AT28" s="4">
        <f>+IFERROR(LN(Costo_fondeo!AT28)," ")</f>
        <v>1.7423736683799498</v>
      </c>
      <c r="AU28" s="4">
        <f>+IFERROR(LN(Costo_fondeo!AU28)," ")</f>
        <v>2.3277271899324066</v>
      </c>
      <c r="AV28" s="4">
        <f>+IFERROR(LN(Costo_fondeo!AV28)," ")</f>
        <v>2.0749361842432648</v>
      </c>
      <c r="AW28" s="4">
        <f>+IFERROR(LN(Costo_fondeo!AW28)," ")</f>
        <v>1.6631018083087998</v>
      </c>
      <c r="AX28" s="4">
        <f>+IFERROR(LN(Costo_fondeo!AX28)," ")</f>
        <v>1.703477804009101</v>
      </c>
      <c r="AY28" s="4">
        <f>+IFERROR(LN(Costo_fondeo!AY28)," ")</f>
        <v>1.6354107327204315</v>
      </c>
    </row>
    <row r="29" spans="2:51" ht="16.5" x14ac:dyDescent="0.3">
      <c r="B29" s="1">
        <v>27</v>
      </c>
      <c r="C29" s="3">
        <v>41670</v>
      </c>
      <c r="D29" s="4">
        <f>+IFERROR(LN(Costo_fondeo!D29)," ")</f>
        <v>0.75330562643696697</v>
      </c>
      <c r="E29" s="4">
        <f>+IFERROR(LN(Costo_fondeo!E29)," ")</f>
        <v>0.92765494877198751</v>
      </c>
      <c r="F29" s="4">
        <f>+IFERROR(LN(Costo_fondeo!F29)," ")</f>
        <v>1.3990286478356346</v>
      </c>
      <c r="G29" s="4">
        <f>+IFERROR(LN(Costo_fondeo!G29)," ")</f>
        <v>0.90738203512276983</v>
      </c>
      <c r="H29" s="4" t="str">
        <f>+IFERROR(LN(Costo_fondeo!H29)," ")</f>
        <v xml:space="preserve"> </v>
      </c>
      <c r="I29" s="4">
        <f>+IFERROR(LN(Costo_fondeo!I29)," ")</f>
        <v>0.20846973751682182</v>
      </c>
      <c r="J29" s="4">
        <f>+IFERROR(LN(Costo_fondeo!J29)," ")</f>
        <v>0.61003566757110805</v>
      </c>
      <c r="K29" s="4">
        <f>+IFERROR(LN(Costo_fondeo!K29)," ")</f>
        <v>0.72437516432351268</v>
      </c>
      <c r="L29" s="4">
        <f>+IFERROR(LN(Costo_fondeo!L29)," ")</f>
        <v>0.36433741125846097</v>
      </c>
      <c r="M29" s="4">
        <f>+IFERROR(LN(Costo_fondeo!M29)," ")</f>
        <v>0.2717616552842293</v>
      </c>
      <c r="N29" s="4">
        <f>+IFERROR(LN(Costo_fondeo!N29)," ")</f>
        <v>1.8501679853428068</v>
      </c>
      <c r="O29" s="4">
        <f>+IFERROR(LN(Costo_fondeo!O29)," ")</f>
        <v>2.1327406250619476</v>
      </c>
      <c r="P29" s="4">
        <f>+IFERROR(LN(Costo_fondeo!P29)," ")</f>
        <v>1.678160130372518</v>
      </c>
      <c r="Q29" s="4">
        <f>+IFERROR(LN(Costo_fondeo!Q29)," ")</f>
        <v>1.8761010198829426</v>
      </c>
      <c r="R29" s="4" t="str">
        <f>+IFERROR(LN(Costo_fondeo!R29)," ")</f>
        <v xml:space="preserve"> </v>
      </c>
      <c r="S29" s="4">
        <f>+IFERROR(LN(Costo_fondeo!S29)," ")</f>
        <v>1.6027407028751368</v>
      </c>
      <c r="T29" s="4">
        <f>+IFERROR(LN(Costo_fondeo!T29)," ")</f>
        <v>1.6282986362425453</v>
      </c>
      <c r="U29" s="4">
        <f>+IFERROR(LN(Costo_fondeo!U29)," ")</f>
        <v>1.9524391934815089</v>
      </c>
      <c r="V29" s="4">
        <f>+IFERROR(LN(Costo_fondeo!V29)," ")</f>
        <v>1.7338344664264678</v>
      </c>
      <c r="W29" s="4">
        <f>+IFERROR(LN(Costo_fondeo!W29)," ")</f>
        <v>1.906815880739376</v>
      </c>
      <c r="X29" s="4">
        <f>+IFERROR(LN(Costo_fondeo!X29)," ")</f>
        <v>1.4877083517368797</v>
      </c>
      <c r="Y29" s="4">
        <f>+IFERROR(LN(Costo_fondeo!Y29)," ")</f>
        <v>1.9529989883050864</v>
      </c>
      <c r="Z29" s="4" t="str">
        <f>+IFERROR(LN(Costo_fondeo!Z29)," ")</f>
        <v xml:space="preserve"> </v>
      </c>
      <c r="AA29" s="4" t="str">
        <f>+IFERROR(LN(Costo_fondeo!AA29)," ")</f>
        <v xml:space="preserve"> </v>
      </c>
      <c r="AB29" s="4">
        <f>+IFERROR(LN(Costo_fondeo!AB29)," ")</f>
        <v>1.8552892914899215</v>
      </c>
      <c r="AC29" s="4">
        <f>+IFERROR(LN(Costo_fondeo!AC29)," ")</f>
        <v>1.9854909719024747</v>
      </c>
      <c r="AD29" s="4">
        <f>+IFERROR(LN(Costo_fondeo!AD29)," ")</f>
        <v>2.0740227545468701</v>
      </c>
      <c r="AE29" s="4">
        <f>+IFERROR(LN(Costo_fondeo!AE29)," ")</f>
        <v>2.2062138758752234</v>
      </c>
      <c r="AF29" s="4">
        <f>+IFERROR(LN(Costo_fondeo!AF29)," ")</f>
        <v>1.4749928417431819</v>
      </c>
      <c r="AG29" s="4">
        <f>+IFERROR(LN(Costo_fondeo!AG29)," ")</f>
        <v>1.5978256434213005</v>
      </c>
      <c r="AH29" s="4">
        <f>+IFERROR(LN(Costo_fondeo!AH29)," ")</f>
        <v>2.1808170958297541</v>
      </c>
      <c r="AI29" s="4">
        <f>+IFERROR(LN(Costo_fondeo!AI29)," ")</f>
        <v>1.8162455937886297</v>
      </c>
      <c r="AJ29" s="4">
        <f>+IFERROR(LN(Costo_fondeo!AJ29)," ")</f>
        <v>2.5587493238941277</v>
      </c>
      <c r="AK29" s="4">
        <f>+IFERROR(LN(Costo_fondeo!AK29)," ")</f>
        <v>1.7215792640703893</v>
      </c>
      <c r="AL29" s="4">
        <f>+IFERROR(LN(Costo_fondeo!AL29)," ")</f>
        <v>1.435419905541464</v>
      </c>
      <c r="AM29" s="4">
        <f>+IFERROR(LN(Costo_fondeo!AM29)," ")</f>
        <v>2.1330529631997144</v>
      </c>
      <c r="AN29" s="4">
        <f>+IFERROR(LN(Costo_fondeo!AN29)," ")</f>
        <v>2.034225001794784</v>
      </c>
      <c r="AO29" s="4">
        <f>+IFERROR(LN(Costo_fondeo!AO29)," ")</f>
        <v>1.993460891258189</v>
      </c>
      <c r="AP29" s="4" t="str">
        <f>+IFERROR(LN(Costo_fondeo!AP29)," ")</f>
        <v xml:space="preserve"> </v>
      </c>
      <c r="AQ29" s="4">
        <f>+IFERROR(LN(Costo_fondeo!AQ29)," ")</f>
        <v>1.9980563023872979</v>
      </c>
      <c r="AR29" s="4">
        <f>+IFERROR(LN(Costo_fondeo!AR29)," ")</f>
        <v>1.9650426720144756</v>
      </c>
      <c r="AS29" s="4">
        <f>+IFERROR(LN(Costo_fondeo!AS29)," ")</f>
        <v>1.8727581615358797</v>
      </c>
      <c r="AT29" s="4">
        <f>+IFERROR(LN(Costo_fondeo!AT29)," ")</f>
        <v>1.7306679001546192</v>
      </c>
      <c r="AU29" s="4">
        <f>+IFERROR(LN(Costo_fondeo!AU29)," ")</f>
        <v>2.3281037990981996</v>
      </c>
      <c r="AV29" s="4">
        <f>+IFERROR(LN(Costo_fondeo!AV29)," ")</f>
        <v>2.0650694639054947</v>
      </c>
      <c r="AW29" s="4">
        <f>+IFERROR(LN(Costo_fondeo!AW29)," ")</f>
        <v>1.6517304859346476</v>
      </c>
      <c r="AX29" s="4">
        <f>+IFERROR(LN(Costo_fondeo!AX29)," ")</f>
        <v>1.6915338337165839</v>
      </c>
      <c r="AY29" s="4">
        <f>+IFERROR(LN(Costo_fondeo!AY29)," ")</f>
        <v>1.6211064520829053</v>
      </c>
    </row>
    <row r="30" spans="2:51" ht="16.5" x14ac:dyDescent="0.3">
      <c r="B30" s="1">
        <v>28</v>
      </c>
      <c r="C30" s="3">
        <v>41698</v>
      </c>
      <c r="D30" s="4">
        <f>+IFERROR(LN(Costo_fondeo!D30)," ")</f>
        <v>0.71647228764991122</v>
      </c>
      <c r="E30" s="4">
        <f>+IFERROR(LN(Costo_fondeo!E30)," ")</f>
        <v>0.92698431076206755</v>
      </c>
      <c r="F30" s="4">
        <f>+IFERROR(LN(Costo_fondeo!F30)," ")</f>
        <v>1.3926011130656284</v>
      </c>
      <c r="G30" s="4">
        <f>+IFERROR(LN(Costo_fondeo!G30)," ")</f>
        <v>0.88931874285793777</v>
      </c>
      <c r="H30" s="4" t="str">
        <f>+IFERROR(LN(Costo_fondeo!H30)," ")</f>
        <v xml:space="preserve"> </v>
      </c>
      <c r="I30" s="4">
        <f>+IFERROR(LN(Costo_fondeo!I30)," ")</f>
        <v>0.17737233741583006</v>
      </c>
      <c r="J30" s="4">
        <f>+IFERROR(LN(Costo_fondeo!J30)," ")</f>
        <v>0.60902692066906761</v>
      </c>
      <c r="K30" s="4">
        <f>+IFERROR(LN(Costo_fondeo!K30)," ")</f>
        <v>0.70719998936054818</v>
      </c>
      <c r="L30" s="4">
        <f>+IFERROR(LN(Costo_fondeo!L30)," ")</f>
        <v>0.33525838002732883</v>
      </c>
      <c r="M30" s="4">
        <f>+IFERROR(LN(Costo_fondeo!M30)," ")</f>
        <v>0.24875390940411754</v>
      </c>
      <c r="N30" s="4">
        <f>+IFERROR(LN(Costo_fondeo!N30)," ")</f>
        <v>1.8405507567034809</v>
      </c>
      <c r="O30" s="4">
        <f>+IFERROR(LN(Costo_fondeo!O30)," ")</f>
        <v>2.1317542605154767</v>
      </c>
      <c r="P30" s="4">
        <f>+IFERROR(LN(Costo_fondeo!P30)," ")</f>
        <v>1.6785958701487507</v>
      </c>
      <c r="Q30" s="4">
        <f>+IFERROR(LN(Costo_fondeo!Q30)," ")</f>
        <v>1.8627386765060394</v>
      </c>
      <c r="R30" s="4" t="str">
        <f>+IFERROR(LN(Costo_fondeo!R30)," ")</f>
        <v xml:space="preserve"> </v>
      </c>
      <c r="S30" s="4">
        <f>+IFERROR(LN(Costo_fondeo!S30)," ")</f>
        <v>1.6177306902495645</v>
      </c>
      <c r="T30" s="4">
        <f>+IFERROR(LN(Costo_fondeo!T30)," ")</f>
        <v>1.6232048166185109</v>
      </c>
      <c r="U30" s="4">
        <f>+IFERROR(LN(Costo_fondeo!U30)," ")</f>
        <v>1.9399477777952494</v>
      </c>
      <c r="V30" s="4">
        <f>+IFERROR(LN(Costo_fondeo!V30)," ")</f>
        <v>1.729494360493669</v>
      </c>
      <c r="W30" s="4">
        <f>+IFERROR(LN(Costo_fondeo!W30)," ")</f>
        <v>1.892703480906486</v>
      </c>
      <c r="X30" s="4">
        <f>+IFERROR(LN(Costo_fondeo!X30)," ")</f>
        <v>1.4990486143164603</v>
      </c>
      <c r="Y30" s="4">
        <f>+IFERROR(LN(Costo_fondeo!Y30)," ")</f>
        <v>1.954315527007954</v>
      </c>
      <c r="Z30" s="4" t="str">
        <f>+IFERROR(LN(Costo_fondeo!Z30)," ")</f>
        <v xml:space="preserve"> </v>
      </c>
      <c r="AA30" s="4" t="str">
        <f>+IFERROR(LN(Costo_fondeo!AA30)," ")</f>
        <v xml:space="preserve"> </v>
      </c>
      <c r="AB30" s="4">
        <f>+IFERROR(LN(Costo_fondeo!AB30)," ")</f>
        <v>1.8340088969590218</v>
      </c>
      <c r="AC30" s="4">
        <f>+IFERROR(LN(Costo_fondeo!AC30)," ")</f>
        <v>1.9832946740344903</v>
      </c>
      <c r="AD30" s="4">
        <f>+IFERROR(LN(Costo_fondeo!AD30)," ")</f>
        <v>2.0903218176616463</v>
      </c>
      <c r="AE30" s="4">
        <f>+IFERROR(LN(Costo_fondeo!AE30)," ")</f>
        <v>2.2107075783112164</v>
      </c>
      <c r="AF30" s="4">
        <f>+IFERROR(LN(Costo_fondeo!AF30)," ")</f>
        <v>1.4771345679854262</v>
      </c>
      <c r="AG30" s="4">
        <f>+IFERROR(LN(Costo_fondeo!AG30)," ")</f>
        <v>1.5902590989487273</v>
      </c>
      <c r="AH30" s="4">
        <f>+IFERROR(LN(Costo_fondeo!AH30)," ")</f>
        <v>2.1355859011875018</v>
      </c>
      <c r="AI30" s="4">
        <f>+IFERROR(LN(Costo_fondeo!AI30)," ")</f>
        <v>1.8035924828075172</v>
      </c>
      <c r="AJ30" s="4">
        <f>+IFERROR(LN(Costo_fondeo!AJ30)," ")</f>
        <v>2.5522664394371199</v>
      </c>
      <c r="AK30" s="4">
        <f>+IFERROR(LN(Costo_fondeo!AK30)," ")</f>
        <v>1.7070638278138093</v>
      </c>
      <c r="AL30" s="4">
        <f>+IFERROR(LN(Costo_fondeo!AL30)," ")</f>
        <v>1.4310729303514553</v>
      </c>
      <c r="AM30" s="4">
        <f>+IFERROR(LN(Costo_fondeo!AM30)," ")</f>
        <v>2.1170143971499233</v>
      </c>
      <c r="AN30" s="4">
        <f>+IFERROR(LN(Costo_fondeo!AN30)," ")</f>
        <v>2.0296306990372694</v>
      </c>
      <c r="AO30" s="4">
        <f>+IFERROR(LN(Costo_fondeo!AO30)," ")</f>
        <v>1.9876331106473071</v>
      </c>
      <c r="AP30" s="4" t="str">
        <f>+IFERROR(LN(Costo_fondeo!AP30)," ")</f>
        <v xml:space="preserve"> </v>
      </c>
      <c r="AQ30" s="4">
        <f>+IFERROR(LN(Costo_fondeo!AQ30)," ")</f>
        <v>1.9935215881497039</v>
      </c>
      <c r="AR30" s="4">
        <f>+IFERROR(LN(Costo_fondeo!AR30)," ")</f>
        <v>1.9593376917380088</v>
      </c>
      <c r="AS30" s="4">
        <f>+IFERROR(LN(Costo_fondeo!AS30)," ")</f>
        <v>1.8697384562905579</v>
      </c>
      <c r="AT30" s="4">
        <f>+IFERROR(LN(Costo_fondeo!AT30)," ")</f>
        <v>1.729064724244697</v>
      </c>
      <c r="AU30" s="4">
        <f>+IFERROR(LN(Costo_fondeo!AU30)," ")</f>
        <v>2.3437102645818686</v>
      </c>
      <c r="AV30" s="4">
        <f>+IFERROR(LN(Costo_fondeo!AV30)," ")</f>
        <v>2.0572225267248081</v>
      </c>
      <c r="AW30" s="4">
        <f>+IFERROR(LN(Costo_fondeo!AW30)," ")</f>
        <v>1.6420318038815223</v>
      </c>
      <c r="AX30" s="4">
        <f>+IFERROR(LN(Costo_fondeo!AX30)," ")</f>
        <v>1.6775194347982749</v>
      </c>
      <c r="AY30" s="4">
        <f>+IFERROR(LN(Costo_fondeo!AY30)," ")</f>
        <v>1.6051937263825897</v>
      </c>
    </row>
    <row r="31" spans="2:51" ht="16.5" x14ac:dyDescent="0.3">
      <c r="B31" s="1">
        <v>29</v>
      </c>
      <c r="C31" s="3">
        <v>41729</v>
      </c>
      <c r="D31" s="4">
        <f>+IFERROR(LN(Costo_fondeo!D31)," ")</f>
        <v>0.68826534429699437</v>
      </c>
      <c r="E31" s="4">
        <f>+IFERROR(LN(Costo_fondeo!E31)," ")</f>
        <v>0.92612476602010674</v>
      </c>
      <c r="F31" s="4">
        <f>+IFERROR(LN(Costo_fondeo!F31)," ")</f>
        <v>1.387744455241352</v>
      </c>
      <c r="G31" s="4">
        <f>+IFERROR(LN(Costo_fondeo!G31)," ")</f>
        <v>0.86915525173635</v>
      </c>
      <c r="H31" s="4" t="str">
        <f>+IFERROR(LN(Costo_fondeo!H31)," ")</f>
        <v xml:space="preserve"> </v>
      </c>
      <c r="I31" s="4">
        <f>+IFERROR(LN(Costo_fondeo!I31)," ")</f>
        <v>0.13633063476437376</v>
      </c>
      <c r="J31" s="4">
        <f>+IFERROR(LN(Costo_fondeo!J31)," ")</f>
        <v>0.60940210498526826</v>
      </c>
      <c r="K31" s="4">
        <f>+IFERROR(LN(Costo_fondeo!K31)," ")</f>
        <v>0.68475637065421191</v>
      </c>
      <c r="L31" s="4">
        <f>+IFERROR(LN(Costo_fondeo!L31)," ")</f>
        <v>0.30834561242276781</v>
      </c>
      <c r="M31" s="4">
        <f>+IFERROR(LN(Costo_fondeo!M31)," ")</f>
        <v>0.22767577903455175</v>
      </c>
      <c r="N31" s="4">
        <f>+IFERROR(LN(Costo_fondeo!N31)," ")</f>
        <v>1.8297145591800548</v>
      </c>
      <c r="O31" s="4">
        <f>+IFERROR(LN(Costo_fondeo!O31)," ")</f>
        <v>2.1369618557405845</v>
      </c>
      <c r="P31" s="4">
        <f>+IFERROR(LN(Costo_fondeo!P31)," ")</f>
        <v>1.6930746735108315</v>
      </c>
      <c r="Q31" s="4">
        <f>+IFERROR(LN(Costo_fondeo!Q31)," ")</f>
        <v>1.861652979511061</v>
      </c>
      <c r="R31" s="4" t="str">
        <f>+IFERROR(LN(Costo_fondeo!R31)," ")</f>
        <v xml:space="preserve"> </v>
      </c>
      <c r="S31" s="4">
        <f>+IFERROR(LN(Costo_fondeo!S31)," ")</f>
        <v>1.6426912605521067</v>
      </c>
      <c r="T31" s="4">
        <f>+IFERROR(LN(Costo_fondeo!T31)," ")</f>
        <v>1.6140519948782586</v>
      </c>
      <c r="U31" s="4">
        <f>+IFERROR(LN(Costo_fondeo!U31)," ")</f>
        <v>1.9289309140505624</v>
      </c>
      <c r="V31" s="4">
        <f>+IFERROR(LN(Costo_fondeo!V31)," ")</f>
        <v>1.7276719200471649</v>
      </c>
      <c r="W31" s="4">
        <f>+IFERROR(LN(Costo_fondeo!W31)," ")</f>
        <v>1.8793804457860439</v>
      </c>
      <c r="X31" s="4">
        <f>+IFERROR(LN(Costo_fondeo!X31)," ")</f>
        <v>1.5062875165360774</v>
      </c>
      <c r="Y31" s="4">
        <f>+IFERROR(LN(Costo_fondeo!Y31)," ")</f>
        <v>1.9602851442771978</v>
      </c>
      <c r="Z31" s="4" t="str">
        <f>+IFERROR(LN(Costo_fondeo!Z31)," ")</f>
        <v xml:space="preserve"> </v>
      </c>
      <c r="AA31" s="4" t="str">
        <f>+IFERROR(LN(Costo_fondeo!AA31)," ")</f>
        <v xml:space="preserve"> </v>
      </c>
      <c r="AB31" s="4">
        <f>+IFERROR(LN(Costo_fondeo!AB31)," ")</f>
        <v>1.8160209157959308</v>
      </c>
      <c r="AC31" s="4">
        <f>+IFERROR(LN(Costo_fondeo!AC31)," ")</f>
        <v>1.9794130580928322</v>
      </c>
      <c r="AD31" s="4">
        <f>+IFERROR(LN(Costo_fondeo!AD31)," ")</f>
        <v>2.0886507862498513</v>
      </c>
      <c r="AE31" s="4">
        <f>+IFERROR(LN(Costo_fondeo!AE31)," ")</f>
        <v>2.2097171281325996</v>
      </c>
      <c r="AF31" s="4">
        <f>+IFERROR(LN(Costo_fondeo!AF31)," ")</f>
        <v>1.4779829875263784</v>
      </c>
      <c r="AG31" s="4">
        <f>+IFERROR(LN(Costo_fondeo!AG31)," ")</f>
        <v>1.5827387931676418</v>
      </c>
      <c r="AH31" s="4">
        <f>+IFERROR(LN(Costo_fondeo!AH31)," ")</f>
        <v>2.19273217069424</v>
      </c>
      <c r="AI31" s="4">
        <f>+IFERROR(LN(Costo_fondeo!AI31)," ")</f>
        <v>1.7908752843334921</v>
      </c>
      <c r="AJ31" s="4">
        <f>+IFERROR(LN(Costo_fondeo!AJ31)," ")</f>
        <v>2.5561609569237258</v>
      </c>
      <c r="AK31" s="4">
        <f>+IFERROR(LN(Costo_fondeo!AK31)," ")</f>
        <v>1.6911162997112139</v>
      </c>
      <c r="AL31" s="4">
        <f>+IFERROR(LN(Costo_fondeo!AL31)," ")</f>
        <v>1.4204669733728643</v>
      </c>
      <c r="AM31" s="4">
        <f>+IFERROR(LN(Costo_fondeo!AM31)," ")</f>
        <v>2.0993246932266283</v>
      </c>
      <c r="AN31" s="4">
        <f>+IFERROR(LN(Costo_fondeo!AN31)," ")</f>
        <v>2.0273888522950863</v>
      </c>
      <c r="AO31" s="4">
        <f>+IFERROR(LN(Costo_fondeo!AO31)," ")</f>
        <v>1.9801385788045063</v>
      </c>
      <c r="AP31" s="4" t="str">
        <f>+IFERROR(LN(Costo_fondeo!AP31)," ")</f>
        <v xml:space="preserve"> </v>
      </c>
      <c r="AQ31" s="4">
        <f>+IFERROR(LN(Costo_fondeo!AQ31)," ")</f>
        <v>1.9823703502807433</v>
      </c>
      <c r="AR31" s="4">
        <f>+IFERROR(LN(Costo_fondeo!AR31)," ")</f>
        <v>1.9546129904660807</v>
      </c>
      <c r="AS31" s="4">
        <f>+IFERROR(LN(Costo_fondeo!AS31)," ")</f>
        <v>1.8605141582170346</v>
      </c>
      <c r="AT31" s="4">
        <f>+IFERROR(LN(Costo_fondeo!AT31)," ")</f>
        <v>1.7262411389458574</v>
      </c>
      <c r="AU31" s="4">
        <f>+IFERROR(LN(Costo_fondeo!AU31)," ")</f>
        <v>2.342311230164233</v>
      </c>
      <c r="AV31" s="4">
        <f>+IFERROR(LN(Costo_fondeo!AV31)," ")</f>
        <v>2.043262506863035</v>
      </c>
      <c r="AW31" s="4">
        <f>+IFERROR(LN(Costo_fondeo!AW31)," ")</f>
        <v>1.6281899421911747</v>
      </c>
      <c r="AX31" s="4">
        <f>+IFERROR(LN(Costo_fondeo!AX31)," ")</f>
        <v>1.6573800247790276</v>
      </c>
      <c r="AY31" s="4">
        <f>+IFERROR(LN(Costo_fondeo!AY31)," ")</f>
        <v>1.5950148879987796</v>
      </c>
    </row>
    <row r="32" spans="2:51" ht="16.5" x14ac:dyDescent="0.3">
      <c r="B32" s="1">
        <v>30</v>
      </c>
      <c r="C32" s="3">
        <v>41759</v>
      </c>
      <c r="D32" s="4">
        <f>+IFERROR(LN(Costo_fondeo!D32)," ")</f>
        <v>0.66648604794632393</v>
      </c>
      <c r="E32" s="4">
        <f>+IFERROR(LN(Costo_fondeo!E32)," ")</f>
        <v>0.92532334119957826</v>
      </c>
      <c r="F32" s="4">
        <f>+IFERROR(LN(Costo_fondeo!F32)," ")</f>
        <v>1.3822555083454486</v>
      </c>
      <c r="G32" s="4">
        <f>+IFERROR(LN(Costo_fondeo!G32)," ")</f>
        <v>0.87194563465237318</v>
      </c>
      <c r="H32" s="4" t="str">
        <f>+IFERROR(LN(Costo_fondeo!H32)," ")</f>
        <v xml:space="preserve"> </v>
      </c>
      <c r="I32" s="4">
        <f>+IFERROR(LN(Costo_fondeo!I32)," ")</f>
        <v>0.11094576495824462</v>
      </c>
      <c r="J32" s="4">
        <f>+IFERROR(LN(Costo_fondeo!J32)," ")</f>
        <v>0.60781207619276945</v>
      </c>
      <c r="K32" s="4">
        <f>+IFERROR(LN(Costo_fondeo!K32)," ")</f>
        <v>0.66436730585530235</v>
      </c>
      <c r="L32" s="4">
        <f>+IFERROR(LN(Costo_fondeo!L32)," ")</f>
        <v>0.28340908681913457</v>
      </c>
      <c r="M32" s="4">
        <f>+IFERROR(LN(Costo_fondeo!M32)," ")</f>
        <v>0.20761109863765972</v>
      </c>
      <c r="N32" s="4">
        <f>+IFERROR(LN(Costo_fondeo!N32)," ")</f>
        <v>1.8205065654386883</v>
      </c>
      <c r="O32" s="4">
        <f>+IFERROR(LN(Costo_fondeo!O32)," ")</f>
        <v>2.1304084737776279</v>
      </c>
      <c r="P32" s="4">
        <f>+IFERROR(LN(Costo_fondeo!P32)," ")</f>
        <v>1.6898598203433259</v>
      </c>
      <c r="Q32" s="4">
        <f>+IFERROR(LN(Costo_fondeo!Q32)," ")</f>
        <v>1.8530096388362705</v>
      </c>
      <c r="R32" s="4" t="str">
        <f>+IFERROR(LN(Costo_fondeo!R32)," ")</f>
        <v xml:space="preserve"> </v>
      </c>
      <c r="S32" s="4">
        <f>+IFERROR(LN(Costo_fondeo!S32)," ")</f>
        <v>1.6666341999295893</v>
      </c>
      <c r="T32" s="4">
        <f>+IFERROR(LN(Costo_fondeo!T32)," ")</f>
        <v>1.5998582193687472</v>
      </c>
      <c r="U32" s="4">
        <f>+IFERROR(LN(Costo_fondeo!U32)," ")</f>
        <v>1.9270852125552234</v>
      </c>
      <c r="V32" s="4">
        <f>+IFERROR(LN(Costo_fondeo!V32)," ")</f>
        <v>1.7262828247470163</v>
      </c>
      <c r="W32" s="4">
        <f>+IFERROR(LN(Costo_fondeo!W32)," ")</f>
        <v>1.8610844189065985</v>
      </c>
      <c r="X32" s="4">
        <f>+IFERROR(LN(Costo_fondeo!X32)," ")</f>
        <v>1.5099046084228605</v>
      </c>
      <c r="Y32" s="4">
        <f>+IFERROR(LN(Costo_fondeo!Y32)," ")</f>
        <v>1.9682599387844224</v>
      </c>
      <c r="Z32" s="4" t="str">
        <f>+IFERROR(LN(Costo_fondeo!Z32)," ")</f>
        <v xml:space="preserve"> </v>
      </c>
      <c r="AA32" s="4" t="str">
        <f>+IFERROR(LN(Costo_fondeo!AA32)," ")</f>
        <v xml:space="preserve"> </v>
      </c>
      <c r="AB32" s="4">
        <f>+IFERROR(LN(Costo_fondeo!AB32)," ")</f>
        <v>1.797931284721598</v>
      </c>
      <c r="AC32" s="4">
        <f>+IFERROR(LN(Costo_fondeo!AC32)," ")</f>
        <v>1.9793235362234534</v>
      </c>
      <c r="AD32" s="4">
        <f>+IFERROR(LN(Costo_fondeo!AD32)," ")</f>
        <v>2.0926689412158441</v>
      </c>
      <c r="AE32" s="4">
        <f>+IFERROR(LN(Costo_fondeo!AE32)," ")</f>
        <v>2.2142318779005379</v>
      </c>
      <c r="AF32" s="4">
        <f>+IFERROR(LN(Costo_fondeo!AF32)," ")</f>
        <v>1.4738558102590862</v>
      </c>
      <c r="AG32" s="4">
        <f>+IFERROR(LN(Costo_fondeo!AG32)," ")</f>
        <v>1.5708889401680264</v>
      </c>
      <c r="AH32" s="4">
        <f>+IFERROR(LN(Costo_fondeo!AH32)," ")</f>
        <v>2.2709399492674032</v>
      </c>
      <c r="AI32" s="4">
        <f>+IFERROR(LN(Costo_fondeo!AI32)," ")</f>
        <v>1.7747856383635559</v>
      </c>
      <c r="AJ32" s="4">
        <f>+IFERROR(LN(Costo_fondeo!AJ32)," ")</f>
        <v>2.5570369290729196</v>
      </c>
      <c r="AK32" s="4">
        <f>+IFERROR(LN(Costo_fondeo!AK32)," ")</f>
        <v>1.6688337393000039</v>
      </c>
      <c r="AL32" s="4">
        <f>+IFERROR(LN(Costo_fondeo!AL32)," ")</f>
        <v>1.4173121017370161</v>
      </c>
      <c r="AM32" s="4">
        <f>+IFERROR(LN(Costo_fondeo!AM32)," ")</f>
        <v>2.0873092676667531</v>
      </c>
      <c r="AN32" s="4">
        <f>+IFERROR(LN(Costo_fondeo!AN32)," ")</f>
        <v>2.0240089203531899</v>
      </c>
      <c r="AO32" s="4">
        <f>+IFERROR(LN(Costo_fondeo!AO32)," ")</f>
        <v>1.9715606320882211</v>
      </c>
      <c r="AP32" s="4" t="str">
        <f>+IFERROR(LN(Costo_fondeo!AP32)," ")</f>
        <v xml:space="preserve"> </v>
      </c>
      <c r="AQ32" s="4">
        <f>+IFERROR(LN(Costo_fondeo!AQ32)," ")</f>
        <v>1.9761394708187054</v>
      </c>
      <c r="AR32" s="4">
        <f>+IFERROR(LN(Costo_fondeo!AR32)," ")</f>
        <v>1.9472783169447319</v>
      </c>
      <c r="AS32" s="4">
        <f>+IFERROR(LN(Costo_fondeo!AS32)," ")</f>
        <v>1.8385969249053533</v>
      </c>
      <c r="AT32" s="4">
        <f>+IFERROR(LN(Costo_fondeo!AT32)," ")</f>
        <v>1.7215033088732354</v>
      </c>
      <c r="AU32" s="4">
        <f>+IFERROR(LN(Costo_fondeo!AU32)," ")</f>
        <v>2.3390030304390699</v>
      </c>
      <c r="AV32" s="4">
        <f>+IFERROR(LN(Costo_fondeo!AV32)," ")</f>
        <v>2.0288856691560162</v>
      </c>
      <c r="AW32" s="4">
        <f>+IFERROR(LN(Costo_fondeo!AW32)," ")</f>
        <v>1.6135650214175348</v>
      </c>
      <c r="AX32" s="4">
        <f>+IFERROR(LN(Costo_fondeo!AX32)," ")</f>
        <v>1.6401044767029846</v>
      </c>
      <c r="AY32" s="4">
        <f>+IFERROR(LN(Costo_fondeo!AY32)," ")</f>
        <v>1.5766931357400695</v>
      </c>
    </row>
    <row r="33" spans="2:51" ht="16.5" x14ac:dyDescent="0.3">
      <c r="B33" s="1">
        <v>31</v>
      </c>
      <c r="C33" s="3">
        <v>41790</v>
      </c>
      <c r="D33" s="4">
        <f>+IFERROR(LN(Costo_fondeo!D33)," ")</f>
        <v>0.66684650467521778</v>
      </c>
      <c r="E33" s="4">
        <f>+IFERROR(LN(Costo_fondeo!E33)," ")</f>
        <v>0.92647097802258072</v>
      </c>
      <c r="F33" s="4">
        <f>+IFERROR(LN(Costo_fondeo!F33)," ")</f>
        <v>1.3769905686608066</v>
      </c>
      <c r="G33" s="4">
        <f>+IFERROR(LN(Costo_fondeo!G33)," ")</f>
        <v>0.88324217390392579</v>
      </c>
      <c r="H33" s="4">
        <f>+IFERROR(LN(Costo_fondeo!H33)," ")</f>
        <v>-2.3252360773543543</v>
      </c>
      <c r="I33" s="4">
        <f>+IFERROR(LN(Costo_fondeo!I33)," ")</f>
        <v>6.5888148978286973E-2</v>
      </c>
      <c r="J33" s="4">
        <f>+IFERROR(LN(Costo_fondeo!J33)," ")</f>
        <v>0.61103666882256891</v>
      </c>
      <c r="K33" s="4">
        <f>+IFERROR(LN(Costo_fondeo!K33)," ")</f>
        <v>0.64327545916408302</v>
      </c>
      <c r="L33" s="4">
        <f>+IFERROR(LN(Costo_fondeo!L33)," ")</f>
        <v>0.26799306172551207</v>
      </c>
      <c r="M33" s="4">
        <f>+IFERROR(LN(Costo_fondeo!M33)," ")</f>
        <v>0.19212512285018771</v>
      </c>
      <c r="N33" s="4">
        <f>+IFERROR(LN(Costo_fondeo!N33)," ")</f>
        <v>1.8092894978278573</v>
      </c>
      <c r="O33" s="4">
        <f>+IFERROR(LN(Costo_fondeo!O33)," ")</f>
        <v>2.134443329536412</v>
      </c>
      <c r="P33" s="4">
        <f>+IFERROR(LN(Costo_fondeo!P33)," ")</f>
        <v>1.6906099621704331</v>
      </c>
      <c r="Q33" s="4">
        <f>+IFERROR(LN(Costo_fondeo!Q33)," ")</f>
        <v>1.8160328083085786</v>
      </c>
      <c r="R33" s="4" t="str">
        <f>+IFERROR(LN(Costo_fondeo!R33)," ")</f>
        <v xml:space="preserve"> </v>
      </c>
      <c r="S33" s="4">
        <f>+IFERROR(LN(Costo_fondeo!S33)," ")</f>
        <v>1.6884885095868234</v>
      </c>
      <c r="T33" s="4">
        <f>+IFERROR(LN(Costo_fondeo!T33)," ")</f>
        <v>1.5821087224905535</v>
      </c>
      <c r="U33" s="4">
        <f>+IFERROR(LN(Costo_fondeo!U33)," ")</f>
        <v>1.48341104827925</v>
      </c>
      <c r="V33" s="4">
        <f>+IFERROR(LN(Costo_fondeo!V33)," ")</f>
        <v>1.7273294876750922</v>
      </c>
      <c r="W33" s="4">
        <f>+IFERROR(LN(Costo_fondeo!W33)," ")</f>
        <v>1.8532736599627448</v>
      </c>
      <c r="X33" s="4">
        <f>+IFERROR(LN(Costo_fondeo!X33)," ")</f>
        <v>1.5208864149872849</v>
      </c>
      <c r="Y33" s="4">
        <f>+IFERROR(LN(Costo_fondeo!Y33)," ")</f>
        <v>1.9711987963243447</v>
      </c>
      <c r="Z33" s="4" t="str">
        <f>+IFERROR(LN(Costo_fondeo!Z33)," ")</f>
        <v xml:space="preserve"> </v>
      </c>
      <c r="AA33" s="4" t="str">
        <f>+IFERROR(LN(Costo_fondeo!AA33)," ")</f>
        <v xml:space="preserve"> </v>
      </c>
      <c r="AB33" s="4">
        <f>+IFERROR(LN(Costo_fondeo!AB33)," ")</f>
        <v>1.7797376582173756</v>
      </c>
      <c r="AC33" s="4">
        <f>+IFERROR(LN(Costo_fondeo!AC33)," ")</f>
        <v>1.9765786420778266</v>
      </c>
      <c r="AD33" s="4">
        <f>+IFERROR(LN(Costo_fondeo!AD33)," ")</f>
        <v>2.0947881404707278</v>
      </c>
      <c r="AE33" s="4">
        <f>+IFERROR(LN(Costo_fondeo!AE33)," ")</f>
        <v>2.2246050266386712</v>
      </c>
      <c r="AF33" s="4">
        <f>+IFERROR(LN(Costo_fondeo!AF33)," ")</f>
        <v>1.4646638008407149</v>
      </c>
      <c r="AG33" s="4">
        <f>+IFERROR(LN(Costo_fondeo!AG33)," ")</f>
        <v>1.5567101294649275</v>
      </c>
      <c r="AH33" s="4">
        <f>+IFERROR(LN(Costo_fondeo!AH33)," ")</f>
        <v>2.2868035298842062</v>
      </c>
      <c r="AI33" s="4">
        <f>+IFERROR(LN(Costo_fondeo!AI33)," ")</f>
        <v>1.7560749123823947</v>
      </c>
      <c r="AJ33" s="4">
        <f>+IFERROR(LN(Costo_fondeo!AJ33)," ")</f>
        <v>2.5587503321110754</v>
      </c>
      <c r="AK33" s="4">
        <f>+IFERROR(LN(Costo_fondeo!AK33)," ")</f>
        <v>1.6475955900713728</v>
      </c>
      <c r="AL33" s="4">
        <f>+IFERROR(LN(Costo_fondeo!AL33)," ")</f>
        <v>1.4165649997574306</v>
      </c>
      <c r="AM33" s="4">
        <f>+IFERROR(LN(Costo_fondeo!AM33)," ")</f>
        <v>2.0752384562498336</v>
      </c>
      <c r="AN33" s="4">
        <f>+IFERROR(LN(Costo_fondeo!AN33)," ")</f>
        <v>2.0256623956349058</v>
      </c>
      <c r="AO33" s="4">
        <f>+IFERROR(LN(Costo_fondeo!AO33)," ")</f>
        <v>1.9547523414132388</v>
      </c>
      <c r="AP33" s="4" t="str">
        <f>+IFERROR(LN(Costo_fondeo!AP33)," ")</f>
        <v xml:space="preserve"> </v>
      </c>
      <c r="AQ33" s="4">
        <f>+IFERROR(LN(Costo_fondeo!AQ33)," ")</f>
        <v>1.9659317222933801</v>
      </c>
      <c r="AR33" s="4">
        <f>+IFERROR(LN(Costo_fondeo!AR33)," ")</f>
        <v>1.9381395505475811</v>
      </c>
      <c r="AS33" s="4">
        <f>+IFERROR(LN(Costo_fondeo!AS33)," ")</f>
        <v>1.8279186061639288</v>
      </c>
      <c r="AT33" s="4">
        <f>+IFERROR(LN(Costo_fondeo!AT33)," ")</f>
        <v>1.7182654789039264</v>
      </c>
      <c r="AU33" s="4">
        <f>+IFERROR(LN(Costo_fondeo!AU33)," ")</f>
        <v>2.3414404178563584</v>
      </c>
      <c r="AV33" s="4">
        <f>+IFERROR(LN(Costo_fondeo!AV33)," ")</f>
        <v>2.0147215592294194</v>
      </c>
      <c r="AW33" s="4">
        <f>+IFERROR(LN(Costo_fondeo!AW33)," ")</f>
        <v>1.5949435819018964</v>
      </c>
      <c r="AX33" s="4">
        <f>+IFERROR(LN(Costo_fondeo!AX33)," ")</f>
        <v>1.6249235280601788</v>
      </c>
      <c r="AY33" s="4">
        <f>+IFERROR(LN(Costo_fondeo!AY33)," ")</f>
        <v>1.5630388902453156</v>
      </c>
    </row>
    <row r="34" spans="2:51" ht="16.5" x14ac:dyDescent="0.3">
      <c r="B34" s="1">
        <v>32</v>
      </c>
      <c r="C34" s="3">
        <v>41820</v>
      </c>
      <c r="D34" s="4">
        <f>+IFERROR(LN(Costo_fondeo!D34)," ")</f>
        <v>0.67731527005524961</v>
      </c>
      <c r="E34" s="4">
        <f>+IFERROR(LN(Costo_fondeo!E34)," ")</f>
        <v>0.92800768573952686</v>
      </c>
      <c r="F34" s="4">
        <f>+IFERROR(LN(Costo_fondeo!F34)," ")</f>
        <v>1.3746546849282466</v>
      </c>
      <c r="G34" s="4">
        <f>+IFERROR(LN(Costo_fondeo!G34)," ")</f>
        <v>0.90118326027689966</v>
      </c>
      <c r="H34" s="4">
        <f>+IFERROR(LN(Costo_fondeo!H34)," ")</f>
        <v>-2.5517146020451897</v>
      </c>
      <c r="I34" s="4">
        <f>+IFERROR(LN(Costo_fondeo!I34)," ")</f>
        <v>4.0876350048790512E-2</v>
      </c>
      <c r="J34" s="4">
        <f>+IFERROR(LN(Costo_fondeo!J34)," ")</f>
        <v>0.61886806114082804</v>
      </c>
      <c r="K34" s="4">
        <f>+IFERROR(LN(Costo_fondeo!K34)," ")</f>
        <v>0.60847974323701848</v>
      </c>
      <c r="L34" s="4">
        <f>+IFERROR(LN(Costo_fondeo!L34)," ")</f>
        <v>0.24851596967921163</v>
      </c>
      <c r="M34" s="4">
        <f>+IFERROR(LN(Costo_fondeo!M34)," ")</f>
        <v>0.17943654683979532</v>
      </c>
      <c r="N34" s="4">
        <f>+IFERROR(LN(Costo_fondeo!N34)," ")</f>
        <v>1.798662147424039</v>
      </c>
      <c r="O34" s="4">
        <f>+IFERROR(LN(Costo_fondeo!O34)," ")</f>
        <v>2.1431855710121783</v>
      </c>
      <c r="P34" s="4">
        <f>+IFERROR(LN(Costo_fondeo!P34)," ")</f>
        <v>1.6894323964665523</v>
      </c>
      <c r="Q34" s="4">
        <f>+IFERROR(LN(Costo_fondeo!Q34)," ")</f>
        <v>1.8132664218263996</v>
      </c>
      <c r="R34" s="4" t="str">
        <f>+IFERROR(LN(Costo_fondeo!R34)," ")</f>
        <v xml:space="preserve"> </v>
      </c>
      <c r="S34" s="4">
        <f>+IFERROR(LN(Costo_fondeo!S34)," ")</f>
        <v>1.7127785054176694</v>
      </c>
      <c r="T34" s="4">
        <f>+IFERROR(LN(Costo_fondeo!T34)," ")</f>
        <v>1.5584877445944514</v>
      </c>
      <c r="U34" s="4">
        <f>+IFERROR(LN(Costo_fondeo!U34)," ")</f>
        <v>1.4222722019341514</v>
      </c>
      <c r="V34" s="4">
        <f>+IFERROR(LN(Costo_fondeo!V34)," ")</f>
        <v>1.7234275158339936</v>
      </c>
      <c r="W34" s="4">
        <f>+IFERROR(LN(Costo_fondeo!W34)," ")</f>
        <v>1.8399468979215825</v>
      </c>
      <c r="X34" s="4">
        <f>+IFERROR(LN(Costo_fondeo!X34)," ")</f>
        <v>1.5304601792572976</v>
      </c>
      <c r="Y34" s="4">
        <f>+IFERROR(LN(Costo_fondeo!Y34)," ")</f>
        <v>1.9752876805639012</v>
      </c>
      <c r="Z34" s="4" t="str">
        <f>+IFERROR(LN(Costo_fondeo!Z34)," ")</f>
        <v xml:space="preserve"> </v>
      </c>
      <c r="AA34" s="4" t="str">
        <f>+IFERROR(LN(Costo_fondeo!AA34)," ")</f>
        <v xml:space="preserve"> </v>
      </c>
      <c r="AB34" s="4">
        <f>+IFERROR(LN(Costo_fondeo!AB34)," ")</f>
        <v>1.7575750024514074</v>
      </c>
      <c r="AC34" s="4">
        <f>+IFERROR(LN(Costo_fondeo!AC34)," ")</f>
        <v>1.9687751195706706</v>
      </c>
      <c r="AD34" s="4">
        <f>+IFERROR(LN(Costo_fondeo!AD34)," ")</f>
        <v>2.0904616727390888</v>
      </c>
      <c r="AE34" s="4">
        <f>+IFERROR(LN(Costo_fondeo!AE34)," ")</f>
        <v>2.226949835384703</v>
      </c>
      <c r="AF34" s="4">
        <f>+IFERROR(LN(Costo_fondeo!AF34)," ")</f>
        <v>1.460164955118799</v>
      </c>
      <c r="AG34" s="4">
        <f>+IFERROR(LN(Costo_fondeo!AG34)," ")</f>
        <v>1.5430731589361437</v>
      </c>
      <c r="AH34" s="4">
        <f>+IFERROR(LN(Costo_fondeo!AH34)," ")</f>
        <v>2.2870725435422421</v>
      </c>
      <c r="AI34" s="4">
        <f>+IFERROR(LN(Costo_fondeo!AI34)," ")</f>
        <v>1.7391332129477521</v>
      </c>
      <c r="AJ34" s="4">
        <f>+IFERROR(LN(Costo_fondeo!AJ34)," ")</f>
        <v>2.569207953670221</v>
      </c>
      <c r="AK34" s="4">
        <f>+IFERROR(LN(Costo_fondeo!AK34)," ")</f>
        <v>1.6220237506774318</v>
      </c>
      <c r="AL34" s="4">
        <f>+IFERROR(LN(Costo_fondeo!AL34)," ")</f>
        <v>1.4180704963721098</v>
      </c>
      <c r="AM34" s="4">
        <f>+IFERROR(LN(Costo_fondeo!AM34)," ")</f>
        <v>2.0664358687196267</v>
      </c>
      <c r="AN34" s="4">
        <f>+IFERROR(LN(Costo_fondeo!AN34)," ")</f>
        <v>2.0219355896401701</v>
      </c>
      <c r="AO34" s="4">
        <f>+IFERROR(LN(Costo_fondeo!AO34)," ")</f>
        <v>1.9423480039817589</v>
      </c>
      <c r="AP34" s="4" t="str">
        <f>+IFERROR(LN(Costo_fondeo!AP34)," ")</f>
        <v xml:space="preserve"> </v>
      </c>
      <c r="AQ34" s="4">
        <f>+IFERROR(LN(Costo_fondeo!AQ34)," ")</f>
        <v>1.9602020064432009</v>
      </c>
      <c r="AR34" s="4">
        <f>+IFERROR(LN(Costo_fondeo!AR34)," ")</f>
        <v>1.9307320802362431</v>
      </c>
      <c r="AS34" s="4">
        <f>+IFERROR(LN(Costo_fondeo!AS34)," ")</f>
        <v>1.8123465499838665</v>
      </c>
      <c r="AT34" s="4">
        <f>+IFERROR(LN(Costo_fondeo!AT34)," ")</f>
        <v>1.7148159829326255</v>
      </c>
      <c r="AU34" s="4">
        <f>+IFERROR(LN(Costo_fondeo!AU34)," ")</f>
        <v>2.3352074807205532</v>
      </c>
      <c r="AV34" s="4">
        <f>+IFERROR(LN(Costo_fondeo!AV34)," ")</f>
        <v>1.999359749638884</v>
      </c>
      <c r="AW34" s="4">
        <f>+IFERROR(LN(Costo_fondeo!AW34)," ")</f>
        <v>1.5778240475414289</v>
      </c>
      <c r="AX34" s="4">
        <f>+IFERROR(LN(Costo_fondeo!AX34)," ")</f>
        <v>1.6085056008959542</v>
      </c>
      <c r="AY34" s="4">
        <f>+IFERROR(LN(Costo_fondeo!AY34)," ")</f>
        <v>1.5458886923138868</v>
      </c>
    </row>
    <row r="35" spans="2:51" ht="16.5" x14ac:dyDescent="0.3">
      <c r="B35" s="1">
        <v>33</v>
      </c>
      <c r="C35" s="3">
        <v>41851</v>
      </c>
      <c r="D35" s="4">
        <f>+IFERROR(LN(Costo_fondeo!D35)," ")</f>
        <v>0.65846741288311939</v>
      </c>
      <c r="E35" s="4">
        <f>+IFERROR(LN(Costo_fondeo!E35)," ")</f>
        <v>0.93648648601155982</v>
      </c>
      <c r="F35" s="4">
        <f>+IFERROR(LN(Costo_fondeo!F35)," ")</f>
        <v>1.373131109529206</v>
      </c>
      <c r="G35" s="4">
        <f>+IFERROR(LN(Costo_fondeo!G35)," ")</f>
        <v>0.92672763931690683</v>
      </c>
      <c r="H35" s="4">
        <f>+IFERROR(LN(Costo_fondeo!H35)," ")</f>
        <v>-5.4998232038171579</v>
      </c>
      <c r="I35" s="4">
        <f>+IFERROR(LN(Costo_fondeo!I35)," ")</f>
        <v>4.0290419221316737E-2</v>
      </c>
      <c r="J35" s="4">
        <f>+IFERROR(LN(Costo_fondeo!J35)," ")</f>
        <v>0.62795456700865182</v>
      </c>
      <c r="K35" s="4">
        <f>+IFERROR(LN(Costo_fondeo!K35)," ")</f>
        <v>0.5950046949265021</v>
      </c>
      <c r="L35" s="4">
        <f>+IFERROR(LN(Costo_fondeo!L35)," ")</f>
        <v>0.23846140084093698</v>
      </c>
      <c r="M35" s="4">
        <f>+IFERROR(LN(Costo_fondeo!M35)," ")</f>
        <v>0.16319767665416501</v>
      </c>
      <c r="N35" s="4">
        <f>+IFERROR(LN(Costo_fondeo!N35)," ")</f>
        <v>1.7869124675248125</v>
      </c>
      <c r="O35" s="4">
        <f>+IFERROR(LN(Costo_fondeo!O35)," ")</f>
        <v>2.1409419954541318</v>
      </c>
      <c r="P35" s="4">
        <f>+IFERROR(LN(Costo_fondeo!P35)," ")</f>
        <v>1.6913365959843274</v>
      </c>
      <c r="Q35" s="4">
        <f>+IFERROR(LN(Costo_fondeo!Q35)," ")</f>
        <v>1.8004586130252749</v>
      </c>
      <c r="R35" s="4" t="str">
        <f>+IFERROR(LN(Costo_fondeo!R35)," ")</f>
        <v xml:space="preserve"> </v>
      </c>
      <c r="S35" s="4">
        <f>+IFERROR(LN(Costo_fondeo!S35)," ")</f>
        <v>1.7318245772060157</v>
      </c>
      <c r="T35" s="4">
        <f>+IFERROR(LN(Costo_fondeo!T35)," ")</f>
        <v>1.5351105010748203</v>
      </c>
      <c r="U35" s="4">
        <f>+IFERROR(LN(Costo_fondeo!U35)," ")</f>
        <v>1.3296534342664306</v>
      </c>
      <c r="V35" s="4">
        <f>+IFERROR(LN(Costo_fondeo!V35)," ")</f>
        <v>1.7298443690648226</v>
      </c>
      <c r="W35" s="4">
        <f>+IFERROR(LN(Costo_fondeo!W35)," ")</f>
        <v>1.8236486040828226</v>
      </c>
      <c r="X35" s="4">
        <f>+IFERROR(LN(Costo_fondeo!X35)," ")</f>
        <v>1.5396979092999543</v>
      </c>
      <c r="Y35" s="4">
        <f>+IFERROR(LN(Costo_fondeo!Y35)," ")</f>
        <v>1.981658590566624</v>
      </c>
      <c r="Z35" s="4" t="str">
        <f>+IFERROR(LN(Costo_fondeo!Z35)," ")</f>
        <v xml:space="preserve"> </v>
      </c>
      <c r="AA35" s="4" t="str">
        <f>+IFERROR(LN(Costo_fondeo!AA35)," ")</f>
        <v xml:space="preserve"> </v>
      </c>
      <c r="AB35" s="4">
        <f>+IFERROR(LN(Costo_fondeo!AB35)," ")</f>
        <v>1.7335334617036386</v>
      </c>
      <c r="AC35" s="4">
        <f>+IFERROR(LN(Costo_fondeo!AC35)," ")</f>
        <v>1.9624044531843421</v>
      </c>
      <c r="AD35" s="4">
        <f>+IFERROR(LN(Costo_fondeo!AD35)," ")</f>
        <v>2.0772883771928572</v>
      </c>
      <c r="AE35" s="4">
        <f>+IFERROR(LN(Costo_fondeo!AE35)," ")</f>
        <v>2.2380751977277797</v>
      </c>
      <c r="AF35" s="4">
        <f>+IFERROR(LN(Costo_fondeo!AF35)," ")</f>
        <v>1.4569599190036642</v>
      </c>
      <c r="AG35" s="4">
        <f>+IFERROR(LN(Costo_fondeo!AG35)," ")</f>
        <v>1.531178596255947</v>
      </c>
      <c r="AH35" s="4">
        <f>+IFERROR(LN(Costo_fondeo!AH35)," ")</f>
        <v>2.260343189919241</v>
      </c>
      <c r="AI35" s="4">
        <f>+IFERROR(LN(Costo_fondeo!AI35)," ")</f>
        <v>1.715284735011692</v>
      </c>
      <c r="AJ35" s="4">
        <f>+IFERROR(LN(Costo_fondeo!AJ35)," ")</f>
        <v>2.5736652178007948</v>
      </c>
      <c r="AK35" s="4">
        <f>+IFERROR(LN(Costo_fondeo!AK35)," ")</f>
        <v>1.5974406347897392</v>
      </c>
      <c r="AL35" s="4">
        <f>+IFERROR(LN(Costo_fondeo!AL35)," ")</f>
        <v>1.4183317503373691</v>
      </c>
      <c r="AM35" s="4">
        <f>+IFERROR(LN(Costo_fondeo!AM35)," ")</f>
        <v>2.0598337380773324</v>
      </c>
      <c r="AN35" s="4">
        <f>+IFERROR(LN(Costo_fondeo!AN35)," ")</f>
        <v>2.0266330680058764</v>
      </c>
      <c r="AO35" s="4">
        <f>+IFERROR(LN(Costo_fondeo!AO35)," ")</f>
        <v>1.9353057411591208</v>
      </c>
      <c r="AP35" s="4" t="str">
        <f>+IFERROR(LN(Costo_fondeo!AP35)," ")</f>
        <v xml:space="preserve"> </v>
      </c>
      <c r="AQ35" s="4">
        <f>+IFERROR(LN(Costo_fondeo!AQ35)," ")</f>
        <v>1.9550393424988568</v>
      </c>
      <c r="AR35" s="4">
        <f>+IFERROR(LN(Costo_fondeo!AR35)," ")</f>
        <v>1.9248644184594059</v>
      </c>
      <c r="AS35" s="4">
        <f>+IFERROR(LN(Costo_fondeo!AS35)," ")</f>
        <v>1.7970422325927755</v>
      </c>
      <c r="AT35" s="4">
        <f>+IFERROR(LN(Costo_fondeo!AT35)," ")</f>
        <v>1.7064419236030623</v>
      </c>
      <c r="AU35" s="4">
        <f>+IFERROR(LN(Costo_fondeo!AU35)," ")</f>
        <v>2.3198013413620266</v>
      </c>
      <c r="AV35" s="4">
        <f>+IFERROR(LN(Costo_fondeo!AV35)," ")</f>
        <v>1.9845470043244866</v>
      </c>
      <c r="AW35" s="4">
        <f>+IFERROR(LN(Costo_fondeo!AW35)," ")</f>
        <v>1.5631306494609312</v>
      </c>
      <c r="AX35" s="4">
        <f>+IFERROR(LN(Costo_fondeo!AX35)," ")</f>
        <v>1.5923583506581804</v>
      </c>
      <c r="AY35" s="4">
        <f>+IFERROR(LN(Costo_fondeo!AY35)," ")</f>
        <v>1.5284655525596216</v>
      </c>
    </row>
    <row r="36" spans="2:51" ht="16.5" x14ac:dyDescent="0.3">
      <c r="B36" s="1">
        <v>34</v>
      </c>
      <c r="C36" s="3">
        <v>41882</v>
      </c>
      <c r="D36" s="4">
        <f>+IFERROR(LN(Costo_fondeo!D36)," ")</f>
        <v>0.66120951973775022</v>
      </c>
      <c r="E36" s="4">
        <f>+IFERROR(LN(Costo_fondeo!E36)," ")</f>
        <v>0.94217683475875547</v>
      </c>
      <c r="F36" s="4">
        <f>+IFERROR(LN(Costo_fondeo!F36)," ")</f>
        <v>1.3692224012051706</v>
      </c>
      <c r="G36" s="4">
        <f>+IFERROR(LN(Costo_fondeo!G36)," ")</f>
        <v>0.94272402247753417</v>
      </c>
      <c r="H36" s="4">
        <f>+IFERROR(LN(Costo_fondeo!H36)," ")</f>
        <v>-3.8524033220085121</v>
      </c>
      <c r="I36" s="4">
        <f>+IFERROR(LN(Costo_fondeo!I36)," ")</f>
        <v>1.3194215048346893E-3</v>
      </c>
      <c r="J36" s="4">
        <f>+IFERROR(LN(Costo_fondeo!J36)," ")</f>
        <v>0.63298361687641269</v>
      </c>
      <c r="K36" s="4">
        <f>+IFERROR(LN(Costo_fondeo!K36)," ")</f>
        <v>0.5768876816646934</v>
      </c>
      <c r="L36" s="4">
        <f>+IFERROR(LN(Costo_fondeo!L36)," ")</f>
        <v>0.22634997085957823</v>
      </c>
      <c r="M36" s="4">
        <f>+IFERROR(LN(Costo_fondeo!M36)," ")</f>
        <v>0.16477976618714291</v>
      </c>
      <c r="N36" s="4">
        <f>+IFERROR(LN(Costo_fondeo!N36)," ")</f>
        <v>1.7738282470144973</v>
      </c>
      <c r="O36" s="4">
        <f>+IFERROR(LN(Costo_fondeo!O36)," ")</f>
        <v>2.1510784193836581</v>
      </c>
      <c r="P36" s="4">
        <f>+IFERROR(LN(Costo_fondeo!P36)," ")</f>
        <v>1.6878153521694166</v>
      </c>
      <c r="Q36" s="4">
        <f>+IFERROR(LN(Costo_fondeo!Q36)," ")</f>
        <v>1.7951551712018783</v>
      </c>
      <c r="R36" s="4" t="str">
        <f>+IFERROR(LN(Costo_fondeo!R36)," ")</f>
        <v xml:space="preserve"> </v>
      </c>
      <c r="S36" s="4">
        <f>+IFERROR(LN(Costo_fondeo!S36)," ")</f>
        <v>1.7423806900563115</v>
      </c>
      <c r="T36" s="4">
        <f>+IFERROR(LN(Costo_fondeo!T36)," ")</f>
        <v>1.5134723542038706</v>
      </c>
      <c r="U36" s="4">
        <f>+IFERROR(LN(Costo_fondeo!U36)," ")</f>
        <v>1.2081436854211611</v>
      </c>
      <c r="V36" s="4">
        <f>+IFERROR(LN(Costo_fondeo!V36)," ")</f>
        <v>1.7275133837343739</v>
      </c>
      <c r="W36" s="4">
        <f>+IFERROR(LN(Costo_fondeo!W36)," ")</f>
        <v>1.8065531113018094</v>
      </c>
      <c r="X36" s="4">
        <f>+IFERROR(LN(Costo_fondeo!X36)," ")</f>
        <v>1.5417102281829906</v>
      </c>
      <c r="Y36" s="4">
        <f>+IFERROR(LN(Costo_fondeo!Y36)," ")</f>
        <v>1.9869393377700719</v>
      </c>
      <c r="Z36" s="4" t="str">
        <f>+IFERROR(LN(Costo_fondeo!Z36)," ")</f>
        <v xml:space="preserve"> </v>
      </c>
      <c r="AA36" s="4" t="str">
        <f>+IFERROR(LN(Costo_fondeo!AA36)," ")</f>
        <v xml:space="preserve"> </v>
      </c>
      <c r="AB36" s="4">
        <f>+IFERROR(LN(Costo_fondeo!AB36)," ")</f>
        <v>1.7064089099086783</v>
      </c>
      <c r="AC36" s="4">
        <f>+IFERROR(LN(Costo_fondeo!AC36)," ")</f>
        <v>1.9454914550674227</v>
      </c>
      <c r="AD36" s="4">
        <f>+IFERROR(LN(Costo_fondeo!AD36)," ")</f>
        <v>2.0646375952296432</v>
      </c>
      <c r="AE36" s="4">
        <f>+IFERROR(LN(Costo_fondeo!AE36)," ")</f>
        <v>2.2528492594710396</v>
      </c>
      <c r="AF36" s="4">
        <f>+IFERROR(LN(Costo_fondeo!AF36)," ")</f>
        <v>1.452373356869501</v>
      </c>
      <c r="AG36" s="4">
        <f>+IFERROR(LN(Costo_fondeo!AG36)," ")</f>
        <v>1.5196426363749238</v>
      </c>
      <c r="AH36" s="4">
        <f>+IFERROR(LN(Costo_fondeo!AH36)," ")</f>
        <v>2.2479189977009861</v>
      </c>
      <c r="AI36" s="4">
        <f>+IFERROR(LN(Costo_fondeo!AI36)," ")</f>
        <v>1.6927522193654156</v>
      </c>
      <c r="AJ36" s="4">
        <f>+IFERROR(LN(Costo_fondeo!AJ36)," ")</f>
        <v>2.571837622448879</v>
      </c>
      <c r="AK36" s="4">
        <f>+IFERROR(LN(Costo_fondeo!AK36)," ")</f>
        <v>1.5793930961031231</v>
      </c>
      <c r="AL36" s="4">
        <f>+IFERROR(LN(Costo_fondeo!AL36)," ")</f>
        <v>1.4177070741876747</v>
      </c>
      <c r="AM36" s="4">
        <f>+IFERROR(LN(Costo_fondeo!AM36)," ")</f>
        <v>2.0574033240042278</v>
      </c>
      <c r="AN36" s="4">
        <f>+IFERROR(LN(Costo_fondeo!AN36)," ")</f>
        <v>2.031641132434399</v>
      </c>
      <c r="AO36" s="4">
        <f>+IFERROR(LN(Costo_fondeo!AO36)," ")</f>
        <v>1.92608090425861</v>
      </c>
      <c r="AP36" s="4" t="str">
        <f>+IFERROR(LN(Costo_fondeo!AP36)," ")</f>
        <v xml:space="preserve"> </v>
      </c>
      <c r="AQ36" s="4">
        <f>+IFERROR(LN(Costo_fondeo!AQ36)," ")</f>
        <v>1.9435350486241236</v>
      </c>
      <c r="AR36" s="4">
        <f>+IFERROR(LN(Costo_fondeo!AR36)," ")</f>
        <v>1.9219100842621422</v>
      </c>
      <c r="AS36" s="4">
        <f>+IFERROR(LN(Costo_fondeo!AS36)," ")</f>
        <v>1.7726937790473312</v>
      </c>
      <c r="AT36" s="4">
        <f>+IFERROR(LN(Costo_fondeo!AT36)," ")</f>
        <v>1.6995672042534977</v>
      </c>
      <c r="AU36" s="4">
        <f>+IFERROR(LN(Costo_fondeo!AU36)," ")</f>
        <v>2.3162847696364044</v>
      </c>
      <c r="AV36" s="4">
        <f>+IFERROR(LN(Costo_fondeo!AV36)," ")</f>
        <v>1.9727328614397577</v>
      </c>
      <c r="AW36" s="4">
        <f>+IFERROR(LN(Costo_fondeo!AW36)," ")</f>
        <v>1.5470186101207419</v>
      </c>
      <c r="AX36" s="4">
        <f>+IFERROR(LN(Costo_fondeo!AX36)," ")</f>
        <v>1.5713634284744944</v>
      </c>
      <c r="AY36" s="4">
        <f>+IFERROR(LN(Costo_fondeo!AY36)," ")</f>
        <v>1.5069471659130882</v>
      </c>
    </row>
    <row r="37" spans="2:51" ht="16.5" x14ac:dyDescent="0.3">
      <c r="B37" s="1">
        <v>35</v>
      </c>
      <c r="C37" s="3">
        <v>41912</v>
      </c>
      <c r="D37" s="4">
        <f>+IFERROR(LN(Costo_fondeo!D37)," ")</f>
        <v>0.66091209210559498</v>
      </c>
      <c r="E37" s="4">
        <f>+IFERROR(LN(Costo_fondeo!E37)," ")</f>
        <v>0.93995188524209272</v>
      </c>
      <c r="F37" s="4">
        <f>+IFERROR(LN(Costo_fondeo!F37)," ")</f>
        <v>1.363410012368355</v>
      </c>
      <c r="G37" s="4">
        <f>+IFERROR(LN(Costo_fondeo!G37)," ")</f>
        <v>0.96500980110612089</v>
      </c>
      <c r="H37" s="4">
        <f>+IFERROR(LN(Costo_fondeo!H37)," ")</f>
        <v>-3.3791306854009209</v>
      </c>
      <c r="I37" s="4">
        <f>+IFERROR(LN(Costo_fondeo!I37)," ")</f>
        <v>-1.9572978561972276E-2</v>
      </c>
      <c r="J37" s="4">
        <f>+IFERROR(LN(Costo_fondeo!J37)," ")</f>
        <v>0.63194330168560353</v>
      </c>
      <c r="K37" s="4">
        <f>+IFERROR(LN(Costo_fondeo!K37)," ")</f>
        <v>0.5599508077124149</v>
      </c>
      <c r="L37" s="4">
        <f>+IFERROR(LN(Costo_fondeo!L37)," ")</f>
        <v>0.21756925161018908</v>
      </c>
      <c r="M37" s="4">
        <f>+IFERROR(LN(Costo_fondeo!M37)," ")</f>
        <v>0.1523116960602873</v>
      </c>
      <c r="N37" s="4">
        <f>+IFERROR(LN(Costo_fondeo!N37)," ")</f>
        <v>1.7636540538017902</v>
      </c>
      <c r="O37" s="4">
        <f>+IFERROR(LN(Costo_fondeo!O37)," ")</f>
        <v>2.1583537773644617</v>
      </c>
      <c r="P37" s="4">
        <f>+IFERROR(LN(Costo_fondeo!P37)," ")</f>
        <v>1.6813411874989208</v>
      </c>
      <c r="Q37" s="4">
        <f>+IFERROR(LN(Costo_fondeo!Q37)," ")</f>
        <v>1.7943420513512127</v>
      </c>
      <c r="R37" s="4">
        <f>+IFERROR(LN(Costo_fondeo!R37)," ")</f>
        <v>0.97974763909780549</v>
      </c>
      <c r="S37" s="4">
        <f>+IFERROR(LN(Costo_fondeo!S37)," ")</f>
        <v>1.7556114907660905</v>
      </c>
      <c r="T37" s="4">
        <f>+IFERROR(LN(Costo_fondeo!T37)," ")</f>
        <v>1.479732623028174</v>
      </c>
      <c r="U37" s="4">
        <f>+IFERROR(LN(Costo_fondeo!U37)," ")</f>
        <v>2.1890836885991898</v>
      </c>
      <c r="V37" s="4">
        <f>+IFERROR(LN(Costo_fondeo!V37)," ")</f>
        <v>1.7214867026384695</v>
      </c>
      <c r="W37" s="4">
        <f>+IFERROR(LN(Costo_fondeo!W37)," ")</f>
        <v>1.7937025657003181</v>
      </c>
      <c r="X37" s="4">
        <f>+IFERROR(LN(Costo_fondeo!X37)," ")</f>
        <v>1.5393994438086189</v>
      </c>
      <c r="Y37" s="4">
        <f>+IFERROR(LN(Costo_fondeo!Y37)," ")</f>
        <v>1.9910682331976162</v>
      </c>
      <c r="Z37" s="4" t="str">
        <f>+IFERROR(LN(Costo_fondeo!Z37)," ")</f>
        <v xml:space="preserve"> </v>
      </c>
      <c r="AA37" s="4" t="str">
        <f>+IFERROR(LN(Costo_fondeo!AA37)," ")</f>
        <v xml:space="preserve"> </v>
      </c>
      <c r="AB37" s="4">
        <f>+IFERROR(LN(Costo_fondeo!AB37)," ")</f>
        <v>1.6869051698362725</v>
      </c>
      <c r="AC37" s="4">
        <f>+IFERROR(LN(Costo_fondeo!AC37)," ")</f>
        <v>1.9402454015120021</v>
      </c>
      <c r="AD37" s="4">
        <f>+IFERROR(LN(Costo_fondeo!AD37)," ")</f>
        <v>2.0460697741594243</v>
      </c>
      <c r="AE37" s="4">
        <f>+IFERROR(LN(Costo_fondeo!AE37)," ")</f>
        <v>2.2511637917635068</v>
      </c>
      <c r="AF37" s="4">
        <f>+IFERROR(LN(Costo_fondeo!AF37)," ")</f>
        <v>1.4460881079486538</v>
      </c>
      <c r="AG37" s="4">
        <f>+IFERROR(LN(Costo_fondeo!AG37)," ")</f>
        <v>1.5043100463706907</v>
      </c>
      <c r="AH37" s="4">
        <f>+IFERROR(LN(Costo_fondeo!AH37)," ")</f>
        <v>2.2355735367673404</v>
      </c>
      <c r="AI37" s="4">
        <f>+IFERROR(LN(Costo_fondeo!AI37)," ")</f>
        <v>1.6717152877726766</v>
      </c>
      <c r="AJ37" s="4">
        <f>+IFERROR(LN(Costo_fondeo!AJ37)," ")</f>
        <v>2.5876656857257849</v>
      </c>
      <c r="AK37" s="4">
        <f>+IFERROR(LN(Costo_fondeo!AK37)," ")</f>
        <v>1.5674485074505307</v>
      </c>
      <c r="AL37" s="4">
        <f>+IFERROR(LN(Costo_fondeo!AL37)," ")</f>
        <v>1.4190139016584871</v>
      </c>
      <c r="AM37" s="4">
        <f>+IFERROR(LN(Costo_fondeo!AM37)," ")</f>
        <v>2.0533164048406052</v>
      </c>
      <c r="AN37" s="4">
        <f>+IFERROR(LN(Costo_fondeo!AN37)," ")</f>
        <v>2.0303085239780958</v>
      </c>
      <c r="AO37" s="4">
        <f>+IFERROR(LN(Costo_fondeo!AO37)," ")</f>
        <v>1.9221042996729312</v>
      </c>
      <c r="AP37" s="4" t="str">
        <f>+IFERROR(LN(Costo_fondeo!AP37)," ")</f>
        <v xml:space="preserve"> </v>
      </c>
      <c r="AQ37" s="4">
        <f>+IFERROR(LN(Costo_fondeo!AQ37)," ")</f>
        <v>1.932726935539661</v>
      </c>
      <c r="AR37" s="4">
        <f>+IFERROR(LN(Costo_fondeo!AR37)," ")</f>
        <v>1.9159092585615267</v>
      </c>
      <c r="AS37" s="4">
        <f>+IFERROR(LN(Costo_fondeo!AS37)," ")</f>
        <v>1.7499450518403425</v>
      </c>
      <c r="AT37" s="4">
        <f>+IFERROR(LN(Costo_fondeo!AT37)," ")</f>
        <v>1.6893572357138662</v>
      </c>
      <c r="AU37" s="4">
        <f>+IFERROR(LN(Costo_fondeo!AU37)," ")</f>
        <v>2.3053370685147656</v>
      </c>
      <c r="AV37" s="4">
        <f>+IFERROR(LN(Costo_fondeo!AV37)," ")</f>
        <v>1.9634722747470861</v>
      </c>
      <c r="AW37" s="4">
        <f>+IFERROR(LN(Costo_fondeo!AW37)," ")</f>
        <v>1.5355731834505146</v>
      </c>
      <c r="AX37" s="4">
        <f>+IFERROR(LN(Costo_fondeo!AX37)," ")</f>
        <v>1.5545874746186037</v>
      </c>
      <c r="AY37" s="4">
        <f>+IFERROR(LN(Costo_fondeo!AY37)," ")</f>
        <v>1.492007290525545</v>
      </c>
    </row>
    <row r="38" spans="2:51" ht="16.5" x14ac:dyDescent="0.3">
      <c r="B38" s="1">
        <v>36</v>
      </c>
      <c r="C38" s="3">
        <v>41943</v>
      </c>
      <c r="D38" s="4">
        <f>+IFERROR(LN(Costo_fondeo!D38)," ")</f>
        <v>0.66484669153229337</v>
      </c>
      <c r="E38" s="4">
        <f>+IFERROR(LN(Costo_fondeo!E38)," ")</f>
        <v>0.94145644762590464</v>
      </c>
      <c r="F38" s="4">
        <f>+IFERROR(LN(Costo_fondeo!F38)," ")</f>
        <v>1.3552706249958855</v>
      </c>
      <c r="G38" s="4">
        <f>+IFERROR(LN(Costo_fondeo!G38)," ")</f>
        <v>0.98147294455701195</v>
      </c>
      <c r="H38" s="4">
        <f>+IFERROR(LN(Costo_fondeo!H38)," ")</f>
        <v>-3.0752816145065642</v>
      </c>
      <c r="I38" s="4">
        <f>+IFERROR(LN(Costo_fondeo!I38)," ")</f>
        <v>-4.7239794972199399E-2</v>
      </c>
      <c r="J38" s="4">
        <f>+IFERROR(LN(Costo_fondeo!J38)," ")</f>
        <v>0.63587585087038756</v>
      </c>
      <c r="K38" s="4">
        <f>+IFERROR(LN(Costo_fondeo!K38)," ")</f>
        <v>0.53731858945128352</v>
      </c>
      <c r="L38" s="4">
        <f>+IFERROR(LN(Costo_fondeo!L38)," ")</f>
        <v>0.21523922213138397</v>
      </c>
      <c r="M38" s="4">
        <f>+IFERROR(LN(Costo_fondeo!M38)," ")</f>
        <v>0.14634986440383624</v>
      </c>
      <c r="N38" s="4">
        <f>+IFERROR(LN(Costo_fondeo!N38)," ")</f>
        <v>1.7528141708985945</v>
      </c>
      <c r="O38" s="4">
        <f>+IFERROR(LN(Costo_fondeo!O38)," ")</f>
        <v>2.1659993883336002</v>
      </c>
      <c r="P38" s="4">
        <f>+IFERROR(LN(Costo_fondeo!P38)," ")</f>
        <v>1.6754199349346988</v>
      </c>
      <c r="Q38" s="4">
        <f>+IFERROR(LN(Costo_fondeo!Q38)," ")</f>
        <v>1.8073196826868398</v>
      </c>
      <c r="R38" s="4">
        <f>+IFERROR(LN(Costo_fondeo!R38)," ")</f>
        <v>1.4527651128201942</v>
      </c>
      <c r="S38" s="4">
        <f>+IFERROR(LN(Costo_fondeo!S38)," ")</f>
        <v>1.7605438852983932</v>
      </c>
      <c r="T38" s="4">
        <f>+IFERROR(LN(Costo_fondeo!T38)," ")</f>
        <v>1.4482547510766843</v>
      </c>
      <c r="U38" s="4">
        <f>+IFERROR(LN(Costo_fondeo!U38)," ")</f>
        <v>2.1663023684980054</v>
      </c>
      <c r="V38" s="4">
        <f>+IFERROR(LN(Costo_fondeo!V38)," ")</f>
        <v>1.7186325416103712</v>
      </c>
      <c r="W38" s="4">
        <f>+IFERROR(LN(Costo_fondeo!W38)," ")</f>
        <v>1.7776553867915013</v>
      </c>
      <c r="X38" s="4">
        <f>+IFERROR(LN(Costo_fondeo!X38)," ")</f>
        <v>1.5450913113470444</v>
      </c>
      <c r="Y38" s="4">
        <f>+IFERROR(LN(Costo_fondeo!Y38)," ")</f>
        <v>1.9980902455517766</v>
      </c>
      <c r="Z38" s="4" t="str">
        <f>+IFERROR(LN(Costo_fondeo!Z38)," ")</f>
        <v xml:space="preserve"> </v>
      </c>
      <c r="AA38" s="4" t="str">
        <f>+IFERROR(LN(Costo_fondeo!AA38)," ")</f>
        <v xml:space="preserve"> </v>
      </c>
      <c r="AB38" s="4">
        <f>+IFERROR(LN(Costo_fondeo!AB38)," ")</f>
        <v>1.6649794873723791</v>
      </c>
      <c r="AC38" s="4">
        <f>+IFERROR(LN(Costo_fondeo!AC38)," ")</f>
        <v>1.9346382560115349</v>
      </c>
      <c r="AD38" s="4">
        <f>+IFERROR(LN(Costo_fondeo!AD38)," ")</f>
        <v>2.0361241524627216</v>
      </c>
      <c r="AE38" s="4">
        <f>+IFERROR(LN(Costo_fondeo!AE38)," ")</f>
        <v>2.2457704102706009</v>
      </c>
      <c r="AF38" s="4">
        <f>+IFERROR(LN(Costo_fondeo!AF38)," ")</f>
        <v>1.4405775608370319</v>
      </c>
      <c r="AG38" s="4">
        <f>+IFERROR(LN(Costo_fondeo!AG38)," ")</f>
        <v>1.4922879442190704</v>
      </c>
      <c r="AH38" s="4">
        <f>+IFERROR(LN(Costo_fondeo!AH38)," ")</f>
        <v>2.2344315279750995</v>
      </c>
      <c r="AI38" s="4">
        <f>+IFERROR(LN(Costo_fondeo!AI38)," ")</f>
        <v>1.6476993462563894</v>
      </c>
      <c r="AJ38" s="4">
        <f>+IFERROR(LN(Costo_fondeo!AJ38)," ")</f>
        <v>2.5998266548343514</v>
      </c>
      <c r="AK38" s="4">
        <f>+IFERROR(LN(Costo_fondeo!AK38)," ")</f>
        <v>1.5562669846116144</v>
      </c>
      <c r="AL38" s="4">
        <f>+IFERROR(LN(Costo_fondeo!AL38)," ")</f>
        <v>1.4214510493618981</v>
      </c>
      <c r="AM38" s="4">
        <f>+IFERROR(LN(Costo_fondeo!AM38)," ")</f>
        <v>2.0510391004858053</v>
      </c>
      <c r="AN38" s="4">
        <f>+IFERROR(LN(Costo_fondeo!AN38)," ")</f>
        <v>2.0405814756970506</v>
      </c>
      <c r="AO38" s="4">
        <f>+IFERROR(LN(Costo_fondeo!AO38)," ")</f>
        <v>1.9093015426638691</v>
      </c>
      <c r="AP38" s="4" t="str">
        <f>+IFERROR(LN(Costo_fondeo!AP38)," ")</f>
        <v xml:space="preserve"> </v>
      </c>
      <c r="AQ38" s="4">
        <f>+IFERROR(LN(Costo_fondeo!AQ38)," ")</f>
        <v>1.9227232320578325</v>
      </c>
      <c r="AR38" s="4">
        <f>+IFERROR(LN(Costo_fondeo!AR38)," ")</f>
        <v>1.9080540186114616</v>
      </c>
      <c r="AS38" s="4">
        <f>+IFERROR(LN(Costo_fondeo!AS38)," ")</f>
        <v>1.7302697903735187</v>
      </c>
      <c r="AT38" s="4">
        <f>+IFERROR(LN(Costo_fondeo!AT38)," ")</f>
        <v>1.6792187930950209</v>
      </c>
      <c r="AU38" s="4">
        <f>+IFERROR(LN(Costo_fondeo!AU38)," ")</f>
        <v>2.2976392845069573</v>
      </c>
      <c r="AV38" s="4">
        <f>+IFERROR(LN(Costo_fondeo!AV38)," ")</f>
        <v>1.9529837255321891</v>
      </c>
      <c r="AW38" s="4">
        <f>+IFERROR(LN(Costo_fondeo!AW38)," ")</f>
        <v>1.5202280820492624</v>
      </c>
      <c r="AX38" s="4">
        <f>+IFERROR(LN(Costo_fondeo!AX38)," ")</f>
        <v>1.5386285248757487</v>
      </c>
      <c r="AY38" s="4">
        <f>+IFERROR(LN(Costo_fondeo!AY38)," ")</f>
        <v>1.4777666226803006</v>
      </c>
    </row>
    <row r="39" spans="2:51" ht="16.5" x14ac:dyDescent="0.3">
      <c r="B39" s="1">
        <v>37</v>
      </c>
      <c r="C39" s="3">
        <v>41973</v>
      </c>
      <c r="D39" s="4">
        <f>+IFERROR(LN(Costo_fondeo!D39)," ")</f>
        <v>0.66773194296080152</v>
      </c>
      <c r="E39" s="4">
        <f>+IFERROR(LN(Costo_fondeo!E39)," ")</f>
        <v>0.93790515938191932</v>
      </c>
      <c r="F39" s="4">
        <f>+IFERROR(LN(Costo_fondeo!F39)," ")</f>
        <v>1.3459775569263404</v>
      </c>
      <c r="G39" s="4">
        <f>+IFERROR(LN(Costo_fondeo!G39)," ")</f>
        <v>0.99739549845627429</v>
      </c>
      <c r="H39" s="4">
        <f>+IFERROR(LN(Costo_fondeo!H39)," ")</f>
        <v>-2.623924809360342</v>
      </c>
      <c r="I39" s="4">
        <f>+IFERROR(LN(Costo_fondeo!I39)," ")</f>
        <v>-4.4614750897438535E-2</v>
      </c>
      <c r="J39" s="4">
        <f>+IFERROR(LN(Costo_fondeo!J39)," ")</f>
        <v>0.63752147073487098</v>
      </c>
      <c r="K39" s="4">
        <f>+IFERROR(LN(Costo_fondeo!K39)," ")</f>
        <v>0.52731964691220046</v>
      </c>
      <c r="L39" s="4">
        <f>+IFERROR(LN(Costo_fondeo!L39)," ")</f>
        <v>0.21776640730022398</v>
      </c>
      <c r="M39" s="4">
        <f>+IFERROR(LN(Costo_fondeo!M39)," ")</f>
        <v>0.14982847184640463</v>
      </c>
      <c r="N39" s="4">
        <f>+IFERROR(LN(Costo_fondeo!N39)," ")</f>
        <v>1.7432843397530009</v>
      </c>
      <c r="O39" s="4">
        <f>+IFERROR(LN(Costo_fondeo!O39)," ")</f>
        <v>2.1725561883808195</v>
      </c>
      <c r="P39" s="4">
        <f>+IFERROR(LN(Costo_fondeo!P39)," ")</f>
        <v>1.6678801504014136</v>
      </c>
      <c r="Q39" s="4">
        <f>+IFERROR(LN(Costo_fondeo!Q39)," ")</f>
        <v>1.7988899082670544</v>
      </c>
      <c r="R39" s="4">
        <f>+IFERROR(LN(Costo_fondeo!R39)," ")</f>
        <v>1.4198299467870639</v>
      </c>
      <c r="S39" s="4">
        <f>+IFERROR(LN(Costo_fondeo!S39)," ")</f>
        <v>1.7594565753143405</v>
      </c>
      <c r="T39" s="4">
        <f>+IFERROR(LN(Costo_fondeo!T39)," ")</f>
        <v>1.418472939372776</v>
      </c>
      <c r="U39" s="4">
        <f>+IFERROR(LN(Costo_fondeo!U39)," ")</f>
        <v>2.1493180922499597</v>
      </c>
      <c r="V39" s="4">
        <f>+IFERROR(LN(Costo_fondeo!V39)," ")</f>
        <v>1.7182873290371412</v>
      </c>
      <c r="W39" s="4">
        <f>+IFERROR(LN(Costo_fondeo!W39)," ")</f>
        <v>1.763083479400297</v>
      </c>
      <c r="X39" s="4">
        <f>+IFERROR(LN(Costo_fondeo!X39)," ")</f>
        <v>1.5399843731672187</v>
      </c>
      <c r="Y39" s="4">
        <f>+IFERROR(LN(Costo_fondeo!Y39)," ")</f>
        <v>2.0019220797859001</v>
      </c>
      <c r="Z39" s="4" t="str">
        <f>+IFERROR(LN(Costo_fondeo!Z39)," ")</f>
        <v xml:space="preserve"> </v>
      </c>
      <c r="AA39" s="4" t="str">
        <f>+IFERROR(LN(Costo_fondeo!AA39)," ")</f>
        <v xml:space="preserve"> </v>
      </c>
      <c r="AB39" s="4">
        <f>+IFERROR(LN(Costo_fondeo!AB39)," ")</f>
        <v>1.6442236965342292</v>
      </c>
      <c r="AC39" s="4">
        <f>+IFERROR(LN(Costo_fondeo!AC39)," ")</f>
        <v>1.9252167911369151</v>
      </c>
      <c r="AD39" s="4">
        <f>+IFERROR(LN(Costo_fondeo!AD39)," ")</f>
        <v>2.026891813954784</v>
      </c>
      <c r="AE39" s="4">
        <f>+IFERROR(LN(Costo_fondeo!AE39)," ")</f>
        <v>2.2467488945607079</v>
      </c>
      <c r="AF39" s="4">
        <f>+IFERROR(LN(Costo_fondeo!AF39)," ")</f>
        <v>1.4335556594417855</v>
      </c>
      <c r="AG39" s="4">
        <f>+IFERROR(LN(Costo_fondeo!AG39)," ")</f>
        <v>1.4802336318710447</v>
      </c>
      <c r="AH39" s="4">
        <f>+IFERROR(LN(Costo_fondeo!AH39)," ")</f>
        <v>2.2245017601345878</v>
      </c>
      <c r="AI39" s="4">
        <f>+IFERROR(LN(Costo_fondeo!AI39)," ")</f>
        <v>1.6238608816028139</v>
      </c>
      <c r="AJ39" s="4">
        <f>+IFERROR(LN(Costo_fondeo!AJ39)," ")</f>
        <v>2.6060482301328212</v>
      </c>
      <c r="AK39" s="4">
        <f>+IFERROR(LN(Costo_fondeo!AK39)," ")</f>
        <v>1.5484400097254867</v>
      </c>
      <c r="AL39" s="4">
        <f>+IFERROR(LN(Costo_fondeo!AL39)," ")</f>
        <v>1.4191861662865606</v>
      </c>
      <c r="AM39" s="4">
        <f>+IFERROR(LN(Costo_fondeo!AM39)," ")</f>
        <v>2.0490120195183681</v>
      </c>
      <c r="AN39" s="4">
        <f>+IFERROR(LN(Costo_fondeo!AN39)," ")</f>
        <v>2.0432851024253149</v>
      </c>
      <c r="AO39" s="4">
        <f>+IFERROR(LN(Costo_fondeo!AO39)," ")</f>
        <v>1.8964477451052941</v>
      </c>
      <c r="AP39" s="4" t="str">
        <f>+IFERROR(LN(Costo_fondeo!AP39)," ")</f>
        <v xml:space="preserve"> </v>
      </c>
      <c r="AQ39" s="4">
        <f>+IFERROR(LN(Costo_fondeo!AQ39)," ")</f>
        <v>1.9177923816448055</v>
      </c>
      <c r="AR39" s="4">
        <f>+IFERROR(LN(Costo_fondeo!AR39)," ")</f>
        <v>1.8987887195097779</v>
      </c>
      <c r="AS39" s="4">
        <f>+IFERROR(LN(Costo_fondeo!AS39)," ")</f>
        <v>1.712052709104072</v>
      </c>
      <c r="AT39" s="4">
        <f>+IFERROR(LN(Costo_fondeo!AT39)," ")</f>
        <v>1.6676612765879821</v>
      </c>
      <c r="AU39" s="4">
        <f>+IFERROR(LN(Costo_fondeo!AU39)," ")</f>
        <v>2.2915355985324215</v>
      </c>
      <c r="AV39" s="4">
        <f>+IFERROR(LN(Costo_fondeo!AV39)," ")</f>
        <v>1.9421317528620743</v>
      </c>
      <c r="AW39" s="4">
        <f>+IFERROR(LN(Costo_fondeo!AW39)," ")</f>
        <v>1.5066275980995407</v>
      </c>
      <c r="AX39" s="4">
        <f>+IFERROR(LN(Costo_fondeo!AX39)," ")</f>
        <v>1.5260731195295925</v>
      </c>
      <c r="AY39" s="4">
        <f>+IFERROR(LN(Costo_fondeo!AY39)," ")</f>
        <v>1.4576841704516723</v>
      </c>
    </row>
    <row r="40" spans="2:51" ht="16.5" x14ac:dyDescent="0.3">
      <c r="B40" s="1">
        <v>38</v>
      </c>
      <c r="C40" s="3">
        <v>42004</v>
      </c>
      <c r="D40" s="4">
        <f>+IFERROR(LN(Costo_fondeo!D40)," ")</f>
        <v>0.65332966483721766</v>
      </c>
      <c r="E40" s="4">
        <f>+IFERROR(LN(Costo_fondeo!E40)," ")</f>
        <v>0.93607469783438657</v>
      </c>
      <c r="F40" s="4">
        <f>+IFERROR(LN(Costo_fondeo!F40)," ")</f>
        <v>1.3406142367236287</v>
      </c>
      <c r="G40" s="4">
        <f>+IFERROR(LN(Costo_fondeo!G40)," ")</f>
        <v>1.0045961620711537</v>
      </c>
      <c r="H40" s="4">
        <f>+IFERROR(LN(Costo_fondeo!H40)," ")</f>
        <v>-2.1955380674863312</v>
      </c>
      <c r="I40" s="4">
        <f>+IFERROR(LN(Costo_fondeo!I40)," ")</f>
        <v>-9.6969787295643171E-3</v>
      </c>
      <c r="J40" s="4">
        <f>+IFERROR(LN(Costo_fondeo!J40)," ")</f>
        <v>0.63364138668622683</v>
      </c>
      <c r="K40" s="4">
        <f>+IFERROR(LN(Costo_fondeo!K40)," ")</f>
        <v>0.51838152446362651</v>
      </c>
      <c r="L40" s="4">
        <f>+IFERROR(LN(Costo_fondeo!L40)," ")</f>
        <v>0.21701931385347245</v>
      </c>
      <c r="M40" s="4">
        <f>+IFERROR(LN(Costo_fondeo!M40)," ")</f>
        <v>0.1523866099598559</v>
      </c>
      <c r="N40" s="4">
        <f>+IFERROR(LN(Costo_fondeo!N40)," ")</f>
        <v>1.7374898179215188</v>
      </c>
      <c r="O40" s="4">
        <f>+IFERROR(LN(Costo_fondeo!O40)," ")</f>
        <v>2.1803225879243509</v>
      </c>
      <c r="P40" s="4">
        <f>+IFERROR(LN(Costo_fondeo!P40)," ")</f>
        <v>1.6589076266982432</v>
      </c>
      <c r="Q40" s="4">
        <f>+IFERROR(LN(Costo_fondeo!Q40)," ")</f>
        <v>1.7854454222932472</v>
      </c>
      <c r="R40" s="4">
        <f>+IFERROR(LN(Costo_fondeo!R40)," ")</f>
        <v>1.5144657626071214</v>
      </c>
      <c r="S40" s="4">
        <f>+IFERROR(LN(Costo_fondeo!S40)," ")</f>
        <v>1.7580080932032858</v>
      </c>
      <c r="T40" s="4">
        <f>+IFERROR(LN(Costo_fondeo!T40)," ")</f>
        <v>1.3827784210178162</v>
      </c>
      <c r="U40" s="4">
        <f>+IFERROR(LN(Costo_fondeo!U40)," ")</f>
        <v>2.0449038148943428</v>
      </c>
      <c r="V40" s="4">
        <f>+IFERROR(LN(Costo_fondeo!V40)," ")</f>
        <v>1.7159186499148458</v>
      </c>
      <c r="W40" s="4">
        <f>+IFERROR(LN(Costo_fondeo!W40)," ")</f>
        <v>1.7433877111955065</v>
      </c>
      <c r="X40" s="4">
        <f>+IFERROR(LN(Costo_fondeo!X40)," ")</f>
        <v>1.5420893940744498</v>
      </c>
      <c r="Y40" s="4">
        <f>+IFERROR(LN(Costo_fondeo!Y40)," ")</f>
        <v>2.0000635086357854</v>
      </c>
      <c r="Z40" s="4" t="str">
        <f>+IFERROR(LN(Costo_fondeo!Z40)," ")</f>
        <v xml:space="preserve"> </v>
      </c>
      <c r="AA40" s="4" t="str">
        <f>+IFERROR(LN(Costo_fondeo!AA40)," ")</f>
        <v xml:space="preserve"> </v>
      </c>
      <c r="AB40" s="4">
        <f>+IFERROR(LN(Costo_fondeo!AB40)," ")</f>
        <v>1.6213096969155696</v>
      </c>
      <c r="AC40" s="4">
        <f>+IFERROR(LN(Costo_fondeo!AC40)," ")</f>
        <v>1.9219114620055253</v>
      </c>
      <c r="AD40" s="4">
        <f>+IFERROR(LN(Costo_fondeo!AD40)," ")</f>
        <v>2.0064429610370329</v>
      </c>
      <c r="AE40" s="4">
        <f>+IFERROR(LN(Costo_fondeo!AE40)," ")</f>
        <v>2.3237601431541619</v>
      </c>
      <c r="AF40" s="4">
        <f>+IFERROR(LN(Costo_fondeo!AF40)," ")</f>
        <v>1.4251208506979516</v>
      </c>
      <c r="AG40" s="4">
        <f>+IFERROR(LN(Costo_fondeo!AG40)," ")</f>
        <v>1.4459418427333655</v>
      </c>
      <c r="AH40" s="4">
        <f>+IFERROR(LN(Costo_fondeo!AH40)," ")</f>
        <v>2.2419175535352909</v>
      </c>
      <c r="AI40" s="4">
        <f>+IFERROR(LN(Costo_fondeo!AI40)," ")</f>
        <v>1.598527082914186</v>
      </c>
      <c r="AJ40" s="4">
        <f>+IFERROR(LN(Costo_fondeo!AJ40)," ")</f>
        <v>2.5856490330863435</v>
      </c>
      <c r="AK40" s="4">
        <f>+IFERROR(LN(Costo_fondeo!AK40)," ")</f>
        <v>1.5400658304899457</v>
      </c>
      <c r="AL40" s="4">
        <f>+IFERROR(LN(Costo_fondeo!AL40)," ")</f>
        <v>1.4113823612773919</v>
      </c>
      <c r="AM40" s="4">
        <f>+IFERROR(LN(Costo_fondeo!AM40)," ")</f>
        <v>2.0486527887008852</v>
      </c>
      <c r="AN40" s="4">
        <f>+IFERROR(LN(Costo_fondeo!AN40)," ")</f>
        <v>2.0425352713859821</v>
      </c>
      <c r="AO40" s="4">
        <f>+IFERROR(LN(Costo_fondeo!AO40)," ")</f>
        <v>1.882738779943308</v>
      </c>
      <c r="AP40" s="4" t="str">
        <f>+IFERROR(LN(Costo_fondeo!AP40)," ")</f>
        <v xml:space="preserve"> </v>
      </c>
      <c r="AQ40" s="4">
        <f>+IFERROR(LN(Costo_fondeo!AQ40)," ")</f>
        <v>1.908457264145514</v>
      </c>
      <c r="AR40" s="4">
        <f>+IFERROR(LN(Costo_fondeo!AR40)," ")</f>
        <v>1.8937680050518391</v>
      </c>
      <c r="AS40" s="4">
        <f>+IFERROR(LN(Costo_fondeo!AS40)," ")</f>
        <v>1.6828327913282364</v>
      </c>
      <c r="AT40" s="4">
        <f>+IFERROR(LN(Costo_fondeo!AT40)," ")</f>
        <v>1.6593101831947212</v>
      </c>
      <c r="AU40" s="4">
        <f>+IFERROR(LN(Costo_fondeo!AU40)," ")</f>
        <v>2.2891949764226869</v>
      </c>
      <c r="AV40" s="4">
        <f>+IFERROR(LN(Costo_fondeo!AV40)," ")</f>
        <v>1.9312860997154639</v>
      </c>
      <c r="AW40" s="4">
        <f>+IFERROR(LN(Costo_fondeo!AW40)," ")</f>
        <v>1.4915238372153783</v>
      </c>
      <c r="AX40" s="4">
        <f>+IFERROR(LN(Costo_fondeo!AX40)," ")</f>
        <v>1.5168706978558619</v>
      </c>
      <c r="AY40" s="4">
        <f>+IFERROR(LN(Costo_fondeo!AY40)," ")</f>
        <v>1.4390467187555704</v>
      </c>
    </row>
    <row r="41" spans="2:51" ht="16.5" x14ac:dyDescent="0.3">
      <c r="B41" s="1">
        <v>39</v>
      </c>
      <c r="C41" s="3">
        <v>42035</v>
      </c>
      <c r="D41" s="4">
        <f>+IFERROR(LN(Costo_fondeo!D41)," ")</f>
        <v>0.66086302375734796</v>
      </c>
      <c r="E41" s="4">
        <f>+IFERROR(LN(Costo_fondeo!E41)," ")</f>
        <v>0.92635067692708817</v>
      </c>
      <c r="F41" s="4">
        <f>+IFERROR(LN(Costo_fondeo!F41)," ")</f>
        <v>1.3311258826801109</v>
      </c>
      <c r="G41" s="4">
        <f>+IFERROR(LN(Costo_fondeo!G41)," ")</f>
        <v>1.0127170149273819</v>
      </c>
      <c r="H41" s="4">
        <f>+IFERROR(LN(Costo_fondeo!H41)," ")</f>
        <v>-1.9213759494069265</v>
      </c>
      <c r="I41" s="4">
        <f>+IFERROR(LN(Costo_fondeo!I41)," ")</f>
        <v>-1.0891160974477654E-3</v>
      </c>
      <c r="J41" s="4">
        <f>+IFERROR(LN(Costo_fondeo!J41)," ")</f>
        <v>0.63689585310093522</v>
      </c>
      <c r="K41" s="4">
        <f>+IFERROR(LN(Costo_fondeo!K41)," ")</f>
        <v>0.51640275523677259</v>
      </c>
      <c r="L41" s="4">
        <f>+IFERROR(LN(Costo_fondeo!L41)," ")</f>
        <v>0.22317858258623036</v>
      </c>
      <c r="M41" s="4">
        <f>+IFERROR(LN(Costo_fondeo!M41)," ")</f>
        <v>0.15991609984242358</v>
      </c>
      <c r="N41" s="4">
        <f>+IFERROR(LN(Costo_fondeo!N41)," ")</f>
        <v>1.7276804218664972</v>
      </c>
      <c r="O41" s="4">
        <f>+IFERROR(LN(Costo_fondeo!O41)," ")</f>
        <v>2.1792679906487287</v>
      </c>
      <c r="P41" s="4">
        <f>+IFERROR(LN(Costo_fondeo!P41)," ")</f>
        <v>1.6499334924199871</v>
      </c>
      <c r="Q41" s="4">
        <f>+IFERROR(LN(Costo_fondeo!Q41)," ")</f>
        <v>1.7689555336871725</v>
      </c>
      <c r="R41" s="4">
        <f>+IFERROR(LN(Costo_fondeo!R41)," ")</f>
        <v>1.5135680045080118</v>
      </c>
      <c r="S41" s="4">
        <f>+IFERROR(LN(Costo_fondeo!S41)," ")</f>
        <v>1.7510753822887295</v>
      </c>
      <c r="T41" s="4">
        <f>+IFERROR(LN(Costo_fondeo!T41)," ")</f>
        <v>1.3491068910714032</v>
      </c>
      <c r="U41" s="4">
        <f>+IFERROR(LN(Costo_fondeo!U41)," ")</f>
        <v>2.0254416119709249</v>
      </c>
      <c r="V41" s="4">
        <f>+IFERROR(LN(Costo_fondeo!V41)," ")</f>
        <v>1.7173239942587208</v>
      </c>
      <c r="W41" s="4">
        <f>+IFERROR(LN(Costo_fondeo!W41)," ")</f>
        <v>1.7234976609354822</v>
      </c>
      <c r="X41" s="4">
        <f>+IFERROR(LN(Costo_fondeo!X41)," ")</f>
        <v>1.5459141750570757</v>
      </c>
      <c r="Y41" s="4">
        <f>+IFERROR(LN(Costo_fondeo!Y41)," ")</f>
        <v>2.0026503774272624</v>
      </c>
      <c r="Z41" s="4" t="str">
        <f>+IFERROR(LN(Costo_fondeo!Z41)," ")</f>
        <v xml:space="preserve"> </v>
      </c>
      <c r="AA41" s="4" t="str">
        <f>+IFERROR(LN(Costo_fondeo!AA41)," ")</f>
        <v xml:space="preserve"> </v>
      </c>
      <c r="AB41" s="4">
        <f>+IFERROR(LN(Costo_fondeo!AB41)," ")</f>
        <v>1.5990747714869571</v>
      </c>
      <c r="AC41" s="4">
        <f>+IFERROR(LN(Costo_fondeo!AC41)," ")</f>
        <v>1.9155019819788894</v>
      </c>
      <c r="AD41" s="4">
        <f>+IFERROR(LN(Costo_fondeo!AD41)," ")</f>
        <v>2.0020923001781408</v>
      </c>
      <c r="AE41" s="4">
        <f>+IFERROR(LN(Costo_fondeo!AE41)," ")</f>
        <v>2.3371725937351888</v>
      </c>
      <c r="AF41" s="4">
        <f>+IFERROR(LN(Costo_fondeo!AF41)," ")</f>
        <v>1.4161857734765018</v>
      </c>
      <c r="AG41" s="4">
        <f>+IFERROR(LN(Costo_fondeo!AG41)," ")</f>
        <v>1.4272337771591999</v>
      </c>
      <c r="AH41" s="4">
        <f>+IFERROR(LN(Costo_fondeo!AH41)," ")</f>
        <v>2.2697788908042145</v>
      </c>
      <c r="AI41" s="4">
        <f>+IFERROR(LN(Costo_fondeo!AI41)," ")</f>
        <v>1.5773019632599929</v>
      </c>
      <c r="AJ41" s="4">
        <f>+IFERROR(LN(Costo_fondeo!AJ41)," ")</f>
        <v>2.5773541825470501</v>
      </c>
      <c r="AK41" s="4">
        <f>+IFERROR(LN(Costo_fondeo!AK41)," ")</f>
        <v>1.5333673682210864</v>
      </c>
      <c r="AL41" s="4">
        <f>+IFERROR(LN(Costo_fondeo!AL41)," ")</f>
        <v>1.4064882525636733</v>
      </c>
      <c r="AM41" s="4">
        <f>+IFERROR(LN(Costo_fondeo!AM41)," ")</f>
        <v>2.0477811059934106</v>
      </c>
      <c r="AN41" s="4">
        <f>+IFERROR(LN(Costo_fondeo!AN41)," ")</f>
        <v>2.0404645123356735</v>
      </c>
      <c r="AO41" s="4">
        <f>+IFERROR(LN(Costo_fondeo!AO41)," ")</f>
        <v>1.8729275932625211</v>
      </c>
      <c r="AP41" s="4" t="str">
        <f>+IFERROR(LN(Costo_fondeo!AP41)," ")</f>
        <v xml:space="preserve"> </v>
      </c>
      <c r="AQ41" s="4">
        <f>+IFERROR(LN(Costo_fondeo!AQ41)," ")</f>
        <v>1.9018257388543478</v>
      </c>
      <c r="AR41" s="4">
        <f>+IFERROR(LN(Costo_fondeo!AR41)," ")</f>
        <v>1.8823735887982112</v>
      </c>
      <c r="AS41" s="4">
        <f>+IFERROR(LN(Costo_fondeo!AS41)," ")</f>
        <v>1.6578034670489845</v>
      </c>
      <c r="AT41" s="4">
        <f>+IFERROR(LN(Costo_fondeo!AT41)," ")</f>
        <v>1.6608686067104037</v>
      </c>
      <c r="AU41" s="4">
        <f>+IFERROR(LN(Costo_fondeo!AU41)," ")</f>
        <v>2.2817609120423978</v>
      </c>
      <c r="AV41" s="4">
        <f>+IFERROR(LN(Costo_fondeo!AV41)," ")</f>
        <v>1.9191577776868201</v>
      </c>
      <c r="AW41" s="4">
        <f>+IFERROR(LN(Costo_fondeo!AW41)," ")</f>
        <v>1.479365004671082</v>
      </c>
      <c r="AX41" s="4">
        <f>+IFERROR(LN(Costo_fondeo!AX41)," ")</f>
        <v>1.5064489171018738</v>
      </c>
      <c r="AY41" s="4">
        <f>+IFERROR(LN(Costo_fondeo!AY41)," ")</f>
        <v>1.4199833806478224</v>
      </c>
    </row>
    <row r="42" spans="2:51" ht="16.5" x14ac:dyDescent="0.3">
      <c r="B42" s="1">
        <v>40</v>
      </c>
      <c r="C42" s="3">
        <v>42063</v>
      </c>
      <c r="D42" s="4">
        <f>+IFERROR(LN(Costo_fondeo!D42)," ")</f>
        <v>0.67120050195472236</v>
      </c>
      <c r="E42" s="4">
        <f>+IFERROR(LN(Costo_fondeo!E42)," ")</f>
        <v>0.9188399354822856</v>
      </c>
      <c r="F42" s="4">
        <f>+IFERROR(LN(Costo_fondeo!F42)," ")</f>
        <v>1.3247362361724173</v>
      </c>
      <c r="G42" s="4">
        <f>+IFERROR(LN(Costo_fondeo!G42)," ")</f>
        <v>0.95866388217096932</v>
      </c>
      <c r="H42" s="4">
        <f>+IFERROR(LN(Costo_fondeo!H42)," ")</f>
        <v>-1.7226706930709339</v>
      </c>
      <c r="I42" s="4">
        <f>+IFERROR(LN(Costo_fondeo!I42)," ")</f>
        <v>1.5570903908365781E-2</v>
      </c>
      <c r="J42" s="4">
        <f>+IFERROR(LN(Costo_fondeo!J42)," ")</f>
        <v>0.63282637628552219</v>
      </c>
      <c r="K42" s="4">
        <f>+IFERROR(LN(Costo_fondeo!K42)," ")</f>
        <v>0.51679454598728869</v>
      </c>
      <c r="L42" s="4">
        <f>+IFERROR(LN(Costo_fondeo!L42)," ")</f>
        <v>0.22738679109136703</v>
      </c>
      <c r="M42" s="4">
        <f>+IFERROR(LN(Costo_fondeo!M42)," ")</f>
        <v>0.16918426313009827</v>
      </c>
      <c r="N42" s="4">
        <f>+IFERROR(LN(Costo_fondeo!N42)," ")</f>
        <v>1.7203996212097115</v>
      </c>
      <c r="O42" s="4">
        <f>+IFERROR(LN(Costo_fondeo!O42)," ")</f>
        <v>2.1766752183815377</v>
      </c>
      <c r="P42" s="4">
        <f>+IFERROR(LN(Costo_fondeo!P42)," ")</f>
        <v>1.6392105091751021</v>
      </c>
      <c r="Q42" s="4">
        <f>+IFERROR(LN(Costo_fondeo!Q42)," ")</f>
        <v>1.753215548245922</v>
      </c>
      <c r="R42" s="4">
        <f>+IFERROR(LN(Costo_fondeo!R42)," ")</f>
        <v>1.4353200233192518</v>
      </c>
      <c r="S42" s="4">
        <f>+IFERROR(LN(Costo_fondeo!S42)," ")</f>
        <v>1.741586686910326</v>
      </c>
      <c r="T42" s="4">
        <f>+IFERROR(LN(Costo_fondeo!T42)," ")</f>
        <v>1.3213667088133114</v>
      </c>
      <c r="U42" s="4">
        <f>+IFERROR(LN(Costo_fondeo!U42)," ")</f>
        <v>2.0560330576909429</v>
      </c>
      <c r="V42" s="4">
        <f>+IFERROR(LN(Costo_fondeo!V42)," ")</f>
        <v>1.7128383649674852</v>
      </c>
      <c r="W42" s="4">
        <f>+IFERROR(LN(Costo_fondeo!W42)," ")</f>
        <v>1.7209335703088542</v>
      </c>
      <c r="X42" s="4">
        <f>+IFERROR(LN(Costo_fondeo!X42)," ")</f>
        <v>1.5442520740328471</v>
      </c>
      <c r="Y42" s="4">
        <f>+IFERROR(LN(Costo_fondeo!Y42)," ")</f>
        <v>2.0031219371944995</v>
      </c>
      <c r="Z42" s="4" t="str">
        <f>+IFERROR(LN(Costo_fondeo!Z42)," ")</f>
        <v xml:space="preserve"> </v>
      </c>
      <c r="AA42" s="4" t="str">
        <f>+IFERROR(LN(Costo_fondeo!AA42)," ")</f>
        <v xml:space="preserve"> </v>
      </c>
      <c r="AB42" s="4">
        <f>+IFERROR(LN(Costo_fondeo!AB42)," ")</f>
        <v>1.5849474583592724</v>
      </c>
      <c r="AC42" s="4">
        <f>+IFERROR(LN(Costo_fondeo!AC42)," ")</f>
        <v>1.9047457982988059</v>
      </c>
      <c r="AD42" s="4">
        <f>+IFERROR(LN(Costo_fondeo!AD42)," ")</f>
        <v>1.9678026562904918</v>
      </c>
      <c r="AE42" s="4">
        <f>+IFERROR(LN(Costo_fondeo!AE42)," ")</f>
        <v>2.3431280854866023</v>
      </c>
      <c r="AF42" s="4">
        <f>+IFERROR(LN(Costo_fondeo!AF42)," ")</f>
        <v>1.4030619446818506</v>
      </c>
      <c r="AG42" s="4">
        <f>+IFERROR(LN(Costo_fondeo!AG42)," ")</f>
        <v>1.4112444783200029</v>
      </c>
      <c r="AH42" s="4">
        <f>+IFERROR(LN(Costo_fondeo!AH42)," ")</f>
        <v>2.3279069185407515</v>
      </c>
      <c r="AI42" s="4">
        <f>+IFERROR(LN(Costo_fondeo!AI42)," ")</f>
        <v>1.5634222099147848</v>
      </c>
      <c r="AJ42" s="4">
        <f>+IFERROR(LN(Costo_fondeo!AJ42)," ")</f>
        <v>2.5770816771212628</v>
      </c>
      <c r="AK42" s="4">
        <f>+IFERROR(LN(Costo_fondeo!AK42)," ")</f>
        <v>1.5338108793770087</v>
      </c>
      <c r="AL42" s="4">
        <f>+IFERROR(LN(Costo_fondeo!AL42)," ")</f>
        <v>1.4004539621201619</v>
      </c>
      <c r="AM42" s="4">
        <f>+IFERROR(LN(Costo_fondeo!AM42)," ")</f>
        <v>2.0436177455103635</v>
      </c>
      <c r="AN42" s="4">
        <f>+IFERROR(LN(Costo_fondeo!AN42)," ")</f>
        <v>2.041505182700122</v>
      </c>
      <c r="AO42" s="4">
        <f>+IFERROR(LN(Costo_fondeo!AO42)," ")</f>
        <v>1.8622031568691189</v>
      </c>
      <c r="AP42" s="4" t="str">
        <f>+IFERROR(LN(Costo_fondeo!AP42)," ")</f>
        <v xml:space="preserve"> </v>
      </c>
      <c r="AQ42" s="4">
        <f>+IFERROR(LN(Costo_fondeo!AQ42)," ")</f>
        <v>1.8958867061348621</v>
      </c>
      <c r="AR42" s="4">
        <f>+IFERROR(LN(Costo_fondeo!AR42)," ")</f>
        <v>1.8745854724653808</v>
      </c>
      <c r="AS42" s="4">
        <f>+IFERROR(LN(Costo_fondeo!AS42)," ")</f>
        <v>1.6437888782385179</v>
      </c>
      <c r="AT42" s="4">
        <f>+IFERROR(LN(Costo_fondeo!AT42)," ")</f>
        <v>1.652106627806827</v>
      </c>
      <c r="AU42" s="4">
        <f>+IFERROR(LN(Costo_fondeo!AU42)," ")</f>
        <v>2.2756926010773104</v>
      </c>
      <c r="AV42" s="4">
        <f>+IFERROR(LN(Costo_fondeo!AV42)," ")</f>
        <v>1.9079264071228168</v>
      </c>
      <c r="AW42" s="4">
        <f>+IFERROR(LN(Costo_fondeo!AW42)," ")</f>
        <v>1.4679254392543786</v>
      </c>
      <c r="AX42" s="4">
        <f>+IFERROR(LN(Costo_fondeo!AX42)," ")</f>
        <v>1.4988581306173405</v>
      </c>
      <c r="AY42" s="4">
        <f>+IFERROR(LN(Costo_fondeo!AY42)," ")</f>
        <v>1.4042512456826755</v>
      </c>
    </row>
    <row r="43" spans="2:51" ht="16.5" x14ac:dyDescent="0.3">
      <c r="B43" s="1">
        <v>41</v>
      </c>
      <c r="C43" s="3">
        <v>42094</v>
      </c>
      <c r="D43" s="4">
        <f>+IFERROR(LN(Costo_fondeo!D43)," ")</f>
        <v>0.68327802420796746</v>
      </c>
      <c r="E43" s="4">
        <f>+IFERROR(LN(Costo_fondeo!E43)," ")</f>
        <v>0.91595681184468714</v>
      </c>
      <c r="F43" s="4">
        <f>+IFERROR(LN(Costo_fondeo!F43)," ")</f>
        <v>1.3183941443673006</v>
      </c>
      <c r="G43" s="4">
        <f>+IFERROR(LN(Costo_fondeo!G43)," ")</f>
        <v>0.97118248710614419</v>
      </c>
      <c r="H43" s="4">
        <f>+IFERROR(LN(Costo_fondeo!H43)," ")</f>
        <v>-1.5045835778883765</v>
      </c>
      <c r="I43" s="4">
        <f>+IFERROR(LN(Costo_fondeo!I43)," ")</f>
        <v>4.168451678881676E-2</v>
      </c>
      <c r="J43" s="4">
        <f>+IFERROR(LN(Costo_fondeo!J43)," ")</f>
        <v>0.627729367568161</v>
      </c>
      <c r="K43" s="4">
        <f>+IFERROR(LN(Costo_fondeo!K43)," ")</f>
        <v>0.51782283786781513</v>
      </c>
      <c r="L43" s="4">
        <f>+IFERROR(LN(Costo_fondeo!L43)," ")</f>
        <v>0.23630541218907752</v>
      </c>
      <c r="M43" s="4">
        <f>+IFERROR(LN(Costo_fondeo!M43)," ")</f>
        <v>0.18051150933173435</v>
      </c>
      <c r="N43" s="4">
        <f>+IFERROR(LN(Costo_fondeo!N43)," ")</f>
        <v>1.7135692226015748</v>
      </c>
      <c r="O43" s="4">
        <f>+IFERROR(LN(Costo_fondeo!O43)," ")</f>
        <v>2.1733730351151119</v>
      </c>
      <c r="P43" s="4">
        <f>+IFERROR(LN(Costo_fondeo!P43)," ")</f>
        <v>1.6193789169320019</v>
      </c>
      <c r="Q43" s="4">
        <f>+IFERROR(LN(Costo_fondeo!Q43)," ")</f>
        <v>1.7356828809621461</v>
      </c>
      <c r="R43" s="4">
        <f>+IFERROR(LN(Costo_fondeo!R43)," ")</f>
        <v>1.4799403727016942</v>
      </c>
      <c r="S43" s="4">
        <f>+IFERROR(LN(Costo_fondeo!S43)," ")</f>
        <v>1.7174802950229346</v>
      </c>
      <c r="T43" s="4">
        <f>+IFERROR(LN(Costo_fondeo!T43)," ")</f>
        <v>1.295986786262709</v>
      </c>
      <c r="U43" s="4">
        <f>+IFERROR(LN(Costo_fondeo!U43)," ")</f>
        <v>2.1593628887254179</v>
      </c>
      <c r="V43" s="4">
        <f>+IFERROR(LN(Costo_fondeo!V43)," ")</f>
        <v>1.7109095936473846</v>
      </c>
      <c r="W43" s="4">
        <f>+IFERROR(LN(Costo_fondeo!W43)," ")</f>
        <v>1.7165202844980829</v>
      </c>
      <c r="X43" s="4">
        <f>+IFERROR(LN(Costo_fondeo!X43)," ")</f>
        <v>1.3326704030394836</v>
      </c>
      <c r="Y43" s="4">
        <f>+IFERROR(LN(Costo_fondeo!Y43)," ")</f>
        <v>2.009876047615148</v>
      </c>
      <c r="Z43" s="4" t="str">
        <f>+IFERROR(LN(Costo_fondeo!Z43)," ")</f>
        <v xml:space="preserve"> </v>
      </c>
      <c r="AA43" s="4" t="str">
        <f>+IFERROR(LN(Costo_fondeo!AA43)," ")</f>
        <v xml:space="preserve"> </v>
      </c>
      <c r="AB43" s="4">
        <f>+IFERROR(LN(Costo_fondeo!AB43)," ")</f>
        <v>1.5690983974995785</v>
      </c>
      <c r="AC43" s="4">
        <f>+IFERROR(LN(Costo_fondeo!AC43)," ")</f>
        <v>1.8900838590592635</v>
      </c>
      <c r="AD43" s="4">
        <f>+IFERROR(LN(Costo_fondeo!AD43)," ")</f>
        <v>1.9439298711255903</v>
      </c>
      <c r="AE43" s="4">
        <f>+IFERROR(LN(Costo_fondeo!AE43)," ")</f>
        <v>2.3520123581847487</v>
      </c>
      <c r="AF43" s="4">
        <f>+IFERROR(LN(Costo_fondeo!AF43)," ")</f>
        <v>1.3929050148795215</v>
      </c>
      <c r="AG43" s="4">
        <f>+IFERROR(LN(Costo_fondeo!AG43)," ")</f>
        <v>1.3949488591397412</v>
      </c>
      <c r="AH43" s="4">
        <f>+IFERROR(LN(Costo_fondeo!AH43)," ")</f>
        <v>2.2805855334168696</v>
      </c>
      <c r="AI43" s="4">
        <f>+IFERROR(LN(Costo_fondeo!AI43)," ")</f>
        <v>1.5448429413904574</v>
      </c>
      <c r="AJ43" s="4">
        <f>+IFERROR(LN(Costo_fondeo!AJ43)," ")</f>
        <v>2.57417750446406</v>
      </c>
      <c r="AK43" s="4">
        <f>+IFERROR(LN(Costo_fondeo!AK43)," ")</f>
        <v>1.534359191004157</v>
      </c>
      <c r="AL43" s="4">
        <f>+IFERROR(LN(Costo_fondeo!AL43)," ")</f>
        <v>1.4038992961963996</v>
      </c>
      <c r="AM43" s="4">
        <f>+IFERROR(LN(Costo_fondeo!AM43)," ")</f>
        <v>2.0476470959654285</v>
      </c>
      <c r="AN43" s="4">
        <f>+IFERROR(LN(Costo_fondeo!AN43)," ")</f>
        <v>2.0425882762802106</v>
      </c>
      <c r="AO43" s="4">
        <f>+IFERROR(LN(Costo_fondeo!AO43)," ")</f>
        <v>1.8470676642799118</v>
      </c>
      <c r="AP43" s="4" t="str">
        <f>+IFERROR(LN(Costo_fondeo!AP43)," ")</f>
        <v xml:space="preserve"> </v>
      </c>
      <c r="AQ43" s="4">
        <f>+IFERROR(LN(Costo_fondeo!AQ43)," ")</f>
        <v>1.8906565944720837</v>
      </c>
      <c r="AR43" s="4">
        <f>+IFERROR(LN(Costo_fondeo!AR43)," ")</f>
        <v>1.8633540116222231</v>
      </c>
      <c r="AS43" s="4">
        <f>+IFERROR(LN(Costo_fondeo!AS43)," ")</f>
        <v>1.6304252931165293</v>
      </c>
      <c r="AT43" s="4">
        <f>+IFERROR(LN(Costo_fondeo!AT43)," ")</f>
        <v>1.644478893125249</v>
      </c>
      <c r="AU43" s="4">
        <f>+IFERROR(LN(Costo_fondeo!AU43)," ")</f>
        <v>2.2691438764043967</v>
      </c>
      <c r="AV43" s="4">
        <f>+IFERROR(LN(Costo_fondeo!AV43)," ")</f>
        <v>1.8955160104179412</v>
      </c>
      <c r="AW43" s="4">
        <f>+IFERROR(LN(Costo_fondeo!AW43)," ")</f>
        <v>1.4591194471780411</v>
      </c>
      <c r="AX43" s="4">
        <f>+IFERROR(LN(Costo_fondeo!AX43)," ")</f>
        <v>1.4952263622537347</v>
      </c>
      <c r="AY43" s="4">
        <f>+IFERROR(LN(Costo_fondeo!AY43)," ")</f>
        <v>1.385316781108187</v>
      </c>
    </row>
    <row r="44" spans="2:51" ht="16.5" x14ac:dyDescent="0.3">
      <c r="B44" s="1">
        <v>42</v>
      </c>
      <c r="C44" s="3">
        <v>42124</v>
      </c>
      <c r="D44" s="4">
        <f>+IFERROR(LN(Costo_fondeo!D44)," ")</f>
        <v>0.69832792588319748</v>
      </c>
      <c r="E44" s="4">
        <f>+IFERROR(LN(Costo_fondeo!E44)," ")</f>
        <v>0.9128730972668444</v>
      </c>
      <c r="F44" s="4">
        <f>+IFERROR(LN(Costo_fondeo!F44)," ")</f>
        <v>1.3113109383023924</v>
      </c>
      <c r="G44" s="4">
        <f>+IFERROR(LN(Costo_fondeo!G44)," ")</f>
        <v>0.97940544190373457</v>
      </c>
      <c r="H44" s="4">
        <f>+IFERROR(LN(Costo_fondeo!H44)," ")</f>
        <v>-1.3522638236552531</v>
      </c>
      <c r="I44" s="4">
        <f>+IFERROR(LN(Costo_fondeo!I44)," ")</f>
        <v>6.201278765975176E-2</v>
      </c>
      <c r="J44" s="4">
        <f>+IFERROR(LN(Costo_fondeo!J44)," ")</f>
        <v>0.62828866791924354</v>
      </c>
      <c r="K44" s="4">
        <f>+IFERROR(LN(Costo_fondeo!K44)," ")</f>
        <v>0.51727213028909058</v>
      </c>
      <c r="L44" s="4">
        <f>+IFERROR(LN(Costo_fondeo!L44)," ")</f>
        <v>0.24681967675977148</v>
      </c>
      <c r="M44" s="4">
        <f>+IFERROR(LN(Costo_fondeo!M44)," ")</f>
        <v>0.19658315793836154</v>
      </c>
      <c r="N44" s="4">
        <f>+IFERROR(LN(Costo_fondeo!N44)," ")</f>
        <v>1.7063004564744277</v>
      </c>
      <c r="O44" s="4">
        <f>+IFERROR(LN(Costo_fondeo!O44)," ")</f>
        <v>2.1780814038812881</v>
      </c>
      <c r="P44" s="4">
        <f>+IFERROR(LN(Costo_fondeo!P44)," ")</f>
        <v>1.6097960408401129</v>
      </c>
      <c r="Q44" s="4">
        <f>+IFERROR(LN(Costo_fondeo!Q44)," ")</f>
        <v>1.7247764010652529</v>
      </c>
      <c r="R44" s="4">
        <f>+IFERROR(LN(Costo_fondeo!R44)," ")</f>
        <v>1.5450202335577887</v>
      </c>
      <c r="S44" s="4">
        <f>+IFERROR(LN(Costo_fondeo!S44)," ")</f>
        <v>1.6961774801631888</v>
      </c>
      <c r="T44" s="4">
        <f>+IFERROR(LN(Costo_fondeo!T44)," ")</f>
        <v>1.2726168112068814</v>
      </c>
      <c r="U44" s="4">
        <f>+IFERROR(LN(Costo_fondeo!U44)," ")</f>
        <v>2.2871961053239085</v>
      </c>
      <c r="V44" s="4">
        <f>+IFERROR(LN(Costo_fondeo!V44)," ")</f>
        <v>1.7108891061588281</v>
      </c>
      <c r="W44" s="4">
        <f>+IFERROR(LN(Costo_fondeo!W44)," ")</f>
        <v>1.7190353384251473</v>
      </c>
      <c r="X44" s="4">
        <f>+IFERROR(LN(Costo_fondeo!X44)," ")</f>
        <v>1.3164240406207262</v>
      </c>
      <c r="Y44" s="4">
        <f>+IFERROR(LN(Costo_fondeo!Y44)," ")</f>
        <v>2.0127348470392707</v>
      </c>
      <c r="Z44" s="4" t="str">
        <f>+IFERROR(LN(Costo_fondeo!Z44)," ")</f>
        <v xml:space="preserve"> </v>
      </c>
      <c r="AA44" s="4" t="str">
        <f>+IFERROR(LN(Costo_fondeo!AA44)," ")</f>
        <v xml:space="preserve"> </v>
      </c>
      <c r="AB44" s="4">
        <f>+IFERROR(LN(Costo_fondeo!AB44)," ")</f>
        <v>1.5533707053424559</v>
      </c>
      <c r="AC44" s="4">
        <f>+IFERROR(LN(Costo_fondeo!AC44)," ")</f>
        <v>1.8666177404026532</v>
      </c>
      <c r="AD44" s="4">
        <f>+IFERROR(LN(Costo_fondeo!AD44)," ")</f>
        <v>1.9264510066121796</v>
      </c>
      <c r="AE44" s="4">
        <f>+IFERROR(LN(Costo_fondeo!AE44)," ")</f>
        <v>2.3576391449539766</v>
      </c>
      <c r="AF44" s="4">
        <f>+IFERROR(LN(Costo_fondeo!AF44)," ")</f>
        <v>1.3866793487285509</v>
      </c>
      <c r="AG44" s="4">
        <f>+IFERROR(LN(Costo_fondeo!AG44)," ")</f>
        <v>1.3828002432101156</v>
      </c>
      <c r="AH44" s="4">
        <f>+IFERROR(LN(Costo_fondeo!AH44)," ")</f>
        <v>2.2052721675893583</v>
      </c>
      <c r="AI44" s="4">
        <f>+IFERROR(LN(Costo_fondeo!AI44)," ")</f>
        <v>1.5270877794134936</v>
      </c>
      <c r="AJ44" s="4">
        <f>+IFERROR(LN(Costo_fondeo!AJ44)," ")</f>
        <v>2.5713042623019082</v>
      </c>
      <c r="AK44" s="4">
        <f>+IFERROR(LN(Costo_fondeo!AK44)," ")</f>
        <v>1.5407648538581986</v>
      </c>
      <c r="AL44" s="4">
        <f>+IFERROR(LN(Costo_fondeo!AL44)," ")</f>
        <v>1.4072767260370005</v>
      </c>
      <c r="AM44" s="4">
        <f>+IFERROR(LN(Costo_fondeo!AM44)," ")</f>
        <v>2.0504951618989664</v>
      </c>
      <c r="AN44" s="4">
        <f>+IFERROR(LN(Costo_fondeo!AN44)," ")</f>
        <v>2.0448101551440625</v>
      </c>
      <c r="AO44" s="4">
        <f>+IFERROR(LN(Costo_fondeo!AO44)," ")</f>
        <v>1.8338789081108788</v>
      </c>
      <c r="AP44" s="4" t="str">
        <f>+IFERROR(LN(Costo_fondeo!AP44)," ")</f>
        <v xml:space="preserve"> </v>
      </c>
      <c r="AQ44" s="4">
        <f>+IFERROR(LN(Costo_fondeo!AQ44)," ")</f>
        <v>1.8821629625278689</v>
      </c>
      <c r="AR44" s="4">
        <f>+IFERROR(LN(Costo_fondeo!AR44)," ")</f>
        <v>1.856831589310586</v>
      </c>
      <c r="AS44" s="4">
        <f>+IFERROR(LN(Costo_fondeo!AS44)," ")</f>
        <v>1.6115781164600935</v>
      </c>
      <c r="AT44" s="4">
        <f>+IFERROR(LN(Costo_fondeo!AT44)," ")</f>
        <v>1.637001410212078</v>
      </c>
      <c r="AU44" s="4">
        <f>+IFERROR(LN(Costo_fondeo!AU44)," ")</f>
        <v>2.260521605651149</v>
      </c>
      <c r="AV44" s="4">
        <f>+IFERROR(LN(Costo_fondeo!AV44)," ")</f>
        <v>1.8862689225143205</v>
      </c>
      <c r="AW44" s="4">
        <f>+IFERROR(LN(Costo_fondeo!AW44)," ")</f>
        <v>1.4511649498143546</v>
      </c>
      <c r="AX44" s="4">
        <f>+IFERROR(LN(Costo_fondeo!AX44)," ")</f>
        <v>1.4928337300634307</v>
      </c>
      <c r="AY44" s="4">
        <f>+IFERROR(LN(Costo_fondeo!AY44)," ")</f>
        <v>1.375214543496583</v>
      </c>
    </row>
    <row r="45" spans="2:51" ht="16.5" x14ac:dyDescent="0.3">
      <c r="B45" s="1">
        <v>43</v>
      </c>
      <c r="C45" s="3">
        <v>42155</v>
      </c>
      <c r="D45" s="4">
        <f>+IFERROR(LN(Costo_fondeo!D45)," ")</f>
        <v>0.68734453872780354</v>
      </c>
      <c r="E45" s="4">
        <f>+IFERROR(LN(Costo_fondeo!E45)," ")</f>
        <v>0.91444852834161294</v>
      </c>
      <c r="F45" s="4">
        <f>+IFERROR(LN(Costo_fondeo!F45)," ")</f>
        <v>1.3027010460101243</v>
      </c>
      <c r="G45" s="4">
        <f>+IFERROR(LN(Costo_fondeo!G45)," ")</f>
        <v>0.98022991760161904</v>
      </c>
      <c r="H45" s="4">
        <f>+IFERROR(LN(Costo_fondeo!H45)," ")</f>
        <v>-1.180346294135912</v>
      </c>
      <c r="I45" s="4">
        <f>+IFERROR(LN(Costo_fondeo!I45)," ")</f>
        <v>9.0025430284498012E-2</v>
      </c>
      <c r="J45" s="4">
        <f>+IFERROR(LN(Costo_fondeo!J45)," ")</f>
        <v>0.62860642727532023</v>
      </c>
      <c r="K45" s="4">
        <f>+IFERROR(LN(Costo_fondeo!K45)," ")</f>
        <v>0.51821320123395398</v>
      </c>
      <c r="L45" s="4">
        <f>+IFERROR(LN(Costo_fondeo!L45)," ")</f>
        <v>0.25901868254676819</v>
      </c>
      <c r="M45" s="4">
        <f>+IFERROR(LN(Costo_fondeo!M45)," ")</f>
        <v>0.2130790081292234</v>
      </c>
      <c r="N45" s="4">
        <f>+IFERROR(LN(Costo_fondeo!N45)," ")</f>
        <v>1.6987210135471222</v>
      </c>
      <c r="O45" s="4">
        <f>+IFERROR(LN(Costo_fondeo!O45)," ")</f>
        <v>2.178745063720692</v>
      </c>
      <c r="P45" s="4">
        <f>+IFERROR(LN(Costo_fondeo!P45)," ")</f>
        <v>1.5968342274158087</v>
      </c>
      <c r="Q45" s="4">
        <f>+IFERROR(LN(Costo_fondeo!Q45)," ")</f>
        <v>1.7108912534295584</v>
      </c>
      <c r="R45" s="4">
        <f>+IFERROR(LN(Costo_fondeo!R45)," ")</f>
        <v>1.5856127712359529</v>
      </c>
      <c r="S45" s="4">
        <f>+IFERROR(LN(Costo_fondeo!S45)," ")</f>
        <v>1.6763051220526215</v>
      </c>
      <c r="T45" s="4">
        <f>+IFERROR(LN(Costo_fondeo!T45)," ")</f>
        <v>1.2517995378665043</v>
      </c>
      <c r="U45" s="4">
        <f>+IFERROR(LN(Costo_fondeo!U45)," ")</f>
        <v>3.0315381477709873</v>
      </c>
      <c r="V45" s="4">
        <f>+IFERROR(LN(Costo_fondeo!V45)," ")</f>
        <v>1.7087369303295108</v>
      </c>
      <c r="W45" s="4">
        <f>+IFERROR(LN(Costo_fondeo!W45)," ")</f>
        <v>1.7082972053040559</v>
      </c>
      <c r="X45" s="4">
        <f>+IFERROR(LN(Costo_fondeo!X45)," ")</f>
        <v>1.2845802138907871</v>
      </c>
      <c r="Y45" s="4">
        <f>+IFERROR(LN(Costo_fondeo!Y45)," ")</f>
        <v>2.0198785392818426</v>
      </c>
      <c r="Z45" s="4" t="str">
        <f>+IFERROR(LN(Costo_fondeo!Z45)," ")</f>
        <v xml:space="preserve"> </v>
      </c>
      <c r="AA45" s="4" t="str">
        <f>+IFERROR(LN(Costo_fondeo!AA45)," ")</f>
        <v xml:space="preserve"> </v>
      </c>
      <c r="AB45" s="4">
        <f>+IFERROR(LN(Costo_fondeo!AB45)," ")</f>
        <v>1.5345304204231993</v>
      </c>
      <c r="AC45" s="4">
        <f>+IFERROR(LN(Costo_fondeo!AC45)," ")</f>
        <v>1.854801262281788</v>
      </c>
      <c r="AD45" s="4">
        <f>+IFERROR(LN(Costo_fondeo!AD45)," ")</f>
        <v>1.8998322387728646</v>
      </c>
      <c r="AE45" s="4">
        <f>+IFERROR(LN(Costo_fondeo!AE45)," ")</f>
        <v>2.347164983108966</v>
      </c>
      <c r="AF45" s="4">
        <f>+IFERROR(LN(Costo_fondeo!AF45)," ")</f>
        <v>1.3790328068302367</v>
      </c>
      <c r="AG45" s="4">
        <f>+IFERROR(LN(Costo_fondeo!AG45)," ")</f>
        <v>1.3722445545023527</v>
      </c>
      <c r="AH45" s="4">
        <f>+IFERROR(LN(Costo_fondeo!AH45)," ")</f>
        <v>2.1858728613543912</v>
      </c>
      <c r="AI45" s="4">
        <f>+IFERROR(LN(Costo_fondeo!AI45)," ")</f>
        <v>1.5144953642319645</v>
      </c>
      <c r="AJ45" s="4">
        <f>+IFERROR(LN(Costo_fondeo!AJ45)," ")</f>
        <v>2.573978833593038</v>
      </c>
      <c r="AK45" s="4">
        <f>+IFERROR(LN(Costo_fondeo!AK45)," ")</f>
        <v>1.5459858524482664</v>
      </c>
      <c r="AL45" s="4">
        <f>+IFERROR(LN(Costo_fondeo!AL45)," ")</f>
        <v>1.4311105405380067</v>
      </c>
      <c r="AM45" s="4">
        <f>+IFERROR(LN(Costo_fondeo!AM45)," ")</f>
        <v>2.0531114813354132</v>
      </c>
      <c r="AN45" s="4">
        <f>+IFERROR(LN(Costo_fondeo!AN45)," ")</f>
        <v>2.0472519454243092</v>
      </c>
      <c r="AO45" s="4">
        <f>+IFERROR(LN(Costo_fondeo!AO45)," ")</f>
        <v>1.8312576416809645</v>
      </c>
      <c r="AP45" s="4" t="str">
        <f>+IFERROR(LN(Costo_fondeo!AP45)," ")</f>
        <v xml:space="preserve"> </v>
      </c>
      <c r="AQ45" s="4">
        <f>+IFERROR(LN(Costo_fondeo!AQ45)," ")</f>
        <v>1.8784023023470193</v>
      </c>
      <c r="AR45" s="4">
        <f>+IFERROR(LN(Costo_fondeo!AR45)," ")</f>
        <v>1.8513883492199237</v>
      </c>
      <c r="AS45" s="4">
        <f>+IFERROR(LN(Costo_fondeo!AS45)," ")</f>
        <v>1.5972749160557405</v>
      </c>
      <c r="AT45" s="4">
        <f>+IFERROR(LN(Costo_fondeo!AT45)," ")</f>
        <v>1.6245614199615199</v>
      </c>
      <c r="AU45" s="4">
        <f>+IFERROR(LN(Costo_fondeo!AU45)," ")</f>
        <v>2.255213562770797</v>
      </c>
      <c r="AV45" s="4">
        <f>+IFERROR(LN(Costo_fondeo!AV45)," ")</f>
        <v>1.8759938804834317</v>
      </c>
      <c r="AW45" s="4">
        <f>+IFERROR(LN(Costo_fondeo!AW45)," ")</f>
        <v>1.4394014498739949</v>
      </c>
      <c r="AX45" s="4">
        <f>+IFERROR(LN(Costo_fondeo!AX45)," ")</f>
        <v>1.4926860689610486</v>
      </c>
      <c r="AY45" s="4">
        <f>+IFERROR(LN(Costo_fondeo!AY45)," ")</f>
        <v>1.3659378923421468</v>
      </c>
    </row>
    <row r="46" spans="2:51" ht="16.5" x14ac:dyDescent="0.3">
      <c r="B46" s="1">
        <v>44</v>
      </c>
      <c r="C46" s="3">
        <v>42185</v>
      </c>
      <c r="D46" s="4">
        <f>+IFERROR(LN(Costo_fondeo!D46)," ")</f>
        <v>0.68080189297522942</v>
      </c>
      <c r="E46" s="4">
        <f>+IFERROR(LN(Costo_fondeo!E46)," ")</f>
        <v>0.91584313832490083</v>
      </c>
      <c r="F46" s="4">
        <f>+IFERROR(LN(Costo_fondeo!F46)," ")</f>
        <v>1.2924247135578428</v>
      </c>
      <c r="G46" s="4">
        <f>+IFERROR(LN(Costo_fondeo!G46)," ")</f>
        <v>0.98370099745402428</v>
      </c>
      <c r="H46" s="4">
        <f>+IFERROR(LN(Costo_fondeo!H46)," ")</f>
        <v>-1.0009534092393497</v>
      </c>
      <c r="I46" s="4">
        <f>+IFERROR(LN(Costo_fondeo!I46)," ")</f>
        <v>0.11047563411107336</v>
      </c>
      <c r="J46" s="4">
        <f>+IFERROR(LN(Costo_fondeo!J46)," ")</f>
        <v>0.6272264806304334</v>
      </c>
      <c r="K46" s="4">
        <f>+IFERROR(LN(Costo_fondeo!K46)," ")</f>
        <v>0.51572417136398263</v>
      </c>
      <c r="L46" s="4">
        <f>+IFERROR(LN(Costo_fondeo!L46)," ")</f>
        <v>0.27253700687143301</v>
      </c>
      <c r="M46" s="4">
        <f>+IFERROR(LN(Costo_fondeo!M46)," ")</f>
        <v>0.2311272821896066</v>
      </c>
      <c r="N46" s="4">
        <f>+IFERROR(LN(Costo_fondeo!N46)," ")</f>
        <v>1.686732450526869</v>
      </c>
      <c r="O46" s="4">
        <f>+IFERROR(LN(Costo_fondeo!O46)," ")</f>
        <v>2.1822125635666239</v>
      </c>
      <c r="P46" s="4">
        <f>+IFERROR(LN(Costo_fondeo!P46)," ")</f>
        <v>1.5865614601312532</v>
      </c>
      <c r="Q46" s="4">
        <f>+IFERROR(LN(Costo_fondeo!Q46)," ")</f>
        <v>1.6997385203455144</v>
      </c>
      <c r="R46" s="4">
        <f>+IFERROR(LN(Costo_fondeo!R46)," ")</f>
        <v>1.6206018412660304</v>
      </c>
      <c r="S46" s="4">
        <f>+IFERROR(LN(Costo_fondeo!S46)," ")</f>
        <v>1.6591322196182268</v>
      </c>
      <c r="T46" s="4">
        <f>+IFERROR(LN(Costo_fondeo!T46)," ")</f>
        <v>1.2412258817075965</v>
      </c>
      <c r="U46" s="4">
        <f>+IFERROR(LN(Costo_fondeo!U46)," ")</f>
        <v>3.0444344025268242</v>
      </c>
      <c r="V46" s="4">
        <f>+IFERROR(LN(Costo_fondeo!V46)," ")</f>
        <v>1.7070307156913085</v>
      </c>
      <c r="W46" s="4">
        <f>+IFERROR(LN(Costo_fondeo!W46)," ")</f>
        <v>1.7477838160533952</v>
      </c>
      <c r="X46" s="4">
        <f>+IFERROR(LN(Costo_fondeo!X46)," ")</f>
        <v>1.2479412762758464</v>
      </c>
      <c r="Y46" s="4">
        <f>+IFERROR(LN(Costo_fondeo!Y46)," ")</f>
        <v>2.0245701652538757</v>
      </c>
      <c r="Z46" s="4" t="str">
        <f>+IFERROR(LN(Costo_fondeo!Z46)," ")</f>
        <v xml:space="preserve"> </v>
      </c>
      <c r="AA46" s="4" t="str">
        <f>+IFERROR(LN(Costo_fondeo!AA46)," ")</f>
        <v xml:space="preserve"> </v>
      </c>
      <c r="AB46" s="4">
        <f>+IFERROR(LN(Costo_fondeo!AB46)," ")</f>
        <v>1.5197765174250606</v>
      </c>
      <c r="AC46" s="4">
        <f>+IFERROR(LN(Costo_fondeo!AC46)," ")</f>
        <v>1.8433897467387397</v>
      </c>
      <c r="AD46" s="4">
        <f>+IFERROR(LN(Costo_fondeo!AD46)," ")</f>
        <v>1.8775062942822922</v>
      </c>
      <c r="AE46" s="4">
        <f>+IFERROR(LN(Costo_fondeo!AE46)," ")</f>
        <v>2.3500949892201937</v>
      </c>
      <c r="AF46" s="4">
        <f>+IFERROR(LN(Costo_fondeo!AF46)," ")</f>
        <v>1.3762985254519899</v>
      </c>
      <c r="AG46" s="4">
        <f>+IFERROR(LN(Costo_fondeo!AG46)," ")</f>
        <v>1.3613158680386581</v>
      </c>
      <c r="AH46" s="4">
        <f>+IFERROR(LN(Costo_fondeo!AH46)," ")</f>
        <v>2.1764354289113226</v>
      </c>
      <c r="AI46" s="4">
        <f>+IFERROR(LN(Costo_fondeo!AI46)," ")</f>
        <v>1.4995445611808926</v>
      </c>
      <c r="AJ46" s="4">
        <f>+IFERROR(LN(Costo_fondeo!AJ46)," ")</f>
        <v>2.5787279917446968</v>
      </c>
      <c r="AK46" s="4">
        <f>+IFERROR(LN(Costo_fondeo!AK46)," ")</f>
        <v>1.5648426135543707</v>
      </c>
      <c r="AL46" s="4">
        <f>+IFERROR(LN(Costo_fondeo!AL46)," ")</f>
        <v>1.4319033412206557</v>
      </c>
      <c r="AM46" s="4">
        <f>+IFERROR(LN(Costo_fondeo!AM46)," ")</f>
        <v>2.0520343967556252</v>
      </c>
      <c r="AN46" s="4">
        <f>+IFERROR(LN(Costo_fondeo!AN46)," ")</f>
        <v>2.0432681634974736</v>
      </c>
      <c r="AO46" s="4">
        <f>+IFERROR(LN(Costo_fondeo!AO46)," ")</f>
        <v>1.8221587889271036</v>
      </c>
      <c r="AP46" s="4" t="str">
        <f>+IFERROR(LN(Costo_fondeo!AP46)," ")</f>
        <v xml:space="preserve"> </v>
      </c>
      <c r="AQ46" s="4">
        <f>+IFERROR(LN(Costo_fondeo!AQ46)," ")</f>
        <v>1.8706981523528687</v>
      </c>
      <c r="AR46" s="4">
        <f>+IFERROR(LN(Costo_fondeo!AR46)," ")</f>
        <v>1.8433495743248964</v>
      </c>
      <c r="AS46" s="4">
        <f>+IFERROR(LN(Costo_fondeo!AS46)," ")</f>
        <v>1.584195003420757</v>
      </c>
      <c r="AT46" s="4">
        <f>+IFERROR(LN(Costo_fondeo!AT46)," ")</f>
        <v>1.613885366597025</v>
      </c>
      <c r="AU46" s="4">
        <f>+IFERROR(LN(Costo_fondeo!AU46)," ")</f>
        <v>2.2546671292235225</v>
      </c>
      <c r="AV46" s="4">
        <f>+IFERROR(LN(Costo_fondeo!AV46)," ")</f>
        <v>1.8673051959135814</v>
      </c>
      <c r="AW46" s="4">
        <f>+IFERROR(LN(Costo_fondeo!AW46)," ")</f>
        <v>1.4315661238600643</v>
      </c>
      <c r="AX46" s="4">
        <f>+IFERROR(LN(Costo_fondeo!AX46)," ")</f>
        <v>1.4957587212664794</v>
      </c>
      <c r="AY46" s="4">
        <f>+IFERROR(LN(Costo_fondeo!AY46)," ")</f>
        <v>1.3557909964527293</v>
      </c>
    </row>
    <row r="47" spans="2:51" ht="16.5" x14ac:dyDescent="0.3">
      <c r="B47" s="1">
        <v>45</v>
      </c>
      <c r="C47" s="3">
        <v>42216</v>
      </c>
      <c r="D47" s="4">
        <f>+IFERROR(LN(Costo_fondeo!D47)," ")</f>
        <v>0.68532228632441794</v>
      </c>
      <c r="E47" s="4">
        <f>+IFERROR(LN(Costo_fondeo!E47)," ")</f>
        <v>0.90949330200736478</v>
      </c>
      <c r="F47" s="4">
        <f>+IFERROR(LN(Costo_fondeo!F47)," ")</f>
        <v>1.2824309638303797</v>
      </c>
      <c r="G47" s="4">
        <f>+IFERROR(LN(Costo_fondeo!G47)," ")</f>
        <v>0.98665456808028651</v>
      </c>
      <c r="H47" s="4">
        <f>+IFERROR(LN(Costo_fondeo!H47)," ")</f>
        <v>-0.23155169314935775</v>
      </c>
      <c r="I47" s="4">
        <f>+IFERROR(LN(Costo_fondeo!I47)," ")</f>
        <v>0.11306491868617491</v>
      </c>
      <c r="J47" s="4">
        <f>+IFERROR(LN(Costo_fondeo!J47)," ")</f>
        <v>0.62462135715089462</v>
      </c>
      <c r="K47" s="4">
        <f>+IFERROR(LN(Costo_fondeo!K47)," ")</f>
        <v>0.51789384260554827</v>
      </c>
      <c r="L47" s="4">
        <f>+IFERROR(LN(Costo_fondeo!L47)," ")</f>
        <v>0.27711625839021681</v>
      </c>
      <c r="M47" s="4">
        <f>+IFERROR(LN(Costo_fondeo!M47)," ")</f>
        <v>0.24808945186548578</v>
      </c>
      <c r="N47" s="4">
        <f>+IFERROR(LN(Costo_fondeo!N47)," ")</f>
        <v>1.6751330942981772</v>
      </c>
      <c r="O47" s="4">
        <f>+IFERROR(LN(Costo_fondeo!O47)," ")</f>
        <v>2.1851240845471755</v>
      </c>
      <c r="P47" s="4">
        <f>+IFERROR(LN(Costo_fondeo!P47)," ")</f>
        <v>1.5730669662621235</v>
      </c>
      <c r="Q47" s="4">
        <f>+IFERROR(LN(Costo_fondeo!Q47)," ")</f>
        <v>1.6984190589610524</v>
      </c>
      <c r="R47" s="4">
        <f>+IFERROR(LN(Costo_fondeo!R47)," ")</f>
        <v>1.6578699665985737</v>
      </c>
      <c r="S47" s="4">
        <f>+IFERROR(LN(Costo_fondeo!S47)," ")</f>
        <v>1.6337815492023589</v>
      </c>
      <c r="T47" s="4">
        <f>+IFERROR(LN(Costo_fondeo!T47)," ")</f>
        <v>1.2314627848884712</v>
      </c>
      <c r="U47" s="4">
        <f>+IFERROR(LN(Costo_fondeo!U47)," ")</f>
        <v>3.0574222377970446</v>
      </c>
      <c r="V47" s="4">
        <f>+IFERROR(LN(Costo_fondeo!V47)," ")</f>
        <v>1.7033647619538894</v>
      </c>
      <c r="W47" s="4">
        <f>+IFERROR(LN(Costo_fondeo!W47)," ")</f>
        <v>1.0634316408185662</v>
      </c>
      <c r="X47" s="4">
        <f>+IFERROR(LN(Costo_fondeo!X47)," ")</f>
        <v>1.1932507605597082</v>
      </c>
      <c r="Y47" s="4">
        <f>+IFERROR(LN(Costo_fondeo!Y47)," ")</f>
        <v>2.030618782113184</v>
      </c>
      <c r="Z47" s="4" t="str">
        <f>+IFERROR(LN(Costo_fondeo!Z47)," ")</f>
        <v xml:space="preserve"> </v>
      </c>
      <c r="AA47" s="4" t="str">
        <f>+IFERROR(LN(Costo_fondeo!AA47)," ")</f>
        <v xml:space="preserve"> </v>
      </c>
      <c r="AB47" s="4">
        <f>+IFERROR(LN(Costo_fondeo!AB47)," ")</f>
        <v>1.5066368843148645</v>
      </c>
      <c r="AC47" s="4">
        <f>+IFERROR(LN(Costo_fondeo!AC47)," ")</f>
        <v>1.8356687129470606</v>
      </c>
      <c r="AD47" s="4">
        <f>+IFERROR(LN(Costo_fondeo!AD47)," ")</f>
        <v>1.8646012078529954</v>
      </c>
      <c r="AE47" s="4">
        <f>+IFERROR(LN(Costo_fondeo!AE47)," ")</f>
        <v>2.3680909743002303</v>
      </c>
      <c r="AF47" s="4">
        <f>+IFERROR(LN(Costo_fondeo!AF47)," ")</f>
        <v>1.3734147883706069</v>
      </c>
      <c r="AG47" s="4">
        <f>+IFERROR(LN(Costo_fondeo!AG47)," ")</f>
        <v>1.3513286427663154</v>
      </c>
      <c r="AH47" s="4">
        <f>+IFERROR(LN(Costo_fondeo!AH47)," ")</f>
        <v>2.1424306052701874</v>
      </c>
      <c r="AI47" s="4">
        <f>+IFERROR(LN(Costo_fondeo!AI47)," ")</f>
        <v>1.4932990436250762</v>
      </c>
      <c r="AJ47" s="4">
        <f>+IFERROR(LN(Costo_fondeo!AJ47)," ")</f>
        <v>2.5759993019637979</v>
      </c>
      <c r="AK47" s="4">
        <f>+IFERROR(LN(Costo_fondeo!AK47)," ")</f>
        <v>1.5723883562431558</v>
      </c>
      <c r="AL47" s="4">
        <f>+IFERROR(LN(Costo_fondeo!AL47)," ")</f>
        <v>1.4382166925971518</v>
      </c>
      <c r="AM47" s="4">
        <f>+IFERROR(LN(Costo_fondeo!AM47)," ")</f>
        <v>2.0530447882796157</v>
      </c>
      <c r="AN47" s="4">
        <f>+IFERROR(LN(Costo_fondeo!AN47)," ")</f>
        <v>2.0528963254349497</v>
      </c>
      <c r="AO47" s="4">
        <f>+IFERROR(LN(Costo_fondeo!AO47)," ")</f>
        <v>1.8093460392403904</v>
      </c>
      <c r="AP47" s="4" t="str">
        <f>+IFERROR(LN(Costo_fondeo!AP47)," ")</f>
        <v xml:space="preserve"> </v>
      </c>
      <c r="AQ47" s="4">
        <f>+IFERROR(LN(Costo_fondeo!AQ47)," ")</f>
        <v>1.865951224620306</v>
      </c>
      <c r="AR47" s="4">
        <f>+IFERROR(LN(Costo_fondeo!AR47)," ")</f>
        <v>1.8323483631653572</v>
      </c>
      <c r="AS47" s="4">
        <f>+IFERROR(LN(Costo_fondeo!AS47)," ")</f>
        <v>1.573775763831331</v>
      </c>
      <c r="AT47" s="4">
        <f>+IFERROR(LN(Costo_fondeo!AT47)," ")</f>
        <v>1.6027345534463484</v>
      </c>
      <c r="AU47" s="4">
        <f>+IFERROR(LN(Costo_fondeo!AU47)," ")</f>
        <v>2.2509139228134529</v>
      </c>
      <c r="AV47" s="4">
        <f>+IFERROR(LN(Costo_fondeo!AV47)," ")</f>
        <v>1.8565337897125014</v>
      </c>
      <c r="AW47" s="4">
        <f>+IFERROR(LN(Costo_fondeo!AW47)," ")</f>
        <v>1.4231380725573037</v>
      </c>
      <c r="AX47" s="4">
        <f>+IFERROR(LN(Costo_fondeo!AX47)," ")</f>
        <v>1.4991346734136628</v>
      </c>
      <c r="AY47" s="4">
        <f>+IFERROR(LN(Costo_fondeo!AY47)," ")</f>
        <v>1.3433963709254582</v>
      </c>
    </row>
    <row r="48" spans="2:51" ht="16.5" x14ac:dyDescent="0.3">
      <c r="B48" s="1">
        <v>46</v>
      </c>
      <c r="C48" s="3">
        <v>42247</v>
      </c>
      <c r="D48" s="4">
        <f>+IFERROR(LN(Costo_fondeo!D48)," ")</f>
        <v>0.66629215302844547</v>
      </c>
      <c r="E48" s="4">
        <f>+IFERROR(LN(Costo_fondeo!E48)," ")</f>
        <v>0.90499895084372339</v>
      </c>
      <c r="F48" s="4">
        <f>+IFERROR(LN(Costo_fondeo!F48)," ")</f>
        <v>1.2681094882103581</v>
      </c>
      <c r="G48" s="4">
        <f>+IFERROR(LN(Costo_fondeo!G48)," ")</f>
        <v>0.99141290919134906</v>
      </c>
      <c r="H48" s="4">
        <f>+IFERROR(LN(Costo_fondeo!H48)," ")</f>
        <v>-0.21139116171463612</v>
      </c>
      <c r="I48" s="4">
        <f>+IFERROR(LN(Costo_fondeo!I48)," ")</f>
        <v>0.12322605090541781</v>
      </c>
      <c r="J48" s="4">
        <f>+IFERROR(LN(Costo_fondeo!J48)," ")</f>
        <v>0.6163761572190245</v>
      </c>
      <c r="K48" s="4">
        <f>+IFERROR(LN(Costo_fondeo!K48)," ")</f>
        <v>0.52731031101988768</v>
      </c>
      <c r="L48" s="4">
        <f>+IFERROR(LN(Costo_fondeo!L48)," ")</f>
        <v>0.28168642305695507</v>
      </c>
      <c r="M48" s="4">
        <f>+IFERROR(LN(Costo_fondeo!M48)," ")</f>
        <v>0.2641366465913883</v>
      </c>
      <c r="N48" s="4">
        <f>+IFERROR(LN(Costo_fondeo!N48)," ")</f>
        <v>1.6621806345473731</v>
      </c>
      <c r="O48" s="4">
        <f>+IFERROR(LN(Costo_fondeo!O48)," ")</f>
        <v>2.1710597090950858</v>
      </c>
      <c r="P48" s="4">
        <f>+IFERROR(LN(Costo_fondeo!P48)," ")</f>
        <v>1.5671802831504122</v>
      </c>
      <c r="Q48" s="4">
        <f>+IFERROR(LN(Costo_fondeo!Q48)," ")</f>
        <v>1.6986603597878815</v>
      </c>
      <c r="R48" s="4">
        <f>+IFERROR(LN(Costo_fondeo!R48)," ")</f>
        <v>1.6658880098226587</v>
      </c>
      <c r="S48" s="4">
        <f>+IFERROR(LN(Costo_fondeo!S48)," ")</f>
        <v>1.6076546429335321</v>
      </c>
      <c r="T48" s="4">
        <f>+IFERROR(LN(Costo_fondeo!T48)," ")</f>
        <v>1.2285175815030147</v>
      </c>
      <c r="U48" s="4">
        <f>+IFERROR(LN(Costo_fondeo!U48)," ")</f>
        <v>3.0704567027491092</v>
      </c>
      <c r="V48" s="4">
        <f>+IFERROR(LN(Costo_fondeo!V48)," ")</f>
        <v>1.7087295538462499</v>
      </c>
      <c r="W48" s="4">
        <f>+IFERROR(LN(Costo_fondeo!W48)," ")</f>
        <v>0.94222371745375233</v>
      </c>
      <c r="X48" s="4">
        <f>+IFERROR(LN(Costo_fondeo!X48)," ")</f>
        <v>1.1265959798786402</v>
      </c>
      <c r="Y48" s="4">
        <f>+IFERROR(LN(Costo_fondeo!Y48)," ")</f>
        <v>2.0360596726470126</v>
      </c>
      <c r="Z48" s="4" t="str">
        <f>+IFERROR(LN(Costo_fondeo!Z48)," ")</f>
        <v xml:space="preserve"> </v>
      </c>
      <c r="AA48" s="4" t="str">
        <f>+IFERROR(LN(Costo_fondeo!AA48)," ")</f>
        <v xml:space="preserve"> </v>
      </c>
      <c r="AB48" s="4">
        <f>+IFERROR(LN(Costo_fondeo!AB48)," ")</f>
        <v>1.4955777855273868</v>
      </c>
      <c r="AC48" s="4">
        <f>+IFERROR(LN(Costo_fondeo!AC48)," ")</f>
        <v>1.828012501731396</v>
      </c>
      <c r="AD48" s="4">
        <f>+IFERROR(LN(Costo_fondeo!AD48)," ")</f>
        <v>1.8533449862472358</v>
      </c>
      <c r="AE48" s="4">
        <f>+IFERROR(LN(Costo_fondeo!AE48)," ")</f>
        <v>2.3748646704962626</v>
      </c>
      <c r="AF48" s="4">
        <f>+IFERROR(LN(Costo_fondeo!AF48)," ")</f>
        <v>1.3711579159703102</v>
      </c>
      <c r="AG48" s="4">
        <f>+IFERROR(LN(Costo_fondeo!AG48)," ")</f>
        <v>1.3423089878097987</v>
      </c>
      <c r="AH48" s="4">
        <f>+IFERROR(LN(Costo_fondeo!AH48)," ")</f>
        <v>2.1464826579402621</v>
      </c>
      <c r="AI48" s="4">
        <f>+IFERROR(LN(Costo_fondeo!AI48)," ")</f>
        <v>1.4861543358566132</v>
      </c>
      <c r="AJ48" s="4">
        <f>+IFERROR(LN(Costo_fondeo!AJ48)," ")</f>
        <v>2.5797246237246547</v>
      </c>
      <c r="AK48" s="4">
        <f>+IFERROR(LN(Costo_fondeo!AK48)," ")</f>
        <v>1.5784033500165209</v>
      </c>
      <c r="AL48" s="4">
        <f>+IFERROR(LN(Costo_fondeo!AL48)," ")</f>
        <v>1.4450666199873481</v>
      </c>
      <c r="AM48" s="4">
        <f>+IFERROR(LN(Costo_fondeo!AM48)," ")</f>
        <v>2.0495995207368338</v>
      </c>
      <c r="AN48" s="4">
        <f>+IFERROR(LN(Costo_fondeo!AN48)," ")</f>
        <v>2.0514824835701004</v>
      </c>
      <c r="AO48" s="4">
        <f>+IFERROR(LN(Costo_fondeo!AO48)," ")</f>
        <v>1.7931288404822565</v>
      </c>
      <c r="AP48" s="4" t="str">
        <f>+IFERROR(LN(Costo_fondeo!AP48)," ")</f>
        <v xml:space="preserve"> </v>
      </c>
      <c r="AQ48" s="4">
        <f>+IFERROR(LN(Costo_fondeo!AQ48)," ")</f>
        <v>1.8623625312709498</v>
      </c>
      <c r="AR48" s="4">
        <f>+IFERROR(LN(Costo_fondeo!AR48)," ")</f>
        <v>1.8210392186783995</v>
      </c>
      <c r="AS48" s="4">
        <f>+IFERROR(LN(Costo_fondeo!AS48)," ")</f>
        <v>1.5621370312909937</v>
      </c>
      <c r="AT48" s="4">
        <f>+IFERROR(LN(Costo_fondeo!AT48)," ")</f>
        <v>1.594605069629107</v>
      </c>
      <c r="AU48" s="4">
        <f>+IFERROR(LN(Costo_fondeo!AU48)," ")</f>
        <v>2.2486515630914843</v>
      </c>
      <c r="AV48" s="4">
        <f>+IFERROR(LN(Costo_fondeo!AV48)," ")</f>
        <v>1.8476010577036743</v>
      </c>
      <c r="AW48" s="4">
        <f>+IFERROR(LN(Costo_fondeo!AW48)," ")</f>
        <v>1.4116242634863574</v>
      </c>
      <c r="AX48" s="4">
        <f>+IFERROR(LN(Costo_fondeo!AX48)," ")</f>
        <v>1.5063875726042641</v>
      </c>
      <c r="AY48" s="4">
        <f>+IFERROR(LN(Costo_fondeo!AY48)," ")</f>
        <v>1.3330354166822096</v>
      </c>
    </row>
    <row r="49" spans="2:51" ht="16.5" x14ac:dyDescent="0.3">
      <c r="B49" s="1">
        <v>47</v>
      </c>
      <c r="C49" s="3">
        <v>42277</v>
      </c>
      <c r="D49" s="4">
        <f>+IFERROR(LN(Costo_fondeo!D49)," ")</f>
        <v>0.66551436342972092</v>
      </c>
      <c r="E49" s="4">
        <f>+IFERROR(LN(Costo_fondeo!E49)," ")</f>
        <v>0.90539982218891912</v>
      </c>
      <c r="F49" s="4">
        <f>+IFERROR(LN(Costo_fondeo!F49)," ")</f>
        <v>1.2607267793313712</v>
      </c>
      <c r="G49" s="4">
        <f>+IFERROR(LN(Costo_fondeo!G49)," ")</f>
        <v>0.99597747832630623</v>
      </c>
      <c r="H49" s="4">
        <f>+IFERROR(LN(Costo_fondeo!H49)," ")</f>
        <v>-0.1374872611782374</v>
      </c>
      <c r="I49" s="4">
        <f>+IFERROR(LN(Costo_fondeo!I49)," ")</f>
        <v>0.11268938593520757</v>
      </c>
      <c r="J49" s="4">
        <f>+IFERROR(LN(Costo_fondeo!J49)," ")</f>
        <v>0.62007560360291336</v>
      </c>
      <c r="K49" s="4">
        <f>+IFERROR(LN(Costo_fondeo!K49)," ")</f>
        <v>0.54123038557231828</v>
      </c>
      <c r="L49" s="4">
        <f>+IFERROR(LN(Costo_fondeo!L49)," ")</f>
        <v>0.28968123566910459</v>
      </c>
      <c r="M49" s="4">
        <f>+IFERROR(LN(Costo_fondeo!M49)," ")</f>
        <v>0.29754837976632292</v>
      </c>
      <c r="N49" s="4">
        <f>+IFERROR(LN(Costo_fondeo!N49)," ")</f>
        <v>1.647884922120882</v>
      </c>
      <c r="O49" s="4">
        <f>+IFERROR(LN(Costo_fondeo!O49)," ")</f>
        <v>2.1750558965709423</v>
      </c>
      <c r="P49" s="4">
        <f>+IFERROR(LN(Costo_fondeo!P49)," ")</f>
        <v>1.5635847586516332</v>
      </c>
      <c r="Q49" s="4">
        <f>+IFERROR(LN(Costo_fondeo!Q49)," ")</f>
        <v>1.6955365666597488</v>
      </c>
      <c r="R49" s="4">
        <f>+IFERROR(LN(Costo_fondeo!R49)," ")</f>
        <v>1.6757281653922491</v>
      </c>
      <c r="S49" s="4">
        <f>+IFERROR(LN(Costo_fondeo!S49)," ")</f>
        <v>1.5833847331230015</v>
      </c>
      <c r="T49" s="4">
        <f>+IFERROR(LN(Costo_fondeo!T49)," ")</f>
        <v>1.2326785125305171</v>
      </c>
      <c r="U49" s="4">
        <f>+IFERROR(LN(Costo_fondeo!U49)," ")</f>
        <v>0.80797095561047949</v>
      </c>
      <c r="V49" s="4">
        <f>+IFERROR(LN(Costo_fondeo!V49)," ")</f>
        <v>0.37664019030218621</v>
      </c>
      <c r="W49" s="4">
        <f>+IFERROR(LN(Costo_fondeo!W49)," ")</f>
        <v>0.7586209445742208</v>
      </c>
      <c r="X49" s="4">
        <f>+IFERROR(LN(Costo_fondeo!X49)," ")</f>
        <v>1.0465993725309417</v>
      </c>
      <c r="Y49" s="4">
        <f>+IFERROR(LN(Costo_fondeo!Y49)," ")</f>
        <v>2.0399040001324624</v>
      </c>
      <c r="Z49" s="4" t="str">
        <f>+IFERROR(LN(Costo_fondeo!Z49)," ")</f>
        <v xml:space="preserve"> </v>
      </c>
      <c r="AA49" s="4" t="str">
        <f>+IFERROR(LN(Costo_fondeo!AA49)," ")</f>
        <v xml:space="preserve"> </v>
      </c>
      <c r="AB49" s="4">
        <f>+IFERROR(LN(Costo_fondeo!AB49)," ")</f>
        <v>1.4847332199323244</v>
      </c>
      <c r="AC49" s="4">
        <f>+IFERROR(LN(Costo_fondeo!AC49)," ")</f>
        <v>1.8229359356765604</v>
      </c>
      <c r="AD49" s="4">
        <f>+IFERROR(LN(Costo_fondeo!AD49)," ")</f>
        <v>1.8484356199972491</v>
      </c>
      <c r="AE49" s="4">
        <f>+IFERROR(LN(Costo_fondeo!AE49)," ")</f>
        <v>2.3834395565601931</v>
      </c>
      <c r="AF49" s="4">
        <f>+IFERROR(LN(Costo_fondeo!AF49)," ")</f>
        <v>1.3651028147624038</v>
      </c>
      <c r="AG49" s="4">
        <f>+IFERROR(LN(Costo_fondeo!AG49)," ")</f>
        <v>1.3324622760210871</v>
      </c>
      <c r="AH49" s="4">
        <f>+IFERROR(LN(Costo_fondeo!AH49)," ")</f>
        <v>2.8957912251034821</v>
      </c>
      <c r="AI49" s="4">
        <f>+IFERROR(LN(Costo_fondeo!AI49)," ")</f>
        <v>1.4792114488230956</v>
      </c>
      <c r="AJ49" s="4">
        <f>+IFERROR(LN(Costo_fondeo!AJ49)," ")</f>
        <v>2.5745419459377521</v>
      </c>
      <c r="AK49" s="4">
        <f>+IFERROR(LN(Costo_fondeo!AK49)," ")</f>
        <v>1.5757873301669778</v>
      </c>
      <c r="AL49" s="4">
        <f>+IFERROR(LN(Costo_fondeo!AL49)," ")</f>
        <v>1.4438425452379078</v>
      </c>
      <c r="AM49" s="4">
        <f>+IFERROR(LN(Costo_fondeo!AM49)," ")</f>
        <v>2.046081752867595</v>
      </c>
      <c r="AN49" s="4">
        <f>+IFERROR(LN(Costo_fondeo!AN49)," ")</f>
        <v>2.0472636699671845</v>
      </c>
      <c r="AO49" s="4">
        <f>+IFERROR(LN(Costo_fondeo!AO49)," ")</f>
        <v>1.7774317795419441</v>
      </c>
      <c r="AP49" s="4" t="str">
        <f>+IFERROR(LN(Costo_fondeo!AP49)," ")</f>
        <v xml:space="preserve"> </v>
      </c>
      <c r="AQ49" s="4">
        <f>+IFERROR(LN(Costo_fondeo!AQ49)," ")</f>
        <v>1.8598574407619513</v>
      </c>
      <c r="AR49" s="4">
        <f>+IFERROR(LN(Costo_fondeo!AR49)," ")</f>
        <v>1.8153996571480437</v>
      </c>
      <c r="AS49" s="4">
        <f>+IFERROR(LN(Costo_fondeo!AS49)," ")</f>
        <v>1.5564950329790685</v>
      </c>
      <c r="AT49" s="4">
        <f>+IFERROR(LN(Costo_fondeo!AT49)," ")</f>
        <v>1.5832014061382695</v>
      </c>
      <c r="AU49" s="4">
        <f>+IFERROR(LN(Costo_fondeo!AU49)," ")</f>
        <v>2.2502980890215203</v>
      </c>
      <c r="AV49" s="4">
        <f>+IFERROR(LN(Costo_fondeo!AV49)," ")</f>
        <v>1.8410350740486323</v>
      </c>
      <c r="AW49" s="4">
        <f>+IFERROR(LN(Costo_fondeo!AW49)," ")</f>
        <v>1.3986277861186029</v>
      </c>
      <c r="AX49" s="4">
        <f>+IFERROR(LN(Costo_fondeo!AX49)," ")</f>
        <v>1.513280981945913</v>
      </c>
      <c r="AY49" s="4">
        <f>+IFERROR(LN(Costo_fondeo!AY49)," ")</f>
        <v>1.3203541082665415</v>
      </c>
    </row>
    <row r="50" spans="2:51" ht="16.5" x14ac:dyDescent="0.3">
      <c r="B50" s="1">
        <v>48</v>
      </c>
      <c r="C50" s="3">
        <v>42308</v>
      </c>
      <c r="D50" s="4">
        <f>+IFERROR(LN(Costo_fondeo!D50)," ")</f>
        <v>0.66594869679075264</v>
      </c>
      <c r="E50" s="4">
        <f>+IFERROR(LN(Costo_fondeo!E50)," ")</f>
        <v>0.91014969534255996</v>
      </c>
      <c r="F50" s="4">
        <f>+IFERROR(LN(Costo_fondeo!F50)," ")</f>
        <v>1.2522963066285253</v>
      </c>
      <c r="G50" s="4">
        <f>+IFERROR(LN(Costo_fondeo!G50)," ")</f>
        <v>1.0131669766543252</v>
      </c>
      <c r="H50" s="4">
        <f>+IFERROR(LN(Costo_fondeo!H50)," ")</f>
        <v>-6.8644899993722502E-2</v>
      </c>
      <c r="I50" s="4">
        <f>+IFERROR(LN(Costo_fondeo!I50)," ")</f>
        <v>0.12788617544023997</v>
      </c>
      <c r="J50" s="4">
        <f>+IFERROR(LN(Costo_fondeo!J50)," ")</f>
        <v>0.6201565124993581</v>
      </c>
      <c r="K50" s="4">
        <f>+IFERROR(LN(Costo_fondeo!K50)," ")</f>
        <v>0.54484806812773312</v>
      </c>
      <c r="L50" s="4">
        <f>+IFERROR(LN(Costo_fondeo!L50)," ")</f>
        <v>0.29694992068305082</v>
      </c>
      <c r="M50" s="4">
        <f>+IFERROR(LN(Costo_fondeo!M50)," ")</f>
        <v>0.32028495358569886</v>
      </c>
      <c r="N50" s="4">
        <f>+IFERROR(LN(Costo_fondeo!N50)," ")</f>
        <v>1.6329757335211827</v>
      </c>
      <c r="O50" s="4">
        <f>+IFERROR(LN(Costo_fondeo!O50)," ")</f>
        <v>2.1806406068024415</v>
      </c>
      <c r="P50" s="4">
        <f>+IFERROR(LN(Costo_fondeo!P50)," ")</f>
        <v>1.5601564064822857</v>
      </c>
      <c r="Q50" s="4">
        <f>+IFERROR(LN(Costo_fondeo!Q50)," ")</f>
        <v>1.67355002914148</v>
      </c>
      <c r="R50" s="4">
        <f>+IFERROR(LN(Costo_fondeo!R50)," ")</f>
        <v>1.6876377312893087</v>
      </c>
      <c r="S50" s="4">
        <f>+IFERROR(LN(Costo_fondeo!S50)," ")</f>
        <v>1.6088994960048075E-2</v>
      </c>
      <c r="T50" s="4">
        <f>+IFERROR(LN(Costo_fondeo!T50)," ")</f>
        <v>1.2406900182524709</v>
      </c>
      <c r="U50" s="4">
        <f>+IFERROR(LN(Costo_fondeo!U50)," ")</f>
        <v>1.1787694796366166</v>
      </c>
      <c r="V50" s="4">
        <f>+IFERROR(LN(Costo_fondeo!V50)," ")</f>
        <v>6.8717979810912516E-2</v>
      </c>
      <c r="W50" s="4">
        <f>+IFERROR(LN(Costo_fondeo!W50)," ")</f>
        <v>0.46564350572029894</v>
      </c>
      <c r="X50" s="4">
        <f>+IFERROR(LN(Costo_fondeo!X50)," ")</f>
        <v>0.86860717001901955</v>
      </c>
      <c r="Y50" s="4">
        <f>+IFERROR(LN(Costo_fondeo!Y50)," ")</f>
        <v>2.0276067263016211</v>
      </c>
      <c r="Z50" s="4" t="str">
        <f>+IFERROR(LN(Costo_fondeo!Z50)," ")</f>
        <v xml:space="preserve"> </v>
      </c>
      <c r="AA50" s="4" t="str">
        <f>+IFERROR(LN(Costo_fondeo!AA50)," ")</f>
        <v xml:space="preserve"> </v>
      </c>
      <c r="AB50" s="4">
        <f>+IFERROR(LN(Costo_fondeo!AB50)," ")</f>
        <v>1.4730317626774418</v>
      </c>
      <c r="AC50" s="4">
        <f>+IFERROR(LN(Costo_fondeo!AC50)," ")</f>
        <v>1.8167511335612323</v>
      </c>
      <c r="AD50" s="4">
        <f>+IFERROR(LN(Costo_fondeo!AD50)," ")</f>
        <v>1.8284794640894728</v>
      </c>
      <c r="AE50" s="4">
        <f>+IFERROR(LN(Costo_fondeo!AE50)," ")</f>
        <v>2.4028046298550247</v>
      </c>
      <c r="AF50" s="4">
        <f>+IFERROR(LN(Costo_fondeo!AF50)," ")</f>
        <v>1.360283722870846</v>
      </c>
      <c r="AG50" s="4">
        <f>+IFERROR(LN(Costo_fondeo!AG50)," ")</f>
        <v>1.315535705269824</v>
      </c>
      <c r="AH50" s="4">
        <f>+IFERROR(LN(Costo_fondeo!AH50)," ")</f>
        <v>2.7680745911711382</v>
      </c>
      <c r="AI50" s="4">
        <f>+IFERROR(LN(Costo_fondeo!AI50)," ")</f>
        <v>1.4742753417333294</v>
      </c>
      <c r="AJ50" s="4">
        <f>+IFERROR(LN(Costo_fondeo!AJ50)," ")</f>
        <v>2.5748327491937988</v>
      </c>
      <c r="AK50" s="4">
        <f>+IFERROR(LN(Costo_fondeo!AK50)," ")</f>
        <v>1.5770966164510372</v>
      </c>
      <c r="AL50" s="4">
        <f>+IFERROR(LN(Costo_fondeo!AL50)," ")</f>
        <v>1.4508294008732701</v>
      </c>
      <c r="AM50" s="4">
        <f>+IFERROR(LN(Costo_fondeo!AM50)," ")</f>
        <v>2.0427688350600643</v>
      </c>
      <c r="AN50" s="4">
        <f>+IFERROR(LN(Costo_fondeo!AN50)," ")</f>
        <v>2.0451977602864142</v>
      </c>
      <c r="AO50" s="4">
        <f>+IFERROR(LN(Costo_fondeo!AO50)," ")</f>
        <v>1.7632905038558873</v>
      </c>
      <c r="AP50" s="4" t="str">
        <f>+IFERROR(LN(Costo_fondeo!AP50)," ")</f>
        <v xml:space="preserve"> </v>
      </c>
      <c r="AQ50" s="4">
        <f>+IFERROR(LN(Costo_fondeo!AQ50)," ")</f>
        <v>1.8506063226596483</v>
      </c>
      <c r="AR50" s="4">
        <f>+IFERROR(LN(Costo_fondeo!AR50)," ")</f>
        <v>1.807453094430014</v>
      </c>
      <c r="AS50" s="4">
        <f>+IFERROR(LN(Costo_fondeo!AS50)," ")</f>
        <v>1.5549781724205385</v>
      </c>
      <c r="AT50" s="4">
        <f>+IFERROR(LN(Costo_fondeo!AT50)," ")</f>
        <v>1.5806263367738302</v>
      </c>
      <c r="AU50" s="4">
        <f>+IFERROR(LN(Costo_fondeo!AU50)," ")</f>
        <v>2.244680285626794</v>
      </c>
      <c r="AV50" s="4">
        <f>+IFERROR(LN(Costo_fondeo!AV50)," ")</f>
        <v>1.8311347625547587</v>
      </c>
      <c r="AW50" s="4">
        <f>+IFERROR(LN(Costo_fondeo!AW50)," ")</f>
        <v>1.3908910387894737</v>
      </c>
      <c r="AX50" s="4">
        <f>+IFERROR(LN(Costo_fondeo!AX50)," ")</f>
        <v>1.5195373748239851</v>
      </c>
      <c r="AY50" s="4">
        <f>+IFERROR(LN(Costo_fondeo!AY50)," ")</f>
        <v>1.303355333537217</v>
      </c>
    </row>
    <row r="51" spans="2:51" ht="16.5" x14ac:dyDescent="0.3">
      <c r="B51" s="1">
        <v>49</v>
      </c>
      <c r="C51" s="3">
        <v>42338</v>
      </c>
      <c r="D51" s="4">
        <f>+IFERROR(LN(Costo_fondeo!D51)," ")</f>
        <v>0.66535550111214414</v>
      </c>
      <c r="E51" s="4">
        <f>+IFERROR(LN(Costo_fondeo!E51)," ")</f>
        <v>0.91353520559236201</v>
      </c>
      <c r="F51" s="4">
        <f>+IFERROR(LN(Costo_fondeo!F51)," ")</f>
        <v>1.2334897748505118</v>
      </c>
      <c r="G51" s="4">
        <f>+IFERROR(LN(Costo_fondeo!G51)," ")</f>
        <v>1.0269360474236615</v>
      </c>
      <c r="H51" s="4">
        <f>+IFERROR(LN(Costo_fondeo!H51)," ")</f>
        <v>-5.5233351241414784E-2</v>
      </c>
      <c r="I51" s="4">
        <f>+IFERROR(LN(Costo_fondeo!I51)," ")</f>
        <v>0.12341253093990484</v>
      </c>
      <c r="J51" s="4">
        <f>+IFERROR(LN(Costo_fondeo!J51)," ")</f>
        <v>0.62527573925855073</v>
      </c>
      <c r="K51" s="4">
        <f>+IFERROR(LN(Costo_fondeo!K51)," ")</f>
        <v>0.55494374755461651</v>
      </c>
      <c r="L51" s="4">
        <f>+IFERROR(LN(Costo_fondeo!L51)," ")</f>
        <v>0.30586679536549216</v>
      </c>
      <c r="M51" s="4">
        <f>+IFERROR(LN(Costo_fondeo!M51)," ")</f>
        <v>0.32994561911992593</v>
      </c>
      <c r="N51" s="4">
        <f>+IFERROR(LN(Costo_fondeo!N51)," ")</f>
        <v>1.615192125625116</v>
      </c>
      <c r="O51" s="4">
        <f>+IFERROR(LN(Costo_fondeo!O51)," ")</f>
        <v>2.1798646593165572</v>
      </c>
      <c r="P51" s="4">
        <f>+IFERROR(LN(Costo_fondeo!P51)," ")</f>
        <v>1.5599035343212861</v>
      </c>
      <c r="Q51" s="4">
        <f>+IFERROR(LN(Costo_fondeo!Q51)," ")</f>
        <v>1.6836731537628782</v>
      </c>
      <c r="R51" s="4">
        <f>+IFERROR(LN(Costo_fondeo!R51)," ")</f>
        <v>1.6946059313695623</v>
      </c>
      <c r="S51" s="4">
        <f>+IFERROR(LN(Costo_fondeo!S51)," ")</f>
        <v>-0.59124006368941351</v>
      </c>
      <c r="T51" s="4">
        <f>+IFERROR(LN(Costo_fondeo!T51)," ")</f>
        <v>1.2389008214057462</v>
      </c>
      <c r="U51" s="4">
        <f>+IFERROR(LN(Costo_fondeo!U51)," ")</f>
        <v>1.6879118832331306</v>
      </c>
      <c r="V51" s="4">
        <f>+IFERROR(LN(Costo_fondeo!V51)," ")</f>
        <v>-0.50610881365535598</v>
      </c>
      <c r="W51" s="4">
        <f>+IFERROR(LN(Costo_fondeo!W51)," ")</f>
        <v>-6.8943300136706229E-2</v>
      </c>
      <c r="X51" s="4">
        <f>+IFERROR(LN(Costo_fondeo!X51)," ")</f>
        <v>0.52804832219391695</v>
      </c>
      <c r="Y51" s="4">
        <f>+IFERROR(LN(Costo_fondeo!Y51)," ")</f>
        <v>2.0297020428448183</v>
      </c>
      <c r="Z51" s="4" t="str">
        <f>+IFERROR(LN(Costo_fondeo!Z51)," ")</f>
        <v xml:space="preserve"> </v>
      </c>
      <c r="AA51" s="4" t="str">
        <f>+IFERROR(LN(Costo_fondeo!AA51)," ")</f>
        <v xml:space="preserve"> </v>
      </c>
      <c r="AB51" s="4">
        <f>+IFERROR(LN(Costo_fondeo!AB51)," ")</f>
        <v>1.4576700333679655</v>
      </c>
      <c r="AC51" s="4">
        <f>+IFERROR(LN(Costo_fondeo!AC51)," ")</f>
        <v>1.8125090571580615</v>
      </c>
      <c r="AD51" s="4">
        <f>+IFERROR(LN(Costo_fondeo!AD51)," ")</f>
        <v>1.8140588696171125</v>
      </c>
      <c r="AE51" s="4">
        <f>+IFERROR(LN(Costo_fondeo!AE51)," ")</f>
        <v>2.4093093799148524</v>
      </c>
      <c r="AF51" s="4">
        <f>+IFERROR(LN(Costo_fondeo!AF51)," ")</f>
        <v>1.3533559709601117</v>
      </c>
      <c r="AG51" s="4">
        <f>+IFERROR(LN(Costo_fondeo!AG51)," ")</f>
        <v>1.2976116206813313</v>
      </c>
      <c r="AH51" s="4">
        <f>+IFERROR(LN(Costo_fondeo!AH51)," ")</f>
        <v>2.624895735871001</v>
      </c>
      <c r="AI51" s="4">
        <f>+IFERROR(LN(Costo_fondeo!AI51)," ")</f>
        <v>1.4710189604789647</v>
      </c>
      <c r="AJ51" s="4">
        <f>+IFERROR(LN(Costo_fondeo!AJ51)," ")</f>
        <v>2.5755572112992349</v>
      </c>
      <c r="AK51" s="4">
        <f>+IFERROR(LN(Costo_fondeo!AK51)," ")</f>
        <v>1.5784969116466703</v>
      </c>
      <c r="AL51" s="4">
        <f>+IFERROR(LN(Costo_fondeo!AL51)," ")</f>
        <v>1.4569475001775198</v>
      </c>
      <c r="AM51" s="4">
        <f>+IFERROR(LN(Costo_fondeo!AM51)," ")</f>
        <v>2.041066742136465</v>
      </c>
      <c r="AN51" s="4">
        <f>+IFERROR(LN(Costo_fondeo!AN51)," ")</f>
        <v>2.0459699556587787</v>
      </c>
      <c r="AO51" s="4">
        <f>+IFERROR(LN(Costo_fondeo!AO51)," ")</f>
        <v>1.7491947079898027</v>
      </c>
      <c r="AP51" s="4" t="str">
        <f>+IFERROR(LN(Costo_fondeo!AP51)," ")</f>
        <v xml:space="preserve"> </v>
      </c>
      <c r="AQ51" s="4">
        <f>+IFERROR(LN(Costo_fondeo!AQ51)," ")</f>
        <v>1.8461499344369252</v>
      </c>
      <c r="AR51" s="4">
        <f>+IFERROR(LN(Costo_fondeo!AR51)," ")</f>
        <v>1.807209558881455</v>
      </c>
      <c r="AS51" s="4">
        <f>+IFERROR(LN(Costo_fondeo!AS51)," ")</f>
        <v>1.5463495462574122</v>
      </c>
      <c r="AT51" s="4">
        <f>+IFERROR(LN(Costo_fondeo!AT51)," ")</f>
        <v>1.5778880100136425</v>
      </c>
      <c r="AU51" s="4">
        <f>+IFERROR(LN(Costo_fondeo!AU51)," ")</f>
        <v>2.2445027324004334</v>
      </c>
      <c r="AV51" s="4">
        <f>+IFERROR(LN(Costo_fondeo!AV51)," ")</f>
        <v>1.8235419854170694</v>
      </c>
      <c r="AW51" s="4">
        <f>+IFERROR(LN(Costo_fondeo!AW51)," ")</f>
        <v>1.3825294405960147</v>
      </c>
      <c r="AX51" s="4">
        <f>+IFERROR(LN(Costo_fondeo!AX51)," ")</f>
        <v>1.528106977040657</v>
      </c>
      <c r="AY51" s="4">
        <f>+IFERROR(LN(Costo_fondeo!AY51)," ")</f>
        <v>1.2966292776178117</v>
      </c>
    </row>
    <row r="52" spans="2:51" ht="16.5" x14ac:dyDescent="0.3">
      <c r="B52" s="1">
        <v>50</v>
      </c>
      <c r="C52" s="3">
        <v>42369</v>
      </c>
      <c r="D52" s="4">
        <f>+IFERROR(LN(Costo_fondeo!D52)," ")</f>
        <v>0.68029301586488922</v>
      </c>
      <c r="E52" s="4">
        <f>+IFERROR(LN(Costo_fondeo!E52)," ")</f>
        <v>0.92151892829943316</v>
      </c>
      <c r="F52" s="4">
        <f>+IFERROR(LN(Costo_fondeo!F52)," ")</f>
        <v>1.2062907200922419</v>
      </c>
      <c r="G52" s="4">
        <f>+IFERROR(LN(Costo_fondeo!G52)," ")</f>
        <v>1.0482400291628871</v>
      </c>
      <c r="H52" s="4">
        <f>+IFERROR(LN(Costo_fondeo!H52)," ")</f>
        <v>-6.9895678506009362E-2</v>
      </c>
      <c r="I52" s="4">
        <f>+IFERROR(LN(Costo_fondeo!I52)," ")</f>
        <v>8.0482673186693235E-2</v>
      </c>
      <c r="J52" s="4">
        <f>+IFERROR(LN(Costo_fondeo!J52)," ")</f>
        <v>0.63555081425070115</v>
      </c>
      <c r="K52" s="4">
        <f>+IFERROR(LN(Costo_fondeo!K52)," ")</f>
        <v>0.56947080358307145</v>
      </c>
      <c r="L52" s="4">
        <f>+IFERROR(LN(Costo_fondeo!L52)," ")</f>
        <v>0.3163408989790279</v>
      </c>
      <c r="M52" s="4">
        <f>+IFERROR(LN(Costo_fondeo!M52)," ")</f>
        <v>0.35210387006973309</v>
      </c>
      <c r="N52" s="4">
        <f>+IFERROR(LN(Costo_fondeo!N52)," ")</f>
        <v>1.5937540916117325</v>
      </c>
      <c r="O52" s="4">
        <f>+IFERROR(LN(Costo_fondeo!O52)," ")</f>
        <v>2.1863819529168018</v>
      </c>
      <c r="P52" s="4">
        <f>+IFERROR(LN(Costo_fondeo!P52)," ")</f>
        <v>1.5705858231745149</v>
      </c>
      <c r="Q52" s="4">
        <f>+IFERROR(LN(Costo_fondeo!Q52)," ")</f>
        <v>1.6961081708965837</v>
      </c>
      <c r="R52" s="4">
        <f>+IFERROR(LN(Costo_fondeo!R52)," ")</f>
        <v>1.7068148741317222</v>
      </c>
      <c r="S52" s="4" t="str">
        <f>+IFERROR(LN(Costo_fondeo!S52)," ")</f>
        <v xml:space="preserve"> </v>
      </c>
      <c r="T52" s="4">
        <f>+IFERROR(LN(Costo_fondeo!T52)," ")</f>
        <v>1.2469989756134519</v>
      </c>
      <c r="U52" s="4">
        <f>+IFERROR(LN(Costo_fondeo!U52)," ")</f>
        <v>3.1338731847082153</v>
      </c>
      <c r="V52" s="4" t="str">
        <f>+IFERROR(LN(Costo_fondeo!V52)," ")</f>
        <v xml:space="preserve"> </v>
      </c>
      <c r="W52" s="4" t="str">
        <f>+IFERROR(LN(Costo_fondeo!W52)," ")</f>
        <v xml:space="preserve"> </v>
      </c>
      <c r="X52" s="4">
        <f>+IFERROR(LN(Costo_fondeo!X52)," ")</f>
        <v>-2.1794608042413657</v>
      </c>
      <c r="Y52" s="4">
        <f>+IFERROR(LN(Costo_fondeo!Y52)," ")</f>
        <v>2.031325112917199</v>
      </c>
      <c r="Z52" s="4" t="str">
        <f>+IFERROR(LN(Costo_fondeo!Z52)," ")</f>
        <v xml:space="preserve"> </v>
      </c>
      <c r="AA52" s="4" t="str">
        <f>+IFERROR(LN(Costo_fondeo!AA52)," ")</f>
        <v xml:space="preserve"> </v>
      </c>
      <c r="AB52" s="4">
        <f>+IFERROR(LN(Costo_fondeo!AB52)," ")</f>
        <v>1.4490356552015058</v>
      </c>
      <c r="AC52" s="4">
        <f>+IFERROR(LN(Costo_fondeo!AC52)," ")</f>
        <v>1.8019457768769656</v>
      </c>
      <c r="AD52" s="4">
        <f>+IFERROR(LN(Costo_fondeo!AD52)," ")</f>
        <v>1.8099810859257777</v>
      </c>
      <c r="AE52" s="4">
        <f>+IFERROR(LN(Costo_fondeo!AE52)," ")</f>
        <v>2.3840930234675981</v>
      </c>
      <c r="AF52" s="4">
        <f>+IFERROR(LN(Costo_fondeo!AF52)," ")</f>
        <v>1.3506789091169293</v>
      </c>
      <c r="AG52" s="4">
        <f>+IFERROR(LN(Costo_fondeo!AG52)," ")</f>
        <v>1.2842084666080043</v>
      </c>
      <c r="AH52" s="4">
        <f>+IFERROR(LN(Costo_fondeo!AH52)," ")</f>
        <v>2.5498312334146704</v>
      </c>
      <c r="AI52" s="4">
        <f>+IFERROR(LN(Costo_fondeo!AI52)," ")</f>
        <v>1.4692109170544152</v>
      </c>
      <c r="AJ52" s="4">
        <f>+IFERROR(LN(Costo_fondeo!AJ52)," ")</f>
        <v>2.5948642635970303</v>
      </c>
      <c r="AK52" s="4">
        <f>+IFERROR(LN(Costo_fondeo!AK52)," ")</f>
        <v>1.5836597272550768</v>
      </c>
      <c r="AL52" s="4">
        <f>+IFERROR(LN(Costo_fondeo!AL52)," ")</f>
        <v>1.4658718200932046</v>
      </c>
      <c r="AM52" s="4">
        <f>+IFERROR(LN(Costo_fondeo!AM52)," ")</f>
        <v>2.0379430921540154</v>
      </c>
      <c r="AN52" s="4">
        <f>+IFERROR(LN(Costo_fondeo!AN52)," ")</f>
        <v>2.0413361860310744</v>
      </c>
      <c r="AO52" s="4">
        <f>+IFERROR(LN(Costo_fondeo!AO52)," ")</f>
        <v>1.7326890043881615</v>
      </c>
      <c r="AP52" s="4" t="str">
        <f>+IFERROR(LN(Costo_fondeo!AP52)," ")</f>
        <v xml:space="preserve"> </v>
      </c>
      <c r="AQ52" s="4">
        <f>+IFERROR(LN(Costo_fondeo!AQ52)," ")</f>
        <v>1.837910798343843</v>
      </c>
      <c r="AR52" s="4">
        <f>+IFERROR(LN(Costo_fondeo!AR52)," ")</f>
        <v>1.7999408743228738</v>
      </c>
      <c r="AS52" s="4">
        <f>+IFERROR(LN(Costo_fondeo!AS52)," ")</f>
        <v>1.5456346913957402</v>
      </c>
      <c r="AT52" s="4">
        <f>+IFERROR(LN(Costo_fondeo!AT52)," ")</f>
        <v>1.5719528910776188</v>
      </c>
      <c r="AU52" s="4">
        <f>+IFERROR(LN(Costo_fondeo!AU52)," ")</f>
        <v>2.2415263526518241</v>
      </c>
      <c r="AV52" s="4">
        <f>+IFERROR(LN(Costo_fondeo!AV52)," ")</f>
        <v>1.8154817740352367</v>
      </c>
      <c r="AW52" s="4">
        <f>+IFERROR(LN(Costo_fondeo!AW52)," ")</f>
        <v>1.3761628495546161</v>
      </c>
      <c r="AX52" s="4">
        <f>+IFERROR(LN(Costo_fondeo!AX52)," ")</f>
        <v>1.5380039187240686</v>
      </c>
      <c r="AY52" s="4">
        <f>+IFERROR(LN(Costo_fondeo!AY52)," ")</f>
        <v>1.2856631916363472</v>
      </c>
    </row>
    <row r="53" spans="2:51" ht="16.5" x14ac:dyDescent="0.3">
      <c r="B53" s="1">
        <v>51</v>
      </c>
      <c r="C53" s="3">
        <v>42400</v>
      </c>
      <c r="D53" s="4">
        <f>+IFERROR(LN(Costo_fondeo!D53)," ")</f>
        <v>0.6837728744363446</v>
      </c>
      <c r="E53" s="4">
        <f>+IFERROR(LN(Costo_fondeo!E53)," ")</f>
        <v>0.92400409213934276</v>
      </c>
      <c r="F53" s="4">
        <f>+IFERROR(LN(Costo_fondeo!F53)," ")</f>
        <v>1.2130617977217348</v>
      </c>
      <c r="G53" s="4">
        <f>+IFERROR(LN(Costo_fondeo!G53)," ")</f>
        <v>1.0691803538093505</v>
      </c>
      <c r="H53" s="4">
        <f>+IFERROR(LN(Costo_fondeo!H53)," ")</f>
        <v>-5.179361720785048E-2</v>
      </c>
      <c r="I53" s="4">
        <f>+IFERROR(LN(Costo_fondeo!I53)," ")</f>
        <v>6.8793049552734672E-2</v>
      </c>
      <c r="J53" s="4">
        <f>+IFERROR(LN(Costo_fondeo!J53)," ")</f>
        <v>0.63422004757196793</v>
      </c>
      <c r="K53" s="4">
        <f>+IFERROR(LN(Costo_fondeo!K53)," ")</f>
        <v>0.56436763034724968</v>
      </c>
      <c r="L53" s="4">
        <f>+IFERROR(LN(Costo_fondeo!L53)," ")</f>
        <v>0.33017066053323302</v>
      </c>
      <c r="M53" s="4">
        <f>+IFERROR(LN(Costo_fondeo!M53)," ")</f>
        <v>0.35178652033873437</v>
      </c>
      <c r="N53" s="4">
        <f>+IFERROR(LN(Costo_fondeo!N53)," ")</f>
        <v>1.5750712388767056</v>
      </c>
      <c r="O53" s="4">
        <f>+IFERROR(LN(Costo_fondeo!O53)," ")</f>
        <v>2.1930295763664551</v>
      </c>
      <c r="P53" s="4">
        <f>+IFERROR(LN(Costo_fondeo!P53)," ")</f>
        <v>1.5754736444420754</v>
      </c>
      <c r="Q53" s="4">
        <f>+IFERROR(LN(Costo_fondeo!Q53)," ")</f>
        <v>1.7099765956123141</v>
      </c>
      <c r="R53" s="4">
        <f>+IFERROR(LN(Costo_fondeo!R53)," ")</f>
        <v>1.7148842767883419</v>
      </c>
      <c r="S53" s="4" t="str">
        <f>+IFERROR(LN(Costo_fondeo!S53)," ")</f>
        <v xml:space="preserve"> </v>
      </c>
      <c r="T53" s="4">
        <f>+IFERROR(LN(Costo_fondeo!T53)," ")</f>
        <v>1.2546117192653961</v>
      </c>
      <c r="U53" s="4">
        <f>+IFERROR(LN(Costo_fondeo!U53)," ")</f>
        <v>5.9679861150680509</v>
      </c>
      <c r="V53" s="4" t="str">
        <f>+IFERROR(LN(Costo_fondeo!V53)," ")</f>
        <v xml:space="preserve"> </v>
      </c>
      <c r="W53" s="4" t="str">
        <f>+IFERROR(LN(Costo_fondeo!W53)," ")</f>
        <v xml:space="preserve"> </v>
      </c>
      <c r="X53" s="4" t="str">
        <f>+IFERROR(LN(Costo_fondeo!X53)," ")</f>
        <v xml:space="preserve"> </v>
      </c>
      <c r="Y53" s="4">
        <f>+IFERROR(LN(Costo_fondeo!Y53)," ")</f>
        <v>2.0347931552057092</v>
      </c>
      <c r="Z53" s="4" t="str">
        <f>+IFERROR(LN(Costo_fondeo!Z53)," ")</f>
        <v xml:space="preserve"> </v>
      </c>
      <c r="AA53" s="4" t="str">
        <f>+IFERROR(LN(Costo_fondeo!AA53)," ")</f>
        <v xml:space="preserve"> </v>
      </c>
      <c r="AB53" s="4">
        <f>+IFERROR(LN(Costo_fondeo!AB53)," ")</f>
        <v>1.4404628122750713</v>
      </c>
      <c r="AC53" s="4">
        <f>+IFERROR(LN(Costo_fondeo!AC53)," ")</f>
        <v>1.7889881707492021</v>
      </c>
      <c r="AD53" s="4">
        <f>+IFERROR(LN(Costo_fondeo!AD53)," ")</f>
        <v>1.8082031092044502</v>
      </c>
      <c r="AE53" s="4">
        <f>+IFERROR(LN(Costo_fondeo!AE53)," ")</f>
        <v>2.39283789734858</v>
      </c>
      <c r="AF53" s="4">
        <f>+IFERROR(LN(Costo_fondeo!AF53)," ")</f>
        <v>1.3480043059108886</v>
      </c>
      <c r="AG53" s="4">
        <f>+IFERROR(LN(Costo_fondeo!AG53)," ")</f>
        <v>1.2727889038321749</v>
      </c>
      <c r="AH53" s="4">
        <f>+IFERROR(LN(Costo_fondeo!AH53)," ")</f>
        <v>2.4890690572684231</v>
      </c>
      <c r="AI53" s="4">
        <f>+IFERROR(LN(Costo_fondeo!AI53)," ")</f>
        <v>1.467677742136692</v>
      </c>
      <c r="AJ53" s="4">
        <f>+IFERROR(LN(Costo_fondeo!AJ53)," ")</f>
        <v>2.6028322224856941</v>
      </c>
      <c r="AK53" s="4">
        <f>+IFERROR(LN(Costo_fondeo!AK53)," ")</f>
        <v>1.5792110459733641</v>
      </c>
      <c r="AL53" s="4">
        <f>+IFERROR(LN(Costo_fondeo!AL53)," ")</f>
        <v>1.4758891505086451</v>
      </c>
      <c r="AM53" s="4">
        <f>+IFERROR(LN(Costo_fondeo!AM53)," ")</f>
        <v>2.0354508959454494</v>
      </c>
      <c r="AN53" s="4">
        <f>+IFERROR(LN(Costo_fondeo!AN53)," ")</f>
        <v>2.0377811482613857</v>
      </c>
      <c r="AO53" s="4">
        <f>+IFERROR(LN(Costo_fondeo!AO53)," ")</f>
        <v>1.7163990116462304</v>
      </c>
      <c r="AP53" s="4" t="str">
        <f>+IFERROR(LN(Costo_fondeo!AP53)," ")</f>
        <v xml:space="preserve"> </v>
      </c>
      <c r="AQ53" s="4">
        <f>+IFERROR(LN(Costo_fondeo!AQ53)," ")</f>
        <v>1.8308065549194932</v>
      </c>
      <c r="AR53" s="4">
        <f>+IFERROR(LN(Costo_fondeo!AR53)," ")</f>
        <v>1.7972919566848236</v>
      </c>
      <c r="AS53" s="4">
        <f>+IFERROR(LN(Costo_fondeo!AS53)," ")</f>
        <v>1.5416228065720436</v>
      </c>
      <c r="AT53" s="4">
        <f>+IFERROR(LN(Costo_fondeo!AT53)," ")</f>
        <v>1.5695395504719925</v>
      </c>
      <c r="AU53" s="4">
        <f>+IFERROR(LN(Costo_fondeo!AU53)," ")</f>
        <v>2.237743427950269</v>
      </c>
      <c r="AV53" s="4">
        <f>+IFERROR(LN(Costo_fondeo!AV53)," ")</f>
        <v>1.8092718608634364</v>
      </c>
      <c r="AW53" s="4">
        <f>+IFERROR(LN(Costo_fondeo!AW53)," ")</f>
        <v>1.3703433048183933</v>
      </c>
      <c r="AX53" s="4">
        <f>+IFERROR(LN(Costo_fondeo!AX53)," ")</f>
        <v>1.5439504402084301</v>
      </c>
      <c r="AY53" s="4">
        <f>+IFERROR(LN(Costo_fondeo!AY53)," ")</f>
        <v>1.2763041856374435</v>
      </c>
    </row>
    <row r="54" spans="2:51" ht="16.5" x14ac:dyDescent="0.3">
      <c r="B54" s="1">
        <v>52</v>
      </c>
      <c r="C54" s="3">
        <v>42429</v>
      </c>
      <c r="D54" s="4">
        <f>+IFERROR(LN(Costo_fondeo!D54)," ")</f>
        <v>0.68564509193539558</v>
      </c>
      <c r="E54" s="4">
        <f>+IFERROR(LN(Costo_fondeo!E54)," ")</f>
        <v>0.92506915480612995</v>
      </c>
      <c r="F54" s="4">
        <f>+IFERROR(LN(Costo_fondeo!F54)," ")</f>
        <v>1.2231190743248452</v>
      </c>
      <c r="G54" s="4">
        <f>+IFERROR(LN(Costo_fondeo!G54)," ")</f>
        <v>1.1355261938596326</v>
      </c>
      <c r="H54" s="4">
        <f>+IFERROR(LN(Costo_fondeo!H54)," ")</f>
        <v>-4.989569809086121E-2</v>
      </c>
      <c r="I54" s="4">
        <f>+IFERROR(LN(Costo_fondeo!I54)," ")</f>
        <v>4.1189505466130816E-2</v>
      </c>
      <c r="J54" s="4">
        <f>+IFERROR(LN(Costo_fondeo!J54)," ")</f>
        <v>0.63798406785654205</v>
      </c>
      <c r="K54" s="4">
        <f>+IFERROR(LN(Costo_fondeo!K54)," ")</f>
        <v>0.55817839241335754</v>
      </c>
      <c r="L54" s="4">
        <f>+IFERROR(LN(Costo_fondeo!L54)," ")</f>
        <v>0.2928434035565512</v>
      </c>
      <c r="M54" s="4">
        <f>+IFERROR(LN(Costo_fondeo!M54)," ")</f>
        <v>0.35379247895335264</v>
      </c>
      <c r="N54" s="4">
        <f>+IFERROR(LN(Costo_fondeo!N54)," ")</f>
        <v>1.560662418297488</v>
      </c>
      <c r="O54" s="4">
        <f>+IFERROR(LN(Costo_fondeo!O54)," ")</f>
        <v>2.1993698747644772</v>
      </c>
      <c r="P54" s="4">
        <f>+IFERROR(LN(Costo_fondeo!P54)," ")</f>
        <v>1.5862116008352041</v>
      </c>
      <c r="Q54" s="4">
        <f>+IFERROR(LN(Costo_fondeo!Q54)," ")</f>
        <v>1.7305111993018243</v>
      </c>
      <c r="R54" s="4">
        <f>+IFERROR(LN(Costo_fondeo!R54)," ")</f>
        <v>1.7165373376555577</v>
      </c>
      <c r="S54" s="4" t="str">
        <f>+IFERROR(LN(Costo_fondeo!S54)," ")</f>
        <v xml:space="preserve"> </v>
      </c>
      <c r="T54" s="4">
        <f>+IFERROR(LN(Costo_fondeo!T54)," ")</f>
        <v>1.2491166346524447</v>
      </c>
      <c r="U54" s="4">
        <f>+IFERROR(LN(Costo_fondeo!U54)," ")</f>
        <v>6.6242065822285703</v>
      </c>
      <c r="V54" s="4" t="str">
        <f>+IFERROR(LN(Costo_fondeo!V54)," ")</f>
        <v xml:space="preserve"> </v>
      </c>
      <c r="W54" s="4" t="str">
        <f>+IFERROR(LN(Costo_fondeo!W54)," ")</f>
        <v xml:space="preserve"> </v>
      </c>
      <c r="X54" s="4" t="str">
        <f>+IFERROR(LN(Costo_fondeo!X54)," ")</f>
        <v xml:space="preserve"> </v>
      </c>
      <c r="Y54" s="4">
        <f>+IFERROR(LN(Costo_fondeo!Y54)," ")</f>
        <v>2.0374732207294284</v>
      </c>
      <c r="Z54" s="4" t="str">
        <f>+IFERROR(LN(Costo_fondeo!Z54)," ")</f>
        <v xml:space="preserve"> </v>
      </c>
      <c r="AA54" s="4" t="str">
        <f>+IFERROR(LN(Costo_fondeo!AA54)," ")</f>
        <v xml:space="preserve"> </v>
      </c>
      <c r="AB54" s="4">
        <f>+IFERROR(LN(Costo_fondeo!AB54)," ")</f>
        <v>1.4380676855874994</v>
      </c>
      <c r="AC54" s="4">
        <f>+IFERROR(LN(Costo_fondeo!AC54)," ")</f>
        <v>1.7818814985175673</v>
      </c>
      <c r="AD54" s="4">
        <f>+IFERROR(LN(Costo_fondeo!AD54)," ")</f>
        <v>1.8078493443195061</v>
      </c>
      <c r="AE54" s="4">
        <f>+IFERROR(LN(Costo_fondeo!AE54)," ")</f>
        <v>2.4015164896486647</v>
      </c>
      <c r="AF54" s="4">
        <f>+IFERROR(LN(Costo_fondeo!AF54)," ")</f>
        <v>1.3477091917359552</v>
      </c>
      <c r="AG54" s="4">
        <f>+IFERROR(LN(Costo_fondeo!AG54)," ")</f>
        <v>1.2651515541874905</v>
      </c>
      <c r="AH54" s="4">
        <f>+IFERROR(LN(Costo_fondeo!AH54)," ")</f>
        <v>2.4287089971749416</v>
      </c>
      <c r="AI54" s="4">
        <f>+IFERROR(LN(Costo_fondeo!AI54)," ")</f>
        <v>1.4672973503852569</v>
      </c>
      <c r="AJ54" s="4">
        <f>+IFERROR(LN(Costo_fondeo!AJ54)," ")</f>
        <v>2.604950487170667</v>
      </c>
      <c r="AK54" s="4">
        <f>+IFERROR(LN(Costo_fondeo!AK54)," ")</f>
        <v>1.5788966393361492</v>
      </c>
      <c r="AL54" s="4">
        <f>+IFERROR(LN(Costo_fondeo!AL54)," ")</f>
        <v>1.4858310493195459</v>
      </c>
      <c r="AM54" s="4">
        <f>+IFERROR(LN(Costo_fondeo!AM54)," ")</f>
        <v>2.0309417211930909</v>
      </c>
      <c r="AN54" s="4">
        <f>+IFERROR(LN(Costo_fondeo!AN54)," ")</f>
        <v>2.0381368627552421</v>
      </c>
      <c r="AO54" s="4">
        <f>+IFERROR(LN(Costo_fondeo!AO54)," ")</f>
        <v>1.703279562125982</v>
      </c>
      <c r="AP54" s="4" t="str">
        <f>+IFERROR(LN(Costo_fondeo!AP54)," ")</f>
        <v xml:space="preserve"> </v>
      </c>
      <c r="AQ54" s="4">
        <f>+IFERROR(LN(Costo_fondeo!AQ54)," ")</f>
        <v>1.8272595904444804</v>
      </c>
      <c r="AR54" s="4">
        <f>+IFERROR(LN(Costo_fondeo!AR54)," ")</f>
        <v>1.7958015870571731</v>
      </c>
      <c r="AS54" s="4">
        <f>+IFERROR(LN(Costo_fondeo!AS54)," ")</f>
        <v>1.5381380632584183</v>
      </c>
      <c r="AT54" s="4">
        <f>+IFERROR(LN(Costo_fondeo!AT54)," ")</f>
        <v>1.5749588773141932</v>
      </c>
      <c r="AU54" s="4">
        <f>+IFERROR(LN(Costo_fondeo!AU54)," ")</f>
        <v>2.2412129189345191</v>
      </c>
      <c r="AV54" s="4">
        <f>+IFERROR(LN(Costo_fondeo!AV54)," ")</f>
        <v>1.8100798137114271</v>
      </c>
      <c r="AW54" s="4">
        <f>+IFERROR(LN(Costo_fondeo!AW54)," ")</f>
        <v>1.3684013537775501</v>
      </c>
      <c r="AX54" s="4">
        <f>+IFERROR(LN(Costo_fondeo!AX54)," ")</f>
        <v>1.5487738535483291</v>
      </c>
      <c r="AY54" s="4">
        <f>+IFERROR(LN(Costo_fondeo!AY54)," ")</f>
        <v>1.2692891618447866</v>
      </c>
    </row>
    <row r="55" spans="2:51" ht="16.5" x14ac:dyDescent="0.3">
      <c r="B55" s="1">
        <v>53</v>
      </c>
      <c r="C55" s="3">
        <v>42460</v>
      </c>
      <c r="D55" s="4">
        <f>+IFERROR(LN(Costo_fondeo!D55)," ")</f>
        <v>0.68705838841312861</v>
      </c>
      <c r="E55" s="4">
        <f>+IFERROR(LN(Costo_fondeo!E55)," ")</f>
        <v>0.92925320679342815</v>
      </c>
      <c r="F55" s="4">
        <f>+IFERROR(LN(Costo_fondeo!F55)," ")</f>
        <v>1.2344045356201963</v>
      </c>
      <c r="G55" s="4">
        <f>+IFERROR(LN(Costo_fondeo!G55)," ")</f>
        <v>1.1550583599524038</v>
      </c>
      <c r="H55" s="4">
        <f>+IFERROR(LN(Costo_fondeo!H55)," ")</f>
        <v>-0.11435173389412957</v>
      </c>
      <c r="I55" s="4">
        <f>+IFERROR(LN(Costo_fondeo!I55)," ")</f>
        <v>1.3885664647075229E-2</v>
      </c>
      <c r="J55" s="4">
        <f>+IFERROR(LN(Costo_fondeo!J55)," ")</f>
        <v>0.63824809821477579</v>
      </c>
      <c r="K55" s="4">
        <f>+IFERROR(LN(Costo_fondeo!K55)," ")</f>
        <v>0.55593776921153593</v>
      </c>
      <c r="L55" s="4">
        <f>+IFERROR(LN(Costo_fondeo!L55)," ")</f>
        <v>0.27834480344712709</v>
      </c>
      <c r="M55" s="4">
        <f>+IFERROR(LN(Costo_fondeo!M55)," ")</f>
        <v>0.35650964211060798</v>
      </c>
      <c r="N55" s="4">
        <f>+IFERROR(LN(Costo_fondeo!N55)," ")</f>
        <v>1.5414689642627935</v>
      </c>
      <c r="O55" s="4">
        <f>+IFERROR(LN(Costo_fondeo!O55)," ")</f>
        <v>2.1992288746096342</v>
      </c>
      <c r="P55" s="4">
        <f>+IFERROR(LN(Costo_fondeo!P55)," ")</f>
        <v>1.5867482123551877</v>
      </c>
      <c r="Q55" s="4">
        <f>+IFERROR(LN(Costo_fondeo!Q55)," ")</f>
        <v>1.744331216246046</v>
      </c>
      <c r="R55" s="4">
        <f>+IFERROR(LN(Costo_fondeo!R55)," ")</f>
        <v>1.7299026541043552</v>
      </c>
      <c r="S55" s="4" t="str">
        <f>+IFERROR(LN(Costo_fondeo!S55)," ")</f>
        <v xml:space="preserve"> </v>
      </c>
      <c r="T55" s="4">
        <f>+IFERROR(LN(Costo_fondeo!T55)," ")</f>
        <v>1.2538854257860794</v>
      </c>
      <c r="U55" s="4">
        <f>+IFERROR(LN(Costo_fondeo!U55)," ")</f>
        <v>6.8140968861947844</v>
      </c>
      <c r="V55" s="4" t="str">
        <f>+IFERROR(LN(Costo_fondeo!V55)," ")</f>
        <v xml:space="preserve"> </v>
      </c>
      <c r="W55" s="4" t="str">
        <f>+IFERROR(LN(Costo_fondeo!W55)," ")</f>
        <v xml:space="preserve"> </v>
      </c>
      <c r="X55" s="4" t="str">
        <f>+IFERROR(LN(Costo_fondeo!X55)," ")</f>
        <v xml:space="preserve"> </v>
      </c>
      <c r="Y55" s="4">
        <f>+IFERROR(LN(Costo_fondeo!Y55)," ")</f>
        <v>2.0377806118007831</v>
      </c>
      <c r="Z55" s="4" t="str">
        <f>+IFERROR(LN(Costo_fondeo!Z55)," ")</f>
        <v xml:space="preserve"> </v>
      </c>
      <c r="AA55" s="4" t="str">
        <f>+IFERROR(LN(Costo_fondeo!AA55)," ")</f>
        <v xml:space="preserve"> </v>
      </c>
      <c r="AB55" s="4">
        <f>+IFERROR(LN(Costo_fondeo!AB55)," ")</f>
        <v>1.4300726143787641</v>
      </c>
      <c r="AC55" s="4">
        <f>+IFERROR(LN(Costo_fondeo!AC55)," ")</f>
        <v>1.7767995050697041</v>
      </c>
      <c r="AD55" s="4">
        <f>+IFERROR(LN(Costo_fondeo!AD55)," ")</f>
        <v>1.8069760079359252</v>
      </c>
      <c r="AE55" s="4">
        <f>+IFERROR(LN(Costo_fondeo!AE55)," ")</f>
        <v>2.4103338748925784</v>
      </c>
      <c r="AF55" s="4">
        <f>+IFERROR(LN(Costo_fondeo!AF55)," ")</f>
        <v>1.3499336239777309</v>
      </c>
      <c r="AG55" s="4">
        <f>+IFERROR(LN(Costo_fondeo!AG55)," ")</f>
        <v>1.2578639934463931</v>
      </c>
      <c r="AH55" s="4">
        <f>+IFERROR(LN(Costo_fondeo!AH55)," ")</f>
        <v>2.3804541756676985</v>
      </c>
      <c r="AI55" s="4">
        <f>+IFERROR(LN(Costo_fondeo!AI55)," ")</f>
        <v>1.4655634860855633</v>
      </c>
      <c r="AJ55" s="4">
        <f>+IFERROR(LN(Costo_fondeo!AJ55)," ")</f>
        <v>2.6003303148205599</v>
      </c>
      <c r="AK55" s="4">
        <f>+IFERROR(LN(Costo_fondeo!AK55)," ")</f>
        <v>1.5736594662693721</v>
      </c>
      <c r="AL55" s="4">
        <f>+IFERROR(LN(Costo_fondeo!AL55)," ")</f>
        <v>1.5010698983761093</v>
      </c>
      <c r="AM55" s="4">
        <f>+IFERROR(LN(Costo_fondeo!AM55)," ")</f>
        <v>2.0266032088310872</v>
      </c>
      <c r="AN55" s="4">
        <f>+IFERROR(LN(Costo_fondeo!AN55)," ")</f>
        <v>2.0342628844797894</v>
      </c>
      <c r="AO55" s="4">
        <f>+IFERROR(LN(Costo_fondeo!AO55)," ")</f>
        <v>1.5630039023433271</v>
      </c>
      <c r="AP55" s="4" t="str">
        <f>+IFERROR(LN(Costo_fondeo!AP55)," ")</f>
        <v xml:space="preserve"> </v>
      </c>
      <c r="AQ55" s="4">
        <f>+IFERROR(LN(Costo_fondeo!AQ55)," ")</f>
        <v>1.8186589519838712</v>
      </c>
      <c r="AR55" s="4">
        <f>+IFERROR(LN(Costo_fondeo!AR55)," ")</f>
        <v>1.7908199952070403</v>
      </c>
      <c r="AS55" s="4">
        <f>+IFERROR(LN(Costo_fondeo!AS55)," ")</f>
        <v>1.5446261863892732</v>
      </c>
      <c r="AT55" s="4">
        <f>+IFERROR(LN(Costo_fondeo!AT55)," ")</f>
        <v>1.5707818101865467</v>
      </c>
      <c r="AU55" s="4">
        <f>+IFERROR(LN(Costo_fondeo!AU55)," ")</f>
        <v>2.2402104291895437</v>
      </c>
      <c r="AV55" s="4">
        <f>+IFERROR(LN(Costo_fondeo!AV55)," ")</f>
        <v>1.8076809995973993</v>
      </c>
      <c r="AW55" s="4">
        <f>+IFERROR(LN(Costo_fondeo!AW55)," ")</f>
        <v>1.3643949281760284</v>
      </c>
      <c r="AX55" s="4">
        <f>+IFERROR(LN(Costo_fondeo!AX55)," ")</f>
        <v>1.5497783053454151</v>
      </c>
      <c r="AY55" s="4">
        <f>+IFERROR(LN(Costo_fondeo!AY55)," ")</f>
        <v>1.2621355695735506</v>
      </c>
    </row>
    <row r="56" spans="2:51" ht="16.5" x14ac:dyDescent="0.3">
      <c r="B56" s="1">
        <v>54</v>
      </c>
      <c r="C56" s="3">
        <v>42490</v>
      </c>
      <c r="D56" s="4">
        <f>+IFERROR(LN(Costo_fondeo!D56)," ")</f>
        <v>0.69662742318631266</v>
      </c>
      <c r="E56" s="4">
        <f>+IFERROR(LN(Costo_fondeo!E56)," ")</f>
        <v>0.92873527096338571</v>
      </c>
      <c r="F56" s="4">
        <f>+IFERROR(LN(Costo_fondeo!F56)," ")</f>
        <v>1.2394182715792093</v>
      </c>
      <c r="G56" s="4">
        <f>+IFERROR(LN(Costo_fondeo!G56)," ")</f>
        <v>1.1769144984723956</v>
      </c>
      <c r="H56" s="4">
        <f>+IFERROR(LN(Costo_fondeo!H56)," ")</f>
        <v>-6.68887914315833E-2</v>
      </c>
      <c r="I56" s="4">
        <f>+IFERROR(LN(Costo_fondeo!I56)," ")</f>
        <v>-7.6895122784981723E-3</v>
      </c>
      <c r="J56" s="4">
        <f>+IFERROR(LN(Costo_fondeo!J56)," ")</f>
        <v>0.64210486952107937</v>
      </c>
      <c r="K56" s="4">
        <f>+IFERROR(LN(Costo_fondeo!K56)," ")</f>
        <v>0.54735064884994244</v>
      </c>
      <c r="L56" s="4">
        <f>+IFERROR(LN(Costo_fondeo!L56)," ")</f>
        <v>0.26371735149512771</v>
      </c>
      <c r="M56" s="4">
        <f>+IFERROR(LN(Costo_fondeo!M56)," ")</f>
        <v>0.35832823429959521</v>
      </c>
      <c r="N56" s="4">
        <f>+IFERROR(LN(Costo_fondeo!N56)," ")</f>
        <v>1.5236552770564735</v>
      </c>
      <c r="O56" s="4">
        <f>+IFERROR(LN(Costo_fondeo!O56)," ")</f>
        <v>2.2051389855630221</v>
      </c>
      <c r="P56" s="4">
        <f>+IFERROR(LN(Costo_fondeo!P56)," ")</f>
        <v>1.5931083703552302</v>
      </c>
      <c r="Q56" s="4">
        <f>+IFERROR(LN(Costo_fondeo!Q56)," ")</f>
        <v>1.7580505761553404</v>
      </c>
      <c r="R56" s="4">
        <f>+IFERROR(LN(Costo_fondeo!R56)," ")</f>
        <v>1.7389466415180872</v>
      </c>
      <c r="S56" s="4" t="str">
        <f>+IFERROR(LN(Costo_fondeo!S56)," ")</f>
        <v xml:space="preserve"> </v>
      </c>
      <c r="T56" s="4">
        <f>+IFERROR(LN(Costo_fondeo!T56)," ")</f>
        <v>1.2657903363609759</v>
      </c>
      <c r="U56" s="4">
        <f>+IFERROR(LN(Costo_fondeo!U56)," ")</f>
        <v>7.024429052190829</v>
      </c>
      <c r="V56" s="4" t="str">
        <f>+IFERROR(LN(Costo_fondeo!V56)," ")</f>
        <v xml:space="preserve"> </v>
      </c>
      <c r="W56" s="4" t="str">
        <f>+IFERROR(LN(Costo_fondeo!W56)," ")</f>
        <v xml:space="preserve"> </v>
      </c>
      <c r="X56" s="4" t="str">
        <f>+IFERROR(LN(Costo_fondeo!X56)," ")</f>
        <v xml:space="preserve"> </v>
      </c>
      <c r="Y56" s="4">
        <f>+IFERROR(LN(Costo_fondeo!Y56)," ")</f>
        <v>2.0329103414151843</v>
      </c>
      <c r="Z56" s="4" t="str">
        <f>+IFERROR(LN(Costo_fondeo!Z56)," ")</f>
        <v xml:space="preserve"> </v>
      </c>
      <c r="AA56" s="4" t="str">
        <f>+IFERROR(LN(Costo_fondeo!AA56)," ")</f>
        <v xml:space="preserve"> </v>
      </c>
      <c r="AB56" s="4">
        <f>+IFERROR(LN(Costo_fondeo!AB56)," ")</f>
        <v>1.4245573622264431</v>
      </c>
      <c r="AC56" s="4">
        <f>+IFERROR(LN(Costo_fondeo!AC56)," ")</f>
        <v>1.7758942074134672</v>
      </c>
      <c r="AD56" s="4">
        <f>+IFERROR(LN(Costo_fondeo!AD56)," ")</f>
        <v>1.8127611537343253</v>
      </c>
      <c r="AE56" s="4">
        <f>+IFERROR(LN(Costo_fondeo!AE56)," ")</f>
        <v>2.4182534414901036</v>
      </c>
      <c r="AF56" s="4">
        <f>+IFERROR(LN(Costo_fondeo!AF56)," ")</f>
        <v>1.3491869787025244</v>
      </c>
      <c r="AG56" s="4">
        <f>+IFERROR(LN(Costo_fondeo!AG56)," ")</f>
        <v>1.2527499000196654</v>
      </c>
      <c r="AH56" s="4">
        <f>+IFERROR(LN(Costo_fondeo!AH56)," ")</f>
        <v>2.3394813932640495</v>
      </c>
      <c r="AI56" s="4">
        <f>+IFERROR(LN(Costo_fondeo!AI56)," ")</f>
        <v>1.4677262105910331</v>
      </c>
      <c r="AJ56" s="4">
        <f>+IFERROR(LN(Costo_fondeo!AJ56)," ")</f>
        <v>2.5974498439371572</v>
      </c>
      <c r="AK56" s="4">
        <f>+IFERROR(LN(Costo_fondeo!AK56)," ")</f>
        <v>1.5687875656625652</v>
      </c>
      <c r="AL56" s="4">
        <f>+IFERROR(LN(Costo_fondeo!AL56)," ")</f>
        <v>1.5147656888743743</v>
      </c>
      <c r="AM56" s="4">
        <f>+IFERROR(LN(Costo_fondeo!AM56)," ")</f>
        <v>2.0166541103615989</v>
      </c>
      <c r="AN56" s="4">
        <f>+IFERROR(LN(Costo_fondeo!AN56)," ")</f>
        <v>2.0315571346045593</v>
      </c>
      <c r="AO56" s="4">
        <f>+IFERROR(LN(Costo_fondeo!AO56)," ")</f>
        <v>1.5374905374813925</v>
      </c>
      <c r="AP56" s="4" t="str">
        <f>+IFERROR(LN(Costo_fondeo!AP56)," ")</f>
        <v xml:space="preserve"> </v>
      </c>
      <c r="AQ56" s="4">
        <f>+IFERROR(LN(Costo_fondeo!AQ56)," ")</f>
        <v>1.8121270812921326</v>
      </c>
      <c r="AR56" s="4">
        <f>+IFERROR(LN(Costo_fondeo!AR56)," ")</f>
        <v>1.7857940621268888</v>
      </c>
      <c r="AS56" s="4">
        <f>+IFERROR(LN(Costo_fondeo!AS56)," ")</f>
        <v>1.5441383409251617</v>
      </c>
      <c r="AT56" s="4">
        <f>+IFERROR(LN(Costo_fondeo!AT56)," ")</f>
        <v>1.5564715108650631</v>
      </c>
      <c r="AU56" s="4">
        <f>+IFERROR(LN(Costo_fondeo!AU56)," ")</f>
        <v>2.2442938415815354</v>
      </c>
      <c r="AV56" s="4">
        <f>+IFERROR(LN(Costo_fondeo!AV56)," ")</f>
        <v>1.8043660435286049</v>
      </c>
      <c r="AW56" s="4">
        <f>+IFERROR(LN(Costo_fondeo!AW56)," ")</f>
        <v>1.3611644163404086</v>
      </c>
      <c r="AX56" s="4">
        <f>+IFERROR(LN(Costo_fondeo!AX56)," ")</f>
        <v>1.5493854877872406</v>
      </c>
      <c r="AY56" s="4">
        <f>+IFERROR(LN(Costo_fondeo!AY56)," ")</f>
        <v>1.255847074509244</v>
      </c>
    </row>
    <row r="57" spans="2:51" ht="16.5" x14ac:dyDescent="0.3">
      <c r="B57" s="1">
        <v>55</v>
      </c>
      <c r="C57" s="3">
        <v>42521</v>
      </c>
      <c r="D57" s="4">
        <f>+IFERROR(LN(Costo_fondeo!D57)," ")</f>
        <v>0.57773518300627469</v>
      </c>
      <c r="E57" s="4">
        <f>+IFERROR(LN(Costo_fondeo!E57)," ")</f>
        <v>0.92420450810848032</v>
      </c>
      <c r="F57" s="4">
        <f>+IFERROR(LN(Costo_fondeo!F57)," ")</f>
        <v>1.247117358996364</v>
      </c>
      <c r="G57" s="4">
        <f>+IFERROR(LN(Costo_fondeo!G57)," ")</f>
        <v>1.2031546193508971</v>
      </c>
      <c r="H57" s="4">
        <f>+IFERROR(LN(Costo_fondeo!H57)," ")</f>
        <v>-5.3776078900056166E-2</v>
      </c>
      <c r="I57" s="4">
        <f>+IFERROR(LN(Costo_fondeo!I57)," ")</f>
        <v>-3.7026275279403831E-2</v>
      </c>
      <c r="J57" s="4">
        <f>+IFERROR(LN(Costo_fondeo!J57)," ")</f>
        <v>0.64827233467684442</v>
      </c>
      <c r="K57" s="4">
        <f>+IFERROR(LN(Costo_fondeo!K57)," ")</f>
        <v>0.54800850079281282</v>
      </c>
      <c r="L57" s="4">
        <f>+IFERROR(LN(Costo_fondeo!L57)," ")</f>
        <v>0.24385011486809455</v>
      </c>
      <c r="M57" s="4">
        <f>+IFERROR(LN(Costo_fondeo!M57)," ")</f>
        <v>0.3658535567554036</v>
      </c>
      <c r="N57" s="4">
        <f>+IFERROR(LN(Costo_fondeo!N57)," ")</f>
        <v>1.5078154266046202</v>
      </c>
      <c r="O57" s="4">
        <f>+IFERROR(LN(Costo_fondeo!O57)," ")</f>
        <v>2.208352757440442</v>
      </c>
      <c r="P57" s="4">
        <f>+IFERROR(LN(Costo_fondeo!P57)," ")</f>
        <v>1.6014390143158612</v>
      </c>
      <c r="Q57" s="4">
        <f>+IFERROR(LN(Costo_fondeo!Q57)," ")</f>
        <v>1.7802391987587434</v>
      </c>
      <c r="R57" s="4">
        <f>+IFERROR(LN(Costo_fondeo!R57)," ")</f>
        <v>1.765091804942015</v>
      </c>
      <c r="S57" s="4" t="str">
        <f>+IFERROR(LN(Costo_fondeo!S57)," ")</f>
        <v xml:space="preserve"> </v>
      </c>
      <c r="T57" s="4">
        <f>+IFERROR(LN(Costo_fondeo!T57)," ")</f>
        <v>1.2788982435623721</v>
      </c>
      <c r="U57" s="4">
        <f>+IFERROR(LN(Costo_fondeo!U57)," ")</f>
        <v>7.3305627994672555</v>
      </c>
      <c r="V57" s="4" t="str">
        <f>+IFERROR(LN(Costo_fondeo!V57)," ")</f>
        <v xml:space="preserve"> </v>
      </c>
      <c r="W57" s="4" t="str">
        <f>+IFERROR(LN(Costo_fondeo!W57)," ")</f>
        <v xml:space="preserve"> </v>
      </c>
      <c r="X57" s="4" t="str">
        <f>+IFERROR(LN(Costo_fondeo!X57)," ")</f>
        <v xml:space="preserve"> </v>
      </c>
      <c r="Y57" s="4">
        <f>+IFERROR(LN(Costo_fondeo!Y57)," ")</f>
        <v>1.5518141412106881</v>
      </c>
      <c r="Z57" s="4" t="str">
        <f>+IFERROR(LN(Costo_fondeo!Z57)," ")</f>
        <v xml:space="preserve"> </v>
      </c>
      <c r="AA57" s="4" t="str">
        <f>+IFERROR(LN(Costo_fondeo!AA57)," ")</f>
        <v xml:space="preserve"> </v>
      </c>
      <c r="AB57" s="4">
        <f>+IFERROR(LN(Costo_fondeo!AB57)," ")</f>
        <v>1.4211203118987652</v>
      </c>
      <c r="AC57" s="4">
        <f>+IFERROR(LN(Costo_fondeo!AC57)," ")</f>
        <v>1.7692994778394329</v>
      </c>
      <c r="AD57" s="4">
        <f>+IFERROR(LN(Costo_fondeo!AD57)," ")</f>
        <v>1.8192224011247424</v>
      </c>
      <c r="AE57" s="4">
        <f>+IFERROR(LN(Costo_fondeo!AE57)," ")</f>
        <v>2.432115313040907</v>
      </c>
      <c r="AF57" s="4">
        <f>+IFERROR(LN(Costo_fondeo!AF57)," ")</f>
        <v>1.3516937288662667</v>
      </c>
      <c r="AG57" s="4">
        <f>+IFERROR(LN(Costo_fondeo!AG57)," ")</f>
        <v>1.2506949525740145</v>
      </c>
      <c r="AH57" s="4">
        <f>+IFERROR(LN(Costo_fondeo!AH57)," ")</f>
        <v>2.2966447053830206</v>
      </c>
      <c r="AI57" s="4">
        <f>+IFERROR(LN(Costo_fondeo!AI57)," ")</f>
        <v>1.4684183758227172</v>
      </c>
      <c r="AJ57" s="4">
        <f>+IFERROR(LN(Costo_fondeo!AJ57)," ")</f>
        <v>2.5923243594406973</v>
      </c>
      <c r="AK57" s="4">
        <f>+IFERROR(LN(Costo_fondeo!AK57)," ")</f>
        <v>1.5637158814049799</v>
      </c>
      <c r="AL57" s="4">
        <f>+IFERROR(LN(Costo_fondeo!AL57)," ")</f>
        <v>1.5188892803019818</v>
      </c>
      <c r="AM57" s="4">
        <f>+IFERROR(LN(Costo_fondeo!AM57)," ")</f>
        <v>2.0074454691853103</v>
      </c>
      <c r="AN57" s="4">
        <f>+IFERROR(LN(Costo_fondeo!AN57)," ")</f>
        <v>2.0220123668405958</v>
      </c>
      <c r="AO57" s="4">
        <f>+IFERROR(LN(Costo_fondeo!AO57)," ")</f>
        <v>2.7923093376169343</v>
      </c>
      <c r="AP57" s="4" t="str">
        <f>+IFERROR(LN(Costo_fondeo!AP57)," ")</f>
        <v xml:space="preserve"> </v>
      </c>
      <c r="AQ57" s="4">
        <f>+IFERROR(LN(Costo_fondeo!AQ57)," ")</f>
        <v>1.8053198893454432</v>
      </c>
      <c r="AR57" s="4">
        <f>+IFERROR(LN(Costo_fondeo!AR57)," ")</f>
        <v>1.7804952399127663</v>
      </c>
      <c r="AS57" s="4">
        <f>+IFERROR(LN(Costo_fondeo!AS57)," ")</f>
        <v>1.5451002033278374</v>
      </c>
      <c r="AT57" s="4">
        <f>+IFERROR(LN(Costo_fondeo!AT57)," ")</f>
        <v>1.556841476161029</v>
      </c>
      <c r="AU57" s="4">
        <f>+IFERROR(LN(Costo_fondeo!AU57)," ")</f>
        <v>2.2452908611220672</v>
      </c>
      <c r="AV57" s="4">
        <f>+IFERROR(LN(Costo_fondeo!AV57)," ")</f>
        <v>1.8031144333695395</v>
      </c>
      <c r="AW57" s="4">
        <f>+IFERROR(LN(Costo_fondeo!AW57)," ")</f>
        <v>1.3668005051201191</v>
      </c>
      <c r="AX57" s="4">
        <f>+IFERROR(LN(Costo_fondeo!AX57)," ")</f>
        <v>1.5523657269841815</v>
      </c>
      <c r="AY57" s="4">
        <f>+IFERROR(LN(Costo_fondeo!AY57)," ")</f>
        <v>1.2516682070086298</v>
      </c>
    </row>
    <row r="58" spans="2:51" ht="16.5" x14ac:dyDescent="0.3">
      <c r="B58" s="1">
        <v>56</v>
      </c>
      <c r="C58" s="3">
        <v>42551</v>
      </c>
      <c r="D58" s="4">
        <f>+IFERROR(LN(Costo_fondeo!D58)," ")</f>
        <v>0.58045343985869613</v>
      </c>
      <c r="E58" s="4">
        <f>+IFERROR(LN(Costo_fondeo!E58)," ")</f>
        <v>0.92868947182971817</v>
      </c>
      <c r="F58" s="4">
        <f>+IFERROR(LN(Costo_fondeo!F58)," ")</f>
        <v>1.2598146404373693</v>
      </c>
      <c r="G58" s="4">
        <f>+IFERROR(LN(Costo_fondeo!G58)," ")</f>
        <v>1.223187226345325</v>
      </c>
      <c r="H58" s="4">
        <f>+IFERROR(LN(Costo_fondeo!H58)," ")</f>
        <v>-4.4617909232393511E-2</v>
      </c>
      <c r="I58" s="4">
        <f>+IFERROR(LN(Costo_fondeo!I58)," ")</f>
        <v>-4.3968757627586209E-2</v>
      </c>
      <c r="J58" s="4">
        <f>+IFERROR(LN(Costo_fondeo!J58)," ")</f>
        <v>0.65409644004251288</v>
      </c>
      <c r="K58" s="4">
        <f>+IFERROR(LN(Costo_fondeo!K58)," ")</f>
        <v>0.54679325551227731</v>
      </c>
      <c r="L58" s="4">
        <f>+IFERROR(LN(Costo_fondeo!L58)," ")</f>
        <v>0.22669552238619339</v>
      </c>
      <c r="M58" s="4">
        <f>+IFERROR(LN(Costo_fondeo!M58)," ")</f>
        <v>0.36561500275977232</v>
      </c>
      <c r="N58" s="4">
        <f>+IFERROR(LN(Costo_fondeo!N58)," ")</f>
        <v>1.5005484375343427</v>
      </c>
      <c r="O58" s="4">
        <f>+IFERROR(LN(Costo_fondeo!O58)," ")</f>
        <v>2.210280236261212</v>
      </c>
      <c r="P58" s="4">
        <f>+IFERROR(LN(Costo_fondeo!P58)," ")</f>
        <v>1.6095962578750693</v>
      </c>
      <c r="Q58" s="4">
        <f>+IFERROR(LN(Costo_fondeo!Q58)," ")</f>
        <v>1.79660062857564</v>
      </c>
      <c r="R58" s="4">
        <f>+IFERROR(LN(Costo_fondeo!R58)," ")</f>
        <v>1.7813818247373687</v>
      </c>
      <c r="S58" s="4" t="str">
        <f>+IFERROR(LN(Costo_fondeo!S58)," ")</f>
        <v xml:space="preserve"> </v>
      </c>
      <c r="T58" s="4">
        <f>+IFERROR(LN(Costo_fondeo!T58)," ")</f>
        <v>1.2804999796897525</v>
      </c>
      <c r="U58" s="4">
        <f>+IFERROR(LN(Costo_fondeo!U58)," ")</f>
        <v>7.5163000531939934</v>
      </c>
      <c r="V58" s="4" t="str">
        <f>+IFERROR(LN(Costo_fondeo!V58)," ")</f>
        <v xml:space="preserve"> </v>
      </c>
      <c r="W58" s="4" t="str">
        <f>+IFERROR(LN(Costo_fondeo!W58)," ")</f>
        <v xml:space="preserve"> </v>
      </c>
      <c r="X58" s="4" t="str">
        <f>+IFERROR(LN(Costo_fondeo!X58)," ")</f>
        <v xml:space="preserve"> </v>
      </c>
      <c r="Y58" s="4">
        <f>+IFERROR(LN(Costo_fondeo!Y58)," ")</f>
        <v>1.4859267242687215</v>
      </c>
      <c r="Z58" s="4" t="str">
        <f>+IFERROR(LN(Costo_fondeo!Z58)," ")</f>
        <v xml:space="preserve"> </v>
      </c>
      <c r="AA58" s="4" t="str">
        <f>+IFERROR(LN(Costo_fondeo!AA58)," ")</f>
        <v xml:space="preserve"> </v>
      </c>
      <c r="AB58" s="4">
        <f>+IFERROR(LN(Costo_fondeo!AB58)," ")</f>
        <v>1.4195319417328367</v>
      </c>
      <c r="AC58" s="4">
        <f>+IFERROR(LN(Costo_fondeo!AC58)," ")</f>
        <v>1.7659711306800319</v>
      </c>
      <c r="AD58" s="4">
        <f>+IFERROR(LN(Costo_fondeo!AD58)," ")</f>
        <v>1.8193438436621885</v>
      </c>
      <c r="AE58" s="4">
        <f>+IFERROR(LN(Costo_fondeo!AE58)," ")</f>
        <v>2.4378218045793254</v>
      </c>
      <c r="AF58" s="4">
        <f>+IFERROR(LN(Costo_fondeo!AF58)," ")</f>
        <v>1.348472674936317</v>
      </c>
      <c r="AG58" s="4">
        <f>+IFERROR(LN(Costo_fondeo!AG58)," ")</f>
        <v>1.3013703683805924</v>
      </c>
      <c r="AH58" s="4">
        <f>+IFERROR(LN(Costo_fondeo!AH58)," ")</f>
        <v>2.2560683791419276</v>
      </c>
      <c r="AI58" s="4">
        <f>+IFERROR(LN(Costo_fondeo!AI58)," ")</f>
        <v>1.4698198443622601</v>
      </c>
      <c r="AJ58" s="4">
        <f>+IFERROR(LN(Costo_fondeo!AJ58)," ")</f>
        <v>2.5955423057111515</v>
      </c>
      <c r="AK58" s="4">
        <f>+IFERROR(LN(Costo_fondeo!AK58)," ")</f>
        <v>1.5595902580809629</v>
      </c>
      <c r="AL58" s="4">
        <f>+IFERROR(LN(Costo_fondeo!AL58)," ")</f>
        <v>1.533015878391998</v>
      </c>
      <c r="AM58" s="4">
        <f>+IFERROR(LN(Costo_fondeo!AM58)," ")</f>
        <v>2.0015617149253129</v>
      </c>
      <c r="AN58" s="4">
        <f>+IFERROR(LN(Costo_fondeo!AN58)," ")</f>
        <v>2.0220084421475097</v>
      </c>
      <c r="AO58" s="4">
        <f>+IFERROR(LN(Costo_fondeo!AO58)," ")</f>
        <v>2.6712980120569574</v>
      </c>
      <c r="AP58" s="4" t="str">
        <f>+IFERROR(LN(Costo_fondeo!AP58)," ")</f>
        <v xml:space="preserve"> </v>
      </c>
      <c r="AQ58" s="4">
        <f>+IFERROR(LN(Costo_fondeo!AQ58)," ")</f>
        <v>1.8035998147539265</v>
      </c>
      <c r="AR58" s="4">
        <f>+IFERROR(LN(Costo_fondeo!AR58)," ")</f>
        <v>1.7760361114698959</v>
      </c>
      <c r="AS58" s="4">
        <f>+IFERROR(LN(Costo_fondeo!AS58)," ")</f>
        <v>1.5501067128843335</v>
      </c>
      <c r="AT58" s="4">
        <f>+IFERROR(LN(Costo_fondeo!AT58)," ")</f>
        <v>1.5559054044564145</v>
      </c>
      <c r="AU58" s="4">
        <f>+IFERROR(LN(Costo_fondeo!AU58)," ")</f>
        <v>2.2414228142503547</v>
      </c>
      <c r="AV58" s="4">
        <f>+IFERROR(LN(Costo_fondeo!AV58)," ")</f>
        <v>1.8025988472479704</v>
      </c>
      <c r="AW58" s="4">
        <f>+IFERROR(LN(Costo_fondeo!AW58)," ")</f>
        <v>1.3656255095077618</v>
      </c>
      <c r="AX58" s="4">
        <f>+IFERROR(LN(Costo_fondeo!AX58)," ")</f>
        <v>1.5532694218664149</v>
      </c>
      <c r="AY58" s="4">
        <f>+IFERROR(LN(Costo_fondeo!AY58)," ")</f>
        <v>1.2503265282132447</v>
      </c>
    </row>
    <row r="59" spans="2:51" ht="16.5" x14ac:dyDescent="0.3">
      <c r="B59" s="1">
        <v>57</v>
      </c>
      <c r="C59" s="3">
        <v>42582</v>
      </c>
      <c r="D59" s="4">
        <f>+IFERROR(LN(Costo_fondeo!D59)," ")</f>
        <v>0.57969593919043105</v>
      </c>
      <c r="E59" s="4">
        <f>+IFERROR(LN(Costo_fondeo!E59)," ")</f>
        <v>0.9229326660313929</v>
      </c>
      <c r="F59" s="4">
        <f>+IFERROR(LN(Costo_fondeo!F59)," ")</f>
        <v>1.2694793127053157</v>
      </c>
      <c r="G59" s="4">
        <f>+IFERROR(LN(Costo_fondeo!G59)," ")</f>
        <v>1.2402180379179821</v>
      </c>
      <c r="H59" s="4">
        <f>+IFERROR(LN(Costo_fondeo!H59)," ")</f>
        <v>-3.2322917163370782E-2</v>
      </c>
      <c r="I59" s="4">
        <f>+IFERROR(LN(Costo_fondeo!I59)," ")</f>
        <v>-5.3998352018923931E-2</v>
      </c>
      <c r="J59" s="4">
        <f>+IFERROR(LN(Costo_fondeo!J59)," ")</f>
        <v>0.6613982641182331</v>
      </c>
      <c r="K59" s="4">
        <f>+IFERROR(LN(Costo_fondeo!K59)," ")</f>
        <v>0.54342656469173178</v>
      </c>
      <c r="L59" s="4">
        <f>+IFERROR(LN(Costo_fondeo!L59)," ")</f>
        <v>0.20992864848833392</v>
      </c>
      <c r="M59" s="4">
        <f>+IFERROR(LN(Costo_fondeo!M59)," ")</f>
        <v>0.36891576663271319</v>
      </c>
      <c r="N59" s="4">
        <f>+IFERROR(LN(Costo_fondeo!N59)," ")</f>
        <v>1.4937277710375907</v>
      </c>
      <c r="O59" s="4">
        <f>+IFERROR(LN(Costo_fondeo!O59)," ")</f>
        <v>2.2171173626581568</v>
      </c>
      <c r="P59" s="4">
        <f>+IFERROR(LN(Costo_fondeo!P59)," ")</f>
        <v>1.6169112438487447</v>
      </c>
      <c r="Q59" s="4">
        <f>+IFERROR(LN(Costo_fondeo!Q59)," ")</f>
        <v>1.8110380085134836</v>
      </c>
      <c r="R59" s="4">
        <f>+IFERROR(LN(Costo_fondeo!R59)," ")</f>
        <v>1.7954449578196656</v>
      </c>
      <c r="S59" s="4" t="str">
        <f>+IFERROR(LN(Costo_fondeo!S59)," ")</f>
        <v xml:space="preserve"> </v>
      </c>
      <c r="T59" s="4">
        <f>+IFERROR(LN(Costo_fondeo!T59)," ")</f>
        <v>1.2695844111476176</v>
      </c>
      <c r="U59" s="4">
        <f>+IFERROR(LN(Costo_fondeo!U59)," ")</f>
        <v>7.6523389317150565</v>
      </c>
      <c r="V59" s="4" t="str">
        <f>+IFERROR(LN(Costo_fondeo!V59)," ")</f>
        <v xml:space="preserve"> </v>
      </c>
      <c r="W59" s="4" t="str">
        <f>+IFERROR(LN(Costo_fondeo!W59)," ")</f>
        <v xml:space="preserve"> </v>
      </c>
      <c r="X59" s="4" t="str">
        <f>+IFERROR(LN(Costo_fondeo!X59)," ")</f>
        <v xml:space="preserve"> </v>
      </c>
      <c r="Y59" s="4">
        <f>+IFERROR(LN(Costo_fondeo!Y59)," ")</f>
        <v>1.3933878236699373</v>
      </c>
      <c r="Z59" s="4" t="str">
        <f>+IFERROR(LN(Costo_fondeo!Z59)," ")</f>
        <v xml:space="preserve"> </v>
      </c>
      <c r="AA59" s="4" t="str">
        <f>+IFERROR(LN(Costo_fondeo!AA59)," ")</f>
        <v xml:space="preserve"> </v>
      </c>
      <c r="AB59" s="4">
        <f>+IFERROR(LN(Costo_fondeo!AB59)," ")</f>
        <v>1.4164724747643589</v>
      </c>
      <c r="AC59" s="4">
        <f>+IFERROR(LN(Costo_fondeo!AC59)," ")</f>
        <v>1.7620783249476681</v>
      </c>
      <c r="AD59" s="4">
        <f>+IFERROR(LN(Costo_fondeo!AD59)," ")</f>
        <v>1.8264132032340328</v>
      </c>
      <c r="AE59" s="4">
        <f>+IFERROR(LN(Costo_fondeo!AE59)," ")</f>
        <v>2.4373817281592012</v>
      </c>
      <c r="AF59" s="4">
        <f>+IFERROR(LN(Costo_fondeo!AF59)," ")</f>
        <v>1.3496884665671578</v>
      </c>
      <c r="AG59" s="4">
        <f>+IFERROR(LN(Costo_fondeo!AG59)," ")</f>
        <v>1.3081670629347171</v>
      </c>
      <c r="AH59" s="4">
        <f>+IFERROR(LN(Costo_fondeo!AH59)," ")</f>
        <v>2.1927361071540243</v>
      </c>
      <c r="AI59" s="4">
        <f>+IFERROR(LN(Costo_fondeo!AI59)," ")</f>
        <v>1.469235520315777</v>
      </c>
      <c r="AJ59" s="4">
        <f>+IFERROR(LN(Costo_fondeo!AJ59)," ")</f>
        <v>2.592428771267441</v>
      </c>
      <c r="AK59" s="4">
        <f>+IFERROR(LN(Costo_fondeo!AK59)," ")</f>
        <v>1.5572698501094964</v>
      </c>
      <c r="AL59" s="4">
        <f>+IFERROR(LN(Costo_fondeo!AL59)," ")</f>
        <v>1.5417515426735804</v>
      </c>
      <c r="AM59" s="4">
        <f>+IFERROR(LN(Costo_fondeo!AM59)," ")</f>
        <v>1.9931900446507902</v>
      </c>
      <c r="AN59" s="4">
        <f>+IFERROR(LN(Costo_fondeo!AN59)," ")</f>
        <v>2.0042453346835911</v>
      </c>
      <c r="AO59" s="4">
        <f>+IFERROR(LN(Costo_fondeo!AO59)," ")</f>
        <v>2.5753232390779388</v>
      </c>
      <c r="AP59" s="4" t="str">
        <f>+IFERROR(LN(Costo_fondeo!AP59)," ")</f>
        <v xml:space="preserve"> </v>
      </c>
      <c r="AQ59" s="4">
        <f>+IFERROR(LN(Costo_fondeo!AQ59)," ")</f>
        <v>1.8026854382173738</v>
      </c>
      <c r="AR59" s="4">
        <f>+IFERROR(LN(Costo_fondeo!AR59)," ")</f>
        <v>1.7705271658436308</v>
      </c>
      <c r="AS59" s="4">
        <f>+IFERROR(LN(Costo_fondeo!AS59)," ")</f>
        <v>1.5546391422868941</v>
      </c>
      <c r="AT59" s="4">
        <f>+IFERROR(LN(Costo_fondeo!AT59)," ")</f>
        <v>1.5587683436545661</v>
      </c>
      <c r="AU59" s="4">
        <f>+IFERROR(LN(Costo_fondeo!AU59)," ")</f>
        <v>2.2398854132087216</v>
      </c>
      <c r="AV59" s="4">
        <f>+IFERROR(LN(Costo_fondeo!AV59)," ")</f>
        <v>1.8048147743999841</v>
      </c>
      <c r="AW59" s="4">
        <f>+IFERROR(LN(Costo_fondeo!AW59)," ")</f>
        <v>1.3666295159048911</v>
      </c>
      <c r="AX59" s="4">
        <f>+IFERROR(LN(Costo_fondeo!AX59)," ")</f>
        <v>1.5596888476309116</v>
      </c>
      <c r="AY59" s="4">
        <f>+IFERROR(LN(Costo_fondeo!AY59)," ")</f>
        <v>1.2522282943416281</v>
      </c>
    </row>
    <row r="60" spans="2:51" ht="16.5" x14ac:dyDescent="0.3">
      <c r="B60" s="1">
        <v>58</v>
      </c>
      <c r="C60" s="3">
        <v>42613</v>
      </c>
      <c r="D60" s="4">
        <f>+IFERROR(LN(Costo_fondeo!D60)," ")</f>
        <v>0.59299265023246817</v>
      </c>
      <c r="E60" s="4">
        <f>+IFERROR(LN(Costo_fondeo!E60)," ")</f>
        <v>0.92040323718668449</v>
      </c>
      <c r="F60" s="4">
        <f>+IFERROR(LN(Costo_fondeo!F60)," ")</f>
        <v>1.272613373022569</v>
      </c>
      <c r="G60" s="4">
        <f>+IFERROR(LN(Costo_fondeo!G60)," ")</f>
        <v>1.2528248927528158</v>
      </c>
      <c r="H60" s="4">
        <f>+IFERROR(LN(Costo_fondeo!H60)," ")</f>
        <v>2.8838127594514641E-2</v>
      </c>
      <c r="I60" s="4">
        <f>+IFERROR(LN(Costo_fondeo!I60)," ")</f>
        <v>-6.5698331268493004E-2</v>
      </c>
      <c r="J60" s="4">
        <f>+IFERROR(LN(Costo_fondeo!J60)," ")</f>
        <v>0.67026931444479121</v>
      </c>
      <c r="K60" s="4">
        <f>+IFERROR(LN(Costo_fondeo!K60)," ")</f>
        <v>0.5392748298103297</v>
      </c>
      <c r="L60" s="4">
        <f>+IFERROR(LN(Costo_fondeo!L60)," ")</f>
        <v>0.19645236001469388</v>
      </c>
      <c r="M60" s="4">
        <f>+IFERROR(LN(Costo_fondeo!M60)," ")</f>
        <v>0.37547568477276572</v>
      </c>
      <c r="N60" s="4">
        <f>+IFERROR(LN(Costo_fondeo!N60)," ")</f>
        <v>1.4889368504720304</v>
      </c>
      <c r="O60" s="4">
        <f>+IFERROR(LN(Costo_fondeo!O60)," ")</f>
        <v>2.2292225592072414</v>
      </c>
      <c r="P60" s="4">
        <f>+IFERROR(LN(Costo_fondeo!P60)," ")</f>
        <v>1.6288778150238916</v>
      </c>
      <c r="Q60" s="4">
        <f>+IFERROR(LN(Costo_fondeo!Q60)," ")</f>
        <v>1.8237732627647838</v>
      </c>
      <c r="R60" s="4">
        <f>+IFERROR(LN(Costo_fondeo!R60)," ")</f>
        <v>1.8198019578937468</v>
      </c>
      <c r="S60" s="4" t="str">
        <f>+IFERROR(LN(Costo_fondeo!S60)," ")</f>
        <v xml:space="preserve"> </v>
      </c>
      <c r="T60" s="4">
        <f>+IFERROR(LN(Costo_fondeo!T60)," ")</f>
        <v>0.18489902374406539</v>
      </c>
      <c r="U60" s="4">
        <f>+IFERROR(LN(Costo_fondeo!U60)," ")</f>
        <v>6.739350855426447</v>
      </c>
      <c r="V60" s="4" t="str">
        <f>+IFERROR(LN(Costo_fondeo!V60)," ")</f>
        <v xml:space="preserve"> </v>
      </c>
      <c r="W60" s="4" t="str">
        <f>+IFERROR(LN(Costo_fondeo!W60)," ")</f>
        <v xml:space="preserve"> </v>
      </c>
      <c r="X60" s="4" t="str">
        <f>+IFERROR(LN(Costo_fondeo!X60)," ")</f>
        <v xml:space="preserve"> </v>
      </c>
      <c r="Y60" s="4">
        <f>+IFERROR(LN(Costo_fondeo!Y60)," ")</f>
        <v>1.2688149335617065</v>
      </c>
      <c r="Z60" s="4" t="str">
        <f>+IFERROR(LN(Costo_fondeo!Z60)," ")</f>
        <v xml:space="preserve"> </v>
      </c>
      <c r="AA60" s="4" t="str">
        <f>+IFERROR(LN(Costo_fondeo!AA60)," ")</f>
        <v xml:space="preserve"> </v>
      </c>
      <c r="AB60" s="4">
        <f>+IFERROR(LN(Costo_fondeo!AB60)," ")</f>
        <v>1.4185962726773296</v>
      </c>
      <c r="AC60" s="4">
        <f>+IFERROR(LN(Costo_fondeo!AC60)," ")</f>
        <v>1.7615493983778465</v>
      </c>
      <c r="AD60" s="4">
        <f>+IFERROR(LN(Costo_fondeo!AD60)," ")</f>
        <v>1.8290331157619397</v>
      </c>
      <c r="AE60" s="4">
        <f>+IFERROR(LN(Costo_fondeo!AE60)," ")</f>
        <v>2.4412790710063779</v>
      </c>
      <c r="AF60" s="4">
        <f>+IFERROR(LN(Costo_fondeo!AF60)," ")</f>
        <v>1.3508295354494173</v>
      </c>
      <c r="AG60" s="4">
        <f>+IFERROR(LN(Costo_fondeo!AG60)," ")</f>
        <v>1.3166802910050008</v>
      </c>
      <c r="AH60" s="4">
        <f>+IFERROR(LN(Costo_fondeo!AH60)," ")</f>
        <v>2.1621692522538076</v>
      </c>
      <c r="AI60" s="4">
        <f>+IFERROR(LN(Costo_fondeo!AI60)," ")</f>
        <v>1.4698376725790119</v>
      </c>
      <c r="AJ60" s="4">
        <f>+IFERROR(LN(Costo_fondeo!AJ60)," ")</f>
        <v>2.5892177680310642</v>
      </c>
      <c r="AK60" s="4">
        <f>+IFERROR(LN(Costo_fondeo!AK60)," ")</f>
        <v>1.5445224711743228</v>
      </c>
      <c r="AL60" s="4">
        <f>+IFERROR(LN(Costo_fondeo!AL60)," ")</f>
        <v>1.5527342088678551</v>
      </c>
      <c r="AM60" s="4">
        <f>+IFERROR(LN(Costo_fondeo!AM60)," ")</f>
        <v>1.986970014504938</v>
      </c>
      <c r="AN60" s="4">
        <f>+IFERROR(LN(Costo_fondeo!AN60)," ")</f>
        <v>1.9966999441441344</v>
      </c>
      <c r="AO60" s="4">
        <f>+IFERROR(LN(Costo_fondeo!AO60)," ")</f>
        <v>2.5075050069351503</v>
      </c>
      <c r="AP60" s="4" t="str">
        <f>+IFERROR(LN(Costo_fondeo!AP60)," ")</f>
        <v xml:space="preserve"> </v>
      </c>
      <c r="AQ60" s="4">
        <f>+IFERROR(LN(Costo_fondeo!AQ60)," ")</f>
        <v>1.8086451793921239</v>
      </c>
      <c r="AR60" s="4">
        <f>+IFERROR(LN(Costo_fondeo!AR60)," ")</f>
        <v>1.7659805326733589</v>
      </c>
      <c r="AS60" s="4">
        <f>+IFERROR(LN(Costo_fondeo!AS60)," ")</f>
        <v>1.5657178961835885</v>
      </c>
      <c r="AT60" s="4">
        <f>+IFERROR(LN(Costo_fondeo!AT60)," ")</f>
        <v>1.556317383253548</v>
      </c>
      <c r="AU60" s="4">
        <f>+IFERROR(LN(Costo_fondeo!AU60)," ")</f>
        <v>2.2411824942594971</v>
      </c>
      <c r="AV60" s="4">
        <f>+IFERROR(LN(Costo_fondeo!AV60)," ")</f>
        <v>1.8064466580069936</v>
      </c>
      <c r="AW60" s="4">
        <f>+IFERROR(LN(Costo_fondeo!AW60)," ")</f>
        <v>1.3750351142712218</v>
      </c>
      <c r="AX60" s="4">
        <f>+IFERROR(LN(Costo_fondeo!AX60)," ")</f>
        <v>1.5660969222509158</v>
      </c>
      <c r="AY60" s="4">
        <f>+IFERROR(LN(Costo_fondeo!AY60)," ")</f>
        <v>1.252415868704168</v>
      </c>
    </row>
    <row r="61" spans="2:51" ht="16.5" x14ac:dyDescent="0.3">
      <c r="B61" s="1">
        <v>59</v>
      </c>
      <c r="C61" s="3">
        <v>42643</v>
      </c>
      <c r="D61" s="4">
        <f>+IFERROR(LN(Costo_fondeo!D61)," ")</f>
        <v>0.59501162292068377</v>
      </c>
      <c r="E61" s="4">
        <f>+IFERROR(LN(Costo_fondeo!E61)," ")</f>
        <v>0.92354229544777</v>
      </c>
      <c r="F61" s="4">
        <f>+IFERROR(LN(Costo_fondeo!F61)," ")</f>
        <v>1.2732556433373168</v>
      </c>
      <c r="G61" s="4">
        <f>+IFERROR(LN(Costo_fondeo!G61)," ")</f>
        <v>1.2613062393818011</v>
      </c>
      <c r="H61" s="4">
        <f>+IFERROR(LN(Costo_fondeo!H61)," ")</f>
        <v>8.882054830135723E-2</v>
      </c>
      <c r="I61" s="4">
        <f>+IFERROR(LN(Costo_fondeo!I61)," ")</f>
        <v>-5.3698010107361874E-2</v>
      </c>
      <c r="J61" s="4">
        <f>+IFERROR(LN(Costo_fondeo!J61)," ")</f>
        <v>0.67413679493722833</v>
      </c>
      <c r="K61" s="4">
        <f>+IFERROR(LN(Costo_fondeo!K61)," ")</f>
        <v>0.52999197253659969</v>
      </c>
      <c r="L61" s="4">
        <f>+IFERROR(LN(Costo_fondeo!L61)," ")</f>
        <v>0.17821060224732349</v>
      </c>
      <c r="M61" s="4">
        <f>+IFERROR(LN(Costo_fondeo!M61)," ")</f>
        <v>0.37056525713228322</v>
      </c>
      <c r="N61" s="4">
        <f>+IFERROR(LN(Costo_fondeo!N61)," ")</f>
        <v>1.4847549690617896</v>
      </c>
      <c r="O61" s="4">
        <f>+IFERROR(LN(Costo_fondeo!O61)," ")</f>
        <v>2.2267481672330538</v>
      </c>
      <c r="P61" s="4">
        <f>+IFERROR(LN(Costo_fondeo!P61)," ")</f>
        <v>1.6416765228877461</v>
      </c>
      <c r="Q61" s="4">
        <f>+IFERROR(LN(Costo_fondeo!Q61)," ")</f>
        <v>1.8343921181323508</v>
      </c>
      <c r="R61" s="4">
        <f>+IFERROR(LN(Costo_fondeo!R61)," ")</f>
        <v>1.8413639882823885</v>
      </c>
      <c r="S61" s="4" t="str">
        <f>+IFERROR(LN(Costo_fondeo!S61)," ")</f>
        <v xml:space="preserve"> </v>
      </c>
      <c r="T61" s="4">
        <f>+IFERROR(LN(Costo_fondeo!T61)," ")</f>
        <v>-1.098715625922334E-2</v>
      </c>
      <c r="U61" s="4">
        <f>+IFERROR(LN(Costo_fondeo!U61)," ")</f>
        <v>7.0598126917632937</v>
      </c>
      <c r="V61" s="4" t="str">
        <f>+IFERROR(LN(Costo_fondeo!V61)," ")</f>
        <v xml:space="preserve"> </v>
      </c>
      <c r="W61" s="4" t="str">
        <f>+IFERROR(LN(Costo_fondeo!W61)," ")</f>
        <v xml:space="preserve"> </v>
      </c>
      <c r="X61" s="4" t="str">
        <f>+IFERROR(LN(Costo_fondeo!X61)," ")</f>
        <v xml:space="preserve"> </v>
      </c>
      <c r="Y61" s="4">
        <f>+IFERROR(LN(Costo_fondeo!Y61)," ")</f>
        <v>1.1068567617531335</v>
      </c>
      <c r="Z61" s="4" t="str">
        <f>+IFERROR(LN(Costo_fondeo!Z61)," ")</f>
        <v xml:space="preserve"> </v>
      </c>
      <c r="AA61" s="4" t="str">
        <f>+IFERROR(LN(Costo_fondeo!AA61)," ")</f>
        <v xml:space="preserve"> </v>
      </c>
      <c r="AB61" s="4">
        <f>+IFERROR(LN(Costo_fondeo!AB61)," ")</f>
        <v>1.4207714845738455</v>
      </c>
      <c r="AC61" s="4">
        <f>+IFERROR(LN(Costo_fondeo!AC61)," ")</f>
        <v>1.7594547101269484</v>
      </c>
      <c r="AD61" s="4">
        <f>+IFERROR(LN(Costo_fondeo!AD61)," ")</f>
        <v>1.8315562921178481</v>
      </c>
      <c r="AE61" s="4">
        <f>+IFERROR(LN(Costo_fondeo!AE61)," ")</f>
        <v>2.4439038096036438</v>
      </c>
      <c r="AF61" s="4">
        <f>+IFERROR(LN(Costo_fondeo!AF61)," ")</f>
        <v>1.3561686100008883</v>
      </c>
      <c r="AG61" s="4">
        <f>+IFERROR(LN(Costo_fondeo!AG61)," ")</f>
        <v>1.3268328566955327</v>
      </c>
      <c r="AH61" s="4">
        <f>+IFERROR(LN(Costo_fondeo!AH61)," ")</f>
        <v>1.7724480483370939</v>
      </c>
      <c r="AI61" s="4">
        <f>+IFERROR(LN(Costo_fondeo!AI61)," ")</f>
        <v>1.4707450249656719</v>
      </c>
      <c r="AJ61" s="4">
        <f>+IFERROR(LN(Costo_fondeo!AJ61)," ")</f>
        <v>2.5838909992692911</v>
      </c>
      <c r="AK61" s="4">
        <f>+IFERROR(LN(Costo_fondeo!AK61)," ")</f>
        <v>1.5422195834251529</v>
      </c>
      <c r="AL61" s="4">
        <f>+IFERROR(LN(Costo_fondeo!AL61)," ")</f>
        <v>1.5647000028744853</v>
      </c>
      <c r="AM61" s="4">
        <f>+IFERROR(LN(Costo_fondeo!AM61)," ")</f>
        <v>1.9818728442129767</v>
      </c>
      <c r="AN61" s="4">
        <f>+IFERROR(LN(Costo_fondeo!AN61)," ")</f>
        <v>1.9880373868835426</v>
      </c>
      <c r="AO61" s="4">
        <f>+IFERROR(LN(Costo_fondeo!AO61)," ")</f>
        <v>2.4526709895308318</v>
      </c>
      <c r="AP61" s="4" t="str">
        <f>+IFERROR(LN(Costo_fondeo!AP61)," ")</f>
        <v xml:space="preserve"> </v>
      </c>
      <c r="AQ61" s="4">
        <f>+IFERROR(LN(Costo_fondeo!AQ61)," ")</f>
        <v>1.8109539315307182</v>
      </c>
      <c r="AR61" s="4">
        <f>+IFERROR(LN(Costo_fondeo!AR61)," ")</f>
        <v>1.761993464926358</v>
      </c>
      <c r="AS61" s="4">
        <f>+IFERROR(LN(Costo_fondeo!AS61)," ")</f>
        <v>1.5738031269897759</v>
      </c>
      <c r="AT61" s="4">
        <f>+IFERROR(LN(Costo_fondeo!AT61)," ")</f>
        <v>1.5575238353457361</v>
      </c>
      <c r="AU61" s="4">
        <f>+IFERROR(LN(Costo_fondeo!AU61)," ")</f>
        <v>2.2407929006194829</v>
      </c>
      <c r="AV61" s="4">
        <f>+IFERROR(LN(Costo_fondeo!AV61)," ")</f>
        <v>1.8086526016952007</v>
      </c>
      <c r="AW61" s="4">
        <f>+IFERROR(LN(Costo_fondeo!AW61)," ")</f>
        <v>1.3813788361052506</v>
      </c>
      <c r="AX61" s="4">
        <f>+IFERROR(LN(Costo_fondeo!AX61)," ")</f>
        <v>1.5712686751438014</v>
      </c>
      <c r="AY61" s="4">
        <f>+IFERROR(LN(Costo_fondeo!AY61)," ")</f>
        <v>1.257839004511323</v>
      </c>
    </row>
    <row r="62" spans="2:51" ht="16.5" x14ac:dyDescent="0.3">
      <c r="B62" s="1">
        <v>60</v>
      </c>
      <c r="C62" s="3">
        <v>42674</v>
      </c>
      <c r="D62" s="4">
        <f>+IFERROR(LN(Costo_fondeo!D62)," ")</f>
        <v>0.58834981721818802</v>
      </c>
      <c r="E62" s="4">
        <f>+IFERROR(LN(Costo_fondeo!E62)," ")</f>
        <v>0.92231129875497309</v>
      </c>
      <c r="F62" s="4">
        <f>+IFERROR(LN(Costo_fondeo!F62)," ")</f>
        <v>1.2769460208365335</v>
      </c>
      <c r="G62" s="4">
        <f>+IFERROR(LN(Costo_fondeo!G62)," ")</f>
        <v>1.2648182797391383</v>
      </c>
      <c r="H62" s="4">
        <f>+IFERROR(LN(Costo_fondeo!H62)," ")</f>
        <v>0.13475717634115866</v>
      </c>
      <c r="I62" s="4">
        <f>+IFERROR(LN(Costo_fondeo!I62)," ")</f>
        <v>-6.1422984962953814E-2</v>
      </c>
      <c r="J62" s="4">
        <f>+IFERROR(LN(Costo_fondeo!J62)," ")</f>
        <v>0.68236983357976655</v>
      </c>
      <c r="K62" s="4">
        <f>+IFERROR(LN(Costo_fondeo!K62)," ")</f>
        <v>0.52860641767690908</v>
      </c>
      <c r="L62" s="4">
        <f>+IFERROR(LN(Costo_fondeo!L62)," ")</f>
        <v>0.15722797459740909</v>
      </c>
      <c r="M62" s="4">
        <f>+IFERROR(LN(Costo_fondeo!M62)," ")</f>
        <v>0.37778018666636881</v>
      </c>
      <c r="N62" s="4">
        <f>+IFERROR(LN(Costo_fondeo!N62)," ")</f>
        <v>1.4828500547724044</v>
      </c>
      <c r="O62" s="4">
        <f>+IFERROR(LN(Costo_fondeo!O62)," ")</f>
        <v>2.2258974825887483</v>
      </c>
      <c r="P62" s="4">
        <f>+IFERROR(LN(Costo_fondeo!P62)," ")</f>
        <v>1.6530113690045507</v>
      </c>
      <c r="Q62" s="4">
        <f>+IFERROR(LN(Costo_fondeo!Q62)," ")</f>
        <v>1.8451398369280934</v>
      </c>
      <c r="R62" s="4">
        <f>+IFERROR(LN(Costo_fondeo!R62)," ")</f>
        <v>1.859557124249418</v>
      </c>
      <c r="S62" s="4" t="str">
        <f>+IFERROR(LN(Costo_fondeo!S62)," ")</f>
        <v xml:space="preserve"> </v>
      </c>
      <c r="T62" s="4">
        <f>+IFERROR(LN(Costo_fondeo!T62)," ")</f>
        <v>-0.334948173494306</v>
      </c>
      <c r="U62" s="4">
        <f>+IFERROR(LN(Costo_fondeo!U62)," ")</f>
        <v>8.6541106190864614</v>
      </c>
      <c r="V62" s="4" t="str">
        <f>+IFERROR(LN(Costo_fondeo!V62)," ")</f>
        <v xml:space="preserve"> </v>
      </c>
      <c r="W62" s="4" t="str">
        <f>+IFERROR(LN(Costo_fondeo!W62)," ")</f>
        <v xml:space="preserve"> </v>
      </c>
      <c r="X62" s="4" t="str">
        <f>+IFERROR(LN(Costo_fondeo!X62)," ")</f>
        <v xml:space="preserve"> </v>
      </c>
      <c r="Y62" s="4">
        <f>+IFERROR(LN(Costo_fondeo!Y62)," ")</f>
        <v>0.91591439769182637</v>
      </c>
      <c r="Z62" s="4" t="str">
        <f>+IFERROR(LN(Costo_fondeo!Z62)," ")</f>
        <v xml:space="preserve"> </v>
      </c>
      <c r="AA62" s="4" t="str">
        <f>+IFERROR(LN(Costo_fondeo!AA62)," ")</f>
        <v xml:space="preserve"> </v>
      </c>
      <c r="AB62" s="4">
        <f>+IFERROR(LN(Costo_fondeo!AB62)," ")</f>
        <v>1.4278087099800669</v>
      </c>
      <c r="AC62" s="4">
        <f>+IFERROR(LN(Costo_fondeo!AC62)," ")</f>
        <v>1.7526960814210719</v>
      </c>
      <c r="AD62" s="4">
        <f>+IFERROR(LN(Costo_fondeo!AD62)," ")</f>
        <v>1.8421997549512019</v>
      </c>
      <c r="AE62" s="4">
        <f>+IFERROR(LN(Costo_fondeo!AE62)," ")</f>
        <v>2.4427115984268872</v>
      </c>
      <c r="AF62" s="4">
        <f>+IFERROR(LN(Costo_fondeo!AF62)," ")</f>
        <v>1.3637425508954852</v>
      </c>
      <c r="AG62" s="4">
        <f>+IFERROR(LN(Costo_fondeo!AG62)," ")</f>
        <v>1.3478761096118257</v>
      </c>
      <c r="AH62" s="4">
        <f>+IFERROR(LN(Costo_fondeo!AH62)," ")</f>
        <v>1.7859754186905585</v>
      </c>
      <c r="AI62" s="4">
        <f>+IFERROR(LN(Costo_fondeo!AI62)," ")</f>
        <v>1.4721921139726504</v>
      </c>
      <c r="AJ62" s="4">
        <f>+IFERROR(LN(Costo_fondeo!AJ62)," ")</f>
        <v>2.5740854075875275</v>
      </c>
      <c r="AK62" s="4">
        <f>+IFERROR(LN(Costo_fondeo!AK62)," ")</f>
        <v>1.5341275662572351</v>
      </c>
      <c r="AL62" s="4">
        <f>+IFERROR(LN(Costo_fondeo!AL62)," ")</f>
        <v>1.5710507892974179</v>
      </c>
      <c r="AM62" s="4">
        <f>+IFERROR(LN(Costo_fondeo!AM62)," ")</f>
        <v>1.9781807342866342</v>
      </c>
      <c r="AN62" s="4">
        <f>+IFERROR(LN(Costo_fondeo!AN62)," ")</f>
        <v>1.9827551800075698</v>
      </c>
      <c r="AO62" s="4">
        <f>+IFERROR(LN(Costo_fondeo!AO62)," ")</f>
        <v>2.4096082352941588</v>
      </c>
      <c r="AP62" s="4" t="str">
        <f>+IFERROR(LN(Costo_fondeo!AP62)," ")</f>
        <v xml:space="preserve"> </v>
      </c>
      <c r="AQ62" s="4">
        <f>+IFERROR(LN(Costo_fondeo!AQ62)," ")</f>
        <v>1.8203116049167547</v>
      </c>
      <c r="AR62" s="4">
        <f>+IFERROR(LN(Costo_fondeo!AR62)," ")</f>
        <v>1.7561801091529194</v>
      </c>
      <c r="AS62" s="4">
        <f>+IFERROR(LN(Costo_fondeo!AS62)," ")</f>
        <v>1.5812592923041826</v>
      </c>
      <c r="AT62" s="4">
        <f>+IFERROR(LN(Costo_fondeo!AT62)," ")</f>
        <v>1.5572347674346523</v>
      </c>
      <c r="AU62" s="4">
        <f>+IFERROR(LN(Costo_fondeo!AU62)," ")</f>
        <v>2.2418663292127388</v>
      </c>
      <c r="AV62" s="4">
        <f>+IFERROR(LN(Costo_fondeo!AV62)," ")</f>
        <v>1.8101181761968232</v>
      </c>
      <c r="AW62" s="4">
        <f>+IFERROR(LN(Costo_fondeo!AW62)," ")</f>
        <v>1.3868878810548708</v>
      </c>
      <c r="AX62" s="4">
        <f>+IFERROR(LN(Costo_fondeo!AX62)," ")</f>
        <v>1.5783094737654257</v>
      </c>
      <c r="AY62" s="4">
        <f>+IFERROR(LN(Costo_fondeo!AY62)," ")</f>
        <v>1.2631543487563126</v>
      </c>
    </row>
    <row r="63" spans="2:51" ht="16.5" x14ac:dyDescent="0.3">
      <c r="B63" s="1">
        <v>61</v>
      </c>
      <c r="C63" s="3">
        <v>42704</v>
      </c>
      <c r="D63" s="4">
        <f>+IFERROR(LN(Costo_fondeo!D63)," ")</f>
        <v>0.58333940990079935</v>
      </c>
      <c r="E63" s="4">
        <f>+IFERROR(LN(Costo_fondeo!E63)," ")</f>
        <v>0.92040017309974065</v>
      </c>
      <c r="F63" s="4">
        <f>+IFERROR(LN(Costo_fondeo!F63)," ")</f>
        <v>1.2901214753817867</v>
      </c>
      <c r="G63" s="4">
        <f>+IFERROR(LN(Costo_fondeo!G63)," ")</f>
        <v>1.270189387235988</v>
      </c>
      <c r="H63" s="4">
        <f>+IFERROR(LN(Costo_fondeo!H63)," ")</f>
        <v>0.20026890530195349</v>
      </c>
      <c r="I63" s="4">
        <f>+IFERROR(LN(Costo_fondeo!I63)," ")</f>
        <v>-6.0046108982413228E-2</v>
      </c>
      <c r="J63" s="4">
        <f>+IFERROR(LN(Costo_fondeo!J63)," ")</f>
        <v>0.68453738352751747</v>
      </c>
      <c r="K63" s="4">
        <f>+IFERROR(LN(Costo_fondeo!K63)," ")</f>
        <v>0.51687194555339544</v>
      </c>
      <c r="L63" s="4">
        <f>+IFERROR(LN(Costo_fondeo!L63)," ")</f>
        <v>0.13137706940301863</v>
      </c>
      <c r="M63" s="4">
        <f>+IFERROR(LN(Costo_fondeo!M63)," ")</f>
        <v>0.3911172415320911</v>
      </c>
      <c r="N63" s="4">
        <f>+IFERROR(LN(Costo_fondeo!N63)," ")</f>
        <v>1.4828595589194129</v>
      </c>
      <c r="O63" s="4">
        <f>+IFERROR(LN(Costo_fondeo!O63)," ")</f>
        <v>2.2379522377469292</v>
      </c>
      <c r="P63" s="4">
        <f>+IFERROR(LN(Costo_fondeo!P63)," ")</f>
        <v>1.6629912664637729</v>
      </c>
      <c r="Q63" s="4">
        <f>+IFERROR(LN(Costo_fondeo!Q63)," ")</f>
        <v>1.8499547177717772</v>
      </c>
      <c r="R63" s="4">
        <f>+IFERROR(LN(Costo_fondeo!R63)," ")</f>
        <v>1.875029384796417</v>
      </c>
      <c r="S63" s="4" t="str">
        <f>+IFERROR(LN(Costo_fondeo!S63)," ")</f>
        <v xml:space="preserve"> </v>
      </c>
      <c r="T63" s="4">
        <f>+IFERROR(LN(Costo_fondeo!T63)," ")</f>
        <v>-0.84743227571018209</v>
      </c>
      <c r="U63" s="4">
        <f>+IFERROR(LN(Costo_fondeo!U63)," ")</f>
        <v>5.5905461920402306</v>
      </c>
      <c r="V63" s="4" t="str">
        <f>+IFERROR(LN(Costo_fondeo!V63)," ")</f>
        <v xml:space="preserve"> </v>
      </c>
      <c r="W63" s="4" t="str">
        <f>+IFERROR(LN(Costo_fondeo!W63)," ")</f>
        <v xml:space="preserve"> </v>
      </c>
      <c r="X63" s="4" t="str">
        <f>+IFERROR(LN(Costo_fondeo!X63)," ")</f>
        <v xml:space="preserve"> </v>
      </c>
      <c r="Y63" s="4">
        <f>+IFERROR(LN(Costo_fondeo!Y63)," ")</f>
        <v>0.43105033034519108</v>
      </c>
      <c r="Z63" s="4" t="str">
        <f>+IFERROR(LN(Costo_fondeo!Z63)," ")</f>
        <v xml:space="preserve"> </v>
      </c>
      <c r="AA63" s="4" t="str">
        <f>+IFERROR(LN(Costo_fondeo!AA63)," ")</f>
        <v xml:space="preserve"> </v>
      </c>
      <c r="AB63" s="4">
        <f>+IFERROR(LN(Costo_fondeo!AB63)," ")</f>
        <v>1.4379588864019941</v>
      </c>
      <c r="AC63" s="4">
        <f>+IFERROR(LN(Costo_fondeo!AC63)," ")</f>
        <v>1.759301639269111</v>
      </c>
      <c r="AD63" s="4">
        <f>+IFERROR(LN(Costo_fondeo!AD63)," ")</f>
        <v>1.8470344239958605</v>
      </c>
      <c r="AE63" s="4">
        <f>+IFERROR(LN(Costo_fondeo!AE63)," ")</f>
        <v>2.446793882223266</v>
      </c>
      <c r="AF63" s="4">
        <f>+IFERROR(LN(Costo_fondeo!AF63)," ")</f>
        <v>1.3726409291445281</v>
      </c>
      <c r="AG63" s="4">
        <f>+IFERROR(LN(Costo_fondeo!AG63)," ")</f>
        <v>1.3681245096100727</v>
      </c>
      <c r="AH63" s="4">
        <f>+IFERROR(LN(Costo_fondeo!AH63)," ")</f>
        <v>1.7794257832710161</v>
      </c>
      <c r="AI63" s="4">
        <f>+IFERROR(LN(Costo_fondeo!AI63)," ")</f>
        <v>1.4722157589744089</v>
      </c>
      <c r="AJ63" s="4">
        <f>+IFERROR(LN(Costo_fondeo!AJ63)," ")</f>
        <v>2.5683458958809808</v>
      </c>
      <c r="AK63" s="4">
        <f>+IFERROR(LN(Costo_fondeo!AK63)," ")</f>
        <v>1.525823140087631</v>
      </c>
      <c r="AL63" s="4">
        <f>+IFERROR(LN(Costo_fondeo!AL63)," ")</f>
        <v>1.5782923559372155</v>
      </c>
      <c r="AM63" s="4">
        <f>+IFERROR(LN(Costo_fondeo!AM63)," ")</f>
        <v>1.9757401464225248</v>
      </c>
      <c r="AN63" s="4">
        <f>+IFERROR(LN(Costo_fondeo!AN63)," ")</f>
        <v>1.9789395603953515</v>
      </c>
      <c r="AO63" s="4">
        <f>+IFERROR(LN(Costo_fondeo!AO63)," ")</f>
        <v>2.3734846320932594</v>
      </c>
      <c r="AP63" s="4" t="str">
        <f>+IFERROR(LN(Costo_fondeo!AP63)," ")</f>
        <v xml:space="preserve"> </v>
      </c>
      <c r="AQ63" s="4">
        <f>+IFERROR(LN(Costo_fondeo!AQ63)," ")</f>
        <v>1.8244943238627804</v>
      </c>
      <c r="AR63" s="4">
        <f>+IFERROR(LN(Costo_fondeo!AR63)," ")</f>
        <v>1.754546914777674</v>
      </c>
      <c r="AS63" s="4">
        <f>+IFERROR(LN(Costo_fondeo!AS63)," ")</f>
        <v>1.5830466272966421</v>
      </c>
      <c r="AT63" s="4">
        <f>+IFERROR(LN(Costo_fondeo!AT63)," ")</f>
        <v>1.5500288259515294</v>
      </c>
      <c r="AU63" s="4">
        <f>+IFERROR(LN(Costo_fondeo!AU63)," ")</f>
        <v>2.2432349339654198</v>
      </c>
      <c r="AV63" s="4">
        <f>+IFERROR(LN(Costo_fondeo!AV63)," ")</f>
        <v>1.8114069930320416</v>
      </c>
      <c r="AW63" s="4">
        <f>+IFERROR(LN(Costo_fondeo!AW63)," ")</f>
        <v>1.3980388915754025</v>
      </c>
      <c r="AX63" s="4">
        <f>+IFERROR(LN(Costo_fondeo!AX63)," ")</f>
        <v>1.5823497212070712</v>
      </c>
      <c r="AY63" s="4">
        <f>+IFERROR(LN(Costo_fondeo!AY63)," ")</f>
        <v>1.269421725447899</v>
      </c>
    </row>
    <row r="64" spans="2:51" ht="16.5" x14ac:dyDescent="0.3">
      <c r="B64" s="1">
        <v>62</v>
      </c>
      <c r="C64" s="3">
        <v>42735</v>
      </c>
      <c r="D64" s="4">
        <f>+IFERROR(LN(Costo_fondeo!D64)," ")</f>
        <v>0.5585916471567528</v>
      </c>
      <c r="E64" s="4">
        <f>+IFERROR(LN(Costo_fondeo!E64)," ")</f>
        <v>0.91493093152638028</v>
      </c>
      <c r="F64" s="4">
        <f>+IFERROR(LN(Costo_fondeo!F64)," ")</f>
        <v>1.3111652282534556</v>
      </c>
      <c r="G64" s="4">
        <f>+IFERROR(LN(Costo_fondeo!G64)," ")</f>
        <v>1.2771710027366625</v>
      </c>
      <c r="H64" s="4">
        <f>+IFERROR(LN(Costo_fondeo!H64)," ")</f>
        <v>0.28440297956615623</v>
      </c>
      <c r="I64" s="4">
        <f>+IFERROR(LN(Costo_fondeo!I64)," ")</f>
        <v>-0.13469376679421913</v>
      </c>
      <c r="J64" s="4">
        <f>+IFERROR(LN(Costo_fondeo!J64)," ")</f>
        <v>0.68033384291930965</v>
      </c>
      <c r="K64" s="4">
        <f>+IFERROR(LN(Costo_fondeo!K64)," ")</f>
        <v>0.49773335239541228</v>
      </c>
      <c r="L64" s="4">
        <f>+IFERROR(LN(Costo_fondeo!L64)," ")</f>
        <v>0.10291613698242053</v>
      </c>
      <c r="M64" s="4">
        <f>+IFERROR(LN(Costo_fondeo!M64)," ")</f>
        <v>0.39740862320861436</v>
      </c>
      <c r="N64" s="4">
        <f>+IFERROR(LN(Costo_fondeo!N64)," ")</f>
        <v>1.4869200028399199</v>
      </c>
      <c r="O64" s="4">
        <f>+IFERROR(LN(Costo_fondeo!O64)," ")</f>
        <v>2.2507611512201557</v>
      </c>
      <c r="P64" s="4">
        <f>+IFERROR(LN(Costo_fondeo!P64)," ")</f>
        <v>1.6678481953696129</v>
      </c>
      <c r="Q64" s="4">
        <f>+IFERROR(LN(Costo_fondeo!Q64)," ")</f>
        <v>1.8548073835099708</v>
      </c>
      <c r="R64" s="4">
        <f>+IFERROR(LN(Costo_fondeo!R64)," ")</f>
        <v>1.8972893889049218</v>
      </c>
      <c r="S64" s="4" t="str">
        <f>+IFERROR(LN(Costo_fondeo!S64)," ")</f>
        <v xml:space="preserve"> </v>
      </c>
      <c r="T64" s="4" t="str">
        <f>+IFERROR(LN(Costo_fondeo!T64)," ")</f>
        <v xml:space="preserve"> </v>
      </c>
      <c r="U64" s="4" t="str">
        <f>+IFERROR(LN(Costo_fondeo!U64)," ")</f>
        <v xml:space="preserve"> </v>
      </c>
      <c r="V64" s="4" t="str">
        <f>+IFERROR(LN(Costo_fondeo!V64)," ")</f>
        <v xml:space="preserve"> </v>
      </c>
      <c r="W64" s="4" t="str">
        <f>+IFERROR(LN(Costo_fondeo!W64)," ")</f>
        <v xml:space="preserve"> </v>
      </c>
      <c r="X64" s="4" t="str">
        <f>+IFERROR(LN(Costo_fondeo!X64)," ")</f>
        <v xml:space="preserve"> </v>
      </c>
      <c r="Y64" s="4" t="str">
        <f>+IFERROR(LN(Costo_fondeo!Y64)," ")</f>
        <v xml:space="preserve"> </v>
      </c>
      <c r="Z64" s="4" t="str">
        <f>+IFERROR(LN(Costo_fondeo!Z64)," ")</f>
        <v xml:space="preserve"> </v>
      </c>
      <c r="AA64" s="4" t="str">
        <f>+IFERROR(LN(Costo_fondeo!AA64)," ")</f>
        <v xml:space="preserve"> </v>
      </c>
      <c r="AB64" s="4">
        <f>+IFERROR(LN(Costo_fondeo!AB64)," ")</f>
        <v>1.4414499245849071</v>
      </c>
      <c r="AC64" s="4">
        <f>+IFERROR(LN(Costo_fondeo!AC64)," ")</f>
        <v>1.772074051006612</v>
      </c>
      <c r="AD64" s="4">
        <f>+IFERROR(LN(Costo_fondeo!AD64)," ")</f>
        <v>1.8529830462574268</v>
      </c>
      <c r="AE64" s="4">
        <f>+IFERROR(LN(Costo_fondeo!AE64)," ")</f>
        <v>2.4482175298089546</v>
      </c>
      <c r="AF64" s="4">
        <f>+IFERROR(LN(Costo_fondeo!AF64)," ")</f>
        <v>1.3785479459670318</v>
      </c>
      <c r="AG64" s="4">
        <f>+IFERROR(LN(Costo_fondeo!AG64)," ")</f>
        <v>1.3880938179382021</v>
      </c>
      <c r="AH64" s="4">
        <f>+IFERROR(LN(Costo_fondeo!AH64)," ")</f>
        <v>1.7922895926773874</v>
      </c>
      <c r="AI64" s="4">
        <f>+IFERROR(LN(Costo_fondeo!AI64)," ")</f>
        <v>1.4708471359766591</v>
      </c>
      <c r="AJ64" s="4">
        <f>+IFERROR(LN(Costo_fondeo!AJ64)," ")</f>
        <v>2.5571734226184741</v>
      </c>
      <c r="AK64" s="4">
        <f>+IFERROR(LN(Costo_fondeo!AK64)," ")</f>
        <v>1.5052043500517567</v>
      </c>
      <c r="AL64" s="4">
        <f>+IFERROR(LN(Costo_fondeo!AL64)," ")</f>
        <v>1.5885135899418696</v>
      </c>
      <c r="AM64" s="4">
        <f>+IFERROR(LN(Costo_fondeo!AM64)," ")</f>
        <v>1.9697359826401322</v>
      </c>
      <c r="AN64" s="4">
        <f>+IFERROR(LN(Costo_fondeo!AN64)," ")</f>
        <v>1.9777573209295864</v>
      </c>
      <c r="AO64" s="4">
        <f>+IFERROR(LN(Costo_fondeo!AO64)," ")</f>
        <v>2.3447170763510687</v>
      </c>
      <c r="AP64" s="4" t="str">
        <f>+IFERROR(LN(Costo_fondeo!AP64)," ")</f>
        <v xml:space="preserve"> </v>
      </c>
      <c r="AQ64" s="4">
        <f>+IFERROR(LN(Costo_fondeo!AQ64)," ")</f>
        <v>1.8316371284514139</v>
      </c>
      <c r="AR64" s="4">
        <f>+IFERROR(LN(Costo_fondeo!AR64)," ")</f>
        <v>1.7447742297501478</v>
      </c>
      <c r="AS64" s="4">
        <f>+IFERROR(LN(Costo_fondeo!AS64)," ")</f>
        <v>1.590441767499611</v>
      </c>
      <c r="AT64" s="4">
        <f>+IFERROR(LN(Costo_fondeo!AT64)," ")</f>
        <v>1.5493448010808184</v>
      </c>
      <c r="AU64" s="4">
        <f>+IFERROR(LN(Costo_fondeo!AU64)," ")</f>
        <v>2.2445502928354752</v>
      </c>
      <c r="AV64" s="4">
        <f>+IFERROR(LN(Costo_fondeo!AV64)," ")</f>
        <v>1.8122944319328496</v>
      </c>
      <c r="AW64" s="4">
        <f>+IFERROR(LN(Costo_fondeo!AW64)," ")</f>
        <v>1.4051574974614163</v>
      </c>
      <c r="AX64" s="4">
        <f>+IFERROR(LN(Costo_fondeo!AX64)," ")</f>
        <v>1.584161856007148</v>
      </c>
      <c r="AY64" s="4">
        <f>+IFERROR(LN(Costo_fondeo!AY64)," ")</f>
        <v>1.2782025409735824</v>
      </c>
    </row>
    <row r="65" spans="2:51" ht="16.5" x14ac:dyDescent="0.3">
      <c r="B65" s="1">
        <v>63</v>
      </c>
      <c r="C65" s="3">
        <v>42766</v>
      </c>
      <c r="D65" s="4">
        <f>+IFERROR(LN(Costo_fondeo!D65)," ")</f>
        <v>0.54611122694378356</v>
      </c>
      <c r="E65" s="4">
        <f>+IFERROR(LN(Costo_fondeo!E65)," ")</f>
        <v>0.92283409258111815</v>
      </c>
      <c r="F65" s="4">
        <f>+IFERROR(LN(Costo_fondeo!F65)," ")</f>
        <v>1.3062705238878711</v>
      </c>
      <c r="G65" s="4">
        <f>+IFERROR(LN(Costo_fondeo!G65)," ")</f>
        <v>1.2850903798574813</v>
      </c>
      <c r="H65" s="4">
        <f>+IFERROR(LN(Costo_fondeo!H65)," ")</f>
        <v>0.32579096959743759</v>
      </c>
      <c r="I65" s="4">
        <f>+IFERROR(LN(Costo_fondeo!I65)," ")</f>
        <v>-0.1419878962225935</v>
      </c>
      <c r="J65" s="4">
        <f>+IFERROR(LN(Costo_fondeo!J65)," ")</f>
        <v>0.68980358380412443</v>
      </c>
      <c r="K65" s="4">
        <f>+IFERROR(LN(Costo_fondeo!K65)," ")</f>
        <v>0.50213597331652238</v>
      </c>
      <c r="L65" s="4">
        <f>+IFERROR(LN(Costo_fondeo!L65)," ")</f>
        <v>6.6991858630498405E-2</v>
      </c>
      <c r="M65" s="4">
        <f>+IFERROR(LN(Costo_fondeo!M65)," ")</f>
        <v>0.42496285747604656</v>
      </c>
      <c r="N65" s="4">
        <f>+IFERROR(LN(Costo_fondeo!N65)," ")</f>
        <v>1.4958607260635426</v>
      </c>
      <c r="O65" s="4">
        <f>+IFERROR(LN(Costo_fondeo!O65)," ")</f>
        <v>2.2510818224566829</v>
      </c>
      <c r="P65" s="4">
        <f>+IFERROR(LN(Costo_fondeo!P65)," ")</f>
        <v>1.6786126378864936</v>
      </c>
      <c r="Q65" s="4">
        <f>+IFERROR(LN(Costo_fondeo!Q65)," ")</f>
        <v>1.8623023797746592</v>
      </c>
      <c r="R65" s="4">
        <f>+IFERROR(LN(Costo_fondeo!R65)," ")</f>
        <v>1.9170840788604881</v>
      </c>
      <c r="S65" s="4" t="str">
        <f>+IFERROR(LN(Costo_fondeo!S65)," ")</f>
        <v xml:space="preserve"> </v>
      </c>
      <c r="T65" s="4" t="str">
        <f>+IFERROR(LN(Costo_fondeo!T65)," ")</f>
        <v xml:space="preserve"> </v>
      </c>
      <c r="U65" s="4" t="str">
        <f>+IFERROR(LN(Costo_fondeo!U65)," ")</f>
        <v xml:space="preserve"> </v>
      </c>
      <c r="V65" s="4" t="str">
        <f>+IFERROR(LN(Costo_fondeo!V65)," ")</f>
        <v xml:space="preserve"> </v>
      </c>
      <c r="W65" s="4" t="str">
        <f>+IFERROR(LN(Costo_fondeo!W65)," ")</f>
        <v xml:space="preserve"> </v>
      </c>
      <c r="X65" s="4" t="str">
        <f>+IFERROR(LN(Costo_fondeo!X65)," ")</f>
        <v xml:space="preserve"> </v>
      </c>
      <c r="Y65" s="4" t="str">
        <f>+IFERROR(LN(Costo_fondeo!Y65)," ")</f>
        <v xml:space="preserve"> </v>
      </c>
      <c r="Z65" s="4" t="str">
        <f>+IFERROR(LN(Costo_fondeo!Z65)," ")</f>
        <v xml:space="preserve"> </v>
      </c>
      <c r="AA65" s="4" t="str">
        <f>+IFERROR(LN(Costo_fondeo!AA65)," ")</f>
        <v xml:space="preserve"> </v>
      </c>
      <c r="AB65" s="4">
        <f>+IFERROR(LN(Costo_fondeo!AB65)," ")</f>
        <v>1.4507206057665563</v>
      </c>
      <c r="AC65" s="4">
        <f>+IFERROR(LN(Costo_fondeo!AC65)," ")</f>
        <v>1.7833992208264116</v>
      </c>
      <c r="AD65" s="4">
        <f>+IFERROR(LN(Costo_fondeo!AD65)," ")</f>
        <v>1.8558884469010326</v>
      </c>
      <c r="AE65" s="4">
        <f>+IFERROR(LN(Costo_fondeo!AE65)," ")</f>
        <v>2.4496479886076661</v>
      </c>
      <c r="AF65" s="4">
        <f>+IFERROR(LN(Costo_fondeo!AF65)," ")</f>
        <v>1.3841358075225156</v>
      </c>
      <c r="AG65" s="4">
        <f>+IFERROR(LN(Costo_fondeo!AG65)," ")</f>
        <v>1.408197454852393</v>
      </c>
      <c r="AH65" s="4">
        <f>+IFERROR(LN(Costo_fondeo!AH65)," ")</f>
        <v>1.7949718126903362</v>
      </c>
      <c r="AI65" s="4">
        <f>+IFERROR(LN(Costo_fondeo!AI65)," ")</f>
        <v>1.4679665995671263</v>
      </c>
      <c r="AJ65" s="4">
        <f>+IFERROR(LN(Costo_fondeo!AJ65)," ")</f>
        <v>2.5411620715182455</v>
      </c>
      <c r="AK65" s="4">
        <f>+IFERROR(LN(Costo_fondeo!AK65)," ")</f>
        <v>1.5022684993646958</v>
      </c>
      <c r="AL65" s="4">
        <f>+IFERROR(LN(Costo_fondeo!AL65)," ")</f>
        <v>1.5957276845835329</v>
      </c>
      <c r="AM65" s="4">
        <f>+IFERROR(LN(Costo_fondeo!AM65)," ")</f>
        <v>1.9669639207472653</v>
      </c>
      <c r="AN65" s="4">
        <f>+IFERROR(LN(Costo_fondeo!AN65)," ")</f>
        <v>1.9727026609931582</v>
      </c>
      <c r="AO65" s="4">
        <f>+IFERROR(LN(Costo_fondeo!AO65)," ")</f>
        <v>2.3272836110216986</v>
      </c>
      <c r="AP65" s="4" t="str">
        <f>+IFERROR(LN(Costo_fondeo!AP65)," ")</f>
        <v xml:space="preserve"> </v>
      </c>
      <c r="AQ65" s="4">
        <f>+IFERROR(LN(Costo_fondeo!AQ65)," ")</f>
        <v>1.8361610750189779</v>
      </c>
      <c r="AR65" s="4">
        <f>+IFERROR(LN(Costo_fondeo!AR65)," ")</f>
        <v>1.7432489271442138</v>
      </c>
      <c r="AS65" s="4">
        <f>+IFERROR(LN(Costo_fondeo!AS65)," ")</f>
        <v>1.5976670082614979</v>
      </c>
      <c r="AT65" s="4">
        <f>+IFERROR(LN(Costo_fondeo!AT65)," ")</f>
        <v>1.5551089912877527</v>
      </c>
      <c r="AU65" s="4">
        <f>+IFERROR(LN(Costo_fondeo!AU65)," ")</f>
        <v>2.2473793326501501</v>
      </c>
      <c r="AV65" s="4">
        <f>+IFERROR(LN(Costo_fondeo!AV65)," ")</f>
        <v>1.8085020269955132</v>
      </c>
      <c r="AW65" s="4">
        <f>+IFERROR(LN(Costo_fondeo!AW65)," ")</f>
        <v>1.414695729555193</v>
      </c>
      <c r="AX65" s="4">
        <f>+IFERROR(LN(Costo_fondeo!AX65)," ")</f>
        <v>1.5892409269719177</v>
      </c>
      <c r="AY65" s="4">
        <f>+IFERROR(LN(Costo_fondeo!AY65)," ")</f>
        <v>1.2887806382379927</v>
      </c>
    </row>
    <row r="66" spans="2:51" ht="16.5" x14ac:dyDescent="0.3">
      <c r="B66" s="1">
        <v>64</v>
      </c>
      <c r="C66" s="3">
        <v>42794</v>
      </c>
      <c r="D66" s="4">
        <f>+IFERROR(LN(Costo_fondeo!D66)," ")</f>
        <v>0.53111183159007314</v>
      </c>
      <c r="E66" s="4">
        <f>+IFERROR(LN(Costo_fondeo!E66)," ")</f>
        <v>0.92761554512220246</v>
      </c>
      <c r="F66" s="4">
        <f>+IFERROR(LN(Costo_fondeo!F66)," ")</f>
        <v>1.2965481090634563</v>
      </c>
      <c r="G66" s="4">
        <f>+IFERROR(LN(Costo_fondeo!G66)," ")</f>
        <v>1.2909625479531999</v>
      </c>
      <c r="H66" s="4">
        <f>+IFERROR(LN(Costo_fondeo!H66)," ")</f>
        <v>0.34397751351425859</v>
      </c>
      <c r="I66" s="4">
        <f>+IFERROR(LN(Costo_fondeo!I66)," ")</f>
        <v>-0.12830012614032529</v>
      </c>
      <c r="J66" s="4">
        <f>+IFERROR(LN(Costo_fondeo!J66)," ")</f>
        <v>0.69717011744249646</v>
      </c>
      <c r="K66" s="4">
        <f>+IFERROR(LN(Costo_fondeo!K66)," ")</f>
        <v>0.5027337821915272</v>
      </c>
      <c r="L66" s="4">
        <f>+IFERROR(LN(Costo_fondeo!L66)," ")</f>
        <v>0.10888606709648942</v>
      </c>
      <c r="M66" s="4">
        <f>+IFERROR(LN(Costo_fondeo!M66)," ")</f>
        <v>0.44650203862456678</v>
      </c>
      <c r="N66" s="4">
        <f>+IFERROR(LN(Costo_fondeo!N66)," ")</f>
        <v>1.5007771143168795</v>
      </c>
      <c r="O66" s="4">
        <f>+IFERROR(LN(Costo_fondeo!O66)," ")</f>
        <v>2.2486545254719363</v>
      </c>
      <c r="P66" s="4">
        <f>+IFERROR(LN(Costo_fondeo!P66)," ")</f>
        <v>1.6843281831452857</v>
      </c>
      <c r="Q66" s="4">
        <f>+IFERROR(LN(Costo_fondeo!Q66)," ")</f>
        <v>1.8625536280504469</v>
      </c>
      <c r="R66" s="4">
        <f>+IFERROR(LN(Costo_fondeo!R66)," ")</f>
        <v>1.9243245228347872</v>
      </c>
      <c r="S66" s="4" t="str">
        <f>+IFERROR(LN(Costo_fondeo!S66)," ")</f>
        <v xml:space="preserve"> </v>
      </c>
      <c r="T66" s="4" t="str">
        <f>+IFERROR(LN(Costo_fondeo!T66)," ")</f>
        <v xml:space="preserve"> </v>
      </c>
      <c r="U66" s="4" t="str">
        <f>+IFERROR(LN(Costo_fondeo!U66)," ")</f>
        <v xml:space="preserve"> </v>
      </c>
      <c r="V66" s="4" t="str">
        <f>+IFERROR(LN(Costo_fondeo!V66)," ")</f>
        <v xml:space="preserve"> </v>
      </c>
      <c r="W66" s="4" t="str">
        <f>+IFERROR(LN(Costo_fondeo!W66)," ")</f>
        <v xml:space="preserve"> </v>
      </c>
      <c r="X66" s="4" t="str">
        <f>+IFERROR(LN(Costo_fondeo!X66)," ")</f>
        <v xml:space="preserve"> </v>
      </c>
      <c r="Y66" s="4" t="str">
        <f>+IFERROR(LN(Costo_fondeo!Y66)," ")</f>
        <v xml:space="preserve"> </v>
      </c>
      <c r="Z66" s="4" t="str">
        <f>+IFERROR(LN(Costo_fondeo!Z66)," ")</f>
        <v xml:space="preserve"> </v>
      </c>
      <c r="AA66" s="4" t="str">
        <f>+IFERROR(LN(Costo_fondeo!AA66)," ")</f>
        <v xml:space="preserve"> </v>
      </c>
      <c r="AB66" s="4">
        <f>+IFERROR(LN(Costo_fondeo!AB66)," ")</f>
        <v>1.4546856397047778</v>
      </c>
      <c r="AC66" s="4">
        <f>+IFERROR(LN(Costo_fondeo!AC66)," ")</f>
        <v>1.7887692579285583</v>
      </c>
      <c r="AD66" s="4">
        <f>+IFERROR(LN(Costo_fondeo!AD66)," ")</f>
        <v>1.8565279988469805</v>
      </c>
      <c r="AE66" s="4">
        <f>+IFERROR(LN(Costo_fondeo!AE66)," ")</f>
        <v>2.4475654612468545</v>
      </c>
      <c r="AF66" s="4">
        <f>+IFERROR(LN(Costo_fondeo!AF66)," ")</f>
        <v>1.3869910248286672</v>
      </c>
      <c r="AG66" s="4">
        <f>+IFERROR(LN(Costo_fondeo!AG66)," ")</f>
        <v>1.4245093476831772</v>
      </c>
      <c r="AH66" s="4">
        <f>+IFERROR(LN(Costo_fondeo!AH66)," ")</f>
        <v>1.792801148699247</v>
      </c>
      <c r="AI66" s="4">
        <f>+IFERROR(LN(Costo_fondeo!AI66)," ")</f>
        <v>1.4662188484010508</v>
      </c>
      <c r="AJ66" s="4">
        <f>+IFERROR(LN(Costo_fondeo!AJ66)," ")</f>
        <v>2.5287894687929438</v>
      </c>
      <c r="AK66" s="4">
        <f>+IFERROR(LN(Costo_fondeo!AK66)," ")</f>
        <v>1.4962144356033995</v>
      </c>
      <c r="AL66" s="4">
        <f>+IFERROR(LN(Costo_fondeo!AL66)," ")</f>
        <v>1.597420393551878</v>
      </c>
      <c r="AM66" s="4">
        <f>+IFERROR(LN(Costo_fondeo!AM66)," ")</f>
        <v>1.9654636460633228</v>
      </c>
      <c r="AN66" s="4">
        <f>+IFERROR(LN(Costo_fondeo!AN66)," ")</f>
        <v>1.9643016627735146</v>
      </c>
      <c r="AO66" s="4">
        <f>+IFERROR(LN(Costo_fondeo!AO66)," ")</f>
        <v>2.2993499843934617</v>
      </c>
      <c r="AP66" s="4" t="str">
        <f>+IFERROR(LN(Costo_fondeo!AP66)," ")</f>
        <v xml:space="preserve"> </v>
      </c>
      <c r="AQ66" s="4">
        <f>+IFERROR(LN(Costo_fondeo!AQ66)," ")</f>
        <v>1.8387081829217873</v>
      </c>
      <c r="AR66" s="4">
        <f>+IFERROR(LN(Costo_fondeo!AR66)," ")</f>
        <v>1.7362612912148776</v>
      </c>
      <c r="AS66" s="4">
        <f>+IFERROR(LN(Costo_fondeo!AS66)," ")</f>
        <v>1.5989913739647665</v>
      </c>
      <c r="AT66" s="4">
        <f>+IFERROR(LN(Costo_fondeo!AT66)," ")</f>
        <v>1.546086981187085</v>
      </c>
      <c r="AU66" s="4">
        <f>+IFERROR(LN(Costo_fondeo!AU66)," ")</f>
        <v>2.2410446119768679</v>
      </c>
      <c r="AV66" s="4">
        <f>+IFERROR(LN(Costo_fondeo!AV66)," ")</f>
        <v>1.8068319518700524</v>
      </c>
      <c r="AW66" s="4">
        <f>+IFERROR(LN(Costo_fondeo!AW66)," ")</f>
        <v>1.4186043771053876</v>
      </c>
      <c r="AX66" s="4">
        <f>+IFERROR(LN(Costo_fondeo!AX66)," ")</f>
        <v>1.5926167960828574</v>
      </c>
      <c r="AY66" s="4">
        <f>+IFERROR(LN(Costo_fondeo!AY66)," ")</f>
        <v>1.2969297493715881</v>
      </c>
    </row>
    <row r="67" spans="2:51" ht="16.5" x14ac:dyDescent="0.3">
      <c r="B67" s="1">
        <v>65</v>
      </c>
      <c r="C67" s="3">
        <v>42825</v>
      </c>
      <c r="D67" s="4">
        <f>+IFERROR(LN(Costo_fondeo!D67)," ")</f>
        <v>0.50325264911874601</v>
      </c>
      <c r="E67" s="4">
        <f>+IFERROR(LN(Costo_fondeo!E67)," ")</f>
        <v>0.92912032464729677</v>
      </c>
      <c r="F67" s="4">
        <f>+IFERROR(LN(Costo_fondeo!F67)," ")</f>
        <v>1.2828880468015125</v>
      </c>
      <c r="G67" s="4">
        <f>+IFERROR(LN(Costo_fondeo!G67)," ")</f>
        <v>1.2947801781120534</v>
      </c>
      <c r="H67" s="4">
        <f>+IFERROR(LN(Costo_fondeo!H67)," ")</f>
        <v>0.45196387439829294</v>
      </c>
      <c r="I67" s="4">
        <f>+IFERROR(LN(Costo_fondeo!I67)," ")</f>
        <v>-0.10908417818855735</v>
      </c>
      <c r="J67" s="4">
        <f>+IFERROR(LN(Costo_fondeo!J67)," ")</f>
        <v>0.71659086243731618</v>
      </c>
      <c r="K67" s="4">
        <f>+IFERROR(LN(Costo_fondeo!K67)," ")</f>
        <v>0.50726148204975219</v>
      </c>
      <c r="L67" s="4">
        <f>+IFERROR(LN(Costo_fondeo!L67)," ")</f>
        <v>0.11324640190647579</v>
      </c>
      <c r="M67" s="4">
        <f>+IFERROR(LN(Costo_fondeo!M67)," ")</f>
        <v>0.46311963560218783</v>
      </c>
      <c r="N67" s="4">
        <f>+IFERROR(LN(Costo_fondeo!N67)," ")</f>
        <v>1.5083345578935812</v>
      </c>
      <c r="O67" s="4">
        <f>+IFERROR(LN(Costo_fondeo!O67)," ")</f>
        <v>2.2488391732046589</v>
      </c>
      <c r="P67" s="4">
        <f>+IFERROR(LN(Costo_fondeo!P67)," ")</f>
        <v>1.7009872532082255</v>
      </c>
      <c r="Q67" s="4">
        <f>+IFERROR(LN(Costo_fondeo!Q67)," ")</f>
        <v>1.8635023149745911</v>
      </c>
      <c r="R67" s="4">
        <f>+IFERROR(LN(Costo_fondeo!R67)," ")</f>
        <v>1.937591985388627</v>
      </c>
      <c r="S67" s="4" t="str">
        <f>+IFERROR(LN(Costo_fondeo!S67)," ")</f>
        <v xml:space="preserve"> </v>
      </c>
      <c r="T67" s="4" t="str">
        <f>+IFERROR(LN(Costo_fondeo!T67)," ")</f>
        <v xml:space="preserve"> </v>
      </c>
      <c r="U67" s="4" t="str">
        <f>+IFERROR(LN(Costo_fondeo!U67)," ")</f>
        <v xml:space="preserve"> </v>
      </c>
      <c r="V67" s="4" t="str">
        <f>+IFERROR(LN(Costo_fondeo!V67)," ")</f>
        <v xml:space="preserve"> </v>
      </c>
      <c r="W67" s="4" t="str">
        <f>+IFERROR(LN(Costo_fondeo!W67)," ")</f>
        <v xml:space="preserve"> </v>
      </c>
      <c r="X67" s="4" t="str">
        <f>+IFERROR(LN(Costo_fondeo!X67)," ")</f>
        <v xml:space="preserve"> </v>
      </c>
      <c r="Y67" s="4" t="str">
        <f>+IFERROR(LN(Costo_fondeo!Y67)," ")</f>
        <v xml:space="preserve"> </v>
      </c>
      <c r="Z67" s="4" t="str">
        <f>+IFERROR(LN(Costo_fondeo!Z67)," ")</f>
        <v xml:space="preserve"> </v>
      </c>
      <c r="AA67" s="4" t="str">
        <f>+IFERROR(LN(Costo_fondeo!AA67)," ")</f>
        <v xml:space="preserve"> </v>
      </c>
      <c r="AB67" s="4">
        <f>+IFERROR(LN(Costo_fondeo!AB67)," ")</f>
        <v>1.4639982073105167</v>
      </c>
      <c r="AC67" s="4">
        <f>+IFERROR(LN(Costo_fondeo!AC67)," ")</f>
        <v>1.7960642856701321</v>
      </c>
      <c r="AD67" s="4">
        <f>+IFERROR(LN(Costo_fondeo!AD67)," ")</f>
        <v>1.8622771882745353</v>
      </c>
      <c r="AE67" s="4">
        <f>+IFERROR(LN(Costo_fondeo!AE67)," ")</f>
        <v>2.4478930436743109</v>
      </c>
      <c r="AF67" s="4">
        <f>+IFERROR(LN(Costo_fondeo!AF67)," ")</f>
        <v>1.3901069836752089</v>
      </c>
      <c r="AG67" s="4">
        <f>+IFERROR(LN(Costo_fondeo!AG67)," ")</f>
        <v>1.442978642935278</v>
      </c>
      <c r="AH67" s="4">
        <f>+IFERROR(LN(Costo_fondeo!AH67)," ")</f>
        <v>1.7938370277927134</v>
      </c>
      <c r="AI67" s="4">
        <f>+IFERROR(LN(Costo_fondeo!AI67)," ")</f>
        <v>1.4659181212546006</v>
      </c>
      <c r="AJ67" s="4">
        <f>+IFERROR(LN(Costo_fondeo!AJ67)," ")</f>
        <v>2.5150991802256781</v>
      </c>
      <c r="AK67" s="4">
        <f>+IFERROR(LN(Costo_fondeo!AK67)," ")</f>
        <v>1.49036471499158</v>
      </c>
      <c r="AL67" s="4">
        <f>+IFERROR(LN(Costo_fondeo!AL67)," ")</f>
        <v>1.598906529580606</v>
      </c>
      <c r="AM67" s="4">
        <f>+IFERROR(LN(Costo_fondeo!AM67)," ")</f>
        <v>1.9625183904473082</v>
      </c>
      <c r="AN67" s="4">
        <f>+IFERROR(LN(Costo_fondeo!AN67)," ")</f>
        <v>1.9573966002460077</v>
      </c>
      <c r="AO67" s="4">
        <f>+IFERROR(LN(Costo_fondeo!AO67)," ")</f>
        <v>2.2920241094598883</v>
      </c>
      <c r="AP67" s="4" t="str">
        <f>+IFERROR(LN(Costo_fondeo!AP67)," ")</f>
        <v xml:space="preserve"> </v>
      </c>
      <c r="AQ67" s="4">
        <f>+IFERROR(LN(Costo_fondeo!AQ67)," ")</f>
        <v>1.845844706675037</v>
      </c>
      <c r="AR67" s="4">
        <f>+IFERROR(LN(Costo_fondeo!AR67)," ")</f>
        <v>1.7334530875526555</v>
      </c>
      <c r="AS67" s="4">
        <f>+IFERROR(LN(Costo_fondeo!AS67)," ")</f>
        <v>1.6058796053939075</v>
      </c>
      <c r="AT67" s="4">
        <f>+IFERROR(LN(Costo_fondeo!AT67)," ")</f>
        <v>1.5596531570009367</v>
      </c>
      <c r="AU67" s="4">
        <f>+IFERROR(LN(Costo_fondeo!AU67)," ")</f>
        <v>2.2434131878136405</v>
      </c>
      <c r="AV67" s="4">
        <f>+IFERROR(LN(Costo_fondeo!AV67)," ")</f>
        <v>1.8063705652445932</v>
      </c>
      <c r="AW67" s="4">
        <f>+IFERROR(LN(Costo_fondeo!AW67)," ")</f>
        <v>1.4254172756766947</v>
      </c>
      <c r="AX67" s="4">
        <f>+IFERROR(LN(Costo_fondeo!AX67)," ")</f>
        <v>1.6009925914400553</v>
      </c>
      <c r="AY67" s="4">
        <f>+IFERROR(LN(Costo_fondeo!AY67)," ")</f>
        <v>1.3104030972974519</v>
      </c>
    </row>
    <row r="68" spans="2:51" ht="16.5" x14ac:dyDescent="0.3">
      <c r="B68" s="1">
        <v>66</v>
      </c>
      <c r="C68" s="3">
        <v>42855</v>
      </c>
      <c r="D68" s="4">
        <f>+IFERROR(LN(Costo_fondeo!D68)," ")</f>
        <v>0.46586939483761391</v>
      </c>
      <c r="E68" s="4">
        <f>+IFERROR(LN(Costo_fondeo!E68)," ")</f>
        <v>0.93090469181853863</v>
      </c>
      <c r="F68" s="4">
        <f>+IFERROR(LN(Costo_fondeo!F68)," ")</f>
        <v>1.2764559219657901</v>
      </c>
      <c r="G68" s="4">
        <f>+IFERROR(LN(Costo_fondeo!G68)," ")</f>
        <v>1.2945300097736669</v>
      </c>
      <c r="H68" s="4">
        <f>+IFERROR(LN(Costo_fondeo!H68)," ")</f>
        <v>0.43480991168098038</v>
      </c>
      <c r="I68" s="4">
        <f>+IFERROR(LN(Costo_fondeo!I68)," ")</f>
        <v>-9.7584582750974716E-2</v>
      </c>
      <c r="J68" s="4">
        <f>+IFERROR(LN(Costo_fondeo!J68)," ")</f>
        <v>0.72389818376761061</v>
      </c>
      <c r="K68" s="4">
        <f>+IFERROR(LN(Costo_fondeo!K68)," ")</f>
        <v>0.52057806376714422</v>
      </c>
      <c r="L68" s="4">
        <f>+IFERROR(LN(Costo_fondeo!L68)," ")</f>
        <v>0.11568599597826834</v>
      </c>
      <c r="M68" s="4">
        <f>+IFERROR(LN(Costo_fondeo!M68)," ")</f>
        <v>0.48377275424223726</v>
      </c>
      <c r="N68" s="4">
        <f>+IFERROR(LN(Costo_fondeo!N68)," ")</f>
        <v>1.5135497648483043</v>
      </c>
      <c r="O68" s="4">
        <f>+IFERROR(LN(Costo_fondeo!O68)," ")</f>
        <v>2.247681791356356</v>
      </c>
      <c r="P68" s="4">
        <f>+IFERROR(LN(Costo_fondeo!P68)," ")</f>
        <v>1.7090427788987756</v>
      </c>
      <c r="Q68" s="4">
        <f>+IFERROR(LN(Costo_fondeo!Q68)," ")</f>
        <v>1.8631233735394315</v>
      </c>
      <c r="R68" s="4">
        <f>+IFERROR(LN(Costo_fondeo!R68)," ")</f>
        <v>1.9515821983137573</v>
      </c>
      <c r="S68" s="4" t="str">
        <f>+IFERROR(LN(Costo_fondeo!S68)," ")</f>
        <v xml:space="preserve"> </v>
      </c>
      <c r="T68" s="4" t="str">
        <f>+IFERROR(LN(Costo_fondeo!T68)," ")</f>
        <v xml:space="preserve"> </v>
      </c>
      <c r="U68" s="4" t="str">
        <f>+IFERROR(LN(Costo_fondeo!U68)," ")</f>
        <v xml:space="preserve"> </v>
      </c>
      <c r="V68" s="4" t="str">
        <f>+IFERROR(LN(Costo_fondeo!V68)," ")</f>
        <v xml:space="preserve"> </v>
      </c>
      <c r="W68" s="4" t="str">
        <f>+IFERROR(LN(Costo_fondeo!W68)," ")</f>
        <v xml:space="preserve"> </v>
      </c>
      <c r="X68" s="4" t="str">
        <f>+IFERROR(LN(Costo_fondeo!X68)," ")</f>
        <v xml:space="preserve"> </v>
      </c>
      <c r="Y68" s="4" t="str">
        <f>+IFERROR(LN(Costo_fondeo!Y68)," ")</f>
        <v xml:space="preserve"> </v>
      </c>
      <c r="Z68" s="4" t="str">
        <f>+IFERROR(LN(Costo_fondeo!Z68)," ")</f>
        <v xml:space="preserve"> </v>
      </c>
      <c r="AA68" s="4" t="str">
        <f>+IFERROR(LN(Costo_fondeo!AA68)," ")</f>
        <v xml:space="preserve"> </v>
      </c>
      <c r="AB68" s="4">
        <f>+IFERROR(LN(Costo_fondeo!AB68)," ")</f>
        <v>1.4749069908165529</v>
      </c>
      <c r="AC68" s="4">
        <f>+IFERROR(LN(Costo_fondeo!AC68)," ")</f>
        <v>1.8088283192265042</v>
      </c>
      <c r="AD68" s="4">
        <f>+IFERROR(LN(Costo_fondeo!AD68)," ")</f>
        <v>1.8566679818734912</v>
      </c>
      <c r="AE68" s="4">
        <f>+IFERROR(LN(Costo_fondeo!AE68)," ")</f>
        <v>2.4479665297516946</v>
      </c>
      <c r="AF68" s="4">
        <f>+IFERROR(LN(Costo_fondeo!AF68)," ")</f>
        <v>1.3965696437433657</v>
      </c>
      <c r="AG68" s="4">
        <f>+IFERROR(LN(Costo_fondeo!AG68)," ")</f>
        <v>1.4591559320221734</v>
      </c>
      <c r="AH68" s="4">
        <f>+IFERROR(LN(Costo_fondeo!AH68)," ")</f>
        <v>1.8002845631730255</v>
      </c>
      <c r="AI68" s="4">
        <f>+IFERROR(LN(Costo_fondeo!AI68)," ")</f>
        <v>1.4669329493709087</v>
      </c>
      <c r="AJ68" s="4">
        <f>+IFERROR(LN(Costo_fondeo!AJ68)," ")</f>
        <v>2.4911473836126259</v>
      </c>
      <c r="AK68" s="4">
        <f>+IFERROR(LN(Costo_fondeo!AK68)," ")</f>
        <v>1.4853520099590343</v>
      </c>
      <c r="AL68" s="4">
        <f>+IFERROR(LN(Costo_fondeo!AL68)," ")</f>
        <v>1.5989238924079729</v>
      </c>
      <c r="AM68" s="4">
        <f>+IFERROR(LN(Costo_fondeo!AM68)," ")</f>
        <v>1.9673994508349339</v>
      </c>
      <c r="AN68" s="4">
        <f>+IFERROR(LN(Costo_fondeo!AN68)," ")</f>
        <v>1.9513926751743345</v>
      </c>
      <c r="AO68" s="4">
        <f>+IFERROR(LN(Costo_fondeo!AO68)," ")</f>
        <v>2.2716707138238865</v>
      </c>
      <c r="AP68" s="4" t="str">
        <f>+IFERROR(LN(Costo_fondeo!AP68)," ")</f>
        <v xml:space="preserve"> </v>
      </c>
      <c r="AQ68" s="4">
        <f>+IFERROR(LN(Costo_fondeo!AQ68)," ")</f>
        <v>1.8549201419126342</v>
      </c>
      <c r="AR68" s="4">
        <f>+IFERROR(LN(Costo_fondeo!AR68)," ")</f>
        <v>1.7343505809233879</v>
      </c>
      <c r="AS68" s="4">
        <f>+IFERROR(LN(Costo_fondeo!AS68)," ")</f>
        <v>1.6191348967022989</v>
      </c>
      <c r="AT68" s="4">
        <f>+IFERROR(LN(Costo_fondeo!AT68)," ")</f>
        <v>1.5862789725318678</v>
      </c>
      <c r="AU68" s="4">
        <f>+IFERROR(LN(Costo_fondeo!AU68)," ")</f>
        <v>2.2389859822597682</v>
      </c>
      <c r="AV68" s="4">
        <f>+IFERROR(LN(Costo_fondeo!AV68)," ")</f>
        <v>1.8065293663807855</v>
      </c>
      <c r="AW68" s="4">
        <f>+IFERROR(LN(Costo_fondeo!AW68)," ")</f>
        <v>1.4326698675797336</v>
      </c>
      <c r="AX68" s="4">
        <f>+IFERROR(LN(Costo_fondeo!AX68)," ")</f>
        <v>1.6108580717628784</v>
      </c>
      <c r="AY68" s="4">
        <f>+IFERROR(LN(Costo_fondeo!AY68)," ")</f>
        <v>1.3225113899056515</v>
      </c>
    </row>
    <row r="69" spans="2:51" ht="16.5" x14ac:dyDescent="0.3">
      <c r="B69" s="1">
        <v>67</v>
      </c>
      <c r="C69" s="3">
        <v>42886</v>
      </c>
      <c r="D69" s="4">
        <f>+IFERROR(LN(Costo_fondeo!D69)," ")</f>
        <v>0.62374666203717966</v>
      </c>
      <c r="E69" s="4">
        <f>+IFERROR(LN(Costo_fondeo!E69)," ")</f>
        <v>0.93661159454848952</v>
      </c>
      <c r="F69" s="4">
        <f>+IFERROR(LN(Costo_fondeo!F69)," ")</f>
        <v>1.2709480862490974</v>
      </c>
      <c r="G69" s="4">
        <f>+IFERROR(LN(Costo_fondeo!G69)," ")</f>
        <v>1.289022711314729</v>
      </c>
      <c r="H69" s="4">
        <f>+IFERROR(LN(Costo_fondeo!H69)," ")</f>
        <v>0.49279128454226467</v>
      </c>
      <c r="I69" s="4">
        <f>+IFERROR(LN(Costo_fondeo!I69)," ")</f>
        <v>-7.7919770259580079E-2</v>
      </c>
      <c r="J69" s="4">
        <f>+IFERROR(LN(Costo_fondeo!J69)," ")</f>
        <v>0.73312037941124042</v>
      </c>
      <c r="K69" s="4">
        <f>+IFERROR(LN(Costo_fondeo!K69)," ")</f>
        <v>0.52355173951028056</v>
      </c>
      <c r="L69" s="4">
        <f>+IFERROR(LN(Costo_fondeo!L69)," ")</f>
        <v>0.12127099221867142</v>
      </c>
      <c r="M69" s="4">
        <f>+IFERROR(LN(Costo_fondeo!M69)," ")</f>
        <v>0.49459835841925193</v>
      </c>
      <c r="N69" s="4">
        <f>+IFERROR(LN(Costo_fondeo!N69)," ")</f>
        <v>1.5198000841824493</v>
      </c>
      <c r="O69" s="4">
        <f>+IFERROR(LN(Costo_fondeo!O69)," ")</f>
        <v>2.244010907582529</v>
      </c>
      <c r="P69" s="4">
        <f>+IFERROR(LN(Costo_fondeo!P69)," ")</f>
        <v>1.718704926146704</v>
      </c>
      <c r="Q69" s="4">
        <f>+IFERROR(LN(Costo_fondeo!Q69)," ")</f>
        <v>1.8550599460964923</v>
      </c>
      <c r="R69" s="4">
        <f>+IFERROR(LN(Costo_fondeo!R69)," ")</f>
        <v>1.9616585474680721</v>
      </c>
      <c r="S69" s="4" t="str">
        <f>+IFERROR(LN(Costo_fondeo!S69)," ")</f>
        <v xml:space="preserve"> </v>
      </c>
      <c r="T69" s="4" t="str">
        <f>+IFERROR(LN(Costo_fondeo!T69)," ")</f>
        <v xml:space="preserve"> </v>
      </c>
      <c r="U69" s="4" t="str">
        <f>+IFERROR(LN(Costo_fondeo!U69)," ")</f>
        <v xml:space="preserve"> </v>
      </c>
      <c r="V69" s="4" t="str">
        <f>+IFERROR(LN(Costo_fondeo!V69)," ")</f>
        <v xml:space="preserve"> </v>
      </c>
      <c r="W69" s="4" t="str">
        <f>+IFERROR(LN(Costo_fondeo!W69)," ")</f>
        <v xml:space="preserve"> </v>
      </c>
      <c r="X69" s="4" t="str">
        <f>+IFERROR(LN(Costo_fondeo!X69)," ")</f>
        <v xml:space="preserve"> </v>
      </c>
      <c r="Y69" s="4" t="str">
        <f>+IFERROR(LN(Costo_fondeo!Y69)," ")</f>
        <v xml:space="preserve"> </v>
      </c>
      <c r="Z69" s="4" t="str">
        <f>+IFERROR(LN(Costo_fondeo!Z69)," ")</f>
        <v xml:space="preserve"> </v>
      </c>
      <c r="AA69" s="4" t="str">
        <f>+IFERROR(LN(Costo_fondeo!AA69)," ")</f>
        <v xml:space="preserve"> </v>
      </c>
      <c r="AB69" s="4">
        <f>+IFERROR(LN(Costo_fondeo!AB69)," ")</f>
        <v>1.4841437443450658</v>
      </c>
      <c r="AC69" s="4">
        <f>+IFERROR(LN(Costo_fondeo!AC69)," ")</f>
        <v>1.8210548543867777</v>
      </c>
      <c r="AD69" s="4">
        <f>+IFERROR(LN(Costo_fondeo!AD69)," ")</f>
        <v>1.8586942455703763</v>
      </c>
      <c r="AE69" s="4">
        <f>+IFERROR(LN(Costo_fondeo!AE69)," ")</f>
        <v>2.4512666693571403</v>
      </c>
      <c r="AF69" s="4">
        <f>+IFERROR(LN(Costo_fondeo!AF69)," ")</f>
        <v>1.4012120942297497</v>
      </c>
      <c r="AG69" s="4">
        <f>+IFERROR(LN(Costo_fondeo!AG69)," ")</f>
        <v>1.4735799089087698</v>
      </c>
      <c r="AH69" s="4">
        <f>+IFERROR(LN(Costo_fondeo!AH69)," ")</f>
        <v>1.8032737915449766</v>
      </c>
      <c r="AI69" s="4">
        <f>+IFERROR(LN(Costo_fondeo!AI69)," ")</f>
        <v>1.4653601911244325</v>
      </c>
      <c r="AJ69" s="4">
        <f>+IFERROR(LN(Costo_fondeo!AJ69)," ")</f>
        <v>2.4702116005644355</v>
      </c>
      <c r="AK69" s="4">
        <f>+IFERROR(LN(Costo_fondeo!AK69)," ")</f>
        <v>1.4779670846047694</v>
      </c>
      <c r="AL69" s="4">
        <f>+IFERROR(LN(Costo_fondeo!AL69)," ")</f>
        <v>1.5959314277439181</v>
      </c>
      <c r="AM69" s="4">
        <f>+IFERROR(LN(Costo_fondeo!AM69)," ")</f>
        <v>1.9638428686842229</v>
      </c>
      <c r="AN69" s="4">
        <f>+IFERROR(LN(Costo_fondeo!AN69)," ")</f>
        <v>1.9433621859533896</v>
      </c>
      <c r="AO69" s="4">
        <f>+IFERROR(LN(Costo_fondeo!AO69)," ")</f>
        <v>2.0349256601059484</v>
      </c>
      <c r="AP69" s="4" t="str">
        <f>+IFERROR(LN(Costo_fondeo!AP69)," ")</f>
        <v xml:space="preserve"> </v>
      </c>
      <c r="AQ69" s="4">
        <f>+IFERROR(LN(Costo_fondeo!AQ69)," ")</f>
        <v>1.862305971504753</v>
      </c>
      <c r="AR69" s="4">
        <f>+IFERROR(LN(Costo_fondeo!AR69)," ")</f>
        <v>1.7338936672880312</v>
      </c>
      <c r="AS69" s="4">
        <f>+IFERROR(LN(Costo_fondeo!AS69)," ")</f>
        <v>1.6278051414129719</v>
      </c>
      <c r="AT69" s="4">
        <f>+IFERROR(LN(Costo_fondeo!AT69)," ")</f>
        <v>1.6013347985344109</v>
      </c>
      <c r="AU69" s="4">
        <f>+IFERROR(LN(Costo_fondeo!AU69)," ")</f>
        <v>2.2387957139547137</v>
      </c>
      <c r="AV69" s="4">
        <f>+IFERROR(LN(Costo_fondeo!AV69)," ")</f>
        <v>1.8057409898744525</v>
      </c>
      <c r="AW69" s="4">
        <f>+IFERROR(LN(Costo_fondeo!AW69)," ")</f>
        <v>1.4343023614793948</v>
      </c>
      <c r="AX69" s="4">
        <f>+IFERROR(LN(Costo_fondeo!AX69)," ")</f>
        <v>1.6196054286660189</v>
      </c>
      <c r="AY69" s="4">
        <f>+IFERROR(LN(Costo_fondeo!AY69)," ")</f>
        <v>1.3354080716642529</v>
      </c>
    </row>
    <row r="70" spans="2:51" ht="16.5" x14ac:dyDescent="0.3">
      <c r="B70" s="1">
        <v>68</v>
      </c>
      <c r="C70" s="3">
        <v>42916</v>
      </c>
      <c r="D70" s="4">
        <f>+IFERROR(LN(Costo_fondeo!D70)," ")</f>
        <v>0.62617182449642783</v>
      </c>
      <c r="E70" s="4">
        <f>+IFERROR(LN(Costo_fondeo!E70)," ")</f>
        <v>0.93275380739186387</v>
      </c>
      <c r="F70" s="4">
        <f>+IFERROR(LN(Costo_fondeo!F70)," ")</f>
        <v>1.256742742662601</v>
      </c>
      <c r="G70" s="4">
        <f>+IFERROR(LN(Costo_fondeo!G70)," ")</f>
        <v>1.2880666989299936</v>
      </c>
      <c r="H70" s="4">
        <f>+IFERROR(LN(Costo_fondeo!H70)," ")</f>
        <v>0.52728741724950168</v>
      </c>
      <c r="I70" s="4">
        <f>+IFERROR(LN(Costo_fondeo!I70)," ")</f>
        <v>-8.1001933699928683E-2</v>
      </c>
      <c r="J70" s="4">
        <f>+IFERROR(LN(Costo_fondeo!J70)," ")</f>
        <v>0.73675223087093134</v>
      </c>
      <c r="K70" s="4">
        <f>+IFERROR(LN(Costo_fondeo!K70)," ")</f>
        <v>0.52866742512501119</v>
      </c>
      <c r="L70" s="4">
        <f>+IFERROR(LN(Costo_fondeo!L70)," ")</f>
        <v>0.12448716880416115</v>
      </c>
      <c r="M70" s="4">
        <f>+IFERROR(LN(Costo_fondeo!M70)," ")</f>
        <v>0.50779897619582071</v>
      </c>
      <c r="N70" s="4">
        <f>+IFERROR(LN(Costo_fondeo!N70)," ")</f>
        <v>1.5219862139155471</v>
      </c>
      <c r="O70" s="4">
        <f>+IFERROR(LN(Costo_fondeo!O70)," ")</f>
        <v>1.6763865060765633</v>
      </c>
      <c r="P70" s="4">
        <f>+IFERROR(LN(Costo_fondeo!P70)," ")</f>
        <v>1.7261009248660355</v>
      </c>
      <c r="Q70" s="4">
        <f>+IFERROR(LN(Costo_fondeo!Q70)," ")</f>
        <v>1.8474844406592899</v>
      </c>
      <c r="R70" s="4">
        <f>+IFERROR(LN(Costo_fondeo!R70)," ")</f>
        <v>1.9655177840659563</v>
      </c>
      <c r="S70" s="4" t="str">
        <f>+IFERROR(LN(Costo_fondeo!S70)," ")</f>
        <v xml:space="preserve"> </v>
      </c>
      <c r="T70" s="4" t="str">
        <f>+IFERROR(LN(Costo_fondeo!T70)," ")</f>
        <v xml:space="preserve"> </v>
      </c>
      <c r="U70" s="4" t="str">
        <f>+IFERROR(LN(Costo_fondeo!U70)," ")</f>
        <v xml:space="preserve"> </v>
      </c>
      <c r="V70" s="4" t="str">
        <f>+IFERROR(LN(Costo_fondeo!V70)," ")</f>
        <v xml:space="preserve"> </v>
      </c>
      <c r="W70" s="4" t="str">
        <f>+IFERROR(LN(Costo_fondeo!W70)," ")</f>
        <v xml:space="preserve"> </v>
      </c>
      <c r="X70" s="4" t="str">
        <f>+IFERROR(LN(Costo_fondeo!X70)," ")</f>
        <v xml:space="preserve"> </v>
      </c>
      <c r="Y70" s="4" t="str">
        <f>+IFERROR(LN(Costo_fondeo!Y70)," ")</f>
        <v xml:space="preserve"> </v>
      </c>
      <c r="Z70" s="4" t="str">
        <f>+IFERROR(LN(Costo_fondeo!Z70)," ")</f>
        <v xml:space="preserve"> </v>
      </c>
      <c r="AA70" s="4" t="str">
        <f>+IFERROR(LN(Costo_fondeo!AA70)," ")</f>
        <v xml:space="preserve"> </v>
      </c>
      <c r="AB70" s="4">
        <f>+IFERROR(LN(Costo_fondeo!AB70)," ")</f>
        <v>1.4922802440147915</v>
      </c>
      <c r="AC70" s="4">
        <f>+IFERROR(LN(Costo_fondeo!AC70)," ")</f>
        <v>1.8386867230819541</v>
      </c>
      <c r="AD70" s="4">
        <f>+IFERROR(LN(Costo_fondeo!AD70)," ")</f>
        <v>1.8650565156803784</v>
      </c>
      <c r="AE70" s="4">
        <f>+IFERROR(LN(Costo_fondeo!AE70)," ")</f>
        <v>2.4503621055104006</v>
      </c>
      <c r="AF70" s="4">
        <f>+IFERROR(LN(Costo_fondeo!AF70)," ")</f>
        <v>1.4079155792293432</v>
      </c>
      <c r="AG70" s="4">
        <f>+IFERROR(LN(Costo_fondeo!AG70)," ")</f>
        <v>1.4487311303906831</v>
      </c>
      <c r="AH70" s="4">
        <f>+IFERROR(LN(Costo_fondeo!AH70)," ")</f>
        <v>1.8025680504973922</v>
      </c>
      <c r="AI70" s="4">
        <f>+IFERROR(LN(Costo_fondeo!AI70)," ")</f>
        <v>1.4652215370414863</v>
      </c>
      <c r="AJ70" s="4">
        <f>+IFERROR(LN(Costo_fondeo!AJ70)," ")</f>
        <v>2.4339957850056742</v>
      </c>
      <c r="AK70" s="4">
        <f>+IFERROR(LN(Costo_fondeo!AK70)," ")</f>
        <v>1.4691227431803244</v>
      </c>
      <c r="AL70" s="4">
        <f>+IFERROR(LN(Costo_fondeo!AL70)," ")</f>
        <v>1.5949308424383983</v>
      </c>
      <c r="AM70" s="4">
        <f>+IFERROR(LN(Costo_fondeo!AM70)," ")</f>
        <v>1.9624151802146725</v>
      </c>
      <c r="AN70" s="4">
        <f>+IFERROR(LN(Costo_fondeo!AN70)," ")</f>
        <v>1.9387873560372944</v>
      </c>
      <c r="AO70" s="4">
        <f>+IFERROR(LN(Costo_fondeo!AO70)," ")</f>
        <v>2.0363394917958937</v>
      </c>
      <c r="AP70" s="4" t="str">
        <f>+IFERROR(LN(Costo_fondeo!AP70)," ")</f>
        <v xml:space="preserve"> </v>
      </c>
      <c r="AQ70" s="4">
        <f>+IFERROR(LN(Costo_fondeo!AQ70)," ")</f>
        <v>1.8675445195443305</v>
      </c>
      <c r="AR70" s="4">
        <f>+IFERROR(LN(Costo_fondeo!AR70)," ")</f>
        <v>1.734931081681454</v>
      </c>
      <c r="AS70" s="4">
        <f>+IFERROR(LN(Costo_fondeo!AS70)," ")</f>
        <v>1.6358588266309835</v>
      </c>
      <c r="AT70" s="4">
        <f>+IFERROR(LN(Costo_fondeo!AT70)," ")</f>
        <v>1.6192071690234617</v>
      </c>
      <c r="AU70" s="4">
        <f>+IFERROR(LN(Costo_fondeo!AU70)," ")</f>
        <v>2.2396666704246457</v>
      </c>
      <c r="AV70" s="4">
        <f>+IFERROR(LN(Costo_fondeo!AV70)," ")</f>
        <v>1.8054559120585942</v>
      </c>
      <c r="AW70" s="4">
        <f>+IFERROR(LN(Costo_fondeo!AW70)," ")</f>
        <v>1.4406130395011871</v>
      </c>
      <c r="AX70" s="4">
        <f>+IFERROR(LN(Costo_fondeo!AX70)," ")</f>
        <v>1.6265764086707164</v>
      </c>
      <c r="AY70" s="4">
        <f>+IFERROR(LN(Costo_fondeo!AY70)," ")</f>
        <v>1.3474471592873887</v>
      </c>
    </row>
    <row r="71" spans="2:51" ht="16.5" x14ac:dyDescent="0.3">
      <c r="B71" s="1">
        <v>69</v>
      </c>
      <c r="C71" s="3">
        <v>42947</v>
      </c>
      <c r="D71" s="4">
        <f>+IFERROR(LN(Costo_fondeo!D71)," ")</f>
        <v>0.62355508486365374</v>
      </c>
      <c r="E71" s="4">
        <f>+IFERROR(LN(Costo_fondeo!E71)," ")</f>
        <v>0.93582531252194456</v>
      </c>
      <c r="F71" s="4">
        <f>+IFERROR(LN(Costo_fondeo!F71)," ")</f>
        <v>1.247682120618268</v>
      </c>
      <c r="G71" s="4">
        <f>+IFERROR(LN(Costo_fondeo!G71)," ")</f>
        <v>1.2900209005936067</v>
      </c>
      <c r="H71" s="4">
        <f>+IFERROR(LN(Costo_fondeo!H71)," ")</f>
        <v>0.56556143765065114</v>
      </c>
      <c r="I71" s="4">
        <f>+IFERROR(LN(Costo_fondeo!I71)," ")</f>
        <v>-7.7726629993553065E-2</v>
      </c>
      <c r="J71" s="4">
        <f>+IFERROR(LN(Costo_fondeo!J71)," ")</f>
        <v>0.7420399246027497</v>
      </c>
      <c r="K71" s="4">
        <f>+IFERROR(LN(Costo_fondeo!K71)," ")</f>
        <v>0.52906421436251216</v>
      </c>
      <c r="L71" s="4">
        <f>+IFERROR(LN(Costo_fondeo!L71)," ")</f>
        <v>0.12547783343723967</v>
      </c>
      <c r="M71" s="4">
        <f>+IFERROR(LN(Costo_fondeo!M71)," ")</f>
        <v>0.52575699225727723</v>
      </c>
      <c r="N71" s="4">
        <f>+IFERROR(LN(Costo_fondeo!N71)," ")</f>
        <v>1.5258450752056842</v>
      </c>
      <c r="O71" s="4">
        <f>+IFERROR(LN(Costo_fondeo!O71)," ")</f>
        <v>1.5925743431385326</v>
      </c>
      <c r="P71" s="4">
        <f>+IFERROR(LN(Costo_fondeo!P71)," ")</f>
        <v>1.7331409311510251</v>
      </c>
      <c r="Q71" s="4">
        <f>+IFERROR(LN(Costo_fondeo!Q71)," ")</f>
        <v>1.8380164880341225</v>
      </c>
      <c r="R71" s="4">
        <f>+IFERROR(LN(Costo_fondeo!R71)," ")</f>
        <v>1.979682417718249</v>
      </c>
      <c r="S71" s="4" t="str">
        <f>+IFERROR(LN(Costo_fondeo!S71)," ")</f>
        <v xml:space="preserve"> </v>
      </c>
      <c r="T71" s="4" t="str">
        <f>+IFERROR(LN(Costo_fondeo!T71)," ")</f>
        <v xml:space="preserve"> </v>
      </c>
      <c r="U71" s="4" t="str">
        <f>+IFERROR(LN(Costo_fondeo!U71)," ")</f>
        <v xml:space="preserve"> </v>
      </c>
      <c r="V71" s="4" t="str">
        <f>+IFERROR(LN(Costo_fondeo!V71)," ")</f>
        <v xml:space="preserve"> </v>
      </c>
      <c r="W71" s="4" t="str">
        <f>+IFERROR(LN(Costo_fondeo!W71)," ")</f>
        <v xml:space="preserve"> </v>
      </c>
      <c r="X71" s="4" t="str">
        <f>+IFERROR(LN(Costo_fondeo!X71)," ")</f>
        <v xml:space="preserve"> </v>
      </c>
      <c r="Y71" s="4" t="str">
        <f>+IFERROR(LN(Costo_fondeo!Y71)," ")</f>
        <v xml:space="preserve"> </v>
      </c>
      <c r="Z71" s="4" t="str">
        <f>+IFERROR(LN(Costo_fondeo!Z71)," ")</f>
        <v xml:space="preserve"> </v>
      </c>
      <c r="AA71" s="4" t="str">
        <f>+IFERROR(LN(Costo_fondeo!AA71)," ")</f>
        <v xml:space="preserve"> </v>
      </c>
      <c r="AB71" s="4">
        <f>+IFERROR(LN(Costo_fondeo!AB71)," ")</f>
        <v>1.5037166273332525</v>
      </c>
      <c r="AC71" s="4">
        <f>+IFERROR(LN(Costo_fondeo!AC71)," ")</f>
        <v>1.850389728597458</v>
      </c>
      <c r="AD71" s="4">
        <f>+IFERROR(LN(Costo_fondeo!AD71)," ")</f>
        <v>1.8645810670214815</v>
      </c>
      <c r="AE71" s="4">
        <f>+IFERROR(LN(Costo_fondeo!AE71)," ")</f>
        <v>2.4520002504640206</v>
      </c>
      <c r="AF71" s="4">
        <f>+IFERROR(LN(Costo_fondeo!AF71)," ")</f>
        <v>1.4103154295664182</v>
      </c>
      <c r="AG71" s="4">
        <f>+IFERROR(LN(Costo_fondeo!AG71)," ")</f>
        <v>1.4579059817069491</v>
      </c>
      <c r="AH71" s="4">
        <f>+IFERROR(LN(Costo_fondeo!AH71)," ")</f>
        <v>1.7707265156120151</v>
      </c>
      <c r="AI71" s="4">
        <f>+IFERROR(LN(Costo_fondeo!AI71)," ")</f>
        <v>1.4659413507874841</v>
      </c>
      <c r="AJ71" s="4">
        <f>+IFERROR(LN(Costo_fondeo!AJ71)," ")</f>
        <v>2.4110941240641042</v>
      </c>
      <c r="AK71" s="4">
        <f>+IFERROR(LN(Costo_fondeo!AK71)," ")</f>
        <v>1.462764674449383</v>
      </c>
      <c r="AL71" s="4">
        <f>+IFERROR(LN(Costo_fondeo!AL71)," ")</f>
        <v>1.5959059170519583</v>
      </c>
      <c r="AM71" s="4">
        <f>+IFERROR(LN(Costo_fondeo!AM71)," ")</f>
        <v>1.9594293050445195</v>
      </c>
      <c r="AN71" s="4">
        <f>+IFERROR(LN(Costo_fondeo!AN71)," ")</f>
        <v>1.9315329280643507</v>
      </c>
      <c r="AO71" s="4">
        <f>+IFERROR(LN(Costo_fondeo!AO71)," ")</f>
        <v>2.0360725826160913</v>
      </c>
      <c r="AP71" s="4" t="str">
        <f>+IFERROR(LN(Costo_fondeo!AP71)," ")</f>
        <v xml:space="preserve"> </v>
      </c>
      <c r="AQ71" s="4">
        <f>+IFERROR(LN(Costo_fondeo!AQ71)," ")</f>
        <v>1.8732326190682167</v>
      </c>
      <c r="AR71" s="4">
        <f>+IFERROR(LN(Costo_fondeo!AR71)," ")</f>
        <v>1.7366640276555889</v>
      </c>
      <c r="AS71" s="4">
        <f>+IFERROR(LN(Costo_fondeo!AS71)," ")</f>
        <v>1.6422142019131276</v>
      </c>
      <c r="AT71" s="4">
        <f>+IFERROR(LN(Costo_fondeo!AT71)," ")</f>
        <v>1.6381902436347795</v>
      </c>
      <c r="AU71" s="4">
        <f>+IFERROR(LN(Costo_fondeo!AU71)," ")</f>
        <v>2.2392357004346226</v>
      </c>
      <c r="AV71" s="4">
        <f>+IFERROR(LN(Costo_fondeo!AV71)," ")</f>
        <v>1.8027669917513509</v>
      </c>
      <c r="AW71" s="4">
        <f>+IFERROR(LN(Costo_fondeo!AW71)," ")</f>
        <v>1.4436059138586967</v>
      </c>
      <c r="AX71" s="4">
        <f>+IFERROR(LN(Costo_fondeo!AX71)," ")</f>
        <v>1.6325536539650203</v>
      </c>
      <c r="AY71" s="4">
        <f>+IFERROR(LN(Costo_fondeo!AY71)," ")</f>
        <v>1.3610947507960758</v>
      </c>
    </row>
    <row r="72" spans="2:51" ht="16.5" x14ac:dyDescent="0.3">
      <c r="B72" s="1">
        <v>70</v>
      </c>
      <c r="C72" s="3">
        <v>42978</v>
      </c>
      <c r="D72" s="4">
        <f>+IFERROR(LN(Costo_fondeo!D72)," ")</f>
        <v>0.6209475568895404</v>
      </c>
      <c r="E72" s="4">
        <f>+IFERROR(LN(Costo_fondeo!E72)," ")</f>
        <v>0.94231060567540448</v>
      </c>
      <c r="F72" s="4">
        <f>+IFERROR(LN(Costo_fondeo!F72)," ")</f>
        <v>1.2471464173200728</v>
      </c>
      <c r="G72" s="4">
        <f>+IFERROR(LN(Costo_fondeo!G72)," ")</f>
        <v>1.2920071609593464</v>
      </c>
      <c r="H72" s="4">
        <f>+IFERROR(LN(Costo_fondeo!H72)," ")</f>
        <v>0.56836913860085525</v>
      </c>
      <c r="I72" s="4">
        <f>+IFERROR(LN(Costo_fondeo!I72)," ")</f>
        <v>-7.5044064942824631E-2</v>
      </c>
      <c r="J72" s="4">
        <f>+IFERROR(LN(Costo_fondeo!J72)," ")</f>
        <v>0.74882596170657045</v>
      </c>
      <c r="K72" s="4">
        <f>+IFERROR(LN(Costo_fondeo!K72)," ")</f>
        <v>0.51954698348513506</v>
      </c>
      <c r="L72" s="4">
        <f>+IFERROR(LN(Costo_fondeo!L72)," ")</f>
        <v>0.12275947947770564</v>
      </c>
      <c r="M72" s="4">
        <f>+IFERROR(LN(Costo_fondeo!M72)," ")</f>
        <v>0.54012418874796209</v>
      </c>
      <c r="N72" s="4">
        <f>+IFERROR(LN(Costo_fondeo!N72)," ")</f>
        <v>1.5308094255901581</v>
      </c>
      <c r="O72" s="4">
        <f>+IFERROR(LN(Costo_fondeo!O72)," ")</f>
        <v>1.4748399787106226</v>
      </c>
      <c r="P72" s="4">
        <f>+IFERROR(LN(Costo_fondeo!P72)," ")</f>
        <v>1.7369981688056315</v>
      </c>
      <c r="Q72" s="4">
        <f>+IFERROR(LN(Costo_fondeo!Q72)," ")</f>
        <v>1.8290271041690871</v>
      </c>
      <c r="R72" s="4">
        <f>+IFERROR(LN(Costo_fondeo!R72)," ")</f>
        <v>1.9860552958353044</v>
      </c>
      <c r="S72" s="4" t="str">
        <f>+IFERROR(LN(Costo_fondeo!S72)," ")</f>
        <v xml:space="preserve"> </v>
      </c>
      <c r="T72" s="4" t="str">
        <f>+IFERROR(LN(Costo_fondeo!T72)," ")</f>
        <v xml:space="preserve"> </v>
      </c>
      <c r="U72" s="4" t="str">
        <f>+IFERROR(LN(Costo_fondeo!U72)," ")</f>
        <v xml:space="preserve"> </v>
      </c>
      <c r="V72" s="4" t="str">
        <f>+IFERROR(LN(Costo_fondeo!V72)," ")</f>
        <v xml:space="preserve"> </v>
      </c>
      <c r="W72" s="4" t="str">
        <f>+IFERROR(LN(Costo_fondeo!W72)," ")</f>
        <v xml:space="preserve"> </v>
      </c>
      <c r="X72" s="4" t="str">
        <f>+IFERROR(LN(Costo_fondeo!X72)," ")</f>
        <v xml:space="preserve"> </v>
      </c>
      <c r="Y72" s="4" t="str">
        <f>+IFERROR(LN(Costo_fondeo!Y72)," ")</f>
        <v xml:space="preserve"> </v>
      </c>
      <c r="Z72" s="4" t="str">
        <f>+IFERROR(LN(Costo_fondeo!Z72)," ")</f>
        <v xml:space="preserve"> </v>
      </c>
      <c r="AA72" s="4" t="str">
        <f>+IFERROR(LN(Costo_fondeo!AA72)," ")</f>
        <v xml:space="preserve"> </v>
      </c>
      <c r="AB72" s="4">
        <f>+IFERROR(LN(Costo_fondeo!AB72)," ")</f>
        <v>1.513526444537636</v>
      </c>
      <c r="AC72" s="4">
        <f>+IFERROR(LN(Costo_fondeo!AC72)," ")</f>
        <v>1.86458787520589</v>
      </c>
      <c r="AD72" s="4">
        <f>+IFERROR(LN(Costo_fondeo!AD72)," ")</f>
        <v>1.8671166224093498</v>
      </c>
      <c r="AE72" s="4">
        <f>+IFERROR(LN(Costo_fondeo!AE72)," ")</f>
        <v>2.4509325065788556</v>
      </c>
      <c r="AF72" s="4">
        <f>+IFERROR(LN(Costo_fondeo!AF72)," ")</f>
        <v>1.4165452146384929</v>
      </c>
      <c r="AG72" s="4">
        <f>+IFERROR(LN(Costo_fondeo!AG72)," ")</f>
        <v>1.4663853898049861</v>
      </c>
      <c r="AH72" s="4">
        <f>+IFERROR(LN(Costo_fondeo!AH72)," ")</f>
        <v>1.7878497953389552</v>
      </c>
      <c r="AI72" s="4">
        <f>+IFERROR(LN(Costo_fondeo!AI72)," ")</f>
        <v>1.4672375072188626</v>
      </c>
      <c r="AJ72" s="4">
        <f>+IFERROR(LN(Costo_fondeo!AJ72)," ")</f>
        <v>2.3877211925251745</v>
      </c>
      <c r="AK72" s="4">
        <f>+IFERROR(LN(Costo_fondeo!AK72)," ")</f>
        <v>1.4689402437463697</v>
      </c>
      <c r="AL72" s="4">
        <f>+IFERROR(LN(Costo_fondeo!AL72)," ")</f>
        <v>1.5940131548471259</v>
      </c>
      <c r="AM72" s="4">
        <f>+IFERROR(LN(Costo_fondeo!AM72)," ")</f>
        <v>1.9583993536103805</v>
      </c>
      <c r="AN72" s="4">
        <f>+IFERROR(LN(Costo_fondeo!AN72)," ")</f>
        <v>1.9287793703437752</v>
      </c>
      <c r="AO72" s="4">
        <f>+IFERROR(LN(Costo_fondeo!AO72)," ")</f>
        <v>2.0374472238767174</v>
      </c>
      <c r="AP72" s="4" t="str">
        <f>+IFERROR(LN(Costo_fondeo!AP72)," ")</f>
        <v xml:space="preserve"> </v>
      </c>
      <c r="AQ72" s="4">
        <f>+IFERROR(LN(Costo_fondeo!AQ72)," ")</f>
        <v>1.8724675227690351</v>
      </c>
      <c r="AR72" s="4">
        <f>+IFERROR(LN(Costo_fondeo!AR72)," ")</f>
        <v>1.7395964803155191</v>
      </c>
      <c r="AS72" s="4">
        <f>+IFERROR(LN(Costo_fondeo!AS72)," ")</f>
        <v>1.6456659063245895</v>
      </c>
      <c r="AT72" s="4">
        <f>+IFERROR(LN(Costo_fondeo!AT72)," ")</f>
        <v>1.6597299709298334</v>
      </c>
      <c r="AU72" s="4">
        <f>+IFERROR(LN(Costo_fondeo!AU72)," ")</f>
        <v>2.2387857548876782</v>
      </c>
      <c r="AV72" s="4">
        <f>+IFERROR(LN(Costo_fondeo!AV72)," ")</f>
        <v>1.801349737225822</v>
      </c>
      <c r="AW72" s="4">
        <f>+IFERROR(LN(Costo_fondeo!AW72)," ")</f>
        <v>1.4452425641691222</v>
      </c>
      <c r="AX72" s="4">
        <f>+IFERROR(LN(Costo_fondeo!AX72)," ")</f>
        <v>1.6357066180881308</v>
      </c>
      <c r="AY72" s="4">
        <f>+IFERROR(LN(Costo_fondeo!AY72)," ")</f>
        <v>1.3782656232616282</v>
      </c>
    </row>
    <row r="73" spans="2:51" ht="16.5" x14ac:dyDescent="0.3">
      <c r="B73" s="1">
        <v>71</v>
      </c>
      <c r="C73" s="3">
        <v>43008</v>
      </c>
      <c r="D73" s="4">
        <f>+IFERROR(LN(Costo_fondeo!D73)," ")</f>
        <v>0.61891118112695509</v>
      </c>
      <c r="E73" s="4">
        <f>+IFERROR(LN(Costo_fondeo!E73)," ")</f>
        <v>0.93823302562764421</v>
      </c>
      <c r="F73" s="4">
        <f>+IFERROR(LN(Costo_fondeo!F73)," ")</f>
        <v>1.2458498238973343</v>
      </c>
      <c r="G73" s="4">
        <f>+IFERROR(LN(Costo_fondeo!G73)," ")</f>
        <v>1.2983623147732775</v>
      </c>
      <c r="H73" s="4">
        <f>+IFERROR(LN(Costo_fondeo!H73)," ")</f>
        <v>0.24197617050067893</v>
      </c>
      <c r="I73" s="4">
        <f>+IFERROR(LN(Costo_fondeo!I73)," ")</f>
        <v>-6.3611712846666529E-2</v>
      </c>
      <c r="J73" s="4">
        <f>+IFERROR(LN(Costo_fondeo!J73)," ")</f>
        <v>0.75303481458667476</v>
      </c>
      <c r="K73" s="4">
        <f>+IFERROR(LN(Costo_fondeo!K73)," ")</f>
        <v>0.51565293773936827</v>
      </c>
      <c r="L73" s="4">
        <f>+IFERROR(LN(Costo_fondeo!L73)," ")</f>
        <v>0.12148884889565924</v>
      </c>
      <c r="M73" s="4">
        <f>+IFERROR(LN(Costo_fondeo!M73)," ")</f>
        <v>0.55605541562391614</v>
      </c>
      <c r="N73" s="4">
        <f>+IFERROR(LN(Costo_fondeo!N73)," ")</f>
        <v>1.5348630729879473</v>
      </c>
      <c r="O73" s="4">
        <f>+IFERROR(LN(Costo_fondeo!O73)," ")</f>
        <v>1.3283786951056291</v>
      </c>
      <c r="P73" s="4">
        <f>+IFERROR(LN(Costo_fondeo!P73)," ")</f>
        <v>1.7384502688224155</v>
      </c>
      <c r="Q73" s="4">
        <f>+IFERROR(LN(Costo_fondeo!Q73)," ")</f>
        <v>1.8168312361855135</v>
      </c>
      <c r="R73" s="4">
        <f>+IFERROR(LN(Costo_fondeo!R73)," ")</f>
        <v>1.9870274968057053</v>
      </c>
      <c r="S73" s="4" t="str">
        <f>+IFERROR(LN(Costo_fondeo!S73)," ")</f>
        <v xml:space="preserve"> </v>
      </c>
      <c r="T73" s="4" t="str">
        <f>+IFERROR(LN(Costo_fondeo!T73)," ")</f>
        <v xml:space="preserve"> </v>
      </c>
      <c r="U73" s="4" t="str">
        <f>+IFERROR(LN(Costo_fondeo!U73)," ")</f>
        <v xml:space="preserve"> </v>
      </c>
      <c r="V73" s="4" t="str">
        <f>+IFERROR(LN(Costo_fondeo!V73)," ")</f>
        <v xml:space="preserve"> </v>
      </c>
      <c r="W73" s="4" t="str">
        <f>+IFERROR(LN(Costo_fondeo!W73)," ")</f>
        <v xml:space="preserve"> </v>
      </c>
      <c r="X73" s="4" t="str">
        <f>+IFERROR(LN(Costo_fondeo!X73)," ")</f>
        <v xml:space="preserve"> </v>
      </c>
      <c r="Y73" s="4" t="str">
        <f>+IFERROR(LN(Costo_fondeo!Y73)," ")</f>
        <v xml:space="preserve"> </v>
      </c>
      <c r="Z73" s="4" t="str">
        <f>+IFERROR(LN(Costo_fondeo!Z73)," ")</f>
        <v xml:space="preserve"> </v>
      </c>
      <c r="AA73" s="4" t="str">
        <f>+IFERROR(LN(Costo_fondeo!AA73)," ")</f>
        <v xml:space="preserve"> </v>
      </c>
      <c r="AB73" s="4">
        <f>+IFERROR(LN(Costo_fondeo!AB73)," ")</f>
        <v>1.5232156392323997</v>
      </c>
      <c r="AC73" s="4">
        <f>+IFERROR(LN(Costo_fondeo!AC73)," ")</f>
        <v>1.875175701624322</v>
      </c>
      <c r="AD73" s="4">
        <f>+IFERROR(LN(Costo_fondeo!AD73)," ")</f>
        <v>1.8667901818283992</v>
      </c>
      <c r="AE73" s="4">
        <f>+IFERROR(LN(Costo_fondeo!AE73)," ")</f>
        <v>2.4496447975790914</v>
      </c>
      <c r="AF73" s="4">
        <f>+IFERROR(LN(Costo_fondeo!AF73)," ")</f>
        <v>1.4194677955261461</v>
      </c>
      <c r="AG73" s="4">
        <f>+IFERROR(LN(Costo_fondeo!AG73)," ")</f>
        <v>1.4730283936750725</v>
      </c>
      <c r="AH73" s="4">
        <f>+IFERROR(LN(Costo_fondeo!AH73)," ")</f>
        <v>1.7814473587954904</v>
      </c>
      <c r="AI73" s="4">
        <f>+IFERROR(LN(Costo_fondeo!AI73)," ")</f>
        <v>1.4675762848586333</v>
      </c>
      <c r="AJ73" s="4">
        <f>+IFERROR(LN(Costo_fondeo!AJ73)," ")</f>
        <v>2.3609068358244327</v>
      </c>
      <c r="AK73" s="4">
        <f>+IFERROR(LN(Costo_fondeo!AK73)," ")</f>
        <v>1.5727737173365821</v>
      </c>
      <c r="AL73" s="4">
        <f>+IFERROR(LN(Costo_fondeo!AL73)," ")</f>
        <v>1.5902558993625944</v>
      </c>
      <c r="AM73" s="4">
        <f>+IFERROR(LN(Costo_fondeo!AM73)," ")</f>
        <v>1.9560590572454888</v>
      </c>
      <c r="AN73" s="4">
        <f>+IFERROR(LN(Costo_fondeo!AN73)," ")</f>
        <v>1.8973270703496778</v>
      </c>
      <c r="AO73" s="4">
        <f>+IFERROR(LN(Costo_fondeo!AO73)," ")</f>
        <v>2.0331534719950013</v>
      </c>
      <c r="AP73" s="4" t="str">
        <f>+IFERROR(LN(Costo_fondeo!AP73)," ")</f>
        <v xml:space="preserve"> </v>
      </c>
      <c r="AQ73" s="4">
        <f>+IFERROR(LN(Costo_fondeo!AQ73)," ")</f>
        <v>1.8756576024184715</v>
      </c>
      <c r="AR73" s="4">
        <f>+IFERROR(LN(Costo_fondeo!AR73)," ")</f>
        <v>1.7399720822281262</v>
      </c>
      <c r="AS73" s="4">
        <f>+IFERROR(LN(Costo_fondeo!AS73)," ")</f>
        <v>1.6490967094449858</v>
      </c>
      <c r="AT73" s="4">
        <f>+IFERROR(LN(Costo_fondeo!AT73)," ")</f>
        <v>1.672985315155235</v>
      </c>
      <c r="AU73" s="4">
        <f>+IFERROR(LN(Costo_fondeo!AU73)," ")</f>
        <v>2.2392647454643675</v>
      </c>
      <c r="AV73" s="4">
        <f>+IFERROR(LN(Costo_fondeo!AV73)," ")</f>
        <v>1.8001689140726111</v>
      </c>
      <c r="AW73" s="4">
        <f>+IFERROR(LN(Costo_fondeo!AW73)," ")</f>
        <v>1.4470702107045366</v>
      </c>
      <c r="AX73" s="4">
        <f>+IFERROR(LN(Costo_fondeo!AX73)," ")</f>
        <v>1.6364093763696277</v>
      </c>
      <c r="AY73" s="4">
        <f>+IFERROR(LN(Costo_fondeo!AY73)," ")</f>
        <v>1.3933727026024314</v>
      </c>
    </row>
    <row r="74" spans="2:51" ht="16.5" x14ac:dyDescent="0.3">
      <c r="B74" s="1">
        <v>72</v>
      </c>
      <c r="C74" s="3">
        <v>43039</v>
      </c>
      <c r="D74" s="4">
        <f>+IFERROR(LN(Costo_fondeo!D74)," ")</f>
        <v>0.62972704976033367</v>
      </c>
      <c r="E74" s="4">
        <f>+IFERROR(LN(Costo_fondeo!E74)," ")</f>
        <v>0.93947853121522984</v>
      </c>
      <c r="F74" s="4">
        <f>+IFERROR(LN(Costo_fondeo!F74)," ")</f>
        <v>1.2467882426511221</v>
      </c>
      <c r="G74" s="4">
        <f>+IFERROR(LN(Costo_fondeo!G74)," ")</f>
        <v>1.3017470317611424</v>
      </c>
      <c r="H74" s="4">
        <f>+IFERROR(LN(Costo_fondeo!H74)," ")</f>
        <v>0.21495343807820802</v>
      </c>
      <c r="I74" s="4">
        <f>+IFERROR(LN(Costo_fondeo!I74)," ")</f>
        <v>-4.9120809701329531E-2</v>
      </c>
      <c r="J74" s="4">
        <f>+IFERROR(LN(Costo_fondeo!J74)," ")</f>
        <v>0.7510824394478246</v>
      </c>
      <c r="K74" s="4">
        <f>+IFERROR(LN(Costo_fondeo!K74)," ")</f>
        <v>0.51131550079858212</v>
      </c>
      <c r="L74" s="4">
        <f>+IFERROR(LN(Costo_fondeo!L74)," ")</f>
        <v>0.12354162353440859</v>
      </c>
      <c r="M74" s="4">
        <f>+IFERROR(LN(Costo_fondeo!M74)," ")</f>
        <v>0.57257288661354322</v>
      </c>
      <c r="N74" s="4">
        <f>+IFERROR(LN(Costo_fondeo!N74)," ")</f>
        <v>1.5379030181022106</v>
      </c>
      <c r="O74" s="4">
        <f>+IFERROR(LN(Costo_fondeo!O74)," ")</f>
        <v>1.0792269350314074</v>
      </c>
      <c r="P74" s="4">
        <f>+IFERROR(LN(Costo_fondeo!P74)," ")</f>
        <v>1.7428271494051042</v>
      </c>
      <c r="Q74" s="4">
        <f>+IFERROR(LN(Costo_fondeo!Q74)," ")</f>
        <v>1.8060313751546513</v>
      </c>
      <c r="R74" s="4">
        <f>+IFERROR(LN(Costo_fondeo!R74)," ")</f>
        <v>1.9906518648524014</v>
      </c>
      <c r="S74" s="4" t="str">
        <f>+IFERROR(LN(Costo_fondeo!S74)," ")</f>
        <v xml:space="preserve"> </v>
      </c>
      <c r="T74" s="4" t="str">
        <f>+IFERROR(LN(Costo_fondeo!T74)," ")</f>
        <v xml:space="preserve"> </v>
      </c>
      <c r="U74" s="4" t="str">
        <f>+IFERROR(LN(Costo_fondeo!U74)," ")</f>
        <v xml:space="preserve"> </v>
      </c>
      <c r="V74" s="4" t="str">
        <f>+IFERROR(LN(Costo_fondeo!V74)," ")</f>
        <v xml:space="preserve"> </v>
      </c>
      <c r="W74" s="4" t="str">
        <f>+IFERROR(LN(Costo_fondeo!W74)," ")</f>
        <v xml:space="preserve"> </v>
      </c>
      <c r="X74" s="4" t="str">
        <f>+IFERROR(LN(Costo_fondeo!X74)," ")</f>
        <v xml:space="preserve"> </v>
      </c>
      <c r="Y74" s="4" t="str">
        <f>+IFERROR(LN(Costo_fondeo!Y74)," ")</f>
        <v xml:space="preserve"> </v>
      </c>
      <c r="Z74" s="4" t="str">
        <f>+IFERROR(LN(Costo_fondeo!Z74)," ")</f>
        <v xml:space="preserve"> </v>
      </c>
      <c r="AA74" s="4" t="str">
        <f>+IFERROR(LN(Costo_fondeo!AA74)," ")</f>
        <v xml:space="preserve"> </v>
      </c>
      <c r="AB74" s="4">
        <f>+IFERROR(LN(Costo_fondeo!AB74)," ")</f>
        <v>1.5322337194140334</v>
      </c>
      <c r="AC74" s="4">
        <f>+IFERROR(LN(Costo_fondeo!AC74)," ")</f>
        <v>1.8936239516850037</v>
      </c>
      <c r="AD74" s="4">
        <f>+IFERROR(LN(Costo_fondeo!AD74)," ")</f>
        <v>1.8678744120415123</v>
      </c>
      <c r="AE74" s="4">
        <f>+IFERROR(LN(Costo_fondeo!AE74)," ")</f>
        <v>2.4525365917832693</v>
      </c>
      <c r="AF74" s="4">
        <f>+IFERROR(LN(Costo_fondeo!AF74)," ")</f>
        <v>1.4227320264594783</v>
      </c>
      <c r="AG74" s="4">
        <f>+IFERROR(LN(Costo_fondeo!AG74)," ")</f>
        <v>1.4790291385947654</v>
      </c>
      <c r="AH74" s="4">
        <f>+IFERROR(LN(Costo_fondeo!AH74)," ")</f>
        <v>1.8056629688512533</v>
      </c>
      <c r="AI74" s="4">
        <f>+IFERROR(LN(Costo_fondeo!AI74)," ")</f>
        <v>1.4682466073255664</v>
      </c>
      <c r="AJ74" s="4">
        <f>+IFERROR(LN(Costo_fondeo!AJ74)," ")</f>
        <v>2.3438432164133314</v>
      </c>
      <c r="AK74" s="4">
        <f>+IFERROR(LN(Costo_fondeo!AK74)," ")</f>
        <v>1.5750636745152229</v>
      </c>
      <c r="AL74" s="4">
        <f>+IFERROR(LN(Costo_fondeo!AL74)," ")</f>
        <v>1.5873293607178898</v>
      </c>
      <c r="AM74" s="4">
        <f>+IFERROR(LN(Costo_fondeo!AM74)," ")</f>
        <v>1.9533296654347423</v>
      </c>
      <c r="AN74" s="4">
        <f>+IFERROR(LN(Costo_fondeo!AN74)," ")</f>
        <v>1.9053357668023407</v>
      </c>
      <c r="AO74" s="4">
        <f>+IFERROR(LN(Costo_fondeo!AO74)," ")</f>
        <v>2.0277420432946549</v>
      </c>
      <c r="AP74" s="4" t="str">
        <f>+IFERROR(LN(Costo_fondeo!AP74)," ")</f>
        <v xml:space="preserve"> </v>
      </c>
      <c r="AQ74" s="4">
        <f>+IFERROR(LN(Costo_fondeo!AQ74)," ")</f>
        <v>1.8767425650638305</v>
      </c>
      <c r="AR74" s="4">
        <f>+IFERROR(LN(Costo_fondeo!AR74)," ")</f>
        <v>1.7415195702004886</v>
      </c>
      <c r="AS74" s="4">
        <f>+IFERROR(LN(Costo_fondeo!AS74)," ")</f>
        <v>1.6521451559960563</v>
      </c>
      <c r="AT74" s="4">
        <f>+IFERROR(LN(Costo_fondeo!AT74)," ")</f>
        <v>1.6941126572149006</v>
      </c>
      <c r="AU74" s="4">
        <f>+IFERROR(LN(Costo_fondeo!AU74)," ")</f>
        <v>2.2412512364610713</v>
      </c>
      <c r="AV74" s="4">
        <f>+IFERROR(LN(Costo_fondeo!AV74)," ")</f>
        <v>1.7995552447707353</v>
      </c>
      <c r="AW74" s="4">
        <f>+IFERROR(LN(Costo_fondeo!AW74)," ")</f>
        <v>1.4483820462350179</v>
      </c>
      <c r="AX74" s="4">
        <f>+IFERROR(LN(Costo_fondeo!AX74)," ")</f>
        <v>1.6387986578232272</v>
      </c>
      <c r="AY74" s="4">
        <f>+IFERROR(LN(Costo_fondeo!AY74)," ")</f>
        <v>1.4090856305632997</v>
      </c>
    </row>
    <row r="75" spans="2:51" ht="16.5" x14ac:dyDescent="0.3">
      <c r="B75" s="1">
        <v>73</v>
      </c>
      <c r="C75" s="3">
        <v>43069</v>
      </c>
      <c r="D75" s="4">
        <f>+IFERROR(LN(Costo_fondeo!D75)," ")</f>
        <v>0.63928173980798775</v>
      </c>
      <c r="E75" s="4">
        <f>+IFERROR(LN(Costo_fondeo!E75)," ")</f>
        <v>0.94354910299889783</v>
      </c>
      <c r="F75" s="4">
        <f>+IFERROR(LN(Costo_fondeo!F75)," ")</f>
        <v>1.2481317804491823</v>
      </c>
      <c r="G75" s="4">
        <f>+IFERROR(LN(Costo_fondeo!G75)," ")</f>
        <v>1.2998426386889139</v>
      </c>
      <c r="H75" s="4">
        <f>+IFERROR(LN(Costo_fondeo!H75)," ")</f>
        <v>0.19109006331019962</v>
      </c>
      <c r="I75" s="4">
        <f>+IFERROR(LN(Costo_fondeo!I75)," ")</f>
        <v>-5.5389465736105412E-2</v>
      </c>
      <c r="J75" s="4">
        <f>+IFERROR(LN(Costo_fondeo!J75)," ")</f>
        <v>0.75444095114938381</v>
      </c>
      <c r="K75" s="4">
        <f>+IFERROR(LN(Costo_fondeo!K75)," ")</f>
        <v>0.50556415514217945</v>
      </c>
      <c r="L75" s="4">
        <f>+IFERROR(LN(Costo_fondeo!L75)," ")</f>
        <v>0.12587685827396514</v>
      </c>
      <c r="M75" s="4">
        <f>+IFERROR(LN(Costo_fondeo!M75)," ")</f>
        <v>0.58115733305224182</v>
      </c>
      <c r="N75" s="4">
        <f>+IFERROR(LN(Costo_fondeo!N75)," ")</f>
        <v>1.5398266420721247</v>
      </c>
      <c r="O75" s="4">
        <f>+IFERROR(LN(Costo_fondeo!O75)," ")</f>
        <v>0.58383815565674968</v>
      </c>
      <c r="P75" s="4">
        <f>+IFERROR(LN(Costo_fondeo!P75)," ")</f>
        <v>1.7437819400940389</v>
      </c>
      <c r="Q75" s="4">
        <f>+IFERROR(LN(Costo_fondeo!Q75)," ")</f>
        <v>1.7960151194638063</v>
      </c>
      <c r="R75" s="4">
        <f>+IFERROR(LN(Costo_fondeo!R75)," ")</f>
        <v>1.9893618153870727</v>
      </c>
      <c r="S75" s="4" t="str">
        <f>+IFERROR(LN(Costo_fondeo!S75)," ")</f>
        <v xml:space="preserve"> </v>
      </c>
      <c r="T75" s="4" t="str">
        <f>+IFERROR(LN(Costo_fondeo!T75)," ")</f>
        <v xml:space="preserve"> </v>
      </c>
      <c r="U75" s="4" t="str">
        <f>+IFERROR(LN(Costo_fondeo!U75)," ")</f>
        <v xml:space="preserve"> </v>
      </c>
      <c r="V75" s="4" t="str">
        <f>+IFERROR(LN(Costo_fondeo!V75)," ")</f>
        <v xml:space="preserve"> </v>
      </c>
      <c r="W75" s="4" t="str">
        <f>+IFERROR(LN(Costo_fondeo!W75)," ")</f>
        <v xml:space="preserve"> </v>
      </c>
      <c r="X75" s="4" t="str">
        <f>+IFERROR(LN(Costo_fondeo!X75)," ")</f>
        <v xml:space="preserve"> </v>
      </c>
      <c r="Y75" s="4" t="str">
        <f>+IFERROR(LN(Costo_fondeo!Y75)," ")</f>
        <v xml:space="preserve"> </v>
      </c>
      <c r="Z75" s="4" t="str">
        <f>+IFERROR(LN(Costo_fondeo!Z75)," ")</f>
        <v xml:space="preserve"> </v>
      </c>
      <c r="AA75" s="4" t="str">
        <f>+IFERROR(LN(Costo_fondeo!AA75)," ")</f>
        <v xml:space="preserve"> </v>
      </c>
      <c r="AB75" s="4">
        <f>+IFERROR(LN(Costo_fondeo!AB75)," ")</f>
        <v>1.5417924496059803</v>
      </c>
      <c r="AC75" s="4">
        <f>+IFERROR(LN(Costo_fondeo!AC75)," ")</f>
        <v>1.9005166180663664</v>
      </c>
      <c r="AD75" s="4">
        <f>+IFERROR(LN(Costo_fondeo!AD75)," ")</f>
        <v>1.8703442328580953</v>
      </c>
      <c r="AE75" s="4">
        <f>+IFERROR(LN(Costo_fondeo!AE75)," ")</f>
        <v>2.4536401404345414</v>
      </c>
      <c r="AF75" s="4">
        <f>+IFERROR(LN(Costo_fondeo!AF75)," ")</f>
        <v>1.4258377140551981</v>
      </c>
      <c r="AG75" s="4">
        <f>+IFERROR(LN(Costo_fondeo!AG75)," ")</f>
        <v>1.4832260612033086</v>
      </c>
      <c r="AH75" s="4">
        <f>+IFERROR(LN(Costo_fondeo!AH75)," ")</f>
        <v>1.7977595276775655</v>
      </c>
      <c r="AI75" s="4">
        <f>+IFERROR(LN(Costo_fondeo!AI75)," ")</f>
        <v>1.4707716990181969</v>
      </c>
      <c r="AJ75" s="4">
        <f>+IFERROR(LN(Costo_fondeo!AJ75)," ")</f>
        <v>2.3327667151841802</v>
      </c>
      <c r="AK75" s="4">
        <f>+IFERROR(LN(Costo_fondeo!AK75)," ")</f>
        <v>1.5767781081939296</v>
      </c>
      <c r="AL75" s="4">
        <f>+IFERROR(LN(Costo_fondeo!AL75)," ")</f>
        <v>1.5810979015076192</v>
      </c>
      <c r="AM75" s="4">
        <f>+IFERROR(LN(Costo_fondeo!AM75)," ")</f>
        <v>1.9479336122175006</v>
      </c>
      <c r="AN75" s="4">
        <f>+IFERROR(LN(Costo_fondeo!AN75)," ")</f>
        <v>1.8974206670177718</v>
      </c>
      <c r="AO75" s="4">
        <f>+IFERROR(LN(Costo_fondeo!AO75)," ")</f>
        <v>2.0191222016360619</v>
      </c>
      <c r="AP75" s="4" t="str">
        <f>+IFERROR(LN(Costo_fondeo!AP75)," ")</f>
        <v xml:space="preserve"> </v>
      </c>
      <c r="AQ75" s="4">
        <f>+IFERROR(LN(Costo_fondeo!AQ75)," ")</f>
        <v>1.878296942756138</v>
      </c>
      <c r="AR75" s="4">
        <f>+IFERROR(LN(Costo_fondeo!AR75)," ")</f>
        <v>1.7374508394292387</v>
      </c>
      <c r="AS75" s="4">
        <f>+IFERROR(LN(Costo_fondeo!AS75)," ")</f>
        <v>1.6597004184384161</v>
      </c>
      <c r="AT75" s="4">
        <f>+IFERROR(LN(Costo_fondeo!AT75)," ")</f>
        <v>1.7232785172835492</v>
      </c>
      <c r="AU75" s="4">
        <f>+IFERROR(LN(Costo_fondeo!AU75)," ")</f>
        <v>2.2410193808337904</v>
      </c>
      <c r="AV75" s="4">
        <f>+IFERROR(LN(Costo_fondeo!AV75)," ")</f>
        <v>1.7994305252170499</v>
      </c>
      <c r="AW75" s="4">
        <f>+IFERROR(LN(Costo_fondeo!AW75)," ")</f>
        <v>1.444588023071842</v>
      </c>
      <c r="AX75" s="4">
        <f>+IFERROR(LN(Costo_fondeo!AX75)," ")</f>
        <v>1.6411699638928778</v>
      </c>
      <c r="AY75" s="4">
        <f>+IFERROR(LN(Costo_fondeo!AY75)," ")</f>
        <v>1.4232230734785605</v>
      </c>
    </row>
    <row r="76" spans="2:51" ht="16.5" x14ac:dyDescent="0.3">
      <c r="B76" s="1">
        <v>74</v>
      </c>
      <c r="C76" s="3">
        <v>43100</v>
      </c>
      <c r="D76" s="4">
        <f>+IFERROR(LN(Costo_fondeo!D76)," ")</f>
        <v>0.65332429801406833</v>
      </c>
      <c r="E76" s="4">
        <f>+IFERROR(LN(Costo_fondeo!E76)," ")</f>
        <v>0.94208709809787794</v>
      </c>
      <c r="F76" s="4">
        <f>+IFERROR(LN(Costo_fondeo!F76)," ")</f>
        <v>1.2456853703851223</v>
      </c>
      <c r="G76" s="4">
        <f>+IFERROR(LN(Costo_fondeo!G76)," ")</f>
        <v>1.292784396376937</v>
      </c>
      <c r="H76" s="4">
        <f>+IFERROR(LN(Costo_fondeo!H76)," ")</f>
        <v>0.16630870650182084</v>
      </c>
      <c r="I76" s="4">
        <f>+IFERROR(LN(Costo_fondeo!I76)," ")</f>
        <v>3.3393999459557046E-2</v>
      </c>
      <c r="J76" s="4">
        <f>+IFERROR(LN(Costo_fondeo!J76)," ")</f>
        <v>0.75346311489700368</v>
      </c>
      <c r="K76" s="4">
        <f>+IFERROR(LN(Costo_fondeo!K76)," ")</f>
        <v>0.50162183169096974</v>
      </c>
      <c r="L76" s="4">
        <f>+IFERROR(LN(Costo_fondeo!L76)," ")</f>
        <v>0.12592124394315657</v>
      </c>
      <c r="M76" s="4">
        <f>+IFERROR(LN(Costo_fondeo!M76)," ")</f>
        <v>0.55485382418477269</v>
      </c>
      <c r="N76" s="4">
        <f>+IFERROR(LN(Costo_fondeo!N76)," ")</f>
        <v>1.5419033026580065</v>
      </c>
      <c r="O76" s="4" t="str">
        <f>+IFERROR(LN(Costo_fondeo!O76)," ")</f>
        <v xml:space="preserve"> </v>
      </c>
      <c r="P76" s="4">
        <f>+IFERROR(LN(Costo_fondeo!P76)," ")</f>
        <v>1.7435313855759369</v>
      </c>
      <c r="Q76" s="4">
        <f>+IFERROR(LN(Costo_fondeo!Q76)," ")</f>
        <v>1.7819658016987923</v>
      </c>
      <c r="R76" s="4">
        <f>+IFERROR(LN(Costo_fondeo!R76)," ")</f>
        <v>1.9934211543072415</v>
      </c>
      <c r="S76" s="4" t="str">
        <f>+IFERROR(LN(Costo_fondeo!S76)," ")</f>
        <v xml:space="preserve"> </v>
      </c>
      <c r="T76" s="4" t="str">
        <f>+IFERROR(LN(Costo_fondeo!T76)," ")</f>
        <v xml:space="preserve"> </v>
      </c>
      <c r="U76" s="4" t="str">
        <f>+IFERROR(LN(Costo_fondeo!U76)," ")</f>
        <v xml:space="preserve"> </v>
      </c>
      <c r="V76" s="4" t="str">
        <f>+IFERROR(LN(Costo_fondeo!V76)," ")</f>
        <v xml:space="preserve"> </v>
      </c>
      <c r="W76" s="4" t="str">
        <f>+IFERROR(LN(Costo_fondeo!W76)," ")</f>
        <v xml:space="preserve"> </v>
      </c>
      <c r="X76" s="4" t="str">
        <f>+IFERROR(LN(Costo_fondeo!X76)," ")</f>
        <v xml:space="preserve"> </v>
      </c>
      <c r="Y76" s="4" t="str">
        <f>+IFERROR(LN(Costo_fondeo!Y76)," ")</f>
        <v xml:space="preserve"> </v>
      </c>
      <c r="Z76" s="4" t="str">
        <f>+IFERROR(LN(Costo_fondeo!Z76)," ")</f>
        <v xml:space="preserve"> </v>
      </c>
      <c r="AA76" s="4" t="str">
        <f>+IFERROR(LN(Costo_fondeo!AA76)," ")</f>
        <v xml:space="preserve"> </v>
      </c>
      <c r="AB76" s="4">
        <f>+IFERROR(LN(Costo_fondeo!AB76)," ")</f>
        <v>1.5507907491242052</v>
      </c>
      <c r="AC76" s="4">
        <f>+IFERROR(LN(Costo_fondeo!AC76)," ")</f>
        <v>1.9059438558282924</v>
      </c>
      <c r="AD76" s="4">
        <f>+IFERROR(LN(Costo_fondeo!AD76)," ")</f>
        <v>1.8693526868887222</v>
      </c>
      <c r="AE76" s="4">
        <f>+IFERROR(LN(Costo_fondeo!AE76)," ")</f>
        <v>2.4528559100561864</v>
      </c>
      <c r="AF76" s="4">
        <f>+IFERROR(LN(Costo_fondeo!AF76)," ")</f>
        <v>1.4291410708196242</v>
      </c>
      <c r="AG76" s="4">
        <f>+IFERROR(LN(Costo_fondeo!AG76)," ")</f>
        <v>1.4849474068982773</v>
      </c>
      <c r="AH76" s="4">
        <f>+IFERROR(LN(Costo_fondeo!AH76)," ")</f>
        <v>1.8088913533392799</v>
      </c>
      <c r="AI76" s="4">
        <f>+IFERROR(LN(Costo_fondeo!AI76)," ")</f>
        <v>1.4751041287094746</v>
      </c>
      <c r="AJ76" s="4">
        <f>+IFERROR(LN(Costo_fondeo!AJ76)," ")</f>
        <v>2.3295297290238532</v>
      </c>
      <c r="AK76" s="4">
        <f>+IFERROR(LN(Costo_fondeo!AK76)," ")</f>
        <v>1.5778917896337759</v>
      </c>
      <c r="AL76" s="4">
        <f>+IFERROR(LN(Costo_fondeo!AL76)," ")</f>
        <v>1.573159663730374</v>
      </c>
      <c r="AM76" s="4">
        <f>+IFERROR(LN(Costo_fondeo!AM76)," ")</f>
        <v>1.9516014925799203</v>
      </c>
      <c r="AN76" s="4">
        <f>+IFERROR(LN(Costo_fondeo!AN76)," ")</f>
        <v>1.8212310097850835</v>
      </c>
      <c r="AO76" s="4">
        <f>+IFERROR(LN(Costo_fondeo!AO76)," ")</f>
        <v>2.0076906971424351</v>
      </c>
      <c r="AP76" s="4" t="str">
        <f>+IFERROR(LN(Costo_fondeo!AP76)," ")</f>
        <v xml:space="preserve"> </v>
      </c>
      <c r="AQ76" s="4">
        <f>+IFERROR(LN(Costo_fondeo!AQ76)," ")</f>
        <v>1.8788941049691037</v>
      </c>
      <c r="AR76" s="4">
        <f>+IFERROR(LN(Costo_fondeo!AR76)," ")</f>
        <v>1.7421370041669184</v>
      </c>
      <c r="AS76" s="4">
        <f>+IFERROR(LN(Costo_fondeo!AS76)," ")</f>
        <v>1.6620634743747182</v>
      </c>
      <c r="AT76" s="4">
        <f>+IFERROR(LN(Costo_fondeo!AT76)," ")</f>
        <v>1.7470063916066025</v>
      </c>
      <c r="AU76" s="4">
        <f>+IFERROR(LN(Costo_fondeo!AU76)," ")</f>
        <v>2.241504614671797</v>
      </c>
      <c r="AV76" s="4">
        <f>+IFERROR(LN(Costo_fondeo!AV76)," ")</f>
        <v>1.7989105406428494</v>
      </c>
      <c r="AW76" s="4">
        <f>+IFERROR(LN(Costo_fondeo!AW76)," ")</f>
        <v>1.4472556781200068</v>
      </c>
      <c r="AX76" s="4">
        <f>+IFERROR(LN(Costo_fondeo!AX76)," ")</f>
        <v>1.6463330499192272</v>
      </c>
      <c r="AY76" s="4">
        <f>+IFERROR(LN(Costo_fondeo!AY76)," ")</f>
        <v>1.4387569792757888</v>
      </c>
    </row>
    <row r="77" spans="2:51" ht="16.5" x14ac:dyDescent="0.3">
      <c r="B77" s="1">
        <v>75</v>
      </c>
      <c r="C77" s="3">
        <v>43131</v>
      </c>
      <c r="D77" s="4">
        <f>+IFERROR(LN(Costo_fondeo!D77)," ")</f>
        <v>0.65856473637530843</v>
      </c>
      <c r="E77" s="4">
        <f>+IFERROR(LN(Costo_fondeo!E77)," ")</f>
        <v>0.93606817507603224</v>
      </c>
      <c r="F77" s="4">
        <f>+IFERROR(LN(Costo_fondeo!F77)," ")</f>
        <v>1.2433863736015249</v>
      </c>
      <c r="G77" s="4">
        <f>+IFERROR(LN(Costo_fondeo!G77)," ")</f>
        <v>1.282653442367466</v>
      </c>
      <c r="H77" s="4">
        <f>+IFERROR(LN(Costo_fondeo!H77)," ")</f>
        <v>0.12560166503376274</v>
      </c>
      <c r="I77" s="4">
        <f>+IFERROR(LN(Costo_fondeo!I77)," ")</f>
        <v>4.4671777291445648E-2</v>
      </c>
      <c r="J77" s="4">
        <f>+IFERROR(LN(Costo_fondeo!J77)," ")</f>
        <v>0.75280594276001023</v>
      </c>
      <c r="K77" s="4">
        <f>+IFERROR(LN(Costo_fondeo!K77)," ")</f>
        <v>0.493909599848189</v>
      </c>
      <c r="L77" s="4">
        <f>+IFERROR(LN(Costo_fondeo!L77)," ")</f>
        <v>0.12939915209037112</v>
      </c>
      <c r="M77" s="4">
        <f>+IFERROR(LN(Costo_fondeo!M77)," ")</f>
        <v>0.55789147898223446</v>
      </c>
      <c r="N77" s="4">
        <f>+IFERROR(LN(Costo_fondeo!N77)," ")</f>
        <v>1.5415662405942172</v>
      </c>
      <c r="O77" s="4" t="str">
        <f>+IFERROR(LN(Costo_fondeo!O77)," ")</f>
        <v xml:space="preserve"> </v>
      </c>
      <c r="P77" s="4">
        <f>+IFERROR(LN(Costo_fondeo!P77)," ")</f>
        <v>1.7423580792196924</v>
      </c>
      <c r="Q77" s="4">
        <f>+IFERROR(LN(Costo_fondeo!Q77)," ")</f>
        <v>1.769274162386933</v>
      </c>
      <c r="R77" s="4">
        <f>+IFERROR(LN(Costo_fondeo!R77)," ")</f>
        <v>1.9943247633907841</v>
      </c>
      <c r="S77" s="4" t="str">
        <f>+IFERROR(LN(Costo_fondeo!S77)," ")</f>
        <v xml:space="preserve"> </v>
      </c>
      <c r="T77" s="4" t="str">
        <f>+IFERROR(LN(Costo_fondeo!T77)," ")</f>
        <v xml:space="preserve"> </v>
      </c>
      <c r="U77" s="4" t="str">
        <f>+IFERROR(LN(Costo_fondeo!U77)," ")</f>
        <v xml:space="preserve"> </v>
      </c>
      <c r="V77" s="4" t="str">
        <f>+IFERROR(LN(Costo_fondeo!V77)," ")</f>
        <v xml:space="preserve"> </v>
      </c>
      <c r="W77" s="4" t="str">
        <f>+IFERROR(LN(Costo_fondeo!W77)," ")</f>
        <v xml:space="preserve"> </v>
      </c>
      <c r="X77" s="4" t="str">
        <f>+IFERROR(LN(Costo_fondeo!X77)," ")</f>
        <v xml:space="preserve"> </v>
      </c>
      <c r="Y77" s="4" t="str">
        <f>+IFERROR(LN(Costo_fondeo!Y77)," ")</f>
        <v xml:space="preserve"> </v>
      </c>
      <c r="Z77" s="4" t="str">
        <f>+IFERROR(LN(Costo_fondeo!Z77)," ")</f>
        <v xml:space="preserve"> </v>
      </c>
      <c r="AA77" s="4" t="str">
        <f>+IFERROR(LN(Costo_fondeo!AA77)," ")</f>
        <v xml:space="preserve"> </v>
      </c>
      <c r="AB77" s="4">
        <f>+IFERROR(LN(Costo_fondeo!AB77)," ")</f>
        <v>1.5568934518874984</v>
      </c>
      <c r="AC77" s="4">
        <f>+IFERROR(LN(Costo_fondeo!AC77)," ")</f>
        <v>1.9103687333275934</v>
      </c>
      <c r="AD77" s="4">
        <f>+IFERROR(LN(Costo_fondeo!AD77)," ")</f>
        <v>1.8718603430478378</v>
      </c>
      <c r="AE77" s="4">
        <f>+IFERROR(LN(Costo_fondeo!AE77)," ")</f>
        <v>2.4615783788702723</v>
      </c>
      <c r="AF77" s="4">
        <f>+IFERROR(LN(Costo_fondeo!AF77)," ")</f>
        <v>1.4322284434044463</v>
      </c>
      <c r="AG77" s="4">
        <f>+IFERROR(LN(Costo_fondeo!AG77)," ")</f>
        <v>1.4872343466150968</v>
      </c>
      <c r="AH77" s="4">
        <f>+IFERROR(LN(Costo_fondeo!AH77)," ")</f>
        <v>1.8147542062782849</v>
      </c>
      <c r="AI77" s="4">
        <f>+IFERROR(LN(Costo_fondeo!AI77)," ")</f>
        <v>1.4774862050092292</v>
      </c>
      <c r="AJ77" s="4">
        <f>+IFERROR(LN(Costo_fondeo!AJ77)," ")</f>
        <v>2.3232341042082636</v>
      </c>
      <c r="AK77" s="4">
        <f>+IFERROR(LN(Costo_fondeo!AK77)," ")</f>
        <v>1.5795214406603029</v>
      </c>
      <c r="AL77" s="4">
        <f>+IFERROR(LN(Costo_fondeo!AL77)," ")</f>
        <v>1.5636081523607508</v>
      </c>
      <c r="AM77" s="4">
        <f>+IFERROR(LN(Costo_fondeo!AM77)," ")</f>
        <v>1.9488268216241653</v>
      </c>
      <c r="AN77" s="4">
        <f>+IFERROR(LN(Costo_fondeo!AN77)," ")</f>
        <v>1.8091010351800165</v>
      </c>
      <c r="AO77" s="4">
        <f>+IFERROR(LN(Costo_fondeo!AO77)," ")</f>
        <v>1.9942068002816611</v>
      </c>
      <c r="AP77" s="4" t="str">
        <f>+IFERROR(LN(Costo_fondeo!AP77)," ")</f>
        <v xml:space="preserve"> </v>
      </c>
      <c r="AQ77" s="4">
        <f>+IFERROR(LN(Costo_fondeo!AQ77)," ")</f>
        <v>1.8803629997166988</v>
      </c>
      <c r="AR77" s="4">
        <f>+IFERROR(LN(Costo_fondeo!AR77)," ")</f>
        <v>1.7393249152317325</v>
      </c>
      <c r="AS77" s="4">
        <f>+IFERROR(LN(Costo_fondeo!AS77)," ")</f>
        <v>1.6655628285984279</v>
      </c>
      <c r="AT77" s="4">
        <f>+IFERROR(LN(Costo_fondeo!AT77)," ")</f>
        <v>1.7622367335429374</v>
      </c>
      <c r="AU77" s="4">
        <f>+IFERROR(LN(Costo_fondeo!AU77)," ")</f>
        <v>2.2394546761598537</v>
      </c>
      <c r="AV77" s="4">
        <f>+IFERROR(LN(Costo_fondeo!AV77)," ")</f>
        <v>1.8025209822472812</v>
      </c>
      <c r="AW77" s="4">
        <f>+IFERROR(LN(Costo_fondeo!AW77)," ")</f>
        <v>1.4450906681798885</v>
      </c>
      <c r="AX77" s="4">
        <f>+IFERROR(LN(Costo_fondeo!AX77)," ")</f>
        <v>1.6519692089010061</v>
      </c>
      <c r="AY77" s="4">
        <f>+IFERROR(LN(Costo_fondeo!AY77)," ")</f>
        <v>1.4503369739028829</v>
      </c>
    </row>
    <row r="78" spans="2:51" ht="16.5" x14ac:dyDescent="0.3">
      <c r="B78" s="1">
        <v>76</v>
      </c>
      <c r="C78" s="3">
        <v>43159</v>
      </c>
      <c r="D78" s="4">
        <f>+IFERROR(LN(Costo_fondeo!D78)," ")</f>
        <v>0.66963824410111283</v>
      </c>
      <c r="E78" s="4">
        <f>+IFERROR(LN(Costo_fondeo!E78)," ")</f>
        <v>0.92789602680891925</v>
      </c>
      <c r="F78" s="4">
        <f>+IFERROR(LN(Costo_fondeo!F78)," ")</f>
        <v>1.2392310239902555</v>
      </c>
      <c r="G78" s="4">
        <f>+IFERROR(LN(Costo_fondeo!G78)," ")</f>
        <v>1.2718505592497962</v>
      </c>
      <c r="H78" s="4">
        <f>+IFERROR(LN(Costo_fondeo!H78)," ")</f>
        <v>0.11095990970693291</v>
      </c>
      <c r="I78" s="4">
        <f>+IFERROR(LN(Costo_fondeo!I78)," ")</f>
        <v>4.5025839248730805E-2</v>
      </c>
      <c r="J78" s="4">
        <f>+IFERROR(LN(Costo_fondeo!J78)," ")</f>
        <v>0.74876247322589506</v>
      </c>
      <c r="K78" s="4">
        <f>+IFERROR(LN(Costo_fondeo!K78)," ")</f>
        <v>0.49056539418123285</v>
      </c>
      <c r="L78" s="4">
        <f>+IFERROR(LN(Costo_fondeo!L78)," ")</f>
        <v>0.12331897747479983</v>
      </c>
      <c r="M78" s="4">
        <f>+IFERROR(LN(Costo_fondeo!M78)," ")</f>
        <v>0.55932957086841939</v>
      </c>
      <c r="N78" s="4">
        <f>+IFERROR(LN(Costo_fondeo!N78)," ")</f>
        <v>1.5424670121007442</v>
      </c>
      <c r="O78" s="4" t="str">
        <f>+IFERROR(LN(Costo_fondeo!O78)," ")</f>
        <v xml:space="preserve"> </v>
      </c>
      <c r="P78" s="4">
        <f>+IFERROR(LN(Costo_fondeo!P78)," ")</f>
        <v>1.7384618671772776</v>
      </c>
      <c r="Q78" s="4">
        <f>+IFERROR(LN(Costo_fondeo!Q78)," ")</f>
        <v>1.759662977196464</v>
      </c>
      <c r="R78" s="4">
        <f>+IFERROR(LN(Costo_fondeo!R78)," ")</f>
        <v>1.9909783842412567</v>
      </c>
      <c r="S78" s="4" t="str">
        <f>+IFERROR(LN(Costo_fondeo!S78)," ")</f>
        <v xml:space="preserve"> </v>
      </c>
      <c r="T78" s="4" t="str">
        <f>+IFERROR(LN(Costo_fondeo!T78)," ")</f>
        <v xml:space="preserve"> </v>
      </c>
      <c r="U78" s="4" t="str">
        <f>+IFERROR(LN(Costo_fondeo!U78)," ")</f>
        <v xml:space="preserve"> </v>
      </c>
      <c r="V78" s="4" t="str">
        <f>+IFERROR(LN(Costo_fondeo!V78)," ")</f>
        <v xml:space="preserve"> </v>
      </c>
      <c r="W78" s="4" t="str">
        <f>+IFERROR(LN(Costo_fondeo!W78)," ")</f>
        <v xml:space="preserve"> </v>
      </c>
      <c r="X78" s="4" t="str">
        <f>+IFERROR(LN(Costo_fondeo!X78)," ")</f>
        <v xml:space="preserve"> </v>
      </c>
      <c r="Y78" s="4" t="str">
        <f>+IFERROR(LN(Costo_fondeo!Y78)," ")</f>
        <v xml:space="preserve"> </v>
      </c>
      <c r="Z78" s="4" t="str">
        <f>+IFERROR(LN(Costo_fondeo!Z78)," ")</f>
        <v xml:space="preserve"> </v>
      </c>
      <c r="AA78" s="4" t="str">
        <f>+IFERROR(LN(Costo_fondeo!AA78)," ")</f>
        <v xml:space="preserve"> </v>
      </c>
      <c r="AB78" s="4">
        <f>+IFERROR(LN(Costo_fondeo!AB78)," ")</f>
        <v>1.5606791907217319</v>
      </c>
      <c r="AC78" s="4">
        <f>+IFERROR(LN(Costo_fondeo!AC78)," ")</f>
        <v>1.9091390175406928</v>
      </c>
      <c r="AD78" s="4">
        <f>+IFERROR(LN(Costo_fondeo!AD78)," ")</f>
        <v>1.8718826946244966</v>
      </c>
      <c r="AE78" s="4">
        <f>+IFERROR(LN(Costo_fondeo!AE78)," ")</f>
        <v>2.4707236047690651</v>
      </c>
      <c r="AF78" s="4">
        <f>+IFERROR(LN(Costo_fondeo!AF78)," ")</f>
        <v>1.4328070276649929</v>
      </c>
      <c r="AG78" s="4">
        <f>+IFERROR(LN(Costo_fondeo!AG78)," ")</f>
        <v>1.4867192626226655</v>
      </c>
      <c r="AH78" s="4">
        <f>+IFERROR(LN(Costo_fondeo!AH78)," ")</f>
        <v>1.8153166801163978</v>
      </c>
      <c r="AI78" s="4">
        <f>+IFERROR(LN(Costo_fondeo!AI78)," ")</f>
        <v>1.4791931353069714</v>
      </c>
      <c r="AJ78" s="4">
        <f>+IFERROR(LN(Costo_fondeo!AJ78)," ")</f>
        <v>2.3091980454351635</v>
      </c>
      <c r="AK78" s="4">
        <f>+IFERROR(LN(Costo_fondeo!AK78)," ")</f>
        <v>1.5795184833173375</v>
      </c>
      <c r="AL78" s="4">
        <f>+IFERROR(LN(Costo_fondeo!AL78)," ")</f>
        <v>1.5563728878003789</v>
      </c>
      <c r="AM78" s="4">
        <f>+IFERROR(LN(Costo_fondeo!AM78)," ")</f>
        <v>1.9447419868711424</v>
      </c>
      <c r="AN78" s="4">
        <f>+IFERROR(LN(Costo_fondeo!AN78)," ")</f>
        <v>1.797313521065476</v>
      </c>
      <c r="AO78" s="4">
        <f>+IFERROR(LN(Costo_fondeo!AO78)," ")</f>
        <v>1.9843208289900478</v>
      </c>
      <c r="AP78" s="4" t="str">
        <f>+IFERROR(LN(Costo_fondeo!AP78)," ")</f>
        <v xml:space="preserve"> </v>
      </c>
      <c r="AQ78" s="4">
        <f>+IFERROR(LN(Costo_fondeo!AQ78)," ")</f>
        <v>1.8806087889102043</v>
      </c>
      <c r="AR78" s="4">
        <f>+IFERROR(LN(Costo_fondeo!AR78)," ")</f>
        <v>1.7385784471141166</v>
      </c>
      <c r="AS78" s="4">
        <f>+IFERROR(LN(Costo_fondeo!AS78)," ")</f>
        <v>1.6675341462004454</v>
      </c>
      <c r="AT78" s="4">
        <f>+IFERROR(LN(Costo_fondeo!AT78)," ")</f>
        <v>1.7775977764299884</v>
      </c>
      <c r="AU78" s="4">
        <f>+IFERROR(LN(Costo_fondeo!AU78)," ")</f>
        <v>2.2372310768334716</v>
      </c>
      <c r="AV78" s="4">
        <f>+IFERROR(LN(Costo_fondeo!AV78)," ")</f>
        <v>1.802988311514198</v>
      </c>
      <c r="AW78" s="4">
        <f>+IFERROR(LN(Costo_fondeo!AW78)," ")</f>
        <v>1.4420059175743085</v>
      </c>
      <c r="AX78" s="4">
        <f>+IFERROR(LN(Costo_fondeo!AX78)," ")</f>
        <v>1.6494001234507187</v>
      </c>
      <c r="AY78" s="4">
        <f>+IFERROR(LN(Costo_fondeo!AY78)," ")</f>
        <v>1.4584909932022454</v>
      </c>
    </row>
    <row r="79" spans="2:51" ht="16.5" x14ac:dyDescent="0.3">
      <c r="B79" s="1">
        <v>77</v>
      </c>
      <c r="C79" s="3">
        <v>43190</v>
      </c>
      <c r="D79" s="4">
        <f>+IFERROR(LN(Costo_fondeo!D79)," ")</f>
        <v>0.68874307437508686</v>
      </c>
      <c r="E79" s="4">
        <f>+IFERROR(LN(Costo_fondeo!E79)," ")</f>
        <v>0.92002388258655066</v>
      </c>
      <c r="F79" s="4">
        <f>+IFERROR(LN(Costo_fondeo!F79)," ")</f>
        <v>1.2381245365278688</v>
      </c>
      <c r="G79" s="4">
        <f>+IFERROR(LN(Costo_fondeo!G79)," ")</f>
        <v>1.2594889691522482</v>
      </c>
      <c r="H79" s="4">
        <f>+IFERROR(LN(Costo_fondeo!H79)," ")</f>
        <v>0.10189235708738058</v>
      </c>
      <c r="I79" s="4">
        <f>+IFERROR(LN(Costo_fondeo!I79)," ")</f>
        <v>4.4785566217868049E-2</v>
      </c>
      <c r="J79" s="4">
        <f>+IFERROR(LN(Costo_fondeo!J79)," ")</f>
        <v>0.73427384111731697</v>
      </c>
      <c r="K79" s="4">
        <f>+IFERROR(LN(Costo_fondeo!K79)," ")</f>
        <v>0.47522848407633872</v>
      </c>
      <c r="L79" s="4">
        <f>+IFERROR(LN(Costo_fondeo!L79)," ")</f>
        <v>0.11976546453151604</v>
      </c>
      <c r="M79" s="4">
        <f>+IFERROR(LN(Costo_fondeo!M79)," ")</f>
        <v>0.56387198807880112</v>
      </c>
      <c r="N79" s="4">
        <f>+IFERROR(LN(Costo_fondeo!N79)," ")</f>
        <v>1.5450790620224157</v>
      </c>
      <c r="O79" s="4" t="str">
        <f>+IFERROR(LN(Costo_fondeo!O79)," ")</f>
        <v xml:space="preserve"> </v>
      </c>
      <c r="P79" s="4">
        <f>+IFERROR(LN(Costo_fondeo!P79)," ")</f>
        <v>1.7359589203511216</v>
      </c>
      <c r="Q79" s="4">
        <f>+IFERROR(LN(Costo_fondeo!Q79)," ")</f>
        <v>1.7491312278344424</v>
      </c>
      <c r="R79" s="4">
        <f>+IFERROR(LN(Costo_fondeo!R79)," ")</f>
        <v>1.9940141338635871</v>
      </c>
      <c r="S79" s="4" t="str">
        <f>+IFERROR(LN(Costo_fondeo!S79)," ")</f>
        <v xml:space="preserve"> </v>
      </c>
      <c r="T79" s="4" t="str">
        <f>+IFERROR(LN(Costo_fondeo!T79)," ")</f>
        <v xml:space="preserve"> </v>
      </c>
      <c r="U79" s="4" t="str">
        <f>+IFERROR(LN(Costo_fondeo!U79)," ")</f>
        <v xml:space="preserve"> </v>
      </c>
      <c r="V79" s="4" t="str">
        <f>+IFERROR(LN(Costo_fondeo!V79)," ")</f>
        <v xml:space="preserve"> </v>
      </c>
      <c r="W79" s="4" t="str">
        <f>+IFERROR(LN(Costo_fondeo!W79)," ")</f>
        <v xml:space="preserve"> </v>
      </c>
      <c r="X79" s="4" t="str">
        <f>+IFERROR(LN(Costo_fondeo!X79)," ")</f>
        <v xml:space="preserve"> </v>
      </c>
      <c r="Y79" s="4" t="str">
        <f>+IFERROR(LN(Costo_fondeo!Y79)," ")</f>
        <v xml:space="preserve"> </v>
      </c>
      <c r="Z79" s="4" t="str">
        <f>+IFERROR(LN(Costo_fondeo!Z79)," ")</f>
        <v xml:space="preserve"> </v>
      </c>
      <c r="AA79" s="4" t="str">
        <f>+IFERROR(LN(Costo_fondeo!AA79)," ")</f>
        <v xml:space="preserve"> </v>
      </c>
      <c r="AB79" s="4">
        <f>+IFERROR(LN(Costo_fondeo!AB79)," ")</f>
        <v>1.5669027733288887</v>
      </c>
      <c r="AC79" s="4">
        <f>+IFERROR(LN(Costo_fondeo!AC79)," ")</f>
        <v>1.9142647465729312</v>
      </c>
      <c r="AD79" s="4">
        <f>+IFERROR(LN(Costo_fondeo!AD79)," ")</f>
        <v>1.8783764548724886</v>
      </c>
      <c r="AE79" s="4">
        <f>+IFERROR(LN(Costo_fondeo!AE79)," ")</f>
        <v>2.4799268776777761</v>
      </c>
      <c r="AF79" s="4">
        <f>+IFERROR(LN(Costo_fondeo!AF79)," ")</f>
        <v>1.4370532267620586</v>
      </c>
      <c r="AG79" s="4">
        <f>+IFERROR(LN(Costo_fondeo!AG79)," ")</f>
        <v>1.4874078067300107</v>
      </c>
      <c r="AH79" s="4">
        <f>+IFERROR(LN(Costo_fondeo!AH79)," ")</f>
        <v>1.8236657413166923</v>
      </c>
      <c r="AI79" s="4">
        <f>+IFERROR(LN(Costo_fondeo!AI79)," ")</f>
        <v>1.479116773426234</v>
      </c>
      <c r="AJ79" s="4">
        <f>+IFERROR(LN(Costo_fondeo!AJ79)," ")</f>
        <v>2.3059368020331656</v>
      </c>
      <c r="AK79" s="4">
        <f>+IFERROR(LN(Costo_fondeo!AK79)," ")</f>
        <v>1.5798828988329365</v>
      </c>
      <c r="AL79" s="4">
        <f>+IFERROR(LN(Costo_fondeo!AL79)," ")</f>
        <v>1.5447633825591949</v>
      </c>
      <c r="AM79" s="4">
        <f>+IFERROR(LN(Costo_fondeo!AM79)," ")</f>
        <v>1.9400653448295657</v>
      </c>
      <c r="AN79" s="4">
        <f>+IFERROR(LN(Costo_fondeo!AN79)," ")</f>
        <v>1.787900417615542</v>
      </c>
      <c r="AO79" s="4">
        <f>+IFERROR(LN(Costo_fondeo!AO79)," ")</f>
        <v>1.9676296144482766</v>
      </c>
      <c r="AP79" s="4" t="str">
        <f>+IFERROR(LN(Costo_fondeo!AP79)," ")</f>
        <v xml:space="preserve"> </v>
      </c>
      <c r="AQ79" s="4">
        <f>+IFERROR(LN(Costo_fondeo!AQ79)," ")</f>
        <v>1.8814907838866526</v>
      </c>
      <c r="AR79" s="4">
        <f>+IFERROR(LN(Costo_fondeo!AR79)," ")</f>
        <v>1.7377402941218736</v>
      </c>
      <c r="AS79" s="4">
        <f>+IFERROR(LN(Costo_fondeo!AS79)," ")</f>
        <v>1.6624929259483778</v>
      </c>
      <c r="AT79" s="4">
        <f>+IFERROR(LN(Costo_fondeo!AT79)," ")</f>
        <v>1.7877314719653046</v>
      </c>
      <c r="AU79" s="4">
        <f>+IFERROR(LN(Costo_fondeo!AU79)," ")</f>
        <v>2.2349816841348091</v>
      </c>
      <c r="AV79" s="4">
        <f>+IFERROR(LN(Costo_fondeo!AV79)," ")</f>
        <v>1.8026801327098947</v>
      </c>
      <c r="AW79" s="4">
        <f>+IFERROR(LN(Costo_fondeo!AW79)," ")</f>
        <v>1.4409243771154463</v>
      </c>
      <c r="AX79" s="4">
        <f>+IFERROR(LN(Costo_fondeo!AX79)," ")</f>
        <v>1.6547060500288961</v>
      </c>
      <c r="AY79" s="4">
        <f>+IFERROR(LN(Costo_fondeo!AY79)," ")</f>
        <v>1.4688638691739762</v>
      </c>
    </row>
    <row r="80" spans="2:51" ht="16.5" x14ac:dyDescent="0.3">
      <c r="B80" s="1">
        <v>78</v>
      </c>
      <c r="C80" s="3">
        <v>43220</v>
      </c>
      <c r="D80" s="4">
        <f>+IFERROR(LN(Costo_fondeo!D80)," ")</f>
        <v>0.70262183570714865</v>
      </c>
      <c r="E80" s="4">
        <f>+IFERROR(LN(Costo_fondeo!E80)," ")</f>
        <v>0.91560096611688713</v>
      </c>
      <c r="F80" s="4">
        <f>+IFERROR(LN(Costo_fondeo!F80)," ")</f>
        <v>1.2379404482443246</v>
      </c>
      <c r="G80" s="4">
        <f>+IFERROR(LN(Costo_fondeo!G80)," ")</f>
        <v>1.2455121283310526</v>
      </c>
      <c r="H80" s="4">
        <f>+IFERROR(LN(Costo_fondeo!H80)," ")</f>
        <v>0.13070324239319597</v>
      </c>
      <c r="I80" s="4">
        <f>+IFERROR(LN(Costo_fondeo!I80)," ")</f>
        <v>3.2288216137210106E-2</v>
      </c>
      <c r="J80" s="4">
        <f>+IFERROR(LN(Costo_fondeo!J80)," ")</f>
        <v>0.72627822809664755</v>
      </c>
      <c r="K80" s="4">
        <f>+IFERROR(LN(Costo_fondeo!K80)," ")</f>
        <v>0.46240404844679911</v>
      </c>
      <c r="L80" s="4">
        <f>+IFERROR(LN(Costo_fondeo!L80)," ")</f>
        <v>0.1184351261406484</v>
      </c>
      <c r="M80" s="4">
        <f>+IFERROR(LN(Costo_fondeo!M80)," ")</f>
        <v>0.56582214322459889</v>
      </c>
      <c r="N80" s="4">
        <f>+IFERROR(LN(Costo_fondeo!N80)," ")</f>
        <v>1.548972691142148</v>
      </c>
      <c r="O80" s="4" t="str">
        <f>+IFERROR(LN(Costo_fondeo!O80)," ")</f>
        <v xml:space="preserve"> </v>
      </c>
      <c r="P80" s="4">
        <f>+IFERROR(LN(Costo_fondeo!P80)," ")</f>
        <v>1.7293179589903391</v>
      </c>
      <c r="Q80" s="4">
        <f>+IFERROR(LN(Costo_fondeo!Q80)," ")</f>
        <v>1.7374469316876422</v>
      </c>
      <c r="R80" s="4">
        <f>+IFERROR(LN(Costo_fondeo!R80)," ")</f>
        <v>1.9926615783801787</v>
      </c>
      <c r="S80" s="4" t="str">
        <f>+IFERROR(LN(Costo_fondeo!S80)," ")</f>
        <v xml:space="preserve"> </v>
      </c>
      <c r="T80" s="4" t="str">
        <f>+IFERROR(LN(Costo_fondeo!T80)," ")</f>
        <v xml:space="preserve"> </v>
      </c>
      <c r="U80" s="4" t="str">
        <f>+IFERROR(LN(Costo_fondeo!U80)," ")</f>
        <v xml:space="preserve"> </v>
      </c>
      <c r="V80" s="4" t="str">
        <f>+IFERROR(LN(Costo_fondeo!V80)," ")</f>
        <v xml:space="preserve"> </v>
      </c>
      <c r="W80" s="4" t="str">
        <f>+IFERROR(LN(Costo_fondeo!W80)," ")</f>
        <v xml:space="preserve"> </v>
      </c>
      <c r="X80" s="4" t="str">
        <f>+IFERROR(LN(Costo_fondeo!X80)," ")</f>
        <v xml:space="preserve"> </v>
      </c>
      <c r="Y80" s="4" t="str">
        <f>+IFERROR(LN(Costo_fondeo!Y80)," ")</f>
        <v xml:space="preserve"> </v>
      </c>
      <c r="Z80" s="4" t="str">
        <f>+IFERROR(LN(Costo_fondeo!Z80)," ")</f>
        <v xml:space="preserve"> </v>
      </c>
      <c r="AA80" s="4" t="str">
        <f>+IFERROR(LN(Costo_fondeo!AA80)," ")</f>
        <v xml:space="preserve"> </v>
      </c>
      <c r="AB80" s="4">
        <f>+IFERROR(LN(Costo_fondeo!AB80)," ")</f>
        <v>1.5702320137464878</v>
      </c>
      <c r="AC80" s="4">
        <f>+IFERROR(LN(Costo_fondeo!AC80)," ")</f>
        <v>1.9122663903418771</v>
      </c>
      <c r="AD80" s="4">
        <f>+IFERROR(LN(Costo_fondeo!AD80)," ")</f>
        <v>1.8822509891102899</v>
      </c>
      <c r="AE80" s="4">
        <f>+IFERROR(LN(Costo_fondeo!AE80)," ")</f>
        <v>2.4889648008272802</v>
      </c>
      <c r="AF80" s="4">
        <f>+IFERROR(LN(Costo_fondeo!AF80)," ")</f>
        <v>1.4371962763728927</v>
      </c>
      <c r="AG80" s="4">
        <f>+IFERROR(LN(Costo_fondeo!AG80)," ")</f>
        <v>1.4841183263527087</v>
      </c>
      <c r="AH80" s="4">
        <f>+IFERROR(LN(Costo_fondeo!AH80)," ")</f>
        <v>1.8285273499369483</v>
      </c>
      <c r="AI80" s="4">
        <f>+IFERROR(LN(Costo_fondeo!AI80)," ")</f>
        <v>1.4777779999407312</v>
      </c>
      <c r="AJ80" s="4">
        <f>+IFERROR(LN(Costo_fondeo!AJ80)," ")</f>
        <v>2.3025365235788495</v>
      </c>
      <c r="AK80" s="4">
        <f>+IFERROR(LN(Costo_fondeo!AK80)," ")</f>
        <v>1.5820069970973554</v>
      </c>
      <c r="AL80" s="4">
        <f>+IFERROR(LN(Costo_fondeo!AL80)," ")</f>
        <v>1.5290763357443173</v>
      </c>
      <c r="AM80" s="4">
        <f>+IFERROR(LN(Costo_fondeo!AM80)," ")</f>
        <v>1.9326203281151866</v>
      </c>
      <c r="AN80" s="4">
        <f>+IFERROR(LN(Costo_fondeo!AN80)," ")</f>
        <v>1.773144181347011</v>
      </c>
      <c r="AO80" s="4">
        <f>+IFERROR(LN(Costo_fondeo!AO80)," ")</f>
        <v>1.9541405048489662</v>
      </c>
      <c r="AP80" s="4" t="str">
        <f>+IFERROR(LN(Costo_fondeo!AP80)," ")</f>
        <v xml:space="preserve"> </v>
      </c>
      <c r="AQ80" s="4">
        <f>+IFERROR(LN(Costo_fondeo!AQ80)," ")</f>
        <v>1.8800918945950622</v>
      </c>
      <c r="AR80" s="4">
        <f>+IFERROR(LN(Costo_fondeo!AR80)," ")</f>
        <v>1.7342597759635459</v>
      </c>
      <c r="AS80" s="4">
        <f>+IFERROR(LN(Costo_fondeo!AS80)," ")</f>
        <v>1.6558677484270281</v>
      </c>
      <c r="AT80" s="4">
        <f>+IFERROR(LN(Costo_fondeo!AT80)," ")</f>
        <v>1.7928376915265503</v>
      </c>
      <c r="AU80" s="4">
        <f>+IFERROR(LN(Costo_fondeo!AU80)," ")</f>
        <v>2.2344616925683489</v>
      </c>
      <c r="AV80" s="4">
        <f>+IFERROR(LN(Costo_fondeo!AV80)," ")</f>
        <v>1.8020609901017923</v>
      </c>
      <c r="AW80" s="4">
        <f>+IFERROR(LN(Costo_fondeo!AW80)," ")</f>
        <v>1.4370554924145211</v>
      </c>
      <c r="AX80" s="4">
        <f>+IFERROR(LN(Costo_fondeo!AX80)," ")</f>
        <v>1.6571313639144589</v>
      </c>
      <c r="AY80" s="4">
        <f>+IFERROR(LN(Costo_fondeo!AY80)," ")</f>
        <v>1.4772789759445217</v>
      </c>
    </row>
    <row r="81" spans="2:51" ht="16.5" x14ac:dyDescent="0.3">
      <c r="B81" s="1">
        <v>79</v>
      </c>
      <c r="C81" s="3">
        <v>43251</v>
      </c>
      <c r="D81" s="4">
        <f>+IFERROR(LN(Costo_fondeo!D81)," ")</f>
        <v>0.72022808690429607</v>
      </c>
      <c r="E81" s="4">
        <f>+IFERROR(LN(Costo_fondeo!E81)," ")</f>
        <v>0.91112170174831053</v>
      </c>
      <c r="F81" s="4">
        <f>+IFERROR(LN(Costo_fondeo!F81)," ")</f>
        <v>1.2361343532481082</v>
      </c>
      <c r="G81" s="4">
        <f>+IFERROR(LN(Costo_fondeo!G81)," ")</f>
        <v>1.2342680844321263</v>
      </c>
      <c r="H81" s="4">
        <f>+IFERROR(LN(Costo_fondeo!H81)," ")</f>
        <v>0.12461102675744863</v>
      </c>
      <c r="I81" s="4">
        <f>+IFERROR(LN(Costo_fondeo!I81)," ")</f>
        <v>8.8714519074950017E-3</v>
      </c>
      <c r="J81" s="4">
        <f>+IFERROR(LN(Costo_fondeo!J81)," ")</f>
        <v>0.71850549703410072</v>
      </c>
      <c r="K81" s="4">
        <f>+IFERROR(LN(Costo_fondeo!K81)," ")</f>
        <v>0.44804656821757599</v>
      </c>
      <c r="L81" s="4">
        <f>+IFERROR(LN(Costo_fondeo!L81)," ")</f>
        <v>0.11974225264678146</v>
      </c>
      <c r="M81" s="4">
        <f>+IFERROR(LN(Costo_fondeo!M81)," ")</f>
        <v>0.56505608160411813</v>
      </c>
      <c r="N81" s="4">
        <f>+IFERROR(LN(Costo_fondeo!N81)," ")</f>
        <v>1.5512917903867818</v>
      </c>
      <c r="O81" s="4" t="str">
        <f>+IFERROR(LN(Costo_fondeo!O81)," ")</f>
        <v xml:space="preserve"> </v>
      </c>
      <c r="P81" s="4">
        <f>+IFERROR(LN(Costo_fondeo!P81)," ")</f>
        <v>1.7225246135689951</v>
      </c>
      <c r="Q81" s="4">
        <f>+IFERROR(LN(Costo_fondeo!Q81)," ")</f>
        <v>1.7263377843130476</v>
      </c>
      <c r="R81" s="4">
        <f>+IFERROR(LN(Costo_fondeo!R81)," ")</f>
        <v>1.9881139690530647</v>
      </c>
      <c r="S81" s="4" t="str">
        <f>+IFERROR(LN(Costo_fondeo!S81)," ")</f>
        <v xml:space="preserve"> </v>
      </c>
      <c r="T81" s="4" t="str">
        <f>+IFERROR(LN(Costo_fondeo!T81)," ")</f>
        <v xml:space="preserve"> </v>
      </c>
      <c r="U81" s="4" t="str">
        <f>+IFERROR(LN(Costo_fondeo!U81)," ")</f>
        <v xml:space="preserve"> </v>
      </c>
      <c r="V81" s="4" t="str">
        <f>+IFERROR(LN(Costo_fondeo!V81)," ")</f>
        <v xml:space="preserve"> </v>
      </c>
      <c r="W81" s="4" t="str">
        <f>+IFERROR(LN(Costo_fondeo!W81)," ")</f>
        <v xml:space="preserve"> </v>
      </c>
      <c r="X81" s="4" t="str">
        <f>+IFERROR(LN(Costo_fondeo!X81)," ")</f>
        <v xml:space="preserve"> </v>
      </c>
      <c r="Y81" s="4" t="str">
        <f>+IFERROR(LN(Costo_fondeo!Y81)," ")</f>
        <v xml:space="preserve"> </v>
      </c>
      <c r="Z81" s="4" t="str">
        <f>+IFERROR(LN(Costo_fondeo!Z81)," ")</f>
        <v xml:space="preserve"> </v>
      </c>
      <c r="AA81" s="4" t="str">
        <f>+IFERROR(LN(Costo_fondeo!AA81)," ")</f>
        <v xml:space="preserve"> </v>
      </c>
      <c r="AB81" s="4">
        <f>+IFERROR(LN(Costo_fondeo!AB81)," ")</f>
        <v>1.5730298162081258</v>
      </c>
      <c r="AC81" s="4">
        <f>+IFERROR(LN(Costo_fondeo!AC81)," ")</f>
        <v>1.9097019883658406</v>
      </c>
      <c r="AD81" s="4">
        <f>+IFERROR(LN(Costo_fondeo!AD81)," ")</f>
        <v>1.8845486060194514</v>
      </c>
      <c r="AE81" s="4">
        <f>+IFERROR(LN(Costo_fondeo!AE81)," ")</f>
        <v>2.4967603291336986</v>
      </c>
      <c r="AF81" s="4">
        <f>+IFERROR(LN(Costo_fondeo!AF81)," ")</f>
        <v>1.4367449367161806</v>
      </c>
      <c r="AG81" s="4">
        <f>+IFERROR(LN(Costo_fondeo!AG81)," ")</f>
        <v>1.4795751501095247</v>
      </c>
      <c r="AH81" s="4">
        <f>+IFERROR(LN(Costo_fondeo!AH81)," ")</f>
        <v>1.8256067469572557</v>
      </c>
      <c r="AI81" s="4">
        <f>+IFERROR(LN(Costo_fondeo!AI81)," ")</f>
        <v>1.4772801737845751</v>
      </c>
      <c r="AJ81" s="4">
        <f>+IFERROR(LN(Costo_fondeo!AJ81)," ")</f>
        <v>2.2953450841235652</v>
      </c>
      <c r="AK81" s="4">
        <f>+IFERROR(LN(Costo_fondeo!AK81)," ")</f>
        <v>1.5824243007471075</v>
      </c>
      <c r="AL81" s="4">
        <f>+IFERROR(LN(Costo_fondeo!AL81)," ")</f>
        <v>1.5137672072790522</v>
      </c>
      <c r="AM81" s="4">
        <f>+IFERROR(LN(Costo_fondeo!AM81)," ")</f>
        <v>1.9275085957743066</v>
      </c>
      <c r="AN81" s="4">
        <f>+IFERROR(LN(Costo_fondeo!AN81)," ")</f>
        <v>1.7613640034122997</v>
      </c>
      <c r="AO81" s="4">
        <f>+IFERROR(LN(Costo_fondeo!AO81)," ")</f>
        <v>1.9378818275369547</v>
      </c>
      <c r="AP81" s="4" t="str">
        <f>+IFERROR(LN(Costo_fondeo!AP81)," ")</f>
        <v xml:space="preserve"> </v>
      </c>
      <c r="AQ81" s="4">
        <f>+IFERROR(LN(Costo_fondeo!AQ81)," ")</f>
        <v>1.8765684464641728</v>
      </c>
      <c r="AR81" s="4">
        <f>+IFERROR(LN(Costo_fondeo!AR81)," ")</f>
        <v>1.7329584092539883</v>
      </c>
      <c r="AS81" s="4">
        <f>+IFERROR(LN(Costo_fondeo!AS81)," ")</f>
        <v>1.6487997025030521</v>
      </c>
      <c r="AT81" s="4">
        <f>+IFERROR(LN(Costo_fondeo!AT81)," ")</f>
        <v>1.7955780320681607</v>
      </c>
      <c r="AU81" s="4">
        <f>+IFERROR(LN(Costo_fondeo!AU81)," ")</f>
        <v>2.2347239115132322</v>
      </c>
      <c r="AV81" s="4">
        <f>+IFERROR(LN(Costo_fondeo!AV81)," ")</f>
        <v>1.7997941147961896</v>
      </c>
      <c r="AW81" s="4">
        <f>+IFERROR(LN(Costo_fondeo!AW81)," ")</f>
        <v>1.4358290884429878</v>
      </c>
      <c r="AX81" s="4">
        <f>+IFERROR(LN(Costo_fondeo!AX81)," ")</f>
        <v>1.6585253527163979</v>
      </c>
      <c r="AY81" s="4">
        <f>+IFERROR(LN(Costo_fondeo!AY81)," ")</f>
        <v>1.4858745476286164</v>
      </c>
    </row>
    <row r="82" spans="2:51" ht="16.5" x14ac:dyDescent="0.3">
      <c r="B82" s="1">
        <v>80</v>
      </c>
      <c r="C82" s="3">
        <v>43281</v>
      </c>
      <c r="D82" s="4">
        <f>+IFERROR(LN(Costo_fondeo!D82)," ")</f>
        <v>0.72267981285373029</v>
      </c>
      <c r="E82" s="4">
        <f>+IFERROR(LN(Costo_fondeo!E82)," ")</f>
        <v>0.90539885052042879</v>
      </c>
      <c r="F82" s="4">
        <f>+IFERROR(LN(Costo_fondeo!F82)," ")</f>
        <v>1.2352569682967505</v>
      </c>
      <c r="G82" s="4">
        <f>+IFERROR(LN(Costo_fondeo!G82)," ")</f>
        <v>1.2230653702154337</v>
      </c>
      <c r="H82" s="4">
        <f>+IFERROR(LN(Costo_fondeo!H82)," ")</f>
        <v>0.10786838561340226</v>
      </c>
      <c r="I82" s="4">
        <f>+IFERROR(LN(Costo_fondeo!I82)," ")</f>
        <v>-2.652044815482943E-3</v>
      </c>
      <c r="J82" s="4">
        <f>+IFERROR(LN(Costo_fondeo!J82)," ")</f>
        <v>0.71095532028542541</v>
      </c>
      <c r="K82" s="4">
        <f>+IFERROR(LN(Costo_fondeo!K82)," ")</f>
        <v>0.43590889872728189</v>
      </c>
      <c r="L82" s="4">
        <f>+IFERROR(LN(Costo_fondeo!L82)," ")</f>
        <v>0.1218706516999675</v>
      </c>
      <c r="M82" s="4">
        <f>+IFERROR(LN(Costo_fondeo!M82)," ")</f>
        <v>0.56784088816681677</v>
      </c>
      <c r="N82" s="4">
        <f>+IFERROR(LN(Costo_fondeo!N82)," ")</f>
        <v>1.5528015035127329</v>
      </c>
      <c r="O82" s="4" t="str">
        <f>+IFERROR(LN(Costo_fondeo!O82)," ")</f>
        <v xml:space="preserve"> </v>
      </c>
      <c r="P82" s="4">
        <f>+IFERROR(LN(Costo_fondeo!P82)," ")</f>
        <v>1.7159848658923695</v>
      </c>
      <c r="Q82" s="4">
        <f>+IFERROR(LN(Costo_fondeo!Q82)," ")</f>
        <v>1.7161790351014263</v>
      </c>
      <c r="R82" s="4">
        <f>+IFERROR(LN(Costo_fondeo!R82)," ")</f>
        <v>1.9901085355588324</v>
      </c>
      <c r="S82" s="4" t="str">
        <f>+IFERROR(LN(Costo_fondeo!S82)," ")</f>
        <v xml:space="preserve"> </v>
      </c>
      <c r="T82" s="4" t="str">
        <f>+IFERROR(LN(Costo_fondeo!T82)," ")</f>
        <v xml:space="preserve"> </v>
      </c>
      <c r="U82" s="4" t="str">
        <f>+IFERROR(LN(Costo_fondeo!U82)," ")</f>
        <v xml:space="preserve"> </v>
      </c>
      <c r="V82" s="4" t="str">
        <f>+IFERROR(LN(Costo_fondeo!V82)," ")</f>
        <v xml:space="preserve"> </v>
      </c>
      <c r="W82" s="4" t="str">
        <f>+IFERROR(LN(Costo_fondeo!W82)," ")</f>
        <v xml:space="preserve"> </v>
      </c>
      <c r="X82" s="4" t="str">
        <f>+IFERROR(LN(Costo_fondeo!X82)," ")</f>
        <v xml:space="preserve"> </v>
      </c>
      <c r="Y82" s="4" t="str">
        <f>+IFERROR(LN(Costo_fondeo!Y82)," ")</f>
        <v xml:space="preserve"> </v>
      </c>
      <c r="Z82" s="4" t="str">
        <f>+IFERROR(LN(Costo_fondeo!Z82)," ")</f>
        <v xml:space="preserve"> </v>
      </c>
      <c r="AA82" s="4" t="str">
        <f>+IFERROR(LN(Costo_fondeo!AA82)," ")</f>
        <v xml:space="preserve"> </v>
      </c>
      <c r="AB82" s="4">
        <f>+IFERROR(LN(Costo_fondeo!AB82)," ")</f>
        <v>1.5736987571749297</v>
      </c>
      <c r="AC82" s="4">
        <f>+IFERROR(LN(Costo_fondeo!AC82)," ")</f>
        <v>1.9030678132017018</v>
      </c>
      <c r="AD82" s="4">
        <f>+IFERROR(LN(Costo_fondeo!AD82)," ")</f>
        <v>1.885005895145484</v>
      </c>
      <c r="AE82" s="4">
        <f>+IFERROR(LN(Costo_fondeo!AE82)," ")</f>
        <v>2.5031266391665326</v>
      </c>
      <c r="AF82" s="4">
        <f>+IFERROR(LN(Costo_fondeo!AF82)," ")</f>
        <v>1.4359554476891647</v>
      </c>
      <c r="AG82" s="4">
        <f>+IFERROR(LN(Costo_fondeo!AG82)," ")</f>
        <v>1.4725226617482448</v>
      </c>
      <c r="AH82" s="4">
        <f>+IFERROR(LN(Costo_fondeo!AH82)," ")</f>
        <v>1.825283608341232</v>
      </c>
      <c r="AI82" s="4">
        <f>+IFERROR(LN(Costo_fondeo!AI82)," ")</f>
        <v>1.4736711533448561</v>
      </c>
      <c r="AJ82" s="4">
        <f>+IFERROR(LN(Costo_fondeo!AJ82)," ")</f>
        <v>2.2937608887680008</v>
      </c>
      <c r="AK82" s="4">
        <f>+IFERROR(LN(Costo_fondeo!AK82)," ")</f>
        <v>1.5832548972080696</v>
      </c>
      <c r="AL82" s="4">
        <f>+IFERROR(LN(Costo_fondeo!AL82)," ")</f>
        <v>1.4979982034581025</v>
      </c>
      <c r="AM82" s="4">
        <f>+IFERROR(LN(Costo_fondeo!AM82)," ")</f>
        <v>1.9201682002292106</v>
      </c>
      <c r="AN82" s="4">
        <f>+IFERROR(LN(Costo_fondeo!AN82)," ")</f>
        <v>1.7494827044855799</v>
      </c>
      <c r="AO82" s="4">
        <f>+IFERROR(LN(Costo_fondeo!AO82)," ")</f>
        <v>1.9203644554957919</v>
      </c>
      <c r="AP82" s="4" t="str">
        <f>+IFERROR(LN(Costo_fondeo!AP82)," ")</f>
        <v xml:space="preserve"> </v>
      </c>
      <c r="AQ82" s="4">
        <f>+IFERROR(LN(Costo_fondeo!AQ82)," ")</f>
        <v>1.8730953049135353</v>
      </c>
      <c r="AR82" s="4">
        <f>+IFERROR(LN(Costo_fondeo!AR82)," ")</f>
        <v>1.7273050121434987</v>
      </c>
      <c r="AS82" s="4">
        <f>+IFERROR(LN(Costo_fondeo!AS82)," ")</f>
        <v>1.6378998639400746</v>
      </c>
      <c r="AT82" s="4">
        <f>+IFERROR(LN(Costo_fondeo!AT82)," ")</f>
        <v>1.79461474411782</v>
      </c>
      <c r="AU82" s="4">
        <f>+IFERROR(LN(Costo_fondeo!AU82)," ")</f>
        <v>2.2330957353359473</v>
      </c>
      <c r="AV82" s="4">
        <f>+IFERROR(LN(Costo_fondeo!AV82)," ")</f>
        <v>1.7969730926827805</v>
      </c>
      <c r="AW82" s="4">
        <f>+IFERROR(LN(Costo_fondeo!AW82)," ")</f>
        <v>1.4345445971735313</v>
      </c>
      <c r="AX82" s="4">
        <f>+IFERROR(LN(Costo_fondeo!AX82)," ")</f>
        <v>1.6691222410246231</v>
      </c>
      <c r="AY82" s="4">
        <f>+IFERROR(LN(Costo_fondeo!AY82)," ")</f>
        <v>1.4922281762491172</v>
      </c>
    </row>
    <row r="83" spans="2:51" ht="16.5" x14ac:dyDescent="0.3">
      <c r="B83" s="1">
        <v>81</v>
      </c>
      <c r="C83" s="3">
        <v>43312</v>
      </c>
      <c r="D83" s="4">
        <f>+IFERROR(LN(Costo_fondeo!D83)," ")</f>
        <v>0.74295525297934328</v>
      </c>
      <c r="E83" s="4">
        <f>+IFERROR(LN(Costo_fondeo!E83)," ")</f>
        <v>0.90351758229086299</v>
      </c>
      <c r="F83" s="4">
        <f>+IFERROR(LN(Costo_fondeo!F83)," ")</f>
        <v>1.235947080042386</v>
      </c>
      <c r="G83" s="4">
        <f>+IFERROR(LN(Costo_fondeo!G83)," ")</f>
        <v>1.2118010155326484</v>
      </c>
      <c r="H83" s="4">
        <f>+IFERROR(LN(Costo_fondeo!H83)," ")</f>
        <v>0.10873459845830405</v>
      </c>
      <c r="I83" s="4">
        <f>+IFERROR(LN(Costo_fondeo!I83)," ")</f>
        <v>-5.7568216669142604E-3</v>
      </c>
      <c r="J83" s="4">
        <f>+IFERROR(LN(Costo_fondeo!J83)," ")</f>
        <v>0.71009915320817196</v>
      </c>
      <c r="K83" s="4">
        <f>+IFERROR(LN(Costo_fondeo!K83)," ")</f>
        <v>0.42530651140875286</v>
      </c>
      <c r="L83" s="4">
        <f>+IFERROR(LN(Costo_fondeo!L83)," ")</f>
        <v>0.1274966439752902</v>
      </c>
      <c r="M83" s="4">
        <f>+IFERROR(LN(Costo_fondeo!M83)," ")</f>
        <v>0.57011953343830923</v>
      </c>
      <c r="N83" s="4">
        <f>+IFERROR(LN(Costo_fondeo!N83)," ")</f>
        <v>1.5530231394486635</v>
      </c>
      <c r="O83" s="4" t="str">
        <f>+IFERROR(LN(Costo_fondeo!O83)," ")</f>
        <v xml:space="preserve"> </v>
      </c>
      <c r="P83" s="4">
        <f>+IFERROR(LN(Costo_fondeo!P83)," ")</f>
        <v>1.7078164697988738</v>
      </c>
      <c r="Q83" s="4">
        <f>+IFERROR(LN(Costo_fondeo!Q83)," ")</f>
        <v>1.7102896785823327</v>
      </c>
      <c r="R83" s="4">
        <f>+IFERROR(LN(Costo_fondeo!R83)," ")</f>
        <v>1.9860082115657918</v>
      </c>
      <c r="S83" s="4" t="str">
        <f>+IFERROR(LN(Costo_fondeo!S83)," ")</f>
        <v xml:space="preserve"> </v>
      </c>
      <c r="T83" s="4" t="str">
        <f>+IFERROR(LN(Costo_fondeo!T83)," ")</f>
        <v xml:space="preserve"> </v>
      </c>
      <c r="U83" s="4" t="str">
        <f>+IFERROR(LN(Costo_fondeo!U83)," ")</f>
        <v xml:space="preserve"> </v>
      </c>
      <c r="V83" s="4" t="str">
        <f>+IFERROR(LN(Costo_fondeo!V83)," ")</f>
        <v xml:space="preserve"> </v>
      </c>
      <c r="W83" s="4" t="str">
        <f>+IFERROR(LN(Costo_fondeo!W83)," ")</f>
        <v xml:space="preserve"> </v>
      </c>
      <c r="X83" s="4" t="str">
        <f>+IFERROR(LN(Costo_fondeo!X83)," ")</f>
        <v xml:space="preserve"> </v>
      </c>
      <c r="Y83" s="4" t="str">
        <f>+IFERROR(LN(Costo_fondeo!Y83)," ")</f>
        <v xml:space="preserve"> </v>
      </c>
      <c r="Z83" s="4" t="str">
        <f>+IFERROR(LN(Costo_fondeo!Z83)," ")</f>
        <v xml:space="preserve"> </v>
      </c>
      <c r="AA83" s="4" t="str">
        <f>+IFERROR(LN(Costo_fondeo!AA83)," ")</f>
        <v xml:space="preserve"> </v>
      </c>
      <c r="AB83" s="4">
        <f>+IFERROR(LN(Costo_fondeo!AB83)," ")</f>
        <v>1.5742749360996176</v>
      </c>
      <c r="AC83" s="4">
        <f>+IFERROR(LN(Costo_fondeo!AC83)," ")</f>
        <v>1.8973033347211508</v>
      </c>
      <c r="AD83" s="4">
        <f>+IFERROR(LN(Costo_fondeo!AD83)," ")</f>
        <v>1.8856132571915147</v>
      </c>
      <c r="AE83" s="4">
        <f>+IFERROR(LN(Costo_fondeo!AE83)," ")</f>
        <v>2.5160705056089427</v>
      </c>
      <c r="AF83" s="4">
        <f>+IFERROR(LN(Costo_fondeo!AF83)," ")</f>
        <v>1.4379729814872253</v>
      </c>
      <c r="AG83" s="4">
        <f>+IFERROR(LN(Costo_fondeo!AG83)," ")</f>
        <v>1.4628689595407021</v>
      </c>
      <c r="AH83" s="4">
        <f>+IFERROR(LN(Costo_fondeo!AH83)," ")</f>
        <v>1.8109248866520311</v>
      </c>
      <c r="AI83" s="4">
        <f>+IFERROR(LN(Costo_fondeo!AI83)," ")</f>
        <v>1.4712191792807554</v>
      </c>
      <c r="AJ83" s="4">
        <f>+IFERROR(LN(Costo_fondeo!AJ83)," ")</f>
        <v>2.2863849596552162</v>
      </c>
      <c r="AK83" s="4">
        <f>+IFERROR(LN(Costo_fondeo!AK83)," ")</f>
        <v>1.5855139755569596</v>
      </c>
      <c r="AL83" s="4">
        <f>+IFERROR(LN(Costo_fondeo!AL83)," ")</f>
        <v>1.4806570620265562</v>
      </c>
      <c r="AM83" s="4">
        <f>+IFERROR(LN(Costo_fondeo!AM83)," ")</f>
        <v>1.9156849075244187</v>
      </c>
      <c r="AN83" s="4">
        <f>+IFERROR(LN(Costo_fondeo!AN83)," ")</f>
        <v>1.7379185643038886</v>
      </c>
      <c r="AO83" s="4">
        <f>+IFERROR(LN(Costo_fondeo!AO83)," ")</f>
        <v>1.9074696406082099</v>
      </c>
      <c r="AP83" s="4" t="str">
        <f>+IFERROR(LN(Costo_fondeo!AP83)," ")</f>
        <v xml:space="preserve"> </v>
      </c>
      <c r="AQ83" s="4">
        <f>+IFERROR(LN(Costo_fondeo!AQ83)," ")</f>
        <v>1.8719386173520287</v>
      </c>
      <c r="AR83" s="4">
        <f>+IFERROR(LN(Costo_fondeo!AR83)," ")</f>
        <v>1.7219351498165574</v>
      </c>
      <c r="AS83" s="4">
        <f>+IFERROR(LN(Costo_fondeo!AS83)," ")</f>
        <v>1.626105599795471</v>
      </c>
      <c r="AT83" s="4">
        <f>+IFERROR(LN(Costo_fondeo!AT83)," ")</f>
        <v>1.7976801925537469</v>
      </c>
      <c r="AU83" s="4">
        <f>+IFERROR(LN(Costo_fondeo!AU83)," ")</f>
        <v>2.2343482860473998</v>
      </c>
      <c r="AV83" s="4">
        <f>+IFERROR(LN(Costo_fondeo!AV83)," ")</f>
        <v>1.7920702010795431</v>
      </c>
      <c r="AW83" s="4">
        <f>+IFERROR(LN(Costo_fondeo!AW83)," ")</f>
        <v>1.434238035282682</v>
      </c>
      <c r="AX83" s="4">
        <f>+IFERROR(LN(Costo_fondeo!AX83)," ")</f>
        <v>1.6723403244011557</v>
      </c>
      <c r="AY83" s="4">
        <f>+IFERROR(LN(Costo_fondeo!AY83)," ")</f>
        <v>1.4974527250369869</v>
      </c>
    </row>
    <row r="84" spans="2:51" ht="16.5" x14ac:dyDescent="0.3">
      <c r="B84" s="1">
        <v>82</v>
      </c>
      <c r="C84" s="3">
        <v>43343</v>
      </c>
      <c r="D84" s="4">
        <f>+IFERROR(LN(Costo_fondeo!D84)," ")</f>
        <v>0.76084550988184185</v>
      </c>
      <c r="E84" s="4">
        <f>+IFERROR(LN(Costo_fondeo!E84)," ")</f>
        <v>0.90115346464462764</v>
      </c>
      <c r="F84" s="4">
        <f>+IFERROR(LN(Costo_fondeo!F84)," ")</f>
        <v>1.238319506538041</v>
      </c>
      <c r="G84" s="4">
        <f>+IFERROR(LN(Costo_fondeo!G84)," ")</f>
        <v>1.2011694290111561</v>
      </c>
      <c r="H84" s="4">
        <f>+IFERROR(LN(Costo_fondeo!H84)," ")</f>
        <v>0.12481314910495968</v>
      </c>
      <c r="I84" s="4">
        <f>+IFERROR(LN(Costo_fondeo!I84)," ")</f>
        <v>-5.952607295237073E-3</v>
      </c>
      <c r="J84" s="4">
        <f>+IFERROR(LN(Costo_fondeo!J84)," ")</f>
        <v>0.70711126234395216</v>
      </c>
      <c r="K84" s="4">
        <f>+IFERROR(LN(Costo_fondeo!K84)," ")</f>
        <v>0.42209522178955289</v>
      </c>
      <c r="L84" s="4">
        <f>+IFERROR(LN(Costo_fondeo!L84)," ")</f>
        <v>0.13153585463541043</v>
      </c>
      <c r="M84" s="4">
        <f>+IFERROR(LN(Costo_fondeo!M84)," ")</f>
        <v>0.57009008377637993</v>
      </c>
      <c r="N84" s="4">
        <f>+IFERROR(LN(Costo_fondeo!N84)," ")</f>
        <v>1.5543620267696194</v>
      </c>
      <c r="O84" s="4" t="str">
        <f>+IFERROR(LN(Costo_fondeo!O84)," ")</f>
        <v xml:space="preserve"> </v>
      </c>
      <c r="P84" s="4">
        <f>+IFERROR(LN(Costo_fondeo!P84)," ")</f>
        <v>1.6966264658068313</v>
      </c>
      <c r="Q84" s="4">
        <f>+IFERROR(LN(Costo_fondeo!Q84)," ")</f>
        <v>1.7042248529802042</v>
      </c>
      <c r="R84" s="4">
        <f>+IFERROR(LN(Costo_fondeo!R84)," ")</f>
        <v>1.9832840263727933</v>
      </c>
      <c r="S84" s="4" t="str">
        <f>+IFERROR(LN(Costo_fondeo!S84)," ")</f>
        <v xml:space="preserve"> </v>
      </c>
      <c r="T84" s="4" t="str">
        <f>+IFERROR(LN(Costo_fondeo!T84)," ")</f>
        <v xml:space="preserve"> </v>
      </c>
      <c r="U84" s="4" t="str">
        <f>+IFERROR(LN(Costo_fondeo!U84)," ")</f>
        <v xml:space="preserve"> </v>
      </c>
      <c r="V84" s="4" t="str">
        <f>+IFERROR(LN(Costo_fondeo!V84)," ")</f>
        <v xml:space="preserve"> </v>
      </c>
      <c r="W84" s="4" t="str">
        <f>+IFERROR(LN(Costo_fondeo!W84)," ")</f>
        <v xml:space="preserve"> </v>
      </c>
      <c r="X84" s="4" t="str">
        <f>+IFERROR(LN(Costo_fondeo!X84)," ")</f>
        <v xml:space="preserve"> </v>
      </c>
      <c r="Y84" s="4" t="str">
        <f>+IFERROR(LN(Costo_fondeo!Y84)," ")</f>
        <v xml:space="preserve"> </v>
      </c>
      <c r="Z84" s="4" t="str">
        <f>+IFERROR(LN(Costo_fondeo!Z84)," ")</f>
        <v xml:space="preserve"> </v>
      </c>
      <c r="AA84" s="4" t="str">
        <f>+IFERROR(LN(Costo_fondeo!AA84)," ")</f>
        <v xml:space="preserve"> </v>
      </c>
      <c r="AB84" s="4">
        <f>+IFERROR(LN(Costo_fondeo!AB84)," ")</f>
        <v>1.5747012049472506</v>
      </c>
      <c r="AC84" s="4">
        <f>+IFERROR(LN(Costo_fondeo!AC84)," ")</f>
        <v>1.8884327446679881</v>
      </c>
      <c r="AD84" s="4">
        <f>+IFERROR(LN(Costo_fondeo!AD84)," ")</f>
        <v>1.8830563625470877</v>
      </c>
      <c r="AE84" s="4">
        <f>+IFERROR(LN(Costo_fondeo!AE84)," ")</f>
        <v>2.5277378050906543</v>
      </c>
      <c r="AF84" s="4">
        <f>+IFERROR(LN(Costo_fondeo!AF84)," ")</f>
        <v>1.4353477915128936</v>
      </c>
      <c r="AG84" s="4">
        <f>+IFERROR(LN(Costo_fondeo!AG84)," ")</f>
        <v>1.4546090529501223</v>
      </c>
      <c r="AH84" s="4">
        <f>+IFERROR(LN(Costo_fondeo!AH84)," ")</f>
        <v>1.8185331038684198</v>
      </c>
      <c r="AI84" s="4">
        <f>+IFERROR(LN(Costo_fondeo!AI84)," ")</f>
        <v>1.4681800885842611</v>
      </c>
      <c r="AJ84" s="4">
        <f>+IFERROR(LN(Costo_fondeo!AJ84)," ")</f>
        <v>2.281342357145038</v>
      </c>
      <c r="AK84" s="4">
        <f>+IFERROR(LN(Costo_fondeo!AK84)," ")</f>
        <v>1.589730077507205</v>
      </c>
      <c r="AL84" s="4">
        <f>+IFERROR(LN(Costo_fondeo!AL84)," ")</f>
        <v>1.4646465911810687</v>
      </c>
      <c r="AM84" s="4">
        <f>+IFERROR(LN(Costo_fondeo!AM84)," ")</f>
        <v>1.9084233340449286</v>
      </c>
      <c r="AN84" s="4">
        <f>+IFERROR(LN(Costo_fondeo!AN84)," ")</f>
        <v>1.7241713460465475</v>
      </c>
      <c r="AO84" s="4">
        <f>+IFERROR(LN(Costo_fondeo!AO84)," ")</f>
        <v>1.888819478699503</v>
      </c>
      <c r="AP84" s="4" t="str">
        <f>+IFERROR(LN(Costo_fondeo!AP84)," ")</f>
        <v xml:space="preserve"> </v>
      </c>
      <c r="AQ84" s="4">
        <f>+IFERROR(LN(Costo_fondeo!AQ84)," ")</f>
        <v>1.8696425009117121</v>
      </c>
      <c r="AR84" s="4">
        <f>+IFERROR(LN(Costo_fondeo!AR84)," ")</f>
        <v>1.714506169011573</v>
      </c>
      <c r="AS84" s="4">
        <f>+IFERROR(LN(Costo_fondeo!AS84)," ")</f>
        <v>1.6132248028806984</v>
      </c>
      <c r="AT84" s="4">
        <f>+IFERROR(LN(Costo_fondeo!AT84)," ")</f>
        <v>1.7986374256986604</v>
      </c>
      <c r="AU84" s="4">
        <f>+IFERROR(LN(Costo_fondeo!AU84)," ")</f>
        <v>2.23400389965586</v>
      </c>
      <c r="AV84" s="4">
        <f>+IFERROR(LN(Costo_fondeo!AV84)," ")</f>
        <v>1.7884070369628537</v>
      </c>
      <c r="AW84" s="4">
        <f>+IFERROR(LN(Costo_fondeo!AW84)," ")</f>
        <v>1.434574553212951</v>
      </c>
      <c r="AX84" s="4">
        <f>+IFERROR(LN(Costo_fondeo!AX84)," ")</f>
        <v>1.6766834056665239</v>
      </c>
      <c r="AY84" s="4">
        <f>+IFERROR(LN(Costo_fondeo!AY84)," ")</f>
        <v>1.4983094627715412</v>
      </c>
    </row>
    <row r="85" spans="2:51" ht="16.5" x14ac:dyDescent="0.3">
      <c r="B85" s="1">
        <v>83</v>
      </c>
      <c r="C85" s="3">
        <v>43373</v>
      </c>
      <c r="D85" s="4">
        <f>+IFERROR(LN(Costo_fondeo!D85)," ")</f>
        <v>0.77438477798578398</v>
      </c>
      <c r="E85" s="4">
        <f>+IFERROR(LN(Costo_fondeo!E85)," ")</f>
        <v>0.9027661409086456</v>
      </c>
      <c r="F85" s="4">
        <f>+IFERROR(LN(Costo_fondeo!F85)," ")</f>
        <v>1.2395616542811343</v>
      </c>
      <c r="G85" s="4">
        <f>+IFERROR(LN(Costo_fondeo!G85)," ")</f>
        <v>1.1907281820529774</v>
      </c>
      <c r="H85" s="4">
        <f>+IFERROR(LN(Costo_fondeo!H85)," ")</f>
        <v>0.35460710342448509</v>
      </c>
      <c r="I85" s="4">
        <f>+IFERROR(LN(Costo_fondeo!I85)," ")</f>
        <v>-3.0933381213895498E-2</v>
      </c>
      <c r="J85" s="4">
        <f>+IFERROR(LN(Costo_fondeo!J85)," ")</f>
        <v>0.71246365878119056</v>
      </c>
      <c r="K85" s="4">
        <f>+IFERROR(LN(Costo_fondeo!K85)," ")</f>
        <v>0.41312402878116816</v>
      </c>
      <c r="L85" s="4">
        <f>+IFERROR(LN(Costo_fondeo!L85)," ")</f>
        <v>0.12674491778800304</v>
      </c>
      <c r="M85" s="4">
        <f>+IFERROR(LN(Costo_fondeo!M85)," ")</f>
        <v>0.57006527704379817</v>
      </c>
      <c r="N85" s="4">
        <f>+IFERROR(LN(Costo_fondeo!N85)," ")</f>
        <v>1.555464196218675</v>
      </c>
      <c r="O85" s="4" t="str">
        <f>+IFERROR(LN(Costo_fondeo!O85)," ")</f>
        <v xml:space="preserve"> </v>
      </c>
      <c r="P85" s="4">
        <f>+IFERROR(LN(Costo_fondeo!P85)," ")</f>
        <v>1.6886817444953766</v>
      </c>
      <c r="Q85" s="4">
        <f>+IFERROR(LN(Costo_fondeo!Q85)," ")</f>
        <v>1.6995693144378201</v>
      </c>
      <c r="R85" s="4">
        <f>+IFERROR(LN(Costo_fondeo!R85)," ")</f>
        <v>1.9786146518846128</v>
      </c>
      <c r="S85" s="4" t="str">
        <f>+IFERROR(LN(Costo_fondeo!S85)," ")</f>
        <v xml:space="preserve"> </v>
      </c>
      <c r="T85" s="4" t="str">
        <f>+IFERROR(LN(Costo_fondeo!T85)," ")</f>
        <v xml:space="preserve"> </v>
      </c>
      <c r="U85" s="4" t="str">
        <f>+IFERROR(LN(Costo_fondeo!U85)," ")</f>
        <v xml:space="preserve"> </v>
      </c>
      <c r="V85" s="4" t="str">
        <f>+IFERROR(LN(Costo_fondeo!V85)," ")</f>
        <v xml:space="preserve"> </v>
      </c>
      <c r="W85" s="4" t="str">
        <f>+IFERROR(LN(Costo_fondeo!W85)," ")</f>
        <v xml:space="preserve"> </v>
      </c>
      <c r="X85" s="4" t="str">
        <f>+IFERROR(LN(Costo_fondeo!X85)," ")</f>
        <v xml:space="preserve"> </v>
      </c>
      <c r="Y85" s="4" t="str">
        <f>+IFERROR(LN(Costo_fondeo!Y85)," ")</f>
        <v xml:space="preserve"> </v>
      </c>
      <c r="Z85" s="4" t="str">
        <f>+IFERROR(LN(Costo_fondeo!Z85)," ")</f>
        <v xml:space="preserve"> </v>
      </c>
      <c r="AA85" s="4" t="str">
        <f>+IFERROR(LN(Costo_fondeo!AA85)," ")</f>
        <v xml:space="preserve"> </v>
      </c>
      <c r="AB85" s="4">
        <f>+IFERROR(LN(Costo_fondeo!AB85)," ")</f>
        <v>1.572477102117938</v>
      </c>
      <c r="AC85" s="4">
        <f>+IFERROR(LN(Costo_fondeo!AC85)," ")</f>
        <v>1.8788645603267518</v>
      </c>
      <c r="AD85" s="4">
        <f>+IFERROR(LN(Costo_fondeo!AD85)," ")</f>
        <v>1.8874733499602412</v>
      </c>
      <c r="AE85" s="4">
        <f>+IFERROR(LN(Costo_fondeo!AE85)," ")</f>
        <v>2.5393508772848477</v>
      </c>
      <c r="AF85" s="4">
        <f>+IFERROR(LN(Costo_fondeo!AF85)," ")</f>
        <v>1.4318548124391701</v>
      </c>
      <c r="AG85" s="4">
        <f>+IFERROR(LN(Costo_fondeo!AG85)," ")</f>
        <v>1.4463235164924919</v>
      </c>
      <c r="AH85" s="4">
        <f>+IFERROR(LN(Costo_fondeo!AH85)," ")</f>
        <v>1.8300941238373813</v>
      </c>
      <c r="AI85" s="4">
        <f>+IFERROR(LN(Costo_fondeo!AI85)," ")</f>
        <v>1.4643412630271355</v>
      </c>
      <c r="AJ85" s="4">
        <f>+IFERROR(LN(Costo_fondeo!AJ85)," ")</f>
        <v>2.2786321942536607</v>
      </c>
      <c r="AK85" s="4">
        <f>+IFERROR(LN(Costo_fondeo!AK85)," ")</f>
        <v>1.493174804487768</v>
      </c>
      <c r="AL85" s="4">
        <f>+IFERROR(LN(Costo_fondeo!AL85)," ")</f>
        <v>1.4529330765446711</v>
      </c>
      <c r="AM85" s="4">
        <f>+IFERROR(LN(Costo_fondeo!AM85)," ")</f>
        <v>1.9001618647767777</v>
      </c>
      <c r="AN85" s="4">
        <f>+IFERROR(LN(Costo_fondeo!AN85)," ")</f>
        <v>1.7417044237757988</v>
      </c>
      <c r="AO85" s="4">
        <f>+IFERROR(LN(Costo_fondeo!AO85)," ")</f>
        <v>1.8735724145269288</v>
      </c>
      <c r="AP85" s="4" t="str">
        <f>+IFERROR(LN(Costo_fondeo!AP85)," ")</f>
        <v xml:space="preserve"> </v>
      </c>
      <c r="AQ85" s="4">
        <f>+IFERROR(LN(Costo_fondeo!AQ85)," ")</f>
        <v>1.865953567132097</v>
      </c>
      <c r="AR85" s="4">
        <f>+IFERROR(LN(Costo_fondeo!AR85)," ")</f>
        <v>1.705056980673415</v>
      </c>
      <c r="AS85" s="4">
        <f>+IFERROR(LN(Costo_fondeo!AS85)," ")</f>
        <v>1.602532215229054</v>
      </c>
      <c r="AT85" s="4">
        <f>+IFERROR(LN(Costo_fondeo!AT85)," ")</f>
        <v>1.8033493006112511</v>
      </c>
      <c r="AU85" s="4">
        <f>+IFERROR(LN(Costo_fondeo!AU85)," ")</f>
        <v>2.2435370321464316</v>
      </c>
      <c r="AV85" s="4">
        <f>+IFERROR(LN(Costo_fondeo!AV85)," ")</f>
        <v>1.7835186996346057</v>
      </c>
      <c r="AW85" s="4">
        <f>+IFERROR(LN(Costo_fondeo!AW85)," ")</f>
        <v>1.4360483802806221</v>
      </c>
      <c r="AX85" s="4">
        <f>+IFERROR(LN(Costo_fondeo!AX85)," ")</f>
        <v>1.682347984028137</v>
      </c>
      <c r="AY85" s="4">
        <f>+IFERROR(LN(Costo_fondeo!AY85)," ")</f>
        <v>1.4951336558498207</v>
      </c>
    </row>
    <row r="86" spans="2:51" ht="16.5" x14ac:dyDescent="0.3">
      <c r="B86" s="1">
        <v>84</v>
      </c>
      <c r="C86" s="3">
        <v>43404</v>
      </c>
      <c r="D86" s="4">
        <f>+IFERROR(LN(Costo_fondeo!D86)," ")</f>
        <v>0.79219217297155753</v>
      </c>
      <c r="E86" s="4">
        <f>+IFERROR(LN(Costo_fondeo!E86)," ")</f>
        <v>0.90376440221652954</v>
      </c>
      <c r="F86" s="4">
        <f>+IFERROR(LN(Costo_fondeo!F86)," ")</f>
        <v>1.2403669677198972</v>
      </c>
      <c r="G86" s="4">
        <f>+IFERROR(LN(Costo_fondeo!G86)," ")</f>
        <v>1.1840287838343002</v>
      </c>
      <c r="H86" s="4">
        <f>+IFERROR(LN(Costo_fondeo!H86)," ")</f>
        <v>0.37431908110084705</v>
      </c>
      <c r="I86" s="4">
        <f>+IFERROR(LN(Costo_fondeo!I86)," ")</f>
        <v>-3.2751489470390582E-2</v>
      </c>
      <c r="J86" s="4">
        <f>+IFERROR(LN(Costo_fondeo!J86)," ")</f>
        <v>0.71848139623009</v>
      </c>
      <c r="K86" s="4">
        <f>+IFERROR(LN(Costo_fondeo!K86)," ")</f>
        <v>0.4037005805994478</v>
      </c>
      <c r="L86" s="4">
        <f>+IFERROR(LN(Costo_fondeo!L86)," ")</f>
        <v>0.12842993600818886</v>
      </c>
      <c r="M86" s="4">
        <f>+IFERROR(LN(Costo_fondeo!M86)," ")</f>
        <v>0.57123232836484028</v>
      </c>
      <c r="N86" s="4">
        <f>+IFERROR(LN(Costo_fondeo!N86)," ")</f>
        <v>1.5557807625653244</v>
      </c>
      <c r="O86" s="4" t="str">
        <f>+IFERROR(LN(Costo_fondeo!O86)," ")</f>
        <v xml:space="preserve"> </v>
      </c>
      <c r="P86" s="4">
        <f>+IFERROR(LN(Costo_fondeo!P86)," ")</f>
        <v>1.6790136382506207</v>
      </c>
      <c r="Q86" s="4">
        <f>+IFERROR(LN(Costo_fondeo!Q86)," ")</f>
        <v>1.6914955648866961</v>
      </c>
      <c r="R86" s="4">
        <f>+IFERROR(LN(Costo_fondeo!R86)," ")</f>
        <v>1.9766343284748533</v>
      </c>
      <c r="S86" s="4" t="str">
        <f>+IFERROR(LN(Costo_fondeo!S86)," ")</f>
        <v xml:space="preserve"> </v>
      </c>
      <c r="T86" s="4" t="str">
        <f>+IFERROR(LN(Costo_fondeo!T86)," ")</f>
        <v xml:space="preserve"> </v>
      </c>
      <c r="U86" s="4" t="str">
        <f>+IFERROR(LN(Costo_fondeo!U86)," ")</f>
        <v xml:space="preserve"> </v>
      </c>
      <c r="V86" s="4" t="str">
        <f>+IFERROR(LN(Costo_fondeo!V86)," ")</f>
        <v xml:space="preserve"> </v>
      </c>
      <c r="W86" s="4" t="str">
        <f>+IFERROR(LN(Costo_fondeo!W86)," ")</f>
        <v xml:space="preserve"> </v>
      </c>
      <c r="X86" s="4" t="str">
        <f>+IFERROR(LN(Costo_fondeo!X86)," ")</f>
        <v xml:space="preserve"> </v>
      </c>
      <c r="Y86" s="4" t="str">
        <f>+IFERROR(LN(Costo_fondeo!Y86)," ")</f>
        <v xml:space="preserve"> </v>
      </c>
      <c r="Z86" s="4" t="str">
        <f>+IFERROR(LN(Costo_fondeo!Z86)," ")</f>
        <v xml:space="preserve"> </v>
      </c>
      <c r="AA86" s="4" t="str">
        <f>+IFERROR(LN(Costo_fondeo!AA86)," ")</f>
        <v xml:space="preserve"> </v>
      </c>
      <c r="AB86" s="4">
        <f>+IFERROR(LN(Costo_fondeo!AB86)," ")</f>
        <v>1.5691205092976965</v>
      </c>
      <c r="AC86" s="4">
        <f>+IFERROR(LN(Costo_fondeo!AC86)," ")</f>
        <v>1.8665180264236705</v>
      </c>
      <c r="AD86" s="4">
        <f>+IFERROR(LN(Costo_fondeo!AD86)," ")</f>
        <v>1.8893345399713297</v>
      </c>
      <c r="AE86" s="4">
        <f>+IFERROR(LN(Costo_fondeo!AE86)," ")</f>
        <v>2.5496056783132568</v>
      </c>
      <c r="AF86" s="4">
        <f>+IFERROR(LN(Costo_fondeo!AF86)," ")</f>
        <v>1.4296713382495216</v>
      </c>
      <c r="AG86" s="4">
        <f>+IFERROR(LN(Costo_fondeo!AG86)," ")</f>
        <v>1.4362453613453687</v>
      </c>
      <c r="AH86" s="4">
        <f>+IFERROR(LN(Costo_fondeo!AH86)," ")</f>
        <v>1.8474558347611771</v>
      </c>
      <c r="AI86" s="4">
        <f>+IFERROR(LN(Costo_fondeo!AI86)," ")</f>
        <v>1.4599426441448442</v>
      </c>
      <c r="AJ86" s="4">
        <f>+IFERROR(LN(Costo_fondeo!AJ86)," ")</f>
        <v>2.2707993243407585</v>
      </c>
      <c r="AK86" s="4">
        <f>+IFERROR(LN(Costo_fondeo!AK86)," ")</f>
        <v>1.4944793413005775</v>
      </c>
      <c r="AL86" s="4">
        <f>+IFERROR(LN(Costo_fondeo!AL86)," ")</f>
        <v>1.4386911118732113</v>
      </c>
      <c r="AM86" s="4">
        <f>+IFERROR(LN(Costo_fondeo!AM86)," ")</f>
        <v>1.8902173116266074</v>
      </c>
      <c r="AN86" s="4">
        <f>+IFERROR(LN(Costo_fondeo!AN86)," ")</f>
        <v>1.7175071793339498</v>
      </c>
      <c r="AO86" s="4">
        <f>+IFERROR(LN(Costo_fondeo!AO86)," ")</f>
        <v>1.8610727474597757</v>
      </c>
      <c r="AP86" s="4" t="str">
        <f>+IFERROR(LN(Costo_fondeo!AP86)," ")</f>
        <v xml:space="preserve"> </v>
      </c>
      <c r="AQ86" s="4">
        <f>+IFERROR(LN(Costo_fondeo!AQ86)," ")</f>
        <v>1.8618914269202256</v>
      </c>
      <c r="AR86" s="4">
        <f>+IFERROR(LN(Costo_fondeo!AR86)," ")</f>
        <v>1.700683791953189</v>
      </c>
      <c r="AS86" s="4">
        <f>+IFERROR(LN(Costo_fondeo!AS86)," ")</f>
        <v>1.5901666787272177</v>
      </c>
      <c r="AT86" s="4">
        <f>+IFERROR(LN(Costo_fondeo!AT86)," ")</f>
        <v>1.7883853047899718</v>
      </c>
      <c r="AU86" s="4">
        <f>+IFERROR(LN(Costo_fondeo!AU86)," ")</f>
        <v>2.2430815941927791</v>
      </c>
      <c r="AV86" s="4">
        <f>+IFERROR(LN(Costo_fondeo!AV86)," ")</f>
        <v>1.7775341000571969</v>
      </c>
      <c r="AW86" s="4">
        <f>+IFERROR(LN(Costo_fondeo!AW86)," ")</f>
        <v>1.4387352897774712</v>
      </c>
      <c r="AX86" s="4">
        <f>+IFERROR(LN(Costo_fondeo!AX86)," ")</f>
        <v>1.6844441660615337</v>
      </c>
      <c r="AY86" s="4">
        <f>+IFERROR(LN(Costo_fondeo!AY86)," ")</f>
        <v>1.5001122352661678</v>
      </c>
    </row>
    <row r="87" spans="2:51" ht="16.5" x14ac:dyDescent="0.3">
      <c r="B87" s="1">
        <v>85</v>
      </c>
      <c r="C87" s="3">
        <v>43434</v>
      </c>
      <c r="D87" s="4">
        <f>+IFERROR(LN(Costo_fondeo!D87)," ")</f>
        <v>0.81276690978696398</v>
      </c>
      <c r="E87" s="4">
        <f>+IFERROR(LN(Costo_fondeo!E87)," ")</f>
        <v>0.90392278077066279</v>
      </c>
      <c r="F87" s="4">
        <f>+IFERROR(LN(Costo_fondeo!F87)," ")</f>
        <v>1.2406323685139227</v>
      </c>
      <c r="G87" s="4">
        <f>+IFERROR(LN(Costo_fondeo!G87)," ")</f>
        <v>1.1867751456090865</v>
      </c>
      <c r="H87" s="4">
        <f>+IFERROR(LN(Costo_fondeo!H87)," ")</f>
        <v>0.41911035259587626</v>
      </c>
      <c r="I87" s="4">
        <f>+IFERROR(LN(Costo_fondeo!I87)," ")</f>
        <v>-4.2937016863721617E-2</v>
      </c>
      <c r="J87" s="4">
        <f>+IFERROR(LN(Costo_fondeo!J87)," ")</f>
        <v>0.72044157201602077</v>
      </c>
      <c r="K87" s="4">
        <f>+IFERROR(LN(Costo_fondeo!K87)," ")</f>
        <v>0.39533023613226015</v>
      </c>
      <c r="L87" s="4">
        <f>+IFERROR(LN(Costo_fondeo!L87)," ")</f>
        <v>0.13374269952409124</v>
      </c>
      <c r="M87" s="4">
        <f>+IFERROR(LN(Costo_fondeo!M87)," ")</f>
        <v>0.57464202650671781</v>
      </c>
      <c r="N87" s="4">
        <f>+IFERROR(LN(Costo_fondeo!N87)," ")</f>
        <v>1.5553403989172614</v>
      </c>
      <c r="O87" s="4" t="str">
        <f>+IFERROR(LN(Costo_fondeo!O87)," ")</f>
        <v xml:space="preserve"> </v>
      </c>
      <c r="P87" s="4">
        <f>+IFERROR(LN(Costo_fondeo!P87)," ")</f>
        <v>1.6689064310379391</v>
      </c>
      <c r="Q87" s="4">
        <f>+IFERROR(LN(Costo_fondeo!Q87)," ")</f>
        <v>1.6882257547687891</v>
      </c>
      <c r="R87" s="4">
        <f>+IFERROR(LN(Costo_fondeo!R87)," ")</f>
        <v>1.9708624503169754</v>
      </c>
      <c r="S87" s="4" t="str">
        <f>+IFERROR(LN(Costo_fondeo!S87)," ")</f>
        <v xml:space="preserve"> </v>
      </c>
      <c r="T87" s="4" t="str">
        <f>+IFERROR(LN(Costo_fondeo!T87)," ")</f>
        <v xml:space="preserve"> </v>
      </c>
      <c r="U87" s="4" t="str">
        <f>+IFERROR(LN(Costo_fondeo!U87)," ")</f>
        <v xml:space="preserve"> </v>
      </c>
      <c r="V87" s="4" t="str">
        <f>+IFERROR(LN(Costo_fondeo!V87)," ")</f>
        <v xml:space="preserve"> </v>
      </c>
      <c r="W87" s="4" t="str">
        <f>+IFERROR(LN(Costo_fondeo!W87)," ")</f>
        <v xml:space="preserve"> </v>
      </c>
      <c r="X87" s="4" t="str">
        <f>+IFERROR(LN(Costo_fondeo!X87)," ")</f>
        <v xml:space="preserve"> </v>
      </c>
      <c r="Y87" s="4" t="str">
        <f>+IFERROR(LN(Costo_fondeo!Y87)," ")</f>
        <v xml:space="preserve"> </v>
      </c>
      <c r="Z87" s="4" t="str">
        <f>+IFERROR(LN(Costo_fondeo!Z87)," ")</f>
        <v xml:space="preserve"> </v>
      </c>
      <c r="AA87" s="4" t="str">
        <f>+IFERROR(LN(Costo_fondeo!AA87)," ")</f>
        <v xml:space="preserve"> </v>
      </c>
      <c r="AB87" s="4">
        <f>+IFERROR(LN(Costo_fondeo!AB87)," ")</f>
        <v>1.5649145438195591</v>
      </c>
      <c r="AC87" s="4">
        <f>+IFERROR(LN(Costo_fondeo!AC87)," ")</f>
        <v>1.8549701070084268</v>
      </c>
      <c r="AD87" s="4">
        <f>+IFERROR(LN(Costo_fondeo!AD87)," ")</f>
        <v>1.8898395898812232</v>
      </c>
      <c r="AE87" s="4">
        <f>+IFERROR(LN(Costo_fondeo!AE87)," ")</f>
        <v>2.5602906639836016</v>
      </c>
      <c r="AF87" s="4">
        <f>+IFERROR(LN(Costo_fondeo!AF87)," ")</f>
        <v>1.4269642253096917</v>
      </c>
      <c r="AG87" s="4">
        <f>+IFERROR(LN(Costo_fondeo!AG87)," ")</f>
        <v>1.427512333404138</v>
      </c>
      <c r="AH87" s="4">
        <f>+IFERROR(LN(Costo_fondeo!AH87)," ")</f>
        <v>1.8341286114957245</v>
      </c>
      <c r="AI87" s="4">
        <f>+IFERROR(LN(Costo_fondeo!AI87)," ")</f>
        <v>1.4523337911569163</v>
      </c>
      <c r="AJ87" s="4">
        <f>+IFERROR(LN(Costo_fondeo!AJ87)," ")</f>
        <v>2.2610064456723862</v>
      </c>
      <c r="AK87" s="4">
        <f>+IFERROR(LN(Costo_fondeo!AK87)," ")</f>
        <v>1.4960424008643298</v>
      </c>
      <c r="AL87" s="4">
        <f>+IFERROR(LN(Costo_fondeo!AL87)," ")</f>
        <v>1.4282241813589711</v>
      </c>
      <c r="AM87" s="4">
        <f>+IFERROR(LN(Costo_fondeo!AM87)," ")</f>
        <v>1.8796688299158213</v>
      </c>
      <c r="AN87" s="4">
        <f>+IFERROR(LN(Costo_fondeo!AN87)," ")</f>
        <v>1.7075336925457432</v>
      </c>
      <c r="AO87" s="4">
        <f>+IFERROR(LN(Costo_fondeo!AO87)," ")</f>
        <v>1.8512167944627622</v>
      </c>
      <c r="AP87" s="4" t="str">
        <f>+IFERROR(LN(Costo_fondeo!AP87)," ")</f>
        <v xml:space="preserve"> </v>
      </c>
      <c r="AQ87" s="4">
        <f>+IFERROR(LN(Costo_fondeo!AQ87)," ")</f>
        <v>1.8573034125538377</v>
      </c>
      <c r="AR87" s="4">
        <f>+IFERROR(LN(Costo_fondeo!AR87)," ")</f>
        <v>1.6971887619523627</v>
      </c>
      <c r="AS87" s="4">
        <f>+IFERROR(LN(Costo_fondeo!AS87)," ")</f>
        <v>1.5792390003156991</v>
      </c>
      <c r="AT87" s="4">
        <f>+IFERROR(LN(Costo_fondeo!AT87)," ")</f>
        <v>1.7775622474140331</v>
      </c>
      <c r="AU87" s="4">
        <f>+IFERROR(LN(Costo_fondeo!AU87)," ")</f>
        <v>2.2381020261145794</v>
      </c>
      <c r="AV87" s="4">
        <f>+IFERROR(LN(Costo_fondeo!AV87)," ")</f>
        <v>1.7723670138195298</v>
      </c>
      <c r="AW87" s="4">
        <f>+IFERROR(LN(Costo_fondeo!AW87)," ")</f>
        <v>1.4409766329190987</v>
      </c>
      <c r="AX87" s="4">
        <f>+IFERROR(LN(Costo_fondeo!AX87)," ")</f>
        <v>1.6844469615398465</v>
      </c>
      <c r="AY87" s="4">
        <f>+IFERROR(LN(Costo_fondeo!AY87)," ")</f>
        <v>1.4999176961172689</v>
      </c>
    </row>
    <row r="88" spans="2:51" ht="16.5" x14ac:dyDescent="0.3">
      <c r="B88" s="1">
        <v>86</v>
      </c>
      <c r="C88" s="3">
        <v>43465</v>
      </c>
      <c r="D88" s="4">
        <f>+IFERROR(LN(Costo_fondeo!D88)," ")</f>
        <v>0.83854211675243973</v>
      </c>
      <c r="E88" s="4">
        <f>+IFERROR(LN(Costo_fondeo!E88)," ")</f>
        <v>0.91561091637279979</v>
      </c>
      <c r="F88" s="4">
        <f>+IFERROR(LN(Costo_fondeo!F88)," ")</f>
        <v>1.2467706598665125</v>
      </c>
      <c r="G88" s="4">
        <f>+IFERROR(LN(Costo_fondeo!G88)," ")</f>
        <v>1.1910725452477964</v>
      </c>
      <c r="H88" s="4">
        <f>+IFERROR(LN(Costo_fondeo!H88)," ")</f>
        <v>0.47489351660770568</v>
      </c>
      <c r="I88" s="4">
        <f>+IFERROR(LN(Costo_fondeo!I88)," ")</f>
        <v>-4.5997618333340186E-2</v>
      </c>
      <c r="J88" s="4">
        <f>+IFERROR(LN(Costo_fondeo!J88)," ")</f>
        <v>0.7285160019585013</v>
      </c>
      <c r="K88" s="4">
        <f>+IFERROR(LN(Costo_fondeo!K88)," ")</f>
        <v>0.39811677384983196</v>
      </c>
      <c r="L88" s="4">
        <f>+IFERROR(LN(Costo_fondeo!L88)," ")</f>
        <v>0.14395703070144869</v>
      </c>
      <c r="M88" s="4">
        <f>+IFERROR(LN(Costo_fondeo!M88)," ")</f>
        <v>0.612913623663078</v>
      </c>
      <c r="N88" s="4">
        <f>+IFERROR(LN(Costo_fondeo!N88)," ")</f>
        <v>1.5553734765951461</v>
      </c>
      <c r="O88" s="4" t="str">
        <f>+IFERROR(LN(Costo_fondeo!O88)," ")</f>
        <v xml:space="preserve"> </v>
      </c>
      <c r="P88" s="4">
        <f>+IFERROR(LN(Costo_fondeo!P88)," ")</f>
        <v>1.6570683470569081</v>
      </c>
      <c r="Q88" s="4">
        <f>+IFERROR(LN(Costo_fondeo!Q88)," ")</f>
        <v>1.6860487728085316</v>
      </c>
      <c r="R88" s="4">
        <f>+IFERROR(LN(Costo_fondeo!R88)," ")</f>
        <v>1.9644350439210803</v>
      </c>
      <c r="S88" s="4" t="str">
        <f>+IFERROR(LN(Costo_fondeo!S88)," ")</f>
        <v xml:space="preserve"> </v>
      </c>
      <c r="T88" s="4" t="str">
        <f>+IFERROR(LN(Costo_fondeo!T88)," ")</f>
        <v xml:space="preserve"> </v>
      </c>
      <c r="U88" s="4" t="str">
        <f>+IFERROR(LN(Costo_fondeo!U88)," ")</f>
        <v xml:space="preserve"> </v>
      </c>
      <c r="V88" s="4" t="str">
        <f>+IFERROR(LN(Costo_fondeo!V88)," ")</f>
        <v xml:space="preserve"> </v>
      </c>
      <c r="W88" s="4" t="str">
        <f>+IFERROR(LN(Costo_fondeo!W88)," ")</f>
        <v xml:space="preserve"> </v>
      </c>
      <c r="X88" s="4" t="str">
        <f>+IFERROR(LN(Costo_fondeo!X88)," ")</f>
        <v xml:space="preserve"> </v>
      </c>
      <c r="Y88" s="4" t="str">
        <f>+IFERROR(LN(Costo_fondeo!Y88)," ")</f>
        <v xml:space="preserve"> </v>
      </c>
      <c r="Z88" s="4" t="str">
        <f>+IFERROR(LN(Costo_fondeo!Z88)," ")</f>
        <v xml:space="preserve"> </v>
      </c>
      <c r="AA88" s="4" t="str">
        <f>+IFERROR(LN(Costo_fondeo!AA88)," ")</f>
        <v xml:space="preserve"> </v>
      </c>
      <c r="AB88" s="4">
        <f>+IFERROR(LN(Costo_fondeo!AB88)," ")</f>
        <v>1.5613052739664965</v>
      </c>
      <c r="AC88" s="4">
        <f>+IFERROR(LN(Costo_fondeo!AC88)," ")</f>
        <v>1.8419539635885467</v>
      </c>
      <c r="AD88" s="4">
        <f>+IFERROR(LN(Costo_fondeo!AD88)," ")</f>
        <v>1.8928087562812541</v>
      </c>
      <c r="AE88" s="4">
        <f>+IFERROR(LN(Costo_fondeo!AE88)," ")</f>
        <v>2.5727505884955693</v>
      </c>
      <c r="AF88" s="4">
        <f>+IFERROR(LN(Costo_fondeo!AF88)," ")</f>
        <v>1.427007680176158</v>
      </c>
      <c r="AG88" s="4">
        <f>+IFERROR(LN(Costo_fondeo!AG88)," ")</f>
        <v>1.4203517068295552</v>
      </c>
      <c r="AH88" s="4">
        <f>+IFERROR(LN(Costo_fondeo!AH88)," ")</f>
        <v>1.8330434894118184</v>
      </c>
      <c r="AI88" s="4">
        <f>+IFERROR(LN(Costo_fondeo!AI88)," ")</f>
        <v>1.4444717251600783</v>
      </c>
      <c r="AJ88" s="4">
        <f>+IFERROR(LN(Costo_fondeo!AJ88)," ")</f>
        <v>2.2417664320090744</v>
      </c>
      <c r="AK88" s="4">
        <f>+IFERROR(LN(Costo_fondeo!AK88)," ")</f>
        <v>1.495836404728647</v>
      </c>
      <c r="AL88" s="4">
        <f>+IFERROR(LN(Costo_fondeo!AL88)," ")</f>
        <v>1.419794776678015</v>
      </c>
      <c r="AM88" s="4">
        <f>+IFERROR(LN(Costo_fondeo!AM88)," ")</f>
        <v>1.8701579797612218</v>
      </c>
      <c r="AN88" s="4">
        <f>+IFERROR(LN(Costo_fondeo!AN88)," ")</f>
        <v>1.7532092358171836</v>
      </c>
      <c r="AO88" s="4">
        <f>+IFERROR(LN(Costo_fondeo!AO88)," ")</f>
        <v>1.8436215532722859</v>
      </c>
      <c r="AP88" s="4" t="str">
        <f>+IFERROR(LN(Costo_fondeo!AP88)," ")</f>
        <v xml:space="preserve"> </v>
      </c>
      <c r="AQ88" s="4">
        <f>+IFERROR(LN(Costo_fondeo!AQ88)," ")</f>
        <v>1.8526937990139916</v>
      </c>
      <c r="AR88" s="4">
        <f>+IFERROR(LN(Costo_fondeo!AR88)," ")</f>
        <v>1.6898819663421927</v>
      </c>
      <c r="AS88" s="4">
        <f>+IFERROR(LN(Costo_fondeo!AS88)," ")</f>
        <v>1.5704589451631088</v>
      </c>
      <c r="AT88" s="4">
        <f>+IFERROR(LN(Costo_fondeo!AT88)," ")</f>
        <v>1.7689478920727615</v>
      </c>
      <c r="AU88" s="4">
        <f>+IFERROR(LN(Costo_fondeo!AU88)," ")</f>
        <v>2.2344622271816474</v>
      </c>
      <c r="AV88" s="4">
        <f>+IFERROR(LN(Costo_fondeo!AV88)," ")</f>
        <v>1.7667935129567562</v>
      </c>
      <c r="AW88" s="4">
        <f>+IFERROR(LN(Costo_fondeo!AW88)," ")</f>
        <v>1.4419018947358813</v>
      </c>
      <c r="AX88" s="4">
        <f>+IFERROR(LN(Costo_fondeo!AX88)," ")</f>
        <v>1.6856341874334713</v>
      </c>
      <c r="AY88" s="4">
        <f>+IFERROR(LN(Costo_fondeo!AY88)," ")</f>
        <v>1.500204327947716</v>
      </c>
    </row>
    <row r="89" spans="2:51" ht="16.5" x14ac:dyDescent="0.3">
      <c r="B89" s="1">
        <v>87</v>
      </c>
      <c r="C89" s="3">
        <v>43496</v>
      </c>
      <c r="D89" s="4">
        <f>+IFERROR(LN(Costo_fondeo!D89)," ")</f>
        <v>0.85963713771093619</v>
      </c>
      <c r="E89" s="4">
        <f>+IFERROR(LN(Costo_fondeo!E89)," ")</f>
        <v>0.93048543948623097</v>
      </c>
      <c r="F89" s="4">
        <f>+IFERROR(LN(Costo_fondeo!F89)," ")</f>
        <v>1.2532336283994281</v>
      </c>
      <c r="G89" s="4">
        <f>+IFERROR(LN(Costo_fondeo!G89)," ")</f>
        <v>1.2002848922790792</v>
      </c>
      <c r="H89" s="4">
        <f>+IFERROR(LN(Costo_fondeo!H89)," ")</f>
        <v>0.56550554205296455</v>
      </c>
      <c r="I89" s="4">
        <f>+IFERROR(LN(Costo_fondeo!I89)," ")</f>
        <v>-2.4667625176631493E-2</v>
      </c>
      <c r="J89" s="4">
        <f>+IFERROR(LN(Costo_fondeo!J89)," ")</f>
        <v>0.74653863673796916</v>
      </c>
      <c r="K89" s="4">
        <f>+IFERROR(LN(Costo_fondeo!K89)," ")</f>
        <v>0.39465764263845682</v>
      </c>
      <c r="L89" s="4">
        <f>+IFERROR(LN(Costo_fondeo!L89)," ")</f>
        <v>0.15824084779834441</v>
      </c>
      <c r="M89" s="4">
        <f>+IFERROR(LN(Costo_fondeo!M89)," ")</f>
        <v>0.6279207810113836</v>
      </c>
      <c r="N89" s="4">
        <f>+IFERROR(LN(Costo_fondeo!N89)," ")</f>
        <v>1.5548492820366264</v>
      </c>
      <c r="O89" s="4" t="str">
        <f>+IFERROR(LN(Costo_fondeo!O89)," ")</f>
        <v xml:space="preserve"> </v>
      </c>
      <c r="P89" s="4">
        <f>+IFERROR(LN(Costo_fondeo!P89)," ")</f>
        <v>1.6467088785734829</v>
      </c>
      <c r="Q89" s="4">
        <f>+IFERROR(LN(Costo_fondeo!Q89)," ")</f>
        <v>1.6806202397631664</v>
      </c>
      <c r="R89" s="4">
        <f>+IFERROR(LN(Costo_fondeo!R89)," ")</f>
        <v>1.9614004381151087</v>
      </c>
      <c r="S89" s="4" t="str">
        <f>+IFERROR(LN(Costo_fondeo!S89)," ")</f>
        <v xml:space="preserve"> </v>
      </c>
      <c r="T89" s="4" t="str">
        <f>+IFERROR(LN(Costo_fondeo!T89)," ")</f>
        <v xml:space="preserve"> </v>
      </c>
      <c r="U89" s="4" t="str">
        <f>+IFERROR(LN(Costo_fondeo!U89)," ")</f>
        <v xml:space="preserve"> </v>
      </c>
      <c r="V89" s="4" t="str">
        <f>+IFERROR(LN(Costo_fondeo!V89)," ")</f>
        <v xml:space="preserve"> </v>
      </c>
      <c r="W89" s="4" t="str">
        <f>+IFERROR(LN(Costo_fondeo!W89)," ")</f>
        <v xml:space="preserve"> </v>
      </c>
      <c r="X89" s="4" t="str">
        <f>+IFERROR(LN(Costo_fondeo!X89)," ")</f>
        <v xml:space="preserve"> </v>
      </c>
      <c r="Y89" s="4" t="str">
        <f>+IFERROR(LN(Costo_fondeo!Y89)," ")</f>
        <v xml:space="preserve"> </v>
      </c>
      <c r="Z89" s="4" t="str">
        <f>+IFERROR(LN(Costo_fondeo!Z89)," ")</f>
        <v xml:space="preserve"> </v>
      </c>
      <c r="AA89" s="4" t="str">
        <f>+IFERROR(LN(Costo_fondeo!AA89)," ")</f>
        <v xml:space="preserve"> </v>
      </c>
      <c r="AB89" s="4">
        <f>+IFERROR(LN(Costo_fondeo!AB89)," ")</f>
        <v>1.5575040676036414</v>
      </c>
      <c r="AC89" s="4">
        <f>+IFERROR(LN(Costo_fondeo!AC89)," ")</f>
        <v>1.8303509380791665</v>
      </c>
      <c r="AD89" s="4">
        <f>+IFERROR(LN(Costo_fondeo!AD89)," ")</f>
        <v>1.8927416792065752</v>
      </c>
      <c r="AE89" s="4">
        <f>+IFERROR(LN(Costo_fondeo!AE89)," ")</f>
        <v>2.5727553847456157</v>
      </c>
      <c r="AF89" s="4">
        <f>+IFERROR(LN(Costo_fondeo!AF89)," ")</f>
        <v>1.4285715997179773</v>
      </c>
      <c r="AG89" s="4">
        <f>+IFERROR(LN(Costo_fondeo!AG89)," ")</f>
        <v>1.412582839935568</v>
      </c>
      <c r="AH89" s="4">
        <f>+IFERROR(LN(Costo_fondeo!AH89)," ")</f>
        <v>1.8264172290352987</v>
      </c>
      <c r="AI89" s="4">
        <f>+IFERROR(LN(Costo_fondeo!AI89)," ")</f>
        <v>1.4365043868430905</v>
      </c>
      <c r="AJ89" s="4">
        <f>+IFERROR(LN(Costo_fondeo!AJ89)," ")</f>
        <v>2.2327659370467798</v>
      </c>
      <c r="AK89" s="4">
        <f>+IFERROR(LN(Costo_fondeo!AK89)," ")</f>
        <v>1.4939729577300649</v>
      </c>
      <c r="AL89" s="4">
        <f>+IFERROR(LN(Costo_fondeo!AL89)," ")</f>
        <v>1.4154349094044345</v>
      </c>
      <c r="AM89" s="4">
        <f>+IFERROR(LN(Costo_fondeo!AM89)," ")</f>
        <v>1.8588160385862227</v>
      </c>
      <c r="AN89" s="4">
        <f>+IFERROR(LN(Costo_fondeo!AN89)," ")</f>
        <v>1.7494413213721853</v>
      </c>
      <c r="AO89" s="4">
        <f>+IFERROR(LN(Costo_fondeo!AO89)," ")</f>
        <v>1.8361201386167685</v>
      </c>
      <c r="AP89" s="4" t="str">
        <f>+IFERROR(LN(Costo_fondeo!AP89)," ")</f>
        <v xml:space="preserve"> </v>
      </c>
      <c r="AQ89" s="4">
        <f>+IFERROR(LN(Costo_fondeo!AQ89)," ")</f>
        <v>1.8485247964246467</v>
      </c>
      <c r="AR89" s="4">
        <f>+IFERROR(LN(Costo_fondeo!AR89)," ")</f>
        <v>1.6851065487006398</v>
      </c>
      <c r="AS89" s="4">
        <f>+IFERROR(LN(Costo_fondeo!AS89)," ")</f>
        <v>1.5608489906931287</v>
      </c>
      <c r="AT89" s="4">
        <f>+IFERROR(LN(Costo_fondeo!AT89)," ")</f>
        <v>1.7620455803270174</v>
      </c>
      <c r="AU89" s="4">
        <f>+IFERROR(LN(Costo_fondeo!AU89)," ")</f>
        <v>2.2368427932925936</v>
      </c>
      <c r="AV89" s="4">
        <f>+IFERROR(LN(Costo_fondeo!AV89)," ")</f>
        <v>1.7611582983582215</v>
      </c>
      <c r="AW89" s="4">
        <f>+IFERROR(LN(Costo_fondeo!AW89)," ")</f>
        <v>1.4426439905465274</v>
      </c>
      <c r="AX89" s="4">
        <f>+IFERROR(LN(Costo_fondeo!AX89)," ")</f>
        <v>1.6858070656581332</v>
      </c>
      <c r="AY89" s="4">
        <f>+IFERROR(LN(Costo_fondeo!AY89)," ")</f>
        <v>1.5015871945892052</v>
      </c>
    </row>
    <row r="90" spans="2:51" ht="16.5" x14ac:dyDescent="0.3">
      <c r="B90" s="1">
        <v>88</v>
      </c>
      <c r="C90" s="3">
        <v>43524</v>
      </c>
      <c r="D90" s="4">
        <f>+IFERROR(LN(Costo_fondeo!D90)," ")</f>
        <v>0.87689925052162998</v>
      </c>
      <c r="E90" s="4">
        <f>+IFERROR(LN(Costo_fondeo!E90)," ")</f>
        <v>0.94820828646466759</v>
      </c>
      <c r="F90" s="4">
        <f>+IFERROR(LN(Costo_fondeo!F90)," ")</f>
        <v>1.2613685769222314</v>
      </c>
      <c r="G90" s="4">
        <f>+IFERROR(LN(Costo_fondeo!G90)," ")</f>
        <v>1.2093474794668664</v>
      </c>
      <c r="H90" s="4">
        <f>+IFERROR(LN(Costo_fondeo!H90)," ")</f>
        <v>0.62379495366879534</v>
      </c>
      <c r="I90" s="4">
        <f>+IFERROR(LN(Costo_fondeo!I90)," ")</f>
        <v>-2.3333477950719488E-2</v>
      </c>
      <c r="J90" s="4">
        <f>+IFERROR(LN(Costo_fondeo!J90)," ")</f>
        <v>0.75780537171730489</v>
      </c>
      <c r="K90" s="4">
        <f>+IFERROR(LN(Costo_fondeo!K90)," ")</f>
        <v>0.39892827700958561</v>
      </c>
      <c r="L90" s="4">
        <f>+IFERROR(LN(Costo_fondeo!L90)," ")</f>
        <v>0.1768908302610448</v>
      </c>
      <c r="M90" s="4">
        <f>+IFERROR(LN(Costo_fondeo!M90)," ")</f>
        <v>0.64053591642578844</v>
      </c>
      <c r="N90" s="4">
        <f>+IFERROR(LN(Costo_fondeo!N90)," ")</f>
        <v>1.5526102731208993</v>
      </c>
      <c r="O90" s="4" t="str">
        <f>+IFERROR(LN(Costo_fondeo!O90)," ")</f>
        <v xml:space="preserve"> </v>
      </c>
      <c r="P90" s="4">
        <f>+IFERROR(LN(Costo_fondeo!P90)," ")</f>
        <v>1.6390143015534433</v>
      </c>
      <c r="Q90" s="4">
        <f>+IFERROR(LN(Costo_fondeo!Q90)," ")</f>
        <v>1.6700129192425661</v>
      </c>
      <c r="R90" s="4">
        <f>+IFERROR(LN(Costo_fondeo!R90)," ")</f>
        <v>1.9567370900475396</v>
      </c>
      <c r="S90" s="4" t="str">
        <f>+IFERROR(LN(Costo_fondeo!S90)," ")</f>
        <v xml:space="preserve"> </v>
      </c>
      <c r="T90" s="4" t="str">
        <f>+IFERROR(LN(Costo_fondeo!T90)," ")</f>
        <v xml:space="preserve"> </v>
      </c>
      <c r="U90" s="4" t="str">
        <f>+IFERROR(LN(Costo_fondeo!U90)," ")</f>
        <v xml:space="preserve"> </v>
      </c>
      <c r="V90" s="4" t="str">
        <f>+IFERROR(LN(Costo_fondeo!V90)," ")</f>
        <v xml:space="preserve"> </v>
      </c>
      <c r="W90" s="4" t="str">
        <f>+IFERROR(LN(Costo_fondeo!W90)," ")</f>
        <v xml:space="preserve"> </v>
      </c>
      <c r="X90" s="4" t="str">
        <f>+IFERROR(LN(Costo_fondeo!X90)," ")</f>
        <v xml:space="preserve"> </v>
      </c>
      <c r="Y90" s="4" t="str">
        <f>+IFERROR(LN(Costo_fondeo!Y90)," ")</f>
        <v xml:space="preserve"> </v>
      </c>
      <c r="Z90" s="4" t="str">
        <f>+IFERROR(LN(Costo_fondeo!Z90)," ")</f>
        <v xml:space="preserve"> </v>
      </c>
      <c r="AA90" s="4" t="str">
        <f>+IFERROR(LN(Costo_fondeo!AA90)," ")</f>
        <v xml:space="preserve"> </v>
      </c>
      <c r="AB90" s="4">
        <f>+IFERROR(LN(Costo_fondeo!AB90)," ")</f>
        <v>1.5522877762468879</v>
      </c>
      <c r="AC90" s="4">
        <f>+IFERROR(LN(Costo_fondeo!AC90)," ")</f>
        <v>1.8220793562497188</v>
      </c>
      <c r="AD90" s="4">
        <f>+IFERROR(LN(Costo_fondeo!AD90)," ")</f>
        <v>1.8950219909257346</v>
      </c>
      <c r="AE90" s="4">
        <f>+IFERROR(LN(Costo_fondeo!AE90)," ")</f>
        <v>2.5728756475449881</v>
      </c>
      <c r="AF90" s="4">
        <f>+IFERROR(LN(Costo_fondeo!AF90)," ")</f>
        <v>1.4289414733002048</v>
      </c>
      <c r="AG90" s="4">
        <f>+IFERROR(LN(Costo_fondeo!AG90)," ")</f>
        <v>1.4058609216460025</v>
      </c>
      <c r="AH90" s="4">
        <f>+IFERROR(LN(Costo_fondeo!AH90)," ")</f>
        <v>1.8285581350075986</v>
      </c>
      <c r="AI90" s="4">
        <f>+IFERROR(LN(Costo_fondeo!AI90)," ")</f>
        <v>1.4302041151857483</v>
      </c>
      <c r="AJ90" s="4">
        <f>+IFERROR(LN(Costo_fondeo!AJ90)," ")</f>
        <v>2.216404420281139</v>
      </c>
      <c r="AK90" s="4">
        <f>+IFERROR(LN(Costo_fondeo!AK90)," ")</f>
        <v>1.4927295975253445</v>
      </c>
      <c r="AL90" s="4">
        <f>+IFERROR(LN(Costo_fondeo!AL90)," ")</f>
        <v>1.4087315362726094</v>
      </c>
      <c r="AM90" s="4">
        <f>+IFERROR(LN(Costo_fondeo!AM90)," ")</f>
        <v>1.8495310547956252</v>
      </c>
      <c r="AN90" s="4">
        <f>+IFERROR(LN(Costo_fondeo!AN90)," ")</f>
        <v>1.7483795084400511</v>
      </c>
      <c r="AO90" s="4">
        <f>+IFERROR(LN(Costo_fondeo!AO90)," ")</f>
        <v>1.829743730201401</v>
      </c>
      <c r="AP90" s="4" t="str">
        <f>+IFERROR(LN(Costo_fondeo!AP90)," ")</f>
        <v xml:space="preserve"> </v>
      </c>
      <c r="AQ90" s="4">
        <f>+IFERROR(LN(Costo_fondeo!AQ90)," ")</f>
        <v>1.8444875092566497</v>
      </c>
      <c r="AR90" s="4">
        <f>+IFERROR(LN(Costo_fondeo!AR90)," ")</f>
        <v>1.6810240110044858</v>
      </c>
      <c r="AS90" s="4">
        <f>+IFERROR(LN(Costo_fondeo!AS90)," ")</f>
        <v>1.553927816907049</v>
      </c>
      <c r="AT90" s="4">
        <f>+IFERROR(LN(Costo_fondeo!AT90)," ")</f>
        <v>1.7558017633045084</v>
      </c>
      <c r="AU90" s="4">
        <f>+IFERROR(LN(Costo_fondeo!AU90)," ")</f>
        <v>2.2351132477926932</v>
      </c>
      <c r="AV90" s="4">
        <f>+IFERROR(LN(Costo_fondeo!AV90)," ")</f>
        <v>1.7563728462327499</v>
      </c>
      <c r="AW90" s="4">
        <f>+IFERROR(LN(Costo_fondeo!AW90)," ")</f>
        <v>1.4455175337136226</v>
      </c>
      <c r="AX90" s="4">
        <f>+IFERROR(LN(Costo_fondeo!AX90)," ")</f>
        <v>1.6909542430448785</v>
      </c>
      <c r="AY90" s="4">
        <f>+IFERROR(LN(Costo_fondeo!AY90)," ")</f>
        <v>1.5008834595816205</v>
      </c>
    </row>
    <row r="91" spans="2:51" ht="16.5" x14ac:dyDescent="0.3">
      <c r="B91" s="1">
        <v>89</v>
      </c>
      <c r="C91" s="3">
        <v>43555</v>
      </c>
      <c r="D91" s="4">
        <f>+IFERROR(LN(Costo_fondeo!D91)," ")</f>
        <v>0.89953972652661562</v>
      </c>
      <c r="E91" s="4">
        <f>+IFERROR(LN(Costo_fondeo!E91)," ")</f>
        <v>0.96516499977015668</v>
      </c>
      <c r="F91" s="4">
        <f>+IFERROR(LN(Costo_fondeo!F91)," ")</f>
        <v>1.2741424185061132</v>
      </c>
      <c r="G91" s="4">
        <f>+IFERROR(LN(Costo_fondeo!G91)," ")</f>
        <v>1.2231497519647203</v>
      </c>
      <c r="H91" s="4">
        <f>+IFERROR(LN(Costo_fondeo!H91)," ")</f>
        <v>0.64836481171918714</v>
      </c>
      <c r="I91" s="4">
        <f>+IFERROR(LN(Costo_fondeo!I91)," ")</f>
        <v>-1.0451907532005167E-2</v>
      </c>
      <c r="J91" s="4">
        <f>+IFERROR(LN(Costo_fondeo!J91)," ")</f>
        <v>0.78033715485629651</v>
      </c>
      <c r="K91" s="4">
        <f>+IFERROR(LN(Costo_fondeo!K91)," ")</f>
        <v>0.41160641398229003</v>
      </c>
      <c r="L91" s="4">
        <f>+IFERROR(LN(Costo_fondeo!L91)," ")</f>
        <v>0.19072700108038418</v>
      </c>
      <c r="M91" s="4">
        <f>+IFERROR(LN(Costo_fondeo!M91)," ")</f>
        <v>0.65612955713408661</v>
      </c>
      <c r="N91" s="4">
        <f>+IFERROR(LN(Costo_fondeo!N91)," ")</f>
        <v>1.5510629246175414</v>
      </c>
      <c r="O91" s="4" t="str">
        <f>+IFERROR(LN(Costo_fondeo!O91)," ")</f>
        <v xml:space="preserve"> </v>
      </c>
      <c r="P91" s="4">
        <f>+IFERROR(LN(Costo_fondeo!P91)," ")</f>
        <v>1.6294498273625662</v>
      </c>
      <c r="Q91" s="4">
        <f>+IFERROR(LN(Costo_fondeo!Q91)," ")</f>
        <v>1.6650552936934528</v>
      </c>
      <c r="R91" s="4">
        <f>+IFERROR(LN(Costo_fondeo!R91)," ")</f>
        <v>1.9501033431498833</v>
      </c>
      <c r="S91" s="4" t="str">
        <f>+IFERROR(LN(Costo_fondeo!S91)," ")</f>
        <v xml:space="preserve"> </v>
      </c>
      <c r="T91" s="4" t="str">
        <f>+IFERROR(LN(Costo_fondeo!T91)," ")</f>
        <v xml:space="preserve"> </v>
      </c>
      <c r="U91" s="4" t="str">
        <f>+IFERROR(LN(Costo_fondeo!U91)," ")</f>
        <v xml:space="preserve"> </v>
      </c>
      <c r="V91" s="4" t="str">
        <f>+IFERROR(LN(Costo_fondeo!V91)," ")</f>
        <v xml:space="preserve"> </v>
      </c>
      <c r="W91" s="4" t="str">
        <f>+IFERROR(LN(Costo_fondeo!W91)," ")</f>
        <v xml:space="preserve"> </v>
      </c>
      <c r="X91" s="4" t="str">
        <f>+IFERROR(LN(Costo_fondeo!X91)," ")</f>
        <v xml:space="preserve"> </v>
      </c>
      <c r="Y91" s="4" t="str">
        <f>+IFERROR(LN(Costo_fondeo!Y91)," ")</f>
        <v xml:space="preserve"> </v>
      </c>
      <c r="Z91" s="4" t="str">
        <f>+IFERROR(LN(Costo_fondeo!Z91)," ")</f>
        <v xml:space="preserve"> </v>
      </c>
      <c r="AA91" s="4" t="str">
        <f>+IFERROR(LN(Costo_fondeo!AA91)," ")</f>
        <v xml:space="preserve"> </v>
      </c>
      <c r="AB91" s="4">
        <f>+IFERROR(LN(Costo_fondeo!AB91)," ")</f>
        <v>1.5472860716651993</v>
      </c>
      <c r="AC91" s="4">
        <f>+IFERROR(LN(Costo_fondeo!AC91)," ")</f>
        <v>1.8131777654562191</v>
      </c>
      <c r="AD91" s="4">
        <f>+IFERROR(LN(Costo_fondeo!AD91)," ")</f>
        <v>1.8952765161535572</v>
      </c>
      <c r="AE91" s="4">
        <f>+IFERROR(LN(Costo_fondeo!AE91)," ")</f>
        <v>2.5735697559478625</v>
      </c>
      <c r="AF91" s="4">
        <f>+IFERROR(LN(Costo_fondeo!AF91)," ")</f>
        <v>1.43103156753253</v>
      </c>
      <c r="AG91" s="4">
        <f>+IFERROR(LN(Costo_fondeo!AG91)," ")</f>
        <v>1.3998735803995475</v>
      </c>
      <c r="AH91" s="4">
        <f>+IFERROR(LN(Costo_fondeo!AH91)," ")</f>
        <v>1.8276123624397842</v>
      </c>
      <c r="AI91" s="4">
        <f>+IFERROR(LN(Costo_fondeo!AI91)," ")</f>
        <v>1.4240641936431275</v>
      </c>
      <c r="AJ91" s="4">
        <f>+IFERROR(LN(Costo_fondeo!AJ91)," ")</f>
        <v>2.2046029112169974</v>
      </c>
      <c r="AK91" s="4">
        <f>+IFERROR(LN(Costo_fondeo!AK91)," ")</f>
        <v>1.4888454212186262</v>
      </c>
      <c r="AL91" s="4">
        <f>+IFERROR(LN(Costo_fondeo!AL91)," ")</f>
        <v>1.4079603628890156</v>
      </c>
      <c r="AM91" s="4">
        <f>+IFERROR(LN(Costo_fondeo!AM91)," ")</f>
        <v>1.8434910714022339</v>
      </c>
      <c r="AN91" s="4">
        <f>+IFERROR(LN(Costo_fondeo!AN91)," ")</f>
        <v>1.7467591874357982</v>
      </c>
      <c r="AO91" s="4">
        <f>+IFERROR(LN(Costo_fondeo!AO91)," ")</f>
        <v>1.8249034264583166</v>
      </c>
      <c r="AP91" s="4" t="str">
        <f>+IFERROR(LN(Costo_fondeo!AP91)," ")</f>
        <v xml:space="preserve"> </v>
      </c>
      <c r="AQ91" s="4">
        <f>+IFERROR(LN(Costo_fondeo!AQ91)," ")</f>
        <v>1.8398792884344226</v>
      </c>
      <c r="AR91" s="4">
        <f>+IFERROR(LN(Costo_fondeo!AR91)," ")</f>
        <v>1.6758565717552854</v>
      </c>
      <c r="AS91" s="4">
        <f>+IFERROR(LN(Costo_fondeo!AS91)," ")</f>
        <v>1.5554032746107773</v>
      </c>
      <c r="AT91" s="4">
        <f>+IFERROR(LN(Costo_fondeo!AT91)," ")</f>
        <v>1.7498482234651818</v>
      </c>
      <c r="AU91" s="4">
        <f>+IFERROR(LN(Costo_fondeo!AU91)," ")</f>
        <v>2.2289033055885561</v>
      </c>
      <c r="AV91" s="4">
        <f>+IFERROR(LN(Costo_fondeo!AV91)," ")</f>
        <v>1.7452092744286138</v>
      </c>
      <c r="AW91" s="4">
        <f>+IFERROR(LN(Costo_fondeo!AW91)," ")</f>
        <v>1.4474597528409801</v>
      </c>
      <c r="AX91" s="4">
        <f>+IFERROR(LN(Costo_fondeo!AX91)," ")</f>
        <v>1.6897982425251106</v>
      </c>
      <c r="AY91" s="4">
        <f>+IFERROR(LN(Costo_fondeo!AY91)," ")</f>
        <v>1.497700365374566</v>
      </c>
    </row>
    <row r="92" spans="2:51" ht="16.5" x14ac:dyDescent="0.3">
      <c r="B92" s="1">
        <v>90</v>
      </c>
      <c r="C92" s="3">
        <v>43585</v>
      </c>
      <c r="D92" s="4">
        <f>+IFERROR(LN(Costo_fondeo!D92)," ")</f>
        <v>0.92152049930633584</v>
      </c>
      <c r="E92" s="4">
        <f>+IFERROR(LN(Costo_fondeo!E92)," ")</f>
        <v>0.97871623912427042</v>
      </c>
      <c r="F92" s="4">
        <f>+IFERROR(LN(Costo_fondeo!F92)," ")</f>
        <v>1.2855366677820326</v>
      </c>
      <c r="G92" s="4">
        <f>+IFERROR(LN(Costo_fondeo!G92)," ")</f>
        <v>1.237854571519142</v>
      </c>
      <c r="H92" s="4">
        <f>+IFERROR(LN(Costo_fondeo!H92)," ")</f>
        <v>0.65837588218201171</v>
      </c>
      <c r="I92" s="4">
        <f>+IFERROR(LN(Costo_fondeo!I92)," ")</f>
        <v>-1.0966179268964017E-2</v>
      </c>
      <c r="J92" s="4">
        <f>+IFERROR(LN(Costo_fondeo!J92)," ")</f>
        <v>0.79662572433032186</v>
      </c>
      <c r="K92" s="4">
        <f>+IFERROR(LN(Costo_fondeo!K92)," ")</f>
        <v>0.42176660604896188</v>
      </c>
      <c r="L92" s="4">
        <f>+IFERROR(LN(Costo_fondeo!L92)," ")</f>
        <v>0.20175798212982984</v>
      </c>
      <c r="M92" s="4">
        <f>+IFERROR(LN(Costo_fondeo!M92)," ")</f>
        <v>0.66997183534189686</v>
      </c>
      <c r="N92" s="4">
        <f>+IFERROR(LN(Costo_fondeo!N92)," ")</f>
        <v>1.5488454006482835</v>
      </c>
      <c r="O92" s="4" t="str">
        <f>+IFERROR(LN(Costo_fondeo!O92)," ")</f>
        <v xml:space="preserve"> </v>
      </c>
      <c r="P92" s="4">
        <f>+IFERROR(LN(Costo_fondeo!P92)," ")</f>
        <v>1.6239037833449383</v>
      </c>
      <c r="Q92" s="4">
        <f>+IFERROR(LN(Costo_fondeo!Q92)," ")</f>
        <v>1.6624395465671755</v>
      </c>
      <c r="R92" s="4">
        <f>+IFERROR(LN(Costo_fondeo!R92)," ")</f>
        <v>1.942928228739587</v>
      </c>
      <c r="S92" s="4" t="str">
        <f>+IFERROR(LN(Costo_fondeo!S92)," ")</f>
        <v xml:space="preserve"> </v>
      </c>
      <c r="T92" s="4" t="str">
        <f>+IFERROR(LN(Costo_fondeo!T92)," ")</f>
        <v xml:space="preserve"> </v>
      </c>
      <c r="U92" s="4" t="str">
        <f>+IFERROR(LN(Costo_fondeo!U92)," ")</f>
        <v xml:space="preserve"> </v>
      </c>
      <c r="V92" s="4" t="str">
        <f>+IFERROR(LN(Costo_fondeo!V92)," ")</f>
        <v xml:space="preserve"> </v>
      </c>
      <c r="W92" s="4" t="str">
        <f>+IFERROR(LN(Costo_fondeo!W92)," ")</f>
        <v xml:space="preserve"> </v>
      </c>
      <c r="X92" s="4" t="str">
        <f>+IFERROR(LN(Costo_fondeo!X92)," ")</f>
        <v xml:space="preserve"> </v>
      </c>
      <c r="Y92" s="4" t="str">
        <f>+IFERROR(LN(Costo_fondeo!Y92)," ")</f>
        <v xml:space="preserve"> </v>
      </c>
      <c r="Z92" s="4" t="str">
        <f>+IFERROR(LN(Costo_fondeo!Z92)," ")</f>
        <v xml:space="preserve"> </v>
      </c>
      <c r="AA92" s="4" t="str">
        <f>+IFERROR(LN(Costo_fondeo!AA92)," ")</f>
        <v xml:space="preserve"> </v>
      </c>
      <c r="AB92" s="4">
        <f>+IFERROR(LN(Costo_fondeo!AB92)," ")</f>
        <v>1.5418477166366642</v>
      </c>
      <c r="AC92" s="4">
        <f>+IFERROR(LN(Costo_fondeo!AC92)," ")</f>
        <v>1.8061320974603197</v>
      </c>
      <c r="AD92" s="4">
        <f>+IFERROR(LN(Costo_fondeo!AD92)," ")</f>
        <v>1.8950484424269654</v>
      </c>
      <c r="AE92" s="4">
        <f>+IFERROR(LN(Costo_fondeo!AE92)," ")</f>
        <v>2.5741833526944382</v>
      </c>
      <c r="AF92" s="4">
        <f>+IFERROR(LN(Costo_fondeo!AF92)," ")</f>
        <v>1.4346929466140215</v>
      </c>
      <c r="AG92" s="4">
        <f>+IFERROR(LN(Costo_fondeo!AG92)," ")</f>
        <v>1.3971934572081284</v>
      </c>
      <c r="AH92" s="4">
        <f>+IFERROR(LN(Costo_fondeo!AH92)," ")</f>
        <v>1.8236986415391991</v>
      </c>
      <c r="AI92" s="4">
        <f>+IFERROR(LN(Costo_fondeo!AI92)," ")</f>
        <v>1.4147683882443889</v>
      </c>
      <c r="AJ92" s="4">
        <f>+IFERROR(LN(Costo_fondeo!AJ92)," ")</f>
        <v>2.1862633824909139</v>
      </c>
      <c r="AK92" s="4">
        <f>+IFERROR(LN(Costo_fondeo!AK92)," ")</f>
        <v>1.4851005822709655</v>
      </c>
      <c r="AL92" s="4">
        <f>+IFERROR(LN(Costo_fondeo!AL92)," ")</f>
        <v>1.4082130977030656</v>
      </c>
      <c r="AM92" s="4">
        <f>+IFERROR(LN(Costo_fondeo!AM92)," ")</f>
        <v>1.8366266772580715</v>
      </c>
      <c r="AN92" s="4">
        <f>+IFERROR(LN(Costo_fondeo!AN92)," ")</f>
        <v>1.7475380672529928</v>
      </c>
      <c r="AO92" s="4">
        <f>+IFERROR(LN(Costo_fondeo!AO92)," ")</f>
        <v>1.8173261008781536</v>
      </c>
      <c r="AP92" s="4" t="str">
        <f>+IFERROR(LN(Costo_fondeo!AP92)," ")</f>
        <v xml:space="preserve"> </v>
      </c>
      <c r="AQ92" s="4">
        <f>+IFERROR(LN(Costo_fondeo!AQ92)," ")</f>
        <v>1.8372155213269361</v>
      </c>
      <c r="AR92" s="4">
        <f>+IFERROR(LN(Costo_fondeo!AR92)," ")</f>
        <v>1.6698509175953058</v>
      </c>
      <c r="AS92" s="4">
        <f>+IFERROR(LN(Costo_fondeo!AS92)," ")</f>
        <v>1.5551387497312741</v>
      </c>
      <c r="AT92" s="4">
        <f>+IFERROR(LN(Costo_fondeo!AT92)," ")</f>
        <v>1.7465902111702976</v>
      </c>
      <c r="AU92" s="4">
        <f>+IFERROR(LN(Costo_fondeo!AU92)," ")</f>
        <v>2.2255511714434584</v>
      </c>
      <c r="AV92" s="4">
        <f>+IFERROR(LN(Costo_fondeo!AV92)," ")</f>
        <v>1.7395142242324715</v>
      </c>
      <c r="AW92" s="4">
        <f>+IFERROR(LN(Costo_fondeo!AW92)," ")</f>
        <v>1.4496424197893398</v>
      </c>
      <c r="AX92" s="4">
        <f>+IFERROR(LN(Costo_fondeo!AX92)," ")</f>
        <v>1.6892128702906934</v>
      </c>
      <c r="AY92" s="4">
        <f>+IFERROR(LN(Costo_fondeo!AY92)," ")</f>
        <v>1.5021729581845777</v>
      </c>
    </row>
    <row r="93" spans="2:51" ht="16.5" x14ac:dyDescent="0.3">
      <c r="B93" s="1">
        <v>91</v>
      </c>
      <c r="C93" s="3">
        <v>43616</v>
      </c>
      <c r="D93" s="4">
        <f>+IFERROR(LN(Costo_fondeo!D93)," ")</f>
        <v>0.93526613734950936</v>
      </c>
      <c r="E93" s="4">
        <f>+IFERROR(LN(Costo_fondeo!E93)," ")</f>
        <v>0.99299341273472697</v>
      </c>
      <c r="F93" s="4">
        <f>+IFERROR(LN(Costo_fondeo!F93)," ")</f>
        <v>1.2906087586403656</v>
      </c>
      <c r="G93" s="4">
        <f>+IFERROR(LN(Costo_fondeo!G93)," ")</f>
        <v>1.2542686088783512</v>
      </c>
      <c r="H93" s="4">
        <f>+IFERROR(LN(Costo_fondeo!H93)," ")</f>
        <v>0.68426255556233939</v>
      </c>
      <c r="I93" s="4">
        <f>+IFERROR(LN(Costo_fondeo!I93)," ")</f>
        <v>-9.3889835873213739E-3</v>
      </c>
      <c r="J93" s="4">
        <f>+IFERROR(LN(Costo_fondeo!J93)," ")</f>
        <v>0.80184386207774239</v>
      </c>
      <c r="K93" s="4">
        <f>+IFERROR(LN(Costo_fondeo!K93)," ")</f>
        <v>0.43229937263797347</v>
      </c>
      <c r="L93" s="4">
        <f>+IFERROR(LN(Costo_fondeo!L93)," ")</f>
        <v>0.21175168308728803</v>
      </c>
      <c r="M93" s="4">
        <f>+IFERROR(LN(Costo_fondeo!M93)," ")</f>
        <v>0.68882143444453892</v>
      </c>
      <c r="N93" s="4">
        <f>+IFERROR(LN(Costo_fondeo!N93)," ")</f>
        <v>1.5470503951047103</v>
      </c>
      <c r="O93" s="4" t="str">
        <f>+IFERROR(LN(Costo_fondeo!O93)," ")</f>
        <v xml:space="preserve"> </v>
      </c>
      <c r="P93" s="4">
        <f>+IFERROR(LN(Costo_fondeo!P93)," ")</f>
        <v>1.6157007861970738</v>
      </c>
      <c r="Q93" s="4">
        <f>+IFERROR(LN(Costo_fondeo!Q93)," ")</f>
        <v>1.6597852806162341</v>
      </c>
      <c r="R93" s="4">
        <f>+IFERROR(LN(Costo_fondeo!R93)," ")</f>
        <v>1.9397256320915095</v>
      </c>
      <c r="S93" s="4" t="str">
        <f>+IFERROR(LN(Costo_fondeo!S93)," ")</f>
        <v xml:space="preserve"> </v>
      </c>
      <c r="T93" s="4" t="str">
        <f>+IFERROR(LN(Costo_fondeo!T93)," ")</f>
        <v xml:space="preserve"> </v>
      </c>
      <c r="U93" s="4" t="str">
        <f>+IFERROR(LN(Costo_fondeo!U93)," ")</f>
        <v xml:space="preserve"> </v>
      </c>
      <c r="V93" s="4" t="str">
        <f>+IFERROR(LN(Costo_fondeo!V93)," ")</f>
        <v xml:space="preserve"> </v>
      </c>
      <c r="W93" s="4" t="str">
        <f>+IFERROR(LN(Costo_fondeo!W93)," ")</f>
        <v xml:space="preserve"> </v>
      </c>
      <c r="X93" s="4" t="str">
        <f>+IFERROR(LN(Costo_fondeo!X93)," ")</f>
        <v xml:space="preserve"> </v>
      </c>
      <c r="Y93" s="4" t="str">
        <f>+IFERROR(LN(Costo_fondeo!Y93)," ")</f>
        <v xml:space="preserve"> </v>
      </c>
      <c r="Z93" s="4" t="str">
        <f>+IFERROR(LN(Costo_fondeo!Z93)," ")</f>
        <v xml:space="preserve"> </v>
      </c>
      <c r="AA93" s="4" t="str">
        <f>+IFERROR(LN(Costo_fondeo!AA93)," ")</f>
        <v xml:space="preserve"> </v>
      </c>
      <c r="AB93" s="4">
        <f>+IFERROR(LN(Costo_fondeo!AB93)," ")</f>
        <v>1.5368529381235618</v>
      </c>
      <c r="AC93" s="4">
        <f>+IFERROR(LN(Costo_fondeo!AC93)," ")</f>
        <v>1.7998017004758533</v>
      </c>
      <c r="AD93" s="4">
        <f>+IFERROR(LN(Costo_fondeo!AD93)," ")</f>
        <v>1.8945117775265174</v>
      </c>
      <c r="AE93" s="4">
        <f>+IFERROR(LN(Costo_fondeo!AE93)," ")</f>
        <v>2.5750009588799054</v>
      </c>
      <c r="AF93" s="4">
        <f>+IFERROR(LN(Costo_fondeo!AF93)," ")</f>
        <v>1.4408395271122751</v>
      </c>
      <c r="AG93" s="4">
        <f>+IFERROR(LN(Costo_fondeo!AG93)," ")</f>
        <v>1.3952385317869833</v>
      </c>
      <c r="AH93" s="4">
        <f>+IFERROR(LN(Costo_fondeo!AH93)," ")</f>
        <v>1.8202181223263723</v>
      </c>
      <c r="AI93" s="4">
        <f>+IFERROR(LN(Costo_fondeo!AI93)," ")</f>
        <v>1.4076922389353284</v>
      </c>
      <c r="AJ93" s="4">
        <f>+IFERROR(LN(Costo_fondeo!AJ93)," ")</f>
        <v>2.1771309752882857</v>
      </c>
      <c r="AK93" s="4">
        <f>+IFERROR(LN(Costo_fondeo!AK93)," ")</f>
        <v>1.4823462362206699</v>
      </c>
      <c r="AL93" s="4">
        <f>+IFERROR(LN(Costo_fondeo!AL93)," ")</f>
        <v>1.4114007728259907</v>
      </c>
      <c r="AM93" s="4">
        <f>+IFERROR(LN(Costo_fondeo!AM93)," ")</f>
        <v>1.8296758364778032</v>
      </c>
      <c r="AN93" s="4">
        <f>+IFERROR(LN(Costo_fondeo!AN93)," ")</f>
        <v>1.7490455683275159</v>
      </c>
      <c r="AO93" s="4">
        <f>+IFERROR(LN(Costo_fondeo!AO93)," ")</f>
        <v>1.8115544117754001</v>
      </c>
      <c r="AP93" s="4" t="str">
        <f>+IFERROR(LN(Costo_fondeo!AP93)," ")</f>
        <v xml:space="preserve"> </v>
      </c>
      <c r="AQ93" s="4">
        <f>+IFERROR(LN(Costo_fondeo!AQ93)," ")</f>
        <v>1.8336155744565832</v>
      </c>
      <c r="AR93" s="4">
        <f>+IFERROR(LN(Costo_fondeo!AR93)," ")</f>
        <v>1.6625279529913448</v>
      </c>
      <c r="AS93" s="4">
        <f>+IFERROR(LN(Costo_fondeo!AS93)," ")</f>
        <v>1.5543044891260671</v>
      </c>
      <c r="AT93" s="4">
        <f>+IFERROR(LN(Costo_fondeo!AT93)," ")</f>
        <v>1.7453363020313069</v>
      </c>
      <c r="AU93" s="4">
        <f>+IFERROR(LN(Costo_fondeo!AU93)," ")</f>
        <v>2.2193156121293156</v>
      </c>
      <c r="AV93" s="4">
        <f>+IFERROR(LN(Costo_fondeo!AV93)," ")</f>
        <v>1.7358612624111212</v>
      </c>
      <c r="AW93" s="4">
        <f>+IFERROR(LN(Costo_fondeo!AW93)," ")</f>
        <v>1.4519156914586802</v>
      </c>
      <c r="AX93" s="4">
        <f>+IFERROR(LN(Costo_fondeo!AX93)," ")</f>
        <v>1.6883187862420885</v>
      </c>
      <c r="AY93" s="4">
        <f>+IFERROR(LN(Costo_fondeo!AY93)," ")</f>
        <v>1.5010915354396952</v>
      </c>
    </row>
    <row r="94" spans="2:51" ht="16.5" x14ac:dyDescent="0.3">
      <c r="B94" s="1">
        <v>92</v>
      </c>
      <c r="C94" s="3">
        <v>43646</v>
      </c>
      <c r="D94" s="4">
        <f>+IFERROR(LN(Costo_fondeo!D94)," ")</f>
        <v>0.96206042365740574</v>
      </c>
      <c r="E94" s="4">
        <f>+IFERROR(LN(Costo_fondeo!E94)," ")</f>
        <v>1.0075338653601376</v>
      </c>
      <c r="F94" s="4">
        <f>+IFERROR(LN(Costo_fondeo!F94)," ")</f>
        <v>1.3005258879400925</v>
      </c>
      <c r="G94" s="4">
        <f>+IFERROR(LN(Costo_fondeo!G94)," ")</f>
        <v>1.2640449431575824</v>
      </c>
      <c r="H94" s="4">
        <f>+IFERROR(LN(Costo_fondeo!H94)," ")</f>
        <v>0.73405746727478971</v>
      </c>
      <c r="I94" s="4">
        <f>+IFERROR(LN(Costo_fondeo!I94)," ")</f>
        <v>-1.7386422062385552E-3</v>
      </c>
      <c r="J94" s="4">
        <f>+IFERROR(LN(Costo_fondeo!J94)," ")</f>
        <v>0.81004450251956628</v>
      </c>
      <c r="K94" s="4">
        <f>+IFERROR(LN(Costo_fondeo!K94)," ")</f>
        <v>0.43990055419109975</v>
      </c>
      <c r="L94" s="4">
        <f>+IFERROR(LN(Costo_fondeo!L94)," ")</f>
        <v>0.22058715598442144</v>
      </c>
      <c r="M94" s="4">
        <f>+IFERROR(LN(Costo_fondeo!M94)," ")</f>
        <v>0.70731275337076971</v>
      </c>
      <c r="N94" s="4">
        <f>+IFERROR(LN(Costo_fondeo!N94)," ")</f>
        <v>1.545298019009544</v>
      </c>
      <c r="O94" s="4" t="str">
        <f>+IFERROR(LN(Costo_fondeo!O94)," ")</f>
        <v xml:space="preserve"> </v>
      </c>
      <c r="P94" s="4">
        <f>+IFERROR(LN(Costo_fondeo!P94)," ")</f>
        <v>1.6069524503405492</v>
      </c>
      <c r="Q94" s="4">
        <f>+IFERROR(LN(Costo_fondeo!Q94)," ")</f>
        <v>1.6574210037756671</v>
      </c>
      <c r="R94" s="4">
        <f>+IFERROR(LN(Costo_fondeo!R94)," ")</f>
        <v>1.9334850130200771</v>
      </c>
      <c r="S94" s="4" t="str">
        <f>+IFERROR(LN(Costo_fondeo!S94)," ")</f>
        <v xml:space="preserve"> </v>
      </c>
      <c r="T94" s="4" t="str">
        <f>+IFERROR(LN(Costo_fondeo!T94)," ")</f>
        <v xml:space="preserve"> </v>
      </c>
      <c r="U94" s="4" t="str">
        <f>+IFERROR(LN(Costo_fondeo!U94)," ")</f>
        <v xml:space="preserve"> </v>
      </c>
      <c r="V94" s="4" t="str">
        <f>+IFERROR(LN(Costo_fondeo!V94)," ")</f>
        <v xml:space="preserve"> </v>
      </c>
      <c r="W94" s="4" t="str">
        <f>+IFERROR(LN(Costo_fondeo!W94)," ")</f>
        <v xml:space="preserve"> </v>
      </c>
      <c r="X94" s="4" t="str">
        <f>+IFERROR(LN(Costo_fondeo!X94)," ")</f>
        <v xml:space="preserve"> </v>
      </c>
      <c r="Y94" s="4" t="str">
        <f>+IFERROR(LN(Costo_fondeo!Y94)," ")</f>
        <v xml:space="preserve"> </v>
      </c>
      <c r="Z94" s="4" t="str">
        <f>+IFERROR(LN(Costo_fondeo!Z94)," ")</f>
        <v xml:space="preserve"> </v>
      </c>
      <c r="AA94" s="4" t="str">
        <f>+IFERROR(LN(Costo_fondeo!AA94)," ")</f>
        <v xml:space="preserve"> </v>
      </c>
      <c r="AB94" s="4">
        <f>+IFERROR(LN(Costo_fondeo!AB94)," ")</f>
        <v>1.5324150461532213</v>
      </c>
      <c r="AC94" s="4">
        <f>+IFERROR(LN(Costo_fondeo!AC94)," ")</f>
        <v>1.7928222274623851</v>
      </c>
      <c r="AD94" s="4">
        <f>+IFERROR(LN(Costo_fondeo!AD94)," ")</f>
        <v>1.8929534127505432</v>
      </c>
      <c r="AE94" s="4">
        <f>+IFERROR(LN(Costo_fondeo!AE94)," ")</f>
        <v>2.577707985803269</v>
      </c>
      <c r="AF94" s="4">
        <f>+IFERROR(LN(Costo_fondeo!AF94)," ")</f>
        <v>1.4467118463343074</v>
      </c>
      <c r="AG94" s="4">
        <f>+IFERROR(LN(Costo_fondeo!AG94)," ")</f>
        <v>1.3965134864696238</v>
      </c>
      <c r="AH94" s="4">
        <f>+IFERROR(LN(Costo_fondeo!AH94)," ")</f>
        <v>1.8104962290659374</v>
      </c>
      <c r="AI94" s="4">
        <f>+IFERROR(LN(Costo_fondeo!AI94)," ")</f>
        <v>1.4009142222925219</v>
      </c>
      <c r="AJ94" s="4">
        <f>+IFERROR(LN(Costo_fondeo!AJ94)," ")</f>
        <v>2.1669241491210101</v>
      </c>
      <c r="AK94" s="4">
        <f>+IFERROR(LN(Costo_fondeo!AK94)," ")</f>
        <v>1.4750417631842887</v>
      </c>
      <c r="AL94" s="4">
        <f>+IFERROR(LN(Costo_fondeo!AL94)," ")</f>
        <v>1.4139128289952401</v>
      </c>
      <c r="AM94" s="4">
        <f>+IFERROR(LN(Costo_fondeo!AM94)," ")</f>
        <v>1.8233786507113532</v>
      </c>
      <c r="AN94" s="4">
        <f>+IFERROR(LN(Costo_fondeo!AN94)," ")</f>
        <v>1.7473200011574017</v>
      </c>
      <c r="AO94" s="4">
        <f>+IFERROR(LN(Costo_fondeo!AO94)," ")</f>
        <v>1.8096691447360389</v>
      </c>
      <c r="AP94" s="4" t="str">
        <f>+IFERROR(LN(Costo_fondeo!AP94)," ")</f>
        <v xml:space="preserve"> </v>
      </c>
      <c r="AQ94" s="4">
        <f>+IFERROR(LN(Costo_fondeo!AQ94)," ")</f>
        <v>1.8306456297814961</v>
      </c>
      <c r="AR94" s="4">
        <f>+IFERROR(LN(Costo_fondeo!AR94)," ")</f>
        <v>1.6594142213367615</v>
      </c>
      <c r="AS94" s="4">
        <f>+IFERROR(LN(Costo_fondeo!AS94)," ")</f>
        <v>1.5588180153295457</v>
      </c>
      <c r="AT94" s="4">
        <f>+IFERROR(LN(Costo_fondeo!AT94)," ")</f>
        <v>1.7433082648036655</v>
      </c>
      <c r="AU94" s="4">
        <f>+IFERROR(LN(Costo_fondeo!AU94)," ")</f>
        <v>2.2165915825686402</v>
      </c>
      <c r="AV94" s="4">
        <f>+IFERROR(LN(Costo_fondeo!AV94)," ")</f>
        <v>1.7316976709179988</v>
      </c>
      <c r="AW94" s="4">
        <f>+IFERROR(LN(Costo_fondeo!AW94)," ")</f>
        <v>1.4536147351206989</v>
      </c>
      <c r="AX94" s="4">
        <f>+IFERROR(LN(Costo_fondeo!AX94)," ")</f>
        <v>1.6790640130050261</v>
      </c>
      <c r="AY94" s="4">
        <f>+IFERROR(LN(Costo_fondeo!AY94)," ")</f>
        <v>1.5012149799570267</v>
      </c>
    </row>
    <row r="95" spans="2:51" ht="16.5" x14ac:dyDescent="0.3">
      <c r="B95" s="1">
        <v>93</v>
      </c>
      <c r="C95" s="3">
        <v>43677</v>
      </c>
      <c r="D95" s="4">
        <f>+IFERROR(LN(Costo_fondeo!D95)," ")</f>
        <v>0.97956659200671969</v>
      </c>
      <c r="E95" s="4">
        <f>+IFERROR(LN(Costo_fondeo!E95)," ")</f>
        <v>1.02313702638744</v>
      </c>
      <c r="F95" s="4">
        <f>+IFERROR(LN(Costo_fondeo!F95)," ")</f>
        <v>1.308156784610101</v>
      </c>
      <c r="G95" s="4">
        <f>+IFERROR(LN(Costo_fondeo!G95)," ")</f>
        <v>1.2782579120730535</v>
      </c>
      <c r="H95" s="4">
        <f>+IFERROR(LN(Costo_fondeo!H95)," ")</f>
        <v>0.73511036178634848</v>
      </c>
      <c r="I95" s="4">
        <f>+IFERROR(LN(Costo_fondeo!I95)," ")</f>
        <v>6.5613932769261283E-3</v>
      </c>
      <c r="J95" s="4">
        <f>+IFERROR(LN(Costo_fondeo!J95)," ")</f>
        <v>0.81583543427822425</v>
      </c>
      <c r="K95" s="4">
        <f>+IFERROR(LN(Costo_fondeo!K95)," ")</f>
        <v>0.4484476433397645</v>
      </c>
      <c r="L95" s="4">
        <f>+IFERROR(LN(Costo_fondeo!L95)," ")</f>
        <v>0.2300166558265718</v>
      </c>
      <c r="M95" s="4">
        <f>+IFERROR(LN(Costo_fondeo!M95)," ")</f>
        <v>0.71231490256025032</v>
      </c>
      <c r="N95" s="4">
        <f>+IFERROR(LN(Costo_fondeo!N95)," ")</f>
        <v>1.5453044467197228</v>
      </c>
      <c r="O95" s="4" t="str">
        <f>+IFERROR(LN(Costo_fondeo!O95)," ")</f>
        <v xml:space="preserve"> </v>
      </c>
      <c r="P95" s="4">
        <f>+IFERROR(LN(Costo_fondeo!P95)," ")</f>
        <v>1.5982914642408392</v>
      </c>
      <c r="Q95" s="4">
        <f>+IFERROR(LN(Costo_fondeo!Q95)," ")</f>
        <v>1.6514484614425042</v>
      </c>
      <c r="R95" s="4">
        <f>+IFERROR(LN(Costo_fondeo!R95)," ")</f>
        <v>1.9305845816829603</v>
      </c>
      <c r="S95" s="4" t="str">
        <f>+IFERROR(LN(Costo_fondeo!S95)," ")</f>
        <v xml:space="preserve"> </v>
      </c>
      <c r="T95" s="4" t="str">
        <f>+IFERROR(LN(Costo_fondeo!T95)," ")</f>
        <v xml:space="preserve"> </v>
      </c>
      <c r="U95" s="4" t="str">
        <f>+IFERROR(LN(Costo_fondeo!U95)," ")</f>
        <v xml:space="preserve"> </v>
      </c>
      <c r="V95" s="4" t="str">
        <f>+IFERROR(LN(Costo_fondeo!V95)," ")</f>
        <v xml:space="preserve"> </v>
      </c>
      <c r="W95" s="4" t="str">
        <f>+IFERROR(LN(Costo_fondeo!W95)," ")</f>
        <v xml:space="preserve"> </v>
      </c>
      <c r="X95" s="4" t="str">
        <f>+IFERROR(LN(Costo_fondeo!X95)," ")</f>
        <v xml:space="preserve"> </v>
      </c>
      <c r="Y95" s="4" t="str">
        <f>+IFERROR(LN(Costo_fondeo!Y95)," ")</f>
        <v xml:space="preserve"> </v>
      </c>
      <c r="Z95" s="4" t="str">
        <f>+IFERROR(LN(Costo_fondeo!Z95)," ")</f>
        <v xml:space="preserve"> </v>
      </c>
      <c r="AA95" s="4" t="str">
        <f>+IFERROR(LN(Costo_fondeo!AA95)," ")</f>
        <v xml:space="preserve"> </v>
      </c>
      <c r="AB95" s="4">
        <f>+IFERROR(LN(Costo_fondeo!AB95)," ")</f>
        <v>1.5268509796867518</v>
      </c>
      <c r="AC95" s="4">
        <f>+IFERROR(LN(Costo_fondeo!AC95)," ")</f>
        <v>1.788150546950096</v>
      </c>
      <c r="AD95" s="4">
        <f>+IFERROR(LN(Costo_fondeo!AD95)," ")</f>
        <v>1.8950243066184245</v>
      </c>
      <c r="AE95" s="4">
        <f>+IFERROR(LN(Costo_fondeo!AE95)," ")</f>
        <v>2.5214454280432061</v>
      </c>
      <c r="AF95" s="4">
        <f>+IFERROR(LN(Costo_fondeo!AF95)," ")</f>
        <v>1.4512961745959971</v>
      </c>
      <c r="AG95" s="4">
        <f>+IFERROR(LN(Costo_fondeo!AG95)," ")</f>
        <v>1.4013591269844692</v>
      </c>
      <c r="AH95" s="4">
        <f>+IFERROR(LN(Costo_fondeo!AH95)," ")</f>
        <v>1.7988553448798894</v>
      </c>
      <c r="AI95" s="4">
        <f>+IFERROR(LN(Costo_fondeo!AI95)," ")</f>
        <v>1.39216406492389</v>
      </c>
      <c r="AJ95" s="4">
        <f>+IFERROR(LN(Costo_fondeo!AJ95)," ")</f>
        <v>2.1597340622622849</v>
      </c>
      <c r="AK95" s="4">
        <f>+IFERROR(LN(Costo_fondeo!AK95)," ")</f>
        <v>1.4689747412203245</v>
      </c>
      <c r="AL95" s="4">
        <f>+IFERROR(LN(Costo_fondeo!AL95)," ")</f>
        <v>1.4180431433114242</v>
      </c>
      <c r="AM95" s="4">
        <f>+IFERROR(LN(Costo_fondeo!AM95)," ")</f>
        <v>1.8162831521216185</v>
      </c>
      <c r="AN95" s="4">
        <f>+IFERROR(LN(Costo_fondeo!AN95)," ")</f>
        <v>1.7479913734558428</v>
      </c>
      <c r="AO95" s="4">
        <f>+IFERROR(LN(Costo_fondeo!AO95)," ")</f>
        <v>1.809691422342981</v>
      </c>
      <c r="AP95" s="4" t="str">
        <f>+IFERROR(LN(Costo_fondeo!AP95)," ")</f>
        <v xml:space="preserve"> </v>
      </c>
      <c r="AQ95" s="4">
        <f>+IFERROR(LN(Costo_fondeo!AQ95)," ")</f>
        <v>1.8243573685156438</v>
      </c>
      <c r="AR95" s="4">
        <f>+IFERROR(LN(Costo_fondeo!AR95)," ")</f>
        <v>1.6538463457692469</v>
      </c>
      <c r="AS95" s="4">
        <f>+IFERROR(LN(Costo_fondeo!AS95)," ")</f>
        <v>1.5649400053253746</v>
      </c>
      <c r="AT95" s="4">
        <f>+IFERROR(LN(Costo_fondeo!AT95)," ")</f>
        <v>1.7331706574961261</v>
      </c>
      <c r="AU95" s="4">
        <f>+IFERROR(LN(Costo_fondeo!AU95)," ")</f>
        <v>2.2139009880408058</v>
      </c>
      <c r="AV95" s="4">
        <f>+IFERROR(LN(Costo_fondeo!AV95)," ")</f>
        <v>1.7293365372264924</v>
      </c>
      <c r="AW95" s="4">
        <f>+IFERROR(LN(Costo_fondeo!AW95)," ")</f>
        <v>1.4541719858423987</v>
      </c>
      <c r="AX95" s="4">
        <f>+IFERROR(LN(Costo_fondeo!AX95)," ")</f>
        <v>1.6766511764591787</v>
      </c>
      <c r="AY95" s="4">
        <f>+IFERROR(LN(Costo_fondeo!AY95)," ")</f>
        <v>1.502759600105317</v>
      </c>
    </row>
    <row r="96" spans="2:51" ht="16.5" x14ac:dyDescent="0.3">
      <c r="B96" s="1">
        <v>94</v>
      </c>
      <c r="C96" s="3">
        <v>43708</v>
      </c>
      <c r="D96" s="4">
        <f>+IFERROR(LN(Costo_fondeo!D96)," ")</f>
        <v>0.97942863969339133</v>
      </c>
      <c r="E96" s="4">
        <f>+IFERROR(LN(Costo_fondeo!E96)," ")</f>
        <v>1.0334032240763686</v>
      </c>
      <c r="F96" s="4">
        <f>+IFERROR(LN(Costo_fondeo!F96)," ")</f>
        <v>1.3133984617318539</v>
      </c>
      <c r="G96" s="4">
        <f>+IFERROR(LN(Costo_fondeo!G96)," ")</f>
        <v>1.293138607069557</v>
      </c>
      <c r="H96" s="4">
        <f>+IFERROR(LN(Costo_fondeo!H96)," ")</f>
        <v>0.72897840113987178</v>
      </c>
      <c r="I96" s="4">
        <f>+IFERROR(LN(Costo_fondeo!I96)," ")</f>
        <v>-4.1423590173818385E-4</v>
      </c>
      <c r="J96" s="4">
        <f>+IFERROR(LN(Costo_fondeo!J96)," ")</f>
        <v>0.8234971088374089</v>
      </c>
      <c r="K96" s="4">
        <f>+IFERROR(LN(Costo_fondeo!K96)," ")</f>
        <v>0.4562472855451406</v>
      </c>
      <c r="L96" s="4">
        <f>+IFERROR(LN(Costo_fondeo!L96)," ")</f>
        <v>0.23779308762483378</v>
      </c>
      <c r="M96" s="4">
        <f>+IFERROR(LN(Costo_fondeo!M96)," ")</f>
        <v>0.71898665237913018</v>
      </c>
      <c r="N96" s="4">
        <f>+IFERROR(LN(Costo_fondeo!N96)," ")</f>
        <v>1.5413807187345629</v>
      </c>
      <c r="O96" s="4" t="str">
        <f>+IFERROR(LN(Costo_fondeo!O96)," ")</f>
        <v xml:space="preserve"> </v>
      </c>
      <c r="P96" s="4">
        <f>+IFERROR(LN(Costo_fondeo!P96)," ")</f>
        <v>1.5934067839808423</v>
      </c>
      <c r="Q96" s="4">
        <f>+IFERROR(LN(Costo_fondeo!Q96)," ")</f>
        <v>1.6521874083110979</v>
      </c>
      <c r="R96" s="4">
        <f>+IFERROR(LN(Costo_fondeo!R96)," ")</f>
        <v>1.9266079300517269</v>
      </c>
      <c r="S96" s="4" t="str">
        <f>+IFERROR(LN(Costo_fondeo!S96)," ")</f>
        <v xml:space="preserve"> </v>
      </c>
      <c r="T96" s="4" t="str">
        <f>+IFERROR(LN(Costo_fondeo!T96)," ")</f>
        <v xml:space="preserve"> </v>
      </c>
      <c r="U96" s="4" t="str">
        <f>+IFERROR(LN(Costo_fondeo!U96)," ")</f>
        <v xml:space="preserve"> </v>
      </c>
      <c r="V96" s="4" t="str">
        <f>+IFERROR(LN(Costo_fondeo!V96)," ")</f>
        <v xml:space="preserve"> </v>
      </c>
      <c r="W96" s="4" t="str">
        <f>+IFERROR(LN(Costo_fondeo!W96)," ")</f>
        <v xml:space="preserve"> </v>
      </c>
      <c r="X96" s="4" t="str">
        <f>+IFERROR(LN(Costo_fondeo!X96)," ")</f>
        <v xml:space="preserve"> </v>
      </c>
      <c r="Y96" s="4" t="str">
        <f>+IFERROR(LN(Costo_fondeo!Y96)," ")</f>
        <v xml:space="preserve"> </v>
      </c>
      <c r="Z96" s="4" t="str">
        <f>+IFERROR(LN(Costo_fondeo!Z96)," ")</f>
        <v xml:space="preserve"> </v>
      </c>
      <c r="AA96" s="4" t="str">
        <f>+IFERROR(LN(Costo_fondeo!AA96)," ")</f>
        <v xml:space="preserve"> </v>
      </c>
      <c r="AB96" s="4">
        <f>+IFERROR(LN(Costo_fondeo!AB96)," ")</f>
        <v>1.5211105332225945</v>
      </c>
      <c r="AC96" s="4">
        <f>+IFERROR(LN(Costo_fondeo!AC96)," ")</f>
        <v>1.7825695936025998</v>
      </c>
      <c r="AD96" s="4">
        <f>+IFERROR(LN(Costo_fondeo!AD96)," ")</f>
        <v>1.8979194957861967</v>
      </c>
      <c r="AE96" s="4">
        <f>+IFERROR(LN(Costo_fondeo!AE96)," ")</f>
        <v>2.4615989985775792</v>
      </c>
      <c r="AF96" s="4">
        <f>+IFERROR(LN(Costo_fondeo!AF96)," ")</f>
        <v>1.4577217826558639</v>
      </c>
      <c r="AG96" s="4">
        <f>+IFERROR(LN(Costo_fondeo!AG96)," ")</f>
        <v>1.4037444114805293</v>
      </c>
      <c r="AH96" s="4">
        <f>+IFERROR(LN(Costo_fondeo!AH96)," ")</f>
        <v>1.8020709079076493</v>
      </c>
      <c r="AI96" s="4">
        <f>+IFERROR(LN(Costo_fondeo!AI96)," ")</f>
        <v>1.3830507090566309</v>
      </c>
      <c r="AJ96" s="4">
        <f>+IFERROR(LN(Costo_fondeo!AJ96)," ")</f>
        <v>2.1584698110276959</v>
      </c>
      <c r="AK96" s="4">
        <f>+IFERROR(LN(Costo_fondeo!AK96)," ")</f>
        <v>1.4571728161085877</v>
      </c>
      <c r="AL96" s="4">
        <f>+IFERROR(LN(Costo_fondeo!AL96)," ")</f>
        <v>1.419955532899186</v>
      </c>
      <c r="AM96" s="4">
        <f>+IFERROR(LN(Costo_fondeo!AM96)," ")</f>
        <v>1.8104686319330412</v>
      </c>
      <c r="AN96" s="4">
        <f>+IFERROR(LN(Costo_fondeo!AN96)," ")</f>
        <v>1.7494174600785621</v>
      </c>
      <c r="AO96" s="4">
        <f>+IFERROR(LN(Costo_fondeo!AO96)," ")</f>
        <v>1.8093101135865399</v>
      </c>
      <c r="AP96" s="4" t="str">
        <f>+IFERROR(LN(Costo_fondeo!AP96)," ")</f>
        <v xml:space="preserve"> </v>
      </c>
      <c r="AQ96" s="4">
        <f>+IFERROR(LN(Costo_fondeo!AQ96)," ")</f>
        <v>1.8192008264478989</v>
      </c>
      <c r="AR96" s="4">
        <f>+IFERROR(LN(Costo_fondeo!AR96)," ")</f>
        <v>1.647706288354049</v>
      </c>
      <c r="AS96" s="4">
        <f>+IFERROR(LN(Costo_fondeo!AS96)," ")</f>
        <v>1.5741021714771526</v>
      </c>
      <c r="AT96" s="4">
        <f>+IFERROR(LN(Costo_fondeo!AT96)," ")</f>
        <v>1.7231606737698206</v>
      </c>
      <c r="AU96" s="4">
        <f>+IFERROR(LN(Costo_fondeo!AU96)," ")</f>
        <v>2.2127579751059869</v>
      </c>
      <c r="AV96" s="4">
        <f>+IFERROR(LN(Costo_fondeo!AV96)," ")</f>
        <v>1.7239081727705516</v>
      </c>
      <c r="AW96" s="4">
        <f>+IFERROR(LN(Costo_fondeo!AW96)," ")</f>
        <v>1.4549012211845671</v>
      </c>
      <c r="AX96" s="4">
        <f>+IFERROR(LN(Costo_fondeo!AX96)," ")</f>
        <v>1.6732442716357852</v>
      </c>
      <c r="AY96" s="4">
        <f>+IFERROR(LN(Costo_fondeo!AY96)," ")</f>
        <v>1.5025497025586059</v>
      </c>
    </row>
    <row r="97" spans="2:51" ht="16.5" x14ac:dyDescent="0.3">
      <c r="B97" s="1">
        <v>95</v>
      </c>
      <c r="C97" s="3">
        <v>43738</v>
      </c>
      <c r="D97" s="4">
        <f>+IFERROR(LN(Costo_fondeo!D97)," ")</f>
        <v>0.97536485455120536</v>
      </c>
      <c r="E97" s="4">
        <f>+IFERROR(LN(Costo_fondeo!E97)," ")</f>
        <v>1.0394171410250794</v>
      </c>
      <c r="F97" s="4">
        <f>+IFERROR(LN(Costo_fondeo!F97)," ")</f>
        <v>1.3188478067083091</v>
      </c>
      <c r="G97" s="4">
        <f>+IFERROR(LN(Costo_fondeo!G97)," ")</f>
        <v>1.303740499605138</v>
      </c>
      <c r="H97" s="4">
        <f>+IFERROR(LN(Costo_fondeo!H97)," ")</f>
        <v>0.70648802513612718</v>
      </c>
      <c r="I97" s="4">
        <f>+IFERROR(LN(Costo_fondeo!I97)," ")</f>
        <v>5.3056628552898243E-2</v>
      </c>
      <c r="J97" s="4">
        <f>+IFERROR(LN(Costo_fondeo!J97)," ")</f>
        <v>0.82573416790029386</v>
      </c>
      <c r="K97" s="4">
        <f>+IFERROR(LN(Costo_fondeo!K97)," ")</f>
        <v>0.46010604089564933</v>
      </c>
      <c r="L97" s="4">
        <f>+IFERROR(LN(Costo_fondeo!L97)," ")</f>
        <v>0.25071703969023396</v>
      </c>
      <c r="M97" s="4">
        <f>+IFERROR(LN(Costo_fondeo!M97)," ")</f>
        <v>0.71894835030796889</v>
      </c>
      <c r="N97" s="4">
        <f>+IFERROR(LN(Costo_fondeo!N97)," ")</f>
        <v>1.5372428463465868</v>
      </c>
      <c r="O97" s="4" t="str">
        <f>+IFERROR(LN(Costo_fondeo!O97)," ")</f>
        <v xml:space="preserve"> </v>
      </c>
      <c r="P97" s="4">
        <f>+IFERROR(LN(Costo_fondeo!P97)," ")</f>
        <v>1.5859327712604832</v>
      </c>
      <c r="Q97" s="4">
        <f>+IFERROR(LN(Costo_fondeo!Q97)," ")</f>
        <v>1.6488666596181043</v>
      </c>
      <c r="R97" s="4">
        <f>+IFERROR(LN(Costo_fondeo!R97)," ")</f>
        <v>1.9210102843026444</v>
      </c>
      <c r="S97" s="4" t="str">
        <f>+IFERROR(LN(Costo_fondeo!S97)," ")</f>
        <v xml:space="preserve"> </v>
      </c>
      <c r="T97" s="4" t="str">
        <f>+IFERROR(LN(Costo_fondeo!T97)," ")</f>
        <v xml:space="preserve"> </v>
      </c>
      <c r="U97" s="4" t="str">
        <f>+IFERROR(LN(Costo_fondeo!U97)," ")</f>
        <v xml:space="preserve"> </v>
      </c>
      <c r="V97" s="4" t="str">
        <f>+IFERROR(LN(Costo_fondeo!V97)," ")</f>
        <v xml:space="preserve"> </v>
      </c>
      <c r="W97" s="4" t="str">
        <f>+IFERROR(LN(Costo_fondeo!W97)," ")</f>
        <v xml:space="preserve"> </v>
      </c>
      <c r="X97" s="4" t="str">
        <f>+IFERROR(LN(Costo_fondeo!X97)," ")</f>
        <v xml:space="preserve"> </v>
      </c>
      <c r="Y97" s="4" t="str">
        <f>+IFERROR(LN(Costo_fondeo!Y97)," ")</f>
        <v xml:space="preserve"> </v>
      </c>
      <c r="Z97" s="4" t="str">
        <f>+IFERROR(LN(Costo_fondeo!Z97)," ")</f>
        <v xml:space="preserve"> </v>
      </c>
      <c r="AA97" s="4" t="str">
        <f>+IFERROR(LN(Costo_fondeo!AA97)," ")</f>
        <v xml:space="preserve"> </v>
      </c>
      <c r="AB97" s="4">
        <f>+IFERROR(LN(Costo_fondeo!AB97)," ")</f>
        <v>1.5162302939418004</v>
      </c>
      <c r="AC97" s="4">
        <f>+IFERROR(LN(Costo_fondeo!AC97)," ")</f>
        <v>1.7755825540358325</v>
      </c>
      <c r="AD97" s="4">
        <f>+IFERROR(LN(Costo_fondeo!AD97)," ")</f>
        <v>1.8979857835395986</v>
      </c>
      <c r="AE97" s="4">
        <f>+IFERROR(LN(Costo_fondeo!AE97)," ")</f>
        <v>2.4000006211066114</v>
      </c>
      <c r="AF97" s="4">
        <f>+IFERROR(LN(Costo_fondeo!AF97)," ")</f>
        <v>1.4654281482838878</v>
      </c>
      <c r="AG97" s="4">
        <f>+IFERROR(LN(Costo_fondeo!AG97)," ")</f>
        <v>1.4054109924621618</v>
      </c>
      <c r="AH97" s="4">
        <f>+IFERROR(LN(Costo_fondeo!AH97)," ")</f>
        <v>1.8038287018772559</v>
      </c>
      <c r="AI97" s="4">
        <f>+IFERROR(LN(Costo_fondeo!AI97)," ")</f>
        <v>1.3768554033837155</v>
      </c>
      <c r="AJ97" s="4">
        <f>+IFERROR(LN(Costo_fondeo!AJ97)," ")</f>
        <v>2.1503706014635142</v>
      </c>
      <c r="AK97" s="4">
        <f>+IFERROR(LN(Costo_fondeo!AK97)," ")</f>
        <v>1.4526153909574944</v>
      </c>
      <c r="AL97" s="4">
        <f>+IFERROR(LN(Costo_fondeo!AL97)," ")</f>
        <v>1.4208467489304268</v>
      </c>
      <c r="AM97" s="4">
        <f>+IFERROR(LN(Costo_fondeo!AM97)," ")</f>
        <v>1.8083513576866861</v>
      </c>
      <c r="AN97" s="4">
        <f>+IFERROR(LN(Costo_fondeo!AN97)," ")</f>
        <v>1.7466220925058986</v>
      </c>
      <c r="AO97" s="4">
        <f>+IFERROR(LN(Costo_fondeo!AO97)," ")</f>
        <v>1.8059987883601769</v>
      </c>
      <c r="AP97" s="4" t="str">
        <f>+IFERROR(LN(Costo_fondeo!AP97)," ")</f>
        <v xml:space="preserve"> </v>
      </c>
      <c r="AQ97" s="4">
        <f>+IFERROR(LN(Costo_fondeo!AQ97)," ")</f>
        <v>1.8150604655813753</v>
      </c>
      <c r="AR97" s="4">
        <f>+IFERROR(LN(Costo_fondeo!AR97)," ")</f>
        <v>1.6431853178333049</v>
      </c>
      <c r="AS97" s="4">
        <f>+IFERROR(LN(Costo_fondeo!AS97)," ")</f>
        <v>1.5819758780233333</v>
      </c>
      <c r="AT97" s="4">
        <f>+IFERROR(LN(Costo_fondeo!AT97)," ")</f>
        <v>1.7121116635661797</v>
      </c>
      <c r="AU97" s="4">
        <f>+IFERROR(LN(Costo_fondeo!AU97)," ")</f>
        <v>2.1999723535167619</v>
      </c>
      <c r="AV97" s="4">
        <f>+IFERROR(LN(Costo_fondeo!AV97)," ")</f>
        <v>1.7202537592934939</v>
      </c>
      <c r="AW97" s="4">
        <f>+IFERROR(LN(Costo_fondeo!AW97)," ")</f>
        <v>1.4531620190873364</v>
      </c>
      <c r="AX97" s="4">
        <f>+IFERROR(LN(Costo_fondeo!AX97)," ")</f>
        <v>1.6699536535232364</v>
      </c>
      <c r="AY97" s="4">
        <f>+IFERROR(LN(Costo_fondeo!AY97)," ")</f>
        <v>1.5058303125718684</v>
      </c>
    </row>
    <row r="98" spans="2:51" ht="16.5" x14ac:dyDescent="0.3">
      <c r="B98" s="1">
        <v>96</v>
      </c>
      <c r="C98" s="3">
        <v>43769</v>
      </c>
      <c r="D98" s="4">
        <f>+IFERROR(LN(Costo_fondeo!D98)," ")</f>
        <v>0.98015084911241701</v>
      </c>
      <c r="E98" s="4">
        <f>+IFERROR(LN(Costo_fondeo!E98)," ")</f>
        <v>1.0483705973065061</v>
      </c>
      <c r="F98" s="4">
        <f>+IFERROR(LN(Costo_fondeo!F98)," ")</f>
        <v>1.3245091065927717</v>
      </c>
      <c r="G98" s="4">
        <f>+IFERROR(LN(Costo_fondeo!G98)," ")</f>
        <v>1.310802339485597</v>
      </c>
      <c r="H98" s="4">
        <f>+IFERROR(LN(Costo_fondeo!H98)," ")</f>
        <v>0.6866036265481269</v>
      </c>
      <c r="I98" s="4">
        <f>+IFERROR(LN(Costo_fondeo!I98)," ")</f>
        <v>4.5899879224944415E-2</v>
      </c>
      <c r="J98" s="4">
        <f>+IFERROR(LN(Costo_fondeo!J98)," ")</f>
        <v>0.828456074246125</v>
      </c>
      <c r="K98" s="4">
        <f>+IFERROR(LN(Costo_fondeo!K98)," ")</f>
        <v>0.46175665602478527</v>
      </c>
      <c r="L98" s="4">
        <f>+IFERROR(LN(Costo_fondeo!L98)," ")</f>
        <v>0.25091312057084375</v>
      </c>
      <c r="M98" s="4">
        <f>+IFERROR(LN(Costo_fondeo!M98)," ")</f>
        <v>0.71738194554182866</v>
      </c>
      <c r="N98" s="4">
        <f>+IFERROR(LN(Costo_fondeo!N98)," ")</f>
        <v>1.5342624275702046</v>
      </c>
      <c r="O98" s="4" t="str">
        <f>+IFERROR(LN(Costo_fondeo!O98)," ")</f>
        <v xml:space="preserve"> </v>
      </c>
      <c r="P98" s="4">
        <f>+IFERROR(LN(Costo_fondeo!P98)," ")</f>
        <v>1.579362941445801</v>
      </c>
      <c r="Q98" s="4">
        <f>+IFERROR(LN(Costo_fondeo!Q98)," ")</f>
        <v>1.6466593410911174</v>
      </c>
      <c r="R98" s="4">
        <f>+IFERROR(LN(Costo_fondeo!R98)," ")</f>
        <v>1.9156967614712241</v>
      </c>
      <c r="S98" s="4" t="str">
        <f>+IFERROR(LN(Costo_fondeo!S98)," ")</f>
        <v xml:space="preserve"> </v>
      </c>
      <c r="T98" s="4" t="str">
        <f>+IFERROR(LN(Costo_fondeo!T98)," ")</f>
        <v xml:space="preserve"> </v>
      </c>
      <c r="U98" s="4" t="str">
        <f>+IFERROR(LN(Costo_fondeo!U98)," ")</f>
        <v xml:space="preserve"> </v>
      </c>
      <c r="V98" s="4" t="str">
        <f>+IFERROR(LN(Costo_fondeo!V98)," ")</f>
        <v xml:space="preserve"> </v>
      </c>
      <c r="W98" s="4" t="str">
        <f>+IFERROR(LN(Costo_fondeo!W98)," ")</f>
        <v xml:space="preserve"> </v>
      </c>
      <c r="X98" s="4" t="str">
        <f>+IFERROR(LN(Costo_fondeo!X98)," ")</f>
        <v xml:space="preserve"> </v>
      </c>
      <c r="Y98" s="4" t="str">
        <f>+IFERROR(LN(Costo_fondeo!Y98)," ")</f>
        <v xml:space="preserve"> </v>
      </c>
      <c r="Z98" s="4" t="str">
        <f>+IFERROR(LN(Costo_fondeo!Z98)," ")</f>
        <v xml:space="preserve"> </v>
      </c>
      <c r="AA98" s="4" t="str">
        <f>+IFERROR(LN(Costo_fondeo!AA98)," ")</f>
        <v xml:space="preserve"> </v>
      </c>
      <c r="AB98" s="4">
        <f>+IFERROR(LN(Costo_fondeo!AB98)," ")</f>
        <v>1.5130073639982073</v>
      </c>
      <c r="AC98" s="4">
        <f>+IFERROR(LN(Costo_fondeo!AC98)," ")</f>
        <v>1.7697738018761893</v>
      </c>
      <c r="AD98" s="4">
        <f>+IFERROR(LN(Costo_fondeo!AD98)," ")</f>
        <v>1.8960853341779065</v>
      </c>
      <c r="AE98" s="4">
        <f>+IFERROR(LN(Costo_fondeo!AE98)," ")</f>
        <v>2.2932617439307079</v>
      </c>
      <c r="AF98" s="4">
        <f>+IFERROR(LN(Costo_fondeo!AF98)," ")</f>
        <v>1.473383635676567</v>
      </c>
      <c r="AG98" s="4">
        <f>+IFERROR(LN(Costo_fondeo!AG98)," ")</f>
        <v>1.4088187617072951</v>
      </c>
      <c r="AH98" s="4">
        <f>+IFERROR(LN(Costo_fondeo!AH98)," ")</f>
        <v>1.8142605548662276</v>
      </c>
      <c r="AI98" s="4">
        <f>+IFERROR(LN(Costo_fondeo!AI98)," ")</f>
        <v>1.3698116868010544</v>
      </c>
      <c r="AJ98" s="4">
        <f>+IFERROR(LN(Costo_fondeo!AJ98)," ")</f>
        <v>2.1449642646155866</v>
      </c>
      <c r="AK98" s="4">
        <f>+IFERROR(LN(Costo_fondeo!AK98)," ")</f>
        <v>1.4456707733855054</v>
      </c>
      <c r="AL98" s="4">
        <f>+IFERROR(LN(Costo_fondeo!AL98)," ")</f>
        <v>1.4224856266007797</v>
      </c>
      <c r="AM98" s="4">
        <f>+IFERROR(LN(Costo_fondeo!AM98)," ")</f>
        <v>1.8076997195887801</v>
      </c>
      <c r="AN98" s="4">
        <f>+IFERROR(LN(Costo_fondeo!AN98)," ")</f>
        <v>1.7420189729668796</v>
      </c>
      <c r="AO98" s="4">
        <f>+IFERROR(LN(Costo_fondeo!AO98)," ")</f>
        <v>1.8011452265479382</v>
      </c>
      <c r="AP98" s="4" t="str">
        <f>+IFERROR(LN(Costo_fondeo!AP98)," ")</f>
        <v xml:space="preserve"> </v>
      </c>
      <c r="AQ98" s="4">
        <f>+IFERROR(LN(Costo_fondeo!AQ98)," ")</f>
        <v>1.810097042062383</v>
      </c>
      <c r="AR98" s="4">
        <f>+IFERROR(LN(Costo_fondeo!AR98)," ")</f>
        <v>1.6368016730557242</v>
      </c>
      <c r="AS98" s="4">
        <f>+IFERROR(LN(Costo_fondeo!AS98)," ")</f>
        <v>1.5889205374979778</v>
      </c>
      <c r="AT98" s="4">
        <f>+IFERROR(LN(Costo_fondeo!AT98)," ")</f>
        <v>1.7167238889844825</v>
      </c>
      <c r="AU98" s="4">
        <f>+IFERROR(LN(Costo_fondeo!AU98)," ")</f>
        <v>2.1934164860778522</v>
      </c>
      <c r="AV98" s="4">
        <f>+IFERROR(LN(Costo_fondeo!AV98)," ")</f>
        <v>1.713482856853022</v>
      </c>
      <c r="AW98" s="4">
        <f>+IFERROR(LN(Costo_fondeo!AW98)," ")</f>
        <v>1.4517456607086225</v>
      </c>
      <c r="AX98" s="4">
        <f>+IFERROR(LN(Costo_fondeo!AX98)," ")</f>
        <v>1.6688404301547324</v>
      </c>
      <c r="AY98" s="4">
        <f>+IFERROR(LN(Costo_fondeo!AY98)," ")</f>
        <v>1.5044826756818594</v>
      </c>
    </row>
    <row r="99" spans="2:51" ht="16.5" x14ac:dyDescent="0.3">
      <c r="B99" s="1">
        <v>97</v>
      </c>
      <c r="C99" s="3">
        <v>43799</v>
      </c>
      <c r="D99" s="4">
        <f>+IFERROR(LN(Costo_fondeo!D99)," ")</f>
        <v>0.9710572717197653</v>
      </c>
      <c r="E99" s="4">
        <f>+IFERROR(LN(Costo_fondeo!E99)," ")</f>
        <v>1.0519520076228435</v>
      </c>
      <c r="F99" s="4">
        <f>+IFERROR(LN(Costo_fondeo!F99)," ")</f>
        <v>1.3297091071752818</v>
      </c>
      <c r="G99" s="4">
        <f>+IFERROR(LN(Costo_fondeo!G99)," ")</f>
        <v>1.3140786120252657</v>
      </c>
      <c r="H99" s="4">
        <f>+IFERROR(LN(Costo_fondeo!H99)," ")</f>
        <v>0.63532598516088434</v>
      </c>
      <c r="I99" s="4">
        <f>+IFERROR(LN(Costo_fondeo!I99)," ")</f>
        <v>3.7595665919029318E-2</v>
      </c>
      <c r="J99" s="4">
        <f>+IFERROR(LN(Costo_fondeo!J99)," ")</f>
        <v>0.82732618091363241</v>
      </c>
      <c r="K99" s="4">
        <f>+IFERROR(LN(Costo_fondeo!K99)," ")</f>
        <v>0.46834497801570502</v>
      </c>
      <c r="L99" s="4">
        <f>+IFERROR(LN(Costo_fondeo!L99)," ")</f>
        <v>0.24832406059972711</v>
      </c>
      <c r="M99" s="4">
        <f>+IFERROR(LN(Costo_fondeo!M99)," ")</f>
        <v>0.71531377297292464</v>
      </c>
      <c r="N99" s="4">
        <f>+IFERROR(LN(Costo_fondeo!N99)," ")</f>
        <v>1.5311383067710869</v>
      </c>
      <c r="O99" s="4" t="str">
        <f>+IFERROR(LN(Costo_fondeo!O99)," ")</f>
        <v xml:space="preserve"> </v>
      </c>
      <c r="P99" s="4">
        <f>+IFERROR(LN(Costo_fondeo!P99)," ")</f>
        <v>1.5753898952332055</v>
      </c>
      <c r="Q99" s="4">
        <f>+IFERROR(LN(Costo_fondeo!Q99)," ")</f>
        <v>1.6419702757808445</v>
      </c>
      <c r="R99" s="4">
        <f>+IFERROR(LN(Costo_fondeo!R99)," ")</f>
        <v>1.9114414940936859</v>
      </c>
      <c r="S99" s="4" t="str">
        <f>+IFERROR(LN(Costo_fondeo!S99)," ")</f>
        <v xml:space="preserve"> </v>
      </c>
      <c r="T99" s="4" t="str">
        <f>+IFERROR(LN(Costo_fondeo!T99)," ")</f>
        <v xml:space="preserve"> </v>
      </c>
      <c r="U99" s="4" t="str">
        <f>+IFERROR(LN(Costo_fondeo!U99)," ")</f>
        <v xml:space="preserve"> </v>
      </c>
      <c r="V99" s="4" t="str">
        <f>+IFERROR(LN(Costo_fondeo!V99)," ")</f>
        <v xml:space="preserve"> </v>
      </c>
      <c r="W99" s="4" t="str">
        <f>+IFERROR(LN(Costo_fondeo!W99)," ")</f>
        <v xml:space="preserve"> </v>
      </c>
      <c r="X99" s="4" t="str">
        <f>+IFERROR(LN(Costo_fondeo!X99)," ")</f>
        <v xml:space="preserve"> </v>
      </c>
      <c r="Y99" s="4" t="str">
        <f>+IFERROR(LN(Costo_fondeo!Y99)," ")</f>
        <v xml:space="preserve"> </v>
      </c>
      <c r="Z99" s="4" t="str">
        <f>+IFERROR(LN(Costo_fondeo!Z99)," ")</f>
        <v xml:space="preserve"> </v>
      </c>
      <c r="AA99" s="4" t="str">
        <f>+IFERROR(LN(Costo_fondeo!AA99)," ")</f>
        <v xml:space="preserve"> </v>
      </c>
      <c r="AB99" s="4">
        <f>+IFERROR(LN(Costo_fondeo!AB99)," ")</f>
        <v>1.5091674811719804</v>
      </c>
      <c r="AC99" s="4">
        <f>+IFERROR(LN(Costo_fondeo!AC99)," ")</f>
        <v>1.7644345485104349</v>
      </c>
      <c r="AD99" s="4">
        <f>+IFERROR(LN(Costo_fondeo!AD99)," ")</f>
        <v>1.89257762008105</v>
      </c>
      <c r="AE99" s="4">
        <f>+IFERROR(LN(Costo_fondeo!AE99)," ")</f>
        <v>2.1777065686983681</v>
      </c>
      <c r="AF99" s="4">
        <f>+IFERROR(LN(Costo_fondeo!AF99)," ")</f>
        <v>1.4804786208481606</v>
      </c>
      <c r="AG99" s="4">
        <f>+IFERROR(LN(Costo_fondeo!AG99)," ")</f>
        <v>1.408984395204254</v>
      </c>
      <c r="AH99" s="4">
        <f>+IFERROR(LN(Costo_fondeo!AH99)," ")</f>
        <v>1.8019056698310438</v>
      </c>
      <c r="AI99" s="4">
        <f>+IFERROR(LN(Costo_fondeo!AI99)," ")</f>
        <v>1.3652369823280748</v>
      </c>
      <c r="AJ99" s="4">
        <f>+IFERROR(LN(Costo_fondeo!AJ99)," ")</f>
        <v>2.1349797534663062</v>
      </c>
      <c r="AK99" s="4">
        <f>+IFERROR(LN(Costo_fondeo!AK99)," ")</f>
        <v>1.4389341210124229</v>
      </c>
      <c r="AL99" s="4">
        <f>+IFERROR(LN(Costo_fondeo!AL99)," ")</f>
        <v>1.4205003434838348</v>
      </c>
      <c r="AM99" s="4">
        <f>+IFERROR(LN(Costo_fondeo!AM99)," ")</f>
        <v>1.8048739357495385</v>
      </c>
      <c r="AN99" s="4">
        <f>+IFERROR(LN(Costo_fondeo!AN99)," ")</f>
        <v>1.7339206677895587</v>
      </c>
      <c r="AO99" s="4">
        <f>+IFERROR(LN(Costo_fondeo!AO99)," ")</f>
        <v>1.7943788328388781</v>
      </c>
      <c r="AP99" s="4" t="str">
        <f>+IFERROR(LN(Costo_fondeo!AP99)," ")</f>
        <v xml:space="preserve"> </v>
      </c>
      <c r="AQ99" s="4">
        <f>+IFERROR(LN(Costo_fondeo!AQ99)," ")</f>
        <v>1.8040677548765525</v>
      </c>
      <c r="AR99" s="4">
        <f>+IFERROR(LN(Costo_fondeo!AR99)," ")</f>
        <v>1.6308939259331761</v>
      </c>
      <c r="AS99" s="4">
        <f>+IFERROR(LN(Costo_fondeo!AS99)," ")</f>
        <v>1.5956187105169592</v>
      </c>
      <c r="AT99" s="4">
        <f>+IFERROR(LN(Costo_fondeo!AT99)," ")</f>
        <v>1.7087025711402435</v>
      </c>
      <c r="AU99" s="4">
        <f>+IFERROR(LN(Costo_fondeo!AU99)," ")</f>
        <v>2.1877906917481829</v>
      </c>
      <c r="AV99" s="4">
        <f>+IFERROR(LN(Costo_fondeo!AV99)," ")</f>
        <v>1.7090467331656327</v>
      </c>
      <c r="AW99" s="4">
        <f>+IFERROR(LN(Costo_fondeo!AW99)," ")</f>
        <v>1.4467858807057172</v>
      </c>
      <c r="AX99" s="4">
        <f>+IFERROR(LN(Costo_fondeo!AX99)," ")</f>
        <v>1.6686425773712927</v>
      </c>
      <c r="AY99" s="4">
        <f>+IFERROR(LN(Costo_fondeo!AY99)," ")</f>
        <v>1.5032731055877695</v>
      </c>
    </row>
    <row r="100" spans="2:51" ht="16.5" x14ac:dyDescent="0.3">
      <c r="B100" s="1">
        <v>98</v>
      </c>
      <c r="C100" s="3">
        <v>43830</v>
      </c>
      <c r="D100" s="30">
        <f>+IFERROR(LN(Costo_fondeo!D100)," ")</f>
        <v>0.96240563586421479</v>
      </c>
      <c r="E100" s="30">
        <f>+IFERROR(LN(Costo_fondeo!E100)," ")</f>
        <v>1.0488368131713193</v>
      </c>
      <c r="F100" s="4">
        <f>+IFERROR(LN(Costo_fondeo!F100)," ")</f>
        <v>1.332343144257897</v>
      </c>
      <c r="G100" s="4">
        <f>+IFERROR(LN(Costo_fondeo!G100)," ")</f>
        <v>1.3180988123578077</v>
      </c>
      <c r="H100" s="4">
        <f>+IFERROR(LN(Costo_fondeo!H100)," ")</f>
        <v>0.58508496159256118</v>
      </c>
      <c r="I100" s="4">
        <f>+IFERROR(LN(Costo_fondeo!I100)," ")</f>
        <v>2.3490697554399118E-2</v>
      </c>
      <c r="J100" s="4">
        <f>+IFERROR(LN(Costo_fondeo!J100)," ")</f>
        <v>0.82999299538084137</v>
      </c>
      <c r="K100" s="4">
        <f>+IFERROR(LN(Costo_fondeo!K100)," ")</f>
        <v>0.45841627740865604</v>
      </c>
      <c r="L100" s="4">
        <f>+IFERROR(LN(Costo_fondeo!L100)," ")</f>
        <v>0.24528502077136752</v>
      </c>
      <c r="M100" s="4">
        <f>+IFERROR(LN(Costo_fondeo!M100)," ")</f>
        <v>0.70498933279374498</v>
      </c>
      <c r="N100" s="4">
        <f>+IFERROR(LN(Costo_fondeo!N100)," ")</f>
        <v>1.5255331437191262</v>
      </c>
      <c r="O100" s="4" t="str">
        <f>+IFERROR(LN(Costo_fondeo!O100)," ")</f>
        <v xml:space="preserve"> </v>
      </c>
      <c r="P100" s="4">
        <f>+IFERROR(LN(Costo_fondeo!P100)," ")</f>
        <v>1.574117952434577</v>
      </c>
      <c r="Q100" s="4">
        <f>+IFERROR(LN(Costo_fondeo!Q100)," ")</f>
        <v>1.6363105030642586</v>
      </c>
      <c r="R100" s="4">
        <f>+IFERROR(LN(Costo_fondeo!R100)," ")</f>
        <v>1.9055981880245902</v>
      </c>
      <c r="S100" s="4" t="str">
        <f>+IFERROR(LN(Costo_fondeo!S100)," ")</f>
        <v xml:space="preserve"> </v>
      </c>
      <c r="T100" s="4" t="str">
        <f>+IFERROR(LN(Costo_fondeo!T100)," ")</f>
        <v xml:space="preserve"> </v>
      </c>
      <c r="U100" s="4" t="str">
        <f>+IFERROR(LN(Costo_fondeo!U100)," ")</f>
        <v xml:space="preserve"> </v>
      </c>
      <c r="V100" s="4" t="str">
        <f>+IFERROR(LN(Costo_fondeo!V100)," ")</f>
        <v xml:space="preserve"> </v>
      </c>
      <c r="W100" s="4" t="str">
        <f>+IFERROR(LN(Costo_fondeo!W100)," ")</f>
        <v xml:space="preserve"> </v>
      </c>
      <c r="X100" s="4" t="str">
        <f>+IFERROR(LN(Costo_fondeo!X100)," ")</f>
        <v xml:space="preserve"> </v>
      </c>
      <c r="Y100" s="4" t="str">
        <f>+IFERROR(LN(Costo_fondeo!Y100)," ")</f>
        <v xml:space="preserve"> </v>
      </c>
      <c r="Z100" s="4" t="str">
        <f>+IFERROR(LN(Costo_fondeo!Z100)," ")</f>
        <v xml:space="preserve"> </v>
      </c>
      <c r="AA100" s="4" t="str">
        <f>+IFERROR(LN(Costo_fondeo!AA100)," ")</f>
        <v xml:space="preserve"> </v>
      </c>
      <c r="AB100" s="4">
        <f>+IFERROR(LN(Costo_fondeo!AB100)," ")</f>
        <v>1.5030437610567224</v>
      </c>
      <c r="AC100" s="4">
        <f>+IFERROR(LN(Costo_fondeo!AC100)," ")</f>
        <v>1.754508746555508</v>
      </c>
      <c r="AD100" s="4">
        <f>+IFERROR(LN(Costo_fondeo!AD100)," ")</f>
        <v>1.8891283124412936</v>
      </c>
      <c r="AE100" s="4">
        <f>+IFERROR(LN(Costo_fondeo!AE100)," ")</f>
        <v>2.0421587054290233</v>
      </c>
      <c r="AF100" s="4">
        <f>+IFERROR(LN(Costo_fondeo!AF100)," ")</f>
        <v>1.4882177669798611</v>
      </c>
      <c r="AG100" s="4">
        <f>+IFERROR(LN(Costo_fondeo!AG100)," ")</f>
        <v>1.4106477800398409</v>
      </c>
      <c r="AH100" s="4">
        <f>+IFERROR(LN(Costo_fondeo!AH100)," ")</f>
        <v>1.7934153792637404</v>
      </c>
      <c r="AI100" s="4">
        <f>+IFERROR(LN(Costo_fondeo!AI100)," ")</f>
        <v>1.3603314074743798</v>
      </c>
      <c r="AJ100" s="4">
        <f>+IFERROR(LN(Costo_fondeo!AJ100)," ")</f>
        <v>2.1303485716429211</v>
      </c>
      <c r="AK100" s="4">
        <f>+IFERROR(LN(Costo_fondeo!AK100)," ")</f>
        <v>1.4345501195406374</v>
      </c>
      <c r="AL100" s="4">
        <f>+IFERROR(LN(Costo_fondeo!AL100)," ")</f>
        <v>1.4189894881427185</v>
      </c>
      <c r="AM100" s="4">
        <f>+IFERROR(LN(Costo_fondeo!AM100)," ")</f>
        <v>1.8034217614076296</v>
      </c>
      <c r="AN100" s="4">
        <f>+IFERROR(LN(Costo_fondeo!AN100)," ")</f>
        <v>1.725242716280148</v>
      </c>
      <c r="AO100" s="4">
        <f>+IFERROR(LN(Costo_fondeo!AO100)," ")</f>
        <v>1.7844014601236071</v>
      </c>
      <c r="AP100" s="4" t="str">
        <f>+IFERROR(LN(Costo_fondeo!AP100)," ")</f>
        <v xml:space="preserve"> </v>
      </c>
      <c r="AQ100" s="4">
        <f>+IFERROR(LN(Costo_fondeo!AQ100)," ")</f>
        <v>1.790299258401739</v>
      </c>
      <c r="AR100" s="4">
        <f>+IFERROR(LN(Costo_fondeo!AR100)," ")</f>
        <v>1.628748668510511</v>
      </c>
      <c r="AS100" s="4">
        <f>+IFERROR(LN(Costo_fondeo!AS100)," ")</f>
        <v>1.5989320959460722</v>
      </c>
      <c r="AT100" s="4">
        <f>+IFERROR(LN(Costo_fondeo!AT100)," ")</f>
        <v>1.704075912580379</v>
      </c>
      <c r="AU100" s="4">
        <f>+IFERROR(LN(Costo_fondeo!AU100)," ")</f>
        <v>2.1860907863649159</v>
      </c>
      <c r="AV100" s="4">
        <f>+IFERROR(LN(Costo_fondeo!AV100)," ")</f>
        <v>1.7018841694771605</v>
      </c>
      <c r="AW100" s="4">
        <f>+IFERROR(LN(Costo_fondeo!AW100)," ")</f>
        <v>1.4406641251947614</v>
      </c>
      <c r="AX100" s="4">
        <f>+IFERROR(LN(Costo_fondeo!AX100)," ")</f>
        <v>1.6650067783570064</v>
      </c>
      <c r="AY100" s="4">
        <f>+IFERROR(LN(Costo_fondeo!AY100)," ")</f>
        <v>1.5040635208764932</v>
      </c>
    </row>
  </sheetData>
  <conditionalFormatting sqref="D4:AY100">
    <cfRule type="cellIs" dxfId="8" priority="2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V90"/>
  <sheetViews>
    <sheetView zoomScale="59" zoomScaleNormal="59" workbookViewId="0">
      <selection activeCell="E13" sqref="E13"/>
    </sheetView>
  </sheetViews>
  <sheetFormatPr baseColWidth="10" defaultColWidth="11.5703125" defaultRowHeight="16.5" x14ac:dyDescent="0.3"/>
  <cols>
    <col min="1" max="2" width="11.5703125" style="1"/>
    <col min="3" max="3" width="34.140625" style="1" customWidth="1"/>
    <col min="4" max="4" width="15.28515625" style="1" bestFit="1" customWidth="1"/>
    <col min="5" max="100" width="13" style="1" bestFit="1" customWidth="1"/>
    <col min="101" max="16384" width="11.5703125" style="1"/>
  </cols>
  <sheetData>
    <row r="1" spans="1:100" x14ac:dyDescent="0.3">
      <c r="A1" s="2" t="s">
        <v>7</v>
      </c>
    </row>
    <row r="3" spans="1:100" x14ac:dyDescent="0.3">
      <c r="A3" s="2" t="s">
        <v>98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4">
        <v>0.68365278720901546</v>
      </c>
      <c r="E6" s="4">
        <v>0.77980184021153942</v>
      </c>
      <c r="F6" s="4">
        <v>0.75334427237535007</v>
      </c>
      <c r="G6" s="4">
        <v>0.7063395631753534</v>
      </c>
      <c r="H6" s="4">
        <v>0.74550932804089221</v>
      </c>
      <c r="I6" s="4">
        <v>0.76538085878523288</v>
      </c>
      <c r="J6" s="4">
        <v>0.67850605059821556</v>
      </c>
      <c r="K6" s="4">
        <v>0.69856723280006661</v>
      </c>
      <c r="L6" s="4">
        <v>0.74746473162362459</v>
      </c>
      <c r="M6" s="4">
        <v>0.6814624269065378</v>
      </c>
      <c r="N6" s="4">
        <v>0.58580854305572594</v>
      </c>
      <c r="O6" s="4">
        <v>0.55927790761297291</v>
      </c>
      <c r="P6" s="4">
        <v>0.54027254047650186</v>
      </c>
      <c r="Q6" s="4">
        <v>0.51632030750679792</v>
      </c>
      <c r="R6" s="4">
        <v>0.45768000972725248</v>
      </c>
      <c r="S6" s="4">
        <v>0.42737300324831384</v>
      </c>
      <c r="T6" s="4">
        <v>0.53636924338974745</v>
      </c>
      <c r="U6" s="4">
        <v>0.5559434157689559</v>
      </c>
      <c r="V6" s="4">
        <v>0.61495115439019665</v>
      </c>
      <c r="W6" s="4">
        <v>0.63092126106769564</v>
      </c>
      <c r="X6" s="4">
        <v>0.63233004257464343</v>
      </c>
      <c r="Y6" s="4">
        <v>0.61226129570236354</v>
      </c>
      <c r="Z6" s="4">
        <v>0.74406878825827427</v>
      </c>
      <c r="AA6" s="4">
        <v>0.71115465604220007</v>
      </c>
      <c r="AB6" s="4">
        <v>0.75403474902172196</v>
      </c>
      <c r="AC6" s="4">
        <v>0.68109165721616516</v>
      </c>
      <c r="AD6" s="4">
        <v>0.71792862169838212</v>
      </c>
      <c r="AE6" s="4">
        <v>0.7201060417299614</v>
      </c>
      <c r="AF6" s="4">
        <v>0.5959749100192967</v>
      </c>
      <c r="AG6" s="4">
        <v>0.58777027050421182</v>
      </c>
      <c r="AH6" s="4">
        <v>0.60730558689812986</v>
      </c>
      <c r="AI6" s="4">
        <v>0.60560296568223171</v>
      </c>
      <c r="AJ6" s="4">
        <v>0.56384518922123028</v>
      </c>
      <c r="AK6" s="4">
        <v>0.60368284221439228</v>
      </c>
      <c r="AL6" s="4">
        <v>0.58146575839550318</v>
      </c>
      <c r="AM6" s="4">
        <v>0.59065503818816434</v>
      </c>
      <c r="AN6" s="4">
        <v>0.54601813191826876</v>
      </c>
      <c r="AO6" s="4">
        <v>0.55006783568415452</v>
      </c>
      <c r="AP6" s="4">
        <v>0.49659826315684102</v>
      </c>
      <c r="AQ6" s="4">
        <v>0.50861609053581147</v>
      </c>
      <c r="AR6" s="4">
        <v>0.52336382455921404</v>
      </c>
      <c r="AS6" s="4">
        <v>0.46246634722226526</v>
      </c>
      <c r="AT6" s="4">
        <v>0.50579579916922901</v>
      </c>
      <c r="AU6" s="4">
        <v>0.46788109646302056</v>
      </c>
      <c r="AV6" s="4">
        <v>0.58584386239578468</v>
      </c>
      <c r="AW6" s="4">
        <v>0.52110219668262547</v>
      </c>
      <c r="AX6" s="4">
        <v>0.45421934369173123</v>
      </c>
      <c r="AY6" s="4">
        <v>0.47406623103154544</v>
      </c>
      <c r="AZ6" s="4">
        <v>0.54886237128755011</v>
      </c>
      <c r="BA6" s="4">
        <v>0.51764922570249206</v>
      </c>
      <c r="BB6" s="4">
        <v>0.51366600156678677</v>
      </c>
      <c r="BC6" s="4">
        <v>0.33946835372100781</v>
      </c>
      <c r="BD6" s="4">
        <v>0.40306168338713755</v>
      </c>
      <c r="BE6" s="4">
        <v>0.38441962311797651</v>
      </c>
      <c r="BF6" s="4">
        <v>0.25249284648938175</v>
      </c>
      <c r="BG6" s="4">
        <v>0.18077773940299943</v>
      </c>
      <c r="BH6" s="4">
        <v>9.3202857685261181E-2</v>
      </c>
      <c r="BI6" s="4">
        <v>5.6287198611052108E-2</v>
      </c>
      <c r="BJ6" s="4">
        <v>2.4139013616729654E-2</v>
      </c>
      <c r="BK6" s="4">
        <v>-1.7171487076221355E-2</v>
      </c>
      <c r="BL6" s="4">
        <v>-9.3632457858686735E-2</v>
      </c>
      <c r="BM6" s="4">
        <v>-0.13261466031632269</v>
      </c>
      <c r="BN6" s="4">
        <v>-0.13926261920321961</v>
      </c>
      <c r="BO6" s="4">
        <v>3.5380552319246986E-2</v>
      </c>
      <c r="BP6" s="4">
        <v>-4.5150331993877565E-2</v>
      </c>
      <c r="BQ6" s="4">
        <v>-3.0803106739173216E-2</v>
      </c>
      <c r="BR6" s="4">
        <v>3.4398686378156226E-2</v>
      </c>
      <c r="BS6" s="4">
        <v>6.4199169318198204E-2</v>
      </c>
      <c r="BT6" s="4">
        <v>8.7590425492407503E-2</v>
      </c>
      <c r="BU6" s="4">
        <v>0.19787968297385691</v>
      </c>
      <c r="BV6" s="4">
        <v>0.14703905702021519</v>
      </c>
      <c r="BW6" s="4">
        <v>0.18985432153034515</v>
      </c>
      <c r="BX6" s="4">
        <v>0.19828172946137246</v>
      </c>
      <c r="BY6" s="4">
        <v>0.22631310528569193</v>
      </c>
      <c r="BZ6" s="4">
        <v>0.2356403699664375</v>
      </c>
      <c r="CA6" s="4">
        <v>0.16679188904274478</v>
      </c>
      <c r="CB6" s="4">
        <v>0.16125183241072555</v>
      </c>
      <c r="CC6" s="4">
        <v>0.19554591081228745</v>
      </c>
      <c r="CD6" s="4">
        <v>0.19480622908086559</v>
      </c>
      <c r="CE6" s="4">
        <v>0.27074437197103901</v>
      </c>
      <c r="CF6" s="4">
        <v>0.21773037163637621</v>
      </c>
      <c r="CG6" s="4">
        <v>0.1824279684444674</v>
      </c>
      <c r="CH6" s="4">
        <v>0.27982082138275144</v>
      </c>
      <c r="CI6" s="4">
        <v>0.25769268475527779</v>
      </c>
      <c r="CJ6" s="4">
        <v>0.21088422467809292</v>
      </c>
      <c r="CK6" s="4">
        <v>0.14841117287763347</v>
      </c>
      <c r="CL6" s="4">
        <v>0.28779343981801492</v>
      </c>
      <c r="CM6" s="4">
        <v>0.40246988301612541</v>
      </c>
      <c r="CN6" s="4">
        <v>0.35022249101850766</v>
      </c>
      <c r="CO6" s="4">
        <v>0.38704540409326338</v>
      </c>
      <c r="CP6" s="4">
        <v>0.38318751967636822</v>
      </c>
      <c r="CQ6" s="4">
        <v>0.39865406170347523</v>
      </c>
      <c r="CR6" s="4">
        <v>0.21616468767470437</v>
      </c>
      <c r="CS6" s="4">
        <v>0.24337471578465669</v>
      </c>
      <c r="CT6" s="4">
        <v>0.25323320158142865</v>
      </c>
      <c r="CU6" s="4">
        <v>0.23770735387442679</v>
      </c>
      <c r="CV6" s="4">
        <v>0.33503590738621913</v>
      </c>
    </row>
    <row r="7" spans="1:100" x14ac:dyDescent="0.3">
      <c r="A7" s="1">
        <v>1</v>
      </c>
      <c r="B7" s="1">
        <v>6</v>
      </c>
      <c r="C7" s="1" t="s">
        <v>3</v>
      </c>
      <c r="D7" s="4">
        <v>1.6031949338803697</v>
      </c>
      <c r="E7" s="4">
        <v>1.6569475626471573</v>
      </c>
      <c r="F7" s="4">
        <v>1.5303220461142377</v>
      </c>
      <c r="G7" s="4">
        <v>1.347242843347102</v>
      </c>
      <c r="H7" s="4">
        <v>1.3501070316623942</v>
      </c>
      <c r="I7" s="4">
        <v>1.3211541912011564</v>
      </c>
      <c r="J7" s="4">
        <v>1.3248353151915926</v>
      </c>
      <c r="K7" s="4">
        <v>1.3513991752777641</v>
      </c>
      <c r="L7" s="4">
        <v>1.3969134410410542</v>
      </c>
      <c r="M7" s="4">
        <v>1.3415128475369344</v>
      </c>
      <c r="N7" s="4">
        <v>1.3756974183862851</v>
      </c>
      <c r="O7" s="4">
        <v>1.4336272910584102</v>
      </c>
      <c r="P7" s="4">
        <v>1.5774936815458476</v>
      </c>
      <c r="Q7" s="4">
        <v>1.482904872323026</v>
      </c>
      <c r="R7" s="4">
        <v>1.4232990858953749</v>
      </c>
      <c r="S7" s="4">
        <v>1.3916609024084508</v>
      </c>
      <c r="T7" s="4">
        <v>1.3647399354988501</v>
      </c>
      <c r="U7" s="4">
        <v>1.3660504557851731</v>
      </c>
      <c r="V7" s="4">
        <v>1.3736710483669836</v>
      </c>
      <c r="W7" s="4">
        <v>1.45178920458363</v>
      </c>
      <c r="X7" s="4">
        <v>1.4009000739407089</v>
      </c>
      <c r="Y7" s="4">
        <v>1.3271096259753592</v>
      </c>
      <c r="Z7" s="4">
        <v>1.3196980946306942</v>
      </c>
      <c r="AA7" s="4">
        <v>1.2307256667850206</v>
      </c>
      <c r="AB7" s="4">
        <v>1.0847968207660057</v>
      </c>
      <c r="AC7" s="4">
        <v>1.1058997765945895</v>
      </c>
      <c r="AD7" s="4">
        <v>1.0970019403900382</v>
      </c>
      <c r="AE7" s="4">
        <v>1.1467215202358958</v>
      </c>
      <c r="AF7" s="4">
        <v>1.1850087120007589</v>
      </c>
      <c r="AG7" s="4">
        <v>1.2545323298252118</v>
      </c>
      <c r="AH7" s="4">
        <v>1.279244091860074</v>
      </c>
      <c r="AI7" s="4">
        <v>1.2046624578321474</v>
      </c>
      <c r="AJ7" s="4">
        <v>1.2715712489039819</v>
      </c>
      <c r="AK7" s="4">
        <v>1.348040173586595</v>
      </c>
      <c r="AL7" s="4">
        <v>1.3714012754165512</v>
      </c>
      <c r="AM7" s="4">
        <v>1.5364319321759281</v>
      </c>
      <c r="AN7" s="4">
        <v>1.776212612729821</v>
      </c>
      <c r="AO7" s="4">
        <v>1.8820218123266408</v>
      </c>
      <c r="AP7" s="4">
        <v>1.9631874481937897</v>
      </c>
      <c r="AQ7" s="4">
        <v>1.9793121777754723</v>
      </c>
      <c r="AR7" s="4">
        <v>2.0290774037755623</v>
      </c>
      <c r="AS7" s="4">
        <v>2.0147773158165876</v>
      </c>
      <c r="AT7" s="4">
        <v>2.0465776811359606</v>
      </c>
      <c r="AU7" s="4">
        <v>2.0849447046026741</v>
      </c>
      <c r="AV7" s="4">
        <v>2.0974315594476751</v>
      </c>
      <c r="AW7" s="4">
        <v>2.1047580473487733</v>
      </c>
      <c r="AX7" s="4">
        <v>2.1023220566409182</v>
      </c>
      <c r="AY7" s="4">
        <v>2.0830815024454314</v>
      </c>
      <c r="AZ7" s="4">
        <v>2.0932775844241145</v>
      </c>
      <c r="BA7" s="4">
        <v>2.0720742995210029</v>
      </c>
      <c r="BB7" s="4">
        <v>2.0697971048341581</v>
      </c>
      <c r="BC7" s="4">
        <v>2.0692759601292572</v>
      </c>
      <c r="BD7" s="4">
        <v>2.0201734486465046</v>
      </c>
      <c r="BE7" s="4">
        <v>2.0439871314341578</v>
      </c>
      <c r="BF7" s="4">
        <v>2.0711261178778764</v>
      </c>
      <c r="BG7" s="4">
        <v>2.0384678190960352</v>
      </c>
      <c r="BH7" s="4">
        <v>2.0534238735159902</v>
      </c>
      <c r="BI7" s="4">
        <v>2.0260238800367567</v>
      </c>
      <c r="BJ7" s="4">
        <v>2.031896011343719</v>
      </c>
      <c r="BK7" s="4">
        <v>2.0079554422852905</v>
      </c>
      <c r="BL7" s="4">
        <v>1.9374044439117748</v>
      </c>
      <c r="BM7" s="4">
        <v>1.9074361025081965</v>
      </c>
      <c r="BN7" s="4">
        <v>1.8743559902676585</v>
      </c>
      <c r="BO7" s="4">
        <v>1.8692441198253782</v>
      </c>
      <c r="BP7" s="4">
        <v>1.8555132897602133</v>
      </c>
      <c r="BQ7" s="4">
        <v>1.7877994178353489</v>
      </c>
      <c r="BR7" s="4">
        <v>1.7375023848284838</v>
      </c>
      <c r="BS7" s="4">
        <v>1.807939326289256</v>
      </c>
      <c r="BT7" s="4">
        <v>1.7812455241855276</v>
      </c>
      <c r="BU7" s="4">
        <v>1.7996228310015652</v>
      </c>
      <c r="BV7" s="4">
        <v>1.7973652108971685</v>
      </c>
      <c r="BW7" s="4">
        <v>1.7879544373609391</v>
      </c>
      <c r="BX7" s="4">
        <v>1.7605766638972102</v>
      </c>
      <c r="BY7" s="4">
        <v>1.7456765259467779</v>
      </c>
      <c r="BZ7" s="4">
        <v>1.7450184979293757</v>
      </c>
      <c r="CA7" s="4">
        <v>1.7562881776363881</v>
      </c>
      <c r="CB7" s="4">
        <v>1.7475107758413304</v>
      </c>
      <c r="CC7" s="4">
        <v>1.7984274665621511</v>
      </c>
      <c r="CD7" s="4">
        <v>1.8080606116778919</v>
      </c>
      <c r="CE7" s="4">
        <v>1.7692341062768024</v>
      </c>
      <c r="CF7" s="4">
        <v>1.7466171061778457</v>
      </c>
      <c r="CG7" s="4">
        <v>1.7436464968907901</v>
      </c>
      <c r="CH7" s="4">
        <v>1.7365369566155335</v>
      </c>
      <c r="CI7" s="4">
        <v>1.7318189630685199</v>
      </c>
      <c r="CJ7" s="4">
        <v>1.6371488393101887</v>
      </c>
      <c r="CK7" s="4">
        <v>1.6450934585425951</v>
      </c>
      <c r="CL7" s="4">
        <v>1.6405672174624768</v>
      </c>
      <c r="CM7" s="4">
        <v>1.6484739005548434</v>
      </c>
      <c r="CN7" s="4">
        <v>1.6965439324407205</v>
      </c>
      <c r="CO7" s="4">
        <v>1.6779484690701185</v>
      </c>
      <c r="CP7" s="4">
        <v>1.69965396986822</v>
      </c>
      <c r="CQ7" s="4">
        <v>1.6941214236029938</v>
      </c>
      <c r="CR7" s="4">
        <v>1.748512263834854</v>
      </c>
      <c r="CS7" s="4">
        <v>1.7591805193733712</v>
      </c>
      <c r="CT7" s="4">
        <v>1.774516933527466</v>
      </c>
      <c r="CU7" s="4">
        <v>1.762035562382273</v>
      </c>
      <c r="CV7" s="4">
        <v>1.7850338228622198</v>
      </c>
    </row>
    <row r="8" spans="1:100" x14ac:dyDescent="0.3">
      <c r="A8" s="1">
        <v>1</v>
      </c>
      <c r="B8" s="1">
        <v>7</v>
      </c>
      <c r="C8" s="1" t="s">
        <v>4</v>
      </c>
      <c r="D8" s="4">
        <v>3.8517171044985212</v>
      </c>
      <c r="E8" s="4">
        <v>3.7576817828224032</v>
      </c>
      <c r="F8" s="4">
        <v>3.6072796052945209</v>
      </c>
      <c r="G8" s="4">
        <v>3.5490922635448765</v>
      </c>
      <c r="H8" s="4">
        <v>3.4606696517923141</v>
      </c>
      <c r="I8" s="4">
        <v>3.358007302484157</v>
      </c>
      <c r="J8" s="4">
        <v>3.3264023854963991</v>
      </c>
      <c r="K8" s="4">
        <v>3.2873723535903605</v>
      </c>
      <c r="L8" s="4">
        <v>3.2412355306114242</v>
      </c>
      <c r="M8" s="4">
        <v>3.2099747647220762</v>
      </c>
      <c r="N8" s="4">
        <v>3.2154101687977978</v>
      </c>
      <c r="O8" s="4">
        <v>3.2355910684133655</v>
      </c>
      <c r="P8" s="4">
        <v>3.2005860384695182</v>
      </c>
      <c r="Q8" s="4">
        <v>3.2556774557767976</v>
      </c>
      <c r="R8" s="4">
        <v>3.2913244723500323</v>
      </c>
      <c r="S8" s="4">
        <v>3.072743579179583</v>
      </c>
      <c r="T8" s="4">
        <v>2.9712422688086808</v>
      </c>
      <c r="U8" s="4">
        <v>2.9023808893226919</v>
      </c>
      <c r="V8" s="4">
        <v>2.8423621075839813</v>
      </c>
      <c r="W8" s="4">
        <v>2.7432798561003136</v>
      </c>
      <c r="X8" s="4">
        <v>2.6335528668489201</v>
      </c>
      <c r="Y8" s="4">
        <v>2.4251038788335415</v>
      </c>
      <c r="Z8" s="4">
        <v>2.3559025338238651</v>
      </c>
      <c r="AA8" s="4">
        <v>2.2884428050015124</v>
      </c>
      <c r="AB8" s="4">
        <v>2.2123687435049186</v>
      </c>
      <c r="AC8" s="4">
        <v>2.0842854019114889</v>
      </c>
      <c r="AD8" s="4">
        <v>2.0245019896106946</v>
      </c>
      <c r="AE8" s="4">
        <v>2.1798670439088412</v>
      </c>
      <c r="AF8" s="4">
        <v>2.246412843817315</v>
      </c>
      <c r="AG8" s="4">
        <v>2.3131937444158153</v>
      </c>
      <c r="AH8" s="4">
        <v>2.2958671505416683</v>
      </c>
      <c r="AI8" s="4">
        <v>2.2701767250112872</v>
      </c>
      <c r="AJ8" s="4">
        <v>2.3060407813194144</v>
      </c>
      <c r="AK8" s="4">
        <v>2.408759849259646</v>
      </c>
      <c r="AL8" s="4">
        <v>2.4883361972972269</v>
      </c>
      <c r="AM8" s="4">
        <v>2.4833861040421907</v>
      </c>
      <c r="AN8" s="4">
        <v>2.3758097532668092</v>
      </c>
      <c r="AO8" s="4">
        <v>2.4006224023871723</v>
      </c>
      <c r="AP8" s="4">
        <v>2.3871948009952582</v>
      </c>
      <c r="AQ8" s="4">
        <v>2.3375241991286502</v>
      </c>
      <c r="AR8" s="4">
        <v>2.2822362554248654</v>
      </c>
      <c r="AS8" s="4">
        <v>2.2563371766154874</v>
      </c>
      <c r="AT8" s="4">
        <v>2.288353592388924</v>
      </c>
      <c r="AU8" s="4">
        <v>2.3547430008951817</v>
      </c>
      <c r="AV8" s="4">
        <v>2.3681875594776596</v>
      </c>
      <c r="AW8" s="4">
        <v>2.4236065437241496</v>
      </c>
      <c r="AX8" s="4">
        <v>2.3467467734579843</v>
      </c>
      <c r="AY8" s="4">
        <v>2.3949621525056921</v>
      </c>
      <c r="AZ8" s="4">
        <v>2.5277152869862207</v>
      </c>
      <c r="BA8" s="4">
        <v>2.475627720147354</v>
      </c>
      <c r="BB8" s="4">
        <v>2.5645682167012107</v>
      </c>
      <c r="BC8" s="4">
        <v>2.6263362527893044</v>
      </c>
      <c r="BD8" s="4">
        <v>2.6362923809333392</v>
      </c>
      <c r="BE8" s="4">
        <v>2.6515883541814702</v>
      </c>
      <c r="BF8" s="4">
        <v>2.6345894604869602</v>
      </c>
      <c r="BG8" s="4">
        <v>2.6244502780565031</v>
      </c>
      <c r="BH8" s="4">
        <v>2.6350827900085867</v>
      </c>
      <c r="BI8" s="4">
        <v>2.5579613800943828</v>
      </c>
      <c r="BJ8" s="4">
        <v>2.5104014636276148</v>
      </c>
      <c r="BK8" s="4">
        <v>2.5255085088309706</v>
      </c>
      <c r="BL8" s="4">
        <v>2.5394351278686966</v>
      </c>
      <c r="BM8" s="4">
        <v>2.6317354981250487</v>
      </c>
      <c r="BN8" s="4">
        <v>2.5882393858000894</v>
      </c>
      <c r="BO8" s="4">
        <v>2.7487887450800401</v>
      </c>
      <c r="BP8" s="4">
        <v>2.7704381948042482</v>
      </c>
      <c r="BQ8" s="4">
        <v>2.7883886723811835</v>
      </c>
      <c r="BR8" s="4">
        <v>2.8374213762860263</v>
      </c>
      <c r="BS8" s="4">
        <v>2.8968535500126529</v>
      </c>
      <c r="BT8" s="4">
        <v>2.9726581833901671</v>
      </c>
      <c r="BU8" s="4">
        <v>3.1003559977247219</v>
      </c>
      <c r="BV8" s="4">
        <v>3.2137975167311565</v>
      </c>
      <c r="BW8" s="4">
        <v>3.2078774354779118</v>
      </c>
      <c r="BX8" s="4">
        <v>3.2379820067245895</v>
      </c>
      <c r="BY8" s="4">
        <v>3.2359796681399406</v>
      </c>
      <c r="BZ8" s="4">
        <v>3.2664078315388867</v>
      </c>
      <c r="CA8" s="4">
        <v>3.0803728331422144</v>
      </c>
      <c r="CB8" s="4">
        <v>3.0065204469472082</v>
      </c>
      <c r="CC8" s="4">
        <v>3.0065068151581142</v>
      </c>
      <c r="CD8" s="4">
        <v>2.9668335076045009</v>
      </c>
      <c r="CE8" s="4">
        <v>2.9069853123820244</v>
      </c>
      <c r="CF8" s="4">
        <v>2.8301340726990269</v>
      </c>
      <c r="CG8" s="4">
        <v>2.7377388802220808</v>
      </c>
      <c r="CH8" s="4">
        <v>2.740321697405232</v>
      </c>
      <c r="CI8" s="4">
        <v>2.7167233240104514</v>
      </c>
      <c r="CJ8" s="4">
        <v>2.6972730642862182</v>
      </c>
      <c r="CK8" s="4">
        <v>2.6496510273238982</v>
      </c>
      <c r="CL8" s="4">
        <v>2.5800197612101385</v>
      </c>
      <c r="CM8" s="4">
        <v>2.584565023628175</v>
      </c>
      <c r="CN8" s="4">
        <v>2.6429485513911652</v>
      </c>
      <c r="CO8" s="4">
        <v>2.5708576085965125</v>
      </c>
      <c r="CP8" s="4">
        <v>2.6661192647772496</v>
      </c>
      <c r="CQ8" s="4">
        <v>2.8028208163749011</v>
      </c>
      <c r="CR8" s="4">
        <v>2.9623336235699353</v>
      </c>
      <c r="CS8" s="4">
        <v>3.0321270566629415</v>
      </c>
      <c r="CT8" s="4">
        <v>3.0265188428731964</v>
      </c>
      <c r="CU8" s="4">
        <v>3.4138963361335448</v>
      </c>
      <c r="CV8" s="4">
        <v>3.4903402766264704</v>
      </c>
    </row>
    <row r="9" spans="1:100" x14ac:dyDescent="0.3">
      <c r="A9" s="1">
        <v>1</v>
      </c>
      <c r="B9" s="1">
        <v>8</v>
      </c>
      <c r="C9" s="1" t="s">
        <v>5</v>
      </c>
      <c r="D9" s="4">
        <v>3.1825711979370932</v>
      </c>
      <c r="E9" s="4">
        <v>3.1176555903508065</v>
      </c>
      <c r="F9" s="4">
        <v>3.0610043905520059</v>
      </c>
      <c r="G9" s="4">
        <v>2.723863769855754</v>
      </c>
      <c r="H9" s="4">
        <v>2.4398568839134556</v>
      </c>
      <c r="I9" s="4">
        <v>2.4545572087696184</v>
      </c>
      <c r="J9" s="4">
        <v>2.304252996268263</v>
      </c>
      <c r="K9" s="4">
        <v>2.3062372892489025</v>
      </c>
      <c r="L9" s="4">
        <v>2.3017105976466463</v>
      </c>
      <c r="M9" s="4">
        <v>2.5682614830979764</v>
      </c>
      <c r="N9" s="4">
        <v>2.4909157760452034</v>
      </c>
      <c r="O9" s="4">
        <v>2.513498899915847</v>
      </c>
      <c r="P9" s="4">
        <v>2.5070094005820871</v>
      </c>
      <c r="Q9" s="4">
        <v>2.4651690676301206</v>
      </c>
      <c r="R9" s="4">
        <v>2.2787271211275169</v>
      </c>
      <c r="S9" s="4">
        <v>2.5059165813199797</v>
      </c>
      <c r="T9" s="4">
        <v>2.4496990696411478</v>
      </c>
      <c r="U9" s="4">
        <v>2.4292595686631637</v>
      </c>
      <c r="V9" s="4">
        <v>2.3967284238841144</v>
      </c>
      <c r="W9" s="4">
        <v>2.3230270166044265</v>
      </c>
      <c r="X9" s="4">
        <v>2.3488632756885655</v>
      </c>
      <c r="Y9" s="4">
        <v>1.9814942136333489</v>
      </c>
      <c r="Z9" s="4">
        <v>1.9863637663052947</v>
      </c>
      <c r="AA9" s="4">
        <v>1.8520237319417976</v>
      </c>
      <c r="AB9" s="4">
        <v>1.8155169731279821</v>
      </c>
      <c r="AC9" s="4">
        <v>1.8101040650943998</v>
      </c>
      <c r="AD9" s="4">
        <v>1.7687260117211934</v>
      </c>
      <c r="AE9" s="4">
        <v>1.6592770493958149</v>
      </c>
      <c r="AF9" s="4">
        <v>1.6584142264764266</v>
      </c>
      <c r="AG9" s="4">
        <v>1.5570453503859423</v>
      </c>
      <c r="AH9" s="4">
        <v>1.4803553511747367</v>
      </c>
      <c r="AI9" s="4">
        <v>1.463076835002016</v>
      </c>
      <c r="AJ9" s="4">
        <v>1.4133820669462946</v>
      </c>
      <c r="AK9" s="4">
        <v>1.4037784028475138</v>
      </c>
      <c r="AL9" s="4">
        <v>1.376971245968964</v>
      </c>
      <c r="AM9" s="4">
        <v>1.4069880637086916</v>
      </c>
      <c r="AN9" s="4">
        <v>1.8450168626765759</v>
      </c>
      <c r="AO9" s="4">
        <v>1.8051358024269346</v>
      </c>
      <c r="AP9" s="4">
        <v>1.9281967543855854</v>
      </c>
      <c r="AQ9" s="4">
        <v>2.0043953020152636</v>
      </c>
      <c r="AR9" s="4">
        <v>2.0296383816709183</v>
      </c>
      <c r="AS9" s="4">
        <v>2.0624176813919703</v>
      </c>
      <c r="AT9" s="4">
        <v>2.116649126058447</v>
      </c>
      <c r="AU9" s="4">
        <v>2.0985340890575346</v>
      </c>
      <c r="AV9" s="4">
        <v>2.0809980582181584</v>
      </c>
      <c r="AW9" s="4">
        <v>2.1411292485021645</v>
      </c>
      <c r="AX9" s="4">
        <v>2.1148719671162679</v>
      </c>
      <c r="AY9" s="4">
        <v>2.0511106342844676</v>
      </c>
      <c r="AZ9" s="4">
        <v>1.7703460543880667</v>
      </c>
      <c r="BA9" s="4">
        <v>1.7607949494136794</v>
      </c>
      <c r="BB9" s="4">
        <v>1.6756729833965125</v>
      </c>
      <c r="BC9" s="4">
        <v>1.6465266277826049</v>
      </c>
      <c r="BD9" s="4">
        <v>1.55761355499625</v>
      </c>
      <c r="BE9" s="4">
        <v>1.5308968851175111</v>
      </c>
      <c r="BF9" s="4">
        <v>1.5412323752332993</v>
      </c>
      <c r="BG9" s="4">
        <v>1.6430711186873102</v>
      </c>
      <c r="BH9" s="4">
        <v>1.6272907124064446</v>
      </c>
      <c r="BI9" s="4">
        <v>1.5314921708664724</v>
      </c>
      <c r="BJ9" s="4">
        <v>1.5318746475897491</v>
      </c>
      <c r="BK9" s="4">
        <v>1.5235656794931041</v>
      </c>
      <c r="BL9" s="4">
        <v>1.5276468651461463</v>
      </c>
      <c r="BM9" s="4">
        <v>1.5023982234859192</v>
      </c>
      <c r="BN9" s="4">
        <v>1.5254614838448153</v>
      </c>
      <c r="BO9" s="4">
        <v>1.4212948041417004</v>
      </c>
      <c r="BP9" s="4">
        <v>1.5216629712474903</v>
      </c>
      <c r="BQ9" s="4">
        <v>1.5357411831690484</v>
      </c>
      <c r="BR9" s="4">
        <v>1.7180313093915858</v>
      </c>
      <c r="BS9" s="4">
        <v>1.6187466077453954</v>
      </c>
      <c r="BT9" s="4">
        <v>1.6968415236991021</v>
      </c>
      <c r="BU9" s="4">
        <v>1.7487280554139839</v>
      </c>
      <c r="BV9" s="4">
        <v>1.7345930764287858</v>
      </c>
      <c r="BW9" s="4">
        <v>1.6722719443918184</v>
      </c>
      <c r="BX9" s="4">
        <v>1.8723239138192622</v>
      </c>
      <c r="BY9" s="4">
        <v>1.8807539310359338</v>
      </c>
      <c r="BZ9" s="4">
        <v>1.8390107458999678</v>
      </c>
      <c r="CA9" s="4">
        <v>1.8471440378507411</v>
      </c>
      <c r="CB9" s="4">
        <v>1.823594502418822</v>
      </c>
      <c r="CC9" s="4">
        <v>1.8160349449483384</v>
      </c>
      <c r="CD9" s="4">
        <v>1.9693317286129088</v>
      </c>
      <c r="CE9" s="4">
        <v>2.0466601652933387</v>
      </c>
      <c r="CF9" s="4">
        <v>2.1577058763243757</v>
      </c>
      <c r="CG9" s="4">
        <v>2.3274405580998234</v>
      </c>
      <c r="CH9" s="4">
        <v>2.4183805091656763</v>
      </c>
      <c r="CI9" s="4">
        <v>2.5678385782729838</v>
      </c>
      <c r="CJ9" s="4">
        <v>2.758040338747112</v>
      </c>
      <c r="CK9" s="4">
        <v>2.8301446521954063</v>
      </c>
      <c r="CL9" s="4">
        <v>2.9265513706624793</v>
      </c>
      <c r="CM9" s="4">
        <v>3.0005287892231354</v>
      </c>
      <c r="CN9" s="4">
        <v>2.9615036036408826</v>
      </c>
      <c r="CO9" s="4">
        <v>2.9379861681596222</v>
      </c>
      <c r="CP9" s="4">
        <v>2.5482481330551954</v>
      </c>
      <c r="CQ9" s="4">
        <v>2.5662913360217576</v>
      </c>
      <c r="CR9" s="4">
        <v>2.4535512932775578</v>
      </c>
      <c r="CS9" s="4">
        <v>2.2372384492146886</v>
      </c>
      <c r="CT9" s="4">
        <v>1.9667957230794026</v>
      </c>
      <c r="CU9" s="4">
        <v>1.8333177107629575</v>
      </c>
      <c r="CV9" s="4">
        <v>1.7661770673276715</v>
      </c>
    </row>
    <row r="10" spans="1:100" x14ac:dyDescent="0.3">
      <c r="A10" s="1">
        <v>2</v>
      </c>
      <c r="B10" s="1">
        <v>10</v>
      </c>
      <c r="C10" s="1" t="s">
        <v>8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1.0998939798399512</v>
      </c>
      <c r="AF10" s="4">
        <v>2.0869105533726775</v>
      </c>
      <c r="AG10" s="4">
        <v>1.5322121382676754</v>
      </c>
      <c r="AH10" s="4">
        <v>1.6367768021723701</v>
      </c>
      <c r="AI10" s="4">
        <v>1.607260655327974</v>
      </c>
      <c r="AJ10" s="4">
        <v>2.2868029648452572</v>
      </c>
      <c r="AK10" s="4">
        <v>2.4357599499331228</v>
      </c>
      <c r="AL10" s="4">
        <v>2.4096591970547658</v>
      </c>
      <c r="AM10" s="4">
        <v>2.3542071570781049</v>
      </c>
      <c r="AN10" s="4">
        <v>2.4874640905368413</v>
      </c>
      <c r="AO10" s="4">
        <v>2.1882723304029326</v>
      </c>
      <c r="AP10" s="4">
        <v>1.8924417735166954</v>
      </c>
      <c r="AQ10" s="4">
        <v>1.6084978952180755</v>
      </c>
      <c r="AR10" s="4">
        <v>0.96809475718901761</v>
      </c>
      <c r="AS10" s="4">
        <v>0.92466202361886263</v>
      </c>
      <c r="AT10" s="4">
        <v>0.84277233245797967</v>
      </c>
      <c r="AU10" s="4">
        <v>0.87387778527716398</v>
      </c>
      <c r="AV10" s="4">
        <v>0.7105331560534407</v>
      </c>
      <c r="AW10" s="4">
        <v>1.291316373342289</v>
      </c>
      <c r="AX10" s="4">
        <v>1.1427334270791754</v>
      </c>
      <c r="AY10" s="4">
        <v>2.2896616064974022</v>
      </c>
      <c r="AZ10" s="4">
        <v>3.6593621389339219</v>
      </c>
      <c r="BA10" s="4">
        <v>3.5470804350536906</v>
      </c>
      <c r="BB10" s="4">
        <v>3.5669351527562765</v>
      </c>
      <c r="BC10" s="4">
        <v>3.6198678513217368</v>
      </c>
      <c r="BD10" s="4">
        <v>3.6517874686185023</v>
      </c>
      <c r="BE10" s="4">
        <v>3.5154614773575088</v>
      </c>
      <c r="BF10" s="4">
        <v>3.2907196248968482</v>
      </c>
      <c r="BG10" s="4">
        <v>3.3714938327431576</v>
      </c>
      <c r="BH10" s="4">
        <v>3.1963422616366364</v>
      </c>
      <c r="BI10" s="4">
        <v>2.5409666896636618</v>
      </c>
      <c r="BJ10" s="4">
        <v>2.4259012960188993</v>
      </c>
      <c r="BK10" s="4">
        <v>1.4260207452403388</v>
      </c>
      <c r="BL10" s="4">
        <v>0.23427457296259455</v>
      </c>
      <c r="BM10" s="4">
        <v>0.3372771879730288</v>
      </c>
      <c r="BN10" s="4">
        <v>0.36217781188340259</v>
      </c>
      <c r="BO10" s="4">
        <v>0.3796278022763705</v>
      </c>
      <c r="BP10" s="4">
        <v>0.48439462282366613</v>
      </c>
      <c r="BQ10" s="4">
        <v>0.37577937997963778</v>
      </c>
      <c r="BR10" s="4">
        <v>0.31829005511341429</v>
      </c>
      <c r="BS10" s="4">
        <v>0.15622571030716392</v>
      </c>
      <c r="BT10" s="4">
        <v>0.18578690818370536</v>
      </c>
      <c r="BU10" s="4">
        <v>0.1953646594662867</v>
      </c>
      <c r="BV10" s="4">
        <v>7.7657618406875406E-2</v>
      </c>
      <c r="BW10" s="4">
        <v>3.3207045385768921E-2</v>
      </c>
      <c r="BX10" s="4">
        <v>0.1962505660697412</v>
      </c>
      <c r="BY10" s="4">
        <v>0.17129505222237282</v>
      </c>
      <c r="BZ10" s="4">
        <v>0.14658059559774816</v>
      </c>
      <c r="CA10" s="4">
        <v>4.2356564248194485E-2</v>
      </c>
      <c r="CB10" s="4">
        <v>-0.21322239101772877</v>
      </c>
      <c r="CC10" s="4">
        <v>0.28161032751130238</v>
      </c>
      <c r="CD10" s="4">
        <v>0.38629725981140878</v>
      </c>
      <c r="CE10" s="4">
        <v>0.4037898233931852</v>
      </c>
      <c r="CF10" s="4">
        <v>0.39302115696730744</v>
      </c>
      <c r="CG10" s="4">
        <v>0.3645179901564698</v>
      </c>
      <c r="CH10" s="4">
        <v>0.37339700611546667</v>
      </c>
      <c r="CI10" s="4">
        <v>0.73769829095703754</v>
      </c>
      <c r="CJ10" s="4">
        <v>0.82164682607236794</v>
      </c>
      <c r="CK10" s="4">
        <v>0.67536219806616005</v>
      </c>
      <c r="CL10" s="4">
        <v>0.84142438983798562</v>
      </c>
      <c r="CM10" s="4">
        <v>0.7226378662184415</v>
      </c>
      <c r="CN10" s="4">
        <v>0.7464835661011805</v>
      </c>
      <c r="CO10" s="4">
        <v>0.56444008907767496</v>
      </c>
      <c r="CP10" s="4">
        <v>0.42712550344756028</v>
      </c>
      <c r="CQ10" s="4">
        <v>0.37038077061871877</v>
      </c>
      <c r="CR10" s="4">
        <v>0.26487948921146276</v>
      </c>
      <c r="CS10" s="4">
        <v>0.21951240546538792</v>
      </c>
      <c r="CT10" s="4">
        <v>0.25686724904343</v>
      </c>
      <c r="CU10" s="4">
        <v>0.17295704025653386</v>
      </c>
      <c r="CV10" s="4">
        <v>0.11657525155244582</v>
      </c>
    </row>
    <row r="11" spans="1:100" x14ac:dyDescent="0.3">
      <c r="A11" s="1">
        <v>2</v>
      </c>
      <c r="B11" s="1">
        <v>5</v>
      </c>
      <c r="C11" s="1" t="s">
        <v>9</v>
      </c>
      <c r="D11" s="4">
        <v>3.0144074298573154</v>
      </c>
      <c r="E11" s="4">
        <v>2.8518630556029345</v>
      </c>
      <c r="F11" s="4">
        <v>2.6695069246480183</v>
      </c>
      <c r="G11" s="4">
        <v>2.5779856533141925</v>
      </c>
      <c r="H11" s="4">
        <v>2.382272469417464</v>
      </c>
      <c r="I11" s="4">
        <v>2.3879997375691144</v>
      </c>
      <c r="J11" s="4">
        <v>2.6175776915203901</v>
      </c>
      <c r="K11" s="4">
        <v>2.6522635810238748</v>
      </c>
      <c r="L11" s="4">
        <v>2.4704948596009562</v>
      </c>
      <c r="M11" s="4">
        <v>2.6527697179506151</v>
      </c>
      <c r="N11" s="4">
        <v>2.6553713305800311</v>
      </c>
      <c r="O11" s="4">
        <v>2.8823836348439671</v>
      </c>
      <c r="P11" s="4">
        <v>2.8920361452563927</v>
      </c>
      <c r="Q11" s="4">
        <v>2.407868261103697</v>
      </c>
      <c r="R11" s="4">
        <v>2.4837542571885778</v>
      </c>
      <c r="S11" s="4">
        <v>2.3706588247793245</v>
      </c>
      <c r="T11" s="4">
        <v>2.1659153464239509</v>
      </c>
      <c r="U11" s="4">
        <v>2.2526953252510018</v>
      </c>
      <c r="V11" s="4">
        <v>2.0424755427542034</v>
      </c>
      <c r="W11" s="4">
        <v>2.1419940484298108</v>
      </c>
      <c r="X11" s="4">
        <v>2.15878254499339</v>
      </c>
      <c r="Y11" s="4">
        <v>2.0254519166529539</v>
      </c>
      <c r="Z11" s="4">
        <v>2.0043372163367268</v>
      </c>
      <c r="AA11" s="4">
        <v>1.7947301965648101</v>
      </c>
      <c r="AB11" s="4">
        <v>1.9553788822299696</v>
      </c>
      <c r="AC11" s="4">
        <v>2.007634246322302</v>
      </c>
      <c r="AD11" s="4">
        <v>2.2801175971604843</v>
      </c>
      <c r="AE11" s="4">
        <v>1.9309216253148904</v>
      </c>
      <c r="AF11" s="4">
        <v>2.0949226642292498</v>
      </c>
      <c r="AG11" s="4">
        <v>2.1191871719559918</v>
      </c>
      <c r="AH11" s="4">
        <v>2.0853776057143438</v>
      </c>
      <c r="AI11" s="4">
        <v>1.9738982729425245</v>
      </c>
      <c r="AJ11" s="4">
        <v>1.9180139508402356</v>
      </c>
      <c r="AK11" s="4">
        <v>1.8714543748484129</v>
      </c>
      <c r="AL11" s="4">
        <v>1.8901207433323033</v>
      </c>
      <c r="AM11" s="4">
        <v>1.8353760593479578</v>
      </c>
      <c r="AN11" s="4">
        <v>1.3900358413596869</v>
      </c>
      <c r="AO11" s="4">
        <v>1.1952270326247134</v>
      </c>
      <c r="AP11" s="4">
        <v>0.8421578365175405</v>
      </c>
      <c r="AQ11" s="4">
        <v>1.1636811623907608</v>
      </c>
      <c r="AR11" s="4">
        <v>1.0863113090252565</v>
      </c>
      <c r="AS11" s="4">
        <v>0.99505814377476798</v>
      </c>
      <c r="AT11" s="4">
        <v>0.83076627839100137</v>
      </c>
      <c r="AU11" s="4">
        <v>0.75241254959460646</v>
      </c>
      <c r="AV11" s="4">
        <v>0.63453879648655609</v>
      </c>
      <c r="AW11" s="4">
        <v>0.5167727103846057</v>
      </c>
      <c r="AX11" s="4">
        <v>0.42106890209499848</v>
      </c>
      <c r="AY11" s="4">
        <v>0.2594070523800775</v>
      </c>
      <c r="AZ11" s="4">
        <v>0.53990678847075524</v>
      </c>
      <c r="BA11" s="4">
        <v>0.61628156713392179</v>
      </c>
      <c r="BB11" s="4">
        <v>0.46283658927714461</v>
      </c>
      <c r="BC11" s="4">
        <v>0.25306989710956596</v>
      </c>
      <c r="BD11" s="4">
        <v>0.13546192337466373</v>
      </c>
      <c r="BE11" s="4">
        <v>0.17269390897823667</v>
      </c>
      <c r="BF11" s="4">
        <v>0.19225082539588384</v>
      </c>
      <c r="BG11" s="4">
        <v>0.2273837400157748</v>
      </c>
      <c r="BH11" s="4">
        <v>0.18337801120003319</v>
      </c>
      <c r="BI11" s="4">
        <v>0.17606922883410742</v>
      </c>
      <c r="BJ11" s="4">
        <v>0.12474064886196287</v>
      </c>
      <c r="BK11" s="4">
        <v>0.16306065474012388</v>
      </c>
      <c r="BL11" s="4">
        <v>-5.3678165492131627E-2</v>
      </c>
      <c r="BM11" s="4">
        <v>-0.10622435234772948</v>
      </c>
      <c r="BN11" s="4">
        <v>-8.2591888168318348E-2</v>
      </c>
      <c r="BO11" s="4">
        <v>-9.2617034022211303E-2</v>
      </c>
      <c r="BP11" s="4">
        <v>-0.10895722197508427</v>
      </c>
      <c r="BQ11" s="4">
        <v>-1.5336880936997501E-2</v>
      </c>
      <c r="BR11" s="4">
        <v>-1.1399102670283233E-2</v>
      </c>
      <c r="BS11" s="4">
        <v>-0.11711816193581388</v>
      </c>
      <c r="BT11" s="4">
        <v>4.4695545378498451E-2</v>
      </c>
      <c r="BU11" s="4">
        <v>3.6592167790420078E-2</v>
      </c>
      <c r="BV11" s="4">
        <v>-1.6854528452235902E-2</v>
      </c>
      <c r="BW11" s="4">
        <v>-5.6667654817607126E-2</v>
      </c>
      <c r="BX11" s="4">
        <v>0.29270344523676162</v>
      </c>
      <c r="BY11" s="4">
        <v>0.3125339412846368</v>
      </c>
      <c r="BZ11" s="4">
        <v>0.28295239851968118</v>
      </c>
      <c r="CA11" s="4">
        <v>0.27325999245902532</v>
      </c>
      <c r="CB11" s="4">
        <v>0.10753928737025381</v>
      </c>
      <c r="CC11" s="4">
        <v>8.2535209347766564E-2</v>
      </c>
      <c r="CD11" s="4">
        <v>0.22977059198731287</v>
      </c>
      <c r="CE11" s="4">
        <v>0.30509286769688682</v>
      </c>
      <c r="CF11" s="4">
        <v>0.42563603230805075</v>
      </c>
      <c r="CG11" s="4">
        <v>0.32192551593232277</v>
      </c>
      <c r="CH11" s="4">
        <v>0.27312312122986654</v>
      </c>
      <c r="CI11" s="4">
        <v>0.32027094456315486</v>
      </c>
      <c r="CJ11" s="4">
        <v>0.26473407068261717</v>
      </c>
      <c r="CK11" s="4">
        <v>0.42162956790552342</v>
      </c>
      <c r="CL11" s="4">
        <v>0.32628785525909643</v>
      </c>
      <c r="CM11" s="4">
        <v>0.31591404791280497</v>
      </c>
      <c r="CN11" s="4">
        <v>0.42655982080563482</v>
      </c>
      <c r="CO11" s="4">
        <v>0.40731620367934357</v>
      </c>
      <c r="CP11" s="4">
        <v>0.19463702070547587</v>
      </c>
      <c r="CQ11" s="4">
        <v>0.12404766946030137</v>
      </c>
      <c r="CR11" s="4">
        <v>-0.14593745072838737</v>
      </c>
      <c r="CS11" s="4">
        <v>-0.15069248498213736</v>
      </c>
      <c r="CT11" s="4">
        <v>-0.16871594260666214</v>
      </c>
      <c r="CU11" s="4">
        <v>-0.23501095066882022</v>
      </c>
      <c r="CV11" s="4">
        <v>-0.2636132709520761</v>
      </c>
    </row>
    <row r="12" spans="1:100" x14ac:dyDescent="0.3">
      <c r="A12" s="1">
        <v>2</v>
      </c>
      <c r="B12" s="1">
        <v>2</v>
      </c>
      <c r="C12" s="1" t="s">
        <v>10</v>
      </c>
      <c r="D12" s="4">
        <v>3.4276360189220698</v>
      </c>
      <c r="E12" s="4">
        <v>3.4128057426101117</v>
      </c>
      <c r="F12" s="4">
        <v>3.4479260444195776</v>
      </c>
      <c r="G12" s="4">
        <v>3.516071589085374</v>
      </c>
      <c r="H12" s="4">
        <v>3.5669452270175954</v>
      </c>
      <c r="I12" s="4">
        <v>3.6076868464580025</v>
      </c>
      <c r="J12" s="4">
        <v>3.7238607299197195</v>
      </c>
      <c r="K12" s="4">
        <v>3.6300334613809695</v>
      </c>
      <c r="L12" s="4">
        <v>3.5954679508805154</v>
      </c>
      <c r="M12" s="4">
        <v>3.6095637361929582</v>
      </c>
      <c r="N12" s="4">
        <v>3.6182303787976129</v>
      </c>
      <c r="O12" s="4">
        <v>3.6371249932199827</v>
      </c>
      <c r="P12" s="4">
        <v>3.5791292642373227</v>
      </c>
      <c r="Q12" s="4">
        <v>3.4671049749452196</v>
      </c>
      <c r="R12" s="4">
        <v>3.4275367861069399</v>
      </c>
      <c r="S12" s="4">
        <v>3.2955766227810184</v>
      </c>
      <c r="T12" s="4">
        <v>3.1042478837346921</v>
      </c>
      <c r="U12" s="4">
        <v>2.9996991580211603</v>
      </c>
      <c r="V12" s="4">
        <v>2.7856704703192792</v>
      </c>
      <c r="W12" s="4">
        <v>2.7318336876119447</v>
      </c>
      <c r="X12" s="4">
        <v>2.6294469521152495</v>
      </c>
      <c r="Y12" s="4">
        <v>2.508022149557005</v>
      </c>
      <c r="Z12" s="4">
        <v>2.3480314213266489</v>
      </c>
      <c r="AA12" s="4">
        <v>2.2380729440268134</v>
      </c>
      <c r="AB12" s="4">
        <v>2.1362611015812161</v>
      </c>
      <c r="AC12" s="4">
        <v>2.0982842429693038</v>
      </c>
      <c r="AD12" s="4">
        <v>2.0434352369796911</v>
      </c>
      <c r="AE12" s="4">
        <v>2.030542237583008</v>
      </c>
      <c r="AF12" s="4">
        <v>2.0736240946192179</v>
      </c>
      <c r="AG12" s="4">
        <v>2.026004688349107</v>
      </c>
      <c r="AH12" s="4">
        <v>2.0774185172284669</v>
      </c>
      <c r="AI12" s="4">
        <v>2.0595157098322203</v>
      </c>
      <c r="AJ12" s="4">
        <v>1.9642928951367478</v>
      </c>
      <c r="AK12" s="4">
        <v>1.9593062892628843</v>
      </c>
      <c r="AL12" s="4">
        <v>1.9513889959931596</v>
      </c>
      <c r="AM12" s="4">
        <v>1.9531201789241455</v>
      </c>
      <c r="AN12" s="4">
        <v>1.9998560928930535</v>
      </c>
      <c r="AO12" s="4">
        <v>2.0200116924082701</v>
      </c>
      <c r="AP12" s="4">
        <v>2.0439017456572359</v>
      </c>
      <c r="AQ12" s="4">
        <v>2.0932251142783307</v>
      </c>
      <c r="AR12" s="4">
        <v>2.1070511220818227</v>
      </c>
      <c r="AS12" s="4">
        <v>2.1567501055716498</v>
      </c>
      <c r="AT12" s="4">
        <v>2.1928668889644078</v>
      </c>
      <c r="AU12" s="4">
        <v>2.2760887738029583</v>
      </c>
      <c r="AV12" s="4">
        <v>2.3967048204540156</v>
      </c>
      <c r="AW12" s="4">
        <v>2.4214192043186302</v>
      </c>
      <c r="AX12" s="4">
        <v>2.4934546411418275</v>
      </c>
      <c r="AY12" s="4">
        <v>2.5303733047577266</v>
      </c>
      <c r="AZ12" s="4">
        <v>2.7597483231373561</v>
      </c>
      <c r="BA12" s="4">
        <v>2.806484491970203</v>
      </c>
      <c r="BB12" s="4">
        <v>2.8617357247480073</v>
      </c>
      <c r="BC12" s="4">
        <v>2.9074930470501652</v>
      </c>
      <c r="BD12" s="4">
        <v>2.9337394542402384</v>
      </c>
      <c r="BE12" s="4">
        <v>2.9840908221042843</v>
      </c>
      <c r="BF12" s="4">
        <v>3.020903396122856</v>
      </c>
      <c r="BG12" s="4">
        <v>2.9928021376222627</v>
      </c>
      <c r="BH12" s="4">
        <v>3.094304319491052</v>
      </c>
      <c r="BI12" s="4">
        <v>3.0735652092146717</v>
      </c>
      <c r="BJ12" s="4">
        <v>3.0998555767393063</v>
      </c>
      <c r="BK12" s="4">
        <v>3.1042394985461716</v>
      </c>
      <c r="BL12" s="4">
        <v>2.9527563989717667</v>
      </c>
      <c r="BM12" s="4">
        <v>3.0439902113928734</v>
      </c>
      <c r="BN12" s="4">
        <v>3.021365123306099</v>
      </c>
      <c r="BO12" s="4">
        <v>3.0043988380251836</v>
      </c>
      <c r="BP12" s="4">
        <v>3.026816794175931</v>
      </c>
      <c r="BQ12" s="4">
        <v>3.0494750764005216</v>
      </c>
      <c r="BR12" s="4">
        <v>2.9914673577953712</v>
      </c>
      <c r="BS12" s="4">
        <v>3.0449474957359777</v>
      </c>
      <c r="BT12" s="4">
        <v>3.0154562766639748</v>
      </c>
      <c r="BU12" s="4">
        <v>3.0816871035579663</v>
      </c>
      <c r="BV12" s="4">
        <v>3.0529885706392199</v>
      </c>
      <c r="BW12" s="4">
        <v>3.0618244756061648</v>
      </c>
      <c r="BX12" s="4">
        <v>3.0156218960132666</v>
      </c>
      <c r="BY12" s="4">
        <v>3.3257270353425774</v>
      </c>
      <c r="BZ12" s="4">
        <v>3.2817076950654078</v>
      </c>
      <c r="CA12" s="4">
        <v>3.2369264808256357</v>
      </c>
      <c r="CB12" s="4">
        <v>3.1796954692020352</v>
      </c>
      <c r="CC12" s="4">
        <v>3.059271155678847</v>
      </c>
      <c r="CD12" s="4">
        <v>3.0022032730209252</v>
      </c>
      <c r="CE12" s="4">
        <v>2.9373505711219767</v>
      </c>
      <c r="CF12" s="4">
        <v>2.8746876830757948</v>
      </c>
      <c r="CG12" s="4">
        <v>2.7946904632502045</v>
      </c>
      <c r="CH12" s="4">
        <v>2.7345324246313152</v>
      </c>
      <c r="CI12" s="4">
        <v>2.7017174433002049</v>
      </c>
      <c r="CJ12" s="4">
        <v>2.6428759618817108</v>
      </c>
      <c r="CK12" s="4">
        <v>2.2726656757821271</v>
      </c>
      <c r="CL12" s="4">
        <v>2.3062461127836222</v>
      </c>
      <c r="CM12" s="4">
        <v>2.2899559440353028</v>
      </c>
      <c r="CN12" s="4">
        <v>2.3174166717766815</v>
      </c>
      <c r="CO12" s="4">
        <v>2.3400927149998805</v>
      </c>
      <c r="CP12" s="4">
        <v>2.3819544189001682</v>
      </c>
      <c r="CQ12" s="4">
        <v>2.4147014833800795</v>
      </c>
      <c r="CR12" s="4">
        <v>2.4434222734495465</v>
      </c>
      <c r="CS12" s="4">
        <v>2.5067377816599441</v>
      </c>
      <c r="CT12" s="4">
        <v>2.5697621393616115</v>
      </c>
      <c r="CU12" s="4">
        <v>2.5800673051012342</v>
      </c>
      <c r="CV12" s="4">
        <v>2.6658958262738337</v>
      </c>
    </row>
    <row r="13" spans="1:100" x14ac:dyDescent="0.3">
      <c r="A13" s="1">
        <v>2</v>
      </c>
      <c r="B13" s="1">
        <v>4</v>
      </c>
      <c r="C13" s="1" t="s">
        <v>11</v>
      </c>
      <c r="D13" s="4">
        <v>2.7078389546317041</v>
      </c>
      <c r="E13" s="4">
        <v>2.7651174463348189</v>
      </c>
      <c r="F13" s="4">
        <v>2.755293114934112</v>
      </c>
      <c r="G13" s="4">
        <v>2.7101793850411151</v>
      </c>
      <c r="H13" s="4">
        <v>2.7337694242463191</v>
      </c>
      <c r="I13" s="4">
        <v>2.7607327111487159</v>
      </c>
      <c r="J13" s="4">
        <v>2.7609367468791288</v>
      </c>
      <c r="K13" s="4">
        <v>2.7388410413452293</v>
      </c>
      <c r="L13" s="4">
        <v>2.772883767583576</v>
      </c>
      <c r="M13" s="4">
        <v>2.8028305505981685</v>
      </c>
      <c r="N13" s="4">
        <v>2.8948986948617965</v>
      </c>
      <c r="O13" s="4">
        <v>2.895608947256342</v>
      </c>
      <c r="P13" s="4">
        <v>2.9389477404268094</v>
      </c>
      <c r="Q13" s="4">
        <v>2.5972136402852017</v>
      </c>
      <c r="R13" s="4">
        <v>2.3820115738347978</v>
      </c>
      <c r="S13" s="4">
        <v>2.2136430766070632</v>
      </c>
      <c r="T13" s="4">
        <v>2.1337806964038224</v>
      </c>
      <c r="U13" s="4">
        <v>2.0205792264747449</v>
      </c>
      <c r="V13" s="4">
        <v>1.9389087367391922</v>
      </c>
      <c r="W13" s="4">
        <v>1.8253800487264975</v>
      </c>
      <c r="X13" s="4">
        <v>1.7135293004080738</v>
      </c>
      <c r="Y13" s="4">
        <v>1.6342737467501307</v>
      </c>
      <c r="Z13" s="4">
        <v>1.5200242277524569</v>
      </c>
      <c r="AA13" s="4">
        <v>1.5042128149302998</v>
      </c>
      <c r="AB13" s="4">
        <v>1.4412377670978689</v>
      </c>
      <c r="AC13" s="4">
        <v>1.4401358323850597</v>
      </c>
      <c r="AD13" s="4">
        <v>1.4308044052623998</v>
      </c>
      <c r="AE13" s="4">
        <v>1.4473991610144656</v>
      </c>
      <c r="AF13" s="4">
        <v>1.3893174923202369</v>
      </c>
      <c r="AG13" s="4">
        <v>1.3538978909722212</v>
      </c>
      <c r="AH13" s="4">
        <v>1.3737754029763711</v>
      </c>
      <c r="AI13" s="4">
        <v>1.3591201989062522</v>
      </c>
      <c r="AJ13" s="4">
        <v>1.3321116737389558</v>
      </c>
      <c r="AK13" s="4">
        <v>1.28533756763179</v>
      </c>
      <c r="AL13" s="4">
        <v>1.2782530337004334</v>
      </c>
      <c r="AM13" s="4">
        <v>1.2288938240152438</v>
      </c>
      <c r="AN13" s="4">
        <v>1.2284764763955922</v>
      </c>
      <c r="AO13" s="4">
        <v>1.2232267521497451</v>
      </c>
      <c r="AP13" s="4">
        <v>1.2150940749483259</v>
      </c>
      <c r="AQ13" s="4">
        <v>1.1995163013430181</v>
      </c>
      <c r="AR13" s="4">
        <v>1.2169778813583356</v>
      </c>
      <c r="AS13" s="4">
        <v>1.2474599781154094</v>
      </c>
      <c r="AT13" s="4">
        <v>1.2566999074196294</v>
      </c>
      <c r="AU13" s="4">
        <v>1.271153315694229</v>
      </c>
      <c r="AV13" s="4">
        <v>1.2709396156192663</v>
      </c>
      <c r="AW13" s="4">
        <v>1.3336259270626336</v>
      </c>
      <c r="AX13" s="4">
        <v>1.3286309551712761</v>
      </c>
      <c r="AY13" s="4">
        <v>1.367696037121094</v>
      </c>
      <c r="AZ13" s="4">
        <v>1.3657643178113998</v>
      </c>
      <c r="BA13" s="4">
        <v>1.3398888758273402</v>
      </c>
      <c r="BB13" s="4">
        <v>1.3525748860232814</v>
      </c>
      <c r="BC13" s="4">
        <v>1.3025446188424574</v>
      </c>
      <c r="BD13" s="4">
        <v>1.2863137157380948</v>
      </c>
      <c r="BE13" s="4">
        <v>1.2628378522343864</v>
      </c>
      <c r="BF13" s="4">
        <v>1.2642821096524246</v>
      </c>
      <c r="BG13" s="4">
        <v>1.2517695427765945</v>
      </c>
      <c r="BH13" s="4">
        <v>1.3076512196368257</v>
      </c>
      <c r="BI13" s="4">
        <v>1.2727747477836511</v>
      </c>
      <c r="BJ13" s="4">
        <v>1.3051876050993725</v>
      </c>
      <c r="BK13" s="4">
        <v>1.2222348645634242</v>
      </c>
      <c r="BL13" s="4">
        <v>1.2385260525708088</v>
      </c>
      <c r="BM13" s="4">
        <v>1.2982775114079137</v>
      </c>
      <c r="BN13" s="4">
        <v>1.2402996690141368</v>
      </c>
      <c r="BO13" s="4">
        <v>1.2510071722867357</v>
      </c>
      <c r="BP13" s="4">
        <v>1.2411590733878171</v>
      </c>
      <c r="BQ13" s="4">
        <v>1.2709074840768422</v>
      </c>
      <c r="BR13" s="4">
        <v>1.2791254455640726</v>
      </c>
      <c r="BS13" s="4">
        <v>1.3295183768892176</v>
      </c>
      <c r="BT13" s="4">
        <v>1.3025682821845879</v>
      </c>
      <c r="BU13" s="4">
        <v>1.33660819179537</v>
      </c>
      <c r="BV13" s="4">
        <v>1.3075027926232752</v>
      </c>
      <c r="BW13" s="4">
        <v>1.3327835463726738</v>
      </c>
      <c r="BX13" s="4">
        <v>1.083561349881438</v>
      </c>
      <c r="BY13" s="4">
        <v>1.0656985653228388</v>
      </c>
      <c r="BZ13" s="4">
        <v>1.1236341909315859</v>
      </c>
      <c r="CA13" s="4">
        <v>1.1463111968230335</v>
      </c>
      <c r="CB13" s="4">
        <v>1.1568936224850608</v>
      </c>
      <c r="CC13" s="4">
        <v>1.1282271480442951</v>
      </c>
      <c r="CD13" s="4">
        <v>1.1054146004910916</v>
      </c>
      <c r="CE13" s="4">
        <v>1.1403536817438724</v>
      </c>
      <c r="CF13" s="4">
        <v>1.1723157784654648</v>
      </c>
      <c r="CG13" s="4">
        <v>1.1594325880558092</v>
      </c>
      <c r="CH13" s="4">
        <v>1.180934979563806</v>
      </c>
      <c r="CI13" s="4">
        <v>1.2224459011738369</v>
      </c>
      <c r="CJ13" s="4">
        <v>1.3879816402068961</v>
      </c>
      <c r="CK13" s="4">
        <v>1.3847936043793618</v>
      </c>
      <c r="CL13" s="4">
        <v>1.3898950909888144</v>
      </c>
      <c r="CM13" s="4">
        <v>1.4149484895482558</v>
      </c>
      <c r="CN13" s="4">
        <v>1.3855124659860301</v>
      </c>
      <c r="CO13" s="4">
        <v>1.4125423466418696</v>
      </c>
      <c r="CP13" s="4">
        <v>1.3886025511547457</v>
      </c>
      <c r="CQ13" s="4">
        <v>1.3169339189005611</v>
      </c>
      <c r="CR13" s="4">
        <v>1.2709911257069728</v>
      </c>
      <c r="CS13" s="4">
        <v>1.2903988356212641</v>
      </c>
      <c r="CT13" s="4">
        <v>1.2626622016839986</v>
      </c>
      <c r="CU13" s="4">
        <v>1.2893532488344701</v>
      </c>
      <c r="CV13" s="4">
        <v>1.3292383166989827</v>
      </c>
    </row>
    <row r="14" spans="1:100" x14ac:dyDescent="0.3">
      <c r="A14" s="1">
        <v>2</v>
      </c>
      <c r="B14" s="1">
        <v>1</v>
      </c>
      <c r="C14" s="1" t="s">
        <v>12</v>
      </c>
      <c r="D14" s="4">
        <v>1.4913865977788363</v>
      </c>
      <c r="E14" s="4">
        <v>1.5311759711805546</v>
      </c>
      <c r="F14" s="4">
        <v>1.5558138067334697</v>
      </c>
      <c r="G14" s="4">
        <v>1.6086329911389128</v>
      </c>
      <c r="H14" s="4">
        <v>1.742110642650085</v>
      </c>
      <c r="I14" s="4">
        <v>1.778147615387728</v>
      </c>
      <c r="J14" s="4">
        <v>1.860333972124339</v>
      </c>
      <c r="K14" s="4">
        <v>1.9357407221907337</v>
      </c>
      <c r="L14" s="4">
        <v>1.9947068481857744</v>
      </c>
      <c r="M14" s="4">
        <v>2.0843202360242721</v>
      </c>
      <c r="N14" s="4">
        <v>2.1244944431170145</v>
      </c>
      <c r="O14" s="4">
        <v>2.1635710438626314</v>
      </c>
      <c r="P14" s="4">
        <v>2.1343957720314233</v>
      </c>
      <c r="Q14" s="4">
        <v>2.1366501854735254</v>
      </c>
      <c r="R14" s="4">
        <v>2.1605948917230959</v>
      </c>
      <c r="S14" s="4">
        <v>2.1342296983405316</v>
      </c>
      <c r="T14" s="4">
        <v>2.059709523296525</v>
      </c>
      <c r="U14" s="4">
        <v>2.042781979079539</v>
      </c>
      <c r="V14" s="4">
        <v>2.0341477538067854</v>
      </c>
      <c r="W14" s="4">
        <v>2.0370138978555583</v>
      </c>
      <c r="X14" s="4">
        <v>2.0604005474073985</v>
      </c>
      <c r="Y14" s="4">
        <v>2.0528254016027656</v>
      </c>
      <c r="Z14" s="4">
        <v>2.0721717717756625</v>
      </c>
      <c r="AA14" s="4">
        <v>2.0566212510764421</v>
      </c>
      <c r="AB14" s="4">
        <v>2.0641468365985958</v>
      </c>
      <c r="AC14" s="4">
        <v>2.1085089085474662</v>
      </c>
      <c r="AD14" s="4">
        <v>2.1552660574344933</v>
      </c>
      <c r="AE14" s="4">
        <v>2.1913942761769212</v>
      </c>
      <c r="AF14" s="4">
        <v>2.2442212379268756</v>
      </c>
      <c r="AG14" s="4">
        <v>2.2819888533796115</v>
      </c>
      <c r="AH14" s="4">
        <v>2.288148330394677</v>
      </c>
      <c r="AI14" s="4">
        <v>2.2505170356881221</v>
      </c>
      <c r="AJ14" s="4">
        <v>2.2349612176070224</v>
      </c>
      <c r="AK14" s="4">
        <v>2.199134496493651</v>
      </c>
      <c r="AL14" s="4">
        <v>2.1566148601004342</v>
      </c>
      <c r="AM14" s="4">
        <v>1.6545230685796615</v>
      </c>
      <c r="AN14" s="4">
        <v>2.1282826044596042</v>
      </c>
      <c r="AO14" s="4">
        <v>2.0992080475774775</v>
      </c>
      <c r="AP14" s="4">
        <v>2.0586525429923332</v>
      </c>
      <c r="AQ14" s="4">
        <v>2.0641483150013684</v>
      </c>
      <c r="AR14" s="4">
        <v>2.0787097220669235</v>
      </c>
      <c r="AS14" s="4">
        <v>2.0257794997860241</v>
      </c>
      <c r="AT14" s="4">
        <v>1.9892248112442088</v>
      </c>
      <c r="AU14" s="4">
        <v>2.0042947815310486</v>
      </c>
      <c r="AV14" s="4">
        <v>2.0016545932086931</v>
      </c>
      <c r="AW14" s="4">
        <v>1.9997636942027899</v>
      </c>
      <c r="AX14" s="4">
        <v>2.0059490378484104</v>
      </c>
      <c r="AY14" s="4">
        <v>2.4333497777066135</v>
      </c>
      <c r="AZ14" s="4">
        <v>2.0400014439399818</v>
      </c>
      <c r="BA14" s="4">
        <v>2.0409032912077167</v>
      </c>
      <c r="BB14" s="4">
        <v>2.0128832984704603</v>
      </c>
      <c r="BC14" s="4">
        <v>1.9970194323269304</v>
      </c>
      <c r="BD14" s="4">
        <v>1.9418104843167356</v>
      </c>
      <c r="BE14" s="4">
        <v>1.9371612358197958</v>
      </c>
      <c r="BF14" s="4">
        <v>1.9460458246388053</v>
      </c>
      <c r="BG14" s="4">
        <v>1.9533594809767745</v>
      </c>
      <c r="BH14" s="4">
        <v>1.9229044254809364</v>
      </c>
      <c r="BI14" s="4">
        <v>1.8885076845120954</v>
      </c>
      <c r="BJ14" s="4">
        <v>1.858100388037548</v>
      </c>
      <c r="BK14" s="4">
        <v>1.8071830423150366</v>
      </c>
      <c r="BL14" s="4">
        <v>1.8294207395292157</v>
      </c>
      <c r="BM14" s="4">
        <v>1.6998241093896878</v>
      </c>
      <c r="BN14" s="4">
        <v>1.7839238158544874</v>
      </c>
      <c r="BO14" s="4">
        <v>1.7730785934392854</v>
      </c>
      <c r="BP14" s="4">
        <v>1.7848534660014177</v>
      </c>
      <c r="BQ14" s="4">
        <v>1.7615300316590248</v>
      </c>
      <c r="BR14" s="4">
        <v>1.7042953012492188</v>
      </c>
      <c r="BS14" s="4">
        <v>1.6644701746140016</v>
      </c>
      <c r="BT14" s="4">
        <v>1.5797076470274445</v>
      </c>
      <c r="BU14" s="4">
        <v>1.5679160400717671</v>
      </c>
      <c r="BV14" s="4">
        <v>1.5892568113619641</v>
      </c>
      <c r="BW14" s="4">
        <v>1.5685635263110933</v>
      </c>
      <c r="BX14" s="4">
        <v>1.5110604727948955</v>
      </c>
      <c r="BY14" s="4">
        <v>1.5986506962588978</v>
      </c>
      <c r="BZ14" s="4">
        <v>1.6020093168668013</v>
      </c>
      <c r="CA14" s="4">
        <v>1.5456268057339886</v>
      </c>
      <c r="CB14" s="4">
        <v>1.4561131769151694</v>
      </c>
      <c r="CC14" s="4">
        <v>1.4156774635752105</v>
      </c>
      <c r="CD14" s="4">
        <v>1.4005066411365876</v>
      </c>
      <c r="CE14" s="4">
        <v>1.3548930022082428</v>
      </c>
      <c r="CF14" s="4">
        <v>1.4110216481647258</v>
      </c>
      <c r="CG14" s="4">
        <v>1.407211316082644</v>
      </c>
      <c r="CH14" s="4">
        <v>1.3559435035215606</v>
      </c>
      <c r="CI14" s="4">
        <v>1.3479642971713155</v>
      </c>
      <c r="CJ14" s="4">
        <v>1.3333835311508051</v>
      </c>
      <c r="CK14" s="4">
        <v>1.3226962887916676</v>
      </c>
      <c r="CL14" s="4">
        <v>1.2328217687218206</v>
      </c>
      <c r="CM14" s="4">
        <v>1.2854245773314785</v>
      </c>
      <c r="CN14" s="4">
        <v>1.2169792003706792</v>
      </c>
      <c r="CO14" s="4">
        <v>1.2451269462305041</v>
      </c>
      <c r="CP14" s="4">
        <v>1.2706259681858463</v>
      </c>
      <c r="CQ14" s="4">
        <v>1.3172738108769015</v>
      </c>
      <c r="CR14" s="4">
        <v>1.3432438131775559</v>
      </c>
      <c r="CS14" s="4">
        <v>1.351774809100829</v>
      </c>
      <c r="CT14" s="4">
        <v>1.3973460070165822</v>
      </c>
      <c r="CU14" s="4">
        <v>1.4052403288989812</v>
      </c>
      <c r="CV14" s="4">
        <v>1.4676730790504198</v>
      </c>
    </row>
    <row r="15" spans="1:100" x14ac:dyDescent="0.3">
      <c r="A15" s="1">
        <v>2</v>
      </c>
      <c r="B15" s="1">
        <v>3</v>
      </c>
      <c r="C15" s="1" t="s">
        <v>13</v>
      </c>
      <c r="D15" s="4">
        <v>2.7685241908848157</v>
      </c>
      <c r="E15" s="4">
        <v>2.7317905009964552</v>
      </c>
      <c r="F15" s="4">
        <v>2.849928172341226</v>
      </c>
      <c r="G15" s="4">
        <v>2.873401626663572</v>
      </c>
      <c r="H15" s="4">
        <v>2.9168451825906221</v>
      </c>
      <c r="I15" s="4">
        <v>2.9908215235464519</v>
      </c>
      <c r="J15" s="4">
        <v>3.1213794532064023</v>
      </c>
      <c r="K15" s="4">
        <v>3.1325546617282609</v>
      </c>
      <c r="L15" s="4">
        <v>3.1920623254883207</v>
      </c>
      <c r="M15" s="4">
        <v>3.1915975785052684</v>
      </c>
      <c r="N15" s="4">
        <v>3.2086862270231915</v>
      </c>
      <c r="O15" s="4">
        <v>3.2491799883964285</v>
      </c>
      <c r="P15" s="4">
        <v>3.3019483040589828</v>
      </c>
      <c r="Q15" s="4">
        <v>2.9488186080625542</v>
      </c>
      <c r="R15" s="4">
        <v>2.7727385581569477</v>
      </c>
      <c r="S15" s="4">
        <v>2.5984052037636078</v>
      </c>
      <c r="T15" s="4">
        <v>2.4738574383385137</v>
      </c>
      <c r="U15" s="4">
        <v>2.3128656998432424</v>
      </c>
      <c r="V15" s="4">
        <v>2.1997905814649399</v>
      </c>
      <c r="W15" s="4">
        <v>2.1743410531649685</v>
      </c>
      <c r="X15" s="4">
        <v>2.1572390522239764</v>
      </c>
      <c r="Y15" s="4">
        <v>2.1479996117666933</v>
      </c>
      <c r="Z15" s="4">
        <v>2.0747147566356361</v>
      </c>
      <c r="AA15" s="4">
        <v>2.1000549742611834</v>
      </c>
      <c r="AB15" s="4">
        <v>2.056702733574495</v>
      </c>
      <c r="AC15" s="4">
        <v>2.0800120691266235</v>
      </c>
      <c r="AD15" s="4">
        <v>2.0809417176629275</v>
      </c>
      <c r="AE15" s="4">
        <v>2.1640245122709829</v>
      </c>
      <c r="AF15" s="4">
        <v>2.2074488060884456</v>
      </c>
      <c r="AG15" s="4">
        <v>2.193775934109202</v>
      </c>
      <c r="AH15" s="4">
        <v>2.1828549038011289</v>
      </c>
      <c r="AI15" s="4">
        <v>2.1594714854291088</v>
      </c>
      <c r="AJ15" s="4">
        <v>2.1040720715797292</v>
      </c>
      <c r="AK15" s="4">
        <v>2.0820783610226021</v>
      </c>
      <c r="AL15" s="4">
        <v>2.0682139887512641</v>
      </c>
      <c r="AM15" s="4">
        <v>1.8581381522047369</v>
      </c>
      <c r="AN15" s="4">
        <v>1.6713593076816797</v>
      </c>
      <c r="AO15" s="4">
        <v>1.6946672749976417</v>
      </c>
      <c r="AP15" s="4">
        <v>1.6481743034102923</v>
      </c>
      <c r="AQ15" s="4">
        <v>1.5633559200401153</v>
      </c>
      <c r="AR15" s="4">
        <v>1.5265275502515632</v>
      </c>
      <c r="AS15" s="4">
        <v>1.5553166299538239</v>
      </c>
      <c r="AT15" s="4">
        <v>1.5949417870183287</v>
      </c>
      <c r="AU15" s="4">
        <v>1.606442760130778</v>
      </c>
      <c r="AV15" s="4">
        <v>1.6533351483115526</v>
      </c>
      <c r="AW15" s="4">
        <v>1.6899526114268175</v>
      </c>
      <c r="AX15" s="4">
        <v>1.7300146499932971</v>
      </c>
      <c r="AY15" s="4">
        <v>1.8932977454561115</v>
      </c>
      <c r="AZ15" s="4">
        <v>2.0169450628471619</v>
      </c>
      <c r="BA15" s="4">
        <v>2.0154046021227972</v>
      </c>
      <c r="BB15" s="4">
        <v>2.0009171225222393</v>
      </c>
      <c r="BC15" s="4">
        <v>2.0237663764391907</v>
      </c>
      <c r="BD15" s="4">
        <v>2.0338323327747436</v>
      </c>
      <c r="BE15" s="4">
        <v>2.0379097341366226</v>
      </c>
      <c r="BF15" s="4">
        <v>2.0570266217814606</v>
      </c>
      <c r="BG15" s="4">
        <v>2.0498766951537748</v>
      </c>
      <c r="BH15" s="4">
        <v>2.0147404331853247</v>
      </c>
      <c r="BI15" s="4">
        <v>1.9886740164959469</v>
      </c>
      <c r="BJ15" s="4">
        <v>1.9607871007924973</v>
      </c>
      <c r="BK15" s="4">
        <v>1.9387080346874381</v>
      </c>
      <c r="BL15" s="4">
        <v>1.8844318050009121</v>
      </c>
      <c r="BM15" s="4">
        <v>1.8482705175063747</v>
      </c>
      <c r="BN15" s="4">
        <v>1.8619052448440785</v>
      </c>
      <c r="BO15" s="4">
        <v>1.9042307606445552</v>
      </c>
      <c r="BP15" s="4">
        <v>1.8923840054507777</v>
      </c>
      <c r="BQ15" s="4">
        <v>1.9085812975645908</v>
      </c>
      <c r="BR15" s="4">
        <v>1.889986145893267</v>
      </c>
      <c r="BS15" s="4">
        <v>1.8826902676918889</v>
      </c>
      <c r="BT15" s="4">
        <v>1.8571398101060244</v>
      </c>
      <c r="BU15" s="4">
        <v>1.8423040511862461</v>
      </c>
      <c r="BV15" s="4">
        <v>1.8134092810304612</v>
      </c>
      <c r="BW15" s="4">
        <v>1.8355435531959248</v>
      </c>
      <c r="BX15" s="4">
        <v>1.8507045218389546</v>
      </c>
      <c r="BY15" s="4">
        <v>1.8895793021817167</v>
      </c>
      <c r="BZ15" s="4">
        <v>1.8700810955769296</v>
      </c>
      <c r="CA15" s="4">
        <v>1.8256501905932587</v>
      </c>
      <c r="CB15" s="4">
        <v>1.7933225186643496</v>
      </c>
      <c r="CC15" s="4">
        <v>1.7520317511929295</v>
      </c>
      <c r="CD15" s="4">
        <v>1.7312268634295427</v>
      </c>
      <c r="CE15" s="4">
        <v>1.7301836787660934</v>
      </c>
      <c r="CF15" s="4">
        <v>1.7556319895449126</v>
      </c>
      <c r="CG15" s="4">
        <v>1.6805693926637186</v>
      </c>
      <c r="CH15" s="4">
        <v>1.6806976109835967</v>
      </c>
      <c r="CI15" s="4">
        <v>1.6411651185235951</v>
      </c>
      <c r="CJ15" s="4">
        <v>1.6923846982124389</v>
      </c>
      <c r="CK15" s="4">
        <v>1.6346924742851043</v>
      </c>
      <c r="CL15" s="4">
        <v>1.6371892656334894</v>
      </c>
      <c r="CM15" s="4">
        <v>1.6062885895246866</v>
      </c>
      <c r="CN15" s="4">
        <v>1.6720235090539943</v>
      </c>
      <c r="CO15" s="4">
        <v>1.6807851258024813</v>
      </c>
      <c r="CP15" s="4">
        <v>1.6749597912335461</v>
      </c>
      <c r="CQ15" s="4">
        <v>1.685846103315656</v>
      </c>
      <c r="CR15" s="4">
        <v>1.685490409475868</v>
      </c>
      <c r="CS15" s="4">
        <v>1.7600926726311912</v>
      </c>
      <c r="CT15" s="4">
        <v>1.7712347108240163</v>
      </c>
      <c r="CU15" s="4">
        <v>1.7912832993199039</v>
      </c>
      <c r="CV15" s="4">
        <v>1.7698494749355531</v>
      </c>
    </row>
    <row r="16" spans="1:100" x14ac:dyDescent="0.3">
      <c r="C16" s="1" t="s">
        <v>14</v>
      </c>
      <c r="D16" s="4">
        <v>2.3450469851278632</v>
      </c>
      <c r="E16" s="4">
        <v>2.3626404949035917</v>
      </c>
      <c r="F16" s="4">
        <v>2.3803812455791955</v>
      </c>
      <c r="G16" s="4">
        <v>2.3848843402384001</v>
      </c>
      <c r="H16" s="4">
        <v>2.4425171719142686</v>
      </c>
      <c r="I16" s="4">
        <v>2.4762151149881411</v>
      </c>
      <c r="J16" s="4">
        <v>2.5403497542909381</v>
      </c>
      <c r="K16" s="4">
        <v>2.5541557761922946</v>
      </c>
      <c r="L16" s="4">
        <v>2.5874751552073016</v>
      </c>
      <c r="M16" s="4">
        <v>2.6339642663806053</v>
      </c>
      <c r="N16" s="4">
        <v>2.6743696446868177</v>
      </c>
      <c r="O16" s="4">
        <v>2.703501834478605</v>
      </c>
      <c r="P16" s="4">
        <v>2.7074078943531599</v>
      </c>
      <c r="Q16" s="4">
        <v>2.5410474871850384</v>
      </c>
      <c r="R16" s="4">
        <v>2.4591193434553875</v>
      </c>
      <c r="S16" s="4">
        <v>2.3589148448715633</v>
      </c>
      <c r="T16" s="4">
        <v>2.2619747590506862</v>
      </c>
      <c r="U16" s="4">
        <v>2.1891633675310498</v>
      </c>
      <c r="V16" s="4">
        <v>2.1177918775665105</v>
      </c>
      <c r="W16" s="4">
        <v>2.0805830489904089</v>
      </c>
      <c r="X16" s="4">
        <v>2.0427982757713092</v>
      </c>
      <c r="Y16" s="4">
        <v>1.9875511350645783</v>
      </c>
      <c r="Z16" s="4">
        <v>1.9351409138715958</v>
      </c>
      <c r="AA16" s="4">
        <v>1.9053127732001918</v>
      </c>
      <c r="AB16" s="4">
        <v>1.8686729085059615</v>
      </c>
      <c r="AC16" s="4">
        <v>1.880357692327761</v>
      </c>
      <c r="AD16" s="4">
        <v>1.8902120642421847</v>
      </c>
      <c r="AE16" s="4">
        <v>1.9173962071359745</v>
      </c>
      <c r="AF16" s="4">
        <v>1.9389157381505175</v>
      </c>
      <c r="AG16" s="4">
        <v>1.9384944904032895</v>
      </c>
      <c r="AH16" s="4">
        <v>1.9485947131009589</v>
      </c>
      <c r="AI16" s="4">
        <v>1.9193831473299818</v>
      </c>
      <c r="AJ16" s="4">
        <v>1.8874576993447658</v>
      </c>
      <c r="AK16" s="4">
        <v>1.8639125975405662</v>
      </c>
      <c r="AL16" s="4">
        <v>1.8461579353334669</v>
      </c>
      <c r="AM16" s="4">
        <v>1.6261852544685182</v>
      </c>
      <c r="AN16" s="4">
        <v>1.7762752006924427</v>
      </c>
      <c r="AO16" s="4">
        <v>1.7719622253224616</v>
      </c>
      <c r="AP16" s="4">
        <v>1.7491765098509051</v>
      </c>
      <c r="AQ16" s="4">
        <v>1.7455890187733594</v>
      </c>
      <c r="AR16" s="4">
        <v>1.750315016380636</v>
      </c>
      <c r="AS16" s="4">
        <v>1.7468342016799951</v>
      </c>
      <c r="AT16" s="4">
        <v>1.748047357333701</v>
      </c>
      <c r="AU16" s="4">
        <v>1.7705194831664008</v>
      </c>
      <c r="AV16" s="4">
        <v>1.7926580749837919</v>
      </c>
      <c r="AW16" s="4">
        <v>1.8174254272165704</v>
      </c>
      <c r="AX16" s="4">
        <v>1.8296718575560467</v>
      </c>
      <c r="AY16" s="4">
        <v>2.0252751225377028</v>
      </c>
      <c r="AZ16" s="4">
        <v>1.936515315491421</v>
      </c>
      <c r="BA16" s="4">
        <v>1.9348573930829542</v>
      </c>
      <c r="BB16" s="4">
        <v>1.9319208575841593</v>
      </c>
      <c r="BC16" s="4">
        <v>1.9215250309810226</v>
      </c>
      <c r="BD16" s="4">
        <v>1.9000648316164923</v>
      </c>
      <c r="BE16" s="4">
        <v>1.9009007360789205</v>
      </c>
      <c r="BF16" s="4">
        <v>1.9115614335259201</v>
      </c>
      <c r="BG16" s="4">
        <v>1.9065803465998288</v>
      </c>
      <c r="BH16" s="4">
        <v>1.9138692963349844</v>
      </c>
      <c r="BI16" s="4">
        <v>1.8804523190632101</v>
      </c>
      <c r="BJ16" s="4">
        <v>1.8730419859694973</v>
      </c>
      <c r="BK16" s="4">
        <v>1.8306131127257435</v>
      </c>
      <c r="BL16" s="4">
        <v>1.808349257427956</v>
      </c>
      <c r="BM16" s="4">
        <v>1.7806790893048496</v>
      </c>
      <c r="BN16" s="4">
        <v>1.7959308153110174</v>
      </c>
      <c r="BO16" s="4">
        <v>1.8057071572963792</v>
      </c>
      <c r="BP16" s="4">
        <v>1.8101892381979325</v>
      </c>
      <c r="BQ16" s="4">
        <v>1.8148933641284801</v>
      </c>
      <c r="BR16" s="4">
        <v>1.7904912398910966</v>
      </c>
      <c r="BS16" s="4">
        <v>1.796448860178204</v>
      </c>
      <c r="BT16" s="4">
        <v>1.7571502255532574</v>
      </c>
      <c r="BU16" s="4">
        <v>1.7735155198367678</v>
      </c>
      <c r="BV16" s="4">
        <v>1.7681883582731046</v>
      </c>
      <c r="BW16" s="4">
        <v>1.7711685398395121</v>
      </c>
      <c r="BX16" s="4">
        <v>1.6987195863775724</v>
      </c>
      <c r="BY16" s="4">
        <v>1.772014938874418</v>
      </c>
      <c r="BZ16" s="4">
        <v>1.7778408384601923</v>
      </c>
      <c r="CA16" s="4">
        <v>1.7436144521725947</v>
      </c>
      <c r="CB16" s="4">
        <v>1.696995595794492</v>
      </c>
      <c r="CC16" s="4">
        <v>1.6566561895565131</v>
      </c>
      <c r="CD16" s="4">
        <v>1.6386525928405302</v>
      </c>
      <c r="CE16" s="4">
        <v>1.6217329422101281</v>
      </c>
      <c r="CF16" s="4">
        <v>1.644776149654066</v>
      </c>
      <c r="CG16" s="4">
        <v>1.6154977954651963</v>
      </c>
      <c r="CH16" s="4">
        <v>1.5966140947057419</v>
      </c>
      <c r="CI16" s="4">
        <v>1.5936190209227974</v>
      </c>
      <c r="CJ16" s="4">
        <v>1.6248206066127286</v>
      </c>
      <c r="CK16" s="4">
        <v>1.5633644108222822</v>
      </c>
      <c r="CL16" s="4">
        <v>1.5381240311397115</v>
      </c>
      <c r="CM16" s="4">
        <v>1.5574962717671432</v>
      </c>
      <c r="CN16" s="4">
        <v>1.5459809781703158</v>
      </c>
      <c r="CO16" s="4">
        <v>1.5632819551195312</v>
      </c>
      <c r="CP16" s="4">
        <v>1.5668048388976481</v>
      </c>
      <c r="CQ16" s="4">
        <v>1.5778298414799514</v>
      </c>
      <c r="CR16" s="4">
        <v>1.5807084058393923</v>
      </c>
      <c r="CS16" s="4">
        <v>1.6100316042287448</v>
      </c>
      <c r="CT16" s="4">
        <v>1.6277014786042123</v>
      </c>
      <c r="CU16" s="4">
        <v>1.6500771181068599</v>
      </c>
      <c r="CV16" s="4">
        <v>1.6925945532109294</v>
      </c>
    </row>
    <row r="17" spans="1:100" x14ac:dyDescent="0.3">
      <c r="C17" s="1" t="s">
        <v>16</v>
      </c>
      <c r="D17" s="4">
        <v>2.5418376414775778</v>
      </c>
      <c r="E17" s="4">
        <v>2.524628219068195</v>
      </c>
      <c r="F17" s="4">
        <v>2.4135836320953676</v>
      </c>
      <c r="G17" s="4">
        <v>2.2506254318247447</v>
      </c>
      <c r="H17" s="4">
        <v>2.1673569647114519</v>
      </c>
      <c r="I17" s="4">
        <v>2.1308687816764622</v>
      </c>
      <c r="J17" s="4">
        <v>2.0800641620837856</v>
      </c>
      <c r="K17" s="4">
        <v>2.0806085352568831</v>
      </c>
      <c r="L17" s="4">
        <v>2.0872284417420159</v>
      </c>
      <c r="M17" s="4">
        <v>2.1080841471944294</v>
      </c>
      <c r="N17" s="4">
        <v>2.0931764755592002</v>
      </c>
      <c r="O17" s="4">
        <v>2.1213374458663483</v>
      </c>
      <c r="P17" s="4">
        <v>2.1567741524668014</v>
      </c>
      <c r="Q17" s="4">
        <v>2.1271785620930035</v>
      </c>
      <c r="R17" s="4">
        <v>2.0689834141115822</v>
      </c>
      <c r="S17" s="4">
        <v>2.0328750244620983</v>
      </c>
      <c r="T17" s="4">
        <v>1.991632086821036</v>
      </c>
      <c r="U17" s="4">
        <v>1.9670169223685374</v>
      </c>
      <c r="V17" s="4">
        <v>1.9509566455122942</v>
      </c>
      <c r="W17" s="4">
        <v>1.934782795598921</v>
      </c>
      <c r="X17" s="4">
        <v>1.8861950142525983</v>
      </c>
      <c r="Y17" s="4">
        <v>1.7188851946114396</v>
      </c>
      <c r="Z17" s="4">
        <v>1.710434821560173</v>
      </c>
      <c r="AA17" s="4">
        <v>1.6260514648902467</v>
      </c>
      <c r="AB17" s="4">
        <v>1.5455844738096545</v>
      </c>
      <c r="AC17" s="4">
        <v>1.5012709595609495</v>
      </c>
      <c r="AD17" s="4">
        <v>1.4746228951010123</v>
      </c>
      <c r="AE17" s="4">
        <v>1.5224322713354252</v>
      </c>
      <c r="AF17" s="4">
        <v>1.542161171097826</v>
      </c>
      <c r="AG17" s="4">
        <v>1.5690652417409607</v>
      </c>
      <c r="AH17" s="4">
        <v>1.5592706059022228</v>
      </c>
      <c r="AI17" s="4">
        <v>1.5161622796887118</v>
      </c>
      <c r="AJ17" s="4">
        <v>1.5368113253298623</v>
      </c>
      <c r="AK17" s="4">
        <v>1.5984185284870061</v>
      </c>
      <c r="AL17" s="4">
        <v>1.6214112407695682</v>
      </c>
      <c r="AM17" s="4">
        <v>1.6869844322568932</v>
      </c>
      <c r="AN17" s="4">
        <v>1.8171737503641883</v>
      </c>
      <c r="AO17" s="4">
        <v>1.8556111444395575</v>
      </c>
      <c r="AP17" s="4">
        <v>1.8951198658186501</v>
      </c>
      <c r="AQ17" s="4">
        <v>1.8990478501383916</v>
      </c>
      <c r="AR17" s="4">
        <v>1.9058079260707992</v>
      </c>
      <c r="AS17" s="4">
        <v>1.8888201408746439</v>
      </c>
      <c r="AT17" s="4">
        <v>1.9249656930315509</v>
      </c>
      <c r="AU17" s="4">
        <v>1.9499090208146825</v>
      </c>
      <c r="AV17" s="4">
        <v>1.9694254821757597</v>
      </c>
      <c r="AW17" s="4">
        <v>1.9902078658385745</v>
      </c>
      <c r="AX17" s="4">
        <v>1.9524187519034713</v>
      </c>
      <c r="AY17" s="4">
        <v>1.950648129292079</v>
      </c>
      <c r="AZ17" s="4">
        <v>1.9544193626327306</v>
      </c>
      <c r="BA17" s="4">
        <v>1.9249900212477553</v>
      </c>
      <c r="BB17" s="4">
        <v>1.935039706784301</v>
      </c>
      <c r="BC17" s="4">
        <v>1.9243492065367303</v>
      </c>
      <c r="BD17" s="4">
        <v>1.9006512716103181</v>
      </c>
      <c r="BE17" s="4">
        <v>1.9070442805711174</v>
      </c>
      <c r="BF17" s="4">
        <v>1.8962582808102195</v>
      </c>
      <c r="BG17" s="4">
        <v>1.8884650867843882</v>
      </c>
      <c r="BH17" s="4">
        <v>1.8838848464562841</v>
      </c>
      <c r="BI17" s="4">
        <v>1.8300741715911888</v>
      </c>
      <c r="BJ17" s="4">
        <v>1.8151900715680105</v>
      </c>
      <c r="BK17" s="4">
        <v>1.8052041696768304</v>
      </c>
      <c r="BL17" s="4">
        <v>1.7731339485823929</v>
      </c>
      <c r="BM17" s="4">
        <v>1.7807140366252374</v>
      </c>
      <c r="BN17" s="4">
        <v>1.7599361834295657</v>
      </c>
      <c r="BO17" s="4">
        <v>1.8102849387154198</v>
      </c>
      <c r="BP17" s="4">
        <v>1.8182990361359297</v>
      </c>
      <c r="BQ17" s="4">
        <v>1.8005252006996968</v>
      </c>
      <c r="BR17" s="4">
        <v>1.8355850133635383</v>
      </c>
      <c r="BS17" s="4">
        <v>1.8679619366549474</v>
      </c>
      <c r="BT17" s="4">
        <v>1.8946408261012408</v>
      </c>
      <c r="BU17" s="4">
        <v>1.9614396953586486</v>
      </c>
      <c r="BV17" s="4">
        <v>1.9833408446528398</v>
      </c>
      <c r="BW17" s="4">
        <v>1.9705038289362331</v>
      </c>
      <c r="BX17" s="4">
        <v>2.0021697196875388</v>
      </c>
      <c r="BY17" s="4">
        <v>1.9993013467867642</v>
      </c>
      <c r="BZ17" s="4">
        <v>1.9998610750940424</v>
      </c>
      <c r="CA17" s="4">
        <v>1.942894788709977</v>
      </c>
      <c r="CB17" s="4">
        <v>1.9127746096447544</v>
      </c>
      <c r="CC17" s="4">
        <v>1.9358706834380512</v>
      </c>
      <c r="CD17" s="4">
        <v>1.9527096314362975</v>
      </c>
      <c r="CE17" s="4">
        <v>1.9411065497290276</v>
      </c>
      <c r="CF17" s="4">
        <v>1.9199915716118114</v>
      </c>
      <c r="CG17" s="4">
        <v>1.9122690224106522</v>
      </c>
      <c r="CH17" s="4">
        <v>1.9334484206936366</v>
      </c>
      <c r="CI17" s="4">
        <v>1.9406489417554955</v>
      </c>
      <c r="CJ17" s="4">
        <v>1.915845569380684</v>
      </c>
      <c r="CK17" s="4">
        <v>1.9033397934829193</v>
      </c>
      <c r="CL17" s="4">
        <v>1.9124276947849337</v>
      </c>
      <c r="CM17" s="4">
        <v>1.9416808460226114</v>
      </c>
      <c r="CN17" s="4">
        <v>1.9618695448332293</v>
      </c>
      <c r="CO17" s="4">
        <v>1.9333129898651584</v>
      </c>
      <c r="CP17" s="4">
        <v>1.9099184258121189</v>
      </c>
      <c r="CQ17" s="4">
        <v>1.9518170532583745</v>
      </c>
      <c r="CR17" s="4">
        <v>1.9735016671831764</v>
      </c>
      <c r="CS17" s="4">
        <v>1.9687349566100192</v>
      </c>
      <c r="CT17" s="4">
        <v>1.9335250633372492</v>
      </c>
      <c r="CU17" s="4">
        <v>2.0204638243820932</v>
      </c>
      <c r="CV17" s="4">
        <v>2.0562825289856153</v>
      </c>
    </row>
    <row r="18" spans="1:100" x14ac:dyDescent="0.3">
      <c r="C18" s="1" t="s">
        <v>17</v>
      </c>
      <c r="D18" s="4">
        <v>2.3276518907784784</v>
      </c>
      <c r="E18" s="4">
        <v>2.3482586001961576</v>
      </c>
      <c r="F18" s="4">
        <v>2.3774154925548752</v>
      </c>
      <c r="G18" s="4">
        <v>2.3969381809528603</v>
      </c>
      <c r="H18" s="4">
        <v>2.4673797567256246</v>
      </c>
      <c r="I18" s="4">
        <v>2.5076559961077587</v>
      </c>
      <c r="J18" s="4">
        <v>2.5825577459859765</v>
      </c>
      <c r="K18" s="4">
        <v>2.5978884714049544</v>
      </c>
      <c r="L18" s="4">
        <v>2.6339296082193204</v>
      </c>
      <c r="M18" s="4">
        <v>2.6830480962698302</v>
      </c>
      <c r="N18" s="4">
        <v>2.7288496429464222</v>
      </c>
      <c r="O18" s="4">
        <v>2.758314388921189</v>
      </c>
      <c r="P18" s="4">
        <v>2.7594666912945995</v>
      </c>
      <c r="Q18" s="4">
        <v>2.5803817953437265</v>
      </c>
      <c r="R18" s="4">
        <v>2.4962937657918292</v>
      </c>
      <c r="S18" s="4">
        <v>2.3901802478203087</v>
      </c>
      <c r="T18" s="4">
        <v>2.2880679374626482</v>
      </c>
      <c r="U18" s="4">
        <v>2.2107760447821359</v>
      </c>
      <c r="V18" s="4">
        <v>2.134143322722958</v>
      </c>
      <c r="W18" s="4">
        <v>2.0949751254839084</v>
      </c>
      <c r="X18" s="4">
        <v>2.0583679409419204</v>
      </c>
      <c r="Y18" s="4">
        <v>2.0144370558077047</v>
      </c>
      <c r="Z18" s="4">
        <v>1.9577544473041502</v>
      </c>
      <c r="AA18" s="4">
        <v>1.9335476218504561</v>
      </c>
      <c r="AB18" s="4">
        <v>1.9014839122204279</v>
      </c>
      <c r="AC18" s="4">
        <v>1.9189898968913872</v>
      </c>
      <c r="AD18" s="4">
        <v>1.9327384972681778</v>
      </c>
      <c r="AE18" s="4">
        <v>1.9578939660809691</v>
      </c>
      <c r="AF18" s="4">
        <v>1.9796540254175807</v>
      </c>
      <c r="AG18" s="4">
        <v>1.9764604718099594</v>
      </c>
      <c r="AH18" s="4">
        <v>1.9886399387839724</v>
      </c>
      <c r="AI18" s="4">
        <v>1.9609140799141123</v>
      </c>
      <c r="AJ18" s="4">
        <v>1.9236378465961976</v>
      </c>
      <c r="AK18" s="4">
        <v>1.8913918037689683</v>
      </c>
      <c r="AL18" s="4">
        <v>1.8695097542758004</v>
      </c>
      <c r="AM18" s="4">
        <v>1.6198409640773168</v>
      </c>
      <c r="AN18" s="4">
        <v>1.7719883895677584</v>
      </c>
      <c r="AO18" s="4">
        <v>1.7631542421328934</v>
      </c>
      <c r="AP18" s="4">
        <v>1.7337366385978616</v>
      </c>
      <c r="AQ18" s="4">
        <v>1.7292913089054058</v>
      </c>
      <c r="AR18" s="4">
        <v>1.7337520399806117</v>
      </c>
      <c r="AS18" s="4">
        <v>1.7316696124658697</v>
      </c>
      <c r="AT18" s="4">
        <v>1.7290881419517543</v>
      </c>
      <c r="AU18" s="4">
        <v>1.7512250164666467</v>
      </c>
      <c r="AV18" s="4">
        <v>1.7735706154834103</v>
      </c>
      <c r="AW18" s="4">
        <v>1.7987418904805947</v>
      </c>
      <c r="AX18" s="4">
        <v>1.8163748976265361</v>
      </c>
      <c r="AY18" s="4">
        <v>2.033382632671445</v>
      </c>
      <c r="AZ18" s="4">
        <v>1.9345648121181633</v>
      </c>
      <c r="BA18" s="4">
        <v>1.9359342072569148</v>
      </c>
      <c r="BB18" s="4">
        <v>1.9315803231176578</v>
      </c>
      <c r="BC18" s="4">
        <v>1.9212163577049362</v>
      </c>
      <c r="BD18" s="4">
        <v>1.9000006105908358</v>
      </c>
      <c r="BE18" s="4">
        <v>1.9002263335672107</v>
      </c>
      <c r="BF18" s="4">
        <v>1.9132440180732821</v>
      </c>
      <c r="BG18" s="4">
        <v>1.9085744332173991</v>
      </c>
      <c r="BH18" s="4">
        <v>1.9171753119411832</v>
      </c>
      <c r="BI18" s="4">
        <v>1.8860142057831917</v>
      </c>
      <c r="BJ18" s="4">
        <v>1.879435241659011</v>
      </c>
      <c r="BK18" s="4">
        <v>1.83341836226244</v>
      </c>
      <c r="BL18" s="4">
        <v>1.8122264015010068</v>
      </c>
      <c r="BM18" s="4">
        <v>1.7806752470319547</v>
      </c>
      <c r="BN18" s="4">
        <v>1.7998858822504995</v>
      </c>
      <c r="BO18" s="4">
        <v>1.805203938865187</v>
      </c>
      <c r="BP18" s="4">
        <v>1.8092969272018846</v>
      </c>
      <c r="BQ18" s="4">
        <v>1.8164756272024092</v>
      </c>
      <c r="BR18" s="4">
        <v>1.7855161953365939</v>
      </c>
      <c r="BS18" s="4">
        <v>1.7885502167615013</v>
      </c>
      <c r="BT18" s="4">
        <v>1.741941638312098</v>
      </c>
      <c r="BU18" s="4">
        <v>1.7526968803529122</v>
      </c>
      <c r="BV18" s="4">
        <v>1.7443497182290566</v>
      </c>
      <c r="BW18" s="4">
        <v>1.7490675409904677</v>
      </c>
      <c r="BX18" s="4">
        <v>1.6649961175418251</v>
      </c>
      <c r="BY18" s="4">
        <v>1.7467106062222495</v>
      </c>
      <c r="BZ18" s="4">
        <v>1.7530768208342706</v>
      </c>
      <c r="CA18" s="4">
        <v>1.7214095048115041</v>
      </c>
      <c r="CB18" s="4">
        <v>1.6729706503009805</v>
      </c>
      <c r="CC18" s="4">
        <v>1.6256105444421816</v>
      </c>
      <c r="CD18" s="4">
        <v>1.6037851790360373</v>
      </c>
      <c r="CE18" s="4">
        <v>1.5863105404113935</v>
      </c>
      <c r="CF18" s="4">
        <v>1.6143006877052348</v>
      </c>
      <c r="CG18" s="4">
        <v>1.5826562479864841</v>
      </c>
      <c r="CH18" s="4">
        <v>1.5593147309628896</v>
      </c>
      <c r="CI18" s="4">
        <v>1.5551076665298551</v>
      </c>
      <c r="CJ18" s="4">
        <v>1.5925124174365317</v>
      </c>
      <c r="CK18" s="4">
        <v>1.5255327353337476</v>
      </c>
      <c r="CL18" s="4">
        <v>1.4963455269854162</v>
      </c>
      <c r="CM18" s="4">
        <v>1.5144870533412762</v>
      </c>
      <c r="CN18" s="4">
        <v>1.4993328823152767</v>
      </c>
      <c r="CO18" s="4">
        <v>1.5217417408254676</v>
      </c>
      <c r="CP18" s="4">
        <v>1.5282846644162287</v>
      </c>
      <c r="CQ18" s="4">
        <v>1.5358209887270478</v>
      </c>
      <c r="CR18" s="4">
        <v>1.5365749737576884</v>
      </c>
      <c r="CS18" s="4">
        <v>1.5697252117640337</v>
      </c>
      <c r="CT18" s="4">
        <v>1.5933689694865467</v>
      </c>
      <c r="CU18" s="4">
        <v>1.6086180146335967</v>
      </c>
      <c r="CV18" s="4">
        <v>1.6519256035097609</v>
      </c>
    </row>
    <row r="21" spans="1:100" x14ac:dyDescent="0.3">
      <c r="A21" s="2" t="s">
        <v>99</v>
      </c>
    </row>
    <row r="23" spans="1:100" ht="33" x14ac:dyDescent="0.3">
      <c r="C23" s="7"/>
      <c r="D23" s="8" t="s">
        <v>19</v>
      </c>
      <c r="E23" s="8"/>
      <c r="F23" s="7"/>
      <c r="G23" s="7"/>
      <c r="H23" s="7"/>
      <c r="I23" s="7"/>
      <c r="J23" s="7"/>
      <c r="K23" s="7"/>
      <c r="L23" s="7"/>
    </row>
    <row r="24" spans="1:100" x14ac:dyDescent="0.3">
      <c r="B24" s="1" t="s">
        <v>20</v>
      </c>
      <c r="C24" s="1" t="s">
        <v>14</v>
      </c>
      <c r="D24" s="4">
        <v>1.9153810522021022</v>
      </c>
      <c r="E24" s="5"/>
    </row>
    <row r="25" spans="1:100" x14ac:dyDescent="0.3">
      <c r="B25" s="1" t="s">
        <v>21</v>
      </c>
      <c r="D25" s="10">
        <v>0.30392968844325424</v>
      </c>
      <c r="E25" s="5"/>
    </row>
    <row r="26" spans="1:100" x14ac:dyDescent="0.3">
      <c r="B26" s="1" t="s">
        <v>20</v>
      </c>
      <c r="C26" s="1" t="s">
        <v>16</v>
      </c>
      <c r="D26" s="4">
        <v>1.9086826732743232</v>
      </c>
      <c r="E26" s="5"/>
    </row>
    <row r="27" spans="1:100" x14ac:dyDescent="0.3">
      <c r="B27" s="1" t="s">
        <v>21</v>
      </c>
      <c r="D27" s="10">
        <v>0.19282858178686174</v>
      </c>
      <c r="E27" s="5"/>
    </row>
    <row r="28" spans="1:100" x14ac:dyDescent="0.3">
      <c r="B28" s="1" t="s">
        <v>20</v>
      </c>
      <c r="C28" s="1" t="s">
        <v>17</v>
      </c>
      <c r="D28" s="4">
        <v>1.9146721748634088</v>
      </c>
      <c r="E28" s="5"/>
    </row>
    <row r="29" spans="1:100" x14ac:dyDescent="0.3">
      <c r="B29" s="1" t="s">
        <v>21</v>
      </c>
      <c r="D29" s="10">
        <v>0.32669684018212558</v>
      </c>
      <c r="E29" s="5"/>
    </row>
    <row r="34" spans="1:100" x14ac:dyDescent="0.3">
      <c r="A34" s="2" t="s">
        <v>23</v>
      </c>
    </row>
    <row r="36" spans="1:100" x14ac:dyDescent="0.3">
      <c r="A36" s="2" t="s">
        <v>98</v>
      </c>
    </row>
    <row r="38" spans="1:100" x14ac:dyDescent="0.3">
      <c r="A38" s="1" t="s">
        <v>6</v>
      </c>
      <c r="B38" s="1" t="s">
        <v>0</v>
      </c>
      <c r="C38" s="1" t="s">
        <v>1</v>
      </c>
      <c r="D38" s="3">
        <v>40908</v>
      </c>
      <c r="E38" s="3">
        <v>40939</v>
      </c>
      <c r="F38" s="3">
        <v>40968</v>
      </c>
      <c r="G38" s="3">
        <v>40999</v>
      </c>
      <c r="H38" s="3">
        <v>41029</v>
      </c>
      <c r="I38" s="3">
        <v>41060</v>
      </c>
      <c r="J38" s="3">
        <v>41090</v>
      </c>
      <c r="K38" s="3">
        <v>41121</v>
      </c>
      <c r="L38" s="3">
        <v>41152</v>
      </c>
      <c r="M38" s="3">
        <v>41182</v>
      </c>
      <c r="N38" s="3">
        <v>41213</v>
      </c>
      <c r="O38" s="3">
        <v>41243</v>
      </c>
      <c r="P38" s="3">
        <v>41274</v>
      </c>
      <c r="Q38" s="3">
        <v>41305</v>
      </c>
      <c r="R38" s="3">
        <v>41333</v>
      </c>
      <c r="S38" s="3">
        <v>41364</v>
      </c>
      <c r="T38" s="3">
        <v>41394</v>
      </c>
      <c r="U38" s="3">
        <v>41425</v>
      </c>
      <c r="V38" s="3">
        <v>41455</v>
      </c>
      <c r="W38" s="3">
        <v>41486</v>
      </c>
      <c r="X38" s="3">
        <v>41517</v>
      </c>
      <c r="Y38" s="3">
        <v>41547</v>
      </c>
      <c r="Z38" s="3">
        <v>41578</v>
      </c>
      <c r="AA38" s="3">
        <v>41608</v>
      </c>
      <c r="AB38" s="3">
        <v>41639</v>
      </c>
      <c r="AC38" s="3">
        <v>41670</v>
      </c>
      <c r="AD38" s="3">
        <v>41698</v>
      </c>
      <c r="AE38" s="3">
        <v>41729</v>
      </c>
      <c r="AF38" s="3">
        <v>41759</v>
      </c>
      <c r="AG38" s="3">
        <v>41790</v>
      </c>
      <c r="AH38" s="3">
        <v>41820</v>
      </c>
      <c r="AI38" s="3">
        <v>41851</v>
      </c>
      <c r="AJ38" s="3">
        <v>41882</v>
      </c>
      <c r="AK38" s="3">
        <v>41912</v>
      </c>
      <c r="AL38" s="3">
        <v>41943</v>
      </c>
      <c r="AM38" s="3">
        <v>41973</v>
      </c>
      <c r="AN38" s="3">
        <v>42004</v>
      </c>
      <c r="AO38" s="3">
        <v>42035</v>
      </c>
      <c r="AP38" s="3">
        <v>42063</v>
      </c>
      <c r="AQ38" s="3">
        <v>42094</v>
      </c>
      <c r="AR38" s="3">
        <v>42124</v>
      </c>
      <c r="AS38" s="3">
        <v>42155</v>
      </c>
      <c r="AT38" s="3">
        <v>42185</v>
      </c>
      <c r="AU38" s="3">
        <v>42216</v>
      </c>
      <c r="AV38" s="3">
        <v>42247</v>
      </c>
      <c r="AW38" s="3">
        <v>42277</v>
      </c>
      <c r="AX38" s="3">
        <v>42308</v>
      </c>
      <c r="AY38" s="3">
        <v>42338</v>
      </c>
      <c r="AZ38" s="3">
        <v>42369</v>
      </c>
      <c r="BA38" s="3">
        <v>42400</v>
      </c>
      <c r="BB38" s="3">
        <v>42429</v>
      </c>
      <c r="BC38" s="3">
        <v>42460</v>
      </c>
      <c r="BD38" s="3">
        <v>42490</v>
      </c>
      <c r="BE38" s="3">
        <v>42521</v>
      </c>
      <c r="BF38" s="3">
        <v>42551</v>
      </c>
      <c r="BG38" s="3">
        <v>42582</v>
      </c>
      <c r="BH38" s="3">
        <v>42613</v>
      </c>
      <c r="BI38" s="3">
        <v>42643</v>
      </c>
      <c r="BJ38" s="3">
        <v>42674</v>
      </c>
      <c r="BK38" s="3">
        <v>42704</v>
      </c>
      <c r="BL38" s="3">
        <v>42735</v>
      </c>
      <c r="BM38" s="3">
        <v>42766</v>
      </c>
      <c r="BN38" s="3">
        <v>42794</v>
      </c>
      <c r="BO38" s="3">
        <v>42825</v>
      </c>
      <c r="BP38" s="3">
        <v>42855</v>
      </c>
      <c r="BQ38" s="3">
        <v>42886</v>
      </c>
      <c r="BR38" s="3">
        <v>42916</v>
      </c>
      <c r="BS38" s="3">
        <v>42947</v>
      </c>
      <c r="BT38" s="3">
        <v>42978</v>
      </c>
      <c r="BU38" s="3">
        <v>43008</v>
      </c>
      <c r="BV38" s="3">
        <v>43039</v>
      </c>
      <c r="BW38" s="3">
        <v>43069</v>
      </c>
      <c r="BX38" s="3">
        <v>43100</v>
      </c>
      <c r="BY38" s="3">
        <v>43131</v>
      </c>
      <c r="BZ38" s="3">
        <v>43159</v>
      </c>
      <c r="CA38" s="3">
        <v>43190</v>
      </c>
      <c r="CB38" s="3">
        <v>43220</v>
      </c>
      <c r="CC38" s="3">
        <v>43251</v>
      </c>
      <c r="CD38" s="3">
        <v>43281</v>
      </c>
      <c r="CE38" s="3">
        <v>43312</v>
      </c>
      <c r="CF38" s="3">
        <v>43343</v>
      </c>
      <c r="CG38" s="3">
        <v>43373</v>
      </c>
      <c r="CH38" s="3">
        <v>43404</v>
      </c>
      <c r="CI38" s="3">
        <v>43434</v>
      </c>
      <c r="CJ38" s="3">
        <v>43465</v>
      </c>
      <c r="CK38" s="3">
        <v>43496</v>
      </c>
      <c r="CL38" s="3">
        <v>43524</v>
      </c>
      <c r="CM38" s="3">
        <v>43555</v>
      </c>
      <c r="CN38" s="3">
        <v>43585</v>
      </c>
      <c r="CO38" s="3">
        <v>43616</v>
      </c>
      <c r="CP38" s="3">
        <v>43646</v>
      </c>
      <c r="CQ38" s="3">
        <v>43677</v>
      </c>
      <c r="CR38" s="3">
        <v>43708</v>
      </c>
      <c r="CS38" s="3">
        <v>43738</v>
      </c>
      <c r="CT38" s="3">
        <v>43769</v>
      </c>
      <c r="CU38" s="3">
        <v>43799</v>
      </c>
      <c r="CV38" s="3">
        <v>43830</v>
      </c>
    </row>
    <row r="39" spans="1:100" x14ac:dyDescent="0.3">
      <c r="A39" s="1">
        <v>1</v>
      </c>
      <c r="B39" s="1">
        <v>13</v>
      </c>
      <c r="C39" s="1" t="s">
        <v>24</v>
      </c>
      <c r="D39" s="4">
        <v>1.8997622919192108</v>
      </c>
      <c r="E39" s="4">
        <v>1.8904171429152503</v>
      </c>
      <c r="F39" s="4">
        <v>1.8342466375637541</v>
      </c>
      <c r="G39" s="4">
        <v>1.9543199594564</v>
      </c>
      <c r="H39" s="4">
        <v>2.0757114564316463</v>
      </c>
      <c r="I39" s="4">
        <v>2.1126108848844258</v>
      </c>
      <c r="J39" s="4">
        <v>2.2324393537732949</v>
      </c>
      <c r="K39" s="4">
        <v>2.1975482418531902</v>
      </c>
      <c r="L39" s="4">
        <v>2.340263592138272</v>
      </c>
      <c r="M39" s="4">
        <v>2.3535671408510992</v>
      </c>
      <c r="N39" s="4">
        <v>2.3634833150026537</v>
      </c>
      <c r="O39" s="4">
        <v>2.4343851037582476</v>
      </c>
      <c r="P39" s="4">
        <v>2.6893854875753509</v>
      </c>
      <c r="Q39" s="4">
        <v>2.7747675539992978</v>
      </c>
      <c r="R39" s="4">
        <v>2.8124399208314421</v>
      </c>
      <c r="S39" s="4">
        <v>2.8001007894798011</v>
      </c>
      <c r="T39" s="4">
        <v>2.7408674321004205</v>
      </c>
      <c r="U39" s="4">
        <v>2.8534456811594371</v>
      </c>
      <c r="V39" s="4">
        <v>2.83989715899436</v>
      </c>
      <c r="W39" s="4">
        <v>2.9804383439390492</v>
      </c>
      <c r="X39" s="4">
        <v>3.0441223972021558</v>
      </c>
      <c r="Y39" s="4">
        <v>3.2594132875411646</v>
      </c>
      <c r="Z39" s="4">
        <v>3.4253097061213036</v>
      </c>
      <c r="AA39" s="4">
        <v>3.5180759478624561</v>
      </c>
      <c r="AB39" s="4">
        <v>3.5318578182001161</v>
      </c>
      <c r="AC39" s="4">
        <v>3.6613986686201021</v>
      </c>
      <c r="AD39" s="4">
        <v>3.7023214233434438</v>
      </c>
      <c r="AE39" s="4">
        <v>3.8749218046829439</v>
      </c>
      <c r="AF39" s="4">
        <v>4.1973231890698139</v>
      </c>
      <c r="AG39" s="4">
        <v>4.4099521742390531</v>
      </c>
      <c r="AH39" s="4">
        <v>4.5667070340849696</v>
      </c>
      <c r="AI39" s="4">
        <v>4.6825508979069115</v>
      </c>
      <c r="AJ39" s="4">
        <v>4.8849804093661149</v>
      </c>
      <c r="AK39" s="4">
        <v>4.9532644164374355</v>
      </c>
      <c r="AL39" s="4">
        <v>4.9885118870470162</v>
      </c>
      <c r="AM39" s="4">
        <v>4.9450573872274823</v>
      </c>
      <c r="AN39" s="4">
        <v>4.6430239616588738</v>
      </c>
      <c r="AO39" s="4">
        <v>4.8115364457621812</v>
      </c>
      <c r="AP39" s="4">
        <v>5.0224319177000272</v>
      </c>
      <c r="AQ39" s="4">
        <v>5.1104759040250665</v>
      </c>
      <c r="AR39" s="4">
        <v>5.127864362614531</v>
      </c>
      <c r="AS39" s="4">
        <v>5.1988034392830196</v>
      </c>
      <c r="AT39" s="4">
        <v>5.2358810592084133</v>
      </c>
      <c r="AU39" s="4">
        <v>5.5363064975056044</v>
      </c>
      <c r="AV39" s="4">
        <v>5.5025997916758733</v>
      </c>
      <c r="AW39" s="4">
        <v>5.4231063937663153</v>
      </c>
      <c r="AX39" s="4">
        <v>5.5199505657220582</v>
      </c>
      <c r="AY39" s="4">
        <v>5.7159918710604503</v>
      </c>
      <c r="AZ39" s="4">
        <v>5.8319523750091555</v>
      </c>
      <c r="BA39" s="4">
        <v>5.7375753836539163</v>
      </c>
      <c r="BB39" s="4">
        <v>5.588240878440172</v>
      </c>
      <c r="BC39" s="4">
        <v>5.5122771739450194</v>
      </c>
      <c r="BD39" s="4">
        <v>5.3370580772421503</v>
      </c>
      <c r="BE39" s="4">
        <v>5.1544456009926298</v>
      </c>
      <c r="BF39" s="4">
        <v>4.9728694365638528</v>
      </c>
      <c r="BG39" s="4">
        <v>4.4950285057178876</v>
      </c>
      <c r="BH39" s="4">
        <v>4.3831268583473948</v>
      </c>
      <c r="BI39" s="4">
        <v>4.2681086197243641</v>
      </c>
      <c r="BJ39" s="4">
        <v>4.0478690682543643</v>
      </c>
      <c r="BK39" s="4">
        <v>3.893649941201089</v>
      </c>
      <c r="BL39" s="4">
        <v>3.867996942500747</v>
      </c>
      <c r="BM39" s="4">
        <v>3.7280954887216167</v>
      </c>
      <c r="BN39" s="4">
        <v>3.6466976207898751</v>
      </c>
      <c r="BO39" s="4">
        <v>3.5870215329677073</v>
      </c>
      <c r="BP39" s="4">
        <v>3.4443067950697936</v>
      </c>
      <c r="BQ39" s="4">
        <v>3.371924294393164</v>
      </c>
      <c r="BR39" s="4">
        <v>3.3942017724343634</v>
      </c>
      <c r="BS39" s="4">
        <v>3.389754255152333</v>
      </c>
      <c r="BT39" s="4">
        <v>3.4143571778208592</v>
      </c>
      <c r="BU39" s="4">
        <v>3.5554532121106917</v>
      </c>
      <c r="BV39" s="4">
        <v>3.5500631775945362</v>
      </c>
      <c r="BW39" s="4">
        <v>3.4946111389608867</v>
      </c>
      <c r="BX39" s="4">
        <v>3.4944654998874189</v>
      </c>
      <c r="BY39" s="4">
        <v>3.5119756400326336</v>
      </c>
      <c r="BZ39" s="4">
        <v>3.4768198932598304</v>
      </c>
      <c r="CA39" s="4">
        <v>3.3427954240221753</v>
      </c>
      <c r="CB39" s="4">
        <v>3.2863816138754678</v>
      </c>
      <c r="CC39" s="4">
        <v>3.197262156336341</v>
      </c>
      <c r="CD39" s="4">
        <v>3.0612565929203099</v>
      </c>
      <c r="CE39" s="4">
        <v>3.0659639358247488</v>
      </c>
      <c r="CF39" s="4">
        <v>3.0369928096021055</v>
      </c>
      <c r="CG39" s="4">
        <v>2.9791656145558041</v>
      </c>
      <c r="CH39" s="4">
        <v>3.1201899037966161</v>
      </c>
      <c r="CI39" s="4">
        <v>3.3812098237917887</v>
      </c>
      <c r="CJ39" s="4">
        <v>3.595709169297002</v>
      </c>
      <c r="CK39" s="4">
        <v>3.7761271360897979</v>
      </c>
      <c r="CL39" s="4">
        <v>3.9358668389545088</v>
      </c>
      <c r="CM39" s="4">
        <v>4.1343101551240204</v>
      </c>
      <c r="CN39" s="4">
        <v>4.3409908561421231</v>
      </c>
      <c r="CO39" s="4">
        <v>4.6918866672279229</v>
      </c>
      <c r="CP39" s="4">
        <v>4.939731478949569</v>
      </c>
      <c r="CQ39" s="4">
        <v>5.0786304866203702</v>
      </c>
      <c r="CR39" s="4">
        <v>5.3655370089741501</v>
      </c>
      <c r="CS39" s="4">
        <v>5.4463634940299315</v>
      </c>
      <c r="CT39" s="4">
        <v>5.7189694049407098</v>
      </c>
      <c r="CU39" s="4">
        <v>5.6923336119316863</v>
      </c>
      <c r="CV39" s="4">
        <v>5.664359425670221</v>
      </c>
    </row>
    <row r="40" spans="1:100" x14ac:dyDescent="0.3">
      <c r="A40" s="1">
        <v>1</v>
      </c>
      <c r="B40" s="1">
        <v>35</v>
      </c>
      <c r="C40" s="1" t="s">
        <v>25</v>
      </c>
      <c r="D40" s="4">
        <v>4.6566676108375979</v>
      </c>
      <c r="E40" s="4">
        <v>4.7094957082313273</v>
      </c>
      <c r="F40" s="4">
        <v>4.5925548777210334</v>
      </c>
      <c r="G40" s="4">
        <v>4.5482359444371099</v>
      </c>
      <c r="H40" s="4">
        <v>4.5374567059542983</v>
      </c>
      <c r="I40" s="4">
        <v>4.4667826030660027</v>
      </c>
      <c r="J40" s="4">
        <v>4.2821016562974679</v>
      </c>
      <c r="K40" s="4">
        <v>4.2963710081800537</v>
      </c>
      <c r="L40" s="4">
        <v>4.3212975658135679</v>
      </c>
      <c r="M40" s="4">
        <v>4.4474549623462121</v>
      </c>
      <c r="N40" s="4">
        <v>4.5468253845805133</v>
      </c>
      <c r="O40" s="4">
        <v>4.5495763015515438</v>
      </c>
      <c r="P40" s="4">
        <v>4.7795331871269529</v>
      </c>
      <c r="Q40" s="4">
        <v>4.8696881456208754</v>
      </c>
      <c r="R40" s="4">
        <v>4.9761754249396812</v>
      </c>
      <c r="S40" s="4">
        <v>5.2839158870956711</v>
      </c>
      <c r="T40" s="4">
        <v>5.296903186677679</v>
      </c>
      <c r="U40" s="4">
        <v>5.3883251964636329</v>
      </c>
      <c r="V40" s="4">
        <v>5.5884439912511432</v>
      </c>
      <c r="W40" s="4">
        <v>5.75487175365783</v>
      </c>
      <c r="X40" s="4">
        <v>5.6949272875261556</v>
      </c>
      <c r="Y40" s="4">
        <v>5.7693848395012095</v>
      </c>
      <c r="Z40" s="4">
        <v>5.6129329162255699</v>
      </c>
      <c r="AA40" s="4">
        <v>5.5622576417619891</v>
      </c>
      <c r="AB40" s="4">
        <v>5.4788648794689117</v>
      </c>
      <c r="AC40" s="4">
        <v>5.2594755593270364</v>
      </c>
      <c r="AD40" s="4">
        <v>5.1805859328008239</v>
      </c>
      <c r="AE40" s="4">
        <v>5.0196729915511549</v>
      </c>
      <c r="AF40" s="4">
        <v>5.114783642489944</v>
      </c>
      <c r="AG40" s="4">
        <v>5.1854350982517712</v>
      </c>
      <c r="AH40" s="4">
        <v>5.0866009380593695</v>
      </c>
      <c r="AI40" s="4">
        <v>5.1333759961667562</v>
      </c>
      <c r="AJ40" s="4">
        <v>5.4470578998596624</v>
      </c>
      <c r="AK40" s="4">
        <v>5.4941084215895346</v>
      </c>
      <c r="AL40" s="4">
        <v>5.7521950593303233</v>
      </c>
      <c r="AM40" s="4">
        <v>5.8489062099717506</v>
      </c>
      <c r="AN40" s="4">
        <v>5.838078478814233</v>
      </c>
      <c r="AO40" s="4">
        <v>5.7604333731495645</v>
      </c>
      <c r="AP40" s="4">
        <v>5.6113073395955997</v>
      </c>
      <c r="AQ40" s="4">
        <v>5.3138444255619222</v>
      </c>
      <c r="AR40" s="4">
        <v>5.1243848635765268</v>
      </c>
      <c r="AS40" s="4">
        <v>4.9211061373953982</v>
      </c>
      <c r="AT40" s="4">
        <v>4.8466800156037451</v>
      </c>
      <c r="AU40" s="4">
        <v>4.6281839499898147</v>
      </c>
      <c r="AV40" s="4">
        <v>4.396203092215802</v>
      </c>
      <c r="AW40" s="4">
        <v>4.0381661741187989</v>
      </c>
      <c r="AX40" s="4">
        <v>3.8540434581514162</v>
      </c>
      <c r="AY40" s="4">
        <v>3.7888253523753321</v>
      </c>
      <c r="AZ40" s="4">
        <v>3.6418007558911567</v>
      </c>
      <c r="BA40" s="4">
        <v>3.7257080713197768</v>
      </c>
      <c r="BB40" s="4">
        <v>3.8477712259236521</v>
      </c>
      <c r="BC40" s="4">
        <v>4.0457827791365677</v>
      </c>
      <c r="BD40" s="4">
        <v>4.1191355981496276</v>
      </c>
      <c r="BE40" s="4">
        <v>4.1717443495834186</v>
      </c>
      <c r="BF40" s="4">
        <v>4.3471753167329261</v>
      </c>
      <c r="BG40" s="4">
        <v>4.5023447319099477</v>
      </c>
      <c r="BH40" s="4">
        <v>4.4565338828992846</v>
      </c>
      <c r="BI40" s="4">
        <v>4.5860816785717509</v>
      </c>
      <c r="BJ40" s="4">
        <v>4.6634226692972183</v>
      </c>
      <c r="BK40" s="4">
        <v>4.6452206490001577</v>
      </c>
      <c r="BL40" s="4">
        <v>5.1267409230220506</v>
      </c>
      <c r="BM40" s="4">
        <v>5.1944215486945708</v>
      </c>
      <c r="BN40" s="4">
        <v>5.2030591448927073</v>
      </c>
      <c r="BO40" s="4">
        <v>5.1425962562233583</v>
      </c>
      <c r="BP40" s="4">
        <v>4.9962901196517882</v>
      </c>
      <c r="BQ40" s="4">
        <v>4.9270262293721849</v>
      </c>
      <c r="BR40" s="4">
        <v>2.6672705485701114</v>
      </c>
      <c r="BS40" s="4">
        <v>2.1765631572746762</v>
      </c>
      <c r="BT40" s="4">
        <v>1.8295862887524019</v>
      </c>
      <c r="BU40" s="4">
        <v>1.4637087614792303</v>
      </c>
      <c r="BV40" s="4">
        <v>1.0259442257771645</v>
      </c>
      <c r="BW40" s="4">
        <v>0.70524071606888672</v>
      </c>
      <c r="BX40" s="4">
        <v>0</v>
      </c>
      <c r="BY40" s="4">
        <v>-0.42415651147752909</v>
      </c>
      <c r="BZ40" s="4">
        <v>-0.79136753608694443</v>
      </c>
      <c r="CA40" s="4">
        <v>-1.1111892206538978</v>
      </c>
      <c r="CB40" s="4">
        <v>-1.3418207664878015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</row>
    <row r="41" spans="1:100" x14ac:dyDescent="0.3">
      <c r="A41" s="1">
        <v>1</v>
      </c>
      <c r="B41" s="1">
        <v>6</v>
      </c>
      <c r="C41" s="1" t="s">
        <v>26</v>
      </c>
      <c r="D41" s="4">
        <v>4.4807227980901487</v>
      </c>
      <c r="E41" s="4">
        <v>4.652596825530801</v>
      </c>
      <c r="F41" s="4">
        <v>4.8798503587424094</v>
      </c>
      <c r="G41" s="4">
        <v>5.069832906855491</v>
      </c>
      <c r="H41" s="4">
        <v>5.4865129089147571</v>
      </c>
      <c r="I41" s="4">
        <v>4.3772586588118365</v>
      </c>
      <c r="J41" s="4">
        <v>4.6648102275003405</v>
      </c>
      <c r="K41" s="4">
        <v>4.349300737064806</v>
      </c>
      <c r="L41" s="4">
        <v>4.4349301332596536</v>
      </c>
      <c r="M41" s="4">
        <v>4.4353071834615871</v>
      </c>
      <c r="N41" s="4">
        <v>4.4154209752672573</v>
      </c>
      <c r="O41" s="4">
        <v>4.4281970598381237</v>
      </c>
      <c r="P41" s="4">
        <v>4.1789517422967863</v>
      </c>
      <c r="Q41" s="4">
        <v>3.8520781837117055</v>
      </c>
      <c r="R41" s="4">
        <v>3.5044907476364031</v>
      </c>
      <c r="S41" s="4">
        <v>3.2869897168995186</v>
      </c>
      <c r="T41" s="4">
        <v>2.9655928865517196</v>
      </c>
      <c r="U41" s="4">
        <v>2.7270943634456413</v>
      </c>
      <c r="V41" s="4">
        <v>2.4545935762467685</v>
      </c>
      <c r="W41" s="4">
        <v>2.3147685927721202</v>
      </c>
      <c r="X41" s="4">
        <v>2.2143858422254326</v>
      </c>
      <c r="Y41" s="4">
        <v>1.9925539048530179</v>
      </c>
      <c r="Z41" s="4">
        <v>1.8532205703852684</v>
      </c>
      <c r="AA41" s="4">
        <v>1.7813012853451247</v>
      </c>
      <c r="AB41" s="4">
        <v>1.8173927102695668</v>
      </c>
      <c r="AC41" s="4">
        <v>1.8456386975738699</v>
      </c>
      <c r="AD41" s="4">
        <v>1.823694814226644</v>
      </c>
      <c r="AE41" s="4">
        <v>1.7116562830596256</v>
      </c>
      <c r="AF41" s="4">
        <v>1.7963945601666951</v>
      </c>
      <c r="AG41" s="4">
        <v>1.8142354849790654</v>
      </c>
      <c r="AH41" s="4">
        <v>1.8535368284822187</v>
      </c>
      <c r="AI41" s="4">
        <v>1.8616574397256329</v>
      </c>
      <c r="AJ41" s="4">
        <v>1.9081563007028692</v>
      </c>
      <c r="AK41" s="4">
        <v>1.9007193101177371</v>
      </c>
      <c r="AL41" s="4">
        <v>1.8728351836523633</v>
      </c>
      <c r="AM41" s="4">
        <v>1.8509970977968444</v>
      </c>
      <c r="AN41" s="4">
        <v>1.571447912871216</v>
      </c>
      <c r="AO41" s="4">
        <v>1.5034509685664637</v>
      </c>
      <c r="AP41" s="4">
        <v>1.6387869403068041</v>
      </c>
      <c r="AQ41" s="4">
        <v>1.6904424574148695</v>
      </c>
      <c r="AR41" s="4">
        <v>1.6735512739330316</v>
      </c>
      <c r="AS41" s="4">
        <v>1.5511908919428836</v>
      </c>
      <c r="AT41" s="4">
        <v>1.3067262507398467</v>
      </c>
      <c r="AU41" s="4">
        <v>1.1520518337937526</v>
      </c>
      <c r="AV41" s="4">
        <v>0.98201344467837015</v>
      </c>
      <c r="AW41" s="4">
        <v>0.95757879386089018</v>
      </c>
      <c r="AX41" s="4">
        <v>0.96951338785630714</v>
      </c>
      <c r="AY41" s="4">
        <v>0.96071188245347772</v>
      </c>
      <c r="AZ41" s="4">
        <v>1.0255414139916557</v>
      </c>
      <c r="BA41" s="4">
        <v>1.139857508523682</v>
      </c>
      <c r="BB41" s="4">
        <v>1.0900431574295451</v>
      </c>
      <c r="BC41" s="4">
        <v>1.0783593180712998</v>
      </c>
      <c r="BD41" s="4">
        <v>0.99799239739014922</v>
      </c>
      <c r="BE41" s="4">
        <v>1.0478250951351809</v>
      </c>
      <c r="BF41" s="4">
        <v>1.1725499701686262</v>
      </c>
      <c r="BG41" s="4">
        <v>1.3761979012610031</v>
      </c>
      <c r="BH41" s="4">
        <v>1.4584828897032163</v>
      </c>
      <c r="BI41" s="4">
        <v>1.5769775105672179</v>
      </c>
      <c r="BJ41" s="4">
        <v>1.6210522668631266</v>
      </c>
      <c r="BK41" s="4">
        <v>1.534550190310604</v>
      </c>
      <c r="BL41" s="4">
        <v>1.6966240459325057</v>
      </c>
      <c r="BM41" s="4">
        <v>1.6494461886106819</v>
      </c>
      <c r="BN41" s="4">
        <v>1.6730818124828697</v>
      </c>
      <c r="BO41" s="4">
        <v>1.7553411650086805</v>
      </c>
      <c r="BP41" s="4">
        <v>1.9015700594214611</v>
      </c>
      <c r="BQ41" s="4">
        <v>2.0047808076245044</v>
      </c>
      <c r="BR41" s="4">
        <v>2.0281165016485008</v>
      </c>
      <c r="BS41" s="4">
        <v>2.0308898689371322</v>
      </c>
      <c r="BT41" s="4">
        <v>2.1604371675844756</v>
      </c>
      <c r="BU41" s="4">
        <v>2.1954949783870141</v>
      </c>
      <c r="BV41" s="4">
        <v>2.2671089947767196</v>
      </c>
      <c r="BW41" s="4">
        <v>2.4351725375209123</v>
      </c>
      <c r="BX41" s="4">
        <v>2.2546462356694832</v>
      </c>
      <c r="BY41" s="4">
        <v>2.332147744822795</v>
      </c>
      <c r="BZ41" s="4">
        <v>2.3688751751170729</v>
      </c>
      <c r="CA41" s="4">
        <v>2.4003262106946761</v>
      </c>
      <c r="CB41" s="4">
        <v>2.4062735408323599</v>
      </c>
      <c r="CC41" s="4">
        <v>2.3822962505473226</v>
      </c>
      <c r="CD41" s="4">
        <v>2.478725753640123</v>
      </c>
      <c r="CE41" s="4">
        <v>2.5191157399498794</v>
      </c>
      <c r="CF41" s="4">
        <v>2.5025993826408173</v>
      </c>
      <c r="CG41" s="4">
        <v>2.4549929360815419</v>
      </c>
      <c r="CH41" s="4">
        <v>2.4000548307159759</v>
      </c>
      <c r="CI41" s="4">
        <v>2.3193047854982018</v>
      </c>
      <c r="CJ41" s="4">
        <v>2.1429804241152559</v>
      </c>
      <c r="CK41" s="4">
        <v>2.23691503985278</v>
      </c>
      <c r="CL41" s="4">
        <v>2.2504218410490426</v>
      </c>
      <c r="CM41" s="4">
        <v>2.224366733929271</v>
      </c>
      <c r="CN41" s="4">
        <v>2.2331311730631729</v>
      </c>
      <c r="CO41" s="4">
        <v>2.2500436241933914</v>
      </c>
      <c r="CP41" s="4">
        <v>2.2876481528762458</v>
      </c>
      <c r="CQ41" s="4">
        <v>2.2768358579821615</v>
      </c>
      <c r="CR41" s="4">
        <v>2.2705924223795142</v>
      </c>
      <c r="CS41" s="4">
        <v>2.3122675358840588</v>
      </c>
      <c r="CT41" s="4">
        <v>2.4185796217382252</v>
      </c>
      <c r="CU41" s="4">
        <v>2.4922697098098157</v>
      </c>
      <c r="CV41" s="4">
        <v>2.8259924388343611</v>
      </c>
    </row>
    <row r="42" spans="1:100" x14ac:dyDescent="0.3">
      <c r="A42" s="1">
        <v>1</v>
      </c>
      <c r="B42" s="1">
        <v>33</v>
      </c>
      <c r="C42" s="1" t="s">
        <v>27</v>
      </c>
      <c r="D42" s="4">
        <v>2.4495395262173232</v>
      </c>
      <c r="E42" s="4">
        <v>2.4354274909170015</v>
      </c>
      <c r="F42" s="4">
        <v>2.4538134717661051</v>
      </c>
      <c r="G42" s="4">
        <v>2.508316090760025</v>
      </c>
      <c r="H42" s="4">
        <v>2.6154739755985146</v>
      </c>
      <c r="I42" s="4">
        <v>2.7188310687046595</v>
      </c>
      <c r="J42" s="4">
        <v>2.7026687814213823</v>
      </c>
      <c r="K42" s="4">
        <v>2.6375871286298138</v>
      </c>
      <c r="L42" s="4">
        <v>2.7411985406662414</v>
      </c>
      <c r="M42" s="4">
        <v>2.7855782883121649</v>
      </c>
      <c r="N42" s="4">
        <v>2.8292853410867762</v>
      </c>
      <c r="O42" s="4">
        <v>2.838639799154199</v>
      </c>
      <c r="P42" s="4">
        <v>3.0913360201656741</v>
      </c>
      <c r="Q42" s="4">
        <v>3.085564296993105</v>
      </c>
      <c r="R42" s="4">
        <v>3.113862626103777</v>
      </c>
      <c r="S42" s="4">
        <v>3.1725302806365629</v>
      </c>
      <c r="T42" s="4">
        <v>3.208523459747191</v>
      </c>
      <c r="U42" s="4">
        <v>4.4428791860303392</v>
      </c>
      <c r="V42" s="4">
        <v>4.5245624300141101</v>
      </c>
      <c r="W42" s="4">
        <v>4.6511712650999355</v>
      </c>
      <c r="X42" s="4">
        <v>4.8426671579925857</v>
      </c>
      <c r="Y42" s="4">
        <v>4.8625216498931438</v>
      </c>
      <c r="Z42" s="4">
        <v>4.950728250575108</v>
      </c>
      <c r="AA42" s="4">
        <v>4.9912478949598009</v>
      </c>
      <c r="AB42" s="4">
        <v>4.9547800071788846</v>
      </c>
      <c r="AC42" s="4">
        <v>5.0458515508449695</v>
      </c>
      <c r="AD42" s="4">
        <v>5.1294586413031658</v>
      </c>
      <c r="AE42" s="4">
        <v>5.1085597012897566</v>
      </c>
      <c r="AF42" s="4">
        <v>5.1036742153405354</v>
      </c>
      <c r="AG42" s="4">
        <v>4.6720959964156545</v>
      </c>
      <c r="AH42" s="4">
        <v>4.7547987675057168</v>
      </c>
      <c r="AI42" s="4">
        <v>4.7751358054880244</v>
      </c>
      <c r="AJ42" s="4">
        <v>4.7394587262085421</v>
      </c>
      <c r="AK42" s="4">
        <v>4.7077266587234927</v>
      </c>
      <c r="AL42" s="4">
        <v>4.688991381835721</v>
      </c>
      <c r="AM42" s="4">
        <v>4.658871118937272</v>
      </c>
      <c r="AN42" s="4">
        <v>4.6096772472489649</v>
      </c>
      <c r="AO42" s="4">
        <v>4.6067310251543594</v>
      </c>
      <c r="AP42" s="4">
        <v>4.4848152276211453</v>
      </c>
      <c r="AQ42" s="4">
        <v>4.4678498181248072</v>
      </c>
      <c r="AR42" s="4">
        <v>4.4357240230374542</v>
      </c>
      <c r="AS42" s="4">
        <v>4.4034935982402219</v>
      </c>
      <c r="AT42" s="4">
        <v>4.2847316920293395</v>
      </c>
      <c r="AU42" s="4">
        <v>4.2303510324293292</v>
      </c>
      <c r="AV42" s="4">
        <v>4.1199732727599514</v>
      </c>
      <c r="AW42" s="4">
        <v>4.0505686696573635</v>
      </c>
      <c r="AX42" s="4">
        <v>3.9933303628136319</v>
      </c>
      <c r="AY42" s="4">
        <v>3.9475746495630486</v>
      </c>
      <c r="AZ42" s="4">
        <v>3.9206892225250556</v>
      </c>
      <c r="BA42" s="4">
        <v>3.8605263068419218</v>
      </c>
      <c r="BB42" s="4">
        <v>3.8638113995895997</v>
      </c>
      <c r="BC42" s="4">
        <v>3.8332884878921378</v>
      </c>
      <c r="BD42" s="4">
        <v>3.8124342127205857</v>
      </c>
      <c r="BE42" s="4">
        <v>3.7703083196067175</v>
      </c>
      <c r="BF42" s="4">
        <v>3.8295606621181042</v>
      </c>
      <c r="BG42" s="4">
        <v>3.8742487265363938</v>
      </c>
      <c r="BH42" s="4">
        <v>3.9183971620745703</v>
      </c>
      <c r="BI42" s="4">
        <v>3.9833772681124362</v>
      </c>
      <c r="BJ42" s="4">
        <v>3.9997991309074923</v>
      </c>
      <c r="BK42" s="4">
        <v>4.0318443930100942</v>
      </c>
      <c r="BL42" s="4">
        <v>4.118508784826397</v>
      </c>
      <c r="BM42" s="4">
        <v>4.2020720468660047</v>
      </c>
      <c r="BN42" s="4">
        <v>4.2475254445726023</v>
      </c>
      <c r="BO42" s="4">
        <v>4.3316709993094271</v>
      </c>
      <c r="BP42" s="4">
        <v>4.41433592148858</v>
      </c>
      <c r="BQ42" s="4">
        <v>4.4481008147247199</v>
      </c>
      <c r="BR42" s="4">
        <v>4.5434124253236883</v>
      </c>
      <c r="BS42" s="4">
        <v>4.6445403787921293</v>
      </c>
      <c r="BT42" s="4">
        <v>4.7905490632818353</v>
      </c>
      <c r="BU42" s="4">
        <v>4.8804087723220579</v>
      </c>
      <c r="BV42" s="4">
        <v>4.8862417662086086</v>
      </c>
      <c r="BW42" s="4">
        <v>4.9287516950456789</v>
      </c>
      <c r="BX42" s="4">
        <v>4.4672984659957171</v>
      </c>
      <c r="BY42" s="4">
        <v>4.4281317781364162</v>
      </c>
      <c r="BZ42" s="4">
        <v>4.3905462137458331</v>
      </c>
      <c r="CA42" s="4">
        <v>4.3952794570327827</v>
      </c>
      <c r="CB42" s="4">
        <v>4.3398377557553376</v>
      </c>
      <c r="CC42" s="4">
        <v>4.3827291650665146</v>
      </c>
      <c r="CD42" s="4">
        <v>4.3229101275851711</v>
      </c>
      <c r="CE42" s="4">
        <v>4.1918360954699248</v>
      </c>
      <c r="CF42" s="4">
        <v>4.0234668117477685</v>
      </c>
      <c r="CG42" s="4">
        <v>3.9484856205150831</v>
      </c>
      <c r="CH42" s="4">
        <v>3.9094080016831039</v>
      </c>
      <c r="CI42" s="4">
        <v>3.8675558413221478</v>
      </c>
      <c r="CJ42" s="4">
        <v>4.2750763695703453</v>
      </c>
      <c r="CK42" s="4">
        <v>4.2347142899601158</v>
      </c>
      <c r="CL42" s="4">
        <v>4.2472495472362892</v>
      </c>
      <c r="CM42" s="4">
        <v>4.1596719473582153</v>
      </c>
      <c r="CN42" s="4">
        <v>4.1193425518843547</v>
      </c>
      <c r="CO42" s="4">
        <v>4.0728829811015315</v>
      </c>
      <c r="CP42" s="4">
        <v>4.0397965430310556</v>
      </c>
      <c r="CQ42" s="4">
        <v>4.033209136608142</v>
      </c>
      <c r="CR42" s="4">
        <v>4.0957996558506817</v>
      </c>
      <c r="CS42" s="4">
        <v>4.0318636316838976</v>
      </c>
      <c r="CT42" s="4">
        <v>4.0950856668497746</v>
      </c>
      <c r="CU42" s="4">
        <v>4.1157725552172337</v>
      </c>
      <c r="CV42" s="4">
        <v>4.1296704308685124</v>
      </c>
    </row>
    <row r="43" spans="1:100" x14ac:dyDescent="0.3">
      <c r="A43" s="1">
        <v>1</v>
      </c>
      <c r="B43" s="1">
        <v>27</v>
      </c>
      <c r="C43" s="1" t="s">
        <v>28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1.7619617157539922</v>
      </c>
      <c r="AL43" s="4">
        <v>2.3039453872633686</v>
      </c>
      <c r="AM43" s="4">
        <v>2.2837017899759071</v>
      </c>
      <c r="AN43" s="4">
        <v>2.2707596672153634</v>
      </c>
      <c r="AO43" s="4">
        <v>2.1591258241857827</v>
      </c>
      <c r="AP43" s="4">
        <v>2.3781369598328412</v>
      </c>
      <c r="AQ43" s="4">
        <v>2.8467983666372132</v>
      </c>
      <c r="AR43" s="4">
        <v>4.0442840484615363</v>
      </c>
      <c r="AS43" s="4">
        <v>4.8017875829053045</v>
      </c>
      <c r="AT43" s="4">
        <v>5.630145409789777</v>
      </c>
      <c r="AU43" s="4">
        <v>6.9827969309597906</v>
      </c>
      <c r="AV43" s="4">
        <v>7.7973650741419656</v>
      </c>
      <c r="AW43" s="4">
        <v>7.8138348324871707</v>
      </c>
      <c r="AX43" s="4">
        <v>8.1092207624858776</v>
      </c>
      <c r="AY43" s="4">
        <v>8.3525464419597082</v>
      </c>
      <c r="AZ43" s="4">
        <v>8.458829337611574</v>
      </c>
      <c r="BA43" s="4">
        <v>8.4600700394669097</v>
      </c>
      <c r="BB43" s="4">
        <v>8.2686776663265444</v>
      </c>
      <c r="BC43" s="4">
        <v>8.2294931207561426</v>
      </c>
      <c r="BD43" s="4">
        <v>7.6950598949014726</v>
      </c>
      <c r="BE43" s="4">
        <v>7.3060633240573338</v>
      </c>
      <c r="BF43" s="4">
        <v>6.8967402735223766</v>
      </c>
      <c r="BG43" s="4">
        <v>6.6390384139544762</v>
      </c>
      <c r="BH43" s="4">
        <v>6.1572787776025661</v>
      </c>
      <c r="BI43" s="4">
        <v>5.6995562393854753</v>
      </c>
      <c r="BJ43" s="4">
        <v>5.1732077989749161</v>
      </c>
      <c r="BK43" s="4">
        <v>5.0015982429088952</v>
      </c>
      <c r="BL43" s="4">
        <v>4.5574544344815111</v>
      </c>
      <c r="BM43" s="4">
        <v>4.4194974302103081</v>
      </c>
      <c r="BN43" s="4">
        <v>4.1470364292359063</v>
      </c>
      <c r="BO43" s="4">
        <v>3.9961481023529317</v>
      </c>
      <c r="BP43" s="4">
        <v>3.9182956148306753</v>
      </c>
      <c r="BQ43" s="4">
        <v>3.7560598251042978</v>
      </c>
      <c r="BR43" s="4">
        <v>3.7871548909995258</v>
      </c>
      <c r="BS43" s="4">
        <v>3.7182382353409547</v>
      </c>
      <c r="BT43" s="4">
        <v>3.7823559096721961</v>
      </c>
      <c r="BU43" s="4">
        <v>3.7912089669349434</v>
      </c>
      <c r="BV43" s="4">
        <v>3.9772963343015983</v>
      </c>
      <c r="BW43" s="4">
        <v>3.8972608183684461</v>
      </c>
      <c r="BX43" s="4">
        <v>3.9603617064215064</v>
      </c>
      <c r="BY43" s="4">
        <v>4.0367064894923113</v>
      </c>
      <c r="BZ43" s="4">
        <v>4.1311595692344971</v>
      </c>
      <c r="CA43" s="4">
        <v>4.0772987768803644</v>
      </c>
      <c r="CB43" s="4">
        <v>4.097905678239214</v>
      </c>
      <c r="CC43" s="4">
        <v>4.1639213439371279</v>
      </c>
      <c r="CD43" s="4">
        <v>4.288485377510165</v>
      </c>
      <c r="CE43" s="4">
        <v>4.3548399731540695</v>
      </c>
      <c r="CF43" s="4">
        <v>4.3039041886539842</v>
      </c>
      <c r="CG43" s="4">
        <v>4.4084030182711809</v>
      </c>
      <c r="CH43" s="4">
        <v>4.1981798467713292</v>
      </c>
      <c r="CI43" s="4">
        <v>4.0197471737436032</v>
      </c>
      <c r="CJ43" s="4">
        <v>3.9131767319921926</v>
      </c>
      <c r="CK43" s="4">
        <v>3.78030328071991</v>
      </c>
      <c r="CL43" s="4">
        <v>3.7104497596642063</v>
      </c>
      <c r="CM43" s="4">
        <v>3.7762550959864729</v>
      </c>
      <c r="CN43" s="4">
        <v>3.7454773133296491</v>
      </c>
      <c r="CO43" s="4">
        <v>3.722311354324273</v>
      </c>
      <c r="CP43" s="4">
        <v>3.6090671897724129</v>
      </c>
      <c r="CQ43" s="4">
        <v>3.5440776964902514</v>
      </c>
      <c r="CR43" s="4">
        <v>3.5055891923391487</v>
      </c>
      <c r="CS43" s="4">
        <v>3.3121896978051089</v>
      </c>
      <c r="CT43" s="4">
        <v>3.3329442667440921</v>
      </c>
      <c r="CU43" s="4">
        <v>3.3596620896832734</v>
      </c>
      <c r="CV43" s="4">
        <v>3.3780351904083052</v>
      </c>
    </row>
    <row r="44" spans="1:100" x14ac:dyDescent="0.3">
      <c r="A44" s="1">
        <v>1</v>
      </c>
      <c r="B44" s="1">
        <v>18</v>
      </c>
      <c r="C44" s="1" t="s">
        <v>29</v>
      </c>
      <c r="D44" s="4">
        <v>2.3320537465871936</v>
      </c>
      <c r="E44" s="4">
        <v>2.5264706948956261</v>
      </c>
      <c r="F44" s="4">
        <v>2.3928984643369007</v>
      </c>
      <c r="G44" s="4">
        <v>2.2920530585973395</v>
      </c>
      <c r="H44" s="4">
        <v>2.565167040941621</v>
      </c>
      <c r="I44" s="4">
        <v>2.5643014467786029</v>
      </c>
      <c r="J44" s="4">
        <v>3.3106718398199306</v>
      </c>
      <c r="K44" s="4">
        <v>3.5358300692655948</v>
      </c>
      <c r="L44" s="4">
        <v>3.6501933031187628</v>
      </c>
      <c r="M44" s="4">
        <v>4.2739526921093871</v>
      </c>
      <c r="N44" s="4">
        <v>3.8596915095558209</v>
      </c>
      <c r="O44" s="4">
        <v>4.1815604334593868</v>
      </c>
      <c r="P44" s="4">
        <v>3.6703230575211125</v>
      </c>
      <c r="Q44" s="4">
        <v>3.1554823439130359</v>
      </c>
      <c r="R44" s="4">
        <v>3.3039179847740732</v>
      </c>
      <c r="S44" s="4">
        <v>3.2253165457203572</v>
      </c>
      <c r="T44" s="4">
        <v>3.3636126248382872</v>
      </c>
      <c r="U44" s="4">
        <v>3.5843429703772487</v>
      </c>
      <c r="V44" s="4">
        <v>3.174120412143945</v>
      </c>
      <c r="W44" s="4">
        <v>3.2279167926485823</v>
      </c>
      <c r="X44" s="4">
        <v>3.3930160666624105</v>
      </c>
      <c r="Y44" s="4">
        <v>3.6310415098100575</v>
      </c>
      <c r="Z44" s="4">
        <v>4.0952873747830045</v>
      </c>
      <c r="AA44" s="4">
        <v>4.0686689233337594</v>
      </c>
      <c r="AB44" s="4">
        <v>4.4611829874664259</v>
      </c>
      <c r="AC44" s="4">
        <v>4.9899723040885497</v>
      </c>
      <c r="AD44" s="4">
        <v>5.0846196107395709</v>
      </c>
      <c r="AE44" s="4">
        <v>5.368450819775294</v>
      </c>
      <c r="AF44" s="4">
        <v>5.4637256858935839</v>
      </c>
      <c r="AG44" s="4">
        <v>5.5499026407982788</v>
      </c>
      <c r="AH44" s="4">
        <v>5.3684834560967367</v>
      </c>
      <c r="AI44" s="4">
        <v>5.3887862456351483</v>
      </c>
      <c r="AJ44" s="4">
        <v>5.6149386777448314</v>
      </c>
      <c r="AK44" s="4">
        <v>5.3317340002122933</v>
      </c>
      <c r="AL44" s="4">
        <v>5.8085093234375744</v>
      </c>
      <c r="AM44" s="4">
        <v>5.1365367257140724</v>
      </c>
      <c r="AN44" s="4">
        <v>4.7528122401224167</v>
      </c>
      <c r="AO44" s="4">
        <v>4.6088826693563512</v>
      </c>
      <c r="AP44" s="4">
        <v>4.551283532428954</v>
      </c>
      <c r="AQ44" s="4">
        <v>5.0191436467222239</v>
      </c>
      <c r="AR44" s="4">
        <v>5.1876119888972418</v>
      </c>
      <c r="AS44" s="4">
        <v>5.2215945585008017</v>
      </c>
      <c r="AT44" s="4">
        <v>5.5320042911835809</v>
      </c>
      <c r="AU44" s="4">
        <v>5.979420233925075</v>
      </c>
      <c r="AV44" s="4">
        <v>6.0814796100516162</v>
      </c>
      <c r="AW44" s="4">
        <v>6.3965238433569365</v>
      </c>
      <c r="AX44" s="4">
        <v>-6.5077161872098527E-2</v>
      </c>
      <c r="AY44" s="4">
        <v>9.1377848021403779E-2</v>
      </c>
      <c r="AZ44" s="4">
        <v>0</v>
      </c>
      <c r="BA44" s="4">
        <v>-0.33016406498563799</v>
      </c>
      <c r="BB44" s="4">
        <v>-0.68711814019065687</v>
      </c>
      <c r="BC44" s="4">
        <v>-1.5051623204567279</v>
      </c>
      <c r="BD44" s="4">
        <v>-2.2365870811426589</v>
      </c>
      <c r="BE44" s="4">
        <v>-2.8006570180478563</v>
      </c>
      <c r="BF44" s="4">
        <v>-3.466750128498846</v>
      </c>
      <c r="BG44" s="4">
        <v>-4.2976996143404138</v>
      </c>
      <c r="BH44" s="4">
        <v>-4.9032322268652724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</row>
    <row r="45" spans="1:100" x14ac:dyDescent="0.3">
      <c r="A45" s="1">
        <v>1</v>
      </c>
      <c r="B45" s="1">
        <v>23</v>
      </c>
      <c r="C45" s="1" t="s">
        <v>30</v>
      </c>
      <c r="D45" s="4">
        <v>2.5891843484120995</v>
      </c>
      <c r="E45" s="4">
        <v>2.1955677787208496</v>
      </c>
      <c r="F45" s="4">
        <v>2.6908058638105512</v>
      </c>
      <c r="G45" s="4">
        <v>2.810391072269832</v>
      </c>
      <c r="H45" s="4">
        <v>3.3093702088602406</v>
      </c>
      <c r="I45" s="4">
        <v>4.0100489989084966</v>
      </c>
      <c r="J45" s="4">
        <v>3.7235997177553686</v>
      </c>
      <c r="K45" s="4">
        <v>3.0589466568533252</v>
      </c>
      <c r="L45" s="4">
        <v>3.2587485390037587</v>
      </c>
      <c r="M45" s="4">
        <v>3.4517288192458326</v>
      </c>
      <c r="N45" s="4">
        <v>3.8178105971478931</v>
      </c>
      <c r="O45" s="4">
        <v>4.1387468047853542</v>
      </c>
      <c r="P45" s="4">
        <v>4.4511235334215682</v>
      </c>
      <c r="Q45" s="4">
        <v>4.3433839899629225</v>
      </c>
      <c r="R45" s="4">
        <v>3.8551338547577982</v>
      </c>
      <c r="S45" s="4">
        <v>3.7465057397632768</v>
      </c>
      <c r="T45" s="4">
        <v>3.1336930078335836</v>
      </c>
      <c r="U45" s="4">
        <v>2.4956663498062195</v>
      </c>
      <c r="V45" s="4">
        <v>2.2779415187545315</v>
      </c>
      <c r="W45" s="4">
        <v>2.3885779964908411</v>
      </c>
      <c r="X45" s="4">
        <v>2.4945784999252165</v>
      </c>
      <c r="Y45" s="4">
        <v>2.3047621140110794</v>
      </c>
      <c r="Z45" s="4">
        <v>1.5529196827297855</v>
      </c>
      <c r="AA45" s="4">
        <v>1.5006078939591665</v>
      </c>
      <c r="AB45" s="4">
        <v>1.2498394204744123</v>
      </c>
      <c r="AC45" s="4">
        <v>1.4423267336869618</v>
      </c>
      <c r="AD45" s="4">
        <v>1.6465853401192598</v>
      </c>
      <c r="AE45" s="4">
        <v>1.7106279703676821</v>
      </c>
      <c r="AF45" s="4">
        <v>1.9656797852999304</v>
      </c>
      <c r="AG45" s="4">
        <v>1.9842723859198497</v>
      </c>
      <c r="AH45" s="4">
        <v>2.3892174867845002</v>
      </c>
      <c r="AI45" s="4">
        <v>2.809150779302052</v>
      </c>
      <c r="AJ45" s="4">
        <v>2.9107337835816458</v>
      </c>
      <c r="AK45" s="4">
        <v>3.1477140645031354</v>
      </c>
      <c r="AL45" s="4">
        <v>3.7576296925405033</v>
      </c>
      <c r="AM45" s="4">
        <v>3.5217150213923629</v>
      </c>
      <c r="AN45" s="4">
        <v>3.8289710202599614</v>
      </c>
      <c r="AO45" s="4">
        <v>3.6842569755205621</v>
      </c>
      <c r="AP45" s="4">
        <v>3.3567886763223349</v>
      </c>
      <c r="AQ45" s="4">
        <v>2.9749143059449183</v>
      </c>
      <c r="AR45" s="4">
        <v>2.9150272315241352</v>
      </c>
      <c r="AS45" s="4">
        <v>3.0299114836596805</v>
      </c>
      <c r="AT45" s="4">
        <v>2.714559184211466</v>
      </c>
      <c r="AU45" s="4">
        <v>2.5932106589850639</v>
      </c>
      <c r="AV45" s="4">
        <v>2.2756259012111371</v>
      </c>
      <c r="AW45" s="4">
        <v>2.1099561561508806</v>
      </c>
      <c r="AX45" s="4">
        <v>2.1550251913657394</v>
      </c>
      <c r="AY45" s="4">
        <v>2.2624122464605279</v>
      </c>
      <c r="AZ45" s="4">
        <v>2.3338252429115975</v>
      </c>
      <c r="BA45" s="4">
        <v>2.5105372606177991</v>
      </c>
      <c r="BB45" s="4">
        <v>2.5723234817840024</v>
      </c>
      <c r="BC45" s="4">
        <v>2.7776717668127198</v>
      </c>
      <c r="BD45" s="4">
        <v>2.8807153433275285</v>
      </c>
      <c r="BE45" s="4">
        <v>2.9038793339453659</v>
      </c>
      <c r="BF45" s="4">
        <v>3.4114104477113494</v>
      </c>
      <c r="BG45" s="4">
        <v>3.4009085213568109</v>
      </c>
      <c r="BH45" s="4">
        <v>0.90207377408083811</v>
      </c>
      <c r="BI45" s="4">
        <v>0.77796784877659986</v>
      </c>
      <c r="BJ45" s="4">
        <v>0.41603126449885791</v>
      </c>
      <c r="BK45" s="4">
        <v>0.33249965270822168</v>
      </c>
      <c r="BL45" s="4">
        <v>0</v>
      </c>
      <c r="BM45" s="4">
        <v>-0.36007293960501341</v>
      </c>
      <c r="BN45" s="4">
        <v>-0.43869868982620641</v>
      </c>
      <c r="BO45" s="4">
        <v>-0.664559561311308</v>
      </c>
      <c r="BP45" s="4">
        <v>-1.0726270874755588</v>
      </c>
      <c r="BQ45" s="4">
        <v>-1.4004620097832317</v>
      </c>
      <c r="BR45" s="4">
        <v>-2.0227163144287403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</row>
    <row r="46" spans="1:100" x14ac:dyDescent="0.3">
      <c r="A46" s="1">
        <v>1</v>
      </c>
      <c r="B46" s="1">
        <v>12</v>
      </c>
      <c r="C46" s="1" t="s">
        <v>31</v>
      </c>
      <c r="D46" s="4">
        <v>3.7035319884893654</v>
      </c>
      <c r="E46" s="4">
        <v>3.4609194653455764</v>
      </c>
      <c r="F46" s="4">
        <v>3.3022086454191912</v>
      </c>
      <c r="G46" s="4">
        <v>3.5064287511952812</v>
      </c>
      <c r="H46" s="4">
        <v>3.4110521413698756</v>
      </c>
      <c r="I46" s="4">
        <v>3.5853505665039025</v>
      </c>
      <c r="J46" s="4">
        <v>3.4919101352533128</v>
      </c>
      <c r="K46" s="4">
        <v>3.5425510943516336</v>
      </c>
      <c r="L46" s="4">
        <v>3.5435810179668006</v>
      </c>
      <c r="M46" s="4">
        <v>3.9178089581377438</v>
      </c>
      <c r="N46" s="4">
        <v>3.9415164025935501</v>
      </c>
      <c r="O46" s="4">
        <v>3.732011770643799</v>
      </c>
      <c r="P46" s="4">
        <v>3.7754916703999948</v>
      </c>
      <c r="Q46" s="4">
        <v>3.7615287958142054</v>
      </c>
      <c r="R46" s="4">
        <v>3.5808557950826279</v>
      </c>
      <c r="S46" s="4">
        <v>3.8765681647577619</v>
      </c>
      <c r="T46" s="4">
        <v>4.2995270762414712</v>
      </c>
      <c r="U46" s="4">
        <v>4.2188561275756342</v>
      </c>
      <c r="V46" s="4">
        <v>4.6149892481065162</v>
      </c>
      <c r="W46" s="4">
        <v>5.1261618705734273</v>
      </c>
      <c r="X46" s="4">
        <v>5.5918660133485814</v>
      </c>
      <c r="Y46" s="4">
        <v>5.4672070242018442</v>
      </c>
      <c r="Z46" s="4">
        <v>5.9686132756359003</v>
      </c>
      <c r="AA46" s="4">
        <v>6.5694062575987129</v>
      </c>
      <c r="AB46" s="4">
        <v>6.9503744600166586</v>
      </c>
      <c r="AC46" s="4">
        <v>7.0805464915136129</v>
      </c>
      <c r="AD46" s="4">
        <v>7.9067711529211122</v>
      </c>
      <c r="AE46" s="4">
        <v>8.1959209006672467</v>
      </c>
      <c r="AF46" s="4">
        <v>8.2754285562266041</v>
      </c>
      <c r="AG46" s="4">
        <v>5.0943128530201314</v>
      </c>
      <c r="AH46" s="4">
        <v>4.4414982847183682</v>
      </c>
      <c r="AI46" s="4">
        <v>3.6632826840291961</v>
      </c>
      <c r="AJ46" s="4">
        <v>2.8354798553993854</v>
      </c>
      <c r="AK46" s="4">
        <v>21.640703806932343</v>
      </c>
      <c r="AL46" s="4">
        <v>20.713458625630214</v>
      </c>
      <c r="AM46" s="4">
        <v>19.952885418366858</v>
      </c>
      <c r="AN46" s="4">
        <v>19.195754254323234</v>
      </c>
      <c r="AO46" s="4">
        <v>18.868670057400809</v>
      </c>
      <c r="AP46" s="4">
        <v>18.027754832446114</v>
      </c>
      <c r="AQ46" s="4">
        <v>17.441651814368015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</row>
    <row r="47" spans="1:100" x14ac:dyDescent="0.3">
      <c r="A47" s="1">
        <v>1</v>
      </c>
      <c r="B47" s="1">
        <v>16</v>
      </c>
      <c r="C47" s="1" t="s">
        <v>32</v>
      </c>
      <c r="D47" s="4">
        <v>4.3419019546793578</v>
      </c>
      <c r="E47" s="4">
        <v>4.3457010569170738</v>
      </c>
      <c r="F47" s="4">
        <v>4.4321965744848111</v>
      </c>
      <c r="G47" s="4">
        <v>4.5669839535652343</v>
      </c>
      <c r="H47" s="4">
        <v>4.6674932315005613</v>
      </c>
      <c r="I47" s="4">
        <v>4.580648518077175</v>
      </c>
      <c r="J47" s="4">
        <v>4.4885798082880815</v>
      </c>
      <c r="K47" s="4">
        <v>4.4257935834155155</v>
      </c>
      <c r="L47" s="4">
        <v>4.3886052076456732</v>
      </c>
      <c r="M47" s="4">
        <v>4.37497405209671</v>
      </c>
      <c r="N47" s="4">
        <v>4.2776545603463463</v>
      </c>
      <c r="O47" s="4">
        <v>4.2531937092868519</v>
      </c>
      <c r="P47" s="4">
        <v>4.1167077742735838</v>
      </c>
      <c r="Q47" s="4">
        <v>3.6587519015475647</v>
      </c>
      <c r="R47" s="4">
        <v>3.3282382793120555</v>
      </c>
      <c r="S47" s="4">
        <v>2.9265054967120498</v>
      </c>
      <c r="T47" s="4">
        <v>2.6321262714718356</v>
      </c>
      <c r="U47" s="4">
        <v>2.5163368729722984</v>
      </c>
      <c r="V47" s="4">
        <v>2.3667912080058229</v>
      </c>
      <c r="W47" s="4">
        <v>2.2395819560888661</v>
      </c>
      <c r="X47" s="4">
        <v>2.0575634466889698</v>
      </c>
      <c r="Y47" s="4">
        <v>1.9084565143197099</v>
      </c>
      <c r="Z47" s="4">
        <v>1.7843788783609558</v>
      </c>
      <c r="AA47" s="4">
        <v>1.6891899792312295</v>
      </c>
      <c r="AB47" s="4">
        <v>1.4770961777645513</v>
      </c>
      <c r="AC47" s="4">
        <v>1.593416940146553</v>
      </c>
      <c r="AD47" s="4">
        <v>1.6893652502468492</v>
      </c>
      <c r="AE47" s="4">
        <v>1.8155361574824125</v>
      </c>
      <c r="AF47" s="4">
        <v>2.0041231007351241</v>
      </c>
      <c r="AG47" s="4">
        <v>2.1139364679821369</v>
      </c>
      <c r="AH47" s="4">
        <v>2.2026764145668394</v>
      </c>
      <c r="AI47" s="4">
        <v>2.2928077334840848</v>
      </c>
      <c r="AJ47" s="4">
        <v>2.3973181391643257</v>
      </c>
      <c r="AK47" s="4">
        <v>2.489956283347587</v>
      </c>
      <c r="AL47" s="4">
        <v>2.6790459619681712</v>
      </c>
      <c r="AM47" s="4">
        <v>2.8234641638621376</v>
      </c>
      <c r="AN47" s="4">
        <v>2.5275304548672715</v>
      </c>
      <c r="AO47" s="4">
        <v>2.5320786308492731</v>
      </c>
      <c r="AP47" s="4">
        <v>2.4461806255242764</v>
      </c>
      <c r="AQ47" s="4">
        <v>2.4289629282944492</v>
      </c>
      <c r="AR47" s="4">
        <v>2.5807149364464905</v>
      </c>
      <c r="AS47" s="4">
        <v>2.6278327208210905</v>
      </c>
      <c r="AT47" s="4">
        <v>2.5133925132787396</v>
      </c>
      <c r="AU47" s="4">
        <v>2.6320936540956397</v>
      </c>
      <c r="AV47" s="4">
        <v>2.7626012441322687</v>
      </c>
      <c r="AW47" s="4">
        <v>0.27469493975471349</v>
      </c>
      <c r="AX47" s="4">
        <v>-9.3077388619102214E-3</v>
      </c>
      <c r="AY47" s="4">
        <v>-0.30734420977203425</v>
      </c>
      <c r="AZ47" s="4">
        <v>0</v>
      </c>
      <c r="BA47" s="4">
        <v>-0.24030198818589454</v>
      </c>
      <c r="BB47" s="4">
        <v>-0.41106096976772238</v>
      </c>
      <c r="BC47" s="4">
        <v>-0.62869013476014812</v>
      </c>
      <c r="BD47" s="4">
        <v>-1.0609263758437251</v>
      </c>
      <c r="BE47" s="4">
        <v>-1.3630822589788789</v>
      </c>
      <c r="BF47" s="4">
        <v>-1.4972517311342182</v>
      </c>
      <c r="BG47" s="4">
        <v>-1.8519049909773444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</row>
    <row r="48" spans="1:100" x14ac:dyDescent="0.3">
      <c r="A48" s="1">
        <v>1</v>
      </c>
      <c r="B48" s="1">
        <v>20</v>
      </c>
      <c r="C48" s="1" t="s">
        <v>33</v>
      </c>
      <c r="D48" s="4">
        <v>3.4718847058975357</v>
      </c>
      <c r="E48" s="4">
        <v>3.3261164697112497</v>
      </c>
      <c r="F48" s="4">
        <v>3.1398644575455479</v>
      </c>
      <c r="G48" s="4">
        <v>2.9632105402140838</v>
      </c>
      <c r="H48" s="4">
        <v>2.9109959162839005</v>
      </c>
      <c r="I48" s="4">
        <v>2.8672291873269504</v>
      </c>
      <c r="J48" s="4">
        <v>2.733983243253288</v>
      </c>
      <c r="K48" s="4">
        <v>2.6034564084313194</v>
      </c>
      <c r="L48" s="4">
        <v>2.5616905022911842</v>
      </c>
      <c r="M48" s="4">
        <v>2.5953312189088336</v>
      </c>
      <c r="N48" s="4">
        <v>2.6477938056134658</v>
      </c>
      <c r="O48" s="4">
        <v>2.8784913471676545</v>
      </c>
      <c r="P48" s="4">
        <v>3.0360396039870374</v>
      </c>
      <c r="Q48" s="4">
        <v>3.0611581466014353</v>
      </c>
      <c r="R48" s="4">
        <v>3.0985460318246099</v>
      </c>
      <c r="S48" s="4">
        <v>3.0682618238181556</v>
      </c>
      <c r="T48" s="4">
        <v>3.0446008299774276</v>
      </c>
      <c r="U48" s="4">
        <v>3.1030958373908497</v>
      </c>
      <c r="V48" s="4">
        <v>3.1447327798513882</v>
      </c>
      <c r="W48" s="4">
        <v>3.2074306035415758</v>
      </c>
      <c r="X48" s="4">
        <v>3.2052783688198674</v>
      </c>
      <c r="Y48" s="4">
        <v>3.3004046325767962</v>
      </c>
      <c r="Z48" s="4">
        <v>3.4015358116129684</v>
      </c>
      <c r="AA48" s="4">
        <v>4.1816619757433875</v>
      </c>
      <c r="AB48" s="4">
        <v>4.2260200991058161</v>
      </c>
      <c r="AC48" s="4">
        <v>4.168472316431961</v>
      </c>
      <c r="AD48" s="4">
        <v>4.2575465382211268</v>
      </c>
      <c r="AE48" s="4">
        <v>4.5103406794215291</v>
      </c>
      <c r="AF48" s="4">
        <v>4.6490420337212655</v>
      </c>
      <c r="AG48" s="4">
        <v>4.7619345725041908</v>
      </c>
      <c r="AH48" s="4">
        <v>4.9079373423431498</v>
      </c>
      <c r="AI48" s="4">
        <v>4.7742359763815259</v>
      </c>
      <c r="AJ48" s="4">
        <v>4.7085944756370717</v>
      </c>
      <c r="AK48" s="4">
        <v>4.5738075468794648</v>
      </c>
      <c r="AL48" s="4">
        <v>4.4041200271113068</v>
      </c>
      <c r="AM48" s="4">
        <v>3.3919110998724169</v>
      </c>
      <c r="AN48" s="4">
        <v>3.2240492739944617</v>
      </c>
      <c r="AO48" s="4">
        <v>3.184171924963755</v>
      </c>
      <c r="AP48" s="4">
        <v>3.0591945812476409</v>
      </c>
      <c r="AQ48" s="4">
        <v>2.7538229779544685</v>
      </c>
      <c r="AR48" s="4">
        <v>2.5933357953692791</v>
      </c>
      <c r="AS48" s="4">
        <v>2.3284595693641852</v>
      </c>
      <c r="AT48" s="4">
        <v>16.649232701734526</v>
      </c>
      <c r="AU48" s="4">
        <v>0.75783895963023706</v>
      </c>
      <c r="AV48" s="4">
        <v>0.61832148042717416</v>
      </c>
      <c r="AW48" s="4">
        <v>0.44866862518721856</v>
      </c>
      <c r="AX48" s="4">
        <v>0.27349061530269353</v>
      </c>
      <c r="AY48" s="4">
        <v>0.19339397804383465</v>
      </c>
      <c r="AZ48" s="4">
        <v>0</v>
      </c>
      <c r="BA48" s="4">
        <v>-0.20862702370624558</v>
      </c>
      <c r="BB48" s="4">
        <v>-0.41635330100690354</v>
      </c>
      <c r="BC48" s="4">
        <v>-0.61924839618954297</v>
      </c>
      <c r="BD48" s="4">
        <v>-0.86169790235042687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</row>
    <row r="49" spans="1:100" x14ac:dyDescent="0.3">
      <c r="A49" s="1">
        <v>1</v>
      </c>
      <c r="B49" s="1">
        <v>29</v>
      </c>
      <c r="C49" s="1" t="s">
        <v>34</v>
      </c>
      <c r="D49" s="4">
        <v>6.0573898166894535</v>
      </c>
      <c r="E49" s="4">
        <v>6.1450003461898559</v>
      </c>
      <c r="F49" s="4">
        <v>6.2956110966511698</v>
      </c>
      <c r="G49" s="4">
        <v>6.1746598101639982</v>
      </c>
      <c r="H49" s="4">
        <v>6.2537005993035617</v>
      </c>
      <c r="I49" s="4">
        <v>6.3045280807470458</v>
      </c>
      <c r="J49" s="4">
        <v>6.4239087661132901</v>
      </c>
      <c r="K49" s="4">
        <v>6.3806458085407041</v>
      </c>
      <c r="L49" s="4">
        <v>6.3837656652649235</v>
      </c>
      <c r="M49" s="4">
        <v>6.3499464428027297</v>
      </c>
      <c r="N49" s="4">
        <v>6.1421126335062493</v>
      </c>
      <c r="O49" s="4">
        <v>6.1709949077506314</v>
      </c>
      <c r="P49" s="4">
        <v>5.8837561722110507</v>
      </c>
      <c r="Q49" s="4">
        <v>5.512622394719167</v>
      </c>
      <c r="R49" s="4">
        <v>5.2906746261811879</v>
      </c>
      <c r="S49" s="4">
        <v>5.1556153455474725</v>
      </c>
      <c r="T49" s="4">
        <v>4.7413493967135487</v>
      </c>
      <c r="U49" s="4">
        <v>4.513846428894448</v>
      </c>
      <c r="V49" s="4">
        <v>4.3986357621070118</v>
      </c>
      <c r="W49" s="4">
        <v>4.2699107749022867</v>
      </c>
      <c r="X49" s="4">
        <v>4.3185970562622487</v>
      </c>
      <c r="Y49" s="4">
        <v>4.1898999267853902</v>
      </c>
      <c r="Z49" s="4">
        <v>4.1712749536162708</v>
      </c>
      <c r="AA49" s="4">
        <v>4.0939330455249587</v>
      </c>
      <c r="AB49" s="4">
        <v>3.9574987952781875</v>
      </c>
      <c r="AC49" s="4">
        <v>3.9798507104825123</v>
      </c>
      <c r="AD49" s="4">
        <v>4.187676149433357</v>
      </c>
      <c r="AE49" s="4">
        <v>4.1009817682367204</v>
      </c>
      <c r="AF49" s="4">
        <v>4.1988754224785865</v>
      </c>
      <c r="AG49" s="4">
        <v>4.2595468572753727</v>
      </c>
      <c r="AH49" s="4">
        <v>4.2804707921358158</v>
      </c>
      <c r="AI49" s="4">
        <v>4.3925397746680295</v>
      </c>
      <c r="AJ49" s="4">
        <v>4.436121380565015</v>
      </c>
      <c r="AK49" s="4">
        <v>4.4117440209961014</v>
      </c>
      <c r="AL49" s="4">
        <v>4.4432037796856312</v>
      </c>
      <c r="AM49" s="4">
        <v>4.5761572988524204</v>
      </c>
      <c r="AN49" s="4">
        <v>4.5340144542356162</v>
      </c>
      <c r="AO49" s="4">
        <v>4.4913113410271199</v>
      </c>
      <c r="AP49" s="4">
        <v>4.3742910533277239</v>
      </c>
      <c r="AQ49" s="4">
        <v>3.2932613092519532</v>
      </c>
      <c r="AR49" s="4">
        <v>2.9568738229083085</v>
      </c>
      <c r="AS49" s="4">
        <v>2.5651059090482664</v>
      </c>
      <c r="AT49" s="4">
        <v>2.140398188582044</v>
      </c>
      <c r="AU49" s="4">
        <v>1.7151313737100704</v>
      </c>
      <c r="AV49" s="4">
        <v>1.2937329636357688</v>
      </c>
      <c r="AW49" s="4">
        <v>1.0199556278775046</v>
      </c>
      <c r="AX49" s="4">
        <v>0.69191532615556317</v>
      </c>
      <c r="AY49" s="4">
        <v>0.27769595971204936</v>
      </c>
      <c r="AZ49" s="4">
        <v>1.3884493170496849E-2</v>
      </c>
      <c r="BA49" s="4">
        <v>-0.29623475251229769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</row>
    <row r="50" spans="1:100" x14ac:dyDescent="0.3">
      <c r="A50" s="1">
        <v>1</v>
      </c>
      <c r="B50" s="1">
        <v>34</v>
      </c>
      <c r="C50" s="1" t="s">
        <v>35</v>
      </c>
      <c r="D50" s="4">
        <v>7.8055308776964383</v>
      </c>
      <c r="E50" s="4">
        <v>7.5442407785297867</v>
      </c>
      <c r="F50" s="4">
        <v>7.4889594433080768</v>
      </c>
      <c r="G50" s="4">
        <v>7.0002204944750703</v>
      </c>
      <c r="H50" s="4">
        <v>6.8542548660691409</v>
      </c>
      <c r="I50" s="4">
        <v>6.734822476330911</v>
      </c>
      <c r="J50" s="4">
        <v>6.7500911298071804</v>
      </c>
      <c r="K50" s="4">
        <v>6.6858352264337393</v>
      </c>
      <c r="L50" s="4">
        <v>6.7115933399486654</v>
      </c>
      <c r="M50" s="4">
        <v>6.6662327441480551</v>
      </c>
      <c r="N50" s="4">
        <v>6.5838995580645561</v>
      </c>
      <c r="O50" s="4">
        <v>6.3286639632499631</v>
      </c>
      <c r="P50" s="4">
        <v>6.1960455694970422</v>
      </c>
      <c r="Q50" s="4">
        <v>5.7339230002888044</v>
      </c>
      <c r="R50" s="4">
        <v>5.2910330967799686</v>
      </c>
      <c r="S50" s="4">
        <v>5.1579172124165424</v>
      </c>
      <c r="T50" s="4">
        <v>4.8106539022344617</v>
      </c>
      <c r="U50" s="4">
        <v>4.5750432712068019</v>
      </c>
      <c r="V50" s="4">
        <v>4.282776404793105</v>
      </c>
      <c r="W50" s="4">
        <v>4.0471736093215087</v>
      </c>
      <c r="X50" s="4">
        <v>3.9007015839093828</v>
      </c>
      <c r="Y50" s="4">
        <v>3.7330360628416637</v>
      </c>
      <c r="Z50" s="4">
        <v>3.6781901200486624</v>
      </c>
      <c r="AA50" s="4">
        <v>3.5102510139539418</v>
      </c>
      <c r="AB50" s="4">
        <v>3.1682036160468732</v>
      </c>
      <c r="AC50" s="4">
        <v>3.1720507089262986</v>
      </c>
      <c r="AD50" s="4">
        <v>3.1178559620620319</v>
      </c>
      <c r="AE50" s="4">
        <v>3.0996862298060637</v>
      </c>
      <c r="AF50" s="4">
        <v>3.1172597059924771</v>
      </c>
      <c r="AG50" s="4">
        <v>3.2385303320981897</v>
      </c>
      <c r="AH50" s="4">
        <v>3.552118345185177</v>
      </c>
      <c r="AI50" s="4">
        <v>3.6319092719333166</v>
      </c>
      <c r="AJ50" s="4">
        <v>3.8145067117433364</v>
      </c>
      <c r="AK50" s="4">
        <v>3.658494151028159</v>
      </c>
      <c r="AL50" s="4">
        <v>3.4526924836738604</v>
      </c>
      <c r="AM50" s="4">
        <v>3.2742658974151255</v>
      </c>
      <c r="AN50" s="4">
        <v>3.2241708537531166</v>
      </c>
      <c r="AO50" s="4">
        <v>3.0858477994941969</v>
      </c>
      <c r="AP50" s="4">
        <v>3.0113322797154645</v>
      </c>
      <c r="AQ50" s="4">
        <v>2.9241385324763729</v>
      </c>
      <c r="AR50" s="4">
        <v>2.9231287328591806</v>
      </c>
      <c r="AS50" s="4">
        <v>2.7440993113129331</v>
      </c>
      <c r="AT50" s="4">
        <v>2.2920686109269459</v>
      </c>
      <c r="AU50" s="4">
        <v>2.1810504421439307</v>
      </c>
      <c r="AV50" s="4">
        <v>1.9703244042295529</v>
      </c>
      <c r="AW50" s="4">
        <v>2.0577360970704697</v>
      </c>
      <c r="AX50" s="4">
        <v>2.1346402125231112</v>
      </c>
      <c r="AY50" s="4">
        <v>2.3288393650886712</v>
      </c>
      <c r="AZ50" s="4">
        <v>2.4998846386981493</v>
      </c>
      <c r="BA50" s="4">
        <v>2.5841608070961479</v>
      </c>
      <c r="BB50" s="4">
        <v>2.7149966471421672</v>
      </c>
      <c r="BC50" s="4">
        <v>2.657600238131292</v>
      </c>
      <c r="BD50" s="4">
        <v>2.54444866673406</v>
      </c>
      <c r="BE50" s="4">
        <v>1.4411095455114911</v>
      </c>
      <c r="BF50" s="4">
        <v>1.2998764235195908</v>
      </c>
      <c r="BG50" s="4">
        <v>1.1249623721155722</v>
      </c>
      <c r="BH50" s="4">
        <v>0.89235073784845953</v>
      </c>
      <c r="BI50" s="4">
        <v>0.67281019017262755</v>
      </c>
      <c r="BJ50" s="4">
        <v>0.44664657575569305</v>
      </c>
      <c r="BK50" s="4">
        <v>0.22360524934941645</v>
      </c>
      <c r="BL50" s="4">
        <v>0</v>
      </c>
      <c r="BM50" s="4">
        <v>-0.2391775034576207</v>
      </c>
      <c r="BN50" s="4">
        <v>-0.49243324437865377</v>
      </c>
      <c r="BO50" s="4">
        <v>-0.67910648133723561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</row>
    <row r="51" spans="1:100" x14ac:dyDescent="0.3">
      <c r="A51" s="1">
        <v>1</v>
      </c>
      <c r="B51" s="1">
        <v>19</v>
      </c>
      <c r="C51" s="1" t="s">
        <v>36</v>
      </c>
      <c r="D51" s="4">
        <v>4.0227949402580103</v>
      </c>
      <c r="E51" s="4">
        <v>3.761099154275553</v>
      </c>
      <c r="F51" s="4">
        <v>3.4027397402726702</v>
      </c>
      <c r="G51" s="4">
        <v>3.1939294299612979</v>
      </c>
      <c r="H51" s="4">
        <v>3.158659157212282</v>
      </c>
      <c r="I51" s="4">
        <v>3.2075824842788889</v>
      </c>
      <c r="J51" s="4">
        <v>4.3229058011360149</v>
      </c>
      <c r="K51" s="4">
        <v>4.3987093604482217</v>
      </c>
      <c r="L51" s="4">
        <v>4.5481380142310055</v>
      </c>
      <c r="M51" s="4">
        <v>4.6440856863268625</v>
      </c>
      <c r="N51" s="4">
        <v>4.9267043177462782</v>
      </c>
      <c r="O51" s="4">
        <v>5.0850864452667688</v>
      </c>
      <c r="P51" s="4">
        <v>4.9550878274391525</v>
      </c>
      <c r="Q51" s="4">
        <v>5.3849841866750667</v>
      </c>
      <c r="R51" s="4">
        <v>5.6930714067578965</v>
      </c>
      <c r="S51" s="4">
        <v>6.2034954687943911</v>
      </c>
      <c r="T51" s="4">
        <v>6.392298057093182</v>
      </c>
      <c r="U51" s="4">
        <v>4.3609967875373661</v>
      </c>
      <c r="V51" s="4">
        <v>2.9475783084372877</v>
      </c>
      <c r="W51" s="4">
        <v>2.5450306821985391</v>
      </c>
      <c r="X51" s="4">
        <v>2.1778633384626209</v>
      </c>
      <c r="Y51" s="4">
        <v>1.8308970920642413</v>
      </c>
      <c r="Z51" s="4">
        <v>1.3050792473833983</v>
      </c>
      <c r="AA51" s="4">
        <v>0.91399313399765825</v>
      </c>
      <c r="AB51" s="4">
        <v>0</v>
      </c>
      <c r="AC51" s="4">
        <v>-0.42983809541631957</v>
      </c>
      <c r="AD51" s="4">
        <v>-0.74046540505966019</v>
      </c>
      <c r="AE51" s="4">
        <v>-1.2481313618855163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</row>
    <row r="52" spans="1:100" x14ac:dyDescent="0.3">
      <c r="A52" s="1">
        <v>1</v>
      </c>
      <c r="B52" s="1">
        <v>21</v>
      </c>
      <c r="C52" s="1" t="s">
        <v>37</v>
      </c>
      <c r="D52" s="4">
        <v>4.3196859268309771</v>
      </c>
      <c r="E52" s="4">
        <v>4.2312262060979533</v>
      </c>
      <c r="F52" s="4">
        <v>4.0706569835970603</v>
      </c>
      <c r="G52" s="4">
        <v>4.0819899836521625</v>
      </c>
      <c r="H52" s="4">
        <v>4.0446726914977926</v>
      </c>
      <c r="I52" s="4">
        <v>3.912144654213026</v>
      </c>
      <c r="J52" s="4">
        <v>3.7271151860967673</v>
      </c>
      <c r="K52" s="4">
        <v>3.5675442538997544</v>
      </c>
      <c r="L52" s="4">
        <v>3.5729348271494823</v>
      </c>
      <c r="M52" s="4">
        <v>3.5835264199131278</v>
      </c>
      <c r="N52" s="4">
        <v>3.6145712807434718</v>
      </c>
      <c r="O52" s="4">
        <v>3.6529776295320131</v>
      </c>
      <c r="P52" s="4">
        <v>0</v>
      </c>
      <c r="Q52" s="4">
        <v>-0.29118982351885392</v>
      </c>
      <c r="R52" s="4">
        <v>-0.56590424369845516</v>
      </c>
      <c r="S52" s="4">
        <v>-0.95636166736166495</v>
      </c>
      <c r="T52" s="4">
        <v>-1.3152355282691899</v>
      </c>
      <c r="U52" s="4">
        <v>-1.5685034788753536</v>
      </c>
      <c r="V52" s="4">
        <v>-1.8254651274743718</v>
      </c>
      <c r="W52" s="4">
        <v>-2.0519154185840569</v>
      </c>
      <c r="X52" s="4">
        <v>-2.3319393882506656</v>
      </c>
      <c r="Y52" s="4">
        <v>-2.5546649880468628</v>
      </c>
      <c r="Z52" s="4">
        <v>-2.8376333462630821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</row>
    <row r="53" spans="1:100" x14ac:dyDescent="0.3">
      <c r="A53" s="1">
        <v>1</v>
      </c>
      <c r="B53" s="1">
        <v>7</v>
      </c>
      <c r="C53" s="1" t="s">
        <v>38</v>
      </c>
      <c r="D53" s="4">
        <v>4.4814768265707832</v>
      </c>
      <c r="E53" s="4">
        <v>4.4171781195982209</v>
      </c>
      <c r="F53" s="4">
        <v>4.3458202338832725</v>
      </c>
      <c r="G53" s="4">
        <v>4.4950140963534935</v>
      </c>
      <c r="H53" s="4">
        <v>4.6499119528335289</v>
      </c>
      <c r="I53" s="4">
        <v>5.1185518474195977</v>
      </c>
      <c r="J53" s="4">
        <v>5.092103459409933</v>
      </c>
      <c r="K53" s="4">
        <v>5.0533216027073724</v>
      </c>
      <c r="L53" s="4">
        <v>5.098286585901211</v>
      </c>
      <c r="M53" s="4">
        <v>5.070391124866477</v>
      </c>
      <c r="N53" s="4">
        <v>5.0913008044934118</v>
      </c>
      <c r="O53" s="4">
        <v>5.1256077546967855</v>
      </c>
      <c r="P53" s="4">
        <v>4.968920681259017</v>
      </c>
      <c r="Q53" s="4">
        <v>4.8462479576689512</v>
      </c>
      <c r="R53" s="4">
        <v>4.9613367060158371</v>
      </c>
      <c r="S53" s="4">
        <v>4.7848107075294672</v>
      </c>
      <c r="T53" s="4">
        <v>4.6061976113705292</v>
      </c>
      <c r="U53" s="4">
        <v>4.242898944474315</v>
      </c>
      <c r="V53" s="4">
        <v>4.1942706163866434</v>
      </c>
      <c r="W53" s="4">
        <v>4.1495008418835608</v>
      </c>
      <c r="X53" s="4">
        <v>4.1855934131073962</v>
      </c>
      <c r="Y53" s="4">
        <v>4.2274280192635469</v>
      </c>
      <c r="Z53" s="4">
        <v>4.2035097159831434</v>
      </c>
      <c r="AA53" s="4">
        <v>4.2574814040329496</v>
      </c>
      <c r="AB53" s="4">
        <v>4.189920486741058</v>
      </c>
      <c r="AC53" s="4">
        <v>4.0537107477438976</v>
      </c>
      <c r="AD53" s="4">
        <v>3.8930754148523428</v>
      </c>
      <c r="AE53" s="4">
        <v>3.810166337545088</v>
      </c>
      <c r="AF53" s="4">
        <v>3.8274209083110766</v>
      </c>
      <c r="AG53" s="4">
        <v>3.7251549546626834</v>
      </c>
      <c r="AH53" s="4">
        <v>3.5991506436466101</v>
      </c>
      <c r="AI53" s="4">
        <v>3.4964098696694221</v>
      </c>
      <c r="AJ53" s="4">
        <v>3.147318983137227</v>
      </c>
      <c r="AK53" s="4">
        <v>2.8039125582886246</v>
      </c>
      <c r="AL53" s="4">
        <v>2.8396082853513196</v>
      </c>
      <c r="AM53" s="4">
        <v>2.692323475341492</v>
      </c>
      <c r="AN53" s="4">
        <v>2.6226046767695399</v>
      </c>
      <c r="AO53" s="4">
        <v>2.799937443543858</v>
      </c>
      <c r="AP53" s="4">
        <v>2.7917910027095512</v>
      </c>
      <c r="AQ53" s="4">
        <v>2.8464383363402073</v>
      </c>
      <c r="AR53" s="4">
        <v>2.7214790725523486</v>
      </c>
      <c r="AS53" s="4">
        <v>2.6282702726433222</v>
      </c>
      <c r="AT53" s="4">
        <v>2.7521463326508782</v>
      </c>
      <c r="AU53" s="4">
        <v>2.9137608819526468</v>
      </c>
      <c r="AV53" s="4">
        <v>3.0210163929002913</v>
      </c>
      <c r="AW53" s="4">
        <v>3.2074438712149536</v>
      </c>
      <c r="AX53" s="4">
        <v>3.0546209781925375</v>
      </c>
      <c r="AY53" s="4">
        <v>3.0104981982607399</v>
      </c>
      <c r="AZ53" s="4">
        <v>2.902679801654493</v>
      </c>
      <c r="BA53" s="4">
        <v>2.8663504524348564</v>
      </c>
      <c r="BB53" s="4">
        <v>2.8310522031209748</v>
      </c>
      <c r="BC53" s="4">
        <v>2.7757279087497091</v>
      </c>
      <c r="BD53" s="4">
        <v>2.7794905198068554</v>
      </c>
      <c r="BE53" s="4">
        <v>2.7644452078387531</v>
      </c>
      <c r="BF53" s="4">
        <v>2.7104068270278106</v>
      </c>
      <c r="BG53" s="4">
        <v>2.5920014342465629</v>
      </c>
      <c r="BH53" s="4">
        <v>2.4049437404834908</v>
      </c>
      <c r="BI53" s="4">
        <v>2.3247026904338628</v>
      </c>
      <c r="BJ53" s="4">
        <v>2.3329694590343015</v>
      </c>
      <c r="BK53" s="4">
        <v>2.2816334596628569</v>
      </c>
      <c r="BL53" s="4">
        <v>2.3005264487478359</v>
      </c>
      <c r="BM53" s="4">
        <v>2.197816856101539</v>
      </c>
      <c r="BN53" s="4">
        <v>2.1705891869507257</v>
      </c>
      <c r="BO53" s="4">
        <v>2.0982068693507876</v>
      </c>
      <c r="BP53" s="4">
        <v>2.0729888443366389</v>
      </c>
      <c r="BQ53" s="4">
        <v>1.9834650770950923</v>
      </c>
      <c r="BR53" s="4">
        <v>1.8866513441931698</v>
      </c>
      <c r="BS53" s="4">
        <v>1.7662442892360679</v>
      </c>
      <c r="BT53" s="4">
        <v>1.9118572578160951</v>
      </c>
      <c r="BU53" s="4">
        <v>1.8978326106742098</v>
      </c>
      <c r="BV53" s="4">
        <v>1.8725319350444098</v>
      </c>
      <c r="BW53" s="4">
        <v>1.8975154380472647</v>
      </c>
      <c r="BX53" s="4">
        <v>2.0398188940139974</v>
      </c>
      <c r="BY53" s="4">
        <v>2.0363889577303294</v>
      </c>
      <c r="BZ53" s="4">
        <v>2.0525286810802146</v>
      </c>
      <c r="CA53" s="4">
        <v>2.1749765402716488</v>
      </c>
      <c r="CB53" s="4">
        <v>2.1477903842568762</v>
      </c>
      <c r="CC53" s="4">
        <v>2.2741030248518421</v>
      </c>
      <c r="CD53" s="4">
        <v>2.3404857327416084</v>
      </c>
      <c r="CE53" s="4">
        <v>2.4787375933399178</v>
      </c>
      <c r="CF53" s="4">
        <v>2.5317167121282793</v>
      </c>
      <c r="CG53" s="4">
        <v>2.6532466557884145</v>
      </c>
      <c r="CH53" s="4">
        <v>2.6608269345937532</v>
      </c>
      <c r="CI53" s="4">
        <v>2.6529164758883095</v>
      </c>
      <c r="CJ53" s="4">
        <v>2.7505806221622486</v>
      </c>
      <c r="CK53" s="4">
        <v>2.7859790055795726</v>
      </c>
      <c r="CL53" s="4">
        <v>2.7733165638556985</v>
      </c>
      <c r="CM53" s="4">
        <v>2.7748044476518721</v>
      </c>
      <c r="CN53" s="4">
        <v>2.8049436561628904</v>
      </c>
      <c r="CO53" s="4">
        <v>2.8223101267542892</v>
      </c>
      <c r="CP53" s="4">
        <v>2.9151362728431973</v>
      </c>
      <c r="CQ53" s="4">
        <v>2.9876795803856888</v>
      </c>
      <c r="CR53" s="4">
        <v>3.0836925643365674</v>
      </c>
      <c r="CS53" s="4">
        <v>3.0973595102949494</v>
      </c>
      <c r="CT53" s="4">
        <v>3.1380180895756831</v>
      </c>
      <c r="CU53" s="4">
        <v>3.2136465995559527</v>
      </c>
      <c r="CV53" s="4">
        <v>3.175146942317582</v>
      </c>
    </row>
    <row r="54" spans="1:100" x14ac:dyDescent="0.3">
      <c r="A54" s="1">
        <v>1</v>
      </c>
      <c r="B54" s="1">
        <v>24</v>
      </c>
      <c r="C54" s="1" t="s">
        <v>39</v>
      </c>
      <c r="D54" s="4">
        <v>2.7999455983930317</v>
      </c>
      <c r="E54" s="4">
        <v>3.0344288157294081</v>
      </c>
      <c r="F54" s="4">
        <v>3.0795179775931607</v>
      </c>
      <c r="G54" s="4">
        <v>3.1384456679092474</v>
      </c>
      <c r="H54" s="4">
        <v>3.3367997553669886</v>
      </c>
      <c r="I54" s="4">
        <v>3.3617786903955706</v>
      </c>
      <c r="J54" s="4">
        <v>3.4285706588006462</v>
      </c>
      <c r="K54" s="4">
        <v>3.5186490038728815</v>
      </c>
      <c r="L54" s="4">
        <v>3.6384723999585402</v>
      </c>
      <c r="M54" s="4">
        <v>3.8069976769352274</v>
      </c>
      <c r="N54" s="4">
        <v>3.810414011447504</v>
      </c>
      <c r="O54" s="4">
        <v>3.9052975516027324</v>
      </c>
      <c r="P54" s="4">
        <v>3.9271467515736833</v>
      </c>
      <c r="Q54" s="4">
        <v>3.7881773733162607</v>
      </c>
      <c r="R54" s="4">
        <v>3.8306285839183487</v>
      </c>
      <c r="S54" s="4">
        <v>3.9866095764009173</v>
      </c>
      <c r="T54" s="4">
        <v>3.7643524179881851</v>
      </c>
      <c r="U54" s="4">
        <v>3.6246865270480004</v>
      </c>
      <c r="V54" s="4">
        <v>3.6267256140119262</v>
      </c>
      <c r="W54" s="4">
        <v>3.5050810592756299</v>
      </c>
      <c r="X54" s="4">
        <v>3.3571804399087246</v>
      </c>
      <c r="Y54" s="4">
        <v>3.2857926294024988</v>
      </c>
      <c r="Z54" s="4">
        <v>3.182260239759386</v>
      </c>
      <c r="AA54" s="4">
        <v>3.1003090210029938</v>
      </c>
      <c r="AB54" s="4">
        <v>2.9665677532545365</v>
      </c>
      <c r="AC54" s="4">
        <v>2.9863296204284349</v>
      </c>
      <c r="AD54" s="4">
        <v>3.0208124124081048</v>
      </c>
      <c r="AE54" s="4">
        <v>2.9747301707833991</v>
      </c>
      <c r="AF54" s="4">
        <v>3.1796946447018271</v>
      </c>
      <c r="AG54" s="4">
        <v>3.327680944662569</v>
      </c>
      <c r="AH54" s="4">
        <v>3.5031728531860895</v>
      </c>
      <c r="AI54" s="4">
        <v>3.7614469692030923</v>
      </c>
      <c r="AJ54" s="4">
        <v>4.0288158551283892</v>
      </c>
      <c r="AK54" s="4">
        <v>4.2122879871547791</v>
      </c>
      <c r="AL54" s="4">
        <v>4.4096584042777813</v>
      </c>
      <c r="AM54" s="4">
        <v>4.308144746579293</v>
      </c>
      <c r="AN54" s="4">
        <v>4.1333347324669072</v>
      </c>
      <c r="AO54" s="4">
        <v>4.4411425736005334</v>
      </c>
      <c r="AP54" s="4">
        <v>4.5836750637799701</v>
      </c>
      <c r="AQ54" s="4">
        <v>4.7429111259052101</v>
      </c>
      <c r="AR54" s="4">
        <v>4.9340648788213022</v>
      </c>
      <c r="AS54" s="4">
        <v>5.2353085696848236</v>
      </c>
      <c r="AT54" s="4">
        <v>5.2279775828745878</v>
      </c>
      <c r="AU54" s="4">
        <v>5.291598989139958</v>
      </c>
      <c r="AV54" s="4">
        <v>5.3298805562309521</v>
      </c>
      <c r="AW54" s="4">
        <v>5.4815388630269455</v>
      </c>
      <c r="AX54" s="4">
        <v>5.5111090283078212</v>
      </c>
      <c r="AY54" s="4">
        <v>5.6356272618863894</v>
      </c>
      <c r="AZ54" s="4">
        <v>5.7790081109191034</v>
      </c>
      <c r="BA54" s="4">
        <v>5.5463347899206639</v>
      </c>
      <c r="BB54" s="4">
        <v>5.294559000659385</v>
      </c>
      <c r="BC54" s="4">
        <v>5.2425098867485174</v>
      </c>
      <c r="BD54" s="4">
        <v>4.9653441779787064</v>
      </c>
      <c r="BE54" s="4">
        <v>4.4636428036116849</v>
      </c>
      <c r="BF54" s="4">
        <v>4.2196240843459334</v>
      </c>
      <c r="BG54" s="4">
        <v>3.8449756457382849</v>
      </c>
      <c r="BH54" s="4">
        <v>3.5475287572464169</v>
      </c>
      <c r="BI54" s="4">
        <v>3.0146681584180794</v>
      </c>
      <c r="BJ54" s="4">
        <v>2.7812215392930719</v>
      </c>
      <c r="BK54" s="4">
        <v>2.6157130673483429</v>
      </c>
      <c r="BL54" s="4">
        <v>2.4920342287786785</v>
      </c>
      <c r="BM54" s="4">
        <v>2.4048246117645586</v>
      </c>
      <c r="BN54" s="4">
        <v>2.3930431061086046</v>
      </c>
      <c r="BO54" s="4">
        <v>2.1705097049239916</v>
      </c>
      <c r="BP54" s="4">
        <v>2.1618391950163964</v>
      </c>
      <c r="BQ54" s="4">
        <v>2.2375264561070392</v>
      </c>
      <c r="BR54" s="4">
        <v>2.2250690801017199</v>
      </c>
      <c r="BS54" s="4">
        <v>2.3732861381009061</v>
      </c>
      <c r="BT54" s="4">
        <v>2.4558883515896706</v>
      </c>
      <c r="BU54" s="4">
        <v>2.5591510585694954</v>
      </c>
      <c r="BV54" s="4">
        <v>2.6162880396776793</v>
      </c>
      <c r="BW54" s="4">
        <v>2.7994876524153667</v>
      </c>
      <c r="BX54" s="4">
        <v>2.8432996079440032</v>
      </c>
      <c r="BY54" s="4">
        <v>2.9395346040202486</v>
      </c>
      <c r="BZ54" s="4">
        <v>3.0169231038700022</v>
      </c>
      <c r="CA54" s="4">
        <v>3.1596227163941069</v>
      </c>
      <c r="CB54" s="4">
        <v>3.2471427508304314</v>
      </c>
      <c r="CC54" s="4">
        <v>3.3904330778829461</v>
      </c>
      <c r="CD54" s="4">
        <v>3.5579446517951729</v>
      </c>
      <c r="CE54" s="4">
        <v>3.6457288395548986</v>
      </c>
      <c r="CF54" s="4">
        <v>3.8227251955507286</v>
      </c>
      <c r="CG54" s="4">
        <v>3.9248365420324678</v>
      </c>
      <c r="CH54" s="4">
        <v>4.0915301484687427</v>
      </c>
      <c r="CI54" s="4">
        <v>4.1358813859251216</v>
      </c>
      <c r="CJ54" s="4">
        <v>4.2257195397919052</v>
      </c>
      <c r="CK54" s="4">
        <v>4.4208127694576733</v>
      </c>
      <c r="CL54" s="4">
        <v>4.6380544830741295</v>
      </c>
      <c r="CM54" s="4">
        <v>4.83286316050655</v>
      </c>
      <c r="CN54" s="4">
        <v>5.1757786382839823</v>
      </c>
      <c r="CO54" s="4">
        <v>5.4481585830874559</v>
      </c>
      <c r="CP54" s="4">
        <v>5.7996361556818741</v>
      </c>
      <c r="CQ54" s="4">
        <v>6.2478053969394587</v>
      </c>
      <c r="CR54" s="4">
        <v>6.5393408446802983</v>
      </c>
      <c r="CS54" s="4">
        <v>6.941046776153498</v>
      </c>
      <c r="CT54" s="4">
        <v>7.4710358384974942</v>
      </c>
      <c r="CU54" s="4">
        <v>8.5325889980348002</v>
      </c>
      <c r="CV54" s="4">
        <v>9.5845747269243073</v>
      </c>
    </row>
    <row r="55" spans="1:100" x14ac:dyDescent="0.3">
      <c r="A55" s="1">
        <v>1</v>
      </c>
      <c r="B55" s="1">
        <v>26</v>
      </c>
      <c r="C55" s="1" t="s">
        <v>40</v>
      </c>
      <c r="D55" s="4">
        <v>2.3939040910656946</v>
      </c>
      <c r="E55" s="4">
        <v>2.5510567500432719</v>
      </c>
      <c r="F55" s="4">
        <v>2.7483728679326918</v>
      </c>
      <c r="G55" s="4">
        <v>2.8042851749529576</v>
      </c>
      <c r="H55" s="4">
        <v>3.0151373653065328</v>
      </c>
      <c r="I55" s="4">
        <v>3.0754359767001413</v>
      </c>
      <c r="J55" s="4">
        <v>3.6743429758989574</v>
      </c>
      <c r="K55" s="4">
        <v>4.0059924181907922</v>
      </c>
      <c r="L55" s="4">
        <v>4.4786376018795915</v>
      </c>
      <c r="M55" s="4">
        <v>5.366006310672776</v>
      </c>
      <c r="N55" s="4">
        <v>6.254572601652697</v>
      </c>
      <c r="O55" s="4">
        <v>5.968557182438321</v>
      </c>
      <c r="P55" s="4">
        <v>7.0380756844223296</v>
      </c>
      <c r="Q55" s="4">
        <v>7.28031853027003</v>
      </c>
      <c r="R55" s="4">
        <v>7.5465810724670153</v>
      </c>
      <c r="S55" s="4">
        <v>8.1867060909749831</v>
      </c>
      <c r="T55" s="4">
        <v>7.9496488941885213</v>
      </c>
      <c r="U55" s="4">
        <v>8.0178832170996763</v>
      </c>
      <c r="V55" s="4">
        <v>8.2353345999317895</v>
      </c>
      <c r="W55" s="4">
        <v>8.6184896851556232</v>
      </c>
      <c r="X55" s="4">
        <v>8.9212414204852024</v>
      </c>
      <c r="Y55" s="4">
        <v>8.7224397629867596</v>
      </c>
      <c r="Z55" s="4">
        <v>8.9512789832912816</v>
      </c>
      <c r="AA55" s="4">
        <v>9.6603612125797458</v>
      </c>
      <c r="AB55" s="4">
        <v>9.0550701652773924</v>
      </c>
      <c r="AC55" s="4">
        <v>9.1671065666683251</v>
      </c>
      <c r="AD55" s="4">
        <v>9.4324673868628359</v>
      </c>
      <c r="AE55" s="4">
        <v>9.0445254817562972</v>
      </c>
      <c r="AF55" s="4">
        <v>9.689179684355457</v>
      </c>
      <c r="AG55" s="4">
        <v>10.068672047790685</v>
      </c>
      <c r="AH55" s="4">
        <v>10.566863118726042</v>
      </c>
      <c r="AI55" s="4">
        <v>11.159667122548566</v>
      </c>
      <c r="AJ55" s="4">
        <v>11.522121336559721</v>
      </c>
      <c r="AK55" s="4">
        <v>11.261488907608658</v>
      </c>
      <c r="AL55" s="4">
        <v>11.340333332503349</v>
      </c>
      <c r="AM55" s="4">
        <v>10.544565912760797</v>
      </c>
      <c r="AN55" s="4">
        <v>10.139998276760762</v>
      </c>
      <c r="AO55" s="4">
        <v>10.005558976813328</v>
      </c>
      <c r="AP55" s="4">
        <v>9.1542676264611718</v>
      </c>
      <c r="AQ55" s="4">
        <v>9.115963852925093</v>
      </c>
      <c r="AR55" s="4">
        <v>8.3828166443100365</v>
      </c>
      <c r="AS55" s="4">
        <v>7.8482491685741147</v>
      </c>
      <c r="AT55" s="4">
        <v>6.943125699979646</v>
      </c>
      <c r="AU55" s="4">
        <v>5.9599145392135187</v>
      </c>
      <c r="AV55" s="4">
        <v>5.1432843073611849</v>
      </c>
      <c r="AW55" s="4">
        <v>4.9229719309769928</v>
      </c>
      <c r="AX55" s="4">
        <v>4.2660020763083004</v>
      </c>
      <c r="AY55" s="4">
        <v>4.2470252100382737</v>
      </c>
      <c r="AZ55" s="4">
        <v>4.0260565330289513</v>
      </c>
      <c r="BA55" s="4">
        <v>3.3899474393391018</v>
      </c>
      <c r="BB55" s="4">
        <v>3.3152397904202635</v>
      </c>
      <c r="BC55" s="4">
        <v>2.8792393032243915</v>
      </c>
      <c r="BD55" s="4">
        <v>2.764649531472696</v>
      </c>
      <c r="BE55" s="4">
        <v>2.5184283194518833</v>
      </c>
      <c r="BF55" s="4">
        <v>2.4689483069665488</v>
      </c>
      <c r="BG55" s="4">
        <v>2.2230441070587825</v>
      </c>
      <c r="BH55" s="4">
        <v>2.1275628905586612</v>
      </c>
      <c r="BI55" s="4">
        <v>1.9523738590110105</v>
      </c>
      <c r="BJ55" s="4">
        <v>1.73835531327198</v>
      </c>
      <c r="BK55" s="4">
        <v>1.5410371362297355</v>
      </c>
      <c r="BL55" s="4">
        <v>1.4390237793097576</v>
      </c>
      <c r="BM55" s="4">
        <v>1.6743315008052471</v>
      </c>
      <c r="BN55" s="4">
        <v>1.7196504346484329</v>
      </c>
      <c r="BO55" s="4">
        <v>1.7689660847103286</v>
      </c>
      <c r="BP55" s="4">
        <v>1.9140522524689552</v>
      </c>
      <c r="BQ55" s="4">
        <v>2.0155763446794319</v>
      </c>
      <c r="BR55" s="4">
        <v>2.0549627372801251</v>
      </c>
      <c r="BS55" s="4">
        <v>2.3907274306447515</v>
      </c>
      <c r="BT55" s="4">
        <v>2.3104741757642193</v>
      </c>
      <c r="BU55" s="4">
        <v>2.4852231126785487</v>
      </c>
      <c r="BV55" s="4">
        <v>2.3308720711360911</v>
      </c>
      <c r="BW55" s="4">
        <v>2.2618950077296667</v>
      </c>
      <c r="BX55" s="4">
        <v>2.4557291550190019</v>
      </c>
      <c r="BY55" s="4">
        <v>2.3694114149203749</v>
      </c>
      <c r="BZ55" s="4">
        <v>2.4382037262203942</v>
      </c>
      <c r="CA55" s="4">
        <v>2.4094925845414967</v>
      </c>
      <c r="CB55" s="4">
        <v>2.347332683451286</v>
      </c>
      <c r="CC55" s="4">
        <v>2.6704481043835009</v>
      </c>
      <c r="CD55" s="4">
        <v>2.6465332119201435</v>
      </c>
      <c r="CE55" s="4">
        <v>2.5843949110134314</v>
      </c>
      <c r="CF55" s="4">
        <v>2.6543953080086173</v>
      </c>
      <c r="CG55" s="4">
        <v>2.7611116103118349</v>
      </c>
      <c r="CH55" s="4">
        <v>3.1017988034134629</v>
      </c>
      <c r="CI55" s="4">
        <v>3.0507543998155184</v>
      </c>
      <c r="CJ55" s="4">
        <v>2.949367378205797</v>
      </c>
      <c r="CK55" s="4">
        <v>2.9331519110220099</v>
      </c>
      <c r="CL55" s="4">
        <v>2.8844651576590006</v>
      </c>
      <c r="CM55" s="4">
        <v>3.0306025355643511</v>
      </c>
      <c r="CN55" s="4">
        <v>2.9803204896010969</v>
      </c>
      <c r="CO55" s="4">
        <v>2.8408839454566528</v>
      </c>
      <c r="CP55" s="4">
        <v>2.5127835304696999</v>
      </c>
      <c r="CQ55" s="4">
        <v>2.3288493182198726</v>
      </c>
      <c r="CR55" s="4">
        <v>2.4289517293090648</v>
      </c>
      <c r="CS55" s="4">
        <v>2.2820559592984053</v>
      </c>
      <c r="CT55" s="4">
        <v>2.221138927884859</v>
      </c>
      <c r="CU55" s="4">
        <v>2.4963288570247206</v>
      </c>
      <c r="CV55" s="4">
        <v>2.4366422153110587</v>
      </c>
    </row>
    <row r="56" spans="1:100" x14ac:dyDescent="0.3">
      <c r="A56" s="1">
        <v>1</v>
      </c>
      <c r="B56" s="1">
        <v>36</v>
      </c>
      <c r="C56" s="1" t="s">
        <v>41</v>
      </c>
      <c r="D56" s="4">
        <v>6.4632813597574224</v>
      </c>
      <c r="E56" s="4">
        <v>6.5700410641540818</v>
      </c>
      <c r="F56" s="4">
        <v>6.2915983562922024</v>
      </c>
      <c r="G56" s="4">
        <v>6.0638178386728834</v>
      </c>
      <c r="H56" s="4">
        <v>6.1404096209184535</v>
      </c>
      <c r="I56" s="4">
        <v>6.227985929995115</v>
      </c>
      <c r="J56" s="4">
        <v>6.2119559828690534</v>
      </c>
      <c r="K56" s="4">
        <v>6.0460159035598107</v>
      </c>
      <c r="L56" s="4">
        <v>6.12764929104135</v>
      </c>
      <c r="M56" s="4">
        <v>6.2473024587685941</v>
      </c>
      <c r="N56" s="4">
        <v>6.1132256942066556</v>
      </c>
      <c r="O56" s="4">
        <v>6.0258574773236973</v>
      </c>
      <c r="P56" s="4">
        <v>6.1888002756829099</v>
      </c>
      <c r="Q56" s="4">
        <v>4.8749371829934747</v>
      </c>
      <c r="R56" s="4">
        <v>4.6600593473109457</v>
      </c>
      <c r="S56" s="4">
        <v>4.774080786361119</v>
      </c>
      <c r="T56" s="4">
        <v>4.5507281730366209</v>
      </c>
      <c r="U56" s="4">
        <v>4.4644846568105221</v>
      </c>
      <c r="V56" s="4">
        <v>4.0901153678171358</v>
      </c>
      <c r="W56" s="4">
        <v>3.5987063255124201</v>
      </c>
      <c r="X56" s="4">
        <v>2.9708524040295452</v>
      </c>
      <c r="Y56" s="4">
        <v>2.6223252714106851</v>
      </c>
      <c r="Z56" s="4">
        <v>2.3027435829219542</v>
      </c>
      <c r="AA56" s="4">
        <v>2.3609992728673728</v>
      </c>
      <c r="AB56" s="4">
        <v>2.0019535663778911</v>
      </c>
      <c r="AC56" s="4">
        <v>1.9410131127572692</v>
      </c>
      <c r="AD56" s="4">
        <v>2.808584151371059</v>
      </c>
      <c r="AE56" s="4">
        <v>2.4597548201589365</v>
      </c>
      <c r="AF56" s="4">
        <v>2.5053166800842068</v>
      </c>
      <c r="AG56" s="4">
        <v>2.3487308012822186</v>
      </c>
      <c r="AH56" s="4">
        <v>2.0870622609528198</v>
      </c>
      <c r="AI56" s="4">
        <v>2.0900075172455912</v>
      </c>
      <c r="AJ56" s="4">
        <v>2.1367284120278827</v>
      </c>
      <c r="AK56" s="4">
        <v>2.0649273175680301</v>
      </c>
      <c r="AL56" s="4">
        <v>2.1480370120329164</v>
      </c>
      <c r="AM56" s="4">
        <v>1.6847940136191886</v>
      </c>
      <c r="AN56" s="4">
        <v>1.7382855588527337</v>
      </c>
      <c r="AO56" s="4">
        <v>1.633824701799742</v>
      </c>
      <c r="AP56" s="4">
        <v>0.33004273096391157</v>
      </c>
      <c r="AQ56" s="4">
        <v>0.27776170415539986</v>
      </c>
      <c r="AR56" s="4">
        <v>0.27669372485845373</v>
      </c>
      <c r="AS56" s="4">
        <v>0.40216625036719217</v>
      </c>
      <c r="AT56" s="4">
        <v>0.69826660608922519</v>
      </c>
      <c r="AU56" s="4">
        <v>1.1150640532691487</v>
      </c>
      <c r="AV56" s="4">
        <v>1.1764202888706679</v>
      </c>
      <c r="AW56" s="4">
        <v>1.3923399039698905</v>
      </c>
      <c r="AX56" s="4">
        <v>1.3260056733996832</v>
      </c>
      <c r="AY56" s="4">
        <v>1.5682691912799589</v>
      </c>
      <c r="AZ56" s="4">
        <v>1.696168896094449</v>
      </c>
      <c r="BA56" s="4">
        <v>1.8277280494559314</v>
      </c>
      <c r="BB56" s="4">
        <v>2.2947954916365658</v>
      </c>
      <c r="BC56" s="4">
        <v>2.4358269263649959</v>
      </c>
      <c r="BD56" s="4">
        <v>2.4873666443423552</v>
      </c>
      <c r="BE56" s="4">
        <v>2.3756965086006878</v>
      </c>
      <c r="BF56" s="4">
        <v>2.2528885660091804</v>
      </c>
      <c r="BG56" s="4">
        <v>2.2903087538068934</v>
      </c>
      <c r="BH56" s="4">
        <v>2.7498265925117948</v>
      </c>
      <c r="BI56" s="4">
        <v>2.6680541540977898</v>
      </c>
      <c r="BJ56" s="4">
        <v>2.7488947216764559</v>
      </c>
      <c r="BK56" s="4">
        <v>2.9177991753713552</v>
      </c>
      <c r="BL56" s="4">
        <v>3.0181971336998825</v>
      </c>
      <c r="BM56" s="4">
        <v>3.2144649149676039</v>
      </c>
      <c r="BN56" s="4">
        <v>3.2604045686849803</v>
      </c>
      <c r="BO56" s="4">
        <v>3.4057401920627552</v>
      </c>
      <c r="BP56" s="4">
        <v>3.620102611911427</v>
      </c>
      <c r="BQ56" s="4">
        <v>3.6757544308603602</v>
      </c>
      <c r="BR56" s="4">
        <v>4.0529217158356419</v>
      </c>
      <c r="BS56" s="4">
        <v>3.9862129703523075</v>
      </c>
      <c r="BT56" s="4">
        <v>3.6939634464003159</v>
      </c>
      <c r="BU56" s="4">
        <v>3.8849903368192757</v>
      </c>
      <c r="BV56" s="4">
        <v>4.05638197359412</v>
      </c>
      <c r="BW56" s="4">
        <v>4.2383150972213786</v>
      </c>
      <c r="BX56" s="4">
        <v>4.9853906923746694</v>
      </c>
      <c r="BY56" s="4">
        <v>5.2699204339425103</v>
      </c>
      <c r="BZ56" s="4">
        <v>5.1357343494053991</v>
      </c>
      <c r="CA56" s="4">
        <v>5.2015516205482788</v>
      </c>
      <c r="CB56" s="4">
        <v>4.9862275067864905</v>
      </c>
      <c r="CC56" s="4">
        <v>5.0004041861575139</v>
      </c>
      <c r="CD56" s="4">
        <v>4.7372294244026882</v>
      </c>
      <c r="CE56" s="4">
        <v>4.7754977574342998</v>
      </c>
      <c r="CF56" s="4">
        <v>4.6335026651737801</v>
      </c>
      <c r="CG56" s="4">
        <v>4.620338456748037</v>
      </c>
      <c r="CH56" s="4">
        <v>4.5742303351357014</v>
      </c>
      <c r="CI56" s="4">
        <v>4.7444647458752458</v>
      </c>
      <c r="CJ56" s="4">
        <v>4.206590991928846</v>
      </c>
      <c r="CK56" s="4">
        <v>3.8791705402143837</v>
      </c>
      <c r="CL56" s="4">
        <v>3.9188822203619349</v>
      </c>
      <c r="CM56" s="4">
        <v>4.0003252440991819</v>
      </c>
      <c r="CN56" s="4">
        <v>4.0248088271158169</v>
      </c>
      <c r="CO56" s="4">
        <v>4.4494589109698941</v>
      </c>
      <c r="CP56" s="4">
        <v>4.7309809877091231</v>
      </c>
      <c r="CQ56" s="4">
        <v>4.9374660122125436</v>
      </c>
      <c r="CR56" s="4">
        <v>5.3628382038443334</v>
      </c>
      <c r="CS56" s="4">
        <v>5.4316520814488864</v>
      </c>
      <c r="CT56" s="4">
        <v>5.3923993576172329</v>
      </c>
      <c r="CU56" s="4">
        <v>5.2685866322726973</v>
      </c>
      <c r="CV56" s="4">
        <v>5.5512478363976294</v>
      </c>
    </row>
    <row r="57" spans="1:100" x14ac:dyDescent="0.3">
      <c r="A57" s="1">
        <v>1</v>
      </c>
      <c r="B57" s="1">
        <v>5</v>
      </c>
      <c r="C57" s="1" t="s">
        <v>42</v>
      </c>
      <c r="D57" s="4">
        <v>1.9790306197042269</v>
      </c>
      <c r="E57" s="4">
        <v>2.002504628921864</v>
      </c>
      <c r="F57" s="4">
        <v>2.0137820927613839</v>
      </c>
      <c r="G57" s="4">
        <v>1.9932191520978175</v>
      </c>
      <c r="H57" s="4">
        <v>2.0353116539726699</v>
      </c>
      <c r="I57" s="4">
        <v>2.1395254491119418</v>
      </c>
      <c r="J57" s="4">
        <v>2.1696232033056169</v>
      </c>
      <c r="K57" s="4">
        <v>2.1950617686665286</v>
      </c>
      <c r="L57" s="4">
        <v>2.1803800116146164</v>
      </c>
      <c r="M57" s="4">
        <v>2.2590374228707835</v>
      </c>
      <c r="N57" s="4">
        <v>2.2368168360051999</v>
      </c>
      <c r="O57" s="4">
        <v>2.3540785987909216</v>
      </c>
      <c r="P57" s="4">
        <v>2.5100152594612366</v>
      </c>
      <c r="Q57" s="4">
        <v>2.4969296181122829</v>
      </c>
      <c r="R57" s="4">
        <v>2.3974513123202019</v>
      </c>
      <c r="S57" s="4">
        <v>2.370042429425482</v>
      </c>
      <c r="T57" s="4">
        <v>2.2786368701822846</v>
      </c>
      <c r="U57" s="4">
        <v>2.1490763635617101</v>
      </c>
      <c r="V57" s="4">
        <v>2.1102082545035521</v>
      </c>
      <c r="W57" s="4">
        <v>2.0892438998667049</v>
      </c>
      <c r="X57" s="4">
        <v>2.1658778486669754</v>
      </c>
      <c r="Y57" s="4">
        <v>2.0995947763030123</v>
      </c>
      <c r="Z57" s="4">
        <v>2.106714042046288</v>
      </c>
      <c r="AA57" s="4">
        <v>2.0603739509443701</v>
      </c>
      <c r="AB57" s="4">
        <v>1.9442827556876898</v>
      </c>
      <c r="AC57" s="4">
        <v>1.7597095900544337</v>
      </c>
      <c r="AD57" s="4">
        <v>1.7900999199065861</v>
      </c>
      <c r="AE57" s="4">
        <v>1.7093729415390158</v>
      </c>
      <c r="AF57" s="4">
        <v>1.7796867384738884</v>
      </c>
      <c r="AG57" s="4">
        <v>1.7486263395240313</v>
      </c>
      <c r="AH57" s="4">
        <v>1.870507723986091</v>
      </c>
      <c r="AI57" s="4">
        <v>1.9470952033966629</v>
      </c>
      <c r="AJ57" s="4">
        <v>2.0542291565757695</v>
      </c>
      <c r="AK57" s="4">
        <v>1.9722658346921871</v>
      </c>
      <c r="AL57" s="4">
        <v>2.0258056050977515</v>
      </c>
      <c r="AM57" s="4">
        <v>1.9028956922810529</v>
      </c>
      <c r="AN57" s="4">
        <v>1.7863240659523014</v>
      </c>
      <c r="AO57" s="4">
        <v>1.7856713348187638</v>
      </c>
      <c r="AP57" s="4">
        <v>1.7597413931618562</v>
      </c>
      <c r="AQ57" s="4">
        <v>1.710394397717661</v>
      </c>
      <c r="AR57" s="4">
        <v>1.7256964293070129</v>
      </c>
      <c r="AS57" s="4">
        <v>1.7711753318696515</v>
      </c>
      <c r="AT57" s="4">
        <v>1.7646332320513172</v>
      </c>
      <c r="AU57" s="4">
        <v>1.7314407293602012</v>
      </c>
      <c r="AV57" s="4">
        <v>1.7415639301703656</v>
      </c>
      <c r="AW57" s="4">
        <v>1.9241597443845051</v>
      </c>
      <c r="AX57" s="4">
        <v>2.0295155037832071</v>
      </c>
      <c r="AY57" s="4">
        <v>2.2584026130226595</v>
      </c>
      <c r="AZ57" s="4">
        <v>2.4511733865539944</v>
      </c>
      <c r="BA57" s="4">
        <v>2.5419720650748681</v>
      </c>
      <c r="BB57" s="4">
        <v>2.5782901156422486</v>
      </c>
      <c r="BC57" s="4">
        <v>2.6133275593217729</v>
      </c>
      <c r="BD57" s="4">
        <v>2.6032169236356419</v>
      </c>
      <c r="BE57" s="4">
        <v>2.6221381140650353</v>
      </c>
      <c r="BF57" s="4">
        <v>2.5613006327048495</v>
      </c>
      <c r="BG57" s="4">
        <v>2.5334170488236318</v>
      </c>
      <c r="BH57" s="4">
        <v>2.4174203755787995</v>
      </c>
      <c r="BI57" s="4">
        <v>2.3244927841701073</v>
      </c>
      <c r="BJ57" s="4">
        <v>2.1126625141864652</v>
      </c>
      <c r="BK57" s="4">
        <v>1.9622356235103195</v>
      </c>
      <c r="BL57" s="4">
        <v>1.9725036685061486</v>
      </c>
      <c r="BM57" s="4">
        <v>1.9936157327605619</v>
      </c>
      <c r="BN57" s="4">
        <v>1.9796872581938791</v>
      </c>
      <c r="BO57" s="4">
        <v>1.9922455476210001</v>
      </c>
      <c r="BP57" s="4">
        <v>1.987396656918031</v>
      </c>
      <c r="BQ57" s="4">
        <v>2.0331094516408932</v>
      </c>
      <c r="BR57" s="4">
        <v>1.9745675368739279</v>
      </c>
      <c r="BS57" s="4">
        <v>1.948648778105402</v>
      </c>
      <c r="BT57" s="4">
        <v>1.9304368940711372</v>
      </c>
      <c r="BU57" s="4">
        <v>1.9405922515509564</v>
      </c>
      <c r="BV57" s="4">
        <v>2.0180490171635821</v>
      </c>
      <c r="BW57" s="4">
        <v>2.0570129373317347</v>
      </c>
      <c r="BX57" s="4">
        <v>1.9507604569492072</v>
      </c>
      <c r="BY57" s="4">
        <v>1.923203065481575</v>
      </c>
      <c r="BZ57" s="4">
        <v>1.8916594886459268</v>
      </c>
      <c r="CA57" s="4">
        <v>1.9573885123467316</v>
      </c>
      <c r="CB57" s="4">
        <v>1.9373299654281635</v>
      </c>
      <c r="CC57" s="4">
        <v>1.9237412347011218</v>
      </c>
      <c r="CD57" s="4">
        <v>1.9582509115524886</v>
      </c>
      <c r="CE57" s="4">
        <v>2.0175826476399141</v>
      </c>
      <c r="CF57" s="4">
        <v>2.0663132735412506</v>
      </c>
      <c r="CG57" s="4">
        <v>2.0360898797227711</v>
      </c>
      <c r="CH57" s="4">
        <v>2.0766561372667169</v>
      </c>
      <c r="CI57" s="4">
        <v>2.1002215736134908</v>
      </c>
      <c r="CJ57" s="4">
        <v>2.380245332229753</v>
      </c>
      <c r="CK57" s="4">
        <v>2.4236424145164888</v>
      </c>
      <c r="CL57" s="4">
        <v>2.4624285303009388</v>
      </c>
      <c r="CM57" s="4">
        <v>2.45536476287494</v>
      </c>
      <c r="CN57" s="4">
        <v>2.4724305215548887</v>
      </c>
      <c r="CO57" s="4">
        <v>2.4884470607441824</v>
      </c>
      <c r="CP57" s="4">
        <v>2.5196079179599109</v>
      </c>
      <c r="CQ57" s="4">
        <v>2.5679992523977639</v>
      </c>
      <c r="CR57" s="4">
        <v>2.613368273530766</v>
      </c>
      <c r="CS57" s="4">
        <v>2.6134280488348378</v>
      </c>
      <c r="CT57" s="4">
        <v>2.6163796611240553</v>
      </c>
      <c r="CU57" s="4">
        <v>2.6058728481811797</v>
      </c>
      <c r="CV57" s="4">
        <v>2.3880980009915302</v>
      </c>
    </row>
    <row r="58" spans="1:100" x14ac:dyDescent="0.3">
      <c r="A58" s="1">
        <v>1</v>
      </c>
      <c r="B58" s="1">
        <v>4</v>
      </c>
      <c r="C58" s="1" t="s">
        <v>43</v>
      </c>
      <c r="D58" s="4">
        <v>3.8187958677041189</v>
      </c>
      <c r="E58" s="4">
        <v>3.7990779275401865</v>
      </c>
      <c r="F58" s="4">
        <v>3.8005134196116197</v>
      </c>
      <c r="G58" s="4">
        <v>3.8544582248651649</v>
      </c>
      <c r="H58" s="4">
        <v>3.8876928774051502</v>
      </c>
      <c r="I58" s="4">
        <v>3.9655882574540855</v>
      </c>
      <c r="J58" s="4">
        <v>4.5665461549583144</v>
      </c>
      <c r="K58" s="4">
        <v>4.7025434053703661</v>
      </c>
      <c r="L58" s="4">
        <v>4.9483808419652195</v>
      </c>
      <c r="M58" s="4">
        <v>4.908883074880249</v>
      </c>
      <c r="N58" s="4">
        <v>4.7625991181115532</v>
      </c>
      <c r="O58" s="4">
        <v>4.7461716970562131</v>
      </c>
      <c r="P58" s="4">
        <v>4.7908196632017823</v>
      </c>
      <c r="Q58" s="4">
        <v>4.7767386065398814</v>
      </c>
      <c r="R58" s="4">
        <v>4.7213853018657677</v>
      </c>
      <c r="S58" s="4">
        <v>4.6627137389160547</v>
      </c>
      <c r="T58" s="4">
        <v>4.6958353612754724</v>
      </c>
      <c r="U58" s="4">
        <v>4.6645088017549643</v>
      </c>
      <c r="V58" s="4">
        <v>4.1251752221820333</v>
      </c>
      <c r="W58" s="4">
        <v>4.0670079617647792</v>
      </c>
      <c r="X58" s="4">
        <v>4.086108263389673</v>
      </c>
      <c r="Y58" s="4">
        <v>4.0845437800242665</v>
      </c>
      <c r="Z58" s="4">
        <v>4.116586689249278</v>
      </c>
      <c r="AA58" s="4">
        <v>4.004323671530404</v>
      </c>
      <c r="AB58" s="4">
        <v>3.6749994911293777</v>
      </c>
      <c r="AC58" s="4">
        <v>3.7533504314234212</v>
      </c>
      <c r="AD58" s="4">
        <v>3.8529228654390923</v>
      </c>
      <c r="AE58" s="4">
        <v>4.1049008796767081</v>
      </c>
      <c r="AF58" s="4">
        <v>4.1537178318953014</v>
      </c>
      <c r="AG58" s="4">
        <v>4.206392943583249</v>
      </c>
      <c r="AH58" s="4">
        <v>4.3227038176261745</v>
      </c>
      <c r="AI58" s="4">
        <v>4.3389522955875544</v>
      </c>
      <c r="AJ58" s="4">
        <v>4.2913964584822137</v>
      </c>
      <c r="AK58" s="4">
        <v>4.3652562079911705</v>
      </c>
      <c r="AL58" s="4">
        <v>4.4147946943758161</v>
      </c>
      <c r="AM58" s="4">
        <v>4.521618519036612</v>
      </c>
      <c r="AN58" s="4">
        <v>4.720308800325868</v>
      </c>
      <c r="AO58" s="4">
        <v>4.7776156479209426</v>
      </c>
      <c r="AP58" s="4">
        <v>4.8036476292349617</v>
      </c>
      <c r="AQ58" s="4">
        <v>4.6615079515629532</v>
      </c>
      <c r="AR58" s="4">
        <v>4.6114888118005135</v>
      </c>
      <c r="AS58" s="4">
        <v>4.6671600463358729</v>
      </c>
      <c r="AT58" s="4">
        <v>4.6229906693582503</v>
      </c>
      <c r="AU58" s="4">
        <v>4.5902477521499065</v>
      </c>
      <c r="AV58" s="4">
        <v>4.4367625536796478</v>
      </c>
      <c r="AW58" s="4">
        <v>4.2988911317687348</v>
      </c>
      <c r="AX58" s="4">
        <v>4.1792393603353695</v>
      </c>
      <c r="AY58" s="4">
        <v>4.0418097706437246</v>
      </c>
      <c r="AZ58" s="4">
        <v>3.9244799820438421</v>
      </c>
      <c r="BA58" s="4">
        <v>3.7741675127829293</v>
      </c>
      <c r="BB58" s="4">
        <v>3.6485393295638771</v>
      </c>
      <c r="BC58" s="4">
        <v>3.5800608096957967</v>
      </c>
      <c r="BD58" s="4">
        <v>3.4145621265960004</v>
      </c>
      <c r="BE58" s="4">
        <v>3.2776384057447094</v>
      </c>
      <c r="BF58" s="4">
        <v>2.961863010485779</v>
      </c>
      <c r="BG58" s="4">
        <v>2.8756367752673651</v>
      </c>
      <c r="BH58" s="4">
        <v>2.7867176078614939</v>
      </c>
      <c r="BI58" s="4">
        <v>2.7341256736172195</v>
      </c>
      <c r="BJ58" s="4">
        <v>2.5256420721127233</v>
      </c>
      <c r="BK58" s="4">
        <v>2.6354171903282548</v>
      </c>
      <c r="BL58" s="4">
        <v>2.9689303795055375</v>
      </c>
      <c r="BM58" s="4">
        <v>3.0798538511544926</v>
      </c>
      <c r="BN58" s="4">
        <v>3.0370975009265417</v>
      </c>
      <c r="BO58" s="4">
        <v>3.0268677161839634</v>
      </c>
      <c r="BP58" s="4">
        <v>3.1543669492565587</v>
      </c>
      <c r="BQ58" s="4">
        <v>3.1535961969408643</v>
      </c>
      <c r="BR58" s="4">
        <v>3.4283433195895663</v>
      </c>
      <c r="BS58" s="4">
        <v>3.4519454599530341</v>
      </c>
      <c r="BT58" s="4">
        <v>3.5446374393803382</v>
      </c>
      <c r="BU58" s="4">
        <v>3.655517052068463</v>
      </c>
      <c r="BV58" s="4">
        <v>3.8105196185039625</v>
      </c>
      <c r="BW58" s="4">
        <v>3.6986837604241201</v>
      </c>
      <c r="BX58" s="4">
        <v>3.3933763519439624</v>
      </c>
      <c r="BY58" s="4">
        <v>3.358508069195286</v>
      </c>
      <c r="BZ58" s="4">
        <v>3.4462689106098203</v>
      </c>
      <c r="CA58" s="4">
        <v>3.5061233079244016</v>
      </c>
      <c r="CB58" s="4">
        <v>3.5167444920496567</v>
      </c>
      <c r="CC58" s="4">
        <v>3.561211578605362</v>
      </c>
      <c r="CD58" s="4">
        <v>3.6219362062258926</v>
      </c>
      <c r="CE58" s="4">
        <v>3.6282301982990277</v>
      </c>
      <c r="CF58" s="4">
        <v>3.6875310787370585</v>
      </c>
      <c r="CG58" s="4">
        <v>3.7341543605579091</v>
      </c>
      <c r="CH58" s="4">
        <v>3.8084003219566411</v>
      </c>
      <c r="CI58" s="4">
        <v>3.8500811349082475</v>
      </c>
      <c r="CJ58" s="4">
        <v>3.8702310176346386</v>
      </c>
      <c r="CK58" s="4">
        <v>3.9044598057775959</v>
      </c>
      <c r="CL58" s="4">
        <v>4.0112386246388656</v>
      </c>
      <c r="CM58" s="4">
        <v>4.0456101764571057</v>
      </c>
      <c r="CN58" s="4">
        <v>4.08077922692679</v>
      </c>
      <c r="CO58" s="4">
        <v>4.1828346862593744</v>
      </c>
      <c r="CP58" s="4">
        <v>4.2084637146773352</v>
      </c>
      <c r="CQ58" s="4">
        <v>4.2283994543215284</v>
      </c>
      <c r="CR58" s="4">
        <v>4.2679944858888081</v>
      </c>
      <c r="CS58" s="4">
        <v>4.2301681155465776</v>
      </c>
      <c r="CT58" s="4">
        <v>4.2037021212738637</v>
      </c>
      <c r="CU58" s="4">
        <v>4.1311794997030375</v>
      </c>
      <c r="CV58" s="4">
        <v>3.8769546403277135</v>
      </c>
    </row>
    <row r="59" spans="1:100" x14ac:dyDescent="0.3">
      <c r="A59" s="1">
        <v>1</v>
      </c>
      <c r="B59" s="1">
        <v>32</v>
      </c>
      <c r="C59" s="1" t="s">
        <v>44</v>
      </c>
      <c r="D59" s="4">
        <v>8.772777881855939</v>
      </c>
      <c r="E59" s="4">
        <v>8.3274491889705757</v>
      </c>
      <c r="F59" s="4">
        <v>8.0040084397229876</v>
      </c>
      <c r="G59" s="4">
        <v>7.6175896079305945</v>
      </c>
      <c r="H59" s="4">
        <v>7.7601951527692252</v>
      </c>
      <c r="I59" s="4">
        <v>7.6427453197031303</v>
      </c>
      <c r="J59" s="4">
        <v>6.4469104813277402</v>
      </c>
      <c r="K59" s="4">
        <v>6.2869977349929798</v>
      </c>
      <c r="L59" s="4">
        <v>6.0583470559456023</v>
      </c>
      <c r="M59" s="4">
        <v>6.096341241608819</v>
      </c>
      <c r="N59" s="4">
        <v>10.652644122935785</v>
      </c>
      <c r="O59" s="4">
        <v>10.847266806246031</v>
      </c>
      <c r="P59" s="4">
        <v>9.6762493337638098</v>
      </c>
      <c r="Q59" s="4">
        <v>9.7526845190049372</v>
      </c>
      <c r="R59" s="4">
        <v>9.5642803365606888</v>
      </c>
      <c r="S59" s="4">
        <v>9.9733476132466556</v>
      </c>
      <c r="T59" s="4">
        <v>10.166632848493903</v>
      </c>
      <c r="U59" s="4">
        <v>9.8233886430646251</v>
      </c>
      <c r="V59" s="4">
        <v>10.231379487649832</v>
      </c>
      <c r="W59" s="4">
        <v>9.6062281676524126</v>
      </c>
      <c r="X59" s="4">
        <v>9.3861727594808535</v>
      </c>
      <c r="Y59" s="4">
        <v>8.7745796452483518</v>
      </c>
      <c r="Z59" s="4">
        <v>4.69398758758346</v>
      </c>
      <c r="AA59" s="4">
        <v>4.8704555587771452</v>
      </c>
      <c r="AB59" s="4">
        <v>4.9036591796106785</v>
      </c>
      <c r="AC59" s="4">
        <v>5.1286303724696634</v>
      </c>
      <c r="AD59" s="4">
        <v>5.532220509828381</v>
      </c>
      <c r="AE59" s="4">
        <v>5.2220450903484537</v>
      </c>
      <c r="AF59" s="4">
        <v>5.7835926278712098</v>
      </c>
      <c r="AG59" s="4">
        <v>6.283553335611952</v>
      </c>
      <c r="AH59" s="4">
        <v>6.9328244052175219</v>
      </c>
      <c r="AI59" s="4">
        <v>7.3811757470985384</v>
      </c>
      <c r="AJ59" s="4">
        <v>7.6772510454405074</v>
      </c>
      <c r="AK59" s="4">
        <v>8.5855506845901033</v>
      </c>
      <c r="AL59" s="4">
        <v>8.8981885411057249</v>
      </c>
      <c r="AM59" s="4">
        <v>8.9701411168804572</v>
      </c>
      <c r="AN59" s="4">
        <v>8.9033844179955448</v>
      </c>
      <c r="AO59" s="4">
        <v>9.4844971388776838</v>
      </c>
      <c r="AP59" s="4">
        <v>9.6650394709910454</v>
      </c>
      <c r="AQ59" s="4">
        <v>9.4019847922414996</v>
      </c>
      <c r="AR59" s="4">
        <v>8.015715253608418</v>
      </c>
      <c r="AS59" s="4">
        <v>7.6928142478152548</v>
      </c>
      <c r="AT59" s="4">
        <v>6.9865182930153589</v>
      </c>
      <c r="AU59" s="4">
        <v>6.4531479739747839</v>
      </c>
      <c r="AV59" s="4">
        <v>6.3731264093059359</v>
      </c>
      <c r="AW59" s="4">
        <v>10.383218958864116</v>
      </c>
      <c r="AX59" s="4">
        <v>8.6937763996497495</v>
      </c>
      <c r="AY59" s="4">
        <v>8.2343253458133638</v>
      </c>
      <c r="AZ59" s="4">
        <v>7.4957111266784153</v>
      </c>
      <c r="BA59" s="4">
        <v>6.9696527289091756</v>
      </c>
      <c r="BB59" s="4">
        <v>6.4892313748492612</v>
      </c>
      <c r="BC59" s="4">
        <v>6.3473263916733442</v>
      </c>
      <c r="BD59" s="4">
        <v>6.2484738463635017</v>
      </c>
      <c r="BE59" s="4">
        <v>6.0767396064375108</v>
      </c>
      <c r="BF59" s="4">
        <v>5.9613907962344035</v>
      </c>
      <c r="BG59" s="4">
        <v>5.7776800699190778</v>
      </c>
      <c r="BH59" s="4">
        <v>5.5194150743317776</v>
      </c>
      <c r="BI59" s="4">
        <v>4.2780117332828338</v>
      </c>
      <c r="BJ59" s="4">
        <v>4.4429148675518739</v>
      </c>
      <c r="BK59" s="4">
        <v>4.2329991555863122</v>
      </c>
      <c r="BL59" s="4">
        <v>4.5861609740998537</v>
      </c>
      <c r="BM59" s="4">
        <v>4.5263086751008066</v>
      </c>
      <c r="BN59" s="4">
        <v>4.4443746222376168</v>
      </c>
      <c r="BO59" s="4">
        <v>4.4001529026036801</v>
      </c>
      <c r="BP59" s="4">
        <v>4.4540981251652525</v>
      </c>
      <c r="BQ59" s="4">
        <v>4.4019409657811117</v>
      </c>
      <c r="BR59" s="4">
        <v>4.3895370641027629</v>
      </c>
      <c r="BS59" s="4">
        <v>4.4542249678693686</v>
      </c>
      <c r="BT59" s="4">
        <v>4.7913536312232612</v>
      </c>
      <c r="BU59" s="4">
        <v>4.3483449305335569</v>
      </c>
      <c r="BV59" s="4">
        <v>4.2509272593697007</v>
      </c>
      <c r="BW59" s="4">
        <v>4.2398013026845192</v>
      </c>
      <c r="BX59" s="4">
        <v>3.9603189739340516</v>
      </c>
      <c r="BY59" s="4">
        <v>3.8311898149196972</v>
      </c>
      <c r="BZ59" s="4">
        <v>3.8669847332794127</v>
      </c>
      <c r="CA59" s="4">
        <v>3.8466075808846227</v>
      </c>
      <c r="CB59" s="4">
        <v>3.7658585395255648</v>
      </c>
      <c r="CC59" s="4">
        <v>3.7848845490431842</v>
      </c>
      <c r="CD59" s="4">
        <v>3.7142872906870648</v>
      </c>
      <c r="CE59" s="4">
        <v>3.7218435922349156</v>
      </c>
      <c r="CF59" s="4">
        <v>3.5567052662623446</v>
      </c>
      <c r="CG59" s="4">
        <v>3.8415595901027699</v>
      </c>
      <c r="CH59" s="4">
        <v>3.982657303347735</v>
      </c>
      <c r="CI59" s="4">
        <v>4.0520779599766446</v>
      </c>
      <c r="CJ59" s="4">
        <v>4.2042794255532119</v>
      </c>
      <c r="CK59" s="4">
        <v>4.2874327430120891</v>
      </c>
      <c r="CL59" s="4">
        <v>4.2648998680968058</v>
      </c>
      <c r="CM59" s="4">
        <v>4.3491491534872582</v>
      </c>
      <c r="CN59" s="4">
        <v>4.4911829725297991</v>
      </c>
      <c r="CO59" s="4">
        <v>4.603401730165662</v>
      </c>
      <c r="CP59" s="4">
        <v>4.8014308389017453</v>
      </c>
      <c r="CQ59" s="4">
        <v>4.879067662501881</v>
      </c>
      <c r="CR59" s="4">
        <v>4.9068537401261434</v>
      </c>
      <c r="CS59" s="4">
        <v>4.8976899090986112</v>
      </c>
      <c r="CT59" s="4">
        <v>4.9139630442394635</v>
      </c>
      <c r="CU59" s="4">
        <v>4.5334517538130541</v>
      </c>
      <c r="CV59" s="4">
        <v>4.4976169779177511</v>
      </c>
    </row>
    <row r="60" spans="1:100" x14ac:dyDescent="0.3">
      <c r="A60" s="1">
        <v>1</v>
      </c>
      <c r="B60" s="1">
        <v>10</v>
      </c>
      <c r="C60" s="1" t="s">
        <v>45</v>
      </c>
      <c r="D60" s="4">
        <v>4.2545576440655291</v>
      </c>
      <c r="E60" s="4">
        <v>4.6587211143374532</v>
      </c>
      <c r="F60" s="4">
        <v>4.7250571687962362</v>
      </c>
      <c r="G60" s="4">
        <v>5.005158926275846</v>
      </c>
      <c r="H60" s="4">
        <v>5.2747164129036248</v>
      </c>
      <c r="I60" s="4">
        <v>5.508753605996719</v>
      </c>
      <c r="J60" s="4">
        <v>5.6181297393306382</v>
      </c>
      <c r="K60" s="4">
        <v>5.816345748341095</v>
      </c>
      <c r="L60" s="4">
        <v>5.7965588230226963</v>
      </c>
      <c r="M60" s="4">
        <v>5.9961153227102644</v>
      </c>
      <c r="N60" s="4">
        <v>6.2210993996450821</v>
      </c>
      <c r="O60" s="4">
        <v>6.4379160904112345</v>
      </c>
      <c r="P60" s="4">
        <v>5.8742195886948041</v>
      </c>
      <c r="Q60" s="4">
        <v>5.6582467256391187</v>
      </c>
      <c r="R60" s="4">
        <v>5.6443485447946848</v>
      </c>
      <c r="S60" s="4">
        <v>5.6748502873726272</v>
      </c>
      <c r="T60" s="4">
        <v>5.6317759879099629</v>
      </c>
      <c r="U60" s="4">
        <v>5.6381539149190525</v>
      </c>
      <c r="V60" s="4">
        <v>5.5000389510009562</v>
      </c>
      <c r="W60" s="4">
        <v>5.3330882757392724</v>
      </c>
      <c r="X60" s="4">
        <v>5.1889240710568405</v>
      </c>
      <c r="Y60" s="4">
        <v>4.9493806079388882</v>
      </c>
      <c r="Z60" s="4">
        <v>4.7596671561885753</v>
      </c>
      <c r="AA60" s="4">
        <v>4.4651049189686836</v>
      </c>
      <c r="AB60" s="4">
        <v>4.2717050674287877</v>
      </c>
      <c r="AC60" s="4">
        <v>4.0741581767181474</v>
      </c>
      <c r="AD60" s="4">
        <v>3.8466763071131371</v>
      </c>
      <c r="AE60" s="4">
        <v>3.4009752293487399</v>
      </c>
      <c r="AF60" s="4">
        <v>3.354940549662865</v>
      </c>
      <c r="AG60" s="4">
        <v>3.3104742954973259</v>
      </c>
      <c r="AH60" s="4">
        <v>3.4383879394154953</v>
      </c>
      <c r="AI60" s="4">
        <v>3.43418614002388</v>
      </c>
      <c r="AJ60" s="4">
        <v>3.4149094027832874</v>
      </c>
      <c r="AK60" s="4">
        <v>3.3626481724653425</v>
      </c>
      <c r="AL60" s="4">
        <v>3.37720201931233</v>
      </c>
      <c r="AM60" s="4">
        <v>3.5768250331225113</v>
      </c>
      <c r="AN60" s="4">
        <v>3.1397018822644598</v>
      </c>
      <c r="AO60" s="4">
        <v>3.1153128750780716</v>
      </c>
      <c r="AP60" s="4">
        <v>3.2736113913498843</v>
      </c>
      <c r="AQ60" s="4">
        <v>3.3438129383988984</v>
      </c>
      <c r="AR60" s="4">
        <v>3.2967156838218963</v>
      </c>
      <c r="AS60" s="4">
        <v>3.2395094733288858</v>
      </c>
      <c r="AT60" s="4">
        <v>3.2498954829271574</v>
      </c>
      <c r="AU60" s="4">
        <v>3.1643743129687034</v>
      </c>
      <c r="AV60" s="4">
        <v>3.2788704525815504</v>
      </c>
      <c r="AW60" s="4">
        <v>3.4114863160776112</v>
      </c>
      <c r="AX60" s="4">
        <v>3.4577616244673677</v>
      </c>
      <c r="AY60" s="4">
        <v>3.5822046274153947</v>
      </c>
      <c r="AZ60" s="4">
        <v>4.0460426168339243</v>
      </c>
      <c r="BA60" s="4">
        <v>4.1550324128185618</v>
      </c>
      <c r="BB60" s="4">
        <v>4.1648447795036079</v>
      </c>
      <c r="BC60" s="4">
        <v>4.2106671314211797</v>
      </c>
      <c r="BD60" s="4">
        <v>4.2703833810384131</v>
      </c>
      <c r="BE60" s="4">
        <v>4.7483377288844375</v>
      </c>
      <c r="BF60" s="4">
        <v>4.6596946487970792</v>
      </c>
      <c r="BG60" s="4">
        <v>4.8278097964306523</v>
      </c>
      <c r="BH60" s="4">
        <v>4.8471766206323768</v>
      </c>
      <c r="BI60" s="4">
        <v>4.9799808334685736</v>
      </c>
      <c r="BJ60" s="4">
        <v>5.2218301579383883</v>
      </c>
      <c r="BK60" s="4">
        <v>5.3406044788878315</v>
      </c>
      <c r="BL60" s="4">
        <v>6.0888856101845326</v>
      </c>
      <c r="BM60" s="4">
        <v>6.4245951274601003</v>
      </c>
      <c r="BN60" s="4">
        <v>6.4938346877424307</v>
      </c>
      <c r="BO60" s="4">
        <v>6.5769893334814604</v>
      </c>
      <c r="BP60" s="4">
        <v>6.8657739031301306</v>
      </c>
      <c r="BQ60" s="4">
        <v>6.4223675486453971</v>
      </c>
      <c r="BR60" s="4">
        <v>6.521786223432156</v>
      </c>
      <c r="BS60" s="4">
        <v>6.6603270714239864</v>
      </c>
      <c r="BT60" s="4">
        <v>6.4742701151909614</v>
      </c>
      <c r="BU60" s="4">
        <v>6.2587545833959952</v>
      </c>
      <c r="BV60" s="4">
        <v>6.258637733762809</v>
      </c>
      <c r="BW60" s="4">
        <v>5.8898110808609356</v>
      </c>
      <c r="BX60" s="4">
        <v>5.4706551470328044</v>
      </c>
      <c r="BY60" s="4">
        <v>5.069238076019877</v>
      </c>
      <c r="BZ60" s="4">
        <v>4.8646345592978086</v>
      </c>
      <c r="CA60" s="4">
        <v>4.9743440193493331</v>
      </c>
      <c r="CB60" s="4">
        <v>5.0677431752251954</v>
      </c>
      <c r="CC60" s="4">
        <v>5.0286208482462644</v>
      </c>
      <c r="CD60" s="4">
        <v>5.2939391368697919</v>
      </c>
      <c r="CE60" s="4">
        <v>5.3341353479737386</v>
      </c>
      <c r="CF60" s="4">
        <v>5.4436433442620649</v>
      </c>
      <c r="CG60" s="4">
        <v>5.4212103907447453</v>
      </c>
      <c r="CH60" s="4">
        <v>5.0086401046315929</v>
      </c>
      <c r="CI60" s="4">
        <v>5.1207050601814599</v>
      </c>
      <c r="CJ60" s="4">
        <v>4.6818024605112329</v>
      </c>
      <c r="CK60" s="4">
        <v>4.8693878859426034</v>
      </c>
      <c r="CL60" s="4">
        <v>4.7301288460007225</v>
      </c>
      <c r="CM60" s="4">
        <v>4.4666403701503068</v>
      </c>
      <c r="CN60" s="4">
        <v>3.950607549332358</v>
      </c>
      <c r="CO60" s="4">
        <v>3.8038598686411218</v>
      </c>
      <c r="CP60" s="4">
        <v>3.4718082996555379</v>
      </c>
      <c r="CQ60" s="4">
        <v>2.9745069423875505</v>
      </c>
      <c r="CR60" s="4">
        <v>2.9386351714278938</v>
      </c>
      <c r="CS60" s="4">
        <v>2.9600592003984616</v>
      </c>
      <c r="CT60" s="4">
        <v>3.0514454276884151</v>
      </c>
      <c r="CU60" s="4">
        <v>3.1090589019974377</v>
      </c>
      <c r="CV60" s="4">
        <v>2.9302649787962891</v>
      </c>
    </row>
    <row r="61" spans="1:100" x14ac:dyDescent="0.3">
      <c r="A61" s="1">
        <v>1</v>
      </c>
      <c r="B61" s="1">
        <v>37</v>
      </c>
      <c r="C61" s="1" t="s">
        <v>46</v>
      </c>
      <c r="D61" s="4">
        <v>19.34623626698864</v>
      </c>
      <c r="E61" s="4">
        <v>19.29376591014476</v>
      </c>
      <c r="F61" s="4">
        <v>18.020478317832698</v>
      </c>
      <c r="G61" s="4">
        <v>17.104818364139472</v>
      </c>
      <c r="H61" s="4">
        <v>16.614440503785879</v>
      </c>
      <c r="I61" s="4">
        <v>16.963248321213893</v>
      </c>
      <c r="J61" s="4">
        <v>16.678537486607336</v>
      </c>
      <c r="K61" s="4">
        <v>16.272051220545052</v>
      </c>
      <c r="L61" s="4">
        <v>16.230619788880464</v>
      </c>
      <c r="M61" s="4">
        <v>15.936859691764809</v>
      </c>
      <c r="N61" s="4">
        <v>16.978461780403165</v>
      </c>
      <c r="O61" s="4">
        <v>17.274278432796322</v>
      </c>
      <c r="P61" s="4">
        <v>18.704488621955985</v>
      </c>
      <c r="Q61" s="4">
        <v>21.32163517578504</v>
      </c>
      <c r="R61" s="4">
        <v>22.378724599861883</v>
      </c>
      <c r="S61" s="4">
        <v>21.6698171867483</v>
      </c>
      <c r="T61" s="4">
        <v>21.767407711351108</v>
      </c>
      <c r="U61" s="4">
        <v>21.460800964460322</v>
      </c>
      <c r="V61" s="4">
        <v>18.440337720713423</v>
      </c>
      <c r="W61" s="4">
        <v>17.613877047306087</v>
      </c>
      <c r="X61" s="4">
        <v>17.341724278412805</v>
      </c>
      <c r="Y61" s="4">
        <v>16.879823815112207</v>
      </c>
      <c r="Z61" s="4">
        <v>15.146269360291665</v>
      </c>
      <c r="AA61" s="4">
        <v>14.604949226025083</v>
      </c>
      <c r="AB61" s="4">
        <v>13.468719429113019</v>
      </c>
      <c r="AC61" s="4">
        <v>10.546539525102402</v>
      </c>
      <c r="AD61" s="4">
        <v>9.0006187966090145</v>
      </c>
      <c r="AE61" s="4">
        <v>8.2866251708398959</v>
      </c>
      <c r="AF61" s="4">
        <v>8.0592595038215844</v>
      </c>
      <c r="AG61" s="4">
        <v>7.1715084095370125</v>
      </c>
      <c r="AH61" s="4">
        <v>8.8955120239872976</v>
      </c>
      <c r="AI61" s="4">
        <v>8.8026072919862663</v>
      </c>
      <c r="AJ61" s="4">
        <v>7.8980793961033458</v>
      </c>
      <c r="AK61" s="4">
        <v>7.8484916203864676</v>
      </c>
      <c r="AL61" s="4">
        <v>7.9295045432569999</v>
      </c>
      <c r="AM61" s="4">
        <v>8.0692666449620507</v>
      </c>
      <c r="AN61" s="4">
        <v>7.7980899002264641</v>
      </c>
      <c r="AO61" s="4">
        <v>7.4755628946996024</v>
      </c>
      <c r="AP61" s="4">
        <v>7.6078803330090317</v>
      </c>
      <c r="AQ61" s="4">
        <v>7.9239048593691352</v>
      </c>
      <c r="AR61" s="4">
        <v>9.1136889316535665</v>
      </c>
      <c r="AS61" s="4">
        <v>8.807810573929709</v>
      </c>
      <c r="AT61" s="4">
        <v>7.6600844988364045</v>
      </c>
      <c r="AU61" s="4">
        <v>6.8649551346483939</v>
      </c>
      <c r="AV61" s="4">
        <v>6.8110141531803654</v>
      </c>
      <c r="AW61" s="4">
        <v>6.8466281047836306</v>
      </c>
      <c r="AX61" s="4">
        <v>6.8964988633525532</v>
      </c>
      <c r="AY61" s="4">
        <v>6.5025765753680052</v>
      </c>
      <c r="AZ61" s="4">
        <v>5.4713810604342132</v>
      </c>
      <c r="BA61" s="4">
        <v>5.9039271645915088</v>
      </c>
      <c r="BB61" s="4">
        <v>6.013129836712416</v>
      </c>
      <c r="BC61" s="4">
        <v>5.6088225405486725</v>
      </c>
      <c r="BD61" s="4">
        <v>4.976348634828633</v>
      </c>
      <c r="BE61" s="4">
        <v>5.0383259145752373</v>
      </c>
      <c r="BF61" s="4">
        <v>5.8541222056567674</v>
      </c>
      <c r="BG61" s="4">
        <v>5.8835038657482723</v>
      </c>
      <c r="BH61" s="4">
        <v>5.5794936274170075</v>
      </c>
      <c r="BI61" s="4">
        <v>5.2679152837125853</v>
      </c>
      <c r="BJ61" s="4">
        <v>4.9959103904140401</v>
      </c>
      <c r="BK61" s="4">
        <v>4.7527338800234631</v>
      </c>
      <c r="BL61" s="4">
        <v>6.821791806490249</v>
      </c>
      <c r="BM61" s="4">
        <v>7.4118829114998963</v>
      </c>
      <c r="BN61" s="4">
        <v>7.5410486864867812</v>
      </c>
      <c r="BO61" s="4">
        <v>7.5795011537229087</v>
      </c>
      <c r="BP61" s="4">
        <v>7.2895673851118685</v>
      </c>
      <c r="BQ61" s="4">
        <v>7.6090513584149155</v>
      </c>
      <c r="BR61" s="4">
        <v>7.2655067258010257</v>
      </c>
      <c r="BS61" s="4">
        <v>8.1573622346786276</v>
      </c>
      <c r="BT61" s="4">
        <v>7.3195984678641359</v>
      </c>
      <c r="BU61" s="4">
        <v>7.3877019521014553</v>
      </c>
      <c r="BV61" s="4">
        <v>6.9132755573447877</v>
      </c>
      <c r="BW61" s="4">
        <v>6.7890397382958971</v>
      </c>
      <c r="BX61" s="4">
        <v>6.0477400534700747</v>
      </c>
      <c r="BY61" s="4">
        <v>5.495835966477185</v>
      </c>
      <c r="BZ61" s="4">
        <v>5.3598051357131791</v>
      </c>
      <c r="CA61" s="4">
        <v>5.4331644408605584</v>
      </c>
      <c r="CB61" s="4">
        <v>5.1044795283735578</v>
      </c>
      <c r="CC61" s="4">
        <v>4.8360222309912224</v>
      </c>
      <c r="CD61" s="4">
        <v>4.6965057947435307</v>
      </c>
      <c r="CE61" s="4">
        <v>4.1090946663537018</v>
      </c>
      <c r="CF61" s="4">
        <v>4.5056675253286018</v>
      </c>
      <c r="CG61" s="4">
        <v>4.0021166515443882</v>
      </c>
      <c r="CH61" s="4">
        <v>3.9543845298100879</v>
      </c>
      <c r="CI61" s="4">
        <v>3.6349621227755042</v>
      </c>
      <c r="CJ61" s="4">
        <v>3.4528341146238346</v>
      </c>
      <c r="CK61" s="4">
        <v>3.2897600450533679</v>
      </c>
      <c r="CL61" s="4">
        <v>3.0094272719162163</v>
      </c>
      <c r="CM61" s="4">
        <v>2.741986959708933</v>
      </c>
      <c r="CN61" s="4">
        <v>2.690982727210538</v>
      </c>
      <c r="CO61" s="4">
        <v>2.3975469181188638</v>
      </c>
      <c r="CP61" s="4">
        <v>2.3247615844734337</v>
      </c>
      <c r="CQ61" s="4">
        <v>2.5924897241795164</v>
      </c>
      <c r="CR61" s="4">
        <v>2.791280120979764</v>
      </c>
      <c r="CS61" s="4">
        <v>3.3028453063046714</v>
      </c>
      <c r="CT61" s="4">
        <v>3.4451825931884921</v>
      </c>
      <c r="CU61" s="4">
        <v>3.8894724522531994</v>
      </c>
      <c r="CV61" s="4">
        <v>4.5616094508165181</v>
      </c>
    </row>
    <row r="62" spans="1:100" x14ac:dyDescent="0.3">
      <c r="A62" s="1">
        <v>1</v>
      </c>
      <c r="B62" s="1">
        <v>2</v>
      </c>
      <c r="C62" s="1" t="s">
        <v>47</v>
      </c>
      <c r="D62" s="4">
        <v>3.056464512146428</v>
      </c>
      <c r="E62" s="4">
        <v>3.318944252312976</v>
      </c>
      <c r="F62" s="4">
        <v>3.3953019926115648</v>
      </c>
      <c r="G62" s="4">
        <v>3.5804448891451042</v>
      </c>
      <c r="H62" s="4">
        <v>3.6844440712067739</v>
      </c>
      <c r="I62" s="4">
        <v>4.1096424502182902</v>
      </c>
      <c r="J62" s="4">
        <v>4.3106243631572578</v>
      </c>
      <c r="K62" s="4">
        <v>4.1715455649860589</v>
      </c>
      <c r="L62" s="4">
        <v>4.2133872882568628</v>
      </c>
      <c r="M62" s="4">
        <v>4.3243109521730627</v>
      </c>
      <c r="N62" s="4">
        <v>4.4200966801950408</v>
      </c>
      <c r="O62" s="4">
        <v>4.5021578350673535</v>
      </c>
      <c r="P62" s="4">
        <v>4.7107600168805437</v>
      </c>
      <c r="Q62" s="4">
        <v>4.2826184638475349</v>
      </c>
      <c r="R62" s="4">
        <v>4.1679712709742498</v>
      </c>
      <c r="S62" s="4">
        <v>3.7975739744705592</v>
      </c>
      <c r="T62" s="4">
        <v>3.896621540986414</v>
      </c>
      <c r="U62" s="4">
        <v>3.7663107237320346</v>
      </c>
      <c r="V62" s="4">
        <v>3.6083886692622276</v>
      </c>
      <c r="W62" s="4">
        <v>3.5797236841188607</v>
      </c>
      <c r="X62" s="4">
        <v>3.719012765344031</v>
      </c>
      <c r="Y62" s="4">
        <v>3.8052199977040164</v>
      </c>
      <c r="Z62" s="4">
        <v>3.9924771961223953</v>
      </c>
      <c r="AA62" s="4">
        <v>3.7951969515701989</v>
      </c>
      <c r="AB62" s="4">
        <v>3.1948364629209296</v>
      </c>
      <c r="AC62" s="4">
        <v>3.310018369676003</v>
      </c>
      <c r="AD62" s="4">
        <v>3.6028719429622451</v>
      </c>
      <c r="AE62" s="4">
        <v>3.5145069472324422</v>
      </c>
      <c r="AF62" s="4">
        <v>3.3721891716754859</v>
      </c>
      <c r="AG62" s="4">
        <v>3.2354108681254488</v>
      </c>
      <c r="AH62" s="4">
        <v>2.8661012160307595</v>
      </c>
      <c r="AI62" s="4">
        <v>2.7001347921748544</v>
      </c>
      <c r="AJ62" s="4">
        <v>2.5411912511261967</v>
      </c>
      <c r="AK62" s="4">
        <v>2.2641476902065105</v>
      </c>
      <c r="AL62" s="4">
        <v>2.1084067103395778</v>
      </c>
      <c r="AM62" s="4">
        <v>2.1416033963287875</v>
      </c>
      <c r="AN62" s="4">
        <v>3.640564387079591</v>
      </c>
      <c r="AO62" s="4">
        <v>3.8098227255220025</v>
      </c>
      <c r="AP62" s="4">
        <v>3.4528449909113768</v>
      </c>
      <c r="AQ62" s="4">
        <v>3.2900177057719269</v>
      </c>
      <c r="AR62" s="4">
        <v>3.3696148671870616</v>
      </c>
      <c r="AS62" s="4">
        <v>3.4130778378368061</v>
      </c>
      <c r="AT62" s="4">
        <v>3.7422789348971932</v>
      </c>
      <c r="AU62" s="4">
        <v>3.8988785338872867</v>
      </c>
      <c r="AV62" s="4">
        <v>3.99206906990874</v>
      </c>
      <c r="AW62" s="4">
        <v>4.0884730279054766</v>
      </c>
      <c r="AX62" s="4">
        <v>4.2856301180303635</v>
      </c>
      <c r="AY62" s="4">
        <v>4.475111653685766</v>
      </c>
      <c r="AZ62" s="4">
        <v>3.9236761382058449</v>
      </c>
      <c r="BA62" s="4">
        <v>3.7066613388091625</v>
      </c>
      <c r="BB62" s="4">
        <v>3.788307167739001</v>
      </c>
      <c r="BC62" s="4">
        <v>4.3310995350163521</v>
      </c>
      <c r="BD62" s="4">
        <v>4.0079419039599014</v>
      </c>
      <c r="BE62" s="4">
        <v>3.8196609275378148</v>
      </c>
      <c r="BF62" s="4">
        <v>3.9417986207792342</v>
      </c>
      <c r="BG62" s="4">
        <v>4.0289210532766342</v>
      </c>
      <c r="BH62" s="4">
        <v>3.7481250283536092</v>
      </c>
      <c r="BI62" s="4">
        <v>3.5810078411061959</v>
      </c>
      <c r="BJ62" s="4">
        <v>3.2751611266798131</v>
      </c>
      <c r="BK62" s="4">
        <v>3.0262543606182213</v>
      </c>
      <c r="BL62" s="4">
        <v>3.0928961858585584</v>
      </c>
      <c r="BM62" s="4">
        <v>3.538871578163151</v>
      </c>
      <c r="BN62" s="4">
        <v>3.6535240833266545</v>
      </c>
      <c r="BO62" s="4">
        <v>3.9544646070458067</v>
      </c>
      <c r="BP62" s="4">
        <v>4.2320804976008128</v>
      </c>
      <c r="BQ62" s="4">
        <v>4.831367900704195</v>
      </c>
      <c r="BR62" s="4">
        <v>4.8083690977151567</v>
      </c>
      <c r="BS62" s="4">
        <v>4.73595093444042</v>
      </c>
      <c r="BT62" s="4">
        <v>5.1187353037253027</v>
      </c>
      <c r="BU62" s="4">
        <v>5.9433225189478547</v>
      </c>
      <c r="BV62" s="4">
        <v>5.7898488992053503</v>
      </c>
      <c r="BW62" s="4">
        <v>5.5724182698927374</v>
      </c>
      <c r="BX62" s="4">
        <v>5.8227289208040798</v>
      </c>
      <c r="BY62" s="4">
        <v>5.4931549694838298</v>
      </c>
      <c r="BZ62" s="4">
        <v>5.2199124168890974</v>
      </c>
      <c r="CA62" s="4">
        <v>4.9016326697926438</v>
      </c>
      <c r="CB62" s="4">
        <v>5.0235429194167329</v>
      </c>
      <c r="CC62" s="4">
        <v>4.8594511904919733</v>
      </c>
      <c r="CD62" s="4">
        <v>4.9188925785985331</v>
      </c>
      <c r="CE62" s="4">
        <v>4.5234177451546076</v>
      </c>
      <c r="CF62" s="4">
        <v>4.3010875562791391</v>
      </c>
      <c r="CG62" s="4">
        <v>4.0289191995405496</v>
      </c>
      <c r="CH62" s="4">
        <v>4.2371360590787361</v>
      </c>
      <c r="CI62" s="4">
        <v>5.7823819488834891</v>
      </c>
      <c r="CJ62" s="4">
        <v>5.3424737779626765</v>
      </c>
      <c r="CK62" s="4">
        <v>6.9558965726450639</v>
      </c>
      <c r="CL62" s="4">
        <v>6.9565917689069776</v>
      </c>
      <c r="CM62" s="4">
        <v>6.7271759903831372</v>
      </c>
      <c r="CN62" s="4">
        <v>6.1994673946108678</v>
      </c>
      <c r="CO62" s="4">
        <v>6.1216497013449107</v>
      </c>
      <c r="CP62" s="4">
        <v>6.2689056219640253</v>
      </c>
      <c r="CQ62" s="4">
        <v>6.403954985003053</v>
      </c>
      <c r="CR62" s="4">
        <v>7.1285808483765924</v>
      </c>
      <c r="CS62" s="4">
        <v>7.0218130113483355</v>
      </c>
      <c r="CT62" s="4">
        <v>7.5293294318298694</v>
      </c>
      <c r="CU62" s="4">
        <v>6.5599928776255592</v>
      </c>
      <c r="CV62" s="4">
        <v>7.1586705635890491</v>
      </c>
    </row>
    <row r="63" spans="1:100" x14ac:dyDescent="0.3">
      <c r="A63" s="1">
        <v>1</v>
      </c>
      <c r="B63" s="1">
        <v>14</v>
      </c>
      <c r="C63" s="1" t="s">
        <v>48</v>
      </c>
      <c r="D63" s="4">
        <v>11.331038567723901</v>
      </c>
      <c r="E63" s="4">
        <v>11.155367165154415</v>
      </c>
      <c r="F63" s="4">
        <v>10.973937716462174</v>
      </c>
      <c r="G63" s="4">
        <v>10.742226305306568</v>
      </c>
      <c r="H63" s="4">
        <v>10.535614918741146</v>
      </c>
      <c r="I63" s="4">
        <v>10.291654477800053</v>
      </c>
      <c r="J63" s="4">
        <v>10.280799433759787</v>
      </c>
      <c r="K63" s="4">
        <v>10.150723478241098</v>
      </c>
      <c r="L63" s="4">
        <v>10.166334504194815</v>
      </c>
      <c r="M63" s="4">
        <v>10.24306943381424</v>
      </c>
      <c r="N63" s="4">
        <v>10.118493463972344</v>
      </c>
      <c r="O63" s="4">
        <v>10.066557501509516</v>
      </c>
      <c r="P63" s="4">
        <v>10.218227658971156</v>
      </c>
      <c r="Q63" s="4">
        <v>9.7259581445078354</v>
      </c>
      <c r="R63" s="4">
        <v>9.3686259195965764</v>
      </c>
      <c r="S63" s="4">
        <v>9.2117533221039825</v>
      </c>
      <c r="T63" s="4">
        <v>8.8429627480211987</v>
      </c>
      <c r="U63" s="4">
        <v>8.5588083330913758</v>
      </c>
      <c r="V63" s="4">
        <v>8.1396704138972567</v>
      </c>
      <c r="W63" s="4">
        <v>7.7123808434759757</v>
      </c>
      <c r="X63" s="4">
        <v>7.3744203954212022</v>
      </c>
      <c r="Y63" s="4">
        <v>6.9235864662667677</v>
      </c>
      <c r="Z63" s="4">
        <v>6.4973132295102252</v>
      </c>
      <c r="AA63" s="4">
        <v>6.0995245428701095</v>
      </c>
      <c r="AB63" s="4">
        <v>6.731660608722617</v>
      </c>
      <c r="AC63" s="4">
        <v>6.8024524816631011</v>
      </c>
      <c r="AD63" s="4">
        <v>6.7784091865661491</v>
      </c>
      <c r="AE63" s="4">
        <v>6.6766177776986959</v>
      </c>
      <c r="AF63" s="4">
        <v>6.8754413794294145</v>
      </c>
      <c r="AG63" s="4">
        <v>6.9259218695637532</v>
      </c>
      <c r="AH63" s="4">
        <v>6.991562778522681</v>
      </c>
      <c r="AI63" s="4">
        <v>7.0601417844878585</v>
      </c>
      <c r="AJ63" s="4">
        <v>7.309273698107047</v>
      </c>
      <c r="AK63" s="4">
        <v>7.3985500143242344</v>
      </c>
      <c r="AL63" s="4">
        <v>7.5974250163337489</v>
      </c>
      <c r="AM63" s="4">
        <v>7.6525948108228787</v>
      </c>
      <c r="AN63" s="4">
        <v>7.288866282984408</v>
      </c>
      <c r="AO63" s="4">
        <v>7.3325245845042266</v>
      </c>
      <c r="AP63" s="4">
        <v>7.2332391230051014</v>
      </c>
      <c r="AQ63" s="4">
        <v>7.3769801553386696</v>
      </c>
      <c r="AR63" s="4">
        <v>7.0082546649179358</v>
      </c>
      <c r="AS63" s="4">
        <v>6.834813413242351</v>
      </c>
      <c r="AT63" s="4">
        <v>6.5369164984229995</v>
      </c>
      <c r="AU63" s="4">
        <v>6.3630574625845702</v>
      </c>
      <c r="AV63" s="4">
        <v>6.0778269942207341</v>
      </c>
      <c r="AW63" s="4">
        <v>5.884407311997796</v>
      </c>
      <c r="AX63" s="4">
        <v>5.6630208829533357</v>
      </c>
      <c r="AY63" s="4">
        <v>5.4469240614916714</v>
      </c>
      <c r="AZ63" s="4">
        <v>5.212092832165748</v>
      </c>
      <c r="BA63" s="4">
        <v>5.0524615836970339</v>
      </c>
      <c r="BB63" s="4">
        <v>4.9186093835004936</v>
      </c>
      <c r="BC63" s="4">
        <v>4.5922672295554383</v>
      </c>
      <c r="BD63" s="4">
        <v>4.5057258641367621</v>
      </c>
      <c r="BE63" s="4">
        <v>4.3876704114498066</v>
      </c>
      <c r="BF63" s="4">
        <v>4.3790387201773324</v>
      </c>
      <c r="BG63" s="4">
        <v>4.2705099625489877</v>
      </c>
      <c r="BH63" s="4">
        <v>4.1253760339526844</v>
      </c>
      <c r="BI63" s="4">
        <v>4.0090993725086159</v>
      </c>
      <c r="BJ63" s="4">
        <v>3.9095929690925875</v>
      </c>
      <c r="BK63" s="4">
        <v>3.8994620879628945</v>
      </c>
      <c r="BL63" s="4">
        <v>3.9159062170040357</v>
      </c>
      <c r="BM63" s="4">
        <v>3.8425391785006959</v>
      </c>
      <c r="BN63" s="4">
        <v>3.9658340399676271</v>
      </c>
      <c r="BO63" s="4">
        <v>4.2117605894811341</v>
      </c>
      <c r="BP63" s="4">
        <v>4.2434327347171976</v>
      </c>
      <c r="BQ63" s="4">
        <v>4.3413587736412644</v>
      </c>
      <c r="BR63" s="4">
        <v>4.4178565182133873</v>
      </c>
      <c r="BS63" s="4">
        <v>4.5591899047926931</v>
      </c>
      <c r="BT63" s="4">
        <v>4.7758680449488162</v>
      </c>
      <c r="BU63" s="4">
        <v>4.8714337593483767</v>
      </c>
      <c r="BV63" s="4">
        <v>4.9259009202109434</v>
      </c>
      <c r="BW63" s="4">
        <v>5.0035435752650539</v>
      </c>
      <c r="BX63" s="4">
        <v>5.1798229381167449</v>
      </c>
      <c r="BY63" s="4">
        <v>5.2263038414091145</v>
      </c>
      <c r="BZ63" s="4">
        <v>5.2119338005503799</v>
      </c>
      <c r="CA63" s="4">
        <v>5.0031118894644306</v>
      </c>
      <c r="CB63" s="4">
        <v>5.0165976416146396</v>
      </c>
      <c r="CC63" s="4">
        <v>4.929834914876503</v>
      </c>
      <c r="CD63" s="4">
        <v>4.9244037525509459</v>
      </c>
      <c r="CE63" s="4">
        <v>4.7934029716514637</v>
      </c>
      <c r="CF63" s="4">
        <v>4.7045202458634972</v>
      </c>
      <c r="CG63" s="4">
        <v>4.7410987527223138</v>
      </c>
      <c r="CH63" s="4">
        <v>4.8695293288134138</v>
      </c>
      <c r="CI63" s="4">
        <v>4.8095654530410776</v>
      </c>
      <c r="CJ63" s="4">
        <v>4.663873074860736</v>
      </c>
      <c r="CK63" s="4">
        <v>4.6802536201283811</v>
      </c>
      <c r="CL63" s="4">
        <v>4.6269270281791997</v>
      </c>
      <c r="CM63" s="4">
        <v>4.6585308970294061</v>
      </c>
      <c r="CN63" s="4">
        <v>4.6473921453091549</v>
      </c>
      <c r="CO63" s="4">
        <v>4.6787496367323573</v>
      </c>
      <c r="CP63" s="4">
        <v>4.590125140507709</v>
      </c>
      <c r="CQ63" s="4">
        <v>4.5887191170338735</v>
      </c>
      <c r="CR63" s="4">
        <v>4.5531820791109965</v>
      </c>
      <c r="CS63" s="4">
        <v>4.4486922849815276</v>
      </c>
      <c r="CT63" s="4">
        <v>4.3320392486832082</v>
      </c>
      <c r="CU63" s="4">
        <v>4.2758582454301806</v>
      </c>
      <c r="CV63" s="4">
        <v>4.1955453686991744</v>
      </c>
    </row>
    <row r="64" spans="1:100" x14ac:dyDescent="0.3">
      <c r="A64" s="1">
        <v>1</v>
      </c>
      <c r="B64" s="1">
        <v>30</v>
      </c>
      <c r="C64" s="1" t="s">
        <v>49</v>
      </c>
      <c r="D64" s="4">
        <v>3.9621996977246283</v>
      </c>
      <c r="E64" s="4">
        <v>3.9319459421504126</v>
      </c>
      <c r="F64" s="4">
        <v>3.9066367940055851</v>
      </c>
      <c r="G64" s="4">
        <v>4.0073774886885287</v>
      </c>
      <c r="H64" s="4">
        <v>4.0782630627905627</v>
      </c>
      <c r="I64" s="4">
        <v>4.1467043376051471</v>
      </c>
      <c r="J64" s="4">
        <v>4.0948971472494549</v>
      </c>
      <c r="K64" s="4">
        <v>4.0813637205670181</v>
      </c>
      <c r="L64" s="4">
        <v>4.0569875786481981</v>
      </c>
      <c r="M64" s="4">
        <v>3.9915234445074179</v>
      </c>
      <c r="N64" s="4">
        <v>3.9997078781368178</v>
      </c>
      <c r="O64" s="4">
        <v>3.9685669684332217</v>
      </c>
      <c r="P64" s="4">
        <v>4.0043927215362984</v>
      </c>
      <c r="Q64" s="4">
        <v>3.9886353276109761</v>
      </c>
      <c r="R64" s="4">
        <v>3.8869123344874641</v>
      </c>
      <c r="S64" s="4">
        <v>3.8249902030325051</v>
      </c>
      <c r="T64" s="4">
        <v>3.5866769851838884</v>
      </c>
      <c r="U64" s="4">
        <v>3.4650141927587361</v>
      </c>
      <c r="V64" s="4">
        <v>3.4827522440183287</v>
      </c>
      <c r="W64" s="4">
        <v>3.3218235675848411</v>
      </c>
      <c r="X64" s="4">
        <v>3.2952151870538979</v>
      </c>
      <c r="Y64" s="4">
        <v>3.2783452809098694</v>
      </c>
      <c r="Z64" s="4">
        <v>3.241109522380039</v>
      </c>
      <c r="AA64" s="4">
        <v>3.1954446800740777</v>
      </c>
      <c r="AB64" s="4">
        <v>3.1675349082867643</v>
      </c>
      <c r="AC64" s="4">
        <v>3.1459745085922886</v>
      </c>
      <c r="AD64" s="4">
        <v>3.1869769286537744</v>
      </c>
      <c r="AE64" s="4">
        <v>3.1254566390378629</v>
      </c>
      <c r="AF64" s="4">
        <v>3.2598334350100742</v>
      </c>
      <c r="AG64" s="4">
        <v>3.2279271640787419</v>
      </c>
      <c r="AH64" s="4">
        <v>3.2391086750923788</v>
      </c>
      <c r="AI64" s="4">
        <v>3.3794135907056662</v>
      </c>
      <c r="AJ64" s="4">
        <v>3.4546401164436942</v>
      </c>
      <c r="AK64" s="4">
        <v>3.5412199434028362</v>
      </c>
      <c r="AL64" s="4">
        <v>3.6761349192102126</v>
      </c>
      <c r="AM64" s="4">
        <v>3.6373876494323998</v>
      </c>
      <c r="AN64" s="4">
        <v>3.5851665944100302</v>
      </c>
      <c r="AO64" s="4">
        <v>3.6713682268504999</v>
      </c>
      <c r="AP64" s="4">
        <v>3.7106769440553333</v>
      </c>
      <c r="AQ64" s="4">
        <v>3.7986069278536942</v>
      </c>
      <c r="AR64" s="4">
        <v>3.8930163890256364</v>
      </c>
      <c r="AS64" s="4">
        <v>4.1206971250452291</v>
      </c>
      <c r="AT64" s="4">
        <v>4.1202404188464543</v>
      </c>
      <c r="AU64" s="4">
        <v>4.1382069710188283</v>
      </c>
      <c r="AV64" s="4">
        <v>4.232236288656396</v>
      </c>
      <c r="AW64" s="4">
        <v>4.182285635406874</v>
      </c>
      <c r="AX64" s="4">
        <v>4.1295843655058011</v>
      </c>
      <c r="AY64" s="4">
        <v>4.1444961496426016</v>
      </c>
      <c r="AZ64" s="4">
        <v>4.2342603288955942</v>
      </c>
      <c r="BA64" s="4">
        <v>4.1787582567816495</v>
      </c>
      <c r="BB64" s="4">
        <v>4.2831808771801008</v>
      </c>
      <c r="BC64" s="4">
        <v>4.1881493906234617</v>
      </c>
      <c r="BD64" s="4">
        <v>4.0031277207412197</v>
      </c>
      <c r="BE64" s="4">
        <v>3.8610770389975624</v>
      </c>
      <c r="BF64" s="4">
        <v>3.7437314007854736</v>
      </c>
      <c r="BG64" s="4">
        <v>3.6426974027883139</v>
      </c>
      <c r="BH64" s="4">
        <v>3.5079294014416584</v>
      </c>
      <c r="BI64" s="4">
        <v>3.3864647082329031</v>
      </c>
      <c r="BJ64" s="4">
        <v>3.2282498574372376</v>
      </c>
      <c r="BK64" s="4">
        <v>3.2908023423003265</v>
      </c>
      <c r="BL64" s="4">
        <v>3.2174589453071651</v>
      </c>
      <c r="BM64" s="4">
        <v>3.2272359822117873</v>
      </c>
      <c r="BN64" s="4">
        <v>3.2187888767290507</v>
      </c>
      <c r="BO64" s="4">
        <v>3.287462730108913</v>
      </c>
      <c r="BP64" s="4">
        <v>3.4737308622299428</v>
      </c>
      <c r="BQ64" s="4">
        <v>3.4621779492994116</v>
      </c>
      <c r="BR64" s="4">
        <v>3.5917065977489941</v>
      </c>
      <c r="BS64" s="4">
        <v>3.7139151655448996</v>
      </c>
      <c r="BT64" s="4">
        <v>3.7799440874466934</v>
      </c>
      <c r="BU64" s="4">
        <v>3.9359871630342145</v>
      </c>
      <c r="BV64" s="4">
        <v>4.1068006624984461</v>
      </c>
      <c r="BW64" s="4">
        <v>4.2308460118598079</v>
      </c>
      <c r="BX64" s="4">
        <v>4.3627907751275448</v>
      </c>
      <c r="BY64" s="4">
        <v>4.4696182523365708</v>
      </c>
      <c r="BZ64" s="4">
        <v>4.2912758664665773</v>
      </c>
      <c r="CA64" s="4">
        <v>4.2863662154571056</v>
      </c>
      <c r="CB64" s="4">
        <v>4.2029898751966783</v>
      </c>
      <c r="CC64" s="4">
        <v>4.2069004221157256</v>
      </c>
      <c r="CD64" s="4">
        <v>4.1741256147556252</v>
      </c>
      <c r="CE64" s="4">
        <v>4.1726080061208126</v>
      </c>
      <c r="CF64" s="4">
        <v>4.2267839847143573</v>
      </c>
      <c r="CG64" s="4">
        <v>4.2049520261184625</v>
      </c>
      <c r="CH64" s="4">
        <v>4.2048144308858717</v>
      </c>
      <c r="CI64" s="4">
        <v>4.030105319324929</v>
      </c>
      <c r="CJ64" s="4">
        <v>3.9385846281518062</v>
      </c>
      <c r="CK64" s="4">
        <v>3.8667696562673215</v>
      </c>
      <c r="CL64" s="4">
        <v>3.9450409466054319</v>
      </c>
      <c r="CM64" s="4">
        <v>4.0029385037361322</v>
      </c>
      <c r="CN64" s="4">
        <v>3.9663457296535936</v>
      </c>
      <c r="CO64" s="4">
        <v>4.020078883007721</v>
      </c>
      <c r="CP64" s="4">
        <v>4.136250358901794</v>
      </c>
      <c r="CQ64" s="4">
        <v>4.0525764401907498</v>
      </c>
      <c r="CR64" s="4">
        <v>4.0015887591781052</v>
      </c>
      <c r="CS64" s="4">
        <v>3.9703768210333399</v>
      </c>
      <c r="CT64" s="4">
        <v>3.8963238221597529</v>
      </c>
      <c r="CU64" s="4">
        <v>4.0054038382903796</v>
      </c>
      <c r="CV64" s="4">
        <v>3.9095263867998433</v>
      </c>
    </row>
    <row r="65" spans="1:100" x14ac:dyDescent="0.3">
      <c r="A65" s="1">
        <v>1</v>
      </c>
      <c r="B65" s="1">
        <v>31</v>
      </c>
      <c r="C65" s="1" t="s">
        <v>50</v>
      </c>
      <c r="D65" s="4">
        <v>4.9726043406188349</v>
      </c>
      <c r="E65" s="4">
        <v>4.805652289557071</v>
      </c>
      <c r="F65" s="4">
        <v>4.7966345796426619</v>
      </c>
      <c r="G65" s="4">
        <v>4.9595777847113238</v>
      </c>
      <c r="H65" s="4">
        <v>5.0252320293751502</v>
      </c>
      <c r="I65" s="4">
        <v>5.1478781187096567</v>
      </c>
      <c r="J65" s="4">
        <v>5.3103528052477973</v>
      </c>
      <c r="K65" s="4">
        <v>5.3907096762242599</v>
      </c>
      <c r="L65" s="4">
        <v>5.4100648484631826</v>
      </c>
      <c r="M65" s="4">
        <v>5.5374755761051171</v>
      </c>
      <c r="N65" s="4">
        <v>5.6943114855900232</v>
      </c>
      <c r="O65" s="4">
        <v>5.8903152395204152</v>
      </c>
      <c r="P65" s="4">
        <v>5.9773566443102126</v>
      </c>
      <c r="Q65" s="4">
        <v>5.9768387978653541</v>
      </c>
      <c r="R65" s="4">
        <v>5.988051036766711</v>
      </c>
      <c r="S65" s="4">
        <v>6.0489499667833524</v>
      </c>
      <c r="T65" s="4">
        <v>5.9969045911801144</v>
      </c>
      <c r="U65" s="4">
        <v>5.8940034046630441</v>
      </c>
      <c r="V65" s="4">
        <v>5.9096103389806709</v>
      </c>
      <c r="W65" s="4">
        <v>5.8889444981643457</v>
      </c>
      <c r="X65" s="4">
        <v>5.9822368254822846</v>
      </c>
      <c r="Y65" s="4">
        <v>5.943222862666544</v>
      </c>
      <c r="Z65" s="4">
        <v>5.9115678340262381</v>
      </c>
      <c r="AA65" s="4">
        <v>5.8001139304155149</v>
      </c>
      <c r="AB65" s="4">
        <v>5.5768727886722962</v>
      </c>
      <c r="AC65" s="4">
        <v>5.6352435605476296</v>
      </c>
      <c r="AD65" s="4">
        <v>5.6078716192104556</v>
      </c>
      <c r="AE65" s="4">
        <v>5.6531185287587071</v>
      </c>
      <c r="AF65" s="4">
        <v>5.7859483989080447</v>
      </c>
      <c r="AG65" s="4">
        <v>5.9372988291677222</v>
      </c>
      <c r="AH65" s="4">
        <v>6.1543326110849144</v>
      </c>
      <c r="AI65" s="4">
        <v>6.3888976022059616</v>
      </c>
      <c r="AJ65" s="4">
        <v>6.5706859016262635</v>
      </c>
      <c r="AK65" s="4">
        <v>6.5352378169019536</v>
      </c>
      <c r="AL65" s="4">
        <v>6.7593759857432474</v>
      </c>
      <c r="AM65" s="4">
        <v>6.902395151178335</v>
      </c>
      <c r="AN65" s="4">
        <v>7.3824018088259766</v>
      </c>
      <c r="AO65" s="4">
        <v>7.4160696703755757</v>
      </c>
      <c r="AP65" s="4">
        <v>7.5169393937901825</v>
      </c>
      <c r="AQ65" s="4">
        <v>7.5345603467294495</v>
      </c>
      <c r="AR65" s="4">
        <v>7.6455601309095318</v>
      </c>
      <c r="AS65" s="4">
        <v>7.7885865864429942</v>
      </c>
      <c r="AT65" s="4">
        <v>7.743191902340965</v>
      </c>
      <c r="AU65" s="4">
        <v>7.7505520448572645</v>
      </c>
      <c r="AV65" s="4">
        <v>7.6488639534680658</v>
      </c>
      <c r="AW65" s="4">
        <v>7.7380518835665351</v>
      </c>
      <c r="AX65" s="4">
        <v>7.6649557045146448</v>
      </c>
      <c r="AY65" s="4">
        <v>7.635007337830352</v>
      </c>
      <c r="AZ65" s="4">
        <v>7.2190625311268866</v>
      </c>
      <c r="BA65" s="4">
        <v>7.0462807314258065</v>
      </c>
      <c r="BB65" s="4">
        <v>6.6709136858214908</v>
      </c>
      <c r="BC65" s="4">
        <v>6.6160719896995897</v>
      </c>
      <c r="BD65" s="4">
        <v>6.3565365273217598</v>
      </c>
      <c r="BE65" s="4">
        <v>6.1783763095992743</v>
      </c>
      <c r="BF65" s="4">
        <v>6.1263584823247275</v>
      </c>
      <c r="BG65" s="4">
        <v>5.9188095999479033</v>
      </c>
      <c r="BH65" s="4">
        <v>5.7323304770005219</v>
      </c>
      <c r="BI65" s="4">
        <v>5.6245775707294294</v>
      </c>
      <c r="BJ65" s="4">
        <v>5.4821366743283315</v>
      </c>
      <c r="BK65" s="4">
        <v>5.3179653016322694</v>
      </c>
      <c r="BL65" s="4">
        <v>5.3053625896445498</v>
      </c>
      <c r="BM65" s="4">
        <v>5.163610500395265</v>
      </c>
      <c r="BN65" s="4">
        <v>5.2844021947929747</v>
      </c>
      <c r="BO65" s="4">
        <v>5.3143504562821295</v>
      </c>
      <c r="BP65" s="4">
        <v>5.488996754331839</v>
      </c>
      <c r="BQ65" s="4">
        <v>5.532589388755647</v>
      </c>
      <c r="BR65" s="4">
        <v>5.5507221599914818</v>
      </c>
      <c r="BS65" s="4">
        <v>5.6411566862453322</v>
      </c>
      <c r="BT65" s="4">
        <v>5.7555841832989643</v>
      </c>
      <c r="BU65" s="4">
        <v>5.7412545159255952</v>
      </c>
      <c r="BV65" s="4">
        <v>5.7372582617053123</v>
      </c>
      <c r="BW65" s="4">
        <v>5.7714289029908983</v>
      </c>
      <c r="BX65" s="4">
        <v>5.7554947201919653</v>
      </c>
      <c r="BY65" s="4">
        <v>5.7691274135696418</v>
      </c>
      <c r="BZ65" s="4">
        <v>5.7120116385298259</v>
      </c>
      <c r="CA65" s="4">
        <v>5.560567589773167</v>
      </c>
      <c r="CB65" s="4">
        <v>5.3049216349304738</v>
      </c>
      <c r="CC65" s="4">
        <v>5.1368583587139005</v>
      </c>
      <c r="CD65" s="4">
        <v>4.8970468117050316</v>
      </c>
      <c r="CE65" s="4">
        <v>4.7532975522775374</v>
      </c>
      <c r="CF65" s="4">
        <v>4.6765246003771148</v>
      </c>
      <c r="CG65" s="4">
        <v>4.7414373065659969</v>
      </c>
      <c r="CH65" s="4">
        <v>4.7345413614075742</v>
      </c>
      <c r="CI65" s="4">
        <v>4.8123461884546499</v>
      </c>
      <c r="CJ65" s="4">
        <v>4.9861599648285519</v>
      </c>
      <c r="CK65" s="4">
        <v>5.0370845055739393</v>
      </c>
      <c r="CL65" s="4">
        <v>5.0500015646446705</v>
      </c>
      <c r="CM65" s="4">
        <v>5.0757599485372591</v>
      </c>
      <c r="CN65" s="4">
        <v>5.1563766716953472</v>
      </c>
      <c r="CO65" s="4">
        <v>5.2045793381027599</v>
      </c>
      <c r="CP65" s="4">
        <v>5.5667126192537477</v>
      </c>
      <c r="CQ65" s="4">
        <v>5.6717917419303499</v>
      </c>
      <c r="CR65" s="4">
        <v>5.6715744938943153</v>
      </c>
      <c r="CS65" s="4">
        <v>5.4745125586041583</v>
      </c>
      <c r="CT65" s="4">
        <v>5.3343175652061232</v>
      </c>
      <c r="CU65" s="4">
        <v>5.0623441499508308</v>
      </c>
      <c r="CV65" s="4">
        <v>4.903429125582802</v>
      </c>
    </row>
    <row r="66" spans="1:100" x14ac:dyDescent="0.3">
      <c r="A66" s="1">
        <v>1</v>
      </c>
      <c r="B66" s="1">
        <v>17</v>
      </c>
      <c r="C66" s="1" t="s">
        <v>51</v>
      </c>
      <c r="D66" s="4">
        <v>12.460100023709629</v>
      </c>
      <c r="E66" s="4">
        <v>13.887268348833823</v>
      </c>
      <c r="F66" s="4">
        <v>14.504600477347587</v>
      </c>
      <c r="G66" s="4">
        <v>13.494228617538468</v>
      </c>
      <c r="H66" s="4">
        <v>12.778910215065334</v>
      </c>
      <c r="I66" s="4">
        <v>13.272353623657684</v>
      </c>
      <c r="J66" s="4">
        <v>13.393881537388753</v>
      </c>
      <c r="K66" s="4">
        <v>12.692562989234402</v>
      </c>
      <c r="L66" s="4">
        <v>12.636309730897882</v>
      </c>
      <c r="M66" s="4">
        <v>12.805472640379914</v>
      </c>
      <c r="N66" s="4">
        <v>12.861417596514876</v>
      </c>
      <c r="O66" s="4">
        <v>12.400275641631421</v>
      </c>
      <c r="P66" s="4">
        <v>10.558146088501495</v>
      </c>
      <c r="Q66" s="4">
        <v>8.8210452965135548</v>
      </c>
      <c r="R66" s="4">
        <v>8.0818094268880447</v>
      </c>
      <c r="S66" s="4">
        <v>6.8023975584626584</v>
      </c>
      <c r="T66" s="4">
        <v>6.618215764826191</v>
      </c>
      <c r="U66" s="4">
        <v>6.5821940810792459</v>
      </c>
      <c r="V66" s="4">
        <v>6.1605656308076604</v>
      </c>
      <c r="W66" s="4">
        <v>5.7779840793132227</v>
      </c>
      <c r="X66" s="4">
        <v>5.6635751416586322</v>
      </c>
      <c r="Y66" s="4">
        <v>5.4591519532761215</v>
      </c>
      <c r="Z66" s="4">
        <v>4.7953684821597014</v>
      </c>
      <c r="AA66" s="4">
        <v>4.5627452004823237</v>
      </c>
      <c r="AB66" s="4">
        <v>-2.5699389445555751</v>
      </c>
      <c r="AC66" s="4">
        <v>-2.4616497798645489</v>
      </c>
      <c r="AD66" s="4">
        <v>-2.2968785556636386</v>
      </c>
      <c r="AE66" s="4">
        <v>-0.43133387943063489</v>
      </c>
      <c r="AF66" s="4">
        <v>-0.66597453026310205</v>
      </c>
      <c r="AG66" s="4">
        <v>-0.97571845237309063</v>
      </c>
      <c r="AH66" s="4">
        <v>-1.2521972501396108</v>
      </c>
      <c r="AI66" s="4">
        <v>-1.6473130484631566</v>
      </c>
      <c r="AJ66" s="4">
        <v>-1.8916172230865391</v>
      </c>
      <c r="AK66" s="4">
        <v>-2.339917287566645</v>
      </c>
      <c r="AL66" s="4">
        <v>-2.3233186424614742</v>
      </c>
      <c r="AM66" s="4">
        <v>-2.3983024882823201</v>
      </c>
      <c r="AN66" s="4">
        <v>1.2949920465086302</v>
      </c>
      <c r="AO66" s="4">
        <v>1.701576161642554</v>
      </c>
      <c r="AP66" s="4">
        <v>1.192131574483251</v>
      </c>
      <c r="AQ66" s="4">
        <v>-0.14743019068631538</v>
      </c>
      <c r="AR66" s="4">
        <v>0.61821450867627969</v>
      </c>
      <c r="AS66" s="4">
        <v>2.1797606533250091</v>
      </c>
      <c r="AT66" s="4">
        <v>2.754501661269952</v>
      </c>
      <c r="AU66" s="4">
        <v>3.7484159882540342</v>
      </c>
      <c r="AV66" s="4">
        <v>4.5305106308465213</v>
      </c>
      <c r="AW66" s="4">
        <v>5.3030208350826769</v>
      </c>
      <c r="AX66" s="4">
        <v>6.2908507461145184</v>
      </c>
      <c r="AY66" s="4">
        <v>7.1319155848524858</v>
      </c>
      <c r="AZ66" s="4">
        <v>7.8421558573751522</v>
      </c>
      <c r="BA66" s="4">
        <v>7.9294508976927522</v>
      </c>
      <c r="BB66" s="4">
        <v>8.5927879166648715</v>
      </c>
      <c r="BC66" s="4">
        <v>8.4645621759165302</v>
      </c>
      <c r="BD66" s="4">
        <v>7.9296434100662703</v>
      </c>
      <c r="BE66" s="4">
        <v>8.5585156086324101</v>
      </c>
      <c r="BF66" s="4">
        <v>6.6703771553310363</v>
      </c>
      <c r="BG66" s="4">
        <v>5.3354356953376554</v>
      </c>
      <c r="BH66" s="4">
        <v>4.4912088205402885</v>
      </c>
      <c r="BI66" s="4">
        <v>3.706134379587195</v>
      </c>
      <c r="BJ66" s="4">
        <v>3.4377181203293077</v>
      </c>
      <c r="BK66" s="4">
        <v>3.2533124714495592</v>
      </c>
      <c r="BL66" s="4">
        <v>2.9660497257752643</v>
      </c>
      <c r="BM66" s="4">
        <v>2.8197473131029662</v>
      </c>
      <c r="BN66" s="4">
        <v>2.7082889781712498</v>
      </c>
      <c r="BO66" s="4">
        <v>2.6312590600948047</v>
      </c>
      <c r="BP66" s="4">
        <v>2.5434665067258364</v>
      </c>
      <c r="BQ66" s="4">
        <v>1.7448647168832727</v>
      </c>
      <c r="BR66" s="4">
        <v>1.6721450999583813</v>
      </c>
      <c r="BS66" s="4">
        <v>1.6542555888995867</v>
      </c>
      <c r="BT66" s="4">
        <v>1.7001910459203124</v>
      </c>
      <c r="BU66" s="4">
        <v>1.8634660280320527</v>
      </c>
      <c r="BV66" s="4">
        <v>1.9368201609645994</v>
      </c>
      <c r="BW66" s="4">
        <v>1.9268844225147335</v>
      </c>
      <c r="BX66" s="4">
        <v>2.1418879984904797</v>
      </c>
      <c r="BY66" s="4">
        <v>2.2252266763189712</v>
      </c>
      <c r="BZ66" s="4">
        <v>2.2830925792921732</v>
      </c>
      <c r="CA66" s="4">
        <v>2.7109037944763976</v>
      </c>
      <c r="CB66" s="4">
        <v>2.7149424068720713</v>
      </c>
      <c r="CC66" s="4">
        <v>2.9865094912002244</v>
      </c>
      <c r="CD66" s="4">
        <v>3.1316702785087065</v>
      </c>
      <c r="CE66" s="4">
        <v>3.2419360215948196</v>
      </c>
      <c r="CF66" s="4">
        <v>3.2917473208587746</v>
      </c>
      <c r="CG66" s="4">
        <v>3.2967348798613836</v>
      </c>
      <c r="CH66" s="4">
        <v>3.420908554740127</v>
      </c>
      <c r="CI66" s="4">
        <v>3.4686325681572163</v>
      </c>
      <c r="CJ66" s="4">
        <v>3.5102966323045965</v>
      </c>
      <c r="CK66" s="4">
        <v>3.4622193003525275</v>
      </c>
      <c r="CL66" s="4">
        <v>3.5070811508998814</v>
      </c>
      <c r="CM66" s="4">
        <v>3.362198440787155</v>
      </c>
      <c r="CN66" s="4">
        <v>3.295865477219849</v>
      </c>
      <c r="CO66" s="4">
        <v>3.4655140388332861</v>
      </c>
      <c r="CP66" s="4">
        <v>3.3352079446643756</v>
      </c>
      <c r="CQ66" s="4">
        <v>3.1705981339056235</v>
      </c>
      <c r="CR66" s="4">
        <v>3.0901390337396744</v>
      </c>
      <c r="CS66" s="4">
        <v>3.0634731065715775</v>
      </c>
      <c r="CT66" s="4">
        <v>2.8827819602245031</v>
      </c>
      <c r="CU66" s="4">
        <v>2.7512584269157725</v>
      </c>
      <c r="CV66" s="4">
        <v>2.9110225165475292</v>
      </c>
    </row>
    <row r="67" spans="1:100" x14ac:dyDescent="0.3">
      <c r="A67" s="1">
        <v>1</v>
      </c>
      <c r="B67" s="1">
        <v>28</v>
      </c>
      <c r="C67" s="1" t="s">
        <v>52</v>
      </c>
      <c r="D67" s="4">
        <v>16.750088075644097</v>
      </c>
      <c r="E67" s="4">
        <v>15.573164354381946</v>
      </c>
      <c r="F67" s="4">
        <v>15.540398409286407</v>
      </c>
      <c r="G67" s="4">
        <v>15.188371812283751</v>
      </c>
      <c r="H67" s="4">
        <v>14.3440360447531</v>
      </c>
      <c r="I67" s="4">
        <v>12.758786306988275</v>
      </c>
      <c r="J67" s="4">
        <v>11.045279103360915</v>
      </c>
      <c r="K67" s="4">
        <v>9.7515118043146352</v>
      </c>
      <c r="L67" s="4">
        <v>8.1646255201240923</v>
      </c>
      <c r="M67" s="4">
        <v>7.6487502181446176</v>
      </c>
      <c r="N67" s="4">
        <v>6.9483910089795211</v>
      </c>
      <c r="O67" s="4">
        <v>6.7182337293618639</v>
      </c>
      <c r="P67" s="4">
        <v>7.2731181080403902</v>
      </c>
      <c r="Q67" s="4">
        <v>7.8039632278585094</v>
      </c>
      <c r="R67" s="4">
        <v>8.018877614778841</v>
      </c>
      <c r="S67" s="4">
        <v>8.6233593057814097</v>
      </c>
      <c r="T67" s="4">
        <v>8.8481363930222319</v>
      </c>
      <c r="U67" s="4">
        <v>9.4146925704511268</v>
      </c>
      <c r="V67" s="4">
        <v>10.689977904475297</v>
      </c>
      <c r="W67" s="4">
        <v>10.928868544181068</v>
      </c>
      <c r="X67" s="4">
        <v>11.886413514630584</v>
      </c>
      <c r="Y67" s="4">
        <v>12.525122037222088</v>
      </c>
      <c r="Z67" s="4">
        <v>12.25652152446159</v>
      </c>
      <c r="AA67" s="4">
        <v>13.14362881712095</v>
      </c>
      <c r="AB67" s="4">
        <v>13.158524577292729</v>
      </c>
      <c r="AC67" s="4">
        <v>13.077655741527758</v>
      </c>
      <c r="AD67" s="4">
        <v>12.234461174878179</v>
      </c>
      <c r="AE67" s="4">
        <v>12.160948002393633</v>
      </c>
      <c r="AF67" s="4">
        <v>11.449858166334376</v>
      </c>
      <c r="AG67" s="4">
        <v>10.886576767493231</v>
      </c>
      <c r="AH67" s="4">
        <v>10.506303654850097</v>
      </c>
      <c r="AI67" s="4">
        <v>10.813569061678661</v>
      </c>
      <c r="AJ67" s="4">
        <v>10.914985856706892</v>
      </c>
      <c r="AK67" s="4">
        <v>10.234079748227327</v>
      </c>
      <c r="AL67" s="4">
        <v>9.949781035252057</v>
      </c>
      <c r="AM67" s="4">
        <v>9.3308434376996896</v>
      </c>
      <c r="AN67" s="4">
        <v>9.2333528362356123</v>
      </c>
      <c r="AO67" s="4">
        <v>9.3794124676612523</v>
      </c>
      <c r="AP67" s="4">
        <v>9.9951884945164196</v>
      </c>
      <c r="AQ67" s="4">
        <v>9.6826024655669141</v>
      </c>
      <c r="AR67" s="4">
        <v>9.8669521389049937</v>
      </c>
      <c r="AS67" s="4">
        <v>11.942527832420499</v>
      </c>
      <c r="AT67" s="4">
        <v>8.8227842439584556</v>
      </c>
      <c r="AU67" s="4">
        <v>8.0676866688024269</v>
      </c>
      <c r="AV67" s="4">
        <v>5.9680082035125075</v>
      </c>
      <c r="AW67" s="4">
        <v>5.4717559746045881</v>
      </c>
      <c r="AX67" s="4">
        <v>5.5495826495747229</v>
      </c>
      <c r="AY67" s="4">
        <v>6.071946210566816</v>
      </c>
      <c r="AZ67" s="4">
        <v>4.9336676984303507</v>
      </c>
      <c r="BA67" s="4">
        <v>2.7363593823363548</v>
      </c>
      <c r="BB67" s="4">
        <v>1.4957222583871324</v>
      </c>
      <c r="BC67" s="4">
        <v>-1.7187710516718409</v>
      </c>
      <c r="BD67" s="4">
        <v>-1.1178494201220248</v>
      </c>
      <c r="BE67" s="4">
        <v>-8.7134972664375763</v>
      </c>
      <c r="BF67" s="4">
        <v>-5.1977989707862839</v>
      </c>
      <c r="BG67" s="4">
        <v>-5.4297709747051943</v>
      </c>
      <c r="BH67" s="4">
        <v>-5.4431982671228427</v>
      </c>
      <c r="BI67" s="4">
        <v>-4.9784876816908081</v>
      </c>
      <c r="BJ67" s="4">
        <v>-4.5049995532268339</v>
      </c>
      <c r="BK67" s="4">
        <v>-5.9383086541083285</v>
      </c>
      <c r="BL67" s="4">
        <v>-3.8006381966524172</v>
      </c>
      <c r="BM67" s="4">
        <v>-3.2880202827138354</v>
      </c>
      <c r="BN67" s="4">
        <v>-2.1987265155686875</v>
      </c>
      <c r="BO67" s="4">
        <v>-0.28910045372879256</v>
      </c>
      <c r="BP67" s="4">
        <v>-1.8375886996928472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</row>
    <row r="68" spans="1:100" x14ac:dyDescent="0.3">
      <c r="A68" s="1">
        <v>1</v>
      </c>
      <c r="B68" s="1">
        <v>15</v>
      </c>
      <c r="C68" s="1" t="s">
        <v>53</v>
      </c>
      <c r="D68" s="4">
        <v>10.650932894960667</v>
      </c>
      <c r="E68" s="4">
        <v>10.933963524494887</v>
      </c>
      <c r="F68" s="4">
        <v>11.152876367142136</v>
      </c>
      <c r="G68" s="4">
        <v>11.402714884377446</v>
      </c>
      <c r="H68" s="4">
        <v>11.409324309021672</v>
      </c>
      <c r="I68" s="4">
        <v>11.384202541248467</v>
      </c>
      <c r="J68" s="4">
        <v>11.657514682427832</v>
      </c>
      <c r="K68" s="4">
        <v>11.497197706793301</v>
      </c>
      <c r="L68" s="4">
        <v>11.747764783958365</v>
      </c>
      <c r="M68" s="4">
        <v>11.640361911446654</v>
      </c>
      <c r="N68" s="4">
        <v>12.001264034469182</v>
      </c>
      <c r="O68" s="4">
        <v>12.110423765410399</v>
      </c>
      <c r="P68" s="4">
        <v>22.929563470564123</v>
      </c>
      <c r="Q68" s="4">
        <v>19.40428980518633</v>
      </c>
      <c r="R68" s="4">
        <v>16.941438973608143</v>
      </c>
      <c r="S68" s="4">
        <v>15.372008119692083</v>
      </c>
      <c r="T68" s="4">
        <v>14.069451654684295</v>
      </c>
      <c r="U68" s="4">
        <v>13.074033521778178</v>
      </c>
      <c r="V68" s="4">
        <v>11.971554672765729</v>
      </c>
      <c r="W68" s="4">
        <v>11.312348395001132</v>
      </c>
      <c r="X68" s="4">
        <v>10.567424764367058</v>
      </c>
      <c r="Y68" s="4">
        <v>9.9555034027478371</v>
      </c>
      <c r="Z68" s="4">
        <v>9.33148220644898</v>
      </c>
      <c r="AA68" s="4">
        <v>8.8239104675475684</v>
      </c>
      <c r="AB68" s="4">
        <v>5.5755468309375713</v>
      </c>
      <c r="AC68" s="4">
        <v>5.6526726526824564</v>
      </c>
      <c r="AD68" s="4">
        <v>5.8849030449722814</v>
      </c>
      <c r="AE68" s="4">
        <v>6.1365368451090276</v>
      </c>
      <c r="AF68" s="4">
        <v>6.5135633019184649</v>
      </c>
      <c r="AG68" s="4">
        <v>6.9361642617235253</v>
      </c>
      <c r="AH68" s="4">
        <v>7.4521359546521628</v>
      </c>
      <c r="AI68" s="4">
        <v>7.7916887869881117</v>
      </c>
      <c r="AJ68" s="4">
        <v>8.4158679671253633</v>
      </c>
      <c r="AK68" s="4">
        <v>9.006549015028293</v>
      </c>
      <c r="AL68" s="4">
        <v>10.023642415306897</v>
      </c>
      <c r="AM68" s="4">
        <v>12.599615039815632</v>
      </c>
      <c r="AN68" s="4">
        <v>13.119066316134074</v>
      </c>
      <c r="AO68" s="4">
        <v>12.876663405901114</v>
      </c>
      <c r="AP68" s="4">
        <v>12.739825475509772</v>
      </c>
      <c r="AQ68" s="4">
        <v>14.104544233995913</v>
      </c>
      <c r="AR68" s="4">
        <v>13.547379916664745</v>
      </c>
      <c r="AS68" s="4">
        <v>12.923964851141999</v>
      </c>
      <c r="AT68" s="4">
        <v>13.407317370707917</v>
      </c>
      <c r="AU68" s="4">
        <v>12.897701065419708</v>
      </c>
      <c r="AV68" s="4">
        <v>12.819172170562766</v>
      </c>
      <c r="AW68" s="4">
        <v>13.345077444032649</v>
      </c>
      <c r="AX68" s="4">
        <v>12.632159922681838</v>
      </c>
      <c r="AY68" s="4">
        <v>11.537231602886388</v>
      </c>
      <c r="AZ68" s="4">
        <v>11.254582478113274</v>
      </c>
      <c r="BA68" s="4">
        <v>11.982897485836261</v>
      </c>
      <c r="BB68" s="4">
        <v>12.451978515261807</v>
      </c>
      <c r="BC68" s="4">
        <v>11.294428264073083</v>
      </c>
      <c r="BD68" s="4">
        <v>12.17789804073805</v>
      </c>
      <c r="BE68" s="4">
        <v>13.121814507652118</v>
      </c>
      <c r="BF68" s="4">
        <v>13.249729111254824</v>
      </c>
      <c r="BG68" s="4">
        <v>14.121413613724437</v>
      </c>
      <c r="BH68" s="4">
        <v>14.536676947348012</v>
      </c>
      <c r="BI68" s="4">
        <v>14.323402805214577</v>
      </c>
      <c r="BJ68" s="4">
        <v>14.877794347921631</v>
      </c>
      <c r="BK68" s="4">
        <v>14.306806890599225</v>
      </c>
      <c r="BL68" s="4">
        <v>15.428616053410662</v>
      </c>
      <c r="BM68" s="4">
        <v>15.387994313351133</v>
      </c>
      <c r="BN68" s="4">
        <v>15.325115394838903</v>
      </c>
      <c r="BO68" s="4">
        <v>15.198210949662771</v>
      </c>
      <c r="BP68" s="4">
        <v>15.307992581133606</v>
      </c>
      <c r="BQ68" s="4">
        <v>15.165773817585674</v>
      </c>
      <c r="BR68" s="4">
        <v>15.385017297244561</v>
      </c>
      <c r="BS68" s="4">
        <v>15.085458958081887</v>
      </c>
      <c r="BT68" s="4">
        <v>14.581835523578492</v>
      </c>
      <c r="BU68" s="4">
        <v>14.130060217145004</v>
      </c>
      <c r="BV68" s="4">
        <v>13.690477244846488</v>
      </c>
      <c r="BW68" s="4">
        <v>13.32476059289746</v>
      </c>
      <c r="BX68" s="4">
        <v>12.452044647529794</v>
      </c>
      <c r="BY68" s="4">
        <v>12.345998685687015</v>
      </c>
      <c r="BZ68" s="4">
        <v>12.222996305974107</v>
      </c>
      <c r="CA68" s="4">
        <v>12.193807971380915</v>
      </c>
      <c r="CB68" s="4">
        <v>11.90282281117257</v>
      </c>
      <c r="CC68" s="4">
        <v>12.55210519200755</v>
      </c>
      <c r="CD68" s="4">
        <v>11.554504129235889</v>
      </c>
      <c r="CE68" s="4">
        <v>11.4744966174233</v>
      </c>
      <c r="CF68" s="4">
        <v>11.721106168823612</v>
      </c>
      <c r="CG68" s="4">
        <v>11.880641433136772</v>
      </c>
      <c r="CH68" s="4">
        <v>12.131009595662556</v>
      </c>
      <c r="CI68" s="4">
        <v>12.290231357811102</v>
      </c>
      <c r="CJ68" s="4">
        <v>12.201841358708027</v>
      </c>
      <c r="CK68" s="4">
        <v>12.445298487106781</v>
      </c>
      <c r="CL68" s="4">
        <v>12.712764914266625</v>
      </c>
      <c r="CM68" s="4">
        <v>12.965449166416986</v>
      </c>
      <c r="CN68" s="4">
        <v>13.210158432359941</v>
      </c>
      <c r="CO68" s="4">
        <v>12.6784464269799</v>
      </c>
      <c r="CP68" s="4">
        <v>13.291652699615039</v>
      </c>
      <c r="CQ68" s="4">
        <v>13.628175269198458</v>
      </c>
      <c r="CR68" s="4">
        <v>13.789127973217294</v>
      </c>
      <c r="CS68" s="4">
        <v>13.897907587580832</v>
      </c>
      <c r="CT68" s="4">
        <v>13.928506045603761</v>
      </c>
      <c r="CU68" s="4">
        <v>13.939165881197905</v>
      </c>
      <c r="CV68" s="4">
        <v>13.940519667163171</v>
      </c>
    </row>
    <row r="69" spans="1:100" x14ac:dyDescent="0.3">
      <c r="A69" s="1">
        <v>1</v>
      </c>
      <c r="B69" s="1">
        <v>25</v>
      </c>
      <c r="C69" s="1" t="s">
        <v>54</v>
      </c>
      <c r="D69" s="4">
        <v>7.5778558058176415</v>
      </c>
      <c r="E69" s="4">
        <v>7.7941577354857401</v>
      </c>
      <c r="F69" s="4">
        <v>7.8192926103453964</v>
      </c>
      <c r="G69" s="4">
        <v>7.915445136912691</v>
      </c>
      <c r="H69" s="4">
        <v>7.927649758429939</v>
      </c>
      <c r="I69" s="4">
        <v>7.7018773450752986</v>
      </c>
      <c r="J69" s="4">
        <v>7.6657848065459779</v>
      </c>
      <c r="K69" s="4">
        <v>7.5872966935018704</v>
      </c>
      <c r="L69" s="4">
        <v>7.6185344124765351</v>
      </c>
      <c r="M69" s="4">
        <v>7.5037629608751848</v>
      </c>
      <c r="N69" s="4">
        <v>7.3586270308000978</v>
      </c>
      <c r="O69" s="4">
        <v>7.2777863878613829</v>
      </c>
      <c r="P69" s="4">
        <v>7.1708134341563072</v>
      </c>
      <c r="Q69" s="4">
        <v>6.748100543909219</v>
      </c>
      <c r="R69" s="4">
        <v>6.4842324102298576</v>
      </c>
      <c r="S69" s="4">
        <v>6.2579659716866773</v>
      </c>
      <c r="T69" s="4">
        <v>6.0334678451237309</v>
      </c>
      <c r="U69" s="4">
        <v>5.852704589039071</v>
      </c>
      <c r="V69" s="4">
        <v>5.7047683298753888</v>
      </c>
      <c r="W69" s="4">
        <v>5.5289584063931692</v>
      </c>
      <c r="X69" s="4">
        <v>5.3641889730420846</v>
      </c>
      <c r="Y69" s="4">
        <v>5.2502935597592195</v>
      </c>
      <c r="Z69" s="4">
        <v>5.2540283926499711</v>
      </c>
      <c r="AA69" s="4">
        <v>5.1445200967545084</v>
      </c>
      <c r="AB69" s="4">
        <v>5.0674081886625917</v>
      </c>
      <c r="AC69" s="4">
        <v>5.0753960375551124</v>
      </c>
      <c r="AD69" s="4">
        <v>5.0082665912254276</v>
      </c>
      <c r="AE69" s="4">
        <v>5.1598221107418416</v>
      </c>
      <c r="AF69" s="4">
        <v>5.3458849398163162</v>
      </c>
      <c r="AG69" s="4">
        <v>5.5051626928703552</v>
      </c>
      <c r="AH69" s="4">
        <v>5.6499126572813161</v>
      </c>
      <c r="AI69" s="4">
        <v>5.8256584120915038</v>
      </c>
      <c r="AJ69" s="4">
        <v>5.9762452782370623</v>
      </c>
      <c r="AK69" s="4">
        <v>6.1451057119477497</v>
      </c>
      <c r="AL69" s="4">
        <v>6.2528403726303541</v>
      </c>
      <c r="AM69" s="4">
        <v>6.3049180352209788</v>
      </c>
      <c r="AN69" s="4">
        <v>6.3021272499584429</v>
      </c>
      <c r="AO69" s="4">
        <v>6.5213846493273939</v>
      </c>
      <c r="AP69" s="4">
        <v>6.5819708667660013</v>
      </c>
      <c r="AQ69" s="4">
        <v>6.5171338641961878</v>
      </c>
      <c r="AR69" s="4">
        <v>6.3146333228718525</v>
      </c>
      <c r="AS69" s="4">
        <v>6.3332100026340443</v>
      </c>
      <c r="AT69" s="4">
        <v>6.1198635874859724</v>
      </c>
      <c r="AU69" s="4">
        <v>5.9515795009767531</v>
      </c>
      <c r="AV69" s="4">
        <v>5.7683438986419455</v>
      </c>
      <c r="AW69" s="4">
        <v>5.3765779522543351</v>
      </c>
      <c r="AX69" s="4">
        <v>5.1429724455483488</v>
      </c>
      <c r="AY69" s="4">
        <v>5.0923436625735601</v>
      </c>
      <c r="AZ69" s="4">
        <v>5.1270384298089393</v>
      </c>
      <c r="BA69" s="4">
        <v>4.9392586892843839</v>
      </c>
      <c r="BB69" s="4">
        <v>4.9062936239545412</v>
      </c>
      <c r="BC69" s="4">
        <v>4.8756947562508088</v>
      </c>
      <c r="BD69" s="4">
        <v>4.9427383820385433</v>
      </c>
      <c r="BE69" s="4">
        <v>4.8562437400619967</v>
      </c>
      <c r="BF69" s="4">
        <v>5.0019357216214715</v>
      </c>
      <c r="BG69" s="4">
        <v>5.0322262013464307</v>
      </c>
      <c r="BH69" s="4">
        <v>5.0225757610790112</v>
      </c>
      <c r="BI69" s="4">
        <v>5.0511597711623955</v>
      </c>
      <c r="BJ69" s="4">
        <v>4.9844857747519677</v>
      </c>
      <c r="BK69" s="4">
        <v>4.953715398060786</v>
      </c>
      <c r="BL69" s="4">
        <v>4.9297076285592514</v>
      </c>
      <c r="BM69" s="4">
        <v>4.9633351315667911</v>
      </c>
      <c r="BN69" s="4">
        <v>5.0093322633310855</v>
      </c>
      <c r="BO69" s="4">
        <v>4.9661788127504156</v>
      </c>
      <c r="BP69" s="4">
        <v>4.9792360974594612</v>
      </c>
      <c r="BQ69" s="4">
        <v>5.0398358456661736</v>
      </c>
      <c r="BR69" s="4">
        <v>5.1308941417350535</v>
      </c>
      <c r="BS69" s="4">
        <v>5.2908510591754343</v>
      </c>
      <c r="BT69" s="4">
        <v>5.4612435792852745</v>
      </c>
      <c r="BU69" s="4">
        <v>5.7121681943867753</v>
      </c>
      <c r="BV69" s="4">
        <v>6.0171711981256824</v>
      </c>
      <c r="BW69" s="4">
        <v>6.1482819704895917</v>
      </c>
      <c r="BX69" s="4">
        <v>6.3510029605898479</v>
      </c>
      <c r="BY69" s="4">
        <v>6.2871801002034031</v>
      </c>
      <c r="BZ69" s="4">
        <v>6.3184718237991158</v>
      </c>
      <c r="CA69" s="4">
        <v>6.3065083489989835</v>
      </c>
      <c r="CB69" s="4">
        <v>6.0914666017761112</v>
      </c>
      <c r="CC69" s="4">
        <v>5.7356926661218832</v>
      </c>
      <c r="CD69" s="4">
        <v>5.2962348585144676</v>
      </c>
      <c r="CE69" s="4">
        <v>4.8083282505513241</v>
      </c>
      <c r="CF69" s="4">
        <v>4.5431836199793612</v>
      </c>
      <c r="CG69" s="4">
        <v>4.4001008523644183</v>
      </c>
      <c r="CH69" s="4">
        <v>4.0544792772510601</v>
      </c>
      <c r="CI69" s="4">
        <v>3.8905572520269693</v>
      </c>
      <c r="CJ69" s="4">
        <v>3.631193963227243</v>
      </c>
      <c r="CK69" s="4">
        <v>3.4842907217182</v>
      </c>
      <c r="CL69" s="4">
        <v>3.3984562098338866</v>
      </c>
      <c r="CM69" s="4">
        <v>3.3074685755130555</v>
      </c>
      <c r="CN69" s="4">
        <v>3.2471136806893162</v>
      </c>
      <c r="CO69" s="4">
        <v>3.4042715313179679</v>
      </c>
      <c r="CP69" s="4">
        <v>3.4841476381559495</v>
      </c>
      <c r="CQ69" s="4">
        <v>3.6331629323851171</v>
      </c>
      <c r="CR69" s="4">
        <v>3.6035447327540089</v>
      </c>
      <c r="CS69" s="4">
        <v>3.5566346552740393</v>
      </c>
      <c r="CT69" s="4">
        <v>3.6568810535375107</v>
      </c>
      <c r="CU69" s="4">
        <v>3.7599495111599537</v>
      </c>
      <c r="CV69" s="4">
        <v>3.9715377712285909</v>
      </c>
    </row>
    <row r="70" spans="1:100" x14ac:dyDescent="0.3">
      <c r="A70" s="1">
        <v>2</v>
      </c>
      <c r="B70" s="1">
        <v>8</v>
      </c>
      <c r="C70" s="1" t="s">
        <v>55</v>
      </c>
      <c r="D70" s="4">
        <v>3.4926199215065719</v>
      </c>
      <c r="E70" s="4">
        <v>3.2144936640605235</v>
      </c>
      <c r="F70" s="4">
        <v>3.5712703500679357</v>
      </c>
      <c r="G70" s="4">
        <v>3.6263949848039898</v>
      </c>
      <c r="H70" s="4">
        <v>3.6443722413534787</v>
      </c>
      <c r="I70" s="4">
        <v>3.7016069715298321</v>
      </c>
      <c r="J70" s="4">
        <v>3.6603173668798985</v>
      </c>
      <c r="K70" s="4">
        <v>3.7109571991541435</v>
      </c>
      <c r="L70" s="4">
        <v>3.6621912652107955</v>
      </c>
      <c r="M70" s="4">
        <v>3.7268517476260041</v>
      </c>
      <c r="N70" s="4">
        <v>3.6337107157445536</v>
      </c>
      <c r="O70" s="4">
        <v>3.6907530625023304</v>
      </c>
      <c r="P70" s="4">
        <v>3.6677377453586115</v>
      </c>
      <c r="Q70" s="4">
        <v>3.7809109336047926</v>
      </c>
      <c r="R70" s="4">
        <v>3.721585544683006</v>
      </c>
      <c r="S70" s="4">
        <v>3.8422696405080199</v>
      </c>
      <c r="T70" s="4">
        <v>3.8665924491773889</v>
      </c>
      <c r="U70" s="4">
        <v>3.9279511139085233</v>
      </c>
      <c r="V70" s="4">
        <v>3.7831772666424417</v>
      </c>
      <c r="W70" s="4">
        <v>3.8914205437121838</v>
      </c>
      <c r="X70" s="4">
        <v>4.0671243832867088</v>
      </c>
      <c r="Y70" s="4">
        <v>3.7368646918577495</v>
      </c>
      <c r="Z70" s="4">
        <v>3.9537333237483749</v>
      </c>
      <c r="AA70" s="4">
        <v>4.1484587877703412</v>
      </c>
      <c r="AB70" s="4">
        <v>3.9737214150344755</v>
      </c>
      <c r="AC70" s="4">
        <v>3.7826060290275687</v>
      </c>
      <c r="AD70" s="4">
        <v>3.8829108945202346</v>
      </c>
      <c r="AE70" s="4">
        <v>3.806070785123159</v>
      </c>
      <c r="AF70" s="4">
        <v>3.8913784018586433</v>
      </c>
      <c r="AG70" s="4">
        <v>3.9254075591430682</v>
      </c>
      <c r="AH70" s="4">
        <v>4.0063902456253038</v>
      </c>
      <c r="AI70" s="4">
        <v>3.833460119115121</v>
      </c>
      <c r="AJ70" s="4">
        <v>3.6017334000731394</v>
      </c>
      <c r="AK70" s="4">
        <v>3.5382447207735104</v>
      </c>
      <c r="AL70" s="4">
        <v>3.4514546912629771</v>
      </c>
      <c r="AM70" s="4">
        <v>2.9776828846818639</v>
      </c>
      <c r="AN70" s="4">
        <v>2.8149816386136246</v>
      </c>
      <c r="AO70" s="4">
        <v>2.5866888029859831</v>
      </c>
      <c r="AP70" s="4">
        <v>2.3173383948828628</v>
      </c>
      <c r="AQ70" s="4">
        <v>2.1381887208171202</v>
      </c>
      <c r="AR70" s="4">
        <v>1.9198466785661525</v>
      </c>
      <c r="AS70" s="4">
        <v>1.57683453634898</v>
      </c>
      <c r="AT70" s="4">
        <v>1.5225852807450995</v>
      </c>
      <c r="AU70" s="4">
        <v>1.5287709812310293</v>
      </c>
      <c r="AV70" s="4">
        <v>1.6062272995552092</v>
      </c>
      <c r="AW70" s="4">
        <v>1.7794957353573511</v>
      </c>
      <c r="AX70" s="4">
        <v>1.8091033441346476</v>
      </c>
      <c r="AY70" s="4">
        <v>2.0067303861973191</v>
      </c>
      <c r="AZ70" s="4">
        <v>2.2281070845123727</v>
      </c>
      <c r="BA70" s="4">
        <v>2.5538083610301134</v>
      </c>
      <c r="BB70" s="4">
        <v>2.6080743420830776</v>
      </c>
      <c r="BC70" s="4">
        <v>2.7497491094547404</v>
      </c>
      <c r="BD70" s="4">
        <v>3.0316490326081018</v>
      </c>
      <c r="BE70" s="4">
        <v>3.2228544827844221</v>
      </c>
      <c r="BF70" s="4">
        <v>3.3599326618433114</v>
      </c>
      <c r="BG70" s="4">
        <v>3.4578918100310836</v>
      </c>
      <c r="BH70" s="4">
        <v>3.5248019050825468</v>
      </c>
      <c r="BI70" s="4">
        <v>3.5658590352566479</v>
      </c>
      <c r="BJ70" s="4">
        <v>3.5542975692574816</v>
      </c>
      <c r="BK70" s="4">
        <v>3.5911054714050992</v>
      </c>
      <c r="BL70" s="4">
        <v>3.5510975347684473</v>
      </c>
      <c r="BM70" s="4">
        <v>3.5176943369521299</v>
      </c>
      <c r="BN70" s="4">
        <v>3.5815376866922697</v>
      </c>
      <c r="BO70" s="4">
        <v>3.4588832308422681</v>
      </c>
      <c r="BP70" s="4">
        <v>3.2714606837251963</v>
      </c>
      <c r="BQ70" s="4">
        <v>3.1149474700096791</v>
      </c>
      <c r="BR70" s="4">
        <v>2.9877881412872327</v>
      </c>
      <c r="BS70" s="4">
        <v>2.8862408548867355</v>
      </c>
      <c r="BT70" s="4">
        <v>2.8221405527071126</v>
      </c>
      <c r="BU70" s="4">
        <v>2.742758001439547</v>
      </c>
      <c r="BV70" s="4">
        <v>2.6930874264116142</v>
      </c>
      <c r="BW70" s="4">
        <v>2.681710342255061</v>
      </c>
      <c r="BX70" s="4">
        <v>2.5506857597065444</v>
      </c>
      <c r="BY70" s="4">
        <v>2.4403669966093018</v>
      </c>
      <c r="BZ70" s="4">
        <v>2.3163063536367456</v>
      </c>
      <c r="CA70" s="4">
        <v>2.1736384432915261</v>
      </c>
      <c r="CB70" s="4">
        <v>2.0456345741793212</v>
      </c>
      <c r="CC70" s="4">
        <v>2.0504976603890825</v>
      </c>
      <c r="CD70" s="4">
        <v>1.970429643022394</v>
      </c>
      <c r="CE70" s="4">
        <v>1.8805154594204267</v>
      </c>
      <c r="CF70" s="4">
        <v>1.8513772273295437</v>
      </c>
      <c r="CG70" s="4">
        <v>1.8722888618500317</v>
      </c>
      <c r="CH70" s="4">
        <v>1.8153765761277529</v>
      </c>
      <c r="CI70" s="4">
        <v>1.6039000744751797</v>
      </c>
      <c r="CJ70" s="4">
        <v>1.9271751160528618</v>
      </c>
      <c r="CK70" s="4">
        <v>1.9807016734895859</v>
      </c>
      <c r="CL70" s="4">
        <v>2.0695346037533402</v>
      </c>
      <c r="CM70" s="4">
        <v>2.2780580447748884</v>
      </c>
      <c r="CN70" s="4">
        <v>2.429819011912504</v>
      </c>
      <c r="CO70" s="4">
        <v>2.4250551709743391</v>
      </c>
      <c r="CP70" s="4">
        <v>2.578541487620897</v>
      </c>
      <c r="CQ70" s="4">
        <v>2.6965728640702689</v>
      </c>
      <c r="CR70" s="4">
        <v>2.6966425062571631</v>
      </c>
      <c r="CS70" s="4">
        <v>2.6435507072610465</v>
      </c>
      <c r="CT70" s="4">
        <v>2.763016300395936</v>
      </c>
      <c r="CU70" s="4">
        <v>2.9248667949150478</v>
      </c>
      <c r="CV70" s="4">
        <v>2.8696155982080409</v>
      </c>
    </row>
    <row r="71" spans="1:100" x14ac:dyDescent="0.3">
      <c r="A71" s="1">
        <v>2</v>
      </c>
      <c r="B71" s="1">
        <v>22</v>
      </c>
      <c r="C71" s="1" t="s">
        <v>56</v>
      </c>
      <c r="D71" s="4">
        <v>2.4657725563813111</v>
      </c>
      <c r="E71" s="4">
        <v>2.7557017872777059</v>
      </c>
      <c r="F71" s="4">
        <v>2.4268950520859289</v>
      </c>
      <c r="G71" s="4">
        <v>3.9129677092113444</v>
      </c>
      <c r="H71" s="4">
        <v>2.803728000762328</v>
      </c>
      <c r="I71" s="4">
        <v>2.5679826675246598</v>
      </c>
      <c r="J71" s="4">
        <v>2.8191254438145998</v>
      </c>
      <c r="K71" s="4">
        <v>2.6175561971364734</v>
      </c>
      <c r="L71" s="4">
        <v>2.6583190157326331</v>
      </c>
      <c r="M71" s="4">
        <v>2.6217431645406672</v>
      </c>
      <c r="N71" s="4">
        <v>2.6249156210386495</v>
      </c>
      <c r="O71" s="4">
        <v>2.762145844858316</v>
      </c>
      <c r="P71" s="4">
        <v>3.4046551806023748</v>
      </c>
      <c r="Q71" s="4">
        <v>3.5050073200993688</v>
      </c>
      <c r="R71" s="4">
        <v>3.845188279075388</v>
      </c>
      <c r="S71" s="4">
        <v>4.4176633339466935</v>
      </c>
      <c r="T71" s="4">
        <v>5.1185926193320253</v>
      </c>
      <c r="U71" s="4">
        <v>5.7210284553177368</v>
      </c>
      <c r="V71" s="4">
        <v>5.5018971433871249</v>
      </c>
      <c r="W71" s="4">
        <v>5.8473221080184707</v>
      </c>
      <c r="X71" s="4">
        <v>6.4714657094396904</v>
      </c>
      <c r="Y71" s="4">
        <v>7.0661634447783106</v>
      </c>
      <c r="Z71" s="4">
        <v>7.7622274446408124</v>
      </c>
      <c r="AA71" s="4">
        <v>7.9628769085116309</v>
      </c>
      <c r="AB71" s="4">
        <v>2.8938332881460824</v>
      </c>
      <c r="AC71" s="4">
        <v>3.0014421837011369</v>
      </c>
      <c r="AD71" s="4">
        <v>3.2353121698393932</v>
      </c>
      <c r="AE71" s="4">
        <v>3.1721511363716393</v>
      </c>
      <c r="AF71" s="4">
        <v>3.0104515394804734</v>
      </c>
      <c r="AG71" s="4">
        <v>3.2796063341864246</v>
      </c>
      <c r="AH71" s="4">
        <v>3.3513379463181918</v>
      </c>
      <c r="AI71" s="4">
        <v>3.3475195570493459</v>
      </c>
      <c r="AJ71" s="4">
        <v>3.0581320595404575</v>
      </c>
      <c r="AK71" s="4">
        <v>2.6913325580967959</v>
      </c>
      <c r="AL71" s="4">
        <v>2.1005010676540117</v>
      </c>
      <c r="AM71" s="4">
        <v>1.5778683792882355</v>
      </c>
      <c r="AN71" s="4">
        <v>5.7876393027566992</v>
      </c>
      <c r="AO71" s="4">
        <v>5.6726985958476028</v>
      </c>
      <c r="AP71" s="4">
        <v>5.5122685216760274</v>
      </c>
      <c r="AQ71" s="4">
        <v>5.2497932184110976</v>
      </c>
      <c r="AR71" s="4">
        <v>4.9128128119036854</v>
      </c>
      <c r="AS71" s="4">
        <v>4.6820630629635538</v>
      </c>
      <c r="AT71" s="4">
        <v>4.7126551487722237</v>
      </c>
      <c r="AU71" s="4">
        <v>5.0169028666850126</v>
      </c>
      <c r="AV71" s="4">
        <v>5.2610636805332307</v>
      </c>
      <c r="AW71" s="4">
        <v>5.6017391366395346</v>
      </c>
      <c r="AX71" s="4">
        <v>5.958140703447584</v>
      </c>
      <c r="AY71" s="4">
        <v>6.6549323112626251</v>
      </c>
      <c r="AZ71" s="4">
        <v>6.5727600156689059</v>
      </c>
      <c r="BA71" s="4">
        <v>6.7687686524770934</v>
      </c>
      <c r="BB71" s="4">
        <v>6.8310382136660612</v>
      </c>
      <c r="BC71" s="4">
        <v>6.9971432143496157</v>
      </c>
      <c r="BD71" s="4">
        <v>6.9997917780241519</v>
      </c>
      <c r="BE71" s="4">
        <v>6.46098344090632</v>
      </c>
      <c r="BF71" s="4">
        <v>6.4322767539444357</v>
      </c>
      <c r="BG71" s="4">
        <v>6.0155969926703738</v>
      </c>
      <c r="BH71" s="4">
        <v>5.8536275084002565</v>
      </c>
      <c r="BI71" s="4">
        <v>5.5371158359732702</v>
      </c>
      <c r="BJ71" s="4">
        <v>5.2732913894699109</v>
      </c>
      <c r="BK71" s="4">
        <v>5.1043087255738504</v>
      </c>
      <c r="BL71" s="4">
        <v>5.188812771338605</v>
      </c>
      <c r="BM71" s="4">
        <v>5.0278797566973914</v>
      </c>
      <c r="BN71" s="4">
        <v>4.9713855802059008</v>
      </c>
      <c r="BO71" s="4">
        <v>4.9247279422865944</v>
      </c>
      <c r="BP71" s="4">
        <v>5.1390605166868282</v>
      </c>
      <c r="BQ71" s="4">
        <v>5.509654541291928</v>
      </c>
      <c r="BR71" s="4">
        <v>5.6344964035893108</v>
      </c>
      <c r="BS71" s="4">
        <v>5.7005581913512549</v>
      </c>
      <c r="BT71" s="4">
        <v>5.5837146365533306</v>
      </c>
      <c r="BU71" s="4">
        <v>5.5744481427717751</v>
      </c>
      <c r="BV71" s="4">
        <v>5.6877760723593438</v>
      </c>
      <c r="BW71" s="4">
        <v>5.5940999882377236</v>
      </c>
      <c r="BX71" s="4">
        <v>5.6971205364931592</v>
      </c>
      <c r="BY71" s="4">
        <v>5.6823355802333015</v>
      </c>
      <c r="BZ71" s="4">
        <v>5.7603497189401054</v>
      </c>
      <c r="CA71" s="4">
        <v>5.8842708965803503</v>
      </c>
      <c r="CB71" s="4">
        <v>5.8285485091887557</v>
      </c>
      <c r="CC71" s="4">
        <v>5.8635860678405312</v>
      </c>
      <c r="CD71" s="4">
        <v>5.9833639966638774</v>
      </c>
      <c r="CE71" s="4">
        <v>6.0166181365603961</v>
      </c>
      <c r="CF71" s="4">
        <v>6.2175239215886302</v>
      </c>
      <c r="CG71" s="4">
        <v>6.6325281205637809</v>
      </c>
      <c r="CH71" s="4">
        <v>6.5748075956876537</v>
      </c>
      <c r="CI71" s="4">
        <v>6.860414871272889</v>
      </c>
      <c r="CJ71" s="4">
        <v>6.6140442534401824</v>
      </c>
      <c r="CK71" s="4">
        <v>6.7835114141062789</v>
      </c>
      <c r="CL71" s="4">
        <v>6.9114489800202517</v>
      </c>
      <c r="CM71" s="4">
        <v>7.1932414640555349</v>
      </c>
      <c r="CN71" s="4">
        <v>7.6819500210870624</v>
      </c>
      <c r="CO71" s="4">
        <v>8.4130873114919904</v>
      </c>
      <c r="CP71" s="4">
        <v>8.9854398679745788</v>
      </c>
      <c r="CQ71" s="4">
        <v>9.5319390000624171</v>
      </c>
      <c r="CR71" s="4">
        <v>10.170485535109048</v>
      </c>
      <c r="CS71" s="4">
        <v>10.393018065687485</v>
      </c>
      <c r="CT71" s="4">
        <v>11.266715679696306</v>
      </c>
      <c r="CU71" s="4">
        <v>11.668869006650976</v>
      </c>
      <c r="CV71" s="4">
        <v>12.666365515080665</v>
      </c>
    </row>
    <row r="72" spans="1:100" x14ac:dyDescent="0.3">
      <c r="A72" s="1">
        <v>2</v>
      </c>
      <c r="B72" s="1">
        <v>38</v>
      </c>
      <c r="C72" s="1" t="s">
        <v>57</v>
      </c>
      <c r="D72" s="4">
        <v>9.0980812468632006</v>
      </c>
      <c r="E72" s="4">
        <v>9.4206524122926805</v>
      </c>
      <c r="F72" s="4">
        <v>9.3399937860143858</v>
      </c>
      <c r="G72" s="4">
        <v>9.2204357386689892</v>
      </c>
      <c r="H72" s="4">
        <v>8.932486781423874</v>
      </c>
      <c r="I72" s="4">
        <v>9.1034919653156727</v>
      </c>
      <c r="J72" s="4">
        <v>8.7841978288904592</v>
      </c>
      <c r="K72" s="4">
        <v>8.7826456632020538</v>
      </c>
      <c r="L72" s="4">
        <v>8.1249400458543004</v>
      </c>
      <c r="M72" s="4">
        <v>7.4910229885473036</v>
      </c>
      <c r="N72" s="4">
        <v>7.0705568264164711</v>
      </c>
      <c r="O72" s="4">
        <v>6.641433179359721</v>
      </c>
      <c r="P72" s="4">
        <v>5.9622862574696098</v>
      </c>
      <c r="Q72" s="4">
        <v>5.0050253753194331</v>
      </c>
      <c r="R72" s="4">
        <v>4.5561221298320191</v>
      </c>
      <c r="S72" s="4">
        <v>3.9962445175725438</v>
      </c>
      <c r="T72" s="4">
        <v>3.4887702194883854</v>
      </c>
      <c r="U72" s="4">
        <v>3.1467507454621804</v>
      </c>
      <c r="V72" s="4">
        <v>3.0514416265230184</v>
      </c>
      <c r="W72" s="4">
        <v>2.5832579574152188</v>
      </c>
      <c r="X72" s="4">
        <v>2.6970546188601427</v>
      </c>
      <c r="Y72" s="4">
        <v>2.88548114965106</v>
      </c>
      <c r="Z72" s="4">
        <v>2.756702300633223</v>
      </c>
      <c r="AA72" s="4">
        <v>2.7346295264495319</v>
      </c>
      <c r="AB72" s="4">
        <v>2.4892338246377412</v>
      </c>
      <c r="AC72" s="4">
        <v>2.7153763710281771</v>
      </c>
      <c r="AD72" s="4">
        <v>2.7358868888139201</v>
      </c>
      <c r="AE72" s="4">
        <v>2.7333636067517708</v>
      </c>
      <c r="AF72" s="4">
        <v>2.8950044697231627</v>
      </c>
      <c r="AG72" s="4">
        <v>2.9079635491005038</v>
      </c>
      <c r="AH72" s="4">
        <v>2.8489358350081924</v>
      </c>
      <c r="AI72" s="4">
        <v>3.0230659697058573</v>
      </c>
      <c r="AJ72" s="4">
        <v>2.9223261862536209</v>
      </c>
      <c r="AK72" s="4">
        <v>2.9626121467626212</v>
      </c>
      <c r="AL72" s="4">
        <v>2.9114437703023546</v>
      </c>
      <c r="AM72" s="4">
        <v>2.5678874146871968</v>
      </c>
      <c r="AN72" s="4">
        <v>2.3210504178610507</v>
      </c>
      <c r="AO72" s="4">
        <v>2.1413076349811022</v>
      </c>
      <c r="AP72" s="4">
        <v>1.9642278527159174</v>
      </c>
      <c r="AQ72" s="4">
        <v>1.9215810422124378</v>
      </c>
      <c r="AR72" s="4">
        <v>1.6908920676431194</v>
      </c>
      <c r="AS72" s="4">
        <v>1.4237958487776414</v>
      </c>
      <c r="AT72" s="4">
        <v>1.1143418956363282</v>
      </c>
      <c r="AU72" s="4">
        <v>0.88419087968084342</v>
      </c>
      <c r="AV72" s="4">
        <v>0.73083942737050167</v>
      </c>
      <c r="AW72" s="4">
        <v>0.61476336940537679</v>
      </c>
      <c r="AX72" s="4">
        <v>0.59132673957584636</v>
      </c>
      <c r="AY72" s="4">
        <v>0.5783077270078959</v>
      </c>
      <c r="AZ72" s="4">
        <v>0.64632301167249961</v>
      </c>
      <c r="BA72" s="4">
        <v>0.64588079496974027</v>
      </c>
      <c r="BB72" s="4">
        <v>0.6432890050374156</v>
      </c>
      <c r="BC72" s="4">
        <v>0.68098335738391935</v>
      </c>
      <c r="BD72" s="4">
        <v>0.74335043607030504</v>
      </c>
      <c r="BE72" s="4">
        <v>0.85692291728073822</v>
      </c>
      <c r="BF72" s="4">
        <v>1.0548383102351555</v>
      </c>
      <c r="BG72" s="4">
        <v>1.1899325071477636</v>
      </c>
      <c r="BH72" s="4">
        <v>1.2475278606863913</v>
      </c>
      <c r="BI72" s="4">
        <v>1.2507091610737855</v>
      </c>
      <c r="BJ72" s="4">
        <v>1.3079624506392409</v>
      </c>
      <c r="BK72" s="4">
        <v>1.4842708634749719</v>
      </c>
      <c r="BL72" s="4">
        <v>1.620189882443138</v>
      </c>
      <c r="BM72" s="4">
        <v>1.6925044289834668</v>
      </c>
      <c r="BN72" s="4">
        <v>1.8120000190472398</v>
      </c>
      <c r="BO72" s="4">
        <v>1.8855606095284736</v>
      </c>
      <c r="BP72" s="4">
        <v>1.9622040484296714</v>
      </c>
      <c r="BQ72" s="4">
        <v>1.9979380451115025</v>
      </c>
      <c r="BR72" s="4">
        <v>1.9846422271069339</v>
      </c>
      <c r="BS72" s="4">
        <v>2.0071711309872668</v>
      </c>
      <c r="BT72" s="4">
        <v>2.0604299076793939</v>
      </c>
      <c r="BU72" s="4">
        <v>2.1551614857850661</v>
      </c>
      <c r="BV72" s="4">
        <v>2.2289696782172546</v>
      </c>
      <c r="BW72" s="4">
        <v>2.3068508903997103</v>
      </c>
      <c r="BX72" s="4">
        <v>2.3983312827659198</v>
      </c>
      <c r="BY72" s="4">
        <v>2.4930326373412806</v>
      </c>
      <c r="BZ72" s="4">
        <v>2.5869950529205292</v>
      </c>
      <c r="CA72" s="4">
        <v>2.6424029981817467</v>
      </c>
      <c r="CB72" s="4">
        <v>2.7290832598625681</v>
      </c>
      <c r="CC72" s="4">
        <v>2.8426582469474733</v>
      </c>
      <c r="CD72" s="4">
        <v>2.9817878895849912</v>
      </c>
      <c r="CE72" s="4">
        <v>3.01769877550774</v>
      </c>
      <c r="CF72" s="4">
        <v>3.0613723571820199</v>
      </c>
      <c r="CG72" s="4">
        <v>3.0562598581406006</v>
      </c>
      <c r="CH72" s="4">
        <v>3.0967989245774521</v>
      </c>
      <c r="CI72" s="4">
        <v>3.1542675306752597</v>
      </c>
      <c r="CJ72" s="4">
        <v>3.3786970339291234</v>
      </c>
      <c r="CK72" s="4">
        <v>3.4165876841475207</v>
      </c>
      <c r="CL72" s="4">
        <v>3.4696732053378621</v>
      </c>
      <c r="CM72" s="4">
        <v>3.5145867456572186</v>
      </c>
      <c r="CN72" s="4">
        <v>3.5342804212582597</v>
      </c>
      <c r="CO72" s="4">
        <v>3.5098003904852653</v>
      </c>
      <c r="CP72" s="4">
        <v>3.5562448079612632</v>
      </c>
      <c r="CQ72" s="4">
        <v>3.5826977451682542</v>
      </c>
      <c r="CR72" s="4">
        <v>3.6475224832375188</v>
      </c>
      <c r="CS72" s="4">
        <v>3.7171854726687705</v>
      </c>
      <c r="CT72" s="4">
        <v>3.7413515008068576</v>
      </c>
      <c r="CU72" s="4">
        <v>3.7721493300178155</v>
      </c>
      <c r="CV72" s="4">
        <v>3.5836387027667027</v>
      </c>
    </row>
    <row r="73" spans="1:100" x14ac:dyDescent="0.3">
      <c r="A73" s="1">
        <v>2</v>
      </c>
      <c r="B73" s="1">
        <v>9</v>
      </c>
      <c r="C73" s="1" t="s">
        <v>58</v>
      </c>
      <c r="D73" s="4">
        <v>11.639242100452348</v>
      </c>
      <c r="E73" s="4">
        <v>12.106286796494967</v>
      </c>
      <c r="F73" s="4">
        <v>11.869705920004089</v>
      </c>
      <c r="G73" s="4">
        <v>11.959729532371473</v>
      </c>
      <c r="H73" s="4">
        <v>11.824141355394763</v>
      </c>
      <c r="I73" s="4">
        <v>11.887300282541167</v>
      </c>
      <c r="J73" s="4">
        <v>11.346569337518597</v>
      </c>
      <c r="K73" s="4">
        <v>10.748491543937865</v>
      </c>
      <c r="L73" s="4">
        <v>10.600803504848596</v>
      </c>
      <c r="M73" s="4">
        <v>10.44685495554514</v>
      </c>
      <c r="N73" s="4">
        <v>10.400959298966248</v>
      </c>
      <c r="O73" s="4">
        <v>9.9867773813434049</v>
      </c>
      <c r="P73" s="4">
        <v>8.1652609305205033</v>
      </c>
      <c r="Q73" s="4">
        <v>6.7793298366932362</v>
      </c>
      <c r="R73" s="4">
        <v>6.2132645765557442</v>
      </c>
      <c r="S73" s="4">
        <v>5.7903955343726823</v>
      </c>
      <c r="T73" s="4">
        <v>5.2800962095101722</v>
      </c>
      <c r="U73" s="4">
        <v>4.8335957604237869</v>
      </c>
      <c r="V73" s="4">
        <v>4.5211622426913731</v>
      </c>
      <c r="W73" s="4">
        <v>4.4048519090144778</v>
      </c>
      <c r="X73" s="4">
        <v>4.2968801012894895</v>
      </c>
      <c r="Y73" s="4">
        <v>4.321690786924794</v>
      </c>
      <c r="Z73" s="4">
        <v>4.1264651427343626</v>
      </c>
      <c r="AA73" s="4">
        <v>3.8917325261886848</v>
      </c>
      <c r="AB73" s="4">
        <v>3.7088370719105845</v>
      </c>
      <c r="AC73" s="4">
        <v>3.6298635585350016</v>
      </c>
      <c r="AD73" s="4">
        <v>3.6463830398457056</v>
      </c>
      <c r="AE73" s="4">
        <v>3.5805297686491295</v>
      </c>
      <c r="AF73" s="4">
        <v>3.7736851799349975</v>
      </c>
      <c r="AG73" s="4">
        <v>3.7401119657774253</v>
      </c>
      <c r="AH73" s="4">
        <v>3.6152752179332253</v>
      </c>
      <c r="AI73" s="4">
        <v>3.4506509293248686</v>
      </c>
      <c r="AJ73" s="4">
        <v>3.3229161320263239</v>
      </c>
      <c r="AK73" s="4">
        <v>3.1019390024252331</v>
      </c>
      <c r="AL73" s="4">
        <v>3.0200691465575744</v>
      </c>
      <c r="AM73" s="4">
        <v>3.0172931299344321</v>
      </c>
      <c r="AN73" s="4">
        <v>2.3843685323133412</v>
      </c>
      <c r="AO73" s="4">
        <v>2.3065894818168129</v>
      </c>
      <c r="AP73" s="4">
        <v>2.1866679482499309</v>
      </c>
      <c r="AQ73" s="4">
        <v>2.1672118543231198</v>
      </c>
      <c r="AR73" s="4">
        <v>1.8962166825039442</v>
      </c>
      <c r="AS73" s="4">
        <v>1.9936244190458969</v>
      </c>
      <c r="AT73" s="4">
        <v>2.0744573048526807</v>
      </c>
      <c r="AU73" s="4">
        <v>2.2452958095857509</v>
      </c>
      <c r="AV73" s="4">
        <v>2.5185523444090414</v>
      </c>
      <c r="AW73" s="4">
        <v>2.9484708171144791</v>
      </c>
      <c r="AX73" s="4">
        <v>3.0896502535876178</v>
      </c>
      <c r="AY73" s="4">
        <v>3.2855690149192722</v>
      </c>
      <c r="AZ73" s="4">
        <v>3.4955618442823209</v>
      </c>
      <c r="BA73" s="4">
        <v>3.7096597970114691</v>
      </c>
      <c r="BB73" s="4">
        <v>4.0750134265605347</v>
      </c>
      <c r="BC73" s="4">
        <v>4.1604091689260709</v>
      </c>
      <c r="BD73" s="4">
        <v>4.3834579650746877</v>
      </c>
      <c r="BE73" s="4">
        <v>4.3090722201365779</v>
      </c>
      <c r="BF73" s="4">
        <v>4.3460655691978065</v>
      </c>
      <c r="BG73" s="4">
        <v>4.3854934986848768</v>
      </c>
      <c r="BH73" s="4">
        <v>4.2665029532883665</v>
      </c>
      <c r="BI73" s="4">
        <v>4.0096362295361958</v>
      </c>
      <c r="BJ73" s="4">
        <v>4.0673219508543346</v>
      </c>
      <c r="BK73" s="4">
        <v>3.9779543606858372</v>
      </c>
      <c r="BL73" s="4">
        <v>4.7827417810547921</v>
      </c>
      <c r="BM73" s="4">
        <v>4.763612720346929</v>
      </c>
      <c r="BN73" s="4">
        <v>4.5516151481344158</v>
      </c>
      <c r="BO73" s="4">
        <v>4.73527758147008</v>
      </c>
      <c r="BP73" s="4">
        <v>4.6630919824317107</v>
      </c>
      <c r="BQ73" s="4">
        <v>4.8146293527567909</v>
      </c>
      <c r="BR73" s="4">
        <v>4.9272181300443716</v>
      </c>
      <c r="BS73" s="4">
        <v>5.0095105819506607</v>
      </c>
      <c r="BT73" s="4">
        <v>5.1386485620495064</v>
      </c>
      <c r="BU73" s="4">
        <v>5.2536336268344845</v>
      </c>
      <c r="BV73" s="4">
        <v>5.2515794963593132</v>
      </c>
      <c r="BW73" s="4">
        <v>5.395329434087107</v>
      </c>
      <c r="BX73" s="4">
        <v>4.6601435000058391</v>
      </c>
      <c r="BY73" s="4">
        <v>4.7302301811671308</v>
      </c>
      <c r="BZ73" s="4">
        <v>4.803069843712013</v>
      </c>
      <c r="CA73" s="4">
        <v>5.3445340509557617</v>
      </c>
      <c r="CB73" s="4">
        <v>5.2942378090252493</v>
      </c>
      <c r="CC73" s="4">
        <v>5.3359779417736322</v>
      </c>
      <c r="CD73" s="4">
        <v>5.4033441817447878</v>
      </c>
      <c r="CE73" s="4">
        <v>5.4167706811563985</v>
      </c>
      <c r="CF73" s="4">
        <v>5.4683066489648455</v>
      </c>
      <c r="CG73" s="4">
        <v>5.3311277949472995</v>
      </c>
      <c r="CH73" s="4">
        <v>5.3839362189956423</v>
      </c>
      <c r="CI73" s="4">
        <v>5.3725784393317131</v>
      </c>
      <c r="CJ73" s="4">
        <v>5.3919923600902662</v>
      </c>
      <c r="CK73" s="4">
        <v>5.3536861248442236</v>
      </c>
      <c r="CL73" s="4">
        <v>5.4994336169391786</v>
      </c>
      <c r="CM73" s="4">
        <v>4.8702142440145906</v>
      </c>
      <c r="CN73" s="4">
        <v>5.0603936325140886</v>
      </c>
      <c r="CO73" s="4">
        <v>5.1445122115569184</v>
      </c>
      <c r="CP73" s="4">
        <v>5.3591546177494447</v>
      </c>
      <c r="CQ73" s="4">
        <v>5.3224749625622723</v>
      </c>
      <c r="CR73" s="4">
        <v>5.4358872234530695</v>
      </c>
      <c r="CS73" s="4">
        <v>5.6250964136984942</v>
      </c>
      <c r="CT73" s="4">
        <v>5.5845307381170644</v>
      </c>
      <c r="CU73" s="4">
        <v>5.5562463119393621</v>
      </c>
      <c r="CV73" s="4">
        <v>5.450354623189166</v>
      </c>
    </row>
    <row r="74" spans="1:100" x14ac:dyDescent="0.3">
      <c r="A74" s="1">
        <v>2</v>
      </c>
      <c r="B74" s="1">
        <v>11</v>
      </c>
      <c r="C74" s="1" t="s">
        <v>59</v>
      </c>
      <c r="D74" s="4">
        <v>6.9453960743942691</v>
      </c>
      <c r="E74" s="4">
        <v>6.8696978649350902</v>
      </c>
      <c r="F74" s="4">
        <v>6.796526566987418</v>
      </c>
      <c r="G74" s="4">
        <v>6.6087500818081315</v>
      </c>
      <c r="H74" s="4">
        <v>6.3296979544224392</v>
      </c>
      <c r="I74" s="4">
        <v>6.1233131005261807</v>
      </c>
      <c r="J74" s="4">
        <v>6.0578047037720033</v>
      </c>
      <c r="K74" s="4">
        <v>5.9317070262002254</v>
      </c>
      <c r="L74" s="4">
        <v>5.7885990645712715</v>
      </c>
      <c r="M74" s="4">
        <v>5.7354257899370538</v>
      </c>
      <c r="N74" s="4">
        <v>5.624823266959635</v>
      </c>
      <c r="O74" s="4">
        <v>5.8083632738235833</v>
      </c>
      <c r="P74" s="4">
        <v>5.9908369363654321</v>
      </c>
      <c r="Q74" s="4">
        <v>5.4963186936508386</v>
      </c>
      <c r="R74" s="4">
        <v>5.1721248261764892</v>
      </c>
      <c r="S74" s="4">
        <v>4.8897929235582147</v>
      </c>
      <c r="T74" s="4">
        <v>4.5154879919439983</v>
      </c>
      <c r="U74" s="4">
        <v>4.4578941197240143</v>
      </c>
      <c r="V74" s="4">
        <v>4.1850227651380392</v>
      </c>
      <c r="W74" s="4">
        <v>4.0441242409963998</v>
      </c>
      <c r="X74" s="4">
        <v>4.1181153405655468</v>
      </c>
      <c r="Y74" s="4">
        <v>4.0932627690450474</v>
      </c>
      <c r="Z74" s="4">
        <v>4.0063349995095612</v>
      </c>
      <c r="AA74" s="4">
        <v>3.9203532085285584</v>
      </c>
      <c r="AB74" s="4">
        <v>3.7089046488294053</v>
      </c>
      <c r="AC74" s="4">
        <v>3.8626510743136375</v>
      </c>
      <c r="AD74" s="4">
        <v>3.8987413545887661</v>
      </c>
      <c r="AE74" s="4">
        <v>3.8981492319801263</v>
      </c>
      <c r="AF74" s="4">
        <v>4.0553899840103522</v>
      </c>
      <c r="AG74" s="4">
        <v>4.0609773686480297</v>
      </c>
      <c r="AH74" s="4">
        <v>4.0847242164435515</v>
      </c>
      <c r="AI74" s="4">
        <v>4.0889437606952654</v>
      </c>
      <c r="AJ74" s="4">
        <v>4.0017999637196366</v>
      </c>
      <c r="AK74" s="4">
        <v>3.9316710403593516</v>
      </c>
      <c r="AL74" s="4">
        <v>4.1067486112746003</v>
      </c>
      <c r="AM74" s="4">
        <v>3.8406299360760467</v>
      </c>
      <c r="AN74" s="4">
        <v>3.8800922703706475</v>
      </c>
      <c r="AO74" s="4">
        <v>3.8541477024027389</v>
      </c>
      <c r="AP74" s="4">
        <v>3.6778855659462204</v>
      </c>
      <c r="AQ74" s="4">
        <v>3.6712204691259771</v>
      </c>
      <c r="AR74" s="4">
        <v>3.7211288224100865</v>
      </c>
      <c r="AS74" s="4">
        <v>3.7084599469496098</v>
      </c>
      <c r="AT74" s="4">
        <v>3.8205828792610639</v>
      </c>
      <c r="AU74" s="4">
        <v>3.9064728805272528</v>
      </c>
      <c r="AV74" s="4">
        <v>3.9290963958793848</v>
      </c>
      <c r="AW74" s="4">
        <v>4.0366214278470149</v>
      </c>
      <c r="AX74" s="4">
        <v>4.0118483911068372</v>
      </c>
      <c r="AY74" s="4">
        <v>4.2570305995390321</v>
      </c>
      <c r="AZ74" s="4">
        <v>4.2272911283914016</v>
      </c>
      <c r="BA74" s="4">
        <v>4.2955317928433345</v>
      </c>
      <c r="BB74" s="4">
        <v>4.5116200351894102</v>
      </c>
      <c r="BC74" s="4">
        <v>4.4618063970640254</v>
      </c>
      <c r="BD74" s="4">
        <v>4.3142615658134664</v>
      </c>
      <c r="BE74" s="4">
        <v>4.1196062105761406</v>
      </c>
      <c r="BF74" s="4">
        <v>3.7319070757629476</v>
      </c>
      <c r="BG74" s="4">
        <v>3.5855562808072241</v>
      </c>
      <c r="BH74" s="4">
        <v>3.4876271994616728</v>
      </c>
      <c r="BI74" s="4">
        <v>3.1453576898650693</v>
      </c>
      <c r="BJ74" s="4">
        <v>3.0129806608424277</v>
      </c>
      <c r="BK74" s="4">
        <v>2.9145260007130211</v>
      </c>
      <c r="BL74" s="4">
        <v>2.651276929782663</v>
      </c>
      <c r="BM74" s="4">
        <v>2.5006910703433456</v>
      </c>
      <c r="BN74" s="4">
        <v>2.3940243744112704</v>
      </c>
      <c r="BO74" s="4">
        <v>2.3342946344127657</v>
      </c>
      <c r="BP74" s="4">
        <v>2.2744634406172173</v>
      </c>
      <c r="BQ74" s="4">
        <v>2.2876916734287884</v>
      </c>
      <c r="BR74" s="4">
        <v>2.4263749062394901</v>
      </c>
      <c r="BS74" s="4">
        <v>2.4636745874493684</v>
      </c>
      <c r="BT74" s="4">
        <v>2.3862632373226438</v>
      </c>
      <c r="BU74" s="4">
        <v>2.4749268447572361</v>
      </c>
      <c r="BV74" s="4">
        <v>2.4926150499166457</v>
      </c>
      <c r="BW74" s="4">
        <v>2.4855575742511884</v>
      </c>
      <c r="BX74" s="4">
        <v>2.6382762174734831</v>
      </c>
      <c r="BY74" s="4">
        <v>2.6864970954884817</v>
      </c>
      <c r="BZ74" s="4">
        <v>2.7102688687918377</v>
      </c>
      <c r="CA74" s="4">
        <v>2.7055206413579098</v>
      </c>
      <c r="CB74" s="4">
        <v>2.6886987128571094</v>
      </c>
      <c r="CC74" s="4">
        <v>2.7990655592159928</v>
      </c>
      <c r="CD74" s="4">
        <v>2.8771548676985388</v>
      </c>
      <c r="CE74" s="4">
        <v>2.7880154588878319</v>
      </c>
      <c r="CF74" s="4">
        <v>2.8493491597848952</v>
      </c>
      <c r="CG74" s="4">
        <v>2.8486227065902878</v>
      </c>
      <c r="CH74" s="4">
        <v>2.8103501688065933</v>
      </c>
      <c r="CI74" s="4">
        <v>2.7683286471958972</v>
      </c>
      <c r="CJ74" s="4">
        <v>2.8783958868705684</v>
      </c>
      <c r="CK74" s="4">
        <v>2.7740116599915337</v>
      </c>
      <c r="CL74" s="4">
        <v>2.7414759186022746</v>
      </c>
      <c r="CM74" s="4">
        <v>2.7589423886905018</v>
      </c>
      <c r="CN74" s="4">
        <v>2.8550557196139743</v>
      </c>
      <c r="CO74" s="4">
        <v>2.7769941870580221</v>
      </c>
      <c r="CP74" s="4">
        <v>2.9025164557654239</v>
      </c>
      <c r="CQ74" s="4">
        <v>2.9438288074006476</v>
      </c>
      <c r="CR74" s="4">
        <v>2.9287074335117103</v>
      </c>
      <c r="CS74" s="4">
        <v>2.9780158021173144</v>
      </c>
      <c r="CT74" s="4">
        <v>2.9825388703695772</v>
      </c>
      <c r="CU74" s="4">
        <v>2.9707021470634052</v>
      </c>
      <c r="CV74" s="4">
        <v>2.9910380876369596</v>
      </c>
    </row>
    <row r="75" spans="1:100" x14ac:dyDescent="0.3">
      <c r="A75" s="1">
        <v>2</v>
      </c>
      <c r="B75" s="1">
        <v>1</v>
      </c>
      <c r="C75" s="1" t="s">
        <v>60</v>
      </c>
      <c r="D75" s="4">
        <v>4.028247475279044</v>
      </c>
      <c r="E75" s="4">
        <v>4.1455899917534555</v>
      </c>
      <c r="F75" s="4">
        <v>4.0564137724260814</v>
      </c>
      <c r="G75" s="4">
        <v>4.0099295621833964</v>
      </c>
      <c r="H75" s="4">
        <v>3.9605915011869905</v>
      </c>
      <c r="I75" s="4">
        <v>4.269490277096363</v>
      </c>
      <c r="J75" s="4">
        <v>4.2420901303219125</v>
      </c>
      <c r="K75" s="4">
        <v>4.0555461179037549</v>
      </c>
      <c r="L75" s="4">
        <v>4.0682075544547915</v>
      </c>
      <c r="M75" s="4">
        <v>3.9776572379560968</v>
      </c>
      <c r="N75" s="4">
        <v>3.9942674486100893</v>
      </c>
      <c r="O75" s="4">
        <v>3.9157713433423913</v>
      </c>
      <c r="P75" s="4">
        <v>3.9780692990958086</v>
      </c>
      <c r="Q75" s="4">
        <v>3.9728358570875706</v>
      </c>
      <c r="R75" s="4">
        <v>3.8408518481119578</v>
      </c>
      <c r="S75" s="4">
        <v>4.0165588159419272</v>
      </c>
      <c r="T75" s="4">
        <v>3.9417912049509645</v>
      </c>
      <c r="U75" s="4">
        <v>3.9301490574819264</v>
      </c>
      <c r="V75" s="4">
        <v>4.0309527091278303</v>
      </c>
      <c r="W75" s="4">
        <v>4.293654249201456</v>
      </c>
      <c r="X75" s="4">
        <v>4.3720577454307463</v>
      </c>
      <c r="Y75" s="4">
        <v>4.5495607519686754</v>
      </c>
      <c r="Z75" s="4">
        <v>4.6556497115300131</v>
      </c>
      <c r="AA75" s="4">
        <v>4.7624237045463644</v>
      </c>
      <c r="AB75" s="4">
        <v>4.9752089007071891</v>
      </c>
      <c r="AC75" s="4">
        <v>5.1305986473751144</v>
      </c>
      <c r="AD75" s="4">
        <v>5.1841343683530168</v>
      </c>
      <c r="AE75" s="4">
        <v>5.2794529235677814</v>
      </c>
      <c r="AF75" s="4">
        <v>5.4081201076987657</v>
      </c>
      <c r="AG75" s="4">
        <v>5.4631200755922489</v>
      </c>
      <c r="AH75" s="4">
        <v>5.5115306953552423</v>
      </c>
      <c r="AI75" s="4">
        <v>5.4256138392843249</v>
      </c>
      <c r="AJ75" s="4">
        <v>5.307540695714601</v>
      </c>
      <c r="AK75" s="4">
        <v>5.2771714711700177</v>
      </c>
      <c r="AL75" s="4">
        <v>5.1311154569582298</v>
      </c>
      <c r="AM75" s="4">
        <v>5.0080317848089679</v>
      </c>
      <c r="AN75" s="4">
        <v>4.4130256548171758</v>
      </c>
      <c r="AO75" s="4">
        <v>4.0515694374805529</v>
      </c>
      <c r="AP75" s="4">
        <v>4.0358731926892881</v>
      </c>
      <c r="AQ75" s="4">
        <v>3.7955630473852877</v>
      </c>
      <c r="AR75" s="4">
        <v>3.6463999185174236</v>
      </c>
      <c r="AS75" s="4">
        <v>3.4588280570736094</v>
      </c>
      <c r="AT75" s="4">
        <v>3.4572503552804417</v>
      </c>
      <c r="AU75" s="4">
        <v>3.6720514060634182</v>
      </c>
      <c r="AV75" s="4">
        <v>3.832844177130363</v>
      </c>
      <c r="AW75" s="4">
        <v>3.8338872205599195</v>
      </c>
      <c r="AX75" s="4">
        <v>3.8294831690997144</v>
      </c>
      <c r="AY75" s="4">
        <v>3.7590576210845801</v>
      </c>
      <c r="AZ75" s="4">
        <v>3.877747944485689</v>
      </c>
      <c r="BA75" s="4">
        <v>3.9909833588263819</v>
      </c>
      <c r="BB75" s="4">
        <v>4.0286424855494261</v>
      </c>
      <c r="BC75" s="4">
        <v>4.1500763429704612</v>
      </c>
      <c r="BD75" s="4">
        <v>4.1122347958638441</v>
      </c>
      <c r="BE75" s="4">
        <v>4.2350600902419018</v>
      </c>
      <c r="BF75" s="4">
        <v>4.0176459839110219</v>
      </c>
      <c r="BG75" s="4">
        <v>3.6837834541595553</v>
      </c>
      <c r="BH75" s="4">
        <v>3.3520883372739876</v>
      </c>
      <c r="BI75" s="4">
        <v>3.1883605812898739</v>
      </c>
      <c r="BJ75" s="4">
        <v>3.0642453887371737</v>
      </c>
      <c r="BK75" s="4">
        <v>3.0351505032069634</v>
      </c>
      <c r="BL75" s="4">
        <v>3.0070299256458299</v>
      </c>
      <c r="BM75" s="4">
        <v>2.9488087017242872</v>
      </c>
      <c r="BN75" s="4">
        <v>2.9185988886252252</v>
      </c>
      <c r="BO75" s="4">
        <v>2.8285387843275376</v>
      </c>
      <c r="BP75" s="4">
        <v>2.8628674888824746</v>
      </c>
      <c r="BQ75" s="4">
        <v>2.8636597049084083</v>
      </c>
      <c r="BR75" s="4">
        <v>2.933765287368082</v>
      </c>
      <c r="BS75" s="4">
        <v>3.1074806845350906</v>
      </c>
      <c r="BT75" s="4">
        <v>3.1397678265128839</v>
      </c>
      <c r="BU75" s="4">
        <v>3.4632930850262942</v>
      </c>
      <c r="BV75" s="4">
        <v>3.7772214806763369</v>
      </c>
      <c r="BW75" s="4">
        <v>4.0062155711424312</v>
      </c>
      <c r="BX75" s="4">
        <v>4.7670782445481947</v>
      </c>
      <c r="BY75" s="4">
        <v>5.3966248987811163</v>
      </c>
      <c r="BZ75" s="4">
        <v>5.7770562544589721</v>
      </c>
      <c r="CA75" s="4">
        <v>6.477718679437956</v>
      </c>
      <c r="CB75" s="4">
        <v>6.7438830881447061</v>
      </c>
      <c r="CC75" s="4">
        <v>6.8575131231080517</v>
      </c>
      <c r="CD75" s="4">
        <v>7.327957925028314</v>
      </c>
      <c r="CE75" s="4">
        <v>7.5140245966537469</v>
      </c>
      <c r="CF75" s="4">
        <v>8.0251604193638837</v>
      </c>
      <c r="CG75" s="4">
        <v>8.1687610938226953</v>
      </c>
      <c r="CH75" s="4">
        <v>8.2752014521543522</v>
      </c>
      <c r="CI75" s="4">
        <v>8.2984340803540562</v>
      </c>
      <c r="CJ75" s="4">
        <v>7.9636435566048016</v>
      </c>
      <c r="CK75" s="4">
        <v>7.7858842150178322</v>
      </c>
      <c r="CL75" s="4">
        <v>7.6003174022866871</v>
      </c>
      <c r="CM75" s="4">
        <v>7.047422913021359</v>
      </c>
      <c r="CN75" s="4">
        <v>7.0920726415049904</v>
      </c>
      <c r="CO75" s="4">
        <v>6.7401673571178611</v>
      </c>
      <c r="CP75" s="4">
        <v>6.1548495100628173</v>
      </c>
      <c r="CQ75" s="4">
        <v>5.8040812613076733</v>
      </c>
      <c r="CR75" s="4">
        <v>5.3452676096647211</v>
      </c>
      <c r="CS75" s="4">
        <v>4.9511035810885655</v>
      </c>
      <c r="CT75" s="4">
        <v>4.740167817213111</v>
      </c>
      <c r="CU75" s="4">
        <v>4.6019015043852827</v>
      </c>
      <c r="CV75" s="4">
        <v>4.289887326738687</v>
      </c>
    </row>
    <row r="76" spans="1:100" x14ac:dyDescent="0.3">
      <c r="A76" s="1">
        <v>2</v>
      </c>
      <c r="B76" s="1">
        <v>3</v>
      </c>
      <c r="C76" s="1" t="s">
        <v>61</v>
      </c>
      <c r="D76" s="4">
        <v>1.6630489779644611</v>
      </c>
      <c r="E76" s="4">
        <v>1.6100266736071029</v>
      </c>
      <c r="F76" s="4">
        <v>1.7634843917889922</v>
      </c>
      <c r="G76" s="4">
        <v>1.9189562444842101</v>
      </c>
      <c r="H76" s="4">
        <v>2.039003374361458</v>
      </c>
      <c r="I76" s="4">
        <v>2.2771619474530831</v>
      </c>
      <c r="J76" s="4">
        <v>2.4735495943645347</v>
      </c>
      <c r="K76" s="4">
        <v>2.6727200380111804</v>
      </c>
      <c r="L76" s="4">
        <v>2.8688751011680291</v>
      </c>
      <c r="M76" s="4">
        <v>3.0018195482570951</v>
      </c>
      <c r="N76" s="4">
        <v>3.1112541446611104</v>
      </c>
      <c r="O76" s="4">
        <v>3.356499040353552</v>
      </c>
      <c r="P76" s="4">
        <v>3.6551650730438041</v>
      </c>
      <c r="Q76" s="4">
        <v>3.7497490122775603</v>
      </c>
      <c r="R76" s="4">
        <v>3.672913820987437</v>
      </c>
      <c r="S76" s="4">
        <v>3.5855552268702273</v>
      </c>
      <c r="T76" s="4">
        <v>3.4885568105619056</v>
      </c>
      <c r="U76" s="4">
        <v>3.3434846079347831</v>
      </c>
      <c r="V76" s="4">
        <v>3.1118800532788313</v>
      </c>
      <c r="W76" s="4">
        <v>2.9405440135218353</v>
      </c>
      <c r="X76" s="4">
        <v>2.8668685332550807</v>
      </c>
      <c r="Y76" s="4">
        <v>2.8402501686553343</v>
      </c>
      <c r="Z76" s="4">
        <v>2.8393044700586323</v>
      </c>
      <c r="AA76" s="4">
        <v>2.7979514973062716</v>
      </c>
      <c r="AB76" s="4">
        <v>2.6400475667147725</v>
      </c>
      <c r="AC76" s="4">
        <v>2.6286437992108014</v>
      </c>
      <c r="AD76" s="4">
        <v>2.6497690939122154</v>
      </c>
      <c r="AE76" s="4">
        <v>2.6165827270035491</v>
      </c>
      <c r="AF76" s="4">
        <v>2.7047306634065524</v>
      </c>
      <c r="AG76" s="4">
        <v>2.7993568659082491</v>
      </c>
      <c r="AH76" s="4">
        <v>2.9626258303241402</v>
      </c>
      <c r="AI76" s="4">
        <v>3.0611251800483417</v>
      </c>
      <c r="AJ76" s="4">
        <v>3.097781559113991</v>
      </c>
      <c r="AK76" s="4">
        <v>2.9883629345653127</v>
      </c>
      <c r="AL76" s="4">
        <v>2.7130589273821295</v>
      </c>
      <c r="AM76" s="4">
        <v>2.5926751178464791</v>
      </c>
      <c r="AN76" s="4">
        <v>2.3413882557238224</v>
      </c>
      <c r="AO76" s="4">
        <v>2.3142677422983473</v>
      </c>
      <c r="AP76" s="4">
        <v>2.2627701619648448</v>
      </c>
      <c r="AQ76" s="4">
        <v>2.2353904121705068</v>
      </c>
      <c r="AR76" s="4">
        <v>2.1599209592624997</v>
      </c>
      <c r="AS76" s="4">
        <v>2.0129108634588437</v>
      </c>
      <c r="AT76" s="4">
        <v>1.9823247689805534</v>
      </c>
      <c r="AU76" s="4">
        <v>1.9344284466973598</v>
      </c>
      <c r="AV76" s="4">
        <v>1.906290217410106</v>
      </c>
      <c r="AW76" s="4">
        <v>2.0592374005404759</v>
      </c>
      <c r="AX76" s="4">
        <v>2.2090564638389329</v>
      </c>
      <c r="AY76" s="4">
        <v>2.3845562515950069</v>
      </c>
      <c r="AZ76" s="4">
        <v>2.9574881977831549</v>
      </c>
      <c r="BA76" s="4">
        <v>2.9953995348078948</v>
      </c>
      <c r="BB76" s="4">
        <v>2.9858027797574143</v>
      </c>
      <c r="BC76" s="4">
        <v>2.9727863949961071</v>
      </c>
      <c r="BD76" s="4">
        <v>2.9354239025806863</v>
      </c>
      <c r="BE76" s="4">
        <v>2.9754531276755736</v>
      </c>
      <c r="BF76" s="4">
        <v>3.0008988085014985</v>
      </c>
      <c r="BG76" s="4">
        <v>3.0810298220643242</v>
      </c>
      <c r="BH76" s="4">
        <v>3.0480676382493801</v>
      </c>
      <c r="BI76" s="4">
        <v>3.0725646143092433</v>
      </c>
      <c r="BJ76" s="4">
        <v>3.1158305764375487</v>
      </c>
      <c r="BK76" s="4">
        <v>3.1325496582151771</v>
      </c>
      <c r="BL76" s="4">
        <v>2.9211222729472901</v>
      </c>
      <c r="BM76" s="4">
        <v>3.0017068960556657</v>
      </c>
      <c r="BN76" s="4">
        <v>3.0676947482861423</v>
      </c>
      <c r="BO76" s="4">
        <v>2.9382778391470126</v>
      </c>
      <c r="BP76" s="4">
        <v>2.9641968622725097</v>
      </c>
      <c r="BQ76" s="4">
        <v>2.9062057150902012</v>
      </c>
      <c r="BR76" s="4">
        <v>2.8497923639683247</v>
      </c>
      <c r="BS76" s="4">
        <v>2.7951156588961457</v>
      </c>
      <c r="BT76" s="4">
        <v>2.7630989456068558</v>
      </c>
      <c r="BU76" s="4">
        <v>2.7854015482791517</v>
      </c>
      <c r="BV76" s="4">
        <v>2.8469989113258181</v>
      </c>
      <c r="BW76" s="4">
        <v>2.8003371686424217</v>
      </c>
      <c r="BX76" s="4">
        <v>2.9067057509853904</v>
      </c>
      <c r="BY76" s="4">
        <v>2.8616302680224246</v>
      </c>
      <c r="BZ76" s="4">
        <v>2.8952289507669362</v>
      </c>
      <c r="CA76" s="4">
        <v>3.013177503222332</v>
      </c>
      <c r="CB76" s="4">
        <v>3.034365426582823</v>
      </c>
      <c r="CC76" s="4">
        <v>3.0920562205875299</v>
      </c>
      <c r="CD76" s="4">
        <v>3.2451869487843261</v>
      </c>
      <c r="CE76" s="4">
        <v>3.3009622749027829</v>
      </c>
      <c r="CF76" s="4">
        <v>3.5345197530440013</v>
      </c>
      <c r="CG76" s="4">
        <v>3.5366146217849517</v>
      </c>
      <c r="CH76" s="4">
        <v>3.6376078284121394</v>
      </c>
      <c r="CI76" s="4">
        <v>3.5989819165908501</v>
      </c>
      <c r="CJ76" s="4">
        <v>3.4178125297900013</v>
      </c>
      <c r="CK76" s="4">
        <v>3.5012261407716085</v>
      </c>
      <c r="CL76" s="4">
        <v>3.4325557339676247</v>
      </c>
      <c r="CM76" s="4">
        <v>3.3985358520263063</v>
      </c>
      <c r="CN76" s="4">
        <v>3.5300267331186972</v>
      </c>
      <c r="CO76" s="4">
        <v>3.5524562688344967</v>
      </c>
      <c r="CP76" s="4">
        <v>3.4640566714494607</v>
      </c>
      <c r="CQ76" s="4">
        <v>3.4657394346044237</v>
      </c>
      <c r="CR76" s="4">
        <v>3.4728380997470749</v>
      </c>
      <c r="CS76" s="4">
        <v>3.4470305921404543</v>
      </c>
      <c r="CT76" s="4">
        <v>3.3695510749187072</v>
      </c>
      <c r="CU76" s="4">
        <v>3.4643269044032499</v>
      </c>
      <c r="CV76" s="4">
        <v>3.4697421299197675</v>
      </c>
    </row>
    <row r="77" spans="1:100" x14ac:dyDescent="0.3">
      <c r="C77" s="1" t="s">
        <v>14</v>
      </c>
      <c r="D77" s="4">
        <v>5.8769135360784128</v>
      </c>
      <c r="E77" s="4">
        <v>5.8345255990219052</v>
      </c>
      <c r="F77" s="4">
        <v>5.7919353836749918</v>
      </c>
      <c r="G77" s="4">
        <v>5.7377956560359582</v>
      </c>
      <c r="H77" s="4">
        <v>5.7189039910590376</v>
      </c>
      <c r="I77" s="4">
        <v>5.6911905357672383</v>
      </c>
      <c r="J77" s="4">
        <v>5.8133486388165014</v>
      </c>
      <c r="K77" s="4">
        <v>5.7588717952827544</v>
      </c>
      <c r="L77" s="4">
        <v>5.8062498035021806</v>
      </c>
      <c r="M77" s="4">
        <v>5.8325763410768969</v>
      </c>
      <c r="N77" s="4">
        <v>5.8306597423543858</v>
      </c>
      <c r="O77" s="4">
        <v>5.8637981643765951</v>
      </c>
      <c r="P77" s="4">
        <v>5.887123348419812</v>
      </c>
      <c r="Q77" s="4">
        <v>5.6715448075436674</v>
      </c>
      <c r="R77" s="4">
        <v>5.5004356999041981</v>
      </c>
      <c r="S77" s="4">
        <v>5.4080552407705591</v>
      </c>
      <c r="T77" s="4">
        <v>5.2219629449243774</v>
      </c>
      <c r="U77" s="4">
        <v>5.0348153037692116</v>
      </c>
      <c r="V77" s="4">
        <v>4.7596572846347849</v>
      </c>
      <c r="W77" s="4">
        <v>4.6098163613002621</v>
      </c>
      <c r="X77" s="4">
        <v>4.5368481370977145</v>
      </c>
      <c r="Y77" s="4">
        <v>4.4027380099179831</v>
      </c>
      <c r="Z77" s="4">
        <v>4.2625680048009063</v>
      </c>
      <c r="AA77" s="4">
        <v>4.189235539700304</v>
      </c>
      <c r="AB77" s="4">
        <v>4.1429112171947331</v>
      </c>
      <c r="AC77" s="4">
        <v>4.1569019884704943</v>
      </c>
      <c r="AD77" s="4">
        <v>4.1896440121546394</v>
      </c>
      <c r="AE77" s="4">
        <v>4.1705321694217892</v>
      </c>
      <c r="AF77" s="4">
        <v>4.3916448779508928</v>
      </c>
      <c r="AG77" s="4">
        <v>4.452946576078169</v>
      </c>
      <c r="AH77" s="4">
        <v>4.5303129376484206</v>
      </c>
      <c r="AI77" s="4">
        <v>4.5675526958645767</v>
      </c>
      <c r="AJ77" s="4">
        <v>4.6065857277801552</v>
      </c>
      <c r="AK77" s="4">
        <v>4.6243371156617981</v>
      </c>
      <c r="AL77" s="4">
        <v>4.6537342635115619</v>
      </c>
      <c r="AM77" s="4">
        <v>4.6258724973999144</v>
      </c>
      <c r="AN77" s="4">
        <v>4.5324648528783094</v>
      </c>
      <c r="AO77" s="4">
        <v>4.5152241906499961</v>
      </c>
      <c r="AP77" s="4">
        <v>4.451686107428662</v>
      </c>
      <c r="AQ77" s="4">
        <v>4.3284536174884796</v>
      </c>
      <c r="AR77" s="4">
        <v>4.2203453088831875</v>
      </c>
      <c r="AS77" s="4">
        <v>4.1342674546839664</v>
      </c>
      <c r="AT77" s="4">
        <v>4.3379296207586613</v>
      </c>
      <c r="AU77" s="4">
        <v>3.9124534583461381</v>
      </c>
      <c r="AV77" s="4">
        <v>3.7966556238694631</v>
      </c>
      <c r="AW77" s="4">
        <v>3.7205100756587841</v>
      </c>
      <c r="AX77" s="4">
        <v>3.6230967852296687</v>
      </c>
      <c r="AY77" s="4">
        <v>3.5604012707681396</v>
      </c>
      <c r="AZ77" s="4">
        <v>3.5188144924058986</v>
      </c>
      <c r="BA77" s="4">
        <v>3.4554930184354924</v>
      </c>
      <c r="BB77" s="4">
        <v>3.8005132414942695</v>
      </c>
      <c r="BC77" s="4">
        <v>3.7826441587578419</v>
      </c>
      <c r="BD77" s="4">
        <v>3.6931390708830456</v>
      </c>
      <c r="BE77" s="4">
        <v>3.69458213638306</v>
      </c>
      <c r="BF77" s="4">
        <v>3.3011688800038081</v>
      </c>
      <c r="BG77" s="4">
        <v>3.569293125011872</v>
      </c>
      <c r="BH77" s="4">
        <v>3.506817203868092</v>
      </c>
      <c r="BI77" s="4">
        <v>3.4312356853951806</v>
      </c>
      <c r="BJ77" s="4">
        <v>3.3499293094837639</v>
      </c>
      <c r="BK77" s="4">
        <v>3.3078976787283718</v>
      </c>
      <c r="BL77" s="4">
        <v>3.3684165643957584</v>
      </c>
      <c r="BM77" s="4">
        <v>3.3479012611378978</v>
      </c>
      <c r="BN77" s="4">
        <v>3.3715134726765905</v>
      </c>
      <c r="BO77" s="4">
        <v>3.4211913093190027</v>
      </c>
      <c r="BP77" s="4">
        <v>3.5205383312885594</v>
      </c>
      <c r="BQ77" s="4">
        <v>3.5555388757379243</v>
      </c>
      <c r="BR77" s="4">
        <v>3.6043179589944727</v>
      </c>
      <c r="BS77" s="4">
        <v>3.6690287234527204</v>
      </c>
      <c r="BT77" s="4">
        <v>3.7606921697420819</v>
      </c>
      <c r="BU77" s="4">
        <v>3.838343170430218</v>
      </c>
      <c r="BV77" s="4">
        <v>3.9001726644580632</v>
      </c>
      <c r="BW77" s="4">
        <v>3.9313472672589183</v>
      </c>
      <c r="BX77" s="4">
        <v>3.956987774431759</v>
      </c>
      <c r="BY77" s="4">
        <v>4.0003986218961805</v>
      </c>
      <c r="BZ77" s="4">
        <v>4.0265406830909276</v>
      </c>
      <c r="CA77" s="4">
        <v>4.0472829510940898</v>
      </c>
      <c r="CB77" s="4">
        <v>4.0439031969873014</v>
      </c>
      <c r="CC77" s="4">
        <v>4.0524026645120674</v>
      </c>
      <c r="CD77" s="4">
        <v>4.1008156359943451</v>
      </c>
      <c r="CE77" s="4">
        <v>4.0629537933779813</v>
      </c>
      <c r="CF77" s="4">
        <v>4.0963801572328382</v>
      </c>
      <c r="CG77" s="4">
        <v>4.1078109932247449</v>
      </c>
      <c r="CH77" s="4">
        <v>4.1639132184590508</v>
      </c>
      <c r="CI77" s="4">
        <v>4.1539501687529654</v>
      </c>
      <c r="CJ77" s="4">
        <v>4.1082115235104233</v>
      </c>
      <c r="CK77" s="4">
        <v>4.1348170280561165</v>
      </c>
      <c r="CL77" s="4">
        <v>4.1163507306748786</v>
      </c>
      <c r="CM77" s="4">
        <v>4.0794706196163313</v>
      </c>
      <c r="CN77" s="4">
        <v>4.1044011999718748</v>
      </c>
      <c r="CO77" s="4">
        <v>4.1083180924755895</v>
      </c>
      <c r="CP77" s="4">
        <v>4.0886496137667034</v>
      </c>
      <c r="CQ77" s="4">
        <v>4.0914725690258829</v>
      </c>
      <c r="CR77" s="4">
        <v>4.0853465302668823</v>
      </c>
      <c r="CS77" s="4">
        <v>4.0339945819447731</v>
      </c>
      <c r="CT77" s="4">
        <v>4.0046285897913769</v>
      </c>
      <c r="CU77" s="4">
        <v>3.9791798971485339</v>
      </c>
      <c r="CV77" s="4">
        <v>3.9501886301971876</v>
      </c>
    </row>
    <row r="78" spans="1:100" x14ac:dyDescent="0.3">
      <c r="C78" s="1" t="s">
        <v>16</v>
      </c>
      <c r="D78" s="4">
        <v>6.2846841571239613</v>
      </c>
      <c r="E78" s="4">
        <v>6.2301302606707933</v>
      </c>
      <c r="F78" s="4">
        <v>6.171666941874955</v>
      </c>
      <c r="G78" s="4">
        <v>6.1008486166747913</v>
      </c>
      <c r="H78" s="4">
        <v>6.095827344412152</v>
      </c>
      <c r="I78" s="4">
        <v>6.0283386591991572</v>
      </c>
      <c r="J78" s="4">
        <v>6.1827980423429336</v>
      </c>
      <c r="K78" s="4">
        <v>6.1238420823239226</v>
      </c>
      <c r="L78" s="4">
        <v>6.180334279675689</v>
      </c>
      <c r="M78" s="4">
        <v>6.2139446072890347</v>
      </c>
      <c r="N78" s="4">
        <v>6.210706386656291</v>
      </c>
      <c r="O78" s="4">
        <v>6.2261768906946324</v>
      </c>
      <c r="P78" s="4">
        <v>6.2348395119040951</v>
      </c>
      <c r="Q78" s="4">
        <v>6.0052757129125816</v>
      </c>
      <c r="R78" s="4">
        <v>5.8345248402105021</v>
      </c>
      <c r="S78" s="4">
        <v>5.7352861091285758</v>
      </c>
      <c r="T78" s="4">
        <v>5.5443029938851636</v>
      </c>
      <c r="U78" s="4">
        <v>5.3277709850755217</v>
      </c>
      <c r="V78" s="4">
        <v>5.0190060112923094</v>
      </c>
      <c r="W78" s="4">
        <v>4.8372076779644821</v>
      </c>
      <c r="X78" s="4">
        <v>4.7379824351424347</v>
      </c>
      <c r="Y78" s="4">
        <v>4.5653959276238973</v>
      </c>
      <c r="Z78" s="4">
        <v>4.3866795623915626</v>
      </c>
      <c r="AA78" s="4">
        <v>4.2980365370941698</v>
      </c>
      <c r="AB78" s="4">
        <v>4.2692837145593838</v>
      </c>
      <c r="AC78" s="4">
        <v>4.2715187684230962</v>
      </c>
      <c r="AD78" s="4">
        <v>4.3030948076544497</v>
      </c>
      <c r="AE78" s="4">
        <v>4.2788964431752401</v>
      </c>
      <c r="AF78" s="4">
        <v>4.5304244812105257</v>
      </c>
      <c r="AG78" s="4">
        <v>4.5944788677086237</v>
      </c>
      <c r="AH78" s="4">
        <v>4.6717813418898242</v>
      </c>
      <c r="AI78" s="4">
        <v>4.7180848259852759</v>
      </c>
      <c r="AJ78" s="4">
        <v>4.7824145339471844</v>
      </c>
      <c r="AK78" s="4">
        <v>4.8248524534410668</v>
      </c>
      <c r="AL78" s="4">
        <v>4.889143412083782</v>
      </c>
      <c r="AM78" s="4">
        <v>4.9005475597567969</v>
      </c>
      <c r="AN78" s="4">
        <v>4.8460942987017415</v>
      </c>
      <c r="AO78" s="4">
        <v>4.8592330073817847</v>
      </c>
      <c r="AP78" s="4">
        <v>4.8040244193217738</v>
      </c>
      <c r="AQ78" s="4">
        <v>4.6690971955976366</v>
      </c>
      <c r="AR78" s="4">
        <v>4.5526184455704239</v>
      </c>
      <c r="AS78" s="4">
        <v>4.4756030567328731</v>
      </c>
      <c r="AT78" s="4">
        <v>4.7259666786907513</v>
      </c>
      <c r="AU78" s="4">
        <v>4.1696518531408753</v>
      </c>
      <c r="AV78" s="4">
        <v>4.0074278932149747</v>
      </c>
      <c r="AW78" s="4">
        <v>3.8828592327613389</v>
      </c>
      <c r="AX78" s="4">
        <v>3.7453130952852942</v>
      </c>
      <c r="AY78" s="4">
        <v>3.6357450106629807</v>
      </c>
      <c r="AZ78" s="4">
        <v>3.5223388658113279</v>
      </c>
      <c r="BA78" s="4">
        <v>3.4223842576680963</v>
      </c>
      <c r="BB78" s="4">
        <v>3.8369558438966953</v>
      </c>
      <c r="BC78" s="4">
        <v>3.8047955021663062</v>
      </c>
      <c r="BD78" s="4">
        <v>3.7005397783828187</v>
      </c>
      <c r="BE78" s="4">
        <v>3.6981210074860584</v>
      </c>
      <c r="BF78" s="4">
        <v>3.2342081563217877</v>
      </c>
      <c r="BG78" s="4">
        <v>3.6052119771477917</v>
      </c>
      <c r="BH78" s="4">
        <v>3.5654985937844565</v>
      </c>
      <c r="BI78" s="4">
        <v>3.5047496243276384</v>
      </c>
      <c r="BJ78" s="4">
        <v>3.416513691675211</v>
      </c>
      <c r="BK78" s="4">
        <v>3.3697973314225056</v>
      </c>
      <c r="BL78" s="4">
        <v>3.4806188256755655</v>
      </c>
      <c r="BM78" s="4">
        <v>3.4623235373063124</v>
      </c>
      <c r="BN78" s="4">
        <v>3.4959523747148382</v>
      </c>
      <c r="BO78" s="4">
        <v>3.5853774301735024</v>
      </c>
      <c r="BP78" s="4">
        <v>3.7175967906771641</v>
      </c>
      <c r="BQ78" s="4">
        <v>3.769281111244331</v>
      </c>
      <c r="BR78" s="4">
        <v>3.8249877901343941</v>
      </c>
      <c r="BS78" s="4">
        <v>3.896910993056534</v>
      </c>
      <c r="BT78" s="4">
        <v>4.0219169244239215</v>
      </c>
      <c r="BU78" s="4">
        <v>4.0824965980475225</v>
      </c>
      <c r="BV78" s="4">
        <v>4.1230348952635758</v>
      </c>
      <c r="BW78" s="4">
        <v>4.144946558551446</v>
      </c>
      <c r="BX78" s="4">
        <v>4.0835483902657161</v>
      </c>
      <c r="BY78" s="4">
        <v>4.0783544725455823</v>
      </c>
      <c r="BZ78" s="4">
        <v>4.0702602545706954</v>
      </c>
      <c r="CA78" s="4">
        <v>4.0134636592080541</v>
      </c>
      <c r="CB78" s="4">
        <v>3.985899071242343</v>
      </c>
      <c r="CC78" s="4">
        <v>3.9759680349551738</v>
      </c>
      <c r="CD78" s="4">
        <v>3.9750523717220312</v>
      </c>
      <c r="CE78" s="4">
        <v>3.9135029333780014</v>
      </c>
      <c r="CF78" s="4">
        <v>3.8843381177017995</v>
      </c>
      <c r="CG78" s="4">
        <v>3.8929069405075096</v>
      </c>
      <c r="CH78" s="4">
        <v>3.9545207405270935</v>
      </c>
      <c r="CI78" s="4">
        <v>3.9565598914071067</v>
      </c>
      <c r="CJ78" s="4">
        <v>3.9456137673134113</v>
      </c>
      <c r="CK78" s="4">
        <v>3.9968346091246407</v>
      </c>
      <c r="CL78" s="4">
        <v>4.0028279514252345</v>
      </c>
      <c r="CM78" s="4">
        <v>4.0085566946073463</v>
      </c>
      <c r="CN78" s="4">
        <v>4.0178782378601143</v>
      </c>
      <c r="CO78" s="4">
        <v>4.0542383216054221</v>
      </c>
      <c r="CP78" s="4">
        <v>4.0764383892506455</v>
      </c>
      <c r="CQ78" s="4">
        <v>4.1036357929321641</v>
      </c>
      <c r="CR78" s="4">
        <v>4.1290106562540023</v>
      </c>
      <c r="CS78" s="4">
        <v>4.0932446243981984</v>
      </c>
      <c r="CT78" s="4">
        <v>4.0778462591562699</v>
      </c>
      <c r="CU78" s="4">
        <v>4.0430915216427827</v>
      </c>
      <c r="CV78" s="4">
        <v>4.0274755383771401</v>
      </c>
    </row>
    <row r="79" spans="1:100" x14ac:dyDescent="0.3">
      <c r="C79" s="1" t="s">
        <v>17</v>
      </c>
      <c r="D79" s="4">
        <v>4.5085449668685049</v>
      </c>
      <c r="E79" s="4">
        <v>4.4999574199003369</v>
      </c>
      <c r="F79" s="4">
        <v>4.5034375166047189</v>
      </c>
      <c r="G79" s="4">
        <v>4.497875984131336</v>
      </c>
      <c r="H79" s="4">
        <v>4.4230389359298519</v>
      </c>
      <c r="I79" s="4">
        <v>4.5235940522579776</v>
      </c>
      <c r="J79" s="4">
        <v>4.524381713591854</v>
      </c>
      <c r="K79" s="4">
        <v>4.4756256778111636</v>
      </c>
      <c r="L79" s="4">
        <v>4.4802897241391868</v>
      </c>
      <c r="M79" s="4">
        <v>4.4696439244727024</v>
      </c>
      <c r="N79" s="4">
        <v>4.4607071374667022</v>
      </c>
      <c r="O79" s="4">
        <v>4.5463960790881544</v>
      </c>
      <c r="P79" s="4">
        <v>4.6112415421777371</v>
      </c>
      <c r="Q79" s="4">
        <v>4.4353590121591937</v>
      </c>
      <c r="R79" s="4">
        <v>4.2524786047162024</v>
      </c>
      <c r="S79" s="4">
        <v>4.1756558683318223</v>
      </c>
      <c r="T79" s="4">
        <v>3.9983281916889086</v>
      </c>
      <c r="U79" s="4">
        <v>3.911056821685245</v>
      </c>
      <c r="V79" s="4">
        <v>3.7556798101129973</v>
      </c>
      <c r="W79" s="4">
        <v>3.7222869551598343</v>
      </c>
      <c r="X79" s="4">
        <v>3.7458747066540106</v>
      </c>
      <c r="Y79" s="4">
        <v>3.758717310500133</v>
      </c>
      <c r="Z79" s="4">
        <v>3.7678161228982878</v>
      </c>
      <c r="AA79" s="4">
        <v>3.7572227266080018</v>
      </c>
      <c r="AB79" s="4">
        <v>3.6385150798026205</v>
      </c>
      <c r="AC79" s="4">
        <v>3.6969812387581729</v>
      </c>
      <c r="AD79" s="4">
        <v>3.7319114776451059</v>
      </c>
      <c r="AE79" s="4">
        <v>3.7314084585998772</v>
      </c>
      <c r="AF79" s="4">
        <v>3.8475391171297368</v>
      </c>
      <c r="AG79" s="4">
        <v>3.8975361421518402</v>
      </c>
      <c r="AH79" s="4">
        <v>3.9752841528083982</v>
      </c>
      <c r="AI79" s="4">
        <v>3.9774344099245766</v>
      </c>
      <c r="AJ79" s="4">
        <v>3.9182442109558595</v>
      </c>
      <c r="AK79" s="4">
        <v>3.840882739140107</v>
      </c>
      <c r="AL79" s="4">
        <v>3.7367302228833692</v>
      </c>
      <c r="AM79" s="4">
        <v>3.561710773047527</v>
      </c>
      <c r="AN79" s="4">
        <v>3.3238994679790648</v>
      </c>
      <c r="AO79" s="4">
        <v>3.1983145491978315</v>
      </c>
      <c r="AP79" s="4">
        <v>3.1132667707048536</v>
      </c>
      <c r="AQ79" s="4">
        <v>3.0282551186948825</v>
      </c>
      <c r="AR79" s="4">
        <v>2.9488565578379857</v>
      </c>
      <c r="AS79" s="4">
        <v>2.8223284761795826</v>
      </c>
      <c r="AT79" s="4">
        <v>2.8370001833617544</v>
      </c>
      <c r="AU79" s="4">
        <v>2.9104592146274371</v>
      </c>
      <c r="AV79" s="4">
        <v>2.9687475212760432</v>
      </c>
      <c r="AW79" s="4">
        <v>3.0756157287251562</v>
      </c>
      <c r="AX79" s="4">
        <v>3.1316206711125649</v>
      </c>
      <c r="AY79" s="4">
        <v>3.2533466881243776</v>
      </c>
      <c r="AZ79" s="4">
        <v>3.5042578970131384</v>
      </c>
      <c r="BA79" s="4">
        <v>3.5942655254733542</v>
      </c>
      <c r="BB79" s="4">
        <v>3.6670020310451101</v>
      </c>
      <c r="BC79" s="4">
        <v>3.701148955847712</v>
      </c>
      <c r="BD79" s="4">
        <v>3.6658034958167431</v>
      </c>
      <c r="BE79" s="4">
        <v>3.681765579524634</v>
      </c>
      <c r="BF79" s="4">
        <v>3.5452567295351232</v>
      </c>
      <c r="BG79" s="4">
        <v>3.437616791106636</v>
      </c>
      <c r="BH79" s="4">
        <v>3.2952972247599446</v>
      </c>
      <c r="BI79" s="4">
        <v>3.1662951600046791</v>
      </c>
      <c r="BJ79" s="4">
        <v>3.1099138438658032</v>
      </c>
      <c r="BK79" s="4">
        <v>3.0849992287848722</v>
      </c>
      <c r="BL79" s="4">
        <v>2.9656108844069506</v>
      </c>
      <c r="BM79" s="4">
        <v>2.9388152136364676</v>
      </c>
      <c r="BN79" s="4">
        <v>2.9285202731002569</v>
      </c>
      <c r="BO79" s="4">
        <v>2.8386750040740725</v>
      </c>
      <c r="BP79" s="4">
        <v>2.8392207291626383</v>
      </c>
      <c r="BQ79" s="4">
        <v>2.8208398125867684</v>
      </c>
      <c r="BR79" s="4">
        <v>2.8503554585906521</v>
      </c>
      <c r="BS79" s="4">
        <v>2.8967246770440593</v>
      </c>
      <c r="BT79" s="4">
        <v>2.8806374625823397</v>
      </c>
      <c r="BU79" s="4">
        <v>3.019714297990808</v>
      </c>
      <c r="BV79" s="4">
        <v>3.1553837274604395</v>
      </c>
      <c r="BW79" s="4">
        <v>3.2190910453489145</v>
      </c>
      <c r="BX79" s="4">
        <v>3.5346829766682042</v>
      </c>
      <c r="BY79" s="4">
        <v>3.7398625180352467</v>
      </c>
      <c r="BZ79" s="4">
        <v>3.8800324790840812</v>
      </c>
      <c r="CA79" s="4">
        <v>4.1609079996538298</v>
      </c>
      <c r="CB79" s="4">
        <v>4.2395826257975058</v>
      </c>
      <c r="CC79" s="4">
        <v>4.3105839458889976</v>
      </c>
      <c r="CD79" s="4">
        <v>4.528367986172678</v>
      </c>
      <c r="CE79" s="4">
        <v>4.5751706672240839</v>
      </c>
      <c r="CF79" s="4">
        <v>4.8293503416036678</v>
      </c>
      <c r="CG79" s="4">
        <v>4.8568212616421667</v>
      </c>
      <c r="CH79" s="4">
        <v>4.8998696174592196</v>
      </c>
      <c r="CI79" s="4">
        <v>4.8539127069531727</v>
      </c>
      <c r="CJ79" s="4">
        <v>4.6902023049728614</v>
      </c>
      <c r="CK79" s="4">
        <v>4.6332551324978875</v>
      </c>
      <c r="CL79" s="4">
        <v>4.5299750535040211</v>
      </c>
      <c r="CM79" s="4">
        <v>4.3400338737373811</v>
      </c>
      <c r="CN79" s="4">
        <v>4.4248785545798128</v>
      </c>
      <c r="CO79" s="4">
        <v>4.3100569486695752</v>
      </c>
      <c r="CP79" s="4">
        <v>4.1345101500311037</v>
      </c>
      <c r="CQ79" s="4">
        <v>4.0455196476635633</v>
      </c>
      <c r="CR79" s="4">
        <v>3.9194200075024486</v>
      </c>
      <c r="CS79" s="4">
        <v>3.8075219146298735</v>
      </c>
      <c r="CT79" s="4">
        <v>3.7230934050896058</v>
      </c>
      <c r="CU79" s="4">
        <v>3.7319977840785161</v>
      </c>
      <c r="CV79" s="4">
        <v>3.6497700303516027</v>
      </c>
    </row>
    <row r="82" spans="1:12" x14ac:dyDescent="0.3">
      <c r="A82" s="2" t="s">
        <v>99</v>
      </c>
    </row>
    <row r="84" spans="1:12" ht="33" x14ac:dyDescent="0.3">
      <c r="C84" s="7"/>
      <c r="D84" s="8" t="s">
        <v>19</v>
      </c>
      <c r="E84" s="8"/>
      <c r="F84" s="7"/>
      <c r="G84" s="7"/>
      <c r="H84" s="7"/>
      <c r="I84" s="7"/>
      <c r="J84" s="7"/>
      <c r="K84" s="7"/>
      <c r="L84" s="7"/>
    </row>
    <row r="85" spans="1:12" x14ac:dyDescent="0.3">
      <c r="B85" s="1" t="s">
        <v>20</v>
      </c>
      <c r="C85" s="1" t="s">
        <v>14</v>
      </c>
      <c r="D85" s="4">
        <v>4.3163601396995341</v>
      </c>
      <c r="E85" s="5"/>
    </row>
    <row r="86" spans="1:12" x14ac:dyDescent="0.3">
      <c r="B86" s="1" t="s">
        <v>21</v>
      </c>
      <c r="D86" s="10">
        <v>0.74546864986156725</v>
      </c>
      <c r="E86" s="5"/>
    </row>
    <row r="87" spans="1:12" x14ac:dyDescent="0.3">
      <c r="B87" s="1" t="s">
        <v>20</v>
      </c>
      <c r="C87" s="1" t="s">
        <v>16</v>
      </c>
      <c r="D87" s="4">
        <v>4.4601173986783449</v>
      </c>
      <c r="E87" s="5"/>
    </row>
    <row r="88" spans="1:12" x14ac:dyDescent="0.3">
      <c r="B88" s="1" t="s">
        <v>21</v>
      </c>
      <c r="D88" s="10">
        <v>0.8608690098090962</v>
      </c>
      <c r="E88" s="5"/>
    </row>
    <row r="89" spans="1:12" x14ac:dyDescent="0.3">
      <c r="B89" s="1" t="s">
        <v>20</v>
      </c>
      <c r="C89" s="1" t="s">
        <v>17</v>
      </c>
      <c r="D89" s="4">
        <v>3.7848215542049148</v>
      </c>
      <c r="E89" s="5"/>
    </row>
    <row r="90" spans="1:12" x14ac:dyDescent="0.3">
      <c r="B90" s="1" t="s">
        <v>21</v>
      </c>
      <c r="D90" s="10">
        <v>0.60267101890942065</v>
      </c>
      <c r="E90" s="5"/>
    </row>
  </sheetData>
  <conditionalFormatting sqref="D6:CV18">
    <cfRule type="cellIs" dxfId="7" priority="19" operator="lessThan">
      <formula>0</formula>
    </cfRule>
  </conditionalFormatting>
  <conditionalFormatting sqref="D39:CV79">
    <cfRule type="cellIs" dxfId="6" priority="14" operator="lessThan">
      <formula>0</formula>
    </cfRule>
  </conditionalFormatting>
  <conditionalFormatting sqref="D77:CV79">
    <cfRule type="cellIs" dxfId="5" priority="12" operator="lessThan">
      <formula>0</formula>
    </cfRule>
  </conditionalFormatting>
  <conditionalFormatting sqref="D16:CV18">
    <cfRule type="cellIs" dxfId="4" priority="1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V90"/>
  <sheetViews>
    <sheetView zoomScale="55" zoomScaleNormal="55" workbookViewId="0">
      <selection activeCell="CF10" sqref="A10:XFD11"/>
    </sheetView>
  </sheetViews>
  <sheetFormatPr baseColWidth="10" defaultColWidth="11.5703125" defaultRowHeight="16.5" x14ac:dyDescent="0.3"/>
  <cols>
    <col min="1" max="2" width="11.5703125" style="1"/>
    <col min="3" max="3" width="13.140625" style="1" bestFit="1" customWidth="1"/>
    <col min="4" max="4" width="15.28515625" style="1" bestFit="1" customWidth="1"/>
    <col min="5" max="100" width="13" style="1" bestFit="1" customWidth="1"/>
    <col min="101" max="16384" width="11.5703125" style="1"/>
  </cols>
  <sheetData>
    <row r="1" spans="1:100" x14ac:dyDescent="0.3">
      <c r="A1" s="2" t="s">
        <v>7</v>
      </c>
    </row>
    <row r="3" spans="1:100" x14ac:dyDescent="0.3">
      <c r="A3" s="2" t="s">
        <v>100</v>
      </c>
    </row>
    <row r="5" spans="1:100" x14ac:dyDescent="0.3">
      <c r="A5" s="1" t="s">
        <v>6</v>
      </c>
      <c r="B5" s="1" t="s">
        <v>0</v>
      </c>
      <c r="C5" s="1" t="s">
        <v>1</v>
      </c>
      <c r="D5" s="3">
        <v>40908</v>
      </c>
      <c r="E5" s="3">
        <v>40939</v>
      </c>
      <c r="F5" s="3">
        <v>40968</v>
      </c>
      <c r="G5" s="3">
        <v>40999</v>
      </c>
      <c r="H5" s="3">
        <v>41029</v>
      </c>
      <c r="I5" s="3">
        <v>41060</v>
      </c>
      <c r="J5" s="3">
        <v>41090</v>
      </c>
      <c r="K5" s="3">
        <v>41121</v>
      </c>
      <c r="L5" s="3">
        <v>41152</v>
      </c>
      <c r="M5" s="3">
        <v>41182</v>
      </c>
      <c r="N5" s="3">
        <v>41213</v>
      </c>
      <c r="O5" s="3">
        <v>41243</v>
      </c>
      <c r="P5" s="3">
        <v>41274</v>
      </c>
      <c r="Q5" s="3">
        <v>41305</v>
      </c>
      <c r="R5" s="3">
        <v>41333</v>
      </c>
      <c r="S5" s="3">
        <v>41364</v>
      </c>
      <c r="T5" s="3">
        <v>41394</v>
      </c>
      <c r="U5" s="3">
        <v>41425</v>
      </c>
      <c r="V5" s="3">
        <v>41455</v>
      </c>
      <c r="W5" s="3">
        <v>41486</v>
      </c>
      <c r="X5" s="3">
        <v>41517</v>
      </c>
      <c r="Y5" s="3">
        <v>41547</v>
      </c>
      <c r="Z5" s="3">
        <v>41578</v>
      </c>
      <c r="AA5" s="3">
        <v>41608</v>
      </c>
      <c r="AB5" s="3">
        <v>41639</v>
      </c>
      <c r="AC5" s="3">
        <v>41670</v>
      </c>
      <c r="AD5" s="3">
        <v>41698</v>
      </c>
      <c r="AE5" s="3">
        <v>41729</v>
      </c>
      <c r="AF5" s="3">
        <v>41759</v>
      </c>
      <c r="AG5" s="3">
        <v>41790</v>
      </c>
      <c r="AH5" s="3">
        <v>41820</v>
      </c>
      <c r="AI5" s="3">
        <v>41851</v>
      </c>
      <c r="AJ5" s="3">
        <v>41882</v>
      </c>
      <c r="AK5" s="3">
        <v>41912</v>
      </c>
      <c r="AL5" s="3">
        <v>41943</v>
      </c>
      <c r="AM5" s="3">
        <v>41973</v>
      </c>
      <c r="AN5" s="3">
        <v>42004</v>
      </c>
      <c r="AO5" s="3">
        <v>42035</v>
      </c>
      <c r="AP5" s="3">
        <v>42063</v>
      </c>
      <c r="AQ5" s="3">
        <v>42094</v>
      </c>
      <c r="AR5" s="3">
        <v>42124</v>
      </c>
      <c r="AS5" s="3">
        <v>42155</v>
      </c>
      <c r="AT5" s="3">
        <v>42185</v>
      </c>
      <c r="AU5" s="3">
        <v>42216</v>
      </c>
      <c r="AV5" s="3">
        <v>42247</v>
      </c>
      <c r="AW5" s="3">
        <v>42277</v>
      </c>
      <c r="AX5" s="3">
        <v>42308</v>
      </c>
      <c r="AY5" s="3">
        <v>42338</v>
      </c>
      <c r="AZ5" s="3">
        <v>42369</v>
      </c>
      <c r="BA5" s="3">
        <v>42400</v>
      </c>
      <c r="BB5" s="3">
        <v>42429</v>
      </c>
      <c r="BC5" s="3">
        <v>42460</v>
      </c>
      <c r="BD5" s="3">
        <v>42490</v>
      </c>
      <c r="BE5" s="3">
        <v>42521</v>
      </c>
      <c r="BF5" s="3">
        <v>42551</v>
      </c>
      <c r="BG5" s="3">
        <v>42582</v>
      </c>
      <c r="BH5" s="3">
        <v>42613</v>
      </c>
      <c r="BI5" s="3">
        <v>42643</v>
      </c>
      <c r="BJ5" s="3">
        <v>42674</v>
      </c>
      <c r="BK5" s="3">
        <v>42704</v>
      </c>
      <c r="BL5" s="3">
        <v>42735</v>
      </c>
      <c r="BM5" s="3">
        <v>42766</v>
      </c>
      <c r="BN5" s="3">
        <v>42794</v>
      </c>
      <c r="BO5" s="3">
        <v>42825</v>
      </c>
      <c r="BP5" s="3">
        <v>42855</v>
      </c>
      <c r="BQ5" s="3">
        <v>42886</v>
      </c>
      <c r="BR5" s="3">
        <v>42916</v>
      </c>
      <c r="BS5" s="3">
        <v>42947</v>
      </c>
      <c r="BT5" s="3">
        <v>42978</v>
      </c>
      <c r="BU5" s="3">
        <v>43008</v>
      </c>
      <c r="BV5" s="3">
        <v>43039</v>
      </c>
      <c r="BW5" s="3">
        <v>43069</v>
      </c>
      <c r="BX5" s="3">
        <v>43100</v>
      </c>
      <c r="BY5" s="3">
        <v>43131</v>
      </c>
      <c r="BZ5" s="3">
        <v>43159</v>
      </c>
      <c r="CA5" s="3">
        <v>43190</v>
      </c>
      <c r="CB5" s="3">
        <v>43220</v>
      </c>
      <c r="CC5" s="3">
        <v>43251</v>
      </c>
      <c r="CD5" s="3">
        <v>43281</v>
      </c>
      <c r="CE5" s="3">
        <v>43312</v>
      </c>
      <c r="CF5" s="3">
        <v>43343</v>
      </c>
      <c r="CG5" s="3">
        <v>43373</v>
      </c>
      <c r="CH5" s="3">
        <v>43404</v>
      </c>
      <c r="CI5" s="3">
        <v>43434</v>
      </c>
      <c r="CJ5" s="3">
        <v>43465</v>
      </c>
      <c r="CK5" s="3">
        <v>43496</v>
      </c>
      <c r="CL5" s="3">
        <v>43524</v>
      </c>
      <c r="CM5" s="3">
        <v>43555</v>
      </c>
      <c r="CN5" s="3">
        <v>43585</v>
      </c>
      <c r="CO5" s="3">
        <v>43616</v>
      </c>
      <c r="CP5" s="3">
        <v>43646</v>
      </c>
      <c r="CQ5" s="3">
        <v>43677</v>
      </c>
      <c r="CR5" s="3">
        <v>43708</v>
      </c>
      <c r="CS5" s="3">
        <v>43738</v>
      </c>
      <c r="CT5" s="3">
        <v>43769</v>
      </c>
      <c r="CU5" s="3">
        <v>43799</v>
      </c>
      <c r="CV5" s="3">
        <v>43830</v>
      </c>
    </row>
    <row r="6" spans="1:100" x14ac:dyDescent="0.3">
      <c r="A6" s="1">
        <v>1</v>
      </c>
      <c r="B6" s="1">
        <v>9</v>
      </c>
      <c r="C6" s="1" t="s">
        <v>2</v>
      </c>
      <c r="D6" s="4">
        <v>0.13125337919865618</v>
      </c>
      <c r="E6" s="4">
        <v>0.13359013938156347</v>
      </c>
      <c r="F6" s="4">
        <v>0.12881743473598656</v>
      </c>
      <c r="G6" s="4">
        <v>0.13161835071813227</v>
      </c>
      <c r="H6" s="4">
        <v>0.13827844325595801</v>
      </c>
      <c r="I6" s="4">
        <v>0.12370193637296172</v>
      </c>
      <c r="J6" s="4">
        <v>0.1260219072113172</v>
      </c>
      <c r="K6" s="4">
        <v>0.25825221965694062</v>
      </c>
      <c r="L6" s="4">
        <v>0.32590102154387501</v>
      </c>
      <c r="M6" s="4">
        <v>0.39512016913135389</v>
      </c>
      <c r="N6" s="4">
        <v>0.3829333557415428</v>
      </c>
      <c r="O6" s="4">
        <v>0.13024584755759205</v>
      </c>
      <c r="P6" s="4">
        <v>0.12858164419256785</v>
      </c>
      <c r="Q6" s="4">
        <v>0.38440404378473858</v>
      </c>
      <c r="R6" s="4">
        <v>0.39674430256020604</v>
      </c>
      <c r="S6" s="4">
        <v>0.36986759348388443</v>
      </c>
      <c r="T6" s="4">
        <v>0.53127302005705224</v>
      </c>
      <c r="U6" s="4">
        <v>0.36808942257622629</v>
      </c>
      <c r="V6" s="4">
        <v>0.37998506843452112</v>
      </c>
      <c r="W6" s="4">
        <v>0.38856277716043564</v>
      </c>
      <c r="X6" s="4">
        <v>0.43011093725170396</v>
      </c>
      <c r="Y6" s="4">
        <v>0.37333290691565707</v>
      </c>
      <c r="Z6" s="4">
        <v>0.36571391224602273</v>
      </c>
      <c r="AA6" s="4">
        <v>0.35879620241594479</v>
      </c>
      <c r="AB6" s="4">
        <v>0.39361909399790956</v>
      </c>
      <c r="AC6" s="4">
        <v>0.36964420537391462</v>
      </c>
      <c r="AD6" s="4">
        <v>0.35648858573451708</v>
      </c>
      <c r="AE6" s="4">
        <v>0.36575117749057384</v>
      </c>
      <c r="AF6" s="4">
        <v>0.33900674372020678</v>
      </c>
      <c r="AG6" s="4">
        <v>0.33177618842381823</v>
      </c>
      <c r="AH6" s="4">
        <v>0.39644304395528668</v>
      </c>
      <c r="AI6" s="4">
        <v>0.4634982251629684</v>
      </c>
      <c r="AJ6" s="4">
        <v>0.59094036061958288</v>
      </c>
      <c r="AK6" s="4">
        <v>0.53092286616270024</v>
      </c>
      <c r="AL6" s="4">
        <v>0.43927798667881873</v>
      </c>
      <c r="AM6" s="4">
        <v>0.43805868203153525</v>
      </c>
      <c r="AN6" s="4">
        <v>0.42538896465182552</v>
      </c>
      <c r="AO6" s="4">
        <v>0.42993428243973547</v>
      </c>
      <c r="AP6" s="4">
        <v>0.49949405959336896</v>
      </c>
      <c r="AQ6" s="4">
        <v>0.43237194990493699</v>
      </c>
      <c r="AR6" s="4">
        <v>0.44187734067918066</v>
      </c>
      <c r="AS6" s="4">
        <v>0.50389242877447205</v>
      </c>
      <c r="AT6" s="4">
        <v>0.45667266978729426</v>
      </c>
      <c r="AU6" s="4">
        <v>0.44025119865844597</v>
      </c>
      <c r="AV6" s="4">
        <v>0.42032198925299002</v>
      </c>
      <c r="AW6" s="4">
        <v>0.4971739734213369</v>
      </c>
      <c r="AX6" s="4">
        <v>0.50696262459839181</v>
      </c>
      <c r="AY6" s="4">
        <v>0.42473330012376243</v>
      </c>
      <c r="AZ6" s="4">
        <v>0.43516524044875982</v>
      </c>
      <c r="BA6" s="4">
        <v>0.69089743861878183</v>
      </c>
      <c r="BB6" s="4">
        <v>0.55767711798373565</v>
      </c>
      <c r="BC6" s="4">
        <v>0.55338609561294549</v>
      </c>
      <c r="BD6" s="4">
        <v>0.63866716953983715</v>
      </c>
      <c r="BE6" s="4">
        <v>0.58061732193864801</v>
      </c>
      <c r="BF6" s="4">
        <v>0.67433163518075656</v>
      </c>
      <c r="BG6" s="4">
        <v>0.68371424606639042</v>
      </c>
      <c r="BH6" s="4">
        <v>0.70045270803126181</v>
      </c>
      <c r="BI6" s="4">
        <v>0.9152277465636981</v>
      </c>
      <c r="BJ6" s="4">
        <v>0.73446462331560747</v>
      </c>
      <c r="BK6" s="4">
        <v>0.6994283000597159</v>
      </c>
      <c r="BL6" s="4">
        <v>0.69307977417007893</v>
      </c>
      <c r="BM6" s="4">
        <v>0.8112069137759147</v>
      </c>
      <c r="BN6" s="4">
        <v>1.0634282913531448</v>
      </c>
      <c r="BO6" s="4">
        <v>0.69724337729924291</v>
      </c>
      <c r="BP6" s="4">
        <v>0.64236688368763639</v>
      </c>
      <c r="BQ6" s="4">
        <v>0.65154466577637815</v>
      </c>
      <c r="BR6" s="4">
        <v>0.63573696355092768</v>
      </c>
      <c r="BS6" s="4">
        <v>0.68904755931142136</v>
      </c>
      <c r="BT6" s="4">
        <v>0.65418823924213965</v>
      </c>
      <c r="BU6" s="4">
        <v>0.97748492013102384</v>
      </c>
      <c r="BV6" s="4">
        <v>0.88594379208616159</v>
      </c>
      <c r="BW6" s="4">
        <v>1.0320086325095841</v>
      </c>
      <c r="BX6" s="4">
        <v>0.80070599234851969</v>
      </c>
      <c r="BY6" s="4">
        <v>1.0582374034638797</v>
      </c>
      <c r="BZ6" s="4">
        <v>1.1725203669875977</v>
      </c>
      <c r="CA6" s="4">
        <v>1.0242942487223705</v>
      </c>
      <c r="CB6" s="4">
        <v>0.98582306290584532</v>
      </c>
      <c r="CC6" s="4">
        <v>0.94681751997027841</v>
      </c>
      <c r="CD6" s="4">
        <v>0.85519066013345257</v>
      </c>
      <c r="CE6" s="4">
        <v>0.88092351275125913</v>
      </c>
      <c r="CF6" s="4">
        <v>0.94259166727381427</v>
      </c>
      <c r="CG6" s="4">
        <v>0.70793923853863483</v>
      </c>
      <c r="CH6" s="4">
        <v>0.61333808255207034</v>
      </c>
      <c r="CI6" s="4">
        <v>0.58384891406556505</v>
      </c>
      <c r="CJ6" s="4">
        <v>0.62293338974027057</v>
      </c>
      <c r="CK6" s="4">
        <v>0.63672983709347364</v>
      </c>
      <c r="CL6" s="4">
        <v>0.6219307018783603</v>
      </c>
      <c r="CM6" s="4">
        <v>0.539126293688453</v>
      </c>
      <c r="CN6" s="4">
        <v>0.56618207376072582</v>
      </c>
      <c r="CO6" s="4">
        <v>0.55506538525549931</v>
      </c>
      <c r="CP6" s="4">
        <v>0.65360409664028141</v>
      </c>
      <c r="CQ6" s="4">
        <v>0.62476191443540086</v>
      </c>
      <c r="CR6" s="4">
        <v>0.53966176098254104</v>
      </c>
      <c r="CS6" s="4">
        <v>0.5314809704939355</v>
      </c>
      <c r="CT6" s="4">
        <v>0.49669621968389382</v>
      </c>
      <c r="CU6" s="4">
        <v>0.85936060578471574</v>
      </c>
      <c r="CV6" s="4">
        <v>0.54628880101019173</v>
      </c>
    </row>
    <row r="7" spans="1:100" x14ac:dyDescent="0.3">
      <c r="A7" s="1">
        <v>1</v>
      </c>
      <c r="B7" s="1">
        <v>6</v>
      </c>
      <c r="C7" s="1" t="s">
        <v>3</v>
      </c>
      <c r="D7" s="4">
        <v>0.89833356646359519</v>
      </c>
      <c r="E7" s="4">
        <v>1.0691682618659004</v>
      </c>
      <c r="F7" s="4">
        <v>0.99882621271384431</v>
      </c>
      <c r="G7" s="4">
        <v>1.0192399583321397</v>
      </c>
      <c r="H7" s="4">
        <v>1.080073181209106</v>
      </c>
      <c r="I7" s="4">
        <v>0.88725300389331274</v>
      </c>
      <c r="J7" s="4">
        <v>0.87400615393663506</v>
      </c>
      <c r="K7" s="4">
        <v>1.0138325336583349</v>
      </c>
      <c r="L7" s="4">
        <v>0.97621095607988284</v>
      </c>
      <c r="M7" s="4">
        <v>1.0930232481792965</v>
      </c>
      <c r="N7" s="4">
        <v>1.0463798023934219</v>
      </c>
      <c r="O7" s="4">
        <v>0.90211059079264788</v>
      </c>
      <c r="P7" s="4">
        <v>0.98804653608631354</v>
      </c>
      <c r="Q7" s="4">
        <v>1.159350109238789</v>
      </c>
      <c r="R7" s="4">
        <v>1.1702605323283115</v>
      </c>
      <c r="S7" s="4">
        <v>1.1290442068842712</v>
      </c>
      <c r="T7" s="4">
        <v>1.1339835074674716</v>
      </c>
      <c r="U7" s="4">
        <v>1.1624275911826112</v>
      </c>
      <c r="V7" s="4">
        <v>1.1972227982776273</v>
      </c>
      <c r="W7" s="4">
        <v>1.4644443563879654</v>
      </c>
      <c r="X7" s="4">
        <v>1.2863816672738793</v>
      </c>
      <c r="Y7" s="4">
        <v>1.3212849805543752</v>
      </c>
      <c r="Z7" s="4">
        <v>1.2944338182319384</v>
      </c>
      <c r="AA7" s="4">
        <v>1.2833200999009819</v>
      </c>
      <c r="AB7" s="4">
        <v>1.325660252429568</v>
      </c>
      <c r="AC7" s="4">
        <v>1.4039093016141004</v>
      </c>
      <c r="AD7" s="4">
        <v>1.5534088913619166</v>
      </c>
      <c r="AE7" s="4">
        <v>1.498643535819461</v>
      </c>
      <c r="AF7" s="4">
        <v>1.551033842257789</v>
      </c>
      <c r="AG7" s="4">
        <v>1.620654213220591</v>
      </c>
      <c r="AH7" s="4">
        <v>1.5665795512780498</v>
      </c>
      <c r="AI7" s="4">
        <v>1.6710280191892757</v>
      </c>
      <c r="AJ7" s="4">
        <v>1.4977192293372381</v>
      </c>
      <c r="AK7" s="4">
        <v>1.5857506774770516</v>
      </c>
      <c r="AL7" s="4">
        <v>1.59212692830406</v>
      </c>
      <c r="AM7" s="4">
        <v>1.6427680832527343</v>
      </c>
      <c r="AN7" s="4">
        <v>1.6441881947926316</v>
      </c>
      <c r="AO7" s="4">
        <v>1.6342372089464103</v>
      </c>
      <c r="AP7" s="4">
        <v>1.6243386383115046</v>
      </c>
      <c r="AQ7" s="4">
        <v>1.6198884138728391</v>
      </c>
      <c r="AR7" s="4">
        <v>1.6982240004650082</v>
      </c>
      <c r="AS7" s="4">
        <v>1.6901733936862715</v>
      </c>
      <c r="AT7" s="4">
        <v>1.7318635189430183</v>
      </c>
      <c r="AU7" s="4">
        <v>1.7725891753249938</v>
      </c>
      <c r="AV7" s="4">
        <v>1.6963278011151526</v>
      </c>
      <c r="AW7" s="4">
        <v>1.7528304603768505</v>
      </c>
      <c r="AX7" s="4">
        <v>1.7239718067712679</v>
      </c>
      <c r="AY7" s="4">
        <v>1.741988231687992</v>
      </c>
      <c r="AZ7" s="4">
        <v>1.765481288236741</v>
      </c>
      <c r="BA7" s="4">
        <v>1.9620565935466212</v>
      </c>
      <c r="BB7" s="4">
        <v>2.168890581252747</v>
      </c>
      <c r="BC7" s="4">
        <v>2.074053098147199</v>
      </c>
      <c r="BD7" s="4">
        <v>2.0701911710110585</v>
      </c>
      <c r="BE7" s="4">
        <v>2.23214773166778</v>
      </c>
      <c r="BF7" s="4">
        <v>2.3170476254307784</v>
      </c>
      <c r="BG7" s="4">
        <v>2.3287257378296955</v>
      </c>
      <c r="BH7" s="4">
        <v>2.484300594193928</v>
      </c>
      <c r="BI7" s="4">
        <v>2.5349079915908028</v>
      </c>
      <c r="BJ7" s="4">
        <v>2.6395847551942899</v>
      </c>
      <c r="BK7" s="4">
        <v>2.6076538164956498</v>
      </c>
      <c r="BL7" s="4">
        <v>2.5024756457649131</v>
      </c>
      <c r="BM7" s="4">
        <v>2.5748260367481244</v>
      </c>
      <c r="BN7" s="4">
        <v>2.6280249731975047</v>
      </c>
      <c r="BO7" s="4">
        <v>2.6606140930482436</v>
      </c>
      <c r="BP7" s="4">
        <v>2.5868440411111848</v>
      </c>
      <c r="BQ7" s="4">
        <v>2.6977407839931136</v>
      </c>
      <c r="BR7" s="4">
        <v>2.8515263416219825</v>
      </c>
      <c r="BS7" s="4">
        <v>2.8580063074081048</v>
      </c>
      <c r="BT7" s="4">
        <v>2.8480947767982441</v>
      </c>
      <c r="BU7" s="4">
        <v>2.9764654558837624</v>
      </c>
      <c r="BV7" s="4">
        <v>3.0863789211452222</v>
      </c>
      <c r="BW7" s="4">
        <v>3.1370745728249059</v>
      </c>
      <c r="BX7" s="4">
        <v>3.1389904489076978</v>
      </c>
      <c r="BY7" s="4">
        <v>3.1995659395745091</v>
      </c>
      <c r="BZ7" s="4">
        <v>3.2253154961563753</v>
      </c>
      <c r="CA7" s="4">
        <v>3.1591105845411533</v>
      </c>
      <c r="CB7" s="4">
        <v>3.1661673064352871</v>
      </c>
      <c r="CC7" s="4">
        <v>3.0629537005024607</v>
      </c>
      <c r="CD7" s="4">
        <v>3.0063878853417383</v>
      </c>
      <c r="CE7" s="4">
        <v>3.1180370065833558</v>
      </c>
      <c r="CF7" s="4">
        <v>3.0753189495143185</v>
      </c>
      <c r="CG7" s="4">
        <v>3.0712651930352965</v>
      </c>
      <c r="CH7" s="4">
        <v>3.1665047285158168</v>
      </c>
      <c r="CI7" s="4">
        <v>3.1454933607968187</v>
      </c>
      <c r="CJ7" s="4">
        <v>2.9188604251404362</v>
      </c>
      <c r="CK7" s="4">
        <v>3.0223744563756507</v>
      </c>
      <c r="CL7" s="4">
        <v>2.979715134509584</v>
      </c>
      <c r="CM7" s="4">
        <v>2.9153542297102422</v>
      </c>
      <c r="CN7" s="4">
        <v>2.8138501454758811</v>
      </c>
      <c r="CO7" s="4">
        <v>2.9323677523951059</v>
      </c>
      <c r="CP7" s="4">
        <v>2.9012484171026154</v>
      </c>
      <c r="CQ7" s="4">
        <v>2.9135062228135631</v>
      </c>
      <c r="CR7" s="4">
        <v>2.8539967339572248</v>
      </c>
      <c r="CS7" s="4">
        <v>2.8479416131844753</v>
      </c>
      <c r="CT7" s="4">
        <v>2.9248126401986507</v>
      </c>
      <c r="CU7" s="4">
        <v>2.9215596997452069</v>
      </c>
      <c r="CV7" s="4">
        <v>2.869938376027374</v>
      </c>
    </row>
    <row r="8" spans="1:100" x14ac:dyDescent="0.3">
      <c r="A8" s="1">
        <v>1</v>
      </c>
      <c r="B8" s="1">
        <v>7</v>
      </c>
      <c r="C8" s="1" t="s">
        <v>4</v>
      </c>
      <c r="D8" s="4">
        <v>2.1377370132756361</v>
      </c>
      <c r="E8" s="4">
        <v>2.1756581235055275</v>
      </c>
      <c r="F8" s="4">
        <v>2.2041081974754309</v>
      </c>
      <c r="G8" s="4">
        <v>2.1677734559243622</v>
      </c>
      <c r="H8" s="4">
        <v>2.2680162845545881</v>
      </c>
      <c r="I8" s="4">
        <v>2.2493931079884111</v>
      </c>
      <c r="J8" s="4">
        <v>2.2424151295238901</v>
      </c>
      <c r="K8" s="4">
        <v>2.0354982713614094</v>
      </c>
      <c r="L8" s="4">
        <v>1.9023533736604346</v>
      </c>
      <c r="M8" s="4">
        <v>1.9188736419986252</v>
      </c>
      <c r="N8" s="4">
        <v>1.9057196512152528</v>
      </c>
      <c r="O8" s="4">
        <v>1.9144035649767386</v>
      </c>
      <c r="P8" s="4">
        <v>1.9952687596380903</v>
      </c>
      <c r="Q8" s="4">
        <v>2.0174997593932371</v>
      </c>
      <c r="R8" s="4">
        <v>2.2378280864918514</v>
      </c>
      <c r="S8" s="4">
        <v>2.1815753440943451</v>
      </c>
      <c r="T8" s="4">
        <v>2.3336176511638698</v>
      </c>
      <c r="U8" s="4">
        <v>2.3468900371548895</v>
      </c>
      <c r="V8" s="4">
        <v>2.3669617374159331</v>
      </c>
      <c r="W8" s="4">
        <v>2.3358480572128935</v>
      </c>
      <c r="X8" s="4">
        <v>2.2268880551234793</v>
      </c>
      <c r="Y8" s="4">
        <v>2.2220378279012469</v>
      </c>
      <c r="Z8" s="4">
        <v>2.4594266592131127</v>
      </c>
      <c r="AA8" s="4">
        <v>2.3840496157377196</v>
      </c>
      <c r="AB8" s="4">
        <v>2.2843425226614524</v>
      </c>
      <c r="AC8" s="4">
        <v>2.351998203526938</v>
      </c>
      <c r="AD8" s="4">
        <v>2.6428544595678516</v>
      </c>
      <c r="AE8" s="4">
        <v>2.6342139125796535</v>
      </c>
      <c r="AF8" s="4">
        <v>2.8417993556598806</v>
      </c>
      <c r="AG8" s="4">
        <v>3.1272191593573542</v>
      </c>
      <c r="AH8" s="4">
        <v>2.9734533671765977</v>
      </c>
      <c r="AI8" s="4">
        <v>3.3782412678778071</v>
      </c>
      <c r="AJ8" s="4">
        <v>3.5121803291929306</v>
      </c>
      <c r="AK8" s="4">
        <v>3.3498267939205726</v>
      </c>
      <c r="AL8" s="4">
        <v>3.3152717375497001</v>
      </c>
      <c r="AM8" s="4">
        <v>3.3611064633985874</v>
      </c>
      <c r="AN8" s="4">
        <v>3.3377004345712078</v>
      </c>
      <c r="AO8" s="4">
        <v>3.6232648145732407</v>
      </c>
      <c r="AP8" s="4">
        <v>3.9288612689894662</v>
      </c>
      <c r="AQ8" s="4">
        <v>3.6332962128696731</v>
      </c>
      <c r="AR8" s="4">
        <v>3.7098969598647136</v>
      </c>
      <c r="AS8" s="4">
        <v>3.8216816930906998</v>
      </c>
      <c r="AT8" s="4">
        <v>3.8574573071823646</v>
      </c>
      <c r="AU8" s="4">
        <v>4.2248401296689266</v>
      </c>
      <c r="AV8" s="4">
        <v>4.0778059627781493</v>
      </c>
      <c r="AW8" s="4">
        <v>3.9684921122655084</v>
      </c>
      <c r="AX8" s="4">
        <v>3.86974983874449</v>
      </c>
      <c r="AY8" s="4">
        <v>3.8716676954187657</v>
      </c>
      <c r="AZ8" s="4">
        <v>3.862432266751644</v>
      </c>
      <c r="BA8" s="4">
        <v>4.2582093200319049</v>
      </c>
      <c r="BB8" s="4">
        <v>4.4021737426277774</v>
      </c>
      <c r="BC8" s="4">
        <v>3.7615482647657896</v>
      </c>
      <c r="BD8" s="4">
        <v>3.8273931140475934</v>
      </c>
      <c r="BE8" s="4">
        <v>3.9435257455377992</v>
      </c>
      <c r="BF8" s="4">
        <v>3.7094092966054997</v>
      </c>
      <c r="BG8" s="4">
        <v>3.8115565193412859</v>
      </c>
      <c r="BH8" s="4">
        <v>4.051890792239317</v>
      </c>
      <c r="BI8" s="4">
        <v>4.1829813244916112</v>
      </c>
      <c r="BJ8" s="4">
        <v>4.1762515219623877</v>
      </c>
      <c r="BK8" s="4">
        <v>4.0387259820073362</v>
      </c>
      <c r="BL8" s="4">
        <v>3.9824097322197209</v>
      </c>
      <c r="BM8" s="4">
        <v>4.3477731964611532</v>
      </c>
      <c r="BN8" s="4">
        <v>4.509680930648873</v>
      </c>
      <c r="BO8" s="4">
        <v>4.7233378720360664</v>
      </c>
      <c r="BP8" s="4">
        <v>4.7103086107863925</v>
      </c>
      <c r="BQ8" s="4">
        <v>4.5564708298749119</v>
      </c>
      <c r="BR8" s="4">
        <v>4.5089620440688307</v>
      </c>
      <c r="BS8" s="4">
        <v>4.3638599045110142</v>
      </c>
      <c r="BT8" s="4">
        <v>4.248799614523211</v>
      </c>
      <c r="BU8" s="4">
        <v>4.2129754587690069</v>
      </c>
      <c r="BV8" s="4">
        <v>4.2256682054284811</v>
      </c>
      <c r="BW8" s="4">
        <v>4.18835843037406</v>
      </c>
      <c r="BX8" s="4">
        <v>3.7210536594706105</v>
      </c>
      <c r="BY8" s="4">
        <v>3.7932098036007904</v>
      </c>
      <c r="BZ8" s="4">
        <v>3.9144063252018593</v>
      </c>
      <c r="CA8" s="4">
        <v>3.7620834995942389</v>
      </c>
      <c r="CB8" s="4">
        <v>3.7556382172383898</v>
      </c>
      <c r="CC8" s="4">
        <v>3.7184406206698184</v>
      </c>
      <c r="CD8" s="4">
        <v>3.5821159197768355</v>
      </c>
      <c r="CE8" s="4">
        <v>3.8297222076408692</v>
      </c>
      <c r="CF8" s="4">
        <v>3.7531993846528557</v>
      </c>
      <c r="CG8" s="4">
        <v>3.4895533718104952</v>
      </c>
      <c r="CH8" s="4">
        <v>3.6083231275776297</v>
      </c>
      <c r="CI8" s="4">
        <v>3.6548752822951704</v>
      </c>
      <c r="CJ8" s="4">
        <v>3.4458158054259189</v>
      </c>
      <c r="CK8" s="4">
        <v>3.5830328347389653</v>
      </c>
      <c r="CL8" s="4">
        <v>3.8770599947106459</v>
      </c>
      <c r="CM8" s="4">
        <v>3.6998122966025138</v>
      </c>
      <c r="CN8" s="4">
        <v>3.5915208886443688</v>
      </c>
      <c r="CO8" s="4">
        <v>3.709489587901285</v>
      </c>
      <c r="CP8" s="4">
        <v>3.8839422855736023</v>
      </c>
      <c r="CQ8" s="4">
        <v>3.797131048976615</v>
      </c>
      <c r="CR8" s="4">
        <v>3.9987276367497451</v>
      </c>
      <c r="CS8" s="4">
        <v>4.0273229669489412</v>
      </c>
      <c r="CT8" s="4">
        <v>3.894777416710709</v>
      </c>
      <c r="CU8" s="4">
        <v>3.8253843256089612</v>
      </c>
      <c r="CV8" s="4">
        <v>4.0317109423797106</v>
      </c>
    </row>
    <row r="9" spans="1:100" x14ac:dyDescent="0.3">
      <c r="A9" s="1">
        <v>1</v>
      </c>
      <c r="B9" s="1">
        <v>8</v>
      </c>
      <c r="C9" s="1" t="s">
        <v>5</v>
      </c>
      <c r="D9" s="4">
        <v>2.5601209969882497</v>
      </c>
      <c r="E9" s="4">
        <v>2.1442035985574686</v>
      </c>
      <c r="F9" s="4">
        <v>1.8731276432401158</v>
      </c>
      <c r="G9" s="4">
        <v>1.9574425357816794</v>
      </c>
      <c r="H9" s="4">
        <v>2.1915482940004027</v>
      </c>
      <c r="I9" s="4">
        <v>2.1628516504256909</v>
      </c>
      <c r="J9" s="4">
        <v>1.9874998555678953</v>
      </c>
      <c r="K9" s="4">
        <v>2.2685671304263986</v>
      </c>
      <c r="L9" s="4">
        <v>2.5177534146331069</v>
      </c>
      <c r="M9" s="4">
        <v>2.4690249184871402</v>
      </c>
      <c r="N9" s="4">
        <v>2.7894692160002772</v>
      </c>
      <c r="O9" s="4">
        <v>2.6426048440520478</v>
      </c>
      <c r="P9" s="4">
        <v>2.7979530286690903</v>
      </c>
      <c r="Q9" s="4">
        <v>2.7314408990204329</v>
      </c>
      <c r="R9" s="4">
        <v>2.7308448340015787</v>
      </c>
      <c r="S9" s="4">
        <v>2.7392386379034486</v>
      </c>
      <c r="T9" s="4">
        <v>2.511381956000573</v>
      </c>
      <c r="U9" s="4">
        <v>2.5799268294902968</v>
      </c>
      <c r="V9" s="4">
        <v>2.5470848178653487</v>
      </c>
      <c r="W9" s="4">
        <v>2.5037293724450138</v>
      </c>
      <c r="X9" s="4">
        <v>2.408712721220899</v>
      </c>
      <c r="Y9" s="4">
        <v>2.4386348041031876</v>
      </c>
      <c r="Z9" s="4">
        <v>2.3126962373552344</v>
      </c>
      <c r="AA9" s="4">
        <v>2.4639064368800159</v>
      </c>
      <c r="AB9" s="4">
        <v>2.4319897247550748</v>
      </c>
      <c r="AC9" s="4">
        <v>2.3845706686420014</v>
      </c>
      <c r="AD9" s="4">
        <v>2.202400074444999</v>
      </c>
      <c r="AE9" s="4">
        <v>2.2947685269863736</v>
      </c>
      <c r="AF9" s="4">
        <v>2.4802665225532241</v>
      </c>
      <c r="AG9" s="4">
        <v>2.3223737497116197</v>
      </c>
      <c r="AH9" s="4">
        <v>2.247465542407534</v>
      </c>
      <c r="AI9" s="4">
        <v>2.2088974055623454</v>
      </c>
      <c r="AJ9" s="4">
        <v>2.0319511441865687</v>
      </c>
      <c r="AK9" s="4">
        <v>1.9702659013089177</v>
      </c>
      <c r="AL9" s="4">
        <v>2.0562710337982621</v>
      </c>
      <c r="AM9" s="4">
        <v>2.1191923685247782</v>
      </c>
      <c r="AN9" s="4">
        <v>1.6894456264578874</v>
      </c>
      <c r="AO9" s="4">
        <v>1.8745971534236601</v>
      </c>
      <c r="AP9" s="4">
        <v>2.0957915907471687</v>
      </c>
      <c r="AQ9" s="4">
        <v>2.0868774740176006</v>
      </c>
      <c r="AR9" s="4">
        <v>2.1673091706984877</v>
      </c>
      <c r="AS9" s="4">
        <v>2.1670964328115638</v>
      </c>
      <c r="AT9" s="4">
        <v>2.0197470199050822</v>
      </c>
      <c r="AU9" s="4">
        <v>2.0793214655069234</v>
      </c>
      <c r="AV9" s="4">
        <v>1.9634686362332947</v>
      </c>
      <c r="AW9" s="4">
        <v>1.9800504772637351</v>
      </c>
      <c r="AX9" s="4">
        <v>1.8461309022628893</v>
      </c>
      <c r="AY9" s="4">
        <v>1.935310907648331</v>
      </c>
      <c r="AZ9" s="4">
        <v>1.9971341137511576</v>
      </c>
      <c r="BA9" s="4">
        <v>2.011270876467826</v>
      </c>
      <c r="BB9" s="4">
        <v>2.1557381143033756</v>
      </c>
      <c r="BC9" s="4">
        <v>1.9698970235721633</v>
      </c>
      <c r="BD9" s="4">
        <v>1.9981859114606555</v>
      </c>
      <c r="BE9" s="4">
        <v>1.9843082720544858</v>
      </c>
      <c r="BF9" s="4">
        <v>2.0308916463971172</v>
      </c>
      <c r="BG9" s="4">
        <v>1.9515776428284817</v>
      </c>
      <c r="BH9" s="4">
        <v>1.9808469793610672</v>
      </c>
      <c r="BI9" s="4">
        <v>2.1069165589610108</v>
      </c>
      <c r="BJ9" s="4">
        <v>2.1713794713742045</v>
      </c>
      <c r="BK9" s="4">
        <v>2.2508664964863181</v>
      </c>
      <c r="BL9" s="4">
        <v>2.0848013686616729</v>
      </c>
      <c r="BM9" s="4">
        <v>2.1857260944124834</v>
      </c>
      <c r="BN9" s="4">
        <v>2.2609692181048633</v>
      </c>
      <c r="BO9" s="4">
        <v>2.242239804588817</v>
      </c>
      <c r="BP9" s="4">
        <v>2.3665559199964918</v>
      </c>
      <c r="BQ9" s="4">
        <v>2.4254558294917961</v>
      </c>
      <c r="BR9" s="4">
        <v>2.3458832359784489</v>
      </c>
      <c r="BS9" s="4">
        <v>2.261771955210286</v>
      </c>
      <c r="BT9" s="4">
        <v>2.2813388827353691</v>
      </c>
      <c r="BU9" s="4">
        <v>2.2875156852775529</v>
      </c>
      <c r="BV9" s="4">
        <v>2.5815207992635063</v>
      </c>
      <c r="BW9" s="4">
        <v>2.5564130634452167</v>
      </c>
      <c r="BX9" s="4">
        <v>2.4937392854748146</v>
      </c>
      <c r="BY9" s="4">
        <v>2.927624270043506</v>
      </c>
      <c r="BZ9" s="4">
        <v>2.8646831517459779</v>
      </c>
      <c r="CA9" s="4">
        <v>2.9155469552282658</v>
      </c>
      <c r="CB9" s="4">
        <v>2.8868144344894415</v>
      </c>
      <c r="CC9" s="4">
        <v>2.7814211328640726</v>
      </c>
      <c r="CD9" s="4">
        <v>2.9419688418757164</v>
      </c>
      <c r="CE9" s="4">
        <v>3.0048559446286358</v>
      </c>
      <c r="CF9" s="4">
        <v>3.2347466984111639</v>
      </c>
      <c r="CG9" s="4">
        <v>3.2430840092347744</v>
      </c>
      <c r="CH9" s="4">
        <v>3.3991079874429917</v>
      </c>
      <c r="CI9" s="4">
        <v>2.7419499299456698</v>
      </c>
      <c r="CJ9" s="4">
        <v>2.6306004750343299</v>
      </c>
      <c r="CK9" s="4">
        <v>2.7917761822343783</v>
      </c>
      <c r="CL9" s="4">
        <v>2.6305009291114585</v>
      </c>
      <c r="CM9" s="4">
        <v>2.7238631464970613</v>
      </c>
      <c r="CN9" s="4">
        <v>2.4839230941237549</v>
      </c>
      <c r="CO9" s="4">
        <v>2.6700450683776946</v>
      </c>
      <c r="CP9" s="4">
        <v>2.6913117370537334</v>
      </c>
      <c r="CQ9" s="4">
        <v>2.785062583084017</v>
      </c>
      <c r="CR9" s="4">
        <v>3.8662152830438252</v>
      </c>
      <c r="CS9" s="4">
        <v>3.9016766971424048</v>
      </c>
      <c r="CT9" s="4">
        <v>3.8429437931486428</v>
      </c>
      <c r="CU9" s="4">
        <v>4.1733121471616199</v>
      </c>
      <c r="CV9" s="4">
        <v>4.2886299712037941</v>
      </c>
    </row>
    <row r="10" spans="1:100" x14ac:dyDescent="0.3">
      <c r="A10" s="1">
        <v>2</v>
      </c>
      <c r="B10" s="1">
        <v>10</v>
      </c>
      <c r="C10" s="1" t="s">
        <v>8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3.6450845224268482</v>
      </c>
      <c r="AV10" s="4">
        <v>3.2257786601402416</v>
      </c>
      <c r="AW10" s="4">
        <v>3.52879069120393</v>
      </c>
      <c r="AX10" s="4">
        <v>3.4151847603423997</v>
      </c>
      <c r="AY10" s="4">
        <v>3.7467781697710416</v>
      </c>
      <c r="AZ10" s="4">
        <v>3.4833776280842992</v>
      </c>
      <c r="BA10" s="4">
        <v>3.805166186692019</v>
      </c>
      <c r="BB10" s="4">
        <v>3.6057631757534776</v>
      </c>
      <c r="BC10" s="4">
        <v>3.0290027670626793</v>
      </c>
      <c r="BD10" s="4">
        <v>2.7909481286336546</v>
      </c>
      <c r="BE10" s="4">
        <v>2.6464782794139579</v>
      </c>
      <c r="BF10" s="4">
        <v>3.0563198692454248</v>
      </c>
      <c r="BG10" s="4">
        <v>2.2321189182038568</v>
      </c>
      <c r="BH10" s="4">
        <v>2.1635453700429048</v>
      </c>
      <c r="BI10" s="4">
        <v>2.2455612075483442</v>
      </c>
      <c r="BJ10" s="4">
        <v>2.3324392468515573</v>
      </c>
      <c r="BK10" s="4">
        <v>2.395462239296017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</row>
    <row r="11" spans="1:100" x14ac:dyDescent="0.3">
      <c r="A11" s="1">
        <v>2</v>
      </c>
      <c r="B11" s="1">
        <v>5</v>
      </c>
      <c r="C11" s="1" t="s">
        <v>9</v>
      </c>
      <c r="D11" s="4">
        <v>1.7881228587548728</v>
      </c>
      <c r="E11" s="4">
        <v>1.8782684407000445</v>
      </c>
      <c r="F11" s="4">
        <v>1.8808673391367512</v>
      </c>
      <c r="G11" s="4">
        <v>1.9220612170591904</v>
      </c>
      <c r="H11" s="4">
        <v>1.8921556718819788</v>
      </c>
      <c r="I11" s="4">
        <v>1.9749244551775327</v>
      </c>
      <c r="J11" s="4">
        <v>2.0642197957195259</v>
      </c>
      <c r="K11" s="4">
        <v>2.0353113569548529</v>
      </c>
      <c r="L11" s="4">
        <v>1.9326521665610781</v>
      </c>
      <c r="M11" s="4">
        <v>2.015201588479326</v>
      </c>
      <c r="N11" s="4">
        <v>2.0384994559240677</v>
      </c>
      <c r="O11" s="4">
        <v>1.9187901338326903</v>
      </c>
      <c r="P11" s="4">
        <v>1.6682288313232458</v>
      </c>
      <c r="Q11" s="4">
        <v>1.825028530421257</v>
      </c>
      <c r="R11" s="4">
        <v>1.8954143907474506</v>
      </c>
      <c r="S11" s="4">
        <v>1.8759827914101097</v>
      </c>
      <c r="T11" s="4">
        <v>2.0220798013666017</v>
      </c>
      <c r="U11" s="4">
        <v>2.0605379964131165</v>
      </c>
      <c r="V11" s="4">
        <v>2.3561016220585156</v>
      </c>
      <c r="W11" s="4">
        <v>2.6581718224434425</v>
      </c>
      <c r="X11" s="4">
        <v>1.8977565262208114</v>
      </c>
      <c r="Y11" s="4">
        <v>1.9029473261369083</v>
      </c>
      <c r="Z11" s="4">
        <v>1.9971301532896704</v>
      </c>
      <c r="AA11" s="4">
        <v>2.0145670074193918</v>
      </c>
      <c r="AB11" s="4">
        <v>1.9784861059341807</v>
      </c>
      <c r="AC11" s="4">
        <v>2.0304656670997878</v>
      </c>
      <c r="AD11" s="4">
        <v>1.98151278140966</v>
      </c>
      <c r="AE11" s="4">
        <v>2.0725967965513181</v>
      </c>
      <c r="AF11" s="4">
        <v>2.0714105037396733</v>
      </c>
      <c r="AG11" s="4">
        <v>2.1462778607353772</v>
      </c>
      <c r="AH11" s="4">
        <v>2.124055127731681</v>
      </c>
      <c r="AI11" s="4">
        <v>2.1631094320852293</v>
      </c>
      <c r="AJ11" s="4">
        <v>2.1923126829793116</v>
      </c>
      <c r="AK11" s="4">
        <v>2.206234630963031</v>
      </c>
      <c r="AL11" s="4">
        <v>2.1015221096005878</v>
      </c>
      <c r="AM11" s="4">
        <v>1.9741057704219915</v>
      </c>
      <c r="AN11" s="4">
        <v>2.0978763797750757</v>
      </c>
      <c r="AO11" s="4">
        <v>2.25143212987546</v>
      </c>
      <c r="AP11" s="4">
        <v>2.1079912007354786</v>
      </c>
      <c r="AQ11" s="4">
        <v>1.9932197253113799</v>
      </c>
      <c r="AR11" s="4">
        <v>1.9968444358748807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1.8241202554914095</v>
      </c>
      <c r="BR11" s="4">
        <v>1.1490074229254486</v>
      </c>
      <c r="BS11" s="4">
        <v>1.1804813041936302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</row>
    <row r="12" spans="1:100" x14ac:dyDescent="0.3">
      <c r="A12" s="1">
        <v>2</v>
      </c>
      <c r="B12" s="1">
        <v>2</v>
      </c>
      <c r="C12" s="1" t="s">
        <v>10</v>
      </c>
      <c r="D12" s="4">
        <v>1.4999734873552244</v>
      </c>
      <c r="E12" s="4">
        <v>1.6532310193525481</v>
      </c>
      <c r="F12" s="4">
        <v>1.7061820823083995</v>
      </c>
      <c r="G12" s="4">
        <v>1.6956226054231713</v>
      </c>
      <c r="H12" s="4">
        <v>1.7766023783370062</v>
      </c>
      <c r="I12" s="4">
        <v>1.8858470239587217</v>
      </c>
      <c r="J12" s="4">
        <v>1.8222806108730241</v>
      </c>
      <c r="K12" s="4">
        <v>1.8195035190912616</v>
      </c>
      <c r="L12" s="4">
        <v>1.8011251331700922</v>
      </c>
      <c r="M12" s="4">
        <v>1.8330865036836077</v>
      </c>
      <c r="N12" s="4">
        <v>1.8351384445614114</v>
      </c>
      <c r="O12" s="4">
        <v>1.770244749376771</v>
      </c>
      <c r="P12" s="4">
        <v>1.8387430467202643</v>
      </c>
      <c r="Q12" s="4">
        <v>1.9110764656650812</v>
      </c>
      <c r="R12" s="4">
        <v>1.8891582220723884</v>
      </c>
      <c r="S12" s="4">
        <v>1.9115677492291034</v>
      </c>
      <c r="T12" s="4">
        <v>1.896780258374577</v>
      </c>
      <c r="U12" s="4">
        <v>1.8930002619048172</v>
      </c>
      <c r="V12" s="4">
        <v>1.8688037819504177</v>
      </c>
      <c r="W12" s="4">
        <v>1.808285543596639</v>
      </c>
      <c r="X12" s="4">
        <v>1.7807366365649939</v>
      </c>
      <c r="Y12" s="4">
        <v>1.7759766020226437</v>
      </c>
      <c r="Z12" s="4">
        <v>1.768200792703952</v>
      </c>
      <c r="AA12" s="4">
        <v>1.751587719141837</v>
      </c>
      <c r="AB12" s="4">
        <v>1.7525526180136592</v>
      </c>
      <c r="AC12" s="4">
        <v>1.8752027124522195</v>
      </c>
      <c r="AD12" s="4">
        <v>1.9110103871789592</v>
      </c>
      <c r="AE12" s="4">
        <v>1.8754680536087562</v>
      </c>
      <c r="AF12" s="4">
        <v>1.8993192253319222</v>
      </c>
      <c r="AG12" s="4">
        <v>1.9410972040439047</v>
      </c>
      <c r="AH12" s="4">
        <v>1.9122810590355304</v>
      </c>
      <c r="AI12" s="4">
        <v>1.9424508348153444</v>
      </c>
      <c r="AJ12" s="4">
        <v>1.9143918833994071</v>
      </c>
      <c r="AK12" s="4">
        <v>1.9965840748267345</v>
      </c>
      <c r="AL12" s="4">
        <v>2.026714652979444</v>
      </c>
      <c r="AM12" s="4">
        <v>2.0924475385316197</v>
      </c>
      <c r="AN12" s="4">
        <v>2.4851107228097491</v>
      </c>
      <c r="AO12" s="4">
        <v>2.5043422769015256</v>
      </c>
      <c r="AP12" s="4">
        <v>2.5381599459009934</v>
      </c>
      <c r="AQ12" s="4">
        <v>2.2813257892333119</v>
      </c>
      <c r="AR12" s="4">
        <v>2.2873547728967063</v>
      </c>
      <c r="AS12" s="4">
        <v>2.3099401790852885</v>
      </c>
      <c r="AT12" s="4">
        <v>2.4082845148363794</v>
      </c>
      <c r="AU12" s="4">
        <v>2.4078095817137259</v>
      </c>
      <c r="AV12" s="4">
        <v>2.4489116794000192</v>
      </c>
      <c r="AW12" s="4">
        <v>2.3152024887610798</v>
      </c>
      <c r="AX12" s="4">
        <v>2.2004276080919043</v>
      </c>
      <c r="AY12" s="4">
        <v>2.3210681052370239</v>
      </c>
      <c r="AZ12" s="4">
        <v>2.3489012865541485</v>
      </c>
      <c r="BA12" s="4">
        <v>2.3582933231711469</v>
      </c>
      <c r="BB12" s="4">
        <v>2.5238094402487761</v>
      </c>
      <c r="BC12" s="4">
        <v>2.4912517273056003</v>
      </c>
      <c r="BD12" s="4">
        <v>2.4320095283256733</v>
      </c>
      <c r="BE12" s="4">
        <v>2.658498244792411</v>
      </c>
      <c r="BF12" s="4">
        <v>2.672851158565547</v>
      </c>
      <c r="BG12" s="4">
        <v>2.5764903118827296</v>
      </c>
      <c r="BH12" s="4">
        <v>2.7313918605612444</v>
      </c>
      <c r="BI12" s="4">
        <v>2.6151853883040617</v>
      </c>
      <c r="BJ12" s="4">
        <v>2.6922739757025367</v>
      </c>
      <c r="BK12" s="4">
        <v>2.7431194443275313</v>
      </c>
      <c r="BL12" s="4">
        <v>2.643486488538755</v>
      </c>
      <c r="BM12" s="4">
        <v>2.7556095222392041</v>
      </c>
      <c r="BN12" s="4">
        <v>2.7356890233474984</v>
      </c>
      <c r="BO12" s="4">
        <v>2.749458766749513</v>
      </c>
      <c r="BP12" s="4">
        <v>2.7529530787190422</v>
      </c>
      <c r="BQ12" s="4">
        <v>2.862125452279598</v>
      </c>
      <c r="BR12" s="4">
        <v>2.8139422570609569</v>
      </c>
      <c r="BS12" s="4">
        <v>2.8233483172114213</v>
      </c>
      <c r="BT12" s="4">
        <v>2.8836594666373574</v>
      </c>
      <c r="BU12" s="4">
        <v>2.8354365441782492</v>
      </c>
      <c r="BV12" s="4">
        <v>2.9776735268026191</v>
      </c>
      <c r="BW12" s="4">
        <v>3.042610885148834</v>
      </c>
      <c r="BX12" s="4">
        <v>2.850644038804814</v>
      </c>
      <c r="BY12" s="4">
        <v>2.8992490342581227</v>
      </c>
      <c r="BZ12" s="4">
        <v>2.9422552437845804</v>
      </c>
      <c r="CA12" s="4">
        <v>2.7405017187417835</v>
      </c>
      <c r="CB12" s="4">
        <v>2.7189142641689616</v>
      </c>
      <c r="CC12" s="4">
        <v>2.715618628568452</v>
      </c>
      <c r="CD12" s="4">
        <v>2.7192635645050278</v>
      </c>
      <c r="CE12" s="4">
        <v>2.7032868433619561</v>
      </c>
      <c r="CF12" s="4">
        <v>2.6911598055384469</v>
      </c>
      <c r="CG12" s="4">
        <v>2.6153277876354917</v>
      </c>
      <c r="CH12" s="4">
        <v>2.6659524823901681</v>
      </c>
      <c r="CI12" s="4">
        <v>2.6466747654346929</v>
      </c>
      <c r="CJ12" s="4">
        <v>2.6358145273637525</v>
      </c>
      <c r="CK12" s="4">
        <v>2.6464322718184565</v>
      </c>
      <c r="CL12" s="4">
        <v>2.5842242333581784</v>
      </c>
      <c r="CM12" s="4">
        <v>2.6051469778983107</v>
      </c>
      <c r="CN12" s="4">
        <v>2.6568906157786247</v>
      </c>
      <c r="CO12" s="4">
        <v>2.6713759153266605</v>
      </c>
      <c r="CP12" s="4">
        <v>2.6748103701768571</v>
      </c>
      <c r="CQ12" s="4">
        <v>2.70361292749726</v>
      </c>
      <c r="CR12" s="4">
        <v>2.7357060840828646</v>
      </c>
      <c r="CS12" s="4">
        <v>2.7823974547528896</v>
      </c>
      <c r="CT12" s="4">
        <v>2.6495485668967156</v>
      </c>
      <c r="CU12" s="4">
        <v>2.6169384879145512</v>
      </c>
      <c r="CV12" s="4">
        <v>2.6224206937922343</v>
      </c>
    </row>
    <row r="13" spans="1:100" x14ac:dyDescent="0.3">
      <c r="A13" s="1">
        <v>2</v>
      </c>
      <c r="B13" s="1">
        <v>4</v>
      </c>
      <c r="C13" s="1" t="s">
        <v>11</v>
      </c>
      <c r="D13" s="4">
        <v>0.91658261098628102</v>
      </c>
      <c r="E13" s="4">
        <v>1.03467751914988</v>
      </c>
      <c r="F13" s="4">
        <v>1.162752328677114</v>
      </c>
      <c r="G13" s="4">
        <v>1.1085562863860425</v>
      </c>
      <c r="H13" s="4">
        <v>1.2536594287982012</v>
      </c>
      <c r="I13" s="4">
        <v>1.2342304350496021</v>
      </c>
      <c r="J13" s="4">
        <v>1.2033230605601049</v>
      </c>
      <c r="K13" s="4">
        <v>1.1591805213828357</v>
      </c>
      <c r="L13" s="4">
        <v>1.2446251608540637</v>
      </c>
      <c r="M13" s="4">
        <v>1.1915255361719315</v>
      </c>
      <c r="N13" s="4">
        <v>1.2369588275041137</v>
      </c>
      <c r="O13" s="4">
        <v>1.2748241558211393</v>
      </c>
      <c r="P13" s="4">
        <v>1.1904725463089112</v>
      </c>
      <c r="Q13" s="4">
        <v>1.4448563708035753</v>
      </c>
      <c r="R13" s="4">
        <v>1.4757082614421806</v>
      </c>
      <c r="S13" s="4">
        <v>1.4967970339947112</v>
      </c>
      <c r="T13" s="4">
        <v>1.6652943840544068</v>
      </c>
      <c r="U13" s="4">
        <v>1.6949423122189093</v>
      </c>
      <c r="V13" s="4">
        <v>1.6163988184042255</v>
      </c>
      <c r="W13" s="4">
        <v>1.7422688936998922</v>
      </c>
      <c r="X13" s="4">
        <v>1.780996838382773</v>
      </c>
      <c r="Y13" s="4">
        <v>1.7921253426532435</v>
      </c>
      <c r="Z13" s="4">
        <v>1.8214080702606943</v>
      </c>
      <c r="AA13" s="4">
        <v>1.813566723422505</v>
      </c>
      <c r="AB13" s="4">
        <v>1.7362516106407797</v>
      </c>
      <c r="AC13" s="4">
        <v>1.9921396958645774</v>
      </c>
      <c r="AD13" s="4">
        <v>2.0953466409758725</v>
      </c>
      <c r="AE13" s="4">
        <v>2.0259613471827342</v>
      </c>
      <c r="AF13" s="4">
        <v>2.1382870810778498</v>
      </c>
      <c r="AG13" s="4">
        <v>2.2429761425579167</v>
      </c>
      <c r="AH13" s="4">
        <v>1.9633068878949365</v>
      </c>
      <c r="AI13" s="4">
        <v>2.2620248739525031</v>
      </c>
      <c r="AJ13" s="4">
        <v>2.2878837662961509</v>
      </c>
      <c r="AK13" s="4">
        <v>2.2685425068755838</v>
      </c>
      <c r="AL13" s="4">
        <v>2.4505709609777062</v>
      </c>
      <c r="AM13" s="4">
        <v>2.3826098736586054</v>
      </c>
      <c r="AN13" s="4">
        <v>2.2297706144683471</v>
      </c>
      <c r="AO13" s="4">
        <v>2.4319842235932119</v>
      </c>
      <c r="AP13" s="4">
        <v>2.4486696523616822</v>
      </c>
      <c r="AQ13" s="4">
        <v>2.3077737591073482</v>
      </c>
      <c r="AR13" s="4">
        <v>2.406579478553188</v>
      </c>
      <c r="AS13" s="4">
        <v>2.4722998165253167</v>
      </c>
      <c r="AT13" s="4">
        <v>2.3052085728134752</v>
      </c>
      <c r="AU13" s="4">
        <v>2.4592931965581064</v>
      </c>
      <c r="AV13" s="4">
        <v>2.5363324389463537</v>
      </c>
      <c r="AW13" s="4">
        <v>2.4132867098281681</v>
      </c>
      <c r="AX13" s="4">
        <v>2.4801905343239579</v>
      </c>
      <c r="AY13" s="4">
        <v>2.2422184638519358</v>
      </c>
      <c r="AZ13" s="4">
        <v>2.1661828264468279</v>
      </c>
      <c r="BA13" s="4">
        <v>2.326153934708842</v>
      </c>
      <c r="BB13" s="4">
        <v>2.417462828785633</v>
      </c>
      <c r="BC13" s="4">
        <v>2.3313226328527752</v>
      </c>
      <c r="BD13" s="4">
        <v>2.3627744794825425</v>
      </c>
      <c r="BE13" s="4">
        <v>2.4431101574879275</v>
      </c>
      <c r="BF13" s="4">
        <v>2.4875158330329028</v>
      </c>
      <c r="BG13" s="4">
        <v>2.4254664079924377</v>
      </c>
      <c r="BH13" s="4">
        <v>2.4798222289221803</v>
      </c>
      <c r="BI13" s="4">
        <v>2.4544530406155998</v>
      </c>
      <c r="BJ13" s="4">
        <v>2.5575689464805382</v>
      </c>
      <c r="BK13" s="4">
        <v>2.6830066262533987</v>
      </c>
      <c r="BL13" s="4">
        <v>2.4122930524150981</v>
      </c>
      <c r="BM13" s="4">
        <v>2.7890418372767636</v>
      </c>
      <c r="BN13" s="4">
        <v>2.827820340787321</v>
      </c>
      <c r="BO13" s="4">
        <v>2.7309808024305928</v>
      </c>
      <c r="BP13" s="4">
        <v>2.9717370168028978</v>
      </c>
      <c r="BQ13" s="4">
        <v>3.0870730150246581</v>
      </c>
      <c r="BR13" s="4">
        <v>2.9243866319872156</v>
      </c>
      <c r="BS13" s="4">
        <v>3.0611429818249207</v>
      </c>
      <c r="BT13" s="4">
        <v>3.0734977104149954</v>
      </c>
      <c r="BU13" s="4">
        <v>2.8330712309139692</v>
      </c>
      <c r="BV13" s="4">
        <v>2.8814888643175309</v>
      </c>
      <c r="BW13" s="4">
        <v>2.8699608445011648</v>
      </c>
      <c r="BX13" s="4">
        <v>2.6754501445088721</v>
      </c>
      <c r="BY13" s="4">
        <v>2.8743150226462366</v>
      </c>
      <c r="BZ13" s="4">
        <v>2.9787154587743792</v>
      </c>
      <c r="CA13" s="4">
        <v>2.8262560312512428</v>
      </c>
      <c r="CB13" s="4">
        <v>3.0668305532713362</v>
      </c>
      <c r="CC13" s="4">
        <v>3.1514013401120309</v>
      </c>
      <c r="CD13" s="4">
        <v>2.9486486396988654</v>
      </c>
      <c r="CE13" s="4">
        <v>3.1869839184608111</v>
      </c>
      <c r="CF13" s="4">
        <v>3.3523625136553727</v>
      </c>
      <c r="CG13" s="4">
        <v>3.0548367269143832</v>
      </c>
      <c r="CH13" s="4">
        <v>3.1613140563708493</v>
      </c>
      <c r="CI13" s="4">
        <v>3.2268348547889651</v>
      </c>
      <c r="CJ13" s="4">
        <v>2.9383011926845599</v>
      </c>
      <c r="CK13" s="4">
        <v>3.0928252233965408</v>
      </c>
      <c r="CL13" s="4">
        <v>3.2211382562774311</v>
      </c>
      <c r="CM13" s="4">
        <v>2.9874086875312384</v>
      </c>
      <c r="CN13" s="4">
        <v>3.1249465072038909</v>
      </c>
      <c r="CO13" s="4">
        <v>3.3195965405155419</v>
      </c>
      <c r="CP13" s="4">
        <v>3.1260407489690509</v>
      </c>
      <c r="CQ13" s="4">
        <v>3.2252317739768013</v>
      </c>
      <c r="CR13" s="4">
        <v>3.2317875929437476</v>
      </c>
      <c r="CS13" s="4">
        <v>3.0862199957643317</v>
      </c>
      <c r="CT13" s="4">
        <v>3.175709864971493</v>
      </c>
      <c r="CU13" s="4">
        <v>3.1195541262212605</v>
      </c>
      <c r="CV13" s="4">
        <v>3.0200123072657714</v>
      </c>
    </row>
    <row r="14" spans="1:100" x14ac:dyDescent="0.3">
      <c r="A14" s="1">
        <v>2</v>
      </c>
      <c r="B14" s="1">
        <v>1</v>
      </c>
      <c r="C14" s="1" t="s">
        <v>12</v>
      </c>
      <c r="D14" s="4">
        <v>1.4166039174400704</v>
      </c>
      <c r="E14" s="4">
        <v>1.4618961540983288</v>
      </c>
      <c r="F14" s="4">
        <v>1.5198852046768285</v>
      </c>
      <c r="G14" s="4">
        <v>1.5905833410282202</v>
      </c>
      <c r="H14" s="4">
        <v>1.6418940752307032</v>
      </c>
      <c r="I14" s="4">
        <v>1.6488585611495232</v>
      </c>
      <c r="J14" s="4">
        <v>1.6851567268546024</v>
      </c>
      <c r="K14" s="4">
        <v>1.6935373741702557</v>
      </c>
      <c r="L14" s="4">
        <v>1.717790951887092</v>
      </c>
      <c r="M14" s="4">
        <v>1.6666831053234366</v>
      </c>
      <c r="N14" s="4">
        <v>1.7781865310279261</v>
      </c>
      <c r="O14" s="4">
        <v>1.781161824082226</v>
      </c>
      <c r="P14" s="4">
        <v>1.679423472257048</v>
      </c>
      <c r="Q14" s="4">
        <v>1.7439989801063478</v>
      </c>
      <c r="R14" s="4">
        <v>1.7815546666876367</v>
      </c>
      <c r="S14" s="4">
        <v>1.9307445718523057</v>
      </c>
      <c r="T14" s="4">
        <v>1.9746962613329448</v>
      </c>
      <c r="U14" s="4">
        <v>2.0507948493786432</v>
      </c>
      <c r="V14" s="4">
        <v>2.0889663859270944</v>
      </c>
      <c r="W14" s="4">
        <v>2.0979604418179041</v>
      </c>
      <c r="X14" s="4">
        <v>2.1483861255127059</v>
      </c>
      <c r="Y14" s="4">
        <v>2.1816476810941303</v>
      </c>
      <c r="Z14" s="4">
        <v>2.2285296942010668</v>
      </c>
      <c r="AA14" s="4">
        <v>2.2586510974086771</v>
      </c>
      <c r="AB14" s="4">
        <v>2.2714258065207642</v>
      </c>
      <c r="AC14" s="4">
        <v>2.3600486196026469</v>
      </c>
      <c r="AD14" s="4">
        <v>2.2570949984388951</v>
      </c>
      <c r="AE14" s="4">
        <v>2.4187889940347778</v>
      </c>
      <c r="AF14" s="4">
        <v>2.3804074526423431</v>
      </c>
      <c r="AG14" s="4">
        <v>2.4514268481122268</v>
      </c>
      <c r="AH14" s="4">
        <v>2.4259338732389901</v>
      </c>
      <c r="AI14" s="4">
        <v>2.3883217217847164</v>
      </c>
      <c r="AJ14" s="4">
        <v>2.4285014681645327</v>
      </c>
      <c r="AK14" s="4">
        <v>2.3699228299929773</v>
      </c>
      <c r="AL14" s="4">
        <v>2.3088071745594552</v>
      </c>
      <c r="AM14" s="4">
        <v>2.3111818767839649</v>
      </c>
      <c r="AN14" s="4">
        <v>2.3007634937526849</v>
      </c>
      <c r="AO14" s="4">
        <v>2.3690503116598385</v>
      </c>
      <c r="AP14" s="4">
        <v>2.3437958336520142</v>
      </c>
      <c r="AQ14" s="4">
        <v>2.3105698576733893</v>
      </c>
      <c r="AR14" s="4">
        <v>2.3245596028572031</v>
      </c>
      <c r="AS14" s="4">
        <v>2.3649216872013699</v>
      </c>
      <c r="AT14" s="4">
        <v>2.4348556293549675</v>
      </c>
      <c r="AU14" s="4">
        <v>2.4589900751108185</v>
      </c>
      <c r="AV14" s="4">
        <v>2.3902736660988224</v>
      </c>
      <c r="AW14" s="4">
        <v>2.3612142276121264</v>
      </c>
      <c r="AX14" s="4">
        <v>2.4741216998690372</v>
      </c>
      <c r="AY14" s="4">
        <v>2.5288796776389413</v>
      </c>
      <c r="AZ14" s="4">
        <v>2.4330241266807273</v>
      </c>
      <c r="BA14" s="4">
        <v>2.5347216826799031</v>
      </c>
      <c r="BB14" s="4">
        <v>2.5124947025049815</v>
      </c>
      <c r="BC14" s="4">
        <v>2.576260737793191</v>
      </c>
      <c r="BD14" s="4">
        <v>2.7217118647160783</v>
      </c>
      <c r="BE14" s="4">
        <v>2.8165186930015773</v>
      </c>
      <c r="BF14" s="4">
        <v>2.7421503646075283</v>
      </c>
      <c r="BG14" s="4">
        <v>2.7552453138389765</v>
      </c>
      <c r="BH14" s="4">
        <v>2.8047449070283741</v>
      </c>
      <c r="BI14" s="4">
        <v>2.7365784467579841</v>
      </c>
      <c r="BJ14" s="4">
        <v>2.8286160367068223</v>
      </c>
      <c r="BK14" s="4">
        <v>2.7910755149129955</v>
      </c>
      <c r="BL14" s="4">
        <v>2.7068218245862434</v>
      </c>
      <c r="BM14" s="4">
        <v>2.7679532192469414</v>
      </c>
      <c r="BN14" s="4">
        <v>2.7867800714020614</v>
      </c>
      <c r="BO14" s="4">
        <v>2.9365554085508161</v>
      </c>
      <c r="BP14" s="4">
        <v>2.8913986157854907</v>
      </c>
      <c r="BQ14" s="4">
        <v>2.9145777270911544</v>
      </c>
      <c r="BR14" s="4">
        <v>2.9021168710107577</v>
      </c>
      <c r="BS14" s="4">
        <v>2.9035563678253231</v>
      </c>
      <c r="BT14" s="4">
        <v>2.9251939679403245</v>
      </c>
      <c r="BU14" s="4">
        <v>2.994063109985325</v>
      </c>
      <c r="BV14" s="4">
        <v>3.0028644094352708</v>
      </c>
      <c r="BW14" s="4">
        <v>2.9612144104963276</v>
      </c>
      <c r="BX14" s="4">
        <v>2.9662239595091235</v>
      </c>
      <c r="BY14" s="4">
        <v>2.9612085882020178</v>
      </c>
      <c r="BZ14" s="4">
        <v>3.1934857976833193</v>
      </c>
      <c r="CA14" s="4">
        <v>2.8575268066112072</v>
      </c>
      <c r="CB14" s="4">
        <v>2.8592689437595089</v>
      </c>
      <c r="CC14" s="4">
        <v>2.888440291769661</v>
      </c>
      <c r="CD14" s="4">
        <v>2.8976376173180074</v>
      </c>
      <c r="CE14" s="4">
        <v>2.9391142309840648</v>
      </c>
      <c r="CF14" s="4">
        <v>2.9278150177504041</v>
      </c>
      <c r="CG14" s="4">
        <v>2.9092154738613729</v>
      </c>
      <c r="CH14" s="4">
        <v>2.8762009493086391</v>
      </c>
      <c r="CI14" s="4">
        <v>2.8117596394412225</v>
      </c>
      <c r="CJ14" s="4">
        <v>2.6645131171341063</v>
      </c>
      <c r="CK14" s="4">
        <v>2.8002143104791788</v>
      </c>
      <c r="CL14" s="4">
        <v>2.7602646063776048</v>
      </c>
      <c r="CM14" s="4">
        <v>2.7373930497951604</v>
      </c>
      <c r="CN14" s="4">
        <v>2.8340884444921768</v>
      </c>
      <c r="CO14" s="4">
        <v>2.8465567151945077</v>
      </c>
      <c r="CP14" s="4">
        <v>2.8695961995788792</v>
      </c>
      <c r="CQ14" s="4">
        <v>2.9112258167325904</v>
      </c>
      <c r="CR14" s="4">
        <v>2.8492518535581728</v>
      </c>
      <c r="CS14" s="4">
        <v>2.8272410573554687</v>
      </c>
      <c r="CT14" s="4">
        <v>2.7636503662904319</v>
      </c>
      <c r="CU14" s="4">
        <v>2.7054105010904115</v>
      </c>
      <c r="CV14" s="4">
        <v>2.7121434701896718</v>
      </c>
    </row>
    <row r="15" spans="1:100" x14ac:dyDescent="0.3">
      <c r="A15" s="1">
        <v>2</v>
      </c>
      <c r="B15" s="1">
        <v>3</v>
      </c>
      <c r="C15" s="1" t="s">
        <v>13</v>
      </c>
      <c r="D15" s="4">
        <v>1.4769247579632847</v>
      </c>
      <c r="E15" s="4">
        <v>1.473926392342306</v>
      </c>
      <c r="F15" s="4">
        <v>1.503161301259488</v>
      </c>
      <c r="G15" s="4">
        <v>1.5856903504030639</v>
      </c>
      <c r="H15" s="4">
        <v>1.6230508571855877</v>
      </c>
      <c r="I15" s="4">
        <v>1.6742335318459349</v>
      </c>
      <c r="J15" s="4">
        <v>1.680616607473193</v>
      </c>
      <c r="K15" s="4">
        <v>1.6309934644751274</v>
      </c>
      <c r="L15" s="4">
        <v>1.6636700916563389</v>
      </c>
      <c r="M15" s="4">
        <v>1.6283304158317364</v>
      </c>
      <c r="N15" s="4">
        <v>1.728387040523327</v>
      </c>
      <c r="O15" s="4">
        <v>1.7284462699361136</v>
      </c>
      <c r="P15" s="4">
        <v>1.7727753937178923</v>
      </c>
      <c r="Q15" s="4">
        <v>1.715794507050894</v>
      </c>
      <c r="R15" s="4">
        <v>1.7275961066107743</v>
      </c>
      <c r="S15" s="4">
        <v>1.8012544766072502</v>
      </c>
      <c r="T15" s="4">
        <v>1.844523984452888</v>
      </c>
      <c r="U15" s="4">
        <v>1.8572163465101932</v>
      </c>
      <c r="V15" s="4">
        <v>1.8468500345788668</v>
      </c>
      <c r="W15" s="4">
        <v>1.8737413064792818</v>
      </c>
      <c r="X15" s="4">
        <v>1.8911358831170206</v>
      </c>
      <c r="Y15" s="4">
        <v>1.882112394257194</v>
      </c>
      <c r="Z15" s="4">
        <v>2.0073710062437624</v>
      </c>
      <c r="AA15" s="4">
        <v>2.0197827172483387</v>
      </c>
      <c r="AB15" s="4">
        <v>2.0602143997813003</v>
      </c>
      <c r="AC15" s="4">
        <v>2.2070714082971641</v>
      </c>
      <c r="AD15" s="4">
        <v>2.2819435654485174</v>
      </c>
      <c r="AE15" s="4">
        <v>2.2429140127278324</v>
      </c>
      <c r="AF15" s="4">
        <v>2.2641084614130955</v>
      </c>
      <c r="AG15" s="4">
        <v>2.3336149403261839</v>
      </c>
      <c r="AH15" s="4">
        <v>2.2793238409589782</v>
      </c>
      <c r="AI15" s="4">
        <v>2.3299371805335953</v>
      </c>
      <c r="AJ15" s="4">
        <v>2.318782687080994</v>
      </c>
      <c r="AK15" s="4">
        <v>2.218311274982212</v>
      </c>
      <c r="AL15" s="4">
        <v>2.3403707742435778</v>
      </c>
      <c r="AM15" s="4">
        <v>2.4048237788416973</v>
      </c>
      <c r="AN15" s="4">
        <v>2.4319021883496479</v>
      </c>
      <c r="AO15" s="4">
        <v>2.5571393293829128</v>
      </c>
      <c r="AP15" s="4">
        <v>2.6053103978476355</v>
      </c>
      <c r="AQ15" s="4">
        <v>2.643999594071595</v>
      </c>
      <c r="AR15" s="4">
        <v>2.6989485197403398</v>
      </c>
      <c r="AS15" s="4">
        <v>2.9201370553795991</v>
      </c>
      <c r="AT15" s="4">
        <v>3.0898957340395836</v>
      </c>
      <c r="AU15" s="4">
        <v>2.9922963336564758</v>
      </c>
      <c r="AV15" s="4">
        <v>2.9171808511966653</v>
      </c>
      <c r="AW15" s="4">
        <v>2.7798377403677801</v>
      </c>
      <c r="AX15" s="4">
        <v>2.9981957847888872</v>
      </c>
      <c r="AY15" s="4">
        <v>3.0664063851051457</v>
      </c>
      <c r="AZ15" s="4">
        <v>2.8921490254200934</v>
      </c>
      <c r="BA15" s="4">
        <v>2.9545008032519244</v>
      </c>
      <c r="BB15" s="4">
        <v>3.1216375391806399</v>
      </c>
      <c r="BC15" s="4">
        <v>3.2035867795865487</v>
      </c>
      <c r="BD15" s="4">
        <v>3.2316167931030662</v>
      </c>
      <c r="BE15" s="4">
        <v>3.3390235050204624</v>
      </c>
      <c r="BF15" s="4">
        <v>3.4555085731045447</v>
      </c>
      <c r="BG15" s="4">
        <v>3.3867764537484102</v>
      </c>
      <c r="BH15" s="4">
        <v>3.4556773272941177</v>
      </c>
      <c r="BI15" s="4">
        <v>3.3228881697041959</v>
      </c>
      <c r="BJ15" s="4">
        <v>3.4661541726001546</v>
      </c>
      <c r="BK15" s="4">
        <v>3.4786030069918019</v>
      </c>
      <c r="BL15" s="4">
        <v>3.0821199941124666</v>
      </c>
      <c r="BM15" s="4">
        <v>3.2065804583564006</v>
      </c>
      <c r="BN15" s="4">
        <v>3.1894461522947615</v>
      </c>
      <c r="BO15" s="4">
        <v>3.0727855656823211</v>
      </c>
      <c r="BP15" s="4">
        <v>3.1529685336276465</v>
      </c>
      <c r="BQ15" s="4">
        <v>3.2696872019927992</v>
      </c>
      <c r="BR15" s="4">
        <v>3.2211841659194893</v>
      </c>
      <c r="BS15" s="4">
        <v>3.2085338121829676</v>
      </c>
      <c r="BT15" s="4">
        <v>3.1499677693087902</v>
      </c>
      <c r="BU15" s="4">
        <v>3.1127035493893822</v>
      </c>
      <c r="BV15" s="4">
        <v>3.2072060839615295</v>
      </c>
      <c r="BW15" s="4">
        <v>3.1608722665222548</v>
      </c>
      <c r="BX15" s="4">
        <v>3.1526167525458115</v>
      </c>
      <c r="BY15" s="4">
        <v>3.2456272299321576</v>
      </c>
      <c r="BZ15" s="4">
        <v>3.2563253019165841</v>
      </c>
      <c r="CA15" s="4">
        <v>3.2578885002190536</v>
      </c>
      <c r="CB15" s="4">
        <v>3.1892752522711487</v>
      </c>
      <c r="CC15" s="4">
        <v>3.2246855433489805</v>
      </c>
      <c r="CD15" s="4">
        <v>3.2590927258760298</v>
      </c>
      <c r="CE15" s="4">
        <v>3.3196503789239009</v>
      </c>
      <c r="CF15" s="4">
        <v>3.4420936036866392</v>
      </c>
      <c r="CG15" s="4">
        <v>3.3400684952256379</v>
      </c>
      <c r="CH15" s="4">
        <v>3.4318418579529073</v>
      </c>
      <c r="CI15" s="4">
        <v>3.4790462518735827</v>
      </c>
      <c r="CJ15" s="4">
        <v>3.5319954798650048</v>
      </c>
      <c r="CK15" s="4">
        <v>3.5058225959947218</v>
      </c>
      <c r="CL15" s="4">
        <v>3.5085139708566775</v>
      </c>
      <c r="CM15" s="4">
        <v>3.5608288676748407</v>
      </c>
      <c r="CN15" s="4">
        <v>3.5464876529371065</v>
      </c>
      <c r="CO15" s="4">
        <v>3.554473876482557</v>
      </c>
      <c r="CP15" s="4">
        <v>3.5465901839733811</v>
      </c>
      <c r="CQ15" s="4">
        <v>3.5881502922758712</v>
      </c>
      <c r="CR15" s="4">
        <v>3.5644250697976427</v>
      </c>
      <c r="CS15" s="4">
        <v>3.5926332811878812</v>
      </c>
      <c r="CT15" s="4">
        <v>3.6073278928449004</v>
      </c>
      <c r="CU15" s="4">
        <v>3.5702932871782695</v>
      </c>
      <c r="CV15" s="4">
        <v>3.502228113362015</v>
      </c>
    </row>
    <row r="16" spans="1:100" x14ac:dyDescent="0.3">
      <c r="C16" s="1" t="s">
        <v>14</v>
      </c>
      <c r="D16" s="4">
        <v>1.3268911590034058</v>
      </c>
      <c r="E16" s="4">
        <v>1.3891230894079465</v>
      </c>
      <c r="F16" s="4">
        <v>1.4484422480350374</v>
      </c>
      <c r="G16" s="4">
        <v>1.475156167993344</v>
      </c>
      <c r="H16" s="4">
        <v>1.5559206267522987</v>
      </c>
      <c r="I16" s="4">
        <v>1.5686795859109659</v>
      </c>
      <c r="J16" s="4">
        <v>1.5657627793318307</v>
      </c>
      <c r="K16" s="4">
        <v>1.5551156406318634</v>
      </c>
      <c r="L16" s="4">
        <v>1.5869473515090988</v>
      </c>
      <c r="M16" s="4">
        <v>1.5565404319772835</v>
      </c>
      <c r="N16" s="4">
        <v>1.6284153352354509</v>
      </c>
      <c r="O16" s="4">
        <v>1.620184593450734</v>
      </c>
      <c r="P16" s="4">
        <v>1.5798723295608306</v>
      </c>
      <c r="Q16" s="4">
        <v>1.6771017154935799</v>
      </c>
      <c r="R16" s="4">
        <v>1.7067412657468195</v>
      </c>
      <c r="S16" s="4">
        <v>1.777423340135565</v>
      </c>
      <c r="T16" s="4">
        <v>1.8440483420835139</v>
      </c>
      <c r="U16" s="4">
        <v>1.8816393659370614</v>
      </c>
      <c r="V16" s="4">
        <v>1.877989320273294</v>
      </c>
      <c r="W16" s="4">
        <v>1.9242026385365978</v>
      </c>
      <c r="X16" s="4">
        <v>1.9274383208663901</v>
      </c>
      <c r="Y16" s="4">
        <v>1.9402751742750257</v>
      </c>
      <c r="Z16" s="4">
        <v>1.9892321703613385</v>
      </c>
      <c r="AA16" s="4">
        <v>1.9957184616237806</v>
      </c>
      <c r="AB16" s="4">
        <v>1.9836471116988492</v>
      </c>
      <c r="AC16" s="4">
        <v>2.123776693719075</v>
      </c>
      <c r="AD16" s="4">
        <v>2.1382678569481675</v>
      </c>
      <c r="AE16" s="4">
        <v>2.1670762503654379</v>
      </c>
      <c r="AF16" s="4">
        <v>2.1988277194052772</v>
      </c>
      <c r="AG16" s="4">
        <v>2.2745499106666691</v>
      </c>
      <c r="AH16" s="4">
        <v>2.1767722033934507</v>
      </c>
      <c r="AI16" s="4">
        <v>2.264910853132641</v>
      </c>
      <c r="AJ16" s="4">
        <v>2.2772660800807052</v>
      </c>
      <c r="AK16" s="4">
        <v>2.2397563379411003</v>
      </c>
      <c r="AL16" s="4">
        <v>2.2835109615381151</v>
      </c>
      <c r="AM16" s="4">
        <v>2.2876211659097692</v>
      </c>
      <c r="AN16" s="4">
        <v>2.2920128275028588</v>
      </c>
      <c r="AO16" s="4">
        <v>2.4021548113125037</v>
      </c>
      <c r="AP16" s="4">
        <v>2.418856683195298</v>
      </c>
      <c r="AQ16" s="4">
        <v>2.337070998132329</v>
      </c>
      <c r="AR16" s="4">
        <v>2.3836128618322991</v>
      </c>
      <c r="AS16" s="4">
        <v>2.4415531292494488</v>
      </c>
      <c r="AT16" s="4">
        <v>2.4682718632020588</v>
      </c>
      <c r="AU16" s="4">
        <v>2.5120283632158662</v>
      </c>
      <c r="AV16" s="4">
        <v>2.4851978681694011</v>
      </c>
      <c r="AW16" s="4">
        <v>2.4081606234708106</v>
      </c>
      <c r="AX16" s="4">
        <v>2.4825224537276847</v>
      </c>
      <c r="AY16" s="4">
        <v>2.4756482605993235</v>
      </c>
      <c r="AZ16" s="4">
        <v>2.3975311790612572</v>
      </c>
      <c r="BA16" s="4">
        <v>2.506133458600234</v>
      </c>
      <c r="BB16" s="4">
        <v>2.5828221682179735</v>
      </c>
      <c r="BC16" s="4">
        <v>2.5668197035218885</v>
      </c>
      <c r="BD16" s="4">
        <v>2.6286508898937448</v>
      </c>
      <c r="BE16" s="4">
        <v>2.7335433922737282</v>
      </c>
      <c r="BF16" s="4">
        <v>2.7363828185203243</v>
      </c>
      <c r="BG16" s="4">
        <v>2.7052890922476203</v>
      </c>
      <c r="BH16" s="4">
        <v>2.7849763017877569</v>
      </c>
      <c r="BI16" s="4">
        <v>2.7310122504957506</v>
      </c>
      <c r="BJ16" s="4">
        <v>2.8257439007929244</v>
      </c>
      <c r="BK16" s="4">
        <v>2.8448293305522596</v>
      </c>
      <c r="BL16" s="4">
        <v>2.6592293334407748</v>
      </c>
      <c r="BM16" s="4">
        <v>2.8228364369507322</v>
      </c>
      <c r="BN16" s="4">
        <v>2.8454887745925794</v>
      </c>
      <c r="BO16" s="4">
        <v>2.8608604984344757</v>
      </c>
      <c r="BP16" s="4">
        <v>2.9105143922755814</v>
      </c>
      <c r="BQ16" s="4">
        <v>2.9997537463989992</v>
      </c>
      <c r="BR16" s="4">
        <v>2.9429784453858767</v>
      </c>
      <c r="BS16" s="4">
        <v>2.9688746150274565</v>
      </c>
      <c r="BT16" s="4">
        <v>2.9606919736311541</v>
      </c>
      <c r="BU16" s="4">
        <v>2.927015275401371</v>
      </c>
      <c r="BV16" s="4">
        <v>2.9869386150619506</v>
      </c>
      <c r="BW16" s="4">
        <v>2.9707379803671912</v>
      </c>
      <c r="BX16" s="4">
        <v>2.8831667123042082</v>
      </c>
      <c r="BY16" s="4">
        <v>2.967092651172766</v>
      </c>
      <c r="BZ16" s="4">
        <v>3.0909863328917218</v>
      </c>
      <c r="CA16" s="4">
        <v>2.9021097027750304</v>
      </c>
      <c r="CB16" s="4">
        <v>2.9394454916945092</v>
      </c>
      <c r="CC16" s="4">
        <v>2.9626735656396228</v>
      </c>
      <c r="CD16" s="4">
        <v>2.9212272852137717</v>
      </c>
      <c r="CE16" s="4">
        <v>3.0081519705805877</v>
      </c>
      <c r="CF16" s="4">
        <v>3.0559871208009168</v>
      </c>
      <c r="CG16" s="4">
        <v>2.9462103336559702</v>
      </c>
      <c r="CH16" s="4">
        <v>2.9860152817790904</v>
      </c>
      <c r="CI16" s="4">
        <v>2.9683791362724081</v>
      </c>
      <c r="CJ16" s="4">
        <v>2.843152586359913</v>
      </c>
      <c r="CK16" s="4">
        <v>2.9337067007639233</v>
      </c>
      <c r="CL16" s="4">
        <v>2.943064623407972</v>
      </c>
      <c r="CM16" s="4">
        <v>2.8898506624427793</v>
      </c>
      <c r="CN16" s="4">
        <v>2.950181379306883</v>
      </c>
      <c r="CO16" s="4">
        <v>3.0125993394347983</v>
      </c>
      <c r="CP16" s="4">
        <v>2.9852709797466752</v>
      </c>
      <c r="CQ16" s="4">
        <v>3.0304893865592981</v>
      </c>
      <c r="CR16" s="4">
        <v>3.0313309792819756</v>
      </c>
      <c r="CS16" s="4">
        <v>3.0046272058638386</v>
      </c>
      <c r="CT16" s="4">
        <v>2.9844936103286828</v>
      </c>
      <c r="CU16" s="4">
        <v>2.9509962800836265</v>
      </c>
      <c r="CV16" s="4">
        <v>2.9183289362292237</v>
      </c>
    </row>
    <row r="17" spans="1:100" x14ac:dyDescent="0.3">
      <c r="C17" s="1" t="s">
        <v>16</v>
      </c>
      <c r="D17" s="4">
        <v>1.5473643356595537</v>
      </c>
      <c r="E17" s="4">
        <v>1.5274011025057699</v>
      </c>
      <c r="F17" s="4">
        <v>1.4570957888301839</v>
      </c>
      <c r="G17" s="4">
        <v>1.4815184282659821</v>
      </c>
      <c r="H17" s="4">
        <v>1.5864788795422464</v>
      </c>
      <c r="I17" s="4">
        <v>1.5026405772526765</v>
      </c>
      <c r="J17" s="4">
        <v>1.4557246452254966</v>
      </c>
      <c r="K17" s="4">
        <v>1.5193948325171049</v>
      </c>
      <c r="L17" s="4">
        <v>1.5205492809328194</v>
      </c>
      <c r="M17" s="4">
        <v>1.5565105725182855</v>
      </c>
      <c r="N17" s="4">
        <v>1.5931025461055996</v>
      </c>
      <c r="O17" s="4">
        <v>1.4817458024519412</v>
      </c>
      <c r="P17" s="4">
        <v>1.5575614820137906</v>
      </c>
      <c r="Q17" s="4">
        <v>1.6384682352790132</v>
      </c>
      <c r="R17" s="4">
        <v>1.712745575630737</v>
      </c>
      <c r="S17" s="4">
        <v>1.6801031883013307</v>
      </c>
      <c r="T17" s="4">
        <v>1.7065573999052481</v>
      </c>
      <c r="U17" s="4">
        <v>1.708479017250971</v>
      </c>
      <c r="V17" s="4">
        <v>1.734812540926258</v>
      </c>
      <c r="W17" s="4">
        <v>1.8199177877031982</v>
      </c>
      <c r="X17" s="4">
        <v>1.7046188171558105</v>
      </c>
      <c r="Y17" s="4">
        <v>1.7077830883648546</v>
      </c>
      <c r="Z17" s="4">
        <v>1.7428520321614103</v>
      </c>
      <c r="AA17" s="4">
        <v>1.7368893488258201</v>
      </c>
      <c r="AB17" s="4">
        <v>1.7196641098872316</v>
      </c>
      <c r="AC17" s="4">
        <v>1.7596919016257768</v>
      </c>
      <c r="AD17" s="4">
        <v>1.8727658155271907</v>
      </c>
      <c r="AE17" s="4">
        <v>1.862492008318348</v>
      </c>
      <c r="AF17" s="4">
        <v>1.9760533454384444</v>
      </c>
      <c r="AG17" s="4">
        <v>2.0538440938971294</v>
      </c>
      <c r="AH17" s="4">
        <v>1.9775552576549955</v>
      </c>
      <c r="AI17" s="4">
        <v>2.1365611360441221</v>
      </c>
      <c r="AJ17" s="4">
        <v>2.0972500002185579</v>
      </c>
      <c r="AK17" s="4">
        <v>2.044239828955035</v>
      </c>
      <c r="AL17" s="4">
        <v>2.0379147285595853</v>
      </c>
      <c r="AM17" s="4">
        <v>2.075155345847989</v>
      </c>
      <c r="AN17" s="4">
        <v>1.9848287195294516</v>
      </c>
      <c r="AO17" s="4">
        <v>2.0978954194061394</v>
      </c>
      <c r="AP17" s="4">
        <v>2.2298072563326601</v>
      </c>
      <c r="AQ17" s="4">
        <v>2.13500699593614</v>
      </c>
      <c r="AR17" s="4">
        <v>2.2060093276560018</v>
      </c>
      <c r="AS17" s="4">
        <v>2.2532637926987897</v>
      </c>
      <c r="AT17" s="4">
        <v>2.2502658038331922</v>
      </c>
      <c r="AU17" s="4">
        <v>2.3891296715427566</v>
      </c>
      <c r="AV17" s="4">
        <v>2.2678441438378547</v>
      </c>
      <c r="AW17" s="4">
        <v>2.2765545504662184</v>
      </c>
      <c r="AX17" s="4">
        <v>2.2228569885955993</v>
      </c>
      <c r="AY17" s="4">
        <v>2.2405483110976347</v>
      </c>
      <c r="AZ17" s="4">
        <v>2.2576636090488678</v>
      </c>
      <c r="BA17" s="4">
        <v>2.4735209302917864</v>
      </c>
      <c r="BB17" s="4">
        <v>2.6000808823358752</v>
      </c>
      <c r="BC17" s="4">
        <v>2.3382345805703793</v>
      </c>
      <c r="BD17" s="4">
        <v>2.3704696695747538</v>
      </c>
      <c r="BE17" s="4">
        <v>2.4683623947652231</v>
      </c>
      <c r="BF17" s="4">
        <v>2.4499539455317025</v>
      </c>
      <c r="BG17" s="4">
        <v>2.4703621689129256</v>
      </c>
      <c r="BH17" s="4">
        <v>2.6253095034461347</v>
      </c>
      <c r="BI17" s="4">
        <v>2.7454921906684517</v>
      </c>
      <c r="BJ17" s="4">
        <v>2.772327296486321</v>
      </c>
      <c r="BK17" s="4">
        <v>2.7384120496454916</v>
      </c>
      <c r="BL17" s="4">
        <v>2.6378994380550518</v>
      </c>
      <c r="BM17" s="4">
        <v>2.802814932754504</v>
      </c>
      <c r="BN17" s="4">
        <v>2.920149642896706</v>
      </c>
      <c r="BO17" s="4">
        <v>2.9243254899691173</v>
      </c>
      <c r="BP17" s="4">
        <v>2.8953936475986497</v>
      </c>
      <c r="BQ17" s="4">
        <v>2.9117965650103503</v>
      </c>
      <c r="BR17" s="4">
        <v>2.949859626762545</v>
      </c>
      <c r="BS17" s="4">
        <v>2.8991740030298927</v>
      </c>
      <c r="BT17" s="4">
        <v>2.8524681428123322</v>
      </c>
      <c r="BU17" s="4">
        <v>2.9546077035689908</v>
      </c>
      <c r="BV17" s="4">
        <v>3.0488532497634449</v>
      </c>
      <c r="BW17" s="4">
        <v>3.0720268084081601</v>
      </c>
      <c r="BX17" s="4">
        <v>2.8856368297358821</v>
      </c>
      <c r="BY17" s="4">
        <v>3.0438469197444644</v>
      </c>
      <c r="BZ17" s="4">
        <v>3.0938587720496074</v>
      </c>
      <c r="CA17" s="4">
        <v>3.0067982576424819</v>
      </c>
      <c r="CB17" s="4">
        <v>2.9899126060240233</v>
      </c>
      <c r="CC17" s="4">
        <v>2.9101837256484755</v>
      </c>
      <c r="CD17" s="4">
        <v>2.8559228087250701</v>
      </c>
      <c r="CE17" s="4">
        <v>2.9860591054248928</v>
      </c>
      <c r="CF17" s="4">
        <v>2.9917261955968453</v>
      </c>
      <c r="CG17" s="4">
        <v>2.8695043594786771</v>
      </c>
      <c r="CH17" s="4">
        <v>2.9310985912622658</v>
      </c>
      <c r="CI17" s="4">
        <v>2.8260226937602337</v>
      </c>
      <c r="CJ17" s="4">
        <v>2.6719178266397603</v>
      </c>
      <c r="CK17" s="4">
        <v>2.7834964131702211</v>
      </c>
      <c r="CL17" s="4">
        <v>2.8258524691797779</v>
      </c>
      <c r="CM17" s="4">
        <v>2.7418564587151937</v>
      </c>
      <c r="CN17" s="4">
        <v>2.649094089998691</v>
      </c>
      <c r="CO17" s="4">
        <v>2.7570355262077118</v>
      </c>
      <c r="CP17" s="4">
        <v>2.8214760431380981</v>
      </c>
      <c r="CQ17" s="4">
        <v>2.7967266987506392</v>
      </c>
      <c r="CR17" s="4">
        <v>2.9697404856087912</v>
      </c>
      <c r="CS17" s="4">
        <v>2.9729321967407762</v>
      </c>
      <c r="CT17" s="4">
        <v>2.9424891317546744</v>
      </c>
      <c r="CU17" s="4">
        <v>3.0254000626987434</v>
      </c>
      <c r="CV17" s="4">
        <v>3.0275459280778048</v>
      </c>
    </row>
    <row r="18" spans="1:100" x14ac:dyDescent="0.3">
      <c r="C18" s="1" t="s">
        <v>17</v>
      </c>
      <c r="D18" s="4">
        <v>1.3068176175902446</v>
      </c>
      <c r="E18" s="4">
        <v>1.3765639748134813</v>
      </c>
      <c r="F18" s="4">
        <v>1.4476325785619253</v>
      </c>
      <c r="G18" s="4">
        <v>1.4745611681189372</v>
      </c>
      <c r="H18" s="4">
        <v>1.5530490288582777</v>
      </c>
      <c r="I18" s="4">
        <v>1.5749115195154726</v>
      </c>
      <c r="J18" s="4">
        <v>1.5762041260909667</v>
      </c>
      <c r="K18" s="4">
        <v>1.5585060557975134</v>
      </c>
      <c r="L18" s="4">
        <v>1.5931796936771512</v>
      </c>
      <c r="M18" s="4">
        <v>1.5565432867421993</v>
      </c>
      <c r="N18" s="4">
        <v>1.6318106277264655</v>
      </c>
      <c r="O18" s="4">
        <v>1.6335304489056672</v>
      </c>
      <c r="P18" s="4">
        <v>1.5820099765990481</v>
      </c>
      <c r="Q18" s="4">
        <v>1.680844810459841</v>
      </c>
      <c r="R18" s="4">
        <v>1.7061615425687664</v>
      </c>
      <c r="S18" s="4">
        <v>1.7872216571926538</v>
      </c>
      <c r="T18" s="4">
        <v>1.8579775880401401</v>
      </c>
      <c r="U18" s="4">
        <v>1.8995274221008072</v>
      </c>
      <c r="V18" s="4">
        <v>1.8927747694930652</v>
      </c>
      <c r="W18" s="4">
        <v>1.9349594215816528</v>
      </c>
      <c r="X18" s="4">
        <v>1.9502465558198803</v>
      </c>
      <c r="Y18" s="4">
        <v>1.9643022421765461</v>
      </c>
      <c r="Z18" s="4">
        <v>2.0146056527475342</v>
      </c>
      <c r="AA18" s="4">
        <v>2.0221729354882738</v>
      </c>
      <c r="AB18" s="4">
        <v>2.0104739356732679</v>
      </c>
      <c r="AC18" s="4">
        <v>2.1607509198174046</v>
      </c>
      <c r="AD18" s="4">
        <v>2.1653664593250888</v>
      </c>
      <c r="AE18" s="4">
        <v>2.1985195393528381</v>
      </c>
      <c r="AF18" s="4">
        <v>2.2217987746297245</v>
      </c>
      <c r="AG18" s="4">
        <v>2.297550670934803</v>
      </c>
      <c r="AH18" s="4">
        <v>2.1975221446533006</v>
      </c>
      <c r="AI18" s="4">
        <v>2.2783444334431415</v>
      </c>
      <c r="AJ18" s="4">
        <v>2.2960830889452666</v>
      </c>
      <c r="AK18" s="4">
        <v>2.2606712782507072</v>
      </c>
      <c r="AL18" s="4">
        <v>2.3099341274387499</v>
      </c>
      <c r="AM18" s="4">
        <v>2.3104484294028365</v>
      </c>
      <c r="AN18" s="4">
        <v>2.3249300982306402</v>
      </c>
      <c r="AO18" s="4">
        <v>2.4348180676127278</v>
      </c>
      <c r="AP18" s="4">
        <v>2.4392848876955444</v>
      </c>
      <c r="AQ18" s="4">
        <v>2.3589336655587374</v>
      </c>
      <c r="AR18" s="4">
        <v>2.4026327597151371</v>
      </c>
      <c r="AS18" s="4">
        <v>2.4617265656784122</v>
      </c>
      <c r="AT18" s="4">
        <v>2.4918066395571419</v>
      </c>
      <c r="AU18" s="4">
        <v>2.525475573859969</v>
      </c>
      <c r="AV18" s="4">
        <v>2.5090410199653825</v>
      </c>
      <c r="AW18" s="4">
        <v>2.4224873289841184</v>
      </c>
      <c r="AX18" s="4">
        <v>2.5110598959884891</v>
      </c>
      <c r="AY18" s="4">
        <v>2.5017510803743539</v>
      </c>
      <c r="AZ18" s="4">
        <v>2.4130142874058906</v>
      </c>
      <c r="BA18" s="4">
        <v>2.5097097027267958</v>
      </c>
      <c r="BB18" s="4">
        <v>2.5809437824251917</v>
      </c>
      <c r="BC18" s="4">
        <v>2.5918695641785563</v>
      </c>
      <c r="BD18" s="4">
        <v>2.6569946878438437</v>
      </c>
      <c r="BE18" s="4">
        <v>2.7629704622216731</v>
      </c>
      <c r="BF18" s="4">
        <v>2.7680994721597552</v>
      </c>
      <c r="BG18" s="4">
        <v>2.7313526146237703</v>
      </c>
      <c r="BH18" s="4">
        <v>2.8028356212028269</v>
      </c>
      <c r="BI18" s="4">
        <v>2.7294111605155087</v>
      </c>
      <c r="BJ18" s="4">
        <v>2.8316791244807842</v>
      </c>
      <c r="BK18" s="4">
        <v>2.8565073836856842</v>
      </c>
      <c r="BL18" s="4">
        <v>2.6615136893171649</v>
      </c>
      <c r="BM18" s="4">
        <v>2.8249939603621899</v>
      </c>
      <c r="BN18" s="4">
        <v>2.8374272926604358</v>
      </c>
      <c r="BO18" s="4">
        <v>2.8538793074427469</v>
      </c>
      <c r="BP18" s="4">
        <v>2.912190438240982</v>
      </c>
      <c r="BQ18" s="4">
        <v>3.0095975971304272</v>
      </c>
      <c r="BR18" s="4">
        <v>2.9422009657647399</v>
      </c>
      <c r="BS18" s="4">
        <v>2.9766965151058069</v>
      </c>
      <c r="BT18" s="4">
        <v>2.9729852730666355</v>
      </c>
      <c r="BU18" s="4">
        <v>2.9239154921215285</v>
      </c>
      <c r="BV18" s="4">
        <v>2.9800556094415107</v>
      </c>
      <c r="BW18" s="4">
        <v>2.9595415726529293</v>
      </c>
      <c r="BX18" s="4">
        <v>2.882894656746684</v>
      </c>
      <c r="BY18" s="4">
        <v>2.9586347812719698</v>
      </c>
      <c r="BZ18" s="4">
        <v>3.0906688468628309</v>
      </c>
      <c r="CA18" s="4">
        <v>2.8907121427065565</v>
      </c>
      <c r="CB18" s="4">
        <v>2.9338940008652878</v>
      </c>
      <c r="CC18" s="4">
        <v>2.9684609679731668</v>
      </c>
      <c r="CD18" s="4">
        <v>2.9284783837068957</v>
      </c>
      <c r="CE18" s="4">
        <v>3.0106036082573442</v>
      </c>
      <c r="CF18" s="4">
        <v>3.0631462387942658</v>
      </c>
      <c r="CG18" s="4">
        <v>2.9547662074025585</v>
      </c>
      <c r="CH18" s="4">
        <v>2.9921683220341002</v>
      </c>
      <c r="CI18" s="4">
        <v>2.9845184811615471</v>
      </c>
      <c r="CJ18" s="4">
        <v>2.8621208781561545</v>
      </c>
      <c r="CK18" s="4">
        <v>2.9507374691832045</v>
      </c>
      <c r="CL18" s="4">
        <v>2.9565035867330267</v>
      </c>
      <c r="CM18" s="4">
        <v>2.9065721302094869</v>
      </c>
      <c r="CN18" s="4">
        <v>2.9841063731951314</v>
      </c>
      <c r="CO18" s="4">
        <v>3.0410950336357931</v>
      </c>
      <c r="CP18" s="4">
        <v>3.0034784418672169</v>
      </c>
      <c r="CQ18" s="4">
        <v>3.0566094875942125</v>
      </c>
      <c r="CR18" s="4">
        <v>3.0382179217760372</v>
      </c>
      <c r="CS18" s="4">
        <v>3.0081670135408882</v>
      </c>
      <c r="CT18" s="4">
        <v>2.9891504216708147</v>
      </c>
      <c r="CU18" s="4">
        <v>2.9428457189338477</v>
      </c>
      <c r="CV18" s="4">
        <v>2.906363338020256</v>
      </c>
    </row>
    <row r="21" spans="1:100" x14ac:dyDescent="0.3">
      <c r="A21" s="2" t="s">
        <v>101</v>
      </c>
    </row>
    <row r="23" spans="1:100" ht="33" x14ac:dyDescent="0.3">
      <c r="C23" s="7"/>
      <c r="D23" s="8" t="s">
        <v>19</v>
      </c>
      <c r="E23" s="8"/>
      <c r="F23" s="7"/>
      <c r="G23" s="7"/>
      <c r="H23" s="7"/>
      <c r="I23" s="7"/>
      <c r="J23" s="7"/>
      <c r="K23" s="7"/>
      <c r="L23" s="7"/>
    </row>
    <row r="24" spans="1:100" x14ac:dyDescent="0.3">
      <c r="B24" s="1" t="s">
        <v>20</v>
      </c>
      <c r="C24" s="1" t="s">
        <v>14</v>
      </c>
      <c r="D24" s="4">
        <v>2.4425889502068663</v>
      </c>
      <c r="E24" s="5"/>
    </row>
    <row r="25" spans="1:100" x14ac:dyDescent="0.3">
      <c r="B25" s="1" t="s">
        <v>21</v>
      </c>
      <c r="D25" s="10">
        <v>0.51993094857619726</v>
      </c>
      <c r="E25" s="5"/>
    </row>
    <row r="26" spans="1:100" x14ac:dyDescent="0.3">
      <c r="B26" s="1" t="s">
        <v>20</v>
      </c>
      <c r="C26" s="1" t="s">
        <v>16</v>
      </c>
      <c r="D26" s="4">
        <v>2.3340536755248902</v>
      </c>
      <c r="E26" s="5"/>
    </row>
    <row r="27" spans="1:100" x14ac:dyDescent="0.3">
      <c r="B27" s="1" t="s">
        <v>21</v>
      </c>
      <c r="D27" s="10">
        <v>0.5393355953552762</v>
      </c>
      <c r="E27" s="5"/>
    </row>
    <row r="28" spans="1:100" x14ac:dyDescent="0.3">
      <c r="B28" s="1" t="s">
        <v>20</v>
      </c>
      <c r="C28" s="1" t="s">
        <v>17</v>
      </c>
      <c r="D28" s="4">
        <v>2.4542559393281542</v>
      </c>
      <c r="E28" s="5"/>
    </row>
    <row r="29" spans="1:100" x14ac:dyDescent="0.3">
      <c r="B29" s="1" t="s">
        <v>21</v>
      </c>
      <c r="D29" s="10">
        <v>0.51972198174823614</v>
      </c>
      <c r="E29" s="5"/>
    </row>
    <row r="34" spans="1:100" x14ac:dyDescent="0.3">
      <c r="A34" s="2" t="s">
        <v>23</v>
      </c>
    </row>
    <row r="36" spans="1:100" x14ac:dyDescent="0.3">
      <c r="A36" s="2" t="s">
        <v>100</v>
      </c>
    </row>
    <row r="38" spans="1:100" x14ac:dyDescent="0.3">
      <c r="A38" s="1" t="s">
        <v>6</v>
      </c>
      <c r="B38" s="1" t="s">
        <v>0</v>
      </c>
      <c r="C38" s="1" t="s">
        <v>1</v>
      </c>
      <c r="D38" s="3">
        <v>40908</v>
      </c>
      <c r="E38" s="3">
        <v>40939</v>
      </c>
      <c r="F38" s="3">
        <v>40968</v>
      </c>
      <c r="G38" s="3">
        <v>40999</v>
      </c>
      <c r="H38" s="3">
        <v>41029</v>
      </c>
      <c r="I38" s="3">
        <v>41060</v>
      </c>
      <c r="J38" s="3">
        <v>41090</v>
      </c>
      <c r="K38" s="3">
        <v>41121</v>
      </c>
      <c r="L38" s="3">
        <v>41152</v>
      </c>
      <c r="M38" s="3">
        <v>41182</v>
      </c>
      <c r="N38" s="3">
        <v>41213</v>
      </c>
      <c r="O38" s="3">
        <v>41243</v>
      </c>
      <c r="P38" s="3">
        <v>41274</v>
      </c>
      <c r="Q38" s="3">
        <v>41305</v>
      </c>
      <c r="R38" s="3">
        <v>41333</v>
      </c>
      <c r="S38" s="3">
        <v>41364</v>
      </c>
      <c r="T38" s="3">
        <v>41394</v>
      </c>
      <c r="U38" s="3">
        <v>41425</v>
      </c>
      <c r="V38" s="3">
        <v>41455</v>
      </c>
      <c r="W38" s="3">
        <v>41486</v>
      </c>
      <c r="X38" s="3">
        <v>41517</v>
      </c>
      <c r="Y38" s="3">
        <v>41547</v>
      </c>
      <c r="Z38" s="3">
        <v>41578</v>
      </c>
      <c r="AA38" s="3">
        <v>41608</v>
      </c>
      <c r="AB38" s="3">
        <v>41639</v>
      </c>
      <c r="AC38" s="3">
        <v>41670</v>
      </c>
      <c r="AD38" s="3">
        <v>41698</v>
      </c>
      <c r="AE38" s="3">
        <v>41729</v>
      </c>
      <c r="AF38" s="3">
        <v>41759</v>
      </c>
      <c r="AG38" s="3">
        <v>41790</v>
      </c>
      <c r="AH38" s="3">
        <v>41820</v>
      </c>
      <c r="AI38" s="3">
        <v>41851</v>
      </c>
      <c r="AJ38" s="3">
        <v>41882</v>
      </c>
      <c r="AK38" s="3">
        <v>41912</v>
      </c>
      <c r="AL38" s="3">
        <v>41943</v>
      </c>
      <c r="AM38" s="3">
        <v>41973</v>
      </c>
      <c r="AN38" s="3">
        <v>42004</v>
      </c>
      <c r="AO38" s="3">
        <v>42035</v>
      </c>
      <c r="AP38" s="3">
        <v>42063</v>
      </c>
      <c r="AQ38" s="3">
        <v>42094</v>
      </c>
      <c r="AR38" s="3">
        <v>42124</v>
      </c>
      <c r="AS38" s="3">
        <v>42155</v>
      </c>
      <c r="AT38" s="3">
        <v>42185</v>
      </c>
      <c r="AU38" s="3">
        <v>42216</v>
      </c>
      <c r="AV38" s="3">
        <v>42247</v>
      </c>
      <c r="AW38" s="3">
        <v>42277</v>
      </c>
      <c r="AX38" s="3">
        <v>42308</v>
      </c>
      <c r="AY38" s="3">
        <v>42338</v>
      </c>
      <c r="AZ38" s="3">
        <v>42369</v>
      </c>
      <c r="BA38" s="3">
        <v>42400</v>
      </c>
      <c r="BB38" s="3">
        <v>42429</v>
      </c>
      <c r="BC38" s="3">
        <v>42460</v>
      </c>
      <c r="BD38" s="3">
        <v>42490</v>
      </c>
      <c r="BE38" s="3">
        <v>42521</v>
      </c>
      <c r="BF38" s="3">
        <v>42551</v>
      </c>
      <c r="BG38" s="3">
        <v>42582</v>
      </c>
      <c r="BH38" s="3">
        <v>42613</v>
      </c>
      <c r="BI38" s="3">
        <v>42643</v>
      </c>
      <c r="BJ38" s="3">
        <v>42674</v>
      </c>
      <c r="BK38" s="3">
        <v>42704</v>
      </c>
      <c r="BL38" s="3">
        <v>42735</v>
      </c>
      <c r="BM38" s="3">
        <v>42766</v>
      </c>
      <c r="BN38" s="3">
        <v>42794</v>
      </c>
      <c r="BO38" s="3">
        <v>42825</v>
      </c>
      <c r="BP38" s="3">
        <v>42855</v>
      </c>
      <c r="BQ38" s="3">
        <v>42886</v>
      </c>
      <c r="BR38" s="3">
        <v>42916</v>
      </c>
      <c r="BS38" s="3">
        <v>42947</v>
      </c>
      <c r="BT38" s="3">
        <v>42978</v>
      </c>
      <c r="BU38" s="3">
        <v>43008</v>
      </c>
      <c r="BV38" s="3">
        <v>43039</v>
      </c>
      <c r="BW38" s="3">
        <v>43069</v>
      </c>
      <c r="BX38" s="3">
        <v>43100</v>
      </c>
      <c r="BY38" s="3">
        <v>43131</v>
      </c>
      <c r="BZ38" s="3">
        <v>43159</v>
      </c>
      <c r="CA38" s="3">
        <v>43190</v>
      </c>
      <c r="CB38" s="3">
        <v>43220</v>
      </c>
      <c r="CC38" s="3">
        <v>43251</v>
      </c>
      <c r="CD38" s="3">
        <v>43281</v>
      </c>
      <c r="CE38" s="3">
        <v>43312</v>
      </c>
      <c r="CF38" s="3">
        <v>43343</v>
      </c>
      <c r="CG38" s="3">
        <v>43373</v>
      </c>
      <c r="CH38" s="3">
        <v>43404</v>
      </c>
      <c r="CI38" s="3">
        <v>43434</v>
      </c>
      <c r="CJ38" s="3">
        <v>43465</v>
      </c>
      <c r="CK38" s="3">
        <v>43496</v>
      </c>
      <c r="CL38" s="3">
        <v>43524</v>
      </c>
      <c r="CM38" s="3">
        <v>43555</v>
      </c>
      <c r="CN38" s="3">
        <v>43585</v>
      </c>
      <c r="CO38" s="3">
        <v>43616</v>
      </c>
      <c r="CP38" s="3">
        <v>43646</v>
      </c>
      <c r="CQ38" s="3">
        <v>43677</v>
      </c>
      <c r="CR38" s="3">
        <v>43708</v>
      </c>
      <c r="CS38" s="3">
        <v>43738</v>
      </c>
      <c r="CT38" s="3">
        <v>43769</v>
      </c>
      <c r="CU38" s="3">
        <v>43799</v>
      </c>
      <c r="CV38" s="3">
        <v>43830</v>
      </c>
    </row>
    <row r="39" spans="1:100" x14ac:dyDescent="0.3">
      <c r="A39" s="1">
        <v>1</v>
      </c>
      <c r="B39" s="1">
        <v>13</v>
      </c>
      <c r="C39" s="1" t="s">
        <v>24</v>
      </c>
      <c r="D39" s="4">
        <v>3.4917634478448951</v>
      </c>
      <c r="E39" s="4">
        <v>3.8226998080136374</v>
      </c>
      <c r="F39" s="4">
        <v>3.9862167525928678</v>
      </c>
      <c r="G39" s="4">
        <v>4.0820756834059724</v>
      </c>
      <c r="H39" s="4">
        <v>4.4159849998541318</v>
      </c>
      <c r="I39" s="4">
        <v>4.4041690136779126</v>
      </c>
      <c r="J39" s="4">
        <v>4.3191273599364148</v>
      </c>
      <c r="K39" s="4">
        <v>4.3262346788676611</v>
      </c>
      <c r="L39" s="4">
        <v>4.5166005519970378</v>
      </c>
      <c r="M39" s="4">
        <v>4.4896275704592892</v>
      </c>
      <c r="N39" s="4">
        <v>4.6567793418710579</v>
      </c>
      <c r="O39" s="4">
        <v>4.5996896984929085</v>
      </c>
      <c r="P39" s="4">
        <v>4.4206791460732022</v>
      </c>
      <c r="Q39" s="4">
        <v>4.7563338497267633</v>
      </c>
      <c r="R39" s="4">
        <v>5.3572421903464473</v>
      </c>
      <c r="S39" s="4">
        <v>5.1360540852151804</v>
      </c>
      <c r="T39" s="4">
        <v>5.4107880495169329</v>
      </c>
      <c r="U39" s="4">
        <v>5.8341460345370209</v>
      </c>
      <c r="V39" s="4">
        <v>5.5764610610819174</v>
      </c>
      <c r="W39" s="4">
        <v>5.8633785612573774</v>
      </c>
      <c r="X39" s="4">
        <v>6.00909305170154</v>
      </c>
      <c r="Y39" s="4">
        <v>6.4528138188392354</v>
      </c>
      <c r="Z39" s="4">
        <v>5.9096658405546743</v>
      </c>
      <c r="AA39" s="4">
        <v>6.0816391297475256</v>
      </c>
      <c r="AB39" s="4">
        <v>5.7827532381638242</v>
      </c>
      <c r="AC39" s="4">
        <v>6.334942700355831</v>
      </c>
      <c r="AD39" s="4">
        <v>6.5044069530249535</v>
      </c>
      <c r="AE39" s="4">
        <v>6.9642729433010668</v>
      </c>
      <c r="AF39" s="4">
        <v>7.4521577616535755</v>
      </c>
      <c r="AG39" s="4">
        <v>7.8145764160211169</v>
      </c>
      <c r="AH39" s="4">
        <v>8.0800894461993753</v>
      </c>
      <c r="AI39" s="4">
        <v>8.3659179876064353</v>
      </c>
      <c r="AJ39" s="4">
        <v>8.8324848329678805</v>
      </c>
      <c r="AK39" s="4">
        <v>9.3287975211086671</v>
      </c>
      <c r="AL39" s="4">
        <v>9.7749407153386834</v>
      </c>
      <c r="AM39" s="4">
        <v>10.531021198109212</v>
      </c>
      <c r="AN39" s="4">
        <v>8.0400706056527493</v>
      </c>
      <c r="AO39" s="4">
        <v>9.0402469424309775</v>
      </c>
      <c r="AP39" s="4">
        <v>9.8380439634015371</v>
      </c>
      <c r="AQ39" s="4">
        <v>10.279873362238671</v>
      </c>
      <c r="AR39" s="4">
        <v>10.927384007219219</v>
      </c>
      <c r="AS39" s="4">
        <v>11.72974258378647</v>
      </c>
      <c r="AT39" s="4">
        <v>12.444003776769968</v>
      </c>
      <c r="AU39" s="4">
        <v>12.613444217394177</v>
      </c>
      <c r="AV39" s="4">
        <v>12.943141581726739</v>
      </c>
      <c r="AW39" s="4">
        <v>13.129304339064523</v>
      </c>
      <c r="AX39" s="4">
        <v>11.630489168067619</v>
      </c>
      <c r="AY39" s="4">
        <v>12.043866830168175</v>
      </c>
      <c r="AZ39" s="4">
        <v>10.632334446833836</v>
      </c>
      <c r="BA39" s="4">
        <v>11.229936865794935</v>
      </c>
      <c r="BB39" s="4">
        <v>11.656862921076442</v>
      </c>
      <c r="BC39" s="4">
        <v>11.62664233612689</v>
      </c>
      <c r="BD39" s="4">
        <v>12.38233580175368</v>
      </c>
      <c r="BE39" s="4">
        <v>12.591612395412618</v>
      </c>
      <c r="BF39" s="4">
        <v>8.4834175830590741</v>
      </c>
      <c r="BG39" s="4">
        <v>8.7459942617600692</v>
      </c>
      <c r="BH39" s="4">
        <v>8.7262585097215428</v>
      </c>
      <c r="BI39" s="4">
        <v>8.6637640335236874</v>
      </c>
      <c r="BJ39" s="4">
        <v>8.9148349685275843</v>
      </c>
      <c r="BK39" s="4">
        <v>8.9081018164730406</v>
      </c>
      <c r="BL39" s="4">
        <v>7.7257264838538271</v>
      </c>
      <c r="BM39" s="4">
        <v>8.2085370774477759</v>
      </c>
      <c r="BN39" s="4">
        <v>8.4682686875251925</v>
      </c>
      <c r="BO39" s="4">
        <v>8.4670399575997326</v>
      </c>
      <c r="BP39" s="4">
        <v>8.6221422679119275</v>
      </c>
      <c r="BQ39" s="4">
        <v>9.0467632602119146</v>
      </c>
      <c r="BR39" s="4">
        <v>9.1598707142956766</v>
      </c>
      <c r="BS39" s="4">
        <v>8.9297213098364541</v>
      </c>
      <c r="BT39" s="4">
        <v>9.1266519530373973</v>
      </c>
      <c r="BU39" s="4">
        <v>9.0524868516990509</v>
      </c>
      <c r="BV39" s="4">
        <v>9.2170364650100147</v>
      </c>
      <c r="BW39" s="4">
        <v>7.5276438172314286</v>
      </c>
      <c r="BX39" s="4">
        <v>6.4500907647482206</v>
      </c>
      <c r="BY39" s="4">
        <v>7.0464241573207662</v>
      </c>
      <c r="BZ39" s="4">
        <v>7.0405766822465337</v>
      </c>
      <c r="CA39" s="4">
        <v>6.4569237569121469</v>
      </c>
      <c r="CB39" s="4">
        <v>6.7067876792307937</v>
      </c>
      <c r="CC39" s="4">
        <v>6.9019752874408677</v>
      </c>
      <c r="CD39" s="4">
        <v>6.3218137170761688</v>
      </c>
      <c r="CE39" s="4">
        <v>6.6632990812170725</v>
      </c>
      <c r="CF39" s="4">
        <v>7.3563216485870111</v>
      </c>
      <c r="CG39" s="4">
        <v>6.8990950464264023</v>
      </c>
      <c r="CH39" s="4">
        <v>7.1913358650903367</v>
      </c>
      <c r="CI39" s="4">
        <v>7.5412515799268736</v>
      </c>
      <c r="CJ39" s="4">
        <v>6.7646976982037641</v>
      </c>
      <c r="CK39" s="4">
        <v>7.5138651014251128</v>
      </c>
      <c r="CL39" s="4">
        <v>8.0663290849598326</v>
      </c>
      <c r="CM39" s="4">
        <v>8.1440106450285263</v>
      </c>
      <c r="CN39" s="4">
        <v>8.1511000031489296</v>
      </c>
      <c r="CO39" s="4">
        <v>8.5830352346445036</v>
      </c>
      <c r="CP39" s="4">
        <v>8.4057710906605454</v>
      </c>
      <c r="CQ39" s="4">
        <v>8.6015828549787052</v>
      </c>
      <c r="CR39" s="4">
        <v>9.1642644765239289</v>
      </c>
      <c r="CS39" s="4">
        <v>9.7672051651610978</v>
      </c>
      <c r="CT39" s="4">
        <v>10.936218808795294</v>
      </c>
      <c r="CU39" s="4">
        <v>11.488465185427515</v>
      </c>
      <c r="CV39" s="4">
        <v>10.983061708780745</v>
      </c>
    </row>
    <row r="40" spans="1:100" x14ac:dyDescent="0.3">
      <c r="A40" s="1">
        <v>1</v>
      </c>
      <c r="B40" s="1">
        <v>35</v>
      </c>
      <c r="C40" s="1" t="s">
        <v>25</v>
      </c>
      <c r="D40" s="4">
        <v>4.4483679294225187</v>
      </c>
      <c r="E40" s="4">
        <v>5.2167445437175335</v>
      </c>
      <c r="F40" s="4">
        <v>5.4145081220881153</v>
      </c>
      <c r="G40" s="4">
        <v>5.1247234458845243</v>
      </c>
      <c r="H40" s="4">
        <v>5.5242442764441524</v>
      </c>
      <c r="I40" s="4">
        <v>4.8949315131469895</v>
      </c>
      <c r="J40" s="4">
        <v>5.4682042050090249</v>
      </c>
      <c r="K40" s="4">
        <v>5.8912068260878279</v>
      </c>
      <c r="L40" s="4">
        <v>6.3131235702227135</v>
      </c>
      <c r="M40" s="4">
        <v>6.8487428763318636</v>
      </c>
      <c r="N40" s="4">
        <v>7.2847899803938647</v>
      </c>
      <c r="O40" s="4">
        <v>7.9299719600925886</v>
      </c>
      <c r="P40" s="4">
        <v>3.1725197287391982</v>
      </c>
      <c r="Q40" s="4">
        <v>3.9878640066670563</v>
      </c>
      <c r="R40" s="4">
        <v>4.820104000789291</v>
      </c>
      <c r="S40" s="4">
        <v>5.6509920065794601</v>
      </c>
      <c r="T40" s="4">
        <v>6.1163148878857099</v>
      </c>
      <c r="U40" s="4">
        <v>6.4439064212365231</v>
      </c>
      <c r="V40" s="4">
        <v>7.1615269473744334</v>
      </c>
      <c r="W40" s="4">
        <v>7.0860140112800032</v>
      </c>
      <c r="X40" s="4">
        <v>6.6633286497711772</v>
      </c>
      <c r="Y40" s="4">
        <v>3.0538281443831679</v>
      </c>
      <c r="Z40" s="4">
        <v>3.278574321229156</v>
      </c>
      <c r="AA40" s="4">
        <v>3.0281051335317271</v>
      </c>
      <c r="AB40" s="4">
        <v>3.0893375043039581</v>
      </c>
      <c r="AC40" s="4">
        <v>3.6043320990384267</v>
      </c>
      <c r="AD40" s="4">
        <v>3.5789097060930364</v>
      </c>
      <c r="AE40" s="4">
        <v>4.0619552114329469</v>
      </c>
      <c r="AF40" s="4">
        <v>4.0843358055145567</v>
      </c>
      <c r="AG40" s="4">
        <v>4.6217460699204977</v>
      </c>
      <c r="AH40" s="4">
        <v>5.0141448042718491</v>
      </c>
      <c r="AI40" s="4">
        <v>5.7898864643105608</v>
      </c>
      <c r="AJ40" s="4">
        <v>6.11308663540167</v>
      </c>
      <c r="AK40" s="4">
        <v>6.2898265554527528</v>
      </c>
      <c r="AL40" s="4">
        <v>4.9638507065765491</v>
      </c>
      <c r="AM40" s="4">
        <v>5.2641299355794011</v>
      </c>
      <c r="AN40" s="4">
        <v>5.4454101398913126</v>
      </c>
      <c r="AO40" s="4">
        <v>5.9468128089371266</v>
      </c>
      <c r="AP40" s="4">
        <v>6.1978199602085331</v>
      </c>
      <c r="AQ40" s="4">
        <v>6.1319874702667514</v>
      </c>
      <c r="AR40" s="4">
        <v>6.4284718991922949</v>
      </c>
      <c r="AS40" s="4">
        <v>5.5638273359721806</v>
      </c>
      <c r="AT40" s="4">
        <v>5.911291220702501</v>
      </c>
      <c r="AU40" s="4">
        <v>6.0796410950951465</v>
      </c>
      <c r="AV40" s="4">
        <v>6.3773976560893928</v>
      </c>
      <c r="AW40" s="4">
        <v>6.4601129623745353</v>
      </c>
      <c r="AX40" s="4">
        <v>6.5982616072845763</v>
      </c>
      <c r="AY40" s="4">
        <v>5.9445103841727818</v>
      </c>
      <c r="AZ40" s="4">
        <v>6.050971984371615</v>
      </c>
      <c r="BA40" s="4">
        <v>6.7467564398310351</v>
      </c>
      <c r="BB40" s="4">
        <v>7.0293324563467916</v>
      </c>
      <c r="BC40" s="4">
        <v>7.424148360012885</v>
      </c>
      <c r="BD40" s="4">
        <v>7.6285686763693326</v>
      </c>
      <c r="BE40" s="4">
        <v>6.895972267584054</v>
      </c>
      <c r="BF40" s="4">
        <v>7.4457003603287637</v>
      </c>
      <c r="BG40" s="4">
        <v>7.9365729822114091</v>
      </c>
      <c r="BH40" s="4">
        <v>7.414699250755949</v>
      </c>
      <c r="BI40" s="4">
        <v>7.6351725504421886</v>
      </c>
      <c r="BJ40" s="4">
        <v>8.0368176293420017</v>
      </c>
      <c r="BK40" s="4">
        <v>7.7045783004530435</v>
      </c>
      <c r="BL40" s="4">
        <v>7.7769691383619524</v>
      </c>
      <c r="BM40" s="4">
        <v>8.2324093415322803</v>
      </c>
      <c r="BN40" s="4">
        <v>8.5925297448237714</v>
      </c>
      <c r="BO40" s="4">
        <v>7.9193266268629738</v>
      </c>
      <c r="BP40" s="4">
        <v>8.0573789093598851</v>
      </c>
      <c r="BQ40" s="4">
        <v>8.3103656459575053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</row>
    <row r="41" spans="1:100" x14ac:dyDescent="0.3">
      <c r="A41" s="1">
        <v>1</v>
      </c>
      <c r="B41" s="1">
        <v>6</v>
      </c>
      <c r="C41" s="1" t="s">
        <v>26</v>
      </c>
      <c r="D41" s="4">
        <v>3.2700301217725656</v>
      </c>
      <c r="E41" s="4">
        <v>3.856017887555959</v>
      </c>
      <c r="F41" s="4">
        <v>4.0058695290648716</v>
      </c>
      <c r="G41" s="4">
        <v>3.7510002893646393</v>
      </c>
      <c r="H41" s="4">
        <v>3.9438238383536146</v>
      </c>
      <c r="I41" s="4">
        <v>3.9428050096984997</v>
      </c>
      <c r="J41" s="4">
        <v>3.775638461322532</v>
      </c>
      <c r="K41" s="4">
        <v>3.7534278080925429</v>
      </c>
      <c r="L41" s="4">
        <v>3.8087071252064315</v>
      </c>
      <c r="M41" s="4">
        <v>3.6578271426429319</v>
      </c>
      <c r="N41" s="4">
        <v>3.5874450727686793</v>
      </c>
      <c r="O41" s="4">
        <v>3.5680083335518975</v>
      </c>
      <c r="P41" s="4">
        <v>3.3972392134825764</v>
      </c>
      <c r="Q41" s="4">
        <v>3.7332919876249266</v>
      </c>
      <c r="R41" s="4">
        <v>3.9972962180240907</v>
      </c>
      <c r="S41" s="4">
        <v>3.862324142005555</v>
      </c>
      <c r="T41" s="4">
        <v>3.729203770240396</v>
      </c>
      <c r="U41" s="4">
        <v>3.7398126935590472</v>
      </c>
      <c r="V41" s="4">
        <v>3.6671372470750021</v>
      </c>
      <c r="W41" s="4">
        <v>3.8366961256843175</v>
      </c>
      <c r="X41" s="4">
        <v>4.0891678735001671</v>
      </c>
      <c r="Y41" s="4">
        <v>3.8821031212362822</v>
      </c>
      <c r="Z41" s="4">
        <v>3.7531676163905887</v>
      </c>
      <c r="AA41" s="4">
        <v>3.6345937796715457</v>
      </c>
      <c r="AB41" s="4">
        <v>3.4198220725525879</v>
      </c>
      <c r="AC41" s="4">
        <v>3.9294804163165415</v>
      </c>
      <c r="AD41" s="4">
        <v>3.9403578472274594</v>
      </c>
      <c r="AE41" s="4">
        <v>3.7445492754175906</v>
      </c>
      <c r="AF41" s="4">
        <v>3.9239899877763134</v>
      </c>
      <c r="AG41" s="4">
        <v>3.9564562418953808</v>
      </c>
      <c r="AH41" s="4">
        <v>3.8865262979292901</v>
      </c>
      <c r="AI41" s="4">
        <v>3.8903917691325183</v>
      </c>
      <c r="AJ41" s="4">
        <v>3.9184076934924614</v>
      </c>
      <c r="AK41" s="4">
        <v>3.8277949550797419</v>
      </c>
      <c r="AL41" s="4">
        <v>3.8121963972338482</v>
      </c>
      <c r="AM41" s="4">
        <v>3.6298630310276749</v>
      </c>
      <c r="AN41" s="4">
        <v>3.3450630918525142</v>
      </c>
      <c r="AO41" s="4">
        <v>3.9656567099496267</v>
      </c>
      <c r="AP41" s="4">
        <v>4.0809046790484551</v>
      </c>
      <c r="AQ41" s="4">
        <v>3.9938505726822213</v>
      </c>
      <c r="AR41" s="4">
        <v>4.0186001423561368</v>
      </c>
      <c r="AS41" s="4">
        <v>3.9880554707096416</v>
      </c>
      <c r="AT41" s="4">
        <v>3.7871882096192842</v>
      </c>
      <c r="AU41" s="4">
        <v>3.7820634443934344</v>
      </c>
      <c r="AV41" s="4">
        <v>3.7970348303579309</v>
      </c>
      <c r="AW41" s="4">
        <v>3.6675265648876882</v>
      </c>
      <c r="AX41" s="4">
        <v>3.6838843644109338</v>
      </c>
      <c r="AY41" s="4">
        <v>3.6323621301809279</v>
      </c>
      <c r="AZ41" s="4">
        <v>3.2439075736352829</v>
      </c>
      <c r="BA41" s="4">
        <v>3.5827727106951071</v>
      </c>
      <c r="BB41" s="4">
        <v>3.5791067846900955</v>
      </c>
      <c r="BC41" s="4">
        <v>3.4931359947606828</v>
      </c>
      <c r="BD41" s="4">
        <v>3.6156559599452684</v>
      </c>
      <c r="BE41" s="4">
        <v>3.664147524677396</v>
      </c>
      <c r="BF41" s="4">
        <v>3.5067624872822387</v>
      </c>
      <c r="BG41" s="4">
        <v>3.7298187931771123</v>
      </c>
      <c r="BH41" s="4">
        <v>3.6485016229637361</v>
      </c>
      <c r="BI41" s="4">
        <v>3.5390419060753948</v>
      </c>
      <c r="BJ41" s="4">
        <v>3.4852701835579829</v>
      </c>
      <c r="BK41" s="4">
        <v>3.4507689207304666</v>
      </c>
      <c r="BL41" s="4">
        <v>3.1098609892578892</v>
      </c>
      <c r="BM41" s="4">
        <v>3.5525737739153365</v>
      </c>
      <c r="BN41" s="4">
        <v>3.7019945707027531</v>
      </c>
      <c r="BO41" s="4">
        <v>3.614788155490134</v>
      </c>
      <c r="BP41" s="4">
        <v>3.7886668838212096</v>
      </c>
      <c r="BQ41" s="4">
        <v>3.9550391540949095</v>
      </c>
      <c r="BR41" s="4">
        <v>3.7029410175869861</v>
      </c>
      <c r="BS41" s="4">
        <v>3.9736251022222198</v>
      </c>
      <c r="BT41" s="4">
        <v>3.9585497345820961</v>
      </c>
      <c r="BU41" s="4">
        <v>3.731392095754968</v>
      </c>
      <c r="BV41" s="4">
        <v>3.8483245177996608</v>
      </c>
      <c r="BW41" s="4">
        <v>3.9098523707235233</v>
      </c>
      <c r="BX41" s="4">
        <v>3.3837518303437153</v>
      </c>
      <c r="BY41" s="4">
        <v>3.8822672462205632</v>
      </c>
      <c r="BZ41" s="4">
        <v>4.0653680177597176</v>
      </c>
      <c r="CA41" s="4">
        <v>3.8508858235309908</v>
      </c>
      <c r="CB41" s="4">
        <v>3.9627049767754179</v>
      </c>
      <c r="CC41" s="4">
        <v>4.0063090613270242</v>
      </c>
      <c r="CD41" s="4">
        <v>3.977478222331992</v>
      </c>
      <c r="CE41" s="4">
        <v>4.0687038824307669</v>
      </c>
      <c r="CF41" s="4">
        <v>4.1770125067590378</v>
      </c>
      <c r="CG41" s="4">
        <v>3.9127377140636348</v>
      </c>
      <c r="CH41" s="4">
        <v>3.9741076645782769</v>
      </c>
      <c r="CI41" s="4">
        <v>3.8870957107505664</v>
      </c>
      <c r="CJ41" s="4">
        <v>3.5231335883110977</v>
      </c>
      <c r="CK41" s="4">
        <v>4.0388185455504848</v>
      </c>
      <c r="CL41" s="4">
        <v>4.103976986606404</v>
      </c>
      <c r="CM41" s="4">
        <v>3.8708324631905979</v>
      </c>
      <c r="CN41" s="4">
        <v>4.0293090663020887</v>
      </c>
      <c r="CO41" s="4">
        <v>3.5837075154851519</v>
      </c>
      <c r="CP41" s="4">
        <v>3.6881772451014196</v>
      </c>
      <c r="CQ41" s="4">
        <v>3.8964962692727561</v>
      </c>
      <c r="CR41" s="4">
        <v>3.5872278502937864</v>
      </c>
      <c r="CS41" s="4">
        <v>2.6687056464331165</v>
      </c>
      <c r="CT41" s="4">
        <v>2.8288754080697989</v>
      </c>
      <c r="CU41" s="4">
        <v>3.003765349474115</v>
      </c>
      <c r="CV41" s="4">
        <v>2.855183296111429</v>
      </c>
    </row>
    <row r="42" spans="1:100" x14ac:dyDescent="0.3">
      <c r="A42" s="1">
        <v>1</v>
      </c>
      <c r="B42" s="1">
        <v>33</v>
      </c>
      <c r="C42" s="1" t="s">
        <v>27</v>
      </c>
      <c r="D42" s="4">
        <v>4.2088580853894424</v>
      </c>
      <c r="E42" s="4">
        <v>4.2258169585343026</v>
      </c>
      <c r="F42" s="4">
        <v>4.1039369254762175</v>
      </c>
      <c r="G42" s="4">
        <v>4.0417559126868152</v>
      </c>
      <c r="H42" s="4">
        <v>4.1311616678791605</v>
      </c>
      <c r="I42" s="4">
        <v>4.0418276425154405</v>
      </c>
      <c r="J42" s="4">
        <v>4.052847547101714</v>
      </c>
      <c r="K42" s="4">
        <v>4.0397568567276361</v>
      </c>
      <c r="L42" s="4">
        <v>4.1066540327558929</v>
      </c>
      <c r="M42" s="4">
        <v>3.5359239931576179</v>
      </c>
      <c r="N42" s="4">
        <v>2.6255834642532592</v>
      </c>
      <c r="O42" s="4">
        <v>2.0918736654541306</v>
      </c>
      <c r="P42" s="4">
        <v>1.6151471380307443</v>
      </c>
      <c r="Q42" s="4">
        <v>1.6282590094725313</v>
      </c>
      <c r="R42" s="4">
        <v>1.617341547682662</v>
      </c>
      <c r="S42" s="4">
        <v>1.6439057381877442</v>
      </c>
      <c r="T42" s="4">
        <v>1.5224463164640445</v>
      </c>
      <c r="U42" s="4">
        <v>2.831445474682948</v>
      </c>
      <c r="V42" s="4">
        <v>3.0384553849414671</v>
      </c>
      <c r="W42" s="4">
        <v>3.1331037541925433</v>
      </c>
      <c r="X42" s="4">
        <v>3.1440260702829939</v>
      </c>
      <c r="Y42" s="4">
        <v>3.1553235845353655</v>
      </c>
      <c r="Z42" s="4">
        <v>2.930204841426904</v>
      </c>
      <c r="AA42" s="4">
        <v>2.9487763369759388</v>
      </c>
      <c r="AB42" s="4">
        <v>2.8173415525372691</v>
      </c>
      <c r="AC42" s="4">
        <v>2.9159240443548602</v>
      </c>
      <c r="AD42" s="4">
        <v>3.1106179902948736</v>
      </c>
      <c r="AE42" s="4">
        <v>3.2179136531675749</v>
      </c>
      <c r="AF42" s="4">
        <v>3.4060217841013993</v>
      </c>
      <c r="AG42" s="4">
        <v>3.4544822759139002</v>
      </c>
      <c r="AH42" s="4">
        <v>3.6356674585788382</v>
      </c>
      <c r="AI42" s="4">
        <v>3.7543688390068648</v>
      </c>
      <c r="AJ42" s="4">
        <v>3.8097603472876904</v>
      </c>
      <c r="AK42" s="4">
        <v>3.5388887455643205</v>
      </c>
      <c r="AL42" s="4">
        <v>3.3866059451149724</v>
      </c>
      <c r="AM42" s="4">
        <v>3.2517046719301295</v>
      </c>
      <c r="AN42" s="4">
        <v>2.9952276300337131</v>
      </c>
      <c r="AO42" s="4">
        <v>3.449786765677004</v>
      </c>
      <c r="AP42" s="4">
        <v>3.3981919225857196</v>
      </c>
      <c r="AQ42" s="4">
        <v>3.3309102815241047</v>
      </c>
      <c r="AR42" s="4">
        <v>3.1646394139839482</v>
      </c>
      <c r="AS42" s="4">
        <v>3.0102054371937879</v>
      </c>
      <c r="AT42" s="4">
        <v>2.9094026903290606</v>
      </c>
      <c r="AU42" s="4">
        <v>2.8171398509083287</v>
      </c>
      <c r="AV42" s="4">
        <v>2.7030118510094239</v>
      </c>
      <c r="AW42" s="4">
        <v>2.589293535453673</v>
      </c>
      <c r="AX42" s="4">
        <v>2.5689962791768526</v>
      </c>
      <c r="AY42" s="4">
        <v>2.4298583183422355</v>
      </c>
      <c r="AZ42" s="4">
        <v>2.2360052394186738</v>
      </c>
      <c r="BA42" s="4">
        <v>2.4322827865722116</v>
      </c>
      <c r="BB42" s="4">
        <v>2.450629882726048</v>
      </c>
      <c r="BC42" s="4">
        <v>2.4576329371098065</v>
      </c>
      <c r="BD42" s="4">
        <v>2.5413092653857627</v>
      </c>
      <c r="BE42" s="4">
        <v>2.6152119605990105</v>
      </c>
      <c r="BF42" s="4">
        <v>2.7240962940141382</v>
      </c>
      <c r="BG42" s="4">
        <v>2.815795546841418</v>
      </c>
      <c r="BH42" s="4">
        <v>2.8497121593487389</v>
      </c>
      <c r="BI42" s="4">
        <v>2.8221334060857197</v>
      </c>
      <c r="BJ42" s="4">
        <v>2.849902646776024</v>
      </c>
      <c r="BK42" s="4">
        <v>2.8888882554086157</v>
      </c>
      <c r="BL42" s="4">
        <v>2.8546958841382142</v>
      </c>
      <c r="BM42" s="4">
        <v>3.2054808255794773</v>
      </c>
      <c r="BN42" s="4">
        <v>3.3683203341073686</v>
      </c>
      <c r="BO42" s="4">
        <v>3.3771498539843599</v>
      </c>
      <c r="BP42" s="4">
        <v>3.3516341564210501</v>
      </c>
      <c r="BQ42" s="4">
        <v>3.1921168868324217</v>
      </c>
      <c r="BR42" s="4">
        <v>3.054766582703857</v>
      </c>
      <c r="BS42" s="4">
        <v>2.9562919783098436</v>
      </c>
      <c r="BT42" s="4">
        <v>2.9479802248661304</v>
      </c>
      <c r="BU42" s="4">
        <v>2.9970533991571195</v>
      </c>
      <c r="BV42" s="4">
        <v>3.0025982393469812</v>
      </c>
      <c r="BW42" s="4">
        <v>2.9151201748813844</v>
      </c>
      <c r="BX42" s="4">
        <v>2.8772175346217774</v>
      </c>
      <c r="BY42" s="4">
        <v>3.1538997299306017</v>
      </c>
      <c r="BZ42" s="4">
        <v>3.1996391108366642</v>
      </c>
      <c r="CA42" s="4">
        <v>3.1900639465436975</v>
      </c>
      <c r="CB42" s="4">
        <v>3.1954747027649928</v>
      </c>
      <c r="CC42" s="4">
        <v>3.1280000172572686</v>
      </c>
      <c r="CD42" s="4">
        <v>3.1478915812759261</v>
      </c>
      <c r="CE42" s="4">
        <v>3.1121493792914814</v>
      </c>
      <c r="CF42" s="4">
        <v>3.0906369489450887</v>
      </c>
      <c r="CG42" s="4">
        <v>3.0644539538876843</v>
      </c>
      <c r="CH42" s="4">
        <v>2.9795938832283175</v>
      </c>
      <c r="CI42" s="4">
        <v>3.0883130549965561</v>
      </c>
      <c r="CJ42" s="4">
        <v>2.8965486878328619</v>
      </c>
      <c r="CK42" s="4">
        <v>3.0874988067795015</v>
      </c>
      <c r="CL42" s="4">
        <v>3.0761439248479565</v>
      </c>
      <c r="CM42" s="4">
        <v>2.9628293953749174</v>
      </c>
      <c r="CN42" s="4">
        <v>2.9007965907408728</v>
      </c>
      <c r="CO42" s="4">
        <v>2.9205214034990714</v>
      </c>
      <c r="CP42" s="4">
        <v>2.9538739282447568</v>
      </c>
      <c r="CQ42" s="4">
        <v>2.9553062530558649</v>
      </c>
      <c r="CR42" s="4">
        <v>3.0091930311863089</v>
      </c>
      <c r="CS42" s="4">
        <v>3.035644845917735</v>
      </c>
      <c r="CT42" s="4">
        <v>3.0672542985331566</v>
      </c>
      <c r="CU42" s="4">
        <v>2.967833020676987</v>
      </c>
      <c r="CV42" s="4">
        <v>2.9375173646788473</v>
      </c>
    </row>
    <row r="43" spans="1:100" x14ac:dyDescent="0.3">
      <c r="A43" s="1">
        <v>1</v>
      </c>
      <c r="B43" s="1">
        <v>27</v>
      </c>
      <c r="C43" s="1" t="s">
        <v>28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0.53179916030657337</v>
      </c>
      <c r="AQ43" s="4">
        <v>0.68656027139560261</v>
      </c>
      <c r="AR43" s="4">
        <v>1.7713045454247713</v>
      </c>
      <c r="AS43" s="4">
        <v>2.0677079722176437</v>
      </c>
      <c r="AT43" s="4">
        <v>2.9851435144657583</v>
      </c>
      <c r="AU43" s="4">
        <v>3.040862277671994</v>
      </c>
      <c r="AV43" s="4">
        <v>3.5404608788071208</v>
      </c>
      <c r="AW43" s="4">
        <v>3.4535046397617446</v>
      </c>
      <c r="AX43" s="4">
        <v>3.9504078016246833</v>
      </c>
      <c r="AY43" s="4">
        <v>3.8622408040462326</v>
      </c>
      <c r="AZ43" s="4">
        <v>4.276092903253728</v>
      </c>
      <c r="BA43" s="4">
        <v>4.2196039472972595</v>
      </c>
      <c r="BB43" s="4">
        <v>4.1863352101972868</v>
      </c>
      <c r="BC43" s="4">
        <v>4.2970239323037651</v>
      </c>
      <c r="BD43" s="4">
        <v>4.5035804673432063</v>
      </c>
      <c r="BE43" s="4">
        <v>4.0978112168253995</v>
      </c>
      <c r="BF43" s="4">
        <v>4.0385907011685802</v>
      </c>
      <c r="BG43" s="4">
        <v>3.8107768531248656</v>
      </c>
      <c r="BH43" s="4">
        <v>3.6084509945107612</v>
      </c>
      <c r="BI43" s="4">
        <v>3.3754036462984853</v>
      </c>
      <c r="BJ43" s="4">
        <v>3.3754298665504798</v>
      </c>
      <c r="BK43" s="4">
        <v>3.1716396373494242</v>
      </c>
      <c r="BL43" s="4">
        <v>2.8441805997408465</v>
      </c>
      <c r="BM43" s="4">
        <v>3.0553109303853474</v>
      </c>
      <c r="BN43" s="4">
        <v>2.8706537854380691</v>
      </c>
      <c r="BO43" s="4">
        <v>2.9090602375691521</v>
      </c>
      <c r="BP43" s="4">
        <v>2.9942664430927781</v>
      </c>
      <c r="BQ43" s="4">
        <v>3.0183945478906988</v>
      </c>
      <c r="BR43" s="4">
        <v>3.3670673430219655</v>
      </c>
      <c r="BS43" s="4">
        <v>2.9389356298589591</v>
      </c>
      <c r="BT43" s="4">
        <v>2.9755206314249429</v>
      </c>
      <c r="BU43" s="4">
        <v>3.0255654372321481</v>
      </c>
      <c r="BV43" s="4">
        <v>3.2849225172030865</v>
      </c>
      <c r="BW43" s="4">
        <v>3.1254032914245706</v>
      </c>
      <c r="BX43" s="4">
        <v>2.9673943631267155</v>
      </c>
      <c r="BY43" s="4">
        <v>3.4680934314980858</v>
      </c>
      <c r="BZ43" s="4">
        <v>3.9491586156666409</v>
      </c>
      <c r="CA43" s="4">
        <v>3.6646640375217596</v>
      </c>
      <c r="CB43" s="4">
        <v>3.9189643095778797</v>
      </c>
      <c r="CC43" s="4">
        <v>4.344772487487961</v>
      </c>
      <c r="CD43" s="4">
        <v>4.8023996528122561</v>
      </c>
      <c r="CE43" s="4">
        <v>4.8680281055110255</v>
      </c>
      <c r="CF43" s="4">
        <v>4.9651548835436508</v>
      </c>
      <c r="CG43" s="4">
        <v>3.8470603376379922</v>
      </c>
      <c r="CH43" s="4">
        <v>3.8983429446144546</v>
      </c>
      <c r="CI43" s="4">
        <v>4.0630827908818423</v>
      </c>
      <c r="CJ43" s="4">
        <v>2.9738389275172499</v>
      </c>
      <c r="CK43" s="4">
        <v>3.2986020865147236</v>
      </c>
      <c r="CL43" s="4">
        <v>3.5483559048142275</v>
      </c>
      <c r="CM43" s="4">
        <v>3.6819676147555844</v>
      </c>
      <c r="CN43" s="4">
        <v>3.6104921528475655</v>
      </c>
      <c r="CO43" s="4">
        <v>3.4988558207317872</v>
      </c>
      <c r="CP43" s="4">
        <v>3.683446587724664</v>
      </c>
      <c r="CQ43" s="4">
        <v>3.6006094229009773</v>
      </c>
      <c r="CR43" s="4">
        <v>3.7349104657263781</v>
      </c>
      <c r="CS43" s="4">
        <v>3.9244074655476302</v>
      </c>
      <c r="CT43" s="4">
        <v>3.6616027180482624</v>
      </c>
      <c r="CU43" s="4">
        <v>3.7049964295934092</v>
      </c>
      <c r="CV43" s="4">
        <v>2.9791318502881565</v>
      </c>
    </row>
    <row r="44" spans="1:100" x14ac:dyDescent="0.3">
      <c r="A44" s="1">
        <v>1</v>
      </c>
      <c r="B44" s="1">
        <v>18</v>
      </c>
      <c r="C44" s="1" t="s">
        <v>29</v>
      </c>
      <c r="D44" s="4">
        <v>3.5256335374876961</v>
      </c>
      <c r="E44" s="4">
        <v>3.7075550891911906</v>
      </c>
      <c r="F44" s="4">
        <v>3.2745302890865959</v>
      </c>
      <c r="G44" s="4">
        <v>3.4015635498123817</v>
      </c>
      <c r="H44" s="4">
        <v>3.2423460771191772</v>
      </c>
      <c r="I44" s="4">
        <v>3.5233174418673907</v>
      </c>
      <c r="J44" s="4">
        <v>5.0104950332449576</v>
      </c>
      <c r="K44" s="4">
        <v>4.1737425645071404</v>
      </c>
      <c r="L44" s="4">
        <v>4.5538740311539989</v>
      </c>
      <c r="M44" s="4">
        <v>4.3688568867464603</v>
      </c>
      <c r="N44" s="4">
        <v>4.2370817325641843</v>
      </c>
      <c r="O44" s="4">
        <v>4.2642761296470493</v>
      </c>
      <c r="P44" s="4">
        <v>3.5906157810138866</v>
      </c>
      <c r="Q44" s="4">
        <v>4.748422479041464</v>
      </c>
      <c r="R44" s="4">
        <v>5.0165816881726686</v>
      </c>
      <c r="S44" s="4">
        <v>6.1706969310725768</v>
      </c>
      <c r="T44" s="4">
        <v>6.6449756674943101</v>
      </c>
      <c r="U44" s="4">
        <v>5.7453415835599824</v>
      </c>
      <c r="V44" s="4">
        <v>6.3401312445903013</v>
      </c>
      <c r="W44" s="4">
        <v>4.2681404033813264</v>
      </c>
      <c r="X44" s="4">
        <v>5.1863742271121582</v>
      </c>
      <c r="Y44" s="4">
        <v>5.5029888114681516</v>
      </c>
      <c r="Z44" s="4">
        <v>5.6120160637587668</v>
      </c>
      <c r="AA44" s="4">
        <v>6.3703056769673818</v>
      </c>
      <c r="AB44" s="4">
        <v>5.2272370873599394</v>
      </c>
      <c r="AC44" s="4">
        <v>6.1077327976404163</v>
      </c>
      <c r="AD44" s="4">
        <v>6.3218900009149355</v>
      </c>
      <c r="AE44" s="4">
        <v>6.0249761693251171</v>
      </c>
      <c r="AF44" s="4">
        <v>5.7724375148246594</v>
      </c>
      <c r="AG44" s="4">
        <v>5.7886714171059239</v>
      </c>
      <c r="AH44" s="4">
        <v>6.5218197069908044</v>
      </c>
      <c r="AI44" s="4">
        <v>6.8695632214560138</v>
      </c>
      <c r="AJ44" s="4">
        <v>7.5125438842787799</v>
      </c>
      <c r="AK44" s="4">
        <v>6.8976056305959261</v>
      </c>
      <c r="AL44" s="4">
        <v>5.287006667624115</v>
      </c>
      <c r="AM44" s="4">
        <v>5.5144628423159654</v>
      </c>
      <c r="AN44" s="4">
        <v>5.2208751158781634</v>
      </c>
      <c r="AO44" s="4">
        <v>5.7905240028260936</v>
      </c>
      <c r="AP44" s="4">
        <v>6.2037298229950038</v>
      </c>
      <c r="AQ44" s="4">
        <v>7.1074331817236258</v>
      </c>
      <c r="AR44" s="4">
        <v>7.0782111760838848</v>
      </c>
      <c r="AS44" s="4">
        <v>6.6406232217961145</v>
      </c>
      <c r="AT44" s="4">
        <v>8.2871683468423747</v>
      </c>
      <c r="AU44" s="4">
        <v>8.5946730514341798</v>
      </c>
      <c r="AV44" s="4">
        <v>9.5263838282961757</v>
      </c>
      <c r="AW44" s="4">
        <v>9.8558642529225047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</row>
    <row r="45" spans="1:100" x14ac:dyDescent="0.3">
      <c r="A45" s="1">
        <v>1</v>
      </c>
      <c r="B45" s="1">
        <v>23</v>
      </c>
      <c r="C45" s="1" t="s">
        <v>30</v>
      </c>
      <c r="D45" s="4">
        <v>7.4900960071163745</v>
      </c>
      <c r="E45" s="4">
        <v>8.6105595916416693</v>
      </c>
      <c r="F45" s="4">
        <v>7.9659587496733488</v>
      </c>
      <c r="G45" s="4">
        <v>8.4763912162266593</v>
      </c>
      <c r="H45" s="4">
        <v>9.0892361217180202</v>
      </c>
      <c r="I45" s="4">
        <v>9.0777438631519072</v>
      </c>
      <c r="J45" s="4">
        <v>9.2916155861456726</v>
      </c>
      <c r="K45" s="4">
        <v>7.7003365234531458</v>
      </c>
      <c r="L45" s="4">
        <v>7.050875736526736</v>
      </c>
      <c r="M45" s="4">
        <v>7.6399341347176684</v>
      </c>
      <c r="N45" s="4">
        <v>8.318310666726255</v>
      </c>
      <c r="O45" s="4">
        <v>8.3285841052873302</v>
      </c>
      <c r="P45" s="4">
        <v>6.9116594116282348</v>
      </c>
      <c r="Q45" s="4">
        <v>7.6390476520817723</v>
      </c>
      <c r="R45" s="4">
        <v>6.9106439417907453</v>
      </c>
      <c r="S45" s="4">
        <v>7.4338309017667648</v>
      </c>
      <c r="T45" s="4">
        <v>7.4881009072638518</v>
      </c>
      <c r="U45" s="4">
        <v>7.4114194536368831</v>
      </c>
      <c r="V45" s="4">
        <v>7.8041409534934756</v>
      </c>
      <c r="W45" s="4">
        <v>7.8808683119333489</v>
      </c>
      <c r="X45" s="4">
        <v>7.8387388071781734</v>
      </c>
      <c r="Y45" s="4">
        <v>8.0333041491156774</v>
      </c>
      <c r="Z45" s="4">
        <v>7.0437756957329887</v>
      </c>
      <c r="AA45" s="4">
        <v>6.8745348185603419</v>
      </c>
      <c r="AB45" s="4">
        <v>6.7187510071779863</v>
      </c>
      <c r="AC45" s="4">
        <v>7.8792515013957845</v>
      </c>
      <c r="AD45" s="4">
        <v>7.8281706152020183</v>
      </c>
      <c r="AE45" s="4">
        <v>8.6078778587359963</v>
      </c>
      <c r="AF45" s="4">
        <v>9.6279183447810528</v>
      </c>
      <c r="AG45" s="4">
        <v>10.002922143764392</v>
      </c>
      <c r="AH45" s="4">
        <v>9.4367249255174848</v>
      </c>
      <c r="AI45" s="4">
        <v>9.5076682688548484</v>
      </c>
      <c r="AJ45" s="4">
        <v>9.3424755392685785</v>
      </c>
      <c r="AK45" s="4">
        <v>9.4845592817712809</v>
      </c>
      <c r="AL45" s="4">
        <v>8.4792272708118581</v>
      </c>
      <c r="AM45" s="4">
        <v>7.9181991342897229</v>
      </c>
      <c r="AN45" s="4">
        <v>7.8908283885014461</v>
      </c>
      <c r="AO45" s="4">
        <v>8.1496493627579394</v>
      </c>
      <c r="AP45" s="4">
        <v>8.0812816391397106</v>
      </c>
      <c r="AQ45" s="4">
        <v>9.4315225264112268</v>
      </c>
      <c r="AR45" s="4">
        <v>8.6932448799033164</v>
      </c>
      <c r="AS45" s="4">
        <v>8.9773602998186703</v>
      </c>
      <c r="AT45" s="4">
        <v>7.7979990001285984</v>
      </c>
      <c r="AU45" s="4">
        <v>8.2941008645305931</v>
      </c>
      <c r="AV45" s="4">
        <v>8.1285232998741641</v>
      </c>
      <c r="AW45" s="4">
        <v>7.6309348583006562</v>
      </c>
      <c r="AX45" s="4">
        <v>6.9228456371361986</v>
      </c>
      <c r="AY45" s="4">
        <v>7.2842228804642781</v>
      </c>
      <c r="AZ45" s="4">
        <v>7.5578652093721885</v>
      </c>
      <c r="BA45" s="4">
        <v>8.2244066464479033</v>
      </c>
      <c r="BB45" s="4">
        <v>7.7050281619347132</v>
      </c>
      <c r="BC45" s="4">
        <v>8.1783926017227042</v>
      </c>
      <c r="BD45" s="4">
        <v>7.8421659704003801</v>
      </c>
      <c r="BE45" s="4">
        <v>6.4909295549453887</v>
      </c>
      <c r="BF45" s="4">
        <v>5.5934318904896534</v>
      </c>
      <c r="BG45" s="4">
        <v>6.3073198495223544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</row>
    <row r="46" spans="1:100" x14ac:dyDescent="0.3">
      <c r="A46" s="1">
        <v>1</v>
      </c>
      <c r="B46" s="1">
        <v>12</v>
      </c>
      <c r="C46" s="1" t="s">
        <v>31</v>
      </c>
      <c r="D46" s="4">
        <v>3.7088915525151172</v>
      </c>
      <c r="E46" s="4">
        <v>3.905105299991571</v>
      </c>
      <c r="F46" s="4">
        <v>4.1759512156036322</v>
      </c>
      <c r="G46" s="4">
        <v>4.3218644531181249</v>
      </c>
      <c r="H46" s="4">
        <v>4.6016149423931587</v>
      </c>
      <c r="I46" s="4">
        <v>4.4584761558048722</v>
      </c>
      <c r="J46" s="4">
        <v>4.758987772870567</v>
      </c>
      <c r="K46" s="4">
        <v>4.9806265709326949</v>
      </c>
      <c r="L46" s="4">
        <v>4.2082878400045498</v>
      </c>
      <c r="M46" s="4">
        <v>4.4500977469306866</v>
      </c>
      <c r="N46" s="4">
        <v>4.7672870038168966</v>
      </c>
      <c r="O46" s="4">
        <v>4.892224526866058</v>
      </c>
      <c r="P46" s="4">
        <v>4.2733703554524265</v>
      </c>
      <c r="Q46" s="4">
        <v>4.4534669856136357</v>
      </c>
      <c r="R46" s="4">
        <v>4.5820083665219267</v>
      </c>
      <c r="S46" s="4">
        <v>4.6264003193239764</v>
      </c>
      <c r="T46" s="4">
        <v>5.5679836051611833</v>
      </c>
      <c r="U46" s="4">
        <v>5.9522941110638339</v>
      </c>
      <c r="V46" s="4">
        <v>6.5844373065029673</v>
      </c>
      <c r="W46" s="4">
        <v>7.7545838813970338</v>
      </c>
      <c r="X46" s="4">
        <v>8.9706268115160661</v>
      </c>
      <c r="Y46" s="4">
        <v>9.7039123614591585</v>
      </c>
      <c r="Z46" s="4">
        <v>10.369703068437532</v>
      </c>
      <c r="AA46" s="4">
        <v>10.706356630346759</v>
      </c>
      <c r="AB46" s="4">
        <v>9.6524013401633528</v>
      </c>
      <c r="AC46" s="4">
        <v>11.287918967243954</v>
      </c>
      <c r="AD46" s="4">
        <v>11.612202533257362</v>
      </c>
      <c r="AE46" s="4">
        <v>12.978208982312358</v>
      </c>
      <c r="AF46" s="4">
        <v>12.134541361098464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</row>
    <row r="47" spans="1:100" x14ac:dyDescent="0.3">
      <c r="A47" s="1">
        <v>1</v>
      </c>
      <c r="B47" s="1">
        <v>16</v>
      </c>
      <c r="C47" s="1" t="s">
        <v>32</v>
      </c>
      <c r="D47" s="4">
        <v>3.3332482851466114</v>
      </c>
      <c r="E47" s="4">
        <v>3.7586088412076424</v>
      </c>
      <c r="F47" s="4">
        <v>3.7070826363559983</v>
      </c>
      <c r="G47" s="4">
        <v>3.974963761039199</v>
      </c>
      <c r="H47" s="4">
        <v>4.2180031993012701</v>
      </c>
      <c r="I47" s="4">
        <v>3.8182019928519364</v>
      </c>
      <c r="J47" s="4">
        <v>3.7812801373698739</v>
      </c>
      <c r="K47" s="4">
        <v>3.7255796896641451</v>
      </c>
      <c r="L47" s="4">
        <v>3.7164230964515084</v>
      </c>
      <c r="M47" s="4">
        <v>3.4529202297393513</v>
      </c>
      <c r="N47" s="4">
        <v>3.4573338821198507</v>
      </c>
      <c r="O47" s="4">
        <v>3.7418959269651615</v>
      </c>
      <c r="P47" s="4">
        <v>3.2730766208248614</v>
      </c>
      <c r="Q47" s="4">
        <v>3.6131597443502339</v>
      </c>
      <c r="R47" s="4">
        <v>3.7366599314259821</v>
      </c>
      <c r="S47" s="4">
        <v>3.5547129637467014</v>
      </c>
      <c r="T47" s="4">
        <v>3.5174378219584503</v>
      </c>
      <c r="U47" s="4">
        <v>3.3658166790725148</v>
      </c>
      <c r="V47" s="4">
        <v>3.4494559039107391</v>
      </c>
      <c r="W47" s="4">
        <v>3.4368018642966307</v>
      </c>
      <c r="X47" s="4">
        <v>3.5625181321654273</v>
      </c>
      <c r="Y47" s="4">
        <v>3.5519454166408853</v>
      </c>
      <c r="Z47" s="4">
        <v>3.427040892677391</v>
      </c>
      <c r="AA47" s="4">
        <v>3.3332427803267284</v>
      </c>
      <c r="AB47" s="4">
        <v>3.2775972549004155</v>
      </c>
      <c r="AC47" s="4">
        <v>3.3934759013540385</v>
      </c>
      <c r="AD47" s="4">
        <v>3.5519197429108624</v>
      </c>
      <c r="AE47" s="4">
        <v>3.6770587560027388</v>
      </c>
      <c r="AF47" s="4">
        <v>4.0056563707342798</v>
      </c>
      <c r="AG47" s="4">
        <v>3.9247783457134235</v>
      </c>
      <c r="AH47" s="4">
        <v>4.0287780162187143</v>
      </c>
      <c r="AI47" s="4">
        <v>4.278756394754029</v>
      </c>
      <c r="AJ47" s="4">
        <v>4.5656516850280955</v>
      </c>
      <c r="AK47" s="4">
        <v>4.3967667270374715</v>
      </c>
      <c r="AL47" s="4">
        <v>4.5725779335545749</v>
      </c>
      <c r="AM47" s="4">
        <v>4.6772972970811963</v>
      </c>
      <c r="AN47" s="4">
        <v>4.4137421915108321</v>
      </c>
      <c r="AO47" s="4">
        <v>5.2700666889495764</v>
      </c>
      <c r="AP47" s="4">
        <v>5.3191977421049561</v>
      </c>
      <c r="AQ47" s="4">
        <v>5.2314634477514828</v>
      </c>
      <c r="AR47" s="4">
        <v>5.3716966426646708</v>
      </c>
      <c r="AS47" s="4">
        <v>5.3370404549685801</v>
      </c>
      <c r="AT47" s="4">
        <v>4.8713960946816375</v>
      </c>
      <c r="AU47" s="4">
        <v>5.2276261912331545</v>
      </c>
      <c r="AV47" s="4">
        <v>5.019028692894115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</row>
    <row r="48" spans="1:100" x14ac:dyDescent="0.3">
      <c r="A48" s="1">
        <v>1</v>
      </c>
      <c r="B48" s="1">
        <v>20</v>
      </c>
      <c r="C48" s="1" t="s">
        <v>33</v>
      </c>
      <c r="D48" s="4">
        <v>5.8033243947241084</v>
      </c>
      <c r="E48" s="4">
        <v>6.3106919777112243</v>
      </c>
      <c r="F48" s="4">
        <v>6.6445538842305991</v>
      </c>
      <c r="G48" s="4">
        <v>6.8910479782279417</v>
      </c>
      <c r="H48" s="4">
        <v>7.0007500196675343</v>
      </c>
      <c r="I48" s="4">
        <v>6.4690433036792889</v>
      </c>
      <c r="J48" s="4">
        <v>6.443981374978752</v>
      </c>
      <c r="K48" s="4">
        <v>6.4748545323792071</v>
      </c>
      <c r="L48" s="4">
        <v>7.1573737673609514</v>
      </c>
      <c r="M48" s="4">
        <v>7.2127992164286034</v>
      </c>
      <c r="N48" s="4">
        <v>7.9276460978308778</v>
      </c>
      <c r="O48" s="4">
        <v>8.3325862353070228</v>
      </c>
      <c r="P48" s="4">
        <v>8.8060456654528849</v>
      </c>
      <c r="Q48" s="4">
        <v>9.1356420454181375</v>
      </c>
      <c r="R48" s="4">
        <v>9.2973756372985523</v>
      </c>
      <c r="S48" s="4">
        <v>8.9642426591155786</v>
      </c>
      <c r="T48" s="4">
        <v>8.9847595347361366</v>
      </c>
      <c r="U48" s="4">
        <v>9.3998391842927127</v>
      </c>
      <c r="V48" s="4">
        <v>9.0936855520987656</v>
      </c>
      <c r="W48" s="4">
        <v>8.453238030046677</v>
      </c>
      <c r="X48" s="4">
        <v>8.6707350541777011</v>
      </c>
      <c r="Y48" s="4">
        <v>8.2634129466445767</v>
      </c>
      <c r="Z48" s="4">
        <v>8.7131837699550125</v>
      </c>
      <c r="AA48" s="4">
        <v>8.8265231052203248</v>
      </c>
      <c r="AB48" s="4">
        <v>8.4028202344156497</v>
      </c>
      <c r="AC48" s="4">
        <v>8.9995464310002209</v>
      </c>
      <c r="AD48" s="4">
        <v>9.2186874915783381</v>
      </c>
      <c r="AE48" s="4">
        <v>9.7475845200553266</v>
      </c>
      <c r="AF48" s="4">
        <v>10.318844722673024</v>
      </c>
      <c r="AG48" s="4">
        <v>13.900411742881779</v>
      </c>
      <c r="AH48" s="4">
        <v>17.419508913392352</v>
      </c>
      <c r="AI48" s="4">
        <v>18.992645866396089</v>
      </c>
      <c r="AJ48" s="4">
        <v>20.162054470466394</v>
      </c>
      <c r="AK48" s="4">
        <v>20.772158456901668</v>
      </c>
      <c r="AL48" s="4">
        <v>22.686262263002217</v>
      </c>
      <c r="AM48" s="4">
        <v>23.937586617814866</v>
      </c>
      <c r="AN48" s="4">
        <v>23.529322291628755</v>
      </c>
      <c r="AO48" s="4">
        <v>25.132054347061818</v>
      </c>
      <c r="AP48" s="4">
        <v>25.010980856908517</v>
      </c>
      <c r="AQ48" s="4">
        <v>24.899844607778341</v>
      </c>
      <c r="AR48" s="4">
        <v>26.653056208514663</v>
      </c>
      <c r="AS48" s="4">
        <v>28.142295906666625</v>
      </c>
      <c r="AT48" s="4">
        <v>17.758680943860433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</row>
    <row r="49" spans="1:100" x14ac:dyDescent="0.3">
      <c r="A49" s="1">
        <v>1</v>
      </c>
      <c r="B49" s="1">
        <v>29</v>
      </c>
      <c r="C49" s="1" t="s">
        <v>34</v>
      </c>
      <c r="D49" s="4">
        <v>4.03416973265593</v>
      </c>
      <c r="E49" s="4">
        <v>4.1197486981458447</v>
      </c>
      <c r="F49" s="4">
        <v>4.2165970739118652</v>
      </c>
      <c r="G49" s="4">
        <v>4.0240602273803354</v>
      </c>
      <c r="H49" s="4">
        <v>4.1294950119417422</v>
      </c>
      <c r="I49" s="4">
        <v>4.1901654460985931</v>
      </c>
      <c r="J49" s="4">
        <v>4.2171541046312928</v>
      </c>
      <c r="K49" s="4">
        <v>4.2345567486741356</v>
      </c>
      <c r="L49" s="4">
        <v>4.1927800177070687</v>
      </c>
      <c r="M49" s="4">
        <v>4.0774093085376055</v>
      </c>
      <c r="N49" s="4">
        <v>3.9840851994788165</v>
      </c>
      <c r="O49" s="4">
        <v>3.9365118382065147</v>
      </c>
      <c r="P49" s="4">
        <v>3.9184715275772781</v>
      </c>
      <c r="Q49" s="4">
        <v>3.9715933672860992</v>
      </c>
      <c r="R49" s="4">
        <v>4.0581913251567885</v>
      </c>
      <c r="S49" s="4">
        <v>3.9850151127899065</v>
      </c>
      <c r="T49" s="4">
        <v>3.9321470691352376</v>
      </c>
      <c r="U49" s="4">
        <v>3.9862164719605193</v>
      </c>
      <c r="V49" s="4">
        <v>4.0134471942581147</v>
      </c>
      <c r="W49" s="4">
        <v>4.0660071705811767</v>
      </c>
      <c r="X49" s="4">
        <v>4.1718488584581808</v>
      </c>
      <c r="Y49" s="4">
        <v>4.0830257661409917</v>
      </c>
      <c r="Z49" s="4">
        <v>4.0487674933178441</v>
      </c>
      <c r="AA49" s="4">
        <v>3.9429738638605603</v>
      </c>
      <c r="AB49" s="4">
        <v>3.9134326920189419</v>
      </c>
      <c r="AC49" s="4">
        <v>3.9576644346235708</v>
      </c>
      <c r="AD49" s="4">
        <v>4.1343405138572233</v>
      </c>
      <c r="AE49" s="4">
        <v>3.9592142984748677</v>
      </c>
      <c r="AF49" s="4">
        <v>3.9483924840269031</v>
      </c>
      <c r="AG49" s="4">
        <v>3.9885268459690439</v>
      </c>
      <c r="AH49" s="4">
        <v>3.9801663163426628</v>
      </c>
      <c r="AI49" s="4">
        <v>4.0790824495206799</v>
      </c>
      <c r="AJ49" s="4">
        <v>4.2044193505829988</v>
      </c>
      <c r="AK49" s="4">
        <v>4.0720520775657842</v>
      </c>
      <c r="AL49" s="4">
        <v>4.041718761193712</v>
      </c>
      <c r="AM49" s="4">
        <v>4.102887549321486</v>
      </c>
      <c r="AN49" s="4">
        <v>4.0882844467120867</v>
      </c>
      <c r="AO49" s="4">
        <v>4.1644616837018873</v>
      </c>
      <c r="AP49" s="4">
        <v>4.3068638349050925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</row>
    <row r="50" spans="1:100" x14ac:dyDescent="0.3">
      <c r="A50" s="1">
        <v>1</v>
      </c>
      <c r="B50" s="1">
        <v>34</v>
      </c>
      <c r="C50" s="1" t="s">
        <v>35</v>
      </c>
      <c r="D50" s="4">
        <v>5.4399409561318954</v>
      </c>
      <c r="E50" s="4">
        <v>5.5224219019672924</v>
      </c>
      <c r="F50" s="4">
        <v>5.4709720448175725</v>
      </c>
      <c r="G50" s="4">
        <v>5.6287012856518608</v>
      </c>
      <c r="H50" s="4">
        <v>5.7204608832158259</v>
      </c>
      <c r="I50" s="4">
        <v>5.6882715852595407</v>
      </c>
      <c r="J50" s="4">
        <v>5.777007684784226</v>
      </c>
      <c r="K50" s="4">
        <v>5.7637559606462609</v>
      </c>
      <c r="L50" s="4">
        <v>5.7562437784771863</v>
      </c>
      <c r="M50" s="4">
        <v>5.813827639123283</v>
      </c>
      <c r="N50" s="4">
        <v>5.7595043328729032</v>
      </c>
      <c r="O50" s="4">
        <v>5.7782925820367081</v>
      </c>
      <c r="P50" s="4">
        <v>5.9096533348624334</v>
      </c>
      <c r="Q50" s="4">
        <v>6.0315335481740346</v>
      </c>
      <c r="R50" s="4">
        <v>6.107502167518108</v>
      </c>
      <c r="S50" s="4">
        <v>6.3997898910829933</v>
      </c>
      <c r="T50" s="4">
        <v>6.2761795778904688</v>
      </c>
      <c r="U50" s="4">
        <v>6.3649251777742011</v>
      </c>
      <c r="V50" s="4">
        <v>6.5453609144867446</v>
      </c>
      <c r="W50" s="4">
        <v>6.5561635194861845</v>
      </c>
      <c r="X50" s="4">
        <v>6.5157173603318155</v>
      </c>
      <c r="Y50" s="4">
        <v>6.347159963089692</v>
      </c>
      <c r="Z50" s="4">
        <v>6.288015618025697</v>
      </c>
      <c r="AA50" s="4">
        <v>6.0989777527914208</v>
      </c>
      <c r="AB50" s="4">
        <v>5.9339632238948941</v>
      </c>
      <c r="AC50" s="4">
        <v>6.038520957873164</v>
      </c>
      <c r="AD50" s="4">
        <v>6.1592027426536902</v>
      </c>
      <c r="AE50" s="4">
        <v>6.4157151430822932</v>
      </c>
      <c r="AF50" s="4">
        <v>6.4180523855217952</v>
      </c>
      <c r="AG50" s="4">
        <v>6.4620007740886622</v>
      </c>
      <c r="AH50" s="4">
        <v>6.0365886904173331</v>
      </c>
      <c r="AI50" s="4">
        <v>6.0079640408474821</v>
      </c>
      <c r="AJ50" s="4">
        <v>5.755235667706522</v>
      </c>
      <c r="AK50" s="4">
        <v>5.6867540581654294</v>
      </c>
      <c r="AL50" s="4">
        <v>5.4714119837761519</v>
      </c>
      <c r="AM50" s="4">
        <v>5.3690306061004103</v>
      </c>
      <c r="AN50" s="4">
        <v>5.0932999357435396</v>
      </c>
      <c r="AO50" s="4">
        <v>5.031556335538145</v>
      </c>
      <c r="AP50" s="4">
        <v>4.9250242305723502</v>
      </c>
      <c r="AQ50" s="4">
        <v>5.2892027825407073</v>
      </c>
      <c r="AR50" s="4">
        <v>5.5508868445705346</v>
      </c>
      <c r="AS50" s="4">
        <v>5.7141917051478526</v>
      </c>
      <c r="AT50" s="4">
        <v>5.7983006952508838</v>
      </c>
      <c r="AU50" s="4">
        <v>5.851794588486424</v>
      </c>
      <c r="AV50" s="4">
        <v>5.8452356695352536</v>
      </c>
      <c r="AW50" s="4">
        <v>5.5505058617561458</v>
      </c>
      <c r="AX50" s="4">
        <v>5.2958382446000956</v>
      </c>
      <c r="AY50" s="4">
        <v>5.1631847158958921</v>
      </c>
      <c r="AZ50" s="4">
        <v>4.9085596576632513</v>
      </c>
      <c r="BA50" s="4">
        <v>5.1133142955516462</v>
      </c>
      <c r="BB50" s="4">
        <v>5.1645225201848355</v>
      </c>
      <c r="BC50" s="4">
        <v>5.1425964686539993</v>
      </c>
      <c r="BD50" s="4">
        <v>5.1230828427267223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</row>
    <row r="51" spans="1:100" x14ac:dyDescent="0.3">
      <c r="A51" s="1">
        <v>1</v>
      </c>
      <c r="B51" s="1">
        <v>19</v>
      </c>
      <c r="C51" s="1" t="s">
        <v>36</v>
      </c>
      <c r="D51" s="4">
        <v>2.8023466519342146</v>
      </c>
      <c r="E51" s="4">
        <v>3.1396754436616101</v>
      </c>
      <c r="F51" s="4">
        <v>3.1023604385232066</v>
      </c>
      <c r="G51" s="4">
        <v>3.2330151368187918</v>
      </c>
      <c r="H51" s="4">
        <v>3.4483261885878704</v>
      </c>
      <c r="I51" s="4">
        <v>3.5007116640230298</v>
      </c>
      <c r="J51" s="4">
        <v>3.4711189662541013</v>
      </c>
      <c r="K51" s="4">
        <v>3.445661929808407</v>
      </c>
      <c r="L51" s="4">
        <v>3.3292293844362324</v>
      </c>
      <c r="M51" s="4">
        <v>3.3040114936114451</v>
      </c>
      <c r="N51" s="4">
        <v>3.6861644586129962</v>
      </c>
      <c r="O51" s="4">
        <v>3.657055886360451</v>
      </c>
      <c r="P51" s="4">
        <v>3.1831069706202233</v>
      </c>
      <c r="Q51" s="4">
        <v>3.277897581341612</v>
      </c>
      <c r="R51" s="4">
        <v>3.3779947863436672</v>
      </c>
      <c r="S51" s="4">
        <v>3.4641671121549451</v>
      </c>
      <c r="T51" s="4">
        <v>3.3583786287397221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</row>
    <row r="52" spans="1:100" x14ac:dyDescent="0.3">
      <c r="A52" s="1">
        <v>1</v>
      </c>
      <c r="B52" s="1">
        <v>21</v>
      </c>
      <c r="C52" s="1" t="s">
        <v>37</v>
      </c>
      <c r="D52" s="4">
        <v>4.2684360051452161</v>
      </c>
      <c r="E52" s="4">
        <v>4.6576501295466768</v>
      </c>
      <c r="F52" s="4">
        <v>4.9587984054266041</v>
      </c>
      <c r="G52" s="4">
        <v>5.1632145297572558</v>
      </c>
      <c r="H52" s="4">
        <v>5.5723300736922505</v>
      </c>
      <c r="I52" s="4">
        <v>5.6944837247731828</v>
      </c>
      <c r="J52" s="4">
        <v>6.0204138117808945</v>
      </c>
      <c r="K52" s="4">
        <v>6.5218268041841831</v>
      </c>
      <c r="L52" s="4">
        <v>6.9198340356312196</v>
      </c>
      <c r="M52" s="4">
        <v>6.8817527174217572</v>
      </c>
      <c r="N52" s="4">
        <v>7.1183888756203215</v>
      </c>
      <c r="O52" s="4">
        <v>7.3295295445689819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</row>
    <row r="53" spans="1:100" x14ac:dyDescent="0.3">
      <c r="A53" s="1">
        <v>1</v>
      </c>
      <c r="B53" s="1">
        <v>7</v>
      </c>
      <c r="C53" s="1" t="s">
        <v>38</v>
      </c>
      <c r="D53" s="4">
        <v>5.8747320335208641</v>
      </c>
      <c r="E53" s="4">
        <v>6.3754279970944214</v>
      </c>
      <c r="F53" s="4">
        <v>6.5288340498838568</v>
      </c>
      <c r="G53" s="4">
        <v>6.9989848150727756</v>
      </c>
      <c r="H53" s="4">
        <v>7.2957267980781548</v>
      </c>
      <c r="I53" s="4">
        <v>7.0521777727201309</v>
      </c>
      <c r="J53" s="4">
        <v>7.338056225297179</v>
      </c>
      <c r="K53" s="4">
        <v>7.4493326248406362</v>
      </c>
      <c r="L53" s="4">
        <v>7.3930817144280407</v>
      </c>
      <c r="M53" s="4">
        <v>7.3418668338824435</v>
      </c>
      <c r="N53" s="4">
        <v>7.3450939586298709</v>
      </c>
      <c r="O53" s="4">
        <v>7.2449286929575054</v>
      </c>
      <c r="P53" s="4">
        <v>5.7407559080707511</v>
      </c>
      <c r="Q53" s="4">
        <v>6.3657714073206142</v>
      </c>
      <c r="R53" s="4">
        <v>6.9075091288610171</v>
      </c>
      <c r="S53" s="4">
        <v>7.1070164623878771</v>
      </c>
      <c r="T53" s="4">
        <v>7.276613494138032</v>
      </c>
      <c r="U53" s="4">
        <v>7.2442451069280853</v>
      </c>
      <c r="V53" s="4">
        <v>7.5021273016234886</v>
      </c>
      <c r="W53" s="4">
        <v>7.5558419165676654</v>
      </c>
      <c r="X53" s="4">
        <v>8.0208611537859831</v>
      </c>
      <c r="Y53" s="4">
        <v>7.9985628525550618</v>
      </c>
      <c r="Z53" s="4">
        <v>8.2128696059043751</v>
      </c>
      <c r="AA53" s="4">
        <v>7.9651464883069911</v>
      </c>
      <c r="AB53" s="4">
        <v>7.2991632806680933</v>
      </c>
      <c r="AC53" s="4">
        <v>7.7479490934316972</v>
      </c>
      <c r="AD53" s="4">
        <v>8.0409711084506821</v>
      </c>
      <c r="AE53" s="4">
        <v>8.2278763437497204</v>
      </c>
      <c r="AF53" s="4">
        <v>8.6948894071233056</v>
      </c>
      <c r="AG53" s="4">
        <v>8.8613751163218133</v>
      </c>
      <c r="AH53" s="4">
        <v>9.1300078745605795</v>
      </c>
      <c r="AI53" s="4">
        <v>8.7263543757408009</v>
      </c>
      <c r="AJ53" s="4">
        <v>8.2281314423645249</v>
      </c>
      <c r="AK53" s="4">
        <v>8.169722944728715</v>
      </c>
      <c r="AL53" s="4">
        <v>7.8914587570154557</v>
      </c>
      <c r="AM53" s="4">
        <v>7.5556339485335036</v>
      </c>
      <c r="AN53" s="4">
        <v>7.4182764919602739</v>
      </c>
      <c r="AO53" s="4">
        <v>7.9444501056457391</v>
      </c>
      <c r="AP53" s="4">
        <v>8.1116591577777264</v>
      </c>
      <c r="AQ53" s="4">
        <v>8.11257185891807</v>
      </c>
      <c r="AR53" s="4">
        <v>8.0906605512067777</v>
      </c>
      <c r="AS53" s="4">
        <v>8.3175378185903099</v>
      </c>
      <c r="AT53" s="4">
        <v>9.1261511457304305</v>
      </c>
      <c r="AU53" s="4">
        <v>9.0815434266479631</v>
      </c>
      <c r="AV53" s="4">
        <v>9.0580347394240217</v>
      </c>
      <c r="AW53" s="4">
        <v>8.8845938811075662</v>
      </c>
      <c r="AX53" s="4">
        <v>9.0849776043966486</v>
      </c>
      <c r="AY53" s="4">
        <v>8.5575793670918046</v>
      </c>
      <c r="AZ53" s="4">
        <v>7.9380154382220098</v>
      </c>
      <c r="BA53" s="4">
        <v>8.3777888359535542</v>
      </c>
      <c r="BB53" s="4">
        <v>8.2910381897104042</v>
      </c>
      <c r="BC53" s="4">
        <v>8.6286250665071833</v>
      </c>
      <c r="BD53" s="4">
        <v>8.3610391024654334</v>
      </c>
      <c r="BE53" s="4">
        <v>8.4746003621973962</v>
      </c>
      <c r="BF53" s="4">
        <v>8.9262217907599108</v>
      </c>
      <c r="BG53" s="4">
        <v>9.1197762509309417</v>
      </c>
      <c r="BH53" s="4">
        <v>8.8961783201345224</v>
      </c>
      <c r="BI53" s="4">
        <v>8.7207854896607184</v>
      </c>
      <c r="BJ53" s="4">
        <v>8.6452360549608152</v>
      </c>
      <c r="BK53" s="4">
        <v>8.0164449229331449</v>
      </c>
      <c r="BL53" s="4">
        <v>7.3007196332860778</v>
      </c>
      <c r="BM53" s="4">
        <v>7.5977007964957171</v>
      </c>
      <c r="BN53" s="4">
        <v>7.7218248636807543</v>
      </c>
      <c r="BO53" s="4">
        <v>7.517770087162531</v>
      </c>
      <c r="BP53" s="4">
        <v>7.5703664565021036</v>
      </c>
      <c r="BQ53" s="4">
        <v>7.665678138599981</v>
      </c>
      <c r="BR53" s="4">
        <v>7.1944860461321802</v>
      </c>
      <c r="BS53" s="4">
        <v>7.0989789562795194</v>
      </c>
      <c r="BT53" s="4">
        <v>7.0408298872371367</v>
      </c>
      <c r="BU53" s="4">
        <v>6.5097489215481916</v>
      </c>
      <c r="BV53" s="4">
        <v>6.5067035913537703</v>
      </c>
      <c r="BW53" s="4">
        <v>6.4749982220898978</v>
      </c>
      <c r="BX53" s="4">
        <v>5.8313305258765045</v>
      </c>
      <c r="BY53" s="4">
        <v>6.1185614308279863</v>
      </c>
      <c r="BZ53" s="4">
        <v>6.1277400399061639</v>
      </c>
      <c r="CA53" s="4">
        <v>6.0645882318012898</v>
      </c>
      <c r="CB53" s="4">
        <v>6.1687064103924367</v>
      </c>
      <c r="CC53" s="4">
        <v>6.256104910765707</v>
      </c>
      <c r="CD53" s="4">
        <v>5.7276373761219235</v>
      </c>
      <c r="CE53" s="4">
        <v>5.769274323786842</v>
      </c>
      <c r="CF53" s="4">
        <v>5.8691977333673293</v>
      </c>
      <c r="CG53" s="4">
        <v>5.4908951726522677</v>
      </c>
      <c r="CH53" s="4">
        <v>5.6497700329112073</v>
      </c>
      <c r="CI53" s="4">
        <v>5.7049454438663219</v>
      </c>
      <c r="CJ53" s="4">
        <v>5.3014467355281818</v>
      </c>
      <c r="CK53" s="4">
        <v>5.5679554915082736</v>
      </c>
      <c r="CL53" s="4">
        <v>5.7165503489096006</v>
      </c>
      <c r="CM53" s="4">
        <v>5.4791543309827242</v>
      </c>
      <c r="CN53" s="4">
        <v>5.64063905264626</v>
      </c>
      <c r="CO53" s="4">
        <v>5.7710036561525424</v>
      </c>
      <c r="CP53" s="4">
        <v>5.601312005570521</v>
      </c>
      <c r="CQ53" s="4">
        <v>5.7931332621664602</v>
      </c>
      <c r="CR53" s="4">
        <v>6.047577268309885</v>
      </c>
      <c r="CS53" s="4">
        <v>5.953261376355754</v>
      </c>
      <c r="CT53" s="4">
        <v>5.7672159528641993</v>
      </c>
      <c r="CU53" s="4">
        <v>5.8365850474556362</v>
      </c>
      <c r="CV53" s="4">
        <v>5.455449599841752</v>
      </c>
    </row>
    <row r="54" spans="1:100" x14ac:dyDescent="0.3">
      <c r="A54" s="1">
        <v>1</v>
      </c>
      <c r="B54" s="1">
        <v>24</v>
      </c>
      <c r="C54" s="1" t="s">
        <v>39</v>
      </c>
      <c r="D54" s="4">
        <v>2.5607806917037159</v>
      </c>
      <c r="E54" s="4">
        <v>3.1828431593904014</v>
      </c>
      <c r="F54" s="4">
        <v>3.4418800922368868</v>
      </c>
      <c r="G54" s="4">
        <v>3.5894248966669844</v>
      </c>
      <c r="H54" s="4">
        <v>3.9668401183016546</v>
      </c>
      <c r="I54" s="4">
        <v>3.9882344173400122</v>
      </c>
      <c r="J54" s="4">
        <v>3.9643748723152186</v>
      </c>
      <c r="K54" s="4">
        <v>3.9826278470893928</v>
      </c>
      <c r="L54" s="4">
        <v>3.9155274742986523</v>
      </c>
      <c r="M54" s="4">
        <v>4.1464288135139755</v>
      </c>
      <c r="N54" s="4">
        <v>3.9097116250919282</v>
      </c>
      <c r="O54" s="4">
        <v>4.0857996284422615</v>
      </c>
      <c r="P54" s="4">
        <v>4.1129386815102214</v>
      </c>
      <c r="Q54" s="4">
        <v>4.4072447375567769</v>
      </c>
      <c r="R54" s="4">
        <v>4.523835098670367</v>
      </c>
      <c r="S54" s="4">
        <v>4.559377254899851</v>
      </c>
      <c r="T54" s="4">
        <v>4.395299985990845</v>
      </c>
      <c r="U54" s="4">
        <v>4.0561162085645153</v>
      </c>
      <c r="V54" s="4">
        <v>4.2566126691817372</v>
      </c>
      <c r="W54" s="4">
        <v>4.0611678731848047</v>
      </c>
      <c r="X54" s="4">
        <v>3.9437587920613399</v>
      </c>
      <c r="Y54" s="4">
        <v>4.0819120140214427</v>
      </c>
      <c r="Z54" s="4">
        <v>4.1954220023292947</v>
      </c>
      <c r="AA54" s="4">
        <v>4.0808582269163374</v>
      </c>
      <c r="AB54" s="4">
        <v>3.7580426409140442</v>
      </c>
      <c r="AC54" s="4">
        <v>4.1914493553087855</v>
      </c>
      <c r="AD54" s="4">
        <v>4.2006041151384395</v>
      </c>
      <c r="AE54" s="4">
        <v>4.3075498513204469</v>
      </c>
      <c r="AF54" s="4">
        <v>4.4597634313219965</v>
      </c>
      <c r="AG54" s="4">
        <v>4.6631614970700577</v>
      </c>
      <c r="AH54" s="4">
        <v>5.2182807444530264</v>
      </c>
      <c r="AI54" s="4">
        <v>5.4445804546712484</v>
      </c>
      <c r="AJ54" s="4">
        <v>5.69090579605081</v>
      </c>
      <c r="AK54" s="4">
        <v>5.8425154808607846</v>
      </c>
      <c r="AL54" s="4">
        <v>5.7461332082963699</v>
      </c>
      <c r="AM54" s="4">
        <v>5.49219404893205</v>
      </c>
      <c r="AN54" s="4">
        <v>5.2664165208331468</v>
      </c>
      <c r="AO54" s="4">
        <v>5.913217858622188</v>
      </c>
      <c r="AP54" s="4">
        <v>6.2014170076448538</v>
      </c>
      <c r="AQ54" s="4">
        <v>6.1012383553836997</v>
      </c>
      <c r="AR54" s="4">
        <v>5.8133057670556623</v>
      </c>
      <c r="AS54" s="4">
        <v>6.0863155076906672</v>
      </c>
      <c r="AT54" s="4">
        <v>6.2900506892591137</v>
      </c>
      <c r="AU54" s="4">
        <v>6.5629205168047964</v>
      </c>
      <c r="AV54" s="4">
        <v>6.6878581200285208</v>
      </c>
      <c r="AW54" s="4">
        <v>7.1106382911993462</v>
      </c>
      <c r="AX54" s="4">
        <v>7.4156719921235608</v>
      </c>
      <c r="AY54" s="4">
        <v>7.2164168075870796</v>
      </c>
      <c r="AZ54" s="4">
        <v>6.7151952081824184</v>
      </c>
      <c r="BA54" s="4">
        <v>7.4036909107003179</v>
      </c>
      <c r="BB54" s="4">
        <v>7.5015550588016611</v>
      </c>
      <c r="BC54" s="4">
        <v>7.2156255217518286</v>
      </c>
      <c r="BD54" s="4">
        <v>7.0922994589784905</v>
      </c>
      <c r="BE54" s="4">
        <v>7.0517429579904327</v>
      </c>
      <c r="BF54" s="4">
        <v>6.477298969606597</v>
      </c>
      <c r="BG54" s="4">
        <v>6.5136695046796813</v>
      </c>
      <c r="BH54" s="4">
        <v>6.3973436021230734</v>
      </c>
      <c r="BI54" s="4">
        <v>6.339362783283252</v>
      </c>
      <c r="BJ54" s="4">
        <v>6.3886731816385307</v>
      </c>
      <c r="BK54" s="4">
        <v>6.2720352857958321</v>
      </c>
      <c r="BL54" s="4">
        <v>5.3245622486234225</v>
      </c>
      <c r="BM54" s="4">
        <v>5.6474258167983757</v>
      </c>
      <c r="BN54" s="4">
        <v>5.7038053219462812</v>
      </c>
      <c r="BO54" s="4">
        <v>5.1780281164993998</v>
      </c>
      <c r="BP54" s="4">
        <v>4.9966442794245456</v>
      </c>
      <c r="BQ54" s="4">
        <v>4.7376691096000458</v>
      </c>
      <c r="BR54" s="4">
        <v>6.7520454903209712</v>
      </c>
      <c r="BS54" s="4">
        <v>6.6580977254384486</v>
      </c>
      <c r="BT54" s="4">
        <v>6.720400174420571</v>
      </c>
      <c r="BU54" s="4">
        <v>6.5120382979125226</v>
      </c>
      <c r="BV54" s="4">
        <v>6.6346358877773852</v>
      </c>
      <c r="BW54" s="4">
        <v>6.5166675442945996</v>
      </c>
      <c r="BX54" s="4">
        <v>5.692197414785265</v>
      </c>
      <c r="BY54" s="4">
        <v>6.0575835446278763</v>
      </c>
      <c r="BZ54" s="4">
        <v>6.2302293468550412</v>
      </c>
      <c r="CA54" s="4">
        <v>5.9480183643619187</v>
      </c>
      <c r="CB54" s="4">
        <v>6.134767176490989</v>
      </c>
      <c r="CC54" s="4">
        <v>6.4998691897120349</v>
      </c>
      <c r="CD54" s="4">
        <v>6.1435465447991247</v>
      </c>
      <c r="CE54" s="4">
        <v>6.4893291732802938</v>
      </c>
      <c r="CF54" s="4">
        <v>6.5638400351440724</v>
      </c>
      <c r="CG54" s="4">
        <v>6.8211192668189788</v>
      </c>
      <c r="CH54" s="4">
        <v>7.1517823452658558</v>
      </c>
      <c r="CI54" s="4">
        <v>7.3038495335947822</v>
      </c>
      <c r="CJ54" s="4">
        <v>6.7654803495523534</v>
      </c>
      <c r="CK54" s="4">
        <v>7.6540092378427644</v>
      </c>
      <c r="CL54" s="4">
        <v>8.4782000342355524</v>
      </c>
      <c r="CM54" s="4">
        <v>8.5291576207872488</v>
      </c>
      <c r="CN54" s="4">
        <v>9.3766883015746867</v>
      </c>
      <c r="CO54" s="4">
        <v>9.7933076152277767</v>
      </c>
      <c r="CP54" s="4">
        <v>10.019466119500766</v>
      </c>
      <c r="CQ54" s="4">
        <v>11.286609521792169</v>
      </c>
      <c r="CR54" s="4">
        <v>11.931106166680069</v>
      </c>
      <c r="CS54" s="4">
        <v>12.937908989307598</v>
      </c>
      <c r="CT54" s="4">
        <v>15.144508412411847</v>
      </c>
      <c r="CU54" s="4">
        <v>16.257695890327515</v>
      </c>
      <c r="CV54" s="4">
        <v>15.455711820638808</v>
      </c>
    </row>
    <row r="55" spans="1:100" x14ac:dyDescent="0.3">
      <c r="A55" s="1">
        <v>1</v>
      </c>
      <c r="B55" s="1">
        <v>26</v>
      </c>
      <c r="C55" s="1" t="s">
        <v>40</v>
      </c>
      <c r="D55" s="4">
        <v>0</v>
      </c>
      <c r="E55" s="4">
        <v>0</v>
      </c>
      <c r="F55" s="4">
        <v>0</v>
      </c>
      <c r="G55" s="4">
        <v>0</v>
      </c>
      <c r="H55" s="4">
        <v>3.4452083238176202E-2</v>
      </c>
      <c r="I55" s="4">
        <v>0.11910159265995396</v>
      </c>
      <c r="J55" s="4">
        <v>0.66133286185343065</v>
      </c>
      <c r="K55" s="4">
        <v>0.98922059345673397</v>
      </c>
      <c r="L55" s="4">
        <v>1.2386838848465087</v>
      </c>
      <c r="M55" s="4">
        <v>2.606669712107573</v>
      </c>
      <c r="N55" s="4">
        <v>3.0475978892938569</v>
      </c>
      <c r="O55" s="4">
        <v>4.0258988588279641</v>
      </c>
      <c r="P55" s="4">
        <v>3.864910883333744</v>
      </c>
      <c r="Q55" s="4">
        <v>4.8382812500421482</v>
      </c>
      <c r="R55" s="4">
        <v>3.9513489073367443</v>
      </c>
      <c r="S55" s="4">
        <v>5.1371756356304408</v>
      </c>
      <c r="T55" s="4">
        <v>4.3537752365500726</v>
      </c>
      <c r="U55" s="4">
        <v>5.225072220822212</v>
      </c>
      <c r="V55" s="4">
        <v>6.0180117194473439</v>
      </c>
      <c r="W55" s="4">
        <v>6.5714554369867573</v>
      </c>
      <c r="X55" s="4">
        <v>8.2083881638567746</v>
      </c>
      <c r="Y55" s="4">
        <v>8.6366940729464208</v>
      </c>
      <c r="Z55" s="4">
        <v>9.4480052894305011</v>
      </c>
      <c r="AA55" s="4">
        <v>9.6962474461669661</v>
      </c>
      <c r="AB55" s="4">
        <v>8.7469670437468885</v>
      </c>
      <c r="AC55" s="4">
        <v>9.9654298460453532</v>
      </c>
      <c r="AD55" s="4">
        <v>10.513866620375669</v>
      </c>
      <c r="AE55" s="4">
        <v>11.573938513977374</v>
      </c>
      <c r="AF55" s="4">
        <v>12.274543441617549</v>
      </c>
      <c r="AG55" s="4">
        <v>14.005898712129792</v>
      </c>
      <c r="AH55" s="4">
        <v>7.8181191055132189</v>
      </c>
      <c r="AI55" s="4">
        <v>9.1378942280887756</v>
      </c>
      <c r="AJ55" s="4">
        <v>9.7154902359783453</v>
      </c>
      <c r="AK55" s="4">
        <v>9.7355161426489776</v>
      </c>
      <c r="AL55" s="4">
        <v>10.486171964826038</v>
      </c>
      <c r="AM55" s="4">
        <v>8.1826500672535989</v>
      </c>
      <c r="AN55" s="4">
        <v>8.9547656939770217</v>
      </c>
      <c r="AO55" s="4">
        <v>10.118536255621448</v>
      </c>
      <c r="AP55" s="4">
        <v>8.4232103249565018</v>
      </c>
      <c r="AQ55" s="4">
        <v>9.7921286729372063</v>
      </c>
      <c r="AR55" s="4">
        <v>9.2622786607517114</v>
      </c>
      <c r="AS55" s="4">
        <v>9.5083686191807981</v>
      </c>
      <c r="AT55" s="4">
        <v>8.2744990645207093</v>
      </c>
      <c r="AU55" s="4">
        <v>7.9538932365568664</v>
      </c>
      <c r="AV55" s="4">
        <v>8.2837513958140825</v>
      </c>
      <c r="AW55" s="4">
        <v>8.1244532581312043</v>
      </c>
      <c r="AX55" s="4">
        <v>8.4181060243411121</v>
      </c>
      <c r="AY55" s="4">
        <v>7.0839950790987105</v>
      </c>
      <c r="AZ55" s="4">
        <v>6.8927378681410971</v>
      </c>
      <c r="BA55" s="4">
        <v>7.1873289716035362</v>
      </c>
      <c r="BB55" s="4">
        <v>7.2019886951308747</v>
      </c>
      <c r="BC55" s="4">
        <v>7.5635991830137499</v>
      </c>
      <c r="BD55" s="4">
        <v>7.3427004704708265</v>
      </c>
      <c r="BE55" s="4">
        <v>7.9937492368987524</v>
      </c>
      <c r="BF55" s="4">
        <v>7.0436248268099231</v>
      </c>
      <c r="BG55" s="4">
        <v>7.1739828731169837</v>
      </c>
      <c r="BH55" s="4">
        <v>6.7315027750658523</v>
      </c>
      <c r="BI55" s="4">
        <v>6.0411679655014394</v>
      </c>
      <c r="BJ55" s="4">
        <v>6.7133999574960104</v>
      </c>
      <c r="BK55" s="4">
        <v>5.4327201161141137</v>
      </c>
      <c r="BL55" s="4">
        <v>5.3362744144550476</v>
      </c>
      <c r="BM55" s="4">
        <v>5.4053486464560931</v>
      </c>
      <c r="BN55" s="4">
        <v>5.6976866907167008</v>
      </c>
      <c r="BO55" s="4">
        <v>5.3241045765156736</v>
      </c>
      <c r="BP55" s="4">
        <v>6.1918791121257089</v>
      </c>
      <c r="BQ55" s="4">
        <v>5.6770935331541192</v>
      </c>
      <c r="BR55" s="4">
        <v>5.1564755538974199</v>
      </c>
      <c r="BS55" s="4">
        <v>5.4165990639302901</v>
      </c>
      <c r="BT55" s="4">
        <v>5.7225334788803472</v>
      </c>
      <c r="BU55" s="4">
        <v>5.6152626958920973</v>
      </c>
      <c r="BV55" s="4">
        <v>5.4592537439699846</v>
      </c>
      <c r="BW55" s="4">
        <v>5.5655228779361829</v>
      </c>
      <c r="BX55" s="4">
        <v>5.499972105922609</v>
      </c>
      <c r="BY55" s="4">
        <v>5.8336779890260031</v>
      </c>
      <c r="BZ55" s="4">
        <v>6.2364646120374418</v>
      </c>
      <c r="CA55" s="4">
        <v>6.4557162133991195</v>
      </c>
      <c r="CB55" s="4">
        <v>4.3878816914522289</v>
      </c>
      <c r="CC55" s="4">
        <v>5.1662465336667376</v>
      </c>
      <c r="CD55" s="4">
        <v>5.5900806012866733</v>
      </c>
      <c r="CE55" s="4">
        <v>6.3700044245244642</v>
      </c>
      <c r="CF55" s="4">
        <v>5.6962520689173557</v>
      </c>
      <c r="CG55" s="4">
        <v>5.9700328041796169</v>
      </c>
      <c r="CH55" s="4">
        <v>6.9286080706390178</v>
      </c>
      <c r="CI55" s="4">
        <v>7.1429677046457547</v>
      </c>
      <c r="CJ55" s="4">
        <v>7.2493015294871981</v>
      </c>
      <c r="CK55" s="4">
        <v>6.6029652652171933</v>
      </c>
      <c r="CL55" s="4">
        <v>6.5026195369877016</v>
      </c>
      <c r="CM55" s="4">
        <v>7.0065113649259114</v>
      </c>
      <c r="CN55" s="4">
        <v>7.3080939166119574</v>
      </c>
      <c r="CO55" s="4">
        <v>7.0369415222873366</v>
      </c>
      <c r="CP55" s="4">
        <v>9.5075854899082461</v>
      </c>
      <c r="CQ55" s="4">
        <v>8.2062852517359239</v>
      </c>
      <c r="CR55" s="4">
        <v>9.6037820007392494</v>
      </c>
      <c r="CS55" s="4">
        <v>9.878157274268867</v>
      </c>
      <c r="CT55" s="4">
        <v>10.101275515277102</v>
      </c>
      <c r="CU55" s="4">
        <v>10.431425500501929</v>
      </c>
      <c r="CV55" s="4">
        <v>8.9965904135318553</v>
      </c>
    </row>
    <row r="56" spans="1:100" x14ac:dyDescent="0.3">
      <c r="A56" s="1">
        <v>1</v>
      </c>
      <c r="B56" s="1">
        <v>36</v>
      </c>
      <c r="C56" s="1" t="s">
        <v>41</v>
      </c>
      <c r="D56" s="4">
        <v>4.1248584993056134</v>
      </c>
      <c r="E56" s="4">
        <v>4.707088576512648</v>
      </c>
      <c r="F56" s="4">
        <v>5.1621317038630297</v>
      </c>
      <c r="G56" s="4">
        <v>5.5835951880383554</v>
      </c>
      <c r="H56" s="4">
        <v>6.1437935967463471</v>
      </c>
      <c r="I56" s="4">
        <v>7.0086955437654987</v>
      </c>
      <c r="J56" s="4">
        <v>6.1604370075718515</v>
      </c>
      <c r="K56" s="4">
        <v>7.1589911575962173</v>
      </c>
      <c r="L56" s="4">
        <v>7.3584969815550405</v>
      </c>
      <c r="M56" s="4">
        <v>5.2265448504928065</v>
      </c>
      <c r="N56" s="4">
        <v>5.3770875877179183</v>
      </c>
      <c r="O56" s="4">
        <v>5.7456745625306924</v>
      </c>
      <c r="P56" s="4">
        <v>5.341145825400881</v>
      </c>
      <c r="Q56" s="4">
        <v>5.7527252910021769</v>
      </c>
      <c r="R56" s="4">
        <v>6.5259202954371949</v>
      </c>
      <c r="S56" s="4">
        <v>6.7873024149319185</v>
      </c>
      <c r="T56" s="4">
        <v>4.8346832874145722</v>
      </c>
      <c r="U56" s="4">
        <v>5.445781859230661</v>
      </c>
      <c r="V56" s="4">
        <v>5.781948250653338</v>
      </c>
      <c r="W56" s="4">
        <v>5.8318711826873413</v>
      </c>
      <c r="X56" s="4">
        <v>6.0846576097554905</v>
      </c>
      <c r="Y56" s="4">
        <v>6.8379134690698447</v>
      </c>
      <c r="Z56" s="4">
        <v>7.1208710511563105</v>
      </c>
      <c r="AA56" s="4">
        <v>7.2633285974796031</v>
      </c>
      <c r="AB56" s="4">
        <v>7.027590628042776</v>
      </c>
      <c r="AC56" s="4">
        <v>7.4494380861070155</v>
      </c>
      <c r="AD56" s="4">
        <v>7.9844438047027078</v>
      </c>
      <c r="AE56" s="4">
        <v>8.7146960809873875</v>
      </c>
      <c r="AF56" s="4">
        <v>5.8253983818978474</v>
      </c>
      <c r="AG56" s="4">
        <v>6.5128243817358396</v>
      </c>
      <c r="AH56" s="4">
        <v>6.6065674449313407</v>
      </c>
      <c r="AI56" s="4">
        <v>7.0143734880086104</v>
      </c>
      <c r="AJ56" s="4">
        <v>7.1350585841616407</v>
      </c>
      <c r="AK56" s="4">
        <v>7.2160087447544692</v>
      </c>
      <c r="AL56" s="4">
        <v>6.3368927035434881</v>
      </c>
      <c r="AM56" s="4">
        <v>5.1264874941384253</v>
      </c>
      <c r="AN56" s="4">
        <v>4.6136936853624322</v>
      </c>
      <c r="AO56" s="4">
        <v>5.0279362625622346</v>
      </c>
      <c r="AP56" s="4">
        <v>5.018120040143998</v>
      </c>
      <c r="AQ56" s="4">
        <v>5.1610844477925903</v>
      </c>
      <c r="AR56" s="4">
        <v>5.7260043918317258</v>
      </c>
      <c r="AS56" s="4">
        <v>6.1021877405877403</v>
      </c>
      <c r="AT56" s="4">
        <v>5.7180031052590099</v>
      </c>
      <c r="AU56" s="4">
        <v>5.7403283657573629</v>
      </c>
      <c r="AV56" s="4">
        <v>6.1196780310770045</v>
      </c>
      <c r="AW56" s="4">
        <v>6.2307975238106588</v>
      </c>
      <c r="AX56" s="4">
        <v>6.2170569699910647</v>
      </c>
      <c r="AY56" s="4">
        <v>6.1328243767086805</v>
      </c>
      <c r="AZ56" s="4">
        <v>4.7623470530747003</v>
      </c>
      <c r="BA56" s="4">
        <v>5.0899583490364879</v>
      </c>
      <c r="BB56" s="4">
        <v>5.5640612403361214</v>
      </c>
      <c r="BC56" s="4">
        <v>5.7625044353037902</v>
      </c>
      <c r="BD56" s="4">
        <v>5.5425461821830657</v>
      </c>
      <c r="BE56" s="4">
        <v>5.5214029627332888</v>
      </c>
      <c r="BF56" s="4">
        <v>4.0880266365359264</v>
      </c>
      <c r="BG56" s="4">
        <v>4.5180068418870745</v>
      </c>
      <c r="BH56" s="4">
        <v>4.8224937830646821</v>
      </c>
      <c r="BI56" s="4">
        <v>4.8607228341359665</v>
      </c>
      <c r="BJ56" s="4">
        <v>5.1780379939694914</v>
      </c>
      <c r="BK56" s="4">
        <v>5.7294484813221862</v>
      </c>
      <c r="BL56" s="4">
        <v>5.5417552021623147</v>
      </c>
      <c r="BM56" s="4">
        <v>6.1773601162193392</v>
      </c>
      <c r="BN56" s="4">
        <v>6.6849112272846414</v>
      </c>
      <c r="BO56" s="4">
        <v>6.9560777295848215</v>
      </c>
      <c r="BP56" s="4">
        <v>6.7961792085322523</v>
      </c>
      <c r="BQ56" s="4">
        <v>6.6954379374007198</v>
      </c>
      <c r="BR56" s="4">
        <v>7.624593121411845</v>
      </c>
      <c r="BS56" s="4">
        <v>8.0742585173169275</v>
      </c>
      <c r="BT56" s="4">
        <v>7.870447464189918</v>
      </c>
      <c r="BU56" s="4">
        <v>8.0226610349019527</v>
      </c>
      <c r="BV56" s="4">
        <v>8.1288433296728613</v>
      </c>
      <c r="BW56" s="4">
        <v>7.9368008637566323</v>
      </c>
      <c r="BX56" s="4">
        <v>6.1838623135374418</v>
      </c>
      <c r="BY56" s="4">
        <v>6.7304559668686119</v>
      </c>
      <c r="BZ56" s="4">
        <v>6.9285689535714994</v>
      </c>
      <c r="CA56" s="4">
        <v>6.5260365590759779</v>
      </c>
      <c r="CB56" s="4">
        <v>6.9092337259304983</v>
      </c>
      <c r="CC56" s="4">
        <v>7.1153217810129119</v>
      </c>
      <c r="CD56" s="4">
        <v>6.4676895011256725</v>
      </c>
      <c r="CE56" s="4">
        <v>6.7872164855475674</v>
      </c>
      <c r="CF56" s="4">
        <v>7.3323792874133344</v>
      </c>
      <c r="CG56" s="4">
        <v>6.5589621210104285</v>
      </c>
      <c r="CH56" s="4">
        <v>7.0924068514324894</v>
      </c>
      <c r="CI56" s="4">
        <v>7.9272901077418414</v>
      </c>
      <c r="CJ56" s="4">
        <v>6.5692278594386231</v>
      </c>
      <c r="CK56" s="4">
        <v>6.6537426756847848</v>
      </c>
      <c r="CL56" s="4">
        <v>6.9438441188267017</v>
      </c>
      <c r="CM56" s="4">
        <v>6.6625870388585291</v>
      </c>
      <c r="CN56" s="4">
        <v>7.3417520955682143</v>
      </c>
      <c r="CO56" s="4">
        <v>3.4882914496207071</v>
      </c>
      <c r="CP56" s="4">
        <v>3.9822863812026128</v>
      </c>
      <c r="CQ56" s="4">
        <v>4.2915693478784585</v>
      </c>
      <c r="CR56" s="4">
        <v>5.3196887742179371</v>
      </c>
      <c r="CS56" s="4">
        <v>5.6957073377086562</v>
      </c>
      <c r="CT56" s="4">
        <v>5.9691067161430311</v>
      </c>
      <c r="CU56" s="4">
        <v>7.1881335645465967</v>
      </c>
      <c r="CV56" s="4">
        <v>8.2824604488510349</v>
      </c>
    </row>
    <row r="57" spans="1:100" x14ac:dyDescent="0.3">
      <c r="A57" s="1">
        <v>1</v>
      </c>
      <c r="B57" s="1">
        <v>5</v>
      </c>
      <c r="C57" s="1" t="s">
        <v>42</v>
      </c>
      <c r="D57" s="4">
        <v>3.8291644515786629</v>
      </c>
      <c r="E57" s="4">
        <v>4.4121023429230428</v>
      </c>
      <c r="F57" s="4">
        <v>4.3437049543202662</v>
      </c>
      <c r="G57" s="4">
        <v>4.4035076820638261</v>
      </c>
      <c r="H57" s="4">
        <v>4.6316241109266016</v>
      </c>
      <c r="I57" s="4">
        <v>4.6789435616310904</v>
      </c>
      <c r="J57" s="4">
        <v>4.216171871882799</v>
      </c>
      <c r="K57" s="4">
        <v>4.2509644755610081</v>
      </c>
      <c r="L57" s="4">
        <v>4.258477917584627</v>
      </c>
      <c r="M57" s="4">
        <v>4.2753495115994511</v>
      </c>
      <c r="N57" s="4">
        <v>4.4202282231114252</v>
      </c>
      <c r="O57" s="4">
        <v>4.3140391125772224</v>
      </c>
      <c r="P57" s="4">
        <v>3.8077305036016513</v>
      </c>
      <c r="Q57" s="4">
        <v>4.2447729015530165</v>
      </c>
      <c r="R57" s="4">
        <v>4.6523002095819246</v>
      </c>
      <c r="S57" s="4">
        <v>4.6997796562677312</v>
      </c>
      <c r="T57" s="4">
        <v>4.6714607705410609</v>
      </c>
      <c r="U57" s="4">
        <v>4.6835419827187721</v>
      </c>
      <c r="V57" s="4">
        <v>4.5619924322664493</v>
      </c>
      <c r="W57" s="4">
        <v>4.559483860510916</v>
      </c>
      <c r="X57" s="4">
        <v>4.676443993146024</v>
      </c>
      <c r="Y57" s="4">
        <v>4.6250746699331398</v>
      </c>
      <c r="Z57" s="4">
        <v>4.7764131546423343</v>
      </c>
      <c r="AA57" s="4">
        <v>4.5277246123376127</v>
      </c>
      <c r="AB57" s="4">
        <v>4.0126602346606965</v>
      </c>
      <c r="AC57" s="4">
        <v>4.7926732293795204</v>
      </c>
      <c r="AD57" s="4">
        <v>4.9035718466200375</v>
      </c>
      <c r="AE57" s="4">
        <v>4.9394480327812937</v>
      </c>
      <c r="AF57" s="4">
        <v>4.9968739696588287</v>
      </c>
      <c r="AG57" s="4">
        <v>5.0283180939812926</v>
      </c>
      <c r="AH57" s="4">
        <v>4.6368642433777447</v>
      </c>
      <c r="AI57" s="4">
        <v>4.897325803349764</v>
      </c>
      <c r="AJ57" s="4">
        <v>4.7876037010037527</v>
      </c>
      <c r="AK57" s="4">
        <v>4.969082248294372</v>
      </c>
      <c r="AL57" s="4">
        <v>5.0304746971719361</v>
      </c>
      <c r="AM57" s="4">
        <v>5.1055052399631169</v>
      </c>
      <c r="AN57" s="4">
        <v>4.2804612579007069</v>
      </c>
      <c r="AO57" s="4">
        <v>5.203895147703034</v>
      </c>
      <c r="AP57" s="4">
        <v>5.2368079457276364</v>
      </c>
      <c r="AQ57" s="4">
        <v>5.2866079422891818</v>
      </c>
      <c r="AR57" s="4">
        <v>4.9529338873352433</v>
      </c>
      <c r="AS57" s="4">
        <v>4.8981405572947248</v>
      </c>
      <c r="AT57" s="4">
        <v>4.8368230211478398</v>
      </c>
      <c r="AU57" s="4">
        <v>5.1761232138728897</v>
      </c>
      <c r="AV57" s="4">
        <v>5.1619934160413248</v>
      </c>
      <c r="AW57" s="4">
        <v>5.2784146325879648</v>
      </c>
      <c r="AX57" s="4">
        <v>5.1835375985468088</v>
      </c>
      <c r="AY57" s="4">
        <v>5.3938698715185929</v>
      </c>
      <c r="AZ57" s="4">
        <v>4.7333717173525809</v>
      </c>
      <c r="BA57" s="4">
        <v>4.9707839985456603</v>
      </c>
      <c r="BB57" s="4">
        <v>5.0850632251655119</v>
      </c>
      <c r="BC57" s="4">
        <v>5.3046839610940744</v>
      </c>
      <c r="BD57" s="4">
        <v>5.3116778155469291</v>
      </c>
      <c r="BE57" s="4">
        <v>5.3095699902873923</v>
      </c>
      <c r="BF57" s="4">
        <v>4.9316254924264085</v>
      </c>
      <c r="BG57" s="4">
        <v>5.4037828670006389</v>
      </c>
      <c r="BH57" s="4">
        <v>5.5305663769970561</v>
      </c>
      <c r="BI57" s="4">
        <v>5.2459317865318704</v>
      </c>
      <c r="BJ57" s="4">
        <v>5.0226203586100304</v>
      </c>
      <c r="BK57" s="4">
        <v>4.9019025447314251</v>
      </c>
      <c r="BL57" s="4">
        <v>4.505969742066311</v>
      </c>
      <c r="BM57" s="4">
        <v>5.1886494112211139</v>
      </c>
      <c r="BN57" s="4">
        <v>4.8042435358969371</v>
      </c>
      <c r="BO57" s="4">
        <v>4.7322775440531224</v>
      </c>
      <c r="BP57" s="4">
        <v>4.8600575219573017</v>
      </c>
      <c r="BQ57" s="4">
        <v>5.0805787154642781</v>
      </c>
      <c r="BR57" s="4">
        <v>4.7995451066533876</v>
      </c>
      <c r="BS57" s="4">
        <v>4.8158875156677459</v>
      </c>
      <c r="BT57" s="4">
        <v>4.8937635701934106</v>
      </c>
      <c r="BU57" s="4">
        <v>4.5589009714667847</v>
      </c>
      <c r="BV57" s="4">
        <v>4.6718277829149297</v>
      </c>
      <c r="BW57" s="4">
        <v>4.6344006437085872</v>
      </c>
      <c r="BX57" s="4">
        <v>4.3461299100345183</v>
      </c>
      <c r="BY57" s="4">
        <v>4.3367701281528586</v>
      </c>
      <c r="BZ57" s="4">
        <v>4.5341187651246688</v>
      </c>
      <c r="CA57" s="4">
        <v>4.6113549173943715</v>
      </c>
      <c r="CB57" s="4">
        <v>4.7451829114269319</v>
      </c>
      <c r="CC57" s="4">
        <v>4.7131869813238918</v>
      </c>
      <c r="CD57" s="4">
        <v>4.5251300379608157</v>
      </c>
      <c r="CE57" s="4">
        <v>4.6979507733028534</v>
      </c>
      <c r="CF57" s="4">
        <v>4.8450687220537469</v>
      </c>
      <c r="CG57" s="4">
        <v>4.7120681158173561</v>
      </c>
      <c r="CH57" s="4">
        <v>4.7485983268849701</v>
      </c>
      <c r="CI57" s="4">
        <v>4.6432718747670201</v>
      </c>
      <c r="CJ57" s="4">
        <v>4.4358639903864336</v>
      </c>
      <c r="CK57" s="4">
        <v>4.4227622610779251</v>
      </c>
      <c r="CL57" s="4">
        <v>4.6352801756419275</v>
      </c>
      <c r="CM57" s="4">
        <v>4.6083340825636174</v>
      </c>
      <c r="CN57" s="4">
        <v>4.8837363929875499</v>
      </c>
      <c r="CO57" s="4">
        <v>4.9147923386475476</v>
      </c>
      <c r="CP57" s="4">
        <v>4.7157307503016295</v>
      </c>
      <c r="CQ57" s="4">
        <v>4.9702722661533523</v>
      </c>
      <c r="CR57" s="4">
        <v>5.0948414404900255</v>
      </c>
      <c r="CS57" s="4">
        <v>4.9623155961786489</v>
      </c>
      <c r="CT57" s="4">
        <v>4.9226826407342594</v>
      </c>
      <c r="CU57" s="4">
        <v>4.8167634001308768</v>
      </c>
      <c r="CV57" s="4">
        <v>4.5373481511700389</v>
      </c>
    </row>
    <row r="58" spans="1:100" x14ac:dyDescent="0.3">
      <c r="A58" s="1">
        <v>1</v>
      </c>
      <c r="B58" s="1">
        <v>4</v>
      </c>
      <c r="C58" s="1" t="s">
        <v>43</v>
      </c>
      <c r="D58" s="4">
        <v>4.0425096822579043</v>
      </c>
      <c r="E58" s="4">
        <v>4.3722658750000347</v>
      </c>
      <c r="F58" s="4">
        <v>4.4816841344709397</v>
      </c>
      <c r="G58" s="4">
        <v>4.3289411286273349</v>
      </c>
      <c r="H58" s="4">
        <v>4.6133598982382082</v>
      </c>
      <c r="I58" s="4">
        <v>4.8278550780903657</v>
      </c>
      <c r="J58" s="4">
        <v>4.7575594728510859</v>
      </c>
      <c r="K58" s="4">
        <v>4.9047256226529683</v>
      </c>
      <c r="L58" s="4">
        <v>5.0210021935850451</v>
      </c>
      <c r="M58" s="4">
        <v>4.7980961173555565</v>
      </c>
      <c r="N58" s="4">
        <v>4.9591460347655048</v>
      </c>
      <c r="O58" s="4">
        <v>5.0040421370243866</v>
      </c>
      <c r="P58" s="4">
        <v>4.5124281048666122</v>
      </c>
      <c r="Q58" s="4">
        <v>4.9427227144338897</v>
      </c>
      <c r="R58" s="4">
        <v>5.1553802501040167</v>
      </c>
      <c r="S58" s="4">
        <v>5.1343736529709156</v>
      </c>
      <c r="T58" s="4">
        <v>5.4042398887259608</v>
      </c>
      <c r="U58" s="4">
        <v>5.4971897796798359</v>
      </c>
      <c r="V58" s="4">
        <v>5.1926503788230525</v>
      </c>
      <c r="W58" s="4">
        <v>6.1177136806600458</v>
      </c>
      <c r="X58" s="4">
        <v>6.4819644004939434</v>
      </c>
      <c r="Y58" s="4">
        <v>6.2653631888967807</v>
      </c>
      <c r="Z58" s="4">
        <v>6.3646735269911341</v>
      </c>
      <c r="AA58" s="4">
        <v>6.2221773719729097</v>
      </c>
      <c r="AB58" s="4">
        <v>5.7014820975423932</v>
      </c>
      <c r="AC58" s="4">
        <v>6.2186000900809599</v>
      </c>
      <c r="AD58" s="4">
        <v>6.4563450389615848</v>
      </c>
      <c r="AE58" s="4">
        <v>6.5536605777854158</v>
      </c>
      <c r="AF58" s="4">
        <v>6.9828196645316503</v>
      </c>
      <c r="AG58" s="4">
        <v>7.1359692460359225</v>
      </c>
      <c r="AH58" s="4">
        <v>6.7655831480277611</v>
      </c>
      <c r="AI58" s="4">
        <v>7.1872432579024927</v>
      </c>
      <c r="AJ58" s="4">
        <v>7.5903111810374719</v>
      </c>
      <c r="AK58" s="4">
        <v>7.2163452705433926</v>
      </c>
      <c r="AL58" s="4">
        <v>7.275397172951477</v>
      </c>
      <c r="AM58" s="4">
        <v>7.1592528720224617</v>
      </c>
      <c r="AN58" s="4">
        <v>6.0200998739231464</v>
      </c>
      <c r="AO58" s="4">
        <v>6.4501129487280124</v>
      </c>
      <c r="AP58" s="4">
        <v>6.4901070928928783</v>
      </c>
      <c r="AQ58" s="4">
        <v>6.6471250577759751</v>
      </c>
      <c r="AR58" s="4">
        <v>6.6638059864397716</v>
      </c>
      <c r="AS58" s="4">
        <v>6.8707849402869225</v>
      </c>
      <c r="AT58" s="4">
        <v>6.753841710235557</v>
      </c>
      <c r="AU58" s="4">
        <v>5.2106961723882854</v>
      </c>
      <c r="AV58" s="4">
        <v>5.2643757729120848</v>
      </c>
      <c r="AW58" s="4">
        <v>5.2837650401766467</v>
      </c>
      <c r="AX58" s="4">
        <v>5.5312192688775692</v>
      </c>
      <c r="AY58" s="4">
        <v>5.5585875909643363</v>
      </c>
      <c r="AZ58" s="4">
        <v>5.2554325579859968</v>
      </c>
      <c r="BA58" s="4">
        <v>5.5788653961965462</v>
      </c>
      <c r="BB58" s="4">
        <v>5.495293849297429</v>
      </c>
      <c r="BC58" s="4">
        <v>5.4501538022409335</v>
      </c>
      <c r="BD58" s="4">
        <v>5.5497757479135785</v>
      </c>
      <c r="BE58" s="4">
        <v>5.3549014661686716</v>
      </c>
      <c r="BF58" s="4">
        <v>5.2794780420754215</v>
      </c>
      <c r="BG58" s="4">
        <v>5.4349092722721313</v>
      </c>
      <c r="BH58" s="4">
        <v>5.3193392173962675</v>
      </c>
      <c r="BI58" s="4">
        <v>5.0628583659763757</v>
      </c>
      <c r="BJ58" s="4">
        <v>5.2625386239014169</v>
      </c>
      <c r="BK58" s="4">
        <v>5.0920929465114302</v>
      </c>
      <c r="BL58" s="4">
        <v>4.4276754979525554</v>
      </c>
      <c r="BM58" s="4">
        <v>4.9193912857886453</v>
      </c>
      <c r="BN58" s="4">
        <v>4.8342542295766391</v>
      </c>
      <c r="BO58" s="4">
        <v>4.8392191426862494</v>
      </c>
      <c r="BP58" s="4">
        <v>5.1061293086327213</v>
      </c>
      <c r="BQ58" s="4">
        <v>5.0472351886413778</v>
      </c>
      <c r="BR58" s="4">
        <v>5.0267752200230307</v>
      </c>
      <c r="BS58" s="4">
        <v>5.2337714141769602</v>
      </c>
      <c r="BT58" s="4">
        <v>5.1383034278441446</v>
      </c>
      <c r="BU58" s="4">
        <v>4.9600900552211771</v>
      </c>
      <c r="BV58" s="4">
        <v>5.1664999363763062</v>
      </c>
      <c r="BW58" s="4">
        <v>4.9047325565453885</v>
      </c>
      <c r="BX58" s="4">
        <v>4.3335737087358046</v>
      </c>
      <c r="BY58" s="4">
        <v>4.4825412433031078</v>
      </c>
      <c r="BZ58" s="4">
        <v>4.6203632999564697</v>
      </c>
      <c r="CA58" s="4">
        <v>4.7176909866805961</v>
      </c>
      <c r="CB58" s="4">
        <v>4.8056552580168654</v>
      </c>
      <c r="CC58" s="4">
        <v>4.8550219587835954</v>
      </c>
      <c r="CD58" s="4">
        <v>5.0186585540387538</v>
      </c>
      <c r="CE58" s="4">
        <v>4.9867415276558757</v>
      </c>
      <c r="CF58" s="4">
        <v>5.1423729129415365</v>
      </c>
      <c r="CG58" s="4">
        <v>5.1263809962954712</v>
      </c>
      <c r="CH58" s="4">
        <v>5.1625821863195132</v>
      </c>
      <c r="CI58" s="4">
        <v>5.1757580276402013</v>
      </c>
      <c r="CJ58" s="4">
        <v>4.5503422122573509</v>
      </c>
      <c r="CK58" s="4">
        <v>4.8097356323078806</v>
      </c>
      <c r="CL58" s="4">
        <v>5.0371387924409952</v>
      </c>
      <c r="CM58" s="4">
        <v>5.164731200448939</v>
      </c>
      <c r="CN58" s="4">
        <v>5.3359095793799538</v>
      </c>
      <c r="CO58" s="4">
        <v>5.4423576538618059</v>
      </c>
      <c r="CP58" s="4">
        <v>5.5424981614159607</v>
      </c>
      <c r="CQ58" s="4">
        <v>5.6219985415026938</v>
      </c>
      <c r="CR58" s="4">
        <v>5.4089662538697052</v>
      </c>
      <c r="CS58" s="4">
        <v>5.3930263525049762</v>
      </c>
      <c r="CT58" s="4">
        <v>5.3653049474288865</v>
      </c>
      <c r="CU58" s="4">
        <v>5.3207225765879418</v>
      </c>
      <c r="CV58" s="4">
        <v>4.708937868998551</v>
      </c>
    </row>
    <row r="59" spans="1:100" x14ac:dyDescent="0.3">
      <c r="A59" s="1">
        <v>1</v>
      </c>
      <c r="B59" s="1">
        <v>32</v>
      </c>
      <c r="C59" s="1" t="s">
        <v>44</v>
      </c>
      <c r="D59" s="4">
        <v>4.9190466245787601</v>
      </c>
      <c r="E59" s="4">
        <v>5.390850526005293</v>
      </c>
      <c r="F59" s="4">
        <v>5.3602211327793947</v>
      </c>
      <c r="G59" s="4">
        <v>5.3478766827612993</v>
      </c>
      <c r="H59" s="4">
        <v>5.2523257954226867</v>
      </c>
      <c r="I59" s="4">
        <v>5.7353740584458288</v>
      </c>
      <c r="J59" s="4">
        <v>6.1114627189327493</v>
      </c>
      <c r="K59" s="4">
        <v>5.1501063884043559</v>
      </c>
      <c r="L59" s="4">
        <v>5.3355503874862995</v>
      </c>
      <c r="M59" s="4">
        <v>6.5859176263169257</v>
      </c>
      <c r="N59" s="4">
        <v>6.215865174287984</v>
      </c>
      <c r="O59" s="4">
        <v>5.4154167951227894</v>
      </c>
      <c r="P59" s="4">
        <v>4.7531433509307135</v>
      </c>
      <c r="Q59" s="4">
        <v>4.8656338012930718</v>
      </c>
      <c r="R59" s="4">
        <v>5.273625307967464</v>
      </c>
      <c r="S59" s="4">
        <v>5.7748687158960772</v>
      </c>
      <c r="T59" s="4">
        <v>7.3548123675122934</v>
      </c>
      <c r="U59" s="4">
        <v>6.4166444588914517</v>
      </c>
      <c r="V59" s="4">
        <v>6.2365732955209285</v>
      </c>
      <c r="W59" s="4">
        <v>5.9362152262583683</v>
      </c>
      <c r="X59" s="4">
        <v>5.9733154037344356</v>
      </c>
      <c r="Y59" s="4">
        <v>6.5535802295289338</v>
      </c>
      <c r="Z59" s="4">
        <v>5.7845680512982858</v>
      </c>
      <c r="AA59" s="4">
        <v>5.7911563360544305</v>
      </c>
      <c r="AB59" s="4">
        <v>5.7674989916425297</v>
      </c>
      <c r="AC59" s="4">
        <v>5.8557996683955924</v>
      </c>
      <c r="AD59" s="4">
        <v>6.1681531866362356</v>
      </c>
      <c r="AE59" s="4">
        <v>6.139586628801462</v>
      </c>
      <c r="AF59" s="4">
        <v>8.246628260043682</v>
      </c>
      <c r="AG59" s="4">
        <v>9.1254847892331235</v>
      </c>
      <c r="AH59" s="4">
        <v>10.211810945747853</v>
      </c>
      <c r="AI59" s="4">
        <v>11.545036174471365</v>
      </c>
      <c r="AJ59" s="4">
        <v>11.725338571185539</v>
      </c>
      <c r="AK59" s="4">
        <v>11.821286288814109</v>
      </c>
      <c r="AL59" s="4">
        <v>12.136674463888811</v>
      </c>
      <c r="AM59" s="4">
        <v>12.888340609760885</v>
      </c>
      <c r="AN59" s="4">
        <v>13.712081463865712</v>
      </c>
      <c r="AO59" s="4">
        <v>15.885167586949899</v>
      </c>
      <c r="AP59" s="4">
        <v>16.014125573896042</v>
      </c>
      <c r="AQ59" s="4">
        <v>15.746866607284138</v>
      </c>
      <c r="AR59" s="4">
        <v>14.509627004122471</v>
      </c>
      <c r="AS59" s="4">
        <v>13.945314821323636</v>
      </c>
      <c r="AT59" s="4">
        <v>9.9266171741271538</v>
      </c>
      <c r="AU59" s="4">
        <v>9.364690904936138</v>
      </c>
      <c r="AV59" s="4">
        <v>10.433816532587574</v>
      </c>
      <c r="AW59" s="4">
        <v>6.3214521947847198</v>
      </c>
      <c r="AX59" s="4">
        <v>6.5497727575444005</v>
      </c>
      <c r="AY59" s="4">
        <v>6.7802277700759568</v>
      </c>
      <c r="AZ59" s="4">
        <v>6.8863815389784353</v>
      </c>
      <c r="BA59" s="4">
        <v>7.5769357519818987</v>
      </c>
      <c r="BB59" s="4">
        <v>7.6084873662608228</v>
      </c>
      <c r="BC59" s="4">
        <v>7.9591772491890618</v>
      </c>
      <c r="BD59" s="4">
        <v>8.0068193151458313</v>
      </c>
      <c r="BE59" s="4">
        <v>8.1425142524989607</v>
      </c>
      <c r="BF59" s="4">
        <v>7.87465799523752</v>
      </c>
      <c r="BG59" s="4">
        <v>7.8637003821168543</v>
      </c>
      <c r="BH59" s="4">
        <v>7.7036588444018559</v>
      </c>
      <c r="BI59" s="4">
        <v>7.2231863260653899</v>
      </c>
      <c r="BJ59" s="4">
        <v>6.6096605587062278</v>
      </c>
      <c r="BK59" s="4">
        <v>6.027840342110979</v>
      </c>
      <c r="BL59" s="4">
        <v>4.9762312664542483</v>
      </c>
      <c r="BM59" s="4">
        <v>5.4407482225566888</v>
      </c>
      <c r="BN59" s="4">
        <v>5.5458807306212838</v>
      </c>
      <c r="BO59" s="4">
        <v>5.487743425675327</v>
      </c>
      <c r="BP59" s="4">
        <v>6.0447392468620125</v>
      </c>
      <c r="BQ59" s="4">
        <v>6.0690942959013494</v>
      </c>
      <c r="BR59" s="4">
        <v>5.9082528506568268</v>
      </c>
      <c r="BS59" s="4">
        <v>4.8812470352275472</v>
      </c>
      <c r="BT59" s="4">
        <v>3.959688567946535</v>
      </c>
      <c r="BU59" s="4">
        <v>3.9600413956479295</v>
      </c>
      <c r="BV59" s="4">
        <v>4.17134057466341</v>
      </c>
      <c r="BW59" s="4">
        <v>3.7902569810586302</v>
      </c>
      <c r="BX59" s="4">
        <v>3.7300407393145858</v>
      </c>
      <c r="BY59" s="4">
        <v>4.0774452468455333</v>
      </c>
      <c r="BZ59" s="4">
        <v>3.3996770892341766</v>
      </c>
      <c r="CA59" s="4">
        <v>3.6312375790562972</v>
      </c>
      <c r="CB59" s="4">
        <v>3.8406836248748495</v>
      </c>
      <c r="CC59" s="4">
        <v>3.7741350021768851</v>
      </c>
      <c r="CD59" s="4">
        <v>4.0124900198558793</v>
      </c>
      <c r="CE59" s="4">
        <v>3.7367337158291445</v>
      </c>
      <c r="CF59" s="4">
        <v>3.7855391675762804</v>
      </c>
      <c r="CG59" s="4">
        <v>3.9193883656541515</v>
      </c>
      <c r="CH59" s="4">
        <v>4.4210670073151332</v>
      </c>
      <c r="CI59" s="4">
        <v>4.274836071488747</v>
      </c>
      <c r="CJ59" s="4">
        <v>4.1442677990449104</v>
      </c>
      <c r="CK59" s="4">
        <v>4.0092466558528272</v>
      </c>
      <c r="CL59" s="4">
        <v>4.230528138758392</v>
      </c>
      <c r="CM59" s="4">
        <v>4.2461476237324147</v>
      </c>
      <c r="CN59" s="4">
        <v>4.5322213849969186</v>
      </c>
      <c r="CO59" s="4">
        <v>4.7161076522394829</v>
      </c>
      <c r="CP59" s="4">
        <v>4.387417393258886</v>
      </c>
      <c r="CQ59" s="4">
        <v>4.6095279210141049</v>
      </c>
      <c r="CR59" s="4">
        <v>4.5997599782281116</v>
      </c>
      <c r="CS59" s="4">
        <v>4.4748899122192922</v>
      </c>
      <c r="CT59" s="4">
        <v>4.6070037626645455</v>
      </c>
      <c r="CU59" s="4">
        <v>4.6353277140075271</v>
      </c>
      <c r="CV59" s="4">
        <v>4.7038585226365539</v>
      </c>
    </row>
    <row r="60" spans="1:100" x14ac:dyDescent="0.3">
      <c r="A60" s="1">
        <v>1</v>
      </c>
      <c r="B60" s="1">
        <v>10</v>
      </c>
      <c r="C60" s="1" t="s">
        <v>45</v>
      </c>
      <c r="D60" s="4">
        <v>8.9227670530882559</v>
      </c>
      <c r="E60" s="4">
        <v>9.3921431267988797</v>
      </c>
      <c r="F60" s="4">
        <v>9.6463411092081834</v>
      </c>
      <c r="G60" s="4">
        <v>10.528664231160533</v>
      </c>
      <c r="H60" s="4">
        <v>10.98233085098901</v>
      </c>
      <c r="I60" s="4">
        <v>11.328808684377835</v>
      </c>
      <c r="J60" s="4">
        <v>11.903510843849388</v>
      </c>
      <c r="K60" s="4">
        <v>12.144153289978922</v>
      </c>
      <c r="L60" s="4">
        <v>12.477127582265085</v>
      </c>
      <c r="M60" s="4">
        <v>13.227820450388439</v>
      </c>
      <c r="N60" s="4">
        <v>13.716438009792942</v>
      </c>
      <c r="O60" s="4">
        <v>13.72297950556198</v>
      </c>
      <c r="P60" s="4">
        <v>14.204847076344601</v>
      </c>
      <c r="Q60" s="4">
        <v>15.67445743600743</v>
      </c>
      <c r="R60" s="4">
        <v>16.078054628325471</v>
      </c>
      <c r="S60" s="4">
        <v>17.643490020223688</v>
      </c>
      <c r="T60" s="4">
        <v>18.108873055864287</v>
      </c>
      <c r="U60" s="4">
        <v>17.925306705433492</v>
      </c>
      <c r="V60" s="4">
        <v>17.523715322405366</v>
      </c>
      <c r="W60" s="4">
        <v>17.889354398627731</v>
      </c>
      <c r="X60" s="4">
        <v>18.192533028497589</v>
      </c>
      <c r="Y60" s="4">
        <v>18.241392449894544</v>
      </c>
      <c r="Z60" s="4">
        <v>17.879816958931691</v>
      </c>
      <c r="AA60" s="4">
        <v>17.894089204157464</v>
      </c>
      <c r="AB60" s="4">
        <v>17.050630913170231</v>
      </c>
      <c r="AC60" s="4">
        <v>17.486107835183979</v>
      </c>
      <c r="AD60" s="4">
        <v>16.853223798711461</v>
      </c>
      <c r="AE60" s="4">
        <v>16.843124458146939</v>
      </c>
      <c r="AF60" s="4">
        <v>16.924035914788014</v>
      </c>
      <c r="AG60" s="4">
        <v>17.084388752535681</v>
      </c>
      <c r="AH60" s="4">
        <v>17.150822405728558</v>
      </c>
      <c r="AI60" s="4">
        <v>17.334179874246477</v>
      </c>
      <c r="AJ60" s="4">
        <v>17.913586733116542</v>
      </c>
      <c r="AK60" s="4">
        <v>17.960277563482034</v>
      </c>
      <c r="AL60" s="4">
        <v>18.121040078112969</v>
      </c>
      <c r="AM60" s="4">
        <v>17.539599123631429</v>
      </c>
      <c r="AN60" s="4">
        <v>15.411910494938578</v>
      </c>
      <c r="AO60" s="4">
        <v>15.134063422714497</v>
      </c>
      <c r="AP60" s="4">
        <v>15.153999606473528</v>
      </c>
      <c r="AQ60" s="4">
        <v>15.1415071383536</v>
      </c>
      <c r="AR60" s="4">
        <v>15.511133775652336</v>
      </c>
      <c r="AS60" s="4">
        <v>15.606486993485195</v>
      </c>
      <c r="AT60" s="4">
        <v>15.552685980071871</v>
      </c>
      <c r="AU60" s="4">
        <v>14.471872972956646</v>
      </c>
      <c r="AV60" s="4">
        <v>14.822635160092016</v>
      </c>
      <c r="AW60" s="4">
        <v>15.0635798408579</v>
      </c>
      <c r="AX60" s="4">
        <v>15.314930519342765</v>
      </c>
      <c r="AY60" s="4">
        <v>14.745199421285745</v>
      </c>
      <c r="AZ60" s="4">
        <v>14.579209516234929</v>
      </c>
      <c r="BA60" s="4">
        <v>15.465864426051995</v>
      </c>
      <c r="BB60" s="4">
        <v>16.770146751890323</v>
      </c>
      <c r="BC60" s="4">
        <v>17.095421097599715</v>
      </c>
      <c r="BD60" s="4">
        <v>14.674724222124608</v>
      </c>
      <c r="BE60" s="4">
        <v>16.262937576422793</v>
      </c>
      <c r="BF60" s="4">
        <v>15.020148893454508</v>
      </c>
      <c r="BG60" s="4">
        <v>15.609448186227395</v>
      </c>
      <c r="BH60" s="4">
        <v>16.268822484787822</v>
      </c>
      <c r="BI60" s="4">
        <v>17.601513933303096</v>
      </c>
      <c r="BJ60" s="4">
        <v>17.578920656617541</v>
      </c>
      <c r="BK60" s="4">
        <v>18.361740966380292</v>
      </c>
      <c r="BL60" s="4">
        <v>17.448773521913733</v>
      </c>
      <c r="BM60" s="4">
        <v>18.008677291348825</v>
      </c>
      <c r="BN60" s="4">
        <v>18.817226896128282</v>
      </c>
      <c r="BO60" s="4">
        <v>18.514988076824221</v>
      </c>
      <c r="BP60" s="4">
        <v>18.409489740239611</v>
      </c>
      <c r="BQ60" s="4">
        <v>18.100326772317949</v>
      </c>
      <c r="BR60" s="4">
        <v>17.600628209694491</v>
      </c>
      <c r="BS60" s="4">
        <v>17.417037227947663</v>
      </c>
      <c r="BT60" s="4">
        <v>17.378736650809152</v>
      </c>
      <c r="BU60" s="4">
        <v>17.707661720748355</v>
      </c>
      <c r="BV60" s="4">
        <v>16.827962542399863</v>
      </c>
      <c r="BW60" s="4">
        <v>18.70273883406368</v>
      </c>
      <c r="BX60" s="4">
        <v>18.588076578548957</v>
      </c>
      <c r="BY60" s="4">
        <v>18.71146005352956</v>
      </c>
      <c r="BZ60" s="4">
        <v>18.49996650790446</v>
      </c>
      <c r="CA60" s="4">
        <v>18.820413257565448</v>
      </c>
      <c r="CB60" s="4">
        <v>18.862827199498948</v>
      </c>
      <c r="CC60" s="4">
        <v>18.759738923003582</v>
      </c>
      <c r="CD60" s="4">
        <v>19.171223749822619</v>
      </c>
      <c r="CE60" s="4">
        <v>19.351418986325736</v>
      </c>
      <c r="CF60" s="4">
        <v>20.862267404863267</v>
      </c>
      <c r="CG60" s="4">
        <v>21.010846594877204</v>
      </c>
      <c r="CH60" s="4">
        <v>21.055183961660703</v>
      </c>
      <c r="CI60" s="4">
        <v>21.046876146110236</v>
      </c>
      <c r="CJ60" s="4">
        <v>22.919315387109478</v>
      </c>
      <c r="CK60" s="4">
        <v>23.430010846690191</v>
      </c>
      <c r="CL60" s="4">
        <v>21.39853828280776</v>
      </c>
      <c r="CM60" s="4">
        <v>21.907555499022429</v>
      </c>
      <c r="CN60" s="4">
        <v>22.586529861052</v>
      </c>
      <c r="CO60" s="4">
        <v>23.119387401938042</v>
      </c>
      <c r="CP60" s="4">
        <v>23.328275337064746</v>
      </c>
      <c r="CQ60" s="4">
        <v>23.075346339025035</v>
      </c>
      <c r="CR60" s="4">
        <v>22.980049064358017</v>
      </c>
      <c r="CS60" s="4">
        <v>22.486072877270626</v>
      </c>
      <c r="CT60" s="4">
        <v>22.606968713689501</v>
      </c>
      <c r="CU60" s="4">
        <v>22.323458424074779</v>
      </c>
      <c r="CV60" s="4">
        <v>22.486890250177225</v>
      </c>
    </row>
    <row r="61" spans="1:100" x14ac:dyDescent="0.3">
      <c r="A61" s="1">
        <v>1</v>
      </c>
      <c r="B61" s="1">
        <v>37</v>
      </c>
      <c r="C61" s="1" t="s">
        <v>46</v>
      </c>
      <c r="D61" s="4">
        <v>5.1533375591469888</v>
      </c>
      <c r="E61" s="4">
        <v>5.1070884830446381</v>
      </c>
      <c r="F61" s="4">
        <v>5.420196613149372</v>
      </c>
      <c r="G61" s="4">
        <v>5.4177981152076793</v>
      </c>
      <c r="H61" s="4">
        <v>5.7164666229836332</v>
      </c>
      <c r="I61" s="4">
        <v>5.4217670869474732</v>
      </c>
      <c r="J61" s="4">
        <v>5.4624319536895056</v>
      </c>
      <c r="K61" s="4">
        <v>5.5093964849792965</v>
      </c>
      <c r="L61" s="4">
        <v>5.3633915009746245</v>
      </c>
      <c r="M61" s="4">
        <v>5.4557854626493896</v>
      </c>
      <c r="N61" s="4">
        <v>5.5126500154318574</v>
      </c>
      <c r="O61" s="4">
        <v>5.7721935531770354</v>
      </c>
      <c r="P61" s="4">
        <v>5.427092201704153</v>
      </c>
      <c r="Q61" s="4">
        <v>5.3969699994123381</v>
      </c>
      <c r="R61" s="4">
        <v>5.3666588971771034</v>
      </c>
      <c r="S61" s="4">
        <v>5.529301131318797</v>
      </c>
      <c r="T61" s="4">
        <v>5.4800764225050083</v>
      </c>
      <c r="U61" s="4">
        <v>5.4515934929602876</v>
      </c>
      <c r="V61" s="4">
        <v>5.5200675788483951</v>
      </c>
      <c r="W61" s="4">
        <v>5.4440899415673716</v>
      </c>
      <c r="X61" s="4">
        <v>5.49520324947677</v>
      </c>
      <c r="Y61" s="4">
        <v>5.7285095965126906</v>
      </c>
      <c r="Z61" s="4">
        <v>5.4851050615614936</v>
      </c>
      <c r="AA61" s="4">
        <v>5.5103293880637692</v>
      </c>
      <c r="AB61" s="4">
        <v>5.0587526761502373</v>
      </c>
      <c r="AC61" s="4">
        <v>5.1882026769765375</v>
      </c>
      <c r="AD61" s="4">
        <v>5.1510305768054776</v>
      </c>
      <c r="AE61" s="4">
        <v>5.0097753497656248</v>
      </c>
      <c r="AF61" s="4">
        <v>4.9257334839830982</v>
      </c>
      <c r="AG61" s="4">
        <v>4.8650039994981791</v>
      </c>
      <c r="AH61" s="4">
        <v>4.7875270472817029</v>
      </c>
      <c r="AI61" s="4">
        <v>4.7056217310100594</v>
      </c>
      <c r="AJ61" s="4">
        <v>4.5937472752254624</v>
      </c>
      <c r="AK61" s="4">
        <v>4.620395369074247</v>
      </c>
      <c r="AL61" s="4">
        <v>4.6755099970311873</v>
      </c>
      <c r="AM61" s="4">
        <v>4.7117739595066981</v>
      </c>
      <c r="AN61" s="4">
        <v>4.2297724105280166</v>
      </c>
      <c r="AO61" s="4">
        <v>4.8832020049863107</v>
      </c>
      <c r="AP61" s="4">
        <v>4.7681561659428864</v>
      </c>
      <c r="AQ61" s="4">
        <v>4.8114491864390789</v>
      </c>
      <c r="AR61" s="4">
        <v>4.8139544236348319</v>
      </c>
      <c r="AS61" s="4">
        <v>4.7665249223028345</v>
      </c>
      <c r="AT61" s="4">
        <v>4.7556443057633242</v>
      </c>
      <c r="AU61" s="4">
        <v>4.6027781259254557</v>
      </c>
      <c r="AV61" s="4">
        <v>4.5611598015762835</v>
      </c>
      <c r="AW61" s="4">
        <v>4.3936617391104953</v>
      </c>
      <c r="AX61" s="4">
        <v>4.4915236158535672</v>
      </c>
      <c r="AY61" s="4">
        <v>4.8818889859352774</v>
      </c>
      <c r="AZ61" s="4">
        <v>4.860605270163969</v>
      </c>
      <c r="BA61" s="4">
        <v>4.6740411454275428</v>
      </c>
      <c r="BB61" s="4">
        <v>4.667742297504156</v>
      </c>
      <c r="BC61" s="4">
        <v>4.8495618833619325</v>
      </c>
      <c r="BD61" s="4">
        <v>4.8901115228308063</v>
      </c>
      <c r="BE61" s="4">
        <v>5.1008405737848248</v>
      </c>
      <c r="BF61" s="4">
        <v>5.0072966132171413</v>
      </c>
      <c r="BG61" s="4">
        <v>5.474310273066898</v>
      </c>
      <c r="BH61" s="4">
        <v>5.1888058170124589</v>
      </c>
      <c r="BI61" s="4">
        <v>5.6307399016220074</v>
      </c>
      <c r="BJ61" s="4">
        <v>4.859459700955763</v>
      </c>
      <c r="BK61" s="4">
        <v>4.3605302463207085</v>
      </c>
      <c r="BL61" s="4">
        <v>5.0568866987773857</v>
      </c>
      <c r="BM61" s="4">
        <v>5.5313975156859936</v>
      </c>
      <c r="BN61" s="4">
        <v>4.572891521979062</v>
      </c>
      <c r="BO61" s="4">
        <v>5.5539360274523144</v>
      </c>
      <c r="BP61" s="4">
        <v>5.4593502444915867</v>
      </c>
      <c r="BQ61" s="4">
        <v>5.2980841586641496</v>
      </c>
      <c r="BR61" s="4">
        <v>4.4859444849518733</v>
      </c>
      <c r="BS61" s="4">
        <v>5.7106300948353548</v>
      </c>
      <c r="BT61" s="4">
        <v>4.8931262499716226</v>
      </c>
      <c r="BU61" s="4">
        <v>4.5921618449673502</v>
      </c>
      <c r="BV61" s="4">
        <v>5.2326185632147473</v>
      </c>
      <c r="BW61" s="4">
        <v>4.9417079981468115</v>
      </c>
      <c r="BX61" s="4">
        <v>4.7030975475155579</v>
      </c>
      <c r="BY61" s="4">
        <v>4.8151274051544259</v>
      </c>
      <c r="BZ61" s="4">
        <v>5.0306265816048832</v>
      </c>
      <c r="CA61" s="4">
        <v>5.183075074767288</v>
      </c>
      <c r="CB61" s="4">
        <v>4.5264867421123069</v>
      </c>
      <c r="CC61" s="4">
        <v>4.8952352280689126</v>
      </c>
      <c r="CD61" s="4">
        <v>5.0846772236085735</v>
      </c>
      <c r="CE61" s="4">
        <v>4.6336522263630719</v>
      </c>
      <c r="CF61" s="4">
        <v>4.6133593186202893</v>
      </c>
      <c r="CG61" s="4">
        <v>4.6223611339009967</v>
      </c>
      <c r="CH61" s="4">
        <v>4.3649459606582539</v>
      </c>
      <c r="CI61" s="4">
        <v>4.2387055435286385</v>
      </c>
      <c r="CJ61" s="4">
        <v>4.3956487406965916</v>
      </c>
      <c r="CK61" s="4">
        <v>4.239318387958634</v>
      </c>
      <c r="CL61" s="4">
        <v>4.1196503351317491</v>
      </c>
      <c r="CM61" s="4">
        <v>4.1241975831945199</v>
      </c>
      <c r="CN61" s="4">
        <v>4.0641516953472658</v>
      </c>
      <c r="CO61" s="4">
        <v>3.9437917764832915</v>
      </c>
      <c r="CP61" s="4">
        <v>3.9855579962316248</v>
      </c>
      <c r="CQ61" s="4">
        <v>3.9691756039942239</v>
      </c>
      <c r="CR61" s="4">
        <v>3.8835927173512879</v>
      </c>
      <c r="CS61" s="4">
        <v>3.8937821393815764</v>
      </c>
      <c r="CT61" s="4">
        <v>4.7882561492423612</v>
      </c>
      <c r="CU61" s="4">
        <v>4.618608684204462</v>
      </c>
      <c r="CV61" s="4">
        <v>5.1944845839082499</v>
      </c>
    </row>
    <row r="62" spans="1:100" x14ac:dyDescent="0.3">
      <c r="A62" s="1">
        <v>1</v>
      </c>
      <c r="B62" s="1">
        <v>2</v>
      </c>
      <c r="C62" s="1" t="s">
        <v>47</v>
      </c>
      <c r="D62" s="4">
        <v>5.1570458526365179</v>
      </c>
      <c r="E62" s="4">
        <v>5.6949328784237236</v>
      </c>
      <c r="F62" s="4">
        <v>6.4282392614220276</v>
      </c>
      <c r="G62" s="4">
        <v>6.7036943869026286</v>
      </c>
      <c r="H62" s="4">
        <v>6.7270574483532615</v>
      </c>
      <c r="I62" s="4">
        <v>5.0406755381906425</v>
      </c>
      <c r="J62" s="4">
        <v>5.2726460019696599</v>
      </c>
      <c r="K62" s="4">
        <v>6.9036211798736851</v>
      </c>
      <c r="L62" s="4">
        <v>7.9446743256718593</v>
      </c>
      <c r="M62" s="4">
        <v>8.8652278594907674</v>
      </c>
      <c r="N62" s="4">
        <v>9.5582086662978796</v>
      </c>
      <c r="O62" s="4">
        <v>9.4008766696144654</v>
      </c>
      <c r="P62" s="4">
        <v>6.7015444749360835</v>
      </c>
      <c r="Q62" s="4">
        <v>7.7773775605124262</v>
      </c>
      <c r="R62" s="4">
        <v>7.7775133996783321</v>
      </c>
      <c r="S62" s="4">
        <v>9.1601134545651295</v>
      </c>
      <c r="T62" s="4">
        <v>9.6051947872784496</v>
      </c>
      <c r="U62" s="4">
        <v>10.395947957672686</v>
      </c>
      <c r="V62" s="4">
        <v>10.843277242015324</v>
      </c>
      <c r="W62" s="4">
        <v>11.330580336270259</v>
      </c>
      <c r="X62" s="4">
        <v>11.170416532223786</v>
      </c>
      <c r="Y62" s="4">
        <v>11.766504426341715</v>
      </c>
      <c r="Z62" s="4">
        <v>12.227865484186637</v>
      </c>
      <c r="AA62" s="4">
        <v>11.492096366987292</v>
      </c>
      <c r="AB62" s="4">
        <v>11.766537264976348</v>
      </c>
      <c r="AC62" s="4">
        <v>11.938910981391066</v>
      </c>
      <c r="AD62" s="4">
        <v>12.819544468777211</v>
      </c>
      <c r="AE62" s="4">
        <v>12.408805672200033</v>
      </c>
      <c r="AF62" s="4">
        <v>12.511877192185592</v>
      </c>
      <c r="AG62" s="4">
        <v>11.501728957537113</v>
      </c>
      <c r="AH62" s="4">
        <v>9.8477120987203506</v>
      </c>
      <c r="AI62" s="4">
        <v>9.5055566681523551</v>
      </c>
      <c r="AJ62" s="4">
        <v>9.770969947623346</v>
      </c>
      <c r="AK62" s="4">
        <v>9.3671715860694391</v>
      </c>
      <c r="AL62" s="4">
        <v>9.7667796251641352</v>
      </c>
      <c r="AM62" s="4">
        <v>9.8120500785816418</v>
      </c>
      <c r="AN62" s="4">
        <v>10.016344811792536</v>
      </c>
      <c r="AO62" s="4">
        <v>10.746661757414804</v>
      </c>
      <c r="AP62" s="4">
        <v>12.157466650608342</v>
      </c>
      <c r="AQ62" s="4">
        <v>11.452443884983026</v>
      </c>
      <c r="AR62" s="4">
        <v>11.360027298796158</v>
      </c>
      <c r="AS62" s="4">
        <v>12.10454121643131</v>
      </c>
      <c r="AT62" s="4">
        <v>12.414129195443266</v>
      </c>
      <c r="AU62" s="4">
        <v>11.003051595896475</v>
      </c>
      <c r="AV62" s="4">
        <v>10.28688973154757</v>
      </c>
      <c r="AW62" s="4">
        <v>10.803597493405393</v>
      </c>
      <c r="AX62" s="4">
        <v>11.196101543626641</v>
      </c>
      <c r="AY62" s="4">
        <v>11.686161335287425</v>
      </c>
      <c r="AZ62" s="4">
        <v>11.587022500246261</v>
      </c>
      <c r="BA62" s="4">
        <v>12.116755003622632</v>
      </c>
      <c r="BB62" s="4">
        <v>12.469176496603705</v>
      </c>
      <c r="BC62" s="4">
        <v>13.956967661305249</v>
      </c>
      <c r="BD62" s="4">
        <v>13.513612532044977</v>
      </c>
      <c r="BE62" s="4">
        <v>12.694920648069525</v>
      </c>
      <c r="BF62" s="4">
        <v>13.726404700993971</v>
      </c>
      <c r="BG62" s="4">
        <v>13.806380880105687</v>
      </c>
      <c r="BH62" s="4">
        <v>13.483366704828937</v>
      </c>
      <c r="BI62" s="4">
        <v>13.332213324049686</v>
      </c>
      <c r="BJ62" s="4">
        <v>13.470878858613155</v>
      </c>
      <c r="BK62" s="4">
        <v>13.439661996526207</v>
      </c>
      <c r="BL62" s="4">
        <v>14.921787079440534</v>
      </c>
      <c r="BM62" s="4">
        <v>15.936886608754389</v>
      </c>
      <c r="BN62" s="4">
        <v>15.066416613690626</v>
      </c>
      <c r="BO62" s="4">
        <v>16.469748630455822</v>
      </c>
      <c r="BP62" s="4">
        <v>15.721804867647201</v>
      </c>
      <c r="BQ62" s="4">
        <v>15.462058829978853</v>
      </c>
      <c r="BR62" s="4">
        <v>13.920390862555262</v>
      </c>
      <c r="BS62" s="4">
        <v>14.352342111436824</v>
      </c>
      <c r="BT62" s="4">
        <v>15.234630116442835</v>
      </c>
      <c r="BU62" s="4">
        <v>16.960758931125149</v>
      </c>
      <c r="BV62" s="4">
        <v>14.762768755361947</v>
      </c>
      <c r="BW62" s="4">
        <v>10.955482679146886</v>
      </c>
      <c r="BX62" s="4">
        <v>9.0526578887882394</v>
      </c>
      <c r="BY62" s="4">
        <v>8.2597286353923192</v>
      </c>
      <c r="BZ62" s="4">
        <v>9.3902674051334856</v>
      </c>
      <c r="CA62" s="4">
        <v>12.247408168480405</v>
      </c>
      <c r="CB62" s="4">
        <v>12.333907091885189</v>
      </c>
      <c r="CC62" s="4">
        <v>12.854573910813723</v>
      </c>
      <c r="CD62" s="4">
        <v>14.513393055175669</v>
      </c>
      <c r="CE62" s="4">
        <v>14.874465309403709</v>
      </c>
      <c r="CF62" s="4">
        <v>17.753658488409283</v>
      </c>
      <c r="CG62" s="4">
        <v>16.485597187815497</v>
      </c>
      <c r="CH62" s="4">
        <v>15.399793353537165</v>
      </c>
      <c r="CI62" s="4">
        <v>15.929652701305287</v>
      </c>
      <c r="CJ62" s="4">
        <v>16.575987238370541</v>
      </c>
      <c r="CK62" s="4">
        <v>19.646123421377041</v>
      </c>
      <c r="CL62" s="4">
        <v>19.208768839798225</v>
      </c>
      <c r="CM62" s="4">
        <v>18.703482882814118</v>
      </c>
      <c r="CN62" s="4">
        <v>19.658974739481426</v>
      </c>
      <c r="CO62" s="4">
        <v>21.820275358428493</v>
      </c>
      <c r="CP62" s="4">
        <v>22.137609863240659</v>
      </c>
      <c r="CQ62" s="4">
        <v>22.119622207924479</v>
      </c>
      <c r="CR62" s="4">
        <v>22.410834320112009</v>
      </c>
      <c r="CS62" s="4">
        <v>20.456308724161939</v>
      </c>
      <c r="CT62" s="4">
        <v>20.342133913966322</v>
      </c>
      <c r="CU62" s="4">
        <v>20.661089296148745</v>
      </c>
      <c r="CV62" s="4">
        <v>21.247811825904627</v>
      </c>
    </row>
    <row r="63" spans="1:100" x14ac:dyDescent="0.3">
      <c r="A63" s="1">
        <v>1</v>
      </c>
      <c r="B63" s="1">
        <v>14</v>
      </c>
      <c r="C63" s="1" t="s">
        <v>48</v>
      </c>
      <c r="D63" s="4">
        <v>3.6612640198281525</v>
      </c>
      <c r="E63" s="4">
        <v>3.8153546987253693</v>
      </c>
      <c r="F63" s="4">
        <v>3.9026114169140915</v>
      </c>
      <c r="G63" s="4">
        <v>3.9018044438466299</v>
      </c>
      <c r="H63" s="4">
        <v>4.1510872462178723</v>
      </c>
      <c r="I63" s="4">
        <v>4.0964695170887699</v>
      </c>
      <c r="J63" s="4">
        <v>4.3498981187520247</v>
      </c>
      <c r="K63" s="4">
        <v>4.5065891060025276</v>
      </c>
      <c r="L63" s="4">
        <v>4.6355218396377733</v>
      </c>
      <c r="M63" s="4">
        <v>4.5916123720476119</v>
      </c>
      <c r="N63" s="4">
        <v>4.5527435849045697</v>
      </c>
      <c r="O63" s="4">
        <v>4.4012698989205878</v>
      </c>
      <c r="P63" s="4">
        <v>4.4790048383114742</v>
      </c>
      <c r="Q63" s="4">
        <v>4.5165630932431089</v>
      </c>
      <c r="R63" s="4">
        <v>4.6293386201578652</v>
      </c>
      <c r="S63" s="4">
        <v>5.0111243074584957</v>
      </c>
      <c r="T63" s="4">
        <v>5.0019211174005225</v>
      </c>
      <c r="U63" s="4">
        <v>5.1540969239208749</v>
      </c>
      <c r="V63" s="4">
        <v>5.3726644770756078</v>
      </c>
      <c r="W63" s="4">
        <v>5.5434809705661312</v>
      </c>
      <c r="X63" s="4">
        <v>5.688152151933938</v>
      </c>
      <c r="Y63" s="4">
        <v>5.8182831003854023</v>
      </c>
      <c r="Z63" s="4">
        <v>5.9359491511602878</v>
      </c>
      <c r="AA63" s="4">
        <v>6.0537923340985875</v>
      </c>
      <c r="AB63" s="4">
        <v>5.2367467629492932</v>
      </c>
      <c r="AC63" s="4">
        <v>5.4955504375038569</v>
      </c>
      <c r="AD63" s="4">
        <v>5.740347572485657</v>
      </c>
      <c r="AE63" s="4">
        <v>5.9592481710865979</v>
      </c>
      <c r="AF63" s="4">
        <v>6.190355946929607</v>
      </c>
      <c r="AG63" s="4">
        <v>6.4317940318450511</v>
      </c>
      <c r="AH63" s="4">
        <v>6.8179799030971475</v>
      </c>
      <c r="AI63" s="4">
        <v>7.1027216420269008</v>
      </c>
      <c r="AJ63" s="4">
        <v>7.2564217206604447</v>
      </c>
      <c r="AK63" s="4">
        <v>7.018758627661609</v>
      </c>
      <c r="AL63" s="4">
        <v>7.1683347217324851</v>
      </c>
      <c r="AM63" s="4">
        <v>7.0532666397965444</v>
      </c>
      <c r="AN63" s="4">
        <v>6.9810442624240601</v>
      </c>
      <c r="AO63" s="4">
        <v>7.1892791007939518</v>
      </c>
      <c r="AP63" s="4">
        <v>7.0642535144913321</v>
      </c>
      <c r="AQ63" s="4">
        <v>6.0644622090496689</v>
      </c>
      <c r="AR63" s="4">
        <v>6.2940612976585975</v>
      </c>
      <c r="AS63" s="4">
        <v>6.537682417153559</v>
      </c>
      <c r="AT63" s="4">
        <v>6.5651530486587157</v>
      </c>
      <c r="AU63" s="4">
        <v>6.6052518042714601</v>
      </c>
      <c r="AV63" s="4">
        <v>6.5212988757393191</v>
      </c>
      <c r="AW63" s="4">
        <v>5.4730509139404848</v>
      </c>
      <c r="AX63" s="4">
        <v>5.425182115250788</v>
      </c>
      <c r="AY63" s="4">
        <v>5.0428160740480985</v>
      </c>
      <c r="AZ63" s="4">
        <v>4.8056700704902298</v>
      </c>
      <c r="BA63" s="4">
        <v>4.7826898186012397</v>
      </c>
      <c r="BB63" s="4">
        <v>4.6863645449696314</v>
      </c>
      <c r="BC63" s="4">
        <v>4.7300841720867997</v>
      </c>
      <c r="BD63" s="4">
        <v>4.7012061829715837</v>
      </c>
      <c r="BE63" s="4">
        <v>4.7519566103093993</v>
      </c>
      <c r="BF63" s="4">
        <v>4.7366485272042578</v>
      </c>
      <c r="BG63" s="4">
        <v>4.7643231067610712</v>
      </c>
      <c r="BH63" s="4">
        <v>4.6442072183216059</v>
      </c>
      <c r="BI63" s="4">
        <v>4.5687891212759419</v>
      </c>
      <c r="BJ63" s="4">
        <v>4.5457427752504422</v>
      </c>
      <c r="BK63" s="4">
        <v>4.4962489090851525</v>
      </c>
      <c r="BL63" s="4">
        <v>4.4550504055316038</v>
      </c>
      <c r="BM63" s="4">
        <v>4.3978509505357071</v>
      </c>
      <c r="BN63" s="4">
        <v>4.5576852630949096</v>
      </c>
      <c r="BO63" s="4">
        <v>4.6480106158637673</v>
      </c>
      <c r="BP63" s="4">
        <v>4.7035657788309617</v>
      </c>
      <c r="BQ63" s="4">
        <v>4.6781654187764223</v>
      </c>
      <c r="BR63" s="4">
        <v>4.6128305062139638</v>
      </c>
      <c r="BS63" s="4">
        <v>4.6463613253701004</v>
      </c>
      <c r="BT63" s="4">
        <v>4.71653034007364</v>
      </c>
      <c r="BU63" s="4">
        <v>4.7132216675972094</v>
      </c>
      <c r="BV63" s="4">
        <v>4.7407477457642235</v>
      </c>
      <c r="BW63" s="4">
        <v>4.6540296631310554</v>
      </c>
      <c r="BX63" s="4">
        <v>4.735458661534568</v>
      </c>
      <c r="BY63" s="4">
        <v>4.741852333698537</v>
      </c>
      <c r="BZ63" s="4">
        <v>4.8299207106095032</v>
      </c>
      <c r="CA63" s="4">
        <v>5.1038948669844437</v>
      </c>
      <c r="CB63" s="4">
        <v>5.2197734867937786</v>
      </c>
      <c r="CC63" s="4">
        <v>5.3167344625460649</v>
      </c>
      <c r="CD63" s="4">
        <v>5.4789792383003659</v>
      </c>
      <c r="CE63" s="4">
        <v>5.4278452019807064</v>
      </c>
      <c r="CF63" s="4">
        <v>5.4588241240201301</v>
      </c>
      <c r="CG63" s="4">
        <v>5.5030762174348808</v>
      </c>
      <c r="CH63" s="4">
        <v>5.440743804444395</v>
      </c>
      <c r="CI63" s="4">
        <v>5.2895619446720001</v>
      </c>
      <c r="CJ63" s="4">
        <v>5.2744493679182138</v>
      </c>
      <c r="CK63" s="4">
        <v>5.3040585356189087</v>
      </c>
      <c r="CL63" s="4">
        <v>5.3257508173962771</v>
      </c>
      <c r="CM63" s="4">
        <v>5.3699719871737219</v>
      </c>
      <c r="CN63" s="4">
        <v>5.3578922571285625</v>
      </c>
      <c r="CO63" s="4">
        <v>5.304699913005086</v>
      </c>
      <c r="CP63" s="4">
        <v>5.4290824429500333</v>
      </c>
      <c r="CQ63" s="4">
        <v>5.4350821542949639</v>
      </c>
      <c r="CR63" s="4">
        <v>5.4942578010915648</v>
      </c>
      <c r="CS63" s="4">
        <v>5.5021307489242259</v>
      </c>
      <c r="CT63" s="4">
        <v>5.4529876975776723</v>
      </c>
      <c r="CU63" s="4">
        <v>5.3856695205610645</v>
      </c>
      <c r="CV63" s="4">
        <v>5.4177602422877102</v>
      </c>
    </row>
    <row r="64" spans="1:100" x14ac:dyDescent="0.3">
      <c r="A64" s="1">
        <v>1</v>
      </c>
      <c r="B64" s="1">
        <v>30</v>
      </c>
      <c r="C64" s="1" t="s">
        <v>49</v>
      </c>
      <c r="D64" s="4">
        <v>4.8356805710761472</v>
      </c>
      <c r="E64" s="4">
        <v>5.5865930730706825</v>
      </c>
      <c r="F64" s="4">
        <v>5.7563285623311966</v>
      </c>
      <c r="G64" s="4">
        <v>5.7011991889094746</v>
      </c>
      <c r="H64" s="4">
        <v>6.0313354838178341</v>
      </c>
      <c r="I64" s="4">
        <v>5.5309681959662047</v>
      </c>
      <c r="J64" s="4">
        <v>5.4372965498227757</v>
      </c>
      <c r="K64" s="4">
        <v>5.6497813240560175</v>
      </c>
      <c r="L64" s="4">
        <v>5.1851584634570944</v>
      </c>
      <c r="M64" s="4">
        <v>5.2133918166926838</v>
      </c>
      <c r="N64" s="4">
        <v>5.3259140008624364</v>
      </c>
      <c r="O64" s="4">
        <v>4.8565796627645357</v>
      </c>
      <c r="P64" s="4">
        <v>4.5802064279247166</v>
      </c>
      <c r="Q64" s="4">
        <v>5.1810012716680518</v>
      </c>
      <c r="R64" s="4">
        <v>5.1939308274161</v>
      </c>
      <c r="S64" s="4">
        <v>5.233950374980207</v>
      </c>
      <c r="T64" s="4">
        <v>6.110082498588798</v>
      </c>
      <c r="U64" s="4">
        <v>5.095942335117523</v>
      </c>
      <c r="V64" s="4">
        <v>5.202241277034692</v>
      </c>
      <c r="W64" s="4">
        <v>5.5706882077966906</v>
      </c>
      <c r="X64" s="4">
        <v>5.2528136557770093</v>
      </c>
      <c r="Y64" s="4">
        <v>5.2366180915972764</v>
      </c>
      <c r="Z64" s="4">
        <v>5.3660382307800267</v>
      </c>
      <c r="AA64" s="4">
        <v>4.9039655931105139</v>
      </c>
      <c r="AB64" s="4">
        <v>4.592543631683248</v>
      </c>
      <c r="AC64" s="4">
        <v>5.0485424036769544</v>
      </c>
      <c r="AD64" s="4">
        <v>5.0237255029732841</v>
      </c>
      <c r="AE64" s="4">
        <v>4.9835428713325154</v>
      </c>
      <c r="AF64" s="4">
        <v>5.2424574685231429</v>
      </c>
      <c r="AG64" s="4">
        <v>5.1519888370070319</v>
      </c>
      <c r="AH64" s="4">
        <v>5.4912884920462224</v>
      </c>
      <c r="AI64" s="4">
        <v>5.7103603594613395</v>
      </c>
      <c r="AJ64" s="4">
        <v>5.4778816436160849</v>
      </c>
      <c r="AK64" s="4">
        <v>5.5437260200070213</v>
      </c>
      <c r="AL64" s="4">
        <v>5.9322822289311112</v>
      </c>
      <c r="AM64" s="4">
        <v>5.657266178360711</v>
      </c>
      <c r="AN64" s="4">
        <v>5.1016984259249245</v>
      </c>
      <c r="AO64" s="4">
        <v>5.6625618057555256</v>
      </c>
      <c r="AP64" s="4">
        <v>5.8872934840114324</v>
      </c>
      <c r="AQ64" s="4">
        <v>6.0546680276637517</v>
      </c>
      <c r="AR64" s="4">
        <v>6.3231690186543341</v>
      </c>
      <c r="AS64" s="4">
        <v>6.2574005626146052</v>
      </c>
      <c r="AT64" s="4">
        <v>6.3201337802742108</v>
      </c>
      <c r="AU64" s="4">
        <v>6.7190892915474931</v>
      </c>
      <c r="AV64" s="4">
        <v>6.7894111943707269</v>
      </c>
      <c r="AW64" s="4">
        <v>6.4905942280867466</v>
      </c>
      <c r="AX64" s="4">
        <v>6.6523566885049057</v>
      </c>
      <c r="AY64" s="4">
        <v>7.0715211895304968</v>
      </c>
      <c r="AZ64" s="4">
        <v>6.1770486699069673</v>
      </c>
      <c r="BA64" s="4">
        <v>6.8703516388285797</v>
      </c>
      <c r="BB64" s="4">
        <v>6.767309635403179</v>
      </c>
      <c r="BC64" s="4">
        <v>6.4821033428535015</v>
      </c>
      <c r="BD64" s="4">
        <v>6.4151546198409184</v>
      </c>
      <c r="BE64" s="4">
        <v>6.5241800665138658</v>
      </c>
      <c r="BF64" s="4">
        <v>6.4992671303145606</v>
      </c>
      <c r="BG64" s="4">
        <v>5.6964585068952269</v>
      </c>
      <c r="BH64" s="4">
        <v>5.9382259754143814</v>
      </c>
      <c r="BI64" s="4">
        <v>5.7811561183800473</v>
      </c>
      <c r="BJ64" s="4">
        <v>5.7827116295060979</v>
      </c>
      <c r="BK64" s="4">
        <v>5.8251056518975215</v>
      </c>
      <c r="BL64" s="4">
        <v>5.5398629344575374</v>
      </c>
      <c r="BM64" s="4">
        <v>5.8205701746839056</v>
      </c>
      <c r="BN64" s="4">
        <v>5.9336041471775447</v>
      </c>
      <c r="BO64" s="4">
        <v>5.913392909007861</v>
      </c>
      <c r="BP64" s="4">
        <v>6.0033491738715519</v>
      </c>
      <c r="BQ64" s="4">
        <v>6.0622814602365693</v>
      </c>
      <c r="BR64" s="4">
        <v>6.21064107253427</v>
      </c>
      <c r="BS64" s="4">
        <v>6.5529407140256444</v>
      </c>
      <c r="BT64" s="4">
        <v>6.6260550054705574</v>
      </c>
      <c r="BU64" s="4">
        <v>6.8809783580489805</v>
      </c>
      <c r="BV64" s="4">
        <v>6.7133753375929457</v>
      </c>
      <c r="BW64" s="4">
        <v>6.5028124590779131</v>
      </c>
      <c r="BX64" s="4">
        <v>6.5095689661580618</v>
      </c>
      <c r="BY64" s="4">
        <v>7.057773572898153</v>
      </c>
      <c r="BZ64" s="4">
        <v>7.3475073164474338</v>
      </c>
      <c r="CA64" s="4">
        <v>7.6321590620303859</v>
      </c>
      <c r="CB64" s="4">
        <v>7.4633047636874466</v>
      </c>
      <c r="CC64" s="4">
        <v>7.7105931735103717</v>
      </c>
      <c r="CD64" s="4">
        <v>7.4209004446812514</v>
      </c>
      <c r="CE64" s="4">
        <v>7.524581939379738</v>
      </c>
      <c r="CF64" s="4">
        <v>7.5125287526679951</v>
      </c>
      <c r="CG64" s="4">
        <v>7.5408202182062301</v>
      </c>
      <c r="CH64" s="4">
        <v>5.769773044465075</v>
      </c>
      <c r="CI64" s="4">
        <v>6.0447105792219755</v>
      </c>
      <c r="CJ64" s="4">
        <v>5.9519161799628471</v>
      </c>
      <c r="CK64" s="4">
        <v>6.3564014531793722</v>
      </c>
      <c r="CL64" s="4">
        <v>6.4264853563049629</v>
      </c>
      <c r="CM64" s="4">
        <v>6.0703504199569807</v>
      </c>
      <c r="CN64" s="4">
        <v>5.9158077997330425</v>
      </c>
      <c r="CO64" s="4">
        <v>5.8359247721784042</v>
      </c>
      <c r="CP64" s="4">
        <v>5.9891131455056952</v>
      </c>
      <c r="CQ64" s="4">
        <v>5.359299238929955</v>
      </c>
      <c r="CR64" s="4">
        <v>5.4691791702411656</v>
      </c>
      <c r="CS64" s="4">
        <v>5.603378511620198</v>
      </c>
      <c r="CT64" s="4">
        <v>5.2871488003224894</v>
      </c>
      <c r="CU64" s="4">
        <v>5.210467318394346</v>
      </c>
      <c r="CV64" s="4">
        <v>4.7591672494576835</v>
      </c>
    </row>
    <row r="65" spans="1:100" x14ac:dyDescent="0.3">
      <c r="A65" s="1">
        <v>1</v>
      </c>
      <c r="B65" s="1">
        <v>31</v>
      </c>
      <c r="C65" s="1" t="s">
        <v>50</v>
      </c>
      <c r="D65" s="4">
        <v>3.5822952580683514</v>
      </c>
      <c r="E65" s="4">
        <v>4.0698722058284753</v>
      </c>
      <c r="F65" s="4">
        <v>4.4479463930997598</v>
      </c>
      <c r="G65" s="4">
        <v>4.2740382511086601</v>
      </c>
      <c r="H65" s="4">
        <v>4.8282455844230237</v>
      </c>
      <c r="I65" s="4">
        <v>5.0374152602995617</v>
      </c>
      <c r="J65" s="4">
        <v>4.9451664387560221</v>
      </c>
      <c r="K65" s="4">
        <v>5.3049422353099507</v>
      </c>
      <c r="L65" s="4">
        <v>5.6132414851511214</v>
      </c>
      <c r="M65" s="4">
        <v>5.4879830762107016</v>
      </c>
      <c r="N65" s="4">
        <v>5.3646967066723059</v>
      </c>
      <c r="O65" s="4">
        <v>5.3857020771209658</v>
      </c>
      <c r="P65" s="4">
        <v>4.55142362500834</v>
      </c>
      <c r="Q65" s="4">
        <v>4.6429679450609838</v>
      </c>
      <c r="R65" s="4">
        <v>4.8952135245071746</v>
      </c>
      <c r="S65" s="4">
        <v>5.0944567597649728</v>
      </c>
      <c r="T65" s="4">
        <v>5.3200236409573662</v>
      </c>
      <c r="U65" s="4">
        <v>5.3724260379746944</v>
      </c>
      <c r="V65" s="4">
        <v>5.580285030596988</v>
      </c>
      <c r="W65" s="4">
        <v>5.486173755359407</v>
      </c>
      <c r="X65" s="4">
        <v>5.5877791592841142</v>
      </c>
      <c r="Y65" s="4">
        <v>5.4874449115455404</v>
      </c>
      <c r="Z65" s="4">
        <v>5.4045192885497695</v>
      </c>
      <c r="AA65" s="4">
        <v>5.2703123656686541</v>
      </c>
      <c r="AB65" s="4">
        <v>4.9477067943000002</v>
      </c>
      <c r="AC65" s="4">
        <v>5.1634805976070774</v>
      </c>
      <c r="AD65" s="4">
        <v>5.4129298670970423</v>
      </c>
      <c r="AE65" s="4">
        <v>5.7535266313193691</v>
      </c>
      <c r="AF65" s="4">
        <v>6.1984646430535246</v>
      </c>
      <c r="AG65" s="4">
        <v>6.4709757810653992</v>
      </c>
      <c r="AH65" s="4">
        <v>6.5918538427853113</v>
      </c>
      <c r="AI65" s="4">
        <v>6.7544549060029917</v>
      </c>
      <c r="AJ65" s="4">
        <v>6.9585845443676781</v>
      </c>
      <c r="AK65" s="4">
        <v>7.0380037550014842</v>
      </c>
      <c r="AL65" s="4">
        <v>6.9197731694645377</v>
      </c>
      <c r="AM65" s="4">
        <v>6.8224923079150761</v>
      </c>
      <c r="AN65" s="4">
        <v>6.8241421307801824</v>
      </c>
      <c r="AO65" s="4">
        <v>7.0421729157238859</v>
      </c>
      <c r="AP65" s="4">
        <v>7.305077013289317</v>
      </c>
      <c r="AQ65" s="4">
        <v>7.2453771745414173</v>
      </c>
      <c r="AR65" s="4">
        <v>7.2635708657930964</v>
      </c>
      <c r="AS65" s="4">
        <v>7.303045177789075</v>
      </c>
      <c r="AT65" s="4">
        <v>7.258322069250263</v>
      </c>
      <c r="AU65" s="4">
        <v>7.2837603954495265</v>
      </c>
      <c r="AV65" s="4">
        <v>7.299961901610585</v>
      </c>
      <c r="AW65" s="4">
        <v>7.1483236221626747</v>
      </c>
      <c r="AX65" s="4">
        <v>6.9553228573106214</v>
      </c>
      <c r="AY65" s="4">
        <v>6.6429185696475876</v>
      </c>
      <c r="AZ65" s="4">
        <v>5.3753048847959786</v>
      </c>
      <c r="BA65" s="4">
        <v>5.3758116407076519</v>
      </c>
      <c r="BB65" s="4">
        <v>5.2732323417033093</v>
      </c>
      <c r="BC65" s="4">
        <v>5.1899907731546273</v>
      </c>
      <c r="BD65" s="4">
        <v>5.2543072871025647</v>
      </c>
      <c r="BE65" s="4">
        <v>5.2458127543878508</v>
      </c>
      <c r="BF65" s="4">
        <v>5.2138691408546585</v>
      </c>
      <c r="BG65" s="4">
        <v>5.2272602673028929</v>
      </c>
      <c r="BH65" s="4">
        <v>5.0198306614067185</v>
      </c>
      <c r="BI65" s="4">
        <v>4.8493175823132342</v>
      </c>
      <c r="BJ65" s="4">
        <v>4.7724068894294209</v>
      </c>
      <c r="BK65" s="4">
        <v>4.6993298278967801</v>
      </c>
      <c r="BL65" s="4">
        <v>4.6109476563141678</v>
      </c>
      <c r="BM65" s="4">
        <v>4.6319025845685351</v>
      </c>
      <c r="BN65" s="4">
        <v>4.7657747969261983</v>
      </c>
      <c r="BO65" s="4">
        <v>4.7998693421253087</v>
      </c>
      <c r="BP65" s="4">
        <v>5.0259552441249253</v>
      </c>
      <c r="BQ65" s="4">
        <v>4.9631040363749035</v>
      </c>
      <c r="BR65" s="4">
        <v>4.9649319516331127</v>
      </c>
      <c r="BS65" s="4">
        <v>4.9487693161992281</v>
      </c>
      <c r="BT65" s="4">
        <v>4.7485590035561804</v>
      </c>
      <c r="BU65" s="4">
        <v>4.55865893380735</v>
      </c>
      <c r="BV65" s="4">
        <v>4.4130663670395922</v>
      </c>
      <c r="BW65" s="4">
        <v>4.2586916115875439</v>
      </c>
      <c r="BX65" s="4">
        <v>4.1404734535531089</v>
      </c>
      <c r="BY65" s="4">
        <v>4.1077133117128195</v>
      </c>
      <c r="BZ65" s="4">
        <v>4.1082341827016151</v>
      </c>
      <c r="CA65" s="4">
        <v>4.0916929649478826</v>
      </c>
      <c r="CB65" s="4">
        <v>4.0720532030912073</v>
      </c>
      <c r="CC65" s="4">
        <v>4.0706113662614252</v>
      </c>
      <c r="CD65" s="4">
        <v>4.0605252775068825</v>
      </c>
      <c r="CE65" s="4">
        <v>4.0214848042790301</v>
      </c>
      <c r="CF65" s="4">
        <v>3.9778834692249592</v>
      </c>
      <c r="CG65" s="4">
        <v>3.9703099158058301</v>
      </c>
      <c r="CH65" s="4">
        <v>3.9673859261685611</v>
      </c>
      <c r="CI65" s="4">
        <v>3.9739487271690339</v>
      </c>
      <c r="CJ65" s="4">
        <v>3.9622866107933779</v>
      </c>
      <c r="CK65" s="4">
        <v>3.9590310800132285</v>
      </c>
      <c r="CL65" s="4">
        <v>4.0176423646926835</v>
      </c>
      <c r="CM65" s="4">
        <v>4.0476601897121398</v>
      </c>
      <c r="CN65" s="4">
        <v>4.1670718008693681</v>
      </c>
      <c r="CO65" s="4">
        <v>4.1862125841841298</v>
      </c>
      <c r="CP65" s="4">
        <v>4.2821808757371604</v>
      </c>
      <c r="CQ65" s="4">
        <v>4.2774474009696819</v>
      </c>
      <c r="CR65" s="4">
        <v>4.2072163627820975</v>
      </c>
      <c r="CS65" s="4">
        <v>3.8396817347271317</v>
      </c>
      <c r="CT65" s="4">
        <v>3.2842223561756203</v>
      </c>
      <c r="CU65" s="4">
        <v>3.2052578481764216</v>
      </c>
      <c r="CV65" s="4">
        <v>3.1665869280124483</v>
      </c>
    </row>
    <row r="66" spans="1:100" x14ac:dyDescent="0.3">
      <c r="A66" s="1">
        <v>1</v>
      </c>
      <c r="B66" s="1">
        <v>17</v>
      </c>
      <c r="C66" s="1" t="s">
        <v>51</v>
      </c>
      <c r="D66" s="4">
        <v>9.7644079474749752</v>
      </c>
      <c r="E66" s="4">
        <v>11.015511513200318</v>
      </c>
      <c r="F66" s="4">
        <v>11.883600040367829</v>
      </c>
      <c r="G66" s="4">
        <v>12.267565092248981</v>
      </c>
      <c r="H66" s="4">
        <v>12.790904907902318</v>
      </c>
      <c r="I66" s="4">
        <v>12.880492116445641</v>
      </c>
      <c r="J66" s="4">
        <v>12.535467888146298</v>
      </c>
      <c r="K66" s="4">
        <v>12.294284498203838</v>
      </c>
      <c r="L66" s="4">
        <v>12.63580240772764</v>
      </c>
      <c r="M66" s="4">
        <v>12.573501842007124</v>
      </c>
      <c r="N66" s="4">
        <v>11.038805359630469</v>
      </c>
      <c r="O66" s="4">
        <v>9.7929002837169854</v>
      </c>
      <c r="P66" s="4">
        <v>6.966797830234345</v>
      </c>
      <c r="Q66" s="4">
        <v>7.5154302497821801</v>
      </c>
      <c r="R66" s="4">
        <v>8.1106975686542437</v>
      </c>
      <c r="S66" s="4">
        <v>8.8583637815931766</v>
      </c>
      <c r="T66" s="4">
        <v>9.1039482716576909</v>
      </c>
      <c r="U66" s="4">
        <v>9.6304511030804534</v>
      </c>
      <c r="V66" s="4">
        <v>11.26926354667698</v>
      </c>
      <c r="W66" s="4">
        <v>13.496217912273014</v>
      </c>
      <c r="X66" s="4">
        <v>15.152735335792004</v>
      </c>
      <c r="Y66" s="4">
        <v>17.795613113856486</v>
      </c>
      <c r="Z66" s="4">
        <v>19.573004176113837</v>
      </c>
      <c r="AA66" s="4">
        <v>20.414306915176766</v>
      </c>
      <c r="AB66" s="4">
        <v>18.718020760526517</v>
      </c>
      <c r="AC66" s="4">
        <v>19.691135269790276</v>
      </c>
      <c r="AD66" s="4">
        <v>21.026450391934961</v>
      </c>
      <c r="AE66" s="4">
        <v>14.824876158846918</v>
      </c>
      <c r="AF66" s="4">
        <v>15.521607384672706</v>
      </c>
      <c r="AG66" s="4">
        <v>16.641504552159915</v>
      </c>
      <c r="AH66" s="4">
        <v>16.085557368522633</v>
      </c>
      <c r="AI66" s="4">
        <v>16.647487926291674</v>
      </c>
      <c r="AJ66" s="4">
        <v>13.657045005719414</v>
      </c>
      <c r="AK66" s="4">
        <v>13.337335314345811</v>
      </c>
      <c r="AL66" s="4">
        <v>13.223381933162051</v>
      </c>
      <c r="AM66" s="4">
        <v>13.386859146126003</v>
      </c>
      <c r="AN66" s="4">
        <v>10.763610398774984</v>
      </c>
      <c r="AO66" s="4">
        <v>11.666648442476379</v>
      </c>
      <c r="AP66" s="4">
        <v>9.8778933374168609</v>
      </c>
      <c r="AQ66" s="4">
        <v>10.99088915928365</v>
      </c>
      <c r="AR66" s="4">
        <v>13.011280680052128</v>
      </c>
      <c r="AS66" s="4">
        <v>15.382613426950037</v>
      </c>
      <c r="AT66" s="4">
        <v>17.962987318419071</v>
      </c>
      <c r="AU66" s="4">
        <v>20.11575899544734</v>
      </c>
      <c r="AV66" s="4">
        <v>22.198010558130253</v>
      </c>
      <c r="AW66" s="4">
        <v>23.497722571862916</v>
      </c>
      <c r="AX66" s="4">
        <v>23.327368387781398</v>
      </c>
      <c r="AY66" s="4">
        <v>23.243825975439417</v>
      </c>
      <c r="AZ66" s="4">
        <v>23.581398690185594</v>
      </c>
      <c r="BA66" s="4">
        <v>15.065668221076006</v>
      </c>
      <c r="BB66" s="4">
        <v>15.599309705946418</v>
      </c>
      <c r="BC66" s="4">
        <v>0</v>
      </c>
      <c r="BD66" s="4">
        <v>0</v>
      </c>
      <c r="BE66" s="4">
        <v>5.3297450183221224</v>
      </c>
      <c r="BF66" s="4">
        <v>5.3351447793739766</v>
      </c>
      <c r="BG66" s="4">
        <v>5.0477835643353854</v>
      </c>
      <c r="BH66" s="4">
        <v>5.0960074345605442</v>
      </c>
      <c r="BI66" s="4">
        <v>5.108223807399451</v>
      </c>
      <c r="BJ66" s="4">
        <v>5.1432151943811153</v>
      </c>
      <c r="BK66" s="4">
        <v>4.4112286247870651</v>
      </c>
      <c r="BL66" s="4">
        <v>4.2099570419167716</v>
      </c>
      <c r="BM66" s="4">
        <v>4.3982193244275152</v>
      </c>
      <c r="BN66" s="4">
        <v>4.4264953439604602</v>
      </c>
      <c r="BO66" s="4">
        <v>4.3804704749001528</v>
      </c>
      <c r="BP66" s="4">
        <v>4.293141153024135</v>
      </c>
      <c r="BQ66" s="4">
        <v>4.2984056663349497</v>
      </c>
      <c r="BR66" s="4">
        <v>4.4554075990706616</v>
      </c>
      <c r="BS66" s="4">
        <v>3.3316892331337256</v>
      </c>
      <c r="BT66" s="4">
        <v>3.3938064740218223</v>
      </c>
      <c r="BU66" s="4">
        <v>3.4672435210197907</v>
      </c>
      <c r="BV66" s="4">
        <v>3.6664764327954935</v>
      </c>
      <c r="BW66" s="4">
        <v>3.8177731950848885</v>
      </c>
      <c r="BX66" s="4">
        <v>3.2922567208073996</v>
      </c>
      <c r="BY66" s="4">
        <v>2.2961464917045706</v>
      </c>
      <c r="BZ66" s="4">
        <v>2.514951963279096</v>
      </c>
      <c r="CA66" s="4">
        <v>2.7303557532256648</v>
      </c>
      <c r="CB66" s="4">
        <v>2.7678022296334106</v>
      </c>
      <c r="CC66" s="4">
        <v>3.0335962104830196</v>
      </c>
      <c r="CD66" s="4">
        <v>3.3478184290079831</v>
      </c>
      <c r="CE66" s="4">
        <v>3.6078089914868063</v>
      </c>
      <c r="CF66" s="4">
        <v>4.5003455461172788</v>
      </c>
      <c r="CG66" s="4">
        <v>4.5032209292039864</v>
      </c>
      <c r="CH66" s="4">
        <v>4.6932470128031394</v>
      </c>
      <c r="CI66" s="4">
        <v>6.1207303219309059</v>
      </c>
      <c r="CJ66" s="4">
        <v>7.3917661808612509</v>
      </c>
      <c r="CK66" s="4">
        <v>5.7798063641778761</v>
      </c>
      <c r="CL66" s="4">
        <v>6.3682589474083073</v>
      </c>
      <c r="CM66" s="4">
        <v>6.5962692699459771</v>
      </c>
      <c r="CN66" s="4">
        <v>5.9414543021188457</v>
      </c>
      <c r="CO66" s="4">
        <v>6.032288152707558</v>
      </c>
      <c r="CP66" s="4">
        <v>6.3988031921706687</v>
      </c>
      <c r="CQ66" s="4">
        <v>6.6170440297997253</v>
      </c>
      <c r="CR66" s="4">
        <v>7.2702310874964953</v>
      </c>
      <c r="CS66" s="4">
        <v>7.2384532187603474</v>
      </c>
      <c r="CT66" s="4">
        <v>7.165264223246302</v>
      </c>
      <c r="CU66" s="4">
        <v>7.0166682237675024</v>
      </c>
      <c r="CV66" s="4">
        <v>6.9398583447088198</v>
      </c>
    </row>
    <row r="67" spans="1:100" x14ac:dyDescent="0.3">
      <c r="A67" s="1">
        <v>1</v>
      </c>
      <c r="B67" s="1">
        <v>28</v>
      </c>
      <c r="C67" s="1" t="s">
        <v>52</v>
      </c>
      <c r="D67" s="4">
        <v>13.687694572089177</v>
      </c>
      <c r="E67" s="4">
        <v>13.879065962636487</v>
      </c>
      <c r="F67" s="4">
        <v>14.553850483014056</v>
      </c>
      <c r="G67" s="4">
        <v>14.574818342037052</v>
      </c>
      <c r="H67" s="4">
        <v>14.926921585425729</v>
      </c>
      <c r="I67" s="4">
        <v>12.926898758413493</v>
      </c>
      <c r="J67" s="4">
        <v>12.466594601704148</v>
      </c>
      <c r="K67" s="4">
        <v>11.45517243396653</v>
      </c>
      <c r="L67" s="4">
        <v>10.772826732404868</v>
      </c>
      <c r="M67" s="4">
        <v>9.9281608514356723</v>
      </c>
      <c r="N67" s="4">
        <v>10.580340221702729</v>
      </c>
      <c r="O67" s="4">
        <v>9.4960894209628144</v>
      </c>
      <c r="P67" s="4">
        <v>9.891991677908937</v>
      </c>
      <c r="Q67" s="4">
        <v>12.705715770338994</v>
      </c>
      <c r="R67" s="4">
        <v>13.416843500155837</v>
      </c>
      <c r="S67" s="4">
        <v>15.982080194609985</v>
      </c>
      <c r="T67" s="4">
        <v>17.741001329015837</v>
      </c>
      <c r="U67" s="4">
        <v>19.504640784401957</v>
      </c>
      <c r="V67" s="4">
        <v>16.249410096554016</v>
      </c>
      <c r="W67" s="4">
        <v>16.670552323540253</v>
      </c>
      <c r="X67" s="4">
        <v>19.08306079611177</v>
      </c>
      <c r="Y67" s="4">
        <v>18.414391013886309</v>
      </c>
      <c r="Z67" s="4">
        <v>15.651847395546323</v>
      </c>
      <c r="AA67" s="4">
        <v>16.159895062255782</v>
      </c>
      <c r="AB67" s="4">
        <v>16.974359584278183</v>
      </c>
      <c r="AC67" s="4">
        <v>17.899585801320477</v>
      </c>
      <c r="AD67" s="4">
        <v>17.873614026382487</v>
      </c>
      <c r="AE67" s="4">
        <v>20.808472247122594</v>
      </c>
      <c r="AF67" s="4">
        <v>20.811034101172581</v>
      </c>
      <c r="AG67" s="4">
        <v>23.542146788910177</v>
      </c>
      <c r="AH67" s="4">
        <v>28.950746058995051</v>
      </c>
      <c r="AI67" s="4">
        <v>29.453471536713728</v>
      </c>
      <c r="AJ67" s="4">
        <v>34.311266108761572</v>
      </c>
      <c r="AK67" s="4">
        <v>32.136515784490207</v>
      </c>
      <c r="AL67" s="4">
        <v>32.888845194784899</v>
      </c>
      <c r="AM67" s="4">
        <v>30.00506944933991</v>
      </c>
      <c r="AN67" s="4">
        <v>31.68690341690526</v>
      </c>
      <c r="AO67" s="4">
        <v>34.490881208913628</v>
      </c>
      <c r="AP67" s="4">
        <v>36.530720853325334</v>
      </c>
      <c r="AQ67" s="4">
        <v>55.581893479657687</v>
      </c>
      <c r="AR67" s="4">
        <v>51.699218963442718</v>
      </c>
      <c r="AS67" s="4">
        <v>58.609215567133447</v>
      </c>
      <c r="AT67" s="4">
        <v>61.51903478488957</v>
      </c>
      <c r="AU67" s="4">
        <v>32.546875917724662</v>
      </c>
      <c r="AV67" s="4">
        <v>32.052824221762179</v>
      </c>
      <c r="AW67" s="4">
        <v>30.23324099698565</v>
      </c>
      <c r="AX67" s="4">
        <v>30.554584127149827</v>
      </c>
      <c r="AY67" s="4">
        <v>28.555240398361985</v>
      </c>
      <c r="AZ67" s="4">
        <v>31.846725792230313</v>
      </c>
      <c r="BA67" s="4">
        <v>25.037942915758183</v>
      </c>
      <c r="BB67" s="4">
        <v>31.78173419643915</v>
      </c>
      <c r="BC67" s="4">
        <v>25.636067815904624</v>
      </c>
      <c r="BD67" s="4">
        <v>82.205268388551261</v>
      </c>
      <c r="BE67" s="4">
        <v>27.822071180153511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</row>
    <row r="68" spans="1:100" x14ac:dyDescent="0.3">
      <c r="A68" s="1">
        <v>1</v>
      </c>
      <c r="B68" s="1">
        <v>15</v>
      </c>
      <c r="C68" s="1" t="s">
        <v>53</v>
      </c>
      <c r="D68" s="4">
        <v>4.2698664366873844</v>
      </c>
      <c r="E68" s="4">
        <v>4.4895256089641835</v>
      </c>
      <c r="F68" s="4">
        <v>4.1080876611856976</v>
      </c>
      <c r="G68" s="4">
        <v>4.1284713000319373</v>
      </c>
      <c r="H68" s="4">
        <v>3.6993671795219827</v>
      </c>
      <c r="I68" s="4">
        <v>3.921621375677717</v>
      </c>
      <c r="J68" s="4">
        <v>4.3364436378925131</v>
      </c>
      <c r="K68" s="4">
        <v>4.2650259401406752</v>
      </c>
      <c r="L68" s="4">
        <v>4.8484161958731935</v>
      </c>
      <c r="M68" s="4">
        <v>5.2991647138322655</v>
      </c>
      <c r="N68" s="4">
        <v>6.7470617381540618</v>
      </c>
      <c r="O68" s="4">
        <v>7.7391372380397687</v>
      </c>
      <c r="P68" s="4">
        <v>5.3637576836220617</v>
      </c>
      <c r="Q68" s="4">
        <v>6.1518489302225206</v>
      </c>
      <c r="R68" s="4">
        <v>3.9153572475156717</v>
      </c>
      <c r="S68" s="4">
        <v>4.667408065133773</v>
      </c>
      <c r="T68" s="4">
        <v>5.362375195315102</v>
      </c>
      <c r="U68" s="4">
        <v>5.3402917842173974</v>
      </c>
      <c r="V68" s="4">
        <v>5.7854439917450913</v>
      </c>
      <c r="W68" s="4">
        <v>6.2603207824519238</v>
      </c>
      <c r="X68" s="4">
        <v>6.5567637800255731</v>
      </c>
      <c r="Y68" s="4">
        <v>6.7567798563797021</v>
      </c>
      <c r="Z68" s="4">
        <v>6.9450514577255289</v>
      </c>
      <c r="AA68" s="4">
        <v>6.9316747305518636</v>
      </c>
      <c r="AB68" s="4">
        <v>5.5251287696821905</v>
      </c>
      <c r="AC68" s="4">
        <v>5.9467603006803236</v>
      </c>
      <c r="AD68" s="4">
        <v>6.3786178661894235</v>
      </c>
      <c r="AE68" s="4">
        <v>5.8031341555317795</v>
      </c>
      <c r="AF68" s="4">
        <v>6.2512225993773294</v>
      </c>
      <c r="AG68" s="4">
        <v>5.9533951806880587</v>
      </c>
      <c r="AH68" s="4">
        <v>6.2268318451996461</v>
      </c>
      <c r="AI68" s="4">
        <v>7.4405629281493875</v>
      </c>
      <c r="AJ68" s="4">
        <v>8.5267104018573328</v>
      </c>
      <c r="AK68" s="4">
        <v>8.4130691803810151</v>
      </c>
      <c r="AL68" s="4">
        <v>8.6236255082567279</v>
      </c>
      <c r="AM68" s="4">
        <v>8.4362625740072641</v>
      </c>
      <c r="AN68" s="4">
        <v>8.468237507883611</v>
      </c>
      <c r="AO68" s="4">
        <v>10.111568604880345</v>
      </c>
      <c r="AP68" s="4">
        <v>11.224550459805558</v>
      </c>
      <c r="AQ68" s="4">
        <v>10.659849542219243</v>
      </c>
      <c r="AR68" s="4">
        <v>11.140983483437013</v>
      </c>
      <c r="AS68" s="4">
        <v>11.381570912815727</v>
      </c>
      <c r="AT68" s="4">
        <v>9.8909235872063928</v>
      </c>
      <c r="AU68" s="4">
        <v>9.9276072575374137</v>
      </c>
      <c r="AV68" s="4">
        <v>10.228710795854814</v>
      </c>
      <c r="AW68" s="4">
        <v>9.5453126795894487</v>
      </c>
      <c r="AX68" s="4">
        <v>10.637524085172251</v>
      </c>
      <c r="AY68" s="4">
        <v>10.646735455177305</v>
      </c>
      <c r="AZ68" s="4">
        <v>10.440402406678679</v>
      </c>
      <c r="BA68" s="4">
        <v>10.572781586206052</v>
      </c>
      <c r="BB68" s="4">
        <v>10.317383559383</v>
      </c>
      <c r="BC68" s="4">
        <v>9.9174384678051162</v>
      </c>
      <c r="BD68" s="4">
        <v>9.3701718427692224</v>
      </c>
      <c r="BE68" s="4">
        <v>9.8279034054158103</v>
      </c>
      <c r="BF68" s="4">
        <v>10.569505776605938</v>
      </c>
      <c r="BG68" s="4">
        <v>10.832397888532281</v>
      </c>
      <c r="BH68" s="4">
        <v>11.039187797286729</v>
      </c>
      <c r="BI68" s="4">
        <v>11.053390142081705</v>
      </c>
      <c r="BJ68" s="4">
        <v>11.341981081821528</v>
      </c>
      <c r="BK68" s="4">
        <v>9.9234599347341756</v>
      </c>
      <c r="BL68" s="4">
        <v>9.0376124317828879</v>
      </c>
      <c r="BM68" s="4">
        <v>9.0517970906419372</v>
      </c>
      <c r="BN68" s="4">
        <v>9.2203533626596581</v>
      </c>
      <c r="BO68" s="4">
        <v>9.2525682846237611</v>
      </c>
      <c r="BP68" s="4">
        <v>9.5621720281582689</v>
      </c>
      <c r="BQ68" s="4">
        <v>9.8577316987814747</v>
      </c>
      <c r="BR68" s="4">
        <v>9.6670078933742527</v>
      </c>
      <c r="BS68" s="4">
        <v>9.5220062248592239</v>
      </c>
      <c r="BT68" s="4">
        <v>8.8967365946924009</v>
      </c>
      <c r="BU68" s="4">
        <v>8.0518553657675245</v>
      </c>
      <c r="BV68" s="4">
        <v>7.7996557270886164</v>
      </c>
      <c r="BW68" s="4">
        <v>7.7113148764454218</v>
      </c>
      <c r="BX68" s="4">
        <v>7.3710722480080078</v>
      </c>
      <c r="BY68" s="4">
        <v>7.6341958593386732</v>
      </c>
      <c r="BZ68" s="4">
        <v>7.5493307827309311</v>
      </c>
      <c r="CA68" s="4">
        <v>7.3223203901785689</v>
      </c>
      <c r="CB68" s="4">
        <v>7.7279664158371686</v>
      </c>
      <c r="CC68" s="4">
        <v>7.8959862976203734</v>
      </c>
      <c r="CD68" s="4">
        <v>7.7955577765190425</v>
      </c>
      <c r="CE68" s="4">
        <v>8.0650822214995355</v>
      </c>
      <c r="CF68" s="4">
        <v>8.184619412308443</v>
      </c>
      <c r="CG68" s="4">
        <v>7.7121208468263287</v>
      </c>
      <c r="CH68" s="4">
        <v>6.5827770589600263</v>
      </c>
      <c r="CI68" s="4">
        <v>5.983232040521715</v>
      </c>
      <c r="CJ68" s="4">
        <v>5.8205156697942257</v>
      </c>
      <c r="CK68" s="4">
        <v>5.992456949982448</v>
      </c>
      <c r="CL68" s="4">
        <v>6.6027271747428919</v>
      </c>
      <c r="CM68" s="4">
        <v>6.6612986210045673</v>
      </c>
      <c r="CN68" s="4">
        <v>7.0694351114794554</v>
      </c>
      <c r="CO68" s="4">
        <v>7.0632816871322497</v>
      </c>
      <c r="CP68" s="4">
        <v>7.3642957754177205</v>
      </c>
      <c r="CQ68" s="4">
        <v>7.3834253718912475</v>
      </c>
      <c r="CR68" s="4">
        <v>7.303023970783407</v>
      </c>
      <c r="CS68" s="4">
        <v>7.3052597888052624</v>
      </c>
      <c r="CT68" s="4">
        <v>6.9595468042337822</v>
      </c>
      <c r="CU68" s="4">
        <v>6.8060297495974087</v>
      </c>
      <c r="CV68" s="4">
        <v>6.416674725902527</v>
      </c>
    </row>
    <row r="69" spans="1:100" x14ac:dyDescent="0.3">
      <c r="A69" s="1">
        <v>1</v>
      </c>
      <c r="B69" s="1">
        <v>25</v>
      </c>
      <c r="C69" s="1" t="s">
        <v>54</v>
      </c>
      <c r="D69" s="4">
        <v>5.1871618331162663</v>
      </c>
      <c r="E69" s="4">
        <v>5.590697870052443</v>
      </c>
      <c r="F69" s="4">
        <v>5.5717437164511869</v>
      </c>
      <c r="G69" s="4">
        <v>5.7717666568854495</v>
      </c>
      <c r="H69" s="4">
        <v>4.5524289763281915</v>
      </c>
      <c r="I69" s="4">
        <v>4.7226947167086477</v>
      </c>
      <c r="J69" s="4">
        <v>3.9615749740627302</v>
      </c>
      <c r="K69" s="4">
        <v>4.3825122871868034</v>
      </c>
      <c r="L69" s="4">
        <v>4.6426228993541692</v>
      </c>
      <c r="M69" s="4">
        <v>4.9868210221771312</v>
      </c>
      <c r="N69" s="4">
        <v>5.1980297594680964</v>
      </c>
      <c r="O69" s="4">
        <v>3.9884782951008231</v>
      </c>
      <c r="P69" s="4">
        <v>4.5055154470158509</v>
      </c>
      <c r="Q69" s="4">
        <v>5.0057853225488902</v>
      </c>
      <c r="R69" s="4">
        <v>5.467978533615625</v>
      </c>
      <c r="S69" s="4">
        <v>5.9246178296489953</v>
      </c>
      <c r="T69" s="4">
        <v>4.9940741538055136</v>
      </c>
      <c r="U69" s="4">
        <v>5.6112900996918533</v>
      </c>
      <c r="V69" s="4">
        <v>5.6750855833384355</v>
      </c>
      <c r="W69" s="4">
        <v>5.7076730632746306</v>
      </c>
      <c r="X69" s="4">
        <v>5.7735356409189249</v>
      </c>
      <c r="Y69" s="4">
        <v>5.6157358311934873</v>
      </c>
      <c r="Z69" s="4">
        <v>5.1200201371239578</v>
      </c>
      <c r="AA69" s="4">
        <v>5.1726028413809262</v>
      </c>
      <c r="AB69" s="4">
        <v>5.5174732818650201</v>
      </c>
      <c r="AC69" s="4">
        <v>6.3091865577720538</v>
      </c>
      <c r="AD69" s="4">
        <v>5.4736150117107023</v>
      </c>
      <c r="AE69" s="4">
        <v>6.5815146241659255</v>
      </c>
      <c r="AF69" s="4">
        <v>5.7785920335548893</v>
      </c>
      <c r="AG69" s="4">
        <v>6.2702001086272201</v>
      </c>
      <c r="AH69" s="4">
        <v>6.7868965795929439</v>
      </c>
      <c r="AI69" s="4">
        <v>7.9842491779381168</v>
      </c>
      <c r="AJ69" s="4">
        <v>8.3218865988922293</v>
      </c>
      <c r="AK69" s="4">
        <v>8.6588000020458864</v>
      </c>
      <c r="AL69" s="4">
        <v>8.3652555059335185</v>
      </c>
      <c r="AM69" s="4">
        <v>7.9007902082170984</v>
      </c>
      <c r="AN69" s="4">
        <v>7.8407555708130152</v>
      </c>
      <c r="AO69" s="4">
        <v>8.1256972062812594</v>
      </c>
      <c r="AP69" s="4">
        <v>8.435492721475093</v>
      </c>
      <c r="AQ69" s="4">
        <v>8.9592968156105943</v>
      </c>
      <c r="AR69" s="4">
        <v>9.0971149032873608</v>
      </c>
      <c r="AS69" s="4">
        <v>9.7383555817091327</v>
      </c>
      <c r="AT69" s="4">
        <v>8.829129367421503</v>
      </c>
      <c r="AU69" s="4">
        <v>8.6092963379494716</v>
      </c>
      <c r="AV69" s="4">
        <v>8.4182929986707222</v>
      </c>
      <c r="AW69" s="4">
        <v>8.563014697109681</v>
      </c>
      <c r="AX69" s="4">
        <v>8.2938373567791999</v>
      </c>
      <c r="AY69" s="4">
        <v>8.8430457059215897</v>
      </c>
      <c r="AZ69" s="4">
        <v>7.9549503143442539</v>
      </c>
      <c r="BA69" s="4">
        <v>8.2264463822295042</v>
      </c>
      <c r="BB69" s="4">
        <v>8.3648684816254804</v>
      </c>
      <c r="BC69" s="4">
        <v>8.8550257804475159</v>
      </c>
      <c r="BD69" s="4">
        <v>8.8868157336659408</v>
      </c>
      <c r="BE69" s="4">
        <v>8.9032445191746223</v>
      </c>
      <c r="BF69" s="4">
        <v>9.1592420109409023</v>
      </c>
      <c r="BG69" s="4">
        <v>9.2930810199798941</v>
      </c>
      <c r="BH69" s="4">
        <v>9.3179231464177263</v>
      </c>
      <c r="BI69" s="4">
        <v>9.5629845717923025</v>
      </c>
      <c r="BJ69" s="4">
        <v>9.8031924372519743</v>
      </c>
      <c r="BK69" s="4">
        <v>9.7385154740609607</v>
      </c>
      <c r="BL69" s="4">
        <v>9.5674745678151609</v>
      </c>
      <c r="BM69" s="4">
        <v>6.3347918078924605</v>
      </c>
      <c r="BN69" s="4">
        <v>6.9830173530009807</v>
      </c>
      <c r="BO69" s="4">
        <v>7.5211193454968237</v>
      </c>
      <c r="BP69" s="4">
        <v>8.0121640794832434</v>
      </c>
      <c r="BQ69" s="4">
        <v>6.0255751846082433</v>
      </c>
      <c r="BR69" s="4">
        <v>6.248386709957531</v>
      </c>
      <c r="BS69" s="4">
        <v>6.5759053683097255</v>
      </c>
      <c r="BT69" s="4">
        <v>6.9787974857137902</v>
      </c>
      <c r="BU69" s="4">
        <v>7.2427034949481746</v>
      </c>
      <c r="BV69" s="4">
        <v>7.3983405205779746</v>
      </c>
      <c r="BW69" s="4">
        <v>7.8735081294622695</v>
      </c>
      <c r="BX69" s="4">
        <v>7.5975970116248792</v>
      </c>
      <c r="BY69" s="4">
        <v>8.1428824628502099</v>
      </c>
      <c r="BZ69" s="4">
        <v>7.7869273431849519</v>
      </c>
      <c r="CA69" s="4">
        <v>8.2270527965679161</v>
      </c>
      <c r="CB69" s="4">
        <v>8.0377192286994532</v>
      </c>
      <c r="CC69" s="4">
        <v>7.7980277715709994</v>
      </c>
      <c r="CD69" s="4">
        <v>7.5145213808231706</v>
      </c>
      <c r="CE69" s="4">
        <v>8.4209588680975216</v>
      </c>
      <c r="CF69" s="4">
        <v>7.7238036188117238</v>
      </c>
      <c r="CG69" s="4">
        <v>9.5565107955912616</v>
      </c>
      <c r="CH69" s="4">
        <v>10.15592310986373</v>
      </c>
      <c r="CI69" s="4">
        <v>7.4345139732629208</v>
      </c>
      <c r="CJ69" s="4">
        <v>5.8721712420116523</v>
      </c>
      <c r="CK69" s="4">
        <v>7.0791914343508839</v>
      </c>
      <c r="CL69" s="4">
        <v>7.0721800378801509</v>
      </c>
      <c r="CM69" s="4">
        <v>9.0322874037908818</v>
      </c>
      <c r="CN69" s="4">
        <v>7.8389847800845933</v>
      </c>
      <c r="CO69" s="4">
        <v>6.5831949192874273</v>
      </c>
      <c r="CP69" s="4">
        <v>6.3532635673823599</v>
      </c>
      <c r="CQ69" s="4">
        <v>5.6464167311043907</v>
      </c>
      <c r="CR69" s="4">
        <v>5.1201847102686724</v>
      </c>
      <c r="CS69" s="4">
        <v>5.1292106590026645</v>
      </c>
      <c r="CT69" s="4">
        <v>4.0335692355032675</v>
      </c>
      <c r="CU69" s="4">
        <v>4.5539046682920361</v>
      </c>
      <c r="CV69" s="4">
        <v>4.4837147228474832</v>
      </c>
    </row>
    <row r="70" spans="1:100" x14ac:dyDescent="0.3">
      <c r="A70" s="1">
        <v>2</v>
      </c>
      <c r="B70" s="1">
        <v>8</v>
      </c>
      <c r="C70" s="1" t="s">
        <v>55</v>
      </c>
      <c r="D70" s="4">
        <v>5.2320330381025579</v>
      </c>
      <c r="E70" s="4">
        <v>5.5536963552215068</v>
      </c>
      <c r="F70" s="4">
        <v>5.6662450661597186</v>
      </c>
      <c r="G70" s="4">
        <v>5.5283240382401813</v>
      </c>
      <c r="H70" s="4">
        <v>5.6026003128917834</v>
      </c>
      <c r="I70" s="4">
        <v>5.6121570116916599</v>
      </c>
      <c r="J70" s="4">
        <v>5.0792533823136639</v>
      </c>
      <c r="K70" s="4">
        <v>5.0891688267485229</v>
      </c>
      <c r="L70" s="4">
        <v>5.1681055290906768</v>
      </c>
      <c r="M70" s="4">
        <v>5.3353811102957049</v>
      </c>
      <c r="N70" s="4">
        <v>4.6494119878859381</v>
      </c>
      <c r="O70" s="4">
        <v>4.7514974445081082</v>
      </c>
      <c r="P70" s="4">
        <v>4.9783288526087066</v>
      </c>
      <c r="Q70" s="4">
        <v>6.0728827792633844</v>
      </c>
      <c r="R70" s="4">
        <v>7.1436539760611772</v>
      </c>
      <c r="S70" s="4">
        <v>7.1194512628502089</v>
      </c>
      <c r="T70" s="4">
        <v>6.9029297961071672</v>
      </c>
      <c r="U70" s="4">
        <v>7.0353781865545955</v>
      </c>
      <c r="V70" s="4">
        <v>6.5022971668896909</v>
      </c>
      <c r="W70" s="4">
        <v>7.0213832606803708</v>
      </c>
      <c r="X70" s="4">
        <v>7.3629332575018243</v>
      </c>
      <c r="Y70" s="4">
        <v>7.3794073249066265</v>
      </c>
      <c r="Z70" s="4">
        <v>7.2070481678915606</v>
      </c>
      <c r="AA70" s="4">
        <v>7.2596201905504643</v>
      </c>
      <c r="AB70" s="4">
        <v>7.1842086977582413</v>
      </c>
      <c r="AC70" s="4">
        <v>7.3021315184777569</v>
      </c>
      <c r="AD70" s="4">
        <v>7.6970370151608476</v>
      </c>
      <c r="AE70" s="4">
        <v>7.958613323350157</v>
      </c>
      <c r="AF70" s="4">
        <v>8.662230849081384</v>
      </c>
      <c r="AG70" s="4">
        <v>8.8504917696383245</v>
      </c>
      <c r="AH70" s="4">
        <v>8.4848763098628801</v>
      </c>
      <c r="AI70" s="4">
        <v>8.5389556237430888</v>
      </c>
      <c r="AJ70" s="4">
        <v>8.4228831343448842</v>
      </c>
      <c r="AK70" s="4">
        <v>7.9020757162591355</v>
      </c>
      <c r="AL70" s="4">
        <v>7.9978553546895732</v>
      </c>
      <c r="AM70" s="4">
        <v>7.7814118516392652</v>
      </c>
      <c r="AN70" s="4">
        <v>7.4852967439902223</v>
      </c>
      <c r="AO70" s="4">
        <v>7.6510867527754138</v>
      </c>
      <c r="AP70" s="4">
        <v>4.9963140451829471</v>
      </c>
      <c r="AQ70" s="4">
        <v>5.3434023313148824</v>
      </c>
      <c r="AR70" s="4">
        <v>5.3828111956579789</v>
      </c>
      <c r="AS70" s="4">
        <v>5.6038780394873582</v>
      </c>
      <c r="AT70" s="4">
        <v>5.5259400893707111</v>
      </c>
      <c r="AU70" s="4">
        <v>5.4301984716284304</v>
      </c>
      <c r="AV70" s="4">
        <v>5.6476982823200439</v>
      </c>
      <c r="AW70" s="4">
        <v>5.6813987245001201</v>
      </c>
      <c r="AX70" s="4">
        <v>5.4310507766429206</v>
      </c>
      <c r="AY70" s="4">
        <v>5.6425643663165372</v>
      </c>
      <c r="AZ70" s="4">
        <v>5.3855977521319387</v>
      </c>
      <c r="BA70" s="4">
        <v>6.0302677395627935</v>
      </c>
      <c r="BB70" s="4">
        <v>6.1887650175971878</v>
      </c>
      <c r="BC70" s="4">
        <v>6.219879517379769</v>
      </c>
      <c r="BD70" s="4">
        <v>6.3164385635805882</v>
      </c>
      <c r="BE70" s="4">
        <v>6.6260416300136713</v>
      </c>
      <c r="BF70" s="4">
        <v>6.4740200133222237</v>
      </c>
      <c r="BG70" s="4">
        <v>6.8722684228008672</v>
      </c>
      <c r="BH70" s="4">
        <v>7.0485505659843666</v>
      </c>
      <c r="BI70" s="4">
        <v>6.9755936776172183</v>
      </c>
      <c r="BJ70" s="4">
        <v>7.2344178454659431</v>
      </c>
      <c r="BK70" s="4">
        <v>7.3541563060330244</v>
      </c>
      <c r="BL70" s="4">
        <v>7.3024962872655905</v>
      </c>
      <c r="BM70" s="4">
        <v>7.6828162546127201</v>
      </c>
      <c r="BN70" s="4">
        <v>7.9624957842090938</v>
      </c>
      <c r="BO70" s="4">
        <v>7.7098056220647289</v>
      </c>
      <c r="BP70" s="4">
        <v>7.7726344851258746</v>
      </c>
      <c r="BQ70" s="4">
        <v>8.1318593716868293</v>
      </c>
      <c r="BR70" s="4">
        <v>7.9737148708798404</v>
      </c>
      <c r="BS70" s="4">
        <v>8.1265861854790469</v>
      </c>
      <c r="BT70" s="4">
        <v>8.4281546439552137</v>
      </c>
      <c r="BU70" s="4">
        <v>7.9484030527316563</v>
      </c>
      <c r="BV70" s="4">
        <v>8.0740683798345536</v>
      </c>
      <c r="BW70" s="4">
        <v>8.1402859377704715</v>
      </c>
      <c r="BX70" s="4">
        <v>7.300249086932098</v>
      </c>
      <c r="BY70" s="4">
        <v>7.4683938940199814</v>
      </c>
      <c r="BZ70" s="4">
        <v>7.5804210777159611</v>
      </c>
      <c r="CA70" s="4">
        <v>7.350442456870268</v>
      </c>
      <c r="CB70" s="4">
        <v>7.433793974102973</v>
      </c>
      <c r="CC70" s="4">
        <v>7.3111947647942817</v>
      </c>
      <c r="CD70" s="4">
        <v>7.314615937532178</v>
      </c>
      <c r="CE70" s="4">
        <v>7.5895606098923558</v>
      </c>
      <c r="CF70" s="4">
        <v>7.440315743899621</v>
      </c>
      <c r="CG70" s="4">
        <v>6.7706363719924862</v>
      </c>
      <c r="CH70" s="4">
        <v>6.8065238043820875</v>
      </c>
      <c r="CI70" s="4">
        <v>6.8884213406717629</v>
      </c>
      <c r="CJ70" s="4">
        <v>6.5712829742837764</v>
      </c>
      <c r="CK70" s="4">
        <v>6.7145856796207992</v>
      </c>
      <c r="CL70" s="4">
        <v>7.0078810656435788</v>
      </c>
      <c r="CM70" s="4">
        <v>6.4681201307082352</v>
      </c>
      <c r="CN70" s="4">
        <v>6.7802390570533513</v>
      </c>
      <c r="CO70" s="4">
        <v>6.8211290212982503</v>
      </c>
      <c r="CP70" s="4">
        <v>6.5594655365096548</v>
      </c>
      <c r="CQ70" s="4">
        <v>6.9049636066172342</v>
      </c>
      <c r="CR70" s="4">
        <v>6.9887564648137559</v>
      </c>
      <c r="CS70" s="4">
        <v>6.6571001599284916</v>
      </c>
      <c r="CT70" s="4">
        <v>6.8075372830659644</v>
      </c>
      <c r="CU70" s="4">
        <v>7.0225931530974242</v>
      </c>
      <c r="CV70" s="4">
        <v>6.9313805891126661</v>
      </c>
    </row>
    <row r="71" spans="1:100" x14ac:dyDescent="0.3">
      <c r="A71" s="1">
        <v>2</v>
      </c>
      <c r="B71" s="1">
        <v>22</v>
      </c>
      <c r="C71" s="1" t="s">
        <v>56</v>
      </c>
      <c r="D71" s="4">
        <v>5.2784846801585408</v>
      </c>
      <c r="E71" s="4">
        <v>5.3958537139235592</v>
      </c>
      <c r="F71" s="4">
        <v>5.101611213347276</v>
      </c>
      <c r="G71" s="4">
        <v>4.9208166148302075</v>
      </c>
      <c r="H71" s="4">
        <v>5.0790061286743651</v>
      </c>
      <c r="I71" s="4">
        <v>4.4857300091471224</v>
      </c>
      <c r="J71" s="4">
        <v>4.6590947404085874</v>
      </c>
      <c r="K71" s="4">
        <v>4.7935150038355347</v>
      </c>
      <c r="L71" s="4">
        <v>3.8806617975270887</v>
      </c>
      <c r="M71" s="4">
        <v>4.3223325222798881</v>
      </c>
      <c r="N71" s="4">
        <v>4.7571291002647582</v>
      </c>
      <c r="O71" s="4">
        <v>5.2518789365812992</v>
      </c>
      <c r="P71" s="4">
        <v>4.9006570874664233</v>
      </c>
      <c r="Q71" s="4">
        <v>5.4008488959321301</v>
      </c>
      <c r="R71" s="4">
        <v>6.1629978756186707</v>
      </c>
      <c r="S71" s="4">
        <v>5.8376556266265522</v>
      </c>
      <c r="T71" s="4">
        <v>6.4542328931998671</v>
      </c>
      <c r="U71" s="4">
        <v>6.9439199052530585</v>
      </c>
      <c r="V71" s="4">
        <v>6.586115869197946</v>
      </c>
      <c r="W71" s="4">
        <v>7.2749121414233731</v>
      </c>
      <c r="X71" s="4">
        <v>8.348420651797845</v>
      </c>
      <c r="Y71" s="4">
        <v>9.7054264118536526</v>
      </c>
      <c r="Z71" s="4">
        <v>10.867742686815873</v>
      </c>
      <c r="AA71" s="4">
        <v>10.933691244275014</v>
      </c>
      <c r="AB71" s="4">
        <v>6.0059655388553947</v>
      </c>
      <c r="AC71" s="4">
        <v>6.3479285077701926</v>
      </c>
      <c r="AD71" s="4">
        <v>5.8168908751263064</v>
      </c>
      <c r="AE71" s="4">
        <v>5.9272080870021622</v>
      </c>
      <c r="AF71" s="4">
        <v>6.1261473211287916</v>
      </c>
      <c r="AG71" s="4">
        <v>6.43618548346421</v>
      </c>
      <c r="AH71" s="4">
        <v>6.3216474303547026</v>
      </c>
      <c r="AI71" s="4">
        <v>6.27728894768524</v>
      </c>
      <c r="AJ71" s="4">
        <v>5.6175458775992571</v>
      </c>
      <c r="AK71" s="4">
        <v>6.0707071879721308</v>
      </c>
      <c r="AL71" s="4">
        <v>5.7804892843905193</v>
      </c>
      <c r="AM71" s="4">
        <v>5.9046856144223545</v>
      </c>
      <c r="AN71" s="4">
        <v>6.1661697608473824</v>
      </c>
      <c r="AO71" s="4">
        <v>6.4888828693032572</v>
      </c>
      <c r="AP71" s="4">
        <v>6.6503689566729323</v>
      </c>
      <c r="AQ71" s="4">
        <v>7.1139898049128094</v>
      </c>
      <c r="AR71" s="4">
        <v>7.290374980908827</v>
      </c>
      <c r="AS71" s="4">
        <v>8.1891469145188918</v>
      </c>
      <c r="AT71" s="4">
        <v>8.1380335668265325</v>
      </c>
      <c r="AU71" s="4">
        <v>9.164774485213897</v>
      </c>
      <c r="AV71" s="4">
        <v>10.466858554081865</v>
      </c>
      <c r="AW71" s="4">
        <v>6.9695945697991828</v>
      </c>
      <c r="AX71" s="4">
        <v>7.3429177374577783</v>
      </c>
      <c r="AY71" s="4">
        <v>7.7501353221036391</v>
      </c>
      <c r="AZ71" s="4">
        <v>7.7879966932172309</v>
      </c>
      <c r="BA71" s="4">
        <v>6.909378716548205</v>
      </c>
      <c r="BB71" s="4">
        <v>7.523082840071238</v>
      </c>
      <c r="BC71" s="4">
        <v>7.4045687574015862</v>
      </c>
      <c r="BD71" s="4">
        <v>7.8670754161793557</v>
      </c>
      <c r="BE71" s="4">
        <v>8.2961846608767509</v>
      </c>
      <c r="BF71" s="4">
        <v>7.3044131021878069</v>
      </c>
      <c r="BG71" s="4">
        <v>7.8414439450499991</v>
      </c>
      <c r="BH71" s="4">
        <v>8.9339742850543225</v>
      </c>
      <c r="BI71" s="4">
        <v>7.5216452931093043</v>
      </c>
      <c r="BJ71" s="4">
        <v>7.6087854142982883</v>
      </c>
      <c r="BK71" s="4">
        <v>7.7719531432169298</v>
      </c>
      <c r="BL71" s="4">
        <v>4.9351637583449008</v>
      </c>
      <c r="BM71" s="4">
        <v>5.3648337610813588</v>
      </c>
      <c r="BN71" s="4">
        <v>5.6729707868735133</v>
      </c>
      <c r="BO71" s="4">
        <v>5.1587976449491064</v>
      </c>
      <c r="BP71" s="4">
        <v>5.344472163346202</v>
      </c>
      <c r="BQ71" s="4">
        <v>5.5547565225516333</v>
      </c>
      <c r="BR71" s="4">
        <v>5.0214715600515119</v>
      </c>
      <c r="BS71" s="4">
        <v>5.6335922634167144</v>
      </c>
      <c r="BT71" s="4">
        <v>5.6490518835943497</v>
      </c>
      <c r="BU71" s="4">
        <v>5.1547294521373281</v>
      </c>
      <c r="BV71" s="4">
        <v>5.3563156479533882</v>
      </c>
      <c r="BW71" s="4">
        <v>5.5556856544806719</v>
      </c>
      <c r="BX71" s="4">
        <v>4.8925578372124718</v>
      </c>
      <c r="BY71" s="4">
        <v>5.5455380454755696</v>
      </c>
      <c r="BZ71" s="4">
        <v>6.3659474727406655</v>
      </c>
      <c r="CA71" s="4">
        <v>6.2478724333218185</v>
      </c>
      <c r="CB71" s="4">
        <v>6.6148494623415601</v>
      </c>
      <c r="CC71" s="4">
        <v>7.0630563669074329</v>
      </c>
      <c r="CD71" s="4">
        <v>7.1116787693817409</v>
      </c>
      <c r="CE71" s="4">
        <v>7.4411726332622985</v>
      </c>
      <c r="CF71" s="4">
        <v>7.9557943683907295</v>
      </c>
      <c r="CG71" s="4">
        <v>8.2657108335125322</v>
      </c>
      <c r="CH71" s="4">
        <v>8.7509926183591613</v>
      </c>
      <c r="CI71" s="4">
        <v>9.0685012295515897</v>
      </c>
      <c r="CJ71" s="4">
        <v>8.5851343796639839</v>
      </c>
      <c r="CK71" s="4">
        <v>9.2306099885920041</v>
      </c>
      <c r="CL71" s="4">
        <v>10.177052785857052</v>
      </c>
      <c r="CM71" s="4">
        <v>11.747915835005321</v>
      </c>
      <c r="CN71" s="4">
        <v>12.860738083459013</v>
      </c>
      <c r="CO71" s="4">
        <v>14.388742498782259</v>
      </c>
      <c r="CP71" s="4">
        <v>16.619581602510063</v>
      </c>
      <c r="CQ71" s="4">
        <v>18.596624604555114</v>
      </c>
      <c r="CR71" s="4">
        <v>20.639655189825522</v>
      </c>
      <c r="CS71" s="4">
        <v>23.159896296741273</v>
      </c>
      <c r="CT71" s="4">
        <v>26.199353757369153</v>
      </c>
      <c r="CU71" s="4">
        <v>28.774806988461531</v>
      </c>
      <c r="CV71" s="4">
        <v>31.681034469917957</v>
      </c>
    </row>
    <row r="72" spans="1:100" x14ac:dyDescent="0.3">
      <c r="A72" s="1">
        <v>2</v>
      </c>
      <c r="B72" s="1">
        <v>38</v>
      </c>
      <c r="C72" s="1" t="s">
        <v>57</v>
      </c>
      <c r="D72" s="4">
        <v>8.4846354587521482</v>
      </c>
      <c r="E72" s="4">
        <v>9.2382892065883855</v>
      </c>
      <c r="F72" s="4">
        <v>9.3374172005334302</v>
      </c>
      <c r="G72" s="4">
        <v>9.7224484738729728</v>
      </c>
      <c r="H72" s="4">
        <v>10.383253110588972</v>
      </c>
      <c r="I72" s="4">
        <v>10.78515761636441</v>
      </c>
      <c r="J72" s="4">
        <v>11.37640533926648</v>
      </c>
      <c r="K72" s="4">
        <v>5.9510241024020996</v>
      </c>
      <c r="L72" s="4">
        <v>6.0387942000975974</v>
      </c>
      <c r="M72" s="4">
        <v>4.9387117547941433</v>
      </c>
      <c r="N72" s="4">
        <v>4.9463615748348611</v>
      </c>
      <c r="O72" s="4">
        <v>4.8340494982365794</v>
      </c>
      <c r="P72" s="4">
        <v>3.9132353179977137</v>
      </c>
      <c r="Q72" s="4">
        <v>4.418650497974971</v>
      </c>
      <c r="R72" s="4">
        <v>3.9069320410889299</v>
      </c>
      <c r="S72" s="4">
        <v>4.2939330593921152</v>
      </c>
      <c r="T72" s="4">
        <v>3.5604813574988134</v>
      </c>
      <c r="U72" s="4">
        <v>3.7043737347791885</v>
      </c>
      <c r="V72" s="4">
        <v>4.1832096751359549</v>
      </c>
      <c r="W72" s="4">
        <v>4.2714640133117117</v>
      </c>
      <c r="X72" s="4">
        <v>4.5322928748738081</v>
      </c>
      <c r="Y72" s="4">
        <v>4.8219932503457752</v>
      </c>
      <c r="Z72" s="4">
        <v>5.0224815279054233</v>
      </c>
      <c r="AA72" s="4">
        <v>5.0045646855650494</v>
      </c>
      <c r="AB72" s="4">
        <v>3.9536764855117563</v>
      </c>
      <c r="AC72" s="4">
        <v>4.2429112741722328</v>
      </c>
      <c r="AD72" s="4">
        <v>4.440563082588576</v>
      </c>
      <c r="AE72" s="4">
        <v>4.682317640377331</v>
      </c>
      <c r="AF72" s="4">
        <v>4.5613468974523492</v>
      </c>
      <c r="AG72" s="4">
        <v>4.8751322712249916</v>
      </c>
      <c r="AH72" s="4">
        <v>5.5830466700024193</v>
      </c>
      <c r="AI72" s="4">
        <v>5.3166424482960224</v>
      </c>
      <c r="AJ72" s="4">
        <v>5.3527392652828389</v>
      </c>
      <c r="AK72" s="4">
        <v>5.6582746255974481</v>
      </c>
      <c r="AL72" s="4">
        <v>5.0184821761771596</v>
      </c>
      <c r="AM72" s="4">
        <v>4.944105281921753</v>
      </c>
      <c r="AN72" s="4">
        <v>4.4947161937741518</v>
      </c>
      <c r="AO72" s="4">
        <v>4.5485491219484553</v>
      </c>
      <c r="AP72" s="4">
        <v>4.4930766472810575</v>
      </c>
      <c r="AQ72" s="4">
        <v>4.0856567974007652</v>
      </c>
      <c r="AR72" s="4">
        <v>4.190231450108227</v>
      </c>
      <c r="AS72" s="4">
        <v>4.2086071187888212</v>
      </c>
      <c r="AT72" s="4">
        <v>4.347803553974158</v>
      </c>
      <c r="AU72" s="4">
        <v>4.358351459647607</v>
      </c>
      <c r="AV72" s="4">
        <v>4.0425931073975638</v>
      </c>
      <c r="AW72" s="4">
        <v>4.0804879858474603</v>
      </c>
      <c r="AX72" s="4">
        <v>4.1404107328091557</v>
      </c>
      <c r="AY72" s="4">
        <v>4.1408355376422259</v>
      </c>
      <c r="AZ72" s="4">
        <v>3.2715593668251128</v>
      </c>
      <c r="BA72" s="4">
        <v>3.4060718660004112</v>
      </c>
      <c r="BB72" s="4">
        <v>3.379006508834876</v>
      </c>
      <c r="BC72" s="4">
        <v>3.0465767359056559</v>
      </c>
      <c r="BD72" s="4">
        <v>3.1960493031144765</v>
      </c>
      <c r="BE72" s="4">
        <v>3.299400181804867</v>
      </c>
      <c r="BF72" s="4">
        <v>3.0344706784079829</v>
      </c>
      <c r="BG72" s="4">
        <v>3.1388823661555509</v>
      </c>
      <c r="BH72" s="4">
        <v>3.1712913467405199</v>
      </c>
      <c r="BI72" s="4">
        <v>2.8624421636285642</v>
      </c>
      <c r="BJ72" s="4">
        <v>3.0119052533519786</v>
      </c>
      <c r="BK72" s="4">
        <v>3.0866080064763235</v>
      </c>
      <c r="BL72" s="4">
        <v>2.8855131871919291</v>
      </c>
      <c r="BM72" s="4">
        <v>3.0174295410648169</v>
      </c>
      <c r="BN72" s="4">
        <v>3.0813854842325208</v>
      </c>
      <c r="BO72" s="4">
        <v>3.3566995057969464</v>
      </c>
      <c r="BP72" s="4">
        <v>3.0888693589855629</v>
      </c>
      <c r="BQ72" s="4">
        <v>3.0939925190621902</v>
      </c>
      <c r="BR72" s="4">
        <v>2.7980662683757411</v>
      </c>
      <c r="BS72" s="4">
        <v>2.9654468795805071</v>
      </c>
      <c r="BT72" s="4">
        <v>3.1389918802566896</v>
      </c>
      <c r="BU72" s="4">
        <v>2.9078661068203679</v>
      </c>
      <c r="BV72" s="4">
        <v>3.1334269743434979</v>
      </c>
      <c r="BW72" s="4">
        <v>3.3084376368254196</v>
      </c>
      <c r="BX72" s="4">
        <v>3.1142619064500825</v>
      </c>
      <c r="BY72" s="4">
        <v>3.2815503957846466</v>
      </c>
      <c r="BZ72" s="4">
        <v>3.3546491746488138</v>
      </c>
      <c r="CA72" s="4">
        <v>3.1769989067773534</v>
      </c>
      <c r="CB72" s="4">
        <v>3.2645568901753159</v>
      </c>
      <c r="CC72" s="4">
        <v>3.5822684255289219</v>
      </c>
      <c r="CD72" s="4">
        <v>3.2614905117167114</v>
      </c>
      <c r="CE72" s="4">
        <v>3.4377502447029551</v>
      </c>
      <c r="CF72" s="4">
        <v>3.6223647497933156</v>
      </c>
      <c r="CG72" s="4">
        <v>3.4299196667553837</v>
      </c>
      <c r="CH72" s="4">
        <v>3.5824202640592566</v>
      </c>
      <c r="CI72" s="4">
        <v>3.7439079330334355</v>
      </c>
      <c r="CJ72" s="4">
        <v>3.5654719525591698</v>
      </c>
      <c r="CK72" s="4">
        <v>3.6990115483918911</v>
      </c>
      <c r="CL72" s="4">
        <v>3.8139467701777097</v>
      </c>
      <c r="CM72" s="4">
        <v>3.5504728940034451</v>
      </c>
      <c r="CN72" s="4">
        <v>3.759531350411415</v>
      </c>
      <c r="CO72" s="4">
        <v>3.9694007819784769</v>
      </c>
      <c r="CP72" s="4">
        <v>3.6861215826715914</v>
      </c>
      <c r="CQ72" s="4">
        <v>3.8628012874175095</v>
      </c>
      <c r="CR72" s="4">
        <v>4.1247780559356961</v>
      </c>
      <c r="CS72" s="4">
        <v>3.8983283832588715</v>
      </c>
      <c r="CT72" s="4">
        <v>4.084164323262387</v>
      </c>
      <c r="CU72" s="4">
        <v>4.2322914310926167</v>
      </c>
      <c r="CV72" s="4">
        <v>3.7929881476988272</v>
      </c>
    </row>
    <row r="73" spans="1:100" x14ac:dyDescent="0.3">
      <c r="A73" s="1">
        <v>2</v>
      </c>
      <c r="B73" s="1">
        <v>9</v>
      </c>
      <c r="C73" s="1" t="s">
        <v>58</v>
      </c>
      <c r="D73" s="4">
        <v>7.8806766624802504</v>
      </c>
      <c r="E73" s="4">
        <v>7.5559407765990407</v>
      </c>
      <c r="F73" s="4">
        <v>7.8150012554713895</v>
      </c>
      <c r="G73" s="4">
        <v>7.9128096754213617</v>
      </c>
      <c r="H73" s="4">
        <v>8.1850808518879461</v>
      </c>
      <c r="I73" s="4">
        <v>8.4210621500471241</v>
      </c>
      <c r="J73" s="4">
        <v>8.8013373989950168</v>
      </c>
      <c r="K73" s="4">
        <v>9.1914282781446328</v>
      </c>
      <c r="L73" s="4">
        <v>9.7179623596641562</v>
      </c>
      <c r="M73" s="4">
        <v>9.5470064959802556</v>
      </c>
      <c r="N73" s="4">
        <v>9.7826192560943266</v>
      </c>
      <c r="O73" s="4">
        <v>10.85700447163449</v>
      </c>
      <c r="P73" s="4">
        <v>9.9626680931740808</v>
      </c>
      <c r="Q73" s="4">
        <v>10.704907756000313</v>
      </c>
      <c r="R73" s="4">
        <v>11.27059025641042</v>
      </c>
      <c r="S73" s="4">
        <v>12.217016725720352</v>
      </c>
      <c r="T73" s="4">
        <v>12.545412123156508</v>
      </c>
      <c r="U73" s="4">
        <v>13.182513557856982</v>
      </c>
      <c r="V73" s="4">
        <v>8.944270358972247</v>
      </c>
      <c r="W73" s="4">
        <v>9.3705807536642727</v>
      </c>
      <c r="X73" s="4">
        <v>9.9331774994252324</v>
      </c>
      <c r="Y73" s="4">
        <v>10.088428593609985</v>
      </c>
      <c r="Z73" s="4">
        <v>10.198709086910601</v>
      </c>
      <c r="AA73" s="4">
        <v>10.44320801924051</v>
      </c>
      <c r="AB73" s="4">
        <v>10.954769652397211</v>
      </c>
      <c r="AC73" s="4">
        <v>11.688398202143551</v>
      </c>
      <c r="AD73" s="4">
        <v>12.190802614946746</v>
      </c>
      <c r="AE73" s="4">
        <v>12.898774148573434</v>
      </c>
      <c r="AF73" s="4">
        <v>13.375570808077173</v>
      </c>
      <c r="AG73" s="4">
        <v>13.773375499201016</v>
      </c>
      <c r="AH73" s="4">
        <v>10.584788127091608</v>
      </c>
      <c r="AI73" s="4">
        <v>10.795706879569826</v>
      </c>
      <c r="AJ73" s="4">
        <v>11.097330736977391</v>
      </c>
      <c r="AK73" s="4">
        <v>11.215227744433697</v>
      </c>
      <c r="AL73" s="4">
        <v>11.517526516250674</v>
      </c>
      <c r="AM73" s="4">
        <v>12.164643952398897</v>
      </c>
      <c r="AN73" s="4">
        <v>11.256740656502247</v>
      </c>
      <c r="AO73" s="4">
        <v>12.283533170894364</v>
      </c>
      <c r="AP73" s="4">
        <v>12.939274942443459</v>
      </c>
      <c r="AQ73" s="4">
        <v>13.48522254900767</v>
      </c>
      <c r="AR73" s="4">
        <v>13.941617010547999</v>
      </c>
      <c r="AS73" s="4">
        <v>14.533374196920807</v>
      </c>
      <c r="AT73" s="4">
        <v>14.669184841315932</v>
      </c>
      <c r="AU73" s="4">
        <v>15.674360043160338</v>
      </c>
      <c r="AV73" s="4">
        <v>16.151640041570364</v>
      </c>
      <c r="AW73" s="4">
        <v>17.048168296371873</v>
      </c>
      <c r="AX73" s="4">
        <v>17.622281836418082</v>
      </c>
      <c r="AY73" s="4">
        <v>18.297442027687218</v>
      </c>
      <c r="AZ73" s="4">
        <v>16.122559462735943</v>
      </c>
      <c r="BA73" s="4">
        <v>16.596773263078113</v>
      </c>
      <c r="BB73" s="4">
        <v>17.411680966508342</v>
      </c>
      <c r="BC73" s="4">
        <v>17.875450677713172</v>
      </c>
      <c r="BD73" s="4">
        <v>15.986010173116</v>
      </c>
      <c r="BE73" s="4">
        <v>16.350935904473587</v>
      </c>
      <c r="BF73" s="4">
        <v>16.932944311812939</v>
      </c>
      <c r="BG73" s="4">
        <v>17.364990093421884</v>
      </c>
      <c r="BH73" s="4">
        <v>12.211051363241483</v>
      </c>
      <c r="BI73" s="4">
        <v>12.003287257001336</v>
      </c>
      <c r="BJ73" s="4">
        <v>13.099100174623107</v>
      </c>
      <c r="BK73" s="4">
        <v>14.335037521445122</v>
      </c>
      <c r="BL73" s="4">
        <v>14.525100818698371</v>
      </c>
      <c r="BM73" s="4">
        <v>15.092447403040682</v>
      </c>
      <c r="BN73" s="4">
        <v>15.703492970239436</v>
      </c>
      <c r="BO73" s="4">
        <v>16.350483538022925</v>
      </c>
      <c r="BP73" s="4">
        <v>16.425295439129219</v>
      </c>
      <c r="BQ73" s="4">
        <v>16.442722813616388</v>
      </c>
      <c r="BR73" s="4">
        <v>15.366086237289975</v>
      </c>
      <c r="BS73" s="4">
        <v>16.101768731111573</v>
      </c>
      <c r="BT73" s="4">
        <v>16.613350386336716</v>
      </c>
      <c r="BU73" s="4">
        <v>17.295541554855035</v>
      </c>
      <c r="BV73" s="4">
        <v>17.829689271901007</v>
      </c>
      <c r="BW73" s="4">
        <v>14.397787192556446</v>
      </c>
      <c r="BX73" s="4">
        <v>14.592278217754043</v>
      </c>
      <c r="BY73" s="4">
        <v>14.688122333203232</v>
      </c>
      <c r="BZ73" s="4">
        <v>15.204530080213955</v>
      </c>
      <c r="CA73" s="4">
        <v>16.039919748464932</v>
      </c>
      <c r="CB73" s="4">
        <v>16.458286076943395</v>
      </c>
      <c r="CC73" s="4">
        <v>16.472657844200082</v>
      </c>
      <c r="CD73" s="4">
        <v>14.600264822974029</v>
      </c>
      <c r="CE73" s="4">
        <v>15.997369906268402</v>
      </c>
      <c r="CF73" s="4">
        <v>15.539757066858616</v>
      </c>
      <c r="CG73" s="4">
        <v>16.315921441475503</v>
      </c>
      <c r="CH73" s="4">
        <v>17.282267771013952</v>
      </c>
      <c r="CI73" s="4">
        <v>13.433442817148913</v>
      </c>
      <c r="CJ73" s="4">
        <v>13.598456248423687</v>
      </c>
      <c r="CK73" s="4">
        <v>15.105235521343504</v>
      </c>
      <c r="CL73" s="4">
        <v>15.675779690310989</v>
      </c>
      <c r="CM73" s="4">
        <v>16.166898110635035</v>
      </c>
      <c r="CN73" s="4">
        <v>17.088601253510578</v>
      </c>
      <c r="CO73" s="4">
        <v>17.955030113087734</v>
      </c>
      <c r="CP73" s="4">
        <v>17.451483183052225</v>
      </c>
      <c r="CQ73" s="4">
        <v>16.932018913323361</v>
      </c>
      <c r="CR73" s="4">
        <v>17.661193586263614</v>
      </c>
      <c r="CS73" s="4">
        <v>17.758774599956148</v>
      </c>
      <c r="CT73" s="4">
        <v>17.198619547111814</v>
      </c>
      <c r="CU73" s="4">
        <v>17.548787875498224</v>
      </c>
      <c r="CV73" s="4">
        <v>17.718701647962849</v>
      </c>
    </row>
    <row r="74" spans="1:100" x14ac:dyDescent="0.3">
      <c r="A74" s="1">
        <v>2</v>
      </c>
      <c r="B74" s="1">
        <v>11</v>
      </c>
      <c r="C74" s="1" t="s">
        <v>59</v>
      </c>
      <c r="D74" s="4">
        <v>7.1522769725259696</v>
      </c>
      <c r="E74" s="4">
        <v>7.7910486537986765</v>
      </c>
      <c r="F74" s="4">
        <v>7.4230921027251577</v>
      </c>
      <c r="G74" s="4">
        <v>7.6315625329507935</v>
      </c>
      <c r="H74" s="4">
        <v>8.0270125402113397</v>
      </c>
      <c r="I74" s="4">
        <v>7.530612204693016</v>
      </c>
      <c r="J74" s="4">
        <v>7.8763497687041006</v>
      </c>
      <c r="K74" s="4">
        <v>8.1156370629295758</v>
      </c>
      <c r="L74" s="4">
        <v>8.0854434927456182</v>
      </c>
      <c r="M74" s="4">
        <v>8.4483516017991889</v>
      </c>
      <c r="N74" s="4">
        <v>8.1926918684794536</v>
      </c>
      <c r="O74" s="4">
        <v>7.7926771717521506</v>
      </c>
      <c r="P74" s="4">
        <v>7.1000863972506361</v>
      </c>
      <c r="Q74" s="4">
        <v>7.3573201682124765</v>
      </c>
      <c r="R74" s="4">
        <v>7.4800713199799054</v>
      </c>
      <c r="S74" s="4">
        <v>7.2001279130678331</v>
      </c>
      <c r="T74" s="4">
        <v>6.9562631737485479</v>
      </c>
      <c r="U74" s="4">
        <v>6.7887683218871384</v>
      </c>
      <c r="V74" s="4">
        <v>6.5569089933700866</v>
      </c>
      <c r="W74" s="4">
        <v>6.797525838401544</v>
      </c>
      <c r="X74" s="4">
        <v>6.7052243228711896</v>
      </c>
      <c r="Y74" s="4">
        <v>7.1291080647324936</v>
      </c>
      <c r="Z74" s="4">
        <v>6.5783595667944841</v>
      </c>
      <c r="AA74" s="4">
        <v>5.549545168820627</v>
      </c>
      <c r="AB74" s="4">
        <v>5.5071224802532219</v>
      </c>
      <c r="AC74" s="4">
        <v>6.153876329709437</v>
      </c>
      <c r="AD74" s="4">
        <v>6.4080801102128246</v>
      </c>
      <c r="AE74" s="4">
        <v>6.4011754541459993</v>
      </c>
      <c r="AF74" s="4">
        <v>6.8564189590470699</v>
      </c>
      <c r="AG74" s="4">
        <v>7.1993208107249806</v>
      </c>
      <c r="AH74" s="4">
        <v>6.740112129808927</v>
      </c>
      <c r="AI74" s="4">
        <v>7.1234163569379962</v>
      </c>
      <c r="AJ74" s="4">
        <v>7.4227685141079247</v>
      </c>
      <c r="AK74" s="4">
        <v>7.1745475461408139</v>
      </c>
      <c r="AL74" s="4">
        <v>6.9861619920787144</v>
      </c>
      <c r="AM74" s="4">
        <v>7.0031398799345084</v>
      </c>
      <c r="AN74" s="4">
        <v>6.0798659494226168</v>
      </c>
      <c r="AO74" s="4">
        <v>6.5234915633545398</v>
      </c>
      <c r="AP74" s="4">
        <v>6.695700023316328</v>
      </c>
      <c r="AQ74" s="4">
        <v>6.4197536687170889</v>
      </c>
      <c r="AR74" s="4">
        <v>7.0304631990121758</v>
      </c>
      <c r="AS74" s="4">
        <v>7.4829127838539709</v>
      </c>
      <c r="AT74" s="4">
        <v>7.000054321090837</v>
      </c>
      <c r="AU74" s="4">
        <v>7.4828830873167735</v>
      </c>
      <c r="AV74" s="4">
        <v>8.0359997636376299</v>
      </c>
      <c r="AW74" s="4">
        <v>7.7803496880508876</v>
      </c>
      <c r="AX74" s="4">
        <v>8.1627213421575409</v>
      </c>
      <c r="AY74" s="4">
        <v>8.4397261009268387</v>
      </c>
      <c r="AZ74" s="4">
        <v>7.6866305822639962</v>
      </c>
      <c r="BA74" s="4">
        <v>8.4596774637065622</v>
      </c>
      <c r="BB74" s="4">
        <v>8.6011034099940495</v>
      </c>
      <c r="BC74" s="4">
        <v>8.1047916611579804</v>
      </c>
      <c r="BD74" s="4">
        <v>8.3499337792918578</v>
      </c>
      <c r="BE74" s="4">
        <v>8.5672338323864707</v>
      </c>
      <c r="BF74" s="4">
        <v>7.2665028956142184</v>
      </c>
      <c r="BG74" s="4">
        <v>7.5697661840975137</v>
      </c>
      <c r="BH74" s="4">
        <v>7.7374834356009652</v>
      </c>
      <c r="BI74" s="4">
        <v>7.9818599304814857</v>
      </c>
      <c r="BJ74" s="4">
        <v>8.021564403343783</v>
      </c>
      <c r="BK74" s="4">
        <v>8.061225506775072</v>
      </c>
      <c r="BL74" s="4">
        <v>6.1586419708193851</v>
      </c>
      <c r="BM74" s="4">
        <v>6.5553470640081688</v>
      </c>
      <c r="BN74" s="4">
        <v>6.8570527155216467</v>
      </c>
      <c r="BO74" s="4">
        <v>7.4892822307433606</v>
      </c>
      <c r="BP74" s="4">
        <v>7.3251754043712518</v>
      </c>
      <c r="BQ74" s="4">
        <v>7.3170163843106577</v>
      </c>
      <c r="BR74" s="4">
        <v>6.5357441053864509</v>
      </c>
      <c r="BS74" s="4">
        <v>6.8097371864171388</v>
      </c>
      <c r="BT74" s="4">
        <v>6.9816204010886533</v>
      </c>
      <c r="BU74" s="4">
        <v>6.521665727544308</v>
      </c>
      <c r="BV74" s="4">
        <v>6.7277857740985301</v>
      </c>
      <c r="BW74" s="4">
        <v>6.5052729255261568</v>
      </c>
      <c r="BX74" s="4">
        <v>5.6845533354948463</v>
      </c>
      <c r="BY74" s="4">
        <v>6.0996431658879393</v>
      </c>
      <c r="BZ74" s="4">
        <v>6.1142500042550001</v>
      </c>
      <c r="CA74" s="4">
        <v>6.2065949713041535</v>
      </c>
      <c r="CB74" s="4">
        <v>6.4322561569314916</v>
      </c>
      <c r="CC74" s="4">
        <v>6.4541331338516015</v>
      </c>
      <c r="CD74" s="4">
        <v>6.6273599645996928</v>
      </c>
      <c r="CE74" s="4">
        <v>6.7216395929278567</v>
      </c>
      <c r="CF74" s="4">
        <v>6.7795403215436814</v>
      </c>
      <c r="CG74" s="4">
        <v>6.8691466993454231</v>
      </c>
      <c r="CH74" s="4">
        <v>7.0530628576187731</v>
      </c>
      <c r="CI74" s="4">
        <v>6.7008232636983909</v>
      </c>
      <c r="CJ74" s="4">
        <v>5.9519776840790639</v>
      </c>
      <c r="CK74" s="4">
        <v>6.2019900875967418</v>
      </c>
      <c r="CL74" s="4">
        <v>6.3088000899089991</v>
      </c>
      <c r="CM74" s="4">
        <v>6.3104146661784153</v>
      </c>
      <c r="CN74" s="4">
        <v>6.5497860177146485</v>
      </c>
      <c r="CO74" s="4">
        <v>6.6183232030860477</v>
      </c>
      <c r="CP74" s="4">
        <v>6.6903815706046839</v>
      </c>
      <c r="CQ74" s="4">
        <v>6.7737970737930944</v>
      </c>
      <c r="CR74" s="4">
        <v>6.892658182239753</v>
      </c>
      <c r="CS74" s="4">
        <v>6.8770571859243361</v>
      </c>
      <c r="CT74" s="4">
        <v>6.7690629216981897</v>
      </c>
      <c r="CU74" s="4">
        <v>6.600452043965829</v>
      </c>
      <c r="CV74" s="4">
        <v>6.0461632580213784</v>
      </c>
    </row>
    <row r="75" spans="1:100" x14ac:dyDescent="0.3">
      <c r="A75" s="1">
        <v>2</v>
      </c>
      <c r="B75" s="1">
        <v>1</v>
      </c>
      <c r="C75" s="1" t="s">
        <v>60</v>
      </c>
      <c r="D75" s="4">
        <v>4.4234864637177136</v>
      </c>
      <c r="E75" s="4">
        <v>5.3785181902976715</v>
      </c>
      <c r="F75" s="4">
        <v>5.8546197252864358</v>
      </c>
      <c r="G75" s="4">
        <v>5.4029670140392501</v>
      </c>
      <c r="H75" s="4">
        <v>5.9033020764682087</v>
      </c>
      <c r="I75" s="4">
        <v>5.8849070409450244</v>
      </c>
      <c r="J75" s="4">
        <v>5.4888530523550552</v>
      </c>
      <c r="K75" s="4">
        <v>5.6968833605491955</v>
      </c>
      <c r="L75" s="4">
        <v>6.0417902131067924</v>
      </c>
      <c r="M75" s="4">
        <v>5.7114891693634888</v>
      </c>
      <c r="N75" s="4">
        <v>5.9502743716125188</v>
      </c>
      <c r="O75" s="4">
        <v>5.8111401525213955</v>
      </c>
      <c r="P75" s="4">
        <v>5.1682236556948133</v>
      </c>
      <c r="Q75" s="4">
        <v>5.7800751514068915</v>
      </c>
      <c r="R75" s="4">
        <v>6.5644233529450657</v>
      </c>
      <c r="S75" s="4">
        <v>6.458785165192432</v>
      </c>
      <c r="T75" s="4">
        <v>6.8580582851763774</v>
      </c>
      <c r="U75" s="4">
        <v>7.4531491801153873</v>
      </c>
      <c r="V75" s="4">
        <v>6.8598280618145324</v>
      </c>
      <c r="W75" s="4">
        <v>7.3449883050471829</v>
      </c>
      <c r="X75" s="4">
        <v>7.9274464918886771</v>
      </c>
      <c r="Y75" s="4">
        <v>7.7034626232237846</v>
      </c>
      <c r="Z75" s="4">
        <v>8.0979514419663783</v>
      </c>
      <c r="AA75" s="4">
        <v>5.180537667093839</v>
      </c>
      <c r="AB75" s="4">
        <v>5.2648721080869869</v>
      </c>
      <c r="AC75" s="4">
        <v>6.2166614667794828</v>
      </c>
      <c r="AD75" s="4">
        <v>6.7422903888726129</v>
      </c>
      <c r="AE75" s="4">
        <v>6.3201323912915912</v>
      </c>
      <c r="AF75" s="4">
        <v>6.2394840287393443</v>
      </c>
      <c r="AG75" s="4">
        <v>7.1277009479807321</v>
      </c>
      <c r="AH75" s="4">
        <v>6.5786566580048227</v>
      </c>
      <c r="AI75" s="4">
        <v>6.5526421738324263</v>
      </c>
      <c r="AJ75" s="4">
        <v>5.7043939941852528</v>
      </c>
      <c r="AK75" s="4">
        <v>4.9989747043682167</v>
      </c>
      <c r="AL75" s="4">
        <v>4.5209285071818526</v>
      </c>
      <c r="AM75" s="4">
        <v>4.1901429373127916</v>
      </c>
      <c r="AN75" s="4">
        <v>3.873397953900612</v>
      </c>
      <c r="AO75" s="4">
        <v>4.0401236188052465</v>
      </c>
      <c r="AP75" s="4">
        <v>4.0551996289214385</v>
      </c>
      <c r="AQ75" s="4">
        <v>4.0212777322711508</v>
      </c>
      <c r="AR75" s="4">
        <v>4.0873421534025729</v>
      </c>
      <c r="AS75" s="4">
        <v>4.2209213250570645</v>
      </c>
      <c r="AT75" s="4">
        <v>3.8203959722422622</v>
      </c>
      <c r="AU75" s="4">
        <v>4.2331616198936608</v>
      </c>
      <c r="AV75" s="4">
        <v>4.4326754168255373</v>
      </c>
      <c r="AW75" s="4">
        <v>4.3179359395784971</v>
      </c>
      <c r="AX75" s="4">
        <v>4.7350132379089729</v>
      </c>
      <c r="AY75" s="4">
        <v>4.6154611761899158</v>
      </c>
      <c r="AZ75" s="4">
        <v>4.3072741076974417</v>
      </c>
      <c r="BA75" s="4">
        <v>4.8661012657222198</v>
      </c>
      <c r="BB75" s="4">
        <v>4.9741794682303118</v>
      </c>
      <c r="BC75" s="4">
        <v>4.8660834875962342</v>
      </c>
      <c r="BD75" s="4">
        <v>5.1149250670552773</v>
      </c>
      <c r="BE75" s="4">
        <v>5.174231146445023</v>
      </c>
      <c r="BF75" s="4">
        <v>5.1666668549503294</v>
      </c>
      <c r="BG75" s="4">
        <v>5.3556446885832463</v>
      </c>
      <c r="BH75" s="4">
        <v>5.2546890986369217</v>
      </c>
      <c r="BI75" s="4">
        <v>5.225286679566139</v>
      </c>
      <c r="BJ75" s="4">
        <v>4.953546523212359</v>
      </c>
      <c r="BK75" s="4">
        <v>4.8017762448958043</v>
      </c>
      <c r="BL75" s="4">
        <v>4.6020656759166858</v>
      </c>
      <c r="BM75" s="4">
        <v>4.7309855467925397</v>
      </c>
      <c r="BN75" s="4">
        <v>5.2358195523818614</v>
      </c>
      <c r="BO75" s="4">
        <v>4.8307964514455328</v>
      </c>
      <c r="BP75" s="4">
        <v>4.8463225622624844</v>
      </c>
      <c r="BQ75" s="4">
        <v>4.674210026569197</v>
      </c>
      <c r="BR75" s="4">
        <v>5.1397473332330215</v>
      </c>
      <c r="BS75" s="4">
        <v>4.9738089006121671</v>
      </c>
      <c r="BT75" s="4">
        <v>4.8191085635384745</v>
      </c>
      <c r="BU75" s="4">
        <v>5.1707518086041429</v>
      </c>
      <c r="BV75" s="4">
        <v>5.4713594575414417</v>
      </c>
      <c r="BW75" s="4">
        <v>5.9480645494406001</v>
      </c>
      <c r="BX75" s="4">
        <v>6.5210776591797082</v>
      </c>
      <c r="BY75" s="4">
        <v>7.8280362432628312</v>
      </c>
      <c r="BZ75" s="4">
        <v>9.0408820505419847</v>
      </c>
      <c r="CA75" s="4">
        <v>10.7427699845862</v>
      </c>
      <c r="CB75" s="4">
        <v>11.468876048268935</v>
      </c>
      <c r="CC75" s="4">
        <v>10.880376735880017</v>
      </c>
      <c r="CD75" s="4">
        <v>11.938156017431059</v>
      </c>
      <c r="CE75" s="4">
        <v>13.526674528814816</v>
      </c>
      <c r="CF75" s="4">
        <v>14.68874147755195</v>
      </c>
      <c r="CG75" s="4">
        <v>15.776894410122466</v>
      </c>
      <c r="CH75" s="4">
        <v>16.367943557245823</v>
      </c>
      <c r="CI75" s="4">
        <v>14.83046919024676</v>
      </c>
      <c r="CJ75" s="4">
        <v>15.352086027010648</v>
      </c>
      <c r="CK75" s="4">
        <v>16.63067092722584</v>
      </c>
      <c r="CL75" s="4">
        <v>18.2147592466108</v>
      </c>
      <c r="CM75" s="4">
        <v>18.56717202009651</v>
      </c>
      <c r="CN75" s="4">
        <v>18.43800113326531</v>
      </c>
      <c r="CO75" s="4">
        <v>17.531970008645473</v>
      </c>
      <c r="CP75" s="4">
        <v>16.647816903384111</v>
      </c>
      <c r="CQ75" s="4">
        <v>16.971480600761772</v>
      </c>
      <c r="CR75" s="4">
        <v>17.068778017303714</v>
      </c>
      <c r="CS75" s="4">
        <v>17.344685975938965</v>
      </c>
      <c r="CT75" s="4">
        <v>17.512219384827194</v>
      </c>
      <c r="CU75" s="4">
        <v>17.245252606706412</v>
      </c>
      <c r="CV75" s="4">
        <v>17.425219372268106</v>
      </c>
    </row>
    <row r="76" spans="1:100" x14ac:dyDescent="0.3">
      <c r="A76" s="1">
        <v>2</v>
      </c>
      <c r="B76" s="1">
        <v>3</v>
      </c>
      <c r="C76" s="1" t="s">
        <v>61</v>
      </c>
      <c r="D76" s="4">
        <v>5.3164616025986895</v>
      </c>
      <c r="E76" s="4">
        <v>5.724268508030379</v>
      </c>
      <c r="F76" s="4">
        <v>5.8333964936763412</v>
      </c>
      <c r="G76" s="4">
        <v>6.1206548779122949</v>
      </c>
      <c r="H76" s="4">
        <v>6.3750161639321927</v>
      </c>
      <c r="I76" s="4">
        <v>6.5084041694053338</v>
      </c>
      <c r="J76" s="4">
        <v>6.7680901061865182</v>
      </c>
      <c r="K76" s="4">
        <v>6.7030868306087887</v>
      </c>
      <c r="L76" s="4">
        <v>6.9193510590240885</v>
      </c>
      <c r="M76" s="4">
        <v>6.9419007387864173</v>
      </c>
      <c r="N76" s="4">
        <v>6.9775740702113911</v>
      </c>
      <c r="O76" s="4">
        <v>6.8546341734465592</v>
      </c>
      <c r="P76" s="4">
        <v>4.7903434827119167</v>
      </c>
      <c r="Q76" s="4">
        <v>4.9637840354563876</v>
      </c>
      <c r="R76" s="4">
        <v>4.9684341123047311</v>
      </c>
      <c r="S76" s="4">
        <v>5.8203319202278578</v>
      </c>
      <c r="T76" s="4">
        <v>5.6878217129122355</v>
      </c>
      <c r="U76" s="4">
        <v>5.664794839989777</v>
      </c>
      <c r="V76" s="4">
        <v>5.8594384224455434</v>
      </c>
      <c r="W76" s="4">
        <v>5.7339164224097656</v>
      </c>
      <c r="X76" s="4">
        <v>5.6630726766269852</v>
      </c>
      <c r="Y76" s="4">
        <v>5.7026338729804458</v>
      </c>
      <c r="Z76" s="4">
        <v>5.9165809318281717</v>
      </c>
      <c r="AA76" s="4">
        <v>5.319522531701927</v>
      </c>
      <c r="AB76" s="4">
        <v>5.3646659755703778</v>
      </c>
      <c r="AC76" s="4">
        <v>5.8237112160785713</v>
      </c>
      <c r="AD76" s="4">
        <v>5.9694384018566415</v>
      </c>
      <c r="AE76" s="4">
        <v>6.5068113155416958</v>
      </c>
      <c r="AF76" s="4">
        <v>6.5342261381792515</v>
      </c>
      <c r="AG76" s="4">
        <v>6.8353096805473443</v>
      </c>
      <c r="AH76" s="4">
        <v>7.0401135714507816</v>
      </c>
      <c r="AI76" s="4">
        <v>7.2225964404957637</v>
      </c>
      <c r="AJ76" s="4">
        <v>7.4307141649131587</v>
      </c>
      <c r="AK76" s="4">
        <v>7.4318828025424315</v>
      </c>
      <c r="AL76" s="4">
        <v>7.1555461281589974</v>
      </c>
      <c r="AM76" s="4">
        <v>7.3603971751765442</v>
      </c>
      <c r="AN76" s="4">
        <v>6.1053192938048628</v>
      </c>
      <c r="AO76" s="4">
        <v>6.2605435269287302</v>
      </c>
      <c r="AP76" s="4">
        <v>6.467286696040679</v>
      </c>
      <c r="AQ76" s="4">
        <v>6.7090676002055414</v>
      </c>
      <c r="AR76" s="4">
        <v>7.1613249375320844</v>
      </c>
      <c r="AS76" s="4">
        <v>7.4791331140209127</v>
      </c>
      <c r="AT76" s="4">
        <v>7.0862135917820828</v>
      </c>
      <c r="AU76" s="4">
        <v>7.6130155513989539</v>
      </c>
      <c r="AV76" s="4">
        <v>7.7598622292901016</v>
      </c>
      <c r="AW76" s="4">
        <v>7.6806435546732628</v>
      </c>
      <c r="AX76" s="4">
        <v>7.5351350398890373</v>
      </c>
      <c r="AY76" s="4">
        <v>7.545921633122135</v>
      </c>
      <c r="AZ76" s="4">
        <v>6.4617351391737232</v>
      </c>
      <c r="BA76" s="4">
        <v>7.7075069236895821</v>
      </c>
      <c r="BB76" s="4">
        <v>7.304006254131334</v>
      </c>
      <c r="BC76" s="4">
        <v>7.8449827603844486</v>
      </c>
      <c r="BD76" s="4">
        <v>7.7216562870298793</v>
      </c>
      <c r="BE76" s="4">
        <v>9.0457505654622405</v>
      </c>
      <c r="BF76" s="4">
        <v>7.143440869239674</v>
      </c>
      <c r="BG76" s="4">
        <v>7.3492230181527853</v>
      </c>
      <c r="BH76" s="4">
        <v>7.2836534682959488</v>
      </c>
      <c r="BI76" s="4">
        <v>7.0251265325230685</v>
      </c>
      <c r="BJ76" s="4">
        <v>6.9577328661306348</v>
      </c>
      <c r="BK76" s="4">
        <v>6.9418062948576225</v>
      </c>
      <c r="BL76" s="4">
        <v>6.6740415023696862</v>
      </c>
      <c r="BM76" s="4">
        <v>6.8728197714499339</v>
      </c>
      <c r="BN76" s="4">
        <v>7.4694820129838897</v>
      </c>
      <c r="BO76" s="4">
        <v>6.5115228276476893</v>
      </c>
      <c r="BP76" s="4">
        <v>6.7792579712795122</v>
      </c>
      <c r="BQ76" s="4">
        <v>6.4758517146657093</v>
      </c>
      <c r="BR76" s="4">
        <v>6.4109977359717458</v>
      </c>
      <c r="BS76" s="4">
        <v>6.4846875359429106</v>
      </c>
      <c r="BT76" s="4">
        <v>6.3883747112544089</v>
      </c>
      <c r="BU76" s="4">
        <v>6.6497931926737568</v>
      </c>
      <c r="BV76" s="4">
        <v>6.9183429510290964</v>
      </c>
      <c r="BW76" s="4">
        <v>6.8613257304744382</v>
      </c>
      <c r="BX76" s="4">
        <v>6.7149289716326193</v>
      </c>
      <c r="BY76" s="4">
        <v>6.8248320433241627</v>
      </c>
      <c r="BZ76" s="4">
        <v>7.02646124602055</v>
      </c>
      <c r="CA76" s="4">
        <v>7.1808328494288043</v>
      </c>
      <c r="CB76" s="4">
        <v>7.0021451813391771</v>
      </c>
      <c r="CC76" s="4">
        <v>6.9625789385001147</v>
      </c>
      <c r="CD76" s="4">
        <v>7.172827675937671</v>
      </c>
      <c r="CE76" s="4">
        <v>6.3662276652816221</v>
      </c>
      <c r="CF76" s="4">
        <v>6.4963389147439585</v>
      </c>
      <c r="CG76" s="4">
        <v>6.5953082031268053</v>
      </c>
      <c r="CH76" s="4">
        <v>6.7929989832443374</v>
      </c>
      <c r="CI76" s="4">
        <v>6.798290092093966</v>
      </c>
      <c r="CJ76" s="4">
        <v>6.911171248428059</v>
      </c>
      <c r="CK76" s="4">
        <v>7.1432612934324737</v>
      </c>
      <c r="CL76" s="4">
        <v>7.3406209104939046</v>
      </c>
      <c r="CM76" s="4">
        <v>7.2044611058758159</v>
      </c>
      <c r="CN76" s="4">
        <v>7.4202732264138831</v>
      </c>
      <c r="CO76" s="4">
        <v>7.6124478749901456</v>
      </c>
      <c r="CP76" s="4">
        <v>6.8057979887420812</v>
      </c>
      <c r="CQ76" s="4">
        <v>7.1916171788244778</v>
      </c>
      <c r="CR76" s="4">
        <v>7.6931781247332731</v>
      </c>
      <c r="CS76" s="4">
        <v>7.949121160808013</v>
      </c>
      <c r="CT76" s="4">
        <v>7.9097238690273688</v>
      </c>
      <c r="CU76" s="4">
        <v>7.9091812879496111</v>
      </c>
      <c r="CV76" s="4">
        <v>8.4678947451653919</v>
      </c>
    </row>
    <row r="77" spans="1:100" x14ac:dyDescent="0.3">
      <c r="C77" s="1" t="s">
        <v>14</v>
      </c>
      <c r="D77" s="4">
        <v>4.4868296714000664</v>
      </c>
      <c r="E77" s="4">
        <v>4.8536470522725814</v>
      </c>
      <c r="F77" s="4">
        <v>4.9571977761206973</v>
      </c>
      <c r="G77" s="4">
        <v>4.9688226092487939</v>
      </c>
      <c r="H77" s="4">
        <v>5.2138880828924261</v>
      </c>
      <c r="I77" s="4">
        <v>5.1394895440356265</v>
      </c>
      <c r="J77" s="4">
        <v>5.1910191771737839</v>
      </c>
      <c r="K77" s="4">
        <v>5.3092718102786387</v>
      </c>
      <c r="L77" s="4">
        <v>5.4501472807609828</v>
      </c>
      <c r="M77" s="4">
        <v>5.4309812227092671</v>
      </c>
      <c r="N77" s="4">
        <v>5.4724277685642431</v>
      </c>
      <c r="O77" s="4">
        <v>5.3883187524019398</v>
      </c>
      <c r="P77" s="4">
        <v>4.8394783448964436</v>
      </c>
      <c r="Q77" s="4">
        <v>5.1371914714013069</v>
      </c>
      <c r="R77" s="4">
        <v>5.3225855440694421</v>
      </c>
      <c r="S77" s="4">
        <v>5.5066306331275472</v>
      </c>
      <c r="T77" s="4">
        <v>5.5582516529756143</v>
      </c>
      <c r="U77" s="4">
        <v>5.6718142103943121</v>
      </c>
      <c r="V77" s="4">
        <v>5.6323696921410411</v>
      </c>
      <c r="W77" s="4">
        <v>5.8373825284425997</v>
      </c>
      <c r="X77" s="4">
        <v>5.993276477956992</v>
      </c>
      <c r="Y77" s="4">
        <v>5.9909728324792546</v>
      </c>
      <c r="Z77" s="4">
        <v>6.0049627125508023</v>
      </c>
      <c r="AA77" s="4">
        <v>5.7032656042121781</v>
      </c>
      <c r="AB77" s="4">
        <v>5.3516574678510436</v>
      </c>
      <c r="AC77" s="4">
        <v>5.7443247718270687</v>
      </c>
      <c r="AD77" s="4">
        <v>5.9533696286301545</v>
      </c>
      <c r="AE77" s="4">
        <v>6.0451574052908974</v>
      </c>
      <c r="AF77" s="4">
        <v>6.2681207925198477</v>
      </c>
      <c r="AG77" s="4">
        <v>6.5308828882860617</v>
      </c>
      <c r="AH77" s="4">
        <v>6.5452202331770692</v>
      </c>
      <c r="AI77" s="4">
        <v>6.7674058005877145</v>
      </c>
      <c r="AJ77" s="4">
        <v>6.8686364059392924</v>
      </c>
      <c r="AK77" s="4">
        <v>6.7084742009720006</v>
      </c>
      <c r="AL77" s="4">
        <v>6.6965712562834376</v>
      </c>
      <c r="AM77" s="4">
        <v>6.6496318560685275</v>
      </c>
      <c r="AN77" s="4">
        <v>6.1190017516564321</v>
      </c>
      <c r="AO77" s="4">
        <v>6.512328615597518</v>
      </c>
      <c r="AP77" s="4">
        <v>6.5652276121177371</v>
      </c>
      <c r="AQ77" s="4">
        <v>6.6553679879275434</v>
      </c>
      <c r="AR77" s="4">
        <v>6.8241405151790735</v>
      </c>
      <c r="AS77" s="4">
        <v>7.0241830850878344</v>
      </c>
      <c r="AT77" s="4">
        <v>6.4390300469535893</v>
      </c>
      <c r="AU77" s="4">
        <v>6.3750627635251478</v>
      </c>
      <c r="AV77" s="4">
        <v>6.4100640763324916</v>
      </c>
      <c r="AW77" s="4">
        <v>6.0666621517687833</v>
      </c>
      <c r="AX77" s="4">
        <v>6.0758279524776002</v>
      </c>
      <c r="AY77" s="4">
        <v>5.9746345038615489</v>
      </c>
      <c r="AZ77" s="4">
        <v>5.4843970043444239</v>
      </c>
      <c r="BA77" s="4">
        <v>5.7929460228786525</v>
      </c>
      <c r="BB77" s="4">
        <v>5.768826065279117</v>
      </c>
      <c r="BC77" s="4">
        <v>5.8082912939495666</v>
      </c>
      <c r="BD77" s="4">
        <v>5.8250541382214314</v>
      </c>
      <c r="BE77" s="4">
        <v>5.947383159370232</v>
      </c>
      <c r="BF77" s="4">
        <v>5.6036446194287777</v>
      </c>
      <c r="BG77" s="4">
        <v>5.7371062092114942</v>
      </c>
      <c r="BH77" s="4">
        <v>5.6432196285922389</v>
      </c>
      <c r="BI77" s="4">
        <v>5.5287307631812581</v>
      </c>
      <c r="BJ77" s="4">
        <v>5.5017330983301447</v>
      </c>
      <c r="BK77" s="4">
        <v>5.3890131673896144</v>
      </c>
      <c r="BL77" s="4">
        <v>5.0340440115945944</v>
      </c>
      <c r="BM77" s="4">
        <v>5.2663186796995927</v>
      </c>
      <c r="BN77" s="4">
        <v>5.4152845683507786</v>
      </c>
      <c r="BO77" s="4">
        <v>5.3532053900369503</v>
      </c>
      <c r="BP77" s="4">
        <v>5.4552682741715648</v>
      </c>
      <c r="BQ77" s="4">
        <v>5.4217255281601773</v>
      </c>
      <c r="BR77" s="4">
        <v>5.3150836568713453</v>
      </c>
      <c r="BS77" s="4">
        <v>5.3437458937180748</v>
      </c>
      <c r="BT77" s="4">
        <v>5.3159375557674924</v>
      </c>
      <c r="BU77" s="4">
        <v>5.2817197622738643</v>
      </c>
      <c r="BV77" s="4">
        <v>5.3746499301302082</v>
      </c>
      <c r="BW77" s="4">
        <v>5.2279222762904825</v>
      </c>
      <c r="BX77" s="4">
        <v>4.9975387965498825</v>
      </c>
      <c r="BY77" s="4">
        <v>5.2104781608449917</v>
      </c>
      <c r="BZ77" s="4">
        <v>5.3983897168835737</v>
      </c>
      <c r="CA77" s="4">
        <v>5.6298574886225818</v>
      </c>
      <c r="CB77" s="4">
        <v>5.7340659973583206</v>
      </c>
      <c r="CC77" s="4">
        <v>5.7352843030664502</v>
      </c>
      <c r="CD77" s="4">
        <v>5.8597371483934486</v>
      </c>
      <c r="CE77" s="4">
        <v>5.9037814042209371</v>
      </c>
      <c r="CF77" s="4">
        <v>6.0921126553009666</v>
      </c>
      <c r="CG77" s="4">
        <v>6.1014539521080557</v>
      </c>
      <c r="CH77" s="4">
        <v>6.1344546447743706</v>
      </c>
      <c r="CI77" s="4">
        <v>5.9665640872037091</v>
      </c>
      <c r="CJ77" s="4">
        <v>5.8071321592730447</v>
      </c>
      <c r="CK77" s="4">
        <v>6.0378250313900299</v>
      </c>
      <c r="CL77" s="4">
        <v>6.2365167409152171</v>
      </c>
      <c r="CM77" s="4">
        <v>6.2280560262430029</v>
      </c>
      <c r="CN77" s="4">
        <v>6.316814517419207</v>
      </c>
      <c r="CO77" s="4">
        <v>6.2760375901369141</v>
      </c>
      <c r="CP77" s="4">
        <v>6.1939346663765642</v>
      </c>
      <c r="CQ77" s="4">
        <v>6.319012246337417</v>
      </c>
      <c r="CR77" s="4">
        <v>6.3756642881293679</v>
      </c>
      <c r="CS77" s="4">
        <v>6.2830523913317169</v>
      </c>
      <c r="CT77" s="4">
        <v>6.2918167372770739</v>
      </c>
      <c r="CU77" s="4">
        <v>6.2542939702872111</v>
      </c>
      <c r="CV77" s="4">
        <v>6.1380057327943129</v>
      </c>
    </row>
    <row r="78" spans="1:100" x14ac:dyDescent="0.3">
      <c r="C78" s="1" t="s">
        <v>16</v>
      </c>
      <c r="D78" s="4">
        <v>4.1171520707207323</v>
      </c>
      <c r="E78" s="4">
        <v>4.4299026906544627</v>
      </c>
      <c r="F78" s="4">
        <v>4.5475162459354728</v>
      </c>
      <c r="G78" s="4">
        <v>4.5544796353378976</v>
      </c>
      <c r="H78" s="4">
        <v>4.7734782092090269</v>
      </c>
      <c r="I78" s="4">
        <v>4.7057369554800417</v>
      </c>
      <c r="J78" s="4">
        <v>4.7571503135418167</v>
      </c>
      <c r="K78" s="4">
        <v>4.8998325964064167</v>
      </c>
      <c r="L78" s="4">
        <v>5.0356873706831315</v>
      </c>
      <c r="M78" s="4">
        <v>5.0129752955844369</v>
      </c>
      <c r="N78" s="4">
        <v>5.0759643726673973</v>
      </c>
      <c r="O78" s="4">
        <v>5.0066929228276029</v>
      </c>
      <c r="P78" s="4">
        <v>4.606920894185528</v>
      </c>
      <c r="Q78" s="4">
        <v>4.8770030029971361</v>
      </c>
      <c r="R78" s="4">
        <v>5.0247909637906307</v>
      </c>
      <c r="S78" s="4">
        <v>5.1970497888091174</v>
      </c>
      <c r="T78" s="4">
        <v>5.2665131937577385</v>
      </c>
      <c r="U78" s="4">
        <v>5.3766651282240412</v>
      </c>
      <c r="V78" s="4">
        <v>5.4233511063952813</v>
      </c>
      <c r="W78" s="4">
        <v>5.6316532666092698</v>
      </c>
      <c r="X78" s="4">
        <v>5.7891068174497606</v>
      </c>
      <c r="Y78" s="4">
        <v>5.764568245149178</v>
      </c>
      <c r="Z78" s="4">
        <v>5.7738104562353181</v>
      </c>
      <c r="AA78" s="4">
        <v>5.7006052409547516</v>
      </c>
      <c r="AB78" s="4">
        <v>5.263372640785323</v>
      </c>
      <c r="AC78" s="4">
        <v>5.6013156156580903</v>
      </c>
      <c r="AD78" s="4">
        <v>5.7899410723986406</v>
      </c>
      <c r="AE78" s="4">
        <v>5.8676493665513894</v>
      </c>
      <c r="AF78" s="4">
        <v>6.1057802650542374</v>
      </c>
      <c r="AG78" s="4">
        <v>6.3192849357226422</v>
      </c>
      <c r="AH78" s="4">
        <v>6.4188760011797577</v>
      </c>
      <c r="AI78" s="4">
        <v>6.6569083876285049</v>
      </c>
      <c r="AJ78" s="4">
        <v>6.8044784731755108</v>
      </c>
      <c r="AK78" s="4">
        <v>6.6762680985756413</v>
      </c>
      <c r="AL78" s="4">
        <v>6.7381647779932301</v>
      </c>
      <c r="AM78" s="4">
        <v>6.6844260069635801</v>
      </c>
      <c r="AN78" s="4">
        <v>6.2364674473180548</v>
      </c>
      <c r="AO78" s="4">
        <v>6.6700575586330473</v>
      </c>
      <c r="AP78" s="4">
        <v>6.7453033864172829</v>
      </c>
      <c r="AQ78" s="4">
        <v>6.8526594169469961</v>
      </c>
      <c r="AR78" s="4">
        <v>6.9746409069616488</v>
      </c>
      <c r="AS78" s="4">
        <v>7.1497150951908122</v>
      </c>
      <c r="AT78" s="4">
        <v>6.5112095792747935</v>
      </c>
      <c r="AU78" s="4">
        <v>6.3005572820690121</v>
      </c>
      <c r="AV78" s="4">
        <v>6.2701429325680982</v>
      </c>
      <c r="AW78" s="4">
        <v>5.8653230679003237</v>
      </c>
      <c r="AX78" s="4">
        <v>5.8356448905035219</v>
      </c>
      <c r="AY78" s="4">
        <v>5.6935669072011788</v>
      </c>
      <c r="AZ78" s="4">
        <v>5.2857063061264773</v>
      </c>
      <c r="BA78" s="4">
        <v>5.451794921346246</v>
      </c>
      <c r="BB78" s="4">
        <v>5.4318233220482632</v>
      </c>
      <c r="BC78" s="4">
        <v>5.4702960540614924</v>
      </c>
      <c r="BD78" s="4">
        <v>5.4757745585935966</v>
      </c>
      <c r="BE78" s="4">
        <v>5.4796675502442014</v>
      </c>
      <c r="BF78" s="4">
        <v>5.3105347322521386</v>
      </c>
      <c r="BG78" s="4">
        <v>5.4166322655640302</v>
      </c>
      <c r="BH78" s="4">
        <v>5.3363131631782448</v>
      </c>
      <c r="BI78" s="4">
        <v>5.2103172201312073</v>
      </c>
      <c r="BJ78" s="4">
        <v>5.1927991150347586</v>
      </c>
      <c r="BK78" s="4">
        <v>5.0515763238965716</v>
      </c>
      <c r="BL78" s="4">
        <v>4.7618741308501482</v>
      </c>
      <c r="BM78" s="4">
        <v>4.9937325587379453</v>
      </c>
      <c r="BN78" s="4">
        <v>5.0420212352988321</v>
      </c>
      <c r="BO78" s="4">
        <v>5.0729986560689273</v>
      </c>
      <c r="BP78" s="4">
        <v>5.1819161283767565</v>
      </c>
      <c r="BQ78" s="4">
        <v>5.1843789090622394</v>
      </c>
      <c r="BR78" s="4">
        <v>5.0602275584560559</v>
      </c>
      <c r="BS78" s="4">
        <v>5.0830912609364791</v>
      </c>
      <c r="BT78" s="4">
        <v>5.0561555985303297</v>
      </c>
      <c r="BU78" s="4">
        <v>4.9779606148467517</v>
      </c>
      <c r="BV78" s="4">
        <v>5.0207789398253055</v>
      </c>
      <c r="BW78" s="4">
        <v>4.8183345969347435</v>
      </c>
      <c r="BX78" s="4">
        <v>4.5433891302436642</v>
      </c>
      <c r="BY78" s="4">
        <v>4.6542239383198556</v>
      </c>
      <c r="BZ78" s="4">
        <v>4.7558135536440425</v>
      </c>
      <c r="CA78" s="4">
        <v>4.8770725422662684</v>
      </c>
      <c r="CB78" s="4">
        <v>4.9604523653686625</v>
      </c>
      <c r="CC78" s="4">
        <v>5.0355468653802884</v>
      </c>
      <c r="CD78" s="4">
        <v>5.0938083996229846</v>
      </c>
      <c r="CE78" s="4">
        <v>5.1085763066993835</v>
      </c>
      <c r="CF78" s="4">
        <v>5.2524477019010742</v>
      </c>
      <c r="CG78" s="4">
        <v>5.1828978936125587</v>
      </c>
      <c r="CH78" s="4">
        <v>5.1576796819233088</v>
      </c>
      <c r="CI78" s="4">
        <v>5.1278246763482809</v>
      </c>
      <c r="CJ78" s="4">
        <v>4.9348994700081148</v>
      </c>
      <c r="CK78" s="4">
        <v>5.0984659173676485</v>
      </c>
      <c r="CL78" s="4">
        <v>5.2101755685796514</v>
      </c>
      <c r="CM78" s="4">
        <v>5.2034461696887817</v>
      </c>
      <c r="CN78" s="4">
        <v>5.290578651808123</v>
      </c>
      <c r="CO78" s="4">
        <v>5.2781530937295162</v>
      </c>
      <c r="CP78" s="4">
        <v>5.3349200899625506</v>
      </c>
      <c r="CQ78" s="4">
        <v>5.418948603744302</v>
      </c>
      <c r="CR78" s="4">
        <v>5.4162045614797778</v>
      </c>
      <c r="CS78" s="4">
        <v>5.2577026155924171</v>
      </c>
      <c r="CT78" s="4">
        <v>5.2727099003066522</v>
      </c>
      <c r="CU78" s="4">
        <v>5.2569470443036677</v>
      </c>
      <c r="CV78" s="4">
        <v>5.0775980410464827</v>
      </c>
    </row>
    <row r="79" spans="1:100" x14ac:dyDescent="0.3">
      <c r="C79" s="1" t="s">
        <v>17</v>
      </c>
      <c r="D79" s="4">
        <v>5.7722103925153911</v>
      </c>
      <c r="E79" s="4">
        <v>6.3317129937249748</v>
      </c>
      <c r="F79" s="4">
        <v>6.3993952649054764</v>
      </c>
      <c r="G79" s="4">
        <v>6.4407142236587918</v>
      </c>
      <c r="H79" s="4">
        <v>6.7830811419858357</v>
      </c>
      <c r="I79" s="4">
        <v>6.69997623207205</v>
      </c>
      <c r="J79" s="4">
        <v>6.7755150725043363</v>
      </c>
      <c r="K79" s="4">
        <v>6.8241715614548113</v>
      </c>
      <c r="L79" s="4">
        <v>6.9943792876357005</v>
      </c>
      <c r="M79" s="4">
        <v>6.9988176481853666</v>
      </c>
      <c r="N79" s="4">
        <v>6.9671976847233097</v>
      </c>
      <c r="O79" s="4">
        <v>6.8395005115837373</v>
      </c>
      <c r="P79" s="4">
        <v>5.7425116583384295</v>
      </c>
      <c r="Q79" s="4">
        <v>6.1418154282673756</v>
      </c>
      <c r="R79" s="4">
        <v>6.4697310992071433</v>
      </c>
      <c r="S79" s="4">
        <v>6.7076493989610446</v>
      </c>
      <c r="T79" s="4">
        <v>6.6905921831151751</v>
      </c>
      <c r="U79" s="4">
        <v>6.8179162478991877</v>
      </c>
      <c r="V79" s="4">
        <v>6.444074045007353</v>
      </c>
      <c r="W79" s="4">
        <v>6.6382856945122013</v>
      </c>
      <c r="X79" s="4">
        <v>6.7874971155561026</v>
      </c>
      <c r="Y79" s="4">
        <v>6.8700682389726282</v>
      </c>
      <c r="Z79" s="4">
        <v>6.907328622049171</v>
      </c>
      <c r="AA79" s="4">
        <v>5.7138008857842326</v>
      </c>
      <c r="AB79" s="4">
        <v>5.6996138520677313</v>
      </c>
      <c r="AC79" s="4">
        <v>6.3124338298256948</v>
      </c>
      <c r="AD79" s="4">
        <v>6.601840480954686</v>
      </c>
      <c r="AE79" s="4">
        <v>6.7456734962016363</v>
      </c>
      <c r="AF79" s="4">
        <v>6.9039357596731188</v>
      </c>
      <c r="AG79" s="4">
        <v>7.3550823118709303</v>
      </c>
      <c r="AH79" s="4">
        <v>7.0337651551826266</v>
      </c>
      <c r="AI79" s="4">
        <v>7.1928620198992519</v>
      </c>
      <c r="AJ79" s="4">
        <v>7.1138353864898241</v>
      </c>
      <c r="AK79" s="4">
        <v>6.8304869820762999</v>
      </c>
      <c r="AL79" s="4">
        <v>6.5401553125587935</v>
      </c>
      <c r="AM79" s="4">
        <v>6.5205756180808301</v>
      </c>
      <c r="AN79" s="4">
        <v>5.6861750531065365</v>
      </c>
      <c r="AO79" s="4">
        <v>5.9348306694105473</v>
      </c>
      <c r="AP79" s="4">
        <v>5.9148662337641538</v>
      </c>
      <c r="AQ79" s="4">
        <v>5.9501919263329333</v>
      </c>
      <c r="AR79" s="4">
        <v>6.290636477893413</v>
      </c>
      <c r="AS79" s="4">
        <v>6.5802585613188027</v>
      </c>
      <c r="AT79" s="4">
        <v>6.1890413313173127</v>
      </c>
      <c r="AU79" s="4">
        <v>6.6345506931700493</v>
      </c>
      <c r="AV79" s="4">
        <v>6.9004203880887864</v>
      </c>
      <c r="AW79" s="4">
        <v>6.7772397537242952</v>
      </c>
      <c r="AX79" s="4">
        <v>6.9299108450250095</v>
      </c>
      <c r="AY79" s="4">
        <v>6.9796359029517081</v>
      </c>
      <c r="AZ79" s="4">
        <v>6.1952678796039748</v>
      </c>
      <c r="BA79" s="4">
        <v>7.0258937165435427</v>
      </c>
      <c r="BB79" s="4">
        <v>6.978323476590603</v>
      </c>
      <c r="BC79" s="4">
        <v>7.0155579459188999</v>
      </c>
      <c r="BD79" s="4">
        <v>7.0643758636615654</v>
      </c>
      <c r="BE79" s="4">
        <v>7.6075621391381016</v>
      </c>
      <c r="BF79" s="4">
        <v>6.652349640145613</v>
      </c>
      <c r="BG79" s="4">
        <v>6.8791346086971723</v>
      </c>
      <c r="BH79" s="4">
        <v>6.7319110376619129</v>
      </c>
      <c r="BI79" s="4">
        <v>6.6511974421447642</v>
      </c>
      <c r="BJ79" s="4">
        <v>6.5776498838020103</v>
      </c>
      <c r="BK79" s="4">
        <v>6.5551216493147599</v>
      </c>
      <c r="BL79" s="4">
        <v>5.9555193021342099</v>
      </c>
      <c r="BM79" s="4">
        <v>6.1851532909275093</v>
      </c>
      <c r="BN79" s="4">
        <v>6.6625701124808741</v>
      </c>
      <c r="BO79" s="4">
        <v>6.2954145979722709</v>
      </c>
      <c r="BP79" s="4">
        <v>6.3656445892577667</v>
      </c>
      <c r="BQ79" s="4">
        <v>6.2070416720468256</v>
      </c>
      <c r="BR79" s="4">
        <v>6.1569712662918423</v>
      </c>
      <c r="BS79" s="4">
        <v>6.1992298177930589</v>
      </c>
      <c r="BT79" s="4">
        <v>6.167934688680381</v>
      </c>
      <c r="BU79" s="4">
        <v>6.2853094606643065</v>
      </c>
      <c r="BV79" s="4">
        <v>6.5507057881464954</v>
      </c>
      <c r="BW79" s="4">
        <v>6.5963389962818155</v>
      </c>
      <c r="BX79" s="4">
        <v>6.53719013525654</v>
      </c>
      <c r="BY79" s="4">
        <v>7.1091277309355858</v>
      </c>
      <c r="BZ79" s="4">
        <v>7.6027103721205007</v>
      </c>
      <c r="CA79" s="4">
        <v>8.224906987247385</v>
      </c>
      <c r="CB79" s="4">
        <v>8.4249209333346542</v>
      </c>
      <c r="CC79" s="4">
        <v>8.2033058668437153</v>
      </c>
      <c r="CD79" s="4">
        <v>8.5929790587546986</v>
      </c>
      <c r="CE79" s="4">
        <v>8.7824097406360497</v>
      </c>
      <c r="CF79" s="4">
        <v>9.1466965856323341</v>
      </c>
      <c r="CG79" s="4">
        <v>9.4544090136137147</v>
      </c>
      <c r="CH79" s="4">
        <v>9.7263624667305884</v>
      </c>
      <c r="CI79" s="4">
        <v>9.102525702157962</v>
      </c>
      <c r="CJ79" s="4">
        <v>9.1113463624183098</v>
      </c>
      <c r="CK79" s="4">
        <v>9.616351414350822</v>
      </c>
      <c r="CL79" s="4">
        <v>10.139530390650313</v>
      </c>
      <c r="CM79" s="4">
        <v>10.135954957792299</v>
      </c>
      <c r="CN79" s="4">
        <v>10.247749213194913</v>
      </c>
      <c r="CO79" s="4">
        <v>10.10991611954897</v>
      </c>
      <c r="CP79" s="4">
        <v>9.5189355435456307</v>
      </c>
      <c r="CQ79" s="4">
        <v>9.8205687533938537</v>
      </c>
      <c r="CR79" s="4">
        <v>10.120908780774505</v>
      </c>
      <c r="CS79" s="4">
        <v>10.300634951088115</v>
      </c>
      <c r="CT79" s="4">
        <v>10.318577774480694</v>
      </c>
      <c r="CU79" s="4">
        <v>10.224238120783415</v>
      </c>
      <c r="CV79" s="4">
        <v>10.400861917153454</v>
      </c>
    </row>
    <row r="82" spans="1:12" x14ac:dyDescent="0.3">
      <c r="A82" s="2" t="s">
        <v>101</v>
      </c>
    </row>
    <row r="84" spans="1:12" ht="33" x14ac:dyDescent="0.3">
      <c r="C84" s="7"/>
      <c r="D84" s="8" t="s">
        <v>19</v>
      </c>
      <c r="E84" s="8"/>
      <c r="F84" s="7"/>
      <c r="G84" s="7"/>
      <c r="H84" s="7"/>
      <c r="I84" s="7"/>
      <c r="J84" s="7"/>
      <c r="K84" s="7"/>
      <c r="L84" s="7"/>
    </row>
    <row r="85" spans="1:12" x14ac:dyDescent="0.3">
      <c r="B85" s="1" t="s">
        <v>20</v>
      </c>
      <c r="C85" s="1" t="s">
        <v>14</v>
      </c>
      <c r="D85" s="4">
        <v>5.8101890450814988</v>
      </c>
      <c r="E85" s="5"/>
    </row>
    <row r="86" spans="1:12" x14ac:dyDescent="0.3">
      <c r="B86" s="1" t="s">
        <v>21</v>
      </c>
      <c r="D86" s="10">
        <v>0.53116354599764448</v>
      </c>
      <c r="E86" s="5"/>
    </row>
    <row r="87" spans="1:12" x14ac:dyDescent="0.3">
      <c r="B87" s="1" t="s">
        <v>20</v>
      </c>
      <c r="C87" s="1" t="s">
        <v>16</v>
      </c>
      <c r="D87" s="4">
        <v>5.4180159731920341</v>
      </c>
      <c r="E87" s="5"/>
    </row>
    <row r="88" spans="1:12" x14ac:dyDescent="0.3">
      <c r="B88" s="1" t="s">
        <v>21</v>
      </c>
      <c r="D88" s="10">
        <v>0.64268430969534052</v>
      </c>
      <c r="E88" s="5"/>
    </row>
    <row r="89" spans="1:12" x14ac:dyDescent="0.3">
      <c r="B89" s="1" t="s">
        <v>20</v>
      </c>
      <c r="C89" s="1" t="s">
        <v>17</v>
      </c>
      <c r="D89" s="4">
        <v>7.256817097236536</v>
      </c>
      <c r="E89" s="5"/>
    </row>
    <row r="90" spans="1:12" x14ac:dyDescent="0.3">
      <c r="B90" s="1" t="s">
        <v>21</v>
      </c>
      <c r="D90" s="10">
        <v>1.3389522656077153</v>
      </c>
      <c r="E90" s="5"/>
    </row>
  </sheetData>
  <conditionalFormatting sqref="D6:CV18">
    <cfRule type="cellIs" dxfId="3" priority="11" operator="lessThan">
      <formula>0</formula>
    </cfRule>
  </conditionalFormatting>
  <conditionalFormatting sqref="D39:CV79">
    <cfRule type="cellIs" dxfId="2" priority="6" operator="lessThan">
      <formula>0</formula>
    </cfRule>
  </conditionalFormatting>
  <conditionalFormatting sqref="D77:CV79">
    <cfRule type="cellIs" dxfId="1" priority="4" operator="lessThan">
      <formula>0</formula>
    </cfRule>
  </conditionalFormatting>
  <conditionalFormatting sqref="D16:CV18">
    <cfRule type="cellIs" dxfId="0" priority="3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W129"/>
  <sheetViews>
    <sheetView workbookViewId="0">
      <selection activeCell="C14" sqref="C14"/>
    </sheetView>
  </sheetViews>
  <sheetFormatPr baseColWidth="10" defaultColWidth="11.5703125" defaultRowHeight="16.5" x14ac:dyDescent="0.3"/>
  <cols>
    <col min="1" max="16384" width="11.5703125" style="1"/>
  </cols>
  <sheetData>
    <row r="1" spans="1:117" x14ac:dyDescent="0.3">
      <c r="A1" s="2" t="s">
        <v>7</v>
      </c>
    </row>
    <row r="2" spans="1:117" s="9" customFormat="1" ht="12.75" x14ac:dyDescent="0.2">
      <c r="B2" s="9" t="s">
        <v>106</v>
      </c>
    </row>
    <row r="3" spans="1:117" s="9" customFormat="1" ht="12.75" x14ac:dyDescent="0.2"/>
    <row r="4" spans="1:117" s="9" customFormat="1" ht="12.75" x14ac:dyDescent="0.2">
      <c r="A4" s="9" t="s">
        <v>6</v>
      </c>
      <c r="B4" s="9" t="s">
        <v>103</v>
      </c>
      <c r="C4" s="9" t="s">
        <v>1</v>
      </c>
      <c r="D4" s="23">
        <v>40574</v>
      </c>
      <c r="E4" s="23">
        <v>40602</v>
      </c>
      <c r="F4" s="23">
        <v>40633</v>
      </c>
      <c r="G4" s="23">
        <v>40663</v>
      </c>
      <c r="H4" s="23">
        <v>40694</v>
      </c>
      <c r="I4" s="23">
        <v>40724</v>
      </c>
      <c r="J4" s="23">
        <v>40755</v>
      </c>
      <c r="K4" s="23">
        <v>40786</v>
      </c>
      <c r="L4" s="23">
        <v>40816</v>
      </c>
      <c r="M4" s="23">
        <v>40847</v>
      </c>
      <c r="N4" s="23">
        <v>40877</v>
      </c>
      <c r="O4" s="23">
        <v>40908</v>
      </c>
      <c r="P4" s="23">
        <v>40939</v>
      </c>
      <c r="Q4" s="23">
        <v>40968</v>
      </c>
      <c r="R4" s="23">
        <v>40999</v>
      </c>
      <c r="S4" s="23">
        <v>41029</v>
      </c>
      <c r="T4" s="23">
        <v>41060</v>
      </c>
      <c r="U4" s="23">
        <v>41090</v>
      </c>
      <c r="V4" s="23">
        <v>41121</v>
      </c>
      <c r="W4" s="23">
        <v>41152</v>
      </c>
      <c r="X4" s="23">
        <v>41182</v>
      </c>
      <c r="Y4" s="23">
        <v>41213</v>
      </c>
      <c r="Z4" s="23">
        <v>41243</v>
      </c>
      <c r="AA4" s="23">
        <v>41274</v>
      </c>
      <c r="AB4" s="23">
        <v>41305</v>
      </c>
      <c r="AC4" s="23">
        <v>41333</v>
      </c>
      <c r="AD4" s="23">
        <v>41364</v>
      </c>
      <c r="AE4" s="23">
        <v>41394</v>
      </c>
      <c r="AF4" s="23">
        <v>41425</v>
      </c>
      <c r="AG4" s="23">
        <v>41455</v>
      </c>
      <c r="AH4" s="23">
        <v>41486</v>
      </c>
      <c r="AI4" s="23">
        <v>41517</v>
      </c>
      <c r="AJ4" s="23">
        <v>41547</v>
      </c>
      <c r="AK4" s="23">
        <v>41578</v>
      </c>
      <c r="AL4" s="23">
        <v>41608</v>
      </c>
      <c r="AM4" s="23">
        <v>41639</v>
      </c>
      <c r="AN4" s="23">
        <v>41670</v>
      </c>
      <c r="AO4" s="23">
        <v>41698</v>
      </c>
      <c r="AP4" s="23">
        <v>41729</v>
      </c>
      <c r="AQ4" s="23">
        <v>41759</v>
      </c>
      <c r="AR4" s="23">
        <v>41790</v>
      </c>
      <c r="AS4" s="23">
        <v>41820</v>
      </c>
      <c r="AT4" s="23">
        <v>41851</v>
      </c>
      <c r="AU4" s="23">
        <v>41882</v>
      </c>
      <c r="AV4" s="23">
        <v>41912</v>
      </c>
      <c r="AW4" s="23">
        <v>41943</v>
      </c>
      <c r="AX4" s="23">
        <v>41973</v>
      </c>
      <c r="AY4" s="23">
        <v>42004</v>
      </c>
      <c r="AZ4" s="23">
        <v>42035</v>
      </c>
      <c r="BA4" s="23">
        <v>42063</v>
      </c>
      <c r="BB4" s="23">
        <v>42094</v>
      </c>
      <c r="BC4" s="23">
        <v>42124</v>
      </c>
      <c r="BD4" s="23">
        <v>42155</v>
      </c>
      <c r="BE4" s="23">
        <v>42185</v>
      </c>
      <c r="BF4" s="23">
        <v>42216</v>
      </c>
      <c r="BG4" s="23">
        <v>42247</v>
      </c>
      <c r="BH4" s="23">
        <v>42277</v>
      </c>
      <c r="BI4" s="23">
        <v>42308</v>
      </c>
      <c r="BJ4" s="23">
        <v>42338</v>
      </c>
      <c r="BK4" s="23">
        <v>42369</v>
      </c>
      <c r="BL4" s="23">
        <v>42400</v>
      </c>
      <c r="BM4" s="23">
        <v>42429</v>
      </c>
      <c r="BN4" s="23">
        <v>42460</v>
      </c>
      <c r="BO4" s="23">
        <v>42490</v>
      </c>
      <c r="BP4" s="23">
        <v>42521</v>
      </c>
      <c r="BQ4" s="23">
        <v>42551</v>
      </c>
      <c r="BR4" s="23">
        <v>42582</v>
      </c>
      <c r="BS4" s="23">
        <v>42613</v>
      </c>
      <c r="BT4" s="23">
        <v>42643</v>
      </c>
      <c r="BU4" s="23">
        <v>42674</v>
      </c>
      <c r="BV4" s="23">
        <v>42704</v>
      </c>
      <c r="BW4" s="23">
        <v>42735</v>
      </c>
      <c r="BX4" s="23">
        <v>42766</v>
      </c>
      <c r="BY4" s="23">
        <v>42794</v>
      </c>
      <c r="BZ4" s="23">
        <v>42825</v>
      </c>
      <c r="CA4" s="23">
        <v>42855</v>
      </c>
      <c r="CB4" s="23">
        <v>42886</v>
      </c>
      <c r="CC4" s="23">
        <v>42916</v>
      </c>
      <c r="CD4" s="23">
        <v>42947</v>
      </c>
      <c r="CE4" s="23">
        <v>42978</v>
      </c>
      <c r="CF4" s="23">
        <v>43008</v>
      </c>
      <c r="CG4" s="23">
        <v>43039</v>
      </c>
      <c r="CH4" s="23">
        <v>43069</v>
      </c>
      <c r="CI4" s="23">
        <v>43100</v>
      </c>
      <c r="CJ4" s="23">
        <v>43131</v>
      </c>
      <c r="CK4" s="23">
        <v>43159</v>
      </c>
      <c r="CL4" s="23">
        <v>43190</v>
      </c>
      <c r="CM4" s="23">
        <v>43220</v>
      </c>
      <c r="CN4" s="23">
        <v>43251</v>
      </c>
      <c r="CO4" s="23">
        <v>43281</v>
      </c>
      <c r="CP4" s="23">
        <v>43312</v>
      </c>
      <c r="CQ4" s="23">
        <v>43343</v>
      </c>
      <c r="CR4" s="23">
        <v>43373</v>
      </c>
      <c r="CS4" s="23">
        <v>43404</v>
      </c>
      <c r="CT4" s="23">
        <v>43434</v>
      </c>
      <c r="CU4" s="23">
        <v>43465</v>
      </c>
      <c r="CV4" s="23">
        <v>43496</v>
      </c>
      <c r="CW4" s="23">
        <v>43524</v>
      </c>
      <c r="CX4" s="23">
        <v>43555</v>
      </c>
      <c r="CY4" s="23">
        <v>43585</v>
      </c>
      <c r="CZ4" s="23">
        <v>43616</v>
      </c>
      <c r="DA4" s="23">
        <v>43646</v>
      </c>
      <c r="DB4" s="23">
        <v>43677</v>
      </c>
      <c r="DC4" s="23">
        <v>43708</v>
      </c>
      <c r="DD4" s="23">
        <v>43738</v>
      </c>
      <c r="DE4" s="23">
        <v>43769</v>
      </c>
      <c r="DF4" s="23">
        <v>43799</v>
      </c>
      <c r="DG4" s="23">
        <v>43830</v>
      </c>
      <c r="DI4" s="16"/>
      <c r="DJ4" s="16" t="s">
        <v>19</v>
      </c>
      <c r="DK4" s="16" t="s">
        <v>104</v>
      </c>
      <c r="DL4" s="17"/>
      <c r="DM4" s="17"/>
    </row>
    <row r="5" spans="1:117" s="9" customFormat="1" ht="12.75" x14ac:dyDescent="0.2">
      <c r="A5" s="9">
        <v>2</v>
      </c>
      <c r="B5" s="9">
        <v>1</v>
      </c>
      <c r="C5" s="9" t="s">
        <v>12</v>
      </c>
      <c r="D5" s="24">
        <v>42.847885803208086</v>
      </c>
      <c r="E5" s="24">
        <v>42.383052676371022</v>
      </c>
      <c r="F5" s="24">
        <v>41.501099247709348</v>
      </c>
      <c r="G5" s="24">
        <v>42.182062964502684</v>
      </c>
      <c r="H5" s="24">
        <v>43.401120721547613</v>
      </c>
      <c r="I5" s="24">
        <v>44.045578593186463</v>
      </c>
      <c r="J5" s="24">
        <v>43.539863554266631</v>
      </c>
      <c r="K5" s="24">
        <v>42.998146027781196</v>
      </c>
      <c r="L5" s="24">
        <v>42.464164558688175</v>
      </c>
      <c r="M5" s="24">
        <v>42.176611739342249</v>
      </c>
      <c r="N5" s="24">
        <v>42.540651495340967</v>
      </c>
      <c r="O5" s="24">
        <v>41.180106010573944</v>
      </c>
      <c r="P5" s="24">
        <v>42.074026072697542</v>
      </c>
      <c r="Q5" s="24">
        <v>41.819274575267329</v>
      </c>
      <c r="R5" s="24">
        <v>41.985261371140744</v>
      </c>
      <c r="S5" s="24">
        <v>41.276151396846217</v>
      </c>
      <c r="T5" s="24">
        <v>42.105197715224108</v>
      </c>
      <c r="U5" s="24">
        <v>42.429001036635846</v>
      </c>
      <c r="V5" s="24">
        <v>41.213447530145352</v>
      </c>
      <c r="W5" s="24">
        <v>40.924111790396189</v>
      </c>
      <c r="X5" s="24">
        <v>41.823525187559518</v>
      </c>
      <c r="Y5" s="24">
        <v>41.27768011266658</v>
      </c>
      <c r="Z5" s="24">
        <v>41.557912318628283</v>
      </c>
      <c r="AA5" s="24">
        <v>41.878967909394774</v>
      </c>
      <c r="AB5" s="24">
        <v>42.878929249674904</v>
      </c>
      <c r="AC5" s="24">
        <v>43.147278347025434</v>
      </c>
      <c r="AD5" s="24">
        <v>41.956776813300792</v>
      </c>
      <c r="AE5" s="24">
        <v>40.729499415257855</v>
      </c>
      <c r="AF5" s="24">
        <v>40.689038285520787</v>
      </c>
      <c r="AG5" s="24">
        <v>39.468518956350238</v>
      </c>
      <c r="AH5" s="24">
        <v>40.551592152036157</v>
      </c>
      <c r="AI5" s="24">
        <v>39.994419877788332</v>
      </c>
      <c r="AJ5" s="24">
        <v>39.729373139323549</v>
      </c>
      <c r="AK5" s="24">
        <v>40.580087129846405</v>
      </c>
      <c r="AL5" s="24">
        <v>39.165375831422125</v>
      </c>
      <c r="AM5" s="24">
        <v>38.728363997524909</v>
      </c>
      <c r="AN5" s="24">
        <v>39.733469039560433</v>
      </c>
      <c r="AO5" s="24">
        <v>39.987474424024782</v>
      </c>
      <c r="AP5" s="24">
        <v>39.163799439544789</v>
      </c>
      <c r="AQ5" s="24">
        <v>39.15707380611709</v>
      </c>
      <c r="AR5" s="24">
        <v>39.117910751102727</v>
      </c>
      <c r="AS5" s="24">
        <v>41.49950051871614</v>
      </c>
      <c r="AT5" s="24">
        <v>40.489703767864093</v>
      </c>
      <c r="AU5" s="24">
        <v>40.961851724768536</v>
      </c>
      <c r="AV5" s="24">
        <v>39.904136461503469</v>
      </c>
      <c r="AW5" s="24">
        <v>40.248909409438795</v>
      </c>
      <c r="AX5" s="24">
        <v>40.14615872300417</v>
      </c>
      <c r="AY5" s="24">
        <v>41.260153334487178</v>
      </c>
      <c r="AZ5" s="24">
        <v>41.6505220887761</v>
      </c>
      <c r="BA5" s="24">
        <v>41.313855236522315</v>
      </c>
      <c r="BB5" s="24">
        <v>40.147778221847979</v>
      </c>
      <c r="BC5" s="24">
        <v>40.422529778189507</v>
      </c>
      <c r="BD5" s="24">
        <v>39.976404834485443</v>
      </c>
      <c r="BE5" s="24">
        <v>38.480037496720733</v>
      </c>
      <c r="BF5" s="24">
        <v>38.277453865762645</v>
      </c>
      <c r="BG5" s="24">
        <v>39.592251125891032</v>
      </c>
      <c r="BH5" s="24">
        <v>38.780362133494165</v>
      </c>
      <c r="BI5" s="24">
        <v>39.078694586405966</v>
      </c>
      <c r="BJ5" s="24">
        <v>38.705007813786033</v>
      </c>
      <c r="BK5" s="24">
        <v>38.300901916421481</v>
      </c>
      <c r="BL5" s="24">
        <v>38.986937721328388</v>
      </c>
      <c r="BM5" s="24">
        <v>38.577484446346553</v>
      </c>
      <c r="BN5" s="24">
        <v>39.742759078691456</v>
      </c>
      <c r="BO5" s="24">
        <v>39.33584518045646</v>
      </c>
      <c r="BP5" s="24">
        <v>38.830479646911222</v>
      </c>
      <c r="BQ5" s="24">
        <v>38.321554127339155</v>
      </c>
      <c r="BR5" s="24">
        <v>38.114561465366897</v>
      </c>
      <c r="BS5" s="24">
        <v>37.816145848864501</v>
      </c>
      <c r="BT5" s="24">
        <v>38.233856303398532</v>
      </c>
      <c r="BU5" s="24">
        <v>37.534010603048735</v>
      </c>
      <c r="BV5" s="24">
        <v>38.069681805700945</v>
      </c>
      <c r="BW5" s="24">
        <v>37.32236094593847</v>
      </c>
      <c r="BX5" s="24">
        <v>37.816358120241894</v>
      </c>
      <c r="BY5" s="24">
        <v>38.405804303385928</v>
      </c>
      <c r="BZ5" s="24">
        <v>36.38543303866274</v>
      </c>
      <c r="CA5" s="24">
        <v>37.602193085621302</v>
      </c>
      <c r="CB5" s="24">
        <v>37.417924269967273</v>
      </c>
      <c r="CC5" s="24">
        <v>36.049184075925019</v>
      </c>
      <c r="CD5" s="24">
        <v>37.320937726266749</v>
      </c>
      <c r="CE5" s="24">
        <v>36.730231561924292</v>
      </c>
      <c r="CF5" s="24">
        <v>36.28818738141841</v>
      </c>
      <c r="CG5" s="24">
        <v>37.292333733756593</v>
      </c>
      <c r="CH5" s="24">
        <v>37.926279459051848</v>
      </c>
      <c r="CI5" s="24">
        <v>38.463817758600918</v>
      </c>
      <c r="CJ5" s="24">
        <v>38.238736418413993</v>
      </c>
      <c r="CK5" s="24">
        <v>37.69793434397414</v>
      </c>
      <c r="CL5" s="24">
        <v>37.032997312431057</v>
      </c>
      <c r="CM5" s="24">
        <v>37.152909429665158</v>
      </c>
      <c r="CN5" s="24">
        <v>36.948908466231003</v>
      </c>
      <c r="CO5" s="24">
        <v>35.942772544527905</v>
      </c>
      <c r="CP5" s="24">
        <v>36.100391615109437</v>
      </c>
      <c r="CQ5" s="24">
        <v>36.640327169773641</v>
      </c>
      <c r="CR5" s="24">
        <v>35.700000319635194</v>
      </c>
      <c r="CS5" s="24">
        <v>35.913782172594964</v>
      </c>
      <c r="CT5" s="24">
        <v>35.971821228323073</v>
      </c>
      <c r="CU5" s="24">
        <v>37.355527049943689</v>
      </c>
      <c r="CV5" s="24">
        <v>35.844483981523453</v>
      </c>
      <c r="CW5" s="24">
        <v>35.135731818106933</v>
      </c>
      <c r="CX5" s="24">
        <v>35.535205418280505</v>
      </c>
      <c r="CY5" s="24">
        <v>35.294859149802903</v>
      </c>
      <c r="CZ5" s="24">
        <v>35.836785939152328</v>
      </c>
      <c r="DA5" s="24">
        <v>35.223332055068788</v>
      </c>
      <c r="DB5" s="24">
        <v>36.337513869756052</v>
      </c>
      <c r="DC5" s="24">
        <v>36.245470398135389</v>
      </c>
      <c r="DD5" s="24">
        <v>35.807251837104388</v>
      </c>
      <c r="DE5" s="24">
        <v>37.004754384736245</v>
      </c>
      <c r="DF5" s="24">
        <v>36.067299093881651</v>
      </c>
      <c r="DG5" s="24">
        <v>35.738114010822549</v>
      </c>
      <c r="DI5" s="16" t="s">
        <v>14</v>
      </c>
      <c r="DJ5" s="18">
        <v>99.368838782443206</v>
      </c>
      <c r="DK5" s="19">
        <v>0.1659619226910973</v>
      </c>
      <c r="DL5" s="20"/>
      <c r="DM5" s="20"/>
    </row>
    <row r="6" spans="1:117" s="9" customFormat="1" ht="12.75" x14ac:dyDescent="0.2">
      <c r="A6" s="9">
        <v>2</v>
      </c>
      <c r="B6" s="9">
        <v>2</v>
      </c>
      <c r="C6" s="9" t="s">
        <v>10</v>
      </c>
      <c r="D6" s="24">
        <v>8.218446904304173</v>
      </c>
      <c r="E6" s="24">
        <v>8.0253197721380616</v>
      </c>
      <c r="F6" s="24">
        <v>8.0887074098988752</v>
      </c>
      <c r="G6" s="24">
        <v>8.3275511571164724</v>
      </c>
      <c r="H6" s="24">
        <v>8.3799489431245622</v>
      </c>
      <c r="I6" s="24">
        <v>8.3906128564549451</v>
      </c>
      <c r="J6" s="24">
        <v>8.603743645563231</v>
      </c>
      <c r="K6" s="24">
        <v>8.900930652663634</v>
      </c>
      <c r="L6" s="24">
        <v>8.9843707736871732</v>
      </c>
      <c r="M6" s="24">
        <v>8.7503210695600497</v>
      </c>
      <c r="N6" s="24">
        <v>8.4200965019398595</v>
      </c>
      <c r="O6" s="24">
        <v>9.4600359284437019</v>
      </c>
      <c r="P6" s="24">
        <v>8.6853756849122021</v>
      </c>
      <c r="Q6" s="24">
        <v>8.3482469528280223</v>
      </c>
      <c r="R6" s="24">
        <v>8.7717272794825867</v>
      </c>
      <c r="S6" s="24">
        <v>9.4447144001002687</v>
      </c>
      <c r="T6" s="24">
        <v>9.1462737946433244</v>
      </c>
      <c r="U6" s="24">
        <v>9.120569437268955</v>
      </c>
      <c r="V6" s="24">
        <v>9.3281504208512089</v>
      </c>
      <c r="W6" s="24">
        <v>9.5836116771132538</v>
      </c>
      <c r="X6" s="24">
        <v>9.1785221614590302</v>
      </c>
      <c r="Y6" s="24">
        <v>9.3295547714738589</v>
      </c>
      <c r="Z6" s="24">
        <v>9.4192196140975124</v>
      </c>
      <c r="AA6" s="24">
        <v>9.3670389369685996</v>
      </c>
      <c r="AB6" s="24">
        <v>8.7179791931352728</v>
      </c>
      <c r="AC6" s="24">
        <v>8.9867020796972668</v>
      </c>
      <c r="AD6" s="24">
        <v>9.4543575587708286</v>
      </c>
      <c r="AE6" s="24">
        <v>9.5069197794533942</v>
      </c>
      <c r="AF6" s="24">
        <v>10.20898103141573</v>
      </c>
      <c r="AG6" s="24">
        <v>10.14765800779155</v>
      </c>
      <c r="AH6" s="24">
        <v>10.023763392616953</v>
      </c>
      <c r="AI6" s="24">
        <v>10.138975507413283</v>
      </c>
      <c r="AJ6" s="24">
        <v>10.189544089109196</v>
      </c>
      <c r="AK6" s="24">
        <v>9.9602924678906088</v>
      </c>
      <c r="AL6" s="24">
        <v>9.7325945789721331</v>
      </c>
      <c r="AM6" s="24">
        <v>9.9318972821706719</v>
      </c>
      <c r="AN6" s="24">
        <v>9.9054861105057395</v>
      </c>
      <c r="AO6" s="24">
        <v>9.6121188450881476</v>
      </c>
      <c r="AP6" s="24">
        <v>9.8007818069368309</v>
      </c>
      <c r="AQ6" s="24">
        <v>9.6952562391693995</v>
      </c>
      <c r="AR6" s="24">
        <v>9.6891198069969828</v>
      </c>
      <c r="AS6" s="24">
        <v>10.238970512505945</v>
      </c>
      <c r="AT6" s="24">
        <v>9.4124932829325747</v>
      </c>
      <c r="AU6" s="24">
        <v>9.3075739438952692</v>
      </c>
      <c r="AV6" s="24">
        <v>9.4983087155023966</v>
      </c>
      <c r="AW6" s="24">
        <v>9.0917230009288943</v>
      </c>
      <c r="AX6" s="24">
        <v>9.0110198809905064</v>
      </c>
      <c r="AY6" s="24">
        <v>8.6471512357756879</v>
      </c>
      <c r="AZ6" s="24">
        <v>8.6276566286896248</v>
      </c>
      <c r="BA6" s="24">
        <v>8.6532645112402378</v>
      </c>
      <c r="BB6" s="24">
        <v>8.3077862485082221</v>
      </c>
      <c r="BC6" s="24">
        <v>8.1950458958972661</v>
      </c>
      <c r="BD6" s="24">
        <v>7.680664771191867</v>
      </c>
      <c r="BE6" s="24">
        <v>7.8603025052579891</v>
      </c>
      <c r="BF6" s="24">
        <v>8.1824459142764869</v>
      </c>
      <c r="BG6" s="24">
        <v>8.0873883419923711</v>
      </c>
      <c r="BH6" s="24">
        <v>8.5545099744591795</v>
      </c>
      <c r="BI6" s="24">
        <v>8.7287971520873526</v>
      </c>
      <c r="BJ6" s="24">
        <v>8.4402648365540109</v>
      </c>
      <c r="BK6" s="24">
        <v>8.3090471319668531</v>
      </c>
      <c r="BL6" s="24">
        <v>8.5589256907655997</v>
      </c>
      <c r="BM6" s="24">
        <v>8.5700608637810536</v>
      </c>
      <c r="BN6" s="24">
        <v>7.9775056882783915</v>
      </c>
      <c r="BO6" s="24">
        <v>8.3910198862611551</v>
      </c>
      <c r="BP6" s="24">
        <v>8.3706801254341343</v>
      </c>
      <c r="BQ6" s="24">
        <v>8.8288156496411716</v>
      </c>
      <c r="BR6" s="24">
        <v>8.8229563212876698</v>
      </c>
      <c r="BS6" s="24">
        <v>8.6925221539053865</v>
      </c>
      <c r="BT6" s="24">
        <v>8.3615855600591917</v>
      </c>
      <c r="BU6" s="24">
        <v>8.4094465701430874</v>
      </c>
      <c r="BV6" s="24">
        <v>8.2620239847324068</v>
      </c>
      <c r="BW6" s="24">
        <v>8.6803499160337552</v>
      </c>
      <c r="BX6" s="24">
        <v>9.0704793173803662</v>
      </c>
      <c r="BY6" s="24">
        <v>9.3406763637306174</v>
      </c>
      <c r="BZ6" s="24">
        <v>9.1772917651174257</v>
      </c>
      <c r="CA6" s="24">
        <v>9.3540442733819482</v>
      </c>
      <c r="CB6" s="24">
        <v>9.1278461559126534</v>
      </c>
      <c r="CC6" s="24">
        <v>9.3308867019393578</v>
      </c>
      <c r="CD6" s="24">
        <v>8.9530695876302815</v>
      </c>
      <c r="CE6" s="24">
        <v>8.8986095308150013</v>
      </c>
      <c r="CF6" s="24">
        <v>9.0368825232851577</v>
      </c>
      <c r="CG6" s="24">
        <v>9.1405342981621018</v>
      </c>
      <c r="CH6" s="24">
        <v>8.9171773949250621</v>
      </c>
      <c r="CI6" s="24">
        <v>8.9946998963375666</v>
      </c>
      <c r="CJ6" s="24">
        <v>8.9804245483493705</v>
      </c>
      <c r="CK6" s="24">
        <v>9.2363104595671164</v>
      </c>
      <c r="CL6" s="24">
        <v>9.3052327431082738</v>
      </c>
      <c r="CM6" s="24">
        <v>9.4699023771679691</v>
      </c>
      <c r="CN6" s="24">
        <v>9.6338551538705239</v>
      </c>
      <c r="CO6" s="24">
        <v>9.6698055420705415</v>
      </c>
      <c r="CP6" s="24">
        <v>9.6695626570820732</v>
      </c>
      <c r="CQ6" s="24">
        <v>9.6186982790105784</v>
      </c>
      <c r="CR6" s="24">
        <v>9.8530913729833269</v>
      </c>
      <c r="CS6" s="24">
        <v>9.8023083103925046</v>
      </c>
      <c r="CT6" s="24">
        <v>9.821574132741782</v>
      </c>
      <c r="CU6" s="24">
        <v>9.8571217425205013</v>
      </c>
      <c r="CV6" s="24">
        <v>10.207477181795111</v>
      </c>
      <c r="CW6" s="24">
        <v>10.640276164950786</v>
      </c>
      <c r="CX6" s="24">
        <v>10.226333011731207</v>
      </c>
      <c r="CY6" s="24">
        <v>10.13029406676668</v>
      </c>
      <c r="CZ6" s="24">
        <v>10.055671212392857</v>
      </c>
      <c r="DA6" s="24">
        <v>9.6831054447635676</v>
      </c>
      <c r="DB6" s="24">
        <v>9.9370130321001202</v>
      </c>
      <c r="DC6" s="24">
        <v>9.9567689739566951</v>
      </c>
      <c r="DD6" s="24">
        <v>9.9554234074795058</v>
      </c>
      <c r="DE6" s="24">
        <v>10.052399213026577</v>
      </c>
      <c r="DF6" s="24">
        <v>10.035797179613317</v>
      </c>
      <c r="DG6" s="24">
        <v>10.391107492717353</v>
      </c>
      <c r="DI6" s="16" t="s">
        <v>16</v>
      </c>
      <c r="DJ6" s="18">
        <v>9.2006902206621657</v>
      </c>
      <c r="DK6" s="19">
        <v>0.72293230227736571</v>
      </c>
      <c r="DL6" s="20"/>
      <c r="DM6" s="20"/>
    </row>
    <row r="7" spans="1:117" s="9" customFormat="1" ht="12.75" x14ac:dyDescent="0.2">
      <c r="A7" s="9">
        <v>2</v>
      </c>
      <c r="B7" s="9">
        <v>4</v>
      </c>
      <c r="C7" s="9" t="s">
        <v>13</v>
      </c>
      <c r="D7" s="24">
        <v>16.075699015798918</v>
      </c>
      <c r="E7" s="24">
        <v>15.991412547333395</v>
      </c>
      <c r="F7" s="24">
        <v>17.0286155953746</v>
      </c>
      <c r="G7" s="24">
        <v>16.380495619082904</v>
      </c>
      <c r="H7" s="24">
        <v>15.631250052780171</v>
      </c>
      <c r="I7" s="24">
        <v>14.296499557859429</v>
      </c>
      <c r="J7" s="24">
        <v>13.447178334083947</v>
      </c>
      <c r="K7" s="24">
        <v>13.406983049526911</v>
      </c>
      <c r="L7" s="24">
        <v>12.840255433746917</v>
      </c>
      <c r="M7" s="24">
        <v>13.317571926286073</v>
      </c>
      <c r="N7" s="24">
        <v>13.454444301614386</v>
      </c>
      <c r="O7" s="24">
        <v>13.313129205335789</v>
      </c>
      <c r="P7" s="24">
        <v>13.234088020835562</v>
      </c>
      <c r="Q7" s="24">
        <v>13.141523167670321</v>
      </c>
      <c r="R7" s="24">
        <v>13.007657808580056</v>
      </c>
      <c r="S7" s="24">
        <v>13.212033736935858</v>
      </c>
      <c r="T7" s="24">
        <v>12.436262189360402</v>
      </c>
      <c r="U7" s="24">
        <v>12.382072133239221</v>
      </c>
      <c r="V7" s="24">
        <v>14.426707691197166</v>
      </c>
      <c r="W7" s="24">
        <v>14.34183614487864</v>
      </c>
      <c r="X7" s="24">
        <v>13.643500270438278</v>
      </c>
      <c r="Y7" s="24">
        <v>13.624076603354643</v>
      </c>
      <c r="Z7" s="24">
        <v>13.284550685030084</v>
      </c>
      <c r="AA7" s="24">
        <v>13.520585790071127</v>
      </c>
      <c r="AB7" s="24">
        <v>13.846427515949273</v>
      </c>
      <c r="AC7" s="24">
        <v>14.074932226042938</v>
      </c>
      <c r="AD7" s="24">
        <v>13.993237756680617</v>
      </c>
      <c r="AE7" s="24">
        <v>14.542503108254223</v>
      </c>
      <c r="AF7" s="24">
        <v>13.617696036819583</v>
      </c>
      <c r="AG7" s="24">
        <v>14.606993595489481</v>
      </c>
      <c r="AH7" s="24">
        <v>14.347428419201671</v>
      </c>
      <c r="AI7" s="24">
        <v>14.755636420414636</v>
      </c>
      <c r="AJ7" s="24">
        <v>14.730837461456447</v>
      </c>
      <c r="AK7" s="24">
        <v>14.507713247845819</v>
      </c>
      <c r="AL7" s="24">
        <v>14.919508349156002</v>
      </c>
      <c r="AM7" s="24">
        <v>14.92397898476869</v>
      </c>
      <c r="AN7" s="24">
        <v>14.908435707457629</v>
      </c>
      <c r="AO7" s="24">
        <v>14.262708989629685</v>
      </c>
      <c r="AP7" s="24">
        <v>15.712990614362008</v>
      </c>
      <c r="AQ7" s="24">
        <v>15.466957770826035</v>
      </c>
      <c r="AR7" s="24">
        <v>15.207815325303384</v>
      </c>
      <c r="AS7" s="24">
        <v>15.344979587711673</v>
      </c>
      <c r="AT7" s="24">
        <v>14.56191863553166</v>
      </c>
      <c r="AU7" s="24">
        <v>14.972981985107534</v>
      </c>
      <c r="AV7" s="24">
        <v>15.050406441936861</v>
      </c>
      <c r="AW7" s="24">
        <v>14.121660160420916</v>
      </c>
      <c r="AX7" s="24">
        <v>14.007876565886884</v>
      </c>
      <c r="AY7" s="24">
        <v>13.763733642984132</v>
      </c>
      <c r="AZ7" s="24">
        <v>14.371075948626199</v>
      </c>
      <c r="BA7" s="24">
        <v>13.476176033519319</v>
      </c>
      <c r="BB7" s="24">
        <v>15.771577000046221</v>
      </c>
      <c r="BC7" s="24">
        <v>16.637900929125049</v>
      </c>
      <c r="BD7" s="24">
        <v>17.84177505327574</v>
      </c>
      <c r="BE7" s="24">
        <v>18.13872457248122</v>
      </c>
      <c r="BF7" s="24">
        <v>18.022793161549423</v>
      </c>
      <c r="BG7" s="24">
        <v>17.585608232183738</v>
      </c>
      <c r="BH7" s="24">
        <v>17.946308654196805</v>
      </c>
      <c r="BI7" s="24">
        <v>17.340298862145932</v>
      </c>
      <c r="BJ7" s="24">
        <v>17.793466043050124</v>
      </c>
      <c r="BK7" s="24">
        <v>17.710277414412683</v>
      </c>
      <c r="BL7" s="24">
        <v>17.967375120434102</v>
      </c>
      <c r="BM7" s="24">
        <v>17.794163994032484</v>
      </c>
      <c r="BN7" s="24">
        <v>17.080202421626485</v>
      </c>
      <c r="BO7" s="24">
        <v>17.306666203936146</v>
      </c>
      <c r="BP7" s="24">
        <v>17.335923855996104</v>
      </c>
      <c r="BQ7" s="24">
        <v>17.617402206132034</v>
      </c>
      <c r="BR7" s="24">
        <v>17.832745632279632</v>
      </c>
      <c r="BS7" s="24">
        <v>18.648585707829461</v>
      </c>
      <c r="BT7" s="24">
        <v>19.064886306443263</v>
      </c>
      <c r="BU7" s="24">
        <v>19.088862842435496</v>
      </c>
      <c r="BV7" s="24">
        <v>19.098913490356694</v>
      </c>
      <c r="BW7" s="24">
        <v>18.606185603467413</v>
      </c>
      <c r="BX7" s="24">
        <v>18.58269646135448</v>
      </c>
      <c r="BY7" s="24">
        <v>18.541006766506126</v>
      </c>
      <c r="BZ7" s="24">
        <v>20.600589767918557</v>
      </c>
      <c r="CA7" s="24">
        <v>20.479800318096601</v>
      </c>
      <c r="CB7" s="24">
        <v>20.507671800354828</v>
      </c>
      <c r="CC7" s="24">
        <v>20.802786597192114</v>
      </c>
      <c r="CD7" s="24">
        <v>21.350916827837267</v>
      </c>
      <c r="CE7" s="24">
        <v>21.451577860219349</v>
      </c>
      <c r="CF7" s="24">
        <v>20.243497579402341</v>
      </c>
      <c r="CG7" s="24">
        <v>19.88975940843682</v>
      </c>
      <c r="CH7" s="24">
        <v>20.172313093605997</v>
      </c>
      <c r="CI7" s="24">
        <v>19.063947327605636</v>
      </c>
      <c r="CJ7" s="24">
        <v>19.794091149386812</v>
      </c>
      <c r="CK7" s="24">
        <v>20.460298290342191</v>
      </c>
      <c r="CL7" s="24">
        <v>20.842676187837704</v>
      </c>
      <c r="CM7" s="24">
        <v>21.14607399903462</v>
      </c>
      <c r="CN7" s="24">
        <v>21.009504152528081</v>
      </c>
      <c r="CO7" s="24">
        <v>21.132135303689196</v>
      </c>
      <c r="CP7" s="24">
        <v>20.982106187804813</v>
      </c>
      <c r="CQ7" s="24">
        <v>20.397494634444975</v>
      </c>
      <c r="CR7" s="24">
        <v>20.573865724534706</v>
      </c>
      <c r="CS7" s="24">
        <v>20.446272802968775</v>
      </c>
      <c r="CT7" s="24">
        <v>20.30059196537966</v>
      </c>
      <c r="CU7" s="24">
        <v>20.314941028110344</v>
      </c>
      <c r="CV7" s="24">
        <v>20.504841170314812</v>
      </c>
      <c r="CW7" s="24">
        <v>20.615580136704022</v>
      </c>
      <c r="CX7" s="24">
        <v>19.667163586166446</v>
      </c>
      <c r="CY7" s="24">
        <v>20.714376217340384</v>
      </c>
      <c r="CZ7" s="24">
        <v>20.677746852313923</v>
      </c>
      <c r="DA7" s="24">
        <v>20.631230127867418</v>
      </c>
      <c r="DB7" s="24">
        <v>20.220346874434686</v>
      </c>
      <c r="DC7" s="24">
        <v>20.020964814471505</v>
      </c>
      <c r="DD7" s="24">
        <v>19.841949387906151</v>
      </c>
      <c r="DE7" s="24">
        <v>19.634778420643357</v>
      </c>
      <c r="DF7" s="24">
        <v>19.804557367218671</v>
      </c>
      <c r="DG7" s="24">
        <v>19.971287229195028</v>
      </c>
      <c r="DI7" s="16" t="s">
        <v>17</v>
      </c>
      <c r="DJ7" s="18">
        <v>90.168148561781052</v>
      </c>
      <c r="DK7" s="19">
        <v>0.61897842666648761</v>
      </c>
      <c r="DL7" s="20"/>
      <c r="DM7" s="20"/>
    </row>
    <row r="8" spans="1:117" s="9" customFormat="1" ht="12.75" x14ac:dyDescent="0.2">
      <c r="A8" s="9">
        <v>2</v>
      </c>
      <c r="B8" s="9">
        <v>6</v>
      </c>
      <c r="C8" s="9" t="s">
        <v>11</v>
      </c>
      <c r="D8" s="24">
        <v>22.7407380634071</v>
      </c>
      <c r="E8" s="24">
        <v>23.307725371330772</v>
      </c>
      <c r="F8" s="24">
        <v>23.0446686417155</v>
      </c>
      <c r="G8" s="24">
        <v>23.032321985671746</v>
      </c>
      <c r="H8" s="24">
        <v>22.942903316911423</v>
      </c>
      <c r="I8" s="24">
        <v>23.500664339074291</v>
      </c>
      <c r="J8" s="24">
        <v>24.256094478128905</v>
      </c>
      <c r="K8" s="24">
        <v>24.546126666223287</v>
      </c>
      <c r="L8" s="24">
        <v>24.869227776608582</v>
      </c>
      <c r="M8" s="24">
        <v>24.584263810091358</v>
      </c>
      <c r="N8" s="24">
        <v>24.337328563671246</v>
      </c>
      <c r="O8" s="24">
        <v>24.301060505416473</v>
      </c>
      <c r="P8" s="24">
        <v>24.605065480260642</v>
      </c>
      <c r="Q8" s="24">
        <v>24.720983567404708</v>
      </c>
      <c r="R8" s="24">
        <v>24.581533010501229</v>
      </c>
      <c r="S8" s="24">
        <v>24.319107148716153</v>
      </c>
      <c r="T8" s="24">
        <v>24.479416276583947</v>
      </c>
      <c r="U8" s="24">
        <v>24.070890788601549</v>
      </c>
      <c r="V8" s="24">
        <v>23.477684046343171</v>
      </c>
      <c r="W8" s="24">
        <v>23.659192473905264</v>
      </c>
      <c r="X8" s="24">
        <v>23.775270619267552</v>
      </c>
      <c r="Y8" s="24">
        <v>24.00985462622285</v>
      </c>
      <c r="Z8" s="24">
        <v>23.716728067831458</v>
      </c>
      <c r="AA8" s="24">
        <v>23.009057739274532</v>
      </c>
      <c r="AB8" s="24">
        <v>22.307480308092305</v>
      </c>
      <c r="AC8" s="24">
        <v>21.671405438611917</v>
      </c>
      <c r="AD8" s="24">
        <v>22.281747851439384</v>
      </c>
      <c r="AE8" s="24">
        <v>23.147728209222944</v>
      </c>
      <c r="AF8" s="24">
        <v>23.206353822770865</v>
      </c>
      <c r="AG8" s="24">
        <v>23.323731393609929</v>
      </c>
      <c r="AH8" s="24">
        <v>22.594574022923325</v>
      </c>
      <c r="AI8" s="24">
        <v>22.88132456303417</v>
      </c>
      <c r="AJ8" s="24">
        <v>22.944369977258724</v>
      </c>
      <c r="AK8" s="24">
        <v>22.881661555367756</v>
      </c>
      <c r="AL8" s="24">
        <v>24.374610948397876</v>
      </c>
      <c r="AM8" s="24">
        <v>24.695728385224538</v>
      </c>
      <c r="AN8" s="24">
        <v>23.719275484033272</v>
      </c>
      <c r="AO8" s="24">
        <v>24.254231693402261</v>
      </c>
      <c r="AP8" s="24">
        <v>23.076432312542003</v>
      </c>
      <c r="AQ8" s="24">
        <v>23.710897390186293</v>
      </c>
      <c r="AR8" s="24">
        <v>24.103131478251978</v>
      </c>
      <c r="AS8" s="24">
        <v>20.542761773250049</v>
      </c>
      <c r="AT8" s="24">
        <v>23.746559771894717</v>
      </c>
      <c r="AU8" s="24">
        <v>22.760815441155057</v>
      </c>
      <c r="AV8" s="24">
        <v>23.459332421762596</v>
      </c>
      <c r="AW8" s="24">
        <v>24.501749656509912</v>
      </c>
      <c r="AX8" s="24">
        <v>24.629548643835069</v>
      </c>
      <c r="AY8" s="24">
        <v>24.166023845974475</v>
      </c>
      <c r="AZ8" s="24">
        <v>23.448619601428693</v>
      </c>
      <c r="BA8" s="24">
        <v>24.189611916552717</v>
      </c>
      <c r="BB8" s="24">
        <v>23.369966385970834</v>
      </c>
      <c r="BC8" s="24">
        <v>22.798197804409327</v>
      </c>
      <c r="BD8" s="24">
        <v>22.780201214723597</v>
      </c>
      <c r="BE8" s="24">
        <v>23.665647898787974</v>
      </c>
      <c r="BF8" s="24">
        <v>23.217709829109488</v>
      </c>
      <c r="BG8" s="24">
        <v>22.546653397357645</v>
      </c>
      <c r="BH8" s="24">
        <v>22.643043930557077</v>
      </c>
      <c r="BI8" s="24">
        <v>22.649495512147467</v>
      </c>
      <c r="BJ8" s="24">
        <v>22.832561224821962</v>
      </c>
      <c r="BK8" s="24">
        <v>23.577291053589789</v>
      </c>
      <c r="BL8" s="24">
        <v>22.479119240906538</v>
      </c>
      <c r="BM8" s="24">
        <v>23.509047014497529</v>
      </c>
      <c r="BN8" s="24">
        <v>23.559365455043245</v>
      </c>
      <c r="BO8" s="24">
        <v>23.247018332520426</v>
      </c>
      <c r="BP8" s="24">
        <v>23.415631022790418</v>
      </c>
      <c r="BQ8" s="24">
        <v>22.880200374522197</v>
      </c>
      <c r="BR8" s="24">
        <v>22.874120965228997</v>
      </c>
      <c r="BS8" s="24">
        <v>22.728334050138688</v>
      </c>
      <c r="BT8" s="24">
        <v>22.378389401663419</v>
      </c>
      <c r="BU8" s="24">
        <v>22.913062965193618</v>
      </c>
      <c r="BV8" s="24">
        <v>22.485697301573641</v>
      </c>
      <c r="BW8" s="24">
        <v>23.985366152505996</v>
      </c>
      <c r="BX8" s="24">
        <v>23.138289566051167</v>
      </c>
      <c r="BY8" s="24">
        <v>22.392508068563178</v>
      </c>
      <c r="BZ8" s="24">
        <v>22.246806563192326</v>
      </c>
      <c r="CA8" s="24">
        <v>20.748095499882734</v>
      </c>
      <c r="CB8" s="24">
        <v>21.271800635110758</v>
      </c>
      <c r="CC8" s="24">
        <v>21.884002150467989</v>
      </c>
      <c r="CD8" s="24">
        <v>20.82677363455964</v>
      </c>
      <c r="CE8" s="24">
        <v>21.289544228905211</v>
      </c>
      <c r="CF8" s="24">
        <v>22.989439263100881</v>
      </c>
      <c r="CG8" s="24">
        <v>22.400738577796396</v>
      </c>
      <c r="CH8" s="24">
        <v>21.820428024820696</v>
      </c>
      <c r="CI8" s="24">
        <v>21.456974974583254</v>
      </c>
      <c r="CJ8" s="24">
        <v>21.15502110220265</v>
      </c>
      <c r="CK8" s="24">
        <v>20.829760961322268</v>
      </c>
      <c r="CL8" s="24">
        <v>21.062531771580908</v>
      </c>
      <c r="CM8" s="24">
        <v>20.284923036600571</v>
      </c>
      <c r="CN8" s="24">
        <v>20.206968934217198</v>
      </c>
      <c r="CO8" s="24">
        <v>20.550329965227988</v>
      </c>
      <c r="CP8" s="24">
        <v>20.418812438701767</v>
      </c>
      <c r="CQ8" s="24">
        <v>20.102527998305597</v>
      </c>
      <c r="CR8" s="24">
        <v>20.673942916908143</v>
      </c>
      <c r="CS8" s="24">
        <v>20.550571854549947</v>
      </c>
      <c r="CT8" s="24">
        <v>20.278611789174512</v>
      </c>
      <c r="CU8" s="24">
        <v>19.412448373753382</v>
      </c>
      <c r="CV8" s="24">
        <v>20.194768373151089</v>
      </c>
      <c r="CW8" s="24">
        <v>20.085091425573953</v>
      </c>
      <c r="CX8" s="24">
        <v>21.2962243390513</v>
      </c>
      <c r="CY8" s="24">
        <v>20.495832697547243</v>
      </c>
      <c r="CZ8" s="24">
        <v>20.247341325879471</v>
      </c>
      <c r="DA8" s="24">
        <v>21.301098285233479</v>
      </c>
      <c r="DB8" s="24">
        <v>20.540712116607565</v>
      </c>
      <c r="DC8" s="24">
        <v>21.05574335345549</v>
      </c>
      <c r="DD8" s="24">
        <v>21.64662680599373</v>
      </c>
      <c r="DE8" s="24">
        <v>21.007191759529793</v>
      </c>
      <c r="DF8" s="24">
        <v>21.883793447966372</v>
      </c>
      <c r="DG8" s="24">
        <v>21.764734855557982</v>
      </c>
    </row>
    <row r="9" spans="1:117" s="9" customFormat="1" ht="12.75" x14ac:dyDescent="0.2">
      <c r="A9" s="9">
        <v>2</v>
      </c>
      <c r="B9" s="9">
        <v>52</v>
      </c>
      <c r="C9" s="9" t="s">
        <v>9</v>
      </c>
      <c r="D9" s="24">
        <v>2.078314037898632</v>
      </c>
      <c r="E9" s="24">
        <v>2.0651000680721951</v>
      </c>
      <c r="F9" s="24">
        <v>2.0606565682680471</v>
      </c>
      <c r="G9" s="24">
        <v>1.9950147004974339</v>
      </c>
      <c r="H9" s="24">
        <v>1.7219135651798019</v>
      </c>
      <c r="I9" s="24">
        <v>1.7568425546373265</v>
      </c>
      <c r="J9" s="24">
        <v>1.9235744730285336</v>
      </c>
      <c r="K9" s="24">
        <v>1.9155320220783896</v>
      </c>
      <c r="L9" s="24">
        <v>2.1687072430391305</v>
      </c>
      <c r="M9" s="24">
        <v>2.1755416623395325</v>
      </c>
      <c r="N9" s="24">
        <v>2.18016620212018</v>
      </c>
      <c r="O9" s="24">
        <v>2.6114910312306336</v>
      </c>
      <c r="P9" s="24">
        <v>2.40016798925766</v>
      </c>
      <c r="Q9" s="24">
        <v>2.4773833914474253</v>
      </c>
      <c r="R9" s="24">
        <v>2.4272171143477848</v>
      </c>
      <c r="S9" s="24">
        <v>2.520836789201395</v>
      </c>
      <c r="T9" s="24">
        <v>2.5942954878879378</v>
      </c>
      <c r="U9" s="24">
        <v>2.6214658844304424</v>
      </c>
      <c r="V9" s="24">
        <v>2.4870241616569966</v>
      </c>
      <c r="W9" s="24">
        <v>2.650388137377059</v>
      </c>
      <c r="X9" s="24">
        <v>2.4946373224066201</v>
      </c>
      <c r="Y9" s="24">
        <v>2.6033805943025894</v>
      </c>
      <c r="Z9" s="24">
        <v>2.5783746272393295</v>
      </c>
      <c r="AA9" s="24">
        <v>2.9718925293771905</v>
      </c>
      <c r="AB9" s="24">
        <v>2.7961975503778587</v>
      </c>
      <c r="AC9" s="24">
        <v>2.6794490117578036</v>
      </c>
      <c r="AD9" s="24">
        <v>2.6860954090817688</v>
      </c>
      <c r="AE9" s="24">
        <v>2.4497749061044791</v>
      </c>
      <c r="AF9" s="24">
        <v>2.4124744577937833</v>
      </c>
      <c r="AG9" s="24">
        <v>2.3863968967054507</v>
      </c>
      <c r="AH9" s="24">
        <v>2.5356621063715781</v>
      </c>
      <c r="AI9" s="24">
        <v>2.5255019507221466</v>
      </c>
      <c r="AJ9" s="24">
        <v>2.64281548936588</v>
      </c>
      <c r="AK9" s="24">
        <v>2.4930707681899067</v>
      </c>
      <c r="AL9" s="24">
        <v>2.412727654900197</v>
      </c>
      <c r="AM9" s="24">
        <v>2.5136173623790228</v>
      </c>
      <c r="AN9" s="24">
        <v>2.5165234553909945</v>
      </c>
      <c r="AO9" s="24">
        <v>2.6627274461927497</v>
      </c>
      <c r="AP9" s="24">
        <v>2.6409579008882038</v>
      </c>
      <c r="AQ9" s="24">
        <v>2.6829704329966351</v>
      </c>
      <c r="AR9" s="24">
        <v>2.5492651674120101</v>
      </c>
      <c r="AS9" s="24">
        <v>2.6962222622474226</v>
      </c>
      <c r="AT9" s="24">
        <v>2.5665416239763172</v>
      </c>
      <c r="AU9" s="24">
        <v>2.5320105217658555</v>
      </c>
      <c r="AV9" s="24">
        <v>2.4709246013710331</v>
      </c>
      <c r="AW9" s="24">
        <v>2.6017168168407006</v>
      </c>
      <c r="AX9" s="24">
        <v>2.6962459501452587</v>
      </c>
      <c r="AY9" s="24">
        <v>2.5443561865098152</v>
      </c>
      <c r="AZ9" s="24">
        <v>2.2683702135352224</v>
      </c>
      <c r="BA9" s="24">
        <v>2.5718846520589125</v>
      </c>
      <c r="BB9" s="24">
        <v>2.7687226014391397</v>
      </c>
      <c r="BC9" s="24">
        <v>2.6346053304729145</v>
      </c>
      <c r="BD9" s="24">
        <v>2.4217267935928608</v>
      </c>
      <c r="BE9" s="24">
        <v>2.480464840772695</v>
      </c>
      <c r="BF9" s="24">
        <v>2.4967857714143173</v>
      </c>
      <c r="BG9" s="24">
        <v>2.3574541124184023</v>
      </c>
      <c r="BH9" s="24">
        <v>2.3604285856710181</v>
      </c>
      <c r="BI9" s="24">
        <v>2.3752068781731164</v>
      </c>
      <c r="BJ9" s="24">
        <v>2.3791763808316966</v>
      </c>
      <c r="BK9" s="24">
        <v>2.4369985231505096</v>
      </c>
      <c r="BL9" s="24">
        <v>2.4983652735947857</v>
      </c>
      <c r="BM9" s="24">
        <v>2.1651069990007765</v>
      </c>
      <c r="BN9" s="24">
        <v>2.1580204432491636</v>
      </c>
      <c r="BO9" s="24">
        <v>2.1991650970500292</v>
      </c>
      <c r="BP9" s="24">
        <v>2.2971838281749681</v>
      </c>
      <c r="BQ9" s="24">
        <v>2.5194082953849199</v>
      </c>
      <c r="BR9" s="24">
        <v>2.4717770036110238</v>
      </c>
      <c r="BS9" s="24">
        <v>2.1947213159673051</v>
      </c>
      <c r="BT9" s="24">
        <v>2.25028864552415</v>
      </c>
      <c r="BU9" s="24">
        <v>2.1959370450857012</v>
      </c>
      <c r="BV9" s="24">
        <v>2.3905456703997339</v>
      </c>
      <c r="BW9" s="24">
        <v>1.9213911978327558</v>
      </c>
      <c r="BX9" s="24">
        <v>1.8729306340098426</v>
      </c>
      <c r="BY9" s="24">
        <v>1.8153298979065049</v>
      </c>
      <c r="BZ9" s="24">
        <v>1.7167833595692696</v>
      </c>
      <c r="CA9" s="24">
        <v>1.821703353177996</v>
      </c>
      <c r="CB9" s="24">
        <v>1.6894316559187579</v>
      </c>
      <c r="CC9" s="24">
        <v>1.6917733662454506</v>
      </c>
      <c r="CD9" s="24">
        <v>1.6700719906681489</v>
      </c>
      <c r="CE9" s="24">
        <v>1.6259957999470398</v>
      </c>
      <c r="CF9" s="24">
        <v>1.5586858136079593</v>
      </c>
      <c r="CG9" s="24">
        <v>1.4851155490980628</v>
      </c>
      <c r="CH9" s="24">
        <v>1.53655213244385</v>
      </c>
      <c r="CI9" s="24">
        <v>1.5697744360425883</v>
      </c>
      <c r="CJ9" s="24">
        <v>1.5372527751885454</v>
      </c>
      <c r="CK9" s="24">
        <v>1.3267624519300381</v>
      </c>
      <c r="CL9" s="24">
        <v>1.3801530285594399</v>
      </c>
      <c r="CM9" s="24">
        <v>1.3297851417902746</v>
      </c>
      <c r="CN9" s="24">
        <v>1.4972199565086304</v>
      </c>
      <c r="CO9" s="24">
        <v>1.5986888498180609</v>
      </c>
      <c r="CP9" s="24">
        <v>1.7114860917375403</v>
      </c>
      <c r="CQ9" s="24">
        <v>2.0626720882115008</v>
      </c>
      <c r="CR9" s="24">
        <v>1.8701904546604076</v>
      </c>
      <c r="CS9" s="24">
        <v>1.887219903157122</v>
      </c>
      <c r="CT9" s="24">
        <v>1.9974352322823747</v>
      </c>
      <c r="CU9" s="24">
        <v>1.9127667831094823</v>
      </c>
      <c r="CV9" s="24">
        <v>1.9550593047273221</v>
      </c>
      <c r="CW9" s="24">
        <v>1.9699599192414554</v>
      </c>
      <c r="CX9" s="24">
        <v>1.968434568306509</v>
      </c>
      <c r="CY9" s="24">
        <v>2.029948536675986</v>
      </c>
      <c r="CZ9" s="24">
        <v>1.8725610407845568</v>
      </c>
      <c r="DA9" s="24">
        <v>1.9404092841365339</v>
      </c>
      <c r="DB9" s="24">
        <v>1.8034424974134953</v>
      </c>
      <c r="DC9" s="24">
        <v>1.5827818088529535</v>
      </c>
      <c r="DD9" s="24">
        <v>1.5972524736794995</v>
      </c>
      <c r="DE9" s="24">
        <v>1.4485122599895062</v>
      </c>
      <c r="DF9" s="24">
        <v>1.3295764935852759</v>
      </c>
      <c r="DG9" s="24">
        <v>1.190222563510412</v>
      </c>
    </row>
    <row r="10" spans="1:117" s="9" customFormat="1" ht="12.75" x14ac:dyDescent="0.2">
      <c r="A10" s="9">
        <v>1</v>
      </c>
      <c r="B10" s="9">
        <v>55</v>
      </c>
      <c r="C10" s="9" t="s">
        <v>3</v>
      </c>
      <c r="D10" s="24">
        <v>3.2221694236874612</v>
      </c>
      <c r="E10" s="24">
        <v>3.4392585228030166</v>
      </c>
      <c r="F10" s="24">
        <v>3.3814262234600214</v>
      </c>
      <c r="G10" s="24">
        <v>3.2652311126979408</v>
      </c>
      <c r="H10" s="24">
        <v>3.1675818198851347</v>
      </c>
      <c r="I10" s="24">
        <v>3.1691104477930137</v>
      </c>
      <c r="J10" s="24">
        <v>3.2105596110602983</v>
      </c>
      <c r="K10" s="24">
        <v>3.1782590743237811</v>
      </c>
      <c r="L10" s="24">
        <v>3.2510938300363978</v>
      </c>
      <c r="M10" s="24">
        <v>3.2713308612215211</v>
      </c>
      <c r="N10" s="24">
        <v>3.1895829406631839</v>
      </c>
      <c r="O10" s="24">
        <v>3.1419547703713149</v>
      </c>
      <c r="P10" s="24">
        <v>3.2145298511620521</v>
      </c>
      <c r="Q10" s="24">
        <v>3.2763198613059936</v>
      </c>
      <c r="R10" s="24">
        <v>3.1841732816197013</v>
      </c>
      <c r="S10" s="24">
        <v>3.0941840225653441</v>
      </c>
      <c r="T10" s="24">
        <v>3.0258427319410401</v>
      </c>
      <c r="U10" s="24">
        <v>3.080334387381531</v>
      </c>
      <c r="V10" s="24">
        <v>2.968415220052409</v>
      </c>
      <c r="W10" s="24">
        <v>2.9627135476510515</v>
      </c>
      <c r="X10" s="24">
        <v>3.0034154498203312</v>
      </c>
      <c r="Y10" s="24">
        <v>3.0152319331000084</v>
      </c>
      <c r="Z10" s="24">
        <v>3.0870953645923107</v>
      </c>
      <c r="AA10" s="24">
        <v>2.8861921740180247</v>
      </c>
      <c r="AB10" s="24">
        <v>2.9691941917958067</v>
      </c>
      <c r="AC10" s="24">
        <v>3.0564766485266053</v>
      </c>
      <c r="AD10" s="24">
        <v>3.1650351678959696</v>
      </c>
      <c r="AE10" s="24">
        <v>3.2078055627324771</v>
      </c>
      <c r="AF10" s="24">
        <v>3.4226700970280786</v>
      </c>
      <c r="AG10" s="24">
        <v>3.3883783658690256</v>
      </c>
      <c r="AH10" s="24">
        <v>3.3026481408728237</v>
      </c>
      <c r="AI10" s="24">
        <v>3.1728187714498342</v>
      </c>
      <c r="AJ10" s="24">
        <v>3.2460619405572655</v>
      </c>
      <c r="AK10" s="24">
        <v>3.230785862602549</v>
      </c>
      <c r="AL10" s="24">
        <v>3.1361061969970461</v>
      </c>
      <c r="AM10" s="24">
        <v>3.0560971969089636</v>
      </c>
      <c r="AN10" s="24">
        <v>3.1656868737864134</v>
      </c>
      <c r="AO10" s="24">
        <v>3.191918332227083</v>
      </c>
      <c r="AP10" s="24">
        <v>3.2468081317305928</v>
      </c>
      <c r="AQ10" s="24">
        <v>3.1254021612631524</v>
      </c>
      <c r="AR10" s="24">
        <v>3.1375749346248081</v>
      </c>
      <c r="AS10" s="24">
        <v>3.2520323333772136</v>
      </c>
      <c r="AT10" s="24">
        <v>3.0145918101219364</v>
      </c>
      <c r="AU10" s="24">
        <v>3.0971994061500525</v>
      </c>
      <c r="AV10" s="24">
        <v>3.1236555044801806</v>
      </c>
      <c r="AW10" s="24">
        <v>3.046138787486103</v>
      </c>
      <c r="AX10" s="24">
        <v>3.0175530710821969</v>
      </c>
      <c r="AY10" s="24">
        <v>3.1571902906283142</v>
      </c>
      <c r="AZ10" s="24">
        <v>3.1815902038346047</v>
      </c>
      <c r="BA10" s="24">
        <v>3.3699928119909837</v>
      </c>
      <c r="BB10" s="24">
        <v>3.2577352904845167</v>
      </c>
      <c r="BC10" s="24">
        <v>3.163747475036939</v>
      </c>
      <c r="BD10" s="24">
        <v>3.1572520389206846</v>
      </c>
      <c r="BE10" s="24">
        <v>3.041474609313386</v>
      </c>
      <c r="BF10" s="24">
        <v>2.9798647567825109</v>
      </c>
      <c r="BG10" s="24">
        <v>3.1261666917555733</v>
      </c>
      <c r="BH10" s="24">
        <v>3.1136896615572995</v>
      </c>
      <c r="BI10" s="24">
        <v>3.1395575165208944</v>
      </c>
      <c r="BJ10" s="24">
        <v>3.1813041944454965</v>
      </c>
      <c r="BK10" s="24">
        <v>3.1766677451126788</v>
      </c>
      <c r="BL10" s="24">
        <v>3.1881808259958975</v>
      </c>
      <c r="BM10" s="24">
        <v>3.2700522089855975</v>
      </c>
      <c r="BN10" s="24">
        <v>3.3158244300934814</v>
      </c>
      <c r="BO10" s="24">
        <v>3.30216810102407</v>
      </c>
      <c r="BP10" s="24">
        <v>3.3612008374684423</v>
      </c>
      <c r="BQ10" s="24">
        <v>3.4023579966723045</v>
      </c>
      <c r="BR10" s="24">
        <v>3.397041271171223</v>
      </c>
      <c r="BS10" s="24">
        <v>3.3943234176662029</v>
      </c>
      <c r="BT10" s="24">
        <v>3.4215507641854845</v>
      </c>
      <c r="BU10" s="24">
        <v>3.4421643815423302</v>
      </c>
      <c r="BV10" s="24">
        <v>3.4609878466152209</v>
      </c>
      <c r="BW10" s="24">
        <v>3.4551303210478466</v>
      </c>
      <c r="BX10" s="24">
        <v>3.6041500837195879</v>
      </c>
      <c r="BY10" s="24">
        <v>3.5720515155937842</v>
      </c>
      <c r="BZ10" s="24">
        <v>3.7369616518018107</v>
      </c>
      <c r="CA10" s="24">
        <v>3.7475270049551623</v>
      </c>
      <c r="CB10" s="24">
        <v>3.7363620709808467</v>
      </c>
      <c r="CC10" s="24">
        <v>3.7374925110970452</v>
      </c>
      <c r="CD10" s="24">
        <v>3.6488849562847157</v>
      </c>
      <c r="CE10" s="24">
        <v>3.5735397359994474</v>
      </c>
      <c r="CF10" s="24">
        <v>3.5590157364093038</v>
      </c>
      <c r="CG10" s="24">
        <v>3.584603833998484</v>
      </c>
      <c r="CH10" s="24">
        <v>3.4933796716244405</v>
      </c>
      <c r="CI10" s="24">
        <v>4.2691104764545056</v>
      </c>
      <c r="CJ10" s="24">
        <v>4.2569972910523699</v>
      </c>
      <c r="CK10" s="24">
        <v>4.4366805691445288</v>
      </c>
      <c r="CL10" s="24">
        <v>4.3716952943998573</v>
      </c>
      <c r="CM10" s="24">
        <v>4.4493093080822099</v>
      </c>
      <c r="CN10" s="24">
        <v>4.4095256911359773</v>
      </c>
      <c r="CO10" s="24">
        <v>4.5731210739732475</v>
      </c>
      <c r="CP10" s="24">
        <v>4.5675030271131689</v>
      </c>
      <c r="CQ10" s="24">
        <v>4.6127070578540099</v>
      </c>
      <c r="CR10" s="24">
        <v>4.6711516827361956</v>
      </c>
      <c r="CS10" s="24">
        <v>4.6006663202028788</v>
      </c>
      <c r="CT10" s="24">
        <v>4.6583696524611353</v>
      </c>
      <c r="CU10" s="24">
        <v>4.4482486209644394</v>
      </c>
      <c r="CV10" s="24">
        <v>4.5953805196179651</v>
      </c>
      <c r="CW10" s="24">
        <v>4.6622829457682027</v>
      </c>
      <c r="CX10" s="24">
        <v>4.4767320873608991</v>
      </c>
      <c r="CY10" s="24">
        <v>4.5852377820192221</v>
      </c>
      <c r="CZ10" s="24">
        <v>4.4834372245904115</v>
      </c>
      <c r="DA10" s="24">
        <v>4.5277028393078798</v>
      </c>
      <c r="DB10" s="24">
        <v>4.4573189166878056</v>
      </c>
      <c r="DC10" s="24">
        <v>4.4457367893620274</v>
      </c>
      <c r="DD10" s="24">
        <v>4.4729433352145573</v>
      </c>
      <c r="DE10" s="24">
        <v>4.3869503696896786</v>
      </c>
      <c r="DF10" s="24">
        <v>4.3642940660552343</v>
      </c>
      <c r="DG10" s="24">
        <v>4.401614025751905</v>
      </c>
    </row>
    <row r="11" spans="1:117" s="9" customFormat="1" ht="12.75" x14ac:dyDescent="0.2">
      <c r="A11" s="9">
        <v>1</v>
      </c>
      <c r="B11" s="9">
        <v>82</v>
      </c>
      <c r="C11" s="9" t="s">
        <v>4</v>
      </c>
      <c r="D11" s="24">
        <v>1.277856904648496</v>
      </c>
      <c r="E11" s="24">
        <v>1.2961248747779477</v>
      </c>
      <c r="F11" s="24">
        <v>1.2388582476530579</v>
      </c>
      <c r="G11" s="24">
        <v>1.272532900598754</v>
      </c>
      <c r="H11" s="24">
        <v>1.1748663554196757</v>
      </c>
      <c r="I11" s="24">
        <v>1.1859615706451383</v>
      </c>
      <c r="J11" s="24">
        <v>1.2694315837813455</v>
      </c>
      <c r="K11" s="24">
        <v>1.2674530636630794</v>
      </c>
      <c r="L11" s="24">
        <v>1.3822457161237045</v>
      </c>
      <c r="M11" s="24">
        <v>1.4106828310811668</v>
      </c>
      <c r="N11" s="24">
        <v>1.4426989075353098</v>
      </c>
      <c r="O11" s="24">
        <v>1.3314606493602226</v>
      </c>
      <c r="P11" s="24">
        <v>1.295744398761022</v>
      </c>
      <c r="Q11" s="24">
        <v>1.3488889621432285</v>
      </c>
      <c r="R11" s="24">
        <v>1.3130490382879596</v>
      </c>
      <c r="S11" s="24">
        <v>1.2829584480783121</v>
      </c>
      <c r="T11" s="24">
        <v>1.2465062862938496</v>
      </c>
      <c r="U11" s="24">
        <v>1.3840630504163736</v>
      </c>
      <c r="V11" s="24">
        <v>1.4249953987933015</v>
      </c>
      <c r="W11" s="24">
        <v>1.4403607787806243</v>
      </c>
      <c r="X11" s="24">
        <v>1.5502261856657225</v>
      </c>
      <c r="Y11" s="24">
        <v>1.5053607081934135</v>
      </c>
      <c r="Z11" s="24">
        <v>1.5318862909351572</v>
      </c>
      <c r="AA11" s="24">
        <v>1.4853715584672194</v>
      </c>
      <c r="AB11" s="24">
        <v>1.5622602160031596</v>
      </c>
      <c r="AC11" s="24">
        <v>1.5511623813879316</v>
      </c>
      <c r="AD11" s="24">
        <v>1.8281484512556951</v>
      </c>
      <c r="AE11" s="24">
        <v>1.7420566507783291</v>
      </c>
      <c r="AF11" s="24">
        <v>1.9029071266420168</v>
      </c>
      <c r="AG11" s="24">
        <v>2.1110359239573788</v>
      </c>
      <c r="AH11" s="24">
        <v>2.214062999500086</v>
      </c>
      <c r="AI11" s="24">
        <v>2.1636483800048452</v>
      </c>
      <c r="AJ11" s="24">
        <v>2.0911594650269518</v>
      </c>
      <c r="AK11" s="24">
        <v>2.0503804415093434</v>
      </c>
      <c r="AL11" s="24">
        <v>2.0092309851587236</v>
      </c>
      <c r="AM11" s="24">
        <v>1.9276646746948793</v>
      </c>
      <c r="AN11" s="24">
        <v>1.9760663453441789</v>
      </c>
      <c r="AO11" s="24">
        <v>1.9804204843616187</v>
      </c>
      <c r="AP11" s="24">
        <v>2.1439270276071025</v>
      </c>
      <c r="AQ11" s="24">
        <v>2.1485420338890013</v>
      </c>
      <c r="AR11" s="24">
        <v>2.1389751682670979</v>
      </c>
      <c r="AS11" s="24">
        <v>2.2586517815647973</v>
      </c>
      <c r="AT11" s="24">
        <v>2.2587246630033411</v>
      </c>
      <c r="AU11" s="24">
        <v>2.3874394148593856</v>
      </c>
      <c r="AV11" s="24">
        <v>2.3706991125645334</v>
      </c>
      <c r="AW11" s="24">
        <v>2.3032972487169947</v>
      </c>
      <c r="AX11" s="24">
        <v>2.2961224308168404</v>
      </c>
      <c r="AY11" s="24">
        <v>2.2318226333656375</v>
      </c>
      <c r="AZ11" s="24">
        <v>2.2453515165643356</v>
      </c>
      <c r="BA11" s="24">
        <v>2.2721807342048992</v>
      </c>
      <c r="BB11" s="24">
        <v>2.2789882553856939</v>
      </c>
      <c r="BC11" s="24">
        <v>2.1442612032942692</v>
      </c>
      <c r="BD11" s="24">
        <v>2.0361319999443448</v>
      </c>
      <c r="BE11" s="24">
        <v>2.0459062309351661</v>
      </c>
      <c r="BF11" s="24">
        <v>2.2086366314943873</v>
      </c>
      <c r="BG11" s="24">
        <v>2.1060871827380789</v>
      </c>
      <c r="BH11" s="24">
        <v>2.075371119142007</v>
      </c>
      <c r="BI11" s="24">
        <v>2.1363857766672862</v>
      </c>
      <c r="BJ11" s="24">
        <v>2.1340580887162366</v>
      </c>
      <c r="BK11" s="24">
        <v>2.1161340353132352</v>
      </c>
      <c r="BL11" s="24">
        <v>2.0049328291837472</v>
      </c>
      <c r="BM11" s="24">
        <v>1.937447807274107</v>
      </c>
      <c r="BN11" s="24">
        <v>1.919701390767244</v>
      </c>
      <c r="BO11" s="24">
        <v>1.9325161589120561</v>
      </c>
      <c r="BP11" s="24">
        <v>2.0487397439672961</v>
      </c>
      <c r="BQ11" s="24">
        <v>1.9637971629599311</v>
      </c>
      <c r="BR11" s="24">
        <v>2.0068882353370125</v>
      </c>
      <c r="BS11" s="24">
        <v>2.1277239516180031</v>
      </c>
      <c r="BT11" s="24">
        <v>2.0761275530494849</v>
      </c>
      <c r="BU11" s="24">
        <v>2.1549983004963083</v>
      </c>
      <c r="BV11" s="24">
        <v>2.0629915828566836</v>
      </c>
      <c r="BW11" s="24">
        <v>1.9012736114227953</v>
      </c>
      <c r="BX11" s="24">
        <v>1.8078960515228226</v>
      </c>
      <c r="BY11" s="24">
        <v>1.7958050276498703</v>
      </c>
      <c r="BZ11" s="24">
        <v>1.7925998305711084</v>
      </c>
      <c r="CA11" s="24">
        <v>1.8749302252568951</v>
      </c>
      <c r="CB11" s="24">
        <v>1.8750956194491433</v>
      </c>
      <c r="CC11" s="24">
        <v>2.0021553335464986</v>
      </c>
      <c r="CD11" s="24">
        <v>1.8739687407482206</v>
      </c>
      <c r="CE11" s="24">
        <v>1.9141583064782752</v>
      </c>
      <c r="CF11" s="24">
        <v>1.87124812448263</v>
      </c>
      <c r="CG11" s="24">
        <v>1.8435656010870827</v>
      </c>
      <c r="CH11" s="24">
        <v>1.852999098923654</v>
      </c>
      <c r="CI11" s="24">
        <v>1.7833792168261153</v>
      </c>
      <c r="CJ11" s="24">
        <v>1.7254737006576779</v>
      </c>
      <c r="CK11" s="24">
        <v>1.7249683780219052</v>
      </c>
      <c r="CL11" s="24">
        <v>1.659349207672514</v>
      </c>
      <c r="CM11" s="24">
        <v>1.766920252507729</v>
      </c>
      <c r="CN11" s="24">
        <v>1.7918348895180327</v>
      </c>
      <c r="CO11" s="24">
        <v>1.8784550942366727</v>
      </c>
      <c r="CP11" s="24">
        <v>1.8442310163244597</v>
      </c>
      <c r="CQ11" s="24">
        <v>1.8453723395458737</v>
      </c>
      <c r="CR11" s="24">
        <v>1.8598045374788048</v>
      </c>
      <c r="CS11" s="24">
        <v>1.814399940811904</v>
      </c>
      <c r="CT11" s="24">
        <v>1.8562786742751776</v>
      </c>
      <c r="CU11" s="24">
        <v>1.7941477701249098</v>
      </c>
      <c r="CV11" s="24">
        <v>1.7808772126579751</v>
      </c>
      <c r="CW11" s="24">
        <v>1.8496857636452417</v>
      </c>
      <c r="CX11" s="24">
        <v>1.8553442415777215</v>
      </c>
      <c r="CY11" s="24">
        <v>1.8145994616910595</v>
      </c>
      <c r="CZ11" s="24">
        <v>1.9400853423049873</v>
      </c>
      <c r="DA11" s="24">
        <v>1.9496763866341451</v>
      </c>
      <c r="DB11" s="24">
        <v>1.8939487077651973</v>
      </c>
      <c r="DC11" s="24">
        <v>1.8379465070180001</v>
      </c>
      <c r="DD11" s="24">
        <v>1.8171177483298613</v>
      </c>
      <c r="DE11" s="24">
        <v>1.6585097358065088</v>
      </c>
      <c r="DF11" s="24">
        <v>1.6753379806300299</v>
      </c>
      <c r="DG11" s="24">
        <v>1.6748390565219347</v>
      </c>
    </row>
    <row r="12" spans="1:117" s="9" customFormat="1" ht="12.75" x14ac:dyDescent="0.2">
      <c r="A12" s="9">
        <v>1</v>
      </c>
      <c r="B12" s="9">
        <v>126</v>
      </c>
      <c r="C12" s="9" t="s">
        <v>5</v>
      </c>
      <c r="D12" s="24">
        <v>1.28026395789683</v>
      </c>
      <c r="E12" s="24">
        <v>1.2142779441812175</v>
      </c>
      <c r="F12" s="24">
        <v>1.1982123266114257</v>
      </c>
      <c r="G12" s="24">
        <v>1.1220331428371477</v>
      </c>
      <c r="H12" s="24">
        <v>1.1784709613673288</v>
      </c>
      <c r="I12" s="24">
        <v>1.2216516701727727</v>
      </c>
      <c r="J12" s="24">
        <v>1.2387687666053739</v>
      </c>
      <c r="K12" s="24">
        <v>1.2782259014789921</v>
      </c>
      <c r="L12" s="24">
        <v>1.3203290348711647</v>
      </c>
      <c r="M12" s="24">
        <v>1.3032134140945433</v>
      </c>
      <c r="N12" s="24">
        <v>1.3197609556353864</v>
      </c>
      <c r="O12" s="24">
        <v>1.4078179822165724</v>
      </c>
      <c r="P12" s="24">
        <v>1.3178728442878933</v>
      </c>
      <c r="Q12" s="24">
        <v>1.5250489961808606</v>
      </c>
      <c r="R12" s="24">
        <v>1.4776164775399252</v>
      </c>
      <c r="S12" s="24">
        <v>1.6054398386974984</v>
      </c>
      <c r="T12" s="24">
        <v>1.6725421501376327</v>
      </c>
      <c r="U12" s="24">
        <v>1.6168157458099877</v>
      </c>
      <c r="V12" s="24">
        <v>1.5149074538080936</v>
      </c>
      <c r="W12" s="24">
        <v>1.2818176840086513</v>
      </c>
      <c r="X12" s="24">
        <v>1.2346855201826177</v>
      </c>
      <c r="Y12" s="24">
        <v>1.15578595648072</v>
      </c>
      <c r="Z12" s="24">
        <v>1.1848916388745994</v>
      </c>
      <c r="AA12" s="24">
        <v>1.1209717455448998</v>
      </c>
      <c r="AB12" s="24">
        <v>1.0739420990139659</v>
      </c>
      <c r="AC12" s="24">
        <v>1.0309591834823737</v>
      </c>
      <c r="AD12" s="24">
        <v>1.0457453477322027</v>
      </c>
      <c r="AE12" s="24">
        <v>1.0897781459769718</v>
      </c>
      <c r="AF12" s="24">
        <v>0.92013500293292827</v>
      </c>
      <c r="AG12" s="24">
        <v>1.0593856536252899</v>
      </c>
      <c r="AH12" s="24">
        <v>1.0471529855546882</v>
      </c>
      <c r="AI12" s="24">
        <v>1.0568575883727667</v>
      </c>
      <c r="AJ12" s="24">
        <v>1.0360165628959357</v>
      </c>
      <c r="AK12" s="24">
        <v>0.90805781472202729</v>
      </c>
      <c r="AL12" s="24">
        <v>0.85242912938932547</v>
      </c>
      <c r="AM12" s="24">
        <v>0.8520633268838127</v>
      </c>
      <c r="AN12" s="24">
        <v>0.80359266510440364</v>
      </c>
      <c r="AO12" s="24">
        <v>0.77512711342434604</v>
      </c>
      <c r="AP12" s="24">
        <v>0.91181349803556166</v>
      </c>
      <c r="AQ12" s="24">
        <v>0.84555950570060001</v>
      </c>
      <c r="AR12" s="24">
        <v>0.83163168550167565</v>
      </c>
      <c r="AS12" s="24">
        <v>0.85241136919651217</v>
      </c>
      <c r="AT12" s="24">
        <v>0.77276787771907685</v>
      </c>
      <c r="AU12" s="24">
        <v>0.76881932338573422</v>
      </c>
      <c r="AV12" s="24">
        <v>0.74370053329937691</v>
      </c>
      <c r="AW12" s="24">
        <v>0.76814945228234444</v>
      </c>
      <c r="AX12" s="24">
        <v>0.78584349498195871</v>
      </c>
      <c r="AY12" s="24">
        <v>0.91867254724842906</v>
      </c>
      <c r="AZ12" s="24">
        <v>0.92186613328777456</v>
      </c>
      <c r="BA12" s="24">
        <v>0.90011923344614519</v>
      </c>
      <c r="BB12" s="24">
        <v>0.90840521721806555</v>
      </c>
      <c r="BC12" s="24">
        <v>0.92078956506022858</v>
      </c>
      <c r="BD12" s="24">
        <v>0.87951407799196857</v>
      </c>
      <c r="BE12" s="24">
        <v>0.95279814043635402</v>
      </c>
      <c r="BF12" s="24">
        <v>0.99948678001031499</v>
      </c>
      <c r="BG12" s="24">
        <v>0.91202327688987928</v>
      </c>
      <c r="BH12" s="24">
        <v>0.94280042613051962</v>
      </c>
      <c r="BI12" s="24">
        <v>0.92624789330264556</v>
      </c>
      <c r="BJ12" s="24">
        <v>0.96531760303157266</v>
      </c>
      <c r="BK12" s="24">
        <v>0.97667623903257661</v>
      </c>
      <c r="BL12" s="24">
        <v>0.95355379242163552</v>
      </c>
      <c r="BM12" s="24">
        <v>0.93874100306736896</v>
      </c>
      <c r="BN12" s="24">
        <v>0.96072494413828213</v>
      </c>
      <c r="BO12" s="24">
        <v>0.90733481224176216</v>
      </c>
      <c r="BP12" s="24">
        <v>0.9084810398008214</v>
      </c>
      <c r="BQ12" s="24">
        <v>0.96035218357830143</v>
      </c>
      <c r="BR12" s="24">
        <v>0.96910392278043012</v>
      </c>
      <c r="BS12" s="24">
        <v>0.98098717829208026</v>
      </c>
      <c r="BT12" s="24">
        <v>0.90752928430781499</v>
      </c>
      <c r="BU12" s="24">
        <v>0.95762827637162051</v>
      </c>
      <c r="BV12" s="24">
        <v>0.95876654132475669</v>
      </c>
      <c r="BW12" s="24">
        <v>0.88914767690197549</v>
      </c>
      <c r="BX12" s="24">
        <v>0.87787372516669493</v>
      </c>
      <c r="BY12" s="24">
        <v>0.94637231418738899</v>
      </c>
      <c r="BZ12" s="24">
        <v>0.93524843615377817</v>
      </c>
      <c r="CA12" s="24">
        <v>0.91193759839917043</v>
      </c>
      <c r="CB12" s="24">
        <v>0.92964260918687591</v>
      </c>
      <c r="CC12" s="24">
        <v>0.9375818079280176</v>
      </c>
      <c r="CD12" s="24">
        <v>0.91955315545899519</v>
      </c>
      <c r="CE12" s="24">
        <v>0.91514224528668442</v>
      </c>
      <c r="CF12" s="24">
        <v>0.92898482914927671</v>
      </c>
      <c r="CG12" s="24">
        <v>0.97967936593259153</v>
      </c>
      <c r="CH12" s="24">
        <v>0.89983582088844949</v>
      </c>
      <c r="CI12" s="24">
        <v>0.86872407000676277</v>
      </c>
      <c r="CJ12" s="24">
        <v>0.82874849162084674</v>
      </c>
      <c r="CK12" s="24">
        <v>0.82869984861153623</v>
      </c>
      <c r="CL12" s="24">
        <v>0.84461390582322737</v>
      </c>
      <c r="CM12" s="24">
        <v>0.82450326295458154</v>
      </c>
      <c r="CN12" s="24">
        <v>0.79117226628227943</v>
      </c>
      <c r="CO12" s="24">
        <v>0.81292626355245046</v>
      </c>
      <c r="CP12" s="24">
        <v>0.81504143422571584</v>
      </c>
      <c r="CQ12" s="24">
        <v>0.80945392748298506</v>
      </c>
      <c r="CR12" s="24">
        <v>0.84373991899993128</v>
      </c>
      <c r="CS12" s="24">
        <v>0.82835909766644567</v>
      </c>
      <c r="CT12" s="24">
        <v>0.82865833463363436</v>
      </c>
      <c r="CU12" s="24">
        <v>0.7738617452841543</v>
      </c>
      <c r="CV12" s="24">
        <v>0.80137203879629437</v>
      </c>
      <c r="CW12" s="24">
        <v>0.79911972881974103</v>
      </c>
      <c r="CX12" s="24">
        <v>0.75242071990670489</v>
      </c>
      <c r="CY12" s="24">
        <v>0.79505951219581339</v>
      </c>
      <c r="CZ12" s="24">
        <v>0.74498645002470021</v>
      </c>
      <c r="DA12" s="24">
        <v>0.76796661754375395</v>
      </c>
      <c r="DB12" s="24">
        <v>0.76248405961517007</v>
      </c>
      <c r="DC12" s="24">
        <v>0.76792041290765289</v>
      </c>
      <c r="DD12" s="24">
        <v>0.74638891713019373</v>
      </c>
      <c r="DE12" s="24">
        <v>0.7335160035620315</v>
      </c>
      <c r="DF12" s="24">
        <v>0.72719467657400538</v>
      </c>
      <c r="DG12" s="24">
        <v>0.73589086277605675</v>
      </c>
    </row>
    <row r="13" spans="1:117" s="9" customFormat="1" ht="12.75" x14ac:dyDescent="0.2">
      <c r="A13" s="9">
        <v>1</v>
      </c>
      <c r="B13" s="9">
        <v>127</v>
      </c>
      <c r="C13" s="9" t="s">
        <v>2</v>
      </c>
      <c r="D13" s="24">
        <v>1.5051377055711519</v>
      </c>
      <c r="E13" s="24">
        <v>1.4983682996060692</v>
      </c>
      <c r="F13" s="24">
        <v>1.6728699044252404</v>
      </c>
      <c r="G13" s="24">
        <v>1.6414421539022572</v>
      </c>
      <c r="H13" s="24">
        <v>1.6896446395621731</v>
      </c>
      <c r="I13" s="24">
        <v>1.7031785410562119</v>
      </c>
      <c r="J13" s="24">
        <v>1.7708266738835663</v>
      </c>
      <c r="K13" s="24">
        <v>1.7306968498163262</v>
      </c>
      <c r="L13" s="24">
        <v>1.9345394263148474</v>
      </c>
      <c r="M13" s="24">
        <v>2.1714502604252495</v>
      </c>
      <c r="N13" s="24">
        <v>2.263687626168537</v>
      </c>
      <c r="O13" s="24">
        <v>2.3355939649656046</v>
      </c>
      <c r="P13" s="24">
        <v>2.2705589604474685</v>
      </c>
      <c r="Q13" s="24">
        <v>2.4136114442105754</v>
      </c>
      <c r="R13" s="24">
        <v>2.3296540750709847</v>
      </c>
      <c r="S13" s="24">
        <v>2.3466366554884384</v>
      </c>
      <c r="T13" s="24">
        <v>2.3878919011618209</v>
      </c>
      <c r="U13" s="24">
        <v>2.3787445862028656</v>
      </c>
      <c r="V13" s="24">
        <v>2.2989269634380176</v>
      </c>
      <c r="W13" s="24">
        <v>2.2536294821981495</v>
      </c>
      <c r="X13" s="24">
        <v>2.4065471097178728</v>
      </c>
      <c r="Y13" s="24">
        <v>2.5685584265924186</v>
      </c>
      <c r="Z13" s="24">
        <v>2.7042527443436128</v>
      </c>
      <c r="AA13" s="24">
        <v>2.8122170255299856</v>
      </c>
      <c r="AB13" s="24">
        <v>2.8175297851223093</v>
      </c>
      <c r="AC13" s="24">
        <v>2.7546051223298709</v>
      </c>
      <c r="AD13" s="24">
        <v>2.8836497735003048</v>
      </c>
      <c r="AE13" s="24">
        <v>2.8427475519284715</v>
      </c>
      <c r="AF13" s="24">
        <v>2.8570464106699109</v>
      </c>
      <c r="AG13" s="24">
        <v>2.7024024905437667</v>
      </c>
      <c r="AH13" s="24">
        <v>2.5516150609872428</v>
      </c>
      <c r="AI13" s="24">
        <v>2.5097192459399236</v>
      </c>
      <c r="AJ13" s="24">
        <v>2.5759915391655901</v>
      </c>
      <c r="AK13" s="24">
        <v>2.5941463638500579</v>
      </c>
      <c r="AL13" s="24">
        <v>2.6184750918744952</v>
      </c>
      <c r="AM13" s="24">
        <v>2.5823177154634416</v>
      </c>
      <c r="AN13" s="24">
        <v>2.5371676954016418</v>
      </c>
      <c r="AO13" s="24">
        <v>2.5202997664204245</v>
      </c>
      <c r="AP13" s="24">
        <v>2.5988818697590772</v>
      </c>
      <c r="AQ13" s="24">
        <v>2.4688891865749016</v>
      </c>
      <c r="AR13" s="24">
        <v>2.4733734438418797</v>
      </c>
      <c r="AS13" s="24">
        <v>2.6238180193644363</v>
      </c>
      <c r="AT13" s="24">
        <v>2.5062998156818965</v>
      </c>
      <c r="AU13" s="24">
        <v>2.5026017670764427</v>
      </c>
      <c r="AV13" s="24">
        <v>2.6494458679280615</v>
      </c>
      <c r="AW13" s="24">
        <v>2.6085472810560493</v>
      </c>
      <c r="AX13" s="24">
        <v>2.6585686839603326</v>
      </c>
      <c r="AY13" s="24">
        <v>2.5406429404055597</v>
      </c>
      <c r="AZ13" s="24">
        <v>2.5164179226896475</v>
      </c>
      <c r="BA13" s="24">
        <v>2.5190753343718479</v>
      </c>
      <c r="BB13" s="24">
        <v>2.4878628106603102</v>
      </c>
      <c r="BC13" s="24">
        <v>2.4265258858843084</v>
      </c>
      <c r="BD13" s="24">
        <v>2.5663313754541948</v>
      </c>
      <c r="BE13" s="24">
        <v>2.6639113061560438</v>
      </c>
      <c r="BF13" s="24">
        <v>2.9148579236134413</v>
      </c>
      <c r="BG13" s="24">
        <v>2.9638763744940162</v>
      </c>
      <c r="BH13" s="24">
        <v>2.8915716125945896</v>
      </c>
      <c r="BI13" s="24">
        <v>2.9841683579303413</v>
      </c>
      <c r="BJ13" s="24">
        <v>2.986726453602468</v>
      </c>
      <c r="BK13" s="24">
        <v>2.785594031781701</v>
      </c>
      <c r="BL13" s="24">
        <v>2.7820454241007364</v>
      </c>
      <c r="BM13" s="24">
        <v>2.6616282401659626</v>
      </c>
      <c r="BN13" s="24">
        <v>2.7134979978372904</v>
      </c>
      <c r="BO13" s="24">
        <v>2.8084418919077816</v>
      </c>
      <c r="BP13" s="24">
        <v>2.8415683222182229</v>
      </c>
      <c r="BQ13" s="24">
        <v>2.8736051977522834</v>
      </c>
      <c r="BR13" s="24">
        <v>2.8505812681079914</v>
      </c>
      <c r="BS13" s="24">
        <v>2.7735588967943743</v>
      </c>
      <c r="BT13" s="24">
        <v>2.6848197437877883</v>
      </c>
      <c r="BU13" s="24">
        <v>2.6908351948962022</v>
      </c>
      <c r="BV13" s="24">
        <v>2.6008621266044978</v>
      </c>
      <c r="BW13" s="24">
        <v>2.6587373830647665</v>
      </c>
      <c r="BX13" s="24">
        <v>2.613927788001595</v>
      </c>
      <c r="BY13" s="24">
        <v>2.5726806660850738</v>
      </c>
      <c r="BZ13" s="24">
        <v>2.838911069250956</v>
      </c>
      <c r="CA13" s="24">
        <v>2.9052887225082049</v>
      </c>
      <c r="CB13" s="24">
        <v>2.8995209347345856</v>
      </c>
      <c r="CC13" s="24">
        <v>2.927181768027491</v>
      </c>
      <c r="CD13" s="24">
        <v>2.8067563932912565</v>
      </c>
      <c r="CE13" s="24">
        <v>2.948973909639895</v>
      </c>
      <c r="CF13" s="24">
        <v>2.8493305215541507</v>
      </c>
      <c r="CG13" s="24">
        <v>2.7400082734759592</v>
      </c>
      <c r="CH13" s="24">
        <v>2.7309619561628606</v>
      </c>
      <c r="CI13" s="24">
        <v>2.8455816382091825</v>
      </c>
      <c r="CJ13" s="24">
        <v>2.7810900036217414</v>
      </c>
      <c r="CK13" s="24">
        <v>2.7573424489634268</v>
      </c>
      <c r="CL13" s="24">
        <v>2.780706704563249</v>
      </c>
      <c r="CM13" s="24">
        <v>2.8839467590077348</v>
      </c>
      <c r="CN13" s="24">
        <v>2.9680618600302191</v>
      </c>
      <c r="CO13" s="24">
        <v>3.0418780881152592</v>
      </c>
      <c r="CP13" s="24">
        <v>3.0789638969335047</v>
      </c>
      <c r="CQ13" s="24">
        <v>3.0696332894907719</v>
      </c>
      <c r="CR13" s="24">
        <v>3.1008020447193911</v>
      </c>
      <c r="CS13" s="24">
        <v>3.320398310624928</v>
      </c>
      <c r="CT13" s="24">
        <v>3.4223849379827787</v>
      </c>
      <c r="CU13" s="24">
        <v>3.254152819012198</v>
      </c>
      <c r="CV13" s="24">
        <v>3.362821641744449</v>
      </c>
      <c r="CW13" s="24">
        <v>3.4419790889690076</v>
      </c>
      <c r="CX13" s="24">
        <v>3.4593642607277992</v>
      </c>
      <c r="CY13" s="24">
        <v>3.3701017789830692</v>
      </c>
      <c r="CZ13" s="24">
        <v>3.3214315162317569</v>
      </c>
      <c r="DA13" s="24">
        <v>3.2183398652594302</v>
      </c>
      <c r="DB13" s="24">
        <v>3.2542650719150648</v>
      </c>
      <c r="DC13" s="24">
        <v>3.3147314600863278</v>
      </c>
      <c r="DD13" s="24">
        <v>3.3841297072711773</v>
      </c>
      <c r="DE13" s="24">
        <v>3.3471165220080619</v>
      </c>
      <c r="DF13" s="24">
        <v>3.3141716354167863</v>
      </c>
      <c r="DG13" s="24">
        <v>3.3555539584288545</v>
      </c>
    </row>
    <row r="14" spans="1:117" s="9" customFormat="1" ht="12.75" x14ac:dyDescent="0.2">
      <c r="A14" s="9">
        <v>2</v>
      </c>
      <c r="B14" s="9">
        <v>137</v>
      </c>
      <c r="C14" s="9" t="s">
        <v>8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5.2904517459070131E-3</v>
      </c>
      <c r="AQ14" s="24">
        <v>3.0191653608670363E-2</v>
      </c>
      <c r="AR14" s="24">
        <v>2.4390156400736666E-2</v>
      </c>
      <c r="AS14" s="24">
        <v>3.08536865852535E-2</v>
      </c>
      <c r="AT14" s="24">
        <v>3.0872305055937778E-2</v>
      </c>
      <c r="AU14" s="24">
        <v>5.7296492170504393E-2</v>
      </c>
      <c r="AV14" s="24">
        <v>7.4482066092262683E-2</v>
      </c>
      <c r="AW14" s="24">
        <v>8.5728949595760176E-2</v>
      </c>
      <c r="AX14" s="24">
        <v>0.12189840911613196</v>
      </c>
      <c r="AY14" s="24">
        <v>0.13140915345217125</v>
      </c>
      <c r="AZ14" s="24">
        <v>0.13441061973276122</v>
      </c>
      <c r="BA14" s="24">
        <v>0.12561659758291149</v>
      </c>
      <c r="BB14" s="24">
        <v>0.12535286867324821</v>
      </c>
      <c r="BC14" s="24">
        <v>0.10569678775032192</v>
      </c>
      <c r="BD14" s="24">
        <v>0.1028912739949184</v>
      </c>
      <c r="BE14" s="24">
        <v>0.11033093236194869</v>
      </c>
      <c r="BF14" s="24">
        <v>0.12846753511693004</v>
      </c>
      <c r="BG14" s="24">
        <v>0.12853263955744104</v>
      </c>
      <c r="BH14" s="24">
        <v>0.11215588964147011</v>
      </c>
      <c r="BI14" s="24">
        <v>0.10127215120084955</v>
      </c>
      <c r="BJ14" s="24">
        <v>8.3861762755316052E-2</v>
      </c>
      <c r="BK14" s="24">
        <v>9.5612721789747848E-2</v>
      </c>
      <c r="BL14" s="24">
        <v>8.0301549961349722E-2</v>
      </c>
      <c r="BM14" s="24">
        <v>8.6614347249153525E-2</v>
      </c>
      <c r="BN14" s="24">
        <v>0.1034239365726711</v>
      </c>
      <c r="BO14" s="24">
        <v>9.7741518842622374E-2</v>
      </c>
      <c r="BP14" s="24">
        <v>0.106566165935933</v>
      </c>
      <c r="BQ14" s="24">
        <v>8.2562762666768805E-2</v>
      </c>
      <c r="BR14" s="24">
        <v>0.10059886011895541</v>
      </c>
      <c r="BS14" s="24">
        <v>0.10604446940052337</v>
      </c>
      <c r="BT14" s="24">
        <v>8.8557966932992671E-2</v>
      </c>
      <c r="BU14" s="24">
        <v>8.549181805631785E-2</v>
      </c>
      <c r="BV14" s="24">
        <v>8.6187765347061365E-2</v>
      </c>
      <c r="BW14" s="24">
        <v>6.0695890459092433E-2</v>
      </c>
      <c r="BX14" s="24">
        <v>8.186970563062726E-2</v>
      </c>
      <c r="BY14" s="24">
        <v>8.119902671470576E-2</v>
      </c>
      <c r="BZ14" s="24">
        <v>8.353131942391176E-2</v>
      </c>
      <c r="CA14" s="24">
        <v>0.10792478516343329</v>
      </c>
      <c r="CB14" s="24">
        <v>8.5537178128403391E-2</v>
      </c>
      <c r="CC14" s="24">
        <v>5.4482309800606206E-2</v>
      </c>
      <c r="CD14" s="24">
        <v>6.9682739585333123E-2</v>
      </c>
      <c r="CE14" s="24">
        <v>8.709512656277961E-2</v>
      </c>
      <c r="CF14" s="24">
        <v>9.4501261991771765E-2</v>
      </c>
      <c r="CG14" s="24">
        <v>8.6016543555408914E-2</v>
      </c>
      <c r="CH14" s="24">
        <v>8.0324915430621022E-2</v>
      </c>
      <c r="CI14" s="24">
        <v>8.420481047453271E-2</v>
      </c>
      <c r="CJ14" s="24">
        <v>0.10551530367730272</v>
      </c>
      <c r="CK14" s="24">
        <v>0.12271912490895481</v>
      </c>
      <c r="CL14" s="24">
        <v>0.13672084212826913</v>
      </c>
      <c r="CM14" s="24">
        <v>0.11935822770680446</v>
      </c>
      <c r="CN14" s="24">
        <v>0.16377029601207721</v>
      </c>
      <c r="CO14" s="24">
        <v>0.1905255899734293</v>
      </c>
      <c r="CP14" s="24">
        <v>0.19851395761004983</v>
      </c>
      <c r="CQ14" s="24">
        <v>0.21482411560225373</v>
      </c>
      <c r="CR14" s="24">
        <v>0.22912857198306866</v>
      </c>
      <c r="CS14" s="24">
        <v>0.22444925332490909</v>
      </c>
      <c r="CT14" s="24">
        <v>0.28707810779706194</v>
      </c>
      <c r="CU14" s="24">
        <v>0.32432051082141378</v>
      </c>
      <c r="CV14" s="24">
        <v>0.34825070483487863</v>
      </c>
      <c r="CW14" s="24">
        <v>0.37327673189678279</v>
      </c>
      <c r="CX14" s="24">
        <v>0.34165000634471265</v>
      </c>
      <c r="CY14" s="24">
        <v>0.36109399312019769</v>
      </c>
      <c r="CZ14" s="24">
        <v>0.40904737546980002</v>
      </c>
      <c r="DA14" s="24">
        <v>0.34970291315847091</v>
      </c>
      <c r="DB14" s="24">
        <v>0.37696750353731379</v>
      </c>
      <c r="DC14" s="24">
        <v>0.36258549608766871</v>
      </c>
      <c r="DD14" s="24">
        <v>0.33374268098646276</v>
      </c>
      <c r="DE14" s="24">
        <v>0.33466868692869484</v>
      </c>
      <c r="DF14" s="24">
        <v>0.40073427490428604</v>
      </c>
      <c r="DG14" s="24">
        <v>0.40546207982746574</v>
      </c>
    </row>
    <row r="15" spans="1:117" s="9" customFormat="1" ht="12.75" x14ac:dyDescent="0.2">
      <c r="C15" s="9" t="s">
        <v>14</v>
      </c>
      <c r="D15" s="24">
        <v>99.246511816420849</v>
      </c>
      <c r="E15" s="24">
        <v>99.220640076613691</v>
      </c>
      <c r="F15" s="24">
        <v>99.215114165116134</v>
      </c>
      <c r="G15" s="24">
        <v>99.218685736907332</v>
      </c>
      <c r="H15" s="24">
        <v>99.287700375777888</v>
      </c>
      <c r="I15" s="24">
        <v>99.270100130879584</v>
      </c>
      <c r="J15" s="24">
        <v>99.260041120401823</v>
      </c>
      <c r="K15" s="24">
        <v>99.222353307555593</v>
      </c>
      <c r="L15" s="24">
        <v>99.214933793116089</v>
      </c>
      <c r="M15" s="24">
        <v>99.160987574441734</v>
      </c>
      <c r="N15" s="24">
        <v>99.148417494689056</v>
      </c>
      <c r="O15" s="24">
        <v>99.082650047914285</v>
      </c>
      <c r="P15" s="24">
        <v>99.097429302622047</v>
      </c>
      <c r="Q15" s="24">
        <v>99.071280918458456</v>
      </c>
      <c r="R15" s="24">
        <v>99.077889456570972</v>
      </c>
      <c r="S15" s="24">
        <v>99.102062436629495</v>
      </c>
      <c r="T15" s="24">
        <v>99.094228533234059</v>
      </c>
      <c r="U15" s="24">
        <v>99.083957049986765</v>
      </c>
      <c r="V15" s="24">
        <v>99.140258886285721</v>
      </c>
      <c r="W15" s="24">
        <v>99.097661716308878</v>
      </c>
      <c r="X15" s="24">
        <v>99.110329826517528</v>
      </c>
      <c r="Y15" s="24">
        <v>99.089483732387095</v>
      </c>
      <c r="Z15" s="24">
        <v>99.064911351572334</v>
      </c>
      <c r="AA15" s="24">
        <v>99.052295408646359</v>
      </c>
      <c r="AB15" s="24">
        <v>98.969940109164838</v>
      </c>
      <c r="AC15" s="24">
        <v>98.952970438862138</v>
      </c>
      <c r="AD15" s="24">
        <v>99.294794129657546</v>
      </c>
      <c r="AE15" s="24">
        <v>99.258813329709156</v>
      </c>
      <c r="AF15" s="24">
        <v>99.237302271593677</v>
      </c>
      <c r="AG15" s="24">
        <v>99.194501283942103</v>
      </c>
      <c r="AH15" s="24">
        <v>99.168499280064509</v>
      </c>
      <c r="AI15" s="24">
        <v>99.198902305139953</v>
      </c>
      <c r="AJ15" s="24">
        <v>99.186169664159536</v>
      </c>
      <c r="AK15" s="24">
        <v>99.206195651824473</v>
      </c>
      <c r="AL15" s="24">
        <v>99.221058766267944</v>
      </c>
      <c r="AM15" s="24">
        <v>99.211728926018921</v>
      </c>
      <c r="AN15" s="24">
        <v>99.265703376584696</v>
      </c>
      <c r="AO15" s="24">
        <v>99.247027094771084</v>
      </c>
      <c r="AP15" s="24">
        <v>99.301683053152075</v>
      </c>
      <c r="AQ15" s="24">
        <v>99.331740180331778</v>
      </c>
      <c r="AR15" s="24">
        <v>99.273187917703268</v>
      </c>
      <c r="AS15" s="24">
        <v>99.340201844519456</v>
      </c>
      <c r="AT15" s="24">
        <v>99.360473553781546</v>
      </c>
      <c r="AU15" s="24">
        <v>99.348590020334356</v>
      </c>
      <c r="AV15" s="24">
        <v>99.345091726440771</v>
      </c>
      <c r="AW15" s="24">
        <v>99.377620763276468</v>
      </c>
      <c r="AX15" s="24">
        <v>99.370835853819344</v>
      </c>
      <c r="AY15" s="24">
        <v>99.361155810831391</v>
      </c>
      <c r="AZ15" s="24">
        <v>99.365880877164955</v>
      </c>
      <c r="BA15" s="24">
        <v>99.391777061490288</v>
      </c>
      <c r="BB15" s="24">
        <v>99.42417490023422</v>
      </c>
      <c r="BC15" s="24">
        <v>99.449300655120126</v>
      </c>
      <c r="BD15" s="24">
        <v>99.442893433575591</v>
      </c>
      <c r="BE15" s="24">
        <v>99.439598533223517</v>
      </c>
      <c r="BF15" s="24">
        <v>99.428502169129942</v>
      </c>
      <c r="BG15" s="24">
        <v>99.406041375278178</v>
      </c>
      <c r="BH15" s="24">
        <v>99.420241987444157</v>
      </c>
      <c r="BI15" s="24">
        <v>99.460124686581835</v>
      </c>
      <c r="BJ15" s="24">
        <v>99.50174440159492</v>
      </c>
      <c r="BK15" s="24">
        <v>99.48520081257125</v>
      </c>
      <c r="BL15" s="24">
        <v>99.499737468692757</v>
      </c>
      <c r="BM15" s="24">
        <v>99.510346924400594</v>
      </c>
      <c r="BN15" s="24">
        <v>99.531025786297704</v>
      </c>
      <c r="BO15" s="24">
        <v>99.527917183152525</v>
      </c>
      <c r="BP15" s="24">
        <v>99.516454588697542</v>
      </c>
      <c r="BQ15" s="24">
        <v>99.450055956649052</v>
      </c>
      <c r="BR15" s="24">
        <v>99.440374945289832</v>
      </c>
      <c r="BS15" s="24">
        <v>99.462946990476553</v>
      </c>
      <c r="BT15" s="24">
        <v>99.467591529352134</v>
      </c>
      <c r="BU15" s="24">
        <v>99.472437997269409</v>
      </c>
      <c r="BV15" s="24">
        <v>99.476658115511668</v>
      </c>
      <c r="BW15" s="24">
        <v>99.480638698674852</v>
      </c>
      <c r="BX15" s="24">
        <v>99.46647145307908</v>
      </c>
      <c r="BY15" s="24">
        <v>99.46343395032315</v>
      </c>
      <c r="BZ15" s="24">
        <v>99.514156801661883</v>
      </c>
      <c r="CA15" s="24">
        <v>99.553444866443456</v>
      </c>
      <c r="CB15" s="24">
        <v>99.540832929744155</v>
      </c>
      <c r="CC15" s="24">
        <v>99.417526622169603</v>
      </c>
      <c r="CD15" s="24">
        <v>99.440615752330615</v>
      </c>
      <c r="CE15" s="24">
        <v>99.434868305777968</v>
      </c>
      <c r="CF15" s="24">
        <v>99.419773034401885</v>
      </c>
      <c r="CG15" s="24">
        <v>99.442355185299519</v>
      </c>
      <c r="CH15" s="24">
        <v>99.430251567877491</v>
      </c>
      <c r="CI15" s="24">
        <v>99.400214605141059</v>
      </c>
      <c r="CJ15" s="24">
        <v>99.403350784171295</v>
      </c>
      <c r="CK15" s="24">
        <v>99.421476876786073</v>
      </c>
      <c r="CL15" s="24">
        <v>99.416676998104492</v>
      </c>
      <c r="CM15" s="24">
        <v>99.427631794517652</v>
      </c>
      <c r="CN15" s="24">
        <v>99.420821666334007</v>
      </c>
      <c r="CO15" s="24">
        <v>99.390638315184759</v>
      </c>
      <c r="CP15" s="24">
        <v>99.38661232264252</v>
      </c>
      <c r="CQ15" s="24">
        <v>99.373710899722184</v>
      </c>
      <c r="CR15" s="24">
        <v>99.375717544639159</v>
      </c>
      <c r="CS15" s="24">
        <v>99.388427966294387</v>
      </c>
      <c r="CT15" s="24">
        <v>99.422804055051202</v>
      </c>
      <c r="CU15" s="24">
        <v>99.447536443644509</v>
      </c>
      <c r="CV15" s="24">
        <v>99.595332129163353</v>
      </c>
      <c r="CW15" s="24">
        <v>99.572983723676117</v>
      </c>
      <c r="CX15" s="24">
        <v>99.578872239453801</v>
      </c>
      <c r="CY15" s="24">
        <v>99.591403196142565</v>
      </c>
      <c r="CZ15" s="24">
        <v>99.589094279144788</v>
      </c>
      <c r="DA15" s="24">
        <v>99.592563818973488</v>
      </c>
      <c r="DB15" s="24">
        <v>99.584012649832474</v>
      </c>
      <c r="DC15" s="24">
        <v>99.590650014333718</v>
      </c>
      <c r="DD15" s="24">
        <v>99.602826301095547</v>
      </c>
      <c r="DE15" s="24">
        <v>99.608397355920459</v>
      </c>
      <c r="DF15" s="24">
        <v>99.602756215845631</v>
      </c>
      <c r="DG15" s="24">
        <v>99.628826135109534</v>
      </c>
    </row>
    <row r="16" spans="1:117" s="9" customFormat="1" ht="12.75" x14ac:dyDescent="0.2">
      <c r="C16" s="9" t="s">
        <v>16</v>
      </c>
      <c r="D16" s="24">
        <v>7.2854279918039389</v>
      </c>
      <c r="E16" s="24">
        <v>7.448029641368251</v>
      </c>
      <c r="F16" s="24">
        <v>7.4913667021497448</v>
      </c>
      <c r="G16" s="24">
        <v>7.3012393100360988</v>
      </c>
      <c r="H16" s="24">
        <v>7.2105637762343102</v>
      </c>
      <c r="I16" s="24">
        <v>7.2799022296671376</v>
      </c>
      <c r="J16" s="24">
        <v>7.4895866353305847</v>
      </c>
      <c r="K16" s="24">
        <v>7.454634889282179</v>
      </c>
      <c r="L16" s="24">
        <v>7.8882080073461136</v>
      </c>
      <c r="M16" s="24">
        <v>8.1566773668224819</v>
      </c>
      <c r="N16" s="24">
        <v>8.2157304300024165</v>
      </c>
      <c r="O16" s="24">
        <v>8.216827366913714</v>
      </c>
      <c r="P16" s="24">
        <v>8.098706054658436</v>
      </c>
      <c r="Q16" s="24">
        <v>8.5638692638406582</v>
      </c>
      <c r="R16" s="24">
        <v>8.3044928725185692</v>
      </c>
      <c r="S16" s="24">
        <v>8.3292189648295931</v>
      </c>
      <c r="T16" s="24">
        <v>8.3327830695343419</v>
      </c>
      <c r="U16" s="24">
        <v>8.4599577698107584</v>
      </c>
      <c r="V16" s="24">
        <v>8.2072450360918214</v>
      </c>
      <c r="W16" s="24">
        <v>7.9385214926384755</v>
      </c>
      <c r="X16" s="24">
        <v>8.1948742653865434</v>
      </c>
      <c r="Y16" s="24">
        <v>8.2449370243665605</v>
      </c>
      <c r="Z16" s="24">
        <v>8.5081260387456794</v>
      </c>
      <c r="AA16" s="24">
        <v>8.3047525035601293</v>
      </c>
      <c r="AB16" s="24">
        <v>8.4229262919352408</v>
      </c>
      <c r="AC16" s="24">
        <v>8.3932033357267795</v>
      </c>
      <c r="AD16" s="24">
        <v>8.9225787403841732</v>
      </c>
      <c r="AE16" s="24">
        <v>8.8823879114162487</v>
      </c>
      <c r="AF16" s="24">
        <v>9.1027586372729363</v>
      </c>
      <c r="AG16" s="24">
        <v>9.2612024339954591</v>
      </c>
      <c r="AH16" s="24">
        <v>9.1154791869148415</v>
      </c>
      <c r="AI16" s="24">
        <v>8.9030439857673702</v>
      </c>
      <c r="AJ16" s="24">
        <v>8.9492295076457431</v>
      </c>
      <c r="AK16" s="24">
        <v>8.7833704826839778</v>
      </c>
      <c r="AL16" s="24">
        <v>8.6162414034195898</v>
      </c>
      <c r="AM16" s="24">
        <v>8.4181429139510993</v>
      </c>
      <c r="AN16" s="24">
        <v>8.4825135796366382</v>
      </c>
      <c r="AO16" s="24">
        <v>8.4677656964334709</v>
      </c>
      <c r="AP16" s="24">
        <v>8.9014305271323337</v>
      </c>
      <c r="AQ16" s="24">
        <v>8.5883928874276556</v>
      </c>
      <c r="AR16" s="24">
        <v>8.5815552322354609</v>
      </c>
      <c r="AS16" s="24">
        <v>8.9869135035029579</v>
      </c>
      <c r="AT16" s="24">
        <v>8.5523841665262523</v>
      </c>
      <c r="AU16" s="24">
        <v>8.7560599114716133</v>
      </c>
      <c r="AV16" s="24">
        <v>8.8875010182721539</v>
      </c>
      <c r="AW16" s="24">
        <v>8.7261327695414899</v>
      </c>
      <c r="AX16" s="24">
        <v>8.7580876808413279</v>
      </c>
      <c r="AY16" s="24">
        <v>8.848328411647941</v>
      </c>
      <c r="AZ16" s="24">
        <v>8.8652257763763629</v>
      </c>
      <c r="BA16" s="24">
        <v>9.0613681140138755</v>
      </c>
      <c r="BB16" s="24">
        <v>8.9329915737485859</v>
      </c>
      <c r="BC16" s="24">
        <v>8.6553241292757441</v>
      </c>
      <c r="BD16" s="24">
        <v>8.639229492311193</v>
      </c>
      <c r="BE16" s="24">
        <v>8.70409028684095</v>
      </c>
      <c r="BF16" s="24">
        <v>9.1028460919006537</v>
      </c>
      <c r="BG16" s="24">
        <v>9.1081535258775475</v>
      </c>
      <c r="BH16" s="24">
        <v>9.023432819424416</v>
      </c>
      <c r="BI16" s="24">
        <v>9.1863595444211672</v>
      </c>
      <c r="BJ16" s="24">
        <v>9.2674063397957749</v>
      </c>
      <c r="BK16" s="24">
        <v>9.0550720512401917</v>
      </c>
      <c r="BL16" s="24">
        <v>8.9287128717020181</v>
      </c>
      <c r="BM16" s="24">
        <v>8.8078692594930352</v>
      </c>
      <c r="BN16" s="24">
        <v>8.9097487628362995</v>
      </c>
      <c r="BO16" s="24">
        <v>8.9504609640856714</v>
      </c>
      <c r="BP16" s="24">
        <v>9.1599899434547805</v>
      </c>
      <c r="BQ16" s="24">
        <v>9.2001125409628202</v>
      </c>
      <c r="BR16" s="24">
        <v>9.2236146973966573</v>
      </c>
      <c r="BS16" s="24">
        <v>9.2765934443706595</v>
      </c>
      <c r="BT16" s="24">
        <v>9.0900273453305722</v>
      </c>
      <c r="BU16" s="24">
        <v>9.2456261533064605</v>
      </c>
      <c r="BV16" s="24">
        <v>9.0836080974011573</v>
      </c>
      <c r="BW16" s="24">
        <v>8.9042889924373849</v>
      </c>
      <c r="BX16" s="24">
        <v>8.9038476484107001</v>
      </c>
      <c r="BY16" s="24">
        <v>8.8869095235161168</v>
      </c>
      <c r="BZ16" s="24">
        <v>9.3037209877776519</v>
      </c>
      <c r="CA16" s="24">
        <v>9.4396835511194332</v>
      </c>
      <c r="CB16" s="24">
        <v>9.4406212343514504</v>
      </c>
      <c r="CC16" s="24">
        <v>9.6044114205990532</v>
      </c>
      <c r="CD16" s="24">
        <v>9.2491632457831869</v>
      </c>
      <c r="CE16" s="24">
        <v>9.3518141974043019</v>
      </c>
      <c r="CF16" s="24">
        <v>9.2085792115953602</v>
      </c>
      <c r="CG16" s="24">
        <v>9.1478570744941177</v>
      </c>
      <c r="CH16" s="24">
        <v>8.9771765475994041</v>
      </c>
      <c r="CI16" s="24">
        <v>9.7667954014965677</v>
      </c>
      <c r="CJ16" s="24">
        <v>9.5923094869526349</v>
      </c>
      <c r="CK16" s="24">
        <v>9.7476912447413966</v>
      </c>
      <c r="CL16" s="24">
        <v>9.6563651124588485</v>
      </c>
      <c r="CM16" s="24">
        <v>9.9246795825522565</v>
      </c>
      <c r="CN16" s="24">
        <v>9.9605947069665071</v>
      </c>
      <c r="CO16" s="24">
        <v>10.306380519877631</v>
      </c>
      <c r="CP16" s="24">
        <v>10.30573937459685</v>
      </c>
      <c r="CQ16" s="24">
        <v>10.337166614373642</v>
      </c>
      <c r="CR16" s="24">
        <v>10.475498183934324</v>
      </c>
      <c r="CS16" s="24">
        <v>10.563823669306156</v>
      </c>
      <c r="CT16" s="24">
        <v>10.765691599352726</v>
      </c>
      <c r="CU16" s="24">
        <v>10.270410955385701</v>
      </c>
      <c r="CV16" s="24">
        <v>10.540451412816681</v>
      </c>
      <c r="CW16" s="24">
        <v>10.753067527202194</v>
      </c>
      <c r="CX16" s="24">
        <v>10.543861309573126</v>
      </c>
      <c r="CY16" s="24">
        <v>10.564998534889165</v>
      </c>
      <c r="CZ16" s="24">
        <v>10.489940533151856</v>
      </c>
      <c r="DA16" s="24">
        <v>10.463685708745208</v>
      </c>
      <c r="DB16" s="24">
        <v>10.368016755983239</v>
      </c>
      <c r="DC16" s="24">
        <v>10.366335169374009</v>
      </c>
      <c r="DD16" s="24">
        <v>10.420579707945791</v>
      </c>
      <c r="DE16" s="24">
        <v>10.126092631066278</v>
      </c>
      <c r="DF16" s="24">
        <v>10.080998358676057</v>
      </c>
      <c r="DG16" s="24">
        <v>10.167897903478751</v>
      </c>
    </row>
    <row r="17" spans="1:117" s="9" customFormat="1" ht="12.75" x14ac:dyDescent="0.2">
      <c r="C17" s="9" t="s">
        <v>17</v>
      </c>
      <c r="D17" s="24">
        <v>91.961083824616907</v>
      </c>
      <c r="E17" s="24">
        <v>91.77261043524544</v>
      </c>
      <c r="F17" s="24">
        <v>91.723747462966386</v>
      </c>
      <c r="G17" s="24">
        <v>91.917446426871237</v>
      </c>
      <c r="H17" s="24">
        <v>92.077136599543579</v>
      </c>
      <c r="I17" s="24">
        <v>91.990197901212454</v>
      </c>
      <c r="J17" s="24">
        <v>91.770454485071241</v>
      </c>
      <c r="K17" s="24">
        <v>91.767718418273432</v>
      </c>
      <c r="L17" s="24">
        <v>91.326725785769995</v>
      </c>
      <c r="M17" s="24">
        <v>91.004310207619255</v>
      </c>
      <c r="N17" s="24">
        <v>90.932687064686618</v>
      </c>
      <c r="O17" s="24">
        <v>90.86582268100058</v>
      </c>
      <c r="P17" s="24">
        <v>90.998723247963625</v>
      </c>
      <c r="Q17" s="24">
        <v>90.507411654617783</v>
      </c>
      <c r="R17" s="24">
        <v>90.773396584052406</v>
      </c>
      <c r="S17" s="24">
        <v>90.772843471799902</v>
      </c>
      <c r="T17" s="24">
        <v>90.761445463699729</v>
      </c>
      <c r="U17" s="24">
        <v>90.623999280176008</v>
      </c>
      <c r="V17" s="24">
        <v>90.933013850193902</v>
      </c>
      <c r="W17" s="24">
        <v>91.159140223670406</v>
      </c>
      <c r="X17" s="24">
        <v>90.915455561130997</v>
      </c>
      <c r="Y17" s="24">
        <v>90.84454670802053</v>
      </c>
      <c r="Z17" s="24">
        <v>90.556785312826662</v>
      </c>
      <c r="AA17" s="24">
        <v>90.747542905086235</v>
      </c>
      <c r="AB17" s="24">
        <v>90.547013817229612</v>
      </c>
      <c r="AC17" s="24">
        <v>90.559767103135371</v>
      </c>
      <c r="AD17" s="24">
        <v>90.372215389273379</v>
      </c>
      <c r="AE17" s="24">
        <v>90.376425418292897</v>
      </c>
      <c r="AF17" s="24">
        <v>90.134543634320735</v>
      </c>
      <c r="AG17" s="24">
        <v>89.933298849946638</v>
      </c>
      <c r="AH17" s="24">
        <v>90.053020093149669</v>
      </c>
      <c r="AI17" s="24">
        <v>90.29585831937257</v>
      </c>
      <c r="AJ17" s="24">
        <v>90.236940156513782</v>
      </c>
      <c r="AK17" s="24">
        <v>90.422825169140481</v>
      </c>
      <c r="AL17" s="24">
        <v>90.604817362848351</v>
      </c>
      <c r="AM17" s="24">
        <v>90.793586012067834</v>
      </c>
      <c r="AN17" s="24">
        <v>90.783189796948065</v>
      </c>
      <c r="AO17" s="24">
        <v>90.779261398337624</v>
      </c>
      <c r="AP17" s="24">
        <v>90.400252526019742</v>
      </c>
      <c r="AQ17" s="24">
        <v>90.743347292904119</v>
      </c>
      <c r="AR17" s="24">
        <v>90.691632685467809</v>
      </c>
      <c r="AS17" s="24">
        <v>90.353288341016508</v>
      </c>
      <c r="AT17" s="24">
        <v>90.808089387255279</v>
      </c>
      <c r="AU17" s="24">
        <v>90.592530108862746</v>
      </c>
      <c r="AV17" s="24">
        <v>90.457590708168624</v>
      </c>
      <c r="AW17" s="24">
        <v>90.651487993734975</v>
      </c>
      <c r="AX17" s="24">
        <v>90.612748172978016</v>
      </c>
      <c r="AY17" s="24">
        <v>90.51282739918345</v>
      </c>
      <c r="AZ17" s="24">
        <v>90.500655100788592</v>
      </c>
      <c r="BA17" s="24">
        <v>90.330408947476414</v>
      </c>
      <c r="BB17" s="24">
        <v>90.49118332648564</v>
      </c>
      <c r="BC17" s="24">
        <v>90.793976525844386</v>
      </c>
      <c r="BD17" s="24">
        <v>90.803663941264389</v>
      </c>
      <c r="BE17" s="24">
        <v>90.735508246382551</v>
      </c>
      <c r="BF17" s="24">
        <v>90.325656077229283</v>
      </c>
      <c r="BG17" s="24">
        <v>90.297887849400624</v>
      </c>
      <c r="BH17" s="24">
        <v>90.396809168019729</v>
      </c>
      <c r="BI17" s="24">
        <v>90.27376514216067</v>
      </c>
      <c r="BJ17" s="24">
        <v>90.23433806179915</v>
      </c>
      <c r="BK17" s="24">
        <v>90.430128761331048</v>
      </c>
      <c r="BL17" s="24">
        <v>90.571024596990753</v>
      </c>
      <c r="BM17" s="24">
        <v>90.702477664907562</v>
      </c>
      <c r="BN17" s="24">
        <v>90.621277023461403</v>
      </c>
      <c r="BO17" s="24">
        <v>90.577456219066846</v>
      </c>
      <c r="BP17" s="24">
        <v>90.356464645242752</v>
      </c>
      <c r="BQ17" s="24">
        <v>90.249943415686246</v>
      </c>
      <c r="BR17" s="24">
        <v>90.216760247893163</v>
      </c>
      <c r="BS17" s="24">
        <v>90.186353546105877</v>
      </c>
      <c r="BT17" s="24">
        <v>90.377564184021566</v>
      </c>
      <c r="BU17" s="24">
        <v>90.226811843962949</v>
      </c>
      <c r="BV17" s="24">
        <v>90.393050018110515</v>
      </c>
      <c r="BW17" s="24">
        <v>90.576349706237465</v>
      </c>
      <c r="BX17" s="24">
        <v>90.562623804668377</v>
      </c>
      <c r="BY17" s="24">
        <v>90.576524426807026</v>
      </c>
      <c r="BZ17" s="24">
        <v>90.210435813884231</v>
      </c>
      <c r="CA17" s="24">
        <v>90.113761315324027</v>
      </c>
      <c r="CB17" s="24">
        <v>90.100211695392716</v>
      </c>
      <c r="CC17" s="24">
        <v>89.813115201570554</v>
      </c>
      <c r="CD17" s="24">
        <v>90.191452506547435</v>
      </c>
      <c r="CE17" s="24">
        <v>90.083054108373673</v>
      </c>
      <c r="CF17" s="24">
        <v>90.211193822806521</v>
      </c>
      <c r="CG17" s="24">
        <v>90.294498110805392</v>
      </c>
      <c r="CH17" s="24">
        <v>90.453075020278092</v>
      </c>
      <c r="CI17" s="24">
        <v>89.633419203644479</v>
      </c>
      <c r="CJ17" s="24">
        <v>89.811041297218651</v>
      </c>
      <c r="CK17" s="24">
        <v>89.673785632044684</v>
      </c>
      <c r="CL17" s="24">
        <v>89.760311885645635</v>
      </c>
      <c r="CM17" s="24">
        <v>89.502952211965379</v>
      </c>
      <c r="CN17" s="24">
        <v>89.460226959367489</v>
      </c>
      <c r="CO17" s="24">
        <v>89.084257795307138</v>
      </c>
      <c r="CP17" s="24">
        <v>89.08087294804568</v>
      </c>
      <c r="CQ17" s="24">
        <v>89.036544285348555</v>
      </c>
      <c r="CR17" s="24">
        <v>88.900219360704838</v>
      </c>
      <c r="CS17" s="24">
        <v>88.824604296988241</v>
      </c>
      <c r="CT17" s="24">
        <v>88.657112455698467</v>
      </c>
      <c r="CU17" s="24">
        <v>89.17712548825881</v>
      </c>
      <c r="CV17" s="24">
        <v>89.054880716346673</v>
      </c>
      <c r="CW17" s="24">
        <v>88.819916196473926</v>
      </c>
      <c r="CX17" s="24">
        <v>89.035010929880684</v>
      </c>
      <c r="CY17" s="24">
        <v>89.026404661253395</v>
      </c>
      <c r="CZ17" s="24">
        <v>89.099153745992922</v>
      </c>
      <c r="DA17" s="24">
        <v>89.128878110228271</v>
      </c>
      <c r="DB17" s="24">
        <v>89.215995893849239</v>
      </c>
      <c r="DC17" s="24">
        <v>89.224314844959707</v>
      </c>
      <c r="DD17" s="24">
        <v>89.182246593149756</v>
      </c>
      <c r="DE17" s="24">
        <v>89.482304724854174</v>
      </c>
      <c r="DF17" s="24">
        <v>89.521757857169575</v>
      </c>
      <c r="DG17" s="24">
        <v>89.460928231630774</v>
      </c>
    </row>
    <row r="18" spans="1:117" s="9" customFormat="1" ht="12.75" x14ac:dyDescent="0.2"/>
    <row r="19" spans="1:117" s="9" customFormat="1" ht="12.75" x14ac:dyDescent="0.2"/>
    <row r="20" spans="1:117" s="9" customFormat="1" ht="12.75" x14ac:dyDescent="0.2"/>
    <row r="21" spans="1:117" s="9" customFormat="1" ht="12.75" x14ac:dyDescent="0.2">
      <c r="B21" s="9" t="s">
        <v>105</v>
      </c>
    </row>
    <row r="22" spans="1:117" s="9" customFormat="1" ht="12.75" x14ac:dyDescent="0.2"/>
    <row r="23" spans="1:117" s="9" customFormat="1" ht="12.75" x14ac:dyDescent="0.2">
      <c r="A23" s="9" t="s">
        <v>6</v>
      </c>
      <c r="B23" s="9" t="s">
        <v>103</v>
      </c>
      <c r="C23" s="9" t="s">
        <v>1</v>
      </c>
      <c r="D23" s="23">
        <v>40574</v>
      </c>
      <c r="E23" s="23">
        <v>40602</v>
      </c>
      <c r="F23" s="23">
        <v>40633</v>
      </c>
      <c r="G23" s="23">
        <v>40663</v>
      </c>
      <c r="H23" s="23">
        <v>40694</v>
      </c>
      <c r="I23" s="23">
        <v>40724</v>
      </c>
      <c r="J23" s="23">
        <v>40755</v>
      </c>
      <c r="K23" s="23">
        <v>40786</v>
      </c>
      <c r="L23" s="23">
        <v>40816</v>
      </c>
      <c r="M23" s="23">
        <v>40847</v>
      </c>
      <c r="N23" s="23">
        <v>40877</v>
      </c>
      <c r="O23" s="23">
        <v>40908</v>
      </c>
      <c r="P23" s="23">
        <v>40939</v>
      </c>
      <c r="Q23" s="23">
        <v>40968</v>
      </c>
      <c r="R23" s="23">
        <v>40999</v>
      </c>
      <c r="S23" s="23">
        <v>41029</v>
      </c>
      <c r="T23" s="23">
        <v>41060</v>
      </c>
      <c r="U23" s="23">
        <v>41090</v>
      </c>
      <c r="V23" s="23">
        <v>41121</v>
      </c>
      <c r="W23" s="23">
        <v>41152</v>
      </c>
      <c r="X23" s="23">
        <v>41182</v>
      </c>
      <c r="Y23" s="23">
        <v>41213</v>
      </c>
      <c r="Z23" s="23">
        <v>41243</v>
      </c>
      <c r="AA23" s="23">
        <v>41274</v>
      </c>
      <c r="AB23" s="23">
        <v>41305</v>
      </c>
      <c r="AC23" s="23">
        <v>41333</v>
      </c>
      <c r="AD23" s="23">
        <v>41364</v>
      </c>
      <c r="AE23" s="23">
        <v>41394</v>
      </c>
      <c r="AF23" s="23">
        <v>41425</v>
      </c>
      <c r="AG23" s="23">
        <v>41455</v>
      </c>
      <c r="AH23" s="23">
        <v>41486</v>
      </c>
      <c r="AI23" s="23">
        <v>41517</v>
      </c>
      <c r="AJ23" s="23">
        <v>41547</v>
      </c>
      <c r="AK23" s="23">
        <v>41578</v>
      </c>
      <c r="AL23" s="23">
        <v>41608</v>
      </c>
      <c r="AM23" s="23">
        <v>41639</v>
      </c>
      <c r="AN23" s="23">
        <v>41670</v>
      </c>
      <c r="AO23" s="23">
        <v>41698</v>
      </c>
      <c r="AP23" s="23">
        <v>41729</v>
      </c>
      <c r="AQ23" s="23">
        <v>41759</v>
      </c>
      <c r="AR23" s="23">
        <v>41790</v>
      </c>
      <c r="AS23" s="23">
        <v>41820</v>
      </c>
      <c r="AT23" s="23">
        <v>41851</v>
      </c>
      <c r="AU23" s="23">
        <v>41882</v>
      </c>
      <c r="AV23" s="23">
        <v>41912</v>
      </c>
      <c r="AW23" s="23">
        <v>41943</v>
      </c>
      <c r="AX23" s="23">
        <v>41973</v>
      </c>
      <c r="AY23" s="23">
        <v>42004</v>
      </c>
      <c r="AZ23" s="23">
        <v>42035</v>
      </c>
      <c r="BA23" s="23">
        <v>42063</v>
      </c>
      <c r="BB23" s="23">
        <v>42094</v>
      </c>
      <c r="BC23" s="23">
        <v>42124</v>
      </c>
      <c r="BD23" s="23">
        <v>42155</v>
      </c>
      <c r="BE23" s="23">
        <v>42185</v>
      </c>
      <c r="BF23" s="23">
        <v>42216</v>
      </c>
      <c r="BG23" s="23">
        <v>42247</v>
      </c>
      <c r="BH23" s="23">
        <v>42277</v>
      </c>
      <c r="BI23" s="23">
        <v>42308</v>
      </c>
      <c r="BJ23" s="23">
        <v>42338</v>
      </c>
      <c r="BK23" s="23">
        <v>42369</v>
      </c>
      <c r="BL23" s="23">
        <v>42400</v>
      </c>
      <c r="BM23" s="23">
        <v>42429</v>
      </c>
      <c r="BN23" s="23">
        <v>42460</v>
      </c>
      <c r="BO23" s="23">
        <v>42490</v>
      </c>
      <c r="BP23" s="23">
        <v>42521</v>
      </c>
      <c r="BQ23" s="23">
        <v>42551</v>
      </c>
      <c r="BR23" s="23">
        <v>42582</v>
      </c>
      <c r="BS23" s="23">
        <v>42613</v>
      </c>
      <c r="BT23" s="23">
        <v>42643</v>
      </c>
      <c r="BU23" s="23">
        <v>42674</v>
      </c>
      <c r="BV23" s="23">
        <v>42704</v>
      </c>
      <c r="BW23" s="23">
        <v>42735</v>
      </c>
      <c r="BX23" s="23">
        <v>42766</v>
      </c>
      <c r="BY23" s="23">
        <v>42794</v>
      </c>
      <c r="BZ23" s="23">
        <v>42825</v>
      </c>
      <c r="CA23" s="23">
        <v>42855</v>
      </c>
      <c r="CB23" s="23">
        <v>42886</v>
      </c>
      <c r="CC23" s="23">
        <v>42916</v>
      </c>
      <c r="CD23" s="23">
        <v>42947</v>
      </c>
      <c r="CE23" s="23">
        <v>42978</v>
      </c>
      <c r="CF23" s="23">
        <v>43008</v>
      </c>
      <c r="CG23" s="23">
        <v>43039</v>
      </c>
      <c r="CH23" s="23">
        <v>43069</v>
      </c>
      <c r="CI23" s="23">
        <v>43100</v>
      </c>
      <c r="CJ23" s="23">
        <v>43131</v>
      </c>
      <c r="CK23" s="23">
        <v>43159</v>
      </c>
      <c r="CL23" s="23">
        <v>43190</v>
      </c>
      <c r="CM23" s="23">
        <v>43220</v>
      </c>
      <c r="CN23" s="23">
        <v>43251</v>
      </c>
      <c r="CO23" s="23">
        <v>43281</v>
      </c>
      <c r="CP23" s="23">
        <v>43312</v>
      </c>
      <c r="CQ23" s="23">
        <v>43343</v>
      </c>
      <c r="CR23" s="23">
        <v>43373</v>
      </c>
      <c r="CS23" s="23">
        <v>43404</v>
      </c>
      <c r="CT23" s="23">
        <v>43434</v>
      </c>
      <c r="CU23" s="23">
        <v>43465</v>
      </c>
      <c r="CV23" s="23">
        <v>43496</v>
      </c>
      <c r="CW23" s="23">
        <v>43524</v>
      </c>
      <c r="CX23" s="23">
        <v>43555</v>
      </c>
      <c r="CY23" s="23">
        <v>43585</v>
      </c>
      <c r="CZ23" s="23">
        <v>43616</v>
      </c>
      <c r="DA23" s="23">
        <v>43646</v>
      </c>
      <c r="DB23" s="23">
        <v>43677</v>
      </c>
      <c r="DC23" s="23">
        <v>43708</v>
      </c>
      <c r="DD23" s="23">
        <v>43738</v>
      </c>
      <c r="DE23" s="23">
        <v>43769</v>
      </c>
      <c r="DF23" s="23">
        <v>43799</v>
      </c>
      <c r="DG23" s="23">
        <v>43830</v>
      </c>
      <c r="DI23" s="16"/>
      <c r="DJ23" s="16" t="s">
        <v>19</v>
      </c>
      <c r="DK23" s="16" t="s">
        <v>104</v>
      </c>
      <c r="DL23" s="17"/>
      <c r="DM23" s="17"/>
    </row>
    <row r="24" spans="1:117" s="9" customFormat="1" ht="12.75" x14ac:dyDescent="0.2">
      <c r="A24" s="9">
        <v>2</v>
      </c>
      <c r="B24" s="9">
        <v>1</v>
      </c>
      <c r="C24" s="9" t="s">
        <v>12</v>
      </c>
      <c r="D24" s="24">
        <v>23.518669997188358</v>
      </c>
      <c r="E24" s="24">
        <v>23.447848008069233</v>
      </c>
      <c r="F24" s="24">
        <v>23.332394521416791</v>
      </c>
      <c r="G24" s="24">
        <v>22.885507793537332</v>
      </c>
      <c r="H24" s="24">
        <v>22.785849057139025</v>
      </c>
      <c r="I24" s="24">
        <v>22.604279549707027</v>
      </c>
      <c r="J24" s="24">
        <v>22.932008284282638</v>
      </c>
      <c r="K24" s="24">
        <v>23.04115425039268</v>
      </c>
      <c r="L24" s="24">
        <v>23.092977920596347</v>
      </c>
      <c r="M24" s="24">
        <v>23.334014530261715</v>
      </c>
      <c r="N24" s="24">
        <v>23.265405316379752</v>
      </c>
      <c r="O24" s="24">
        <v>23.277292646984989</v>
      </c>
      <c r="P24" s="24">
        <v>23.339989043669704</v>
      </c>
      <c r="Q24" s="24">
        <v>23.290145763749774</v>
      </c>
      <c r="R24" s="24">
        <v>23.409295179846701</v>
      </c>
      <c r="S24" s="24">
        <v>23.560963123488197</v>
      </c>
      <c r="T24" s="24">
        <v>23.737646568893513</v>
      </c>
      <c r="U24" s="24">
        <v>23.866079696189079</v>
      </c>
      <c r="V24" s="24">
        <v>23.868429511216803</v>
      </c>
      <c r="W24" s="24">
        <v>24.03677389906332</v>
      </c>
      <c r="X24" s="24">
        <v>24.227704074568017</v>
      </c>
      <c r="Y24" s="24">
        <v>24.1421504985518</v>
      </c>
      <c r="Z24" s="24">
        <v>24.372744561990906</v>
      </c>
      <c r="AA24" s="24">
        <v>24.368296508599059</v>
      </c>
      <c r="AB24" s="24">
        <v>24.47245493336975</v>
      </c>
      <c r="AC24" s="24">
        <v>24.397810610355908</v>
      </c>
      <c r="AD24" s="24">
        <v>24.458420434502003</v>
      </c>
      <c r="AE24" s="24">
        <v>24.569322765349892</v>
      </c>
      <c r="AF24" s="24">
        <v>24.66452547258401</v>
      </c>
      <c r="AG24" s="24">
        <v>24.836983287812227</v>
      </c>
      <c r="AH24" s="24">
        <v>24.645221832385467</v>
      </c>
      <c r="AI24" s="24">
        <v>24.632510107497481</v>
      </c>
      <c r="AJ24" s="24">
        <v>24.659473838396597</v>
      </c>
      <c r="AK24" s="24">
        <v>24.651153145031749</v>
      </c>
      <c r="AL24" s="24">
        <v>24.528855290122998</v>
      </c>
      <c r="AM24" s="24">
        <v>24.160630920396066</v>
      </c>
      <c r="AN24" s="24">
        <v>24.111401830562507</v>
      </c>
      <c r="AO24" s="24">
        <v>24.124720959589361</v>
      </c>
      <c r="AP24" s="24">
        <v>23.846738343044692</v>
      </c>
      <c r="AQ24" s="24">
        <v>24.020278918933048</v>
      </c>
      <c r="AR24" s="24">
        <v>23.872698302581046</v>
      </c>
      <c r="AS24" s="24">
        <v>23.563668122544815</v>
      </c>
      <c r="AT24" s="24">
        <v>23.516718405816917</v>
      </c>
      <c r="AU24" s="24">
        <v>23.497395848846431</v>
      </c>
      <c r="AV24" s="24">
        <v>23.782565490562817</v>
      </c>
      <c r="AW24" s="24">
        <v>24.062675583841205</v>
      </c>
      <c r="AX24" s="24">
        <v>23.983726023862619</v>
      </c>
      <c r="AY24" s="24">
        <v>23.936065637008241</v>
      </c>
      <c r="AZ24" s="24">
        <v>23.900457950522398</v>
      </c>
      <c r="BA24" s="24">
        <v>23.936193093525095</v>
      </c>
      <c r="BB24" s="24">
        <v>24.436121994830163</v>
      </c>
      <c r="BC24" s="24">
        <v>24.379675461838062</v>
      </c>
      <c r="BD24" s="24">
        <v>24.534249711009664</v>
      </c>
      <c r="BE24" s="24">
        <v>24.784533315731029</v>
      </c>
      <c r="BF24" s="24">
        <v>24.600811975134064</v>
      </c>
      <c r="BG24" s="24">
        <v>24.9929503731341</v>
      </c>
      <c r="BH24" s="24">
        <v>25.205311998057361</v>
      </c>
      <c r="BI24" s="24">
        <v>24.73205427752433</v>
      </c>
      <c r="BJ24" s="24">
        <v>24.793409817279162</v>
      </c>
      <c r="BK24" s="24">
        <v>24.87114662170784</v>
      </c>
      <c r="BL24" s="24">
        <v>24.979195293743199</v>
      </c>
      <c r="BM24" s="24">
        <v>24.988405232607288</v>
      </c>
      <c r="BN24" s="24">
        <v>24.861342595280291</v>
      </c>
      <c r="BO24" s="24">
        <v>24.748766877650763</v>
      </c>
      <c r="BP24" s="24">
        <v>24.817619675337824</v>
      </c>
      <c r="BQ24" s="24">
        <v>24.870402956784922</v>
      </c>
      <c r="BR24" s="24">
        <v>24.515184576814214</v>
      </c>
      <c r="BS24" s="24">
        <v>24.540122119086487</v>
      </c>
      <c r="BT24" s="24">
        <v>24.595707276937361</v>
      </c>
      <c r="BU24" s="24">
        <v>24.558423504550149</v>
      </c>
      <c r="BV24" s="24">
        <v>24.555377949658407</v>
      </c>
      <c r="BW24" s="24">
        <v>24.804418448930249</v>
      </c>
      <c r="BX24" s="24">
        <v>24.546384762075764</v>
      </c>
      <c r="BY24" s="24">
        <v>24.478058033500307</v>
      </c>
      <c r="BZ24" s="24">
        <v>24.415867321583143</v>
      </c>
      <c r="CA24" s="24">
        <v>24.156932472408808</v>
      </c>
      <c r="CB24" s="24">
        <v>24.096976420350259</v>
      </c>
      <c r="CC24" s="24">
        <v>24.320312566588061</v>
      </c>
      <c r="CD24" s="24">
        <v>23.996722334963192</v>
      </c>
      <c r="CE24" s="24">
        <v>23.7720048543503</v>
      </c>
      <c r="CF24" s="24">
        <v>23.66869866414055</v>
      </c>
      <c r="CG24" s="24">
        <v>23.931130399213206</v>
      </c>
      <c r="CH24" s="24">
        <v>23.737959479371515</v>
      </c>
      <c r="CI24" s="24">
        <v>24.000706196802739</v>
      </c>
      <c r="CJ24" s="24">
        <v>23.983030913091984</v>
      </c>
      <c r="CK24" s="24">
        <v>24.206066381694523</v>
      </c>
      <c r="CL24" s="24">
        <v>24.290508854823671</v>
      </c>
      <c r="CM24" s="24">
        <v>24.260214080072849</v>
      </c>
      <c r="CN24" s="24">
        <v>24.235011005508309</v>
      </c>
      <c r="CO24" s="24">
        <v>24.356957040347169</v>
      </c>
      <c r="CP24" s="24">
        <v>24.362581529047389</v>
      </c>
      <c r="CQ24" s="24">
        <v>24.403658088862567</v>
      </c>
      <c r="CR24" s="24">
        <v>24.603571567295258</v>
      </c>
      <c r="CS24" s="24">
        <v>24.74650216554048</v>
      </c>
      <c r="CT24" s="24">
        <v>24.760934251641377</v>
      </c>
      <c r="CU24" s="24">
        <v>24.918941174901519</v>
      </c>
      <c r="CV24" s="24">
        <v>24.586588183202768</v>
      </c>
      <c r="CW24" s="24">
        <v>24.588427693249312</v>
      </c>
      <c r="CX24" s="24">
        <v>24.741575645321674</v>
      </c>
      <c r="CY24" s="24">
        <v>24.630776907942252</v>
      </c>
      <c r="CZ24" s="24">
        <v>24.550755510611484</v>
      </c>
      <c r="DA24" s="24">
        <v>24.530631869699469</v>
      </c>
      <c r="DB24" s="24">
        <v>24.341310703684268</v>
      </c>
      <c r="DC24" s="24">
        <v>24.286961292487106</v>
      </c>
      <c r="DD24" s="24">
        <v>24.410905226322281</v>
      </c>
      <c r="DE24" s="24">
        <v>24.498471553872292</v>
      </c>
      <c r="DF24" s="24">
        <v>24.628778083832938</v>
      </c>
      <c r="DG24" s="24">
        <v>24.81479880964018</v>
      </c>
      <c r="DI24" s="16" t="s">
        <v>14</v>
      </c>
      <c r="DJ24" s="18">
        <v>71.299128854117299</v>
      </c>
      <c r="DK24" s="19">
        <v>0.92108529085236568</v>
      </c>
      <c r="DL24" s="20"/>
      <c r="DM24" s="20"/>
    </row>
    <row r="25" spans="1:117" s="9" customFormat="1" ht="12.75" x14ac:dyDescent="0.2">
      <c r="A25" s="9">
        <v>2</v>
      </c>
      <c r="B25" s="9">
        <v>2</v>
      </c>
      <c r="C25" s="9" t="s">
        <v>10</v>
      </c>
      <c r="D25" s="24">
        <v>10.272686264913592</v>
      </c>
      <c r="E25" s="24">
        <v>10.227558334347096</v>
      </c>
      <c r="F25" s="24">
        <v>10.149106821764956</v>
      </c>
      <c r="G25" s="24">
        <v>9.8730095669560463</v>
      </c>
      <c r="H25" s="24">
        <v>9.7538916336891148</v>
      </c>
      <c r="I25" s="24">
        <v>9.8232129201542921</v>
      </c>
      <c r="J25" s="24">
        <v>9.2488850874933259</v>
      </c>
      <c r="K25" s="24">
        <v>9.21123233672499</v>
      </c>
      <c r="L25" s="24">
        <v>9.2812858573743071</v>
      </c>
      <c r="M25" s="24">
        <v>9.2767444428206929</v>
      </c>
      <c r="N25" s="24">
        <v>9.3348375325731716</v>
      </c>
      <c r="O25" s="24">
        <v>9.5218948100829994</v>
      </c>
      <c r="P25" s="24">
        <v>9.3319391744315716</v>
      </c>
      <c r="Q25" s="24">
        <v>9.3958014445807105</v>
      </c>
      <c r="R25" s="24">
        <v>9.4008083722447324</v>
      </c>
      <c r="S25" s="24">
        <v>9.3300812688564125</v>
      </c>
      <c r="T25" s="24">
        <v>9.2295933698147792</v>
      </c>
      <c r="U25" s="24">
        <v>9.2239179058485306</v>
      </c>
      <c r="V25" s="24">
        <v>9.3199207704259379</v>
      </c>
      <c r="W25" s="24">
        <v>9.305654321398201</v>
      </c>
      <c r="X25" s="24">
        <v>9.2523532756664597</v>
      </c>
      <c r="Y25" s="24">
        <v>9.2972178851695322</v>
      </c>
      <c r="Z25" s="24">
        <v>9.1660042278031089</v>
      </c>
      <c r="AA25" s="24">
        <v>9.2495420605774754</v>
      </c>
      <c r="AB25" s="24">
        <v>9.1818705927983615</v>
      </c>
      <c r="AC25" s="24">
        <v>9.2440200608513674</v>
      </c>
      <c r="AD25" s="24">
        <v>9.2895954590195142</v>
      </c>
      <c r="AE25" s="24">
        <v>9.2699775361555137</v>
      </c>
      <c r="AF25" s="24">
        <v>9.1746053777648751</v>
      </c>
      <c r="AG25" s="24">
        <v>9.154655838631589</v>
      </c>
      <c r="AH25" s="24">
        <v>9.3363162662657224</v>
      </c>
      <c r="AI25" s="24">
        <v>9.4852069115832851</v>
      </c>
      <c r="AJ25" s="24">
        <v>9.5810697943179637</v>
      </c>
      <c r="AK25" s="24">
        <v>9.6886547972718056</v>
      </c>
      <c r="AL25" s="24">
        <v>9.7900179177320545</v>
      </c>
      <c r="AM25" s="24">
        <v>9.9084321369677451</v>
      </c>
      <c r="AN25" s="24">
        <v>9.8752096562485878</v>
      </c>
      <c r="AO25" s="24">
        <v>9.9335322494406864</v>
      </c>
      <c r="AP25" s="24">
        <v>10.028876114243378</v>
      </c>
      <c r="AQ25" s="24">
        <v>10.123141054002142</v>
      </c>
      <c r="AR25" s="24">
        <v>10.122040754239151</v>
      </c>
      <c r="AS25" s="24">
        <v>9.9403793556560434</v>
      </c>
      <c r="AT25" s="24">
        <v>10.193990663651475</v>
      </c>
      <c r="AU25" s="24">
        <v>10.180906664561837</v>
      </c>
      <c r="AV25" s="24">
        <v>10.044212996764731</v>
      </c>
      <c r="AW25" s="24">
        <v>10.079706010719555</v>
      </c>
      <c r="AX25" s="24">
        <v>10.043160373886318</v>
      </c>
      <c r="AY25" s="24">
        <v>10.013137213738032</v>
      </c>
      <c r="AZ25" s="24">
        <v>10.073603042370618</v>
      </c>
      <c r="BA25" s="24">
        <v>10.119087409662798</v>
      </c>
      <c r="BB25" s="24">
        <v>10.316959767037158</v>
      </c>
      <c r="BC25" s="24">
        <v>10.38506921771716</v>
      </c>
      <c r="BD25" s="24">
        <v>10.587387025762345</v>
      </c>
      <c r="BE25" s="24">
        <v>10.766895483995908</v>
      </c>
      <c r="BF25" s="24">
        <v>10.5569799405</v>
      </c>
      <c r="BG25" s="24">
        <v>10.456103800982532</v>
      </c>
      <c r="BH25" s="24">
        <v>10.374529176173558</v>
      </c>
      <c r="BI25" s="24">
        <v>10.526897160326094</v>
      </c>
      <c r="BJ25" s="24">
        <v>10.457271107285486</v>
      </c>
      <c r="BK25" s="24">
        <v>10.352647416076605</v>
      </c>
      <c r="BL25" s="24">
        <v>10.304990574373733</v>
      </c>
      <c r="BM25" s="24">
        <v>10.358240314183156</v>
      </c>
      <c r="BN25" s="24">
        <v>10.52394437844055</v>
      </c>
      <c r="BO25" s="24">
        <v>10.291288829894556</v>
      </c>
      <c r="BP25" s="24">
        <v>10.358838879441397</v>
      </c>
      <c r="BQ25" s="24">
        <v>10.281873213594716</v>
      </c>
      <c r="BR25" s="24">
        <v>10.270406843705228</v>
      </c>
      <c r="BS25" s="24">
        <v>10.466189772251337</v>
      </c>
      <c r="BT25" s="24">
        <v>10.39597128980841</v>
      </c>
      <c r="BU25" s="24">
        <v>10.355372034532749</v>
      </c>
      <c r="BV25" s="24">
        <v>10.272567890534985</v>
      </c>
      <c r="BW25" s="24">
        <v>10.110359216497592</v>
      </c>
      <c r="BX25" s="24">
        <v>10.053559585463315</v>
      </c>
      <c r="BY25" s="24">
        <v>10.048483266519783</v>
      </c>
      <c r="BZ25" s="24">
        <v>10.085033897093899</v>
      </c>
      <c r="CA25" s="24">
        <v>10.107757073051841</v>
      </c>
      <c r="CB25" s="24">
        <v>10.232867463252097</v>
      </c>
      <c r="CC25" s="24">
        <v>10.006735170950909</v>
      </c>
      <c r="CD25" s="24">
        <v>10.17308447162932</v>
      </c>
      <c r="CE25" s="24">
        <v>10.169214856749207</v>
      </c>
      <c r="CF25" s="24">
        <v>10.129228659970927</v>
      </c>
      <c r="CG25" s="24">
        <v>10.177119837597921</v>
      </c>
      <c r="CH25" s="24">
        <v>10.118337404262476</v>
      </c>
      <c r="CI25" s="24">
        <v>10.070225393259639</v>
      </c>
      <c r="CJ25" s="24">
        <v>10.242884913156406</v>
      </c>
      <c r="CK25" s="24">
        <v>10.031911670952757</v>
      </c>
      <c r="CL25" s="24">
        <v>10.067496404857605</v>
      </c>
      <c r="CM25" s="24">
        <v>10.215537403443511</v>
      </c>
      <c r="CN25" s="24">
        <v>10.282108395488507</v>
      </c>
      <c r="CO25" s="24">
        <v>10.265126674131306</v>
      </c>
      <c r="CP25" s="24">
        <v>10.270210399751974</v>
      </c>
      <c r="CQ25" s="24">
        <v>10.262844781286539</v>
      </c>
      <c r="CR25" s="24">
        <v>10.390734234531774</v>
      </c>
      <c r="CS25" s="24">
        <v>10.385566267936643</v>
      </c>
      <c r="CT25" s="24">
        <v>10.497792451439635</v>
      </c>
      <c r="CU25" s="24">
        <v>10.497374959544006</v>
      </c>
      <c r="CV25" s="24">
        <v>10.618461537558183</v>
      </c>
      <c r="CW25" s="24">
        <v>10.740430435643777</v>
      </c>
      <c r="CX25" s="24">
        <v>10.665938144658067</v>
      </c>
      <c r="CY25" s="24">
        <v>10.749622339762935</v>
      </c>
      <c r="CZ25" s="24">
        <v>10.787014396933129</v>
      </c>
      <c r="DA25" s="24">
        <v>10.934056104050374</v>
      </c>
      <c r="DB25" s="24">
        <v>10.982796172071025</v>
      </c>
      <c r="DC25" s="24">
        <v>10.961684896799561</v>
      </c>
      <c r="DD25" s="24">
        <v>10.984316165999264</v>
      </c>
      <c r="DE25" s="24">
        <v>10.964505594473172</v>
      </c>
      <c r="DF25" s="24">
        <v>10.877984085890054</v>
      </c>
      <c r="DG25" s="24">
        <v>10.954478618194738</v>
      </c>
      <c r="DI25" s="16" t="s">
        <v>16</v>
      </c>
      <c r="DJ25" s="18">
        <v>7.0314972838799363</v>
      </c>
      <c r="DK25" s="19">
        <v>0.45479643052702606</v>
      </c>
      <c r="DL25" s="20"/>
      <c r="DM25" s="20"/>
    </row>
    <row r="26" spans="1:117" s="9" customFormat="1" ht="12.75" x14ac:dyDescent="0.2">
      <c r="A26" s="9">
        <v>2</v>
      </c>
      <c r="B26" s="9">
        <v>4</v>
      </c>
      <c r="C26" s="9" t="s">
        <v>13</v>
      </c>
      <c r="D26" s="24">
        <v>11.271566215178259</v>
      </c>
      <c r="E26" s="24">
        <v>11.31680232635817</v>
      </c>
      <c r="F26" s="24">
        <v>11.163768469972521</v>
      </c>
      <c r="G26" s="24">
        <v>11.606877102828895</v>
      </c>
      <c r="H26" s="24">
        <v>11.672107639159698</v>
      </c>
      <c r="I26" s="24">
        <v>11.764888535948668</v>
      </c>
      <c r="J26" s="24">
        <v>12.563749372151801</v>
      </c>
      <c r="K26" s="24">
        <v>12.313354409862747</v>
      </c>
      <c r="L26" s="24">
        <v>12.47821996723528</v>
      </c>
      <c r="M26" s="24">
        <v>12.329835253636048</v>
      </c>
      <c r="N26" s="24">
        <v>12.151855858042049</v>
      </c>
      <c r="O26" s="24">
        <v>12.427867876472343</v>
      </c>
      <c r="P26" s="24">
        <v>12.57636401842859</v>
      </c>
      <c r="Q26" s="24">
        <v>12.619709769518925</v>
      </c>
      <c r="R26" s="24">
        <v>12.352392056729498</v>
      </c>
      <c r="S26" s="24">
        <v>12.316034623316202</v>
      </c>
      <c r="T26" s="24">
        <v>12.554189429991549</v>
      </c>
      <c r="U26" s="24">
        <v>12.496888375513231</v>
      </c>
      <c r="V26" s="24">
        <v>11.963201084589729</v>
      </c>
      <c r="W26" s="24">
        <v>11.910453186163657</v>
      </c>
      <c r="X26" s="24">
        <v>11.844922384158281</v>
      </c>
      <c r="Y26" s="24">
        <v>11.840897509547146</v>
      </c>
      <c r="Z26" s="24">
        <v>11.821276452709279</v>
      </c>
      <c r="AA26" s="24">
        <v>11.782866152060055</v>
      </c>
      <c r="AB26" s="24">
        <v>11.856778075539264</v>
      </c>
      <c r="AC26" s="24">
        <v>11.954665237061583</v>
      </c>
      <c r="AD26" s="24">
        <v>11.885316915249923</v>
      </c>
      <c r="AE26" s="24">
        <v>11.940931503772147</v>
      </c>
      <c r="AF26" s="24">
        <v>12.067556978473196</v>
      </c>
      <c r="AG26" s="24">
        <v>11.90699559511247</v>
      </c>
      <c r="AH26" s="24">
        <v>11.95269819147514</v>
      </c>
      <c r="AI26" s="24">
        <v>11.956261681824216</v>
      </c>
      <c r="AJ26" s="24">
        <v>11.898899342436348</v>
      </c>
      <c r="AK26" s="24">
        <v>11.81598356527096</v>
      </c>
      <c r="AL26" s="24">
        <v>11.946430986511897</v>
      </c>
      <c r="AM26" s="24">
        <v>12.033832214507081</v>
      </c>
      <c r="AN26" s="24">
        <v>12.164897648625523</v>
      </c>
      <c r="AO26" s="24">
        <v>12.228192122879724</v>
      </c>
      <c r="AP26" s="24">
        <v>12.15431200068676</v>
      </c>
      <c r="AQ26" s="24">
        <v>12.239177585918657</v>
      </c>
      <c r="AR26" s="24">
        <v>12.256240027074682</v>
      </c>
      <c r="AS26" s="24">
        <v>12.058302713351258</v>
      </c>
      <c r="AT26" s="24">
        <v>12.499969314707652</v>
      </c>
      <c r="AU26" s="24">
        <v>12.525938066849463</v>
      </c>
      <c r="AV26" s="24">
        <v>12.596783834295286</v>
      </c>
      <c r="AW26" s="24">
        <v>12.588050622275206</v>
      </c>
      <c r="AX26" s="24">
        <v>12.687383833600464</v>
      </c>
      <c r="AY26" s="24">
        <v>13.037714155169569</v>
      </c>
      <c r="AZ26" s="24">
        <v>13.30336834112838</v>
      </c>
      <c r="BA26" s="24">
        <v>13.326917540766503</v>
      </c>
      <c r="BB26" s="24">
        <v>12.170606353604402</v>
      </c>
      <c r="BC26" s="24">
        <v>12.079571776500135</v>
      </c>
      <c r="BD26" s="24">
        <v>11.770691992428468</v>
      </c>
      <c r="BE26" s="24">
        <v>11.714289298230677</v>
      </c>
      <c r="BF26" s="24">
        <v>12.337575113750972</v>
      </c>
      <c r="BG26" s="24">
        <v>12.414896676747077</v>
      </c>
      <c r="BH26" s="24">
        <v>12.525332581324536</v>
      </c>
      <c r="BI26" s="24">
        <v>12.691452606608596</v>
      </c>
      <c r="BJ26" s="24">
        <v>12.62955864637031</v>
      </c>
      <c r="BK26" s="24">
        <v>12.560423770231907</v>
      </c>
      <c r="BL26" s="24">
        <v>12.632405442375095</v>
      </c>
      <c r="BM26" s="24">
        <v>12.554389540303323</v>
      </c>
      <c r="BN26" s="24">
        <v>12.339799037279885</v>
      </c>
      <c r="BO26" s="24">
        <v>12.469914452649146</v>
      </c>
      <c r="BP26" s="24">
        <v>12.297371265901717</v>
      </c>
      <c r="BQ26" s="24">
        <v>12.245189417751746</v>
      </c>
      <c r="BR26" s="24">
        <v>12.462146283797148</v>
      </c>
      <c r="BS26" s="24">
        <v>12.18727054982419</v>
      </c>
      <c r="BT26" s="24">
        <v>12.197652286859173</v>
      </c>
      <c r="BU26" s="24">
        <v>12.177057035657436</v>
      </c>
      <c r="BV26" s="24">
        <v>12.181452536849582</v>
      </c>
      <c r="BW26" s="24">
        <v>12.106561188885781</v>
      </c>
      <c r="BX26" s="24">
        <v>12.209339021375193</v>
      </c>
      <c r="BY26" s="24">
        <v>12.336046586047415</v>
      </c>
      <c r="BZ26" s="24">
        <v>12.421466991127476</v>
      </c>
      <c r="CA26" s="24">
        <v>12.454284089359662</v>
      </c>
      <c r="CB26" s="24">
        <v>12.328169355756444</v>
      </c>
      <c r="CC26" s="24">
        <v>12.234031753993852</v>
      </c>
      <c r="CD26" s="24">
        <v>12.330830755543069</v>
      </c>
      <c r="CE26" s="24">
        <v>12.313932381445316</v>
      </c>
      <c r="CF26" s="24">
        <v>12.245605931737709</v>
      </c>
      <c r="CG26" s="24">
        <v>12.104106386328933</v>
      </c>
      <c r="CH26" s="24">
        <v>12.201545991878366</v>
      </c>
      <c r="CI26" s="24">
        <v>12.110169601852379</v>
      </c>
      <c r="CJ26" s="24">
        <v>12.049652219021793</v>
      </c>
      <c r="CK26" s="24">
        <v>12.149694190904667</v>
      </c>
      <c r="CL26" s="24">
        <v>12.043796043684443</v>
      </c>
      <c r="CM26" s="24">
        <v>12.046225451629907</v>
      </c>
      <c r="CN26" s="24">
        <v>12.099306392526172</v>
      </c>
      <c r="CO26" s="24">
        <v>12.144110555669293</v>
      </c>
      <c r="CP26" s="24">
        <v>12.251798823155093</v>
      </c>
      <c r="CQ26" s="24">
        <v>12.254539019692704</v>
      </c>
      <c r="CR26" s="24">
        <v>12.166024296874395</v>
      </c>
      <c r="CS26" s="24">
        <v>12.058710639067675</v>
      </c>
      <c r="CT26" s="24">
        <v>11.825148807541911</v>
      </c>
      <c r="CU26" s="24">
        <v>11.738192452353626</v>
      </c>
      <c r="CV26" s="24">
        <v>11.83468605385861</v>
      </c>
      <c r="CW26" s="24">
        <v>11.883193771209976</v>
      </c>
      <c r="CX26" s="24">
        <v>11.840248772417359</v>
      </c>
      <c r="CY26" s="24">
        <v>11.96858077705134</v>
      </c>
      <c r="CZ26" s="24">
        <v>12.072111213493804</v>
      </c>
      <c r="DA26" s="24">
        <v>12.132961678111341</v>
      </c>
      <c r="DB26" s="24">
        <v>12.182391192186198</v>
      </c>
      <c r="DC26" s="24">
        <v>12.21528746462648</v>
      </c>
      <c r="DD26" s="24">
        <v>12.209531654848588</v>
      </c>
      <c r="DE26" s="24">
        <v>12.208926588623124</v>
      </c>
      <c r="DF26" s="24">
        <v>12.191765256422386</v>
      </c>
      <c r="DG26" s="24">
        <v>12.181163773243609</v>
      </c>
      <c r="DI26" s="16" t="s">
        <v>17</v>
      </c>
      <c r="DJ26" s="18">
        <v>64.267631570237356</v>
      </c>
      <c r="DK26" s="19">
        <v>0.80628631297531173</v>
      </c>
      <c r="DL26" s="20"/>
      <c r="DM26" s="20"/>
    </row>
    <row r="27" spans="1:117" s="9" customFormat="1" ht="12.75" x14ac:dyDescent="0.2">
      <c r="A27" s="9">
        <v>2</v>
      </c>
      <c r="B27" s="9">
        <v>6</v>
      </c>
      <c r="C27" s="9" t="s">
        <v>11</v>
      </c>
      <c r="D27" s="24">
        <v>17.832987510679704</v>
      </c>
      <c r="E27" s="24">
        <v>17.795881141668918</v>
      </c>
      <c r="F27" s="24">
        <v>18.057045372325959</v>
      </c>
      <c r="G27" s="24">
        <v>18.079983664155691</v>
      </c>
      <c r="H27" s="24">
        <v>18.262939749762548</v>
      </c>
      <c r="I27" s="24">
        <v>18.447786391567725</v>
      </c>
      <c r="J27" s="24">
        <v>18.281226811707654</v>
      </c>
      <c r="K27" s="24">
        <v>18.427025742144288</v>
      </c>
      <c r="L27" s="24">
        <v>18.44976762160735</v>
      </c>
      <c r="M27" s="24">
        <v>18.334194720494462</v>
      </c>
      <c r="N27" s="24">
        <v>18.432549752966032</v>
      </c>
      <c r="O27" s="24">
        <v>18.32523335234929</v>
      </c>
      <c r="P27" s="24">
        <v>18.487749896039336</v>
      </c>
      <c r="Q27" s="24">
        <v>18.265430561477046</v>
      </c>
      <c r="R27" s="24">
        <v>18.365614082330239</v>
      </c>
      <c r="S27" s="24">
        <v>18.254172528580515</v>
      </c>
      <c r="T27" s="24">
        <v>18.136332164165019</v>
      </c>
      <c r="U27" s="24">
        <v>18.190905532805743</v>
      </c>
      <c r="V27" s="24">
        <v>18.267005645237095</v>
      </c>
      <c r="W27" s="24">
        <v>18.291927266425457</v>
      </c>
      <c r="X27" s="24">
        <v>18.359286802551068</v>
      </c>
      <c r="Y27" s="24">
        <v>18.29119197282682</v>
      </c>
      <c r="Z27" s="24">
        <v>18.282918397329791</v>
      </c>
      <c r="AA27" s="24">
        <v>18.35520881231993</v>
      </c>
      <c r="AB27" s="24">
        <v>18.299667821029963</v>
      </c>
      <c r="AC27" s="24">
        <v>18.273064125148608</v>
      </c>
      <c r="AD27" s="24">
        <v>18.413726712317903</v>
      </c>
      <c r="AE27" s="24">
        <v>18.331736471331883</v>
      </c>
      <c r="AF27" s="24">
        <v>18.250823753718688</v>
      </c>
      <c r="AG27" s="24">
        <v>18.290089970195961</v>
      </c>
      <c r="AH27" s="24">
        <v>18.21369001272361</v>
      </c>
      <c r="AI27" s="24">
        <v>18.174738406276372</v>
      </c>
      <c r="AJ27" s="24">
        <v>18.050501122836756</v>
      </c>
      <c r="AK27" s="24">
        <v>17.991465260833163</v>
      </c>
      <c r="AL27" s="24">
        <v>17.957294908075202</v>
      </c>
      <c r="AM27" s="24">
        <v>17.937560639898361</v>
      </c>
      <c r="AN27" s="24">
        <v>18.142139978021543</v>
      </c>
      <c r="AO27" s="24">
        <v>17.944445644780934</v>
      </c>
      <c r="AP27" s="24">
        <v>18.670250012951673</v>
      </c>
      <c r="AQ27" s="24">
        <v>18.069041610188979</v>
      </c>
      <c r="AR27" s="24">
        <v>17.971205803666841</v>
      </c>
      <c r="AS27" s="24">
        <v>19.577277321928214</v>
      </c>
      <c r="AT27" s="24">
        <v>17.992206338490536</v>
      </c>
      <c r="AU27" s="24">
        <v>18.246157785306782</v>
      </c>
      <c r="AV27" s="24">
        <v>17.76240968426719</v>
      </c>
      <c r="AW27" s="24">
        <v>17.201262904862137</v>
      </c>
      <c r="AX27" s="24">
        <v>17.201250062054257</v>
      </c>
      <c r="AY27" s="24">
        <v>17.165970159789907</v>
      </c>
      <c r="AZ27" s="24">
        <v>16.97873958432746</v>
      </c>
      <c r="BA27" s="24">
        <v>17.032880271964</v>
      </c>
      <c r="BB27" s="24">
        <v>17.254471700883908</v>
      </c>
      <c r="BC27" s="24">
        <v>17.369464343551744</v>
      </c>
      <c r="BD27" s="24">
        <v>17.636663922429204</v>
      </c>
      <c r="BE27" s="24">
        <v>17.624011135438039</v>
      </c>
      <c r="BF27" s="24">
        <v>17.542276870399316</v>
      </c>
      <c r="BG27" s="24">
        <v>17.288670326938014</v>
      </c>
      <c r="BH27" s="24">
        <v>17.099689328068759</v>
      </c>
      <c r="BI27" s="24">
        <v>17.089872944807698</v>
      </c>
      <c r="BJ27" s="24">
        <v>17.026520488122841</v>
      </c>
      <c r="BK27" s="24">
        <v>17.013312997570605</v>
      </c>
      <c r="BL27" s="24">
        <v>16.940866902345061</v>
      </c>
      <c r="BM27" s="24">
        <v>16.943883482669676</v>
      </c>
      <c r="BN27" s="24">
        <v>16.809742238433454</v>
      </c>
      <c r="BO27" s="24">
        <v>16.842119824602094</v>
      </c>
      <c r="BP27" s="24">
        <v>16.781591452337008</v>
      </c>
      <c r="BQ27" s="24">
        <v>16.947955827416131</v>
      </c>
      <c r="BR27" s="24">
        <v>17.033844390344075</v>
      </c>
      <c r="BS27" s="24">
        <v>16.916599606529484</v>
      </c>
      <c r="BT27" s="24">
        <v>16.886011410286876</v>
      </c>
      <c r="BU27" s="24">
        <v>16.760123418821237</v>
      </c>
      <c r="BV27" s="24">
        <v>16.778576536325836</v>
      </c>
      <c r="BW27" s="24">
        <v>16.756377331547458</v>
      </c>
      <c r="BX27" s="24">
        <v>16.589357881007334</v>
      </c>
      <c r="BY27" s="24">
        <v>16.380413784678169</v>
      </c>
      <c r="BZ27" s="24">
        <v>16.279581090968048</v>
      </c>
      <c r="CA27" s="24">
        <v>16.224658863031724</v>
      </c>
      <c r="CB27" s="24">
        <v>16.127947409473688</v>
      </c>
      <c r="CC27" s="24">
        <v>16.217357627881977</v>
      </c>
      <c r="CD27" s="24">
        <v>15.931927109005217</v>
      </c>
      <c r="CE27" s="24">
        <v>15.997708756272278</v>
      </c>
      <c r="CF27" s="24">
        <v>16.351787354969822</v>
      </c>
      <c r="CG27" s="24">
        <v>16.306485905082312</v>
      </c>
      <c r="CH27" s="24">
        <v>16.267536039284078</v>
      </c>
      <c r="CI27" s="24">
        <v>16.515450289698784</v>
      </c>
      <c r="CJ27" s="24">
        <v>16.178406678160208</v>
      </c>
      <c r="CK27" s="24">
        <v>16.137861690421648</v>
      </c>
      <c r="CL27" s="24">
        <v>16.379787992123465</v>
      </c>
      <c r="CM27" s="24">
        <v>16.33167294135238</v>
      </c>
      <c r="CN27" s="24">
        <v>16.254430028758097</v>
      </c>
      <c r="CO27" s="24">
        <v>16.405444640773325</v>
      </c>
      <c r="CP27" s="24">
        <v>16.240076237620379</v>
      </c>
      <c r="CQ27" s="24">
        <v>16.162457158022377</v>
      </c>
      <c r="CR27" s="24">
        <v>16.248889356551594</v>
      </c>
      <c r="CS27" s="24">
        <v>16.210591432918772</v>
      </c>
      <c r="CT27" s="24">
        <v>16.173304559258721</v>
      </c>
      <c r="CU27" s="24">
        <v>16.039342054314123</v>
      </c>
      <c r="CV27" s="24">
        <v>15.903268344614208</v>
      </c>
      <c r="CW27" s="24">
        <v>15.602883728844716</v>
      </c>
      <c r="CX27" s="24">
        <v>15.886781442049076</v>
      </c>
      <c r="CY27" s="24">
        <v>15.871419707464906</v>
      </c>
      <c r="CZ27" s="24">
        <v>15.882393131746609</v>
      </c>
      <c r="DA27" s="24">
        <v>15.717051733553546</v>
      </c>
      <c r="DB27" s="24">
        <v>15.616908177450636</v>
      </c>
      <c r="DC27" s="24">
        <v>15.720355442121777</v>
      </c>
      <c r="DD27" s="24">
        <v>15.731803100919381</v>
      </c>
      <c r="DE27" s="24">
        <v>15.614584469691161</v>
      </c>
      <c r="DF27" s="24">
        <v>15.707817667726642</v>
      </c>
      <c r="DG27" s="24">
        <v>15.545284043426427</v>
      </c>
      <c r="DL27" s="17"/>
      <c r="DM27" s="17"/>
    </row>
    <row r="28" spans="1:117" s="9" customFormat="1" ht="12.75" x14ac:dyDescent="0.2">
      <c r="A28" s="9">
        <v>2</v>
      </c>
      <c r="B28" s="9">
        <v>52</v>
      </c>
      <c r="C28" s="9" t="s">
        <v>9</v>
      </c>
      <c r="D28" s="24">
        <v>1.1348207966007162</v>
      </c>
      <c r="E28" s="24">
        <v>1.1162102825799569</v>
      </c>
      <c r="F28" s="24">
        <v>1.1236274166918347</v>
      </c>
      <c r="G28" s="24">
        <v>1.5663186737746606</v>
      </c>
      <c r="H28" s="24">
        <v>1.4060167543289561</v>
      </c>
      <c r="I28" s="24">
        <v>1.1573016479460165</v>
      </c>
      <c r="J28" s="24">
        <v>1.1593718907366315</v>
      </c>
      <c r="K28" s="24">
        <v>1.1499304892512106</v>
      </c>
      <c r="L28" s="24">
        <v>1.1510269262561001</v>
      </c>
      <c r="M28" s="24">
        <v>1.1013424468896174</v>
      </c>
      <c r="N28" s="24">
        <v>1.0860823216519278</v>
      </c>
      <c r="O28" s="24">
        <v>0.99042553604417416</v>
      </c>
      <c r="P28" s="24">
        <v>0.97530296224576596</v>
      </c>
      <c r="Q28" s="24">
        <v>0.95446629022828222</v>
      </c>
      <c r="R28" s="24">
        <v>0.91976520724255384</v>
      </c>
      <c r="S28" s="24">
        <v>0.91406258451609546</v>
      </c>
      <c r="T28" s="24">
        <v>0.88142571575568396</v>
      </c>
      <c r="U28" s="24">
        <v>0.85981027689344491</v>
      </c>
      <c r="V28" s="24">
        <v>0.86926017240659159</v>
      </c>
      <c r="W28" s="24">
        <v>0.87223820508287397</v>
      </c>
      <c r="X28" s="24">
        <v>0.84881134509919209</v>
      </c>
      <c r="Y28" s="24">
        <v>0.8095164654515139</v>
      </c>
      <c r="Z28" s="24">
        <v>0.81815357122374999</v>
      </c>
      <c r="AA28" s="24">
        <v>0.80781080698814156</v>
      </c>
      <c r="AB28" s="24">
        <v>0.80616718047032543</v>
      </c>
      <c r="AC28" s="24">
        <v>0.80987437440695598</v>
      </c>
      <c r="AD28" s="24">
        <v>0.81706777088878502</v>
      </c>
      <c r="AE28" s="24">
        <v>0.81202113545547261</v>
      </c>
      <c r="AF28" s="24">
        <v>0.7961233713594883</v>
      </c>
      <c r="AG28" s="24">
        <v>0.78612567188796034</v>
      </c>
      <c r="AH28" s="24">
        <v>0.85356325496207075</v>
      </c>
      <c r="AI28" s="24">
        <v>0.86639369533925392</v>
      </c>
      <c r="AJ28" s="24">
        <v>0.83163391617409621</v>
      </c>
      <c r="AK28" s="24">
        <v>0.84054896615569019</v>
      </c>
      <c r="AL28" s="24">
        <v>0.85348760251784062</v>
      </c>
      <c r="AM28" s="24">
        <v>0.85834378515580478</v>
      </c>
      <c r="AN28" s="24">
        <v>0.83848139708230951</v>
      </c>
      <c r="AO28" s="24">
        <v>0.8379243427392411</v>
      </c>
      <c r="AP28" s="24">
        <v>0.78612320564821658</v>
      </c>
      <c r="AQ28" s="24">
        <v>0.73952953500337815</v>
      </c>
      <c r="AR28" s="24">
        <v>0.73367066296389138</v>
      </c>
      <c r="AS28" s="24">
        <v>0.7205292313984798</v>
      </c>
      <c r="AT28" s="24">
        <v>0.72014235668571402</v>
      </c>
      <c r="AU28" s="24">
        <v>0.7119293775379878</v>
      </c>
      <c r="AV28" s="24">
        <v>0.71211933247143822</v>
      </c>
      <c r="AW28" s="24">
        <v>0.72744039068896271</v>
      </c>
      <c r="AX28" s="24">
        <v>0.76129581756145337</v>
      </c>
      <c r="AY28" s="24">
        <v>0.79609094538916714</v>
      </c>
      <c r="AZ28" s="24">
        <v>0.80580900682304946</v>
      </c>
      <c r="BA28" s="24">
        <v>0.81037586294222275</v>
      </c>
      <c r="BB28" s="24">
        <v>0.82799588816782932</v>
      </c>
      <c r="BC28" s="24">
        <v>0.81531821502124247</v>
      </c>
      <c r="BD28" s="24">
        <v>0.19123857206839032</v>
      </c>
      <c r="BE28" s="24">
        <v>0.13964714109341883</v>
      </c>
      <c r="BF28" s="24">
        <v>0.13953640216798252</v>
      </c>
      <c r="BG28" s="24">
        <v>0.13755706944804821</v>
      </c>
      <c r="BH28" s="24">
        <v>0.1364544436242266</v>
      </c>
      <c r="BI28" s="24">
        <v>0.13620878453687338</v>
      </c>
      <c r="BJ28" s="24">
        <v>0.1610360748590087</v>
      </c>
      <c r="BK28" s="24">
        <v>0.10815042595106569</v>
      </c>
      <c r="BL28" s="24">
        <v>0.11700256846977526</v>
      </c>
      <c r="BM28" s="24">
        <v>0.12211260413707704</v>
      </c>
      <c r="BN28" s="24">
        <v>0.16009569504770801</v>
      </c>
      <c r="BO28" s="24">
        <v>0.17773030561536851</v>
      </c>
      <c r="BP28" s="24">
        <v>0.23370230033475128</v>
      </c>
      <c r="BQ28" s="24">
        <v>0.19629623992139569</v>
      </c>
      <c r="BR28" s="24">
        <v>0.23427441131371765</v>
      </c>
      <c r="BS28" s="24">
        <v>0.27864716233806996</v>
      </c>
      <c r="BT28" s="24">
        <v>0.25904990174211567</v>
      </c>
      <c r="BU28" s="24">
        <v>0.26022297739781597</v>
      </c>
      <c r="BV28" s="24">
        <v>0.25327119292694461</v>
      </c>
      <c r="BW28" s="24">
        <v>0.29838903449757032</v>
      </c>
      <c r="BX28" s="24">
        <v>0.28603907310955862</v>
      </c>
      <c r="BY28" s="24">
        <v>0.28117827535916434</v>
      </c>
      <c r="BZ28" s="24">
        <v>0.30006255997493886</v>
      </c>
      <c r="CA28" s="24">
        <v>0.2584582286585278</v>
      </c>
      <c r="CB28" s="24">
        <v>0.24113834259247416</v>
      </c>
      <c r="CC28" s="24">
        <v>0.22698711646793299</v>
      </c>
      <c r="CD28" s="24">
        <v>0.17669294231343333</v>
      </c>
      <c r="CE28" s="24">
        <v>0.21389107705419838</v>
      </c>
      <c r="CF28" s="24">
        <v>0.24187539685782783</v>
      </c>
      <c r="CG28" s="24">
        <v>0.24432280096755721</v>
      </c>
      <c r="CH28" s="24">
        <v>0.27153874951361773</v>
      </c>
      <c r="CI28" s="24">
        <v>0.28127737521181262</v>
      </c>
      <c r="CJ28" s="24">
        <v>0.24193197323721291</v>
      </c>
      <c r="CK28" s="24">
        <v>0.20091656532089217</v>
      </c>
      <c r="CL28" s="24">
        <v>0.20270722420060544</v>
      </c>
      <c r="CM28" s="24">
        <v>0.2368362202638129</v>
      </c>
      <c r="CN28" s="24">
        <v>0.28572159346730119</v>
      </c>
      <c r="CO28" s="24">
        <v>0.29616325370784374</v>
      </c>
      <c r="CP28" s="24">
        <v>0.31738625103029078</v>
      </c>
      <c r="CQ28" s="24">
        <v>0.33522823591253964</v>
      </c>
      <c r="CR28" s="24">
        <v>0.30533547086867968</v>
      </c>
      <c r="CS28" s="24">
        <v>0.34371030387253299</v>
      </c>
      <c r="CT28" s="24">
        <v>0.33831163369452755</v>
      </c>
      <c r="CU28" s="24">
        <v>0.35718890943973158</v>
      </c>
      <c r="CV28" s="24">
        <v>0.39022258620781614</v>
      </c>
      <c r="CW28" s="24">
        <v>0.36701412973428438</v>
      </c>
      <c r="CX28" s="24">
        <v>0.2716934576325547</v>
      </c>
      <c r="CY28" s="24">
        <v>0.30868288243713848</v>
      </c>
      <c r="CZ28" s="24">
        <v>0.29976842154684807</v>
      </c>
      <c r="DA28" s="24">
        <v>0.29381991883734865</v>
      </c>
      <c r="DB28" s="24">
        <v>0.26993911273144311</v>
      </c>
      <c r="DC28" s="24">
        <v>0.24260189324405906</v>
      </c>
      <c r="DD28" s="24">
        <v>0.20434447727453428</v>
      </c>
      <c r="DE28" s="24">
        <v>0.15841970097936189</v>
      </c>
      <c r="DF28" s="24">
        <v>0.16784362683273157</v>
      </c>
      <c r="DG28" s="24">
        <v>0.2569464514521943</v>
      </c>
    </row>
    <row r="29" spans="1:117" s="9" customFormat="1" ht="12.75" x14ac:dyDescent="0.2">
      <c r="A29" s="9">
        <v>1</v>
      </c>
      <c r="B29" s="9">
        <v>55</v>
      </c>
      <c r="C29" s="9" t="s">
        <v>3</v>
      </c>
      <c r="D29" s="24">
        <v>1.9359562698748185</v>
      </c>
      <c r="E29" s="24">
        <v>1.8966083102017874</v>
      </c>
      <c r="F29" s="24">
        <v>1.916019658694335</v>
      </c>
      <c r="G29" s="24">
        <v>1.9772989819655622</v>
      </c>
      <c r="H29" s="24">
        <v>1.9980870854853303</v>
      </c>
      <c r="I29" s="24">
        <v>2.0214347077077099</v>
      </c>
      <c r="J29" s="24">
        <v>2.0139951835448682</v>
      </c>
      <c r="K29" s="24">
        <v>2.0463088764253201</v>
      </c>
      <c r="L29" s="24">
        <v>2.0656021011540706</v>
      </c>
      <c r="M29" s="24">
        <v>2.0614625005813765</v>
      </c>
      <c r="N29" s="24">
        <v>2.0326628937998676</v>
      </c>
      <c r="O29" s="24">
        <v>2.0037167987714244</v>
      </c>
      <c r="P29" s="24">
        <v>2.0309809698298129</v>
      </c>
      <c r="Q29" s="24">
        <v>2.0376076020078533</v>
      </c>
      <c r="R29" s="24">
        <v>2.0759613755443227</v>
      </c>
      <c r="S29" s="24">
        <v>2.0959081150443066</v>
      </c>
      <c r="T29" s="24">
        <v>2.1400386351284899</v>
      </c>
      <c r="U29" s="24">
        <v>2.1551258403977593</v>
      </c>
      <c r="V29" s="24">
        <v>2.1830949307063858</v>
      </c>
      <c r="W29" s="24">
        <v>2.1939733116587288</v>
      </c>
      <c r="X29" s="24">
        <v>2.2270753831203334</v>
      </c>
      <c r="Y29" s="24">
        <v>2.2753271034744125</v>
      </c>
      <c r="Z29" s="24">
        <v>2.2218095536436326</v>
      </c>
      <c r="AA29" s="24">
        <v>2.2419910173715323</v>
      </c>
      <c r="AB29" s="24">
        <v>2.2955065977144256</v>
      </c>
      <c r="AC29" s="24">
        <v>2.3087094915856112</v>
      </c>
      <c r="AD29" s="24">
        <v>2.3377953049548741</v>
      </c>
      <c r="AE29" s="24">
        <v>2.3962197698748122</v>
      </c>
      <c r="AF29" s="24">
        <v>2.4455103373279563</v>
      </c>
      <c r="AG29" s="24">
        <v>2.4285360783885888</v>
      </c>
      <c r="AH29" s="24">
        <v>2.5241684893802856</v>
      </c>
      <c r="AI29" s="24">
        <v>2.5650757957572488</v>
      </c>
      <c r="AJ29" s="24">
        <v>2.6359621382513643</v>
      </c>
      <c r="AK29" s="24">
        <v>2.6882869374441363</v>
      </c>
      <c r="AL29" s="24">
        <v>2.7115481961329522</v>
      </c>
      <c r="AM29" s="24">
        <v>2.7323554592124784</v>
      </c>
      <c r="AN29" s="24">
        <v>2.7679903143744937</v>
      </c>
      <c r="AO29" s="24">
        <v>2.7961493618939541</v>
      </c>
      <c r="AP29" s="24">
        <v>2.797398814504255</v>
      </c>
      <c r="AQ29" s="24">
        <v>2.8455576856689664</v>
      </c>
      <c r="AR29" s="24">
        <v>2.8842247285126636</v>
      </c>
      <c r="AS29" s="24">
        <v>2.8550184335220372</v>
      </c>
      <c r="AT29" s="24">
        <v>2.9379253421441853</v>
      </c>
      <c r="AU29" s="24">
        <v>2.9107549579704273</v>
      </c>
      <c r="AV29" s="24">
        <v>2.960290590744572</v>
      </c>
      <c r="AW29" s="24">
        <v>2.9858398466663907</v>
      </c>
      <c r="AX29" s="24">
        <v>2.9835117251117196</v>
      </c>
      <c r="AY29" s="24">
        <v>2.9169601973055901</v>
      </c>
      <c r="AZ29" s="24">
        <v>2.9435677756370522</v>
      </c>
      <c r="BA29" s="24">
        <v>2.9568664363666937</v>
      </c>
      <c r="BB29" s="24">
        <v>3.0084927309797753</v>
      </c>
      <c r="BC29" s="24">
        <v>3.0123018755061333</v>
      </c>
      <c r="BD29" s="24">
        <v>3.0309990971351115</v>
      </c>
      <c r="BE29" s="24">
        <v>3.0693661541607291</v>
      </c>
      <c r="BF29" s="24">
        <v>3.0733159680374005</v>
      </c>
      <c r="BG29" s="24">
        <v>3.1356447143555748</v>
      </c>
      <c r="BH29" s="24">
        <v>3.1123640265544319</v>
      </c>
      <c r="BI29" s="24">
        <v>3.1387761201780782</v>
      </c>
      <c r="BJ29" s="24">
        <v>3.1256131543590007</v>
      </c>
      <c r="BK29" s="24">
        <v>3.1241879927265739</v>
      </c>
      <c r="BL29" s="24">
        <v>3.141286632200984</v>
      </c>
      <c r="BM29" s="24">
        <v>3.1293731356945664</v>
      </c>
      <c r="BN29" s="24">
        <v>3.1420111490130354</v>
      </c>
      <c r="BO29" s="24">
        <v>3.1504126595861446</v>
      </c>
      <c r="BP29" s="24">
        <v>3.1852979845367231</v>
      </c>
      <c r="BQ29" s="24">
        <v>3.1290439563802521</v>
      </c>
      <c r="BR29" s="24">
        <v>3.1180763929398969</v>
      </c>
      <c r="BS29" s="24">
        <v>3.1156171182755963</v>
      </c>
      <c r="BT29" s="24">
        <v>3.1070582741032222</v>
      </c>
      <c r="BU29" s="24">
        <v>3.0844838180109146</v>
      </c>
      <c r="BV29" s="24">
        <v>3.0419941211557009</v>
      </c>
      <c r="BW29" s="24">
        <v>2.9719772702580101</v>
      </c>
      <c r="BX29" s="24">
        <v>2.9892083096880295</v>
      </c>
      <c r="BY29" s="24">
        <v>2.9812833844907178</v>
      </c>
      <c r="BZ29" s="24">
        <v>2.9625891639894055</v>
      </c>
      <c r="CA29" s="24">
        <v>2.9781002779416714</v>
      </c>
      <c r="CB29" s="24">
        <v>3.026923887701463</v>
      </c>
      <c r="CC29" s="24">
        <v>3.0736050561182573</v>
      </c>
      <c r="CD29" s="24">
        <v>3.1398304865753581</v>
      </c>
      <c r="CE29" s="24">
        <v>3.1871993859745205</v>
      </c>
      <c r="CF29" s="24">
        <v>3.2069235558044555</v>
      </c>
      <c r="CG29" s="24">
        <v>3.1999213990779443</v>
      </c>
      <c r="CH29" s="24">
        <v>3.1668595251321698</v>
      </c>
      <c r="CI29" s="24">
        <v>2.7587283164764056</v>
      </c>
      <c r="CJ29" s="24">
        <v>2.7609679954110415</v>
      </c>
      <c r="CK29" s="24">
        <v>2.7209795552209424</v>
      </c>
      <c r="CL29" s="24">
        <v>2.7224669525777108</v>
      </c>
      <c r="CM29" s="24">
        <v>2.6967712716635601</v>
      </c>
      <c r="CN29" s="24">
        <v>2.7099182260004087</v>
      </c>
      <c r="CO29" s="24">
        <v>2.6753112145483158</v>
      </c>
      <c r="CP29" s="24">
        <v>2.6626083397664249</v>
      </c>
      <c r="CQ29" s="24">
        <v>2.6564427408147928</v>
      </c>
      <c r="CR29" s="24">
        <v>2.6037497923220974</v>
      </c>
      <c r="CS29" s="24">
        <v>2.5827315112655054</v>
      </c>
      <c r="CT29" s="24">
        <v>2.5822012332448354</v>
      </c>
      <c r="CU29" s="24">
        <v>2.5865282993258054</v>
      </c>
      <c r="CV29" s="24">
        <v>2.6083736814269285</v>
      </c>
      <c r="CW29" s="24">
        <v>2.6270623251344971</v>
      </c>
      <c r="CX29" s="24">
        <v>2.6235501716639802</v>
      </c>
      <c r="CY29" s="24">
        <v>2.5951195618113361</v>
      </c>
      <c r="CZ29" s="24">
        <v>2.5399799425975877</v>
      </c>
      <c r="DA29" s="24">
        <v>2.5376664745221165</v>
      </c>
      <c r="DB29" s="24">
        <v>2.5375265633175412</v>
      </c>
      <c r="DC29" s="24">
        <v>2.5546213227436891</v>
      </c>
      <c r="DD29" s="24">
        <v>2.549808730095358</v>
      </c>
      <c r="DE29" s="24">
        <v>2.5392188842805603</v>
      </c>
      <c r="DF29" s="24">
        <v>2.5255182140391219</v>
      </c>
      <c r="DG29" s="24">
        <v>2.5605052350516098</v>
      </c>
    </row>
    <row r="30" spans="1:117" s="9" customFormat="1" ht="12.75" x14ac:dyDescent="0.2">
      <c r="A30" s="9">
        <v>1</v>
      </c>
      <c r="B30" s="9">
        <v>82</v>
      </c>
      <c r="C30" s="9" t="s">
        <v>4</v>
      </c>
      <c r="D30" s="24">
        <v>2.2579217197558488</v>
      </c>
      <c r="E30" s="24">
        <v>2.2795115959783412</v>
      </c>
      <c r="F30" s="24">
        <v>2.318350734808158</v>
      </c>
      <c r="G30" s="24">
        <v>2.2975473278577048</v>
      </c>
      <c r="H30" s="24">
        <v>2.3023339533907974</v>
      </c>
      <c r="I30" s="24">
        <v>2.3158551141542714</v>
      </c>
      <c r="J30" s="24">
        <v>2.2508825912690362</v>
      </c>
      <c r="K30" s="24">
        <v>2.266411331063082</v>
      </c>
      <c r="L30" s="24">
        <v>2.2856783798975133</v>
      </c>
      <c r="M30" s="24">
        <v>2.3272315809448236</v>
      </c>
      <c r="N30" s="24">
        <v>2.3186256824265459</v>
      </c>
      <c r="O30" s="24">
        <v>2.3224566196115166</v>
      </c>
      <c r="P30" s="24">
        <v>2.3367008986866558</v>
      </c>
      <c r="Q30" s="24">
        <v>2.3417087571308346</v>
      </c>
      <c r="R30" s="24">
        <v>2.4164835237597924</v>
      </c>
      <c r="S30" s="24">
        <v>2.3854769424730358</v>
      </c>
      <c r="T30" s="24">
        <v>2.3950796300274471</v>
      </c>
      <c r="U30" s="24">
        <v>2.3730306724566685</v>
      </c>
      <c r="V30" s="24">
        <v>2.3786898574567461</v>
      </c>
      <c r="W30" s="24">
        <v>2.38074981982491</v>
      </c>
      <c r="X30" s="24">
        <v>2.3926475161553258</v>
      </c>
      <c r="Y30" s="24">
        <v>2.4220855224289037</v>
      </c>
      <c r="Z30" s="24">
        <v>2.4328054756877351</v>
      </c>
      <c r="AA30" s="24">
        <v>2.4384762160045041</v>
      </c>
      <c r="AB30" s="24">
        <v>2.44344667164903</v>
      </c>
      <c r="AC30" s="24">
        <v>2.4294135847705065</v>
      </c>
      <c r="AD30" s="24">
        <v>2.6058203265336704</v>
      </c>
      <c r="AE30" s="24">
        <v>2.6340029309629998</v>
      </c>
      <c r="AF30" s="24">
        <v>2.6412015893307608</v>
      </c>
      <c r="AG30" s="24">
        <v>2.5911017241486869</v>
      </c>
      <c r="AH30" s="24">
        <v>2.5801047959992927</v>
      </c>
      <c r="AI30" s="24">
        <v>2.5628988347423434</v>
      </c>
      <c r="AJ30" s="24">
        <v>2.5642260545992119</v>
      </c>
      <c r="AK30" s="24">
        <v>2.5518927443354666</v>
      </c>
      <c r="AL30" s="24">
        <v>2.5427118248559473</v>
      </c>
      <c r="AM30" s="24">
        <v>2.5341890640093814</v>
      </c>
      <c r="AN30" s="24">
        <v>2.4801250512698791</v>
      </c>
      <c r="AO30" s="24">
        <v>2.4884697545620642</v>
      </c>
      <c r="AP30" s="24">
        <v>2.4225410188057706</v>
      </c>
      <c r="AQ30" s="24">
        <v>2.4243053034496098</v>
      </c>
      <c r="AR30" s="24">
        <v>2.421166218545002</v>
      </c>
      <c r="AS30" s="24">
        <v>2.3663515891636826</v>
      </c>
      <c r="AT30" s="24">
        <v>2.3567698829111312</v>
      </c>
      <c r="AU30" s="24">
        <v>2.3008731721695872</v>
      </c>
      <c r="AV30" s="24">
        <v>2.3184028038262015</v>
      </c>
      <c r="AW30" s="24">
        <v>2.3497646159122643</v>
      </c>
      <c r="AX30" s="24">
        <v>2.3281216055762681</v>
      </c>
      <c r="AY30" s="24">
        <v>2.3376369781460222</v>
      </c>
      <c r="AZ30" s="24">
        <v>2.3427824013016503</v>
      </c>
      <c r="BA30" s="24">
        <v>2.3250846869196145</v>
      </c>
      <c r="BB30" s="24">
        <v>2.3562992134273921</v>
      </c>
      <c r="BC30" s="24">
        <v>2.411808533511647</v>
      </c>
      <c r="BD30" s="24">
        <v>2.5110490258810065</v>
      </c>
      <c r="BE30" s="24">
        <v>2.541625702905999</v>
      </c>
      <c r="BF30" s="24">
        <v>2.5465411931493533</v>
      </c>
      <c r="BG30" s="24">
        <v>2.5144118663754131</v>
      </c>
      <c r="BH30" s="24">
        <v>2.5192319520724338</v>
      </c>
      <c r="BI30" s="24">
        <v>2.5638826301529605</v>
      </c>
      <c r="BJ30" s="24">
        <v>2.6519714738768458</v>
      </c>
      <c r="BK30" s="24">
        <v>2.6101401022345936</v>
      </c>
      <c r="BL30" s="24">
        <v>2.5675266515542301</v>
      </c>
      <c r="BM30" s="24">
        <v>2.5307270780595066</v>
      </c>
      <c r="BN30" s="24">
        <v>2.5075157325337201</v>
      </c>
      <c r="BO30" s="24">
        <v>2.5110354275764455</v>
      </c>
      <c r="BP30" s="24">
        <v>2.5312531808429362</v>
      </c>
      <c r="BQ30" s="24">
        <v>2.5486760846252809</v>
      </c>
      <c r="BR30" s="24">
        <v>2.5524633065393725</v>
      </c>
      <c r="BS30" s="24">
        <v>2.5992268876792588</v>
      </c>
      <c r="BT30" s="24">
        <v>2.6016505827634568</v>
      </c>
      <c r="BU30" s="24">
        <v>2.5673323575340543</v>
      </c>
      <c r="BV30" s="24">
        <v>2.5804040747604784</v>
      </c>
      <c r="BW30" s="24">
        <v>2.5008860937394775</v>
      </c>
      <c r="BX30" s="24">
        <v>2.50460324929539</v>
      </c>
      <c r="BY30" s="24">
        <v>2.5151519584582109</v>
      </c>
      <c r="BZ30" s="24">
        <v>2.5265502316598969</v>
      </c>
      <c r="CA30" s="24">
        <v>2.492144212698987</v>
      </c>
      <c r="CB30" s="24">
        <v>2.5126716313314348</v>
      </c>
      <c r="CC30" s="24">
        <v>2.4923141144528533</v>
      </c>
      <c r="CD30" s="24">
        <v>2.5065943632873386</v>
      </c>
      <c r="CE30" s="24">
        <v>2.5160981181414601</v>
      </c>
      <c r="CF30" s="24">
        <v>2.5188914829212434</v>
      </c>
      <c r="CG30" s="24">
        <v>2.4779192540493375</v>
      </c>
      <c r="CH30" s="24">
        <v>2.4949767959213149</v>
      </c>
      <c r="CI30" s="24">
        <v>2.476982232709517</v>
      </c>
      <c r="CJ30" s="24">
        <v>2.5181705654888487</v>
      </c>
      <c r="CK30" s="24">
        <v>2.5262950480376833</v>
      </c>
      <c r="CL30" s="24">
        <v>2.5086210209059825</v>
      </c>
      <c r="CM30" s="24">
        <v>2.5022469393133693</v>
      </c>
      <c r="CN30" s="24">
        <v>2.5227174310783558</v>
      </c>
      <c r="CO30" s="24">
        <v>2.5152936118433602</v>
      </c>
      <c r="CP30" s="24">
        <v>2.5377857286536627</v>
      </c>
      <c r="CQ30" s="24">
        <v>2.5650438590654954</v>
      </c>
      <c r="CR30" s="24">
        <v>2.5449392912199067</v>
      </c>
      <c r="CS30" s="24">
        <v>2.5864607367510164</v>
      </c>
      <c r="CT30" s="24">
        <v>2.6106976357768903</v>
      </c>
      <c r="CU30" s="24">
        <v>2.609217314416175</v>
      </c>
      <c r="CV30" s="24">
        <v>2.7037024404609369</v>
      </c>
      <c r="CW30" s="24">
        <v>2.6930570871253612</v>
      </c>
      <c r="CX30" s="24">
        <v>2.6664129485234676</v>
      </c>
      <c r="CY30" s="24">
        <v>2.691445976623879</v>
      </c>
      <c r="CZ30" s="24">
        <v>2.6546757011660085</v>
      </c>
      <c r="DA30" s="24">
        <v>2.6169950148865069</v>
      </c>
      <c r="DB30" s="24">
        <v>2.6590101274364408</v>
      </c>
      <c r="DC30" s="24">
        <v>2.659962475878916</v>
      </c>
      <c r="DD30" s="24">
        <v>2.6333590336206307</v>
      </c>
      <c r="DE30" s="24">
        <v>2.6546579534535995</v>
      </c>
      <c r="DF30" s="24">
        <v>2.6148778221009743</v>
      </c>
      <c r="DG30" s="24">
        <v>2.5849336071897091</v>
      </c>
    </row>
    <row r="31" spans="1:117" s="9" customFormat="1" ht="12.75" x14ac:dyDescent="0.2">
      <c r="A31" s="9">
        <v>1</v>
      </c>
      <c r="B31" s="9">
        <v>126</v>
      </c>
      <c r="C31" s="9" t="s">
        <v>5</v>
      </c>
      <c r="D31" s="24">
        <v>1.4902113949102285</v>
      </c>
      <c r="E31" s="24">
        <v>1.5069184599562977</v>
      </c>
      <c r="F31" s="24">
        <v>1.5028241207301731</v>
      </c>
      <c r="G31" s="24">
        <v>1.4847483088491154</v>
      </c>
      <c r="H31" s="24">
        <v>1.4306822367646326</v>
      </c>
      <c r="I31" s="24">
        <v>1.4226600896018402</v>
      </c>
      <c r="J31" s="24">
        <v>1.4246372908432974</v>
      </c>
      <c r="K31" s="24">
        <v>1.4374521210113174</v>
      </c>
      <c r="L31" s="24">
        <v>1.4503251652014357</v>
      </c>
      <c r="M31" s="24">
        <v>1.4295298941190222</v>
      </c>
      <c r="N31" s="24">
        <v>1.4223413353225203</v>
      </c>
      <c r="O31" s="24">
        <v>1.4351720570256929</v>
      </c>
      <c r="P31" s="24">
        <v>1.4411500399402399</v>
      </c>
      <c r="Q31" s="24">
        <v>1.4907113852366254</v>
      </c>
      <c r="R31" s="24">
        <v>1.4856693407202677</v>
      </c>
      <c r="S31" s="24">
        <v>1.5085518968779916</v>
      </c>
      <c r="T31" s="24">
        <v>1.5035315442415369</v>
      </c>
      <c r="U31" s="24">
        <v>1.5128367577775996</v>
      </c>
      <c r="V31" s="24">
        <v>1.5401932016717408</v>
      </c>
      <c r="W31" s="24">
        <v>1.5321094459930313</v>
      </c>
      <c r="X31" s="24">
        <v>1.538392312731518</v>
      </c>
      <c r="Y31" s="24">
        <v>1.5197239875028337</v>
      </c>
      <c r="Z31" s="24">
        <v>1.5012813668727425</v>
      </c>
      <c r="AA31" s="24">
        <v>1.4944281642307111</v>
      </c>
      <c r="AB31" s="24">
        <v>1.4770317505241033</v>
      </c>
      <c r="AC31" s="24">
        <v>1.4727082078671345</v>
      </c>
      <c r="AD31" s="24">
        <v>1.4718109853592383</v>
      </c>
      <c r="AE31" s="24">
        <v>1.4584127309732076</v>
      </c>
      <c r="AF31" s="24">
        <v>1.5165657912761812</v>
      </c>
      <c r="AG31" s="24">
        <v>1.5058171134723413</v>
      </c>
      <c r="AH31" s="24">
        <v>1.4962997602940653</v>
      </c>
      <c r="AI31" s="24">
        <v>1.5035933933950587</v>
      </c>
      <c r="AJ31" s="24">
        <v>1.5120099465718935</v>
      </c>
      <c r="AK31" s="24">
        <v>1.5086060303193634</v>
      </c>
      <c r="AL31" s="24">
        <v>1.5168374581907522</v>
      </c>
      <c r="AM31" s="24">
        <v>1.5212441347498376</v>
      </c>
      <c r="AN31" s="24">
        <v>1.5454266768599707</v>
      </c>
      <c r="AO31" s="24">
        <v>1.5454798520700253</v>
      </c>
      <c r="AP31" s="24">
        <v>1.5423932775202736</v>
      </c>
      <c r="AQ31" s="24">
        <v>1.5632069120355709</v>
      </c>
      <c r="AR31" s="24">
        <v>1.5779685986969227</v>
      </c>
      <c r="AS31" s="24">
        <v>1.5598484690987173</v>
      </c>
      <c r="AT31" s="24">
        <v>1.6394375149516349</v>
      </c>
      <c r="AU31" s="24">
        <v>1.6470243793744959</v>
      </c>
      <c r="AV31" s="24">
        <v>1.6969242199178221</v>
      </c>
      <c r="AW31" s="24">
        <v>1.7413733960977038</v>
      </c>
      <c r="AX31" s="24">
        <v>1.7142960331679686</v>
      </c>
      <c r="AY31" s="24">
        <v>1.6536095201041077</v>
      </c>
      <c r="AZ31" s="24">
        <v>1.6393727326559762</v>
      </c>
      <c r="BA31" s="24">
        <v>1.6429921202746149</v>
      </c>
      <c r="BB31" s="24">
        <v>1.6537838440026269</v>
      </c>
      <c r="BC31" s="24">
        <v>1.6258984894270996</v>
      </c>
      <c r="BD31" s="24">
        <v>1.6768281636532409</v>
      </c>
      <c r="BE31" s="24">
        <v>1.7248625783643681</v>
      </c>
      <c r="BF31" s="24">
        <v>1.7022546047393752</v>
      </c>
      <c r="BG31" s="24">
        <v>1.7127853025467723</v>
      </c>
      <c r="BH31" s="24">
        <v>1.7031476156293346</v>
      </c>
      <c r="BI31" s="24">
        <v>1.6948949678989627</v>
      </c>
      <c r="BJ31" s="24">
        <v>1.6782152392338403</v>
      </c>
      <c r="BK31" s="24">
        <v>1.6664429366576101</v>
      </c>
      <c r="BL31" s="24">
        <v>1.659502735374226</v>
      </c>
      <c r="BM31" s="24">
        <v>1.6630954096796884</v>
      </c>
      <c r="BN31" s="24">
        <v>1.6978770194276918</v>
      </c>
      <c r="BO31" s="24">
        <v>1.6930399937127656</v>
      </c>
      <c r="BP31" s="24">
        <v>1.6566481116123883</v>
      </c>
      <c r="BQ31" s="24">
        <v>1.6278450827770063</v>
      </c>
      <c r="BR31" s="24">
        <v>1.642466302673679</v>
      </c>
      <c r="BS31" s="24">
        <v>1.6380511299881888</v>
      </c>
      <c r="BT31" s="24">
        <v>1.6187427333359796</v>
      </c>
      <c r="BU31" s="24">
        <v>1.6191990511553536</v>
      </c>
      <c r="BV31" s="24">
        <v>1.6216335214900159</v>
      </c>
      <c r="BW31" s="24">
        <v>1.593350111041139</v>
      </c>
      <c r="BX31" s="24">
        <v>1.6097017668974423</v>
      </c>
      <c r="BY31" s="24">
        <v>1.6302907512413196</v>
      </c>
      <c r="BZ31" s="24">
        <v>1.6353039760648804</v>
      </c>
      <c r="CA31" s="24">
        <v>1.6442019627568434</v>
      </c>
      <c r="CB31" s="24">
        <v>1.6668782410257723</v>
      </c>
      <c r="CC31" s="24">
        <v>1.6505005671546473</v>
      </c>
      <c r="CD31" s="24">
        <v>1.6385065292442096</v>
      </c>
      <c r="CE31" s="24">
        <v>1.6571482715034451</v>
      </c>
      <c r="CF31" s="24">
        <v>1.6274779690423795</v>
      </c>
      <c r="CG31" s="24">
        <v>1.5843815876986023</v>
      </c>
      <c r="CH31" s="24">
        <v>1.5874470557895946</v>
      </c>
      <c r="CI31" s="24">
        <v>1.5948701193725625</v>
      </c>
      <c r="CJ31" s="24">
        <v>1.6206600277983041</v>
      </c>
      <c r="CK31" s="24">
        <v>1.6035059538970935</v>
      </c>
      <c r="CL31" s="24">
        <v>1.5058332142565174</v>
      </c>
      <c r="CM31" s="24">
        <v>1.5145914774761622</v>
      </c>
      <c r="CN31" s="24">
        <v>1.5016086366029124</v>
      </c>
      <c r="CO31" s="24">
        <v>1.4509206575475424</v>
      </c>
      <c r="CP31" s="24">
        <v>1.4541598827644946</v>
      </c>
      <c r="CQ31" s="24">
        <v>1.4479299776810859</v>
      </c>
      <c r="CR31" s="24">
        <v>1.4424248618669897</v>
      </c>
      <c r="CS31" s="24">
        <v>1.4328167766390369</v>
      </c>
      <c r="CT31" s="24">
        <v>1.4244333692554134</v>
      </c>
      <c r="CU31" s="24">
        <v>1.4081832571012103</v>
      </c>
      <c r="CV31" s="24">
        <v>1.4136562493592841</v>
      </c>
      <c r="CW31" s="24">
        <v>1.4127175955815006</v>
      </c>
      <c r="CX31" s="24">
        <v>1.4013327250244589</v>
      </c>
      <c r="CY31" s="24">
        <v>1.3802692692663681</v>
      </c>
      <c r="CZ31" s="24">
        <v>1.38110466488282</v>
      </c>
      <c r="DA31" s="24">
        <v>1.3901875286307006</v>
      </c>
      <c r="DB31" s="24">
        <v>1.3897190042179561</v>
      </c>
      <c r="DC31" s="24">
        <v>1.3857349542601067</v>
      </c>
      <c r="DD31" s="24">
        <v>1.3875037300789987</v>
      </c>
      <c r="DE31" s="24">
        <v>1.4042128306422132</v>
      </c>
      <c r="DF31" s="24">
        <v>1.3462018108402902</v>
      </c>
      <c r="DG31" s="24">
        <v>1.3260764903584328</v>
      </c>
    </row>
    <row r="32" spans="1:117" s="9" customFormat="1" ht="12.75" x14ac:dyDescent="0.2">
      <c r="A32" s="9">
        <v>1</v>
      </c>
      <c r="B32" s="9">
        <v>127</v>
      </c>
      <c r="C32" s="9" t="s">
        <v>2</v>
      </c>
      <c r="D32" s="24">
        <v>0.12213777516349124</v>
      </c>
      <c r="E32" s="24">
        <v>0.14085326602363649</v>
      </c>
      <c r="F32" s="24">
        <v>0.16671662676857646</v>
      </c>
      <c r="G32" s="24">
        <v>0.15042299812954463</v>
      </c>
      <c r="H32" s="24">
        <v>0.13194317729945229</v>
      </c>
      <c r="I32" s="24">
        <v>0.14391547197912327</v>
      </c>
      <c r="J32" s="24">
        <v>0.13027812371563732</v>
      </c>
      <c r="K32" s="24">
        <v>0.13089467302831401</v>
      </c>
      <c r="L32" s="24">
        <v>0.13761576438629497</v>
      </c>
      <c r="M32" s="24">
        <v>0.12902211481107018</v>
      </c>
      <c r="N32" s="24">
        <v>0.14359880709572348</v>
      </c>
      <c r="O32" s="24">
        <v>0.1402912642344106</v>
      </c>
      <c r="P32" s="24">
        <v>0.14122120680995456</v>
      </c>
      <c r="Q32" s="24">
        <v>0.12953278988226122</v>
      </c>
      <c r="R32" s="24">
        <v>0.12590780637898949</v>
      </c>
      <c r="S32" s="24">
        <v>0.14203783325306185</v>
      </c>
      <c r="T32" s="24">
        <v>0.14696076630615429</v>
      </c>
      <c r="U32" s="24">
        <v>0.14960987961292388</v>
      </c>
      <c r="V32" s="24">
        <v>0.17730401323336031</v>
      </c>
      <c r="W32" s="24">
        <v>0.19311247192459235</v>
      </c>
      <c r="X32" s="24">
        <v>0.21015949467043504</v>
      </c>
      <c r="Y32" s="24">
        <v>0.16491434133193272</v>
      </c>
      <c r="Z32" s="24">
        <v>0.1444255234735955</v>
      </c>
      <c r="AA32" s="24">
        <v>0.16359898238985221</v>
      </c>
      <c r="AB32" s="24">
        <v>0.17868582301647223</v>
      </c>
      <c r="AC32" s="24">
        <v>0.16780468843491761</v>
      </c>
      <c r="AD32" s="24">
        <v>0.18295315970989265</v>
      </c>
      <c r="AE32" s="24">
        <v>0.19376197858684746</v>
      </c>
      <c r="AF32" s="24">
        <v>0.18729319469932953</v>
      </c>
      <c r="AG32" s="24">
        <v>0.19378485276903115</v>
      </c>
      <c r="AH32" s="24">
        <v>0.17407950615237008</v>
      </c>
      <c r="AI32" s="24">
        <v>0.17720310398970626</v>
      </c>
      <c r="AJ32" s="24">
        <v>0.16562351028486161</v>
      </c>
      <c r="AK32" s="24">
        <v>0.1645348477591555</v>
      </c>
      <c r="AL32" s="24">
        <v>0.15248807260349181</v>
      </c>
      <c r="AM32" s="24">
        <v>0.14654932001834947</v>
      </c>
      <c r="AN32" s="24">
        <v>0.13475815460002522</v>
      </c>
      <c r="AO32" s="24">
        <v>0.15238675918472705</v>
      </c>
      <c r="AP32" s="24">
        <v>0.18171931663058766</v>
      </c>
      <c r="AQ32" s="24">
        <v>0.22182879841073996</v>
      </c>
      <c r="AR32" s="24">
        <v>0.26072381143777795</v>
      </c>
      <c r="AS32" s="24">
        <v>0.25196485290713527</v>
      </c>
      <c r="AT32" s="24">
        <v>0.28185616927439816</v>
      </c>
      <c r="AU32" s="24">
        <v>0.2656105958427824</v>
      </c>
      <c r="AV32" s="24">
        <v>0.31761902547952092</v>
      </c>
      <c r="AW32" s="24">
        <v>0.34270068027789569</v>
      </c>
      <c r="AX32" s="24">
        <v>0.36067743343928349</v>
      </c>
      <c r="AY32" s="24">
        <v>0.43002880745989402</v>
      </c>
      <c r="AZ32" s="24">
        <v>0.4431678784103894</v>
      </c>
      <c r="BA32" s="24">
        <v>0.43640451809208852</v>
      </c>
      <c r="BB32" s="24">
        <v>0.4183246761131223</v>
      </c>
      <c r="BC32" s="24">
        <v>0.42500015365095156</v>
      </c>
      <c r="BD32" s="24">
        <v>0.31427127191143145</v>
      </c>
      <c r="BE32" s="24">
        <v>0.28171885943379282</v>
      </c>
      <c r="BF32" s="24">
        <v>0.19754338498085056</v>
      </c>
      <c r="BG32" s="24">
        <v>0.20125522178775368</v>
      </c>
      <c r="BH32" s="24">
        <v>0.19008223235130464</v>
      </c>
      <c r="BI32" s="24">
        <v>0.13732564468437738</v>
      </c>
      <c r="BJ32" s="24">
        <v>0.16238059130609789</v>
      </c>
      <c r="BK32" s="24">
        <v>0.26789442902524546</v>
      </c>
      <c r="BL32" s="24">
        <v>0.26571119462222736</v>
      </c>
      <c r="BM32" s="24">
        <v>0.28517555361672886</v>
      </c>
      <c r="BN32" s="24">
        <v>0.25451248172196905</v>
      </c>
      <c r="BO32" s="24">
        <v>0.23021832932888087</v>
      </c>
      <c r="BP32" s="24">
        <v>0.21872718549671341</v>
      </c>
      <c r="BQ32" s="24">
        <v>0.23456958087805974</v>
      </c>
      <c r="BR32" s="24">
        <v>0.24569549198399321</v>
      </c>
      <c r="BS32" s="24">
        <v>0.26133717937533191</v>
      </c>
      <c r="BT32" s="24">
        <v>0.24633504519436228</v>
      </c>
      <c r="BU32" s="24">
        <v>0.24932187355599794</v>
      </c>
      <c r="BV32" s="24">
        <v>0.20867440743362631</v>
      </c>
      <c r="BW32" s="24">
        <v>0.19032298088232821</v>
      </c>
      <c r="BX32" s="24">
        <v>0.18735453499921775</v>
      </c>
      <c r="BY32" s="24">
        <v>0.1782816280369649</v>
      </c>
      <c r="BZ32" s="24">
        <v>0.181340238398744</v>
      </c>
      <c r="CA32" s="24">
        <v>0.18559545389290596</v>
      </c>
      <c r="CB32" s="24">
        <v>0.18418485623514932</v>
      </c>
      <c r="CC32" s="24">
        <v>0.18901491475324436</v>
      </c>
      <c r="CD32" s="24">
        <v>0.20050455707281667</v>
      </c>
      <c r="CE32" s="24">
        <v>0.19688290234315514</v>
      </c>
      <c r="CF32" s="24">
        <v>0.16289425960181564</v>
      </c>
      <c r="CG32" s="24">
        <v>0.16549306479253742</v>
      </c>
      <c r="CH32" s="24">
        <v>0.18459856038142025</v>
      </c>
      <c r="CI32" s="24">
        <v>0.18007826671137608</v>
      </c>
      <c r="CJ32" s="24">
        <v>0.17568533269564945</v>
      </c>
      <c r="CK32" s="24">
        <v>0.18211974284558843</v>
      </c>
      <c r="CL32" s="24">
        <v>0.18890379176924146</v>
      </c>
      <c r="CM32" s="24">
        <v>0.19734546580423676</v>
      </c>
      <c r="CN32" s="24">
        <v>0.18908344319828205</v>
      </c>
      <c r="CO32" s="24">
        <v>0.21523927492402808</v>
      </c>
      <c r="CP32" s="24">
        <v>0.19357512390960055</v>
      </c>
      <c r="CQ32" s="24">
        <v>0.2049866250685291</v>
      </c>
      <c r="CR32" s="24">
        <v>0.25795978190693813</v>
      </c>
      <c r="CS32" s="24">
        <v>0.25518618908491469</v>
      </c>
      <c r="CT32" s="24">
        <v>0.26483790215088987</v>
      </c>
      <c r="CU32" s="24">
        <v>0.26246285510549505</v>
      </c>
      <c r="CV32" s="24">
        <v>0.25734095608687996</v>
      </c>
      <c r="CW32" s="24">
        <v>0.25834158433508758</v>
      </c>
      <c r="CX32" s="24">
        <v>0.25695226698753787</v>
      </c>
      <c r="CY32" s="24">
        <v>0.25454886630330548</v>
      </c>
      <c r="CZ32" s="24">
        <v>0.26623541990301675</v>
      </c>
      <c r="DA32" s="24">
        <v>0.2830887780051245</v>
      </c>
      <c r="DB32" s="24">
        <v>0.32455854464014772</v>
      </c>
      <c r="DC32" s="24">
        <v>0.32044273527488543</v>
      </c>
      <c r="DD32" s="24">
        <v>0.32443219905306214</v>
      </c>
      <c r="DE32" s="24">
        <v>0.35237375196423415</v>
      </c>
      <c r="DF32" s="24">
        <v>0.36130489770221702</v>
      </c>
      <c r="DG32" s="24">
        <v>0.35945394817155679</v>
      </c>
    </row>
    <row r="33" spans="1:179" s="9" customFormat="1" ht="12.75" x14ac:dyDescent="0.2">
      <c r="A33" s="9">
        <v>2</v>
      </c>
      <c r="B33" s="9">
        <v>137</v>
      </c>
      <c r="C33" s="9" t="s">
        <v>8</v>
      </c>
      <c r="D33" s="24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  <c r="AV33" s="24">
        <v>0</v>
      </c>
      <c r="AW33" s="24">
        <v>0</v>
      </c>
      <c r="AX33" s="24">
        <v>0</v>
      </c>
      <c r="AY33" s="24">
        <v>9.4891101858274336E-3</v>
      </c>
      <c r="AZ33" s="24">
        <v>9.6643919690916381E-3</v>
      </c>
      <c r="BA33" s="24">
        <v>9.690884047848982E-3</v>
      </c>
      <c r="BB33" s="24">
        <v>9.7168561644230631E-3</v>
      </c>
      <c r="BC33" s="24">
        <v>9.7040509351279513E-3</v>
      </c>
      <c r="BD33" s="24">
        <v>9.7928365177444906E-3</v>
      </c>
      <c r="BE33" s="24">
        <v>9.7996278491015981E-3</v>
      </c>
      <c r="BF33" s="24">
        <v>1.2509574694788961E-2</v>
      </c>
      <c r="BG33" s="24">
        <v>2.0346092869105999E-2</v>
      </c>
      <c r="BH33" s="24">
        <v>2.0071451054729714E-2</v>
      </c>
      <c r="BI33" s="24">
        <v>2.7348374466141304E-2</v>
      </c>
      <c r="BJ33" s="24">
        <v>2.7691511867768533E-2</v>
      </c>
      <c r="BK33" s="24">
        <v>2.7528995362666543E-2</v>
      </c>
      <c r="BL33" s="24">
        <v>2.7941187640297491E-2</v>
      </c>
      <c r="BM33" s="24">
        <v>2.8185493071023009E-2</v>
      </c>
      <c r="BN33" s="24">
        <v>3.4294874667274378E-2</v>
      </c>
      <c r="BO33" s="24">
        <v>4.4080290229108823E-2</v>
      </c>
      <c r="BP33" s="24">
        <v>4.4357398364704481E-2</v>
      </c>
      <c r="BQ33" s="24">
        <v>4.3560166326967048E-2</v>
      </c>
      <c r="BR33" s="24">
        <v>6.3860798182537246E-2</v>
      </c>
      <c r="BS33" s="24">
        <v>6.4191597744776091E-2</v>
      </c>
      <c r="BT33" s="24">
        <v>6.8278173791639779E-2</v>
      </c>
      <c r="BU33" s="24">
        <v>6.5934140211647813E-2</v>
      </c>
      <c r="BV33" s="24">
        <v>6.1465199640044113E-2</v>
      </c>
      <c r="BW33" s="24">
        <v>6.0791782337602615E-2</v>
      </c>
      <c r="BX33" s="24">
        <v>5.7741658059771744E-2</v>
      </c>
      <c r="BY33" s="24">
        <v>6.2653279769004366E-2</v>
      </c>
      <c r="BZ33" s="24">
        <v>7.5989233965517419E-2</v>
      </c>
      <c r="CA33" s="24">
        <v>8.9800609082294813E-2</v>
      </c>
      <c r="CB33" s="24">
        <v>8.9263846469558289E-2</v>
      </c>
      <c r="CC33" s="24">
        <v>8.6018648026989095E-2</v>
      </c>
      <c r="CD33" s="24">
        <v>8.8151144679757792E-2</v>
      </c>
      <c r="CE33" s="24">
        <v>8.9228009486425952E-2</v>
      </c>
      <c r="CF33" s="24">
        <v>8.5430961781767928E-2</v>
      </c>
      <c r="CG33" s="24">
        <v>6.9364422109567003E-2</v>
      </c>
      <c r="CH33" s="24">
        <v>5.9414235138725763E-2</v>
      </c>
      <c r="CI33" s="24">
        <v>5.6546776855874087E-2</v>
      </c>
      <c r="CJ33" s="24">
        <v>5.1525645613870998E-2</v>
      </c>
      <c r="CK33" s="24">
        <v>4.7815658489555754E-2</v>
      </c>
      <c r="CL33" s="24">
        <v>3.7706082018256773E-2</v>
      </c>
      <c r="CM33" s="24">
        <v>2.2384292326214972E-2</v>
      </c>
      <c r="CN33" s="24">
        <v>2.219414629965815E-2</v>
      </c>
      <c r="CO33" s="24">
        <v>3.6603113096310681E-2</v>
      </c>
      <c r="CP33" s="24">
        <v>6.5214361227040857E-2</v>
      </c>
      <c r="CQ33" s="24">
        <v>6.4957883034287539E-2</v>
      </c>
      <c r="CR33" s="24">
        <v>6.394141553042304E-2</v>
      </c>
      <c r="CS33" s="24">
        <v>5.2383855063608868E-2</v>
      </c>
      <c r="CT33" s="24">
        <v>8.2915726723539557E-2</v>
      </c>
      <c r="CU33" s="24">
        <v>0.10349572330645097</v>
      </c>
      <c r="CV33" s="24">
        <v>8.0739225724728636E-2</v>
      </c>
      <c r="CW33" s="24">
        <v>8.8021427297812357E-2</v>
      </c>
      <c r="CX33" s="24">
        <v>8.6973655449308629E-2</v>
      </c>
      <c r="CY33" s="24">
        <v>8.6079268491023708E-2</v>
      </c>
      <c r="CZ33" s="24">
        <v>9.1144967643148819E-2</v>
      </c>
      <c r="DA33" s="24">
        <v>9.7424168823728952E-2</v>
      </c>
      <c r="DB33" s="24">
        <v>8.4860268563649019E-2</v>
      </c>
      <c r="DC33" s="24">
        <v>8.27286008484725E-2</v>
      </c>
      <c r="DD33" s="24">
        <v>8.1581675671862502E-2</v>
      </c>
      <c r="DE33" s="24">
        <v>7.7267352463772671E-2</v>
      </c>
      <c r="DF33" s="24">
        <v>7.6613231481080166E-2</v>
      </c>
      <c r="DG33" s="24">
        <v>9.1140461318012511E-2</v>
      </c>
    </row>
    <row r="34" spans="1:179" s="9" customFormat="1" ht="12.75" x14ac:dyDescent="0.2">
      <c r="C34" s="9" t="s">
        <v>14</v>
      </c>
      <c r="D34" s="24">
        <v>69.836957944265023</v>
      </c>
      <c r="E34" s="24">
        <v>69.728191725183436</v>
      </c>
      <c r="F34" s="24">
        <v>69.729853743173308</v>
      </c>
      <c r="G34" s="24">
        <v>69.921714418054563</v>
      </c>
      <c r="H34" s="24">
        <v>69.743851287019552</v>
      </c>
      <c r="I34" s="24">
        <v>69.701334428766671</v>
      </c>
      <c r="J34" s="24">
        <v>70.005034635744892</v>
      </c>
      <c r="K34" s="24">
        <v>70.023764229903946</v>
      </c>
      <c r="L34" s="24">
        <v>70.392499703708694</v>
      </c>
      <c r="M34" s="24">
        <v>70.323377484558847</v>
      </c>
      <c r="N34" s="24">
        <v>70.187959500257605</v>
      </c>
      <c r="O34" s="24">
        <v>70.444350961576845</v>
      </c>
      <c r="P34" s="24">
        <v>70.661398210081629</v>
      </c>
      <c r="Q34" s="24">
        <v>70.525114363812307</v>
      </c>
      <c r="R34" s="24">
        <v>70.551896944797093</v>
      </c>
      <c r="S34" s="24">
        <v>70.507288916405841</v>
      </c>
      <c r="T34" s="24">
        <v>70.72479782432417</v>
      </c>
      <c r="U34" s="24">
        <v>70.828204937494974</v>
      </c>
      <c r="V34" s="24">
        <v>70.567099186944404</v>
      </c>
      <c r="W34" s="24">
        <v>70.716991927534778</v>
      </c>
      <c r="X34" s="24">
        <v>70.901352588720613</v>
      </c>
      <c r="Y34" s="24">
        <v>70.763025286284901</v>
      </c>
      <c r="Z34" s="24">
        <v>70.761419130734524</v>
      </c>
      <c r="AA34" s="24">
        <v>70.902218720541271</v>
      </c>
      <c r="AB34" s="24">
        <v>71.011609446111706</v>
      </c>
      <c r="AC34" s="24">
        <v>71.05807038048259</v>
      </c>
      <c r="AD34" s="24">
        <v>71.462507068535785</v>
      </c>
      <c r="AE34" s="24">
        <v>71.606386822462767</v>
      </c>
      <c r="AF34" s="24">
        <v>71.744205866534486</v>
      </c>
      <c r="AG34" s="24">
        <v>71.694090132418864</v>
      </c>
      <c r="AH34" s="24">
        <v>71.77614210963803</v>
      </c>
      <c r="AI34" s="24">
        <v>71.923881930404988</v>
      </c>
      <c r="AJ34" s="24">
        <v>71.89939966386909</v>
      </c>
      <c r="AK34" s="24">
        <v>71.901126294421502</v>
      </c>
      <c r="AL34" s="24">
        <v>71.999672256743125</v>
      </c>
      <c r="AM34" s="24">
        <v>71.833137674915108</v>
      </c>
      <c r="AN34" s="24">
        <v>72.060430707644826</v>
      </c>
      <c r="AO34" s="24">
        <v>72.051301047140711</v>
      </c>
      <c r="AP34" s="24">
        <v>72.430352104035606</v>
      </c>
      <c r="AQ34" s="24">
        <v>72.246067403611093</v>
      </c>
      <c r="AR34" s="24">
        <v>72.099938907717984</v>
      </c>
      <c r="AS34" s="24">
        <v>72.893340089570387</v>
      </c>
      <c r="AT34" s="24">
        <v>72.139015988633645</v>
      </c>
      <c r="AU34" s="24">
        <v>72.286590848459795</v>
      </c>
      <c r="AV34" s="24">
        <v>72.191327978329582</v>
      </c>
      <c r="AW34" s="24">
        <v>72.078814051341311</v>
      </c>
      <c r="AX34" s="24">
        <v>72.06342290826035</v>
      </c>
      <c r="AY34" s="24">
        <v>72.296702724296352</v>
      </c>
      <c r="AZ34" s="24">
        <v>72.440533105146059</v>
      </c>
      <c r="BA34" s="24">
        <v>72.596492824561466</v>
      </c>
      <c r="BB34" s="24">
        <v>72.452773025210789</v>
      </c>
      <c r="BC34" s="24">
        <v>72.513812117659299</v>
      </c>
      <c r="BD34" s="24">
        <v>72.263171618796605</v>
      </c>
      <c r="BE34" s="24">
        <v>72.656749297203064</v>
      </c>
      <c r="BF34" s="24">
        <v>72.709345027554093</v>
      </c>
      <c r="BG34" s="24">
        <v>72.874621445184388</v>
      </c>
      <c r="BH34" s="24">
        <v>72.886214804910679</v>
      </c>
      <c r="BI34" s="24">
        <v>72.738713511184116</v>
      </c>
      <c r="BJ34" s="24">
        <v>72.713668104560355</v>
      </c>
      <c r="BK34" s="24">
        <v>72.601875687544705</v>
      </c>
      <c r="BL34" s="24">
        <v>72.636429182698819</v>
      </c>
      <c r="BM34" s="24">
        <v>72.603587844022016</v>
      </c>
      <c r="BN34" s="24">
        <v>72.331135201845569</v>
      </c>
      <c r="BO34" s="24">
        <v>72.158606990845271</v>
      </c>
      <c r="BP34" s="24">
        <v>72.125407434206153</v>
      </c>
      <c r="BQ34" s="24">
        <v>72.125412526456472</v>
      </c>
      <c r="BR34" s="24">
        <v>72.138418798293856</v>
      </c>
      <c r="BS34" s="24">
        <v>72.067253123092698</v>
      </c>
      <c r="BT34" s="24">
        <v>71.976456974822611</v>
      </c>
      <c r="BU34" s="24">
        <v>71.697470211427358</v>
      </c>
      <c r="BV34" s="24">
        <v>71.55541743077562</v>
      </c>
      <c r="BW34" s="24">
        <v>71.39343345861721</v>
      </c>
      <c r="BX34" s="24">
        <v>71.033289841970998</v>
      </c>
      <c r="BY34" s="24">
        <v>70.891840948101063</v>
      </c>
      <c r="BZ34" s="24">
        <v>70.883784704825942</v>
      </c>
      <c r="CA34" s="24">
        <v>70.591933242883272</v>
      </c>
      <c r="CB34" s="24">
        <v>70.507021454188347</v>
      </c>
      <c r="CC34" s="24">
        <v>70.496877536388737</v>
      </c>
      <c r="CD34" s="24">
        <v>70.182844694313701</v>
      </c>
      <c r="CE34" s="24">
        <v>70.113308613320314</v>
      </c>
      <c r="CF34" s="24">
        <v>70.238814236828503</v>
      </c>
      <c r="CG34" s="24">
        <v>70.260245056917924</v>
      </c>
      <c r="CH34" s="24">
        <v>70.090213836673286</v>
      </c>
      <c r="CI34" s="24">
        <v>70.045034568951081</v>
      </c>
      <c r="CJ34" s="24">
        <v>69.82291626367531</v>
      </c>
      <c r="CK34" s="24">
        <v>69.807166457785343</v>
      </c>
      <c r="CL34" s="24">
        <v>69.94782758121751</v>
      </c>
      <c r="CM34" s="24">
        <v>70.023825543345993</v>
      </c>
      <c r="CN34" s="24">
        <v>70.102099298927996</v>
      </c>
      <c r="CO34" s="24">
        <v>70.36117003658849</v>
      </c>
      <c r="CP34" s="24">
        <v>70.355396676926361</v>
      </c>
      <c r="CQ34" s="24">
        <v>70.358088369440907</v>
      </c>
      <c r="CR34" s="24">
        <v>70.627570068968069</v>
      </c>
      <c r="CS34" s="24">
        <v>70.654659878140166</v>
      </c>
      <c r="CT34" s="24">
        <v>70.560577570727745</v>
      </c>
      <c r="CU34" s="24">
        <v>70.520926999808154</v>
      </c>
      <c r="CV34" s="24">
        <v>70.397039258500328</v>
      </c>
      <c r="CW34" s="24">
        <v>70.261149778156323</v>
      </c>
      <c r="CX34" s="24">
        <v>70.441459229727499</v>
      </c>
      <c r="CY34" s="24">
        <v>70.536545557154511</v>
      </c>
      <c r="CZ34" s="24">
        <v>70.525183370524459</v>
      </c>
      <c r="DA34" s="24">
        <v>70.533883269120267</v>
      </c>
      <c r="DB34" s="24">
        <v>70.389019866299307</v>
      </c>
      <c r="DC34" s="24">
        <v>70.430381078285038</v>
      </c>
      <c r="DD34" s="24">
        <v>70.517585993883941</v>
      </c>
      <c r="DE34" s="24">
        <v>70.472638680443495</v>
      </c>
      <c r="DF34" s="24">
        <v>70.498704696868458</v>
      </c>
      <c r="DG34" s="24">
        <v>70.67478143804648</v>
      </c>
    </row>
    <row r="35" spans="1:179" s="9" customFormat="1" ht="12.75" x14ac:dyDescent="0.2">
      <c r="C35" s="9" t="s">
        <v>16</v>
      </c>
      <c r="D35" s="24">
        <v>5.8062271597043864</v>
      </c>
      <c r="E35" s="24">
        <v>5.8238916321600627</v>
      </c>
      <c r="F35" s="24">
        <v>5.9039111410012435</v>
      </c>
      <c r="G35" s="24">
        <v>5.9100176168019267</v>
      </c>
      <c r="H35" s="24">
        <v>5.8630464529402122</v>
      </c>
      <c r="I35" s="24">
        <v>5.9038653834429446</v>
      </c>
      <c r="J35" s="24">
        <v>5.8197931893728381</v>
      </c>
      <c r="K35" s="24">
        <v>5.8810670015280326</v>
      </c>
      <c r="L35" s="24">
        <v>5.9392214106393153</v>
      </c>
      <c r="M35" s="24">
        <v>5.9472460904562929</v>
      </c>
      <c r="N35" s="24">
        <v>5.9172287186446582</v>
      </c>
      <c r="O35" s="24">
        <v>5.9016367396430454</v>
      </c>
      <c r="P35" s="24">
        <v>5.9500531152666642</v>
      </c>
      <c r="Q35" s="24">
        <v>5.9995605342575749</v>
      </c>
      <c r="R35" s="24">
        <v>6.1040220464033723</v>
      </c>
      <c r="S35" s="24">
        <v>6.1319747876483959</v>
      </c>
      <c r="T35" s="24">
        <v>6.1856105757036275</v>
      </c>
      <c r="U35" s="24">
        <v>6.190603150244951</v>
      </c>
      <c r="V35" s="24">
        <v>6.2792820030682348</v>
      </c>
      <c r="W35" s="24">
        <v>6.2999450494012619</v>
      </c>
      <c r="X35" s="24">
        <v>6.368274706677612</v>
      </c>
      <c r="Y35" s="24">
        <v>6.3820509547380819</v>
      </c>
      <c r="Z35" s="24">
        <v>6.3003219196777049</v>
      </c>
      <c r="AA35" s="24">
        <v>6.3384943799965994</v>
      </c>
      <c r="AB35" s="24">
        <v>6.3946708429040306</v>
      </c>
      <c r="AC35" s="24">
        <v>6.3786359726581683</v>
      </c>
      <c r="AD35" s="24">
        <v>6.5983797765576755</v>
      </c>
      <c r="AE35" s="24">
        <v>6.6823974103978685</v>
      </c>
      <c r="AF35" s="24">
        <v>6.7905709126342293</v>
      </c>
      <c r="AG35" s="24">
        <v>6.7192397687786469</v>
      </c>
      <c r="AH35" s="24">
        <v>6.774652551826013</v>
      </c>
      <c r="AI35" s="24">
        <v>6.8087711278843566</v>
      </c>
      <c r="AJ35" s="24">
        <v>6.8778216497073315</v>
      </c>
      <c r="AK35" s="24">
        <v>6.9133205598581213</v>
      </c>
      <c r="AL35" s="24">
        <v>6.9235855517831428</v>
      </c>
      <c r="AM35" s="24">
        <v>6.9343379779900456</v>
      </c>
      <c r="AN35" s="24">
        <v>6.9283001971043685</v>
      </c>
      <c r="AO35" s="24">
        <v>6.9824857277107704</v>
      </c>
      <c r="AP35" s="24">
        <v>6.9440524274608864</v>
      </c>
      <c r="AQ35" s="24">
        <v>7.0548986995648866</v>
      </c>
      <c r="AR35" s="24">
        <v>7.1440833571923656</v>
      </c>
      <c r="AS35" s="24">
        <v>7.0331833446915706</v>
      </c>
      <c r="AT35" s="24">
        <v>7.2159889092813501</v>
      </c>
      <c r="AU35" s="24">
        <v>7.1242631053572909</v>
      </c>
      <c r="AV35" s="24">
        <v>7.2932366399681179</v>
      </c>
      <c r="AW35" s="24">
        <v>7.4196785389542539</v>
      </c>
      <c r="AX35" s="24">
        <v>7.3866067972952383</v>
      </c>
      <c r="AY35" s="24">
        <v>7.3382355030156141</v>
      </c>
      <c r="AZ35" s="24">
        <v>7.3688907880050687</v>
      </c>
      <c r="BA35" s="24">
        <v>7.3613477616530112</v>
      </c>
      <c r="BB35" s="24">
        <v>7.4369004645229166</v>
      </c>
      <c r="BC35" s="24">
        <v>7.4750090520958308</v>
      </c>
      <c r="BD35" s="24">
        <v>7.533147558580791</v>
      </c>
      <c r="BE35" s="24">
        <v>7.6175732948648891</v>
      </c>
      <c r="BF35" s="24">
        <v>7.5196551509069804</v>
      </c>
      <c r="BG35" s="24">
        <v>7.564097105065513</v>
      </c>
      <c r="BH35" s="24">
        <v>7.524825826607505</v>
      </c>
      <c r="BI35" s="24">
        <v>7.5348793629143778</v>
      </c>
      <c r="BJ35" s="24">
        <v>7.6181804587757851</v>
      </c>
      <c r="BK35" s="24">
        <v>7.6686654606440223</v>
      </c>
      <c r="BL35" s="24">
        <v>7.6340272137516667</v>
      </c>
      <c r="BM35" s="24">
        <v>7.6083711770504898</v>
      </c>
      <c r="BN35" s="24">
        <v>7.601916382696416</v>
      </c>
      <c r="BO35" s="24">
        <v>7.5847064102042365</v>
      </c>
      <c r="BP35" s="24">
        <v>7.591926462488761</v>
      </c>
      <c r="BQ35" s="24">
        <v>7.5401347046605993</v>
      </c>
      <c r="BR35" s="24">
        <v>7.5587014941369421</v>
      </c>
      <c r="BS35" s="24">
        <v>7.6142323153183771</v>
      </c>
      <c r="BT35" s="24">
        <v>7.5737866353970205</v>
      </c>
      <c r="BU35" s="24">
        <v>7.5203371002563202</v>
      </c>
      <c r="BV35" s="24">
        <v>7.4527061248398221</v>
      </c>
      <c r="BW35" s="24">
        <v>7.2565364559209549</v>
      </c>
      <c r="BX35" s="24">
        <v>7.2908678608800788</v>
      </c>
      <c r="BY35" s="24">
        <v>7.3050077222272121</v>
      </c>
      <c r="BZ35" s="24">
        <v>7.3057836101129254</v>
      </c>
      <c r="CA35" s="24">
        <v>7.3000419072904066</v>
      </c>
      <c r="CB35" s="24">
        <v>7.3906586162938197</v>
      </c>
      <c r="CC35" s="24">
        <v>7.405434652479002</v>
      </c>
      <c r="CD35" s="24">
        <v>7.4854359361797229</v>
      </c>
      <c r="CE35" s="24">
        <v>7.5573286779625812</v>
      </c>
      <c r="CF35" s="24">
        <v>7.5161872673698937</v>
      </c>
      <c r="CG35" s="24">
        <v>7.4277153056184204</v>
      </c>
      <c r="CH35" s="24">
        <v>7.4338819372245002</v>
      </c>
      <c r="CI35" s="24">
        <v>7.0106589352698618</v>
      </c>
      <c r="CJ35" s="24">
        <v>7.0754839213938432</v>
      </c>
      <c r="CK35" s="24">
        <v>7.0329003000013071</v>
      </c>
      <c r="CL35" s="24">
        <v>6.9258249795094509</v>
      </c>
      <c r="CM35" s="24">
        <v>6.9109551542573282</v>
      </c>
      <c r="CN35" s="24">
        <v>6.9233277368799584</v>
      </c>
      <c r="CO35" s="24">
        <v>6.8567647588632461</v>
      </c>
      <c r="CP35" s="24">
        <v>6.8481290750941826</v>
      </c>
      <c r="CQ35" s="24">
        <v>6.8744032026299031</v>
      </c>
      <c r="CR35" s="24">
        <v>6.8490737273159308</v>
      </c>
      <c r="CS35" s="24">
        <v>6.8571952137404732</v>
      </c>
      <c r="CT35" s="24">
        <v>6.8821701404280287</v>
      </c>
      <c r="CU35" s="24">
        <v>6.8663917259486853</v>
      </c>
      <c r="CV35" s="24">
        <v>6.9830733273340302</v>
      </c>
      <c r="CW35" s="24">
        <v>6.9911785921764462</v>
      </c>
      <c r="CX35" s="24">
        <v>6.9482481121994439</v>
      </c>
      <c r="CY35" s="24">
        <v>6.9213836740048871</v>
      </c>
      <c r="CZ35" s="24">
        <v>6.8419957285494339</v>
      </c>
      <c r="DA35" s="24">
        <v>6.8279377960444476</v>
      </c>
      <c r="DB35" s="24">
        <v>6.910814239612086</v>
      </c>
      <c r="DC35" s="24">
        <v>6.9207614881575976</v>
      </c>
      <c r="DD35" s="24">
        <v>6.8951036928480498</v>
      </c>
      <c r="DE35" s="24">
        <v>6.9504634203406077</v>
      </c>
      <c r="DF35" s="24">
        <v>6.8479027446826031</v>
      </c>
      <c r="DG35" s="24">
        <v>6.8309692807713098</v>
      </c>
    </row>
    <row r="36" spans="1:179" s="9" customFormat="1" ht="12.75" x14ac:dyDescent="0.2">
      <c r="C36" s="9" t="s">
        <v>17</v>
      </c>
      <c r="D36" s="24">
        <v>64.030730784560632</v>
      </c>
      <c r="E36" s="24">
        <v>63.90430009302338</v>
      </c>
      <c r="F36" s="24">
        <v>63.825942602172056</v>
      </c>
      <c r="G36" s="24">
        <v>64.011696801252626</v>
      </c>
      <c r="H36" s="24">
        <v>63.880804834079342</v>
      </c>
      <c r="I36" s="24">
        <v>63.79746904532373</v>
      </c>
      <c r="J36" s="24">
        <v>64.185241446372061</v>
      </c>
      <c r="K36" s="24">
        <v>64.142697228375908</v>
      </c>
      <c r="L36" s="24">
        <v>64.453278293069388</v>
      </c>
      <c r="M36" s="24">
        <v>64.376131394102558</v>
      </c>
      <c r="N36" s="24">
        <v>64.270730781612954</v>
      </c>
      <c r="O36" s="24">
        <v>64.542714221933821</v>
      </c>
      <c r="P36" s="24">
        <v>64.711345094814959</v>
      </c>
      <c r="Q36" s="24">
        <v>64.525553829554724</v>
      </c>
      <c r="R36" s="24">
        <v>64.447874898393721</v>
      </c>
      <c r="S36" s="24">
        <v>64.375314128757438</v>
      </c>
      <c r="T36" s="24">
        <v>64.539187248620536</v>
      </c>
      <c r="U36" s="24">
        <v>64.63760178725002</v>
      </c>
      <c r="V36" s="24">
        <v>64.287817183876157</v>
      </c>
      <c r="W36" s="24">
        <v>64.417046878133505</v>
      </c>
      <c r="X36" s="24">
        <v>64.533077882043003</v>
      </c>
      <c r="Y36" s="24">
        <v>64.38097433154681</v>
      </c>
      <c r="Z36" s="24">
        <v>64.461097211056824</v>
      </c>
      <c r="AA36" s="24">
        <v>64.563724340544667</v>
      </c>
      <c r="AB36" s="24">
        <v>64.616938603207686</v>
      </c>
      <c r="AC36" s="24">
        <v>64.679434407824417</v>
      </c>
      <c r="AD36" s="24">
        <v>64.864127291978107</v>
      </c>
      <c r="AE36" s="24">
        <v>64.923989412064898</v>
      </c>
      <c r="AF36" s="24">
        <v>64.953634953900249</v>
      </c>
      <c r="AG36" s="24">
        <v>64.974850363640215</v>
      </c>
      <c r="AH36" s="24">
        <v>65.001489557812022</v>
      </c>
      <c r="AI36" s="24">
        <v>65.115110802520633</v>
      </c>
      <c r="AJ36" s="24">
        <v>65.021578014161761</v>
      </c>
      <c r="AK36" s="24">
        <v>64.987805734563381</v>
      </c>
      <c r="AL36" s="24">
        <v>65.076086704959977</v>
      </c>
      <c r="AM36" s="24">
        <v>64.898799696925053</v>
      </c>
      <c r="AN36" s="24">
        <v>65.132130510540463</v>
      </c>
      <c r="AO36" s="24">
        <v>65.068815319429945</v>
      </c>
      <c r="AP36" s="24">
        <v>65.486299676574717</v>
      </c>
      <c r="AQ36" s="24">
        <v>65.191168704046206</v>
      </c>
      <c r="AR36" s="24">
        <v>64.955855550525627</v>
      </c>
      <c r="AS36" s="24">
        <v>65.860156744878822</v>
      </c>
      <c r="AT36" s="24">
        <v>64.923027079352295</v>
      </c>
      <c r="AU36" s="24">
        <v>65.162327743102509</v>
      </c>
      <c r="AV36" s="24">
        <v>64.898091338361468</v>
      </c>
      <c r="AW36" s="24">
        <v>64.659135512387053</v>
      </c>
      <c r="AX36" s="24">
        <v>64.67681611096512</v>
      </c>
      <c r="AY36" s="24">
        <v>64.958467221280742</v>
      </c>
      <c r="AZ36" s="24">
        <v>65.071642317140984</v>
      </c>
      <c r="BA36" s="24">
        <v>65.235145062908444</v>
      </c>
      <c r="BB36" s="24">
        <v>65.015872560687882</v>
      </c>
      <c r="BC36" s="24">
        <v>65.038803065563471</v>
      </c>
      <c r="BD36" s="24">
        <v>64.730024060215811</v>
      </c>
      <c r="BE36" s="24">
        <v>65.039176002338166</v>
      </c>
      <c r="BF36" s="24">
        <v>65.189689876647122</v>
      </c>
      <c r="BG36" s="24">
        <v>65.310524340118874</v>
      </c>
      <c r="BH36" s="24">
        <v>65.361388978303168</v>
      </c>
      <c r="BI36" s="24">
        <v>65.203834148269735</v>
      </c>
      <c r="BJ36" s="24">
        <v>65.095487645784573</v>
      </c>
      <c r="BK36" s="24">
        <v>64.933210226900684</v>
      </c>
      <c r="BL36" s="24">
        <v>65.002401968947154</v>
      </c>
      <c r="BM36" s="24">
        <v>64.99521666697153</v>
      </c>
      <c r="BN36" s="24">
        <v>64.729218819149153</v>
      </c>
      <c r="BO36" s="24">
        <v>64.573900580641038</v>
      </c>
      <c r="BP36" s="24">
        <v>64.533480971717395</v>
      </c>
      <c r="BQ36" s="24">
        <v>64.585277821795884</v>
      </c>
      <c r="BR36" s="24">
        <v>64.579717304156915</v>
      </c>
      <c r="BS36" s="24">
        <v>64.453020807774337</v>
      </c>
      <c r="BT36" s="24">
        <v>64.402670339425583</v>
      </c>
      <c r="BU36" s="24">
        <v>64.177133111171031</v>
      </c>
      <c r="BV36" s="24">
        <v>64.102711305935799</v>
      </c>
      <c r="BW36" s="24">
        <v>64.136897002696273</v>
      </c>
      <c r="BX36" s="24">
        <v>63.742421981090928</v>
      </c>
      <c r="BY36" s="24">
        <v>63.586833225873839</v>
      </c>
      <c r="BZ36" s="24">
        <v>63.578001094713009</v>
      </c>
      <c r="CA36" s="24">
        <v>63.291891335592865</v>
      </c>
      <c r="CB36" s="24">
        <v>63.116362837894535</v>
      </c>
      <c r="CC36" s="24">
        <v>63.091442883909735</v>
      </c>
      <c r="CD36" s="24">
        <v>62.697408758133975</v>
      </c>
      <c r="CE36" s="24">
        <v>62.555979935357733</v>
      </c>
      <c r="CF36" s="24">
        <v>62.722626969458616</v>
      </c>
      <c r="CG36" s="24">
        <v>62.832529751299504</v>
      </c>
      <c r="CH36" s="24">
        <v>62.656331899448794</v>
      </c>
      <c r="CI36" s="24">
        <v>63.034375633681215</v>
      </c>
      <c r="CJ36" s="24">
        <v>62.747432342281463</v>
      </c>
      <c r="CK36" s="24">
        <v>62.774266157784041</v>
      </c>
      <c r="CL36" s="24">
        <v>63.022002601708039</v>
      </c>
      <c r="CM36" s="24">
        <v>63.112870389088663</v>
      </c>
      <c r="CN36" s="24">
        <v>63.178771562048027</v>
      </c>
      <c r="CO36" s="24">
        <v>63.504405277725255</v>
      </c>
      <c r="CP36" s="24">
        <v>63.507267601832176</v>
      </c>
      <c r="CQ36" s="24">
        <v>63.483685166811007</v>
      </c>
      <c r="CR36" s="24">
        <v>63.778496341652136</v>
      </c>
      <c r="CS36" s="24">
        <v>63.797464664399698</v>
      </c>
      <c r="CT36" s="24">
        <v>63.678407430299714</v>
      </c>
      <c r="CU36" s="24">
        <v>63.654535273859466</v>
      </c>
      <c r="CV36" s="24">
        <v>63.413965931166295</v>
      </c>
      <c r="CW36" s="24">
        <v>63.269971185979877</v>
      </c>
      <c r="CX36" s="24">
        <v>63.493211117528048</v>
      </c>
      <c r="CY36" s="24">
        <v>63.615161883149604</v>
      </c>
      <c r="CZ36" s="24">
        <v>63.683187641975024</v>
      </c>
      <c r="DA36" s="24">
        <v>63.705945473075829</v>
      </c>
      <c r="DB36" s="24">
        <v>63.47820562668722</v>
      </c>
      <c r="DC36" s="24">
        <v>63.509619590127443</v>
      </c>
      <c r="DD36" s="24">
        <v>63.622482301035902</v>
      </c>
      <c r="DE36" s="24">
        <v>63.522175260102877</v>
      </c>
      <c r="DF36" s="24">
        <v>63.650801952185851</v>
      </c>
      <c r="DG36" s="24">
        <v>63.843812157275167</v>
      </c>
    </row>
    <row r="40" spans="1:179" x14ac:dyDescent="0.3">
      <c r="A40" s="2" t="s">
        <v>23</v>
      </c>
    </row>
    <row r="41" spans="1:179" x14ac:dyDescent="0.3">
      <c r="B41" s="1" t="s">
        <v>102</v>
      </c>
    </row>
    <row r="42" spans="1:179" x14ac:dyDescent="0.3">
      <c r="A42" s="1" t="s">
        <v>6</v>
      </c>
      <c r="B42" s="1" t="s">
        <v>103</v>
      </c>
      <c r="C42" s="1" t="s">
        <v>1</v>
      </c>
      <c r="D42" s="3">
        <v>40574</v>
      </c>
      <c r="E42" s="3">
        <v>40602</v>
      </c>
      <c r="F42" s="3">
        <v>40633</v>
      </c>
      <c r="G42" s="3">
        <v>40663</v>
      </c>
      <c r="H42" s="3">
        <v>40694</v>
      </c>
      <c r="I42" s="3">
        <v>40724</v>
      </c>
      <c r="J42" s="3">
        <v>40755</v>
      </c>
      <c r="K42" s="3">
        <v>40786</v>
      </c>
      <c r="L42" s="3">
        <v>40816</v>
      </c>
      <c r="M42" s="3">
        <v>40847</v>
      </c>
      <c r="N42" s="3">
        <v>40877</v>
      </c>
      <c r="O42" s="3">
        <v>40908</v>
      </c>
      <c r="P42" s="3">
        <v>40939</v>
      </c>
      <c r="Q42" s="3">
        <v>40968</v>
      </c>
      <c r="R42" s="3">
        <v>40999</v>
      </c>
      <c r="S42" s="3">
        <v>41029</v>
      </c>
      <c r="T42" s="3">
        <v>41060</v>
      </c>
      <c r="U42" s="3">
        <v>41090</v>
      </c>
      <c r="V42" s="3">
        <v>41121</v>
      </c>
      <c r="W42" s="3">
        <v>41152</v>
      </c>
      <c r="X42" s="3">
        <v>41182</v>
      </c>
      <c r="Y42" s="3">
        <v>41213</v>
      </c>
      <c r="Z42" s="3">
        <v>41243</v>
      </c>
      <c r="AA42" s="3">
        <v>41274</v>
      </c>
      <c r="AB42" s="3">
        <v>41305</v>
      </c>
      <c r="AC42" s="3">
        <v>41333</v>
      </c>
      <c r="AD42" s="3">
        <v>41364</v>
      </c>
      <c r="AE42" s="3">
        <v>41394</v>
      </c>
      <c r="AF42" s="3">
        <v>41425</v>
      </c>
      <c r="AG42" s="3">
        <v>41455</v>
      </c>
      <c r="AH42" s="3">
        <v>41486</v>
      </c>
      <c r="AI42" s="3">
        <v>41517</v>
      </c>
      <c r="AJ42" s="3">
        <v>41547</v>
      </c>
      <c r="AK42" s="3">
        <v>41578</v>
      </c>
      <c r="AL42" s="3">
        <v>41608</v>
      </c>
      <c r="AM42" s="3">
        <v>41639</v>
      </c>
      <c r="AN42" s="3">
        <v>41670</v>
      </c>
      <c r="AO42" s="3">
        <v>41698</v>
      </c>
      <c r="AP42" s="3">
        <v>41729</v>
      </c>
      <c r="AQ42" s="3">
        <v>41759</v>
      </c>
      <c r="AR42" s="3">
        <v>41790</v>
      </c>
      <c r="AS42" s="3">
        <v>41820</v>
      </c>
      <c r="AT42" s="3">
        <v>41851</v>
      </c>
      <c r="AU42" s="3">
        <v>41882</v>
      </c>
      <c r="AV42" s="3">
        <v>41912</v>
      </c>
      <c r="AW42" s="3">
        <v>41943</v>
      </c>
      <c r="AX42" s="3">
        <v>41973</v>
      </c>
      <c r="AY42" s="3">
        <v>42004</v>
      </c>
      <c r="AZ42" s="3">
        <v>42035</v>
      </c>
      <c r="BA42" s="3">
        <v>42063</v>
      </c>
      <c r="BB42" s="3">
        <v>42094</v>
      </c>
      <c r="BC42" s="3">
        <v>42124</v>
      </c>
      <c r="BD42" s="3">
        <v>42155</v>
      </c>
      <c r="BE42" s="3">
        <v>42185</v>
      </c>
      <c r="BF42" s="3">
        <v>42216</v>
      </c>
      <c r="BG42" s="3">
        <v>42247</v>
      </c>
      <c r="BH42" s="3">
        <v>42277</v>
      </c>
      <c r="BI42" s="3">
        <v>42308</v>
      </c>
      <c r="BJ42" s="3">
        <v>42338</v>
      </c>
      <c r="BK42" s="3">
        <v>42369</v>
      </c>
      <c r="BL42" s="3">
        <v>42400</v>
      </c>
      <c r="BM42" s="3">
        <v>42429</v>
      </c>
      <c r="BN42" s="3">
        <v>42460</v>
      </c>
      <c r="BO42" s="3">
        <v>42490</v>
      </c>
      <c r="BP42" s="3">
        <v>42521</v>
      </c>
      <c r="BQ42" s="3">
        <v>42551</v>
      </c>
      <c r="BR42" s="3">
        <v>42582</v>
      </c>
      <c r="BS42" s="3">
        <v>42613</v>
      </c>
      <c r="BT42" s="3">
        <v>42643</v>
      </c>
      <c r="BU42" s="3">
        <v>42674</v>
      </c>
      <c r="BV42" s="3">
        <v>42704</v>
      </c>
      <c r="BW42" s="3">
        <v>42735</v>
      </c>
      <c r="BX42" s="3">
        <v>42766</v>
      </c>
      <c r="BY42" s="3">
        <v>42794</v>
      </c>
      <c r="BZ42" s="3">
        <v>42825</v>
      </c>
      <c r="CA42" s="3">
        <v>42855</v>
      </c>
      <c r="CB42" s="3">
        <v>42886</v>
      </c>
      <c r="CC42" s="3">
        <v>42916</v>
      </c>
      <c r="CD42" s="3">
        <v>42947</v>
      </c>
      <c r="CE42" s="3">
        <v>42978</v>
      </c>
      <c r="CF42" s="3">
        <v>43008</v>
      </c>
      <c r="CG42" s="3">
        <v>43039</v>
      </c>
      <c r="CH42" s="3">
        <v>43069</v>
      </c>
      <c r="CI42" s="3">
        <v>43100</v>
      </c>
      <c r="CJ42" s="3">
        <v>43131</v>
      </c>
      <c r="CK42" s="3">
        <v>43159</v>
      </c>
      <c r="CL42" s="3">
        <v>43190</v>
      </c>
      <c r="CM42" s="3">
        <v>43220</v>
      </c>
      <c r="CN42" s="3">
        <v>43251</v>
      </c>
      <c r="CO42" s="3">
        <v>43281</v>
      </c>
      <c r="CP42" s="3">
        <v>43312</v>
      </c>
      <c r="CQ42" s="3">
        <v>43343</v>
      </c>
      <c r="CR42" s="3">
        <v>43373</v>
      </c>
      <c r="CS42" s="3">
        <v>43404</v>
      </c>
      <c r="CT42" s="3">
        <v>43434</v>
      </c>
      <c r="CU42" s="3">
        <v>43465</v>
      </c>
      <c r="CV42" s="3">
        <v>43496</v>
      </c>
      <c r="CW42" s="3">
        <v>43524</v>
      </c>
      <c r="CX42" s="3">
        <v>43555</v>
      </c>
      <c r="CY42" s="3">
        <v>43585</v>
      </c>
      <c r="CZ42" s="3">
        <v>43616</v>
      </c>
      <c r="DA42" s="3">
        <v>43646</v>
      </c>
      <c r="DB42" s="3">
        <v>43677</v>
      </c>
      <c r="DC42" s="3">
        <v>43708</v>
      </c>
      <c r="DD42" s="3">
        <v>43738</v>
      </c>
      <c r="DE42" s="3">
        <v>43769</v>
      </c>
      <c r="DF42" s="3">
        <v>43799</v>
      </c>
      <c r="DG42" s="3">
        <v>43830</v>
      </c>
      <c r="DH42" s="3"/>
      <c r="DI42" s="16"/>
      <c r="DJ42" s="16" t="s">
        <v>19</v>
      </c>
      <c r="DK42" s="16" t="s">
        <v>104</v>
      </c>
      <c r="DL42" s="17"/>
      <c r="DM42" s="17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spans="1:179" x14ac:dyDescent="0.3">
      <c r="A43" s="1">
        <v>2</v>
      </c>
      <c r="B43" s="1">
        <v>101</v>
      </c>
      <c r="C43" s="1" t="s">
        <v>60</v>
      </c>
      <c r="D43" s="13">
        <v>2.8268496353166981</v>
      </c>
      <c r="E43" s="13">
        <v>2.8429094713636172</v>
      </c>
      <c r="F43" s="13">
        <v>2.8468821714747148</v>
      </c>
      <c r="G43" s="13">
        <v>2.8807585141356706</v>
      </c>
      <c r="H43" s="13">
        <v>2.9162481304631793</v>
      </c>
      <c r="I43" s="13">
        <v>2.8389919136974755</v>
      </c>
      <c r="J43" s="13">
        <v>2.760783788133705</v>
      </c>
      <c r="K43" s="13">
        <v>2.7911615658281823</v>
      </c>
      <c r="L43" s="13">
        <v>2.7853279970977254</v>
      </c>
      <c r="M43" s="13">
        <v>2.7888500538366312</v>
      </c>
      <c r="N43" s="13">
        <v>2.7060335790375092</v>
      </c>
      <c r="O43" s="13">
        <v>2.6866740876369208</v>
      </c>
      <c r="P43" s="13">
        <v>2.6310089769262777</v>
      </c>
      <c r="Q43" s="13">
        <v>2.5751854357084403</v>
      </c>
      <c r="R43" s="13">
        <v>2.5157254157188444</v>
      </c>
      <c r="S43" s="13">
        <v>2.5208026958787166</v>
      </c>
      <c r="T43" s="13">
        <v>2.4991853343689296</v>
      </c>
      <c r="U43" s="13">
        <v>2.4486302687279196</v>
      </c>
      <c r="V43" s="13">
        <v>2.4405058466126581</v>
      </c>
      <c r="W43" s="13">
        <v>2.4542763687503411</v>
      </c>
      <c r="X43" s="13">
        <v>2.4848020202114451</v>
      </c>
      <c r="Y43" s="13">
        <v>2.5135050481160786</v>
      </c>
      <c r="Z43" s="13">
        <v>2.4993101808335765</v>
      </c>
      <c r="AA43" s="13">
        <v>2.442878362056387</v>
      </c>
      <c r="AB43" s="13">
        <v>2.4151442981836473</v>
      </c>
      <c r="AC43" s="13">
        <v>2.4078545540881522</v>
      </c>
      <c r="AD43" s="13">
        <v>2.3655302039542274</v>
      </c>
      <c r="AE43" s="13">
        <v>2.3669044125911514</v>
      </c>
      <c r="AF43" s="13">
        <v>2.3434571835823585</v>
      </c>
      <c r="AG43" s="13">
        <v>2.3373175681911178</v>
      </c>
      <c r="AH43" s="13">
        <v>2.3554130647855391</v>
      </c>
      <c r="AI43" s="13">
        <v>2.3394351411701204</v>
      </c>
      <c r="AJ43" s="13">
        <v>2.3400901940503078</v>
      </c>
      <c r="AK43" s="13">
        <v>2.3432789078731631</v>
      </c>
      <c r="AL43" s="13">
        <v>2.2158887890799388</v>
      </c>
      <c r="AM43" s="13">
        <v>2.2681183109640015</v>
      </c>
      <c r="AN43" s="13">
        <v>2.2044140404665158</v>
      </c>
      <c r="AO43" s="13">
        <v>2.2009165565378561</v>
      </c>
      <c r="AP43" s="13">
        <v>2.2354980422350068</v>
      </c>
      <c r="AQ43" s="13">
        <v>2.3020259666140226</v>
      </c>
      <c r="AR43" s="13">
        <v>2.3005563662872759</v>
      </c>
      <c r="AS43" s="13">
        <v>2.4087268925409999</v>
      </c>
      <c r="AT43" s="13">
        <v>2.513843505139532</v>
      </c>
      <c r="AU43" s="13">
        <v>2.5961513648241774</v>
      </c>
      <c r="AV43" s="13">
        <v>2.7057248090774779</v>
      </c>
      <c r="AW43" s="13">
        <v>2.8223163219306358</v>
      </c>
      <c r="AX43" s="13">
        <v>2.9187697501913705</v>
      </c>
      <c r="AY43" s="13">
        <v>2.9821012771642055</v>
      </c>
      <c r="AZ43" s="13">
        <v>3.0152680300469812</v>
      </c>
      <c r="BA43" s="13">
        <v>3.0967268237371024</v>
      </c>
      <c r="BB43" s="13">
        <v>3.1683298199447654</v>
      </c>
      <c r="BC43" s="13">
        <v>3.2462885367660892</v>
      </c>
      <c r="BD43" s="13">
        <v>3.3000815588273924</v>
      </c>
      <c r="BE43" s="13">
        <v>3.3798287913973164</v>
      </c>
      <c r="BF43" s="13">
        <v>3.4084026661968276</v>
      </c>
      <c r="BG43" s="13">
        <v>3.4101953019324442</v>
      </c>
      <c r="BH43" s="13">
        <v>3.4024632127832333</v>
      </c>
      <c r="BI43" s="13">
        <v>3.4007197818654271</v>
      </c>
      <c r="BJ43" s="13">
        <v>3.4548371864997942</v>
      </c>
      <c r="BK43" s="13">
        <v>3.4819801865707491</v>
      </c>
      <c r="BL43" s="13">
        <v>3.4792077643059258</v>
      </c>
      <c r="BM43" s="13">
        <v>3.6088365553265271</v>
      </c>
      <c r="BN43" s="13">
        <v>3.681430126486565</v>
      </c>
      <c r="BO43" s="13">
        <v>3.7650118159991912</v>
      </c>
      <c r="BP43" s="13">
        <v>3.8038109232898374</v>
      </c>
      <c r="BQ43" s="13">
        <v>3.8507460459711074</v>
      </c>
      <c r="BR43" s="13">
        <v>3.9451464239582998</v>
      </c>
      <c r="BS43" s="13">
        <v>4.0116840656380131</v>
      </c>
      <c r="BT43" s="13">
        <v>4.0786992597681255</v>
      </c>
      <c r="BU43" s="13">
        <v>4.1608163851119384</v>
      </c>
      <c r="BV43" s="13">
        <v>4.2705470632975082</v>
      </c>
      <c r="BW43" s="13">
        <v>4.4247887801046932</v>
      </c>
      <c r="BX43" s="13">
        <v>4.4680419834260308</v>
      </c>
      <c r="BY43" s="13">
        <v>4.5680133210054032</v>
      </c>
      <c r="BZ43" s="13">
        <v>4.5863967521539104</v>
      </c>
      <c r="CA43" s="13">
        <v>4.641529403584121</v>
      </c>
      <c r="CB43" s="13">
        <v>4.6861025554181053</v>
      </c>
      <c r="CC43" s="13">
        <v>4.6401548122996106</v>
      </c>
      <c r="CD43" s="13">
        <v>4.6566012411025222</v>
      </c>
      <c r="CE43" s="13">
        <v>4.6304494651340198</v>
      </c>
      <c r="CF43" s="13">
        <v>4.5619616185695016</v>
      </c>
      <c r="CG43" s="13">
        <v>4.5305254447930494</v>
      </c>
      <c r="CH43" s="13">
        <v>4.4470607349728706</v>
      </c>
      <c r="CI43" s="13">
        <v>4.3232377739342454</v>
      </c>
      <c r="CJ43" s="13">
        <v>4.2527291387623007</v>
      </c>
      <c r="CK43" s="13">
        <v>4.2246361888910666</v>
      </c>
      <c r="CL43" s="13">
        <v>4.1807539015527322</v>
      </c>
      <c r="CM43" s="13">
        <v>4.1297952723389066</v>
      </c>
      <c r="CN43" s="13">
        <v>4.0086168539699631</v>
      </c>
      <c r="CO43" s="13">
        <v>3.9370333402127393</v>
      </c>
      <c r="CP43" s="13">
        <v>3.8414621983048036</v>
      </c>
      <c r="CQ43" s="13">
        <v>3.7421134143273629</v>
      </c>
      <c r="CR43" s="13">
        <v>3.672303471392746</v>
      </c>
      <c r="CS43" s="13">
        <v>3.6236086725815797</v>
      </c>
      <c r="CT43" s="13">
        <v>3.5600361362779749</v>
      </c>
      <c r="CU43" s="13">
        <v>3.4712808102137234</v>
      </c>
      <c r="CV43" s="13">
        <v>3.4383270563036352</v>
      </c>
      <c r="CW43" s="13">
        <v>3.4215338745101187</v>
      </c>
      <c r="CX43" s="13">
        <v>3.3989732114103082</v>
      </c>
      <c r="CY43" s="13">
        <v>3.3677729658871129</v>
      </c>
      <c r="CZ43" s="13">
        <v>3.3827081657685976</v>
      </c>
      <c r="DA43" s="13">
        <v>3.4199821107171298</v>
      </c>
      <c r="DB43" s="13">
        <v>3.4322991245288965</v>
      </c>
      <c r="DC43" s="13">
        <v>3.4394544857398208</v>
      </c>
      <c r="DD43" s="13">
        <v>3.4508459684973967</v>
      </c>
      <c r="DE43" s="13">
        <v>3.4669922080915851</v>
      </c>
      <c r="DF43" s="13">
        <v>3.4537417456261736</v>
      </c>
      <c r="DG43" s="13">
        <v>3.4395697025933583</v>
      </c>
      <c r="DI43" s="16" t="s">
        <v>14</v>
      </c>
      <c r="DJ43" s="18">
        <v>62.292904113180221</v>
      </c>
      <c r="DK43" s="19">
        <v>5.7598054398850556</v>
      </c>
      <c r="DL43" s="20"/>
      <c r="DM43" s="20"/>
    </row>
    <row r="44" spans="1:179" x14ac:dyDescent="0.3">
      <c r="A44" s="1">
        <v>1</v>
      </c>
      <c r="B44" s="1">
        <v>102</v>
      </c>
      <c r="C44" s="1" t="s">
        <v>47</v>
      </c>
      <c r="D44" s="13">
        <v>1.6857259717368338</v>
      </c>
      <c r="E44" s="13">
        <v>1.6411737955257717</v>
      </c>
      <c r="F44" s="13">
        <v>1.5675527751847256</v>
      </c>
      <c r="G44" s="13">
        <v>1.5058568192320532</v>
      </c>
      <c r="H44" s="13">
        <v>1.4586570595432236</v>
      </c>
      <c r="I44" s="13">
        <v>1.4322703867599158</v>
      </c>
      <c r="J44" s="13">
        <v>1.4147290699452699</v>
      </c>
      <c r="K44" s="13">
        <v>1.3912170894018148</v>
      </c>
      <c r="L44" s="13">
        <v>1.3569502369208837</v>
      </c>
      <c r="M44" s="13">
        <v>1.330268114010192</v>
      </c>
      <c r="N44" s="13">
        <v>1.2880311712671533</v>
      </c>
      <c r="O44" s="13">
        <v>1.2653513248900583</v>
      </c>
      <c r="P44" s="13">
        <v>1.2671369888699573</v>
      </c>
      <c r="Q44" s="13">
        <v>1.2481798270385482</v>
      </c>
      <c r="R44" s="13">
        <v>1.2341217907970548</v>
      </c>
      <c r="S44" s="13">
        <v>1.2371675776729083</v>
      </c>
      <c r="T44" s="13">
        <v>1.2444312341685662</v>
      </c>
      <c r="U44" s="13">
        <v>1.2369036919042862</v>
      </c>
      <c r="V44" s="13">
        <v>1.2574114586156275</v>
      </c>
      <c r="W44" s="13">
        <v>1.2651042990752064</v>
      </c>
      <c r="X44" s="13">
        <v>1.280002086374836</v>
      </c>
      <c r="Y44" s="13">
        <v>1.2896303291762141</v>
      </c>
      <c r="Z44" s="13">
        <v>1.2761382538762978</v>
      </c>
      <c r="AA44" s="13">
        <v>1.1348694411428961</v>
      </c>
      <c r="AB44" s="13">
        <v>1.1196162669954948</v>
      </c>
      <c r="AC44" s="13">
        <v>1.1088480429404932</v>
      </c>
      <c r="AD44" s="13">
        <v>1.103569931515413</v>
      </c>
      <c r="AE44" s="13">
        <v>1.0853559734153104</v>
      </c>
      <c r="AF44" s="13">
        <v>1.0488107203061547</v>
      </c>
      <c r="AG44" s="13">
        <v>1.0210264906368698</v>
      </c>
      <c r="AH44" s="13">
        <v>0.95758890561880494</v>
      </c>
      <c r="AI44" s="13">
        <v>0.90414646510625496</v>
      </c>
      <c r="AJ44" s="13">
        <v>0.85031517216924668</v>
      </c>
      <c r="AK44" s="13">
        <v>0.79933468469143154</v>
      </c>
      <c r="AL44" s="13">
        <v>0.75308466850616629</v>
      </c>
      <c r="AM44" s="13">
        <v>0.74093060972534064</v>
      </c>
      <c r="AN44" s="13">
        <v>0.73614309477150464</v>
      </c>
      <c r="AO44" s="13">
        <v>0.70919256379445339</v>
      </c>
      <c r="AP44" s="13">
        <v>0.69258108730622558</v>
      </c>
      <c r="AQ44" s="13">
        <v>0.67195708634976048</v>
      </c>
      <c r="AR44" s="13">
        <v>0.64762162403452328</v>
      </c>
      <c r="AS44" s="13">
        <v>0.6281556583282345</v>
      </c>
      <c r="AT44" s="13">
        <v>0.62166068277920816</v>
      </c>
      <c r="AU44" s="13">
        <v>0.62159100820056012</v>
      </c>
      <c r="AV44" s="13">
        <v>0.61856415172218471</v>
      </c>
      <c r="AW44" s="13">
        <v>0.62183308684635197</v>
      </c>
      <c r="AX44" s="13">
        <v>0.62243039904102648</v>
      </c>
      <c r="AY44" s="13">
        <v>0.61051248316386975</v>
      </c>
      <c r="AZ44" s="13">
        <v>0.60928352282684262</v>
      </c>
      <c r="BA44" s="13">
        <v>0.59215491677408449</v>
      </c>
      <c r="BB44" s="13">
        <v>0.5697307361676559</v>
      </c>
      <c r="BC44" s="13">
        <v>0.55196486267638423</v>
      </c>
      <c r="BD44" s="13">
        <v>0.53827560270421881</v>
      </c>
      <c r="BE44" s="13">
        <v>0.52973689735736296</v>
      </c>
      <c r="BF44" s="13">
        <v>0.52688083858569579</v>
      </c>
      <c r="BG44" s="13">
        <v>0.5186387606562598</v>
      </c>
      <c r="BH44" s="13">
        <v>0.51669373538813346</v>
      </c>
      <c r="BI44" s="13">
        <v>0.51721619595511825</v>
      </c>
      <c r="BJ44" s="13">
        <v>0.52037426968897638</v>
      </c>
      <c r="BK44" s="13">
        <v>0.51250871860219549</v>
      </c>
      <c r="BL44" s="13">
        <v>0.5133738519279174</v>
      </c>
      <c r="BM44" s="13">
        <v>0.51388834430336228</v>
      </c>
      <c r="BN44" s="13">
        <v>0.50871459090711613</v>
      </c>
      <c r="BO44" s="13">
        <v>0.4941825745398718</v>
      </c>
      <c r="BP44" s="13">
        <v>0.48605148814355137</v>
      </c>
      <c r="BQ44" s="13">
        <v>0.45781984743299731</v>
      </c>
      <c r="BR44" s="13">
        <v>0.44450197106424655</v>
      </c>
      <c r="BS44" s="13">
        <v>0.43729566064124809</v>
      </c>
      <c r="BT44" s="13">
        <v>0.42624384321665088</v>
      </c>
      <c r="BU44" s="13">
        <v>0.42308234222979996</v>
      </c>
      <c r="BV44" s="13">
        <v>0.39947412375263175</v>
      </c>
      <c r="BW44" s="13">
        <v>0.37136994851830629</v>
      </c>
      <c r="BX44" s="13">
        <v>0.35782192785196681</v>
      </c>
      <c r="BY44" s="13">
        <v>0.34597590850511328</v>
      </c>
      <c r="BZ44" s="13">
        <v>0.33811111931990567</v>
      </c>
      <c r="CA44" s="13">
        <v>0.32224729496673932</v>
      </c>
      <c r="CB44" s="13">
        <v>0.32008420292582107</v>
      </c>
      <c r="CC44" s="13">
        <v>0.31667898153066421</v>
      </c>
      <c r="CD44" s="13">
        <v>0.31471990007326089</v>
      </c>
      <c r="CE44" s="13">
        <v>0.29091713079687009</v>
      </c>
      <c r="CF44" s="13">
        <v>0.28917931050634377</v>
      </c>
      <c r="CG44" s="13">
        <v>0.29281655151145713</v>
      </c>
      <c r="CH44" s="13">
        <v>0.2813315562241801</v>
      </c>
      <c r="CI44" s="13">
        <v>0.28964680174075319</v>
      </c>
      <c r="CJ44" s="13">
        <v>0.29340937850931792</v>
      </c>
      <c r="CK44" s="13">
        <v>0.26082799853647365</v>
      </c>
      <c r="CL44" s="13">
        <v>0.25275836535386176</v>
      </c>
      <c r="CM44" s="13">
        <v>0.25480736077974236</v>
      </c>
      <c r="CN44" s="13">
        <v>0.25929810104430723</v>
      </c>
      <c r="CO44" s="13">
        <v>0.2645896730047399</v>
      </c>
      <c r="CP44" s="13">
        <v>0.27151896228549222</v>
      </c>
      <c r="CQ44" s="13">
        <v>0.27814859004689696</v>
      </c>
      <c r="CR44" s="13">
        <v>0.28248652205089131</v>
      </c>
      <c r="CS44" s="13">
        <v>0.29079406143470693</v>
      </c>
      <c r="CT44" s="13">
        <v>0.29813569494994629</v>
      </c>
      <c r="CU44" s="13">
        <v>0.30488396785680177</v>
      </c>
      <c r="CV44" s="13">
        <v>0.31513097870444629</v>
      </c>
      <c r="CW44" s="13">
        <v>0.32376997432227655</v>
      </c>
      <c r="CX44" s="13">
        <v>0.3211503768163636</v>
      </c>
      <c r="CY44" s="13">
        <v>0.32642169100202678</v>
      </c>
      <c r="CZ44" s="13">
        <v>0.33205419544378301</v>
      </c>
      <c r="DA44" s="13">
        <v>0.3285854898590565</v>
      </c>
      <c r="DB44" s="13">
        <v>0.32406813909264387</v>
      </c>
      <c r="DC44" s="13">
        <v>0.32407476658325612</v>
      </c>
      <c r="DD44" s="13">
        <v>0.32514780587536202</v>
      </c>
      <c r="DE44" s="13">
        <v>0.3213515211549744</v>
      </c>
      <c r="DF44" s="13">
        <v>0.32033674883944929</v>
      </c>
      <c r="DG44" s="13">
        <v>0.3149338809341965</v>
      </c>
      <c r="DI44" s="16" t="s">
        <v>16</v>
      </c>
      <c r="DJ44" s="18">
        <v>50.466783824296854</v>
      </c>
      <c r="DK44" s="19">
        <v>4.795384372289889</v>
      </c>
      <c r="DL44" s="20"/>
      <c r="DM44" s="20"/>
    </row>
    <row r="45" spans="1:179" x14ac:dyDescent="0.3">
      <c r="A45" s="1">
        <v>2</v>
      </c>
      <c r="B45" s="1">
        <v>103</v>
      </c>
      <c r="C45" s="1" t="s">
        <v>61</v>
      </c>
      <c r="D45" s="13">
        <v>4.2740473371639496</v>
      </c>
      <c r="E45" s="13">
        <v>4.3663465347776551</v>
      </c>
      <c r="F45" s="13">
        <v>4.3760230981481811</v>
      </c>
      <c r="G45" s="13">
        <v>4.3910404482759917</v>
      </c>
      <c r="H45" s="13">
        <v>4.4226876429716553</v>
      </c>
      <c r="I45" s="13">
        <v>4.3847332675476363</v>
      </c>
      <c r="J45" s="13">
        <v>4.3546524772607969</v>
      </c>
      <c r="K45" s="13">
        <v>4.3317570561666745</v>
      </c>
      <c r="L45" s="13">
        <v>4.2823777525359157</v>
      </c>
      <c r="M45" s="13">
        <v>4.2576480760225186</v>
      </c>
      <c r="N45" s="13">
        <v>4.2276425255121506</v>
      </c>
      <c r="O45" s="13">
        <v>4.1664853416565233</v>
      </c>
      <c r="P45" s="13">
        <v>4.2105482559298766</v>
      </c>
      <c r="Q45" s="13">
        <v>4.2474925929645302</v>
      </c>
      <c r="R45" s="13">
        <v>4.2179119167109045</v>
      </c>
      <c r="S45" s="13">
        <v>4.1932970821649223</v>
      </c>
      <c r="T45" s="13">
        <v>4.1697543240948756</v>
      </c>
      <c r="U45" s="13">
        <v>4.0979630240694362</v>
      </c>
      <c r="V45" s="13">
        <v>4.1217137379773297</v>
      </c>
      <c r="W45" s="13">
        <v>4.111825804456215</v>
      </c>
      <c r="X45" s="13">
        <v>4.1243085440320231</v>
      </c>
      <c r="Y45" s="13">
        <v>4.1056652725759193</v>
      </c>
      <c r="Z45" s="13">
        <v>4.0897616731019726</v>
      </c>
      <c r="AA45" s="13">
        <v>4.0000113857212378</v>
      </c>
      <c r="AB45" s="13">
        <v>4.0201607841725169</v>
      </c>
      <c r="AC45" s="13">
        <v>3.9426741137097134</v>
      </c>
      <c r="AD45" s="13">
        <v>3.9515334528875146</v>
      </c>
      <c r="AE45" s="13">
        <v>3.9669552844931419</v>
      </c>
      <c r="AF45" s="13">
        <v>3.9986794135843486</v>
      </c>
      <c r="AG45" s="13">
        <v>4.0539817824066331</v>
      </c>
      <c r="AH45" s="13">
        <v>4.0388467061435378</v>
      </c>
      <c r="AI45" s="13">
        <v>4.0896517753283579</v>
      </c>
      <c r="AJ45" s="13">
        <v>4.1036421731444168</v>
      </c>
      <c r="AK45" s="13">
        <v>4.1403462273018246</v>
      </c>
      <c r="AL45" s="13">
        <v>4.1380816002667098</v>
      </c>
      <c r="AM45" s="13">
        <v>4.2179047962829408</v>
      </c>
      <c r="AN45" s="13">
        <v>4.2169141651895963</v>
      </c>
      <c r="AO45" s="13">
        <v>4.2766665701596862</v>
      </c>
      <c r="AP45" s="13">
        <v>4.2878763256134622</v>
      </c>
      <c r="AQ45" s="13">
        <v>4.3027474183336638</v>
      </c>
      <c r="AR45" s="13">
        <v>4.3162370903158127</v>
      </c>
      <c r="AS45" s="13">
        <v>4.2957100018739363</v>
      </c>
      <c r="AT45" s="13">
        <v>4.2722561051732511</v>
      </c>
      <c r="AU45" s="13">
        <v>4.2344567502504464</v>
      </c>
      <c r="AV45" s="13">
        <v>4.2585866124882417</v>
      </c>
      <c r="AW45" s="13">
        <v>4.2710960688843604</v>
      </c>
      <c r="AX45" s="13">
        <v>4.2822425047121717</v>
      </c>
      <c r="AY45" s="13">
        <v>4.2450440635784297</v>
      </c>
      <c r="AZ45" s="13">
        <v>4.2562891368359095</v>
      </c>
      <c r="BA45" s="13">
        <v>4.3539116479562239</v>
      </c>
      <c r="BB45" s="13">
        <v>4.3845653154836954</v>
      </c>
      <c r="BC45" s="13">
        <v>4.4239190826768482</v>
      </c>
      <c r="BD45" s="13">
        <v>4.4415279491246888</v>
      </c>
      <c r="BE45" s="13">
        <v>4.3883000314693605</v>
      </c>
      <c r="BF45" s="13">
        <v>4.3330639177953065</v>
      </c>
      <c r="BG45" s="13">
        <v>4.3453543799576746</v>
      </c>
      <c r="BH45" s="13">
        <v>4.3398714087974088</v>
      </c>
      <c r="BI45" s="13">
        <v>4.3621702193855212</v>
      </c>
      <c r="BJ45" s="13">
        <v>4.3452304129616666</v>
      </c>
      <c r="BK45" s="13">
        <v>4.2515981718229741</v>
      </c>
      <c r="BL45" s="13">
        <v>4.2906073438954344</v>
      </c>
      <c r="BM45" s="13">
        <v>4.3668531015074494</v>
      </c>
      <c r="BN45" s="13">
        <v>4.4441618875522453</v>
      </c>
      <c r="BO45" s="13">
        <v>4.5472270498035634</v>
      </c>
      <c r="BP45" s="13">
        <v>4.6236560021746147</v>
      </c>
      <c r="BQ45" s="13">
        <v>4.5428692148731482</v>
      </c>
      <c r="BR45" s="13">
        <v>4.5874080359376714</v>
      </c>
      <c r="BS45" s="13">
        <v>4.6166980328954388</v>
      </c>
      <c r="BT45" s="13">
        <v>4.6786256421544872</v>
      </c>
      <c r="BU45" s="13">
        <v>4.7685549873891517</v>
      </c>
      <c r="BV45" s="13">
        <v>4.8404042572439252</v>
      </c>
      <c r="BW45" s="13">
        <v>4.8974048793191729</v>
      </c>
      <c r="BX45" s="13">
        <v>4.9691598252479769</v>
      </c>
      <c r="BY45" s="13">
        <v>5.0676074775853408</v>
      </c>
      <c r="BZ45" s="13">
        <v>5.0568368448955905</v>
      </c>
      <c r="CA45" s="13">
        <v>5.0880614315397468</v>
      </c>
      <c r="CB45" s="13">
        <v>5.1336165023213489</v>
      </c>
      <c r="CC45" s="13">
        <v>5.1986868756079465</v>
      </c>
      <c r="CD45" s="13">
        <v>5.2764676630997718</v>
      </c>
      <c r="CE45" s="13">
        <v>5.2560812512477222</v>
      </c>
      <c r="CF45" s="13">
        <v>5.2663103911190223</v>
      </c>
      <c r="CG45" s="13">
        <v>5.2755162683994747</v>
      </c>
      <c r="CH45" s="13">
        <v>5.2813962473425429</v>
      </c>
      <c r="CI45" s="13">
        <v>5.2682582002662635</v>
      </c>
      <c r="CJ45" s="13">
        <v>5.3163807206862517</v>
      </c>
      <c r="CK45" s="13">
        <v>5.4169186222820125</v>
      </c>
      <c r="CL45" s="13">
        <v>5.4804769046811739</v>
      </c>
      <c r="CM45" s="13">
        <v>5.5366579965661344</v>
      </c>
      <c r="CN45" s="13">
        <v>5.5656942469684205</v>
      </c>
      <c r="CO45" s="13">
        <v>5.5580186681096251</v>
      </c>
      <c r="CP45" s="13">
        <v>5.4800802181898423</v>
      </c>
      <c r="CQ45" s="13">
        <v>5.4940225649757366</v>
      </c>
      <c r="CR45" s="13">
        <v>5.534292525097797</v>
      </c>
      <c r="CS45" s="13">
        <v>5.55280486090696</v>
      </c>
      <c r="CT45" s="13">
        <v>5.5223947812908261</v>
      </c>
      <c r="CU45" s="13">
        <v>5.5165313394014355</v>
      </c>
      <c r="CV45" s="13">
        <v>5.5624960260071417</v>
      </c>
      <c r="CW45" s="13">
        <v>5.6879076476147903</v>
      </c>
      <c r="CX45" s="13">
        <v>5.7036225972018917</v>
      </c>
      <c r="CY45" s="13">
        <v>5.7182490266966743</v>
      </c>
      <c r="CZ45" s="13">
        <v>5.7469826155025743</v>
      </c>
      <c r="DA45" s="13">
        <v>5.6840637933039266</v>
      </c>
      <c r="DB45" s="13">
        <v>5.6838070380626524</v>
      </c>
      <c r="DC45" s="13">
        <v>5.6538728965847884</v>
      </c>
      <c r="DD45" s="13">
        <v>5.6379023654748091</v>
      </c>
      <c r="DE45" s="13">
        <v>5.6026205779314981</v>
      </c>
      <c r="DF45" s="13">
        <v>5.584436399332148</v>
      </c>
      <c r="DG45" s="13">
        <v>5.567833153755827</v>
      </c>
      <c r="DI45" s="16" t="s">
        <v>17</v>
      </c>
      <c r="DJ45" s="18">
        <v>11.826120288883395</v>
      </c>
      <c r="DK45" s="19">
        <v>1.1193870355392286</v>
      </c>
      <c r="DL45" s="20"/>
      <c r="DM45" s="20"/>
    </row>
    <row r="46" spans="1:179" x14ac:dyDescent="0.3">
      <c r="A46" s="1">
        <v>1</v>
      </c>
      <c r="B46" s="1">
        <v>104</v>
      </c>
      <c r="C46" s="1" t="s">
        <v>43</v>
      </c>
      <c r="D46" s="13">
        <v>4.9906801098090448</v>
      </c>
      <c r="E46" s="13">
        <v>5.0372699617319903</v>
      </c>
      <c r="F46" s="13">
        <v>5.0312661906174636</v>
      </c>
      <c r="G46" s="13">
        <v>5.0641357814994059</v>
      </c>
      <c r="H46" s="13">
        <v>5.0829090115932711</v>
      </c>
      <c r="I46" s="13">
        <v>5.0828872258815174</v>
      </c>
      <c r="J46" s="13">
        <v>5.1167308089945767</v>
      </c>
      <c r="K46" s="13">
        <v>5.1374128012158282</v>
      </c>
      <c r="L46" s="13">
        <v>5.106677107583053</v>
      </c>
      <c r="M46" s="13">
        <v>5.1273660951600748</v>
      </c>
      <c r="N46" s="13">
        <v>5.1435371823174068</v>
      </c>
      <c r="O46" s="13">
        <v>5.2057630271029325</v>
      </c>
      <c r="P46" s="13">
        <v>5.2591443471278634</v>
      </c>
      <c r="Q46" s="13">
        <v>5.3096767211870191</v>
      </c>
      <c r="R46" s="13">
        <v>5.3276234219263712</v>
      </c>
      <c r="S46" s="13">
        <v>5.3469655610825502</v>
      </c>
      <c r="T46" s="13">
        <v>5.3843561371239499</v>
      </c>
      <c r="U46" s="13">
        <v>5.4090004967020002</v>
      </c>
      <c r="V46" s="13">
        <v>5.5257279075915742</v>
      </c>
      <c r="W46" s="13">
        <v>5.5957251770303769</v>
      </c>
      <c r="X46" s="13">
        <v>5.6065460021328146</v>
      </c>
      <c r="Y46" s="13">
        <v>5.6259691305649362</v>
      </c>
      <c r="Z46" s="13">
        <v>5.6514686215807606</v>
      </c>
      <c r="AA46" s="13">
        <v>5.7049595047000166</v>
      </c>
      <c r="AB46" s="13">
        <v>5.6953758611990333</v>
      </c>
      <c r="AC46" s="13">
        <v>5.7670700961756527</v>
      </c>
      <c r="AD46" s="13">
        <v>5.8132348946070636</v>
      </c>
      <c r="AE46" s="13">
        <v>5.9313173711650027</v>
      </c>
      <c r="AF46" s="13">
        <v>6.0354215873925989</v>
      </c>
      <c r="AG46" s="13">
        <v>6.0983175678590973</v>
      </c>
      <c r="AH46" s="13">
        <v>6.0719864110646737</v>
      </c>
      <c r="AI46" s="13">
        <v>6.0757913629493618</v>
      </c>
      <c r="AJ46" s="13">
        <v>6.0591873493970967</v>
      </c>
      <c r="AK46" s="13">
        <v>6.0978699127366349</v>
      </c>
      <c r="AL46" s="13">
        <v>6.0831788461860414</v>
      </c>
      <c r="AM46" s="13">
        <v>6.2878118089283497</v>
      </c>
      <c r="AN46" s="13">
        <v>6.3147621422351126</v>
      </c>
      <c r="AO46" s="13">
        <v>6.4552270450594502</v>
      </c>
      <c r="AP46" s="13">
        <v>6.4583727445944774</v>
      </c>
      <c r="AQ46" s="13">
        <v>6.4460233010681502</v>
      </c>
      <c r="AR46" s="13">
        <v>6.4384472592809976</v>
      </c>
      <c r="AS46" s="13">
        <v>6.3612046751322842</v>
      </c>
      <c r="AT46" s="13">
        <v>6.354964556631483</v>
      </c>
      <c r="AU46" s="13">
        <v>6.31393962240349</v>
      </c>
      <c r="AV46" s="13">
        <v>6.1868854963565303</v>
      </c>
      <c r="AW46" s="13">
        <v>6.1432369882910143</v>
      </c>
      <c r="AX46" s="13">
        <v>6.0392479933748628</v>
      </c>
      <c r="AY46" s="13">
        <v>5.9918423367475286</v>
      </c>
      <c r="AZ46" s="13">
        <v>5.9938739509298467</v>
      </c>
      <c r="BA46" s="13">
        <v>6.0418061706933326</v>
      </c>
      <c r="BB46" s="13">
        <v>6.0741438992581198</v>
      </c>
      <c r="BC46" s="13">
        <v>6.0830396869543248</v>
      </c>
      <c r="BD46" s="13">
        <v>6.0907663855736693</v>
      </c>
      <c r="BE46" s="13">
        <v>6.1441605774610855</v>
      </c>
      <c r="BF46" s="13">
        <v>6.0346785415628439</v>
      </c>
      <c r="BG46" s="13">
        <v>6.0892254374096355</v>
      </c>
      <c r="BH46" s="13">
        <v>6.1352307687081842</v>
      </c>
      <c r="BI46" s="13">
        <v>6.1741383197129771</v>
      </c>
      <c r="BJ46" s="13">
        <v>6.1952635069405533</v>
      </c>
      <c r="BK46" s="13">
        <v>6.2552673556914424</v>
      </c>
      <c r="BL46" s="13">
        <v>6.3611994716166169</v>
      </c>
      <c r="BM46" s="13">
        <v>6.3694877132618064</v>
      </c>
      <c r="BN46" s="13">
        <v>6.3920328903818007</v>
      </c>
      <c r="BO46" s="13">
        <v>6.4428037629467623</v>
      </c>
      <c r="BP46" s="13">
        <v>6.4449753048929139</v>
      </c>
      <c r="BQ46" s="13">
        <v>6.5243979638480925</v>
      </c>
      <c r="BR46" s="13">
        <v>6.5973466459443992</v>
      </c>
      <c r="BS46" s="13">
        <v>6.6254540228144254</v>
      </c>
      <c r="BT46" s="13">
        <v>6.6196134809865441</v>
      </c>
      <c r="BU46" s="13">
        <v>6.6602508133727119</v>
      </c>
      <c r="BV46" s="13">
        <v>6.6911841123384619</v>
      </c>
      <c r="BW46" s="13">
        <v>6.7254890054535874</v>
      </c>
      <c r="BX46" s="13">
        <v>6.7831540634897269</v>
      </c>
      <c r="BY46" s="13">
        <v>6.8197614544448175</v>
      </c>
      <c r="BZ46" s="13">
        <v>6.8684368494178392</v>
      </c>
      <c r="CA46" s="13">
        <v>6.9131106963937903</v>
      </c>
      <c r="CB46" s="13">
        <v>6.8857409309078523</v>
      </c>
      <c r="CC46" s="13">
        <v>6.9182421788713881</v>
      </c>
      <c r="CD46" s="13">
        <v>6.987666575222172</v>
      </c>
      <c r="CE46" s="13">
        <v>6.9737201214600546</v>
      </c>
      <c r="CF46" s="13">
        <v>6.9550038540646693</v>
      </c>
      <c r="CG46" s="13">
        <v>7.006935103492931</v>
      </c>
      <c r="CH46" s="13">
        <v>6.9904234956725642</v>
      </c>
      <c r="CI46" s="13">
        <v>7.0017758402603363</v>
      </c>
      <c r="CJ46" s="13">
        <v>7.101227512586564</v>
      </c>
      <c r="CK46" s="13">
        <v>7.1950793210712947</v>
      </c>
      <c r="CL46" s="13">
        <v>7.2522311467445544</v>
      </c>
      <c r="CM46" s="13">
        <v>7.3104802315531918</v>
      </c>
      <c r="CN46" s="13">
        <v>7.3426323507183229</v>
      </c>
      <c r="CO46" s="13">
        <v>7.4054764672616731</v>
      </c>
      <c r="CP46" s="13">
        <v>7.4636647207023952</v>
      </c>
      <c r="CQ46" s="13">
        <v>7.4841286624696037</v>
      </c>
      <c r="CR46" s="13">
        <v>7.5219259012678581</v>
      </c>
      <c r="CS46" s="13">
        <v>7.5265543100891907</v>
      </c>
      <c r="CT46" s="13">
        <v>7.5107664648951618</v>
      </c>
      <c r="CU46" s="13">
        <v>7.6472676602706677</v>
      </c>
      <c r="CV46" s="13">
        <v>7.7494047815555485</v>
      </c>
      <c r="CW46" s="13">
        <v>7.8044612370899156</v>
      </c>
      <c r="CX46" s="13">
        <v>7.8095830211657304</v>
      </c>
      <c r="CY46" s="13">
        <v>7.8348926661523004</v>
      </c>
      <c r="CZ46" s="13">
        <v>7.8740820046091047</v>
      </c>
      <c r="DA46" s="13">
        <v>7.9126014327882519</v>
      </c>
      <c r="DB46" s="13">
        <v>7.9523617350638425</v>
      </c>
      <c r="DC46" s="13">
        <v>8.0212622771750031</v>
      </c>
      <c r="DD46" s="13">
        <v>8.0857022822002342</v>
      </c>
      <c r="DE46" s="13">
        <v>8.0713318324308716</v>
      </c>
      <c r="DF46" s="13">
        <v>8.0183656484197261</v>
      </c>
      <c r="DG46" s="13">
        <v>8.0951561479421432</v>
      </c>
    </row>
    <row r="47" spans="1:179" x14ac:dyDescent="0.3">
      <c r="A47" s="1">
        <v>1</v>
      </c>
      <c r="B47" s="1">
        <v>106</v>
      </c>
      <c r="C47" s="1" t="s">
        <v>42</v>
      </c>
      <c r="D47" s="13">
        <v>2.130549255661645</v>
      </c>
      <c r="E47" s="13">
        <v>2.1474601358219743</v>
      </c>
      <c r="F47" s="13">
        <v>2.133344531569128</v>
      </c>
      <c r="G47" s="13">
        <v>2.1310232628137165</v>
      </c>
      <c r="H47" s="13">
        <v>2.1455249591177914</v>
      </c>
      <c r="I47" s="13">
        <v>2.1160569142419474</v>
      </c>
      <c r="J47" s="13">
        <v>2.1099212700095631</v>
      </c>
      <c r="K47" s="13">
        <v>2.1089068937087863</v>
      </c>
      <c r="L47" s="13">
        <v>2.0676928646641874</v>
      </c>
      <c r="M47" s="13">
        <v>2.0597992594581318</v>
      </c>
      <c r="N47" s="13">
        <v>2.0276598575177225</v>
      </c>
      <c r="O47" s="13">
        <v>2.017354523832843</v>
      </c>
      <c r="P47" s="13">
        <v>1.9640774435753756</v>
      </c>
      <c r="Q47" s="13">
        <v>1.9513823403924491</v>
      </c>
      <c r="R47" s="13">
        <v>1.9537477042447577</v>
      </c>
      <c r="S47" s="13">
        <v>1.9484997031661691</v>
      </c>
      <c r="T47" s="13">
        <v>1.9549781496744061</v>
      </c>
      <c r="U47" s="13">
        <v>1.9338513493839176</v>
      </c>
      <c r="V47" s="13">
        <v>1.9672086093562551</v>
      </c>
      <c r="W47" s="13">
        <v>1.970110581006228</v>
      </c>
      <c r="X47" s="13">
        <v>1.9724787297269948</v>
      </c>
      <c r="Y47" s="13">
        <v>1.9691568124803525</v>
      </c>
      <c r="Z47" s="13">
        <v>1.9479216346098469</v>
      </c>
      <c r="AA47" s="13">
        <v>2.0077700141706867</v>
      </c>
      <c r="AB47" s="13">
        <v>1.9777143635151897</v>
      </c>
      <c r="AC47" s="13">
        <v>1.9969345729961847</v>
      </c>
      <c r="AD47" s="13">
        <v>2.0137891009478572</v>
      </c>
      <c r="AE47" s="13">
        <v>2.0407751803092813</v>
      </c>
      <c r="AF47" s="13">
        <v>2.0627240859711673</v>
      </c>
      <c r="AG47" s="13">
        <v>2.0800904474066884</v>
      </c>
      <c r="AH47" s="13">
        <v>2.1097775025895351</v>
      </c>
      <c r="AI47" s="13">
        <v>2.1240611000432468</v>
      </c>
      <c r="AJ47" s="13">
        <v>2.1557166886238712</v>
      </c>
      <c r="AK47" s="13">
        <v>2.1895417063284208</v>
      </c>
      <c r="AL47" s="13">
        <v>2.1846642854208023</v>
      </c>
      <c r="AM47" s="13">
        <v>2.2534129523944015</v>
      </c>
      <c r="AN47" s="13">
        <v>2.2502961123730003</v>
      </c>
      <c r="AO47" s="13">
        <v>2.317525508844708</v>
      </c>
      <c r="AP47" s="13">
        <v>2.3681706605415642</v>
      </c>
      <c r="AQ47" s="13">
        <v>2.3843581372334559</v>
      </c>
      <c r="AR47" s="13">
        <v>2.42442703215039</v>
      </c>
      <c r="AS47" s="13">
        <v>2.4461670948682088</v>
      </c>
      <c r="AT47" s="13">
        <v>2.483733547174396</v>
      </c>
      <c r="AU47" s="13">
        <v>2.5289920739392713</v>
      </c>
      <c r="AV47" s="13">
        <v>2.5484628370873357</v>
      </c>
      <c r="AW47" s="13">
        <v>2.5998924008034106</v>
      </c>
      <c r="AX47" s="13">
        <v>2.6517779011240674</v>
      </c>
      <c r="AY47" s="13">
        <v>2.7239370359962165</v>
      </c>
      <c r="AZ47" s="13">
        <v>2.7341145164905618</v>
      </c>
      <c r="BA47" s="13">
        <v>2.7831752213665371</v>
      </c>
      <c r="BB47" s="13">
        <v>2.8638004560061656</v>
      </c>
      <c r="BC47" s="13">
        <v>2.9030798451194033</v>
      </c>
      <c r="BD47" s="13">
        <v>2.9429821766263937</v>
      </c>
      <c r="BE47" s="13">
        <v>2.9695801666671957</v>
      </c>
      <c r="BF47" s="13">
        <v>2.9866807761537939</v>
      </c>
      <c r="BG47" s="13">
        <v>3.0056920385604995</v>
      </c>
      <c r="BH47" s="13">
        <v>3.056077562567824</v>
      </c>
      <c r="BI47" s="13">
        <v>3.0624535375209607</v>
      </c>
      <c r="BJ47" s="13">
        <v>3.0578045252585633</v>
      </c>
      <c r="BK47" s="13">
        <v>3.099074022844905</v>
      </c>
      <c r="BL47" s="13">
        <v>3.1017104277324221</v>
      </c>
      <c r="BM47" s="13">
        <v>3.1197345551815316</v>
      </c>
      <c r="BN47" s="13">
        <v>3.1531165364973996</v>
      </c>
      <c r="BO47" s="13">
        <v>3.1884439401974953</v>
      </c>
      <c r="BP47" s="13">
        <v>3.223757342442656</v>
      </c>
      <c r="BQ47" s="13">
        <v>3.2425060384735636</v>
      </c>
      <c r="BR47" s="13">
        <v>3.2622254995210938</v>
      </c>
      <c r="BS47" s="13">
        <v>3.2854604054398844</v>
      </c>
      <c r="BT47" s="13">
        <v>3.2810121057499466</v>
      </c>
      <c r="BU47" s="13">
        <v>3.286374159631174</v>
      </c>
      <c r="BV47" s="13">
        <v>3.310232146457337</v>
      </c>
      <c r="BW47" s="13">
        <v>3.3460035536972259</v>
      </c>
      <c r="BX47" s="13">
        <v>3.385130578213194</v>
      </c>
      <c r="BY47" s="13">
        <v>3.421419615007411</v>
      </c>
      <c r="BZ47" s="13">
        <v>3.4365232535367816</v>
      </c>
      <c r="CA47" s="13">
        <v>3.4818652682745839</v>
      </c>
      <c r="CB47" s="13">
        <v>3.4938068337844754</v>
      </c>
      <c r="CC47" s="13">
        <v>3.533385691197549</v>
      </c>
      <c r="CD47" s="13">
        <v>3.5913422150918959</v>
      </c>
      <c r="CE47" s="13">
        <v>3.6367110839806553</v>
      </c>
      <c r="CF47" s="13">
        <v>3.6661775886575287</v>
      </c>
      <c r="CG47" s="13">
        <v>3.6914086201454333</v>
      </c>
      <c r="CH47" s="13">
        <v>3.7081463901153264</v>
      </c>
      <c r="CI47" s="13">
        <v>3.74458938714635</v>
      </c>
      <c r="CJ47" s="13">
        <v>3.7888927980265836</v>
      </c>
      <c r="CK47" s="13">
        <v>3.8493289324666287</v>
      </c>
      <c r="CL47" s="13">
        <v>3.8591929565379317</v>
      </c>
      <c r="CM47" s="13">
        <v>3.899544425308104</v>
      </c>
      <c r="CN47" s="13">
        <v>3.9334290253159647</v>
      </c>
      <c r="CO47" s="13">
        <v>3.9662178662993783</v>
      </c>
      <c r="CP47" s="13">
        <v>4.0198205131730749</v>
      </c>
      <c r="CQ47" s="13">
        <v>4.0471869547709929</v>
      </c>
      <c r="CR47" s="13">
        <v>4.0413966546828188</v>
      </c>
      <c r="CS47" s="13">
        <v>4.0528841937889535</v>
      </c>
      <c r="CT47" s="13">
        <v>4.0501205202229569</v>
      </c>
      <c r="CU47" s="13">
        <v>4.1193416180250058</v>
      </c>
      <c r="CV47" s="13">
        <v>4.1808505962307212</v>
      </c>
      <c r="CW47" s="13">
        <v>4.2102985415600109</v>
      </c>
      <c r="CX47" s="13">
        <v>4.2159266664999633</v>
      </c>
      <c r="CY47" s="13">
        <v>4.271523818238661</v>
      </c>
      <c r="CZ47" s="13">
        <v>4.2925829046640631</v>
      </c>
      <c r="DA47" s="13">
        <v>4.3101230693457016</v>
      </c>
      <c r="DB47" s="13">
        <v>4.3081197587922944</v>
      </c>
      <c r="DC47" s="13">
        <v>4.3134007962329797</v>
      </c>
      <c r="DD47" s="13">
        <v>4.3039495137545973</v>
      </c>
      <c r="DE47" s="13">
        <v>4.2846153448792954</v>
      </c>
      <c r="DF47" s="13">
        <v>4.2572403507317729</v>
      </c>
      <c r="DG47" s="13">
        <v>4.2459252990959175</v>
      </c>
    </row>
    <row r="48" spans="1:179" x14ac:dyDescent="0.3">
      <c r="A48" s="1">
        <v>1</v>
      </c>
      <c r="B48" s="1">
        <v>107</v>
      </c>
      <c r="C48" s="1" t="s">
        <v>26</v>
      </c>
      <c r="D48" s="13">
        <v>1.8811407686470056</v>
      </c>
      <c r="E48" s="13">
        <v>1.8831639399220386</v>
      </c>
      <c r="F48" s="13">
        <v>1.8836446741449668</v>
      </c>
      <c r="G48" s="13">
        <v>1.8876487022715782</v>
      </c>
      <c r="H48" s="13">
        <v>1.8833316240107403</v>
      </c>
      <c r="I48" s="13">
        <v>1.8717078924734589</v>
      </c>
      <c r="J48" s="13">
        <v>1.8857242758005828</v>
      </c>
      <c r="K48" s="13">
        <v>1.8630118847915904</v>
      </c>
      <c r="L48" s="13">
        <v>1.8530649136252815</v>
      </c>
      <c r="M48" s="13">
        <v>1.8714289987446211</v>
      </c>
      <c r="N48" s="13">
        <v>1.8676750669839717</v>
      </c>
      <c r="O48" s="13">
        <v>1.9049141760698138</v>
      </c>
      <c r="P48" s="13">
        <v>1.8844798194422578</v>
      </c>
      <c r="Q48" s="13">
        <v>1.8580743013348278</v>
      </c>
      <c r="R48" s="13">
        <v>1.839931269881772</v>
      </c>
      <c r="S48" s="13">
        <v>1.8234475510660979</v>
      </c>
      <c r="T48" s="13">
        <v>1.822261200122979</v>
      </c>
      <c r="U48" s="13">
        <v>1.8237963680939173</v>
      </c>
      <c r="V48" s="13">
        <v>1.8643269013772377</v>
      </c>
      <c r="W48" s="13">
        <v>1.8513059745197906</v>
      </c>
      <c r="X48" s="13">
        <v>1.8629845756150176</v>
      </c>
      <c r="Y48" s="13">
        <v>1.8802026991552467</v>
      </c>
      <c r="Z48" s="13">
        <v>1.8948819251416948</v>
      </c>
      <c r="AA48" s="13">
        <v>1.9583014456470256</v>
      </c>
      <c r="AB48" s="13">
        <v>1.9254024149682853</v>
      </c>
      <c r="AC48" s="13">
        <v>1.9359864401584319</v>
      </c>
      <c r="AD48" s="13">
        <v>1.9449178810138184</v>
      </c>
      <c r="AE48" s="13">
        <v>1.9728358287617276</v>
      </c>
      <c r="AF48" s="13">
        <v>1.9993844133669412</v>
      </c>
      <c r="AG48" s="13">
        <v>2.0222765314923121</v>
      </c>
      <c r="AH48" s="13">
        <v>2.0403769455786147</v>
      </c>
      <c r="AI48" s="13">
        <v>2.0314219831803948</v>
      </c>
      <c r="AJ48" s="13">
        <v>2.0496432227749382</v>
      </c>
      <c r="AK48" s="13">
        <v>2.0872951354397538</v>
      </c>
      <c r="AL48" s="13">
        <v>2.1238934105883773</v>
      </c>
      <c r="AM48" s="13">
        <v>2.2099392330998731</v>
      </c>
      <c r="AN48" s="13">
        <v>2.1911865924431346</v>
      </c>
      <c r="AO48" s="13">
        <v>2.2366693709622116</v>
      </c>
      <c r="AP48" s="13">
        <v>2.2700105472924679</v>
      </c>
      <c r="AQ48" s="13">
        <v>2.2810360110238586</v>
      </c>
      <c r="AR48" s="13">
        <v>2.3281717927513506</v>
      </c>
      <c r="AS48" s="13">
        <v>2.3496441106753614</v>
      </c>
      <c r="AT48" s="13">
        <v>2.3612259250468703</v>
      </c>
      <c r="AU48" s="13">
        <v>2.3704260903722782</v>
      </c>
      <c r="AV48" s="13">
        <v>2.3996575463541392</v>
      </c>
      <c r="AW48" s="13">
        <v>2.4670202679233224</v>
      </c>
      <c r="AX48" s="13">
        <v>2.5405691598787081</v>
      </c>
      <c r="AY48" s="13">
        <v>2.6575362452530094</v>
      </c>
      <c r="AZ48" s="13">
        <v>2.6423923577632338</v>
      </c>
      <c r="BA48" s="13">
        <v>2.6917659874259559</v>
      </c>
      <c r="BB48" s="13">
        <v>2.7633514054911537</v>
      </c>
      <c r="BC48" s="13">
        <v>2.8114734118374343</v>
      </c>
      <c r="BD48" s="13">
        <v>2.8725676208003423</v>
      </c>
      <c r="BE48" s="13">
        <v>2.9231088589980767</v>
      </c>
      <c r="BF48" s="13">
        <v>2.9543295771582345</v>
      </c>
      <c r="BG48" s="13">
        <v>2.9823488175810571</v>
      </c>
      <c r="BH48" s="13">
        <v>3.0063211088374313</v>
      </c>
      <c r="BI48" s="13">
        <v>3.0651912951134546</v>
      </c>
      <c r="BJ48" s="13">
        <v>3.1637538118745097</v>
      </c>
      <c r="BK48" s="13">
        <v>3.272828002056507</v>
      </c>
      <c r="BL48" s="13">
        <v>3.3080394063181431</v>
      </c>
      <c r="BM48" s="13">
        <v>3.366027839077792</v>
      </c>
      <c r="BN48" s="13">
        <v>3.4299473895275434</v>
      </c>
      <c r="BO48" s="13">
        <v>3.4642183842004055</v>
      </c>
      <c r="BP48" s="13">
        <v>3.5203876993301013</v>
      </c>
      <c r="BQ48" s="13">
        <v>3.5845025245060178</v>
      </c>
      <c r="BR48" s="13">
        <v>3.660812588166352</v>
      </c>
      <c r="BS48" s="13">
        <v>3.7225600771802552</v>
      </c>
      <c r="BT48" s="13">
        <v>3.7329829829198151</v>
      </c>
      <c r="BU48" s="13">
        <v>3.8099689043619276</v>
      </c>
      <c r="BV48" s="13">
        <v>3.9286953938523537</v>
      </c>
      <c r="BW48" s="13">
        <v>4.0650611489798214</v>
      </c>
      <c r="BX48" s="13">
        <v>4.0712570358983031</v>
      </c>
      <c r="BY48" s="13">
        <v>4.125288183813689</v>
      </c>
      <c r="BZ48" s="13">
        <v>4.2070150044586851</v>
      </c>
      <c r="CA48" s="13">
        <v>4.2721777609361276</v>
      </c>
      <c r="CB48" s="13">
        <v>4.3240381800337833</v>
      </c>
      <c r="CC48" s="13">
        <v>4.4083105151374857</v>
      </c>
      <c r="CD48" s="13">
        <v>4.477075811603223</v>
      </c>
      <c r="CE48" s="13">
        <v>4.5105503515078107</v>
      </c>
      <c r="CF48" s="13">
        <v>4.5460397222446254</v>
      </c>
      <c r="CG48" s="13">
        <v>4.6209694936579977</v>
      </c>
      <c r="CH48" s="13">
        <v>4.7215382186609256</v>
      </c>
      <c r="CI48" s="13">
        <v>4.8496565849360671</v>
      </c>
      <c r="CJ48" s="13">
        <v>4.8551492068188988</v>
      </c>
      <c r="CK48" s="13">
        <v>4.938602299001813</v>
      </c>
      <c r="CL48" s="13">
        <v>4.9900968057465693</v>
      </c>
      <c r="CM48" s="13">
        <v>5.0492541078045363</v>
      </c>
      <c r="CN48" s="13">
        <v>5.1167679369134307</v>
      </c>
      <c r="CO48" s="13">
        <v>5.1640878266991495</v>
      </c>
      <c r="CP48" s="13">
        <v>5.2328782410283035</v>
      </c>
      <c r="CQ48" s="13">
        <v>5.2572612325258969</v>
      </c>
      <c r="CR48" s="13">
        <v>5.3129150580154816</v>
      </c>
      <c r="CS48" s="13">
        <v>5.3889848180845883</v>
      </c>
      <c r="CT48" s="13">
        <v>5.5180851540395803</v>
      </c>
      <c r="CU48" s="13">
        <v>5.7424133153523664</v>
      </c>
      <c r="CV48" s="13">
        <v>5.7878608020856772</v>
      </c>
      <c r="CW48" s="13">
        <v>5.8522912922912385</v>
      </c>
      <c r="CX48" s="13">
        <v>5.8925243379298688</v>
      </c>
      <c r="CY48" s="13">
        <v>5.9613898603137461</v>
      </c>
      <c r="CZ48" s="13">
        <v>6.0012340567251705</v>
      </c>
      <c r="DA48" s="13">
        <v>6.1057219140538379</v>
      </c>
      <c r="DB48" s="13">
        <v>6.1488721413991385</v>
      </c>
      <c r="DC48" s="13">
        <v>6.1436892735978397</v>
      </c>
      <c r="DD48" s="13">
        <v>6.106455349313201</v>
      </c>
      <c r="DE48" s="13">
        <v>6.2192275027469313</v>
      </c>
      <c r="DF48" s="13">
        <v>6.3398266720101768</v>
      </c>
      <c r="DG48" s="13">
        <v>6.5083792794418294</v>
      </c>
    </row>
    <row r="49" spans="1:111" x14ac:dyDescent="0.3">
      <c r="A49" s="1">
        <v>1</v>
      </c>
      <c r="B49" s="1">
        <v>108</v>
      </c>
      <c r="C49" s="1" t="s">
        <v>38</v>
      </c>
      <c r="D49" s="13">
        <v>1.4109983847977781</v>
      </c>
      <c r="E49" s="13">
        <v>1.416699290104513</v>
      </c>
      <c r="F49" s="13">
        <v>1.4132878293292346</v>
      </c>
      <c r="G49" s="13">
        <v>1.3931588605448908</v>
      </c>
      <c r="H49" s="13">
        <v>1.3920195724279751</v>
      </c>
      <c r="I49" s="13">
        <v>1.3992639628736805</v>
      </c>
      <c r="J49" s="13">
        <v>1.4058015952213307</v>
      </c>
      <c r="K49" s="13">
        <v>1.4023023276890476</v>
      </c>
      <c r="L49" s="13">
        <v>1.3955200975747193</v>
      </c>
      <c r="M49" s="13">
        <v>1.3902581409488914</v>
      </c>
      <c r="N49" s="13">
        <v>1.3879684783694535</v>
      </c>
      <c r="O49" s="13">
        <v>1.3983152831109336</v>
      </c>
      <c r="P49" s="13">
        <v>1.3938630907113234</v>
      </c>
      <c r="Q49" s="13">
        <v>1.3770899587058583</v>
      </c>
      <c r="R49" s="13">
        <v>1.3500415096628453</v>
      </c>
      <c r="S49" s="13">
        <v>1.3335729764269673</v>
      </c>
      <c r="T49" s="13">
        <v>1.3303942591565046</v>
      </c>
      <c r="U49" s="13">
        <v>1.3279612233567935</v>
      </c>
      <c r="V49" s="13">
        <v>1.3439466751305904</v>
      </c>
      <c r="W49" s="13">
        <v>1.3396608967187953</v>
      </c>
      <c r="X49" s="13">
        <v>1.3411694361103823</v>
      </c>
      <c r="Y49" s="13">
        <v>1.357255738057229</v>
      </c>
      <c r="Z49" s="13">
        <v>1.3825078773543098</v>
      </c>
      <c r="AA49" s="13">
        <v>1.3969932617594616</v>
      </c>
      <c r="AB49" s="13">
        <v>1.3828555657259993</v>
      </c>
      <c r="AC49" s="13">
        <v>1.3753002047353726</v>
      </c>
      <c r="AD49" s="13">
        <v>1.3642844601431265</v>
      </c>
      <c r="AE49" s="13">
        <v>1.3631484084180345</v>
      </c>
      <c r="AF49" s="13">
        <v>1.3660682218298372</v>
      </c>
      <c r="AG49" s="13">
        <v>1.3800968042316326</v>
      </c>
      <c r="AH49" s="13">
        <v>1.3962052833213583</v>
      </c>
      <c r="AI49" s="13">
        <v>1.4001725589454419</v>
      </c>
      <c r="AJ49" s="13">
        <v>1.4041995600664225</v>
      </c>
      <c r="AK49" s="13">
        <v>1.4075572862629078</v>
      </c>
      <c r="AL49" s="13">
        <v>1.4003492166521589</v>
      </c>
      <c r="AM49" s="13">
        <v>1.4416418082483495</v>
      </c>
      <c r="AN49" s="13">
        <v>1.422940713764995</v>
      </c>
      <c r="AO49" s="13">
        <v>1.4343028479933073</v>
      </c>
      <c r="AP49" s="13">
        <v>1.4233978156725324</v>
      </c>
      <c r="AQ49" s="13">
        <v>1.404806224144568</v>
      </c>
      <c r="AR49" s="13">
        <v>1.3914474809945567</v>
      </c>
      <c r="AS49" s="13">
        <v>1.3732411037419048</v>
      </c>
      <c r="AT49" s="13">
        <v>1.3678563381962039</v>
      </c>
      <c r="AU49" s="13">
        <v>1.3480325469051895</v>
      </c>
      <c r="AV49" s="13">
        <v>1.3404500980897813</v>
      </c>
      <c r="AW49" s="13">
        <v>1.346396991296795</v>
      </c>
      <c r="AX49" s="13">
        <v>1.3362733080215596</v>
      </c>
      <c r="AY49" s="13">
        <v>1.351747817253633</v>
      </c>
      <c r="AZ49" s="13">
        <v>1.3290570571027862</v>
      </c>
      <c r="BA49" s="13">
        <v>1.3219094086142771</v>
      </c>
      <c r="BB49" s="13">
        <v>1.3256678092493195</v>
      </c>
      <c r="BC49" s="13">
        <v>1.32178975795</v>
      </c>
      <c r="BD49" s="13">
        <v>1.3113303734283901</v>
      </c>
      <c r="BE49" s="13">
        <v>1.2969204720102343</v>
      </c>
      <c r="BF49" s="13">
        <v>1.2941337858510269</v>
      </c>
      <c r="BG49" s="13">
        <v>1.264965843323945</v>
      </c>
      <c r="BH49" s="13">
        <v>1.2503539338294258</v>
      </c>
      <c r="BI49" s="13">
        <v>1.2406087391697285</v>
      </c>
      <c r="BJ49" s="13">
        <v>1.2245511487293579</v>
      </c>
      <c r="BK49" s="13">
        <v>1.2073413553419032</v>
      </c>
      <c r="BL49" s="13">
        <v>1.1967464209679175</v>
      </c>
      <c r="BM49" s="13">
        <v>1.1773034790730108</v>
      </c>
      <c r="BN49" s="13">
        <v>1.161305876134366</v>
      </c>
      <c r="BO49" s="13">
        <v>1.1587003819107753</v>
      </c>
      <c r="BP49" s="13">
        <v>1.1542500937917686</v>
      </c>
      <c r="BQ49" s="13">
        <v>1.1513092445102884</v>
      </c>
      <c r="BR49" s="13">
        <v>1.1536893130270183</v>
      </c>
      <c r="BS49" s="13">
        <v>1.1519229536751328</v>
      </c>
      <c r="BT49" s="13">
        <v>1.146728474783318</v>
      </c>
      <c r="BU49" s="13">
        <v>1.1561747574348507</v>
      </c>
      <c r="BV49" s="13">
        <v>1.1756028794914619</v>
      </c>
      <c r="BW49" s="13">
        <v>1.2064914121471382</v>
      </c>
      <c r="BX49" s="13">
        <v>1.2236001298952466</v>
      </c>
      <c r="BY49" s="13">
        <v>1.2555015430522201</v>
      </c>
      <c r="BZ49" s="13">
        <v>1.2798808026683872</v>
      </c>
      <c r="CA49" s="13">
        <v>1.291609491972568</v>
      </c>
      <c r="CB49" s="13">
        <v>1.3094485748316149</v>
      </c>
      <c r="CC49" s="13">
        <v>1.335880068313144</v>
      </c>
      <c r="CD49" s="13">
        <v>1.3773300784441342</v>
      </c>
      <c r="CE49" s="13">
        <v>1.3926990426559454</v>
      </c>
      <c r="CF49" s="13">
        <v>1.3976324991540299</v>
      </c>
      <c r="CG49" s="13">
        <v>1.4247552623319135</v>
      </c>
      <c r="CH49" s="13">
        <v>1.4524081053153286</v>
      </c>
      <c r="CI49" s="13">
        <v>1.4682357165793718</v>
      </c>
      <c r="CJ49" s="13">
        <v>1.4888783688631244</v>
      </c>
      <c r="CK49" s="13">
        <v>1.5225472508104041</v>
      </c>
      <c r="CL49" s="13">
        <v>1.5303277146183636</v>
      </c>
      <c r="CM49" s="13">
        <v>1.5428047713993027</v>
      </c>
      <c r="CN49" s="13">
        <v>1.5485351821882292</v>
      </c>
      <c r="CO49" s="13">
        <v>1.542970647449311</v>
      </c>
      <c r="CP49" s="13">
        <v>1.5796018613106275</v>
      </c>
      <c r="CQ49" s="13">
        <v>1.5892556310515398</v>
      </c>
      <c r="CR49" s="13">
        <v>1.5901552821024956</v>
      </c>
      <c r="CS49" s="13">
        <v>1.6061082421307986</v>
      </c>
      <c r="CT49" s="13">
        <v>1.6212040020317522</v>
      </c>
      <c r="CU49" s="13">
        <v>1.6267280165881457</v>
      </c>
      <c r="CV49" s="13">
        <v>1.6222537081128987</v>
      </c>
      <c r="CW49" s="13">
        <v>1.6431058905727609</v>
      </c>
      <c r="CX49" s="13">
        <v>1.6437205796795373</v>
      </c>
      <c r="CY49" s="13">
        <v>1.6477193443232867</v>
      </c>
      <c r="CZ49" s="13">
        <v>1.6562029672803489</v>
      </c>
      <c r="DA49" s="13">
        <v>1.6595420451391925</v>
      </c>
      <c r="DB49" s="13">
        <v>1.6626222677852756</v>
      </c>
      <c r="DC49" s="13">
        <v>1.6518205567062232</v>
      </c>
      <c r="DD49" s="13">
        <v>1.6301219861656489</v>
      </c>
      <c r="DE49" s="13">
        <v>1.6338259345873887</v>
      </c>
      <c r="DF49" s="13">
        <v>1.6394948207707531</v>
      </c>
      <c r="DG49" s="13">
        <v>1.6447046882233161</v>
      </c>
    </row>
    <row r="50" spans="1:111" x14ac:dyDescent="0.3">
      <c r="A50" s="1">
        <v>2</v>
      </c>
      <c r="B50" s="1">
        <v>109</v>
      </c>
      <c r="C50" s="1" t="s">
        <v>55</v>
      </c>
      <c r="D50" s="13">
        <v>0.59106692853930609</v>
      </c>
      <c r="E50" s="13">
        <v>0.59147048501984689</v>
      </c>
      <c r="F50" s="13">
        <v>0.57491988921759118</v>
      </c>
      <c r="G50" s="13">
        <v>0.5786294071976158</v>
      </c>
      <c r="H50" s="13">
        <v>0.57267323356694788</v>
      </c>
      <c r="I50" s="13">
        <v>0.56440086207507889</v>
      </c>
      <c r="J50" s="13">
        <v>0.57258932677826258</v>
      </c>
      <c r="K50" s="13">
        <v>0.56578740516136317</v>
      </c>
      <c r="L50" s="13">
        <v>0.56729372236937259</v>
      </c>
      <c r="M50" s="13">
        <v>0.5643540936260466</v>
      </c>
      <c r="N50" s="13">
        <v>0.55924189873748309</v>
      </c>
      <c r="O50" s="13">
        <v>0.55338953357682574</v>
      </c>
      <c r="P50" s="13">
        <v>0.55158039527685299</v>
      </c>
      <c r="Q50" s="13">
        <v>0.5552134086725582</v>
      </c>
      <c r="R50" s="13">
        <v>0.54398459576847524</v>
      </c>
      <c r="S50" s="13">
        <v>0.53925322557351629</v>
      </c>
      <c r="T50" s="13">
        <v>0.53990953797341179</v>
      </c>
      <c r="U50" s="13">
        <v>0.52893266457767651</v>
      </c>
      <c r="V50" s="13">
        <v>0.53680920494555096</v>
      </c>
      <c r="W50" s="13">
        <v>0.54520798560552386</v>
      </c>
      <c r="X50" s="13">
        <v>0.54263313211427877</v>
      </c>
      <c r="Y50" s="13">
        <v>0.54104376902663043</v>
      </c>
      <c r="Z50" s="13">
        <v>0.54563719386373877</v>
      </c>
      <c r="AA50" s="13">
        <v>0.54591365076135123</v>
      </c>
      <c r="AB50" s="13">
        <v>0.53955775099773773</v>
      </c>
      <c r="AC50" s="13">
        <v>0.53792296439578779</v>
      </c>
      <c r="AD50" s="13">
        <v>0.53475107848258951</v>
      </c>
      <c r="AE50" s="13">
        <v>0.54508026205255844</v>
      </c>
      <c r="AF50" s="13">
        <v>0.54893630449794439</v>
      </c>
      <c r="AG50" s="13">
        <v>0.54277831705656077</v>
      </c>
      <c r="AH50" s="13">
        <v>0.54673708769136298</v>
      </c>
      <c r="AI50" s="13">
        <v>0.53705644982728606</v>
      </c>
      <c r="AJ50" s="13">
        <v>0.53072000804537423</v>
      </c>
      <c r="AK50" s="13">
        <v>0.52759403734183008</v>
      </c>
      <c r="AL50" s="13">
        <v>0.52634081715619141</v>
      </c>
      <c r="AM50" s="13">
        <v>0.52463272770175762</v>
      </c>
      <c r="AN50" s="13">
        <v>0.52217916192500458</v>
      </c>
      <c r="AO50" s="13">
        <v>0.52353721802611686</v>
      </c>
      <c r="AP50" s="13">
        <v>0.51291459790597627</v>
      </c>
      <c r="AQ50" s="13">
        <v>0.51141537150281158</v>
      </c>
      <c r="AR50" s="13">
        <v>0.50727551335139742</v>
      </c>
      <c r="AS50" s="13">
        <v>0.49704173410780872</v>
      </c>
      <c r="AT50" s="13">
        <v>0.49949214449537416</v>
      </c>
      <c r="AU50" s="13">
        <v>0.50346966305166219</v>
      </c>
      <c r="AV50" s="13">
        <v>0.50807579644054912</v>
      </c>
      <c r="AW50" s="13">
        <v>0.51487286461520632</v>
      </c>
      <c r="AX50" s="13">
        <v>0.51313663512191454</v>
      </c>
      <c r="AY50" s="13">
        <v>0.51167492277023274</v>
      </c>
      <c r="AZ50" s="13">
        <v>0.5140583342599514</v>
      </c>
      <c r="BA50" s="13">
        <v>0.49448741862068224</v>
      </c>
      <c r="BB50" s="13">
        <v>0.49691528704251897</v>
      </c>
      <c r="BC50" s="13">
        <v>0.50270829945063544</v>
      </c>
      <c r="BD50" s="13">
        <v>0.51103769314308201</v>
      </c>
      <c r="BE50" s="13">
        <v>0.51943002733338373</v>
      </c>
      <c r="BF50" s="13">
        <v>0.52910104578778572</v>
      </c>
      <c r="BG50" s="13">
        <v>0.53352232350630635</v>
      </c>
      <c r="BH50" s="13">
        <v>0.54043360107570482</v>
      </c>
      <c r="BI50" s="13">
        <v>0.53698194708458991</v>
      </c>
      <c r="BJ50" s="13">
        <v>0.54134629607269247</v>
      </c>
      <c r="BK50" s="13">
        <v>0.54255406491175817</v>
      </c>
      <c r="BL50" s="13">
        <v>0.54538000865890435</v>
      </c>
      <c r="BM50" s="13">
        <v>0.54690831089322234</v>
      </c>
      <c r="BN50" s="13">
        <v>0.53933729653985985</v>
      </c>
      <c r="BO50" s="13">
        <v>0.55401149133584227</v>
      </c>
      <c r="BP50" s="13">
        <v>0.54850668452797191</v>
      </c>
      <c r="BQ50" s="13">
        <v>0.54311304092318635</v>
      </c>
      <c r="BR50" s="13">
        <v>0.54939689591942054</v>
      </c>
      <c r="BS50" s="13">
        <v>0.55124802470146261</v>
      </c>
      <c r="BT50" s="13">
        <v>0.54164123036065959</v>
      </c>
      <c r="BU50" s="13">
        <v>0.53812741690371879</v>
      </c>
      <c r="BV50" s="13">
        <v>0.54167827924022105</v>
      </c>
      <c r="BW50" s="13">
        <v>0.53977379418246563</v>
      </c>
      <c r="BX50" s="13">
        <v>0.54793189709796508</v>
      </c>
      <c r="BY50" s="13">
        <v>0.54730694900369825</v>
      </c>
      <c r="BZ50" s="13">
        <v>0.54290727747978296</v>
      </c>
      <c r="CA50" s="13">
        <v>0.53912107048392499</v>
      </c>
      <c r="CB50" s="13">
        <v>0.53311793834557342</v>
      </c>
      <c r="CC50" s="13">
        <v>0.52079876381120349</v>
      </c>
      <c r="CD50" s="13">
        <v>0.51594438795328346</v>
      </c>
      <c r="CE50" s="13">
        <v>0.51279214263485129</v>
      </c>
      <c r="CF50" s="13">
        <v>0.50678029795242341</v>
      </c>
      <c r="CG50" s="13">
        <v>0.50989750960230551</v>
      </c>
      <c r="CH50" s="13">
        <v>0.50683341497297096</v>
      </c>
      <c r="CI50" s="13">
        <v>0.49964747724576664</v>
      </c>
      <c r="CJ50" s="13">
        <v>0.50897168727159714</v>
      </c>
      <c r="CK50" s="13">
        <v>0.52182776284373145</v>
      </c>
      <c r="CL50" s="13">
        <v>0.51798022653100662</v>
      </c>
      <c r="CM50" s="13">
        <v>0.5277647653579125</v>
      </c>
      <c r="CN50" s="13">
        <v>0.53154327061182682</v>
      </c>
      <c r="CO50" s="13">
        <v>0.53343684537744596</v>
      </c>
      <c r="CP50" s="13">
        <v>0.54378582738393855</v>
      </c>
      <c r="CQ50" s="13">
        <v>0.54106570789065089</v>
      </c>
      <c r="CR50" s="13">
        <v>0.54045740609201631</v>
      </c>
      <c r="CS50" s="13">
        <v>0.54410028192880633</v>
      </c>
      <c r="CT50" s="13">
        <v>0.54835593927060389</v>
      </c>
      <c r="CU50" s="13">
        <v>0.5510003617942959</v>
      </c>
      <c r="CV50" s="13">
        <v>0.55931456413014791</v>
      </c>
      <c r="CW50" s="13">
        <v>0.56638723873037011</v>
      </c>
      <c r="CX50" s="13">
        <v>0.56144097691507233</v>
      </c>
      <c r="CY50" s="13">
        <v>0.55868923173470941</v>
      </c>
      <c r="CZ50" s="13">
        <v>0.55426826995035283</v>
      </c>
      <c r="DA50" s="13">
        <v>0.55136517109379268</v>
      </c>
      <c r="DB50" s="13">
        <v>0.5423573773092345</v>
      </c>
      <c r="DC50" s="13">
        <v>0.53723631420242279</v>
      </c>
      <c r="DD50" s="13">
        <v>0.52890540056005131</v>
      </c>
      <c r="DE50" s="13">
        <v>0.52758645173887675</v>
      </c>
      <c r="DF50" s="13">
        <v>0.52528348486826382</v>
      </c>
      <c r="DG50" s="13">
        <v>0.51497213742481063</v>
      </c>
    </row>
    <row r="51" spans="1:111" x14ac:dyDescent="0.3">
      <c r="A51" s="1">
        <v>2</v>
      </c>
      <c r="B51" s="1">
        <v>110</v>
      </c>
      <c r="C51" s="1" t="s">
        <v>58</v>
      </c>
      <c r="D51" s="13">
        <v>0.67041915683468889</v>
      </c>
      <c r="E51" s="13">
        <v>0.66824968966322629</v>
      </c>
      <c r="F51" s="13">
        <v>0.66022479264256928</v>
      </c>
      <c r="G51" s="13">
        <v>0.63094432932950562</v>
      </c>
      <c r="H51" s="13">
        <v>0.59812846684012966</v>
      </c>
      <c r="I51" s="13">
        <v>0.57640834742704061</v>
      </c>
      <c r="J51" s="13">
        <v>0.5666881827883109</v>
      </c>
      <c r="K51" s="13">
        <v>0.55758447008529721</v>
      </c>
      <c r="L51" s="13">
        <v>0.54522742241060396</v>
      </c>
      <c r="M51" s="13">
        <v>0.5406990805655455</v>
      </c>
      <c r="N51" s="13">
        <v>0.52732035508792174</v>
      </c>
      <c r="O51" s="13">
        <v>0.51773993008867658</v>
      </c>
      <c r="P51" s="13">
        <v>0.50660450604164431</v>
      </c>
      <c r="Q51" s="13">
        <v>0.5001929652734195</v>
      </c>
      <c r="R51" s="13">
        <v>0.48785162314215341</v>
      </c>
      <c r="S51" s="13">
        <v>0.47922731590669643</v>
      </c>
      <c r="T51" s="13">
        <v>0.47239045582797828</v>
      </c>
      <c r="U51" s="13">
        <v>0.46239693237968205</v>
      </c>
      <c r="V51" s="13">
        <v>0.45932244240213699</v>
      </c>
      <c r="W51" s="13">
        <v>0.44604744245998568</v>
      </c>
      <c r="X51" s="13">
        <v>0.43350046509513407</v>
      </c>
      <c r="Y51" s="13">
        <v>0.43339483818027724</v>
      </c>
      <c r="Z51" s="13">
        <v>0.43435051722693896</v>
      </c>
      <c r="AA51" s="13">
        <v>0.43089407864683249</v>
      </c>
      <c r="AB51" s="13">
        <v>0.42540712747930476</v>
      </c>
      <c r="AC51" s="13">
        <v>0.42665670371829828</v>
      </c>
      <c r="AD51" s="13">
        <v>0.43054923087827668</v>
      </c>
      <c r="AE51" s="13">
        <v>0.43167461782900085</v>
      </c>
      <c r="AF51" s="13">
        <v>0.42878096575240143</v>
      </c>
      <c r="AG51" s="13">
        <v>0.39992571924336462</v>
      </c>
      <c r="AH51" s="13">
        <v>0.39584321914740161</v>
      </c>
      <c r="AI51" s="13">
        <v>0.39590096511510814</v>
      </c>
      <c r="AJ51" s="13">
        <v>0.41026147545464425</v>
      </c>
      <c r="AK51" s="13">
        <v>0.41018668417690973</v>
      </c>
      <c r="AL51" s="13">
        <v>0.4119708402960171</v>
      </c>
      <c r="AM51" s="13">
        <v>0.41657523672568059</v>
      </c>
      <c r="AN51" s="13">
        <v>0.41665750230006121</v>
      </c>
      <c r="AO51" s="13">
        <v>0.42305475309109719</v>
      </c>
      <c r="AP51" s="13">
        <v>0.42689391265717558</v>
      </c>
      <c r="AQ51" s="13">
        <v>0.42236670768772289</v>
      </c>
      <c r="AR51" s="13">
        <v>0.4223059299500127</v>
      </c>
      <c r="AS51" s="13">
        <v>0.40703664643303844</v>
      </c>
      <c r="AT51" s="13">
        <v>0.40789280084523721</v>
      </c>
      <c r="AU51" s="13">
        <v>0.41119118263933019</v>
      </c>
      <c r="AV51" s="13">
        <v>0.411008622708538</v>
      </c>
      <c r="AW51" s="13">
        <v>0.41996570157124807</v>
      </c>
      <c r="AX51" s="13">
        <v>0.41964603112392129</v>
      </c>
      <c r="AY51" s="13">
        <v>0.40879916119656823</v>
      </c>
      <c r="AZ51" s="13">
        <v>0.40778045040706445</v>
      </c>
      <c r="BA51" s="13">
        <v>0.41086770333291672</v>
      </c>
      <c r="BB51" s="13">
        <v>0.41782049537815041</v>
      </c>
      <c r="BC51" s="13">
        <v>0.42181649117525466</v>
      </c>
      <c r="BD51" s="13">
        <v>0.42038371209354891</v>
      </c>
      <c r="BE51" s="13">
        <v>0.4183532689993984</v>
      </c>
      <c r="BF51" s="13">
        <v>0.41192031906305993</v>
      </c>
      <c r="BG51" s="13">
        <v>0.41195884217270434</v>
      </c>
      <c r="BH51" s="13">
        <v>0.40956282871245692</v>
      </c>
      <c r="BI51" s="13">
        <v>0.39775226820989901</v>
      </c>
      <c r="BJ51" s="13">
        <v>0.38827121814464383</v>
      </c>
      <c r="BK51" s="13">
        <v>0.36962704201470614</v>
      </c>
      <c r="BL51" s="13">
        <v>0.36747346876558534</v>
      </c>
      <c r="BM51" s="13">
        <v>0.36977313145944035</v>
      </c>
      <c r="BN51" s="13">
        <v>0.3729415336403617</v>
      </c>
      <c r="BO51" s="13">
        <v>0.36259684534045056</v>
      </c>
      <c r="BP51" s="13">
        <v>0.36259157507897954</v>
      </c>
      <c r="BQ51" s="13">
        <v>0.35977075481733051</v>
      </c>
      <c r="BR51" s="13">
        <v>0.35806748910795505</v>
      </c>
      <c r="BS51" s="13">
        <v>0.33113493919913856</v>
      </c>
      <c r="BT51" s="13">
        <v>0.32825361522386953</v>
      </c>
      <c r="BU51" s="13">
        <v>0.32303699775687794</v>
      </c>
      <c r="BV51" s="13">
        <v>0.32179564664703142</v>
      </c>
      <c r="BW51" s="13">
        <v>0.31765880941403957</v>
      </c>
      <c r="BX51" s="13">
        <v>0.31831914986692456</v>
      </c>
      <c r="BY51" s="13">
        <v>0.31874913957210749</v>
      </c>
      <c r="BZ51" s="13">
        <v>0.31742306387282371</v>
      </c>
      <c r="CA51" s="13">
        <v>0.32457522893884067</v>
      </c>
      <c r="CB51" s="13">
        <v>0.32450000554345509</v>
      </c>
      <c r="CC51" s="13">
        <v>0.31846683179777024</v>
      </c>
      <c r="CD51" s="13">
        <v>0.31114312489369766</v>
      </c>
      <c r="CE51" s="13">
        <v>0.30793069148787727</v>
      </c>
      <c r="CF51" s="13">
        <v>0.29960714858253712</v>
      </c>
      <c r="CG51" s="13">
        <v>0.29469195666268289</v>
      </c>
      <c r="CH51" s="13">
        <v>0.28284736115390663</v>
      </c>
      <c r="CI51" s="13">
        <v>0.2804496120391845</v>
      </c>
      <c r="CJ51" s="13">
        <v>0.28170137489592822</v>
      </c>
      <c r="CK51" s="13">
        <v>0.28197798915321587</v>
      </c>
      <c r="CL51" s="13">
        <v>0.28121529645472415</v>
      </c>
      <c r="CM51" s="13">
        <v>0.27941068144699616</v>
      </c>
      <c r="CN51" s="13">
        <v>0.27743805035142372</v>
      </c>
      <c r="CO51" s="13">
        <v>0.26607054386919549</v>
      </c>
      <c r="CP51" s="13">
        <v>0.26269331643760258</v>
      </c>
      <c r="CQ51" s="13">
        <v>0.25833665440383957</v>
      </c>
      <c r="CR51" s="13">
        <v>0.25421421632014229</v>
      </c>
      <c r="CS51" s="13">
        <v>0.25089790044822075</v>
      </c>
      <c r="CT51" s="13">
        <v>0.23242191704028217</v>
      </c>
      <c r="CU51" s="13">
        <v>0.22936329634383315</v>
      </c>
      <c r="CV51" s="13">
        <v>0.22984919343781574</v>
      </c>
      <c r="CW51" s="13">
        <v>0.22827576113028133</v>
      </c>
      <c r="CX51" s="13">
        <v>0.227073154260374</v>
      </c>
      <c r="CY51" s="13">
        <v>0.22285927153245239</v>
      </c>
      <c r="CZ51" s="13">
        <v>0.22035993496666162</v>
      </c>
      <c r="DA51" s="13">
        <v>0.21316073756755244</v>
      </c>
      <c r="DB51" s="13">
        <v>0.20508751312060797</v>
      </c>
      <c r="DC51" s="13">
        <v>0.20093553112480997</v>
      </c>
      <c r="DD51" s="13">
        <v>0.19857743837585431</v>
      </c>
      <c r="DE51" s="13">
        <v>0.19994397657366134</v>
      </c>
      <c r="DF51" s="13">
        <v>0.20000283803767835</v>
      </c>
      <c r="DG51" s="13">
        <v>0.20061178724312731</v>
      </c>
    </row>
    <row r="52" spans="1:111" x14ac:dyDescent="0.3">
      <c r="A52" s="1">
        <v>1</v>
      </c>
      <c r="B52" s="1">
        <v>111</v>
      </c>
      <c r="C52" s="1" t="s">
        <v>45</v>
      </c>
      <c r="D52" s="13">
        <v>0.50375109964501452</v>
      </c>
      <c r="E52" s="13">
        <v>0.4988326615693679</v>
      </c>
      <c r="F52" s="13">
        <v>0.49800092547783631</v>
      </c>
      <c r="G52" s="13">
        <v>0.46665882669387743</v>
      </c>
      <c r="H52" s="13">
        <v>0.46293058893297134</v>
      </c>
      <c r="I52" s="13">
        <v>0.4639537712962592</v>
      </c>
      <c r="J52" s="13">
        <v>0.46077241002123054</v>
      </c>
      <c r="K52" s="13">
        <v>0.46434304163704926</v>
      </c>
      <c r="L52" s="13">
        <v>0.45248148704869751</v>
      </c>
      <c r="M52" s="13">
        <v>0.45252037925160843</v>
      </c>
      <c r="N52" s="13">
        <v>0.44825885934928478</v>
      </c>
      <c r="O52" s="13">
        <v>0.44887179281745293</v>
      </c>
      <c r="P52" s="13">
        <v>0.43497251954333382</v>
      </c>
      <c r="Q52" s="13">
        <v>0.41906685373437613</v>
      </c>
      <c r="R52" s="13">
        <v>0.38137329370134948</v>
      </c>
      <c r="S52" s="13">
        <v>0.37084202064507887</v>
      </c>
      <c r="T52" s="13">
        <v>0.3625365006240181</v>
      </c>
      <c r="U52" s="13">
        <v>0.35480494842264887</v>
      </c>
      <c r="V52" s="13">
        <v>0.35819427777376955</v>
      </c>
      <c r="W52" s="13">
        <v>0.3562658788769138</v>
      </c>
      <c r="X52" s="13">
        <v>0.3584471965155267</v>
      </c>
      <c r="Y52" s="13">
        <v>0.35518590216327761</v>
      </c>
      <c r="Z52" s="13">
        <v>0.35151861746998564</v>
      </c>
      <c r="AA52" s="13">
        <v>0.34637960328437695</v>
      </c>
      <c r="AB52" s="13">
        <v>0.33124765762934072</v>
      </c>
      <c r="AC52" s="13">
        <v>0.32716297420498158</v>
      </c>
      <c r="AD52" s="13">
        <v>0.32077403539290639</v>
      </c>
      <c r="AE52" s="13">
        <v>0.31300953881862292</v>
      </c>
      <c r="AF52" s="13">
        <v>0.31409570765829681</v>
      </c>
      <c r="AG52" s="13">
        <v>0.31659247874824925</v>
      </c>
      <c r="AH52" s="13">
        <v>0.31935162290067048</v>
      </c>
      <c r="AI52" s="13">
        <v>0.31909459080682223</v>
      </c>
      <c r="AJ52" s="13">
        <v>0.3259197385852392</v>
      </c>
      <c r="AK52" s="13">
        <v>0.32935583861255946</v>
      </c>
      <c r="AL52" s="13">
        <v>0.3328303848809675</v>
      </c>
      <c r="AM52" s="13">
        <v>0.33757655076579296</v>
      </c>
      <c r="AN52" s="13">
        <v>0.33610794314034342</v>
      </c>
      <c r="AO52" s="13">
        <v>0.34329806228696436</v>
      </c>
      <c r="AP52" s="13">
        <v>0.33839019812999271</v>
      </c>
      <c r="AQ52" s="13">
        <v>0.3359309572816328</v>
      </c>
      <c r="AR52" s="13">
        <v>0.33440382582464367</v>
      </c>
      <c r="AS52" s="13">
        <v>0.33399549760642122</v>
      </c>
      <c r="AT52" s="13">
        <v>0.33295157432562322</v>
      </c>
      <c r="AU52" s="13">
        <v>0.33007663204346765</v>
      </c>
      <c r="AV52" s="13">
        <v>0.33013724916197945</v>
      </c>
      <c r="AW52" s="13">
        <v>0.32576525424188557</v>
      </c>
      <c r="AX52" s="13">
        <v>0.31497779068078496</v>
      </c>
      <c r="AY52" s="13">
        <v>0.31456535201867797</v>
      </c>
      <c r="AZ52" s="13">
        <v>0.31011532572601047</v>
      </c>
      <c r="BA52" s="13">
        <v>0.31106490574345341</v>
      </c>
      <c r="BB52" s="13">
        <v>0.31491310318938692</v>
      </c>
      <c r="BC52" s="13">
        <v>0.31564226838764942</v>
      </c>
      <c r="BD52" s="13">
        <v>0.31273702124228059</v>
      </c>
      <c r="BE52" s="13">
        <v>0.31236226783261373</v>
      </c>
      <c r="BF52" s="13">
        <v>0.30850836462710624</v>
      </c>
      <c r="BG52" s="13">
        <v>0.30612791933178329</v>
      </c>
      <c r="BH52" s="13">
        <v>0.30718014811057787</v>
      </c>
      <c r="BI52" s="13">
        <v>0.30960720779854811</v>
      </c>
      <c r="BJ52" s="13">
        <v>0.31178771296514352</v>
      </c>
      <c r="BK52" s="13">
        <v>0.31080275945147268</v>
      </c>
      <c r="BL52" s="13">
        <v>0.30433883382152338</v>
      </c>
      <c r="BM52" s="13">
        <v>0.30618700557595718</v>
      </c>
      <c r="BN52" s="13">
        <v>0.30653607603043875</v>
      </c>
      <c r="BO52" s="13">
        <v>0.30814085716819378</v>
      </c>
      <c r="BP52" s="13">
        <v>0.30652327362453563</v>
      </c>
      <c r="BQ52" s="13">
        <v>0.30126643866838426</v>
      </c>
      <c r="BR52" s="13">
        <v>0.30191975022056144</v>
      </c>
      <c r="BS52" s="13">
        <v>0.30216196860091876</v>
      </c>
      <c r="BT52" s="13">
        <v>0.29893024931832374</v>
      </c>
      <c r="BU52" s="13">
        <v>0.30074322495990757</v>
      </c>
      <c r="BV52" s="13">
        <v>0.29925505089712479</v>
      </c>
      <c r="BW52" s="13">
        <v>0.28968983120897013</v>
      </c>
      <c r="BX52" s="13">
        <v>0.28886939091612596</v>
      </c>
      <c r="BY52" s="13">
        <v>0.28599821401591186</v>
      </c>
      <c r="BZ52" s="13">
        <v>0.27657506084172245</v>
      </c>
      <c r="CA52" s="13">
        <v>0.28033940259928242</v>
      </c>
      <c r="CB52" s="13">
        <v>0.28250600976462092</v>
      </c>
      <c r="CC52" s="13">
        <v>0.28655710545357499</v>
      </c>
      <c r="CD52" s="13">
        <v>0.28805104807662779</v>
      </c>
      <c r="CE52" s="13">
        <v>0.2766515018889214</v>
      </c>
      <c r="CF52" s="13">
        <v>0.27208946683556007</v>
      </c>
      <c r="CG52" s="13">
        <v>0.26458636852880724</v>
      </c>
      <c r="CH52" s="13">
        <v>0.23119319375610914</v>
      </c>
      <c r="CI52" s="13">
        <v>0.22658859918794819</v>
      </c>
      <c r="CJ52" s="13">
        <v>0.22459079513278196</v>
      </c>
      <c r="CK52" s="13">
        <v>0.22493589167233868</v>
      </c>
      <c r="CL52" s="13">
        <v>0.22228285683323212</v>
      </c>
      <c r="CM52" s="13">
        <v>0.21948462837455521</v>
      </c>
      <c r="CN52" s="13">
        <v>0.2182778550117572</v>
      </c>
      <c r="CO52" s="13">
        <v>0.21802533898571574</v>
      </c>
      <c r="CP52" s="13">
        <v>0.21125985207953876</v>
      </c>
      <c r="CQ52" s="13">
        <v>0.2015950712238303</v>
      </c>
      <c r="CR52" s="13">
        <v>0.20030308464317872</v>
      </c>
      <c r="CS52" s="13">
        <v>0.19498734669959591</v>
      </c>
      <c r="CT52" s="13">
        <v>0.19206234104145334</v>
      </c>
      <c r="CU52" s="13">
        <v>0.18880261602716952</v>
      </c>
      <c r="CV52" s="13">
        <v>0.18663892478538521</v>
      </c>
      <c r="CW52" s="13">
        <v>0.17493604234626467</v>
      </c>
      <c r="CX52" s="13">
        <v>0.16833422097955827</v>
      </c>
      <c r="CY52" s="13">
        <v>0.1647084937422634</v>
      </c>
      <c r="CZ52" s="13">
        <v>0.16195496727063435</v>
      </c>
      <c r="DA52" s="13">
        <v>0.15859592773997014</v>
      </c>
      <c r="DB52" s="13">
        <v>0.16318648270503081</v>
      </c>
      <c r="DC52" s="13">
        <v>0.16277106183370643</v>
      </c>
      <c r="DD52" s="13">
        <v>0.16232827201569838</v>
      </c>
      <c r="DE52" s="13">
        <v>0.16121978430182149</v>
      </c>
      <c r="DF52" s="13">
        <v>0.16110312323232784</v>
      </c>
      <c r="DG52" s="13">
        <v>0.1555210967439877</v>
      </c>
    </row>
    <row r="53" spans="1:111" x14ac:dyDescent="0.3">
      <c r="A53" s="1">
        <v>2</v>
      </c>
      <c r="B53" s="1">
        <v>112</v>
      </c>
      <c r="C53" s="1" t="s">
        <v>59</v>
      </c>
      <c r="D53" s="13">
        <v>3.2572045252324004</v>
      </c>
      <c r="E53" s="13">
        <v>3.2495210439556441</v>
      </c>
      <c r="F53" s="13">
        <v>3.1551787307591006</v>
      </c>
      <c r="G53" s="13">
        <v>3.13562936095017</v>
      </c>
      <c r="H53" s="13">
        <v>3.1284351341147487</v>
      </c>
      <c r="I53" s="13">
        <v>3.0826094111945297</v>
      </c>
      <c r="J53" s="13">
        <v>3.0826629944128525</v>
      </c>
      <c r="K53" s="13">
        <v>3.0699505187001801</v>
      </c>
      <c r="L53" s="13">
        <v>3.0221063739948266</v>
      </c>
      <c r="M53" s="13">
        <v>3.0478481939290978</v>
      </c>
      <c r="N53" s="13">
        <v>2.9948489992444451</v>
      </c>
      <c r="O53" s="13">
        <v>2.9734422837218522</v>
      </c>
      <c r="P53" s="13">
        <v>2.9607366625276339</v>
      </c>
      <c r="Q53" s="13">
        <v>2.8927847135185454</v>
      </c>
      <c r="R53" s="13">
        <v>2.8523738609581533</v>
      </c>
      <c r="S53" s="13">
        <v>2.8401374708806699</v>
      </c>
      <c r="T53" s="13">
        <v>2.7907220618456274</v>
      </c>
      <c r="U53" s="13">
        <v>2.7525643421377732</v>
      </c>
      <c r="V53" s="13">
        <v>2.7585071783508717</v>
      </c>
      <c r="W53" s="13">
        <v>2.7254711699648873</v>
      </c>
      <c r="X53" s="13">
        <v>2.69088927515195</v>
      </c>
      <c r="Y53" s="13">
        <v>2.6768047218559077</v>
      </c>
      <c r="Z53" s="13">
        <v>2.6527573731410072</v>
      </c>
      <c r="AA53" s="13">
        <v>2.6615996174756598</v>
      </c>
      <c r="AB53" s="13">
        <v>2.6833829942848442</v>
      </c>
      <c r="AC53" s="13">
        <v>2.7330524451664164</v>
      </c>
      <c r="AD53" s="13">
        <v>2.7411369020474181</v>
      </c>
      <c r="AE53" s="13">
        <v>2.7461092629677388</v>
      </c>
      <c r="AF53" s="13">
        <v>2.7215456177452522</v>
      </c>
      <c r="AG53" s="13">
        <v>2.7244272889945691</v>
      </c>
      <c r="AH53" s="13">
        <v>2.7298074574683673</v>
      </c>
      <c r="AI53" s="13">
        <v>2.6968249882224691</v>
      </c>
      <c r="AJ53" s="13">
        <v>2.7079523945325028</v>
      </c>
      <c r="AK53" s="13">
        <v>2.6825387524340325</v>
      </c>
      <c r="AL53" s="13">
        <v>2.6148889772772681</v>
      </c>
      <c r="AM53" s="13">
        <v>2.6844652525694568</v>
      </c>
      <c r="AN53" s="13">
        <v>2.6674526011943187</v>
      </c>
      <c r="AO53" s="13">
        <v>2.7100433997281801</v>
      </c>
      <c r="AP53" s="13">
        <v>2.6859725598955118</v>
      </c>
      <c r="AQ53" s="13">
        <v>2.6857115544530621</v>
      </c>
      <c r="AR53" s="13">
        <v>2.6823838471846124</v>
      </c>
      <c r="AS53" s="13">
        <v>2.6475988193769311</v>
      </c>
      <c r="AT53" s="13">
        <v>2.6414704208288566</v>
      </c>
      <c r="AU53" s="13">
        <v>2.6320807381186277</v>
      </c>
      <c r="AV53" s="13">
        <v>2.615694987684329</v>
      </c>
      <c r="AW53" s="13">
        <v>2.6117371392292967</v>
      </c>
      <c r="AX53" s="13">
        <v>2.6487423218026764</v>
      </c>
      <c r="AY53" s="13">
        <v>2.6835986577246596</v>
      </c>
      <c r="AZ53" s="13">
        <v>2.715443226847424</v>
      </c>
      <c r="BA53" s="13">
        <v>2.7568725674415457</v>
      </c>
      <c r="BB53" s="13">
        <v>2.7574437509660301</v>
      </c>
      <c r="BC53" s="13">
        <v>2.7609949278634023</v>
      </c>
      <c r="BD53" s="13">
        <v>2.7221690208950307</v>
      </c>
      <c r="BE53" s="13">
        <v>2.6857509264297965</v>
      </c>
      <c r="BF53" s="13">
        <v>2.6483919394964111</v>
      </c>
      <c r="BG53" s="13">
        <v>2.6223323360896336</v>
      </c>
      <c r="BH53" s="13">
        <v>2.5973216876567626</v>
      </c>
      <c r="BI53" s="13">
        <v>2.5999551675187869</v>
      </c>
      <c r="BJ53" s="13">
        <v>2.5997383360872455</v>
      </c>
      <c r="BK53" s="13">
        <v>2.5837000871570739</v>
      </c>
      <c r="BL53" s="13">
        <v>2.6125372876728514</v>
      </c>
      <c r="BM53" s="13">
        <v>2.6414266377278457</v>
      </c>
      <c r="BN53" s="13">
        <v>2.6310479468895633</v>
      </c>
      <c r="BO53" s="13">
        <v>2.6562205114564659</v>
      </c>
      <c r="BP53" s="13">
        <v>2.6427162478168831</v>
      </c>
      <c r="BQ53" s="13">
        <v>2.5798262749957748</v>
      </c>
      <c r="BR53" s="13">
        <v>2.562732960784925</v>
      </c>
      <c r="BS53" s="13">
        <v>2.5892698883473475</v>
      </c>
      <c r="BT53" s="13">
        <v>2.5945636083433383</v>
      </c>
      <c r="BU53" s="13">
        <v>2.5942973827475684</v>
      </c>
      <c r="BV53" s="13">
        <v>2.5909454684099336</v>
      </c>
      <c r="BW53" s="13">
        <v>2.5432528386032835</v>
      </c>
      <c r="BX53" s="13">
        <v>2.5538172310850547</v>
      </c>
      <c r="BY53" s="13">
        <v>2.5482135943390274</v>
      </c>
      <c r="BZ53" s="13">
        <v>2.5146005600416359</v>
      </c>
      <c r="CA53" s="13">
        <v>2.5165551857347919</v>
      </c>
      <c r="CB53" s="13">
        <v>2.4970857615317863</v>
      </c>
      <c r="CC53" s="13">
        <v>2.4639043523781421</v>
      </c>
      <c r="CD53" s="13">
        <v>2.4417899571953789</v>
      </c>
      <c r="CE53" s="13">
        <v>2.4270380167398233</v>
      </c>
      <c r="CF53" s="13">
        <v>2.4012439672646431</v>
      </c>
      <c r="CG53" s="13">
        <v>2.3988770589856783</v>
      </c>
      <c r="CH53" s="13">
        <v>2.3803947932117775</v>
      </c>
      <c r="CI53" s="13">
        <v>2.3428220507044077</v>
      </c>
      <c r="CJ53" s="13">
        <v>2.3501836948287478</v>
      </c>
      <c r="CK53" s="13">
        <v>2.3584405896530525</v>
      </c>
      <c r="CL53" s="13">
        <v>2.3410139400398315</v>
      </c>
      <c r="CM53" s="13">
        <v>2.3278306328261955</v>
      </c>
      <c r="CN53" s="13">
        <v>2.3382943939979683</v>
      </c>
      <c r="CO53" s="13">
        <v>2.3502529438377375</v>
      </c>
      <c r="CP53" s="13">
        <v>2.3519389229051932</v>
      </c>
      <c r="CQ53" s="13">
        <v>2.3587717332189344</v>
      </c>
      <c r="CR53" s="13">
        <v>2.3547473388269751</v>
      </c>
      <c r="CS53" s="13">
        <v>2.3505478562221485</v>
      </c>
      <c r="CT53" s="13">
        <v>2.3645474593589468</v>
      </c>
      <c r="CU53" s="13">
        <v>2.3665777717663863</v>
      </c>
      <c r="CV53" s="13">
        <v>2.3984596620134369</v>
      </c>
      <c r="CW53" s="13">
        <v>2.401075986545965</v>
      </c>
      <c r="CX53" s="13">
        <v>2.3837486159997892</v>
      </c>
      <c r="CY53" s="13">
        <v>2.3819600111228225</v>
      </c>
      <c r="CZ53" s="13">
        <v>2.391586274698112</v>
      </c>
      <c r="DA53" s="13">
        <v>2.4135588337095886</v>
      </c>
      <c r="DB53" s="13">
        <v>2.4277810330671739</v>
      </c>
      <c r="DC53" s="13">
        <v>2.4289333204176309</v>
      </c>
      <c r="DD53" s="13">
        <v>2.4379415676922376</v>
      </c>
      <c r="DE53" s="13">
        <v>2.4422643703163462</v>
      </c>
      <c r="DF53" s="13">
        <v>2.4505438980908707</v>
      </c>
      <c r="DG53" s="13">
        <v>2.441018621621494</v>
      </c>
    </row>
    <row r="54" spans="1:111" x14ac:dyDescent="0.3">
      <c r="A54" s="1">
        <v>1</v>
      </c>
      <c r="B54" s="1">
        <v>113</v>
      </c>
      <c r="C54" s="1" t="s">
        <v>31</v>
      </c>
      <c r="D54" s="13">
        <v>0.12796098919955415</v>
      </c>
      <c r="E54" s="13">
        <v>0.1283846775576096</v>
      </c>
      <c r="F54" s="13">
        <v>0.12995002404517222</v>
      </c>
      <c r="G54" s="13">
        <v>0.12948881032553694</v>
      </c>
      <c r="H54" s="13">
        <v>0.13223061031083835</v>
      </c>
      <c r="I54" s="13">
        <v>0.13395679676815728</v>
      </c>
      <c r="J54" s="13">
        <v>0.13770965102139485</v>
      </c>
      <c r="K54" s="13">
        <v>0.142540324502932</v>
      </c>
      <c r="L54" s="13">
        <v>0.14420383097276845</v>
      </c>
      <c r="M54" s="13">
        <v>0.14545847075098589</v>
      </c>
      <c r="N54" s="13">
        <v>0.14565395231986281</v>
      </c>
      <c r="O54" s="13">
        <v>0.1446231280711659</v>
      </c>
      <c r="P54" s="13">
        <v>0.14660481298961645</v>
      </c>
      <c r="Q54" s="13">
        <v>0.14702474779006353</v>
      </c>
      <c r="R54" s="13">
        <v>0.14541317261412609</v>
      </c>
      <c r="S54" s="13">
        <v>0.14366990640482016</v>
      </c>
      <c r="T54" s="13">
        <v>0.14179487358794204</v>
      </c>
      <c r="U54" s="13">
        <v>0.14125243230727388</v>
      </c>
      <c r="V54" s="13">
        <v>0.14426032294937663</v>
      </c>
      <c r="W54" s="13">
        <v>0.14242780755307866</v>
      </c>
      <c r="X54" s="13">
        <v>0.14288986499320877</v>
      </c>
      <c r="Y54" s="13">
        <v>0.14016911156991835</v>
      </c>
      <c r="Z54" s="13">
        <v>0.13779810011942173</v>
      </c>
      <c r="AA54" s="13">
        <v>0.1388720513376776</v>
      </c>
      <c r="AB54" s="13">
        <v>0.13920574947433839</v>
      </c>
      <c r="AC54" s="13">
        <v>0.13671957124742234</v>
      </c>
      <c r="AD54" s="13">
        <v>0.13550854834539994</v>
      </c>
      <c r="AE54" s="13">
        <v>0.13385594005437546</v>
      </c>
      <c r="AF54" s="13">
        <v>0.13048129595429003</v>
      </c>
      <c r="AG54" s="13">
        <v>0.12665408731496819</v>
      </c>
      <c r="AH54" s="13">
        <v>0.12540543806678095</v>
      </c>
      <c r="AI54" s="13">
        <v>0.1214775563291418</v>
      </c>
      <c r="AJ54" s="13">
        <v>0.12103676117272801</v>
      </c>
      <c r="AK54" s="13">
        <v>0.12052067111788659</v>
      </c>
      <c r="AL54" s="13">
        <v>0.11890543003468584</v>
      </c>
      <c r="AM54" s="13">
        <v>0.1194629713158156</v>
      </c>
      <c r="AN54" s="13">
        <v>0.12154753677801534</v>
      </c>
      <c r="AO54" s="13">
        <v>0.12440623661672792</v>
      </c>
      <c r="AP54" s="13">
        <v>0.12425698362070255</v>
      </c>
      <c r="AQ54" s="13">
        <v>0.1187742298229286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</row>
    <row r="55" spans="1:111" x14ac:dyDescent="0.3">
      <c r="A55" s="1">
        <v>1</v>
      </c>
      <c r="B55" s="1">
        <v>114</v>
      </c>
      <c r="C55" s="1" t="s">
        <v>24</v>
      </c>
      <c r="D55" s="13">
        <v>1.4601743419507975</v>
      </c>
      <c r="E55" s="13">
        <v>1.4608701714924239</v>
      </c>
      <c r="F55" s="13">
        <v>1.4540391928731802</v>
      </c>
      <c r="G55" s="13">
        <v>1.4543014104588325</v>
      </c>
      <c r="H55" s="13">
        <v>1.4467705275055394</v>
      </c>
      <c r="I55" s="13">
        <v>1.4639512544320896</v>
      </c>
      <c r="J55" s="13">
        <v>1.4824287600981205</v>
      </c>
      <c r="K55" s="13">
        <v>1.4970802467688629</v>
      </c>
      <c r="L55" s="13">
        <v>1.503970452630278</v>
      </c>
      <c r="M55" s="13">
        <v>1.5154251241727001</v>
      </c>
      <c r="N55" s="13">
        <v>1.4969847984058844</v>
      </c>
      <c r="O55" s="13">
        <v>1.4958261590241912</v>
      </c>
      <c r="P55" s="13">
        <v>1.5046030830397488</v>
      </c>
      <c r="Q55" s="13">
        <v>1.5038823355812247</v>
      </c>
      <c r="R55" s="13">
        <v>1.4769383524601907</v>
      </c>
      <c r="S55" s="13">
        <v>1.4625089528667112</v>
      </c>
      <c r="T55" s="13">
        <v>1.4634818681081252</v>
      </c>
      <c r="U55" s="13">
        <v>1.4625260469613079</v>
      </c>
      <c r="V55" s="13">
        <v>1.4892838015176733</v>
      </c>
      <c r="W55" s="13">
        <v>1.4979854742942378</v>
      </c>
      <c r="X55" s="13">
        <v>1.5061567412118413</v>
      </c>
      <c r="Y55" s="13">
        <v>1.5082510691806661</v>
      </c>
      <c r="Z55" s="13">
        <v>1.5105954345718315</v>
      </c>
      <c r="AA55" s="13">
        <v>1.5485527154620053</v>
      </c>
      <c r="AB55" s="13">
        <v>1.5411917206107975</v>
      </c>
      <c r="AC55" s="13">
        <v>1.5643247058568974</v>
      </c>
      <c r="AD55" s="13">
        <v>1.5646159568653506</v>
      </c>
      <c r="AE55" s="13">
        <v>1.5666874659489238</v>
      </c>
      <c r="AF55" s="13">
        <v>1.5679218741920216</v>
      </c>
      <c r="AG55" s="13">
        <v>1.587368843264612</v>
      </c>
      <c r="AH55" s="13">
        <v>1.5993411844623846</v>
      </c>
      <c r="AI55" s="13">
        <v>1.6218308769897543</v>
      </c>
      <c r="AJ55" s="13">
        <v>1.6469512900826888</v>
      </c>
      <c r="AK55" s="13">
        <v>1.6627678670675814</v>
      </c>
      <c r="AL55" s="13">
        <v>1.6905839425807017</v>
      </c>
      <c r="AM55" s="13">
        <v>1.7374800444624534</v>
      </c>
      <c r="AN55" s="13">
        <v>1.7613573534275131</v>
      </c>
      <c r="AO55" s="13">
        <v>1.7959532630142321</v>
      </c>
      <c r="AP55" s="13">
        <v>1.7999694542168085</v>
      </c>
      <c r="AQ55" s="13">
        <v>1.7846698672112804</v>
      </c>
      <c r="AR55" s="13">
        <v>1.7911266016475844</v>
      </c>
      <c r="AS55" s="13">
        <v>1.7877406901759614</v>
      </c>
      <c r="AT55" s="13">
        <v>1.7614708513373354</v>
      </c>
      <c r="AU55" s="13">
        <v>1.7341549389812021</v>
      </c>
      <c r="AV55" s="13">
        <v>1.7288508265125624</v>
      </c>
      <c r="AW55" s="13">
        <v>1.7039131928362559</v>
      </c>
      <c r="AX55" s="13">
        <v>1.6736930980120968</v>
      </c>
      <c r="AY55" s="13">
        <v>1.6080827437972285</v>
      </c>
      <c r="AZ55" s="13">
        <v>1.586573513785728</v>
      </c>
      <c r="BA55" s="13">
        <v>1.573448283806925</v>
      </c>
      <c r="BB55" s="13">
        <v>1.5622724771674055</v>
      </c>
      <c r="BC55" s="13">
        <v>1.5546876604933753</v>
      </c>
      <c r="BD55" s="13">
        <v>1.5323461691723599</v>
      </c>
      <c r="BE55" s="13">
        <v>1.5273480644159656</v>
      </c>
      <c r="BF55" s="13">
        <v>1.514336232782197</v>
      </c>
      <c r="BG55" s="13">
        <v>1.5051694921234062</v>
      </c>
      <c r="BH55" s="13">
        <v>1.5053304557828944</v>
      </c>
      <c r="BI55" s="13">
        <v>1.4651985895295503</v>
      </c>
      <c r="BJ55" s="13">
        <v>1.4552242938849744</v>
      </c>
      <c r="BK55" s="13">
        <v>1.4494838651193229</v>
      </c>
      <c r="BL55" s="13">
        <v>1.4594261856576984</v>
      </c>
      <c r="BM55" s="13">
        <v>1.4681699289367325</v>
      </c>
      <c r="BN55" s="13">
        <v>1.4986061873370931</v>
      </c>
      <c r="BO55" s="13">
        <v>1.5076583412149938</v>
      </c>
      <c r="BP55" s="13">
        <v>1.5182715129239859</v>
      </c>
      <c r="BQ55" s="13">
        <v>1.4338317992341665</v>
      </c>
      <c r="BR55" s="13">
        <v>1.4500318190036403</v>
      </c>
      <c r="BS55" s="13">
        <v>1.4685527236080289</v>
      </c>
      <c r="BT55" s="13">
        <v>1.4774849447093061</v>
      </c>
      <c r="BU55" s="13">
        <v>1.4888825776850496</v>
      </c>
      <c r="BV55" s="13">
        <v>1.4954222087321314</v>
      </c>
      <c r="BW55" s="13">
        <v>1.4928197219365391</v>
      </c>
      <c r="BX55" s="13">
        <v>1.4979258138502998</v>
      </c>
      <c r="BY55" s="13">
        <v>1.5008652327095628</v>
      </c>
      <c r="BZ55" s="13">
        <v>1.515742514192401</v>
      </c>
      <c r="CA55" s="13">
        <v>1.5157653843616725</v>
      </c>
      <c r="CB55" s="13">
        <v>1.5017621438963615</v>
      </c>
      <c r="CC55" s="13">
        <v>1.5084876594180392</v>
      </c>
      <c r="CD55" s="13">
        <v>1.5084014827637451</v>
      </c>
      <c r="CE55" s="13">
        <v>1.500221431892109</v>
      </c>
      <c r="CF55" s="13">
        <v>1.498646173799522</v>
      </c>
      <c r="CG55" s="13">
        <v>1.516978858752176</v>
      </c>
      <c r="CH55" s="13">
        <v>1.4984698437251494</v>
      </c>
      <c r="CI55" s="13">
        <v>1.5022944997388079</v>
      </c>
      <c r="CJ55" s="13">
        <v>1.5113578182212399</v>
      </c>
      <c r="CK55" s="13">
        <v>1.5283866539367934</v>
      </c>
      <c r="CL55" s="13">
        <v>1.5350721543710806</v>
      </c>
      <c r="CM55" s="13">
        <v>1.5442052040585867</v>
      </c>
      <c r="CN55" s="13">
        <v>1.5403175706457448</v>
      </c>
      <c r="CO55" s="13">
        <v>1.5431261863086363</v>
      </c>
      <c r="CP55" s="13">
        <v>1.5462235695715225</v>
      </c>
      <c r="CQ55" s="13">
        <v>1.5365039393806028</v>
      </c>
      <c r="CR55" s="13">
        <v>1.533550292682744</v>
      </c>
      <c r="CS55" s="13">
        <v>1.5145352154568401</v>
      </c>
      <c r="CT55" s="13">
        <v>1.4288206172745506</v>
      </c>
      <c r="CU55" s="13">
        <v>1.364564001987145</v>
      </c>
      <c r="CV55" s="13">
        <v>1.3691770444958593</v>
      </c>
      <c r="CW55" s="13">
        <v>1.3701557442161658</v>
      </c>
      <c r="CX55" s="13">
        <v>1.3688674321355441</v>
      </c>
      <c r="CY55" s="13">
        <v>1.348690620324916</v>
      </c>
      <c r="CZ55" s="13">
        <v>1.3430419847375448</v>
      </c>
      <c r="DA55" s="13">
        <v>1.3393623261878653</v>
      </c>
      <c r="DB55" s="13">
        <v>1.3205357198654126</v>
      </c>
      <c r="DC55" s="13">
        <v>1.3062970584329963</v>
      </c>
      <c r="DD55" s="13">
        <v>1.295047174763347</v>
      </c>
      <c r="DE55" s="13">
        <v>1.2706557821167364</v>
      </c>
      <c r="DF55" s="13">
        <v>1.2505546106196541</v>
      </c>
      <c r="DG55" s="13">
        <v>1.22157194442609</v>
      </c>
    </row>
    <row r="56" spans="1:111" x14ac:dyDescent="0.3">
      <c r="A56" s="1">
        <v>1</v>
      </c>
      <c r="B56" s="1">
        <v>123</v>
      </c>
      <c r="C56" s="1" t="s">
        <v>48</v>
      </c>
      <c r="D56" s="13">
        <v>15.059568667542973</v>
      </c>
      <c r="E56" s="13">
        <v>14.999757384740519</v>
      </c>
      <c r="F56" s="13">
        <v>14.872093862112409</v>
      </c>
      <c r="G56" s="13">
        <v>14.823039687872116</v>
      </c>
      <c r="H56" s="13">
        <v>14.880578164216072</v>
      </c>
      <c r="I56" s="13">
        <v>14.782412893418591</v>
      </c>
      <c r="J56" s="13">
        <v>14.65525576083688</v>
      </c>
      <c r="K56" s="13">
        <v>14.593983126444854</v>
      </c>
      <c r="L56" s="13">
        <v>14.563183988883399</v>
      </c>
      <c r="M56" s="13">
        <v>14.527495837145189</v>
      </c>
      <c r="N56" s="13">
        <v>14.30782824473197</v>
      </c>
      <c r="O56" s="13">
        <v>14.240744801555755</v>
      </c>
      <c r="P56" s="13">
        <v>14.321904932144831</v>
      </c>
      <c r="Q56" s="13">
        <v>14.375805682429151</v>
      </c>
      <c r="R56" s="13">
        <v>14.27711856911287</v>
      </c>
      <c r="S56" s="13">
        <v>14.178739405363396</v>
      </c>
      <c r="T56" s="13">
        <v>14.020101465255784</v>
      </c>
      <c r="U56" s="13">
        <v>13.888293400012389</v>
      </c>
      <c r="V56" s="13">
        <v>13.89714761236338</v>
      </c>
      <c r="W56" s="13">
        <v>13.773230623965654</v>
      </c>
      <c r="X56" s="13">
        <v>13.706019347056541</v>
      </c>
      <c r="Y56" s="13">
        <v>13.629526313256383</v>
      </c>
      <c r="Z56" s="13">
        <v>13.560430341871177</v>
      </c>
      <c r="AA56" s="13">
        <v>13.674756383960176</v>
      </c>
      <c r="AB56" s="13">
        <v>13.556608944086696</v>
      </c>
      <c r="AC56" s="13">
        <v>13.4974736046068</v>
      </c>
      <c r="AD56" s="13">
        <v>13.272860567233236</v>
      </c>
      <c r="AE56" s="13">
        <v>13.126932835579591</v>
      </c>
      <c r="AF56" s="13">
        <v>12.959984126373348</v>
      </c>
      <c r="AG56" s="13">
        <v>12.79426400563572</v>
      </c>
      <c r="AH56" s="13">
        <v>12.703631102506426</v>
      </c>
      <c r="AI56" s="13">
        <v>12.566672110088851</v>
      </c>
      <c r="AJ56" s="13">
        <v>12.442068578641116</v>
      </c>
      <c r="AK56" s="13">
        <v>12.254774442617338</v>
      </c>
      <c r="AL56" s="13">
        <v>11.982080721197299</v>
      </c>
      <c r="AM56" s="13">
        <v>11.791778601198288</v>
      </c>
      <c r="AN56" s="13">
        <v>11.668787599724496</v>
      </c>
      <c r="AO56" s="13">
        <v>11.658708882772956</v>
      </c>
      <c r="AP56" s="13">
        <v>11.508795314837613</v>
      </c>
      <c r="AQ56" s="13">
        <v>11.422010158671014</v>
      </c>
      <c r="AR56" s="13">
        <v>11.307062825092675</v>
      </c>
      <c r="AS56" s="13">
        <v>11.101319973830073</v>
      </c>
      <c r="AT56" s="13">
        <v>11.016279708963953</v>
      </c>
      <c r="AU56" s="13">
        <v>10.782186572609586</v>
      </c>
      <c r="AV56" s="13">
        <v>10.684654734923772</v>
      </c>
      <c r="AW56" s="13">
        <v>10.655162325093471</v>
      </c>
      <c r="AX56" s="13">
        <v>10.532062838547562</v>
      </c>
      <c r="AY56" s="13">
        <v>10.456938630339412</v>
      </c>
      <c r="AZ56" s="13">
        <v>10.454177035143365</v>
      </c>
      <c r="BA56" s="13">
        <v>10.280687101067844</v>
      </c>
      <c r="BB56" s="13">
        <v>19.643070436700754</v>
      </c>
      <c r="BC56" s="13">
        <v>19.630292852457508</v>
      </c>
      <c r="BD56" s="13">
        <v>19.6086384760501</v>
      </c>
      <c r="BE56" s="13">
        <v>19.859569972151178</v>
      </c>
      <c r="BF56" s="13">
        <v>19.993223019834797</v>
      </c>
      <c r="BG56" s="13">
        <v>20.070684614923234</v>
      </c>
      <c r="BH56" s="13">
        <v>19.99725408836543</v>
      </c>
      <c r="BI56" s="13">
        <v>20.090612130146752</v>
      </c>
      <c r="BJ56" s="13">
        <v>20.097616359076557</v>
      </c>
      <c r="BK56" s="13">
        <v>20.179290859250891</v>
      </c>
      <c r="BL56" s="13">
        <v>20.485293830825736</v>
      </c>
      <c r="BM56" s="13">
        <v>20.664635993443131</v>
      </c>
      <c r="BN56" s="13">
        <v>20.793605664314512</v>
      </c>
      <c r="BO56" s="13">
        <v>20.938037825805136</v>
      </c>
      <c r="BP56" s="13">
        <v>20.989816071751104</v>
      </c>
      <c r="BQ56" s="13">
        <v>20.979335246051139</v>
      </c>
      <c r="BR56" s="13">
        <v>21.069020514068644</v>
      </c>
      <c r="BS56" s="13">
        <v>21.103516012162103</v>
      </c>
      <c r="BT56" s="13">
        <v>21.045630548298501</v>
      </c>
      <c r="BU56" s="13">
        <v>21.070800866299034</v>
      </c>
      <c r="BV56" s="13">
        <v>21.049950915011177</v>
      </c>
      <c r="BW56" s="13">
        <v>20.989648601832126</v>
      </c>
      <c r="BX56" s="13">
        <v>21.207511902514582</v>
      </c>
      <c r="BY56" s="13">
        <v>21.27056607999134</v>
      </c>
      <c r="BZ56" s="13">
        <v>21.221774473569841</v>
      </c>
      <c r="CA56" s="13">
        <v>21.255898446475683</v>
      </c>
      <c r="CB56" s="13">
        <v>21.233001660585142</v>
      </c>
      <c r="CC56" s="13">
        <v>21.339398203997558</v>
      </c>
      <c r="CD56" s="13">
        <v>21.361821209263109</v>
      </c>
      <c r="CE56" s="13">
        <v>21.290771820193495</v>
      </c>
      <c r="CF56" s="13">
        <v>21.249852535767349</v>
      </c>
      <c r="CG56" s="13">
        <v>21.364747362104904</v>
      </c>
      <c r="CH56" s="13">
        <v>21.415407104179817</v>
      </c>
      <c r="CI56" s="13">
        <v>21.46747351797805</v>
      </c>
      <c r="CJ56" s="13">
        <v>21.769481832342759</v>
      </c>
      <c r="CK56" s="13">
        <v>22.03198445209593</v>
      </c>
      <c r="CL56" s="13">
        <v>22.071209667878737</v>
      </c>
      <c r="CM56" s="13">
        <v>22.174577892445345</v>
      </c>
      <c r="CN56" s="13">
        <v>22.18059616966109</v>
      </c>
      <c r="CO56" s="13">
        <v>22.257876701259526</v>
      </c>
      <c r="CP56" s="13">
        <v>22.160044170400681</v>
      </c>
      <c r="CQ56" s="13">
        <v>22.054721875289353</v>
      </c>
      <c r="CR56" s="13">
        <v>21.926736364686562</v>
      </c>
      <c r="CS56" s="13">
        <v>21.959085290153325</v>
      </c>
      <c r="CT56" s="13">
        <v>21.931412835448398</v>
      </c>
      <c r="CU56" s="13">
        <v>21.941809297688359</v>
      </c>
      <c r="CV56" s="13">
        <v>22.175479859274166</v>
      </c>
      <c r="CW56" s="13">
        <v>22.239294819786178</v>
      </c>
      <c r="CX56" s="13">
        <v>22.146489391118568</v>
      </c>
      <c r="CY56" s="13">
        <v>22.177488291086618</v>
      </c>
      <c r="CZ56" s="13">
        <v>22.072119234267248</v>
      </c>
      <c r="DA56" s="13">
        <v>21.983879059174818</v>
      </c>
      <c r="DB56" s="13">
        <v>21.779840030837867</v>
      </c>
      <c r="DC56" s="13">
        <v>21.672415117811347</v>
      </c>
      <c r="DD56" s="13">
        <v>21.613979886747998</v>
      </c>
      <c r="DE56" s="13">
        <v>21.508426479050222</v>
      </c>
      <c r="DF56" s="13">
        <v>21.505556292688759</v>
      </c>
      <c r="DG56" s="13">
        <v>21.529657579601817</v>
      </c>
    </row>
    <row r="57" spans="1:111" x14ac:dyDescent="0.3">
      <c r="A57" s="1">
        <v>1</v>
      </c>
      <c r="B57" s="1">
        <v>144</v>
      </c>
      <c r="C57" s="1" t="s">
        <v>53</v>
      </c>
      <c r="D57" s="13">
        <v>9.6516025179945508E-2</v>
      </c>
      <c r="E57" s="13">
        <v>0.10595838677868248</v>
      </c>
      <c r="F57" s="13">
        <v>0.11395866877410889</v>
      </c>
      <c r="G57" s="13">
        <v>0.12523841867151544</v>
      </c>
      <c r="H57" s="13">
        <v>0.1354822236613859</v>
      </c>
      <c r="I57" s="13">
        <v>0.14424614280765144</v>
      </c>
      <c r="J57" s="13">
        <v>0.15473857083576789</v>
      </c>
      <c r="K57" s="13">
        <v>0.16020598145542209</v>
      </c>
      <c r="L57" s="13">
        <v>0.17120873180108204</v>
      </c>
      <c r="M57" s="13">
        <v>0.19311854727968197</v>
      </c>
      <c r="N57" s="13">
        <v>0.21223245162948415</v>
      </c>
      <c r="O57" s="13">
        <v>0.22103936213965242</v>
      </c>
      <c r="P57" s="13">
        <v>0.22045087501252442</v>
      </c>
      <c r="Q57" s="13">
        <v>0.22783864632326409</v>
      </c>
      <c r="R57" s="13">
        <v>0.23810689125355095</v>
      </c>
      <c r="S57" s="13">
        <v>0.24087706926379515</v>
      </c>
      <c r="T57" s="13">
        <v>0.23492021549023218</v>
      </c>
      <c r="U57" s="13">
        <v>0.23572353417941255</v>
      </c>
      <c r="V57" s="13">
        <v>0.23266615391424184</v>
      </c>
      <c r="W57" s="13">
        <v>0.23044568451351835</v>
      </c>
      <c r="X57" s="13">
        <v>0.22585617527890317</v>
      </c>
      <c r="Y57" s="13">
        <v>0.21097666308872132</v>
      </c>
      <c r="Z57" s="13">
        <v>0.19921942984939267</v>
      </c>
      <c r="AA57" s="13">
        <v>0.13595682090657096</v>
      </c>
      <c r="AB57" s="13">
        <v>0.75276015954116793</v>
      </c>
      <c r="AC57" s="13">
        <v>0.7215081607105448</v>
      </c>
      <c r="AD57" s="13">
        <v>0.7127185213010131</v>
      </c>
      <c r="AE57" s="13">
        <v>0.69511332807776549</v>
      </c>
      <c r="AF57" s="13">
        <v>0.68445999271280866</v>
      </c>
      <c r="AG57" s="13">
        <v>0.67518626857264952</v>
      </c>
      <c r="AH57" s="13">
        <v>0.64400515950216719</v>
      </c>
      <c r="AI57" s="13">
        <v>0.61712913224765997</v>
      </c>
      <c r="AJ57" s="13">
        <v>0.60937105176053963</v>
      </c>
      <c r="AK57" s="13">
        <v>0.60903592008410978</v>
      </c>
      <c r="AL57" s="13">
        <v>0.59737481961262595</v>
      </c>
      <c r="AM57" s="13">
        <v>0.53183339157724141</v>
      </c>
      <c r="AN57" s="13">
        <v>0.51784269974978281</v>
      </c>
      <c r="AO57" s="13">
        <v>0.51594869123867459</v>
      </c>
      <c r="AP57" s="13">
        <v>0.50272226617037052</v>
      </c>
      <c r="AQ57" s="13">
        <v>0.49042319761725806</v>
      </c>
      <c r="AR57" s="13">
        <v>0.47411744662424787</v>
      </c>
      <c r="AS57" s="13">
        <v>0.45723700717224441</v>
      </c>
      <c r="AT57" s="13">
        <v>0.43706388950489772</v>
      </c>
      <c r="AU57" s="13">
        <v>0.43181352794441541</v>
      </c>
      <c r="AV57" s="13">
        <v>0.42727889607976094</v>
      </c>
      <c r="AW57" s="13">
        <v>0.42979833408143714</v>
      </c>
      <c r="AX57" s="13">
        <v>0.4189959213074787</v>
      </c>
      <c r="AY57" s="13">
        <v>0.42443776188161153</v>
      </c>
      <c r="AZ57" s="13">
        <v>0.42419723576848828</v>
      </c>
      <c r="BA57" s="13">
        <v>0.43681162540495289</v>
      </c>
      <c r="BB57" s="13">
        <v>0.43066807985010847</v>
      </c>
      <c r="BC57" s="13">
        <v>0.43019219691604771</v>
      </c>
      <c r="BD57" s="13">
        <v>0.43111539560482559</v>
      </c>
      <c r="BE57" s="13">
        <v>0.42125672055450569</v>
      </c>
      <c r="BF57" s="13">
        <v>0.42994057333809127</v>
      </c>
      <c r="BG57" s="13">
        <v>0.43000243811835043</v>
      </c>
      <c r="BH57" s="13">
        <v>0.41781117790036826</v>
      </c>
      <c r="BI57" s="13">
        <v>0.41548138415842412</v>
      </c>
      <c r="BJ57" s="13">
        <v>0.42064329293603314</v>
      </c>
      <c r="BK57" s="13">
        <v>0.42758068597457211</v>
      </c>
      <c r="BL57" s="13">
        <v>0.43347969957237381</v>
      </c>
      <c r="BM57" s="13">
        <v>0.43870575483431007</v>
      </c>
      <c r="BN57" s="13">
        <v>0.43882479664419366</v>
      </c>
      <c r="BO57" s="13">
        <v>0.43989634465258592</v>
      </c>
      <c r="BP57" s="13">
        <v>0.4429633261080923</v>
      </c>
      <c r="BQ57" s="13">
        <v>0.44772200938446877</v>
      </c>
      <c r="BR57" s="13">
        <v>0.45224396897440194</v>
      </c>
      <c r="BS57" s="13">
        <v>0.4563824436730507</v>
      </c>
      <c r="BT57" s="13">
        <v>0.46191875014953621</v>
      </c>
      <c r="BU57" s="13">
        <v>0.4703686586533527</v>
      </c>
      <c r="BV57" s="13">
        <v>0.37069104819515447</v>
      </c>
      <c r="BW57" s="13">
        <v>0.37903681118771604</v>
      </c>
      <c r="BX57" s="13">
        <v>0.38451213907060167</v>
      </c>
      <c r="BY57" s="13">
        <v>0.39028028424440986</v>
      </c>
      <c r="BZ57" s="13">
        <v>0.39461544280348521</v>
      </c>
      <c r="CA57" s="13">
        <v>0.39864340616128674</v>
      </c>
      <c r="CB57" s="13">
        <v>0.40419557146337487</v>
      </c>
      <c r="CC57" s="13">
        <v>0.410661439882333</v>
      </c>
      <c r="CD57" s="13">
        <v>0.41265108631093139</v>
      </c>
      <c r="CE57" s="13">
        <v>0.40825456919307174</v>
      </c>
      <c r="CF57" s="13">
        <v>0.40027885959705389</v>
      </c>
      <c r="CG57" s="13">
        <v>0.40197831803486977</v>
      </c>
      <c r="CH57" s="13">
        <v>0.40311882725807702</v>
      </c>
      <c r="CI57" s="13">
        <v>0.40893843403631852</v>
      </c>
      <c r="CJ57" s="13">
        <v>0.41573411145919281</v>
      </c>
      <c r="CK57" s="13">
        <v>0.42092441838040573</v>
      </c>
      <c r="CL57" s="13">
        <v>0.42351142624283561</v>
      </c>
      <c r="CM57" s="13">
        <v>0.42096095636309477</v>
      </c>
      <c r="CN57" s="13">
        <v>0.41833622330105824</v>
      </c>
      <c r="CO57" s="13">
        <v>0.41381818861000441</v>
      </c>
      <c r="CP57" s="13">
        <v>0.41422607021894253</v>
      </c>
      <c r="CQ57" s="13">
        <v>0.41271124312835572</v>
      </c>
      <c r="CR57" s="13">
        <v>0.41055469736271633</v>
      </c>
      <c r="CS57" s="13">
        <v>0.40176267881325739</v>
      </c>
      <c r="CT57" s="13">
        <v>0.39825214592033154</v>
      </c>
      <c r="CU57" s="13">
        <v>0.39988422956000458</v>
      </c>
      <c r="CV57" s="13">
        <v>0.40365321912550783</v>
      </c>
      <c r="CW57" s="13">
        <v>0.40271860294441686</v>
      </c>
      <c r="CX57" s="13">
        <v>0.39231491620518399</v>
      </c>
      <c r="CY57" s="13">
        <v>0.38529070052100112</v>
      </c>
      <c r="CZ57" s="13">
        <v>0.37519224455459865</v>
      </c>
      <c r="DA57" s="13">
        <v>0.36520009012174504</v>
      </c>
      <c r="DB57" s="13">
        <v>0.35206855025236217</v>
      </c>
      <c r="DC57" s="13">
        <v>0.34222993384289069</v>
      </c>
      <c r="DD57" s="13">
        <v>0.33480476191933795</v>
      </c>
      <c r="DE57" s="13">
        <v>0.32720164432169391</v>
      </c>
      <c r="DF57" s="13">
        <v>0.31868120478562645</v>
      </c>
      <c r="DG57" s="13">
        <v>0.31781599128991667</v>
      </c>
    </row>
    <row r="58" spans="1:111" x14ac:dyDescent="0.3">
      <c r="A58" s="1">
        <v>1</v>
      </c>
      <c r="B58" s="1">
        <v>154</v>
      </c>
      <c r="C58" s="1" t="s">
        <v>32</v>
      </c>
      <c r="D58" s="13">
        <v>0.45214536202056316</v>
      </c>
      <c r="E58" s="13">
        <v>0.46518356643834474</v>
      </c>
      <c r="F58" s="13">
        <v>0.47334403944512948</v>
      </c>
      <c r="G58" s="13">
        <v>0.49383775405741503</v>
      </c>
      <c r="H58" s="13">
        <v>0.5012079071947092</v>
      </c>
      <c r="I58" s="13">
        <v>0.50283680207527615</v>
      </c>
      <c r="J58" s="13">
        <v>0.50542856321369611</v>
      </c>
      <c r="K58" s="13">
        <v>0.51808807318157046</v>
      </c>
      <c r="L58" s="13">
        <v>0.52960610165224342</v>
      </c>
      <c r="M58" s="13">
        <v>0.54494074372885803</v>
      </c>
      <c r="N58" s="13">
        <v>0.54720107101588289</v>
      </c>
      <c r="O58" s="13">
        <v>0.55403180850315248</v>
      </c>
      <c r="P58" s="13">
        <v>0.57483520664664256</v>
      </c>
      <c r="Q58" s="13">
        <v>0.58012660312810693</v>
      </c>
      <c r="R58" s="13">
        <v>0.57434723932927867</v>
      </c>
      <c r="S58" s="13">
        <v>0.57193953889135929</v>
      </c>
      <c r="T58" s="13">
        <v>0.57861902033276591</v>
      </c>
      <c r="U58" s="13">
        <v>0.57278071025759436</v>
      </c>
      <c r="V58" s="13">
        <v>0.59172670389466819</v>
      </c>
      <c r="W58" s="13">
        <v>0.61166293089480084</v>
      </c>
      <c r="X58" s="13">
        <v>0.62561278718384439</v>
      </c>
      <c r="Y58" s="13">
        <v>0.64042869250514001</v>
      </c>
      <c r="Z58" s="13">
        <v>0.64774365830497005</v>
      </c>
      <c r="AA58" s="13">
        <v>0.66832432704525369</v>
      </c>
      <c r="AB58" s="13">
        <v>0.68025920374701687</v>
      </c>
      <c r="AC58" s="13">
        <v>0.69757420590001185</v>
      </c>
      <c r="AD58" s="13">
        <v>0.71917689382097061</v>
      </c>
      <c r="AE58" s="13">
        <v>0.73789947522631349</v>
      </c>
      <c r="AF58" s="13">
        <v>0.75743336804377448</v>
      </c>
      <c r="AG58" s="13">
        <v>0.77935556647728776</v>
      </c>
      <c r="AH58" s="13">
        <v>0.79817358778611713</v>
      </c>
      <c r="AI58" s="13">
        <v>0.81313316118259826</v>
      </c>
      <c r="AJ58" s="13">
        <v>0.83071382789882287</v>
      </c>
      <c r="AK58" s="13">
        <v>0.85290028962519759</v>
      </c>
      <c r="AL58" s="13">
        <v>0.86701128619830059</v>
      </c>
      <c r="AM58" s="13">
        <v>0.90194278288752727</v>
      </c>
      <c r="AN58" s="13">
        <v>0.89581993960658834</v>
      </c>
      <c r="AO58" s="13">
        <v>0.9170079580240319</v>
      </c>
      <c r="AP58" s="13">
        <v>0.92968482510609718</v>
      </c>
      <c r="AQ58" s="13">
        <v>0.94915009283161189</v>
      </c>
      <c r="AR58" s="13">
        <v>0.96932069977732016</v>
      </c>
      <c r="AS58" s="13">
        <v>0.98228827148243281</v>
      </c>
      <c r="AT58" s="13">
        <v>0.98907873897997067</v>
      </c>
      <c r="AU58" s="13">
        <v>0.9855986929432089</v>
      </c>
      <c r="AV58" s="13">
        <v>1.0058732666745058</v>
      </c>
      <c r="AW58" s="13">
        <v>1.0166080288385941</v>
      </c>
      <c r="AX58" s="13">
        <v>1.0212658846033458</v>
      </c>
      <c r="AY58" s="13">
        <v>1.0337379173946291</v>
      </c>
      <c r="AZ58" s="13">
        <v>1.0336724278867515</v>
      </c>
      <c r="BA58" s="13">
        <v>1.0488582595864031</v>
      </c>
      <c r="BB58" s="13">
        <v>1.0644520807038007</v>
      </c>
      <c r="BC58" s="13">
        <v>1.0776058889059787</v>
      </c>
      <c r="BD58" s="13">
        <v>1.0779114318187806</v>
      </c>
      <c r="BE58" s="13">
        <v>1.081357266965014</v>
      </c>
      <c r="BF58" s="13">
        <v>1.0814327633418297</v>
      </c>
      <c r="BG58" s="13">
        <v>1.0755684785156763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</row>
    <row r="59" spans="1:111" x14ac:dyDescent="0.3">
      <c r="A59" s="1">
        <v>1</v>
      </c>
      <c r="B59" s="1">
        <v>156</v>
      </c>
      <c r="C59" s="1" t="s">
        <v>51</v>
      </c>
      <c r="D59" s="13">
        <v>0.31560510696279825</v>
      </c>
      <c r="E59" s="13">
        <v>0.31645345587899881</v>
      </c>
      <c r="F59" s="13">
        <v>0.27631693093462401</v>
      </c>
      <c r="G59" s="13">
        <v>0.2743028245034389</v>
      </c>
      <c r="H59" s="13">
        <v>0.27327955656785624</v>
      </c>
      <c r="I59" s="13">
        <v>0.26915299837712986</v>
      </c>
      <c r="J59" s="13">
        <v>0.27046732987077943</v>
      </c>
      <c r="K59" s="13">
        <v>0.2702355615020392</v>
      </c>
      <c r="L59" s="13">
        <v>0.26783086854645244</v>
      </c>
      <c r="M59" s="13">
        <v>0.23211445964451843</v>
      </c>
      <c r="N59" s="13">
        <v>0.22075433806620082</v>
      </c>
      <c r="O59" s="13">
        <v>0.21099188649157044</v>
      </c>
      <c r="P59" s="13">
        <v>0.20719966991112815</v>
      </c>
      <c r="Q59" s="13">
        <v>0.20732072503013105</v>
      </c>
      <c r="R59" s="13">
        <v>0.20892396199215843</v>
      </c>
      <c r="S59" s="13">
        <v>0.21131564340654119</v>
      </c>
      <c r="T59" s="13">
        <v>0.21300976566356694</v>
      </c>
      <c r="U59" s="13">
        <v>0.21307592210585161</v>
      </c>
      <c r="V59" s="13">
        <v>0.21872917744244375</v>
      </c>
      <c r="W59" s="13">
        <v>0.22256375041704665</v>
      </c>
      <c r="X59" s="13">
        <v>0.22750343210332361</v>
      </c>
      <c r="Y59" s="13">
        <v>0.22620124191298313</v>
      </c>
      <c r="Z59" s="13">
        <v>0.22375255152264359</v>
      </c>
      <c r="AA59" s="13">
        <v>0.21905922018737198</v>
      </c>
      <c r="AB59" s="13">
        <v>0.22309357062706789</v>
      </c>
      <c r="AC59" s="13">
        <v>0.22431932195422907</v>
      </c>
      <c r="AD59" s="13">
        <v>0.22374985807762654</v>
      </c>
      <c r="AE59" s="13">
        <v>0.22321710004507903</v>
      </c>
      <c r="AF59" s="13">
        <v>0.22158175428440618</v>
      </c>
      <c r="AG59" s="13">
        <v>0.21532156109162268</v>
      </c>
      <c r="AH59" s="13">
        <v>0.20616384061923274</v>
      </c>
      <c r="AI59" s="13">
        <v>0.19186218190985754</v>
      </c>
      <c r="AJ59" s="13">
        <v>0.17857236126736792</v>
      </c>
      <c r="AK59" s="13">
        <v>0.17339329953252081</v>
      </c>
      <c r="AL59" s="13">
        <v>0.17051468131335076</v>
      </c>
      <c r="AM59" s="13">
        <v>0.16842023927949615</v>
      </c>
      <c r="AN59" s="13">
        <v>0.16968963156893088</v>
      </c>
      <c r="AO59" s="13">
        <v>0.17036952118610382</v>
      </c>
      <c r="AP59" s="13">
        <v>0.21197410291277433</v>
      </c>
      <c r="AQ59" s="13">
        <v>0.20851175954513745</v>
      </c>
      <c r="AR59" s="13">
        <v>0.2043639815603451</v>
      </c>
      <c r="AS59" s="13">
        <v>0.21963085683875053</v>
      </c>
      <c r="AT59" s="13">
        <v>0.21998889087086723</v>
      </c>
      <c r="AU59" s="13">
        <v>0.21646928526734199</v>
      </c>
      <c r="AV59" s="13">
        <v>0.22794996147969845</v>
      </c>
      <c r="AW59" s="13">
        <v>0.23535328171729636</v>
      </c>
      <c r="AX59" s="13">
        <v>0.23604357372415349</v>
      </c>
      <c r="AY59" s="13">
        <v>0.23184952830195746</v>
      </c>
      <c r="AZ59" s="13">
        <v>0.23219788480473474</v>
      </c>
      <c r="BA59" s="13">
        <v>0.22917497435801706</v>
      </c>
      <c r="BB59" s="13">
        <v>0.22255256936358986</v>
      </c>
      <c r="BC59" s="13">
        <v>0.21237994811974709</v>
      </c>
      <c r="BD59" s="13">
        <v>0.20052664136399251</v>
      </c>
      <c r="BE59" s="13">
        <v>0.18985819800800574</v>
      </c>
      <c r="BF59" s="13">
        <v>0.17960043600878858</v>
      </c>
      <c r="BG59" s="13">
        <v>0.17200219801454941</v>
      </c>
      <c r="BH59" s="13">
        <v>0.16794847817116473</v>
      </c>
      <c r="BI59" s="13">
        <v>0.16471936844040821</v>
      </c>
      <c r="BJ59" s="13">
        <v>0.16148488143189799</v>
      </c>
      <c r="BK59" s="13">
        <v>0.15935415571669242</v>
      </c>
      <c r="BL59" s="13">
        <v>0.13610774344398618</v>
      </c>
      <c r="BM59" s="13">
        <v>0.1304313758548028</v>
      </c>
      <c r="BN59" s="13">
        <v>0.12595036754281749</v>
      </c>
      <c r="BO59" s="13">
        <v>0.10367653748850313</v>
      </c>
      <c r="BP59" s="13">
        <v>1.2454758036432247</v>
      </c>
      <c r="BQ59" s="13">
        <v>1.2268715966756187</v>
      </c>
      <c r="BR59" s="13">
        <v>1.2191589159878069</v>
      </c>
      <c r="BS59" s="13">
        <v>1.2062357706914539</v>
      </c>
      <c r="BT59" s="13">
        <v>1.2076161222277526</v>
      </c>
      <c r="BU59" s="13">
        <v>1.2274766242326998</v>
      </c>
      <c r="BV59" s="13">
        <v>1.2370110994783885</v>
      </c>
      <c r="BW59" s="13">
        <v>1.2417705897193669</v>
      </c>
      <c r="BX59" s="13">
        <v>1.2526850399568923</v>
      </c>
      <c r="BY59" s="13">
        <v>1.2521475931530535</v>
      </c>
      <c r="BZ59" s="13">
        <v>1.2406405820460349</v>
      </c>
      <c r="CA59" s="13">
        <v>1.2668338448652083</v>
      </c>
      <c r="CB59" s="13">
        <v>1.2604968502095355</v>
      </c>
      <c r="CC59" s="13">
        <v>1.2387561459468506</v>
      </c>
      <c r="CD59" s="13">
        <v>1.1941651564695048</v>
      </c>
      <c r="CE59" s="13">
        <v>1.2124343778792994</v>
      </c>
      <c r="CF59" s="13">
        <v>1.2181060168842124</v>
      </c>
      <c r="CG59" s="13">
        <v>1.2440798859576025</v>
      </c>
      <c r="CH59" s="13">
        <v>1.2591097654792032</v>
      </c>
      <c r="CI59" s="13">
        <v>1.2929964756825567</v>
      </c>
      <c r="CJ59" s="13">
        <v>1.3246415094921566</v>
      </c>
      <c r="CK59" s="13">
        <v>1.341900313357314</v>
      </c>
      <c r="CL59" s="13">
        <v>1.3384126561737386</v>
      </c>
      <c r="CM59" s="13">
        <v>1.3374506604697438</v>
      </c>
      <c r="CN59" s="13">
        <v>1.350906472003929</v>
      </c>
      <c r="CO59" s="13">
        <v>1.3037415241239863</v>
      </c>
      <c r="CP59" s="13">
        <v>1.2814950462097978</v>
      </c>
      <c r="CQ59" s="13">
        <v>1.25308890622102</v>
      </c>
      <c r="CR59" s="13">
        <v>1.2590165461829361</v>
      </c>
      <c r="CS59" s="13">
        <v>1.2604502519354945</v>
      </c>
      <c r="CT59" s="13">
        <v>1.2688968799100535</v>
      </c>
      <c r="CU59" s="13">
        <v>1.2465186772700219</v>
      </c>
      <c r="CV59" s="13">
        <v>1.2477401851957317</v>
      </c>
      <c r="CW59" s="13">
        <v>1.2243082345557834</v>
      </c>
      <c r="CX59" s="13">
        <v>1.2063766059782901</v>
      </c>
      <c r="CY59" s="13">
        <v>1.2023354930647197</v>
      </c>
      <c r="CZ59" s="13">
        <v>1.1746249311077337</v>
      </c>
      <c r="DA59" s="13">
        <v>1.1608711854294178</v>
      </c>
      <c r="DB59" s="13">
        <v>1.1532195597475543</v>
      </c>
      <c r="DC59" s="13">
        <v>1.1438894497663494</v>
      </c>
      <c r="DD59" s="13">
        <v>1.157521630840936</v>
      </c>
      <c r="DE59" s="13">
        <v>1.1503708944855771</v>
      </c>
      <c r="DF59" s="13">
        <v>1.0994329007795911</v>
      </c>
      <c r="DG59" s="13">
        <v>1.0991009726432541</v>
      </c>
    </row>
    <row r="60" spans="1:111" x14ac:dyDescent="0.3">
      <c r="A60" s="1">
        <v>1</v>
      </c>
      <c r="B60" s="1">
        <v>157</v>
      </c>
      <c r="C60" s="1" t="s">
        <v>29</v>
      </c>
      <c r="D60" s="13">
        <v>6.0590157969710019E-2</v>
      </c>
      <c r="E60" s="13">
        <v>5.8045980473957592E-2</v>
      </c>
      <c r="F60" s="13">
        <v>5.6936312912731726E-2</v>
      </c>
      <c r="G60" s="13">
        <v>5.72400781519029E-2</v>
      </c>
      <c r="H60" s="13">
        <v>5.7718808911467689E-2</v>
      </c>
      <c r="I60" s="13">
        <v>5.4794023277177722E-2</v>
      </c>
      <c r="J60" s="13">
        <v>5.396649760362128E-2</v>
      </c>
      <c r="K60" s="13">
        <v>5.3845763169882217E-2</v>
      </c>
      <c r="L60" s="13">
        <v>5.1304128430588403E-2</v>
      </c>
      <c r="M60" s="13">
        <v>5.068417170016979E-2</v>
      </c>
      <c r="N60" s="13">
        <v>5.5296151790246988E-2</v>
      </c>
      <c r="O60" s="13">
        <v>5.7761679081454478E-2</v>
      </c>
      <c r="P60" s="13">
        <v>5.740278659690768E-2</v>
      </c>
      <c r="Q60" s="13">
        <v>5.9429771905935527E-2</v>
      </c>
      <c r="R60" s="13">
        <v>5.9530591100189614E-2</v>
      </c>
      <c r="S60" s="13">
        <v>5.8908967608612417E-2</v>
      </c>
      <c r="T60" s="13">
        <v>5.7710203355149772E-2</v>
      </c>
      <c r="U60" s="13">
        <v>5.730876075843036E-2</v>
      </c>
      <c r="V60" s="13">
        <v>5.8036044235663671E-2</v>
      </c>
      <c r="W60" s="13">
        <v>5.7808322446669877E-2</v>
      </c>
      <c r="X60" s="13">
        <v>5.7740188357964246E-2</v>
      </c>
      <c r="Y60" s="13">
        <v>5.9079964033991933E-2</v>
      </c>
      <c r="Z60" s="13">
        <v>6.003341022608185E-2</v>
      </c>
      <c r="AA60" s="13">
        <v>6.0145238854347728E-2</v>
      </c>
      <c r="AB60" s="13">
        <v>5.5269433258214047E-2</v>
      </c>
      <c r="AC60" s="13">
        <v>5.5863809026543421E-2</v>
      </c>
      <c r="AD60" s="13">
        <v>5.4372506703258154E-2</v>
      </c>
      <c r="AE60" s="13">
        <v>5.9293464489228079E-2</v>
      </c>
      <c r="AF60" s="13">
        <v>6.376526646652822E-2</v>
      </c>
      <c r="AG60" s="13">
        <v>6.8311062245766663E-2</v>
      </c>
      <c r="AH60" s="13">
        <v>6.8087706156277919E-2</v>
      </c>
      <c r="AI60" s="13">
        <v>7.0640637107198173E-2</v>
      </c>
      <c r="AJ60" s="13">
        <v>7.6601856031249138E-2</v>
      </c>
      <c r="AK60" s="13">
        <v>8.0496878918427536E-2</v>
      </c>
      <c r="AL60" s="13">
        <v>8.5435094432767478E-2</v>
      </c>
      <c r="AM60" s="13">
        <v>8.5927897089676658E-2</v>
      </c>
      <c r="AN60" s="13">
        <v>8.2305514463026475E-2</v>
      </c>
      <c r="AO60" s="13">
        <v>8.322547101392419E-2</v>
      </c>
      <c r="AP60" s="13">
        <v>8.5546262595698461E-2</v>
      </c>
      <c r="AQ60" s="13">
        <v>8.9700886077863487E-2</v>
      </c>
      <c r="AR60" s="13">
        <v>9.4396540636217663E-2</v>
      </c>
      <c r="AS60" s="13">
        <v>9.7801276296068482E-2</v>
      </c>
      <c r="AT60" s="13">
        <v>0.10195878163561073</v>
      </c>
      <c r="AU60" s="13">
        <v>0.10627494083067465</v>
      </c>
      <c r="AV60" s="13">
        <v>0.1123393107348508</v>
      </c>
      <c r="AW60" s="13">
        <v>0.11426582143307654</v>
      </c>
      <c r="AX60" s="13">
        <v>0.11575421418929756</v>
      </c>
      <c r="AY60" s="13">
        <v>0.11584356632145679</v>
      </c>
      <c r="AZ60" s="13">
        <v>0.11768684651398392</v>
      </c>
      <c r="BA60" s="13">
        <v>0.11827407455324646</v>
      </c>
      <c r="BB60" s="13">
        <v>0.12257796347861481</v>
      </c>
      <c r="BC60" s="13">
        <v>0.12792089800618217</v>
      </c>
      <c r="BD60" s="13">
        <v>0.12773867202590833</v>
      </c>
      <c r="BE60" s="13">
        <v>0.12594509870052442</v>
      </c>
      <c r="BF60" s="13">
        <v>0.12656763569981774</v>
      </c>
      <c r="BG60" s="13">
        <v>0.12424922738210951</v>
      </c>
      <c r="BH60" s="13">
        <v>0.1252327130424162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</row>
    <row r="61" spans="1:111" x14ac:dyDescent="0.3">
      <c r="A61" s="1">
        <v>1</v>
      </c>
      <c r="B61" s="1">
        <v>158</v>
      </c>
      <c r="C61" s="1" t="s">
        <v>36</v>
      </c>
      <c r="D61" s="13">
        <v>2.326359333518111</v>
      </c>
      <c r="E61" s="13">
        <v>2.3638148104700774</v>
      </c>
      <c r="F61" s="13">
        <v>2.3540982380547644</v>
      </c>
      <c r="G61" s="13">
        <v>2.3457083732864277</v>
      </c>
      <c r="H61" s="13">
        <v>2.3528746905494304</v>
      </c>
      <c r="I61" s="13">
        <v>2.344462157848064</v>
      </c>
      <c r="J61" s="13">
        <v>2.3200940131105829</v>
      </c>
      <c r="K61" s="13">
        <v>2.2982861771998087</v>
      </c>
      <c r="L61" s="13">
        <v>2.2885993839937657</v>
      </c>
      <c r="M61" s="13">
        <v>2.2559185330403984</v>
      </c>
      <c r="N61" s="13">
        <v>2.2326698838393737</v>
      </c>
      <c r="O61" s="13">
        <v>2.1630485594149564</v>
      </c>
      <c r="P61" s="13">
        <v>2.1757897255943863</v>
      </c>
      <c r="Q61" s="13">
        <v>2.1678690044452837</v>
      </c>
      <c r="R61" s="13">
        <v>2.1401760523928228</v>
      </c>
      <c r="S61" s="13">
        <v>2.0975295208051357</v>
      </c>
      <c r="T61" s="13">
        <v>2.0754432345517131</v>
      </c>
      <c r="U61" s="13">
        <v>2.0627740527763399</v>
      </c>
      <c r="V61" s="13">
        <v>2.0916834793577697</v>
      </c>
      <c r="W61" s="13">
        <v>2.0928055125878968</v>
      </c>
      <c r="X61" s="13">
        <v>2.1083732270719233</v>
      </c>
      <c r="Y61" s="13">
        <v>2.0750434267960038</v>
      </c>
      <c r="Z61" s="13">
        <v>2.0547139832035146</v>
      </c>
      <c r="AA61" s="13">
        <v>2.0518772141512946</v>
      </c>
      <c r="AB61" s="13">
        <v>2.0603491572858545</v>
      </c>
      <c r="AC61" s="13">
        <v>2.1021198002977237</v>
      </c>
      <c r="AD61" s="13">
        <v>2.1218377496363439</v>
      </c>
      <c r="AE61" s="13">
        <v>2.1261294796925485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</row>
    <row r="62" spans="1:111" x14ac:dyDescent="0.3">
      <c r="A62" s="1">
        <v>1</v>
      </c>
      <c r="B62" s="1">
        <v>159</v>
      </c>
      <c r="C62" s="1" t="s">
        <v>33</v>
      </c>
      <c r="D62" s="13">
        <v>1.2688175381535356</v>
      </c>
      <c r="E62" s="13">
        <v>1.2708838813660721</v>
      </c>
      <c r="F62" s="13">
        <v>1.2789311815716515</v>
      </c>
      <c r="G62" s="13">
        <v>1.29562543035598</v>
      </c>
      <c r="H62" s="13">
        <v>1.3140562851010495</v>
      </c>
      <c r="I62" s="13">
        <v>1.3623314370394313</v>
      </c>
      <c r="J62" s="13">
        <v>1.3766382864220157</v>
      </c>
      <c r="K62" s="13">
        <v>1.3857000073704315</v>
      </c>
      <c r="L62" s="13">
        <v>1.3774885611636354</v>
      </c>
      <c r="M62" s="13">
        <v>1.3712636619167242</v>
      </c>
      <c r="N62" s="13">
        <v>1.3606371617585382</v>
      </c>
      <c r="O62" s="13">
        <v>1.3870134765569813</v>
      </c>
      <c r="P62" s="13">
        <v>1.3654467213680803</v>
      </c>
      <c r="Q62" s="13">
        <v>1.3625445924034318</v>
      </c>
      <c r="R62" s="13">
        <v>1.3460182529714284</v>
      </c>
      <c r="S62" s="13">
        <v>1.3288109801886401</v>
      </c>
      <c r="T62" s="13">
        <v>1.2974094609071367</v>
      </c>
      <c r="U62" s="13">
        <v>1.2936210365730862</v>
      </c>
      <c r="V62" s="13">
        <v>1.3146336171692954</v>
      </c>
      <c r="W62" s="13">
        <v>1.3102290231431089</v>
      </c>
      <c r="X62" s="13">
        <v>1.292115241834805</v>
      </c>
      <c r="Y62" s="13">
        <v>1.2925272575512059</v>
      </c>
      <c r="Z62" s="13">
        <v>1.2505534152441651</v>
      </c>
      <c r="AA62" s="13">
        <v>1.2480781367096825</v>
      </c>
      <c r="AB62" s="13">
        <v>1.2248914144137302</v>
      </c>
      <c r="AC62" s="13">
        <v>1.2025489968096432</v>
      </c>
      <c r="AD62" s="13">
        <v>1.1707111840402886</v>
      </c>
      <c r="AE62" s="13">
        <v>1.1521688886554302</v>
      </c>
      <c r="AF62" s="13">
        <v>1.149230685162552</v>
      </c>
      <c r="AG62" s="13">
        <v>1.1605486420072093</v>
      </c>
      <c r="AH62" s="13">
        <v>1.1564656411198657</v>
      </c>
      <c r="AI62" s="13">
        <v>1.1382757080188861</v>
      </c>
      <c r="AJ62" s="13">
        <v>1.1276181483211873</v>
      </c>
      <c r="AK62" s="13">
        <v>1.1143098047538813</v>
      </c>
      <c r="AL62" s="13">
        <v>1.0922006236841784</v>
      </c>
      <c r="AM62" s="13">
        <v>1.0848938467713354</v>
      </c>
      <c r="AN62" s="13">
        <v>1.0703629816323204</v>
      </c>
      <c r="AO62" s="13">
        <v>1.0467617438768724</v>
      </c>
      <c r="AP62" s="13">
        <v>1.0076037664945412</v>
      </c>
      <c r="AQ62" s="13">
        <v>1.0035455916565514</v>
      </c>
      <c r="AR62" s="13">
        <v>0.9710937091827978</v>
      </c>
      <c r="AS62" s="13">
        <v>0.96810304896410782</v>
      </c>
      <c r="AT62" s="13">
        <v>0.94365042611490191</v>
      </c>
      <c r="AU62" s="13">
        <v>0.92278924403738893</v>
      </c>
      <c r="AV62" s="13">
        <v>0.90815493208566656</v>
      </c>
      <c r="AW62" s="13">
        <v>0.89383757457462032</v>
      </c>
      <c r="AX62" s="13">
        <v>0.85209695976932154</v>
      </c>
      <c r="AY62" s="13">
        <v>0.85751741553421801</v>
      </c>
      <c r="AZ62" s="13">
        <v>0.81899746329175271</v>
      </c>
      <c r="BA62" s="13">
        <v>0.7942168776562043</v>
      </c>
      <c r="BB62" s="13">
        <v>0.76492597996262257</v>
      </c>
      <c r="BC62" s="13">
        <v>0.7558176848282423</v>
      </c>
      <c r="BD62" s="13">
        <v>0.74106065792492637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</row>
    <row r="63" spans="1:111" x14ac:dyDescent="0.3">
      <c r="A63" s="1">
        <v>1</v>
      </c>
      <c r="B63" s="1">
        <v>160</v>
      </c>
      <c r="C63" s="1" t="s">
        <v>37</v>
      </c>
      <c r="D63" s="13">
        <v>0.68784326078102542</v>
      </c>
      <c r="E63" s="13">
        <v>0.71159408290891091</v>
      </c>
      <c r="F63" s="13">
        <v>0.70996271194748339</v>
      </c>
      <c r="G63" s="13">
        <v>0.69356395622557421</v>
      </c>
      <c r="H63" s="13">
        <v>0.66004556454992447</v>
      </c>
      <c r="I63" s="13">
        <v>0.60837095098237615</v>
      </c>
      <c r="J63" s="13">
        <v>0.58672318936913737</v>
      </c>
      <c r="K63" s="13">
        <v>0.58425443651272058</v>
      </c>
      <c r="L63" s="13">
        <v>0.59334242252714597</v>
      </c>
      <c r="M63" s="13">
        <v>0.61566876242078439</v>
      </c>
      <c r="N63" s="13">
        <v>0.63094567735699791</v>
      </c>
      <c r="O63" s="13">
        <v>0.64614731030364303</v>
      </c>
      <c r="P63" s="13">
        <v>0.65154225172445102</v>
      </c>
      <c r="Q63" s="13">
        <v>0.6563544126805404</v>
      </c>
      <c r="R63" s="13">
        <v>0.65663004480006804</v>
      </c>
      <c r="S63" s="13">
        <v>0.64847772957626781</v>
      </c>
      <c r="T63" s="13">
        <v>0.62950449522768059</v>
      </c>
      <c r="U63" s="13">
        <v>0.60599900898062431</v>
      </c>
      <c r="V63" s="13">
        <v>0.60071296658993334</v>
      </c>
      <c r="W63" s="13">
        <v>0.60458005719404129</v>
      </c>
      <c r="X63" s="13">
        <v>0.60922165158139818</v>
      </c>
      <c r="Y63" s="13">
        <v>0.62348582053176704</v>
      </c>
      <c r="Z63" s="13">
        <v>0.62996498586518634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</row>
    <row r="64" spans="1:111" x14ac:dyDescent="0.3">
      <c r="A64" s="1">
        <v>2</v>
      </c>
      <c r="B64" s="1">
        <v>162</v>
      </c>
      <c r="C64" s="1" t="s">
        <v>56</v>
      </c>
      <c r="D64" s="13">
        <v>9.6974922864109525E-2</v>
      </c>
      <c r="E64" s="13">
        <v>9.8480534271228631E-2</v>
      </c>
      <c r="F64" s="13">
        <v>9.6558666931616619E-2</v>
      </c>
      <c r="G64" s="13">
        <v>9.1881029690051644E-2</v>
      </c>
      <c r="H64" s="13">
        <v>8.7589121658672942E-2</v>
      </c>
      <c r="I64" s="13">
        <v>8.330114331435258E-2</v>
      </c>
      <c r="J64" s="13">
        <v>8.0866398117920582E-2</v>
      </c>
      <c r="K64" s="13">
        <v>7.5394304197350673E-2</v>
      </c>
      <c r="L64" s="13">
        <v>7.2827559422701305E-2</v>
      </c>
      <c r="M64" s="13">
        <v>7.1995755634929354E-2</v>
      </c>
      <c r="N64" s="13">
        <v>7.115524525781429E-2</v>
      </c>
      <c r="O64" s="13">
        <v>7.2876029664939321E-2</v>
      </c>
      <c r="P64" s="13">
        <v>7.5940530044395202E-2</v>
      </c>
      <c r="Q64" s="13">
        <v>8.098730942353588E-2</v>
      </c>
      <c r="R64" s="13">
        <v>8.4791348323823734E-2</v>
      </c>
      <c r="S64" s="13">
        <v>8.4760453714516057E-2</v>
      </c>
      <c r="T64" s="13">
        <v>8.0745195040772974E-2</v>
      </c>
      <c r="U64" s="13">
        <v>7.8598742646658268E-2</v>
      </c>
      <c r="V64" s="13">
        <v>7.8150952057755962E-2</v>
      </c>
      <c r="W64" s="13">
        <v>7.563001229384092E-2</v>
      </c>
      <c r="X64" s="13">
        <v>7.3874962757322193E-2</v>
      </c>
      <c r="Y64" s="13">
        <v>7.2805661113540726E-2</v>
      </c>
      <c r="Z64" s="13">
        <v>7.2355270689962642E-2</v>
      </c>
      <c r="AA64" s="13">
        <v>7.360517853507352E-2</v>
      </c>
      <c r="AB64" s="13">
        <v>7.4903791395108721E-2</v>
      </c>
      <c r="AC64" s="13">
        <v>7.7051416945200124E-2</v>
      </c>
      <c r="AD64" s="13">
        <v>7.616562856570358E-2</v>
      </c>
      <c r="AE64" s="13">
        <v>7.7170777096616919E-2</v>
      </c>
      <c r="AF64" s="13">
        <v>7.6527960109180226E-2</v>
      </c>
      <c r="AG64" s="13">
        <v>7.4778490151870353E-2</v>
      </c>
      <c r="AH64" s="13">
        <v>7.3862565314536485E-2</v>
      </c>
      <c r="AI64" s="13">
        <v>7.2183503185123551E-2</v>
      </c>
      <c r="AJ64" s="13">
        <v>7.0141192426945859E-2</v>
      </c>
      <c r="AK64" s="13">
        <v>7.2529840018989267E-2</v>
      </c>
      <c r="AL64" s="13">
        <v>7.487813265653763E-2</v>
      </c>
      <c r="AM64" s="13">
        <v>7.4092605375778262E-2</v>
      </c>
      <c r="AN64" s="13">
        <v>7.6992696477228367E-2</v>
      </c>
      <c r="AO64" s="13">
        <v>8.2236387375911546E-2</v>
      </c>
      <c r="AP64" s="13">
        <v>8.6277181582457591E-2</v>
      </c>
      <c r="AQ64" s="13">
        <v>9.1015164584502567E-2</v>
      </c>
      <c r="AR64" s="13">
        <v>9.2658152018616366E-2</v>
      </c>
      <c r="AS64" s="13">
        <v>9.3153023442606148E-2</v>
      </c>
      <c r="AT64" s="13">
        <v>9.5590396907208872E-2</v>
      </c>
      <c r="AU64" s="13">
        <v>9.5206829722630115E-2</v>
      </c>
      <c r="AV64" s="13">
        <v>9.7300508443040043E-2</v>
      </c>
      <c r="AW64" s="13">
        <v>0.10230704601496096</v>
      </c>
      <c r="AX64" s="13">
        <v>0.10712745731258363</v>
      </c>
      <c r="AY64" s="13">
        <v>0.10733588743706252</v>
      </c>
      <c r="AZ64" s="13">
        <v>0.1085994002143965</v>
      </c>
      <c r="BA64" s="13">
        <v>0.1105790151683651</v>
      </c>
      <c r="BB64" s="13">
        <v>0.11236547730192854</v>
      </c>
      <c r="BC64" s="13">
        <v>0.11104207590201577</v>
      </c>
      <c r="BD64" s="13">
        <v>0.1098727987995427</v>
      </c>
      <c r="BE64" s="13">
        <v>0.11057671612634776</v>
      </c>
      <c r="BF64" s="13">
        <v>0.10968049639482046</v>
      </c>
      <c r="BG64" s="13">
        <v>0.10645760164187028</v>
      </c>
      <c r="BH64" s="13">
        <v>9.9079469122328012E-2</v>
      </c>
      <c r="BI64" s="13">
        <v>0.10261602292739505</v>
      </c>
      <c r="BJ64" s="13">
        <v>0.10803900730151929</v>
      </c>
      <c r="BK64" s="13">
        <v>0.11139892437413521</v>
      </c>
      <c r="BL64" s="13">
        <v>0.11269730304914741</v>
      </c>
      <c r="BM64" s="13">
        <v>0.11509354210926166</v>
      </c>
      <c r="BN64" s="13">
        <v>0.116043092006284</v>
      </c>
      <c r="BO64" s="13">
        <v>0.11665687717005666</v>
      </c>
      <c r="BP64" s="13">
        <v>0.11700967140943089</v>
      </c>
      <c r="BQ64" s="13">
        <v>0.11679807850265786</v>
      </c>
      <c r="BR64" s="13">
        <v>0.11877575200589503</v>
      </c>
      <c r="BS64" s="13">
        <v>0.12000129563773251</v>
      </c>
      <c r="BT64" s="13">
        <v>0.11998271803054415</v>
      </c>
      <c r="BU64" s="13">
        <v>0.12420219250431286</v>
      </c>
      <c r="BV64" s="13">
        <v>0.12773257544410258</v>
      </c>
      <c r="BW64" s="13">
        <v>0.12628658594450171</v>
      </c>
      <c r="BX64" s="13">
        <v>0.12887831079431644</v>
      </c>
      <c r="BY64" s="13">
        <v>0.13074709822712791</v>
      </c>
      <c r="BZ64" s="13">
        <v>0.13112235311188231</v>
      </c>
      <c r="CA64" s="13">
        <v>0.13336625523880014</v>
      </c>
      <c r="CB64" s="13">
        <v>0.13367909924812749</v>
      </c>
      <c r="CC64" s="13">
        <v>0.13323596028037402</v>
      </c>
      <c r="CD64" s="13">
        <v>0.13624546684527322</v>
      </c>
      <c r="CE64" s="13">
        <v>0.1370270438188666</v>
      </c>
      <c r="CF64" s="13">
        <v>0.13515893969920501</v>
      </c>
      <c r="CG64" s="13">
        <v>0.13900047704152252</v>
      </c>
      <c r="CH64" s="13">
        <v>0.14179367914282295</v>
      </c>
      <c r="CI64" s="13">
        <v>0.14273858131373082</v>
      </c>
      <c r="CJ64" s="13">
        <v>0.13949723288713459</v>
      </c>
      <c r="CK64" s="13">
        <v>0.13762285807489952</v>
      </c>
      <c r="CL64" s="13">
        <v>0.1360980523753606</v>
      </c>
      <c r="CM64" s="13">
        <v>0.1345919835596292</v>
      </c>
      <c r="CN64" s="13">
        <v>0.13307605135120984</v>
      </c>
      <c r="CO64" s="13">
        <v>0.13030263156735683</v>
      </c>
      <c r="CP64" s="13">
        <v>0.12923271570726427</v>
      </c>
      <c r="CQ64" s="13">
        <v>0.1277201911927455</v>
      </c>
      <c r="CR64" s="13">
        <v>0.12633232230463526</v>
      </c>
      <c r="CS64" s="13">
        <v>0.12674405317299042</v>
      </c>
      <c r="CT64" s="13">
        <v>0.12799313895431885</v>
      </c>
      <c r="CU64" s="13">
        <v>0.12701690021669362</v>
      </c>
      <c r="CV64" s="13">
        <v>0.12738976577258679</v>
      </c>
      <c r="CW64" s="13">
        <v>0.1254001137887201</v>
      </c>
      <c r="CX64" s="13">
        <v>0.11961502135205998</v>
      </c>
      <c r="CY64" s="13">
        <v>0.11447575164289873</v>
      </c>
      <c r="CZ64" s="13">
        <v>0.10988869502996521</v>
      </c>
      <c r="DA64" s="13">
        <v>0.10456458723256755</v>
      </c>
      <c r="DB64" s="13">
        <v>0.10093386852242431</v>
      </c>
      <c r="DC64" s="13">
        <v>9.5374502053725302E-2</v>
      </c>
      <c r="DD64" s="13">
        <v>8.9514772676787868E-2</v>
      </c>
      <c r="DE64" s="13">
        <v>8.2369238994721955E-2</v>
      </c>
      <c r="DF64" s="13">
        <v>7.5227851733974421E-2</v>
      </c>
      <c r="DG64" s="13">
        <v>7.0880645945709489E-2</v>
      </c>
    </row>
    <row r="65" spans="1:118" x14ac:dyDescent="0.3">
      <c r="A65" s="1">
        <v>1</v>
      </c>
      <c r="B65" s="1">
        <v>164</v>
      </c>
      <c r="C65" s="1" t="s">
        <v>30</v>
      </c>
      <c r="D65" s="13">
        <v>0.100914773032992</v>
      </c>
      <c r="E65" s="13">
        <v>0.10411265567012305</v>
      </c>
      <c r="F65" s="13">
        <v>0.10214441173583594</v>
      </c>
      <c r="G65" s="13">
        <v>0.10179639555545825</v>
      </c>
      <c r="H65" s="13">
        <v>9.78273942976811E-2</v>
      </c>
      <c r="I65" s="13">
        <v>9.6976962584462242E-2</v>
      </c>
      <c r="J65" s="13">
        <v>9.6862483206530764E-2</v>
      </c>
      <c r="K65" s="13">
        <v>9.9636230045943949E-2</v>
      </c>
      <c r="L65" s="13">
        <v>9.8524564720216423E-2</v>
      </c>
      <c r="M65" s="13">
        <v>9.7994264266779124E-2</v>
      </c>
      <c r="N65" s="13">
        <v>9.6043976647435261E-2</v>
      </c>
      <c r="O65" s="13">
        <v>9.9099052766656412E-2</v>
      </c>
      <c r="P65" s="13">
        <v>9.9834024763138796E-2</v>
      </c>
      <c r="Q65" s="13">
        <v>9.7629850578241376E-2</v>
      </c>
      <c r="R65" s="13">
        <v>9.6076135074533831E-2</v>
      </c>
      <c r="S65" s="13">
        <v>9.4210294240021988E-2</v>
      </c>
      <c r="T65" s="13">
        <v>9.0481160804644911E-2</v>
      </c>
      <c r="U65" s="13">
        <v>9.2368201036210656E-2</v>
      </c>
      <c r="V65" s="13">
        <v>9.8995300681361267E-2</v>
      </c>
      <c r="W65" s="13">
        <v>0.10166229506546956</v>
      </c>
      <c r="X65" s="13">
        <v>0.10179492157116891</v>
      </c>
      <c r="Y65" s="13">
        <v>0.10542601004961602</v>
      </c>
      <c r="Z65" s="13">
        <v>0.10657179312227279</v>
      </c>
      <c r="AA65" s="13">
        <v>0.10531166058692511</v>
      </c>
      <c r="AB65" s="13">
        <v>0.10745352050685278</v>
      </c>
      <c r="AC65" s="13">
        <v>0.11115883097417621</v>
      </c>
      <c r="AD65" s="13">
        <v>0.1117640155123921</v>
      </c>
      <c r="AE65" s="13">
        <v>0.11338154003033818</v>
      </c>
      <c r="AF65" s="13">
        <v>0.11518854943415682</v>
      </c>
      <c r="AG65" s="13">
        <v>0.11305099181674019</v>
      </c>
      <c r="AH65" s="13">
        <v>0.11202247395148261</v>
      </c>
      <c r="AI65" s="13">
        <v>0.1122056021554364</v>
      </c>
      <c r="AJ65" s="13">
        <v>0.11090685596812776</v>
      </c>
      <c r="AK65" s="13">
        <v>0.11376082050047087</v>
      </c>
      <c r="AL65" s="13">
        <v>0.11248223906455447</v>
      </c>
      <c r="AM65" s="13">
        <v>0.11215732010310298</v>
      </c>
      <c r="AN65" s="13">
        <v>0.11199587697397556</v>
      </c>
      <c r="AO65" s="13">
        <v>0.11544141640364165</v>
      </c>
      <c r="AP65" s="13">
        <v>0.11406005715949891</v>
      </c>
      <c r="AQ65" s="13">
        <v>0.11045335527854606</v>
      </c>
      <c r="AR65" s="13">
        <v>0.10751616423435202</v>
      </c>
      <c r="AS65" s="13">
        <v>0.10529593763486643</v>
      </c>
      <c r="AT65" s="13">
        <v>0.10453401220626511</v>
      </c>
      <c r="AU65" s="13">
        <v>0.10769705746950277</v>
      </c>
      <c r="AV65" s="13">
        <v>0.1100112640043131</v>
      </c>
      <c r="AW65" s="13">
        <v>0.11285237293963059</v>
      </c>
      <c r="AX65" s="13">
        <v>0.11294652216923197</v>
      </c>
      <c r="AY65" s="13">
        <v>0.11303766734459425</v>
      </c>
      <c r="AZ65" s="13">
        <v>0.11342956940372964</v>
      </c>
      <c r="BA65" s="13">
        <v>0.11551239803460665</v>
      </c>
      <c r="BB65" s="13">
        <v>0.11449859687165252</v>
      </c>
      <c r="BC65" s="13">
        <v>0.11558012286756336</v>
      </c>
      <c r="BD65" s="13">
        <v>0.1152659972106046</v>
      </c>
      <c r="BE65" s="13">
        <v>0.1136955203840942</v>
      </c>
      <c r="BF65" s="13">
        <v>0.11270943676478413</v>
      </c>
      <c r="BG65" s="13">
        <v>0.11383145359922908</v>
      </c>
      <c r="BH65" s="13">
        <v>0.11610738180004658</v>
      </c>
      <c r="BI65" s="13">
        <v>0.11794777656750483</v>
      </c>
      <c r="BJ65" s="13">
        <v>0.11701785880809359</v>
      </c>
      <c r="BK65" s="13">
        <v>0.11809233126483488</v>
      </c>
      <c r="BL65" s="13">
        <v>0.12191729812423248</v>
      </c>
      <c r="BM65" s="13">
        <v>0.12189506209010158</v>
      </c>
      <c r="BN65" s="13">
        <v>0.12449541235251795</v>
      </c>
      <c r="BO65" s="13">
        <v>0.12490946984239251</v>
      </c>
      <c r="BP65" s="13">
        <v>0.12016125625435099</v>
      </c>
      <c r="BQ65" s="13">
        <v>0.12046225463625229</v>
      </c>
      <c r="BR65" s="13">
        <v>0.11987827664410738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</row>
    <row r="66" spans="1:118" x14ac:dyDescent="0.3">
      <c r="A66" s="1">
        <v>1</v>
      </c>
      <c r="B66" s="1">
        <v>169</v>
      </c>
      <c r="C66" s="1" t="s">
        <v>39</v>
      </c>
      <c r="D66" s="13">
        <v>0.21304652075791619</v>
      </c>
      <c r="E66" s="13">
        <v>0.22032496424069847</v>
      </c>
      <c r="F66" s="13">
        <v>0.22058863462300643</v>
      </c>
      <c r="G66" s="13">
        <v>0.22052417679007968</v>
      </c>
      <c r="H66" s="13">
        <v>0.22155638759647633</v>
      </c>
      <c r="I66" s="13">
        <v>0.22627711503334599</v>
      </c>
      <c r="J66" s="13">
        <v>0.23634028213749556</v>
      </c>
      <c r="K66" s="13">
        <v>0.24655758172372191</v>
      </c>
      <c r="L66" s="13">
        <v>0.25214106892516597</v>
      </c>
      <c r="M66" s="13">
        <v>0.2566266283544093</v>
      </c>
      <c r="N66" s="13">
        <v>0.2595983334393776</v>
      </c>
      <c r="O66" s="13">
        <v>0.26979527509537254</v>
      </c>
      <c r="P66" s="13">
        <v>0.2785420005080852</v>
      </c>
      <c r="Q66" s="13">
        <v>0.27869468156256511</v>
      </c>
      <c r="R66" s="13">
        <v>0.27707100006099566</v>
      </c>
      <c r="S66" s="13">
        <v>0.27339660858279941</v>
      </c>
      <c r="T66" s="13">
        <v>0.27295891963494162</v>
      </c>
      <c r="U66" s="13">
        <v>0.26951921670116569</v>
      </c>
      <c r="V66" s="13">
        <v>0.27959274783647631</v>
      </c>
      <c r="W66" s="13">
        <v>0.28449230936297804</v>
      </c>
      <c r="X66" s="13">
        <v>0.28771310866020844</v>
      </c>
      <c r="Y66" s="13">
        <v>0.28986347621220759</v>
      </c>
      <c r="Z66" s="13">
        <v>0.28974512983211975</v>
      </c>
      <c r="AA66" s="13">
        <v>0.30043773963329712</v>
      </c>
      <c r="AB66" s="13">
        <v>0.30668431491888104</v>
      </c>
      <c r="AC66" s="13">
        <v>0.31205106462129639</v>
      </c>
      <c r="AD66" s="13">
        <v>0.31752789986227559</v>
      </c>
      <c r="AE66" s="13">
        <v>0.32311222449971122</v>
      </c>
      <c r="AF66" s="13">
        <v>0.33040818141041217</v>
      </c>
      <c r="AG66" s="13">
        <v>0.33618244557005927</v>
      </c>
      <c r="AH66" s="13">
        <v>0.34994438341388395</v>
      </c>
      <c r="AI66" s="13">
        <v>0.36160925645569958</v>
      </c>
      <c r="AJ66" s="13">
        <v>0.36985719326378264</v>
      </c>
      <c r="AK66" s="13">
        <v>0.37661496518811621</v>
      </c>
      <c r="AL66" s="13">
        <v>0.37365571338898051</v>
      </c>
      <c r="AM66" s="13">
        <v>0.39341201539903581</v>
      </c>
      <c r="AN66" s="13">
        <v>0.40179207171167641</v>
      </c>
      <c r="AO66" s="13">
        <v>0.41362660147256741</v>
      </c>
      <c r="AP66" s="13">
        <v>0.41642135952153847</v>
      </c>
      <c r="AQ66" s="13">
        <v>0.41995575095491566</v>
      </c>
      <c r="AR66" s="13">
        <v>0.41429400248910514</v>
      </c>
      <c r="AS66" s="13">
        <v>0.41110584637017872</v>
      </c>
      <c r="AT66" s="13">
        <v>0.4132785134848681</v>
      </c>
      <c r="AU66" s="13">
        <v>0.41389246117640582</v>
      </c>
      <c r="AV66" s="13">
        <v>0.41617676689968913</v>
      </c>
      <c r="AW66" s="13">
        <v>0.42178093354661317</v>
      </c>
      <c r="AX66" s="13">
        <v>0.4231333879430797</v>
      </c>
      <c r="AY66" s="13">
        <v>0.44074187183237351</v>
      </c>
      <c r="AZ66" s="13">
        <v>0.44987657996354896</v>
      </c>
      <c r="BA66" s="13">
        <v>0.45187322366877491</v>
      </c>
      <c r="BB66" s="13">
        <v>0.44584674735023189</v>
      </c>
      <c r="BC66" s="13">
        <v>0.4374777445483683</v>
      </c>
      <c r="BD66" s="13">
        <v>0.43174992573071397</v>
      </c>
      <c r="BE66" s="13">
        <v>0.43322367422882135</v>
      </c>
      <c r="BF66" s="13">
        <v>0.43343796792127226</v>
      </c>
      <c r="BG66" s="13">
        <v>0.43078178484381108</v>
      </c>
      <c r="BH66" s="13">
        <v>0.42583765354153541</v>
      </c>
      <c r="BI66" s="13">
        <v>0.41511727231150813</v>
      </c>
      <c r="BJ66" s="13">
        <v>0.40863395566435495</v>
      </c>
      <c r="BK66" s="13">
        <v>0.4154555065132125</v>
      </c>
      <c r="BL66" s="13">
        <v>0.42042275703106291</v>
      </c>
      <c r="BM66" s="13">
        <v>0.42359173372447012</v>
      </c>
      <c r="BN66" s="13">
        <v>0.42417127312305836</v>
      </c>
      <c r="BO66" s="13">
        <v>0.43627957334658213</v>
      </c>
      <c r="BP66" s="13">
        <v>0.44353870584325344</v>
      </c>
      <c r="BQ66" s="13">
        <v>0.44786614690331633</v>
      </c>
      <c r="BR66" s="13">
        <v>0.4566664457609721</v>
      </c>
      <c r="BS66" s="13">
        <v>0.4684917548238311</v>
      </c>
      <c r="BT66" s="13">
        <v>0.47563679290894051</v>
      </c>
      <c r="BU66" s="13">
        <v>0.47078084142446713</v>
      </c>
      <c r="BV66" s="13">
        <v>0.47502155363923604</v>
      </c>
      <c r="BW66" s="13">
        <v>0.48866037671310719</v>
      </c>
      <c r="BX66" s="13">
        <v>0.49314762272803603</v>
      </c>
      <c r="BY66" s="13">
        <v>0.49576270852391363</v>
      </c>
      <c r="BZ66" s="13">
        <v>0.4994094457472501</v>
      </c>
      <c r="CA66" s="13">
        <v>0.50293203622723559</v>
      </c>
      <c r="CB66" s="13">
        <v>0.50499965335906249</v>
      </c>
      <c r="CC66" s="13">
        <v>0.81390258830058448</v>
      </c>
      <c r="CD66" s="13">
        <v>0.82952540926671103</v>
      </c>
      <c r="CE66" s="13">
        <v>0.84230098694804656</v>
      </c>
      <c r="CF66" s="13">
        <v>0.85525178755694253</v>
      </c>
      <c r="CG66" s="13">
        <v>0.87055711947846715</v>
      </c>
      <c r="CH66" s="13">
        <v>0.90893323739620613</v>
      </c>
      <c r="CI66" s="13">
        <v>0.93079470870236836</v>
      </c>
      <c r="CJ66" s="13">
        <v>0.95032614406069071</v>
      </c>
      <c r="CK66" s="13">
        <v>0.9718976299030192</v>
      </c>
      <c r="CL66" s="13">
        <v>0.98464710231180985</v>
      </c>
      <c r="CM66" s="13">
        <v>1.0038176308240663</v>
      </c>
      <c r="CN66" s="13">
        <v>1.0170001330468479</v>
      </c>
      <c r="CO66" s="13">
        <v>1.0259075994612259</v>
      </c>
      <c r="CP66" s="13">
        <v>1.0463425698403053</v>
      </c>
      <c r="CQ66" s="13">
        <v>1.0606801824348013</v>
      </c>
      <c r="CR66" s="13">
        <v>1.075223430948167</v>
      </c>
      <c r="CS66" s="13">
        <v>1.0871350873732137</v>
      </c>
      <c r="CT66" s="13">
        <v>1.0974473475071174</v>
      </c>
      <c r="CU66" s="13">
        <v>1.1238528809284773</v>
      </c>
      <c r="CV66" s="13">
        <v>1.1455613968897371</v>
      </c>
      <c r="CW66" s="13">
        <v>1.1473859561296622</v>
      </c>
      <c r="CX66" s="13">
        <v>1.149659126967332</v>
      </c>
      <c r="CY66" s="13">
        <v>1.1639309635427288</v>
      </c>
      <c r="CZ66" s="13">
        <v>1.1733480589458933</v>
      </c>
      <c r="DA66" s="13">
        <v>1.154996367618176</v>
      </c>
      <c r="DB66" s="13">
        <v>1.1260050360678009</v>
      </c>
      <c r="DC66" s="13">
        <v>1.1164888536667372</v>
      </c>
      <c r="DD66" s="13">
        <v>1.1030194870207299</v>
      </c>
      <c r="DE66" s="13">
        <v>1.0833097531225218</v>
      </c>
      <c r="DF66" s="13">
        <v>1.0507176785335983</v>
      </c>
      <c r="DG66" s="13">
        <v>1.0173604677200057</v>
      </c>
    </row>
    <row r="67" spans="1:118" x14ac:dyDescent="0.3">
      <c r="A67" s="1">
        <v>1</v>
      </c>
      <c r="B67" s="1">
        <v>170</v>
      </c>
      <c r="C67" s="1" t="s">
        <v>54</v>
      </c>
      <c r="D67" s="13">
        <v>0.21746255088951222</v>
      </c>
      <c r="E67" s="13">
        <v>0.22321100124952301</v>
      </c>
      <c r="F67" s="13">
        <v>0.22281883726643945</v>
      </c>
      <c r="G67" s="13">
        <v>0.22754899356449576</v>
      </c>
      <c r="H67" s="13">
        <v>0.22938758597855421</v>
      </c>
      <c r="I67" s="13">
        <v>0.2285720137235909</v>
      </c>
      <c r="J67" s="13">
        <v>0.22937645449157404</v>
      </c>
      <c r="K67" s="13">
        <v>0.23657179243198501</v>
      </c>
      <c r="L67" s="13">
        <v>0.24006195240869688</v>
      </c>
      <c r="M67" s="13">
        <v>0.24785700411478084</v>
      </c>
      <c r="N67" s="13">
        <v>0.2509616641363509</v>
      </c>
      <c r="O67" s="13">
        <v>0.25391912226430613</v>
      </c>
      <c r="P67" s="13">
        <v>0.25818124554550959</v>
      </c>
      <c r="Q67" s="13">
        <v>0.26608450604103406</v>
      </c>
      <c r="R67" s="13">
        <v>0.27155503495127242</v>
      </c>
      <c r="S67" s="13">
        <v>0.26617909720097171</v>
      </c>
      <c r="T67" s="13">
        <v>0.26680766526597099</v>
      </c>
      <c r="U67" s="13">
        <v>0.26505978910997974</v>
      </c>
      <c r="V67" s="13">
        <v>0.26925069942224572</v>
      </c>
      <c r="W67" s="13">
        <v>0.27568357619595751</v>
      </c>
      <c r="X67" s="13">
        <v>0.28031962358180751</v>
      </c>
      <c r="Y67" s="13">
        <v>0.28447173574474699</v>
      </c>
      <c r="Z67" s="13">
        <v>0.2806910285487958</v>
      </c>
      <c r="AA67" s="13">
        <v>0.28218371452156971</v>
      </c>
      <c r="AB67" s="13">
        <v>0.28704207741500176</v>
      </c>
      <c r="AC67" s="13">
        <v>0.29208869835578594</v>
      </c>
      <c r="AD67" s="13">
        <v>0.29292745242923107</v>
      </c>
      <c r="AE67" s="13">
        <v>0.28921661031721957</v>
      </c>
      <c r="AF67" s="13">
        <v>0.29235846049800779</v>
      </c>
      <c r="AG67" s="13">
        <v>0.29512987032992449</v>
      </c>
      <c r="AH67" s="13">
        <v>0.29475056465552213</v>
      </c>
      <c r="AI67" s="13">
        <v>0.29798389971194156</v>
      </c>
      <c r="AJ67" s="13">
        <v>0.30040808746912867</v>
      </c>
      <c r="AK67" s="13">
        <v>0.30456959670278594</v>
      </c>
      <c r="AL67" s="13">
        <v>0.31019094895391186</v>
      </c>
      <c r="AM67" s="13">
        <v>0.32387080711311772</v>
      </c>
      <c r="AN67" s="13">
        <v>0.32407006311252173</v>
      </c>
      <c r="AO67" s="13">
        <v>0.32374971384188944</v>
      </c>
      <c r="AP67" s="13">
        <v>0.32145059839892404</v>
      </c>
      <c r="AQ67" s="13">
        <v>0.31700428897547084</v>
      </c>
      <c r="AR67" s="13">
        <v>0.31891582786720718</v>
      </c>
      <c r="AS67" s="13">
        <v>0.31973779580608508</v>
      </c>
      <c r="AT67" s="13">
        <v>0.30460124138436157</v>
      </c>
      <c r="AU67" s="13">
        <v>0.29539666487315103</v>
      </c>
      <c r="AV67" s="13">
        <v>0.2979659030349821</v>
      </c>
      <c r="AW67" s="13">
        <v>0.2919669973779293</v>
      </c>
      <c r="AX67" s="13">
        <v>0.28175830138745261</v>
      </c>
      <c r="AY67" s="13">
        <v>0.27422172623496616</v>
      </c>
      <c r="AZ67" s="13">
        <v>0.27190073125673581</v>
      </c>
      <c r="BA67" s="13">
        <v>0.27680680503793709</v>
      </c>
      <c r="BB67" s="13">
        <v>0.27567647241733506</v>
      </c>
      <c r="BC67" s="13">
        <v>0.2784595769209714</v>
      </c>
      <c r="BD67" s="13">
        <v>0.27820318139297029</v>
      </c>
      <c r="BE67" s="13">
        <v>0.28057424290350919</v>
      </c>
      <c r="BF67" s="13">
        <v>0.28100217273530709</v>
      </c>
      <c r="BG67" s="13">
        <v>0.28063658414968523</v>
      </c>
      <c r="BH67" s="13">
        <v>0.27893539066250284</v>
      </c>
      <c r="BI67" s="13">
        <v>0.27450583322593797</v>
      </c>
      <c r="BJ67" s="13">
        <v>0.27522673746498089</v>
      </c>
      <c r="BK67" s="13">
        <v>0.28339270851491732</v>
      </c>
      <c r="BL67" s="13">
        <v>0.28334313475348832</v>
      </c>
      <c r="BM67" s="13">
        <v>0.28307057028960769</v>
      </c>
      <c r="BN67" s="13">
        <v>0.28400962741437813</v>
      </c>
      <c r="BO67" s="13">
        <v>0.28554884233404465</v>
      </c>
      <c r="BP67" s="13">
        <v>0.28465610702826355</v>
      </c>
      <c r="BQ67" s="13">
        <v>0.28651863515010567</v>
      </c>
      <c r="BR67" s="13">
        <v>0.28497734928163931</v>
      </c>
      <c r="BS67" s="13">
        <v>0.27794071195170811</v>
      </c>
      <c r="BT67" s="13">
        <v>0.27206428790615689</v>
      </c>
      <c r="BU67" s="13">
        <v>0.26889182758677777</v>
      </c>
      <c r="BV67" s="13">
        <v>0.26416949617585189</v>
      </c>
      <c r="BW67" s="13">
        <v>0.26353180326935693</v>
      </c>
      <c r="BX67" s="13">
        <v>0.24489208300842508</v>
      </c>
      <c r="BY67" s="13">
        <v>0.24006221395760602</v>
      </c>
      <c r="BZ67" s="13">
        <v>0.23133134668197261</v>
      </c>
      <c r="CA67" s="13">
        <v>0.22476950658893119</v>
      </c>
      <c r="CB67" s="13">
        <v>0.20972043923633971</v>
      </c>
      <c r="CC67" s="13">
        <v>0.2049141787754552</v>
      </c>
      <c r="CD67" s="13">
        <v>0.20096921157151632</v>
      </c>
      <c r="CE67" s="13">
        <v>0.19321823589763468</v>
      </c>
      <c r="CF67" s="13">
        <v>0.18881501986909227</v>
      </c>
      <c r="CG67" s="13">
        <v>0.18469169705080013</v>
      </c>
      <c r="CH67" s="13">
        <v>0.181524397481969</v>
      </c>
      <c r="CI67" s="13">
        <v>0.17903061615960986</v>
      </c>
      <c r="CJ67" s="13">
        <v>0.1797575882338206</v>
      </c>
      <c r="CK67" s="13">
        <v>0.18009213846421479</v>
      </c>
      <c r="CL67" s="13">
        <v>0.18110614516147053</v>
      </c>
      <c r="CM67" s="13">
        <v>0.18369266968122855</v>
      </c>
      <c r="CN67" s="13">
        <v>0.18410128776339615</v>
      </c>
      <c r="CO67" s="13">
        <v>0.18604509276663397</v>
      </c>
      <c r="CP67" s="13">
        <v>0.18630938614144263</v>
      </c>
      <c r="CQ67" s="13">
        <v>0.19125269250920993</v>
      </c>
      <c r="CR67" s="13">
        <v>0.18907829921715327</v>
      </c>
      <c r="CS67" s="13">
        <v>0.18562345468417402</v>
      </c>
      <c r="CT67" s="13">
        <v>0.18437618796701166</v>
      </c>
      <c r="CU67" s="13">
        <v>0.17602028981306689</v>
      </c>
      <c r="CV67" s="13">
        <v>0.17582379175805021</v>
      </c>
      <c r="CW67" s="13">
        <v>0.17334761602964394</v>
      </c>
      <c r="CX67" s="13">
        <v>0.17161568792767981</v>
      </c>
      <c r="CY67" s="13">
        <v>0.16951767903887455</v>
      </c>
      <c r="CZ67" s="13">
        <v>0.16810561040166516</v>
      </c>
      <c r="DA67" s="13">
        <v>0.16984929413564109</v>
      </c>
      <c r="DB67" s="13">
        <v>0.17046560752477721</v>
      </c>
      <c r="DC67" s="13">
        <v>0.16961067613771871</v>
      </c>
      <c r="DD67" s="13">
        <v>0.17075522410886332</v>
      </c>
      <c r="DE67" s="13">
        <v>0.17053395909638427</v>
      </c>
      <c r="DF67" s="13">
        <v>0.17156141857524876</v>
      </c>
      <c r="DG67" s="13">
        <v>0.16926933746891284</v>
      </c>
    </row>
    <row r="68" spans="1:118" x14ac:dyDescent="0.3">
      <c r="A68" s="1">
        <v>1</v>
      </c>
      <c r="B68" s="1">
        <v>171</v>
      </c>
      <c r="C68" s="1" t="s">
        <v>40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2.008383087422246E-3</v>
      </c>
      <c r="O68" s="13">
        <v>6.355899860728079E-3</v>
      </c>
      <c r="P68" s="13">
        <v>1.0486136223670728E-2</v>
      </c>
      <c r="Q68" s="13">
        <v>1.3974412112739521E-2</v>
      </c>
      <c r="R68" s="13">
        <v>1.7174364680240476E-2</v>
      </c>
      <c r="S68" s="13">
        <v>2.0979480089361728E-2</v>
      </c>
      <c r="T68" s="13">
        <v>2.3854997842165687E-2</v>
      </c>
      <c r="U68" s="13">
        <v>2.6814445099519024E-2</v>
      </c>
      <c r="V68" s="13">
        <v>2.862805869268675E-2</v>
      </c>
      <c r="W68" s="13">
        <v>2.9713227377521374E-2</v>
      </c>
      <c r="X68" s="13">
        <v>3.1258745487250883E-2</v>
      </c>
      <c r="Y68" s="13">
        <v>3.2269758010458081E-2</v>
      </c>
      <c r="Z68" s="13">
        <v>3.1933197228584571E-2</v>
      </c>
      <c r="AA68" s="13">
        <v>3.3262035440906966E-2</v>
      </c>
      <c r="AB68" s="13">
        <v>3.3916830475097783E-2</v>
      </c>
      <c r="AC68" s="13">
        <v>3.592849915104003E-2</v>
      </c>
      <c r="AD68" s="13">
        <v>4.0109073569363288E-2</v>
      </c>
      <c r="AE68" s="13">
        <v>4.1249543629432651E-2</v>
      </c>
      <c r="AF68" s="13">
        <v>4.3273209566198831E-2</v>
      </c>
      <c r="AG68" s="13">
        <v>4.4656432668047308E-2</v>
      </c>
      <c r="AH68" s="13">
        <v>4.4843849013246763E-2</v>
      </c>
      <c r="AI68" s="13">
        <v>4.4386796606973276E-2</v>
      </c>
      <c r="AJ68" s="13">
        <v>4.3936270165469402E-2</v>
      </c>
      <c r="AK68" s="13">
        <v>4.4965526369205332E-2</v>
      </c>
      <c r="AL68" s="13">
        <v>4.6733740365562416E-2</v>
      </c>
      <c r="AM68" s="13">
        <v>4.9122929636009761E-2</v>
      </c>
      <c r="AN68" s="13">
        <v>4.9206944944872238E-2</v>
      </c>
      <c r="AO68" s="13">
        <v>4.8209442073169941E-2</v>
      </c>
      <c r="AP68" s="13">
        <v>4.7813950392400731E-2</v>
      </c>
      <c r="AQ68" s="13">
        <v>4.7414771328290334E-2</v>
      </c>
      <c r="AR68" s="13">
        <v>4.6965024160167436E-2</v>
      </c>
      <c r="AS68" s="13">
        <v>4.3017291346222057E-2</v>
      </c>
      <c r="AT68" s="13">
        <v>4.496810585866217E-2</v>
      </c>
      <c r="AU68" s="13">
        <v>4.5588065709946758E-2</v>
      </c>
      <c r="AV68" s="13">
        <v>4.5463221678000425E-2</v>
      </c>
      <c r="AW68" s="13">
        <v>4.5917230121056994E-2</v>
      </c>
      <c r="AX68" s="13">
        <v>4.5764230566115345E-2</v>
      </c>
      <c r="AY68" s="13">
        <v>4.6988422165866309E-2</v>
      </c>
      <c r="AZ68" s="13">
        <v>4.9211920251679135E-2</v>
      </c>
      <c r="BA68" s="13">
        <v>5.1627715615497879E-2</v>
      </c>
      <c r="BB68" s="13">
        <v>5.3677821114522142E-2</v>
      </c>
      <c r="BC68" s="13">
        <v>5.4011094380648987E-2</v>
      </c>
      <c r="BD68" s="13">
        <v>5.5515873903092754E-2</v>
      </c>
      <c r="BE68" s="13">
        <v>5.6403061402008917E-2</v>
      </c>
      <c r="BF68" s="13">
        <v>5.8183684161517479E-2</v>
      </c>
      <c r="BG68" s="13">
        <v>5.9935346205533549E-2</v>
      </c>
      <c r="BH68" s="13">
        <v>6.1979286817756669E-2</v>
      </c>
      <c r="BI68" s="13">
        <v>6.3706417167759863E-2</v>
      </c>
      <c r="BJ68" s="13">
        <v>6.2457534006561961E-2</v>
      </c>
      <c r="BK68" s="13">
        <v>6.425436318923243E-2</v>
      </c>
      <c r="BL68" s="13">
        <v>6.6412412394319817E-2</v>
      </c>
      <c r="BM68" s="13">
        <v>6.6459305472979305E-2</v>
      </c>
      <c r="BN68" s="13">
        <v>6.6789880433986662E-2</v>
      </c>
      <c r="BO68" s="13">
        <v>6.8023710681973257E-2</v>
      </c>
      <c r="BP68" s="13">
        <v>6.8493013389819626E-2</v>
      </c>
      <c r="BQ68" s="13">
        <v>6.7015613848933037E-2</v>
      </c>
      <c r="BR68" s="13">
        <v>6.9147547881101085E-2</v>
      </c>
      <c r="BS68" s="13">
        <v>7.0079659240320683E-2</v>
      </c>
      <c r="BT68" s="13">
        <v>7.0302127100928133E-2</v>
      </c>
      <c r="BU68" s="13">
        <v>6.9243629608069832E-2</v>
      </c>
      <c r="BV68" s="13">
        <v>7.0125603819143956E-2</v>
      </c>
      <c r="BW68" s="13">
        <v>6.9943355804716237E-2</v>
      </c>
      <c r="BX68" s="13">
        <v>7.1954187656355528E-2</v>
      </c>
      <c r="BY68" s="13">
        <v>7.1703715649536384E-2</v>
      </c>
      <c r="BZ68" s="13">
        <v>7.2584767383831003E-2</v>
      </c>
      <c r="CA68" s="13">
        <v>7.4243256564046761E-2</v>
      </c>
      <c r="CB68" s="13">
        <v>7.3577634068683964E-2</v>
      </c>
      <c r="CC68" s="13">
        <v>7.2990931156627303E-2</v>
      </c>
      <c r="CD68" s="13">
        <v>7.6755161505639727E-2</v>
      </c>
      <c r="CE68" s="13">
        <v>7.6243724995529158E-2</v>
      </c>
      <c r="CF68" s="13">
        <v>7.4571180372840884E-2</v>
      </c>
      <c r="CG68" s="13">
        <v>7.3410536462238607E-2</v>
      </c>
      <c r="CH68" s="13">
        <v>7.294590083474943E-2</v>
      </c>
      <c r="CI68" s="13">
        <v>7.3244552091126972E-2</v>
      </c>
      <c r="CJ68" s="13">
        <v>7.4058464462909548E-2</v>
      </c>
      <c r="CK68" s="13">
        <v>7.5795265351371044E-2</v>
      </c>
      <c r="CL68" s="13">
        <v>7.8314894022851467E-2</v>
      </c>
      <c r="CM68" s="13">
        <v>7.9393364057355323E-2</v>
      </c>
      <c r="CN68" s="13">
        <v>7.9725577814747317E-2</v>
      </c>
      <c r="CO68" s="13">
        <v>7.8632025012546236E-2</v>
      </c>
      <c r="CP68" s="13">
        <v>7.70216280449251E-2</v>
      </c>
      <c r="CQ68" s="13">
        <v>7.6070035631046182E-2</v>
      </c>
      <c r="CR68" s="13">
        <v>7.3816772419426829E-2</v>
      </c>
      <c r="CS68" s="13">
        <v>7.1155311343380032E-2</v>
      </c>
      <c r="CT68" s="13">
        <v>7.1248605418889999E-2</v>
      </c>
      <c r="CU68" s="13">
        <v>6.902260406662189E-2</v>
      </c>
      <c r="CV68" s="13">
        <v>6.921072362053575E-2</v>
      </c>
      <c r="CW68" s="13">
        <v>6.7239531253672061E-2</v>
      </c>
      <c r="CX68" s="13">
        <v>6.655914019743539E-2</v>
      </c>
      <c r="CY68" s="13">
        <v>6.6176316356878068E-2</v>
      </c>
      <c r="CZ68" s="13">
        <v>6.3032624968115805E-2</v>
      </c>
      <c r="DA68" s="13">
        <v>6.4160691019372051E-2</v>
      </c>
      <c r="DB68" s="13">
        <v>5.9213100967676471E-2</v>
      </c>
      <c r="DC68" s="13">
        <v>5.5932701106324395E-2</v>
      </c>
      <c r="DD68" s="13">
        <v>5.4138058135377878E-2</v>
      </c>
      <c r="DE68" s="13">
        <v>5.3624080814000427E-2</v>
      </c>
      <c r="DF68" s="13">
        <v>5.2961207870011018E-2</v>
      </c>
      <c r="DG68" s="13">
        <v>4.9807499919135696E-2</v>
      </c>
    </row>
    <row r="69" spans="1:118" x14ac:dyDescent="0.3">
      <c r="A69" s="1">
        <v>1</v>
      </c>
      <c r="B69" s="1">
        <v>172</v>
      </c>
      <c r="C69" s="1" t="s">
        <v>28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1.0235982782383188E-3</v>
      </c>
      <c r="AW69" s="13">
        <v>2.2434906164316799E-3</v>
      </c>
      <c r="AX69" s="13">
        <v>3.9894889202496502E-3</v>
      </c>
      <c r="AY69" s="13">
        <v>6.2943192512871556E-3</v>
      </c>
      <c r="AZ69" s="13">
        <v>8.0204380033751296E-3</v>
      </c>
      <c r="BA69" s="13">
        <v>9.2140144273507741E-3</v>
      </c>
      <c r="BB69" s="13">
        <v>1.0416435581828604E-2</v>
      </c>
      <c r="BC69" s="13">
        <v>1.1777416481096131E-2</v>
      </c>
      <c r="BD69" s="13">
        <v>1.2630202446905329E-2</v>
      </c>
      <c r="BE69" s="13">
        <v>1.3528585917498658E-2</v>
      </c>
      <c r="BF69" s="13">
        <v>1.4961389821632309E-2</v>
      </c>
      <c r="BG69" s="13">
        <v>1.5884395670686304E-2</v>
      </c>
      <c r="BH69" s="13">
        <v>1.6718471203479038E-2</v>
      </c>
      <c r="BI69" s="13">
        <v>1.9430820975951165E-2</v>
      </c>
      <c r="BJ69" s="13">
        <v>2.2763639774674924E-2</v>
      </c>
      <c r="BK69" s="13">
        <v>2.58305559337321E-2</v>
      </c>
      <c r="BL69" s="13">
        <v>2.7763231372227238E-2</v>
      </c>
      <c r="BM69" s="13">
        <v>2.8959391610024941E-2</v>
      </c>
      <c r="BN69" s="13">
        <v>3.1688452228992359E-2</v>
      </c>
      <c r="BO69" s="13">
        <v>3.3685591724252652E-2</v>
      </c>
      <c r="BP69" s="13">
        <v>3.6711586109959157E-2</v>
      </c>
      <c r="BQ69" s="13">
        <v>3.9413395948870479E-2</v>
      </c>
      <c r="BR69" s="13">
        <v>4.3999637850093525E-2</v>
      </c>
      <c r="BS69" s="13">
        <v>4.6340425104589168E-2</v>
      </c>
      <c r="BT69" s="13">
        <v>5.1037987058784588E-2</v>
      </c>
      <c r="BU69" s="13">
        <v>5.5733193573209827E-2</v>
      </c>
      <c r="BV69" s="13">
        <v>6.1506271915942233E-2</v>
      </c>
      <c r="BW69" s="13">
        <v>6.5306271885674838E-2</v>
      </c>
      <c r="BX69" s="13">
        <v>6.9674048807153763E-2</v>
      </c>
      <c r="BY69" s="13">
        <v>7.4802392813036966E-2</v>
      </c>
      <c r="BZ69" s="13">
        <v>7.9729143069609335E-2</v>
      </c>
      <c r="CA69" s="13">
        <v>8.5304247706947764E-2</v>
      </c>
      <c r="CB69" s="13">
        <v>8.9184632695540514E-2</v>
      </c>
      <c r="CC69" s="13">
        <v>9.4674670511934483E-2</v>
      </c>
      <c r="CD69" s="13">
        <v>9.9965187012665588E-2</v>
      </c>
      <c r="CE69" s="13">
        <v>0.10408725850886286</v>
      </c>
      <c r="CF69" s="13">
        <v>0.1068210207199853</v>
      </c>
      <c r="CG69" s="13">
        <v>0.11275898615559321</v>
      </c>
      <c r="CH69" s="13">
        <v>0.11803565108872578</v>
      </c>
      <c r="CI69" s="13">
        <v>0.1232230794480092</v>
      </c>
      <c r="CJ69" s="13">
        <v>0.12495986768710568</v>
      </c>
      <c r="CK69" s="13">
        <v>0.12528239373309377</v>
      </c>
      <c r="CL69" s="13">
        <v>0.12411558476780413</v>
      </c>
      <c r="CM69" s="13">
        <v>0.12264810633013995</v>
      </c>
      <c r="CN69" s="13">
        <v>0.11988525871904612</v>
      </c>
      <c r="CO69" s="13">
        <v>0.11748772457717194</v>
      </c>
      <c r="CP69" s="13">
        <v>0.11729011038662387</v>
      </c>
      <c r="CQ69" s="13">
        <v>0.11451829073549796</v>
      </c>
      <c r="CR69" s="13">
        <v>0.11230709971003182</v>
      </c>
      <c r="CS69" s="13">
        <v>0.1121862088295575</v>
      </c>
      <c r="CT69" s="13">
        <v>0.11330201145470158</v>
      </c>
      <c r="CU69" s="13">
        <v>0.11096455459948502</v>
      </c>
      <c r="CV69" s="13">
        <v>0.11237814370162276</v>
      </c>
      <c r="CW69" s="13">
        <v>0.11387639176447586</v>
      </c>
      <c r="CX69" s="13">
        <v>0.11319610873781298</v>
      </c>
      <c r="CY69" s="13">
        <v>0.11539462639828081</v>
      </c>
      <c r="CZ69" s="13">
        <v>0.11719499572829385</v>
      </c>
      <c r="DA69" s="13">
        <v>0.12061493613679812</v>
      </c>
      <c r="DB69" s="13">
        <v>0.12480883137817773</v>
      </c>
      <c r="DC69" s="13">
        <v>0.12954037225604995</v>
      </c>
      <c r="DD69" s="13">
        <v>0.13088015123376062</v>
      </c>
      <c r="DE69" s="13">
        <v>0.12948354009796062</v>
      </c>
      <c r="DF69" s="13">
        <v>0.12920493368295385</v>
      </c>
      <c r="DG69" s="13">
        <v>0.12642384972179241</v>
      </c>
    </row>
    <row r="70" spans="1:118" x14ac:dyDescent="0.3">
      <c r="A70" s="1">
        <v>1</v>
      </c>
      <c r="B70" s="1">
        <v>223</v>
      </c>
      <c r="C70" s="1" t="s">
        <v>52</v>
      </c>
      <c r="D70" s="13">
        <v>2.1453225523569319E-2</v>
      </c>
      <c r="E70" s="13">
        <v>2.1195507386585932E-2</v>
      </c>
      <c r="F70" s="13">
        <v>1.9000521020915234E-2</v>
      </c>
      <c r="G70" s="13">
        <v>1.7643771197988333E-2</v>
      </c>
      <c r="H70" s="13">
        <v>1.7480364042126835E-2</v>
      </c>
      <c r="I70" s="13">
        <v>1.5671064823992175E-2</v>
      </c>
      <c r="J70" s="13">
        <v>1.4370537522510777E-2</v>
      </c>
      <c r="K70" s="13">
        <v>1.3759290097676671E-2</v>
      </c>
      <c r="L70" s="13">
        <v>1.3739268840370833E-2</v>
      </c>
      <c r="M70" s="13">
        <v>1.4045544946947113E-2</v>
      </c>
      <c r="N70" s="13">
        <v>1.4524533271823415E-2</v>
      </c>
      <c r="O70" s="13">
        <v>1.558061591034237E-2</v>
      </c>
      <c r="P70" s="13">
        <v>1.6158168691135566E-2</v>
      </c>
      <c r="Q70" s="13">
        <v>1.6149763396477078E-2</v>
      </c>
      <c r="R70" s="13">
        <v>1.7012894733442942E-2</v>
      </c>
      <c r="S70" s="13">
        <v>1.7574818355900058E-2</v>
      </c>
      <c r="T70" s="13">
        <v>1.8553954060676163E-2</v>
      </c>
      <c r="U70" s="13">
        <v>1.9212391596601965E-2</v>
      </c>
      <c r="V70" s="13">
        <v>2.0060388377708974E-2</v>
      </c>
      <c r="W70" s="13">
        <v>2.1331070903341305E-2</v>
      </c>
      <c r="X70" s="13">
        <v>2.2773378127424831E-2</v>
      </c>
      <c r="Y70" s="13">
        <v>2.3438604262690451E-2</v>
      </c>
      <c r="Z70" s="13">
        <v>2.3038569342159872E-2</v>
      </c>
      <c r="AA70" s="13">
        <v>2.2970876868062057E-2</v>
      </c>
      <c r="AB70" s="13">
        <v>2.2019826470923261E-2</v>
      </c>
      <c r="AC70" s="13">
        <v>2.1637217772152283E-2</v>
      </c>
      <c r="AD70" s="13">
        <v>2.1530959196092748E-2</v>
      </c>
      <c r="AE70" s="13">
        <v>2.0878939992262185E-2</v>
      </c>
      <c r="AF70" s="13">
        <v>2.0236154977615817E-2</v>
      </c>
      <c r="AG70" s="13">
        <v>1.9020791031426402E-2</v>
      </c>
      <c r="AH70" s="13">
        <v>1.8966290515174979E-2</v>
      </c>
      <c r="AI70" s="13">
        <v>1.9157128470937805E-2</v>
      </c>
      <c r="AJ70" s="13">
        <v>1.8849659997328884E-2</v>
      </c>
      <c r="AK70" s="13">
        <v>1.8577470411497238E-2</v>
      </c>
      <c r="AL70" s="13">
        <v>1.9077647899842454E-2</v>
      </c>
      <c r="AM70" s="13">
        <v>1.9398289761261771E-2</v>
      </c>
      <c r="AN70" s="13">
        <v>1.9523398035624747E-2</v>
      </c>
      <c r="AO70" s="13">
        <v>1.9587779632839721E-2</v>
      </c>
      <c r="AP70" s="13">
        <v>1.9208010772930582E-2</v>
      </c>
      <c r="AQ70" s="13">
        <v>1.8887147414535878E-2</v>
      </c>
      <c r="AR70" s="13">
        <v>1.7452002958344058E-2</v>
      </c>
      <c r="AS70" s="13">
        <v>1.5865330000045755E-2</v>
      </c>
      <c r="AT70" s="13">
        <v>1.5192600271690006E-2</v>
      </c>
      <c r="AU70" s="13">
        <v>1.4477579381773386E-2</v>
      </c>
      <c r="AV70" s="13">
        <v>1.3476447591669488E-2</v>
      </c>
      <c r="AW70" s="13">
        <v>1.3041364928482744E-2</v>
      </c>
      <c r="AX70" s="13">
        <v>1.1324287019325219E-2</v>
      </c>
      <c r="AY70" s="13">
        <v>1.034543366557358E-2</v>
      </c>
      <c r="AZ70" s="13">
        <v>9.8936056325263245E-3</v>
      </c>
      <c r="BA70" s="13">
        <v>9.5271406171475882E-3</v>
      </c>
      <c r="BB70" s="13">
        <v>5.8220432074134352E-3</v>
      </c>
      <c r="BC70" s="13">
        <v>5.0382303906757638E-3</v>
      </c>
      <c r="BD70" s="13">
        <v>4.714235305316416E-3</v>
      </c>
      <c r="BE70" s="13">
        <v>4.4867162716744234E-3</v>
      </c>
      <c r="BF70" s="13">
        <v>4.2569097753896567E-3</v>
      </c>
      <c r="BG70" s="13">
        <v>3.991710619401608E-3</v>
      </c>
      <c r="BH70" s="13">
        <v>3.5139218480956286E-3</v>
      </c>
      <c r="BI70" s="13">
        <v>3.3435781680645721E-3</v>
      </c>
      <c r="BJ70" s="13">
        <v>3.1175782040955323E-3</v>
      </c>
      <c r="BK70" s="13">
        <v>2.7174624791617813E-3</v>
      </c>
      <c r="BL70" s="13">
        <v>2.3476112327086704E-3</v>
      </c>
      <c r="BM70" s="13">
        <v>2.231411878729109E-3</v>
      </c>
      <c r="BN70" s="13">
        <v>2.1553351585793098E-3</v>
      </c>
      <c r="BO70" s="13">
        <v>2.0518467817298427E-3</v>
      </c>
      <c r="BP70" s="13">
        <v>1.9984126378965895E-3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</row>
    <row r="71" spans="1:118" x14ac:dyDescent="0.3">
      <c r="A71" s="1">
        <v>1</v>
      </c>
      <c r="B71" s="1">
        <v>226</v>
      </c>
      <c r="C71" s="1" t="s">
        <v>34</v>
      </c>
      <c r="D71" s="13">
        <v>3.7514258697730605</v>
      </c>
      <c r="E71" s="13">
        <v>3.8746374701743109</v>
      </c>
      <c r="F71" s="13">
        <v>3.9501014940523382</v>
      </c>
      <c r="G71" s="13">
        <v>4.0276382097506929</v>
      </c>
      <c r="H71" s="13">
        <v>4.1138117850555371</v>
      </c>
      <c r="I71" s="13">
        <v>4.1880420430390037</v>
      </c>
      <c r="J71" s="13">
        <v>4.2570055375836704</v>
      </c>
      <c r="K71" s="13">
        <v>4.3214860056764799</v>
      </c>
      <c r="L71" s="13">
        <v>4.3656528317733851</v>
      </c>
      <c r="M71" s="13">
        <v>4.4624554162480807</v>
      </c>
      <c r="N71" s="13">
        <v>4.5470043838055618</v>
      </c>
      <c r="O71" s="13">
        <v>4.6494081662027131</v>
      </c>
      <c r="P71" s="13">
        <v>4.7465081052490046</v>
      </c>
      <c r="Q71" s="13">
        <v>4.8030366000755045</v>
      </c>
      <c r="R71" s="13">
        <v>4.8166224438855334</v>
      </c>
      <c r="S71" s="13">
        <v>4.8562507940183393</v>
      </c>
      <c r="T71" s="13">
        <v>4.8993608919690539</v>
      </c>
      <c r="U71" s="13">
        <v>4.9332551089307355</v>
      </c>
      <c r="V71" s="13">
        <v>5.0766944873355566</v>
      </c>
      <c r="W71" s="13">
        <v>5.1593514344878795</v>
      </c>
      <c r="X71" s="13">
        <v>5.2567256166292156</v>
      </c>
      <c r="Y71" s="13">
        <v>5.3633998383329153</v>
      </c>
      <c r="Z71" s="13">
        <v>5.488970468231491</v>
      </c>
      <c r="AA71" s="13">
        <v>5.6597488578078643</v>
      </c>
      <c r="AB71" s="13">
        <v>5.7861394902444863</v>
      </c>
      <c r="AC71" s="13">
        <v>5.9424865686571664</v>
      </c>
      <c r="AD71" s="13">
        <v>6.0508672333356763</v>
      </c>
      <c r="AE71" s="13">
        <v>6.1915271096821538</v>
      </c>
      <c r="AF71" s="13">
        <v>6.3068146729468237</v>
      </c>
      <c r="AG71" s="13">
        <v>6.4108962930657905</v>
      </c>
      <c r="AH71" s="13">
        <v>6.5607597047366379</v>
      </c>
      <c r="AI71" s="13">
        <v>6.6575620038245606</v>
      </c>
      <c r="AJ71" s="13">
        <v>6.7946881540012161</v>
      </c>
      <c r="AK71" s="13">
        <v>6.9762401105568586</v>
      </c>
      <c r="AL71" s="13">
        <v>7.0919746580066656</v>
      </c>
      <c r="AM71" s="13">
        <v>7.3608835239208625</v>
      </c>
      <c r="AN71" s="13">
        <v>7.5175535569633523</v>
      </c>
      <c r="AO71" s="13">
        <v>7.7403722437471343</v>
      </c>
      <c r="AP71" s="13">
        <v>7.8887771422571671</v>
      </c>
      <c r="AQ71" s="13">
        <v>8.0709212132911983</v>
      </c>
      <c r="AR71" s="13">
        <v>8.2683506531896125</v>
      </c>
      <c r="AS71" s="13">
        <v>8.3662245685890184</v>
      </c>
      <c r="AT71" s="13">
        <v>8.5195392829589593</v>
      </c>
      <c r="AU71" s="13">
        <v>8.6019914362095165</v>
      </c>
      <c r="AV71" s="13">
        <v>8.7183322615773875</v>
      </c>
      <c r="AW71" s="13">
        <v>8.9680348799963365</v>
      </c>
      <c r="AX71" s="13">
        <v>9.1176570106742414</v>
      </c>
      <c r="AY71" s="13">
        <v>9.3028394322819921</v>
      </c>
      <c r="AZ71" s="13">
        <v>9.4544720874206796</v>
      </c>
      <c r="BA71" s="13">
        <v>9.6038607052964888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</row>
    <row r="72" spans="1:118" x14ac:dyDescent="0.3">
      <c r="A72" s="1">
        <v>1</v>
      </c>
      <c r="B72" s="1">
        <v>227</v>
      </c>
      <c r="C72" s="1" t="s">
        <v>49</v>
      </c>
      <c r="D72" s="13">
        <v>0.65400191526048368</v>
      </c>
      <c r="E72" s="13">
        <v>0.66157806415293907</v>
      </c>
      <c r="F72" s="13">
        <v>0.64471658130400133</v>
      </c>
      <c r="G72" s="13">
        <v>0.64127035242498676</v>
      </c>
      <c r="H72" s="13">
        <v>0.64293438139328862</v>
      </c>
      <c r="I72" s="13">
        <v>0.63973339386231109</v>
      </c>
      <c r="J72" s="13">
        <v>0.6424947874109701</v>
      </c>
      <c r="K72" s="13">
        <v>0.62831863525313614</v>
      </c>
      <c r="L72" s="13">
        <v>0.61998695969321649</v>
      </c>
      <c r="M72" s="13">
        <v>0.62081624396620161</v>
      </c>
      <c r="N72" s="13">
        <v>0.61739536514163884</v>
      </c>
      <c r="O72" s="13">
        <v>0.62758420235397483</v>
      </c>
      <c r="P72" s="13">
        <v>0.61966175884686703</v>
      </c>
      <c r="Q72" s="13">
        <v>0.6036836847778011</v>
      </c>
      <c r="R72" s="13">
        <v>0.59775166398270263</v>
      </c>
      <c r="S72" s="13">
        <v>0.59198189220598596</v>
      </c>
      <c r="T72" s="13">
        <v>0.59190394310461014</v>
      </c>
      <c r="U72" s="13">
        <v>0.6007262633685001</v>
      </c>
      <c r="V72" s="13">
        <v>0.62044749474604455</v>
      </c>
      <c r="W72" s="13">
        <v>0.62213606405053345</v>
      </c>
      <c r="X72" s="13">
        <v>0.62905630774085464</v>
      </c>
      <c r="Y72" s="13">
        <v>0.64001718719815959</v>
      </c>
      <c r="Z72" s="13">
        <v>0.64754529104579772</v>
      </c>
      <c r="AA72" s="13">
        <v>0.66695228894811998</v>
      </c>
      <c r="AB72" s="13">
        <v>0.66568651708083226</v>
      </c>
      <c r="AC72" s="13">
        <v>0.66869227070050752</v>
      </c>
      <c r="AD72" s="13">
        <v>0.67286435792608978</v>
      </c>
      <c r="AE72" s="13">
        <v>0.679754297901073</v>
      </c>
      <c r="AF72" s="13">
        <v>0.68275005785168452</v>
      </c>
      <c r="AG72" s="13">
        <v>0.6924561609471257</v>
      </c>
      <c r="AH72" s="13">
        <v>0.69925471068093348</v>
      </c>
      <c r="AI72" s="13">
        <v>0.70723882314199671</v>
      </c>
      <c r="AJ72" s="13">
        <v>0.72076110775579649</v>
      </c>
      <c r="AK72" s="13">
        <v>0.73515279146615276</v>
      </c>
      <c r="AL72" s="13">
        <v>0.7389629162206679</v>
      </c>
      <c r="AM72" s="13">
        <v>0.77211281203009596</v>
      </c>
      <c r="AN72" s="13">
        <v>0.7812834001361677</v>
      </c>
      <c r="AO72" s="13">
        <v>0.79132956610497474</v>
      </c>
      <c r="AP72" s="13">
        <v>0.79604566987548953</v>
      </c>
      <c r="AQ72" s="13">
        <v>0.80058764198650167</v>
      </c>
      <c r="AR72" s="13">
        <v>0.80427116457941827</v>
      </c>
      <c r="AS72" s="13">
        <v>0.80459339388497719</v>
      </c>
      <c r="AT72" s="13">
        <v>0.80840440619061649</v>
      </c>
      <c r="AU72" s="13">
        <v>0.80767906461681405</v>
      </c>
      <c r="AV72" s="13">
        <v>0.81274262898162886</v>
      </c>
      <c r="AW72" s="13">
        <v>0.82449843768109043</v>
      </c>
      <c r="AX72" s="13">
        <v>0.82704864008814361</v>
      </c>
      <c r="AY72" s="13">
        <v>0.83702410329666987</v>
      </c>
      <c r="AZ72" s="13">
        <v>0.84586587174555294</v>
      </c>
      <c r="BA72" s="13">
        <v>0.84772627996553984</v>
      </c>
      <c r="BB72" s="13">
        <v>0.84810583120226768</v>
      </c>
      <c r="BC72" s="13">
        <v>0.84997094938723361</v>
      </c>
      <c r="BD72" s="13">
        <v>0.84857465279098621</v>
      </c>
      <c r="BE72" s="13">
        <v>0.84503557700714682</v>
      </c>
      <c r="BF72" s="13">
        <v>0.85077300021285407</v>
      </c>
      <c r="BG72" s="13">
        <v>0.84843838835195284</v>
      </c>
      <c r="BH72" s="13">
        <v>0.84919277862815046</v>
      </c>
      <c r="BI72" s="13">
        <v>0.85388554694422525</v>
      </c>
      <c r="BJ72" s="13">
        <v>0.85061969736920739</v>
      </c>
      <c r="BK72" s="13">
        <v>0.84093932842924835</v>
      </c>
      <c r="BL72" s="13">
        <v>0.84324902950391722</v>
      </c>
      <c r="BM72" s="13">
        <v>0.83912266728440932</v>
      </c>
      <c r="BN72" s="13">
        <v>0.84530173290620658</v>
      </c>
      <c r="BO72" s="13">
        <v>0.84720298951553097</v>
      </c>
      <c r="BP72" s="13">
        <v>0.8527278018071871</v>
      </c>
      <c r="BQ72" s="13">
        <v>0.85292412493206893</v>
      </c>
      <c r="BR72" s="13">
        <v>0.85824712700611205</v>
      </c>
      <c r="BS72" s="13">
        <v>0.85995012455282394</v>
      </c>
      <c r="BT72" s="13">
        <v>0.85007578556556029</v>
      </c>
      <c r="BU72" s="13">
        <v>0.84837813256516315</v>
      </c>
      <c r="BV72" s="13">
        <v>0.84766934288886053</v>
      </c>
      <c r="BW72" s="13">
        <v>0.8500903066445582</v>
      </c>
      <c r="BX72" s="13">
        <v>0.85094171922531958</v>
      </c>
      <c r="BY72" s="13">
        <v>0.85221408237699037</v>
      </c>
      <c r="BZ72" s="13">
        <v>0.85386128416584572</v>
      </c>
      <c r="CA72" s="13">
        <v>0.85227211442150297</v>
      </c>
      <c r="CB72" s="13">
        <v>0.84493004342054512</v>
      </c>
      <c r="CC72" s="13">
        <v>0.8369203442061548</v>
      </c>
      <c r="CD72" s="13">
        <v>0.83188530719018139</v>
      </c>
      <c r="CE72" s="13">
        <v>0.82553309170807898</v>
      </c>
      <c r="CF72" s="13">
        <v>0.81737738625871825</v>
      </c>
      <c r="CG72" s="13">
        <v>0.80729920569079849</v>
      </c>
      <c r="CH72" s="13">
        <v>0.79643625911178206</v>
      </c>
      <c r="CI72" s="13">
        <v>0.79264080378300816</v>
      </c>
      <c r="CJ72" s="13">
        <v>0.79300202281835719</v>
      </c>
      <c r="CK72" s="13">
        <v>0.79696369704552927</v>
      </c>
      <c r="CL72" s="13">
        <v>0.79788628722832611</v>
      </c>
      <c r="CM72" s="13">
        <v>0.79336594650361736</v>
      </c>
      <c r="CN72" s="13">
        <v>0.78610033680067692</v>
      </c>
      <c r="CO72" s="13">
        <v>0.78343163617768752</v>
      </c>
      <c r="CP72" s="13">
        <v>0.78736940356674612</v>
      </c>
      <c r="CQ72" s="13">
        <v>0.79245296826656697</v>
      </c>
      <c r="CR72" s="13">
        <v>0.80176508144635084</v>
      </c>
      <c r="CS72" s="13">
        <v>0.80376398832816032</v>
      </c>
      <c r="CT72" s="13">
        <v>0.80186385260868942</v>
      </c>
      <c r="CU72" s="13">
        <v>0.80638827229567878</v>
      </c>
      <c r="CV72" s="13">
        <v>0.8177594740239521</v>
      </c>
      <c r="CW72" s="13">
        <v>0.8233779952343725</v>
      </c>
      <c r="CX72" s="13">
        <v>0.82409080605976914</v>
      </c>
      <c r="CY72" s="13">
        <v>0.82303308871497316</v>
      </c>
      <c r="CZ72" s="13">
        <v>0.81858972248462003</v>
      </c>
      <c r="DA72" s="13">
        <v>0.83148319507095492</v>
      </c>
      <c r="DB72" s="13">
        <v>0.83058126841009106</v>
      </c>
      <c r="DC72" s="13">
        <v>0.8442781893531297</v>
      </c>
      <c r="DD72" s="13">
        <v>0.86301941445071106</v>
      </c>
      <c r="DE72" s="13">
        <v>0.88084286250389909</v>
      </c>
      <c r="DF72" s="13">
        <v>0.90376980514217753</v>
      </c>
      <c r="DG72" s="13">
        <v>0.92822563999144914</v>
      </c>
    </row>
    <row r="73" spans="1:118" x14ac:dyDescent="0.3">
      <c r="A73" s="1">
        <v>1</v>
      </c>
      <c r="B73" s="1">
        <v>228</v>
      </c>
      <c r="C73" s="1" t="s">
        <v>50</v>
      </c>
      <c r="D73" s="13">
        <v>1.4757324754259651</v>
      </c>
      <c r="E73" s="13">
        <v>1.4854497571201992</v>
      </c>
      <c r="F73" s="13">
        <v>1.4552069527702871</v>
      </c>
      <c r="G73" s="13">
        <v>1.450967548980937</v>
      </c>
      <c r="H73" s="13">
        <v>1.4974655045470993</v>
      </c>
      <c r="I73" s="13">
        <v>1.5536535825098217</v>
      </c>
      <c r="J73" s="13">
        <v>1.5626801808712498</v>
      </c>
      <c r="K73" s="13">
        <v>1.5644811832893224</v>
      </c>
      <c r="L73" s="13">
        <v>1.5955220812027919</v>
      </c>
      <c r="M73" s="13">
        <v>1.6355975992174496</v>
      </c>
      <c r="N73" s="13">
        <v>1.6523495975493043</v>
      </c>
      <c r="O73" s="13">
        <v>1.6202152612376366</v>
      </c>
      <c r="P73" s="13">
        <v>1.6196300951429869</v>
      </c>
      <c r="Q73" s="13">
        <v>1.6225308680748241</v>
      </c>
      <c r="R73" s="13">
        <v>1.5977005512336779</v>
      </c>
      <c r="S73" s="13">
        <v>1.5668981920233378</v>
      </c>
      <c r="T73" s="13">
        <v>1.5904205758772023</v>
      </c>
      <c r="U73" s="13">
        <v>1.602024882602936</v>
      </c>
      <c r="V73" s="13">
        <v>1.6231678551466115</v>
      </c>
      <c r="W73" s="13">
        <v>1.6021188545844567</v>
      </c>
      <c r="X73" s="13">
        <v>1.6193262187212885</v>
      </c>
      <c r="Y73" s="13">
        <v>1.6355882585942962</v>
      </c>
      <c r="Z73" s="13">
        <v>1.6514157735183694</v>
      </c>
      <c r="AA73" s="13">
        <v>1.6325657536426377</v>
      </c>
      <c r="AB73" s="13">
        <v>1.6349224121307859</v>
      </c>
      <c r="AC73" s="13">
        <v>1.6498688654296423</v>
      </c>
      <c r="AD73" s="13">
        <v>1.6560988398118117</v>
      </c>
      <c r="AE73" s="13">
        <v>1.6578582553163992</v>
      </c>
      <c r="AF73" s="13">
        <v>1.6890025657718535</v>
      </c>
      <c r="AG73" s="13">
        <v>1.719588944115193</v>
      </c>
      <c r="AH73" s="13">
        <v>1.7683300627489209</v>
      </c>
      <c r="AI73" s="13">
        <v>1.7859960717883681</v>
      </c>
      <c r="AJ73" s="13">
        <v>1.8652756693985046</v>
      </c>
      <c r="AK73" s="13">
        <v>1.9443408020464126</v>
      </c>
      <c r="AL73" s="13">
        <v>1.9968424923036121</v>
      </c>
      <c r="AM73" s="13">
        <v>2.3421100071167786</v>
      </c>
      <c r="AN73" s="13">
        <v>2.3394259415589724</v>
      </c>
      <c r="AO73" s="13">
        <v>2.3890762348803034</v>
      </c>
      <c r="AP73" s="13">
        <v>2.4192497935088708</v>
      </c>
      <c r="AQ73" s="13">
        <v>2.4305350013474327</v>
      </c>
      <c r="AR73" s="13">
        <v>2.4700695737220899</v>
      </c>
      <c r="AS73" s="13">
        <v>2.4592963505851348</v>
      </c>
      <c r="AT73" s="13">
        <v>2.4795927146340206</v>
      </c>
      <c r="AU73" s="13">
        <v>2.4665182970626787</v>
      </c>
      <c r="AV73" s="13">
        <v>2.5056408300616435</v>
      </c>
      <c r="AW73" s="13">
        <v>2.5552805370123193</v>
      </c>
      <c r="AX73" s="13">
        <v>2.5932925428491087</v>
      </c>
      <c r="AY73" s="13">
        <v>2.6280433169212216</v>
      </c>
      <c r="AZ73" s="13">
        <v>2.6409261445627568</v>
      </c>
      <c r="BA73" s="13">
        <v>2.6781476576563463</v>
      </c>
      <c r="BB73" s="13">
        <v>2.6791438583639531</v>
      </c>
      <c r="BC73" s="13">
        <v>2.6610908236565676</v>
      </c>
      <c r="BD73" s="13">
        <v>2.6761641779608172</v>
      </c>
      <c r="BE73" s="13">
        <v>2.7236757776974057</v>
      </c>
      <c r="BF73" s="13">
        <v>2.7564264518049142</v>
      </c>
      <c r="BG73" s="13">
        <v>2.7669258507465688</v>
      </c>
      <c r="BH73" s="13">
        <v>2.8441532817219084</v>
      </c>
      <c r="BI73" s="13">
        <v>2.9115205047819273</v>
      </c>
      <c r="BJ73" s="13">
        <v>2.9548304285959439</v>
      </c>
      <c r="BK73" s="13">
        <v>2.9409447116256646</v>
      </c>
      <c r="BL73" s="13">
        <v>2.9752455505171813</v>
      </c>
      <c r="BM73" s="13">
        <v>3.0296487091069779</v>
      </c>
      <c r="BN73" s="13">
        <v>3.0989004705880028</v>
      </c>
      <c r="BO73" s="13">
        <v>3.1251888560218752</v>
      </c>
      <c r="BP73" s="13">
        <v>3.173445986748392</v>
      </c>
      <c r="BQ73" s="13">
        <v>3.2205017734303323</v>
      </c>
      <c r="BR73" s="13">
        <v>3.2808832043875893</v>
      </c>
      <c r="BS73" s="13">
        <v>3.3060459062486349</v>
      </c>
      <c r="BT73" s="13">
        <v>3.3517172889425217</v>
      </c>
      <c r="BU73" s="13">
        <v>3.426338870220845</v>
      </c>
      <c r="BV73" s="13">
        <v>3.4649952109740139</v>
      </c>
      <c r="BW73" s="13">
        <v>3.4967273957916332</v>
      </c>
      <c r="BX73" s="13">
        <v>3.5285120740899512</v>
      </c>
      <c r="BY73" s="13">
        <v>3.5456776206307867</v>
      </c>
      <c r="BZ73" s="13">
        <v>3.6081735034747098</v>
      </c>
      <c r="CA73" s="13">
        <v>3.6248024875630551</v>
      </c>
      <c r="CB73" s="13">
        <v>3.6179118365077652</v>
      </c>
      <c r="CC73" s="13">
        <v>3.6447610362314844</v>
      </c>
      <c r="CD73" s="13">
        <v>3.7272729707468866</v>
      </c>
      <c r="CE73" s="13">
        <v>3.7432900341568911</v>
      </c>
      <c r="CF73" s="13">
        <v>3.7807687279398317</v>
      </c>
      <c r="CG73" s="13">
        <v>3.86632848152954</v>
      </c>
      <c r="CH73" s="13">
        <v>3.939472842972485</v>
      </c>
      <c r="CI73" s="13">
        <v>3.9954106000279306</v>
      </c>
      <c r="CJ73" s="13">
        <v>4.0151296500199747</v>
      </c>
      <c r="CK73" s="13">
        <v>4.0739067356225034</v>
      </c>
      <c r="CL73" s="13">
        <v>4.1440941334772594</v>
      </c>
      <c r="CM73" s="13">
        <v>4.1915130159786989</v>
      </c>
      <c r="CN73" s="13">
        <v>4.2170127152803323</v>
      </c>
      <c r="CO73" s="13">
        <v>4.2886689553250621</v>
      </c>
      <c r="CP73" s="13">
        <v>4.4105862064479497</v>
      </c>
      <c r="CQ73" s="13">
        <v>4.4573458653470928</v>
      </c>
      <c r="CR73" s="13">
        <v>4.5066773999319709</v>
      </c>
      <c r="CS73" s="13">
        <v>4.6474743186631677</v>
      </c>
      <c r="CT73" s="13">
        <v>4.7815224077231413</v>
      </c>
      <c r="CU73" s="13">
        <v>4.9102455463808514</v>
      </c>
      <c r="CV73" s="13">
        <v>4.9119175302655451</v>
      </c>
      <c r="CW73" s="13">
        <v>4.9541977604404766</v>
      </c>
      <c r="CX73" s="13">
        <v>4.9856804006983024</v>
      </c>
      <c r="CY73" s="13">
        <v>5.0195878522064277</v>
      </c>
      <c r="CZ73" s="13">
        <v>5.0633542264865739</v>
      </c>
      <c r="DA73" s="13">
        <v>5.1234138762423411</v>
      </c>
      <c r="DB73" s="13">
        <v>5.19462123088715</v>
      </c>
      <c r="DC73" s="13">
        <v>5.2198788817642185</v>
      </c>
      <c r="DD73" s="13">
        <v>5.2930227067788413</v>
      </c>
      <c r="DE73" s="13">
        <v>5.395562029302428</v>
      </c>
      <c r="DF73" s="13">
        <v>5.5208835861943619</v>
      </c>
      <c r="DG73" s="13">
        <v>5.6620522598521719</v>
      </c>
    </row>
    <row r="74" spans="1:118" x14ac:dyDescent="0.3">
      <c r="A74" s="1">
        <v>1</v>
      </c>
      <c r="B74" s="1">
        <v>230</v>
      </c>
      <c r="C74" s="1" t="s">
        <v>44</v>
      </c>
      <c r="D74" s="13">
        <v>0.59418822442548203</v>
      </c>
      <c r="E74" s="13">
        <v>0.59098379605163587</v>
      </c>
      <c r="F74" s="13">
        <v>0.57521500366603584</v>
      </c>
      <c r="G74" s="13">
        <v>0.56420407883882251</v>
      </c>
      <c r="H74" s="13">
        <v>0.55488648700019072</v>
      </c>
      <c r="I74" s="13">
        <v>0.53993694607598008</v>
      </c>
      <c r="J74" s="13">
        <v>0.53514603478033385</v>
      </c>
      <c r="K74" s="13">
        <v>0.52789124503541707</v>
      </c>
      <c r="L74" s="13">
        <v>0.53061843044519452</v>
      </c>
      <c r="M74" s="13">
        <v>0.5378688971224701</v>
      </c>
      <c r="N74" s="13">
        <v>0.52601983008764741</v>
      </c>
      <c r="O74" s="13">
        <v>0.51866879551719591</v>
      </c>
      <c r="P74" s="13">
        <v>0.51394381644162213</v>
      </c>
      <c r="Q74" s="13">
        <v>0.49950871932330732</v>
      </c>
      <c r="R74" s="13">
        <v>0.4923571372249998</v>
      </c>
      <c r="S74" s="13">
        <v>0.49336301907377822</v>
      </c>
      <c r="T74" s="13">
        <v>0.49742989367660573</v>
      </c>
      <c r="U74" s="13">
        <v>0.49087643948265536</v>
      </c>
      <c r="V74" s="13">
        <v>0.49069525061391245</v>
      </c>
      <c r="W74" s="13">
        <v>0.49795252041652871</v>
      </c>
      <c r="X74" s="13">
        <v>0.4996820792576197</v>
      </c>
      <c r="Y74" s="13">
        <v>0.49418229962834076</v>
      </c>
      <c r="Z74" s="13">
        <v>0.48220014562998426</v>
      </c>
      <c r="AA74" s="13">
        <v>0.48778988531167866</v>
      </c>
      <c r="AB74" s="13">
        <v>0.48124723493872029</v>
      </c>
      <c r="AC74" s="13">
        <v>0.48517994524097585</v>
      </c>
      <c r="AD74" s="13">
        <v>0.48325370744004265</v>
      </c>
      <c r="AE74" s="13">
        <v>0.47741657144060773</v>
      </c>
      <c r="AF74" s="13">
        <v>0.47037988237502187</v>
      </c>
      <c r="AG74" s="13">
        <v>0.4693631605233185</v>
      </c>
      <c r="AH74" s="13">
        <v>0.47239849583591853</v>
      </c>
      <c r="AI74" s="13">
        <v>0.47524692598763729</v>
      </c>
      <c r="AJ74" s="13">
        <v>0.48610735370543884</v>
      </c>
      <c r="AK74" s="13">
        <v>0.48848633747195164</v>
      </c>
      <c r="AL74" s="13">
        <v>0.4954552548858378</v>
      </c>
      <c r="AM74" s="13">
        <v>0.51106628594269987</v>
      </c>
      <c r="AN74" s="13">
        <v>0.51738982899123787</v>
      </c>
      <c r="AO74" s="13">
        <v>0.52298153076086673</v>
      </c>
      <c r="AP74" s="13">
        <v>0.51777632086047554</v>
      </c>
      <c r="AQ74" s="13">
        <v>0.5112719816515976</v>
      </c>
      <c r="AR74" s="13">
        <v>0.50367075785801274</v>
      </c>
      <c r="AS74" s="13">
        <v>0.49232851807447509</v>
      </c>
      <c r="AT74" s="13">
        <v>0.48722380603871002</v>
      </c>
      <c r="AU74" s="13">
        <v>0.4818589674470905</v>
      </c>
      <c r="AV74" s="13">
        <v>0.47547481538827119</v>
      </c>
      <c r="AW74" s="13">
        <v>0.47424357342835183</v>
      </c>
      <c r="AX74" s="13">
        <v>0.46510194874576177</v>
      </c>
      <c r="AY74" s="13">
        <v>0.4594063374125758</v>
      </c>
      <c r="AZ74" s="13">
        <v>0.45636861011100577</v>
      </c>
      <c r="BA74" s="13">
        <v>0.44697799080297185</v>
      </c>
      <c r="BB74" s="13">
        <v>0.43819740360091708</v>
      </c>
      <c r="BC74" s="13">
        <v>0.43445353499017741</v>
      </c>
      <c r="BD74" s="13">
        <v>0.43269538972570842</v>
      </c>
      <c r="BE74" s="13">
        <v>0.42048310834094077</v>
      </c>
      <c r="BF74" s="13">
        <v>0.41725919992181049</v>
      </c>
      <c r="BG74" s="13">
        <v>0.41272330564459458</v>
      </c>
      <c r="BH74" s="13">
        <v>1.4813379861226801</v>
      </c>
      <c r="BI74" s="13">
        <v>1.4747808243909215</v>
      </c>
      <c r="BJ74" s="13">
        <v>1.4733522194774293</v>
      </c>
      <c r="BK74" s="13">
        <v>1.4936799369741516</v>
      </c>
      <c r="BL74" s="13">
        <v>1.4972890117783264</v>
      </c>
      <c r="BM74" s="13">
        <v>1.5123780249264962</v>
      </c>
      <c r="BN74" s="13">
        <v>1.5351573628537352</v>
      </c>
      <c r="BO74" s="13">
        <v>1.5553263182062578</v>
      </c>
      <c r="BP74" s="13">
        <v>1.5177882050770706</v>
      </c>
      <c r="BQ74" s="13">
        <v>1.4976089156708907</v>
      </c>
      <c r="BR74" s="13">
        <v>1.4738637956804601</v>
      </c>
      <c r="BS74" s="13">
        <v>1.5767169119410187</v>
      </c>
      <c r="BT74" s="13">
        <v>1.5612324093087064</v>
      </c>
      <c r="BU74" s="13">
        <v>1.5009756036920674</v>
      </c>
      <c r="BV74" s="13">
        <v>1.4912159858314167</v>
      </c>
      <c r="BW74" s="13">
        <v>1.4785241832669198</v>
      </c>
      <c r="BX74" s="13">
        <v>1.4902903261171048</v>
      </c>
      <c r="BY74" s="13">
        <v>1.5155506373407801</v>
      </c>
      <c r="BZ74" s="13">
        <v>1.5445319506985451</v>
      </c>
      <c r="CA74" s="13">
        <v>1.5652844053530537</v>
      </c>
      <c r="CB74" s="13">
        <v>1.563638280885262</v>
      </c>
      <c r="CC74" s="13">
        <v>1.554382475340726</v>
      </c>
      <c r="CD74" s="13">
        <v>1.5315293399582142</v>
      </c>
      <c r="CE74" s="13">
        <v>1.5071582757864685</v>
      </c>
      <c r="CF74" s="13">
        <v>1.4982029952453266</v>
      </c>
      <c r="CG74" s="13">
        <v>1.5002701351966516</v>
      </c>
      <c r="CH74" s="13">
        <v>1.4924778865713515</v>
      </c>
      <c r="CI74" s="13">
        <v>1.5044303126173078</v>
      </c>
      <c r="CJ74" s="13">
        <v>1.5194216943028491</v>
      </c>
      <c r="CK74" s="13">
        <v>1.5197169869450105</v>
      </c>
      <c r="CL74" s="13">
        <v>1.5524043277088129</v>
      </c>
      <c r="CM74" s="13">
        <v>1.5698046060119055</v>
      </c>
      <c r="CN74" s="13">
        <v>1.5778983044031751</v>
      </c>
      <c r="CO74" s="13">
        <v>1.5957819460065554</v>
      </c>
      <c r="CP74" s="13">
        <v>1.5916063897820436</v>
      </c>
      <c r="CQ74" s="13">
        <v>1.5974071445438414</v>
      </c>
      <c r="CR74" s="13">
        <v>1.5837773902158494</v>
      </c>
      <c r="CS74" s="13">
        <v>1.585294755372918</v>
      </c>
      <c r="CT74" s="13">
        <v>1.5439204453699809</v>
      </c>
      <c r="CU74" s="13">
        <v>1.5405208214994719</v>
      </c>
      <c r="CV74" s="13">
        <v>1.5334762031073892</v>
      </c>
      <c r="CW74" s="13">
        <v>1.5310178942963797</v>
      </c>
      <c r="CX74" s="13">
        <v>1.5256052641736983</v>
      </c>
      <c r="CY74" s="13">
        <v>1.5178894317268623</v>
      </c>
      <c r="CZ74" s="13">
        <v>1.5159361389642474</v>
      </c>
      <c r="DA74" s="13">
        <v>1.493238544365173</v>
      </c>
      <c r="DB74" s="13">
        <v>1.5015434086668686</v>
      </c>
      <c r="DC74" s="13">
        <v>1.4871779251238126</v>
      </c>
      <c r="DD74" s="13">
        <v>1.4782693350562821</v>
      </c>
      <c r="DE74" s="13">
        <v>1.4666172855188877</v>
      </c>
      <c r="DF74" s="13">
        <v>1.4484367183453728</v>
      </c>
      <c r="DG74" s="13">
        <v>1.4429794404179896</v>
      </c>
    </row>
    <row r="75" spans="1:118" x14ac:dyDescent="0.3">
      <c r="A75" s="1">
        <v>1</v>
      </c>
      <c r="B75" s="1">
        <v>231</v>
      </c>
      <c r="C75" s="1" t="s">
        <v>27</v>
      </c>
      <c r="D75" s="13">
        <v>1.3384956324245836</v>
      </c>
      <c r="E75" s="13">
        <v>1.3439994406524882</v>
      </c>
      <c r="F75" s="13">
        <v>1.3136952360514571</v>
      </c>
      <c r="G75" s="13">
        <v>1.3063975353026687</v>
      </c>
      <c r="H75" s="13">
        <v>1.2887205442841878</v>
      </c>
      <c r="I75" s="13">
        <v>1.248259803689018</v>
      </c>
      <c r="J75" s="13">
        <v>1.2270457232428524</v>
      </c>
      <c r="K75" s="13">
        <v>1.2258432374223094</v>
      </c>
      <c r="L75" s="13">
        <v>1.2294680363816006</v>
      </c>
      <c r="M75" s="13">
        <v>1.2481912992331941</v>
      </c>
      <c r="N75" s="13">
        <v>1.2542072519437897</v>
      </c>
      <c r="O75" s="13">
        <v>1.2663151065538856</v>
      </c>
      <c r="P75" s="13">
        <v>1.2671628543279445</v>
      </c>
      <c r="Q75" s="13">
        <v>1.2626232333551686</v>
      </c>
      <c r="R75" s="13">
        <v>1.2521128925332943</v>
      </c>
      <c r="S75" s="13">
        <v>1.2362879472842436</v>
      </c>
      <c r="T75" s="13">
        <v>1.2187190394050564</v>
      </c>
      <c r="U75" s="13">
        <v>1.2047409416572408</v>
      </c>
      <c r="V75" s="13">
        <v>1.2151146157089354</v>
      </c>
      <c r="W75" s="13">
        <v>1.2313801688720312</v>
      </c>
      <c r="X75" s="13">
        <v>1.2646864482272127</v>
      </c>
      <c r="Y75" s="13">
        <v>1.2759835546425806</v>
      </c>
      <c r="Z75" s="13">
        <v>1.2721512866564095</v>
      </c>
      <c r="AA75" s="13">
        <v>1.3028622828820773</v>
      </c>
      <c r="AB75" s="13">
        <v>1.2930964437244497</v>
      </c>
      <c r="AC75" s="13">
        <v>1.3097033836487879</v>
      </c>
      <c r="AD75" s="13">
        <v>1.3173300922761337</v>
      </c>
      <c r="AE75" s="13">
        <v>1.3228438400880589</v>
      </c>
      <c r="AF75" s="13">
        <v>3.4071197204002557</v>
      </c>
      <c r="AG75" s="13">
        <v>3.4092500947112678</v>
      </c>
      <c r="AH75" s="13">
        <v>3.3726554327598719</v>
      </c>
      <c r="AI75" s="13">
        <v>3.3972373520421604</v>
      </c>
      <c r="AJ75" s="13">
        <v>3.4321072970709352</v>
      </c>
      <c r="AK75" s="13">
        <v>3.4564806759276623</v>
      </c>
      <c r="AL75" s="13">
        <v>3.4395394444837546</v>
      </c>
      <c r="AM75" s="13">
        <v>3.4982108026619092</v>
      </c>
      <c r="AN75" s="13">
        <v>3.5215088890572144</v>
      </c>
      <c r="AO75" s="13">
        <v>3.5146144786300839</v>
      </c>
      <c r="AP75" s="13">
        <v>3.4431905515745718</v>
      </c>
      <c r="AQ75" s="13">
        <v>3.4139877174004489</v>
      </c>
      <c r="AR75" s="13">
        <v>3.4140483955888077</v>
      </c>
      <c r="AS75" s="13">
        <v>3.4005270668048975</v>
      </c>
      <c r="AT75" s="13">
        <v>3.4088600923029211</v>
      </c>
      <c r="AU75" s="13">
        <v>3.3957719043328489</v>
      </c>
      <c r="AV75" s="13">
        <v>3.4232521473923341</v>
      </c>
      <c r="AW75" s="13">
        <v>3.4991081210106252</v>
      </c>
      <c r="AX75" s="13">
        <v>3.5590736749024638</v>
      </c>
      <c r="AY75" s="13">
        <v>3.6280722400762833</v>
      </c>
      <c r="AZ75" s="13">
        <v>3.6950065323874961</v>
      </c>
      <c r="BA75" s="13">
        <v>3.7519905457008091</v>
      </c>
      <c r="BB75" s="13">
        <v>3.7692931175340636</v>
      </c>
      <c r="BC75" s="13">
        <v>3.7865385183083058</v>
      </c>
      <c r="BD75" s="13">
        <v>3.7872154634369672</v>
      </c>
      <c r="BE75" s="13">
        <v>3.8431911529522016</v>
      </c>
      <c r="BF75" s="13">
        <v>3.8664496277793226</v>
      </c>
      <c r="BG75" s="13">
        <v>3.8810480594596872</v>
      </c>
      <c r="BH75" s="13">
        <v>3.9224111995705959</v>
      </c>
      <c r="BI75" s="13">
        <v>3.9488157040957108</v>
      </c>
      <c r="BJ75" s="13">
        <v>3.9645369963584587</v>
      </c>
      <c r="BK75" s="13">
        <v>3.9800844419150945</v>
      </c>
      <c r="BL75" s="13">
        <v>4.0270226148869011</v>
      </c>
      <c r="BM75" s="13">
        <v>4.0377387907038544</v>
      </c>
      <c r="BN75" s="13">
        <v>4.027291683360021</v>
      </c>
      <c r="BO75" s="13">
        <v>4.008606430399217</v>
      </c>
      <c r="BP75" s="13">
        <v>3.977976252890552</v>
      </c>
      <c r="BQ75" s="13">
        <v>3.9244797082006913</v>
      </c>
      <c r="BR75" s="13">
        <v>3.8913895351661871</v>
      </c>
      <c r="BS75" s="13">
        <v>3.8448578570632641</v>
      </c>
      <c r="BT75" s="13">
        <v>3.8176232691946561</v>
      </c>
      <c r="BU75" s="13">
        <v>3.7987885518673554</v>
      </c>
      <c r="BV75" s="13">
        <v>3.7935026075482261</v>
      </c>
      <c r="BW75" s="13">
        <v>3.7738648131825965</v>
      </c>
      <c r="BX75" s="13">
        <v>3.7554745913073484</v>
      </c>
      <c r="BY75" s="13">
        <v>3.7332788958060767</v>
      </c>
      <c r="BZ75" s="13">
        <v>3.7019454607148381</v>
      </c>
      <c r="CA75" s="13">
        <v>3.6676473318697735</v>
      </c>
      <c r="CB75" s="13">
        <v>3.6487045055189342</v>
      </c>
      <c r="CC75" s="13">
        <v>3.6337368271588559</v>
      </c>
      <c r="CD75" s="13">
        <v>3.61723546433688</v>
      </c>
      <c r="CE75" s="13">
        <v>3.5543461375696306</v>
      </c>
      <c r="CF75" s="13">
        <v>3.5324867786255063</v>
      </c>
      <c r="CG75" s="13">
        <v>3.5464614051757519</v>
      </c>
      <c r="CH75" s="13">
        <v>3.5423605395041489</v>
      </c>
      <c r="CI75" s="13">
        <v>3.538815615639384</v>
      </c>
      <c r="CJ75" s="13">
        <v>3.5500279034698048</v>
      </c>
      <c r="CK75" s="13">
        <v>3.5557834870840557</v>
      </c>
      <c r="CL75" s="13">
        <v>3.5443733046292025</v>
      </c>
      <c r="CM75" s="13">
        <v>3.5442107672086607</v>
      </c>
      <c r="CN75" s="13">
        <v>3.5304324505556179</v>
      </c>
      <c r="CO75" s="13">
        <v>3.5193830206928776</v>
      </c>
      <c r="CP75" s="13">
        <v>3.5154937313566772</v>
      </c>
      <c r="CQ75" s="13">
        <v>3.5036420143595439</v>
      </c>
      <c r="CR75" s="13">
        <v>3.5094026248828936</v>
      </c>
      <c r="CS75" s="13">
        <v>3.5206237428841698</v>
      </c>
      <c r="CT75" s="13">
        <v>3.5217251093643216</v>
      </c>
      <c r="CU75" s="13">
        <v>3.5469351791054864</v>
      </c>
      <c r="CV75" s="13">
        <v>3.5703484711550391</v>
      </c>
      <c r="CW75" s="13">
        <v>3.5768228989771971</v>
      </c>
      <c r="CX75" s="13">
        <v>3.5466722860079893</v>
      </c>
      <c r="CY75" s="13">
        <v>3.5413641585820006</v>
      </c>
      <c r="CZ75" s="13">
        <v>3.5368721948510222</v>
      </c>
      <c r="DA75" s="13">
        <v>3.5217753729864549</v>
      </c>
      <c r="DB75" s="13">
        <v>3.4897367732625346</v>
      </c>
      <c r="DC75" s="13">
        <v>3.4443294574668077</v>
      </c>
      <c r="DD75" s="13">
        <v>3.4285153046919987</v>
      </c>
      <c r="DE75" s="13">
        <v>3.4168931294558225</v>
      </c>
      <c r="DF75" s="13">
        <v>3.4053226939045125</v>
      </c>
      <c r="DG75" s="13">
        <v>3.4125364106410747</v>
      </c>
    </row>
    <row r="76" spans="1:118" x14ac:dyDescent="0.3">
      <c r="A76" s="1">
        <v>1</v>
      </c>
      <c r="B76" s="1">
        <v>232</v>
      </c>
      <c r="C76" s="1" t="s">
        <v>35</v>
      </c>
      <c r="D76" s="13">
        <v>1.4730704218962563</v>
      </c>
      <c r="E76" s="13">
        <v>1.4692958197299804</v>
      </c>
      <c r="F76" s="13">
        <v>1.4391758014211535</v>
      </c>
      <c r="G76" s="13">
        <v>1.4152113053825051</v>
      </c>
      <c r="H76" s="13">
        <v>1.4060127154283666</v>
      </c>
      <c r="I76" s="13">
        <v>1.4057167869621836</v>
      </c>
      <c r="J76" s="13">
        <v>1.4081354128428116</v>
      </c>
      <c r="K76" s="13">
        <v>1.3872830660685211</v>
      </c>
      <c r="L76" s="13">
        <v>1.3750891001008572</v>
      </c>
      <c r="M76" s="13">
        <v>1.3668646426914561</v>
      </c>
      <c r="N76" s="13">
        <v>1.3604717381414895</v>
      </c>
      <c r="O76" s="13">
        <v>1.3424729795141834</v>
      </c>
      <c r="P76" s="13">
        <v>1.3196364908093003</v>
      </c>
      <c r="Q76" s="13">
        <v>1.2922891928074929</v>
      </c>
      <c r="R76" s="13">
        <v>1.2553463807675744</v>
      </c>
      <c r="S76" s="13">
        <v>1.2402546329439048</v>
      </c>
      <c r="T76" s="13">
        <v>1.2318232189257556</v>
      </c>
      <c r="U76" s="13">
        <v>1.2299423339646716</v>
      </c>
      <c r="V76" s="13">
        <v>1.2327305966527711</v>
      </c>
      <c r="W76" s="13">
        <v>1.2121581523011131</v>
      </c>
      <c r="X76" s="13">
        <v>1.2034292508484683</v>
      </c>
      <c r="Y76" s="13">
        <v>1.1934812858008441</v>
      </c>
      <c r="Z76" s="13">
        <v>1.1932921828674359</v>
      </c>
      <c r="AA76" s="13">
        <v>1.1888318156647988</v>
      </c>
      <c r="AB76" s="13">
        <v>1.1654594653579282</v>
      </c>
      <c r="AC76" s="13">
        <v>1.1571743666892498</v>
      </c>
      <c r="AD76" s="13">
        <v>1.1428736040104079</v>
      </c>
      <c r="AE76" s="13">
        <v>1.1314337766856437</v>
      </c>
      <c r="AF76" s="13">
        <v>1.1124504070788723</v>
      </c>
      <c r="AG76" s="13">
        <v>1.1009134572805614</v>
      </c>
      <c r="AH76" s="13">
        <v>1.0832159097794753</v>
      </c>
      <c r="AI76" s="13">
        <v>1.0863800240772707</v>
      </c>
      <c r="AJ76" s="13">
        <v>1.1077082825257791</v>
      </c>
      <c r="AK76" s="13">
        <v>1.1280845039337646</v>
      </c>
      <c r="AL76" s="13">
        <v>1.1362454904437724</v>
      </c>
      <c r="AM76" s="13">
        <v>1.1581266270576254</v>
      </c>
      <c r="AN76" s="13">
        <v>1.1506567511167536</v>
      </c>
      <c r="AO76" s="13">
        <v>1.1564101860000764</v>
      </c>
      <c r="AP76" s="13">
        <v>1.1408792359553195</v>
      </c>
      <c r="AQ76" s="13">
        <v>1.1224884624183484</v>
      </c>
      <c r="AR76" s="13">
        <v>1.1152198606503474</v>
      </c>
      <c r="AS76" s="13">
        <v>1.0971332593892902</v>
      </c>
      <c r="AT76" s="13">
        <v>1.1021515239588291</v>
      </c>
      <c r="AU76" s="13">
        <v>1.1056110788501221</v>
      </c>
      <c r="AV76" s="13">
        <v>1.1238506612021961</v>
      </c>
      <c r="AW76" s="13">
        <v>1.1667934919083716</v>
      </c>
      <c r="AX76" s="13">
        <v>1.2005534060160563</v>
      </c>
      <c r="AY76" s="13">
        <v>1.2227013551961277</v>
      </c>
      <c r="AZ76" s="13">
        <v>1.2232012327371797</v>
      </c>
      <c r="BA76" s="13">
        <v>1.2372238880798612</v>
      </c>
      <c r="BB76" s="13">
        <v>1.2371678315113721</v>
      </c>
      <c r="BC76" s="13">
        <v>1.21579169494234</v>
      </c>
      <c r="BD76" s="13">
        <v>1.1895699367800687</v>
      </c>
      <c r="BE76" s="13">
        <v>1.1857526235781719</v>
      </c>
      <c r="BF76" s="13">
        <v>1.1624513807175674</v>
      </c>
      <c r="BG76" s="13">
        <v>1.1390706965940962</v>
      </c>
      <c r="BH76" s="13">
        <v>1.1379183075069106</v>
      </c>
      <c r="BI76" s="13">
        <v>1.169270764798882</v>
      </c>
      <c r="BJ76" s="13">
        <v>1.1709069356890642</v>
      </c>
      <c r="BK76" s="13">
        <v>1.1776162696766479</v>
      </c>
      <c r="BL76" s="13">
        <v>1.155395321492688</v>
      </c>
      <c r="BM76" s="13">
        <v>1.1347671614496027</v>
      </c>
      <c r="BN76" s="13">
        <v>1.1349409341056567</v>
      </c>
      <c r="BO76" s="13">
        <v>1.1517713389910205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</row>
    <row r="77" spans="1:118" x14ac:dyDescent="0.3">
      <c r="A77" s="1">
        <v>1</v>
      </c>
      <c r="B77" s="1">
        <v>234</v>
      </c>
      <c r="C77" s="1" t="s">
        <v>25</v>
      </c>
      <c r="D77" s="13">
        <v>0.31313621344097048</v>
      </c>
      <c r="E77" s="13">
        <v>0.31944501076543241</v>
      </c>
      <c r="F77" s="13">
        <v>0.32161041637727977</v>
      </c>
      <c r="G77" s="13">
        <v>0.32147700353502157</v>
      </c>
      <c r="H77" s="13">
        <v>0.3145971723760389</v>
      </c>
      <c r="I77" s="13">
        <v>0.31211387646734579</v>
      </c>
      <c r="J77" s="13">
        <v>0.3116297936546551</v>
      </c>
      <c r="K77" s="13">
        <v>0.31722549284406665</v>
      </c>
      <c r="L77" s="13">
        <v>0.31142283749046845</v>
      </c>
      <c r="M77" s="13">
        <v>0.31053620735853388</v>
      </c>
      <c r="N77" s="13">
        <v>0.30947268568735165</v>
      </c>
      <c r="O77" s="13">
        <v>0.31517262785604816</v>
      </c>
      <c r="P77" s="13">
        <v>0.31483470741846181</v>
      </c>
      <c r="Q77" s="13">
        <v>0.3111907982853428</v>
      </c>
      <c r="R77" s="13">
        <v>0.30786011849357869</v>
      </c>
      <c r="S77" s="13">
        <v>0.30412893525645657</v>
      </c>
      <c r="T77" s="13">
        <v>0.29926823096759358</v>
      </c>
      <c r="U77" s="13">
        <v>0.29505695754075317</v>
      </c>
      <c r="V77" s="13">
        <v>0.28987376980808643</v>
      </c>
      <c r="W77" s="13">
        <v>0.28681789864013363</v>
      </c>
      <c r="X77" s="13">
        <v>0.28457033695871004</v>
      </c>
      <c r="Y77" s="13">
        <v>0.28411930395767787</v>
      </c>
      <c r="Z77" s="13">
        <v>0.27431495344834778</v>
      </c>
      <c r="AA77" s="13">
        <v>0.25282264332029075</v>
      </c>
      <c r="AB77" s="13">
        <v>0.25244454065873978</v>
      </c>
      <c r="AC77" s="13">
        <v>0.24032746537183258</v>
      </c>
      <c r="AD77" s="13">
        <v>0.23465340837442736</v>
      </c>
      <c r="AE77" s="13">
        <v>0.2288516203916543</v>
      </c>
      <c r="AF77" s="13">
        <v>0.22652489961991198</v>
      </c>
      <c r="AG77" s="13">
        <v>0.22469234586005266</v>
      </c>
      <c r="AH77" s="13">
        <v>0.22199495933561947</v>
      </c>
      <c r="AI77" s="13">
        <v>0.22833678576836924</v>
      </c>
      <c r="AJ77" s="13">
        <v>0.23874607439631229</v>
      </c>
      <c r="AK77" s="13">
        <v>0.24120401313584455</v>
      </c>
      <c r="AL77" s="13">
        <v>0.25058499412644036</v>
      </c>
      <c r="AM77" s="13">
        <v>0.26347620392438542</v>
      </c>
      <c r="AN77" s="13">
        <v>0.27179330988801803</v>
      </c>
      <c r="AO77" s="13">
        <v>0.27856888012567421</v>
      </c>
      <c r="AP77" s="13">
        <v>0.28321374304191166</v>
      </c>
      <c r="AQ77" s="13">
        <v>0.2804022357089257</v>
      </c>
      <c r="AR77" s="13">
        <v>0.27994647434255815</v>
      </c>
      <c r="AS77" s="13">
        <v>0.27874214113368168</v>
      </c>
      <c r="AT77" s="13">
        <v>0.28316298888625208</v>
      </c>
      <c r="AU77" s="13">
        <v>0.28159689583047492</v>
      </c>
      <c r="AV77" s="13">
        <v>0.27886660990443385</v>
      </c>
      <c r="AW77" s="13">
        <v>0.27546868326292107</v>
      </c>
      <c r="AX77" s="13">
        <v>0.27574178087862794</v>
      </c>
      <c r="AY77" s="13">
        <v>0.27954659538907223</v>
      </c>
      <c r="AZ77" s="13">
        <v>0.28058437296991645</v>
      </c>
      <c r="BA77" s="13">
        <v>0.27972792889451104</v>
      </c>
      <c r="BB77" s="13">
        <v>0.28773900214529241</v>
      </c>
      <c r="BC77" s="13">
        <v>0.29298744633661544</v>
      </c>
      <c r="BD77" s="13">
        <v>0.2933073971382551</v>
      </c>
      <c r="BE77" s="13">
        <v>0.29659512855096826</v>
      </c>
      <c r="BF77" s="13">
        <v>0.30029069232683175</v>
      </c>
      <c r="BG77" s="13">
        <v>0.30165224234807475</v>
      </c>
      <c r="BH77" s="13">
        <v>0.3043020505994366</v>
      </c>
      <c r="BI77" s="13">
        <v>0.30433156438467363</v>
      </c>
      <c r="BJ77" s="13">
        <v>0.30084140643892149</v>
      </c>
      <c r="BK77" s="13">
        <v>0.30481344496721435</v>
      </c>
      <c r="BL77" s="13">
        <v>0.30501237864021286</v>
      </c>
      <c r="BM77" s="13">
        <v>0.30676505090851552</v>
      </c>
      <c r="BN77" s="13">
        <v>0.30869633101807603</v>
      </c>
      <c r="BO77" s="13">
        <v>0.3116291571629542</v>
      </c>
      <c r="BP77" s="13">
        <v>0.30585623111602089</v>
      </c>
      <c r="BQ77" s="13">
        <v>0.30381334449291808</v>
      </c>
      <c r="BR77" s="13">
        <v>0.3052884944096339</v>
      </c>
      <c r="BS77" s="13">
        <v>0.30183359994122338</v>
      </c>
      <c r="BT77" s="13">
        <v>0.300954515247085</v>
      </c>
      <c r="BU77" s="13">
        <v>0.2981390454272293</v>
      </c>
      <c r="BV77" s="13">
        <v>0.29529137197906463</v>
      </c>
      <c r="BW77" s="13">
        <v>0.29854804516515032</v>
      </c>
      <c r="BX77" s="13">
        <v>0.30189459860406842</v>
      </c>
      <c r="BY77" s="13">
        <v>0.30301221989955113</v>
      </c>
      <c r="BZ77" s="13">
        <v>0.30500999012497665</v>
      </c>
      <c r="CA77" s="13">
        <v>0.30664857367133996</v>
      </c>
      <c r="CB77" s="13">
        <v>0.30907207843645312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</row>
    <row r="78" spans="1:118" x14ac:dyDescent="0.3">
      <c r="A78" s="1">
        <v>1</v>
      </c>
      <c r="B78" s="1">
        <v>235</v>
      </c>
      <c r="C78" s="1" t="s">
        <v>41</v>
      </c>
      <c r="D78" s="13">
        <v>0.12447683770356255</v>
      </c>
      <c r="E78" s="13">
        <v>0.12290911946595683</v>
      </c>
      <c r="F78" s="13">
        <v>0.12054533181392571</v>
      </c>
      <c r="G78" s="13">
        <v>0.12097649474746036</v>
      </c>
      <c r="H78" s="13">
        <v>0.11844331459830075</v>
      </c>
      <c r="I78" s="13">
        <v>0.10839843164719948</v>
      </c>
      <c r="J78" s="13">
        <v>0.10481532003748664</v>
      </c>
      <c r="K78" s="13">
        <v>0.10255152700059401</v>
      </c>
      <c r="L78" s="13">
        <v>0.1023478602585718</v>
      </c>
      <c r="M78" s="13">
        <v>0.10244198796472051</v>
      </c>
      <c r="N78" s="13">
        <v>0.10195144510284672</v>
      </c>
      <c r="O78" s="13">
        <v>0.10132206857828104</v>
      </c>
      <c r="P78" s="13">
        <v>0.10059558480508485</v>
      </c>
      <c r="Q78" s="13">
        <v>9.6935882475275834E-2</v>
      </c>
      <c r="R78" s="13">
        <v>9.2380032232270842E-2</v>
      </c>
      <c r="S78" s="13">
        <v>8.9541119757091545E-2</v>
      </c>
      <c r="T78" s="13">
        <v>8.6206257866349778E-2</v>
      </c>
      <c r="U78" s="13">
        <v>8.035642262308898E-2</v>
      </c>
      <c r="V78" s="13">
        <v>7.7967033589510237E-2</v>
      </c>
      <c r="W78" s="13">
        <v>7.7697894379989543E-2</v>
      </c>
      <c r="X78" s="13">
        <v>7.4870684712047497E-2</v>
      </c>
      <c r="Y78" s="13">
        <v>7.5752223499765237E-2</v>
      </c>
      <c r="Z78" s="13">
        <v>7.5288063337849098E-2</v>
      </c>
      <c r="AA78" s="13">
        <v>8.1078234727203921E-2</v>
      </c>
      <c r="AB78" s="13">
        <v>7.9300033210691429E-2</v>
      </c>
      <c r="AC78" s="13">
        <v>7.7907498697677255E-2</v>
      </c>
      <c r="AD78" s="13">
        <v>7.8177394716969981E-2</v>
      </c>
      <c r="AE78" s="13">
        <v>7.7407591862101874E-2</v>
      </c>
      <c r="AF78" s="13">
        <v>7.3926767620442146E-2</v>
      </c>
      <c r="AG78" s="13">
        <v>7.322463244645569E-2</v>
      </c>
      <c r="AH78" s="13">
        <v>7.0124710030632281E-2</v>
      </c>
      <c r="AI78" s="13">
        <v>6.7679584870426329E-2</v>
      </c>
      <c r="AJ78" s="13">
        <v>6.7566236629835658E-2</v>
      </c>
      <c r="AK78" s="13">
        <v>6.6447113678226713E-2</v>
      </c>
      <c r="AL78" s="13">
        <v>6.69345021550143E-2</v>
      </c>
      <c r="AM78" s="13">
        <v>7.1399215940726998E-2</v>
      </c>
      <c r="AN78" s="13">
        <v>7.042620933494817E-2</v>
      </c>
      <c r="AO78" s="13">
        <v>6.9658344704996308E-2</v>
      </c>
      <c r="AP78" s="13">
        <v>6.7292695057421317E-2</v>
      </c>
      <c r="AQ78" s="13">
        <v>6.3267603695819602E-2</v>
      </c>
      <c r="AR78" s="13">
        <v>6.2733923231113917E-2</v>
      </c>
      <c r="AS78" s="13">
        <v>6.3132671885025055E-2</v>
      </c>
      <c r="AT78" s="13">
        <v>6.1774609947775588E-2</v>
      </c>
      <c r="AU78" s="13">
        <v>6.2487338480842543E-2</v>
      </c>
      <c r="AV78" s="13">
        <v>6.3702460425357876E-2</v>
      </c>
      <c r="AW78" s="13">
        <v>6.4899183961259821E-2</v>
      </c>
      <c r="AX78" s="13">
        <v>6.6134126444244129E-2</v>
      </c>
      <c r="AY78" s="13">
        <v>6.6882892270094765E-2</v>
      </c>
      <c r="AZ78" s="13">
        <v>6.6979434028083831E-2</v>
      </c>
      <c r="BA78" s="13">
        <v>6.7186013400271444E-2</v>
      </c>
      <c r="BB78" s="13">
        <v>6.7765966184920465E-2</v>
      </c>
      <c r="BC78" s="13">
        <v>6.8337533973933773E-2</v>
      </c>
      <c r="BD78" s="13">
        <v>6.8358024938544357E-2</v>
      </c>
      <c r="BE78" s="13">
        <v>6.9378454348043211E-2</v>
      </c>
      <c r="BF78" s="13">
        <v>6.9540492253721761E-2</v>
      </c>
      <c r="BG78" s="13">
        <v>6.9685752768263151E-2</v>
      </c>
      <c r="BH78" s="13">
        <v>7.0356488030384509E-2</v>
      </c>
      <c r="BI78" s="13">
        <v>7.0722841335887077E-2</v>
      </c>
      <c r="BJ78" s="13">
        <v>7.1420651942638955E-2</v>
      </c>
      <c r="BK78" s="13">
        <v>7.2515690182857126E-2</v>
      </c>
      <c r="BL78" s="13">
        <v>7.2025044678062436E-2</v>
      </c>
      <c r="BM78" s="13">
        <v>7.2351460006916696E-2</v>
      </c>
      <c r="BN78" s="13">
        <v>7.2492942779125782E-2</v>
      </c>
      <c r="BO78" s="13">
        <v>7.2169810411283342E-2</v>
      </c>
      <c r="BP78" s="13">
        <v>7.1739663949820703E-2</v>
      </c>
      <c r="BQ78" s="13">
        <v>7.0428274528204604E-2</v>
      </c>
      <c r="BR78" s="13">
        <v>6.9337008145509305E-2</v>
      </c>
      <c r="BS78" s="13">
        <v>7.0563065778204703E-2</v>
      </c>
      <c r="BT78" s="13">
        <v>6.9580719390620868E-2</v>
      </c>
      <c r="BU78" s="13">
        <v>6.7854777057409915E-2</v>
      </c>
      <c r="BV78" s="13">
        <v>6.602693186526859E-2</v>
      </c>
      <c r="BW78" s="13">
        <v>6.6277029243961422E-2</v>
      </c>
      <c r="BX78" s="13">
        <v>6.4773676767123714E-2</v>
      </c>
      <c r="BY78" s="13">
        <v>6.4209139265945112E-2</v>
      </c>
      <c r="BZ78" s="13">
        <v>6.4088496075714596E-2</v>
      </c>
      <c r="CA78" s="13">
        <v>6.3410056203548171E-2</v>
      </c>
      <c r="CB78" s="13">
        <v>6.3515454338983521E-2</v>
      </c>
      <c r="CC78" s="13">
        <v>6.3395045752909385E-2</v>
      </c>
      <c r="CD78" s="13">
        <v>6.3131656713056927E-2</v>
      </c>
      <c r="CE78" s="13">
        <v>6.0738485213152525E-2</v>
      </c>
      <c r="CF78" s="13">
        <v>5.9961915652819699E-2</v>
      </c>
      <c r="CG78" s="13">
        <v>5.9351354938275279E-2</v>
      </c>
      <c r="CH78" s="13">
        <v>5.9394189186085328E-2</v>
      </c>
      <c r="CI78" s="13">
        <v>6.048001378994005E-2</v>
      </c>
      <c r="CJ78" s="13">
        <v>6.1655056041764314E-2</v>
      </c>
      <c r="CK78" s="13">
        <v>6.2319401865167504E-2</v>
      </c>
      <c r="CL78" s="13">
        <v>6.1920906849130659E-2</v>
      </c>
      <c r="CM78" s="13">
        <v>6.348072788859048E-2</v>
      </c>
      <c r="CN78" s="13">
        <v>6.3599333129466057E-2</v>
      </c>
      <c r="CO78" s="13">
        <v>6.3358572204973304E-2</v>
      </c>
      <c r="CP78" s="13">
        <v>6.366960578181434E-2</v>
      </c>
      <c r="CQ78" s="13">
        <v>6.3690055783488922E-2</v>
      </c>
      <c r="CR78" s="13">
        <v>6.2836133920793555E-2</v>
      </c>
      <c r="CS78" s="13">
        <v>6.253813884304768E-2</v>
      </c>
      <c r="CT78" s="13">
        <v>6.2615009339898817E-2</v>
      </c>
      <c r="CU78" s="13">
        <v>6.3501185012988237E-2</v>
      </c>
      <c r="CV78" s="13">
        <v>6.5154539834613751E-2</v>
      </c>
      <c r="CW78" s="13">
        <v>6.464837586412106E-2</v>
      </c>
      <c r="CX78" s="13">
        <v>6.4549470047001373E-2</v>
      </c>
      <c r="CY78" s="13">
        <v>6.3518801386255541E-2</v>
      </c>
      <c r="CZ78" s="13">
        <v>6.0411679184262948E-2</v>
      </c>
      <c r="DA78" s="13">
        <v>6.1863570645075625E-2</v>
      </c>
      <c r="DB78" s="13">
        <v>6.2587686339965601E-2</v>
      </c>
      <c r="DC78" s="13">
        <v>6.1510899152206297E-2</v>
      </c>
      <c r="DD78" s="13">
        <v>6.0386178150706495E-2</v>
      </c>
      <c r="DE78" s="13">
        <v>5.9679106203167985E-2</v>
      </c>
      <c r="DF78" s="13">
        <v>5.73838031422556E-2</v>
      </c>
      <c r="DG78" s="13">
        <v>5.7669850177568135E-2</v>
      </c>
      <c r="DN78" s="3"/>
    </row>
    <row r="79" spans="1:118" x14ac:dyDescent="0.3">
      <c r="A79" s="1">
        <v>1</v>
      </c>
      <c r="B79" s="1">
        <v>236</v>
      </c>
      <c r="C79" s="1" t="s">
        <v>46</v>
      </c>
      <c r="D79" s="13">
        <v>6.457871987086225E-2</v>
      </c>
      <c r="E79" s="13">
        <v>6.8295371271667946E-2</v>
      </c>
      <c r="F79" s="13">
        <v>7.4683693108085675E-2</v>
      </c>
      <c r="G79" s="13">
        <v>7.6895940654224421E-2</v>
      </c>
      <c r="H79" s="13">
        <v>7.8431263115410627E-2</v>
      </c>
      <c r="I79" s="13">
        <v>8.3402497768955364E-2</v>
      </c>
      <c r="J79" s="13">
        <v>8.5871632432679729E-2</v>
      </c>
      <c r="K79" s="13">
        <v>9.3081469973184852E-2</v>
      </c>
      <c r="L79" s="13">
        <v>8.7210101829146777E-2</v>
      </c>
      <c r="M79" s="13">
        <v>8.409424991270642E-2</v>
      </c>
      <c r="N79" s="13">
        <v>8.6227388606764155E-2</v>
      </c>
      <c r="O79" s="13">
        <v>8.416277496818482E-2</v>
      </c>
      <c r="P79" s="13">
        <v>8.4935488783093149E-2</v>
      </c>
      <c r="Q79" s="13">
        <v>8.252773233420059E-2</v>
      </c>
      <c r="R79" s="13">
        <v>7.4894443390275567E-2</v>
      </c>
      <c r="S79" s="13">
        <v>6.8878593754089223E-2</v>
      </c>
      <c r="T79" s="13">
        <v>8.5657236311258447E-2</v>
      </c>
      <c r="U79" s="13">
        <v>8.500057300524165E-2</v>
      </c>
      <c r="V79" s="13">
        <v>9.0146589451217535E-2</v>
      </c>
      <c r="W79" s="13">
        <v>9.4984364285556552E-2</v>
      </c>
      <c r="X79" s="13">
        <v>9.8418585013800325E-2</v>
      </c>
      <c r="Y79" s="13">
        <v>9.5657285243122669E-2</v>
      </c>
      <c r="Z79" s="13">
        <v>0.10602635178677755</v>
      </c>
      <c r="AA79" s="13">
        <v>0.13912284713666018</v>
      </c>
      <c r="AB79" s="13">
        <v>0.14777956697280997</v>
      </c>
      <c r="AC79" s="13">
        <v>0.15776967179968354</v>
      </c>
      <c r="AD79" s="13">
        <v>0.16375507277724827</v>
      </c>
      <c r="AE79" s="13">
        <v>0.18136029666342146</v>
      </c>
      <c r="AF79" s="13">
        <v>0.18136244240087931</v>
      </c>
      <c r="AG79" s="13">
        <v>0.20001678043879609</v>
      </c>
      <c r="AH79" s="13">
        <v>0.21184708764202045</v>
      </c>
      <c r="AI79" s="13">
        <v>0.22814702640974882</v>
      </c>
      <c r="AJ79" s="13">
        <v>0.22435724628068077</v>
      </c>
      <c r="AK79" s="13">
        <v>0.23271784655684963</v>
      </c>
      <c r="AL79" s="13">
        <v>0.24807707327801359</v>
      </c>
      <c r="AM79" s="13">
        <v>0.26120109009550724</v>
      </c>
      <c r="AN79" s="13">
        <v>0.28020225438634189</v>
      </c>
      <c r="AO79" s="13">
        <v>0.30029944079905402</v>
      </c>
      <c r="AP79" s="13">
        <v>0.30648018550558515</v>
      </c>
      <c r="AQ79" s="13">
        <v>0.29385511464038694</v>
      </c>
      <c r="AR79" s="13">
        <v>0.30153999596926817</v>
      </c>
      <c r="AS79" s="13">
        <v>0.31259110163551129</v>
      </c>
      <c r="AT79" s="13">
        <v>0.31477261366705861</v>
      </c>
      <c r="AU79" s="13">
        <v>0.32405174537547093</v>
      </c>
      <c r="AV79" s="13">
        <v>0.32827681018154997</v>
      </c>
      <c r="AW79" s="13">
        <v>0.3370049763327202</v>
      </c>
      <c r="AX79" s="13">
        <v>0.34021852567860678</v>
      </c>
      <c r="AY79" s="13">
        <v>0.35892979632692262</v>
      </c>
      <c r="AZ79" s="13">
        <v>0.36813302150624178</v>
      </c>
      <c r="BA79" s="13">
        <v>0.38739340057200716</v>
      </c>
      <c r="BB79" s="13">
        <v>0.41011787906678276</v>
      </c>
      <c r="BC79" s="13">
        <v>0.40108190933356652</v>
      </c>
      <c r="BD79" s="13">
        <v>0.40559874473341317</v>
      </c>
      <c r="BE79" s="13">
        <v>0.41647494143930341</v>
      </c>
      <c r="BF79" s="13">
        <v>0.41277770203481651</v>
      </c>
      <c r="BG79" s="13">
        <v>0.4121220499968094</v>
      </c>
      <c r="BH79" s="13">
        <v>0.39946845741868842</v>
      </c>
      <c r="BI79" s="13">
        <v>0.39612987868194138</v>
      </c>
      <c r="BJ79" s="13">
        <v>0.4070064516503798</v>
      </c>
      <c r="BK79" s="13">
        <v>0.4072434982180107</v>
      </c>
      <c r="BL79" s="13">
        <v>0.43025263238585471</v>
      </c>
      <c r="BM79" s="13">
        <v>0.45054097819831579</v>
      </c>
      <c r="BN79" s="13">
        <v>0.47958704081531978</v>
      </c>
      <c r="BO79" s="13">
        <v>0.49684962277661987</v>
      </c>
      <c r="BP79" s="13">
        <v>0.50973166970695649</v>
      </c>
      <c r="BQ79" s="13">
        <v>0.49999919361377859</v>
      </c>
      <c r="BR79" s="13">
        <v>0.52125336399026601</v>
      </c>
      <c r="BS79" s="13">
        <v>0.52433736725882019</v>
      </c>
      <c r="BT79" s="13">
        <v>0.53554398497546496</v>
      </c>
      <c r="BU79" s="13">
        <v>0.51596385501213304</v>
      </c>
      <c r="BV79" s="13">
        <v>0.50168571513929061</v>
      </c>
      <c r="BW79" s="13">
        <v>0.50759733054247091</v>
      </c>
      <c r="BX79" s="13">
        <v>0.54841401274376045</v>
      </c>
      <c r="BY79" s="13">
        <v>0.59711644949262854</v>
      </c>
      <c r="BZ79" s="13">
        <v>0.58755257343257228</v>
      </c>
      <c r="CA79" s="13">
        <v>0.58528958077127013</v>
      </c>
      <c r="CB79" s="13">
        <v>0.74329019810211483</v>
      </c>
      <c r="CC79" s="13">
        <v>0.74843168885343958</v>
      </c>
      <c r="CD79" s="13">
        <v>0.72745918651839003</v>
      </c>
      <c r="CE79" s="13">
        <v>0.75230246906071563</v>
      </c>
      <c r="CF79" s="13">
        <v>0.69096186397940829</v>
      </c>
      <c r="CG79" s="13">
        <v>0.67750425613148668</v>
      </c>
      <c r="CH79" s="13">
        <v>0.68732503575524995</v>
      </c>
      <c r="CI79" s="13">
        <v>0.71343879154509993</v>
      </c>
      <c r="CJ79" s="13">
        <v>0.61731270468156962</v>
      </c>
      <c r="CK79" s="13">
        <v>0.58713637928189721</v>
      </c>
      <c r="CL79" s="13">
        <v>0.62711640646988831</v>
      </c>
      <c r="CM79" s="13">
        <v>0.62982314084938618</v>
      </c>
      <c r="CN79" s="13">
        <v>0.62186940441725891</v>
      </c>
      <c r="CO79" s="13">
        <v>0.59610065367722653</v>
      </c>
      <c r="CP79" s="13">
        <v>0.58786983122822967</v>
      </c>
      <c r="CQ79" s="13">
        <v>0.59825685638361659</v>
      </c>
      <c r="CR79" s="13">
        <v>0.59802029646586252</v>
      </c>
      <c r="CS79" s="13">
        <v>0.59751131253054235</v>
      </c>
      <c r="CT79" s="13">
        <v>0.59668500195688179</v>
      </c>
      <c r="CU79" s="13">
        <v>0.59834862570521852</v>
      </c>
      <c r="CV79" s="13">
        <v>0.61498030796866365</v>
      </c>
      <c r="CW79" s="13">
        <v>0.6200953229974665</v>
      </c>
      <c r="CX79" s="13">
        <v>0.62000258831539057</v>
      </c>
      <c r="CY79" s="13">
        <v>0.72870205123544773</v>
      </c>
      <c r="CZ79" s="13">
        <v>0.77025287058161207</v>
      </c>
      <c r="DA79" s="13">
        <v>0.81039184371564377</v>
      </c>
      <c r="DB79" s="13">
        <v>0.85500097769398586</v>
      </c>
      <c r="DC79" s="13">
        <v>0.89110379895443392</v>
      </c>
      <c r="DD79" s="13">
        <v>0.95433160817160068</v>
      </c>
      <c r="DE79" s="13">
        <v>1.0183773127386984</v>
      </c>
      <c r="DF79" s="13">
        <v>0.99158331731381455</v>
      </c>
      <c r="DG79" s="13">
        <v>1.024655228583927</v>
      </c>
      <c r="DN79" s="3"/>
    </row>
    <row r="80" spans="1:118" x14ac:dyDescent="0.3">
      <c r="A80" s="1">
        <v>2</v>
      </c>
      <c r="B80" s="1">
        <v>238</v>
      </c>
      <c r="C80" s="1" t="s">
        <v>57</v>
      </c>
      <c r="D80" s="13">
        <v>0.30496615646718594</v>
      </c>
      <c r="E80" s="13">
        <v>0.30126512673077732</v>
      </c>
      <c r="F80" s="13">
        <v>0.29061913449703991</v>
      </c>
      <c r="G80" s="13">
        <v>0.28735419213128743</v>
      </c>
      <c r="H80" s="13">
        <v>0.28255374209060474</v>
      </c>
      <c r="I80" s="13">
        <v>0.2743271641098996</v>
      </c>
      <c r="J80" s="13">
        <v>0.27176760934013533</v>
      </c>
      <c r="K80" s="13">
        <v>0.2672114218130176</v>
      </c>
      <c r="L80" s="13">
        <v>0.25149191626393896</v>
      </c>
      <c r="M80" s="13">
        <v>0.25065831192567761</v>
      </c>
      <c r="N80" s="13">
        <v>0.24603078468585032</v>
      </c>
      <c r="O80" s="13">
        <v>0.22746645712887467</v>
      </c>
      <c r="P80" s="13">
        <v>0.21142901967092989</v>
      </c>
      <c r="Q80" s="13">
        <v>0.20357441225406647</v>
      </c>
      <c r="R80" s="13">
        <v>0.19683365415479004</v>
      </c>
      <c r="S80" s="13">
        <v>0.19127932448075763</v>
      </c>
      <c r="T80" s="13">
        <v>0.18541306704634578</v>
      </c>
      <c r="U80" s="13">
        <v>0.17938990107309682</v>
      </c>
      <c r="V80" s="13">
        <v>0.16669645377735984</v>
      </c>
      <c r="W80" s="13">
        <v>0.16777475556475122</v>
      </c>
      <c r="X80" s="13">
        <v>0.16772698068342734</v>
      </c>
      <c r="Y80" s="13">
        <v>0.17027368292764036</v>
      </c>
      <c r="Z80" s="13">
        <v>0.17587543670804245</v>
      </c>
      <c r="AA80" s="13">
        <v>0.17901172903034374</v>
      </c>
      <c r="AB80" s="13">
        <v>0.18383001512504674</v>
      </c>
      <c r="AC80" s="13">
        <v>0.19138447741022102</v>
      </c>
      <c r="AD80" s="13">
        <v>0.19712889678251996</v>
      </c>
      <c r="AE80" s="13">
        <v>0.20028405806176772</v>
      </c>
      <c r="AF80" s="13">
        <v>0.20367921611941925</v>
      </c>
      <c r="AG80" s="13">
        <v>0.20473145942029763</v>
      </c>
      <c r="AH80" s="13">
        <v>0.20614272008001086</v>
      </c>
      <c r="AI80" s="13">
        <v>0.20880542540806049</v>
      </c>
      <c r="AJ80" s="13">
        <v>0.21115863161211418</v>
      </c>
      <c r="AK80" s="13">
        <v>0.2116683374248253</v>
      </c>
      <c r="AL80" s="13">
        <v>0.21328948675061843</v>
      </c>
      <c r="AM80" s="13">
        <v>0.21436285914787651</v>
      </c>
      <c r="AN80" s="13">
        <v>0.21539128049100953</v>
      </c>
      <c r="AO80" s="13">
        <v>0.2194299321527754</v>
      </c>
      <c r="AP80" s="13">
        <v>0.21811552768577228</v>
      </c>
      <c r="AQ80" s="13">
        <v>0.21653648962326288</v>
      </c>
      <c r="AR80" s="13">
        <v>0.21795715805754556</v>
      </c>
      <c r="AS80" s="13">
        <v>0.21560283783945244</v>
      </c>
      <c r="AT80" s="13">
        <v>0.21105550791927363</v>
      </c>
      <c r="AU80" s="13">
        <v>0.211411703403658</v>
      </c>
      <c r="AV80" s="13">
        <v>0.20948999776885516</v>
      </c>
      <c r="AW80" s="13">
        <v>0.21412017327745833</v>
      </c>
      <c r="AX80" s="13">
        <v>0.21756102977506428</v>
      </c>
      <c r="AY80" s="13">
        <v>0.21755904052364514</v>
      </c>
      <c r="AZ80" s="13">
        <v>0.22159502470165759</v>
      </c>
      <c r="BA80" s="13">
        <v>0.22722033103861838</v>
      </c>
      <c r="BB80" s="13">
        <v>0.22983067471796306</v>
      </c>
      <c r="BC80" s="13">
        <v>0.2335038562623272</v>
      </c>
      <c r="BD80" s="13">
        <v>0.23583611577875671</v>
      </c>
      <c r="BE80" s="13">
        <v>0.2371598768281499</v>
      </c>
      <c r="BF80" s="13">
        <v>0.23873816282798557</v>
      </c>
      <c r="BG80" s="13">
        <v>0.23697988942766604</v>
      </c>
      <c r="BH80" s="13">
        <v>0.23336294155754067</v>
      </c>
      <c r="BI80" s="13">
        <v>0.23035014687850142</v>
      </c>
      <c r="BJ80" s="13">
        <v>0.22965799089993721</v>
      </c>
      <c r="BK80" s="13">
        <v>0.2276130032932823</v>
      </c>
      <c r="BL80" s="13">
        <v>0.22924667496242052</v>
      </c>
      <c r="BM80" s="13">
        <v>0.23307601804753467</v>
      </c>
      <c r="BN80" s="13">
        <v>0.2352384189216653</v>
      </c>
      <c r="BO80" s="13">
        <v>0.23685495159296552</v>
      </c>
      <c r="BP80" s="13">
        <v>0.23719857201023822</v>
      </c>
      <c r="BQ80" s="13">
        <v>0.23339771005209015</v>
      </c>
      <c r="BR80" s="13">
        <v>0.23366335281154957</v>
      </c>
      <c r="BS80" s="13">
        <v>0.23480493205397637</v>
      </c>
      <c r="BT80" s="13">
        <v>0.23131199906733868</v>
      </c>
      <c r="BU80" s="13">
        <v>0.23170630226550951</v>
      </c>
      <c r="BV80" s="13">
        <v>0.233329174908945</v>
      </c>
      <c r="BW80" s="13">
        <v>0.23388686443003592</v>
      </c>
      <c r="BX80" s="13">
        <v>0.23661489464451707</v>
      </c>
      <c r="BY80" s="13">
        <v>0.24361789288653668</v>
      </c>
      <c r="BZ80" s="13">
        <v>0.24555103848639695</v>
      </c>
      <c r="CA80" s="13">
        <v>0.24926629737446068</v>
      </c>
      <c r="CB80" s="13">
        <v>0.25234272591569989</v>
      </c>
      <c r="CC80" s="13">
        <v>0.25482803415356381</v>
      </c>
      <c r="CD80" s="13">
        <v>0.25435330366942643</v>
      </c>
      <c r="CE80" s="13">
        <v>0.25345766531985048</v>
      </c>
      <c r="CF80" s="13">
        <v>0.24960519736300299</v>
      </c>
      <c r="CG80" s="13">
        <v>0.25004629822648705</v>
      </c>
      <c r="CH80" s="13">
        <v>0.25109177412720279</v>
      </c>
      <c r="CI80" s="13">
        <v>0.25197256318015626</v>
      </c>
      <c r="CJ80" s="13">
        <v>0.2577830116184569</v>
      </c>
      <c r="CK80" s="13">
        <v>0.26617941622068725</v>
      </c>
      <c r="CL80" s="13">
        <v>0.26722210657034579</v>
      </c>
      <c r="CM80" s="13">
        <v>0.27283284869021629</v>
      </c>
      <c r="CN80" s="13">
        <v>0.27374305160461604</v>
      </c>
      <c r="CO80" s="13">
        <v>0.2732520755666436</v>
      </c>
      <c r="CP80" s="13">
        <v>0.27228255725269013</v>
      </c>
      <c r="CQ80" s="13">
        <v>0.27262558251400942</v>
      </c>
      <c r="CR80" s="13">
        <v>0.27042068460800561</v>
      </c>
      <c r="CS80" s="13">
        <v>0.27030659958576231</v>
      </c>
      <c r="CT80" s="13">
        <v>0.27188917028531939</v>
      </c>
      <c r="CU80" s="13">
        <v>0.27337329995481169</v>
      </c>
      <c r="CV80" s="13">
        <v>0.27919056409801291</v>
      </c>
      <c r="CW80" s="13">
        <v>0.28518841301718156</v>
      </c>
      <c r="CX80" s="13">
        <v>0.28629510224320837</v>
      </c>
      <c r="CY80" s="13">
        <v>0.289474090569668</v>
      </c>
      <c r="CZ80" s="13">
        <v>0.28957532461979701</v>
      </c>
      <c r="DA80" s="13">
        <v>0.2887348694573566</v>
      </c>
      <c r="DB80" s="13">
        <v>0.28871341424550095</v>
      </c>
      <c r="DC80" s="13">
        <v>0.28645588681857281</v>
      </c>
      <c r="DD80" s="13">
        <v>0.28351486575035861</v>
      </c>
      <c r="DE80" s="13">
        <v>0.28212616002247576</v>
      </c>
      <c r="DF80" s="13">
        <v>0.28336727582102328</v>
      </c>
      <c r="DG80" s="13">
        <v>0.28333355797131182</v>
      </c>
    </row>
    <row r="81" spans="1:179" x14ac:dyDescent="0.3">
      <c r="C81" s="1" t="s">
        <v>14</v>
      </c>
      <c r="D81" s="13">
        <v>56.821938416419869</v>
      </c>
      <c r="E81" s="13">
        <v>57.12922704649479</v>
      </c>
      <c r="F81" s="13">
        <v>56.706637487876179</v>
      </c>
      <c r="G81" s="13">
        <v>56.629618085399891</v>
      </c>
      <c r="H81" s="13">
        <v>56.769487525613449</v>
      </c>
      <c r="I81" s="13">
        <v>56.484182238105952</v>
      </c>
      <c r="J81" s="13">
        <v>56.338915009421356</v>
      </c>
      <c r="K81" s="13">
        <v>56.294947235367069</v>
      </c>
      <c r="L81" s="13">
        <v>56.071563016182978</v>
      </c>
      <c r="M81" s="13">
        <v>56.191172850311688</v>
      </c>
      <c r="N81" s="13">
        <v>55.783844310931421</v>
      </c>
      <c r="O81" s="13">
        <v>55.729943911120671</v>
      </c>
      <c r="P81" s="13">
        <v>55.82741309827194</v>
      </c>
      <c r="Q81" s="13">
        <v>55.753957287125289</v>
      </c>
      <c r="R81" s="13">
        <v>55.275429626262365</v>
      </c>
      <c r="S81" s="13">
        <v>54.971956097821128</v>
      </c>
      <c r="T81" s="13">
        <v>54.722518045260351</v>
      </c>
      <c r="U81" s="13">
        <v>54.363102825107404</v>
      </c>
      <c r="V81" s="13">
        <v>54.930766413466294</v>
      </c>
      <c r="W81" s="13">
        <v>54.945625364256401</v>
      </c>
      <c r="X81" s="13">
        <v>55.095477368731984</v>
      </c>
      <c r="Y81" s="13">
        <v>55.190233986997441</v>
      </c>
      <c r="Z81" s="13">
        <v>55.1724741209729</v>
      </c>
      <c r="AA81" s="13">
        <v>54.784750018037819</v>
      </c>
      <c r="AB81" s="13">
        <v>55.271420518822644</v>
      </c>
      <c r="AC81" s="13">
        <v>55.492325530164699</v>
      </c>
      <c r="AD81" s="13">
        <v>55.416650594480075</v>
      </c>
      <c r="AE81" s="13">
        <v>55.598211172249293</v>
      </c>
      <c r="AF81" s="13">
        <v>55.634765733057769</v>
      </c>
      <c r="AG81" s="13">
        <v>55.771793383253844</v>
      </c>
      <c r="AH81" s="13">
        <v>55.824321787023024</v>
      </c>
      <c r="AI81" s="13">
        <v>55.804734954473524</v>
      </c>
      <c r="AJ81" s="13">
        <v>56.033157164687132</v>
      </c>
      <c r="AK81" s="13">
        <v>56.294939098306038</v>
      </c>
      <c r="AL81" s="13">
        <v>56.004203170348333</v>
      </c>
      <c r="AM81" s="13">
        <v>57.229752457214531</v>
      </c>
      <c r="AN81" s="13">
        <v>57.215979799934182</v>
      </c>
      <c r="AO81" s="13">
        <v>57.928407842933503</v>
      </c>
      <c r="AP81" s="13">
        <v>57.956883490949338</v>
      </c>
      <c r="AQ81" s="13">
        <v>58.023748459426535</v>
      </c>
      <c r="AR81" s="13">
        <v>58.040368697563338</v>
      </c>
      <c r="AS81" s="13">
        <v>57.840990493866244</v>
      </c>
      <c r="AT81" s="13">
        <v>57.981541304661036</v>
      </c>
      <c r="AU81" s="13">
        <v>57.780931965305257</v>
      </c>
      <c r="AV81" s="13">
        <v>57.939397068475508</v>
      </c>
      <c r="AW81" s="13">
        <v>58.562633137624843</v>
      </c>
      <c r="AX81" s="13">
        <v>58.786152646596676</v>
      </c>
      <c r="AY81" s="13">
        <v>59.209737354063876</v>
      </c>
      <c r="AZ81" s="13">
        <v>59.459242893327982</v>
      </c>
      <c r="BA81" s="13">
        <v>59.88880902211681</v>
      </c>
      <c r="BB81" s="13">
        <v>59.932866823576305</v>
      </c>
      <c r="BC81" s="13">
        <v>60.088756829266934</v>
      </c>
      <c r="BD81" s="13">
        <v>60.128468676492595</v>
      </c>
      <c r="BE81" s="13">
        <v>59.823102764727309</v>
      </c>
      <c r="BF81" s="13">
        <v>59.850131200738154</v>
      </c>
      <c r="BG81" s="13">
        <v>59.948203561667192</v>
      </c>
      <c r="BH81" s="13">
        <v>60.019761975881472</v>
      </c>
      <c r="BI81" s="13">
        <v>60.159281649246957</v>
      </c>
      <c r="BJ81" s="13">
        <v>60.35835634219886</v>
      </c>
      <c r="BK81" s="13">
        <v>60.569583510078559</v>
      </c>
      <c r="BL81" s="13">
        <v>61.164563751985781</v>
      </c>
      <c r="BM81" s="13">
        <v>61.746059604264737</v>
      </c>
      <c r="BN81" s="13">
        <v>62.264519156491495</v>
      </c>
      <c r="BO81" s="13">
        <v>62.803582051018992</v>
      </c>
      <c r="BP81" s="13">
        <v>63.032786485519409</v>
      </c>
      <c r="BQ81" s="13">
        <v>62.907115210276402</v>
      </c>
      <c r="BR81" s="13">
        <v>63.341073682707538</v>
      </c>
      <c r="BS81" s="13">
        <v>63.561540600864063</v>
      </c>
      <c r="BT81" s="13">
        <v>63.627008742907478</v>
      </c>
      <c r="BU81" s="13">
        <v>63.955952921574308</v>
      </c>
      <c r="BV81" s="13">
        <v>64.215161535174218</v>
      </c>
      <c r="BW81" s="13">
        <v>64.54950408818911</v>
      </c>
      <c r="BX81" s="13">
        <v>65.095200254874371</v>
      </c>
      <c r="BY81" s="13">
        <v>65.585449657313617</v>
      </c>
      <c r="BZ81" s="13">
        <v>65.722370954466982</v>
      </c>
      <c r="CA81" s="13">
        <v>66.043569466842328</v>
      </c>
      <c r="CB81" s="13">
        <v>66.24407030329634</v>
      </c>
      <c r="CC81" s="13">
        <v>66.494543406365381</v>
      </c>
      <c r="CD81" s="13">
        <v>66.81149860289807</v>
      </c>
      <c r="CE81" s="13">
        <v>66.676926407676234</v>
      </c>
      <c r="CF81" s="13">
        <v>66.518892264281703</v>
      </c>
      <c r="CG81" s="13">
        <v>66.9264440160389</v>
      </c>
      <c r="CH81" s="13">
        <v>67.051470445213511</v>
      </c>
      <c r="CI81" s="13">
        <v>67.272831209774125</v>
      </c>
      <c r="CJ81" s="13">
        <v>67.766261288181866</v>
      </c>
      <c r="CK81" s="13">
        <v>68.471015073743928</v>
      </c>
      <c r="CL81" s="13">
        <v>68.775835271332625</v>
      </c>
      <c r="CM81" s="13">
        <v>69.144204394675839</v>
      </c>
      <c r="CN81" s="13">
        <v>69.235127607589831</v>
      </c>
      <c r="CO81" s="13">
        <v>69.38309469444485</v>
      </c>
      <c r="CP81" s="13">
        <v>69.445767625738455</v>
      </c>
      <c r="CQ81" s="13">
        <v>69.364574060626069</v>
      </c>
      <c r="CR81" s="13">
        <v>69.344712897478516</v>
      </c>
      <c r="CS81" s="13">
        <v>69.588462952285553</v>
      </c>
      <c r="CT81" s="13">
        <v>69.6201011769231</v>
      </c>
      <c r="CU81" s="13">
        <v>70.063157139724225</v>
      </c>
      <c r="CV81" s="13">
        <v>70.649827513653889</v>
      </c>
      <c r="CW81" s="13">
        <v>71.03311915800991</v>
      </c>
      <c r="CX81" s="13">
        <v>70.913687107023733</v>
      </c>
      <c r="CY81" s="13">
        <v>71.183056297144603</v>
      </c>
      <c r="CZ81" s="13">
        <v>71.265556893792606</v>
      </c>
      <c r="DA81" s="13">
        <v>71.351700334857398</v>
      </c>
      <c r="DB81" s="13">
        <v>71.260437675596933</v>
      </c>
      <c r="DC81" s="13">
        <v>71.143964983905789</v>
      </c>
      <c r="DD81" s="13">
        <v>71.178598510422717</v>
      </c>
      <c r="DE81" s="13">
        <v>71.227052762598447</v>
      </c>
      <c r="DF81" s="13">
        <v>71.21502102909227</v>
      </c>
      <c r="DG81" s="13">
        <v>71.541966471392143</v>
      </c>
    </row>
    <row r="82" spans="1:179" x14ac:dyDescent="0.3">
      <c r="C82" s="1" t="s">
        <v>16</v>
      </c>
      <c r="D82" s="13">
        <v>44.800409754001535</v>
      </c>
      <c r="E82" s="13">
        <v>45.010984160712788</v>
      </c>
      <c r="F82" s="13">
        <v>44.706231004205357</v>
      </c>
      <c r="G82" s="13">
        <v>44.633380803689597</v>
      </c>
      <c r="H82" s="13">
        <v>44.761172053907501</v>
      </c>
      <c r="I82" s="13">
        <v>44.679410128739939</v>
      </c>
      <c r="J82" s="13">
        <v>44.648904232589373</v>
      </c>
      <c r="K82" s="13">
        <v>44.636100493415007</v>
      </c>
      <c r="L82" s="13">
        <v>44.544910272087897</v>
      </c>
      <c r="M82" s="13">
        <v>44.669119284771249</v>
      </c>
      <c r="N82" s="13">
        <v>44.451570923368237</v>
      </c>
      <c r="O82" s="13">
        <v>44.531870247646069</v>
      </c>
      <c r="P82" s="13">
        <v>44.679564751854329</v>
      </c>
      <c r="Q82" s="13">
        <v>44.698526449310201</v>
      </c>
      <c r="R82" s="13">
        <v>44.375957211485215</v>
      </c>
      <c r="S82" s="13">
        <v>44.123198529221327</v>
      </c>
      <c r="T82" s="13">
        <v>43.984398069062408</v>
      </c>
      <c r="U82" s="13">
        <v>43.814626949495164</v>
      </c>
      <c r="V82" s="13">
        <v>44.369060597342624</v>
      </c>
      <c r="W82" s="13">
        <v>44.419391825160858</v>
      </c>
      <c r="X82" s="13">
        <v>44.577741988686405</v>
      </c>
      <c r="Y82" s="13">
        <v>44.676740993201449</v>
      </c>
      <c r="Z82" s="13">
        <v>44.70242647540767</v>
      </c>
      <c r="AA82" s="13">
        <v>44.450836015810928</v>
      </c>
      <c r="AB82" s="13">
        <v>44.929033757184442</v>
      </c>
      <c r="AC82" s="13">
        <v>45.175728854730913</v>
      </c>
      <c r="AD82" s="13">
        <v>45.119855200881823</v>
      </c>
      <c r="AE82" s="13">
        <v>45.264032497157309</v>
      </c>
      <c r="AF82" s="13">
        <v>45.31315907166686</v>
      </c>
      <c r="AG82" s="13">
        <v>45.433852757789438</v>
      </c>
      <c r="AH82" s="13">
        <v>45.477668966392272</v>
      </c>
      <c r="AI82" s="13">
        <v>45.464876706216998</v>
      </c>
      <c r="AJ82" s="13">
        <v>45.659191095420823</v>
      </c>
      <c r="AK82" s="13">
        <v>45.90679631173446</v>
      </c>
      <c r="AL82" s="13">
        <v>45.808864526865044</v>
      </c>
      <c r="AM82" s="13">
        <v>46.829600668447043</v>
      </c>
      <c r="AN82" s="13">
        <v>46.895978351890449</v>
      </c>
      <c r="AO82" s="13">
        <v>47.492523025861885</v>
      </c>
      <c r="AP82" s="13">
        <v>47.503335343373976</v>
      </c>
      <c r="AQ82" s="13">
        <v>47.491929786627487</v>
      </c>
      <c r="AR82" s="13">
        <v>47.500994640398069</v>
      </c>
      <c r="AS82" s="13">
        <v>47.276120538251462</v>
      </c>
      <c r="AT82" s="13">
        <v>47.339940423352303</v>
      </c>
      <c r="AU82" s="13">
        <v>47.096963733294736</v>
      </c>
      <c r="AV82" s="13">
        <v>47.133515733864485</v>
      </c>
      <c r="AW82" s="13">
        <v>47.606217822101669</v>
      </c>
      <c r="AX82" s="13">
        <v>47.678926916556982</v>
      </c>
      <c r="AY82" s="13">
        <v>48.053624343669064</v>
      </c>
      <c r="AZ82" s="13">
        <v>48.220209290014587</v>
      </c>
      <c r="BA82" s="13">
        <v>48.438143514821355</v>
      </c>
      <c r="BB82" s="13">
        <v>48.365596002741249</v>
      </c>
      <c r="BC82" s="13">
        <v>48.388483559170368</v>
      </c>
      <c r="BD82" s="13">
        <v>48.387559827830557</v>
      </c>
      <c r="BE82" s="13">
        <v>48.083703126143554</v>
      </c>
      <c r="BF82" s="13">
        <v>48.17083265317595</v>
      </c>
      <c r="BG82" s="13">
        <v>48.281402886938892</v>
      </c>
      <c r="BH82" s="13">
        <v>48.397666826176035</v>
      </c>
      <c r="BI82" s="13">
        <v>48.528736095376836</v>
      </c>
      <c r="BJ82" s="13">
        <v>48.691235894231369</v>
      </c>
      <c r="BK82" s="13">
        <v>49.001112029933886</v>
      </c>
      <c r="BL82" s="13">
        <v>49.527413900675512</v>
      </c>
      <c r="BM82" s="13">
        <v>49.864092307193452</v>
      </c>
      <c r="BN82" s="13">
        <v>50.244318854454953</v>
      </c>
      <c r="BO82" s="13">
        <v>50.565002508320454</v>
      </c>
      <c r="BP82" s="13">
        <v>50.697296809211458</v>
      </c>
      <c r="BQ82" s="13">
        <v>50.680594090141106</v>
      </c>
      <c r="BR82" s="13">
        <v>50.985882772181824</v>
      </c>
      <c r="BS82" s="13">
        <v>51.106699422390953</v>
      </c>
      <c r="BT82" s="13">
        <v>51.053930669959115</v>
      </c>
      <c r="BU82" s="13">
        <v>51.21521125689523</v>
      </c>
      <c r="BV82" s="13">
        <v>51.288729069982551</v>
      </c>
      <c r="BW82" s="13">
        <v>51.466451536190924</v>
      </c>
      <c r="BX82" s="13">
        <v>51.872436962711589</v>
      </c>
      <c r="BY82" s="13">
        <v>52.161194184694381</v>
      </c>
      <c r="BZ82" s="13">
        <v>52.327533064424955</v>
      </c>
      <c r="CA82" s="13">
        <v>52.551094593947646</v>
      </c>
      <c r="CB82" s="13">
        <v>52.683625714972251</v>
      </c>
      <c r="CC82" s="13">
        <v>52.96446777603677</v>
      </c>
      <c r="CD82" s="13">
        <v>53.218953458138706</v>
      </c>
      <c r="CE82" s="13">
        <v>53.152150131293219</v>
      </c>
      <c r="CF82" s="13">
        <v>53.098224703731368</v>
      </c>
      <c r="CG82" s="13">
        <v>53.52788900232769</v>
      </c>
      <c r="CH82" s="13">
        <v>53.760052440289407</v>
      </c>
      <c r="CI82" s="13">
        <v>54.163704951090367</v>
      </c>
      <c r="CJ82" s="13">
        <v>54.659014427231448</v>
      </c>
      <c r="CK82" s="13">
        <v>55.263411646625258</v>
      </c>
      <c r="CL82" s="13">
        <v>55.571074843127462</v>
      </c>
      <c r="CM82" s="13">
        <v>55.935320213889852</v>
      </c>
      <c r="CN82" s="13">
        <v>56.106721688734396</v>
      </c>
      <c r="CO82" s="13">
        <v>56.334727645904103</v>
      </c>
      <c r="CP82" s="13">
        <v>56.564291869557117</v>
      </c>
      <c r="CQ82" s="13">
        <v>56.569918212102785</v>
      </c>
      <c r="CR82" s="13">
        <v>56.591944932836199</v>
      </c>
      <c r="CS82" s="13">
        <v>56.869452727439096</v>
      </c>
      <c r="CT82" s="13">
        <v>56.99246263444482</v>
      </c>
      <c r="CU82" s="13">
        <v>57.52801336003305</v>
      </c>
      <c r="CV82" s="13">
        <v>58.054800681891095</v>
      </c>
      <c r="CW82" s="13">
        <v>58.317350122672487</v>
      </c>
      <c r="CX82" s="13">
        <v>58.232918427641032</v>
      </c>
      <c r="CY82" s="13">
        <v>58.529575947958257</v>
      </c>
      <c r="CZ82" s="13">
        <v>58.570187613256543</v>
      </c>
      <c r="DA82" s="13">
        <v>58.676270231775476</v>
      </c>
      <c r="DB82" s="13">
        <v>58.579458306740442</v>
      </c>
      <c r="DC82" s="13">
        <v>58.50170204696402</v>
      </c>
      <c r="DD82" s="13">
        <v>58.551396131395229</v>
      </c>
      <c r="DE82" s="13">
        <v>58.623149778929282</v>
      </c>
      <c r="DF82" s="13">
        <v>58.642417535582148</v>
      </c>
      <c r="DG82" s="13">
        <v>59.023746864836504</v>
      </c>
    </row>
    <row r="83" spans="1:179" x14ac:dyDescent="0.3">
      <c r="C83" s="1" t="s">
        <v>17</v>
      </c>
      <c r="D83" s="13">
        <v>12.021528662418339</v>
      </c>
      <c r="E83" s="13">
        <v>12.118242885781994</v>
      </c>
      <c r="F83" s="13">
        <v>12.000406483670814</v>
      </c>
      <c r="G83" s="13">
        <v>11.996237281710293</v>
      </c>
      <c r="H83" s="13">
        <v>12.008315471705938</v>
      </c>
      <c r="I83" s="13">
        <v>11.804772109366015</v>
      </c>
      <c r="J83" s="13">
        <v>11.690010776831985</v>
      </c>
      <c r="K83" s="13">
        <v>11.658846741952065</v>
      </c>
      <c r="L83" s="13">
        <v>11.526652744095083</v>
      </c>
      <c r="M83" s="13">
        <v>11.522053565540446</v>
      </c>
      <c r="N83" s="13">
        <v>11.332273387563175</v>
      </c>
      <c r="O83" s="13">
        <v>11.198073663474611</v>
      </c>
      <c r="P83" s="13">
        <v>11.147848346417611</v>
      </c>
      <c r="Q83" s="13">
        <v>11.055430837815097</v>
      </c>
      <c r="R83" s="13">
        <v>10.899472414777145</v>
      </c>
      <c r="S83" s="13">
        <v>10.848757568599794</v>
      </c>
      <c r="T83" s="13">
        <v>10.738119976197941</v>
      </c>
      <c r="U83" s="13">
        <v>10.548475875612242</v>
      </c>
      <c r="V83" s="13">
        <v>10.561705816123665</v>
      </c>
      <c r="W83" s="13">
        <v>10.526233539095546</v>
      </c>
      <c r="X83" s="13">
        <v>10.517735380045579</v>
      </c>
      <c r="Y83" s="13">
        <v>10.513492993795994</v>
      </c>
      <c r="Z83" s="13">
        <v>10.47004764556524</v>
      </c>
      <c r="AA83" s="13">
        <v>10.333914002226884</v>
      </c>
      <c r="AB83" s="13">
        <v>10.342386761638208</v>
      </c>
      <c r="AC83" s="13">
        <v>10.316596675433788</v>
      </c>
      <c r="AD83" s="13">
        <v>10.296795393598252</v>
      </c>
      <c r="AE83" s="13">
        <v>10.334178675091977</v>
      </c>
      <c r="AF83" s="13">
        <v>10.321606661390904</v>
      </c>
      <c r="AG83" s="13">
        <v>10.337940625464412</v>
      </c>
      <c r="AH83" s="13">
        <v>10.346652820630755</v>
      </c>
      <c r="AI83" s="13">
        <v>10.339858248256524</v>
      </c>
      <c r="AJ83" s="13">
        <v>10.373966069266306</v>
      </c>
      <c r="AK83" s="13">
        <v>10.388142786571574</v>
      </c>
      <c r="AL83" s="13">
        <v>10.195338643483282</v>
      </c>
      <c r="AM83" s="13">
        <v>10.400151788767491</v>
      </c>
      <c r="AN83" s="13">
        <v>10.320001448043733</v>
      </c>
      <c r="AO83" s="13">
        <v>10.435884817071624</v>
      </c>
      <c r="AP83" s="13">
        <v>10.453548147575361</v>
      </c>
      <c r="AQ83" s="13">
        <v>10.53181867279905</v>
      </c>
      <c r="AR83" s="13">
        <v>10.539374057165272</v>
      </c>
      <c r="AS83" s="13">
        <v>10.564869955614773</v>
      </c>
      <c r="AT83" s="13">
        <v>10.641600881308735</v>
      </c>
      <c r="AU83" s="13">
        <v>10.68396823201053</v>
      </c>
      <c r="AV83" s="13">
        <v>10.80588133461103</v>
      </c>
      <c r="AW83" s="13">
        <v>10.956415315523168</v>
      </c>
      <c r="AX83" s="13">
        <v>11.107225730039701</v>
      </c>
      <c r="AY83" s="13">
        <v>11.156113010394803</v>
      </c>
      <c r="AZ83" s="13">
        <v>11.239033603313386</v>
      </c>
      <c r="BA83" s="13">
        <v>11.450665507295456</v>
      </c>
      <c r="BB83" s="13">
        <v>11.567270820835052</v>
      </c>
      <c r="BC83" s="13">
        <v>11.700273270096572</v>
      </c>
      <c r="BD83" s="13">
        <v>11.740908848662043</v>
      </c>
      <c r="BE83" s="13">
        <v>11.739399638583754</v>
      </c>
      <c r="BF83" s="13">
        <v>11.679298547562198</v>
      </c>
      <c r="BG83" s="13">
        <v>11.6668006747283</v>
      </c>
      <c r="BH83" s="13">
        <v>11.622095149705434</v>
      </c>
      <c r="BI83" s="13">
        <v>11.630545553870121</v>
      </c>
      <c r="BJ83" s="13">
        <v>11.6671204479675</v>
      </c>
      <c r="BK83" s="13">
        <v>11.568471480144678</v>
      </c>
      <c r="BL83" s="13">
        <v>11.637149851310269</v>
      </c>
      <c r="BM83" s="13">
        <v>11.881967297071281</v>
      </c>
      <c r="BN83" s="13">
        <v>12.020200302036542</v>
      </c>
      <c r="BO83" s="13">
        <v>12.238579542698535</v>
      </c>
      <c r="BP83" s="13">
        <v>12.335489676307956</v>
      </c>
      <c r="BQ83" s="13">
        <v>12.226521120135295</v>
      </c>
      <c r="BR83" s="13">
        <v>12.355190910525717</v>
      </c>
      <c r="BS83" s="13">
        <v>12.45484117847311</v>
      </c>
      <c r="BT83" s="13">
        <v>12.573078072948363</v>
      </c>
      <c r="BU83" s="13">
        <v>12.740741664679078</v>
      </c>
      <c r="BV83" s="13">
        <v>12.926432465191667</v>
      </c>
      <c r="BW83" s="13">
        <v>13.083052551998192</v>
      </c>
      <c r="BX83" s="13">
        <v>13.222763292162787</v>
      </c>
      <c r="BY83" s="13">
        <v>13.42425547261924</v>
      </c>
      <c r="BZ83" s="13">
        <v>13.394837890042021</v>
      </c>
      <c r="CA83" s="13">
        <v>13.492474872894686</v>
      </c>
      <c r="CB83" s="13">
        <v>13.560444588324097</v>
      </c>
      <c r="CC83" s="13">
        <v>13.530075630328611</v>
      </c>
      <c r="CD83" s="13">
        <v>13.592545144759354</v>
      </c>
      <c r="CE83" s="13">
        <v>13.52477627638301</v>
      </c>
      <c r="CF83" s="13">
        <v>13.420667560550337</v>
      </c>
      <c r="CG83" s="13">
        <v>13.398555013711199</v>
      </c>
      <c r="CH83" s="13">
        <v>13.291418004924092</v>
      </c>
      <c r="CI83" s="13">
        <v>13.109126258683753</v>
      </c>
      <c r="CJ83" s="13">
        <v>13.107246860950417</v>
      </c>
      <c r="CK83" s="13">
        <v>13.207603427118663</v>
      </c>
      <c r="CL83" s="13">
        <v>13.204760428205173</v>
      </c>
      <c r="CM83" s="13">
        <v>13.208884180785988</v>
      </c>
      <c r="CN83" s="13">
        <v>13.12840591885543</v>
      </c>
      <c r="CO83" s="13">
        <v>13.048367048540744</v>
      </c>
      <c r="CP83" s="13">
        <v>12.881475756181334</v>
      </c>
      <c r="CQ83" s="13">
        <v>12.794655848523281</v>
      </c>
      <c r="CR83" s="13">
        <v>12.752767964642317</v>
      </c>
      <c r="CS83" s="13">
        <v>12.719010224846469</v>
      </c>
      <c r="CT83" s="13">
        <v>12.627638542478273</v>
      </c>
      <c r="CU83" s="13">
        <v>12.535143779691179</v>
      </c>
      <c r="CV83" s="13">
        <v>12.595026831762777</v>
      </c>
      <c r="CW83" s="13">
        <v>12.715769035337429</v>
      </c>
      <c r="CX83" s="13">
        <v>12.680768679382703</v>
      </c>
      <c r="CY83" s="13">
        <v>12.653480349186335</v>
      </c>
      <c r="CZ83" s="13">
        <v>12.69536928053606</v>
      </c>
      <c r="DA83" s="13">
        <v>12.675430103081913</v>
      </c>
      <c r="DB83" s="13">
        <v>12.680979368856491</v>
      </c>
      <c r="DC83" s="13">
        <v>12.642262936941769</v>
      </c>
      <c r="DD83" s="13">
        <v>12.627202379027496</v>
      </c>
      <c r="DE83" s="13">
        <v>12.603902983669165</v>
      </c>
      <c r="DF83" s="13">
        <v>12.572603493510131</v>
      </c>
      <c r="DG83" s="13">
        <v>12.51821960655564</v>
      </c>
    </row>
    <row r="87" spans="1:179" x14ac:dyDescent="0.3">
      <c r="B87" s="1" t="s">
        <v>105</v>
      </c>
    </row>
    <row r="88" spans="1:179" x14ac:dyDescent="0.3">
      <c r="A88" s="1" t="s">
        <v>6</v>
      </c>
      <c r="B88" s="1" t="s">
        <v>103</v>
      </c>
      <c r="C88" s="1" t="s">
        <v>1</v>
      </c>
      <c r="D88" s="3">
        <v>40574</v>
      </c>
      <c r="E88" s="3">
        <v>40602</v>
      </c>
      <c r="F88" s="3">
        <v>40633</v>
      </c>
      <c r="G88" s="3">
        <v>40663</v>
      </c>
      <c r="H88" s="3">
        <v>40694</v>
      </c>
      <c r="I88" s="3">
        <v>40724</v>
      </c>
      <c r="J88" s="3">
        <v>40755</v>
      </c>
      <c r="K88" s="3">
        <v>40786</v>
      </c>
      <c r="L88" s="3">
        <v>40816</v>
      </c>
      <c r="M88" s="3">
        <v>40847</v>
      </c>
      <c r="N88" s="3">
        <v>40877</v>
      </c>
      <c r="O88" s="3">
        <v>40908</v>
      </c>
      <c r="P88" s="3">
        <v>40939</v>
      </c>
      <c r="Q88" s="3">
        <v>40968</v>
      </c>
      <c r="R88" s="3">
        <v>40999</v>
      </c>
      <c r="S88" s="3">
        <v>41029</v>
      </c>
      <c r="T88" s="3">
        <v>41060</v>
      </c>
      <c r="U88" s="3">
        <v>41090</v>
      </c>
      <c r="V88" s="3">
        <v>41121</v>
      </c>
      <c r="W88" s="3">
        <v>41152</v>
      </c>
      <c r="X88" s="3">
        <v>41182</v>
      </c>
      <c r="Y88" s="3">
        <v>41213</v>
      </c>
      <c r="Z88" s="3">
        <v>41243</v>
      </c>
      <c r="AA88" s="3">
        <v>41274</v>
      </c>
      <c r="AB88" s="3">
        <v>41305</v>
      </c>
      <c r="AC88" s="3">
        <v>41333</v>
      </c>
      <c r="AD88" s="3">
        <v>41364</v>
      </c>
      <c r="AE88" s="3">
        <v>41394</v>
      </c>
      <c r="AF88" s="3">
        <v>41425</v>
      </c>
      <c r="AG88" s="3">
        <v>41455</v>
      </c>
      <c r="AH88" s="3">
        <v>41486</v>
      </c>
      <c r="AI88" s="3">
        <v>41517</v>
      </c>
      <c r="AJ88" s="3">
        <v>41547</v>
      </c>
      <c r="AK88" s="3">
        <v>41578</v>
      </c>
      <c r="AL88" s="3">
        <v>41608</v>
      </c>
      <c r="AM88" s="3">
        <v>41639</v>
      </c>
      <c r="AN88" s="3">
        <v>41670</v>
      </c>
      <c r="AO88" s="3">
        <v>41698</v>
      </c>
      <c r="AP88" s="3">
        <v>41729</v>
      </c>
      <c r="AQ88" s="3">
        <v>41759</v>
      </c>
      <c r="AR88" s="3">
        <v>41790</v>
      </c>
      <c r="AS88" s="3">
        <v>41820</v>
      </c>
      <c r="AT88" s="3">
        <v>41851</v>
      </c>
      <c r="AU88" s="3">
        <v>41882</v>
      </c>
      <c r="AV88" s="3">
        <v>41912</v>
      </c>
      <c r="AW88" s="3">
        <v>41943</v>
      </c>
      <c r="AX88" s="3">
        <v>41973</v>
      </c>
      <c r="AY88" s="3">
        <v>42004</v>
      </c>
      <c r="AZ88" s="3">
        <v>42035</v>
      </c>
      <c r="BA88" s="3">
        <v>42063</v>
      </c>
      <c r="BB88" s="3">
        <v>42094</v>
      </c>
      <c r="BC88" s="3">
        <v>42124</v>
      </c>
      <c r="BD88" s="3">
        <v>42155</v>
      </c>
      <c r="BE88" s="3">
        <v>42185</v>
      </c>
      <c r="BF88" s="3">
        <v>42216</v>
      </c>
      <c r="BG88" s="3">
        <v>42247</v>
      </c>
      <c r="BH88" s="3">
        <v>42277</v>
      </c>
      <c r="BI88" s="3">
        <v>42308</v>
      </c>
      <c r="BJ88" s="3">
        <v>42338</v>
      </c>
      <c r="BK88" s="3">
        <v>42369</v>
      </c>
      <c r="BL88" s="3">
        <v>42400</v>
      </c>
      <c r="BM88" s="3">
        <v>42429</v>
      </c>
      <c r="BN88" s="3">
        <v>42460</v>
      </c>
      <c r="BO88" s="3">
        <v>42490</v>
      </c>
      <c r="BP88" s="3">
        <v>42521</v>
      </c>
      <c r="BQ88" s="3">
        <v>42551</v>
      </c>
      <c r="BR88" s="3">
        <v>42582</v>
      </c>
      <c r="BS88" s="3">
        <v>42613</v>
      </c>
      <c r="BT88" s="3">
        <v>42643</v>
      </c>
      <c r="BU88" s="3">
        <v>42674</v>
      </c>
      <c r="BV88" s="3">
        <v>42704</v>
      </c>
      <c r="BW88" s="3">
        <v>42735</v>
      </c>
      <c r="BX88" s="3">
        <v>42766</v>
      </c>
      <c r="BY88" s="3">
        <v>42794</v>
      </c>
      <c r="BZ88" s="3">
        <v>42825</v>
      </c>
      <c r="CA88" s="3">
        <v>42855</v>
      </c>
      <c r="CB88" s="3">
        <v>42886</v>
      </c>
      <c r="CC88" s="3">
        <v>42916</v>
      </c>
      <c r="CD88" s="3">
        <v>42947</v>
      </c>
      <c r="CE88" s="3">
        <v>42978</v>
      </c>
      <c r="CF88" s="3">
        <v>43008</v>
      </c>
      <c r="CG88" s="3">
        <v>43039</v>
      </c>
      <c r="CH88" s="3">
        <v>43069</v>
      </c>
      <c r="CI88" s="3">
        <v>43100</v>
      </c>
      <c r="CJ88" s="3">
        <v>43131</v>
      </c>
      <c r="CK88" s="3">
        <v>43159</v>
      </c>
      <c r="CL88" s="3">
        <v>43190</v>
      </c>
      <c r="CM88" s="3">
        <v>43220</v>
      </c>
      <c r="CN88" s="3">
        <v>43251</v>
      </c>
      <c r="CO88" s="3">
        <v>43281</v>
      </c>
      <c r="CP88" s="3">
        <v>43312</v>
      </c>
      <c r="CQ88" s="3">
        <v>43343</v>
      </c>
      <c r="CR88" s="3">
        <v>43373</v>
      </c>
      <c r="CS88" s="3">
        <v>43404</v>
      </c>
      <c r="CT88" s="3">
        <v>43434</v>
      </c>
      <c r="CU88" s="3">
        <v>43465</v>
      </c>
      <c r="CV88" s="3">
        <v>43496</v>
      </c>
      <c r="CW88" s="3">
        <v>43524</v>
      </c>
      <c r="CX88" s="3">
        <v>43555</v>
      </c>
      <c r="CY88" s="3">
        <v>43585</v>
      </c>
      <c r="CZ88" s="3">
        <v>43616</v>
      </c>
      <c r="DA88" s="3">
        <v>43646</v>
      </c>
      <c r="DB88" s="3">
        <v>43677</v>
      </c>
      <c r="DC88" s="3">
        <v>43708</v>
      </c>
      <c r="DD88" s="3">
        <v>43738</v>
      </c>
      <c r="DE88" s="3">
        <v>43769</v>
      </c>
      <c r="DF88" s="3">
        <v>43799</v>
      </c>
      <c r="DG88" s="3">
        <v>43830</v>
      </c>
      <c r="DH88" s="3"/>
      <c r="DI88" s="16"/>
      <c r="DJ88" s="16" t="s">
        <v>19</v>
      </c>
      <c r="DK88" s="16" t="s">
        <v>104</v>
      </c>
      <c r="DL88" s="21"/>
      <c r="DM88" s="21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spans="1:179" x14ac:dyDescent="0.3">
      <c r="A89" s="1">
        <v>2</v>
      </c>
      <c r="B89" s="1">
        <v>101</v>
      </c>
      <c r="C89" s="1" t="s">
        <v>60</v>
      </c>
      <c r="D89" s="13">
        <v>0.27597454321632081</v>
      </c>
      <c r="E89" s="13">
        <v>0.27493610377253752</v>
      </c>
      <c r="F89" s="13">
        <v>0.28120373068792504</v>
      </c>
      <c r="G89" s="13">
        <v>0.27760236022636675</v>
      </c>
      <c r="H89" s="13">
        <v>0.27513155112599313</v>
      </c>
      <c r="I89" s="13">
        <v>0.27067814830457121</v>
      </c>
      <c r="J89" s="13">
        <v>0.27061633043905081</v>
      </c>
      <c r="K89" s="13">
        <v>0.26972807217757339</v>
      </c>
      <c r="L89" s="13">
        <v>0.27572187668032289</v>
      </c>
      <c r="M89" s="13">
        <v>0.28747776799512648</v>
      </c>
      <c r="N89" s="13">
        <v>0.29250006940474849</v>
      </c>
      <c r="O89" s="13">
        <v>0.29387817352213602</v>
      </c>
      <c r="P89" s="13">
        <v>0.29711290270585017</v>
      </c>
      <c r="Q89" s="13">
        <v>0.3072898207009227</v>
      </c>
      <c r="R89" s="13">
        <v>0.30723063486542451</v>
      </c>
      <c r="S89" s="13">
        <v>0.31481276975547845</v>
      </c>
      <c r="T89" s="13">
        <v>0.31308637817741658</v>
      </c>
      <c r="U89" s="13">
        <v>0.31137526811765914</v>
      </c>
      <c r="V89" s="13">
        <v>0.3096712497794728</v>
      </c>
      <c r="W89" s="13">
        <v>0.31431439732127109</v>
      </c>
      <c r="X89" s="13">
        <v>0.31554052738658434</v>
      </c>
      <c r="Y89" s="13">
        <v>0.32507055311089372</v>
      </c>
      <c r="Z89" s="13">
        <v>0.32963338373281481</v>
      </c>
      <c r="AA89" s="13">
        <v>0.32568008716003993</v>
      </c>
      <c r="AB89" s="13">
        <v>0.33554655811073036</v>
      </c>
      <c r="AC89" s="13">
        <v>0.33323497065022334</v>
      </c>
      <c r="AD89" s="13">
        <v>0.32800001407121038</v>
      </c>
      <c r="AE89" s="13">
        <v>0.32571279899791677</v>
      </c>
      <c r="AF89" s="13">
        <v>0.32285127934580127</v>
      </c>
      <c r="AG89" s="13">
        <v>0.32178542039110941</v>
      </c>
      <c r="AH89" s="13">
        <v>0.31544599647590438</v>
      </c>
      <c r="AI89" s="13">
        <v>0.31532612299287038</v>
      </c>
      <c r="AJ89" s="13">
        <v>0.31636092998155141</v>
      </c>
      <c r="AK89" s="13">
        <v>0.31314921273650881</v>
      </c>
      <c r="AL89" s="13">
        <v>0.30996641649242002</v>
      </c>
      <c r="AM89" s="13">
        <v>0.31270454463722708</v>
      </c>
      <c r="AN89" s="13">
        <v>0.30886160177747468</v>
      </c>
      <c r="AO89" s="13">
        <v>0.31149086505269774</v>
      </c>
      <c r="AP89" s="13">
        <v>0.31329550313484017</v>
      </c>
      <c r="AQ89" s="13">
        <v>0.31363787565439744</v>
      </c>
      <c r="AR89" s="13">
        <v>0.31204379736477711</v>
      </c>
      <c r="AS89" s="13">
        <v>0.31895923138380367</v>
      </c>
      <c r="AT89" s="13">
        <v>0.31732106274887961</v>
      </c>
      <c r="AU89" s="13">
        <v>0.31868541349554796</v>
      </c>
      <c r="AV89" s="13">
        <v>0.32315332039901173</v>
      </c>
      <c r="AW89" s="13">
        <v>0.32957193819734593</v>
      </c>
      <c r="AX89" s="13">
        <v>0.3344068883708825</v>
      </c>
      <c r="AY89" s="13">
        <v>0.33763438471192625</v>
      </c>
      <c r="AZ89" s="13">
        <v>0.34254663566708471</v>
      </c>
      <c r="BA89" s="13">
        <v>0.35213659008420561</v>
      </c>
      <c r="BB89" s="13">
        <v>0.35106415203998881</v>
      </c>
      <c r="BC89" s="13">
        <v>0.34621803627424158</v>
      </c>
      <c r="BD89" s="13">
        <v>0.34760303673330334</v>
      </c>
      <c r="BE89" s="13">
        <v>0.34875736260695356</v>
      </c>
      <c r="BF89" s="13">
        <v>0.34553986304367612</v>
      </c>
      <c r="BG89" s="13">
        <v>0.34263264489166367</v>
      </c>
      <c r="BH89" s="13">
        <v>0.34135228711795862</v>
      </c>
      <c r="BI89" s="13">
        <v>0.34738999092908029</v>
      </c>
      <c r="BJ89" s="13">
        <v>0.34053848694607697</v>
      </c>
      <c r="BK89" s="13">
        <v>0.37436444766700322</v>
      </c>
      <c r="BL89" s="13">
        <v>0.36241487296109398</v>
      </c>
      <c r="BM89" s="13">
        <v>0.35865017756479395</v>
      </c>
      <c r="BN89" s="13">
        <v>0.36761240697369224</v>
      </c>
      <c r="BO89" s="13">
        <v>0.37494089207713688</v>
      </c>
      <c r="BP89" s="13">
        <v>0.37648058933139916</v>
      </c>
      <c r="BQ89" s="13">
        <v>0.37785326041717493</v>
      </c>
      <c r="BR89" s="13">
        <v>0.3750914927546386</v>
      </c>
      <c r="BS89" s="13">
        <v>0.37636141120009425</v>
      </c>
      <c r="BT89" s="13">
        <v>0.38574223245828165</v>
      </c>
      <c r="BU89" s="13">
        <v>0.39430962866800356</v>
      </c>
      <c r="BV89" s="13">
        <v>0.39126073414227158</v>
      </c>
      <c r="BW89" s="13">
        <v>0.42198255743062335</v>
      </c>
      <c r="BX89" s="13">
        <v>0.42733867779828522</v>
      </c>
      <c r="BY89" s="13">
        <v>0.43217728770229541</v>
      </c>
      <c r="BZ89" s="13">
        <v>0.43373687193803412</v>
      </c>
      <c r="CA89" s="13">
        <v>0.4410783440651071</v>
      </c>
      <c r="CB89" s="13">
        <v>0.44392953469266172</v>
      </c>
      <c r="CC89" s="13">
        <v>0.44876199688008328</v>
      </c>
      <c r="CD89" s="13">
        <v>0.45426050330711037</v>
      </c>
      <c r="CE89" s="13">
        <v>0.45463992448322671</v>
      </c>
      <c r="CF89" s="13">
        <v>0.45144268607226784</v>
      </c>
      <c r="CG89" s="13">
        <v>0.4513099454226418</v>
      </c>
      <c r="CH89" s="13">
        <v>0.44788338199225802</v>
      </c>
      <c r="CI89" s="13">
        <v>0.43982304291863483</v>
      </c>
      <c r="CJ89" s="13">
        <v>0.43584642710350552</v>
      </c>
      <c r="CK89" s="13">
        <v>0.42811575680562058</v>
      </c>
      <c r="CL89" s="13">
        <v>0.42097007026225197</v>
      </c>
      <c r="CM89" s="13">
        <v>0.40819978819991071</v>
      </c>
      <c r="CN89" s="13">
        <v>0.39175770492412049</v>
      </c>
      <c r="CO89" s="13">
        <v>0.38039766309715273</v>
      </c>
      <c r="CP89" s="13">
        <v>0.37404030108069408</v>
      </c>
      <c r="CQ89" s="13">
        <v>0.36768508537853839</v>
      </c>
      <c r="CR89" s="13">
        <v>0.35732946050631348</v>
      </c>
      <c r="CS89" s="13">
        <v>0.34664347107271987</v>
      </c>
      <c r="CT89" s="13">
        <v>0.34396742417115406</v>
      </c>
      <c r="CU89" s="13">
        <v>0.32332841670515927</v>
      </c>
      <c r="CV89" s="13">
        <v>0.32263376756334355</v>
      </c>
      <c r="CW89" s="13">
        <v>0.31919929383568002</v>
      </c>
      <c r="CX89" s="13">
        <v>0.31064753646124621</v>
      </c>
      <c r="CY89" s="13">
        <v>0.30437867496864612</v>
      </c>
      <c r="CZ89" s="13">
        <v>0.29304909021774833</v>
      </c>
      <c r="DA89" s="13">
        <v>0.28955956863396076</v>
      </c>
      <c r="DB89" s="13">
        <v>0.28554608148672228</v>
      </c>
      <c r="DC89" s="13">
        <v>0.27990175045583487</v>
      </c>
      <c r="DD89" s="13">
        <v>0.27794511586459303</v>
      </c>
      <c r="DE89" s="13">
        <v>0.27089805275081857</v>
      </c>
      <c r="DF89" s="13">
        <v>0.26505199534481111</v>
      </c>
      <c r="DG89" s="13">
        <v>0.26426420904967662</v>
      </c>
      <c r="DI89" s="16" t="s">
        <v>14</v>
      </c>
      <c r="DJ89" s="18">
        <v>3.9145243763604345</v>
      </c>
      <c r="DK89" s="19">
        <v>0.2447804316572047</v>
      </c>
      <c r="DL89" s="22"/>
      <c r="DM89" s="22"/>
    </row>
    <row r="90" spans="1:179" x14ac:dyDescent="0.3">
      <c r="A90" s="1">
        <v>1</v>
      </c>
      <c r="B90" s="1">
        <v>102</v>
      </c>
      <c r="C90" s="1" t="s">
        <v>47</v>
      </c>
      <c r="D90" s="13">
        <v>0.19761105609490043</v>
      </c>
      <c r="E90" s="13">
        <v>0.19542451177312739</v>
      </c>
      <c r="F90" s="13">
        <v>0.19371833771128505</v>
      </c>
      <c r="G90" s="13">
        <v>0.18820124955710943</v>
      </c>
      <c r="H90" s="13">
        <v>0.18336210356915345</v>
      </c>
      <c r="I90" s="13">
        <v>0.18266490002153418</v>
      </c>
      <c r="J90" s="13">
        <v>0.17835755473847634</v>
      </c>
      <c r="K90" s="13">
        <v>0.17765773034426585</v>
      </c>
      <c r="L90" s="13">
        <v>0.17847387747257887</v>
      </c>
      <c r="M90" s="13">
        <v>0.18037653937886647</v>
      </c>
      <c r="N90" s="13">
        <v>0.18472677825230405</v>
      </c>
      <c r="O90" s="13">
        <v>0.19330722738727887</v>
      </c>
      <c r="P90" s="13">
        <v>0.19526974038669248</v>
      </c>
      <c r="Q90" s="13">
        <v>0.19565622252156098</v>
      </c>
      <c r="R90" s="13">
        <v>0.19961675721438329</v>
      </c>
      <c r="S90" s="13">
        <v>0.2074909277938756</v>
      </c>
      <c r="T90" s="13">
        <v>0.21748523045324172</v>
      </c>
      <c r="U90" s="13">
        <v>0.21426207226055966</v>
      </c>
      <c r="V90" s="13">
        <v>0.21344228152298511</v>
      </c>
      <c r="W90" s="13">
        <v>0.21328957062258092</v>
      </c>
      <c r="X90" s="13">
        <v>0.21742150621705073</v>
      </c>
      <c r="Y90" s="13">
        <v>0.23341140497510604</v>
      </c>
      <c r="Z90" s="13">
        <v>0.24464204663731978</v>
      </c>
      <c r="AA90" s="13">
        <v>0.24701619190209795</v>
      </c>
      <c r="AB90" s="13">
        <v>0.23823466695115694</v>
      </c>
      <c r="AC90" s="13">
        <v>0.23657552959405176</v>
      </c>
      <c r="AD90" s="13">
        <v>0.23240757354124009</v>
      </c>
      <c r="AE90" s="13">
        <v>0.21614280441999686</v>
      </c>
      <c r="AF90" s="13">
        <v>0.20995229874665045</v>
      </c>
      <c r="AG90" s="13">
        <v>0.19514263393121734</v>
      </c>
      <c r="AH90" s="13">
        <v>0.19154839818829791</v>
      </c>
      <c r="AI90" s="13">
        <v>0.19505325824948086</v>
      </c>
      <c r="AJ90" s="13">
        <v>0.1928375357285172</v>
      </c>
      <c r="AK90" s="13">
        <v>0.18216115358318294</v>
      </c>
      <c r="AL90" s="13">
        <v>0.18140561620732629</v>
      </c>
      <c r="AM90" s="13">
        <v>0.17884576874373689</v>
      </c>
      <c r="AN90" s="13">
        <v>0.17560774929517189</v>
      </c>
      <c r="AO90" s="13">
        <v>0.16664158396356799</v>
      </c>
      <c r="AP90" s="13">
        <v>0.16595055530147867</v>
      </c>
      <c r="AQ90" s="13">
        <v>0.17082485809820977</v>
      </c>
      <c r="AR90" s="13">
        <v>0.17385776619124885</v>
      </c>
      <c r="AS90" s="13">
        <v>0.1745351609382918</v>
      </c>
      <c r="AT90" s="13">
        <v>0.17560762095073715</v>
      </c>
      <c r="AU90" s="13">
        <v>0.17183523996965472</v>
      </c>
      <c r="AV90" s="13">
        <v>0.17967142300905631</v>
      </c>
      <c r="AW90" s="13">
        <v>0.17226668561636538</v>
      </c>
      <c r="AX90" s="13">
        <v>0.17052411547481167</v>
      </c>
      <c r="AY90" s="13">
        <v>0.1652402677104319</v>
      </c>
      <c r="AZ90" s="13">
        <v>0.16265388675742182</v>
      </c>
      <c r="BA90" s="13">
        <v>0.15812913866626729</v>
      </c>
      <c r="BB90" s="13">
        <v>0.15160329754076249</v>
      </c>
      <c r="BC90" s="13">
        <v>0.14856897747602787</v>
      </c>
      <c r="BD90" s="13">
        <v>0.14630023016110402</v>
      </c>
      <c r="BE90" s="13">
        <v>0.14593706200969572</v>
      </c>
      <c r="BF90" s="13">
        <v>0.15320746731689733</v>
      </c>
      <c r="BG90" s="13">
        <v>0.15219409617534241</v>
      </c>
      <c r="BH90" s="13">
        <v>0.14873537964346045</v>
      </c>
      <c r="BI90" s="13">
        <v>0.14862659157152208</v>
      </c>
      <c r="BJ90" s="13">
        <v>0.14922502048040387</v>
      </c>
      <c r="BK90" s="13">
        <v>0.12055782140961809</v>
      </c>
      <c r="BL90" s="13">
        <v>0.11736113088017036</v>
      </c>
      <c r="BM90" s="13">
        <v>0.116553035545928</v>
      </c>
      <c r="BN90" s="13">
        <v>0.11606865555309638</v>
      </c>
      <c r="BO90" s="13">
        <v>0.11529509175798507</v>
      </c>
      <c r="BP90" s="13">
        <v>0.11367696681280108</v>
      </c>
      <c r="BQ90" s="13">
        <v>0.11094183722128888</v>
      </c>
      <c r="BR90" s="13">
        <v>0.1075606776663294</v>
      </c>
      <c r="BS90" s="13">
        <v>0.10713701874938555</v>
      </c>
      <c r="BT90" s="13">
        <v>0.10829289113534357</v>
      </c>
      <c r="BU90" s="13">
        <v>0.10892257228900654</v>
      </c>
      <c r="BV90" s="13">
        <v>0.10764058561480312</v>
      </c>
      <c r="BW90" s="13">
        <v>0.10596148284910388</v>
      </c>
      <c r="BX90" s="13">
        <v>0.10499253948437791</v>
      </c>
      <c r="BY90" s="13">
        <v>0.10553182088418227</v>
      </c>
      <c r="BZ90" s="13">
        <v>0.10467518217417088</v>
      </c>
      <c r="CA90" s="13">
        <v>0.10289870501718132</v>
      </c>
      <c r="CB90" s="13">
        <v>9.9716024917843302E-2</v>
      </c>
      <c r="CC90" s="13">
        <v>9.81907031284176E-2</v>
      </c>
      <c r="CD90" s="13">
        <v>9.656381970621003E-2</v>
      </c>
      <c r="CE90" s="13">
        <v>9.7067934503768369E-2</v>
      </c>
      <c r="CF90" s="13">
        <v>0.11382878127927229</v>
      </c>
      <c r="CG90" s="13">
        <v>0.11462687592218239</v>
      </c>
      <c r="CH90" s="13">
        <v>0.11376123885382294</v>
      </c>
      <c r="CI90" s="13">
        <v>0.10668189229034901</v>
      </c>
      <c r="CJ90" s="13">
        <v>0.10695070312857723</v>
      </c>
      <c r="CK90" s="13">
        <v>0.11000782907119684</v>
      </c>
      <c r="CL90" s="13">
        <v>0.10796959328226299</v>
      </c>
      <c r="CM90" s="13">
        <v>0.10672571558397066</v>
      </c>
      <c r="CN90" s="13">
        <v>0.10422970533872815</v>
      </c>
      <c r="CO90" s="13">
        <v>0.1021882932421984</v>
      </c>
      <c r="CP90" s="13">
        <v>0.10098817883478035</v>
      </c>
      <c r="CQ90" s="13">
        <v>0.1025011715448543</v>
      </c>
      <c r="CR90" s="13">
        <v>0.10066183081302778</v>
      </c>
      <c r="CS90" s="13">
        <v>9.7222686365575642E-2</v>
      </c>
      <c r="CT90" s="13">
        <v>9.4336668886375111E-2</v>
      </c>
      <c r="CU90" s="13">
        <v>9.101496050811575E-2</v>
      </c>
      <c r="CV90" s="13">
        <v>9.1069559335385547E-2</v>
      </c>
      <c r="CW90" s="13">
        <v>9.1122715017802711E-2</v>
      </c>
      <c r="CX90" s="13">
        <v>8.8722227410720153E-2</v>
      </c>
      <c r="CY90" s="13">
        <v>8.8141463427766062E-2</v>
      </c>
      <c r="CZ90" s="13">
        <v>8.6905464630761153E-2</v>
      </c>
      <c r="DA90" s="13">
        <v>8.7353822886964569E-2</v>
      </c>
      <c r="DB90" s="13">
        <v>8.6820045218621009E-2</v>
      </c>
      <c r="DC90" s="13">
        <v>8.3700725882689675E-2</v>
      </c>
      <c r="DD90" s="13">
        <v>8.0083069234184193E-2</v>
      </c>
      <c r="DE90" s="13">
        <v>7.9356117450664121E-2</v>
      </c>
      <c r="DF90" s="13">
        <v>7.7868615740824043E-2</v>
      </c>
      <c r="DG90" s="13">
        <v>7.8709026680736718E-2</v>
      </c>
      <c r="DI90" s="16" t="s">
        <v>16</v>
      </c>
      <c r="DJ90" s="18">
        <v>2.8197997850275431</v>
      </c>
      <c r="DK90" s="19">
        <v>0.19765836116932817</v>
      </c>
      <c r="DL90" s="22"/>
      <c r="DM90" s="22"/>
    </row>
    <row r="91" spans="1:179" x14ac:dyDescent="0.3">
      <c r="A91" s="1">
        <v>2</v>
      </c>
      <c r="B91" s="1">
        <v>103</v>
      </c>
      <c r="C91" s="1" t="s">
        <v>61</v>
      </c>
      <c r="D91" s="13">
        <v>0.31069073489787602</v>
      </c>
      <c r="E91" s="13">
        <v>0.30579686435532494</v>
      </c>
      <c r="F91" s="13">
        <v>0.30406425767426148</v>
      </c>
      <c r="G91" s="13">
        <v>0.29609706056312929</v>
      </c>
      <c r="H91" s="13">
        <v>0.28963371524867981</v>
      </c>
      <c r="I91" s="13">
        <v>0.29249279494772712</v>
      </c>
      <c r="J91" s="13">
        <v>0.29091546985412986</v>
      </c>
      <c r="K91" s="13">
        <v>0.29366078983213789</v>
      </c>
      <c r="L91" s="13">
        <v>0.29691964251242475</v>
      </c>
      <c r="M91" s="13">
        <v>0.30140909010136097</v>
      </c>
      <c r="N91" s="13">
        <v>0.30144608186247396</v>
      </c>
      <c r="O91" s="13">
        <v>0.29018946475769158</v>
      </c>
      <c r="P91" s="13">
        <v>0.29062046728189672</v>
      </c>
      <c r="Q91" s="13">
        <v>0.28504429656806807</v>
      </c>
      <c r="R91" s="13">
        <v>0.28193456333010319</v>
      </c>
      <c r="S91" s="13">
        <v>0.27793952373372482</v>
      </c>
      <c r="T91" s="13">
        <v>0.27310682303988154</v>
      </c>
      <c r="U91" s="13">
        <v>0.26721877754260404</v>
      </c>
      <c r="V91" s="13">
        <v>0.2643308713202881</v>
      </c>
      <c r="W91" s="13">
        <v>0.25933933515136598</v>
      </c>
      <c r="X91" s="13">
        <v>0.25967261235132022</v>
      </c>
      <c r="Y91" s="13">
        <v>0.262755693650917</v>
      </c>
      <c r="Z91" s="13">
        <v>0.26161187634735272</v>
      </c>
      <c r="AA91" s="13">
        <v>0.26257954904713432</v>
      </c>
      <c r="AB91" s="13">
        <v>0.26708342217357151</v>
      </c>
      <c r="AC91" s="13">
        <v>0.29817447305065209</v>
      </c>
      <c r="AD91" s="13">
        <v>0.29018197912732857</v>
      </c>
      <c r="AE91" s="13">
        <v>0.29083002359530546</v>
      </c>
      <c r="AF91" s="13">
        <v>0.30379845138045269</v>
      </c>
      <c r="AG91" s="13">
        <v>0.31724947224122479</v>
      </c>
      <c r="AH91" s="13">
        <v>0.31728938391481726</v>
      </c>
      <c r="AI91" s="13">
        <v>0.31539364634043598</v>
      </c>
      <c r="AJ91" s="13">
        <v>0.32990715903829237</v>
      </c>
      <c r="AK91" s="13">
        <v>0.32779951735119772</v>
      </c>
      <c r="AL91" s="13">
        <v>0.321462565155893</v>
      </c>
      <c r="AM91" s="13">
        <v>0.3212519093306212</v>
      </c>
      <c r="AN91" s="13">
        <v>0.32128593391241689</v>
      </c>
      <c r="AO91" s="13">
        <v>0.32166523785212753</v>
      </c>
      <c r="AP91" s="13">
        <v>0.32074789237616291</v>
      </c>
      <c r="AQ91" s="13">
        <v>0.32640380461935165</v>
      </c>
      <c r="AR91" s="13">
        <v>0.32715097598054005</v>
      </c>
      <c r="AS91" s="13">
        <v>0.32681529907939383</v>
      </c>
      <c r="AT91" s="13">
        <v>0.32676403402135351</v>
      </c>
      <c r="AU91" s="13">
        <v>0.32813055003661606</v>
      </c>
      <c r="AV91" s="13">
        <v>0.3240077876915885</v>
      </c>
      <c r="AW91" s="13">
        <v>0.32330875089919997</v>
      </c>
      <c r="AX91" s="13">
        <v>0.32855774133420873</v>
      </c>
      <c r="AY91" s="13">
        <v>0.3280101486492486</v>
      </c>
      <c r="AZ91" s="13">
        <v>0.32772072423578935</v>
      </c>
      <c r="BA91" s="13">
        <v>0.3312894255175674</v>
      </c>
      <c r="BB91" s="13">
        <v>0.32779531997351558</v>
      </c>
      <c r="BC91" s="13">
        <v>0.33106655492576498</v>
      </c>
      <c r="BD91" s="13">
        <v>0.3310188231711006</v>
      </c>
      <c r="BE91" s="13">
        <v>0.32660870863258923</v>
      </c>
      <c r="BF91" s="13">
        <v>0.32928509524706778</v>
      </c>
      <c r="BG91" s="13">
        <v>0.32228438030470269</v>
      </c>
      <c r="BH91" s="13">
        <v>0.32033356972004712</v>
      </c>
      <c r="BI91" s="13">
        <v>0.30637564807498457</v>
      </c>
      <c r="BJ91" s="13">
        <v>0.29993914311803938</v>
      </c>
      <c r="BK91" s="13">
        <v>0.28991121119329555</v>
      </c>
      <c r="BL91" s="13">
        <v>0.28312118528822822</v>
      </c>
      <c r="BM91" s="13">
        <v>0.28667052958239736</v>
      </c>
      <c r="BN91" s="13">
        <v>0.28491791443564851</v>
      </c>
      <c r="BO91" s="13">
        <v>0.28427451349010135</v>
      </c>
      <c r="BP91" s="13">
        <v>0.2850833652513437</v>
      </c>
      <c r="BQ91" s="13">
        <v>0.2885656836818411</v>
      </c>
      <c r="BR91" s="13">
        <v>0.28827641192809689</v>
      </c>
      <c r="BS91" s="13">
        <v>0.29569489114415648</v>
      </c>
      <c r="BT91" s="13">
        <v>0.30279998895946275</v>
      </c>
      <c r="BU91" s="13">
        <v>0.32009135956160095</v>
      </c>
      <c r="BV91" s="13">
        <v>0.33027879505418756</v>
      </c>
      <c r="BW91" s="13">
        <v>0.3509980505017033</v>
      </c>
      <c r="BX91" s="13">
        <v>0.36393171274622904</v>
      </c>
      <c r="BY91" s="13">
        <v>0.3733927252043106</v>
      </c>
      <c r="BZ91" s="13">
        <v>0.37801853123244156</v>
      </c>
      <c r="CA91" s="13">
        <v>0.39151200541907721</v>
      </c>
      <c r="CB91" s="13">
        <v>0.40351638244587551</v>
      </c>
      <c r="CC91" s="13">
        <v>0.42379371460608084</v>
      </c>
      <c r="CD91" s="13">
        <v>0.43203595050435889</v>
      </c>
      <c r="CE91" s="13">
        <v>0.44216876618431322</v>
      </c>
      <c r="CF91" s="13">
        <v>0.45553293002256989</v>
      </c>
      <c r="CG91" s="13">
        <v>0.45865055236107471</v>
      </c>
      <c r="CH91" s="13">
        <v>0.46859198894007414</v>
      </c>
      <c r="CI91" s="13">
        <v>0.47583664666888709</v>
      </c>
      <c r="CJ91" s="13">
        <v>0.4824938204970009</v>
      </c>
      <c r="CK91" s="13">
        <v>0.48564591308219196</v>
      </c>
      <c r="CL91" s="13">
        <v>0.48816398132791394</v>
      </c>
      <c r="CM91" s="13">
        <v>0.4817432113310629</v>
      </c>
      <c r="CN91" s="13">
        <v>0.4776077317893872</v>
      </c>
      <c r="CO91" s="13">
        <v>0.47725556686787479</v>
      </c>
      <c r="CP91" s="13">
        <v>0.48060830930324316</v>
      </c>
      <c r="CQ91" s="13">
        <v>0.49069201080601715</v>
      </c>
      <c r="CR91" s="13">
        <v>0.50062044657704796</v>
      </c>
      <c r="CS91" s="13">
        <v>0.50465515279925055</v>
      </c>
      <c r="CT91" s="13">
        <v>0.50766532209309978</v>
      </c>
      <c r="CU91" s="13">
        <v>0.50427756051402828</v>
      </c>
      <c r="CV91" s="13">
        <v>0.51291930150920073</v>
      </c>
      <c r="CW91" s="13">
        <v>0.5247874192538251</v>
      </c>
      <c r="CX91" s="13">
        <v>0.52363339681117205</v>
      </c>
      <c r="CY91" s="13">
        <v>0.52878246112876348</v>
      </c>
      <c r="CZ91" s="13">
        <v>0.52702778856289245</v>
      </c>
      <c r="DA91" s="13">
        <v>0.52608200984900744</v>
      </c>
      <c r="DB91" s="13">
        <v>0.51467320107520598</v>
      </c>
      <c r="DC91" s="13">
        <v>0.51592500840269817</v>
      </c>
      <c r="DD91" s="13">
        <v>0.51499296707558151</v>
      </c>
      <c r="DE91" s="13">
        <v>0.50935378363621697</v>
      </c>
      <c r="DF91" s="13">
        <v>0.50344724955159526</v>
      </c>
      <c r="DG91" s="13">
        <v>0.50880963403340129</v>
      </c>
      <c r="DI91" s="16" t="s">
        <v>17</v>
      </c>
      <c r="DJ91" s="18">
        <v>1.0947245913328896</v>
      </c>
      <c r="DK91" s="19">
        <v>8.550107911479489E-2</v>
      </c>
      <c r="DL91" s="22"/>
      <c r="DM91" s="22"/>
    </row>
    <row r="92" spans="1:179" x14ac:dyDescent="0.3">
      <c r="A92" s="1">
        <v>1</v>
      </c>
      <c r="B92" s="1">
        <v>104</v>
      </c>
      <c r="C92" s="1" t="s">
        <v>43</v>
      </c>
      <c r="D92" s="13">
        <v>0.46401074887031502</v>
      </c>
      <c r="E92" s="13">
        <v>0.47588985552061963</v>
      </c>
      <c r="F92" s="13">
        <v>0.47653353454976743</v>
      </c>
      <c r="G92" s="13">
        <v>0.47193470543582361</v>
      </c>
      <c r="H92" s="13">
        <v>0.47153792052461435</v>
      </c>
      <c r="I92" s="13">
        <v>0.47472258631216957</v>
      </c>
      <c r="J92" s="13">
        <v>0.48189638055513606</v>
      </c>
      <c r="K92" s="13">
        <v>0.49305773699393474</v>
      </c>
      <c r="L92" s="13">
        <v>0.49812767450774542</v>
      </c>
      <c r="M92" s="13">
        <v>0.50608743807964873</v>
      </c>
      <c r="N92" s="13">
        <v>0.51407969977429058</v>
      </c>
      <c r="O92" s="13">
        <v>0.50963039974840418</v>
      </c>
      <c r="P92" s="13">
        <v>0.51216898025058999</v>
      </c>
      <c r="Q92" s="13">
        <v>0.52738880891298145</v>
      </c>
      <c r="R92" s="13">
        <v>0.53066229993746805</v>
      </c>
      <c r="S92" s="13">
        <v>0.53403138247510418</v>
      </c>
      <c r="T92" s="13">
        <v>0.53238174214199852</v>
      </c>
      <c r="U92" s="13">
        <v>0.52868475240518553</v>
      </c>
      <c r="V92" s="13">
        <v>0.53297503617280362</v>
      </c>
      <c r="W92" s="13">
        <v>0.5432096764353791</v>
      </c>
      <c r="X92" s="13">
        <v>0.54596677918713055</v>
      </c>
      <c r="Y92" s="13">
        <v>0.55267439380656158</v>
      </c>
      <c r="Z92" s="13">
        <v>0.5533526106776866</v>
      </c>
      <c r="AA92" s="13">
        <v>0.55327227547970348</v>
      </c>
      <c r="AB92" s="13">
        <v>0.55638005742323937</v>
      </c>
      <c r="AC92" s="13">
        <v>0.55718364688748279</v>
      </c>
      <c r="AD92" s="13">
        <v>0.55592822237566153</v>
      </c>
      <c r="AE92" s="13">
        <v>0.55695262983275462</v>
      </c>
      <c r="AF92" s="13">
        <v>0.55392792412350822</v>
      </c>
      <c r="AG92" s="13">
        <v>0.55634604732961546</v>
      </c>
      <c r="AH92" s="13">
        <v>0.54367749843121393</v>
      </c>
      <c r="AI92" s="13">
        <v>0.53510761641289262</v>
      </c>
      <c r="AJ92" s="13">
        <v>0.53099959184475287</v>
      </c>
      <c r="AK92" s="13">
        <v>0.52965344983906415</v>
      </c>
      <c r="AL92" s="13">
        <v>0.52532507775026904</v>
      </c>
      <c r="AM92" s="13">
        <v>0.51867883879585974</v>
      </c>
      <c r="AN92" s="13">
        <v>0.51806608472812354</v>
      </c>
      <c r="AO92" s="13">
        <v>0.51660236567339468</v>
      </c>
      <c r="AP92" s="13">
        <v>0.50935226815404333</v>
      </c>
      <c r="AQ92" s="13">
        <v>0.50611659423773148</v>
      </c>
      <c r="AR92" s="13">
        <v>0.50228573026165724</v>
      </c>
      <c r="AS92" s="13">
        <v>0.4944818949904336</v>
      </c>
      <c r="AT92" s="13">
        <v>0.4882882121376067</v>
      </c>
      <c r="AU92" s="13">
        <v>0.48764274723176848</v>
      </c>
      <c r="AV92" s="13">
        <v>0.48099445605699409</v>
      </c>
      <c r="AW92" s="13">
        <v>0.47438122585136655</v>
      </c>
      <c r="AX92" s="13">
        <v>0.47256302596884658</v>
      </c>
      <c r="AY92" s="13">
        <v>0.48112882015535779</v>
      </c>
      <c r="AZ92" s="13">
        <v>0.47959112452708741</v>
      </c>
      <c r="BA92" s="13">
        <v>0.47205957485177763</v>
      </c>
      <c r="BB92" s="13">
        <v>0.47031085434208414</v>
      </c>
      <c r="BC92" s="13">
        <v>0.4714152798395469</v>
      </c>
      <c r="BD92" s="13">
        <v>0.46991972485039263</v>
      </c>
      <c r="BE92" s="13">
        <v>0.47189064862241842</v>
      </c>
      <c r="BF92" s="13">
        <v>0.4835994965288255</v>
      </c>
      <c r="BG92" s="13">
        <v>0.49281815865570366</v>
      </c>
      <c r="BH92" s="13">
        <v>0.50405660391983642</v>
      </c>
      <c r="BI92" s="13">
        <v>0.50972510440799135</v>
      </c>
      <c r="BJ92" s="13">
        <v>0.51783559199800633</v>
      </c>
      <c r="BK92" s="13">
        <v>0.51953311430613192</v>
      </c>
      <c r="BL92" s="13">
        <v>0.51915655682934125</v>
      </c>
      <c r="BM92" s="13">
        <v>0.52263126589868103</v>
      </c>
      <c r="BN92" s="13">
        <v>0.53065334033758327</v>
      </c>
      <c r="BO92" s="13">
        <v>0.54631772201460893</v>
      </c>
      <c r="BP92" s="13">
        <v>0.55183555634224801</v>
      </c>
      <c r="BQ92" s="13">
        <v>0.5624323385438792</v>
      </c>
      <c r="BR92" s="13">
        <v>0.55698969143021526</v>
      </c>
      <c r="BS92" s="13">
        <v>0.56108398767667422</v>
      </c>
      <c r="BT92" s="13">
        <v>0.56829848013306206</v>
      </c>
      <c r="BU92" s="13">
        <v>0.57647686897336137</v>
      </c>
      <c r="BV92" s="13">
        <v>0.57660189425831943</v>
      </c>
      <c r="BW92" s="13">
        <v>0.58364038350090841</v>
      </c>
      <c r="BX92" s="13">
        <v>0.59022207521865344</v>
      </c>
      <c r="BY92" s="13">
        <v>0.59606082869276278</v>
      </c>
      <c r="BZ92" s="13">
        <v>0.60148338380012312</v>
      </c>
      <c r="CA92" s="13">
        <v>0.60156309024968724</v>
      </c>
      <c r="CB92" s="13">
        <v>0.6027423039695029</v>
      </c>
      <c r="CC92" s="13">
        <v>0.61137089003309852</v>
      </c>
      <c r="CD92" s="13">
        <v>0.61163860664295155</v>
      </c>
      <c r="CE92" s="13">
        <v>0.61366655882260601</v>
      </c>
      <c r="CF92" s="13">
        <v>0.62904119738991537</v>
      </c>
      <c r="CG92" s="13">
        <v>0.62404997168202292</v>
      </c>
      <c r="CH92" s="13">
        <v>0.62855919424339612</v>
      </c>
      <c r="CI92" s="13">
        <v>0.62104315847597513</v>
      </c>
      <c r="CJ92" s="13">
        <v>0.6217566215872834</v>
      </c>
      <c r="CK92" s="13">
        <v>0.61611264733709625</v>
      </c>
      <c r="CL92" s="13">
        <v>0.61661142366159871</v>
      </c>
      <c r="CM92" s="13">
        <v>0.61211973434718114</v>
      </c>
      <c r="CN92" s="13">
        <v>0.60832249533184846</v>
      </c>
      <c r="CO92" s="13">
        <v>0.61010527468906461</v>
      </c>
      <c r="CP92" s="13">
        <v>0.60641117402240841</v>
      </c>
      <c r="CQ92" s="13">
        <v>0.60343494843368028</v>
      </c>
      <c r="CR92" s="13">
        <v>0.60440527075187944</v>
      </c>
      <c r="CS92" s="13">
        <v>0.60722434441839135</v>
      </c>
      <c r="CT92" s="13">
        <v>0.60747427841897972</v>
      </c>
      <c r="CU92" s="13">
        <v>0.61069650991244639</v>
      </c>
      <c r="CV92" s="13">
        <v>0.61932893338417228</v>
      </c>
      <c r="CW92" s="13">
        <v>0.62276218240041892</v>
      </c>
      <c r="CX92" s="13">
        <v>0.61577934916735011</v>
      </c>
      <c r="CY92" s="13">
        <v>0.61220801734784225</v>
      </c>
      <c r="CZ92" s="13">
        <v>0.60778012034388917</v>
      </c>
      <c r="DA92" s="13">
        <v>0.61251096496815116</v>
      </c>
      <c r="DB92" s="13">
        <v>0.61146631585145206</v>
      </c>
      <c r="DC92" s="13">
        <v>0.61014594832420233</v>
      </c>
      <c r="DD92" s="13">
        <v>0.61170737552815213</v>
      </c>
      <c r="DE92" s="13">
        <v>0.61688262227093826</v>
      </c>
      <c r="DF92" s="13">
        <v>0.61111172451826135</v>
      </c>
      <c r="DG92" s="13">
        <v>0.62525733435345743</v>
      </c>
    </row>
    <row r="93" spans="1:179" x14ac:dyDescent="0.3">
      <c r="A93" s="1">
        <v>1</v>
      </c>
      <c r="B93" s="1">
        <v>106</v>
      </c>
      <c r="C93" s="1" t="s">
        <v>42</v>
      </c>
      <c r="D93" s="13">
        <v>0.25829840135515963</v>
      </c>
      <c r="E93" s="13">
        <v>0.26226899891976907</v>
      </c>
      <c r="F93" s="13">
        <v>0.2658555843019732</v>
      </c>
      <c r="G93" s="13">
        <v>0.25917657502127733</v>
      </c>
      <c r="H93" s="13">
        <v>0.25970558171547131</v>
      </c>
      <c r="I93" s="13">
        <v>0.26617222055403128</v>
      </c>
      <c r="J93" s="13">
        <v>0.26979181678566738</v>
      </c>
      <c r="K93" s="13">
        <v>0.2706856796996972</v>
      </c>
      <c r="L93" s="13">
        <v>0.28302394462161301</v>
      </c>
      <c r="M93" s="13">
        <v>0.28430229249718242</v>
      </c>
      <c r="N93" s="13">
        <v>0.28752522863044938</v>
      </c>
      <c r="O93" s="13">
        <v>0.29261450279545054</v>
      </c>
      <c r="P93" s="13">
        <v>0.28678397497884028</v>
      </c>
      <c r="Q93" s="13">
        <v>0.29428934684465863</v>
      </c>
      <c r="R93" s="13">
        <v>0.29722011397295223</v>
      </c>
      <c r="S93" s="13">
        <v>0.30207400223644509</v>
      </c>
      <c r="T93" s="13">
        <v>0.30161389534444649</v>
      </c>
      <c r="U93" s="13">
        <v>0.30136875534638186</v>
      </c>
      <c r="V93" s="13">
        <v>0.30600527582050135</v>
      </c>
      <c r="W93" s="13">
        <v>0.30409790427849931</v>
      </c>
      <c r="X93" s="13">
        <v>0.30688061973624103</v>
      </c>
      <c r="Y93" s="13">
        <v>0.30813516311489791</v>
      </c>
      <c r="Z93" s="13">
        <v>0.31541769906624262</v>
      </c>
      <c r="AA93" s="13">
        <v>0.31750496389634997</v>
      </c>
      <c r="AB93" s="13">
        <v>0.32042572916570189</v>
      </c>
      <c r="AC93" s="13">
        <v>0.31991856973367577</v>
      </c>
      <c r="AD93" s="13">
        <v>0.32066738474015066</v>
      </c>
      <c r="AE93" s="13">
        <v>0.31980082022451267</v>
      </c>
      <c r="AF93" s="13">
        <v>0.3181011891969362</v>
      </c>
      <c r="AG93" s="13">
        <v>0.32124227113744058</v>
      </c>
      <c r="AH93" s="13">
        <v>0.31622932343161608</v>
      </c>
      <c r="AI93" s="13">
        <v>0.31602163323764254</v>
      </c>
      <c r="AJ93" s="13">
        <v>0.31594016567897609</v>
      </c>
      <c r="AK93" s="13">
        <v>0.31641089289503443</v>
      </c>
      <c r="AL93" s="13">
        <v>0.31631584800480966</v>
      </c>
      <c r="AM93" s="13">
        <v>0.3183018570268214</v>
      </c>
      <c r="AN93" s="13">
        <v>0.31829599159934502</v>
      </c>
      <c r="AO93" s="13">
        <v>0.318191851996379</v>
      </c>
      <c r="AP93" s="13">
        <v>0.32116272518672373</v>
      </c>
      <c r="AQ93" s="13">
        <v>0.31900033587002985</v>
      </c>
      <c r="AR93" s="13">
        <v>0.3204147348394874</v>
      </c>
      <c r="AS93" s="13">
        <v>0.31619099350486474</v>
      </c>
      <c r="AT93" s="13">
        <v>0.31524612556142345</v>
      </c>
      <c r="AU93" s="13">
        <v>0.31630669178182796</v>
      </c>
      <c r="AV93" s="13">
        <v>0.31662481563126132</v>
      </c>
      <c r="AW93" s="13">
        <v>0.31544362507855428</v>
      </c>
      <c r="AX93" s="13">
        <v>0.31408588501800283</v>
      </c>
      <c r="AY93" s="13">
        <v>0.31622287774592339</v>
      </c>
      <c r="AZ93" s="13">
        <v>0.3109259188660416</v>
      </c>
      <c r="BA93" s="13">
        <v>0.31405352490727956</v>
      </c>
      <c r="BB93" s="13">
        <v>0.30995784424072603</v>
      </c>
      <c r="BC93" s="13">
        <v>0.30731475084164578</v>
      </c>
      <c r="BD93" s="13">
        <v>0.30843360703034733</v>
      </c>
      <c r="BE93" s="13">
        <v>0.31002664582659895</v>
      </c>
      <c r="BF93" s="13">
        <v>0.30680517427101378</v>
      </c>
      <c r="BG93" s="13">
        <v>0.30456981692803742</v>
      </c>
      <c r="BH93" s="13">
        <v>0.30646220760731629</v>
      </c>
      <c r="BI93" s="13">
        <v>0.30924337640413557</v>
      </c>
      <c r="BJ93" s="13">
        <v>0.30705398945396772</v>
      </c>
      <c r="BK93" s="13">
        <v>0.3075533272996247</v>
      </c>
      <c r="BL93" s="13">
        <v>0.30567647331833014</v>
      </c>
      <c r="BM93" s="13">
        <v>0.30747300236314024</v>
      </c>
      <c r="BN93" s="13">
        <v>0.31311425823066824</v>
      </c>
      <c r="BO93" s="13">
        <v>0.31492812195122238</v>
      </c>
      <c r="BP93" s="13">
        <v>0.31660535318255589</v>
      </c>
      <c r="BQ93" s="13">
        <v>0.32318057422207425</v>
      </c>
      <c r="BR93" s="13">
        <v>0.32095032750836516</v>
      </c>
      <c r="BS93" s="13">
        <v>0.32489475243875948</v>
      </c>
      <c r="BT93" s="13">
        <v>0.33125209829079394</v>
      </c>
      <c r="BU93" s="13">
        <v>0.33650658056454136</v>
      </c>
      <c r="BV93" s="13">
        <v>0.33628834422771986</v>
      </c>
      <c r="BW93" s="13">
        <v>0.34391571102393309</v>
      </c>
      <c r="BX93" s="13">
        <v>0.34821868445207427</v>
      </c>
      <c r="BY93" s="13">
        <v>0.35191527164613651</v>
      </c>
      <c r="BZ93" s="13">
        <v>0.35497082972513544</v>
      </c>
      <c r="CA93" s="13">
        <v>0.35622569056642084</v>
      </c>
      <c r="CB93" s="13">
        <v>0.35875967587617213</v>
      </c>
      <c r="CC93" s="13">
        <v>0.35996984910375346</v>
      </c>
      <c r="CD93" s="13">
        <v>0.36041084375550492</v>
      </c>
      <c r="CE93" s="13">
        <v>0.36447999141791576</v>
      </c>
      <c r="CF93" s="13">
        <v>0.36622443892848466</v>
      </c>
      <c r="CG93" s="13">
        <v>0.36886321826028995</v>
      </c>
      <c r="CH93" s="13">
        <v>0.3682638509192358</v>
      </c>
      <c r="CI93" s="13">
        <v>0.37259355093894736</v>
      </c>
      <c r="CJ93" s="13">
        <v>0.37678909357701257</v>
      </c>
      <c r="CK93" s="13">
        <v>0.38052829063743643</v>
      </c>
      <c r="CL93" s="13">
        <v>0.38229243856563211</v>
      </c>
      <c r="CM93" s="13">
        <v>0.38274029645201996</v>
      </c>
      <c r="CN93" s="13">
        <v>0.3847265575913949</v>
      </c>
      <c r="CO93" s="13">
        <v>0.38504105671455013</v>
      </c>
      <c r="CP93" s="13">
        <v>0.38896479611009571</v>
      </c>
      <c r="CQ93" s="13">
        <v>0.39269970665241322</v>
      </c>
      <c r="CR93" s="13">
        <v>0.39337696264499988</v>
      </c>
      <c r="CS93" s="13">
        <v>0.39222597488932487</v>
      </c>
      <c r="CT93" s="13">
        <v>0.39769551157799343</v>
      </c>
      <c r="CU93" s="13">
        <v>0.39505444448242066</v>
      </c>
      <c r="CV93" s="13">
        <v>0.40457261178283144</v>
      </c>
      <c r="CW93" s="13">
        <v>0.41146691358227583</v>
      </c>
      <c r="CX93" s="13">
        <v>0.41059928787911049</v>
      </c>
      <c r="CY93" s="13">
        <v>0.41064055122262144</v>
      </c>
      <c r="CZ93" s="13">
        <v>0.41093057172034197</v>
      </c>
      <c r="DA93" s="13">
        <v>0.41630395795230096</v>
      </c>
      <c r="DB93" s="13">
        <v>0.42227626119705503</v>
      </c>
      <c r="DC93" s="13">
        <v>0.42315430124499975</v>
      </c>
      <c r="DD93" s="13">
        <v>0.42934784326828895</v>
      </c>
      <c r="DE93" s="13">
        <v>0.43188473837125052</v>
      </c>
      <c r="DF93" s="13">
        <v>0.43389368495780684</v>
      </c>
      <c r="DG93" s="13">
        <v>0.44160803833554718</v>
      </c>
    </row>
    <row r="94" spans="1:179" x14ac:dyDescent="0.3">
      <c r="A94" s="1">
        <v>1</v>
      </c>
      <c r="B94" s="1">
        <v>107</v>
      </c>
      <c r="C94" s="1" t="s">
        <v>26</v>
      </c>
      <c r="D94" s="13">
        <v>0.23340745946407579</v>
      </c>
      <c r="E94" s="13">
        <v>0.23632910515727282</v>
      </c>
      <c r="F94" s="13">
        <v>0.23863470601639655</v>
      </c>
      <c r="G94" s="13">
        <v>0.23571305314228205</v>
      </c>
      <c r="H94" s="13">
        <v>0.23692564279726838</v>
      </c>
      <c r="I94" s="13">
        <v>0.24583189030075162</v>
      </c>
      <c r="J94" s="13">
        <v>0.24731315402727783</v>
      </c>
      <c r="K94" s="13">
        <v>0.25438478752838084</v>
      </c>
      <c r="L94" s="13">
        <v>0.2583884927635261</v>
      </c>
      <c r="M94" s="13">
        <v>0.26574636422071773</v>
      </c>
      <c r="N94" s="13">
        <v>0.2752619264679278</v>
      </c>
      <c r="O94" s="13">
        <v>0.28513290648448203</v>
      </c>
      <c r="P94" s="13">
        <v>0.28026132059179315</v>
      </c>
      <c r="Q94" s="13">
        <v>0.28690982270821991</v>
      </c>
      <c r="R94" s="13">
        <v>0.29054880125435389</v>
      </c>
      <c r="S94" s="13">
        <v>0.2952135336725295</v>
      </c>
      <c r="T94" s="13">
        <v>0.29549098934527457</v>
      </c>
      <c r="U94" s="13">
        <v>0.30029457357455985</v>
      </c>
      <c r="V94" s="13">
        <v>0.30741512696889123</v>
      </c>
      <c r="W94" s="13">
        <v>0.31627472044478067</v>
      </c>
      <c r="X94" s="13">
        <v>0.32268033309931554</v>
      </c>
      <c r="Y94" s="13">
        <v>0.33101927481699489</v>
      </c>
      <c r="Z94" s="13">
        <v>0.33647228927076284</v>
      </c>
      <c r="AA94" s="13">
        <v>0.3385823979231346</v>
      </c>
      <c r="AB94" s="13">
        <v>0.33792914388823958</v>
      </c>
      <c r="AC94" s="13">
        <v>0.33863322551722763</v>
      </c>
      <c r="AD94" s="13">
        <v>0.33788149333902606</v>
      </c>
      <c r="AE94" s="13">
        <v>0.34071636477202444</v>
      </c>
      <c r="AF94" s="13">
        <v>0.34186608792190992</v>
      </c>
      <c r="AG94" s="13">
        <v>0.34388571516831956</v>
      </c>
      <c r="AH94" s="13">
        <v>0.34478762825066406</v>
      </c>
      <c r="AI94" s="13">
        <v>0.34356724115458803</v>
      </c>
      <c r="AJ94" s="13">
        <v>0.34521821500614208</v>
      </c>
      <c r="AK94" s="13">
        <v>0.34948413297333086</v>
      </c>
      <c r="AL94" s="13">
        <v>0.35329544430296245</v>
      </c>
      <c r="AM94" s="13">
        <v>0.36121959573459522</v>
      </c>
      <c r="AN94" s="13">
        <v>0.35395004794560075</v>
      </c>
      <c r="AO94" s="13">
        <v>0.35626207780694746</v>
      </c>
      <c r="AP94" s="13">
        <v>0.35912532124259888</v>
      </c>
      <c r="AQ94" s="13">
        <v>0.35861330691427812</v>
      </c>
      <c r="AR94" s="13">
        <v>0.36213748397023826</v>
      </c>
      <c r="AS94" s="13">
        <v>0.36113974339312205</v>
      </c>
      <c r="AT94" s="13">
        <v>0.36289392434477624</v>
      </c>
      <c r="AU94" s="13">
        <v>0.36668836662386106</v>
      </c>
      <c r="AV94" s="13">
        <v>0.37086974693244101</v>
      </c>
      <c r="AW94" s="13">
        <v>0.37210080327978345</v>
      </c>
      <c r="AX94" s="13">
        <v>0.37620282276320322</v>
      </c>
      <c r="AY94" s="13">
        <v>0.38054575843055111</v>
      </c>
      <c r="AZ94" s="13">
        <v>0.37409388748375705</v>
      </c>
      <c r="BA94" s="13">
        <v>0.37958945828360635</v>
      </c>
      <c r="BB94" s="13">
        <v>0.37534886109068805</v>
      </c>
      <c r="BC94" s="13">
        <v>0.37492898934292668</v>
      </c>
      <c r="BD94" s="13">
        <v>0.37324367351388721</v>
      </c>
      <c r="BE94" s="13">
        <v>0.37969742456744421</v>
      </c>
      <c r="BF94" s="13">
        <v>0.37711496499604141</v>
      </c>
      <c r="BG94" s="13">
        <v>0.37638603653323432</v>
      </c>
      <c r="BH94" s="13">
        <v>0.37668633926919259</v>
      </c>
      <c r="BI94" s="13">
        <v>0.38427347714129967</v>
      </c>
      <c r="BJ94" s="13">
        <v>0.38623089977518005</v>
      </c>
      <c r="BK94" s="13">
        <v>0.39640642542118676</v>
      </c>
      <c r="BL94" s="13">
        <v>0.39527039230685651</v>
      </c>
      <c r="BM94" s="13">
        <v>0.39846881305645149</v>
      </c>
      <c r="BN94" s="13">
        <v>0.40964653235101534</v>
      </c>
      <c r="BO94" s="13">
        <v>0.41426202330598472</v>
      </c>
      <c r="BP94" s="13">
        <v>0.41987702597723331</v>
      </c>
      <c r="BQ94" s="13">
        <v>0.4276009530893965</v>
      </c>
      <c r="BR94" s="13">
        <v>0.42569080629694356</v>
      </c>
      <c r="BS94" s="13">
        <v>0.43317383328752324</v>
      </c>
      <c r="BT94" s="13">
        <v>0.43929319070926476</v>
      </c>
      <c r="BU94" s="13">
        <v>0.45062223116391353</v>
      </c>
      <c r="BV94" s="13">
        <v>0.46124395212896296</v>
      </c>
      <c r="BW94" s="13">
        <v>0.48123249379593619</v>
      </c>
      <c r="BX94" s="13">
        <v>0.48673701003435149</v>
      </c>
      <c r="BY94" s="13">
        <v>0.49170659623476071</v>
      </c>
      <c r="BZ94" s="13">
        <v>0.49781685755846355</v>
      </c>
      <c r="CA94" s="13">
        <v>0.50320131988341821</v>
      </c>
      <c r="CB94" s="13">
        <v>0.50265671992920236</v>
      </c>
      <c r="CC94" s="13">
        <v>0.50564465957867599</v>
      </c>
      <c r="CD94" s="13">
        <v>0.50457279322330273</v>
      </c>
      <c r="CE94" s="13">
        <v>0.50884559614979252</v>
      </c>
      <c r="CF94" s="13">
        <v>0.51119766095528696</v>
      </c>
      <c r="CG94" s="13">
        <v>0.50668496407559449</v>
      </c>
      <c r="CH94" s="13">
        <v>0.51509876630074858</v>
      </c>
      <c r="CI94" s="13">
        <v>0.53291909107908286</v>
      </c>
      <c r="CJ94" s="13">
        <v>0.53084684488086997</v>
      </c>
      <c r="CK94" s="13">
        <v>0.53345914877780443</v>
      </c>
      <c r="CL94" s="13">
        <v>0.53068902270197393</v>
      </c>
      <c r="CM94" s="13">
        <v>0.52795110021714109</v>
      </c>
      <c r="CN94" s="13">
        <v>0.52422556744937454</v>
      </c>
      <c r="CO94" s="13">
        <v>0.53003327460006411</v>
      </c>
      <c r="CP94" s="13">
        <v>0.53113952113103746</v>
      </c>
      <c r="CQ94" s="13">
        <v>0.53148866072966428</v>
      </c>
      <c r="CR94" s="13">
        <v>0.53380949011013568</v>
      </c>
      <c r="CS94" s="13">
        <v>0.53529059193808881</v>
      </c>
      <c r="CT94" s="13">
        <v>0.54261957910048642</v>
      </c>
      <c r="CU94" s="13">
        <v>0.54603829271630855</v>
      </c>
      <c r="CV94" s="13">
        <v>0.55858909351611252</v>
      </c>
      <c r="CW94" s="13">
        <v>0.56787322282644315</v>
      </c>
      <c r="CX94" s="13">
        <v>0.56714239545752931</v>
      </c>
      <c r="CY94" s="13">
        <v>0.56691925307694047</v>
      </c>
      <c r="CZ94" s="13">
        <v>0.56509202674644765</v>
      </c>
      <c r="DA94" s="13">
        <v>0.57174528500936772</v>
      </c>
      <c r="DB94" s="13">
        <v>0.56856674108021343</v>
      </c>
      <c r="DC94" s="13">
        <v>0.5682812737198869</v>
      </c>
      <c r="DD94" s="13">
        <v>0.5664285745376948</v>
      </c>
      <c r="DE94" s="13">
        <v>0.57134264270463864</v>
      </c>
      <c r="DF94" s="13">
        <v>0.57520182782953866</v>
      </c>
      <c r="DG94" s="13">
        <v>0.59232811415085629</v>
      </c>
    </row>
    <row r="95" spans="1:179" x14ac:dyDescent="0.3">
      <c r="A95" s="1">
        <v>1</v>
      </c>
      <c r="B95" s="1">
        <v>108</v>
      </c>
      <c r="C95" s="1" t="s">
        <v>38</v>
      </c>
      <c r="D95" s="13">
        <v>0.12532209185959919</v>
      </c>
      <c r="E95" s="13">
        <v>0.1257963303112152</v>
      </c>
      <c r="F95" s="13">
        <v>0.12532559259517514</v>
      </c>
      <c r="G95" s="13">
        <v>0.12241529029404594</v>
      </c>
      <c r="H95" s="13">
        <v>0.12141355682884383</v>
      </c>
      <c r="I95" s="13">
        <v>0.12508106098093633</v>
      </c>
      <c r="J95" s="13">
        <v>0.12653178631705578</v>
      </c>
      <c r="K95" s="13">
        <v>0.12804951562495034</v>
      </c>
      <c r="L95" s="13">
        <v>0.12933380407695261</v>
      </c>
      <c r="M95" s="13">
        <v>0.13050316560042782</v>
      </c>
      <c r="N95" s="13">
        <v>0.13141652552806399</v>
      </c>
      <c r="O95" s="13">
        <v>0.13171342618219531</v>
      </c>
      <c r="P95" s="13">
        <v>0.12953839322731672</v>
      </c>
      <c r="Q95" s="13">
        <v>0.13113282216343522</v>
      </c>
      <c r="R95" s="13">
        <v>0.13132967480392257</v>
      </c>
      <c r="S95" s="13">
        <v>0.13104126379301267</v>
      </c>
      <c r="T95" s="13">
        <v>0.12974347862712574</v>
      </c>
      <c r="U95" s="13">
        <v>0.13044860822006787</v>
      </c>
      <c r="V95" s="13">
        <v>0.13119827869102976</v>
      </c>
      <c r="W95" s="13">
        <v>0.13321858583677609</v>
      </c>
      <c r="X95" s="13">
        <v>0.13559955359111936</v>
      </c>
      <c r="Y95" s="13">
        <v>0.13757408845637445</v>
      </c>
      <c r="Z95" s="13">
        <v>0.13901523826695988</v>
      </c>
      <c r="AA95" s="13">
        <v>0.13864856891067753</v>
      </c>
      <c r="AB95" s="13">
        <v>0.13766977342759268</v>
      </c>
      <c r="AC95" s="13">
        <v>0.13784992571829047</v>
      </c>
      <c r="AD95" s="13">
        <v>0.13826324263670514</v>
      </c>
      <c r="AE95" s="13">
        <v>0.1369082788535656</v>
      </c>
      <c r="AF95" s="13">
        <v>0.13610135109044028</v>
      </c>
      <c r="AG95" s="13">
        <v>0.13482709134843873</v>
      </c>
      <c r="AH95" s="13">
        <v>0.13293541899903125</v>
      </c>
      <c r="AI95" s="13">
        <v>0.1322411803135623</v>
      </c>
      <c r="AJ95" s="13">
        <v>0.13256911600821875</v>
      </c>
      <c r="AK95" s="13">
        <v>0.13173130959595364</v>
      </c>
      <c r="AL95" s="13">
        <v>0.13226937349002124</v>
      </c>
      <c r="AM95" s="13">
        <v>0.13099825573261192</v>
      </c>
      <c r="AN95" s="13">
        <v>0.12930103314984517</v>
      </c>
      <c r="AO95" s="13">
        <v>0.12742624086799209</v>
      </c>
      <c r="AP95" s="13">
        <v>0.12565072209571057</v>
      </c>
      <c r="AQ95" s="13">
        <v>0.12453862029539878</v>
      </c>
      <c r="AR95" s="13">
        <v>0.12764767197285576</v>
      </c>
      <c r="AS95" s="13">
        <v>0.12358146046988572</v>
      </c>
      <c r="AT95" s="13">
        <v>0.12396103996110369</v>
      </c>
      <c r="AU95" s="13">
        <v>0.12813920230702849</v>
      </c>
      <c r="AV95" s="13">
        <v>0.1266464934481332</v>
      </c>
      <c r="AW95" s="13">
        <v>0.1268363558870402</v>
      </c>
      <c r="AX95" s="13">
        <v>0.1250801061847594</v>
      </c>
      <c r="AY95" s="13">
        <v>0.12428949282977228</v>
      </c>
      <c r="AZ95" s="13">
        <v>0.12163001110867321</v>
      </c>
      <c r="BA95" s="13">
        <v>0.1219288147824419</v>
      </c>
      <c r="BB95" s="13">
        <v>0.12153713907258627</v>
      </c>
      <c r="BC95" s="13">
        <v>0.12085596936505089</v>
      </c>
      <c r="BD95" s="13">
        <v>0.12132598039554876</v>
      </c>
      <c r="BE95" s="13">
        <v>0.12058396649045282</v>
      </c>
      <c r="BF95" s="13">
        <v>0.11982761071732949</v>
      </c>
      <c r="BG95" s="13">
        <v>0.11744751729071559</v>
      </c>
      <c r="BH95" s="13">
        <v>0.11768252937377705</v>
      </c>
      <c r="BI95" s="13">
        <v>0.11800493754427666</v>
      </c>
      <c r="BJ95" s="13">
        <v>0.11780514287629008</v>
      </c>
      <c r="BK95" s="13">
        <v>0.11998455198948536</v>
      </c>
      <c r="BL95" s="13">
        <v>0.12364228623020718</v>
      </c>
      <c r="BM95" s="13">
        <v>0.12343619137031307</v>
      </c>
      <c r="BN95" s="13">
        <v>0.12639851360668689</v>
      </c>
      <c r="BO95" s="13">
        <v>0.12740070973146442</v>
      </c>
      <c r="BP95" s="13">
        <v>0.12858073336232365</v>
      </c>
      <c r="BQ95" s="13">
        <v>0.12954359950633063</v>
      </c>
      <c r="BR95" s="13">
        <v>0.12777341275322557</v>
      </c>
      <c r="BS95" s="13">
        <v>0.12598685756294459</v>
      </c>
      <c r="BT95" s="13">
        <v>0.12637180861335612</v>
      </c>
      <c r="BU95" s="13">
        <v>0.12653074140439127</v>
      </c>
      <c r="BV95" s="13">
        <v>0.12510876573513299</v>
      </c>
      <c r="BW95" s="13">
        <v>0.12426819830453258</v>
      </c>
      <c r="BX95" s="13">
        <v>0.12348337803962102</v>
      </c>
      <c r="BY95" s="13">
        <v>0.12241703820614334</v>
      </c>
      <c r="BZ95" s="13">
        <v>0.12393778921279262</v>
      </c>
      <c r="CA95" s="13">
        <v>0.12243020830672792</v>
      </c>
      <c r="CB95" s="13">
        <v>0.12176763882061907</v>
      </c>
      <c r="CC95" s="13">
        <v>0.1211546805716625</v>
      </c>
      <c r="CD95" s="13">
        <v>0.12068977783540903</v>
      </c>
      <c r="CE95" s="13">
        <v>0.12028539892915309</v>
      </c>
      <c r="CF95" s="13">
        <v>0.1192469923516645</v>
      </c>
      <c r="CG95" s="13">
        <v>0.11757424370018002</v>
      </c>
      <c r="CH95" s="13">
        <v>0.11773873502420888</v>
      </c>
      <c r="CI95" s="13">
        <v>0.11614206990140867</v>
      </c>
      <c r="CJ95" s="13">
        <v>0.11581103501685909</v>
      </c>
      <c r="CK95" s="13">
        <v>0.11540007216545578</v>
      </c>
      <c r="CL95" s="13">
        <v>0.11654343414821219</v>
      </c>
      <c r="CM95" s="13">
        <v>0.11519659082272668</v>
      </c>
      <c r="CN95" s="13">
        <v>0.11611008534612004</v>
      </c>
      <c r="CO95" s="13">
        <v>0.11518880590729208</v>
      </c>
      <c r="CP95" s="13">
        <v>0.11576597960757536</v>
      </c>
      <c r="CQ95" s="13">
        <v>0.11705587332155255</v>
      </c>
      <c r="CR95" s="13">
        <v>0.11605709666680376</v>
      </c>
      <c r="CS95" s="13">
        <v>0.11539036499890531</v>
      </c>
      <c r="CT95" s="13">
        <v>0.11682806550855822</v>
      </c>
      <c r="CU95" s="13">
        <v>0.11519480479575822</v>
      </c>
      <c r="CV95" s="13">
        <v>0.12187841377994249</v>
      </c>
      <c r="CW95" s="13">
        <v>0.1243305273709108</v>
      </c>
      <c r="CX95" s="13">
        <v>0.12635690517511772</v>
      </c>
      <c r="CY95" s="13">
        <v>0.12754503052225141</v>
      </c>
      <c r="CZ95" s="13">
        <v>0.12914970518244739</v>
      </c>
      <c r="DA95" s="13">
        <v>0.13037393943926773</v>
      </c>
      <c r="DB95" s="13">
        <v>0.13087281481032295</v>
      </c>
      <c r="DC95" s="13">
        <v>0.13188423179402511</v>
      </c>
      <c r="DD95" s="13">
        <v>0.13324429902128482</v>
      </c>
      <c r="DE95" s="13">
        <v>0.13361651348604875</v>
      </c>
      <c r="DF95" s="13">
        <v>0.13488606939839806</v>
      </c>
      <c r="DG95" s="13">
        <v>0.13675113157754198</v>
      </c>
    </row>
    <row r="96" spans="1:179" x14ac:dyDescent="0.3">
      <c r="A96" s="1">
        <v>2</v>
      </c>
      <c r="B96" s="1">
        <v>109</v>
      </c>
      <c r="C96" s="1" t="s">
        <v>55</v>
      </c>
      <c r="D96" s="13">
        <v>0.12302283259137885</v>
      </c>
      <c r="E96" s="13">
        <v>0.12300043412228306</v>
      </c>
      <c r="F96" s="13">
        <v>0.12294585394466917</v>
      </c>
      <c r="G96" s="13">
        <v>0.12051318188675507</v>
      </c>
      <c r="H96" s="13">
        <v>0.12037178736185701</v>
      </c>
      <c r="I96" s="13">
        <v>0.12208006280217575</v>
      </c>
      <c r="J96" s="13">
        <v>0.11887195761138125</v>
      </c>
      <c r="K96" s="13">
        <v>0.11928791466951003</v>
      </c>
      <c r="L96" s="13">
        <v>0.12180680947528043</v>
      </c>
      <c r="M96" s="13">
        <v>0.12432243591810695</v>
      </c>
      <c r="N96" s="13">
        <v>0.1263679816169645</v>
      </c>
      <c r="O96" s="13">
        <v>0.11943700996145386</v>
      </c>
      <c r="P96" s="13">
        <v>0.11862484383043138</v>
      </c>
      <c r="Q96" s="13">
        <v>0.12000989204043766</v>
      </c>
      <c r="R96" s="13">
        <v>0.11924408639345496</v>
      </c>
      <c r="S96" s="13">
        <v>0.11727795626253275</v>
      </c>
      <c r="T96" s="13">
        <v>0.11507986850284795</v>
      </c>
      <c r="U96" s="13">
        <v>0.10951159998373482</v>
      </c>
      <c r="V96" s="13">
        <v>0.10714368637620358</v>
      </c>
      <c r="W96" s="13">
        <v>0.10792427732504524</v>
      </c>
      <c r="X96" s="13">
        <v>0.10776071142719554</v>
      </c>
      <c r="Y96" s="13">
        <v>0.10550838217050687</v>
      </c>
      <c r="Z96" s="13">
        <v>0.10491456036134186</v>
      </c>
      <c r="AA96" s="13">
        <v>0.10128480123310958</v>
      </c>
      <c r="AB96" s="13">
        <v>0.1006643024632812</v>
      </c>
      <c r="AC96" s="13">
        <v>9.8673990755965085E-2</v>
      </c>
      <c r="AD96" s="13">
        <v>9.4576746638256562E-2</v>
      </c>
      <c r="AE96" s="13">
        <v>9.7475380471797282E-2</v>
      </c>
      <c r="AF96" s="13">
        <v>9.6014158485069112E-2</v>
      </c>
      <c r="AG96" s="13">
        <v>9.4902046972423867E-2</v>
      </c>
      <c r="AH96" s="13">
        <v>9.1436782403246167E-2</v>
      </c>
      <c r="AI96" s="13">
        <v>9.3170915649273933E-2</v>
      </c>
      <c r="AJ96" s="13">
        <v>9.2914373313348592E-2</v>
      </c>
      <c r="AK96" s="13">
        <v>9.5523871578265376E-2</v>
      </c>
      <c r="AL96" s="13">
        <v>9.3517126205382384E-2</v>
      </c>
      <c r="AM96" s="13">
        <v>9.0777465130361029E-2</v>
      </c>
      <c r="AN96" s="13">
        <v>8.8108599327870726E-2</v>
      </c>
      <c r="AO96" s="13">
        <v>9.0496990536622912E-2</v>
      </c>
      <c r="AP96" s="13">
        <v>8.9318218885263104E-2</v>
      </c>
      <c r="AQ96" s="13">
        <v>8.6220315254283558E-2</v>
      </c>
      <c r="AR96" s="13">
        <v>8.5960502489236396E-2</v>
      </c>
      <c r="AS96" s="13">
        <v>8.3488516810867358E-2</v>
      </c>
      <c r="AT96" s="13">
        <v>8.1485368849603293E-2</v>
      </c>
      <c r="AU96" s="13">
        <v>8.2175329140728837E-2</v>
      </c>
      <c r="AV96" s="13">
        <v>8.3350489056224469E-2</v>
      </c>
      <c r="AW96" s="13">
        <v>8.3143668322554876E-2</v>
      </c>
      <c r="AX96" s="13">
        <v>8.2815373415461593E-2</v>
      </c>
      <c r="AY96" s="13">
        <v>8.0337463962644365E-2</v>
      </c>
      <c r="AZ96" s="13">
        <v>7.9372367406379901E-2</v>
      </c>
      <c r="BA96" s="13">
        <v>7.7469337099544788E-2</v>
      </c>
      <c r="BB96" s="13">
        <v>7.5763695957718036E-2</v>
      </c>
      <c r="BC96" s="13">
        <v>7.4577456083093824E-2</v>
      </c>
      <c r="BD96" s="13">
        <v>7.3008330800168039E-2</v>
      </c>
      <c r="BE96" s="13">
        <v>7.2181339821750692E-2</v>
      </c>
      <c r="BF96" s="13">
        <v>7.0986851949936841E-2</v>
      </c>
      <c r="BG96" s="13">
        <v>6.7581867202426496E-2</v>
      </c>
      <c r="BH96" s="13">
        <v>6.8844670445781062E-2</v>
      </c>
      <c r="BI96" s="13">
        <v>6.8650528189383581E-2</v>
      </c>
      <c r="BJ96" s="13">
        <v>6.7682031283601798E-2</v>
      </c>
      <c r="BK96" s="13">
        <v>6.7802993797873676E-2</v>
      </c>
      <c r="BL96" s="13">
        <v>6.6743732957955951E-2</v>
      </c>
      <c r="BM96" s="13">
        <v>6.7268534543347289E-2</v>
      </c>
      <c r="BN96" s="13">
        <v>6.7284539855981665E-2</v>
      </c>
      <c r="BO96" s="13">
        <v>6.6241438352829626E-2</v>
      </c>
      <c r="BP96" s="13">
        <v>6.5830334814576064E-2</v>
      </c>
      <c r="BQ96" s="13">
        <v>6.5661150882399599E-2</v>
      </c>
      <c r="BR96" s="13">
        <v>6.4436903493957906E-2</v>
      </c>
      <c r="BS96" s="13">
        <v>6.4416011644434154E-2</v>
      </c>
      <c r="BT96" s="13">
        <v>6.4019005912266336E-2</v>
      </c>
      <c r="BU96" s="13">
        <v>6.4227691402713574E-2</v>
      </c>
      <c r="BV96" s="13">
        <v>6.2196480341152008E-2</v>
      </c>
      <c r="BW96" s="13">
        <v>6.3707460395260387E-2</v>
      </c>
      <c r="BX96" s="13">
        <v>6.3445898266154752E-2</v>
      </c>
      <c r="BY96" s="13">
        <v>6.4499586917425758E-2</v>
      </c>
      <c r="BZ96" s="13">
        <v>6.2660147264943025E-2</v>
      </c>
      <c r="CA96" s="13">
        <v>6.3363951221978604E-2</v>
      </c>
      <c r="CB96" s="13">
        <v>6.3463788120390552E-2</v>
      </c>
      <c r="CC96" s="13">
        <v>6.2166477053710457E-2</v>
      </c>
      <c r="CD96" s="13">
        <v>6.0963567529785462E-2</v>
      </c>
      <c r="CE96" s="13">
        <v>6.1202176883041602E-2</v>
      </c>
      <c r="CF96" s="13">
        <v>6.1245045858470681E-2</v>
      </c>
      <c r="CG96" s="13">
        <v>6.0651899060540276E-2</v>
      </c>
      <c r="CH96" s="13">
        <v>6.1285808007685114E-2</v>
      </c>
      <c r="CI96" s="13">
        <v>6.1178566394567993E-2</v>
      </c>
      <c r="CJ96" s="13">
        <v>6.2916320421710886E-2</v>
      </c>
      <c r="CK96" s="13">
        <v>6.3143065639583648E-2</v>
      </c>
      <c r="CL96" s="13">
        <v>6.2719816661183439E-2</v>
      </c>
      <c r="CM96" s="13">
        <v>6.2368607316299791E-2</v>
      </c>
      <c r="CN96" s="13">
        <v>6.0883617956365751E-2</v>
      </c>
      <c r="CO96" s="13">
        <v>6.0126865803767388E-2</v>
      </c>
      <c r="CP96" s="13">
        <v>5.8972843401151498E-2</v>
      </c>
      <c r="CQ96" s="13">
        <v>6.0218657786380303E-2</v>
      </c>
      <c r="CR96" s="13">
        <v>6.1152371193702058E-2</v>
      </c>
      <c r="CS96" s="13">
        <v>6.1918788746350609E-2</v>
      </c>
      <c r="CT96" s="13">
        <v>6.1756039157292011E-2</v>
      </c>
      <c r="CU96" s="13">
        <v>6.0730321942007802E-2</v>
      </c>
      <c r="CV96" s="13">
        <v>6.1272698158420735E-2</v>
      </c>
      <c r="CW96" s="13">
        <v>6.2030250255139176E-2</v>
      </c>
      <c r="CX96" s="13">
        <v>6.2014246446409974E-2</v>
      </c>
      <c r="CY96" s="13">
        <v>6.2015159152303906E-2</v>
      </c>
      <c r="CZ96" s="13">
        <v>6.2799513221361472E-2</v>
      </c>
      <c r="DA96" s="13">
        <v>6.3188008276365074E-2</v>
      </c>
      <c r="DB96" s="13">
        <v>6.2899260086858311E-2</v>
      </c>
      <c r="DC96" s="13">
        <v>6.3409641069459816E-2</v>
      </c>
      <c r="DD96" s="13">
        <v>6.3079175479100802E-2</v>
      </c>
      <c r="DE96" s="13">
        <v>6.3386300080929894E-2</v>
      </c>
      <c r="DF96" s="13">
        <v>6.2173233785542362E-2</v>
      </c>
      <c r="DG96" s="13">
        <v>6.2508451047912611E-2</v>
      </c>
    </row>
    <row r="97" spans="1:111" x14ac:dyDescent="0.3">
      <c r="A97" s="1">
        <v>2</v>
      </c>
      <c r="B97" s="1">
        <v>110</v>
      </c>
      <c r="C97" s="1" t="s">
        <v>58</v>
      </c>
      <c r="D97" s="13">
        <v>9.6718763019378248E-2</v>
      </c>
      <c r="E97" s="13">
        <v>9.5147716389221607E-2</v>
      </c>
      <c r="F97" s="13">
        <v>9.4073978035121075E-2</v>
      </c>
      <c r="G97" s="13">
        <v>8.8160530663421305E-2</v>
      </c>
      <c r="H97" s="13">
        <v>8.3645569629496666E-2</v>
      </c>
      <c r="I97" s="13">
        <v>8.0108712032867513E-2</v>
      </c>
      <c r="J97" s="13">
        <v>7.9750704861220212E-2</v>
      </c>
      <c r="K97" s="13">
        <v>7.9890159896841936E-2</v>
      </c>
      <c r="L97" s="13">
        <v>8.0381830159805281E-2</v>
      </c>
      <c r="M97" s="13">
        <v>7.9704829255854343E-2</v>
      </c>
      <c r="N97" s="13">
        <v>7.8767600673380969E-2</v>
      </c>
      <c r="O97" s="13">
        <v>7.6745754589234924E-2</v>
      </c>
      <c r="P97" s="13">
        <v>7.5857233519072614E-2</v>
      </c>
      <c r="Q97" s="13">
        <v>7.4076262797272835E-2</v>
      </c>
      <c r="R97" s="13">
        <v>7.5198508532426142E-2</v>
      </c>
      <c r="S97" s="13">
        <v>7.5293057958220097E-2</v>
      </c>
      <c r="T97" s="13">
        <v>7.2238482497084269E-2</v>
      </c>
      <c r="U97" s="13">
        <v>6.9240970722325462E-2</v>
      </c>
      <c r="V97" s="13">
        <v>6.8699183842239747E-2</v>
      </c>
      <c r="W97" s="13">
        <v>6.7429927343365462E-2</v>
      </c>
      <c r="X97" s="13">
        <v>6.6547046764033377E-2</v>
      </c>
      <c r="Y97" s="13">
        <v>6.5502295782512862E-2</v>
      </c>
      <c r="Z97" s="13">
        <v>6.4931027987573817E-2</v>
      </c>
      <c r="AA97" s="13">
        <v>6.3364694641519628E-2</v>
      </c>
      <c r="AB97" s="13">
        <v>6.2679805752456769E-2</v>
      </c>
      <c r="AC97" s="13">
        <v>6.1699514843111272E-2</v>
      </c>
      <c r="AD97" s="13">
        <v>5.9079227650821381E-2</v>
      </c>
      <c r="AE97" s="13">
        <v>5.7690314726272569E-2</v>
      </c>
      <c r="AF97" s="13">
        <v>5.4597812487718764E-2</v>
      </c>
      <c r="AG97" s="13">
        <v>5.2073612926976619E-2</v>
      </c>
      <c r="AH97" s="13">
        <v>4.9404984078741956E-2</v>
      </c>
      <c r="AI97" s="13">
        <v>4.9002474717832187E-2</v>
      </c>
      <c r="AJ97" s="13">
        <v>4.7703719595537854E-2</v>
      </c>
      <c r="AK97" s="13">
        <v>4.6678590424709808E-2</v>
      </c>
      <c r="AL97" s="13">
        <v>4.4980277779172982E-2</v>
      </c>
      <c r="AM97" s="13">
        <v>4.2765273489167255E-2</v>
      </c>
      <c r="AN97" s="13">
        <v>4.1600341777543674E-2</v>
      </c>
      <c r="AO97" s="13">
        <v>3.9977586607305056E-2</v>
      </c>
      <c r="AP97" s="13">
        <v>3.9106978527377587E-2</v>
      </c>
      <c r="AQ97" s="13">
        <v>3.7472607910551153E-2</v>
      </c>
      <c r="AR97" s="13">
        <v>3.6947885451392451E-2</v>
      </c>
      <c r="AS97" s="13">
        <v>3.424514306960625E-2</v>
      </c>
      <c r="AT97" s="13">
        <v>3.2909430998877338E-2</v>
      </c>
      <c r="AU97" s="13">
        <v>3.1956935068198133E-2</v>
      </c>
      <c r="AV97" s="13">
        <v>3.149701540502052E-2</v>
      </c>
      <c r="AW97" s="13">
        <v>3.0565235257178486E-2</v>
      </c>
      <c r="AX97" s="13">
        <v>2.9934071203693499E-2</v>
      </c>
      <c r="AY97" s="13">
        <v>2.829520561519654E-2</v>
      </c>
      <c r="AZ97" s="13">
        <v>2.7004508035668763E-2</v>
      </c>
      <c r="BA97" s="13">
        <v>2.5818862343245659E-2</v>
      </c>
      <c r="BB97" s="13">
        <v>2.5469146666257363E-2</v>
      </c>
      <c r="BC97" s="13">
        <v>2.432537293870311E-2</v>
      </c>
      <c r="BD97" s="13">
        <v>2.574791302587056E-2</v>
      </c>
      <c r="BE97" s="13">
        <v>2.5816255486132179E-2</v>
      </c>
      <c r="BF97" s="13">
        <v>2.5060850447662857E-2</v>
      </c>
      <c r="BG97" s="13">
        <v>2.4091712500589963E-2</v>
      </c>
      <c r="BH97" s="13">
        <v>2.3492965036990072E-2</v>
      </c>
      <c r="BI97" s="13">
        <v>2.2336322332631227E-2</v>
      </c>
      <c r="BJ97" s="13">
        <v>2.1389917994960862E-2</v>
      </c>
      <c r="BK97" s="13">
        <v>2.0250499410619977E-2</v>
      </c>
      <c r="BL97" s="13">
        <v>1.9576969125747402E-2</v>
      </c>
      <c r="BM97" s="13">
        <v>1.873647259676613E-2</v>
      </c>
      <c r="BN97" s="13">
        <v>1.8812950839123436E-2</v>
      </c>
      <c r="BO97" s="13">
        <v>2.1402563591403096E-2</v>
      </c>
      <c r="BP97" s="13">
        <v>1.9952471893898358E-2</v>
      </c>
      <c r="BQ97" s="13">
        <v>1.9793806023871513E-2</v>
      </c>
      <c r="BR97" s="13">
        <v>1.8617501663212653E-2</v>
      </c>
      <c r="BS97" s="13">
        <v>1.7175129173158027E-2</v>
      </c>
      <c r="BT97" s="13">
        <v>1.714657057207419E-2</v>
      </c>
      <c r="BU97" s="13">
        <v>1.699993007979397E-2</v>
      </c>
      <c r="BV97" s="13">
        <v>1.5753040753117925E-2</v>
      </c>
      <c r="BW97" s="13">
        <v>1.5188688006366732E-2</v>
      </c>
      <c r="BX97" s="13">
        <v>1.4793387072528167E-2</v>
      </c>
      <c r="BY97" s="13">
        <v>1.4869614581432605E-2</v>
      </c>
      <c r="BZ97" s="13">
        <v>1.4610224591831859E-2</v>
      </c>
      <c r="CA97" s="13">
        <v>1.4219494662735921E-2</v>
      </c>
      <c r="CB97" s="13">
        <v>1.4125170389805066E-2</v>
      </c>
      <c r="CC97" s="13">
        <v>1.3555592771791023E-2</v>
      </c>
      <c r="CD97" s="13">
        <v>1.293309504306905E-2</v>
      </c>
      <c r="CE97" s="13">
        <v>1.3016388936584676E-2</v>
      </c>
      <c r="CF97" s="13">
        <v>1.250414337977129E-2</v>
      </c>
      <c r="CG97" s="13">
        <v>1.2786719954363066E-2</v>
      </c>
      <c r="CH97" s="13">
        <v>1.2285753600896737E-2</v>
      </c>
      <c r="CI97" s="13">
        <v>1.2069764587936798E-2</v>
      </c>
      <c r="CJ97" s="13">
        <v>1.2077407678859819E-2</v>
      </c>
      <c r="CK97" s="13">
        <v>1.2059383498510325E-2</v>
      </c>
      <c r="CL97" s="13">
        <v>1.2021010426394446E-2</v>
      </c>
      <c r="CM97" s="13">
        <v>1.1854721153645652E-2</v>
      </c>
      <c r="CN97" s="13">
        <v>1.1456537967493798E-2</v>
      </c>
      <c r="CO97" s="13">
        <v>1.1348743597067031E-2</v>
      </c>
      <c r="CP97" s="13">
        <v>1.1212748372967544E-2</v>
      </c>
      <c r="CQ97" s="13">
        <v>1.12600078964358E-2</v>
      </c>
      <c r="CR97" s="13">
        <v>1.119233171773487E-2</v>
      </c>
      <c r="CS97" s="13">
        <v>1.1184586225640896E-2</v>
      </c>
      <c r="CT97" s="13">
        <v>1.125578303986618E-2</v>
      </c>
      <c r="CU97" s="13">
        <v>1.1231290341822717E-2</v>
      </c>
      <c r="CV97" s="13">
        <v>1.1274467139728286E-2</v>
      </c>
      <c r="CW97" s="13">
        <v>1.1780208542597715E-2</v>
      </c>
      <c r="CX97" s="13">
        <v>1.1648195152831702E-2</v>
      </c>
      <c r="CY97" s="13">
        <v>1.1582461484522671E-2</v>
      </c>
      <c r="CZ97" s="13">
        <v>1.1143738820634243E-2</v>
      </c>
      <c r="DA97" s="13">
        <v>1.046074806650692E-2</v>
      </c>
      <c r="DB97" s="13">
        <v>9.8702275445318247E-3</v>
      </c>
      <c r="DC97" s="13">
        <v>1.0038575899979257E-2</v>
      </c>
      <c r="DD97" s="13">
        <v>1.0141891598065118E-2</v>
      </c>
      <c r="DE97" s="13">
        <v>1.0062442504982776E-2</v>
      </c>
      <c r="DF97" s="13">
        <v>9.9242293102489755E-3</v>
      </c>
      <c r="DG97" s="13">
        <v>9.9917232682820555E-3</v>
      </c>
    </row>
    <row r="98" spans="1:111" x14ac:dyDescent="0.3">
      <c r="A98" s="1">
        <v>1</v>
      </c>
      <c r="B98" s="1">
        <v>111</v>
      </c>
      <c r="C98" s="1" t="s">
        <v>45</v>
      </c>
      <c r="D98" s="13">
        <v>6.3405777208115105E-2</v>
      </c>
      <c r="E98" s="13">
        <v>6.5009838289623353E-2</v>
      </c>
      <c r="F98" s="13">
        <v>6.1803743860756301E-2</v>
      </c>
      <c r="G98" s="13">
        <v>6.0796469089990771E-2</v>
      </c>
      <c r="H98" s="13">
        <v>5.949517843337282E-2</v>
      </c>
      <c r="I98" s="13">
        <v>6.023755943681474E-2</v>
      </c>
      <c r="J98" s="13">
        <v>6.1594049639023332E-2</v>
      </c>
      <c r="K98" s="13">
        <v>5.9276201604162956E-2</v>
      </c>
      <c r="L98" s="13">
        <v>5.7461667706096967E-2</v>
      </c>
      <c r="M98" s="13">
        <v>5.5118843416199659E-2</v>
      </c>
      <c r="N98" s="13">
        <v>5.3462032993262951E-2</v>
      </c>
      <c r="O98" s="13">
        <v>5.011703331149063E-2</v>
      </c>
      <c r="P98" s="13">
        <v>4.8358265860796085E-2</v>
      </c>
      <c r="Q98" s="13">
        <v>5.1024798787350653E-2</v>
      </c>
      <c r="R98" s="13">
        <v>4.9808754990967027E-2</v>
      </c>
      <c r="S98" s="13">
        <v>4.9107395914410094E-2</v>
      </c>
      <c r="T98" s="13">
        <v>4.7837446052285897E-2</v>
      </c>
      <c r="U98" s="13">
        <v>4.6170003998328858E-2</v>
      </c>
      <c r="V98" s="13">
        <v>4.5215745716490618E-2</v>
      </c>
      <c r="W98" s="13">
        <v>4.4897861479110596E-2</v>
      </c>
      <c r="X98" s="13">
        <v>4.4349316056120018E-2</v>
      </c>
      <c r="Y98" s="13">
        <v>4.3165201913432566E-2</v>
      </c>
      <c r="Z98" s="13">
        <v>4.3640895078276669E-2</v>
      </c>
      <c r="AA98" s="13">
        <v>4.3101507891981319E-2</v>
      </c>
      <c r="AB98" s="13">
        <v>4.3064951893314413E-2</v>
      </c>
      <c r="AC98" s="13">
        <v>4.3692993388369107E-2</v>
      </c>
      <c r="AD98" s="13">
        <v>4.2529111088485748E-2</v>
      </c>
      <c r="AE98" s="13">
        <v>4.0621139698569363E-2</v>
      </c>
      <c r="AF98" s="13">
        <v>4.0390788100952951E-2</v>
      </c>
      <c r="AG98" s="13">
        <v>3.8433976438621856E-2</v>
      </c>
      <c r="AH98" s="13">
        <v>3.7825592157312467E-2</v>
      </c>
      <c r="AI98" s="13">
        <v>3.6318461487070353E-2</v>
      </c>
      <c r="AJ98" s="13">
        <v>3.5672345616182932E-2</v>
      </c>
      <c r="AK98" s="13">
        <v>3.4780762488140625E-2</v>
      </c>
      <c r="AL98" s="13">
        <v>3.3172738984777336E-2</v>
      </c>
      <c r="AM98" s="13">
        <v>3.3345878148563275E-2</v>
      </c>
      <c r="AN98" s="13">
        <v>3.2994502003146513E-2</v>
      </c>
      <c r="AO98" s="13">
        <v>3.3242300142398463E-2</v>
      </c>
      <c r="AP98" s="13">
        <v>3.2787423059231699E-2</v>
      </c>
      <c r="AQ98" s="13">
        <v>3.4063873478176222E-2</v>
      </c>
      <c r="AR98" s="13">
        <v>3.3641224085540974E-2</v>
      </c>
      <c r="AS98" s="13">
        <v>3.2072525509302272E-2</v>
      </c>
      <c r="AT98" s="13">
        <v>3.2545078649050589E-2</v>
      </c>
      <c r="AU98" s="13">
        <v>3.1445936514205915E-2</v>
      </c>
      <c r="AV98" s="13">
        <v>3.0981593812580401E-2</v>
      </c>
      <c r="AW98" s="13">
        <v>3.1207277067968033E-2</v>
      </c>
      <c r="AX98" s="13">
        <v>3.1879711666808794E-2</v>
      </c>
      <c r="AY98" s="13">
        <v>3.1738267182207944E-2</v>
      </c>
      <c r="AZ98" s="13">
        <v>3.2982388836156645E-2</v>
      </c>
      <c r="BA98" s="13">
        <v>3.3039162912755118E-2</v>
      </c>
      <c r="BB98" s="13">
        <v>3.1865909403188272E-2</v>
      </c>
      <c r="BC98" s="13">
        <v>3.1252022815292047E-2</v>
      </c>
      <c r="BD98" s="13">
        <v>3.0892993327364105E-2</v>
      </c>
      <c r="BE98" s="13">
        <v>3.0194438396826714E-2</v>
      </c>
      <c r="BF98" s="13">
        <v>2.870681496722844E-2</v>
      </c>
      <c r="BG98" s="13">
        <v>2.796292611272029E-2</v>
      </c>
      <c r="BH98" s="13">
        <v>2.8001696533345208E-2</v>
      </c>
      <c r="BI98" s="13">
        <v>2.6689066408137393E-2</v>
      </c>
      <c r="BJ98" s="13">
        <v>2.5313252529462489E-2</v>
      </c>
      <c r="BK98" s="13">
        <v>2.4477533699064347E-2</v>
      </c>
      <c r="BL98" s="13">
        <v>2.3448760073182497E-2</v>
      </c>
      <c r="BM98" s="13">
        <v>2.2488387709682197E-2</v>
      </c>
      <c r="BN98" s="13">
        <v>2.2045367745059316E-2</v>
      </c>
      <c r="BO98" s="13">
        <v>1.9197201243387651E-2</v>
      </c>
      <c r="BP98" s="13">
        <v>1.8322755240431601E-2</v>
      </c>
      <c r="BQ98" s="13">
        <v>1.7977427215590813E-2</v>
      </c>
      <c r="BR98" s="13">
        <v>1.7420364427330977E-2</v>
      </c>
      <c r="BS98" s="13">
        <v>1.7267598610197183E-2</v>
      </c>
      <c r="BT98" s="13">
        <v>1.7076210804589851E-2</v>
      </c>
      <c r="BU98" s="13">
        <v>1.7054435008289296E-2</v>
      </c>
      <c r="BV98" s="13">
        <v>1.65656509514839E-2</v>
      </c>
      <c r="BW98" s="13">
        <v>1.6070410031334997E-2</v>
      </c>
      <c r="BX98" s="13">
        <v>1.5882078224859684E-2</v>
      </c>
      <c r="BY98" s="13">
        <v>1.6245497696615464E-2</v>
      </c>
      <c r="BZ98" s="13">
        <v>1.5620740355711517E-2</v>
      </c>
      <c r="CA98" s="13">
        <v>1.5074085899442096E-2</v>
      </c>
      <c r="CB98" s="13">
        <v>1.512622636100603E-2</v>
      </c>
      <c r="CC98" s="13">
        <v>1.5085933381032228E-2</v>
      </c>
      <c r="CD98" s="13">
        <v>1.4712786295260717E-2</v>
      </c>
      <c r="CE98" s="13">
        <v>1.4496109079159788E-2</v>
      </c>
      <c r="CF98" s="13">
        <v>1.4119354756163244E-2</v>
      </c>
      <c r="CG98" s="13">
        <v>1.3826371083717228E-2</v>
      </c>
      <c r="CH98" s="13">
        <v>1.2483245083798685E-2</v>
      </c>
      <c r="CI98" s="13">
        <v>1.2191801819293932E-2</v>
      </c>
      <c r="CJ98" s="13">
        <v>1.2012804645460288E-2</v>
      </c>
      <c r="CK98" s="13">
        <v>1.2118308830728858E-2</v>
      </c>
      <c r="CL98" s="13">
        <v>1.1829374699827304E-2</v>
      </c>
      <c r="CM98" s="13">
        <v>1.1845012861487009E-2</v>
      </c>
      <c r="CN98" s="13">
        <v>1.1658707372901098E-2</v>
      </c>
      <c r="CO98" s="13">
        <v>1.1459076080126437E-2</v>
      </c>
      <c r="CP98" s="13">
        <v>1.1334537891999971E-2</v>
      </c>
      <c r="CQ98" s="13">
        <v>1.084223554907145E-2</v>
      </c>
      <c r="CR98" s="13">
        <v>1.0756579254358982E-2</v>
      </c>
      <c r="CS98" s="13">
        <v>1.0708536938940983E-2</v>
      </c>
      <c r="CT98" s="13">
        <v>1.0591409226947179E-2</v>
      </c>
      <c r="CU98" s="13">
        <v>1.0172770575687372E-2</v>
      </c>
      <c r="CV98" s="13">
        <v>1.0416087573321641E-2</v>
      </c>
      <c r="CW98" s="13">
        <v>1.0507308482899297E-2</v>
      </c>
      <c r="CX98" s="13">
        <v>1.0430658185177206E-2</v>
      </c>
      <c r="CY98" s="13">
        <v>1.0392342534245123E-2</v>
      </c>
      <c r="CZ98" s="13">
        <v>1.0069651382599146E-2</v>
      </c>
      <c r="DA98" s="13">
        <v>1.0364846763849378E-2</v>
      </c>
      <c r="DB98" s="13">
        <v>1.0066334114335537E-2</v>
      </c>
      <c r="DC98" s="13">
        <v>1.0062816965611988E-2</v>
      </c>
      <c r="DD98" s="13">
        <v>1.0072714089837365E-2</v>
      </c>
      <c r="DE98" s="13">
        <v>9.7978564394065239E-3</v>
      </c>
      <c r="DF98" s="13">
        <v>9.7657973323754758E-3</v>
      </c>
      <c r="DG98" s="13">
        <v>9.9419787565660604E-3</v>
      </c>
    </row>
    <row r="99" spans="1:111" x14ac:dyDescent="0.3">
      <c r="A99" s="1">
        <v>2</v>
      </c>
      <c r="B99" s="1">
        <v>112</v>
      </c>
      <c r="C99" s="1" t="s">
        <v>59</v>
      </c>
      <c r="D99" s="13">
        <v>0.34727496061391089</v>
      </c>
      <c r="E99" s="13">
        <v>0.3427294498214159</v>
      </c>
      <c r="F99" s="13">
        <v>0.33483153964367285</v>
      </c>
      <c r="G99" s="13">
        <v>0.32660990798253886</v>
      </c>
      <c r="H99" s="13">
        <v>0.32285334695336199</v>
      </c>
      <c r="I99" s="13">
        <v>0.32274172273301838</v>
      </c>
      <c r="J99" s="13">
        <v>0.31931902854587096</v>
      </c>
      <c r="K99" s="13">
        <v>0.32097027650299442</v>
      </c>
      <c r="L99" s="13">
        <v>0.31970125941651278</v>
      </c>
      <c r="M99" s="13">
        <v>0.3226950990173163</v>
      </c>
      <c r="N99" s="13">
        <v>0.32043592275572874</v>
      </c>
      <c r="O99" s="13">
        <v>0.31472782710042974</v>
      </c>
      <c r="P99" s="13">
        <v>0.31311960290958701</v>
      </c>
      <c r="Q99" s="13">
        <v>0.31415098027303356</v>
      </c>
      <c r="R99" s="13">
        <v>0.31006920100664825</v>
      </c>
      <c r="S99" s="13">
        <v>0.30824580420671149</v>
      </c>
      <c r="T99" s="13">
        <v>0.29998302685317368</v>
      </c>
      <c r="U99" s="13">
        <v>0.3006407903968118</v>
      </c>
      <c r="V99" s="13">
        <v>0.29745334500338938</v>
      </c>
      <c r="W99" s="13">
        <v>0.29517862917610604</v>
      </c>
      <c r="X99" s="13">
        <v>0.29389370186151714</v>
      </c>
      <c r="Y99" s="13">
        <v>0.2927399773728564</v>
      </c>
      <c r="Z99" s="13">
        <v>0.28924198384161187</v>
      </c>
      <c r="AA99" s="13">
        <v>0.28423518802968117</v>
      </c>
      <c r="AB99" s="13">
        <v>0.28314533259284647</v>
      </c>
      <c r="AC99" s="13">
        <v>0.2828418036441574</v>
      </c>
      <c r="AD99" s="13">
        <v>0.27984182879908553</v>
      </c>
      <c r="AE99" s="13">
        <v>0.27572365246708291</v>
      </c>
      <c r="AF99" s="13">
        <v>0.26861853964472532</v>
      </c>
      <c r="AG99" s="13">
        <v>0.26846541714218231</v>
      </c>
      <c r="AH99" s="13">
        <v>0.26696523991638565</v>
      </c>
      <c r="AI99" s="13">
        <v>0.26401926240576412</v>
      </c>
      <c r="AJ99" s="13">
        <v>0.2635617401990597</v>
      </c>
      <c r="AK99" s="13">
        <v>0.262304265165966</v>
      </c>
      <c r="AL99" s="13">
        <v>0.26062429662208675</v>
      </c>
      <c r="AM99" s="13">
        <v>0.26469594202854696</v>
      </c>
      <c r="AN99" s="13">
        <v>0.26142739038093937</v>
      </c>
      <c r="AO99" s="13">
        <v>0.26400086827125413</v>
      </c>
      <c r="AP99" s="13">
        <v>0.26477823739329814</v>
      </c>
      <c r="AQ99" s="13">
        <v>0.26366486930693428</v>
      </c>
      <c r="AR99" s="13">
        <v>0.26195051967138289</v>
      </c>
      <c r="AS99" s="13">
        <v>0.26321203261993481</v>
      </c>
      <c r="AT99" s="13">
        <v>0.26138487144679029</v>
      </c>
      <c r="AU99" s="13">
        <v>0.25919341534193435</v>
      </c>
      <c r="AV99" s="13">
        <v>0.25939433408848483</v>
      </c>
      <c r="AW99" s="13">
        <v>0.26087135375379494</v>
      </c>
      <c r="AX99" s="13">
        <v>0.2650164140000103</v>
      </c>
      <c r="AY99" s="13">
        <v>0.27626488723111914</v>
      </c>
      <c r="AZ99" s="13">
        <v>0.27421350682922818</v>
      </c>
      <c r="BA99" s="13">
        <v>0.27032972129012789</v>
      </c>
      <c r="BB99" s="13">
        <v>0.26592890684012693</v>
      </c>
      <c r="BC99" s="13">
        <v>0.25999164345809772</v>
      </c>
      <c r="BD99" s="13">
        <v>0.25176659320389871</v>
      </c>
      <c r="BE99" s="13">
        <v>0.25040908962562941</v>
      </c>
      <c r="BF99" s="13">
        <v>0.24340564429318712</v>
      </c>
      <c r="BG99" s="13">
        <v>0.23893490845185153</v>
      </c>
      <c r="BH99" s="13">
        <v>0.2331844458338026</v>
      </c>
      <c r="BI99" s="13">
        <v>0.22899686906521768</v>
      </c>
      <c r="BJ99" s="13">
        <v>0.22773836578869372</v>
      </c>
      <c r="BK99" s="13">
        <v>0.22606320351173226</v>
      </c>
      <c r="BL99" s="13">
        <v>0.22266354214073988</v>
      </c>
      <c r="BM99" s="13">
        <v>0.22057595097740623</v>
      </c>
      <c r="BN99" s="13">
        <v>0.2282941215056441</v>
      </c>
      <c r="BO99" s="13">
        <v>0.22648633864410009</v>
      </c>
      <c r="BP99" s="13">
        <v>0.22153090023492852</v>
      </c>
      <c r="BQ99" s="13">
        <v>0.21970941806546854</v>
      </c>
      <c r="BR99" s="13">
        <v>0.22314253938972828</v>
      </c>
      <c r="BS99" s="13">
        <v>0.22224158241300959</v>
      </c>
      <c r="BT99" s="13">
        <v>0.216636047302393</v>
      </c>
      <c r="BU99" s="13">
        <v>0.2242752548201184</v>
      </c>
      <c r="BV99" s="13">
        <v>0.22707259435578928</v>
      </c>
      <c r="BW99" s="13">
        <v>0.23397380125577241</v>
      </c>
      <c r="BX99" s="13">
        <v>0.23575831042889384</v>
      </c>
      <c r="BY99" s="13">
        <v>0.23999130690873444</v>
      </c>
      <c r="BZ99" s="13">
        <v>0.24152780263897944</v>
      </c>
      <c r="CA99" s="13">
        <v>0.2499648830710042</v>
      </c>
      <c r="CB99" s="13">
        <v>0.25275267735354473</v>
      </c>
      <c r="CC99" s="13">
        <v>0.25756226662614412</v>
      </c>
      <c r="CD99" s="13">
        <v>0.26454421229198616</v>
      </c>
      <c r="CE99" s="13">
        <v>0.26919585589558748</v>
      </c>
      <c r="CF99" s="13">
        <v>0.26887913329440422</v>
      </c>
      <c r="CG99" s="13">
        <v>0.26825857109212231</v>
      </c>
      <c r="CH99" s="13">
        <v>0.27257693271699851</v>
      </c>
      <c r="CI99" s="13">
        <v>0.27202272705558816</v>
      </c>
      <c r="CJ99" s="13">
        <v>0.27365325604728946</v>
      </c>
      <c r="CK99" s="13">
        <v>0.27263175110375881</v>
      </c>
      <c r="CL99" s="13">
        <v>0.27016211392274436</v>
      </c>
      <c r="CM99" s="13">
        <v>0.26788788221454102</v>
      </c>
      <c r="CN99" s="13">
        <v>0.25848384535344687</v>
      </c>
      <c r="CO99" s="13">
        <v>0.25416588096588605</v>
      </c>
      <c r="CP99" s="13">
        <v>0.24921991128610152</v>
      </c>
      <c r="CQ99" s="13">
        <v>0.24517537141524295</v>
      </c>
      <c r="CR99" s="13">
        <v>0.24416879127831143</v>
      </c>
      <c r="CS99" s="13">
        <v>0.24080772661237504</v>
      </c>
      <c r="CT99" s="13">
        <v>0.23977406207400764</v>
      </c>
      <c r="CU99" s="13">
        <v>0.2352490678020259</v>
      </c>
      <c r="CV99" s="13">
        <v>0.23826711737523404</v>
      </c>
      <c r="CW99" s="13">
        <v>0.24090587104421721</v>
      </c>
      <c r="CX99" s="13">
        <v>0.23700009104553471</v>
      </c>
      <c r="CY99" s="13">
        <v>0.23577179522670577</v>
      </c>
      <c r="CZ99" s="13">
        <v>0.23317805961155591</v>
      </c>
      <c r="DA99" s="13">
        <v>0.23238271888190587</v>
      </c>
      <c r="DB99" s="13">
        <v>0.23069665503615672</v>
      </c>
      <c r="DC99" s="13">
        <v>0.22493464787452497</v>
      </c>
      <c r="DD99" s="13">
        <v>0.2248006928114748</v>
      </c>
      <c r="DE99" s="13">
        <v>0.22254244559213321</v>
      </c>
      <c r="DF99" s="13">
        <v>0.22347547059421505</v>
      </c>
      <c r="DG99" s="13">
        <v>0.22805880291705216</v>
      </c>
    </row>
    <row r="100" spans="1:111" x14ac:dyDescent="0.3">
      <c r="A100" s="1">
        <v>1</v>
      </c>
      <c r="B100" s="1">
        <v>113</v>
      </c>
      <c r="C100" s="1" t="s">
        <v>31</v>
      </c>
      <c r="D100" s="13">
        <v>5.2725599543162523E-3</v>
      </c>
      <c r="E100" s="13">
        <v>5.1516918851397288E-3</v>
      </c>
      <c r="F100" s="13">
        <v>5.069270542729193E-3</v>
      </c>
      <c r="G100" s="13">
        <v>4.9417704699472884E-3</v>
      </c>
      <c r="H100" s="13">
        <v>4.8249350573724911E-3</v>
      </c>
      <c r="I100" s="13">
        <v>4.8518950059732308E-3</v>
      </c>
      <c r="J100" s="13">
        <v>4.8896281811022938E-3</v>
      </c>
      <c r="K100" s="13">
        <v>4.9633456295506209E-3</v>
      </c>
      <c r="L100" s="13">
        <v>5.1046652399149009E-3</v>
      </c>
      <c r="M100" s="13">
        <v>5.10077192332495E-3</v>
      </c>
      <c r="N100" s="13">
        <v>5.1155213816549382E-3</v>
      </c>
      <c r="O100" s="13">
        <v>4.9154377928543056E-3</v>
      </c>
      <c r="P100" s="13">
        <v>4.9018514477461965E-3</v>
      </c>
      <c r="Q100" s="13">
        <v>5.1251875342836562E-3</v>
      </c>
      <c r="R100" s="13">
        <v>4.7372155526225618E-3</v>
      </c>
      <c r="S100" s="13">
        <v>4.7459782196761337E-3</v>
      </c>
      <c r="T100" s="13">
        <v>4.6874289528558736E-3</v>
      </c>
      <c r="U100" s="13">
        <v>4.6989538746784925E-3</v>
      </c>
      <c r="V100" s="13">
        <v>4.7033310103109524E-3</v>
      </c>
      <c r="W100" s="13">
        <v>4.7335604719038879E-3</v>
      </c>
      <c r="X100" s="13">
        <v>4.6911386392071153E-3</v>
      </c>
      <c r="Y100" s="13">
        <v>4.8280179218933138E-3</v>
      </c>
      <c r="Z100" s="13">
        <v>4.8871820671534264E-3</v>
      </c>
      <c r="AA100" s="13">
        <v>4.6989739382352624E-3</v>
      </c>
      <c r="AB100" s="13">
        <v>4.688117966976324E-3</v>
      </c>
      <c r="AC100" s="13">
        <v>4.835717526799347E-3</v>
      </c>
      <c r="AD100" s="13">
        <v>4.782851128030615E-3</v>
      </c>
      <c r="AE100" s="13">
        <v>4.7434091364495137E-3</v>
      </c>
      <c r="AF100" s="13">
        <v>4.727488980175232E-3</v>
      </c>
      <c r="AG100" s="13">
        <v>4.6972996891849845E-3</v>
      </c>
      <c r="AH100" s="13">
        <v>4.5152625295540542E-3</v>
      </c>
      <c r="AI100" s="13">
        <v>4.4380477181499142E-3</v>
      </c>
      <c r="AJ100" s="13">
        <v>4.4154224526234461E-3</v>
      </c>
      <c r="AK100" s="13">
        <v>4.6261936493948025E-3</v>
      </c>
      <c r="AL100" s="13">
        <v>4.8582307168370991E-3</v>
      </c>
      <c r="AM100" s="13">
        <v>4.8387696298586016E-3</v>
      </c>
      <c r="AN100" s="13">
        <v>4.9519717442753786E-3</v>
      </c>
      <c r="AO100" s="13">
        <v>4.7818471419562589E-3</v>
      </c>
      <c r="AP100" s="13">
        <v>4.7496074629766339E-3</v>
      </c>
      <c r="AQ100" s="13">
        <v>4.6921448213236719E-3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</row>
    <row r="101" spans="1:111" x14ac:dyDescent="0.3">
      <c r="A101" s="1">
        <v>1</v>
      </c>
      <c r="B101" s="1">
        <v>114</v>
      </c>
      <c r="C101" s="1" t="s">
        <v>24</v>
      </c>
      <c r="D101" s="13">
        <v>0.11031328846357275</v>
      </c>
      <c r="E101" s="13">
        <v>0.11304373560834848</v>
      </c>
      <c r="F101" s="13">
        <v>0.11232829697933196</v>
      </c>
      <c r="G101" s="13">
        <v>0.1111144595692105</v>
      </c>
      <c r="H101" s="13">
        <v>0.10910698825311532</v>
      </c>
      <c r="I101" s="13">
        <v>0.10812507474350649</v>
      </c>
      <c r="J101" s="13">
        <v>0.10840108332598002</v>
      </c>
      <c r="K101" s="13">
        <v>0.10938301937038185</v>
      </c>
      <c r="L101" s="13">
        <v>0.11120607283644122</v>
      </c>
      <c r="M101" s="13">
        <v>0.11275458018765164</v>
      </c>
      <c r="N101" s="13">
        <v>0.11412079330670813</v>
      </c>
      <c r="O101" s="13">
        <v>0.11427296488337188</v>
      </c>
      <c r="P101" s="13">
        <v>0.1137447003534153</v>
      </c>
      <c r="Q101" s="13">
        <v>0.11552234517336452</v>
      </c>
      <c r="R101" s="13">
        <v>0.11407554025628772</v>
      </c>
      <c r="S101" s="13">
        <v>0.11453565855297317</v>
      </c>
      <c r="T101" s="13">
        <v>0.1121773135053144</v>
      </c>
      <c r="U101" s="13">
        <v>0.10984200191500003</v>
      </c>
      <c r="V101" s="13">
        <v>0.10894904569288948</v>
      </c>
      <c r="W101" s="13">
        <v>0.10845120042267618</v>
      </c>
      <c r="X101" s="13">
        <v>0.10808998543228887</v>
      </c>
      <c r="Y101" s="13">
        <v>0.1072661385528529</v>
      </c>
      <c r="Z101" s="13">
        <v>0.10634917458211804</v>
      </c>
      <c r="AA101" s="13">
        <v>0.1045486071723503</v>
      </c>
      <c r="AB101" s="13">
        <v>0.10332133277092539</v>
      </c>
      <c r="AC101" s="13">
        <v>0.10220673673208701</v>
      </c>
      <c r="AD101" s="13">
        <v>0.1009058394748408</v>
      </c>
      <c r="AE101" s="13">
        <v>9.8734191164137092E-2</v>
      </c>
      <c r="AF101" s="13">
        <v>9.7924803657027742E-2</v>
      </c>
      <c r="AG101" s="13">
        <v>9.7699376627905885E-2</v>
      </c>
      <c r="AH101" s="13">
        <v>9.5440093575501928E-2</v>
      </c>
      <c r="AI101" s="13">
        <v>9.4903962275942361E-2</v>
      </c>
      <c r="AJ101" s="13">
        <v>9.5484674714947024E-2</v>
      </c>
      <c r="AK101" s="13">
        <v>9.747376802950343E-2</v>
      </c>
      <c r="AL101" s="13">
        <v>9.6942653338850701E-2</v>
      </c>
      <c r="AM101" s="13">
        <v>9.7247839335534311E-2</v>
      </c>
      <c r="AN101" s="13">
        <v>9.6794824936043702E-2</v>
      </c>
      <c r="AO101" s="13">
        <v>9.7065046350726783E-2</v>
      </c>
      <c r="AP101" s="13">
        <v>9.6226718011975951E-2</v>
      </c>
      <c r="AQ101" s="13">
        <v>9.3134972184776441E-2</v>
      </c>
      <c r="AR101" s="13">
        <v>9.2519639298315776E-2</v>
      </c>
      <c r="AS101" s="13">
        <v>9.112302392125822E-2</v>
      </c>
      <c r="AT101" s="13">
        <v>8.7995813512713433E-2</v>
      </c>
      <c r="AU101" s="13">
        <v>8.7531697683249102E-2</v>
      </c>
      <c r="AV101" s="13">
        <v>8.6602945640387619E-2</v>
      </c>
      <c r="AW101" s="13">
        <v>8.5545505664877675E-2</v>
      </c>
      <c r="AX101" s="13">
        <v>8.3065039785237618E-2</v>
      </c>
      <c r="AY101" s="13">
        <v>7.8804223105721993E-2</v>
      </c>
      <c r="AZ101" s="13">
        <v>7.7113165622450033E-2</v>
      </c>
      <c r="BA101" s="13">
        <v>7.4731656085445158E-2</v>
      </c>
      <c r="BB101" s="13">
        <v>7.3582453846333842E-2</v>
      </c>
      <c r="BC101" s="13">
        <v>7.231720995711674E-2</v>
      </c>
      <c r="BD101" s="13">
        <v>7.0492481558057471E-2</v>
      </c>
      <c r="BE101" s="13">
        <v>6.8198253641235621E-2</v>
      </c>
      <c r="BF101" s="13">
        <v>6.6817800007497527E-2</v>
      </c>
      <c r="BG101" s="13">
        <v>6.6004224341453518E-2</v>
      </c>
      <c r="BH101" s="13">
        <v>6.492557788679737E-2</v>
      </c>
      <c r="BI101" s="13">
        <v>6.4720022267692592E-2</v>
      </c>
      <c r="BJ101" s="13">
        <v>6.3805571982799902E-2</v>
      </c>
      <c r="BK101" s="13">
        <v>6.4681532452342885E-2</v>
      </c>
      <c r="BL101" s="13">
        <v>6.3052254906909966E-2</v>
      </c>
      <c r="BM101" s="13">
        <v>6.3661349641991855E-2</v>
      </c>
      <c r="BN101" s="13">
        <v>6.4704171174671837E-2</v>
      </c>
      <c r="BO101" s="13">
        <v>6.4399268372394958E-2</v>
      </c>
      <c r="BP101" s="13">
        <v>6.3973769340518835E-2</v>
      </c>
      <c r="BQ101" s="13">
        <v>6.3729549877936276E-2</v>
      </c>
      <c r="BR101" s="13">
        <v>6.3653170113758026E-2</v>
      </c>
      <c r="BS101" s="13">
        <v>6.4252152609733923E-2</v>
      </c>
      <c r="BT101" s="13">
        <v>6.5380677747549923E-2</v>
      </c>
      <c r="BU101" s="13">
        <v>6.5946240458283734E-2</v>
      </c>
      <c r="BV101" s="13">
        <v>6.7367960769340221E-2</v>
      </c>
      <c r="BW101" s="13">
        <v>6.8397038702791832E-2</v>
      </c>
      <c r="BX101" s="13">
        <v>6.9158352519253841E-2</v>
      </c>
      <c r="BY101" s="13">
        <v>7.1328005330008784E-2</v>
      </c>
      <c r="BZ101" s="13">
        <v>7.2346488451901683E-2</v>
      </c>
      <c r="CA101" s="13">
        <v>7.3229417632511701E-2</v>
      </c>
      <c r="CB101" s="13">
        <v>7.4060997804608356E-2</v>
      </c>
      <c r="CC101" s="13">
        <v>7.5387964741586946E-2</v>
      </c>
      <c r="CD101" s="13">
        <v>7.5877720291930129E-2</v>
      </c>
      <c r="CE101" s="13">
        <v>7.725381709847734E-2</v>
      </c>
      <c r="CF101" s="13">
        <v>7.970212584585909E-2</v>
      </c>
      <c r="CG101" s="13">
        <v>8.0087499231547205E-2</v>
      </c>
      <c r="CH101" s="13">
        <v>8.0248060147945777E-2</v>
      </c>
      <c r="CI101" s="13">
        <v>8.2710597011520379E-2</v>
      </c>
      <c r="CJ101" s="13">
        <v>8.4721172878391315E-2</v>
      </c>
      <c r="CK101" s="13">
        <v>8.5509933961992871E-2</v>
      </c>
      <c r="CL101" s="13">
        <v>8.6336486936877774E-2</v>
      </c>
      <c r="CM101" s="13">
        <v>8.6090532282793633E-2</v>
      </c>
      <c r="CN101" s="13">
        <v>8.7506043129096045E-2</v>
      </c>
      <c r="CO101" s="13">
        <v>8.8386879888778941E-2</v>
      </c>
      <c r="CP101" s="13">
        <v>8.9172095748988212E-2</v>
      </c>
      <c r="CQ101" s="13">
        <v>8.9971524096481431E-2</v>
      </c>
      <c r="CR101" s="13">
        <v>9.0744783867641704E-2</v>
      </c>
      <c r="CS101" s="13">
        <v>9.0521376664131736E-2</v>
      </c>
      <c r="CT101" s="13">
        <v>0.10025685575687675</v>
      </c>
      <c r="CU101" s="13">
        <v>0.10742536064864409</v>
      </c>
      <c r="CV101" s="13">
        <v>0.10872287521577546</v>
      </c>
      <c r="CW101" s="13">
        <v>0.10892260708627022</v>
      </c>
      <c r="CX101" s="13">
        <v>0.107605558274732</v>
      </c>
      <c r="CY101" s="13">
        <v>0.10666544819894455</v>
      </c>
      <c r="CZ101" s="13">
        <v>0.10536884884398132</v>
      </c>
      <c r="DA101" s="13">
        <v>0.10547992456452322</v>
      </c>
      <c r="DB101" s="13">
        <v>0.10417694497344586</v>
      </c>
      <c r="DC101" s="13">
        <v>0.10261402640446347</v>
      </c>
      <c r="DD101" s="13">
        <v>0.10275796478303718</v>
      </c>
      <c r="DE101" s="13">
        <v>0.10096435656068919</v>
      </c>
      <c r="DF101" s="13">
        <v>9.9439117246860415E-2</v>
      </c>
      <c r="DG101" s="13">
        <v>9.9226323981172163E-2</v>
      </c>
    </row>
    <row r="102" spans="1:111" x14ac:dyDescent="0.3">
      <c r="A102" s="1">
        <v>1</v>
      </c>
      <c r="B102" s="1">
        <v>123</v>
      </c>
      <c r="C102" s="1" t="s">
        <v>48</v>
      </c>
      <c r="D102" s="13">
        <v>0.32983644039239535</v>
      </c>
      <c r="E102" s="13">
        <v>0.33042447222499977</v>
      </c>
      <c r="F102" s="13">
        <v>0.32876164750558506</v>
      </c>
      <c r="G102" s="13">
        <v>0.32587288437731604</v>
      </c>
      <c r="H102" s="13">
        <v>0.31462487038102771</v>
      </c>
      <c r="I102" s="13">
        <v>0.31910696907859848</v>
      </c>
      <c r="J102" s="13">
        <v>0.3110164256869245</v>
      </c>
      <c r="K102" s="13">
        <v>0.31024751975565501</v>
      </c>
      <c r="L102" s="13">
        <v>0.29474515713095328</v>
      </c>
      <c r="M102" s="13">
        <v>0.30316266546464321</v>
      </c>
      <c r="N102" s="13">
        <v>0.31127895588886489</v>
      </c>
      <c r="O102" s="13">
        <v>0.32216739077802731</v>
      </c>
      <c r="P102" s="13">
        <v>0.32722626180291248</v>
      </c>
      <c r="Q102" s="13">
        <v>0.31120147796646791</v>
      </c>
      <c r="R102" s="13">
        <v>0.32075966453475319</v>
      </c>
      <c r="S102" s="13">
        <v>0.33235623980665313</v>
      </c>
      <c r="T102" s="13">
        <v>0.33570331080609311</v>
      </c>
      <c r="U102" s="13">
        <v>0.35347689204229615</v>
      </c>
      <c r="V102" s="13">
        <v>0.35489442776041374</v>
      </c>
      <c r="W102" s="13">
        <v>0.36068178686273683</v>
      </c>
      <c r="X102" s="13">
        <v>0.36939196292316362</v>
      </c>
      <c r="Y102" s="13">
        <v>0.38703097297754296</v>
      </c>
      <c r="Z102" s="13">
        <v>0.39781191453691012</v>
      </c>
      <c r="AA102" s="13">
        <v>0.42249067563510839</v>
      </c>
      <c r="AB102" s="13">
        <v>0.42834594584457492</v>
      </c>
      <c r="AC102" s="13">
        <v>0.43874510438838399</v>
      </c>
      <c r="AD102" s="13">
        <v>0.44210010323742049</v>
      </c>
      <c r="AE102" s="13">
        <v>0.44934074174843175</v>
      </c>
      <c r="AF102" s="13">
        <v>0.45421515666817563</v>
      </c>
      <c r="AG102" s="13">
        <v>0.46013388048428128</v>
      </c>
      <c r="AH102" s="13">
        <v>0.46574872622250785</v>
      </c>
      <c r="AI102" s="13">
        <v>0.46247802393362819</v>
      </c>
      <c r="AJ102" s="13">
        <v>0.46740593512054229</v>
      </c>
      <c r="AK102" s="13">
        <v>0.46943651392135122</v>
      </c>
      <c r="AL102" s="13">
        <v>0.46709687226599639</v>
      </c>
      <c r="AM102" s="13">
        <v>0.45561296603330564</v>
      </c>
      <c r="AN102" s="13">
        <v>0.46124724910614295</v>
      </c>
      <c r="AO102" s="13">
        <v>0.46545924749223072</v>
      </c>
      <c r="AP102" s="13">
        <v>0.43387926759805345</v>
      </c>
      <c r="AQ102" s="13">
        <v>0.43420070423649415</v>
      </c>
      <c r="AR102" s="13">
        <v>0.43227203525381319</v>
      </c>
      <c r="AS102" s="13">
        <v>0.42708209238346406</v>
      </c>
      <c r="AT102" s="13">
        <v>0.42122134632714858</v>
      </c>
      <c r="AU102" s="13">
        <v>0.41992290227546036</v>
      </c>
      <c r="AV102" s="13">
        <v>0.42086333334230874</v>
      </c>
      <c r="AW102" s="13">
        <v>0.41558338791603949</v>
      </c>
      <c r="AX102" s="13">
        <v>0.41309611554813275</v>
      </c>
      <c r="AY102" s="13">
        <v>0.407701848315217</v>
      </c>
      <c r="AZ102" s="13">
        <v>0.40385434605314469</v>
      </c>
      <c r="BA102" s="13">
        <v>0.39003853554797974</v>
      </c>
      <c r="BB102" s="13">
        <v>0.59081624244218278</v>
      </c>
      <c r="BC102" s="13">
        <v>0.57778478272364919</v>
      </c>
      <c r="BD102" s="13">
        <v>0.56999672439114768</v>
      </c>
      <c r="BE102" s="13">
        <v>0.56719351102716942</v>
      </c>
      <c r="BF102" s="13">
        <v>0.55777749139809318</v>
      </c>
      <c r="BG102" s="13">
        <v>0.54928786801161145</v>
      </c>
      <c r="BH102" s="13">
        <v>0.53872180584837459</v>
      </c>
      <c r="BI102" s="13">
        <v>0.53832005954208539</v>
      </c>
      <c r="BJ102" s="13">
        <v>0.53197043624252904</v>
      </c>
      <c r="BK102" s="13">
        <v>0.5355047485330855</v>
      </c>
      <c r="BL102" s="13">
        <v>0.53510231351891835</v>
      </c>
      <c r="BM102" s="13">
        <v>0.53697138441446779</v>
      </c>
      <c r="BN102" s="13">
        <v>0.5420591380815899</v>
      </c>
      <c r="BO102" s="13">
        <v>0.54568633191583782</v>
      </c>
      <c r="BP102" s="13">
        <v>0.54847456757946589</v>
      </c>
      <c r="BQ102" s="13">
        <v>0.54993088448766825</v>
      </c>
      <c r="BR102" s="13">
        <v>0.54242920734592859</v>
      </c>
      <c r="BS102" s="13">
        <v>0.54450996370395766</v>
      </c>
      <c r="BT102" s="13">
        <v>0.54658775414289473</v>
      </c>
      <c r="BU102" s="13">
        <v>0.55256796699651989</v>
      </c>
      <c r="BV102" s="13">
        <v>0.5514851886895582</v>
      </c>
      <c r="BW102" s="13">
        <v>0.55465044080344184</v>
      </c>
      <c r="BX102" s="13">
        <v>0.56415814302337974</v>
      </c>
      <c r="BY102" s="13">
        <v>0.57051860464086734</v>
      </c>
      <c r="BZ102" s="13">
        <v>0.57342869112662798</v>
      </c>
      <c r="CA102" s="13">
        <v>0.56883124091855608</v>
      </c>
      <c r="CB102" s="13">
        <v>0.56534586937092601</v>
      </c>
      <c r="CC102" s="13">
        <v>0.56645648705275486</v>
      </c>
      <c r="CD102" s="13">
        <v>0.55515117268198488</v>
      </c>
      <c r="CE102" s="13">
        <v>0.55083215197753665</v>
      </c>
      <c r="CF102" s="13">
        <v>0.54201704723088362</v>
      </c>
      <c r="CG102" s="13">
        <v>0.53841489030708978</v>
      </c>
      <c r="CH102" s="13">
        <v>0.52939945458458937</v>
      </c>
      <c r="CI102" s="13">
        <v>0.5231867212187753</v>
      </c>
      <c r="CJ102" s="13">
        <v>0.52472020530116525</v>
      </c>
      <c r="CK102" s="13">
        <v>0.52478554633914887</v>
      </c>
      <c r="CL102" s="13">
        <v>0.52086842418490265</v>
      </c>
      <c r="CM102" s="13">
        <v>0.51351731571956838</v>
      </c>
      <c r="CN102" s="13">
        <v>0.50776914103659765</v>
      </c>
      <c r="CO102" s="13">
        <v>0.49950425126040787</v>
      </c>
      <c r="CP102" s="13">
        <v>0.49344155465961281</v>
      </c>
      <c r="CQ102" s="13">
        <v>0.48478678766684891</v>
      </c>
      <c r="CR102" s="13">
        <v>0.48537234064868345</v>
      </c>
      <c r="CS102" s="13">
        <v>0.48153035370955155</v>
      </c>
      <c r="CT102" s="13">
        <v>0.48256409234029607</v>
      </c>
      <c r="CU102" s="13">
        <v>0.47530814930286092</v>
      </c>
      <c r="CV102" s="13">
        <v>0.48542819096567097</v>
      </c>
      <c r="CW102" s="13">
        <v>0.4950221176016546</v>
      </c>
      <c r="CX102" s="13">
        <v>0.48782505168090301</v>
      </c>
      <c r="CY102" s="13">
        <v>0.48987288318802652</v>
      </c>
      <c r="CZ102" s="13">
        <v>0.48802509285642037</v>
      </c>
      <c r="DA102" s="13">
        <v>0.48934354782087891</v>
      </c>
      <c r="DB102" s="13">
        <v>0.48697286456577593</v>
      </c>
      <c r="DC102" s="13">
        <v>0.48575308406221945</v>
      </c>
      <c r="DD102" s="13">
        <v>0.48885777828495691</v>
      </c>
      <c r="DE102" s="13">
        <v>0.49159090478758871</v>
      </c>
      <c r="DF102" s="13">
        <v>0.49304615940489382</v>
      </c>
      <c r="DG102" s="13">
        <v>0.50139583970823898</v>
      </c>
    </row>
    <row r="103" spans="1:111" x14ac:dyDescent="0.3">
      <c r="A103" s="1">
        <v>1</v>
      </c>
      <c r="B103" s="1">
        <v>144</v>
      </c>
      <c r="C103" s="1" t="s">
        <v>53</v>
      </c>
      <c r="D103" s="13">
        <v>3.1446281893343171E-5</v>
      </c>
      <c r="E103" s="13">
        <v>5.9243418663719099E-5</v>
      </c>
      <c r="F103" s="13">
        <v>1.5143506318705065E-4</v>
      </c>
      <c r="G103" s="13">
        <v>3.2388658717386623E-4</v>
      </c>
      <c r="H103" s="13">
        <v>6.2359890133037671E-4</v>
      </c>
      <c r="I103" s="13">
        <v>1.1889096893068379E-3</v>
      </c>
      <c r="J103" s="13">
        <v>1.8847124434464599E-3</v>
      </c>
      <c r="K103" s="13">
        <v>2.7392035421672763E-3</v>
      </c>
      <c r="L103" s="13">
        <v>3.423506824209081E-3</v>
      </c>
      <c r="M103" s="13">
        <v>4.0743659187279912E-3</v>
      </c>
      <c r="N103" s="13">
        <v>4.925212279952274E-3</v>
      </c>
      <c r="O103" s="13">
        <v>5.5936406683545657E-3</v>
      </c>
      <c r="P103" s="13">
        <v>5.7620355650507956E-3</v>
      </c>
      <c r="Q103" s="13">
        <v>6.0057832808324092E-3</v>
      </c>
      <c r="R103" s="13">
        <v>6.3656161593845673E-3</v>
      </c>
      <c r="S103" s="13">
        <v>6.6499031569457407E-3</v>
      </c>
      <c r="T103" s="13">
        <v>6.8424830053575754E-3</v>
      </c>
      <c r="U103" s="13">
        <v>7.0582451339926706E-3</v>
      </c>
      <c r="V103" s="13">
        <v>7.0399312639328245E-3</v>
      </c>
      <c r="W103" s="13">
        <v>7.4829417131408024E-3</v>
      </c>
      <c r="X103" s="13">
        <v>7.2974691198415299E-3</v>
      </c>
      <c r="Y103" s="13">
        <v>7.258216252835111E-3</v>
      </c>
      <c r="Z103" s="13">
        <v>7.199668578460377E-3</v>
      </c>
      <c r="AA103" s="13">
        <v>7.1485023542971196E-3</v>
      </c>
      <c r="AB103" s="13">
        <v>2.3021857817570265E-2</v>
      </c>
      <c r="AC103" s="13">
        <v>2.1934381304166813E-2</v>
      </c>
      <c r="AD103" s="13">
        <v>2.1370283801536064E-2</v>
      </c>
      <c r="AE103" s="13">
        <v>2.1424933902017919E-2</v>
      </c>
      <c r="AF103" s="13">
        <v>2.3916739582037109E-2</v>
      </c>
      <c r="AG103" s="13">
        <v>2.3414851830495666E-2</v>
      </c>
      <c r="AH103" s="13">
        <v>2.4635249121403024E-2</v>
      </c>
      <c r="AI103" s="13">
        <v>2.5704304706260509E-2</v>
      </c>
      <c r="AJ103" s="13">
        <v>2.8251465889350673E-2</v>
      </c>
      <c r="AK103" s="13">
        <v>3.0752030518106269E-2</v>
      </c>
      <c r="AL103" s="13">
        <v>2.9957645578999801E-2</v>
      </c>
      <c r="AM103" s="13">
        <v>3.7026258723137112E-2</v>
      </c>
      <c r="AN103" s="13">
        <v>3.440764179883192E-2</v>
      </c>
      <c r="AO103" s="13">
        <v>3.7778474832150376E-2</v>
      </c>
      <c r="AP103" s="13">
        <v>3.9988474934700577E-2</v>
      </c>
      <c r="AQ103" s="13">
        <v>4.2188522935651583E-2</v>
      </c>
      <c r="AR103" s="13">
        <v>4.3956418954026993E-2</v>
      </c>
      <c r="AS103" s="13">
        <v>4.4538754522413085E-2</v>
      </c>
      <c r="AT103" s="13">
        <v>4.5666247056752811E-2</v>
      </c>
      <c r="AU103" s="13">
        <v>4.6310421766578964E-2</v>
      </c>
      <c r="AV103" s="13">
        <v>4.5447620163018218E-2</v>
      </c>
      <c r="AW103" s="13">
        <v>4.4276692154734162E-2</v>
      </c>
      <c r="AX103" s="13">
        <v>4.2689386753168052E-2</v>
      </c>
      <c r="AY103" s="13">
        <v>4.1976355733642522E-2</v>
      </c>
      <c r="AZ103" s="13">
        <v>4.0272170235044973E-2</v>
      </c>
      <c r="BA103" s="13">
        <v>3.9291043234068922E-2</v>
      </c>
      <c r="BB103" s="13">
        <v>3.7756189000018321E-2</v>
      </c>
      <c r="BC103" s="13">
        <v>3.5700648829268516E-2</v>
      </c>
      <c r="BD103" s="13">
        <v>3.5706725925055069E-2</v>
      </c>
      <c r="BE103" s="13">
        <v>3.2503899446405672E-2</v>
      </c>
      <c r="BF103" s="13">
        <v>3.249892822613254E-2</v>
      </c>
      <c r="BG103" s="13">
        <v>3.2103876139084567E-2</v>
      </c>
      <c r="BH103" s="13">
        <v>3.3177434939730605E-2</v>
      </c>
      <c r="BI103" s="13">
        <v>3.4608131209637322E-2</v>
      </c>
      <c r="BJ103" s="13">
        <v>3.6085525116442536E-2</v>
      </c>
      <c r="BK103" s="13">
        <v>3.7692232502851641E-2</v>
      </c>
      <c r="BL103" s="13">
        <v>3.8759441148730631E-2</v>
      </c>
      <c r="BM103" s="13">
        <v>4.0471432838565309E-2</v>
      </c>
      <c r="BN103" s="13">
        <v>4.1589894815041856E-2</v>
      </c>
      <c r="BO103" s="13">
        <v>4.2941412040595803E-2</v>
      </c>
      <c r="BP103" s="13">
        <v>4.3877716414220641E-2</v>
      </c>
      <c r="BQ103" s="13">
        <v>4.41764768801532E-2</v>
      </c>
      <c r="BR103" s="13">
        <v>4.367270308923641E-2</v>
      </c>
      <c r="BS103" s="13">
        <v>4.3088927541713853E-2</v>
      </c>
      <c r="BT103" s="13">
        <v>4.2693349436680197E-2</v>
      </c>
      <c r="BU103" s="13">
        <v>4.2388975171940249E-2</v>
      </c>
      <c r="BV103" s="13">
        <v>5.6168352114680659E-2</v>
      </c>
      <c r="BW103" s="13">
        <v>5.62745911302244E-2</v>
      </c>
      <c r="BX103" s="13">
        <v>5.456735178307779E-2</v>
      </c>
      <c r="BY103" s="13">
        <v>5.3274629692215948E-2</v>
      </c>
      <c r="BZ103" s="13">
        <v>5.1767258240345809E-2</v>
      </c>
      <c r="CA103" s="13">
        <v>5.0531910542553016E-2</v>
      </c>
      <c r="CB103" s="13">
        <v>4.9403245631245325E-2</v>
      </c>
      <c r="CC103" s="13">
        <v>4.927086978490277E-2</v>
      </c>
      <c r="CD103" s="13">
        <v>4.8077050613866398E-2</v>
      </c>
      <c r="CE103" s="13">
        <v>4.7890937785443247E-2</v>
      </c>
      <c r="CF103" s="13">
        <v>4.7530866393546048E-2</v>
      </c>
      <c r="CG103" s="13">
        <v>4.6887052446890773E-2</v>
      </c>
      <c r="CH103" s="13">
        <v>4.6322896446736588E-2</v>
      </c>
      <c r="CI103" s="13">
        <v>4.55431698685193E-2</v>
      </c>
      <c r="CJ103" s="13">
        <v>4.5301498499452877E-2</v>
      </c>
      <c r="CK103" s="13">
        <v>4.4985076795924235E-2</v>
      </c>
      <c r="CL103" s="13">
        <v>4.4137668362696537E-2</v>
      </c>
      <c r="CM103" s="13">
        <v>4.3287894320137715E-2</v>
      </c>
      <c r="CN103" s="13">
        <v>4.2755470272262931E-2</v>
      </c>
      <c r="CO103" s="13">
        <v>4.2022566352652432E-2</v>
      </c>
      <c r="CP103" s="13">
        <v>4.1618942010764853E-2</v>
      </c>
      <c r="CQ103" s="13">
        <v>4.1378689324180908E-2</v>
      </c>
      <c r="CR103" s="13">
        <v>4.1450599554709582E-2</v>
      </c>
      <c r="CS103" s="13">
        <v>4.0472385324182868E-2</v>
      </c>
      <c r="CT103" s="13">
        <v>4.0048670072985605E-2</v>
      </c>
      <c r="CU103" s="13">
        <v>3.9485497423016346E-2</v>
      </c>
      <c r="CV103" s="13">
        <v>3.9548603194252581E-2</v>
      </c>
      <c r="CW103" s="13">
        <v>4.0279229556255826E-2</v>
      </c>
      <c r="CX103" s="13">
        <v>3.9996525612876803E-2</v>
      </c>
      <c r="CY103" s="13">
        <v>3.9561036045708049E-2</v>
      </c>
      <c r="CZ103" s="13">
        <v>3.8949299412436821E-2</v>
      </c>
      <c r="DA103" s="13">
        <v>3.91321528894574E-2</v>
      </c>
      <c r="DB103" s="13">
        <v>3.8141774219372725E-2</v>
      </c>
      <c r="DC103" s="13">
        <v>3.7512825667915299E-2</v>
      </c>
      <c r="DD103" s="13">
        <v>3.7794829673973351E-2</v>
      </c>
      <c r="DE103" s="13">
        <v>3.7759893144016628E-2</v>
      </c>
      <c r="DF103" s="13">
        <v>3.7916451294933817E-2</v>
      </c>
      <c r="DG103" s="13">
        <v>3.7886498667820803E-2</v>
      </c>
    </row>
    <row r="104" spans="1:111" x14ac:dyDescent="0.3">
      <c r="A104" s="1">
        <v>1</v>
      </c>
      <c r="B104" s="1">
        <v>154</v>
      </c>
      <c r="C104" s="1" t="s">
        <v>32</v>
      </c>
      <c r="D104" s="13">
        <v>8.0872516825881452E-2</v>
      </c>
      <c r="E104" s="13">
        <v>7.9896214898454956E-2</v>
      </c>
      <c r="F104" s="13">
        <v>7.8592271067090269E-2</v>
      </c>
      <c r="G104" s="13">
        <v>7.6356390865371049E-2</v>
      </c>
      <c r="H104" s="13">
        <v>7.5221866375044452E-2</v>
      </c>
      <c r="I104" s="13">
        <v>7.2555828773367942E-2</v>
      </c>
      <c r="J104" s="13">
        <v>7.459341602204593E-2</v>
      </c>
      <c r="K104" s="13">
        <v>7.4438635631732419E-2</v>
      </c>
      <c r="L104" s="13">
        <v>7.4690640535590921E-2</v>
      </c>
      <c r="M104" s="13">
        <v>7.5142920305196703E-2</v>
      </c>
      <c r="N104" s="13">
        <v>7.3516877472772149E-2</v>
      </c>
      <c r="O104" s="13">
        <v>7.3143898353067477E-2</v>
      </c>
      <c r="P104" s="13">
        <v>6.8822942560419376E-2</v>
      </c>
      <c r="Q104" s="13">
        <v>6.9810312317832773E-2</v>
      </c>
      <c r="R104" s="13">
        <v>6.8562962855008652E-2</v>
      </c>
      <c r="S104" s="13">
        <v>6.7997698237070969E-2</v>
      </c>
      <c r="T104" s="13">
        <v>6.54510480972786E-2</v>
      </c>
      <c r="U104" s="13">
        <v>6.7645061151042699E-2</v>
      </c>
      <c r="V104" s="13">
        <v>6.8705645685528574E-2</v>
      </c>
      <c r="W104" s="13">
        <v>6.7951838416134863E-2</v>
      </c>
      <c r="X104" s="13">
        <v>6.8561812332152861E-2</v>
      </c>
      <c r="Y104" s="13">
        <v>7.0160376569151847E-2</v>
      </c>
      <c r="Z104" s="13">
        <v>7.0699950872313289E-2</v>
      </c>
      <c r="AA104" s="13">
        <v>7.035589116510213E-2</v>
      </c>
      <c r="AB104" s="13">
        <v>7.0798681846286488E-2</v>
      </c>
      <c r="AC104" s="13">
        <v>7.1291351545958184E-2</v>
      </c>
      <c r="AD104" s="13">
        <v>7.1346507166404366E-2</v>
      </c>
      <c r="AE104" s="13">
        <v>7.346788054721709E-2</v>
      </c>
      <c r="AF104" s="13">
        <v>7.7375568201738174E-2</v>
      </c>
      <c r="AG104" s="13">
        <v>7.6867113387569047E-2</v>
      </c>
      <c r="AH104" s="13">
        <v>7.683604030020369E-2</v>
      </c>
      <c r="AI104" s="13">
        <v>7.1667760466748054E-2</v>
      </c>
      <c r="AJ104" s="13">
        <v>7.2267993505896577E-2</v>
      </c>
      <c r="AK104" s="13">
        <v>7.244034754984563E-2</v>
      </c>
      <c r="AL104" s="13">
        <v>7.0935882118255369E-2</v>
      </c>
      <c r="AM104" s="13">
        <v>7.1649657351449694E-2</v>
      </c>
      <c r="AN104" s="13">
        <v>7.646635903198877E-2</v>
      </c>
      <c r="AO104" s="13">
        <v>7.5314585869539499E-2</v>
      </c>
      <c r="AP104" s="13">
        <v>7.4487730341561253E-2</v>
      </c>
      <c r="AQ104" s="13">
        <v>7.2167811579222071E-2</v>
      </c>
      <c r="AR104" s="13">
        <v>7.2049638180382403E-2</v>
      </c>
      <c r="AS104" s="13">
        <v>7.0317848347355938E-2</v>
      </c>
      <c r="AT104" s="13">
        <v>7.0556333316456651E-2</v>
      </c>
      <c r="AU104" s="13">
        <v>7.0588548311621688E-2</v>
      </c>
      <c r="AV104" s="13">
        <v>6.9350609122699483E-2</v>
      </c>
      <c r="AW104" s="13">
        <v>6.8691087627075625E-2</v>
      </c>
      <c r="AX104" s="13">
        <v>6.7837656799771689E-2</v>
      </c>
      <c r="AY104" s="13">
        <v>6.689089587536888E-2</v>
      </c>
      <c r="AZ104" s="13">
        <v>6.4609254312049821E-2</v>
      </c>
      <c r="BA104" s="13">
        <v>6.136083801527363E-2</v>
      </c>
      <c r="BB104" s="13">
        <v>6.4399972030469349E-2</v>
      </c>
      <c r="BC104" s="13">
        <v>6.7377546255680515E-2</v>
      </c>
      <c r="BD104" s="13">
        <v>6.7995443225854033E-2</v>
      </c>
      <c r="BE104" s="13">
        <v>6.8545588020947554E-2</v>
      </c>
      <c r="BF104" s="13">
        <v>6.7160378681617283E-2</v>
      </c>
      <c r="BG104" s="13">
        <v>6.7091047677673682E-2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</row>
    <row r="105" spans="1:111" x14ac:dyDescent="0.3">
      <c r="A105" s="1">
        <v>1</v>
      </c>
      <c r="B105" s="1">
        <v>156</v>
      </c>
      <c r="C105" s="1" t="s">
        <v>51</v>
      </c>
      <c r="D105" s="13">
        <v>9.6006641292966082E-3</v>
      </c>
      <c r="E105" s="13">
        <v>1.0161442040514092E-2</v>
      </c>
      <c r="F105" s="13">
        <v>8.2455785060331858E-3</v>
      </c>
      <c r="G105" s="13">
        <v>8.8386214588616081E-3</v>
      </c>
      <c r="H105" s="13">
        <v>8.5294715910718289E-3</v>
      </c>
      <c r="I105" s="13">
        <v>7.8093018104209008E-3</v>
      </c>
      <c r="J105" s="13">
        <v>8.4075814736899891E-3</v>
      </c>
      <c r="K105" s="13">
        <v>8.395825289227497E-3</v>
      </c>
      <c r="L105" s="13">
        <v>7.6402741349362122E-3</v>
      </c>
      <c r="M105" s="13">
        <v>7.2099032225662867E-3</v>
      </c>
      <c r="N105" s="13">
        <v>8.0930710733672882E-3</v>
      </c>
      <c r="O105" s="13">
        <v>7.4026128696327602E-3</v>
      </c>
      <c r="P105" s="13">
        <v>7.5498521260388748E-3</v>
      </c>
      <c r="Q105" s="13">
        <v>7.5559774453539058E-3</v>
      </c>
      <c r="R105" s="13">
        <v>7.5000458237003366E-3</v>
      </c>
      <c r="S105" s="13">
        <v>8.428282032127114E-3</v>
      </c>
      <c r="T105" s="13">
        <v>8.329239464822065E-3</v>
      </c>
      <c r="U105" s="13">
        <v>8.14988145789927E-3</v>
      </c>
      <c r="V105" s="13">
        <v>7.7813718399307808E-3</v>
      </c>
      <c r="W105" s="13">
        <v>7.3542060840576439E-3</v>
      </c>
      <c r="X105" s="13">
        <v>6.9876332775211571E-3</v>
      </c>
      <c r="Y105" s="13">
        <v>6.6897189629528111E-3</v>
      </c>
      <c r="Z105" s="13">
        <v>6.35355066007712E-3</v>
      </c>
      <c r="AA105" s="13">
        <v>5.962681537499708E-3</v>
      </c>
      <c r="AB105" s="13">
        <v>6.0325327224958793E-3</v>
      </c>
      <c r="AC105" s="13">
        <v>5.608167670941972E-3</v>
      </c>
      <c r="AD105" s="13">
        <v>5.3818554791230204E-3</v>
      </c>
      <c r="AE105" s="13">
        <v>5.5781688800280909E-3</v>
      </c>
      <c r="AF105" s="13">
        <v>5.0389867772194291E-3</v>
      </c>
      <c r="AG105" s="13">
        <v>4.7872688209342979E-3</v>
      </c>
      <c r="AH105" s="13">
        <v>4.0341342412468862E-3</v>
      </c>
      <c r="AI105" s="13">
        <v>3.572443745225961E-3</v>
      </c>
      <c r="AJ105" s="13">
        <v>3.4027889557917009E-3</v>
      </c>
      <c r="AK105" s="13">
        <v>2.4992231314221445E-3</v>
      </c>
      <c r="AL105" s="13">
        <v>2.8464722138217108E-3</v>
      </c>
      <c r="AM105" s="13">
        <v>2.3257684751333834E-3</v>
      </c>
      <c r="AN105" s="13">
        <v>2.0465925239442208E-3</v>
      </c>
      <c r="AO105" s="13">
        <v>2.2247289824187683E-3</v>
      </c>
      <c r="AP105" s="13">
        <v>2.7942148705725643E-3</v>
      </c>
      <c r="AQ105" s="13">
        <v>2.6715522866907013E-3</v>
      </c>
      <c r="AR105" s="13">
        <v>1.9927008386522059E-3</v>
      </c>
      <c r="AS105" s="13">
        <v>1.8124725620359075E-3</v>
      </c>
      <c r="AT105" s="13">
        <v>1.8152947161290389E-3</v>
      </c>
      <c r="AU105" s="13">
        <v>1.4706462734059736E-3</v>
      </c>
      <c r="AV105" s="13">
        <v>1.4086159688978771E-3</v>
      </c>
      <c r="AW105" s="13">
        <v>1.4466814149330068E-3</v>
      </c>
      <c r="AX105" s="13">
        <v>1.4194410273799263E-3</v>
      </c>
      <c r="AY105" s="13">
        <v>1.1941107016070448E-3</v>
      </c>
      <c r="AZ105" s="13">
        <v>1.1775515854800978E-3</v>
      </c>
      <c r="BA105" s="13">
        <v>2.6318605083684703E-3</v>
      </c>
      <c r="BB105" s="13">
        <v>2.5813395511011476E-3</v>
      </c>
      <c r="BC105" s="13">
        <v>2.4167597678469818E-3</v>
      </c>
      <c r="BD105" s="13">
        <v>2.3540217843584744E-3</v>
      </c>
      <c r="BE105" s="13">
        <v>8.4937638092165142E-4</v>
      </c>
      <c r="BF105" s="13">
        <v>7.8623859804242079E-4</v>
      </c>
      <c r="BG105" s="13">
        <v>7.4625150399439252E-4</v>
      </c>
      <c r="BH105" s="13">
        <v>6.8259117957971489E-4</v>
      </c>
      <c r="BI105" s="13">
        <v>1.7975908622280053E-3</v>
      </c>
      <c r="BJ105" s="13">
        <v>2.1416127955430171E-3</v>
      </c>
      <c r="BK105" s="13">
        <v>2.1034746075474613E-3</v>
      </c>
      <c r="BL105" s="13">
        <v>2.0938393183093213E-3</v>
      </c>
      <c r="BM105" s="13">
        <v>1.926655407856654E-3</v>
      </c>
      <c r="BN105" s="13">
        <v>1.913079871704286E-3</v>
      </c>
      <c r="BO105" s="13">
        <v>1.7243270725803047E-3</v>
      </c>
      <c r="BP105" s="13">
        <v>6.0285111592092822E-2</v>
      </c>
      <c r="BQ105" s="13">
        <v>5.9642551889303494E-2</v>
      </c>
      <c r="BR105" s="13">
        <v>7.6345059993822711E-2</v>
      </c>
      <c r="BS105" s="13">
        <v>7.1704458207918514E-2</v>
      </c>
      <c r="BT105" s="13">
        <v>7.540071726643327E-2</v>
      </c>
      <c r="BU105" s="13">
        <v>7.7936043935633678E-2</v>
      </c>
      <c r="BV105" s="13">
        <v>8.3009557487310509E-2</v>
      </c>
      <c r="BW105" s="13">
        <v>8.3291624269437689E-2</v>
      </c>
      <c r="BX105" s="13">
        <v>8.4864494059892506E-2</v>
      </c>
      <c r="BY105" s="13">
        <v>8.979105827445634E-2</v>
      </c>
      <c r="BZ105" s="13">
        <v>9.3674705074265896E-2</v>
      </c>
      <c r="CA105" s="13">
        <v>9.071791472391566E-2</v>
      </c>
      <c r="CB105" s="13">
        <v>9.2871759156024081E-2</v>
      </c>
      <c r="CC105" s="13">
        <v>0.10037407205828013</v>
      </c>
      <c r="CD105" s="13">
        <v>0.10870230329454407</v>
      </c>
      <c r="CE105" s="13">
        <v>0.10972828260347341</v>
      </c>
      <c r="CF105" s="13">
        <v>0.1166503597366388</v>
      </c>
      <c r="CG105" s="13">
        <v>0.11424640833241131</v>
      </c>
      <c r="CH105" s="13">
        <v>0.11970670026067466</v>
      </c>
      <c r="CI105" s="13">
        <v>0.11955089806336967</v>
      </c>
      <c r="CJ105" s="13">
        <v>0.12192689570902718</v>
      </c>
      <c r="CK105" s="13">
        <v>0.12092226399991843</v>
      </c>
      <c r="CL105" s="13">
        <v>0.1151067685114857</v>
      </c>
      <c r="CM105" s="13">
        <v>0.11261411839208413</v>
      </c>
      <c r="CN105" s="13">
        <v>0.10694967250475436</v>
      </c>
      <c r="CO105" s="13">
        <v>0.10534110321385234</v>
      </c>
      <c r="CP105" s="13">
        <v>0.10961427126286438</v>
      </c>
      <c r="CQ105" s="13">
        <v>0.10820967794428196</v>
      </c>
      <c r="CR105" s="13">
        <v>0.11629422475236252</v>
      </c>
      <c r="CS105" s="13">
        <v>0.10949429619064263</v>
      </c>
      <c r="CT105" s="13">
        <v>0.10678102786342777</v>
      </c>
      <c r="CU105" s="13">
        <v>0.10583591177065993</v>
      </c>
      <c r="CV105" s="13">
        <v>0.10371366148777951</v>
      </c>
      <c r="CW105" s="13">
        <v>0.10475097462966654</v>
      </c>
      <c r="CX105" s="13">
        <v>0.10381463280340535</v>
      </c>
      <c r="CY105" s="13">
        <v>0.10025082215809826</v>
      </c>
      <c r="CZ105" s="13">
        <v>9.8767361626922068E-2</v>
      </c>
      <c r="DA105" s="13">
        <v>0.10020497239801453</v>
      </c>
      <c r="DB105" s="13">
        <v>0.10017577159960236</v>
      </c>
      <c r="DC105" s="13">
        <v>9.8675802025373849E-2</v>
      </c>
      <c r="DD105" s="13">
        <v>9.5828929489198467E-2</v>
      </c>
      <c r="DE105" s="13">
        <v>9.606076480291878E-2</v>
      </c>
      <c r="DF105" s="13">
        <v>0.10042571046550172</v>
      </c>
      <c r="DG105" s="13">
        <v>9.9824826767334132E-2</v>
      </c>
    </row>
    <row r="106" spans="1:111" x14ac:dyDescent="0.3">
      <c r="A106" s="1">
        <v>1</v>
      </c>
      <c r="B106" s="1">
        <v>157</v>
      </c>
      <c r="C106" s="1" t="s">
        <v>29</v>
      </c>
      <c r="D106" s="13">
        <v>1.36446365361458E-2</v>
      </c>
      <c r="E106" s="13">
        <v>1.2954580062451412E-2</v>
      </c>
      <c r="F106" s="13">
        <v>1.256229680904568E-2</v>
      </c>
      <c r="G106" s="13">
        <v>1.2488122739868733E-2</v>
      </c>
      <c r="H106" s="13">
        <v>1.1927374200325245E-2</v>
      </c>
      <c r="I106" s="13">
        <v>1.1641410829546398E-2</v>
      </c>
      <c r="J106" s="13">
        <v>1.2047826059656369E-2</v>
      </c>
      <c r="K106" s="13">
        <v>1.2997034318121825E-2</v>
      </c>
      <c r="L106" s="13">
        <v>1.2857139828724714E-2</v>
      </c>
      <c r="M106" s="13">
        <v>1.328356563488927E-2</v>
      </c>
      <c r="N106" s="13">
        <v>1.3205639921265775E-2</v>
      </c>
      <c r="O106" s="13">
        <v>1.3669694680687914E-2</v>
      </c>
      <c r="P106" s="13">
        <v>1.3888596095506123E-2</v>
      </c>
      <c r="Q106" s="13">
        <v>1.3915692161913781E-2</v>
      </c>
      <c r="R106" s="13">
        <v>1.3168074396578317E-2</v>
      </c>
      <c r="S106" s="13">
        <v>1.2836701093809966E-2</v>
      </c>
      <c r="T106" s="13">
        <v>1.1994313201862724E-2</v>
      </c>
      <c r="U106" s="13">
        <v>1.1884612790885428E-2</v>
      </c>
      <c r="V106" s="13">
        <v>1.2113562901759748E-2</v>
      </c>
      <c r="W106" s="13">
        <v>1.1448553125914855E-2</v>
      </c>
      <c r="X106" s="13">
        <v>1.1613847681284786E-2</v>
      </c>
      <c r="Y106" s="13">
        <v>1.1082751640289028E-2</v>
      </c>
      <c r="Z106" s="13">
        <v>1.0684342033197389E-2</v>
      </c>
      <c r="AA106" s="13">
        <v>1.0149779742974162E-2</v>
      </c>
      <c r="AB106" s="13">
        <v>9.5477338477093082E-3</v>
      </c>
      <c r="AC106" s="13">
        <v>9.330720214183387E-3</v>
      </c>
      <c r="AD106" s="13">
        <v>8.9986193327922168E-3</v>
      </c>
      <c r="AE106" s="13">
        <v>8.5982230789898428E-3</v>
      </c>
      <c r="AF106" s="13">
        <v>8.2779143214847441E-3</v>
      </c>
      <c r="AG106" s="13">
        <v>8.3704228898330447E-3</v>
      </c>
      <c r="AH106" s="13">
        <v>7.8871895552651838E-3</v>
      </c>
      <c r="AI106" s="13">
        <v>7.39195591184094E-3</v>
      </c>
      <c r="AJ106" s="13">
        <v>8.0686198130046575E-3</v>
      </c>
      <c r="AK106" s="13">
        <v>7.8477163456018295E-3</v>
      </c>
      <c r="AL106" s="13">
        <v>7.2893292679152583E-3</v>
      </c>
      <c r="AM106" s="13">
        <v>6.9388937251727532E-3</v>
      </c>
      <c r="AN106" s="13">
        <v>7.0074623202311826E-3</v>
      </c>
      <c r="AO106" s="13">
        <v>7.0553597005425387E-3</v>
      </c>
      <c r="AP106" s="13">
        <v>6.9292917457025394E-3</v>
      </c>
      <c r="AQ106" s="13">
        <v>6.7895570425233944E-3</v>
      </c>
      <c r="AR106" s="13">
        <v>6.9270380951490466E-3</v>
      </c>
      <c r="AS106" s="13">
        <v>6.852403696187114E-3</v>
      </c>
      <c r="AT106" s="13">
        <v>6.9270070169591596E-3</v>
      </c>
      <c r="AU106" s="13">
        <v>6.8630579210497405E-3</v>
      </c>
      <c r="AV106" s="13">
        <v>6.5859281938392186E-3</v>
      </c>
      <c r="AW106" s="13">
        <v>6.6558691605036512E-3</v>
      </c>
      <c r="AX106" s="13">
        <v>6.093904109928024E-3</v>
      </c>
      <c r="AY106" s="13">
        <v>5.7569707178149465E-3</v>
      </c>
      <c r="AZ106" s="13">
        <v>5.6421285489697505E-3</v>
      </c>
      <c r="BA106" s="13">
        <v>6.0222894303764152E-3</v>
      </c>
      <c r="BB106" s="13">
        <v>5.9234404189673984E-3</v>
      </c>
      <c r="BC106" s="13">
        <v>5.629914327574391E-3</v>
      </c>
      <c r="BD106" s="13">
        <v>5.4581236976513885E-3</v>
      </c>
      <c r="BE106" s="13">
        <v>5.0751084616774177E-3</v>
      </c>
      <c r="BF106" s="13">
        <v>4.9940016850578157E-3</v>
      </c>
      <c r="BG106" s="13">
        <v>4.6903731005576441E-3</v>
      </c>
      <c r="BH106" s="13">
        <v>4.9465525567386377E-3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</row>
    <row r="107" spans="1:111" x14ac:dyDescent="0.3">
      <c r="A107" s="1">
        <v>1</v>
      </c>
      <c r="B107" s="1">
        <v>158</v>
      </c>
      <c r="C107" s="1" t="s">
        <v>36</v>
      </c>
      <c r="D107" s="13">
        <v>0.20427929041523796</v>
      </c>
      <c r="E107" s="13">
        <v>0.20250673805182806</v>
      </c>
      <c r="F107" s="13">
        <v>0.19673577969299988</v>
      </c>
      <c r="G107" s="13">
        <v>0.18988984737776649</v>
      </c>
      <c r="H107" s="13">
        <v>0.18271220245633951</v>
      </c>
      <c r="I107" s="13">
        <v>0.18129421294536158</v>
      </c>
      <c r="J107" s="13">
        <v>0.17734437449978116</v>
      </c>
      <c r="K107" s="13">
        <v>0.17510956161185992</v>
      </c>
      <c r="L107" s="13">
        <v>0.17278612405193006</v>
      </c>
      <c r="M107" s="13">
        <v>0.16952343718878699</v>
      </c>
      <c r="N107" s="13">
        <v>0.16551927462025937</v>
      </c>
      <c r="O107" s="13">
        <v>7.9642714707976417E-2</v>
      </c>
      <c r="P107" s="13">
        <v>7.7238987836072859E-2</v>
      </c>
      <c r="Q107" s="13">
        <v>7.4324110535061272E-2</v>
      </c>
      <c r="R107" s="13">
        <v>7.1612045415227796E-2</v>
      </c>
      <c r="S107" s="13">
        <v>7.0155224296053573E-2</v>
      </c>
      <c r="T107" s="13">
        <v>6.6988357377574026E-2</v>
      </c>
      <c r="U107" s="13">
        <v>6.4293628420452886E-2</v>
      </c>
      <c r="V107" s="13">
        <v>6.213039020479097E-2</v>
      </c>
      <c r="W107" s="13">
        <v>5.6364125658182253E-2</v>
      </c>
      <c r="X107" s="13">
        <v>5.3610856399948253E-2</v>
      </c>
      <c r="Y107" s="13">
        <v>5.3371404709837436E-2</v>
      </c>
      <c r="Z107" s="13">
        <v>4.8349219226815517E-2</v>
      </c>
      <c r="AA107" s="13">
        <v>5.3299417814824647E-2</v>
      </c>
      <c r="AB107" s="13">
        <v>5.4340104576739844E-2</v>
      </c>
      <c r="AC107" s="13">
        <v>4.6298020885578675E-2</v>
      </c>
      <c r="AD107" s="13">
        <v>4.687214297191504E-2</v>
      </c>
      <c r="AE107" s="13">
        <v>4.7839621784361949E-2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</row>
    <row r="108" spans="1:111" x14ac:dyDescent="0.3">
      <c r="A108" s="1">
        <v>1</v>
      </c>
      <c r="B108" s="1">
        <v>159</v>
      </c>
      <c r="C108" s="1" t="s">
        <v>33</v>
      </c>
      <c r="D108" s="13">
        <v>0.12670136183339548</v>
      </c>
      <c r="E108" s="13">
        <v>0.1298433382969299</v>
      </c>
      <c r="F108" s="13">
        <v>0.13641350520697088</v>
      </c>
      <c r="G108" s="13">
        <v>0.13359875442641123</v>
      </c>
      <c r="H108" s="13">
        <v>0.13045393778394454</v>
      </c>
      <c r="I108" s="13">
        <v>0.13219581964507349</v>
      </c>
      <c r="J108" s="13">
        <v>0.13663816104874565</v>
      </c>
      <c r="K108" s="13">
        <v>0.13260960242762407</v>
      </c>
      <c r="L108" s="13">
        <v>0.13599664267119038</v>
      </c>
      <c r="M108" s="13">
        <v>0.14185188677968169</v>
      </c>
      <c r="N108" s="13">
        <v>0.14403263117382589</v>
      </c>
      <c r="O108" s="13">
        <v>0.14650765688575365</v>
      </c>
      <c r="P108" s="13">
        <v>0.14652586889579991</v>
      </c>
      <c r="Q108" s="13">
        <v>0.14940181633675817</v>
      </c>
      <c r="R108" s="13">
        <v>0.14701681825673413</v>
      </c>
      <c r="S108" s="13">
        <v>0.14785475625835498</v>
      </c>
      <c r="T108" s="13">
        <v>0.14854658553993416</v>
      </c>
      <c r="U108" s="13">
        <v>0.14601576099700345</v>
      </c>
      <c r="V108" s="13">
        <v>0.15018124683369224</v>
      </c>
      <c r="W108" s="13">
        <v>0.1551090903530575</v>
      </c>
      <c r="X108" s="13">
        <v>0.16073136602388183</v>
      </c>
      <c r="Y108" s="13">
        <v>0.16737128712133409</v>
      </c>
      <c r="Z108" s="13">
        <v>0.17729637746688956</v>
      </c>
      <c r="AA108" s="13">
        <v>0.18516975624526702</v>
      </c>
      <c r="AB108" s="13">
        <v>0.19370355420952745</v>
      </c>
      <c r="AC108" s="13">
        <v>0.19220113153592602</v>
      </c>
      <c r="AD108" s="13">
        <v>0.18871371853459554</v>
      </c>
      <c r="AE108" s="13">
        <v>0.19333718040457712</v>
      </c>
      <c r="AF108" s="13">
        <v>0.19179761118242555</v>
      </c>
      <c r="AG108" s="13">
        <v>0.22226833243371227</v>
      </c>
      <c r="AH108" s="13">
        <v>0.23214629624768485</v>
      </c>
      <c r="AI108" s="13">
        <v>0.23427261139740804</v>
      </c>
      <c r="AJ108" s="13">
        <v>0.24451934514211968</v>
      </c>
      <c r="AK108" s="13">
        <v>0.24879192153539556</v>
      </c>
      <c r="AL108" s="13">
        <v>0.25317756513017492</v>
      </c>
      <c r="AM108" s="13">
        <v>0.25427732212468984</v>
      </c>
      <c r="AN108" s="13">
        <v>0.2543953809001725</v>
      </c>
      <c r="AO108" s="13">
        <v>0.25787428815139174</v>
      </c>
      <c r="AP108" s="13">
        <v>0.25517867128080857</v>
      </c>
      <c r="AQ108" s="13">
        <v>0.25178049839222377</v>
      </c>
      <c r="AR108" s="13">
        <v>0.24648120358709402</v>
      </c>
      <c r="AS108" s="13">
        <v>0.2183728330188906</v>
      </c>
      <c r="AT108" s="13">
        <v>0.20850934768139279</v>
      </c>
      <c r="AU108" s="13">
        <v>0.19983467303043345</v>
      </c>
      <c r="AV108" s="13">
        <v>0.19436144978184475</v>
      </c>
      <c r="AW108" s="13">
        <v>0.18897066342709662</v>
      </c>
      <c r="AX108" s="13">
        <v>0.18253638655810087</v>
      </c>
      <c r="AY108" s="13">
        <v>0.17865800364724593</v>
      </c>
      <c r="AZ108" s="13">
        <v>0.17603334724893907</v>
      </c>
      <c r="BA108" s="13">
        <v>0.17007750108198044</v>
      </c>
      <c r="BB108" s="13">
        <v>0.16871726826595701</v>
      </c>
      <c r="BC108" s="13">
        <v>0.1668365043090046</v>
      </c>
      <c r="BD108" s="13">
        <v>0.16071759640665689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</row>
    <row r="109" spans="1:111" x14ac:dyDescent="0.3">
      <c r="A109" s="1">
        <v>1</v>
      </c>
      <c r="B109" s="1">
        <v>160</v>
      </c>
      <c r="C109" s="1" t="s">
        <v>37</v>
      </c>
      <c r="D109" s="13">
        <v>1.8272950664968174E-2</v>
      </c>
      <c r="E109" s="13">
        <v>1.9104695257503419E-2</v>
      </c>
      <c r="F109" s="13">
        <v>1.7899725998824455E-2</v>
      </c>
      <c r="G109" s="13">
        <v>1.6675955338799061E-2</v>
      </c>
      <c r="H109" s="13">
        <v>1.6569349228505538E-2</v>
      </c>
      <c r="I109" s="13">
        <v>1.6224321989861623E-2</v>
      </c>
      <c r="J109" s="13">
        <v>1.5774911509802019E-2</v>
      </c>
      <c r="K109" s="13">
        <v>1.5495666146894465E-2</v>
      </c>
      <c r="L109" s="13">
        <v>1.5494881083721846E-2</v>
      </c>
      <c r="M109" s="13">
        <v>1.6153827897970249E-2</v>
      </c>
      <c r="N109" s="13">
        <v>1.6525404802739448E-2</v>
      </c>
      <c r="O109" s="13">
        <v>1.8372712658607113E-2</v>
      </c>
      <c r="P109" s="13">
        <v>1.8276814637719921E-2</v>
      </c>
      <c r="Q109" s="13">
        <v>1.9132702069481256E-2</v>
      </c>
      <c r="R109" s="13">
        <v>1.9023877562787398E-2</v>
      </c>
      <c r="S109" s="13">
        <v>1.919311298522126E-2</v>
      </c>
      <c r="T109" s="13">
        <v>1.9954293650894073E-2</v>
      </c>
      <c r="U109" s="13">
        <v>1.9773625314359611E-2</v>
      </c>
      <c r="V109" s="13">
        <v>1.8311440633024968E-2</v>
      </c>
      <c r="W109" s="13">
        <v>1.8198962098408003E-2</v>
      </c>
      <c r="X109" s="13">
        <v>1.7649613109106285E-2</v>
      </c>
      <c r="Y109" s="13">
        <v>1.6163660425041002E-2</v>
      </c>
      <c r="Z109" s="13">
        <v>1.5847859183107004E-2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</row>
    <row r="110" spans="1:111" x14ac:dyDescent="0.3">
      <c r="A110" s="1">
        <v>2</v>
      </c>
      <c r="B110" s="1">
        <v>162</v>
      </c>
      <c r="C110" s="1" t="s">
        <v>56</v>
      </c>
      <c r="D110" s="13">
        <v>6.6636515154906463E-3</v>
      </c>
      <c r="E110" s="13">
        <v>6.423439030822221E-3</v>
      </c>
      <c r="F110" s="13">
        <v>6.2574872387401821E-3</v>
      </c>
      <c r="G110" s="13">
        <v>6.04815210055854E-3</v>
      </c>
      <c r="H110" s="13">
        <v>5.9193990061550015E-3</v>
      </c>
      <c r="I110" s="13">
        <v>5.8804730565701025E-3</v>
      </c>
      <c r="J110" s="13">
        <v>5.7983945127206031E-3</v>
      </c>
      <c r="K110" s="13">
        <v>5.8210138350665913E-3</v>
      </c>
      <c r="L110" s="13">
        <v>5.8964228045205267E-3</v>
      </c>
      <c r="M110" s="13">
        <v>6.0765877522256139E-3</v>
      </c>
      <c r="N110" s="13">
        <v>6.1294094254652817E-3</v>
      </c>
      <c r="O110" s="13">
        <v>6.1001463155167081E-3</v>
      </c>
      <c r="P110" s="13">
        <v>6.1883961222402714E-3</v>
      </c>
      <c r="Q110" s="13">
        <v>6.4203237522309341E-3</v>
      </c>
      <c r="R110" s="13">
        <v>6.6151726122232937E-3</v>
      </c>
      <c r="S110" s="13">
        <v>6.5158832935575291E-3</v>
      </c>
      <c r="T110" s="13">
        <v>6.3594442985032583E-3</v>
      </c>
      <c r="U110" s="13">
        <v>6.3968932165174948E-3</v>
      </c>
      <c r="V110" s="13">
        <v>6.3454228227019507E-3</v>
      </c>
      <c r="W110" s="13">
        <v>6.3345721011976858E-3</v>
      </c>
      <c r="X110" s="13">
        <v>6.2497493778540907E-3</v>
      </c>
      <c r="Y110" s="13">
        <v>6.2895217985167381E-3</v>
      </c>
      <c r="Z110" s="13">
        <v>6.2232750131867116E-3</v>
      </c>
      <c r="AA110" s="13">
        <v>6.3037837967068674E-3</v>
      </c>
      <c r="AB110" s="13">
        <v>6.5363468379824041E-3</v>
      </c>
      <c r="AC110" s="13">
        <v>6.5765606498323949E-3</v>
      </c>
      <c r="AD110" s="13">
        <v>6.5405884524364598E-3</v>
      </c>
      <c r="AE110" s="13">
        <v>6.5425435793269749E-3</v>
      </c>
      <c r="AF110" s="13">
        <v>6.4869341523031525E-3</v>
      </c>
      <c r="AG110" s="13">
        <v>6.260032684448834E-3</v>
      </c>
      <c r="AH110" s="13">
        <v>6.1266242076719653E-3</v>
      </c>
      <c r="AI110" s="13">
        <v>5.9635918699077924E-3</v>
      </c>
      <c r="AJ110" s="13">
        <v>5.7158632877414321E-3</v>
      </c>
      <c r="AK110" s="13">
        <v>5.6353678679946185E-3</v>
      </c>
      <c r="AL110" s="13">
        <v>5.4560274505612259E-3</v>
      </c>
      <c r="AM110" s="13">
        <v>5.268546947253476E-3</v>
      </c>
      <c r="AN110" s="13">
        <v>5.2458071560040368E-3</v>
      </c>
      <c r="AO110" s="13">
        <v>5.2025359640755402E-3</v>
      </c>
      <c r="AP110" s="13">
        <v>5.3080446756528388E-3</v>
      </c>
      <c r="AQ110" s="13">
        <v>5.125439976489528E-3</v>
      </c>
      <c r="AR110" s="13">
        <v>5.0221542413574254E-3</v>
      </c>
      <c r="AS110" s="13">
        <v>4.8458383409042891E-3</v>
      </c>
      <c r="AT110" s="13">
        <v>4.6435502958743768E-3</v>
      </c>
      <c r="AU110" s="13">
        <v>4.7212310863478787E-3</v>
      </c>
      <c r="AV110" s="13">
        <v>4.4548534599777537E-3</v>
      </c>
      <c r="AW110" s="13">
        <v>4.4312001066172911E-3</v>
      </c>
      <c r="AX110" s="13">
        <v>4.346509277534067E-3</v>
      </c>
      <c r="AY110" s="13">
        <v>4.0825231110109793E-3</v>
      </c>
      <c r="AZ110" s="13">
        <v>4.0197559882830846E-3</v>
      </c>
      <c r="BA110" s="13">
        <v>3.9139863740201095E-3</v>
      </c>
      <c r="BB110" s="13">
        <v>3.7425597850813553E-3</v>
      </c>
      <c r="BC110" s="13">
        <v>3.6659357550969983E-3</v>
      </c>
      <c r="BD110" s="13">
        <v>3.6493086166183115E-3</v>
      </c>
      <c r="BE110" s="13">
        <v>3.5218293134726378E-3</v>
      </c>
      <c r="BF110" s="13">
        <v>3.3768588907324409E-3</v>
      </c>
      <c r="BG110" s="13">
        <v>3.0814278118050358E-3</v>
      </c>
      <c r="BH110" s="13">
        <v>2.9546764604727305E-3</v>
      </c>
      <c r="BI110" s="13">
        <v>2.722972458302577E-3</v>
      </c>
      <c r="BJ110" s="13">
        <v>2.5574300575896035E-3</v>
      </c>
      <c r="BK110" s="13">
        <v>2.9154977053805569E-3</v>
      </c>
      <c r="BL110" s="13">
        <v>2.8145203754852675E-3</v>
      </c>
      <c r="BM110" s="13">
        <v>2.7298482909131768E-3</v>
      </c>
      <c r="BN110" s="13">
        <v>2.7121805298543082E-3</v>
      </c>
      <c r="BO110" s="13">
        <v>2.7889971915226915E-3</v>
      </c>
      <c r="BP110" s="13">
        <v>2.7980986775529089E-3</v>
      </c>
      <c r="BQ110" s="13">
        <v>2.7512040163598481E-3</v>
      </c>
      <c r="BR110" s="13">
        <v>2.5279796061590831E-3</v>
      </c>
      <c r="BS110" s="13">
        <v>2.485318089981225E-3</v>
      </c>
      <c r="BT110" s="13">
        <v>2.4965203968649861E-3</v>
      </c>
      <c r="BU110" s="13">
        <v>2.3123460715143971E-3</v>
      </c>
      <c r="BV110" s="13">
        <v>2.3047915371088258E-3</v>
      </c>
      <c r="BW110" s="13">
        <v>2.6705282439769443E-3</v>
      </c>
      <c r="BX110" s="13">
        <v>3.1860917987052242E-3</v>
      </c>
      <c r="BY110" s="13">
        <v>3.5854407823805255E-3</v>
      </c>
      <c r="BZ110" s="13">
        <v>3.6664244946604985E-3</v>
      </c>
      <c r="CA110" s="13">
        <v>3.8628155175180604E-3</v>
      </c>
      <c r="CB110" s="13">
        <v>4.0210913402576398E-3</v>
      </c>
      <c r="CC110" s="13">
        <v>4.1390345923946609E-3</v>
      </c>
      <c r="CD110" s="13">
        <v>4.270263595979853E-3</v>
      </c>
      <c r="CE110" s="13">
        <v>4.3965260256985435E-3</v>
      </c>
      <c r="CF110" s="13">
        <v>4.5758508258463932E-3</v>
      </c>
      <c r="CG110" s="13">
        <v>4.6596658122513568E-3</v>
      </c>
      <c r="CH110" s="13">
        <v>4.7390073239786303E-3</v>
      </c>
      <c r="CI110" s="13">
        <v>4.8268399205747279E-3</v>
      </c>
      <c r="CJ110" s="13">
        <v>4.7231476731340151E-3</v>
      </c>
      <c r="CK110" s="13">
        <v>4.5489230240706299E-3</v>
      </c>
      <c r="CL110" s="13">
        <v>4.5011730171469495E-3</v>
      </c>
      <c r="CM110" s="13">
        <v>4.4122794711732825E-3</v>
      </c>
      <c r="CN110" s="13">
        <v>4.5451363449138006E-3</v>
      </c>
      <c r="CO110" s="13">
        <v>4.5889711337279834E-3</v>
      </c>
      <c r="CP110" s="13">
        <v>4.6302330516476958E-3</v>
      </c>
      <c r="CQ110" s="13">
        <v>4.6265177826382928E-3</v>
      </c>
      <c r="CR110" s="13">
        <v>4.5511497525837366E-3</v>
      </c>
      <c r="CS110" s="13">
        <v>4.5066098837594042E-3</v>
      </c>
      <c r="CT110" s="13">
        <v>4.4472017756839489E-3</v>
      </c>
      <c r="CU110" s="13">
        <v>4.2397832053336871E-3</v>
      </c>
      <c r="CV110" s="13">
        <v>4.1415669896598933E-3</v>
      </c>
      <c r="CW110" s="13">
        <v>4.0172954422182539E-3</v>
      </c>
      <c r="CX110" s="13">
        <v>3.7684062324126262E-3</v>
      </c>
      <c r="CY110" s="13">
        <v>3.531618776282568E-3</v>
      </c>
      <c r="CZ110" s="13">
        <v>3.3803320779291607E-3</v>
      </c>
      <c r="DA110" s="13">
        <v>3.3124449611824803E-3</v>
      </c>
      <c r="DB110" s="13">
        <v>3.1902752227772526E-3</v>
      </c>
      <c r="DC110" s="13">
        <v>2.9811355672305102E-3</v>
      </c>
      <c r="DD110" s="13">
        <v>2.7762068464996601E-3</v>
      </c>
      <c r="DE110" s="13">
        <v>2.5905783304007515E-3</v>
      </c>
      <c r="DF110" s="13">
        <v>2.4282487693087114E-3</v>
      </c>
      <c r="DG110" s="13">
        <v>2.3655880672260716E-3</v>
      </c>
    </row>
    <row r="111" spans="1:111" x14ac:dyDescent="0.3">
      <c r="A111" s="1">
        <v>1</v>
      </c>
      <c r="B111" s="1">
        <v>164</v>
      </c>
      <c r="C111" s="1" t="s">
        <v>30</v>
      </c>
      <c r="D111" s="13">
        <v>2.0768936401543515E-2</v>
      </c>
      <c r="E111" s="13">
        <v>2.0306960470923532E-2</v>
      </c>
      <c r="F111" s="13">
        <v>1.9591292426618917E-2</v>
      </c>
      <c r="G111" s="13">
        <v>1.87799230447704E-2</v>
      </c>
      <c r="H111" s="13">
        <v>1.9204417890830966E-2</v>
      </c>
      <c r="I111" s="13">
        <v>1.8972446893704965E-2</v>
      </c>
      <c r="J111" s="13">
        <v>1.8630529789436134E-2</v>
      </c>
      <c r="K111" s="13">
        <v>1.8961491148075504E-2</v>
      </c>
      <c r="L111" s="13">
        <v>1.9761278917168806E-2</v>
      </c>
      <c r="M111" s="13">
        <v>2.0369812556921652E-2</v>
      </c>
      <c r="N111" s="13">
        <v>1.9644055814572608E-2</v>
      </c>
      <c r="O111" s="13">
        <v>1.8208135047662489E-2</v>
      </c>
      <c r="P111" s="13">
        <v>1.7985538520505964E-2</v>
      </c>
      <c r="Q111" s="13">
        <v>1.7722877308522036E-2</v>
      </c>
      <c r="R111" s="13">
        <v>1.6777491662002767E-2</v>
      </c>
      <c r="S111" s="13">
        <v>1.7445992272008781E-2</v>
      </c>
      <c r="T111" s="13">
        <v>1.6701200854166008E-2</v>
      </c>
      <c r="U111" s="13">
        <v>1.6558328882225293E-2</v>
      </c>
      <c r="V111" s="13">
        <v>1.5959546493436887E-2</v>
      </c>
      <c r="W111" s="13">
        <v>1.6184229202122945E-2</v>
      </c>
      <c r="X111" s="13">
        <v>1.640607217360868E-2</v>
      </c>
      <c r="Y111" s="13">
        <v>1.5148323821447925E-2</v>
      </c>
      <c r="Z111" s="13">
        <v>1.4396431214812275E-2</v>
      </c>
      <c r="AA111" s="13">
        <v>1.3969196840902302E-2</v>
      </c>
      <c r="AB111" s="13">
        <v>1.3889402849587368E-2</v>
      </c>
      <c r="AC111" s="13">
        <v>1.3265196951372217E-2</v>
      </c>
      <c r="AD111" s="13">
        <v>1.2681285752663056E-2</v>
      </c>
      <c r="AE111" s="13">
        <v>1.2272286470999301E-2</v>
      </c>
      <c r="AF111" s="13">
        <v>1.1968894245354581E-2</v>
      </c>
      <c r="AG111" s="13">
        <v>1.2024181224209039E-2</v>
      </c>
      <c r="AH111" s="13">
        <v>1.1630645844872571E-2</v>
      </c>
      <c r="AI111" s="13">
        <v>1.1071708983688661E-2</v>
      </c>
      <c r="AJ111" s="13">
        <v>1.0509687481759627E-2</v>
      </c>
      <c r="AK111" s="13">
        <v>1.0025754229680904E-2</v>
      </c>
      <c r="AL111" s="13">
        <v>9.4525236756352934E-3</v>
      </c>
      <c r="AM111" s="13">
        <v>9.1324247603757555E-3</v>
      </c>
      <c r="AN111" s="13">
        <v>8.7030652846378474E-3</v>
      </c>
      <c r="AO111" s="13">
        <v>8.5226149228831479E-3</v>
      </c>
      <c r="AP111" s="13">
        <v>8.0193093576900326E-3</v>
      </c>
      <c r="AQ111" s="13">
        <v>7.9209713869091772E-3</v>
      </c>
      <c r="AR111" s="13">
        <v>7.9089325470989603E-3</v>
      </c>
      <c r="AS111" s="13">
        <v>7.9917196715837569E-3</v>
      </c>
      <c r="AT111" s="13">
        <v>8.0549799442082189E-3</v>
      </c>
      <c r="AU111" s="13">
        <v>7.7581182243739661E-3</v>
      </c>
      <c r="AV111" s="13">
        <v>7.39809347699639E-3</v>
      </c>
      <c r="AW111" s="13">
        <v>7.201818788489747E-3</v>
      </c>
      <c r="AX111" s="13">
        <v>7.1313897211248665E-3</v>
      </c>
      <c r="AY111" s="13">
        <v>6.9709903988508376E-3</v>
      </c>
      <c r="AZ111" s="13">
        <v>7.0493403117458022E-3</v>
      </c>
      <c r="BA111" s="13">
        <v>6.9635571216878356E-3</v>
      </c>
      <c r="BB111" s="13">
        <v>6.5817763021781602E-3</v>
      </c>
      <c r="BC111" s="13">
        <v>6.5470132565411208E-3</v>
      </c>
      <c r="BD111" s="13">
        <v>6.6284507001518125E-3</v>
      </c>
      <c r="BE111" s="13">
        <v>6.5141281796719849E-3</v>
      </c>
      <c r="BF111" s="13">
        <v>6.1096686473021558E-3</v>
      </c>
      <c r="BG111" s="13">
        <v>5.4584422655898478E-3</v>
      </c>
      <c r="BH111" s="13">
        <v>5.5852921937493763E-3</v>
      </c>
      <c r="BI111" s="13">
        <v>5.5794174931462111E-3</v>
      </c>
      <c r="BJ111" s="13">
        <v>5.2633530371572297E-3</v>
      </c>
      <c r="BK111" s="13">
        <v>4.9738731281089689E-3</v>
      </c>
      <c r="BL111" s="13">
        <v>4.6064523215436663E-3</v>
      </c>
      <c r="BM111" s="13">
        <v>4.428279490836416E-3</v>
      </c>
      <c r="BN111" s="13">
        <v>4.4248420590280932E-3</v>
      </c>
      <c r="BO111" s="13">
        <v>4.2356423036213542E-3</v>
      </c>
      <c r="BP111" s="13">
        <v>3.7315686660783047E-3</v>
      </c>
      <c r="BQ111" s="13">
        <v>3.3917806310095021E-3</v>
      </c>
      <c r="BR111" s="13">
        <v>3.3339619660494773E-3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</row>
    <row r="112" spans="1:111" x14ac:dyDescent="0.3">
      <c r="A112" s="1">
        <v>1</v>
      </c>
      <c r="B112" s="1">
        <v>169</v>
      </c>
      <c r="C112" s="1" t="s">
        <v>39</v>
      </c>
      <c r="D112" s="13">
        <v>7.0518808646044774E-3</v>
      </c>
      <c r="E112" s="13">
        <v>7.2708291071332167E-3</v>
      </c>
      <c r="F112" s="13">
        <v>7.2061744857903984E-3</v>
      </c>
      <c r="G112" s="13">
        <v>7.0572826715061144E-3</v>
      </c>
      <c r="H112" s="13">
        <v>7.1543519509102557E-3</v>
      </c>
      <c r="I112" s="13">
        <v>7.7152208698509387E-3</v>
      </c>
      <c r="J112" s="13">
        <v>8.3216419714436905E-3</v>
      </c>
      <c r="K112" s="13">
        <v>8.9809217501526355E-3</v>
      </c>
      <c r="L112" s="13">
        <v>9.4718477254399185E-3</v>
      </c>
      <c r="M112" s="13">
        <v>1.0087190269479447E-2</v>
      </c>
      <c r="N112" s="13">
        <v>1.0687001974249854E-2</v>
      </c>
      <c r="O112" s="13">
        <v>1.1115461089177299E-2</v>
      </c>
      <c r="P112" s="13">
        <v>1.1544295627822339E-2</v>
      </c>
      <c r="Q112" s="13">
        <v>1.1878718451851259E-2</v>
      </c>
      <c r="R112" s="13">
        <v>1.1871092867707508E-2</v>
      </c>
      <c r="S112" s="13">
        <v>1.1836399234237328E-2</v>
      </c>
      <c r="T112" s="13">
        <v>1.1719658262929891E-2</v>
      </c>
      <c r="U112" s="13">
        <v>1.1249319263024974E-2</v>
      </c>
      <c r="V112" s="13">
        <v>1.1522427222524246E-2</v>
      </c>
      <c r="W112" s="13">
        <v>1.1812644249850948E-2</v>
      </c>
      <c r="X112" s="13">
        <v>1.1985846441962093E-2</v>
      </c>
      <c r="Y112" s="13">
        <v>1.2017047894214167E-2</v>
      </c>
      <c r="Z112" s="13">
        <v>1.2128844622678128E-2</v>
      </c>
      <c r="AA112" s="13">
        <v>1.2381146407549101E-2</v>
      </c>
      <c r="AB112" s="13">
        <v>1.2496996934125636E-2</v>
      </c>
      <c r="AC112" s="13">
        <v>1.2420309486163765E-2</v>
      </c>
      <c r="AD112" s="13">
        <v>1.2820086554191583E-2</v>
      </c>
      <c r="AE112" s="13">
        <v>1.3073461461105093E-2</v>
      </c>
      <c r="AF112" s="13">
        <v>1.3096550517078724E-2</v>
      </c>
      <c r="AG112" s="13">
        <v>1.3277954575947968E-2</v>
      </c>
      <c r="AH112" s="13">
        <v>1.332880626196564E-2</v>
      </c>
      <c r="AI112" s="13">
        <v>1.3152414655998465E-2</v>
      </c>
      <c r="AJ112" s="13">
        <v>1.3136970294425026E-2</v>
      </c>
      <c r="AK112" s="13">
        <v>1.3236700854299573E-2</v>
      </c>
      <c r="AL112" s="13">
        <v>1.31580897233258E-2</v>
      </c>
      <c r="AM112" s="13">
        <v>1.3377803106554649E-2</v>
      </c>
      <c r="AN112" s="13">
        <v>1.3505099786621797E-2</v>
      </c>
      <c r="AO112" s="13">
        <v>1.3766916743260518E-2</v>
      </c>
      <c r="AP112" s="13">
        <v>1.352415146021917E-2</v>
      </c>
      <c r="AQ112" s="13">
        <v>1.3120037560920868E-2</v>
      </c>
      <c r="AR112" s="13">
        <v>1.2504067607711599E-2</v>
      </c>
      <c r="AS112" s="13">
        <v>1.2013263288671135E-2</v>
      </c>
      <c r="AT112" s="13">
        <v>1.1381877458285306E-2</v>
      </c>
      <c r="AU112" s="13">
        <v>1.1017421058460977E-2</v>
      </c>
      <c r="AV112" s="13">
        <v>1.0625100080134038E-2</v>
      </c>
      <c r="AW112" s="13">
        <v>1.0335358286892886E-2</v>
      </c>
      <c r="AX112" s="13">
        <v>1.0374689146118027E-2</v>
      </c>
      <c r="AY112" s="13">
        <v>1.0135868213716535E-2</v>
      </c>
      <c r="AZ112" s="13">
        <v>9.9894487718018895E-3</v>
      </c>
      <c r="BA112" s="13">
        <v>9.6432370811383138E-3</v>
      </c>
      <c r="BB112" s="13">
        <v>9.0727303397555997E-3</v>
      </c>
      <c r="BC112" s="13">
        <v>8.5534906872743541E-3</v>
      </c>
      <c r="BD112" s="13">
        <v>8.2517660848002595E-3</v>
      </c>
      <c r="BE112" s="13">
        <v>8.13117096562402E-3</v>
      </c>
      <c r="BF112" s="13">
        <v>7.6909016642970982E-3</v>
      </c>
      <c r="BG112" s="13">
        <v>7.4853762316812464E-3</v>
      </c>
      <c r="BH112" s="13">
        <v>7.2177049478725991E-3</v>
      </c>
      <c r="BI112" s="13">
        <v>7.2804241467772646E-3</v>
      </c>
      <c r="BJ112" s="13">
        <v>7.2649867858732278E-3</v>
      </c>
      <c r="BK112" s="13">
        <v>7.1604059007223005E-3</v>
      </c>
      <c r="BL112" s="13">
        <v>7.1169018660506636E-3</v>
      </c>
      <c r="BM112" s="13">
        <v>7.1351823647547415E-3</v>
      </c>
      <c r="BN112" s="13">
        <v>7.2007363506268723E-3</v>
      </c>
      <c r="BO112" s="13">
        <v>7.359507815700478E-3</v>
      </c>
      <c r="BP112" s="13">
        <v>7.2031673818896309E-3</v>
      </c>
      <c r="BQ112" s="13">
        <v>7.2209290874453323E-3</v>
      </c>
      <c r="BR112" s="13">
        <v>7.0387628025135049E-3</v>
      </c>
      <c r="BS112" s="13">
        <v>7.0146588460818747E-3</v>
      </c>
      <c r="BT112" s="13">
        <v>7.3143460997115916E-3</v>
      </c>
      <c r="BU112" s="13">
        <v>8.8918074694173191E-3</v>
      </c>
      <c r="BV112" s="13">
        <v>8.7867045833864166E-3</v>
      </c>
      <c r="BW112" s="13">
        <v>8.8431627814293794E-3</v>
      </c>
      <c r="BX112" s="13">
        <v>1.2446058549971507E-2</v>
      </c>
      <c r="BY112" s="13">
        <v>1.5794215542540915E-2</v>
      </c>
      <c r="BZ112" s="13">
        <v>1.7657276436302653E-2</v>
      </c>
      <c r="CA112" s="13">
        <v>2.3568810013069302E-2</v>
      </c>
      <c r="CB112" s="13">
        <v>3.0374690771879265E-2</v>
      </c>
      <c r="CC112" s="13">
        <v>1.480648270261539E-2</v>
      </c>
      <c r="CD112" s="13">
        <v>1.4562303292138881E-2</v>
      </c>
      <c r="CE112" s="13">
        <v>1.4600020200793295E-2</v>
      </c>
      <c r="CF112" s="13">
        <v>1.4504268656820031E-2</v>
      </c>
      <c r="CG112" s="13">
        <v>1.4422939820245714E-2</v>
      </c>
      <c r="CH112" s="13">
        <v>1.5599632241598866E-2</v>
      </c>
      <c r="CI112" s="13">
        <v>1.5414581714098468E-2</v>
      </c>
      <c r="CJ112" s="13">
        <v>1.5222093908476262E-2</v>
      </c>
      <c r="CK112" s="13">
        <v>1.5290810653965559E-2</v>
      </c>
      <c r="CL112" s="13">
        <v>1.5112781205668776E-2</v>
      </c>
      <c r="CM112" s="13">
        <v>1.5113154784288669E-2</v>
      </c>
      <c r="CN112" s="13">
        <v>1.5020856461323555E-2</v>
      </c>
      <c r="CO112" s="13">
        <v>1.5139293538699106E-2</v>
      </c>
      <c r="CP112" s="13">
        <v>1.4665904630606158E-2</v>
      </c>
      <c r="CQ112" s="13">
        <v>1.4544902694176463E-2</v>
      </c>
      <c r="CR112" s="13">
        <v>1.4973889772873858E-2</v>
      </c>
      <c r="CS112" s="13">
        <v>1.4664140984022847E-2</v>
      </c>
      <c r="CT112" s="13">
        <v>1.4232649717769592E-2</v>
      </c>
      <c r="CU112" s="13">
        <v>1.3810275337184146E-2</v>
      </c>
      <c r="CV112" s="13">
        <v>1.4135794023758903E-2</v>
      </c>
      <c r="CW112" s="13">
        <v>1.3465474725451955E-2</v>
      </c>
      <c r="CX112" s="13">
        <v>1.2607912805136933E-2</v>
      </c>
      <c r="CY112" s="13">
        <v>1.1599129297859449E-2</v>
      </c>
      <c r="CZ112" s="13">
        <v>1.1238304366290707E-2</v>
      </c>
      <c r="DA112" s="13">
        <v>1.0794736814664436E-2</v>
      </c>
      <c r="DB112" s="13">
        <v>1.0278323691397804E-2</v>
      </c>
      <c r="DC112" s="13">
        <v>9.7186426390635915E-3</v>
      </c>
      <c r="DD112" s="13">
        <v>9.4200937959289816E-3</v>
      </c>
      <c r="DE112" s="13">
        <v>9.2086090236090726E-3</v>
      </c>
      <c r="DF112" s="13">
        <v>8.8430127901273844E-3</v>
      </c>
      <c r="DG112" s="13">
        <v>8.3008165759208118E-3</v>
      </c>
    </row>
    <row r="113" spans="1:111" x14ac:dyDescent="0.3">
      <c r="A113" s="1">
        <v>1</v>
      </c>
      <c r="B113" s="1">
        <v>170</v>
      </c>
      <c r="C113" s="1" t="s">
        <v>54</v>
      </c>
      <c r="D113" s="13">
        <v>1.2663774342473039E-2</v>
      </c>
      <c r="E113" s="13">
        <v>1.2168921002159779E-2</v>
      </c>
      <c r="F113" s="13">
        <v>1.3010832252959218E-2</v>
      </c>
      <c r="G113" s="13">
        <v>1.1640106524044633E-2</v>
      </c>
      <c r="H113" s="13">
        <v>1.0657610426667213E-2</v>
      </c>
      <c r="I113" s="13">
        <v>1.1336913791320499E-2</v>
      </c>
      <c r="J113" s="13">
        <v>1.0788553412766775E-2</v>
      </c>
      <c r="K113" s="13">
        <v>1.0313119607909439E-2</v>
      </c>
      <c r="L113" s="13">
        <v>1.0998799855562383E-2</v>
      </c>
      <c r="M113" s="13">
        <v>1.0620333559812104E-2</v>
      </c>
      <c r="N113" s="13">
        <v>1.1789759257031327E-2</v>
      </c>
      <c r="O113" s="13">
        <v>1.1358068793710079E-2</v>
      </c>
      <c r="P113" s="13">
        <v>1.2736482619764544E-2</v>
      </c>
      <c r="Q113" s="13">
        <v>1.3844526194766968E-2</v>
      </c>
      <c r="R113" s="13">
        <v>1.4752713377864438E-2</v>
      </c>
      <c r="S113" s="13">
        <v>1.5759633323369982E-2</v>
      </c>
      <c r="T113" s="13">
        <v>1.5691558399481973E-2</v>
      </c>
      <c r="U113" s="13">
        <v>1.6656092598213931E-2</v>
      </c>
      <c r="V113" s="13">
        <v>1.7012192853566512E-2</v>
      </c>
      <c r="W113" s="13">
        <v>1.895127385251132E-2</v>
      </c>
      <c r="X113" s="13">
        <v>1.9190369040772124E-2</v>
      </c>
      <c r="Y113" s="13">
        <v>1.9896388669558829E-2</v>
      </c>
      <c r="Z113" s="13">
        <v>2.1655335228504005E-2</v>
      </c>
      <c r="AA113" s="13">
        <v>2.1423354254932862E-2</v>
      </c>
      <c r="AB113" s="13">
        <v>2.0465994614206111E-2</v>
      </c>
      <c r="AC113" s="13">
        <v>2.0909915303024686E-2</v>
      </c>
      <c r="AD113" s="13">
        <v>2.0667739215147949E-2</v>
      </c>
      <c r="AE113" s="13">
        <v>2.0338757460078245E-2</v>
      </c>
      <c r="AF113" s="13">
        <v>1.8040947148890769E-2</v>
      </c>
      <c r="AG113" s="13">
        <v>1.7988446729800777E-2</v>
      </c>
      <c r="AH113" s="13">
        <v>1.8332850328991988E-2</v>
      </c>
      <c r="AI113" s="13">
        <v>1.8365858782063087E-2</v>
      </c>
      <c r="AJ113" s="13">
        <v>1.8513120266865635E-2</v>
      </c>
      <c r="AK113" s="13">
        <v>2.0254992275621359E-2</v>
      </c>
      <c r="AL113" s="13">
        <v>1.9413881621721366E-2</v>
      </c>
      <c r="AM113" s="13">
        <v>1.8626875374422543E-2</v>
      </c>
      <c r="AN113" s="13">
        <v>1.7894525382494569E-2</v>
      </c>
      <c r="AO113" s="13">
        <v>1.8676011676928315E-2</v>
      </c>
      <c r="AP113" s="13">
        <v>1.719111921705813E-2</v>
      </c>
      <c r="AQ113" s="13">
        <v>1.6368586038852089E-2</v>
      </c>
      <c r="AR113" s="13">
        <v>1.7134341469927566E-2</v>
      </c>
      <c r="AS113" s="13">
        <v>1.5404402414261473E-2</v>
      </c>
      <c r="AT113" s="13">
        <v>1.4876811418108614E-2</v>
      </c>
      <c r="AU113" s="13">
        <v>1.709816566151472E-2</v>
      </c>
      <c r="AV113" s="13">
        <v>1.7344418376464707E-2</v>
      </c>
      <c r="AW113" s="13">
        <v>1.8242240067251184E-2</v>
      </c>
      <c r="AX113" s="13">
        <v>1.8223029006452778E-2</v>
      </c>
      <c r="AY113" s="13">
        <v>1.7358838817900686E-2</v>
      </c>
      <c r="AZ113" s="13">
        <v>1.6345140869694463E-2</v>
      </c>
      <c r="BA113" s="13">
        <v>1.6037509370076881E-2</v>
      </c>
      <c r="BB113" s="13">
        <v>1.5059974326727321E-2</v>
      </c>
      <c r="BC113" s="13">
        <v>1.2991290292755257E-2</v>
      </c>
      <c r="BD113" s="13">
        <v>1.0648331329207887E-2</v>
      </c>
      <c r="BE113" s="13">
        <v>1.1696650592648844E-2</v>
      </c>
      <c r="BF113" s="13">
        <v>1.2267258107111545E-2</v>
      </c>
      <c r="BG113" s="13">
        <v>1.2111144052342031E-2</v>
      </c>
      <c r="BH113" s="13">
        <v>1.1369747767496004E-2</v>
      </c>
      <c r="BI113" s="13">
        <v>1.1903378419174255E-2</v>
      </c>
      <c r="BJ113" s="13">
        <v>1.1332145909881195E-2</v>
      </c>
      <c r="BK113" s="13">
        <v>1.1249009766818386E-2</v>
      </c>
      <c r="BL113" s="13">
        <v>1.1130948008496407E-2</v>
      </c>
      <c r="BM113" s="13">
        <v>1.1293683903472372E-2</v>
      </c>
      <c r="BN113" s="13">
        <v>1.207865445676691E-2</v>
      </c>
      <c r="BO113" s="13">
        <v>1.2008954186799873E-2</v>
      </c>
      <c r="BP113" s="13">
        <v>1.2080113729888495E-2</v>
      </c>
      <c r="BQ113" s="13">
        <v>1.2110379848769314E-2</v>
      </c>
      <c r="BR113" s="13">
        <v>1.1444268840669531E-2</v>
      </c>
      <c r="BS113" s="13">
        <v>1.2464435239940551E-2</v>
      </c>
      <c r="BT113" s="13">
        <v>1.2624628837015333E-2</v>
      </c>
      <c r="BU113" s="13">
        <v>1.2640262624975581E-2</v>
      </c>
      <c r="BV113" s="13">
        <v>1.3264215532094966E-2</v>
      </c>
      <c r="BW113" s="13">
        <v>1.3520747548555645E-2</v>
      </c>
      <c r="BX113" s="13">
        <v>1.2982630442405588E-2</v>
      </c>
      <c r="BY113" s="13">
        <v>1.262154977947909E-2</v>
      </c>
      <c r="BZ113" s="13">
        <v>1.309316434416446E-2</v>
      </c>
      <c r="CA113" s="13">
        <v>1.3377016824291398E-2</v>
      </c>
      <c r="CB113" s="13">
        <v>1.3016244490109722E-2</v>
      </c>
      <c r="CC113" s="13">
        <v>1.3372247551241516E-2</v>
      </c>
      <c r="CD113" s="13">
        <v>1.2841923850080204E-2</v>
      </c>
      <c r="CE113" s="13">
        <v>1.2357778898647895E-2</v>
      </c>
      <c r="CF113" s="13">
        <v>1.2144425329118748E-2</v>
      </c>
      <c r="CG113" s="13">
        <v>1.2725742503154716E-2</v>
      </c>
      <c r="CH113" s="13">
        <v>1.2519083339096619E-2</v>
      </c>
      <c r="CI113" s="13">
        <v>1.3090259048892156E-2</v>
      </c>
      <c r="CJ113" s="13">
        <v>1.2582349877180354E-2</v>
      </c>
      <c r="CK113" s="13">
        <v>1.2594539206370639E-2</v>
      </c>
      <c r="CL113" s="13">
        <v>1.3126429985652442E-2</v>
      </c>
      <c r="CM113" s="13">
        <v>1.3020969057641276E-2</v>
      </c>
      <c r="CN113" s="13">
        <v>1.3052685931044593E-2</v>
      </c>
      <c r="CO113" s="13">
        <v>1.3261655273997532E-2</v>
      </c>
      <c r="CP113" s="13">
        <v>1.3359966623693539E-2</v>
      </c>
      <c r="CQ113" s="13">
        <v>1.5528486362563593E-2</v>
      </c>
      <c r="CR113" s="13">
        <v>1.5563560736134362E-2</v>
      </c>
      <c r="CS113" s="13">
        <v>1.5354154277264758E-2</v>
      </c>
      <c r="CT113" s="13">
        <v>1.5258243746243474E-2</v>
      </c>
      <c r="CU113" s="13">
        <v>1.497148940929929E-2</v>
      </c>
      <c r="CV113" s="13">
        <v>1.4870731928052962E-2</v>
      </c>
      <c r="CW113" s="13">
        <v>1.4422965770112678E-2</v>
      </c>
      <c r="CX113" s="13">
        <v>1.5374128147654638E-2</v>
      </c>
      <c r="CY113" s="13">
        <v>1.4950689992032038E-2</v>
      </c>
      <c r="CZ113" s="13">
        <v>1.5715321717427757E-2</v>
      </c>
      <c r="DA113" s="13">
        <v>1.6767738385363402E-2</v>
      </c>
      <c r="DB113" s="13">
        <v>1.6103734581814581E-2</v>
      </c>
      <c r="DC113" s="13">
        <v>1.5980161018091882E-2</v>
      </c>
      <c r="DD113" s="13">
        <v>1.5640146205592828E-2</v>
      </c>
      <c r="DE113" s="13">
        <v>1.5344736303544456E-2</v>
      </c>
      <c r="DF113" s="13">
        <v>1.5058998917081906E-2</v>
      </c>
      <c r="DG113" s="13">
        <v>1.46161158604064E-2</v>
      </c>
    </row>
    <row r="114" spans="1:111" x14ac:dyDescent="0.3">
      <c r="A114" s="1">
        <v>1</v>
      </c>
      <c r="B114" s="1">
        <v>171</v>
      </c>
      <c r="C114" s="1" t="s">
        <v>40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1.3309112759035697E-3</v>
      </c>
      <c r="O114" s="13">
        <v>1.5284289082135825E-3</v>
      </c>
      <c r="P114" s="13">
        <v>1.7062953389802332E-3</v>
      </c>
      <c r="Q114" s="13">
        <v>2.0219417261059624E-3</v>
      </c>
      <c r="R114" s="13">
        <v>2.2411353286368395E-3</v>
      </c>
      <c r="S114" s="13">
        <v>2.2568779172850669E-3</v>
      </c>
      <c r="T114" s="13">
        <v>2.3394132799216911E-3</v>
      </c>
      <c r="U114" s="13">
        <v>2.4397749768727932E-3</v>
      </c>
      <c r="V114" s="13">
        <v>2.5808966758841356E-3</v>
      </c>
      <c r="W114" s="13">
        <v>2.5689618264569595E-3</v>
      </c>
      <c r="X114" s="13">
        <v>2.6091723732526331E-3</v>
      </c>
      <c r="Y114" s="13">
        <v>2.6900384062115666E-3</v>
      </c>
      <c r="Z114" s="13">
        <v>2.7263447736444141E-3</v>
      </c>
      <c r="AA114" s="13">
        <v>2.7530029393373488E-3</v>
      </c>
      <c r="AB114" s="13">
        <v>2.8237286997325685E-3</v>
      </c>
      <c r="AC114" s="13">
        <v>2.8602228439576585E-3</v>
      </c>
      <c r="AD114" s="13">
        <v>2.9587315943029376E-3</v>
      </c>
      <c r="AE114" s="13">
        <v>2.9052995679331698E-3</v>
      </c>
      <c r="AF114" s="13">
        <v>2.8285804882391364E-3</v>
      </c>
      <c r="AG114" s="13">
        <v>2.870861683226473E-3</v>
      </c>
      <c r="AH114" s="13">
        <v>2.9598297719658573E-3</v>
      </c>
      <c r="AI114" s="13">
        <v>2.8891406756834047E-3</v>
      </c>
      <c r="AJ114" s="13">
        <v>2.8834886053383025E-3</v>
      </c>
      <c r="AK114" s="13">
        <v>3.0048779588290413E-3</v>
      </c>
      <c r="AL114" s="13">
        <v>3.0088512191385856E-3</v>
      </c>
      <c r="AM114" s="13">
        <v>3.0190491863263144E-3</v>
      </c>
      <c r="AN114" s="13">
        <v>2.9183228968116845E-3</v>
      </c>
      <c r="AO114" s="13">
        <v>2.9578193742939084E-3</v>
      </c>
      <c r="AP114" s="13">
        <v>3.0292504551241457E-3</v>
      </c>
      <c r="AQ114" s="13">
        <v>3.0162788184467599E-3</v>
      </c>
      <c r="AR114" s="13">
        <v>3.1719596504331659E-3</v>
      </c>
      <c r="AS114" s="13">
        <v>3.8135172699950478E-3</v>
      </c>
      <c r="AT114" s="13">
        <v>3.8271270155344731E-3</v>
      </c>
      <c r="AU114" s="13">
        <v>3.8346671077663192E-3</v>
      </c>
      <c r="AV114" s="13">
        <v>3.8892590221819784E-3</v>
      </c>
      <c r="AW114" s="13">
        <v>3.8401024450365967E-3</v>
      </c>
      <c r="AX114" s="13">
        <v>3.8346573520554022E-3</v>
      </c>
      <c r="AY114" s="13">
        <v>3.7166057933805331E-3</v>
      </c>
      <c r="AZ114" s="13">
        <v>3.8504806057028688E-3</v>
      </c>
      <c r="BA114" s="13">
        <v>3.8713694701087318E-3</v>
      </c>
      <c r="BB114" s="13">
        <v>3.8930023831236695E-3</v>
      </c>
      <c r="BC114" s="13">
        <v>3.896505971826645E-3</v>
      </c>
      <c r="BD114" s="13">
        <v>3.8872494107713676E-3</v>
      </c>
      <c r="BE114" s="13">
        <v>4.105439588083344E-3</v>
      </c>
      <c r="BF114" s="13">
        <v>3.9205819992974133E-3</v>
      </c>
      <c r="BG114" s="13">
        <v>3.8869513059798318E-3</v>
      </c>
      <c r="BH114" s="13">
        <v>3.8677036747210704E-3</v>
      </c>
      <c r="BI114" s="13">
        <v>3.7880092472782683E-3</v>
      </c>
      <c r="BJ114" s="13">
        <v>3.7027370404145443E-3</v>
      </c>
      <c r="BK114" s="13">
        <v>3.6335532743629832E-3</v>
      </c>
      <c r="BL114" s="13">
        <v>3.602386564826338E-3</v>
      </c>
      <c r="BM114" s="13">
        <v>3.6645310373474142E-3</v>
      </c>
      <c r="BN114" s="13">
        <v>3.646284475517379E-3</v>
      </c>
      <c r="BO114" s="13">
        <v>3.6582779095673634E-3</v>
      </c>
      <c r="BP114" s="13">
        <v>3.6809364416126125E-3</v>
      </c>
      <c r="BQ114" s="13">
        <v>3.645531382857857E-3</v>
      </c>
      <c r="BR114" s="13">
        <v>3.4786510696102084E-3</v>
      </c>
      <c r="BS114" s="13">
        <v>3.4476721754239377E-3</v>
      </c>
      <c r="BT114" s="13">
        <v>3.6455131090224954E-3</v>
      </c>
      <c r="BU114" s="13">
        <v>3.8402035163708978E-3</v>
      </c>
      <c r="BV114" s="13">
        <v>3.7317959840101013E-3</v>
      </c>
      <c r="BW114" s="13">
        <v>3.7442258408378853E-3</v>
      </c>
      <c r="BX114" s="13">
        <v>3.7319539249362176E-3</v>
      </c>
      <c r="BY114" s="13">
        <v>3.8200264413753918E-3</v>
      </c>
      <c r="BZ114" s="13">
        <v>4.0678340731305756E-3</v>
      </c>
      <c r="CA114" s="13">
        <v>3.9537545691368274E-3</v>
      </c>
      <c r="CB114" s="13">
        <v>4.1286946285495358E-3</v>
      </c>
      <c r="CC114" s="13">
        <v>4.2603993633423968E-3</v>
      </c>
      <c r="CD114" s="13">
        <v>4.1300350269054993E-3</v>
      </c>
      <c r="CE114" s="13">
        <v>4.2727829246216242E-3</v>
      </c>
      <c r="CF114" s="13">
        <v>4.5986924154801656E-3</v>
      </c>
      <c r="CG114" s="13">
        <v>4.8697469586311999E-3</v>
      </c>
      <c r="CH114" s="13">
        <v>4.7362760646359444E-3</v>
      </c>
      <c r="CI114" s="13">
        <v>4.6432138147316209E-3</v>
      </c>
      <c r="CJ114" s="13">
        <v>4.7453220814361484E-3</v>
      </c>
      <c r="CK114" s="13">
        <v>4.7547054083405121E-3</v>
      </c>
      <c r="CL114" s="13">
        <v>4.584519145775956E-3</v>
      </c>
      <c r="CM114" s="13">
        <v>4.1729200416746421E-3</v>
      </c>
      <c r="CN114" s="13">
        <v>4.010696459801219E-3</v>
      </c>
      <c r="CO114" s="13">
        <v>3.9765610856549493E-3</v>
      </c>
      <c r="CP114" s="13">
        <v>3.8706271304767277E-3</v>
      </c>
      <c r="CQ114" s="13">
        <v>3.8234723220790202E-3</v>
      </c>
      <c r="CR114" s="13">
        <v>3.9987143970247867E-3</v>
      </c>
      <c r="CS114" s="13">
        <v>4.0743322221953064E-3</v>
      </c>
      <c r="CT114" s="13">
        <v>4.0760745024480075E-3</v>
      </c>
      <c r="CU114" s="13">
        <v>3.9795186258323881E-3</v>
      </c>
      <c r="CV114" s="13">
        <v>4.2034058527435896E-3</v>
      </c>
      <c r="CW114" s="13">
        <v>4.2541920854521657E-3</v>
      </c>
      <c r="CX114" s="13">
        <v>4.0331387837903767E-3</v>
      </c>
      <c r="CY114" s="13">
        <v>4.1575492687026087E-3</v>
      </c>
      <c r="CZ114" s="13">
        <v>4.1015620111585398E-3</v>
      </c>
      <c r="DA114" s="13">
        <v>4.1103682914748058E-3</v>
      </c>
      <c r="DB114" s="13">
        <v>4.367168545329589E-3</v>
      </c>
      <c r="DC114" s="13">
        <v>4.3723852617749198E-3</v>
      </c>
      <c r="DD114" s="13">
        <v>4.5173912896118796E-3</v>
      </c>
      <c r="DE114" s="13">
        <v>4.4461938449136401E-3</v>
      </c>
      <c r="DF114" s="13">
        <v>4.6316425984906165E-3</v>
      </c>
      <c r="DG114" s="13">
        <v>5.2037976130728993E-3</v>
      </c>
    </row>
    <row r="115" spans="1:111" x14ac:dyDescent="0.3">
      <c r="A115" s="1">
        <v>1</v>
      </c>
      <c r="B115" s="1">
        <v>172</v>
      </c>
      <c r="C115" s="1" t="s">
        <v>28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6.1640266928002392E-5</v>
      </c>
      <c r="AW115" s="13">
        <v>1.6147756210628736E-4</v>
      </c>
      <c r="AX115" s="13">
        <v>3.1339293901094778E-4</v>
      </c>
      <c r="AY115" s="13">
        <v>4.7221832176904554E-4</v>
      </c>
      <c r="AZ115" s="13">
        <v>5.7924096305154266E-4</v>
      </c>
      <c r="BA115" s="13">
        <v>8.1867104706239368E-4</v>
      </c>
      <c r="BB115" s="13">
        <v>8.7271398033378128E-4</v>
      </c>
      <c r="BC115" s="13">
        <v>9.648858125897602E-4</v>
      </c>
      <c r="BD115" s="13">
        <v>1.0801677258677359E-3</v>
      </c>
      <c r="BE115" s="13">
        <v>1.1180048249132041E-3</v>
      </c>
      <c r="BF115" s="13">
        <v>1.2478852960919804E-3</v>
      </c>
      <c r="BG115" s="13">
        <v>1.3888275553728454E-3</v>
      </c>
      <c r="BH115" s="13">
        <v>1.4831891327168974E-3</v>
      </c>
      <c r="BI115" s="13">
        <v>1.5432579957483836E-3</v>
      </c>
      <c r="BJ115" s="13">
        <v>1.7363125762699706E-3</v>
      </c>
      <c r="BK115" s="13">
        <v>1.8962725072844524E-3</v>
      </c>
      <c r="BL115" s="13">
        <v>2.0290547664810151E-3</v>
      </c>
      <c r="BM115" s="13">
        <v>2.1161787130140361E-3</v>
      </c>
      <c r="BN115" s="13">
        <v>2.3695098794537521E-3</v>
      </c>
      <c r="BO115" s="13">
        <v>2.6601069433296464E-3</v>
      </c>
      <c r="BP115" s="13">
        <v>2.965078576896746E-3</v>
      </c>
      <c r="BQ115" s="13">
        <v>3.4431357599019733E-3</v>
      </c>
      <c r="BR115" s="13">
        <v>3.7814153374505399E-3</v>
      </c>
      <c r="BS115" s="13">
        <v>4.1759644513690635E-3</v>
      </c>
      <c r="BT115" s="13">
        <v>4.4876103196070469E-3</v>
      </c>
      <c r="BU115" s="13">
        <v>4.8636381730005288E-3</v>
      </c>
      <c r="BV115" s="13">
        <v>5.2023259449509879E-3</v>
      </c>
      <c r="BW115" s="13">
        <v>5.7062988421551029E-3</v>
      </c>
      <c r="BX115" s="13">
        <v>6.1451290870854387E-3</v>
      </c>
      <c r="BY115" s="13">
        <v>6.6118978939915304E-3</v>
      </c>
      <c r="BZ115" s="13">
        <v>7.1049930946761536E-3</v>
      </c>
      <c r="CA115" s="13">
        <v>7.4720188429592133E-3</v>
      </c>
      <c r="CB115" s="13">
        <v>8.0559363605874675E-3</v>
      </c>
      <c r="CC115" s="13">
        <v>8.4518076159642644E-3</v>
      </c>
      <c r="CD115" s="13">
        <v>8.7607679524130781E-3</v>
      </c>
      <c r="CE115" s="13">
        <v>9.261762751420554E-3</v>
      </c>
      <c r="CF115" s="13">
        <v>9.6733696815333049E-3</v>
      </c>
      <c r="CG115" s="13">
        <v>1.0250651838652128E-2</v>
      </c>
      <c r="CH115" s="13">
        <v>1.1179627298567226E-2</v>
      </c>
      <c r="CI115" s="13">
        <v>1.1797804432407683E-2</v>
      </c>
      <c r="CJ115" s="13">
        <v>1.2497689633134679E-2</v>
      </c>
      <c r="CK115" s="13">
        <v>1.2849498407478406E-2</v>
      </c>
      <c r="CL115" s="13">
        <v>1.3145466390738865E-2</v>
      </c>
      <c r="CM115" s="13">
        <v>1.3403873211241448E-2</v>
      </c>
      <c r="CN115" s="13">
        <v>1.3785490374472364E-2</v>
      </c>
      <c r="CO115" s="13">
        <v>1.3944171442201324E-2</v>
      </c>
      <c r="CP115" s="13">
        <v>1.4499744721424001E-2</v>
      </c>
      <c r="CQ115" s="13">
        <v>1.5333403617352309E-2</v>
      </c>
      <c r="CR115" s="13">
        <v>1.5903614413659724E-2</v>
      </c>
      <c r="CS115" s="13">
        <v>1.6174392229501896E-2</v>
      </c>
      <c r="CT115" s="13">
        <v>1.6659984199501845E-2</v>
      </c>
      <c r="CU115" s="13">
        <v>1.6775522558593263E-2</v>
      </c>
      <c r="CV115" s="13">
        <v>1.7388353994624649E-2</v>
      </c>
      <c r="CW115" s="13">
        <v>1.7797040570627053E-2</v>
      </c>
      <c r="CX115" s="13">
        <v>1.7446931310287215E-2</v>
      </c>
      <c r="CY115" s="13">
        <v>1.7539955552585623E-2</v>
      </c>
      <c r="CZ115" s="13">
        <v>1.7960536275673771E-2</v>
      </c>
      <c r="DA115" s="13">
        <v>1.8395554966212986E-2</v>
      </c>
      <c r="DB115" s="13">
        <v>1.7744606469678029E-2</v>
      </c>
      <c r="DC115" s="13">
        <v>1.7218135683418841E-2</v>
      </c>
      <c r="DD115" s="13">
        <v>1.7086797452527145E-2</v>
      </c>
      <c r="DE115" s="13">
        <v>1.7173387809349357E-2</v>
      </c>
      <c r="DF115" s="13">
        <v>1.7430120065318817E-2</v>
      </c>
      <c r="DG115" s="13">
        <v>1.761117069785623E-2</v>
      </c>
    </row>
    <row r="116" spans="1:111" x14ac:dyDescent="0.3">
      <c r="A116" s="1">
        <v>1</v>
      </c>
      <c r="B116" s="1">
        <v>223</v>
      </c>
      <c r="C116" s="1" t="s">
        <v>52</v>
      </c>
      <c r="D116" s="13">
        <v>1.9079327543747201E-4</v>
      </c>
      <c r="E116" s="13">
        <v>2.0153280178597697E-4</v>
      </c>
      <c r="F116" s="13">
        <v>1.9070338744833868E-4</v>
      </c>
      <c r="G116" s="13">
        <v>1.7949916996730039E-4</v>
      </c>
      <c r="H116" s="13">
        <v>1.7225186073227587E-4</v>
      </c>
      <c r="I116" s="13">
        <v>1.3100868998147368E-4</v>
      </c>
      <c r="J116" s="13">
        <v>1.206855664327184E-4</v>
      </c>
      <c r="K116" s="13">
        <v>9.9205369246369642E-5</v>
      </c>
      <c r="L116" s="13">
        <v>9.6880606493698939E-5</v>
      </c>
      <c r="M116" s="13">
        <v>1.1148311671093119E-4</v>
      </c>
      <c r="N116" s="13">
        <v>1.1734679568972633E-4</v>
      </c>
      <c r="O116" s="13">
        <v>1.1176609140087469E-4</v>
      </c>
      <c r="P116" s="13">
        <v>1.1694983660891591E-4</v>
      </c>
      <c r="Q116" s="13">
        <v>1.1638599318180677E-4</v>
      </c>
      <c r="R116" s="13">
        <v>1.293163319447395E-4</v>
      </c>
      <c r="S116" s="13">
        <v>1.2874573770847283E-4</v>
      </c>
      <c r="T116" s="13">
        <v>1.386522136772989E-4</v>
      </c>
      <c r="U116" s="13">
        <v>1.2773859345038266E-4</v>
      </c>
      <c r="V116" s="13">
        <v>1.2960057177752171E-4</v>
      </c>
      <c r="W116" s="13">
        <v>1.4769403031286777E-4</v>
      </c>
      <c r="X116" s="13">
        <v>1.4841238804067446E-4</v>
      </c>
      <c r="Y116" s="13">
        <v>1.5941667216496784E-4</v>
      </c>
      <c r="Z116" s="13">
        <v>3.3482132359525705E-4</v>
      </c>
      <c r="AA116" s="13">
        <v>3.1744783762545603E-4</v>
      </c>
      <c r="AB116" s="13">
        <v>3.0201629743740294E-4</v>
      </c>
      <c r="AC116" s="13">
        <v>3.155761977756172E-4</v>
      </c>
      <c r="AD116" s="13">
        <v>3.0244403551359149E-4</v>
      </c>
      <c r="AE116" s="13">
        <v>2.8219552607844134E-4</v>
      </c>
      <c r="AF116" s="13">
        <v>2.9497120451002533E-4</v>
      </c>
      <c r="AG116" s="13">
        <v>7.9372389078400361E-4</v>
      </c>
      <c r="AH116" s="13">
        <v>6.9065888439745645E-4</v>
      </c>
      <c r="AI116" s="13">
        <v>6.7282407566606839E-4</v>
      </c>
      <c r="AJ116" s="13">
        <v>6.7889901867573669E-4</v>
      </c>
      <c r="AK116" s="13">
        <v>9.3496449103833167E-4</v>
      </c>
      <c r="AL116" s="13">
        <v>9.0515594489799941E-4</v>
      </c>
      <c r="AM116" s="13">
        <v>8.9872539182556132E-4</v>
      </c>
      <c r="AN116" s="13">
        <v>8.8640599892377903E-4</v>
      </c>
      <c r="AO116" s="13">
        <v>8.7701994402068697E-4</v>
      </c>
      <c r="AP116" s="13">
        <v>8.5256403141519379E-4</v>
      </c>
      <c r="AQ116" s="13">
        <v>8.5308091931108991E-4</v>
      </c>
      <c r="AR116" s="13">
        <v>8.3519164482125314E-4</v>
      </c>
      <c r="AS116" s="13">
        <v>8.1310920060879705E-4</v>
      </c>
      <c r="AT116" s="13">
        <v>8.0248007146956827E-4</v>
      </c>
      <c r="AU116" s="13">
        <v>5.7717643504608346E-4</v>
      </c>
      <c r="AV116" s="13">
        <v>7.7381533411301543E-4</v>
      </c>
      <c r="AW116" s="13">
        <v>7.6916335844345136E-4</v>
      </c>
      <c r="AX116" s="13">
        <v>7.2970723468435996E-4</v>
      </c>
      <c r="AY116" s="13">
        <v>6.8962110712298362E-4</v>
      </c>
      <c r="AZ116" s="13">
        <v>6.5628905742352828E-4</v>
      </c>
      <c r="BA116" s="13">
        <v>6.408305413986837E-4</v>
      </c>
      <c r="BB116" s="13">
        <v>6.1886500750157664E-4</v>
      </c>
      <c r="BC116" s="13">
        <v>5.9537917737650329E-4</v>
      </c>
      <c r="BD116" s="13">
        <v>5.8162342709507553E-4</v>
      </c>
      <c r="BE116" s="13">
        <v>5.1184460825161261E-4</v>
      </c>
      <c r="BF116" s="13">
        <v>4.7424150023282307E-4</v>
      </c>
      <c r="BG116" s="13">
        <v>4.5187130929247982E-4</v>
      </c>
      <c r="BH116" s="13">
        <v>4.2899403196072132E-4</v>
      </c>
      <c r="BI116" s="13">
        <v>4.1443239462406097E-4</v>
      </c>
      <c r="BJ116" s="13">
        <v>3.9611191985677608E-4</v>
      </c>
      <c r="BK116" s="13">
        <v>3.8259839809237737E-4</v>
      </c>
      <c r="BL116" s="13">
        <v>3.6848007395725213E-4</v>
      </c>
      <c r="BM116" s="13">
        <v>3.5465226163327001E-4</v>
      </c>
      <c r="BN116" s="13">
        <v>3.4663792152219775E-4</v>
      </c>
      <c r="BO116" s="13">
        <v>3.4386381686136357E-4</v>
      </c>
      <c r="BP116" s="13">
        <v>3.1874650771824463E-4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</row>
    <row r="117" spans="1:111" x14ac:dyDescent="0.3">
      <c r="A117" s="1">
        <v>1</v>
      </c>
      <c r="B117" s="1">
        <v>226</v>
      </c>
      <c r="C117" s="1" t="s">
        <v>34</v>
      </c>
      <c r="D117" s="13">
        <v>0.18171859806303781</v>
      </c>
      <c r="E117" s="13">
        <v>0.16957633540161557</v>
      </c>
      <c r="F117" s="13">
        <v>0.15629222021941261</v>
      </c>
      <c r="G117" s="13">
        <v>0.14352926654910589</v>
      </c>
      <c r="H117" s="13">
        <v>0.13277860050990981</v>
      </c>
      <c r="I117" s="13">
        <v>0.12532952353757801</v>
      </c>
      <c r="J117" s="13">
        <v>0.11823910405462622</v>
      </c>
      <c r="K117" s="13">
        <v>0.11361516460563072</v>
      </c>
      <c r="L117" s="13">
        <v>0.10929956861552212</v>
      </c>
      <c r="M117" s="13">
        <v>0.10739800043633567</v>
      </c>
      <c r="N117" s="13">
        <v>0.10580237829677044</v>
      </c>
      <c r="O117" s="13">
        <v>0.10466065358605536</v>
      </c>
      <c r="P117" s="13">
        <v>0.10462998400006822</v>
      </c>
      <c r="Q117" s="13">
        <v>0.10591987560459026</v>
      </c>
      <c r="R117" s="13">
        <v>0.10944217834408994</v>
      </c>
      <c r="S117" s="13">
        <v>0.11110694878736739</v>
      </c>
      <c r="T117" s="13">
        <v>0.11197024030789438</v>
      </c>
      <c r="U117" s="13">
        <v>0.11368702045251088</v>
      </c>
      <c r="V117" s="13">
        <v>0.11691538649093401</v>
      </c>
      <c r="W117" s="13">
        <v>0.12110712776001846</v>
      </c>
      <c r="X117" s="13">
        <v>0.12598219891975085</v>
      </c>
      <c r="Y117" s="13">
        <v>0.13137720575410866</v>
      </c>
      <c r="Z117" s="13">
        <v>0.13649872511504693</v>
      </c>
      <c r="AA117" s="13">
        <v>0.14161902046313415</v>
      </c>
      <c r="AB117" s="13">
        <v>0.14759197972438534</v>
      </c>
      <c r="AC117" s="13">
        <v>0.15277426419073772</v>
      </c>
      <c r="AD117" s="13">
        <v>0.15734918179787738</v>
      </c>
      <c r="AE117" s="13">
        <v>0.16094487894837303</v>
      </c>
      <c r="AF117" s="13">
        <v>0.16282662979939197</v>
      </c>
      <c r="AG117" s="13">
        <v>0.16580474422248653</v>
      </c>
      <c r="AH117" s="13">
        <v>0.16695171389330568</v>
      </c>
      <c r="AI117" s="13">
        <v>0.17005763397918647</v>
      </c>
      <c r="AJ117" s="13">
        <v>0.17483157732807825</v>
      </c>
      <c r="AK117" s="13">
        <v>0.17934058418967369</v>
      </c>
      <c r="AL117" s="13">
        <v>0.18088375619399094</v>
      </c>
      <c r="AM117" s="13">
        <v>0.18414320093337183</v>
      </c>
      <c r="AN117" s="13">
        <v>0.1864591176082164</v>
      </c>
      <c r="AO117" s="13">
        <v>0.19154359625439291</v>
      </c>
      <c r="AP117" s="13">
        <v>0.19448083406628522</v>
      </c>
      <c r="AQ117" s="13">
        <v>0.19746686880557179</v>
      </c>
      <c r="AR117" s="13">
        <v>0.20249137587402605</v>
      </c>
      <c r="AS117" s="13">
        <v>0.20303578618933196</v>
      </c>
      <c r="AT117" s="13">
        <v>0.20417995815419521</v>
      </c>
      <c r="AU117" s="13">
        <v>0.20778227595123544</v>
      </c>
      <c r="AV117" s="13">
        <v>0.21045366369489707</v>
      </c>
      <c r="AW117" s="13">
        <v>0.21521596391839964</v>
      </c>
      <c r="AX117" s="13">
        <v>0.21919235589646408</v>
      </c>
      <c r="AY117" s="13">
        <v>0.21943736192052712</v>
      </c>
      <c r="AZ117" s="13">
        <v>0.22183502132482569</v>
      </c>
      <c r="BA117" s="13">
        <v>0.22432831457878219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</row>
    <row r="118" spans="1:111" x14ac:dyDescent="0.3">
      <c r="A118" s="1">
        <v>1</v>
      </c>
      <c r="B118" s="1">
        <v>227</v>
      </c>
      <c r="C118" s="1" t="s">
        <v>49</v>
      </c>
      <c r="D118" s="13">
        <v>1.5285876022413859E-2</v>
      </c>
      <c r="E118" s="13">
        <v>1.5224300018999451E-2</v>
      </c>
      <c r="F118" s="13">
        <v>1.4960712959073133E-2</v>
      </c>
      <c r="G118" s="13">
        <v>1.4463877729254499E-2</v>
      </c>
      <c r="H118" s="13">
        <v>1.400919969993079E-2</v>
      </c>
      <c r="I118" s="13">
        <v>1.364829074750501E-2</v>
      </c>
      <c r="J118" s="13">
        <v>1.3298688630215745E-2</v>
      </c>
      <c r="K118" s="13">
        <v>1.3745437839067072E-2</v>
      </c>
      <c r="L118" s="13">
        <v>1.3873671784024941E-2</v>
      </c>
      <c r="M118" s="13">
        <v>1.3541948510929947E-2</v>
      </c>
      <c r="N118" s="13">
        <v>1.3390429954165766E-2</v>
      </c>
      <c r="O118" s="13">
        <v>1.3591851794807621E-2</v>
      </c>
      <c r="P118" s="13">
        <v>1.3132631258260915E-2</v>
      </c>
      <c r="Q118" s="13">
        <v>1.3465245625330149E-2</v>
      </c>
      <c r="R118" s="13">
        <v>1.3433689952704962E-2</v>
      </c>
      <c r="S118" s="13">
        <v>1.345988460948994E-2</v>
      </c>
      <c r="T118" s="13">
        <v>1.3151475106071436E-2</v>
      </c>
      <c r="U118" s="13">
        <v>1.2987378102111244E-2</v>
      </c>
      <c r="V118" s="13">
        <v>1.2724820056455531E-2</v>
      </c>
      <c r="W118" s="13">
        <v>1.276692858408362E-2</v>
      </c>
      <c r="X118" s="13">
        <v>1.28356543411968E-2</v>
      </c>
      <c r="Y118" s="13">
        <v>1.2957034871274675E-2</v>
      </c>
      <c r="Z118" s="13">
        <v>1.2115648440972428E-2</v>
      </c>
      <c r="AA118" s="13">
        <v>1.1452548987656267E-2</v>
      </c>
      <c r="AB118" s="13">
        <v>1.1611358342247207E-2</v>
      </c>
      <c r="AC118" s="13">
        <v>1.2076639299160584E-2</v>
      </c>
      <c r="AD118" s="13">
        <v>1.1840552432856808E-2</v>
      </c>
      <c r="AE118" s="13">
        <v>1.1491536321488513E-2</v>
      </c>
      <c r="AF118" s="13">
        <v>1.1526491672191344E-2</v>
      </c>
      <c r="AG118" s="13">
        <v>1.1725308707967157E-2</v>
      </c>
      <c r="AH118" s="13">
        <v>1.2523353462884279E-2</v>
      </c>
      <c r="AI118" s="13">
        <v>1.2925570668853225E-2</v>
      </c>
      <c r="AJ118" s="13">
        <v>1.3086441942567081E-2</v>
      </c>
      <c r="AK118" s="13">
        <v>1.3351962474209052E-2</v>
      </c>
      <c r="AL118" s="13">
        <v>1.3757722464282758E-2</v>
      </c>
      <c r="AM118" s="13">
        <v>1.3940648333531815E-2</v>
      </c>
      <c r="AN118" s="13">
        <v>1.3961921716416756E-2</v>
      </c>
      <c r="AO118" s="13">
        <v>1.3955166844982568E-2</v>
      </c>
      <c r="AP118" s="13">
        <v>1.4071091055711511E-2</v>
      </c>
      <c r="AQ118" s="13">
        <v>1.4001340836293084E-2</v>
      </c>
      <c r="AR118" s="13">
        <v>1.4277263011216077E-2</v>
      </c>
      <c r="AS118" s="13">
        <v>1.4056954740386155E-2</v>
      </c>
      <c r="AT118" s="13">
        <v>1.4050556066358907E-2</v>
      </c>
      <c r="AU118" s="13">
        <v>1.4100407786398327E-2</v>
      </c>
      <c r="AV118" s="13">
        <v>1.3828762940010892E-2</v>
      </c>
      <c r="AW118" s="13">
        <v>1.3851938440168172E-2</v>
      </c>
      <c r="AX118" s="13">
        <v>1.3765414401330708E-2</v>
      </c>
      <c r="AY118" s="13">
        <v>1.3581870354959747E-2</v>
      </c>
      <c r="AZ118" s="13">
        <v>1.347973150328588E-2</v>
      </c>
      <c r="BA118" s="13">
        <v>1.3348530604156359E-2</v>
      </c>
      <c r="BB118" s="13">
        <v>1.307705780623401E-2</v>
      </c>
      <c r="BC118" s="13">
        <v>1.2795986898025254E-2</v>
      </c>
      <c r="BD118" s="13">
        <v>1.2516967229113761E-2</v>
      </c>
      <c r="BE118" s="13">
        <v>1.229747667692015E-2</v>
      </c>
      <c r="BF118" s="13">
        <v>1.1992063650336896E-2</v>
      </c>
      <c r="BG118" s="13">
        <v>1.1859998385117455E-2</v>
      </c>
      <c r="BH118" s="13">
        <v>1.1671034421850057E-2</v>
      </c>
      <c r="BI118" s="13">
        <v>1.1689402951941192E-2</v>
      </c>
      <c r="BJ118" s="13">
        <v>1.1313427811587687E-2</v>
      </c>
      <c r="BK118" s="13">
        <v>1.2947327790286938E-2</v>
      </c>
      <c r="BL118" s="13">
        <v>1.2886641323596812E-2</v>
      </c>
      <c r="BM118" s="13">
        <v>1.2889510338536152E-2</v>
      </c>
      <c r="BN118" s="13">
        <v>1.3077095023672112E-2</v>
      </c>
      <c r="BO118" s="13">
        <v>1.29408593653092E-2</v>
      </c>
      <c r="BP118" s="13">
        <v>1.281059526760412E-2</v>
      </c>
      <c r="BQ118" s="13">
        <v>1.2938560868316486E-2</v>
      </c>
      <c r="BR118" s="13">
        <v>1.273616840447982E-2</v>
      </c>
      <c r="BS118" s="13">
        <v>1.1738821670066766E-2</v>
      </c>
      <c r="BT118" s="13">
        <v>1.1806338562576723E-2</v>
      </c>
      <c r="BU118" s="13">
        <v>1.1894933357956753E-2</v>
      </c>
      <c r="BV118" s="13">
        <v>1.1905100449305484E-2</v>
      </c>
      <c r="BW118" s="13">
        <v>1.1811009233644049E-2</v>
      </c>
      <c r="BX118" s="13">
        <v>1.1901444260294892E-2</v>
      </c>
      <c r="BY118" s="13">
        <v>1.1986704303315103E-2</v>
      </c>
      <c r="BZ118" s="13">
        <v>1.1843721844058758E-2</v>
      </c>
      <c r="CA118" s="13">
        <v>1.1765948385026738E-2</v>
      </c>
      <c r="CB118" s="13">
        <v>1.1844139998688686E-2</v>
      </c>
      <c r="CC118" s="13">
        <v>1.1571655299112641E-2</v>
      </c>
      <c r="CD118" s="13">
        <v>1.1277487816814978E-2</v>
      </c>
      <c r="CE118" s="13">
        <v>1.1281814155618755E-2</v>
      </c>
      <c r="CF118" s="13">
        <v>1.1126038130392858E-2</v>
      </c>
      <c r="CG118" s="13">
        <v>1.0760309068443826E-2</v>
      </c>
      <c r="CH118" s="13">
        <v>1.0374405843225942E-2</v>
      </c>
      <c r="CI118" s="13">
        <v>1.0037007624832173E-2</v>
      </c>
      <c r="CJ118" s="13">
        <v>1.0092434905103163E-2</v>
      </c>
      <c r="CK118" s="13">
        <v>1.0068380247976443E-2</v>
      </c>
      <c r="CL118" s="13">
        <v>1.0281570938127092E-2</v>
      </c>
      <c r="CM118" s="13">
        <v>1.0324173969496059E-2</v>
      </c>
      <c r="CN118" s="13">
        <v>1.0394093654342582E-2</v>
      </c>
      <c r="CO118" s="13">
        <v>1.0356667329476254E-2</v>
      </c>
      <c r="CP118" s="13">
        <v>1.0653294784392628E-2</v>
      </c>
      <c r="CQ118" s="13">
        <v>1.1020916451439032E-2</v>
      </c>
      <c r="CR118" s="13">
        <v>1.1237817961751826E-2</v>
      </c>
      <c r="CS118" s="13">
        <v>1.1473332550297893E-2</v>
      </c>
      <c r="CT118" s="13">
        <v>1.2013852547115265E-2</v>
      </c>
      <c r="CU118" s="13">
        <v>1.260992736854275E-2</v>
      </c>
      <c r="CV118" s="13">
        <v>1.3217207111709888E-2</v>
      </c>
      <c r="CW118" s="13">
        <v>1.4116024490308673E-2</v>
      </c>
      <c r="CX118" s="13">
        <v>1.4537913234683966E-2</v>
      </c>
      <c r="CY118" s="13">
        <v>1.4781392239454223E-2</v>
      </c>
      <c r="CZ118" s="13">
        <v>1.5738568096888391E-2</v>
      </c>
      <c r="DA118" s="13">
        <v>1.6209719984963102E-2</v>
      </c>
      <c r="DB118" s="13">
        <v>1.8098922472240677E-2</v>
      </c>
      <c r="DC118" s="13">
        <v>1.6560444600368023E-2</v>
      </c>
      <c r="DD118" s="13">
        <v>1.6122609559016093E-2</v>
      </c>
      <c r="DE118" s="13">
        <v>1.6272131317629963E-2</v>
      </c>
      <c r="DF118" s="13">
        <v>1.5512355185055712E-2</v>
      </c>
      <c r="DG118" s="13">
        <v>1.5524548287079649E-2</v>
      </c>
    </row>
    <row r="119" spans="1:111" x14ac:dyDescent="0.3">
      <c r="A119" s="1">
        <v>1</v>
      </c>
      <c r="B119" s="1">
        <v>228</v>
      </c>
      <c r="C119" s="1" t="s">
        <v>50</v>
      </c>
      <c r="D119" s="13">
        <v>3.3872332396736607E-2</v>
      </c>
      <c r="E119" s="13">
        <v>3.41342401159671E-2</v>
      </c>
      <c r="F119" s="13">
        <v>3.3825318515545301E-2</v>
      </c>
      <c r="G119" s="13">
        <v>3.3224655849323374E-2</v>
      </c>
      <c r="H119" s="13">
        <v>3.3378111046090474E-2</v>
      </c>
      <c r="I119" s="13">
        <v>3.4907560944004414E-2</v>
      </c>
      <c r="J119" s="13">
        <v>3.5510492028133431E-2</v>
      </c>
      <c r="K119" s="13">
        <v>3.6620367635364401E-2</v>
      </c>
      <c r="L119" s="13">
        <v>3.8190700242557947E-2</v>
      </c>
      <c r="M119" s="13">
        <v>3.995185356846126E-2</v>
      </c>
      <c r="N119" s="13">
        <v>4.1144899442763824E-2</v>
      </c>
      <c r="O119" s="13">
        <v>4.1032892785901651E-2</v>
      </c>
      <c r="P119" s="13">
        <v>4.156282193400869E-2</v>
      </c>
      <c r="Q119" s="13">
        <v>4.5145473343062223E-2</v>
      </c>
      <c r="R119" s="13">
        <v>4.883723567933302E-2</v>
      </c>
      <c r="S119" s="13">
        <v>5.2327897404075126E-2</v>
      </c>
      <c r="T119" s="13">
        <v>5.5487668031486387E-2</v>
      </c>
      <c r="U119" s="13">
        <v>5.7781593311087988E-2</v>
      </c>
      <c r="V119" s="13">
        <v>6.1041752469558119E-2</v>
      </c>
      <c r="W119" s="13">
        <v>6.4857725272486094E-2</v>
      </c>
      <c r="X119" s="13">
        <v>7.0388865521259295E-2</v>
      </c>
      <c r="Y119" s="13">
        <v>7.5581998349414925E-2</v>
      </c>
      <c r="Z119" s="13">
        <v>7.8946672592106665E-2</v>
      </c>
      <c r="AA119" s="13">
        <v>8.0850097012816827E-2</v>
      </c>
      <c r="AB119" s="13">
        <v>8.374518654637797E-2</v>
      </c>
      <c r="AC119" s="13">
        <v>8.6247887101345524E-2</v>
      </c>
      <c r="AD119" s="13">
        <v>8.9150057919858208E-2</v>
      </c>
      <c r="AE119" s="13">
        <v>9.177303583776962E-2</v>
      </c>
      <c r="AF119" s="13">
        <v>9.4348204905865346E-2</v>
      </c>
      <c r="AG119" s="13">
        <v>9.7782139936530316E-2</v>
      </c>
      <c r="AH119" s="13">
        <v>0.10073148596257619</v>
      </c>
      <c r="AI119" s="13">
        <v>0.10419528993284553</v>
      </c>
      <c r="AJ119" s="13">
        <v>0.11040363419743855</v>
      </c>
      <c r="AK119" s="13">
        <v>0.11614382201394931</v>
      </c>
      <c r="AL119" s="13">
        <v>0.11915240369491703</v>
      </c>
      <c r="AM119" s="13">
        <v>6.4648981012155049E-2</v>
      </c>
      <c r="AN119" s="13">
        <v>6.8856723892983876E-2</v>
      </c>
      <c r="AO119" s="13">
        <v>7.3194892403700182E-2</v>
      </c>
      <c r="AP119" s="13">
        <v>7.2949559736310676E-2</v>
      </c>
      <c r="AQ119" s="13">
        <v>6.9751696250651987E-2</v>
      </c>
      <c r="AR119" s="13">
        <v>6.8956084342578161E-2</v>
      </c>
      <c r="AS119" s="13">
        <v>6.6221889218955193E-2</v>
      </c>
      <c r="AT119" s="13">
        <v>6.4129247612670748E-2</v>
      </c>
      <c r="AU119" s="13">
        <v>6.2055772325355862E-2</v>
      </c>
      <c r="AV119" s="13">
        <v>6.0276815339138763E-2</v>
      </c>
      <c r="AW119" s="13">
        <v>5.8090609226601302E-2</v>
      </c>
      <c r="AX119" s="13">
        <v>5.585363084629482E-2</v>
      </c>
      <c r="AY119" s="13">
        <v>5.2951340856532685E-2</v>
      </c>
      <c r="AZ119" s="13">
        <v>5.1390748104363664E-2</v>
      </c>
      <c r="BA119" s="13">
        <v>4.9823425391117018E-2</v>
      </c>
      <c r="BB119" s="13">
        <v>4.6661893350664688E-2</v>
      </c>
      <c r="BC119" s="13">
        <v>4.3027012706450186E-2</v>
      </c>
      <c r="BD119" s="13">
        <v>4.0813641800182661E-2</v>
      </c>
      <c r="BE119" s="13">
        <v>3.8310612828112572E-2</v>
      </c>
      <c r="BF119" s="13">
        <v>3.4459481977084643E-2</v>
      </c>
      <c r="BG119" s="13">
        <v>3.0612474262734508E-2</v>
      </c>
      <c r="BH119" s="13">
        <v>2.8787299531688171E-2</v>
      </c>
      <c r="BI119" s="13">
        <v>2.7003764460400606E-2</v>
      </c>
      <c r="BJ119" s="13">
        <v>2.4739026363019126E-2</v>
      </c>
      <c r="BK119" s="13">
        <v>2.2121211046448316E-2</v>
      </c>
      <c r="BL119" s="13">
        <v>2.0775789884230195E-2</v>
      </c>
      <c r="BM119" s="13">
        <v>2.0076558231544611E-2</v>
      </c>
      <c r="BN119" s="13">
        <v>1.9814274945184399E-2</v>
      </c>
      <c r="BO119" s="13">
        <v>1.901026233991043E-2</v>
      </c>
      <c r="BP119" s="13">
        <v>1.8923386495224449E-2</v>
      </c>
      <c r="BQ119" s="13">
        <v>1.8478711819322275E-2</v>
      </c>
      <c r="BR119" s="13">
        <v>1.7701496367298303E-2</v>
      </c>
      <c r="BS119" s="13">
        <v>1.7058655345433639E-2</v>
      </c>
      <c r="BT119" s="13">
        <v>1.7124333582653424E-2</v>
      </c>
      <c r="BU119" s="13">
        <v>1.728251006839274E-2</v>
      </c>
      <c r="BV119" s="13">
        <v>1.7089349005821763E-2</v>
      </c>
      <c r="BW119" s="13">
        <v>1.691183009915186E-2</v>
      </c>
      <c r="BX119" s="13">
        <v>1.6626306573718802E-2</v>
      </c>
      <c r="BY119" s="13">
        <v>1.6617701475877631E-2</v>
      </c>
      <c r="BZ119" s="13">
        <v>1.6593865979601455E-2</v>
      </c>
      <c r="CA119" s="13">
        <v>1.6190737362032904E-2</v>
      </c>
      <c r="CB119" s="13">
        <v>1.5969582231322912E-2</v>
      </c>
      <c r="CC119" s="13">
        <v>1.6069124126078686E-2</v>
      </c>
      <c r="CD119" s="13">
        <v>1.5929183132024093E-2</v>
      </c>
      <c r="CE119" s="13">
        <v>1.6587079281765584E-2</v>
      </c>
      <c r="CF119" s="13">
        <v>1.7917396571258831E-2</v>
      </c>
      <c r="CG119" s="13">
        <v>1.8785164871112165E-2</v>
      </c>
      <c r="CH119" s="13">
        <v>1.9343023883678662E-2</v>
      </c>
      <c r="CI119" s="13">
        <v>1.9656329358282865E-2</v>
      </c>
      <c r="CJ119" s="13">
        <v>2.0526201207298672E-2</v>
      </c>
      <c r="CK119" s="13">
        <v>2.1306618711930028E-2</v>
      </c>
      <c r="CL119" s="13">
        <v>2.1966170921912907E-2</v>
      </c>
      <c r="CM119" s="13">
        <v>2.2426665639074788E-2</v>
      </c>
      <c r="CN119" s="13">
        <v>2.3417335203487568E-2</v>
      </c>
      <c r="CO119" s="13">
        <v>2.3810109035263247E-2</v>
      </c>
      <c r="CP119" s="13">
        <v>2.4620266333520571E-2</v>
      </c>
      <c r="CQ119" s="13">
        <v>2.5735691856796E-2</v>
      </c>
      <c r="CR119" s="13">
        <v>2.6448937544008209E-2</v>
      </c>
      <c r="CS119" s="13">
        <v>2.7465701448995909E-2</v>
      </c>
      <c r="CT119" s="13">
        <v>2.8447712839514493E-2</v>
      </c>
      <c r="CU119" s="13">
        <v>2.8515224406006848E-2</v>
      </c>
      <c r="CV119" s="13">
        <v>2.9814899769137069E-2</v>
      </c>
      <c r="CW119" s="13">
        <v>3.06951533890963E-2</v>
      </c>
      <c r="CX119" s="13">
        <v>3.1707142604579464E-2</v>
      </c>
      <c r="CY119" s="13">
        <v>3.2787657625211582E-2</v>
      </c>
      <c r="CZ119" s="13">
        <v>3.417763914871056E-2</v>
      </c>
      <c r="DA119" s="13">
        <v>3.6083545482305975E-2</v>
      </c>
      <c r="DB119" s="13">
        <v>3.7718555971123592E-2</v>
      </c>
      <c r="DC119" s="13">
        <v>3.9579712623687549E-2</v>
      </c>
      <c r="DD119" s="13">
        <v>4.2079932651227815E-2</v>
      </c>
      <c r="DE119" s="13">
        <v>4.4527998939285308E-2</v>
      </c>
      <c r="DF119" s="13">
        <v>4.6745099741287141E-2</v>
      </c>
      <c r="DG119" s="13">
        <v>4.7820759107695621E-2</v>
      </c>
    </row>
    <row r="120" spans="1:111" x14ac:dyDescent="0.3">
      <c r="A120" s="1">
        <v>1</v>
      </c>
      <c r="B120" s="1">
        <v>230</v>
      </c>
      <c r="C120" s="1" t="s">
        <v>44</v>
      </c>
      <c r="D120" s="13">
        <v>2.4540618666359142E-2</v>
      </c>
      <c r="E120" s="13">
        <v>2.3742239600602472E-2</v>
      </c>
      <c r="F120" s="13">
        <v>2.2832970333176005E-2</v>
      </c>
      <c r="G120" s="13">
        <v>2.196111315316749E-2</v>
      </c>
      <c r="H120" s="13">
        <v>2.1689979418357399E-2</v>
      </c>
      <c r="I120" s="13">
        <v>2.0322917988461506E-2</v>
      </c>
      <c r="J120" s="13">
        <v>1.9224985018038869E-2</v>
      </c>
      <c r="K120" s="13">
        <v>1.976645165954969E-2</v>
      </c>
      <c r="L120" s="13">
        <v>2.0417975179531291E-2</v>
      </c>
      <c r="M120" s="13">
        <v>2.0126544214213456E-2</v>
      </c>
      <c r="N120" s="13">
        <v>2.0092048276636718E-2</v>
      </c>
      <c r="O120" s="13">
        <v>1.9070862208799472E-2</v>
      </c>
      <c r="P120" s="13">
        <v>1.8503757259387556E-2</v>
      </c>
      <c r="Q120" s="13">
        <v>1.9000522428537916E-2</v>
      </c>
      <c r="R120" s="13">
        <v>2.0093027656788779E-2</v>
      </c>
      <c r="S120" s="13">
        <v>1.8853832218550696E-2</v>
      </c>
      <c r="T120" s="13">
        <v>1.9627810211519818E-2</v>
      </c>
      <c r="U120" s="13">
        <v>1.9383072247915727E-2</v>
      </c>
      <c r="V120" s="13">
        <v>1.9799324429062865E-2</v>
      </c>
      <c r="W120" s="13">
        <v>2.3962298152935945E-2</v>
      </c>
      <c r="X120" s="13">
        <v>2.3975721359661136E-2</v>
      </c>
      <c r="Y120" s="13">
        <v>2.3501365208048991E-2</v>
      </c>
      <c r="Z120" s="13">
        <v>2.4596355410764895E-2</v>
      </c>
      <c r="AA120" s="13">
        <v>2.4553060790327937E-2</v>
      </c>
      <c r="AB120" s="13">
        <v>2.4847105222912478E-2</v>
      </c>
      <c r="AC120" s="13">
        <v>2.3183826677604252E-2</v>
      </c>
      <c r="AD120" s="13">
        <v>2.3531912826414546E-2</v>
      </c>
      <c r="AE120" s="13">
        <v>2.241826535263421E-2</v>
      </c>
      <c r="AF120" s="13">
        <v>2.1446839665072638E-2</v>
      </c>
      <c r="AG120" s="13">
        <v>2.1774741851216403E-2</v>
      </c>
      <c r="AH120" s="13">
        <v>2.1368224830418413E-2</v>
      </c>
      <c r="AI120" s="13">
        <v>2.1088865198049807E-2</v>
      </c>
      <c r="AJ120" s="13">
        <v>2.0392760207643586E-2</v>
      </c>
      <c r="AK120" s="13">
        <v>1.9921061877175291E-2</v>
      </c>
      <c r="AL120" s="13">
        <v>1.9062372772118218E-2</v>
      </c>
      <c r="AM120" s="13">
        <v>1.819688682998976E-2</v>
      </c>
      <c r="AN120" s="13">
        <v>1.8100106625056636E-2</v>
      </c>
      <c r="AO120" s="13">
        <v>1.7548259299728339E-2</v>
      </c>
      <c r="AP120" s="13">
        <v>1.594754018265019E-2</v>
      </c>
      <c r="AQ120" s="13">
        <v>1.5336034487251385E-2</v>
      </c>
      <c r="AR120" s="13">
        <v>1.4718304002612656E-2</v>
      </c>
      <c r="AS120" s="13">
        <v>1.3786887136786944E-2</v>
      </c>
      <c r="AT120" s="13">
        <v>1.4670555576444536E-2</v>
      </c>
      <c r="AU120" s="13">
        <v>1.4377398170630724E-2</v>
      </c>
      <c r="AV120" s="13">
        <v>1.3825119474277378E-2</v>
      </c>
      <c r="AW120" s="13">
        <v>1.3654674670733762E-2</v>
      </c>
      <c r="AX120" s="13">
        <v>1.3419898610442262E-2</v>
      </c>
      <c r="AY120" s="13">
        <v>1.2987314740790372E-2</v>
      </c>
      <c r="AZ120" s="13">
        <v>1.2602143784857451E-2</v>
      </c>
      <c r="BA120" s="13">
        <v>1.2434204902984344E-2</v>
      </c>
      <c r="BB120" s="13">
        <v>1.2545015094953706E-2</v>
      </c>
      <c r="BC120" s="13">
        <v>1.239411198615061E-2</v>
      </c>
      <c r="BD120" s="13">
        <v>1.209266250588242E-2</v>
      </c>
      <c r="BE120" s="13">
        <v>1.2042070290416297E-2</v>
      </c>
      <c r="BF120" s="13">
        <v>1.194445916803313E-2</v>
      </c>
      <c r="BG120" s="13">
        <v>1.1680913530483164E-2</v>
      </c>
      <c r="BH120" s="13">
        <v>7.8037066249606685E-2</v>
      </c>
      <c r="BI120" s="13">
        <v>7.5188582536873869E-2</v>
      </c>
      <c r="BJ120" s="13">
        <v>7.0253945152406544E-2</v>
      </c>
      <c r="BK120" s="13">
        <v>7.051654329643206E-2</v>
      </c>
      <c r="BL120" s="13">
        <v>7.0590718014953591E-2</v>
      </c>
      <c r="BM120" s="13">
        <v>7.0026759264486399E-2</v>
      </c>
      <c r="BN120" s="13">
        <v>6.9874340723331485E-2</v>
      </c>
      <c r="BO120" s="13">
        <v>6.9441337077046542E-2</v>
      </c>
      <c r="BP120" s="13">
        <v>6.8583775634026858E-2</v>
      </c>
      <c r="BQ120" s="13">
        <v>7.0670880885883525E-2</v>
      </c>
      <c r="BR120" s="13">
        <v>6.8398781695969524E-2</v>
      </c>
      <c r="BS120" s="13">
        <v>6.9781072375337996E-2</v>
      </c>
      <c r="BT120" s="13">
        <v>6.9396447104677031E-2</v>
      </c>
      <c r="BU120" s="13">
        <v>7.0490831095315884E-2</v>
      </c>
      <c r="BV120" s="13">
        <v>6.9259682496421809E-2</v>
      </c>
      <c r="BW120" s="13">
        <v>7.3895666666868393E-2</v>
      </c>
      <c r="BX120" s="13">
        <v>7.430134443315127E-2</v>
      </c>
      <c r="BY120" s="13">
        <v>7.4389847780566315E-2</v>
      </c>
      <c r="BZ120" s="13">
        <v>7.8966686944879683E-2</v>
      </c>
      <c r="CA120" s="13">
        <v>8.4499551012944235E-2</v>
      </c>
      <c r="CB120" s="13">
        <v>8.6210977681491316E-2</v>
      </c>
      <c r="CC120" s="13">
        <v>8.7353802487509472E-2</v>
      </c>
      <c r="CD120" s="13">
        <v>8.6508977146932439E-2</v>
      </c>
      <c r="CE120" s="13">
        <v>8.6728522000682443E-2</v>
      </c>
      <c r="CF120" s="13">
        <v>8.6230895897254856E-2</v>
      </c>
      <c r="CG120" s="13">
        <v>8.5916441706505225E-2</v>
      </c>
      <c r="CH120" s="13">
        <v>8.4544843234252029E-2</v>
      </c>
      <c r="CI120" s="13">
        <v>8.500719189370691E-2</v>
      </c>
      <c r="CJ120" s="13">
        <v>8.7027433402200302E-2</v>
      </c>
      <c r="CK120" s="13">
        <v>9.1636770589364119E-2</v>
      </c>
      <c r="CL120" s="13">
        <v>9.0779902221793496E-2</v>
      </c>
      <c r="CM120" s="13">
        <v>9.1449238836051688E-2</v>
      </c>
      <c r="CN120" s="13">
        <v>8.9302042305813109E-2</v>
      </c>
      <c r="CO120" s="13">
        <v>8.8331468529605661E-2</v>
      </c>
      <c r="CP120" s="13">
        <v>8.796021485359469E-2</v>
      </c>
      <c r="CQ120" s="13">
        <v>8.7213105317663284E-2</v>
      </c>
      <c r="CR120" s="13">
        <v>8.9015997949536046E-2</v>
      </c>
      <c r="CS120" s="13">
        <v>8.7121792096075595E-2</v>
      </c>
      <c r="CT120" s="13">
        <v>8.7850643951119078E-2</v>
      </c>
      <c r="CU120" s="13">
        <v>8.7815154170654955E-2</v>
      </c>
      <c r="CV120" s="13">
        <v>8.8105952739067017E-2</v>
      </c>
      <c r="CW120" s="13">
        <v>8.8331195957280076E-2</v>
      </c>
      <c r="CX120" s="13">
        <v>8.6768624791368418E-2</v>
      </c>
      <c r="CY120" s="13">
        <v>8.5921032956401827E-2</v>
      </c>
      <c r="CZ120" s="13">
        <v>8.4834234203796016E-2</v>
      </c>
      <c r="DA120" s="13">
        <v>8.5253241439330649E-2</v>
      </c>
      <c r="DB120" s="13">
        <v>8.2417114143068987E-2</v>
      </c>
      <c r="DC120" s="13">
        <v>8.0699994506152825E-2</v>
      </c>
      <c r="DD120" s="13">
        <v>7.9415333626641563E-2</v>
      </c>
      <c r="DE120" s="13">
        <v>7.8355046763453243E-2</v>
      </c>
      <c r="DF120" s="13">
        <v>7.7194621596089627E-2</v>
      </c>
      <c r="DG120" s="13">
        <v>7.6621181214090076E-2</v>
      </c>
    </row>
    <row r="121" spans="1:111" x14ac:dyDescent="0.3">
      <c r="A121" s="1">
        <v>1</v>
      </c>
      <c r="B121" s="1">
        <v>231</v>
      </c>
      <c r="C121" s="1" t="s">
        <v>27</v>
      </c>
      <c r="D121" s="13">
        <v>8.2731715051487215E-2</v>
      </c>
      <c r="E121" s="13">
        <v>8.5604002784803193E-2</v>
      </c>
      <c r="F121" s="13">
        <v>8.6061315339671388E-2</v>
      </c>
      <c r="G121" s="13">
        <v>8.5539356374536718E-2</v>
      </c>
      <c r="H121" s="13">
        <v>8.5823848747689266E-2</v>
      </c>
      <c r="I121" s="13">
        <v>8.6702306486337741E-2</v>
      </c>
      <c r="J121" s="13">
        <v>8.7759388492344229E-2</v>
      </c>
      <c r="K121" s="13">
        <v>8.9428722878823849E-2</v>
      </c>
      <c r="L121" s="13">
        <v>9.1188836084396444E-2</v>
      </c>
      <c r="M121" s="13">
        <v>9.285606403086831E-2</v>
      </c>
      <c r="N121" s="13">
        <v>9.4523120381750259E-2</v>
      </c>
      <c r="O121" s="13">
        <v>9.3503481377256753E-2</v>
      </c>
      <c r="P121" s="13">
        <v>9.3635899414793028E-2</v>
      </c>
      <c r="Q121" s="13">
        <v>9.670579526180885E-2</v>
      </c>
      <c r="R121" s="13">
        <v>9.789550020784038E-2</v>
      </c>
      <c r="S121" s="13">
        <v>9.7832645073641047E-2</v>
      </c>
      <c r="T121" s="13">
        <v>9.6746824630039446E-2</v>
      </c>
      <c r="U121" s="13">
        <v>9.5858793917526317E-2</v>
      </c>
      <c r="V121" s="13">
        <v>9.2760122157413055E-2</v>
      </c>
      <c r="W121" s="13">
        <v>9.0394276576132193E-2</v>
      </c>
      <c r="X121" s="13">
        <v>8.7039308893152117E-2</v>
      </c>
      <c r="Y121" s="13">
        <v>8.5861353188077513E-2</v>
      </c>
      <c r="Z121" s="13">
        <v>8.6403250312576577E-2</v>
      </c>
      <c r="AA121" s="13">
        <v>8.7054396963163708E-2</v>
      </c>
      <c r="AB121" s="13">
        <v>8.8631837123050741E-2</v>
      </c>
      <c r="AC121" s="13">
        <v>9.0689197375115951E-2</v>
      </c>
      <c r="AD121" s="13">
        <v>9.3149418974602965E-2</v>
      </c>
      <c r="AE121" s="13">
        <v>9.4506940503699607E-2</v>
      </c>
      <c r="AF121" s="13">
        <v>0.14068356584322508</v>
      </c>
      <c r="AG121" s="13">
        <v>0.14265860557499893</v>
      </c>
      <c r="AH121" s="13">
        <v>0.13981381198875967</v>
      </c>
      <c r="AI121" s="13">
        <v>0.13964167012548265</v>
      </c>
      <c r="AJ121" s="13">
        <v>0.14027594003167024</v>
      </c>
      <c r="AK121" s="13">
        <v>0.14043704211682631</v>
      </c>
      <c r="AL121" s="13">
        <v>0.13733815805822086</v>
      </c>
      <c r="AM121" s="13">
        <v>0.13499417952972981</v>
      </c>
      <c r="AN121" s="13">
        <v>0.13369993667641189</v>
      </c>
      <c r="AO121" s="13">
        <v>0.1312675388295898</v>
      </c>
      <c r="AP121" s="13">
        <v>0.12946116303710614</v>
      </c>
      <c r="AQ121" s="13">
        <v>0.12563933505102606</v>
      </c>
      <c r="AR121" s="13">
        <v>0.12248540783169781</v>
      </c>
      <c r="AS121" s="13">
        <v>0.11724264531894453</v>
      </c>
      <c r="AT121" s="13">
        <v>0.11377563363777769</v>
      </c>
      <c r="AU121" s="13">
        <v>0.10929621356437691</v>
      </c>
      <c r="AV121" s="13">
        <v>0.10666901048649921</v>
      </c>
      <c r="AW121" s="13">
        <v>0.10476318647530072</v>
      </c>
      <c r="AX121" s="13">
        <v>0.10147836116278296</v>
      </c>
      <c r="AY121" s="13">
        <v>9.8796652526697532E-2</v>
      </c>
      <c r="AZ121" s="13">
        <v>9.888691116630717E-2</v>
      </c>
      <c r="BA121" s="13">
        <v>9.9495319546817992E-2</v>
      </c>
      <c r="BB121" s="13">
        <v>9.8288904457305967E-2</v>
      </c>
      <c r="BC121" s="13">
        <v>9.6884826134133989E-2</v>
      </c>
      <c r="BD121" s="13">
        <v>9.6897589418475913E-2</v>
      </c>
      <c r="BE121" s="13">
        <v>9.6529424574626405E-2</v>
      </c>
      <c r="BF121" s="13">
        <v>9.520693890042875E-2</v>
      </c>
      <c r="BG121" s="13">
        <v>9.466893488333665E-2</v>
      </c>
      <c r="BH121" s="13">
        <v>9.5453489252856419E-2</v>
      </c>
      <c r="BI121" s="13">
        <v>9.6028100507804359E-2</v>
      </c>
      <c r="BJ121" s="13">
        <v>9.5967661044711286E-2</v>
      </c>
      <c r="BK121" s="13">
        <v>9.6413242876189312E-2</v>
      </c>
      <c r="BL121" s="13">
        <v>9.6777684313427356E-2</v>
      </c>
      <c r="BM121" s="13">
        <v>9.662099689367333E-2</v>
      </c>
      <c r="BN121" s="13">
        <v>9.7977584068375131E-2</v>
      </c>
      <c r="BO121" s="13">
        <v>9.775885748002032E-2</v>
      </c>
      <c r="BP121" s="13">
        <v>9.6511039358107703E-2</v>
      </c>
      <c r="BQ121" s="13">
        <v>9.6040750527676896E-2</v>
      </c>
      <c r="BR121" s="13">
        <v>9.3908925744673327E-2</v>
      </c>
      <c r="BS121" s="13">
        <v>9.3873811566122511E-2</v>
      </c>
      <c r="BT121" s="13">
        <v>9.4183719738064275E-2</v>
      </c>
      <c r="BU121" s="13">
        <v>9.4757725354275013E-2</v>
      </c>
      <c r="BV121" s="13">
        <v>9.363913669400141E-2</v>
      </c>
      <c r="BW121" s="13">
        <v>9.3300094241829931E-2</v>
      </c>
      <c r="BX121" s="13">
        <v>9.353682842379657E-2</v>
      </c>
      <c r="BY121" s="13">
        <v>9.3682576290774922E-2</v>
      </c>
      <c r="BZ121" s="13">
        <v>9.3259762557714496E-2</v>
      </c>
      <c r="CA121" s="13">
        <v>9.2817359304250946E-2</v>
      </c>
      <c r="CB121" s="13">
        <v>9.3494151653264052E-2</v>
      </c>
      <c r="CC121" s="13">
        <v>9.4327792856915518E-2</v>
      </c>
      <c r="CD121" s="13">
        <v>9.3571121779964031E-2</v>
      </c>
      <c r="CE121" s="13">
        <v>9.4037606336305604E-2</v>
      </c>
      <c r="CF121" s="13">
        <v>9.4867844360039019E-2</v>
      </c>
      <c r="CG121" s="13">
        <v>9.5551229821568856E-2</v>
      </c>
      <c r="CH121" s="13">
        <v>9.5046159039508984E-2</v>
      </c>
      <c r="CI121" s="13">
        <v>9.4788216356293392E-2</v>
      </c>
      <c r="CJ121" s="13">
        <v>9.6009752063587001E-2</v>
      </c>
      <c r="CK121" s="13">
        <v>9.614745665346823E-2</v>
      </c>
      <c r="CL121" s="13">
        <v>9.6053235262174297E-2</v>
      </c>
      <c r="CM121" s="13">
        <v>9.5882532206342491E-2</v>
      </c>
      <c r="CN121" s="13">
        <v>9.6896741011424065E-2</v>
      </c>
      <c r="CO121" s="13">
        <v>9.6966637026683941E-2</v>
      </c>
      <c r="CP121" s="13">
        <v>9.7962351804401562E-2</v>
      </c>
      <c r="CQ121" s="13">
        <v>9.8233677346030474E-2</v>
      </c>
      <c r="CR121" s="13">
        <v>9.856739987704087E-2</v>
      </c>
      <c r="CS121" s="13">
        <v>9.8614714261977834E-2</v>
      </c>
      <c r="CT121" s="13">
        <v>9.941503421734621E-2</v>
      </c>
      <c r="CU121" s="13">
        <v>9.8305830851673215E-2</v>
      </c>
      <c r="CV121" s="13">
        <v>0.10227119886736269</v>
      </c>
      <c r="CW121" s="13">
        <v>0.1047132522098935</v>
      </c>
      <c r="CX121" s="13">
        <v>0.10562487318033167</v>
      </c>
      <c r="CY121" s="13">
        <v>0.10696329593840075</v>
      </c>
      <c r="CZ121" s="13">
        <v>0.11050732458295995</v>
      </c>
      <c r="DA121" s="13">
        <v>0.11493143255178628</v>
      </c>
      <c r="DB121" s="13">
        <v>0.11860934305916826</v>
      </c>
      <c r="DC121" s="13">
        <v>0.12142757719873526</v>
      </c>
      <c r="DD121" s="13">
        <v>0.12459534336659919</v>
      </c>
      <c r="DE121" s="13">
        <v>0.12766547434819869</v>
      </c>
      <c r="DF121" s="13">
        <v>0.12998954258761108</v>
      </c>
      <c r="DG121" s="13">
        <v>0.1343127828644832</v>
      </c>
    </row>
    <row r="122" spans="1:111" x14ac:dyDescent="0.3">
      <c r="A122" s="1">
        <v>1</v>
      </c>
      <c r="B122" s="1">
        <v>232</v>
      </c>
      <c r="C122" s="1" t="s">
        <v>35</v>
      </c>
      <c r="D122" s="13">
        <v>7.4677046281969472E-2</v>
      </c>
      <c r="E122" s="13">
        <v>7.4483888644552451E-2</v>
      </c>
      <c r="F122" s="13">
        <v>7.3961516352146928E-2</v>
      </c>
      <c r="G122" s="13">
        <v>7.2891776330510805E-2</v>
      </c>
      <c r="H122" s="13">
        <v>7.1349894186061982E-2</v>
      </c>
      <c r="I122" s="13">
        <v>7.1358123782098326E-2</v>
      </c>
      <c r="J122" s="13">
        <v>7.0398078978669718E-2</v>
      </c>
      <c r="K122" s="13">
        <v>7.0848563563764261E-2</v>
      </c>
      <c r="L122" s="13">
        <v>7.1330019438172729E-2</v>
      </c>
      <c r="M122" s="13">
        <v>7.2734375344261096E-2</v>
      </c>
      <c r="N122" s="13">
        <v>7.3746310499397977E-2</v>
      </c>
      <c r="O122" s="13">
        <v>7.3816885983339228E-2</v>
      </c>
      <c r="P122" s="13">
        <v>7.2535844727421125E-2</v>
      </c>
      <c r="Q122" s="13">
        <v>7.4374261000631409E-2</v>
      </c>
      <c r="R122" s="13">
        <v>7.5220957861685922E-2</v>
      </c>
      <c r="S122" s="13">
        <v>7.5730993065547661E-2</v>
      </c>
      <c r="T122" s="13">
        <v>7.3544559883029187E-2</v>
      </c>
      <c r="U122" s="13">
        <v>7.2322241714815758E-2</v>
      </c>
      <c r="V122" s="13">
        <v>7.1398188451441913E-2</v>
      </c>
      <c r="W122" s="13">
        <v>7.1602080781002359E-2</v>
      </c>
      <c r="X122" s="13">
        <v>7.2034116448642035E-2</v>
      </c>
      <c r="Y122" s="13">
        <v>7.1981086730043456E-2</v>
      </c>
      <c r="Z122" s="13">
        <v>7.1295725973069254E-2</v>
      </c>
      <c r="AA122" s="13">
        <v>7.0575675235998836E-2</v>
      </c>
      <c r="AB122" s="13">
        <v>7.1471825519140705E-2</v>
      </c>
      <c r="AC122" s="13">
        <v>7.239795431535978E-2</v>
      </c>
      <c r="AD122" s="13">
        <v>7.3747959632842391E-2</v>
      </c>
      <c r="AE122" s="13">
        <v>7.4437079576497867E-2</v>
      </c>
      <c r="AF122" s="13">
        <v>7.4675232396856667E-2</v>
      </c>
      <c r="AG122" s="13">
        <v>7.5419865164993466E-2</v>
      </c>
      <c r="AH122" s="13">
        <v>7.6025352117467498E-2</v>
      </c>
      <c r="AI122" s="13">
        <v>7.6100214934920599E-2</v>
      </c>
      <c r="AJ122" s="13">
        <v>7.6702361048191101E-2</v>
      </c>
      <c r="AK122" s="13">
        <v>7.7422672448307001E-2</v>
      </c>
      <c r="AL122" s="13">
        <v>7.7426496583382354E-2</v>
      </c>
      <c r="AM122" s="13">
        <v>7.8551794733129732E-2</v>
      </c>
      <c r="AN122" s="13">
        <v>7.7380522907528906E-2</v>
      </c>
      <c r="AO122" s="13">
        <v>7.5763644803420557E-2</v>
      </c>
      <c r="AP122" s="13">
        <v>7.4244920034673714E-2</v>
      </c>
      <c r="AQ122" s="13">
        <v>7.357798863140029E-2</v>
      </c>
      <c r="AR122" s="13">
        <v>7.4019457386702361E-2</v>
      </c>
      <c r="AS122" s="13">
        <v>7.1875013182245998E-2</v>
      </c>
      <c r="AT122" s="13">
        <v>7.0685637494502657E-2</v>
      </c>
      <c r="AU122" s="13">
        <v>6.9634998313563706E-2</v>
      </c>
      <c r="AV122" s="13">
        <v>6.7717463390668545E-2</v>
      </c>
      <c r="AW122" s="13">
        <v>6.661075791331926E-2</v>
      </c>
      <c r="AX122" s="13">
        <v>6.6001167050479106E-2</v>
      </c>
      <c r="AY122" s="13">
        <v>6.4731742327121811E-2</v>
      </c>
      <c r="AZ122" s="13">
        <v>6.3124150677340438E-2</v>
      </c>
      <c r="BA122" s="13">
        <v>6.2115585828661918E-2</v>
      </c>
      <c r="BB122" s="13">
        <v>6.1164776752741165E-2</v>
      </c>
      <c r="BC122" s="13">
        <v>5.9402801780931123E-2</v>
      </c>
      <c r="BD122" s="13">
        <v>5.9050008966808544E-2</v>
      </c>
      <c r="BE122" s="13">
        <v>5.8629194195100848E-2</v>
      </c>
      <c r="BF122" s="13">
        <v>5.7544484103739114E-2</v>
      </c>
      <c r="BG122" s="13">
        <v>5.6898067278904674E-2</v>
      </c>
      <c r="BH122" s="13">
        <v>6.3568163143167974E-2</v>
      </c>
      <c r="BI122" s="13">
        <v>6.3309040294042468E-2</v>
      </c>
      <c r="BJ122" s="13">
        <v>6.7141609414052159E-2</v>
      </c>
      <c r="BK122" s="13">
        <v>6.8584779757882491E-2</v>
      </c>
      <c r="BL122" s="13">
        <v>6.7737386933480956E-2</v>
      </c>
      <c r="BM122" s="13">
        <v>6.8090988428772259E-2</v>
      </c>
      <c r="BN122" s="13">
        <v>6.8464450113104036E-2</v>
      </c>
      <c r="BO122" s="13">
        <v>6.716109785144847E-2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</row>
    <row r="123" spans="1:111" x14ac:dyDescent="0.3">
      <c r="A123" s="1">
        <v>1</v>
      </c>
      <c r="B123" s="1">
        <v>234</v>
      </c>
      <c r="C123" s="1" t="s">
        <v>25</v>
      </c>
      <c r="D123" s="13">
        <v>4.8878685565796201E-3</v>
      </c>
      <c r="E123" s="13">
        <v>5.0595073504665789E-3</v>
      </c>
      <c r="F123" s="13">
        <v>5.1562273542146838E-3</v>
      </c>
      <c r="G123" s="13">
        <v>4.9854083102785279E-3</v>
      </c>
      <c r="H123" s="13">
        <v>4.7776581413159465E-3</v>
      </c>
      <c r="I123" s="13">
        <v>4.7049022983708649E-3</v>
      </c>
      <c r="J123" s="13">
        <v>4.5760261407185874E-3</v>
      </c>
      <c r="K123" s="13">
        <v>4.5329573896083176E-3</v>
      </c>
      <c r="L123" s="13">
        <v>4.4367088281123453E-3</v>
      </c>
      <c r="M123" s="13">
        <v>4.5435150954998543E-3</v>
      </c>
      <c r="N123" s="13">
        <v>4.4923553991547188E-3</v>
      </c>
      <c r="O123" s="13">
        <v>4.5224230102564583E-3</v>
      </c>
      <c r="P123" s="13">
        <v>4.6540583048579618E-3</v>
      </c>
      <c r="Q123" s="13">
        <v>5.620467887603493E-3</v>
      </c>
      <c r="R123" s="13">
        <v>5.8623423595412748E-3</v>
      </c>
      <c r="S123" s="13">
        <v>6.0591025346527667E-3</v>
      </c>
      <c r="T123" s="13">
        <v>6.2267489170251648E-3</v>
      </c>
      <c r="U123" s="13">
        <v>6.0150793180873442E-3</v>
      </c>
      <c r="V123" s="13">
        <v>6.1199197319741416E-3</v>
      </c>
      <c r="W123" s="13">
        <v>6.1406697293351327E-3</v>
      </c>
      <c r="X123" s="13">
        <v>6.2874908879142037E-3</v>
      </c>
      <c r="Y123" s="13">
        <v>6.2309580020069016E-3</v>
      </c>
      <c r="Z123" s="13">
        <v>6.2028514748403906E-3</v>
      </c>
      <c r="AA123" s="13">
        <v>5.8000349336230555E-3</v>
      </c>
      <c r="AB123" s="13">
        <v>5.771919295907273E-3</v>
      </c>
      <c r="AC123" s="13">
        <v>5.8060640460023839E-3</v>
      </c>
      <c r="AD123" s="13">
        <v>5.6992074693156154E-3</v>
      </c>
      <c r="AE123" s="13">
        <v>5.5336514430403376E-3</v>
      </c>
      <c r="AF123" s="13">
        <v>5.4609385125492229E-3</v>
      </c>
      <c r="AG123" s="13">
        <v>5.4430625204881433E-3</v>
      </c>
      <c r="AH123" s="13">
        <v>5.3090492511847455E-3</v>
      </c>
      <c r="AI123" s="13">
        <v>5.3257659283267251E-3</v>
      </c>
      <c r="AJ123" s="13">
        <v>4.5834977235049406E-3</v>
      </c>
      <c r="AK123" s="13">
        <v>4.3987506633651847E-3</v>
      </c>
      <c r="AL123" s="13">
        <v>4.1834102264332231E-3</v>
      </c>
      <c r="AM123" s="13">
        <v>3.8469445060910646E-3</v>
      </c>
      <c r="AN123" s="13">
        <v>3.6102655192662841E-3</v>
      </c>
      <c r="AO123" s="13">
        <v>3.387886765706419E-3</v>
      </c>
      <c r="AP123" s="13">
        <v>3.2663952881606746E-3</v>
      </c>
      <c r="AQ123" s="13">
        <v>3.2748531944803215E-3</v>
      </c>
      <c r="AR123" s="13">
        <v>3.1302260102471884E-3</v>
      </c>
      <c r="AS123" s="13">
        <v>2.8966767940988452E-3</v>
      </c>
      <c r="AT123" s="13">
        <v>2.766206174987238E-3</v>
      </c>
      <c r="AU123" s="13">
        <v>2.6284323192305903E-3</v>
      </c>
      <c r="AV123" s="13">
        <v>2.4856458592740481E-3</v>
      </c>
      <c r="AW123" s="13">
        <v>2.3576543393683974E-3</v>
      </c>
      <c r="AX123" s="13">
        <v>2.3433635751397681E-3</v>
      </c>
      <c r="AY123" s="13">
        <v>2.2214025889418332E-3</v>
      </c>
      <c r="AZ123" s="13">
        <v>2.1387455987495513E-3</v>
      </c>
      <c r="BA123" s="13">
        <v>2.1097532449635571E-3</v>
      </c>
      <c r="BB123" s="13">
        <v>2.3640248919773372E-3</v>
      </c>
      <c r="BC123" s="13">
        <v>2.5127619650395748E-3</v>
      </c>
      <c r="BD123" s="13">
        <v>2.6114731980424986E-3</v>
      </c>
      <c r="BE123" s="13">
        <v>2.6388069679048488E-3</v>
      </c>
      <c r="BF123" s="13">
        <v>2.7018327863793544E-3</v>
      </c>
      <c r="BG123" s="13">
        <v>2.7257749484498181E-3</v>
      </c>
      <c r="BH123" s="13">
        <v>2.8467472196208924E-3</v>
      </c>
      <c r="BI123" s="13">
        <v>2.8703031618221376E-3</v>
      </c>
      <c r="BJ123" s="13">
        <v>2.8851828393436801E-3</v>
      </c>
      <c r="BK123" s="13">
        <v>2.6856063046895567E-3</v>
      </c>
      <c r="BL123" s="13">
        <v>2.7090545363270347E-3</v>
      </c>
      <c r="BM123" s="13">
        <v>2.8197486808694966E-3</v>
      </c>
      <c r="BN123" s="13">
        <v>2.9430247422052576E-3</v>
      </c>
      <c r="BO123" s="13">
        <v>3.0867021221283202E-3</v>
      </c>
      <c r="BP123" s="13">
        <v>3.0849044380170318E-3</v>
      </c>
      <c r="BQ123" s="13">
        <v>3.2047283964823756E-3</v>
      </c>
      <c r="BR123" s="13">
        <v>3.3440673585988898E-3</v>
      </c>
      <c r="BS123" s="13">
        <v>3.6069246677690918E-3</v>
      </c>
      <c r="BT123" s="13">
        <v>3.9343616512463788E-3</v>
      </c>
      <c r="BU123" s="13">
        <v>4.1917391236283392E-3</v>
      </c>
      <c r="BV123" s="13">
        <v>4.423198078057509E-3</v>
      </c>
      <c r="BW123" s="13">
        <v>4.5888307760748237E-3</v>
      </c>
      <c r="BX123" s="13">
        <v>4.7840368002930985E-3</v>
      </c>
      <c r="BY123" s="13">
        <v>4.8751012410926777E-3</v>
      </c>
      <c r="BZ123" s="13">
        <v>5.1471485089067143E-3</v>
      </c>
      <c r="CA123" s="13">
        <v>5.0432960972798162E-3</v>
      </c>
      <c r="CB123" s="13">
        <v>5.0743108206094401E-3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</row>
    <row r="124" spans="1:111" x14ac:dyDescent="0.3">
      <c r="A124" s="1">
        <v>1</v>
      </c>
      <c r="B124" s="1">
        <v>235</v>
      </c>
      <c r="C124" s="1" t="s">
        <v>41</v>
      </c>
      <c r="D124" s="13">
        <v>1.603793135024895E-5</v>
      </c>
      <c r="E124" s="13">
        <v>1.3041688220266515E-5</v>
      </c>
      <c r="F124" s="13">
        <v>1.1539177360367413E-5</v>
      </c>
      <c r="G124" s="13">
        <v>1.6449415135842096E-5</v>
      </c>
      <c r="H124" s="13">
        <v>1.4016574150156786E-5</v>
      </c>
      <c r="I124" s="13">
        <v>1.060063151198454E-5</v>
      </c>
      <c r="J124" s="13">
        <v>7.5529208428457287E-6</v>
      </c>
      <c r="K124" s="13">
        <v>1.2858890550933012E-5</v>
      </c>
      <c r="L124" s="13">
        <v>1.1835666167526913E-5</v>
      </c>
      <c r="M124" s="13">
        <v>9.1590919550108495E-6</v>
      </c>
      <c r="N124" s="13">
        <v>5.2782528192384152E-6</v>
      </c>
      <c r="O124" s="13">
        <v>3.9029070605895156E-6</v>
      </c>
      <c r="P124" s="13">
        <v>3.3290900825313572E-6</v>
      </c>
      <c r="Q124" s="13">
        <v>2.5841911778267243E-6</v>
      </c>
      <c r="R124" s="13">
        <v>3.3472717169605621E-6</v>
      </c>
      <c r="S124" s="13">
        <v>2.8003063936563437E-6</v>
      </c>
      <c r="T124" s="13">
        <v>2.187121198852494E-6</v>
      </c>
      <c r="U124" s="13">
        <v>1.7137242054103318E-6</v>
      </c>
      <c r="V124" s="13">
        <v>1.0390040120322936E-6</v>
      </c>
      <c r="W124" s="13">
        <v>7.6788441476055384E-7</v>
      </c>
      <c r="X124" s="13">
        <v>2.970676987235031E-7</v>
      </c>
      <c r="Y124" s="13">
        <v>1.612983831482781E-6</v>
      </c>
      <c r="Z124" s="13">
        <v>1.3411813242903872E-6</v>
      </c>
      <c r="AA124" s="13">
        <v>1.2189310333684332E-6</v>
      </c>
      <c r="AB124" s="13">
        <v>1.1054548076906034E-6</v>
      </c>
      <c r="AC124" s="13">
        <v>3.2314149525217241E-6</v>
      </c>
      <c r="AD124" s="13">
        <v>2.9211533755174169E-6</v>
      </c>
      <c r="AE124" s="13">
        <v>2.5973120910086855E-6</v>
      </c>
      <c r="AF124" s="13">
        <v>2.2621000752747875E-6</v>
      </c>
      <c r="AG124" s="13">
        <v>1.7204041127698693E-6</v>
      </c>
      <c r="AH124" s="13">
        <v>1.5222528795132258E-6</v>
      </c>
      <c r="AI124" s="13">
        <v>1.3239093090961604E-6</v>
      </c>
      <c r="AJ124" s="13">
        <v>1.3138117988400088E-6</v>
      </c>
      <c r="AK124" s="13">
        <v>7.2881433328488325E-7</v>
      </c>
      <c r="AL124" s="13">
        <v>5.3833982900818229E-7</v>
      </c>
      <c r="AM124" s="13">
        <v>3.5824857906922319E-7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6.3270918185386185E-5</v>
      </c>
      <c r="BK124" s="13">
        <v>1.7167562573818434E-4</v>
      </c>
      <c r="BL124" s="13">
        <v>3.3059096450866566E-4</v>
      </c>
      <c r="BM124" s="13">
        <v>3.932550913908399E-4</v>
      </c>
      <c r="BN124" s="13">
        <v>4.6443634945950548E-4</v>
      </c>
      <c r="BO124" s="13">
        <v>5.9684334398292776E-4</v>
      </c>
      <c r="BP124" s="13">
        <v>7.2867900586830311E-4</v>
      </c>
      <c r="BQ124" s="13">
        <v>8.0069421721984835E-4</v>
      </c>
      <c r="BR124" s="13">
        <v>8.5414316421366136E-4</v>
      </c>
      <c r="BS124" s="13">
        <v>8.4104665575737941E-4</v>
      </c>
      <c r="BT124" s="13">
        <v>8.0463404796020355E-4</v>
      </c>
      <c r="BU124" s="13">
        <v>7.8495065602222967E-4</v>
      </c>
      <c r="BV124" s="13">
        <v>7.5716248123184682E-4</v>
      </c>
      <c r="BW124" s="13">
        <v>7.3188048879790316E-4</v>
      </c>
      <c r="BX124" s="13">
        <v>7.1586509555188172E-4</v>
      </c>
      <c r="BY124" s="13">
        <v>7.0026974691938615E-4</v>
      </c>
      <c r="BZ124" s="13">
        <v>6.7537276914139981E-4</v>
      </c>
      <c r="CA124" s="13">
        <v>6.7824646749730722E-4</v>
      </c>
      <c r="CB124" s="13">
        <v>6.6319729140780904E-4</v>
      </c>
      <c r="CC124" s="13">
        <v>6.3570953080718578E-4</v>
      </c>
      <c r="CD124" s="13">
        <v>5.6677781088963221E-4</v>
      </c>
      <c r="CE124" s="13">
        <v>5.2686393325635406E-4</v>
      </c>
      <c r="CF124" s="13">
        <v>5.0418929757670692E-4</v>
      </c>
      <c r="CG124" s="13">
        <v>4.7203938224655228E-4</v>
      </c>
      <c r="CH124" s="13">
        <v>4.1617358098653534E-4</v>
      </c>
      <c r="CI124" s="13">
        <v>3.620949356664821E-4</v>
      </c>
      <c r="CJ124" s="13">
        <v>3.1940871596465093E-4</v>
      </c>
      <c r="CK124" s="13">
        <v>2.980608191096814E-4</v>
      </c>
      <c r="CL124" s="13">
        <v>2.661538817790894E-4</v>
      </c>
      <c r="CM124" s="13">
        <v>2.4158392248458885E-4</v>
      </c>
      <c r="CN124" s="13">
        <v>2.2243954340699966E-4</v>
      </c>
      <c r="CO124" s="13">
        <v>2.0848403617779575E-4</v>
      </c>
      <c r="CP124" s="13">
        <v>1.969425104901083E-4</v>
      </c>
      <c r="CQ124" s="13">
        <v>1.9775028558903995E-4</v>
      </c>
      <c r="CR124" s="13">
        <v>1.7815951119425668E-4</v>
      </c>
      <c r="CS124" s="13">
        <v>1.7688166519756236E-4</v>
      </c>
      <c r="CT124" s="13">
        <v>1.6896836395242939E-4</v>
      </c>
      <c r="CU124" s="13">
        <v>1.5536130067230001E-4</v>
      </c>
      <c r="CV124" s="13">
        <v>4.9973291324256711E-6</v>
      </c>
      <c r="CW124" s="13">
        <v>0</v>
      </c>
      <c r="CX124" s="13">
        <v>4.3553299590624259E-6</v>
      </c>
      <c r="CY124" s="13">
        <v>3.9665086439823551E-6</v>
      </c>
      <c r="CZ124" s="13">
        <v>3.5276113465696269E-6</v>
      </c>
      <c r="DA124" s="13">
        <v>1.9044317714945345E-5</v>
      </c>
      <c r="DB124" s="13">
        <v>1.7007247835039412E-5</v>
      </c>
      <c r="DC124" s="13">
        <v>1.4801443040176326E-5</v>
      </c>
      <c r="DD124" s="13">
        <v>1.2758828357081756E-5</v>
      </c>
      <c r="DE124" s="13">
        <v>1.4014901296745621E-5</v>
      </c>
      <c r="DF124" s="13">
        <v>1.1898193369586197E-5</v>
      </c>
      <c r="DG124" s="13">
        <v>6.9308829848816164E-5</v>
      </c>
    </row>
    <row r="125" spans="1:111" x14ac:dyDescent="0.3">
      <c r="A125" s="1">
        <v>1</v>
      </c>
      <c r="B125" s="1">
        <v>236</v>
      </c>
      <c r="C125" s="1" t="s">
        <v>46</v>
      </c>
      <c r="D125" s="13">
        <v>9.169532766527301E-3</v>
      </c>
      <c r="E125" s="13">
        <v>9.3778142791006141E-3</v>
      </c>
      <c r="F125" s="13">
        <v>8.6057834223859288E-3</v>
      </c>
      <c r="G125" s="13">
        <v>8.3744164757607233E-3</v>
      </c>
      <c r="H125" s="13">
        <v>8.1108949941564121E-3</v>
      </c>
      <c r="I125" s="13">
        <v>8.5401583271277007E-3</v>
      </c>
      <c r="J125" s="13">
        <v>8.4414764606700506E-3</v>
      </c>
      <c r="K125" s="13">
        <v>9.1086993134765846E-3</v>
      </c>
      <c r="L125" s="13">
        <v>1.009715426703239E-2</v>
      </c>
      <c r="M125" s="13">
        <v>1.0330739313961486E-2</v>
      </c>
      <c r="N125" s="13">
        <v>1.0968647146169517E-2</v>
      </c>
      <c r="O125" s="13">
        <v>1.2810742890961312E-2</v>
      </c>
      <c r="P125" s="13">
        <v>1.2580003645218042E-2</v>
      </c>
      <c r="Q125" s="13">
        <v>1.3012723827728065E-2</v>
      </c>
      <c r="R125" s="13">
        <v>1.3677240969944951E-2</v>
      </c>
      <c r="S125" s="13">
        <v>1.427717708380249E-2</v>
      </c>
      <c r="T125" s="13">
        <v>1.1490469243589985E-2</v>
      </c>
      <c r="U125" s="13">
        <v>1.1990179733811361E-2</v>
      </c>
      <c r="V125" s="13">
        <v>1.2917645542855303E-2</v>
      </c>
      <c r="W125" s="13">
        <v>1.3035666667585103E-2</v>
      </c>
      <c r="X125" s="13">
        <v>1.3111202179927933E-2</v>
      </c>
      <c r="Y125" s="13">
        <v>1.3584953624401418E-2</v>
      </c>
      <c r="Z125" s="13">
        <v>1.2600797811359749E-2</v>
      </c>
      <c r="AA125" s="13">
        <v>7.0848722386845165E-3</v>
      </c>
      <c r="AB125" s="13">
        <v>7.1288479694954143E-3</v>
      </c>
      <c r="AC125" s="13">
        <v>6.6722516561227158E-3</v>
      </c>
      <c r="AD125" s="13">
        <v>6.3842102989085433E-3</v>
      </c>
      <c r="AE125" s="13">
        <v>6.0776110443984893E-3</v>
      </c>
      <c r="AF125" s="13">
        <v>6.6680732240135708E-3</v>
      </c>
      <c r="AG125" s="13">
        <v>6.9393692561169453E-3</v>
      </c>
      <c r="AH125" s="13">
        <v>6.9739141852140718E-3</v>
      </c>
      <c r="AI125" s="13">
        <v>7.0261905352649017E-3</v>
      </c>
      <c r="AJ125" s="13">
        <v>6.6143127937776155E-3</v>
      </c>
      <c r="AK125" s="13">
        <v>6.135612025348831E-3</v>
      </c>
      <c r="AL125" s="13">
        <v>5.0559473377483604E-3</v>
      </c>
      <c r="AM125" s="13">
        <v>4.9239060709282178E-3</v>
      </c>
      <c r="AN125" s="13">
        <v>4.4015074466132002E-3</v>
      </c>
      <c r="AO125" s="13">
        <v>4.2664985803097582E-3</v>
      </c>
      <c r="AP125" s="13">
        <v>3.916858163068835E-3</v>
      </c>
      <c r="AQ125" s="13">
        <v>3.7910294169201742E-3</v>
      </c>
      <c r="AR125" s="13">
        <v>3.815651048317774E-3</v>
      </c>
      <c r="AS125" s="13">
        <v>3.6571417231995433E-3</v>
      </c>
      <c r="AT125" s="13">
        <v>3.4744040348820625E-3</v>
      </c>
      <c r="AU125" s="13">
        <v>4.0217671688867578E-3</v>
      </c>
      <c r="AV125" s="13">
        <v>4.6131085436713756E-3</v>
      </c>
      <c r="AW125" s="13">
        <v>4.2246172620528629E-3</v>
      </c>
      <c r="AX125" s="13">
        <v>4.4922718815060244E-3</v>
      </c>
      <c r="AY125" s="13">
        <v>5.3785159960587133E-3</v>
      </c>
      <c r="AZ125" s="13">
        <v>5.4949671752482663E-3</v>
      </c>
      <c r="BA125" s="13">
        <v>6.8982366763740317E-3</v>
      </c>
      <c r="BB125" s="13">
        <v>6.6300528081244623E-3</v>
      </c>
      <c r="BC125" s="13">
        <v>6.1190198034955234E-3</v>
      </c>
      <c r="BD125" s="13">
        <v>8.7574689704854065E-3</v>
      </c>
      <c r="BE125" s="13">
        <v>7.7346355198223676E-3</v>
      </c>
      <c r="BF125" s="13">
        <v>6.7575004801206894E-3</v>
      </c>
      <c r="BG125" s="13">
        <v>7.1221974539940908E-3</v>
      </c>
      <c r="BH125" s="13">
        <v>9.5536272088165425E-3</v>
      </c>
      <c r="BI125" s="13">
        <v>9.8602731995945155E-3</v>
      </c>
      <c r="BJ125" s="13">
        <v>9.6088911953972917E-3</v>
      </c>
      <c r="BK125" s="13">
        <v>9.4408660104838629E-3</v>
      </c>
      <c r="BL125" s="13">
        <v>9.1101787932856421E-3</v>
      </c>
      <c r="BM125" s="13">
        <v>9.5252200746416271E-3</v>
      </c>
      <c r="BN125" s="13">
        <v>1.035626435402049E-2</v>
      </c>
      <c r="BO125" s="13">
        <v>1.1394896798463514E-2</v>
      </c>
      <c r="BP125" s="13">
        <v>1.2172103817466598E-2</v>
      </c>
      <c r="BQ125" s="13">
        <v>1.3015781402383417E-2</v>
      </c>
      <c r="BR125" s="13">
        <v>1.3703312946684799E-2</v>
      </c>
      <c r="BS125" s="13">
        <v>1.4843453691690923E-2</v>
      </c>
      <c r="BT125" s="13">
        <v>1.5031085419448047E-2</v>
      </c>
      <c r="BU125" s="13">
        <v>1.8164389541359162E-2</v>
      </c>
      <c r="BV125" s="13">
        <v>1.9310288355944623E-2</v>
      </c>
      <c r="BW125" s="13">
        <v>2.25574454770699E-2</v>
      </c>
      <c r="BX125" s="13">
        <v>2.2059226004271223E-2</v>
      </c>
      <c r="BY125" s="13">
        <v>2.2052452379989582E-2</v>
      </c>
      <c r="BZ125" s="13">
        <v>3.7788369753023084E-2</v>
      </c>
      <c r="CA125" s="13">
        <v>4.7930794672668517E-2</v>
      </c>
      <c r="CB125" s="13">
        <v>3.9718798440349687E-2</v>
      </c>
      <c r="CC125" s="13">
        <v>4.8935606294867873E-2</v>
      </c>
      <c r="CD125" s="13">
        <v>5.3704812933916504E-2</v>
      </c>
      <c r="CE125" s="13">
        <v>5.3372770169131292E-2</v>
      </c>
      <c r="CF125" s="13">
        <v>7.5962803127098633E-2</v>
      </c>
      <c r="CG125" s="13">
        <v>8.1575854672038525E-2</v>
      </c>
      <c r="CH125" s="13">
        <v>7.5919231603592957E-2</v>
      </c>
      <c r="CI125" s="13">
        <v>7.943296974243752E-2</v>
      </c>
      <c r="CJ125" s="13">
        <v>9.4825927511966793E-2</v>
      </c>
      <c r="CK125" s="13">
        <v>0.103680108681003</v>
      </c>
      <c r="CL125" s="13">
        <v>0.10470487017236088</v>
      </c>
      <c r="CM125" s="13">
        <v>0.1101065324352636</v>
      </c>
      <c r="CN125" s="13">
        <v>0.11192038095385276</v>
      </c>
      <c r="CO125" s="13">
        <v>0.11906303573498406</v>
      </c>
      <c r="CP125" s="13">
        <v>0.12616662340338211</v>
      </c>
      <c r="CQ125" s="13">
        <v>0.13827400130632436</v>
      </c>
      <c r="CR125" s="13">
        <v>0.14135772373934136</v>
      </c>
      <c r="CS125" s="13">
        <v>0.15061656114917235</v>
      </c>
      <c r="CT125" s="13">
        <v>0.1569727251495667</v>
      </c>
      <c r="CU125" s="13">
        <v>0.16357420951773471</v>
      </c>
      <c r="CV125" s="13">
        <v>0.16975390280815009</v>
      </c>
      <c r="CW125" s="13">
        <v>0.17677080436720524</v>
      </c>
      <c r="CX125" s="13">
        <v>0.17971238998002076</v>
      </c>
      <c r="CY125" s="13">
        <v>0.1707332937218691</v>
      </c>
      <c r="CZ125" s="13">
        <v>0.17507903900151678</v>
      </c>
      <c r="DA125" s="13">
        <v>0.1773595612338193</v>
      </c>
      <c r="DB125" s="13">
        <v>0.17936654363721144</v>
      </c>
      <c r="DC125" s="13">
        <v>0.18419904376511703</v>
      </c>
      <c r="DD125" s="13">
        <v>0.18345154760473883</v>
      </c>
      <c r="DE125" s="13">
        <v>0.17434152316295876</v>
      </c>
      <c r="DF125" s="13">
        <v>0.17381837168768821</v>
      </c>
      <c r="DG125" s="13">
        <v>0.17348334282544958</v>
      </c>
    </row>
    <row r="126" spans="1:111" x14ac:dyDescent="0.3">
      <c r="A126" s="1">
        <v>2</v>
      </c>
      <c r="B126" s="1">
        <v>238</v>
      </c>
      <c r="C126" s="1" t="s">
        <v>57</v>
      </c>
      <c r="D126" s="13">
        <v>2.9314284596238219E-3</v>
      </c>
      <c r="E126" s="13">
        <v>2.8478069029189588E-3</v>
      </c>
      <c r="F126" s="13">
        <v>2.7593306398459474E-3</v>
      </c>
      <c r="G126" s="13">
        <v>2.6438140357105937E-3</v>
      </c>
      <c r="H126" s="13">
        <v>2.8630876001799759E-3</v>
      </c>
      <c r="I126" s="13">
        <v>2.9585473168636479E-3</v>
      </c>
      <c r="J126" s="13">
        <v>3.1114468565023156E-3</v>
      </c>
      <c r="K126" s="13">
        <v>3.2243759257122792E-3</v>
      </c>
      <c r="L126" s="13">
        <v>3.4644738046397884E-3</v>
      </c>
      <c r="M126" s="13">
        <v>3.7776566229930169E-3</v>
      </c>
      <c r="N126" s="13">
        <v>3.9256317233178914E-3</v>
      </c>
      <c r="O126" s="13">
        <v>3.5136139333715312E-3</v>
      </c>
      <c r="P126" s="13">
        <v>3.5206215022769564E-3</v>
      </c>
      <c r="Q126" s="13">
        <v>3.2705486434193975E-3</v>
      </c>
      <c r="R126" s="13">
        <v>3.1307620297131352E-3</v>
      </c>
      <c r="S126" s="13">
        <v>3.0564590248631021E-3</v>
      </c>
      <c r="T126" s="13">
        <v>2.8100116796511E-3</v>
      </c>
      <c r="U126" s="13">
        <v>2.7134255964487881E-3</v>
      </c>
      <c r="V126" s="13">
        <v>2.4441967619048977E-3</v>
      </c>
      <c r="W126" s="13">
        <v>2.3920236107097901E-3</v>
      </c>
      <c r="X126" s="13">
        <v>2.7409959242515056E-3</v>
      </c>
      <c r="Y126" s="13">
        <v>3.1918239231586696E-3</v>
      </c>
      <c r="Z126" s="13">
        <v>3.6723460014839344E-3</v>
      </c>
      <c r="AA126" s="13">
        <v>3.7774670229738009E-3</v>
      </c>
      <c r="AB126" s="13">
        <v>3.9971897476157228E-3</v>
      </c>
      <c r="AC126" s="13">
        <v>4.2092879339695596E-3</v>
      </c>
      <c r="AD126" s="13">
        <v>4.3870484949889935E-3</v>
      </c>
      <c r="AE126" s="13">
        <v>4.6107841231502441E-3</v>
      </c>
      <c r="AF126" s="13">
        <v>4.7791589267168703E-3</v>
      </c>
      <c r="AG126" s="13">
        <v>4.9312642396944261E-3</v>
      </c>
      <c r="AH126" s="13">
        <v>5.0136810980718075E-3</v>
      </c>
      <c r="AI126" s="13">
        <v>5.2302765708843284E-3</v>
      </c>
      <c r="AJ126" s="13">
        <v>5.3326124080872893E-3</v>
      </c>
      <c r="AK126" s="13">
        <v>5.7824412133543552E-3</v>
      </c>
      <c r="AL126" s="13">
        <v>5.9998488517424816E-3</v>
      </c>
      <c r="AM126" s="13">
        <v>6.0834741969550315E-3</v>
      </c>
      <c r="AN126" s="13">
        <v>6.1721061994600901E-3</v>
      </c>
      <c r="AO126" s="13">
        <v>6.1560294457562352E-3</v>
      </c>
      <c r="AP126" s="13">
        <v>6.0821009211736114E-3</v>
      </c>
      <c r="AQ126" s="13">
        <v>6.0605228342512328E-3</v>
      </c>
      <c r="AR126" s="13">
        <v>6.0548885538746168E-3</v>
      </c>
      <c r="AS126" s="13">
        <v>6.0504380420650884E-3</v>
      </c>
      <c r="AT126" s="13">
        <v>5.9302691117655718E-3</v>
      </c>
      <c r="AU126" s="13">
        <v>6.0265729409697882E-3</v>
      </c>
      <c r="AV126" s="13">
        <v>6.0484588235481234E-3</v>
      </c>
      <c r="AW126" s="13">
        <v>6.1995495304332151E-3</v>
      </c>
      <c r="AX126" s="13">
        <v>6.1965035809427279E-3</v>
      </c>
      <c r="AY126" s="13">
        <v>6.0391216822628258E-3</v>
      </c>
      <c r="AZ126" s="13">
        <v>6.1814029660528591E-3</v>
      </c>
      <c r="BA126" s="13">
        <v>6.4775600885421565E-3</v>
      </c>
      <c r="BB126" s="13">
        <v>6.563761695848493E-3</v>
      </c>
      <c r="BC126" s="13">
        <v>6.5618978895320467E-3</v>
      </c>
      <c r="BD126" s="13">
        <v>6.6581332089735764E-3</v>
      </c>
      <c r="BE126" s="13">
        <v>6.7731230741032338E-3</v>
      </c>
      <c r="BF126" s="13">
        <v>6.7824145506879801E-3</v>
      </c>
      <c r="BG126" s="13">
        <v>6.794911297329724E-3</v>
      </c>
      <c r="BH126" s="13">
        <v>7.308140501239244E-3</v>
      </c>
      <c r="BI126" s="13">
        <v>7.8698757393540156E-3</v>
      </c>
      <c r="BJ126" s="13">
        <v>8.3814174273052072E-3</v>
      </c>
      <c r="BK126" s="13">
        <v>8.8067377836043605E-3</v>
      </c>
      <c r="BL126" s="13">
        <v>9.1694710646326658E-3</v>
      </c>
      <c r="BM126" s="13">
        <v>9.7412028461897008E-3</v>
      </c>
      <c r="BN126" s="13">
        <v>1.0422933515739525E-2</v>
      </c>
      <c r="BO126" s="13">
        <v>1.0749976551219185E-2</v>
      </c>
      <c r="BP126" s="13">
        <v>1.1139075650712151E-2</v>
      </c>
      <c r="BQ126" s="13">
        <v>1.149954862060888E-2</v>
      </c>
      <c r="BR126" s="13">
        <v>1.1643511979291412E-2</v>
      </c>
      <c r="BS126" s="13">
        <v>1.1630686043055406E-2</v>
      </c>
      <c r="BT126" s="13">
        <v>1.1781930443069162E-2</v>
      </c>
      <c r="BU126" s="13">
        <v>1.1971073512464422E-2</v>
      </c>
      <c r="BV126" s="13">
        <v>1.2096174225567613E-2</v>
      </c>
      <c r="BW126" s="13">
        <v>1.2089129309700079E-2</v>
      </c>
      <c r="BX126" s="13">
        <v>1.2147991984296799E-2</v>
      </c>
      <c r="BY126" s="13">
        <v>1.2152346540886122E-2</v>
      </c>
      <c r="BZ126" s="13">
        <v>1.1988082407795839E-2</v>
      </c>
      <c r="CA126" s="13">
        <v>1.2017330279471909E-2</v>
      </c>
      <c r="CB126" s="13">
        <v>1.2388005483133128E-2</v>
      </c>
      <c r="CC126" s="13">
        <v>1.2615767500187457E-2</v>
      </c>
      <c r="CD126" s="13">
        <v>1.252567021093982E-2</v>
      </c>
      <c r="CE126" s="13">
        <v>1.2815035425656819E-2</v>
      </c>
      <c r="CF126" s="13">
        <v>1.2825567484695896E-2</v>
      </c>
      <c r="CG126" s="13">
        <v>1.2775777342835772E-2</v>
      </c>
      <c r="CH126" s="13">
        <v>1.2885374981124277E-2</v>
      </c>
      <c r="CI126" s="13">
        <v>1.2772714104546947E-2</v>
      </c>
      <c r="CJ126" s="13">
        <v>1.2983381965097233E-2</v>
      </c>
      <c r="CK126" s="13">
        <v>1.3039504864606179E-2</v>
      </c>
      <c r="CL126" s="13">
        <v>1.2983544164347865E-2</v>
      </c>
      <c r="CM126" s="13">
        <v>1.2977930513291474E-2</v>
      </c>
      <c r="CN126" s="13">
        <v>1.2868665152372371E-2</v>
      </c>
      <c r="CO126" s="13">
        <v>1.2871429400236207E-2</v>
      </c>
      <c r="CP126" s="13">
        <v>1.2872280463558424E-2</v>
      </c>
      <c r="CQ126" s="13">
        <v>1.3048297046137563E-2</v>
      </c>
      <c r="CR126" s="13">
        <v>1.3000102317517345E-2</v>
      </c>
      <c r="CS126" s="13">
        <v>1.3003709957949295E-2</v>
      </c>
      <c r="CT126" s="13">
        <v>1.3119981501690279E-2</v>
      </c>
      <c r="CU126" s="13">
        <v>1.3088511462642964E-2</v>
      </c>
      <c r="CV126" s="13">
        <v>1.3361485345957637E-2</v>
      </c>
      <c r="CW126" s="13">
        <v>1.362189670446012E-2</v>
      </c>
      <c r="CX126" s="13">
        <v>1.3429097153177982E-2</v>
      </c>
      <c r="CY126" s="13">
        <v>1.3353277876625515E-2</v>
      </c>
      <c r="CZ126" s="13">
        <v>1.3270362881417369E-2</v>
      </c>
      <c r="DA126" s="13">
        <v>1.3059938054272184E-2</v>
      </c>
      <c r="DB126" s="13">
        <v>1.3085700571188477E-2</v>
      </c>
      <c r="DC126" s="13">
        <v>1.3167729279436224E-2</v>
      </c>
      <c r="DD126" s="13">
        <v>1.3300385570528752E-2</v>
      </c>
      <c r="DE126" s="13">
        <v>1.338143647509627E-2</v>
      </c>
      <c r="DF126" s="13">
        <v>1.3420652356956232E-2</v>
      </c>
      <c r="DG126" s="13">
        <v>1.348259938806627E-2</v>
      </c>
    </row>
    <row r="127" spans="1:111" x14ac:dyDescent="0.3">
      <c r="C127" s="1" t="s">
        <v>14</v>
      </c>
      <c r="D127" s="13">
        <v>3.8717326152837668</v>
      </c>
      <c r="E127" s="13">
        <v>3.8719102193773161</v>
      </c>
      <c r="F127" s="13">
        <v>3.8464740904971895</v>
      </c>
      <c r="G127" s="13">
        <v>3.758656174807097</v>
      </c>
      <c r="H127" s="13">
        <v>3.6965738704693267</v>
      </c>
      <c r="I127" s="13">
        <v>3.7103243982989023</v>
      </c>
      <c r="J127" s="13">
        <v>3.7001833984590267</v>
      </c>
      <c r="K127" s="13">
        <v>3.7181076300096629</v>
      </c>
      <c r="L127" s="13">
        <v>3.7418221575498136</v>
      </c>
      <c r="M127" s="13">
        <v>3.7985370534888756</v>
      </c>
      <c r="N127" s="13">
        <v>3.8401128137968641</v>
      </c>
      <c r="O127" s="13">
        <v>3.7581317668420717</v>
      </c>
      <c r="P127" s="13">
        <v>3.7466905460658442</v>
      </c>
      <c r="Q127" s="13">
        <v>3.7874907503798414</v>
      </c>
      <c r="R127" s="13">
        <v>3.8056684616289269</v>
      </c>
      <c r="S127" s="13">
        <v>3.8439324443274838</v>
      </c>
      <c r="T127" s="13">
        <v>3.8227296570769496</v>
      </c>
      <c r="U127" s="13">
        <v>3.8182234813146541</v>
      </c>
      <c r="V127" s="13">
        <v>3.8280329567760738</v>
      </c>
      <c r="W127" s="13">
        <v>3.8592100909016507</v>
      </c>
      <c r="X127" s="13">
        <v>3.8959238659549693</v>
      </c>
      <c r="Y127" s="13">
        <v>3.9692491042012654</v>
      </c>
      <c r="Z127" s="13">
        <v>4.0181516169649516</v>
      </c>
      <c r="AA127" s="13">
        <v>4.0290108363775534</v>
      </c>
      <c r="AB127" s="13">
        <v>4.0779364466239487</v>
      </c>
      <c r="AC127" s="13">
        <v>4.1113383610297278</v>
      </c>
      <c r="AD127" s="13">
        <v>4.0910420917399266</v>
      </c>
      <c r="AE127" s="13">
        <v>4.0888494832346707</v>
      </c>
      <c r="AF127" s="13">
        <v>4.0846284246967839</v>
      </c>
      <c r="AG127" s="13">
        <v>4.1282882738585078</v>
      </c>
      <c r="AH127" s="13">
        <v>4.1065707623832246</v>
      </c>
      <c r="AI127" s="13">
        <v>4.093359263942749</v>
      </c>
      <c r="AJ127" s="13">
        <v>4.1311636180524189</v>
      </c>
      <c r="AK127" s="13">
        <v>4.1395722088259816</v>
      </c>
      <c r="AL127" s="13">
        <v>4.1196946157839172</v>
      </c>
      <c r="AM127" s="13">
        <v>4.063156603357613</v>
      </c>
      <c r="AN127" s="13">
        <v>4.048612193356556</v>
      </c>
      <c r="AO127" s="13">
        <v>4.0606379791446923</v>
      </c>
      <c r="AP127" s="13">
        <v>4.0178547232853816</v>
      </c>
      <c r="AQ127" s="13">
        <v>4.0034868893270223</v>
      </c>
      <c r="AR127" s="13">
        <v>3.9967622717084152</v>
      </c>
      <c r="AS127" s="13">
        <v>3.9325267127531496</v>
      </c>
      <c r="AT127" s="13">
        <v>3.8983474533648179</v>
      </c>
      <c r="AU127" s="13">
        <v>3.8896523928873292</v>
      </c>
      <c r="AV127" s="13">
        <v>3.8822772063125734</v>
      </c>
      <c r="AW127" s="13">
        <v>3.8608171189676264</v>
      </c>
      <c r="AX127" s="13">
        <v>3.85550042766477</v>
      </c>
      <c r="AY127" s="13">
        <v>3.8502419710786411</v>
      </c>
      <c r="AZ127" s="13">
        <v>3.8190604422281011</v>
      </c>
      <c r="BA127" s="13">
        <v>3.7989174265102044</v>
      </c>
      <c r="BB127" s="13">
        <v>3.7375591417052227</v>
      </c>
      <c r="BC127" s="13">
        <v>3.6954913396477509</v>
      </c>
      <c r="BD127" s="13">
        <v>3.6661068657942426</v>
      </c>
      <c r="BE127" s="13">
        <v>3.495023091264521</v>
      </c>
      <c r="BF127" s="13">
        <v>3.4760512440971834</v>
      </c>
      <c r="BG127" s="13">
        <v>3.4430550183937774</v>
      </c>
      <c r="BH127" s="13">
        <v>3.441419532650563</v>
      </c>
      <c r="BI127" s="13">
        <v>3.436808950957186</v>
      </c>
      <c r="BJ127" s="13">
        <v>3.4173624978750499</v>
      </c>
      <c r="BK127" s="13">
        <v>3.4307863189739884</v>
      </c>
      <c r="BL127" s="13">
        <v>3.3998400108100055</v>
      </c>
      <c r="BM127" s="13">
        <v>3.407889779423865</v>
      </c>
      <c r="BN127" s="13">
        <v>3.461288134885069</v>
      </c>
      <c r="BO127" s="13">
        <v>3.490694138658565</v>
      </c>
      <c r="BP127" s="13">
        <v>3.491118487018702</v>
      </c>
      <c r="BQ127" s="13">
        <v>3.5199521294686162</v>
      </c>
      <c r="BR127" s="13">
        <v>3.5059457171384527</v>
      </c>
      <c r="BS127" s="13">
        <v>3.5219510967816912</v>
      </c>
      <c r="BT127" s="13">
        <v>3.5616224927963627</v>
      </c>
      <c r="BU127" s="13">
        <v>3.6369429310628054</v>
      </c>
      <c r="BV127" s="13">
        <v>3.6698118219917344</v>
      </c>
      <c r="BW127" s="13">
        <v>3.7739237815514635</v>
      </c>
      <c r="BX127" s="13">
        <v>3.8221170005301111</v>
      </c>
      <c r="BY127" s="13">
        <v>3.8726100028115371</v>
      </c>
      <c r="BZ127" s="13">
        <v>3.9221282065938246</v>
      </c>
      <c r="CA127" s="13">
        <v>3.9680199415284645</v>
      </c>
      <c r="CB127" s="13">
        <v>3.9851978360310762</v>
      </c>
      <c r="CC127" s="13">
        <v>4.0252855872930127</v>
      </c>
      <c r="CD127" s="13">
        <v>4.0397835275662732</v>
      </c>
      <c r="CE127" s="13">
        <v>4.0650084528536778</v>
      </c>
      <c r="CF127" s="13">
        <v>4.1340941052723146</v>
      </c>
      <c r="CG127" s="13">
        <v>4.1296847467303541</v>
      </c>
      <c r="CH127" s="13">
        <v>4.1415088455573175</v>
      </c>
      <c r="CI127" s="13">
        <v>4.1453229212393268</v>
      </c>
      <c r="CJ127" s="13">
        <v>4.1793792499170461</v>
      </c>
      <c r="CK127" s="13">
        <v>4.1916403653140506</v>
      </c>
      <c r="CL127" s="13">
        <v>4.1739274449634367</v>
      </c>
      <c r="CM127" s="13">
        <v>4.1376743753025931</v>
      </c>
      <c r="CN127" s="13">
        <v>4.0898794467601469</v>
      </c>
      <c r="CO127" s="13">
        <v>4.0750837858474425</v>
      </c>
      <c r="CP127" s="13">
        <v>4.0739636150354741</v>
      </c>
      <c r="CQ127" s="13">
        <v>4.0849806309344334</v>
      </c>
      <c r="CR127" s="13">
        <v>4.1021896483103797</v>
      </c>
      <c r="CS127" s="13">
        <v>4.0885369596204848</v>
      </c>
      <c r="CT127" s="13">
        <v>4.116277861800298</v>
      </c>
      <c r="CU127" s="13">
        <v>4.0888841676551335</v>
      </c>
      <c r="CV127" s="13">
        <v>4.1609048787405278</v>
      </c>
      <c r="CW127" s="13">
        <v>4.2179461371981617</v>
      </c>
      <c r="CX127" s="13">
        <v>4.1882309711175205</v>
      </c>
      <c r="CY127" s="13">
        <v>4.1710502594374557</v>
      </c>
      <c r="CZ127" s="13">
        <v>4.1542430851555547</v>
      </c>
      <c r="DA127" s="13">
        <v>4.1807837948836122</v>
      </c>
      <c r="DB127" s="13">
        <v>4.1642185884725063</v>
      </c>
      <c r="DC127" s="13">
        <v>4.1519144233800018</v>
      </c>
      <c r="DD127" s="13">
        <v>4.1555017675366948</v>
      </c>
      <c r="DE127" s="13">
        <v>4.1488205658029766</v>
      </c>
      <c r="DF127" s="13">
        <v>4.1427119012641915</v>
      </c>
      <c r="DG127" s="13">
        <v>4.2059739446267921</v>
      </c>
    </row>
    <row r="128" spans="1:111" x14ac:dyDescent="0.3">
      <c r="C128" s="1" t="s">
        <v>16</v>
      </c>
      <c r="D128" s="13">
        <v>2.7084557009697874</v>
      </c>
      <c r="E128" s="13">
        <v>2.7210284049827922</v>
      </c>
      <c r="F128" s="13">
        <v>2.7003379126329534</v>
      </c>
      <c r="G128" s="13">
        <v>2.6409811673486168</v>
      </c>
      <c r="H128" s="13">
        <v>2.5961554135436034</v>
      </c>
      <c r="I128" s="13">
        <v>2.6133839371051089</v>
      </c>
      <c r="J128" s="13">
        <v>2.611800065778151</v>
      </c>
      <c r="K128" s="13">
        <v>2.6255250271698261</v>
      </c>
      <c r="L128" s="13">
        <v>2.637929842696308</v>
      </c>
      <c r="M128" s="13">
        <v>2.6730735868258919</v>
      </c>
      <c r="N128" s="13">
        <v>2.7105401163347844</v>
      </c>
      <c r="O128" s="13">
        <v>2.6535397766622371</v>
      </c>
      <c r="P128" s="13">
        <v>2.6416464781944895</v>
      </c>
      <c r="Q128" s="13">
        <v>2.6772286256044557</v>
      </c>
      <c r="R128" s="13">
        <v>2.7022455328589334</v>
      </c>
      <c r="S128" s="13">
        <v>2.7407909900923952</v>
      </c>
      <c r="T128" s="13">
        <v>2.7400656220283914</v>
      </c>
      <c r="U128" s="13">
        <v>2.7511257557385522</v>
      </c>
      <c r="V128" s="13">
        <v>2.7719450008698732</v>
      </c>
      <c r="W128" s="13">
        <v>2.8062969288725892</v>
      </c>
      <c r="X128" s="13">
        <v>2.8435185208622129</v>
      </c>
      <c r="Y128" s="13">
        <v>2.9081908563919034</v>
      </c>
      <c r="Z128" s="13">
        <v>2.9579231636795855</v>
      </c>
      <c r="AA128" s="13">
        <v>2.9817852654463883</v>
      </c>
      <c r="AB128" s="13">
        <v>3.0182834889454644</v>
      </c>
      <c r="AC128" s="13">
        <v>3.0259277595018164</v>
      </c>
      <c r="AD128" s="13">
        <v>3.0284346585057986</v>
      </c>
      <c r="AE128" s="13">
        <v>3.0302639852738187</v>
      </c>
      <c r="AF128" s="13">
        <v>3.0274820902739967</v>
      </c>
      <c r="AG128" s="13">
        <v>3.0626210072604478</v>
      </c>
      <c r="AH128" s="13">
        <v>3.0548880702883854</v>
      </c>
      <c r="AI128" s="13">
        <v>3.0452529733957805</v>
      </c>
      <c r="AJ128" s="13">
        <v>3.0696672202288005</v>
      </c>
      <c r="AK128" s="13">
        <v>3.0826989424879851</v>
      </c>
      <c r="AL128" s="13">
        <v>3.0776880572266583</v>
      </c>
      <c r="AM128" s="13">
        <v>3.0196094475974804</v>
      </c>
      <c r="AN128" s="13">
        <v>3.0159104128248462</v>
      </c>
      <c r="AO128" s="13">
        <v>3.0216478654148529</v>
      </c>
      <c r="AP128" s="13">
        <v>2.9792177473716133</v>
      </c>
      <c r="AQ128" s="13">
        <v>2.9649014537707643</v>
      </c>
      <c r="AR128" s="13">
        <v>2.9616315479558537</v>
      </c>
      <c r="AS128" s="13">
        <v>2.8949102134065741</v>
      </c>
      <c r="AT128" s="13">
        <v>2.8679088658916743</v>
      </c>
      <c r="AU128" s="13">
        <v>2.8587629457769865</v>
      </c>
      <c r="AV128" s="13">
        <v>2.8503709473887175</v>
      </c>
      <c r="AW128" s="13">
        <v>2.8227254229005014</v>
      </c>
      <c r="AX128" s="13">
        <v>2.8042269264820368</v>
      </c>
      <c r="AY128" s="13">
        <v>2.7895782361152324</v>
      </c>
      <c r="AZ128" s="13">
        <v>2.7580015410996146</v>
      </c>
      <c r="BA128" s="13">
        <v>2.7314819437129509</v>
      </c>
      <c r="BB128" s="13">
        <v>2.6812315987466859</v>
      </c>
      <c r="BC128" s="13">
        <v>2.6490844423232205</v>
      </c>
      <c r="BD128" s="13">
        <v>2.6266547270343095</v>
      </c>
      <c r="BE128" s="13">
        <v>2.4609553827038897</v>
      </c>
      <c r="BF128" s="13">
        <v>2.4516136656742327</v>
      </c>
      <c r="BG128" s="13">
        <v>2.437653165933408</v>
      </c>
      <c r="BH128" s="13">
        <v>2.4439487775342714</v>
      </c>
      <c r="BI128" s="13">
        <v>2.4524667441682322</v>
      </c>
      <c r="BJ128" s="13">
        <v>2.4491357052587821</v>
      </c>
      <c r="BK128" s="13">
        <v>2.4406717279044789</v>
      </c>
      <c r="BL128" s="13">
        <v>2.4333357168961225</v>
      </c>
      <c r="BM128" s="13">
        <v>2.4435170630220511</v>
      </c>
      <c r="BN128" s="13">
        <v>2.4812310872293852</v>
      </c>
      <c r="BO128" s="13">
        <v>2.5038094187602522</v>
      </c>
      <c r="BP128" s="13">
        <v>2.5083036511642907</v>
      </c>
      <c r="BQ128" s="13">
        <v>2.5341180577608915</v>
      </c>
      <c r="BR128" s="13">
        <v>2.5222093763233677</v>
      </c>
      <c r="BS128" s="13">
        <v>2.5319460670738021</v>
      </c>
      <c r="BT128" s="13">
        <v>2.5610001967519507</v>
      </c>
      <c r="BU128" s="13">
        <v>2.602755646946596</v>
      </c>
      <c r="BV128" s="13">
        <v>2.6288492115825393</v>
      </c>
      <c r="BW128" s="13">
        <v>2.6733135664080603</v>
      </c>
      <c r="BX128" s="13">
        <v>2.7015149304350183</v>
      </c>
      <c r="BY128" s="13">
        <v>2.731941694174072</v>
      </c>
      <c r="BZ128" s="13">
        <v>2.7759201220251386</v>
      </c>
      <c r="CA128" s="13">
        <v>2.792001117291572</v>
      </c>
      <c r="CB128" s="13">
        <v>2.7910011862054085</v>
      </c>
      <c r="CC128" s="13">
        <v>2.8026907372626213</v>
      </c>
      <c r="CD128" s="13">
        <v>2.7982502650830434</v>
      </c>
      <c r="CE128" s="13">
        <v>2.8075737790195689</v>
      </c>
      <c r="CF128" s="13">
        <v>2.8670887483342882</v>
      </c>
      <c r="CG128" s="13">
        <v>2.8605916156845246</v>
      </c>
      <c r="CH128" s="13">
        <v>2.8612605979943018</v>
      </c>
      <c r="CI128" s="13">
        <v>2.8667926195885904</v>
      </c>
      <c r="CJ128" s="13">
        <v>2.8946854885304485</v>
      </c>
      <c r="CK128" s="13">
        <v>2.9124560672957078</v>
      </c>
      <c r="CL128" s="13">
        <v>2.9024057351814534</v>
      </c>
      <c r="CM128" s="13">
        <v>2.8882299551026684</v>
      </c>
      <c r="CN128" s="13">
        <v>2.8722762072720469</v>
      </c>
      <c r="CO128" s="13">
        <v>2.8743286649817303</v>
      </c>
      <c r="CP128" s="13">
        <v>2.8824069880761098</v>
      </c>
      <c r="CQ128" s="13">
        <v>2.892274682823043</v>
      </c>
      <c r="CR128" s="13">
        <v>2.9101749949671687</v>
      </c>
      <c r="CS128" s="13">
        <v>2.9058169143224393</v>
      </c>
      <c r="CT128" s="13">
        <v>2.9342920479875039</v>
      </c>
      <c r="CU128" s="13">
        <v>2.9367392156821133</v>
      </c>
      <c r="CV128" s="13">
        <v>2.9970344746589839</v>
      </c>
      <c r="CW128" s="13">
        <v>3.0416039021200243</v>
      </c>
      <c r="CX128" s="13">
        <v>3.026090001814735</v>
      </c>
      <c r="CY128" s="13">
        <v>3.0116348108236051</v>
      </c>
      <c r="CZ128" s="13">
        <v>3.0103941997620156</v>
      </c>
      <c r="DA128" s="13">
        <v>3.0427383581604115</v>
      </c>
      <c r="DB128" s="13">
        <v>3.0442571874490656</v>
      </c>
      <c r="DC128" s="13">
        <v>3.0415559348308379</v>
      </c>
      <c r="DD128" s="13">
        <v>3.0484653322908515</v>
      </c>
      <c r="DE128" s="13">
        <v>3.0566055264323992</v>
      </c>
      <c r="DF128" s="13">
        <v>3.0627908215515141</v>
      </c>
      <c r="DG128" s="13">
        <v>3.1164929368551753</v>
      </c>
    </row>
    <row r="129" spans="3:111" x14ac:dyDescent="0.3">
      <c r="C129" s="1" t="s">
        <v>17</v>
      </c>
      <c r="D129" s="13">
        <v>1.1632769143139794</v>
      </c>
      <c r="E129" s="13">
        <v>1.1508818143945243</v>
      </c>
      <c r="F129" s="13">
        <v>1.1461361778642356</v>
      </c>
      <c r="G129" s="13">
        <v>1.1176750074584803</v>
      </c>
      <c r="H129" s="13">
        <v>1.1004184569257236</v>
      </c>
      <c r="I129" s="13">
        <v>1.0969404611937936</v>
      </c>
      <c r="J129" s="13">
        <v>1.0883833326808761</v>
      </c>
      <c r="K129" s="13">
        <v>1.0925826028398364</v>
      </c>
      <c r="L129" s="13">
        <v>1.1038923148535063</v>
      </c>
      <c r="M129" s="13">
        <v>1.1254634666629837</v>
      </c>
      <c r="N129" s="13">
        <v>1.1295726974620799</v>
      </c>
      <c r="O129" s="13">
        <v>1.1045919901798344</v>
      </c>
      <c r="P129" s="13">
        <v>1.1050440678713551</v>
      </c>
      <c r="Q129" s="13">
        <v>1.1102621247753852</v>
      </c>
      <c r="R129" s="13">
        <v>1.1034229287699935</v>
      </c>
      <c r="S129" s="13">
        <v>1.1031414542350884</v>
      </c>
      <c r="T129" s="13">
        <v>1.0826640350485583</v>
      </c>
      <c r="U129" s="13">
        <v>1.0670977255761016</v>
      </c>
      <c r="V129" s="13">
        <v>1.0560879559062004</v>
      </c>
      <c r="W129" s="13">
        <v>1.0529131620290613</v>
      </c>
      <c r="X129" s="13">
        <v>1.0524053450927562</v>
      </c>
      <c r="Y129" s="13">
        <v>1.0610582478093622</v>
      </c>
      <c r="Z129" s="13">
        <v>1.0602284532853656</v>
      </c>
      <c r="AA129" s="13">
        <v>1.0472255709311653</v>
      </c>
      <c r="AB129" s="13">
        <v>1.0596529576784843</v>
      </c>
      <c r="AC129" s="13">
        <v>1.0854106015279112</v>
      </c>
      <c r="AD129" s="13">
        <v>1.062607433234128</v>
      </c>
      <c r="AE129" s="13">
        <v>1.0585854979608522</v>
      </c>
      <c r="AF129" s="13">
        <v>1.0571463344227872</v>
      </c>
      <c r="AG129" s="13">
        <v>1.0656672665980602</v>
      </c>
      <c r="AH129" s="13">
        <v>1.0516826920948392</v>
      </c>
      <c r="AI129" s="13">
        <v>1.0481062905469687</v>
      </c>
      <c r="AJ129" s="13">
        <v>1.0614963978236187</v>
      </c>
      <c r="AK129" s="13">
        <v>1.0568732663379967</v>
      </c>
      <c r="AL129" s="13">
        <v>1.0420065585572589</v>
      </c>
      <c r="AM129" s="13">
        <v>1.0435471557601321</v>
      </c>
      <c r="AN129" s="13">
        <v>1.0327017805317096</v>
      </c>
      <c r="AO129" s="13">
        <v>1.0389901137298392</v>
      </c>
      <c r="AP129" s="13">
        <v>1.0386369759137684</v>
      </c>
      <c r="AQ129" s="13">
        <v>1.0385854355562587</v>
      </c>
      <c r="AR129" s="13">
        <v>1.0351307237525609</v>
      </c>
      <c r="AS129" s="13">
        <v>1.0376164993465753</v>
      </c>
      <c r="AT129" s="13">
        <v>1.0304385874731439</v>
      </c>
      <c r="AU129" s="13">
        <v>1.0308894471103429</v>
      </c>
      <c r="AV129" s="13">
        <v>1.0319062589238559</v>
      </c>
      <c r="AW129" s="13">
        <v>1.0380916960671247</v>
      </c>
      <c r="AX129" s="13">
        <v>1.0512735011827334</v>
      </c>
      <c r="AY129" s="13">
        <v>1.0606637349634087</v>
      </c>
      <c r="AZ129" s="13">
        <v>1.0610589011284868</v>
      </c>
      <c r="BA129" s="13">
        <v>1.0674354827972536</v>
      </c>
      <c r="BB129" s="13">
        <v>1.0563275429585364</v>
      </c>
      <c r="BC129" s="13">
        <v>1.04640689732453</v>
      </c>
      <c r="BD129" s="13">
        <v>1.0394521387599334</v>
      </c>
      <c r="BE129" s="13">
        <v>1.0340677085606309</v>
      </c>
      <c r="BF129" s="13">
        <v>1.0244375784229514</v>
      </c>
      <c r="BG129" s="13">
        <v>1.0054018524603689</v>
      </c>
      <c r="BH129" s="13">
        <v>0.99747075511629146</v>
      </c>
      <c r="BI129" s="13">
        <v>0.98434220678895401</v>
      </c>
      <c r="BJ129" s="13">
        <v>0.96822679261626743</v>
      </c>
      <c r="BK129" s="13">
        <v>0.99011459106950961</v>
      </c>
      <c r="BL129" s="13">
        <v>0.96650429391388315</v>
      </c>
      <c r="BM129" s="13">
        <v>0.96437271640181388</v>
      </c>
      <c r="BN129" s="13">
        <v>0.98005704765568369</v>
      </c>
      <c r="BO129" s="13">
        <v>0.98688471989831283</v>
      </c>
      <c r="BP129" s="13">
        <v>0.98281483585441098</v>
      </c>
      <c r="BQ129" s="13">
        <v>0.9858340717077243</v>
      </c>
      <c r="BR129" s="13">
        <v>0.98373634081508476</v>
      </c>
      <c r="BS129" s="13">
        <v>0.99000502970788917</v>
      </c>
      <c r="BT129" s="13">
        <v>1.0006222960444118</v>
      </c>
      <c r="BU129" s="13">
        <v>1.0341872841162094</v>
      </c>
      <c r="BV129" s="13">
        <v>1.0409626104091949</v>
      </c>
      <c r="BW129" s="13">
        <v>1.1006102151434032</v>
      </c>
      <c r="BX129" s="13">
        <v>1.1206020700950929</v>
      </c>
      <c r="BY129" s="13">
        <v>1.1406683086374654</v>
      </c>
      <c r="BZ129" s="13">
        <v>1.1462080845686864</v>
      </c>
      <c r="CA129" s="13">
        <v>1.176018824236893</v>
      </c>
      <c r="CB129" s="13">
        <v>1.1941966498256682</v>
      </c>
      <c r="CC129" s="13">
        <v>1.2225948500303918</v>
      </c>
      <c r="CD129" s="13">
        <v>1.2415332624832296</v>
      </c>
      <c r="CE129" s="13">
        <v>1.2574346738341089</v>
      </c>
      <c r="CF129" s="13">
        <v>1.2670053569380262</v>
      </c>
      <c r="CG129" s="13">
        <v>1.2690931310458293</v>
      </c>
      <c r="CH129" s="13">
        <v>1.2802482475630155</v>
      </c>
      <c r="CI129" s="13">
        <v>1.2785303016507366</v>
      </c>
      <c r="CJ129" s="13">
        <v>1.2846937613865976</v>
      </c>
      <c r="CK129" s="13">
        <v>1.2791842980183423</v>
      </c>
      <c r="CL129" s="13">
        <v>1.2715217097819829</v>
      </c>
      <c r="CM129" s="13">
        <v>1.2494444201999249</v>
      </c>
      <c r="CN129" s="13">
        <v>1.2176032394881002</v>
      </c>
      <c r="CO129" s="13">
        <v>1.2007551208657121</v>
      </c>
      <c r="CP129" s="13">
        <v>1.191556626959364</v>
      </c>
      <c r="CQ129" s="13">
        <v>1.1927059481113906</v>
      </c>
      <c r="CR129" s="13">
        <v>1.1920146533432108</v>
      </c>
      <c r="CS129" s="13">
        <v>1.1827200452980458</v>
      </c>
      <c r="CT129" s="13">
        <v>1.1819858138127941</v>
      </c>
      <c r="CU129" s="13">
        <v>1.1521449519730207</v>
      </c>
      <c r="CV129" s="13">
        <v>1.1638704040815449</v>
      </c>
      <c r="CW129" s="13">
        <v>1.1763422350781376</v>
      </c>
      <c r="CX129" s="13">
        <v>1.1621409693027851</v>
      </c>
      <c r="CY129" s="13">
        <v>1.1594154486138502</v>
      </c>
      <c r="CZ129" s="13">
        <v>1.1438488853935391</v>
      </c>
      <c r="DA129" s="13">
        <v>1.1380454367232007</v>
      </c>
      <c r="DB129" s="13">
        <v>1.1199614010234409</v>
      </c>
      <c r="DC129" s="13">
        <v>1.1103584885491637</v>
      </c>
      <c r="DD129" s="13">
        <v>1.1070364352458437</v>
      </c>
      <c r="DE129" s="13">
        <v>1.0922150393705783</v>
      </c>
      <c r="DF129" s="13">
        <v>1.0799210797126777</v>
      </c>
      <c r="DG129" s="13">
        <v>1.0894810077716173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AB115"/>
  <sheetViews>
    <sheetView workbookViewId="0">
      <selection activeCell="G16" sqref="G16"/>
    </sheetView>
  </sheetViews>
  <sheetFormatPr baseColWidth="10" defaultColWidth="11.5703125" defaultRowHeight="16.5" x14ac:dyDescent="0.3"/>
  <cols>
    <col min="1" max="6" width="11.5703125" style="1"/>
    <col min="7" max="7" width="16" style="1" bestFit="1" customWidth="1"/>
    <col min="8" max="16384" width="11.5703125" style="1"/>
  </cols>
  <sheetData>
    <row r="3" spans="2:28" x14ac:dyDescent="0.3">
      <c r="B3" s="1" t="s">
        <v>93</v>
      </c>
      <c r="C3" s="1" t="s">
        <v>94</v>
      </c>
      <c r="D3" s="1" t="s">
        <v>116</v>
      </c>
      <c r="E3" s="1" t="s">
        <v>117</v>
      </c>
      <c r="G3" s="1" t="s">
        <v>95</v>
      </c>
      <c r="H3" s="1" t="s">
        <v>96</v>
      </c>
      <c r="J3" s="1" t="s">
        <v>19</v>
      </c>
    </row>
    <row r="4" spans="2:28" x14ac:dyDescent="0.3">
      <c r="B4" s="3">
        <v>40543</v>
      </c>
      <c r="C4" s="11">
        <v>5.9190930498104528</v>
      </c>
      <c r="D4" s="1">
        <f>+LN(C4)</f>
        <v>1.7781832361139038</v>
      </c>
      <c r="E4" s="1">
        <v>1.8057004229661899</v>
      </c>
      <c r="G4" s="12">
        <v>6.2772877138358849</v>
      </c>
      <c r="H4" s="12">
        <v>3.6663174808391643</v>
      </c>
      <c r="I4" s="1" t="s">
        <v>20</v>
      </c>
      <c r="J4" s="13">
        <v>4.9625575069741936</v>
      </c>
      <c r="O4" s="3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2:28" x14ac:dyDescent="0.3">
      <c r="B5" s="3">
        <v>40574</v>
      </c>
      <c r="C5" s="11">
        <v>6.1860285940845596</v>
      </c>
      <c r="D5" s="1">
        <f t="shared" ref="D5:D68" si="0">+LN(C5)</f>
        <v>1.8222932966389647</v>
      </c>
      <c r="E5" s="1">
        <v>1.8194277897031801</v>
      </c>
      <c r="I5" s="1" t="s">
        <v>97</v>
      </c>
      <c r="J5" s="14">
        <v>0.51295641227835465</v>
      </c>
      <c r="O5" s="3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2:28" x14ac:dyDescent="0.3">
      <c r="B6" s="3">
        <v>40602</v>
      </c>
      <c r="C6" s="11">
        <v>6.090684902233396</v>
      </c>
      <c r="D6" s="1">
        <f t="shared" si="0"/>
        <v>1.8067605388191881</v>
      </c>
      <c r="E6" s="1">
        <v>1.80041660058971</v>
      </c>
      <c r="O6" s="3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 spans="2:28" x14ac:dyDescent="0.3">
      <c r="B7" s="3">
        <v>40633</v>
      </c>
      <c r="C7" s="11">
        <v>6.2089097503177646</v>
      </c>
      <c r="D7" s="1">
        <f t="shared" si="0"/>
        <v>1.8259853169763869</v>
      </c>
      <c r="E7" s="1">
        <v>1.8067666620000999</v>
      </c>
      <c r="O7" s="3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 spans="2:28" x14ac:dyDescent="0.3">
      <c r="B8" s="3">
        <v>40663</v>
      </c>
      <c r="C8" s="11">
        <v>6.022360935564218</v>
      </c>
      <c r="D8" s="1">
        <f t="shared" si="0"/>
        <v>1.7954793644248865</v>
      </c>
      <c r="E8" s="1">
        <v>1.7740161706764901</v>
      </c>
      <c r="O8" s="3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 spans="2:28" x14ac:dyDescent="0.3">
      <c r="B9" s="3">
        <v>40694</v>
      </c>
      <c r="C9" s="11">
        <v>6.0009675093269976</v>
      </c>
      <c r="D9" s="1">
        <f t="shared" si="0"/>
        <v>1.7919207077829202</v>
      </c>
      <c r="E9" s="1">
        <v>1.80293591725485</v>
      </c>
      <c r="O9" s="3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2:28" x14ac:dyDescent="0.3">
      <c r="B10" s="3">
        <v>40724</v>
      </c>
      <c r="C10" s="11">
        <v>6.0724576580242813</v>
      </c>
      <c r="D10" s="1">
        <f t="shared" si="0"/>
        <v>1.8037634091278933</v>
      </c>
      <c r="E10" s="1">
        <v>1.79403646843366</v>
      </c>
      <c r="O10" s="3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2:28" x14ac:dyDescent="0.3">
      <c r="B11" s="3">
        <v>40755</v>
      </c>
      <c r="C11" s="11">
        <v>6.2057510611329798</v>
      </c>
      <c r="D11" s="1">
        <f t="shared" si="0"/>
        <v>1.8254764526101479</v>
      </c>
      <c r="E11" s="1">
        <v>1.8262931958673201</v>
      </c>
      <c r="O11" s="3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2:28" x14ac:dyDescent="0.3">
      <c r="B12" s="3">
        <v>40786</v>
      </c>
      <c r="C12" s="11">
        <v>6.2454272179653945</v>
      </c>
      <c r="D12" s="1">
        <f t="shared" si="0"/>
        <v>1.8318495508398558</v>
      </c>
      <c r="E12" s="1">
        <v>1.82743257890263</v>
      </c>
      <c r="O12" s="3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2:28" x14ac:dyDescent="0.3">
      <c r="B13" s="3">
        <v>40816</v>
      </c>
      <c r="C13" s="11">
        <v>6.1695926121788407</v>
      </c>
      <c r="D13" s="1">
        <f t="shared" si="0"/>
        <v>1.8196328085378655</v>
      </c>
      <c r="E13" s="1">
        <v>1.8130516279658</v>
      </c>
      <c r="O13" s="3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2:28" x14ac:dyDescent="0.3">
      <c r="B14" s="3">
        <v>40847</v>
      </c>
      <c r="C14" s="11">
        <v>6.2772877138358849</v>
      </c>
      <c r="D14" s="1">
        <f t="shared" si="0"/>
        <v>1.8369379944862998</v>
      </c>
      <c r="E14" s="1">
        <v>1.83934727484542</v>
      </c>
      <c r="O14" s="3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2:28" x14ac:dyDescent="0.3">
      <c r="B15" s="3">
        <v>40877</v>
      </c>
      <c r="C15" s="11">
        <v>6.0834533117272587</v>
      </c>
      <c r="D15" s="1">
        <f t="shared" si="0"/>
        <v>1.8055725136416192</v>
      </c>
      <c r="E15" s="1">
        <v>1.8364630765461101</v>
      </c>
      <c r="O15" s="3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2:28" x14ac:dyDescent="0.3">
      <c r="B16" s="3">
        <v>40908</v>
      </c>
      <c r="C16" s="11">
        <v>5.9191333232484951</v>
      </c>
      <c r="D16" s="1">
        <f t="shared" si="0"/>
        <v>1.77819004007875</v>
      </c>
      <c r="E16" s="1">
        <v>1.80281415765644</v>
      </c>
      <c r="O16" s="3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2:28" x14ac:dyDescent="0.3">
      <c r="B17" s="3">
        <v>40939</v>
      </c>
      <c r="C17" s="11">
        <v>5.9405031627025071</v>
      </c>
      <c r="D17" s="1">
        <f t="shared" si="0"/>
        <v>1.7817938373127482</v>
      </c>
      <c r="E17" s="1">
        <v>1.78008420478536</v>
      </c>
      <c r="O17" s="3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2:28" x14ac:dyDescent="0.3">
      <c r="B18" s="3">
        <v>40968</v>
      </c>
      <c r="C18" s="11">
        <v>6.1882208489991228</v>
      </c>
      <c r="D18" s="1">
        <f t="shared" si="0"/>
        <v>1.822647621957455</v>
      </c>
      <c r="E18" s="1">
        <v>1.8184544942137699</v>
      </c>
      <c r="O18" s="3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2:28" x14ac:dyDescent="0.3">
      <c r="B19" s="3">
        <v>40999</v>
      </c>
      <c r="C19" s="11">
        <v>5.8693187144820058</v>
      </c>
      <c r="D19" s="1">
        <f t="shared" si="0"/>
        <v>1.7697385648354353</v>
      </c>
      <c r="E19" s="1">
        <v>1.7527510296526101</v>
      </c>
      <c r="O19" s="3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2:28" x14ac:dyDescent="0.3">
      <c r="B20" s="3">
        <v>41029</v>
      </c>
      <c r="C20" s="11">
        <v>5.7752380235531646</v>
      </c>
      <c r="D20" s="1">
        <f t="shared" si="0"/>
        <v>1.7535794717581752</v>
      </c>
      <c r="E20" s="1">
        <v>1.73082712927491</v>
      </c>
      <c r="O20" s="3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2:28" x14ac:dyDescent="0.3">
      <c r="B21" s="3">
        <v>41060</v>
      </c>
      <c r="C21" s="11">
        <v>5.5744219694391655</v>
      </c>
      <c r="D21" s="1">
        <f t="shared" si="0"/>
        <v>1.7181886293589601</v>
      </c>
      <c r="E21" s="1">
        <v>1.72674681664213</v>
      </c>
      <c r="O21" s="3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2:28" x14ac:dyDescent="0.3">
      <c r="B22" s="3">
        <v>41090</v>
      </c>
      <c r="C22" s="11">
        <v>5.6986147278332284</v>
      </c>
      <c r="D22" s="1">
        <f t="shared" si="0"/>
        <v>1.7402231150991818</v>
      </c>
      <c r="E22" s="1">
        <v>1.7312921856978201</v>
      </c>
      <c r="O22" s="3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2:28" x14ac:dyDescent="0.3">
      <c r="B23" s="3">
        <v>41121</v>
      </c>
      <c r="C23" s="11">
        <v>5.4429307815632892</v>
      </c>
      <c r="D23" s="1">
        <f t="shared" si="0"/>
        <v>1.694317662406897</v>
      </c>
      <c r="E23" s="1">
        <v>1.69468616479885</v>
      </c>
      <c r="O23" s="3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2:28" x14ac:dyDescent="0.3">
      <c r="B24" s="3">
        <v>41152</v>
      </c>
      <c r="C24" s="11">
        <v>5.6247502520150761</v>
      </c>
      <c r="D24" s="1">
        <f t="shared" si="0"/>
        <v>1.7271765474630263</v>
      </c>
      <c r="E24" s="1">
        <v>1.7224512704872501</v>
      </c>
      <c r="O24" s="3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2:28" x14ac:dyDescent="0.3">
      <c r="B25" s="3">
        <v>41182</v>
      </c>
      <c r="C25" s="11">
        <v>5.2304019086969058</v>
      </c>
      <c r="D25" s="1">
        <f t="shared" si="0"/>
        <v>1.6544881219114398</v>
      </c>
      <c r="E25" s="1">
        <v>1.6479299987698699</v>
      </c>
      <c r="O25" s="3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2:28" x14ac:dyDescent="0.3">
      <c r="B26" s="3">
        <v>41213</v>
      </c>
      <c r="C26" s="11">
        <v>5.4475141963391183</v>
      </c>
      <c r="D26" s="1">
        <f t="shared" si="0"/>
        <v>1.6951593938615337</v>
      </c>
      <c r="E26" s="1">
        <v>1.69856656430703</v>
      </c>
      <c r="O26" s="3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2:28" x14ac:dyDescent="0.3">
      <c r="B27" s="3">
        <v>41243</v>
      </c>
      <c r="C27" s="11">
        <v>5.7007749904657965</v>
      </c>
      <c r="D27" s="1">
        <f t="shared" si="0"/>
        <v>1.7406021288379543</v>
      </c>
      <c r="E27" s="1">
        <v>1.7707464060117999</v>
      </c>
      <c r="O27" s="3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2:28" x14ac:dyDescent="0.3">
      <c r="B28" s="3">
        <v>41274</v>
      </c>
      <c r="C28" s="11">
        <v>5.2220593903442003</v>
      </c>
      <c r="D28" s="1">
        <f t="shared" si="0"/>
        <v>1.6528918433153279</v>
      </c>
      <c r="E28" s="1">
        <v>1.67197458929719</v>
      </c>
      <c r="F28" s="1">
        <f>+E28-E16</f>
        <v>-0.13083956835925004</v>
      </c>
      <c r="O28" s="3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2:28" x14ac:dyDescent="0.3">
      <c r="B29" s="3">
        <v>41305</v>
      </c>
      <c r="C29" s="11">
        <v>5.3757899999919641</v>
      </c>
      <c r="D29" s="1">
        <f t="shared" si="0"/>
        <v>1.6819055399563942</v>
      </c>
      <c r="E29" s="1">
        <v>1.6841392318645501</v>
      </c>
      <c r="F29" s="1">
        <f t="shared" ref="F29:F92" si="1">+E29-E17</f>
        <v>-9.5944972920809946E-2</v>
      </c>
      <c r="O29" s="3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2:28" x14ac:dyDescent="0.3">
      <c r="B30" s="3">
        <v>41333</v>
      </c>
      <c r="C30" s="11">
        <v>5.4628597747202789</v>
      </c>
      <c r="D30" s="1">
        <f t="shared" si="0"/>
        <v>1.6979724209018807</v>
      </c>
      <c r="E30" s="1">
        <v>1.6975552961529801</v>
      </c>
      <c r="F30" s="1">
        <f t="shared" si="1"/>
        <v>-0.12089919806078986</v>
      </c>
      <c r="O30" s="3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2:28" x14ac:dyDescent="0.3">
      <c r="B31" s="3">
        <v>41364</v>
      </c>
      <c r="C31" s="11">
        <v>5.4948630348159373</v>
      </c>
      <c r="D31" s="1">
        <f t="shared" si="0"/>
        <v>1.7038136621247297</v>
      </c>
      <c r="E31" s="1">
        <v>1.6912890561516201</v>
      </c>
      <c r="F31" s="1">
        <f t="shared" si="1"/>
        <v>-6.146197350099003E-2</v>
      </c>
      <c r="O31" s="3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2:28" x14ac:dyDescent="0.3">
      <c r="B32" s="3">
        <v>41394</v>
      </c>
      <c r="C32" s="11">
        <v>5.5093016370070229</v>
      </c>
      <c r="D32" s="1">
        <f t="shared" si="0"/>
        <v>1.7064378704872185</v>
      </c>
      <c r="E32" s="1">
        <v>1.68157100863501</v>
      </c>
      <c r="F32" s="1">
        <f t="shared" si="1"/>
        <v>-4.9256120639900036E-2</v>
      </c>
      <c r="O32" s="3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2:28" x14ac:dyDescent="0.3">
      <c r="B33" s="3">
        <v>41425</v>
      </c>
      <c r="C33" s="11">
        <v>5.166252704339966</v>
      </c>
      <c r="D33" s="1">
        <f t="shared" si="0"/>
        <v>1.6421476103065213</v>
      </c>
      <c r="E33" s="1">
        <v>1.6453005395429099</v>
      </c>
      <c r="F33" s="1">
        <f t="shared" si="1"/>
        <v>-8.1446277099220143E-2</v>
      </c>
      <c r="O33" s="3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2:28" x14ac:dyDescent="0.3">
      <c r="B34" s="3">
        <v>41455</v>
      </c>
      <c r="C34" s="11">
        <v>5.2335923743827983</v>
      </c>
      <c r="D34" s="1">
        <f t="shared" si="0"/>
        <v>1.6550979207508594</v>
      </c>
      <c r="E34" s="1">
        <v>1.6450996008736201</v>
      </c>
      <c r="F34" s="1">
        <f t="shared" si="1"/>
        <v>-8.6192584824200003E-2</v>
      </c>
      <c r="O34" s="3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2:28" x14ac:dyDescent="0.3">
      <c r="B35" s="3">
        <v>41486</v>
      </c>
      <c r="C35" s="11">
        <v>5.095590277737255</v>
      </c>
      <c r="D35" s="1">
        <f t="shared" si="0"/>
        <v>1.6283755142795526</v>
      </c>
      <c r="E35" s="1">
        <v>1.6282441245356301</v>
      </c>
      <c r="F35" s="1">
        <f t="shared" si="1"/>
        <v>-6.6442040263219981E-2</v>
      </c>
      <c r="O35" s="3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2:28" x14ac:dyDescent="0.3">
      <c r="B36" s="3">
        <v>41517</v>
      </c>
      <c r="C36" s="11">
        <v>4.9280160784564702</v>
      </c>
      <c r="D36" s="1">
        <f t="shared" si="0"/>
        <v>1.5949364888996929</v>
      </c>
      <c r="E36" s="1">
        <v>1.5897046033420501</v>
      </c>
      <c r="F36" s="1">
        <f t="shared" si="1"/>
        <v>-0.1327466671452</v>
      </c>
      <c r="O36" s="3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2:28" x14ac:dyDescent="0.3">
      <c r="B37" s="3">
        <v>41547</v>
      </c>
      <c r="C37" s="11">
        <v>4.9562439730235406</v>
      </c>
      <c r="D37" s="1">
        <f t="shared" si="0"/>
        <v>1.6006481903646783</v>
      </c>
      <c r="E37" s="1">
        <v>1.5931917921544401</v>
      </c>
      <c r="F37" s="1">
        <f t="shared" si="1"/>
        <v>-5.473820661542983E-2</v>
      </c>
      <c r="O37" s="3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2:28" x14ac:dyDescent="0.3">
      <c r="B38" s="3">
        <v>41578</v>
      </c>
      <c r="C38" s="11">
        <v>4.564938608586564</v>
      </c>
      <c r="D38" s="1">
        <f t="shared" si="0"/>
        <v>1.5184050656731651</v>
      </c>
      <c r="E38" s="1">
        <v>1.5251109634119</v>
      </c>
      <c r="F38" s="1">
        <f t="shared" si="1"/>
        <v>-0.17345560089513001</v>
      </c>
      <c r="O38" s="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2:28" x14ac:dyDescent="0.3">
      <c r="B39" s="3">
        <v>41608</v>
      </c>
      <c r="C39" s="11">
        <v>4.5096083017111264</v>
      </c>
      <c r="D39" s="1">
        <f t="shared" si="0"/>
        <v>1.5062102986809807</v>
      </c>
      <c r="E39" s="1">
        <v>1.5345044826165399</v>
      </c>
      <c r="F39" s="1">
        <f t="shared" si="1"/>
        <v>-0.23624192339525996</v>
      </c>
      <c r="O39" s="3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2:28" x14ac:dyDescent="0.3">
      <c r="B40" s="3">
        <v>41639</v>
      </c>
      <c r="C40" s="11">
        <v>4.5844751458289084</v>
      </c>
      <c r="D40" s="1">
        <f t="shared" si="0"/>
        <v>1.5226756271448643</v>
      </c>
      <c r="E40" s="1">
        <v>1.53479580735875</v>
      </c>
      <c r="F40" s="1">
        <f t="shared" si="1"/>
        <v>-0.13717878193844002</v>
      </c>
      <c r="O40" s="3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spans="2:28" x14ac:dyDescent="0.3">
      <c r="B41" s="3">
        <v>41670</v>
      </c>
      <c r="C41" s="11">
        <v>4.6508918852635377</v>
      </c>
      <c r="D41" s="1">
        <f t="shared" si="0"/>
        <v>1.5370590044898482</v>
      </c>
      <c r="E41" s="1">
        <v>1.54247588259978</v>
      </c>
      <c r="F41" s="1">
        <f t="shared" si="1"/>
        <v>-0.14166334926477009</v>
      </c>
      <c r="O41" s="3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spans="2:28" x14ac:dyDescent="0.3">
      <c r="B42" s="3">
        <v>41698</v>
      </c>
      <c r="C42" s="11">
        <v>4.5398561822223469</v>
      </c>
      <c r="D42" s="1">
        <f t="shared" si="0"/>
        <v>1.5128953336269073</v>
      </c>
      <c r="E42" s="1">
        <v>1.5169072997066899</v>
      </c>
      <c r="F42" s="1">
        <f t="shared" si="1"/>
        <v>-0.18064799644629015</v>
      </c>
      <c r="O42" s="3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spans="2:28" x14ac:dyDescent="0.3">
      <c r="B43" s="3">
        <v>41729</v>
      </c>
      <c r="C43" s="11">
        <v>4.4887519791569623</v>
      </c>
      <c r="D43" s="1">
        <f t="shared" si="0"/>
        <v>1.5015747074730039</v>
      </c>
      <c r="E43" s="1">
        <v>1.4950789565809199</v>
      </c>
      <c r="F43" s="1">
        <f t="shared" si="1"/>
        <v>-0.19621009957070012</v>
      </c>
      <c r="O43" s="3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2:28" x14ac:dyDescent="0.3">
      <c r="B44" s="3">
        <v>41759</v>
      </c>
      <c r="C44" s="11">
        <v>4.6171992872615277</v>
      </c>
      <c r="D44" s="1">
        <f t="shared" si="0"/>
        <v>1.5297883063926565</v>
      </c>
      <c r="E44" s="1">
        <v>1.5063603024986201</v>
      </c>
      <c r="F44" s="1">
        <f t="shared" si="1"/>
        <v>-0.17521070613638989</v>
      </c>
      <c r="O44" s="3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2:28" x14ac:dyDescent="0.3">
      <c r="B45" s="3">
        <v>41790</v>
      </c>
      <c r="C45" s="11">
        <v>4.3842822428743498</v>
      </c>
      <c r="D45" s="1">
        <f t="shared" si="0"/>
        <v>1.4780259277910863</v>
      </c>
      <c r="E45" s="1">
        <v>1.47462654467468</v>
      </c>
      <c r="F45" s="1">
        <f t="shared" si="1"/>
        <v>-0.17067399486822987</v>
      </c>
      <c r="O45" s="3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2:28" x14ac:dyDescent="0.3">
      <c r="B46" s="3">
        <v>41820</v>
      </c>
      <c r="C46" s="11">
        <v>4.3669558445163368</v>
      </c>
      <c r="D46" s="1">
        <f t="shared" si="0"/>
        <v>1.4740661632813272</v>
      </c>
      <c r="E46" s="1">
        <v>1.4629221689021801</v>
      </c>
      <c r="F46" s="1">
        <f t="shared" si="1"/>
        <v>-0.18217743197143998</v>
      </c>
      <c r="O46" s="3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2:28" x14ac:dyDescent="0.3">
      <c r="B47" s="3">
        <v>41851</v>
      </c>
      <c r="C47" s="11">
        <v>4.3296516570889203</v>
      </c>
      <c r="D47" s="1">
        <f t="shared" si="0"/>
        <v>1.4654870900689712</v>
      </c>
      <c r="E47" s="1">
        <v>1.4620567375425499</v>
      </c>
      <c r="F47" s="1">
        <f t="shared" si="1"/>
        <v>-0.16618738699308011</v>
      </c>
      <c r="O47" s="3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2:28" x14ac:dyDescent="0.3">
      <c r="B48" s="3">
        <v>41882</v>
      </c>
      <c r="C48" s="11">
        <v>4.2684807728755771</v>
      </c>
      <c r="D48" s="1">
        <f t="shared" si="0"/>
        <v>1.4512579730362862</v>
      </c>
      <c r="E48" s="1">
        <v>1.4452797672552899</v>
      </c>
      <c r="F48" s="1">
        <f t="shared" si="1"/>
        <v>-0.14442483608676016</v>
      </c>
      <c r="O48" s="3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2:28" x14ac:dyDescent="0.3">
      <c r="B49" s="3">
        <v>41912</v>
      </c>
      <c r="C49" s="11">
        <v>4.3092797593589669</v>
      </c>
      <c r="D49" s="1">
        <f t="shared" si="0"/>
        <v>1.4607707809539032</v>
      </c>
      <c r="E49" s="1">
        <v>1.45444617470436</v>
      </c>
      <c r="F49" s="1">
        <f t="shared" si="1"/>
        <v>-0.13874561745008007</v>
      </c>
      <c r="O49" s="3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2:28" x14ac:dyDescent="0.3">
      <c r="B50" s="3">
        <v>41943</v>
      </c>
      <c r="C50" s="11">
        <v>4.2847224672628466</v>
      </c>
      <c r="D50" s="1">
        <f t="shared" si="0"/>
        <v>1.4550557815187695</v>
      </c>
      <c r="E50" s="1">
        <v>1.46739993758077</v>
      </c>
      <c r="F50" s="1">
        <f t="shared" si="1"/>
        <v>-5.771102583112997E-2</v>
      </c>
      <c r="O50" s="3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2:28" x14ac:dyDescent="0.3">
      <c r="B51" s="3">
        <v>41973</v>
      </c>
      <c r="C51" s="11">
        <v>4.1905081506824482</v>
      </c>
      <c r="D51" s="1">
        <f t="shared" si="0"/>
        <v>1.4328220035931014</v>
      </c>
      <c r="E51" s="1">
        <v>1.4616941046504099</v>
      </c>
      <c r="F51" s="1">
        <f t="shared" si="1"/>
        <v>-7.2810377966129991E-2</v>
      </c>
      <c r="O51" s="3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2:28" x14ac:dyDescent="0.3">
      <c r="B52" s="3">
        <v>42004</v>
      </c>
      <c r="C52" s="11">
        <v>4.3794026574973772</v>
      </c>
      <c r="D52" s="1">
        <f t="shared" si="0"/>
        <v>1.4769123355210072</v>
      </c>
      <c r="E52" s="1">
        <v>1.48327994532393</v>
      </c>
      <c r="F52" s="1">
        <f t="shared" si="1"/>
        <v>-5.1515862034819948E-2</v>
      </c>
      <c r="O52" s="3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2:28" x14ac:dyDescent="0.3">
      <c r="B53" s="3">
        <v>42035</v>
      </c>
      <c r="C53" s="11">
        <v>4.3045773833112548</v>
      </c>
      <c r="D53" s="1">
        <f t="shared" si="0"/>
        <v>1.4596789642597197</v>
      </c>
      <c r="E53" s="1">
        <v>1.46480830763806</v>
      </c>
      <c r="F53" s="1">
        <f t="shared" si="1"/>
        <v>-7.7667574961719943E-2</v>
      </c>
      <c r="O53" s="3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2:28" x14ac:dyDescent="0.3">
      <c r="B54" s="3">
        <v>42063</v>
      </c>
      <c r="C54" s="11">
        <v>4.3345960651211541</v>
      </c>
      <c r="D54" s="1">
        <f t="shared" si="0"/>
        <v>1.4666284259881404</v>
      </c>
      <c r="E54" s="1">
        <v>1.4759283806496699</v>
      </c>
      <c r="F54" s="1">
        <f t="shared" si="1"/>
        <v>-4.0978919057020002E-2</v>
      </c>
      <c r="O54" s="3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2:28" x14ac:dyDescent="0.3">
      <c r="B55" s="3">
        <v>42094</v>
      </c>
      <c r="C55" s="11">
        <v>4.4713680114437837</v>
      </c>
      <c r="D55" s="1">
        <f t="shared" si="0"/>
        <v>1.4976944046325107</v>
      </c>
      <c r="E55" s="1">
        <v>1.4967957660568401</v>
      </c>
      <c r="F55" s="1">
        <f t="shared" si="1"/>
        <v>1.7168094759201225E-3</v>
      </c>
      <c r="O55" s="3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2:28" x14ac:dyDescent="0.3">
      <c r="B56" s="3">
        <v>42124</v>
      </c>
      <c r="C56" s="11">
        <v>4.5867668699119832</v>
      </c>
      <c r="D56" s="1">
        <f t="shared" si="0"/>
        <v>1.5231753902362406</v>
      </c>
      <c r="E56" s="1">
        <v>1.5013337627871099</v>
      </c>
      <c r="F56" s="1">
        <f t="shared" si="1"/>
        <v>-5.0265397115101251E-3</v>
      </c>
      <c r="O56" s="3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2:28" x14ac:dyDescent="0.3">
      <c r="B57" s="3">
        <v>42155</v>
      </c>
      <c r="C57" s="11">
        <v>4.5659963613098942</v>
      </c>
      <c r="D57" s="1">
        <f t="shared" si="0"/>
        <v>1.5186367511974952</v>
      </c>
      <c r="E57" s="1">
        <v>1.50771001836959</v>
      </c>
      <c r="F57" s="1">
        <f t="shared" si="1"/>
        <v>3.3083473694909937E-2</v>
      </c>
      <c r="O57" s="3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2:28" x14ac:dyDescent="0.3">
      <c r="B58" s="3">
        <v>42185</v>
      </c>
      <c r="C58" s="11">
        <v>4.6158094873351807</v>
      </c>
      <c r="D58" s="1">
        <f t="shared" si="0"/>
        <v>1.5294872561129973</v>
      </c>
      <c r="E58" s="1">
        <v>1.51501147104803</v>
      </c>
      <c r="F58" s="1">
        <f t="shared" si="1"/>
        <v>5.2089302145849947E-2</v>
      </c>
      <c r="O58" s="3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2:28" x14ac:dyDescent="0.3">
      <c r="B59" s="3">
        <v>42216</v>
      </c>
      <c r="C59" s="11">
        <v>4.6811473644273001</v>
      </c>
      <c r="D59" s="1">
        <f t="shared" si="0"/>
        <v>1.5435432432211016</v>
      </c>
      <c r="E59" s="1">
        <v>1.53570884955547</v>
      </c>
      <c r="F59" s="1">
        <f t="shared" si="1"/>
        <v>7.3652112012920101E-2</v>
      </c>
      <c r="O59" s="3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2:28" x14ac:dyDescent="0.3">
      <c r="B60" s="3">
        <v>42247</v>
      </c>
      <c r="C60" s="11">
        <v>4.8473044639414686</v>
      </c>
      <c r="D60" s="1">
        <f t="shared" si="0"/>
        <v>1.5784227698154629</v>
      </c>
      <c r="E60" s="1">
        <v>1.56926954087107</v>
      </c>
      <c r="F60" s="1">
        <f t="shared" si="1"/>
        <v>0.12398977361578001</v>
      </c>
      <c r="O60" s="3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2:28" x14ac:dyDescent="0.3">
      <c r="B61" s="3">
        <v>42277</v>
      </c>
      <c r="C61" s="11">
        <v>5.0029931821495079</v>
      </c>
      <c r="D61" s="1">
        <f t="shared" si="0"/>
        <v>1.6100363697526925</v>
      </c>
      <c r="E61" s="1">
        <v>1.6066984306612599</v>
      </c>
      <c r="F61" s="1">
        <f t="shared" si="1"/>
        <v>0.15225225595689995</v>
      </c>
      <c r="O61" s="3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2:28" x14ac:dyDescent="0.3">
      <c r="B62" s="3">
        <v>42308</v>
      </c>
      <c r="C62" s="11">
        <v>4.810006814434062</v>
      </c>
      <c r="D62" s="1">
        <f t="shared" si="0"/>
        <v>1.5706985008389245</v>
      </c>
      <c r="E62" s="1">
        <v>1.58992652181113</v>
      </c>
      <c r="F62" s="1">
        <f t="shared" si="1"/>
        <v>0.12252658423036</v>
      </c>
      <c r="O62" s="3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2:28" x14ac:dyDescent="0.3">
      <c r="B63" s="3">
        <v>42338</v>
      </c>
      <c r="C63" s="11">
        <v>5.0194429900788302</v>
      </c>
      <c r="D63" s="1">
        <f t="shared" si="0"/>
        <v>1.6133189693956993</v>
      </c>
      <c r="E63" s="1">
        <v>1.6472549328830399</v>
      </c>
      <c r="F63" s="1">
        <f t="shared" si="1"/>
        <v>0.18556082823262998</v>
      </c>
      <c r="O63" s="3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2:28" x14ac:dyDescent="0.3">
      <c r="B64" s="3">
        <v>42369</v>
      </c>
      <c r="C64" s="11">
        <v>4.9589852334711182</v>
      </c>
      <c r="D64" s="1">
        <f t="shared" si="0"/>
        <v>1.6012011297794575</v>
      </c>
      <c r="E64" s="1">
        <v>1.60080188461446</v>
      </c>
      <c r="F64" s="1">
        <f t="shared" si="1"/>
        <v>0.11752193929053001</v>
      </c>
      <c r="O64" s="3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2:28" x14ac:dyDescent="0.3">
      <c r="B65" s="3">
        <v>42400</v>
      </c>
      <c r="C65" s="11">
        <v>4.9668000534518963</v>
      </c>
      <c r="D65" s="1">
        <f t="shared" si="0"/>
        <v>1.6027757803223879</v>
      </c>
      <c r="E65" s="1">
        <v>1.60534115058463</v>
      </c>
      <c r="F65" s="1">
        <f t="shared" si="1"/>
        <v>0.14053284294656998</v>
      </c>
      <c r="O65" s="3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2:28" x14ac:dyDescent="0.3">
      <c r="B66" s="3">
        <v>42429</v>
      </c>
      <c r="C66" s="11">
        <v>5.1014065394953061</v>
      </c>
      <c r="D66" s="1">
        <f t="shared" si="0"/>
        <v>1.6295162937645447</v>
      </c>
      <c r="E66" s="1">
        <v>1.64898514694287</v>
      </c>
      <c r="F66" s="1">
        <f t="shared" si="1"/>
        <v>0.1730567662932001</v>
      </c>
      <c r="O66" s="3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2:28" x14ac:dyDescent="0.3">
      <c r="B67" s="3">
        <v>42460</v>
      </c>
      <c r="C67" s="11">
        <v>5.2472432282198707</v>
      </c>
      <c r="D67" s="1">
        <f t="shared" si="0"/>
        <v>1.6577028393038773</v>
      </c>
      <c r="E67" s="1">
        <v>1.66242018061178</v>
      </c>
      <c r="F67" s="1">
        <f t="shared" si="1"/>
        <v>0.16562441455493992</v>
      </c>
      <c r="O67" s="3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2:28" x14ac:dyDescent="0.3">
      <c r="B68" s="3">
        <v>42490</v>
      </c>
      <c r="C68" s="11">
        <v>5.4769228219045232</v>
      </c>
      <c r="D68" s="1">
        <f t="shared" si="0"/>
        <v>1.7005434143940159</v>
      </c>
      <c r="E68" s="1">
        <v>1.68149586350014</v>
      </c>
      <c r="F68" s="1">
        <f t="shared" si="1"/>
        <v>0.18016210071303007</v>
      </c>
      <c r="O68" s="3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2:28" x14ac:dyDescent="0.3">
      <c r="B69" s="3">
        <v>42521</v>
      </c>
      <c r="C69" s="11">
        <v>5.6987600069841058</v>
      </c>
      <c r="D69" s="1">
        <f t="shared" ref="D69:D112" si="2">+LN(C69)</f>
        <v>1.7402486085403059</v>
      </c>
      <c r="E69" s="1">
        <v>1.71968051782985</v>
      </c>
      <c r="F69" s="1">
        <f t="shared" si="1"/>
        <v>0.21197049946026003</v>
      </c>
      <c r="O69" s="3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2:28" x14ac:dyDescent="0.3">
      <c r="B70" s="3">
        <v>42551</v>
      </c>
      <c r="C70" s="11">
        <v>5.6816899621659411</v>
      </c>
      <c r="D70" s="1">
        <f t="shared" si="2"/>
        <v>1.7372487170305599</v>
      </c>
      <c r="E70" s="1">
        <v>1.7186785751568601</v>
      </c>
      <c r="F70" s="1">
        <f t="shared" si="1"/>
        <v>0.20366710410883004</v>
      </c>
      <c r="O70" s="3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2:28" x14ac:dyDescent="0.3">
      <c r="B71" s="3">
        <v>42582</v>
      </c>
      <c r="C71" s="11">
        <v>5.6372768218287517</v>
      </c>
      <c r="D71" s="1">
        <f t="shared" si="2"/>
        <v>1.7294011158994895</v>
      </c>
      <c r="E71" s="1">
        <v>1.71361597905392</v>
      </c>
      <c r="F71" s="1">
        <f t="shared" si="1"/>
        <v>0.17790712949845</v>
      </c>
      <c r="O71" s="3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2:28" x14ac:dyDescent="0.3">
      <c r="B72" s="3">
        <v>42613</v>
      </c>
      <c r="C72" s="11">
        <v>5.67253218359975</v>
      </c>
      <c r="D72" s="1">
        <f t="shared" si="2"/>
        <v>1.7356356112740547</v>
      </c>
      <c r="E72" s="1">
        <v>1.7182272811739201</v>
      </c>
      <c r="F72" s="1">
        <f t="shared" si="1"/>
        <v>0.14895774030285014</v>
      </c>
      <c r="O72" s="3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2:28" x14ac:dyDescent="0.3">
      <c r="B73" s="3">
        <v>42643</v>
      </c>
      <c r="C73" s="11">
        <v>5.609451174289994</v>
      </c>
      <c r="D73" s="1">
        <f t="shared" si="2"/>
        <v>1.724452884854117</v>
      </c>
      <c r="E73" s="1">
        <v>1.7288969262575999</v>
      </c>
      <c r="F73" s="1">
        <f t="shared" si="1"/>
        <v>0.12219849559634</v>
      </c>
      <c r="O73" s="3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2:28" x14ac:dyDescent="0.3">
      <c r="B74" s="3">
        <v>42674</v>
      </c>
      <c r="C74" s="11">
        <v>5.4043153540686939</v>
      </c>
      <c r="D74" s="1">
        <f t="shared" si="2"/>
        <v>1.6871977740705102</v>
      </c>
      <c r="E74" s="1">
        <v>1.71253488957376</v>
      </c>
      <c r="F74" s="1">
        <f t="shared" si="1"/>
        <v>0.12260836776262996</v>
      </c>
      <c r="O74" s="3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2:28" x14ac:dyDescent="0.3">
      <c r="B75" s="3">
        <v>42704</v>
      </c>
      <c r="C75" s="11">
        <v>5.3285299450041315</v>
      </c>
      <c r="D75" s="1">
        <f t="shared" si="2"/>
        <v>1.6730753924442843</v>
      </c>
      <c r="E75" s="1">
        <v>1.7078127497403699</v>
      </c>
      <c r="F75" s="1">
        <f t="shared" si="1"/>
        <v>6.0557816857329971E-2</v>
      </c>
      <c r="O75" s="3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2:28" x14ac:dyDescent="0.3">
      <c r="B76" s="3">
        <v>42735</v>
      </c>
      <c r="C76" s="11">
        <v>5.6290406668473656</v>
      </c>
      <c r="D76" s="1">
        <f t="shared" si="2"/>
        <v>1.7279390309801073</v>
      </c>
      <c r="E76" s="1">
        <v>1.7238135298546</v>
      </c>
      <c r="F76" s="1">
        <f t="shared" si="1"/>
        <v>0.12301164524013997</v>
      </c>
      <c r="O76" s="3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2:28" x14ac:dyDescent="0.3">
      <c r="B77" s="3">
        <v>42766</v>
      </c>
      <c r="C77" s="11">
        <v>5.5341265734598162</v>
      </c>
      <c r="D77" s="1">
        <f t="shared" si="2"/>
        <v>1.7109337530691697</v>
      </c>
      <c r="E77" s="1">
        <v>1.7093638775933699</v>
      </c>
      <c r="F77" s="1">
        <f t="shared" si="1"/>
        <v>0.10402272700873993</v>
      </c>
      <c r="O77" s="3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2:28" x14ac:dyDescent="0.3">
      <c r="B78" s="3">
        <v>42794</v>
      </c>
      <c r="C78" s="11">
        <v>5.3472774028266796</v>
      </c>
      <c r="D78" s="1">
        <f t="shared" si="2"/>
        <v>1.676587534708148</v>
      </c>
      <c r="E78" s="1">
        <v>1.70507187602597</v>
      </c>
      <c r="F78" s="1">
        <f t="shared" si="1"/>
        <v>5.6086729083099973E-2</v>
      </c>
      <c r="O78" s="3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2:28" x14ac:dyDescent="0.3">
      <c r="B79" s="3">
        <v>42825</v>
      </c>
      <c r="C79" s="11">
        <v>5.2925668882051218</v>
      </c>
      <c r="D79" s="1">
        <f t="shared" si="2"/>
        <v>1.6663033622474686</v>
      </c>
      <c r="E79" s="1">
        <v>1.6756494036352401</v>
      </c>
      <c r="F79" s="1">
        <f t="shared" si="1"/>
        <v>1.3229223023460079E-2</v>
      </c>
      <c r="O79" s="3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2:28" x14ac:dyDescent="0.3">
      <c r="B80" s="3">
        <v>42855</v>
      </c>
      <c r="C80" s="11">
        <v>5.3972822409859598</v>
      </c>
      <c r="D80" s="1">
        <f t="shared" si="2"/>
        <v>1.6858955381716536</v>
      </c>
      <c r="E80" s="1">
        <v>1.6734922782245401</v>
      </c>
      <c r="F80" s="1">
        <f t="shared" si="1"/>
        <v>-8.003585275599967E-3</v>
      </c>
      <c r="O80" s="3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2:28" x14ac:dyDescent="0.3">
      <c r="B81" s="3">
        <v>42886</v>
      </c>
      <c r="C81" s="11">
        <v>5.405169049801497</v>
      </c>
      <c r="D81" s="1">
        <f t="shared" si="2"/>
        <v>1.6873557271610891</v>
      </c>
      <c r="E81" s="1">
        <v>1.6605509372851801</v>
      </c>
      <c r="F81" s="1">
        <f t="shared" si="1"/>
        <v>-5.912958054466988E-2</v>
      </c>
      <c r="O81" s="3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2:28" x14ac:dyDescent="0.3">
      <c r="B82" s="3">
        <v>42916</v>
      </c>
      <c r="C82" s="11">
        <v>5.3346170133103739</v>
      </c>
      <c r="D82" s="1">
        <f t="shared" si="2"/>
        <v>1.6742170946061767</v>
      </c>
      <c r="E82" s="1">
        <v>1.6538762143399499</v>
      </c>
      <c r="F82" s="1">
        <f t="shared" si="1"/>
        <v>-6.4802360816910154E-2</v>
      </c>
      <c r="O82" s="3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2:28" x14ac:dyDescent="0.3">
      <c r="B83" s="3">
        <v>42947</v>
      </c>
      <c r="C83" s="11">
        <v>5.2463672412379543</v>
      </c>
      <c r="D83" s="1">
        <f t="shared" si="2"/>
        <v>1.6575358830429221</v>
      </c>
      <c r="E83" s="1">
        <v>1.63770160563387</v>
      </c>
      <c r="F83" s="1">
        <f t="shared" si="1"/>
        <v>-7.591437342005003E-2</v>
      </c>
      <c r="O83" s="3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2:28" x14ac:dyDescent="0.3">
      <c r="B84" s="3">
        <v>42978</v>
      </c>
      <c r="C84" s="11">
        <v>5.0541612914249381</v>
      </c>
      <c r="D84" s="1">
        <f t="shared" si="2"/>
        <v>1.620211922074688</v>
      </c>
      <c r="E84" s="1">
        <v>1.59639604811987</v>
      </c>
      <c r="F84" s="1">
        <f t="shared" si="1"/>
        <v>-0.12183123305405008</v>
      </c>
      <c r="O84" s="3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2:28" x14ac:dyDescent="0.3">
      <c r="B85" s="3">
        <v>43008</v>
      </c>
      <c r="C85" s="11">
        <v>4.790050788399677</v>
      </c>
      <c r="D85" s="1">
        <f t="shared" si="2"/>
        <v>1.566541014372808</v>
      </c>
      <c r="E85" s="1">
        <v>1.5784808465501201</v>
      </c>
      <c r="F85" s="1">
        <f t="shared" si="1"/>
        <v>-0.15041607970747983</v>
      </c>
      <c r="O85" s="3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2:28" x14ac:dyDescent="0.3">
      <c r="B86" s="3">
        <v>43039</v>
      </c>
      <c r="C86" s="11">
        <v>4.4994642607185744</v>
      </c>
      <c r="D86" s="1">
        <f t="shared" si="2"/>
        <v>1.5039583365152323</v>
      </c>
      <c r="E86" s="1">
        <v>1.52884144069193</v>
      </c>
      <c r="F86" s="1">
        <f t="shared" si="1"/>
        <v>-0.18369344888183003</v>
      </c>
      <c r="O86" s="3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2:28" x14ac:dyDescent="0.3">
      <c r="B87" s="3">
        <v>43069</v>
      </c>
      <c r="C87" s="11">
        <v>4.6447665516911059</v>
      </c>
      <c r="D87" s="1">
        <f t="shared" si="2"/>
        <v>1.5357411130245939</v>
      </c>
      <c r="E87" s="1">
        <v>1.56763119826909</v>
      </c>
      <c r="F87" s="1">
        <f t="shared" si="1"/>
        <v>-0.14018155147127986</v>
      </c>
      <c r="O87" s="3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2:28" x14ac:dyDescent="0.3">
      <c r="B88" s="3">
        <v>43100</v>
      </c>
      <c r="C88" s="11">
        <v>4.7650645049126537</v>
      </c>
      <c r="D88" s="1">
        <f t="shared" si="2"/>
        <v>1.561311074246994</v>
      </c>
      <c r="E88" s="1">
        <v>1.5552033240227101</v>
      </c>
      <c r="F88" s="1">
        <f t="shared" si="1"/>
        <v>-0.1686102058318899</v>
      </c>
      <c r="O88" s="3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2:28" x14ac:dyDescent="0.3">
      <c r="B89" s="3">
        <v>43131</v>
      </c>
      <c r="C89" s="11">
        <v>4.8285919716052446</v>
      </c>
      <c r="D89" s="1">
        <f t="shared" si="2"/>
        <v>1.5745549078990684</v>
      </c>
      <c r="E89" s="1">
        <v>1.5693404784039</v>
      </c>
      <c r="F89" s="1">
        <f t="shared" si="1"/>
        <v>-0.14002339918946993</v>
      </c>
      <c r="O89" s="3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2:28" x14ac:dyDescent="0.3">
      <c r="B90" s="3">
        <v>43159</v>
      </c>
      <c r="C90" s="11">
        <v>4.5563825325847365</v>
      </c>
      <c r="D90" s="1">
        <f t="shared" si="2"/>
        <v>1.5165290044362225</v>
      </c>
      <c r="E90" s="1">
        <v>1.5485278466817001</v>
      </c>
      <c r="F90" s="1">
        <f t="shared" si="1"/>
        <v>-0.15654402934426992</v>
      </c>
      <c r="O90" s="3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2:28" x14ac:dyDescent="0.3">
      <c r="B91" s="3">
        <v>43190</v>
      </c>
      <c r="C91" s="11">
        <v>4.6478289489382947</v>
      </c>
      <c r="D91" s="1">
        <f t="shared" si="2"/>
        <v>1.536400217869488</v>
      </c>
      <c r="E91" s="1">
        <v>1.5482244185006999</v>
      </c>
      <c r="F91" s="1">
        <f t="shared" si="1"/>
        <v>-0.12742498513454015</v>
      </c>
      <c r="O91" s="3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2:28" x14ac:dyDescent="0.3">
      <c r="B92" s="3">
        <v>43220</v>
      </c>
      <c r="C92" s="11">
        <v>4.6011386914290586</v>
      </c>
      <c r="D92" s="1">
        <f t="shared" si="2"/>
        <v>1.5263038144766918</v>
      </c>
      <c r="E92" s="1">
        <v>1.51920583101812</v>
      </c>
      <c r="F92" s="1">
        <f t="shared" si="1"/>
        <v>-0.15428644720642004</v>
      </c>
      <c r="O92" s="3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2:28" x14ac:dyDescent="0.3">
      <c r="B93" s="3">
        <v>43251</v>
      </c>
      <c r="C93" s="11">
        <v>4.7021215311110209</v>
      </c>
      <c r="D93" s="1">
        <f t="shared" si="2"/>
        <v>1.5480137964684648</v>
      </c>
      <c r="E93" s="1">
        <v>1.51980567053705</v>
      </c>
      <c r="F93" s="1">
        <f t="shared" ref="F93:F112" si="3">+E93-E81</f>
        <v>-0.14074526674813015</v>
      </c>
      <c r="O93" s="3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2:28" x14ac:dyDescent="0.3">
      <c r="B94" s="3">
        <v>43281</v>
      </c>
      <c r="C94" s="11">
        <v>4.9879322676798949</v>
      </c>
      <c r="D94" s="1">
        <f t="shared" si="2"/>
        <v>1.6070214486718439</v>
      </c>
      <c r="E94" s="1">
        <v>1.5856194437723701</v>
      </c>
      <c r="F94" s="1">
        <f t="shared" si="3"/>
        <v>-6.8256770567579839E-2</v>
      </c>
      <c r="O94" s="3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2:28" x14ac:dyDescent="0.3">
      <c r="B95" s="3">
        <v>43312</v>
      </c>
      <c r="C95" s="11">
        <v>4.5086073674405132</v>
      </c>
      <c r="D95" s="1">
        <f t="shared" si="2"/>
        <v>1.505988318122643</v>
      </c>
      <c r="E95" s="1">
        <v>1.48356238918059</v>
      </c>
      <c r="F95" s="1">
        <f t="shared" si="3"/>
        <v>-0.15413921645327999</v>
      </c>
      <c r="O95" s="3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2:28" x14ac:dyDescent="0.3">
      <c r="B96" s="3">
        <v>43343</v>
      </c>
      <c r="C96" s="11">
        <v>4.8684729039277608</v>
      </c>
      <c r="D96" s="1">
        <f t="shared" si="2"/>
        <v>1.5827803158317355</v>
      </c>
      <c r="E96" s="1">
        <v>1.5534574917225701</v>
      </c>
      <c r="F96" s="1">
        <f t="shared" si="3"/>
        <v>-4.2938556397299932E-2</v>
      </c>
      <c r="O96" s="3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2:28" x14ac:dyDescent="0.3">
      <c r="B97" s="3">
        <v>43373</v>
      </c>
      <c r="C97" s="11">
        <v>4.6908216499837918</v>
      </c>
      <c r="D97" s="1">
        <f t="shared" si="2"/>
        <v>1.5456077590080788</v>
      </c>
      <c r="E97" s="1">
        <v>1.5643068843658201</v>
      </c>
      <c r="F97" s="1">
        <f t="shared" si="3"/>
        <v>-1.4173962184300004E-2</v>
      </c>
      <c r="O97" s="3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2:28" x14ac:dyDescent="0.3">
      <c r="B98" s="3">
        <v>43404</v>
      </c>
      <c r="C98" s="11">
        <v>4.721419591555521</v>
      </c>
      <c r="D98" s="1">
        <f t="shared" si="2"/>
        <v>1.5521095153007443</v>
      </c>
      <c r="E98" s="1">
        <v>1.5796770744309101</v>
      </c>
      <c r="F98" s="1">
        <f t="shared" si="3"/>
        <v>5.0835633738980146E-2</v>
      </c>
      <c r="O98" s="3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spans="2:28" x14ac:dyDescent="0.3">
      <c r="B99" s="3">
        <v>43434</v>
      </c>
      <c r="C99" s="11">
        <v>4.9427743417364836</v>
      </c>
      <c r="D99" s="1">
        <f t="shared" si="2"/>
        <v>1.5979267811962448</v>
      </c>
      <c r="E99" s="1">
        <v>1.6316583617335501</v>
      </c>
      <c r="F99" s="1">
        <f t="shared" si="3"/>
        <v>6.4027163464460024E-2</v>
      </c>
      <c r="O99" s="3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spans="2:28" x14ac:dyDescent="0.3">
      <c r="B100" s="3">
        <v>43465</v>
      </c>
      <c r="C100" s="11">
        <v>4.9145733149623823</v>
      </c>
      <c r="D100" s="1">
        <f t="shared" si="2"/>
        <v>1.5922049370051203</v>
      </c>
      <c r="E100" s="1">
        <v>1.58654876457501</v>
      </c>
      <c r="F100" s="1">
        <f t="shared" si="3"/>
        <v>3.134544055229993E-2</v>
      </c>
      <c r="O100" s="3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spans="2:28" x14ac:dyDescent="0.3">
      <c r="B101" s="3">
        <v>43496</v>
      </c>
      <c r="C101" s="11">
        <v>4.8593034532815738</v>
      </c>
      <c r="D101" s="1">
        <f t="shared" si="2"/>
        <v>1.5808951052707234</v>
      </c>
      <c r="E101" s="1">
        <v>1.57225823056744</v>
      </c>
      <c r="F101" s="1">
        <f t="shared" si="3"/>
        <v>2.917752163539955E-3</v>
      </c>
      <c r="O101" s="3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spans="2:28" x14ac:dyDescent="0.3">
      <c r="B102" s="3">
        <v>43524</v>
      </c>
      <c r="C102" s="11">
        <v>4.4083052526465902</v>
      </c>
      <c r="D102" s="1">
        <f t="shared" si="2"/>
        <v>1.4834903191459292</v>
      </c>
      <c r="E102" s="1">
        <v>1.5167026571562701</v>
      </c>
      <c r="F102" s="1">
        <f t="shared" si="3"/>
        <v>-3.1825189525430009E-2</v>
      </c>
      <c r="O102" s="3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spans="2:28" x14ac:dyDescent="0.3">
      <c r="B103" s="3">
        <v>43555</v>
      </c>
      <c r="C103" s="11">
        <v>4.2706668297848394</v>
      </c>
      <c r="D103" s="1">
        <f t="shared" si="2"/>
        <v>1.4517699812738152</v>
      </c>
      <c r="E103" s="1">
        <v>1.46445160654638</v>
      </c>
      <c r="F103" s="1">
        <f t="shared" si="3"/>
        <v>-8.3772811954319959E-2</v>
      </c>
      <c r="O103" s="3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spans="2:28" x14ac:dyDescent="0.3">
      <c r="B104" s="3">
        <v>43585</v>
      </c>
      <c r="C104" s="11">
        <v>4.8069844829133848</v>
      </c>
      <c r="D104" s="1">
        <f t="shared" si="2"/>
        <v>1.5700699608877628</v>
      </c>
      <c r="E104" s="1">
        <v>1.5645800712190401</v>
      </c>
      <c r="F104" s="1">
        <f t="shared" si="3"/>
        <v>4.5374240200920068E-2</v>
      </c>
      <c r="O104" s="3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spans="2:28" x14ac:dyDescent="0.3">
      <c r="B105" s="3">
        <v>43616</v>
      </c>
      <c r="C105" s="11">
        <v>4.9896768565864171</v>
      </c>
      <c r="D105" s="1">
        <f t="shared" si="2"/>
        <v>1.6073711494674099</v>
      </c>
      <c r="E105" s="1">
        <v>1.5769760719255701</v>
      </c>
      <c r="F105" s="1">
        <f t="shared" si="3"/>
        <v>5.7170401388520142E-2</v>
      </c>
      <c r="O105" s="3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spans="2:28" x14ac:dyDescent="0.3">
      <c r="B106" s="3">
        <v>43646</v>
      </c>
      <c r="C106" s="11">
        <v>4.8499534385072263</v>
      </c>
      <c r="D106" s="1">
        <f t="shared" si="2"/>
        <v>1.5789691045955201</v>
      </c>
      <c r="E106" s="1">
        <v>1.5568211522678299</v>
      </c>
      <c r="F106" s="1">
        <f t="shared" si="3"/>
        <v>-2.8798291504540163E-2</v>
      </c>
      <c r="O106" s="3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spans="2:28" x14ac:dyDescent="0.3">
      <c r="B107" s="3">
        <v>43677</v>
      </c>
      <c r="C107" s="11">
        <v>5.0203559001015892</v>
      </c>
      <c r="D107" s="1">
        <f t="shared" si="2"/>
        <v>1.6135008276251839</v>
      </c>
      <c r="E107" s="1">
        <v>1.5868248051727101</v>
      </c>
      <c r="F107" s="1">
        <f t="shared" si="3"/>
        <v>0.10326241599212005</v>
      </c>
      <c r="O107" s="3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spans="2:28" x14ac:dyDescent="0.3">
      <c r="B108" s="3">
        <v>43708</v>
      </c>
      <c r="C108" s="11">
        <v>4.8417166247284804</v>
      </c>
      <c r="D108" s="1">
        <f t="shared" si="2"/>
        <v>1.5772693323770748</v>
      </c>
      <c r="E108" s="1">
        <v>1.54612646851946</v>
      </c>
      <c r="F108" s="1">
        <f t="shared" si="3"/>
        <v>-7.3310232031100764E-3</v>
      </c>
      <c r="O108" s="3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spans="2:28" x14ac:dyDescent="0.3">
      <c r="B109" s="3">
        <v>43738</v>
      </c>
      <c r="C109" s="11">
        <v>4.2465773557914783</v>
      </c>
      <c r="D109" s="1">
        <f t="shared" si="2"/>
        <v>1.4461133304364235</v>
      </c>
      <c r="E109" s="1">
        <v>1.4670455870866199</v>
      </c>
      <c r="F109" s="1">
        <f t="shared" si="3"/>
        <v>-9.7261297279200187E-2</v>
      </c>
      <c r="O109" s="3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spans="2:28" x14ac:dyDescent="0.3">
      <c r="B110" s="3">
        <v>43769</v>
      </c>
      <c r="C110" s="11">
        <v>4.1854906614295411</v>
      </c>
      <c r="D110" s="1">
        <f t="shared" si="2"/>
        <v>1.4316239399434723</v>
      </c>
      <c r="E110" s="1">
        <v>1.4576924612878901</v>
      </c>
      <c r="F110" s="1">
        <f t="shared" si="3"/>
        <v>-0.12198461314302</v>
      </c>
      <c r="O110" s="3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spans="2:28" x14ac:dyDescent="0.3">
      <c r="B111" s="3">
        <v>43799</v>
      </c>
      <c r="C111" s="11">
        <v>3.6663174808391643</v>
      </c>
      <c r="D111" s="1">
        <f t="shared" si="2"/>
        <v>1.2991877470969488</v>
      </c>
      <c r="E111" s="1">
        <v>1.3268495323527201</v>
      </c>
      <c r="F111" s="1">
        <f t="shared" si="3"/>
        <v>-0.30480882938082998</v>
      </c>
      <c r="O111" s="3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spans="2:28" x14ac:dyDescent="0.3">
      <c r="B112" s="3">
        <v>43830</v>
      </c>
      <c r="C112" s="11">
        <v>3.9627908488166343</v>
      </c>
      <c r="D112" s="1">
        <f t="shared" si="2"/>
        <v>1.376948536842</v>
      </c>
      <c r="E112" s="1">
        <v>1.37144123481114</v>
      </c>
      <c r="F112" s="1">
        <f t="shared" si="3"/>
        <v>-0.21510752976387004</v>
      </c>
      <c r="O112" s="3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4" spans="16:22" x14ac:dyDescent="0.3">
      <c r="P114" s="15"/>
      <c r="U114" s="15"/>
      <c r="V114" s="15"/>
    </row>
    <row r="115" spans="16:22" x14ac:dyDescent="0.3">
      <c r="P115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Entidad</vt:lpstr>
      <vt:lpstr>CPI_mensual</vt:lpstr>
      <vt:lpstr>base_mayorista</vt:lpstr>
      <vt:lpstr>base_minorista</vt:lpstr>
      <vt:lpstr>costos_sf</vt:lpstr>
      <vt:lpstr>creditos_sf</vt:lpstr>
      <vt:lpstr>Costo_fondeo</vt:lpstr>
      <vt:lpstr>Costo_provisiones</vt:lpstr>
      <vt:lpstr>Capital_2</vt:lpstr>
      <vt:lpstr>costo_laboral</vt:lpstr>
      <vt:lpstr>Morosidad_control</vt:lpstr>
      <vt:lpstr>Participacion1</vt:lpstr>
      <vt:lpstr>Participacion2</vt:lpstr>
      <vt:lpstr>Cartera</vt:lpstr>
      <vt:lpstr>Creditos</vt:lpstr>
      <vt:lpstr>Total</vt:lpstr>
      <vt:lpstr>Costos</vt:lpstr>
      <vt:lpstr>Creditos_totales</vt:lpstr>
      <vt:lpstr>Creditos1</vt:lpstr>
      <vt:lpstr>Creditos2</vt:lpstr>
      <vt:lpstr>Laboral</vt:lpstr>
      <vt:lpstr>Fondeo</vt:lpstr>
      <vt:lpstr>Fon</vt:lpstr>
      <vt:lpstr>Provisiones</vt:lpstr>
      <vt:lpstr>Morosidad</vt:lpstr>
      <vt:lpstr>Participación</vt:lpstr>
      <vt:lpstr>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BETSY</dc:creator>
  <cp:lastModifiedBy>Roberto Carlos</cp:lastModifiedBy>
  <dcterms:created xsi:type="dcterms:W3CDTF">2020-05-03T17:09:02Z</dcterms:created>
  <dcterms:modified xsi:type="dcterms:W3CDTF">2020-08-11T22:11:23Z</dcterms:modified>
</cp:coreProperties>
</file>